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7.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0.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1.xml" ContentType="application/vnd.openxmlformats-officedocument.drawing+xml"/>
  <Override PartName="/xl/tables/table1.xml" ContentType="application/vnd.openxmlformats-officedocument.spreadsheetml.tab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2.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kaleemluthra/Documents/DSM/TMC Profitability Study:Baringa piece /Final materials/"/>
    </mc:Choice>
  </mc:AlternateContent>
  <xr:revisionPtr revIDLastSave="0" documentId="8_{60E35924-56E9-9347-BA90-2BA3A4432C22}" xr6:coauthVersionLast="47" xr6:coauthVersionMax="47" xr10:uidLastSave="{00000000-0000-0000-0000-000000000000}"/>
  <bookViews>
    <workbookView xWindow="0" yWindow="660" windowWidth="23540" windowHeight="15480" activeTab="6" xr2:uid="{DBAC2D53-5877-4BCF-B8C1-00A2FBA01D04}"/>
  </bookViews>
  <sheets>
    <sheet name="Contents" sheetId="22" r:id="rId1"/>
    <sheet name="Acronyms" sheetId="43" r:id="rId2"/>
    <sheet name="Model structure" sheetId="16" r:id="rId3"/>
    <sheet name="Inputs &gt;&gt;&gt;" sheetId="13" r:id="rId4"/>
    <sheet name="TMC PFS inputs" sheetId="9" r:id="rId5"/>
    <sheet name="Scenario Selector" sheetId="10" r:id="rId6"/>
    <sheet name="Active Model Inputs" sheetId="4" r:id="rId7"/>
    <sheet name="Calcs &amp; Results &gt;&gt;&gt;" sheetId="14" r:id="rId8"/>
    <sheet name="Calculations" sheetId="1" r:id="rId9"/>
    <sheet name="Results" sheetId="6" r:id="rId10"/>
    <sheet name="Results - Reconciled" sheetId="46" r:id="rId11"/>
    <sheet name="Results Comparison" sheetId="17" r:id="rId12"/>
    <sheet name="FCF Comparison" sheetId="19" r:id="rId13"/>
    <sheet name="Research &amp; Analysis &gt;&gt;&gt;" sheetId="30" r:id="rId14"/>
    <sheet name="Discount Rate" sheetId="32" r:id="rId15"/>
    <sheet name="Nodule Characteristics" sheetId="26" r:id="rId16"/>
    <sheet name="Recovery Rates" sheetId="33" r:id="rId17"/>
    <sheet name="Metals Prices - Likely" sheetId="34" r:id="rId18"/>
    <sheet name="Metals Prices - Conservative" sheetId="49" r:id="rId19"/>
    <sheet name="Metal Price Comparison Charts" sheetId="54" r:id="rId20"/>
    <sheet name="US State Royalties" sheetId="47" r:id="rId21"/>
    <sheet name="Production Ramp-Up" sheetId="52" r:id="rId22"/>
    <sheet name="Historical Metal Prices" sheetId="38" r:id="rId23"/>
    <sheet name="Cobalt Prices" sheetId="35" r:id="rId24"/>
    <sheet name="Nickel Prices" sheetId="39" r:id="rId25"/>
    <sheet name="Copper Prices" sheetId="40" r:id="rId26"/>
    <sheet name="Manganese Ore 32%Price (yearly)" sheetId="41" r:id="rId27"/>
    <sheet name="Manganese Ore Prices (by type)" sheetId="42" r:id="rId28"/>
    <sheet name="Hist. country inflation" sheetId="37" r:id="rId29"/>
    <sheet name="Ovalle - Discount Rate by metal" sheetId="48" r:id="rId30"/>
    <sheet name="MGO Prices" sheetId="57" r:id="rId31"/>
    <sheet name="Charts &gt;&gt;&gt;" sheetId="60" r:id="rId32"/>
    <sheet name="Results Thinkcell" sheetId="59" r:id="rId33"/>
    <sheet name="Metals Recovery (Thinkcell)" sheetId="55" r:id="rId34"/>
    <sheet name="PFS Tables &gt;&gt;&gt;" sheetId="31" r:id="rId35"/>
    <sheet name="PFS Table 5.1" sheetId="29" r:id="rId36"/>
    <sheet name="PFS Table 19.9" sheetId="28" r:id="rId37"/>
  </sheets>
  <definedNames>
    <definedName name="___thinkcell5JUQ6AABAAAAAAABAAAANYGPHZEXD2PQS43U4DQ2BIKDK" localSheetId="30" hidden="1">'MGO Prices'!$G$10:$L$167</definedName>
    <definedName name="___thinkcell5JUQ6AABAAAAAAABAAAB37UVYDSDFPMB4ZWNEC7TNILUY" localSheetId="33" hidden="1">'Metals Recovery (Thinkcell)'!$C$8:$E$11</definedName>
    <definedName name="___thinkcell5JUQ6AABAAAAAAABAAABMB5B77FIK7KTYXURE7BAK5W4C" localSheetId="17" hidden="1">'Metals Prices - Likely'!$E$38:$F$52</definedName>
    <definedName name="___thinkcell5JUQ6AABAAAAAAABAAACVWTVVWBPJMHAY4WQWDU45VSWG" localSheetId="17" hidden="1">'Metals Prices - Likely'!$E$102:$F$116</definedName>
    <definedName name="___thinkcell5JUQ6AABAAAAAAABAAAD5PMK4QBHGR6HDF5GW5ZV4DD3U" localSheetId="17" hidden="1">'Metals Prices - Likely'!$E$70:$F$80</definedName>
    <definedName name="___thinkcell5JUQ6AABAAAAAAABAAAL3IPPC22UU2IYRX5GFVLZWK2BI" localSheetId="14" hidden="1">'Discount Rate'!$E$13:$F$16</definedName>
    <definedName name="___thinkcell5JUQ6AABAAAAAAABAAAN3PUV6SGGNQTUALBH55PGKNVVC" localSheetId="33" hidden="1">'Metals Recovery (Thinkcell)'!$C$12:$E$15</definedName>
    <definedName name="___thinkcell5JUQ6AABAAAAAAABAAAPJEBO2N4LS47TX4C4VNAL4LWSC" localSheetId="33" hidden="1">'Metals Recovery (Thinkcell)'!$C$4:$E$7</definedName>
    <definedName name="___thinkcellCZVA6AAAAAAAAAABAAABD35AEZG3NPN7VMBUTKZL2G3K6" localSheetId="32" hidden="1">'Results Thinkcell'!$D$39:$AI$42</definedName>
    <definedName name="___thinkcellCZVA6AAAAAAAAAABAAACN6FR7DMXX6BMSIYMMFBV4NKAK" localSheetId="32" hidden="1">'Results Thinkcell'!$D$49:$AI$52</definedName>
    <definedName name="___thinkcellCZVA6AAAAAAAAAABAAADYC7JX2YNU7ZCQVSCK2CAQI3UK" localSheetId="32" hidden="1">'Results Thinkcell'!$D$44:$AI$47</definedName>
    <definedName name="___thinkcellCZVA6AAAAAAAAAABAAAEUOIHUASCMIVNJAYD35B2MFW5W" localSheetId="32" hidden="1">'Results Thinkcell'!$D$54:$AI$57</definedName>
    <definedName name="___thinkcellCZVA6AAAAAAAAAABAAAPPQS6GGQHS2KO3BOC5OSLGTYSI" localSheetId="32" hidden="1">'Results Thinkcell'!$D$44:$AI$47</definedName>
    <definedName name="___thinkcellCZVA6AABAAAAAAABAAAA2PEDQKRJDVIHY7JZLYGRTHMMC" localSheetId="32" hidden="1">'Results Thinkcell'!$C$33:$F$34</definedName>
    <definedName name="___thinkcellCZVA6AABAAAAAAABAAAASDKN65SR45M6VMQUCU2JKG6MA" localSheetId="32" hidden="1">'Results Thinkcell'!$C$16:$E$21</definedName>
    <definedName name="___thinkcellCZVA6AABAAAAAAABAAAOUGH4FKXU4GTUCQFOYJP6Z4Y6E" localSheetId="32" hidden="1">'Results Thinkcell'!$C$24:$F$30</definedName>
    <definedName name="_xlnm._FilterDatabase" localSheetId="1" hidden="1">Acronyms!$B$4:$C$4</definedName>
    <definedName name="_xlnm._FilterDatabase" localSheetId="28" hidden="1">'Hist. country inflation'!$A$4:$BR$4</definedName>
    <definedName name="_xlnm._FilterDatabase" localSheetId="19" hidden="1">'Metal Price Comparison Charts'!$I$4:$J$4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calcMode="autoNoTable"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5" i="32" l="1"/>
  <c r="L39" i="19"/>
  <c r="F38" i="32"/>
  <c r="F37" i="32"/>
  <c r="F36" i="32"/>
  <c r="F28" i="32"/>
  <c r="F34" i="32"/>
  <c r="F20" i="38"/>
  <c r="N55" i="34"/>
  <c r="L18" i="19"/>
  <c r="F50" i="59"/>
  <c r="G50" i="59"/>
  <c r="H50" i="59"/>
  <c r="I50" i="59"/>
  <c r="J50" i="59"/>
  <c r="K50" i="59"/>
  <c r="L50" i="59"/>
  <c r="M50" i="59"/>
  <c r="N50" i="59"/>
  <c r="O50" i="59"/>
  <c r="P50" i="59"/>
  <c r="Q50" i="59"/>
  <c r="R50" i="59"/>
  <c r="S50" i="59"/>
  <c r="T50" i="59"/>
  <c r="U50" i="59"/>
  <c r="V50" i="59"/>
  <c r="W50" i="59"/>
  <c r="X50" i="59"/>
  <c r="Y50" i="59"/>
  <c r="Z50" i="59"/>
  <c r="AA50" i="59"/>
  <c r="AB50" i="59"/>
  <c r="AC50" i="59"/>
  <c r="AD50" i="59"/>
  <c r="AE50" i="59"/>
  <c r="AF50" i="59"/>
  <c r="AG50" i="59"/>
  <c r="AH50" i="59"/>
  <c r="AI50" i="59"/>
  <c r="F51" i="59"/>
  <c r="G51" i="59"/>
  <c r="H51" i="59"/>
  <c r="I51" i="59"/>
  <c r="J51" i="59"/>
  <c r="K51" i="59"/>
  <c r="L51" i="59"/>
  <c r="M51" i="59"/>
  <c r="N51" i="59"/>
  <c r="O51" i="59"/>
  <c r="P51" i="59"/>
  <c r="Q51" i="59"/>
  <c r="R51" i="59"/>
  <c r="S51" i="59"/>
  <c r="T51" i="59"/>
  <c r="U51" i="59"/>
  <c r="V51" i="59"/>
  <c r="W51" i="59"/>
  <c r="X51" i="59"/>
  <c r="Y51" i="59"/>
  <c r="Z51" i="59"/>
  <c r="AA51" i="59"/>
  <c r="AB51" i="59"/>
  <c r="AC51" i="59"/>
  <c r="AD51" i="59"/>
  <c r="AE51" i="59"/>
  <c r="AF51" i="59"/>
  <c r="AG51" i="59"/>
  <c r="AH51" i="59"/>
  <c r="AI51" i="59"/>
  <c r="F52" i="59"/>
  <c r="G52" i="59"/>
  <c r="H52" i="59"/>
  <c r="I52" i="59"/>
  <c r="J52" i="59"/>
  <c r="K52" i="59"/>
  <c r="L52" i="59"/>
  <c r="M52" i="59"/>
  <c r="N52" i="59"/>
  <c r="O52" i="59"/>
  <c r="P52" i="59"/>
  <c r="Q52" i="59"/>
  <c r="R52" i="59"/>
  <c r="S52" i="59"/>
  <c r="T52" i="59"/>
  <c r="U52" i="59"/>
  <c r="V52" i="59"/>
  <c r="W52" i="59"/>
  <c r="X52" i="59"/>
  <c r="Y52" i="59"/>
  <c r="Z52" i="59"/>
  <c r="AA52" i="59"/>
  <c r="AB52" i="59"/>
  <c r="AC52" i="59"/>
  <c r="AD52" i="59"/>
  <c r="AE52" i="59"/>
  <c r="AF52" i="59"/>
  <c r="AG52" i="59"/>
  <c r="AH52" i="59"/>
  <c r="AI52" i="59"/>
  <c r="E52" i="59"/>
  <c r="E51" i="59"/>
  <c r="E50" i="59"/>
  <c r="F40" i="59"/>
  <c r="G40" i="59"/>
  <c r="H40" i="59"/>
  <c r="I40" i="59"/>
  <c r="J40" i="59"/>
  <c r="K40" i="59"/>
  <c r="L40" i="59"/>
  <c r="M40" i="59"/>
  <c r="N40" i="59"/>
  <c r="O40" i="59"/>
  <c r="P40" i="59"/>
  <c r="Q40" i="59"/>
  <c r="R40" i="59"/>
  <c r="S40" i="59"/>
  <c r="T40" i="59"/>
  <c r="U40" i="59"/>
  <c r="V40" i="59"/>
  <c r="W40" i="59"/>
  <c r="X40" i="59"/>
  <c r="Y40" i="59"/>
  <c r="Z40" i="59"/>
  <c r="AA40" i="59"/>
  <c r="AB40" i="59"/>
  <c r="AC40" i="59"/>
  <c r="AD40" i="59"/>
  <c r="AE40" i="59"/>
  <c r="AF40" i="59"/>
  <c r="AG40" i="59"/>
  <c r="AH40" i="59"/>
  <c r="AI40" i="59"/>
  <c r="F41" i="59"/>
  <c r="G41" i="59"/>
  <c r="H41" i="59"/>
  <c r="I41" i="59"/>
  <c r="J41" i="59"/>
  <c r="K41" i="59"/>
  <c r="L41" i="59"/>
  <c r="M41" i="59"/>
  <c r="N41" i="59"/>
  <c r="O41" i="59"/>
  <c r="P41" i="59"/>
  <c r="Q41" i="59"/>
  <c r="R41" i="59"/>
  <c r="S41" i="59"/>
  <c r="T41" i="59"/>
  <c r="U41" i="59"/>
  <c r="V41" i="59"/>
  <c r="W41" i="59"/>
  <c r="X41" i="59"/>
  <c r="Y41" i="59"/>
  <c r="Z41" i="59"/>
  <c r="AA41" i="59"/>
  <c r="AB41" i="59"/>
  <c r="AC41" i="59"/>
  <c r="AD41" i="59"/>
  <c r="AE41" i="59"/>
  <c r="AF41" i="59"/>
  <c r="AG41" i="59"/>
  <c r="AH41" i="59"/>
  <c r="AI41" i="59"/>
  <c r="F42" i="59"/>
  <c r="G42" i="59"/>
  <c r="H42" i="59"/>
  <c r="I42" i="59"/>
  <c r="J42" i="59"/>
  <c r="K42" i="59"/>
  <c r="L42" i="59"/>
  <c r="M42" i="59"/>
  <c r="N42" i="59"/>
  <c r="O42" i="59"/>
  <c r="P42" i="59"/>
  <c r="Q42" i="59"/>
  <c r="R42" i="59"/>
  <c r="S42" i="59"/>
  <c r="T42" i="59"/>
  <c r="U42" i="59"/>
  <c r="V42" i="59"/>
  <c r="W42" i="59"/>
  <c r="X42" i="59"/>
  <c r="Y42" i="59"/>
  <c r="Z42" i="59"/>
  <c r="AA42" i="59"/>
  <c r="AB42" i="59"/>
  <c r="AC42" i="59"/>
  <c r="AD42" i="59"/>
  <c r="AE42" i="59"/>
  <c r="AF42" i="59"/>
  <c r="AG42" i="59"/>
  <c r="AH42" i="59"/>
  <c r="AI42" i="59"/>
  <c r="E42" i="59"/>
  <c r="E41" i="59"/>
  <c r="E40" i="59"/>
  <c r="F6" i="59"/>
  <c r="G6" i="59"/>
  <c r="E17" i="59" s="1"/>
  <c r="H6" i="59"/>
  <c r="E25" i="59" s="1"/>
  <c r="I6" i="59"/>
  <c r="F25" i="59" s="1"/>
  <c r="F7" i="59"/>
  <c r="G7" i="59"/>
  <c r="E18" i="59" s="1"/>
  <c r="H7" i="59"/>
  <c r="E26" i="59" s="1"/>
  <c r="I7" i="59"/>
  <c r="F26" i="59" s="1"/>
  <c r="F8" i="59"/>
  <c r="G8" i="59"/>
  <c r="E19" i="59" s="1"/>
  <c r="H8" i="59"/>
  <c r="E27" i="59" s="1"/>
  <c r="I8" i="59"/>
  <c r="F27" i="59" s="1"/>
  <c r="F9" i="59"/>
  <c r="G9" i="59"/>
  <c r="E20" i="59" s="1"/>
  <c r="H9" i="59"/>
  <c r="E28" i="59" s="1"/>
  <c r="I9" i="59"/>
  <c r="F28" i="59" s="1"/>
  <c r="F10" i="59"/>
  <c r="G10" i="59"/>
  <c r="E21" i="59" s="1"/>
  <c r="H10" i="59"/>
  <c r="E29" i="59" s="1"/>
  <c r="I10" i="59"/>
  <c r="F29" i="59" s="1"/>
  <c r="F11" i="59"/>
  <c r="G11" i="59"/>
  <c r="H11" i="59"/>
  <c r="E30" i="59" s="1"/>
  <c r="I11" i="59"/>
  <c r="F30" i="59" s="1"/>
  <c r="F12" i="59"/>
  <c r="G12" i="59"/>
  <c r="H12" i="59"/>
  <c r="E34" i="59" s="1"/>
  <c r="I12" i="59"/>
  <c r="F34" i="59" s="1"/>
  <c r="F13" i="59"/>
  <c r="G13" i="59"/>
  <c r="H13" i="59"/>
  <c r="I13" i="59"/>
  <c r="E7" i="59"/>
  <c r="D26" i="59" s="1"/>
  <c r="E8" i="59"/>
  <c r="D27" i="59" s="1"/>
  <c r="E9" i="59"/>
  <c r="D28" i="59" s="1"/>
  <c r="E10" i="59"/>
  <c r="D29" i="59" s="1"/>
  <c r="E11" i="59"/>
  <c r="D30" i="59" s="1"/>
  <c r="E12" i="59"/>
  <c r="D34" i="59" s="1"/>
  <c r="E13" i="59"/>
  <c r="E6" i="59"/>
  <c r="D25" i="59" s="1"/>
  <c r="F27" i="49"/>
  <c r="F48" i="49"/>
  <c r="F161" i="10"/>
  <c r="F160" i="10"/>
  <c r="G167" i="57" a="1"/>
  <c r="B167" i="57"/>
  <c r="F167" i="57" s="1"/>
  <c r="G166" i="57" a="1"/>
  <c r="B166" i="57"/>
  <c r="F166" i="57" s="1"/>
  <c r="G165" i="57" a="1"/>
  <c r="B165" i="57"/>
  <c r="F165" i="57" s="1"/>
  <c r="G164" i="57" a="1"/>
  <c r="F164" i="57"/>
  <c r="L164" i="57" s="1"/>
  <c r="B164" i="57"/>
  <c r="K163" i="57"/>
  <c r="G163" i="57" a="1"/>
  <c r="F163" i="57"/>
  <c r="L163" i="57" s="1"/>
  <c r="B163" i="57"/>
  <c r="G162" i="57" a="1"/>
  <c r="B162" i="57"/>
  <c r="F162" i="57" s="1"/>
  <c r="G161" i="57" a="1"/>
  <c r="B161" i="57"/>
  <c r="F161" i="57" s="1"/>
  <c r="L160" i="57"/>
  <c r="G160" i="57" a="1"/>
  <c r="F160" i="57"/>
  <c r="K160" i="57" s="1"/>
  <c r="M160" i="57" s="1"/>
  <c r="B160" i="57"/>
  <c r="G159" i="57" a="1"/>
  <c r="B159" i="57"/>
  <c r="F159" i="57" s="1"/>
  <c r="G158" i="57" a="1"/>
  <c r="F158" i="57"/>
  <c r="L158" i="57" s="1"/>
  <c r="B158" i="57"/>
  <c r="G157" i="57" a="1"/>
  <c r="F157" i="57"/>
  <c r="L157" i="57" s="1"/>
  <c r="B157" i="57"/>
  <c r="G156" i="57" a="1"/>
  <c r="F156" i="57"/>
  <c r="L156" i="57" s="1"/>
  <c r="B156" i="57"/>
  <c r="K155" i="57"/>
  <c r="M155" i="57" s="1"/>
  <c r="G155" i="57" a="1"/>
  <c r="F155" i="57"/>
  <c r="L155" i="57" s="1"/>
  <c r="B155" i="57"/>
  <c r="L154" i="57"/>
  <c r="G154" i="57" a="1"/>
  <c r="F154" i="57"/>
  <c r="K154" i="57" s="1"/>
  <c r="M154" i="57" s="1"/>
  <c r="B154" i="57"/>
  <c r="G153" i="57" a="1"/>
  <c r="B153" i="57"/>
  <c r="F153" i="57" s="1"/>
  <c r="L152" i="57"/>
  <c r="K152" i="57"/>
  <c r="G152" i="57" a="1"/>
  <c r="F152" i="57"/>
  <c r="B152" i="57"/>
  <c r="G151" i="57" a="1"/>
  <c r="B151" i="57"/>
  <c r="F151" i="57" s="1"/>
  <c r="K151" i="57" s="1"/>
  <c r="G150" i="57" a="1"/>
  <c r="B150" i="57"/>
  <c r="F150" i="57" s="1"/>
  <c r="G149" i="57" a="1"/>
  <c r="F149" i="57"/>
  <c r="B149" i="57"/>
  <c r="L148" i="57"/>
  <c r="G148" i="57" a="1"/>
  <c r="F148" i="57"/>
  <c r="K148" i="57" s="1"/>
  <c r="B148" i="57"/>
  <c r="G147" i="57" a="1"/>
  <c r="B147" i="57"/>
  <c r="F147" i="57" s="1"/>
  <c r="L146" i="57"/>
  <c r="G146" i="57" a="1"/>
  <c r="F146" i="57"/>
  <c r="K146" i="57" s="1"/>
  <c r="B146" i="57"/>
  <c r="G145" i="57" a="1"/>
  <c r="B145" i="57"/>
  <c r="F145" i="57" s="1"/>
  <c r="L144" i="57"/>
  <c r="K144" i="57"/>
  <c r="M144" i="57" s="1"/>
  <c r="G144" i="57" a="1"/>
  <c r="F144" i="57"/>
  <c r="B144" i="57"/>
  <c r="G143" i="57" a="1"/>
  <c r="B143" i="57"/>
  <c r="F143" i="57" s="1"/>
  <c r="K143" i="57" s="1"/>
  <c r="G142" i="57" a="1"/>
  <c r="B142" i="57"/>
  <c r="F142" i="57" s="1"/>
  <c r="G141" i="57" a="1"/>
  <c r="F141" i="57"/>
  <c r="B141" i="57"/>
  <c r="L140" i="57"/>
  <c r="G140" i="57" a="1"/>
  <c r="F140" i="57"/>
  <c r="K140" i="57" s="1"/>
  <c r="M140" i="57" s="1"/>
  <c r="B140" i="57"/>
  <c r="G139" i="57" a="1"/>
  <c r="B139" i="57"/>
  <c r="F139" i="57" s="1"/>
  <c r="L139" i="57" s="1"/>
  <c r="L138" i="57"/>
  <c r="G138" i="57" a="1"/>
  <c r="F138" i="57"/>
  <c r="K138" i="57" s="1"/>
  <c r="M138" i="57" s="1"/>
  <c r="B138" i="57"/>
  <c r="G137" i="57" a="1"/>
  <c r="B137" i="57"/>
  <c r="F137" i="57" s="1"/>
  <c r="K136" i="57"/>
  <c r="G136" i="57" a="1"/>
  <c r="F136" i="57"/>
  <c r="L136" i="57" s="1"/>
  <c r="B136" i="57"/>
  <c r="G135" i="57" a="1"/>
  <c r="B135" i="57"/>
  <c r="F135" i="57" s="1"/>
  <c r="K135" i="57" s="1"/>
  <c r="G134" i="57" a="1"/>
  <c r="B134" i="57"/>
  <c r="F134" i="57" s="1"/>
  <c r="G133" i="57" a="1"/>
  <c r="F133" i="57"/>
  <c r="B133" i="57"/>
  <c r="L132" i="57"/>
  <c r="G132" i="57" a="1"/>
  <c r="F132" i="57"/>
  <c r="K132" i="57" s="1"/>
  <c r="B132" i="57"/>
  <c r="G131" i="57" a="1"/>
  <c r="B131" i="57"/>
  <c r="F131" i="57" s="1"/>
  <c r="L130" i="57"/>
  <c r="G130" i="57" a="1"/>
  <c r="F130" i="57"/>
  <c r="K130" i="57" s="1"/>
  <c r="M130" i="57" s="1"/>
  <c r="B130" i="57"/>
  <c r="G129" i="57" a="1"/>
  <c r="B129" i="57"/>
  <c r="F129" i="57" s="1"/>
  <c r="G128" i="57" a="1"/>
  <c r="F128" i="57"/>
  <c r="L128" i="57" s="1"/>
  <c r="B128" i="57"/>
  <c r="G127" i="57" a="1"/>
  <c r="B127" i="57"/>
  <c r="F127" i="57" s="1"/>
  <c r="K127" i="57" s="1"/>
  <c r="K126" i="57"/>
  <c r="G126" i="57" a="1"/>
  <c r="B126" i="57"/>
  <c r="F126" i="57" s="1"/>
  <c r="L126" i="57" s="1"/>
  <c r="G125" i="57" a="1"/>
  <c r="F125" i="57"/>
  <c r="K125" i="57" s="1"/>
  <c r="B125" i="57"/>
  <c r="G124" i="57" a="1"/>
  <c r="B124" i="57"/>
  <c r="F124" i="57" s="1"/>
  <c r="G123" i="57" a="1"/>
  <c r="F123" i="57"/>
  <c r="L123" i="57" s="1"/>
  <c r="B123" i="57"/>
  <c r="L122" i="57"/>
  <c r="G122" i="57" a="1"/>
  <c r="F122" i="57"/>
  <c r="K122" i="57" s="1"/>
  <c r="B122" i="57"/>
  <c r="G121" i="57" a="1"/>
  <c r="B121" i="57"/>
  <c r="F121" i="57" s="1"/>
  <c r="K120" i="57"/>
  <c r="M120" i="57" s="1"/>
  <c r="G120" i="57" a="1"/>
  <c r="F120" i="57"/>
  <c r="L120" i="57" s="1"/>
  <c r="B120" i="57"/>
  <c r="L119" i="57"/>
  <c r="G119" i="57" a="1"/>
  <c r="B119" i="57"/>
  <c r="F119" i="57" s="1"/>
  <c r="K119" i="57" s="1"/>
  <c r="G118" i="57" a="1"/>
  <c r="B118" i="57"/>
  <c r="F118" i="57" s="1"/>
  <c r="L117" i="57"/>
  <c r="G117" i="57" a="1"/>
  <c r="F117" i="57"/>
  <c r="K117" i="57" s="1"/>
  <c r="B117" i="57"/>
  <c r="G116" i="57" a="1"/>
  <c r="B116" i="57"/>
  <c r="F116" i="57" s="1"/>
  <c r="G115" i="57" a="1"/>
  <c r="F115" i="57"/>
  <c r="L115" i="57" s="1"/>
  <c r="B115" i="57"/>
  <c r="L114" i="57"/>
  <c r="G114" i="57" a="1"/>
  <c r="F114" i="57"/>
  <c r="K114" i="57" s="1"/>
  <c r="M114" i="57" s="1"/>
  <c r="B114" i="57"/>
  <c r="K113" i="57"/>
  <c r="G113" i="57" a="1"/>
  <c r="B113" i="57"/>
  <c r="F113" i="57" s="1"/>
  <c r="L113" i="57" s="1"/>
  <c r="G112" i="57" a="1"/>
  <c r="F112" i="57"/>
  <c r="L112" i="57" s="1"/>
  <c r="B112" i="57"/>
  <c r="G111" i="57" a="1"/>
  <c r="B111" i="57"/>
  <c r="F111" i="57" s="1"/>
  <c r="K110" i="57"/>
  <c r="G110" i="57" a="1"/>
  <c r="F110" i="57"/>
  <c r="L110" i="57" s="1"/>
  <c r="B110" i="57"/>
  <c r="L109" i="57"/>
  <c r="G109" i="57" a="1"/>
  <c r="F109" i="57"/>
  <c r="K109" i="57" s="1"/>
  <c r="B109" i="57"/>
  <c r="G108" i="57" a="1"/>
  <c r="B108" i="57"/>
  <c r="F108" i="57" s="1"/>
  <c r="G107" i="57" a="1"/>
  <c r="F107" i="57"/>
  <c r="L107" i="57" s="1"/>
  <c r="B107" i="57"/>
  <c r="L106" i="57"/>
  <c r="G106" i="57" a="1"/>
  <c r="F106" i="57"/>
  <c r="K106" i="57" s="1"/>
  <c r="B106" i="57"/>
  <c r="G105" i="57" a="1"/>
  <c r="B105" i="57"/>
  <c r="F105" i="57" s="1"/>
  <c r="L105" i="57" s="1"/>
  <c r="G104" i="57" a="1"/>
  <c r="F104" i="57"/>
  <c r="B104" i="57"/>
  <c r="L103" i="57"/>
  <c r="M103" i="57" s="1"/>
  <c r="G103" i="57" a="1"/>
  <c r="B103" i="57"/>
  <c r="F103" i="57" s="1"/>
  <c r="K103" i="57" s="1"/>
  <c r="G102" i="57" a="1"/>
  <c r="B102" i="57"/>
  <c r="F102" i="57" s="1"/>
  <c r="L102" i="57" s="1"/>
  <c r="G101" i="57" a="1"/>
  <c r="F101" i="57"/>
  <c r="K101" i="57" s="1"/>
  <c r="B101" i="57"/>
  <c r="K100" i="57"/>
  <c r="G100" i="57" a="1"/>
  <c r="B100" i="57"/>
  <c r="F100" i="57" s="1"/>
  <c r="L100" i="57" s="1"/>
  <c r="G99" i="57" a="1"/>
  <c r="F99" i="57"/>
  <c r="B99" i="57"/>
  <c r="L98" i="57"/>
  <c r="G98" i="57" a="1"/>
  <c r="B98" i="57"/>
  <c r="F98" i="57" s="1"/>
  <c r="K98" i="57" s="1"/>
  <c r="K97" i="57"/>
  <c r="M97" i="57" s="1"/>
  <c r="G97" i="57" a="1"/>
  <c r="B97" i="57"/>
  <c r="F97" i="57" s="1"/>
  <c r="L97" i="57" s="1"/>
  <c r="K96" i="57"/>
  <c r="G96" i="57" a="1"/>
  <c r="F96" i="57"/>
  <c r="L96" i="57" s="1"/>
  <c r="B96" i="57"/>
  <c r="G95" i="57" a="1"/>
  <c r="B95" i="57"/>
  <c r="F95" i="57" s="1"/>
  <c r="K95" i="57" s="1"/>
  <c r="G94" i="57" a="1"/>
  <c r="F94" i="57"/>
  <c r="B94" i="57"/>
  <c r="G93" i="57" a="1"/>
  <c r="F93" i="57"/>
  <c r="K93" i="57" s="1"/>
  <c r="B93" i="57"/>
  <c r="K92" i="57"/>
  <c r="G92" i="57" a="1"/>
  <c r="B92" i="57"/>
  <c r="F92" i="57" s="1"/>
  <c r="L92" i="57" s="1"/>
  <c r="G91" i="57" a="1"/>
  <c r="F91" i="57"/>
  <c r="L91" i="57" s="1"/>
  <c r="B91" i="57"/>
  <c r="G90" i="57" a="1"/>
  <c r="B90" i="57"/>
  <c r="F90" i="57" s="1"/>
  <c r="K90" i="57" s="1"/>
  <c r="G89" i="57" a="1"/>
  <c r="B89" i="57"/>
  <c r="F89" i="57" s="1"/>
  <c r="G88" i="57" a="1"/>
  <c r="F88" i="57"/>
  <c r="B88" i="57"/>
  <c r="G87" i="57" a="1"/>
  <c r="B87" i="57"/>
  <c r="F87" i="57" s="1"/>
  <c r="G86" i="57" a="1"/>
  <c r="B86" i="57"/>
  <c r="F86" i="57" s="1"/>
  <c r="G85" i="57" a="1"/>
  <c r="B85" i="57"/>
  <c r="F85" i="57" s="1"/>
  <c r="G84" i="57" a="1"/>
  <c r="F84" i="57"/>
  <c r="L84" i="57" s="1"/>
  <c r="B84" i="57"/>
  <c r="L83" i="57"/>
  <c r="K83" i="57"/>
  <c r="G83" i="57" a="1"/>
  <c r="F83" i="57"/>
  <c r="B83" i="57"/>
  <c r="L82" i="57"/>
  <c r="G82" i="57" a="1"/>
  <c r="B82" i="57"/>
  <c r="F82" i="57" s="1"/>
  <c r="K82" i="57" s="1"/>
  <c r="M82" i="57" s="1"/>
  <c r="G81" i="57" a="1"/>
  <c r="B81" i="57"/>
  <c r="F81" i="57" s="1"/>
  <c r="G80" i="57" a="1"/>
  <c r="F80" i="57"/>
  <c r="L80" i="57" s="1"/>
  <c r="B80" i="57"/>
  <c r="G79" i="57" a="1"/>
  <c r="B79" i="57"/>
  <c r="F79" i="57" s="1"/>
  <c r="L79" i="57" s="1"/>
  <c r="G78" i="57" a="1"/>
  <c r="F78" i="57"/>
  <c r="L78" i="57" s="1"/>
  <c r="B78" i="57"/>
  <c r="G77" i="57" a="1"/>
  <c r="F77" i="57"/>
  <c r="K77" i="57" s="1"/>
  <c r="B77" i="57"/>
  <c r="G76" i="57" a="1"/>
  <c r="F76" i="57"/>
  <c r="L76" i="57" s="1"/>
  <c r="B76" i="57"/>
  <c r="G75" i="57" a="1"/>
  <c r="F75" i="57"/>
  <c r="L75" i="57" s="1"/>
  <c r="B75" i="57"/>
  <c r="G74" i="57" a="1"/>
  <c r="B74" i="57"/>
  <c r="F74" i="57" s="1"/>
  <c r="L74" i="57" s="1"/>
  <c r="G73" i="57" a="1"/>
  <c r="F73" i="57"/>
  <c r="L73" i="57" s="1"/>
  <c r="B73" i="57"/>
  <c r="G72" i="57" a="1"/>
  <c r="F72" i="57"/>
  <c r="L72" i="57" s="1"/>
  <c r="B72" i="57"/>
  <c r="G71" i="57" a="1"/>
  <c r="F71" i="57"/>
  <c r="L71" i="57" s="1"/>
  <c r="B71" i="57"/>
  <c r="G70" i="57" a="1"/>
  <c r="F70" i="57"/>
  <c r="L70" i="57" s="1"/>
  <c r="B70" i="57"/>
  <c r="G69" i="57" a="1"/>
  <c r="F69" i="57"/>
  <c r="K69" i="57" s="1"/>
  <c r="B69" i="57"/>
  <c r="G68" i="57" a="1"/>
  <c r="F68" i="57"/>
  <c r="L68" i="57" s="1"/>
  <c r="B68" i="57"/>
  <c r="G67" i="57" a="1"/>
  <c r="F67" i="57"/>
  <c r="L67" i="57" s="1"/>
  <c r="B67" i="57"/>
  <c r="L66" i="57"/>
  <c r="G66" i="57" a="1"/>
  <c r="B66" i="57"/>
  <c r="F66" i="57" s="1"/>
  <c r="K66" i="57" s="1"/>
  <c r="M66" i="57" s="1"/>
  <c r="G65" i="57" a="1"/>
  <c r="B65" i="57"/>
  <c r="F65" i="57" s="1"/>
  <c r="G64" i="57" a="1"/>
  <c r="B64" i="57"/>
  <c r="F64" i="57" s="1"/>
  <c r="L64" i="57" s="1"/>
  <c r="G63" i="57" a="1"/>
  <c r="B63" i="57"/>
  <c r="F63" i="57" s="1"/>
  <c r="L63" i="57" s="1"/>
  <c r="G62" i="57" a="1"/>
  <c r="B62" i="57"/>
  <c r="F62" i="57" s="1"/>
  <c r="L62" i="57" s="1"/>
  <c r="G61" i="57" a="1"/>
  <c r="B61" i="57"/>
  <c r="F61" i="57" s="1"/>
  <c r="G60" i="57" a="1"/>
  <c r="B60" i="57"/>
  <c r="F60" i="57" s="1"/>
  <c r="L59" i="57"/>
  <c r="G59" i="57" a="1"/>
  <c r="F59" i="57"/>
  <c r="K59" i="57" s="1"/>
  <c r="M59" i="57" s="1"/>
  <c r="B59" i="57"/>
  <c r="K58" i="57"/>
  <c r="G58" i="57" a="1"/>
  <c r="B58" i="57"/>
  <c r="F58" i="57" s="1"/>
  <c r="L58" i="57" s="1"/>
  <c r="K57" i="57"/>
  <c r="G57" i="57" a="1"/>
  <c r="B57" i="57"/>
  <c r="F57" i="57" s="1"/>
  <c r="L57" i="57" s="1"/>
  <c r="L56" i="57"/>
  <c r="G56" i="57" a="1"/>
  <c r="B56" i="57"/>
  <c r="F56" i="57" s="1"/>
  <c r="K56" i="57" s="1"/>
  <c r="K55" i="57"/>
  <c r="G55" i="57" a="1"/>
  <c r="B55" i="57"/>
  <c r="F55" i="57" s="1"/>
  <c r="L55" i="57" s="1"/>
  <c r="L54" i="57"/>
  <c r="K54" i="57"/>
  <c r="M54" i="57" s="1"/>
  <c r="G54" i="57" a="1"/>
  <c r="B54" i="57"/>
  <c r="F54" i="57" s="1"/>
  <c r="G53" i="57" a="1"/>
  <c r="B53" i="57"/>
  <c r="F53" i="57" s="1"/>
  <c r="K53" i="57" s="1"/>
  <c r="L52" i="57"/>
  <c r="K52" i="57"/>
  <c r="G52" i="57" a="1"/>
  <c r="F52" i="57"/>
  <c r="B52" i="57"/>
  <c r="G51" i="57" a="1"/>
  <c r="B51" i="57"/>
  <c r="F51" i="57" s="1"/>
  <c r="K51" i="57" s="1"/>
  <c r="G50" i="57" a="1"/>
  <c r="F50" i="57"/>
  <c r="L50" i="57" s="1"/>
  <c r="B50" i="57"/>
  <c r="G49" i="57" a="1"/>
  <c r="F49" i="57"/>
  <c r="K49" i="57" s="1"/>
  <c r="B49" i="57"/>
  <c r="G48" i="57" a="1"/>
  <c r="B48" i="57"/>
  <c r="F48" i="57" s="1"/>
  <c r="G47" i="57" a="1"/>
  <c r="F47" i="57"/>
  <c r="L47" i="57" s="1"/>
  <c r="B47" i="57"/>
  <c r="L46" i="57"/>
  <c r="G46" i="57" a="1"/>
  <c r="F46" i="57"/>
  <c r="K46" i="57" s="1"/>
  <c r="B46" i="57"/>
  <c r="G45" i="57" a="1"/>
  <c r="B45" i="57"/>
  <c r="F45" i="57" s="1"/>
  <c r="L45" i="57" s="1"/>
  <c r="K44" i="57"/>
  <c r="G44" i="57" a="1"/>
  <c r="F44" i="57"/>
  <c r="L44" i="57" s="1"/>
  <c r="B44" i="57"/>
  <c r="G43" i="57" a="1"/>
  <c r="B43" i="57"/>
  <c r="F43" i="57" s="1"/>
  <c r="K43" i="57" s="1"/>
  <c r="G42" i="57" a="1"/>
  <c r="B42" i="57"/>
  <c r="F42" i="57" s="1"/>
  <c r="L41" i="57"/>
  <c r="G41" i="57" a="1"/>
  <c r="F41" i="57"/>
  <c r="K41" i="57" s="1"/>
  <c r="B41" i="57"/>
  <c r="G40" i="57" a="1"/>
  <c r="B40" i="57"/>
  <c r="F40" i="57" s="1"/>
  <c r="K39" i="57"/>
  <c r="G39" i="57" a="1"/>
  <c r="F39" i="57"/>
  <c r="L39" i="57" s="1"/>
  <c r="B39" i="57"/>
  <c r="L38" i="57"/>
  <c r="G38" i="57" a="1"/>
  <c r="F38" i="57"/>
  <c r="K38" i="57" s="1"/>
  <c r="B38" i="57"/>
  <c r="K37" i="57"/>
  <c r="G37" i="57" a="1"/>
  <c r="B37" i="57"/>
  <c r="F37" i="57" s="1"/>
  <c r="L37" i="57" s="1"/>
  <c r="L36" i="57"/>
  <c r="K36" i="57"/>
  <c r="G36" i="57" a="1"/>
  <c r="F36" i="57"/>
  <c r="B36" i="57"/>
  <c r="G35" i="57" a="1"/>
  <c r="B35" i="57"/>
  <c r="F35" i="57" s="1"/>
  <c r="K35" i="57" s="1"/>
  <c r="G34" i="57" a="1"/>
  <c r="B34" i="57"/>
  <c r="F34" i="57" s="1"/>
  <c r="G33" i="57" a="1"/>
  <c r="F33" i="57"/>
  <c r="K33" i="57" s="1"/>
  <c r="B33" i="57"/>
  <c r="G32" i="57" a="1"/>
  <c r="B32" i="57"/>
  <c r="F32" i="57" s="1"/>
  <c r="K31" i="57"/>
  <c r="G31" i="57" a="1"/>
  <c r="F31" i="57"/>
  <c r="L31" i="57" s="1"/>
  <c r="B31" i="57"/>
  <c r="L30" i="57"/>
  <c r="G30" i="57" a="1"/>
  <c r="F30" i="57"/>
  <c r="K30" i="57" s="1"/>
  <c r="B30" i="57"/>
  <c r="K29" i="57"/>
  <c r="G29" i="57" a="1"/>
  <c r="B29" i="57"/>
  <c r="F29" i="57" s="1"/>
  <c r="L29" i="57" s="1"/>
  <c r="G28" i="57" a="1"/>
  <c r="F28" i="57"/>
  <c r="L28" i="57" s="1"/>
  <c r="B28" i="57"/>
  <c r="G27" i="57" a="1"/>
  <c r="B27" i="57"/>
  <c r="F27" i="57" s="1"/>
  <c r="K27" i="57" s="1"/>
  <c r="G26" i="57" a="1"/>
  <c r="B26" i="57"/>
  <c r="F26" i="57" s="1"/>
  <c r="G25" i="57" a="1"/>
  <c r="F25" i="57"/>
  <c r="K25" i="57" s="1"/>
  <c r="B25" i="57"/>
  <c r="G24" i="57" a="1"/>
  <c r="B24" i="57"/>
  <c r="F24" i="57" s="1"/>
  <c r="K23" i="57"/>
  <c r="G23" i="57" a="1"/>
  <c r="F23" i="57"/>
  <c r="L23" i="57" s="1"/>
  <c r="B23" i="57"/>
  <c r="L22" i="57"/>
  <c r="G22" i="57" a="1"/>
  <c r="F22" i="57"/>
  <c r="K22" i="57" s="1"/>
  <c r="B22" i="57"/>
  <c r="G21" i="57" a="1"/>
  <c r="B21" i="57"/>
  <c r="F21" i="57" s="1"/>
  <c r="L21" i="57" s="1"/>
  <c r="L20" i="57"/>
  <c r="G20" i="57" a="1"/>
  <c r="F20" i="57"/>
  <c r="K20" i="57" s="1"/>
  <c r="B20" i="57"/>
  <c r="L19" i="57"/>
  <c r="G19" i="57" a="1"/>
  <c r="B19" i="57"/>
  <c r="F19" i="57" s="1"/>
  <c r="K19" i="57" s="1"/>
  <c r="G18" i="57" a="1"/>
  <c r="F18" i="57"/>
  <c r="L18" i="57" s="1"/>
  <c r="B18" i="57"/>
  <c r="G17" i="57" a="1"/>
  <c r="F17" i="57"/>
  <c r="K17" i="57" s="1"/>
  <c r="B17" i="57"/>
  <c r="G16" i="57" a="1"/>
  <c r="B16" i="57"/>
  <c r="F16" i="57" s="1"/>
  <c r="G15" i="57" a="1"/>
  <c r="F15" i="57"/>
  <c r="L15" i="57" s="1"/>
  <c r="B15" i="57"/>
  <c r="L14" i="57"/>
  <c r="G14" i="57" a="1"/>
  <c r="F14" i="57"/>
  <c r="K14" i="57" s="1"/>
  <c r="M14" i="57" s="1"/>
  <c r="B14" i="57"/>
  <c r="G13" i="57" a="1"/>
  <c r="B13" i="57"/>
  <c r="F13" i="57" s="1"/>
  <c r="L13" i="57" s="1"/>
  <c r="L12" i="57"/>
  <c r="K12" i="57"/>
  <c r="M12" i="57" s="1"/>
  <c r="G12" i="57" a="1"/>
  <c r="F12" i="57"/>
  <c r="B12" i="57"/>
  <c r="G11" i="57" a="1"/>
  <c r="B11" i="57"/>
  <c r="F11" i="57" s="1"/>
  <c r="K11" i="57" s="1"/>
  <c r="F103" i="34"/>
  <c r="F39" i="34"/>
  <c r="D21" i="59" l="1"/>
  <c r="D19" i="59"/>
  <c r="D17" i="59"/>
  <c r="D18" i="59"/>
  <c r="D20" i="59"/>
  <c r="M31" i="57"/>
  <c r="M36" i="57"/>
  <c r="M56" i="57"/>
  <c r="M92" i="57"/>
  <c r="M113" i="57"/>
  <c r="M132" i="57"/>
  <c r="M83" i="57"/>
  <c r="M100" i="57"/>
  <c r="M23" i="57"/>
  <c r="M37" i="57"/>
  <c r="M96" i="57"/>
  <c r="M20" i="57"/>
  <c r="M22" i="57"/>
  <c r="M39" i="57"/>
  <c r="M57" i="57"/>
  <c r="M110" i="57"/>
  <c r="M126" i="57"/>
  <c r="M152" i="57"/>
  <c r="M29" i="57"/>
  <c r="M136" i="57"/>
  <c r="M146" i="57"/>
  <c r="M148" i="57"/>
  <c r="M19" i="57"/>
  <c r="M98" i="57"/>
  <c r="L26" i="57"/>
  <c r="K26" i="57"/>
  <c r="L86" i="57"/>
  <c r="K86" i="57"/>
  <c r="L42" i="57"/>
  <c r="K42" i="57"/>
  <c r="L34" i="57"/>
  <c r="K34" i="57"/>
  <c r="L165" i="57"/>
  <c r="K165" i="57"/>
  <c r="M165" i="57" s="1"/>
  <c r="L32" i="57"/>
  <c r="K32" i="57"/>
  <c r="M32" i="57" s="1"/>
  <c r="L24" i="57"/>
  <c r="K24" i="57"/>
  <c r="L25" i="57"/>
  <c r="M25" i="57" s="1"/>
  <c r="K13" i="57"/>
  <c r="M13" i="57" s="1"/>
  <c r="L40" i="57"/>
  <c r="K40" i="57"/>
  <c r="K45" i="57"/>
  <c r="M45" i="57" s="1"/>
  <c r="L51" i="57"/>
  <c r="M51" i="57" s="1"/>
  <c r="K62" i="57"/>
  <c r="M62" i="57" s="1"/>
  <c r="K64" i="57"/>
  <c r="M64" i="57" s="1"/>
  <c r="K85" i="57"/>
  <c r="L85" i="57"/>
  <c r="L94" i="57"/>
  <c r="K94" i="57"/>
  <c r="L108" i="57"/>
  <c r="K108" i="57"/>
  <c r="L65" i="57"/>
  <c r="K65" i="57"/>
  <c r="M65" i="57" s="1"/>
  <c r="L33" i="57"/>
  <c r="M33" i="57" s="1"/>
  <c r="L43" i="57"/>
  <c r="M43" i="57" s="1"/>
  <c r="M46" i="57"/>
  <c r="K50" i="57"/>
  <c r="M50" i="57" s="1"/>
  <c r="L89" i="57"/>
  <c r="K89" i="57"/>
  <c r="K102" i="57"/>
  <c r="M102" i="57" s="1"/>
  <c r="L131" i="57"/>
  <c r="K131" i="57"/>
  <c r="K61" i="57"/>
  <c r="L61" i="57"/>
  <c r="L104" i="57"/>
  <c r="K104" i="57"/>
  <c r="M44" i="57"/>
  <c r="K18" i="57"/>
  <c r="M18" i="57" s="1"/>
  <c r="K63" i="57"/>
  <c r="M63" i="57" s="1"/>
  <c r="L81" i="57"/>
  <c r="K81" i="57"/>
  <c r="L99" i="57"/>
  <c r="K99" i="57"/>
  <c r="M99" i="57" s="1"/>
  <c r="K111" i="57"/>
  <c r="L111" i="57"/>
  <c r="L142" i="57"/>
  <c r="K142" i="57"/>
  <c r="K15" i="57"/>
  <c r="M15" i="57" s="1"/>
  <c r="L35" i="57"/>
  <c r="M35" i="57" s="1"/>
  <c r="M38" i="57"/>
  <c r="K47" i="57"/>
  <c r="M47" i="57" s="1"/>
  <c r="L53" i="57"/>
  <c r="M53" i="57" s="1"/>
  <c r="L60" i="57"/>
  <c r="K60" i="57"/>
  <c r="L118" i="57"/>
  <c r="K118" i="57"/>
  <c r="L150" i="57"/>
  <c r="K150" i="57"/>
  <c r="M150" i="57" s="1"/>
  <c r="L11" i="57"/>
  <c r="M11" i="57" s="1"/>
  <c r="L16" i="57"/>
  <c r="K16" i="57"/>
  <c r="K21" i="57"/>
  <c r="M21" i="57" s="1"/>
  <c r="K28" i="57"/>
  <c r="M28" i="57" s="1"/>
  <c r="M41" i="57"/>
  <c r="L48" i="57"/>
  <c r="K48" i="57"/>
  <c r="M48" i="57" s="1"/>
  <c r="L49" i="57"/>
  <c r="M49" i="57" s="1"/>
  <c r="M55" i="57"/>
  <c r="M58" i="57"/>
  <c r="L87" i="57"/>
  <c r="K87" i="57"/>
  <c r="M87" i="57" s="1"/>
  <c r="L88" i="57"/>
  <c r="K88" i="57"/>
  <c r="M88" i="57" s="1"/>
  <c r="L17" i="57"/>
  <c r="M17" i="57" s="1"/>
  <c r="L27" i="57"/>
  <c r="M27" i="57" s="1"/>
  <c r="M30" i="57"/>
  <c r="M52" i="57"/>
  <c r="M69" i="57"/>
  <c r="K84" i="57"/>
  <c r="M84" i="57" s="1"/>
  <c r="L93" i="57"/>
  <c r="M93" i="57" s="1"/>
  <c r="K107" i="57"/>
  <c r="M107" i="57" s="1"/>
  <c r="K121" i="57"/>
  <c r="L121" i="57"/>
  <c r="L127" i="57"/>
  <c r="M127" i="57" s="1"/>
  <c r="K137" i="57"/>
  <c r="M137" i="57" s="1"/>
  <c r="L137" i="57"/>
  <c r="K70" i="57"/>
  <c r="M70" i="57" s="1"/>
  <c r="K71" i="57"/>
  <c r="M71" i="57" s="1"/>
  <c r="K72" i="57"/>
  <c r="M72" i="57" s="1"/>
  <c r="K79" i="57"/>
  <c r="M79" i="57" s="1"/>
  <c r="K80" i="57"/>
  <c r="M80" i="57" s="1"/>
  <c r="K91" i="57"/>
  <c r="M91" i="57" s="1"/>
  <c r="L101" i="57"/>
  <c r="M101" i="57" s="1"/>
  <c r="K105" i="57"/>
  <c r="M105" i="57" s="1"/>
  <c r="K112" i="57"/>
  <c r="M112" i="57" s="1"/>
  <c r="L133" i="57"/>
  <c r="K133" i="57"/>
  <c r="M133" i="57" s="1"/>
  <c r="L166" i="57"/>
  <c r="K166" i="57"/>
  <c r="K67" i="57"/>
  <c r="M67" i="57" s="1"/>
  <c r="K68" i="57"/>
  <c r="M68" i="57" s="1"/>
  <c r="L69" i="57"/>
  <c r="K73" i="57"/>
  <c r="M73" i="57" s="1"/>
  <c r="K74" i="57"/>
  <c r="M74" i="57" s="1"/>
  <c r="K78" i="57"/>
  <c r="M78" i="57" s="1"/>
  <c r="L90" i="57"/>
  <c r="M90" i="57" s="1"/>
  <c r="L95" i="57"/>
  <c r="M95" i="57" s="1"/>
  <c r="L135" i="57"/>
  <c r="M135" i="57" s="1"/>
  <c r="K161" i="57"/>
  <c r="L161" i="57"/>
  <c r="M163" i="57"/>
  <c r="K75" i="57"/>
  <c r="M75" i="57" s="1"/>
  <c r="K76" i="57"/>
  <c r="M76" i="57" s="1"/>
  <c r="L77" i="57"/>
  <c r="M77" i="57" s="1"/>
  <c r="M117" i="57"/>
  <c r="M106" i="57"/>
  <c r="K115" i="57"/>
  <c r="M115" i="57" s="1"/>
  <c r="M119" i="57"/>
  <c r="M122" i="57"/>
  <c r="K123" i="57"/>
  <c r="M123" i="57" s="1"/>
  <c r="K128" i="57"/>
  <c r="M128" i="57" s="1"/>
  <c r="L134" i="57"/>
  <c r="K134" i="57"/>
  <c r="L141" i="57"/>
  <c r="K141" i="57"/>
  <c r="K145" i="57"/>
  <c r="L145" i="57"/>
  <c r="K153" i="57"/>
  <c r="L153" i="57"/>
  <c r="L159" i="57"/>
  <c r="K159" i="57"/>
  <c r="L167" i="57"/>
  <c r="K167" i="57"/>
  <c r="M109" i="57"/>
  <c r="L116" i="57"/>
  <c r="K116" i="57"/>
  <c r="L124" i="57"/>
  <c r="K124" i="57"/>
  <c r="L125" i="57"/>
  <c r="M125" i="57" s="1"/>
  <c r="K129" i="57"/>
  <c r="M129" i="57" s="1"/>
  <c r="L129" i="57"/>
  <c r="K139" i="57"/>
  <c r="M139" i="57" s="1"/>
  <c r="L143" i="57"/>
  <c r="M143" i="57" s="1"/>
  <c r="L147" i="57"/>
  <c r="K147" i="57"/>
  <c r="M147" i="57" s="1"/>
  <c r="L149" i="57"/>
  <c r="K149" i="57"/>
  <c r="L151" i="57"/>
  <c r="M151" i="57" s="1"/>
  <c r="L162" i="57"/>
  <c r="K162" i="57"/>
  <c r="M162" i="57" s="1"/>
  <c r="K156" i="57"/>
  <c r="M156" i="57" s="1"/>
  <c r="K164" i="57"/>
  <c r="M164" i="57" s="1"/>
  <c r="K157" i="57"/>
  <c r="M157" i="57" s="1"/>
  <c r="K158" i="57"/>
  <c r="M158" i="57" s="1"/>
  <c r="J31" i="19"/>
  <c r="L38" i="19"/>
  <c r="M38" i="19" s="1"/>
  <c r="L20" i="19"/>
  <c r="M20" i="19" s="1"/>
  <c r="N20" i="19" s="1"/>
  <c r="O20" i="19" s="1"/>
  <c r="P20" i="19" s="1"/>
  <c r="Q20" i="19" s="1"/>
  <c r="R20" i="19" s="1"/>
  <c r="S20" i="19" s="1"/>
  <c r="T20" i="19" s="1"/>
  <c r="U20" i="19" s="1"/>
  <c r="V20" i="19" s="1"/>
  <c r="W20" i="19" s="1"/>
  <c r="X20" i="19" s="1"/>
  <c r="Y20" i="19" s="1"/>
  <c r="Z20" i="19" s="1"/>
  <c r="AA20" i="19" s="1"/>
  <c r="AB20" i="19" s="1"/>
  <c r="AC20" i="19" s="1"/>
  <c r="AD20" i="19" s="1"/>
  <c r="AE20" i="19" s="1"/>
  <c r="AF20" i="19" s="1"/>
  <c r="AG20" i="19" s="1"/>
  <c r="AH20" i="19" s="1"/>
  <c r="AI20" i="19" s="1"/>
  <c r="AJ20" i="19" s="1"/>
  <c r="AK20" i="19" s="1"/>
  <c r="AL20" i="19" s="1"/>
  <c r="AM20" i="19" s="1"/>
  <c r="AN20" i="19" s="1"/>
  <c r="AO20" i="19" s="1"/>
  <c r="AP20" i="19" s="1"/>
  <c r="AQ20" i="19" s="1"/>
  <c r="AR20" i="19" s="1"/>
  <c r="AS20" i="19" s="1"/>
  <c r="AT20" i="19" s="1"/>
  <c r="AU20" i="19" s="1"/>
  <c r="L19" i="19"/>
  <c r="J13" i="19"/>
  <c r="L21" i="19"/>
  <c r="E46" i="59" s="1"/>
  <c r="F45" i="34"/>
  <c r="F73" i="34"/>
  <c r="F43" i="34"/>
  <c r="F163" i="10"/>
  <c r="F202" i="10"/>
  <c r="F148" i="4" s="1"/>
  <c r="F205" i="1" s="1"/>
  <c r="F200" i="10"/>
  <c r="F199" i="10"/>
  <c r="F198" i="10"/>
  <c r="F193" i="10"/>
  <c r="F192" i="10"/>
  <c r="F191" i="10"/>
  <c r="F195" i="10" s="1"/>
  <c r="F147" i="4" s="1"/>
  <c r="F204" i="1" s="1"/>
  <c r="M153" i="57" l="1"/>
  <c r="M167" i="57"/>
  <c r="M141" i="57"/>
  <c r="M86" i="57"/>
  <c r="M149" i="57"/>
  <c r="M159" i="57"/>
  <c r="M134" i="57"/>
  <c r="M26" i="57"/>
  <c r="M124" i="57"/>
  <c r="M16" i="57"/>
  <c r="M131" i="57"/>
  <c r="M34" i="57"/>
  <c r="M118" i="57"/>
  <c r="M81" i="57"/>
  <c r="M89" i="57"/>
  <c r="M108" i="57"/>
  <c r="M145" i="57"/>
  <c r="M166" i="57"/>
  <c r="M60" i="57"/>
  <c r="M142" i="57"/>
  <c r="M61" i="57"/>
  <c r="M94" i="57"/>
  <c r="M40" i="57"/>
  <c r="M42" i="57"/>
  <c r="M121" i="57"/>
  <c r="M161" i="57"/>
  <c r="M111" i="57"/>
  <c r="M85" i="57"/>
  <c r="M116" i="57"/>
  <c r="M104" i="57"/>
  <c r="M24" i="57"/>
  <c r="N38" i="19"/>
  <c r="O38" i="19" s="1"/>
  <c r="P38" i="19" s="1"/>
  <c r="Q38" i="19" s="1"/>
  <c r="R38" i="19" s="1"/>
  <c r="S38" i="19" s="1"/>
  <c r="T38" i="19" s="1"/>
  <c r="U38" i="19" s="1"/>
  <c r="V38" i="19" s="1"/>
  <c r="W38" i="19" s="1"/>
  <c r="X38" i="19" s="1"/>
  <c r="Y38" i="19" s="1"/>
  <c r="Z38" i="19" s="1"/>
  <c r="AA38" i="19" s="1"/>
  <c r="AB38" i="19" s="1"/>
  <c r="AC38" i="19" s="1"/>
  <c r="AD38" i="19" s="1"/>
  <c r="AE38" i="19" s="1"/>
  <c r="AF38" i="19" s="1"/>
  <c r="AG38" i="19" s="1"/>
  <c r="AH38" i="19" s="1"/>
  <c r="AI38" i="19" s="1"/>
  <c r="AJ38" i="19" s="1"/>
  <c r="AK38" i="19" s="1"/>
  <c r="AL38" i="19" s="1"/>
  <c r="AM38" i="19" s="1"/>
  <c r="AN38" i="19" s="1"/>
  <c r="AO38" i="19" s="1"/>
  <c r="AP38" i="19" s="1"/>
  <c r="AQ38" i="19" s="1"/>
  <c r="AR38" i="19" s="1"/>
  <c r="AS38" i="19" s="1"/>
  <c r="AT38" i="19" s="1"/>
  <c r="AU38" i="19" s="1"/>
  <c r="F27" i="38"/>
  <c r="F26" i="38"/>
  <c r="F20" i="49" s="1"/>
  <c r="F25" i="38"/>
  <c r="F22" i="38"/>
  <c r="F21" i="38"/>
  <c r="F15" i="38"/>
  <c r="F17" i="38"/>
  <c r="F16" i="38"/>
  <c r="F20" i="34"/>
  <c r="F183" i="10"/>
  <c r="F185" i="10"/>
  <c r="F187" i="10"/>
  <c r="F138" i="4" s="1"/>
  <c r="F177" i="10"/>
  <c r="F156" i="9"/>
  <c r="F143" i="9"/>
  <c r="F237" i="9"/>
  <c r="F167" i="10" s="1"/>
  <c r="F171" i="10" s="1"/>
  <c r="F179" i="10"/>
  <c r="F236" i="9"/>
  <c r="F212" i="4" s="1"/>
  <c r="F307" i="1" s="1"/>
  <c r="M86" i="10"/>
  <c r="N86" i="10"/>
  <c r="O86" i="10"/>
  <c r="P86" i="10"/>
  <c r="P89" i="10" s="1"/>
  <c r="P94" i="4" s="1"/>
  <c r="Q86" i="10"/>
  <c r="R86" i="10"/>
  <c r="S86" i="10"/>
  <c r="T86" i="10"/>
  <c r="U86" i="10"/>
  <c r="V86" i="10"/>
  <c r="W86" i="10"/>
  <c r="X86" i="10"/>
  <c r="X89" i="10" s="1"/>
  <c r="X94" i="4" s="1"/>
  <c r="Y86" i="10"/>
  <c r="Z86" i="10"/>
  <c r="AA86" i="10"/>
  <c r="AB86" i="10"/>
  <c r="AC86" i="10"/>
  <c r="AD86" i="10"/>
  <c r="AE86" i="10"/>
  <c r="AF86" i="10"/>
  <c r="AG86" i="10"/>
  <c r="AH86" i="10"/>
  <c r="AI86" i="10"/>
  <c r="AJ86" i="10"/>
  <c r="AK86" i="10"/>
  <c r="AL86" i="10"/>
  <c r="AM86" i="10"/>
  <c r="AN86" i="10"/>
  <c r="AN89" i="10" s="1"/>
  <c r="AN94" i="4" s="1"/>
  <c r="AO86" i="10"/>
  <c r="AP86" i="10"/>
  <c r="AQ86" i="10"/>
  <c r="AR86" i="10"/>
  <c r="AS86" i="10"/>
  <c r="AT86" i="10"/>
  <c r="AU86" i="10"/>
  <c r="M87" i="10"/>
  <c r="M89" i="10" s="1"/>
  <c r="M94" i="4" s="1"/>
  <c r="L87" i="10"/>
  <c r="AG13" i="52"/>
  <c r="AG14" i="52"/>
  <c r="AG87" i="10" s="1"/>
  <c r="Z13" i="52"/>
  <c r="AA13" i="52"/>
  <c r="AB13" i="52"/>
  <c r="AC13" i="52"/>
  <c r="AC14" i="52" s="1"/>
  <c r="AC87" i="10" s="1"/>
  <c r="AC89" i="10" s="1"/>
  <c r="AC94" i="4" s="1"/>
  <c r="AD13" i="52"/>
  <c r="AD14" i="52" s="1"/>
  <c r="AD87" i="10" s="1"/>
  <c r="AD89" i="10" s="1"/>
  <c r="AD94" i="4" s="1"/>
  <c r="AE13" i="52"/>
  <c r="AE14" i="52" s="1"/>
  <c r="AE87" i="10" s="1"/>
  <c r="AF13" i="52"/>
  <c r="AF14" i="52" s="1"/>
  <c r="AF87" i="10" s="1"/>
  <c r="AH13" i="52"/>
  <c r="AI13" i="52"/>
  <c r="AJ13" i="52"/>
  <c r="AK13" i="52"/>
  <c r="AK14" i="52" s="1"/>
  <c r="AK87" i="10" s="1"/>
  <c r="AK89" i="10" s="1"/>
  <c r="AK94" i="4" s="1"/>
  <c r="AL13" i="52"/>
  <c r="AL14" i="52" s="1"/>
  <c r="AL87" i="10" s="1"/>
  <c r="AL89" i="10" s="1"/>
  <c r="AL94" i="4" s="1"/>
  <c r="AM13" i="52"/>
  <c r="AM14" i="52" s="1"/>
  <c r="AM87" i="10" s="1"/>
  <c r="AN13" i="52"/>
  <c r="AN14" i="52" s="1"/>
  <c r="AN87" i="10" s="1"/>
  <c r="AO13" i="52"/>
  <c r="AO14" i="52" s="1"/>
  <c r="AO87" i="10" s="1"/>
  <c r="AP13" i="52"/>
  <c r="AQ13" i="52"/>
  <c r="AQ14" i="52" s="1"/>
  <c r="AQ87" i="10" s="1"/>
  <c r="AR13" i="52"/>
  <c r="AR14" i="52" s="1"/>
  <c r="AR87" i="10" s="1"/>
  <c r="AS13" i="52"/>
  <c r="AS14" i="52" s="1"/>
  <c r="AS87" i="10" s="1"/>
  <c r="AS89" i="10" s="1"/>
  <c r="AS94" i="4" s="1"/>
  <c r="AT13" i="52"/>
  <c r="AT14" i="52" s="1"/>
  <c r="AT87" i="10" s="1"/>
  <c r="AU13" i="52"/>
  <c r="AU14" i="52" s="1"/>
  <c r="AU87" i="10" s="1"/>
  <c r="Z14" i="52"/>
  <c r="Z87" i="10" s="1"/>
  <c r="AA14" i="52"/>
  <c r="AA87" i="10" s="1"/>
  <c r="AB14" i="52"/>
  <c r="AB87" i="10" s="1"/>
  <c r="AH14" i="52"/>
  <c r="AH87" i="10" s="1"/>
  <c r="AI14" i="52"/>
  <c r="AI87" i="10" s="1"/>
  <c r="AJ14" i="52"/>
  <c r="AJ87" i="10" s="1"/>
  <c r="AP14" i="52"/>
  <c r="AP87" i="10" s="1"/>
  <c r="O14" i="52"/>
  <c r="O87" i="10" s="1"/>
  <c r="P14" i="52"/>
  <c r="P87" i="10" s="1"/>
  <c r="Q14" i="52"/>
  <c r="Q87" i="10" s="1"/>
  <c r="R14" i="52"/>
  <c r="R87" i="10" s="1"/>
  <c r="S14" i="52"/>
  <c r="S87" i="10" s="1"/>
  <c r="S89" i="10" s="1"/>
  <c r="S94" i="4" s="1"/>
  <c r="T14" i="52"/>
  <c r="T87" i="10" s="1"/>
  <c r="U14" i="52"/>
  <c r="U87" i="10" s="1"/>
  <c r="U89" i="10" s="1"/>
  <c r="U94" i="4" s="1"/>
  <c r="V14" i="52"/>
  <c r="V87" i="10" s="1"/>
  <c r="V89" i="10" s="1"/>
  <c r="V94" i="4" s="1"/>
  <c r="W14" i="52"/>
  <c r="W87" i="10" s="1"/>
  <c r="X14" i="52"/>
  <c r="X87" i="10" s="1"/>
  <c r="Y14" i="52"/>
  <c r="Y87" i="10" s="1"/>
  <c r="N14" i="52"/>
  <c r="N87" i="10" s="1"/>
  <c r="O13" i="52"/>
  <c r="Y13" i="52"/>
  <c r="X13" i="52"/>
  <c r="W13" i="52"/>
  <c r="V13" i="52"/>
  <c r="U13" i="52"/>
  <c r="T13" i="52"/>
  <c r="S13" i="52"/>
  <c r="R13" i="52"/>
  <c r="Q13" i="52"/>
  <c r="P13" i="52"/>
  <c r="L86" i="10"/>
  <c r="G10" i="40"/>
  <c r="O81" i="4"/>
  <c r="P81" i="4"/>
  <c r="Q81" i="4"/>
  <c r="R81" i="4"/>
  <c r="S81" i="4"/>
  <c r="T81" i="4"/>
  <c r="U81" i="4"/>
  <c r="V81" i="4"/>
  <c r="W81" i="4"/>
  <c r="X81" i="4"/>
  <c r="Y81" i="4"/>
  <c r="Z81" i="4"/>
  <c r="AA81" i="4"/>
  <c r="AB81" i="4"/>
  <c r="AC81" i="4"/>
  <c r="AD81" i="4"/>
  <c r="AE81" i="4"/>
  <c r="AF81" i="4"/>
  <c r="N81" i="4"/>
  <c r="N108" i="10"/>
  <c r="F32" i="33"/>
  <c r="F26" i="33"/>
  <c r="F16" i="33"/>
  <c r="AG79" i="4"/>
  <c r="AH79" i="4"/>
  <c r="AI79" i="4"/>
  <c r="AJ79" i="4"/>
  <c r="AK79" i="4"/>
  <c r="AL79" i="4"/>
  <c r="AM79" i="4"/>
  <c r="AN79" i="4"/>
  <c r="AO79" i="4"/>
  <c r="AP79" i="4"/>
  <c r="AQ79" i="4"/>
  <c r="AR79" i="4"/>
  <c r="AS79" i="4"/>
  <c r="AT79" i="4"/>
  <c r="AU79" i="4"/>
  <c r="O108" i="10"/>
  <c r="O109" i="10" s="1"/>
  <c r="P108" i="10"/>
  <c r="P109" i="10" s="1"/>
  <c r="Q108" i="10"/>
  <c r="Q109" i="10" s="1"/>
  <c r="R108" i="10"/>
  <c r="R109" i="10" s="1"/>
  <c r="S108" i="10"/>
  <c r="S109" i="10" s="1"/>
  <c r="T108" i="10"/>
  <c r="T109" i="10" s="1"/>
  <c r="U108" i="10"/>
  <c r="U109" i="10" s="1"/>
  <c r="V108" i="10"/>
  <c r="V109" i="10" s="1"/>
  <c r="W108" i="10"/>
  <c r="W109" i="10" s="1"/>
  <c r="X108" i="10"/>
  <c r="X109" i="10" s="1"/>
  <c r="Y108" i="10"/>
  <c r="Y109" i="10" s="1"/>
  <c r="Z108" i="10"/>
  <c r="Z109" i="10" s="1"/>
  <c r="AA108" i="10"/>
  <c r="AA109" i="10" s="1"/>
  <c r="AB108" i="10"/>
  <c r="AB109" i="10" s="1"/>
  <c r="AC108" i="10"/>
  <c r="AC109" i="10" s="1"/>
  <c r="AD108" i="10"/>
  <c r="AD109" i="10" s="1"/>
  <c r="AE108" i="10"/>
  <c r="AE109" i="10" s="1"/>
  <c r="AF108" i="10"/>
  <c r="AF109" i="10" s="1"/>
  <c r="F31" i="49"/>
  <c r="F56" i="34"/>
  <c r="F50" i="49"/>
  <c r="P12" i="49"/>
  <c r="O12" i="49"/>
  <c r="N12" i="49"/>
  <c r="M12" i="49"/>
  <c r="L11" i="49"/>
  <c r="L12" i="49" s="1"/>
  <c r="L13" i="49" s="1"/>
  <c r="H4231" i="40"/>
  <c r="H4230" i="40" s="1"/>
  <c r="G4231" i="40"/>
  <c r="G4230" i="40"/>
  <c r="G4229" i="40"/>
  <c r="G4228" i="40"/>
  <c r="G4227" i="40"/>
  <c r="G4226" i="40"/>
  <c r="G4225" i="40"/>
  <c r="G4224" i="40"/>
  <c r="G4223" i="40"/>
  <c r="G4222" i="40"/>
  <c r="G4221" i="40"/>
  <c r="G4220" i="40"/>
  <c r="G4219" i="40"/>
  <c r="G4218" i="40"/>
  <c r="G4217" i="40"/>
  <c r="G4216" i="40"/>
  <c r="G4215" i="40"/>
  <c r="G4214" i="40"/>
  <c r="G4213" i="40"/>
  <c r="G4212" i="40"/>
  <c r="G4211" i="40"/>
  <c r="G4210" i="40"/>
  <c r="G4209" i="40"/>
  <c r="G4208" i="40"/>
  <c r="G4207" i="40"/>
  <c r="G4206" i="40"/>
  <c r="G4205" i="40"/>
  <c r="G4204" i="40"/>
  <c r="G4203" i="40"/>
  <c r="G4202" i="40"/>
  <c r="G4201" i="40"/>
  <c r="G4200" i="40"/>
  <c r="G4199" i="40"/>
  <c r="G4198" i="40"/>
  <c r="G4197" i="40"/>
  <c r="G4196" i="40"/>
  <c r="G4195" i="40"/>
  <c r="G4194" i="40"/>
  <c r="G4193" i="40"/>
  <c r="G4192" i="40"/>
  <c r="G4191" i="40"/>
  <c r="G4190" i="40"/>
  <c r="G4189" i="40"/>
  <c r="G4188" i="40"/>
  <c r="G4187" i="40"/>
  <c r="G4186" i="40"/>
  <c r="G4185" i="40"/>
  <c r="G4184" i="40"/>
  <c r="G4183" i="40"/>
  <c r="G4182" i="40"/>
  <c r="G4181" i="40"/>
  <c r="G4180" i="40"/>
  <c r="G4179" i="40"/>
  <c r="G4178" i="40"/>
  <c r="G4177" i="40"/>
  <c r="G4176" i="40"/>
  <c r="G4175" i="40"/>
  <c r="G4174" i="40"/>
  <c r="G4173" i="40"/>
  <c r="G4172" i="40"/>
  <c r="G4171" i="40"/>
  <c r="G4170" i="40"/>
  <c r="G4169" i="40"/>
  <c r="G4168" i="40"/>
  <c r="G4167" i="40"/>
  <c r="G4166" i="40"/>
  <c r="G4165" i="40"/>
  <c r="G4164" i="40"/>
  <c r="G4163" i="40"/>
  <c r="G4162" i="40"/>
  <c r="G4161" i="40"/>
  <c r="G4160" i="40"/>
  <c r="G4159" i="40"/>
  <c r="G4158" i="40"/>
  <c r="G4157" i="40"/>
  <c r="G4156" i="40"/>
  <c r="G4155" i="40"/>
  <c r="G4154" i="40"/>
  <c r="G4153" i="40"/>
  <c r="G4152" i="40"/>
  <c r="G4151" i="40"/>
  <c r="G4150" i="40"/>
  <c r="G4149" i="40"/>
  <c r="G4148" i="40"/>
  <c r="G4147" i="40"/>
  <c r="G4146" i="40"/>
  <c r="G4145" i="40"/>
  <c r="G4144" i="40"/>
  <c r="G4143" i="40"/>
  <c r="G4142" i="40"/>
  <c r="G4141" i="40"/>
  <c r="G4140" i="40"/>
  <c r="G4139" i="40"/>
  <c r="G4138" i="40"/>
  <c r="G4137" i="40"/>
  <c r="G4136" i="40"/>
  <c r="G4135" i="40"/>
  <c r="G4134" i="40"/>
  <c r="G4133" i="40"/>
  <c r="G4132" i="40"/>
  <c r="G4131" i="40"/>
  <c r="G4130" i="40"/>
  <c r="G4129" i="40"/>
  <c r="G4128" i="40"/>
  <c r="G4127" i="40"/>
  <c r="G4126" i="40"/>
  <c r="G4125" i="40"/>
  <c r="G4124" i="40"/>
  <c r="G4123" i="40"/>
  <c r="G4122" i="40"/>
  <c r="G4121" i="40"/>
  <c r="G4120" i="40"/>
  <c r="G4119" i="40"/>
  <c r="G4118" i="40"/>
  <c r="G4117" i="40"/>
  <c r="G4116" i="40"/>
  <c r="G4115" i="40"/>
  <c r="G4114" i="40"/>
  <c r="G4113" i="40"/>
  <c r="G4112" i="40"/>
  <c r="G4111" i="40"/>
  <c r="G4110" i="40"/>
  <c r="G4109" i="40"/>
  <c r="G4108" i="40"/>
  <c r="G4107" i="40"/>
  <c r="G4106" i="40"/>
  <c r="G4105" i="40"/>
  <c r="G4104" i="40"/>
  <c r="G4103" i="40"/>
  <c r="G4102" i="40"/>
  <c r="G4101" i="40"/>
  <c r="G4100" i="40"/>
  <c r="G4099" i="40"/>
  <c r="G4098" i="40"/>
  <c r="G4097" i="40"/>
  <c r="G4096" i="40"/>
  <c r="G4095" i="40"/>
  <c r="G4094" i="40"/>
  <c r="G4093" i="40"/>
  <c r="G4092" i="40"/>
  <c r="G4091" i="40"/>
  <c r="G4090" i="40"/>
  <c r="G4089" i="40"/>
  <c r="G4088" i="40"/>
  <c r="G4087" i="40"/>
  <c r="G4086" i="40"/>
  <c r="G4085" i="40"/>
  <c r="G4084" i="40"/>
  <c r="G4083" i="40"/>
  <c r="G4082" i="40"/>
  <c r="G4081" i="40"/>
  <c r="G4080" i="40"/>
  <c r="G4079" i="40"/>
  <c r="G4078" i="40"/>
  <c r="G4077" i="40"/>
  <c r="G4076" i="40"/>
  <c r="G4075" i="40"/>
  <c r="G4074" i="40"/>
  <c r="G4073" i="40"/>
  <c r="G4072" i="40"/>
  <c r="G4071" i="40"/>
  <c r="G4070" i="40"/>
  <c r="G4069" i="40"/>
  <c r="G4068" i="40"/>
  <c r="G4067" i="40"/>
  <c r="G4066" i="40"/>
  <c r="G4065" i="40"/>
  <c r="G4064" i="40"/>
  <c r="G4063" i="40"/>
  <c r="G4062" i="40"/>
  <c r="G4061" i="40"/>
  <c r="G4060" i="40"/>
  <c r="G4059" i="40"/>
  <c r="G4058" i="40"/>
  <c r="G4057" i="40"/>
  <c r="G4056" i="40"/>
  <c r="G4055" i="40"/>
  <c r="G4054" i="40"/>
  <c r="G4053" i="40"/>
  <c r="G4052" i="40"/>
  <c r="G4051" i="40"/>
  <c r="G4050" i="40"/>
  <c r="G4049" i="40"/>
  <c r="G4048" i="40"/>
  <c r="G4047" i="40"/>
  <c r="G4046" i="40"/>
  <c r="G4045" i="40"/>
  <c r="G4044" i="40"/>
  <c r="G4043" i="40"/>
  <c r="G4042" i="40"/>
  <c r="G4041" i="40"/>
  <c r="G4040" i="40"/>
  <c r="G4039" i="40"/>
  <c r="G4038" i="40"/>
  <c r="G4037" i="40"/>
  <c r="G4036" i="40"/>
  <c r="G4035" i="40"/>
  <c r="G4034" i="40"/>
  <c r="G4033" i="40"/>
  <c r="G4032" i="40"/>
  <c r="G4031" i="40"/>
  <c r="G4030" i="40"/>
  <c r="G4029" i="40"/>
  <c r="G4028" i="40"/>
  <c r="G4027" i="40"/>
  <c r="G4026" i="40"/>
  <c r="G4025" i="40"/>
  <c r="G4024" i="40"/>
  <c r="G4023" i="40"/>
  <c r="G4022" i="40"/>
  <c r="G4021" i="40"/>
  <c r="G4020" i="40"/>
  <c r="G4019" i="40"/>
  <c r="G4018" i="40"/>
  <c r="G4017" i="40"/>
  <c r="G4016" i="40"/>
  <c r="G4015" i="40"/>
  <c r="G4014" i="40"/>
  <c r="G4013" i="40"/>
  <c r="G4012" i="40"/>
  <c r="G4011" i="40"/>
  <c r="G4010" i="40"/>
  <c r="G4009" i="40"/>
  <c r="G4008" i="40"/>
  <c r="G4007" i="40"/>
  <c r="G4006" i="40"/>
  <c r="G4005" i="40"/>
  <c r="G4004" i="40"/>
  <c r="G4003" i="40"/>
  <c r="G4002" i="40"/>
  <c r="G4001" i="40"/>
  <c r="G4000" i="40"/>
  <c r="G3999" i="40"/>
  <c r="G3998" i="40"/>
  <c r="G3997" i="40"/>
  <c r="G3996" i="40"/>
  <c r="G3995" i="40"/>
  <c r="G3994" i="40"/>
  <c r="G3993" i="40"/>
  <c r="G3992" i="40"/>
  <c r="G3991" i="40"/>
  <c r="G3990" i="40"/>
  <c r="G3989" i="40"/>
  <c r="G3988" i="40"/>
  <c r="G3987" i="40"/>
  <c r="G3986" i="40"/>
  <c r="G3985" i="40"/>
  <c r="G3984" i="40"/>
  <c r="G3983" i="40"/>
  <c r="G3982" i="40"/>
  <c r="G3981" i="40"/>
  <c r="G3980" i="40"/>
  <c r="G3979" i="40"/>
  <c r="G3978" i="40"/>
  <c r="G3977" i="40"/>
  <c r="G3976" i="40"/>
  <c r="G3975" i="40"/>
  <c r="G3974" i="40"/>
  <c r="G3973" i="40"/>
  <c r="G3972" i="40"/>
  <c r="G3971" i="40"/>
  <c r="G3970" i="40"/>
  <c r="G3969" i="40"/>
  <c r="G3968" i="40"/>
  <c r="G3967" i="40"/>
  <c r="G3966" i="40"/>
  <c r="G3965" i="40"/>
  <c r="G3964" i="40"/>
  <c r="G3963" i="40"/>
  <c r="G3962" i="40"/>
  <c r="G3961" i="40"/>
  <c r="G3960" i="40"/>
  <c r="G3959" i="40"/>
  <c r="G3958" i="40"/>
  <c r="G3957" i="40"/>
  <c r="G3956" i="40"/>
  <c r="G3955" i="40"/>
  <c r="G3954" i="40"/>
  <c r="G3953" i="40"/>
  <c r="G3952" i="40"/>
  <c r="G3951" i="40"/>
  <c r="G3950" i="40"/>
  <c r="G3949" i="40"/>
  <c r="G3948" i="40"/>
  <c r="G3947" i="40"/>
  <c r="G3946" i="40"/>
  <c r="G3945" i="40"/>
  <c r="G3944" i="40"/>
  <c r="G3943" i="40"/>
  <c r="G3942" i="40"/>
  <c r="G3941" i="40"/>
  <c r="G3940" i="40"/>
  <c r="G3939" i="40"/>
  <c r="G3938" i="40"/>
  <c r="G3937" i="40"/>
  <c r="G3936" i="40"/>
  <c r="G3935" i="40"/>
  <c r="G3934" i="40"/>
  <c r="G3933" i="40"/>
  <c r="G3932" i="40"/>
  <c r="G3931" i="40"/>
  <c r="G3930" i="40"/>
  <c r="G3929" i="40"/>
  <c r="G3928" i="40"/>
  <c r="G3927" i="40"/>
  <c r="G3926" i="40"/>
  <c r="G3925" i="40"/>
  <c r="G3924" i="40"/>
  <c r="G3923" i="40"/>
  <c r="G3922" i="40"/>
  <c r="G3921" i="40"/>
  <c r="G3920" i="40"/>
  <c r="G3919" i="40"/>
  <c r="G3918" i="40"/>
  <c r="G3917" i="40"/>
  <c r="G3916" i="40"/>
  <c r="G3915" i="40"/>
  <c r="G3914" i="40"/>
  <c r="G3913" i="40"/>
  <c r="G3912" i="40"/>
  <c r="G3911" i="40"/>
  <c r="G3910" i="40"/>
  <c r="G3909" i="40"/>
  <c r="G3908" i="40"/>
  <c r="G3907" i="40"/>
  <c r="G3906" i="40"/>
  <c r="G3905" i="40"/>
  <c r="G3904" i="40"/>
  <c r="G3903" i="40"/>
  <c r="G3902" i="40"/>
  <c r="G3901" i="40"/>
  <c r="G3900" i="40"/>
  <c r="G3899" i="40"/>
  <c r="G3898" i="40"/>
  <c r="G3897" i="40"/>
  <c r="G3896" i="40"/>
  <c r="G3895" i="40"/>
  <c r="G3894" i="40"/>
  <c r="G3893" i="40"/>
  <c r="G3892" i="40"/>
  <c r="G3891" i="40"/>
  <c r="G3890" i="40"/>
  <c r="G3889" i="40"/>
  <c r="G3888" i="40"/>
  <c r="G3887" i="40"/>
  <c r="G3886" i="40"/>
  <c r="G3885" i="40"/>
  <c r="G3884" i="40"/>
  <c r="G3883" i="40"/>
  <c r="G3882" i="40"/>
  <c r="G3881" i="40"/>
  <c r="G3880" i="40"/>
  <c r="G3879" i="40"/>
  <c r="G3878" i="40"/>
  <c r="G3877" i="40"/>
  <c r="G3876" i="40"/>
  <c r="G3875" i="40"/>
  <c r="G3874" i="40"/>
  <c r="G3873" i="40"/>
  <c r="G3872" i="40"/>
  <c r="G3871" i="40"/>
  <c r="G3870" i="40"/>
  <c r="G3869" i="40"/>
  <c r="G3868" i="40"/>
  <c r="G3867" i="40"/>
  <c r="G3866" i="40"/>
  <c r="G3865" i="40"/>
  <c r="G3864" i="40"/>
  <c r="G3863" i="40"/>
  <c r="G3862" i="40"/>
  <c r="G3861" i="40"/>
  <c r="G3860" i="40"/>
  <c r="G3859" i="40"/>
  <c r="G3858" i="40"/>
  <c r="G3857" i="40"/>
  <c r="G3856" i="40"/>
  <c r="G3855" i="40"/>
  <c r="G3854" i="40"/>
  <c r="G3853" i="40"/>
  <c r="G3852" i="40"/>
  <c r="G3851" i="40"/>
  <c r="G3850" i="40"/>
  <c r="G3849" i="40"/>
  <c r="G3848" i="40"/>
  <c r="G3847" i="40"/>
  <c r="G3846" i="40"/>
  <c r="G3845" i="40"/>
  <c r="G3844" i="40"/>
  <c r="G3843" i="40"/>
  <c r="G3842" i="40"/>
  <c r="G3841" i="40"/>
  <c r="G3840" i="40"/>
  <c r="G3839" i="40"/>
  <c r="G3838" i="40"/>
  <c r="G3837" i="40"/>
  <c r="G3836" i="40"/>
  <c r="G3835" i="40"/>
  <c r="G3834" i="40"/>
  <c r="G3833" i="40"/>
  <c r="G3832" i="40"/>
  <c r="G3831" i="40"/>
  <c r="G3830" i="40"/>
  <c r="G3829" i="40"/>
  <c r="G3828" i="40"/>
  <c r="G3827" i="40"/>
  <c r="G3826" i="40"/>
  <c r="G3825" i="40"/>
  <c r="G3824" i="40"/>
  <c r="G3823" i="40"/>
  <c r="G3822" i="40"/>
  <c r="G3821" i="40"/>
  <c r="G3820" i="40"/>
  <c r="G3819" i="40"/>
  <c r="G3818" i="40"/>
  <c r="G3817" i="40"/>
  <c r="G3816" i="40"/>
  <c r="G3815" i="40"/>
  <c r="G3814" i="40"/>
  <c r="G3813" i="40"/>
  <c r="G3812" i="40"/>
  <c r="G3811" i="40"/>
  <c r="G3810" i="40"/>
  <c r="G3809" i="40"/>
  <c r="G3808" i="40"/>
  <c r="G3807" i="40"/>
  <c r="G3806" i="40"/>
  <c r="G3805" i="40"/>
  <c r="G3804" i="40"/>
  <c r="G3803" i="40"/>
  <c r="G3802" i="40"/>
  <c r="G3801" i="40"/>
  <c r="G3800" i="40"/>
  <c r="G3799" i="40"/>
  <c r="G3798" i="40"/>
  <c r="G3797" i="40"/>
  <c r="G3796" i="40"/>
  <c r="G3795" i="40"/>
  <c r="G3794" i="40"/>
  <c r="G3793" i="40"/>
  <c r="G3792" i="40"/>
  <c r="G3791" i="40"/>
  <c r="G3790" i="40"/>
  <c r="G3789" i="40"/>
  <c r="G3788" i="40"/>
  <c r="G3787" i="40"/>
  <c r="G3786" i="40"/>
  <c r="G3785" i="40"/>
  <c r="G3784" i="40"/>
  <c r="G3783" i="40"/>
  <c r="G3782" i="40"/>
  <c r="G3781" i="40"/>
  <c r="G3780" i="40"/>
  <c r="G387" i="40"/>
  <c r="H387" i="40" s="1"/>
  <c r="G386" i="40"/>
  <c r="H386" i="40" s="1"/>
  <c r="G385" i="40"/>
  <c r="H385" i="40" s="1"/>
  <c r="G384" i="40"/>
  <c r="H384" i="40" s="1"/>
  <c r="G383" i="40"/>
  <c r="H383" i="40" s="1"/>
  <c r="G382" i="40"/>
  <c r="H382" i="40" s="1"/>
  <c r="G381" i="40"/>
  <c r="H381" i="40" s="1"/>
  <c r="G380" i="40"/>
  <c r="H380" i="40" s="1"/>
  <c r="G379" i="40"/>
  <c r="H379" i="40" s="1"/>
  <c r="G378" i="40"/>
  <c r="H378" i="40" s="1"/>
  <c r="G377" i="40"/>
  <c r="H377" i="40" s="1"/>
  <c r="G376" i="40"/>
  <c r="H376" i="40" s="1"/>
  <c r="G375" i="40"/>
  <c r="H375" i="40" s="1"/>
  <c r="G374" i="40"/>
  <c r="H374" i="40" s="1"/>
  <c r="G373" i="40"/>
  <c r="H373" i="40" s="1"/>
  <c r="G372" i="40"/>
  <c r="H372" i="40" s="1"/>
  <c r="G371" i="40"/>
  <c r="H371" i="40" s="1"/>
  <c r="G370" i="40"/>
  <c r="H370" i="40" s="1"/>
  <c r="G369" i="40"/>
  <c r="H369" i="40" s="1"/>
  <c r="G368" i="40"/>
  <c r="H368" i="40" s="1"/>
  <c r="G367" i="40"/>
  <c r="H367" i="40" s="1"/>
  <c r="G366" i="40"/>
  <c r="H366" i="40" s="1"/>
  <c r="G365" i="40"/>
  <c r="H365" i="40" s="1"/>
  <c r="G364" i="40"/>
  <c r="H364" i="40" s="1"/>
  <c r="G363" i="40"/>
  <c r="H363" i="40" s="1"/>
  <c r="G362" i="40"/>
  <c r="H362" i="40" s="1"/>
  <c r="G361" i="40"/>
  <c r="H361" i="40" s="1"/>
  <c r="G360" i="40"/>
  <c r="H360" i="40" s="1"/>
  <c r="G359" i="40"/>
  <c r="H359" i="40" s="1"/>
  <c r="G358" i="40"/>
  <c r="H358" i="40" s="1"/>
  <c r="G357" i="40"/>
  <c r="H357" i="40" s="1"/>
  <c r="G356" i="40"/>
  <c r="H356" i="40" s="1"/>
  <c r="G355" i="40"/>
  <c r="H355" i="40" s="1"/>
  <c r="G354" i="40"/>
  <c r="H354" i="40" s="1"/>
  <c r="G353" i="40"/>
  <c r="H353" i="40" s="1"/>
  <c r="G352" i="40"/>
  <c r="H352" i="40" s="1"/>
  <c r="G351" i="40"/>
  <c r="H351" i="40" s="1"/>
  <c r="G350" i="40"/>
  <c r="H350" i="40" s="1"/>
  <c r="G349" i="40"/>
  <c r="H349" i="40" s="1"/>
  <c r="G348" i="40"/>
  <c r="H348" i="40" s="1"/>
  <c r="G347" i="40"/>
  <c r="H347" i="40" s="1"/>
  <c r="G346" i="40"/>
  <c r="H346" i="40" s="1"/>
  <c r="G345" i="40"/>
  <c r="H345" i="40" s="1"/>
  <c r="G344" i="40"/>
  <c r="H344" i="40" s="1"/>
  <c r="G343" i="40"/>
  <c r="H343" i="40" s="1"/>
  <c r="G342" i="40"/>
  <c r="H342" i="40" s="1"/>
  <c r="G341" i="40"/>
  <c r="H341" i="40" s="1"/>
  <c r="G340" i="40"/>
  <c r="H340" i="40" s="1"/>
  <c r="G339" i="40"/>
  <c r="H339" i="40" s="1"/>
  <c r="G338" i="40"/>
  <c r="H338" i="40" s="1"/>
  <c r="G337" i="40"/>
  <c r="H337" i="40" s="1"/>
  <c r="G336" i="40"/>
  <c r="H336" i="40" s="1"/>
  <c r="G335" i="40"/>
  <c r="H335" i="40" s="1"/>
  <c r="G334" i="40"/>
  <c r="H334" i="40" s="1"/>
  <c r="G333" i="40"/>
  <c r="H333" i="40" s="1"/>
  <c r="G332" i="40"/>
  <c r="H332" i="40" s="1"/>
  <c r="G331" i="40"/>
  <c r="H331" i="40" s="1"/>
  <c r="G330" i="40"/>
  <c r="H330" i="40" s="1"/>
  <c r="G329" i="40"/>
  <c r="H329" i="40" s="1"/>
  <c r="G328" i="40"/>
  <c r="H328" i="40" s="1"/>
  <c r="G327" i="40"/>
  <c r="H327" i="40" s="1"/>
  <c r="G326" i="40"/>
  <c r="H326" i="40" s="1"/>
  <c r="G325" i="40"/>
  <c r="H325" i="40" s="1"/>
  <c r="G324" i="40"/>
  <c r="H324" i="40" s="1"/>
  <c r="G323" i="40"/>
  <c r="H323" i="40" s="1"/>
  <c r="G322" i="40"/>
  <c r="H322" i="40" s="1"/>
  <c r="G321" i="40"/>
  <c r="H321" i="40" s="1"/>
  <c r="G320" i="40"/>
  <c r="H320" i="40" s="1"/>
  <c r="G319" i="40"/>
  <c r="H319" i="40" s="1"/>
  <c r="G318" i="40"/>
  <c r="H318" i="40" s="1"/>
  <c r="G317" i="40"/>
  <c r="H317" i="40" s="1"/>
  <c r="G316" i="40"/>
  <c r="H316" i="40" s="1"/>
  <c r="G315" i="40"/>
  <c r="H315" i="40" s="1"/>
  <c r="G314" i="40"/>
  <c r="H314" i="40" s="1"/>
  <c r="G313" i="40"/>
  <c r="H313" i="40" s="1"/>
  <c r="G312" i="40"/>
  <c r="H312" i="40" s="1"/>
  <c r="G311" i="40"/>
  <c r="H311" i="40" s="1"/>
  <c r="G310" i="40"/>
  <c r="H310" i="40" s="1"/>
  <c r="G309" i="40"/>
  <c r="H309" i="40" s="1"/>
  <c r="G308" i="40"/>
  <c r="H308" i="40" s="1"/>
  <c r="G307" i="40"/>
  <c r="H307" i="40" s="1"/>
  <c r="G306" i="40"/>
  <c r="H306" i="40" s="1"/>
  <c r="G305" i="40"/>
  <c r="H305" i="40" s="1"/>
  <c r="G304" i="40"/>
  <c r="H304" i="40" s="1"/>
  <c r="G303" i="40"/>
  <c r="H303" i="40" s="1"/>
  <c r="G302" i="40"/>
  <c r="H302" i="40" s="1"/>
  <c r="G301" i="40"/>
  <c r="H301" i="40" s="1"/>
  <c r="G300" i="40"/>
  <c r="H300" i="40" s="1"/>
  <c r="G299" i="40"/>
  <c r="H299" i="40" s="1"/>
  <c r="G298" i="40"/>
  <c r="H298" i="40" s="1"/>
  <c r="G297" i="40"/>
  <c r="H297" i="40" s="1"/>
  <c r="G296" i="40"/>
  <c r="H296" i="40" s="1"/>
  <c r="G295" i="40"/>
  <c r="H295" i="40" s="1"/>
  <c r="G294" i="40"/>
  <c r="H294" i="40" s="1"/>
  <c r="G293" i="40"/>
  <c r="H293" i="40" s="1"/>
  <c r="G292" i="40"/>
  <c r="H292" i="40" s="1"/>
  <c r="G291" i="40"/>
  <c r="H291" i="40" s="1"/>
  <c r="G290" i="40"/>
  <c r="H290" i="40" s="1"/>
  <c r="G289" i="40"/>
  <c r="H289" i="40" s="1"/>
  <c r="G288" i="40"/>
  <c r="H288" i="40" s="1"/>
  <c r="G287" i="40"/>
  <c r="H287" i="40" s="1"/>
  <c r="G286" i="40"/>
  <c r="H286" i="40" s="1"/>
  <c r="G285" i="40"/>
  <c r="H285" i="40" s="1"/>
  <c r="G284" i="40"/>
  <c r="H284" i="40" s="1"/>
  <c r="G283" i="40"/>
  <c r="H283" i="40" s="1"/>
  <c r="G282" i="40"/>
  <c r="H282" i="40" s="1"/>
  <c r="G281" i="40"/>
  <c r="H281" i="40" s="1"/>
  <c r="G280" i="40"/>
  <c r="H280" i="40" s="1"/>
  <c r="G279" i="40"/>
  <c r="H279" i="40" s="1"/>
  <c r="G278" i="40"/>
  <c r="H278" i="40" s="1"/>
  <c r="G277" i="40"/>
  <c r="H277" i="40" s="1"/>
  <c r="G276" i="40"/>
  <c r="H276" i="40" s="1"/>
  <c r="G275" i="40"/>
  <c r="H275" i="40" s="1"/>
  <c r="G274" i="40"/>
  <c r="H274" i="40" s="1"/>
  <c r="G273" i="40"/>
  <c r="H273" i="40" s="1"/>
  <c r="G272" i="40"/>
  <c r="H272" i="40" s="1"/>
  <c r="G271" i="40"/>
  <c r="H271" i="40" s="1"/>
  <c r="G270" i="40"/>
  <c r="H270" i="40" s="1"/>
  <c r="G269" i="40"/>
  <c r="H269" i="40" s="1"/>
  <c r="G268" i="40"/>
  <c r="H268" i="40" s="1"/>
  <c r="G267" i="40"/>
  <c r="H267" i="40" s="1"/>
  <c r="G266" i="40"/>
  <c r="H266" i="40" s="1"/>
  <c r="G265" i="40"/>
  <c r="H265" i="40" s="1"/>
  <c r="G264" i="40"/>
  <c r="H264" i="40" s="1"/>
  <c r="G263" i="40"/>
  <c r="H263" i="40" s="1"/>
  <c r="G262" i="40"/>
  <c r="H262" i="40" s="1"/>
  <c r="G261" i="40"/>
  <c r="H261" i="40" s="1"/>
  <c r="G260" i="40"/>
  <c r="H260" i="40" s="1"/>
  <c r="G259" i="40"/>
  <c r="H259" i="40" s="1"/>
  <c r="G258" i="40"/>
  <c r="H258" i="40" s="1"/>
  <c r="G257" i="40"/>
  <c r="H257" i="40" s="1"/>
  <c r="G256" i="40"/>
  <c r="H256" i="40" s="1"/>
  <c r="G255" i="40"/>
  <c r="H255" i="40" s="1"/>
  <c r="G254" i="40"/>
  <c r="H254" i="40" s="1"/>
  <c r="G253" i="40"/>
  <c r="H253" i="40" s="1"/>
  <c r="G252" i="40"/>
  <c r="H252" i="40" s="1"/>
  <c r="G251" i="40"/>
  <c r="H251" i="40" s="1"/>
  <c r="G250" i="40"/>
  <c r="H250" i="40" s="1"/>
  <c r="G249" i="40"/>
  <c r="H249" i="40" s="1"/>
  <c r="G248" i="40"/>
  <c r="H248" i="40" s="1"/>
  <c r="G247" i="40"/>
  <c r="H247" i="40" s="1"/>
  <c r="G246" i="40"/>
  <c r="H246" i="40" s="1"/>
  <c r="G245" i="40"/>
  <c r="H245" i="40" s="1"/>
  <c r="G244" i="40"/>
  <c r="H244" i="40" s="1"/>
  <c r="G243" i="40"/>
  <c r="H243" i="40" s="1"/>
  <c r="G242" i="40"/>
  <c r="H242" i="40" s="1"/>
  <c r="G241" i="40"/>
  <c r="H241" i="40" s="1"/>
  <c r="G240" i="40"/>
  <c r="H240" i="40" s="1"/>
  <c r="G239" i="40"/>
  <c r="H239" i="40" s="1"/>
  <c r="G238" i="40"/>
  <c r="H238" i="40" s="1"/>
  <c r="G237" i="40"/>
  <c r="H237" i="40" s="1"/>
  <c r="G236" i="40"/>
  <c r="H236" i="40" s="1"/>
  <c r="G235" i="40"/>
  <c r="H235" i="40" s="1"/>
  <c r="G234" i="40"/>
  <c r="H234" i="40" s="1"/>
  <c r="G233" i="40"/>
  <c r="H233" i="40" s="1"/>
  <c r="G232" i="40"/>
  <c r="H232" i="40" s="1"/>
  <c r="G231" i="40"/>
  <c r="H231" i="40" s="1"/>
  <c r="G230" i="40"/>
  <c r="H230" i="40" s="1"/>
  <c r="G229" i="40"/>
  <c r="H229" i="40" s="1"/>
  <c r="G228" i="40"/>
  <c r="H228" i="40" s="1"/>
  <c r="G227" i="40"/>
  <c r="H227" i="40" s="1"/>
  <c r="G226" i="40"/>
  <c r="H226" i="40" s="1"/>
  <c r="G225" i="40"/>
  <c r="H225" i="40" s="1"/>
  <c r="G224" i="40"/>
  <c r="H224" i="40" s="1"/>
  <c r="G223" i="40"/>
  <c r="H223" i="40" s="1"/>
  <c r="G222" i="40"/>
  <c r="H222" i="40" s="1"/>
  <c r="G221" i="40"/>
  <c r="H221" i="40" s="1"/>
  <c r="G220" i="40"/>
  <c r="H220" i="40" s="1"/>
  <c r="G219" i="40"/>
  <c r="H219" i="40" s="1"/>
  <c r="G218" i="40"/>
  <c r="H218" i="40" s="1"/>
  <c r="G217" i="40"/>
  <c r="H217" i="40" s="1"/>
  <c r="G216" i="40"/>
  <c r="H216" i="40" s="1"/>
  <c r="G215" i="40"/>
  <c r="H215" i="40" s="1"/>
  <c r="G214" i="40"/>
  <c r="H214" i="40" s="1"/>
  <c r="G213" i="40"/>
  <c r="H213" i="40" s="1"/>
  <c r="G212" i="40"/>
  <c r="H212" i="40" s="1"/>
  <c r="G211" i="40"/>
  <c r="H211" i="40" s="1"/>
  <c r="G210" i="40"/>
  <c r="H210" i="40" s="1"/>
  <c r="G209" i="40"/>
  <c r="H209" i="40" s="1"/>
  <c r="G208" i="40"/>
  <c r="H208" i="40" s="1"/>
  <c r="G207" i="40"/>
  <c r="H207" i="40" s="1"/>
  <c r="G206" i="40"/>
  <c r="H206" i="40" s="1"/>
  <c r="G205" i="40"/>
  <c r="H205" i="40" s="1"/>
  <c r="G204" i="40"/>
  <c r="H204" i="40" s="1"/>
  <c r="G203" i="40"/>
  <c r="H203" i="40" s="1"/>
  <c r="G202" i="40"/>
  <c r="H202" i="40" s="1"/>
  <c r="G201" i="40"/>
  <c r="H201" i="40" s="1"/>
  <c r="G200" i="40"/>
  <c r="H200" i="40" s="1"/>
  <c r="G199" i="40"/>
  <c r="H199" i="40" s="1"/>
  <c r="G198" i="40"/>
  <c r="H198" i="40" s="1"/>
  <c r="G197" i="40"/>
  <c r="H197" i="40" s="1"/>
  <c r="G196" i="40"/>
  <c r="H196" i="40" s="1"/>
  <c r="G195" i="40"/>
  <c r="H195" i="40" s="1"/>
  <c r="G194" i="40"/>
  <c r="H194" i="40" s="1"/>
  <c r="G193" i="40"/>
  <c r="H193" i="40" s="1"/>
  <c r="G192" i="40"/>
  <c r="H192" i="40" s="1"/>
  <c r="G191" i="40"/>
  <c r="H191" i="40" s="1"/>
  <c r="G190" i="40"/>
  <c r="H190" i="40" s="1"/>
  <c r="G189" i="40"/>
  <c r="H189" i="40" s="1"/>
  <c r="G188" i="40"/>
  <c r="H188" i="40" s="1"/>
  <c r="G187" i="40"/>
  <c r="H187" i="40" s="1"/>
  <c r="G186" i="40"/>
  <c r="H186" i="40" s="1"/>
  <c r="G185" i="40"/>
  <c r="H185" i="40" s="1"/>
  <c r="G184" i="40"/>
  <c r="H184" i="40" s="1"/>
  <c r="G183" i="40"/>
  <c r="H183" i="40" s="1"/>
  <c r="G182" i="40"/>
  <c r="H182" i="40" s="1"/>
  <c r="G181" i="40"/>
  <c r="H181" i="40" s="1"/>
  <c r="G180" i="40"/>
  <c r="H180" i="40" s="1"/>
  <c r="G179" i="40"/>
  <c r="H179" i="40" s="1"/>
  <c r="G178" i="40"/>
  <c r="H178" i="40" s="1"/>
  <c r="G177" i="40"/>
  <c r="H177" i="40" s="1"/>
  <c r="G176" i="40"/>
  <c r="H176" i="40" s="1"/>
  <c r="G175" i="40"/>
  <c r="H175" i="40" s="1"/>
  <c r="G174" i="40"/>
  <c r="H174" i="40" s="1"/>
  <c r="G173" i="40"/>
  <c r="H173" i="40" s="1"/>
  <c r="G172" i="40"/>
  <c r="H172" i="40" s="1"/>
  <c r="G171" i="40"/>
  <c r="H171" i="40" s="1"/>
  <c r="G170" i="40"/>
  <c r="H170" i="40" s="1"/>
  <c r="G169" i="40"/>
  <c r="H169" i="40" s="1"/>
  <c r="G168" i="40"/>
  <c r="H168" i="40" s="1"/>
  <c r="G167" i="40"/>
  <c r="H167" i="40" s="1"/>
  <c r="G166" i="40"/>
  <c r="H166" i="40" s="1"/>
  <c r="G165" i="40"/>
  <c r="H165" i="40" s="1"/>
  <c r="G164" i="40"/>
  <c r="H164" i="40" s="1"/>
  <c r="G163" i="40"/>
  <c r="H163" i="40" s="1"/>
  <c r="G162" i="40"/>
  <c r="H162" i="40" s="1"/>
  <c r="G161" i="40"/>
  <c r="H161" i="40" s="1"/>
  <c r="G160" i="40"/>
  <c r="H160" i="40" s="1"/>
  <c r="G159" i="40"/>
  <c r="H159" i="40" s="1"/>
  <c r="G158" i="40"/>
  <c r="H158" i="40" s="1"/>
  <c r="G157" i="40"/>
  <c r="H157" i="40" s="1"/>
  <c r="G156" i="40"/>
  <c r="H156" i="40" s="1"/>
  <c r="G155" i="40"/>
  <c r="H155" i="40" s="1"/>
  <c r="G154" i="40"/>
  <c r="H154" i="40" s="1"/>
  <c r="G153" i="40"/>
  <c r="H153" i="40" s="1"/>
  <c r="G152" i="40"/>
  <c r="H152" i="40" s="1"/>
  <c r="G151" i="40"/>
  <c r="H151" i="40" s="1"/>
  <c r="G150" i="40"/>
  <c r="H150" i="40" s="1"/>
  <c r="G149" i="40"/>
  <c r="H149" i="40" s="1"/>
  <c r="G148" i="40"/>
  <c r="H148" i="40" s="1"/>
  <c r="G147" i="40"/>
  <c r="H147" i="40" s="1"/>
  <c r="G146" i="40"/>
  <c r="H146" i="40" s="1"/>
  <c r="G145" i="40"/>
  <c r="H145" i="40" s="1"/>
  <c r="G144" i="40"/>
  <c r="H144" i="40" s="1"/>
  <c r="G143" i="40"/>
  <c r="H143" i="40" s="1"/>
  <c r="G142" i="40"/>
  <c r="H142" i="40" s="1"/>
  <c r="G141" i="40"/>
  <c r="H141" i="40" s="1"/>
  <c r="G140" i="40"/>
  <c r="H140" i="40" s="1"/>
  <c r="G139" i="40"/>
  <c r="H139" i="40" s="1"/>
  <c r="G138" i="40"/>
  <c r="H138" i="40" s="1"/>
  <c r="G137" i="40"/>
  <c r="H137" i="40" s="1"/>
  <c r="G136" i="40"/>
  <c r="H136" i="40" s="1"/>
  <c r="G135" i="40"/>
  <c r="H135" i="40" s="1"/>
  <c r="G134" i="40"/>
  <c r="H134" i="40" s="1"/>
  <c r="G133" i="40"/>
  <c r="H133" i="40" s="1"/>
  <c r="G132" i="40"/>
  <c r="H132" i="40" s="1"/>
  <c r="G131" i="40"/>
  <c r="H131" i="40" s="1"/>
  <c r="G130" i="40"/>
  <c r="H130" i="40" s="1"/>
  <c r="G129" i="40"/>
  <c r="H129" i="40" s="1"/>
  <c r="G128" i="40"/>
  <c r="H128" i="40" s="1"/>
  <c r="G127" i="40"/>
  <c r="H127" i="40" s="1"/>
  <c r="F4230" i="39"/>
  <c r="F4231" i="39"/>
  <c r="G4231" i="39" s="1"/>
  <c r="F4229" i="39"/>
  <c r="F4228" i="39"/>
  <c r="F4227" i="39"/>
  <c r="F4226" i="39"/>
  <c r="F4225" i="39"/>
  <c r="F4224" i="39"/>
  <c r="F4223" i="39"/>
  <c r="F4222" i="39"/>
  <c r="F4221" i="39"/>
  <c r="F4220" i="39"/>
  <c r="F4219" i="39"/>
  <c r="F4218" i="39"/>
  <c r="F4217" i="39"/>
  <c r="F4216" i="39"/>
  <c r="F4215" i="39"/>
  <c r="F4214" i="39"/>
  <c r="F4213" i="39"/>
  <c r="F4212" i="39"/>
  <c r="F4211" i="39"/>
  <c r="F4210" i="39"/>
  <c r="F4209" i="39"/>
  <c r="F4208" i="39"/>
  <c r="F4207" i="39"/>
  <c r="F4206" i="39"/>
  <c r="F4205" i="39"/>
  <c r="F4204" i="39"/>
  <c r="F4203" i="39"/>
  <c r="F4202" i="39"/>
  <c r="F4201" i="39"/>
  <c r="F4200" i="39"/>
  <c r="F4199" i="39"/>
  <c r="F4198" i="39"/>
  <c r="F4197" i="39"/>
  <c r="F4196" i="39"/>
  <c r="F4195" i="39"/>
  <c r="F4194" i="39"/>
  <c r="F4193" i="39"/>
  <c r="F4192" i="39"/>
  <c r="F4191" i="39"/>
  <c r="F4190" i="39"/>
  <c r="F4189" i="39"/>
  <c r="F4188" i="39"/>
  <c r="F4187" i="39"/>
  <c r="F4186" i="39"/>
  <c r="F4185" i="39"/>
  <c r="F4184" i="39"/>
  <c r="F4183" i="39"/>
  <c r="F4182" i="39"/>
  <c r="F4181" i="39"/>
  <c r="F4180" i="39"/>
  <c r="F4179" i="39"/>
  <c r="F4178" i="39"/>
  <c r="F4177" i="39"/>
  <c r="F4176" i="39"/>
  <c r="F4175" i="39"/>
  <c r="F4174" i="39"/>
  <c r="F4173" i="39"/>
  <c r="F4172" i="39"/>
  <c r="F4171" i="39"/>
  <c r="F4170" i="39"/>
  <c r="F4169" i="39"/>
  <c r="F4168" i="39"/>
  <c r="F4167" i="39"/>
  <c r="F4166" i="39"/>
  <c r="F4165" i="39"/>
  <c r="F4164" i="39"/>
  <c r="F4163" i="39"/>
  <c r="F4162" i="39"/>
  <c r="F4161" i="39"/>
  <c r="F4160" i="39"/>
  <c r="F4159" i="39"/>
  <c r="F4158" i="39"/>
  <c r="F4157" i="39"/>
  <c r="F4156" i="39"/>
  <c r="F4155" i="39"/>
  <c r="F4154" i="39"/>
  <c r="F4153" i="39"/>
  <c r="F4152" i="39"/>
  <c r="F4151" i="39"/>
  <c r="F4150" i="39"/>
  <c r="F4149" i="39"/>
  <c r="F4148" i="39"/>
  <c r="F4147" i="39"/>
  <c r="F4146" i="39"/>
  <c r="F4145" i="39"/>
  <c r="F4144" i="39"/>
  <c r="F4143" i="39"/>
  <c r="F4142" i="39"/>
  <c r="F4141" i="39"/>
  <c r="F4140" i="39"/>
  <c r="F4139" i="39"/>
  <c r="F4138" i="39"/>
  <c r="F4137" i="39"/>
  <c r="F4136" i="39"/>
  <c r="F4135" i="39"/>
  <c r="F4134" i="39"/>
  <c r="F4133" i="39"/>
  <c r="F4132" i="39"/>
  <c r="F4131" i="39"/>
  <c r="F4130" i="39"/>
  <c r="F4129" i="39"/>
  <c r="F4128" i="39"/>
  <c r="F4127" i="39"/>
  <c r="F4126" i="39"/>
  <c r="F4125" i="39"/>
  <c r="F4124" i="39"/>
  <c r="F4123" i="39"/>
  <c r="F4122" i="39"/>
  <c r="F4121" i="39"/>
  <c r="F4120" i="39"/>
  <c r="F4119" i="39"/>
  <c r="F4118" i="39"/>
  <c r="F4117" i="39"/>
  <c r="F4116" i="39"/>
  <c r="F4115" i="39"/>
  <c r="F4114" i="39"/>
  <c r="F4113" i="39"/>
  <c r="F4112" i="39"/>
  <c r="F4111" i="39"/>
  <c r="F4110" i="39"/>
  <c r="F4109" i="39"/>
  <c r="F4108" i="39"/>
  <c r="F4107" i="39"/>
  <c r="F4106" i="39"/>
  <c r="F4105" i="39"/>
  <c r="F4104" i="39"/>
  <c r="F4103" i="39"/>
  <c r="F4102" i="39"/>
  <c r="F4101" i="39"/>
  <c r="F4100" i="39"/>
  <c r="F4099" i="39"/>
  <c r="F4098" i="39"/>
  <c r="F4097" i="39"/>
  <c r="F4096" i="39"/>
  <c r="F4095" i="39"/>
  <c r="F4094" i="39"/>
  <c r="F4093" i="39"/>
  <c r="F4092" i="39"/>
  <c r="F4091" i="39"/>
  <c r="F4090" i="39"/>
  <c r="F4089" i="39"/>
  <c r="F4088" i="39"/>
  <c r="F4087" i="39"/>
  <c r="F4086" i="39"/>
  <c r="F4085" i="39"/>
  <c r="F4084" i="39"/>
  <c r="F4083" i="39"/>
  <c r="F4082" i="39"/>
  <c r="F4081" i="39"/>
  <c r="F4080" i="39"/>
  <c r="F4079" i="39"/>
  <c r="F4078" i="39"/>
  <c r="F4077" i="39"/>
  <c r="F4076" i="39"/>
  <c r="F4075" i="39"/>
  <c r="F4074" i="39"/>
  <c r="F4073" i="39"/>
  <c r="F4072" i="39"/>
  <c r="F4071" i="39"/>
  <c r="F4070" i="39"/>
  <c r="F4069" i="39"/>
  <c r="F4068" i="39"/>
  <c r="F4067" i="39"/>
  <c r="F4066" i="39"/>
  <c r="F4065" i="39"/>
  <c r="F4064" i="39"/>
  <c r="F4063" i="39"/>
  <c r="F4062" i="39"/>
  <c r="F4061" i="39"/>
  <c r="F4060" i="39"/>
  <c r="F4059" i="39"/>
  <c r="F4058" i="39"/>
  <c r="F4057" i="39"/>
  <c r="F4056" i="39"/>
  <c r="F4055" i="39"/>
  <c r="F4054" i="39"/>
  <c r="F4053" i="39"/>
  <c r="F4052" i="39"/>
  <c r="F4051" i="39"/>
  <c r="F4050" i="39"/>
  <c r="F4049" i="39"/>
  <c r="F4048" i="39"/>
  <c r="F4047" i="39"/>
  <c r="F4046" i="39"/>
  <c r="F4045" i="39"/>
  <c r="F4044" i="39"/>
  <c r="F4043" i="39"/>
  <c r="F4042" i="39"/>
  <c r="F4041" i="39"/>
  <c r="F4040" i="39"/>
  <c r="F4039" i="39"/>
  <c r="F4038" i="39"/>
  <c r="F4037" i="39"/>
  <c r="F4036" i="39"/>
  <c r="F4035" i="39"/>
  <c r="F4034" i="39"/>
  <c r="F4033" i="39"/>
  <c r="F4032" i="39"/>
  <c r="F4031" i="39"/>
  <c r="F4030" i="39"/>
  <c r="F4029" i="39"/>
  <c r="F4028" i="39"/>
  <c r="F4027" i="39"/>
  <c r="F4026" i="39"/>
  <c r="F4025" i="39"/>
  <c r="F4024" i="39"/>
  <c r="F4023" i="39"/>
  <c r="F4022" i="39"/>
  <c r="F4021" i="39"/>
  <c r="F4020" i="39"/>
  <c r="F4019" i="39"/>
  <c r="F4018" i="39"/>
  <c r="F4017" i="39"/>
  <c r="F4016" i="39"/>
  <c r="F4015" i="39"/>
  <c r="F4014" i="39"/>
  <c r="F4013" i="39"/>
  <c r="F4012" i="39"/>
  <c r="F4011" i="39"/>
  <c r="F4010" i="39"/>
  <c r="F4009" i="39"/>
  <c r="F4008" i="39"/>
  <c r="F4007" i="39"/>
  <c r="F4006" i="39"/>
  <c r="F4005" i="39"/>
  <c r="F4004" i="39"/>
  <c r="F4003" i="39"/>
  <c r="F4002" i="39"/>
  <c r="F4001" i="39"/>
  <c r="F4000" i="39"/>
  <c r="F3999" i="39"/>
  <c r="F3998" i="39"/>
  <c r="F3997" i="39"/>
  <c r="F3996" i="39"/>
  <c r="F3995" i="39"/>
  <c r="F3994" i="39"/>
  <c r="F3993" i="39"/>
  <c r="F3992" i="39"/>
  <c r="F3991" i="39"/>
  <c r="F3990" i="39"/>
  <c r="F3989" i="39"/>
  <c r="F3988" i="39"/>
  <c r="F3987" i="39"/>
  <c r="F3986" i="39"/>
  <c r="F3985" i="39"/>
  <c r="F3984" i="39"/>
  <c r="F3983" i="39"/>
  <c r="F3982" i="39"/>
  <c r="F3981" i="39"/>
  <c r="F3980" i="39"/>
  <c r="F3979" i="39"/>
  <c r="F3978" i="39"/>
  <c r="F3977" i="39"/>
  <c r="F3976" i="39"/>
  <c r="F3975" i="39"/>
  <c r="F3974" i="39"/>
  <c r="F3973" i="39"/>
  <c r="F3972" i="39"/>
  <c r="F3971" i="39"/>
  <c r="F3970" i="39"/>
  <c r="F3969" i="39"/>
  <c r="F3968" i="39"/>
  <c r="F3967" i="39"/>
  <c r="F3966" i="39"/>
  <c r="F3965" i="39"/>
  <c r="F3964" i="39"/>
  <c r="F3963" i="39"/>
  <c r="F3962" i="39"/>
  <c r="F3961" i="39"/>
  <c r="F3960" i="39"/>
  <c r="F3959" i="39"/>
  <c r="F3958" i="39"/>
  <c r="F3957" i="39"/>
  <c r="F3956" i="39"/>
  <c r="F3955" i="39"/>
  <c r="F3954" i="39"/>
  <c r="F3953" i="39"/>
  <c r="F3952" i="39"/>
  <c r="F3951" i="39"/>
  <c r="F3950" i="39"/>
  <c r="F3949" i="39"/>
  <c r="F3948" i="39"/>
  <c r="F3947" i="39"/>
  <c r="F3946" i="39"/>
  <c r="F3945" i="39"/>
  <c r="F3944" i="39"/>
  <c r="F3943" i="39"/>
  <c r="F3942" i="39"/>
  <c r="F3941" i="39"/>
  <c r="F3940" i="39"/>
  <c r="F3939" i="39"/>
  <c r="F3938" i="39"/>
  <c r="F3937" i="39"/>
  <c r="F3936" i="39"/>
  <c r="F3935" i="39"/>
  <c r="F3934" i="39"/>
  <c r="F3933" i="39"/>
  <c r="F3932" i="39"/>
  <c r="F3931" i="39"/>
  <c r="F3930" i="39"/>
  <c r="F3929" i="39"/>
  <c r="F3928" i="39"/>
  <c r="F3927" i="39"/>
  <c r="F3926" i="39"/>
  <c r="F3925" i="39"/>
  <c r="F3924" i="39"/>
  <c r="F3923" i="39"/>
  <c r="F3922" i="39"/>
  <c r="F3921" i="39"/>
  <c r="F3920" i="39"/>
  <c r="F3919" i="39"/>
  <c r="F3918" i="39"/>
  <c r="F3917" i="39"/>
  <c r="F3916" i="39"/>
  <c r="F3915" i="39"/>
  <c r="F3914" i="39"/>
  <c r="F3913" i="39"/>
  <c r="F3912" i="39"/>
  <c r="F3911" i="39"/>
  <c r="F3910" i="39"/>
  <c r="F3909" i="39"/>
  <c r="F3908" i="39"/>
  <c r="F3907" i="39"/>
  <c r="F3906" i="39"/>
  <c r="F3905" i="39"/>
  <c r="F3904" i="39"/>
  <c r="F3903" i="39"/>
  <c r="F3902" i="39"/>
  <c r="F3901" i="39"/>
  <c r="F3900" i="39"/>
  <c r="F3899" i="39"/>
  <c r="F3898" i="39"/>
  <c r="F3897" i="39"/>
  <c r="F3896" i="39"/>
  <c r="F3895" i="39"/>
  <c r="F3894" i="39"/>
  <c r="F3893" i="39"/>
  <c r="F3892" i="39"/>
  <c r="F3891" i="39"/>
  <c r="F3890" i="39"/>
  <c r="F3889" i="39"/>
  <c r="F3888" i="39"/>
  <c r="F3887" i="39"/>
  <c r="F3886" i="39"/>
  <c r="F3885" i="39"/>
  <c r="F3884" i="39"/>
  <c r="F3883" i="39"/>
  <c r="F3882" i="39"/>
  <c r="F3881" i="39"/>
  <c r="F3880" i="39"/>
  <c r="F3879" i="39"/>
  <c r="F3878" i="39"/>
  <c r="F3877" i="39"/>
  <c r="F3876" i="39"/>
  <c r="F3875" i="39"/>
  <c r="F3874" i="39"/>
  <c r="F3873" i="39"/>
  <c r="F3872" i="39"/>
  <c r="F3871" i="39"/>
  <c r="F3870" i="39"/>
  <c r="F3869" i="39"/>
  <c r="F3868" i="39"/>
  <c r="F3867" i="39"/>
  <c r="F3866" i="39"/>
  <c r="F3865" i="39"/>
  <c r="F3864" i="39"/>
  <c r="F3863" i="39"/>
  <c r="F3862" i="39"/>
  <c r="F3861" i="39"/>
  <c r="F3860" i="39"/>
  <c r="F3859" i="39"/>
  <c r="F3858" i="39"/>
  <c r="F3857" i="39"/>
  <c r="F3856" i="39"/>
  <c r="F3855" i="39"/>
  <c r="F3854" i="39"/>
  <c r="F3853" i="39"/>
  <c r="F3852" i="39"/>
  <c r="F3851" i="39"/>
  <c r="F3850" i="39"/>
  <c r="F3849" i="39"/>
  <c r="F3848" i="39"/>
  <c r="F3847" i="39"/>
  <c r="F3846" i="39"/>
  <c r="F3845" i="39"/>
  <c r="F3844" i="39"/>
  <c r="F3843" i="39"/>
  <c r="F3842" i="39"/>
  <c r="F3841" i="39"/>
  <c r="F3840" i="39"/>
  <c r="F3839" i="39"/>
  <c r="F3838" i="39"/>
  <c r="F3837" i="39"/>
  <c r="F3836" i="39"/>
  <c r="F3835" i="39"/>
  <c r="F3834" i="39"/>
  <c r="F3833" i="39"/>
  <c r="F3832" i="39"/>
  <c r="F3831" i="39"/>
  <c r="F3830" i="39"/>
  <c r="F3829" i="39"/>
  <c r="F3828" i="39"/>
  <c r="F3827" i="39"/>
  <c r="F3826" i="39"/>
  <c r="F3825" i="39"/>
  <c r="F3824" i="39"/>
  <c r="F3823" i="39"/>
  <c r="F3822" i="39"/>
  <c r="F3821" i="39"/>
  <c r="F3820" i="39"/>
  <c r="F3819" i="39"/>
  <c r="F3818" i="39"/>
  <c r="F3817" i="39"/>
  <c r="F3816" i="39"/>
  <c r="F3815" i="39"/>
  <c r="F3814" i="39"/>
  <c r="F3813" i="39"/>
  <c r="F3812" i="39"/>
  <c r="F3811" i="39"/>
  <c r="F3810" i="39"/>
  <c r="F3809" i="39"/>
  <c r="F3808" i="39"/>
  <c r="F3807" i="39"/>
  <c r="F3806" i="39"/>
  <c r="F3805" i="39"/>
  <c r="F3804" i="39"/>
  <c r="F3803" i="39"/>
  <c r="F3802" i="39"/>
  <c r="F3801" i="39"/>
  <c r="F3800" i="39"/>
  <c r="F3799" i="39"/>
  <c r="F3798" i="39"/>
  <c r="F3797" i="39"/>
  <c r="F3796" i="39"/>
  <c r="F3795" i="39"/>
  <c r="F3794" i="39"/>
  <c r="F3793" i="39"/>
  <c r="F3792" i="39"/>
  <c r="F3791" i="39"/>
  <c r="F3790" i="39"/>
  <c r="F3789" i="39"/>
  <c r="F3788" i="39"/>
  <c r="F3787" i="39"/>
  <c r="F3786" i="39"/>
  <c r="F3785" i="39"/>
  <c r="F3784" i="39"/>
  <c r="F3783" i="39"/>
  <c r="F3782" i="39"/>
  <c r="F3781" i="39"/>
  <c r="F3780" i="39"/>
  <c r="F387" i="39"/>
  <c r="G387" i="39" s="1"/>
  <c r="F386" i="39"/>
  <c r="G386" i="39" s="1"/>
  <c r="F385" i="39"/>
  <c r="G385" i="39" s="1"/>
  <c r="F384" i="39"/>
  <c r="G384" i="39" s="1"/>
  <c r="F383" i="39"/>
  <c r="G383" i="39" s="1"/>
  <c r="F382" i="39"/>
  <c r="G382" i="39" s="1"/>
  <c r="F381" i="39"/>
  <c r="G381" i="39" s="1"/>
  <c r="F380" i="39"/>
  <c r="G380" i="39" s="1"/>
  <c r="F379" i="39"/>
  <c r="G379" i="39" s="1"/>
  <c r="F378" i="39"/>
  <c r="G378" i="39" s="1"/>
  <c r="F377" i="39"/>
  <c r="G377" i="39" s="1"/>
  <c r="F376" i="39"/>
  <c r="G376" i="39" s="1"/>
  <c r="F375" i="39"/>
  <c r="G375" i="39" s="1"/>
  <c r="F374" i="39"/>
  <c r="G374" i="39" s="1"/>
  <c r="F373" i="39"/>
  <c r="G373" i="39" s="1"/>
  <c r="F372" i="39"/>
  <c r="G372" i="39" s="1"/>
  <c r="F371" i="39"/>
  <c r="G371" i="39" s="1"/>
  <c r="F370" i="39"/>
  <c r="G370" i="39" s="1"/>
  <c r="F369" i="39"/>
  <c r="G369" i="39" s="1"/>
  <c r="F368" i="39"/>
  <c r="G368" i="39" s="1"/>
  <c r="F367" i="39"/>
  <c r="G367" i="39" s="1"/>
  <c r="F366" i="39"/>
  <c r="G366" i="39" s="1"/>
  <c r="F365" i="39"/>
  <c r="G365" i="39" s="1"/>
  <c r="F364" i="39"/>
  <c r="G364" i="39" s="1"/>
  <c r="F363" i="39"/>
  <c r="G363" i="39" s="1"/>
  <c r="F362" i="39"/>
  <c r="G362" i="39" s="1"/>
  <c r="F361" i="39"/>
  <c r="G361" i="39" s="1"/>
  <c r="F360" i="39"/>
  <c r="G360" i="39" s="1"/>
  <c r="F359" i="39"/>
  <c r="G359" i="39" s="1"/>
  <c r="F358" i="39"/>
  <c r="G358" i="39" s="1"/>
  <c r="F357" i="39"/>
  <c r="G357" i="39" s="1"/>
  <c r="F356" i="39"/>
  <c r="G356" i="39" s="1"/>
  <c r="F355" i="39"/>
  <c r="G355" i="39" s="1"/>
  <c r="F354" i="39"/>
  <c r="G354" i="39" s="1"/>
  <c r="F353" i="39"/>
  <c r="G353" i="39" s="1"/>
  <c r="F352" i="39"/>
  <c r="G352" i="39" s="1"/>
  <c r="F351" i="39"/>
  <c r="G351" i="39" s="1"/>
  <c r="F350" i="39"/>
  <c r="G350" i="39" s="1"/>
  <c r="F349" i="39"/>
  <c r="G349" i="39" s="1"/>
  <c r="F348" i="39"/>
  <c r="G348" i="39" s="1"/>
  <c r="F347" i="39"/>
  <c r="G347" i="39" s="1"/>
  <c r="F346" i="39"/>
  <c r="G346" i="39" s="1"/>
  <c r="F345" i="39"/>
  <c r="G345" i="39" s="1"/>
  <c r="F344" i="39"/>
  <c r="G344" i="39" s="1"/>
  <c r="F343" i="39"/>
  <c r="G343" i="39" s="1"/>
  <c r="F342" i="39"/>
  <c r="G342" i="39" s="1"/>
  <c r="F341" i="39"/>
  <c r="G341" i="39" s="1"/>
  <c r="F340" i="39"/>
  <c r="G340" i="39" s="1"/>
  <c r="F339" i="39"/>
  <c r="G339" i="39" s="1"/>
  <c r="F338" i="39"/>
  <c r="G338" i="39" s="1"/>
  <c r="F337" i="39"/>
  <c r="G337" i="39" s="1"/>
  <c r="F336" i="39"/>
  <c r="G336" i="39" s="1"/>
  <c r="F335" i="39"/>
  <c r="G335" i="39" s="1"/>
  <c r="F334" i="39"/>
  <c r="G334" i="39" s="1"/>
  <c r="F333" i="39"/>
  <c r="G333" i="39" s="1"/>
  <c r="F332" i="39"/>
  <c r="G332" i="39" s="1"/>
  <c r="F331" i="39"/>
  <c r="G331" i="39" s="1"/>
  <c r="F330" i="39"/>
  <c r="G330" i="39" s="1"/>
  <c r="F329" i="39"/>
  <c r="G329" i="39" s="1"/>
  <c r="F328" i="39"/>
  <c r="G328" i="39" s="1"/>
  <c r="F327" i="39"/>
  <c r="G327" i="39" s="1"/>
  <c r="F326" i="39"/>
  <c r="G326" i="39" s="1"/>
  <c r="F325" i="39"/>
  <c r="G325" i="39" s="1"/>
  <c r="F324" i="39"/>
  <c r="G324" i="39" s="1"/>
  <c r="F323" i="39"/>
  <c r="G323" i="39" s="1"/>
  <c r="F322" i="39"/>
  <c r="G322" i="39" s="1"/>
  <c r="F321" i="39"/>
  <c r="G321" i="39" s="1"/>
  <c r="F320" i="39"/>
  <c r="G320" i="39" s="1"/>
  <c r="F319" i="39"/>
  <c r="G319" i="39" s="1"/>
  <c r="F318" i="39"/>
  <c r="G318" i="39" s="1"/>
  <c r="F317" i="39"/>
  <c r="G317" i="39" s="1"/>
  <c r="F316" i="39"/>
  <c r="G316" i="39" s="1"/>
  <c r="F315" i="39"/>
  <c r="G315" i="39" s="1"/>
  <c r="F314" i="39"/>
  <c r="G314" i="39" s="1"/>
  <c r="F313" i="39"/>
  <c r="G313" i="39" s="1"/>
  <c r="F312" i="39"/>
  <c r="G312" i="39" s="1"/>
  <c r="F311" i="39"/>
  <c r="G311" i="39" s="1"/>
  <c r="F310" i="39"/>
  <c r="G310" i="39" s="1"/>
  <c r="F309" i="39"/>
  <c r="G309" i="39" s="1"/>
  <c r="F308" i="39"/>
  <c r="G308" i="39" s="1"/>
  <c r="F307" i="39"/>
  <c r="G307" i="39" s="1"/>
  <c r="F306" i="39"/>
  <c r="G306" i="39" s="1"/>
  <c r="F305" i="39"/>
  <c r="G305" i="39" s="1"/>
  <c r="F304" i="39"/>
  <c r="G304" i="39" s="1"/>
  <c r="F303" i="39"/>
  <c r="G303" i="39" s="1"/>
  <c r="F302" i="39"/>
  <c r="G302" i="39" s="1"/>
  <c r="F301" i="39"/>
  <c r="G301" i="39" s="1"/>
  <c r="F300" i="39"/>
  <c r="G300" i="39" s="1"/>
  <c r="F299" i="39"/>
  <c r="G299" i="39" s="1"/>
  <c r="F298" i="39"/>
  <c r="G298" i="39" s="1"/>
  <c r="F297" i="39"/>
  <c r="G297" i="39" s="1"/>
  <c r="F296" i="39"/>
  <c r="G296" i="39" s="1"/>
  <c r="F295" i="39"/>
  <c r="G295" i="39" s="1"/>
  <c r="F294" i="39"/>
  <c r="G294" i="39" s="1"/>
  <c r="F293" i="39"/>
  <c r="G293" i="39" s="1"/>
  <c r="F292" i="39"/>
  <c r="G292" i="39" s="1"/>
  <c r="F291" i="39"/>
  <c r="G291" i="39" s="1"/>
  <c r="F290" i="39"/>
  <c r="G290" i="39" s="1"/>
  <c r="F289" i="39"/>
  <c r="G289" i="39" s="1"/>
  <c r="F288" i="39"/>
  <c r="G288" i="39" s="1"/>
  <c r="F287" i="39"/>
  <c r="G287" i="39" s="1"/>
  <c r="F286" i="39"/>
  <c r="G286" i="39" s="1"/>
  <c r="F285" i="39"/>
  <c r="G285" i="39" s="1"/>
  <c r="F284" i="39"/>
  <c r="G284" i="39" s="1"/>
  <c r="F283" i="39"/>
  <c r="G283" i="39" s="1"/>
  <c r="F282" i="39"/>
  <c r="G282" i="39" s="1"/>
  <c r="F281" i="39"/>
  <c r="G281" i="39" s="1"/>
  <c r="F280" i="39"/>
  <c r="G280" i="39" s="1"/>
  <c r="F279" i="39"/>
  <c r="G279" i="39" s="1"/>
  <c r="F278" i="39"/>
  <c r="G278" i="39" s="1"/>
  <c r="F277" i="39"/>
  <c r="G277" i="39" s="1"/>
  <c r="F276" i="39"/>
  <c r="G276" i="39" s="1"/>
  <c r="F275" i="39"/>
  <c r="G275" i="39" s="1"/>
  <c r="F274" i="39"/>
  <c r="G274" i="39" s="1"/>
  <c r="F273" i="39"/>
  <c r="G273" i="39" s="1"/>
  <c r="F272" i="39"/>
  <c r="G272" i="39" s="1"/>
  <c r="F271" i="39"/>
  <c r="G271" i="39" s="1"/>
  <c r="F270" i="39"/>
  <c r="G270" i="39" s="1"/>
  <c r="F269" i="39"/>
  <c r="G269" i="39" s="1"/>
  <c r="F268" i="39"/>
  <c r="G268" i="39" s="1"/>
  <c r="F267" i="39"/>
  <c r="G267" i="39" s="1"/>
  <c r="F266" i="39"/>
  <c r="G266" i="39" s="1"/>
  <c r="F265" i="39"/>
  <c r="G265" i="39" s="1"/>
  <c r="F264" i="39"/>
  <c r="G264" i="39" s="1"/>
  <c r="F263" i="39"/>
  <c r="G263" i="39" s="1"/>
  <c r="F262" i="39"/>
  <c r="G262" i="39" s="1"/>
  <c r="F261" i="39"/>
  <c r="G261" i="39" s="1"/>
  <c r="F260" i="39"/>
  <c r="G260" i="39" s="1"/>
  <c r="F259" i="39"/>
  <c r="G259" i="39" s="1"/>
  <c r="F258" i="39"/>
  <c r="G258" i="39" s="1"/>
  <c r="F257" i="39"/>
  <c r="G257" i="39" s="1"/>
  <c r="F256" i="39"/>
  <c r="G256" i="39" s="1"/>
  <c r="F255" i="39"/>
  <c r="G255" i="39" s="1"/>
  <c r="F254" i="39"/>
  <c r="G254" i="39" s="1"/>
  <c r="F253" i="39"/>
  <c r="G253" i="39" s="1"/>
  <c r="F252" i="39"/>
  <c r="G252" i="39" s="1"/>
  <c r="F251" i="39"/>
  <c r="G251" i="39" s="1"/>
  <c r="F250" i="39"/>
  <c r="G250" i="39" s="1"/>
  <c r="F249" i="39"/>
  <c r="G249" i="39" s="1"/>
  <c r="F248" i="39"/>
  <c r="G248" i="39" s="1"/>
  <c r="F247" i="39"/>
  <c r="G247" i="39" s="1"/>
  <c r="F246" i="39"/>
  <c r="G246" i="39" s="1"/>
  <c r="F245" i="39"/>
  <c r="G245" i="39" s="1"/>
  <c r="F244" i="39"/>
  <c r="G244" i="39" s="1"/>
  <c r="F243" i="39"/>
  <c r="G243" i="39" s="1"/>
  <c r="F242" i="39"/>
  <c r="G242" i="39" s="1"/>
  <c r="F241" i="39"/>
  <c r="G241" i="39" s="1"/>
  <c r="F240" i="39"/>
  <c r="G240" i="39" s="1"/>
  <c r="F239" i="39"/>
  <c r="G239" i="39" s="1"/>
  <c r="F238" i="39"/>
  <c r="G238" i="39" s="1"/>
  <c r="F237" i="39"/>
  <c r="G237" i="39" s="1"/>
  <c r="F236" i="39"/>
  <c r="G236" i="39" s="1"/>
  <c r="F235" i="39"/>
  <c r="G235" i="39" s="1"/>
  <c r="F234" i="39"/>
  <c r="G234" i="39" s="1"/>
  <c r="F233" i="39"/>
  <c r="G233" i="39" s="1"/>
  <c r="F232" i="39"/>
  <c r="G232" i="39" s="1"/>
  <c r="F231" i="39"/>
  <c r="G231" i="39" s="1"/>
  <c r="F230" i="39"/>
  <c r="G230" i="39" s="1"/>
  <c r="F229" i="39"/>
  <c r="G229" i="39" s="1"/>
  <c r="F228" i="39"/>
  <c r="G228" i="39" s="1"/>
  <c r="F227" i="39"/>
  <c r="G227" i="39" s="1"/>
  <c r="F226" i="39"/>
  <c r="G226" i="39" s="1"/>
  <c r="F225" i="39"/>
  <c r="G225" i="39" s="1"/>
  <c r="F224" i="39"/>
  <c r="G224" i="39" s="1"/>
  <c r="F223" i="39"/>
  <c r="G223" i="39" s="1"/>
  <c r="F222" i="39"/>
  <c r="G222" i="39" s="1"/>
  <c r="F221" i="39"/>
  <c r="G221" i="39" s="1"/>
  <c r="F220" i="39"/>
  <c r="G220" i="39" s="1"/>
  <c r="F219" i="39"/>
  <c r="G219" i="39" s="1"/>
  <c r="F218" i="39"/>
  <c r="G218" i="39" s="1"/>
  <c r="F217" i="39"/>
  <c r="G217" i="39" s="1"/>
  <c r="F216" i="39"/>
  <c r="G216" i="39" s="1"/>
  <c r="F215" i="39"/>
  <c r="G215" i="39" s="1"/>
  <c r="F214" i="39"/>
  <c r="G214" i="39" s="1"/>
  <c r="F213" i="39"/>
  <c r="G213" i="39" s="1"/>
  <c r="F212" i="39"/>
  <c r="G212" i="39" s="1"/>
  <c r="F211" i="39"/>
  <c r="G211" i="39" s="1"/>
  <c r="F210" i="39"/>
  <c r="G210" i="39" s="1"/>
  <c r="F209" i="39"/>
  <c r="G209" i="39" s="1"/>
  <c r="F208" i="39"/>
  <c r="G208" i="39" s="1"/>
  <c r="F207" i="39"/>
  <c r="G207" i="39" s="1"/>
  <c r="F206" i="39"/>
  <c r="G206" i="39" s="1"/>
  <c r="F205" i="39"/>
  <c r="G205" i="39" s="1"/>
  <c r="F204" i="39"/>
  <c r="G204" i="39" s="1"/>
  <c r="F203" i="39"/>
  <c r="G203" i="39" s="1"/>
  <c r="F202" i="39"/>
  <c r="G202" i="39" s="1"/>
  <c r="F201" i="39"/>
  <c r="G201" i="39" s="1"/>
  <c r="F200" i="39"/>
  <c r="G200" i="39" s="1"/>
  <c r="F199" i="39"/>
  <c r="G199" i="39" s="1"/>
  <c r="F198" i="39"/>
  <c r="G198" i="39" s="1"/>
  <c r="F197" i="39"/>
  <c r="G197" i="39" s="1"/>
  <c r="F196" i="39"/>
  <c r="G196" i="39" s="1"/>
  <c r="F195" i="39"/>
  <c r="G195" i="39" s="1"/>
  <c r="F194" i="39"/>
  <c r="G194" i="39" s="1"/>
  <c r="F193" i="39"/>
  <c r="G193" i="39" s="1"/>
  <c r="F192" i="39"/>
  <c r="G192" i="39" s="1"/>
  <c r="F191" i="39"/>
  <c r="G191" i="39" s="1"/>
  <c r="F190" i="39"/>
  <c r="G190" i="39" s="1"/>
  <c r="F189" i="39"/>
  <c r="G189" i="39" s="1"/>
  <c r="F188" i="39"/>
  <c r="G188" i="39" s="1"/>
  <c r="F187" i="39"/>
  <c r="G187" i="39" s="1"/>
  <c r="F186" i="39"/>
  <c r="G186" i="39" s="1"/>
  <c r="F185" i="39"/>
  <c r="G185" i="39" s="1"/>
  <c r="F184" i="39"/>
  <c r="G184" i="39" s="1"/>
  <c r="F183" i="39"/>
  <c r="G183" i="39" s="1"/>
  <c r="F182" i="39"/>
  <c r="G182" i="39" s="1"/>
  <c r="F181" i="39"/>
  <c r="G181" i="39" s="1"/>
  <c r="F180" i="39"/>
  <c r="G180" i="39" s="1"/>
  <c r="F179" i="39"/>
  <c r="G179" i="39" s="1"/>
  <c r="F178" i="39"/>
  <c r="G178" i="39" s="1"/>
  <c r="F177" i="39"/>
  <c r="G177" i="39" s="1"/>
  <c r="F176" i="39"/>
  <c r="G176" i="39" s="1"/>
  <c r="F175" i="39"/>
  <c r="G175" i="39" s="1"/>
  <c r="F174" i="39"/>
  <c r="G174" i="39" s="1"/>
  <c r="F173" i="39"/>
  <c r="G173" i="39" s="1"/>
  <c r="F172" i="39"/>
  <c r="G172" i="39" s="1"/>
  <c r="F171" i="39"/>
  <c r="G171" i="39" s="1"/>
  <c r="F170" i="39"/>
  <c r="G170" i="39" s="1"/>
  <c r="F169" i="39"/>
  <c r="G169" i="39" s="1"/>
  <c r="F168" i="39"/>
  <c r="G168" i="39" s="1"/>
  <c r="F167" i="39"/>
  <c r="G167" i="39" s="1"/>
  <c r="F166" i="39"/>
  <c r="G166" i="39" s="1"/>
  <c r="F165" i="39"/>
  <c r="G165" i="39" s="1"/>
  <c r="F164" i="39"/>
  <c r="G164" i="39" s="1"/>
  <c r="F163" i="39"/>
  <c r="G163" i="39" s="1"/>
  <c r="F162" i="39"/>
  <c r="G162" i="39" s="1"/>
  <c r="F161" i="39"/>
  <c r="G161" i="39" s="1"/>
  <c r="F160" i="39"/>
  <c r="G160" i="39" s="1"/>
  <c r="F159" i="39"/>
  <c r="G159" i="39" s="1"/>
  <c r="F158" i="39"/>
  <c r="G158" i="39" s="1"/>
  <c r="F157" i="39"/>
  <c r="G157" i="39" s="1"/>
  <c r="F156" i="39"/>
  <c r="G156" i="39" s="1"/>
  <c r="F155" i="39"/>
  <c r="G155" i="39" s="1"/>
  <c r="F154" i="39"/>
  <c r="G154" i="39" s="1"/>
  <c r="F153" i="39"/>
  <c r="G153" i="39" s="1"/>
  <c r="F152" i="39"/>
  <c r="G152" i="39" s="1"/>
  <c r="F151" i="39"/>
  <c r="G151" i="39" s="1"/>
  <c r="F150" i="39"/>
  <c r="G150" i="39" s="1"/>
  <c r="F149" i="39"/>
  <c r="G149" i="39" s="1"/>
  <c r="F148" i="39"/>
  <c r="G148" i="39" s="1"/>
  <c r="F147" i="39"/>
  <c r="G147" i="39" s="1"/>
  <c r="F146" i="39"/>
  <c r="G146" i="39" s="1"/>
  <c r="F145" i="39"/>
  <c r="G145" i="39" s="1"/>
  <c r="F144" i="39"/>
  <c r="G144" i="39" s="1"/>
  <c r="F143" i="39"/>
  <c r="G143" i="39" s="1"/>
  <c r="F142" i="39"/>
  <c r="G142" i="39" s="1"/>
  <c r="F141" i="39"/>
  <c r="G141" i="39" s="1"/>
  <c r="F140" i="39"/>
  <c r="G140" i="39" s="1"/>
  <c r="F139" i="39"/>
  <c r="G139" i="39" s="1"/>
  <c r="F138" i="39"/>
  <c r="G138" i="39" s="1"/>
  <c r="F137" i="39"/>
  <c r="G137" i="39" s="1"/>
  <c r="F136" i="39"/>
  <c r="G136" i="39" s="1"/>
  <c r="F135" i="39"/>
  <c r="G135" i="39" s="1"/>
  <c r="F134" i="39"/>
  <c r="G134" i="39" s="1"/>
  <c r="F133" i="39"/>
  <c r="G133" i="39" s="1"/>
  <c r="F132" i="39"/>
  <c r="G132" i="39" s="1"/>
  <c r="F131" i="39"/>
  <c r="G131" i="39" s="1"/>
  <c r="F130" i="39"/>
  <c r="G130" i="39" s="1"/>
  <c r="F129" i="39"/>
  <c r="G129" i="39" s="1"/>
  <c r="F128" i="39"/>
  <c r="G128" i="39" s="1"/>
  <c r="F127" i="39"/>
  <c r="G127" i="39" s="1"/>
  <c r="AA20" i="38"/>
  <c r="AB20" i="38"/>
  <c r="AC20" i="38"/>
  <c r="AD20" i="38"/>
  <c r="AE20" i="38"/>
  <c r="AF20" i="38"/>
  <c r="AG20" i="38"/>
  <c r="AH20" i="38"/>
  <c r="AI20" i="38"/>
  <c r="AJ20" i="38"/>
  <c r="AK20" i="38"/>
  <c r="AL20" i="38"/>
  <c r="AM20" i="38"/>
  <c r="AN20" i="38"/>
  <c r="AO20" i="38"/>
  <c r="AP20" i="38"/>
  <c r="AQ20" i="38"/>
  <c r="AR20" i="38"/>
  <c r="AS20" i="38"/>
  <c r="AT20" i="38"/>
  <c r="AU20" i="38"/>
  <c r="AV20" i="38"/>
  <c r="AW20" i="38"/>
  <c r="AX20" i="38"/>
  <c r="AY20" i="38"/>
  <c r="AZ20" i="38"/>
  <c r="BA20" i="38"/>
  <c r="BB20" i="38"/>
  <c r="BC20" i="38"/>
  <c r="BD20" i="38"/>
  <c r="BE20" i="38"/>
  <c r="BF20" i="38"/>
  <c r="BG20" i="38"/>
  <c r="BH20" i="38"/>
  <c r="BI20" i="38"/>
  <c r="BJ20" i="38"/>
  <c r="BK20" i="38"/>
  <c r="BL20" i="38"/>
  <c r="BM20" i="38"/>
  <c r="BN20" i="38"/>
  <c r="BO20" i="38"/>
  <c r="BP20" i="38"/>
  <c r="BQ20" i="38"/>
  <c r="BR20" i="38"/>
  <c r="BS20" i="38"/>
  <c r="BT20" i="38"/>
  <c r="BU20" i="38"/>
  <c r="BV20" i="38"/>
  <c r="BW20" i="38"/>
  <c r="BX20" i="38"/>
  <c r="BY20" i="38"/>
  <c r="BZ20" i="38"/>
  <c r="CA20" i="38"/>
  <c r="CB20" i="38"/>
  <c r="CC20" i="38"/>
  <c r="CD20" i="38"/>
  <c r="CE20" i="38"/>
  <c r="CF20" i="38"/>
  <c r="CG20" i="38"/>
  <c r="CH20" i="38"/>
  <c r="CI20" i="38"/>
  <c r="CJ20" i="38"/>
  <c r="CK20" i="38"/>
  <c r="CL20" i="38"/>
  <c r="CM20" i="38"/>
  <c r="CN20" i="38"/>
  <c r="CO20" i="38"/>
  <c r="CP20" i="38"/>
  <c r="CQ20" i="38"/>
  <c r="CR20" i="38"/>
  <c r="CS20" i="38"/>
  <c r="CT20" i="38"/>
  <c r="CU20" i="38"/>
  <c r="CV20" i="38"/>
  <c r="CW20" i="38"/>
  <c r="CX20" i="38"/>
  <c r="CY20" i="38"/>
  <c r="CZ20" i="38"/>
  <c r="DA20" i="38"/>
  <c r="DB20" i="38"/>
  <c r="DC20" i="38"/>
  <c r="DD20" i="38"/>
  <c r="DE20" i="38"/>
  <c r="DF20" i="38"/>
  <c r="DG20" i="38"/>
  <c r="DH20" i="38"/>
  <c r="DI20" i="38"/>
  <c r="DJ20" i="38"/>
  <c r="DK20" i="38"/>
  <c r="DL20" i="38"/>
  <c r="DM20" i="38"/>
  <c r="DN20" i="38"/>
  <c r="DO20" i="38"/>
  <c r="DP20" i="38"/>
  <c r="DQ20" i="38"/>
  <c r="DR20" i="38"/>
  <c r="DS20" i="38"/>
  <c r="DT20" i="38"/>
  <c r="DU20" i="38"/>
  <c r="DV20" i="38"/>
  <c r="DW20" i="38"/>
  <c r="DX20" i="38"/>
  <c r="DY20" i="38"/>
  <c r="DZ20" i="38"/>
  <c r="EA20" i="38"/>
  <c r="EB20" i="38"/>
  <c r="EC20" i="38"/>
  <c r="ED20" i="38"/>
  <c r="EE20" i="38"/>
  <c r="EF20" i="38"/>
  <c r="EG20" i="38"/>
  <c r="EH20" i="38"/>
  <c r="EI20" i="38"/>
  <c r="EJ20" i="38"/>
  <c r="EK20" i="38"/>
  <c r="EL20" i="38"/>
  <c r="EM20" i="38"/>
  <c r="EN20" i="38"/>
  <c r="EO20" i="38"/>
  <c r="EP20" i="38"/>
  <c r="EQ20" i="38"/>
  <c r="ER20" i="38"/>
  <c r="ES20" i="38"/>
  <c r="ET20" i="38"/>
  <c r="EU20" i="38"/>
  <c r="EV20" i="38"/>
  <c r="EW20" i="38"/>
  <c r="EX20" i="38"/>
  <c r="EY20" i="38"/>
  <c r="EZ20" i="38"/>
  <c r="FA20" i="38"/>
  <c r="FB20" i="38"/>
  <c r="FC20" i="38"/>
  <c r="FD20" i="38"/>
  <c r="FE20" i="38"/>
  <c r="FF20" i="38"/>
  <c r="FG20" i="38"/>
  <c r="FH20" i="38"/>
  <c r="FI20" i="38"/>
  <c r="FJ20" i="38"/>
  <c r="FK20" i="38"/>
  <c r="FL20" i="38"/>
  <c r="FM20" i="38"/>
  <c r="FN20" i="38"/>
  <c r="FO20" i="38"/>
  <c r="FP20" i="38"/>
  <c r="FQ20" i="38"/>
  <c r="FR20" i="38"/>
  <c r="FS20" i="38"/>
  <c r="FT20" i="38"/>
  <c r="FU20" i="38"/>
  <c r="FV20" i="38"/>
  <c r="FW20" i="38"/>
  <c r="FX20" i="38"/>
  <c r="FY20" i="38"/>
  <c r="FZ20" i="38"/>
  <c r="GA20" i="38"/>
  <c r="GB20" i="38"/>
  <c r="GC20" i="38"/>
  <c r="GD20" i="38"/>
  <c r="GE20" i="38"/>
  <c r="GF20" i="38"/>
  <c r="GG20" i="38"/>
  <c r="GH20" i="38"/>
  <c r="GI20" i="38"/>
  <c r="GJ20" i="38"/>
  <c r="GK20" i="38"/>
  <c r="GL20" i="38"/>
  <c r="GM20" i="38"/>
  <c r="GN20" i="38"/>
  <c r="GO20" i="38"/>
  <c r="GP20" i="38"/>
  <c r="GQ20" i="38"/>
  <c r="GR20" i="38"/>
  <c r="GS20" i="38"/>
  <c r="GT20" i="38"/>
  <c r="GU20" i="38"/>
  <c r="GV20" i="38"/>
  <c r="GW20" i="38"/>
  <c r="GX20" i="38"/>
  <c r="GY20" i="38"/>
  <c r="GZ20" i="38"/>
  <c r="HA20" i="38"/>
  <c r="HB20" i="38"/>
  <c r="HC20" i="38"/>
  <c r="HD20" i="38"/>
  <c r="HE20" i="38"/>
  <c r="HF20" i="38"/>
  <c r="HG20" i="38"/>
  <c r="HH20" i="38"/>
  <c r="HI20" i="38"/>
  <c r="HJ20" i="38"/>
  <c r="HK20" i="38"/>
  <c r="HL20" i="38"/>
  <c r="HM20" i="38"/>
  <c r="HN20" i="38"/>
  <c r="HO20" i="38"/>
  <c r="HP20" i="38"/>
  <c r="HQ20" i="38"/>
  <c r="HR20" i="38"/>
  <c r="HS20" i="38"/>
  <c r="HT20" i="38"/>
  <c r="HU20" i="38"/>
  <c r="HV20" i="38"/>
  <c r="HW20" i="38"/>
  <c r="HX20" i="38"/>
  <c r="HY20" i="38"/>
  <c r="HZ20" i="38"/>
  <c r="IA20" i="38"/>
  <c r="IB20" i="38"/>
  <c r="IC20" i="38"/>
  <c r="ID20" i="38"/>
  <c r="IE20" i="38"/>
  <c r="IF20" i="38"/>
  <c r="IG20" i="38"/>
  <c r="IH20" i="38"/>
  <c r="II20" i="38"/>
  <c r="IJ20" i="38"/>
  <c r="IK20" i="38"/>
  <c r="IL20" i="38"/>
  <c r="IM20" i="38"/>
  <c r="IN20" i="38"/>
  <c r="IO20" i="38"/>
  <c r="IP20" i="38"/>
  <c r="IQ20" i="38"/>
  <c r="IR20" i="38"/>
  <c r="IS20" i="38"/>
  <c r="IT20" i="38"/>
  <c r="IU20" i="38"/>
  <c r="IV20" i="38"/>
  <c r="IW20" i="38"/>
  <c r="IX20" i="38"/>
  <c r="IY20" i="38"/>
  <c r="IZ20" i="38"/>
  <c r="JA20" i="38"/>
  <c r="JB20" i="38"/>
  <c r="JC20" i="38"/>
  <c r="JD20" i="38"/>
  <c r="JE20" i="38"/>
  <c r="JF20" i="38"/>
  <c r="JG20" i="38"/>
  <c r="JH20" i="38"/>
  <c r="JI20" i="38"/>
  <c r="JJ20" i="38"/>
  <c r="JK20" i="38"/>
  <c r="JL20" i="38"/>
  <c r="JM20" i="38"/>
  <c r="JN20" i="38"/>
  <c r="JO20" i="38"/>
  <c r="JP20" i="38"/>
  <c r="JQ20" i="38"/>
  <c r="JR20" i="38"/>
  <c r="JS20" i="38"/>
  <c r="JT20" i="38"/>
  <c r="JU20" i="38"/>
  <c r="JV20" i="38"/>
  <c r="JW20" i="38"/>
  <c r="JX20" i="38"/>
  <c r="JY20" i="38"/>
  <c r="JZ20" i="38"/>
  <c r="KA20" i="38"/>
  <c r="KB20" i="38"/>
  <c r="KC20" i="38"/>
  <c r="KD20" i="38"/>
  <c r="KE20" i="38"/>
  <c r="KF20" i="38"/>
  <c r="KG20" i="38"/>
  <c r="KH20" i="38"/>
  <c r="KI20" i="38"/>
  <c r="KJ20" i="38"/>
  <c r="KK20" i="38"/>
  <c r="KL20" i="38"/>
  <c r="KM20" i="38"/>
  <c r="KN20" i="38"/>
  <c r="KO20" i="38"/>
  <c r="KP20" i="38"/>
  <c r="KQ20" i="38"/>
  <c r="KR20" i="38"/>
  <c r="KS20" i="38"/>
  <c r="KT20" i="38"/>
  <c r="KU20" i="38"/>
  <c r="KV20" i="38"/>
  <c r="KW20" i="38"/>
  <c r="KX20" i="38"/>
  <c r="KY20" i="38"/>
  <c r="KZ20" i="38"/>
  <c r="LA20" i="38"/>
  <c r="LB20" i="38"/>
  <c r="LC20" i="38"/>
  <c r="LD20" i="38"/>
  <c r="LE20" i="38"/>
  <c r="LF20" i="38"/>
  <c r="LG20" i="38"/>
  <c r="LH20" i="38"/>
  <c r="LI20" i="38"/>
  <c r="LJ20" i="38"/>
  <c r="LK20" i="38"/>
  <c r="LL20" i="38"/>
  <c r="LM20" i="38"/>
  <c r="LN20" i="38"/>
  <c r="LO20" i="38"/>
  <c r="LP20" i="38"/>
  <c r="LQ20" i="38"/>
  <c r="LR20" i="38"/>
  <c r="LS20" i="38"/>
  <c r="LT20" i="38"/>
  <c r="LU20" i="38"/>
  <c r="LV20" i="38"/>
  <c r="LW20" i="38"/>
  <c r="LX20" i="38"/>
  <c r="LY20" i="38"/>
  <c r="LZ20" i="38"/>
  <c r="MA20" i="38"/>
  <c r="MB20" i="38"/>
  <c r="MC20" i="38"/>
  <c r="MD20" i="38"/>
  <c r="ME20" i="38"/>
  <c r="MF20" i="38"/>
  <c r="MG20" i="38"/>
  <c r="MH20" i="38"/>
  <c r="MI20" i="38"/>
  <c r="MJ20" i="38"/>
  <c r="MK20" i="38"/>
  <c r="ML20" i="38"/>
  <c r="MM20" i="38"/>
  <c r="MN20" i="38"/>
  <c r="MO20" i="38"/>
  <c r="MP20" i="38"/>
  <c r="MQ20" i="38"/>
  <c r="MR20" i="38"/>
  <c r="MS20" i="38"/>
  <c r="MT20" i="38"/>
  <c r="MU20" i="38"/>
  <c r="MV20" i="38"/>
  <c r="MW20" i="38"/>
  <c r="MX20" i="38"/>
  <c r="MY20" i="38"/>
  <c r="MZ20" i="38"/>
  <c r="NA20" i="38"/>
  <c r="NB20" i="38"/>
  <c r="NC20" i="38"/>
  <c r="ND20" i="38"/>
  <c r="NE20" i="38"/>
  <c r="NF20" i="38"/>
  <c r="NG20" i="38"/>
  <c r="NH20" i="38"/>
  <c r="NI20" i="38"/>
  <c r="NJ20" i="38"/>
  <c r="NK20" i="38"/>
  <c r="NL20" i="38"/>
  <c r="NM20" i="38"/>
  <c r="NN20" i="38"/>
  <c r="NO20" i="38"/>
  <c r="NP20" i="38"/>
  <c r="NQ20" i="38"/>
  <c r="NR20" i="38"/>
  <c r="NS20" i="38"/>
  <c r="NT20" i="38"/>
  <c r="NU20" i="38"/>
  <c r="NV20" i="38"/>
  <c r="NW20" i="38"/>
  <c r="NX20" i="38"/>
  <c r="NY20" i="38"/>
  <c r="NZ20" i="38"/>
  <c r="OA20" i="38"/>
  <c r="OB20" i="38"/>
  <c r="OC20" i="38"/>
  <c r="OD20" i="38"/>
  <c r="OE20" i="38"/>
  <c r="OF20" i="38"/>
  <c r="OG20" i="38"/>
  <c r="OH20" i="38"/>
  <c r="OI20" i="38"/>
  <c r="OJ20" i="38"/>
  <c r="OK20" i="38"/>
  <c r="OL20" i="38"/>
  <c r="OM20" i="38"/>
  <c r="ON20" i="38"/>
  <c r="OO20" i="38"/>
  <c r="OP20" i="38"/>
  <c r="OQ20" i="38"/>
  <c r="OR20" i="38"/>
  <c r="OS20" i="38"/>
  <c r="OT20" i="38"/>
  <c r="OU20" i="38"/>
  <c r="OV20" i="38"/>
  <c r="OW20" i="38"/>
  <c r="OX20" i="38"/>
  <c r="OY20" i="38"/>
  <c r="OZ20" i="38"/>
  <c r="PA20" i="38"/>
  <c r="PB20" i="38"/>
  <c r="PC20" i="38"/>
  <c r="PD20" i="38"/>
  <c r="PE20" i="38"/>
  <c r="PF20" i="38"/>
  <c r="PG20" i="38"/>
  <c r="PH20" i="38"/>
  <c r="PI20" i="38"/>
  <c r="PJ20" i="38"/>
  <c r="PK20" i="38"/>
  <c r="PL20" i="38"/>
  <c r="PM20" i="38"/>
  <c r="PN20" i="38"/>
  <c r="PO20" i="38"/>
  <c r="PP20" i="38"/>
  <c r="PQ20" i="38"/>
  <c r="PR20" i="38"/>
  <c r="PS20" i="38"/>
  <c r="PT20" i="38"/>
  <c r="PU20" i="38"/>
  <c r="PV20" i="38"/>
  <c r="PW20" i="38"/>
  <c r="PX20" i="38"/>
  <c r="PY20" i="38"/>
  <c r="PZ20" i="38"/>
  <c r="QA20" i="38"/>
  <c r="QB20" i="38"/>
  <c r="QC20" i="38"/>
  <c r="QD20" i="38"/>
  <c r="QE20" i="38"/>
  <c r="QF20" i="38"/>
  <c r="QG20" i="38"/>
  <c r="QH20" i="38"/>
  <c r="QI20" i="38"/>
  <c r="QJ20" i="38"/>
  <c r="QK20" i="38"/>
  <c r="QL20" i="38"/>
  <c r="QM20" i="38"/>
  <c r="QN20" i="38"/>
  <c r="QO20" i="38"/>
  <c r="QP20" i="38"/>
  <c r="QQ20" i="38"/>
  <c r="QR20" i="38"/>
  <c r="QS20" i="38"/>
  <c r="QT20" i="38"/>
  <c r="QU20" i="38"/>
  <c r="QV20" i="38"/>
  <c r="QW20" i="38"/>
  <c r="QX20" i="38"/>
  <c r="QY20" i="38"/>
  <c r="QZ20" i="38"/>
  <c r="RA20" i="38"/>
  <c r="RB20" i="38"/>
  <c r="RC20" i="38"/>
  <c r="RD20" i="38"/>
  <c r="RE20" i="38"/>
  <c r="RF20" i="38"/>
  <c r="RG20" i="38"/>
  <c r="RH20" i="38"/>
  <c r="RI20" i="38"/>
  <c r="RJ20" i="38"/>
  <c r="RK20" i="38"/>
  <c r="RL20" i="38"/>
  <c r="RM20" i="38"/>
  <c r="RN20" i="38"/>
  <c r="RO20" i="38"/>
  <c r="RP20" i="38"/>
  <c r="RQ20" i="38"/>
  <c r="RR20" i="38"/>
  <c r="RS20" i="38"/>
  <c r="RT20" i="38"/>
  <c r="RU20" i="38"/>
  <c r="RV20" i="38"/>
  <c r="RW20" i="38"/>
  <c r="RX20" i="38"/>
  <c r="RY20" i="38"/>
  <c r="RZ20" i="38"/>
  <c r="SA20" i="38"/>
  <c r="SB20" i="38"/>
  <c r="SC20" i="38"/>
  <c r="SD20" i="38"/>
  <c r="SE20" i="38"/>
  <c r="SF20" i="38"/>
  <c r="SG20" i="38"/>
  <c r="SH20" i="38"/>
  <c r="SI20" i="38"/>
  <c r="SJ20" i="38"/>
  <c r="SK20" i="38"/>
  <c r="SL20" i="38"/>
  <c r="SM20" i="38"/>
  <c r="SN20" i="38"/>
  <c r="SO20" i="38"/>
  <c r="SP20" i="38"/>
  <c r="SQ20" i="38"/>
  <c r="SR20" i="38"/>
  <c r="SS20" i="38"/>
  <c r="ST20" i="38"/>
  <c r="SU20" i="38"/>
  <c r="SV20" i="38"/>
  <c r="SW20" i="38"/>
  <c r="SX20" i="38"/>
  <c r="SY20" i="38"/>
  <c r="SZ20" i="38"/>
  <c r="TA20" i="38"/>
  <c r="TB20" i="38"/>
  <c r="TC20" i="38"/>
  <c r="TD20" i="38"/>
  <c r="TE20" i="38"/>
  <c r="TF20" i="38"/>
  <c r="TG20" i="38"/>
  <c r="TH20" i="38"/>
  <c r="TI20" i="38"/>
  <c r="TJ20" i="38"/>
  <c r="TK20" i="38"/>
  <c r="TL20" i="38"/>
  <c r="TM20" i="38"/>
  <c r="TN20" i="38"/>
  <c r="TO20" i="38"/>
  <c r="TP20" i="38"/>
  <c r="TQ20" i="38"/>
  <c r="TR20" i="38"/>
  <c r="TS20" i="38"/>
  <c r="TT20" i="38"/>
  <c r="TU20" i="38"/>
  <c r="TV20" i="38"/>
  <c r="TW20" i="38"/>
  <c r="TX20" i="38"/>
  <c r="TY20" i="38"/>
  <c r="TZ20" i="38"/>
  <c r="UA20" i="38"/>
  <c r="UB20" i="38"/>
  <c r="UC20" i="38"/>
  <c r="UD20" i="38"/>
  <c r="UE20" i="38"/>
  <c r="UF20" i="38"/>
  <c r="UG20" i="38"/>
  <c r="UH20" i="38"/>
  <c r="UI20" i="38"/>
  <c r="UJ20" i="38"/>
  <c r="UK20" i="38"/>
  <c r="UL20" i="38"/>
  <c r="UM20" i="38"/>
  <c r="UN20" i="38"/>
  <c r="UO20" i="38"/>
  <c r="UP20" i="38"/>
  <c r="UQ20" i="38"/>
  <c r="UR20" i="38"/>
  <c r="US20" i="38"/>
  <c r="UT20" i="38"/>
  <c r="UU20" i="38"/>
  <c r="UV20" i="38"/>
  <c r="UW20" i="38"/>
  <c r="UX20" i="38"/>
  <c r="UY20" i="38"/>
  <c r="UZ20" i="38"/>
  <c r="VA20" i="38"/>
  <c r="VB20" i="38"/>
  <c r="VC20" i="38"/>
  <c r="VD20" i="38"/>
  <c r="VE20" i="38"/>
  <c r="VF20" i="38"/>
  <c r="VG20" i="38"/>
  <c r="VH20" i="38"/>
  <c r="VI20" i="38"/>
  <c r="VJ20" i="38"/>
  <c r="VK20" i="38"/>
  <c r="VL20" i="38"/>
  <c r="VM20" i="38"/>
  <c r="VN20" i="38"/>
  <c r="VO20" i="38"/>
  <c r="VP20" i="38"/>
  <c r="VQ20" i="38"/>
  <c r="VR20" i="38"/>
  <c r="VS20" i="38"/>
  <c r="VT20" i="38"/>
  <c r="VU20" i="38"/>
  <c r="VV20" i="38"/>
  <c r="VW20" i="38"/>
  <c r="VX20" i="38"/>
  <c r="VY20" i="38"/>
  <c r="VZ20" i="38"/>
  <c r="WA20" i="38"/>
  <c r="WB20" i="38"/>
  <c r="WC20" i="38"/>
  <c r="WD20" i="38"/>
  <c r="WE20" i="38"/>
  <c r="WF20" i="38"/>
  <c r="WG20" i="38"/>
  <c r="WH20" i="38"/>
  <c r="WI20" i="38"/>
  <c r="WJ20" i="38"/>
  <c r="WK20" i="38"/>
  <c r="WL20" i="38"/>
  <c r="WM20" i="38"/>
  <c r="WN20" i="38"/>
  <c r="WO20" i="38"/>
  <c r="WP20" i="38"/>
  <c r="WQ20" i="38"/>
  <c r="WR20" i="38"/>
  <c r="WS20" i="38"/>
  <c r="WT20" i="38"/>
  <c r="WU20" i="38"/>
  <c r="WV20" i="38"/>
  <c r="WW20" i="38"/>
  <c r="WX20" i="38"/>
  <c r="WY20" i="38"/>
  <c r="WZ20" i="38"/>
  <c r="XA20" i="38"/>
  <c r="XB20" i="38"/>
  <c r="XC20" i="38"/>
  <c r="XD20" i="38"/>
  <c r="XE20" i="38"/>
  <c r="XF20" i="38"/>
  <c r="XG20" i="38"/>
  <c r="XH20" i="38"/>
  <c r="XI20" i="38"/>
  <c r="XJ20" i="38"/>
  <c r="XK20" i="38"/>
  <c r="XL20" i="38"/>
  <c r="XM20" i="38"/>
  <c r="XN20" i="38"/>
  <c r="XO20" i="38"/>
  <c r="XP20" i="38"/>
  <c r="XQ20" i="38"/>
  <c r="XR20" i="38"/>
  <c r="XS20" i="38"/>
  <c r="XT20" i="38"/>
  <c r="XU20" i="38"/>
  <c r="XV20" i="38"/>
  <c r="XW20" i="38"/>
  <c r="XX20" i="38"/>
  <c r="XY20" i="38"/>
  <c r="XZ20" i="38"/>
  <c r="YA20" i="38"/>
  <c r="YB20" i="38"/>
  <c r="YC20" i="38"/>
  <c r="YD20" i="38"/>
  <c r="YE20" i="38"/>
  <c r="YF20" i="38"/>
  <c r="YG20" i="38"/>
  <c r="YH20" i="38"/>
  <c r="YI20" i="38"/>
  <c r="YJ20" i="38"/>
  <c r="YK20" i="38"/>
  <c r="YL20" i="38"/>
  <c r="YM20" i="38"/>
  <c r="YN20" i="38"/>
  <c r="YO20" i="38"/>
  <c r="YP20" i="38"/>
  <c r="YQ20" i="38"/>
  <c r="YR20" i="38"/>
  <c r="YS20" i="38"/>
  <c r="YT20" i="38"/>
  <c r="YU20" i="38"/>
  <c r="YV20" i="38"/>
  <c r="YW20" i="38"/>
  <c r="YX20" i="38"/>
  <c r="YY20" i="38"/>
  <c r="YZ20" i="38"/>
  <c r="ZA20" i="38"/>
  <c r="ZB20" i="38"/>
  <c r="ZC20" i="38"/>
  <c r="ZD20" i="38"/>
  <c r="ZE20" i="38"/>
  <c r="ZF20" i="38"/>
  <c r="ZG20" i="38"/>
  <c r="ZH20" i="38"/>
  <c r="ZI20" i="38"/>
  <c r="ZJ20" i="38"/>
  <c r="ZK20" i="38"/>
  <c r="ZL20" i="38"/>
  <c r="ZM20" i="38"/>
  <c r="ZN20" i="38"/>
  <c r="ZO20" i="38"/>
  <c r="ZP20" i="38"/>
  <c r="ZQ20" i="38"/>
  <c r="ZR20" i="38"/>
  <c r="ZS20" i="38"/>
  <c r="ZT20" i="38"/>
  <c r="ZU20" i="38"/>
  <c r="ZV20" i="38"/>
  <c r="ZW20" i="38"/>
  <c r="ZX20" i="38"/>
  <c r="ZY20" i="38"/>
  <c r="ZZ20" i="38"/>
  <c r="AAA20" i="38"/>
  <c r="AAB20" i="38"/>
  <c r="AAC20" i="38"/>
  <c r="AAD20" i="38"/>
  <c r="AAE20" i="38"/>
  <c r="AAF20" i="38"/>
  <c r="AAG20" i="38"/>
  <c r="AAH20" i="38"/>
  <c r="AAI20" i="38"/>
  <c r="AAJ20" i="38"/>
  <c r="AAK20" i="38"/>
  <c r="AAL20" i="38"/>
  <c r="AAM20" i="38"/>
  <c r="AAN20" i="38"/>
  <c r="AAO20" i="38"/>
  <c r="AAP20" i="38"/>
  <c r="AAQ20" i="38"/>
  <c r="AAR20" i="38"/>
  <c r="AAS20" i="38"/>
  <c r="AAT20" i="38"/>
  <c r="AAU20" i="38"/>
  <c r="AAV20" i="38"/>
  <c r="AAW20" i="38"/>
  <c r="AAX20" i="38"/>
  <c r="AAY20" i="38"/>
  <c r="AAZ20" i="38"/>
  <c r="ABA20" i="38"/>
  <c r="ABB20" i="38"/>
  <c r="ABC20" i="38"/>
  <c r="ABD20" i="38"/>
  <c r="ABE20" i="38"/>
  <c r="ABF20" i="38"/>
  <c r="ABG20" i="38"/>
  <c r="ABH20" i="38"/>
  <c r="ABI20" i="38"/>
  <c r="ABJ20" i="38"/>
  <c r="ABK20" i="38"/>
  <c r="ABL20" i="38"/>
  <c r="ABM20" i="38"/>
  <c r="ABN20" i="38"/>
  <c r="ABO20" i="38"/>
  <c r="ABP20" i="38"/>
  <c r="ABQ20" i="38"/>
  <c r="ABR20" i="38"/>
  <c r="ABS20" i="38"/>
  <c r="ABT20" i="38"/>
  <c r="ABU20" i="38"/>
  <c r="ABV20" i="38"/>
  <c r="ABW20" i="38"/>
  <c r="ABX20" i="38"/>
  <c r="ABY20" i="38"/>
  <c r="ABZ20" i="38"/>
  <c r="ACA20" i="38"/>
  <c r="ACB20" i="38"/>
  <c r="ACC20" i="38"/>
  <c r="ACD20" i="38"/>
  <c r="ACE20" i="38"/>
  <c r="ACF20" i="38"/>
  <c r="ACG20" i="38"/>
  <c r="ACH20" i="38"/>
  <c r="ACI20" i="38"/>
  <c r="ACJ20" i="38"/>
  <c r="ACK20" i="38"/>
  <c r="ACL20" i="38"/>
  <c r="ACM20" i="38"/>
  <c r="ACN20" i="38"/>
  <c r="ACO20" i="38"/>
  <c r="ACP20" i="38"/>
  <c r="ACQ20" i="38"/>
  <c r="ACR20" i="38"/>
  <c r="ACS20" i="38"/>
  <c r="ACT20" i="38"/>
  <c r="ACU20" i="38"/>
  <c r="ACV20" i="38"/>
  <c r="ACW20" i="38"/>
  <c r="ACX20" i="38"/>
  <c r="ACY20" i="38"/>
  <c r="ACZ20" i="38"/>
  <c r="ADA20" i="38"/>
  <c r="ADB20" i="38"/>
  <c r="ADC20" i="38"/>
  <c r="ADD20" i="38"/>
  <c r="ADE20" i="38"/>
  <c r="ADF20" i="38"/>
  <c r="ADG20" i="38"/>
  <c r="ADH20" i="38"/>
  <c r="ADI20" i="38"/>
  <c r="ADJ20" i="38"/>
  <c r="ADK20" i="38"/>
  <c r="ADL20" i="38"/>
  <c r="ADM20" i="38"/>
  <c r="ADN20" i="38"/>
  <c r="ADO20" i="38"/>
  <c r="ADP20" i="38"/>
  <c r="ADQ20" i="38"/>
  <c r="ADR20" i="38"/>
  <c r="ADS20" i="38"/>
  <c r="ADT20" i="38"/>
  <c r="ADU20" i="38"/>
  <c r="ADV20" i="38"/>
  <c r="ADW20" i="38"/>
  <c r="ADX20" i="38"/>
  <c r="ADY20" i="38"/>
  <c r="ADZ20" i="38"/>
  <c r="AEA20" i="38"/>
  <c r="AEB20" i="38"/>
  <c r="AEC20" i="38"/>
  <c r="AED20" i="38"/>
  <c r="AEE20" i="38"/>
  <c r="AEF20" i="38"/>
  <c r="AEG20" i="38"/>
  <c r="AEH20" i="38"/>
  <c r="AEI20" i="38"/>
  <c r="AEJ20" i="38"/>
  <c r="AEK20" i="38"/>
  <c r="AEL20" i="38"/>
  <c r="AEM20" i="38"/>
  <c r="AEN20" i="38"/>
  <c r="AEO20" i="38"/>
  <c r="AEP20" i="38"/>
  <c r="AEQ20" i="38"/>
  <c r="AER20" i="38"/>
  <c r="AES20" i="38"/>
  <c r="AET20" i="38"/>
  <c r="AEU20" i="38"/>
  <c r="AEV20" i="38"/>
  <c r="AEW20" i="38"/>
  <c r="AEX20" i="38"/>
  <c r="AEY20" i="38"/>
  <c r="AEZ20" i="38"/>
  <c r="AFA20" i="38"/>
  <c r="AFB20" i="38"/>
  <c r="AFC20" i="38"/>
  <c r="AFD20" i="38"/>
  <c r="AFE20" i="38"/>
  <c r="AFF20" i="38"/>
  <c r="AFG20" i="38"/>
  <c r="AFH20" i="38"/>
  <c r="AFI20" i="38"/>
  <c r="AFJ20" i="38"/>
  <c r="AFK20" i="38"/>
  <c r="AFL20" i="38"/>
  <c r="AFM20" i="38"/>
  <c r="AFN20" i="38"/>
  <c r="AFO20" i="38"/>
  <c r="AFP20" i="38"/>
  <c r="AFQ20" i="38"/>
  <c r="AFR20" i="38"/>
  <c r="AFS20" i="38"/>
  <c r="AFT20" i="38"/>
  <c r="AFU20" i="38"/>
  <c r="AFV20" i="38"/>
  <c r="AFW20" i="38"/>
  <c r="AFX20" i="38"/>
  <c r="AFY20" i="38"/>
  <c r="AFZ20" i="38"/>
  <c r="AGA20" i="38"/>
  <c r="AGB20" i="38"/>
  <c r="AGC20" i="38"/>
  <c r="AGD20" i="38"/>
  <c r="AGE20" i="38"/>
  <c r="AGF20" i="38"/>
  <c r="AGG20" i="38"/>
  <c r="AGH20" i="38"/>
  <c r="AGI20" i="38"/>
  <c r="AGJ20" i="38"/>
  <c r="AGK20" i="38"/>
  <c r="AGL20" i="38"/>
  <c r="AGM20" i="38"/>
  <c r="AGN20" i="38"/>
  <c r="AGO20" i="38"/>
  <c r="AGP20" i="38"/>
  <c r="AGQ20" i="38"/>
  <c r="AGR20" i="38"/>
  <c r="AGS20" i="38"/>
  <c r="AGT20" i="38"/>
  <c r="AGU20" i="38"/>
  <c r="AGV20" i="38"/>
  <c r="AGW20" i="38"/>
  <c r="AGX20" i="38"/>
  <c r="AGY20" i="38"/>
  <c r="AGZ20" i="38"/>
  <c r="AHA20" i="38"/>
  <c r="AHB20" i="38"/>
  <c r="AHC20" i="38"/>
  <c r="AHD20" i="38"/>
  <c r="AHE20" i="38"/>
  <c r="AHF20" i="38"/>
  <c r="AHG20" i="38"/>
  <c r="AHH20" i="38"/>
  <c r="AHI20" i="38"/>
  <c r="AHJ20" i="38"/>
  <c r="AHK20" i="38"/>
  <c r="AHL20" i="38"/>
  <c r="AHM20" i="38"/>
  <c r="AHN20" i="38"/>
  <c r="AHO20" i="38"/>
  <c r="AHP20" i="38"/>
  <c r="AHQ20" i="38"/>
  <c r="AHR20" i="38"/>
  <c r="AHS20" i="38"/>
  <c r="AHT20" i="38"/>
  <c r="AHU20" i="38"/>
  <c r="AHV20" i="38"/>
  <c r="AHW20" i="38"/>
  <c r="AHX20" i="38"/>
  <c r="AHY20" i="38"/>
  <c r="AHZ20" i="38"/>
  <c r="AIA20" i="38"/>
  <c r="AIB20" i="38"/>
  <c r="AIC20" i="38"/>
  <c r="AID20" i="38"/>
  <c r="AIE20" i="38"/>
  <c r="AIF20" i="38"/>
  <c r="AIG20" i="38"/>
  <c r="AIH20" i="38"/>
  <c r="AII20" i="38"/>
  <c r="AIJ20" i="38"/>
  <c r="AIK20" i="38"/>
  <c r="AIL20" i="38"/>
  <c r="AIM20" i="38"/>
  <c r="AIN20" i="38"/>
  <c r="AIO20" i="38"/>
  <c r="AIP20" i="38"/>
  <c r="AIQ20" i="38"/>
  <c r="AIR20" i="38"/>
  <c r="AIS20" i="38"/>
  <c r="AIT20" i="38"/>
  <c r="AIU20" i="38"/>
  <c r="AIV20" i="38"/>
  <c r="AIW20" i="38"/>
  <c r="AIX20" i="38"/>
  <c r="AIY20" i="38"/>
  <c r="AIZ20" i="38"/>
  <c r="AJA20" i="38"/>
  <c r="AJB20" i="38"/>
  <c r="AJC20" i="38"/>
  <c r="AJD20" i="38"/>
  <c r="AJE20" i="38"/>
  <c r="AJF20" i="38"/>
  <c r="AJG20" i="38"/>
  <c r="AJH20" i="38"/>
  <c r="AJI20" i="38"/>
  <c r="AJJ20" i="38"/>
  <c r="AJK20" i="38"/>
  <c r="AJL20" i="38"/>
  <c r="AJM20" i="38"/>
  <c r="AJN20" i="38"/>
  <c r="AJO20" i="38"/>
  <c r="AJP20" i="38"/>
  <c r="AJQ20" i="38"/>
  <c r="AJR20" i="38"/>
  <c r="AJS20" i="38"/>
  <c r="AJT20" i="38"/>
  <c r="AJU20" i="38"/>
  <c r="AJV20" i="38"/>
  <c r="AJW20" i="38"/>
  <c r="AJX20" i="38"/>
  <c r="AJY20" i="38"/>
  <c r="AJZ20" i="38"/>
  <c r="AKA20" i="38"/>
  <c r="AKB20" i="38"/>
  <c r="AKC20" i="38"/>
  <c r="AKD20" i="38"/>
  <c r="AKE20" i="38"/>
  <c r="AKF20" i="38"/>
  <c r="AKG20" i="38"/>
  <c r="AKH20" i="38"/>
  <c r="AKI20" i="38"/>
  <c r="AKJ20" i="38"/>
  <c r="AKK20" i="38"/>
  <c r="AKL20" i="38"/>
  <c r="AKM20" i="38"/>
  <c r="AKN20" i="38"/>
  <c r="AKO20" i="38"/>
  <c r="AKP20" i="38"/>
  <c r="AKQ20" i="38"/>
  <c r="AKR20" i="38"/>
  <c r="AKS20" i="38"/>
  <c r="AKT20" i="38"/>
  <c r="AKU20" i="38"/>
  <c r="AKV20" i="38"/>
  <c r="AKW20" i="38"/>
  <c r="AKX20" i="38"/>
  <c r="AKY20" i="38"/>
  <c r="AKZ20" i="38"/>
  <c r="ALA20" i="38"/>
  <c r="ALB20" i="38"/>
  <c r="ALC20" i="38"/>
  <c r="ALD20" i="38"/>
  <c r="ALE20" i="38"/>
  <c r="ALF20" i="38"/>
  <c r="ALG20" i="38"/>
  <c r="ALH20" i="38"/>
  <c r="ALI20" i="38"/>
  <c r="ALJ20" i="38"/>
  <c r="ALK20" i="38"/>
  <c r="ALL20" i="38"/>
  <c r="ALM20" i="38"/>
  <c r="ALN20" i="38"/>
  <c r="ALO20" i="38"/>
  <c r="ALP20" i="38"/>
  <c r="ALQ20" i="38"/>
  <c r="ALR20" i="38"/>
  <c r="ALS20" i="38"/>
  <c r="ALT20" i="38"/>
  <c r="ALU20" i="38"/>
  <c r="ALV20" i="38"/>
  <c r="ALW20" i="38"/>
  <c r="ALX20" i="38"/>
  <c r="ALY20" i="38"/>
  <c r="ALZ20" i="38"/>
  <c r="AMA20" i="38"/>
  <c r="AMB20" i="38"/>
  <c r="AMC20" i="38"/>
  <c r="AMD20" i="38"/>
  <c r="AME20" i="38"/>
  <c r="AMF20" i="38"/>
  <c r="AMG20" i="38"/>
  <c r="AMH20" i="38"/>
  <c r="AMI20" i="38"/>
  <c r="AMJ20" i="38"/>
  <c r="AMK20" i="38"/>
  <c r="AML20" i="38"/>
  <c r="AMM20" i="38"/>
  <c r="AMN20" i="38"/>
  <c r="AMO20" i="38"/>
  <c r="AMP20" i="38"/>
  <c r="AMQ20" i="38"/>
  <c r="AMR20" i="38"/>
  <c r="AMS20" i="38"/>
  <c r="AMT20" i="38"/>
  <c r="AMU20" i="38"/>
  <c r="AMV20" i="38"/>
  <c r="AMW20" i="38"/>
  <c r="AMX20" i="38"/>
  <c r="AMY20" i="38"/>
  <c r="AMZ20" i="38"/>
  <c r="ANA20" i="38"/>
  <c r="ANB20" i="38"/>
  <c r="ANC20" i="38"/>
  <c r="AND20" i="38"/>
  <c r="ANE20" i="38"/>
  <c r="ANF20" i="38"/>
  <c r="ANG20" i="38"/>
  <c r="ANH20" i="38"/>
  <c r="ANI20" i="38"/>
  <c r="ANJ20" i="38"/>
  <c r="ANK20" i="38"/>
  <c r="ANL20" i="38"/>
  <c r="ANM20" i="38"/>
  <c r="ANN20" i="38"/>
  <c r="ANO20" i="38"/>
  <c r="ANP20" i="38"/>
  <c r="ANQ20" i="38"/>
  <c r="ANR20" i="38"/>
  <c r="ANS20" i="38"/>
  <c r="ANT20" i="38"/>
  <c r="ANU20" i="38"/>
  <c r="ANV20" i="38"/>
  <c r="ANW20" i="38"/>
  <c r="ANX20" i="38"/>
  <c r="ANY20" i="38"/>
  <c r="ANZ20" i="38"/>
  <c r="AOA20" i="38"/>
  <c r="AOB20" i="38"/>
  <c r="AOC20" i="38"/>
  <c r="AOD20" i="38"/>
  <c r="AOE20" i="38"/>
  <c r="AOF20" i="38"/>
  <c r="AOG20" i="38"/>
  <c r="AOH20" i="38"/>
  <c r="AOI20" i="38"/>
  <c r="AOJ20" i="38"/>
  <c r="AOK20" i="38"/>
  <c r="AOL20" i="38"/>
  <c r="AOM20" i="38"/>
  <c r="AON20" i="38"/>
  <c r="AOO20" i="38"/>
  <c r="AOP20" i="38"/>
  <c r="AOQ20" i="38"/>
  <c r="AOR20" i="38"/>
  <c r="AOS20" i="38"/>
  <c r="AOT20" i="38"/>
  <c r="AOU20" i="38"/>
  <c r="AOV20" i="38"/>
  <c r="AOW20" i="38"/>
  <c r="AOX20" i="38"/>
  <c r="AOY20" i="38"/>
  <c r="AOZ20" i="38"/>
  <c r="APA20" i="38"/>
  <c r="APB20" i="38"/>
  <c r="APC20" i="38"/>
  <c r="APD20" i="38"/>
  <c r="APE20" i="38"/>
  <c r="APF20" i="38"/>
  <c r="APG20" i="38"/>
  <c r="APH20" i="38"/>
  <c r="API20" i="38"/>
  <c r="APJ20" i="38"/>
  <c r="APK20" i="38"/>
  <c r="APL20" i="38"/>
  <c r="APM20" i="38"/>
  <c r="APN20" i="38"/>
  <c r="APO20" i="38"/>
  <c r="APP20" i="38"/>
  <c r="APQ20" i="38"/>
  <c r="APR20" i="38"/>
  <c r="APS20" i="38"/>
  <c r="APT20" i="38"/>
  <c r="APU20" i="38"/>
  <c r="APV20" i="38"/>
  <c r="APW20" i="38"/>
  <c r="APX20" i="38"/>
  <c r="APY20" i="38"/>
  <c r="APZ20" i="38"/>
  <c r="AQA20" i="38"/>
  <c r="AQB20" i="38"/>
  <c r="AQC20" i="38"/>
  <c r="AQD20" i="38"/>
  <c r="AQE20" i="38"/>
  <c r="AQF20" i="38"/>
  <c r="AQG20" i="38"/>
  <c r="AQH20" i="38"/>
  <c r="AQI20" i="38"/>
  <c r="AQJ20" i="38"/>
  <c r="AQK20" i="38"/>
  <c r="AQL20" i="38"/>
  <c r="AQM20" i="38"/>
  <c r="AQN20" i="38"/>
  <c r="AQO20" i="38"/>
  <c r="AQP20" i="38"/>
  <c r="AQQ20" i="38"/>
  <c r="AQR20" i="38"/>
  <c r="AQS20" i="38"/>
  <c r="AQT20" i="38"/>
  <c r="AQU20" i="38"/>
  <c r="AQV20" i="38"/>
  <c r="AQW20" i="38"/>
  <c r="AQX20" i="38"/>
  <c r="AQY20" i="38"/>
  <c r="AQZ20" i="38"/>
  <c r="ARA20" i="38"/>
  <c r="ARB20" i="38"/>
  <c r="ARC20" i="38"/>
  <c r="ARD20" i="38"/>
  <c r="ARE20" i="38"/>
  <c r="ARF20" i="38"/>
  <c r="ARG20" i="38"/>
  <c r="ARH20" i="38"/>
  <c r="ARI20" i="38"/>
  <c r="ARJ20" i="38"/>
  <c r="ARK20" i="38"/>
  <c r="ARL20" i="38"/>
  <c r="ARM20" i="38"/>
  <c r="ARN20" i="38"/>
  <c r="ARO20" i="38"/>
  <c r="ARP20" i="38"/>
  <c r="ARQ20" i="38"/>
  <c r="ARR20" i="38"/>
  <c r="ARS20" i="38"/>
  <c r="ART20" i="38"/>
  <c r="ARU20" i="38"/>
  <c r="ARV20" i="38"/>
  <c r="ARW20" i="38"/>
  <c r="ARX20" i="38"/>
  <c r="ARY20" i="38"/>
  <c r="ARZ20" i="38"/>
  <c r="ASA20" i="38"/>
  <c r="ASB20" i="38"/>
  <c r="ASC20" i="38"/>
  <c r="ASD20" i="38"/>
  <c r="ASE20" i="38"/>
  <c r="ASF20" i="38"/>
  <c r="ASG20" i="38"/>
  <c r="ASH20" i="38"/>
  <c r="ASI20" i="38"/>
  <c r="ASJ20" i="38"/>
  <c r="ASK20" i="38"/>
  <c r="ASL20" i="38"/>
  <c r="ASM20" i="38"/>
  <c r="ASN20" i="38"/>
  <c r="ASO20" i="38"/>
  <c r="ASP20" i="38"/>
  <c r="ASQ20" i="38"/>
  <c r="ASR20" i="38"/>
  <c r="ASS20" i="38"/>
  <c r="AST20" i="38"/>
  <c r="ASU20" i="38"/>
  <c r="ASV20" i="38"/>
  <c r="ASW20" i="38"/>
  <c r="ASX20" i="38"/>
  <c r="ASY20" i="38"/>
  <c r="ASZ20" i="38"/>
  <c r="ATA20" i="38"/>
  <c r="ATB20" i="38"/>
  <c r="ATC20" i="38"/>
  <c r="ATD20" i="38"/>
  <c r="ATE20" i="38"/>
  <c r="ATF20" i="38"/>
  <c r="ATG20" i="38"/>
  <c r="ATH20" i="38"/>
  <c r="ATI20" i="38"/>
  <c r="ATJ20" i="38"/>
  <c r="ATK20" i="38"/>
  <c r="ATL20" i="38"/>
  <c r="ATM20" i="38"/>
  <c r="ATN20" i="38"/>
  <c r="ATO20" i="38"/>
  <c r="ATP20" i="38"/>
  <c r="ATQ20" i="38"/>
  <c r="ATR20" i="38"/>
  <c r="ATS20" i="38"/>
  <c r="ATT20" i="38"/>
  <c r="ATU20" i="38"/>
  <c r="ATV20" i="38"/>
  <c r="ATW20" i="38"/>
  <c r="ATX20" i="38"/>
  <c r="ATY20" i="38"/>
  <c r="ATZ20" i="38"/>
  <c r="AUA20" i="38"/>
  <c r="AUB20" i="38"/>
  <c r="AUC20" i="38"/>
  <c r="AUD20" i="38"/>
  <c r="AUE20" i="38"/>
  <c r="AUF20" i="38"/>
  <c r="AUG20" i="38"/>
  <c r="AUH20" i="38"/>
  <c r="AUI20" i="38"/>
  <c r="AUJ20" i="38"/>
  <c r="AUK20" i="38"/>
  <c r="AUL20" i="38"/>
  <c r="AUM20" i="38"/>
  <c r="AUN20" i="38"/>
  <c r="AUO20" i="38"/>
  <c r="AUP20" i="38"/>
  <c r="AUQ20" i="38"/>
  <c r="AUR20" i="38"/>
  <c r="AUS20" i="38"/>
  <c r="AUT20" i="38"/>
  <c r="AUU20" i="38"/>
  <c r="AUV20" i="38"/>
  <c r="AUW20" i="38"/>
  <c r="AUX20" i="38"/>
  <c r="AUY20" i="38"/>
  <c r="AUZ20" i="38"/>
  <c r="AVA20" i="38"/>
  <c r="AVB20" i="38"/>
  <c r="AVC20" i="38"/>
  <c r="AVD20" i="38"/>
  <c r="AVE20" i="38"/>
  <c r="AVF20" i="38"/>
  <c r="AVG20" i="38"/>
  <c r="AVH20" i="38"/>
  <c r="AVI20" i="38"/>
  <c r="AVJ20" i="38"/>
  <c r="AVK20" i="38"/>
  <c r="AVL20" i="38"/>
  <c r="AVM20" i="38"/>
  <c r="AVN20" i="38"/>
  <c r="AVO20" i="38"/>
  <c r="AVP20" i="38"/>
  <c r="AVQ20" i="38"/>
  <c r="AVR20" i="38"/>
  <c r="AVS20" i="38"/>
  <c r="AVT20" i="38"/>
  <c r="AVU20" i="38"/>
  <c r="AVV20" i="38"/>
  <c r="AVW20" i="38"/>
  <c r="AVX20" i="38"/>
  <c r="AVY20" i="38"/>
  <c r="AVZ20" i="38"/>
  <c r="AWA20" i="38"/>
  <c r="AWB20" i="38"/>
  <c r="AWC20" i="38"/>
  <c r="AWD20" i="38"/>
  <c r="AWE20" i="38"/>
  <c r="AWF20" i="38"/>
  <c r="AWG20" i="38"/>
  <c r="AWH20" i="38"/>
  <c r="AWI20" i="38"/>
  <c r="AWJ20" i="38"/>
  <c r="AWK20" i="38"/>
  <c r="AWL20" i="38"/>
  <c r="AWM20" i="38"/>
  <c r="AWN20" i="38"/>
  <c r="AWO20" i="38"/>
  <c r="AWP20" i="38"/>
  <c r="AWQ20" i="38"/>
  <c r="AWR20" i="38"/>
  <c r="AWS20" i="38"/>
  <c r="AWT20" i="38"/>
  <c r="AWU20" i="38"/>
  <c r="AWV20" i="38"/>
  <c r="AWW20" i="38"/>
  <c r="AWX20" i="38"/>
  <c r="AWY20" i="38"/>
  <c r="AWZ20" i="38"/>
  <c r="AXA20" i="38"/>
  <c r="AXB20" i="38"/>
  <c r="AXC20" i="38"/>
  <c r="AXD20" i="38"/>
  <c r="AXE20" i="38"/>
  <c r="AXF20" i="38"/>
  <c r="AXG20" i="38"/>
  <c r="AXH20" i="38"/>
  <c r="AXI20" i="38"/>
  <c r="AXJ20" i="38"/>
  <c r="AXK20" i="38"/>
  <c r="AXL20" i="38"/>
  <c r="AXM20" i="38"/>
  <c r="AXN20" i="38"/>
  <c r="AXO20" i="38"/>
  <c r="AXP20" i="38"/>
  <c r="AXQ20" i="38"/>
  <c r="AXR20" i="38"/>
  <c r="AXS20" i="38"/>
  <c r="AXT20" i="38"/>
  <c r="AXU20" i="38"/>
  <c r="AXV20" i="38"/>
  <c r="AXW20" i="38"/>
  <c r="AXX20" i="38"/>
  <c r="AXY20" i="38"/>
  <c r="AXZ20" i="38"/>
  <c r="AYA20" i="38"/>
  <c r="AYB20" i="38"/>
  <c r="AYC20" i="38"/>
  <c r="AYD20" i="38"/>
  <c r="AYE20" i="38"/>
  <c r="AYF20" i="38"/>
  <c r="AYG20" i="38"/>
  <c r="AYH20" i="38"/>
  <c r="AYI20" i="38"/>
  <c r="AYJ20" i="38"/>
  <c r="AYK20" i="38"/>
  <c r="AYL20" i="38"/>
  <c r="AYM20" i="38"/>
  <c r="AYN20" i="38"/>
  <c r="AYO20" i="38"/>
  <c r="AYP20" i="38"/>
  <c r="AYQ20" i="38"/>
  <c r="AYR20" i="38"/>
  <c r="AYS20" i="38"/>
  <c r="AYT20" i="38"/>
  <c r="AYU20" i="38"/>
  <c r="AYV20" i="38"/>
  <c r="AYW20" i="38"/>
  <c r="AYX20" i="38"/>
  <c r="AYY20" i="38"/>
  <c r="AYZ20" i="38"/>
  <c r="AZA20" i="38"/>
  <c r="AZB20" i="38"/>
  <c r="AZC20" i="38"/>
  <c r="AZD20" i="38"/>
  <c r="AZE20" i="38"/>
  <c r="AZF20" i="38"/>
  <c r="AZG20" i="38"/>
  <c r="AZH20" i="38"/>
  <c r="AZI20" i="38"/>
  <c r="AZJ20" i="38"/>
  <c r="AZK20" i="38"/>
  <c r="AZL20" i="38"/>
  <c r="AZM20" i="38"/>
  <c r="AZN20" i="38"/>
  <c r="AZO20" i="38"/>
  <c r="AZP20" i="38"/>
  <c r="AZQ20" i="38"/>
  <c r="AZR20" i="38"/>
  <c r="AZS20" i="38"/>
  <c r="AZT20" i="38"/>
  <c r="AZU20" i="38"/>
  <c r="AZV20" i="38"/>
  <c r="AZW20" i="38"/>
  <c r="AZX20" i="38"/>
  <c r="AZY20" i="38"/>
  <c r="AZZ20" i="38"/>
  <c r="BAA20" i="38"/>
  <c r="BAB20" i="38"/>
  <c r="BAC20" i="38"/>
  <c r="BAD20" i="38"/>
  <c r="BAE20" i="38"/>
  <c r="BAF20" i="38"/>
  <c r="BAG20" i="38"/>
  <c r="BAH20" i="38"/>
  <c r="BAI20" i="38"/>
  <c r="BAJ20" i="38"/>
  <c r="BAK20" i="38"/>
  <c r="BAL20" i="38"/>
  <c r="BAM20" i="38"/>
  <c r="BAN20" i="38"/>
  <c r="BAO20" i="38"/>
  <c r="BAP20" i="38"/>
  <c r="BAQ20" i="38"/>
  <c r="BAR20" i="38"/>
  <c r="BAS20" i="38"/>
  <c r="BAT20" i="38"/>
  <c r="BAU20" i="38"/>
  <c r="BAV20" i="38"/>
  <c r="BAW20" i="38"/>
  <c r="BAX20" i="38"/>
  <c r="BAY20" i="38"/>
  <c r="BAZ20" i="38"/>
  <c r="BBA20" i="38"/>
  <c r="BBB20" i="38"/>
  <c r="BBC20" i="38"/>
  <c r="BBD20" i="38"/>
  <c r="BBE20" i="38"/>
  <c r="BBF20" i="38"/>
  <c r="BBG20" i="38"/>
  <c r="BBH20" i="38"/>
  <c r="BBI20" i="38"/>
  <c r="BBJ20" i="38"/>
  <c r="BBK20" i="38"/>
  <c r="BBL20" i="38"/>
  <c r="BBM20" i="38"/>
  <c r="BBN20" i="38"/>
  <c r="BBO20" i="38"/>
  <c r="BBP20" i="38"/>
  <c r="BBQ20" i="38"/>
  <c r="BBR20" i="38"/>
  <c r="BBS20" i="38"/>
  <c r="BBT20" i="38"/>
  <c r="BBU20" i="38"/>
  <c r="BBV20" i="38"/>
  <c r="BBW20" i="38"/>
  <c r="BBX20" i="38"/>
  <c r="BBY20" i="38"/>
  <c r="BBZ20" i="38"/>
  <c r="BCA20" i="38"/>
  <c r="BCB20" i="38"/>
  <c r="BCC20" i="38"/>
  <c r="BCD20" i="38"/>
  <c r="BCE20" i="38"/>
  <c r="BCF20" i="38"/>
  <c r="BCG20" i="38"/>
  <c r="BCH20" i="38"/>
  <c r="BCI20" i="38"/>
  <c r="BCJ20" i="38"/>
  <c r="BCK20" i="38"/>
  <c r="BCL20" i="38"/>
  <c r="BCM20" i="38"/>
  <c r="BCN20" i="38"/>
  <c r="BCO20" i="38"/>
  <c r="BCP20" i="38"/>
  <c r="BCQ20" i="38"/>
  <c r="BCR20" i="38"/>
  <c r="BCS20" i="38"/>
  <c r="BCT20" i="38"/>
  <c r="BCU20" i="38"/>
  <c r="BCV20" i="38"/>
  <c r="BCW20" i="38"/>
  <c r="BCX20" i="38"/>
  <c r="BCY20" i="38"/>
  <c r="BCZ20" i="38"/>
  <c r="BDA20" i="38"/>
  <c r="BDB20" i="38"/>
  <c r="BDC20" i="38"/>
  <c r="BDD20" i="38"/>
  <c r="BDE20" i="38"/>
  <c r="BDF20" i="38"/>
  <c r="BDG20" i="38"/>
  <c r="BDH20" i="38"/>
  <c r="BDI20" i="38"/>
  <c r="BDJ20" i="38"/>
  <c r="BDK20" i="38"/>
  <c r="BDL20" i="38"/>
  <c r="BDM20" i="38"/>
  <c r="BDN20" i="38"/>
  <c r="BDO20" i="38"/>
  <c r="BDP20" i="38"/>
  <c r="BDQ20" i="38"/>
  <c r="BDR20" i="38"/>
  <c r="BDS20" i="38"/>
  <c r="BDT20" i="38"/>
  <c r="BDU20" i="38"/>
  <c r="BDV20" i="38"/>
  <c r="BDW20" i="38"/>
  <c r="BDX20" i="38"/>
  <c r="BDY20" i="38"/>
  <c r="BDZ20" i="38"/>
  <c r="BEA20" i="38"/>
  <c r="BEB20" i="38"/>
  <c r="BEC20" i="38"/>
  <c r="BED20" i="38"/>
  <c r="BEE20" i="38"/>
  <c r="BEF20" i="38"/>
  <c r="BEG20" i="38"/>
  <c r="BEH20" i="38"/>
  <c r="BEI20" i="38"/>
  <c r="BEJ20" i="38"/>
  <c r="BEK20" i="38"/>
  <c r="BEL20" i="38"/>
  <c r="BEM20" i="38"/>
  <c r="BEN20" i="38"/>
  <c r="BEO20" i="38"/>
  <c r="BEP20" i="38"/>
  <c r="BEQ20" i="38"/>
  <c r="BER20" i="38"/>
  <c r="BES20" i="38"/>
  <c r="BET20" i="38"/>
  <c r="BEU20" i="38"/>
  <c r="BEV20" i="38"/>
  <c r="BEW20" i="38"/>
  <c r="BEX20" i="38"/>
  <c r="BEY20" i="38"/>
  <c r="BEZ20" i="38"/>
  <c r="BFA20" i="38"/>
  <c r="BFB20" i="38"/>
  <c r="BFC20" i="38"/>
  <c r="BFD20" i="38"/>
  <c r="BFE20" i="38"/>
  <c r="BFF20" i="38"/>
  <c r="BFG20" i="38"/>
  <c r="BFH20" i="38"/>
  <c r="BFI20" i="38"/>
  <c r="BFJ20" i="38"/>
  <c r="BFK20" i="38"/>
  <c r="BFL20" i="38"/>
  <c r="BFM20" i="38"/>
  <c r="BFN20" i="38"/>
  <c r="BFO20" i="38"/>
  <c r="BFP20" i="38"/>
  <c r="BFQ20" i="38"/>
  <c r="BFR20" i="38"/>
  <c r="BFS20" i="38"/>
  <c r="BFT20" i="38"/>
  <c r="BFU20" i="38"/>
  <c r="BFV20" i="38"/>
  <c r="BFW20" i="38"/>
  <c r="BFX20" i="38"/>
  <c r="BFY20" i="38"/>
  <c r="BFZ20" i="38"/>
  <c r="BGA20" i="38"/>
  <c r="BGB20" i="38"/>
  <c r="BGC20" i="38"/>
  <c r="BGD20" i="38"/>
  <c r="BGE20" i="38"/>
  <c r="BGF20" i="38"/>
  <c r="BGG20" i="38"/>
  <c r="BGH20" i="38"/>
  <c r="BGI20" i="38"/>
  <c r="BGJ20" i="38"/>
  <c r="BGK20" i="38"/>
  <c r="BGL20" i="38"/>
  <c r="BGM20" i="38"/>
  <c r="BGN20" i="38"/>
  <c r="BGO20" i="38"/>
  <c r="BGP20" i="38"/>
  <c r="BGQ20" i="38"/>
  <c r="BGR20" i="38"/>
  <c r="BGS20" i="38"/>
  <c r="BGT20" i="38"/>
  <c r="BGU20" i="38"/>
  <c r="BGV20" i="38"/>
  <c r="BGW20" i="38"/>
  <c r="BGX20" i="38"/>
  <c r="BGY20" i="38"/>
  <c r="BGZ20" i="38"/>
  <c r="BHA20" i="38"/>
  <c r="BHB20" i="38"/>
  <c r="BHC20" i="38"/>
  <c r="BHD20" i="38"/>
  <c r="BHE20" i="38"/>
  <c r="BHF20" i="38"/>
  <c r="BHG20" i="38"/>
  <c r="BHH20" i="38"/>
  <c r="BHI20" i="38"/>
  <c r="BHJ20" i="38"/>
  <c r="BHK20" i="38"/>
  <c r="BHL20" i="38"/>
  <c r="BHM20" i="38"/>
  <c r="BHN20" i="38"/>
  <c r="BHO20" i="38"/>
  <c r="BHP20" i="38"/>
  <c r="BHQ20" i="38"/>
  <c r="BHR20" i="38"/>
  <c r="BHS20" i="38"/>
  <c r="BHT20" i="38"/>
  <c r="BHU20" i="38"/>
  <c r="BHV20" i="38"/>
  <c r="BHW20" i="38"/>
  <c r="BHX20" i="38"/>
  <c r="BHY20" i="38"/>
  <c r="BHZ20" i="38"/>
  <c r="BIA20" i="38"/>
  <c r="BIB20" i="38"/>
  <c r="BIC20" i="38"/>
  <c r="BID20" i="38"/>
  <c r="BIE20" i="38"/>
  <c r="BIF20" i="38"/>
  <c r="BIG20" i="38"/>
  <c r="BIH20" i="38"/>
  <c r="BII20" i="38"/>
  <c r="BIJ20" i="38"/>
  <c r="BIK20" i="38"/>
  <c r="BIL20" i="38"/>
  <c r="BIM20" i="38"/>
  <c r="BIN20" i="38"/>
  <c r="BIO20" i="38"/>
  <c r="BIP20" i="38"/>
  <c r="BIQ20" i="38"/>
  <c r="BIR20" i="38"/>
  <c r="BIS20" i="38"/>
  <c r="BIT20" i="38"/>
  <c r="BIU20" i="38"/>
  <c r="BIV20" i="38"/>
  <c r="BIW20" i="38"/>
  <c r="BIX20" i="38"/>
  <c r="BIY20" i="38"/>
  <c r="BIZ20" i="38"/>
  <c r="BJA20" i="38"/>
  <c r="BJB20" i="38"/>
  <c r="BJC20" i="38"/>
  <c r="BJD20" i="38"/>
  <c r="BJE20" i="38"/>
  <c r="BJF20" i="38"/>
  <c r="BJG20" i="38"/>
  <c r="BJH20" i="38"/>
  <c r="BJI20" i="38"/>
  <c r="BJJ20" i="38"/>
  <c r="BJK20" i="38"/>
  <c r="BJL20" i="38"/>
  <c r="BJM20" i="38"/>
  <c r="BJN20" i="38"/>
  <c r="BJO20" i="38"/>
  <c r="BJP20" i="38"/>
  <c r="BJQ20" i="38"/>
  <c r="BJR20" i="38"/>
  <c r="BJS20" i="38"/>
  <c r="BJT20" i="38"/>
  <c r="BJU20" i="38"/>
  <c r="BJV20" i="38"/>
  <c r="BJW20" i="38"/>
  <c r="BJX20" i="38"/>
  <c r="BJY20" i="38"/>
  <c r="BJZ20" i="38"/>
  <c r="BKA20" i="38"/>
  <c r="BKB20" i="38"/>
  <c r="BKC20" i="38"/>
  <c r="BKD20" i="38"/>
  <c r="BKE20" i="38"/>
  <c r="BKF20" i="38"/>
  <c r="BKG20" i="38"/>
  <c r="BKH20" i="38"/>
  <c r="BKI20" i="38"/>
  <c r="BKJ20" i="38"/>
  <c r="BKK20" i="38"/>
  <c r="BKL20" i="38"/>
  <c r="BKM20" i="38"/>
  <c r="BKN20" i="38"/>
  <c r="BKO20" i="38"/>
  <c r="BKP20" i="38"/>
  <c r="BKQ20" i="38"/>
  <c r="BKR20" i="38"/>
  <c r="BKS20" i="38"/>
  <c r="BKT20" i="38"/>
  <c r="BKU20" i="38"/>
  <c r="BKV20" i="38"/>
  <c r="BKW20" i="38"/>
  <c r="BKX20" i="38"/>
  <c r="BKY20" i="38"/>
  <c r="BKZ20" i="38"/>
  <c r="BLA20" i="38"/>
  <c r="BLB20" i="38"/>
  <c r="BLC20" i="38"/>
  <c r="BLD20" i="38"/>
  <c r="BLE20" i="38"/>
  <c r="BLF20" i="38"/>
  <c r="BLG20" i="38"/>
  <c r="BLH20" i="38"/>
  <c r="BLI20" i="38"/>
  <c r="BLJ20" i="38"/>
  <c r="BLK20" i="38"/>
  <c r="BLL20" i="38"/>
  <c r="BLM20" i="38"/>
  <c r="BLN20" i="38"/>
  <c r="BLO20" i="38"/>
  <c r="BLP20" i="38"/>
  <c r="BLQ20" i="38"/>
  <c r="BLR20" i="38"/>
  <c r="BLS20" i="38"/>
  <c r="BLT20" i="38"/>
  <c r="BLU20" i="38"/>
  <c r="BLV20" i="38"/>
  <c r="BLW20" i="38"/>
  <c r="BLX20" i="38"/>
  <c r="BLY20" i="38"/>
  <c r="BLZ20" i="38"/>
  <c r="BMA20" i="38"/>
  <c r="BMB20" i="38"/>
  <c r="BMC20" i="38"/>
  <c r="BMD20" i="38"/>
  <c r="BME20" i="38"/>
  <c r="BMF20" i="38"/>
  <c r="BMG20" i="38"/>
  <c r="BMH20" i="38"/>
  <c r="BMI20" i="38"/>
  <c r="BMJ20" i="38"/>
  <c r="BMK20" i="38"/>
  <c r="BML20" i="38"/>
  <c r="BMM20" i="38"/>
  <c r="BMN20" i="38"/>
  <c r="BMO20" i="38"/>
  <c r="BMP20" i="38"/>
  <c r="BMQ20" i="38"/>
  <c r="BMR20" i="38"/>
  <c r="BMS20" i="38"/>
  <c r="BMT20" i="38"/>
  <c r="BMU20" i="38"/>
  <c r="BMV20" i="38"/>
  <c r="BMW20" i="38"/>
  <c r="BMX20" i="38"/>
  <c r="BMY20" i="38"/>
  <c r="BMZ20" i="38"/>
  <c r="BNA20" i="38"/>
  <c r="BNB20" i="38"/>
  <c r="BNC20" i="38"/>
  <c r="BND20" i="38"/>
  <c r="BNE20" i="38"/>
  <c r="BNF20" i="38"/>
  <c r="BNG20" i="38"/>
  <c r="BNH20" i="38"/>
  <c r="BNI20" i="38"/>
  <c r="BNJ20" i="38"/>
  <c r="BNK20" i="38"/>
  <c r="BNL20" i="38"/>
  <c r="BNM20" i="38"/>
  <c r="BNN20" i="38"/>
  <c r="BNO20" i="38"/>
  <c r="BNP20" i="38"/>
  <c r="BNQ20" i="38"/>
  <c r="BNR20" i="38"/>
  <c r="BNS20" i="38"/>
  <c r="BNT20" i="38"/>
  <c r="BNU20" i="38"/>
  <c r="BNV20" i="38"/>
  <c r="BNW20" i="38"/>
  <c r="BNX20" i="38"/>
  <c r="BNY20" i="38"/>
  <c r="BNZ20" i="38"/>
  <c r="BOA20" i="38"/>
  <c r="BOB20" i="38"/>
  <c r="BOC20" i="38"/>
  <c r="BOD20" i="38"/>
  <c r="BOE20" i="38"/>
  <c r="BOF20" i="38"/>
  <c r="BOG20" i="38"/>
  <c r="BOH20" i="38"/>
  <c r="BOI20" i="38"/>
  <c r="BOJ20" i="38"/>
  <c r="BOK20" i="38"/>
  <c r="BOL20" i="38"/>
  <c r="BOM20" i="38"/>
  <c r="BON20" i="38"/>
  <c r="BOO20" i="38"/>
  <c r="BOP20" i="38"/>
  <c r="BOQ20" i="38"/>
  <c r="BOR20" i="38"/>
  <c r="BOS20" i="38"/>
  <c r="BOT20" i="38"/>
  <c r="BOU20" i="38"/>
  <c r="BOV20" i="38"/>
  <c r="BOW20" i="38"/>
  <c r="BOX20" i="38"/>
  <c r="BOY20" i="38"/>
  <c r="BOZ20" i="38"/>
  <c r="BPA20" i="38"/>
  <c r="BPB20" i="38"/>
  <c r="BPC20" i="38"/>
  <c r="BPD20" i="38"/>
  <c r="BPE20" i="38"/>
  <c r="BPF20" i="38"/>
  <c r="BPG20" i="38"/>
  <c r="BPH20" i="38"/>
  <c r="BPI20" i="38"/>
  <c r="BPJ20" i="38"/>
  <c r="BPK20" i="38"/>
  <c r="BPL20" i="38"/>
  <c r="BPM20" i="38"/>
  <c r="BPN20" i="38"/>
  <c r="BPO20" i="38"/>
  <c r="BPP20" i="38"/>
  <c r="BPQ20" i="38"/>
  <c r="BPR20" i="38"/>
  <c r="BPS20" i="38"/>
  <c r="BPT20" i="38"/>
  <c r="BPU20" i="38"/>
  <c r="BPV20" i="38"/>
  <c r="BPW20" i="38"/>
  <c r="BPX20" i="38"/>
  <c r="BPY20" i="38"/>
  <c r="BPZ20" i="38"/>
  <c r="BQA20" i="38"/>
  <c r="BQB20" i="38"/>
  <c r="BQC20" i="38"/>
  <c r="BQD20" i="38"/>
  <c r="BQE20" i="38"/>
  <c r="BQF20" i="38"/>
  <c r="BQG20" i="38"/>
  <c r="BQH20" i="38"/>
  <c r="BQI20" i="38"/>
  <c r="BQJ20" i="38"/>
  <c r="BQK20" i="38"/>
  <c r="BQL20" i="38"/>
  <c r="BQM20" i="38"/>
  <c r="BQN20" i="38"/>
  <c r="BQO20" i="38"/>
  <c r="BQP20" i="38"/>
  <c r="BQQ20" i="38"/>
  <c r="BQR20" i="38"/>
  <c r="BQS20" i="38"/>
  <c r="BQT20" i="38"/>
  <c r="BQU20" i="38"/>
  <c r="BQV20" i="38"/>
  <c r="BQW20" i="38"/>
  <c r="BQX20" i="38"/>
  <c r="BQY20" i="38"/>
  <c r="BQZ20" i="38"/>
  <c r="BRA20" i="38"/>
  <c r="BRB20" i="38"/>
  <c r="BRC20" i="38"/>
  <c r="BRD20" i="38"/>
  <c r="BRE20" i="38"/>
  <c r="BRF20" i="38"/>
  <c r="BRG20" i="38"/>
  <c r="BRH20" i="38"/>
  <c r="BRI20" i="38"/>
  <c r="BRJ20" i="38"/>
  <c r="BRK20" i="38"/>
  <c r="BRL20" i="38"/>
  <c r="BRM20" i="38"/>
  <c r="BRN20" i="38"/>
  <c r="BRO20" i="38"/>
  <c r="BRP20" i="38"/>
  <c r="BRQ20" i="38"/>
  <c r="BRR20" i="38"/>
  <c r="BRS20" i="38"/>
  <c r="BRT20" i="38"/>
  <c r="BRU20" i="38"/>
  <c r="BRV20" i="38"/>
  <c r="BRW20" i="38"/>
  <c r="BRX20" i="38"/>
  <c r="BRY20" i="38"/>
  <c r="BRZ20" i="38"/>
  <c r="BSA20" i="38"/>
  <c r="BSB20" i="38"/>
  <c r="BSC20" i="38"/>
  <c r="BSD20" i="38"/>
  <c r="BSE20" i="38"/>
  <c r="BSF20" i="38"/>
  <c r="BSG20" i="38"/>
  <c r="BSH20" i="38"/>
  <c r="BSI20" i="38"/>
  <c r="BSJ20" i="38"/>
  <c r="BSK20" i="38"/>
  <c r="BSL20" i="38"/>
  <c r="BSM20" i="38"/>
  <c r="BSN20" i="38"/>
  <c r="BSO20" i="38"/>
  <c r="BSP20" i="38"/>
  <c r="BSQ20" i="38"/>
  <c r="BSR20" i="38"/>
  <c r="BSS20" i="38"/>
  <c r="BST20" i="38"/>
  <c r="BSU20" i="38"/>
  <c r="BSV20" i="38"/>
  <c r="BSW20" i="38"/>
  <c r="BSX20" i="38"/>
  <c r="BSY20" i="38"/>
  <c r="BSZ20" i="38"/>
  <c r="BTA20" i="38"/>
  <c r="BTB20" i="38"/>
  <c r="BTC20" i="38"/>
  <c r="BTD20" i="38"/>
  <c r="BTE20" i="38"/>
  <c r="BTF20" i="38"/>
  <c r="BTG20" i="38"/>
  <c r="BTH20" i="38"/>
  <c r="BTI20" i="38"/>
  <c r="BTJ20" i="38"/>
  <c r="BTK20" i="38"/>
  <c r="BTL20" i="38"/>
  <c r="BTM20" i="38"/>
  <c r="BTN20" i="38"/>
  <c r="BTO20" i="38"/>
  <c r="BTP20" i="38"/>
  <c r="BTQ20" i="38"/>
  <c r="BTR20" i="38"/>
  <c r="BTS20" i="38"/>
  <c r="BTT20" i="38"/>
  <c r="BTU20" i="38"/>
  <c r="BTV20" i="38"/>
  <c r="BTW20" i="38"/>
  <c r="BTX20" i="38"/>
  <c r="BTY20" i="38"/>
  <c r="BTZ20" i="38"/>
  <c r="BUA20" i="38"/>
  <c r="BUB20" i="38"/>
  <c r="BUC20" i="38"/>
  <c r="BUD20" i="38"/>
  <c r="BUE20" i="38"/>
  <c r="BUF20" i="38"/>
  <c r="BUG20" i="38"/>
  <c r="BUH20" i="38"/>
  <c r="BUI20" i="38"/>
  <c r="BUJ20" i="38"/>
  <c r="BUK20" i="38"/>
  <c r="BUL20" i="38"/>
  <c r="BUM20" i="38"/>
  <c r="BUN20" i="38"/>
  <c r="BUO20" i="38"/>
  <c r="BUP20" i="38"/>
  <c r="BUQ20" i="38"/>
  <c r="BUR20" i="38"/>
  <c r="BUS20" i="38"/>
  <c r="BUT20" i="38"/>
  <c r="BUU20" i="38"/>
  <c r="BUV20" i="38"/>
  <c r="BUW20" i="38"/>
  <c r="BUX20" i="38"/>
  <c r="BUY20" i="38"/>
  <c r="BUZ20" i="38"/>
  <c r="BVA20" i="38"/>
  <c r="BVB20" i="38"/>
  <c r="BVC20" i="38"/>
  <c r="BVD20" i="38"/>
  <c r="BVE20" i="38"/>
  <c r="BVF20" i="38"/>
  <c r="BVG20" i="38"/>
  <c r="BVH20" i="38"/>
  <c r="BVI20" i="38"/>
  <c r="BVJ20" i="38"/>
  <c r="BVK20" i="38"/>
  <c r="BVL20" i="38"/>
  <c r="BVM20" i="38"/>
  <c r="BVN20" i="38"/>
  <c r="BVO20" i="38"/>
  <c r="BVP20" i="38"/>
  <c r="BVQ20" i="38"/>
  <c r="BVR20" i="38"/>
  <c r="BVS20" i="38"/>
  <c r="BVT20" i="38"/>
  <c r="BVU20" i="38"/>
  <c r="BVV20" i="38"/>
  <c r="BVW20" i="38"/>
  <c r="BVX20" i="38"/>
  <c r="BVY20" i="38"/>
  <c r="BVZ20" i="38"/>
  <c r="BWA20" i="38"/>
  <c r="BWB20" i="38"/>
  <c r="BWC20" i="38"/>
  <c r="BWD20" i="38"/>
  <c r="BWE20" i="38"/>
  <c r="BWF20" i="38"/>
  <c r="BWG20" i="38"/>
  <c r="BWH20" i="38"/>
  <c r="BWI20" i="38"/>
  <c r="BWJ20" i="38"/>
  <c r="BWK20" i="38"/>
  <c r="BWL20" i="38"/>
  <c r="BWM20" i="38"/>
  <c r="BWN20" i="38"/>
  <c r="BWO20" i="38"/>
  <c r="BWP20" i="38"/>
  <c r="BWQ20" i="38"/>
  <c r="BWR20" i="38"/>
  <c r="BWS20" i="38"/>
  <c r="BWT20" i="38"/>
  <c r="BWU20" i="38"/>
  <c r="BWV20" i="38"/>
  <c r="BWW20" i="38"/>
  <c r="BWX20" i="38"/>
  <c r="BWY20" i="38"/>
  <c r="BWZ20" i="38"/>
  <c r="BXA20" i="38"/>
  <c r="BXB20" i="38"/>
  <c r="BXC20" i="38"/>
  <c r="BXD20" i="38"/>
  <c r="BXE20" i="38"/>
  <c r="BXF20" i="38"/>
  <c r="BXG20" i="38"/>
  <c r="BXH20" i="38"/>
  <c r="BXI20" i="38"/>
  <c r="BXJ20" i="38"/>
  <c r="BXK20" i="38"/>
  <c r="BXL20" i="38"/>
  <c r="BXM20" i="38"/>
  <c r="BXN20" i="38"/>
  <c r="BXO20" i="38"/>
  <c r="BXP20" i="38"/>
  <c r="BXQ20" i="38"/>
  <c r="BXR20" i="38"/>
  <c r="BXS20" i="38"/>
  <c r="BXT20" i="38"/>
  <c r="BXU20" i="38"/>
  <c r="BXV20" i="38"/>
  <c r="BXW20" i="38"/>
  <c r="BXX20" i="38"/>
  <c r="BXY20" i="38"/>
  <c r="BXZ20" i="38"/>
  <c r="BYA20" i="38"/>
  <c r="BYB20" i="38"/>
  <c r="BYC20" i="38"/>
  <c r="BYD20" i="38"/>
  <c r="BYE20" i="38"/>
  <c r="BYF20" i="38"/>
  <c r="BYG20" i="38"/>
  <c r="BYH20" i="38"/>
  <c r="BYI20" i="38"/>
  <c r="BYJ20" i="38"/>
  <c r="BYK20" i="38"/>
  <c r="BYL20" i="38"/>
  <c r="BYM20" i="38"/>
  <c r="BYN20" i="38"/>
  <c r="BYO20" i="38"/>
  <c r="BYP20" i="38"/>
  <c r="BYQ20" i="38"/>
  <c r="BYR20" i="38"/>
  <c r="BYS20" i="38"/>
  <c r="BYT20" i="38"/>
  <c r="BYU20" i="38"/>
  <c r="BYV20" i="38"/>
  <c r="BYW20" i="38"/>
  <c r="BYX20" i="38"/>
  <c r="BYY20" i="38"/>
  <c r="BYZ20" i="38"/>
  <c r="BZA20" i="38"/>
  <c r="BZB20" i="38"/>
  <c r="BZC20" i="38"/>
  <c r="BZD20" i="38"/>
  <c r="BZE20" i="38"/>
  <c r="BZF20" i="38"/>
  <c r="BZG20" i="38"/>
  <c r="BZH20" i="38"/>
  <c r="BZI20" i="38"/>
  <c r="BZJ20" i="38"/>
  <c r="BZK20" i="38"/>
  <c r="BZL20" i="38"/>
  <c r="BZM20" i="38"/>
  <c r="BZN20" i="38"/>
  <c r="BZO20" i="38"/>
  <c r="BZP20" i="38"/>
  <c r="BZQ20" i="38"/>
  <c r="BZR20" i="38"/>
  <c r="BZS20" i="38"/>
  <c r="BZT20" i="38"/>
  <c r="BZU20" i="38"/>
  <c r="BZV20" i="38"/>
  <c r="BZW20" i="38"/>
  <c r="BZX20" i="38"/>
  <c r="BZY20" i="38"/>
  <c r="BZZ20" i="38"/>
  <c r="CAA20" i="38"/>
  <c r="CAB20" i="38"/>
  <c r="CAC20" i="38"/>
  <c r="CAD20" i="38"/>
  <c r="CAE20" i="38"/>
  <c r="CAF20" i="38"/>
  <c r="CAG20" i="38"/>
  <c r="CAH20" i="38"/>
  <c r="CAI20" i="38"/>
  <c r="CAJ20" i="38"/>
  <c r="CAK20" i="38"/>
  <c r="CAL20" i="38"/>
  <c r="CAM20" i="38"/>
  <c r="CAN20" i="38"/>
  <c r="CAO20" i="38"/>
  <c r="CAP20" i="38"/>
  <c r="CAQ20" i="38"/>
  <c r="CAR20" i="38"/>
  <c r="CAS20" i="38"/>
  <c r="CAT20" i="38"/>
  <c r="CAU20" i="38"/>
  <c r="CAV20" i="38"/>
  <c r="CAW20" i="38"/>
  <c r="CAX20" i="38"/>
  <c r="CAY20" i="38"/>
  <c r="CAZ20" i="38"/>
  <c r="CBA20" i="38"/>
  <c r="CBB20" i="38"/>
  <c r="CBC20" i="38"/>
  <c r="CBD20" i="38"/>
  <c r="CBE20" i="38"/>
  <c r="CBF20" i="38"/>
  <c r="CBG20" i="38"/>
  <c r="CBH20" i="38"/>
  <c r="CBI20" i="38"/>
  <c r="CBJ20" i="38"/>
  <c r="CBK20" i="38"/>
  <c r="CBL20" i="38"/>
  <c r="CBM20" i="38"/>
  <c r="CBN20" i="38"/>
  <c r="CBO20" i="38"/>
  <c r="CBP20" i="38"/>
  <c r="CBQ20" i="38"/>
  <c r="CBR20" i="38"/>
  <c r="CBS20" i="38"/>
  <c r="CBT20" i="38"/>
  <c r="CBU20" i="38"/>
  <c r="CBV20" i="38"/>
  <c r="CBW20" i="38"/>
  <c r="CBX20" i="38"/>
  <c r="CBY20" i="38"/>
  <c r="CBZ20" i="38"/>
  <c r="CCA20" i="38"/>
  <c r="CCB20" i="38"/>
  <c r="CCC20" i="38"/>
  <c r="CCD20" i="38"/>
  <c r="CCE20" i="38"/>
  <c r="CCF20" i="38"/>
  <c r="CCG20" i="38"/>
  <c r="CCH20" i="38"/>
  <c r="CCI20" i="38"/>
  <c r="CCJ20" i="38"/>
  <c r="CCK20" i="38"/>
  <c r="CCL20" i="38"/>
  <c r="CCM20" i="38"/>
  <c r="CCN20" i="38"/>
  <c r="CCO20" i="38"/>
  <c r="CCP20" i="38"/>
  <c r="CCQ20" i="38"/>
  <c r="CCR20" i="38"/>
  <c r="CCS20" i="38"/>
  <c r="CCT20" i="38"/>
  <c r="CCU20" i="38"/>
  <c r="CCV20" i="38"/>
  <c r="CCW20" i="38"/>
  <c r="CCX20" i="38"/>
  <c r="CCY20" i="38"/>
  <c r="CCZ20" i="38"/>
  <c r="CDA20" i="38"/>
  <c r="CDB20" i="38"/>
  <c r="CDC20" i="38"/>
  <c r="CDD20" i="38"/>
  <c r="CDE20" i="38"/>
  <c r="CDF20" i="38"/>
  <c r="CDG20" i="38"/>
  <c r="CDH20" i="38"/>
  <c r="CDI20" i="38"/>
  <c r="CDJ20" i="38"/>
  <c r="CDK20" i="38"/>
  <c r="CDL20" i="38"/>
  <c r="CDM20" i="38"/>
  <c r="CDN20" i="38"/>
  <c r="CDO20" i="38"/>
  <c r="CDP20" i="38"/>
  <c r="CDQ20" i="38"/>
  <c r="CDR20" i="38"/>
  <c r="CDS20" i="38"/>
  <c r="CDT20" i="38"/>
  <c r="CDU20" i="38"/>
  <c r="CDV20" i="38"/>
  <c r="CDW20" i="38"/>
  <c r="CDX20" i="38"/>
  <c r="CDY20" i="38"/>
  <c r="CDZ20" i="38"/>
  <c r="CEA20" i="38"/>
  <c r="CEB20" i="38"/>
  <c r="CEC20" i="38"/>
  <c r="CED20" i="38"/>
  <c r="CEE20" i="38"/>
  <c r="CEF20" i="38"/>
  <c r="CEG20" i="38"/>
  <c r="CEH20" i="38"/>
  <c r="CEI20" i="38"/>
  <c r="CEJ20" i="38"/>
  <c r="CEK20" i="38"/>
  <c r="CEL20" i="38"/>
  <c r="CEM20" i="38"/>
  <c r="CEN20" i="38"/>
  <c r="CEO20" i="38"/>
  <c r="CEP20" i="38"/>
  <c r="CEQ20" i="38"/>
  <c r="CER20" i="38"/>
  <c r="CES20" i="38"/>
  <c r="CET20" i="38"/>
  <c r="CEU20" i="38"/>
  <c r="CEV20" i="38"/>
  <c r="CEW20" i="38"/>
  <c r="CEX20" i="38"/>
  <c r="CEY20" i="38"/>
  <c r="CEZ20" i="38"/>
  <c r="CFA20" i="38"/>
  <c r="CFB20" i="38"/>
  <c r="CFC20" i="38"/>
  <c r="CFD20" i="38"/>
  <c r="CFE20" i="38"/>
  <c r="CFF20" i="38"/>
  <c r="CFG20" i="38"/>
  <c r="CFH20" i="38"/>
  <c r="CFI20" i="38"/>
  <c r="CFJ20" i="38"/>
  <c r="CFK20" i="38"/>
  <c r="CFL20" i="38"/>
  <c r="CFM20" i="38"/>
  <c r="CFN20" i="38"/>
  <c r="CFO20" i="38"/>
  <c r="CFP20" i="38"/>
  <c r="CFQ20" i="38"/>
  <c r="CFR20" i="38"/>
  <c r="CFS20" i="38"/>
  <c r="CFT20" i="38"/>
  <c r="CFU20" i="38"/>
  <c r="CFV20" i="38"/>
  <c r="CFW20" i="38"/>
  <c r="CFX20" i="38"/>
  <c r="CFY20" i="38"/>
  <c r="CFZ20" i="38"/>
  <c r="CGA20" i="38"/>
  <c r="CGB20" i="38"/>
  <c r="CGC20" i="38"/>
  <c r="CGD20" i="38"/>
  <c r="CGE20" i="38"/>
  <c r="CGF20" i="38"/>
  <c r="CGG20" i="38"/>
  <c r="CGH20" i="38"/>
  <c r="CGI20" i="38"/>
  <c r="CGJ20" i="38"/>
  <c r="CGK20" i="38"/>
  <c r="CGL20" i="38"/>
  <c r="CGM20" i="38"/>
  <c r="CGN20" i="38"/>
  <c r="CGO20" i="38"/>
  <c r="CGP20" i="38"/>
  <c r="CGQ20" i="38"/>
  <c r="CGR20" i="38"/>
  <c r="CGS20" i="38"/>
  <c r="CGT20" i="38"/>
  <c r="CGU20" i="38"/>
  <c r="CGV20" i="38"/>
  <c r="CGW20" i="38"/>
  <c r="CGX20" i="38"/>
  <c r="CGY20" i="38"/>
  <c r="CGZ20" i="38"/>
  <c r="CHA20" i="38"/>
  <c r="CHB20" i="38"/>
  <c r="CHC20" i="38"/>
  <c r="CHD20" i="38"/>
  <c r="CHE20" i="38"/>
  <c r="CHF20" i="38"/>
  <c r="CHG20" i="38"/>
  <c r="CHH20" i="38"/>
  <c r="CHI20" i="38"/>
  <c r="CHJ20" i="38"/>
  <c r="CHK20" i="38"/>
  <c r="CHL20" i="38"/>
  <c r="CHM20" i="38"/>
  <c r="CHN20" i="38"/>
  <c r="CHO20" i="38"/>
  <c r="CHP20" i="38"/>
  <c r="CHQ20" i="38"/>
  <c r="CHR20" i="38"/>
  <c r="CHS20" i="38"/>
  <c r="CHT20" i="38"/>
  <c r="CHU20" i="38"/>
  <c r="CHV20" i="38"/>
  <c r="CHW20" i="38"/>
  <c r="CHX20" i="38"/>
  <c r="CHY20" i="38"/>
  <c r="CHZ20" i="38"/>
  <c r="CIA20" i="38"/>
  <c r="CIB20" i="38"/>
  <c r="CIC20" i="38"/>
  <c r="CID20" i="38"/>
  <c r="CIE20" i="38"/>
  <c r="CIF20" i="38"/>
  <c r="CIG20" i="38"/>
  <c r="CIH20" i="38"/>
  <c r="CII20" i="38"/>
  <c r="CIJ20" i="38"/>
  <c r="CIK20" i="38"/>
  <c r="CIL20" i="38"/>
  <c r="CIM20" i="38"/>
  <c r="CIN20" i="38"/>
  <c r="CIO20" i="38"/>
  <c r="CIP20" i="38"/>
  <c r="CIQ20" i="38"/>
  <c r="CIR20" i="38"/>
  <c r="CIS20" i="38"/>
  <c r="CIT20" i="38"/>
  <c r="CIU20" i="38"/>
  <c r="CIV20" i="38"/>
  <c r="CIW20" i="38"/>
  <c r="CIX20" i="38"/>
  <c r="CIY20" i="38"/>
  <c r="CIZ20" i="38"/>
  <c r="CJA20" i="38"/>
  <c r="CJB20" i="38"/>
  <c r="CJC20" i="38"/>
  <c r="CJD20" i="38"/>
  <c r="CJE20" i="38"/>
  <c r="CJF20" i="38"/>
  <c r="CJG20" i="38"/>
  <c r="CJH20" i="38"/>
  <c r="CJI20" i="38"/>
  <c r="CJJ20" i="38"/>
  <c r="CJK20" i="38"/>
  <c r="CJL20" i="38"/>
  <c r="CJM20" i="38"/>
  <c r="CJN20" i="38"/>
  <c r="CJO20" i="38"/>
  <c r="CJP20" i="38"/>
  <c r="CJQ20" i="38"/>
  <c r="CJR20" i="38"/>
  <c r="CJS20" i="38"/>
  <c r="CJT20" i="38"/>
  <c r="CJU20" i="38"/>
  <c r="CJV20" i="38"/>
  <c r="CJW20" i="38"/>
  <c r="CJX20" i="38"/>
  <c r="CJY20" i="38"/>
  <c r="CJZ20" i="38"/>
  <c r="CKA20" i="38"/>
  <c r="CKB20" i="38"/>
  <c r="CKC20" i="38"/>
  <c r="CKD20" i="38"/>
  <c r="CKE20" i="38"/>
  <c r="CKF20" i="38"/>
  <c r="CKG20" i="38"/>
  <c r="CKH20" i="38"/>
  <c r="CKI20" i="38"/>
  <c r="CKJ20" i="38"/>
  <c r="CKK20" i="38"/>
  <c r="CKL20" i="38"/>
  <c r="CKM20" i="38"/>
  <c r="CKN20" i="38"/>
  <c r="CKO20" i="38"/>
  <c r="CKP20" i="38"/>
  <c r="CKQ20" i="38"/>
  <c r="CKR20" i="38"/>
  <c r="CKS20" i="38"/>
  <c r="CKT20" i="38"/>
  <c r="CKU20" i="38"/>
  <c r="CKV20" i="38"/>
  <c r="CKW20" i="38"/>
  <c r="CKX20" i="38"/>
  <c r="CKY20" i="38"/>
  <c r="CKZ20" i="38"/>
  <c r="CLA20" i="38"/>
  <c r="CLB20" i="38"/>
  <c r="CLC20" i="38"/>
  <c r="CLD20" i="38"/>
  <c r="CLE20" i="38"/>
  <c r="CLF20" i="38"/>
  <c r="CLG20" i="38"/>
  <c r="CLH20" i="38"/>
  <c r="CLI20" i="38"/>
  <c r="CLJ20" i="38"/>
  <c r="CLK20" i="38"/>
  <c r="CLL20" i="38"/>
  <c r="CLM20" i="38"/>
  <c r="CLN20" i="38"/>
  <c r="CLO20" i="38"/>
  <c r="CLP20" i="38"/>
  <c r="CLQ20" i="38"/>
  <c r="CLR20" i="38"/>
  <c r="CLS20" i="38"/>
  <c r="CLT20" i="38"/>
  <c r="CLU20" i="38"/>
  <c r="CLV20" i="38"/>
  <c r="CLW20" i="38"/>
  <c r="CLX20" i="38"/>
  <c r="CLY20" i="38"/>
  <c r="CLZ20" i="38"/>
  <c r="CMA20" i="38"/>
  <c r="CMB20" i="38"/>
  <c r="CMC20" i="38"/>
  <c r="CMD20" i="38"/>
  <c r="CME20" i="38"/>
  <c r="CMF20" i="38"/>
  <c r="CMG20" i="38"/>
  <c r="CMH20" i="38"/>
  <c r="CMI20" i="38"/>
  <c r="CMJ20" i="38"/>
  <c r="CMK20" i="38"/>
  <c r="CML20" i="38"/>
  <c r="CMM20" i="38"/>
  <c r="CMN20" i="38"/>
  <c r="CMO20" i="38"/>
  <c r="CMP20" i="38"/>
  <c r="CMQ20" i="38"/>
  <c r="CMR20" i="38"/>
  <c r="CMS20" i="38"/>
  <c r="CMT20" i="38"/>
  <c r="CMU20" i="38"/>
  <c r="CMV20" i="38"/>
  <c r="CMW20" i="38"/>
  <c r="CMX20" i="38"/>
  <c r="CMY20" i="38"/>
  <c r="CMZ20" i="38"/>
  <c r="CNA20" i="38"/>
  <c r="CNB20" i="38"/>
  <c r="CNC20" i="38"/>
  <c r="CND20" i="38"/>
  <c r="CNE20" i="38"/>
  <c r="CNF20" i="38"/>
  <c r="CNG20" i="38"/>
  <c r="CNH20" i="38"/>
  <c r="CNI20" i="38"/>
  <c r="CNJ20" i="38"/>
  <c r="CNK20" i="38"/>
  <c r="CNL20" i="38"/>
  <c r="CNM20" i="38"/>
  <c r="CNN20" i="38"/>
  <c r="CNO20" i="38"/>
  <c r="CNP20" i="38"/>
  <c r="CNQ20" i="38"/>
  <c r="CNR20" i="38"/>
  <c r="CNS20" i="38"/>
  <c r="CNT20" i="38"/>
  <c r="CNU20" i="38"/>
  <c r="CNV20" i="38"/>
  <c r="CNW20" i="38"/>
  <c r="CNX20" i="38"/>
  <c r="CNY20" i="38"/>
  <c r="CNZ20" i="38"/>
  <c r="COA20" i="38"/>
  <c r="COB20" i="38"/>
  <c r="COC20" i="38"/>
  <c r="COD20" i="38"/>
  <c r="COE20" i="38"/>
  <c r="COF20" i="38"/>
  <c r="COG20" i="38"/>
  <c r="COH20" i="38"/>
  <c r="COI20" i="38"/>
  <c r="COJ20" i="38"/>
  <c r="COK20" i="38"/>
  <c r="COL20" i="38"/>
  <c r="COM20" i="38"/>
  <c r="CON20" i="38"/>
  <c r="COO20" i="38"/>
  <c r="COP20" i="38"/>
  <c r="COQ20" i="38"/>
  <c r="COR20" i="38"/>
  <c r="COS20" i="38"/>
  <c r="COT20" i="38"/>
  <c r="COU20" i="38"/>
  <c r="COV20" i="38"/>
  <c r="COW20" i="38"/>
  <c r="COX20" i="38"/>
  <c r="COY20" i="38"/>
  <c r="COZ20" i="38"/>
  <c r="CPA20" i="38"/>
  <c r="CPB20" i="38"/>
  <c r="CPC20" i="38"/>
  <c r="CPD20" i="38"/>
  <c r="CPE20" i="38"/>
  <c r="CPF20" i="38"/>
  <c r="CPG20" i="38"/>
  <c r="CPH20" i="38"/>
  <c r="CPI20" i="38"/>
  <c r="CPJ20" i="38"/>
  <c r="CPK20" i="38"/>
  <c r="CPL20" i="38"/>
  <c r="CPM20" i="38"/>
  <c r="CPN20" i="38"/>
  <c r="CPO20" i="38"/>
  <c r="CPP20" i="38"/>
  <c r="CPQ20" i="38"/>
  <c r="CPR20" i="38"/>
  <c r="CPS20" i="38"/>
  <c r="CPT20" i="38"/>
  <c r="CPU20" i="38"/>
  <c r="CPV20" i="38"/>
  <c r="CPW20" i="38"/>
  <c r="CPX20" i="38"/>
  <c r="CPY20" i="38"/>
  <c r="CPZ20" i="38"/>
  <c r="CQA20" i="38"/>
  <c r="CQB20" i="38"/>
  <c r="CQC20" i="38"/>
  <c r="CQD20" i="38"/>
  <c r="CQE20" i="38"/>
  <c r="CQF20" i="38"/>
  <c r="CQG20" i="38"/>
  <c r="CQH20" i="38"/>
  <c r="CQI20" i="38"/>
  <c r="CQJ20" i="38"/>
  <c r="CQK20" i="38"/>
  <c r="CQL20" i="38"/>
  <c r="CQM20" i="38"/>
  <c r="CQN20" i="38"/>
  <c r="CQO20" i="38"/>
  <c r="CQP20" i="38"/>
  <c r="CQQ20" i="38"/>
  <c r="CQR20" i="38"/>
  <c r="CQS20" i="38"/>
  <c r="CQT20" i="38"/>
  <c r="CQU20" i="38"/>
  <c r="CQV20" i="38"/>
  <c r="CQW20" i="38"/>
  <c r="CQX20" i="38"/>
  <c r="CQY20" i="38"/>
  <c r="CQZ20" i="38"/>
  <c r="CRA20" i="38"/>
  <c r="CRB20" i="38"/>
  <c r="CRC20" i="38"/>
  <c r="CRD20" i="38"/>
  <c r="CRE20" i="38"/>
  <c r="CRF20" i="38"/>
  <c r="CRG20" i="38"/>
  <c r="CRH20" i="38"/>
  <c r="CRI20" i="38"/>
  <c r="CRJ20" i="38"/>
  <c r="CRK20" i="38"/>
  <c r="CRL20" i="38"/>
  <c r="CRM20" i="38"/>
  <c r="CRN20" i="38"/>
  <c r="CRO20" i="38"/>
  <c r="CRP20" i="38"/>
  <c r="CRQ20" i="38"/>
  <c r="CRR20" i="38"/>
  <c r="CRS20" i="38"/>
  <c r="CRT20" i="38"/>
  <c r="CRU20" i="38"/>
  <c r="CRV20" i="38"/>
  <c r="CRW20" i="38"/>
  <c r="CRX20" i="38"/>
  <c r="CRY20" i="38"/>
  <c r="CRZ20" i="38"/>
  <c r="CSA20" i="38"/>
  <c r="CSB20" i="38"/>
  <c r="CSC20" i="38"/>
  <c r="CSD20" i="38"/>
  <c r="CSE20" i="38"/>
  <c r="CSF20" i="38"/>
  <c r="CSG20" i="38"/>
  <c r="CSH20" i="38"/>
  <c r="CSI20" i="38"/>
  <c r="CSJ20" i="38"/>
  <c r="CSK20" i="38"/>
  <c r="CSL20" i="38"/>
  <c r="CSM20" i="38"/>
  <c r="CSN20" i="38"/>
  <c r="CSO20" i="38"/>
  <c r="CSP20" i="38"/>
  <c r="CSQ20" i="38"/>
  <c r="CSR20" i="38"/>
  <c r="CSS20" i="38"/>
  <c r="CST20" i="38"/>
  <c r="CSU20" i="38"/>
  <c r="CSV20" i="38"/>
  <c r="CSW20" i="38"/>
  <c r="CSX20" i="38"/>
  <c r="CSY20" i="38"/>
  <c r="CSZ20" i="38"/>
  <c r="CTA20" i="38"/>
  <c r="CTB20" i="38"/>
  <c r="CTC20" i="38"/>
  <c r="CTD20" i="38"/>
  <c r="CTE20" i="38"/>
  <c r="CTF20" i="38"/>
  <c r="CTG20" i="38"/>
  <c r="CTH20" i="38"/>
  <c r="CTI20" i="38"/>
  <c r="CTJ20" i="38"/>
  <c r="CTK20" i="38"/>
  <c r="CTL20" i="38"/>
  <c r="CTM20" i="38"/>
  <c r="CTN20" i="38"/>
  <c r="CTO20" i="38"/>
  <c r="CTP20" i="38"/>
  <c r="CTQ20" i="38"/>
  <c r="CTR20" i="38"/>
  <c r="CTS20" i="38"/>
  <c r="CTT20" i="38"/>
  <c r="CTU20" i="38"/>
  <c r="CTV20" i="38"/>
  <c r="CTW20" i="38"/>
  <c r="CTX20" i="38"/>
  <c r="CTY20" i="38"/>
  <c r="CTZ20" i="38"/>
  <c r="CUA20" i="38"/>
  <c r="CUB20" i="38"/>
  <c r="CUC20" i="38"/>
  <c r="CUD20" i="38"/>
  <c r="CUE20" i="38"/>
  <c r="CUF20" i="38"/>
  <c r="CUG20" i="38"/>
  <c r="CUH20" i="38"/>
  <c r="CUI20" i="38"/>
  <c r="CUJ20" i="38"/>
  <c r="CUK20" i="38"/>
  <c r="CUL20" i="38"/>
  <c r="CUM20" i="38"/>
  <c r="CUN20" i="38"/>
  <c r="CUO20" i="38"/>
  <c r="CUP20" i="38"/>
  <c r="CUQ20" i="38"/>
  <c r="CUR20" i="38"/>
  <c r="CUS20" i="38"/>
  <c r="CUT20" i="38"/>
  <c r="CUU20" i="38"/>
  <c r="CUV20" i="38"/>
  <c r="CUW20" i="38"/>
  <c r="CUX20" i="38"/>
  <c r="CUY20" i="38"/>
  <c r="CUZ20" i="38"/>
  <c r="CVA20" i="38"/>
  <c r="CVB20" i="38"/>
  <c r="CVC20" i="38"/>
  <c r="CVD20" i="38"/>
  <c r="CVE20" i="38"/>
  <c r="CVF20" i="38"/>
  <c r="CVG20" i="38"/>
  <c r="CVH20" i="38"/>
  <c r="CVI20" i="38"/>
  <c r="CVJ20" i="38"/>
  <c r="CVK20" i="38"/>
  <c r="CVL20" i="38"/>
  <c r="CVM20" i="38"/>
  <c r="CVN20" i="38"/>
  <c r="CVO20" i="38"/>
  <c r="CVP20" i="38"/>
  <c r="CVQ20" i="38"/>
  <c r="CVR20" i="38"/>
  <c r="CVS20" i="38"/>
  <c r="CVT20" i="38"/>
  <c r="CVU20" i="38"/>
  <c r="CVV20" i="38"/>
  <c r="CVW20" i="38"/>
  <c r="CVX20" i="38"/>
  <c r="CVY20" i="38"/>
  <c r="CVZ20" i="38"/>
  <c r="CWA20" i="38"/>
  <c r="CWB20" i="38"/>
  <c r="CWC20" i="38"/>
  <c r="CWD20" i="38"/>
  <c r="CWE20" i="38"/>
  <c r="CWF20" i="38"/>
  <c r="CWG20" i="38"/>
  <c r="CWH20" i="38"/>
  <c r="CWI20" i="38"/>
  <c r="CWJ20" i="38"/>
  <c r="CWK20" i="38"/>
  <c r="CWL20" i="38"/>
  <c r="CWM20" i="38"/>
  <c r="CWN20" i="38"/>
  <c r="CWO20" i="38"/>
  <c r="CWP20" i="38"/>
  <c r="CWQ20" i="38"/>
  <c r="CWR20" i="38"/>
  <c r="CWS20" i="38"/>
  <c r="CWT20" i="38"/>
  <c r="CWU20" i="38"/>
  <c r="CWV20" i="38"/>
  <c r="CWW20" i="38"/>
  <c r="CWX20" i="38"/>
  <c r="CWY20" i="38"/>
  <c r="CWZ20" i="38"/>
  <c r="CXA20" i="38"/>
  <c r="CXB20" i="38"/>
  <c r="CXC20" i="38"/>
  <c r="CXD20" i="38"/>
  <c r="CXE20" i="38"/>
  <c r="CXF20" i="38"/>
  <c r="CXG20" i="38"/>
  <c r="CXH20" i="38"/>
  <c r="CXI20" i="38"/>
  <c r="CXJ20" i="38"/>
  <c r="CXK20" i="38"/>
  <c r="CXL20" i="38"/>
  <c r="CXM20" i="38"/>
  <c r="CXN20" i="38"/>
  <c r="CXO20" i="38"/>
  <c r="CXP20" i="38"/>
  <c r="CXQ20" i="38"/>
  <c r="CXR20" i="38"/>
  <c r="CXS20" i="38"/>
  <c r="CXT20" i="38"/>
  <c r="CXU20" i="38"/>
  <c r="CXV20" i="38"/>
  <c r="CXW20" i="38"/>
  <c r="CXX20" i="38"/>
  <c r="CXY20" i="38"/>
  <c r="CXZ20" i="38"/>
  <c r="CYA20" i="38"/>
  <c r="CYB20" i="38"/>
  <c r="CYC20" i="38"/>
  <c r="CYD20" i="38"/>
  <c r="CYE20" i="38"/>
  <c r="CYF20" i="38"/>
  <c r="CYG20" i="38"/>
  <c r="CYH20" i="38"/>
  <c r="CYI20" i="38"/>
  <c r="CYJ20" i="38"/>
  <c r="CYK20" i="38"/>
  <c r="CYL20" i="38"/>
  <c r="CYM20" i="38"/>
  <c r="CYN20" i="38"/>
  <c r="CYO20" i="38"/>
  <c r="CYP20" i="38"/>
  <c r="CYQ20" i="38"/>
  <c r="CYR20" i="38"/>
  <c r="CYS20" i="38"/>
  <c r="CYT20" i="38"/>
  <c r="CYU20" i="38"/>
  <c r="CYV20" i="38"/>
  <c r="CYW20" i="38"/>
  <c r="CYX20" i="38"/>
  <c r="CYY20" i="38"/>
  <c r="CYZ20" i="38"/>
  <c r="CZA20" i="38"/>
  <c r="CZB20" i="38"/>
  <c r="CZC20" i="38"/>
  <c r="CZD20" i="38"/>
  <c r="CZE20" i="38"/>
  <c r="CZF20" i="38"/>
  <c r="CZG20" i="38"/>
  <c r="CZH20" i="38"/>
  <c r="CZI20" i="38"/>
  <c r="CZJ20" i="38"/>
  <c r="CZK20" i="38"/>
  <c r="CZL20" i="38"/>
  <c r="CZM20" i="38"/>
  <c r="CZN20" i="38"/>
  <c r="CZO20" i="38"/>
  <c r="CZP20" i="38"/>
  <c r="CZQ20" i="38"/>
  <c r="CZR20" i="38"/>
  <c r="CZS20" i="38"/>
  <c r="CZT20" i="38"/>
  <c r="CZU20" i="38"/>
  <c r="CZV20" i="38"/>
  <c r="CZW20" i="38"/>
  <c r="CZX20" i="38"/>
  <c r="CZY20" i="38"/>
  <c r="CZZ20" i="38"/>
  <c r="DAA20" i="38"/>
  <c r="DAB20" i="38"/>
  <c r="DAC20" i="38"/>
  <c r="DAD20" i="38"/>
  <c r="DAE20" i="38"/>
  <c r="DAF20" i="38"/>
  <c r="DAG20" i="38"/>
  <c r="DAH20" i="38"/>
  <c r="DAI20" i="38"/>
  <c r="DAJ20" i="38"/>
  <c r="DAK20" i="38"/>
  <c r="DAL20" i="38"/>
  <c r="DAM20" i="38"/>
  <c r="DAN20" i="38"/>
  <c r="DAO20" i="38"/>
  <c r="DAP20" i="38"/>
  <c r="DAQ20" i="38"/>
  <c r="DAR20" i="38"/>
  <c r="DAS20" i="38"/>
  <c r="DAT20" i="38"/>
  <c r="DAU20" i="38"/>
  <c r="DAV20" i="38"/>
  <c r="DAW20" i="38"/>
  <c r="DAX20" i="38"/>
  <c r="DAY20" i="38"/>
  <c r="DAZ20" i="38"/>
  <c r="DBA20" i="38"/>
  <c r="DBB20" i="38"/>
  <c r="DBC20" i="38"/>
  <c r="DBD20" i="38"/>
  <c r="DBE20" i="38"/>
  <c r="DBF20" i="38"/>
  <c r="DBG20" i="38"/>
  <c r="DBH20" i="38"/>
  <c r="DBI20" i="38"/>
  <c r="DBJ20" i="38"/>
  <c r="DBK20" i="38"/>
  <c r="DBL20" i="38"/>
  <c r="DBM20" i="38"/>
  <c r="DBN20" i="38"/>
  <c r="DBO20" i="38"/>
  <c r="DBP20" i="38"/>
  <c r="DBQ20" i="38"/>
  <c r="DBR20" i="38"/>
  <c r="DBS20" i="38"/>
  <c r="DBT20" i="38"/>
  <c r="DBU20" i="38"/>
  <c r="DBV20" i="38"/>
  <c r="DBW20" i="38"/>
  <c r="DBX20" i="38"/>
  <c r="DBY20" i="38"/>
  <c r="DBZ20" i="38"/>
  <c r="DCA20" i="38"/>
  <c r="DCB20" i="38"/>
  <c r="DCC20" i="38"/>
  <c r="DCD20" i="38"/>
  <c r="DCE20" i="38"/>
  <c r="DCF20" i="38"/>
  <c r="DCG20" i="38"/>
  <c r="DCH20" i="38"/>
  <c r="DCI20" i="38"/>
  <c r="DCJ20" i="38"/>
  <c r="DCK20" i="38"/>
  <c r="DCL20" i="38"/>
  <c r="DCM20" i="38"/>
  <c r="DCN20" i="38"/>
  <c r="DCO20" i="38"/>
  <c r="DCP20" i="38"/>
  <c r="DCQ20" i="38"/>
  <c r="DCR20" i="38"/>
  <c r="DCS20" i="38"/>
  <c r="DCT20" i="38"/>
  <c r="DCU20" i="38"/>
  <c r="DCV20" i="38"/>
  <c r="DCW20" i="38"/>
  <c r="DCX20" i="38"/>
  <c r="DCY20" i="38"/>
  <c r="DCZ20" i="38"/>
  <c r="DDA20" i="38"/>
  <c r="DDB20" i="38"/>
  <c r="DDC20" i="38"/>
  <c r="DDD20" i="38"/>
  <c r="DDE20" i="38"/>
  <c r="DDF20" i="38"/>
  <c r="DDG20" i="38"/>
  <c r="DDH20" i="38"/>
  <c r="DDI20" i="38"/>
  <c r="DDJ20" i="38"/>
  <c r="DDK20" i="38"/>
  <c r="DDL20" i="38"/>
  <c r="DDM20" i="38"/>
  <c r="DDN20" i="38"/>
  <c r="DDO20" i="38"/>
  <c r="DDP20" i="38"/>
  <c r="DDQ20" i="38"/>
  <c r="DDR20" i="38"/>
  <c r="DDS20" i="38"/>
  <c r="DDT20" i="38"/>
  <c r="DDU20" i="38"/>
  <c r="DDV20" i="38"/>
  <c r="DDW20" i="38"/>
  <c r="DDX20" i="38"/>
  <c r="DDY20" i="38"/>
  <c r="DDZ20" i="38"/>
  <c r="DEA20" i="38"/>
  <c r="DEB20" i="38"/>
  <c r="DEC20" i="38"/>
  <c r="DED20" i="38"/>
  <c r="DEE20" i="38"/>
  <c r="DEF20" i="38"/>
  <c r="DEG20" i="38"/>
  <c r="DEH20" i="38"/>
  <c r="DEI20" i="38"/>
  <c r="DEJ20" i="38"/>
  <c r="DEK20" i="38"/>
  <c r="DEL20" i="38"/>
  <c r="DEM20" i="38"/>
  <c r="DEN20" i="38"/>
  <c r="DEO20" i="38"/>
  <c r="DEP20" i="38"/>
  <c r="DEQ20" i="38"/>
  <c r="DER20" i="38"/>
  <c r="DES20" i="38"/>
  <c r="DET20" i="38"/>
  <c r="DEU20" i="38"/>
  <c r="DEV20" i="38"/>
  <c r="DEW20" i="38"/>
  <c r="DEX20" i="38"/>
  <c r="DEY20" i="38"/>
  <c r="DEZ20" i="38"/>
  <c r="DFA20" i="38"/>
  <c r="DFB20" i="38"/>
  <c r="DFC20" i="38"/>
  <c r="DFD20" i="38"/>
  <c r="DFE20" i="38"/>
  <c r="DFF20" i="38"/>
  <c r="DFG20" i="38"/>
  <c r="DFH20" i="38"/>
  <c r="DFI20" i="38"/>
  <c r="DFJ20" i="38"/>
  <c r="DFK20" i="38"/>
  <c r="DFL20" i="38"/>
  <c r="DFM20" i="38"/>
  <c r="DFN20" i="38"/>
  <c r="DFO20" i="38"/>
  <c r="DFP20" i="38"/>
  <c r="DFQ20" i="38"/>
  <c r="DFR20" i="38"/>
  <c r="DFS20" i="38"/>
  <c r="DFT20" i="38"/>
  <c r="DFU20" i="38"/>
  <c r="DFV20" i="38"/>
  <c r="DFW20" i="38"/>
  <c r="DFX20" i="38"/>
  <c r="DFY20" i="38"/>
  <c r="DFZ20" i="38"/>
  <c r="DGA20" i="38"/>
  <c r="DGB20" i="38"/>
  <c r="DGC20" i="38"/>
  <c r="DGD20" i="38"/>
  <c r="DGE20" i="38"/>
  <c r="DGF20" i="38"/>
  <c r="DGG20" i="38"/>
  <c r="DGH20" i="38"/>
  <c r="DGI20" i="38"/>
  <c r="DGJ20" i="38"/>
  <c r="DGK20" i="38"/>
  <c r="DGL20" i="38"/>
  <c r="DGM20" i="38"/>
  <c r="DGN20" i="38"/>
  <c r="DGO20" i="38"/>
  <c r="DGP20" i="38"/>
  <c r="DGQ20" i="38"/>
  <c r="DGR20" i="38"/>
  <c r="DGS20" i="38"/>
  <c r="DGT20" i="38"/>
  <c r="DGU20" i="38"/>
  <c r="DGV20" i="38"/>
  <c r="DGW20" i="38"/>
  <c r="DGX20" i="38"/>
  <c r="DGY20" i="38"/>
  <c r="DGZ20" i="38"/>
  <c r="DHA20" i="38"/>
  <c r="DHB20" i="38"/>
  <c r="DHC20" i="38"/>
  <c r="DHD20" i="38"/>
  <c r="DHE20" i="38"/>
  <c r="DHF20" i="38"/>
  <c r="DHG20" i="38"/>
  <c r="DHH20" i="38"/>
  <c r="DHI20" i="38"/>
  <c r="DHJ20" i="38"/>
  <c r="DHK20" i="38"/>
  <c r="DHL20" i="38"/>
  <c r="DHM20" i="38"/>
  <c r="DHN20" i="38"/>
  <c r="DHO20" i="38"/>
  <c r="DHP20" i="38"/>
  <c r="DHQ20" i="38"/>
  <c r="DHR20" i="38"/>
  <c r="DHS20" i="38"/>
  <c r="DHT20" i="38"/>
  <c r="DHU20" i="38"/>
  <c r="DHV20" i="38"/>
  <c r="DHW20" i="38"/>
  <c r="DHX20" i="38"/>
  <c r="DHY20" i="38"/>
  <c r="DHZ20" i="38"/>
  <c r="DIA20" i="38"/>
  <c r="DIB20" i="38"/>
  <c r="DIC20" i="38"/>
  <c r="DID20" i="38"/>
  <c r="DIE20" i="38"/>
  <c r="DIF20" i="38"/>
  <c r="DIG20" i="38"/>
  <c r="DIH20" i="38"/>
  <c r="DII20" i="38"/>
  <c r="DIJ20" i="38"/>
  <c r="DIK20" i="38"/>
  <c r="DIL20" i="38"/>
  <c r="DIM20" i="38"/>
  <c r="DIN20" i="38"/>
  <c r="DIO20" i="38"/>
  <c r="DIP20" i="38"/>
  <c r="DIQ20" i="38"/>
  <c r="DIR20" i="38"/>
  <c r="DIS20" i="38"/>
  <c r="DIT20" i="38"/>
  <c r="DIU20" i="38"/>
  <c r="DIV20" i="38"/>
  <c r="DIW20" i="38"/>
  <c r="DIX20" i="38"/>
  <c r="DIY20" i="38"/>
  <c r="DIZ20" i="38"/>
  <c r="DJA20" i="38"/>
  <c r="DJB20" i="38"/>
  <c r="DJC20" i="38"/>
  <c r="DJD20" i="38"/>
  <c r="DJE20" i="38"/>
  <c r="DJF20" i="38"/>
  <c r="DJG20" i="38"/>
  <c r="DJH20" i="38"/>
  <c r="DJI20" i="38"/>
  <c r="DJJ20" i="38"/>
  <c r="DJK20" i="38"/>
  <c r="DJL20" i="38"/>
  <c r="DJM20" i="38"/>
  <c r="DJN20" i="38"/>
  <c r="DJO20" i="38"/>
  <c r="DJP20" i="38"/>
  <c r="DJQ20" i="38"/>
  <c r="DJR20" i="38"/>
  <c r="DJS20" i="38"/>
  <c r="DJT20" i="38"/>
  <c r="DJU20" i="38"/>
  <c r="DJV20" i="38"/>
  <c r="DJW20" i="38"/>
  <c r="DJX20" i="38"/>
  <c r="DJY20" i="38"/>
  <c r="DJZ20" i="38"/>
  <c r="DKA20" i="38"/>
  <c r="DKB20" i="38"/>
  <c r="DKC20" i="38"/>
  <c r="DKD20" i="38"/>
  <c r="DKE20" i="38"/>
  <c r="DKF20" i="38"/>
  <c r="DKG20" i="38"/>
  <c r="DKH20" i="38"/>
  <c r="DKI20" i="38"/>
  <c r="DKJ20" i="38"/>
  <c r="DKK20" i="38"/>
  <c r="DKL20" i="38"/>
  <c r="DKM20" i="38"/>
  <c r="DKN20" i="38"/>
  <c r="DKO20" i="38"/>
  <c r="DKP20" i="38"/>
  <c r="DKQ20" i="38"/>
  <c r="DKR20" i="38"/>
  <c r="DKS20" i="38"/>
  <c r="DKT20" i="38"/>
  <c r="DKU20" i="38"/>
  <c r="DKV20" i="38"/>
  <c r="DKW20" i="38"/>
  <c r="DKX20" i="38"/>
  <c r="DKY20" i="38"/>
  <c r="DKZ20" i="38"/>
  <c r="DLA20" i="38"/>
  <c r="DLB20" i="38"/>
  <c r="DLC20" i="38"/>
  <c r="DLD20" i="38"/>
  <c r="DLE20" i="38"/>
  <c r="DLF20" i="38"/>
  <c r="DLG20" i="38"/>
  <c r="DLH20" i="38"/>
  <c r="DLI20" i="38"/>
  <c r="DLJ20" i="38"/>
  <c r="DLK20" i="38"/>
  <c r="DLL20" i="38"/>
  <c r="DLM20" i="38"/>
  <c r="DLN20" i="38"/>
  <c r="DLO20" i="38"/>
  <c r="DLP20" i="38"/>
  <c r="DLQ20" i="38"/>
  <c r="DLR20" i="38"/>
  <c r="DLS20" i="38"/>
  <c r="DLT20" i="38"/>
  <c r="DLU20" i="38"/>
  <c r="DLV20" i="38"/>
  <c r="DLW20" i="38"/>
  <c r="DLX20" i="38"/>
  <c r="DLY20" i="38"/>
  <c r="DLZ20" i="38"/>
  <c r="DMA20" i="38"/>
  <c r="DMB20" i="38"/>
  <c r="DMC20" i="38"/>
  <c r="DMD20" i="38"/>
  <c r="DME20" i="38"/>
  <c r="DMF20" i="38"/>
  <c r="DMG20" i="38"/>
  <c r="DMH20" i="38"/>
  <c r="DMI20" i="38"/>
  <c r="DMJ20" i="38"/>
  <c r="DMK20" i="38"/>
  <c r="DML20" i="38"/>
  <c r="DMM20" i="38"/>
  <c r="DMN20" i="38"/>
  <c r="DMO20" i="38"/>
  <c r="DMP20" i="38"/>
  <c r="DMQ20" i="38"/>
  <c r="DMR20" i="38"/>
  <c r="DMS20" i="38"/>
  <c r="DMT20" i="38"/>
  <c r="DMU20" i="38"/>
  <c r="DMV20" i="38"/>
  <c r="DMW20" i="38"/>
  <c r="DMX20" i="38"/>
  <c r="DMY20" i="38"/>
  <c r="DMZ20" i="38"/>
  <c r="DNA20" i="38"/>
  <c r="DNB20" i="38"/>
  <c r="DNC20" i="38"/>
  <c r="DND20" i="38"/>
  <c r="DNE20" i="38"/>
  <c r="DNF20" i="38"/>
  <c r="DNG20" i="38"/>
  <c r="DNH20" i="38"/>
  <c r="DNI20" i="38"/>
  <c r="DNJ20" i="38"/>
  <c r="DNK20" i="38"/>
  <c r="DNL20" i="38"/>
  <c r="DNM20" i="38"/>
  <c r="DNN20" i="38"/>
  <c r="DNO20" i="38"/>
  <c r="DNP20" i="38"/>
  <c r="DNQ20" i="38"/>
  <c r="DNR20" i="38"/>
  <c r="DNS20" i="38"/>
  <c r="DNT20" i="38"/>
  <c r="DNU20" i="38"/>
  <c r="DNV20" i="38"/>
  <c r="DNW20" i="38"/>
  <c r="DNX20" i="38"/>
  <c r="DNY20" i="38"/>
  <c r="DNZ20" i="38"/>
  <c r="DOA20" i="38"/>
  <c r="DOB20" i="38"/>
  <c r="DOC20" i="38"/>
  <c r="DOD20" i="38"/>
  <c r="DOE20" i="38"/>
  <c r="DOF20" i="38"/>
  <c r="DOG20" i="38"/>
  <c r="DOH20" i="38"/>
  <c r="DOI20" i="38"/>
  <c r="DOJ20" i="38"/>
  <c r="DOK20" i="38"/>
  <c r="DOL20" i="38"/>
  <c r="DOM20" i="38"/>
  <c r="DON20" i="38"/>
  <c r="DOO20" i="38"/>
  <c r="DOP20" i="38"/>
  <c r="DOQ20" i="38"/>
  <c r="DOR20" i="38"/>
  <c r="DOS20" i="38"/>
  <c r="DOT20" i="38"/>
  <c r="DOU20" i="38"/>
  <c r="DOV20" i="38"/>
  <c r="DOW20" i="38"/>
  <c r="DOX20" i="38"/>
  <c r="DOY20" i="38"/>
  <c r="DOZ20" i="38"/>
  <c r="DPA20" i="38"/>
  <c r="DPB20" i="38"/>
  <c r="DPC20" i="38"/>
  <c r="DPD20" i="38"/>
  <c r="DPE20" i="38"/>
  <c r="DPF20" i="38"/>
  <c r="DPG20" i="38"/>
  <c r="DPH20" i="38"/>
  <c r="DPI20" i="38"/>
  <c r="DPJ20" i="38"/>
  <c r="DPK20" i="38"/>
  <c r="DPL20" i="38"/>
  <c r="DPM20" i="38"/>
  <c r="DPN20" i="38"/>
  <c r="DPO20" i="38"/>
  <c r="DPP20" i="38"/>
  <c r="DPQ20" i="38"/>
  <c r="DPR20" i="38"/>
  <c r="DPS20" i="38"/>
  <c r="DPT20" i="38"/>
  <c r="DPU20" i="38"/>
  <c r="DPV20" i="38"/>
  <c r="DPW20" i="38"/>
  <c r="DPX20" i="38"/>
  <c r="DPY20" i="38"/>
  <c r="DPZ20" i="38"/>
  <c r="DQA20" i="38"/>
  <c r="DQB20" i="38"/>
  <c r="DQC20" i="38"/>
  <c r="DQD20" i="38"/>
  <c r="DQE20" i="38"/>
  <c r="DQF20" i="38"/>
  <c r="DQG20" i="38"/>
  <c r="DQH20" i="38"/>
  <c r="DQI20" i="38"/>
  <c r="DQJ20" i="38"/>
  <c r="DQK20" i="38"/>
  <c r="DQL20" i="38"/>
  <c r="DQM20" i="38"/>
  <c r="DQN20" i="38"/>
  <c r="DQO20" i="38"/>
  <c r="DQP20" i="38"/>
  <c r="DQQ20" i="38"/>
  <c r="DQR20" i="38"/>
  <c r="DQS20" i="38"/>
  <c r="DQT20" i="38"/>
  <c r="DQU20" i="38"/>
  <c r="DQV20" i="38"/>
  <c r="DQW20" i="38"/>
  <c r="DQX20" i="38"/>
  <c r="DQY20" i="38"/>
  <c r="DQZ20" i="38"/>
  <c r="DRA20" i="38"/>
  <c r="DRB20" i="38"/>
  <c r="DRC20" i="38"/>
  <c r="DRD20" i="38"/>
  <c r="DRE20" i="38"/>
  <c r="DRF20" i="38"/>
  <c r="DRG20" i="38"/>
  <c r="DRH20" i="38"/>
  <c r="DRI20" i="38"/>
  <c r="DRJ20" i="38"/>
  <c r="DRK20" i="38"/>
  <c r="DRL20" i="38"/>
  <c r="DRM20" i="38"/>
  <c r="DRN20" i="38"/>
  <c r="DRO20" i="38"/>
  <c r="DRP20" i="38"/>
  <c r="DRQ20" i="38"/>
  <c r="DRR20" i="38"/>
  <c r="DRS20" i="38"/>
  <c r="DRT20" i="38"/>
  <c r="DRU20" i="38"/>
  <c r="DRV20" i="38"/>
  <c r="DRW20" i="38"/>
  <c r="DRX20" i="38"/>
  <c r="DRY20" i="38"/>
  <c r="DRZ20" i="38"/>
  <c r="DSA20" i="38"/>
  <c r="DSB20" i="38"/>
  <c r="DSC20" i="38"/>
  <c r="DSD20" i="38"/>
  <c r="DSE20" i="38"/>
  <c r="DSF20" i="38"/>
  <c r="DSG20" i="38"/>
  <c r="DSH20" i="38"/>
  <c r="DSI20" i="38"/>
  <c r="DSJ20" i="38"/>
  <c r="DSK20" i="38"/>
  <c r="DSL20" i="38"/>
  <c r="DSM20" i="38"/>
  <c r="DSN20" i="38"/>
  <c r="DSO20" i="38"/>
  <c r="DSP20" i="38"/>
  <c r="DSQ20" i="38"/>
  <c r="DSR20" i="38"/>
  <c r="DSS20" i="38"/>
  <c r="DST20" i="38"/>
  <c r="DSU20" i="38"/>
  <c r="DSV20" i="38"/>
  <c r="DSW20" i="38"/>
  <c r="DSX20" i="38"/>
  <c r="DSY20" i="38"/>
  <c r="DSZ20" i="38"/>
  <c r="DTA20" i="38"/>
  <c r="DTB20" i="38"/>
  <c r="DTC20" i="38"/>
  <c r="DTD20" i="38"/>
  <c r="DTE20" i="38"/>
  <c r="DTF20" i="38"/>
  <c r="DTG20" i="38"/>
  <c r="DTH20" i="38"/>
  <c r="DTI20" i="38"/>
  <c r="DTJ20" i="38"/>
  <c r="DTK20" i="38"/>
  <c r="DTL20" i="38"/>
  <c r="DTM20" i="38"/>
  <c r="DTN20" i="38"/>
  <c r="DTO20" i="38"/>
  <c r="DTP20" i="38"/>
  <c r="DTQ20" i="38"/>
  <c r="DTR20" i="38"/>
  <c r="DTS20" i="38"/>
  <c r="DTT20" i="38"/>
  <c r="DTU20" i="38"/>
  <c r="DTV20" i="38"/>
  <c r="DTW20" i="38"/>
  <c r="DTX20" i="38"/>
  <c r="DTY20" i="38"/>
  <c r="DTZ20" i="38"/>
  <c r="DUA20" i="38"/>
  <c r="DUB20" i="38"/>
  <c r="DUC20" i="38"/>
  <c r="DUD20" i="38"/>
  <c r="DUE20" i="38"/>
  <c r="DUF20" i="38"/>
  <c r="DUG20" i="38"/>
  <c r="DUH20" i="38"/>
  <c r="DUI20" i="38"/>
  <c r="DUJ20" i="38"/>
  <c r="DUK20" i="38"/>
  <c r="DUL20" i="38"/>
  <c r="DUM20" i="38"/>
  <c r="DUN20" i="38"/>
  <c r="DUO20" i="38"/>
  <c r="DUP20" i="38"/>
  <c r="DUQ20" i="38"/>
  <c r="DUR20" i="38"/>
  <c r="DUS20" i="38"/>
  <c r="DUT20" i="38"/>
  <c r="DUU20" i="38"/>
  <c r="DUV20" i="38"/>
  <c r="DUW20" i="38"/>
  <c r="DUX20" i="38"/>
  <c r="DUY20" i="38"/>
  <c r="DUZ20" i="38"/>
  <c r="DVA20" i="38"/>
  <c r="DVB20" i="38"/>
  <c r="DVC20" i="38"/>
  <c r="DVD20" i="38"/>
  <c r="DVE20" i="38"/>
  <c r="DVF20" i="38"/>
  <c r="DVG20" i="38"/>
  <c r="DVH20" i="38"/>
  <c r="DVI20" i="38"/>
  <c r="DVJ20" i="38"/>
  <c r="DVK20" i="38"/>
  <c r="DVL20" i="38"/>
  <c r="DVM20" i="38"/>
  <c r="DVN20" i="38"/>
  <c r="DVO20" i="38"/>
  <c r="DVP20" i="38"/>
  <c r="DVQ20" i="38"/>
  <c r="DVR20" i="38"/>
  <c r="DVS20" i="38"/>
  <c r="DVT20" i="38"/>
  <c r="DVU20" i="38"/>
  <c r="DVV20" i="38"/>
  <c r="DVW20" i="38"/>
  <c r="DVX20" i="38"/>
  <c r="DVY20" i="38"/>
  <c r="DVZ20" i="38"/>
  <c r="DWA20" i="38"/>
  <c r="DWB20" i="38"/>
  <c r="DWC20" i="38"/>
  <c r="DWD20" i="38"/>
  <c r="DWE20" i="38"/>
  <c r="DWF20" i="38"/>
  <c r="DWG20" i="38"/>
  <c r="DWH20" i="38"/>
  <c r="DWI20" i="38"/>
  <c r="DWJ20" i="38"/>
  <c r="DWK20" i="38"/>
  <c r="DWL20" i="38"/>
  <c r="DWM20" i="38"/>
  <c r="DWN20" i="38"/>
  <c r="DWO20" i="38"/>
  <c r="DWP20" i="38"/>
  <c r="DWQ20" i="38"/>
  <c r="DWR20" i="38"/>
  <c r="DWS20" i="38"/>
  <c r="DWT20" i="38"/>
  <c r="DWU20" i="38"/>
  <c r="DWV20" i="38"/>
  <c r="DWW20" i="38"/>
  <c r="DWX20" i="38"/>
  <c r="DWY20" i="38"/>
  <c r="DWZ20" i="38"/>
  <c r="DXA20" i="38"/>
  <c r="DXB20" i="38"/>
  <c r="DXC20" i="38"/>
  <c r="DXD20" i="38"/>
  <c r="DXE20" i="38"/>
  <c r="DXF20" i="38"/>
  <c r="DXG20" i="38"/>
  <c r="DXH20" i="38"/>
  <c r="DXI20" i="38"/>
  <c r="DXJ20" i="38"/>
  <c r="DXK20" i="38"/>
  <c r="DXL20" i="38"/>
  <c r="DXM20" i="38"/>
  <c r="DXN20" i="38"/>
  <c r="DXO20" i="38"/>
  <c r="DXP20" i="38"/>
  <c r="DXQ20" i="38"/>
  <c r="DXR20" i="38"/>
  <c r="DXS20" i="38"/>
  <c r="DXT20" i="38"/>
  <c r="DXU20" i="38"/>
  <c r="DXV20" i="38"/>
  <c r="DXW20" i="38"/>
  <c r="DXX20" i="38"/>
  <c r="DXY20" i="38"/>
  <c r="DXZ20" i="38"/>
  <c r="DYA20" i="38"/>
  <c r="DYB20" i="38"/>
  <c r="DYC20" i="38"/>
  <c r="DYD20" i="38"/>
  <c r="DYE20" i="38"/>
  <c r="DYF20" i="38"/>
  <c r="DYG20" i="38"/>
  <c r="DYH20" i="38"/>
  <c r="DYI20" i="38"/>
  <c r="DYJ20" i="38"/>
  <c r="DYK20" i="38"/>
  <c r="DYL20" i="38"/>
  <c r="DYM20" i="38"/>
  <c r="DYN20" i="38"/>
  <c r="DYO20" i="38"/>
  <c r="DYP20" i="38"/>
  <c r="DYQ20" i="38"/>
  <c r="DYR20" i="38"/>
  <c r="DYS20" i="38"/>
  <c r="DYT20" i="38"/>
  <c r="DYU20" i="38"/>
  <c r="DYV20" i="38"/>
  <c r="DYW20" i="38"/>
  <c r="DYX20" i="38"/>
  <c r="DYY20" i="38"/>
  <c r="DYZ20" i="38"/>
  <c r="DZA20" i="38"/>
  <c r="DZB20" i="38"/>
  <c r="DZC20" i="38"/>
  <c r="DZD20" i="38"/>
  <c r="DZE20" i="38"/>
  <c r="DZF20" i="38"/>
  <c r="DZG20" i="38"/>
  <c r="DZH20" i="38"/>
  <c r="DZI20" i="38"/>
  <c r="DZJ20" i="38"/>
  <c r="DZK20" i="38"/>
  <c r="DZL20" i="38"/>
  <c r="DZM20" i="38"/>
  <c r="DZN20" i="38"/>
  <c r="DZO20" i="38"/>
  <c r="DZP20" i="38"/>
  <c r="DZQ20" i="38"/>
  <c r="DZR20" i="38"/>
  <c r="DZS20" i="38"/>
  <c r="DZT20" i="38"/>
  <c r="DZU20" i="38"/>
  <c r="DZV20" i="38"/>
  <c r="DZW20" i="38"/>
  <c r="DZX20" i="38"/>
  <c r="DZY20" i="38"/>
  <c r="DZZ20" i="38"/>
  <c r="EAA20" i="38"/>
  <c r="EAB20" i="38"/>
  <c r="EAC20" i="38"/>
  <c r="EAD20" i="38"/>
  <c r="EAE20" i="38"/>
  <c r="EAF20" i="38"/>
  <c r="EAG20" i="38"/>
  <c r="EAH20" i="38"/>
  <c r="EAI20" i="38"/>
  <c r="EAJ20" i="38"/>
  <c r="EAK20" i="38"/>
  <c r="EAL20" i="38"/>
  <c r="EAM20" i="38"/>
  <c r="EAN20" i="38"/>
  <c r="EAO20" i="38"/>
  <c r="EAP20" i="38"/>
  <c r="EAQ20" i="38"/>
  <c r="EAR20" i="38"/>
  <c r="EAS20" i="38"/>
  <c r="EAT20" i="38"/>
  <c r="EAU20" i="38"/>
  <c r="EAV20" i="38"/>
  <c r="EAW20" i="38"/>
  <c r="EAX20" i="38"/>
  <c r="EAY20" i="38"/>
  <c r="EAZ20" i="38"/>
  <c r="EBA20" i="38"/>
  <c r="EBB20" i="38"/>
  <c r="EBC20" i="38"/>
  <c r="EBD20" i="38"/>
  <c r="EBE20" i="38"/>
  <c r="EBF20" i="38"/>
  <c r="EBG20" i="38"/>
  <c r="EBH20" i="38"/>
  <c r="EBI20" i="38"/>
  <c r="EBJ20" i="38"/>
  <c r="EBK20" i="38"/>
  <c r="EBL20" i="38"/>
  <c r="EBM20" i="38"/>
  <c r="EBN20" i="38"/>
  <c r="EBO20" i="38"/>
  <c r="EBP20" i="38"/>
  <c r="EBQ20" i="38"/>
  <c r="EBR20" i="38"/>
  <c r="EBS20" i="38"/>
  <c r="EBT20" i="38"/>
  <c r="EBU20" i="38"/>
  <c r="EBV20" i="38"/>
  <c r="EBW20" i="38"/>
  <c r="EBX20" i="38"/>
  <c r="EBY20" i="38"/>
  <c r="EBZ20" i="38"/>
  <c r="ECA20" i="38"/>
  <c r="ECB20" i="38"/>
  <c r="ECC20" i="38"/>
  <c r="ECD20" i="38"/>
  <c r="ECE20" i="38"/>
  <c r="ECF20" i="38"/>
  <c r="ECG20" i="38"/>
  <c r="ECH20" i="38"/>
  <c r="ECI20" i="38"/>
  <c r="ECJ20" i="38"/>
  <c r="ECK20" i="38"/>
  <c r="ECL20" i="38"/>
  <c r="ECM20" i="38"/>
  <c r="ECN20" i="38"/>
  <c r="ECO20" i="38"/>
  <c r="ECP20" i="38"/>
  <c r="ECQ20" i="38"/>
  <c r="ECR20" i="38"/>
  <c r="ECS20" i="38"/>
  <c r="ECT20" i="38"/>
  <c r="ECU20" i="38"/>
  <c r="ECV20" i="38"/>
  <c r="ECW20" i="38"/>
  <c r="ECX20" i="38"/>
  <c r="ECY20" i="38"/>
  <c r="ECZ20" i="38"/>
  <c r="EDA20" i="38"/>
  <c r="EDB20" i="38"/>
  <c r="EDC20" i="38"/>
  <c r="EDD20" i="38"/>
  <c r="EDE20" i="38"/>
  <c r="EDF20" i="38"/>
  <c r="EDG20" i="38"/>
  <c r="EDH20" i="38"/>
  <c r="EDI20" i="38"/>
  <c r="EDJ20" i="38"/>
  <c r="EDK20" i="38"/>
  <c r="EDL20" i="38"/>
  <c r="EDM20" i="38"/>
  <c r="EDN20" i="38"/>
  <c r="EDO20" i="38"/>
  <c r="EDP20" i="38"/>
  <c r="EDQ20" i="38"/>
  <c r="EDR20" i="38"/>
  <c r="EDS20" i="38"/>
  <c r="EDT20" i="38"/>
  <c r="EDU20" i="38"/>
  <c r="EDV20" i="38"/>
  <c r="EDW20" i="38"/>
  <c r="EDX20" i="38"/>
  <c r="EDY20" i="38"/>
  <c r="EDZ20" i="38"/>
  <c r="EEA20" i="38"/>
  <c r="EEB20" i="38"/>
  <c r="EEC20" i="38"/>
  <c r="EED20" i="38"/>
  <c r="EEE20" i="38"/>
  <c r="EEF20" i="38"/>
  <c r="EEG20" i="38"/>
  <c r="EEH20" i="38"/>
  <c r="EEI20" i="38"/>
  <c r="EEJ20" i="38"/>
  <c r="EEK20" i="38"/>
  <c r="EEL20" i="38"/>
  <c r="EEM20" i="38"/>
  <c r="EEN20" i="38"/>
  <c r="EEO20" i="38"/>
  <c r="EEP20" i="38"/>
  <c r="EEQ20" i="38"/>
  <c r="EER20" i="38"/>
  <c r="EES20" i="38"/>
  <c r="EET20" i="38"/>
  <c r="EEU20" i="38"/>
  <c r="EEV20" i="38"/>
  <c r="EEW20" i="38"/>
  <c r="EEX20" i="38"/>
  <c r="EEY20" i="38"/>
  <c r="EEZ20" i="38"/>
  <c r="EFA20" i="38"/>
  <c r="EFB20" i="38"/>
  <c r="EFC20" i="38"/>
  <c r="EFD20" i="38"/>
  <c r="EFE20" i="38"/>
  <c r="EFF20" i="38"/>
  <c r="EFG20" i="38"/>
  <c r="EFH20" i="38"/>
  <c r="EFI20" i="38"/>
  <c r="EFJ20" i="38"/>
  <c r="EFK20" i="38"/>
  <c r="EFL20" i="38"/>
  <c r="EFM20" i="38"/>
  <c r="EFN20" i="38"/>
  <c r="EFO20" i="38"/>
  <c r="EFP20" i="38"/>
  <c r="EFQ20" i="38"/>
  <c r="EFR20" i="38"/>
  <c r="EFS20" i="38"/>
  <c r="EFT20" i="38"/>
  <c r="EFU20" i="38"/>
  <c r="EFV20" i="38"/>
  <c r="EFW20" i="38"/>
  <c r="EFX20" i="38"/>
  <c r="EFY20" i="38"/>
  <c r="EFZ20" i="38"/>
  <c r="EGA20" i="38"/>
  <c r="EGB20" i="38"/>
  <c r="EGC20" i="38"/>
  <c r="EGD20" i="38"/>
  <c r="EGE20" i="38"/>
  <c r="EGF20" i="38"/>
  <c r="EGG20" i="38"/>
  <c r="EGH20" i="38"/>
  <c r="EGI20" i="38"/>
  <c r="EGJ20" i="38"/>
  <c r="EGK20" i="38"/>
  <c r="EGL20" i="38"/>
  <c r="EGM20" i="38"/>
  <c r="EGN20" i="38"/>
  <c r="EGO20" i="38"/>
  <c r="EGP20" i="38"/>
  <c r="EGQ20" i="38"/>
  <c r="EGR20" i="38"/>
  <c r="EGS20" i="38"/>
  <c r="EGT20" i="38"/>
  <c r="EGU20" i="38"/>
  <c r="EGV20" i="38"/>
  <c r="EGW20" i="38"/>
  <c r="EGX20" i="38"/>
  <c r="EGY20" i="38"/>
  <c r="EGZ20" i="38"/>
  <c r="EHA20" i="38"/>
  <c r="EHB20" i="38"/>
  <c r="EHC20" i="38"/>
  <c r="EHD20" i="38"/>
  <c r="EHE20" i="38"/>
  <c r="EHF20" i="38"/>
  <c r="EHG20" i="38"/>
  <c r="EHH20" i="38"/>
  <c r="EHI20" i="38"/>
  <c r="EHJ20" i="38"/>
  <c r="EHK20" i="38"/>
  <c r="EHL20" i="38"/>
  <c r="EHM20" i="38"/>
  <c r="EHN20" i="38"/>
  <c r="EHO20" i="38"/>
  <c r="EHP20" i="38"/>
  <c r="EHQ20" i="38"/>
  <c r="EHR20" i="38"/>
  <c r="EHS20" i="38"/>
  <c r="EHT20" i="38"/>
  <c r="EHU20" i="38"/>
  <c r="EHV20" i="38"/>
  <c r="EHW20" i="38"/>
  <c r="EHX20" i="38"/>
  <c r="EHY20" i="38"/>
  <c r="EHZ20" i="38"/>
  <c r="EIA20" i="38"/>
  <c r="EIB20" i="38"/>
  <c r="EIC20" i="38"/>
  <c r="EID20" i="38"/>
  <c r="EIE20" i="38"/>
  <c r="EIF20" i="38"/>
  <c r="EIG20" i="38"/>
  <c r="EIH20" i="38"/>
  <c r="EII20" i="38"/>
  <c r="EIJ20" i="38"/>
  <c r="EIK20" i="38"/>
  <c r="EIL20" i="38"/>
  <c r="EIM20" i="38"/>
  <c r="EIN20" i="38"/>
  <c r="EIO20" i="38"/>
  <c r="EIP20" i="38"/>
  <c r="EIQ20" i="38"/>
  <c r="EIR20" i="38"/>
  <c r="EIS20" i="38"/>
  <c r="EIT20" i="38"/>
  <c r="EIU20" i="38"/>
  <c r="EIV20" i="38"/>
  <c r="EIW20" i="38"/>
  <c r="EIX20" i="38"/>
  <c r="EIY20" i="38"/>
  <c r="EIZ20" i="38"/>
  <c r="EJA20" i="38"/>
  <c r="EJB20" i="38"/>
  <c r="EJC20" i="38"/>
  <c r="EJD20" i="38"/>
  <c r="EJE20" i="38"/>
  <c r="EJF20" i="38"/>
  <c r="EJG20" i="38"/>
  <c r="EJH20" i="38"/>
  <c r="EJI20" i="38"/>
  <c r="EJJ20" i="38"/>
  <c r="EJK20" i="38"/>
  <c r="EJL20" i="38"/>
  <c r="EJM20" i="38"/>
  <c r="EJN20" i="38"/>
  <c r="EJO20" i="38"/>
  <c r="EJP20" i="38"/>
  <c r="EJQ20" i="38"/>
  <c r="EJR20" i="38"/>
  <c r="EJS20" i="38"/>
  <c r="EJT20" i="38"/>
  <c r="EJU20" i="38"/>
  <c r="EJV20" i="38"/>
  <c r="EJW20" i="38"/>
  <c r="EJX20" i="38"/>
  <c r="EJY20" i="38"/>
  <c r="EJZ20" i="38"/>
  <c r="EKA20" i="38"/>
  <c r="EKB20" i="38"/>
  <c r="EKC20" i="38"/>
  <c r="EKD20" i="38"/>
  <c r="EKE20" i="38"/>
  <c r="EKF20" i="38"/>
  <c r="EKG20" i="38"/>
  <c r="EKH20" i="38"/>
  <c r="EKI20" i="38"/>
  <c r="EKJ20" i="38"/>
  <c r="EKK20" i="38"/>
  <c r="EKL20" i="38"/>
  <c r="EKM20" i="38"/>
  <c r="EKN20" i="38"/>
  <c r="EKO20" i="38"/>
  <c r="EKP20" i="38"/>
  <c r="EKQ20" i="38"/>
  <c r="EKR20" i="38"/>
  <c r="EKS20" i="38"/>
  <c r="EKT20" i="38"/>
  <c r="EKU20" i="38"/>
  <c r="EKV20" i="38"/>
  <c r="EKW20" i="38"/>
  <c r="EKX20" i="38"/>
  <c r="EKY20" i="38"/>
  <c r="EKZ20" i="38"/>
  <c r="ELA20" i="38"/>
  <c r="ELB20" i="38"/>
  <c r="ELC20" i="38"/>
  <c r="ELD20" i="38"/>
  <c r="ELE20" i="38"/>
  <c r="ELF20" i="38"/>
  <c r="ELG20" i="38"/>
  <c r="ELH20" i="38"/>
  <c r="ELI20" i="38"/>
  <c r="ELJ20" i="38"/>
  <c r="ELK20" i="38"/>
  <c r="ELL20" i="38"/>
  <c r="ELM20" i="38"/>
  <c r="ELN20" i="38"/>
  <c r="ELO20" i="38"/>
  <c r="ELP20" i="38"/>
  <c r="ELQ20" i="38"/>
  <c r="ELR20" i="38"/>
  <c r="ELS20" i="38"/>
  <c r="ELT20" i="38"/>
  <c r="ELU20" i="38"/>
  <c r="ELV20" i="38"/>
  <c r="ELW20" i="38"/>
  <c r="ELX20" i="38"/>
  <c r="ELY20" i="38"/>
  <c r="ELZ20" i="38"/>
  <c r="EMA20" i="38"/>
  <c r="EMB20" i="38"/>
  <c r="EMC20" i="38"/>
  <c r="EMD20" i="38"/>
  <c r="EME20" i="38"/>
  <c r="EMF20" i="38"/>
  <c r="EMG20" i="38"/>
  <c r="EMH20" i="38"/>
  <c r="EMI20" i="38"/>
  <c r="EMJ20" i="38"/>
  <c r="EMK20" i="38"/>
  <c r="EML20" i="38"/>
  <c r="EMM20" i="38"/>
  <c r="EMN20" i="38"/>
  <c r="EMO20" i="38"/>
  <c r="EMP20" i="38"/>
  <c r="EMQ20" i="38"/>
  <c r="EMR20" i="38"/>
  <c r="EMS20" i="38"/>
  <c r="EMT20" i="38"/>
  <c r="EMU20" i="38"/>
  <c r="EMV20" i="38"/>
  <c r="EMW20" i="38"/>
  <c r="EMX20" i="38"/>
  <c r="EMY20" i="38"/>
  <c r="EMZ20" i="38"/>
  <c r="ENA20" i="38"/>
  <c r="ENB20" i="38"/>
  <c r="ENC20" i="38"/>
  <c r="END20" i="38"/>
  <c r="ENE20" i="38"/>
  <c r="ENF20" i="38"/>
  <c r="ENG20" i="38"/>
  <c r="ENH20" i="38"/>
  <c r="ENI20" i="38"/>
  <c r="ENJ20" i="38"/>
  <c r="ENK20" i="38"/>
  <c r="ENL20" i="38"/>
  <c r="ENM20" i="38"/>
  <c r="ENN20" i="38"/>
  <c r="ENO20" i="38"/>
  <c r="ENP20" i="38"/>
  <c r="ENQ20" i="38"/>
  <c r="ENR20" i="38"/>
  <c r="ENS20" i="38"/>
  <c r="ENT20" i="38"/>
  <c r="ENU20" i="38"/>
  <c r="ENV20" i="38"/>
  <c r="ENW20" i="38"/>
  <c r="ENX20" i="38"/>
  <c r="ENY20" i="38"/>
  <c r="ENZ20" i="38"/>
  <c r="EOA20" i="38"/>
  <c r="EOB20" i="38"/>
  <c r="EOC20" i="38"/>
  <c r="EOD20" i="38"/>
  <c r="EOE20" i="38"/>
  <c r="EOF20" i="38"/>
  <c r="EOG20" i="38"/>
  <c r="EOH20" i="38"/>
  <c r="EOI20" i="38"/>
  <c r="EOJ20" i="38"/>
  <c r="EOK20" i="38"/>
  <c r="EOL20" i="38"/>
  <c r="EOM20" i="38"/>
  <c r="EON20" i="38"/>
  <c r="EOO20" i="38"/>
  <c r="EOP20" i="38"/>
  <c r="EOQ20" i="38"/>
  <c r="EOR20" i="38"/>
  <c r="EOS20" i="38"/>
  <c r="EOT20" i="38"/>
  <c r="EOU20" i="38"/>
  <c r="EOV20" i="38"/>
  <c r="EOW20" i="38"/>
  <c r="EOX20" i="38"/>
  <c r="EOY20" i="38"/>
  <c r="EOZ20" i="38"/>
  <c r="EPA20" i="38"/>
  <c r="EPB20" i="38"/>
  <c r="EPC20" i="38"/>
  <c r="EPD20" i="38"/>
  <c r="EPE20" i="38"/>
  <c r="EPF20" i="38"/>
  <c r="EPG20" i="38"/>
  <c r="EPH20" i="38"/>
  <c r="EPI20" i="38"/>
  <c r="EPJ20" i="38"/>
  <c r="EPK20" i="38"/>
  <c r="EPL20" i="38"/>
  <c r="EPM20" i="38"/>
  <c r="EPN20" i="38"/>
  <c r="EPO20" i="38"/>
  <c r="EPP20" i="38"/>
  <c r="EPQ20" i="38"/>
  <c r="EPR20" i="38"/>
  <c r="EPS20" i="38"/>
  <c r="EPT20" i="38"/>
  <c r="EPU20" i="38"/>
  <c r="EPV20" i="38"/>
  <c r="EPW20" i="38"/>
  <c r="EPX20" i="38"/>
  <c r="EPY20" i="38"/>
  <c r="EPZ20" i="38"/>
  <c r="EQA20" i="38"/>
  <c r="EQB20" i="38"/>
  <c r="EQC20" i="38"/>
  <c r="EQD20" i="38"/>
  <c r="EQE20" i="38"/>
  <c r="EQF20" i="38"/>
  <c r="EQG20" i="38"/>
  <c r="EQH20" i="38"/>
  <c r="EQI20" i="38"/>
  <c r="EQJ20" i="38"/>
  <c r="EQK20" i="38"/>
  <c r="EQL20" i="38"/>
  <c r="EQM20" i="38"/>
  <c r="EQN20" i="38"/>
  <c r="EQO20" i="38"/>
  <c r="EQP20" i="38"/>
  <c r="EQQ20" i="38"/>
  <c r="EQR20" i="38"/>
  <c r="EQS20" i="38"/>
  <c r="EQT20" i="38"/>
  <c r="EQU20" i="38"/>
  <c r="EQV20" i="38"/>
  <c r="EQW20" i="38"/>
  <c r="EQX20" i="38"/>
  <c r="EQY20" i="38"/>
  <c r="EQZ20" i="38"/>
  <c r="ERA20" i="38"/>
  <c r="ERB20" i="38"/>
  <c r="ERC20" i="38"/>
  <c r="ERD20" i="38"/>
  <c r="ERE20" i="38"/>
  <c r="ERF20" i="38"/>
  <c r="ERG20" i="38"/>
  <c r="ERH20" i="38"/>
  <c r="ERI20" i="38"/>
  <c r="ERJ20" i="38"/>
  <c r="ERK20" i="38"/>
  <c r="ERL20" i="38"/>
  <c r="ERM20" i="38"/>
  <c r="ERN20" i="38"/>
  <c r="ERO20" i="38"/>
  <c r="ERP20" i="38"/>
  <c r="ERQ20" i="38"/>
  <c r="ERR20" i="38"/>
  <c r="ERS20" i="38"/>
  <c r="ERT20" i="38"/>
  <c r="ERU20" i="38"/>
  <c r="ERV20" i="38"/>
  <c r="ERW20" i="38"/>
  <c r="ERX20" i="38"/>
  <c r="ERY20" i="38"/>
  <c r="ERZ20" i="38"/>
  <c r="ESA20" i="38"/>
  <c r="ESB20" i="38"/>
  <c r="ESC20" i="38"/>
  <c r="ESD20" i="38"/>
  <c r="ESE20" i="38"/>
  <c r="ESF20" i="38"/>
  <c r="ESG20" i="38"/>
  <c r="ESH20" i="38"/>
  <c r="ESI20" i="38"/>
  <c r="ESJ20" i="38"/>
  <c r="ESK20" i="38"/>
  <c r="ESL20" i="38"/>
  <c r="ESM20" i="38"/>
  <c r="ESN20" i="38"/>
  <c r="ESO20" i="38"/>
  <c r="ESP20" i="38"/>
  <c r="ESQ20" i="38"/>
  <c r="ESR20" i="38"/>
  <c r="ESS20" i="38"/>
  <c r="EST20" i="38"/>
  <c r="ESU20" i="38"/>
  <c r="ESV20" i="38"/>
  <c r="ESW20" i="38"/>
  <c r="ESX20" i="38"/>
  <c r="ESY20" i="38"/>
  <c r="ESZ20" i="38"/>
  <c r="ETA20" i="38"/>
  <c r="ETB20" i="38"/>
  <c r="ETC20" i="38"/>
  <c r="ETD20" i="38"/>
  <c r="ETE20" i="38"/>
  <c r="ETF20" i="38"/>
  <c r="ETG20" i="38"/>
  <c r="ETH20" i="38"/>
  <c r="ETI20" i="38"/>
  <c r="ETJ20" i="38"/>
  <c r="ETK20" i="38"/>
  <c r="ETL20" i="38"/>
  <c r="ETM20" i="38"/>
  <c r="ETN20" i="38"/>
  <c r="ETO20" i="38"/>
  <c r="ETP20" i="38"/>
  <c r="ETQ20" i="38"/>
  <c r="ETR20" i="38"/>
  <c r="ETS20" i="38"/>
  <c r="ETT20" i="38"/>
  <c r="ETU20" i="38"/>
  <c r="ETV20" i="38"/>
  <c r="ETW20" i="38"/>
  <c r="ETX20" i="38"/>
  <c r="ETY20" i="38"/>
  <c r="ETZ20" i="38"/>
  <c r="EUA20" i="38"/>
  <c r="EUB20" i="38"/>
  <c r="EUC20" i="38"/>
  <c r="EUD20" i="38"/>
  <c r="EUE20" i="38"/>
  <c r="EUF20" i="38"/>
  <c r="EUG20" i="38"/>
  <c r="EUH20" i="38"/>
  <c r="EUI20" i="38"/>
  <c r="EUJ20" i="38"/>
  <c r="EUK20" i="38"/>
  <c r="EUL20" i="38"/>
  <c r="EUM20" i="38"/>
  <c r="EUN20" i="38"/>
  <c r="EUO20" i="38"/>
  <c r="EUP20" i="38"/>
  <c r="EUQ20" i="38"/>
  <c r="EUR20" i="38"/>
  <c r="EUS20" i="38"/>
  <c r="EUT20" i="38"/>
  <c r="EUU20" i="38"/>
  <c r="EUV20" i="38"/>
  <c r="EUW20" i="38"/>
  <c r="EUX20" i="38"/>
  <c r="EUY20" i="38"/>
  <c r="EUZ20" i="38"/>
  <c r="EVA20" i="38"/>
  <c r="EVB20" i="38"/>
  <c r="EVC20" i="38"/>
  <c r="EVD20" i="38"/>
  <c r="EVE20" i="38"/>
  <c r="EVF20" i="38"/>
  <c r="EVG20" i="38"/>
  <c r="EVH20" i="38"/>
  <c r="EVI20" i="38"/>
  <c r="EVJ20" i="38"/>
  <c r="EVK20" i="38"/>
  <c r="EVL20" i="38"/>
  <c r="EVM20" i="38"/>
  <c r="EVN20" i="38"/>
  <c r="EVO20" i="38"/>
  <c r="EVP20" i="38"/>
  <c r="EVQ20" i="38"/>
  <c r="EVR20" i="38"/>
  <c r="EVS20" i="38"/>
  <c r="EVT20" i="38"/>
  <c r="EVU20" i="38"/>
  <c r="EVV20" i="38"/>
  <c r="EVW20" i="38"/>
  <c r="EVX20" i="38"/>
  <c r="EVY20" i="38"/>
  <c r="EVZ20" i="38"/>
  <c r="EWA20" i="38"/>
  <c r="EWB20" i="38"/>
  <c r="EWC20" i="38"/>
  <c r="EWD20" i="38"/>
  <c r="EWE20" i="38"/>
  <c r="EWF20" i="38"/>
  <c r="EWG20" i="38"/>
  <c r="EWH20" i="38"/>
  <c r="EWI20" i="38"/>
  <c r="EWJ20" i="38"/>
  <c r="EWK20" i="38"/>
  <c r="EWL20" i="38"/>
  <c r="EWM20" i="38"/>
  <c r="EWN20" i="38"/>
  <c r="EWO20" i="38"/>
  <c r="EWP20" i="38"/>
  <c r="EWQ20" i="38"/>
  <c r="EWR20" i="38"/>
  <c r="EWS20" i="38"/>
  <c r="EWT20" i="38"/>
  <c r="EWU20" i="38"/>
  <c r="EWV20" i="38"/>
  <c r="EWW20" i="38"/>
  <c r="EWX20" i="38"/>
  <c r="EWY20" i="38"/>
  <c r="EWZ20" i="38"/>
  <c r="EXA20" i="38"/>
  <c r="EXB20" i="38"/>
  <c r="EXC20" i="38"/>
  <c r="EXD20" i="38"/>
  <c r="EXE20" i="38"/>
  <c r="EXF20" i="38"/>
  <c r="EXG20" i="38"/>
  <c r="EXH20" i="38"/>
  <c r="EXI20" i="38"/>
  <c r="EXJ20" i="38"/>
  <c r="EXK20" i="38"/>
  <c r="EXL20" i="38"/>
  <c r="EXM20" i="38"/>
  <c r="EXN20" i="38"/>
  <c r="EXO20" i="38"/>
  <c r="EXP20" i="38"/>
  <c r="EXQ20" i="38"/>
  <c r="EXR20" i="38"/>
  <c r="EXS20" i="38"/>
  <c r="EXT20" i="38"/>
  <c r="EXU20" i="38"/>
  <c r="EXV20" i="38"/>
  <c r="EXW20" i="38"/>
  <c r="EXX20" i="38"/>
  <c r="EXY20" i="38"/>
  <c r="EXZ20" i="38"/>
  <c r="EYA20" i="38"/>
  <c r="EYB20" i="38"/>
  <c r="EYC20" i="38"/>
  <c r="EYD20" i="38"/>
  <c r="EYE20" i="38"/>
  <c r="EYF20" i="38"/>
  <c r="EYG20" i="38"/>
  <c r="EYH20" i="38"/>
  <c r="EYI20" i="38"/>
  <c r="EYJ20" i="38"/>
  <c r="EYK20" i="38"/>
  <c r="EYL20" i="38"/>
  <c r="EYM20" i="38"/>
  <c r="EYN20" i="38"/>
  <c r="EYO20" i="38"/>
  <c r="EYP20" i="38"/>
  <c r="EYQ20" i="38"/>
  <c r="EYR20" i="38"/>
  <c r="EYS20" i="38"/>
  <c r="EYT20" i="38"/>
  <c r="EYU20" i="38"/>
  <c r="EYV20" i="38"/>
  <c r="EYW20" i="38"/>
  <c r="EYX20" i="38"/>
  <c r="EYY20" i="38"/>
  <c r="EYZ20" i="38"/>
  <c r="EZA20" i="38"/>
  <c r="EZB20" i="38"/>
  <c r="EZC20" i="38"/>
  <c r="EZD20" i="38"/>
  <c r="EZE20" i="38"/>
  <c r="EZF20" i="38"/>
  <c r="EZG20" i="38"/>
  <c r="EZH20" i="38"/>
  <c r="EZI20" i="38"/>
  <c r="EZJ20" i="38"/>
  <c r="EZK20" i="38"/>
  <c r="EZL20" i="38"/>
  <c r="EZM20" i="38"/>
  <c r="EZN20" i="38"/>
  <c r="EZO20" i="38"/>
  <c r="EZP20" i="38"/>
  <c r="EZQ20" i="38"/>
  <c r="EZR20" i="38"/>
  <c r="EZS20" i="38"/>
  <c r="EZT20" i="38"/>
  <c r="EZU20" i="38"/>
  <c r="EZV20" i="38"/>
  <c r="EZW20" i="38"/>
  <c r="EZX20" i="38"/>
  <c r="EZY20" i="38"/>
  <c r="EZZ20" i="38"/>
  <c r="FAA20" i="38"/>
  <c r="FAB20" i="38"/>
  <c r="FAC20" i="38"/>
  <c r="FAD20" i="38"/>
  <c r="FAE20" i="38"/>
  <c r="FAF20" i="38"/>
  <c r="FAG20" i="38"/>
  <c r="FAH20" i="38"/>
  <c r="FAI20" i="38"/>
  <c r="FAJ20" i="38"/>
  <c r="FAK20" i="38"/>
  <c r="FAL20" i="38"/>
  <c r="FAM20" i="38"/>
  <c r="FAN20" i="38"/>
  <c r="FAO20" i="38"/>
  <c r="FAP20" i="38"/>
  <c r="FAQ20" i="38"/>
  <c r="FAR20" i="38"/>
  <c r="FAS20" i="38"/>
  <c r="FAT20" i="38"/>
  <c r="FAU20" i="38"/>
  <c r="FAV20" i="38"/>
  <c r="FAW20" i="38"/>
  <c r="FAX20" i="38"/>
  <c r="FAY20" i="38"/>
  <c r="FAZ20" i="38"/>
  <c r="FBA20" i="38"/>
  <c r="FBB20" i="38"/>
  <c r="FBC20" i="38"/>
  <c r="FBD20" i="38"/>
  <c r="FBE20" i="38"/>
  <c r="FBF20" i="38"/>
  <c r="FBG20" i="38"/>
  <c r="FBH20" i="38"/>
  <c r="FBI20" i="38"/>
  <c r="FBJ20" i="38"/>
  <c r="FBK20" i="38"/>
  <c r="FBL20" i="38"/>
  <c r="FBM20" i="38"/>
  <c r="FBN20" i="38"/>
  <c r="FBO20" i="38"/>
  <c r="FBP20" i="38"/>
  <c r="FBQ20" i="38"/>
  <c r="FBR20" i="38"/>
  <c r="FBS20" i="38"/>
  <c r="FBT20" i="38"/>
  <c r="FBU20" i="38"/>
  <c r="FBV20" i="38"/>
  <c r="FBW20" i="38"/>
  <c r="FBX20" i="38"/>
  <c r="FBY20" i="38"/>
  <c r="FBZ20" i="38"/>
  <c r="FCA20" i="38"/>
  <c r="FCB20" i="38"/>
  <c r="FCC20" i="38"/>
  <c r="FCD20" i="38"/>
  <c r="FCE20" i="38"/>
  <c r="FCF20" i="38"/>
  <c r="FCG20" i="38"/>
  <c r="FCH20" i="38"/>
  <c r="FCI20" i="38"/>
  <c r="FCJ20" i="38"/>
  <c r="FCK20" i="38"/>
  <c r="FCL20" i="38"/>
  <c r="FCM20" i="38"/>
  <c r="FCN20" i="38"/>
  <c r="FCO20" i="38"/>
  <c r="FCP20" i="38"/>
  <c r="FCQ20" i="38"/>
  <c r="FCR20" i="38"/>
  <c r="FCS20" i="38"/>
  <c r="FCT20" i="38"/>
  <c r="FCU20" i="38"/>
  <c r="FCV20" i="38"/>
  <c r="FCW20" i="38"/>
  <c r="FCX20" i="38"/>
  <c r="FCY20" i="38"/>
  <c r="FCZ20" i="38"/>
  <c r="FDA20" i="38"/>
  <c r="FDB20" i="38"/>
  <c r="FDC20" i="38"/>
  <c r="FDD20" i="38"/>
  <c r="FDE20" i="38"/>
  <c r="FDF20" i="38"/>
  <c r="FDG20" i="38"/>
  <c r="FDH20" i="38"/>
  <c r="FDI20" i="38"/>
  <c r="FDJ20" i="38"/>
  <c r="FDK20" i="38"/>
  <c r="FDL20" i="38"/>
  <c r="FDM20" i="38"/>
  <c r="FDN20" i="38"/>
  <c r="FDO20" i="38"/>
  <c r="FDP20" i="38"/>
  <c r="FDQ20" i="38"/>
  <c r="FDR20" i="38"/>
  <c r="FDS20" i="38"/>
  <c r="FDT20" i="38"/>
  <c r="FDU20" i="38"/>
  <c r="FDV20" i="38"/>
  <c r="FDW20" i="38"/>
  <c r="FDX20" i="38"/>
  <c r="FDY20" i="38"/>
  <c r="FDZ20" i="38"/>
  <c r="FEA20" i="38"/>
  <c r="FEB20" i="38"/>
  <c r="FEC20" i="38"/>
  <c r="FED20" i="38"/>
  <c r="FEE20" i="38"/>
  <c r="FEF20" i="38"/>
  <c r="FEG20" i="38"/>
  <c r="FEH20" i="38"/>
  <c r="FEI20" i="38"/>
  <c r="FEJ20" i="38"/>
  <c r="FEK20" i="38"/>
  <c r="FEL20" i="38"/>
  <c r="FEM20" i="38"/>
  <c r="FEN20" i="38"/>
  <c r="FEO20" i="38"/>
  <c r="FEP20" i="38"/>
  <c r="FEQ20" i="38"/>
  <c r="FER20" i="38"/>
  <c r="FES20" i="38"/>
  <c r="FET20" i="38"/>
  <c r="FEU20" i="38"/>
  <c r="FEV20" i="38"/>
  <c r="FEW20" i="38"/>
  <c r="FEX20" i="38"/>
  <c r="FEY20" i="38"/>
  <c r="FEZ20" i="38"/>
  <c r="FFA20" i="38"/>
  <c r="FFB20" i="38"/>
  <c r="FFC20" i="38"/>
  <c r="FFD20" i="38"/>
  <c r="FFE20" i="38"/>
  <c r="FFF20" i="38"/>
  <c r="FFG20" i="38"/>
  <c r="FFH20" i="38"/>
  <c r="FFI20" i="38"/>
  <c r="FFJ20" i="38"/>
  <c r="FFK20" i="38"/>
  <c r="FFL20" i="38"/>
  <c r="FFM20" i="38"/>
  <c r="FFN20" i="38"/>
  <c r="FFO20" i="38"/>
  <c r="FFP20" i="38"/>
  <c r="FFQ20" i="38"/>
  <c r="FFR20" i="38"/>
  <c r="FFS20" i="38"/>
  <c r="FFT20" i="38"/>
  <c r="FFU20" i="38"/>
  <c r="FFV20" i="38"/>
  <c r="FFW20" i="38"/>
  <c r="FFX20" i="38"/>
  <c r="FFY20" i="38"/>
  <c r="FFZ20" i="38"/>
  <c r="FGA20" i="38"/>
  <c r="FGB20" i="38"/>
  <c r="FGC20" i="38"/>
  <c r="FGD20" i="38"/>
  <c r="FGE20" i="38"/>
  <c r="FGF20" i="38"/>
  <c r="FGG20" i="38"/>
  <c r="FGH20" i="38"/>
  <c r="FGI20" i="38"/>
  <c r="FGJ20" i="38"/>
  <c r="FGK20" i="38"/>
  <c r="FGL20" i="38"/>
  <c r="FGM20" i="38"/>
  <c r="FGN20" i="38"/>
  <c r="FGO20" i="38"/>
  <c r="FGP20" i="38"/>
  <c r="FGQ20" i="38"/>
  <c r="FGR20" i="38"/>
  <c r="FGS20" i="38"/>
  <c r="FGT20" i="38"/>
  <c r="FGU20" i="38"/>
  <c r="FGV20" i="38"/>
  <c r="FGW20" i="38"/>
  <c r="FGX20" i="38"/>
  <c r="FGY20" i="38"/>
  <c r="FGZ20" i="38"/>
  <c r="FHA20" i="38"/>
  <c r="FHB20" i="38"/>
  <c r="FHC20" i="38"/>
  <c r="FHD20" i="38"/>
  <c r="FHE20" i="38"/>
  <c r="FHF20" i="38"/>
  <c r="FHG20" i="38"/>
  <c r="FHH20" i="38"/>
  <c r="FHI20" i="38"/>
  <c r="FHJ20" i="38"/>
  <c r="FHK20" i="38"/>
  <c r="FHL20" i="38"/>
  <c r="FHM20" i="38"/>
  <c r="FHN20" i="38"/>
  <c r="FHO20" i="38"/>
  <c r="FHP20" i="38"/>
  <c r="FHQ20" i="38"/>
  <c r="FHR20" i="38"/>
  <c r="FHS20" i="38"/>
  <c r="FHT20" i="38"/>
  <c r="FHU20" i="38"/>
  <c r="FHV20" i="38"/>
  <c r="FHW20" i="38"/>
  <c r="FHX20" i="38"/>
  <c r="FHY20" i="38"/>
  <c r="FHZ20" i="38"/>
  <c r="FIA20" i="38"/>
  <c r="FIB20" i="38"/>
  <c r="FIC20" i="38"/>
  <c r="FID20" i="38"/>
  <c r="FIE20" i="38"/>
  <c r="FIF20" i="38"/>
  <c r="FIG20" i="38"/>
  <c r="FIH20" i="38"/>
  <c r="FII20" i="38"/>
  <c r="FIJ20" i="38"/>
  <c r="FIK20" i="38"/>
  <c r="FIL20" i="38"/>
  <c r="FIM20" i="38"/>
  <c r="FIN20" i="38"/>
  <c r="FIO20" i="38"/>
  <c r="FIP20" i="38"/>
  <c r="FIQ20" i="38"/>
  <c r="FIR20" i="38"/>
  <c r="FIS20" i="38"/>
  <c r="FIT20" i="38"/>
  <c r="FIU20" i="38"/>
  <c r="FIV20" i="38"/>
  <c r="FIW20" i="38"/>
  <c r="FIX20" i="38"/>
  <c r="FIY20" i="38"/>
  <c r="FIZ20" i="38"/>
  <c r="FJA20" i="38"/>
  <c r="FJB20" i="38"/>
  <c r="FJC20" i="38"/>
  <c r="FJD20" i="38"/>
  <c r="FJE20" i="38"/>
  <c r="FJF20" i="38"/>
  <c r="FJG20" i="38"/>
  <c r="FJH20" i="38"/>
  <c r="FJI20" i="38"/>
  <c r="FJJ20" i="38"/>
  <c r="FJK20" i="38"/>
  <c r="FJL20" i="38"/>
  <c r="FJM20" i="38"/>
  <c r="FJN20" i="38"/>
  <c r="FJO20" i="38"/>
  <c r="FJP20" i="38"/>
  <c r="FJQ20" i="38"/>
  <c r="FJR20" i="38"/>
  <c r="FJS20" i="38"/>
  <c r="FJT20" i="38"/>
  <c r="FJU20" i="38"/>
  <c r="FJV20" i="38"/>
  <c r="FJW20" i="38"/>
  <c r="FJX20" i="38"/>
  <c r="FJY20" i="38"/>
  <c r="FJZ20" i="38"/>
  <c r="FKA20" i="38"/>
  <c r="FKB20" i="38"/>
  <c r="FKC20" i="38"/>
  <c r="FKD20" i="38"/>
  <c r="FKE20" i="38"/>
  <c r="FKF20" i="38"/>
  <c r="FKG20" i="38"/>
  <c r="FKH20" i="38"/>
  <c r="FKI20" i="38"/>
  <c r="FKJ20" i="38"/>
  <c r="FKK20" i="38"/>
  <c r="FKL20" i="38"/>
  <c r="FKM20" i="38"/>
  <c r="FKN20" i="38"/>
  <c r="FKO20" i="38"/>
  <c r="FKP20" i="38"/>
  <c r="FKQ20" i="38"/>
  <c r="FKR20" i="38"/>
  <c r="FKS20" i="38"/>
  <c r="FKT20" i="38"/>
  <c r="FKU20" i="38"/>
  <c r="FKV20" i="38"/>
  <c r="FKW20" i="38"/>
  <c r="FKX20" i="38"/>
  <c r="FKY20" i="38"/>
  <c r="FKZ20" i="38"/>
  <c r="FLA20" i="38"/>
  <c r="FLB20" i="38"/>
  <c r="FLC20" i="38"/>
  <c r="FLD20" i="38"/>
  <c r="FLE20" i="38"/>
  <c r="FLF20" i="38"/>
  <c r="FLG20" i="38"/>
  <c r="FLH20" i="38"/>
  <c r="FLI20" i="38"/>
  <c r="FLJ20" i="38"/>
  <c r="FLK20" i="38"/>
  <c r="FLL20" i="38"/>
  <c r="FLM20" i="38"/>
  <c r="FLN20" i="38"/>
  <c r="FLO20" i="38"/>
  <c r="FLP20" i="38"/>
  <c r="FLQ20" i="38"/>
  <c r="FLR20" i="38"/>
  <c r="FLS20" i="38"/>
  <c r="FLT20" i="38"/>
  <c r="FLU20" i="38"/>
  <c r="FLV20" i="38"/>
  <c r="FLW20" i="38"/>
  <c r="FLX20" i="38"/>
  <c r="FLY20" i="38"/>
  <c r="FLZ20" i="38"/>
  <c r="FMA20" i="38"/>
  <c r="FMB20" i="38"/>
  <c r="FMC20" i="38"/>
  <c r="FMD20" i="38"/>
  <c r="FME20" i="38"/>
  <c r="FMF20" i="38"/>
  <c r="FMG20" i="38"/>
  <c r="FMH20" i="38"/>
  <c r="FMI20" i="38"/>
  <c r="FMJ20" i="38"/>
  <c r="FMK20" i="38"/>
  <c r="FML20" i="38"/>
  <c r="FMM20" i="38"/>
  <c r="FMN20" i="38"/>
  <c r="FMO20" i="38"/>
  <c r="FMP20" i="38"/>
  <c r="FMQ20" i="38"/>
  <c r="FMR20" i="38"/>
  <c r="FMS20" i="38"/>
  <c r="FMT20" i="38"/>
  <c r="FMU20" i="38"/>
  <c r="FMV20" i="38"/>
  <c r="FMW20" i="38"/>
  <c r="FMX20" i="38"/>
  <c r="FMY20" i="38"/>
  <c r="FMZ20" i="38"/>
  <c r="FNA20" i="38"/>
  <c r="FNB20" i="38"/>
  <c r="FNC20" i="38"/>
  <c r="FND20" i="38"/>
  <c r="FNE20" i="38"/>
  <c r="FNF20" i="38"/>
  <c r="FNG20" i="38"/>
  <c r="FNH20" i="38"/>
  <c r="FNI20" i="38"/>
  <c r="FNJ20" i="38"/>
  <c r="FNK20" i="38"/>
  <c r="FNL20" i="38"/>
  <c r="FNM20" i="38"/>
  <c r="FNN20" i="38"/>
  <c r="FNO20" i="38"/>
  <c r="FNP20" i="38"/>
  <c r="FNQ20" i="38"/>
  <c r="FNR20" i="38"/>
  <c r="FNS20" i="38"/>
  <c r="FNT20" i="38"/>
  <c r="FNU20" i="38"/>
  <c r="FNV20" i="38"/>
  <c r="FNW20" i="38"/>
  <c r="FNX20" i="38"/>
  <c r="FNY20" i="38"/>
  <c r="FNZ20" i="38"/>
  <c r="FOA20" i="38"/>
  <c r="FOB20" i="38"/>
  <c r="FOC20" i="38"/>
  <c r="FOD20" i="38"/>
  <c r="FOE20" i="38"/>
  <c r="FOF20" i="38"/>
  <c r="FOG20" i="38"/>
  <c r="FOH20" i="38"/>
  <c r="FOI20" i="38"/>
  <c r="FOJ20" i="38"/>
  <c r="FOK20" i="38"/>
  <c r="FOL20" i="38"/>
  <c r="FOM20" i="38"/>
  <c r="FON20" i="38"/>
  <c r="FOO20" i="38"/>
  <c r="FOP20" i="38"/>
  <c r="FOQ20" i="38"/>
  <c r="FOR20" i="38"/>
  <c r="FOS20" i="38"/>
  <c r="FOT20" i="38"/>
  <c r="FOU20" i="38"/>
  <c r="FOV20" i="38"/>
  <c r="FOW20" i="38"/>
  <c r="FOX20" i="38"/>
  <c r="FOY20" i="38"/>
  <c r="FOZ20" i="38"/>
  <c r="FPA20" i="38"/>
  <c r="FPB20" i="38"/>
  <c r="FPC20" i="38"/>
  <c r="FPD20" i="38"/>
  <c r="FPE20" i="38"/>
  <c r="FPF20" i="38"/>
  <c r="FPG20" i="38"/>
  <c r="FPH20" i="38"/>
  <c r="FPI20" i="38"/>
  <c r="FPJ20" i="38"/>
  <c r="FPK20" i="38"/>
  <c r="FPL20" i="38"/>
  <c r="FPM20" i="38"/>
  <c r="FPN20" i="38"/>
  <c r="FPO20" i="38"/>
  <c r="FPP20" i="38"/>
  <c r="FPQ20" i="38"/>
  <c r="FPR20" i="38"/>
  <c r="FPS20" i="38"/>
  <c r="FPT20" i="38"/>
  <c r="FPU20" i="38"/>
  <c r="FPV20" i="38"/>
  <c r="FPW20" i="38"/>
  <c r="FPX20" i="38"/>
  <c r="FPY20" i="38"/>
  <c r="FPZ20" i="38"/>
  <c r="FQA20" i="38"/>
  <c r="FQB20" i="38"/>
  <c r="FQC20" i="38"/>
  <c r="FQD20" i="38"/>
  <c r="FQE20" i="38"/>
  <c r="FQF20" i="38"/>
  <c r="FQG20" i="38"/>
  <c r="FQH20" i="38"/>
  <c r="FQI20" i="38"/>
  <c r="FQJ20" i="38"/>
  <c r="FQK20" i="38"/>
  <c r="FQL20" i="38"/>
  <c r="FQM20" i="38"/>
  <c r="FQN20" i="38"/>
  <c r="FQO20" i="38"/>
  <c r="FQP20" i="38"/>
  <c r="FQQ20" i="38"/>
  <c r="FQR20" i="38"/>
  <c r="FQS20" i="38"/>
  <c r="FQT20" i="38"/>
  <c r="FQU20" i="38"/>
  <c r="FQV20" i="38"/>
  <c r="FQW20" i="38"/>
  <c r="FQX20" i="38"/>
  <c r="FQY20" i="38"/>
  <c r="FQZ20" i="38"/>
  <c r="FRA20" i="38"/>
  <c r="FRB20" i="38"/>
  <c r="FRC20" i="38"/>
  <c r="FRD20" i="38"/>
  <c r="FRE20" i="38"/>
  <c r="FRF20" i="38"/>
  <c r="FRG20" i="38"/>
  <c r="FRH20" i="38"/>
  <c r="FRI20" i="38"/>
  <c r="FRJ20" i="38"/>
  <c r="FRK20" i="38"/>
  <c r="FRL20" i="38"/>
  <c r="FRM20" i="38"/>
  <c r="FRN20" i="38"/>
  <c r="FRO20" i="38"/>
  <c r="FRP20" i="38"/>
  <c r="FRQ20" i="38"/>
  <c r="FRR20" i="38"/>
  <c r="FRS20" i="38"/>
  <c r="FRT20" i="38"/>
  <c r="FRU20" i="38"/>
  <c r="FRV20" i="38"/>
  <c r="FRW20" i="38"/>
  <c r="FRX20" i="38"/>
  <c r="FRY20" i="38"/>
  <c r="FRZ20" i="38"/>
  <c r="FSA20" i="38"/>
  <c r="FSB20" i="38"/>
  <c r="FSC20" i="38"/>
  <c r="FSD20" i="38"/>
  <c r="FSE20" i="38"/>
  <c r="FSF20" i="38"/>
  <c r="FSG20" i="38"/>
  <c r="FSH20" i="38"/>
  <c r="FSI20" i="38"/>
  <c r="FSJ20" i="38"/>
  <c r="FSK20" i="38"/>
  <c r="FSL20" i="38"/>
  <c r="FSM20" i="38"/>
  <c r="FSN20" i="38"/>
  <c r="FSO20" i="38"/>
  <c r="FSP20" i="38"/>
  <c r="FSQ20" i="38"/>
  <c r="FSR20" i="38"/>
  <c r="FSS20" i="38"/>
  <c r="FST20" i="38"/>
  <c r="FSU20" i="38"/>
  <c r="FSV20" i="38"/>
  <c r="FSW20" i="38"/>
  <c r="FSX20" i="38"/>
  <c r="FSY20" i="38"/>
  <c r="FSZ20" i="38"/>
  <c r="FTA20" i="38"/>
  <c r="FTB20" i="38"/>
  <c r="FTC20" i="38"/>
  <c r="FTD20" i="38"/>
  <c r="FTE20" i="38"/>
  <c r="FTF20" i="38"/>
  <c r="FTG20" i="38"/>
  <c r="FTH20" i="38"/>
  <c r="FTI20" i="38"/>
  <c r="FTJ20" i="38"/>
  <c r="FTK20" i="38"/>
  <c r="FTL20" i="38"/>
  <c r="FTM20" i="38"/>
  <c r="FTN20" i="38"/>
  <c r="FTO20" i="38"/>
  <c r="FTP20" i="38"/>
  <c r="FTQ20" i="38"/>
  <c r="FTR20" i="38"/>
  <c r="FTS20" i="38"/>
  <c r="FTT20" i="38"/>
  <c r="FTU20" i="38"/>
  <c r="FTV20" i="38"/>
  <c r="FTW20" i="38"/>
  <c r="FTX20" i="38"/>
  <c r="FTY20" i="38"/>
  <c r="FTZ20" i="38"/>
  <c r="FUA20" i="38"/>
  <c r="FUB20" i="38"/>
  <c r="FUC20" i="38"/>
  <c r="FUD20" i="38"/>
  <c r="FUE20" i="38"/>
  <c r="FUF20" i="38"/>
  <c r="FUG20" i="38"/>
  <c r="FUH20" i="38"/>
  <c r="FUI20" i="38"/>
  <c r="FUJ20" i="38"/>
  <c r="FUK20" i="38"/>
  <c r="FUL20" i="38"/>
  <c r="FUM20" i="38"/>
  <c r="FUN20" i="38"/>
  <c r="FUO20" i="38"/>
  <c r="FUP20" i="38"/>
  <c r="FUQ20" i="38"/>
  <c r="FUR20" i="38"/>
  <c r="FUS20" i="38"/>
  <c r="FUT20" i="38"/>
  <c r="FUU20" i="38"/>
  <c r="FUV20" i="38"/>
  <c r="FUW20" i="38"/>
  <c r="FUX20" i="38"/>
  <c r="FUY20" i="38"/>
  <c r="FUZ20" i="38"/>
  <c r="FVA20" i="38"/>
  <c r="FVB20" i="38"/>
  <c r="FVC20" i="38"/>
  <c r="FVD20" i="38"/>
  <c r="FVE20" i="38"/>
  <c r="FVF20" i="38"/>
  <c r="FVG20" i="38"/>
  <c r="FVH20" i="38"/>
  <c r="FVI20" i="38"/>
  <c r="FVJ20" i="38"/>
  <c r="FVK20" i="38"/>
  <c r="FVL20" i="38"/>
  <c r="FVM20" i="38"/>
  <c r="FVN20" i="38"/>
  <c r="FVO20" i="38"/>
  <c r="FVP20" i="38"/>
  <c r="FVQ20" i="38"/>
  <c r="FVR20" i="38"/>
  <c r="FVS20" i="38"/>
  <c r="FVT20" i="38"/>
  <c r="FVU20" i="38"/>
  <c r="FVV20" i="38"/>
  <c r="FVW20" i="38"/>
  <c r="FVX20" i="38"/>
  <c r="FVY20" i="38"/>
  <c r="FVZ20" i="38"/>
  <c r="FWA20" i="38"/>
  <c r="FWB20" i="38"/>
  <c r="FWC20" i="38"/>
  <c r="FWD20" i="38"/>
  <c r="FWE20" i="38"/>
  <c r="FWF20" i="38"/>
  <c r="FWG20" i="38"/>
  <c r="FWH20" i="38"/>
  <c r="FWI20" i="38"/>
  <c r="FWJ20" i="38"/>
  <c r="FWK20" i="38"/>
  <c r="FWL20" i="38"/>
  <c r="FWM20" i="38"/>
  <c r="FWN20" i="38"/>
  <c r="FWO20" i="38"/>
  <c r="FWP20" i="38"/>
  <c r="FWQ20" i="38"/>
  <c r="FWR20" i="38"/>
  <c r="FWS20" i="38"/>
  <c r="FWT20" i="38"/>
  <c r="FWU20" i="38"/>
  <c r="FWV20" i="38"/>
  <c r="FWW20" i="38"/>
  <c r="FWX20" i="38"/>
  <c r="FWY20" i="38"/>
  <c r="FWZ20" i="38"/>
  <c r="FXA20" i="38"/>
  <c r="FXB20" i="38"/>
  <c r="FXC20" i="38"/>
  <c r="FXD20" i="38"/>
  <c r="FXE20" i="38"/>
  <c r="FXF20" i="38"/>
  <c r="FXG20" i="38"/>
  <c r="FXH20" i="38"/>
  <c r="FXI20" i="38"/>
  <c r="FXJ20" i="38"/>
  <c r="FXK20" i="38"/>
  <c r="FXL20" i="38"/>
  <c r="FXM20" i="38"/>
  <c r="FXN20" i="38"/>
  <c r="FXO20" i="38"/>
  <c r="FXP20" i="38"/>
  <c r="FXQ20" i="38"/>
  <c r="FXR20" i="38"/>
  <c r="FXS20" i="38"/>
  <c r="FXT20" i="38"/>
  <c r="FXU20" i="38"/>
  <c r="FXV20" i="38"/>
  <c r="FXW20" i="38"/>
  <c r="FXX20" i="38"/>
  <c r="FXY20" i="38"/>
  <c r="FXZ20" i="38"/>
  <c r="FYA20" i="38"/>
  <c r="FYB20" i="38"/>
  <c r="FYC20" i="38"/>
  <c r="FYD20" i="38"/>
  <c r="FYE20" i="38"/>
  <c r="FYF20" i="38"/>
  <c r="FYG20" i="38"/>
  <c r="FYH20" i="38"/>
  <c r="FYI20" i="38"/>
  <c r="FYJ20" i="38"/>
  <c r="FYK20" i="38"/>
  <c r="FYL20" i="38"/>
  <c r="FYM20" i="38"/>
  <c r="FYN20" i="38"/>
  <c r="FYO20" i="38"/>
  <c r="FYP20" i="38"/>
  <c r="FYQ20" i="38"/>
  <c r="FYR20" i="38"/>
  <c r="FYS20" i="38"/>
  <c r="FYT20" i="38"/>
  <c r="FYU20" i="38"/>
  <c r="FYV20" i="38"/>
  <c r="FYW20" i="38"/>
  <c r="FYX20" i="38"/>
  <c r="FYY20" i="38"/>
  <c r="FYZ20" i="38"/>
  <c r="FZA20" i="38"/>
  <c r="FZB20" i="38"/>
  <c r="FZC20" i="38"/>
  <c r="FZD20" i="38"/>
  <c r="FZE20" i="38"/>
  <c r="FZF20" i="38"/>
  <c r="FZG20" i="38"/>
  <c r="FZH20" i="38"/>
  <c r="FZI20" i="38"/>
  <c r="FZJ20" i="38"/>
  <c r="FZK20" i="38"/>
  <c r="FZL20" i="38"/>
  <c r="FZM20" i="38"/>
  <c r="FZN20" i="38"/>
  <c r="FZO20" i="38"/>
  <c r="FZP20" i="38"/>
  <c r="FZQ20" i="38"/>
  <c r="FZR20" i="38"/>
  <c r="FZS20" i="38"/>
  <c r="FZT20" i="38"/>
  <c r="FZU20" i="38"/>
  <c r="FZV20" i="38"/>
  <c r="FZW20" i="38"/>
  <c r="FZX20" i="38"/>
  <c r="FZY20" i="38"/>
  <c r="FZZ20" i="38"/>
  <c r="GAA20" i="38"/>
  <c r="GAB20" i="38"/>
  <c r="GAC20" i="38"/>
  <c r="GAD20" i="38"/>
  <c r="GAE20" i="38"/>
  <c r="GAF20" i="38"/>
  <c r="GAG20" i="38"/>
  <c r="GAH20" i="38"/>
  <c r="GAI20" i="38"/>
  <c r="GAJ20" i="38"/>
  <c r="GAK20" i="38"/>
  <c r="GAL20" i="38"/>
  <c r="GAM20" i="38"/>
  <c r="GAN20" i="38"/>
  <c r="GAO20" i="38"/>
  <c r="GAP20" i="38"/>
  <c r="GAQ20" i="38"/>
  <c r="GAR20" i="38"/>
  <c r="GAS20" i="38"/>
  <c r="GAT20" i="38"/>
  <c r="GAU20" i="38"/>
  <c r="GAV20" i="38"/>
  <c r="GAW20" i="38"/>
  <c r="GAX20" i="38"/>
  <c r="GAY20" i="38"/>
  <c r="GAZ20" i="38"/>
  <c r="GBA20" i="38"/>
  <c r="GBB20" i="38"/>
  <c r="GBC20" i="38"/>
  <c r="GBD20" i="38"/>
  <c r="GBE20" i="38"/>
  <c r="GBF20" i="38"/>
  <c r="GBG20" i="38"/>
  <c r="GBH20" i="38"/>
  <c r="GBI20" i="38"/>
  <c r="GBJ20" i="38"/>
  <c r="GBK20" i="38"/>
  <c r="GBL20" i="38"/>
  <c r="GBM20" i="38"/>
  <c r="GBN20" i="38"/>
  <c r="GBO20" i="38"/>
  <c r="GBP20" i="38"/>
  <c r="GBQ20" i="38"/>
  <c r="GBR20" i="38"/>
  <c r="GBS20" i="38"/>
  <c r="GBT20" i="38"/>
  <c r="GBU20" i="38"/>
  <c r="GBV20" i="38"/>
  <c r="GBW20" i="38"/>
  <c r="GBX20" i="38"/>
  <c r="GBY20" i="38"/>
  <c r="GBZ20" i="38"/>
  <c r="GCA20" i="38"/>
  <c r="GCB20" i="38"/>
  <c r="GCC20" i="38"/>
  <c r="GCD20" i="38"/>
  <c r="GCE20" i="38"/>
  <c r="GCF20" i="38"/>
  <c r="GCG20" i="38"/>
  <c r="GCH20" i="38"/>
  <c r="GCI20" i="38"/>
  <c r="GCJ20" i="38"/>
  <c r="GCK20" i="38"/>
  <c r="GCL20" i="38"/>
  <c r="GCM20" i="38"/>
  <c r="GCN20" i="38"/>
  <c r="GCO20" i="38"/>
  <c r="GCP20" i="38"/>
  <c r="GCQ20" i="38"/>
  <c r="GCR20" i="38"/>
  <c r="GCS20" i="38"/>
  <c r="GCT20" i="38"/>
  <c r="GCU20" i="38"/>
  <c r="GCV20" i="38"/>
  <c r="GCW20" i="38"/>
  <c r="GCX20" i="38"/>
  <c r="GCY20" i="38"/>
  <c r="GCZ20" i="38"/>
  <c r="GDA20" i="38"/>
  <c r="GDB20" i="38"/>
  <c r="GDC20" i="38"/>
  <c r="GDD20" i="38"/>
  <c r="GDE20" i="38"/>
  <c r="GDF20" i="38"/>
  <c r="GDG20" i="38"/>
  <c r="GDH20" i="38"/>
  <c r="GDI20" i="38"/>
  <c r="GDJ20" i="38"/>
  <c r="GDK20" i="38"/>
  <c r="GDL20" i="38"/>
  <c r="GDM20" i="38"/>
  <c r="GDN20" i="38"/>
  <c r="GDO20" i="38"/>
  <c r="GDP20" i="38"/>
  <c r="GDQ20" i="38"/>
  <c r="GDR20" i="38"/>
  <c r="GDS20" i="38"/>
  <c r="GDT20" i="38"/>
  <c r="GDU20" i="38"/>
  <c r="GDV20" i="38"/>
  <c r="GDW20" i="38"/>
  <c r="GDX20" i="38"/>
  <c r="GDY20" i="38"/>
  <c r="GDZ20" i="38"/>
  <c r="GEA20" i="38"/>
  <c r="GEB20" i="38"/>
  <c r="GEC20" i="38"/>
  <c r="GED20" i="38"/>
  <c r="GEE20" i="38"/>
  <c r="GEF20" i="38"/>
  <c r="GEG20" i="38"/>
  <c r="GEH20" i="38"/>
  <c r="GEI20" i="38"/>
  <c r="GEJ20" i="38"/>
  <c r="GEK20" i="38"/>
  <c r="GEL20" i="38"/>
  <c r="GEM20" i="38"/>
  <c r="GEN20" i="38"/>
  <c r="GEO20" i="38"/>
  <c r="GEP20" i="38"/>
  <c r="GEQ20" i="38"/>
  <c r="GER20" i="38"/>
  <c r="GES20" i="38"/>
  <c r="GET20" i="38"/>
  <c r="GEU20" i="38"/>
  <c r="GEV20" i="38"/>
  <c r="GEW20" i="38"/>
  <c r="GEX20" i="38"/>
  <c r="GEY20" i="38"/>
  <c r="GEZ20" i="38"/>
  <c r="GFA20" i="38"/>
  <c r="GFB20" i="38"/>
  <c r="GFC20" i="38"/>
  <c r="GFD20" i="38"/>
  <c r="GFE20" i="38"/>
  <c r="GFF20" i="38"/>
  <c r="GFG20" i="38"/>
  <c r="GFH20" i="38"/>
  <c r="GFI20" i="38"/>
  <c r="GFJ20" i="38"/>
  <c r="GFK20" i="38"/>
  <c r="GFL20" i="38"/>
  <c r="GFM20" i="38"/>
  <c r="GFN20" i="38"/>
  <c r="GFO20" i="38"/>
  <c r="GFP20" i="38"/>
  <c r="GFQ20" i="38"/>
  <c r="GFR20" i="38"/>
  <c r="GFS20" i="38"/>
  <c r="GFT20" i="38"/>
  <c r="GFU20" i="38"/>
  <c r="GFV20" i="38"/>
  <c r="GFW20" i="38"/>
  <c r="GFX20" i="38"/>
  <c r="GFY20" i="38"/>
  <c r="GFZ20" i="38"/>
  <c r="GGA20" i="38"/>
  <c r="GGB20" i="38"/>
  <c r="GGC20" i="38"/>
  <c r="GGD20" i="38"/>
  <c r="GGE20" i="38"/>
  <c r="GGF20" i="38"/>
  <c r="GGG20" i="38"/>
  <c r="GGH20" i="38"/>
  <c r="GGI20" i="38"/>
  <c r="GGJ20" i="38"/>
  <c r="GGK20" i="38"/>
  <c r="GGL20" i="38"/>
  <c r="GGM20" i="38"/>
  <c r="GGN20" i="38"/>
  <c r="GGO20" i="38"/>
  <c r="GGP20" i="38"/>
  <c r="GGQ20" i="38"/>
  <c r="GGR20" i="38"/>
  <c r="GGS20" i="38"/>
  <c r="GGT20" i="38"/>
  <c r="GGU20" i="38"/>
  <c r="GGV20" i="38"/>
  <c r="GGW20" i="38"/>
  <c r="GGX20" i="38"/>
  <c r="GGY20" i="38"/>
  <c r="GGZ20" i="38"/>
  <c r="GHA20" i="38"/>
  <c r="GHB20" i="38"/>
  <c r="GHC20" i="38"/>
  <c r="GHD20" i="38"/>
  <c r="GHE20" i="38"/>
  <c r="GHF20" i="38"/>
  <c r="GHG20" i="38"/>
  <c r="GHH20" i="38"/>
  <c r="GHI20" i="38"/>
  <c r="GHJ20" i="38"/>
  <c r="GHK20" i="38"/>
  <c r="GHL20" i="38"/>
  <c r="GHM20" i="38"/>
  <c r="GHN20" i="38"/>
  <c r="GHO20" i="38"/>
  <c r="GHP20" i="38"/>
  <c r="GHQ20" i="38"/>
  <c r="GHR20" i="38"/>
  <c r="GHS20" i="38"/>
  <c r="GHT20" i="38"/>
  <c r="GHU20" i="38"/>
  <c r="GHV20" i="38"/>
  <c r="GHW20" i="38"/>
  <c r="GHX20" i="38"/>
  <c r="GHY20" i="38"/>
  <c r="GHZ20" i="38"/>
  <c r="GIA20" i="38"/>
  <c r="GIB20" i="38"/>
  <c r="GIC20" i="38"/>
  <c r="GID20" i="38"/>
  <c r="GIE20" i="38"/>
  <c r="GIF20" i="38"/>
  <c r="GIG20" i="38"/>
  <c r="GIH20" i="38"/>
  <c r="GII20" i="38"/>
  <c r="GIJ20" i="38"/>
  <c r="GIK20" i="38"/>
  <c r="GIL20" i="38"/>
  <c r="GIM20" i="38"/>
  <c r="GIN20" i="38"/>
  <c r="GIO20" i="38"/>
  <c r="GIP20" i="38"/>
  <c r="GIQ20" i="38"/>
  <c r="GIR20" i="38"/>
  <c r="GIS20" i="38"/>
  <c r="GIT20" i="38"/>
  <c r="GIU20" i="38"/>
  <c r="GIV20" i="38"/>
  <c r="GIW20" i="38"/>
  <c r="GIX20" i="38"/>
  <c r="GIY20" i="38"/>
  <c r="GIZ20" i="38"/>
  <c r="GJA20" i="38"/>
  <c r="GJB20" i="38"/>
  <c r="GJC20" i="38"/>
  <c r="GJD20" i="38"/>
  <c r="GJE20" i="38"/>
  <c r="GJF20" i="38"/>
  <c r="GJG20" i="38"/>
  <c r="GJH20" i="38"/>
  <c r="GJI20" i="38"/>
  <c r="GJJ20" i="38"/>
  <c r="GJK20" i="38"/>
  <c r="GJL20" i="38"/>
  <c r="GJM20" i="38"/>
  <c r="GJN20" i="38"/>
  <c r="GJO20" i="38"/>
  <c r="GJP20" i="38"/>
  <c r="GJQ20" i="38"/>
  <c r="GJR20" i="38"/>
  <c r="GJS20" i="38"/>
  <c r="GJT20" i="38"/>
  <c r="GJU20" i="38"/>
  <c r="GJV20" i="38"/>
  <c r="GJW20" i="38"/>
  <c r="GJX20" i="38"/>
  <c r="GJY20" i="38"/>
  <c r="GJZ20" i="38"/>
  <c r="GKA20" i="38"/>
  <c r="GKB20" i="38"/>
  <c r="GKC20" i="38"/>
  <c r="GKD20" i="38"/>
  <c r="GKE20" i="38"/>
  <c r="GKF20" i="38"/>
  <c r="GKG20" i="38"/>
  <c r="GKH20" i="38"/>
  <c r="GKI20" i="38"/>
  <c r="GKJ20" i="38"/>
  <c r="GKK20" i="38"/>
  <c r="GKL20" i="38"/>
  <c r="GKM20" i="38"/>
  <c r="GKN20" i="38"/>
  <c r="GKO20" i="38"/>
  <c r="GKP20" i="38"/>
  <c r="GKQ20" i="38"/>
  <c r="GKR20" i="38"/>
  <c r="GKS20" i="38"/>
  <c r="GKT20" i="38"/>
  <c r="GKU20" i="38"/>
  <c r="GKV20" i="38"/>
  <c r="GKW20" i="38"/>
  <c r="GKX20" i="38"/>
  <c r="GKY20" i="38"/>
  <c r="GKZ20" i="38"/>
  <c r="GLA20" i="38"/>
  <c r="GLB20" i="38"/>
  <c r="GLC20" i="38"/>
  <c r="GLD20" i="38"/>
  <c r="GLE20" i="38"/>
  <c r="GLF20" i="38"/>
  <c r="GLG20" i="38"/>
  <c r="GLH20" i="38"/>
  <c r="GLI20" i="38"/>
  <c r="GLJ20" i="38"/>
  <c r="GLK20" i="38"/>
  <c r="GLL20" i="38"/>
  <c r="GLM20" i="38"/>
  <c r="GLN20" i="38"/>
  <c r="GLO20" i="38"/>
  <c r="GLP20" i="38"/>
  <c r="GLQ20" i="38"/>
  <c r="GLR20" i="38"/>
  <c r="GLS20" i="38"/>
  <c r="GLT20" i="38"/>
  <c r="GLU20" i="38"/>
  <c r="GLV20" i="38"/>
  <c r="GLW20" i="38"/>
  <c r="GLX20" i="38"/>
  <c r="GLY20" i="38"/>
  <c r="GLZ20" i="38"/>
  <c r="GMA20" i="38"/>
  <c r="GMB20" i="38"/>
  <c r="GMC20" i="38"/>
  <c r="GMD20" i="38"/>
  <c r="GME20" i="38"/>
  <c r="GMF20" i="38"/>
  <c r="GMG20" i="38"/>
  <c r="GMH20" i="38"/>
  <c r="GMI20" i="38"/>
  <c r="GMJ20" i="38"/>
  <c r="GMK20" i="38"/>
  <c r="GML20" i="38"/>
  <c r="GMM20" i="38"/>
  <c r="GMN20" i="38"/>
  <c r="GMO20" i="38"/>
  <c r="GMP20" i="38"/>
  <c r="GMQ20" i="38"/>
  <c r="GMR20" i="38"/>
  <c r="GMS20" i="38"/>
  <c r="GMT20" i="38"/>
  <c r="GMU20" i="38"/>
  <c r="GMV20" i="38"/>
  <c r="GMW20" i="38"/>
  <c r="GMX20" i="38"/>
  <c r="GMY20" i="38"/>
  <c r="GMZ20" i="38"/>
  <c r="GNA20" i="38"/>
  <c r="GNB20" i="38"/>
  <c r="GNC20" i="38"/>
  <c r="GND20" i="38"/>
  <c r="GNE20" i="38"/>
  <c r="GNF20" i="38"/>
  <c r="GNG20" i="38"/>
  <c r="GNH20" i="38"/>
  <c r="GNI20" i="38"/>
  <c r="GNJ20" i="38"/>
  <c r="GNK20" i="38"/>
  <c r="GNL20" i="38"/>
  <c r="GNM20" i="38"/>
  <c r="GNN20" i="38"/>
  <c r="GNO20" i="38"/>
  <c r="GNP20" i="38"/>
  <c r="GNQ20" i="38"/>
  <c r="GNR20" i="38"/>
  <c r="GNS20" i="38"/>
  <c r="GNT20" i="38"/>
  <c r="GNU20" i="38"/>
  <c r="GNV20" i="38"/>
  <c r="GNW20" i="38"/>
  <c r="GNX20" i="38"/>
  <c r="GNY20" i="38"/>
  <c r="GNZ20" i="38"/>
  <c r="GOA20" i="38"/>
  <c r="GOB20" i="38"/>
  <c r="GOC20" i="38"/>
  <c r="GOD20" i="38"/>
  <c r="GOE20" i="38"/>
  <c r="GOF20" i="38"/>
  <c r="GOG20" i="38"/>
  <c r="GOH20" i="38"/>
  <c r="GOI20" i="38"/>
  <c r="GOJ20" i="38"/>
  <c r="GOK20" i="38"/>
  <c r="GOL20" i="38"/>
  <c r="GOM20" i="38"/>
  <c r="GON20" i="38"/>
  <c r="GOO20" i="38"/>
  <c r="GOP20" i="38"/>
  <c r="GOQ20" i="38"/>
  <c r="GOR20" i="38"/>
  <c r="GOS20" i="38"/>
  <c r="GOT20" i="38"/>
  <c r="GOU20" i="38"/>
  <c r="GOV20" i="38"/>
  <c r="GOW20" i="38"/>
  <c r="GOX20" i="38"/>
  <c r="GOY20" i="38"/>
  <c r="GOZ20" i="38"/>
  <c r="GPA20" i="38"/>
  <c r="GPB20" i="38"/>
  <c r="GPC20" i="38"/>
  <c r="GPD20" i="38"/>
  <c r="GPE20" i="38"/>
  <c r="GPF20" i="38"/>
  <c r="GPG20" i="38"/>
  <c r="GPH20" i="38"/>
  <c r="GPI20" i="38"/>
  <c r="GPJ20" i="38"/>
  <c r="GPK20" i="38"/>
  <c r="GPL20" i="38"/>
  <c r="GPM20" i="38"/>
  <c r="GPN20" i="38"/>
  <c r="GPO20" i="38"/>
  <c r="GPP20" i="38"/>
  <c r="GPQ20" i="38"/>
  <c r="GPR20" i="38"/>
  <c r="GPS20" i="38"/>
  <c r="GPT20" i="38"/>
  <c r="GPU20" i="38"/>
  <c r="GPV20" i="38"/>
  <c r="GPW20" i="38"/>
  <c r="GPX20" i="38"/>
  <c r="GPY20" i="38"/>
  <c r="GPZ20" i="38"/>
  <c r="GQA20" i="38"/>
  <c r="GQB20" i="38"/>
  <c r="GQC20" i="38"/>
  <c r="GQD20" i="38"/>
  <c r="GQE20" i="38"/>
  <c r="GQF20" i="38"/>
  <c r="GQG20" i="38"/>
  <c r="GQH20" i="38"/>
  <c r="GQI20" i="38"/>
  <c r="GQJ20" i="38"/>
  <c r="GQK20" i="38"/>
  <c r="GQL20" i="38"/>
  <c r="GQM20" i="38"/>
  <c r="GQN20" i="38"/>
  <c r="GQO20" i="38"/>
  <c r="GQP20" i="38"/>
  <c r="GQQ20" i="38"/>
  <c r="GQR20" i="38"/>
  <c r="GQS20" i="38"/>
  <c r="GQT20" i="38"/>
  <c r="GQU20" i="38"/>
  <c r="GQV20" i="38"/>
  <c r="GQW20" i="38"/>
  <c r="GQX20" i="38"/>
  <c r="GQY20" i="38"/>
  <c r="GQZ20" i="38"/>
  <c r="GRA20" i="38"/>
  <c r="GRB20" i="38"/>
  <c r="GRC20" i="38"/>
  <c r="GRD20" i="38"/>
  <c r="GRE20" i="38"/>
  <c r="GRF20" i="38"/>
  <c r="GRG20" i="38"/>
  <c r="GRH20" i="38"/>
  <c r="GRI20" i="38"/>
  <c r="GRJ20" i="38"/>
  <c r="GRK20" i="38"/>
  <c r="GRL20" i="38"/>
  <c r="GRM20" i="38"/>
  <c r="GRN20" i="38"/>
  <c r="GRO20" i="38"/>
  <c r="GRP20" i="38"/>
  <c r="GRQ20" i="38"/>
  <c r="GRR20" i="38"/>
  <c r="GRS20" i="38"/>
  <c r="GRT20" i="38"/>
  <c r="GRU20" i="38"/>
  <c r="GRV20" i="38"/>
  <c r="GRW20" i="38"/>
  <c r="GRX20" i="38"/>
  <c r="GRY20" i="38"/>
  <c r="GRZ20" i="38"/>
  <c r="GSA20" i="38"/>
  <c r="GSB20" i="38"/>
  <c r="GSC20" i="38"/>
  <c r="GSD20" i="38"/>
  <c r="GSE20" i="38"/>
  <c r="GSF20" i="38"/>
  <c r="GSG20" i="38"/>
  <c r="GSH20" i="38"/>
  <c r="GSI20" i="38"/>
  <c r="GSJ20" i="38"/>
  <c r="GSK20" i="38"/>
  <c r="GSL20" i="38"/>
  <c r="GSM20" i="38"/>
  <c r="GSN20" i="38"/>
  <c r="GSO20" i="38"/>
  <c r="GSP20" i="38"/>
  <c r="GSQ20" i="38"/>
  <c r="GSR20" i="38"/>
  <c r="GSS20" i="38"/>
  <c r="GST20" i="38"/>
  <c r="GSU20" i="38"/>
  <c r="GSV20" i="38"/>
  <c r="GSW20" i="38"/>
  <c r="GSX20" i="38"/>
  <c r="GSY20" i="38"/>
  <c r="GSZ20" i="38"/>
  <c r="GTA20" i="38"/>
  <c r="GTB20" i="38"/>
  <c r="GTC20" i="38"/>
  <c r="GTD20" i="38"/>
  <c r="GTE20" i="38"/>
  <c r="GTF20" i="38"/>
  <c r="GTG20" i="38"/>
  <c r="GTH20" i="38"/>
  <c r="GTI20" i="38"/>
  <c r="GTJ20" i="38"/>
  <c r="GTK20" i="38"/>
  <c r="GTL20" i="38"/>
  <c r="GTM20" i="38"/>
  <c r="GTN20" i="38"/>
  <c r="GTO20" i="38"/>
  <c r="GTP20" i="38"/>
  <c r="GTQ20" i="38"/>
  <c r="GTR20" i="38"/>
  <c r="GTS20" i="38"/>
  <c r="GTT20" i="38"/>
  <c r="GTU20" i="38"/>
  <c r="GTV20" i="38"/>
  <c r="GTW20" i="38"/>
  <c r="GTX20" i="38"/>
  <c r="GTY20" i="38"/>
  <c r="GTZ20" i="38"/>
  <c r="GUA20" i="38"/>
  <c r="GUB20" i="38"/>
  <c r="GUC20" i="38"/>
  <c r="GUD20" i="38"/>
  <c r="GUE20" i="38"/>
  <c r="GUF20" i="38"/>
  <c r="GUG20" i="38"/>
  <c r="GUH20" i="38"/>
  <c r="GUI20" i="38"/>
  <c r="GUJ20" i="38"/>
  <c r="GUK20" i="38"/>
  <c r="GUL20" i="38"/>
  <c r="GUM20" i="38"/>
  <c r="GUN20" i="38"/>
  <c r="GUO20" i="38"/>
  <c r="GUP20" i="38"/>
  <c r="GUQ20" i="38"/>
  <c r="GUR20" i="38"/>
  <c r="GUS20" i="38"/>
  <c r="GUT20" i="38"/>
  <c r="GUU20" i="38"/>
  <c r="GUV20" i="38"/>
  <c r="GUW20" i="38"/>
  <c r="GUX20" i="38"/>
  <c r="GUY20" i="38"/>
  <c r="GUZ20" i="38"/>
  <c r="GVA20" i="38"/>
  <c r="GVB20" i="38"/>
  <c r="GVC20" i="38"/>
  <c r="GVD20" i="38"/>
  <c r="GVE20" i="38"/>
  <c r="GVF20" i="38"/>
  <c r="GVG20" i="38"/>
  <c r="GVH20" i="38"/>
  <c r="GVI20" i="38"/>
  <c r="GVJ20" i="38"/>
  <c r="GVK20" i="38"/>
  <c r="GVL20" i="38"/>
  <c r="GVM20" i="38"/>
  <c r="GVN20" i="38"/>
  <c r="GVO20" i="38"/>
  <c r="GVP20" i="38"/>
  <c r="GVQ20" i="38"/>
  <c r="GVR20" i="38"/>
  <c r="GVS20" i="38"/>
  <c r="GVT20" i="38"/>
  <c r="GVU20" i="38"/>
  <c r="GVV20" i="38"/>
  <c r="GVW20" i="38"/>
  <c r="GVX20" i="38"/>
  <c r="GVY20" i="38"/>
  <c r="GVZ20" i="38"/>
  <c r="GWA20" i="38"/>
  <c r="GWB20" i="38"/>
  <c r="GWC20" i="38"/>
  <c r="GWD20" i="38"/>
  <c r="GWE20" i="38"/>
  <c r="GWF20" i="38"/>
  <c r="GWG20" i="38"/>
  <c r="GWH20" i="38"/>
  <c r="GWI20" i="38"/>
  <c r="GWJ20" i="38"/>
  <c r="GWK20" i="38"/>
  <c r="GWL20" i="38"/>
  <c r="GWM20" i="38"/>
  <c r="GWN20" i="38"/>
  <c r="GWO20" i="38"/>
  <c r="GWP20" i="38"/>
  <c r="GWQ20" i="38"/>
  <c r="GWR20" i="38"/>
  <c r="GWS20" i="38"/>
  <c r="GWT20" i="38"/>
  <c r="GWU20" i="38"/>
  <c r="GWV20" i="38"/>
  <c r="GWW20" i="38"/>
  <c r="GWX20" i="38"/>
  <c r="GWY20" i="38"/>
  <c r="GWZ20" i="38"/>
  <c r="GXA20" i="38"/>
  <c r="GXB20" i="38"/>
  <c r="GXC20" i="38"/>
  <c r="GXD20" i="38"/>
  <c r="GXE20" i="38"/>
  <c r="GXF20" i="38"/>
  <c r="GXG20" i="38"/>
  <c r="GXH20" i="38"/>
  <c r="GXI20" i="38"/>
  <c r="GXJ20" i="38"/>
  <c r="GXK20" i="38"/>
  <c r="GXL20" i="38"/>
  <c r="GXM20" i="38"/>
  <c r="GXN20" i="38"/>
  <c r="GXO20" i="38"/>
  <c r="GXP20" i="38"/>
  <c r="GXQ20" i="38"/>
  <c r="GXR20" i="38"/>
  <c r="GXS20" i="38"/>
  <c r="GXT20" i="38"/>
  <c r="GXU20" i="38"/>
  <c r="GXV20" i="38"/>
  <c r="GXW20" i="38"/>
  <c r="GXX20" i="38"/>
  <c r="GXY20" i="38"/>
  <c r="GXZ20" i="38"/>
  <c r="GYA20" i="38"/>
  <c r="GYB20" i="38"/>
  <c r="GYC20" i="38"/>
  <c r="GYD20" i="38"/>
  <c r="GYE20" i="38"/>
  <c r="GYF20" i="38"/>
  <c r="GYG20" i="38"/>
  <c r="GYH20" i="38"/>
  <c r="GYI20" i="38"/>
  <c r="GYJ20" i="38"/>
  <c r="GYK20" i="38"/>
  <c r="GYL20" i="38"/>
  <c r="GYM20" i="38"/>
  <c r="GYN20" i="38"/>
  <c r="GYO20" i="38"/>
  <c r="GYP20" i="38"/>
  <c r="GYQ20" i="38"/>
  <c r="GYR20" i="38"/>
  <c r="GYS20" i="38"/>
  <c r="GYT20" i="38"/>
  <c r="GYU20" i="38"/>
  <c r="GYV20" i="38"/>
  <c r="GYW20" i="38"/>
  <c r="GYX20" i="38"/>
  <c r="GYY20" i="38"/>
  <c r="GYZ20" i="38"/>
  <c r="GZA20" i="38"/>
  <c r="GZB20" i="38"/>
  <c r="GZC20" i="38"/>
  <c r="GZD20" i="38"/>
  <c r="GZE20" i="38"/>
  <c r="GZF20" i="38"/>
  <c r="GZG20" i="38"/>
  <c r="GZH20" i="38"/>
  <c r="GZI20" i="38"/>
  <c r="GZJ20" i="38"/>
  <c r="GZK20" i="38"/>
  <c r="GZL20" i="38"/>
  <c r="GZM20" i="38"/>
  <c r="GZN20" i="38"/>
  <c r="GZO20" i="38"/>
  <c r="GZP20" i="38"/>
  <c r="GZQ20" i="38"/>
  <c r="GZR20" i="38"/>
  <c r="GZS20" i="38"/>
  <c r="GZT20" i="38"/>
  <c r="GZU20" i="38"/>
  <c r="GZV20" i="38"/>
  <c r="GZW20" i="38"/>
  <c r="GZX20" i="38"/>
  <c r="GZY20" i="38"/>
  <c r="GZZ20" i="38"/>
  <c r="HAA20" i="38"/>
  <c r="HAB20" i="38"/>
  <c r="HAC20" i="38"/>
  <c r="HAD20" i="38"/>
  <c r="HAE20" i="38"/>
  <c r="HAF20" i="38"/>
  <c r="HAG20" i="38"/>
  <c r="HAH20" i="38"/>
  <c r="HAI20" i="38"/>
  <c r="HAJ20" i="38"/>
  <c r="HAK20" i="38"/>
  <c r="HAL20" i="38"/>
  <c r="HAM20" i="38"/>
  <c r="HAN20" i="38"/>
  <c r="HAO20" i="38"/>
  <c r="HAP20" i="38"/>
  <c r="HAQ20" i="38"/>
  <c r="HAR20" i="38"/>
  <c r="HAS20" i="38"/>
  <c r="HAT20" i="38"/>
  <c r="HAU20" i="38"/>
  <c r="HAV20" i="38"/>
  <c r="HAW20" i="38"/>
  <c r="HAX20" i="38"/>
  <c r="HAY20" i="38"/>
  <c r="HAZ20" i="38"/>
  <c r="HBA20" i="38"/>
  <c r="HBB20" i="38"/>
  <c r="HBC20" i="38"/>
  <c r="HBD20" i="38"/>
  <c r="HBE20" i="38"/>
  <c r="HBF20" i="38"/>
  <c r="HBG20" i="38"/>
  <c r="HBH20" i="38"/>
  <c r="HBI20" i="38"/>
  <c r="HBJ20" i="38"/>
  <c r="HBK20" i="38"/>
  <c r="HBL20" i="38"/>
  <c r="HBM20" i="38"/>
  <c r="HBN20" i="38"/>
  <c r="HBO20" i="38"/>
  <c r="HBP20" i="38"/>
  <c r="HBQ20" i="38"/>
  <c r="HBR20" i="38"/>
  <c r="HBS20" i="38"/>
  <c r="HBT20" i="38"/>
  <c r="HBU20" i="38"/>
  <c r="HBV20" i="38"/>
  <c r="HBW20" i="38"/>
  <c r="HBX20" i="38"/>
  <c r="HBY20" i="38"/>
  <c r="HBZ20" i="38"/>
  <c r="HCA20" i="38"/>
  <c r="HCB20" i="38"/>
  <c r="HCC20" i="38"/>
  <c r="HCD20" i="38"/>
  <c r="HCE20" i="38"/>
  <c r="HCF20" i="38"/>
  <c r="HCG20" i="38"/>
  <c r="HCH20" i="38"/>
  <c r="HCI20" i="38"/>
  <c r="HCJ20" i="38"/>
  <c r="HCK20" i="38"/>
  <c r="HCL20" i="38"/>
  <c r="HCM20" i="38"/>
  <c r="HCN20" i="38"/>
  <c r="HCO20" i="38"/>
  <c r="HCP20" i="38"/>
  <c r="HCQ20" i="38"/>
  <c r="HCR20" i="38"/>
  <c r="HCS20" i="38"/>
  <c r="HCT20" i="38"/>
  <c r="HCU20" i="38"/>
  <c r="HCV20" i="38"/>
  <c r="HCW20" i="38"/>
  <c r="HCX20" i="38"/>
  <c r="HCY20" i="38"/>
  <c r="HCZ20" i="38"/>
  <c r="HDA20" i="38"/>
  <c r="HDB20" i="38"/>
  <c r="HDC20" i="38"/>
  <c r="HDD20" i="38"/>
  <c r="HDE20" i="38"/>
  <c r="HDF20" i="38"/>
  <c r="HDG20" i="38"/>
  <c r="HDH20" i="38"/>
  <c r="HDI20" i="38"/>
  <c r="HDJ20" i="38"/>
  <c r="HDK20" i="38"/>
  <c r="HDL20" i="38"/>
  <c r="HDM20" i="38"/>
  <c r="HDN20" i="38"/>
  <c r="HDO20" i="38"/>
  <c r="HDP20" i="38"/>
  <c r="HDQ20" i="38"/>
  <c r="HDR20" i="38"/>
  <c r="HDS20" i="38"/>
  <c r="HDT20" i="38"/>
  <c r="HDU20" i="38"/>
  <c r="HDV20" i="38"/>
  <c r="HDW20" i="38"/>
  <c r="HDX20" i="38"/>
  <c r="HDY20" i="38"/>
  <c r="HDZ20" i="38"/>
  <c r="HEA20" i="38"/>
  <c r="HEB20" i="38"/>
  <c r="HEC20" i="38"/>
  <c r="HED20" i="38"/>
  <c r="HEE20" i="38"/>
  <c r="HEF20" i="38"/>
  <c r="HEG20" i="38"/>
  <c r="HEH20" i="38"/>
  <c r="HEI20" i="38"/>
  <c r="HEJ20" i="38"/>
  <c r="HEK20" i="38"/>
  <c r="HEL20" i="38"/>
  <c r="HEM20" i="38"/>
  <c r="HEN20" i="38"/>
  <c r="HEO20" i="38"/>
  <c r="HEP20" i="38"/>
  <c r="HEQ20" i="38"/>
  <c r="HER20" i="38"/>
  <c r="HES20" i="38"/>
  <c r="HET20" i="38"/>
  <c r="HEU20" i="38"/>
  <c r="HEV20" i="38"/>
  <c r="HEW20" i="38"/>
  <c r="HEX20" i="38"/>
  <c r="HEY20" i="38"/>
  <c r="HEZ20" i="38"/>
  <c r="HFA20" i="38"/>
  <c r="HFB20" i="38"/>
  <c r="HFC20" i="38"/>
  <c r="HFD20" i="38"/>
  <c r="HFE20" i="38"/>
  <c r="HFF20" i="38"/>
  <c r="HFG20" i="38"/>
  <c r="HFH20" i="38"/>
  <c r="HFI20" i="38"/>
  <c r="HFJ20" i="38"/>
  <c r="HFK20" i="38"/>
  <c r="HFL20" i="38"/>
  <c r="HFM20" i="38"/>
  <c r="HFN20" i="38"/>
  <c r="HFO20" i="38"/>
  <c r="HFP20" i="38"/>
  <c r="HFQ20" i="38"/>
  <c r="HFR20" i="38"/>
  <c r="HFS20" i="38"/>
  <c r="HFT20" i="38"/>
  <c r="HFU20" i="38"/>
  <c r="HFV20" i="38"/>
  <c r="HFW20" i="38"/>
  <c r="HFX20" i="38"/>
  <c r="HFY20" i="38"/>
  <c r="HFZ20" i="38"/>
  <c r="HGA20" i="38"/>
  <c r="HGB20" i="38"/>
  <c r="HGC20" i="38"/>
  <c r="HGD20" i="38"/>
  <c r="HGE20" i="38"/>
  <c r="HGF20" i="38"/>
  <c r="HGG20" i="38"/>
  <c r="HGH20" i="38"/>
  <c r="HGI20" i="38"/>
  <c r="HGJ20" i="38"/>
  <c r="HGK20" i="38"/>
  <c r="HGL20" i="38"/>
  <c r="HGM20" i="38"/>
  <c r="HGN20" i="38"/>
  <c r="HGO20" i="38"/>
  <c r="HGP20" i="38"/>
  <c r="HGQ20" i="38"/>
  <c r="HGR20" i="38"/>
  <c r="HGS20" i="38"/>
  <c r="HGT20" i="38"/>
  <c r="HGU20" i="38"/>
  <c r="HGV20" i="38"/>
  <c r="HGW20" i="38"/>
  <c r="HGX20" i="38"/>
  <c r="HGY20" i="38"/>
  <c r="HGZ20" i="38"/>
  <c r="HHA20" i="38"/>
  <c r="HHB20" i="38"/>
  <c r="HHC20" i="38"/>
  <c r="HHD20" i="38"/>
  <c r="HHE20" i="38"/>
  <c r="HHF20" i="38"/>
  <c r="HHG20" i="38"/>
  <c r="HHH20" i="38"/>
  <c r="HHI20" i="38"/>
  <c r="HHJ20" i="38"/>
  <c r="HHK20" i="38"/>
  <c r="HHL20" i="38"/>
  <c r="HHM20" i="38"/>
  <c r="HHN20" i="38"/>
  <c r="HHO20" i="38"/>
  <c r="HHP20" i="38"/>
  <c r="HHQ20" i="38"/>
  <c r="HHR20" i="38"/>
  <c r="HHS20" i="38"/>
  <c r="HHT20" i="38"/>
  <c r="HHU20" i="38"/>
  <c r="HHV20" i="38"/>
  <c r="HHW20" i="38"/>
  <c r="HHX20" i="38"/>
  <c r="HHY20" i="38"/>
  <c r="HHZ20" i="38"/>
  <c r="HIA20" i="38"/>
  <c r="HIB20" i="38"/>
  <c r="HIC20" i="38"/>
  <c r="HID20" i="38"/>
  <c r="HIE20" i="38"/>
  <c r="HIF20" i="38"/>
  <c r="HIG20" i="38"/>
  <c r="HIH20" i="38"/>
  <c r="HII20" i="38"/>
  <c r="HIJ20" i="38"/>
  <c r="HIK20" i="38"/>
  <c r="HIL20" i="38"/>
  <c r="HIM20" i="38"/>
  <c r="HIN20" i="38"/>
  <c r="HIO20" i="38"/>
  <c r="HIP20" i="38"/>
  <c r="HIQ20" i="38"/>
  <c r="HIR20" i="38"/>
  <c r="HIS20" i="38"/>
  <c r="HIT20" i="38"/>
  <c r="HIU20" i="38"/>
  <c r="HIV20" i="38"/>
  <c r="HIW20" i="38"/>
  <c r="HIX20" i="38"/>
  <c r="HIY20" i="38"/>
  <c r="HIZ20" i="38"/>
  <c r="HJA20" i="38"/>
  <c r="HJB20" i="38"/>
  <c r="HJC20" i="38"/>
  <c r="HJD20" i="38"/>
  <c r="HJE20" i="38"/>
  <c r="HJF20" i="38"/>
  <c r="HJG20" i="38"/>
  <c r="HJH20" i="38"/>
  <c r="HJI20" i="38"/>
  <c r="HJJ20" i="38"/>
  <c r="HJK20" i="38"/>
  <c r="HJL20" i="38"/>
  <c r="HJM20" i="38"/>
  <c r="HJN20" i="38"/>
  <c r="HJO20" i="38"/>
  <c r="HJP20" i="38"/>
  <c r="HJQ20" i="38"/>
  <c r="HJR20" i="38"/>
  <c r="HJS20" i="38"/>
  <c r="HJT20" i="38"/>
  <c r="HJU20" i="38"/>
  <c r="HJV20" i="38"/>
  <c r="HJW20" i="38"/>
  <c r="HJX20" i="38"/>
  <c r="HJY20" i="38"/>
  <c r="HJZ20" i="38"/>
  <c r="HKA20" i="38"/>
  <c r="HKB20" i="38"/>
  <c r="HKC20" i="38"/>
  <c r="HKD20" i="38"/>
  <c r="HKE20" i="38"/>
  <c r="HKF20" i="38"/>
  <c r="HKG20" i="38"/>
  <c r="HKH20" i="38"/>
  <c r="HKI20" i="38"/>
  <c r="HKJ20" i="38"/>
  <c r="HKK20" i="38"/>
  <c r="HKL20" i="38"/>
  <c r="HKM20" i="38"/>
  <c r="HKN20" i="38"/>
  <c r="HKO20" i="38"/>
  <c r="HKP20" i="38"/>
  <c r="HKQ20" i="38"/>
  <c r="HKR20" i="38"/>
  <c r="HKS20" i="38"/>
  <c r="HKT20" i="38"/>
  <c r="HKU20" i="38"/>
  <c r="HKV20" i="38"/>
  <c r="HKW20" i="38"/>
  <c r="HKX20" i="38"/>
  <c r="HKY20" i="38"/>
  <c r="HKZ20" i="38"/>
  <c r="HLA20" i="38"/>
  <c r="HLB20" i="38"/>
  <c r="HLC20" i="38"/>
  <c r="HLD20" i="38"/>
  <c r="HLE20" i="38"/>
  <c r="HLF20" i="38"/>
  <c r="HLG20" i="38"/>
  <c r="HLH20" i="38"/>
  <c r="HLI20" i="38"/>
  <c r="HLJ20" i="38"/>
  <c r="HLK20" i="38"/>
  <c r="HLL20" i="38"/>
  <c r="HLM20" i="38"/>
  <c r="HLN20" i="38"/>
  <c r="HLO20" i="38"/>
  <c r="HLP20" i="38"/>
  <c r="HLQ20" i="38"/>
  <c r="HLR20" i="38"/>
  <c r="HLS20" i="38"/>
  <c r="HLT20" i="38"/>
  <c r="HLU20" i="38"/>
  <c r="HLV20" i="38"/>
  <c r="HLW20" i="38"/>
  <c r="HLX20" i="38"/>
  <c r="HLY20" i="38"/>
  <c r="HLZ20" i="38"/>
  <c r="HMA20" i="38"/>
  <c r="HMB20" i="38"/>
  <c r="HMC20" i="38"/>
  <c r="HMD20" i="38"/>
  <c r="HME20" i="38"/>
  <c r="HMF20" i="38"/>
  <c r="HMG20" i="38"/>
  <c r="HMH20" i="38"/>
  <c r="HMI20" i="38"/>
  <c r="HMJ20" i="38"/>
  <c r="HMK20" i="38"/>
  <c r="HML20" i="38"/>
  <c r="HMM20" i="38"/>
  <c r="HMN20" i="38"/>
  <c r="HMO20" i="38"/>
  <c r="HMP20" i="38"/>
  <c r="HMQ20" i="38"/>
  <c r="HMR20" i="38"/>
  <c r="HMS20" i="38"/>
  <c r="HMT20" i="38"/>
  <c r="HMU20" i="38"/>
  <c r="HMV20" i="38"/>
  <c r="HMW20" i="38"/>
  <c r="HMX20" i="38"/>
  <c r="HMY20" i="38"/>
  <c r="HMZ20" i="38"/>
  <c r="HNA20" i="38"/>
  <c r="HNB20" i="38"/>
  <c r="HNC20" i="38"/>
  <c r="HND20" i="38"/>
  <c r="HNE20" i="38"/>
  <c r="HNF20" i="38"/>
  <c r="HNG20" i="38"/>
  <c r="HNH20" i="38"/>
  <c r="HNI20" i="38"/>
  <c r="HNJ20" i="38"/>
  <c r="HNK20" i="38"/>
  <c r="HNL20" i="38"/>
  <c r="HNM20" i="38"/>
  <c r="HNN20" i="38"/>
  <c r="HNO20" i="38"/>
  <c r="HNP20" i="38"/>
  <c r="HNQ20" i="38"/>
  <c r="HNR20" i="38"/>
  <c r="HNS20" i="38"/>
  <c r="HNT20" i="38"/>
  <c r="HNU20" i="38"/>
  <c r="HNV20" i="38"/>
  <c r="HNW20" i="38"/>
  <c r="HNX20" i="38"/>
  <c r="HNY20" i="38"/>
  <c r="HNZ20" i="38"/>
  <c r="HOA20" i="38"/>
  <c r="HOB20" i="38"/>
  <c r="HOC20" i="38"/>
  <c r="HOD20" i="38"/>
  <c r="HOE20" i="38"/>
  <c r="HOF20" i="38"/>
  <c r="HOG20" i="38"/>
  <c r="HOH20" i="38"/>
  <c r="HOI20" i="38"/>
  <c r="HOJ20" i="38"/>
  <c r="HOK20" i="38"/>
  <c r="HOL20" i="38"/>
  <c r="HOM20" i="38"/>
  <c r="HON20" i="38"/>
  <c r="HOO20" i="38"/>
  <c r="HOP20" i="38"/>
  <c r="HOQ20" i="38"/>
  <c r="HOR20" i="38"/>
  <c r="HOS20" i="38"/>
  <c r="HOT20" i="38"/>
  <c r="HOU20" i="38"/>
  <c r="HOV20" i="38"/>
  <c r="HOW20" i="38"/>
  <c r="HOX20" i="38"/>
  <c r="HOY20" i="38"/>
  <c r="HOZ20" i="38"/>
  <c r="HPA20" i="38"/>
  <c r="HPB20" i="38"/>
  <c r="HPC20" i="38"/>
  <c r="HPD20" i="38"/>
  <c r="HPE20" i="38"/>
  <c r="HPF20" i="38"/>
  <c r="HPG20" i="38"/>
  <c r="HPH20" i="38"/>
  <c r="HPI20" i="38"/>
  <c r="HPJ20" i="38"/>
  <c r="HPK20" i="38"/>
  <c r="HPL20" i="38"/>
  <c r="HPM20" i="38"/>
  <c r="HPN20" i="38"/>
  <c r="HPO20" i="38"/>
  <c r="HPP20" i="38"/>
  <c r="HPQ20" i="38"/>
  <c r="HPR20" i="38"/>
  <c r="HPS20" i="38"/>
  <c r="HPT20" i="38"/>
  <c r="HPU20" i="38"/>
  <c r="HPV20" i="38"/>
  <c r="HPW20" i="38"/>
  <c r="HPX20" i="38"/>
  <c r="HPY20" i="38"/>
  <c r="HPZ20" i="38"/>
  <c r="HQA20" i="38"/>
  <c r="HQB20" i="38"/>
  <c r="HQC20" i="38"/>
  <c r="HQD20" i="38"/>
  <c r="HQE20" i="38"/>
  <c r="HQF20" i="38"/>
  <c r="HQG20" i="38"/>
  <c r="HQH20" i="38"/>
  <c r="HQI20" i="38"/>
  <c r="HQJ20" i="38"/>
  <c r="HQK20" i="38"/>
  <c r="HQL20" i="38"/>
  <c r="HQM20" i="38"/>
  <c r="HQN20" i="38"/>
  <c r="HQO20" i="38"/>
  <c r="HQP20" i="38"/>
  <c r="HQQ20" i="38"/>
  <c r="HQR20" i="38"/>
  <c r="HQS20" i="38"/>
  <c r="HQT20" i="38"/>
  <c r="HQU20" i="38"/>
  <c r="HQV20" i="38"/>
  <c r="HQW20" i="38"/>
  <c r="HQX20" i="38"/>
  <c r="HQY20" i="38"/>
  <c r="HQZ20" i="38"/>
  <c r="HRA20" i="38"/>
  <c r="HRB20" i="38"/>
  <c r="HRC20" i="38"/>
  <c r="HRD20" i="38"/>
  <c r="HRE20" i="38"/>
  <c r="HRF20" i="38"/>
  <c r="HRG20" i="38"/>
  <c r="HRH20" i="38"/>
  <c r="HRI20" i="38"/>
  <c r="HRJ20" i="38"/>
  <c r="HRK20" i="38"/>
  <c r="HRL20" i="38"/>
  <c r="HRM20" i="38"/>
  <c r="HRN20" i="38"/>
  <c r="HRO20" i="38"/>
  <c r="HRP20" i="38"/>
  <c r="HRQ20" i="38"/>
  <c r="HRR20" i="38"/>
  <c r="HRS20" i="38"/>
  <c r="HRT20" i="38"/>
  <c r="HRU20" i="38"/>
  <c r="HRV20" i="38"/>
  <c r="HRW20" i="38"/>
  <c r="HRX20" i="38"/>
  <c r="HRY20" i="38"/>
  <c r="HRZ20" i="38"/>
  <c r="HSA20" i="38"/>
  <c r="HSB20" i="38"/>
  <c r="HSC20" i="38"/>
  <c r="HSD20" i="38"/>
  <c r="HSE20" i="38"/>
  <c r="HSF20" i="38"/>
  <c r="HSG20" i="38"/>
  <c r="HSH20" i="38"/>
  <c r="HSI20" i="38"/>
  <c r="HSJ20" i="38"/>
  <c r="HSK20" i="38"/>
  <c r="HSL20" i="38"/>
  <c r="HSM20" i="38"/>
  <c r="HSN20" i="38"/>
  <c r="HSO20" i="38"/>
  <c r="HSP20" i="38"/>
  <c r="HSQ20" i="38"/>
  <c r="HSR20" i="38"/>
  <c r="HSS20" i="38"/>
  <c r="HST20" i="38"/>
  <c r="HSU20" i="38"/>
  <c r="HSV20" i="38"/>
  <c r="HSW20" i="38"/>
  <c r="HSX20" i="38"/>
  <c r="HSY20" i="38"/>
  <c r="HSZ20" i="38"/>
  <c r="HTA20" i="38"/>
  <c r="HTB20" i="38"/>
  <c r="HTC20" i="38"/>
  <c r="HTD20" i="38"/>
  <c r="HTE20" i="38"/>
  <c r="HTF20" i="38"/>
  <c r="HTG20" i="38"/>
  <c r="HTH20" i="38"/>
  <c r="HTI20" i="38"/>
  <c r="HTJ20" i="38"/>
  <c r="HTK20" i="38"/>
  <c r="HTL20" i="38"/>
  <c r="HTM20" i="38"/>
  <c r="HTN20" i="38"/>
  <c r="HTO20" i="38"/>
  <c r="HTP20" i="38"/>
  <c r="HTQ20" i="38"/>
  <c r="HTR20" i="38"/>
  <c r="HTS20" i="38"/>
  <c r="HTT20" i="38"/>
  <c r="HTU20" i="38"/>
  <c r="HTV20" i="38"/>
  <c r="HTW20" i="38"/>
  <c r="HTX20" i="38"/>
  <c r="HTY20" i="38"/>
  <c r="HTZ20" i="38"/>
  <c r="HUA20" i="38"/>
  <c r="HUB20" i="38"/>
  <c r="HUC20" i="38"/>
  <c r="HUD20" i="38"/>
  <c r="HUE20" i="38"/>
  <c r="HUF20" i="38"/>
  <c r="HUG20" i="38"/>
  <c r="HUH20" i="38"/>
  <c r="HUI20" i="38"/>
  <c r="HUJ20" i="38"/>
  <c r="HUK20" i="38"/>
  <c r="HUL20" i="38"/>
  <c r="HUM20" i="38"/>
  <c r="HUN20" i="38"/>
  <c r="HUO20" i="38"/>
  <c r="HUP20" i="38"/>
  <c r="HUQ20" i="38"/>
  <c r="HUR20" i="38"/>
  <c r="HUS20" i="38"/>
  <c r="HUT20" i="38"/>
  <c r="HUU20" i="38"/>
  <c r="HUV20" i="38"/>
  <c r="HUW20" i="38"/>
  <c r="HUX20" i="38"/>
  <c r="HUY20" i="38"/>
  <c r="HUZ20" i="38"/>
  <c r="HVA20" i="38"/>
  <c r="HVB20" i="38"/>
  <c r="HVC20" i="38"/>
  <c r="HVD20" i="38"/>
  <c r="HVE20" i="38"/>
  <c r="HVF20" i="38"/>
  <c r="HVG20" i="38"/>
  <c r="HVH20" i="38"/>
  <c r="HVI20" i="38"/>
  <c r="HVJ20" i="38"/>
  <c r="HVK20" i="38"/>
  <c r="HVL20" i="38"/>
  <c r="HVM20" i="38"/>
  <c r="HVN20" i="38"/>
  <c r="HVO20" i="38"/>
  <c r="HVP20" i="38"/>
  <c r="HVQ20" i="38"/>
  <c r="HVR20" i="38"/>
  <c r="HVS20" i="38"/>
  <c r="HVT20" i="38"/>
  <c r="HVU20" i="38"/>
  <c r="HVV20" i="38"/>
  <c r="HVW20" i="38"/>
  <c r="HVX20" i="38"/>
  <c r="HVY20" i="38"/>
  <c r="HVZ20" i="38"/>
  <c r="HWA20" i="38"/>
  <c r="HWB20" i="38"/>
  <c r="HWC20" i="38"/>
  <c r="HWD20" i="38"/>
  <c r="HWE20" i="38"/>
  <c r="HWF20" i="38"/>
  <c r="HWG20" i="38"/>
  <c r="HWH20" i="38"/>
  <c r="HWI20" i="38"/>
  <c r="HWJ20" i="38"/>
  <c r="HWK20" i="38"/>
  <c r="HWL20" i="38"/>
  <c r="HWM20" i="38"/>
  <c r="HWN20" i="38"/>
  <c r="HWO20" i="38"/>
  <c r="HWP20" i="38"/>
  <c r="HWQ20" i="38"/>
  <c r="HWR20" i="38"/>
  <c r="HWS20" i="38"/>
  <c r="HWT20" i="38"/>
  <c r="HWU20" i="38"/>
  <c r="HWV20" i="38"/>
  <c r="HWW20" i="38"/>
  <c r="HWX20" i="38"/>
  <c r="HWY20" i="38"/>
  <c r="HWZ20" i="38"/>
  <c r="HXA20" i="38"/>
  <c r="HXB20" i="38"/>
  <c r="HXC20" i="38"/>
  <c r="HXD20" i="38"/>
  <c r="HXE20" i="38"/>
  <c r="HXF20" i="38"/>
  <c r="HXG20" i="38"/>
  <c r="HXH20" i="38"/>
  <c r="HXI20" i="38"/>
  <c r="HXJ20" i="38"/>
  <c r="HXK20" i="38"/>
  <c r="HXL20" i="38"/>
  <c r="HXM20" i="38"/>
  <c r="HXN20" i="38"/>
  <c r="HXO20" i="38"/>
  <c r="HXP20" i="38"/>
  <c r="HXQ20" i="38"/>
  <c r="HXR20" i="38"/>
  <c r="HXS20" i="38"/>
  <c r="HXT20" i="38"/>
  <c r="HXU20" i="38"/>
  <c r="HXV20" i="38"/>
  <c r="HXW20" i="38"/>
  <c r="HXX20" i="38"/>
  <c r="HXY20" i="38"/>
  <c r="HXZ20" i="38"/>
  <c r="HYA20" i="38"/>
  <c r="HYB20" i="38"/>
  <c r="HYC20" i="38"/>
  <c r="HYD20" i="38"/>
  <c r="HYE20" i="38"/>
  <c r="HYF20" i="38"/>
  <c r="HYG20" i="38"/>
  <c r="HYH20" i="38"/>
  <c r="HYI20" i="38"/>
  <c r="HYJ20" i="38"/>
  <c r="HYK20" i="38"/>
  <c r="HYL20" i="38"/>
  <c r="HYM20" i="38"/>
  <c r="HYN20" i="38"/>
  <c r="HYO20" i="38"/>
  <c r="HYP20" i="38"/>
  <c r="HYQ20" i="38"/>
  <c r="HYR20" i="38"/>
  <c r="HYS20" i="38"/>
  <c r="HYT20" i="38"/>
  <c r="HYU20" i="38"/>
  <c r="HYV20" i="38"/>
  <c r="HYW20" i="38"/>
  <c r="HYX20" i="38"/>
  <c r="HYY20" i="38"/>
  <c r="HYZ20" i="38"/>
  <c r="HZA20" i="38"/>
  <c r="HZB20" i="38"/>
  <c r="HZC20" i="38"/>
  <c r="HZD20" i="38"/>
  <c r="HZE20" i="38"/>
  <c r="HZF20" i="38"/>
  <c r="HZG20" i="38"/>
  <c r="HZH20" i="38"/>
  <c r="HZI20" i="38"/>
  <c r="HZJ20" i="38"/>
  <c r="HZK20" i="38"/>
  <c r="HZL20" i="38"/>
  <c r="HZM20" i="38"/>
  <c r="HZN20" i="38"/>
  <c r="HZO20" i="38"/>
  <c r="HZP20" i="38"/>
  <c r="HZQ20" i="38"/>
  <c r="HZR20" i="38"/>
  <c r="HZS20" i="38"/>
  <c r="HZT20" i="38"/>
  <c r="HZU20" i="38"/>
  <c r="HZV20" i="38"/>
  <c r="HZW20" i="38"/>
  <c r="HZX20" i="38"/>
  <c r="HZY20" i="38"/>
  <c r="HZZ20" i="38"/>
  <c r="IAA20" i="38"/>
  <c r="IAB20" i="38"/>
  <c r="IAC20" i="38"/>
  <c r="IAD20" i="38"/>
  <c r="IAE20" i="38"/>
  <c r="IAF20" i="38"/>
  <c r="IAG20" i="38"/>
  <c r="IAH20" i="38"/>
  <c r="IAI20" i="38"/>
  <c r="IAJ20" i="38"/>
  <c r="IAK20" i="38"/>
  <c r="IAL20" i="38"/>
  <c r="IAM20" i="38"/>
  <c r="IAN20" i="38"/>
  <c r="IAO20" i="38"/>
  <c r="IAP20" i="38"/>
  <c r="IAQ20" i="38"/>
  <c r="IAR20" i="38"/>
  <c r="IAS20" i="38"/>
  <c r="IAT20" i="38"/>
  <c r="IAU20" i="38"/>
  <c r="IAV20" i="38"/>
  <c r="IAW20" i="38"/>
  <c r="IAX20" i="38"/>
  <c r="IAY20" i="38"/>
  <c r="IAZ20" i="38"/>
  <c r="IBA20" i="38"/>
  <c r="IBB20" i="38"/>
  <c r="IBC20" i="38"/>
  <c r="IBD20" i="38"/>
  <c r="IBE20" i="38"/>
  <c r="IBF20" i="38"/>
  <c r="IBG20" i="38"/>
  <c r="IBH20" i="38"/>
  <c r="IBI20" i="38"/>
  <c r="IBJ20" i="38"/>
  <c r="IBK20" i="38"/>
  <c r="IBL20" i="38"/>
  <c r="IBM20" i="38"/>
  <c r="IBN20" i="38"/>
  <c r="IBO20" i="38"/>
  <c r="IBP20" i="38"/>
  <c r="IBQ20" i="38"/>
  <c r="IBR20" i="38"/>
  <c r="IBS20" i="38"/>
  <c r="IBT20" i="38"/>
  <c r="IBU20" i="38"/>
  <c r="IBV20" i="38"/>
  <c r="IBW20" i="38"/>
  <c r="IBX20" i="38"/>
  <c r="IBY20" i="38"/>
  <c r="IBZ20" i="38"/>
  <c r="ICA20" i="38"/>
  <c r="ICB20" i="38"/>
  <c r="ICC20" i="38"/>
  <c r="ICD20" i="38"/>
  <c r="ICE20" i="38"/>
  <c r="ICF20" i="38"/>
  <c r="ICG20" i="38"/>
  <c r="ICH20" i="38"/>
  <c r="ICI20" i="38"/>
  <c r="ICJ20" i="38"/>
  <c r="ICK20" i="38"/>
  <c r="ICL20" i="38"/>
  <c r="ICM20" i="38"/>
  <c r="ICN20" i="38"/>
  <c r="ICO20" i="38"/>
  <c r="ICP20" i="38"/>
  <c r="ICQ20" i="38"/>
  <c r="ICR20" i="38"/>
  <c r="ICS20" i="38"/>
  <c r="ICT20" i="38"/>
  <c r="ICU20" i="38"/>
  <c r="ICV20" i="38"/>
  <c r="ICW20" i="38"/>
  <c r="ICX20" i="38"/>
  <c r="ICY20" i="38"/>
  <c r="ICZ20" i="38"/>
  <c r="IDA20" i="38"/>
  <c r="IDB20" i="38"/>
  <c r="IDC20" i="38"/>
  <c r="IDD20" i="38"/>
  <c r="IDE20" i="38"/>
  <c r="IDF20" i="38"/>
  <c r="IDG20" i="38"/>
  <c r="IDH20" i="38"/>
  <c r="IDI20" i="38"/>
  <c r="IDJ20" i="38"/>
  <c r="IDK20" i="38"/>
  <c r="IDL20" i="38"/>
  <c r="IDM20" i="38"/>
  <c r="IDN20" i="38"/>
  <c r="IDO20" i="38"/>
  <c r="IDP20" i="38"/>
  <c r="IDQ20" i="38"/>
  <c r="IDR20" i="38"/>
  <c r="IDS20" i="38"/>
  <c r="IDT20" i="38"/>
  <c r="IDU20" i="38"/>
  <c r="IDV20" i="38"/>
  <c r="IDW20" i="38"/>
  <c r="IDX20" i="38"/>
  <c r="IDY20" i="38"/>
  <c r="IDZ20" i="38"/>
  <c r="IEA20" i="38"/>
  <c r="IEB20" i="38"/>
  <c r="IEC20" i="38"/>
  <c r="IED20" i="38"/>
  <c r="IEE20" i="38"/>
  <c r="IEF20" i="38"/>
  <c r="IEG20" i="38"/>
  <c r="IEH20" i="38"/>
  <c r="IEI20" i="38"/>
  <c r="IEJ20" i="38"/>
  <c r="IEK20" i="38"/>
  <c r="IEL20" i="38"/>
  <c r="IEM20" i="38"/>
  <c r="IEN20" i="38"/>
  <c r="IEO20" i="38"/>
  <c r="IEP20" i="38"/>
  <c r="IEQ20" i="38"/>
  <c r="IER20" i="38"/>
  <c r="IES20" i="38"/>
  <c r="IET20" i="38"/>
  <c r="IEU20" i="38"/>
  <c r="IEV20" i="38"/>
  <c r="IEW20" i="38"/>
  <c r="IEX20" i="38"/>
  <c r="IEY20" i="38"/>
  <c r="IEZ20" i="38"/>
  <c r="IFA20" i="38"/>
  <c r="IFB20" i="38"/>
  <c r="IFC20" i="38"/>
  <c r="IFD20" i="38"/>
  <c r="IFE20" i="38"/>
  <c r="IFF20" i="38"/>
  <c r="IFG20" i="38"/>
  <c r="IFH20" i="38"/>
  <c r="IFI20" i="38"/>
  <c r="IFJ20" i="38"/>
  <c r="IFK20" i="38"/>
  <c r="IFL20" i="38"/>
  <c r="IFM20" i="38"/>
  <c r="IFN20" i="38"/>
  <c r="IFO20" i="38"/>
  <c r="IFP20" i="38"/>
  <c r="IFQ20" i="38"/>
  <c r="IFR20" i="38"/>
  <c r="IFS20" i="38"/>
  <c r="IFT20" i="38"/>
  <c r="IFU20" i="38"/>
  <c r="IFV20" i="38"/>
  <c r="IFW20" i="38"/>
  <c r="IFX20" i="38"/>
  <c r="IFY20" i="38"/>
  <c r="IFZ20" i="38"/>
  <c r="IGA20" i="38"/>
  <c r="IGB20" i="38"/>
  <c r="IGC20" i="38"/>
  <c r="IGD20" i="38"/>
  <c r="IGE20" i="38"/>
  <c r="IGF20" i="38"/>
  <c r="IGG20" i="38"/>
  <c r="IGH20" i="38"/>
  <c r="IGI20" i="38"/>
  <c r="IGJ20" i="38"/>
  <c r="IGK20" i="38"/>
  <c r="IGL20" i="38"/>
  <c r="IGM20" i="38"/>
  <c r="IGN20" i="38"/>
  <c r="IGO20" i="38"/>
  <c r="IGP20" i="38"/>
  <c r="IGQ20" i="38"/>
  <c r="IGR20" i="38"/>
  <c r="IGS20" i="38"/>
  <c r="IGT20" i="38"/>
  <c r="IGU20" i="38"/>
  <c r="IGV20" i="38"/>
  <c r="IGW20" i="38"/>
  <c r="IGX20" i="38"/>
  <c r="IGY20" i="38"/>
  <c r="IGZ20" i="38"/>
  <c r="IHA20" i="38"/>
  <c r="IHB20" i="38"/>
  <c r="IHC20" i="38"/>
  <c r="IHD20" i="38"/>
  <c r="IHE20" i="38"/>
  <c r="IHF20" i="38"/>
  <c r="IHG20" i="38"/>
  <c r="IHH20" i="38"/>
  <c r="IHI20" i="38"/>
  <c r="IHJ20" i="38"/>
  <c r="IHK20" i="38"/>
  <c r="IHL20" i="38"/>
  <c r="IHM20" i="38"/>
  <c r="IHN20" i="38"/>
  <c r="IHO20" i="38"/>
  <c r="IHP20" i="38"/>
  <c r="IHQ20" i="38"/>
  <c r="IHR20" i="38"/>
  <c r="IHS20" i="38"/>
  <c r="IHT20" i="38"/>
  <c r="IHU20" i="38"/>
  <c r="IHV20" i="38"/>
  <c r="IHW20" i="38"/>
  <c r="IHX20" i="38"/>
  <c r="IHY20" i="38"/>
  <c r="IHZ20" i="38"/>
  <c r="IIA20" i="38"/>
  <c r="IIB20" i="38"/>
  <c r="IIC20" i="38"/>
  <c r="IID20" i="38"/>
  <c r="IIE20" i="38"/>
  <c r="IIF20" i="38"/>
  <c r="IIG20" i="38"/>
  <c r="IIH20" i="38"/>
  <c r="III20" i="38"/>
  <c r="IIJ20" i="38"/>
  <c r="IIK20" i="38"/>
  <c r="IIL20" i="38"/>
  <c r="IIM20" i="38"/>
  <c r="IIN20" i="38"/>
  <c r="IIO20" i="38"/>
  <c r="IIP20" i="38"/>
  <c r="IIQ20" i="38"/>
  <c r="IIR20" i="38"/>
  <c r="IIS20" i="38"/>
  <c r="IIT20" i="38"/>
  <c r="IIU20" i="38"/>
  <c r="IIV20" i="38"/>
  <c r="IIW20" i="38"/>
  <c r="IIX20" i="38"/>
  <c r="IIY20" i="38"/>
  <c r="IIZ20" i="38"/>
  <c r="IJA20" i="38"/>
  <c r="IJB20" i="38"/>
  <c r="IJC20" i="38"/>
  <c r="IJD20" i="38"/>
  <c r="IJE20" i="38"/>
  <c r="IJF20" i="38"/>
  <c r="IJG20" i="38"/>
  <c r="IJH20" i="38"/>
  <c r="IJI20" i="38"/>
  <c r="IJJ20" i="38"/>
  <c r="IJK20" i="38"/>
  <c r="IJL20" i="38"/>
  <c r="IJM20" i="38"/>
  <c r="IJN20" i="38"/>
  <c r="IJO20" i="38"/>
  <c r="IJP20" i="38"/>
  <c r="IJQ20" i="38"/>
  <c r="IJR20" i="38"/>
  <c r="IJS20" i="38"/>
  <c r="IJT20" i="38"/>
  <c r="IJU20" i="38"/>
  <c r="IJV20" i="38"/>
  <c r="IJW20" i="38"/>
  <c r="IJX20" i="38"/>
  <c r="IJY20" i="38"/>
  <c r="IJZ20" i="38"/>
  <c r="IKA20" i="38"/>
  <c r="IKB20" i="38"/>
  <c r="IKC20" i="38"/>
  <c r="IKD20" i="38"/>
  <c r="IKE20" i="38"/>
  <c r="IKF20" i="38"/>
  <c r="IKG20" i="38"/>
  <c r="IKH20" i="38"/>
  <c r="IKI20" i="38"/>
  <c r="IKJ20" i="38"/>
  <c r="IKK20" i="38"/>
  <c r="IKL20" i="38"/>
  <c r="IKM20" i="38"/>
  <c r="IKN20" i="38"/>
  <c r="IKO20" i="38"/>
  <c r="IKP20" i="38"/>
  <c r="IKQ20" i="38"/>
  <c r="IKR20" i="38"/>
  <c r="IKS20" i="38"/>
  <c r="IKT20" i="38"/>
  <c r="IKU20" i="38"/>
  <c r="IKV20" i="38"/>
  <c r="IKW20" i="38"/>
  <c r="IKX20" i="38"/>
  <c r="IKY20" i="38"/>
  <c r="IKZ20" i="38"/>
  <c r="ILA20" i="38"/>
  <c r="ILB20" i="38"/>
  <c r="ILC20" i="38"/>
  <c r="ILD20" i="38"/>
  <c r="ILE20" i="38"/>
  <c r="ILF20" i="38"/>
  <c r="ILG20" i="38"/>
  <c r="ILH20" i="38"/>
  <c r="ILI20" i="38"/>
  <c r="ILJ20" i="38"/>
  <c r="ILK20" i="38"/>
  <c r="ILL20" i="38"/>
  <c r="ILM20" i="38"/>
  <c r="ILN20" i="38"/>
  <c r="ILO20" i="38"/>
  <c r="ILP20" i="38"/>
  <c r="ILQ20" i="38"/>
  <c r="ILR20" i="38"/>
  <c r="ILS20" i="38"/>
  <c r="ILT20" i="38"/>
  <c r="ILU20" i="38"/>
  <c r="ILV20" i="38"/>
  <c r="ILW20" i="38"/>
  <c r="ILX20" i="38"/>
  <c r="ILY20" i="38"/>
  <c r="ILZ20" i="38"/>
  <c r="IMA20" i="38"/>
  <c r="IMB20" i="38"/>
  <c r="IMC20" i="38"/>
  <c r="IMD20" i="38"/>
  <c r="IME20" i="38"/>
  <c r="IMF20" i="38"/>
  <c r="IMG20" i="38"/>
  <c r="IMH20" i="38"/>
  <c r="IMI20" i="38"/>
  <c r="IMJ20" i="38"/>
  <c r="IMK20" i="38"/>
  <c r="IML20" i="38"/>
  <c r="IMM20" i="38"/>
  <c r="IMN20" i="38"/>
  <c r="IMO20" i="38"/>
  <c r="IMP20" i="38"/>
  <c r="IMQ20" i="38"/>
  <c r="IMR20" i="38"/>
  <c r="IMS20" i="38"/>
  <c r="IMT20" i="38"/>
  <c r="IMU20" i="38"/>
  <c r="IMV20" i="38"/>
  <c r="IMW20" i="38"/>
  <c r="IMX20" i="38"/>
  <c r="IMY20" i="38"/>
  <c r="IMZ20" i="38"/>
  <c r="INA20" i="38"/>
  <c r="INB20" i="38"/>
  <c r="INC20" i="38"/>
  <c r="IND20" i="38"/>
  <c r="INE20" i="38"/>
  <c r="INF20" i="38"/>
  <c r="ING20" i="38"/>
  <c r="INH20" i="38"/>
  <c r="INI20" i="38"/>
  <c r="INJ20" i="38"/>
  <c r="INK20" i="38"/>
  <c r="INL20" i="38"/>
  <c r="INM20" i="38"/>
  <c r="INN20" i="38"/>
  <c r="INO20" i="38"/>
  <c r="INP20" i="38"/>
  <c r="INQ20" i="38"/>
  <c r="INR20" i="38"/>
  <c r="INS20" i="38"/>
  <c r="INT20" i="38"/>
  <c r="INU20" i="38"/>
  <c r="INV20" i="38"/>
  <c r="INW20" i="38"/>
  <c r="INX20" i="38"/>
  <c r="INY20" i="38"/>
  <c r="INZ20" i="38"/>
  <c r="IOA20" i="38"/>
  <c r="IOB20" i="38"/>
  <c r="IOC20" i="38"/>
  <c r="IOD20" i="38"/>
  <c r="IOE20" i="38"/>
  <c r="IOF20" i="38"/>
  <c r="IOG20" i="38"/>
  <c r="IOH20" i="38"/>
  <c r="IOI20" i="38"/>
  <c r="IOJ20" i="38"/>
  <c r="IOK20" i="38"/>
  <c r="IOL20" i="38"/>
  <c r="IOM20" i="38"/>
  <c r="ION20" i="38"/>
  <c r="IOO20" i="38"/>
  <c r="IOP20" i="38"/>
  <c r="IOQ20" i="38"/>
  <c r="IOR20" i="38"/>
  <c r="IOS20" i="38"/>
  <c r="IOT20" i="38"/>
  <c r="IOU20" i="38"/>
  <c r="IOV20" i="38"/>
  <c r="IOW20" i="38"/>
  <c r="IOX20" i="38"/>
  <c r="IOY20" i="38"/>
  <c r="IOZ20" i="38"/>
  <c r="IPA20" i="38"/>
  <c r="IPB20" i="38"/>
  <c r="IPC20" i="38"/>
  <c r="IPD20" i="38"/>
  <c r="IPE20" i="38"/>
  <c r="IPF20" i="38"/>
  <c r="IPG20" i="38"/>
  <c r="IPH20" i="38"/>
  <c r="IPI20" i="38"/>
  <c r="IPJ20" i="38"/>
  <c r="IPK20" i="38"/>
  <c r="IPL20" i="38"/>
  <c r="IPM20" i="38"/>
  <c r="IPN20" i="38"/>
  <c r="IPO20" i="38"/>
  <c r="IPP20" i="38"/>
  <c r="IPQ20" i="38"/>
  <c r="IPR20" i="38"/>
  <c r="IPS20" i="38"/>
  <c r="IPT20" i="38"/>
  <c r="IPU20" i="38"/>
  <c r="IPV20" i="38"/>
  <c r="IPW20" i="38"/>
  <c r="IPX20" i="38"/>
  <c r="IPY20" i="38"/>
  <c r="IPZ20" i="38"/>
  <c r="IQA20" i="38"/>
  <c r="IQB20" i="38"/>
  <c r="IQC20" i="38"/>
  <c r="IQD20" i="38"/>
  <c r="IQE20" i="38"/>
  <c r="IQF20" i="38"/>
  <c r="IQG20" i="38"/>
  <c r="IQH20" i="38"/>
  <c r="IQI20" i="38"/>
  <c r="IQJ20" i="38"/>
  <c r="IQK20" i="38"/>
  <c r="IQL20" i="38"/>
  <c r="IQM20" i="38"/>
  <c r="IQN20" i="38"/>
  <c r="IQO20" i="38"/>
  <c r="IQP20" i="38"/>
  <c r="IQQ20" i="38"/>
  <c r="IQR20" i="38"/>
  <c r="IQS20" i="38"/>
  <c r="IQT20" i="38"/>
  <c r="IQU20" i="38"/>
  <c r="IQV20" i="38"/>
  <c r="IQW20" i="38"/>
  <c r="IQX20" i="38"/>
  <c r="IQY20" i="38"/>
  <c r="IQZ20" i="38"/>
  <c r="IRA20" i="38"/>
  <c r="IRB20" i="38"/>
  <c r="IRC20" i="38"/>
  <c r="IRD20" i="38"/>
  <c r="IRE20" i="38"/>
  <c r="IRF20" i="38"/>
  <c r="IRG20" i="38"/>
  <c r="IRH20" i="38"/>
  <c r="IRI20" i="38"/>
  <c r="IRJ20" i="38"/>
  <c r="IRK20" i="38"/>
  <c r="IRL20" i="38"/>
  <c r="IRM20" i="38"/>
  <c r="IRN20" i="38"/>
  <c r="IRO20" i="38"/>
  <c r="IRP20" i="38"/>
  <c r="IRQ20" i="38"/>
  <c r="IRR20" i="38"/>
  <c r="IRS20" i="38"/>
  <c r="IRT20" i="38"/>
  <c r="IRU20" i="38"/>
  <c r="IRV20" i="38"/>
  <c r="IRW20" i="38"/>
  <c r="IRX20" i="38"/>
  <c r="IRY20" i="38"/>
  <c r="IRZ20" i="38"/>
  <c r="ISA20" i="38"/>
  <c r="ISB20" i="38"/>
  <c r="ISC20" i="38"/>
  <c r="ISD20" i="38"/>
  <c r="ISE20" i="38"/>
  <c r="ISF20" i="38"/>
  <c r="ISG20" i="38"/>
  <c r="ISH20" i="38"/>
  <c r="ISI20" i="38"/>
  <c r="ISJ20" i="38"/>
  <c r="ISK20" i="38"/>
  <c r="ISL20" i="38"/>
  <c r="ISM20" i="38"/>
  <c r="ISN20" i="38"/>
  <c r="ISO20" i="38"/>
  <c r="ISP20" i="38"/>
  <c r="ISQ20" i="38"/>
  <c r="ISR20" i="38"/>
  <c r="ISS20" i="38"/>
  <c r="IST20" i="38"/>
  <c r="ISU20" i="38"/>
  <c r="ISV20" i="38"/>
  <c r="ISW20" i="38"/>
  <c r="ISX20" i="38"/>
  <c r="ISY20" i="38"/>
  <c r="ISZ20" i="38"/>
  <c r="ITA20" i="38"/>
  <c r="ITB20" i="38"/>
  <c r="ITC20" i="38"/>
  <c r="ITD20" i="38"/>
  <c r="ITE20" i="38"/>
  <c r="ITF20" i="38"/>
  <c r="ITG20" i="38"/>
  <c r="ITH20" i="38"/>
  <c r="ITI20" i="38"/>
  <c r="ITJ20" i="38"/>
  <c r="ITK20" i="38"/>
  <c r="ITL20" i="38"/>
  <c r="ITM20" i="38"/>
  <c r="ITN20" i="38"/>
  <c r="ITO20" i="38"/>
  <c r="ITP20" i="38"/>
  <c r="ITQ20" i="38"/>
  <c r="ITR20" i="38"/>
  <c r="ITS20" i="38"/>
  <c r="ITT20" i="38"/>
  <c r="ITU20" i="38"/>
  <c r="ITV20" i="38"/>
  <c r="ITW20" i="38"/>
  <c r="ITX20" i="38"/>
  <c r="ITY20" i="38"/>
  <c r="ITZ20" i="38"/>
  <c r="IUA20" i="38"/>
  <c r="IUB20" i="38"/>
  <c r="IUC20" i="38"/>
  <c r="IUD20" i="38"/>
  <c r="IUE20" i="38"/>
  <c r="IUF20" i="38"/>
  <c r="IUG20" i="38"/>
  <c r="IUH20" i="38"/>
  <c r="IUI20" i="38"/>
  <c r="IUJ20" i="38"/>
  <c r="IUK20" i="38"/>
  <c r="IUL20" i="38"/>
  <c r="IUM20" i="38"/>
  <c r="IUN20" i="38"/>
  <c r="IUO20" i="38"/>
  <c r="IUP20" i="38"/>
  <c r="IUQ20" i="38"/>
  <c r="IUR20" i="38"/>
  <c r="IUS20" i="38"/>
  <c r="IUT20" i="38"/>
  <c r="IUU20" i="38"/>
  <c r="IUV20" i="38"/>
  <c r="IUW20" i="38"/>
  <c r="IUX20" i="38"/>
  <c r="IUY20" i="38"/>
  <c r="IUZ20" i="38"/>
  <c r="IVA20" i="38"/>
  <c r="IVB20" i="38"/>
  <c r="IVC20" i="38"/>
  <c r="IVD20" i="38"/>
  <c r="IVE20" i="38"/>
  <c r="IVF20" i="38"/>
  <c r="IVG20" i="38"/>
  <c r="IVH20" i="38"/>
  <c r="IVI20" i="38"/>
  <c r="IVJ20" i="38"/>
  <c r="IVK20" i="38"/>
  <c r="IVL20" i="38"/>
  <c r="IVM20" i="38"/>
  <c r="IVN20" i="38"/>
  <c r="IVO20" i="38"/>
  <c r="IVP20" i="38"/>
  <c r="IVQ20" i="38"/>
  <c r="IVR20" i="38"/>
  <c r="IVS20" i="38"/>
  <c r="IVT20" i="38"/>
  <c r="IVU20" i="38"/>
  <c r="IVV20" i="38"/>
  <c r="IVW20" i="38"/>
  <c r="IVX20" i="38"/>
  <c r="IVY20" i="38"/>
  <c r="IVZ20" i="38"/>
  <c r="IWA20" i="38"/>
  <c r="IWB20" i="38"/>
  <c r="IWC20" i="38"/>
  <c r="IWD20" i="38"/>
  <c r="IWE20" i="38"/>
  <c r="IWF20" i="38"/>
  <c r="IWG20" i="38"/>
  <c r="IWH20" i="38"/>
  <c r="IWI20" i="38"/>
  <c r="IWJ20" i="38"/>
  <c r="IWK20" i="38"/>
  <c r="IWL20" i="38"/>
  <c r="IWM20" i="38"/>
  <c r="IWN20" i="38"/>
  <c r="IWO20" i="38"/>
  <c r="IWP20" i="38"/>
  <c r="IWQ20" i="38"/>
  <c r="IWR20" i="38"/>
  <c r="IWS20" i="38"/>
  <c r="IWT20" i="38"/>
  <c r="IWU20" i="38"/>
  <c r="IWV20" i="38"/>
  <c r="IWW20" i="38"/>
  <c r="IWX20" i="38"/>
  <c r="IWY20" i="38"/>
  <c r="IWZ20" i="38"/>
  <c r="IXA20" i="38"/>
  <c r="IXB20" i="38"/>
  <c r="IXC20" i="38"/>
  <c r="IXD20" i="38"/>
  <c r="IXE20" i="38"/>
  <c r="IXF20" i="38"/>
  <c r="IXG20" i="38"/>
  <c r="IXH20" i="38"/>
  <c r="IXI20" i="38"/>
  <c r="IXJ20" i="38"/>
  <c r="IXK20" i="38"/>
  <c r="IXL20" i="38"/>
  <c r="IXM20" i="38"/>
  <c r="IXN20" i="38"/>
  <c r="IXO20" i="38"/>
  <c r="IXP20" i="38"/>
  <c r="IXQ20" i="38"/>
  <c r="IXR20" i="38"/>
  <c r="IXS20" i="38"/>
  <c r="IXT20" i="38"/>
  <c r="IXU20" i="38"/>
  <c r="IXV20" i="38"/>
  <c r="IXW20" i="38"/>
  <c r="IXX20" i="38"/>
  <c r="IXY20" i="38"/>
  <c r="IXZ20" i="38"/>
  <c r="IYA20" i="38"/>
  <c r="IYB20" i="38"/>
  <c r="IYC20" i="38"/>
  <c r="IYD20" i="38"/>
  <c r="IYE20" i="38"/>
  <c r="IYF20" i="38"/>
  <c r="IYG20" i="38"/>
  <c r="IYH20" i="38"/>
  <c r="IYI20" i="38"/>
  <c r="IYJ20" i="38"/>
  <c r="IYK20" i="38"/>
  <c r="IYL20" i="38"/>
  <c r="IYM20" i="38"/>
  <c r="IYN20" i="38"/>
  <c r="IYO20" i="38"/>
  <c r="IYP20" i="38"/>
  <c r="IYQ20" i="38"/>
  <c r="IYR20" i="38"/>
  <c r="IYS20" i="38"/>
  <c r="IYT20" i="38"/>
  <c r="IYU20" i="38"/>
  <c r="IYV20" i="38"/>
  <c r="IYW20" i="38"/>
  <c r="IYX20" i="38"/>
  <c r="IYY20" i="38"/>
  <c r="IYZ20" i="38"/>
  <c r="IZA20" i="38"/>
  <c r="IZB20" i="38"/>
  <c r="IZC20" i="38"/>
  <c r="IZD20" i="38"/>
  <c r="IZE20" i="38"/>
  <c r="IZF20" i="38"/>
  <c r="IZG20" i="38"/>
  <c r="IZH20" i="38"/>
  <c r="IZI20" i="38"/>
  <c r="IZJ20" i="38"/>
  <c r="IZK20" i="38"/>
  <c r="IZL20" i="38"/>
  <c r="IZM20" i="38"/>
  <c r="IZN20" i="38"/>
  <c r="IZO20" i="38"/>
  <c r="IZP20" i="38"/>
  <c r="IZQ20" i="38"/>
  <c r="IZR20" i="38"/>
  <c r="IZS20" i="38"/>
  <c r="IZT20" i="38"/>
  <c r="IZU20" i="38"/>
  <c r="IZV20" i="38"/>
  <c r="IZW20" i="38"/>
  <c r="IZX20" i="38"/>
  <c r="IZY20" i="38"/>
  <c r="IZZ20" i="38"/>
  <c r="JAA20" i="38"/>
  <c r="JAB20" i="38"/>
  <c r="JAC20" i="38"/>
  <c r="JAD20" i="38"/>
  <c r="JAE20" i="38"/>
  <c r="JAF20" i="38"/>
  <c r="JAG20" i="38"/>
  <c r="JAH20" i="38"/>
  <c r="JAI20" i="38"/>
  <c r="JAJ20" i="38"/>
  <c r="JAK20" i="38"/>
  <c r="JAL20" i="38"/>
  <c r="JAM20" i="38"/>
  <c r="JAN20" i="38"/>
  <c r="JAO20" i="38"/>
  <c r="JAP20" i="38"/>
  <c r="JAQ20" i="38"/>
  <c r="JAR20" i="38"/>
  <c r="JAS20" i="38"/>
  <c r="JAT20" i="38"/>
  <c r="JAU20" i="38"/>
  <c r="JAV20" i="38"/>
  <c r="JAW20" i="38"/>
  <c r="JAX20" i="38"/>
  <c r="JAY20" i="38"/>
  <c r="JAZ20" i="38"/>
  <c r="JBA20" i="38"/>
  <c r="JBB20" i="38"/>
  <c r="JBC20" i="38"/>
  <c r="JBD20" i="38"/>
  <c r="JBE20" i="38"/>
  <c r="JBF20" i="38"/>
  <c r="JBG20" i="38"/>
  <c r="JBH20" i="38"/>
  <c r="JBI20" i="38"/>
  <c r="JBJ20" i="38"/>
  <c r="JBK20" i="38"/>
  <c r="JBL20" i="38"/>
  <c r="JBM20" i="38"/>
  <c r="JBN20" i="38"/>
  <c r="JBO20" i="38"/>
  <c r="JBP20" i="38"/>
  <c r="JBQ20" i="38"/>
  <c r="JBR20" i="38"/>
  <c r="JBS20" i="38"/>
  <c r="JBT20" i="38"/>
  <c r="JBU20" i="38"/>
  <c r="JBV20" i="38"/>
  <c r="JBW20" i="38"/>
  <c r="JBX20" i="38"/>
  <c r="JBY20" i="38"/>
  <c r="JBZ20" i="38"/>
  <c r="JCA20" i="38"/>
  <c r="JCB20" i="38"/>
  <c r="JCC20" i="38"/>
  <c r="JCD20" i="38"/>
  <c r="JCE20" i="38"/>
  <c r="JCF20" i="38"/>
  <c r="JCG20" i="38"/>
  <c r="JCH20" i="38"/>
  <c r="JCI20" i="38"/>
  <c r="JCJ20" i="38"/>
  <c r="JCK20" i="38"/>
  <c r="JCL20" i="38"/>
  <c r="JCM20" i="38"/>
  <c r="JCN20" i="38"/>
  <c r="JCO20" i="38"/>
  <c r="JCP20" i="38"/>
  <c r="JCQ20" i="38"/>
  <c r="JCR20" i="38"/>
  <c r="JCS20" i="38"/>
  <c r="JCT20" i="38"/>
  <c r="JCU20" i="38"/>
  <c r="JCV20" i="38"/>
  <c r="JCW20" i="38"/>
  <c r="JCX20" i="38"/>
  <c r="JCY20" i="38"/>
  <c r="JCZ20" i="38"/>
  <c r="JDA20" i="38"/>
  <c r="JDB20" i="38"/>
  <c r="JDC20" i="38"/>
  <c r="JDD20" i="38"/>
  <c r="JDE20" i="38"/>
  <c r="JDF20" i="38"/>
  <c r="JDG20" i="38"/>
  <c r="JDH20" i="38"/>
  <c r="JDI20" i="38"/>
  <c r="JDJ20" i="38"/>
  <c r="JDK20" i="38"/>
  <c r="JDL20" i="38"/>
  <c r="JDM20" i="38"/>
  <c r="JDN20" i="38"/>
  <c r="JDO20" i="38"/>
  <c r="JDP20" i="38"/>
  <c r="JDQ20" i="38"/>
  <c r="JDR20" i="38"/>
  <c r="JDS20" i="38"/>
  <c r="JDT20" i="38"/>
  <c r="JDU20" i="38"/>
  <c r="JDV20" i="38"/>
  <c r="JDW20" i="38"/>
  <c r="JDX20" i="38"/>
  <c r="JDY20" i="38"/>
  <c r="JDZ20" i="38"/>
  <c r="JEA20" i="38"/>
  <c r="JEB20" i="38"/>
  <c r="JEC20" i="38"/>
  <c r="JED20" i="38"/>
  <c r="JEE20" i="38"/>
  <c r="JEF20" i="38"/>
  <c r="JEG20" i="38"/>
  <c r="JEH20" i="38"/>
  <c r="JEI20" i="38"/>
  <c r="JEJ20" i="38"/>
  <c r="JEK20" i="38"/>
  <c r="JEL20" i="38"/>
  <c r="JEM20" i="38"/>
  <c r="JEN20" i="38"/>
  <c r="JEO20" i="38"/>
  <c r="JEP20" i="38"/>
  <c r="JEQ20" i="38"/>
  <c r="JER20" i="38"/>
  <c r="JES20" i="38"/>
  <c r="JET20" i="38"/>
  <c r="JEU20" i="38"/>
  <c r="JEV20" i="38"/>
  <c r="JEW20" i="38"/>
  <c r="JEX20" i="38"/>
  <c r="JEY20" i="38"/>
  <c r="JEZ20" i="38"/>
  <c r="JFA20" i="38"/>
  <c r="JFB20" i="38"/>
  <c r="JFC20" i="38"/>
  <c r="JFD20" i="38"/>
  <c r="JFE20" i="38"/>
  <c r="JFF20" i="38"/>
  <c r="JFG20" i="38"/>
  <c r="JFH20" i="38"/>
  <c r="JFI20" i="38"/>
  <c r="JFJ20" i="38"/>
  <c r="JFK20" i="38"/>
  <c r="JFL20" i="38"/>
  <c r="JFM20" i="38"/>
  <c r="JFN20" i="38"/>
  <c r="JFO20" i="38"/>
  <c r="JFP20" i="38"/>
  <c r="JFQ20" i="38"/>
  <c r="JFR20" i="38"/>
  <c r="JFS20" i="38"/>
  <c r="JFT20" i="38"/>
  <c r="JFU20" i="38"/>
  <c r="JFV20" i="38"/>
  <c r="JFW20" i="38"/>
  <c r="JFX20" i="38"/>
  <c r="JFY20" i="38"/>
  <c r="JFZ20" i="38"/>
  <c r="JGA20" i="38"/>
  <c r="JGB20" i="38"/>
  <c r="JGC20" i="38"/>
  <c r="JGD20" i="38"/>
  <c r="JGE20" i="38"/>
  <c r="JGF20" i="38"/>
  <c r="JGG20" i="38"/>
  <c r="JGH20" i="38"/>
  <c r="JGI20" i="38"/>
  <c r="JGJ20" i="38"/>
  <c r="JGK20" i="38"/>
  <c r="JGL20" i="38"/>
  <c r="JGM20" i="38"/>
  <c r="JGN20" i="38"/>
  <c r="JGO20" i="38"/>
  <c r="JGP20" i="38"/>
  <c r="JGQ20" i="38"/>
  <c r="JGR20" i="38"/>
  <c r="JGS20" i="38"/>
  <c r="JGT20" i="38"/>
  <c r="JGU20" i="38"/>
  <c r="JGV20" i="38"/>
  <c r="JGW20" i="38"/>
  <c r="JGX20" i="38"/>
  <c r="JGY20" i="38"/>
  <c r="JGZ20" i="38"/>
  <c r="JHA20" i="38"/>
  <c r="JHB20" i="38"/>
  <c r="JHC20" i="38"/>
  <c r="JHD20" i="38"/>
  <c r="JHE20" i="38"/>
  <c r="JHF20" i="38"/>
  <c r="JHG20" i="38"/>
  <c r="JHH20" i="38"/>
  <c r="JHI20" i="38"/>
  <c r="JHJ20" i="38"/>
  <c r="JHK20" i="38"/>
  <c r="JHL20" i="38"/>
  <c r="JHM20" i="38"/>
  <c r="JHN20" i="38"/>
  <c r="JHO20" i="38"/>
  <c r="JHP20" i="38"/>
  <c r="JHQ20" i="38"/>
  <c r="JHR20" i="38"/>
  <c r="JHS20" i="38"/>
  <c r="JHT20" i="38"/>
  <c r="JHU20" i="38"/>
  <c r="JHV20" i="38"/>
  <c r="JHW20" i="38"/>
  <c r="JHX20" i="38"/>
  <c r="JHY20" i="38"/>
  <c r="JHZ20" i="38"/>
  <c r="JIA20" i="38"/>
  <c r="JIB20" i="38"/>
  <c r="JIC20" i="38"/>
  <c r="JID20" i="38"/>
  <c r="JIE20" i="38"/>
  <c r="JIF20" i="38"/>
  <c r="JIG20" i="38"/>
  <c r="JIH20" i="38"/>
  <c r="JII20" i="38"/>
  <c r="JIJ20" i="38"/>
  <c r="JIK20" i="38"/>
  <c r="JIL20" i="38"/>
  <c r="JIM20" i="38"/>
  <c r="JIN20" i="38"/>
  <c r="JIO20" i="38"/>
  <c r="JIP20" i="38"/>
  <c r="JIQ20" i="38"/>
  <c r="JIR20" i="38"/>
  <c r="JIS20" i="38"/>
  <c r="JIT20" i="38"/>
  <c r="JIU20" i="38"/>
  <c r="JIV20" i="38"/>
  <c r="JIW20" i="38"/>
  <c r="JIX20" i="38"/>
  <c r="JIY20" i="38"/>
  <c r="JIZ20" i="38"/>
  <c r="JJA20" i="38"/>
  <c r="JJB20" i="38"/>
  <c r="JJC20" i="38"/>
  <c r="JJD20" i="38"/>
  <c r="JJE20" i="38"/>
  <c r="JJF20" i="38"/>
  <c r="JJG20" i="38"/>
  <c r="JJH20" i="38"/>
  <c r="JJI20" i="38"/>
  <c r="JJJ20" i="38"/>
  <c r="JJK20" i="38"/>
  <c r="JJL20" i="38"/>
  <c r="JJM20" i="38"/>
  <c r="JJN20" i="38"/>
  <c r="JJO20" i="38"/>
  <c r="JJP20" i="38"/>
  <c r="JJQ20" i="38"/>
  <c r="JJR20" i="38"/>
  <c r="JJS20" i="38"/>
  <c r="JJT20" i="38"/>
  <c r="JJU20" i="38"/>
  <c r="JJV20" i="38"/>
  <c r="JJW20" i="38"/>
  <c r="JJX20" i="38"/>
  <c r="JJY20" i="38"/>
  <c r="JJZ20" i="38"/>
  <c r="JKA20" i="38"/>
  <c r="JKB20" i="38"/>
  <c r="JKC20" i="38"/>
  <c r="JKD20" i="38"/>
  <c r="JKE20" i="38"/>
  <c r="JKF20" i="38"/>
  <c r="JKG20" i="38"/>
  <c r="JKH20" i="38"/>
  <c r="JKI20" i="38"/>
  <c r="JKJ20" i="38"/>
  <c r="JKK20" i="38"/>
  <c r="JKL20" i="38"/>
  <c r="JKM20" i="38"/>
  <c r="JKN20" i="38"/>
  <c r="JKO20" i="38"/>
  <c r="JKP20" i="38"/>
  <c r="JKQ20" i="38"/>
  <c r="JKR20" i="38"/>
  <c r="JKS20" i="38"/>
  <c r="JKT20" i="38"/>
  <c r="JKU20" i="38"/>
  <c r="JKV20" i="38"/>
  <c r="JKW20" i="38"/>
  <c r="JKX20" i="38"/>
  <c r="JKY20" i="38"/>
  <c r="JKZ20" i="38"/>
  <c r="JLA20" i="38"/>
  <c r="JLB20" i="38"/>
  <c r="JLC20" i="38"/>
  <c r="JLD20" i="38"/>
  <c r="JLE20" i="38"/>
  <c r="JLF20" i="38"/>
  <c r="JLG20" i="38"/>
  <c r="JLH20" i="38"/>
  <c r="JLI20" i="38"/>
  <c r="JLJ20" i="38"/>
  <c r="JLK20" i="38"/>
  <c r="JLL20" i="38"/>
  <c r="JLM20" i="38"/>
  <c r="JLN20" i="38"/>
  <c r="JLO20" i="38"/>
  <c r="JLP20" i="38"/>
  <c r="JLQ20" i="38"/>
  <c r="JLR20" i="38"/>
  <c r="JLS20" i="38"/>
  <c r="JLT20" i="38"/>
  <c r="JLU20" i="38"/>
  <c r="JLV20" i="38"/>
  <c r="JLW20" i="38"/>
  <c r="JLX20" i="38"/>
  <c r="JLY20" i="38"/>
  <c r="JLZ20" i="38"/>
  <c r="JMA20" i="38"/>
  <c r="JMB20" i="38"/>
  <c r="JMC20" i="38"/>
  <c r="JMD20" i="38"/>
  <c r="JME20" i="38"/>
  <c r="JMF20" i="38"/>
  <c r="JMG20" i="38"/>
  <c r="JMH20" i="38"/>
  <c r="JMI20" i="38"/>
  <c r="JMJ20" i="38"/>
  <c r="JMK20" i="38"/>
  <c r="JML20" i="38"/>
  <c r="JMM20" i="38"/>
  <c r="JMN20" i="38"/>
  <c r="JMO20" i="38"/>
  <c r="JMP20" i="38"/>
  <c r="JMQ20" i="38"/>
  <c r="JMR20" i="38"/>
  <c r="JMS20" i="38"/>
  <c r="JMT20" i="38"/>
  <c r="JMU20" i="38"/>
  <c r="JMV20" i="38"/>
  <c r="JMW20" i="38"/>
  <c r="JMX20" i="38"/>
  <c r="JMY20" i="38"/>
  <c r="JMZ20" i="38"/>
  <c r="JNA20" i="38"/>
  <c r="JNB20" i="38"/>
  <c r="JNC20" i="38"/>
  <c r="JND20" i="38"/>
  <c r="JNE20" i="38"/>
  <c r="JNF20" i="38"/>
  <c r="JNG20" i="38"/>
  <c r="JNH20" i="38"/>
  <c r="JNI20" i="38"/>
  <c r="JNJ20" i="38"/>
  <c r="JNK20" i="38"/>
  <c r="JNL20" i="38"/>
  <c r="JNM20" i="38"/>
  <c r="JNN20" i="38"/>
  <c r="JNO20" i="38"/>
  <c r="JNP20" i="38"/>
  <c r="JNQ20" i="38"/>
  <c r="JNR20" i="38"/>
  <c r="JNS20" i="38"/>
  <c r="JNT20" i="38"/>
  <c r="JNU20" i="38"/>
  <c r="JNV20" i="38"/>
  <c r="JNW20" i="38"/>
  <c r="JNX20" i="38"/>
  <c r="JNY20" i="38"/>
  <c r="JNZ20" i="38"/>
  <c r="JOA20" i="38"/>
  <c r="JOB20" i="38"/>
  <c r="JOC20" i="38"/>
  <c r="JOD20" i="38"/>
  <c r="JOE20" i="38"/>
  <c r="JOF20" i="38"/>
  <c r="JOG20" i="38"/>
  <c r="JOH20" i="38"/>
  <c r="JOI20" i="38"/>
  <c r="JOJ20" i="38"/>
  <c r="JOK20" i="38"/>
  <c r="JOL20" i="38"/>
  <c r="JOM20" i="38"/>
  <c r="JON20" i="38"/>
  <c r="JOO20" i="38"/>
  <c r="JOP20" i="38"/>
  <c r="JOQ20" i="38"/>
  <c r="JOR20" i="38"/>
  <c r="JOS20" i="38"/>
  <c r="JOT20" i="38"/>
  <c r="JOU20" i="38"/>
  <c r="JOV20" i="38"/>
  <c r="JOW20" i="38"/>
  <c r="JOX20" i="38"/>
  <c r="JOY20" i="38"/>
  <c r="JOZ20" i="38"/>
  <c r="JPA20" i="38"/>
  <c r="JPB20" i="38"/>
  <c r="JPC20" i="38"/>
  <c r="JPD20" i="38"/>
  <c r="JPE20" i="38"/>
  <c r="JPF20" i="38"/>
  <c r="JPG20" i="38"/>
  <c r="JPH20" i="38"/>
  <c r="JPI20" i="38"/>
  <c r="JPJ20" i="38"/>
  <c r="JPK20" i="38"/>
  <c r="JPL20" i="38"/>
  <c r="JPM20" i="38"/>
  <c r="JPN20" i="38"/>
  <c r="JPO20" i="38"/>
  <c r="JPP20" i="38"/>
  <c r="JPQ20" i="38"/>
  <c r="JPR20" i="38"/>
  <c r="JPS20" i="38"/>
  <c r="JPT20" i="38"/>
  <c r="JPU20" i="38"/>
  <c r="JPV20" i="38"/>
  <c r="JPW20" i="38"/>
  <c r="JPX20" i="38"/>
  <c r="JPY20" i="38"/>
  <c r="JPZ20" i="38"/>
  <c r="JQA20" i="38"/>
  <c r="JQB20" i="38"/>
  <c r="JQC20" i="38"/>
  <c r="JQD20" i="38"/>
  <c r="JQE20" i="38"/>
  <c r="JQF20" i="38"/>
  <c r="JQG20" i="38"/>
  <c r="JQH20" i="38"/>
  <c r="JQI20" i="38"/>
  <c r="JQJ20" i="38"/>
  <c r="JQK20" i="38"/>
  <c r="JQL20" i="38"/>
  <c r="JQM20" i="38"/>
  <c r="JQN20" i="38"/>
  <c r="JQO20" i="38"/>
  <c r="JQP20" i="38"/>
  <c r="JQQ20" i="38"/>
  <c r="JQR20" i="38"/>
  <c r="JQS20" i="38"/>
  <c r="JQT20" i="38"/>
  <c r="JQU20" i="38"/>
  <c r="JQV20" i="38"/>
  <c r="JQW20" i="38"/>
  <c r="JQX20" i="38"/>
  <c r="JQY20" i="38"/>
  <c r="JQZ20" i="38"/>
  <c r="JRA20" i="38"/>
  <c r="JRB20" i="38"/>
  <c r="JRC20" i="38"/>
  <c r="JRD20" i="38"/>
  <c r="JRE20" i="38"/>
  <c r="JRF20" i="38"/>
  <c r="JRG20" i="38"/>
  <c r="JRH20" i="38"/>
  <c r="JRI20" i="38"/>
  <c r="JRJ20" i="38"/>
  <c r="JRK20" i="38"/>
  <c r="JRL20" i="38"/>
  <c r="JRM20" i="38"/>
  <c r="JRN20" i="38"/>
  <c r="JRO20" i="38"/>
  <c r="JRP20" i="38"/>
  <c r="JRQ20" i="38"/>
  <c r="JRR20" i="38"/>
  <c r="JRS20" i="38"/>
  <c r="JRT20" i="38"/>
  <c r="JRU20" i="38"/>
  <c r="JRV20" i="38"/>
  <c r="JRW20" i="38"/>
  <c r="JRX20" i="38"/>
  <c r="JRY20" i="38"/>
  <c r="JRZ20" i="38"/>
  <c r="JSA20" i="38"/>
  <c r="JSB20" i="38"/>
  <c r="JSC20" i="38"/>
  <c r="JSD20" i="38"/>
  <c r="JSE20" i="38"/>
  <c r="JSF20" i="38"/>
  <c r="JSG20" i="38"/>
  <c r="JSH20" i="38"/>
  <c r="JSI20" i="38"/>
  <c r="JSJ20" i="38"/>
  <c r="JSK20" i="38"/>
  <c r="JSL20" i="38"/>
  <c r="JSM20" i="38"/>
  <c r="JSN20" i="38"/>
  <c r="JSO20" i="38"/>
  <c r="JSP20" i="38"/>
  <c r="JSQ20" i="38"/>
  <c r="JSR20" i="38"/>
  <c r="JSS20" i="38"/>
  <c r="JST20" i="38"/>
  <c r="JSU20" i="38"/>
  <c r="JSV20" i="38"/>
  <c r="JSW20" i="38"/>
  <c r="JSX20" i="38"/>
  <c r="JSY20" i="38"/>
  <c r="JSZ20" i="38"/>
  <c r="JTA20" i="38"/>
  <c r="JTB20" i="38"/>
  <c r="JTC20" i="38"/>
  <c r="JTD20" i="38"/>
  <c r="JTE20" i="38"/>
  <c r="JTF20" i="38"/>
  <c r="JTG20" i="38"/>
  <c r="JTH20" i="38"/>
  <c r="JTI20" i="38"/>
  <c r="JTJ20" i="38"/>
  <c r="JTK20" i="38"/>
  <c r="JTL20" i="38"/>
  <c r="JTM20" i="38"/>
  <c r="JTN20" i="38"/>
  <c r="JTO20" i="38"/>
  <c r="JTP20" i="38"/>
  <c r="JTQ20" i="38"/>
  <c r="JTR20" i="38"/>
  <c r="JTS20" i="38"/>
  <c r="JTT20" i="38"/>
  <c r="JTU20" i="38"/>
  <c r="JTV20" i="38"/>
  <c r="JTW20" i="38"/>
  <c r="JTX20" i="38"/>
  <c r="JTY20" i="38"/>
  <c r="JTZ20" i="38"/>
  <c r="JUA20" i="38"/>
  <c r="JUB20" i="38"/>
  <c r="JUC20" i="38"/>
  <c r="JUD20" i="38"/>
  <c r="JUE20" i="38"/>
  <c r="JUF20" i="38"/>
  <c r="JUG20" i="38"/>
  <c r="JUH20" i="38"/>
  <c r="JUI20" i="38"/>
  <c r="JUJ20" i="38"/>
  <c r="JUK20" i="38"/>
  <c r="JUL20" i="38"/>
  <c r="JUM20" i="38"/>
  <c r="JUN20" i="38"/>
  <c r="JUO20" i="38"/>
  <c r="JUP20" i="38"/>
  <c r="JUQ20" i="38"/>
  <c r="JUR20" i="38"/>
  <c r="JUS20" i="38"/>
  <c r="JUT20" i="38"/>
  <c r="JUU20" i="38"/>
  <c r="JUV20" i="38"/>
  <c r="JUW20" i="38"/>
  <c r="JUX20" i="38"/>
  <c r="JUY20" i="38"/>
  <c r="JUZ20" i="38"/>
  <c r="JVA20" i="38"/>
  <c r="JVB20" i="38"/>
  <c r="JVC20" i="38"/>
  <c r="JVD20" i="38"/>
  <c r="JVE20" i="38"/>
  <c r="JVF20" i="38"/>
  <c r="JVG20" i="38"/>
  <c r="JVH20" i="38"/>
  <c r="JVI20" i="38"/>
  <c r="JVJ20" i="38"/>
  <c r="JVK20" i="38"/>
  <c r="JVL20" i="38"/>
  <c r="JVM20" i="38"/>
  <c r="JVN20" i="38"/>
  <c r="JVO20" i="38"/>
  <c r="JVP20" i="38"/>
  <c r="JVQ20" i="38"/>
  <c r="JVR20" i="38"/>
  <c r="JVS20" i="38"/>
  <c r="JVT20" i="38"/>
  <c r="JVU20" i="38"/>
  <c r="JVV20" i="38"/>
  <c r="JVW20" i="38"/>
  <c r="JVX20" i="38"/>
  <c r="JVY20" i="38"/>
  <c r="JVZ20" i="38"/>
  <c r="JWA20" i="38"/>
  <c r="JWB20" i="38"/>
  <c r="JWC20" i="38"/>
  <c r="JWD20" i="38"/>
  <c r="JWE20" i="38"/>
  <c r="JWF20" i="38"/>
  <c r="JWG20" i="38"/>
  <c r="JWH20" i="38"/>
  <c r="JWI20" i="38"/>
  <c r="JWJ20" i="38"/>
  <c r="JWK20" i="38"/>
  <c r="JWL20" i="38"/>
  <c r="JWM20" i="38"/>
  <c r="JWN20" i="38"/>
  <c r="JWO20" i="38"/>
  <c r="JWP20" i="38"/>
  <c r="JWQ20" i="38"/>
  <c r="JWR20" i="38"/>
  <c r="JWS20" i="38"/>
  <c r="JWT20" i="38"/>
  <c r="JWU20" i="38"/>
  <c r="JWV20" i="38"/>
  <c r="JWW20" i="38"/>
  <c r="JWX20" i="38"/>
  <c r="JWY20" i="38"/>
  <c r="JWZ20" i="38"/>
  <c r="JXA20" i="38"/>
  <c r="JXB20" i="38"/>
  <c r="JXC20" i="38"/>
  <c r="JXD20" i="38"/>
  <c r="JXE20" i="38"/>
  <c r="JXF20" i="38"/>
  <c r="JXG20" i="38"/>
  <c r="JXH20" i="38"/>
  <c r="JXI20" i="38"/>
  <c r="JXJ20" i="38"/>
  <c r="JXK20" i="38"/>
  <c r="JXL20" i="38"/>
  <c r="JXM20" i="38"/>
  <c r="JXN20" i="38"/>
  <c r="JXO20" i="38"/>
  <c r="JXP20" i="38"/>
  <c r="JXQ20" i="38"/>
  <c r="JXR20" i="38"/>
  <c r="JXS20" i="38"/>
  <c r="JXT20" i="38"/>
  <c r="JXU20" i="38"/>
  <c r="JXV20" i="38"/>
  <c r="JXW20" i="38"/>
  <c r="JXX20" i="38"/>
  <c r="JXY20" i="38"/>
  <c r="JXZ20" i="38"/>
  <c r="JYA20" i="38"/>
  <c r="JYB20" i="38"/>
  <c r="JYC20" i="38"/>
  <c r="JYD20" i="38"/>
  <c r="JYE20" i="38"/>
  <c r="JYF20" i="38"/>
  <c r="JYG20" i="38"/>
  <c r="JYH20" i="38"/>
  <c r="JYI20" i="38"/>
  <c r="JYJ20" i="38"/>
  <c r="JYK20" i="38"/>
  <c r="JYL20" i="38"/>
  <c r="JYM20" i="38"/>
  <c r="JYN20" i="38"/>
  <c r="JYO20" i="38"/>
  <c r="JYP20" i="38"/>
  <c r="JYQ20" i="38"/>
  <c r="JYR20" i="38"/>
  <c r="JYS20" i="38"/>
  <c r="JYT20" i="38"/>
  <c r="JYU20" i="38"/>
  <c r="JYV20" i="38"/>
  <c r="JYW20" i="38"/>
  <c r="JYX20" i="38"/>
  <c r="JYY20" i="38"/>
  <c r="JYZ20" i="38"/>
  <c r="JZA20" i="38"/>
  <c r="JZB20" i="38"/>
  <c r="JZC20" i="38"/>
  <c r="JZD20" i="38"/>
  <c r="JZE20" i="38"/>
  <c r="JZF20" i="38"/>
  <c r="JZG20" i="38"/>
  <c r="JZH20" i="38"/>
  <c r="JZI20" i="38"/>
  <c r="JZJ20" i="38"/>
  <c r="JZK20" i="38"/>
  <c r="JZL20" i="38"/>
  <c r="JZM20" i="38"/>
  <c r="JZN20" i="38"/>
  <c r="JZO20" i="38"/>
  <c r="JZP20" i="38"/>
  <c r="JZQ20" i="38"/>
  <c r="JZR20" i="38"/>
  <c r="JZS20" i="38"/>
  <c r="JZT20" i="38"/>
  <c r="JZU20" i="38"/>
  <c r="JZV20" i="38"/>
  <c r="JZW20" i="38"/>
  <c r="JZX20" i="38"/>
  <c r="JZY20" i="38"/>
  <c r="JZZ20" i="38"/>
  <c r="KAA20" i="38"/>
  <c r="KAB20" i="38"/>
  <c r="KAC20" i="38"/>
  <c r="KAD20" i="38"/>
  <c r="KAE20" i="38"/>
  <c r="KAF20" i="38"/>
  <c r="KAG20" i="38"/>
  <c r="KAH20" i="38"/>
  <c r="KAI20" i="38"/>
  <c r="KAJ20" i="38"/>
  <c r="KAK20" i="38"/>
  <c r="KAL20" i="38"/>
  <c r="KAM20" i="38"/>
  <c r="KAN20" i="38"/>
  <c r="KAO20" i="38"/>
  <c r="KAP20" i="38"/>
  <c r="KAQ20" i="38"/>
  <c r="KAR20" i="38"/>
  <c r="KAS20" i="38"/>
  <c r="KAT20" i="38"/>
  <c r="KAU20" i="38"/>
  <c r="KAV20" i="38"/>
  <c r="KAW20" i="38"/>
  <c r="KAX20" i="38"/>
  <c r="KAY20" i="38"/>
  <c r="KAZ20" i="38"/>
  <c r="KBA20" i="38"/>
  <c r="KBB20" i="38"/>
  <c r="KBC20" i="38"/>
  <c r="KBD20" i="38"/>
  <c r="KBE20" i="38"/>
  <c r="KBF20" i="38"/>
  <c r="KBG20" i="38"/>
  <c r="KBH20" i="38"/>
  <c r="KBI20" i="38"/>
  <c r="KBJ20" i="38"/>
  <c r="KBK20" i="38"/>
  <c r="KBL20" i="38"/>
  <c r="KBM20" i="38"/>
  <c r="KBN20" i="38"/>
  <c r="KBO20" i="38"/>
  <c r="KBP20" i="38"/>
  <c r="KBQ20" i="38"/>
  <c r="KBR20" i="38"/>
  <c r="KBS20" i="38"/>
  <c r="KBT20" i="38"/>
  <c r="KBU20" i="38"/>
  <c r="KBV20" i="38"/>
  <c r="KBW20" i="38"/>
  <c r="KBX20" i="38"/>
  <c r="KBY20" i="38"/>
  <c r="KBZ20" i="38"/>
  <c r="KCA20" i="38"/>
  <c r="KCB20" i="38"/>
  <c r="KCC20" i="38"/>
  <c r="KCD20" i="38"/>
  <c r="KCE20" i="38"/>
  <c r="KCF20" i="38"/>
  <c r="KCG20" i="38"/>
  <c r="KCH20" i="38"/>
  <c r="KCI20" i="38"/>
  <c r="KCJ20" i="38"/>
  <c r="KCK20" i="38"/>
  <c r="KCL20" i="38"/>
  <c r="KCM20" i="38"/>
  <c r="KCN20" i="38"/>
  <c r="KCO20" i="38"/>
  <c r="KCP20" i="38"/>
  <c r="KCQ20" i="38"/>
  <c r="KCR20" i="38"/>
  <c r="KCS20" i="38"/>
  <c r="KCT20" i="38"/>
  <c r="KCU20" i="38"/>
  <c r="KCV20" i="38"/>
  <c r="KCW20" i="38"/>
  <c r="KCX20" i="38"/>
  <c r="KCY20" i="38"/>
  <c r="KCZ20" i="38"/>
  <c r="KDA20" i="38"/>
  <c r="KDB20" i="38"/>
  <c r="KDC20" i="38"/>
  <c r="KDD20" i="38"/>
  <c r="KDE20" i="38"/>
  <c r="KDF20" i="38"/>
  <c r="KDG20" i="38"/>
  <c r="KDH20" i="38"/>
  <c r="KDI20" i="38"/>
  <c r="KDJ20" i="38"/>
  <c r="KDK20" i="38"/>
  <c r="KDL20" i="38"/>
  <c r="KDM20" i="38"/>
  <c r="KDN20" i="38"/>
  <c r="KDO20" i="38"/>
  <c r="KDP20" i="38"/>
  <c r="KDQ20" i="38"/>
  <c r="KDR20" i="38"/>
  <c r="KDS20" i="38"/>
  <c r="KDT20" i="38"/>
  <c r="KDU20" i="38"/>
  <c r="KDV20" i="38"/>
  <c r="KDW20" i="38"/>
  <c r="KDX20" i="38"/>
  <c r="KDY20" i="38"/>
  <c r="KDZ20" i="38"/>
  <c r="KEA20" i="38"/>
  <c r="KEB20" i="38"/>
  <c r="KEC20" i="38"/>
  <c r="KED20" i="38"/>
  <c r="KEE20" i="38"/>
  <c r="KEF20" i="38"/>
  <c r="KEG20" i="38"/>
  <c r="KEH20" i="38"/>
  <c r="KEI20" i="38"/>
  <c r="KEJ20" i="38"/>
  <c r="KEK20" i="38"/>
  <c r="KEL20" i="38"/>
  <c r="KEM20" i="38"/>
  <c r="KEN20" i="38"/>
  <c r="KEO20" i="38"/>
  <c r="KEP20" i="38"/>
  <c r="KEQ20" i="38"/>
  <c r="KER20" i="38"/>
  <c r="KES20" i="38"/>
  <c r="KET20" i="38"/>
  <c r="KEU20" i="38"/>
  <c r="KEV20" i="38"/>
  <c r="KEW20" i="38"/>
  <c r="KEX20" i="38"/>
  <c r="KEY20" i="38"/>
  <c r="KEZ20" i="38"/>
  <c r="KFA20" i="38"/>
  <c r="KFB20" i="38"/>
  <c r="KFC20" i="38"/>
  <c r="KFD20" i="38"/>
  <c r="KFE20" i="38"/>
  <c r="KFF20" i="38"/>
  <c r="KFG20" i="38"/>
  <c r="KFH20" i="38"/>
  <c r="KFI20" i="38"/>
  <c r="KFJ20" i="38"/>
  <c r="KFK20" i="38"/>
  <c r="KFL20" i="38"/>
  <c r="KFM20" i="38"/>
  <c r="KFN20" i="38"/>
  <c r="KFO20" i="38"/>
  <c r="KFP20" i="38"/>
  <c r="KFQ20" i="38"/>
  <c r="KFR20" i="38"/>
  <c r="KFS20" i="38"/>
  <c r="KFT20" i="38"/>
  <c r="KFU20" i="38"/>
  <c r="KFV20" i="38"/>
  <c r="KFW20" i="38"/>
  <c r="KFX20" i="38"/>
  <c r="KFY20" i="38"/>
  <c r="KFZ20" i="38"/>
  <c r="KGA20" i="38"/>
  <c r="KGB20" i="38"/>
  <c r="KGC20" i="38"/>
  <c r="KGD20" i="38"/>
  <c r="KGE20" i="38"/>
  <c r="KGF20" i="38"/>
  <c r="KGG20" i="38"/>
  <c r="KGH20" i="38"/>
  <c r="KGI20" i="38"/>
  <c r="KGJ20" i="38"/>
  <c r="KGK20" i="38"/>
  <c r="KGL20" i="38"/>
  <c r="KGM20" i="38"/>
  <c r="KGN20" i="38"/>
  <c r="KGO20" i="38"/>
  <c r="KGP20" i="38"/>
  <c r="KGQ20" i="38"/>
  <c r="KGR20" i="38"/>
  <c r="KGS20" i="38"/>
  <c r="KGT20" i="38"/>
  <c r="KGU20" i="38"/>
  <c r="KGV20" i="38"/>
  <c r="KGW20" i="38"/>
  <c r="KGX20" i="38"/>
  <c r="KGY20" i="38"/>
  <c r="KGZ20" i="38"/>
  <c r="KHA20" i="38"/>
  <c r="KHB20" i="38"/>
  <c r="KHC20" i="38"/>
  <c r="KHD20" i="38"/>
  <c r="KHE20" i="38"/>
  <c r="KHF20" i="38"/>
  <c r="KHG20" i="38"/>
  <c r="KHH20" i="38"/>
  <c r="KHI20" i="38"/>
  <c r="KHJ20" i="38"/>
  <c r="KHK20" i="38"/>
  <c r="KHL20" i="38"/>
  <c r="KHM20" i="38"/>
  <c r="KHN20" i="38"/>
  <c r="KHO20" i="38"/>
  <c r="KHP20" i="38"/>
  <c r="KHQ20" i="38"/>
  <c r="KHR20" i="38"/>
  <c r="KHS20" i="38"/>
  <c r="KHT20" i="38"/>
  <c r="KHU20" i="38"/>
  <c r="KHV20" i="38"/>
  <c r="KHW20" i="38"/>
  <c r="KHX20" i="38"/>
  <c r="KHY20" i="38"/>
  <c r="KHZ20" i="38"/>
  <c r="KIA20" i="38"/>
  <c r="KIB20" i="38"/>
  <c r="KIC20" i="38"/>
  <c r="KID20" i="38"/>
  <c r="KIE20" i="38"/>
  <c r="KIF20" i="38"/>
  <c r="KIG20" i="38"/>
  <c r="KIH20" i="38"/>
  <c r="KII20" i="38"/>
  <c r="KIJ20" i="38"/>
  <c r="KIK20" i="38"/>
  <c r="KIL20" i="38"/>
  <c r="KIM20" i="38"/>
  <c r="KIN20" i="38"/>
  <c r="KIO20" i="38"/>
  <c r="KIP20" i="38"/>
  <c r="KIQ20" i="38"/>
  <c r="KIR20" i="38"/>
  <c r="KIS20" i="38"/>
  <c r="KIT20" i="38"/>
  <c r="KIU20" i="38"/>
  <c r="KIV20" i="38"/>
  <c r="KIW20" i="38"/>
  <c r="KIX20" i="38"/>
  <c r="KIY20" i="38"/>
  <c r="KIZ20" i="38"/>
  <c r="KJA20" i="38"/>
  <c r="KJB20" i="38"/>
  <c r="KJC20" i="38"/>
  <c r="KJD20" i="38"/>
  <c r="KJE20" i="38"/>
  <c r="KJF20" i="38"/>
  <c r="KJG20" i="38"/>
  <c r="KJH20" i="38"/>
  <c r="KJI20" i="38"/>
  <c r="KJJ20" i="38"/>
  <c r="KJK20" i="38"/>
  <c r="KJL20" i="38"/>
  <c r="KJM20" i="38"/>
  <c r="KJN20" i="38"/>
  <c r="KJO20" i="38"/>
  <c r="KJP20" i="38"/>
  <c r="KJQ20" i="38"/>
  <c r="KJR20" i="38"/>
  <c r="KJS20" i="38"/>
  <c r="KJT20" i="38"/>
  <c r="KJU20" i="38"/>
  <c r="KJV20" i="38"/>
  <c r="KJW20" i="38"/>
  <c r="KJX20" i="38"/>
  <c r="KJY20" i="38"/>
  <c r="KJZ20" i="38"/>
  <c r="KKA20" i="38"/>
  <c r="KKB20" i="38"/>
  <c r="KKC20" i="38"/>
  <c r="KKD20" i="38"/>
  <c r="KKE20" i="38"/>
  <c r="KKF20" i="38"/>
  <c r="KKG20" i="38"/>
  <c r="KKH20" i="38"/>
  <c r="KKI20" i="38"/>
  <c r="KKJ20" i="38"/>
  <c r="KKK20" i="38"/>
  <c r="KKL20" i="38"/>
  <c r="KKM20" i="38"/>
  <c r="KKN20" i="38"/>
  <c r="KKO20" i="38"/>
  <c r="KKP20" i="38"/>
  <c r="KKQ20" i="38"/>
  <c r="KKR20" i="38"/>
  <c r="KKS20" i="38"/>
  <c r="KKT20" i="38"/>
  <c r="KKU20" i="38"/>
  <c r="KKV20" i="38"/>
  <c r="KKW20" i="38"/>
  <c r="KKX20" i="38"/>
  <c r="KKY20" i="38"/>
  <c r="KKZ20" i="38"/>
  <c r="KLA20" i="38"/>
  <c r="KLB20" i="38"/>
  <c r="KLC20" i="38"/>
  <c r="KLD20" i="38"/>
  <c r="KLE20" i="38"/>
  <c r="KLF20" i="38"/>
  <c r="KLG20" i="38"/>
  <c r="KLH20" i="38"/>
  <c r="KLI20" i="38"/>
  <c r="KLJ20" i="38"/>
  <c r="KLK20" i="38"/>
  <c r="KLL20" i="38"/>
  <c r="KLM20" i="38"/>
  <c r="KLN20" i="38"/>
  <c r="KLO20" i="38"/>
  <c r="KLP20" i="38"/>
  <c r="KLQ20" i="38"/>
  <c r="KLR20" i="38"/>
  <c r="KLS20" i="38"/>
  <c r="KLT20" i="38"/>
  <c r="KLU20" i="38"/>
  <c r="KLV20" i="38"/>
  <c r="KLW20" i="38"/>
  <c r="KLX20" i="38"/>
  <c r="KLY20" i="38"/>
  <c r="KLZ20" i="38"/>
  <c r="KMA20" i="38"/>
  <c r="KMB20" i="38"/>
  <c r="KMC20" i="38"/>
  <c r="KMD20" i="38"/>
  <c r="KME20" i="38"/>
  <c r="KMF20" i="38"/>
  <c r="KMG20" i="38"/>
  <c r="KMH20" i="38"/>
  <c r="KMI20" i="38"/>
  <c r="KMJ20" i="38"/>
  <c r="KMK20" i="38"/>
  <c r="KML20" i="38"/>
  <c r="KMM20" i="38"/>
  <c r="KMN20" i="38"/>
  <c r="KMO20" i="38"/>
  <c r="KMP20" i="38"/>
  <c r="KMQ20" i="38"/>
  <c r="KMR20" i="38"/>
  <c r="KMS20" i="38"/>
  <c r="KMT20" i="38"/>
  <c r="KMU20" i="38"/>
  <c r="KMV20" i="38"/>
  <c r="KMW20" i="38"/>
  <c r="KMX20" i="38"/>
  <c r="KMY20" i="38"/>
  <c r="KMZ20" i="38"/>
  <c r="KNA20" i="38"/>
  <c r="KNB20" i="38"/>
  <c r="KNC20" i="38"/>
  <c r="KND20" i="38"/>
  <c r="KNE20" i="38"/>
  <c r="KNF20" i="38"/>
  <c r="KNG20" i="38"/>
  <c r="KNH20" i="38"/>
  <c r="KNI20" i="38"/>
  <c r="KNJ20" i="38"/>
  <c r="KNK20" i="38"/>
  <c r="KNL20" i="38"/>
  <c r="KNM20" i="38"/>
  <c r="KNN20" i="38"/>
  <c r="KNO20" i="38"/>
  <c r="KNP20" i="38"/>
  <c r="KNQ20" i="38"/>
  <c r="KNR20" i="38"/>
  <c r="KNS20" i="38"/>
  <c r="KNT20" i="38"/>
  <c r="KNU20" i="38"/>
  <c r="KNV20" i="38"/>
  <c r="KNW20" i="38"/>
  <c r="KNX20" i="38"/>
  <c r="KNY20" i="38"/>
  <c r="KNZ20" i="38"/>
  <c r="KOA20" i="38"/>
  <c r="KOB20" i="38"/>
  <c r="KOC20" i="38"/>
  <c r="KOD20" i="38"/>
  <c r="KOE20" i="38"/>
  <c r="KOF20" i="38"/>
  <c r="KOG20" i="38"/>
  <c r="KOH20" i="38"/>
  <c r="KOI20" i="38"/>
  <c r="KOJ20" i="38"/>
  <c r="KOK20" i="38"/>
  <c r="KOL20" i="38"/>
  <c r="KOM20" i="38"/>
  <c r="KON20" i="38"/>
  <c r="KOO20" i="38"/>
  <c r="KOP20" i="38"/>
  <c r="KOQ20" i="38"/>
  <c r="KOR20" i="38"/>
  <c r="KOS20" i="38"/>
  <c r="KOT20" i="38"/>
  <c r="KOU20" i="38"/>
  <c r="KOV20" i="38"/>
  <c r="KOW20" i="38"/>
  <c r="KOX20" i="38"/>
  <c r="KOY20" i="38"/>
  <c r="KOZ20" i="38"/>
  <c r="KPA20" i="38"/>
  <c r="KPB20" i="38"/>
  <c r="KPC20" i="38"/>
  <c r="KPD20" i="38"/>
  <c r="KPE20" i="38"/>
  <c r="KPF20" i="38"/>
  <c r="KPG20" i="38"/>
  <c r="KPH20" i="38"/>
  <c r="KPI20" i="38"/>
  <c r="KPJ20" i="38"/>
  <c r="KPK20" i="38"/>
  <c r="KPL20" i="38"/>
  <c r="KPM20" i="38"/>
  <c r="KPN20" i="38"/>
  <c r="KPO20" i="38"/>
  <c r="KPP20" i="38"/>
  <c r="KPQ20" i="38"/>
  <c r="KPR20" i="38"/>
  <c r="KPS20" i="38"/>
  <c r="KPT20" i="38"/>
  <c r="KPU20" i="38"/>
  <c r="KPV20" i="38"/>
  <c r="KPW20" i="38"/>
  <c r="KPX20" i="38"/>
  <c r="KPY20" i="38"/>
  <c r="KPZ20" i="38"/>
  <c r="KQA20" i="38"/>
  <c r="KQB20" i="38"/>
  <c r="KQC20" i="38"/>
  <c r="KQD20" i="38"/>
  <c r="KQE20" i="38"/>
  <c r="KQF20" i="38"/>
  <c r="KQG20" i="38"/>
  <c r="KQH20" i="38"/>
  <c r="KQI20" i="38"/>
  <c r="KQJ20" i="38"/>
  <c r="KQK20" i="38"/>
  <c r="KQL20" i="38"/>
  <c r="KQM20" i="38"/>
  <c r="KQN20" i="38"/>
  <c r="KQO20" i="38"/>
  <c r="KQP20" i="38"/>
  <c r="KQQ20" i="38"/>
  <c r="KQR20" i="38"/>
  <c r="KQS20" i="38"/>
  <c r="KQT20" i="38"/>
  <c r="KQU20" i="38"/>
  <c r="KQV20" i="38"/>
  <c r="KQW20" i="38"/>
  <c r="KQX20" i="38"/>
  <c r="KQY20" i="38"/>
  <c r="KQZ20" i="38"/>
  <c r="KRA20" i="38"/>
  <c r="KRB20" i="38"/>
  <c r="KRC20" i="38"/>
  <c r="KRD20" i="38"/>
  <c r="KRE20" i="38"/>
  <c r="KRF20" i="38"/>
  <c r="KRG20" i="38"/>
  <c r="KRH20" i="38"/>
  <c r="KRI20" i="38"/>
  <c r="KRJ20" i="38"/>
  <c r="KRK20" i="38"/>
  <c r="KRL20" i="38"/>
  <c r="KRM20" i="38"/>
  <c r="KRN20" i="38"/>
  <c r="KRO20" i="38"/>
  <c r="KRP20" i="38"/>
  <c r="KRQ20" i="38"/>
  <c r="KRR20" i="38"/>
  <c r="KRS20" i="38"/>
  <c r="KRT20" i="38"/>
  <c r="KRU20" i="38"/>
  <c r="KRV20" i="38"/>
  <c r="KRW20" i="38"/>
  <c r="KRX20" i="38"/>
  <c r="KRY20" i="38"/>
  <c r="KRZ20" i="38"/>
  <c r="KSA20" i="38"/>
  <c r="KSB20" i="38"/>
  <c r="KSC20" i="38"/>
  <c r="KSD20" i="38"/>
  <c r="KSE20" i="38"/>
  <c r="KSF20" i="38"/>
  <c r="KSG20" i="38"/>
  <c r="KSH20" i="38"/>
  <c r="KSI20" i="38"/>
  <c r="KSJ20" i="38"/>
  <c r="KSK20" i="38"/>
  <c r="KSL20" i="38"/>
  <c r="KSM20" i="38"/>
  <c r="KSN20" i="38"/>
  <c r="KSO20" i="38"/>
  <c r="KSP20" i="38"/>
  <c r="KSQ20" i="38"/>
  <c r="KSR20" i="38"/>
  <c r="KSS20" i="38"/>
  <c r="KST20" i="38"/>
  <c r="KSU20" i="38"/>
  <c r="KSV20" i="38"/>
  <c r="KSW20" i="38"/>
  <c r="KSX20" i="38"/>
  <c r="KSY20" i="38"/>
  <c r="KSZ20" i="38"/>
  <c r="KTA20" i="38"/>
  <c r="KTB20" i="38"/>
  <c r="KTC20" i="38"/>
  <c r="KTD20" i="38"/>
  <c r="KTE20" i="38"/>
  <c r="KTF20" i="38"/>
  <c r="KTG20" i="38"/>
  <c r="KTH20" i="38"/>
  <c r="KTI20" i="38"/>
  <c r="KTJ20" i="38"/>
  <c r="KTK20" i="38"/>
  <c r="KTL20" i="38"/>
  <c r="KTM20" i="38"/>
  <c r="KTN20" i="38"/>
  <c r="KTO20" i="38"/>
  <c r="KTP20" i="38"/>
  <c r="KTQ20" i="38"/>
  <c r="KTR20" i="38"/>
  <c r="KTS20" i="38"/>
  <c r="KTT20" i="38"/>
  <c r="KTU20" i="38"/>
  <c r="KTV20" i="38"/>
  <c r="KTW20" i="38"/>
  <c r="KTX20" i="38"/>
  <c r="KTY20" i="38"/>
  <c r="KTZ20" i="38"/>
  <c r="KUA20" i="38"/>
  <c r="KUB20" i="38"/>
  <c r="KUC20" i="38"/>
  <c r="KUD20" i="38"/>
  <c r="KUE20" i="38"/>
  <c r="KUF20" i="38"/>
  <c r="KUG20" i="38"/>
  <c r="KUH20" i="38"/>
  <c r="KUI20" i="38"/>
  <c r="KUJ20" i="38"/>
  <c r="KUK20" i="38"/>
  <c r="KUL20" i="38"/>
  <c r="KUM20" i="38"/>
  <c r="KUN20" i="38"/>
  <c r="KUO20" i="38"/>
  <c r="KUP20" i="38"/>
  <c r="KUQ20" i="38"/>
  <c r="KUR20" i="38"/>
  <c r="KUS20" i="38"/>
  <c r="KUT20" i="38"/>
  <c r="KUU20" i="38"/>
  <c r="KUV20" i="38"/>
  <c r="KUW20" i="38"/>
  <c r="KUX20" i="38"/>
  <c r="KUY20" i="38"/>
  <c r="KUZ20" i="38"/>
  <c r="KVA20" i="38"/>
  <c r="KVB20" i="38"/>
  <c r="KVC20" i="38"/>
  <c r="KVD20" i="38"/>
  <c r="KVE20" i="38"/>
  <c r="KVF20" i="38"/>
  <c r="KVG20" i="38"/>
  <c r="KVH20" i="38"/>
  <c r="KVI20" i="38"/>
  <c r="KVJ20" i="38"/>
  <c r="KVK20" i="38"/>
  <c r="KVL20" i="38"/>
  <c r="KVM20" i="38"/>
  <c r="KVN20" i="38"/>
  <c r="KVO20" i="38"/>
  <c r="KVP20" i="38"/>
  <c r="KVQ20" i="38"/>
  <c r="KVR20" i="38"/>
  <c r="KVS20" i="38"/>
  <c r="KVT20" i="38"/>
  <c r="KVU20" i="38"/>
  <c r="KVV20" i="38"/>
  <c r="KVW20" i="38"/>
  <c r="KVX20" i="38"/>
  <c r="KVY20" i="38"/>
  <c r="KVZ20" i="38"/>
  <c r="KWA20" i="38"/>
  <c r="KWB20" i="38"/>
  <c r="KWC20" i="38"/>
  <c r="KWD20" i="38"/>
  <c r="KWE20" i="38"/>
  <c r="KWF20" i="38"/>
  <c r="KWG20" i="38"/>
  <c r="KWH20" i="38"/>
  <c r="KWI20" i="38"/>
  <c r="KWJ20" i="38"/>
  <c r="KWK20" i="38"/>
  <c r="KWL20" i="38"/>
  <c r="KWM20" i="38"/>
  <c r="KWN20" i="38"/>
  <c r="KWO20" i="38"/>
  <c r="KWP20" i="38"/>
  <c r="KWQ20" i="38"/>
  <c r="KWR20" i="38"/>
  <c r="KWS20" i="38"/>
  <c r="KWT20" i="38"/>
  <c r="KWU20" i="38"/>
  <c r="KWV20" i="38"/>
  <c r="KWW20" i="38"/>
  <c r="KWX20" i="38"/>
  <c r="KWY20" i="38"/>
  <c r="KWZ20" i="38"/>
  <c r="KXA20" i="38"/>
  <c r="KXB20" i="38"/>
  <c r="KXC20" i="38"/>
  <c r="KXD20" i="38"/>
  <c r="KXE20" i="38"/>
  <c r="KXF20" i="38"/>
  <c r="KXG20" i="38"/>
  <c r="KXH20" i="38"/>
  <c r="KXI20" i="38"/>
  <c r="KXJ20" i="38"/>
  <c r="KXK20" i="38"/>
  <c r="KXL20" i="38"/>
  <c r="KXM20" i="38"/>
  <c r="KXN20" i="38"/>
  <c r="KXO20" i="38"/>
  <c r="KXP20" i="38"/>
  <c r="KXQ20" i="38"/>
  <c r="KXR20" i="38"/>
  <c r="KXS20" i="38"/>
  <c r="KXT20" i="38"/>
  <c r="KXU20" i="38"/>
  <c r="KXV20" i="38"/>
  <c r="KXW20" i="38"/>
  <c r="KXX20" i="38"/>
  <c r="KXY20" i="38"/>
  <c r="KXZ20" i="38"/>
  <c r="KYA20" i="38"/>
  <c r="KYB20" i="38"/>
  <c r="KYC20" i="38"/>
  <c r="KYD20" i="38"/>
  <c r="KYE20" i="38"/>
  <c r="KYF20" i="38"/>
  <c r="KYG20" i="38"/>
  <c r="KYH20" i="38"/>
  <c r="KYI20" i="38"/>
  <c r="KYJ20" i="38"/>
  <c r="KYK20" i="38"/>
  <c r="KYL20" i="38"/>
  <c r="KYM20" i="38"/>
  <c r="KYN20" i="38"/>
  <c r="KYO20" i="38"/>
  <c r="KYP20" i="38"/>
  <c r="KYQ20" i="38"/>
  <c r="KYR20" i="38"/>
  <c r="KYS20" i="38"/>
  <c r="KYT20" i="38"/>
  <c r="KYU20" i="38"/>
  <c r="KYV20" i="38"/>
  <c r="KYW20" i="38"/>
  <c r="KYX20" i="38"/>
  <c r="KYY20" i="38"/>
  <c r="KYZ20" i="38"/>
  <c r="KZA20" i="38"/>
  <c r="KZB20" i="38"/>
  <c r="KZC20" i="38"/>
  <c r="KZD20" i="38"/>
  <c r="KZE20" i="38"/>
  <c r="KZF20" i="38"/>
  <c r="KZG20" i="38"/>
  <c r="KZH20" i="38"/>
  <c r="KZI20" i="38"/>
  <c r="KZJ20" i="38"/>
  <c r="KZK20" i="38"/>
  <c r="KZL20" i="38"/>
  <c r="KZM20" i="38"/>
  <c r="KZN20" i="38"/>
  <c r="KZO20" i="38"/>
  <c r="KZP20" i="38"/>
  <c r="KZQ20" i="38"/>
  <c r="KZR20" i="38"/>
  <c r="KZS20" i="38"/>
  <c r="KZT20" i="38"/>
  <c r="KZU20" i="38"/>
  <c r="KZV20" i="38"/>
  <c r="KZW20" i="38"/>
  <c r="KZX20" i="38"/>
  <c r="KZY20" i="38"/>
  <c r="KZZ20" i="38"/>
  <c r="LAA20" i="38"/>
  <c r="LAB20" i="38"/>
  <c r="LAC20" i="38"/>
  <c r="LAD20" i="38"/>
  <c r="LAE20" i="38"/>
  <c r="LAF20" i="38"/>
  <c r="LAG20" i="38"/>
  <c r="LAH20" i="38"/>
  <c r="LAI20" i="38"/>
  <c r="LAJ20" i="38"/>
  <c r="LAK20" i="38"/>
  <c r="LAL20" i="38"/>
  <c r="LAM20" i="38"/>
  <c r="LAN20" i="38"/>
  <c r="LAO20" i="38"/>
  <c r="LAP20" i="38"/>
  <c r="LAQ20" i="38"/>
  <c r="LAR20" i="38"/>
  <c r="LAS20" i="38"/>
  <c r="LAT20" i="38"/>
  <c r="LAU20" i="38"/>
  <c r="LAV20" i="38"/>
  <c r="LAW20" i="38"/>
  <c r="LAX20" i="38"/>
  <c r="LAY20" i="38"/>
  <c r="LAZ20" i="38"/>
  <c r="LBA20" i="38"/>
  <c r="LBB20" i="38"/>
  <c r="LBC20" i="38"/>
  <c r="LBD20" i="38"/>
  <c r="LBE20" i="38"/>
  <c r="LBF20" i="38"/>
  <c r="LBG20" i="38"/>
  <c r="LBH20" i="38"/>
  <c r="LBI20" i="38"/>
  <c r="LBJ20" i="38"/>
  <c r="LBK20" i="38"/>
  <c r="LBL20" i="38"/>
  <c r="LBM20" i="38"/>
  <c r="LBN20" i="38"/>
  <c r="LBO20" i="38"/>
  <c r="LBP20" i="38"/>
  <c r="LBQ20" i="38"/>
  <c r="LBR20" i="38"/>
  <c r="LBS20" i="38"/>
  <c r="LBT20" i="38"/>
  <c r="LBU20" i="38"/>
  <c r="LBV20" i="38"/>
  <c r="LBW20" i="38"/>
  <c r="LBX20" i="38"/>
  <c r="LBY20" i="38"/>
  <c r="LBZ20" i="38"/>
  <c r="LCA20" i="38"/>
  <c r="LCB20" i="38"/>
  <c r="LCC20" i="38"/>
  <c r="LCD20" i="38"/>
  <c r="LCE20" i="38"/>
  <c r="LCF20" i="38"/>
  <c r="LCG20" i="38"/>
  <c r="LCH20" i="38"/>
  <c r="LCI20" i="38"/>
  <c r="LCJ20" i="38"/>
  <c r="LCK20" i="38"/>
  <c r="LCL20" i="38"/>
  <c r="LCM20" i="38"/>
  <c r="LCN20" i="38"/>
  <c r="LCO20" i="38"/>
  <c r="LCP20" i="38"/>
  <c r="LCQ20" i="38"/>
  <c r="LCR20" i="38"/>
  <c r="LCS20" i="38"/>
  <c r="LCT20" i="38"/>
  <c r="LCU20" i="38"/>
  <c r="LCV20" i="38"/>
  <c r="LCW20" i="38"/>
  <c r="LCX20" i="38"/>
  <c r="LCY20" i="38"/>
  <c r="LCZ20" i="38"/>
  <c r="LDA20" i="38"/>
  <c r="LDB20" i="38"/>
  <c r="LDC20" i="38"/>
  <c r="LDD20" i="38"/>
  <c r="LDE20" i="38"/>
  <c r="LDF20" i="38"/>
  <c r="LDG20" i="38"/>
  <c r="LDH20" i="38"/>
  <c r="LDI20" i="38"/>
  <c r="LDJ20" i="38"/>
  <c r="LDK20" i="38"/>
  <c r="LDL20" i="38"/>
  <c r="LDM20" i="38"/>
  <c r="LDN20" i="38"/>
  <c r="LDO20" i="38"/>
  <c r="LDP20" i="38"/>
  <c r="LDQ20" i="38"/>
  <c r="LDR20" i="38"/>
  <c r="LDS20" i="38"/>
  <c r="LDT20" i="38"/>
  <c r="LDU20" i="38"/>
  <c r="LDV20" i="38"/>
  <c r="LDW20" i="38"/>
  <c r="LDX20" i="38"/>
  <c r="LDY20" i="38"/>
  <c r="LDZ20" i="38"/>
  <c r="LEA20" i="38"/>
  <c r="LEB20" i="38"/>
  <c r="LEC20" i="38"/>
  <c r="LED20" i="38"/>
  <c r="LEE20" i="38"/>
  <c r="LEF20" i="38"/>
  <c r="LEG20" i="38"/>
  <c r="LEH20" i="38"/>
  <c r="LEI20" i="38"/>
  <c r="LEJ20" i="38"/>
  <c r="LEK20" i="38"/>
  <c r="LEL20" i="38"/>
  <c r="LEM20" i="38"/>
  <c r="LEN20" i="38"/>
  <c r="LEO20" i="38"/>
  <c r="LEP20" i="38"/>
  <c r="LEQ20" i="38"/>
  <c r="LER20" i="38"/>
  <c r="LES20" i="38"/>
  <c r="LET20" i="38"/>
  <c r="LEU20" i="38"/>
  <c r="LEV20" i="38"/>
  <c r="LEW20" i="38"/>
  <c r="LEX20" i="38"/>
  <c r="LEY20" i="38"/>
  <c r="LEZ20" i="38"/>
  <c r="LFA20" i="38"/>
  <c r="LFB20" i="38"/>
  <c r="LFC20" i="38"/>
  <c r="LFD20" i="38"/>
  <c r="LFE20" i="38"/>
  <c r="LFF20" i="38"/>
  <c r="LFG20" i="38"/>
  <c r="LFH20" i="38"/>
  <c r="LFI20" i="38"/>
  <c r="LFJ20" i="38"/>
  <c r="LFK20" i="38"/>
  <c r="LFL20" i="38"/>
  <c r="LFM20" i="38"/>
  <c r="LFN20" i="38"/>
  <c r="LFO20" i="38"/>
  <c r="LFP20" i="38"/>
  <c r="LFQ20" i="38"/>
  <c r="LFR20" i="38"/>
  <c r="LFS20" i="38"/>
  <c r="LFT20" i="38"/>
  <c r="LFU20" i="38"/>
  <c r="LFV20" i="38"/>
  <c r="LFW20" i="38"/>
  <c r="LFX20" i="38"/>
  <c r="LFY20" i="38"/>
  <c r="LFZ20" i="38"/>
  <c r="LGA20" i="38"/>
  <c r="LGB20" i="38"/>
  <c r="LGC20" i="38"/>
  <c r="LGD20" i="38"/>
  <c r="LGE20" i="38"/>
  <c r="LGF20" i="38"/>
  <c r="LGG20" i="38"/>
  <c r="LGH20" i="38"/>
  <c r="LGI20" i="38"/>
  <c r="LGJ20" i="38"/>
  <c r="LGK20" i="38"/>
  <c r="LGL20" i="38"/>
  <c r="LGM20" i="38"/>
  <c r="LGN20" i="38"/>
  <c r="LGO20" i="38"/>
  <c r="LGP20" i="38"/>
  <c r="LGQ20" i="38"/>
  <c r="LGR20" i="38"/>
  <c r="LGS20" i="38"/>
  <c r="LGT20" i="38"/>
  <c r="LGU20" i="38"/>
  <c r="LGV20" i="38"/>
  <c r="LGW20" i="38"/>
  <c r="LGX20" i="38"/>
  <c r="LGY20" i="38"/>
  <c r="LGZ20" i="38"/>
  <c r="LHA20" i="38"/>
  <c r="LHB20" i="38"/>
  <c r="LHC20" i="38"/>
  <c r="LHD20" i="38"/>
  <c r="LHE20" i="38"/>
  <c r="LHF20" i="38"/>
  <c r="LHG20" i="38"/>
  <c r="LHH20" i="38"/>
  <c r="LHI20" i="38"/>
  <c r="LHJ20" i="38"/>
  <c r="LHK20" i="38"/>
  <c r="LHL20" i="38"/>
  <c r="LHM20" i="38"/>
  <c r="LHN20" i="38"/>
  <c r="LHO20" i="38"/>
  <c r="LHP20" i="38"/>
  <c r="LHQ20" i="38"/>
  <c r="LHR20" i="38"/>
  <c r="LHS20" i="38"/>
  <c r="LHT20" i="38"/>
  <c r="LHU20" i="38"/>
  <c r="LHV20" i="38"/>
  <c r="LHW20" i="38"/>
  <c r="LHX20" i="38"/>
  <c r="LHY20" i="38"/>
  <c r="LHZ20" i="38"/>
  <c r="LIA20" i="38"/>
  <c r="LIB20" i="38"/>
  <c r="LIC20" i="38"/>
  <c r="LID20" i="38"/>
  <c r="LIE20" i="38"/>
  <c r="LIF20" i="38"/>
  <c r="LIG20" i="38"/>
  <c r="LIH20" i="38"/>
  <c r="LII20" i="38"/>
  <c r="LIJ20" i="38"/>
  <c r="LIK20" i="38"/>
  <c r="LIL20" i="38"/>
  <c r="LIM20" i="38"/>
  <c r="LIN20" i="38"/>
  <c r="LIO20" i="38"/>
  <c r="LIP20" i="38"/>
  <c r="LIQ20" i="38"/>
  <c r="LIR20" i="38"/>
  <c r="LIS20" i="38"/>
  <c r="LIT20" i="38"/>
  <c r="LIU20" i="38"/>
  <c r="LIV20" i="38"/>
  <c r="LIW20" i="38"/>
  <c r="LIX20" i="38"/>
  <c r="LIY20" i="38"/>
  <c r="LIZ20" i="38"/>
  <c r="LJA20" i="38"/>
  <c r="LJB20" i="38"/>
  <c r="LJC20" i="38"/>
  <c r="LJD20" i="38"/>
  <c r="LJE20" i="38"/>
  <c r="LJF20" i="38"/>
  <c r="LJG20" i="38"/>
  <c r="LJH20" i="38"/>
  <c r="LJI20" i="38"/>
  <c r="LJJ20" i="38"/>
  <c r="LJK20" i="38"/>
  <c r="LJL20" i="38"/>
  <c r="LJM20" i="38"/>
  <c r="LJN20" i="38"/>
  <c r="LJO20" i="38"/>
  <c r="LJP20" i="38"/>
  <c r="LJQ20" i="38"/>
  <c r="LJR20" i="38"/>
  <c r="LJS20" i="38"/>
  <c r="LJT20" i="38"/>
  <c r="LJU20" i="38"/>
  <c r="LJV20" i="38"/>
  <c r="LJW20" i="38"/>
  <c r="LJX20" i="38"/>
  <c r="LJY20" i="38"/>
  <c r="LJZ20" i="38"/>
  <c r="LKA20" i="38"/>
  <c r="LKB20" i="38"/>
  <c r="LKC20" i="38"/>
  <c r="LKD20" i="38"/>
  <c r="LKE20" i="38"/>
  <c r="LKF20" i="38"/>
  <c r="LKG20" i="38"/>
  <c r="LKH20" i="38"/>
  <c r="LKI20" i="38"/>
  <c r="LKJ20" i="38"/>
  <c r="LKK20" i="38"/>
  <c r="LKL20" i="38"/>
  <c r="LKM20" i="38"/>
  <c r="LKN20" i="38"/>
  <c r="LKO20" i="38"/>
  <c r="LKP20" i="38"/>
  <c r="LKQ20" i="38"/>
  <c r="LKR20" i="38"/>
  <c r="LKS20" i="38"/>
  <c r="LKT20" i="38"/>
  <c r="LKU20" i="38"/>
  <c r="LKV20" i="38"/>
  <c r="LKW20" i="38"/>
  <c r="LKX20" i="38"/>
  <c r="LKY20" i="38"/>
  <c r="LKZ20" i="38"/>
  <c r="LLA20" i="38"/>
  <c r="LLB20" i="38"/>
  <c r="LLC20" i="38"/>
  <c r="LLD20" i="38"/>
  <c r="LLE20" i="38"/>
  <c r="LLF20" i="38"/>
  <c r="LLG20" i="38"/>
  <c r="LLH20" i="38"/>
  <c r="LLI20" i="38"/>
  <c r="LLJ20" i="38"/>
  <c r="LLK20" i="38"/>
  <c r="LLL20" i="38"/>
  <c r="LLM20" i="38"/>
  <c r="LLN20" i="38"/>
  <c r="LLO20" i="38"/>
  <c r="LLP20" i="38"/>
  <c r="LLQ20" i="38"/>
  <c r="LLR20" i="38"/>
  <c r="LLS20" i="38"/>
  <c r="LLT20" i="38"/>
  <c r="LLU20" i="38"/>
  <c r="LLV20" i="38"/>
  <c r="LLW20" i="38"/>
  <c r="LLX20" i="38"/>
  <c r="LLY20" i="38"/>
  <c r="LLZ20" i="38"/>
  <c r="LMA20" i="38"/>
  <c r="LMB20" i="38"/>
  <c r="LMC20" i="38"/>
  <c r="LMD20" i="38"/>
  <c r="LME20" i="38"/>
  <c r="LMF20" i="38"/>
  <c r="LMG20" i="38"/>
  <c r="LMH20" i="38"/>
  <c r="LMI20" i="38"/>
  <c r="LMJ20" i="38"/>
  <c r="LMK20" i="38"/>
  <c r="LML20" i="38"/>
  <c r="LMM20" i="38"/>
  <c r="LMN20" i="38"/>
  <c r="LMO20" i="38"/>
  <c r="LMP20" i="38"/>
  <c r="LMQ20" i="38"/>
  <c r="LMR20" i="38"/>
  <c r="LMS20" i="38"/>
  <c r="LMT20" i="38"/>
  <c r="LMU20" i="38"/>
  <c r="LMV20" i="38"/>
  <c r="LMW20" i="38"/>
  <c r="LMX20" i="38"/>
  <c r="LMY20" i="38"/>
  <c r="LMZ20" i="38"/>
  <c r="LNA20" i="38"/>
  <c r="LNB20" i="38"/>
  <c r="LNC20" i="38"/>
  <c r="LND20" i="38"/>
  <c r="LNE20" i="38"/>
  <c r="LNF20" i="38"/>
  <c r="LNG20" i="38"/>
  <c r="LNH20" i="38"/>
  <c r="LNI20" i="38"/>
  <c r="LNJ20" i="38"/>
  <c r="LNK20" i="38"/>
  <c r="LNL20" i="38"/>
  <c r="LNM20" i="38"/>
  <c r="LNN20" i="38"/>
  <c r="LNO20" i="38"/>
  <c r="LNP20" i="38"/>
  <c r="LNQ20" i="38"/>
  <c r="LNR20" i="38"/>
  <c r="LNS20" i="38"/>
  <c r="LNT20" i="38"/>
  <c r="LNU20" i="38"/>
  <c r="LNV20" i="38"/>
  <c r="LNW20" i="38"/>
  <c r="LNX20" i="38"/>
  <c r="LNY20" i="38"/>
  <c r="LNZ20" i="38"/>
  <c r="LOA20" i="38"/>
  <c r="LOB20" i="38"/>
  <c r="LOC20" i="38"/>
  <c r="LOD20" i="38"/>
  <c r="LOE20" i="38"/>
  <c r="LOF20" i="38"/>
  <c r="LOG20" i="38"/>
  <c r="LOH20" i="38"/>
  <c r="LOI20" i="38"/>
  <c r="LOJ20" i="38"/>
  <c r="LOK20" i="38"/>
  <c r="LOL20" i="38"/>
  <c r="LOM20" i="38"/>
  <c r="LON20" i="38"/>
  <c r="LOO20" i="38"/>
  <c r="LOP20" i="38"/>
  <c r="LOQ20" i="38"/>
  <c r="LOR20" i="38"/>
  <c r="LOS20" i="38"/>
  <c r="LOT20" i="38"/>
  <c r="LOU20" i="38"/>
  <c r="LOV20" i="38"/>
  <c r="LOW20" i="38"/>
  <c r="LOX20" i="38"/>
  <c r="LOY20" i="38"/>
  <c r="LOZ20" i="38"/>
  <c r="LPA20" i="38"/>
  <c r="LPB20" i="38"/>
  <c r="LPC20" i="38"/>
  <c r="LPD20" i="38"/>
  <c r="LPE20" i="38"/>
  <c r="LPF20" i="38"/>
  <c r="LPG20" i="38"/>
  <c r="LPH20" i="38"/>
  <c r="LPI20" i="38"/>
  <c r="LPJ20" i="38"/>
  <c r="LPK20" i="38"/>
  <c r="LPL20" i="38"/>
  <c r="LPM20" i="38"/>
  <c r="LPN20" i="38"/>
  <c r="LPO20" i="38"/>
  <c r="LPP20" i="38"/>
  <c r="LPQ20" i="38"/>
  <c r="LPR20" i="38"/>
  <c r="LPS20" i="38"/>
  <c r="LPT20" i="38"/>
  <c r="LPU20" i="38"/>
  <c r="LPV20" i="38"/>
  <c r="LPW20" i="38"/>
  <c r="LPX20" i="38"/>
  <c r="LPY20" i="38"/>
  <c r="LPZ20" i="38"/>
  <c r="LQA20" i="38"/>
  <c r="LQB20" i="38"/>
  <c r="LQC20" i="38"/>
  <c r="LQD20" i="38"/>
  <c r="LQE20" i="38"/>
  <c r="LQF20" i="38"/>
  <c r="LQG20" i="38"/>
  <c r="LQH20" i="38"/>
  <c r="LQI20" i="38"/>
  <c r="LQJ20" i="38"/>
  <c r="LQK20" i="38"/>
  <c r="LQL20" i="38"/>
  <c r="LQM20" i="38"/>
  <c r="LQN20" i="38"/>
  <c r="LQO20" i="38"/>
  <c r="LQP20" i="38"/>
  <c r="LQQ20" i="38"/>
  <c r="LQR20" i="38"/>
  <c r="LQS20" i="38"/>
  <c r="LQT20" i="38"/>
  <c r="LQU20" i="38"/>
  <c r="LQV20" i="38"/>
  <c r="LQW20" i="38"/>
  <c r="LQX20" i="38"/>
  <c r="LQY20" i="38"/>
  <c r="LQZ20" i="38"/>
  <c r="LRA20" i="38"/>
  <c r="LRB20" i="38"/>
  <c r="LRC20" i="38"/>
  <c r="LRD20" i="38"/>
  <c r="LRE20" i="38"/>
  <c r="LRF20" i="38"/>
  <c r="LRG20" i="38"/>
  <c r="LRH20" i="38"/>
  <c r="LRI20" i="38"/>
  <c r="LRJ20" i="38"/>
  <c r="LRK20" i="38"/>
  <c r="LRL20" i="38"/>
  <c r="LRM20" i="38"/>
  <c r="LRN20" i="38"/>
  <c r="LRO20" i="38"/>
  <c r="LRP20" i="38"/>
  <c r="LRQ20" i="38"/>
  <c r="LRR20" i="38"/>
  <c r="LRS20" i="38"/>
  <c r="LRT20" i="38"/>
  <c r="LRU20" i="38"/>
  <c r="LRV20" i="38"/>
  <c r="LRW20" i="38"/>
  <c r="LRX20" i="38"/>
  <c r="LRY20" i="38"/>
  <c r="LRZ20" i="38"/>
  <c r="LSA20" i="38"/>
  <c r="LSB20" i="38"/>
  <c r="LSC20" i="38"/>
  <c r="LSD20" i="38"/>
  <c r="LSE20" i="38"/>
  <c r="LSF20" i="38"/>
  <c r="LSG20" i="38"/>
  <c r="LSH20" i="38"/>
  <c r="LSI20" i="38"/>
  <c r="LSJ20" i="38"/>
  <c r="LSK20" i="38"/>
  <c r="LSL20" i="38"/>
  <c r="LSM20" i="38"/>
  <c r="LSN20" i="38"/>
  <c r="LSO20" i="38"/>
  <c r="LSP20" i="38"/>
  <c r="LSQ20" i="38"/>
  <c r="LSR20" i="38"/>
  <c r="LSS20" i="38"/>
  <c r="LST20" i="38"/>
  <c r="LSU20" i="38"/>
  <c r="LSV20" i="38"/>
  <c r="LSW20" i="38"/>
  <c r="LSX20" i="38"/>
  <c r="LSY20" i="38"/>
  <c r="LSZ20" i="38"/>
  <c r="LTA20" i="38"/>
  <c r="LTB20" i="38"/>
  <c r="LTC20" i="38"/>
  <c r="LTD20" i="38"/>
  <c r="LTE20" i="38"/>
  <c r="LTF20" i="38"/>
  <c r="LTG20" i="38"/>
  <c r="LTH20" i="38"/>
  <c r="LTI20" i="38"/>
  <c r="LTJ20" i="38"/>
  <c r="LTK20" i="38"/>
  <c r="LTL20" i="38"/>
  <c r="LTM20" i="38"/>
  <c r="LTN20" i="38"/>
  <c r="LTO20" i="38"/>
  <c r="LTP20" i="38"/>
  <c r="LTQ20" i="38"/>
  <c r="LTR20" i="38"/>
  <c r="LTS20" i="38"/>
  <c r="LTT20" i="38"/>
  <c r="LTU20" i="38"/>
  <c r="LTV20" i="38"/>
  <c r="LTW20" i="38"/>
  <c r="LTX20" i="38"/>
  <c r="LTY20" i="38"/>
  <c r="LTZ20" i="38"/>
  <c r="LUA20" i="38"/>
  <c r="LUB20" i="38"/>
  <c r="LUC20" i="38"/>
  <c r="LUD20" i="38"/>
  <c r="LUE20" i="38"/>
  <c r="LUF20" i="38"/>
  <c r="LUG20" i="38"/>
  <c r="LUH20" i="38"/>
  <c r="LUI20" i="38"/>
  <c r="LUJ20" i="38"/>
  <c r="LUK20" i="38"/>
  <c r="LUL20" i="38"/>
  <c r="LUM20" i="38"/>
  <c r="LUN20" i="38"/>
  <c r="LUO20" i="38"/>
  <c r="LUP20" i="38"/>
  <c r="LUQ20" i="38"/>
  <c r="LUR20" i="38"/>
  <c r="LUS20" i="38"/>
  <c r="LUT20" i="38"/>
  <c r="LUU20" i="38"/>
  <c r="LUV20" i="38"/>
  <c r="LUW20" i="38"/>
  <c r="LUX20" i="38"/>
  <c r="LUY20" i="38"/>
  <c r="LUZ20" i="38"/>
  <c r="LVA20" i="38"/>
  <c r="LVB20" i="38"/>
  <c r="LVC20" i="38"/>
  <c r="LVD20" i="38"/>
  <c r="LVE20" i="38"/>
  <c r="LVF20" i="38"/>
  <c r="LVG20" i="38"/>
  <c r="LVH20" i="38"/>
  <c r="LVI20" i="38"/>
  <c r="LVJ20" i="38"/>
  <c r="LVK20" i="38"/>
  <c r="LVL20" i="38"/>
  <c r="LVM20" i="38"/>
  <c r="LVN20" i="38"/>
  <c r="LVO20" i="38"/>
  <c r="LVP20" i="38"/>
  <c r="LVQ20" i="38"/>
  <c r="LVR20" i="38"/>
  <c r="LVS20" i="38"/>
  <c r="LVT20" i="38"/>
  <c r="LVU20" i="38"/>
  <c r="LVV20" i="38"/>
  <c r="LVW20" i="38"/>
  <c r="LVX20" i="38"/>
  <c r="LVY20" i="38"/>
  <c r="LVZ20" i="38"/>
  <c r="LWA20" i="38"/>
  <c r="LWB20" i="38"/>
  <c r="LWC20" i="38"/>
  <c r="LWD20" i="38"/>
  <c r="LWE20" i="38"/>
  <c r="LWF20" i="38"/>
  <c r="LWG20" i="38"/>
  <c r="LWH20" i="38"/>
  <c r="LWI20" i="38"/>
  <c r="LWJ20" i="38"/>
  <c r="LWK20" i="38"/>
  <c r="LWL20" i="38"/>
  <c r="LWM20" i="38"/>
  <c r="LWN20" i="38"/>
  <c r="LWO20" i="38"/>
  <c r="LWP20" i="38"/>
  <c r="LWQ20" i="38"/>
  <c r="LWR20" i="38"/>
  <c r="LWS20" i="38"/>
  <c r="LWT20" i="38"/>
  <c r="LWU20" i="38"/>
  <c r="LWV20" i="38"/>
  <c r="LWW20" i="38"/>
  <c r="LWX20" i="38"/>
  <c r="LWY20" i="38"/>
  <c r="LWZ20" i="38"/>
  <c r="LXA20" i="38"/>
  <c r="LXB20" i="38"/>
  <c r="LXC20" i="38"/>
  <c r="LXD20" i="38"/>
  <c r="LXE20" i="38"/>
  <c r="LXF20" i="38"/>
  <c r="LXG20" i="38"/>
  <c r="LXH20" i="38"/>
  <c r="LXI20" i="38"/>
  <c r="LXJ20" i="38"/>
  <c r="LXK20" i="38"/>
  <c r="LXL20" i="38"/>
  <c r="LXM20" i="38"/>
  <c r="LXN20" i="38"/>
  <c r="LXO20" i="38"/>
  <c r="LXP20" i="38"/>
  <c r="LXQ20" i="38"/>
  <c r="LXR20" i="38"/>
  <c r="LXS20" i="38"/>
  <c r="LXT20" i="38"/>
  <c r="LXU20" i="38"/>
  <c r="LXV20" i="38"/>
  <c r="LXW20" i="38"/>
  <c r="LXX20" i="38"/>
  <c r="LXY20" i="38"/>
  <c r="LXZ20" i="38"/>
  <c r="LYA20" i="38"/>
  <c r="LYB20" i="38"/>
  <c r="LYC20" i="38"/>
  <c r="LYD20" i="38"/>
  <c r="LYE20" i="38"/>
  <c r="LYF20" i="38"/>
  <c r="LYG20" i="38"/>
  <c r="LYH20" i="38"/>
  <c r="LYI20" i="38"/>
  <c r="LYJ20" i="38"/>
  <c r="LYK20" i="38"/>
  <c r="LYL20" i="38"/>
  <c r="LYM20" i="38"/>
  <c r="LYN20" i="38"/>
  <c r="LYO20" i="38"/>
  <c r="LYP20" i="38"/>
  <c r="LYQ20" i="38"/>
  <c r="LYR20" i="38"/>
  <c r="LYS20" i="38"/>
  <c r="LYT20" i="38"/>
  <c r="LYU20" i="38"/>
  <c r="LYV20" i="38"/>
  <c r="LYW20" i="38"/>
  <c r="LYX20" i="38"/>
  <c r="LYY20" i="38"/>
  <c r="LYZ20" i="38"/>
  <c r="LZA20" i="38"/>
  <c r="LZB20" i="38"/>
  <c r="LZC20" i="38"/>
  <c r="LZD20" i="38"/>
  <c r="LZE20" i="38"/>
  <c r="LZF20" i="38"/>
  <c r="LZG20" i="38"/>
  <c r="LZH20" i="38"/>
  <c r="LZI20" i="38"/>
  <c r="LZJ20" i="38"/>
  <c r="LZK20" i="38"/>
  <c r="LZL20" i="38"/>
  <c r="LZM20" i="38"/>
  <c r="LZN20" i="38"/>
  <c r="LZO20" i="38"/>
  <c r="LZP20" i="38"/>
  <c r="LZQ20" i="38"/>
  <c r="LZR20" i="38"/>
  <c r="LZS20" i="38"/>
  <c r="LZT20" i="38"/>
  <c r="LZU20" i="38"/>
  <c r="LZV20" i="38"/>
  <c r="LZW20" i="38"/>
  <c r="LZX20" i="38"/>
  <c r="LZY20" i="38"/>
  <c r="LZZ20" i="38"/>
  <c r="MAA20" i="38"/>
  <c r="MAB20" i="38"/>
  <c r="MAC20" i="38"/>
  <c r="MAD20" i="38"/>
  <c r="MAE20" i="38"/>
  <c r="MAF20" i="38"/>
  <c r="MAG20" i="38"/>
  <c r="MAH20" i="38"/>
  <c r="MAI20" i="38"/>
  <c r="MAJ20" i="38"/>
  <c r="MAK20" i="38"/>
  <c r="MAL20" i="38"/>
  <c r="MAM20" i="38"/>
  <c r="MAN20" i="38"/>
  <c r="MAO20" i="38"/>
  <c r="MAP20" i="38"/>
  <c r="MAQ20" i="38"/>
  <c r="MAR20" i="38"/>
  <c r="MAS20" i="38"/>
  <c r="MAT20" i="38"/>
  <c r="MAU20" i="38"/>
  <c r="MAV20" i="38"/>
  <c r="MAW20" i="38"/>
  <c r="MAX20" i="38"/>
  <c r="MAY20" i="38"/>
  <c r="MAZ20" i="38"/>
  <c r="MBA20" i="38"/>
  <c r="MBB20" i="38"/>
  <c r="MBC20" i="38"/>
  <c r="MBD20" i="38"/>
  <c r="MBE20" i="38"/>
  <c r="MBF20" i="38"/>
  <c r="MBG20" i="38"/>
  <c r="MBH20" i="38"/>
  <c r="MBI20" i="38"/>
  <c r="MBJ20" i="38"/>
  <c r="MBK20" i="38"/>
  <c r="MBL20" i="38"/>
  <c r="MBM20" i="38"/>
  <c r="MBN20" i="38"/>
  <c r="MBO20" i="38"/>
  <c r="MBP20" i="38"/>
  <c r="MBQ20" i="38"/>
  <c r="MBR20" i="38"/>
  <c r="MBS20" i="38"/>
  <c r="MBT20" i="38"/>
  <c r="MBU20" i="38"/>
  <c r="MBV20" i="38"/>
  <c r="MBW20" i="38"/>
  <c r="MBX20" i="38"/>
  <c r="MBY20" i="38"/>
  <c r="MBZ20" i="38"/>
  <c r="MCA20" i="38"/>
  <c r="MCB20" i="38"/>
  <c r="MCC20" i="38"/>
  <c r="MCD20" i="38"/>
  <c r="MCE20" i="38"/>
  <c r="MCF20" i="38"/>
  <c r="MCG20" i="38"/>
  <c r="MCH20" i="38"/>
  <c r="MCI20" i="38"/>
  <c r="MCJ20" i="38"/>
  <c r="MCK20" i="38"/>
  <c r="MCL20" i="38"/>
  <c r="MCM20" i="38"/>
  <c r="MCN20" i="38"/>
  <c r="MCO20" i="38"/>
  <c r="MCP20" i="38"/>
  <c r="MCQ20" i="38"/>
  <c r="MCR20" i="38"/>
  <c r="MCS20" i="38"/>
  <c r="MCT20" i="38"/>
  <c r="MCU20" i="38"/>
  <c r="MCV20" i="38"/>
  <c r="MCW20" i="38"/>
  <c r="MCX20" i="38"/>
  <c r="MCY20" i="38"/>
  <c r="MCZ20" i="38"/>
  <c r="MDA20" i="38"/>
  <c r="MDB20" i="38"/>
  <c r="MDC20" i="38"/>
  <c r="MDD20" i="38"/>
  <c r="MDE20" i="38"/>
  <c r="MDF20" i="38"/>
  <c r="MDG20" i="38"/>
  <c r="MDH20" i="38"/>
  <c r="MDI20" i="38"/>
  <c r="MDJ20" i="38"/>
  <c r="MDK20" i="38"/>
  <c r="MDL20" i="38"/>
  <c r="MDM20" i="38"/>
  <c r="MDN20" i="38"/>
  <c r="MDO20" i="38"/>
  <c r="MDP20" i="38"/>
  <c r="MDQ20" i="38"/>
  <c r="MDR20" i="38"/>
  <c r="MDS20" i="38"/>
  <c r="MDT20" i="38"/>
  <c r="MDU20" i="38"/>
  <c r="MDV20" i="38"/>
  <c r="MDW20" i="38"/>
  <c r="MDX20" i="38"/>
  <c r="MDY20" i="38"/>
  <c r="MDZ20" i="38"/>
  <c r="MEA20" i="38"/>
  <c r="MEB20" i="38"/>
  <c r="MEC20" i="38"/>
  <c r="MED20" i="38"/>
  <c r="MEE20" i="38"/>
  <c r="MEF20" i="38"/>
  <c r="MEG20" i="38"/>
  <c r="MEH20" i="38"/>
  <c r="MEI20" i="38"/>
  <c r="MEJ20" i="38"/>
  <c r="MEK20" i="38"/>
  <c r="MEL20" i="38"/>
  <c r="MEM20" i="38"/>
  <c r="MEN20" i="38"/>
  <c r="MEO20" i="38"/>
  <c r="MEP20" i="38"/>
  <c r="MEQ20" i="38"/>
  <c r="MER20" i="38"/>
  <c r="MES20" i="38"/>
  <c r="MET20" i="38"/>
  <c r="MEU20" i="38"/>
  <c r="MEV20" i="38"/>
  <c r="MEW20" i="38"/>
  <c r="MEX20" i="38"/>
  <c r="MEY20" i="38"/>
  <c r="MEZ20" i="38"/>
  <c r="MFA20" i="38"/>
  <c r="MFB20" i="38"/>
  <c r="MFC20" i="38"/>
  <c r="MFD20" i="38"/>
  <c r="MFE20" i="38"/>
  <c r="MFF20" i="38"/>
  <c r="MFG20" i="38"/>
  <c r="MFH20" i="38"/>
  <c r="MFI20" i="38"/>
  <c r="MFJ20" i="38"/>
  <c r="MFK20" i="38"/>
  <c r="MFL20" i="38"/>
  <c r="MFM20" i="38"/>
  <c r="MFN20" i="38"/>
  <c r="MFO20" i="38"/>
  <c r="MFP20" i="38"/>
  <c r="MFQ20" i="38"/>
  <c r="MFR20" i="38"/>
  <c r="MFS20" i="38"/>
  <c r="MFT20" i="38"/>
  <c r="MFU20" i="38"/>
  <c r="MFV20" i="38"/>
  <c r="MFW20" i="38"/>
  <c r="MFX20" i="38"/>
  <c r="MFY20" i="38"/>
  <c r="MFZ20" i="38"/>
  <c r="MGA20" i="38"/>
  <c r="MGB20" i="38"/>
  <c r="MGC20" i="38"/>
  <c r="MGD20" i="38"/>
  <c r="MGE20" i="38"/>
  <c r="MGF20" i="38"/>
  <c r="MGG20" i="38"/>
  <c r="MGH20" i="38"/>
  <c r="MGI20" i="38"/>
  <c r="MGJ20" i="38"/>
  <c r="MGK20" i="38"/>
  <c r="MGL20" i="38"/>
  <c r="MGM20" i="38"/>
  <c r="MGN20" i="38"/>
  <c r="MGO20" i="38"/>
  <c r="MGP20" i="38"/>
  <c r="MGQ20" i="38"/>
  <c r="MGR20" i="38"/>
  <c r="MGS20" i="38"/>
  <c r="MGT20" i="38"/>
  <c r="MGU20" i="38"/>
  <c r="MGV20" i="38"/>
  <c r="MGW20" i="38"/>
  <c r="MGX20" i="38"/>
  <c r="MGY20" i="38"/>
  <c r="MGZ20" i="38"/>
  <c r="MHA20" i="38"/>
  <c r="MHB20" i="38"/>
  <c r="MHC20" i="38"/>
  <c r="MHD20" i="38"/>
  <c r="MHE20" i="38"/>
  <c r="MHF20" i="38"/>
  <c r="MHG20" i="38"/>
  <c r="MHH20" i="38"/>
  <c r="MHI20" i="38"/>
  <c r="MHJ20" i="38"/>
  <c r="MHK20" i="38"/>
  <c r="MHL20" i="38"/>
  <c r="MHM20" i="38"/>
  <c r="MHN20" i="38"/>
  <c r="MHO20" i="38"/>
  <c r="MHP20" i="38"/>
  <c r="MHQ20" i="38"/>
  <c r="MHR20" i="38"/>
  <c r="MHS20" i="38"/>
  <c r="MHT20" i="38"/>
  <c r="MHU20" i="38"/>
  <c r="MHV20" i="38"/>
  <c r="MHW20" i="38"/>
  <c r="MHX20" i="38"/>
  <c r="MHY20" i="38"/>
  <c r="MHZ20" i="38"/>
  <c r="MIA20" i="38"/>
  <c r="MIB20" i="38"/>
  <c r="MIC20" i="38"/>
  <c r="MID20" i="38"/>
  <c r="MIE20" i="38"/>
  <c r="MIF20" i="38"/>
  <c r="MIG20" i="38"/>
  <c r="MIH20" i="38"/>
  <c r="MII20" i="38"/>
  <c r="MIJ20" i="38"/>
  <c r="MIK20" i="38"/>
  <c r="MIL20" i="38"/>
  <c r="MIM20" i="38"/>
  <c r="MIN20" i="38"/>
  <c r="MIO20" i="38"/>
  <c r="MIP20" i="38"/>
  <c r="MIQ20" i="38"/>
  <c r="MIR20" i="38"/>
  <c r="MIS20" i="38"/>
  <c r="MIT20" i="38"/>
  <c r="MIU20" i="38"/>
  <c r="MIV20" i="38"/>
  <c r="MIW20" i="38"/>
  <c r="MIX20" i="38"/>
  <c r="MIY20" i="38"/>
  <c r="MIZ20" i="38"/>
  <c r="MJA20" i="38"/>
  <c r="MJB20" i="38"/>
  <c r="MJC20" i="38"/>
  <c r="MJD20" i="38"/>
  <c r="MJE20" i="38"/>
  <c r="MJF20" i="38"/>
  <c r="MJG20" i="38"/>
  <c r="MJH20" i="38"/>
  <c r="MJI20" i="38"/>
  <c r="MJJ20" i="38"/>
  <c r="MJK20" i="38"/>
  <c r="MJL20" i="38"/>
  <c r="MJM20" i="38"/>
  <c r="MJN20" i="38"/>
  <c r="MJO20" i="38"/>
  <c r="MJP20" i="38"/>
  <c r="MJQ20" i="38"/>
  <c r="MJR20" i="38"/>
  <c r="MJS20" i="38"/>
  <c r="MJT20" i="38"/>
  <c r="MJU20" i="38"/>
  <c r="MJV20" i="38"/>
  <c r="MJW20" i="38"/>
  <c r="MJX20" i="38"/>
  <c r="MJY20" i="38"/>
  <c r="MJZ20" i="38"/>
  <c r="MKA20" i="38"/>
  <c r="MKB20" i="38"/>
  <c r="MKC20" i="38"/>
  <c r="MKD20" i="38"/>
  <c r="MKE20" i="38"/>
  <c r="MKF20" i="38"/>
  <c r="MKG20" i="38"/>
  <c r="MKH20" i="38"/>
  <c r="MKI20" i="38"/>
  <c r="MKJ20" i="38"/>
  <c r="MKK20" i="38"/>
  <c r="MKL20" i="38"/>
  <c r="MKM20" i="38"/>
  <c r="MKN20" i="38"/>
  <c r="MKO20" i="38"/>
  <c r="MKP20" i="38"/>
  <c r="MKQ20" i="38"/>
  <c r="MKR20" i="38"/>
  <c r="MKS20" i="38"/>
  <c r="MKT20" i="38"/>
  <c r="MKU20" i="38"/>
  <c r="MKV20" i="38"/>
  <c r="MKW20" i="38"/>
  <c r="MKX20" i="38"/>
  <c r="MKY20" i="38"/>
  <c r="MKZ20" i="38"/>
  <c r="MLA20" i="38"/>
  <c r="MLB20" i="38"/>
  <c r="MLC20" i="38"/>
  <c r="MLD20" i="38"/>
  <c r="MLE20" i="38"/>
  <c r="MLF20" i="38"/>
  <c r="MLG20" i="38"/>
  <c r="MLH20" i="38"/>
  <c r="MLI20" i="38"/>
  <c r="MLJ20" i="38"/>
  <c r="MLK20" i="38"/>
  <c r="MLL20" i="38"/>
  <c r="MLM20" i="38"/>
  <c r="MLN20" i="38"/>
  <c r="MLO20" i="38"/>
  <c r="MLP20" i="38"/>
  <c r="MLQ20" i="38"/>
  <c r="MLR20" i="38"/>
  <c r="MLS20" i="38"/>
  <c r="MLT20" i="38"/>
  <c r="MLU20" i="38"/>
  <c r="MLV20" i="38"/>
  <c r="MLW20" i="38"/>
  <c r="MLX20" i="38"/>
  <c r="MLY20" i="38"/>
  <c r="MLZ20" i="38"/>
  <c r="MMA20" i="38"/>
  <c r="MMB20" i="38"/>
  <c r="MMC20" i="38"/>
  <c r="MMD20" i="38"/>
  <c r="MME20" i="38"/>
  <c r="MMF20" i="38"/>
  <c r="MMG20" i="38"/>
  <c r="MMH20" i="38"/>
  <c r="MMI20" i="38"/>
  <c r="MMJ20" i="38"/>
  <c r="MMK20" i="38"/>
  <c r="MML20" i="38"/>
  <c r="MMM20" i="38"/>
  <c r="MMN20" i="38"/>
  <c r="MMO20" i="38"/>
  <c r="MMP20" i="38"/>
  <c r="MMQ20" i="38"/>
  <c r="MMR20" i="38"/>
  <c r="MMS20" i="38"/>
  <c r="MMT20" i="38"/>
  <c r="MMU20" i="38"/>
  <c r="MMV20" i="38"/>
  <c r="MMW20" i="38"/>
  <c r="MMX20" i="38"/>
  <c r="MMY20" i="38"/>
  <c r="MMZ20" i="38"/>
  <c r="MNA20" i="38"/>
  <c r="MNB20" i="38"/>
  <c r="MNC20" i="38"/>
  <c r="MND20" i="38"/>
  <c r="MNE20" i="38"/>
  <c r="MNF20" i="38"/>
  <c r="MNG20" i="38"/>
  <c r="MNH20" i="38"/>
  <c r="MNI20" i="38"/>
  <c r="MNJ20" i="38"/>
  <c r="MNK20" i="38"/>
  <c r="MNL20" i="38"/>
  <c r="MNM20" i="38"/>
  <c r="MNN20" i="38"/>
  <c r="MNO20" i="38"/>
  <c r="MNP20" i="38"/>
  <c r="MNQ20" i="38"/>
  <c r="MNR20" i="38"/>
  <c r="MNS20" i="38"/>
  <c r="MNT20" i="38"/>
  <c r="MNU20" i="38"/>
  <c r="MNV20" i="38"/>
  <c r="MNW20" i="38"/>
  <c r="MNX20" i="38"/>
  <c r="MNY20" i="38"/>
  <c r="MNZ20" i="38"/>
  <c r="MOA20" i="38"/>
  <c r="MOB20" i="38"/>
  <c r="MOC20" i="38"/>
  <c r="MOD20" i="38"/>
  <c r="MOE20" i="38"/>
  <c r="MOF20" i="38"/>
  <c r="MOG20" i="38"/>
  <c r="MOH20" i="38"/>
  <c r="MOI20" i="38"/>
  <c r="MOJ20" i="38"/>
  <c r="MOK20" i="38"/>
  <c r="MOL20" i="38"/>
  <c r="MOM20" i="38"/>
  <c r="MON20" i="38"/>
  <c r="MOO20" i="38"/>
  <c r="MOP20" i="38"/>
  <c r="MOQ20" i="38"/>
  <c r="MOR20" i="38"/>
  <c r="MOS20" i="38"/>
  <c r="MOT20" i="38"/>
  <c r="MOU20" i="38"/>
  <c r="MOV20" i="38"/>
  <c r="MOW20" i="38"/>
  <c r="MOX20" i="38"/>
  <c r="MOY20" i="38"/>
  <c r="MOZ20" i="38"/>
  <c r="MPA20" i="38"/>
  <c r="MPB20" i="38"/>
  <c r="MPC20" i="38"/>
  <c r="MPD20" i="38"/>
  <c r="MPE20" i="38"/>
  <c r="MPF20" i="38"/>
  <c r="MPG20" i="38"/>
  <c r="MPH20" i="38"/>
  <c r="MPI20" i="38"/>
  <c r="MPJ20" i="38"/>
  <c r="MPK20" i="38"/>
  <c r="MPL20" i="38"/>
  <c r="MPM20" i="38"/>
  <c r="MPN20" i="38"/>
  <c r="MPO20" i="38"/>
  <c r="MPP20" i="38"/>
  <c r="MPQ20" i="38"/>
  <c r="MPR20" i="38"/>
  <c r="MPS20" i="38"/>
  <c r="MPT20" i="38"/>
  <c r="MPU20" i="38"/>
  <c r="MPV20" i="38"/>
  <c r="MPW20" i="38"/>
  <c r="MPX20" i="38"/>
  <c r="MPY20" i="38"/>
  <c r="MPZ20" i="38"/>
  <c r="MQA20" i="38"/>
  <c r="MQB20" i="38"/>
  <c r="MQC20" i="38"/>
  <c r="MQD20" i="38"/>
  <c r="MQE20" i="38"/>
  <c r="MQF20" i="38"/>
  <c r="MQG20" i="38"/>
  <c r="MQH20" i="38"/>
  <c r="MQI20" i="38"/>
  <c r="MQJ20" i="38"/>
  <c r="MQK20" i="38"/>
  <c r="MQL20" i="38"/>
  <c r="MQM20" i="38"/>
  <c r="MQN20" i="38"/>
  <c r="MQO20" i="38"/>
  <c r="MQP20" i="38"/>
  <c r="MQQ20" i="38"/>
  <c r="MQR20" i="38"/>
  <c r="MQS20" i="38"/>
  <c r="MQT20" i="38"/>
  <c r="MQU20" i="38"/>
  <c r="MQV20" i="38"/>
  <c r="MQW20" i="38"/>
  <c r="MQX20" i="38"/>
  <c r="MQY20" i="38"/>
  <c r="MQZ20" i="38"/>
  <c r="MRA20" i="38"/>
  <c r="MRB20" i="38"/>
  <c r="MRC20" i="38"/>
  <c r="MRD20" i="38"/>
  <c r="MRE20" i="38"/>
  <c r="MRF20" i="38"/>
  <c r="MRG20" i="38"/>
  <c r="MRH20" i="38"/>
  <c r="MRI20" i="38"/>
  <c r="MRJ20" i="38"/>
  <c r="MRK20" i="38"/>
  <c r="MRL20" i="38"/>
  <c r="MRM20" i="38"/>
  <c r="MRN20" i="38"/>
  <c r="MRO20" i="38"/>
  <c r="MRP20" i="38"/>
  <c r="MRQ20" i="38"/>
  <c r="MRR20" i="38"/>
  <c r="MRS20" i="38"/>
  <c r="MRT20" i="38"/>
  <c r="MRU20" i="38"/>
  <c r="MRV20" i="38"/>
  <c r="MRW20" i="38"/>
  <c r="MRX20" i="38"/>
  <c r="MRY20" i="38"/>
  <c r="MRZ20" i="38"/>
  <c r="MSA20" i="38"/>
  <c r="MSB20" i="38"/>
  <c r="MSC20" i="38"/>
  <c r="MSD20" i="38"/>
  <c r="MSE20" i="38"/>
  <c r="MSF20" i="38"/>
  <c r="MSG20" i="38"/>
  <c r="MSH20" i="38"/>
  <c r="MSI20" i="38"/>
  <c r="MSJ20" i="38"/>
  <c r="MSK20" i="38"/>
  <c r="MSL20" i="38"/>
  <c r="MSM20" i="38"/>
  <c r="MSN20" i="38"/>
  <c r="MSO20" i="38"/>
  <c r="MSP20" i="38"/>
  <c r="MSQ20" i="38"/>
  <c r="MSR20" i="38"/>
  <c r="MSS20" i="38"/>
  <c r="MST20" i="38"/>
  <c r="MSU20" i="38"/>
  <c r="MSV20" i="38"/>
  <c r="MSW20" i="38"/>
  <c r="MSX20" i="38"/>
  <c r="MSY20" i="38"/>
  <c r="MSZ20" i="38"/>
  <c r="MTA20" i="38"/>
  <c r="MTB20" i="38"/>
  <c r="MTC20" i="38"/>
  <c r="MTD20" i="38"/>
  <c r="MTE20" i="38"/>
  <c r="MTF20" i="38"/>
  <c r="MTG20" i="38"/>
  <c r="MTH20" i="38"/>
  <c r="MTI20" i="38"/>
  <c r="MTJ20" i="38"/>
  <c r="MTK20" i="38"/>
  <c r="MTL20" i="38"/>
  <c r="MTM20" i="38"/>
  <c r="MTN20" i="38"/>
  <c r="MTO20" i="38"/>
  <c r="MTP20" i="38"/>
  <c r="MTQ20" i="38"/>
  <c r="MTR20" i="38"/>
  <c r="MTS20" i="38"/>
  <c r="MTT20" i="38"/>
  <c r="MTU20" i="38"/>
  <c r="MTV20" i="38"/>
  <c r="MTW20" i="38"/>
  <c r="MTX20" i="38"/>
  <c r="MTY20" i="38"/>
  <c r="MTZ20" i="38"/>
  <c r="MUA20" i="38"/>
  <c r="MUB20" i="38"/>
  <c r="MUC20" i="38"/>
  <c r="MUD20" i="38"/>
  <c r="MUE20" i="38"/>
  <c r="MUF20" i="38"/>
  <c r="MUG20" i="38"/>
  <c r="MUH20" i="38"/>
  <c r="MUI20" i="38"/>
  <c r="MUJ20" i="38"/>
  <c r="MUK20" i="38"/>
  <c r="MUL20" i="38"/>
  <c r="MUM20" i="38"/>
  <c r="MUN20" i="38"/>
  <c r="MUO20" i="38"/>
  <c r="MUP20" i="38"/>
  <c r="MUQ20" i="38"/>
  <c r="MUR20" i="38"/>
  <c r="MUS20" i="38"/>
  <c r="MUT20" i="38"/>
  <c r="MUU20" i="38"/>
  <c r="MUV20" i="38"/>
  <c r="MUW20" i="38"/>
  <c r="MUX20" i="38"/>
  <c r="MUY20" i="38"/>
  <c r="MUZ20" i="38"/>
  <c r="MVA20" i="38"/>
  <c r="MVB20" i="38"/>
  <c r="MVC20" i="38"/>
  <c r="MVD20" i="38"/>
  <c r="MVE20" i="38"/>
  <c r="MVF20" i="38"/>
  <c r="MVG20" i="38"/>
  <c r="MVH20" i="38"/>
  <c r="MVI20" i="38"/>
  <c r="MVJ20" i="38"/>
  <c r="MVK20" i="38"/>
  <c r="MVL20" i="38"/>
  <c r="MVM20" i="38"/>
  <c r="MVN20" i="38"/>
  <c r="MVO20" i="38"/>
  <c r="MVP20" i="38"/>
  <c r="MVQ20" i="38"/>
  <c r="MVR20" i="38"/>
  <c r="MVS20" i="38"/>
  <c r="MVT20" i="38"/>
  <c r="MVU20" i="38"/>
  <c r="MVV20" i="38"/>
  <c r="MVW20" i="38"/>
  <c r="MVX20" i="38"/>
  <c r="MVY20" i="38"/>
  <c r="MVZ20" i="38"/>
  <c r="MWA20" i="38"/>
  <c r="MWB20" i="38"/>
  <c r="MWC20" i="38"/>
  <c r="MWD20" i="38"/>
  <c r="MWE20" i="38"/>
  <c r="MWF20" i="38"/>
  <c r="MWG20" i="38"/>
  <c r="MWH20" i="38"/>
  <c r="MWI20" i="38"/>
  <c r="MWJ20" i="38"/>
  <c r="MWK20" i="38"/>
  <c r="MWL20" i="38"/>
  <c r="MWM20" i="38"/>
  <c r="MWN20" i="38"/>
  <c r="MWO20" i="38"/>
  <c r="MWP20" i="38"/>
  <c r="MWQ20" i="38"/>
  <c r="MWR20" i="38"/>
  <c r="MWS20" i="38"/>
  <c r="MWT20" i="38"/>
  <c r="MWU20" i="38"/>
  <c r="MWV20" i="38"/>
  <c r="MWW20" i="38"/>
  <c r="MWX20" i="38"/>
  <c r="MWY20" i="38"/>
  <c r="MWZ20" i="38"/>
  <c r="MXA20" i="38"/>
  <c r="MXB20" i="38"/>
  <c r="MXC20" i="38"/>
  <c r="MXD20" i="38"/>
  <c r="MXE20" i="38"/>
  <c r="MXF20" i="38"/>
  <c r="MXG20" i="38"/>
  <c r="MXH20" i="38"/>
  <c r="MXI20" i="38"/>
  <c r="MXJ20" i="38"/>
  <c r="MXK20" i="38"/>
  <c r="MXL20" i="38"/>
  <c r="MXM20" i="38"/>
  <c r="MXN20" i="38"/>
  <c r="MXO20" i="38"/>
  <c r="MXP20" i="38"/>
  <c r="MXQ20" i="38"/>
  <c r="MXR20" i="38"/>
  <c r="MXS20" i="38"/>
  <c r="MXT20" i="38"/>
  <c r="MXU20" i="38"/>
  <c r="MXV20" i="38"/>
  <c r="MXW20" i="38"/>
  <c r="MXX20" i="38"/>
  <c r="MXY20" i="38"/>
  <c r="MXZ20" i="38"/>
  <c r="MYA20" i="38"/>
  <c r="MYB20" i="38"/>
  <c r="MYC20" i="38"/>
  <c r="MYD20" i="38"/>
  <c r="MYE20" i="38"/>
  <c r="MYF20" i="38"/>
  <c r="MYG20" i="38"/>
  <c r="MYH20" i="38"/>
  <c r="MYI20" i="38"/>
  <c r="MYJ20" i="38"/>
  <c r="MYK20" i="38"/>
  <c r="MYL20" i="38"/>
  <c r="MYM20" i="38"/>
  <c r="MYN20" i="38"/>
  <c r="MYO20" i="38"/>
  <c r="MYP20" i="38"/>
  <c r="MYQ20" i="38"/>
  <c r="MYR20" i="38"/>
  <c r="MYS20" i="38"/>
  <c r="MYT20" i="38"/>
  <c r="MYU20" i="38"/>
  <c r="MYV20" i="38"/>
  <c r="MYW20" i="38"/>
  <c r="MYX20" i="38"/>
  <c r="MYY20" i="38"/>
  <c r="MYZ20" i="38"/>
  <c r="MZA20" i="38"/>
  <c r="MZB20" i="38"/>
  <c r="MZC20" i="38"/>
  <c r="MZD20" i="38"/>
  <c r="MZE20" i="38"/>
  <c r="MZF20" i="38"/>
  <c r="MZG20" i="38"/>
  <c r="MZH20" i="38"/>
  <c r="MZI20" i="38"/>
  <c r="MZJ20" i="38"/>
  <c r="MZK20" i="38"/>
  <c r="MZL20" i="38"/>
  <c r="MZM20" i="38"/>
  <c r="MZN20" i="38"/>
  <c r="MZO20" i="38"/>
  <c r="MZP20" i="38"/>
  <c r="MZQ20" i="38"/>
  <c r="MZR20" i="38"/>
  <c r="MZS20" i="38"/>
  <c r="MZT20" i="38"/>
  <c r="MZU20" i="38"/>
  <c r="MZV20" i="38"/>
  <c r="MZW20" i="38"/>
  <c r="MZX20" i="38"/>
  <c r="MZY20" i="38"/>
  <c r="MZZ20" i="38"/>
  <c r="NAA20" i="38"/>
  <c r="NAB20" i="38"/>
  <c r="NAC20" i="38"/>
  <c r="NAD20" i="38"/>
  <c r="NAE20" i="38"/>
  <c r="NAF20" i="38"/>
  <c r="NAG20" i="38"/>
  <c r="NAH20" i="38"/>
  <c r="NAI20" i="38"/>
  <c r="NAJ20" i="38"/>
  <c r="NAK20" i="38"/>
  <c r="NAL20" i="38"/>
  <c r="NAM20" i="38"/>
  <c r="NAN20" i="38"/>
  <c r="NAO20" i="38"/>
  <c r="NAP20" i="38"/>
  <c r="NAQ20" i="38"/>
  <c r="NAR20" i="38"/>
  <c r="NAS20" i="38"/>
  <c r="NAT20" i="38"/>
  <c r="NAU20" i="38"/>
  <c r="NAV20" i="38"/>
  <c r="NAW20" i="38"/>
  <c r="NAX20" i="38"/>
  <c r="NAY20" i="38"/>
  <c r="NAZ20" i="38"/>
  <c r="NBA20" i="38"/>
  <c r="NBB20" i="38"/>
  <c r="NBC20" i="38"/>
  <c r="NBD20" i="38"/>
  <c r="NBE20" i="38"/>
  <c r="NBF20" i="38"/>
  <c r="NBG20" i="38"/>
  <c r="NBH20" i="38"/>
  <c r="NBI20" i="38"/>
  <c r="NBJ20" i="38"/>
  <c r="NBK20" i="38"/>
  <c r="NBL20" i="38"/>
  <c r="NBM20" i="38"/>
  <c r="NBN20" i="38"/>
  <c r="NBO20" i="38"/>
  <c r="NBP20" i="38"/>
  <c r="NBQ20" i="38"/>
  <c r="NBR20" i="38"/>
  <c r="NBS20" i="38"/>
  <c r="NBT20" i="38"/>
  <c r="NBU20" i="38"/>
  <c r="NBV20" i="38"/>
  <c r="NBW20" i="38"/>
  <c r="NBX20" i="38"/>
  <c r="NBY20" i="38"/>
  <c r="NBZ20" i="38"/>
  <c r="NCA20" i="38"/>
  <c r="NCB20" i="38"/>
  <c r="NCC20" i="38"/>
  <c r="NCD20" i="38"/>
  <c r="NCE20" i="38"/>
  <c r="NCF20" i="38"/>
  <c r="NCG20" i="38"/>
  <c r="NCH20" i="38"/>
  <c r="NCI20" i="38"/>
  <c r="NCJ20" i="38"/>
  <c r="NCK20" i="38"/>
  <c r="NCL20" i="38"/>
  <c r="NCM20" i="38"/>
  <c r="NCN20" i="38"/>
  <c r="NCO20" i="38"/>
  <c r="NCP20" i="38"/>
  <c r="NCQ20" i="38"/>
  <c r="NCR20" i="38"/>
  <c r="NCS20" i="38"/>
  <c r="NCT20" i="38"/>
  <c r="NCU20" i="38"/>
  <c r="NCV20" i="38"/>
  <c r="NCW20" i="38"/>
  <c r="NCX20" i="38"/>
  <c r="NCY20" i="38"/>
  <c r="NCZ20" i="38"/>
  <c r="NDA20" i="38"/>
  <c r="NDB20" i="38"/>
  <c r="NDC20" i="38"/>
  <c r="NDD20" i="38"/>
  <c r="NDE20" i="38"/>
  <c r="NDF20" i="38"/>
  <c r="NDG20" i="38"/>
  <c r="NDH20" i="38"/>
  <c r="NDI20" i="38"/>
  <c r="NDJ20" i="38"/>
  <c r="NDK20" i="38"/>
  <c r="NDL20" i="38"/>
  <c r="NDM20" i="38"/>
  <c r="NDN20" i="38"/>
  <c r="NDO20" i="38"/>
  <c r="NDP20" i="38"/>
  <c r="NDQ20" i="38"/>
  <c r="NDR20" i="38"/>
  <c r="NDS20" i="38"/>
  <c r="NDT20" i="38"/>
  <c r="NDU20" i="38"/>
  <c r="NDV20" i="38"/>
  <c r="NDW20" i="38"/>
  <c r="NDX20" i="38"/>
  <c r="NDY20" i="38"/>
  <c r="NDZ20" i="38"/>
  <c r="NEA20" i="38"/>
  <c r="NEB20" i="38"/>
  <c r="NEC20" i="38"/>
  <c r="NED20" i="38"/>
  <c r="NEE20" i="38"/>
  <c r="NEF20" i="38"/>
  <c r="NEG20" i="38"/>
  <c r="NEH20" i="38"/>
  <c r="NEI20" i="38"/>
  <c r="NEJ20" i="38"/>
  <c r="NEK20" i="38"/>
  <c r="NEL20" i="38"/>
  <c r="NEM20" i="38"/>
  <c r="NEN20" i="38"/>
  <c r="NEO20" i="38"/>
  <c r="NEP20" i="38"/>
  <c r="NEQ20" i="38"/>
  <c r="NER20" i="38"/>
  <c r="NES20" i="38"/>
  <c r="NET20" i="38"/>
  <c r="NEU20" i="38"/>
  <c r="NEV20" i="38"/>
  <c r="NEW20" i="38"/>
  <c r="NEX20" i="38"/>
  <c r="NEY20" i="38"/>
  <c r="NEZ20" i="38"/>
  <c r="NFA20" i="38"/>
  <c r="NFB20" i="38"/>
  <c r="NFC20" i="38"/>
  <c r="NFD20" i="38"/>
  <c r="NFE20" i="38"/>
  <c r="NFF20" i="38"/>
  <c r="NFG20" i="38"/>
  <c r="NFH20" i="38"/>
  <c r="NFI20" i="38"/>
  <c r="NFJ20" i="38"/>
  <c r="NFK20" i="38"/>
  <c r="NFL20" i="38"/>
  <c r="NFM20" i="38"/>
  <c r="NFN20" i="38"/>
  <c r="NFO20" i="38"/>
  <c r="NFP20" i="38"/>
  <c r="NFQ20" i="38"/>
  <c r="NFR20" i="38"/>
  <c r="NFS20" i="38"/>
  <c r="NFT20" i="38"/>
  <c r="NFU20" i="38"/>
  <c r="NFV20" i="38"/>
  <c r="NFW20" i="38"/>
  <c r="NFX20" i="38"/>
  <c r="NFY20" i="38"/>
  <c r="NFZ20" i="38"/>
  <c r="NGA20" i="38"/>
  <c r="NGB20" i="38"/>
  <c r="NGC20" i="38"/>
  <c r="NGD20" i="38"/>
  <c r="NGE20" i="38"/>
  <c r="NGF20" i="38"/>
  <c r="NGG20" i="38"/>
  <c r="NGH20" i="38"/>
  <c r="NGI20" i="38"/>
  <c r="NGJ20" i="38"/>
  <c r="NGK20" i="38"/>
  <c r="NGL20" i="38"/>
  <c r="NGM20" i="38"/>
  <c r="NGN20" i="38"/>
  <c r="NGO20" i="38"/>
  <c r="NGP20" i="38"/>
  <c r="NGQ20" i="38"/>
  <c r="NGR20" i="38"/>
  <c r="NGS20" i="38"/>
  <c r="NGT20" i="38"/>
  <c r="NGU20" i="38"/>
  <c r="NGV20" i="38"/>
  <c r="NGW20" i="38"/>
  <c r="NGX20" i="38"/>
  <c r="NGY20" i="38"/>
  <c r="NGZ20" i="38"/>
  <c r="NHA20" i="38"/>
  <c r="NHB20" i="38"/>
  <c r="NHC20" i="38"/>
  <c r="NHD20" i="38"/>
  <c r="NHE20" i="38"/>
  <c r="NHF20" i="38"/>
  <c r="NHG20" i="38"/>
  <c r="NHH20" i="38"/>
  <c r="NHI20" i="38"/>
  <c r="NHJ20" i="38"/>
  <c r="NHK20" i="38"/>
  <c r="NHL20" i="38"/>
  <c r="NHM20" i="38"/>
  <c r="NHN20" i="38"/>
  <c r="NHO20" i="38"/>
  <c r="NHP20" i="38"/>
  <c r="NHQ20" i="38"/>
  <c r="NHR20" i="38"/>
  <c r="NHS20" i="38"/>
  <c r="NHT20" i="38"/>
  <c r="NHU20" i="38"/>
  <c r="NHV20" i="38"/>
  <c r="NHW20" i="38"/>
  <c r="NHX20" i="38"/>
  <c r="NHY20" i="38"/>
  <c r="NHZ20" i="38"/>
  <c r="NIA20" i="38"/>
  <c r="NIB20" i="38"/>
  <c r="NIC20" i="38"/>
  <c r="NID20" i="38"/>
  <c r="NIE20" i="38"/>
  <c r="NIF20" i="38"/>
  <c r="NIG20" i="38"/>
  <c r="NIH20" i="38"/>
  <c r="NII20" i="38"/>
  <c r="NIJ20" i="38"/>
  <c r="NIK20" i="38"/>
  <c r="NIL20" i="38"/>
  <c r="NIM20" i="38"/>
  <c r="NIN20" i="38"/>
  <c r="NIO20" i="38"/>
  <c r="NIP20" i="38"/>
  <c r="NIQ20" i="38"/>
  <c r="NIR20" i="38"/>
  <c r="NIS20" i="38"/>
  <c r="NIT20" i="38"/>
  <c r="NIU20" i="38"/>
  <c r="NIV20" i="38"/>
  <c r="NIW20" i="38"/>
  <c r="NIX20" i="38"/>
  <c r="NIY20" i="38"/>
  <c r="NIZ20" i="38"/>
  <c r="NJA20" i="38"/>
  <c r="NJB20" i="38"/>
  <c r="NJC20" i="38"/>
  <c r="NJD20" i="38"/>
  <c r="NJE20" i="38"/>
  <c r="NJF20" i="38"/>
  <c r="NJG20" i="38"/>
  <c r="NJH20" i="38"/>
  <c r="NJI20" i="38"/>
  <c r="NJJ20" i="38"/>
  <c r="NJK20" i="38"/>
  <c r="NJL20" i="38"/>
  <c r="NJM20" i="38"/>
  <c r="NJN20" i="38"/>
  <c r="NJO20" i="38"/>
  <c r="NJP20" i="38"/>
  <c r="NJQ20" i="38"/>
  <c r="NJR20" i="38"/>
  <c r="NJS20" i="38"/>
  <c r="NJT20" i="38"/>
  <c r="NJU20" i="38"/>
  <c r="NJV20" i="38"/>
  <c r="NJW20" i="38"/>
  <c r="NJX20" i="38"/>
  <c r="NJY20" i="38"/>
  <c r="NJZ20" i="38"/>
  <c r="NKA20" i="38"/>
  <c r="NKB20" i="38"/>
  <c r="NKC20" i="38"/>
  <c r="NKD20" i="38"/>
  <c r="NKE20" i="38"/>
  <c r="NKF20" i="38"/>
  <c r="NKG20" i="38"/>
  <c r="NKH20" i="38"/>
  <c r="NKI20" i="38"/>
  <c r="NKJ20" i="38"/>
  <c r="NKK20" i="38"/>
  <c r="NKL20" i="38"/>
  <c r="NKM20" i="38"/>
  <c r="NKN20" i="38"/>
  <c r="NKO20" i="38"/>
  <c r="NKP20" i="38"/>
  <c r="NKQ20" i="38"/>
  <c r="NKR20" i="38"/>
  <c r="NKS20" i="38"/>
  <c r="NKT20" i="38"/>
  <c r="NKU20" i="38"/>
  <c r="NKV20" i="38"/>
  <c r="NKW20" i="38"/>
  <c r="NKX20" i="38"/>
  <c r="NKY20" i="38"/>
  <c r="NKZ20" i="38"/>
  <c r="NLA20" i="38"/>
  <c r="NLB20" i="38"/>
  <c r="NLC20" i="38"/>
  <c r="NLD20" i="38"/>
  <c r="NLE20" i="38"/>
  <c r="NLF20" i="38"/>
  <c r="NLG20" i="38"/>
  <c r="NLH20" i="38"/>
  <c r="NLI20" i="38"/>
  <c r="NLJ20" i="38"/>
  <c r="NLK20" i="38"/>
  <c r="NLL20" i="38"/>
  <c r="NLM20" i="38"/>
  <c r="NLN20" i="38"/>
  <c r="NLO20" i="38"/>
  <c r="NLP20" i="38"/>
  <c r="NLQ20" i="38"/>
  <c r="NLR20" i="38"/>
  <c r="NLS20" i="38"/>
  <c r="NLT20" i="38"/>
  <c r="NLU20" i="38"/>
  <c r="NLV20" i="38"/>
  <c r="NLW20" i="38"/>
  <c r="NLX20" i="38"/>
  <c r="NLY20" i="38"/>
  <c r="NLZ20" i="38"/>
  <c r="NMA20" i="38"/>
  <c r="NMB20" i="38"/>
  <c r="NMC20" i="38"/>
  <c r="NMD20" i="38"/>
  <c r="NME20" i="38"/>
  <c r="NMF20" i="38"/>
  <c r="NMG20" i="38"/>
  <c r="NMH20" i="38"/>
  <c r="NMI20" i="38"/>
  <c r="NMJ20" i="38"/>
  <c r="NMK20" i="38"/>
  <c r="NML20" i="38"/>
  <c r="NMM20" i="38"/>
  <c r="NMN20" i="38"/>
  <c r="NMO20" i="38"/>
  <c r="NMP20" i="38"/>
  <c r="NMQ20" i="38"/>
  <c r="NMR20" i="38"/>
  <c r="NMS20" i="38"/>
  <c r="NMT20" i="38"/>
  <c r="NMU20" i="38"/>
  <c r="NMV20" i="38"/>
  <c r="NMW20" i="38"/>
  <c r="NMX20" i="38"/>
  <c r="NMY20" i="38"/>
  <c r="NMZ20" i="38"/>
  <c r="NNA20" i="38"/>
  <c r="NNB20" i="38"/>
  <c r="NNC20" i="38"/>
  <c r="NND20" i="38"/>
  <c r="NNE20" i="38"/>
  <c r="NNF20" i="38"/>
  <c r="NNG20" i="38"/>
  <c r="NNH20" i="38"/>
  <c r="NNI20" i="38"/>
  <c r="NNJ20" i="38"/>
  <c r="NNK20" i="38"/>
  <c r="NNL20" i="38"/>
  <c r="NNM20" i="38"/>
  <c r="NNN20" i="38"/>
  <c r="NNO20" i="38"/>
  <c r="NNP20" i="38"/>
  <c r="NNQ20" i="38"/>
  <c r="NNR20" i="38"/>
  <c r="NNS20" i="38"/>
  <c r="NNT20" i="38"/>
  <c r="NNU20" i="38"/>
  <c r="NNV20" i="38"/>
  <c r="NNW20" i="38"/>
  <c r="NNX20" i="38"/>
  <c r="NNY20" i="38"/>
  <c r="NNZ20" i="38"/>
  <c r="NOA20" i="38"/>
  <c r="NOB20" i="38"/>
  <c r="NOC20" i="38"/>
  <c r="NOD20" i="38"/>
  <c r="NOE20" i="38"/>
  <c r="NOF20" i="38"/>
  <c r="NOG20" i="38"/>
  <c r="NOH20" i="38"/>
  <c r="NOI20" i="38"/>
  <c r="NOJ20" i="38"/>
  <c r="NOK20" i="38"/>
  <c r="NOL20" i="38"/>
  <c r="NOM20" i="38"/>
  <c r="NON20" i="38"/>
  <c r="NOO20" i="38"/>
  <c r="NOP20" i="38"/>
  <c r="NOQ20" i="38"/>
  <c r="NOR20" i="38"/>
  <c r="NOS20" i="38"/>
  <c r="NOT20" i="38"/>
  <c r="NOU20" i="38"/>
  <c r="NOV20" i="38"/>
  <c r="NOW20" i="38"/>
  <c r="NOX20" i="38"/>
  <c r="NOY20" i="38"/>
  <c r="NOZ20" i="38"/>
  <c r="NPA20" i="38"/>
  <c r="NPB20" i="38"/>
  <c r="NPC20" i="38"/>
  <c r="NPD20" i="38"/>
  <c r="NPE20" i="38"/>
  <c r="NPF20" i="38"/>
  <c r="NPG20" i="38"/>
  <c r="NPH20" i="38"/>
  <c r="NPI20" i="38"/>
  <c r="NPJ20" i="38"/>
  <c r="NPK20" i="38"/>
  <c r="NPL20" i="38"/>
  <c r="NPM20" i="38"/>
  <c r="NPN20" i="38"/>
  <c r="NPO20" i="38"/>
  <c r="NPP20" i="38"/>
  <c r="NPQ20" i="38"/>
  <c r="NPR20" i="38"/>
  <c r="NPS20" i="38"/>
  <c r="NPT20" i="38"/>
  <c r="NPU20" i="38"/>
  <c r="NPV20" i="38"/>
  <c r="NPW20" i="38"/>
  <c r="NPX20" i="38"/>
  <c r="NPY20" i="38"/>
  <c r="NPZ20" i="38"/>
  <c r="NQA20" i="38"/>
  <c r="NQB20" i="38"/>
  <c r="NQC20" i="38"/>
  <c r="NQD20" i="38"/>
  <c r="NQE20" i="38"/>
  <c r="NQF20" i="38"/>
  <c r="NQG20" i="38"/>
  <c r="NQH20" i="38"/>
  <c r="NQI20" i="38"/>
  <c r="NQJ20" i="38"/>
  <c r="NQK20" i="38"/>
  <c r="NQL20" i="38"/>
  <c r="NQM20" i="38"/>
  <c r="NQN20" i="38"/>
  <c r="NQO20" i="38"/>
  <c r="NQP20" i="38"/>
  <c r="NQQ20" i="38"/>
  <c r="NQR20" i="38"/>
  <c r="NQS20" i="38"/>
  <c r="NQT20" i="38"/>
  <c r="NQU20" i="38"/>
  <c r="NQV20" i="38"/>
  <c r="NQW20" i="38"/>
  <c r="NQX20" i="38"/>
  <c r="NQY20" i="38"/>
  <c r="NQZ20" i="38"/>
  <c r="NRA20" i="38"/>
  <c r="NRB20" i="38"/>
  <c r="NRC20" i="38"/>
  <c r="NRD20" i="38"/>
  <c r="NRE20" i="38"/>
  <c r="NRF20" i="38"/>
  <c r="NRG20" i="38"/>
  <c r="NRH20" i="38"/>
  <c r="NRI20" i="38"/>
  <c r="NRJ20" i="38"/>
  <c r="NRK20" i="38"/>
  <c r="NRL20" i="38"/>
  <c r="NRM20" i="38"/>
  <c r="NRN20" i="38"/>
  <c r="NRO20" i="38"/>
  <c r="NRP20" i="38"/>
  <c r="NRQ20" i="38"/>
  <c r="NRR20" i="38"/>
  <c r="NRS20" i="38"/>
  <c r="NRT20" i="38"/>
  <c r="NRU20" i="38"/>
  <c r="NRV20" i="38"/>
  <c r="NRW20" i="38"/>
  <c r="NRX20" i="38"/>
  <c r="NRY20" i="38"/>
  <c r="NRZ20" i="38"/>
  <c r="NSA20" i="38"/>
  <c r="NSB20" i="38"/>
  <c r="NSC20" i="38"/>
  <c r="NSD20" i="38"/>
  <c r="NSE20" i="38"/>
  <c r="NSF20" i="38"/>
  <c r="NSG20" i="38"/>
  <c r="NSH20" i="38"/>
  <c r="NSI20" i="38"/>
  <c r="NSJ20" i="38"/>
  <c r="NSK20" i="38"/>
  <c r="NSL20" i="38"/>
  <c r="NSM20" i="38"/>
  <c r="NSN20" i="38"/>
  <c r="NSO20" i="38"/>
  <c r="NSP20" i="38"/>
  <c r="NSQ20" i="38"/>
  <c r="NSR20" i="38"/>
  <c r="NSS20" i="38"/>
  <c r="NST20" i="38"/>
  <c r="NSU20" i="38"/>
  <c r="NSV20" i="38"/>
  <c r="NSW20" i="38"/>
  <c r="NSX20" i="38"/>
  <c r="NSY20" i="38"/>
  <c r="NSZ20" i="38"/>
  <c r="NTA20" i="38"/>
  <c r="NTB20" i="38"/>
  <c r="NTC20" i="38"/>
  <c r="NTD20" i="38"/>
  <c r="NTE20" i="38"/>
  <c r="NTF20" i="38"/>
  <c r="NTG20" i="38"/>
  <c r="NTH20" i="38"/>
  <c r="NTI20" i="38"/>
  <c r="NTJ20" i="38"/>
  <c r="NTK20" i="38"/>
  <c r="NTL20" i="38"/>
  <c r="NTM20" i="38"/>
  <c r="NTN20" i="38"/>
  <c r="NTO20" i="38"/>
  <c r="NTP20" i="38"/>
  <c r="NTQ20" i="38"/>
  <c r="NTR20" i="38"/>
  <c r="NTS20" i="38"/>
  <c r="NTT20" i="38"/>
  <c r="NTU20" i="38"/>
  <c r="NTV20" i="38"/>
  <c r="NTW20" i="38"/>
  <c r="NTX20" i="38"/>
  <c r="NTY20" i="38"/>
  <c r="NTZ20" i="38"/>
  <c r="NUA20" i="38"/>
  <c r="NUB20" i="38"/>
  <c r="NUC20" i="38"/>
  <c r="NUD20" i="38"/>
  <c r="NUE20" i="38"/>
  <c r="NUF20" i="38"/>
  <c r="NUG20" i="38"/>
  <c r="NUH20" i="38"/>
  <c r="NUI20" i="38"/>
  <c r="NUJ20" i="38"/>
  <c r="NUK20" i="38"/>
  <c r="NUL20" i="38"/>
  <c r="NUM20" i="38"/>
  <c r="NUN20" i="38"/>
  <c r="NUO20" i="38"/>
  <c r="NUP20" i="38"/>
  <c r="NUQ20" i="38"/>
  <c r="NUR20" i="38"/>
  <c r="NUS20" i="38"/>
  <c r="NUT20" i="38"/>
  <c r="NUU20" i="38"/>
  <c r="NUV20" i="38"/>
  <c r="NUW20" i="38"/>
  <c r="NUX20" i="38"/>
  <c r="NUY20" i="38"/>
  <c r="NUZ20" i="38"/>
  <c r="NVA20" i="38"/>
  <c r="NVB20" i="38"/>
  <c r="NVC20" i="38"/>
  <c r="NVD20" i="38"/>
  <c r="NVE20" i="38"/>
  <c r="NVF20" i="38"/>
  <c r="NVG20" i="38"/>
  <c r="NVH20" i="38"/>
  <c r="NVI20" i="38"/>
  <c r="NVJ20" i="38"/>
  <c r="NVK20" i="38"/>
  <c r="NVL20" i="38"/>
  <c r="NVM20" i="38"/>
  <c r="NVN20" i="38"/>
  <c r="NVO20" i="38"/>
  <c r="NVP20" i="38"/>
  <c r="NVQ20" i="38"/>
  <c r="NVR20" i="38"/>
  <c r="NVS20" i="38"/>
  <c r="NVT20" i="38"/>
  <c r="NVU20" i="38"/>
  <c r="NVV20" i="38"/>
  <c r="NVW20" i="38"/>
  <c r="NVX20" i="38"/>
  <c r="NVY20" i="38"/>
  <c r="NVZ20" i="38"/>
  <c r="NWA20" i="38"/>
  <c r="NWB20" i="38"/>
  <c r="NWC20" i="38"/>
  <c r="NWD20" i="38"/>
  <c r="NWE20" i="38"/>
  <c r="NWF20" i="38"/>
  <c r="NWG20" i="38"/>
  <c r="NWH20" i="38"/>
  <c r="NWI20" i="38"/>
  <c r="NWJ20" i="38"/>
  <c r="NWK20" i="38"/>
  <c r="NWL20" i="38"/>
  <c r="NWM20" i="38"/>
  <c r="NWN20" i="38"/>
  <c r="NWO20" i="38"/>
  <c r="NWP20" i="38"/>
  <c r="NWQ20" i="38"/>
  <c r="NWR20" i="38"/>
  <c r="NWS20" i="38"/>
  <c r="NWT20" i="38"/>
  <c r="NWU20" i="38"/>
  <c r="NWV20" i="38"/>
  <c r="NWW20" i="38"/>
  <c r="NWX20" i="38"/>
  <c r="NWY20" i="38"/>
  <c r="NWZ20" i="38"/>
  <c r="NXA20" i="38"/>
  <c r="NXB20" i="38"/>
  <c r="NXC20" i="38"/>
  <c r="NXD20" i="38"/>
  <c r="NXE20" i="38"/>
  <c r="NXF20" i="38"/>
  <c r="NXG20" i="38"/>
  <c r="NXH20" i="38"/>
  <c r="NXI20" i="38"/>
  <c r="NXJ20" i="38"/>
  <c r="NXK20" i="38"/>
  <c r="NXL20" i="38"/>
  <c r="NXM20" i="38"/>
  <c r="NXN20" i="38"/>
  <c r="NXO20" i="38"/>
  <c r="NXP20" i="38"/>
  <c r="NXQ20" i="38"/>
  <c r="NXR20" i="38"/>
  <c r="NXS20" i="38"/>
  <c r="NXT20" i="38"/>
  <c r="NXU20" i="38"/>
  <c r="NXV20" i="38"/>
  <c r="NXW20" i="38"/>
  <c r="NXX20" i="38"/>
  <c r="NXY20" i="38"/>
  <c r="NXZ20" i="38"/>
  <c r="NYA20" i="38"/>
  <c r="NYB20" i="38"/>
  <c r="NYC20" i="38"/>
  <c r="NYD20" i="38"/>
  <c r="NYE20" i="38"/>
  <c r="NYF20" i="38"/>
  <c r="NYG20" i="38"/>
  <c r="NYH20" i="38"/>
  <c r="NYI20" i="38"/>
  <c r="NYJ20" i="38"/>
  <c r="NYK20" i="38"/>
  <c r="NYL20" i="38"/>
  <c r="NYM20" i="38"/>
  <c r="NYN20" i="38"/>
  <c r="NYO20" i="38"/>
  <c r="NYP20" i="38"/>
  <c r="NYQ20" i="38"/>
  <c r="NYR20" i="38"/>
  <c r="NYS20" i="38"/>
  <c r="NYT20" i="38"/>
  <c r="NYU20" i="38"/>
  <c r="NYV20" i="38"/>
  <c r="NYW20" i="38"/>
  <c r="NYX20" i="38"/>
  <c r="NYY20" i="38"/>
  <c r="NYZ20" i="38"/>
  <c r="NZA20" i="38"/>
  <c r="NZB20" i="38"/>
  <c r="NZC20" i="38"/>
  <c r="NZD20" i="38"/>
  <c r="NZE20" i="38"/>
  <c r="NZF20" i="38"/>
  <c r="NZG20" i="38"/>
  <c r="NZH20" i="38"/>
  <c r="NZI20" i="38"/>
  <c r="NZJ20" i="38"/>
  <c r="NZK20" i="38"/>
  <c r="NZL20" i="38"/>
  <c r="NZM20" i="38"/>
  <c r="NZN20" i="38"/>
  <c r="NZO20" i="38"/>
  <c r="NZP20" i="38"/>
  <c r="NZQ20" i="38"/>
  <c r="NZR20" i="38"/>
  <c r="NZS20" i="38"/>
  <c r="NZT20" i="38"/>
  <c r="NZU20" i="38"/>
  <c r="NZV20" i="38"/>
  <c r="NZW20" i="38"/>
  <c r="NZX20" i="38"/>
  <c r="NZY20" i="38"/>
  <c r="NZZ20" i="38"/>
  <c r="OAA20" i="38"/>
  <c r="OAB20" i="38"/>
  <c r="OAC20" i="38"/>
  <c r="OAD20" i="38"/>
  <c r="OAE20" i="38"/>
  <c r="OAF20" i="38"/>
  <c r="OAG20" i="38"/>
  <c r="OAH20" i="38"/>
  <c r="OAI20" i="38"/>
  <c r="OAJ20" i="38"/>
  <c r="OAK20" i="38"/>
  <c r="OAL20" i="38"/>
  <c r="OAM20" i="38"/>
  <c r="OAN20" i="38"/>
  <c r="OAO20" i="38"/>
  <c r="OAP20" i="38"/>
  <c r="OAQ20" i="38"/>
  <c r="OAR20" i="38"/>
  <c r="OAS20" i="38"/>
  <c r="OAT20" i="38"/>
  <c r="OAU20" i="38"/>
  <c r="OAV20" i="38"/>
  <c r="OAW20" i="38"/>
  <c r="OAX20" i="38"/>
  <c r="OAY20" i="38"/>
  <c r="OAZ20" i="38"/>
  <c r="OBA20" i="38"/>
  <c r="OBB20" i="38"/>
  <c r="OBC20" i="38"/>
  <c r="OBD20" i="38"/>
  <c r="OBE20" i="38"/>
  <c r="OBF20" i="38"/>
  <c r="OBG20" i="38"/>
  <c r="OBH20" i="38"/>
  <c r="OBI20" i="38"/>
  <c r="OBJ20" i="38"/>
  <c r="OBK20" i="38"/>
  <c r="OBL20" i="38"/>
  <c r="OBM20" i="38"/>
  <c r="OBN20" i="38"/>
  <c r="OBO20" i="38"/>
  <c r="OBP20" i="38"/>
  <c r="OBQ20" i="38"/>
  <c r="OBR20" i="38"/>
  <c r="OBS20" i="38"/>
  <c r="OBT20" i="38"/>
  <c r="OBU20" i="38"/>
  <c r="OBV20" i="38"/>
  <c r="OBW20" i="38"/>
  <c r="OBX20" i="38"/>
  <c r="OBY20" i="38"/>
  <c r="OBZ20" i="38"/>
  <c r="OCA20" i="38"/>
  <c r="OCB20" i="38"/>
  <c r="OCC20" i="38"/>
  <c r="OCD20" i="38"/>
  <c r="OCE20" i="38"/>
  <c r="OCF20" i="38"/>
  <c r="OCG20" i="38"/>
  <c r="OCH20" i="38"/>
  <c r="OCI20" i="38"/>
  <c r="OCJ20" i="38"/>
  <c r="OCK20" i="38"/>
  <c r="OCL20" i="38"/>
  <c r="OCM20" i="38"/>
  <c r="OCN20" i="38"/>
  <c r="OCO20" i="38"/>
  <c r="OCP20" i="38"/>
  <c r="OCQ20" i="38"/>
  <c r="OCR20" i="38"/>
  <c r="OCS20" i="38"/>
  <c r="OCT20" i="38"/>
  <c r="OCU20" i="38"/>
  <c r="OCV20" i="38"/>
  <c r="OCW20" i="38"/>
  <c r="OCX20" i="38"/>
  <c r="OCY20" i="38"/>
  <c r="OCZ20" i="38"/>
  <c r="ODA20" i="38"/>
  <c r="ODB20" i="38"/>
  <c r="ODC20" i="38"/>
  <c r="ODD20" i="38"/>
  <c r="ODE20" i="38"/>
  <c r="ODF20" i="38"/>
  <c r="ODG20" i="38"/>
  <c r="ODH20" i="38"/>
  <c r="ODI20" i="38"/>
  <c r="ODJ20" i="38"/>
  <c r="ODK20" i="38"/>
  <c r="ODL20" i="38"/>
  <c r="ODM20" i="38"/>
  <c r="ODN20" i="38"/>
  <c r="ODO20" i="38"/>
  <c r="ODP20" i="38"/>
  <c r="ODQ20" i="38"/>
  <c r="ODR20" i="38"/>
  <c r="ODS20" i="38"/>
  <c r="ODT20" i="38"/>
  <c r="ODU20" i="38"/>
  <c r="ODV20" i="38"/>
  <c r="ODW20" i="38"/>
  <c r="ODX20" i="38"/>
  <c r="ODY20" i="38"/>
  <c r="ODZ20" i="38"/>
  <c r="OEA20" i="38"/>
  <c r="OEB20" i="38"/>
  <c r="OEC20" i="38"/>
  <c r="OED20" i="38"/>
  <c r="OEE20" i="38"/>
  <c r="OEF20" i="38"/>
  <c r="OEG20" i="38"/>
  <c r="OEH20" i="38"/>
  <c r="OEI20" i="38"/>
  <c r="OEJ20" i="38"/>
  <c r="OEK20" i="38"/>
  <c r="OEL20" i="38"/>
  <c r="OEM20" i="38"/>
  <c r="OEN20" i="38"/>
  <c r="OEO20" i="38"/>
  <c r="OEP20" i="38"/>
  <c r="OEQ20" i="38"/>
  <c r="OER20" i="38"/>
  <c r="OES20" i="38"/>
  <c r="OET20" i="38"/>
  <c r="OEU20" i="38"/>
  <c r="OEV20" i="38"/>
  <c r="OEW20" i="38"/>
  <c r="OEX20" i="38"/>
  <c r="OEY20" i="38"/>
  <c r="OEZ20" i="38"/>
  <c r="OFA20" i="38"/>
  <c r="OFB20" i="38"/>
  <c r="OFC20" i="38"/>
  <c r="OFD20" i="38"/>
  <c r="OFE20" i="38"/>
  <c r="OFF20" i="38"/>
  <c r="OFG20" i="38"/>
  <c r="OFH20" i="38"/>
  <c r="OFI20" i="38"/>
  <c r="OFJ20" i="38"/>
  <c r="OFK20" i="38"/>
  <c r="OFL20" i="38"/>
  <c r="OFM20" i="38"/>
  <c r="OFN20" i="38"/>
  <c r="OFO20" i="38"/>
  <c r="OFP20" i="38"/>
  <c r="OFQ20" i="38"/>
  <c r="OFR20" i="38"/>
  <c r="OFS20" i="38"/>
  <c r="OFT20" i="38"/>
  <c r="OFU20" i="38"/>
  <c r="OFV20" i="38"/>
  <c r="OFW20" i="38"/>
  <c r="OFX20" i="38"/>
  <c r="OFY20" i="38"/>
  <c r="OFZ20" i="38"/>
  <c r="OGA20" i="38"/>
  <c r="OGB20" i="38"/>
  <c r="OGC20" i="38"/>
  <c r="OGD20" i="38"/>
  <c r="OGE20" i="38"/>
  <c r="OGF20" i="38"/>
  <c r="OGG20" i="38"/>
  <c r="OGH20" i="38"/>
  <c r="OGI20" i="38"/>
  <c r="OGJ20" i="38"/>
  <c r="OGK20" i="38"/>
  <c r="OGL20" i="38"/>
  <c r="OGM20" i="38"/>
  <c r="OGN20" i="38"/>
  <c r="OGO20" i="38"/>
  <c r="OGP20" i="38"/>
  <c r="OGQ20" i="38"/>
  <c r="OGR20" i="38"/>
  <c r="OGS20" i="38"/>
  <c r="OGT20" i="38"/>
  <c r="OGU20" i="38"/>
  <c r="OGV20" i="38"/>
  <c r="OGW20" i="38"/>
  <c r="OGX20" i="38"/>
  <c r="OGY20" i="38"/>
  <c r="OGZ20" i="38"/>
  <c r="OHA20" i="38"/>
  <c r="OHB20" i="38"/>
  <c r="OHC20" i="38"/>
  <c r="OHD20" i="38"/>
  <c r="OHE20" i="38"/>
  <c r="OHF20" i="38"/>
  <c r="OHG20" i="38"/>
  <c r="OHH20" i="38"/>
  <c r="OHI20" i="38"/>
  <c r="OHJ20" i="38"/>
  <c r="OHK20" i="38"/>
  <c r="OHL20" i="38"/>
  <c r="OHM20" i="38"/>
  <c r="OHN20" i="38"/>
  <c r="OHO20" i="38"/>
  <c r="OHP20" i="38"/>
  <c r="OHQ20" i="38"/>
  <c r="OHR20" i="38"/>
  <c r="OHS20" i="38"/>
  <c r="OHT20" i="38"/>
  <c r="OHU20" i="38"/>
  <c r="OHV20" i="38"/>
  <c r="OHW20" i="38"/>
  <c r="OHX20" i="38"/>
  <c r="OHY20" i="38"/>
  <c r="OHZ20" i="38"/>
  <c r="OIA20" i="38"/>
  <c r="OIB20" i="38"/>
  <c r="OIC20" i="38"/>
  <c r="OID20" i="38"/>
  <c r="OIE20" i="38"/>
  <c r="OIF20" i="38"/>
  <c r="OIG20" i="38"/>
  <c r="OIH20" i="38"/>
  <c r="OII20" i="38"/>
  <c r="OIJ20" i="38"/>
  <c r="OIK20" i="38"/>
  <c r="OIL20" i="38"/>
  <c r="OIM20" i="38"/>
  <c r="OIN20" i="38"/>
  <c r="OIO20" i="38"/>
  <c r="OIP20" i="38"/>
  <c r="OIQ20" i="38"/>
  <c r="OIR20" i="38"/>
  <c r="OIS20" i="38"/>
  <c r="OIT20" i="38"/>
  <c r="OIU20" i="38"/>
  <c r="OIV20" i="38"/>
  <c r="OIW20" i="38"/>
  <c r="OIX20" i="38"/>
  <c r="OIY20" i="38"/>
  <c r="OIZ20" i="38"/>
  <c r="OJA20" i="38"/>
  <c r="OJB20" i="38"/>
  <c r="OJC20" i="38"/>
  <c r="OJD20" i="38"/>
  <c r="OJE20" i="38"/>
  <c r="OJF20" i="38"/>
  <c r="OJG20" i="38"/>
  <c r="OJH20" i="38"/>
  <c r="OJI20" i="38"/>
  <c r="OJJ20" i="38"/>
  <c r="OJK20" i="38"/>
  <c r="OJL20" i="38"/>
  <c r="OJM20" i="38"/>
  <c r="OJN20" i="38"/>
  <c r="OJO20" i="38"/>
  <c r="OJP20" i="38"/>
  <c r="OJQ20" i="38"/>
  <c r="OJR20" i="38"/>
  <c r="OJS20" i="38"/>
  <c r="OJT20" i="38"/>
  <c r="OJU20" i="38"/>
  <c r="OJV20" i="38"/>
  <c r="OJW20" i="38"/>
  <c r="OJX20" i="38"/>
  <c r="OJY20" i="38"/>
  <c r="OJZ20" i="38"/>
  <c r="OKA20" i="38"/>
  <c r="OKB20" i="38"/>
  <c r="OKC20" i="38"/>
  <c r="OKD20" i="38"/>
  <c r="OKE20" i="38"/>
  <c r="OKF20" i="38"/>
  <c r="OKG20" i="38"/>
  <c r="OKH20" i="38"/>
  <c r="OKI20" i="38"/>
  <c r="OKJ20" i="38"/>
  <c r="OKK20" i="38"/>
  <c r="OKL20" i="38"/>
  <c r="OKM20" i="38"/>
  <c r="OKN20" i="38"/>
  <c r="OKO20" i="38"/>
  <c r="OKP20" i="38"/>
  <c r="OKQ20" i="38"/>
  <c r="OKR20" i="38"/>
  <c r="OKS20" i="38"/>
  <c r="OKT20" i="38"/>
  <c r="OKU20" i="38"/>
  <c r="OKV20" i="38"/>
  <c r="OKW20" i="38"/>
  <c r="OKX20" i="38"/>
  <c r="OKY20" i="38"/>
  <c r="OKZ20" i="38"/>
  <c r="OLA20" i="38"/>
  <c r="OLB20" i="38"/>
  <c r="OLC20" i="38"/>
  <c r="OLD20" i="38"/>
  <c r="OLE20" i="38"/>
  <c r="OLF20" i="38"/>
  <c r="OLG20" i="38"/>
  <c r="OLH20" i="38"/>
  <c r="OLI20" i="38"/>
  <c r="OLJ20" i="38"/>
  <c r="OLK20" i="38"/>
  <c r="OLL20" i="38"/>
  <c r="OLM20" i="38"/>
  <c r="OLN20" i="38"/>
  <c r="OLO20" i="38"/>
  <c r="OLP20" i="38"/>
  <c r="OLQ20" i="38"/>
  <c r="OLR20" i="38"/>
  <c r="OLS20" i="38"/>
  <c r="OLT20" i="38"/>
  <c r="OLU20" i="38"/>
  <c r="OLV20" i="38"/>
  <c r="OLW20" i="38"/>
  <c r="OLX20" i="38"/>
  <c r="OLY20" i="38"/>
  <c r="OLZ20" i="38"/>
  <c r="OMA20" i="38"/>
  <c r="OMB20" i="38"/>
  <c r="OMC20" i="38"/>
  <c r="OMD20" i="38"/>
  <c r="OME20" i="38"/>
  <c r="OMF20" i="38"/>
  <c r="OMG20" i="38"/>
  <c r="OMH20" i="38"/>
  <c r="OMI20" i="38"/>
  <c r="OMJ20" i="38"/>
  <c r="OMK20" i="38"/>
  <c r="OML20" i="38"/>
  <c r="OMM20" i="38"/>
  <c r="OMN20" i="38"/>
  <c r="OMO20" i="38"/>
  <c r="OMP20" i="38"/>
  <c r="OMQ20" i="38"/>
  <c r="OMR20" i="38"/>
  <c r="OMS20" i="38"/>
  <c r="OMT20" i="38"/>
  <c r="OMU20" i="38"/>
  <c r="OMV20" i="38"/>
  <c r="OMW20" i="38"/>
  <c r="OMX20" i="38"/>
  <c r="OMY20" i="38"/>
  <c r="OMZ20" i="38"/>
  <c r="ONA20" i="38"/>
  <c r="ONB20" i="38"/>
  <c r="ONC20" i="38"/>
  <c r="OND20" i="38"/>
  <c r="ONE20" i="38"/>
  <c r="ONF20" i="38"/>
  <c r="ONG20" i="38"/>
  <c r="ONH20" i="38"/>
  <c r="ONI20" i="38"/>
  <c r="ONJ20" i="38"/>
  <c r="ONK20" i="38"/>
  <c r="ONL20" i="38"/>
  <c r="ONM20" i="38"/>
  <c r="ONN20" i="38"/>
  <c r="ONO20" i="38"/>
  <c r="ONP20" i="38"/>
  <c r="ONQ20" i="38"/>
  <c r="ONR20" i="38"/>
  <c r="ONS20" i="38"/>
  <c r="ONT20" i="38"/>
  <c r="ONU20" i="38"/>
  <c r="ONV20" i="38"/>
  <c r="ONW20" i="38"/>
  <c r="ONX20" i="38"/>
  <c r="ONY20" i="38"/>
  <c r="ONZ20" i="38"/>
  <c r="OOA20" i="38"/>
  <c r="OOB20" i="38"/>
  <c r="OOC20" i="38"/>
  <c r="OOD20" i="38"/>
  <c r="OOE20" i="38"/>
  <c r="OOF20" i="38"/>
  <c r="OOG20" i="38"/>
  <c r="OOH20" i="38"/>
  <c r="OOI20" i="38"/>
  <c r="OOJ20" i="38"/>
  <c r="OOK20" i="38"/>
  <c r="OOL20" i="38"/>
  <c r="OOM20" i="38"/>
  <c r="OON20" i="38"/>
  <c r="OOO20" i="38"/>
  <c r="OOP20" i="38"/>
  <c r="OOQ20" i="38"/>
  <c r="OOR20" i="38"/>
  <c r="OOS20" i="38"/>
  <c r="OOT20" i="38"/>
  <c r="OOU20" i="38"/>
  <c r="OOV20" i="38"/>
  <c r="OOW20" i="38"/>
  <c r="OOX20" i="38"/>
  <c r="OOY20" i="38"/>
  <c r="OOZ20" i="38"/>
  <c r="OPA20" i="38"/>
  <c r="OPB20" i="38"/>
  <c r="OPC20" i="38"/>
  <c r="OPD20" i="38"/>
  <c r="OPE20" i="38"/>
  <c r="OPF20" i="38"/>
  <c r="OPG20" i="38"/>
  <c r="OPH20" i="38"/>
  <c r="OPI20" i="38"/>
  <c r="OPJ20" i="38"/>
  <c r="OPK20" i="38"/>
  <c r="OPL20" i="38"/>
  <c r="OPM20" i="38"/>
  <c r="OPN20" i="38"/>
  <c r="OPO20" i="38"/>
  <c r="OPP20" i="38"/>
  <c r="OPQ20" i="38"/>
  <c r="OPR20" i="38"/>
  <c r="OPS20" i="38"/>
  <c r="OPT20" i="38"/>
  <c r="OPU20" i="38"/>
  <c r="OPV20" i="38"/>
  <c r="OPW20" i="38"/>
  <c r="OPX20" i="38"/>
  <c r="OPY20" i="38"/>
  <c r="OPZ20" i="38"/>
  <c r="OQA20" i="38"/>
  <c r="OQB20" i="38"/>
  <c r="OQC20" i="38"/>
  <c r="OQD20" i="38"/>
  <c r="OQE20" i="38"/>
  <c r="OQF20" i="38"/>
  <c r="OQG20" i="38"/>
  <c r="OQH20" i="38"/>
  <c r="OQI20" i="38"/>
  <c r="OQJ20" i="38"/>
  <c r="OQK20" i="38"/>
  <c r="OQL20" i="38"/>
  <c r="OQM20" i="38"/>
  <c r="OQN20" i="38"/>
  <c r="OQO20" i="38"/>
  <c r="OQP20" i="38"/>
  <c r="OQQ20" i="38"/>
  <c r="OQR20" i="38"/>
  <c r="OQS20" i="38"/>
  <c r="OQT20" i="38"/>
  <c r="OQU20" i="38"/>
  <c r="OQV20" i="38"/>
  <c r="OQW20" i="38"/>
  <c r="OQX20" i="38"/>
  <c r="OQY20" i="38"/>
  <c r="OQZ20" i="38"/>
  <c r="ORA20" i="38"/>
  <c r="ORB20" i="38"/>
  <c r="ORC20" i="38"/>
  <c r="ORD20" i="38"/>
  <c r="ORE20" i="38"/>
  <c r="ORF20" i="38"/>
  <c r="ORG20" i="38"/>
  <c r="ORH20" i="38"/>
  <c r="ORI20" i="38"/>
  <c r="ORJ20" i="38"/>
  <c r="ORK20" i="38"/>
  <c r="ORL20" i="38"/>
  <c r="ORM20" i="38"/>
  <c r="ORN20" i="38"/>
  <c r="ORO20" i="38"/>
  <c r="ORP20" i="38"/>
  <c r="ORQ20" i="38"/>
  <c r="ORR20" i="38"/>
  <c r="ORS20" i="38"/>
  <c r="ORT20" i="38"/>
  <c r="ORU20" i="38"/>
  <c r="ORV20" i="38"/>
  <c r="ORW20" i="38"/>
  <c r="ORX20" i="38"/>
  <c r="ORY20" i="38"/>
  <c r="ORZ20" i="38"/>
  <c r="OSA20" i="38"/>
  <c r="OSB20" i="38"/>
  <c r="OSC20" i="38"/>
  <c r="OSD20" i="38"/>
  <c r="OSE20" i="38"/>
  <c r="OSF20" i="38"/>
  <c r="OSG20" i="38"/>
  <c r="OSH20" i="38"/>
  <c r="OSI20" i="38"/>
  <c r="OSJ20" i="38"/>
  <c r="OSK20" i="38"/>
  <c r="OSL20" i="38"/>
  <c r="OSM20" i="38"/>
  <c r="OSN20" i="38"/>
  <c r="OSO20" i="38"/>
  <c r="OSP20" i="38"/>
  <c r="OSQ20" i="38"/>
  <c r="OSR20" i="38"/>
  <c r="OSS20" i="38"/>
  <c r="OST20" i="38"/>
  <c r="OSU20" i="38"/>
  <c r="OSV20" i="38"/>
  <c r="OSW20" i="38"/>
  <c r="OSX20" i="38"/>
  <c r="OSY20" i="38"/>
  <c r="OSZ20" i="38"/>
  <c r="OTA20" i="38"/>
  <c r="OTB20" i="38"/>
  <c r="OTC20" i="38"/>
  <c r="OTD20" i="38"/>
  <c r="OTE20" i="38"/>
  <c r="OTF20" i="38"/>
  <c r="OTG20" i="38"/>
  <c r="OTH20" i="38"/>
  <c r="OTI20" i="38"/>
  <c r="OTJ20" i="38"/>
  <c r="OTK20" i="38"/>
  <c r="OTL20" i="38"/>
  <c r="OTM20" i="38"/>
  <c r="OTN20" i="38"/>
  <c r="OTO20" i="38"/>
  <c r="OTP20" i="38"/>
  <c r="OTQ20" i="38"/>
  <c r="OTR20" i="38"/>
  <c r="OTS20" i="38"/>
  <c r="OTT20" i="38"/>
  <c r="OTU20" i="38"/>
  <c r="OTV20" i="38"/>
  <c r="OTW20" i="38"/>
  <c r="OTX20" i="38"/>
  <c r="OTY20" i="38"/>
  <c r="OTZ20" i="38"/>
  <c r="OUA20" i="38"/>
  <c r="OUB20" i="38"/>
  <c r="OUC20" i="38"/>
  <c r="OUD20" i="38"/>
  <c r="OUE20" i="38"/>
  <c r="OUF20" i="38"/>
  <c r="OUG20" i="38"/>
  <c r="OUH20" i="38"/>
  <c r="OUI20" i="38"/>
  <c r="OUJ20" i="38"/>
  <c r="OUK20" i="38"/>
  <c r="OUL20" i="38"/>
  <c r="OUM20" i="38"/>
  <c r="OUN20" i="38"/>
  <c r="OUO20" i="38"/>
  <c r="OUP20" i="38"/>
  <c r="OUQ20" i="38"/>
  <c r="OUR20" i="38"/>
  <c r="OUS20" i="38"/>
  <c r="OUT20" i="38"/>
  <c r="OUU20" i="38"/>
  <c r="OUV20" i="38"/>
  <c r="OUW20" i="38"/>
  <c r="OUX20" i="38"/>
  <c r="OUY20" i="38"/>
  <c r="OUZ20" i="38"/>
  <c r="OVA20" i="38"/>
  <c r="OVB20" i="38"/>
  <c r="OVC20" i="38"/>
  <c r="OVD20" i="38"/>
  <c r="OVE20" i="38"/>
  <c r="OVF20" i="38"/>
  <c r="OVG20" i="38"/>
  <c r="OVH20" i="38"/>
  <c r="OVI20" i="38"/>
  <c r="OVJ20" i="38"/>
  <c r="OVK20" i="38"/>
  <c r="OVL20" i="38"/>
  <c r="OVM20" i="38"/>
  <c r="OVN20" i="38"/>
  <c r="OVO20" i="38"/>
  <c r="OVP20" i="38"/>
  <c r="OVQ20" i="38"/>
  <c r="OVR20" i="38"/>
  <c r="OVS20" i="38"/>
  <c r="OVT20" i="38"/>
  <c r="OVU20" i="38"/>
  <c r="OVV20" i="38"/>
  <c r="OVW20" i="38"/>
  <c r="OVX20" i="38"/>
  <c r="OVY20" i="38"/>
  <c r="OVZ20" i="38"/>
  <c r="OWA20" i="38"/>
  <c r="OWB20" i="38"/>
  <c r="OWC20" i="38"/>
  <c r="OWD20" i="38"/>
  <c r="OWE20" i="38"/>
  <c r="OWF20" i="38"/>
  <c r="OWG20" i="38"/>
  <c r="OWH20" i="38"/>
  <c r="OWI20" i="38"/>
  <c r="OWJ20" i="38"/>
  <c r="OWK20" i="38"/>
  <c r="OWL20" i="38"/>
  <c r="OWM20" i="38"/>
  <c r="OWN20" i="38"/>
  <c r="OWO20" i="38"/>
  <c r="OWP20" i="38"/>
  <c r="OWQ20" i="38"/>
  <c r="OWR20" i="38"/>
  <c r="OWS20" i="38"/>
  <c r="OWT20" i="38"/>
  <c r="OWU20" i="38"/>
  <c r="OWV20" i="38"/>
  <c r="OWW20" i="38"/>
  <c r="OWX20" i="38"/>
  <c r="OWY20" i="38"/>
  <c r="OWZ20" i="38"/>
  <c r="OXA20" i="38"/>
  <c r="OXB20" i="38"/>
  <c r="OXC20" i="38"/>
  <c r="OXD20" i="38"/>
  <c r="OXE20" i="38"/>
  <c r="OXF20" i="38"/>
  <c r="OXG20" i="38"/>
  <c r="OXH20" i="38"/>
  <c r="OXI20" i="38"/>
  <c r="OXJ20" i="38"/>
  <c r="OXK20" i="38"/>
  <c r="OXL20" i="38"/>
  <c r="OXM20" i="38"/>
  <c r="OXN20" i="38"/>
  <c r="OXO20" i="38"/>
  <c r="OXP20" i="38"/>
  <c r="OXQ20" i="38"/>
  <c r="OXR20" i="38"/>
  <c r="OXS20" i="38"/>
  <c r="OXT20" i="38"/>
  <c r="OXU20" i="38"/>
  <c r="OXV20" i="38"/>
  <c r="OXW20" i="38"/>
  <c r="OXX20" i="38"/>
  <c r="OXY20" i="38"/>
  <c r="OXZ20" i="38"/>
  <c r="OYA20" i="38"/>
  <c r="OYB20" i="38"/>
  <c r="OYC20" i="38"/>
  <c r="OYD20" i="38"/>
  <c r="OYE20" i="38"/>
  <c r="OYF20" i="38"/>
  <c r="OYG20" i="38"/>
  <c r="OYH20" i="38"/>
  <c r="OYI20" i="38"/>
  <c r="OYJ20" i="38"/>
  <c r="OYK20" i="38"/>
  <c r="OYL20" i="38"/>
  <c r="OYM20" i="38"/>
  <c r="OYN20" i="38"/>
  <c r="OYO20" i="38"/>
  <c r="OYP20" i="38"/>
  <c r="OYQ20" i="38"/>
  <c r="OYR20" i="38"/>
  <c r="OYS20" i="38"/>
  <c r="OYT20" i="38"/>
  <c r="OYU20" i="38"/>
  <c r="OYV20" i="38"/>
  <c r="OYW20" i="38"/>
  <c r="OYX20" i="38"/>
  <c r="OYY20" i="38"/>
  <c r="OYZ20" i="38"/>
  <c r="OZA20" i="38"/>
  <c r="OZB20" i="38"/>
  <c r="OZC20" i="38"/>
  <c r="OZD20" i="38"/>
  <c r="OZE20" i="38"/>
  <c r="OZF20" i="38"/>
  <c r="OZG20" i="38"/>
  <c r="OZH20" i="38"/>
  <c r="OZI20" i="38"/>
  <c r="OZJ20" i="38"/>
  <c r="OZK20" i="38"/>
  <c r="OZL20" i="38"/>
  <c r="OZM20" i="38"/>
  <c r="OZN20" i="38"/>
  <c r="OZO20" i="38"/>
  <c r="OZP20" i="38"/>
  <c r="OZQ20" i="38"/>
  <c r="OZR20" i="38"/>
  <c r="OZS20" i="38"/>
  <c r="OZT20" i="38"/>
  <c r="OZU20" i="38"/>
  <c r="OZV20" i="38"/>
  <c r="OZW20" i="38"/>
  <c r="OZX20" i="38"/>
  <c r="OZY20" i="38"/>
  <c r="OZZ20" i="38"/>
  <c r="PAA20" i="38"/>
  <c r="PAB20" i="38"/>
  <c r="PAC20" i="38"/>
  <c r="PAD20" i="38"/>
  <c r="PAE20" i="38"/>
  <c r="PAF20" i="38"/>
  <c r="PAG20" i="38"/>
  <c r="PAH20" i="38"/>
  <c r="PAI20" i="38"/>
  <c r="PAJ20" i="38"/>
  <c r="PAK20" i="38"/>
  <c r="PAL20" i="38"/>
  <c r="PAM20" i="38"/>
  <c r="PAN20" i="38"/>
  <c r="PAO20" i="38"/>
  <c r="PAP20" i="38"/>
  <c r="PAQ20" i="38"/>
  <c r="PAR20" i="38"/>
  <c r="PAS20" i="38"/>
  <c r="PAT20" i="38"/>
  <c r="PAU20" i="38"/>
  <c r="PAV20" i="38"/>
  <c r="PAW20" i="38"/>
  <c r="PAX20" i="38"/>
  <c r="PAY20" i="38"/>
  <c r="PAZ20" i="38"/>
  <c r="PBA20" i="38"/>
  <c r="PBB20" i="38"/>
  <c r="PBC20" i="38"/>
  <c r="PBD20" i="38"/>
  <c r="PBE20" i="38"/>
  <c r="PBF20" i="38"/>
  <c r="PBG20" i="38"/>
  <c r="PBH20" i="38"/>
  <c r="PBI20" i="38"/>
  <c r="PBJ20" i="38"/>
  <c r="PBK20" i="38"/>
  <c r="PBL20" i="38"/>
  <c r="PBM20" i="38"/>
  <c r="PBN20" i="38"/>
  <c r="PBO20" i="38"/>
  <c r="PBP20" i="38"/>
  <c r="PBQ20" i="38"/>
  <c r="PBR20" i="38"/>
  <c r="PBS20" i="38"/>
  <c r="PBT20" i="38"/>
  <c r="PBU20" i="38"/>
  <c r="PBV20" i="38"/>
  <c r="PBW20" i="38"/>
  <c r="PBX20" i="38"/>
  <c r="PBY20" i="38"/>
  <c r="PBZ20" i="38"/>
  <c r="PCA20" i="38"/>
  <c r="PCB20" i="38"/>
  <c r="PCC20" i="38"/>
  <c r="PCD20" i="38"/>
  <c r="PCE20" i="38"/>
  <c r="PCF20" i="38"/>
  <c r="PCG20" i="38"/>
  <c r="PCH20" i="38"/>
  <c r="PCI20" i="38"/>
  <c r="PCJ20" i="38"/>
  <c r="PCK20" i="38"/>
  <c r="PCL20" i="38"/>
  <c r="PCM20" i="38"/>
  <c r="PCN20" i="38"/>
  <c r="PCO20" i="38"/>
  <c r="PCP20" i="38"/>
  <c r="PCQ20" i="38"/>
  <c r="PCR20" i="38"/>
  <c r="PCS20" i="38"/>
  <c r="PCT20" i="38"/>
  <c r="PCU20" i="38"/>
  <c r="PCV20" i="38"/>
  <c r="PCW20" i="38"/>
  <c r="PCX20" i="38"/>
  <c r="PCY20" i="38"/>
  <c r="PCZ20" i="38"/>
  <c r="PDA20" i="38"/>
  <c r="PDB20" i="38"/>
  <c r="PDC20" i="38"/>
  <c r="PDD20" i="38"/>
  <c r="PDE20" i="38"/>
  <c r="PDF20" i="38"/>
  <c r="PDG20" i="38"/>
  <c r="PDH20" i="38"/>
  <c r="PDI20" i="38"/>
  <c r="PDJ20" i="38"/>
  <c r="PDK20" i="38"/>
  <c r="PDL20" i="38"/>
  <c r="PDM20" i="38"/>
  <c r="PDN20" i="38"/>
  <c r="PDO20" i="38"/>
  <c r="PDP20" i="38"/>
  <c r="PDQ20" i="38"/>
  <c r="PDR20" i="38"/>
  <c r="PDS20" i="38"/>
  <c r="PDT20" i="38"/>
  <c r="PDU20" i="38"/>
  <c r="PDV20" i="38"/>
  <c r="PDW20" i="38"/>
  <c r="PDX20" i="38"/>
  <c r="PDY20" i="38"/>
  <c r="PDZ20" i="38"/>
  <c r="PEA20" i="38"/>
  <c r="PEB20" i="38"/>
  <c r="PEC20" i="38"/>
  <c r="PED20" i="38"/>
  <c r="PEE20" i="38"/>
  <c r="PEF20" i="38"/>
  <c r="PEG20" i="38"/>
  <c r="PEH20" i="38"/>
  <c r="PEI20" i="38"/>
  <c r="PEJ20" i="38"/>
  <c r="PEK20" i="38"/>
  <c r="PEL20" i="38"/>
  <c r="PEM20" i="38"/>
  <c r="PEN20" i="38"/>
  <c r="PEO20" i="38"/>
  <c r="PEP20" i="38"/>
  <c r="PEQ20" i="38"/>
  <c r="PER20" i="38"/>
  <c r="PES20" i="38"/>
  <c r="PET20" i="38"/>
  <c r="PEU20" i="38"/>
  <c r="PEV20" i="38"/>
  <c r="PEW20" i="38"/>
  <c r="PEX20" i="38"/>
  <c r="PEY20" i="38"/>
  <c r="PEZ20" i="38"/>
  <c r="PFA20" i="38"/>
  <c r="PFB20" i="38"/>
  <c r="PFC20" i="38"/>
  <c r="PFD20" i="38"/>
  <c r="PFE20" i="38"/>
  <c r="PFF20" i="38"/>
  <c r="PFG20" i="38"/>
  <c r="PFH20" i="38"/>
  <c r="PFI20" i="38"/>
  <c r="PFJ20" i="38"/>
  <c r="PFK20" i="38"/>
  <c r="PFL20" i="38"/>
  <c r="PFM20" i="38"/>
  <c r="PFN20" i="38"/>
  <c r="PFO20" i="38"/>
  <c r="PFP20" i="38"/>
  <c r="PFQ20" i="38"/>
  <c r="PFR20" i="38"/>
  <c r="PFS20" i="38"/>
  <c r="PFT20" i="38"/>
  <c r="PFU20" i="38"/>
  <c r="PFV20" i="38"/>
  <c r="PFW20" i="38"/>
  <c r="PFX20" i="38"/>
  <c r="PFY20" i="38"/>
  <c r="PFZ20" i="38"/>
  <c r="PGA20" i="38"/>
  <c r="PGB20" i="38"/>
  <c r="PGC20" i="38"/>
  <c r="PGD20" i="38"/>
  <c r="PGE20" i="38"/>
  <c r="PGF20" i="38"/>
  <c r="PGG20" i="38"/>
  <c r="PGH20" i="38"/>
  <c r="PGI20" i="38"/>
  <c r="PGJ20" i="38"/>
  <c r="PGK20" i="38"/>
  <c r="PGL20" i="38"/>
  <c r="PGM20" i="38"/>
  <c r="PGN20" i="38"/>
  <c r="PGO20" i="38"/>
  <c r="PGP20" i="38"/>
  <c r="PGQ20" i="38"/>
  <c r="PGR20" i="38"/>
  <c r="PGS20" i="38"/>
  <c r="PGT20" i="38"/>
  <c r="PGU20" i="38"/>
  <c r="PGV20" i="38"/>
  <c r="PGW20" i="38"/>
  <c r="PGX20" i="38"/>
  <c r="PGY20" i="38"/>
  <c r="PGZ20" i="38"/>
  <c r="PHA20" i="38"/>
  <c r="PHB20" i="38"/>
  <c r="PHC20" i="38"/>
  <c r="PHD20" i="38"/>
  <c r="PHE20" i="38"/>
  <c r="PHF20" i="38"/>
  <c r="PHG20" i="38"/>
  <c r="PHH20" i="38"/>
  <c r="PHI20" i="38"/>
  <c r="PHJ20" i="38"/>
  <c r="PHK20" i="38"/>
  <c r="PHL20" i="38"/>
  <c r="PHM20" i="38"/>
  <c r="PHN20" i="38"/>
  <c r="PHO20" i="38"/>
  <c r="PHP20" i="38"/>
  <c r="PHQ20" i="38"/>
  <c r="PHR20" i="38"/>
  <c r="PHS20" i="38"/>
  <c r="PHT20" i="38"/>
  <c r="PHU20" i="38"/>
  <c r="PHV20" i="38"/>
  <c r="PHW20" i="38"/>
  <c r="PHX20" i="38"/>
  <c r="PHY20" i="38"/>
  <c r="PHZ20" i="38"/>
  <c r="PIA20" i="38"/>
  <c r="PIB20" i="38"/>
  <c r="PIC20" i="38"/>
  <c r="PID20" i="38"/>
  <c r="PIE20" i="38"/>
  <c r="PIF20" i="38"/>
  <c r="PIG20" i="38"/>
  <c r="PIH20" i="38"/>
  <c r="PII20" i="38"/>
  <c r="PIJ20" i="38"/>
  <c r="PIK20" i="38"/>
  <c r="PIL20" i="38"/>
  <c r="PIM20" i="38"/>
  <c r="PIN20" i="38"/>
  <c r="PIO20" i="38"/>
  <c r="PIP20" i="38"/>
  <c r="PIQ20" i="38"/>
  <c r="PIR20" i="38"/>
  <c r="PIS20" i="38"/>
  <c r="PIT20" i="38"/>
  <c r="PIU20" i="38"/>
  <c r="PIV20" i="38"/>
  <c r="PIW20" i="38"/>
  <c r="PIX20" i="38"/>
  <c r="PIY20" i="38"/>
  <c r="PIZ20" i="38"/>
  <c r="PJA20" i="38"/>
  <c r="PJB20" i="38"/>
  <c r="PJC20" i="38"/>
  <c r="PJD20" i="38"/>
  <c r="PJE20" i="38"/>
  <c r="PJF20" i="38"/>
  <c r="PJG20" i="38"/>
  <c r="PJH20" i="38"/>
  <c r="PJI20" i="38"/>
  <c r="PJJ20" i="38"/>
  <c r="PJK20" i="38"/>
  <c r="PJL20" i="38"/>
  <c r="PJM20" i="38"/>
  <c r="PJN20" i="38"/>
  <c r="PJO20" i="38"/>
  <c r="PJP20" i="38"/>
  <c r="PJQ20" i="38"/>
  <c r="PJR20" i="38"/>
  <c r="PJS20" i="38"/>
  <c r="PJT20" i="38"/>
  <c r="PJU20" i="38"/>
  <c r="PJV20" i="38"/>
  <c r="PJW20" i="38"/>
  <c r="PJX20" i="38"/>
  <c r="PJY20" i="38"/>
  <c r="PJZ20" i="38"/>
  <c r="PKA20" i="38"/>
  <c r="PKB20" i="38"/>
  <c r="PKC20" i="38"/>
  <c r="PKD20" i="38"/>
  <c r="PKE20" i="38"/>
  <c r="PKF20" i="38"/>
  <c r="PKG20" i="38"/>
  <c r="PKH20" i="38"/>
  <c r="PKI20" i="38"/>
  <c r="PKJ20" i="38"/>
  <c r="PKK20" i="38"/>
  <c r="PKL20" i="38"/>
  <c r="PKM20" i="38"/>
  <c r="PKN20" i="38"/>
  <c r="PKO20" i="38"/>
  <c r="PKP20" i="38"/>
  <c r="PKQ20" i="38"/>
  <c r="PKR20" i="38"/>
  <c r="PKS20" i="38"/>
  <c r="PKT20" i="38"/>
  <c r="PKU20" i="38"/>
  <c r="PKV20" i="38"/>
  <c r="PKW20" i="38"/>
  <c r="PKX20" i="38"/>
  <c r="PKY20" i="38"/>
  <c r="PKZ20" i="38"/>
  <c r="PLA20" i="38"/>
  <c r="PLB20" i="38"/>
  <c r="PLC20" i="38"/>
  <c r="PLD20" i="38"/>
  <c r="PLE20" i="38"/>
  <c r="PLF20" i="38"/>
  <c r="PLG20" i="38"/>
  <c r="PLH20" i="38"/>
  <c r="PLI20" i="38"/>
  <c r="PLJ20" i="38"/>
  <c r="PLK20" i="38"/>
  <c r="PLL20" i="38"/>
  <c r="PLM20" i="38"/>
  <c r="PLN20" i="38"/>
  <c r="PLO20" i="38"/>
  <c r="PLP20" i="38"/>
  <c r="PLQ20" i="38"/>
  <c r="PLR20" i="38"/>
  <c r="PLS20" i="38"/>
  <c r="PLT20" i="38"/>
  <c r="PLU20" i="38"/>
  <c r="PLV20" i="38"/>
  <c r="PLW20" i="38"/>
  <c r="PLX20" i="38"/>
  <c r="PLY20" i="38"/>
  <c r="PLZ20" i="38"/>
  <c r="PMA20" i="38"/>
  <c r="PMB20" i="38"/>
  <c r="PMC20" i="38"/>
  <c r="PMD20" i="38"/>
  <c r="PME20" i="38"/>
  <c r="PMF20" i="38"/>
  <c r="PMG20" i="38"/>
  <c r="PMH20" i="38"/>
  <c r="PMI20" i="38"/>
  <c r="PMJ20" i="38"/>
  <c r="PMK20" i="38"/>
  <c r="PML20" i="38"/>
  <c r="PMM20" i="38"/>
  <c r="PMN20" i="38"/>
  <c r="PMO20" i="38"/>
  <c r="PMP20" i="38"/>
  <c r="PMQ20" i="38"/>
  <c r="PMR20" i="38"/>
  <c r="PMS20" i="38"/>
  <c r="PMT20" i="38"/>
  <c r="PMU20" i="38"/>
  <c r="PMV20" i="38"/>
  <c r="PMW20" i="38"/>
  <c r="PMX20" i="38"/>
  <c r="PMY20" i="38"/>
  <c r="PMZ20" i="38"/>
  <c r="PNA20" i="38"/>
  <c r="PNB20" i="38"/>
  <c r="PNC20" i="38"/>
  <c r="PND20" i="38"/>
  <c r="PNE20" i="38"/>
  <c r="PNF20" i="38"/>
  <c r="PNG20" i="38"/>
  <c r="PNH20" i="38"/>
  <c r="PNI20" i="38"/>
  <c r="PNJ20" i="38"/>
  <c r="PNK20" i="38"/>
  <c r="PNL20" i="38"/>
  <c r="PNM20" i="38"/>
  <c r="PNN20" i="38"/>
  <c r="PNO20" i="38"/>
  <c r="PNP20" i="38"/>
  <c r="PNQ20" i="38"/>
  <c r="PNR20" i="38"/>
  <c r="PNS20" i="38"/>
  <c r="PNT20" i="38"/>
  <c r="PNU20" i="38"/>
  <c r="PNV20" i="38"/>
  <c r="PNW20" i="38"/>
  <c r="PNX20" i="38"/>
  <c r="PNY20" i="38"/>
  <c r="PNZ20" i="38"/>
  <c r="POA20" i="38"/>
  <c r="POB20" i="38"/>
  <c r="POC20" i="38"/>
  <c r="POD20" i="38"/>
  <c r="POE20" i="38"/>
  <c r="POF20" i="38"/>
  <c r="POG20" i="38"/>
  <c r="POH20" i="38"/>
  <c r="POI20" i="38"/>
  <c r="POJ20" i="38"/>
  <c r="POK20" i="38"/>
  <c r="POL20" i="38"/>
  <c r="POM20" i="38"/>
  <c r="PON20" i="38"/>
  <c r="POO20" i="38"/>
  <c r="POP20" i="38"/>
  <c r="POQ20" i="38"/>
  <c r="POR20" i="38"/>
  <c r="POS20" i="38"/>
  <c r="POT20" i="38"/>
  <c r="POU20" i="38"/>
  <c r="POV20" i="38"/>
  <c r="POW20" i="38"/>
  <c r="POX20" i="38"/>
  <c r="POY20" i="38"/>
  <c r="POZ20" i="38"/>
  <c r="PPA20" i="38"/>
  <c r="PPB20" i="38"/>
  <c r="PPC20" i="38"/>
  <c r="PPD20" i="38"/>
  <c r="PPE20" i="38"/>
  <c r="PPF20" i="38"/>
  <c r="PPG20" i="38"/>
  <c r="PPH20" i="38"/>
  <c r="PPI20" i="38"/>
  <c r="PPJ20" i="38"/>
  <c r="PPK20" i="38"/>
  <c r="PPL20" i="38"/>
  <c r="PPM20" i="38"/>
  <c r="PPN20" i="38"/>
  <c r="PPO20" i="38"/>
  <c r="PPP20" i="38"/>
  <c r="PPQ20" i="38"/>
  <c r="PPR20" i="38"/>
  <c r="PPS20" i="38"/>
  <c r="PPT20" i="38"/>
  <c r="PPU20" i="38"/>
  <c r="PPV20" i="38"/>
  <c r="PPW20" i="38"/>
  <c r="PPX20" i="38"/>
  <c r="PPY20" i="38"/>
  <c r="PPZ20" i="38"/>
  <c r="PQA20" i="38"/>
  <c r="PQB20" i="38"/>
  <c r="PQC20" i="38"/>
  <c r="PQD20" i="38"/>
  <c r="PQE20" i="38"/>
  <c r="PQF20" i="38"/>
  <c r="PQG20" i="38"/>
  <c r="PQH20" i="38"/>
  <c r="PQI20" i="38"/>
  <c r="PQJ20" i="38"/>
  <c r="PQK20" i="38"/>
  <c r="PQL20" i="38"/>
  <c r="PQM20" i="38"/>
  <c r="PQN20" i="38"/>
  <c r="PQO20" i="38"/>
  <c r="PQP20" i="38"/>
  <c r="PQQ20" i="38"/>
  <c r="PQR20" i="38"/>
  <c r="PQS20" i="38"/>
  <c r="PQT20" i="38"/>
  <c r="PQU20" i="38"/>
  <c r="PQV20" i="38"/>
  <c r="PQW20" i="38"/>
  <c r="PQX20" i="38"/>
  <c r="PQY20" i="38"/>
  <c r="PQZ20" i="38"/>
  <c r="PRA20" i="38"/>
  <c r="PRB20" i="38"/>
  <c r="PRC20" i="38"/>
  <c r="PRD20" i="38"/>
  <c r="PRE20" i="38"/>
  <c r="PRF20" i="38"/>
  <c r="PRG20" i="38"/>
  <c r="PRH20" i="38"/>
  <c r="PRI20" i="38"/>
  <c r="PRJ20" i="38"/>
  <c r="PRK20" i="38"/>
  <c r="PRL20" i="38"/>
  <c r="PRM20" i="38"/>
  <c r="PRN20" i="38"/>
  <c r="PRO20" i="38"/>
  <c r="PRP20" i="38"/>
  <c r="PRQ20" i="38"/>
  <c r="PRR20" i="38"/>
  <c r="PRS20" i="38"/>
  <c r="PRT20" i="38"/>
  <c r="PRU20" i="38"/>
  <c r="PRV20" i="38"/>
  <c r="PRW20" i="38"/>
  <c r="PRX20" i="38"/>
  <c r="PRY20" i="38"/>
  <c r="PRZ20" i="38"/>
  <c r="PSA20" i="38"/>
  <c r="PSB20" i="38"/>
  <c r="PSC20" i="38"/>
  <c r="PSD20" i="38"/>
  <c r="PSE20" i="38"/>
  <c r="PSF20" i="38"/>
  <c r="PSG20" i="38"/>
  <c r="PSH20" i="38"/>
  <c r="PSI20" i="38"/>
  <c r="PSJ20" i="38"/>
  <c r="PSK20" i="38"/>
  <c r="PSL20" i="38"/>
  <c r="PSM20" i="38"/>
  <c r="PSN20" i="38"/>
  <c r="PSO20" i="38"/>
  <c r="PSP20" i="38"/>
  <c r="PSQ20" i="38"/>
  <c r="PSR20" i="38"/>
  <c r="PSS20" i="38"/>
  <c r="PST20" i="38"/>
  <c r="PSU20" i="38"/>
  <c r="PSV20" i="38"/>
  <c r="PSW20" i="38"/>
  <c r="PSX20" i="38"/>
  <c r="PSY20" i="38"/>
  <c r="PSZ20" i="38"/>
  <c r="PTA20" i="38"/>
  <c r="PTB20" i="38"/>
  <c r="PTC20" i="38"/>
  <c r="PTD20" i="38"/>
  <c r="PTE20" i="38"/>
  <c r="PTF20" i="38"/>
  <c r="PTG20" i="38"/>
  <c r="PTH20" i="38"/>
  <c r="PTI20" i="38"/>
  <c r="PTJ20" i="38"/>
  <c r="PTK20" i="38"/>
  <c r="PTL20" i="38"/>
  <c r="PTM20" i="38"/>
  <c r="PTN20" i="38"/>
  <c r="PTO20" i="38"/>
  <c r="PTP20" i="38"/>
  <c r="PTQ20" i="38"/>
  <c r="PTR20" i="38"/>
  <c r="PTS20" i="38"/>
  <c r="PTT20" i="38"/>
  <c r="PTU20" i="38"/>
  <c r="PTV20" i="38"/>
  <c r="PTW20" i="38"/>
  <c r="PTX20" i="38"/>
  <c r="PTY20" i="38"/>
  <c r="PTZ20" i="38"/>
  <c r="PUA20" i="38"/>
  <c r="PUB20" i="38"/>
  <c r="PUC20" i="38"/>
  <c r="PUD20" i="38"/>
  <c r="PUE20" i="38"/>
  <c r="PUF20" i="38"/>
  <c r="PUG20" i="38"/>
  <c r="PUH20" i="38"/>
  <c r="PUI20" i="38"/>
  <c r="PUJ20" i="38"/>
  <c r="PUK20" i="38"/>
  <c r="PUL20" i="38"/>
  <c r="PUM20" i="38"/>
  <c r="PUN20" i="38"/>
  <c r="PUO20" i="38"/>
  <c r="PUP20" i="38"/>
  <c r="PUQ20" i="38"/>
  <c r="PUR20" i="38"/>
  <c r="PUS20" i="38"/>
  <c r="PUT20" i="38"/>
  <c r="PUU20" i="38"/>
  <c r="PUV20" i="38"/>
  <c r="PUW20" i="38"/>
  <c r="PUX20" i="38"/>
  <c r="PUY20" i="38"/>
  <c r="PUZ20" i="38"/>
  <c r="PVA20" i="38"/>
  <c r="PVB20" i="38"/>
  <c r="PVC20" i="38"/>
  <c r="PVD20" i="38"/>
  <c r="PVE20" i="38"/>
  <c r="PVF20" i="38"/>
  <c r="PVG20" i="38"/>
  <c r="PVH20" i="38"/>
  <c r="PVI20" i="38"/>
  <c r="PVJ20" i="38"/>
  <c r="PVK20" i="38"/>
  <c r="PVL20" i="38"/>
  <c r="PVM20" i="38"/>
  <c r="PVN20" i="38"/>
  <c r="PVO20" i="38"/>
  <c r="PVP20" i="38"/>
  <c r="PVQ20" i="38"/>
  <c r="PVR20" i="38"/>
  <c r="PVS20" i="38"/>
  <c r="PVT20" i="38"/>
  <c r="PVU20" i="38"/>
  <c r="PVV20" i="38"/>
  <c r="PVW20" i="38"/>
  <c r="PVX20" i="38"/>
  <c r="PVY20" i="38"/>
  <c r="PVZ20" i="38"/>
  <c r="PWA20" i="38"/>
  <c r="PWB20" i="38"/>
  <c r="PWC20" i="38"/>
  <c r="PWD20" i="38"/>
  <c r="PWE20" i="38"/>
  <c r="PWF20" i="38"/>
  <c r="PWG20" i="38"/>
  <c r="PWH20" i="38"/>
  <c r="PWI20" i="38"/>
  <c r="PWJ20" i="38"/>
  <c r="PWK20" i="38"/>
  <c r="PWL20" i="38"/>
  <c r="PWM20" i="38"/>
  <c r="PWN20" i="38"/>
  <c r="PWO20" i="38"/>
  <c r="PWP20" i="38"/>
  <c r="PWQ20" i="38"/>
  <c r="PWR20" i="38"/>
  <c r="PWS20" i="38"/>
  <c r="PWT20" i="38"/>
  <c r="PWU20" i="38"/>
  <c r="PWV20" i="38"/>
  <c r="PWW20" i="38"/>
  <c r="PWX20" i="38"/>
  <c r="PWY20" i="38"/>
  <c r="PWZ20" i="38"/>
  <c r="PXA20" i="38"/>
  <c r="PXB20" i="38"/>
  <c r="PXC20" i="38"/>
  <c r="PXD20" i="38"/>
  <c r="PXE20" i="38"/>
  <c r="PXF20" i="38"/>
  <c r="PXG20" i="38"/>
  <c r="PXH20" i="38"/>
  <c r="PXI20" i="38"/>
  <c r="PXJ20" i="38"/>
  <c r="PXK20" i="38"/>
  <c r="PXL20" i="38"/>
  <c r="PXM20" i="38"/>
  <c r="PXN20" i="38"/>
  <c r="PXO20" i="38"/>
  <c r="PXP20" i="38"/>
  <c r="PXQ20" i="38"/>
  <c r="PXR20" i="38"/>
  <c r="PXS20" i="38"/>
  <c r="PXT20" i="38"/>
  <c r="PXU20" i="38"/>
  <c r="PXV20" i="38"/>
  <c r="PXW20" i="38"/>
  <c r="PXX20" i="38"/>
  <c r="PXY20" i="38"/>
  <c r="PXZ20" i="38"/>
  <c r="PYA20" i="38"/>
  <c r="PYB20" i="38"/>
  <c r="PYC20" i="38"/>
  <c r="PYD20" i="38"/>
  <c r="PYE20" i="38"/>
  <c r="PYF20" i="38"/>
  <c r="PYG20" i="38"/>
  <c r="PYH20" i="38"/>
  <c r="PYI20" i="38"/>
  <c r="PYJ20" i="38"/>
  <c r="PYK20" i="38"/>
  <c r="PYL20" i="38"/>
  <c r="PYM20" i="38"/>
  <c r="PYN20" i="38"/>
  <c r="PYO20" i="38"/>
  <c r="PYP20" i="38"/>
  <c r="PYQ20" i="38"/>
  <c r="PYR20" i="38"/>
  <c r="PYS20" i="38"/>
  <c r="PYT20" i="38"/>
  <c r="PYU20" i="38"/>
  <c r="PYV20" i="38"/>
  <c r="PYW20" i="38"/>
  <c r="PYX20" i="38"/>
  <c r="PYY20" i="38"/>
  <c r="PYZ20" i="38"/>
  <c r="PZA20" i="38"/>
  <c r="PZB20" i="38"/>
  <c r="PZC20" i="38"/>
  <c r="PZD20" i="38"/>
  <c r="PZE20" i="38"/>
  <c r="PZF20" i="38"/>
  <c r="PZG20" i="38"/>
  <c r="PZH20" i="38"/>
  <c r="PZI20" i="38"/>
  <c r="PZJ20" i="38"/>
  <c r="PZK20" i="38"/>
  <c r="PZL20" i="38"/>
  <c r="PZM20" i="38"/>
  <c r="PZN20" i="38"/>
  <c r="PZO20" i="38"/>
  <c r="PZP20" i="38"/>
  <c r="PZQ20" i="38"/>
  <c r="PZR20" i="38"/>
  <c r="PZS20" i="38"/>
  <c r="PZT20" i="38"/>
  <c r="PZU20" i="38"/>
  <c r="PZV20" i="38"/>
  <c r="PZW20" i="38"/>
  <c r="PZX20" i="38"/>
  <c r="PZY20" i="38"/>
  <c r="PZZ20" i="38"/>
  <c r="QAA20" i="38"/>
  <c r="QAB20" i="38"/>
  <c r="QAC20" i="38"/>
  <c r="QAD20" i="38"/>
  <c r="QAE20" i="38"/>
  <c r="QAF20" i="38"/>
  <c r="QAG20" i="38"/>
  <c r="QAH20" i="38"/>
  <c r="QAI20" i="38"/>
  <c r="QAJ20" i="38"/>
  <c r="QAK20" i="38"/>
  <c r="QAL20" i="38"/>
  <c r="QAM20" i="38"/>
  <c r="QAN20" i="38"/>
  <c r="QAO20" i="38"/>
  <c r="QAP20" i="38"/>
  <c r="QAQ20" i="38"/>
  <c r="QAR20" i="38"/>
  <c r="QAS20" i="38"/>
  <c r="QAT20" i="38"/>
  <c r="QAU20" i="38"/>
  <c r="QAV20" i="38"/>
  <c r="QAW20" i="38"/>
  <c r="QAX20" i="38"/>
  <c r="QAY20" i="38"/>
  <c r="QAZ20" i="38"/>
  <c r="QBA20" i="38"/>
  <c r="QBB20" i="38"/>
  <c r="QBC20" i="38"/>
  <c r="QBD20" i="38"/>
  <c r="QBE20" i="38"/>
  <c r="QBF20" i="38"/>
  <c r="QBG20" i="38"/>
  <c r="QBH20" i="38"/>
  <c r="QBI20" i="38"/>
  <c r="QBJ20" i="38"/>
  <c r="QBK20" i="38"/>
  <c r="QBL20" i="38"/>
  <c r="QBM20" i="38"/>
  <c r="QBN20" i="38"/>
  <c r="QBO20" i="38"/>
  <c r="QBP20" i="38"/>
  <c r="QBQ20" i="38"/>
  <c r="QBR20" i="38"/>
  <c r="QBS20" i="38"/>
  <c r="QBT20" i="38"/>
  <c r="QBU20" i="38"/>
  <c r="QBV20" i="38"/>
  <c r="QBW20" i="38"/>
  <c r="QBX20" i="38"/>
  <c r="QBY20" i="38"/>
  <c r="QBZ20" i="38"/>
  <c r="QCA20" i="38"/>
  <c r="QCB20" i="38"/>
  <c r="QCC20" i="38"/>
  <c r="QCD20" i="38"/>
  <c r="QCE20" i="38"/>
  <c r="QCF20" i="38"/>
  <c r="QCG20" i="38"/>
  <c r="QCH20" i="38"/>
  <c r="QCI20" i="38"/>
  <c r="QCJ20" i="38"/>
  <c r="QCK20" i="38"/>
  <c r="QCL20" i="38"/>
  <c r="QCM20" i="38"/>
  <c r="QCN20" i="38"/>
  <c r="QCO20" i="38"/>
  <c r="QCP20" i="38"/>
  <c r="QCQ20" i="38"/>
  <c r="QCR20" i="38"/>
  <c r="QCS20" i="38"/>
  <c r="QCT20" i="38"/>
  <c r="QCU20" i="38"/>
  <c r="QCV20" i="38"/>
  <c r="QCW20" i="38"/>
  <c r="QCX20" i="38"/>
  <c r="QCY20" i="38"/>
  <c r="QCZ20" i="38"/>
  <c r="QDA20" i="38"/>
  <c r="QDB20" i="38"/>
  <c r="QDC20" i="38"/>
  <c r="QDD20" i="38"/>
  <c r="QDE20" i="38"/>
  <c r="QDF20" i="38"/>
  <c r="QDG20" i="38"/>
  <c r="QDH20" i="38"/>
  <c r="QDI20" i="38"/>
  <c r="QDJ20" i="38"/>
  <c r="QDK20" i="38"/>
  <c r="QDL20" i="38"/>
  <c r="QDM20" i="38"/>
  <c r="QDN20" i="38"/>
  <c r="QDO20" i="38"/>
  <c r="QDP20" i="38"/>
  <c r="QDQ20" i="38"/>
  <c r="QDR20" i="38"/>
  <c r="QDS20" i="38"/>
  <c r="QDT20" i="38"/>
  <c r="QDU20" i="38"/>
  <c r="QDV20" i="38"/>
  <c r="QDW20" i="38"/>
  <c r="QDX20" i="38"/>
  <c r="QDY20" i="38"/>
  <c r="QDZ20" i="38"/>
  <c r="QEA20" i="38"/>
  <c r="QEB20" i="38"/>
  <c r="QEC20" i="38"/>
  <c r="QED20" i="38"/>
  <c r="QEE20" i="38"/>
  <c r="QEF20" i="38"/>
  <c r="QEG20" i="38"/>
  <c r="QEH20" i="38"/>
  <c r="QEI20" i="38"/>
  <c r="QEJ20" i="38"/>
  <c r="QEK20" i="38"/>
  <c r="QEL20" i="38"/>
  <c r="QEM20" i="38"/>
  <c r="QEN20" i="38"/>
  <c r="QEO20" i="38"/>
  <c r="QEP20" i="38"/>
  <c r="QEQ20" i="38"/>
  <c r="QER20" i="38"/>
  <c r="QES20" i="38"/>
  <c r="QET20" i="38"/>
  <c r="QEU20" i="38"/>
  <c r="QEV20" i="38"/>
  <c r="QEW20" i="38"/>
  <c r="QEX20" i="38"/>
  <c r="QEY20" i="38"/>
  <c r="QEZ20" i="38"/>
  <c r="QFA20" i="38"/>
  <c r="QFB20" i="38"/>
  <c r="QFC20" i="38"/>
  <c r="QFD20" i="38"/>
  <c r="QFE20" i="38"/>
  <c r="QFF20" i="38"/>
  <c r="QFG20" i="38"/>
  <c r="QFH20" i="38"/>
  <c r="QFI20" i="38"/>
  <c r="QFJ20" i="38"/>
  <c r="QFK20" i="38"/>
  <c r="QFL20" i="38"/>
  <c r="QFM20" i="38"/>
  <c r="QFN20" i="38"/>
  <c r="QFO20" i="38"/>
  <c r="QFP20" i="38"/>
  <c r="QFQ20" i="38"/>
  <c r="QFR20" i="38"/>
  <c r="QFS20" i="38"/>
  <c r="QFT20" i="38"/>
  <c r="QFU20" i="38"/>
  <c r="QFV20" i="38"/>
  <c r="QFW20" i="38"/>
  <c r="QFX20" i="38"/>
  <c r="QFY20" i="38"/>
  <c r="QFZ20" i="38"/>
  <c r="QGA20" i="38"/>
  <c r="QGB20" i="38"/>
  <c r="QGC20" i="38"/>
  <c r="QGD20" i="38"/>
  <c r="QGE20" i="38"/>
  <c r="QGF20" i="38"/>
  <c r="QGG20" i="38"/>
  <c r="QGH20" i="38"/>
  <c r="QGI20" i="38"/>
  <c r="QGJ20" i="38"/>
  <c r="QGK20" i="38"/>
  <c r="QGL20" i="38"/>
  <c r="QGM20" i="38"/>
  <c r="QGN20" i="38"/>
  <c r="QGO20" i="38"/>
  <c r="QGP20" i="38"/>
  <c r="QGQ20" i="38"/>
  <c r="QGR20" i="38"/>
  <c r="QGS20" i="38"/>
  <c r="QGT20" i="38"/>
  <c r="QGU20" i="38"/>
  <c r="QGV20" i="38"/>
  <c r="QGW20" i="38"/>
  <c r="QGX20" i="38"/>
  <c r="QGY20" i="38"/>
  <c r="QGZ20" i="38"/>
  <c r="QHA20" i="38"/>
  <c r="QHB20" i="38"/>
  <c r="QHC20" i="38"/>
  <c r="QHD20" i="38"/>
  <c r="QHE20" i="38"/>
  <c r="QHF20" i="38"/>
  <c r="QHG20" i="38"/>
  <c r="QHH20" i="38"/>
  <c r="QHI20" i="38"/>
  <c r="QHJ20" i="38"/>
  <c r="QHK20" i="38"/>
  <c r="QHL20" i="38"/>
  <c r="QHM20" i="38"/>
  <c r="QHN20" i="38"/>
  <c r="QHO20" i="38"/>
  <c r="QHP20" i="38"/>
  <c r="QHQ20" i="38"/>
  <c r="QHR20" i="38"/>
  <c r="QHS20" i="38"/>
  <c r="QHT20" i="38"/>
  <c r="QHU20" i="38"/>
  <c r="QHV20" i="38"/>
  <c r="QHW20" i="38"/>
  <c r="QHX20" i="38"/>
  <c r="QHY20" i="38"/>
  <c r="QHZ20" i="38"/>
  <c r="QIA20" i="38"/>
  <c r="QIB20" i="38"/>
  <c r="QIC20" i="38"/>
  <c r="QID20" i="38"/>
  <c r="QIE20" i="38"/>
  <c r="QIF20" i="38"/>
  <c r="QIG20" i="38"/>
  <c r="QIH20" i="38"/>
  <c r="QII20" i="38"/>
  <c r="QIJ20" i="38"/>
  <c r="QIK20" i="38"/>
  <c r="QIL20" i="38"/>
  <c r="QIM20" i="38"/>
  <c r="QIN20" i="38"/>
  <c r="QIO20" i="38"/>
  <c r="QIP20" i="38"/>
  <c r="QIQ20" i="38"/>
  <c r="QIR20" i="38"/>
  <c r="QIS20" i="38"/>
  <c r="QIT20" i="38"/>
  <c r="QIU20" i="38"/>
  <c r="QIV20" i="38"/>
  <c r="QIW20" i="38"/>
  <c r="QIX20" i="38"/>
  <c r="QIY20" i="38"/>
  <c r="QIZ20" i="38"/>
  <c r="QJA20" i="38"/>
  <c r="QJB20" i="38"/>
  <c r="QJC20" i="38"/>
  <c r="QJD20" i="38"/>
  <c r="QJE20" i="38"/>
  <c r="QJF20" i="38"/>
  <c r="QJG20" i="38"/>
  <c r="QJH20" i="38"/>
  <c r="QJI20" i="38"/>
  <c r="QJJ20" i="38"/>
  <c r="QJK20" i="38"/>
  <c r="QJL20" i="38"/>
  <c r="QJM20" i="38"/>
  <c r="QJN20" i="38"/>
  <c r="QJO20" i="38"/>
  <c r="QJP20" i="38"/>
  <c r="QJQ20" i="38"/>
  <c r="QJR20" i="38"/>
  <c r="QJS20" i="38"/>
  <c r="QJT20" i="38"/>
  <c r="QJU20" i="38"/>
  <c r="QJV20" i="38"/>
  <c r="QJW20" i="38"/>
  <c r="QJX20" i="38"/>
  <c r="QJY20" i="38"/>
  <c r="QJZ20" i="38"/>
  <c r="QKA20" i="38"/>
  <c r="QKB20" i="38"/>
  <c r="QKC20" i="38"/>
  <c r="QKD20" i="38"/>
  <c r="QKE20" i="38"/>
  <c r="QKF20" i="38"/>
  <c r="QKG20" i="38"/>
  <c r="QKH20" i="38"/>
  <c r="QKI20" i="38"/>
  <c r="QKJ20" i="38"/>
  <c r="QKK20" i="38"/>
  <c r="QKL20" i="38"/>
  <c r="QKM20" i="38"/>
  <c r="QKN20" i="38"/>
  <c r="QKO20" i="38"/>
  <c r="QKP20" i="38"/>
  <c r="QKQ20" i="38"/>
  <c r="QKR20" i="38"/>
  <c r="QKS20" i="38"/>
  <c r="QKT20" i="38"/>
  <c r="QKU20" i="38"/>
  <c r="QKV20" i="38"/>
  <c r="QKW20" i="38"/>
  <c r="QKX20" i="38"/>
  <c r="QKY20" i="38"/>
  <c r="QKZ20" i="38"/>
  <c r="QLA20" i="38"/>
  <c r="QLB20" i="38"/>
  <c r="QLC20" i="38"/>
  <c r="QLD20" i="38"/>
  <c r="QLE20" i="38"/>
  <c r="QLF20" i="38"/>
  <c r="QLG20" i="38"/>
  <c r="QLH20" i="38"/>
  <c r="QLI20" i="38"/>
  <c r="QLJ20" i="38"/>
  <c r="QLK20" i="38"/>
  <c r="QLL20" i="38"/>
  <c r="QLM20" i="38"/>
  <c r="QLN20" i="38"/>
  <c r="QLO20" i="38"/>
  <c r="QLP20" i="38"/>
  <c r="QLQ20" i="38"/>
  <c r="QLR20" i="38"/>
  <c r="QLS20" i="38"/>
  <c r="QLT20" i="38"/>
  <c r="QLU20" i="38"/>
  <c r="QLV20" i="38"/>
  <c r="QLW20" i="38"/>
  <c r="QLX20" i="38"/>
  <c r="QLY20" i="38"/>
  <c r="QLZ20" i="38"/>
  <c r="QMA20" i="38"/>
  <c r="QMB20" i="38"/>
  <c r="QMC20" i="38"/>
  <c r="QMD20" i="38"/>
  <c r="QME20" i="38"/>
  <c r="QMF20" i="38"/>
  <c r="QMG20" i="38"/>
  <c r="QMH20" i="38"/>
  <c r="QMI20" i="38"/>
  <c r="QMJ20" i="38"/>
  <c r="QMK20" i="38"/>
  <c r="QML20" i="38"/>
  <c r="QMM20" i="38"/>
  <c r="QMN20" i="38"/>
  <c r="QMO20" i="38"/>
  <c r="QMP20" i="38"/>
  <c r="QMQ20" i="38"/>
  <c r="QMR20" i="38"/>
  <c r="QMS20" i="38"/>
  <c r="QMT20" i="38"/>
  <c r="QMU20" i="38"/>
  <c r="QMV20" i="38"/>
  <c r="QMW20" i="38"/>
  <c r="QMX20" i="38"/>
  <c r="QMY20" i="38"/>
  <c r="QMZ20" i="38"/>
  <c r="QNA20" i="38"/>
  <c r="QNB20" i="38"/>
  <c r="QNC20" i="38"/>
  <c r="QND20" i="38"/>
  <c r="QNE20" i="38"/>
  <c r="QNF20" i="38"/>
  <c r="QNG20" i="38"/>
  <c r="QNH20" i="38"/>
  <c r="QNI20" i="38"/>
  <c r="QNJ20" i="38"/>
  <c r="QNK20" i="38"/>
  <c r="QNL20" i="38"/>
  <c r="QNM20" i="38"/>
  <c r="QNN20" i="38"/>
  <c r="QNO20" i="38"/>
  <c r="QNP20" i="38"/>
  <c r="QNQ20" i="38"/>
  <c r="QNR20" i="38"/>
  <c r="QNS20" i="38"/>
  <c r="QNT20" i="38"/>
  <c r="QNU20" i="38"/>
  <c r="QNV20" i="38"/>
  <c r="QNW20" i="38"/>
  <c r="QNX20" i="38"/>
  <c r="QNY20" i="38"/>
  <c r="QNZ20" i="38"/>
  <c r="QOA20" i="38"/>
  <c r="QOB20" i="38"/>
  <c r="QOC20" i="38"/>
  <c r="QOD20" i="38"/>
  <c r="QOE20" i="38"/>
  <c r="QOF20" i="38"/>
  <c r="QOG20" i="38"/>
  <c r="QOH20" i="38"/>
  <c r="QOI20" i="38"/>
  <c r="QOJ20" i="38"/>
  <c r="QOK20" i="38"/>
  <c r="QOL20" i="38"/>
  <c r="QOM20" i="38"/>
  <c r="QON20" i="38"/>
  <c r="QOO20" i="38"/>
  <c r="QOP20" i="38"/>
  <c r="QOQ20" i="38"/>
  <c r="QOR20" i="38"/>
  <c r="QOS20" i="38"/>
  <c r="QOT20" i="38"/>
  <c r="QOU20" i="38"/>
  <c r="QOV20" i="38"/>
  <c r="QOW20" i="38"/>
  <c r="QOX20" i="38"/>
  <c r="QOY20" i="38"/>
  <c r="QOZ20" i="38"/>
  <c r="QPA20" i="38"/>
  <c r="QPB20" i="38"/>
  <c r="QPC20" i="38"/>
  <c r="QPD20" i="38"/>
  <c r="QPE20" i="38"/>
  <c r="QPF20" i="38"/>
  <c r="QPG20" i="38"/>
  <c r="QPH20" i="38"/>
  <c r="QPI20" i="38"/>
  <c r="QPJ20" i="38"/>
  <c r="QPK20" i="38"/>
  <c r="QPL20" i="38"/>
  <c r="QPM20" i="38"/>
  <c r="QPN20" i="38"/>
  <c r="QPO20" i="38"/>
  <c r="QPP20" i="38"/>
  <c r="QPQ20" i="38"/>
  <c r="QPR20" i="38"/>
  <c r="QPS20" i="38"/>
  <c r="QPT20" i="38"/>
  <c r="QPU20" i="38"/>
  <c r="QPV20" i="38"/>
  <c r="QPW20" i="38"/>
  <c r="QPX20" i="38"/>
  <c r="QPY20" i="38"/>
  <c r="QPZ20" i="38"/>
  <c r="QQA20" i="38"/>
  <c r="QQB20" i="38"/>
  <c r="QQC20" i="38"/>
  <c r="QQD20" i="38"/>
  <c r="QQE20" i="38"/>
  <c r="QQF20" i="38"/>
  <c r="QQG20" i="38"/>
  <c r="QQH20" i="38"/>
  <c r="QQI20" i="38"/>
  <c r="QQJ20" i="38"/>
  <c r="QQK20" i="38"/>
  <c r="QQL20" i="38"/>
  <c r="QQM20" i="38"/>
  <c r="QQN20" i="38"/>
  <c r="QQO20" i="38"/>
  <c r="QQP20" i="38"/>
  <c r="QQQ20" i="38"/>
  <c r="QQR20" i="38"/>
  <c r="QQS20" i="38"/>
  <c r="QQT20" i="38"/>
  <c r="QQU20" i="38"/>
  <c r="QQV20" i="38"/>
  <c r="QQW20" i="38"/>
  <c r="QQX20" i="38"/>
  <c r="QQY20" i="38"/>
  <c r="QQZ20" i="38"/>
  <c r="QRA20" i="38"/>
  <c r="QRB20" i="38"/>
  <c r="QRC20" i="38"/>
  <c r="QRD20" i="38"/>
  <c r="QRE20" i="38"/>
  <c r="QRF20" i="38"/>
  <c r="QRG20" i="38"/>
  <c r="QRH20" i="38"/>
  <c r="QRI20" i="38"/>
  <c r="QRJ20" i="38"/>
  <c r="QRK20" i="38"/>
  <c r="QRL20" i="38"/>
  <c r="QRM20" i="38"/>
  <c r="QRN20" i="38"/>
  <c r="QRO20" i="38"/>
  <c r="QRP20" i="38"/>
  <c r="QRQ20" i="38"/>
  <c r="QRR20" i="38"/>
  <c r="QRS20" i="38"/>
  <c r="QRT20" i="38"/>
  <c r="QRU20" i="38"/>
  <c r="QRV20" i="38"/>
  <c r="QRW20" i="38"/>
  <c r="QRX20" i="38"/>
  <c r="QRY20" i="38"/>
  <c r="QRZ20" i="38"/>
  <c r="QSA20" i="38"/>
  <c r="QSB20" i="38"/>
  <c r="QSC20" i="38"/>
  <c r="QSD20" i="38"/>
  <c r="QSE20" i="38"/>
  <c r="QSF20" i="38"/>
  <c r="QSG20" i="38"/>
  <c r="QSH20" i="38"/>
  <c r="QSI20" i="38"/>
  <c r="QSJ20" i="38"/>
  <c r="QSK20" i="38"/>
  <c r="QSL20" i="38"/>
  <c r="QSM20" i="38"/>
  <c r="QSN20" i="38"/>
  <c r="QSO20" i="38"/>
  <c r="QSP20" i="38"/>
  <c r="QSQ20" i="38"/>
  <c r="QSR20" i="38"/>
  <c r="QSS20" i="38"/>
  <c r="QST20" i="38"/>
  <c r="QSU20" i="38"/>
  <c r="QSV20" i="38"/>
  <c r="QSW20" i="38"/>
  <c r="QSX20" i="38"/>
  <c r="QSY20" i="38"/>
  <c r="QSZ20" i="38"/>
  <c r="QTA20" i="38"/>
  <c r="QTB20" i="38"/>
  <c r="QTC20" i="38"/>
  <c r="QTD20" i="38"/>
  <c r="QTE20" i="38"/>
  <c r="QTF20" i="38"/>
  <c r="QTG20" i="38"/>
  <c r="QTH20" i="38"/>
  <c r="QTI20" i="38"/>
  <c r="QTJ20" i="38"/>
  <c r="QTK20" i="38"/>
  <c r="QTL20" i="38"/>
  <c r="QTM20" i="38"/>
  <c r="QTN20" i="38"/>
  <c r="QTO20" i="38"/>
  <c r="QTP20" i="38"/>
  <c r="QTQ20" i="38"/>
  <c r="QTR20" i="38"/>
  <c r="QTS20" i="38"/>
  <c r="QTT20" i="38"/>
  <c r="QTU20" i="38"/>
  <c r="QTV20" i="38"/>
  <c r="QTW20" i="38"/>
  <c r="QTX20" i="38"/>
  <c r="QTY20" i="38"/>
  <c r="QTZ20" i="38"/>
  <c r="QUA20" i="38"/>
  <c r="QUB20" i="38"/>
  <c r="QUC20" i="38"/>
  <c r="QUD20" i="38"/>
  <c r="QUE20" i="38"/>
  <c r="QUF20" i="38"/>
  <c r="QUG20" i="38"/>
  <c r="QUH20" i="38"/>
  <c r="QUI20" i="38"/>
  <c r="QUJ20" i="38"/>
  <c r="QUK20" i="38"/>
  <c r="QUL20" i="38"/>
  <c r="QUM20" i="38"/>
  <c r="QUN20" i="38"/>
  <c r="QUO20" i="38"/>
  <c r="QUP20" i="38"/>
  <c r="QUQ20" i="38"/>
  <c r="QUR20" i="38"/>
  <c r="QUS20" i="38"/>
  <c r="QUT20" i="38"/>
  <c r="QUU20" i="38"/>
  <c r="QUV20" i="38"/>
  <c r="QUW20" i="38"/>
  <c r="QUX20" i="38"/>
  <c r="QUY20" i="38"/>
  <c r="QUZ20" i="38"/>
  <c r="QVA20" i="38"/>
  <c r="QVB20" i="38"/>
  <c r="QVC20" i="38"/>
  <c r="QVD20" i="38"/>
  <c r="QVE20" i="38"/>
  <c r="QVF20" i="38"/>
  <c r="QVG20" i="38"/>
  <c r="QVH20" i="38"/>
  <c r="QVI20" i="38"/>
  <c r="QVJ20" i="38"/>
  <c r="QVK20" i="38"/>
  <c r="QVL20" i="38"/>
  <c r="QVM20" i="38"/>
  <c r="QVN20" i="38"/>
  <c r="QVO20" i="38"/>
  <c r="QVP20" i="38"/>
  <c r="QVQ20" i="38"/>
  <c r="QVR20" i="38"/>
  <c r="QVS20" i="38"/>
  <c r="QVT20" i="38"/>
  <c r="QVU20" i="38"/>
  <c r="QVV20" i="38"/>
  <c r="QVW20" i="38"/>
  <c r="QVX20" i="38"/>
  <c r="QVY20" i="38"/>
  <c r="QVZ20" i="38"/>
  <c r="QWA20" i="38"/>
  <c r="QWB20" i="38"/>
  <c r="QWC20" i="38"/>
  <c r="QWD20" i="38"/>
  <c r="QWE20" i="38"/>
  <c r="QWF20" i="38"/>
  <c r="QWG20" i="38"/>
  <c r="QWH20" i="38"/>
  <c r="QWI20" i="38"/>
  <c r="QWJ20" i="38"/>
  <c r="QWK20" i="38"/>
  <c r="QWL20" i="38"/>
  <c r="QWM20" i="38"/>
  <c r="QWN20" i="38"/>
  <c r="QWO20" i="38"/>
  <c r="QWP20" i="38"/>
  <c r="QWQ20" i="38"/>
  <c r="QWR20" i="38"/>
  <c r="QWS20" i="38"/>
  <c r="QWT20" i="38"/>
  <c r="QWU20" i="38"/>
  <c r="QWV20" i="38"/>
  <c r="QWW20" i="38"/>
  <c r="QWX20" i="38"/>
  <c r="QWY20" i="38"/>
  <c r="QWZ20" i="38"/>
  <c r="QXA20" i="38"/>
  <c r="QXB20" i="38"/>
  <c r="QXC20" i="38"/>
  <c r="QXD20" i="38"/>
  <c r="QXE20" i="38"/>
  <c r="QXF20" i="38"/>
  <c r="QXG20" i="38"/>
  <c r="QXH20" i="38"/>
  <c r="QXI20" i="38"/>
  <c r="QXJ20" i="38"/>
  <c r="QXK20" i="38"/>
  <c r="QXL20" i="38"/>
  <c r="QXM20" i="38"/>
  <c r="QXN20" i="38"/>
  <c r="QXO20" i="38"/>
  <c r="QXP20" i="38"/>
  <c r="QXQ20" i="38"/>
  <c r="QXR20" i="38"/>
  <c r="QXS20" i="38"/>
  <c r="QXT20" i="38"/>
  <c r="QXU20" i="38"/>
  <c r="QXV20" i="38"/>
  <c r="QXW20" i="38"/>
  <c r="QXX20" i="38"/>
  <c r="QXY20" i="38"/>
  <c r="QXZ20" i="38"/>
  <c r="QYA20" i="38"/>
  <c r="QYB20" i="38"/>
  <c r="QYC20" i="38"/>
  <c r="QYD20" i="38"/>
  <c r="QYE20" i="38"/>
  <c r="QYF20" i="38"/>
  <c r="QYG20" i="38"/>
  <c r="QYH20" i="38"/>
  <c r="QYI20" i="38"/>
  <c r="QYJ20" i="38"/>
  <c r="QYK20" i="38"/>
  <c r="QYL20" i="38"/>
  <c r="QYM20" i="38"/>
  <c r="QYN20" i="38"/>
  <c r="QYO20" i="38"/>
  <c r="QYP20" i="38"/>
  <c r="QYQ20" i="38"/>
  <c r="QYR20" i="38"/>
  <c r="QYS20" i="38"/>
  <c r="QYT20" i="38"/>
  <c r="QYU20" i="38"/>
  <c r="QYV20" i="38"/>
  <c r="QYW20" i="38"/>
  <c r="QYX20" i="38"/>
  <c r="QYY20" i="38"/>
  <c r="QYZ20" i="38"/>
  <c r="QZA20" i="38"/>
  <c r="QZB20" i="38"/>
  <c r="QZC20" i="38"/>
  <c r="QZD20" i="38"/>
  <c r="QZE20" i="38"/>
  <c r="QZF20" i="38"/>
  <c r="QZG20" i="38"/>
  <c r="QZH20" i="38"/>
  <c r="QZI20" i="38"/>
  <c r="QZJ20" i="38"/>
  <c r="QZK20" i="38"/>
  <c r="QZL20" i="38"/>
  <c r="QZM20" i="38"/>
  <c r="QZN20" i="38"/>
  <c r="QZO20" i="38"/>
  <c r="QZP20" i="38"/>
  <c r="QZQ20" i="38"/>
  <c r="QZR20" i="38"/>
  <c r="QZS20" i="38"/>
  <c r="QZT20" i="38"/>
  <c r="QZU20" i="38"/>
  <c r="QZV20" i="38"/>
  <c r="QZW20" i="38"/>
  <c r="QZX20" i="38"/>
  <c r="QZY20" i="38"/>
  <c r="QZZ20" i="38"/>
  <c r="RAA20" i="38"/>
  <c r="RAB20" i="38"/>
  <c r="RAC20" i="38"/>
  <c r="RAD20" i="38"/>
  <c r="RAE20" i="38"/>
  <c r="RAF20" i="38"/>
  <c r="RAG20" i="38"/>
  <c r="RAH20" i="38"/>
  <c r="RAI20" i="38"/>
  <c r="RAJ20" i="38"/>
  <c r="RAK20" i="38"/>
  <c r="RAL20" i="38"/>
  <c r="RAM20" i="38"/>
  <c r="RAN20" i="38"/>
  <c r="RAO20" i="38"/>
  <c r="RAP20" i="38"/>
  <c r="RAQ20" i="38"/>
  <c r="RAR20" i="38"/>
  <c r="RAS20" i="38"/>
  <c r="RAT20" i="38"/>
  <c r="RAU20" i="38"/>
  <c r="RAV20" i="38"/>
  <c r="RAW20" i="38"/>
  <c r="RAX20" i="38"/>
  <c r="RAY20" i="38"/>
  <c r="RAZ20" i="38"/>
  <c r="RBA20" i="38"/>
  <c r="RBB20" i="38"/>
  <c r="RBC20" i="38"/>
  <c r="RBD20" i="38"/>
  <c r="RBE20" i="38"/>
  <c r="RBF20" i="38"/>
  <c r="RBG20" i="38"/>
  <c r="RBH20" i="38"/>
  <c r="RBI20" i="38"/>
  <c r="RBJ20" i="38"/>
  <c r="RBK20" i="38"/>
  <c r="RBL20" i="38"/>
  <c r="RBM20" i="38"/>
  <c r="RBN20" i="38"/>
  <c r="RBO20" i="38"/>
  <c r="RBP20" i="38"/>
  <c r="RBQ20" i="38"/>
  <c r="RBR20" i="38"/>
  <c r="RBS20" i="38"/>
  <c r="RBT20" i="38"/>
  <c r="RBU20" i="38"/>
  <c r="RBV20" i="38"/>
  <c r="RBW20" i="38"/>
  <c r="RBX20" i="38"/>
  <c r="RBY20" i="38"/>
  <c r="RBZ20" i="38"/>
  <c r="RCA20" i="38"/>
  <c r="RCB20" i="38"/>
  <c r="RCC20" i="38"/>
  <c r="RCD20" i="38"/>
  <c r="RCE20" i="38"/>
  <c r="RCF20" i="38"/>
  <c r="RCG20" i="38"/>
  <c r="RCH20" i="38"/>
  <c r="RCI20" i="38"/>
  <c r="RCJ20" i="38"/>
  <c r="RCK20" i="38"/>
  <c r="RCL20" i="38"/>
  <c r="RCM20" i="38"/>
  <c r="RCN20" i="38"/>
  <c r="RCO20" i="38"/>
  <c r="RCP20" i="38"/>
  <c r="RCQ20" i="38"/>
  <c r="RCR20" i="38"/>
  <c r="RCS20" i="38"/>
  <c r="RCT20" i="38"/>
  <c r="RCU20" i="38"/>
  <c r="RCV20" i="38"/>
  <c r="RCW20" i="38"/>
  <c r="RCX20" i="38"/>
  <c r="RCY20" i="38"/>
  <c r="RCZ20" i="38"/>
  <c r="RDA20" i="38"/>
  <c r="RDB20" i="38"/>
  <c r="RDC20" i="38"/>
  <c r="RDD20" i="38"/>
  <c r="RDE20" i="38"/>
  <c r="RDF20" i="38"/>
  <c r="RDG20" i="38"/>
  <c r="RDH20" i="38"/>
  <c r="RDI20" i="38"/>
  <c r="RDJ20" i="38"/>
  <c r="RDK20" i="38"/>
  <c r="RDL20" i="38"/>
  <c r="RDM20" i="38"/>
  <c r="RDN20" i="38"/>
  <c r="RDO20" i="38"/>
  <c r="RDP20" i="38"/>
  <c r="RDQ20" i="38"/>
  <c r="RDR20" i="38"/>
  <c r="RDS20" i="38"/>
  <c r="RDT20" i="38"/>
  <c r="RDU20" i="38"/>
  <c r="RDV20" i="38"/>
  <c r="RDW20" i="38"/>
  <c r="RDX20" i="38"/>
  <c r="RDY20" i="38"/>
  <c r="RDZ20" i="38"/>
  <c r="REA20" i="38"/>
  <c r="REB20" i="38"/>
  <c r="REC20" i="38"/>
  <c r="RED20" i="38"/>
  <c r="REE20" i="38"/>
  <c r="REF20" i="38"/>
  <c r="REG20" i="38"/>
  <c r="REH20" i="38"/>
  <c r="REI20" i="38"/>
  <c r="REJ20" i="38"/>
  <c r="REK20" i="38"/>
  <c r="REL20" i="38"/>
  <c r="REM20" i="38"/>
  <c r="REN20" i="38"/>
  <c r="REO20" i="38"/>
  <c r="REP20" i="38"/>
  <c r="REQ20" i="38"/>
  <c r="RER20" i="38"/>
  <c r="RES20" i="38"/>
  <c r="RET20" i="38"/>
  <c r="REU20" i="38"/>
  <c r="REV20" i="38"/>
  <c r="REW20" i="38"/>
  <c r="REX20" i="38"/>
  <c r="REY20" i="38"/>
  <c r="REZ20" i="38"/>
  <c r="RFA20" i="38"/>
  <c r="RFB20" i="38"/>
  <c r="RFC20" i="38"/>
  <c r="RFD20" i="38"/>
  <c r="RFE20" i="38"/>
  <c r="RFF20" i="38"/>
  <c r="RFG20" i="38"/>
  <c r="RFH20" i="38"/>
  <c r="RFI20" i="38"/>
  <c r="RFJ20" i="38"/>
  <c r="RFK20" i="38"/>
  <c r="RFL20" i="38"/>
  <c r="RFM20" i="38"/>
  <c r="RFN20" i="38"/>
  <c r="RFO20" i="38"/>
  <c r="RFP20" i="38"/>
  <c r="RFQ20" i="38"/>
  <c r="RFR20" i="38"/>
  <c r="RFS20" i="38"/>
  <c r="RFT20" i="38"/>
  <c r="RFU20" i="38"/>
  <c r="RFV20" i="38"/>
  <c r="RFW20" i="38"/>
  <c r="RFX20" i="38"/>
  <c r="RFY20" i="38"/>
  <c r="RFZ20" i="38"/>
  <c r="RGA20" i="38"/>
  <c r="RGB20" i="38"/>
  <c r="RGC20" i="38"/>
  <c r="RGD20" i="38"/>
  <c r="RGE20" i="38"/>
  <c r="RGF20" i="38"/>
  <c r="RGG20" i="38"/>
  <c r="RGH20" i="38"/>
  <c r="RGI20" i="38"/>
  <c r="RGJ20" i="38"/>
  <c r="RGK20" i="38"/>
  <c r="RGL20" i="38"/>
  <c r="RGM20" i="38"/>
  <c r="RGN20" i="38"/>
  <c r="RGO20" i="38"/>
  <c r="RGP20" i="38"/>
  <c r="RGQ20" i="38"/>
  <c r="RGR20" i="38"/>
  <c r="RGS20" i="38"/>
  <c r="RGT20" i="38"/>
  <c r="RGU20" i="38"/>
  <c r="RGV20" i="38"/>
  <c r="RGW20" i="38"/>
  <c r="RGX20" i="38"/>
  <c r="RGY20" i="38"/>
  <c r="RGZ20" i="38"/>
  <c r="RHA20" i="38"/>
  <c r="RHB20" i="38"/>
  <c r="RHC20" i="38"/>
  <c r="RHD20" i="38"/>
  <c r="RHE20" i="38"/>
  <c r="RHF20" i="38"/>
  <c r="RHG20" i="38"/>
  <c r="RHH20" i="38"/>
  <c r="RHI20" i="38"/>
  <c r="RHJ20" i="38"/>
  <c r="RHK20" i="38"/>
  <c r="RHL20" i="38"/>
  <c r="RHM20" i="38"/>
  <c r="RHN20" i="38"/>
  <c r="RHO20" i="38"/>
  <c r="RHP20" i="38"/>
  <c r="RHQ20" i="38"/>
  <c r="RHR20" i="38"/>
  <c r="RHS20" i="38"/>
  <c r="RHT20" i="38"/>
  <c r="RHU20" i="38"/>
  <c r="RHV20" i="38"/>
  <c r="RHW20" i="38"/>
  <c r="RHX20" i="38"/>
  <c r="RHY20" i="38"/>
  <c r="RHZ20" i="38"/>
  <c r="RIA20" i="38"/>
  <c r="RIB20" i="38"/>
  <c r="RIC20" i="38"/>
  <c r="RID20" i="38"/>
  <c r="RIE20" i="38"/>
  <c r="RIF20" i="38"/>
  <c r="RIG20" i="38"/>
  <c r="RIH20" i="38"/>
  <c r="RII20" i="38"/>
  <c r="RIJ20" i="38"/>
  <c r="RIK20" i="38"/>
  <c r="RIL20" i="38"/>
  <c r="RIM20" i="38"/>
  <c r="RIN20" i="38"/>
  <c r="RIO20" i="38"/>
  <c r="RIP20" i="38"/>
  <c r="RIQ20" i="38"/>
  <c r="RIR20" i="38"/>
  <c r="RIS20" i="38"/>
  <c r="RIT20" i="38"/>
  <c r="RIU20" i="38"/>
  <c r="RIV20" i="38"/>
  <c r="RIW20" i="38"/>
  <c r="RIX20" i="38"/>
  <c r="RIY20" i="38"/>
  <c r="RIZ20" i="38"/>
  <c r="RJA20" i="38"/>
  <c r="RJB20" i="38"/>
  <c r="RJC20" i="38"/>
  <c r="RJD20" i="38"/>
  <c r="RJE20" i="38"/>
  <c r="RJF20" i="38"/>
  <c r="RJG20" i="38"/>
  <c r="RJH20" i="38"/>
  <c r="RJI20" i="38"/>
  <c r="RJJ20" i="38"/>
  <c r="RJK20" i="38"/>
  <c r="RJL20" i="38"/>
  <c r="RJM20" i="38"/>
  <c r="RJN20" i="38"/>
  <c r="RJO20" i="38"/>
  <c r="RJP20" i="38"/>
  <c r="RJQ20" i="38"/>
  <c r="RJR20" i="38"/>
  <c r="RJS20" i="38"/>
  <c r="RJT20" i="38"/>
  <c r="RJU20" i="38"/>
  <c r="RJV20" i="38"/>
  <c r="RJW20" i="38"/>
  <c r="RJX20" i="38"/>
  <c r="RJY20" i="38"/>
  <c r="RJZ20" i="38"/>
  <c r="RKA20" i="38"/>
  <c r="RKB20" i="38"/>
  <c r="RKC20" i="38"/>
  <c r="RKD20" i="38"/>
  <c r="RKE20" i="38"/>
  <c r="RKF20" i="38"/>
  <c r="RKG20" i="38"/>
  <c r="RKH20" i="38"/>
  <c r="RKI20" i="38"/>
  <c r="RKJ20" i="38"/>
  <c r="RKK20" i="38"/>
  <c r="RKL20" i="38"/>
  <c r="RKM20" i="38"/>
  <c r="RKN20" i="38"/>
  <c r="RKO20" i="38"/>
  <c r="RKP20" i="38"/>
  <c r="RKQ20" i="38"/>
  <c r="RKR20" i="38"/>
  <c r="RKS20" i="38"/>
  <c r="RKT20" i="38"/>
  <c r="RKU20" i="38"/>
  <c r="RKV20" i="38"/>
  <c r="RKW20" i="38"/>
  <c r="RKX20" i="38"/>
  <c r="RKY20" i="38"/>
  <c r="RKZ20" i="38"/>
  <c r="RLA20" i="38"/>
  <c r="RLB20" i="38"/>
  <c r="RLC20" i="38"/>
  <c r="RLD20" i="38"/>
  <c r="RLE20" i="38"/>
  <c r="RLF20" i="38"/>
  <c r="RLG20" i="38"/>
  <c r="RLH20" i="38"/>
  <c r="RLI20" i="38"/>
  <c r="RLJ20" i="38"/>
  <c r="RLK20" i="38"/>
  <c r="RLL20" i="38"/>
  <c r="RLM20" i="38"/>
  <c r="RLN20" i="38"/>
  <c r="RLO20" i="38"/>
  <c r="RLP20" i="38"/>
  <c r="RLQ20" i="38"/>
  <c r="RLR20" i="38"/>
  <c r="RLS20" i="38"/>
  <c r="RLT20" i="38"/>
  <c r="RLU20" i="38"/>
  <c r="RLV20" i="38"/>
  <c r="RLW20" i="38"/>
  <c r="RLX20" i="38"/>
  <c r="RLY20" i="38"/>
  <c r="RLZ20" i="38"/>
  <c r="RMA20" i="38"/>
  <c r="RMB20" i="38"/>
  <c r="RMC20" i="38"/>
  <c r="RMD20" i="38"/>
  <c r="RME20" i="38"/>
  <c r="RMF20" i="38"/>
  <c r="RMG20" i="38"/>
  <c r="RMH20" i="38"/>
  <c r="RMI20" i="38"/>
  <c r="RMJ20" i="38"/>
  <c r="RMK20" i="38"/>
  <c r="RML20" i="38"/>
  <c r="RMM20" i="38"/>
  <c r="RMN20" i="38"/>
  <c r="RMO20" i="38"/>
  <c r="RMP20" i="38"/>
  <c r="RMQ20" i="38"/>
  <c r="RMR20" i="38"/>
  <c r="RMS20" i="38"/>
  <c r="RMT20" i="38"/>
  <c r="RMU20" i="38"/>
  <c r="RMV20" i="38"/>
  <c r="RMW20" i="38"/>
  <c r="RMX20" i="38"/>
  <c r="RMY20" i="38"/>
  <c r="RMZ20" i="38"/>
  <c r="RNA20" i="38"/>
  <c r="RNB20" i="38"/>
  <c r="RNC20" i="38"/>
  <c r="RND20" i="38"/>
  <c r="RNE20" i="38"/>
  <c r="RNF20" i="38"/>
  <c r="RNG20" i="38"/>
  <c r="RNH20" i="38"/>
  <c r="RNI20" i="38"/>
  <c r="RNJ20" i="38"/>
  <c r="RNK20" i="38"/>
  <c r="RNL20" i="38"/>
  <c r="RNM20" i="38"/>
  <c r="RNN20" i="38"/>
  <c r="RNO20" i="38"/>
  <c r="RNP20" i="38"/>
  <c r="RNQ20" i="38"/>
  <c r="RNR20" i="38"/>
  <c r="RNS20" i="38"/>
  <c r="RNT20" i="38"/>
  <c r="RNU20" i="38"/>
  <c r="RNV20" i="38"/>
  <c r="RNW20" i="38"/>
  <c r="RNX20" i="38"/>
  <c r="RNY20" i="38"/>
  <c r="RNZ20" i="38"/>
  <c r="ROA20" i="38"/>
  <c r="ROB20" i="38"/>
  <c r="ROC20" i="38"/>
  <c r="ROD20" i="38"/>
  <c r="ROE20" i="38"/>
  <c r="ROF20" i="38"/>
  <c r="ROG20" i="38"/>
  <c r="ROH20" i="38"/>
  <c r="ROI20" i="38"/>
  <c r="ROJ20" i="38"/>
  <c r="ROK20" i="38"/>
  <c r="ROL20" i="38"/>
  <c r="ROM20" i="38"/>
  <c r="RON20" i="38"/>
  <c r="ROO20" i="38"/>
  <c r="ROP20" i="38"/>
  <c r="ROQ20" i="38"/>
  <c r="ROR20" i="38"/>
  <c r="ROS20" i="38"/>
  <c r="ROT20" i="38"/>
  <c r="ROU20" i="38"/>
  <c r="ROV20" i="38"/>
  <c r="ROW20" i="38"/>
  <c r="ROX20" i="38"/>
  <c r="ROY20" i="38"/>
  <c r="ROZ20" i="38"/>
  <c r="RPA20" i="38"/>
  <c r="RPB20" i="38"/>
  <c r="RPC20" i="38"/>
  <c r="RPD20" i="38"/>
  <c r="RPE20" i="38"/>
  <c r="RPF20" i="38"/>
  <c r="RPG20" i="38"/>
  <c r="RPH20" i="38"/>
  <c r="RPI20" i="38"/>
  <c r="RPJ20" i="38"/>
  <c r="RPK20" i="38"/>
  <c r="RPL20" i="38"/>
  <c r="RPM20" i="38"/>
  <c r="RPN20" i="38"/>
  <c r="RPO20" i="38"/>
  <c r="RPP20" i="38"/>
  <c r="RPQ20" i="38"/>
  <c r="RPR20" i="38"/>
  <c r="RPS20" i="38"/>
  <c r="RPT20" i="38"/>
  <c r="RPU20" i="38"/>
  <c r="RPV20" i="38"/>
  <c r="RPW20" i="38"/>
  <c r="RPX20" i="38"/>
  <c r="RPY20" i="38"/>
  <c r="RPZ20" i="38"/>
  <c r="RQA20" i="38"/>
  <c r="RQB20" i="38"/>
  <c r="RQC20" i="38"/>
  <c r="RQD20" i="38"/>
  <c r="RQE20" i="38"/>
  <c r="RQF20" i="38"/>
  <c r="RQG20" i="38"/>
  <c r="RQH20" i="38"/>
  <c r="RQI20" i="38"/>
  <c r="RQJ20" i="38"/>
  <c r="RQK20" i="38"/>
  <c r="RQL20" i="38"/>
  <c r="RQM20" i="38"/>
  <c r="RQN20" i="38"/>
  <c r="RQO20" i="38"/>
  <c r="RQP20" i="38"/>
  <c r="RQQ20" i="38"/>
  <c r="RQR20" i="38"/>
  <c r="RQS20" i="38"/>
  <c r="RQT20" i="38"/>
  <c r="RQU20" i="38"/>
  <c r="RQV20" i="38"/>
  <c r="RQW20" i="38"/>
  <c r="RQX20" i="38"/>
  <c r="RQY20" i="38"/>
  <c r="RQZ20" i="38"/>
  <c r="RRA20" i="38"/>
  <c r="RRB20" i="38"/>
  <c r="RRC20" i="38"/>
  <c r="RRD20" i="38"/>
  <c r="RRE20" i="38"/>
  <c r="RRF20" i="38"/>
  <c r="RRG20" i="38"/>
  <c r="RRH20" i="38"/>
  <c r="RRI20" i="38"/>
  <c r="RRJ20" i="38"/>
  <c r="RRK20" i="38"/>
  <c r="RRL20" i="38"/>
  <c r="RRM20" i="38"/>
  <c r="RRN20" i="38"/>
  <c r="RRO20" i="38"/>
  <c r="RRP20" i="38"/>
  <c r="RRQ20" i="38"/>
  <c r="RRR20" i="38"/>
  <c r="RRS20" i="38"/>
  <c r="RRT20" i="38"/>
  <c r="RRU20" i="38"/>
  <c r="RRV20" i="38"/>
  <c r="RRW20" i="38"/>
  <c r="RRX20" i="38"/>
  <c r="RRY20" i="38"/>
  <c r="RRZ20" i="38"/>
  <c r="RSA20" i="38"/>
  <c r="RSB20" i="38"/>
  <c r="RSC20" i="38"/>
  <c r="RSD20" i="38"/>
  <c r="RSE20" i="38"/>
  <c r="RSF20" i="38"/>
  <c r="RSG20" i="38"/>
  <c r="RSH20" i="38"/>
  <c r="RSI20" i="38"/>
  <c r="RSJ20" i="38"/>
  <c r="RSK20" i="38"/>
  <c r="RSL20" i="38"/>
  <c r="RSM20" i="38"/>
  <c r="RSN20" i="38"/>
  <c r="RSO20" i="38"/>
  <c r="RSP20" i="38"/>
  <c r="RSQ20" i="38"/>
  <c r="RSR20" i="38"/>
  <c r="RSS20" i="38"/>
  <c r="RST20" i="38"/>
  <c r="RSU20" i="38"/>
  <c r="RSV20" i="38"/>
  <c r="RSW20" i="38"/>
  <c r="RSX20" i="38"/>
  <c r="RSY20" i="38"/>
  <c r="RSZ20" i="38"/>
  <c r="RTA20" i="38"/>
  <c r="RTB20" i="38"/>
  <c r="RTC20" i="38"/>
  <c r="RTD20" i="38"/>
  <c r="RTE20" i="38"/>
  <c r="RTF20" i="38"/>
  <c r="RTG20" i="38"/>
  <c r="RTH20" i="38"/>
  <c r="RTI20" i="38"/>
  <c r="RTJ20" i="38"/>
  <c r="RTK20" i="38"/>
  <c r="RTL20" i="38"/>
  <c r="RTM20" i="38"/>
  <c r="RTN20" i="38"/>
  <c r="RTO20" i="38"/>
  <c r="RTP20" i="38"/>
  <c r="RTQ20" i="38"/>
  <c r="RTR20" i="38"/>
  <c r="RTS20" i="38"/>
  <c r="RTT20" i="38"/>
  <c r="RTU20" i="38"/>
  <c r="RTV20" i="38"/>
  <c r="RTW20" i="38"/>
  <c r="RTX20" i="38"/>
  <c r="RTY20" i="38"/>
  <c r="RTZ20" i="38"/>
  <c r="RUA20" i="38"/>
  <c r="RUB20" i="38"/>
  <c r="RUC20" i="38"/>
  <c r="RUD20" i="38"/>
  <c r="RUE20" i="38"/>
  <c r="RUF20" i="38"/>
  <c r="RUG20" i="38"/>
  <c r="RUH20" i="38"/>
  <c r="RUI20" i="38"/>
  <c r="RUJ20" i="38"/>
  <c r="RUK20" i="38"/>
  <c r="RUL20" i="38"/>
  <c r="RUM20" i="38"/>
  <c r="RUN20" i="38"/>
  <c r="RUO20" i="38"/>
  <c r="RUP20" i="38"/>
  <c r="RUQ20" i="38"/>
  <c r="RUR20" i="38"/>
  <c r="RUS20" i="38"/>
  <c r="RUT20" i="38"/>
  <c r="RUU20" i="38"/>
  <c r="RUV20" i="38"/>
  <c r="RUW20" i="38"/>
  <c r="RUX20" i="38"/>
  <c r="RUY20" i="38"/>
  <c r="RUZ20" i="38"/>
  <c r="RVA20" i="38"/>
  <c r="RVB20" i="38"/>
  <c r="RVC20" i="38"/>
  <c r="RVD20" i="38"/>
  <c r="RVE20" i="38"/>
  <c r="RVF20" i="38"/>
  <c r="RVG20" i="38"/>
  <c r="RVH20" i="38"/>
  <c r="RVI20" i="38"/>
  <c r="RVJ20" i="38"/>
  <c r="RVK20" i="38"/>
  <c r="RVL20" i="38"/>
  <c r="RVM20" i="38"/>
  <c r="RVN20" i="38"/>
  <c r="RVO20" i="38"/>
  <c r="RVP20" i="38"/>
  <c r="RVQ20" i="38"/>
  <c r="RVR20" i="38"/>
  <c r="RVS20" i="38"/>
  <c r="RVT20" i="38"/>
  <c r="RVU20" i="38"/>
  <c r="RVV20" i="38"/>
  <c r="RVW20" i="38"/>
  <c r="RVX20" i="38"/>
  <c r="RVY20" i="38"/>
  <c r="RVZ20" i="38"/>
  <c r="RWA20" i="38"/>
  <c r="RWB20" i="38"/>
  <c r="RWC20" i="38"/>
  <c r="RWD20" i="38"/>
  <c r="RWE20" i="38"/>
  <c r="RWF20" i="38"/>
  <c r="RWG20" i="38"/>
  <c r="RWH20" i="38"/>
  <c r="RWI20" i="38"/>
  <c r="RWJ20" i="38"/>
  <c r="RWK20" i="38"/>
  <c r="RWL20" i="38"/>
  <c r="RWM20" i="38"/>
  <c r="RWN20" i="38"/>
  <c r="RWO20" i="38"/>
  <c r="RWP20" i="38"/>
  <c r="RWQ20" i="38"/>
  <c r="RWR20" i="38"/>
  <c r="RWS20" i="38"/>
  <c r="RWT20" i="38"/>
  <c r="RWU20" i="38"/>
  <c r="RWV20" i="38"/>
  <c r="RWW20" i="38"/>
  <c r="RWX20" i="38"/>
  <c r="RWY20" i="38"/>
  <c r="RWZ20" i="38"/>
  <c r="RXA20" i="38"/>
  <c r="RXB20" i="38"/>
  <c r="RXC20" i="38"/>
  <c r="RXD20" i="38"/>
  <c r="RXE20" i="38"/>
  <c r="RXF20" i="38"/>
  <c r="RXG20" i="38"/>
  <c r="RXH20" i="38"/>
  <c r="RXI20" i="38"/>
  <c r="RXJ20" i="38"/>
  <c r="RXK20" i="38"/>
  <c r="RXL20" i="38"/>
  <c r="RXM20" i="38"/>
  <c r="RXN20" i="38"/>
  <c r="RXO20" i="38"/>
  <c r="RXP20" i="38"/>
  <c r="RXQ20" i="38"/>
  <c r="RXR20" i="38"/>
  <c r="RXS20" i="38"/>
  <c r="RXT20" i="38"/>
  <c r="RXU20" i="38"/>
  <c r="RXV20" i="38"/>
  <c r="RXW20" i="38"/>
  <c r="RXX20" i="38"/>
  <c r="RXY20" i="38"/>
  <c r="RXZ20" i="38"/>
  <c r="RYA20" i="38"/>
  <c r="RYB20" i="38"/>
  <c r="RYC20" i="38"/>
  <c r="RYD20" i="38"/>
  <c r="RYE20" i="38"/>
  <c r="RYF20" i="38"/>
  <c r="RYG20" i="38"/>
  <c r="RYH20" i="38"/>
  <c r="RYI20" i="38"/>
  <c r="RYJ20" i="38"/>
  <c r="RYK20" i="38"/>
  <c r="RYL20" i="38"/>
  <c r="RYM20" i="38"/>
  <c r="RYN20" i="38"/>
  <c r="RYO20" i="38"/>
  <c r="RYP20" i="38"/>
  <c r="RYQ20" i="38"/>
  <c r="RYR20" i="38"/>
  <c r="RYS20" i="38"/>
  <c r="RYT20" i="38"/>
  <c r="RYU20" i="38"/>
  <c r="RYV20" i="38"/>
  <c r="RYW20" i="38"/>
  <c r="RYX20" i="38"/>
  <c r="RYY20" i="38"/>
  <c r="RYZ20" i="38"/>
  <c r="RZA20" i="38"/>
  <c r="RZB20" i="38"/>
  <c r="RZC20" i="38"/>
  <c r="RZD20" i="38"/>
  <c r="RZE20" i="38"/>
  <c r="RZF20" i="38"/>
  <c r="RZG20" i="38"/>
  <c r="RZH20" i="38"/>
  <c r="RZI20" i="38"/>
  <c r="RZJ20" i="38"/>
  <c r="RZK20" i="38"/>
  <c r="RZL20" i="38"/>
  <c r="RZM20" i="38"/>
  <c r="RZN20" i="38"/>
  <c r="RZO20" i="38"/>
  <c r="RZP20" i="38"/>
  <c r="RZQ20" i="38"/>
  <c r="RZR20" i="38"/>
  <c r="RZS20" i="38"/>
  <c r="RZT20" i="38"/>
  <c r="RZU20" i="38"/>
  <c r="RZV20" i="38"/>
  <c r="RZW20" i="38"/>
  <c r="RZX20" i="38"/>
  <c r="RZY20" i="38"/>
  <c r="RZZ20" i="38"/>
  <c r="SAA20" i="38"/>
  <c r="SAB20" i="38"/>
  <c r="SAC20" i="38"/>
  <c r="SAD20" i="38"/>
  <c r="SAE20" i="38"/>
  <c r="SAF20" i="38"/>
  <c r="SAG20" i="38"/>
  <c r="SAH20" i="38"/>
  <c r="SAI20" i="38"/>
  <c r="SAJ20" i="38"/>
  <c r="SAK20" i="38"/>
  <c r="SAL20" i="38"/>
  <c r="SAM20" i="38"/>
  <c r="SAN20" i="38"/>
  <c r="SAO20" i="38"/>
  <c r="SAP20" i="38"/>
  <c r="SAQ20" i="38"/>
  <c r="SAR20" i="38"/>
  <c r="SAS20" i="38"/>
  <c r="SAT20" i="38"/>
  <c r="SAU20" i="38"/>
  <c r="SAV20" i="38"/>
  <c r="SAW20" i="38"/>
  <c r="SAX20" i="38"/>
  <c r="SAY20" i="38"/>
  <c r="SAZ20" i="38"/>
  <c r="SBA20" i="38"/>
  <c r="SBB20" i="38"/>
  <c r="SBC20" i="38"/>
  <c r="SBD20" i="38"/>
  <c r="SBE20" i="38"/>
  <c r="SBF20" i="38"/>
  <c r="SBG20" i="38"/>
  <c r="SBH20" i="38"/>
  <c r="SBI20" i="38"/>
  <c r="SBJ20" i="38"/>
  <c r="SBK20" i="38"/>
  <c r="SBL20" i="38"/>
  <c r="SBM20" i="38"/>
  <c r="SBN20" i="38"/>
  <c r="SBO20" i="38"/>
  <c r="SBP20" i="38"/>
  <c r="SBQ20" i="38"/>
  <c r="SBR20" i="38"/>
  <c r="SBS20" i="38"/>
  <c r="SBT20" i="38"/>
  <c r="SBU20" i="38"/>
  <c r="SBV20" i="38"/>
  <c r="SBW20" i="38"/>
  <c r="SBX20" i="38"/>
  <c r="SBY20" i="38"/>
  <c r="SBZ20" i="38"/>
  <c r="SCA20" i="38"/>
  <c r="SCB20" i="38"/>
  <c r="SCC20" i="38"/>
  <c r="SCD20" i="38"/>
  <c r="SCE20" i="38"/>
  <c r="SCF20" i="38"/>
  <c r="SCG20" i="38"/>
  <c r="SCH20" i="38"/>
  <c r="SCI20" i="38"/>
  <c r="SCJ20" i="38"/>
  <c r="SCK20" i="38"/>
  <c r="SCL20" i="38"/>
  <c r="SCM20" i="38"/>
  <c r="SCN20" i="38"/>
  <c r="SCO20" i="38"/>
  <c r="SCP20" i="38"/>
  <c r="SCQ20" i="38"/>
  <c r="SCR20" i="38"/>
  <c r="SCS20" i="38"/>
  <c r="SCT20" i="38"/>
  <c r="SCU20" i="38"/>
  <c r="SCV20" i="38"/>
  <c r="SCW20" i="38"/>
  <c r="SCX20" i="38"/>
  <c r="SCY20" i="38"/>
  <c r="SCZ20" i="38"/>
  <c r="SDA20" i="38"/>
  <c r="SDB20" i="38"/>
  <c r="SDC20" i="38"/>
  <c r="SDD20" i="38"/>
  <c r="SDE20" i="38"/>
  <c r="SDF20" i="38"/>
  <c r="SDG20" i="38"/>
  <c r="SDH20" i="38"/>
  <c r="SDI20" i="38"/>
  <c r="SDJ20" i="38"/>
  <c r="SDK20" i="38"/>
  <c r="SDL20" i="38"/>
  <c r="SDM20" i="38"/>
  <c r="SDN20" i="38"/>
  <c r="SDO20" i="38"/>
  <c r="SDP20" i="38"/>
  <c r="SDQ20" i="38"/>
  <c r="SDR20" i="38"/>
  <c r="SDS20" i="38"/>
  <c r="SDT20" i="38"/>
  <c r="SDU20" i="38"/>
  <c r="SDV20" i="38"/>
  <c r="SDW20" i="38"/>
  <c r="SDX20" i="38"/>
  <c r="SDY20" i="38"/>
  <c r="SDZ20" i="38"/>
  <c r="SEA20" i="38"/>
  <c r="SEB20" i="38"/>
  <c r="SEC20" i="38"/>
  <c r="SED20" i="38"/>
  <c r="SEE20" i="38"/>
  <c r="SEF20" i="38"/>
  <c r="SEG20" i="38"/>
  <c r="SEH20" i="38"/>
  <c r="SEI20" i="38"/>
  <c r="SEJ20" i="38"/>
  <c r="SEK20" i="38"/>
  <c r="SEL20" i="38"/>
  <c r="SEM20" i="38"/>
  <c r="SEN20" i="38"/>
  <c r="SEO20" i="38"/>
  <c r="SEP20" i="38"/>
  <c r="SEQ20" i="38"/>
  <c r="SER20" i="38"/>
  <c r="SES20" i="38"/>
  <c r="SET20" i="38"/>
  <c r="SEU20" i="38"/>
  <c r="SEV20" i="38"/>
  <c r="SEW20" i="38"/>
  <c r="SEX20" i="38"/>
  <c r="SEY20" i="38"/>
  <c r="SEZ20" i="38"/>
  <c r="SFA20" i="38"/>
  <c r="SFB20" i="38"/>
  <c r="SFC20" i="38"/>
  <c r="SFD20" i="38"/>
  <c r="SFE20" i="38"/>
  <c r="SFF20" i="38"/>
  <c r="SFG20" i="38"/>
  <c r="SFH20" i="38"/>
  <c r="SFI20" i="38"/>
  <c r="SFJ20" i="38"/>
  <c r="SFK20" i="38"/>
  <c r="SFL20" i="38"/>
  <c r="SFM20" i="38"/>
  <c r="SFN20" i="38"/>
  <c r="SFO20" i="38"/>
  <c r="SFP20" i="38"/>
  <c r="SFQ20" i="38"/>
  <c r="SFR20" i="38"/>
  <c r="SFS20" i="38"/>
  <c r="SFT20" i="38"/>
  <c r="SFU20" i="38"/>
  <c r="SFV20" i="38"/>
  <c r="SFW20" i="38"/>
  <c r="SFX20" i="38"/>
  <c r="SFY20" i="38"/>
  <c r="SFZ20" i="38"/>
  <c r="SGA20" i="38"/>
  <c r="SGB20" i="38"/>
  <c r="SGC20" i="38"/>
  <c r="SGD20" i="38"/>
  <c r="SGE20" i="38"/>
  <c r="SGF20" i="38"/>
  <c r="SGG20" i="38"/>
  <c r="SGH20" i="38"/>
  <c r="SGI20" i="38"/>
  <c r="SGJ20" i="38"/>
  <c r="SGK20" i="38"/>
  <c r="SGL20" i="38"/>
  <c r="SGM20" i="38"/>
  <c r="SGN20" i="38"/>
  <c r="SGO20" i="38"/>
  <c r="SGP20" i="38"/>
  <c r="SGQ20" i="38"/>
  <c r="SGR20" i="38"/>
  <c r="SGS20" i="38"/>
  <c r="SGT20" i="38"/>
  <c r="SGU20" i="38"/>
  <c r="SGV20" i="38"/>
  <c r="SGW20" i="38"/>
  <c r="SGX20" i="38"/>
  <c r="SGY20" i="38"/>
  <c r="SGZ20" i="38"/>
  <c r="SHA20" i="38"/>
  <c r="SHB20" i="38"/>
  <c r="SHC20" i="38"/>
  <c r="SHD20" i="38"/>
  <c r="SHE20" i="38"/>
  <c r="SHF20" i="38"/>
  <c r="SHG20" i="38"/>
  <c r="SHH20" i="38"/>
  <c r="SHI20" i="38"/>
  <c r="SHJ20" i="38"/>
  <c r="SHK20" i="38"/>
  <c r="SHL20" i="38"/>
  <c r="SHM20" i="38"/>
  <c r="SHN20" i="38"/>
  <c r="SHO20" i="38"/>
  <c r="SHP20" i="38"/>
  <c r="SHQ20" i="38"/>
  <c r="SHR20" i="38"/>
  <c r="SHS20" i="38"/>
  <c r="SHT20" i="38"/>
  <c r="SHU20" i="38"/>
  <c r="SHV20" i="38"/>
  <c r="SHW20" i="38"/>
  <c r="SHX20" i="38"/>
  <c r="SHY20" i="38"/>
  <c r="SHZ20" i="38"/>
  <c r="SIA20" i="38"/>
  <c r="SIB20" i="38"/>
  <c r="SIC20" i="38"/>
  <c r="SID20" i="38"/>
  <c r="SIE20" i="38"/>
  <c r="SIF20" i="38"/>
  <c r="SIG20" i="38"/>
  <c r="SIH20" i="38"/>
  <c r="SII20" i="38"/>
  <c r="SIJ20" i="38"/>
  <c r="SIK20" i="38"/>
  <c r="SIL20" i="38"/>
  <c r="SIM20" i="38"/>
  <c r="SIN20" i="38"/>
  <c r="SIO20" i="38"/>
  <c r="SIP20" i="38"/>
  <c r="SIQ20" i="38"/>
  <c r="SIR20" i="38"/>
  <c r="SIS20" i="38"/>
  <c r="SIT20" i="38"/>
  <c r="SIU20" i="38"/>
  <c r="SIV20" i="38"/>
  <c r="SIW20" i="38"/>
  <c r="SIX20" i="38"/>
  <c r="SIY20" i="38"/>
  <c r="SIZ20" i="38"/>
  <c r="SJA20" i="38"/>
  <c r="SJB20" i="38"/>
  <c r="SJC20" i="38"/>
  <c r="SJD20" i="38"/>
  <c r="SJE20" i="38"/>
  <c r="SJF20" i="38"/>
  <c r="SJG20" i="38"/>
  <c r="SJH20" i="38"/>
  <c r="SJI20" i="38"/>
  <c r="SJJ20" i="38"/>
  <c r="SJK20" i="38"/>
  <c r="SJL20" i="38"/>
  <c r="SJM20" i="38"/>
  <c r="SJN20" i="38"/>
  <c r="SJO20" i="38"/>
  <c r="SJP20" i="38"/>
  <c r="SJQ20" i="38"/>
  <c r="SJR20" i="38"/>
  <c r="SJS20" i="38"/>
  <c r="SJT20" i="38"/>
  <c r="SJU20" i="38"/>
  <c r="SJV20" i="38"/>
  <c r="SJW20" i="38"/>
  <c r="SJX20" i="38"/>
  <c r="SJY20" i="38"/>
  <c r="SJZ20" i="38"/>
  <c r="SKA20" i="38"/>
  <c r="SKB20" i="38"/>
  <c r="SKC20" i="38"/>
  <c r="SKD20" i="38"/>
  <c r="SKE20" i="38"/>
  <c r="SKF20" i="38"/>
  <c r="SKG20" i="38"/>
  <c r="SKH20" i="38"/>
  <c r="SKI20" i="38"/>
  <c r="SKJ20" i="38"/>
  <c r="SKK20" i="38"/>
  <c r="SKL20" i="38"/>
  <c r="SKM20" i="38"/>
  <c r="SKN20" i="38"/>
  <c r="SKO20" i="38"/>
  <c r="SKP20" i="38"/>
  <c r="SKQ20" i="38"/>
  <c r="SKR20" i="38"/>
  <c r="SKS20" i="38"/>
  <c r="SKT20" i="38"/>
  <c r="SKU20" i="38"/>
  <c r="SKV20" i="38"/>
  <c r="SKW20" i="38"/>
  <c r="SKX20" i="38"/>
  <c r="SKY20" i="38"/>
  <c r="SKZ20" i="38"/>
  <c r="SLA20" i="38"/>
  <c r="SLB20" i="38"/>
  <c r="SLC20" i="38"/>
  <c r="SLD20" i="38"/>
  <c r="SLE20" i="38"/>
  <c r="SLF20" i="38"/>
  <c r="SLG20" i="38"/>
  <c r="SLH20" i="38"/>
  <c r="SLI20" i="38"/>
  <c r="SLJ20" i="38"/>
  <c r="SLK20" i="38"/>
  <c r="SLL20" i="38"/>
  <c r="SLM20" i="38"/>
  <c r="SLN20" i="38"/>
  <c r="SLO20" i="38"/>
  <c r="SLP20" i="38"/>
  <c r="SLQ20" i="38"/>
  <c r="SLR20" i="38"/>
  <c r="SLS20" i="38"/>
  <c r="SLT20" i="38"/>
  <c r="SLU20" i="38"/>
  <c r="SLV20" i="38"/>
  <c r="SLW20" i="38"/>
  <c r="SLX20" i="38"/>
  <c r="SLY20" i="38"/>
  <c r="SLZ20" i="38"/>
  <c r="SMA20" i="38"/>
  <c r="SMB20" i="38"/>
  <c r="SMC20" i="38"/>
  <c r="SMD20" i="38"/>
  <c r="SME20" i="38"/>
  <c r="SMF20" i="38"/>
  <c r="SMG20" i="38"/>
  <c r="SMH20" i="38"/>
  <c r="SMI20" i="38"/>
  <c r="SMJ20" i="38"/>
  <c r="SMK20" i="38"/>
  <c r="SML20" i="38"/>
  <c r="SMM20" i="38"/>
  <c r="SMN20" i="38"/>
  <c r="SMO20" i="38"/>
  <c r="SMP20" i="38"/>
  <c r="SMQ20" i="38"/>
  <c r="SMR20" i="38"/>
  <c r="SMS20" i="38"/>
  <c r="SMT20" i="38"/>
  <c r="SMU20" i="38"/>
  <c r="SMV20" i="38"/>
  <c r="SMW20" i="38"/>
  <c r="SMX20" i="38"/>
  <c r="SMY20" i="38"/>
  <c r="SMZ20" i="38"/>
  <c r="SNA20" i="38"/>
  <c r="SNB20" i="38"/>
  <c r="SNC20" i="38"/>
  <c r="SND20" i="38"/>
  <c r="SNE20" i="38"/>
  <c r="SNF20" i="38"/>
  <c r="SNG20" i="38"/>
  <c r="SNH20" i="38"/>
  <c r="SNI20" i="38"/>
  <c r="SNJ20" i="38"/>
  <c r="SNK20" i="38"/>
  <c r="SNL20" i="38"/>
  <c r="SNM20" i="38"/>
  <c r="SNN20" i="38"/>
  <c r="SNO20" i="38"/>
  <c r="SNP20" i="38"/>
  <c r="SNQ20" i="38"/>
  <c r="SNR20" i="38"/>
  <c r="SNS20" i="38"/>
  <c r="SNT20" i="38"/>
  <c r="SNU20" i="38"/>
  <c r="SNV20" i="38"/>
  <c r="SNW20" i="38"/>
  <c r="SNX20" i="38"/>
  <c r="SNY20" i="38"/>
  <c r="SNZ20" i="38"/>
  <c r="SOA20" i="38"/>
  <c r="SOB20" i="38"/>
  <c r="SOC20" i="38"/>
  <c r="SOD20" i="38"/>
  <c r="SOE20" i="38"/>
  <c r="SOF20" i="38"/>
  <c r="SOG20" i="38"/>
  <c r="SOH20" i="38"/>
  <c r="SOI20" i="38"/>
  <c r="SOJ20" i="38"/>
  <c r="SOK20" i="38"/>
  <c r="SOL20" i="38"/>
  <c r="SOM20" i="38"/>
  <c r="SON20" i="38"/>
  <c r="SOO20" i="38"/>
  <c r="SOP20" i="38"/>
  <c r="SOQ20" i="38"/>
  <c r="SOR20" i="38"/>
  <c r="SOS20" i="38"/>
  <c r="SOT20" i="38"/>
  <c r="SOU20" i="38"/>
  <c r="SOV20" i="38"/>
  <c r="SOW20" i="38"/>
  <c r="SOX20" i="38"/>
  <c r="SOY20" i="38"/>
  <c r="SOZ20" i="38"/>
  <c r="SPA20" i="38"/>
  <c r="SPB20" i="38"/>
  <c r="SPC20" i="38"/>
  <c r="SPD20" i="38"/>
  <c r="SPE20" i="38"/>
  <c r="SPF20" i="38"/>
  <c r="SPG20" i="38"/>
  <c r="SPH20" i="38"/>
  <c r="SPI20" i="38"/>
  <c r="SPJ20" i="38"/>
  <c r="SPK20" i="38"/>
  <c r="SPL20" i="38"/>
  <c r="SPM20" i="38"/>
  <c r="SPN20" i="38"/>
  <c r="SPO20" i="38"/>
  <c r="SPP20" i="38"/>
  <c r="SPQ20" i="38"/>
  <c r="SPR20" i="38"/>
  <c r="SPS20" i="38"/>
  <c r="SPT20" i="38"/>
  <c r="SPU20" i="38"/>
  <c r="SPV20" i="38"/>
  <c r="SPW20" i="38"/>
  <c r="SPX20" i="38"/>
  <c r="SPY20" i="38"/>
  <c r="SPZ20" i="38"/>
  <c r="SQA20" i="38"/>
  <c r="SQB20" i="38"/>
  <c r="SQC20" i="38"/>
  <c r="SQD20" i="38"/>
  <c r="SQE20" i="38"/>
  <c r="SQF20" i="38"/>
  <c r="SQG20" i="38"/>
  <c r="SQH20" i="38"/>
  <c r="SQI20" i="38"/>
  <c r="SQJ20" i="38"/>
  <c r="SQK20" i="38"/>
  <c r="SQL20" i="38"/>
  <c r="SQM20" i="38"/>
  <c r="SQN20" i="38"/>
  <c r="SQO20" i="38"/>
  <c r="SQP20" i="38"/>
  <c r="SQQ20" i="38"/>
  <c r="SQR20" i="38"/>
  <c r="SQS20" i="38"/>
  <c r="SQT20" i="38"/>
  <c r="SQU20" i="38"/>
  <c r="SQV20" i="38"/>
  <c r="SQW20" i="38"/>
  <c r="SQX20" i="38"/>
  <c r="SQY20" i="38"/>
  <c r="SQZ20" i="38"/>
  <c r="SRA20" i="38"/>
  <c r="SRB20" i="38"/>
  <c r="SRC20" i="38"/>
  <c r="SRD20" i="38"/>
  <c r="SRE20" i="38"/>
  <c r="SRF20" i="38"/>
  <c r="SRG20" i="38"/>
  <c r="SRH20" i="38"/>
  <c r="SRI20" i="38"/>
  <c r="SRJ20" i="38"/>
  <c r="SRK20" i="38"/>
  <c r="SRL20" i="38"/>
  <c r="SRM20" i="38"/>
  <c r="SRN20" i="38"/>
  <c r="SRO20" i="38"/>
  <c r="SRP20" i="38"/>
  <c r="SRQ20" i="38"/>
  <c r="SRR20" i="38"/>
  <c r="SRS20" i="38"/>
  <c r="SRT20" i="38"/>
  <c r="SRU20" i="38"/>
  <c r="SRV20" i="38"/>
  <c r="SRW20" i="38"/>
  <c r="SRX20" i="38"/>
  <c r="SRY20" i="38"/>
  <c r="SRZ20" i="38"/>
  <c r="SSA20" i="38"/>
  <c r="SSB20" i="38"/>
  <c r="SSC20" i="38"/>
  <c r="SSD20" i="38"/>
  <c r="SSE20" i="38"/>
  <c r="SSF20" i="38"/>
  <c r="SSG20" i="38"/>
  <c r="SSH20" i="38"/>
  <c r="SSI20" i="38"/>
  <c r="SSJ20" i="38"/>
  <c r="SSK20" i="38"/>
  <c r="SSL20" i="38"/>
  <c r="SSM20" i="38"/>
  <c r="SSN20" i="38"/>
  <c r="SSO20" i="38"/>
  <c r="SSP20" i="38"/>
  <c r="SSQ20" i="38"/>
  <c r="SSR20" i="38"/>
  <c r="SSS20" i="38"/>
  <c r="SST20" i="38"/>
  <c r="SSU20" i="38"/>
  <c r="SSV20" i="38"/>
  <c r="SSW20" i="38"/>
  <c r="SSX20" i="38"/>
  <c r="SSY20" i="38"/>
  <c r="SSZ20" i="38"/>
  <c r="STA20" i="38"/>
  <c r="STB20" i="38"/>
  <c r="STC20" i="38"/>
  <c r="STD20" i="38"/>
  <c r="STE20" i="38"/>
  <c r="STF20" i="38"/>
  <c r="STG20" i="38"/>
  <c r="STH20" i="38"/>
  <c r="STI20" i="38"/>
  <c r="STJ20" i="38"/>
  <c r="STK20" i="38"/>
  <c r="STL20" i="38"/>
  <c r="STM20" i="38"/>
  <c r="STN20" i="38"/>
  <c r="STO20" i="38"/>
  <c r="STP20" i="38"/>
  <c r="STQ20" i="38"/>
  <c r="STR20" i="38"/>
  <c r="STS20" i="38"/>
  <c r="STT20" i="38"/>
  <c r="STU20" i="38"/>
  <c r="STV20" i="38"/>
  <c r="STW20" i="38"/>
  <c r="STX20" i="38"/>
  <c r="STY20" i="38"/>
  <c r="STZ20" i="38"/>
  <c r="SUA20" i="38"/>
  <c r="SUB20" i="38"/>
  <c r="SUC20" i="38"/>
  <c r="SUD20" i="38"/>
  <c r="SUE20" i="38"/>
  <c r="SUF20" i="38"/>
  <c r="SUG20" i="38"/>
  <c r="SUH20" i="38"/>
  <c r="SUI20" i="38"/>
  <c r="SUJ20" i="38"/>
  <c r="SUK20" i="38"/>
  <c r="SUL20" i="38"/>
  <c r="SUM20" i="38"/>
  <c r="SUN20" i="38"/>
  <c r="SUO20" i="38"/>
  <c r="SUP20" i="38"/>
  <c r="SUQ20" i="38"/>
  <c r="SUR20" i="38"/>
  <c r="SUS20" i="38"/>
  <c r="SUT20" i="38"/>
  <c r="SUU20" i="38"/>
  <c r="SUV20" i="38"/>
  <c r="SUW20" i="38"/>
  <c r="SUX20" i="38"/>
  <c r="SUY20" i="38"/>
  <c r="SUZ20" i="38"/>
  <c r="SVA20" i="38"/>
  <c r="SVB20" i="38"/>
  <c r="SVC20" i="38"/>
  <c r="SVD20" i="38"/>
  <c r="SVE20" i="38"/>
  <c r="SVF20" i="38"/>
  <c r="SVG20" i="38"/>
  <c r="SVH20" i="38"/>
  <c r="SVI20" i="38"/>
  <c r="SVJ20" i="38"/>
  <c r="SVK20" i="38"/>
  <c r="SVL20" i="38"/>
  <c r="SVM20" i="38"/>
  <c r="SVN20" i="38"/>
  <c r="SVO20" i="38"/>
  <c r="SVP20" i="38"/>
  <c r="SVQ20" i="38"/>
  <c r="SVR20" i="38"/>
  <c r="SVS20" i="38"/>
  <c r="SVT20" i="38"/>
  <c r="SVU20" i="38"/>
  <c r="SVV20" i="38"/>
  <c r="SVW20" i="38"/>
  <c r="SVX20" i="38"/>
  <c r="SVY20" i="38"/>
  <c r="SVZ20" i="38"/>
  <c r="SWA20" i="38"/>
  <c r="SWB20" i="38"/>
  <c r="SWC20" i="38"/>
  <c r="SWD20" i="38"/>
  <c r="SWE20" i="38"/>
  <c r="SWF20" i="38"/>
  <c r="SWG20" i="38"/>
  <c r="SWH20" i="38"/>
  <c r="SWI20" i="38"/>
  <c r="SWJ20" i="38"/>
  <c r="SWK20" i="38"/>
  <c r="SWL20" i="38"/>
  <c r="SWM20" i="38"/>
  <c r="SWN20" i="38"/>
  <c r="SWO20" i="38"/>
  <c r="SWP20" i="38"/>
  <c r="SWQ20" i="38"/>
  <c r="SWR20" i="38"/>
  <c r="SWS20" i="38"/>
  <c r="SWT20" i="38"/>
  <c r="SWU20" i="38"/>
  <c r="SWV20" i="38"/>
  <c r="SWW20" i="38"/>
  <c r="SWX20" i="38"/>
  <c r="SWY20" i="38"/>
  <c r="SWZ20" i="38"/>
  <c r="SXA20" i="38"/>
  <c r="SXB20" i="38"/>
  <c r="SXC20" i="38"/>
  <c r="SXD20" i="38"/>
  <c r="SXE20" i="38"/>
  <c r="SXF20" i="38"/>
  <c r="SXG20" i="38"/>
  <c r="SXH20" i="38"/>
  <c r="SXI20" i="38"/>
  <c r="SXJ20" i="38"/>
  <c r="SXK20" i="38"/>
  <c r="SXL20" i="38"/>
  <c r="SXM20" i="38"/>
  <c r="SXN20" i="38"/>
  <c r="SXO20" i="38"/>
  <c r="SXP20" i="38"/>
  <c r="SXQ20" i="38"/>
  <c r="SXR20" i="38"/>
  <c r="SXS20" i="38"/>
  <c r="SXT20" i="38"/>
  <c r="SXU20" i="38"/>
  <c r="SXV20" i="38"/>
  <c r="SXW20" i="38"/>
  <c r="SXX20" i="38"/>
  <c r="SXY20" i="38"/>
  <c r="SXZ20" i="38"/>
  <c r="SYA20" i="38"/>
  <c r="SYB20" i="38"/>
  <c r="SYC20" i="38"/>
  <c r="SYD20" i="38"/>
  <c r="SYE20" i="38"/>
  <c r="SYF20" i="38"/>
  <c r="SYG20" i="38"/>
  <c r="SYH20" i="38"/>
  <c r="SYI20" i="38"/>
  <c r="SYJ20" i="38"/>
  <c r="SYK20" i="38"/>
  <c r="SYL20" i="38"/>
  <c r="SYM20" i="38"/>
  <c r="SYN20" i="38"/>
  <c r="SYO20" i="38"/>
  <c r="SYP20" i="38"/>
  <c r="SYQ20" i="38"/>
  <c r="SYR20" i="38"/>
  <c r="SYS20" i="38"/>
  <c r="SYT20" i="38"/>
  <c r="SYU20" i="38"/>
  <c r="SYV20" i="38"/>
  <c r="SYW20" i="38"/>
  <c r="SYX20" i="38"/>
  <c r="SYY20" i="38"/>
  <c r="SYZ20" i="38"/>
  <c r="SZA20" i="38"/>
  <c r="SZB20" i="38"/>
  <c r="SZC20" i="38"/>
  <c r="SZD20" i="38"/>
  <c r="SZE20" i="38"/>
  <c r="SZF20" i="38"/>
  <c r="SZG20" i="38"/>
  <c r="SZH20" i="38"/>
  <c r="SZI20" i="38"/>
  <c r="SZJ20" i="38"/>
  <c r="SZK20" i="38"/>
  <c r="SZL20" i="38"/>
  <c r="SZM20" i="38"/>
  <c r="SZN20" i="38"/>
  <c r="SZO20" i="38"/>
  <c r="SZP20" i="38"/>
  <c r="SZQ20" i="38"/>
  <c r="SZR20" i="38"/>
  <c r="SZS20" i="38"/>
  <c r="SZT20" i="38"/>
  <c r="SZU20" i="38"/>
  <c r="SZV20" i="38"/>
  <c r="SZW20" i="38"/>
  <c r="SZX20" i="38"/>
  <c r="SZY20" i="38"/>
  <c r="SZZ20" i="38"/>
  <c r="TAA20" i="38"/>
  <c r="TAB20" i="38"/>
  <c r="TAC20" i="38"/>
  <c r="TAD20" i="38"/>
  <c r="TAE20" i="38"/>
  <c r="TAF20" i="38"/>
  <c r="TAG20" i="38"/>
  <c r="TAH20" i="38"/>
  <c r="TAI20" i="38"/>
  <c r="TAJ20" i="38"/>
  <c r="TAK20" i="38"/>
  <c r="TAL20" i="38"/>
  <c r="TAM20" i="38"/>
  <c r="TAN20" i="38"/>
  <c r="TAO20" i="38"/>
  <c r="TAP20" i="38"/>
  <c r="TAQ20" i="38"/>
  <c r="TAR20" i="38"/>
  <c r="TAS20" i="38"/>
  <c r="TAT20" i="38"/>
  <c r="TAU20" i="38"/>
  <c r="TAV20" i="38"/>
  <c r="TAW20" i="38"/>
  <c r="TAX20" i="38"/>
  <c r="TAY20" i="38"/>
  <c r="TAZ20" i="38"/>
  <c r="TBA20" i="38"/>
  <c r="TBB20" i="38"/>
  <c r="TBC20" i="38"/>
  <c r="TBD20" i="38"/>
  <c r="TBE20" i="38"/>
  <c r="TBF20" i="38"/>
  <c r="TBG20" i="38"/>
  <c r="TBH20" i="38"/>
  <c r="TBI20" i="38"/>
  <c r="TBJ20" i="38"/>
  <c r="TBK20" i="38"/>
  <c r="TBL20" i="38"/>
  <c r="TBM20" i="38"/>
  <c r="TBN20" i="38"/>
  <c r="TBO20" i="38"/>
  <c r="TBP20" i="38"/>
  <c r="TBQ20" i="38"/>
  <c r="TBR20" i="38"/>
  <c r="TBS20" i="38"/>
  <c r="TBT20" i="38"/>
  <c r="TBU20" i="38"/>
  <c r="TBV20" i="38"/>
  <c r="TBW20" i="38"/>
  <c r="TBX20" i="38"/>
  <c r="TBY20" i="38"/>
  <c r="TBZ20" i="38"/>
  <c r="TCA20" i="38"/>
  <c r="TCB20" i="38"/>
  <c r="TCC20" i="38"/>
  <c r="TCD20" i="38"/>
  <c r="TCE20" i="38"/>
  <c r="TCF20" i="38"/>
  <c r="TCG20" i="38"/>
  <c r="TCH20" i="38"/>
  <c r="TCI20" i="38"/>
  <c r="TCJ20" i="38"/>
  <c r="TCK20" i="38"/>
  <c r="TCL20" i="38"/>
  <c r="TCM20" i="38"/>
  <c r="TCN20" i="38"/>
  <c r="TCO20" i="38"/>
  <c r="TCP20" i="38"/>
  <c r="TCQ20" i="38"/>
  <c r="TCR20" i="38"/>
  <c r="TCS20" i="38"/>
  <c r="TCT20" i="38"/>
  <c r="TCU20" i="38"/>
  <c r="TCV20" i="38"/>
  <c r="TCW20" i="38"/>
  <c r="TCX20" i="38"/>
  <c r="TCY20" i="38"/>
  <c r="TCZ20" i="38"/>
  <c r="TDA20" i="38"/>
  <c r="TDB20" i="38"/>
  <c r="TDC20" i="38"/>
  <c r="TDD20" i="38"/>
  <c r="TDE20" i="38"/>
  <c r="TDF20" i="38"/>
  <c r="TDG20" i="38"/>
  <c r="TDH20" i="38"/>
  <c r="TDI20" i="38"/>
  <c r="TDJ20" i="38"/>
  <c r="TDK20" i="38"/>
  <c r="TDL20" i="38"/>
  <c r="TDM20" i="38"/>
  <c r="TDN20" i="38"/>
  <c r="TDO20" i="38"/>
  <c r="TDP20" i="38"/>
  <c r="TDQ20" i="38"/>
  <c r="TDR20" i="38"/>
  <c r="TDS20" i="38"/>
  <c r="TDT20" i="38"/>
  <c r="TDU20" i="38"/>
  <c r="TDV20" i="38"/>
  <c r="TDW20" i="38"/>
  <c r="TDX20" i="38"/>
  <c r="TDY20" i="38"/>
  <c r="TDZ20" i="38"/>
  <c r="TEA20" i="38"/>
  <c r="TEB20" i="38"/>
  <c r="TEC20" i="38"/>
  <c r="TED20" i="38"/>
  <c r="TEE20" i="38"/>
  <c r="TEF20" i="38"/>
  <c r="TEG20" i="38"/>
  <c r="TEH20" i="38"/>
  <c r="TEI20" i="38"/>
  <c r="TEJ20" i="38"/>
  <c r="TEK20" i="38"/>
  <c r="TEL20" i="38"/>
  <c r="TEM20" i="38"/>
  <c r="TEN20" i="38"/>
  <c r="TEO20" i="38"/>
  <c r="TEP20" i="38"/>
  <c r="TEQ20" i="38"/>
  <c r="TER20" i="38"/>
  <c r="TES20" i="38"/>
  <c r="TET20" i="38"/>
  <c r="TEU20" i="38"/>
  <c r="TEV20" i="38"/>
  <c r="TEW20" i="38"/>
  <c r="TEX20" i="38"/>
  <c r="TEY20" i="38"/>
  <c r="TEZ20" i="38"/>
  <c r="TFA20" i="38"/>
  <c r="TFB20" i="38"/>
  <c r="TFC20" i="38"/>
  <c r="TFD20" i="38"/>
  <c r="TFE20" i="38"/>
  <c r="TFF20" i="38"/>
  <c r="TFG20" i="38"/>
  <c r="TFH20" i="38"/>
  <c r="TFI20" i="38"/>
  <c r="TFJ20" i="38"/>
  <c r="TFK20" i="38"/>
  <c r="TFL20" i="38"/>
  <c r="TFM20" i="38"/>
  <c r="TFN20" i="38"/>
  <c r="TFO20" i="38"/>
  <c r="TFP20" i="38"/>
  <c r="TFQ20" i="38"/>
  <c r="TFR20" i="38"/>
  <c r="TFS20" i="38"/>
  <c r="TFT20" i="38"/>
  <c r="TFU20" i="38"/>
  <c r="TFV20" i="38"/>
  <c r="TFW20" i="38"/>
  <c r="TFX20" i="38"/>
  <c r="TFY20" i="38"/>
  <c r="TFZ20" i="38"/>
  <c r="TGA20" i="38"/>
  <c r="TGB20" i="38"/>
  <c r="TGC20" i="38"/>
  <c r="TGD20" i="38"/>
  <c r="TGE20" i="38"/>
  <c r="TGF20" i="38"/>
  <c r="TGG20" i="38"/>
  <c r="TGH20" i="38"/>
  <c r="TGI20" i="38"/>
  <c r="TGJ20" i="38"/>
  <c r="TGK20" i="38"/>
  <c r="TGL20" i="38"/>
  <c r="TGM20" i="38"/>
  <c r="TGN20" i="38"/>
  <c r="TGO20" i="38"/>
  <c r="TGP20" i="38"/>
  <c r="TGQ20" i="38"/>
  <c r="TGR20" i="38"/>
  <c r="TGS20" i="38"/>
  <c r="TGT20" i="38"/>
  <c r="TGU20" i="38"/>
  <c r="TGV20" i="38"/>
  <c r="TGW20" i="38"/>
  <c r="TGX20" i="38"/>
  <c r="TGY20" i="38"/>
  <c r="TGZ20" i="38"/>
  <c r="THA20" i="38"/>
  <c r="THB20" i="38"/>
  <c r="THC20" i="38"/>
  <c r="THD20" i="38"/>
  <c r="THE20" i="38"/>
  <c r="THF20" i="38"/>
  <c r="THG20" i="38"/>
  <c r="THH20" i="38"/>
  <c r="THI20" i="38"/>
  <c r="THJ20" i="38"/>
  <c r="THK20" i="38"/>
  <c r="THL20" i="38"/>
  <c r="THM20" i="38"/>
  <c r="THN20" i="38"/>
  <c r="THO20" i="38"/>
  <c r="THP20" i="38"/>
  <c r="THQ20" i="38"/>
  <c r="THR20" i="38"/>
  <c r="THS20" i="38"/>
  <c r="THT20" i="38"/>
  <c r="THU20" i="38"/>
  <c r="THV20" i="38"/>
  <c r="THW20" i="38"/>
  <c r="THX20" i="38"/>
  <c r="THY20" i="38"/>
  <c r="THZ20" i="38"/>
  <c r="TIA20" i="38"/>
  <c r="TIB20" i="38"/>
  <c r="TIC20" i="38"/>
  <c r="TID20" i="38"/>
  <c r="TIE20" i="38"/>
  <c r="TIF20" i="38"/>
  <c r="TIG20" i="38"/>
  <c r="TIH20" i="38"/>
  <c r="TII20" i="38"/>
  <c r="TIJ20" i="38"/>
  <c r="TIK20" i="38"/>
  <c r="TIL20" i="38"/>
  <c r="TIM20" i="38"/>
  <c r="TIN20" i="38"/>
  <c r="TIO20" i="38"/>
  <c r="TIP20" i="38"/>
  <c r="TIQ20" i="38"/>
  <c r="TIR20" i="38"/>
  <c r="TIS20" i="38"/>
  <c r="TIT20" i="38"/>
  <c r="TIU20" i="38"/>
  <c r="TIV20" i="38"/>
  <c r="TIW20" i="38"/>
  <c r="TIX20" i="38"/>
  <c r="TIY20" i="38"/>
  <c r="TIZ20" i="38"/>
  <c r="TJA20" i="38"/>
  <c r="TJB20" i="38"/>
  <c r="TJC20" i="38"/>
  <c r="TJD20" i="38"/>
  <c r="TJE20" i="38"/>
  <c r="TJF20" i="38"/>
  <c r="TJG20" i="38"/>
  <c r="TJH20" i="38"/>
  <c r="TJI20" i="38"/>
  <c r="TJJ20" i="38"/>
  <c r="TJK20" i="38"/>
  <c r="TJL20" i="38"/>
  <c r="TJM20" i="38"/>
  <c r="TJN20" i="38"/>
  <c r="TJO20" i="38"/>
  <c r="TJP20" i="38"/>
  <c r="TJQ20" i="38"/>
  <c r="TJR20" i="38"/>
  <c r="TJS20" i="38"/>
  <c r="TJT20" i="38"/>
  <c r="TJU20" i="38"/>
  <c r="TJV20" i="38"/>
  <c r="TJW20" i="38"/>
  <c r="TJX20" i="38"/>
  <c r="TJY20" i="38"/>
  <c r="TJZ20" i="38"/>
  <c r="TKA20" i="38"/>
  <c r="TKB20" i="38"/>
  <c r="TKC20" i="38"/>
  <c r="TKD20" i="38"/>
  <c r="TKE20" i="38"/>
  <c r="TKF20" i="38"/>
  <c r="TKG20" i="38"/>
  <c r="TKH20" i="38"/>
  <c r="TKI20" i="38"/>
  <c r="TKJ20" i="38"/>
  <c r="TKK20" i="38"/>
  <c r="TKL20" i="38"/>
  <c r="TKM20" i="38"/>
  <c r="TKN20" i="38"/>
  <c r="TKO20" i="38"/>
  <c r="TKP20" i="38"/>
  <c r="TKQ20" i="38"/>
  <c r="TKR20" i="38"/>
  <c r="TKS20" i="38"/>
  <c r="TKT20" i="38"/>
  <c r="TKU20" i="38"/>
  <c r="TKV20" i="38"/>
  <c r="TKW20" i="38"/>
  <c r="TKX20" i="38"/>
  <c r="TKY20" i="38"/>
  <c r="TKZ20" i="38"/>
  <c r="TLA20" i="38"/>
  <c r="TLB20" i="38"/>
  <c r="TLC20" i="38"/>
  <c r="TLD20" i="38"/>
  <c r="TLE20" i="38"/>
  <c r="TLF20" i="38"/>
  <c r="TLG20" i="38"/>
  <c r="TLH20" i="38"/>
  <c r="TLI20" i="38"/>
  <c r="TLJ20" i="38"/>
  <c r="TLK20" i="38"/>
  <c r="TLL20" i="38"/>
  <c r="TLM20" i="38"/>
  <c r="TLN20" i="38"/>
  <c r="TLO20" i="38"/>
  <c r="TLP20" i="38"/>
  <c r="TLQ20" i="38"/>
  <c r="TLR20" i="38"/>
  <c r="TLS20" i="38"/>
  <c r="TLT20" i="38"/>
  <c r="TLU20" i="38"/>
  <c r="TLV20" i="38"/>
  <c r="TLW20" i="38"/>
  <c r="TLX20" i="38"/>
  <c r="TLY20" i="38"/>
  <c r="TLZ20" i="38"/>
  <c r="TMA20" i="38"/>
  <c r="TMB20" i="38"/>
  <c r="TMC20" i="38"/>
  <c r="TMD20" i="38"/>
  <c r="TME20" i="38"/>
  <c r="TMF20" i="38"/>
  <c r="TMG20" i="38"/>
  <c r="TMH20" i="38"/>
  <c r="TMI20" i="38"/>
  <c r="TMJ20" i="38"/>
  <c r="TMK20" i="38"/>
  <c r="TML20" i="38"/>
  <c r="TMM20" i="38"/>
  <c r="TMN20" i="38"/>
  <c r="TMO20" i="38"/>
  <c r="TMP20" i="38"/>
  <c r="TMQ20" i="38"/>
  <c r="TMR20" i="38"/>
  <c r="TMS20" i="38"/>
  <c r="TMT20" i="38"/>
  <c r="TMU20" i="38"/>
  <c r="TMV20" i="38"/>
  <c r="TMW20" i="38"/>
  <c r="TMX20" i="38"/>
  <c r="TMY20" i="38"/>
  <c r="TMZ20" i="38"/>
  <c r="TNA20" i="38"/>
  <c r="TNB20" i="38"/>
  <c r="TNC20" i="38"/>
  <c r="TND20" i="38"/>
  <c r="TNE20" i="38"/>
  <c r="TNF20" i="38"/>
  <c r="TNG20" i="38"/>
  <c r="TNH20" i="38"/>
  <c r="TNI20" i="38"/>
  <c r="TNJ20" i="38"/>
  <c r="TNK20" i="38"/>
  <c r="TNL20" i="38"/>
  <c r="TNM20" i="38"/>
  <c r="TNN20" i="38"/>
  <c r="TNO20" i="38"/>
  <c r="TNP20" i="38"/>
  <c r="TNQ20" i="38"/>
  <c r="TNR20" i="38"/>
  <c r="TNS20" i="38"/>
  <c r="TNT20" i="38"/>
  <c r="TNU20" i="38"/>
  <c r="TNV20" i="38"/>
  <c r="TNW20" i="38"/>
  <c r="TNX20" i="38"/>
  <c r="TNY20" i="38"/>
  <c r="TNZ20" i="38"/>
  <c r="TOA20" i="38"/>
  <c r="TOB20" i="38"/>
  <c r="TOC20" i="38"/>
  <c r="TOD20" i="38"/>
  <c r="TOE20" i="38"/>
  <c r="TOF20" i="38"/>
  <c r="TOG20" i="38"/>
  <c r="TOH20" i="38"/>
  <c r="TOI20" i="38"/>
  <c r="TOJ20" i="38"/>
  <c r="TOK20" i="38"/>
  <c r="TOL20" i="38"/>
  <c r="TOM20" i="38"/>
  <c r="TON20" i="38"/>
  <c r="TOO20" i="38"/>
  <c r="TOP20" i="38"/>
  <c r="TOQ20" i="38"/>
  <c r="TOR20" i="38"/>
  <c r="TOS20" i="38"/>
  <c r="TOT20" i="38"/>
  <c r="TOU20" i="38"/>
  <c r="TOV20" i="38"/>
  <c r="TOW20" i="38"/>
  <c r="TOX20" i="38"/>
  <c r="TOY20" i="38"/>
  <c r="TOZ20" i="38"/>
  <c r="TPA20" i="38"/>
  <c r="TPB20" i="38"/>
  <c r="TPC20" i="38"/>
  <c r="TPD20" i="38"/>
  <c r="TPE20" i="38"/>
  <c r="TPF20" i="38"/>
  <c r="TPG20" i="38"/>
  <c r="TPH20" i="38"/>
  <c r="TPI20" i="38"/>
  <c r="TPJ20" i="38"/>
  <c r="TPK20" i="38"/>
  <c r="TPL20" i="38"/>
  <c r="TPM20" i="38"/>
  <c r="TPN20" i="38"/>
  <c r="TPO20" i="38"/>
  <c r="TPP20" i="38"/>
  <c r="TPQ20" i="38"/>
  <c r="TPR20" i="38"/>
  <c r="TPS20" i="38"/>
  <c r="TPT20" i="38"/>
  <c r="TPU20" i="38"/>
  <c r="TPV20" i="38"/>
  <c r="TPW20" i="38"/>
  <c r="TPX20" i="38"/>
  <c r="TPY20" i="38"/>
  <c r="TPZ20" i="38"/>
  <c r="TQA20" i="38"/>
  <c r="TQB20" i="38"/>
  <c r="TQC20" i="38"/>
  <c r="TQD20" i="38"/>
  <c r="TQE20" i="38"/>
  <c r="TQF20" i="38"/>
  <c r="TQG20" i="38"/>
  <c r="TQH20" i="38"/>
  <c r="TQI20" i="38"/>
  <c r="TQJ20" i="38"/>
  <c r="TQK20" i="38"/>
  <c r="TQL20" i="38"/>
  <c r="TQM20" i="38"/>
  <c r="TQN20" i="38"/>
  <c r="TQO20" i="38"/>
  <c r="TQP20" i="38"/>
  <c r="TQQ20" i="38"/>
  <c r="TQR20" i="38"/>
  <c r="TQS20" i="38"/>
  <c r="TQT20" i="38"/>
  <c r="TQU20" i="38"/>
  <c r="TQV20" i="38"/>
  <c r="TQW20" i="38"/>
  <c r="TQX20" i="38"/>
  <c r="TQY20" i="38"/>
  <c r="TQZ20" i="38"/>
  <c r="TRA20" i="38"/>
  <c r="TRB20" i="38"/>
  <c r="TRC20" i="38"/>
  <c r="TRD20" i="38"/>
  <c r="TRE20" i="38"/>
  <c r="TRF20" i="38"/>
  <c r="TRG20" i="38"/>
  <c r="TRH20" i="38"/>
  <c r="TRI20" i="38"/>
  <c r="TRJ20" i="38"/>
  <c r="TRK20" i="38"/>
  <c r="TRL20" i="38"/>
  <c r="TRM20" i="38"/>
  <c r="TRN20" i="38"/>
  <c r="TRO20" i="38"/>
  <c r="TRP20" i="38"/>
  <c r="TRQ20" i="38"/>
  <c r="TRR20" i="38"/>
  <c r="TRS20" i="38"/>
  <c r="TRT20" i="38"/>
  <c r="TRU20" i="38"/>
  <c r="TRV20" i="38"/>
  <c r="TRW20" i="38"/>
  <c r="TRX20" i="38"/>
  <c r="TRY20" i="38"/>
  <c r="TRZ20" i="38"/>
  <c r="TSA20" i="38"/>
  <c r="TSB20" i="38"/>
  <c r="TSC20" i="38"/>
  <c r="TSD20" i="38"/>
  <c r="TSE20" i="38"/>
  <c r="TSF20" i="38"/>
  <c r="TSG20" i="38"/>
  <c r="TSH20" i="38"/>
  <c r="TSI20" i="38"/>
  <c r="TSJ20" i="38"/>
  <c r="TSK20" i="38"/>
  <c r="TSL20" i="38"/>
  <c r="TSM20" i="38"/>
  <c r="TSN20" i="38"/>
  <c r="TSO20" i="38"/>
  <c r="TSP20" i="38"/>
  <c r="TSQ20" i="38"/>
  <c r="TSR20" i="38"/>
  <c r="TSS20" i="38"/>
  <c r="TST20" i="38"/>
  <c r="TSU20" i="38"/>
  <c r="TSV20" i="38"/>
  <c r="TSW20" i="38"/>
  <c r="TSX20" i="38"/>
  <c r="TSY20" i="38"/>
  <c r="TSZ20" i="38"/>
  <c r="TTA20" i="38"/>
  <c r="TTB20" i="38"/>
  <c r="TTC20" i="38"/>
  <c r="TTD20" i="38"/>
  <c r="TTE20" i="38"/>
  <c r="TTF20" i="38"/>
  <c r="TTG20" i="38"/>
  <c r="TTH20" i="38"/>
  <c r="TTI20" i="38"/>
  <c r="TTJ20" i="38"/>
  <c r="TTK20" i="38"/>
  <c r="TTL20" i="38"/>
  <c r="TTM20" i="38"/>
  <c r="TTN20" i="38"/>
  <c r="TTO20" i="38"/>
  <c r="TTP20" i="38"/>
  <c r="TTQ20" i="38"/>
  <c r="TTR20" i="38"/>
  <c r="TTS20" i="38"/>
  <c r="TTT20" i="38"/>
  <c r="TTU20" i="38"/>
  <c r="TTV20" i="38"/>
  <c r="TTW20" i="38"/>
  <c r="TTX20" i="38"/>
  <c r="TTY20" i="38"/>
  <c r="TTZ20" i="38"/>
  <c r="TUA20" i="38"/>
  <c r="TUB20" i="38"/>
  <c r="TUC20" i="38"/>
  <c r="TUD20" i="38"/>
  <c r="TUE20" i="38"/>
  <c r="TUF20" i="38"/>
  <c r="TUG20" i="38"/>
  <c r="TUH20" i="38"/>
  <c r="TUI20" i="38"/>
  <c r="TUJ20" i="38"/>
  <c r="TUK20" i="38"/>
  <c r="TUL20" i="38"/>
  <c r="TUM20" i="38"/>
  <c r="TUN20" i="38"/>
  <c r="TUO20" i="38"/>
  <c r="TUP20" i="38"/>
  <c r="TUQ20" i="38"/>
  <c r="TUR20" i="38"/>
  <c r="TUS20" i="38"/>
  <c r="TUT20" i="38"/>
  <c r="TUU20" i="38"/>
  <c r="TUV20" i="38"/>
  <c r="TUW20" i="38"/>
  <c r="TUX20" i="38"/>
  <c r="TUY20" i="38"/>
  <c r="TUZ20" i="38"/>
  <c r="TVA20" i="38"/>
  <c r="TVB20" i="38"/>
  <c r="TVC20" i="38"/>
  <c r="TVD20" i="38"/>
  <c r="TVE20" i="38"/>
  <c r="TVF20" i="38"/>
  <c r="TVG20" i="38"/>
  <c r="TVH20" i="38"/>
  <c r="TVI20" i="38"/>
  <c r="TVJ20" i="38"/>
  <c r="TVK20" i="38"/>
  <c r="TVL20" i="38"/>
  <c r="TVM20" i="38"/>
  <c r="TVN20" i="38"/>
  <c r="TVO20" i="38"/>
  <c r="TVP20" i="38"/>
  <c r="TVQ20" i="38"/>
  <c r="TVR20" i="38"/>
  <c r="TVS20" i="38"/>
  <c r="TVT20" i="38"/>
  <c r="TVU20" i="38"/>
  <c r="TVV20" i="38"/>
  <c r="TVW20" i="38"/>
  <c r="TVX20" i="38"/>
  <c r="TVY20" i="38"/>
  <c r="TVZ20" i="38"/>
  <c r="TWA20" i="38"/>
  <c r="TWB20" i="38"/>
  <c r="TWC20" i="38"/>
  <c r="TWD20" i="38"/>
  <c r="TWE20" i="38"/>
  <c r="TWF20" i="38"/>
  <c r="TWG20" i="38"/>
  <c r="TWH20" i="38"/>
  <c r="TWI20" i="38"/>
  <c r="TWJ20" i="38"/>
  <c r="TWK20" i="38"/>
  <c r="TWL20" i="38"/>
  <c r="TWM20" i="38"/>
  <c r="TWN20" i="38"/>
  <c r="TWO20" i="38"/>
  <c r="TWP20" i="38"/>
  <c r="TWQ20" i="38"/>
  <c r="TWR20" i="38"/>
  <c r="TWS20" i="38"/>
  <c r="TWT20" i="38"/>
  <c r="TWU20" i="38"/>
  <c r="TWV20" i="38"/>
  <c r="TWW20" i="38"/>
  <c r="TWX20" i="38"/>
  <c r="TWY20" i="38"/>
  <c r="TWZ20" i="38"/>
  <c r="TXA20" i="38"/>
  <c r="TXB20" i="38"/>
  <c r="TXC20" i="38"/>
  <c r="TXD20" i="38"/>
  <c r="TXE20" i="38"/>
  <c r="TXF20" i="38"/>
  <c r="TXG20" i="38"/>
  <c r="TXH20" i="38"/>
  <c r="TXI20" i="38"/>
  <c r="TXJ20" i="38"/>
  <c r="TXK20" i="38"/>
  <c r="TXL20" i="38"/>
  <c r="TXM20" i="38"/>
  <c r="TXN20" i="38"/>
  <c r="TXO20" i="38"/>
  <c r="TXP20" i="38"/>
  <c r="TXQ20" i="38"/>
  <c r="TXR20" i="38"/>
  <c r="TXS20" i="38"/>
  <c r="TXT20" i="38"/>
  <c r="TXU20" i="38"/>
  <c r="TXV20" i="38"/>
  <c r="TXW20" i="38"/>
  <c r="TXX20" i="38"/>
  <c r="TXY20" i="38"/>
  <c r="TXZ20" i="38"/>
  <c r="TYA20" i="38"/>
  <c r="TYB20" i="38"/>
  <c r="TYC20" i="38"/>
  <c r="TYD20" i="38"/>
  <c r="TYE20" i="38"/>
  <c r="TYF20" i="38"/>
  <c r="TYG20" i="38"/>
  <c r="TYH20" i="38"/>
  <c r="TYI20" i="38"/>
  <c r="TYJ20" i="38"/>
  <c r="TYK20" i="38"/>
  <c r="TYL20" i="38"/>
  <c r="TYM20" i="38"/>
  <c r="TYN20" i="38"/>
  <c r="TYO20" i="38"/>
  <c r="TYP20" i="38"/>
  <c r="TYQ20" i="38"/>
  <c r="TYR20" i="38"/>
  <c r="TYS20" i="38"/>
  <c r="TYT20" i="38"/>
  <c r="TYU20" i="38"/>
  <c r="TYV20" i="38"/>
  <c r="TYW20" i="38"/>
  <c r="TYX20" i="38"/>
  <c r="TYY20" i="38"/>
  <c r="TYZ20" i="38"/>
  <c r="TZA20" i="38"/>
  <c r="TZB20" i="38"/>
  <c r="TZC20" i="38"/>
  <c r="TZD20" i="38"/>
  <c r="TZE20" i="38"/>
  <c r="TZF20" i="38"/>
  <c r="TZG20" i="38"/>
  <c r="TZH20" i="38"/>
  <c r="TZI20" i="38"/>
  <c r="TZJ20" i="38"/>
  <c r="TZK20" i="38"/>
  <c r="TZL20" i="38"/>
  <c r="TZM20" i="38"/>
  <c r="TZN20" i="38"/>
  <c r="TZO20" i="38"/>
  <c r="TZP20" i="38"/>
  <c r="TZQ20" i="38"/>
  <c r="TZR20" i="38"/>
  <c r="TZS20" i="38"/>
  <c r="TZT20" i="38"/>
  <c r="TZU20" i="38"/>
  <c r="TZV20" i="38"/>
  <c r="TZW20" i="38"/>
  <c r="TZX20" i="38"/>
  <c r="TZY20" i="38"/>
  <c r="TZZ20" i="38"/>
  <c r="UAA20" i="38"/>
  <c r="UAB20" i="38"/>
  <c r="UAC20" i="38"/>
  <c r="UAD20" i="38"/>
  <c r="UAE20" i="38"/>
  <c r="UAF20" i="38"/>
  <c r="UAG20" i="38"/>
  <c r="UAH20" i="38"/>
  <c r="UAI20" i="38"/>
  <c r="UAJ20" i="38"/>
  <c r="UAK20" i="38"/>
  <c r="UAL20" i="38"/>
  <c r="UAM20" i="38"/>
  <c r="UAN20" i="38"/>
  <c r="UAO20" i="38"/>
  <c r="UAP20" i="38"/>
  <c r="UAQ20" i="38"/>
  <c r="UAR20" i="38"/>
  <c r="UAS20" i="38"/>
  <c r="UAT20" i="38"/>
  <c r="UAU20" i="38"/>
  <c r="UAV20" i="38"/>
  <c r="UAW20" i="38"/>
  <c r="UAX20" i="38"/>
  <c r="UAY20" i="38"/>
  <c r="UAZ20" i="38"/>
  <c r="UBA20" i="38"/>
  <c r="UBB20" i="38"/>
  <c r="UBC20" i="38"/>
  <c r="UBD20" i="38"/>
  <c r="UBE20" i="38"/>
  <c r="UBF20" i="38"/>
  <c r="UBG20" i="38"/>
  <c r="UBH20" i="38"/>
  <c r="UBI20" i="38"/>
  <c r="UBJ20" i="38"/>
  <c r="UBK20" i="38"/>
  <c r="UBL20" i="38"/>
  <c r="UBM20" i="38"/>
  <c r="UBN20" i="38"/>
  <c r="UBO20" i="38"/>
  <c r="UBP20" i="38"/>
  <c r="UBQ20" i="38"/>
  <c r="UBR20" i="38"/>
  <c r="UBS20" i="38"/>
  <c r="UBT20" i="38"/>
  <c r="UBU20" i="38"/>
  <c r="UBV20" i="38"/>
  <c r="UBW20" i="38"/>
  <c r="UBX20" i="38"/>
  <c r="UBY20" i="38"/>
  <c r="UBZ20" i="38"/>
  <c r="UCA20" i="38"/>
  <c r="UCB20" i="38"/>
  <c r="UCC20" i="38"/>
  <c r="UCD20" i="38"/>
  <c r="UCE20" i="38"/>
  <c r="UCF20" i="38"/>
  <c r="UCG20" i="38"/>
  <c r="UCH20" i="38"/>
  <c r="UCI20" i="38"/>
  <c r="UCJ20" i="38"/>
  <c r="UCK20" i="38"/>
  <c r="UCL20" i="38"/>
  <c r="UCM20" i="38"/>
  <c r="UCN20" i="38"/>
  <c r="UCO20" i="38"/>
  <c r="UCP20" i="38"/>
  <c r="UCQ20" i="38"/>
  <c r="UCR20" i="38"/>
  <c r="UCS20" i="38"/>
  <c r="UCT20" i="38"/>
  <c r="UCU20" i="38"/>
  <c r="UCV20" i="38"/>
  <c r="UCW20" i="38"/>
  <c r="UCX20" i="38"/>
  <c r="UCY20" i="38"/>
  <c r="UCZ20" i="38"/>
  <c r="UDA20" i="38"/>
  <c r="UDB20" i="38"/>
  <c r="UDC20" i="38"/>
  <c r="UDD20" i="38"/>
  <c r="UDE20" i="38"/>
  <c r="UDF20" i="38"/>
  <c r="UDG20" i="38"/>
  <c r="UDH20" i="38"/>
  <c r="UDI20" i="38"/>
  <c r="UDJ20" i="38"/>
  <c r="UDK20" i="38"/>
  <c r="UDL20" i="38"/>
  <c r="UDM20" i="38"/>
  <c r="UDN20" i="38"/>
  <c r="UDO20" i="38"/>
  <c r="UDP20" i="38"/>
  <c r="UDQ20" i="38"/>
  <c r="UDR20" i="38"/>
  <c r="UDS20" i="38"/>
  <c r="UDT20" i="38"/>
  <c r="UDU20" i="38"/>
  <c r="UDV20" i="38"/>
  <c r="UDW20" i="38"/>
  <c r="UDX20" i="38"/>
  <c r="UDY20" i="38"/>
  <c r="UDZ20" i="38"/>
  <c r="UEA20" i="38"/>
  <c r="UEB20" i="38"/>
  <c r="UEC20" i="38"/>
  <c r="UED20" i="38"/>
  <c r="UEE20" i="38"/>
  <c r="UEF20" i="38"/>
  <c r="UEG20" i="38"/>
  <c r="UEH20" i="38"/>
  <c r="UEI20" i="38"/>
  <c r="UEJ20" i="38"/>
  <c r="UEK20" i="38"/>
  <c r="UEL20" i="38"/>
  <c r="UEM20" i="38"/>
  <c r="UEN20" i="38"/>
  <c r="UEO20" i="38"/>
  <c r="UEP20" i="38"/>
  <c r="UEQ20" i="38"/>
  <c r="UER20" i="38"/>
  <c r="UES20" i="38"/>
  <c r="UET20" i="38"/>
  <c r="UEU20" i="38"/>
  <c r="UEV20" i="38"/>
  <c r="UEW20" i="38"/>
  <c r="UEX20" i="38"/>
  <c r="UEY20" i="38"/>
  <c r="UEZ20" i="38"/>
  <c r="UFA20" i="38"/>
  <c r="UFB20" i="38"/>
  <c r="UFC20" i="38"/>
  <c r="UFD20" i="38"/>
  <c r="UFE20" i="38"/>
  <c r="UFF20" i="38"/>
  <c r="UFG20" i="38"/>
  <c r="UFH20" i="38"/>
  <c r="UFI20" i="38"/>
  <c r="UFJ20" i="38"/>
  <c r="UFK20" i="38"/>
  <c r="UFL20" i="38"/>
  <c r="UFM20" i="38"/>
  <c r="UFN20" i="38"/>
  <c r="UFO20" i="38"/>
  <c r="UFP20" i="38"/>
  <c r="UFQ20" i="38"/>
  <c r="UFR20" i="38"/>
  <c r="UFS20" i="38"/>
  <c r="UFT20" i="38"/>
  <c r="UFU20" i="38"/>
  <c r="UFV20" i="38"/>
  <c r="UFW20" i="38"/>
  <c r="UFX20" i="38"/>
  <c r="UFY20" i="38"/>
  <c r="UFZ20" i="38"/>
  <c r="UGA20" i="38"/>
  <c r="UGB20" i="38"/>
  <c r="UGC20" i="38"/>
  <c r="UGD20" i="38"/>
  <c r="UGE20" i="38"/>
  <c r="UGF20" i="38"/>
  <c r="UGG20" i="38"/>
  <c r="UGH20" i="38"/>
  <c r="UGI20" i="38"/>
  <c r="UGJ20" i="38"/>
  <c r="UGK20" i="38"/>
  <c r="UGL20" i="38"/>
  <c r="UGM20" i="38"/>
  <c r="UGN20" i="38"/>
  <c r="UGO20" i="38"/>
  <c r="UGP20" i="38"/>
  <c r="UGQ20" i="38"/>
  <c r="UGR20" i="38"/>
  <c r="UGS20" i="38"/>
  <c r="UGT20" i="38"/>
  <c r="UGU20" i="38"/>
  <c r="UGV20" i="38"/>
  <c r="UGW20" i="38"/>
  <c r="UGX20" i="38"/>
  <c r="UGY20" i="38"/>
  <c r="UGZ20" i="38"/>
  <c r="UHA20" i="38"/>
  <c r="UHB20" i="38"/>
  <c r="UHC20" i="38"/>
  <c r="UHD20" i="38"/>
  <c r="UHE20" i="38"/>
  <c r="UHF20" i="38"/>
  <c r="UHG20" i="38"/>
  <c r="UHH20" i="38"/>
  <c r="UHI20" i="38"/>
  <c r="UHJ20" i="38"/>
  <c r="UHK20" i="38"/>
  <c r="UHL20" i="38"/>
  <c r="UHM20" i="38"/>
  <c r="UHN20" i="38"/>
  <c r="UHO20" i="38"/>
  <c r="UHP20" i="38"/>
  <c r="UHQ20" i="38"/>
  <c r="UHR20" i="38"/>
  <c r="UHS20" i="38"/>
  <c r="UHT20" i="38"/>
  <c r="UHU20" i="38"/>
  <c r="UHV20" i="38"/>
  <c r="UHW20" i="38"/>
  <c r="UHX20" i="38"/>
  <c r="UHY20" i="38"/>
  <c r="UHZ20" i="38"/>
  <c r="UIA20" i="38"/>
  <c r="UIB20" i="38"/>
  <c r="UIC20" i="38"/>
  <c r="UID20" i="38"/>
  <c r="UIE20" i="38"/>
  <c r="UIF20" i="38"/>
  <c r="UIG20" i="38"/>
  <c r="UIH20" i="38"/>
  <c r="UII20" i="38"/>
  <c r="UIJ20" i="38"/>
  <c r="UIK20" i="38"/>
  <c r="UIL20" i="38"/>
  <c r="UIM20" i="38"/>
  <c r="UIN20" i="38"/>
  <c r="UIO20" i="38"/>
  <c r="UIP20" i="38"/>
  <c r="UIQ20" i="38"/>
  <c r="UIR20" i="38"/>
  <c r="UIS20" i="38"/>
  <c r="UIT20" i="38"/>
  <c r="UIU20" i="38"/>
  <c r="UIV20" i="38"/>
  <c r="UIW20" i="38"/>
  <c r="UIX20" i="38"/>
  <c r="UIY20" i="38"/>
  <c r="UIZ20" i="38"/>
  <c r="UJA20" i="38"/>
  <c r="UJB20" i="38"/>
  <c r="UJC20" i="38"/>
  <c r="UJD20" i="38"/>
  <c r="UJE20" i="38"/>
  <c r="UJF20" i="38"/>
  <c r="UJG20" i="38"/>
  <c r="UJH20" i="38"/>
  <c r="UJI20" i="38"/>
  <c r="UJJ20" i="38"/>
  <c r="UJK20" i="38"/>
  <c r="UJL20" i="38"/>
  <c r="UJM20" i="38"/>
  <c r="UJN20" i="38"/>
  <c r="UJO20" i="38"/>
  <c r="UJP20" i="38"/>
  <c r="UJQ20" i="38"/>
  <c r="UJR20" i="38"/>
  <c r="UJS20" i="38"/>
  <c r="UJT20" i="38"/>
  <c r="UJU20" i="38"/>
  <c r="UJV20" i="38"/>
  <c r="UJW20" i="38"/>
  <c r="UJX20" i="38"/>
  <c r="UJY20" i="38"/>
  <c r="UJZ20" i="38"/>
  <c r="UKA20" i="38"/>
  <c r="UKB20" i="38"/>
  <c r="UKC20" i="38"/>
  <c r="UKD20" i="38"/>
  <c r="UKE20" i="38"/>
  <c r="UKF20" i="38"/>
  <c r="UKG20" i="38"/>
  <c r="UKH20" i="38"/>
  <c r="UKI20" i="38"/>
  <c r="UKJ20" i="38"/>
  <c r="UKK20" i="38"/>
  <c r="UKL20" i="38"/>
  <c r="UKM20" i="38"/>
  <c r="UKN20" i="38"/>
  <c r="UKO20" i="38"/>
  <c r="UKP20" i="38"/>
  <c r="UKQ20" i="38"/>
  <c r="UKR20" i="38"/>
  <c r="UKS20" i="38"/>
  <c r="UKT20" i="38"/>
  <c r="UKU20" i="38"/>
  <c r="UKV20" i="38"/>
  <c r="UKW20" i="38"/>
  <c r="UKX20" i="38"/>
  <c r="UKY20" i="38"/>
  <c r="UKZ20" i="38"/>
  <c r="ULA20" i="38"/>
  <c r="ULB20" i="38"/>
  <c r="ULC20" i="38"/>
  <c r="ULD20" i="38"/>
  <c r="ULE20" i="38"/>
  <c r="ULF20" i="38"/>
  <c r="ULG20" i="38"/>
  <c r="ULH20" i="38"/>
  <c r="ULI20" i="38"/>
  <c r="ULJ20" i="38"/>
  <c r="ULK20" i="38"/>
  <c r="ULL20" i="38"/>
  <c r="ULM20" i="38"/>
  <c r="ULN20" i="38"/>
  <c r="ULO20" i="38"/>
  <c r="ULP20" i="38"/>
  <c r="ULQ20" i="38"/>
  <c r="ULR20" i="38"/>
  <c r="ULS20" i="38"/>
  <c r="ULT20" i="38"/>
  <c r="ULU20" i="38"/>
  <c r="ULV20" i="38"/>
  <c r="ULW20" i="38"/>
  <c r="ULX20" i="38"/>
  <c r="ULY20" i="38"/>
  <c r="ULZ20" i="38"/>
  <c r="UMA20" i="38"/>
  <c r="UMB20" i="38"/>
  <c r="UMC20" i="38"/>
  <c r="UMD20" i="38"/>
  <c r="UME20" i="38"/>
  <c r="UMF20" i="38"/>
  <c r="UMG20" i="38"/>
  <c r="UMH20" i="38"/>
  <c r="UMI20" i="38"/>
  <c r="UMJ20" i="38"/>
  <c r="UMK20" i="38"/>
  <c r="UML20" i="38"/>
  <c r="UMM20" i="38"/>
  <c r="UMN20" i="38"/>
  <c r="UMO20" i="38"/>
  <c r="UMP20" i="38"/>
  <c r="UMQ20" i="38"/>
  <c r="UMR20" i="38"/>
  <c r="UMS20" i="38"/>
  <c r="UMT20" i="38"/>
  <c r="UMU20" i="38"/>
  <c r="UMV20" i="38"/>
  <c r="UMW20" i="38"/>
  <c r="UMX20" i="38"/>
  <c r="UMY20" i="38"/>
  <c r="UMZ20" i="38"/>
  <c r="UNA20" i="38"/>
  <c r="UNB20" i="38"/>
  <c r="UNC20" i="38"/>
  <c r="UND20" i="38"/>
  <c r="UNE20" i="38"/>
  <c r="UNF20" i="38"/>
  <c r="UNG20" i="38"/>
  <c r="UNH20" i="38"/>
  <c r="UNI20" i="38"/>
  <c r="UNJ20" i="38"/>
  <c r="UNK20" i="38"/>
  <c r="UNL20" i="38"/>
  <c r="UNM20" i="38"/>
  <c r="UNN20" i="38"/>
  <c r="UNO20" i="38"/>
  <c r="UNP20" i="38"/>
  <c r="UNQ20" i="38"/>
  <c r="UNR20" i="38"/>
  <c r="UNS20" i="38"/>
  <c r="UNT20" i="38"/>
  <c r="UNU20" i="38"/>
  <c r="UNV20" i="38"/>
  <c r="UNW20" i="38"/>
  <c r="UNX20" i="38"/>
  <c r="UNY20" i="38"/>
  <c r="UNZ20" i="38"/>
  <c r="UOA20" i="38"/>
  <c r="UOB20" i="38"/>
  <c r="UOC20" i="38"/>
  <c r="UOD20" i="38"/>
  <c r="UOE20" i="38"/>
  <c r="UOF20" i="38"/>
  <c r="UOG20" i="38"/>
  <c r="UOH20" i="38"/>
  <c r="UOI20" i="38"/>
  <c r="UOJ20" i="38"/>
  <c r="UOK20" i="38"/>
  <c r="UOL20" i="38"/>
  <c r="UOM20" i="38"/>
  <c r="UON20" i="38"/>
  <c r="UOO20" i="38"/>
  <c r="UOP20" i="38"/>
  <c r="UOQ20" i="38"/>
  <c r="UOR20" i="38"/>
  <c r="UOS20" i="38"/>
  <c r="UOT20" i="38"/>
  <c r="UOU20" i="38"/>
  <c r="UOV20" i="38"/>
  <c r="UOW20" i="38"/>
  <c r="UOX20" i="38"/>
  <c r="UOY20" i="38"/>
  <c r="UOZ20" i="38"/>
  <c r="UPA20" i="38"/>
  <c r="UPB20" i="38"/>
  <c r="UPC20" i="38"/>
  <c r="UPD20" i="38"/>
  <c r="UPE20" i="38"/>
  <c r="UPF20" i="38"/>
  <c r="UPG20" i="38"/>
  <c r="UPH20" i="38"/>
  <c r="UPI20" i="38"/>
  <c r="UPJ20" i="38"/>
  <c r="UPK20" i="38"/>
  <c r="UPL20" i="38"/>
  <c r="UPM20" i="38"/>
  <c r="UPN20" i="38"/>
  <c r="UPO20" i="38"/>
  <c r="UPP20" i="38"/>
  <c r="UPQ20" i="38"/>
  <c r="UPR20" i="38"/>
  <c r="UPS20" i="38"/>
  <c r="UPT20" i="38"/>
  <c r="UPU20" i="38"/>
  <c r="UPV20" i="38"/>
  <c r="UPW20" i="38"/>
  <c r="UPX20" i="38"/>
  <c r="UPY20" i="38"/>
  <c r="UPZ20" i="38"/>
  <c r="UQA20" i="38"/>
  <c r="UQB20" i="38"/>
  <c r="UQC20" i="38"/>
  <c r="UQD20" i="38"/>
  <c r="UQE20" i="38"/>
  <c r="UQF20" i="38"/>
  <c r="UQG20" i="38"/>
  <c r="UQH20" i="38"/>
  <c r="UQI20" i="38"/>
  <c r="UQJ20" i="38"/>
  <c r="UQK20" i="38"/>
  <c r="UQL20" i="38"/>
  <c r="UQM20" i="38"/>
  <c r="UQN20" i="38"/>
  <c r="UQO20" i="38"/>
  <c r="UQP20" i="38"/>
  <c r="UQQ20" i="38"/>
  <c r="UQR20" i="38"/>
  <c r="UQS20" i="38"/>
  <c r="UQT20" i="38"/>
  <c r="UQU20" i="38"/>
  <c r="UQV20" i="38"/>
  <c r="UQW20" i="38"/>
  <c r="UQX20" i="38"/>
  <c r="UQY20" i="38"/>
  <c r="UQZ20" i="38"/>
  <c r="URA20" i="38"/>
  <c r="URB20" i="38"/>
  <c r="URC20" i="38"/>
  <c r="URD20" i="38"/>
  <c r="URE20" i="38"/>
  <c r="URF20" i="38"/>
  <c r="URG20" i="38"/>
  <c r="URH20" i="38"/>
  <c r="URI20" i="38"/>
  <c r="URJ20" i="38"/>
  <c r="URK20" i="38"/>
  <c r="URL20" i="38"/>
  <c r="URM20" i="38"/>
  <c r="URN20" i="38"/>
  <c r="URO20" i="38"/>
  <c r="URP20" i="38"/>
  <c r="URQ20" i="38"/>
  <c r="URR20" i="38"/>
  <c r="URS20" i="38"/>
  <c r="URT20" i="38"/>
  <c r="URU20" i="38"/>
  <c r="URV20" i="38"/>
  <c r="URW20" i="38"/>
  <c r="URX20" i="38"/>
  <c r="URY20" i="38"/>
  <c r="URZ20" i="38"/>
  <c r="USA20" i="38"/>
  <c r="USB20" i="38"/>
  <c r="USC20" i="38"/>
  <c r="USD20" i="38"/>
  <c r="USE20" i="38"/>
  <c r="USF20" i="38"/>
  <c r="USG20" i="38"/>
  <c r="USH20" i="38"/>
  <c r="USI20" i="38"/>
  <c r="USJ20" i="38"/>
  <c r="USK20" i="38"/>
  <c r="USL20" i="38"/>
  <c r="USM20" i="38"/>
  <c r="USN20" i="38"/>
  <c r="USO20" i="38"/>
  <c r="USP20" i="38"/>
  <c r="USQ20" i="38"/>
  <c r="USR20" i="38"/>
  <c r="USS20" i="38"/>
  <c r="UST20" i="38"/>
  <c r="USU20" i="38"/>
  <c r="USV20" i="38"/>
  <c r="USW20" i="38"/>
  <c r="USX20" i="38"/>
  <c r="USY20" i="38"/>
  <c r="USZ20" i="38"/>
  <c r="UTA20" i="38"/>
  <c r="UTB20" i="38"/>
  <c r="UTC20" i="38"/>
  <c r="UTD20" i="38"/>
  <c r="UTE20" i="38"/>
  <c r="UTF20" i="38"/>
  <c r="UTG20" i="38"/>
  <c r="UTH20" i="38"/>
  <c r="UTI20" i="38"/>
  <c r="UTJ20" i="38"/>
  <c r="UTK20" i="38"/>
  <c r="UTL20" i="38"/>
  <c r="UTM20" i="38"/>
  <c r="UTN20" i="38"/>
  <c r="UTO20" i="38"/>
  <c r="UTP20" i="38"/>
  <c r="UTQ20" i="38"/>
  <c r="UTR20" i="38"/>
  <c r="UTS20" i="38"/>
  <c r="UTT20" i="38"/>
  <c r="UTU20" i="38"/>
  <c r="UTV20" i="38"/>
  <c r="UTW20" i="38"/>
  <c r="UTX20" i="38"/>
  <c r="UTY20" i="38"/>
  <c r="UTZ20" i="38"/>
  <c r="UUA20" i="38"/>
  <c r="UUB20" i="38"/>
  <c r="UUC20" i="38"/>
  <c r="UUD20" i="38"/>
  <c r="UUE20" i="38"/>
  <c r="UUF20" i="38"/>
  <c r="UUG20" i="38"/>
  <c r="UUH20" i="38"/>
  <c r="UUI20" i="38"/>
  <c r="UUJ20" i="38"/>
  <c r="UUK20" i="38"/>
  <c r="UUL20" i="38"/>
  <c r="UUM20" i="38"/>
  <c r="UUN20" i="38"/>
  <c r="UUO20" i="38"/>
  <c r="UUP20" i="38"/>
  <c r="UUQ20" i="38"/>
  <c r="UUR20" i="38"/>
  <c r="UUS20" i="38"/>
  <c r="UUT20" i="38"/>
  <c r="UUU20" i="38"/>
  <c r="UUV20" i="38"/>
  <c r="UUW20" i="38"/>
  <c r="UUX20" i="38"/>
  <c r="UUY20" i="38"/>
  <c r="UUZ20" i="38"/>
  <c r="UVA20" i="38"/>
  <c r="UVB20" i="38"/>
  <c r="UVC20" i="38"/>
  <c r="UVD20" i="38"/>
  <c r="UVE20" i="38"/>
  <c r="UVF20" i="38"/>
  <c r="UVG20" i="38"/>
  <c r="UVH20" i="38"/>
  <c r="UVI20" i="38"/>
  <c r="UVJ20" i="38"/>
  <c r="UVK20" i="38"/>
  <c r="UVL20" i="38"/>
  <c r="UVM20" i="38"/>
  <c r="UVN20" i="38"/>
  <c r="UVO20" i="38"/>
  <c r="UVP20" i="38"/>
  <c r="UVQ20" i="38"/>
  <c r="UVR20" i="38"/>
  <c r="UVS20" i="38"/>
  <c r="UVT20" i="38"/>
  <c r="UVU20" i="38"/>
  <c r="UVV20" i="38"/>
  <c r="UVW20" i="38"/>
  <c r="UVX20" i="38"/>
  <c r="UVY20" i="38"/>
  <c r="UVZ20" i="38"/>
  <c r="UWA20" i="38"/>
  <c r="UWB20" i="38"/>
  <c r="UWC20" i="38"/>
  <c r="UWD20" i="38"/>
  <c r="UWE20" i="38"/>
  <c r="UWF20" i="38"/>
  <c r="UWG20" i="38"/>
  <c r="UWH20" i="38"/>
  <c r="UWI20" i="38"/>
  <c r="UWJ20" i="38"/>
  <c r="UWK20" i="38"/>
  <c r="UWL20" i="38"/>
  <c r="UWM20" i="38"/>
  <c r="UWN20" i="38"/>
  <c r="UWO20" i="38"/>
  <c r="UWP20" i="38"/>
  <c r="UWQ20" i="38"/>
  <c r="UWR20" i="38"/>
  <c r="UWS20" i="38"/>
  <c r="UWT20" i="38"/>
  <c r="UWU20" i="38"/>
  <c r="UWV20" i="38"/>
  <c r="UWW20" i="38"/>
  <c r="UWX20" i="38"/>
  <c r="UWY20" i="38"/>
  <c r="UWZ20" i="38"/>
  <c r="UXA20" i="38"/>
  <c r="UXB20" i="38"/>
  <c r="UXC20" i="38"/>
  <c r="UXD20" i="38"/>
  <c r="UXE20" i="38"/>
  <c r="UXF20" i="38"/>
  <c r="UXG20" i="38"/>
  <c r="UXH20" i="38"/>
  <c r="UXI20" i="38"/>
  <c r="UXJ20" i="38"/>
  <c r="UXK20" i="38"/>
  <c r="UXL20" i="38"/>
  <c r="UXM20" i="38"/>
  <c r="UXN20" i="38"/>
  <c r="UXO20" i="38"/>
  <c r="UXP20" i="38"/>
  <c r="UXQ20" i="38"/>
  <c r="UXR20" i="38"/>
  <c r="UXS20" i="38"/>
  <c r="UXT20" i="38"/>
  <c r="UXU20" i="38"/>
  <c r="UXV20" i="38"/>
  <c r="UXW20" i="38"/>
  <c r="UXX20" i="38"/>
  <c r="UXY20" i="38"/>
  <c r="UXZ20" i="38"/>
  <c r="UYA20" i="38"/>
  <c r="UYB20" i="38"/>
  <c r="UYC20" i="38"/>
  <c r="UYD20" i="38"/>
  <c r="UYE20" i="38"/>
  <c r="UYF20" i="38"/>
  <c r="UYG20" i="38"/>
  <c r="UYH20" i="38"/>
  <c r="UYI20" i="38"/>
  <c r="UYJ20" i="38"/>
  <c r="UYK20" i="38"/>
  <c r="UYL20" i="38"/>
  <c r="UYM20" i="38"/>
  <c r="UYN20" i="38"/>
  <c r="UYO20" i="38"/>
  <c r="UYP20" i="38"/>
  <c r="UYQ20" i="38"/>
  <c r="UYR20" i="38"/>
  <c r="UYS20" i="38"/>
  <c r="UYT20" i="38"/>
  <c r="UYU20" i="38"/>
  <c r="UYV20" i="38"/>
  <c r="UYW20" i="38"/>
  <c r="UYX20" i="38"/>
  <c r="UYY20" i="38"/>
  <c r="UYZ20" i="38"/>
  <c r="UZA20" i="38"/>
  <c r="UZB20" i="38"/>
  <c r="UZC20" i="38"/>
  <c r="UZD20" i="38"/>
  <c r="UZE20" i="38"/>
  <c r="UZF20" i="38"/>
  <c r="UZG20" i="38"/>
  <c r="UZH20" i="38"/>
  <c r="UZI20" i="38"/>
  <c r="UZJ20" i="38"/>
  <c r="UZK20" i="38"/>
  <c r="UZL20" i="38"/>
  <c r="UZM20" i="38"/>
  <c r="UZN20" i="38"/>
  <c r="UZO20" i="38"/>
  <c r="UZP20" i="38"/>
  <c r="UZQ20" i="38"/>
  <c r="UZR20" i="38"/>
  <c r="UZS20" i="38"/>
  <c r="UZT20" i="38"/>
  <c r="UZU20" i="38"/>
  <c r="UZV20" i="38"/>
  <c r="UZW20" i="38"/>
  <c r="UZX20" i="38"/>
  <c r="UZY20" i="38"/>
  <c r="UZZ20" i="38"/>
  <c r="VAA20" i="38"/>
  <c r="VAB20" i="38"/>
  <c r="VAC20" i="38"/>
  <c r="VAD20" i="38"/>
  <c r="VAE20" i="38"/>
  <c r="VAF20" i="38"/>
  <c r="VAG20" i="38"/>
  <c r="VAH20" i="38"/>
  <c r="VAI20" i="38"/>
  <c r="VAJ20" i="38"/>
  <c r="VAK20" i="38"/>
  <c r="VAL20" i="38"/>
  <c r="VAM20" i="38"/>
  <c r="VAN20" i="38"/>
  <c r="VAO20" i="38"/>
  <c r="VAP20" i="38"/>
  <c r="VAQ20" i="38"/>
  <c r="VAR20" i="38"/>
  <c r="VAS20" i="38"/>
  <c r="VAT20" i="38"/>
  <c r="VAU20" i="38"/>
  <c r="VAV20" i="38"/>
  <c r="VAW20" i="38"/>
  <c r="VAX20" i="38"/>
  <c r="VAY20" i="38"/>
  <c r="VAZ20" i="38"/>
  <c r="VBA20" i="38"/>
  <c r="VBB20" i="38"/>
  <c r="VBC20" i="38"/>
  <c r="VBD20" i="38"/>
  <c r="VBE20" i="38"/>
  <c r="VBF20" i="38"/>
  <c r="VBG20" i="38"/>
  <c r="VBH20" i="38"/>
  <c r="VBI20" i="38"/>
  <c r="VBJ20" i="38"/>
  <c r="VBK20" i="38"/>
  <c r="VBL20" i="38"/>
  <c r="VBM20" i="38"/>
  <c r="VBN20" i="38"/>
  <c r="VBO20" i="38"/>
  <c r="VBP20" i="38"/>
  <c r="VBQ20" i="38"/>
  <c r="VBR20" i="38"/>
  <c r="VBS20" i="38"/>
  <c r="VBT20" i="38"/>
  <c r="VBU20" i="38"/>
  <c r="VBV20" i="38"/>
  <c r="VBW20" i="38"/>
  <c r="VBX20" i="38"/>
  <c r="VBY20" i="38"/>
  <c r="VBZ20" i="38"/>
  <c r="VCA20" i="38"/>
  <c r="VCB20" i="38"/>
  <c r="VCC20" i="38"/>
  <c r="VCD20" i="38"/>
  <c r="VCE20" i="38"/>
  <c r="VCF20" i="38"/>
  <c r="VCG20" i="38"/>
  <c r="VCH20" i="38"/>
  <c r="VCI20" i="38"/>
  <c r="VCJ20" i="38"/>
  <c r="VCK20" i="38"/>
  <c r="VCL20" i="38"/>
  <c r="VCM20" i="38"/>
  <c r="VCN20" i="38"/>
  <c r="VCO20" i="38"/>
  <c r="VCP20" i="38"/>
  <c r="VCQ20" i="38"/>
  <c r="VCR20" i="38"/>
  <c r="VCS20" i="38"/>
  <c r="VCT20" i="38"/>
  <c r="VCU20" i="38"/>
  <c r="VCV20" i="38"/>
  <c r="VCW20" i="38"/>
  <c r="VCX20" i="38"/>
  <c r="VCY20" i="38"/>
  <c r="VCZ20" i="38"/>
  <c r="VDA20" i="38"/>
  <c r="VDB20" i="38"/>
  <c r="VDC20" i="38"/>
  <c r="VDD20" i="38"/>
  <c r="VDE20" i="38"/>
  <c r="VDF20" i="38"/>
  <c r="VDG20" i="38"/>
  <c r="VDH20" i="38"/>
  <c r="VDI20" i="38"/>
  <c r="VDJ20" i="38"/>
  <c r="VDK20" i="38"/>
  <c r="VDL20" i="38"/>
  <c r="VDM20" i="38"/>
  <c r="VDN20" i="38"/>
  <c r="VDO20" i="38"/>
  <c r="VDP20" i="38"/>
  <c r="VDQ20" i="38"/>
  <c r="VDR20" i="38"/>
  <c r="VDS20" i="38"/>
  <c r="VDT20" i="38"/>
  <c r="VDU20" i="38"/>
  <c r="VDV20" i="38"/>
  <c r="VDW20" i="38"/>
  <c r="VDX20" i="38"/>
  <c r="VDY20" i="38"/>
  <c r="VDZ20" i="38"/>
  <c r="VEA20" i="38"/>
  <c r="VEB20" i="38"/>
  <c r="VEC20" i="38"/>
  <c r="VED20" i="38"/>
  <c r="VEE20" i="38"/>
  <c r="VEF20" i="38"/>
  <c r="VEG20" i="38"/>
  <c r="VEH20" i="38"/>
  <c r="VEI20" i="38"/>
  <c r="VEJ20" i="38"/>
  <c r="VEK20" i="38"/>
  <c r="VEL20" i="38"/>
  <c r="VEM20" i="38"/>
  <c r="VEN20" i="38"/>
  <c r="VEO20" i="38"/>
  <c r="VEP20" i="38"/>
  <c r="VEQ20" i="38"/>
  <c r="VER20" i="38"/>
  <c r="VES20" i="38"/>
  <c r="VET20" i="38"/>
  <c r="VEU20" i="38"/>
  <c r="VEV20" i="38"/>
  <c r="VEW20" i="38"/>
  <c r="VEX20" i="38"/>
  <c r="VEY20" i="38"/>
  <c r="VEZ20" i="38"/>
  <c r="VFA20" i="38"/>
  <c r="VFB20" i="38"/>
  <c r="VFC20" i="38"/>
  <c r="VFD20" i="38"/>
  <c r="VFE20" i="38"/>
  <c r="VFF20" i="38"/>
  <c r="VFG20" i="38"/>
  <c r="VFH20" i="38"/>
  <c r="VFI20" i="38"/>
  <c r="VFJ20" i="38"/>
  <c r="VFK20" i="38"/>
  <c r="VFL20" i="38"/>
  <c r="VFM20" i="38"/>
  <c r="VFN20" i="38"/>
  <c r="VFO20" i="38"/>
  <c r="VFP20" i="38"/>
  <c r="VFQ20" i="38"/>
  <c r="VFR20" i="38"/>
  <c r="VFS20" i="38"/>
  <c r="VFT20" i="38"/>
  <c r="VFU20" i="38"/>
  <c r="VFV20" i="38"/>
  <c r="VFW20" i="38"/>
  <c r="VFX20" i="38"/>
  <c r="VFY20" i="38"/>
  <c r="VFZ20" i="38"/>
  <c r="VGA20" i="38"/>
  <c r="VGB20" i="38"/>
  <c r="VGC20" i="38"/>
  <c r="VGD20" i="38"/>
  <c r="VGE20" i="38"/>
  <c r="VGF20" i="38"/>
  <c r="VGG20" i="38"/>
  <c r="VGH20" i="38"/>
  <c r="VGI20" i="38"/>
  <c r="VGJ20" i="38"/>
  <c r="VGK20" i="38"/>
  <c r="VGL20" i="38"/>
  <c r="VGM20" i="38"/>
  <c r="VGN20" i="38"/>
  <c r="VGO20" i="38"/>
  <c r="VGP20" i="38"/>
  <c r="VGQ20" i="38"/>
  <c r="VGR20" i="38"/>
  <c r="VGS20" i="38"/>
  <c r="VGT20" i="38"/>
  <c r="VGU20" i="38"/>
  <c r="VGV20" i="38"/>
  <c r="VGW20" i="38"/>
  <c r="VGX20" i="38"/>
  <c r="VGY20" i="38"/>
  <c r="VGZ20" i="38"/>
  <c r="VHA20" i="38"/>
  <c r="VHB20" i="38"/>
  <c r="VHC20" i="38"/>
  <c r="VHD20" i="38"/>
  <c r="VHE20" i="38"/>
  <c r="VHF20" i="38"/>
  <c r="VHG20" i="38"/>
  <c r="VHH20" i="38"/>
  <c r="VHI20" i="38"/>
  <c r="VHJ20" i="38"/>
  <c r="VHK20" i="38"/>
  <c r="VHL20" i="38"/>
  <c r="VHM20" i="38"/>
  <c r="VHN20" i="38"/>
  <c r="VHO20" i="38"/>
  <c r="VHP20" i="38"/>
  <c r="VHQ20" i="38"/>
  <c r="VHR20" i="38"/>
  <c r="VHS20" i="38"/>
  <c r="VHT20" i="38"/>
  <c r="VHU20" i="38"/>
  <c r="VHV20" i="38"/>
  <c r="VHW20" i="38"/>
  <c r="VHX20" i="38"/>
  <c r="VHY20" i="38"/>
  <c r="VHZ20" i="38"/>
  <c r="VIA20" i="38"/>
  <c r="VIB20" i="38"/>
  <c r="VIC20" i="38"/>
  <c r="VID20" i="38"/>
  <c r="VIE20" i="38"/>
  <c r="VIF20" i="38"/>
  <c r="VIG20" i="38"/>
  <c r="VIH20" i="38"/>
  <c r="VII20" i="38"/>
  <c r="VIJ20" i="38"/>
  <c r="VIK20" i="38"/>
  <c r="VIL20" i="38"/>
  <c r="VIM20" i="38"/>
  <c r="VIN20" i="38"/>
  <c r="VIO20" i="38"/>
  <c r="VIP20" i="38"/>
  <c r="VIQ20" i="38"/>
  <c r="VIR20" i="38"/>
  <c r="VIS20" i="38"/>
  <c r="VIT20" i="38"/>
  <c r="VIU20" i="38"/>
  <c r="VIV20" i="38"/>
  <c r="VIW20" i="38"/>
  <c r="VIX20" i="38"/>
  <c r="VIY20" i="38"/>
  <c r="VIZ20" i="38"/>
  <c r="VJA20" i="38"/>
  <c r="VJB20" i="38"/>
  <c r="VJC20" i="38"/>
  <c r="VJD20" i="38"/>
  <c r="VJE20" i="38"/>
  <c r="VJF20" i="38"/>
  <c r="VJG20" i="38"/>
  <c r="VJH20" i="38"/>
  <c r="VJI20" i="38"/>
  <c r="VJJ20" i="38"/>
  <c r="VJK20" i="38"/>
  <c r="VJL20" i="38"/>
  <c r="VJM20" i="38"/>
  <c r="VJN20" i="38"/>
  <c r="VJO20" i="38"/>
  <c r="VJP20" i="38"/>
  <c r="VJQ20" i="38"/>
  <c r="VJR20" i="38"/>
  <c r="VJS20" i="38"/>
  <c r="VJT20" i="38"/>
  <c r="VJU20" i="38"/>
  <c r="VJV20" i="38"/>
  <c r="VJW20" i="38"/>
  <c r="VJX20" i="38"/>
  <c r="VJY20" i="38"/>
  <c r="VJZ20" i="38"/>
  <c r="VKA20" i="38"/>
  <c r="VKB20" i="38"/>
  <c r="VKC20" i="38"/>
  <c r="VKD20" i="38"/>
  <c r="VKE20" i="38"/>
  <c r="VKF20" i="38"/>
  <c r="VKG20" i="38"/>
  <c r="VKH20" i="38"/>
  <c r="VKI20" i="38"/>
  <c r="VKJ20" i="38"/>
  <c r="VKK20" i="38"/>
  <c r="VKL20" i="38"/>
  <c r="VKM20" i="38"/>
  <c r="VKN20" i="38"/>
  <c r="VKO20" i="38"/>
  <c r="VKP20" i="38"/>
  <c r="VKQ20" i="38"/>
  <c r="VKR20" i="38"/>
  <c r="VKS20" i="38"/>
  <c r="VKT20" i="38"/>
  <c r="VKU20" i="38"/>
  <c r="VKV20" i="38"/>
  <c r="VKW20" i="38"/>
  <c r="VKX20" i="38"/>
  <c r="VKY20" i="38"/>
  <c r="VKZ20" i="38"/>
  <c r="VLA20" i="38"/>
  <c r="VLB20" i="38"/>
  <c r="VLC20" i="38"/>
  <c r="VLD20" i="38"/>
  <c r="VLE20" i="38"/>
  <c r="VLF20" i="38"/>
  <c r="VLG20" i="38"/>
  <c r="VLH20" i="38"/>
  <c r="VLI20" i="38"/>
  <c r="VLJ20" i="38"/>
  <c r="VLK20" i="38"/>
  <c r="VLL20" i="38"/>
  <c r="VLM20" i="38"/>
  <c r="VLN20" i="38"/>
  <c r="VLO20" i="38"/>
  <c r="VLP20" i="38"/>
  <c r="VLQ20" i="38"/>
  <c r="VLR20" i="38"/>
  <c r="VLS20" i="38"/>
  <c r="VLT20" i="38"/>
  <c r="VLU20" i="38"/>
  <c r="VLV20" i="38"/>
  <c r="VLW20" i="38"/>
  <c r="VLX20" i="38"/>
  <c r="VLY20" i="38"/>
  <c r="VLZ20" i="38"/>
  <c r="VMA20" i="38"/>
  <c r="VMB20" i="38"/>
  <c r="VMC20" i="38"/>
  <c r="VMD20" i="38"/>
  <c r="VME20" i="38"/>
  <c r="VMF20" i="38"/>
  <c r="VMG20" i="38"/>
  <c r="VMH20" i="38"/>
  <c r="VMI20" i="38"/>
  <c r="VMJ20" i="38"/>
  <c r="VMK20" i="38"/>
  <c r="VML20" i="38"/>
  <c r="VMM20" i="38"/>
  <c r="VMN20" i="38"/>
  <c r="VMO20" i="38"/>
  <c r="VMP20" i="38"/>
  <c r="VMQ20" i="38"/>
  <c r="VMR20" i="38"/>
  <c r="VMS20" i="38"/>
  <c r="VMT20" i="38"/>
  <c r="VMU20" i="38"/>
  <c r="VMV20" i="38"/>
  <c r="VMW20" i="38"/>
  <c r="VMX20" i="38"/>
  <c r="VMY20" i="38"/>
  <c r="VMZ20" i="38"/>
  <c r="VNA20" i="38"/>
  <c r="VNB20" i="38"/>
  <c r="VNC20" i="38"/>
  <c r="VND20" i="38"/>
  <c r="VNE20" i="38"/>
  <c r="VNF20" i="38"/>
  <c r="VNG20" i="38"/>
  <c r="VNH20" i="38"/>
  <c r="VNI20" i="38"/>
  <c r="VNJ20" i="38"/>
  <c r="VNK20" i="38"/>
  <c r="VNL20" i="38"/>
  <c r="VNM20" i="38"/>
  <c r="VNN20" i="38"/>
  <c r="VNO20" i="38"/>
  <c r="VNP20" i="38"/>
  <c r="VNQ20" i="38"/>
  <c r="VNR20" i="38"/>
  <c r="VNS20" i="38"/>
  <c r="VNT20" i="38"/>
  <c r="VNU20" i="38"/>
  <c r="VNV20" i="38"/>
  <c r="VNW20" i="38"/>
  <c r="VNX20" i="38"/>
  <c r="VNY20" i="38"/>
  <c r="VNZ20" i="38"/>
  <c r="VOA20" i="38"/>
  <c r="VOB20" i="38"/>
  <c r="VOC20" i="38"/>
  <c r="VOD20" i="38"/>
  <c r="VOE20" i="38"/>
  <c r="VOF20" i="38"/>
  <c r="VOG20" i="38"/>
  <c r="VOH20" i="38"/>
  <c r="VOI20" i="38"/>
  <c r="VOJ20" i="38"/>
  <c r="VOK20" i="38"/>
  <c r="VOL20" i="38"/>
  <c r="VOM20" i="38"/>
  <c r="VON20" i="38"/>
  <c r="VOO20" i="38"/>
  <c r="VOP20" i="38"/>
  <c r="VOQ20" i="38"/>
  <c r="VOR20" i="38"/>
  <c r="VOS20" i="38"/>
  <c r="VOT20" i="38"/>
  <c r="VOU20" i="38"/>
  <c r="VOV20" i="38"/>
  <c r="VOW20" i="38"/>
  <c r="VOX20" i="38"/>
  <c r="VOY20" i="38"/>
  <c r="VOZ20" i="38"/>
  <c r="VPA20" i="38"/>
  <c r="VPB20" i="38"/>
  <c r="VPC20" i="38"/>
  <c r="VPD20" i="38"/>
  <c r="VPE20" i="38"/>
  <c r="VPF20" i="38"/>
  <c r="VPG20" i="38"/>
  <c r="VPH20" i="38"/>
  <c r="VPI20" i="38"/>
  <c r="VPJ20" i="38"/>
  <c r="VPK20" i="38"/>
  <c r="VPL20" i="38"/>
  <c r="VPM20" i="38"/>
  <c r="VPN20" i="38"/>
  <c r="VPO20" i="38"/>
  <c r="VPP20" i="38"/>
  <c r="VPQ20" i="38"/>
  <c r="VPR20" i="38"/>
  <c r="VPS20" i="38"/>
  <c r="VPT20" i="38"/>
  <c r="VPU20" i="38"/>
  <c r="VPV20" i="38"/>
  <c r="VPW20" i="38"/>
  <c r="VPX20" i="38"/>
  <c r="VPY20" i="38"/>
  <c r="VPZ20" i="38"/>
  <c r="VQA20" i="38"/>
  <c r="VQB20" i="38"/>
  <c r="VQC20" i="38"/>
  <c r="VQD20" i="38"/>
  <c r="VQE20" i="38"/>
  <c r="VQF20" i="38"/>
  <c r="VQG20" i="38"/>
  <c r="VQH20" i="38"/>
  <c r="VQI20" i="38"/>
  <c r="VQJ20" i="38"/>
  <c r="VQK20" i="38"/>
  <c r="VQL20" i="38"/>
  <c r="VQM20" i="38"/>
  <c r="VQN20" i="38"/>
  <c r="VQO20" i="38"/>
  <c r="VQP20" i="38"/>
  <c r="VQQ20" i="38"/>
  <c r="VQR20" i="38"/>
  <c r="VQS20" i="38"/>
  <c r="VQT20" i="38"/>
  <c r="VQU20" i="38"/>
  <c r="VQV20" i="38"/>
  <c r="VQW20" i="38"/>
  <c r="VQX20" i="38"/>
  <c r="VQY20" i="38"/>
  <c r="VQZ20" i="38"/>
  <c r="VRA20" i="38"/>
  <c r="VRB20" i="38"/>
  <c r="VRC20" i="38"/>
  <c r="VRD20" i="38"/>
  <c r="VRE20" i="38"/>
  <c r="VRF20" i="38"/>
  <c r="VRG20" i="38"/>
  <c r="VRH20" i="38"/>
  <c r="VRI20" i="38"/>
  <c r="VRJ20" i="38"/>
  <c r="VRK20" i="38"/>
  <c r="VRL20" i="38"/>
  <c r="VRM20" i="38"/>
  <c r="VRN20" i="38"/>
  <c r="VRO20" i="38"/>
  <c r="VRP20" i="38"/>
  <c r="VRQ20" i="38"/>
  <c r="VRR20" i="38"/>
  <c r="VRS20" i="38"/>
  <c r="VRT20" i="38"/>
  <c r="VRU20" i="38"/>
  <c r="VRV20" i="38"/>
  <c r="VRW20" i="38"/>
  <c r="VRX20" i="38"/>
  <c r="VRY20" i="38"/>
  <c r="VRZ20" i="38"/>
  <c r="VSA20" i="38"/>
  <c r="VSB20" i="38"/>
  <c r="VSC20" i="38"/>
  <c r="VSD20" i="38"/>
  <c r="VSE20" i="38"/>
  <c r="VSF20" i="38"/>
  <c r="VSG20" i="38"/>
  <c r="VSH20" i="38"/>
  <c r="VSI20" i="38"/>
  <c r="VSJ20" i="38"/>
  <c r="VSK20" i="38"/>
  <c r="VSL20" i="38"/>
  <c r="VSM20" i="38"/>
  <c r="VSN20" i="38"/>
  <c r="VSO20" i="38"/>
  <c r="VSP20" i="38"/>
  <c r="VSQ20" i="38"/>
  <c r="VSR20" i="38"/>
  <c r="VSS20" i="38"/>
  <c r="VST20" i="38"/>
  <c r="VSU20" i="38"/>
  <c r="VSV20" i="38"/>
  <c r="VSW20" i="38"/>
  <c r="VSX20" i="38"/>
  <c r="VSY20" i="38"/>
  <c r="VSZ20" i="38"/>
  <c r="VTA20" i="38"/>
  <c r="VTB20" i="38"/>
  <c r="VTC20" i="38"/>
  <c r="VTD20" i="38"/>
  <c r="VTE20" i="38"/>
  <c r="VTF20" i="38"/>
  <c r="VTG20" i="38"/>
  <c r="VTH20" i="38"/>
  <c r="VTI20" i="38"/>
  <c r="VTJ20" i="38"/>
  <c r="VTK20" i="38"/>
  <c r="VTL20" i="38"/>
  <c r="VTM20" i="38"/>
  <c r="VTN20" i="38"/>
  <c r="VTO20" i="38"/>
  <c r="VTP20" i="38"/>
  <c r="VTQ20" i="38"/>
  <c r="VTR20" i="38"/>
  <c r="VTS20" i="38"/>
  <c r="VTT20" i="38"/>
  <c r="VTU20" i="38"/>
  <c r="VTV20" i="38"/>
  <c r="VTW20" i="38"/>
  <c r="VTX20" i="38"/>
  <c r="VTY20" i="38"/>
  <c r="VTZ20" i="38"/>
  <c r="VUA20" i="38"/>
  <c r="VUB20" i="38"/>
  <c r="VUC20" i="38"/>
  <c r="VUD20" i="38"/>
  <c r="VUE20" i="38"/>
  <c r="VUF20" i="38"/>
  <c r="VUG20" i="38"/>
  <c r="VUH20" i="38"/>
  <c r="VUI20" i="38"/>
  <c r="VUJ20" i="38"/>
  <c r="VUK20" i="38"/>
  <c r="VUL20" i="38"/>
  <c r="VUM20" i="38"/>
  <c r="VUN20" i="38"/>
  <c r="VUO20" i="38"/>
  <c r="VUP20" i="38"/>
  <c r="VUQ20" i="38"/>
  <c r="VUR20" i="38"/>
  <c r="VUS20" i="38"/>
  <c r="VUT20" i="38"/>
  <c r="VUU20" i="38"/>
  <c r="VUV20" i="38"/>
  <c r="VUW20" i="38"/>
  <c r="VUX20" i="38"/>
  <c r="VUY20" i="38"/>
  <c r="VUZ20" i="38"/>
  <c r="VVA20" i="38"/>
  <c r="VVB20" i="38"/>
  <c r="VVC20" i="38"/>
  <c r="VVD20" i="38"/>
  <c r="VVE20" i="38"/>
  <c r="VVF20" i="38"/>
  <c r="VVG20" i="38"/>
  <c r="VVH20" i="38"/>
  <c r="VVI20" i="38"/>
  <c r="VVJ20" i="38"/>
  <c r="VVK20" i="38"/>
  <c r="VVL20" i="38"/>
  <c r="VVM20" i="38"/>
  <c r="VVN20" i="38"/>
  <c r="VVO20" i="38"/>
  <c r="VVP20" i="38"/>
  <c r="VVQ20" i="38"/>
  <c r="VVR20" i="38"/>
  <c r="VVS20" i="38"/>
  <c r="VVT20" i="38"/>
  <c r="VVU20" i="38"/>
  <c r="VVV20" i="38"/>
  <c r="VVW20" i="38"/>
  <c r="VVX20" i="38"/>
  <c r="VVY20" i="38"/>
  <c r="VVZ20" i="38"/>
  <c r="VWA20" i="38"/>
  <c r="VWB20" i="38"/>
  <c r="VWC20" i="38"/>
  <c r="VWD20" i="38"/>
  <c r="VWE20" i="38"/>
  <c r="VWF20" i="38"/>
  <c r="VWG20" i="38"/>
  <c r="VWH20" i="38"/>
  <c r="VWI20" i="38"/>
  <c r="VWJ20" i="38"/>
  <c r="VWK20" i="38"/>
  <c r="VWL20" i="38"/>
  <c r="VWM20" i="38"/>
  <c r="VWN20" i="38"/>
  <c r="VWO20" i="38"/>
  <c r="VWP20" i="38"/>
  <c r="VWQ20" i="38"/>
  <c r="VWR20" i="38"/>
  <c r="VWS20" i="38"/>
  <c r="VWT20" i="38"/>
  <c r="VWU20" i="38"/>
  <c r="VWV20" i="38"/>
  <c r="VWW20" i="38"/>
  <c r="VWX20" i="38"/>
  <c r="VWY20" i="38"/>
  <c r="VWZ20" i="38"/>
  <c r="VXA20" i="38"/>
  <c r="VXB20" i="38"/>
  <c r="VXC20" i="38"/>
  <c r="VXD20" i="38"/>
  <c r="VXE20" i="38"/>
  <c r="VXF20" i="38"/>
  <c r="VXG20" i="38"/>
  <c r="VXH20" i="38"/>
  <c r="VXI20" i="38"/>
  <c r="VXJ20" i="38"/>
  <c r="VXK20" i="38"/>
  <c r="VXL20" i="38"/>
  <c r="VXM20" i="38"/>
  <c r="VXN20" i="38"/>
  <c r="VXO20" i="38"/>
  <c r="VXP20" i="38"/>
  <c r="VXQ20" i="38"/>
  <c r="VXR20" i="38"/>
  <c r="VXS20" i="38"/>
  <c r="VXT20" i="38"/>
  <c r="VXU20" i="38"/>
  <c r="VXV20" i="38"/>
  <c r="VXW20" i="38"/>
  <c r="VXX20" i="38"/>
  <c r="VXY20" i="38"/>
  <c r="VXZ20" i="38"/>
  <c r="VYA20" i="38"/>
  <c r="VYB20" i="38"/>
  <c r="VYC20" i="38"/>
  <c r="VYD20" i="38"/>
  <c r="VYE20" i="38"/>
  <c r="VYF20" i="38"/>
  <c r="VYG20" i="38"/>
  <c r="VYH20" i="38"/>
  <c r="VYI20" i="38"/>
  <c r="VYJ20" i="38"/>
  <c r="VYK20" i="38"/>
  <c r="VYL20" i="38"/>
  <c r="VYM20" i="38"/>
  <c r="VYN20" i="38"/>
  <c r="VYO20" i="38"/>
  <c r="VYP20" i="38"/>
  <c r="VYQ20" i="38"/>
  <c r="VYR20" i="38"/>
  <c r="VYS20" i="38"/>
  <c r="VYT20" i="38"/>
  <c r="VYU20" i="38"/>
  <c r="VYV20" i="38"/>
  <c r="VYW20" i="38"/>
  <c r="VYX20" i="38"/>
  <c r="VYY20" i="38"/>
  <c r="VYZ20" i="38"/>
  <c r="VZA20" i="38"/>
  <c r="VZB20" i="38"/>
  <c r="VZC20" i="38"/>
  <c r="VZD20" i="38"/>
  <c r="VZE20" i="38"/>
  <c r="VZF20" i="38"/>
  <c r="VZG20" i="38"/>
  <c r="VZH20" i="38"/>
  <c r="VZI20" i="38"/>
  <c r="VZJ20" i="38"/>
  <c r="VZK20" i="38"/>
  <c r="VZL20" i="38"/>
  <c r="VZM20" i="38"/>
  <c r="VZN20" i="38"/>
  <c r="VZO20" i="38"/>
  <c r="VZP20" i="38"/>
  <c r="VZQ20" i="38"/>
  <c r="VZR20" i="38"/>
  <c r="VZS20" i="38"/>
  <c r="VZT20" i="38"/>
  <c r="VZU20" i="38"/>
  <c r="VZV20" i="38"/>
  <c r="VZW20" i="38"/>
  <c r="VZX20" i="38"/>
  <c r="VZY20" i="38"/>
  <c r="VZZ20" i="38"/>
  <c r="WAA20" i="38"/>
  <c r="WAB20" i="38"/>
  <c r="WAC20" i="38"/>
  <c r="WAD20" i="38"/>
  <c r="WAE20" i="38"/>
  <c r="WAF20" i="38"/>
  <c r="WAG20" i="38"/>
  <c r="WAH20" i="38"/>
  <c r="WAI20" i="38"/>
  <c r="WAJ20" i="38"/>
  <c r="WAK20" i="38"/>
  <c r="WAL20" i="38"/>
  <c r="WAM20" i="38"/>
  <c r="WAN20" i="38"/>
  <c r="WAO20" i="38"/>
  <c r="WAP20" i="38"/>
  <c r="WAQ20" i="38"/>
  <c r="WAR20" i="38"/>
  <c r="WAS20" i="38"/>
  <c r="WAT20" i="38"/>
  <c r="WAU20" i="38"/>
  <c r="WAV20" i="38"/>
  <c r="WAW20" i="38"/>
  <c r="WAX20" i="38"/>
  <c r="WAY20" i="38"/>
  <c r="WAZ20" i="38"/>
  <c r="WBA20" i="38"/>
  <c r="WBB20" i="38"/>
  <c r="WBC20" i="38"/>
  <c r="WBD20" i="38"/>
  <c r="WBE20" i="38"/>
  <c r="WBF20" i="38"/>
  <c r="WBG20" i="38"/>
  <c r="WBH20" i="38"/>
  <c r="WBI20" i="38"/>
  <c r="WBJ20" i="38"/>
  <c r="WBK20" i="38"/>
  <c r="WBL20" i="38"/>
  <c r="WBM20" i="38"/>
  <c r="WBN20" i="38"/>
  <c r="WBO20" i="38"/>
  <c r="WBP20" i="38"/>
  <c r="WBQ20" i="38"/>
  <c r="WBR20" i="38"/>
  <c r="WBS20" i="38"/>
  <c r="WBT20" i="38"/>
  <c r="WBU20" i="38"/>
  <c r="WBV20" i="38"/>
  <c r="WBW20" i="38"/>
  <c r="WBX20" i="38"/>
  <c r="WBY20" i="38"/>
  <c r="WBZ20" i="38"/>
  <c r="WCA20" i="38"/>
  <c r="WCB20" i="38"/>
  <c r="WCC20" i="38"/>
  <c r="WCD20" i="38"/>
  <c r="WCE20" i="38"/>
  <c r="WCF20" i="38"/>
  <c r="WCG20" i="38"/>
  <c r="WCH20" i="38"/>
  <c r="WCI20" i="38"/>
  <c r="WCJ20" i="38"/>
  <c r="WCK20" i="38"/>
  <c r="WCL20" i="38"/>
  <c r="WCM20" i="38"/>
  <c r="WCN20" i="38"/>
  <c r="WCO20" i="38"/>
  <c r="WCP20" i="38"/>
  <c r="WCQ20" i="38"/>
  <c r="WCR20" i="38"/>
  <c r="WCS20" i="38"/>
  <c r="WCT20" i="38"/>
  <c r="WCU20" i="38"/>
  <c r="WCV20" i="38"/>
  <c r="WCW20" i="38"/>
  <c r="WCX20" i="38"/>
  <c r="WCY20" i="38"/>
  <c r="WCZ20" i="38"/>
  <c r="WDA20" i="38"/>
  <c r="WDB20" i="38"/>
  <c r="WDC20" i="38"/>
  <c r="WDD20" i="38"/>
  <c r="WDE20" i="38"/>
  <c r="WDF20" i="38"/>
  <c r="WDG20" i="38"/>
  <c r="WDH20" i="38"/>
  <c r="WDI20" i="38"/>
  <c r="WDJ20" i="38"/>
  <c r="WDK20" i="38"/>
  <c r="WDL20" i="38"/>
  <c r="WDM20" i="38"/>
  <c r="WDN20" i="38"/>
  <c r="WDO20" i="38"/>
  <c r="WDP20" i="38"/>
  <c r="WDQ20" i="38"/>
  <c r="WDR20" i="38"/>
  <c r="WDS20" i="38"/>
  <c r="WDT20" i="38"/>
  <c r="WDU20" i="38"/>
  <c r="WDV20" i="38"/>
  <c r="WDW20" i="38"/>
  <c r="WDX20" i="38"/>
  <c r="WDY20" i="38"/>
  <c r="WDZ20" i="38"/>
  <c r="WEA20" i="38"/>
  <c r="WEB20" i="38"/>
  <c r="WEC20" i="38"/>
  <c r="WED20" i="38"/>
  <c r="WEE20" i="38"/>
  <c r="WEF20" i="38"/>
  <c r="WEG20" i="38"/>
  <c r="WEH20" i="38"/>
  <c r="WEI20" i="38"/>
  <c r="WEJ20" i="38"/>
  <c r="WEK20" i="38"/>
  <c r="WEL20" i="38"/>
  <c r="WEM20" i="38"/>
  <c r="WEN20" i="38"/>
  <c r="WEO20" i="38"/>
  <c r="WEP20" i="38"/>
  <c r="WEQ20" i="38"/>
  <c r="WER20" i="38"/>
  <c r="WES20" i="38"/>
  <c r="WET20" i="38"/>
  <c r="WEU20" i="38"/>
  <c r="WEV20" i="38"/>
  <c r="WEW20" i="38"/>
  <c r="WEX20" i="38"/>
  <c r="WEY20" i="38"/>
  <c r="WEZ20" i="38"/>
  <c r="WFA20" i="38"/>
  <c r="WFB20" i="38"/>
  <c r="WFC20" i="38"/>
  <c r="WFD20" i="38"/>
  <c r="WFE20" i="38"/>
  <c r="WFF20" i="38"/>
  <c r="WFG20" i="38"/>
  <c r="WFH20" i="38"/>
  <c r="WFI20" i="38"/>
  <c r="WFJ20" i="38"/>
  <c r="WFK20" i="38"/>
  <c r="WFL20" i="38"/>
  <c r="WFM20" i="38"/>
  <c r="WFN20" i="38"/>
  <c r="WFO20" i="38"/>
  <c r="WFP20" i="38"/>
  <c r="WFQ20" i="38"/>
  <c r="WFR20" i="38"/>
  <c r="WFS20" i="38"/>
  <c r="WFT20" i="38"/>
  <c r="WFU20" i="38"/>
  <c r="WFV20" i="38"/>
  <c r="WFW20" i="38"/>
  <c r="WFX20" i="38"/>
  <c r="WFY20" i="38"/>
  <c r="WFZ20" i="38"/>
  <c r="WGA20" i="38"/>
  <c r="WGB20" i="38"/>
  <c r="WGC20" i="38"/>
  <c r="WGD20" i="38"/>
  <c r="WGE20" i="38"/>
  <c r="WGF20" i="38"/>
  <c r="WGG20" i="38"/>
  <c r="WGH20" i="38"/>
  <c r="WGI20" i="38"/>
  <c r="WGJ20" i="38"/>
  <c r="WGK20" i="38"/>
  <c r="WGL20" i="38"/>
  <c r="WGM20" i="38"/>
  <c r="WGN20" i="38"/>
  <c r="WGO20" i="38"/>
  <c r="WGP20" i="38"/>
  <c r="WGQ20" i="38"/>
  <c r="WGR20" i="38"/>
  <c r="WGS20" i="38"/>
  <c r="WGT20" i="38"/>
  <c r="WGU20" i="38"/>
  <c r="WGV20" i="38"/>
  <c r="WGW20" i="38"/>
  <c r="WGX20" i="38"/>
  <c r="WGY20" i="38"/>
  <c r="WGZ20" i="38"/>
  <c r="WHA20" i="38"/>
  <c r="WHB20" i="38"/>
  <c r="WHC20" i="38"/>
  <c r="WHD20" i="38"/>
  <c r="WHE20" i="38"/>
  <c r="WHF20" i="38"/>
  <c r="WHG20" i="38"/>
  <c r="WHH20" i="38"/>
  <c r="WHI20" i="38"/>
  <c r="WHJ20" i="38"/>
  <c r="WHK20" i="38"/>
  <c r="WHL20" i="38"/>
  <c r="WHM20" i="38"/>
  <c r="WHN20" i="38"/>
  <c r="WHO20" i="38"/>
  <c r="WHP20" i="38"/>
  <c r="WHQ20" i="38"/>
  <c r="WHR20" i="38"/>
  <c r="WHS20" i="38"/>
  <c r="WHT20" i="38"/>
  <c r="WHU20" i="38"/>
  <c r="WHV20" i="38"/>
  <c r="WHW20" i="38"/>
  <c r="WHX20" i="38"/>
  <c r="WHY20" i="38"/>
  <c r="WHZ20" i="38"/>
  <c r="WIA20" i="38"/>
  <c r="WIB20" i="38"/>
  <c r="WIC20" i="38"/>
  <c r="WID20" i="38"/>
  <c r="WIE20" i="38"/>
  <c r="WIF20" i="38"/>
  <c r="WIG20" i="38"/>
  <c r="WIH20" i="38"/>
  <c r="WII20" i="38"/>
  <c r="WIJ20" i="38"/>
  <c r="WIK20" i="38"/>
  <c r="WIL20" i="38"/>
  <c r="WIM20" i="38"/>
  <c r="WIN20" i="38"/>
  <c r="WIO20" i="38"/>
  <c r="WIP20" i="38"/>
  <c r="WIQ20" i="38"/>
  <c r="WIR20" i="38"/>
  <c r="WIS20" i="38"/>
  <c r="WIT20" i="38"/>
  <c r="WIU20" i="38"/>
  <c r="WIV20" i="38"/>
  <c r="WIW20" i="38"/>
  <c r="WIX20" i="38"/>
  <c r="WIY20" i="38"/>
  <c r="WIZ20" i="38"/>
  <c r="WJA20" i="38"/>
  <c r="WJB20" i="38"/>
  <c r="WJC20" i="38"/>
  <c r="WJD20" i="38"/>
  <c r="WJE20" i="38"/>
  <c r="WJF20" i="38"/>
  <c r="WJG20" i="38"/>
  <c r="WJH20" i="38"/>
  <c r="WJI20" i="38"/>
  <c r="WJJ20" i="38"/>
  <c r="WJK20" i="38"/>
  <c r="WJL20" i="38"/>
  <c r="WJM20" i="38"/>
  <c r="WJN20" i="38"/>
  <c r="WJO20" i="38"/>
  <c r="WJP20" i="38"/>
  <c r="WJQ20" i="38"/>
  <c r="WJR20" i="38"/>
  <c r="WJS20" i="38"/>
  <c r="WJT20" i="38"/>
  <c r="WJU20" i="38"/>
  <c r="WJV20" i="38"/>
  <c r="WJW20" i="38"/>
  <c r="WJX20" i="38"/>
  <c r="WJY20" i="38"/>
  <c r="WJZ20" i="38"/>
  <c r="WKA20" i="38"/>
  <c r="WKB20" i="38"/>
  <c r="WKC20" i="38"/>
  <c r="WKD20" i="38"/>
  <c r="WKE20" i="38"/>
  <c r="WKF20" i="38"/>
  <c r="WKG20" i="38"/>
  <c r="WKH20" i="38"/>
  <c r="WKI20" i="38"/>
  <c r="WKJ20" i="38"/>
  <c r="WKK20" i="38"/>
  <c r="WKL20" i="38"/>
  <c r="WKM20" i="38"/>
  <c r="WKN20" i="38"/>
  <c r="WKO20" i="38"/>
  <c r="WKP20" i="38"/>
  <c r="WKQ20" i="38"/>
  <c r="WKR20" i="38"/>
  <c r="WKS20" i="38"/>
  <c r="WKT20" i="38"/>
  <c r="WKU20" i="38"/>
  <c r="WKV20" i="38"/>
  <c r="WKW20" i="38"/>
  <c r="WKX20" i="38"/>
  <c r="WKY20" i="38"/>
  <c r="WKZ20" i="38"/>
  <c r="WLA20" i="38"/>
  <c r="WLB20" i="38"/>
  <c r="WLC20" i="38"/>
  <c r="WLD20" i="38"/>
  <c r="WLE20" i="38"/>
  <c r="WLF20" i="38"/>
  <c r="WLG20" i="38"/>
  <c r="WLH20" i="38"/>
  <c r="WLI20" i="38"/>
  <c r="WLJ20" i="38"/>
  <c r="WLK20" i="38"/>
  <c r="WLL20" i="38"/>
  <c r="WLM20" i="38"/>
  <c r="WLN20" i="38"/>
  <c r="WLO20" i="38"/>
  <c r="WLP20" i="38"/>
  <c r="WLQ20" i="38"/>
  <c r="WLR20" i="38"/>
  <c r="WLS20" i="38"/>
  <c r="WLT20" i="38"/>
  <c r="WLU20" i="38"/>
  <c r="WLV20" i="38"/>
  <c r="WLW20" i="38"/>
  <c r="WLX20" i="38"/>
  <c r="WLY20" i="38"/>
  <c r="WLZ20" i="38"/>
  <c r="WMA20" i="38"/>
  <c r="WMB20" i="38"/>
  <c r="WMC20" i="38"/>
  <c r="WMD20" i="38"/>
  <c r="WME20" i="38"/>
  <c r="WMF20" i="38"/>
  <c r="WMG20" i="38"/>
  <c r="WMH20" i="38"/>
  <c r="WMI20" i="38"/>
  <c r="WMJ20" i="38"/>
  <c r="WMK20" i="38"/>
  <c r="WML20" i="38"/>
  <c r="WMM20" i="38"/>
  <c r="WMN20" i="38"/>
  <c r="WMO20" i="38"/>
  <c r="WMP20" i="38"/>
  <c r="WMQ20" i="38"/>
  <c r="WMR20" i="38"/>
  <c r="WMS20" i="38"/>
  <c r="WMT20" i="38"/>
  <c r="WMU20" i="38"/>
  <c r="WMV20" i="38"/>
  <c r="WMW20" i="38"/>
  <c r="WMX20" i="38"/>
  <c r="WMY20" i="38"/>
  <c r="WMZ20" i="38"/>
  <c r="WNA20" i="38"/>
  <c r="WNB20" i="38"/>
  <c r="WNC20" i="38"/>
  <c r="WND20" i="38"/>
  <c r="WNE20" i="38"/>
  <c r="WNF20" i="38"/>
  <c r="WNG20" i="38"/>
  <c r="WNH20" i="38"/>
  <c r="WNI20" i="38"/>
  <c r="WNJ20" i="38"/>
  <c r="WNK20" i="38"/>
  <c r="WNL20" i="38"/>
  <c r="WNM20" i="38"/>
  <c r="WNN20" i="38"/>
  <c r="WNO20" i="38"/>
  <c r="WNP20" i="38"/>
  <c r="WNQ20" i="38"/>
  <c r="WNR20" i="38"/>
  <c r="WNS20" i="38"/>
  <c r="WNT20" i="38"/>
  <c r="WNU20" i="38"/>
  <c r="WNV20" i="38"/>
  <c r="WNW20" i="38"/>
  <c r="WNX20" i="38"/>
  <c r="WNY20" i="38"/>
  <c r="WNZ20" i="38"/>
  <c r="WOA20" i="38"/>
  <c r="WOB20" i="38"/>
  <c r="WOC20" i="38"/>
  <c r="WOD20" i="38"/>
  <c r="WOE20" i="38"/>
  <c r="WOF20" i="38"/>
  <c r="WOG20" i="38"/>
  <c r="WOH20" i="38"/>
  <c r="WOI20" i="38"/>
  <c r="WOJ20" i="38"/>
  <c r="WOK20" i="38"/>
  <c r="WOL20" i="38"/>
  <c r="WOM20" i="38"/>
  <c r="WON20" i="38"/>
  <c r="WOO20" i="38"/>
  <c r="WOP20" i="38"/>
  <c r="WOQ20" i="38"/>
  <c r="WOR20" i="38"/>
  <c r="WOS20" i="38"/>
  <c r="WOT20" i="38"/>
  <c r="WOU20" i="38"/>
  <c r="WOV20" i="38"/>
  <c r="WOW20" i="38"/>
  <c r="WOX20" i="38"/>
  <c r="WOY20" i="38"/>
  <c r="WOZ20" i="38"/>
  <c r="WPA20" i="38"/>
  <c r="WPB20" i="38"/>
  <c r="WPC20" i="38"/>
  <c r="WPD20" i="38"/>
  <c r="WPE20" i="38"/>
  <c r="WPF20" i="38"/>
  <c r="WPG20" i="38"/>
  <c r="WPH20" i="38"/>
  <c r="WPI20" i="38"/>
  <c r="WPJ20" i="38"/>
  <c r="WPK20" i="38"/>
  <c r="WPL20" i="38"/>
  <c r="WPM20" i="38"/>
  <c r="WPN20" i="38"/>
  <c r="WPO20" i="38"/>
  <c r="WPP20" i="38"/>
  <c r="WPQ20" i="38"/>
  <c r="WPR20" i="38"/>
  <c r="WPS20" i="38"/>
  <c r="WPT20" i="38"/>
  <c r="WPU20" i="38"/>
  <c r="WPV20" i="38"/>
  <c r="WPW20" i="38"/>
  <c r="WPX20" i="38"/>
  <c r="WPY20" i="38"/>
  <c r="WPZ20" i="38"/>
  <c r="WQA20" i="38"/>
  <c r="WQB20" i="38"/>
  <c r="WQC20" i="38"/>
  <c r="WQD20" i="38"/>
  <c r="WQE20" i="38"/>
  <c r="WQF20" i="38"/>
  <c r="WQG20" i="38"/>
  <c r="WQH20" i="38"/>
  <c r="WQI20" i="38"/>
  <c r="WQJ20" i="38"/>
  <c r="WQK20" i="38"/>
  <c r="WQL20" i="38"/>
  <c r="WQM20" i="38"/>
  <c r="WQN20" i="38"/>
  <c r="WQO20" i="38"/>
  <c r="WQP20" i="38"/>
  <c r="WQQ20" i="38"/>
  <c r="WQR20" i="38"/>
  <c r="WQS20" i="38"/>
  <c r="WQT20" i="38"/>
  <c r="WQU20" i="38"/>
  <c r="WQV20" i="38"/>
  <c r="WQW20" i="38"/>
  <c r="WQX20" i="38"/>
  <c r="WQY20" i="38"/>
  <c r="WQZ20" i="38"/>
  <c r="WRA20" i="38"/>
  <c r="WRB20" i="38"/>
  <c r="WRC20" i="38"/>
  <c r="WRD20" i="38"/>
  <c r="WRE20" i="38"/>
  <c r="WRF20" i="38"/>
  <c r="WRG20" i="38"/>
  <c r="WRH20" i="38"/>
  <c r="WRI20" i="38"/>
  <c r="WRJ20" i="38"/>
  <c r="WRK20" i="38"/>
  <c r="WRL20" i="38"/>
  <c r="WRM20" i="38"/>
  <c r="WRN20" i="38"/>
  <c r="WRO20" i="38"/>
  <c r="WRP20" i="38"/>
  <c r="WRQ20" i="38"/>
  <c r="WRR20" i="38"/>
  <c r="WRS20" i="38"/>
  <c r="WRT20" i="38"/>
  <c r="WRU20" i="38"/>
  <c r="WRV20" i="38"/>
  <c r="WRW20" i="38"/>
  <c r="WRX20" i="38"/>
  <c r="WRY20" i="38"/>
  <c r="WRZ20" i="38"/>
  <c r="WSA20" i="38"/>
  <c r="WSB20" i="38"/>
  <c r="WSC20" i="38"/>
  <c r="WSD20" i="38"/>
  <c r="WSE20" i="38"/>
  <c r="WSF20" i="38"/>
  <c r="WSG20" i="38"/>
  <c r="WSH20" i="38"/>
  <c r="WSI20" i="38"/>
  <c r="WSJ20" i="38"/>
  <c r="WSK20" i="38"/>
  <c r="WSL20" i="38"/>
  <c r="WSM20" i="38"/>
  <c r="WSN20" i="38"/>
  <c r="WSO20" i="38"/>
  <c r="WSP20" i="38"/>
  <c r="WSQ20" i="38"/>
  <c r="WSR20" i="38"/>
  <c r="WSS20" i="38"/>
  <c r="WST20" i="38"/>
  <c r="WSU20" i="38"/>
  <c r="WSV20" i="38"/>
  <c r="WSW20" i="38"/>
  <c r="WSX20" i="38"/>
  <c r="WSY20" i="38"/>
  <c r="WSZ20" i="38"/>
  <c r="WTA20" i="38"/>
  <c r="WTB20" i="38"/>
  <c r="WTC20" i="38"/>
  <c r="WTD20" i="38"/>
  <c r="WTE20" i="38"/>
  <c r="WTF20" i="38"/>
  <c r="WTG20" i="38"/>
  <c r="WTH20" i="38"/>
  <c r="WTI20" i="38"/>
  <c r="WTJ20" i="38"/>
  <c r="WTK20" i="38"/>
  <c r="WTL20" i="38"/>
  <c r="WTM20" i="38"/>
  <c r="WTN20" i="38"/>
  <c r="WTO20" i="38"/>
  <c r="WTP20" i="38"/>
  <c r="WTQ20" i="38"/>
  <c r="WTR20" i="38"/>
  <c r="WTS20" i="38"/>
  <c r="WTT20" i="38"/>
  <c r="WTU20" i="38"/>
  <c r="WTV20" i="38"/>
  <c r="WTW20" i="38"/>
  <c r="WTX20" i="38"/>
  <c r="WTY20" i="38"/>
  <c r="WTZ20" i="38"/>
  <c r="WUA20" i="38"/>
  <c r="WUB20" i="38"/>
  <c r="WUC20" i="38"/>
  <c r="WUD20" i="38"/>
  <c r="WUE20" i="38"/>
  <c r="WUF20" i="38"/>
  <c r="WUG20" i="38"/>
  <c r="WUH20" i="38"/>
  <c r="WUI20" i="38"/>
  <c r="WUJ20" i="38"/>
  <c r="WUK20" i="38"/>
  <c r="WUL20" i="38"/>
  <c r="WUM20" i="38"/>
  <c r="WUN20" i="38"/>
  <c r="WUO20" i="38"/>
  <c r="WUP20" i="38"/>
  <c r="WUQ20" i="38"/>
  <c r="WUR20" i="38"/>
  <c r="WUS20" i="38"/>
  <c r="WUT20" i="38"/>
  <c r="WUU20" i="38"/>
  <c r="WUV20" i="38"/>
  <c r="WUW20" i="38"/>
  <c r="WUX20" i="38"/>
  <c r="WUY20" i="38"/>
  <c r="WUZ20" i="38"/>
  <c r="WVA20" i="38"/>
  <c r="WVB20" i="38"/>
  <c r="WVC20" i="38"/>
  <c r="WVD20" i="38"/>
  <c r="WVE20" i="38"/>
  <c r="WVF20" i="38"/>
  <c r="WVG20" i="38"/>
  <c r="WVH20" i="38"/>
  <c r="WVI20" i="38"/>
  <c r="WVJ20" i="38"/>
  <c r="WVK20" i="38"/>
  <c r="WVL20" i="38"/>
  <c r="WVM20" i="38"/>
  <c r="WVN20" i="38"/>
  <c r="WVO20" i="38"/>
  <c r="WVP20" i="38"/>
  <c r="WVQ20" i="38"/>
  <c r="WVR20" i="38"/>
  <c r="WVS20" i="38"/>
  <c r="WVT20" i="38"/>
  <c r="WVU20" i="38"/>
  <c r="WVV20" i="38"/>
  <c r="WVW20" i="38"/>
  <c r="WVX20" i="38"/>
  <c r="WVY20" i="38"/>
  <c r="WVZ20" i="38"/>
  <c r="WWA20" i="38"/>
  <c r="WWB20" i="38"/>
  <c r="WWC20" i="38"/>
  <c r="WWD20" i="38"/>
  <c r="WWE20" i="38"/>
  <c r="WWF20" i="38"/>
  <c r="WWG20" i="38"/>
  <c r="WWH20" i="38"/>
  <c r="WWI20" i="38"/>
  <c r="WWJ20" i="38"/>
  <c r="WWK20" i="38"/>
  <c r="WWL20" i="38"/>
  <c r="WWM20" i="38"/>
  <c r="WWN20" i="38"/>
  <c r="WWO20" i="38"/>
  <c r="WWP20" i="38"/>
  <c r="WWQ20" i="38"/>
  <c r="WWR20" i="38"/>
  <c r="WWS20" i="38"/>
  <c r="WWT20" i="38"/>
  <c r="WWU20" i="38"/>
  <c r="WWV20" i="38"/>
  <c r="WWW20" i="38"/>
  <c r="WWX20" i="38"/>
  <c r="WWY20" i="38"/>
  <c r="WWZ20" i="38"/>
  <c r="WXA20" i="38"/>
  <c r="WXB20" i="38"/>
  <c r="WXC20" i="38"/>
  <c r="WXD20" i="38"/>
  <c r="WXE20" i="38"/>
  <c r="WXF20" i="38"/>
  <c r="WXG20" i="38"/>
  <c r="WXH20" i="38"/>
  <c r="WXI20" i="38"/>
  <c r="WXJ20" i="38"/>
  <c r="WXK20" i="38"/>
  <c r="WXL20" i="38"/>
  <c r="WXM20" i="38"/>
  <c r="WXN20" i="38"/>
  <c r="WXO20" i="38"/>
  <c r="WXP20" i="38"/>
  <c r="WXQ20" i="38"/>
  <c r="WXR20" i="38"/>
  <c r="WXS20" i="38"/>
  <c r="WXT20" i="38"/>
  <c r="WXU20" i="38"/>
  <c r="WXV20" i="38"/>
  <c r="WXW20" i="38"/>
  <c r="WXX20" i="38"/>
  <c r="WXY20" i="38"/>
  <c r="WXZ20" i="38"/>
  <c r="WYA20" i="38"/>
  <c r="WYB20" i="38"/>
  <c r="WYC20" i="38"/>
  <c r="WYD20" i="38"/>
  <c r="WYE20" i="38"/>
  <c r="WYF20" i="38"/>
  <c r="WYG20" i="38"/>
  <c r="WYH20" i="38"/>
  <c r="WYI20" i="38"/>
  <c r="WYJ20" i="38"/>
  <c r="WYK20" i="38"/>
  <c r="WYL20" i="38"/>
  <c r="WYM20" i="38"/>
  <c r="WYN20" i="38"/>
  <c r="WYO20" i="38"/>
  <c r="WYP20" i="38"/>
  <c r="WYQ20" i="38"/>
  <c r="WYR20" i="38"/>
  <c r="WYS20" i="38"/>
  <c r="WYT20" i="38"/>
  <c r="WYU20" i="38"/>
  <c r="WYV20" i="38"/>
  <c r="WYW20" i="38"/>
  <c r="WYX20" i="38"/>
  <c r="WYY20" i="38"/>
  <c r="WYZ20" i="38"/>
  <c r="WZA20" i="38"/>
  <c r="WZB20" i="38"/>
  <c r="WZC20" i="38"/>
  <c r="WZD20" i="38"/>
  <c r="WZE20" i="38"/>
  <c r="WZF20" i="38"/>
  <c r="WZG20" i="38"/>
  <c r="WZH20" i="38"/>
  <c r="WZI20" i="38"/>
  <c r="WZJ20" i="38"/>
  <c r="WZK20" i="38"/>
  <c r="WZL20" i="38"/>
  <c r="WZM20" i="38"/>
  <c r="WZN20" i="38"/>
  <c r="WZO20" i="38"/>
  <c r="WZP20" i="38"/>
  <c r="WZQ20" i="38"/>
  <c r="WZR20" i="38"/>
  <c r="WZS20" i="38"/>
  <c r="WZT20" i="38"/>
  <c r="WZU20" i="38"/>
  <c r="WZV20" i="38"/>
  <c r="WZW20" i="38"/>
  <c r="WZX20" i="38"/>
  <c r="WZY20" i="38"/>
  <c r="WZZ20" i="38"/>
  <c r="XAA20" i="38"/>
  <c r="XAB20" i="38"/>
  <c r="XAC20" i="38"/>
  <c r="XAD20" i="38"/>
  <c r="XAE20" i="38"/>
  <c r="XAF20" i="38"/>
  <c r="XAG20" i="38"/>
  <c r="XAH20" i="38"/>
  <c r="XAI20" i="38"/>
  <c r="XAJ20" i="38"/>
  <c r="XAK20" i="38"/>
  <c r="XAL20" i="38"/>
  <c r="XAM20" i="38"/>
  <c r="XAN20" i="38"/>
  <c r="XAO20" i="38"/>
  <c r="XAP20" i="38"/>
  <c r="XAQ20" i="38"/>
  <c r="XAR20" i="38"/>
  <c r="XAS20" i="38"/>
  <c r="XAT20" i="38"/>
  <c r="XAU20" i="38"/>
  <c r="XAV20" i="38"/>
  <c r="XAW20" i="38"/>
  <c r="XAX20" i="38"/>
  <c r="XAY20" i="38"/>
  <c r="XAZ20" i="38"/>
  <c r="XBA20" i="38"/>
  <c r="XBB20" i="38"/>
  <c r="XBC20" i="38"/>
  <c r="XBD20" i="38"/>
  <c r="XBE20" i="38"/>
  <c r="XBF20" i="38"/>
  <c r="XBG20" i="38"/>
  <c r="XBH20" i="38"/>
  <c r="XBI20" i="38"/>
  <c r="XBJ20" i="38"/>
  <c r="XBK20" i="38"/>
  <c r="XBL20" i="38"/>
  <c r="XBM20" i="38"/>
  <c r="XBN20" i="38"/>
  <c r="XBO20" i="38"/>
  <c r="XBP20" i="38"/>
  <c r="XBQ20" i="38"/>
  <c r="XBR20" i="38"/>
  <c r="XBS20" i="38"/>
  <c r="XBT20" i="38"/>
  <c r="XBU20" i="38"/>
  <c r="XBV20" i="38"/>
  <c r="XBW20" i="38"/>
  <c r="XBX20" i="38"/>
  <c r="XBY20" i="38"/>
  <c r="XBZ20" i="38"/>
  <c r="XCA20" i="38"/>
  <c r="XCB20" i="38"/>
  <c r="XCC20" i="38"/>
  <c r="XCD20" i="38"/>
  <c r="XCE20" i="38"/>
  <c r="XCF20" i="38"/>
  <c r="XCG20" i="38"/>
  <c r="XCH20" i="38"/>
  <c r="XCI20" i="38"/>
  <c r="XCJ20" i="38"/>
  <c r="XCK20" i="38"/>
  <c r="XCL20" i="38"/>
  <c r="XCM20" i="38"/>
  <c r="XCN20" i="38"/>
  <c r="XCO20" i="38"/>
  <c r="XCP20" i="38"/>
  <c r="XCQ20" i="38"/>
  <c r="XCR20" i="38"/>
  <c r="XCS20" i="38"/>
  <c r="XCT20" i="38"/>
  <c r="XCU20" i="38"/>
  <c r="XCV20" i="38"/>
  <c r="XCW20" i="38"/>
  <c r="XCX20" i="38"/>
  <c r="XCY20" i="38"/>
  <c r="XCZ20" i="38"/>
  <c r="XDA20" i="38"/>
  <c r="XDB20" i="38"/>
  <c r="XDC20" i="38"/>
  <c r="XDD20" i="38"/>
  <c r="XDE20" i="38"/>
  <c r="XDF20" i="38"/>
  <c r="XDG20" i="38"/>
  <c r="XDH20" i="38"/>
  <c r="XDI20" i="38"/>
  <c r="XDJ20" i="38"/>
  <c r="XDK20" i="38"/>
  <c r="XDL20" i="38"/>
  <c r="XDM20" i="38"/>
  <c r="XDN20" i="38"/>
  <c r="XDO20" i="38"/>
  <c r="XDP20" i="38"/>
  <c r="XDQ20" i="38"/>
  <c r="XDR20" i="38"/>
  <c r="XDS20" i="38"/>
  <c r="XDT20" i="38"/>
  <c r="XDU20" i="38"/>
  <c r="XDV20" i="38"/>
  <c r="XDW20" i="38"/>
  <c r="XDX20" i="38"/>
  <c r="XDY20" i="38"/>
  <c r="XDZ20" i="38"/>
  <c r="XEA20" i="38"/>
  <c r="XEB20" i="38"/>
  <c r="XEC20" i="38"/>
  <c r="XED20" i="38"/>
  <c r="XEE20" i="38"/>
  <c r="XEF20" i="38"/>
  <c r="XEG20" i="38"/>
  <c r="XEH20" i="38"/>
  <c r="XEI20" i="38"/>
  <c r="XEJ20" i="38"/>
  <c r="XEK20" i="38"/>
  <c r="XEL20" i="38"/>
  <c r="XEM20" i="38"/>
  <c r="XEN20" i="38"/>
  <c r="XEO20" i="38"/>
  <c r="XEP20" i="38"/>
  <c r="XEQ20" i="38"/>
  <c r="XER20" i="38"/>
  <c r="XES20" i="38"/>
  <c r="XET20" i="38"/>
  <c r="XEU20" i="38"/>
  <c r="XEV20" i="38"/>
  <c r="XEW20" i="38"/>
  <c r="XEX20" i="38"/>
  <c r="XEY20" i="38"/>
  <c r="XEZ20" i="38"/>
  <c r="XFA20" i="38"/>
  <c r="XFB20" i="38"/>
  <c r="XFC20" i="38"/>
  <c r="XFD20" i="38"/>
  <c r="F127" i="35"/>
  <c r="G127" i="35" s="1"/>
  <c r="F128" i="35"/>
  <c r="G128" i="35" s="1"/>
  <c r="F129" i="35"/>
  <c r="G129" i="35" s="1"/>
  <c r="F130" i="35"/>
  <c r="G130" i="35" s="1"/>
  <c r="F131" i="35"/>
  <c r="G131" i="35" s="1"/>
  <c r="F132" i="35"/>
  <c r="G132" i="35" s="1"/>
  <c r="F133" i="35"/>
  <c r="G133" i="35" s="1"/>
  <c r="F134" i="35"/>
  <c r="G134" i="35" s="1"/>
  <c r="F135" i="35"/>
  <c r="G135" i="35" s="1"/>
  <c r="F136" i="35"/>
  <c r="G136" i="35" s="1"/>
  <c r="F137" i="35"/>
  <c r="G137" i="35" s="1"/>
  <c r="F138" i="35"/>
  <c r="G138" i="35" s="1"/>
  <c r="F139" i="35"/>
  <c r="G139" i="35" s="1"/>
  <c r="F140" i="35"/>
  <c r="G140" i="35" s="1"/>
  <c r="F141" i="35"/>
  <c r="G141" i="35" s="1"/>
  <c r="F142" i="35"/>
  <c r="G142" i="35" s="1"/>
  <c r="F143" i="35"/>
  <c r="G143" i="35" s="1"/>
  <c r="F144" i="35"/>
  <c r="G144" i="35" s="1"/>
  <c r="F145" i="35"/>
  <c r="G145" i="35" s="1"/>
  <c r="F146" i="35"/>
  <c r="G146" i="35" s="1"/>
  <c r="F147" i="35"/>
  <c r="G147" i="35" s="1"/>
  <c r="F148" i="35"/>
  <c r="G148" i="35" s="1"/>
  <c r="F149" i="35"/>
  <c r="G149" i="35" s="1"/>
  <c r="F150" i="35"/>
  <c r="G150" i="35" s="1"/>
  <c r="F151" i="35"/>
  <c r="G151" i="35" s="1"/>
  <c r="F152" i="35"/>
  <c r="G152" i="35" s="1"/>
  <c r="F153" i="35"/>
  <c r="G153" i="35" s="1"/>
  <c r="F154" i="35"/>
  <c r="G154" i="35" s="1"/>
  <c r="F155" i="35"/>
  <c r="G155" i="35" s="1"/>
  <c r="F156" i="35"/>
  <c r="G156" i="35" s="1"/>
  <c r="F157" i="35"/>
  <c r="G157" i="35" s="1"/>
  <c r="F158" i="35"/>
  <c r="G158" i="35" s="1"/>
  <c r="F159" i="35"/>
  <c r="G159" i="35" s="1"/>
  <c r="F160" i="35"/>
  <c r="G160" i="35" s="1"/>
  <c r="F161" i="35"/>
  <c r="G161" i="35" s="1"/>
  <c r="F162" i="35"/>
  <c r="G162" i="35" s="1"/>
  <c r="F163" i="35"/>
  <c r="G163" i="35" s="1"/>
  <c r="F164" i="35"/>
  <c r="G164" i="35" s="1"/>
  <c r="F165" i="35"/>
  <c r="G165" i="35" s="1"/>
  <c r="F166" i="35"/>
  <c r="G166" i="35" s="1"/>
  <c r="F167" i="35"/>
  <c r="G167" i="35" s="1"/>
  <c r="F168" i="35"/>
  <c r="G168" i="35" s="1"/>
  <c r="F169" i="35"/>
  <c r="G169" i="35" s="1"/>
  <c r="F170" i="35"/>
  <c r="G170" i="35" s="1"/>
  <c r="F171" i="35"/>
  <c r="G171" i="35" s="1"/>
  <c r="F172" i="35"/>
  <c r="G172" i="35" s="1"/>
  <c r="F173" i="35"/>
  <c r="G173" i="35" s="1"/>
  <c r="F174" i="35"/>
  <c r="G174" i="35" s="1"/>
  <c r="F175" i="35"/>
  <c r="G175" i="35" s="1"/>
  <c r="F176" i="35"/>
  <c r="G176" i="35" s="1"/>
  <c r="F177" i="35"/>
  <c r="G177" i="35" s="1"/>
  <c r="F178" i="35"/>
  <c r="G178" i="35" s="1"/>
  <c r="F179" i="35"/>
  <c r="G179" i="35" s="1"/>
  <c r="F180" i="35"/>
  <c r="G180" i="35" s="1"/>
  <c r="F181" i="35"/>
  <c r="G181" i="35" s="1"/>
  <c r="F182" i="35"/>
  <c r="G182" i="35" s="1"/>
  <c r="F183" i="35"/>
  <c r="G183" i="35" s="1"/>
  <c r="F184" i="35"/>
  <c r="G184" i="35" s="1"/>
  <c r="F185" i="35"/>
  <c r="G185" i="35" s="1"/>
  <c r="F186" i="35"/>
  <c r="G186" i="35" s="1"/>
  <c r="F187" i="35"/>
  <c r="G187" i="35" s="1"/>
  <c r="F188" i="35"/>
  <c r="G188" i="35" s="1"/>
  <c r="F189" i="35"/>
  <c r="G189" i="35" s="1"/>
  <c r="F190" i="35"/>
  <c r="G190" i="35" s="1"/>
  <c r="F191" i="35"/>
  <c r="G191" i="35" s="1"/>
  <c r="F192" i="35"/>
  <c r="G192" i="35" s="1"/>
  <c r="F193" i="35"/>
  <c r="G193" i="35" s="1"/>
  <c r="F194" i="35"/>
  <c r="G194" i="35" s="1"/>
  <c r="F195" i="35"/>
  <c r="G195" i="35" s="1"/>
  <c r="F196" i="35"/>
  <c r="G196" i="35" s="1"/>
  <c r="F197" i="35"/>
  <c r="G197" i="35" s="1"/>
  <c r="F198" i="35"/>
  <c r="G198" i="35" s="1"/>
  <c r="F199" i="35"/>
  <c r="G199" i="35" s="1"/>
  <c r="F200" i="35"/>
  <c r="G200" i="35" s="1"/>
  <c r="F201" i="35"/>
  <c r="G201" i="35" s="1"/>
  <c r="F202" i="35"/>
  <c r="G202" i="35" s="1"/>
  <c r="F203" i="35"/>
  <c r="G203" i="35" s="1"/>
  <c r="F204" i="35"/>
  <c r="G204" i="35" s="1"/>
  <c r="F205" i="35"/>
  <c r="G205" i="35" s="1"/>
  <c r="F206" i="35"/>
  <c r="G206" i="35" s="1"/>
  <c r="F207" i="35"/>
  <c r="G207" i="35" s="1"/>
  <c r="F208" i="35"/>
  <c r="G208" i="35" s="1"/>
  <c r="F209" i="35"/>
  <c r="G209" i="35" s="1"/>
  <c r="F210" i="35"/>
  <c r="G210" i="35" s="1"/>
  <c r="F211" i="35"/>
  <c r="G211" i="35" s="1"/>
  <c r="F212" i="35"/>
  <c r="G212" i="35" s="1"/>
  <c r="F213" i="35"/>
  <c r="G213" i="35" s="1"/>
  <c r="F214" i="35"/>
  <c r="G214" i="35" s="1"/>
  <c r="F215" i="35"/>
  <c r="G215" i="35" s="1"/>
  <c r="F216" i="35"/>
  <c r="G216" i="35" s="1"/>
  <c r="F217" i="35"/>
  <c r="G217" i="35" s="1"/>
  <c r="F218" i="35"/>
  <c r="G218" i="35" s="1"/>
  <c r="F219" i="35"/>
  <c r="G219" i="35" s="1"/>
  <c r="F220" i="35"/>
  <c r="G220" i="35" s="1"/>
  <c r="F221" i="35"/>
  <c r="G221" i="35" s="1"/>
  <c r="F222" i="35"/>
  <c r="G222" i="35" s="1"/>
  <c r="F223" i="35"/>
  <c r="G223" i="35" s="1"/>
  <c r="F224" i="35"/>
  <c r="G224" i="35" s="1"/>
  <c r="F225" i="35"/>
  <c r="G225" i="35" s="1"/>
  <c r="F226" i="35"/>
  <c r="G226" i="35" s="1"/>
  <c r="F227" i="35"/>
  <c r="G227" i="35" s="1"/>
  <c r="F228" i="35"/>
  <c r="G228" i="35" s="1"/>
  <c r="F229" i="35"/>
  <c r="G229" i="35" s="1"/>
  <c r="F230" i="35"/>
  <c r="G230" i="35" s="1"/>
  <c r="F231" i="35"/>
  <c r="G231" i="35" s="1"/>
  <c r="F232" i="35"/>
  <c r="G232" i="35" s="1"/>
  <c r="F233" i="35"/>
  <c r="G233" i="35" s="1"/>
  <c r="F234" i="35"/>
  <c r="G234" i="35" s="1"/>
  <c r="F235" i="35"/>
  <c r="G235" i="35" s="1"/>
  <c r="F236" i="35"/>
  <c r="G236" i="35" s="1"/>
  <c r="F237" i="35"/>
  <c r="G237" i="35" s="1"/>
  <c r="F238" i="35"/>
  <c r="G238" i="35" s="1"/>
  <c r="F239" i="35"/>
  <c r="G239" i="35" s="1"/>
  <c r="F240" i="35"/>
  <c r="G240" i="35" s="1"/>
  <c r="F241" i="35"/>
  <c r="G241" i="35" s="1"/>
  <c r="F242" i="35"/>
  <c r="G242" i="35" s="1"/>
  <c r="F243" i="35"/>
  <c r="G243" i="35" s="1"/>
  <c r="F244" i="35"/>
  <c r="G244" i="35" s="1"/>
  <c r="F245" i="35"/>
  <c r="G245" i="35" s="1"/>
  <c r="F246" i="35"/>
  <c r="G246" i="35" s="1"/>
  <c r="F247" i="35"/>
  <c r="G247" i="35" s="1"/>
  <c r="F248" i="35"/>
  <c r="G248" i="35" s="1"/>
  <c r="F249" i="35"/>
  <c r="G249" i="35" s="1"/>
  <c r="F250" i="35"/>
  <c r="G250" i="35" s="1"/>
  <c r="F251" i="35"/>
  <c r="G251" i="35" s="1"/>
  <c r="F252" i="35"/>
  <c r="G252" i="35" s="1"/>
  <c r="F253" i="35"/>
  <c r="G253" i="35" s="1"/>
  <c r="F254" i="35"/>
  <c r="G254" i="35" s="1"/>
  <c r="F255" i="35"/>
  <c r="G255" i="35" s="1"/>
  <c r="F256" i="35"/>
  <c r="G256" i="35" s="1"/>
  <c r="F257" i="35"/>
  <c r="G257" i="35" s="1"/>
  <c r="F258" i="35"/>
  <c r="G258" i="35" s="1"/>
  <c r="F259" i="35"/>
  <c r="G259" i="35" s="1"/>
  <c r="F260" i="35"/>
  <c r="G260" i="35" s="1"/>
  <c r="F261" i="35"/>
  <c r="G261" i="35" s="1"/>
  <c r="F262" i="35"/>
  <c r="G262" i="35" s="1"/>
  <c r="F263" i="35"/>
  <c r="G263" i="35" s="1"/>
  <c r="F264" i="35"/>
  <c r="G264" i="35" s="1"/>
  <c r="F265" i="35"/>
  <c r="G265" i="35" s="1"/>
  <c r="F266" i="35"/>
  <c r="G266" i="35" s="1"/>
  <c r="F267" i="35"/>
  <c r="G267" i="35" s="1"/>
  <c r="F268" i="35"/>
  <c r="G268" i="35" s="1"/>
  <c r="F269" i="35"/>
  <c r="G269" i="35" s="1"/>
  <c r="F270" i="35"/>
  <c r="G270" i="35" s="1"/>
  <c r="F271" i="35"/>
  <c r="G271" i="35" s="1"/>
  <c r="F272" i="35"/>
  <c r="G272" i="35" s="1"/>
  <c r="F273" i="35"/>
  <c r="G273" i="35" s="1"/>
  <c r="F274" i="35"/>
  <c r="G274" i="35" s="1"/>
  <c r="F275" i="35"/>
  <c r="G275" i="35" s="1"/>
  <c r="F276" i="35"/>
  <c r="G276" i="35" s="1"/>
  <c r="F277" i="35"/>
  <c r="G277" i="35" s="1"/>
  <c r="F278" i="35"/>
  <c r="G278" i="35" s="1"/>
  <c r="F279" i="35"/>
  <c r="G279" i="35" s="1"/>
  <c r="F280" i="35"/>
  <c r="G280" i="35" s="1"/>
  <c r="F281" i="35"/>
  <c r="G281" i="35" s="1"/>
  <c r="F282" i="35"/>
  <c r="G282" i="35" s="1"/>
  <c r="F283" i="35"/>
  <c r="G283" i="35" s="1"/>
  <c r="F284" i="35"/>
  <c r="G284" i="35" s="1"/>
  <c r="F285" i="35"/>
  <c r="G285" i="35" s="1"/>
  <c r="F286" i="35"/>
  <c r="G286" i="35" s="1"/>
  <c r="F287" i="35"/>
  <c r="G287" i="35" s="1"/>
  <c r="F288" i="35"/>
  <c r="G288" i="35" s="1"/>
  <c r="F289" i="35"/>
  <c r="G289" i="35" s="1"/>
  <c r="F290" i="35"/>
  <c r="G290" i="35" s="1"/>
  <c r="F291" i="35"/>
  <c r="G291" i="35" s="1"/>
  <c r="F292" i="35"/>
  <c r="G292" i="35" s="1"/>
  <c r="F293" i="35"/>
  <c r="G293" i="35" s="1"/>
  <c r="F294" i="35"/>
  <c r="G294" i="35" s="1"/>
  <c r="F295" i="35"/>
  <c r="G295" i="35" s="1"/>
  <c r="F296" i="35"/>
  <c r="G296" i="35" s="1"/>
  <c r="F297" i="35"/>
  <c r="G297" i="35" s="1"/>
  <c r="F298" i="35"/>
  <c r="G298" i="35" s="1"/>
  <c r="F299" i="35"/>
  <c r="G299" i="35" s="1"/>
  <c r="F300" i="35"/>
  <c r="G300" i="35" s="1"/>
  <c r="F301" i="35"/>
  <c r="G301" i="35" s="1"/>
  <c r="F302" i="35"/>
  <c r="G302" i="35" s="1"/>
  <c r="F303" i="35"/>
  <c r="G303" i="35" s="1"/>
  <c r="F304" i="35"/>
  <c r="G304" i="35" s="1"/>
  <c r="F305" i="35"/>
  <c r="G305" i="35" s="1"/>
  <c r="F306" i="35"/>
  <c r="G306" i="35" s="1"/>
  <c r="F307" i="35"/>
  <c r="G307" i="35" s="1"/>
  <c r="F308" i="35"/>
  <c r="G308" i="35" s="1"/>
  <c r="F309" i="35"/>
  <c r="G309" i="35" s="1"/>
  <c r="F310" i="35"/>
  <c r="G310" i="35" s="1"/>
  <c r="F311" i="35"/>
  <c r="G311" i="35" s="1"/>
  <c r="F312" i="35"/>
  <c r="G312" i="35" s="1"/>
  <c r="F313" i="35"/>
  <c r="G313" i="35" s="1"/>
  <c r="F314" i="35"/>
  <c r="G314" i="35" s="1"/>
  <c r="F315" i="35"/>
  <c r="G315" i="35" s="1"/>
  <c r="F316" i="35"/>
  <c r="G316" i="35" s="1"/>
  <c r="F317" i="35"/>
  <c r="G317" i="35" s="1"/>
  <c r="F318" i="35"/>
  <c r="G318" i="35" s="1"/>
  <c r="F319" i="35"/>
  <c r="G319" i="35" s="1"/>
  <c r="F320" i="35"/>
  <c r="G320" i="35" s="1"/>
  <c r="F321" i="35"/>
  <c r="G321" i="35" s="1"/>
  <c r="F322" i="35"/>
  <c r="G322" i="35" s="1"/>
  <c r="F323" i="35"/>
  <c r="G323" i="35" s="1"/>
  <c r="F324" i="35"/>
  <c r="G324" i="35" s="1"/>
  <c r="F325" i="35"/>
  <c r="G325" i="35" s="1"/>
  <c r="F326" i="35"/>
  <c r="G326" i="35" s="1"/>
  <c r="F327" i="35"/>
  <c r="G327" i="35" s="1"/>
  <c r="F328" i="35"/>
  <c r="G328" i="35" s="1"/>
  <c r="F329" i="35"/>
  <c r="G329" i="35" s="1"/>
  <c r="F330" i="35"/>
  <c r="G330" i="35" s="1"/>
  <c r="F331" i="35"/>
  <c r="G331" i="35" s="1"/>
  <c r="F332" i="35"/>
  <c r="G332" i="35" s="1"/>
  <c r="F333" i="35"/>
  <c r="G333" i="35" s="1"/>
  <c r="F334" i="35"/>
  <c r="G334" i="35" s="1"/>
  <c r="F335" i="35"/>
  <c r="G335" i="35" s="1"/>
  <c r="F336" i="35"/>
  <c r="G336" i="35" s="1"/>
  <c r="F337" i="35"/>
  <c r="G337" i="35" s="1"/>
  <c r="F338" i="35"/>
  <c r="G338" i="35" s="1"/>
  <c r="F339" i="35"/>
  <c r="G339" i="35" s="1"/>
  <c r="F340" i="35"/>
  <c r="G340" i="35" s="1"/>
  <c r="F341" i="35"/>
  <c r="G341" i="35" s="1"/>
  <c r="F342" i="35"/>
  <c r="G342" i="35" s="1"/>
  <c r="F343" i="35"/>
  <c r="G343" i="35" s="1"/>
  <c r="F344" i="35"/>
  <c r="G344" i="35" s="1"/>
  <c r="F345" i="35"/>
  <c r="G345" i="35" s="1"/>
  <c r="F346" i="35"/>
  <c r="G346" i="35" s="1"/>
  <c r="F347" i="35"/>
  <c r="G347" i="35" s="1"/>
  <c r="F348" i="35"/>
  <c r="G348" i="35" s="1"/>
  <c r="F349" i="35"/>
  <c r="G349" i="35" s="1"/>
  <c r="F350" i="35"/>
  <c r="G350" i="35" s="1"/>
  <c r="F351" i="35"/>
  <c r="G351" i="35" s="1"/>
  <c r="F352" i="35"/>
  <c r="G352" i="35" s="1"/>
  <c r="F353" i="35"/>
  <c r="G353" i="35" s="1"/>
  <c r="F354" i="35"/>
  <c r="G354" i="35" s="1"/>
  <c r="F355" i="35"/>
  <c r="G355" i="35" s="1"/>
  <c r="F356" i="35"/>
  <c r="G356" i="35" s="1"/>
  <c r="F357" i="35"/>
  <c r="G357" i="35" s="1"/>
  <c r="F358" i="35"/>
  <c r="G358" i="35" s="1"/>
  <c r="F359" i="35"/>
  <c r="G359" i="35" s="1"/>
  <c r="F360" i="35"/>
  <c r="G360" i="35" s="1"/>
  <c r="F361" i="35"/>
  <c r="G361" i="35" s="1"/>
  <c r="F362" i="35"/>
  <c r="G362" i="35" s="1"/>
  <c r="F363" i="35"/>
  <c r="G363" i="35" s="1"/>
  <c r="F364" i="35"/>
  <c r="G364" i="35" s="1"/>
  <c r="F365" i="35"/>
  <c r="G365" i="35" s="1"/>
  <c r="F366" i="35"/>
  <c r="G366" i="35" s="1"/>
  <c r="F367" i="35"/>
  <c r="G367" i="35" s="1"/>
  <c r="F368" i="35"/>
  <c r="G368" i="35" s="1"/>
  <c r="F369" i="35"/>
  <c r="G369" i="35" s="1"/>
  <c r="F370" i="35"/>
  <c r="G370" i="35" s="1"/>
  <c r="F371" i="35"/>
  <c r="G371" i="35" s="1"/>
  <c r="F372" i="35"/>
  <c r="G372" i="35" s="1"/>
  <c r="F373" i="35"/>
  <c r="G373" i="35" s="1"/>
  <c r="F374" i="35"/>
  <c r="G374" i="35" s="1"/>
  <c r="F375" i="35"/>
  <c r="G375" i="35" s="1"/>
  <c r="F376" i="35"/>
  <c r="G376" i="35" s="1"/>
  <c r="F377" i="35"/>
  <c r="G377" i="35" s="1"/>
  <c r="F378" i="35"/>
  <c r="G378" i="35" s="1"/>
  <c r="F379" i="35"/>
  <c r="G379" i="35" s="1"/>
  <c r="F380" i="35"/>
  <c r="G380" i="35" s="1"/>
  <c r="F381" i="35"/>
  <c r="G381" i="35" s="1"/>
  <c r="F382" i="35"/>
  <c r="G382" i="35" s="1"/>
  <c r="F383" i="35"/>
  <c r="G383" i="35" s="1"/>
  <c r="F384" i="35"/>
  <c r="G384" i="35" s="1"/>
  <c r="F385" i="35"/>
  <c r="G385" i="35" s="1"/>
  <c r="F386" i="35"/>
  <c r="G386" i="35" s="1"/>
  <c r="F387" i="35"/>
  <c r="G387" i="35" s="1"/>
  <c r="F3779" i="35"/>
  <c r="F3780" i="35"/>
  <c r="F3781" i="35"/>
  <c r="F3782" i="35"/>
  <c r="F3783" i="35"/>
  <c r="F3784" i="35"/>
  <c r="F3785" i="35"/>
  <c r="F3786" i="35"/>
  <c r="F3787" i="35"/>
  <c r="F3788" i="35"/>
  <c r="F3789" i="35"/>
  <c r="F3790" i="35"/>
  <c r="F3791" i="35"/>
  <c r="F3792" i="35"/>
  <c r="F3793" i="35"/>
  <c r="F3794" i="35"/>
  <c r="F3795" i="35"/>
  <c r="F3796" i="35"/>
  <c r="F3797" i="35"/>
  <c r="F3798" i="35"/>
  <c r="F3799" i="35"/>
  <c r="F3800" i="35"/>
  <c r="F3801" i="35"/>
  <c r="F3802" i="35"/>
  <c r="F3803" i="35"/>
  <c r="F3804" i="35"/>
  <c r="F3805" i="35"/>
  <c r="F3806" i="35"/>
  <c r="F3807" i="35"/>
  <c r="F3808" i="35"/>
  <c r="F3809" i="35"/>
  <c r="F3810" i="35"/>
  <c r="F3811" i="35"/>
  <c r="F3812" i="35"/>
  <c r="F3813" i="35"/>
  <c r="F3814" i="35"/>
  <c r="F3815" i="35"/>
  <c r="F3816" i="35"/>
  <c r="F3817" i="35"/>
  <c r="F3818" i="35"/>
  <c r="F3819" i="35"/>
  <c r="F3820" i="35"/>
  <c r="F3821" i="35"/>
  <c r="F3822" i="35"/>
  <c r="F3823" i="35"/>
  <c r="F3824" i="35"/>
  <c r="F3825" i="35"/>
  <c r="F3826" i="35"/>
  <c r="F3827" i="35"/>
  <c r="F3828" i="35"/>
  <c r="F3829" i="35"/>
  <c r="F3830" i="35"/>
  <c r="F3831" i="35"/>
  <c r="F3832" i="35"/>
  <c r="F3833" i="35"/>
  <c r="F3834" i="35"/>
  <c r="F3835" i="35"/>
  <c r="F3836" i="35"/>
  <c r="F3837" i="35"/>
  <c r="F3838" i="35"/>
  <c r="F3839" i="35"/>
  <c r="F3840" i="35"/>
  <c r="F3841" i="35"/>
  <c r="F3842" i="35"/>
  <c r="F3843" i="35"/>
  <c r="F3844" i="35"/>
  <c r="F3845" i="35"/>
  <c r="F3846" i="35"/>
  <c r="F3847" i="35"/>
  <c r="F3848" i="35"/>
  <c r="F3849" i="35"/>
  <c r="F3850" i="35"/>
  <c r="F3851" i="35"/>
  <c r="F3852" i="35"/>
  <c r="F3853" i="35"/>
  <c r="F3854" i="35"/>
  <c r="F3855" i="35"/>
  <c r="F3856" i="35"/>
  <c r="F3857" i="35"/>
  <c r="F3858" i="35"/>
  <c r="F3859" i="35"/>
  <c r="F3860" i="35"/>
  <c r="F3861" i="35"/>
  <c r="F3862" i="35"/>
  <c r="F3863" i="35"/>
  <c r="F3864" i="35"/>
  <c r="F3865" i="35"/>
  <c r="F3866" i="35"/>
  <c r="F3867" i="35"/>
  <c r="F3868" i="35"/>
  <c r="F3869" i="35"/>
  <c r="F3870" i="35"/>
  <c r="F3871" i="35"/>
  <c r="F3872" i="35"/>
  <c r="F3873" i="35"/>
  <c r="F3874" i="35"/>
  <c r="F3875" i="35"/>
  <c r="F3876" i="35"/>
  <c r="F3877" i="35"/>
  <c r="F3878" i="35"/>
  <c r="F3879" i="35"/>
  <c r="F3880" i="35"/>
  <c r="F3881" i="35"/>
  <c r="F3882" i="35"/>
  <c r="F3883" i="35"/>
  <c r="F3884" i="35"/>
  <c r="F3885" i="35"/>
  <c r="F3886" i="35"/>
  <c r="F3887" i="35"/>
  <c r="F3888" i="35"/>
  <c r="F3889" i="35"/>
  <c r="F3890" i="35"/>
  <c r="F3891" i="35"/>
  <c r="F3892" i="35"/>
  <c r="F3893" i="35"/>
  <c r="F3894" i="35"/>
  <c r="F3895" i="35"/>
  <c r="F3896" i="35"/>
  <c r="F3897" i="35"/>
  <c r="F3898" i="35"/>
  <c r="F3899" i="35"/>
  <c r="F3900" i="35"/>
  <c r="F3901" i="35"/>
  <c r="F3902" i="35"/>
  <c r="F3903" i="35"/>
  <c r="F3904" i="35"/>
  <c r="F3905" i="35"/>
  <c r="F3906" i="35"/>
  <c r="F3907" i="35"/>
  <c r="F3908" i="35"/>
  <c r="F3909" i="35"/>
  <c r="F3910" i="35"/>
  <c r="F3911" i="35"/>
  <c r="F3912" i="35"/>
  <c r="F3913" i="35"/>
  <c r="F3914" i="35"/>
  <c r="F3915" i="35"/>
  <c r="F3916" i="35"/>
  <c r="F3917" i="35"/>
  <c r="F3918" i="35"/>
  <c r="F3919" i="35"/>
  <c r="F3920" i="35"/>
  <c r="F3921" i="35"/>
  <c r="F3922" i="35"/>
  <c r="F3923" i="35"/>
  <c r="F3924" i="35"/>
  <c r="F3925" i="35"/>
  <c r="F3926" i="35"/>
  <c r="F3927" i="35"/>
  <c r="F3928" i="35"/>
  <c r="F3929" i="35"/>
  <c r="F3930" i="35"/>
  <c r="F3931" i="35"/>
  <c r="F3932" i="35"/>
  <c r="F3933" i="35"/>
  <c r="F3934" i="35"/>
  <c r="F3935" i="35"/>
  <c r="F3936" i="35"/>
  <c r="F3937" i="35"/>
  <c r="F3938" i="35"/>
  <c r="F3939" i="35"/>
  <c r="F3940" i="35"/>
  <c r="F3941" i="35"/>
  <c r="F3942" i="35"/>
  <c r="F3943" i="35"/>
  <c r="F3944" i="35"/>
  <c r="F3945" i="35"/>
  <c r="F3946" i="35"/>
  <c r="F3947" i="35"/>
  <c r="F3948" i="35"/>
  <c r="F3949" i="35"/>
  <c r="F3950" i="35"/>
  <c r="F3951" i="35"/>
  <c r="F3952" i="35"/>
  <c r="F3953" i="35"/>
  <c r="F3954" i="35"/>
  <c r="F3955" i="35"/>
  <c r="F3956" i="35"/>
  <c r="F3957" i="35"/>
  <c r="F3958" i="35"/>
  <c r="F3959" i="35"/>
  <c r="F3960" i="35"/>
  <c r="F3961" i="35"/>
  <c r="F3962" i="35"/>
  <c r="F3963" i="35"/>
  <c r="F3964" i="35"/>
  <c r="F3965" i="35"/>
  <c r="F3966" i="35"/>
  <c r="F3967" i="35"/>
  <c r="F3968" i="35"/>
  <c r="F3969" i="35"/>
  <c r="F3970" i="35"/>
  <c r="F3971" i="35"/>
  <c r="F3972" i="35"/>
  <c r="F3973" i="35"/>
  <c r="F3974" i="35"/>
  <c r="F3975" i="35"/>
  <c r="F3976" i="35"/>
  <c r="F3977" i="35"/>
  <c r="F3978" i="35"/>
  <c r="F3979" i="35"/>
  <c r="F3980" i="35"/>
  <c r="F3981" i="35"/>
  <c r="F3982" i="35"/>
  <c r="F3983" i="35"/>
  <c r="F3984" i="35"/>
  <c r="F3985" i="35"/>
  <c r="F3986" i="35"/>
  <c r="F3987" i="35"/>
  <c r="F3988" i="35"/>
  <c r="F3989" i="35"/>
  <c r="F3990" i="35"/>
  <c r="F3991" i="35"/>
  <c r="F3992" i="35"/>
  <c r="F3993" i="35"/>
  <c r="F3994" i="35"/>
  <c r="F3995" i="35"/>
  <c r="F3996" i="35"/>
  <c r="F3997" i="35"/>
  <c r="F3998" i="35"/>
  <c r="F3999" i="35"/>
  <c r="F4000" i="35"/>
  <c r="F4001" i="35"/>
  <c r="F4002" i="35"/>
  <c r="F4003" i="35"/>
  <c r="F4004" i="35"/>
  <c r="F4005" i="35"/>
  <c r="F4006" i="35"/>
  <c r="F4007" i="35"/>
  <c r="F4008" i="35"/>
  <c r="F4009" i="35"/>
  <c r="F4010" i="35"/>
  <c r="F4011" i="35"/>
  <c r="F4012" i="35"/>
  <c r="F4013" i="35"/>
  <c r="F4014" i="35"/>
  <c r="F4015" i="35"/>
  <c r="F4016" i="35"/>
  <c r="F4017" i="35"/>
  <c r="F4018" i="35"/>
  <c r="F4019" i="35"/>
  <c r="F4020" i="35"/>
  <c r="F4021" i="35"/>
  <c r="F4022" i="35"/>
  <c r="F4023" i="35"/>
  <c r="F4024" i="35"/>
  <c r="F4025" i="35"/>
  <c r="F4026" i="35"/>
  <c r="F4027" i="35"/>
  <c r="F4028" i="35"/>
  <c r="F4029" i="35"/>
  <c r="F4030" i="35"/>
  <c r="F4031" i="35"/>
  <c r="F4032" i="35"/>
  <c r="F4033" i="35"/>
  <c r="F4034" i="35"/>
  <c r="F4035" i="35"/>
  <c r="F4036" i="35"/>
  <c r="F4037" i="35"/>
  <c r="F4038" i="35"/>
  <c r="F4039" i="35"/>
  <c r="F4040" i="35"/>
  <c r="F4041" i="35"/>
  <c r="F4042" i="35"/>
  <c r="F4043" i="35"/>
  <c r="F4044" i="35"/>
  <c r="F4045" i="35"/>
  <c r="F4046" i="35"/>
  <c r="F4047" i="35"/>
  <c r="F4048" i="35"/>
  <c r="F4049" i="35"/>
  <c r="F4050" i="35"/>
  <c r="F4051" i="35"/>
  <c r="F4052" i="35"/>
  <c r="F4053" i="35"/>
  <c r="F4054" i="35"/>
  <c r="F4055" i="35"/>
  <c r="F4056" i="35"/>
  <c r="F4057" i="35"/>
  <c r="F4058" i="35"/>
  <c r="F4059" i="35"/>
  <c r="F4060" i="35"/>
  <c r="F4061" i="35"/>
  <c r="F4062" i="35"/>
  <c r="F4063" i="35"/>
  <c r="F4064" i="35"/>
  <c r="F4065" i="35"/>
  <c r="F4066" i="35"/>
  <c r="F4067" i="35"/>
  <c r="F4068" i="35"/>
  <c r="F4069" i="35"/>
  <c r="F4070" i="35"/>
  <c r="F4071" i="35"/>
  <c r="F4072" i="35"/>
  <c r="F4073" i="35"/>
  <c r="F4074" i="35"/>
  <c r="F4075" i="35"/>
  <c r="F4076" i="35"/>
  <c r="F4077" i="35"/>
  <c r="F4078" i="35"/>
  <c r="F4079" i="35"/>
  <c r="F4080" i="35"/>
  <c r="F4081" i="35"/>
  <c r="F4082" i="35"/>
  <c r="F4083" i="35"/>
  <c r="F4084" i="35"/>
  <c r="F4085" i="35"/>
  <c r="F4086" i="35"/>
  <c r="F4087" i="35"/>
  <c r="F4088" i="35"/>
  <c r="F4089" i="35"/>
  <c r="F4090" i="35"/>
  <c r="F4091" i="35"/>
  <c r="F4092" i="35"/>
  <c r="F4093" i="35"/>
  <c r="F4094" i="35"/>
  <c r="F4095" i="35"/>
  <c r="F4096" i="35"/>
  <c r="F4097" i="35"/>
  <c r="F4098" i="35"/>
  <c r="F4099" i="35"/>
  <c r="F4100" i="35"/>
  <c r="F4101" i="35"/>
  <c r="F4102" i="35"/>
  <c r="F4103" i="35"/>
  <c r="F4104" i="35"/>
  <c r="F4105" i="35"/>
  <c r="F4106" i="35"/>
  <c r="F4107" i="35"/>
  <c r="F4108" i="35"/>
  <c r="F4109" i="35"/>
  <c r="F4110" i="35"/>
  <c r="F4111" i="35"/>
  <c r="F4112" i="35"/>
  <c r="F4113" i="35"/>
  <c r="F4114" i="35"/>
  <c r="F4115" i="35"/>
  <c r="F4116" i="35"/>
  <c r="F4117" i="35"/>
  <c r="F4118" i="35"/>
  <c r="F4119" i="35"/>
  <c r="F4120" i="35"/>
  <c r="F4121" i="35"/>
  <c r="F4122" i="35"/>
  <c r="F4123" i="35"/>
  <c r="F4124" i="35"/>
  <c r="F4125" i="35"/>
  <c r="F4126" i="35"/>
  <c r="F4127" i="35"/>
  <c r="F4128" i="35"/>
  <c r="F4129" i="35"/>
  <c r="F4130" i="35"/>
  <c r="F4131" i="35"/>
  <c r="F4132" i="35"/>
  <c r="F4133" i="35"/>
  <c r="F4134" i="35"/>
  <c r="F4135" i="35"/>
  <c r="F4136" i="35"/>
  <c r="F4137" i="35"/>
  <c r="F4138" i="35"/>
  <c r="F4139" i="35"/>
  <c r="F4140" i="35"/>
  <c r="F4141" i="35"/>
  <c r="F4142" i="35"/>
  <c r="F4143" i="35"/>
  <c r="F4144" i="35"/>
  <c r="F4145" i="35"/>
  <c r="F4146" i="35"/>
  <c r="F4147" i="35"/>
  <c r="F4148" i="35"/>
  <c r="F4149" i="35"/>
  <c r="F4150" i="35"/>
  <c r="F4151" i="35"/>
  <c r="F4152" i="35"/>
  <c r="F4153" i="35"/>
  <c r="F4154" i="35"/>
  <c r="F4155" i="35"/>
  <c r="F4156" i="35"/>
  <c r="F4157" i="35"/>
  <c r="F4158" i="35"/>
  <c r="F4159" i="35"/>
  <c r="F4160" i="35"/>
  <c r="F4161" i="35"/>
  <c r="F4162" i="35"/>
  <c r="F4163" i="35"/>
  <c r="F4164" i="35"/>
  <c r="F4165" i="35"/>
  <c r="F4166" i="35"/>
  <c r="F4167" i="35"/>
  <c r="F4168" i="35"/>
  <c r="F4169" i="35"/>
  <c r="F4170" i="35"/>
  <c r="F4171" i="35"/>
  <c r="F4172" i="35"/>
  <c r="F4173" i="35"/>
  <c r="F4174" i="35"/>
  <c r="F4175" i="35"/>
  <c r="F4176" i="35"/>
  <c r="F4177" i="35"/>
  <c r="F4178" i="35"/>
  <c r="F4179" i="35"/>
  <c r="F4180" i="35"/>
  <c r="F4181" i="35"/>
  <c r="F4182" i="35"/>
  <c r="F4183" i="35"/>
  <c r="F4184" i="35"/>
  <c r="F4185" i="35"/>
  <c r="F4186" i="35"/>
  <c r="F4187" i="35"/>
  <c r="F4188" i="35"/>
  <c r="F4189" i="35"/>
  <c r="F4190" i="35"/>
  <c r="F4191" i="35"/>
  <c r="F4192" i="35"/>
  <c r="F4193" i="35"/>
  <c r="F4194" i="35"/>
  <c r="F4195" i="35"/>
  <c r="F4196" i="35"/>
  <c r="F4197" i="35"/>
  <c r="F4198" i="35"/>
  <c r="F4199" i="35"/>
  <c r="F4200" i="35"/>
  <c r="F4201" i="35"/>
  <c r="F4202" i="35"/>
  <c r="F4203" i="35"/>
  <c r="F4204" i="35"/>
  <c r="F4205" i="35"/>
  <c r="F4206" i="35"/>
  <c r="F4207" i="35"/>
  <c r="F4208" i="35"/>
  <c r="F4209" i="35"/>
  <c r="F4210" i="35"/>
  <c r="F4211" i="35"/>
  <c r="F4212" i="35"/>
  <c r="F4213" i="35"/>
  <c r="F4214" i="35"/>
  <c r="F4215" i="35"/>
  <c r="F4216" i="35"/>
  <c r="F4217" i="35"/>
  <c r="F4218" i="35"/>
  <c r="F4219" i="35"/>
  <c r="F4220" i="35"/>
  <c r="F4221" i="35"/>
  <c r="F4222" i="35"/>
  <c r="F4223" i="35"/>
  <c r="F4224" i="35"/>
  <c r="F4225" i="35"/>
  <c r="F4226" i="35"/>
  <c r="F4227" i="35"/>
  <c r="F4228" i="35"/>
  <c r="F4229" i="35"/>
  <c r="G4229" i="35" s="1"/>
  <c r="G4228" i="35" s="1"/>
  <c r="G4227" i="35" s="1"/>
  <c r="G4226" i="35" s="1"/>
  <c r="G4225" i="35" s="1"/>
  <c r="G4224" i="35" s="1"/>
  <c r="G4223" i="35" s="1"/>
  <c r="G4222" i="35" s="1"/>
  <c r="G4221" i="35" s="1"/>
  <c r="G4220" i="35" s="1"/>
  <c r="G4219" i="35" s="1"/>
  <c r="G4218" i="35" s="1"/>
  <c r="G4217" i="35" s="1"/>
  <c r="G4216" i="35" s="1"/>
  <c r="G4215" i="35" s="1"/>
  <c r="G4214" i="35" s="1"/>
  <c r="G4213" i="35" s="1"/>
  <c r="G4212" i="35" s="1"/>
  <c r="G4211" i="35" s="1"/>
  <c r="G4210" i="35" s="1"/>
  <c r="G4209" i="35" s="1"/>
  <c r="G4208" i="35" s="1"/>
  <c r="G4207" i="35" s="1"/>
  <c r="G4206" i="35" s="1"/>
  <c r="G4205" i="35" s="1"/>
  <c r="G4204" i="35" s="1"/>
  <c r="G4203" i="35" s="1"/>
  <c r="G4202" i="35" s="1"/>
  <c r="G4201" i="35" s="1"/>
  <c r="G4200" i="35" s="1"/>
  <c r="G4199" i="35" s="1"/>
  <c r="G4198" i="35" s="1"/>
  <c r="G4197" i="35" s="1"/>
  <c r="G4196" i="35" s="1"/>
  <c r="G4195" i="35" s="1"/>
  <c r="G4194" i="35" s="1"/>
  <c r="G4193" i="35" s="1"/>
  <c r="G4192" i="35" s="1"/>
  <c r="G4191" i="35" s="1"/>
  <c r="G4190" i="35" s="1"/>
  <c r="G4189" i="35" s="1"/>
  <c r="G4188" i="35" s="1"/>
  <c r="G4187" i="35" s="1"/>
  <c r="G4186" i="35" s="1"/>
  <c r="G4185" i="35" s="1"/>
  <c r="G4184" i="35" s="1"/>
  <c r="G4183" i="35" s="1"/>
  <c r="G4182" i="35" s="1"/>
  <c r="G4181" i="35" s="1"/>
  <c r="G4180" i="35" s="1"/>
  <c r="G4179" i="35" s="1"/>
  <c r="G4178" i="35" s="1"/>
  <c r="G4177" i="35" s="1"/>
  <c r="G4176" i="35" s="1"/>
  <c r="G4175" i="35" s="1"/>
  <c r="G4174" i="35" s="1"/>
  <c r="G4173" i="35" s="1"/>
  <c r="G4172" i="35" s="1"/>
  <c r="G4171" i="35" s="1"/>
  <c r="G4170" i="35" s="1"/>
  <c r="G4169" i="35" s="1"/>
  <c r="G4168" i="35" s="1"/>
  <c r="G4167" i="35" s="1"/>
  <c r="G4166" i="35" s="1"/>
  <c r="G4165" i="35" s="1"/>
  <c r="G4164" i="35" s="1"/>
  <c r="G4163" i="35" s="1"/>
  <c r="G4162" i="35" s="1"/>
  <c r="G4161" i="35" s="1"/>
  <c r="G4160" i="35" s="1"/>
  <c r="G4159" i="35" s="1"/>
  <c r="G4158" i="35" s="1"/>
  <c r="G4157" i="35" s="1"/>
  <c r="G4156" i="35" s="1"/>
  <c r="G4155" i="35" s="1"/>
  <c r="G4154" i="35" s="1"/>
  <c r="G4153" i="35" s="1"/>
  <c r="G4152" i="35" s="1"/>
  <c r="G4151" i="35" s="1"/>
  <c r="G4150" i="35" s="1"/>
  <c r="G4149" i="35" s="1"/>
  <c r="G4148" i="35" s="1"/>
  <c r="G4147" i="35" s="1"/>
  <c r="G4146" i="35" s="1"/>
  <c r="G4145" i="35" s="1"/>
  <c r="G4144" i="35" s="1"/>
  <c r="G4143" i="35" s="1"/>
  <c r="G4142" i="35" s="1"/>
  <c r="G4141" i="35" s="1"/>
  <c r="G4140" i="35" s="1"/>
  <c r="G4139" i="35" s="1"/>
  <c r="G4138" i="35" s="1"/>
  <c r="G4137" i="35" s="1"/>
  <c r="G4136" i="35" s="1"/>
  <c r="G4135" i="35" s="1"/>
  <c r="G4134" i="35" s="1"/>
  <c r="G4133" i="35" s="1"/>
  <c r="G4132" i="35" s="1"/>
  <c r="G4131" i="35" s="1"/>
  <c r="G4130" i="35" s="1"/>
  <c r="G4129" i="35" s="1"/>
  <c r="G4128" i="35" s="1"/>
  <c r="G4127" i="35" s="1"/>
  <c r="G4126" i="35" s="1"/>
  <c r="G4125" i="35" s="1"/>
  <c r="G4124" i="35" s="1"/>
  <c r="G4123" i="35" s="1"/>
  <c r="G4122" i="35" s="1"/>
  <c r="G4121" i="35" s="1"/>
  <c r="G4120" i="35" s="1"/>
  <c r="G4119" i="35" s="1"/>
  <c r="G4118" i="35" s="1"/>
  <c r="G4117" i="35" s="1"/>
  <c r="G4116" i="35" s="1"/>
  <c r="G4115" i="35" s="1"/>
  <c r="G4114" i="35" s="1"/>
  <c r="G4113" i="35" s="1"/>
  <c r="G4112" i="35" s="1"/>
  <c r="G4111" i="35" s="1"/>
  <c r="G4110" i="35" s="1"/>
  <c r="G4109" i="35" s="1"/>
  <c r="G4108" i="35" s="1"/>
  <c r="G4107" i="35" s="1"/>
  <c r="G4106" i="35" s="1"/>
  <c r="G4105" i="35" s="1"/>
  <c r="G4104" i="35" s="1"/>
  <c r="G4103" i="35" s="1"/>
  <c r="G4102" i="35" s="1"/>
  <c r="G4101" i="35" s="1"/>
  <c r="G4100" i="35" s="1"/>
  <c r="G4099" i="35" s="1"/>
  <c r="G4098" i="35" s="1"/>
  <c r="G4097" i="35" s="1"/>
  <c r="G4096" i="35" s="1"/>
  <c r="G4095" i="35" s="1"/>
  <c r="G4094" i="35" s="1"/>
  <c r="G4093" i="35" s="1"/>
  <c r="G4092" i="35" s="1"/>
  <c r="G4091" i="35" s="1"/>
  <c r="G4090" i="35" s="1"/>
  <c r="G4089" i="35" s="1"/>
  <c r="G4088" i="35" s="1"/>
  <c r="G4087" i="35" s="1"/>
  <c r="G4086" i="35" s="1"/>
  <c r="G4085" i="35" s="1"/>
  <c r="G4084" i="35" s="1"/>
  <c r="G4083" i="35" s="1"/>
  <c r="G4082" i="35" s="1"/>
  <c r="G4081" i="35" s="1"/>
  <c r="G4080" i="35" s="1"/>
  <c r="G4079" i="35" s="1"/>
  <c r="G4078" i="35" s="1"/>
  <c r="G4077" i="35" s="1"/>
  <c r="G4076" i="35" s="1"/>
  <c r="G4075" i="35" s="1"/>
  <c r="G4074" i="35" s="1"/>
  <c r="G4073" i="35" s="1"/>
  <c r="G4072" i="35" s="1"/>
  <c r="G4071" i="35" s="1"/>
  <c r="G4070" i="35" s="1"/>
  <c r="G4069" i="35" s="1"/>
  <c r="G4068" i="35" s="1"/>
  <c r="G4067" i="35" s="1"/>
  <c r="G4066" i="35" s="1"/>
  <c r="G4065" i="35" s="1"/>
  <c r="G4064" i="35" s="1"/>
  <c r="G4063" i="35" s="1"/>
  <c r="G4062" i="35" s="1"/>
  <c r="G4061" i="35" s="1"/>
  <c r="G4060" i="35" s="1"/>
  <c r="G4059" i="35" s="1"/>
  <c r="G4058" i="35" s="1"/>
  <c r="G4057" i="35" s="1"/>
  <c r="G4056" i="35" s="1"/>
  <c r="G4055" i="35" s="1"/>
  <c r="G4054" i="35" s="1"/>
  <c r="G4053" i="35" s="1"/>
  <c r="G4052" i="35" s="1"/>
  <c r="G4051" i="35" s="1"/>
  <c r="G4050" i="35" s="1"/>
  <c r="G4049" i="35" s="1"/>
  <c r="G4048" i="35" s="1"/>
  <c r="G4047" i="35" s="1"/>
  <c r="G4046" i="35" s="1"/>
  <c r="G4045" i="35" s="1"/>
  <c r="G4044" i="35" s="1"/>
  <c r="G4043" i="35" s="1"/>
  <c r="G4042" i="35" s="1"/>
  <c r="G4041" i="35" s="1"/>
  <c r="G4040" i="35" s="1"/>
  <c r="G4039" i="35" s="1"/>
  <c r="G4038" i="35" s="1"/>
  <c r="G4037" i="35" s="1"/>
  <c r="G4036" i="35" s="1"/>
  <c r="G4035" i="35" s="1"/>
  <c r="G4034" i="35" s="1"/>
  <c r="G4033" i="35" s="1"/>
  <c r="G4032" i="35" s="1"/>
  <c r="G4031" i="35" s="1"/>
  <c r="G4030" i="35" s="1"/>
  <c r="G4029" i="35" s="1"/>
  <c r="G4028" i="35" s="1"/>
  <c r="G4027" i="35" s="1"/>
  <c r="G4026" i="35" s="1"/>
  <c r="G4025" i="35" s="1"/>
  <c r="G4024" i="35" s="1"/>
  <c r="G4023" i="35" s="1"/>
  <c r="G4022" i="35" s="1"/>
  <c r="G4021" i="35" s="1"/>
  <c r="G4020" i="35" s="1"/>
  <c r="G4019" i="35" s="1"/>
  <c r="G4018" i="35" s="1"/>
  <c r="G4017" i="35" s="1"/>
  <c r="G4016" i="35" s="1"/>
  <c r="G4015" i="35" s="1"/>
  <c r="G4014" i="35" s="1"/>
  <c r="G4013" i="35" s="1"/>
  <c r="G4012" i="35" s="1"/>
  <c r="G4011" i="35" s="1"/>
  <c r="G4010" i="35" s="1"/>
  <c r="G4009" i="35" s="1"/>
  <c r="G4008" i="35" s="1"/>
  <c r="G4007" i="35" s="1"/>
  <c r="G4006" i="35" s="1"/>
  <c r="G4005" i="35" s="1"/>
  <c r="G4004" i="35" s="1"/>
  <c r="G4003" i="35" s="1"/>
  <c r="G4002" i="35" s="1"/>
  <c r="G4001" i="35" s="1"/>
  <c r="G4000" i="35" s="1"/>
  <c r="G3999" i="35" s="1"/>
  <c r="G3998" i="35" s="1"/>
  <c r="G3997" i="35" s="1"/>
  <c r="G3996" i="35" s="1"/>
  <c r="G3995" i="35" s="1"/>
  <c r="G3994" i="35" s="1"/>
  <c r="G3993" i="35" s="1"/>
  <c r="G3992" i="35" s="1"/>
  <c r="G3991" i="35" s="1"/>
  <c r="G3990" i="35" s="1"/>
  <c r="G3989" i="35" s="1"/>
  <c r="G3988" i="35" s="1"/>
  <c r="G3987" i="35" s="1"/>
  <c r="G3986" i="35" s="1"/>
  <c r="G3985" i="35" s="1"/>
  <c r="G3984" i="35" s="1"/>
  <c r="G3983" i="35" s="1"/>
  <c r="G3982" i="35" s="1"/>
  <c r="G3981" i="35" s="1"/>
  <c r="G3980" i="35" s="1"/>
  <c r="G3979" i="35" s="1"/>
  <c r="G3978" i="35" s="1"/>
  <c r="G3977" i="35" s="1"/>
  <c r="G3976" i="35" s="1"/>
  <c r="G3975" i="35" s="1"/>
  <c r="G3974" i="35" s="1"/>
  <c r="G3973" i="35" s="1"/>
  <c r="G3972" i="35" s="1"/>
  <c r="G3971" i="35" s="1"/>
  <c r="G3970" i="35" s="1"/>
  <c r="G3969" i="35" s="1"/>
  <c r="G3968" i="35" s="1"/>
  <c r="G3967" i="35" s="1"/>
  <c r="G3966" i="35" s="1"/>
  <c r="G3965" i="35" s="1"/>
  <c r="G3964" i="35" s="1"/>
  <c r="G3963" i="35" s="1"/>
  <c r="G3962" i="35" s="1"/>
  <c r="G3961" i="35" s="1"/>
  <c r="G3960" i="35" s="1"/>
  <c r="G3959" i="35" s="1"/>
  <c r="G3958" i="35" s="1"/>
  <c r="G3957" i="35" s="1"/>
  <c r="G3956" i="35" s="1"/>
  <c r="G3955" i="35" s="1"/>
  <c r="G3954" i="35" s="1"/>
  <c r="G3953" i="35" s="1"/>
  <c r="G3952" i="35" s="1"/>
  <c r="G3951" i="35" s="1"/>
  <c r="G3950" i="35" s="1"/>
  <c r="G3949" i="35" s="1"/>
  <c r="G3948" i="35" s="1"/>
  <c r="G3947" i="35" s="1"/>
  <c r="G3946" i="35" s="1"/>
  <c r="G3945" i="35" s="1"/>
  <c r="G3944" i="35" s="1"/>
  <c r="G3943" i="35" s="1"/>
  <c r="G3942" i="35" s="1"/>
  <c r="G3941" i="35" s="1"/>
  <c r="G3940" i="35" s="1"/>
  <c r="G3939" i="35" s="1"/>
  <c r="G3938" i="35" s="1"/>
  <c r="G3937" i="35" s="1"/>
  <c r="G3936" i="35" s="1"/>
  <c r="G3935" i="35" s="1"/>
  <c r="G3934" i="35" s="1"/>
  <c r="G3933" i="35" s="1"/>
  <c r="G3932" i="35" s="1"/>
  <c r="G3931" i="35" s="1"/>
  <c r="G3930" i="35" s="1"/>
  <c r="G3929" i="35" s="1"/>
  <c r="G3928" i="35" s="1"/>
  <c r="G3927" i="35" s="1"/>
  <c r="G3926" i="35" s="1"/>
  <c r="G3925" i="35" s="1"/>
  <c r="G3924" i="35" s="1"/>
  <c r="G3923" i="35" s="1"/>
  <c r="G3922" i="35" s="1"/>
  <c r="G3921" i="35" s="1"/>
  <c r="G3920" i="35" s="1"/>
  <c r="G3919" i="35" s="1"/>
  <c r="G3918" i="35" s="1"/>
  <c r="G3917" i="35" s="1"/>
  <c r="G3916" i="35" s="1"/>
  <c r="G3915" i="35" s="1"/>
  <c r="G3914" i="35" s="1"/>
  <c r="G3913" i="35" s="1"/>
  <c r="G3912" i="35" s="1"/>
  <c r="G3911" i="35" s="1"/>
  <c r="G3910" i="35" s="1"/>
  <c r="G3909" i="35" s="1"/>
  <c r="G3908" i="35" s="1"/>
  <c r="G3907" i="35" s="1"/>
  <c r="G3906" i="35" s="1"/>
  <c r="G3905" i="35" s="1"/>
  <c r="G3904" i="35" s="1"/>
  <c r="G3903" i="35" s="1"/>
  <c r="G3902" i="35" s="1"/>
  <c r="G3901" i="35" s="1"/>
  <c r="G3900" i="35" s="1"/>
  <c r="G3899" i="35" s="1"/>
  <c r="G3898" i="35" s="1"/>
  <c r="G3897" i="35" s="1"/>
  <c r="G3896" i="35" s="1"/>
  <c r="G3895" i="35" s="1"/>
  <c r="G3894" i="35" s="1"/>
  <c r="G3893" i="35" s="1"/>
  <c r="G3892" i="35" s="1"/>
  <c r="G3891" i="35" s="1"/>
  <c r="G3890" i="35" s="1"/>
  <c r="G3889" i="35" s="1"/>
  <c r="G3888" i="35" s="1"/>
  <c r="G3887" i="35" s="1"/>
  <c r="G3886" i="35" s="1"/>
  <c r="G3885" i="35" s="1"/>
  <c r="G3884" i="35" s="1"/>
  <c r="G3883" i="35" s="1"/>
  <c r="G3882" i="35" s="1"/>
  <c r="G3881" i="35" s="1"/>
  <c r="G3880" i="35" s="1"/>
  <c r="G3879" i="35" s="1"/>
  <c r="G3878" i="35" s="1"/>
  <c r="G3877" i="35" s="1"/>
  <c r="G3876" i="35" s="1"/>
  <c r="G3875" i="35" s="1"/>
  <c r="G3874" i="35" s="1"/>
  <c r="G3873" i="35" s="1"/>
  <c r="G3872" i="35" s="1"/>
  <c r="G3871" i="35" s="1"/>
  <c r="G3870" i="35" s="1"/>
  <c r="G3869" i="35" s="1"/>
  <c r="G3868" i="35" s="1"/>
  <c r="G3867" i="35" s="1"/>
  <c r="G3866" i="35" s="1"/>
  <c r="G3865" i="35" s="1"/>
  <c r="G3864" i="35" s="1"/>
  <c r="G3863" i="35" s="1"/>
  <c r="G3862" i="35" s="1"/>
  <c r="G3861" i="35" s="1"/>
  <c r="G3860" i="35" s="1"/>
  <c r="G3859" i="35" s="1"/>
  <c r="G3858" i="35" s="1"/>
  <c r="G3857" i="35" s="1"/>
  <c r="G3856" i="35" s="1"/>
  <c r="G3855" i="35" s="1"/>
  <c r="G3854" i="35" s="1"/>
  <c r="G3853" i="35" s="1"/>
  <c r="G3852" i="35" s="1"/>
  <c r="G3851" i="35" s="1"/>
  <c r="G3850" i="35" s="1"/>
  <c r="G3849" i="35" s="1"/>
  <c r="G3848" i="35" s="1"/>
  <c r="G3847" i="35" s="1"/>
  <c r="G3846" i="35" s="1"/>
  <c r="G3845" i="35" s="1"/>
  <c r="G3844" i="35" s="1"/>
  <c r="G3843" i="35" s="1"/>
  <c r="G3842" i="35" s="1"/>
  <c r="G3841" i="35" s="1"/>
  <c r="G3840" i="35" s="1"/>
  <c r="G3839" i="35" s="1"/>
  <c r="G3838" i="35" s="1"/>
  <c r="G3837" i="35" s="1"/>
  <c r="G3836" i="35" s="1"/>
  <c r="G3835" i="35" s="1"/>
  <c r="G3834" i="35" s="1"/>
  <c r="G3833" i="35" s="1"/>
  <c r="G3832" i="35" s="1"/>
  <c r="G3831" i="35" s="1"/>
  <c r="G3830" i="35" s="1"/>
  <c r="G3829" i="35" s="1"/>
  <c r="G3828" i="35" s="1"/>
  <c r="G3827" i="35" s="1"/>
  <c r="G3826" i="35" s="1"/>
  <c r="G3825" i="35" s="1"/>
  <c r="G3824" i="35" s="1"/>
  <c r="G3823" i="35" s="1"/>
  <c r="G3822" i="35" s="1"/>
  <c r="G3821" i="35" s="1"/>
  <c r="G3820" i="35" s="1"/>
  <c r="G3819" i="35" s="1"/>
  <c r="G3818" i="35" s="1"/>
  <c r="G3817" i="35" s="1"/>
  <c r="G3816" i="35" s="1"/>
  <c r="G3815" i="35" s="1"/>
  <c r="G3814" i="35" s="1"/>
  <c r="G3813" i="35" s="1"/>
  <c r="G3812" i="35" s="1"/>
  <c r="G3811" i="35" s="1"/>
  <c r="G3810" i="35" s="1"/>
  <c r="G3809" i="35" s="1"/>
  <c r="G3808" i="35" s="1"/>
  <c r="G3807" i="35" s="1"/>
  <c r="G3806" i="35" s="1"/>
  <c r="G3805" i="35" s="1"/>
  <c r="G3804" i="35" s="1"/>
  <c r="G3803" i="35" s="1"/>
  <c r="G3802" i="35" s="1"/>
  <c r="G3801" i="35" s="1"/>
  <c r="G3800" i="35" s="1"/>
  <c r="G3799" i="35" s="1"/>
  <c r="G3798" i="35" s="1"/>
  <c r="G3797" i="35" s="1"/>
  <c r="G3796" i="35" s="1"/>
  <c r="G3795" i="35" s="1"/>
  <c r="G3794" i="35" s="1"/>
  <c r="G3793" i="35" s="1"/>
  <c r="G3792" i="35" s="1"/>
  <c r="G3791" i="35" s="1"/>
  <c r="G3790" i="35" s="1"/>
  <c r="G3789" i="35" s="1"/>
  <c r="G3788" i="35" s="1"/>
  <c r="G3787" i="35" s="1"/>
  <c r="G3786" i="35" s="1"/>
  <c r="G3785" i="35" s="1"/>
  <c r="G3784" i="35" s="1"/>
  <c r="G3783" i="35" s="1"/>
  <c r="G3782" i="35" s="1"/>
  <c r="G3781" i="35" s="1"/>
  <c r="G3780" i="35" s="1"/>
  <c r="G3779" i="35" s="1"/>
  <c r="AG74" i="4"/>
  <c r="AH74" i="4"/>
  <c r="AI74" i="4"/>
  <c r="AJ74" i="4"/>
  <c r="AK74" i="4"/>
  <c r="AL74" i="4"/>
  <c r="AM74" i="4"/>
  <c r="AN74" i="4"/>
  <c r="AO74" i="4"/>
  <c r="AP74" i="4"/>
  <c r="AQ74" i="4"/>
  <c r="AR74" i="4"/>
  <c r="AS74" i="4"/>
  <c r="AT74" i="4"/>
  <c r="AU74" i="4"/>
  <c r="O120" i="10"/>
  <c r="P120" i="10"/>
  <c r="Q120" i="10"/>
  <c r="R120" i="10"/>
  <c r="S120" i="10"/>
  <c r="T120" i="10"/>
  <c r="U120" i="10"/>
  <c r="V120" i="10"/>
  <c r="W120" i="10"/>
  <c r="X120" i="10"/>
  <c r="Y120" i="10"/>
  <c r="Z120" i="10"/>
  <c r="AA120" i="10"/>
  <c r="AB120" i="10"/>
  <c r="AC120" i="10"/>
  <c r="AD120" i="10"/>
  <c r="AE120" i="10"/>
  <c r="AF120" i="10"/>
  <c r="N120" i="10"/>
  <c r="F50" i="32"/>
  <c r="F46" i="32"/>
  <c r="F39" i="32"/>
  <c r="D30" i="48"/>
  <c r="D29" i="48"/>
  <c r="D28" i="48"/>
  <c r="F9" i="48"/>
  <c r="F10" i="48"/>
  <c r="F11" i="48"/>
  <c r="F12" i="48"/>
  <c r="F13" i="48"/>
  <c r="F14" i="48"/>
  <c r="F15" i="48"/>
  <c r="F16" i="48"/>
  <c r="F17" i="48"/>
  <c r="F18" i="48"/>
  <c r="F19" i="48"/>
  <c r="F20" i="48"/>
  <c r="F21" i="48"/>
  <c r="F22" i="48"/>
  <c r="F23" i="48"/>
  <c r="F24" i="48"/>
  <c r="F25" i="48"/>
  <c r="F8" i="48"/>
  <c r="F31" i="32"/>
  <c r="F208" i="10"/>
  <c r="F14" i="47"/>
  <c r="F24" i="28"/>
  <c r="P17" i="28"/>
  <c r="L17" i="28"/>
  <c r="J17" i="28"/>
  <c r="F22" i="28"/>
  <c r="F21" i="28"/>
  <c r="F20" i="28"/>
  <c r="L37" i="19"/>
  <c r="M37" i="19" s="1"/>
  <c r="N37" i="19" s="1"/>
  <c r="O37" i="19" s="1"/>
  <c r="P37" i="19" s="1"/>
  <c r="Q37" i="19" s="1"/>
  <c r="R37" i="19" s="1"/>
  <c r="S37" i="19" s="1"/>
  <c r="T37" i="19" s="1"/>
  <c r="U37" i="19" s="1"/>
  <c r="V37" i="19" s="1"/>
  <c r="W37" i="19" s="1"/>
  <c r="X37" i="19" s="1"/>
  <c r="Y37" i="19" s="1"/>
  <c r="Z37" i="19" s="1"/>
  <c r="AA37" i="19" s="1"/>
  <c r="AB37" i="19" s="1"/>
  <c r="AC37" i="19" s="1"/>
  <c r="AD37" i="19" s="1"/>
  <c r="AE37" i="19" s="1"/>
  <c r="AF37" i="19" s="1"/>
  <c r="AG37" i="19" s="1"/>
  <c r="AH37" i="19" s="1"/>
  <c r="AI37" i="19" s="1"/>
  <c r="AJ37" i="19" s="1"/>
  <c r="AK37" i="19" s="1"/>
  <c r="AL37" i="19" s="1"/>
  <c r="AM37" i="19" s="1"/>
  <c r="AN37" i="19" s="1"/>
  <c r="AO37" i="19" s="1"/>
  <c r="AP37" i="19" s="1"/>
  <c r="AQ37" i="19" s="1"/>
  <c r="AR37" i="19" s="1"/>
  <c r="AS37" i="19" s="1"/>
  <c r="AT37" i="19" s="1"/>
  <c r="AU37" i="19" s="1"/>
  <c r="L40" i="19"/>
  <c r="M19" i="19"/>
  <c r="N19" i="19" s="1"/>
  <c r="O19" i="19" s="1"/>
  <c r="P19" i="19" s="1"/>
  <c r="Q19" i="19" s="1"/>
  <c r="R19" i="19" s="1"/>
  <c r="S19" i="19" s="1"/>
  <c r="T19" i="19" s="1"/>
  <c r="U19" i="19" s="1"/>
  <c r="V19" i="19" s="1"/>
  <c r="W19" i="19" s="1"/>
  <c r="X19" i="19" s="1"/>
  <c r="Y19" i="19" s="1"/>
  <c r="Z19" i="19" s="1"/>
  <c r="AA19" i="19" s="1"/>
  <c r="AB19" i="19" s="1"/>
  <c r="AC19" i="19" s="1"/>
  <c r="AD19" i="19" s="1"/>
  <c r="AE19" i="19" s="1"/>
  <c r="AF19" i="19" s="1"/>
  <c r="AG19" i="19" s="1"/>
  <c r="AH19" i="19" s="1"/>
  <c r="AI19" i="19" s="1"/>
  <c r="AJ19" i="19" s="1"/>
  <c r="AK19" i="19" s="1"/>
  <c r="AL19" i="19" s="1"/>
  <c r="AM19" i="19" s="1"/>
  <c r="AN19" i="19" s="1"/>
  <c r="AO19" i="19" s="1"/>
  <c r="AP19" i="19" s="1"/>
  <c r="AQ19" i="19" s="1"/>
  <c r="AR19" i="19" s="1"/>
  <c r="AS19" i="19" s="1"/>
  <c r="AT19" i="19" s="1"/>
  <c r="AU19" i="19" s="1"/>
  <c r="M21" i="19"/>
  <c r="L22" i="19"/>
  <c r="J30" i="19"/>
  <c r="J32" i="19"/>
  <c r="J33" i="19"/>
  <c r="J12" i="19"/>
  <c r="J14" i="19"/>
  <c r="J15" i="19"/>
  <c r="F93" i="10"/>
  <c r="AQ11" i="46"/>
  <c r="AR11" i="46"/>
  <c r="AS11" i="46"/>
  <c r="AT11" i="46"/>
  <c r="AU11" i="46"/>
  <c r="M39" i="19" l="1"/>
  <c r="E56" i="59"/>
  <c r="M40" i="19"/>
  <c r="E57" i="59"/>
  <c r="M22" i="19"/>
  <c r="E47" i="59"/>
  <c r="N21" i="19"/>
  <c r="F46" i="59"/>
  <c r="F51" i="49"/>
  <c r="AM53" i="49" s="1"/>
  <c r="N9" i="57"/>
  <c r="J122" i="57" s="1"/>
  <c r="N5" i="57"/>
  <c r="P5" i="57" s="1"/>
  <c r="N7" i="57"/>
  <c r="I161" i="57" s="1"/>
  <c r="N3" i="57"/>
  <c r="P3" i="57" s="1"/>
  <c r="J146" i="57"/>
  <c r="J138" i="57"/>
  <c r="J130" i="57"/>
  <c r="J161" i="57"/>
  <c r="J136" i="57"/>
  <c r="J128" i="57"/>
  <c r="J120" i="57"/>
  <c r="J104" i="57"/>
  <c r="J151" i="57"/>
  <c r="J143" i="57"/>
  <c r="J135" i="57"/>
  <c r="J158" i="57"/>
  <c r="J126" i="57"/>
  <c r="J118" i="57"/>
  <c r="J110" i="57"/>
  <c r="J94" i="57"/>
  <c r="J62" i="57"/>
  <c r="J54" i="57"/>
  <c r="J165" i="57"/>
  <c r="J149" i="57"/>
  <c r="J117" i="57"/>
  <c r="J109" i="57"/>
  <c r="J164" i="57"/>
  <c r="J148" i="57"/>
  <c r="J139" i="57"/>
  <c r="J131" i="57"/>
  <c r="J123" i="57"/>
  <c r="J107" i="57"/>
  <c r="J127" i="57"/>
  <c r="J114" i="57"/>
  <c r="J93" i="57"/>
  <c r="J103" i="57"/>
  <c r="J42" i="57"/>
  <c r="J34" i="57"/>
  <c r="J26" i="57"/>
  <c r="J49" i="57"/>
  <c r="J17" i="57"/>
  <c r="J137" i="57"/>
  <c r="J108" i="57"/>
  <c r="J88" i="57"/>
  <c r="J75" i="57"/>
  <c r="J140" i="57"/>
  <c r="J121" i="57"/>
  <c r="J100" i="57"/>
  <c r="J73" i="57"/>
  <c r="J69" i="57"/>
  <c r="J68" i="57"/>
  <c r="J47" i="57"/>
  <c r="J15" i="57"/>
  <c r="J129" i="57"/>
  <c r="J116" i="57"/>
  <c r="J145" i="57"/>
  <c r="J97" i="57"/>
  <c r="J92" i="57"/>
  <c r="J56" i="57"/>
  <c r="J52" i="57"/>
  <c r="J20" i="57"/>
  <c r="J12" i="57"/>
  <c r="J101" i="57"/>
  <c r="J51" i="57"/>
  <c r="J106" i="57"/>
  <c r="J48" i="57"/>
  <c r="J16" i="57"/>
  <c r="J79" i="57"/>
  <c r="J11" i="57"/>
  <c r="J124" i="57"/>
  <c r="J65" i="57"/>
  <c r="J32" i="57"/>
  <c r="J82" i="57"/>
  <c r="J71" i="57"/>
  <c r="J61" i="57"/>
  <c r="J35" i="57"/>
  <c r="J63" i="57"/>
  <c r="J59" i="57"/>
  <c r="J40" i="57"/>
  <c r="J72" i="57"/>
  <c r="J81" i="57"/>
  <c r="J38" i="57"/>
  <c r="J19" i="57"/>
  <c r="P9" i="57"/>
  <c r="I163" i="57"/>
  <c r="I153" i="57"/>
  <c r="I137" i="57"/>
  <c r="I160" i="57"/>
  <c r="I135" i="57"/>
  <c r="I119" i="57"/>
  <c r="I79" i="57"/>
  <c r="I142" i="57"/>
  <c r="I134" i="57"/>
  <c r="I110" i="57"/>
  <c r="I148" i="57"/>
  <c r="I140" i="57"/>
  <c r="I100" i="57"/>
  <c r="I117" i="57"/>
  <c r="I107" i="57"/>
  <c r="I114" i="57"/>
  <c r="I35" i="57"/>
  <c r="I27" i="57"/>
  <c r="I154" i="57"/>
  <c r="I115" i="57"/>
  <c r="I99" i="57"/>
  <c r="I86" i="57"/>
  <c r="I34" i="57"/>
  <c r="I26" i="57"/>
  <c r="I49" i="57"/>
  <c r="I77" i="57"/>
  <c r="I76" i="57"/>
  <c r="I40" i="57"/>
  <c r="I138" i="57"/>
  <c r="I112" i="57"/>
  <c r="I106" i="57"/>
  <c r="I64" i="57"/>
  <c r="I58" i="57"/>
  <c r="I53" i="57"/>
  <c r="I21" i="57"/>
  <c r="I13" i="57"/>
  <c r="I62" i="57"/>
  <c r="P7" i="57"/>
  <c r="I96" i="57"/>
  <c r="I73" i="57"/>
  <c r="I14" i="57"/>
  <c r="I22" i="57"/>
  <c r="I68" i="57"/>
  <c r="I59" i="57"/>
  <c r="I33" i="57"/>
  <c r="I65" i="57"/>
  <c r="I30" i="57"/>
  <c r="I61" i="57"/>
  <c r="I12" i="57"/>
  <c r="I31" i="57"/>
  <c r="I74" i="57"/>
  <c r="N89" i="10"/>
  <c r="N94" i="4" s="1"/>
  <c r="F181" i="10"/>
  <c r="F121" i="4" s="1"/>
  <c r="M13" i="49"/>
  <c r="M41" i="49" s="1"/>
  <c r="M46" i="49" s="1"/>
  <c r="AF89" i="10"/>
  <c r="AF94" i="4" s="1"/>
  <c r="AF108" i="1" s="1"/>
  <c r="AT89" i="10"/>
  <c r="AT94" i="4" s="1"/>
  <c r="AT108" i="1" s="1"/>
  <c r="AR89" i="10"/>
  <c r="AR94" i="4" s="1"/>
  <c r="AR108" i="1" s="1"/>
  <c r="T89" i="10"/>
  <c r="T94" i="4" s="1"/>
  <c r="T108" i="1" s="1"/>
  <c r="AI89" i="10"/>
  <c r="AI94" i="4" s="1"/>
  <c r="AI108" i="1" s="1"/>
  <c r="N112" i="10"/>
  <c r="N109" i="10"/>
  <c r="AP89" i="10"/>
  <c r="AP94" i="4" s="1"/>
  <c r="AP108" i="1" s="1"/>
  <c r="Z89" i="10"/>
  <c r="Z94" i="4" s="1"/>
  <c r="Z108" i="1" s="1"/>
  <c r="R89" i="10"/>
  <c r="R94" i="4" s="1"/>
  <c r="R108" i="1" s="1"/>
  <c r="AU89" i="10"/>
  <c r="AU94" i="4" s="1"/>
  <c r="AU108" i="1" s="1"/>
  <c r="AM89" i="10"/>
  <c r="AM94" i="4" s="1"/>
  <c r="AM108" i="1" s="1"/>
  <c r="AE89" i="10"/>
  <c r="AE94" i="4" s="1"/>
  <c r="AE108" i="1" s="1"/>
  <c r="W89" i="10"/>
  <c r="W94" i="4" s="1"/>
  <c r="W108" i="1" s="1"/>
  <c r="O89" i="10"/>
  <c r="O94" i="4" s="1"/>
  <c r="O108" i="1" s="1"/>
  <c r="AJ89" i="10"/>
  <c r="AJ94" i="4" s="1"/>
  <c r="AJ108" i="1" s="1"/>
  <c r="AB89" i="10"/>
  <c r="AB94" i="4" s="1"/>
  <c r="AB108" i="1" s="1"/>
  <c r="AQ89" i="10"/>
  <c r="AQ94" i="4" s="1"/>
  <c r="AQ108" i="1" s="1"/>
  <c r="AA89" i="10"/>
  <c r="AA94" i="4" s="1"/>
  <c r="AA108" i="1" s="1"/>
  <c r="AH89" i="10"/>
  <c r="AH94" i="4" s="1"/>
  <c r="AH108" i="1" s="1"/>
  <c r="L89" i="10"/>
  <c r="L94" i="4" s="1"/>
  <c r="L108" i="1" s="1"/>
  <c r="AO89" i="10"/>
  <c r="AO94" i="4" s="1"/>
  <c r="AO108" i="1" s="1"/>
  <c r="AG89" i="10"/>
  <c r="AG94" i="4" s="1"/>
  <c r="AG108" i="1" s="1"/>
  <c r="Y89" i="10"/>
  <c r="Y94" i="4" s="1"/>
  <c r="Y108" i="1" s="1"/>
  <c r="Q89" i="10"/>
  <c r="Q94" i="4" s="1"/>
  <c r="Q108" i="1" s="1"/>
  <c r="F239" i="9"/>
  <c r="F213" i="4"/>
  <c r="F308" i="1" s="1"/>
  <c r="J87" i="10"/>
  <c r="J86" i="10"/>
  <c r="N13" i="49"/>
  <c r="AU53" i="49"/>
  <c r="W53" i="49"/>
  <c r="O53" i="49"/>
  <c r="S53" i="49"/>
  <c r="AG53" i="49"/>
  <c r="X53" i="49"/>
  <c r="AD53" i="49"/>
  <c r="V53" i="49"/>
  <c r="N53" i="49"/>
  <c r="AA53" i="49"/>
  <c r="AP53" i="49"/>
  <c r="Y53" i="49"/>
  <c r="AK53" i="49"/>
  <c r="AC53" i="49"/>
  <c r="U53" i="49"/>
  <c r="M53" i="49"/>
  <c r="AI53" i="49"/>
  <c r="R53" i="49"/>
  <c r="AB53" i="49"/>
  <c r="T53" i="49"/>
  <c r="AQ53" i="49"/>
  <c r="Z53" i="49"/>
  <c r="AO53" i="49"/>
  <c r="AF53" i="49"/>
  <c r="H4229" i="40"/>
  <c r="H4228" i="40" s="1"/>
  <c r="H4227" i="40" s="1"/>
  <c r="H4226" i="40" s="1"/>
  <c r="H4225" i="40" s="1"/>
  <c r="H4224" i="40" s="1"/>
  <c r="H4223" i="40" s="1"/>
  <c r="H4222" i="40" s="1"/>
  <c r="H4221" i="40" s="1"/>
  <c r="H4220" i="40" s="1"/>
  <c r="H4219" i="40" s="1"/>
  <c r="H4218" i="40" s="1"/>
  <c r="H4217" i="40" s="1"/>
  <c r="H4216" i="40" s="1"/>
  <c r="H4215" i="40" s="1"/>
  <c r="H4214" i="40" s="1"/>
  <c r="H4213" i="40" s="1"/>
  <c r="H4212" i="40" s="1"/>
  <c r="H4211" i="40" s="1"/>
  <c r="H4210" i="40" s="1"/>
  <c r="H4209" i="40" s="1"/>
  <c r="H4208" i="40" s="1"/>
  <c r="H4207" i="40" s="1"/>
  <c r="H4206" i="40" s="1"/>
  <c r="H4205" i="40" s="1"/>
  <c r="H4204" i="40" s="1"/>
  <c r="H4203" i="40" s="1"/>
  <c r="H4202" i="40" s="1"/>
  <c r="H4201" i="40" s="1"/>
  <c r="H4200" i="40" s="1"/>
  <c r="H4199" i="40" s="1"/>
  <c r="H4198" i="40" s="1"/>
  <c r="H4197" i="40" s="1"/>
  <c r="H4196" i="40" s="1"/>
  <c r="H4195" i="40" s="1"/>
  <c r="H4194" i="40" s="1"/>
  <c r="H4193" i="40" s="1"/>
  <c r="H4192" i="40" s="1"/>
  <c r="H4191" i="40" s="1"/>
  <c r="H4190" i="40" s="1"/>
  <c r="H4189" i="40" s="1"/>
  <c r="H4188" i="40" s="1"/>
  <c r="H4187" i="40" s="1"/>
  <c r="H4186" i="40" s="1"/>
  <c r="H4185" i="40" s="1"/>
  <c r="H4184" i="40" s="1"/>
  <c r="H4183" i="40" s="1"/>
  <c r="H4182" i="40" s="1"/>
  <c r="H4181" i="40" s="1"/>
  <c r="H4180" i="40" s="1"/>
  <c r="H4179" i="40" s="1"/>
  <c r="H4178" i="40" s="1"/>
  <c r="H4177" i="40" s="1"/>
  <c r="H4176" i="40" s="1"/>
  <c r="H4175" i="40" s="1"/>
  <c r="H4174" i="40" s="1"/>
  <c r="H4173" i="40" s="1"/>
  <c r="H4172" i="40" s="1"/>
  <c r="H4171" i="40" s="1"/>
  <c r="H4170" i="40" s="1"/>
  <c r="H4169" i="40" s="1"/>
  <c r="H4168" i="40" s="1"/>
  <c r="H4167" i="40" s="1"/>
  <c r="H4166" i="40" s="1"/>
  <c r="H4165" i="40" s="1"/>
  <c r="H4164" i="40" s="1"/>
  <c r="H4163" i="40" s="1"/>
  <c r="H4162" i="40" s="1"/>
  <c r="H4161" i="40" s="1"/>
  <c r="H4160" i="40" s="1"/>
  <c r="H4159" i="40" s="1"/>
  <c r="H4158" i="40" s="1"/>
  <c r="H4157" i="40" s="1"/>
  <c r="H4156" i="40" s="1"/>
  <c r="H4155" i="40" s="1"/>
  <c r="H4154" i="40" s="1"/>
  <c r="H4153" i="40" s="1"/>
  <c r="H4152" i="40" s="1"/>
  <c r="H4151" i="40" s="1"/>
  <c r="H4150" i="40" s="1"/>
  <c r="H4149" i="40" s="1"/>
  <c r="H4148" i="40" s="1"/>
  <c r="H4147" i="40" s="1"/>
  <c r="H4146" i="40" s="1"/>
  <c r="H4145" i="40" s="1"/>
  <c r="H4144" i="40" s="1"/>
  <c r="H4143" i="40" s="1"/>
  <c r="H4142" i="40" s="1"/>
  <c r="H4141" i="40" s="1"/>
  <c r="H4140" i="40" s="1"/>
  <c r="H4139" i="40" s="1"/>
  <c r="H4138" i="40" s="1"/>
  <c r="H4137" i="40" s="1"/>
  <c r="H4136" i="40" s="1"/>
  <c r="H4135" i="40" s="1"/>
  <c r="H4134" i="40" s="1"/>
  <c r="H4133" i="40" s="1"/>
  <c r="H4132" i="40" s="1"/>
  <c r="H4131" i="40" s="1"/>
  <c r="H4130" i="40" s="1"/>
  <c r="H4129" i="40" s="1"/>
  <c r="H4128" i="40" s="1"/>
  <c r="H4127" i="40" s="1"/>
  <c r="H4126" i="40" s="1"/>
  <c r="H4125" i="40" s="1"/>
  <c r="H4124" i="40" s="1"/>
  <c r="H4123" i="40" s="1"/>
  <c r="H4122" i="40" s="1"/>
  <c r="H4121" i="40" s="1"/>
  <c r="H4120" i="40" s="1"/>
  <c r="H4119" i="40" s="1"/>
  <c r="H4118" i="40" s="1"/>
  <c r="H4117" i="40" s="1"/>
  <c r="H4116" i="40" s="1"/>
  <c r="H4115" i="40" s="1"/>
  <c r="H4114" i="40" s="1"/>
  <c r="H4113" i="40" s="1"/>
  <c r="H4112" i="40" s="1"/>
  <c r="H4111" i="40" s="1"/>
  <c r="H4110" i="40" s="1"/>
  <c r="H4109" i="40" s="1"/>
  <c r="H4108" i="40" s="1"/>
  <c r="H4107" i="40" s="1"/>
  <c r="H4106" i="40" s="1"/>
  <c r="H4105" i="40" s="1"/>
  <c r="H4104" i="40" s="1"/>
  <c r="H4103" i="40" s="1"/>
  <c r="H4102" i="40" s="1"/>
  <c r="H4101" i="40" s="1"/>
  <c r="H4100" i="40" s="1"/>
  <c r="H4099" i="40" s="1"/>
  <c r="H4098" i="40" s="1"/>
  <c r="H4097" i="40" s="1"/>
  <c r="H4096" i="40" s="1"/>
  <c r="H4095" i="40" s="1"/>
  <c r="H4094" i="40" s="1"/>
  <c r="H4093" i="40" s="1"/>
  <c r="H4092" i="40" s="1"/>
  <c r="H4091" i="40" s="1"/>
  <c r="H4090" i="40" s="1"/>
  <c r="H4089" i="40" s="1"/>
  <c r="H4088" i="40" s="1"/>
  <c r="H4087" i="40" s="1"/>
  <c r="H4086" i="40" s="1"/>
  <c r="H4085" i="40" s="1"/>
  <c r="H4084" i="40" s="1"/>
  <c r="H4083" i="40" s="1"/>
  <c r="H4082" i="40" s="1"/>
  <c r="H4081" i="40" s="1"/>
  <c r="H4080" i="40" s="1"/>
  <c r="H4079" i="40" s="1"/>
  <c r="H4078" i="40" s="1"/>
  <c r="H4077" i="40" s="1"/>
  <c r="H4076" i="40" s="1"/>
  <c r="H4075" i="40" s="1"/>
  <c r="H4074" i="40" s="1"/>
  <c r="H4073" i="40" s="1"/>
  <c r="H4072" i="40" s="1"/>
  <c r="H4071" i="40" s="1"/>
  <c r="H4070" i="40" s="1"/>
  <c r="H4069" i="40" s="1"/>
  <c r="H4068" i="40" s="1"/>
  <c r="H4067" i="40" s="1"/>
  <c r="H4066" i="40" s="1"/>
  <c r="H4065" i="40" s="1"/>
  <c r="H4064" i="40" s="1"/>
  <c r="H4063" i="40" s="1"/>
  <c r="H4062" i="40" s="1"/>
  <c r="H4061" i="40" s="1"/>
  <c r="H4060" i="40" s="1"/>
  <c r="H4059" i="40" s="1"/>
  <c r="H4058" i="40" s="1"/>
  <c r="H4057" i="40" s="1"/>
  <c r="H4056" i="40" s="1"/>
  <c r="H4055" i="40" s="1"/>
  <c r="H4054" i="40" s="1"/>
  <c r="H4053" i="40" s="1"/>
  <c r="H4052" i="40" s="1"/>
  <c r="H4051" i="40" s="1"/>
  <c r="H4050" i="40" s="1"/>
  <c r="H4049" i="40" s="1"/>
  <c r="H4048" i="40" s="1"/>
  <c r="H4047" i="40" s="1"/>
  <c r="H4046" i="40" s="1"/>
  <c r="H4045" i="40" s="1"/>
  <c r="H4044" i="40" s="1"/>
  <c r="H4043" i="40" s="1"/>
  <c r="H4042" i="40" s="1"/>
  <c r="H4041" i="40" s="1"/>
  <c r="H4040" i="40" s="1"/>
  <c r="H4039" i="40" s="1"/>
  <c r="H4038" i="40" s="1"/>
  <c r="H4037" i="40" s="1"/>
  <c r="H4036" i="40" s="1"/>
  <c r="H4035" i="40" s="1"/>
  <c r="H4034" i="40" s="1"/>
  <c r="H4033" i="40" s="1"/>
  <c r="H4032" i="40" s="1"/>
  <c r="H4031" i="40" s="1"/>
  <c r="H4030" i="40" s="1"/>
  <c r="H4029" i="40" s="1"/>
  <c r="H4028" i="40" s="1"/>
  <c r="H4027" i="40" s="1"/>
  <c r="H4026" i="40" s="1"/>
  <c r="H4025" i="40" s="1"/>
  <c r="H4024" i="40" s="1"/>
  <c r="H4023" i="40" s="1"/>
  <c r="H4022" i="40" s="1"/>
  <c r="H4021" i="40" s="1"/>
  <c r="H4020" i="40" s="1"/>
  <c r="H4019" i="40" s="1"/>
  <c r="H4018" i="40" s="1"/>
  <c r="H4017" i="40" s="1"/>
  <c r="H4016" i="40" s="1"/>
  <c r="H4015" i="40" s="1"/>
  <c r="H4014" i="40" s="1"/>
  <c r="H4013" i="40" s="1"/>
  <c r="H4012" i="40" s="1"/>
  <c r="H4011" i="40" s="1"/>
  <c r="H4010" i="40" s="1"/>
  <c r="H4009" i="40" s="1"/>
  <c r="H4008" i="40" s="1"/>
  <c r="H4007" i="40" s="1"/>
  <c r="H4006" i="40" s="1"/>
  <c r="H4005" i="40" s="1"/>
  <c r="H4004" i="40" s="1"/>
  <c r="H4003" i="40" s="1"/>
  <c r="H4002" i="40" s="1"/>
  <c r="H4001" i="40" s="1"/>
  <c r="H4000" i="40" s="1"/>
  <c r="H3999" i="40" s="1"/>
  <c r="H3998" i="40" s="1"/>
  <c r="H3997" i="40" s="1"/>
  <c r="H3996" i="40" s="1"/>
  <c r="H3995" i="40" s="1"/>
  <c r="H3994" i="40" s="1"/>
  <c r="H3993" i="40" s="1"/>
  <c r="H3992" i="40" s="1"/>
  <c r="H3991" i="40" s="1"/>
  <c r="H3990" i="40" s="1"/>
  <c r="H3989" i="40" s="1"/>
  <c r="H3988" i="40" s="1"/>
  <c r="H3987" i="40" s="1"/>
  <c r="H3986" i="40" s="1"/>
  <c r="H3985" i="40" s="1"/>
  <c r="H3984" i="40" s="1"/>
  <c r="H3983" i="40" s="1"/>
  <c r="H3982" i="40" s="1"/>
  <c r="H3981" i="40" s="1"/>
  <c r="H3980" i="40" s="1"/>
  <c r="H3979" i="40" s="1"/>
  <c r="H3978" i="40" s="1"/>
  <c r="H3977" i="40" s="1"/>
  <c r="H3976" i="40" s="1"/>
  <c r="H3975" i="40" s="1"/>
  <c r="H3974" i="40" s="1"/>
  <c r="H3973" i="40" s="1"/>
  <c r="H3972" i="40" s="1"/>
  <c r="H3971" i="40" s="1"/>
  <c r="H3970" i="40" s="1"/>
  <c r="H3969" i="40" s="1"/>
  <c r="H3968" i="40" s="1"/>
  <c r="H3967" i="40" s="1"/>
  <c r="H3966" i="40" s="1"/>
  <c r="H3965" i="40" s="1"/>
  <c r="H3964" i="40" s="1"/>
  <c r="H3963" i="40" s="1"/>
  <c r="H3962" i="40" s="1"/>
  <c r="H3961" i="40" s="1"/>
  <c r="H3960" i="40" s="1"/>
  <c r="H3959" i="40" s="1"/>
  <c r="H3958" i="40" s="1"/>
  <c r="H3957" i="40" s="1"/>
  <c r="H3956" i="40" s="1"/>
  <c r="H3955" i="40" s="1"/>
  <c r="H3954" i="40" s="1"/>
  <c r="H3953" i="40" s="1"/>
  <c r="H3952" i="40" s="1"/>
  <c r="H3951" i="40" s="1"/>
  <c r="H3950" i="40" s="1"/>
  <c r="H3949" i="40" s="1"/>
  <c r="H3948" i="40" s="1"/>
  <c r="H3947" i="40" s="1"/>
  <c r="H3946" i="40" s="1"/>
  <c r="H3945" i="40" s="1"/>
  <c r="H3944" i="40" s="1"/>
  <c r="H3943" i="40" s="1"/>
  <c r="H3942" i="40" s="1"/>
  <c r="H3941" i="40" s="1"/>
  <c r="H3940" i="40" s="1"/>
  <c r="H3939" i="40" s="1"/>
  <c r="H3938" i="40" s="1"/>
  <c r="H3937" i="40" s="1"/>
  <c r="H3936" i="40" s="1"/>
  <c r="H3935" i="40" s="1"/>
  <c r="H3934" i="40" s="1"/>
  <c r="H3933" i="40" s="1"/>
  <c r="H3932" i="40" s="1"/>
  <c r="H3931" i="40" s="1"/>
  <c r="H3930" i="40" s="1"/>
  <c r="H3929" i="40" s="1"/>
  <c r="H3928" i="40" s="1"/>
  <c r="H3927" i="40" s="1"/>
  <c r="H3926" i="40" s="1"/>
  <c r="H3925" i="40" s="1"/>
  <c r="H3924" i="40" s="1"/>
  <c r="H3923" i="40" s="1"/>
  <c r="H3922" i="40" s="1"/>
  <c r="H3921" i="40" s="1"/>
  <c r="H3920" i="40" s="1"/>
  <c r="H3919" i="40" s="1"/>
  <c r="H3918" i="40" s="1"/>
  <c r="H3917" i="40" s="1"/>
  <c r="H3916" i="40" s="1"/>
  <c r="H3915" i="40" s="1"/>
  <c r="H3914" i="40" s="1"/>
  <c r="H3913" i="40" s="1"/>
  <c r="H3912" i="40" s="1"/>
  <c r="H3911" i="40" s="1"/>
  <c r="H3910" i="40" s="1"/>
  <c r="H3909" i="40" s="1"/>
  <c r="H3908" i="40" s="1"/>
  <c r="H3907" i="40" s="1"/>
  <c r="H3906" i="40" s="1"/>
  <c r="H3905" i="40" s="1"/>
  <c r="H3904" i="40" s="1"/>
  <c r="H3903" i="40" s="1"/>
  <c r="H3902" i="40" s="1"/>
  <c r="H3901" i="40" s="1"/>
  <c r="H3900" i="40" s="1"/>
  <c r="H3899" i="40" s="1"/>
  <c r="H3898" i="40" s="1"/>
  <c r="H3897" i="40" s="1"/>
  <c r="H3896" i="40" s="1"/>
  <c r="H3895" i="40" s="1"/>
  <c r="H3894" i="40" s="1"/>
  <c r="H3893" i="40" s="1"/>
  <c r="H3892" i="40" s="1"/>
  <c r="H3891" i="40" s="1"/>
  <c r="H3890" i="40" s="1"/>
  <c r="H3889" i="40" s="1"/>
  <c r="H3888" i="40" s="1"/>
  <c r="H3887" i="40" s="1"/>
  <c r="H3886" i="40" s="1"/>
  <c r="H3885" i="40" s="1"/>
  <c r="H3884" i="40" s="1"/>
  <c r="H3883" i="40" s="1"/>
  <c r="H3882" i="40" s="1"/>
  <c r="H3881" i="40" s="1"/>
  <c r="H3880" i="40" s="1"/>
  <c r="H3879" i="40" s="1"/>
  <c r="H3878" i="40" s="1"/>
  <c r="H3877" i="40" s="1"/>
  <c r="H3876" i="40" s="1"/>
  <c r="H3875" i="40" s="1"/>
  <c r="H3874" i="40" s="1"/>
  <c r="H3873" i="40" s="1"/>
  <c r="H3872" i="40" s="1"/>
  <c r="H3871" i="40" s="1"/>
  <c r="H3870" i="40" s="1"/>
  <c r="H3869" i="40" s="1"/>
  <c r="H3868" i="40" s="1"/>
  <c r="H3867" i="40" s="1"/>
  <c r="H3866" i="40" s="1"/>
  <c r="H3865" i="40" s="1"/>
  <c r="H3864" i="40" s="1"/>
  <c r="H3863" i="40" s="1"/>
  <c r="H3862" i="40" s="1"/>
  <c r="H3861" i="40" s="1"/>
  <c r="H3860" i="40" s="1"/>
  <c r="H3859" i="40" s="1"/>
  <c r="H3858" i="40" s="1"/>
  <c r="H3857" i="40" s="1"/>
  <c r="H3856" i="40" s="1"/>
  <c r="H3855" i="40" s="1"/>
  <c r="H3854" i="40" s="1"/>
  <c r="H3853" i="40" s="1"/>
  <c r="H3852" i="40" s="1"/>
  <c r="H3851" i="40" s="1"/>
  <c r="H3850" i="40" s="1"/>
  <c r="H3849" i="40" s="1"/>
  <c r="H3848" i="40" s="1"/>
  <c r="H3847" i="40" s="1"/>
  <c r="H3846" i="40" s="1"/>
  <c r="H3845" i="40" s="1"/>
  <c r="H3844" i="40" s="1"/>
  <c r="H3843" i="40" s="1"/>
  <c r="H3842" i="40" s="1"/>
  <c r="H3841" i="40" s="1"/>
  <c r="H3840" i="40" s="1"/>
  <c r="H3839" i="40" s="1"/>
  <c r="H3838" i="40" s="1"/>
  <c r="H3837" i="40" s="1"/>
  <c r="H3836" i="40" s="1"/>
  <c r="H3835" i="40" s="1"/>
  <c r="H3834" i="40" s="1"/>
  <c r="H3833" i="40" s="1"/>
  <c r="H3832" i="40" s="1"/>
  <c r="H3831" i="40" s="1"/>
  <c r="H3830" i="40" s="1"/>
  <c r="H3829" i="40" s="1"/>
  <c r="H3828" i="40" s="1"/>
  <c r="H3827" i="40" s="1"/>
  <c r="H3826" i="40" s="1"/>
  <c r="H3825" i="40" s="1"/>
  <c r="H3824" i="40" s="1"/>
  <c r="H3823" i="40" s="1"/>
  <c r="H3822" i="40" s="1"/>
  <c r="H3821" i="40" s="1"/>
  <c r="H3820" i="40" s="1"/>
  <c r="H3819" i="40" s="1"/>
  <c r="H3818" i="40" s="1"/>
  <c r="H3817" i="40" s="1"/>
  <c r="H3816" i="40" s="1"/>
  <c r="H3815" i="40" s="1"/>
  <c r="H3814" i="40" s="1"/>
  <c r="H3813" i="40" s="1"/>
  <c r="H3812" i="40" s="1"/>
  <c r="H3811" i="40" s="1"/>
  <c r="H3810" i="40" s="1"/>
  <c r="H3809" i="40" s="1"/>
  <c r="H3808" i="40" s="1"/>
  <c r="H3807" i="40" s="1"/>
  <c r="H3806" i="40" s="1"/>
  <c r="H3805" i="40" s="1"/>
  <c r="H3804" i="40" s="1"/>
  <c r="H3803" i="40" s="1"/>
  <c r="H3802" i="40" s="1"/>
  <c r="H3801" i="40" s="1"/>
  <c r="H3800" i="40" s="1"/>
  <c r="H3799" i="40" s="1"/>
  <c r="H3798" i="40" s="1"/>
  <c r="H3797" i="40" s="1"/>
  <c r="H3796" i="40" s="1"/>
  <c r="H3795" i="40" s="1"/>
  <c r="H3794" i="40" s="1"/>
  <c r="H3793" i="40" s="1"/>
  <c r="H3792" i="40" s="1"/>
  <c r="H3791" i="40" s="1"/>
  <c r="H3790" i="40" s="1"/>
  <c r="H3789" i="40" s="1"/>
  <c r="H3788" i="40" s="1"/>
  <c r="H3787" i="40" s="1"/>
  <c r="H3786" i="40" s="1"/>
  <c r="H3785" i="40" s="1"/>
  <c r="H3784" i="40" s="1"/>
  <c r="H3783" i="40" s="1"/>
  <c r="H3782" i="40" s="1"/>
  <c r="H3781" i="40" s="1"/>
  <c r="H3780" i="40" s="1"/>
  <c r="G4230" i="39"/>
  <c r="G4229" i="39" s="1"/>
  <c r="G4228" i="39" s="1"/>
  <c r="G4227" i="39" s="1"/>
  <c r="G4226" i="39" s="1"/>
  <c r="G4225" i="39" s="1"/>
  <c r="G4224" i="39" s="1"/>
  <c r="G4223" i="39" s="1"/>
  <c r="G4222" i="39" s="1"/>
  <c r="G4221" i="39" s="1"/>
  <c r="G4220" i="39" s="1"/>
  <c r="G4219" i="39" s="1"/>
  <c r="G4218" i="39" s="1"/>
  <c r="G4217" i="39" s="1"/>
  <c r="G4216" i="39" s="1"/>
  <c r="G4215" i="39" s="1"/>
  <c r="G4214" i="39" s="1"/>
  <c r="G4213" i="39" s="1"/>
  <c r="G4212" i="39" s="1"/>
  <c r="G4211" i="39" s="1"/>
  <c r="G4210" i="39" s="1"/>
  <c r="G4209" i="39" s="1"/>
  <c r="G4208" i="39" s="1"/>
  <c r="G4207" i="39" s="1"/>
  <c r="G4206" i="39" s="1"/>
  <c r="G4205" i="39" s="1"/>
  <c r="G4204" i="39" s="1"/>
  <c r="G4203" i="39" s="1"/>
  <c r="G4202" i="39" s="1"/>
  <c r="G4201" i="39" s="1"/>
  <c r="G4200" i="39" s="1"/>
  <c r="G4199" i="39" s="1"/>
  <c r="G4198" i="39" s="1"/>
  <c r="G4197" i="39" s="1"/>
  <c r="G4196" i="39" s="1"/>
  <c r="G4195" i="39" s="1"/>
  <c r="G4194" i="39" s="1"/>
  <c r="G4193" i="39" s="1"/>
  <c r="G4192" i="39" s="1"/>
  <c r="G4191" i="39" s="1"/>
  <c r="G4190" i="39" s="1"/>
  <c r="G4189" i="39" s="1"/>
  <c r="G4188" i="39" s="1"/>
  <c r="G4187" i="39" s="1"/>
  <c r="G4186" i="39" s="1"/>
  <c r="G4185" i="39" s="1"/>
  <c r="G4184" i="39" s="1"/>
  <c r="G4183" i="39" s="1"/>
  <c r="G4182" i="39" s="1"/>
  <c r="G4181" i="39" s="1"/>
  <c r="G4180" i="39" s="1"/>
  <c r="G4179" i="39" s="1"/>
  <c r="G4178" i="39" s="1"/>
  <c r="G4177" i="39" s="1"/>
  <c r="G4176" i="39" s="1"/>
  <c r="G4175" i="39" s="1"/>
  <c r="G4174" i="39" s="1"/>
  <c r="G4173" i="39" s="1"/>
  <c r="G4172" i="39" s="1"/>
  <c r="G4171" i="39" s="1"/>
  <c r="G4170" i="39" s="1"/>
  <c r="G4169" i="39" s="1"/>
  <c r="G4168" i="39" s="1"/>
  <c r="G4167" i="39" s="1"/>
  <c r="G4166" i="39" s="1"/>
  <c r="G4165" i="39" s="1"/>
  <c r="G4164" i="39" s="1"/>
  <c r="G4163" i="39" s="1"/>
  <c r="G4162" i="39" s="1"/>
  <c r="G4161" i="39" s="1"/>
  <c r="G4160" i="39" s="1"/>
  <c r="G4159" i="39" s="1"/>
  <c r="G4158" i="39" s="1"/>
  <c r="G4157" i="39" s="1"/>
  <c r="G4156" i="39" s="1"/>
  <c r="G4155" i="39" s="1"/>
  <c r="G4154" i="39" s="1"/>
  <c r="G4153" i="39" s="1"/>
  <c r="G4152" i="39" s="1"/>
  <c r="G4151" i="39" s="1"/>
  <c r="G4150" i="39" s="1"/>
  <c r="G4149" i="39" s="1"/>
  <c r="G4148" i="39" s="1"/>
  <c r="G4147" i="39" s="1"/>
  <c r="G4146" i="39" s="1"/>
  <c r="G4145" i="39" s="1"/>
  <c r="G4144" i="39" s="1"/>
  <c r="G4143" i="39" s="1"/>
  <c r="G4142" i="39" s="1"/>
  <c r="G4141" i="39" s="1"/>
  <c r="G4140" i="39" s="1"/>
  <c r="G4139" i="39" s="1"/>
  <c r="G4138" i="39" s="1"/>
  <c r="G4137" i="39" s="1"/>
  <c r="G4136" i="39" s="1"/>
  <c r="G4135" i="39" s="1"/>
  <c r="G4134" i="39" s="1"/>
  <c r="G4133" i="39" s="1"/>
  <c r="G4132" i="39" s="1"/>
  <c r="G4131" i="39" s="1"/>
  <c r="G4130" i="39" s="1"/>
  <c r="G4129" i="39" s="1"/>
  <c r="G4128" i="39" s="1"/>
  <c r="G4127" i="39" s="1"/>
  <c r="G4126" i="39" s="1"/>
  <c r="G4125" i="39" s="1"/>
  <c r="G4124" i="39" s="1"/>
  <c r="G4123" i="39" s="1"/>
  <c r="G4122" i="39" s="1"/>
  <c r="G4121" i="39" s="1"/>
  <c r="G4120" i="39" s="1"/>
  <c r="G4119" i="39" s="1"/>
  <c r="G4118" i="39" s="1"/>
  <c r="G4117" i="39" s="1"/>
  <c r="G4116" i="39" s="1"/>
  <c r="G4115" i="39" s="1"/>
  <c r="G4114" i="39" s="1"/>
  <c r="G4113" i="39" s="1"/>
  <c r="G4112" i="39" s="1"/>
  <c r="G4111" i="39" s="1"/>
  <c r="G4110" i="39" s="1"/>
  <c r="G4109" i="39" s="1"/>
  <c r="G4108" i="39" s="1"/>
  <c r="G4107" i="39" s="1"/>
  <c r="G4106" i="39" s="1"/>
  <c r="G4105" i="39" s="1"/>
  <c r="G4104" i="39" s="1"/>
  <c r="G4103" i="39" s="1"/>
  <c r="G4102" i="39" s="1"/>
  <c r="G4101" i="39" s="1"/>
  <c r="G4100" i="39" s="1"/>
  <c r="G4099" i="39" s="1"/>
  <c r="G4098" i="39" s="1"/>
  <c r="G4097" i="39" s="1"/>
  <c r="G4096" i="39" s="1"/>
  <c r="G4095" i="39" s="1"/>
  <c r="G4094" i="39" s="1"/>
  <c r="G4093" i="39" s="1"/>
  <c r="G4092" i="39" s="1"/>
  <c r="G4091" i="39" s="1"/>
  <c r="G4090" i="39" s="1"/>
  <c r="G4089" i="39" s="1"/>
  <c r="G4088" i="39" s="1"/>
  <c r="G4087" i="39" s="1"/>
  <c r="G4086" i="39" s="1"/>
  <c r="G4085" i="39" s="1"/>
  <c r="G4084" i="39" s="1"/>
  <c r="G4083" i="39" s="1"/>
  <c r="G4082" i="39" s="1"/>
  <c r="G4081" i="39" s="1"/>
  <c r="G4080" i="39" s="1"/>
  <c r="G4079" i="39" s="1"/>
  <c r="G4078" i="39" s="1"/>
  <c r="G4077" i="39" s="1"/>
  <c r="G4076" i="39" s="1"/>
  <c r="G4075" i="39" s="1"/>
  <c r="G4074" i="39" s="1"/>
  <c r="G4073" i="39" s="1"/>
  <c r="G4072" i="39" s="1"/>
  <c r="G4071" i="39" s="1"/>
  <c r="G4070" i="39" s="1"/>
  <c r="G4069" i="39" s="1"/>
  <c r="G4068" i="39" s="1"/>
  <c r="G4067" i="39" s="1"/>
  <c r="G4066" i="39" s="1"/>
  <c r="G4065" i="39" s="1"/>
  <c r="G4064" i="39" s="1"/>
  <c r="G4063" i="39" s="1"/>
  <c r="G4062" i="39" s="1"/>
  <c r="G4061" i="39" s="1"/>
  <c r="G4060" i="39" s="1"/>
  <c r="G4059" i="39" s="1"/>
  <c r="G4058" i="39" s="1"/>
  <c r="G4057" i="39" s="1"/>
  <c r="G4056" i="39" s="1"/>
  <c r="G4055" i="39" s="1"/>
  <c r="G4054" i="39" s="1"/>
  <c r="G4053" i="39" s="1"/>
  <c r="G4052" i="39" s="1"/>
  <c r="G4051" i="39" s="1"/>
  <c r="G4050" i="39" s="1"/>
  <c r="G4049" i="39" s="1"/>
  <c r="G4048" i="39" s="1"/>
  <c r="G4047" i="39" s="1"/>
  <c r="G4046" i="39" s="1"/>
  <c r="G4045" i="39" s="1"/>
  <c r="G4044" i="39" s="1"/>
  <c r="G4043" i="39" s="1"/>
  <c r="G4042" i="39" s="1"/>
  <c r="G4041" i="39" s="1"/>
  <c r="G4040" i="39" s="1"/>
  <c r="G4039" i="39" s="1"/>
  <c r="G4038" i="39" s="1"/>
  <c r="G4037" i="39" s="1"/>
  <c r="G4036" i="39" s="1"/>
  <c r="G4035" i="39" s="1"/>
  <c r="G4034" i="39" s="1"/>
  <c r="G4033" i="39" s="1"/>
  <c r="G4032" i="39" s="1"/>
  <c r="G4031" i="39" s="1"/>
  <c r="G4030" i="39" s="1"/>
  <c r="G4029" i="39" s="1"/>
  <c r="G4028" i="39" s="1"/>
  <c r="G4027" i="39" s="1"/>
  <c r="G4026" i="39" s="1"/>
  <c r="G4025" i="39" s="1"/>
  <c r="G4024" i="39" s="1"/>
  <c r="G4023" i="39" s="1"/>
  <c r="G4022" i="39" s="1"/>
  <c r="G4021" i="39" s="1"/>
  <c r="G4020" i="39" s="1"/>
  <c r="G4019" i="39" s="1"/>
  <c r="G4018" i="39" s="1"/>
  <c r="G4017" i="39" s="1"/>
  <c r="G4016" i="39" s="1"/>
  <c r="G4015" i="39" s="1"/>
  <c r="G4014" i="39" s="1"/>
  <c r="G4013" i="39" s="1"/>
  <c r="G4012" i="39" s="1"/>
  <c r="G4011" i="39" s="1"/>
  <c r="G4010" i="39" s="1"/>
  <c r="G4009" i="39" s="1"/>
  <c r="G4008" i="39" s="1"/>
  <c r="G4007" i="39" s="1"/>
  <c r="G4006" i="39" s="1"/>
  <c r="G4005" i="39" s="1"/>
  <c r="G4004" i="39" s="1"/>
  <c r="G4003" i="39" s="1"/>
  <c r="G4002" i="39" s="1"/>
  <c r="G4001" i="39" s="1"/>
  <c r="G4000" i="39" s="1"/>
  <c r="G3999" i="39" s="1"/>
  <c r="G3998" i="39" s="1"/>
  <c r="G3997" i="39" s="1"/>
  <c r="G3996" i="39" s="1"/>
  <c r="G3995" i="39" s="1"/>
  <c r="G3994" i="39" s="1"/>
  <c r="G3993" i="39" s="1"/>
  <c r="G3992" i="39" s="1"/>
  <c r="G3991" i="39" s="1"/>
  <c r="G3990" i="39" s="1"/>
  <c r="G3989" i="39" s="1"/>
  <c r="G3988" i="39" s="1"/>
  <c r="G3987" i="39" s="1"/>
  <c r="G3986" i="39" s="1"/>
  <c r="G3985" i="39" s="1"/>
  <c r="G3984" i="39" s="1"/>
  <c r="G3983" i="39" s="1"/>
  <c r="G3982" i="39" s="1"/>
  <c r="G3981" i="39" s="1"/>
  <c r="G3980" i="39" s="1"/>
  <c r="G3979" i="39" s="1"/>
  <c r="G3978" i="39" s="1"/>
  <c r="G3977" i="39" s="1"/>
  <c r="G3976" i="39" s="1"/>
  <c r="G3975" i="39" s="1"/>
  <c r="G3974" i="39" s="1"/>
  <c r="G3973" i="39" s="1"/>
  <c r="G3972" i="39" s="1"/>
  <c r="G3971" i="39" s="1"/>
  <c r="G3970" i="39" s="1"/>
  <c r="G3969" i="39" s="1"/>
  <c r="G3968" i="39" s="1"/>
  <c r="G3967" i="39" s="1"/>
  <c r="G3966" i="39" s="1"/>
  <c r="G3965" i="39" s="1"/>
  <c r="G3964" i="39" s="1"/>
  <c r="G3963" i="39" s="1"/>
  <c r="G3962" i="39" s="1"/>
  <c r="G3961" i="39" s="1"/>
  <c r="G3960" i="39" s="1"/>
  <c r="G3959" i="39" s="1"/>
  <c r="G3958" i="39" s="1"/>
  <c r="G3957" i="39" s="1"/>
  <c r="G3956" i="39" s="1"/>
  <c r="G3955" i="39" s="1"/>
  <c r="G3954" i="39" s="1"/>
  <c r="G3953" i="39" s="1"/>
  <c r="G3952" i="39" s="1"/>
  <c r="G3951" i="39" s="1"/>
  <c r="G3950" i="39" s="1"/>
  <c r="G3949" i="39" s="1"/>
  <c r="G3948" i="39" s="1"/>
  <c r="G3947" i="39" s="1"/>
  <c r="G3946" i="39" s="1"/>
  <c r="G3945" i="39" s="1"/>
  <c r="G3944" i="39" s="1"/>
  <c r="G3943" i="39" s="1"/>
  <c r="G3942" i="39" s="1"/>
  <c r="G3941" i="39" s="1"/>
  <c r="G3940" i="39" s="1"/>
  <c r="G3939" i="39" s="1"/>
  <c r="G3938" i="39" s="1"/>
  <c r="G3937" i="39" s="1"/>
  <c r="G3936" i="39" s="1"/>
  <c r="G3935" i="39" s="1"/>
  <c r="G3934" i="39" s="1"/>
  <c r="G3933" i="39" s="1"/>
  <c r="G3932" i="39" s="1"/>
  <c r="G3931" i="39" s="1"/>
  <c r="G3930" i="39" s="1"/>
  <c r="G3929" i="39" s="1"/>
  <c r="G3928" i="39" s="1"/>
  <c r="G3927" i="39" s="1"/>
  <c r="G3926" i="39" s="1"/>
  <c r="G3925" i="39" s="1"/>
  <c r="G3924" i="39" s="1"/>
  <c r="G3923" i="39" s="1"/>
  <c r="G3922" i="39" s="1"/>
  <c r="G3921" i="39" s="1"/>
  <c r="G3920" i="39" s="1"/>
  <c r="G3919" i="39" s="1"/>
  <c r="G3918" i="39" s="1"/>
  <c r="G3917" i="39" s="1"/>
  <c r="G3916" i="39" s="1"/>
  <c r="G3915" i="39" s="1"/>
  <c r="G3914" i="39" s="1"/>
  <c r="G3913" i="39" s="1"/>
  <c r="G3912" i="39" s="1"/>
  <c r="G3911" i="39" s="1"/>
  <c r="G3910" i="39" s="1"/>
  <c r="G3909" i="39" s="1"/>
  <c r="G3908" i="39" s="1"/>
  <c r="G3907" i="39" s="1"/>
  <c r="G3906" i="39" s="1"/>
  <c r="G3905" i="39" s="1"/>
  <c r="G3904" i="39" s="1"/>
  <c r="G3903" i="39" s="1"/>
  <c r="G3902" i="39" s="1"/>
  <c r="G3901" i="39" s="1"/>
  <c r="G3900" i="39" s="1"/>
  <c r="G3899" i="39" s="1"/>
  <c r="G3898" i="39" s="1"/>
  <c r="G3897" i="39" s="1"/>
  <c r="G3896" i="39" s="1"/>
  <c r="G3895" i="39" s="1"/>
  <c r="G3894" i="39" s="1"/>
  <c r="G3893" i="39" s="1"/>
  <c r="G3892" i="39" s="1"/>
  <c r="G3891" i="39" s="1"/>
  <c r="G3890" i="39" s="1"/>
  <c r="G3889" i="39" s="1"/>
  <c r="G3888" i="39" s="1"/>
  <c r="G3887" i="39" s="1"/>
  <c r="G3886" i="39" s="1"/>
  <c r="G3885" i="39" s="1"/>
  <c r="G3884" i="39" s="1"/>
  <c r="G3883" i="39" s="1"/>
  <c r="G3882" i="39" s="1"/>
  <c r="G3881" i="39" s="1"/>
  <c r="G3880" i="39" s="1"/>
  <c r="G3879" i="39" s="1"/>
  <c r="G3878" i="39" s="1"/>
  <c r="G3877" i="39" s="1"/>
  <c r="G3876" i="39" s="1"/>
  <c r="G3875" i="39" s="1"/>
  <c r="G3874" i="39" s="1"/>
  <c r="G3873" i="39" s="1"/>
  <c r="G3872" i="39" s="1"/>
  <c r="G3871" i="39" s="1"/>
  <c r="G3870" i="39" s="1"/>
  <c r="G3869" i="39" s="1"/>
  <c r="G3868" i="39" s="1"/>
  <c r="G3867" i="39" s="1"/>
  <c r="G3866" i="39" s="1"/>
  <c r="G3865" i="39" s="1"/>
  <c r="G3864" i="39" s="1"/>
  <c r="G3863" i="39" s="1"/>
  <c r="G3862" i="39" s="1"/>
  <c r="G3861" i="39" s="1"/>
  <c r="G3860" i="39" s="1"/>
  <c r="G3859" i="39" s="1"/>
  <c r="G3858" i="39" s="1"/>
  <c r="G3857" i="39" s="1"/>
  <c r="G3856" i="39" s="1"/>
  <c r="G3855" i="39" s="1"/>
  <c r="G3854" i="39" s="1"/>
  <c r="G3853" i="39" s="1"/>
  <c r="G3852" i="39" s="1"/>
  <c r="G3851" i="39" s="1"/>
  <c r="G3850" i="39" s="1"/>
  <c r="G3849" i="39" s="1"/>
  <c r="G3848" i="39" s="1"/>
  <c r="G3847" i="39" s="1"/>
  <c r="G3846" i="39" s="1"/>
  <c r="G3845" i="39" s="1"/>
  <c r="G3844" i="39" s="1"/>
  <c r="G3843" i="39" s="1"/>
  <c r="G3842" i="39" s="1"/>
  <c r="G3841" i="39" s="1"/>
  <c r="G3840" i="39" s="1"/>
  <c r="G3839" i="39" s="1"/>
  <c r="G3838" i="39" s="1"/>
  <c r="G3837" i="39" s="1"/>
  <c r="G3836" i="39" s="1"/>
  <c r="G3835" i="39" s="1"/>
  <c r="G3834" i="39" s="1"/>
  <c r="G3833" i="39" s="1"/>
  <c r="G3832" i="39" s="1"/>
  <c r="G3831" i="39" s="1"/>
  <c r="G3830" i="39" s="1"/>
  <c r="G3829" i="39" s="1"/>
  <c r="G3828" i="39" s="1"/>
  <c r="G3827" i="39" s="1"/>
  <c r="G3826" i="39" s="1"/>
  <c r="G3825" i="39" s="1"/>
  <c r="G3824" i="39" s="1"/>
  <c r="G3823" i="39" s="1"/>
  <c r="G3822" i="39" s="1"/>
  <c r="G3821" i="39" s="1"/>
  <c r="G3820" i="39" s="1"/>
  <c r="G3819" i="39" s="1"/>
  <c r="G3818" i="39" s="1"/>
  <c r="G3817" i="39" s="1"/>
  <c r="G3816" i="39" s="1"/>
  <c r="G3815" i="39" s="1"/>
  <c r="G3814" i="39" s="1"/>
  <c r="G3813" i="39" s="1"/>
  <c r="G3812" i="39" s="1"/>
  <c r="G3811" i="39" s="1"/>
  <c r="G3810" i="39" s="1"/>
  <c r="G3809" i="39" s="1"/>
  <c r="G3808" i="39" s="1"/>
  <c r="G3807" i="39" s="1"/>
  <c r="G3806" i="39" s="1"/>
  <c r="G3805" i="39" s="1"/>
  <c r="G3804" i="39" s="1"/>
  <c r="G3803" i="39" s="1"/>
  <c r="G3802" i="39" s="1"/>
  <c r="G3801" i="39" s="1"/>
  <c r="G3800" i="39" s="1"/>
  <c r="G3799" i="39" s="1"/>
  <c r="G3798" i="39" s="1"/>
  <c r="G3797" i="39" s="1"/>
  <c r="G3796" i="39" s="1"/>
  <c r="G3795" i="39" s="1"/>
  <c r="G3794" i="39" s="1"/>
  <c r="G3793" i="39" s="1"/>
  <c r="G3792" i="39" s="1"/>
  <c r="G3791" i="39" s="1"/>
  <c r="G3790" i="39" s="1"/>
  <c r="G3789" i="39" s="1"/>
  <c r="G3788" i="39" s="1"/>
  <c r="G3787" i="39" s="1"/>
  <c r="G3786" i="39" s="1"/>
  <c r="G3785" i="39" s="1"/>
  <c r="G3784" i="39" s="1"/>
  <c r="G3783" i="39" s="1"/>
  <c r="G3782" i="39" s="1"/>
  <c r="G3781" i="39" s="1"/>
  <c r="G3780" i="39" s="1"/>
  <c r="F40" i="32"/>
  <c r="F32" i="32"/>
  <c r="F15" i="32" s="1"/>
  <c r="C33" i="42"/>
  <c r="E3670" i="41"/>
  <c r="E3669" i="41"/>
  <c r="E3668" i="41"/>
  <c r="E3667" i="41"/>
  <c r="E3666" i="41"/>
  <c r="E3665" i="41"/>
  <c r="E3664" i="41"/>
  <c r="E3663" i="41"/>
  <c r="E3662" i="41"/>
  <c r="E3661" i="41"/>
  <c r="E3660" i="41"/>
  <c r="E3659" i="41"/>
  <c r="E3658" i="41"/>
  <c r="E3657" i="41"/>
  <c r="E3656" i="41"/>
  <c r="E3655" i="41"/>
  <c r="E3654" i="41"/>
  <c r="E3653" i="41"/>
  <c r="E3652" i="41"/>
  <c r="E3651" i="41"/>
  <c r="E3650" i="41"/>
  <c r="E3649" i="41"/>
  <c r="E3648" i="41"/>
  <c r="E3647" i="41"/>
  <c r="E3646" i="41"/>
  <c r="E3645" i="41"/>
  <c r="E3644" i="41"/>
  <c r="E3643" i="41"/>
  <c r="E3642" i="41"/>
  <c r="E3641" i="41"/>
  <c r="E3640" i="41"/>
  <c r="E3639" i="41"/>
  <c r="E3638" i="41"/>
  <c r="E3637" i="41"/>
  <c r="E3636" i="41"/>
  <c r="E3635" i="41"/>
  <c r="E3634" i="41"/>
  <c r="E3633" i="41"/>
  <c r="E3632" i="41"/>
  <c r="E3631" i="41"/>
  <c r="E3630" i="41"/>
  <c r="E3629" i="41"/>
  <c r="E3628" i="41"/>
  <c r="E3627" i="41"/>
  <c r="E3626" i="41"/>
  <c r="E3625" i="41"/>
  <c r="E3624" i="41"/>
  <c r="E3623" i="41"/>
  <c r="E3622" i="41"/>
  <c r="E3621" i="41"/>
  <c r="E3620" i="41"/>
  <c r="E3619" i="41"/>
  <c r="E3618" i="41"/>
  <c r="E3617" i="41"/>
  <c r="E3616" i="41"/>
  <c r="E3615" i="41"/>
  <c r="E3614" i="41"/>
  <c r="E3613" i="41"/>
  <c r="E3612" i="41"/>
  <c r="E3611" i="41"/>
  <c r="E3610" i="41"/>
  <c r="E3609" i="41"/>
  <c r="E3608" i="41"/>
  <c r="E3607" i="41"/>
  <c r="E3606" i="41"/>
  <c r="E3605" i="41"/>
  <c r="E3604" i="41"/>
  <c r="E3603" i="41"/>
  <c r="E3602" i="41"/>
  <c r="E3601" i="41"/>
  <c r="E3600" i="41"/>
  <c r="E3599" i="41"/>
  <c r="E3598" i="41"/>
  <c r="E3597" i="41"/>
  <c r="E3596" i="41"/>
  <c r="E3595" i="41"/>
  <c r="E3594" i="41"/>
  <c r="E3593" i="41"/>
  <c r="E3592" i="41"/>
  <c r="E3591" i="41"/>
  <c r="E3590" i="41"/>
  <c r="E3589" i="41"/>
  <c r="E3588" i="41"/>
  <c r="E3587" i="41"/>
  <c r="E3586" i="41"/>
  <c r="E3585" i="41"/>
  <c r="E3584" i="41"/>
  <c r="E3583" i="41"/>
  <c r="E3582" i="41"/>
  <c r="E3581" i="41"/>
  <c r="E3580" i="41"/>
  <c r="E3579" i="41"/>
  <c r="E3578" i="41"/>
  <c r="E3577" i="41"/>
  <c r="E3576" i="41"/>
  <c r="E3575" i="41"/>
  <c r="E3574" i="41"/>
  <c r="E3573" i="41"/>
  <c r="E3572" i="41"/>
  <c r="E3571" i="41"/>
  <c r="E3570" i="41"/>
  <c r="E3569" i="41"/>
  <c r="E3568" i="41"/>
  <c r="E3567" i="41"/>
  <c r="E3566" i="41"/>
  <c r="E3565" i="41"/>
  <c r="E3564" i="41"/>
  <c r="E3563" i="41"/>
  <c r="E3562" i="41"/>
  <c r="E3561" i="41"/>
  <c r="E3560" i="41"/>
  <c r="E3559" i="41"/>
  <c r="E3558" i="41"/>
  <c r="E3557" i="41"/>
  <c r="E3556" i="41"/>
  <c r="E3555" i="41"/>
  <c r="E3554" i="41"/>
  <c r="E3553" i="41"/>
  <c r="E3552" i="41"/>
  <c r="E3551" i="41"/>
  <c r="E3550" i="41"/>
  <c r="E3549" i="41"/>
  <c r="E3548" i="41"/>
  <c r="E3547" i="41"/>
  <c r="E3546" i="41"/>
  <c r="E3545" i="41"/>
  <c r="E3544" i="41"/>
  <c r="E3543" i="41"/>
  <c r="E3542" i="41"/>
  <c r="E3541" i="41"/>
  <c r="E3540" i="41"/>
  <c r="E3539" i="41"/>
  <c r="E3538" i="41"/>
  <c r="E3537" i="41"/>
  <c r="E3536" i="41"/>
  <c r="E3535" i="41"/>
  <c r="E3534" i="41"/>
  <c r="E3533" i="41"/>
  <c r="E3532" i="41"/>
  <c r="E3531" i="41"/>
  <c r="E3530" i="41"/>
  <c r="E3529" i="41"/>
  <c r="E3528" i="41"/>
  <c r="E3527" i="41"/>
  <c r="E3526" i="41"/>
  <c r="E3525" i="41"/>
  <c r="E3524" i="41"/>
  <c r="E3523" i="41"/>
  <c r="E3522" i="41"/>
  <c r="E3521" i="41"/>
  <c r="E3520" i="41"/>
  <c r="E3519" i="41"/>
  <c r="E3518" i="41"/>
  <c r="E3517" i="41"/>
  <c r="E3516" i="41"/>
  <c r="E3515" i="41"/>
  <c r="E3514" i="41"/>
  <c r="E3513" i="41"/>
  <c r="E3512" i="41"/>
  <c r="E3511" i="41"/>
  <c r="E3510" i="41"/>
  <c r="E3509" i="41"/>
  <c r="E3508" i="41"/>
  <c r="E3507" i="41"/>
  <c r="E3506" i="41"/>
  <c r="E3505" i="41"/>
  <c r="E3504" i="41"/>
  <c r="E3503" i="41"/>
  <c r="E3502" i="41"/>
  <c r="E3501" i="41"/>
  <c r="E3500" i="41"/>
  <c r="E3499" i="41"/>
  <c r="E3498" i="41"/>
  <c r="E3497" i="41"/>
  <c r="E3496" i="41"/>
  <c r="E3495" i="41"/>
  <c r="E3494" i="41"/>
  <c r="E3493" i="41"/>
  <c r="E3492" i="41"/>
  <c r="E3491" i="41"/>
  <c r="E3490" i="41"/>
  <c r="E3489" i="41"/>
  <c r="E3488" i="41"/>
  <c r="E3487" i="41"/>
  <c r="E3486" i="41"/>
  <c r="E3485" i="41"/>
  <c r="E3484" i="41"/>
  <c r="E3483" i="41"/>
  <c r="E3482" i="41"/>
  <c r="E3481" i="41"/>
  <c r="E3480" i="41"/>
  <c r="E3479" i="41"/>
  <c r="E3478" i="41"/>
  <c r="E3477" i="41"/>
  <c r="E3476" i="41"/>
  <c r="E3475" i="41"/>
  <c r="E3474" i="41"/>
  <c r="E3473" i="41"/>
  <c r="E3472" i="41"/>
  <c r="E3471" i="41"/>
  <c r="E3470" i="41"/>
  <c r="E3469" i="41"/>
  <c r="E3468" i="41"/>
  <c r="E3467" i="41"/>
  <c r="E3466" i="41"/>
  <c r="E3465" i="41"/>
  <c r="E3464" i="41"/>
  <c r="E3463" i="41"/>
  <c r="E3462" i="41"/>
  <c r="E3461" i="41"/>
  <c r="E3460" i="41"/>
  <c r="E3459" i="41"/>
  <c r="E3458" i="41"/>
  <c r="E3457" i="41"/>
  <c r="E3456" i="41"/>
  <c r="E3455" i="41"/>
  <c r="E3454" i="41"/>
  <c r="E3453" i="41"/>
  <c r="E3452" i="41"/>
  <c r="E3451" i="41"/>
  <c r="E3450" i="41"/>
  <c r="E3449" i="41"/>
  <c r="E3448" i="41"/>
  <c r="E3447" i="41"/>
  <c r="E3446" i="41"/>
  <c r="E3445" i="41"/>
  <c r="E3444" i="41"/>
  <c r="E3443" i="41"/>
  <c r="E3442" i="41"/>
  <c r="E3441" i="41"/>
  <c r="E3440" i="41"/>
  <c r="E3439" i="41"/>
  <c r="E3438" i="41"/>
  <c r="E3437" i="41"/>
  <c r="E3436" i="41"/>
  <c r="E3435" i="41"/>
  <c r="E3434" i="41"/>
  <c r="E3433" i="41"/>
  <c r="E3432" i="41"/>
  <c r="E3431" i="41"/>
  <c r="E3430" i="41"/>
  <c r="E3429" i="41"/>
  <c r="E3428" i="41"/>
  <c r="E3427" i="41"/>
  <c r="E3426" i="41"/>
  <c r="E3425" i="41"/>
  <c r="E3424" i="41"/>
  <c r="E3423" i="41"/>
  <c r="E3422" i="41"/>
  <c r="E3421" i="41"/>
  <c r="E3420" i="41"/>
  <c r="E3419" i="41"/>
  <c r="E3418" i="41"/>
  <c r="E3417" i="41"/>
  <c r="E3416" i="41"/>
  <c r="E3415" i="41"/>
  <c r="E3414" i="41"/>
  <c r="E3413" i="41"/>
  <c r="E3412" i="41"/>
  <c r="E3411" i="41"/>
  <c r="E3410" i="41"/>
  <c r="E3409" i="41"/>
  <c r="E3408" i="41"/>
  <c r="E3407" i="41"/>
  <c r="E3406" i="41"/>
  <c r="E3405" i="41"/>
  <c r="E3404" i="41"/>
  <c r="E3403" i="41"/>
  <c r="E3402" i="41"/>
  <c r="E3401" i="41"/>
  <c r="E3400" i="41"/>
  <c r="E3399" i="41"/>
  <c r="E3398" i="41"/>
  <c r="E3397" i="41"/>
  <c r="E3396" i="41"/>
  <c r="E3395" i="41"/>
  <c r="E3394" i="41"/>
  <c r="E3393" i="41"/>
  <c r="E3392" i="41"/>
  <c r="E3391" i="41"/>
  <c r="E3390" i="41"/>
  <c r="E3389" i="41"/>
  <c r="E3388" i="41"/>
  <c r="E3387" i="41"/>
  <c r="E3386" i="41"/>
  <c r="E3385" i="41"/>
  <c r="E3384" i="41"/>
  <c r="E3383" i="41"/>
  <c r="E3382" i="41"/>
  <c r="E3381" i="41"/>
  <c r="E3380" i="41"/>
  <c r="E3379" i="41"/>
  <c r="E3378" i="41"/>
  <c r="E3377" i="41"/>
  <c r="E3376" i="41"/>
  <c r="E3375" i="41"/>
  <c r="E3374" i="41"/>
  <c r="E3373" i="41"/>
  <c r="E3372" i="41"/>
  <c r="E3371" i="41"/>
  <c r="E3370" i="41"/>
  <c r="E3369" i="41"/>
  <c r="E3368" i="41"/>
  <c r="E3367" i="41"/>
  <c r="E3366" i="41"/>
  <c r="E3365" i="41"/>
  <c r="E3364" i="41"/>
  <c r="E3363" i="41"/>
  <c r="E3362" i="41"/>
  <c r="E3361" i="41"/>
  <c r="E3360" i="41"/>
  <c r="E3359" i="41"/>
  <c r="E3358" i="41"/>
  <c r="E3357" i="41"/>
  <c r="E3356" i="41"/>
  <c r="E3355" i="41"/>
  <c r="E3354" i="41"/>
  <c r="E3353" i="41"/>
  <c r="E3352" i="41"/>
  <c r="E3351" i="41"/>
  <c r="E3350" i="41"/>
  <c r="E3349" i="41"/>
  <c r="E3348" i="41"/>
  <c r="E3347" i="41"/>
  <c r="E3346" i="41"/>
  <c r="E3345" i="41"/>
  <c r="E3344" i="41"/>
  <c r="E3343" i="41"/>
  <c r="E3342" i="41"/>
  <c r="E3341" i="41"/>
  <c r="E3340" i="41"/>
  <c r="E3339" i="41"/>
  <c r="E3338" i="41"/>
  <c r="E3337" i="41"/>
  <c r="E3336" i="41"/>
  <c r="E3335" i="41"/>
  <c r="E3334" i="41"/>
  <c r="E3333" i="41"/>
  <c r="E3332" i="41"/>
  <c r="E3331" i="41"/>
  <c r="E3330" i="41"/>
  <c r="E3329" i="41"/>
  <c r="E3328" i="41"/>
  <c r="E3327" i="41"/>
  <c r="E3326" i="41"/>
  <c r="E3325" i="41"/>
  <c r="E3324" i="41"/>
  <c r="E3323" i="41"/>
  <c r="E3322" i="41"/>
  <c r="E3321" i="41"/>
  <c r="E3320" i="41"/>
  <c r="E3319" i="41"/>
  <c r="E3318" i="41"/>
  <c r="E3317" i="41"/>
  <c r="E3316" i="41"/>
  <c r="E3315" i="41"/>
  <c r="E3314" i="41"/>
  <c r="E3313" i="41"/>
  <c r="E3312" i="41"/>
  <c r="E3311" i="41"/>
  <c r="E3310" i="41"/>
  <c r="E3309" i="41"/>
  <c r="E3308" i="41"/>
  <c r="E3307" i="41"/>
  <c r="E3306" i="41"/>
  <c r="E3305" i="41"/>
  <c r="E3304" i="41"/>
  <c r="E3303" i="41"/>
  <c r="E3302" i="41"/>
  <c r="E3301" i="41"/>
  <c r="E3300" i="41"/>
  <c r="E3299" i="41"/>
  <c r="E3298" i="41"/>
  <c r="E3297" i="41"/>
  <c r="E3296" i="41"/>
  <c r="E3295" i="41"/>
  <c r="E3294" i="41"/>
  <c r="E3293" i="41"/>
  <c r="E3292" i="41"/>
  <c r="E3291" i="41"/>
  <c r="E3290" i="41"/>
  <c r="E3289" i="41"/>
  <c r="E3288" i="41"/>
  <c r="E3287" i="41"/>
  <c r="E3286" i="41"/>
  <c r="E3285" i="41"/>
  <c r="E3284" i="41"/>
  <c r="E3283" i="41"/>
  <c r="E3282" i="41"/>
  <c r="E3281" i="41"/>
  <c r="E3280" i="41"/>
  <c r="E3279" i="41"/>
  <c r="E3278" i="41"/>
  <c r="E3277" i="41"/>
  <c r="E3276" i="41"/>
  <c r="E3275" i="41"/>
  <c r="E3274" i="41"/>
  <c r="E3273" i="41"/>
  <c r="E3272" i="41"/>
  <c r="E3271" i="41"/>
  <c r="E3270" i="41"/>
  <c r="E3269" i="41"/>
  <c r="E3268" i="41"/>
  <c r="E3267" i="41"/>
  <c r="E3266" i="41"/>
  <c r="E3265" i="41"/>
  <c r="E3264" i="41"/>
  <c r="E3263" i="41"/>
  <c r="E3262" i="41"/>
  <c r="E3261" i="41"/>
  <c r="E3260" i="41"/>
  <c r="E3259" i="41"/>
  <c r="E3258" i="41"/>
  <c r="E3257" i="41"/>
  <c r="E3256" i="41"/>
  <c r="E3255" i="41"/>
  <c r="E3254" i="41"/>
  <c r="E3253" i="41"/>
  <c r="E3252" i="41"/>
  <c r="E3251" i="41"/>
  <c r="E3250" i="41"/>
  <c r="E3249" i="41"/>
  <c r="E3248" i="41"/>
  <c r="E3247" i="41"/>
  <c r="E3246" i="41"/>
  <c r="E3245" i="41"/>
  <c r="E3244" i="41"/>
  <c r="E3243" i="41"/>
  <c r="E3242" i="41"/>
  <c r="E3241" i="41"/>
  <c r="E3240" i="41"/>
  <c r="E3239" i="41"/>
  <c r="E3238" i="41"/>
  <c r="E3237" i="41"/>
  <c r="E3236" i="41"/>
  <c r="E3235" i="41"/>
  <c r="E3234" i="41"/>
  <c r="E3233" i="41"/>
  <c r="E3232" i="41"/>
  <c r="E3231" i="41"/>
  <c r="E3230" i="41"/>
  <c r="E3229" i="41"/>
  <c r="E3228" i="41"/>
  <c r="E3227" i="41"/>
  <c r="E3226" i="41"/>
  <c r="E3225" i="41"/>
  <c r="E3224" i="41"/>
  <c r="E3223" i="41"/>
  <c r="E3222" i="41"/>
  <c r="E3221" i="41"/>
  <c r="E3220" i="41"/>
  <c r="E3219" i="41"/>
  <c r="E3218" i="41"/>
  <c r="E3217" i="41"/>
  <c r="E3216" i="41"/>
  <c r="E3215" i="41"/>
  <c r="E3214" i="41"/>
  <c r="E3213" i="41"/>
  <c r="E3212" i="41"/>
  <c r="E3211" i="41"/>
  <c r="E3210" i="41"/>
  <c r="E3209" i="41"/>
  <c r="E3208" i="41"/>
  <c r="E3207" i="41"/>
  <c r="E3206" i="41"/>
  <c r="E3205" i="41"/>
  <c r="E3204" i="41"/>
  <c r="E3203" i="41"/>
  <c r="E3202" i="41"/>
  <c r="E3201" i="41"/>
  <c r="E3200" i="41"/>
  <c r="E3199" i="41"/>
  <c r="E3198" i="41"/>
  <c r="E3197" i="41"/>
  <c r="E3196" i="41"/>
  <c r="E3195" i="41"/>
  <c r="E3194" i="41"/>
  <c r="E3193" i="41"/>
  <c r="E3192" i="41"/>
  <c r="E3191" i="41"/>
  <c r="E3190" i="41"/>
  <c r="E3189" i="41"/>
  <c r="E3188" i="41"/>
  <c r="E3187" i="41"/>
  <c r="E3186" i="41"/>
  <c r="E3185" i="41"/>
  <c r="E3184" i="41"/>
  <c r="E3183" i="41"/>
  <c r="E3182" i="41"/>
  <c r="E3181" i="41"/>
  <c r="E3180" i="41"/>
  <c r="E3179" i="41"/>
  <c r="E3178" i="41"/>
  <c r="E3177" i="41"/>
  <c r="E3176" i="41"/>
  <c r="E3175" i="41"/>
  <c r="E3174" i="41"/>
  <c r="E3173" i="41"/>
  <c r="E3172" i="41"/>
  <c r="E3171" i="41"/>
  <c r="E3170" i="41"/>
  <c r="E3169" i="41"/>
  <c r="E3168" i="41"/>
  <c r="E3167" i="41"/>
  <c r="E3166" i="41"/>
  <c r="E3165" i="41"/>
  <c r="E3164" i="41"/>
  <c r="E3163" i="41"/>
  <c r="E3162" i="41"/>
  <c r="E3161" i="41"/>
  <c r="E3160" i="41"/>
  <c r="E3159" i="41"/>
  <c r="E3158" i="41"/>
  <c r="E3157" i="41"/>
  <c r="E3156" i="41"/>
  <c r="E3155" i="41"/>
  <c r="E3154" i="41"/>
  <c r="E3153" i="41"/>
  <c r="E3152" i="41"/>
  <c r="E3151" i="41"/>
  <c r="E3150" i="41"/>
  <c r="E3149" i="41"/>
  <c r="E3148" i="41"/>
  <c r="E3147" i="41"/>
  <c r="E3146" i="41"/>
  <c r="E3145" i="41"/>
  <c r="E3144" i="41"/>
  <c r="E3143" i="41"/>
  <c r="E3142" i="41"/>
  <c r="E3141" i="41"/>
  <c r="E3140" i="41"/>
  <c r="E3139" i="41"/>
  <c r="E3138" i="41"/>
  <c r="E3137" i="41"/>
  <c r="E3136" i="41"/>
  <c r="E3135" i="41"/>
  <c r="E3134" i="41"/>
  <c r="E3133" i="41"/>
  <c r="E3132" i="41"/>
  <c r="E3131" i="41"/>
  <c r="E3130" i="41"/>
  <c r="E3129" i="41"/>
  <c r="E3128" i="41"/>
  <c r="E3127" i="41"/>
  <c r="E3126" i="41"/>
  <c r="E3125" i="41"/>
  <c r="E3124" i="41"/>
  <c r="E3123" i="41"/>
  <c r="E3122" i="41"/>
  <c r="E3121" i="41"/>
  <c r="E3120" i="41"/>
  <c r="E3119" i="41"/>
  <c r="E3118" i="41"/>
  <c r="E3117" i="41"/>
  <c r="E3116" i="41"/>
  <c r="E3115" i="41"/>
  <c r="E3114" i="41"/>
  <c r="E3113" i="41"/>
  <c r="E3112" i="41"/>
  <c r="E3111" i="41"/>
  <c r="E3110" i="41"/>
  <c r="E3109" i="41"/>
  <c r="E3108" i="41"/>
  <c r="E3107" i="41"/>
  <c r="E3106" i="41"/>
  <c r="E3105" i="41"/>
  <c r="E3104" i="41"/>
  <c r="E3103" i="41"/>
  <c r="E3102" i="41"/>
  <c r="E3101" i="41"/>
  <c r="E3100" i="41"/>
  <c r="E3099" i="41"/>
  <c r="E3098" i="41"/>
  <c r="E3097" i="41"/>
  <c r="E3096" i="41"/>
  <c r="E3095" i="41"/>
  <c r="E3094" i="41"/>
  <c r="E3093" i="41"/>
  <c r="E3092" i="41"/>
  <c r="E3091" i="41"/>
  <c r="E3090" i="41"/>
  <c r="E3089" i="41"/>
  <c r="E3088" i="41"/>
  <c r="E3087" i="41"/>
  <c r="E3086" i="41"/>
  <c r="E3085" i="41"/>
  <c r="E3084" i="41"/>
  <c r="E3083" i="41"/>
  <c r="E3082" i="41"/>
  <c r="E3081" i="41"/>
  <c r="E3080" i="41"/>
  <c r="E3079" i="41"/>
  <c r="E3078" i="41"/>
  <c r="E3077" i="41"/>
  <c r="E3076" i="41"/>
  <c r="E3075" i="41"/>
  <c r="E3074" i="41"/>
  <c r="E3073" i="41"/>
  <c r="E3072" i="41"/>
  <c r="E3071" i="41"/>
  <c r="E3070" i="41"/>
  <c r="E3069" i="41"/>
  <c r="E3068" i="41"/>
  <c r="E3067" i="41"/>
  <c r="E3066" i="41"/>
  <c r="E3065" i="41"/>
  <c r="E3064" i="41"/>
  <c r="E3063" i="41"/>
  <c r="E3062" i="41"/>
  <c r="E3061" i="41"/>
  <c r="E3060" i="41"/>
  <c r="E3059" i="41"/>
  <c r="E3058" i="41"/>
  <c r="E3057" i="41"/>
  <c r="E3056" i="41"/>
  <c r="E3055" i="41"/>
  <c r="E3054" i="41"/>
  <c r="E3053" i="41"/>
  <c r="E3052" i="41"/>
  <c r="E3051" i="41"/>
  <c r="E3050" i="41"/>
  <c r="E3049" i="41"/>
  <c r="E3048" i="41"/>
  <c r="E3047" i="41"/>
  <c r="E3046" i="41"/>
  <c r="E3045" i="41"/>
  <c r="E3044" i="41"/>
  <c r="E3043" i="41"/>
  <c r="E3042" i="41"/>
  <c r="E3041" i="41"/>
  <c r="E3040" i="41"/>
  <c r="E3039" i="41"/>
  <c r="E3038" i="41"/>
  <c r="E3037" i="41"/>
  <c r="E3036" i="41"/>
  <c r="E3035" i="41"/>
  <c r="E3034" i="41"/>
  <c r="E3033" i="41"/>
  <c r="E3032" i="41"/>
  <c r="E3031" i="41"/>
  <c r="E3030" i="41"/>
  <c r="E3029" i="41"/>
  <c r="E3028" i="41"/>
  <c r="E3027" i="41"/>
  <c r="E3026" i="41"/>
  <c r="E3025" i="41"/>
  <c r="E3024" i="41"/>
  <c r="E3023" i="41"/>
  <c r="E3022" i="41"/>
  <c r="E3021" i="41"/>
  <c r="E3020" i="41"/>
  <c r="E3019" i="41"/>
  <c r="E3018" i="41"/>
  <c r="E3017" i="41"/>
  <c r="E3016" i="41"/>
  <c r="E3015" i="41"/>
  <c r="E3014" i="41"/>
  <c r="E3013" i="41"/>
  <c r="E3012" i="41"/>
  <c r="E3011" i="41"/>
  <c r="E3010" i="41"/>
  <c r="E3009" i="41"/>
  <c r="E3008" i="41"/>
  <c r="E3007" i="41"/>
  <c r="E3006" i="41"/>
  <c r="E3005" i="41"/>
  <c r="E3004" i="41"/>
  <c r="E3003" i="41"/>
  <c r="E3002" i="41"/>
  <c r="E3001" i="41"/>
  <c r="E3000" i="41"/>
  <c r="E2999" i="41"/>
  <c r="E2998" i="41"/>
  <c r="E2997" i="41"/>
  <c r="E2996" i="41"/>
  <c r="E2995" i="41"/>
  <c r="E2994" i="41"/>
  <c r="E2993" i="41"/>
  <c r="E2992" i="41"/>
  <c r="E2991" i="41"/>
  <c r="E2990" i="41"/>
  <c r="E2989" i="41"/>
  <c r="E2988" i="41"/>
  <c r="E2987" i="41"/>
  <c r="E2986" i="41"/>
  <c r="E2985" i="41"/>
  <c r="E2984" i="41"/>
  <c r="E2983" i="41"/>
  <c r="E2982" i="41"/>
  <c r="E2981" i="41"/>
  <c r="E2980" i="41"/>
  <c r="E2979" i="41"/>
  <c r="E2978" i="41"/>
  <c r="E2977" i="41"/>
  <c r="E2976" i="41"/>
  <c r="E2975" i="41"/>
  <c r="E2974" i="41"/>
  <c r="E2973" i="41"/>
  <c r="E2972" i="41"/>
  <c r="E2971" i="41"/>
  <c r="E2970" i="41"/>
  <c r="E2969" i="41"/>
  <c r="E2968" i="41"/>
  <c r="E2967" i="41"/>
  <c r="E2966" i="41"/>
  <c r="E2965" i="41"/>
  <c r="E2964" i="41"/>
  <c r="E2963" i="41"/>
  <c r="E2962" i="41"/>
  <c r="E2961" i="41"/>
  <c r="E2960" i="41"/>
  <c r="E2959" i="41"/>
  <c r="E2958" i="41"/>
  <c r="E2957" i="41"/>
  <c r="E2956" i="41"/>
  <c r="E2955" i="41"/>
  <c r="E2954" i="41"/>
  <c r="E2953" i="41"/>
  <c r="E2952" i="41"/>
  <c r="E2951" i="41"/>
  <c r="E2950" i="41"/>
  <c r="E2949" i="41"/>
  <c r="E2948" i="41"/>
  <c r="E2947" i="41"/>
  <c r="E2946" i="41"/>
  <c r="E2945" i="41"/>
  <c r="E2944" i="41"/>
  <c r="E2943" i="41"/>
  <c r="E2942" i="41"/>
  <c r="E2941" i="41"/>
  <c r="E2940" i="41"/>
  <c r="E2939" i="41"/>
  <c r="E2938" i="41"/>
  <c r="E2937" i="41"/>
  <c r="E2936" i="41"/>
  <c r="E2935" i="41"/>
  <c r="E2934" i="41"/>
  <c r="E2933" i="41"/>
  <c r="E2932" i="41"/>
  <c r="E2931" i="41"/>
  <c r="E2930" i="41"/>
  <c r="E2929" i="41"/>
  <c r="E2928" i="41"/>
  <c r="E2927" i="41"/>
  <c r="E2926" i="41"/>
  <c r="E2925" i="41"/>
  <c r="E2924" i="41"/>
  <c r="E2923" i="41"/>
  <c r="E2922" i="41"/>
  <c r="E2921" i="41"/>
  <c r="E2920" i="41"/>
  <c r="E2919" i="41"/>
  <c r="E2918" i="41"/>
  <c r="E2917" i="41"/>
  <c r="E2916" i="41"/>
  <c r="E2915" i="41"/>
  <c r="E2914" i="41"/>
  <c r="E2913" i="41"/>
  <c r="E2912" i="41"/>
  <c r="E2911" i="41"/>
  <c r="E2910" i="41"/>
  <c r="E2909" i="41"/>
  <c r="E2908" i="41"/>
  <c r="E2907" i="41"/>
  <c r="E2906" i="41"/>
  <c r="E2905" i="41"/>
  <c r="E2904" i="41"/>
  <c r="E2903" i="41"/>
  <c r="E2902" i="41"/>
  <c r="E2901" i="41"/>
  <c r="E2900" i="41"/>
  <c r="E2899" i="41"/>
  <c r="E2898" i="41"/>
  <c r="E2897" i="41"/>
  <c r="E2896" i="41"/>
  <c r="E2895" i="41"/>
  <c r="E2894" i="41"/>
  <c r="E2893" i="41"/>
  <c r="E2892" i="41"/>
  <c r="E2891" i="41"/>
  <c r="E2890" i="41"/>
  <c r="E2889" i="41"/>
  <c r="E2888" i="41"/>
  <c r="E2887" i="41"/>
  <c r="E2886" i="41"/>
  <c r="E2885" i="41"/>
  <c r="E2884" i="41"/>
  <c r="E2883" i="41"/>
  <c r="E2882" i="41"/>
  <c r="E2881" i="41"/>
  <c r="E2880" i="41"/>
  <c r="E2879" i="41"/>
  <c r="E2878" i="41"/>
  <c r="E2877" i="41"/>
  <c r="E2876" i="41"/>
  <c r="E2875" i="41"/>
  <c r="E2874" i="41"/>
  <c r="E2873" i="41"/>
  <c r="E2872" i="41"/>
  <c r="E2871" i="41"/>
  <c r="E2870" i="41"/>
  <c r="E2869" i="41"/>
  <c r="E2868" i="41"/>
  <c r="E2867" i="41"/>
  <c r="E2866" i="41"/>
  <c r="E2865" i="41"/>
  <c r="E2864" i="41"/>
  <c r="E2863" i="41"/>
  <c r="E2862" i="41"/>
  <c r="E2861" i="41"/>
  <c r="E2860" i="41"/>
  <c r="E2859" i="41"/>
  <c r="E2858" i="41"/>
  <c r="E2857" i="41"/>
  <c r="E2856" i="41"/>
  <c r="E2855" i="41"/>
  <c r="E2854" i="41"/>
  <c r="E2853" i="41"/>
  <c r="E2852" i="41"/>
  <c r="E2851" i="41"/>
  <c r="E2850" i="41"/>
  <c r="E2849" i="41"/>
  <c r="E2848" i="41"/>
  <c r="E2847" i="41"/>
  <c r="E2846" i="41"/>
  <c r="E2845" i="41"/>
  <c r="E2844" i="41"/>
  <c r="E2843" i="41"/>
  <c r="E2842" i="41"/>
  <c r="E2841" i="41"/>
  <c r="E2840" i="41"/>
  <c r="E2839" i="41"/>
  <c r="E2838" i="41"/>
  <c r="E2837" i="41"/>
  <c r="E2836" i="41"/>
  <c r="E2835" i="41"/>
  <c r="E2834" i="41"/>
  <c r="E2833" i="41"/>
  <c r="E2832" i="41"/>
  <c r="E2831" i="41"/>
  <c r="E2830" i="41"/>
  <c r="E2829" i="41"/>
  <c r="E2828" i="41"/>
  <c r="E2827" i="41"/>
  <c r="E2826" i="41"/>
  <c r="E2825" i="41"/>
  <c r="E2824" i="41"/>
  <c r="E2823" i="41"/>
  <c r="E2822" i="41"/>
  <c r="E2821" i="41"/>
  <c r="E2820" i="41"/>
  <c r="E2819" i="41"/>
  <c r="E2818" i="41"/>
  <c r="E2817" i="41"/>
  <c r="E2816" i="41"/>
  <c r="E2815" i="41"/>
  <c r="E2814" i="41"/>
  <c r="E2813" i="41"/>
  <c r="E2812" i="41"/>
  <c r="E2811" i="41"/>
  <c r="E2810" i="41"/>
  <c r="E2809" i="41"/>
  <c r="E2808" i="41"/>
  <c r="E2807" i="41"/>
  <c r="E2806" i="41"/>
  <c r="E2805" i="41"/>
  <c r="E2804" i="41"/>
  <c r="E2803" i="41"/>
  <c r="E2802" i="41"/>
  <c r="E2801" i="41"/>
  <c r="E2800" i="41"/>
  <c r="E2799" i="41"/>
  <c r="E2798" i="41"/>
  <c r="E2797" i="41"/>
  <c r="E2796" i="41"/>
  <c r="E2795" i="41"/>
  <c r="E2794" i="41"/>
  <c r="E2793" i="41"/>
  <c r="E2792" i="41"/>
  <c r="E2791" i="41"/>
  <c r="E2790" i="41"/>
  <c r="E2789" i="41"/>
  <c r="E2788" i="41"/>
  <c r="E2787" i="41"/>
  <c r="E2786" i="41"/>
  <c r="E2785" i="41"/>
  <c r="E2784" i="41"/>
  <c r="E2783" i="41"/>
  <c r="E2782" i="41"/>
  <c r="E2781" i="41"/>
  <c r="E2780" i="41"/>
  <c r="E2779" i="41"/>
  <c r="E2778" i="41"/>
  <c r="E2777" i="41"/>
  <c r="E2776" i="41"/>
  <c r="E2775" i="41"/>
  <c r="E2774" i="41"/>
  <c r="E2773" i="41"/>
  <c r="E2772" i="41"/>
  <c r="E2771" i="41"/>
  <c r="E2770" i="41"/>
  <c r="E2769" i="41"/>
  <c r="E2768" i="41"/>
  <c r="E2767" i="41"/>
  <c r="E2766" i="41"/>
  <c r="E2765" i="41"/>
  <c r="E2764" i="41"/>
  <c r="E2763" i="41"/>
  <c r="E2762" i="41"/>
  <c r="E2761" i="41"/>
  <c r="E2760" i="41"/>
  <c r="E2759" i="41"/>
  <c r="E2758" i="41"/>
  <c r="E2757" i="41"/>
  <c r="E2756" i="41"/>
  <c r="E2755" i="41"/>
  <c r="E2754" i="41"/>
  <c r="E2753" i="41"/>
  <c r="E2752" i="41"/>
  <c r="E2751" i="41"/>
  <c r="E2750" i="41"/>
  <c r="E2749" i="41"/>
  <c r="E2748" i="41"/>
  <c r="E2747" i="41"/>
  <c r="E2746" i="41"/>
  <c r="E2745" i="41"/>
  <c r="E2744" i="41"/>
  <c r="E2743" i="41"/>
  <c r="E2742" i="41"/>
  <c r="E2741" i="41"/>
  <c r="E2740" i="41"/>
  <c r="E2739" i="41"/>
  <c r="E2738" i="41"/>
  <c r="E2737" i="41"/>
  <c r="E2736" i="41"/>
  <c r="E2735" i="41"/>
  <c r="E2734" i="41"/>
  <c r="E2733" i="41"/>
  <c r="E2732" i="41"/>
  <c r="E2731" i="41"/>
  <c r="E2730" i="41"/>
  <c r="E2729" i="41"/>
  <c r="E2728" i="41"/>
  <c r="E2727" i="41"/>
  <c r="E2726" i="41"/>
  <c r="E2725" i="41"/>
  <c r="E2724" i="41"/>
  <c r="E2723" i="41"/>
  <c r="E2722" i="41"/>
  <c r="E2721" i="41"/>
  <c r="E2720" i="41"/>
  <c r="E2719" i="41"/>
  <c r="E2718" i="41"/>
  <c r="E2717" i="41"/>
  <c r="E2716" i="41"/>
  <c r="E2715" i="41"/>
  <c r="E2714" i="41"/>
  <c r="E2713" i="41"/>
  <c r="E2712" i="41"/>
  <c r="E2711" i="41"/>
  <c r="E2710" i="41"/>
  <c r="E2709" i="41"/>
  <c r="E2708" i="41"/>
  <c r="E2707" i="41"/>
  <c r="E2706" i="41"/>
  <c r="E2705" i="41"/>
  <c r="E2704" i="41"/>
  <c r="E2703" i="41"/>
  <c r="E2702" i="41"/>
  <c r="E2701" i="41"/>
  <c r="E2700" i="41"/>
  <c r="E2699" i="41"/>
  <c r="E2698" i="41"/>
  <c r="E2697" i="41"/>
  <c r="E2696" i="41"/>
  <c r="E2695" i="41"/>
  <c r="E2694" i="41"/>
  <c r="E2693" i="41"/>
  <c r="E2692" i="41"/>
  <c r="E2691" i="41"/>
  <c r="E2690" i="41"/>
  <c r="E2689" i="41"/>
  <c r="E2688" i="41"/>
  <c r="E2687" i="41"/>
  <c r="E2686" i="41"/>
  <c r="E2685" i="41"/>
  <c r="E2684" i="41"/>
  <c r="E2683" i="41"/>
  <c r="E2682" i="41"/>
  <c r="E2681" i="41"/>
  <c r="E2680" i="41"/>
  <c r="E2679" i="41"/>
  <c r="E2678" i="41"/>
  <c r="E2677" i="41"/>
  <c r="E2676" i="41"/>
  <c r="E2675" i="41"/>
  <c r="E2674" i="41"/>
  <c r="E2673" i="41"/>
  <c r="E2672" i="41"/>
  <c r="E2671" i="41"/>
  <c r="E2670" i="41"/>
  <c r="E2669" i="41"/>
  <c r="E2668" i="41"/>
  <c r="E2667" i="41"/>
  <c r="E2666" i="41"/>
  <c r="E2665" i="41"/>
  <c r="E2664" i="41"/>
  <c r="E2663" i="41"/>
  <c r="E2662" i="41"/>
  <c r="E2661" i="41"/>
  <c r="E2660" i="41"/>
  <c r="E2659" i="41"/>
  <c r="E2658" i="41"/>
  <c r="E2657" i="41"/>
  <c r="E2656" i="41"/>
  <c r="E2655" i="41"/>
  <c r="E2654" i="41"/>
  <c r="E2653" i="41"/>
  <c r="E2652" i="41"/>
  <c r="E2651" i="41"/>
  <c r="E2650" i="41"/>
  <c r="E2649" i="41"/>
  <c r="E2648" i="41"/>
  <c r="E2647" i="41"/>
  <c r="E2646" i="41"/>
  <c r="E2645" i="41"/>
  <c r="E2644" i="41"/>
  <c r="E2643" i="41"/>
  <c r="E2642" i="41"/>
  <c r="E2641" i="41"/>
  <c r="E2640" i="41"/>
  <c r="E2639" i="41"/>
  <c r="E2638" i="41"/>
  <c r="E2637" i="41"/>
  <c r="E2636" i="41"/>
  <c r="E2635" i="41"/>
  <c r="E2634" i="41"/>
  <c r="E2633" i="41"/>
  <c r="E2632" i="41"/>
  <c r="E2631" i="41"/>
  <c r="E2630" i="41"/>
  <c r="E2629" i="41"/>
  <c r="E2628" i="41"/>
  <c r="E2627" i="41"/>
  <c r="E2626" i="41"/>
  <c r="E2625" i="41"/>
  <c r="E2624" i="41"/>
  <c r="E2623" i="41"/>
  <c r="E2622" i="41"/>
  <c r="E2621" i="41"/>
  <c r="E2620" i="41"/>
  <c r="E2619" i="41"/>
  <c r="E2618" i="41"/>
  <c r="E2617" i="41"/>
  <c r="E2616" i="41"/>
  <c r="E2615" i="41"/>
  <c r="E2614" i="41"/>
  <c r="E2613" i="41"/>
  <c r="E2612" i="41"/>
  <c r="E2611" i="41"/>
  <c r="E2610" i="41"/>
  <c r="E2609" i="41"/>
  <c r="E2608" i="41"/>
  <c r="E2607" i="41"/>
  <c r="E2606" i="41"/>
  <c r="E2605" i="41"/>
  <c r="E2604" i="41"/>
  <c r="E2603" i="41"/>
  <c r="E2602" i="41"/>
  <c r="E2601" i="41"/>
  <c r="E2600" i="41"/>
  <c r="E2599" i="41"/>
  <c r="E2598" i="41"/>
  <c r="E2597" i="41"/>
  <c r="E2596" i="41"/>
  <c r="E2595" i="41"/>
  <c r="E2594" i="41"/>
  <c r="E2593" i="41"/>
  <c r="E2592" i="41"/>
  <c r="E2591" i="41"/>
  <c r="E2590" i="41"/>
  <c r="E2589" i="41"/>
  <c r="E2588" i="41"/>
  <c r="E2587" i="41"/>
  <c r="E2586" i="41"/>
  <c r="E2585" i="41"/>
  <c r="E2584" i="41"/>
  <c r="E2583" i="41"/>
  <c r="E2582" i="41"/>
  <c r="E2581" i="41"/>
  <c r="E2580" i="41"/>
  <c r="E2579" i="41"/>
  <c r="E2578" i="41"/>
  <c r="E2577" i="41"/>
  <c r="E2576" i="41"/>
  <c r="E2575" i="41"/>
  <c r="E2574" i="41"/>
  <c r="E2573" i="41"/>
  <c r="E2572" i="41"/>
  <c r="E2571" i="41"/>
  <c r="E2570" i="41"/>
  <c r="E2569" i="41"/>
  <c r="E2568" i="41"/>
  <c r="E2567" i="41"/>
  <c r="E2566" i="41"/>
  <c r="E2565" i="41"/>
  <c r="E2564" i="41"/>
  <c r="E2563" i="41"/>
  <c r="E2562" i="41"/>
  <c r="E2561" i="41"/>
  <c r="E2560" i="41"/>
  <c r="E2559" i="41"/>
  <c r="E2558" i="41"/>
  <c r="E2557" i="41"/>
  <c r="E2556" i="41"/>
  <c r="E2555" i="41"/>
  <c r="E2554" i="41"/>
  <c r="E2553" i="41"/>
  <c r="E2552" i="41"/>
  <c r="E2551" i="41"/>
  <c r="E2550" i="41"/>
  <c r="E2549" i="41"/>
  <c r="E2548" i="41"/>
  <c r="E2547" i="41"/>
  <c r="E2546" i="41"/>
  <c r="E2545" i="41"/>
  <c r="E2544" i="41"/>
  <c r="E2543" i="41"/>
  <c r="E2542" i="41"/>
  <c r="E2541" i="41"/>
  <c r="E2540" i="41"/>
  <c r="E2539" i="41"/>
  <c r="E2538" i="41"/>
  <c r="E2537" i="41"/>
  <c r="E2536" i="41"/>
  <c r="E2535" i="41"/>
  <c r="E2534" i="41"/>
  <c r="E2533" i="41"/>
  <c r="E2532" i="41"/>
  <c r="E2531" i="41"/>
  <c r="E2530" i="41"/>
  <c r="E2529" i="41"/>
  <c r="E2528" i="41"/>
  <c r="E2527" i="41"/>
  <c r="E2526" i="41"/>
  <c r="E2525" i="41"/>
  <c r="E2524" i="41"/>
  <c r="E2523" i="41"/>
  <c r="E2522" i="41"/>
  <c r="E2521" i="41"/>
  <c r="E2520" i="41"/>
  <c r="E2519" i="41"/>
  <c r="E2518" i="41"/>
  <c r="E2517" i="41"/>
  <c r="E2516" i="41"/>
  <c r="E2515" i="41"/>
  <c r="E2514" i="41"/>
  <c r="E2513" i="41"/>
  <c r="E2512" i="41"/>
  <c r="E2511" i="41"/>
  <c r="E2510" i="41"/>
  <c r="E2509" i="41"/>
  <c r="E2508" i="41"/>
  <c r="E2507" i="41"/>
  <c r="E2506" i="41"/>
  <c r="E2505" i="41"/>
  <c r="E2504" i="41"/>
  <c r="E2503" i="41"/>
  <c r="E2502" i="41"/>
  <c r="E2501" i="41"/>
  <c r="E2500" i="41"/>
  <c r="E2499" i="41"/>
  <c r="E2498" i="41"/>
  <c r="E2497" i="41"/>
  <c r="E2496" i="41"/>
  <c r="E2495" i="41"/>
  <c r="E2494" i="41"/>
  <c r="E2493" i="41"/>
  <c r="E2492" i="41"/>
  <c r="E2491" i="41"/>
  <c r="E2490" i="41"/>
  <c r="E2489" i="41"/>
  <c r="E2488" i="41"/>
  <c r="E2487" i="41"/>
  <c r="E2486" i="41"/>
  <c r="E2485" i="41"/>
  <c r="E2484" i="41"/>
  <c r="E2483" i="41"/>
  <c r="E2482" i="41"/>
  <c r="E2481" i="41"/>
  <c r="E2480" i="41"/>
  <c r="E2479" i="41"/>
  <c r="E2478" i="41"/>
  <c r="E2477" i="41"/>
  <c r="E2476" i="41"/>
  <c r="E2475" i="41"/>
  <c r="E2474" i="41"/>
  <c r="E2473" i="41"/>
  <c r="E2472" i="41"/>
  <c r="E2471" i="41"/>
  <c r="E2470" i="41"/>
  <c r="E2469" i="41"/>
  <c r="E2468" i="41"/>
  <c r="E2467" i="41"/>
  <c r="E2466" i="41"/>
  <c r="E2465" i="41"/>
  <c r="E2464" i="41"/>
  <c r="E2463" i="41"/>
  <c r="E2462" i="41"/>
  <c r="E2461" i="41"/>
  <c r="E2460" i="41"/>
  <c r="E2459" i="41"/>
  <c r="E2458" i="41"/>
  <c r="E2457" i="41"/>
  <c r="E2456" i="41"/>
  <c r="E2455" i="41"/>
  <c r="E2454" i="41"/>
  <c r="E2453" i="41"/>
  <c r="E2452" i="41"/>
  <c r="E2451" i="41"/>
  <c r="E2450" i="41"/>
  <c r="E2449" i="41"/>
  <c r="E2448" i="41"/>
  <c r="E2447" i="41"/>
  <c r="E2446" i="41"/>
  <c r="E2445" i="41"/>
  <c r="E2444" i="41"/>
  <c r="E2443" i="41"/>
  <c r="E2442" i="41"/>
  <c r="E2441" i="41"/>
  <c r="E2440" i="41"/>
  <c r="E2439" i="41"/>
  <c r="E2438" i="41"/>
  <c r="E2437" i="41"/>
  <c r="E2436" i="41"/>
  <c r="E2435" i="41"/>
  <c r="E2434" i="41"/>
  <c r="E2433" i="41"/>
  <c r="E2432" i="41"/>
  <c r="E2431" i="41"/>
  <c r="E2430" i="41"/>
  <c r="E2429" i="41"/>
  <c r="E2428" i="41"/>
  <c r="E2427" i="41"/>
  <c r="E2426" i="41"/>
  <c r="E2425" i="41"/>
  <c r="E2424" i="41"/>
  <c r="E2423" i="41"/>
  <c r="E2422" i="41"/>
  <c r="E2421" i="41"/>
  <c r="E2420" i="41"/>
  <c r="E2419" i="41"/>
  <c r="E2418" i="41"/>
  <c r="E2417" i="41"/>
  <c r="E2416" i="41"/>
  <c r="E2415" i="41"/>
  <c r="E2414" i="41"/>
  <c r="E2413" i="41"/>
  <c r="E2412" i="41"/>
  <c r="E2411" i="41"/>
  <c r="E2410" i="41"/>
  <c r="E2409" i="41"/>
  <c r="E2408" i="41"/>
  <c r="E2407" i="41"/>
  <c r="E2406" i="41"/>
  <c r="E2405" i="41"/>
  <c r="E2404" i="41"/>
  <c r="E2403" i="41"/>
  <c r="E2402" i="41"/>
  <c r="E2401" i="41"/>
  <c r="E2400" i="41"/>
  <c r="E2399" i="41"/>
  <c r="E2398" i="41"/>
  <c r="E2397" i="41"/>
  <c r="E2396" i="41"/>
  <c r="E2395" i="41"/>
  <c r="E2394" i="41"/>
  <c r="E2393" i="41"/>
  <c r="E2392" i="41"/>
  <c r="E2391" i="41"/>
  <c r="E2390" i="41"/>
  <c r="E2389" i="41"/>
  <c r="E2388" i="41"/>
  <c r="E2387" i="41"/>
  <c r="E2386" i="41"/>
  <c r="E2385" i="41"/>
  <c r="E2384" i="41"/>
  <c r="E2383" i="41"/>
  <c r="E2382" i="41"/>
  <c r="E2381" i="41"/>
  <c r="E2380" i="41"/>
  <c r="E2379" i="41"/>
  <c r="E2378" i="41"/>
  <c r="E2377" i="41"/>
  <c r="E2376" i="41"/>
  <c r="E2375" i="41"/>
  <c r="E2374" i="41"/>
  <c r="E2373" i="41"/>
  <c r="E2372" i="41"/>
  <c r="E2371" i="41"/>
  <c r="E2370" i="41"/>
  <c r="E2369" i="41"/>
  <c r="E2368" i="41"/>
  <c r="E2367" i="41"/>
  <c r="E2366" i="41"/>
  <c r="E2365" i="41"/>
  <c r="E2364" i="41"/>
  <c r="E2363" i="41"/>
  <c r="E2362" i="41"/>
  <c r="E2361" i="41"/>
  <c r="E2360" i="41"/>
  <c r="E2359" i="41"/>
  <c r="E2358" i="41"/>
  <c r="E2357" i="41"/>
  <c r="E2356" i="41"/>
  <c r="E2355" i="41"/>
  <c r="E2354" i="41"/>
  <c r="E2353" i="41"/>
  <c r="E2352" i="41"/>
  <c r="E2351" i="41"/>
  <c r="E2350" i="41"/>
  <c r="E2349" i="41"/>
  <c r="E2348" i="41"/>
  <c r="E2347" i="41"/>
  <c r="E2346" i="41"/>
  <c r="E2345" i="41"/>
  <c r="E2344" i="41"/>
  <c r="E2343" i="41"/>
  <c r="E2342" i="41"/>
  <c r="E2341" i="41"/>
  <c r="E2340" i="41"/>
  <c r="E2339" i="41"/>
  <c r="E2338" i="41"/>
  <c r="E2337" i="41"/>
  <c r="E2336" i="41"/>
  <c r="E2335" i="41"/>
  <c r="E2334" i="41"/>
  <c r="E2333" i="41"/>
  <c r="E2332" i="41"/>
  <c r="E2331" i="41"/>
  <c r="E2330" i="41"/>
  <c r="E2329" i="41"/>
  <c r="E2328" i="41"/>
  <c r="E2327" i="41"/>
  <c r="E2326" i="41"/>
  <c r="E2325" i="41"/>
  <c r="E2324" i="41"/>
  <c r="E2323" i="41"/>
  <c r="E2322" i="41"/>
  <c r="E2321" i="41"/>
  <c r="E2320" i="41"/>
  <c r="E2319" i="41"/>
  <c r="E2318" i="41"/>
  <c r="E2317" i="41"/>
  <c r="E2316" i="41"/>
  <c r="E2315" i="41"/>
  <c r="E2314" i="41"/>
  <c r="E2313" i="41"/>
  <c r="E2312" i="41"/>
  <c r="E2311" i="41"/>
  <c r="E2310" i="41"/>
  <c r="E2309" i="41"/>
  <c r="E2308" i="41"/>
  <c r="E2307" i="41"/>
  <c r="E2306" i="41"/>
  <c r="E2305" i="41"/>
  <c r="E2304" i="41"/>
  <c r="E2303" i="41"/>
  <c r="E2302" i="41"/>
  <c r="E2301" i="41"/>
  <c r="E2300" i="41"/>
  <c r="E2299" i="41"/>
  <c r="E2298" i="41"/>
  <c r="E2297" i="41"/>
  <c r="E2296" i="41"/>
  <c r="E2295" i="41"/>
  <c r="E2294" i="41"/>
  <c r="E2293" i="41"/>
  <c r="E2292" i="41"/>
  <c r="E2291" i="41"/>
  <c r="E2290" i="41"/>
  <c r="E2289" i="41"/>
  <c r="E2288" i="41"/>
  <c r="E2287" i="41"/>
  <c r="E2286" i="41"/>
  <c r="E2285" i="41"/>
  <c r="E2284" i="41"/>
  <c r="E2283" i="41"/>
  <c r="E2282" i="41"/>
  <c r="E2281" i="41"/>
  <c r="E2280" i="41"/>
  <c r="E2279" i="41"/>
  <c r="E2278" i="41"/>
  <c r="E2277" i="41"/>
  <c r="E2276" i="41"/>
  <c r="E2275" i="41"/>
  <c r="E2274" i="41"/>
  <c r="E2273" i="41"/>
  <c r="E2272" i="41"/>
  <c r="E2271" i="41"/>
  <c r="E2270" i="41"/>
  <c r="E2269" i="41"/>
  <c r="E2268" i="41"/>
  <c r="E2267" i="41"/>
  <c r="E2266" i="41"/>
  <c r="E2265" i="41"/>
  <c r="E2264" i="41"/>
  <c r="E2263" i="41"/>
  <c r="E2262" i="41"/>
  <c r="E2261" i="41"/>
  <c r="E2260" i="41"/>
  <c r="E2259" i="41"/>
  <c r="E2258" i="41"/>
  <c r="E2257" i="41"/>
  <c r="E2256" i="41"/>
  <c r="E2255" i="41"/>
  <c r="E2254" i="41"/>
  <c r="E2253" i="41"/>
  <c r="E2252" i="41"/>
  <c r="E2251" i="41"/>
  <c r="E2250" i="41"/>
  <c r="E2249" i="41"/>
  <c r="E2248" i="41"/>
  <c r="E2247" i="41"/>
  <c r="E2246" i="41"/>
  <c r="E2245" i="41"/>
  <c r="E2244" i="41"/>
  <c r="E2243" i="41"/>
  <c r="E2242" i="41"/>
  <c r="E2241" i="41"/>
  <c r="E2240" i="41"/>
  <c r="E2239" i="41"/>
  <c r="E2238" i="41"/>
  <c r="E2237" i="41"/>
  <c r="E2236" i="41"/>
  <c r="E2235" i="41"/>
  <c r="E2234" i="41"/>
  <c r="E2233" i="41"/>
  <c r="E2232" i="41"/>
  <c r="E2231" i="41"/>
  <c r="E2230" i="41"/>
  <c r="E2229" i="41"/>
  <c r="E2228" i="41"/>
  <c r="E2227" i="41"/>
  <c r="E2226" i="41"/>
  <c r="E2225" i="41"/>
  <c r="E2224" i="41"/>
  <c r="E2223" i="41"/>
  <c r="E2222" i="41"/>
  <c r="E2221" i="41"/>
  <c r="E2220" i="41"/>
  <c r="E2219" i="41"/>
  <c r="E2218" i="41"/>
  <c r="E2217" i="41"/>
  <c r="E2216" i="41"/>
  <c r="E2215" i="41"/>
  <c r="E2214" i="41"/>
  <c r="E2213" i="41"/>
  <c r="E2212" i="41"/>
  <c r="E2211" i="41"/>
  <c r="E2210" i="41"/>
  <c r="E2209" i="41"/>
  <c r="E2208" i="41"/>
  <c r="E2207" i="41"/>
  <c r="E2206" i="41"/>
  <c r="E2205" i="41"/>
  <c r="E2204" i="41"/>
  <c r="E2203" i="41"/>
  <c r="E2202" i="41"/>
  <c r="E2201" i="41"/>
  <c r="E2200" i="41"/>
  <c r="E2199" i="41"/>
  <c r="E2198" i="41"/>
  <c r="E2197" i="41"/>
  <c r="E2196" i="41"/>
  <c r="E2195" i="41"/>
  <c r="E2194" i="41"/>
  <c r="E2193" i="41"/>
  <c r="E2192" i="41"/>
  <c r="E2191" i="41"/>
  <c r="E2190" i="41"/>
  <c r="E2189" i="41"/>
  <c r="E2188" i="41"/>
  <c r="E2187" i="41"/>
  <c r="E2186" i="41"/>
  <c r="E2185" i="41"/>
  <c r="E2184" i="41"/>
  <c r="E2183" i="41"/>
  <c r="E2182" i="41"/>
  <c r="E2181" i="41"/>
  <c r="E2180" i="41"/>
  <c r="E2179" i="41"/>
  <c r="E2178" i="41"/>
  <c r="E2177" i="41"/>
  <c r="E2176" i="41"/>
  <c r="E2175" i="41"/>
  <c r="E2174" i="41"/>
  <c r="E2173" i="41"/>
  <c r="E2172" i="41"/>
  <c r="E2171" i="41"/>
  <c r="E2170" i="41"/>
  <c r="E2169" i="41"/>
  <c r="E2168" i="41"/>
  <c r="E2167" i="41"/>
  <c r="E2166" i="41"/>
  <c r="E2165" i="41"/>
  <c r="E2164" i="41"/>
  <c r="E2163" i="41"/>
  <c r="E2162" i="41"/>
  <c r="E2161" i="41"/>
  <c r="E2160" i="41"/>
  <c r="E2159" i="41"/>
  <c r="E2158" i="41"/>
  <c r="E2157" i="41"/>
  <c r="E2156" i="41"/>
  <c r="E2155" i="41"/>
  <c r="E2154" i="41"/>
  <c r="E2153" i="41"/>
  <c r="E2152" i="41"/>
  <c r="E2151" i="41"/>
  <c r="E2150" i="41"/>
  <c r="E2149" i="41"/>
  <c r="E2148" i="41"/>
  <c r="E2147" i="41"/>
  <c r="E2146" i="41"/>
  <c r="E2145" i="41"/>
  <c r="E2144" i="41"/>
  <c r="E2143" i="41"/>
  <c r="E2142" i="41"/>
  <c r="E2141" i="41"/>
  <c r="E2140" i="41"/>
  <c r="E2139" i="41"/>
  <c r="E2138" i="41"/>
  <c r="E2137" i="41"/>
  <c r="E2136" i="41"/>
  <c r="E2135" i="41"/>
  <c r="E2134" i="41"/>
  <c r="E2133" i="41"/>
  <c r="E2132" i="41"/>
  <c r="E2131" i="41"/>
  <c r="E2130" i="41"/>
  <c r="E2129" i="41"/>
  <c r="E2128" i="41"/>
  <c r="E2127" i="41"/>
  <c r="E2126" i="41"/>
  <c r="E2125" i="41"/>
  <c r="E2124" i="41"/>
  <c r="E2123" i="41"/>
  <c r="E2122" i="41"/>
  <c r="E2121" i="41"/>
  <c r="E2120" i="41"/>
  <c r="E2119" i="41"/>
  <c r="E2118" i="41"/>
  <c r="E2117" i="41"/>
  <c r="E2116" i="41"/>
  <c r="E2115" i="41"/>
  <c r="E2114" i="41"/>
  <c r="E2113" i="41"/>
  <c r="E2112" i="41"/>
  <c r="E2111" i="41"/>
  <c r="E2110" i="41"/>
  <c r="E2109" i="41"/>
  <c r="E2108" i="41"/>
  <c r="E2107" i="41"/>
  <c r="E2106" i="41"/>
  <c r="E2105" i="41"/>
  <c r="E2104" i="41"/>
  <c r="E2103" i="41"/>
  <c r="E2102" i="41"/>
  <c r="E2101" i="41"/>
  <c r="E2100" i="41"/>
  <c r="E2099" i="41"/>
  <c r="E2098" i="41"/>
  <c r="E2097" i="41"/>
  <c r="E2096" i="41"/>
  <c r="E2095" i="41"/>
  <c r="E2094" i="41"/>
  <c r="E2093" i="41"/>
  <c r="E2092" i="41"/>
  <c r="E2091" i="41"/>
  <c r="E2090" i="41"/>
  <c r="E2089" i="41"/>
  <c r="E2088" i="41"/>
  <c r="E2087" i="41"/>
  <c r="E2086" i="41"/>
  <c r="E2085" i="41"/>
  <c r="E2084" i="41"/>
  <c r="E2083" i="41"/>
  <c r="E2082" i="41"/>
  <c r="E2081" i="41"/>
  <c r="E2080" i="41"/>
  <c r="E2079" i="41"/>
  <c r="E2078" i="41"/>
  <c r="E2077" i="41"/>
  <c r="E2076" i="41"/>
  <c r="E2075" i="41"/>
  <c r="E2074" i="41"/>
  <c r="E2073" i="41"/>
  <c r="E2072" i="41"/>
  <c r="E2071" i="41"/>
  <c r="E2070" i="41"/>
  <c r="E2069" i="41"/>
  <c r="E2068" i="41"/>
  <c r="E2067" i="41"/>
  <c r="E2066" i="41"/>
  <c r="E2065" i="41"/>
  <c r="E2064" i="41"/>
  <c r="E2063" i="41"/>
  <c r="E2062" i="41"/>
  <c r="E2061" i="41"/>
  <c r="E2060" i="41"/>
  <c r="E2059" i="41"/>
  <c r="E2058" i="41"/>
  <c r="E2057" i="41"/>
  <c r="E2056" i="41"/>
  <c r="E2055" i="41"/>
  <c r="E2054" i="41"/>
  <c r="E2053" i="41"/>
  <c r="E2052" i="41"/>
  <c r="E2051" i="41"/>
  <c r="E2050" i="41"/>
  <c r="E2049" i="41"/>
  <c r="E2048" i="41"/>
  <c r="E2047" i="41"/>
  <c r="E2046" i="41"/>
  <c r="E2045" i="41"/>
  <c r="E2044" i="41"/>
  <c r="E2043" i="41"/>
  <c r="E2042" i="41"/>
  <c r="E2041" i="41"/>
  <c r="E2040" i="41"/>
  <c r="E2039" i="41"/>
  <c r="E2038" i="41"/>
  <c r="E2037" i="41"/>
  <c r="E2036" i="41"/>
  <c r="E2035" i="41"/>
  <c r="E2034" i="41"/>
  <c r="E2033" i="41"/>
  <c r="E2032" i="41"/>
  <c r="E2031" i="41"/>
  <c r="E2030" i="41"/>
  <c r="E2029" i="41"/>
  <c r="E2028" i="41"/>
  <c r="E2027" i="41"/>
  <c r="E2026" i="41"/>
  <c r="E2025" i="41"/>
  <c r="E2024" i="41"/>
  <c r="E2023" i="41"/>
  <c r="E2022" i="41"/>
  <c r="E2021" i="41"/>
  <c r="E2020" i="41"/>
  <c r="E2019" i="41"/>
  <c r="E2018" i="41"/>
  <c r="E2017" i="41"/>
  <c r="E2016" i="41"/>
  <c r="E2015" i="41"/>
  <c r="E2014" i="41"/>
  <c r="E2013" i="41"/>
  <c r="E2012" i="41"/>
  <c r="E2011" i="41"/>
  <c r="E2010" i="41"/>
  <c r="E2009" i="41"/>
  <c r="E2008" i="41"/>
  <c r="E2007" i="41"/>
  <c r="E2006" i="41"/>
  <c r="E2005" i="41"/>
  <c r="E2004" i="41"/>
  <c r="E2003" i="41"/>
  <c r="E2002" i="41"/>
  <c r="E2001" i="41"/>
  <c r="E2000" i="41"/>
  <c r="E1999" i="41"/>
  <c r="E1998" i="41"/>
  <c r="E1997" i="41"/>
  <c r="E1996" i="41"/>
  <c r="E1995" i="41"/>
  <c r="E1994" i="41"/>
  <c r="E1993" i="41"/>
  <c r="E1992" i="41"/>
  <c r="E1991" i="41"/>
  <c r="E1990" i="41"/>
  <c r="E1989" i="41"/>
  <c r="E1988" i="41"/>
  <c r="E1987" i="41"/>
  <c r="E1986" i="41"/>
  <c r="E1985" i="41"/>
  <c r="E1984" i="41"/>
  <c r="E1983" i="41"/>
  <c r="E1982" i="41"/>
  <c r="E1981" i="41"/>
  <c r="E1980" i="41"/>
  <c r="E1979" i="41"/>
  <c r="E1978" i="41"/>
  <c r="E1977" i="41"/>
  <c r="E1976" i="41"/>
  <c r="E1975" i="41"/>
  <c r="E1974" i="41"/>
  <c r="E1973" i="41"/>
  <c r="E1972" i="41"/>
  <c r="E1971" i="41"/>
  <c r="E1970" i="41"/>
  <c r="E1969" i="41"/>
  <c r="E1968" i="41"/>
  <c r="E1967" i="41"/>
  <c r="E1966" i="41"/>
  <c r="E1965" i="41"/>
  <c r="E1964" i="41"/>
  <c r="E1963" i="41"/>
  <c r="E1962" i="41"/>
  <c r="E1961" i="41"/>
  <c r="E1960" i="41"/>
  <c r="E1959" i="41"/>
  <c r="E1958" i="41"/>
  <c r="E1957" i="41"/>
  <c r="E1956" i="41"/>
  <c r="E1955" i="41"/>
  <c r="E1954" i="41"/>
  <c r="E1953" i="41"/>
  <c r="E1952" i="41"/>
  <c r="E1951" i="41"/>
  <c r="E1950" i="41"/>
  <c r="E1949" i="41"/>
  <c r="E1948" i="41"/>
  <c r="E1947" i="41"/>
  <c r="E1946" i="41"/>
  <c r="E1945" i="41"/>
  <c r="E1944" i="41"/>
  <c r="E1943" i="41"/>
  <c r="E1942" i="41"/>
  <c r="E1941" i="41"/>
  <c r="E1940" i="41"/>
  <c r="E1939" i="41"/>
  <c r="E1938" i="41"/>
  <c r="E1937" i="41"/>
  <c r="E1936" i="41"/>
  <c r="E1935" i="41"/>
  <c r="E1934" i="41"/>
  <c r="E1933" i="41"/>
  <c r="E1932" i="41"/>
  <c r="E1931" i="41"/>
  <c r="E1930" i="41"/>
  <c r="E1929" i="41"/>
  <c r="E1928" i="41"/>
  <c r="E1927" i="41"/>
  <c r="E1926" i="41"/>
  <c r="E1925" i="41"/>
  <c r="E1924" i="41"/>
  <c r="E1923" i="41"/>
  <c r="E1922" i="41"/>
  <c r="E1921" i="41"/>
  <c r="E1920" i="41"/>
  <c r="E1919" i="41"/>
  <c r="E1918" i="41"/>
  <c r="E1917" i="41"/>
  <c r="E1916" i="41"/>
  <c r="E1915" i="41"/>
  <c r="E1914" i="41"/>
  <c r="E1913" i="41"/>
  <c r="E1912" i="41"/>
  <c r="E1911" i="41"/>
  <c r="E1910" i="41"/>
  <c r="E1909" i="41"/>
  <c r="E1908" i="41"/>
  <c r="E1907" i="41"/>
  <c r="E1906" i="41"/>
  <c r="E1905" i="41"/>
  <c r="E1904" i="41"/>
  <c r="E1903" i="41"/>
  <c r="E1902" i="41"/>
  <c r="E1901" i="41"/>
  <c r="E1900" i="41"/>
  <c r="E1899" i="41"/>
  <c r="E1898" i="41"/>
  <c r="E1897" i="41"/>
  <c r="E1896" i="41"/>
  <c r="E1895" i="41"/>
  <c r="E1894" i="41"/>
  <c r="E1893" i="41"/>
  <c r="E1892" i="41"/>
  <c r="E1891" i="41"/>
  <c r="E1890" i="41"/>
  <c r="E1889" i="41"/>
  <c r="E1888" i="41"/>
  <c r="E1887" i="41"/>
  <c r="E1886" i="41"/>
  <c r="E1885" i="41"/>
  <c r="E1884" i="41"/>
  <c r="E1883" i="41"/>
  <c r="E1882" i="41"/>
  <c r="E1881" i="41"/>
  <c r="E1880" i="41"/>
  <c r="E1879" i="41"/>
  <c r="E1878" i="41"/>
  <c r="E1877" i="41"/>
  <c r="E1876" i="41"/>
  <c r="E1875" i="41"/>
  <c r="E1874" i="41"/>
  <c r="E1873" i="41"/>
  <c r="E1872" i="41"/>
  <c r="E1871" i="41"/>
  <c r="E1870" i="41"/>
  <c r="E1869" i="41"/>
  <c r="E1868" i="41"/>
  <c r="E1867" i="41"/>
  <c r="E1866" i="41"/>
  <c r="E1865" i="41"/>
  <c r="E1864" i="41"/>
  <c r="E1863" i="41"/>
  <c r="E1862" i="41"/>
  <c r="E1861" i="41"/>
  <c r="E1860" i="41"/>
  <c r="E1859" i="41"/>
  <c r="E1858" i="41"/>
  <c r="E1857" i="41"/>
  <c r="E1856" i="41"/>
  <c r="E1855" i="41"/>
  <c r="E1854" i="41"/>
  <c r="E1853" i="41"/>
  <c r="E1852" i="41"/>
  <c r="E1851" i="41"/>
  <c r="E1850" i="41"/>
  <c r="E1849" i="41"/>
  <c r="E1848" i="41"/>
  <c r="E1847" i="41"/>
  <c r="E1846" i="41"/>
  <c r="E1845" i="41"/>
  <c r="E1844" i="41"/>
  <c r="E1843" i="41"/>
  <c r="E1842" i="41"/>
  <c r="E1841" i="41"/>
  <c r="E1840" i="41"/>
  <c r="E1839" i="41"/>
  <c r="E1838" i="41"/>
  <c r="E1837" i="41"/>
  <c r="E1836" i="41"/>
  <c r="E1835" i="41"/>
  <c r="E1834" i="41"/>
  <c r="E1833" i="41"/>
  <c r="E1832" i="41"/>
  <c r="E1831" i="41"/>
  <c r="E1830" i="41"/>
  <c r="E1829" i="41"/>
  <c r="E1828" i="41"/>
  <c r="E1827" i="41"/>
  <c r="E1826" i="41"/>
  <c r="E1825" i="41"/>
  <c r="E1824" i="41"/>
  <c r="E1823" i="41"/>
  <c r="E1822" i="41"/>
  <c r="E1821" i="41"/>
  <c r="E1820" i="41"/>
  <c r="E1819" i="41"/>
  <c r="E1818" i="41"/>
  <c r="E1817" i="41"/>
  <c r="E1816" i="41"/>
  <c r="E1815" i="41"/>
  <c r="E1814" i="41"/>
  <c r="E1813" i="41"/>
  <c r="E1812" i="41"/>
  <c r="E1811" i="41"/>
  <c r="E1810" i="41"/>
  <c r="E1809" i="41"/>
  <c r="E1808" i="41"/>
  <c r="E1807" i="41"/>
  <c r="E1806" i="41"/>
  <c r="E1805" i="41"/>
  <c r="E1804" i="41"/>
  <c r="E1803" i="41"/>
  <c r="E1802" i="41"/>
  <c r="E1801" i="41"/>
  <c r="E1800" i="41"/>
  <c r="E1799" i="41"/>
  <c r="E1798" i="41"/>
  <c r="E1797" i="41"/>
  <c r="E1796" i="41"/>
  <c r="E1795" i="41"/>
  <c r="E1794" i="41"/>
  <c r="E1793" i="41"/>
  <c r="E1792" i="41"/>
  <c r="E1791" i="41"/>
  <c r="E1790" i="41"/>
  <c r="E1789" i="41"/>
  <c r="E1788" i="41"/>
  <c r="E1787" i="41"/>
  <c r="E1786" i="41"/>
  <c r="E1785" i="41"/>
  <c r="E1784" i="41"/>
  <c r="E1783" i="41"/>
  <c r="E1782" i="41"/>
  <c r="E1781" i="41"/>
  <c r="E1780" i="41"/>
  <c r="E1779" i="41"/>
  <c r="E1778" i="41"/>
  <c r="E1777" i="41"/>
  <c r="E1776" i="41"/>
  <c r="E1775" i="41"/>
  <c r="E1774" i="41"/>
  <c r="E1773" i="41"/>
  <c r="E1772" i="41"/>
  <c r="E1771" i="41"/>
  <c r="E1770" i="41"/>
  <c r="E1769" i="41"/>
  <c r="E1768" i="41"/>
  <c r="E1767" i="41"/>
  <c r="E1766" i="41"/>
  <c r="E1765" i="41"/>
  <c r="E1764" i="41"/>
  <c r="E1763" i="41"/>
  <c r="E1762" i="41"/>
  <c r="E1761" i="41"/>
  <c r="E1760" i="41"/>
  <c r="E1759" i="41"/>
  <c r="E1758" i="41"/>
  <c r="E1757" i="41"/>
  <c r="E1756" i="41"/>
  <c r="E1755" i="41"/>
  <c r="E1754" i="41"/>
  <c r="E1753" i="41"/>
  <c r="E1752" i="41"/>
  <c r="E1751" i="41"/>
  <c r="E1750" i="41"/>
  <c r="E1749" i="41"/>
  <c r="E1748" i="41"/>
  <c r="E1747" i="41"/>
  <c r="E1746" i="41"/>
  <c r="E1745" i="41"/>
  <c r="E1744" i="41"/>
  <c r="E1743" i="41"/>
  <c r="E1742" i="41"/>
  <c r="E1741" i="41"/>
  <c r="E1740" i="41"/>
  <c r="E1739" i="41"/>
  <c r="E1738" i="41"/>
  <c r="E1737" i="41"/>
  <c r="E1736" i="41"/>
  <c r="E1735" i="41"/>
  <c r="E1734" i="41"/>
  <c r="E1733" i="41"/>
  <c r="E1732" i="41"/>
  <c r="E1731" i="41"/>
  <c r="E1730" i="41"/>
  <c r="E1729" i="41"/>
  <c r="E1728" i="41"/>
  <c r="E1727" i="41"/>
  <c r="E1726" i="41"/>
  <c r="E1725" i="41"/>
  <c r="E1724" i="41"/>
  <c r="E1723" i="41"/>
  <c r="E1722" i="41"/>
  <c r="E1721" i="41"/>
  <c r="E1720" i="41"/>
  <c r="E1719" i="41"/>
  <c r="E1718" i="41"/>
  <c r="E1717" i="41"/>
  <c r="E1716" i="41"/>
  <c r="E1715" i="41"/>
  <c r="E1714" i="41"/>
  <c r="E1713" i="41"/>
  <c r="E1712" i="41"/>
  <c r="E1711" i="41"/>
  <c r="E1710" i="41"/>
  <c r="E1709" i="41"/>
  <c r="E1708" i="41"/>
  <c r="E1707" i="41"/>
  <c r="E1706" i="41"/>
  <c r="E1705" i="41"/>
  <c r="E1704" i="41"/>
  <c r="E1703" i="41"/>
  <c r="E1702" i="41"/>
  <c r="E1701" i="41"/>
  <c r="E1700" i="41"/>
  <c r="E1699" i="41"/>
  <c r="E1698" i="41"/>
  <c r="E1697" i="41"/>
  <c r="E1696" i="41"/>
  <c r="E1695" i="41"/>
  <c r="E1694" i="41"/>
  <c r="E1693" i="41"/>
  <c r="E1692" i="41"/>
  <c r="E1691" i="41"/>
  <c r="E1690" i="41"/>
  <c r="E1689" i="41"/>
  <c r="E1688" i="41"/>
  <c r="E1687" i="41"/>
  <c r="E1686" i="41"/>
  <c r="E1685" i="41"/>
  <c r="E1684" i="41"/>
  <c r="E1683" i="41"/>
  <c r="E1682" i="41"/>
  <c r="E1681" i="41"/>
  <c r="E1680" i="41"/>
  <c r="E1679" i="41"/>
  <c r="E1678" i="41"/>
  <c r="E1677" i="41"/>
  <c r="E1676" i="41"/>
  <c r="E1675" i="41"/>
  <c r="E1674" i="41"/>
  <c r="E1673" i="41"/>
  <c r="E1672" i="41"/>
  <c r="E1671" i="41"/>
  <c r="E1670" i="41"/>
  <c r="E1669" i="41"/>
  <c r="E1668" i="41"/>
  <c r="E1667" i="41"/>
  <c r="E1666" i="41"/>
  <c r="E1665" i="41"/>
  <c r="E1664" i="41"/>
  <c r="E1663" i="41"/>
  <c r="E1662" i="41"/>
  <c r="E1661" i="41"/>
  <c r="E1660" i="41"/>
  <c r="E1659" i="41"/>
  <c r="E1658" i="41"/>
  <c r="E1657" i="41"/>
  <c r="E1656" i="41"/>
  <c r="E1655" i="41"/>
  <c r="E1654" i="41"/>
  <c r="E1653" i="41"/>
  <c r="E1652" i="41"/>
  <c r="E1651" i="41"/>
  <c r="E1650" i="41"/>
  <c r="E1649" i="41"/>
  <c r="E1648" i="41"/>
  <c r="E1647" i="41"/>
  <c r="E1646" i="41"/>
  <c r="E1645" i="41"/>
  <c r="E1644" i="41"/>
  <c r="E1643" i="41"/>
  <c r="E1642" i="41"/>
  <c r="E1641" i="41"/>
  <c r="E1640" i="41"/>
  <c r="E1639" i="41"/>
  <c r="E1638" i="41"/>
  <c r="E1637" i="41"/>
  <c r="E1636" i="41"/>
  <c r="E1635" i="41"/>
  <c r="E1634" i="41"/>
  <c r="E1633" i="41"/>
  <c r="E1632" i="41"/>
  <c r="E1631" i="41"/>
  <c r="E1630" i="41"/>
  <c r="E1629" i="41"/>
  <c r="E1628" i="41"/>
  <c r="E1627" i="41"/>
  <c r="E1626" i="41"/>
  <c r="E1625" i="41"/>
  <c r="E1624" i="41"/>
  <c r="E1623" i="41"/>
  <c r="E1622" i="41"/>
  <c r="E1621" i="41"/>
  <c r="E1620" i="41"/>
  <c r="E1619" i="41"/>
  <c r="E1618" i="41"/>
  <c r="E1617" i="41"/>
  <c r="E1616" i="41"/>
  <c r="E1615" i="41"/>
  <c r="E1614" i="41"/>
  <c r="E1613" i="41"/>
  <c r="E1612" i="41"/>
  <c r="E1611" i="41"/>
  <c r="E1610" i="41"/>
  <c r="E1609" i="41"/>
  <c r="E1608" i="41"/>
  <c r="E1607" i="41"/>
  <c r="E1606" i="41"/>
  <c r="E1605" i="41"/>
  <c r="E1604" i="41"/>
  <c r="E1603" i="41"/>
  <c r="E1602" i="41"/>
  <c r="E1601" i="41"/>
  <c r="E1600" i="41"/>
  <c r="E1599" i="41"/>
  <c r="E1598" i="41"/>
  <c r="E1597" i="41"/>
  <c r="E1596" i="41"/>
  <c r="E1595" i="41"/>
  <c r="E1594" i="41"/>
  <c r="E1593" i="41"/>
  <c r="E1592" i="41"/>
  <c r="E1591" i="41"/>
  <c r="E1590" i="41"/>
  <c r="E1589" i="41"/>
  <c r="E1588" i="41"/>
  <c r="E1587" i="41"/>
  <c r="E1586" i="41"/>
  <c r="E1585" i="41"/>
  <c r="E1584" i="41"/>
  <c r="E1583" i="41"/>
  <c r="E1582" i="41"/>
  <c r="E1581" i="41"/>
  <c r="E1580" i="41"/>
  <c r="E1579" i="41"/>
  <c r="E1578" i="41"/>
  <c r="E1577" i="41"/>
  <c r="E1576" i="41"/>
  <c r="E1575" i="41"/>
  <c r="E1574" i="41"/>
  <c r="E1573" i="41"/>
  <c r="E1572" i="41"/>
  <c r="E1571" i="41"/>
  <c r="E1570" i="41"/>
  <c r="E1569" i="41"/>
  <c r="E1568" i="41"/>
  <c r="E1567" i="41"/>
  <c r="E1566" i="41"/>
  <c r="E1565" i="41"/>
  <c r="E1564" i="41"/>
  <c r="E1563" i="41"/>
  <c r="E1562" i="41"/>
  <c r="E1561" i="41"/>
  <c r="E1560" i="41"/>
  <c r="E1559" i="41"/>
  <c r="E1558" i="41"/>
  <c r="E1557" i="41"/>
  <c r="E1556" i="41"/>
  <c r="E1555" i="41"/>
  <c r="E1554" i="41"/>
  <c r="E1553" i="41"/>
  <c r="E1552" i="41"/>
  <c r="E1551" i="41"/>
  <c r="E1550" i="41"/>
  <c r="E1549" i="41"/>
  <c r="E1548" i="41"/>
  <c r="E1547" i="41"/>
  <c r="E1546" i="41"/>
  <c r="E1545" i="41"/>
  <c r="E1544" i="41"/>
  <c r="E1543" i="41"/>
  <c r="E1542" i="41"/>
  <c r="E1541" i="41"/>
  <c r="E1540" i="41"/>
  <c r="E1539" i="41"/>
  <c r="E1538" i="41"/>
  <c r="E1537" i="41"/>
  <c r="E1536" i="41"/>
  <c r="E1535" i="41"/>
  <c r="E1534" i="41"/>
  <c r="E1533" i="41"/>
  <c r="E1532" i="41"/>
  <c r="E1531" i="41"/>
  <c r="E1530" i="41"/>
  <c r="E1529" i="41"/>
  <c r="E1528" i="41"/>
  <c r="E1527" i="41"/>
  <c r="E1526" i="41"/>
  <c r="E1525" i="41"/>
  <c r="E1524" i="41"/>
  <c r="E1523" i="41"/>
  <c r="E1522" i="41"/>
  <c r="E1521" i="41"/>
  <c r="E1520" i="41"/>
  <c r="E1519" i="41"/>
  <c r="E1518" i="41"/>
  <c r="E1517" i="41"/>
  <c r="E1516" i="41"/>
  <c r="E1515" i="41"/>
  <c r="E1514" i="41"/>
  <c r="E1513" i="41"/>
  <c r="E1512" i="41"/>
  <c r="E1511" i="41"/>
  <c r="E1510" i="41"/>
  <c r="E1509" i="41"/>
  <c r="E1508" i="41"/>
  <c r="E1507" i="41"/>
  <c r="E1506" i="41"/>
  <c r="E1505" i="41"/>
  <c r="E1504" i="41"/>
  <c r="E1503" i="41"/>
  <c r="E1502" i="41"/>
  <c r="E1501" i="41"/>
  <c r="E1500" i="41"/>
  <c r="E1499" i="41"/>
  <c r="E1498" i="41"/>
  <c r="E1497" i="41"/>
  <c r="E1496" i="41"/>
  <c r="E1495" i="41"/>
  <c r="E1494" i="41"/>
  <c r="E1493" i="41"/>
  <c r="E1492" i="41"/>
  <c r="E1491" i="41"/>
  <c r="E1490" i="41"/>
  <c r="E1489" i="41"/>
  <c r="E1488" i="41"/>
  <c r="E1487" i="41"/>
  <c r="E1486" i="41"/>
  <c r="E1485" i="41"/>
  <c r="E1484" i="41"/>
  <c r="E1483" i="41"/>
  <c r="E1482" i="41"/>
  <c r="E1481" i="41"/>
  <c r="E1480" i="41"/>
  <c r="E1479" i="41"/>
  <c r="E1478" i="41"/>
  <c r="E1477" i="41"/>
  <c r="E1476" i="41"/>
  <c r="E1475" i="41"/>
  <c r="E1474" i="41"/>
  <c r="E1473" i="41"/>
  <c r="E1472" i="41"/>
  <c r="E1471" i="41"/>
  <c r="E1470" i="41"/>
  <c r="E1469" i="41"/>
  <c r="E1468" i="41"/>
  <c r="E1467" i="41"/>
  <c r="E1466" i="41"/>
  <c r="E1465" i="41"/>
  <c r="E1464" i="41"/>
  <c r="E1463" i="41"/>
  <c r="E1462" i="41"/>
  <c r="E1461" i="41"/>
  <c r="E1460" i="41"/>
  <c r="E1459" i="41"/>
  <c r="E1458" i="41"/>
  <c r="E1457" i="41"/>
  <c r="E1456" i="41"/>
  <c r="E1455" i="41"/>
  <c r="E1454" i="41"/>
  <c r="E1453" i="41"/>
  <c r="E1452" i="41"/>
  <c r="E1451" i="41"/>
  <c r="E1450" i="41"/>
  <c r="E1449" i="41"/>
  <c r="E1448" i="41"/>
  <c r="E1447" i="41"/>
  <c r="E1446" i="41"/>
  <c r="E1445" i="41"/>
  <c r="E1444" i="41"/>
  <c r="E1443" i="41"/>
  <c r="E1442" i="41"/>
  <c r="E1441" i="41"/>
  <c r="E1440" i="41"/>
  <c r="E1439" i="41"/>
  <c r="E1438" i="41"/>
  <c r="E1437" i="41"/>
  <c r="E1436" i="41"/>
  <c r="E1435" i="41"/>
  <c r="E1434" i="41"/>
  <c r="E1433" i="41"/>
  <c r="E1432" i="41"/>
  <c r="E1431" i="41"/>
  <c r="E1430" i="41"/>
  <c r="E1429" i="41"/>
  <c r="E1428" i="41"/>
  <c r="E1427" i="41"/>
  <c r="E1426" i="41"/>
  <c r="E1425" i="41"/>
  <c r="E1424" i="41"/>
  <c r="E1423" i="41"/>
  <c r="E1422" i="41"/>
  <c r="E1421" i="41"/>
  <c r="E1420" i="41"/>
  <c r="E1419" i="41"/>
  <c r="E1418" i="41"/>
  <c r="E1417" i="41"/>
  <c r="E1416" i="41"/>
  <c r="E1415" i="41"/>
  <c r="E1414" i="41"/>
  <c r="E1413" i="41"/>
  <c r="E1412" i="41"/>
  <c r="E1411" i="41"/>
  <c r="E1410" i="41"/>
  <c r="E1409" i="41"/>
  <c r="E1408" i="41"/>
  <c r="E1407" i="41"/>
  <c r="E1406" i="41"/>
  <c r="E1405" i="41"/>
  <c r="E1404" i="41"/>
  <c r="E1403" i="41"/>
  <c r="E1402" i="41"/>
  <c r="E1401" i="41"/>
  <c r="E1400" i="41"/>
  <c r="E1399" i="41"/>
  <c r="E1398" i="41"/>
  <c r="E1397" i="41"/>
  <c r="E1396" i="41"/>
  <c r="E1395" i="41"/>
  <c r="E1394" i="41"/>
  <c r="E1393" i="41"/>
  <c r="E1392" i="41"/>
  <c r="E1391" i="41"/>
  <c r="E1390" i="41"/>
  <c r="E1389" i="41"/>
  <c r="E1388" i="41"/>
  <c r="E1387" i="41"/>
  <c r="E1386" i="41"/>
  <c r="E1385" i="41"/>
  <c r="E1384" i="41"/>
  <c r="E1383" i="41"/>
  <c r="E1382" i="41"/>
  <c r="E1381" i="41"/>
  <c r="E1380" i="41"/>
  <c r="E1379" i="41"/>
  <c r="E1378" i="41"/>
  <c r="E1377" i="41"/>
  <c r="E1376" i="41"/>
  <c r="E1375" i="41"/>
  <c r="E1374" i="41"/>
  <c r="E1373" i="41"/>
  <c r="E1372" i="41"/>
  <c r="E1371" i="41"/>
  <c r="E1370" i="41"/>
  <c r="E1369" i="41"/>
  <c r="E1368" i="41"/>
  <c r="E1367" i="41"/>
  <c r="E1366" i="41"/>
  <c r="E1365" i="41"/>
  <c r="E1364" i="41"/>
  <c r="E1363" i="41"/>
  <c r="E1362" i="41"/>
  <c r="E1361" i="41"/>
  <c r="E1360" i="41"/>
  <c r="E1359" i="41"/>
  <c r="E1358" i="41"/>
  <c r="E1357" i="41"/>
  <c r="E1356" i="41"/>
  <c r="E1355" i="41"/>
  <c r="E1354" i="41"/>
  <c r="E1353" i="41"/>
  <c r="E1352" i="41"/>
  <c r="E1351" i="41"/>
  <c r="E1350" i="41"/>
  <c r="E1349" i="41"/>
  <c r="E1348" i="41"/>
  <c r="E1347" i="41"/>
  <c r="E1346" i="41"/>
  <c r="E1345" i="41"/>
  <c r="E1344" i="41"/>
  <c r="E1343" i="41"/>
  <c r="E1342" i="41"/>
  <c r="E1341" i="41"/>
  <c r="E1340" i="41"/>
  <c r="E1339" i="41"/>
  <c r="E1338" i="41"/>
  <c r="E1337" i="41"/>
  <c r="E1336" i="41"/>
  <c r="E1335" i="41"/>
  <c r="E1334" i="41"/>
  <c r="E1333" i="41"/>
  <c r="E1332" i="41"/>
  <c r="E1331" i="41"/>
  <c r="E1330" i="41"/>
  <c r="E1329" i="41"/>
  <c r="E1328" i="41"/>
  <c r="E1327" i="41"/>
  <c r="E1326" i="41"/>
  <c r="E1325" i="41"/>
  <c r="E1324" i="41"/>
  <c r="E1323" i="41"/>
  <c r="E1322" i="41"/>
  <c r="E1321" i="41"/>
  <c r="E1320" i="41"/>
  <c r="E1319" i="41"/>
  <c r="E1318" i="41"/>
  <c r="E1317" i="41"/>
  <c r="E1316" i="41"/>
  <c r="E1315" i="41"/>
  <c r="E1314" i="41"/>
  <c r="E1313" i="41"/>
  <c r="E1312" i="41"/>
  <c r="E1311" i="41"/>
  <c r="E1310" i="41"/>
  <c r="E1309" i="41"/>
  <c r="E1308" i="41"/>
  <c r="E1307" i="41"/>
  <c r="E1306" i="41"/>
  <c r="E1305" i="41"/>
  <c r="E1304" i="41"/>
  <c r="E1303" i="41"/>
  <c r="E1302" i="41"/>
  <c r="E1301" i="41"/>
  <c r="E1300" i="41"/>
  <c r="E1299" i="41"/>
  <c r="E1298" i="41"/>
  <c r="E1297" i="41"/>
  <c r="E1296" i="41"/>
  <c r="E1295" i="41"/>
  <c r="E1294" i="41"/>
  <c r="E1293" i="41"/>
  <c r="E1292" i="41"/>
  <c r="E1291" i="41"/>
  <c r="E1290" i="41"/>
  <c r="E1289" i="41"/>
  <c r="E1288" i="41"/>
  <c r="E1287" i="41"/>
  <c r="E1286" i="41"/>
  <c r="E1285" i="41"/>
  <c r="E1284" i="41"/>
  <c r="E1283" i="41"/>
  <c r="E1282" i="41"/>
  <c r="E1281" i="41"/>
  <c r="E1280" i="41"/>
  <c r="E1279" i="41"/>
  <c r="E1278" i="41"/>
  <c r="E1277" i="41"/>
  <c r="E1276" i="41"/>
  <c r="E1275" i="41"/>
  <c r="E1274" i="41"/>
  <c r="E1273" i="41"/>
  <c r="E1272" i="41"/>
  <c r="E1271" i="41"/>
  <c r="E1270" i="41"/>
  <c r="E1269" i="41"/>
  <c r="E1268" i="41"/>
  <c r="E1267" i="41"/>
  <c r="E1266" i="41"/>
  <c r="E1265" i="41"/>
  <c r="E1264" i="41"/>
  <c r="E1263" i="41"/>
  <c r="E1262" i="41"/>
  <c r="E1261" i="41"/>
  <c r="E1260" i="41"/>
  <c r="E1259" i="41"/>
  <c r="E1258" i="41"/>
  <c r="E1257" i="41"/>
  <c r="E1256" i="41"/>
  <c r="E1255" i="41"/>
  <c r="E1254" i="41"/>
  <c r="E1253" i="41"/>
  <c r="E1252" i="41"/>
  <c r="E1251" i="41"/>
  <c r="E1250" i="41"/>
  <c r="E1249" i="41"/>
  <c r="E1248" i="41"/>
  <c r="E1247" i="41"/>
  <c r="E1246" i="41"/>
  <c r="E1245" i="41"/>
  <c r="E1244" i="41"/>
  <c r="E1243" i="41"/>
  <c r="E1242" i="41"/>
  <c r="E1241" i="41"/>
  <c r="E1240" i="41"/>
  <c r="E1239" i="41"/>
  <c r="E1238" i="41"/>
  <c r="E1237" i="41"/>
  <c r="E1236" i="41"/>
  <c r="E1235" i="41"/>
  <c r="E1234" i="41"/>
  <c r="E1233" i="41"/>
  <c r="E1232" i="41"/>
  <c r="E1231" i="41"/>
  <c r="E1230" i="41"/>
  <c r="E1229" i="41"/>
  <c r="E1228" i="41"/>
  <c r="E1227" i="41"/>
  <c r="E1226" i="41"/>
  <c r="E1225" i="41"/>
  <c r="E1224" i="41"/>
  <c r="E1223" i="41"/>
  <c r="E1222" i="41"/>
  <c r="E1221" i="41"/>
  <c r="E1220" i="41"/>
  <c r="E1219" i="41"/>
  <c r="E1218" i="41"/>
  <c r="E1217" i="41"/>
  <c r="E1216" i="41"/>
  <c r="E1215" i="41"/>
  <c r="E1214" i="41"/>
  <c r="E1213" i="41"/>
  <c r="E1212" i="41"/>
  <c r="E1211" i="41"/>
  <c r="E1210" i="41"/>
  <c r="E1209" i="41"/>
  <c r="E1208" i="41"/>
  <c r="E1207" i="41"/>
  <c r="E1206" i="41"/>
  <c r="E1205" i="41"/>
  <c r="E1204" i="41"/>
  <c r="E1203" i="41"/>
  <c r="E1202" i="41"/>
  <c r="E1201" i="41"/>
  <c r="E1200" i="41"/>
  <c r="E1199" i="41"/>
  <c r="E1198" i="41"/>
  <c r="E1197" i="41"/>
  <c r="E1196" i="41"/>
  <c r="E1195" i="41"/>
  <c r="E1194" i="41"/>
  <c r="E1193" i="41"/>
  <c r="E1192" i="41"/>
  <c r="E1191" i="41"/>
  <c r="E1190" i="41"/>
  <c r="E1189" i="41"/>
  <c r="E1188" i="41"/>
  <c r="E1187" i="41"/>
  <c r="E1186" i="41"/>
  <c r="E1185" i="41"/>
  <c r="E1184" i="41"/>
  <c r="E1183" i="41"/>
  <c r="E1182" i="41"/>
  <c r="E1181" i="41"/>
  <c r="E1180" i="41"/>
  <c r="E1179" i="41"/>
  <c r="E1178" i="41"/>
  <c r="E1177" i="41"/>
  <c r="E1176" i="41"/>
  <c r="E1175" i="41"/>
  <c r="E1174" i="41"/>
  <c r="E1173" i="41"/>
  <c r="E1172" i="41"/>
  <c r="E1171" i="41"/>
  <c r="E1170" i="41"/>
  <c r="E1169" i="41"/>
  <c r="E1168" i="41"/>
  <c r="E1167" i="41"/>
  <c r="E1166" i="41"/>
  <c r="E1165" i="41"/>
  <c r="E1164" i="41"/>
  <c r="E1163" i="41"/>
  <c r="E1162" i="41"/>
  <c r="E1161" i="41"/>
  <c r="E1160" i="41"/>
  <c r="E1159" i="41"/>
  <c r="E1158" i="41"/>
  <c r="E1157" i="41"/>
  <c r="E1156" i="41"/>
  <c r="E1155" i="41"/>
  <c r="E1154" i="41"/>
  <c r="E1153" i="41"/>
  <c r="E1152" i="41"/>
  <c r="E1151" i="41"/>
  <c r="E1150" i="41"/>
  <c r="E1149" i="41"/>
  <c r="E1148" i="41"/>
  <c r="E1147" i="41"/>
  <c r="E1146" i="41"/>
  <c r="E1145" i="41"/>
  <c r="E1144" i="41"/>
  <c r="E1143" i="41"/>
  <c r="E1142" i="41"/>
  <c r="E1141" i="41"/>
  <c r="E1140" i="41"/>
  <c r="E1139" i="41"/>
  <c r="E1138" i="41"/>
  <c r="E1137" i="41"/>
  <c r="E1136" i="41"/>
  <c r="E1135" i="41"/>
  <c r="E1134" i="41"/>
  <c r="E1133" i="41"/>
  <c r="E1132" i="41"/>
  <c r="E1131" i="41"/>
  <c r="E1130" i="41"/>
  <c r="E1129" i="41"/>
  <c r="E1128" i="41"/>
  <c r="E1127" i="41"/>
  <c r="E1126" i="41"/>
  <c r="E1125" i="41"/>
  <c r="E1124" i="41"/>
  <c r="E1123" i="41"/>
  <c r="E1122" i="41"/>
  <c r="E1121" i="41"/>
  <c r="E1120" i="41"/>
  <c r="E1119" i="41"/>
  <c r="E1118" i="41"/>
  <c r="E1117" i="41"/>
  <c r="E1116" i="41"/>
  <c r="E1115" i="41"/>
  <c r="E1114" i="41"/>
  <c r="E1113" i="41"/>
  <c r="E1112" i="41"/>
  <c r="E1111" i="41"/>
  <c r="E1110" i="41"/>
  <c r="E1109" i="41"/>
  <c r="E1108" i="41"/>
  <c r="E1107" i="41"/>
  <c r="E1106" i="41"/>
  <c r="E1105" i="41"/>
  <c r="E1104" i="41"/>
  <c r="E1103" i="41"/>
  <c r="E1102" i="41"/>
  <c r="E1101" i="41"/>
  <c r="E1100" i="41"/>
  <c r="E1099" i="41"/>
  <c r="E1098" i="41"/>
  <c r="E1097" i="41"/>
  <c r="E1096" i="41"/>
  <c r="E1095" i="41"/>
  <c r="E1094" i="41"/>
  <c r="E1093" i="41"/>
  <c r="E1092" i="41"/>
  <c r="E1091" i="41"/>
  <c r="E1090" i="41"/>
  <c r="E1089" i="41"/>
  <c r="E1088" i="41"/>
  <c r="E1087" i="41"/>
  <c r="E1086" i="41"/>
  <c r="E1085" i="41"/>
  <c r="E1084" i="41"/>
  <c r="E1083" i="41"/>
  <c r="E1082" i="41"/>
  <c r="E1081" i="41"/>
  <c r="E1080" i="41"/>
  <c r="E1079" i="41"/>
  <c r="E1078" i="41"/>
  <c r="E1077" i="41"/>
  <c r="E1076" i="41"/>
  <c r="E1075" i="41"/>
  <c r="E1074" i="41"/>
  <c r="E1073" i="41"/>
  <c r="E1072" i="41"/>
  <c r="E1071" i="41"/>
  <c r="E1070" i="41"/>
  <c r="E1069" i="41"/>
  <c r="E1068" i="41"/>
  <c r="E1067" i="41"/>
  <c r="E1066" i="41"/>
  <c r="E1065" i="41"/>
  <c r="E1064" i="41"/>
  <c r="E1063" i="41"/>
  <c r="E1062" i="41"/>
  <c r="E1061" i="41"/>
  <c r="E1060" i="41"/>
  <c r="E1059" i="41"/>
  <c r="E1058" i="41"/>
  <c r="E1057" i="41"/>
  <c r="E1056" i="41"/>
  <c r="E1055" i="41"/>
  <c r="E1054" i="41"/>
  <c r="E1053" i="41"/>
  <c r="E1052" i="41"/>
  <c r="E1051" i="41"/>
  <c r="E1050" i="41"/>
  <c r="E1049" i="41"/>
  <c r="E1048" i="41"/>
  <c r="E1047" i="41"/>
  <c r="E1046" i="41"/>
  <c r="E1045" i="41"/>
  <c r="E1044" i="41"/>
  <c r="E1043" i="41"/>
  <c r="E1042" i="41"/>
  <c r="E1041" i="41"/>
  <c r="E1040" i="41"/>
  <c r="E1039" i="41"/>
  <c r="E1038" i="41"/>
  <c r="E1037" i="41"/>
  <c r="E1036" i="41"/>
  <c r="E1035" i="41"/>
  <c r="E1034" i="41"/>
  <c r="E1033" i="41"/>
  <c r="E1032" i="41"/>
  <c r="E1031" i="41"/>
  <c r="E1030" i="41"/>
  <c r="E1029" i="41"/>
  <c r="E1028" i="41"/>
  <c r="E1027" i="41"/>
  <c r="E1026" i="41"/>
  <c r="E1025" i="41"/>
  <c r="E1024" i="41"/>
  <c r="E1023" i="41"/>
  <c r="E1022" i="41"/>
  <c r="E1021" i="41"/>
  <c r="E1020" i="41"/>
  <c r="E1019" i="41"/>
  <c r="E1018" i="41"/>
  <c r="E1017" i="41"/>
  <c r="E1016" i="41"/>
  <c r="E1015" i="41"/>
  <c r="E1014" i="41"/>
  <c r="E1013" i="41"/>
  <c r="E1012" i="41"/>
  <c r="E1011" i="41"/>
  <c r="E1010" i="41"/>
  <c r="E1009" i="41"/>
  <c r="E1008" i="41"/>
  <c r="E1007" i="41"/>
  <c r="E1006" i="41"/>
  <c r="E1005" i="41"/>
  <c r="E1004" i="41"/>
  <c r="E1003" i="41"/>
  <c r="E1002" i="41"/>
  <c r="E1001" i="41"/>
  <c r="E1000" i="41"/>
  <c r="E999" i="41"/>
  <c r="E998" i="41"/>
  <c r="E997" i="41"/>
  <c r="E996" i="41"/>
  <c r="E995" i="41"/>
  <c r="E994" i="41"/>
  <c r="E993" i="41"/>
  <c r="E992" i="41"/>
  <c r="E991" i="41"/>
  <c r="E990" i="41"/>
  <c r="E989" i="41"/>
  <c r="E988" i="41"/>
  <c r="E987" i="41"/>
  <c r="E986" i="41"/>
  <c r="E985" i="41"/>
  <c r="E984" i="41"/>
  <c r="E983" i="41"/>
  <c r="E982" i="41"/>
  <c r="E981" i="41"/>
  <c r="E980" i="41"/>
  <c r="E979" i="41"/>
  <c r="E978" i="41"/>
  <c r="E977" i="41"/>
  <c r="E976" i="41"/>
  <c r="E975" i="41"/>
  <c r="E974" i="41"/>
  <c r="E973" i="41"/>
  <c r="E972" i="41"/>
  <c r="E971" i="41"/>
  <c r="E970" i="41"/>
  <c r="E969" i="41"/>
  <c r="E968" i="41"/>
  <c r="E967" i="41"/>
  <c r="E966" i="41"/>
  <c r="E965" i="41"/>
  <c r="E964" i="41"/>
  <c r="E963" i="41"/>
  <c r="E962" i="41"/>
  <c r="E961" i="41"/>
  <c r="E960" i="41"/>
  <c r="E959" i="41"/>
  <c r="E958" i="41"/>
  <c r="E957" i="41"/>
  <c r="E956" i="41"/>
  <c r="E955" i="41"/>
  <c r="E954" i="41"/>
  <c r="E953" i="41"/>
  <c r="E952" i="41"/>
  <c r="E951" i="41"/>
  <c r="E950" i="41"/>
  <c r="E949" i="41"/>
  <c r="E948" i="41"/>
  <c r="E947" i="41"/>
  <c r="E946" i="41"/>
  <c r="E945" i="41"/>
  <c r="E944" i="41"/>
  <c r="E943" i="41"/>
  <c r="E942" i="41"/>
  <c r="E941" i="41"/>
  <c r="E940" i="41"/>
  <c r="E939" i="41"/>
  <c r="E938" i="41"/>
  <c r="E937" i="41"/>
  <c r="E936" i="41"/>
  <c r="E935" i="41"/>
  <c r="E934" i="41"/>
  <c r="E933" i="41"/>
  <c r="E932" i="41"/>
  <c r="E931" i="41"/>
  <c r="E930" i="41"/>
  <c r="E929" i="41"/>
  <c r="E928" i="41"/>
  <c r="E927" i="41"/>
  <c r="E926" i="41"/>
  <c r="E925" i="41"/>
  <c r="E924" i="41"/>
  <c r="E923" i="41"/>
  <c r="E922" i="41"/>
  <c r="E921" i="41"/>
  <c r="E920" i="41"/>
  <c r="E919" i="41"/>
  <c r="E918" i="41"/>
  <c r="E917" i="41"/>
  <c r="E916" i="41"/>
  <c r="E915" i="41"/>
  <c r="E914" i="41"/>
  <c r="E913" i="41"/>
  <c r="E912" i="41"/>
  <c r="E911" i="41"/>
  <c r="E910" i="41"/>
  <c r="E909" i="41"/>
  <c r="E908" i="41"/>
  <c r="E907" i="41"/>
  <c r="E906" i="41"/>
  <c r="E905" i="41"/>
  <c r="E904" i="41"/>
  <c r="E903" i="41"/>
  <c r="E902" i="41"/>
  <c r="E901" i="41"/>
  <c r="E900" i="41"/>
  <c r="E899" i="41"/>
  <c r="E898" i="41"/>
  <c r="E897" i="41"/>
  <c r="E896" i="41"/>
  <c r="E895" i="41"/>
  <c r="E894" i="41"/>
  <c r="E893" i="41"/>
  <c r="E892" i="41"/>
  <c r="E891" i="41"/>
  <c r="E890" i="41"/>
  <c r="E889" i="41"/>
  <c r="E888" i="41"/>
  <c r="E887" i="41"/>
  <c r="E886" i="41"/>
  <c r="E885" i="41"/>
  <c r="E884" i="41"/>
  <c r="E883" i="41"/>
  <c r="E882" i="41"/>
  <c r="E881" i="41"/>
  <c r="E880" i="41"/>
  <c r="E879" i="41"/>
  <c r="E878" i="41"/>
  <c r="E877" i="41"/>
  <c r="E876" i="41"/>
  <c r="E875" i="41"/>
  <c r="E874" i="41"/>
  <c r="E873" i="41"/>
  <c r="E872" i="41"/>
  <c r="E871" i="41"/>
  <c r="E870" i="41"/>
  <c r="E869" i="41"/>
  <c r="E868" i="41"/>
  <c r="E867" i="41"/>
  <c r="E866" i="41"/>
  <c r="E865" i="41"/>
  <c r="E864" i="41"/>
  <c r="E863" i="41"/>
  <c r="E862" i="41"/>
  <c r="E861" i="41"/>
  <c r="E860" i="41"/>
  <c r="E859" i="41"/>
  <c r="E858" i="41"/>
  <c r="E857" i="41"/>
  <c r="E856" i="41"/>
  <c r="E855" i="41"/>
  <c r="E854" i="41"/>
  <c r="E853" i="41"/>
  <c r="E852" i="41"/>
  <c r="E851" i="41"/>
  <c r="E850" i="41"/>
  <c r="E849" i="41"/>
  <c r="E848" i="41"/>
  <c r="E847" i="41"/>
  <c r="E846" i="41"/>
  <c r="E845" i="41"/>
  <c r="E844" i="41"/>
  <c r="E843" i="41"/>
  <c r="E842" i="41"/>
  <c r="E841" i="41"/>
  <c r="E840" i="41"/>
  <c r="E839" i="41"/>
  <c r="E838" i="41"/>
  <c r="E837" i="41"/>
  <c r="E836" i="41"/>
  <c r="E835" i="41"/>
  <c r="E834" i="41"/>
  <c r="E833" i="41"/>
  <c r="E832" i="41"/>
  <c r="E831" i="41"/>
  <c r="E830" i="41"/>
  <c r="E829" i="41"/>
  <c r="E828" i="41"/>
  <c r="E827" i="41"/>
  <c r="E826" i="41"/>
  <c r="E825" i="41"/>
  <c r="E824" i="41"/>
  <c r="E823" i="41"/>
  <c r="E822" i="41"/>
  <c r="E821" i="41"/>
  <c r="E820" i="41"/>
  <c r="E819" i="41"/>
  <c r="E818" i="41"/>
  <c r="E817" i="41"/>
  <c r="E816" i="41"/>
  <c r="E815" i="41"/>
  <c r="E814" i="41"/>
  <c r="E813" i="41"/>
  <c r="E812" i="41"/>
  <c r="E811" i="41"/>
  <c r="E810" i="41"/>
  <c r="E809" i="41"/>
  <c r="E808" i="41"/>
  <c r="E807" i="41"/>
  <c r="E806" i="41"/>
  <c r="E805" i="41"/>
  <c r="E804" i="41"/>
  <c r="E803" i="41"/>
  <c r="E802" i="41"/>
  <c r="E801" i="41"/>
  <c r="E800" i="41"/>
  <c r="E799" i="41"/>
  <c r="E798" i="41"/>
  <c r="E797" i="41"/>
  <c r="E796" i="41"/>
  <c r="E795" i="41"/>
  <c r="E794" i="41"/>
  <c r="E793" i="41"/>
  <c r="E792" i="41"/>
  <c r="E791" i="41"/>
  <c r="E790" i="41"/>
  <c r="E789" i="41"/>
  <c r="E788" i="41"/>
  <c r="E787" i="41"/>
  <c r="E786" i="41"/>
  <c r="E785" i="41"/>
  <c r="E784" i="41"/>
  <c r="E783" i="41"/>
  <c r="E782" i="41"/>
  <c r="E781" i="41"/>
  <c r="E780" i="41"/>
  <c r="E779" i="41"/>
  <c r="E778" i="41"/>
  <c r="E777" i="41"/>
  <c r="E776" i="41"/>
  <c r="E775" i="41"/>
  <c r="E774" i="41"/>
  <c r="E773" i="41"/>
  <c r="E772" i="41"/>
  <c r="E771" i="41"/>
  <c r="E770" i="41"/>
  <c r="E769" i="41"/>
  <c r="E768" i="41"/>
  <c r="E767" i="41"/>
  <c r="E766" i="41"/>
  <c r="E765" i="41"/>
  <c r="E764" i="41"/>
  <c r="E763" i="41"/>
  <c r="E762" i="41"/>
  <c r="E761" i="41"/>
  <c r="E760" i="41"/>
  <c r="E759" i="41"/>
  <c r="E758" i="41"/>
  <c r="E757" i="41"/>
  <c r="E756" i="41"/>
  <c r="E755" i="41"/>
  <c r="E754" i="41"/>
  <c r="E753" i="41"/>
  <c r="E752" i="41"/>
  <c r="E751" i="41"/>
  <c r="E750" i="41"/>
  <c r="E749" i="41"/>
  <c r="E748" i="41"/>
  <c r="E747" i="41"/>
  <c r="E746" i="41"/>
  <c r="E745" i="41"/>
  <c r="E744" i="41"/>
  <c r="E743" i="41"/>
  <c r="E742" i="41"/>
  <c r="E741" i="41"/>
  <c r="E740" i="41"/>
  <c r="E739" i="41"/>
  <c r="E738" i="41"/>
  <c r="E737" i="41"/>
  <c r="E736" i="41"/>
  <c r="E735" i="41"/>
  <c r="E734" i="41"/>
  <c r="E733" i="41"/>
  <c r="E732" i="41"/>
  <c r="E731" i="41"/>
  <c r="E730" i="41"/>
  <c r="E729" i="41"/>
  <c r="E728" i="41"/>
  <c r="E727" i="41"/>
  <c r="E726" i="41"/>
  <c r="E725" i="41"/>
  <c r="E724" i="41"/>
  <c r="E723" i="41"/>
  <c r="E722" i="41"/>
  <c r="E721" i="41"/>
  <c r="E720" i="41"/>
  <c r="E719" i="41"/>
  <c r="E718" i="41"/>
  <c r="E717" i="41"/>
  <c r="E716" i="41"/>
  <c r="E715" i="41"/>
  <c r="E714" i="41"/>
  <c r="E713" i="41"/>
  <c r="E712" i="41"/>
  <c r="E711" i="41"/>
  <c r="E710" i="41"/>
  <c r="E709" i="41"/>
  <c r="E708" i="41"/>
  <c r="E707" i="41"/>
  <c r="E706" i="41"/>
  <c r="E705" i="41"/>
  <c r="E704" i="41"/>
  <c r="E703" i="41"/>
  <c r="E702" i="41"/>
  <c r="E701" i="41"/>
  <c r="E700" i="41"/>
  <c r="E699" i="41"/>
  <c r="E698" i="41"/>
  <c r="E697" i="41"/>
  <c r="E696" i="41"/>
  <c r="E695" i="41"/>
  <c r="E694" i="41"/>
  <c r="E693" i="41"/>
  <c r="E692" i="41"/>
  <c r="E691" i="41"/>
  <c r="E690" i="41"/>
  <c r="E689" i="41"/>
  <c r="E688" i="41"/>
  <c r="E687" i="41"/>
  <c r="E686" i="41"/>
  <c r="E685" i="41"/>
  <c r="E684" i="41"/>
  <c r="E683" i="41"/>
  <c r="E682" i="41"/>
  <c r="E681" i="41"/>
  <c r="E680" i="41"/>
  <c r="E679" i="41"/>
  <c r="E678" i="41"/>
  <c r="E677" i="41"/>
  <c r="E676" i="41"/>
  <c r="E675" i="41"/>
  <c r="E674" i="41"/>
  <c r="E673" i="41"/>
  <c r="E672" i="41"/>
  <c r="E671" i="41"/>
  <c r="E670" i="41"/>
  <c r="E669" i="41"/>
  <c r="E668" i="41"/>
  <c r="E667" i="41"/>
  <c r="E666" i="41"/>
  <c r="E665" i="41"/>
  <c r="E664" i="41"/>
  <c r="E663" i="41"/>
  <c r="E662" i="41"/>
  <c r="E661" i="41"/>
  <c r="E660" i="41"/>
  <c r="E659" i="41"/>
  <c r="E658" i="41"/>
  <c r="E657" i="41"/>
  <c r="E656" i="41"/>
  <c r="E655" i="41"/>
  <c r="E654" i="41"/>
  <c r="E653" i="41"/>
  <c r="E652" i="41"/>
  <c r="E651" i="41"/>
  <c r="E650" i="41"/>
  <c r="E649" i="41"/>
  <c r="E648" i="41"/>
  <c r="E647" i="41"/>
  <c r="E646" i="41"/>
  <c r="E645" i="41"/>
  <c r="E644" i="41"/>
  <c r="E643" i="41"/>
  <c r="E642" i="41"/>
  <c r="E641" i="41"/>
  <c r="E640" i="41"/>
  <c r="E639" i="41"/>
  <c r="E638" i="41"/>
  <c r="E637" i="41"/>
  <c r="E636" i="41"/>
  <c r="E635" i="41"/>
  <c r="E634" i="41"/>
  <c r="E633" i="41"/>
  <c r="E632" i="41"/>
  <c r="E631" i="41"/>
  <c r="E630" i="41"/>
  <c r="E629" i="41"/>
  <c r="E628" i="41"/>
  <c r="E627" i="41"/>
  <c r="E626" i="41"/>
  <c r="E625" i="41"/>
  <c r="E624" i="41"/>
  <c r="E623" i="41"/>
  <c r="E622" i="41"/>
  <c r="E621" i="41"/>
  <c r="E620" i="41"/>
  <c r="E619" i="41"/>
  <c r="E618" i="41"/>
  <c r="E617" i="41"/>
  <c r="E616" i="41"/>
  <c r="E615" i="41"/>
  <c r="E614" i="41"/>
  <c r="E613" i="41"/>
  <c r="E612" i="41"/>
  <c r="E611" i="41"/>
  <c r="E610" i="41"/>
  <c r="E609" i="41"/>
  <c r="E608" i="41"/>
  <c r="E607" i="41"/>
  <c r="E606" i="41"/>
  <c r="E605" i="41"/>
  <c r="E604" i="41"/>
  <c r="E603" i="41"/>
  <c r="E602" i="41"/>
  <c r="E601" i="41"/>
  <c r="E600" i="41"/>
  <c r="E599" i="41"/>
  <c r="E598" i="41"/>
  <c r="E597" i="41"/>
  <c r="E596" i="41"/>
  <c r="E595" i="41"/>
  <c r="E594" i="41"/>
  <c r="E593" i="41"/>
  <c r="E592" i="41"/>
  <c r="E591" i="41"/>
  <c r="E590" i="41"/>
  <c r="E589" i="41"/>
  <c r="E588" i="41"/>
  <c r="E587" i="41"/>
  <c r="E586" i="41"/>
  <c r="E585" i="41"/>
  <c r="E584" i="41"/>
  <c r="E583" i="41"/>
  <c r="E582" i="41"/>
  <c r="E581" i="41"/>
  <c r="E580" i="41"/>
  <c r="E579" i="41"/>
  <c r="E578" i="41"/>
  <c r="E577" i="41"/>
  <c r="E576" i="41"/>
  <c r="E575" i="41"/>
  <c r="E574" i="41"/>
  <c r="E573" i="41"/>
  <c r="E572" i="41"/>
  <c r="E571" i="41"/>
  <c r="E570" i="41"/>
  <c r="E569" i="41"/>
  <c r="E568" i="41"/>
  <c r="E567" i="41"/>
  <c r="E566" i="41"/>
  <c r="E565" i="41"/>
  <c r="E564" i="41"/>
  <c r="E563" i="41"/>
  <c r="E562" i="41"/>
  <c r="E561" i="41"/>
  <c r="E560" i="41"/>
  <c r="E559" i="41"/>
  <c r="E558" i="41"/>
  <c r="E557" i="41"/>
  <c r="E556" i="41"/>
  <c r="E555" i="41"/>
  <c r="E554" i="41"/>
  <c r="E553" i="41"/>
  <c r="E552" i="41"/>
  <c r="E551" i="41"/>
  <c r="E550" i="41"/>
  <c r="E549" i="41"/>
  <c r="E548" i="41"/>
  <c r="E547" i="41"/>
  <c r="E546" i="41"/>
  <c r="E545" i="41"/>
  <c r="E544" i="41"/>
  <c r="E543" i="41"/>
  <c r="E542" i="41"/>
  <c r="E541" i="41"/>
  <c r="E540" i="41"/>
  <c r="E539" i="41"/>
  <c r="E538" i="41"/>
  <c r="E537" i="41"/>
  <c r="E536" i="41"/>
  <c r="E535" i="41"/>
  <c r="E534" i="41"/>
  <c r="E533" i="41"/>
  <c r="E532" i="41"/>
  <c r="E531" i="41"/>
  <c r="E530" i="41"/>
  <c r="E529" i="41"/>
  <c r="E528" i="41"/>
  <c r="E527" i="41"/>
  <c r="E526" i="41"/>
  <c r="E525" i="41"/>
  <c r="E524" i="41"/>
  <c r="E523" i="41"/>
  <c r="E522" i="41"/>
  <c r="E521" i="41"/>
  <c r="E520" i="41"/>
  <c r="E519" i="41"/>
  <c r="E518" i="41"/>
  <c r="E517" i="41"/>
  <c r="E516" i="41"/>
  <c r="E515" i="41"/>
  <c r="E514" i="41"/>
  <c r="E513" i="41"/>
  <c r="E512" i="41"/>
  <c r="E511" i="41"/>
  <c r="E510" i="41"/>
  <c r="E509" i="41"/>
  <c r="E508" i="41"/>
  <c r="E507" i="41"/>
  <c r="E506" i="41"/>
  <c r="E505" i="41"/>
  <c r="E504" i="41"/>
  <c r="E503" i="41"/>
  <c r="E502" i="41"/>
  <c r="E501" i="41"/>
  <c r="E500" i="41"/>
  <c r="E499" i="41"/>
  <c r="E498" i="41"/>
  <c r="E497" i="41"/>
  <c r="E496" i="41"/>
  <c r="E495" i="41"/>
  <c r="E494" i="41"/>
  <c r="E493" i="41"/>
  <c r="E492" i="41"/>
  <c r="E491" i="41"/>
  <c r="E490" i="41"/>
  <c r="E489" i="41"/>
  <c r="E488" i="41"/>
  <c r="E487" i="41"/>
  <c r="E486" i="41"/>
  <c r="E485" i="41"/>
  <c r="E484" i="41"/>
  <c r="E483" i="41"/>
  <c r="E482" i="41"/>
  <c r="E481" i="41"/>
  <c r="E480" i="41"/>
  <c r="E479" i="41"/>
  <c r="E478" i="41"/>
  <c r="E477" i="41"/>
  <c r="E476" i="41"/>
  <c r="E475" i="41"/>
  <c r="E474" i="41"/>
  <c r="E473" i="41"/>
  <c r="E472" i="41"/>
  <c r="E471" i="41"/>
  <c r="E470" i="41"/>
  <c r="E469" i="41"/>
  <c r="E468" i="41"/>
  <c r="E467" i="41"/>
  <c r="E466" i="41"/>
  <c r="E465" i="41"/>
  <c r="E464" i="41"/>
  <c r="E463" i="41"/>
  <c r="E462" i="41"/>
  <c r="E461" i="41"/>
  <c r="E460" i="41"/>
  <c r="E459" i="41"/>
  <c r="E458" i="41"/>
  <c r="E457" i="41"/>
  <c r="E456" i="41"/>
  <c r="E455" i="41"/>
  <c r="E454" i="41"/>
  <c r="E453" i="41"/>
  <c r="E452" i="41"/>
  <c r="E451" i="41"/>
  <c r="E450" i="41"/>
  <c r="E449" i="41"/>
  <c r="E448" i="41"/>
  <c r="E447" i="41"/>
  <c r="E446" i="41"/>
  <c r="E445" i="41"/>
  <c r="E444" i="41"/>
  <c r="E443" i="41"/>
  <c r="E442" i="41"/>
  <c r="E441" i="41"/>
  <c r="E440" i="41"/>
  <c r="E439" i="41"/>
  <c r="E438" i="41"/>
  <c r="E437" i="41"/>
  <c r="E436" i="41"/>
  <c r="E435" i="41"/>
  <c r="E434" i="41"/>
  <c r="E433" i="41"/>
  <c r="E432" i="41"/>
  <c r="E431" i="41"/>
  <c r="E430" i="41"/>
  <c r="E429" i="41"/>
  <c r="E428" i="41"/>
  <c r="E427" i="41"/>
  <c r="E426" i="41"/>
  <c r="E425" i="41"/>
  <c r="E424" i="41"/>
  <c r="E423" i="41"/>
  <c r="E422" i="41"/>
  <c r="E421" i="41"/>
  <c r="E420" i="41"/>
  <c r="E419" i="41"/>
  <c r="E418" i="41"/>
  <c r="E417" i="41"/>
  <c r="E416" i="41"/>
  <c r="E415" i="41"/>
  <c r="E414" i="41"/>
  <c r="E413" i="41"/>
  <c r="E412" i="41"/>
  <c r="E411" i="41"/>
  <c r="E410" i="41"/>
  <c r="E409" i="41"/>
  <c r="E408" i="41"/>
  <c r="E407" i="41"/>
  <c r="E406" i="41"/>
  <c r="E405" i="41"/>
  <c r="E404" i="41"/>
  <c r="E403" i="41"/>
  <c r="E402" i="41"/>
  <c r="E401" i="41"/>
  <c r="E400" i="41"/>
  <c r="E399" i="41"/>
  <c r="E398" i="41"/>
  <c r="E397" i="41"/>
  <c r="E396" i="41"/>
  <c r="E395" i="41"/>
  <c r="E394" i="41"/>
  <c r="E393" i="41"/>
  <c r="E392" i="41"/>
  <c r="E391" i="41"/>
  <c r="E390" i="41"/>
  <c r="E389" i="41"/>
  <c r="E388" i="41"/>
  <c r="E387" i="41"/>
  <c r="E386" i="41"/>
  <c r="E385" i="41"/>
  <c r="E384" i="41"/>
  <c r="E383" i="41"/>
  <c r="E382" i="41"/>
  <c r="E381" i="41"/>
  <c r="E380" i="41"/>
  <c r="E379" i="41"/>
  <c r="E378" i="41"/>
  <c r="E377" i="41"/>
  <c r="E376" i="41"/>
  <c r="E375" i="41"/>
  <c r="E374" i="41"/>
  <c r="E373" i="41"/>
  <c r="E372" i="41"/>
  <c r="E371" i="41"/>
  <c r="E370" i="41"/>
  <c r="E369" i="41"/>
  <c r="E368" i="41"/>
  <c r="E367" i="41"/>
  <c r="E366" i="41"/>
  <c r="E365" i="41"/>
  <c r="E364" i="41"/>
  <c r="E363" i="41"/>
  <c r="E362" i="41"/>
  <c r="E361" i="41"/>
  <c r="E360" i="41"/>
  <c r="E359" i="41"/>
  <c r="E358" i="41"/>
  <c r="E357" i="41"/>
  <c r="E356" i="41"/>
  <c r="E355" i="41"/>
  <c r="E354" i="41"/>
  <c r="E353" i="41"/>
  <c r="E352" i="41"/>
  <c r="E351" i="41"/>
  <c r="E350" i="41"/>
  <c r="E349" i="41"/>
  <c r="E348" i="41"/>
  <c r="E347" i="41"/>
  <c r="E346" i="41"/>
  <c r="E345" i="41"/>
  <c r="E344" i="41"/>
  <c r="E343" i="41"/>
  <c r="E342" i="41"/>
  <c r="E341" i="41"/>
  <c r="E340" i="41"/>
  <c r="E339" i="41"/>
  <c r="E338" i="41"/>
  <c r="E337" i="41"/>
  <c r="E336" i="41"/>
  <c r="E335" i="41"/>
  <c r="E334" i="41"/>
  <c r="E333" i="41"/>
  <c r="E332" i="41"/>
  <c r="E331" i="41"/>
  <c r="E330" i="41"/>
  <c r="E329" i="41"/>
  <c r="E328" i="41"/>
  <c r="E327" i="41"/>
  <c r="E326" i="41"/>
  <c r="E325" i="41"/>
  <c r="E324" i="41"/>
  <c r="E323" i="41"/>
  <c r="E322" i="41"/>
  <c r="E321" i="41"/>
  <c r="E320" i="41"/>
  <c r="E319" i="41"/>
  <c r="E318" i="41"/>
  <c r="E317" i="41"/>
  <c r="E316" i="41"/>
  <c r="E315" i="41"/>
  <c r="E314" i="41"/>
  <c r="E313" i="41"/>
  <c r="E312" i="41"/>
  <c r="E311" i="41"/>
  <c r="E310" i="41"/>
  <c r="E309" i="41"/>
  <c r="E308" i="41"/>
  <c r="E307" i="41"/>
  <c r="E306" i="41"/>
  <c r="E305" i="41"/>
  <c r="E304" i="41"/>
  <c r="E303" i="41"/>
  <c r="E302" i="41"/>
  <c r="E301" i="41"/>
  <c r="E300" i="41"/>
  <c r="E299" i="41"/>
  <c r="E298" i="41"/>
  <c r="E297" i="41"/>
  <c r="E296" i="41"/>
  <c r="E295" i="41"/>
  <c r="E294" i="41"/>
  <c r="E293" i="41"/>
  <c r="E292" i="41"/>
  <c r="E291" i="41"/>
  <c r="E290" i="41"/>
  <c r="E289" i="41"/>
  <c r="E288" i="41"/>
  <c r="E287" i="41"/>
  <c r="E286" i="41"/>
  <c r="E285" i="41"/>
  <c r="E284" i="41"/>
  <c r="E283" i="41"/>
  <c r="E282" i="41"/>
  <c r="E281" i="41"/>
  <c r="E280" i="41"/>
  <c r="E279" i="41"/>
  <c r="E278" i="41"/>
  <c r="E277" i="41"/>
  <c r="E276" i="41"/>
  <c r="E275" i="41"/>
  <c r="E274" i="41"/>
  <c r="E273" i="41"/>
  <c r="E272" i="41"/>
  <c r="E271" i="41"/>
  <c r="E270" i="41"/>
  <c r="E269" i="41"/>
  <c r="E268" i="41"/>
  <c r="E267" i="41"/>
  <c r="E266" i="41"/>
  <c r="E265" i="41"/>
  <c r="E264" i="41"/>
  <c r="E263" i="41"/>
  <c r="E262" i="41"/>
  <c r="E261" i="41"/>
  <c r="E260" i="41"/>
  <c r="E259" i="41"/>
  <c r="E258" i="41"/>
  <c r="E257" i="41"/>
  <c r="E256" i="41"/>
  <c r="E255" i="41"/>
  <c r="E254" i="41"/>
  <c r="E253" i="41"/>
  <c r="E252" i="41"/>
  <c r="E251" i="41"/>
  <c r="E250" i="41"/>
  <c r="E249" i="41"/>
  <c r="E248" i="41"/>
  <c r="E247" i="41"/>
  <c r="E246" i="41"/>
  <c r="E245" i="41"/>
  <c r="E244" i="41"/>
  <c r="E243" i="41"/>
  <c r="E242" i="41"/>
  <c r="E241" i="41"/>
  <c r="E240" i="41"/>
  <c r="E239" i="41"/>
  <c r="E238" i="41"/>
  <c r="E237" i="41"/>
  <c r="E236" i="41"/>
  <c r="E235" i="41"/>
  <c r="E234" i="41"/>
  <c r="E233" i="41"/>
  <c r="E232" i="41"/>
  <c r="E231" i="41"/>
  <c r="E230" i="41"/>
  <c r="E229" i="41"/>
  <c r="E228" i="41"/>
  <c r="E227" i="41"/>
  <c r="E226" i="41"/>
  <c r="E225" i="41"/>
  <c r="E224" i="41"/>
  <c r="E223" i="41"/>
  <c r="E222" i="41"/>
  <c r="E221" i="41"/>
  <c r="E220" i="41"/>
  <c r="E219" i="41"/>
  <c r="E218" i="41"/>
  <c r="E217" i="41"/>
  <c r="E216" i="41"/>
  <c r="E215" i="41"/>
  <c r="E214" i="41"/>
  <c r="E213" i="41"/>
  <c r="E212" i="41"/>
  <c r="E211" i="41"/>
  <c r="E210" i="41"/>
  <c r="E209" i="41"/>
  <c r="E208" i="41"/>
  <c r="E207" i="41"/>
  <c r="E206" i="41"/>
  <c r="E205" i="41"/>
  <c r="E204" i="41"/>
  <c r="E203" i="41"/>
  <c r="E202" i="41"/>
  <c r="E201" i="41"/>
  <c r="E200" i="41"/>
  <c r="E199" i="41"/>
  <c r="E198" i="41"/>
  <c r="E197" i="41"/>
  <c r="E196" i="41"/>
  <c r="E195" i="41"/>
  <c r="E194" i="41"/>
  <c r="E193" i="41"/>
  <c r="E192" i="41"/>
  <c r="E191" i="41"/>
  <c r="E190" i="41"/>
  <c r="E189" i="41"/>
  <c r="E188" i="41"/>
  <c r="E187" i="41"/>
  <c r="E186" i="41"/>
  <c r="E185" i="41"/>
  <c r="E184" i="41"/>
  <c r="E183" i="41"/>
  <c r="E182" i="41"/>
  <c r="E181" i="41"/>
  <c r="E180" i="41"/>
  <c r="E179" i="41"/>
  <c r="E178" i="41"/>
  <c r="E177" i="41"/>
  <c r="E176" i="41"/>
  <c r="E175" i="41"/>
  <c r="E174" i="41"/>
  <c r="E173" i="41"/>
  <c r="E172" i="41"/>
  <c r="E171" i="41"/>
  <c r="E170" i="41"/>
  <c r="E169" i="41"/>
  <c r="E168" i="41"/>
  <c r="E167" i="41"/>
  <c r="E166" i="41"/>
  <c r="E165" i="41"/>
  <c r="E164" i="41"/>
  <c r="E163" i="41"/>
  <c r="E162" i="41"/>
  <c r="E161" i="41"/>
  <c r="E160" i="41"/>
  <c r="E159" i="41"/>
  <c r="E158" i="41"/>
  <c r="E157" i="41"/>
  <c r="E156" i="41"/>
  <c r="E155" i="41"/>
  <c r="E154" i="41"/>
  <c r="E153" i="41"/>
  <c r="E152" i="41"/>
  <c r="E151" i="41"/>
  <c r="E150" i="41"/>
  <c r="E149" i="41"/>
  <c r="E148" i="41"/>
  <c r="E147" i="41"/>
  <c r="E146" i="41"/>
  <c r="E145" i="41"/>
  <c r="E144" i="41"/>
  <c r="E143" i="41"/>
  <c r="E142" i="41"/>
  <c r="E141" i="41"/>
  <c r="E140" i="41"/>
  <c r="E139" i="41"/>
  <c r="E138" i="41"/>
  <c r="E137" i="41"/>
  <c r="E136" i="41"/>
  <c r="E135" i="41"/>
  <c r="E134" i="41"/>
  <c r="E133" i="41"/>
  <c r="E132" i="41"/>
  <c r="E131" i="41"/>
  <c r="E130" i="41"/>
  <c r="E129" i="41"/>
  <c r="E128" i="41"/>
  <c r="E127" i="41"/>
  <c r="E126" i="41"/>
  <c r="E125" i="41"/>
  <c r="E124" i="41"/>
  <c r="E123" i="41"/>
  <c r="E122" i="41"/>
  <c r="E121" i="41"/>
  <c r="E120" i="41"/>
  <c r="E119" i="41"/>
  <c r="E118" i="41"/>
  <c r="E117" i="41"/>
  <c r="E116" i="41"/>
  <c r="E115" i="41"/>
  <c r="E114" i="41"/>
  <c r="E113" i="41"/>
  <c r="E112" i="41"/>
  <c r="E111" i="41"/>
  <c r="E110" i="41"/>
  <c r="E109" i="41"/>
  <c r="E108" i="41"/>
  <c r="E107" i="41"/>
  <c r="E106" i="41"/>
  <c r="E105" i="41"/>
  <c r="E104" i="41"/>
  <c r="E103" i="41"/>
  <c r="E102" i="41"/>
  <c r="E101" i="41"/>
  <c r="E100" i="41"/>
  <c r="E99" i="41"/>
  <c r="E98" i="41"/>
  <c r="E97" i="41"/>
  <c r="E96" i="41"/>
  <c r="E95" i="41"/>
  <c r="E94" i="41"/>
  <c r="E93" i="41"/>
  <c r="E92" i="41"/>
  <c r="E91" i="41"/>
  <c r="E90" i="41"/>
  <c r="E89" i="41"/>
  <c r="E88" i="41"/>
  <c r="E87" i="41"/>
  <c r="E86" i="41"/>
  <c r="E85" i="41"/>
  <c r="E84" i="41"/>
  <c r="E83" i="41"/>
  <c r="E82" i="41"/>
  <c r="E81" i="41"/>
  <c r="E80" i="41"/>
  <c r="E79" i="41"/>
  <c r="E78" i="41"/>
  <c r="E77" i="41"/>
  <c r="E76" i="41"/>
  <c r="E75" i="41"/>
  <c r="E74" i="41"/>
  <c r="E73" i="41"/>
  <c r="E72" i="41"/>
  <c r="E71" i="41"/>
  <c r="E70" i="41"/>
  <c r="E69" i="41"/>
  <c r="E68" i="41"/>
  <c r="E67" i="41"/>
  <c r="E66" i="41"/>
  <c r="E65" i="41"/>
  <c r="E64" i="41"/>
  <c r="E63" i="41"/>
  <c r="E62" i="41"/>
  <c r="E61" i="41"/>
  <c r="E60" i="41"/>
  <c r="E59" i="41"/>
  <c r="E58" i="41"/>
  <c r="E57" i="41"/>
  <c r="E56" i="41"/>
  <c r="E55" i="41"/>
  <c r="E54" i="41"/>
  <c r="E53" i="41"/>
  <c r="E52" i="41"/>
  <c r="E51" i="41"/>
  <c r="E50" i="41"/>
  <c r="E49" i="41"/>
  <c r="E48" i="41"/>
  <c r="E47" i="41"/>
  <c r="E46" i="41"/>
  <c r="E45" i="41"/>
  <c r="E44" i="41"/>
  <c r="E43" i="41"/>
  <c r="E42" i="41"/>
  <c r="E41" i="41"/>
  <c r="E40" i="41"/>
  <c r="E39" i="41"/>
  <c r="E38" i="41"/>
  <c r="E37" i="41"/>
  <c r="E36" i="41"/>
  <c r="E35" i="41"/>
  <c r="E34" i="41"/>
  <c r="E33" i="41"/>
  <c r="E32" i="41"/>
  <c r="E31" i="41"/>
  <c r="E30" i="41"/>
  <c r="E29" i="41"/>
  <c r="E28" i="41"/>
  <c r="E27" i="41"/>
  <c r="E26" i="41"/>
  <c r="E25" i="41"/>
  <c r="E24" i="41"/>
  <c r="E23" i="41"/>
  <c r="E22" i="41"/>
  <c r="E21" i="41"/>
  <c r="E20" i="41"/>
  <c r="E19" i="41"/>
  <c r="E18" i="41"/>
  <c r="E17" i="41"/>
  <c r="E16" i="41"/>
  <c r="E15" i="41"/>
  <c r="E14" i="41"/>
  <c r="E13" i="41"/>
  <c r="E12" i="41"/>
  <c r="E11" i="41"/>
  <c r="E10" i="41"/>
  <c r="F4231" i="40"/>
  <c r="F4230" i="40"/>
  <c r="F4229" i="40"/>
  <c r="F4228" i="40"/>
  <c r="F4227" i="40"/>
  <c r="F4226" i="40"/>
  <c r="F4225" i="40"/>
  <c r="F4224" i="40"/>
  <c r="F4223" i="40"/>
  <c r="F4222" i="40"/>
  <c r="F4221" i="40"/>
  <c r="F4220" i="40"/>
  <c r="F4219" i="40"/>
  <c r="F4218" i="40"/>
  <c r="F4217" i="40"/>
  <c r="F4216" i="40"/>
  <c r="F4215" i="40"/>
  <c r="F4214" i="40"/>
  <c r="F4213" i="40"/>
  <c r="F4212" i="40"/>
  <c r="F4211" i="40"/>
  <c r="F4210" i="40"/>
  <c r="F4209" i="40"/>
  <c r="F4208" i="40"/>
  <c r="F4207" i="40"/>
  <c r="F4206" i="40"/>
  <c r="F4205" i="40"/>
  <c r="F4204" i="40"/>
  <c r="F4203" i="40"/>
  <c r="F4202" i="40"/>
  <c r="F4201" i="40"/>
  <c r="F4200" i="40"/>
  <c r="F4199" i="40"/>
  <c r="F4198" i="40"/>
  <c r="F4197" i="40"/>
  <c r="F4196" i="40"/>
  <c r="F4195" i="40"/>
  <c r="F4194" i="40"/>
  <c r="F4193" i="40"/>
  <c r="F4192" i="40"/>
  <c r="F4191" i="40"/>
  <c r="F4190" i="40"/>
  <c r="F4189" i="40"/>
  <c r="F4188" i="40"/>
  <c r="F4187" i="40"/>
  <c r="F4186" i="40"/>
  <c r="F4185" i="40"/>
  <c r="F4184" i="40"/>
  <c r="F4183" i="40"/>
  <c r="F4182" i="40"/>
  <c r="F4181" i="40"/>
  <c r="F4180" i="40"/>
  <c r="F4179" i="40"/>
  <c r="F4178" i="40"/>
  <c r="F4177" i="40"/>
  <c r="F4176" i="40"/>
  <c r="F4175" i="40"/>
  <c r="F4174" i="40"/>
  <c r="F4173" i="40"/>
  <c r="F4172" i="40"/>
  <c r="F4171" i="40"/>
  <c r="F4170" i="40"/>
  <c r="F4169" i="40"/>
  <c r="F4168" i="40"/>
  <c r="F4167" i="40"/>
  <c r="F4166" i="40"/>
  <c r="F4165" i="40"/>
  <c r="F4164" i="40"/>
  <c r="F4163" i="40"/>
  <c r="F4162" i="40"/>
  <c r="F4161" i="40"/>
  <c r="F4160" i="40"/>
  <c r="F4159" i="40"/>
  <c r="F4158" i="40"/>
  <c r="F4157" i="40"/>
  <c r="F4156" i="40"/>
  <c r="F4155" i="40"/>
  <c r="F4154" i="40"/>
  <c r="F4153" i="40"/>
  <c r="F4152" i="40"/>
  <c r="F4151" i="40"/>
  <c r="F4150" i="40"/>
  <c r="F4149" i="40"/>
  <c r="F4148" i="40"/>
  <c r="F4147" i="40"/>
  <c r="F4146" i="40"/>
  <c r="F4145" i="40"/>
  <c r="F4144" i="40"/>
  <c r="F4143" i="40"/>
  <c r="F4142" i="40"/>
  <c r="F4141" i="40"/>
  <c r="F4140" i="40"/>
  <c r="F4139" i="40"/>
  <c r="F4138" i="40"/>
  <c r="F4137" i="40"/>
  <c r="F4136" i="40"/>
  <c r="F4135" i="40"/>
  <c r="F4134" i="40"/>
  <c r="F4133" i="40"/>
  <c r="F4132" i="40"/>
  <c r="F4131" i="40"/>
  <c r="F4130" i="40"/>
  <c r="F4129" i="40"/>
  <c r="F4128" i="40"/>
  <c r="F4127" i="40"/>
  <c r="F4126" i="40"/>
  <c r="F4125" i="40"/>
  <c r="F4124" i="40"/>
  <c r="F4123" i="40"/>
  <c r="F4122" i="40"/>
  <c r="F4121" i="40"/>
  <c r="F4120" i="40"/>
  <c r="F4119" i="40"/>
  <c r="F4118" i="40"/>
  <c r="F4117" i="40"/>
  <c r="F4116" i="40"/>
  <c r="F4115" i="40"/>
  <c r="F4114" i="40"/>
  <c r="F4113" i="40"/>
  <c r="F4112" i="40"/>
  <c r="F4111" i="40"/>
  <c r="F4110" i="40"/>
  <c r="F4109" i="40"/>
  <c r="F4108" i="40"/>
  <c r="F4107" i="40"/>
  <c r="F4106" i="40"/>
  <c r="F4105" i="40"/>
  <c r="F4104" i="40"/>
  <c r="F4103" i="40"/>
  <c r="F4102" i="40"/>
  <c r="F4101" i="40"/>
  <c r="F4100" i="40"/>
  <c r="F4099" i="40"/>
  <c r="F4098" i="40"/>
  <c r="F4097" i="40"/>
  <c r="F4096" i="40"/>
  <c r="F4095" i="40"/>
  <c r="F4094" i="40"/>
  <c r="F4093" i="40"/>
  <c r="F4092" i="40"/>
  <c r="F4091" i="40"/>
  <c r="F4090" i="40"/>
  <c r="F4089" i="40"/>
  <c r="F4088" i="40"/>
  <c r="F4087" i="40"/>
  <c r="F4086" i="40"/>
  <c r="F4085" i="40"/>
  <c r="F4084" i="40"/>
  <c r="F4083" i="40"/>
  <c r="F4082" i="40"/>
  <c r="F4081" i="40"/>
  <c r="F4080" i="40"/>
  <c r="F4079" i="40"/>
  <c r="F4078" i="40"/>
  <c r="F4077" i="40"/>
  <c r="F4076" i="40"/>
  <c r="F4075" i="40"/>
  <c r="F4074" i="40"/>
  <c r="F4073" i="40"/>
  <c r="F4072" i="40"/>
  <c r="F4071" i="40"/>
  <c r="F4070" i="40"/>
  <c r="F4069" i="40"/>
  <c r="F4068" i="40"/>
  <c r="F4067" i="40"/>
  <c r="F4066" i="40"/>
  <c r="F4065" i="40"/>
  <c r="F4064" i="40"/>
  <c r="F4063" i="40"/>
  <c r="F4062" i="40"/>
  <c r="F4061" i="40"/>
  <c r="F4060" i="40"/>
  <c r="F4059" i="40"/>
  <c r="F4058" i="40"/>
  <c r="F4057" i="40"/>
  <c r="F4056" i="40"/>
  <c r="F4055" i="40"/>
  <c r="F4054" i="40"/>
  <c r="F4053" i="40"/>
  <c r="F4052" i="40"/>
  <c r="F4051" i="40"/>
  <c r="F4050" i="40"/>
  <c r="F4049" i="40"/>
  <c r="F4048" i="40"/>
  <c r="F4047" i="40"/>
  <c r="F4046" i="40"/>
  <c r="F4045" i="40"/>
  <c r="F4044" i="40"/>
  <c r="F4043" i="40"/>
  <c r="F4042" i="40"/>
  <c r="F4041" i="40"/>
  <c r="F4040" i="40"/>
  <c r="F4039" i="40"/>
  <c r="F4038" i="40"/>
  <c r="F4037" i="40"/>
  <c r="F4036" i="40"/>
  <c r="F4035" i="40"/>
  <c r="F4034" i="40"/>
  <c r="F4033" i="40"/>
  <c r="F4032" i="40"/>
  <c r="F4031" i="40"/>
  <c r="F4030" i="40"/>
  <c r="F4029" i="40"/>
  <c r="F4028" i="40"/>
  <c r="F4027" i="40"/>
  <c r="F4026" i="40"/>
  <c r="F4025" i="40"/>
  <c r="F4024" i="40"/>
  <c r="F4023" i="40"/>
  <c r="F4022" i="40"/>
  <c r="F4021" i="40"/>
  <c r="F4020" i="40"/>
  <c r="F4019" i="40"/>
  <c r="F4018" i="40"/>
  <c r="F4017" i="40"/>
  <c r="F4016" i="40"/>
  <c r="F4015" i="40"/>
  <c r="F4014" i="40"/>
  <c r="F4013" i="40"/>
  <c r="F4012" i="40"/>
  <c r="F4011" i="40"/>
  <c r="F4010" i="40"/>
  <c r="F4009" i="40"/>
  <c r="F4008" i="40"/>
  <c r="F4007" i="40"/>
  <c r="F4006" i="40"/>
  <c r="F4005" i="40"/>
  <c r="F4004" i="40"/>
  <c r="F4003" i="40"/>
  <c r="F4002" i="40"/>
  <c r="F4001" i="40"/>
  <c r="F4000" i="40"/>
  <c r="F3999" i="40"/>
  <c r="F3998" i="40"/>
  <c r="F3997" i="40"/>
  <c r="F3996" i="40"/>
  <c r="F3995" i="40"/>
  <c r="F3994" i="40"/>
  <c r="F3993" i="40"/>
  <c r="F3992" i="40"/>
  <c r="F3991" i="40"/>
  <c r="F3990" i="40"/>
  <c r="F3989" i="40"/>
  <c r="F3988" i="40"/>
  <c r="F3987" i="40"/>
  <c r="F3986" i="40"/>
  <c r="F3985" i="40"/>
  <c r="F3984" i="40"/>
  <c r="F3983" i="40"/>
  <c r="F3982" i="40"/>
  <c r="F3981" i="40"/>
  <c r="F3980" i="40"/>
  <c r="F3979" i="40"/>
  <c r="F3978" i="40"/>
  <c r="F3977" i="40"/>
  <c r="F3976" i="40"/>
  <c r="F3975" i="40"/>
  <c r="F3974" i="40"/>
  <c r="F3973" i="40"/>
  <c r="F3972" i="40"/>
  <c r="F3971" i="40"/>
  <c r="F3970" i="40"/>
  <c r="F3969" i="40"/>
  <c r="F3968" i="40"/>
  <c r="F3967" i="40"/>
  <c r="F3966" i="40"/>
  <c r="F3965" i="40"/>
  <c r="F3964" i="40"/>
  <c r="F3963" i="40"/>
  <c r="F3962" i="40"/>
  <c r="F3961" i="40"/>
  <c r="F3960" i="40"/>
  <c r="F3959" i="40"/>
  <c r="F3958" i="40"/>
  <c r="F3957" i="40"/>
  <c r="F3956" i="40"/>
  <c r="F3955" i="40"/>
  <c r="F3954" i="40"/>
  <c r="F3953" i="40"/>
  <c r="F3952" i="40"/>
  <c r="F3951" i="40"/>
  <c r="F3950" i="40"/>
  <c r="F3949" i="40"/>
  <c r="F3948" i="40"/>
  <c r="F3947" i="40"/>
  <c r="F3946" i="40"/>
  <c r="F3945" i="40"/>
  <c r="F3944" i="40"/>
  <c r="F3943" i="40"/>
  <c r="F3942" i="40"/>
  <c r="F3941" i="40"/>
  <c r="F3940" i="40"/>
  <c r="F3939" i="40"/>
  <c r="F3938" i="40"/>
  <c r="F3937" i="40"/>
  <c r="F3936" i="40"/>
  <c r="F3935" i="40"/>
  <c r="F3934" i="40"/>
  <c r="F3933" i="40"/>
  <c r="F3932" i="40"/>
  <c r="F3931" i="40"/>
  <c r="F3930" i="40"/>
  <c r="F3929" i="40"/>
  <c r="F3928" i="40"/>
  <c r="F3927" i="40"/>
  <c r="F3926" i="40"/>
  <c r="F3925" i="40"/>
  <c r="F3924" i="40"/>
  <c r="F3923" i="40"/>
  <c r="F3922" i="40"/>
  <c r="F3921" i="40"/>
  <c r="F3920" i="40"/>
  <c r="F3919" i="40"/>
  <c r="F3918" i="40"/>
  <c r="F3917" i="40"/>
  <c r="F3916" i="40"/>
  <c r="F3915" i="40"/>
  <c r="F3914" i="40"/>
  <c r="F3913" i="40"/>
  <c r="F3912" i="40"/>
  <c r="F3911" i="40"/>
  <c r="F3910" i="40"/>
  <c r="F3909" i="40"/>
  <c r="F3908" i="40"/>
  <c r="F3907" i="40"/>
  <c r="F3906" i="40"/>
  <c r="F3905" i="40"/>
  <c r="F3904" i="40"/>
  <c r="F3903" i="40"/>
  <c r="F3902" i="40"/>
  <c r="F3901" i="40"/>
  <c r="F3900" i="40"/>
  <c r="F3899" i="40"/>
  <c r="F3898" i="40"/>
  <c r="F3897" i="40"/>
  <c r="F3896" i="40"/>
  <c r="F3895" i="40"/>
  <c r="F3894" i="40"/>
  <c r="F3893" i="40"/>
  <c r="F3892" i="40"/>
  <c r="F3891" i="40"/>
  <c r="F3890" i="40"/>
  <c r="F3889" i="40"/>
  <c r="F3888" i="40"/>
  <c r="F3887" i="40"/>
  <c r="F3886" i="40"/>
  <c r="F3885" i="40"/>
  <c r="F3884" i="40"/>
  <c r="F3883" i="40"/>
  <c r="F3882" i="40"/>
  <c r="F3881" i="40"/>
  <c r="F3880" i="40"/>
  <c r="F3879" i="40"/>
  <c r="F3878" i="40"/>
  <c r="F3877" i="40"/>
  <c r="F3876" i="40"/>
  <c r="F3875" i="40"/>
  <c r="F3874" i="40"/>
  <c r="F3873" i="40"/>
  <c r="F3872" i="40"/>
  <c r="F3871" i="40"/>
  <c r="F3870" i="40"/>
  <c r="F3869" i="40"/>
  <c r="F3868" i="40"/>
  <c r="F3867" i="40"/>
  <c r="F3866" i="40"/>
  <c r="F3865" i="40"/>
  <c r="F3864" i="40"/>
  <c r="F3863" i="40"/>
  <c r="F3862" i="40"/>
  <c r="F3861" i="40"/>
  <c r="F3860" i="40"/>
  <c r="F3859" i="40"/>
  <c r="F3858" i="40"/>
  <c r="F3857" i="40"/>
  <c r="F3856" i="40"/>
  <c r="F3855" i="40"/>
  <c r="F3854" i="40"/>
  <c r="F3853" i="40"/>
  <c r="F3852" i="40"/>
  <c r="F3851" i="40"/>
  <c r="F3850" i="40"/>
  <c r="F3849" i="40"/>
  <c r="F3848" i="40"/>
  <c r="F3847" i="40"/>
  <c r="F3846" i="40"/>
  <c r="F3845" i="40"/>
  <c r="F3844" i="40"/>
  <c r="F3843" i="40"/>
  <c r="F3842" i="40"/>
  <c r="F3841" i="40"/>
  <c r="F3840" i="40"/>
  <c r="F3839" i="40"/>
  <c r="F3838" i="40"/>
  <c r="F3837" i="40"/>
  <c r="F3836" i="40"/>
  <c r="F3835" i="40"/>
  <c r="F3834" i="40"/>
  <c r="F3833" i="40"/>
  <c r="F3832" i="40"/>
  <c r="F3831" i="40"/>
  <c r="F3830" i="40"/>
  <c r="F3829" i="40"/>
  <c r="F3828" i="40"/>
  <c r="F3827" i="40"/>
  <c r="F3826" i="40"/>
  <c r="F3825" i="40"/>
  <c r="F3824" i="40"/>
  <c r="F3823" i="40"/>
  <c r="F3822" i="40"/>
  <c r="F3821" i="40"/>
  <c r="F3820" i="40"/>
  <c r="F3819" i="40"/>
  <c r="F3818" i="40"/>
  <c r="F3817" i="40"/>
  <c r="F3816" i="40"/>
  <c r="F3815" i="40"/>
  <c r="F3814" i="40"/>
  <c r="F3813" i="40"/>
  <c r="F3812" i="40"/>
  <c r="F3811" i="40"/>
  <c r="F3810" i="40"/>
  <c r="F3809" i="40"/>
  <c r="F3808" i="40"/>
  <c r="F3807" i="40"/>
  <c r="F3806" i="40"/>
  <c r="F3805" i="40"/>
  <c r="F3804" i="40"/>
  <c r="F3803" i="40"/>
  <c r="F3802" i="40"/>
  <c r="F3801" i="40"/>
  <c r="F3800" i="40"/>
  <c r="F3799" i="40"/>
  <c r="F3798" i="40"/>
  <c r="F3797" i="40"/>
  <c r="F3796" i="40"/>
  <c r="F3795" i="40"/>
  <c r="F3794" i="40"/>
  <c r="F3793" i="40"/>
  <c r="F3792" i="40"/>
  <c r="F3791" i="40"/>
  <c r="F3790" i="40"/>
  <c r="F3789" i="40"/>
  <c r="F3788" i="40"/>
  <c r="F3787" i="40"/>
  <c r="F3786" i="40"/>
  <c r="F3785" i="40"/>
  <c r="F3784" i="40"/>
  <c r="F3783" i="40"/>
  <c r="F3782" i="40"/>
  <c r="F3781" i="40"/>
  <c r="F3780" i="40"/>
  <c r="F3779" i="40"/>
  <c r="F3778" i="40"/>
  <c r="F3777" i="40"/>
  <c r="F3776" i="40"/>
  <c r="F3775" i="40"/>
  <c r="F3774" i="40"/>
  <c r="F3773" i="40"/>
  <c r="F3772" i="40"/>
  <c r="F3771" i="40"/>
  <c r="F3770" i="40"/>
  <c r="F3769" i="40"/>
  <c r="F3768" i="40"/>
  <c r="F3767" i="40"/>
  <c r="F3766" i="40"/>
  <c r="F3765" i="40"/>
  <c r="F3764" i="40"/>
  <c r="F3763" i="40"/>
  <c r="F3762" i="40"/>
  <c r="F3761" i="40"/>
  <c r="F3760" i="40"/>
  <c r="F3759" i="40"/>
  <c r="F3758" i="40"/>
  <c r="F3757" i="40"/>
  <c r="F3756" i="40"/>
  <c r="F3755" i="40"/>
  <c r="F3754" i="40"/>
  <c r="F3753" i="40"/>
  <c r="F3752" i="40"/>
  <c r="F3751" i="40"/>
  <c r="F3750" i="40"/>
  <c r="F3749" i="40"/>
  <c r="F3748" i="40"/>
  <c r="F3747" i="40"/>
  <c r="F3746" i="40"/>
  <c r="F3745" i="40"/>
  <c r="F3744" i="40"/>
  <c r="F3743" i="40"/>
  <c r="F3742" i="40"/>
  <c r="F3741" i="40"/>
  <c r="F3740" i="40"/>
  <c r="F3739" i="40"/>
  <c r="F3738" i="40"/>
  <c r="F3737" i="40"/>
  <c r="F3736" i="40"/>
  <c r="F3735" i="40"/>
  <c r="F3734" i="40"/>
  <c r="F3733" i="40"/>
  <c r="F3732" i="40"/>
  <c r="F3731" i="40"/>
  <c r="F3730" i="40"/>
  <c r="F3729" i="40"/>
  <c r="F3728" i="40"/>
  <c r="F3727" i="40"/>
  <c r="F3726" i="40"/>
  <c r="F3725" i="40"/>
  <c r="F3724" i="40"/>
  <c r="F3723" i="40"/>
  <c r="F3722" i="40"/>
  <c r="F3721" i="40"/>
  <c r="F3720" i="40"/>
  <c r="F3719" i="40"/>
  <c r="F3718" i="40"/>
  <c r="F3717" i="40"/>
  <c r="F3716" i="40"/>
  <c r="F3715" i="40"/>
  <c r="F3714" i="40"/>
  <c r="F3713" i="40"/>
  <c r="F3712" i="40"/>
  <c r="F3711" i="40"/>
  <c r="F3710" i="40"/>
  <c r="F3709" i="40"/>
  <c r="F3708" i="40"/>
  <c r="F3707" i="40"/>
  <c r="F3706" i="40"/>
  <c r="F3705" i="40"/>
  <c r="F3704" i="40"/>
  <c r="F3703" i="40"/>
  <c r="F3702" i="40"/>
  <c r="F3701" i="40"/>
  <c r="F3700" i="40"/>
  <c r="F3699" i="40"/>
  <c r="F3698" i="40"/>
  <c r="F3697" i="40"/>
  <c r="F3696" i="40"/>
  <c r="F3695" i="40"/>
  <c r="F3694" i="40"/>
  <c r="F3693" i="40"/>
  <c r="F3692" i="40"/>
  <c r="F3691" i="40"/>
  <c r="F3690" i="40"/>
  <c r="F3689" i="40"/>
  <c r="F3688" i="40"/>
  <c r="F3687" i="40"/>
  <c r="F3686" i="40"/>
  <c r="F3685" i="40"/>
  <c r="F3684" i="40"/>
  <c r="F3683" i="40"/>
  <c r="F3682" i="40"/>
  <c r="F3681" i="40"/>
  <c r="F3680" i="40"/>
  <c r="F3679" i="40"/>
  <c r="F3678" i="40"/>
  <c r="F3677" i="40"/>
  <c r="F3676" i="40"/>
  <c r="F3675" i="40"/>
  <c r="F3674" i="40"/>
  <c r="F3673" i="40"/>
  <c r="F3672" i="40"/>
  <c r="F3671" i="40"/>
  <c r="F3670" i="40"/>
  <c r="F3669" i="40"/>
  <c r="F3668" i="40"/>
  <c r="F3667" i="40"/>
  <c r="F3666" i="40"/>
  <c r="F3665" i="40"/>
  <c r="F3664" i="40"/>
  <c r="F3663" i="40"/>
  <c r="F3662" i="40"/>
  <c r="F3661" i="40"/>
  <c r="F3660" i="40"/>
  <c r="F3659" i="40"/>
  <c r="F3658" i="40"/>
  <c r="F3657" i="40"/>
  <c r="F3656" i="40"/>
  <c r="F3655" i="40"/>
  <c r="F3654" i="40"/>
  <c r="F3653" i="40"/>
  <c r="F3652" i="40"/>
  <c r="F3651" i="40"/>
  <c r="F3650" i="40"/>
  <c r="F3649" i="40"/>
  <c r="F3648" i="40"/>
  <c r="F3647" i="40"/>
  <c r="F3646" i="40"/>
  <c r="F3645" i="40"/>
  <c r="F3644" i="40"/>
  <c r="F3643" i="40"/>
  <c r="F3642" i="40"/>
  <c r="F3641" i="40"/>
  <c r="F3640" i="40"/>
  <c r="F3639" i="40"/>
  <c r="F3638" i="40"/>
  <c r="F3637" i="40"/>
  <c r="F3636" i="40"/>
  <c r="F3635" i="40"/>
  <c r="F3634" i="40"/>
  <c r="F3633" i="40"/>
  <c r="F3632" i="40"/>
  <c r="F3631" i="40"/>
  <c r="F3630" i="40"/>
  <c r="F3629" i="40"/>
  <c r="F3628" i="40"/>
  <c r="F3627" i="40"/>
  <c r="F3626" i="40"/>
  <c r="F3625" i="40"/>
  <c r="F3624" i="40"/>
  <c r="F3623" i="40"/>
  <c r="F3622" i="40"/>
  <c r="F3621" i="40"/>
  <c r="F3620" i="40"/>
  <c r="F3619" i="40"/>
  <c r="F3618" i="40"/>
  <c r="F3617" i="40"/>
  <c r="F3616" i="40"/>
  <c r="F3615" i="40"/>
  <c r="F3614" i="40"/>
  <c r="F3613" i="40"/>
  <c r="F3612" i="40"/>
  <c r="F3611" i="40"/>
  <c r="F3610" i="40"/>
  <c r="F3609" i="40"/>
  <c r="F3608" i="40"/>
  <c r="F3607" i="40"/>
  <c r="F3606" i="40"/>
  <c r="F3605" i="40"/>
  <c r="F3604" i="40"/>
  <c r="F3603" i="40"/>
  <c r="F3602" i="40"/>
  <c r="F3601" i="40"/>
  <c r="F3600" i="40"/>
  <c r="F3599" i="40"/>
  <c r="F3598" i="40"/>
  <c r="F3597" i="40"/>
  <c r="F3596" i="40"/>
  <c r="F3595" i="40"/>
  <c r="F3594" i="40"/>
  <c r="F3593" i="40"/>
  <c r="F3592" i="40"/>
  <c r="F3591" i="40"/>
  <c r="F3590" i="40"/>
  <c r="F3589" i="40"/>
  <c r="F3588" i="40"/>
  <c r="F3587" i="40"/>
  <c r="F3586" i="40"/>
  <c r="F3585" i="40"/>
  <c r="F3584" i="40"/>
  <c r="F3583" i="40"/>
  <c r="F3582" i="40"/>
  <c r="F3581" i="40"/>
  <c r="F3580" i="40"/>
  <c r="F3579" i="40"/>
  <c r="F3578" i="40"/>
  <c r="F3577" i="40"/>
  <c r="F3576" i="40"/>
  <c r="F3575" i="40"/>
  <c r="F3574" i="40"/>
  <c r="F3573" i="40"/>
  <c r="F3572" i="40"/>
  <c r="F3571" i="40"/>
  <c r="F3570" i="40"/>
  <c r="F3569" i="40"/>
  <c r="F3568" i="40"/>
  <c r="F3567" i="40"/>
  <c r="F3566" i="40"/>
  <c r="F3565" i="40"/>
  <c r="F3564" i="40"/>
  <c r="F3563" i="40"/>
  <c r="F3562" i="40"/>
  <c r="F3561" i="40"/>
  <c r="F3560" i="40"/>
  <c r="F3559" i="40"/>
  <c r="F3558" i="40"/>
  <c r="F3557" i="40"/>
  <c r="F3556" i="40"/>
  <c r="F3555" i="40"/>
  <c r="F3554" i="40"/>
  <c r="F3553" i="40"/>
  <c r="F3552" i="40"/>
  <c r="F3551" i="40"/>
  <c r="F3550" i="40"/>
  <c r="F3549" i="40"/>
  <c r="F3548" i="40"/>
  <c r="F3547" i="40"/>
  <c r="F3546" i="40"/>
  <c r="F3545" i="40"/>
  <c r="F3544" i="40"/>
  <c r="F3543" i="40"/>
  <c r="F3542" i="40"/>
  <c r="F3541" i="40"/>
  <c r="F3540" i="40"/>
  <c r="F3539" i="40"/>
  <c r="F3538" i="40"/>
  <c r="F3537" i="40"/>
  <c r="F3536" i="40"/>
  <c r="F3535" i="40"/>
  <c r="F3534" i="40"/>
  <c r="F3533" i="40"/>
  <c r="F3532" i="40"/>
  <c r="F3531" i="40"/>
  <c r="F3530" i="40"/>
  <c r="F3529" i="40"/>
  <c r="F3528" i="40"/>
  <c r="F3527" i="40"/>
  <c r="F3526" i="40"/>
  <c r="F3525" i="40"/>
  <c r="F3524" i="40"/>
  <c r="F3523" i="40"/>
  <c r="F3522" i="40"/>
  <c r="F3521" i="40"/>
  <c r="F3520" i="40"/>
  <c r="F3519" i="40"/>
  <c r="F3518" i="40"/>
  <c r="F3517" i="40"/>
  <c r="F3516" i="40"/>
  <c r="F3515" i="40"/>
  <c r="F3514" i="40"/>
  <c r="F3513" i="40"/>
  <c r="F3512" i="40"/>
  <c r="F3511" i="40"/>
  <c r="F3510" i="40"/>
  <c r="F3509" i="40"/>
  <c r="F3508" i="40"/>
  <c r="F3507" i="40"/>
  <c r="F3506" i="40"/>
  <c r="F3505" i="40"/>
  <c r="F3504" i="40"/>
  <c r="F3503" i="40"/>
  <c r="F3502" i="40"/>
  <c r="F3501" i="40"/>
  <c r="F3500" i="40"/>
  <c r="F3499" i="40"/>
  <c r="F3498" i="40"/>
  <c r="F3497" i="40"/>
  <c r="F3496" i="40"/>
  <c r="F3495" i="40"/>
  <c r="F3494" i="40"/>
  <c r="F3493" i="40"/>
  <c r="F3492" i="40"/>
  <c r="F3491" i="40"/>
  <c r="F3490" i="40"/>
  <c r="F3489" i="40"/>
  <c r="F3488" i="40"/>
  <c r="F3487" i="40"/>
  <c r="F3486" i="40"/>
  <c r="F3485" i="40"/>
  <c r="F3484" i="40"/>
  <c r="F3483" i="40"/>
  <c r="F3482" i="40"/>
  <c r="F3481" i="40"/>
  <c r="F3480" i="40"/>
  <c r="F3479" i="40"/>
  <c r="F3478" i="40"/>
  <c r="F3477" i="40"/>
  <c r="F3476" i="40"/>
  <c r="F3475" i="40"/>
  <c r="F3474" i="40"/>
  <c r="F3473" i="40"/>
  <c r="F3472" i="40"/>
  <c r="F3471" i="40"/>
  <c r="F3470" i="40"/>
  <c r="F3469" i="40"/>
  <c r="F3468" i="40"/>
  <c r="F3467" i="40"/>
  <c r="F3466" i="40"/>
  <c r="F3465" i="40"/>
  <c r="F3464" i="40"/>
  <c r="F3463" i="40"/>
  <c r="F3462" i="40"/>
  <c r="F3461" i="40"/>
  <c r="F3460" i="40"/>
  <c r="F3459" i="40"/>
  <c r="F3458" i="40"/>
  <c r="F3457" i="40"/>
  <c r="F3456" i="40"/>
  <c r="F3455" i="40"/>
  <c r="F3454" i="40"/>
  <c r="F3453" i="40"/>
  <c r="F3452" i="40"/>
  <c r="F3451" i="40"/>
  <c r="F3450" i="40"/>
  <c r="F3449" i="40"/>
  <c r="F3448" i="40"/>
  <c r="F3447" i="40"/>
  <c r="F3446" i="40"/>
  <c r="F3445" i="40"/>
  <c r="F3444" i="40"/>
  <c r="F3443" i="40"/>
  <c r="F3442" i="40"/>
  <c r="F3441" i="40"/>
  <c r="F3440" i="40"/>
  <c r="F3439" i="40"/>
  <c r="F3438" i="40"/>
  <c r="F3437" i="40"/>
  <c r="F3436" i="40"/>
  <c r="F3435" i="40"/>
  <c r="F3434" i="40"/>
  <c r="F3433" i="40"/>
  <c r="F3432" i="40"/>
  <c r="F3431" i="40"/>
  <c r="F3430" i="40"/>
  <c r="F3429" i="40"/>
  <c r="F3428" i="40"/>
  <c r="F3427" i="40"/>
  <c r="F3426" i="40"/>
  <c r="F3425" i="40"/>
  <c r="F3424" i="40"/>
  <c r="F3423" i="40"/>
  <c r="F3422" i="40"/>
  <c r="F3421" i="40"/>
  <c r="F3420" i="40"/>
  <c r="F3419" i="40"/>
  <c r="F3418" i="40"/>
  <c r="F3417" i="40"/>
  <c r="F3416" i="40"/>
  <c r="F3415" i="40"/>
  <c r="F3414" i="40"/>
  <c r="F3413" i="40"/>
  <c r="F3412" i="40"/>
  <c r="F3411" i="40"/>
  <c r="F3410" i="40"/>
  <c r="F3409" i="40"/>
  <c r="F3408" i="40"/>
  <c r="F3407" i="40"/>
  <c r="F3406" i="40"/>
  <c r="F3405" i="40"/>
  <c r="F3404" i="40"/>
  <c r="F3403" i="40"/>
  <c r="F3402" i="40"/>
  <c r="F3401" i="40"/>
  <c r="F3400" i="40"/>
  <c r="F3399" i="40"/>
  <c r="F3398" i="40"/>
  <c r="F3397" i="40"/>
  <c r="F3396" i="40"/>
  <c r="F3395" i="40"/>
  <c r="F3394" i="40"/>
  <c r="F3393" i="40"/>
  <c r="F3392" i="40"/>
  <c r="F3391" i="40"/>
  <c r="F3390" i="40"/>
  <c r="F3389" i="40"/>
  <c r="F3388" i="40"/>
  <c r="F3387" i="40"/>
  <c r="F3386" i="40"/>
  <c r="F3385" i="40"/>
  <c r="F3384" i="40"/>
  <c r="F3383" i="40"/>
  <c r="F3382" i="40"/>
  <c r="F3381" i="40"/>
  <c r="F3380" i="40"/>
  <c r="F3379" i="40"/>
  <c r="F3378" i="40"/>
  <c r="F3377" i="40"/>
  <c r="F3376" i="40"/>
  <c r="F3375" i="40"/>
  <c r="F3374" i="40"/>
  <c r="F3373" i="40"/>
  <c r="F3372" i="40"/>
  <c r="F3371" i="40"/>
  <c r="F3370" i="40"/>
  <c r="F3369" i="40"/>
  <c r="F3368" i="40"/>
  <c r="F3367" i="40"/>
  <c r="F3366" i="40"/>
  <c r="F3365" i="40"/>
  <c r="F3364" i="40"/>
  <c r="F3363" i="40"/>
  <c r="F3362" i="40"/>
  <c r="F3361" i="40"/>
  <c r="F3360" i="40"/>
  <c r="F3359" i="40"/>
  <c r="F3358" i="40"/>
  <c r="F3357" i="40"/>
  <c r="F3356" i="40"/>
  <c r="F3355" i="40"/>
  <c r="F3354" i="40"/>
  <c r="F3353" i="40"/>
  <c r="F3352" i="40"/>
  <c r="F3351" i="40"/>
  <c r="F3350" i="40"/>
  <c r="F3349" i="40"/>
  <c r="F3348" i="40"/>
  <c r="F3347" i="40"/>
  <c r="F3346" i="40"/>
  <c r="F3345" i="40"/>
  <c r="F3344" i="40"/>
  <c r="F3343" i="40"/>
  <c r="F3342" i="40"/>
  <c r="F3341" i="40"/>
  <c r="F3340" i="40"/>
  <c r="F3339" i="40"/>
  <c r="F3338" i="40"/>
  <c r="F3337" i="40"/>
  <c r="F3336" i="40"/>
  <c r="F3335" i="40"/>
  <c r="F3334" i="40"/>
  <c r="F3333" i="40"/>
  <c r="F3332" i="40"/>
  <c r="F3331" i="40"/>
  <c r="F3330" i="40"/>
  <c r="F3329" i="40"/>
  <c r="F3328" i="40"/>
  <c r="F3327" i="40"/>
  <c r="F3326" i="40"/>
  <c r="F3325" i="40"/>
  <c r="F3324" i="40"/>
  <c r="F3323" i="40"/>
  <c r="F3322" i="40"/>
  <c r="F3321" i="40"/>
  <c r="F3320" i="40"/>
  <c r="F3319" i="40"/>
  <c r="F3318" i="40"/>
  <c r="F3317" i="40"/>
  <c r="F3316" i="40"/>
  <c r="F3315" i="40"/>
  <c r="F3314" i="40"/>
  <c r="F3313" i="40"/>
  <c r="F3312" i="40"/>
  <c r="F3311" i="40"/>
  <c r="F3310" i="40"/>
  <c r="F3309" i="40"/>
  <c r="F3308" i="40"/>
  <c r="F3307" i="40"/>
  <c r="F3306" i="40"/>
  <c r="F3305" i="40"/>
  <c r="F3304" i="40"/>
  <c r="F3303" i="40"/>
  <c r="F3302" i="40"/>
  <c r="F3301" i="40"/>
  <c r="F3300" i="40"/>
  <c r="F3299" i="40"/>
  <c r="F3298" i="40"/>
  <c r="F3297" i="40"/>
  <c r="F3296" i="40"/>
  <c r="F3295" i="40"/>
  <c r="F3294" i="40"/>
  <c r="F3293" i="40"/>
  <c r="F3292" i="40"/>
  <c r="F3291" i="40"/>
  <c r="F3290" i="40"/>
  <c r="F3289" i="40"/>
  <c r="F3288" i="40"/>
  <c r="F3287" i="40"/>
  <c r="F3286" i="40"/>
  <c r="F3285" i="40"/>
  <c r="F3284" i="40"/>
  <c r="F3283" i="40"/>
  <c r="F3282" i="40"/>
  <c r="F3281" i="40"/>
  <c r="F3280" i="40"/>
  <c r="F3279" i="40"/>
  <c r="F3278" i="40"/>
  <c r="F3277" i="40"/>
  <c r="F3276" i="40"/>
  <c r="F3275" i="40"/>
  <c r="F3274" i="40"/>
  <c r="F3273" i="40"/>
  <c r="F3272" i="40"/>
  <c r="F3271" i="40"/>
  <c r="F3270" i="40"/>
  <c r="F3269" i="40"/>
  <c r="F3268" i="40"/>
  <c r="F3267" i="40"/>
  <c r="F3266" i="40"/>
  <c r="F3265" i="40"/>
  <c r="F3264" i="40"/>
  <c r="F3263" i="40"/>
  <c r="F3262" i="40"/>
  <c r="F3261" i="40"/>
  <c r="F3260" i="40"/>
  <c r="F3259" i="40"/>
  <c r="F3258" i="40"/>
  <c r="F3257" i="40"/>
  <c r="F3256" i="40"/>
  <c r="F3255" i="40"/>
  <c r="F3254" i="40"/>
  <c r="F3253" i="40"/>
  <c r="F3252" i="40"/>
  <c r="F3251" i="40"/>
  <c r="F3250" i="40"/>
  <c r="F3249" i="40"/>
  <c r="F3248" i="40"/>
  <c r="F3247" i="40"/>
  <c r="F3246" i="40"/>
  <c r="F3245" i="40"/>
  <c r="F3244" i="40"/>
  <c r="F3243" i="40"/>
  <c r="F3242" i="40"/>
  <c r="F3241" i="40"/>
  <c r="F3240" i="40"/>
  <c r="F3239" i="40"/>
  <c r="F3238" i="40"/>
  <c r="F3237" i="40"/>
  <c r="F3236" i="40"/>
  <c r="F3235" i="40"/>
  <c r="F3234" i="40"/>
  <c r="F3233" i="40"/>
  <c r="F3232" i="40"/>
  <c r="F3231" i="40"/>
  <c r="F3230" i="40"/>
  <c r="F3229" i="40"/>
  <c r="F3228" i="40"/>
  <c r="F3227" i="40"/>
  <c r="F3226" i="40"/>
  <c r="F3225" i="40"/>
  <c r="F3224" i="40"/>
  <c r="F3223" i="40"/>
  <c r="F3222" i="40"/>
  <c r="F3221" i="40"/>
  <c r="F3220" i="40"/>
  <c r="F3219" i="40"/>
  <c r="F3218" i="40"/>
  <c r="F3217" i="40"/>
  <c r="F3216" i="40"/>
  <c r="F3215" i="40"/>
  <c r="F3214" i="40"/>
  <c r="F3213" i="40"/>
  <c r="F3212" i="40"/>
  <c r="F3211" i="40"/>
  <c r="F3210" i="40"/>
  <c r="F3209" i="40"/>
  <c r="F3208" i="40"/>
  <c r="F3207" i="40"/>
  <c r="F3206" i="40"/>
  <c r="F3205" i="40"/>
  <c r="F3204" i="40"/>
  <c r="F3203" i="40"/>
  <c r="F3202" i="40"/>
  <c r="F3201" i="40"/>
  <c r="F3200" i="40"/>
  <c r="F3199" i="40"/>
  <c r="F3198" i="40"/>
  <c r="F3197" i="40"/>
  <c r="F3196" i="40"/>
  <c r="F3195" i="40"/>
  <c r="F3194" i="40"/>
  <c r="F3193" i="40"/>
  <c r="F3192" i="40"/>
  <c r="F3191" i="40"/>
  <c r="F3190" i="40"/>
  <c r="F3189" i="40"/>
  <c r="F3188" i="40"/>
  <c r="F3187" i="40"/>
  <c r="F3186" i="40"/>
  <c r="F3185" i="40"/>
  <c r="F3184" i="40"/>
  <c r="F3183" i="40"/>
  <c r="F3182" i="40"/>
  <c r="F3181" i="40"/>
  <c r="F3180" i="40"/>
  <c r="F3179" i="40"/>
  <c r="F3178" i="40"/>
  <c r="F3177" i="40"/>
  <c r="F3176" i="40"/>
  <c r="F3175" i="40"/>
  <c r="F3174" i="40"/>
  <c r="F3173" i="40"/>
  <c r="F3172" i="40"/>
  <c r="F3171" i="40"/>
  <c r="F3170" i="40"/>
  <c r="F3169" i="40"/>
  <c r="F3168" i="40"/>
  <c r="F3167" i="40"/>
  <c r="F3166" i="40"/>
  <c r="F3165" i="40"/>
  <c r="F3164" i="40"/>
  <c r="F3163" i="40"/>
  <c r="F3162" i="40"/>
  <c r="F3161" i="40"/>
  <c r="F3160" i="40"/>
  <c r="F3159" i="40"/>
  <c r="F3158" i="40"/>
  <c r="F3157" i="40"/>
  <c r="F3156" i="40"/>
  <c r="F3155" i="40"/>
  <c r="F3154" i="40"/>
  <c r="F3153" i="40"/>
  <c r="F3152" i="40"/>
  <c r="F3151" i="40"/>
  <c r="F3150" i="40"/>
  <c r="F3149" i="40"/>
  <c r="F3148" i="40"/>
  <c r="F3147" i="40"/>
  <c r="F3146" i="40"/>
  <c r="F3145" i="40"/>
  <c r="F3144" i="40"/>
  <c r="F3143" i="40"/>
  <c r="F3142" i="40"/>
  <c r="F3141" i="40"/>
  <c r="F3140" i="40"/>
  <c r="F3139" i="40"/>
  <c r="F3138" i="40"/>
  <c r="F3137" i="40"/>
  <c r="F3136" i="40"/>
  <c r="F3135" i="40"/>
  <c r="F3134" i="40"/>
  <c r="F3133" i="40"/>
  <c r="F3132" i="40"/>
  <c r="F3131" i="40"/>
  <c r="F3130" i="40"/>
  <c r="F3129" i="40"/>
  <c r="F3128" i="40"/>
  <c r="F3127" i="40"/>
  <c r="F3126" i="40"/>
  <c r="F3125" i="40"/>
  <c r="F3124" i="40"/>
  <c r="F3123" i="40"/>
  <c r="F3122" i="40"/>
  <c r="F3121" i="40"/>
  <c r="F3120" i="40"/>
  <c r="F3119" i="40"/>
  <c r="F3118" i="40"/>
  <c r="F3117" i="40"/>
  <c r="F3116" i="40"/>
  <c r="F3115" i="40"/>
  <c r="F3114" i="40"/>
  <c r="F3113" i="40"/>
  <c r="F3112" i="40"/>
  <c r="F3111" i="40"/>
  <c r="F3110" i="40"/>
  <c r="F3109" i="40"/>
  <c r="F3108" i="40"/>
  <c r="F3107" i="40"/>
  <c r="F3106" i="40"/>
  <c r="F3105" i="40"/>
  <c r="F3104" i="40"/>
  <c r="F3103" i="40"/>
  <c r="F3102" i="40"/>
  <c r="F3101" i="40"/>
  <c r="F3100" i="40"/>
  <c r="F3099" i="40"/>
  <c r="F3098" i="40"/>
  <c r="F3097" i="40"/>
  <c r="F3096" i="40"/>
  <c r="F3095" i="40"/>
  <c r="F3094" i="40"/>
  <c r="F3093" i="40"/>
  <c r="F3092" i="40"/>
  <c r="F3091" i="40"/>
  <c r="F3090" i="40"/>
  <c r="F3089" i="40"/>
  <c r="F3088" i="40"/>
  <c r="F3087" i="40"/>
  <c r="F3086" i="40"/>
  <c r="F3085" i="40"/>
  <c r="F3084" i="40"/>
  <c r="F3083" i="40"/>
  <c r="F3082" i="40"/>
  <c r="F3081" i="40"/>
  <c r="F3080" i="40"/>
  <c r="F3079" i="40"/>
  <c r="F3078" i="40"/>
  <c r="F3077" i="40"/>
  <c r="F3076" i="40"/>
  <c r="F3075" i="40"/>
  <c r="F3074" i="40"/>
  <c r="F3073" i="40"/>
  <c r="F3072" i="40"/>
  <c r="F3071" i="40"/>
  <c r="F3070" i="40"/>
  <c r="F3069" i="40"/>
  <c r="F3068" i="40"/>
  <c r="F3067" i="40"/>
  <c r="F3066" i="40"/>
  <c r="F3065" i="40"/>
  <c r="F3064" i="40"/>
  <c r="F3063" i="40"/>
  <c r="F3062" i="40"/>
  <c r="F3061" i="40"/>
  <c r="F3060" i="40"/>
  <c r="F3059" i="40"/>
  <c r="F3058" i="40"/>
  <c r="F3057" i="40"/>
  <c r="F3056" i="40"/>
  <c r="F3055" i="40"/>
  <c r="F3054" i="40"/>
  <c r="F3053" i="40"/>
  <c r="F3052" i="40"/>
  <c r="F3051" i="40"/>
  <c r="F3050" i="40"/>
  <c r="F3049" i="40"/>
  <c r="F3048" i="40"/>
  <c r="F3047" i="40"/>
  <c r="F3046" i="40"/>
  <c r="F3045" i="40"/>
  <c r="F3044" i="40"/>
  <c r="F3043" i="40"/>
  <c r="F3042" i="40"/>
  <c r="F3041" i="40"/>
  <c r="F3040" i="40"/>
  <c r="F3039" i="40"/>
  <c r="F3038" i="40"/>
  <c r="F3037" i="40"/>
  <c r="F3036" i="40"/>
  <c r="F3035" i="40"/>
  <c r="F3034" i="40"/>
  <c r="F3033" i="40"/>
  <c r="F3032" i="40"/>
  <c r="F3031" i="40"/>
  <c r="F3030" i="40"/>
  <c r="F3029" i="40"/>
  <c r="F3028" i="40"/>
  <c r="F3027" i="40"/>
  <c r="F3026" i="40"/>
  <c r="F3025" i="40"/>
  <c r="F3024" i="40"/>
  <c r="F3023" i="40"/>
  <c r="F3022" i="40"/>
  <c r="F3021" i="40"/>
  <c r="F3020" i="40"/>
  <c r="F3019" i="40"/>
  <c r="F3018" i="40"/>
  <c r="F3017" i="40"/>
  <c r="F3016" i="40"/>
  <c r="F3015" i="40"/>
  <c r="F3014" i="40"/>
  <c r="F3013" i="40"/>
  <c r="F3012" i="40"/>
  <c r="F3011" i="40"/>
  <c r="F3010" i="40"/>
  <c r="F3009" i="40"/>
  <c r="F3008" i="40"/>
  <c r="F3007" i="40"/>
  <c r="F3006" i="40"/>
  <c r="F3005" i="40"/>
  <c r="F3004" i="40"/>
  <c r="F3003" i="40"/>
  <c r="F3002" i="40"/>
  <c r="F3001" i="40"/>
  <c r="F3000" i="40"/>
  <c r="F2999" i="40"/>
  <c r="F2998" i="40"/>
  <c r="F2997" i="40"/>
  <c r="F2996" i="40"/>
  <c r="F2995" i="40"/>
  <c r="F2994" i="40"/>
  <c r="F2993" i="40"/>
  <c r="F2992" i="40"/>
  <c r="F2991" i="40"/>
  <c r="F2990" i="40"/>
  <c r="F2989" i="40"/>
  <c r="F2988" i="40"/>
  <c r="F2987" i="40"/>
  <c r="F2986" i="40"/>
  <c r="F2985" i="40"/>
  <c r="F2984" i="40"/>
  <c r="F2983" i="40"/>
  <c r="F2982" i="40"/>
  <c r="F2981" i="40"/>
  <c r="F2980" i="40"/>
  <c r="F2979" i="40"/>
  <c r="F2978" i="40"/>
  <c r="F2977" i="40"/>
  <c r="F2976" i="40"/>
  <c r="F2975" i="40"/>
  <c r="F2974" i="40"/>
  <c r="F2973" i="40"/>
  <c r="F2972" i="40"/>
  <c r="F2971" i="40"/>
  <c r="F2970" i="40"/>
  <c r="F2969" i="40"/>
  <c r="F2968" i="40"/>
  <c r="F2967" i="40"/>
  <c r="F2966" i="40"/>
  <c r="F2965" i="40"/>
  <c r="F2964" i="40"/>
  <c r="F2963" i="40"/>
  <c r="F2962" i="40"/>
  <c r="F2961" i="40"/>
  <c r="F2960" i="40"/>
  <c r="F2959" i="40"/>
  <c r="F2958" i="40"/>
  <c r="F2957" i="40"/>
  <c r="F2956" i="40"/>
  <c r="F2955" i="40"/>
  <c r="F2954" i="40"/>
  <c r="F2953" i="40"/>
  <c r="F2952" i="40"/>
  <c r="F2951" i="40"/>
  <c r="F2950" i="40"/>
  <c r="F2949" i="40"/>
  <c r="F2948" i="40"/>
  <c r="F2947" i="40"/>
  <c r="F2946" i="40"/>
  <c r="F2945" i="40"/>
  <c r="F2944" i="40"/>
  <c r="F2943" i="40"/>
  <c r="F2942" i="40"/>
  <c r="F2941" i="40"/>
  <c r="F2940" i="40"/>
  <c r="F2939" i="40"/>
  <c r="F2938" i="40"/>
  <c r="F2937" i="40"/>
  <c r="F2936" i="40"/>
  <c r="F2935" i="40"/>
  <c r="F2934" i="40"/>
  <c r="F2933" i="40"/>
  <c r="F2932" i="40"/>
  <c r="F2931" i="40"/>
  <c r="F2930" i="40"/>
  <c r="F2929" i="40"/>
  <c r="F2928" i="40"/>
  <c r="F2927" i="40"/>
  <c r="F2926" i="40"/>
  <c r="F2925" i="40"/>
  <c r="F2924" i="40"/>
  <c r="F2923" i="40"/>
  <c r="F2922" i="40"/>
  <c r="F2921" i="40"/>
  <c r="F2920" i="40"/>
  <c r="F2919" i="40"/>
  <c r="F2918" i="40"/>
  <c r="F2917" i="40"/>
  <c r="F2916" i="40"/>
  <c r="F2915" i="40"/>
  <c r="F2914" i="40"/>
  <c r="F2913" i="40"/>
  <c r="F2912" i="40"/>
  <c r="F2911" i="40"/>
  <c r="F2910" i="40"/>
  <c r="F2909" i="40"/>
  <c r="F2908" i="40"/>
  <c r="F2907" i="40"/>
  <c r="F2906" i="40"/>
  <c r="F2905" i="40"/>
  <c r="F2904" i="40"/>
  <c r="F2903" i="40"/>
  <c r="F2902" i="40"/>
  <c r="F2901" i="40"/>
  <c r="F2900" i="40"/>
  <c r="F2899" i="40"/>
  <c r="F2898" i="40"/>
  <c r="F2897" i="40"/>
  <c r="F2896" i="40"/>
  <c r="F2895" i="40"/>
  <c r="F2894" i="40"/>
  <c r="F2893" i="40"/>
  <c r="F2892" i="40"/>
  <c r="F2891" i="40"/>
  <c r="F2890" i="40"/>
  <c r="F2889" i="40"/>
  <c r="F2888" i="40"/>
  <c r="F2887" i="40"/>
  <c r="F2886" i="40"/>
  <c r="F2885" i="40"/>
  <c r="F2884" i="40"/>
  <c r="F2883" i="40"/>
  <c r="F2882" i="40"/>
  <c r="F2881" i="40"/>
  <c r="F2880" i="40"/>
  <c r="F2879" i="40"/>
  <c r="F2878" i="40"/>
  <c r="F2877" i="40"/>
  <c r="F2876" i="40"/>
  <c r="F2875" i="40"/>
  <c r="F2874" i="40"/>
  <c r="F2873" i="40"/>
  <c r="F2872" i="40"/>
  <c r="F2871" i="40"/>
  <c r="F2870" i="40"/>
  <c r="F2869" i="40"/>
  <c r="F2868" i="40"/>
  <c r="F2867" i="40"/>
  <c r="F2866" i="40"/>
  <c r="F2865" i="40"/>
  <c r="F2864" i="40"/>
  <c r="F2863" i="40"/>
  <c r="F2862" i="40"/>
  <c r="F2861" i="40"/>
  <c r="F2860" i="40"/>
  <c r="F2859" i="40"/>
  <c r="F2858" i="40"/>
  <c r="F2857" i="40"/>
  <c r="F2856" i="40"/>
  <c r="F2855" i="40"/>
  <c r="F2854" i="40"/>
  <c r="F2853" i="40"/>
  <c r="F2852" i="40"/>
  <c r="F2851" i="40"/>
  <c r="F2850" i="40"/>
  <c r="F2849" i="40"/>
  <c r="F2848" i="40"/>
  <c r="F2847" i="40"/>
  <c r="F2846" i="40"/>
  <c r="F2845" i="40"/>
  <c r="F2844" i="40"/>
  <c r="F2843" i="40"/>
  <c r="F2842" i="40"/>
  <c r="F2841" i="40"/>
  <c r="F2840" i="40"/>
  <c r="F2839" i="40"/>
  <c r="F2838" i="40"/>
  <c r="F2837" i="40"/>
  <c r="F2836" i="40"/>
  <c r="F2835" i="40"/>
  <c r="F2834" i="40"/>
  <c r="F2833" i="40"/>
  <c r="F2832" i="40"/>
  <c r="F2831" i="40"/>
  <c r="F2830" i="40"/>
  <c r="F2829" i="40"/>
  <c r="F2828" i="40"/>
  <c r="F2827" i="40"/>
  <c r="F2826" i="40"/>
  <c r="F2825" i="40"/>
  <c r="F2824" i="40"/>
  <c r="F2823" i="40"/>
  <c r="F2822" i="40"/>
  <c r="F2821" i="40"/>
  <c r="F2820" i="40"/>
  <c r="F2819" i="40"/>
  <c r="F2818" i="40"/>
  <c r="F2817" i="40"/>
  <c r="F2816" i="40"/>
  <c r="F2815" i="40"/>
  <c r="F2814" i="40"/>
  <c r="F2813" i="40"/>
  <c r="F2812" i="40"/>
  <c r="F2811" i="40"/>
  <c r="F2810" i="40"/>
  <c r="F2809" i="40"/>
  <c r="F2808" i="40"/>
  <c r="F2807" i="40"/>
  <c r="F2806" i="40"/>
  <c r="F2805" i="40"/>
  <c r="F2804" i="40"/>
  <c r="F2803" i="40"/>
  <c r="F2802" i="40"/>
  <c r="F2801" i="40"/>
  <c r="F2800" i="40"/>
  <c r="F2799" i="40"/>
  <c r="F2798" i="40"/>
  <c r="F2797" i="40"/>
  <c r="F2796" i="40"/>
  <c r="F2795" i="40"/>
  <c r="F2794" i="40"/>
  <c r="F2793" i="40"/>
  <c r="F2792" i="40"/>
  <c r="F2791" i="40"/>
  <c r="F2790" i="40"/>
  <c r="F2789" i="40"/>
  <c r="F2788" i="40"/>
  <c r="F2787" i="40"/>
  <c r="F2786" i="40"/>
  <c r="F2785" i="40"/>
  <c r="F2784" i="40"/>
  <c r="F2783" i="40"/>
  <c r="F2782" i="40"/>
  <c r="F2781" i="40"/>
  <c r="F2780" i="40"/>
  <c r="F2779" i="40"/>
  <c r="F2778" i="40"/>
  <c r="F2777" i="40"/>
  <c r="F2776" i="40"/>
  <c r="F2775" i="40"/>
  <c r="F2774" i="40"/>
  <c r="F2773" i="40"/>
  <c r="F2772" i="40"/>
  <c r="F2771" i="40"/>
  <c r="F2770" i="40"/>
  <c r="F2769" i="40"/>
  <c r="F2768" i="40"/>
  <c r="F2767" i="40"/>
  <c r="F2766" i="40"/>
  <c r="F2765" i="40"/>
  <c r="F2764" i="40"/>
  <c r="F2763" i="40"/>
  <c r="F2762" i="40"/>
  <c r="F2761" i="40"/>
  <c r="F2760" i="40"/>
  <c r="F2759" i="40"/>
  <c r="F2758" i="40"/>
  <c r="F2757" i="40"/>
  <c r="F2756" i="40"/>
  <c r="F2755" i="40"/>
  <c r="F2754" i="40"/>
  <c r="F2753" i="40"/>
  <c r="F2752" i="40"/>
  <c r="F2751" i="40"/>
  <c r="F2750" i="40"/>
  <c r="F2749" i="40"/>
  <c r="F2748" i="40"/>
  <c r="F2747" i="40"/>
  <c r="F2746" i="40"/>
  <c r="F2745" i="40"/>
  <c r="F2744" i="40"/>
  <c r="F2743" i="40"/>
  <c r="F2742" i="40"/>
  <c r="F2741" i="40"/>
  <c r="F2740" i="40"/>
  <c r="F2739" i="40"/>
  <c r="F2738" i="40"/>
  <c r="F2737" i="40"/>
  <c r="F2736" i="40"/>
  <c r="F2735" i="40"/>
  <c r="F2734" i="40"/>
  <c r="F2733" i="40"/>
  <c r="F2732" i="40"/>
  <c r="F2731" i="40"/>
  <c r="F2730" i="40"/>
  <c r="F2729" i="40"/>
  <c r="F2728" i="40"/>
  <c r="F2727" i="40"/>
  <c r="F2726" i="40"/>
  <c r="F2725" i="40"/>
  <c r="F2724" i="40"/>
  <c r="F2723" i="40"/>
  <c r="F2722" i="40"/>
  <c r="F2721" i="40"/>
  <c r="F2720" i="40"/>
  <c r="F2719" i="40"/>
  <c r="F2718" i="40"/>
  <c r="F2717" i="40"/>
  <c r="F2716" i="40"/>
  <c r="F2715" i="40"/>
  <c r="F2714" i="40"/>
  <c r="F2713" i="40"/>
  <c r="F2712" i="40"/>
  <c r="F2711" i="40"/>
  <c r="F2710" i="40"/>
  <c r="F2709" i="40"/>
  <c r="F2708" i="40"/>
  <c r="F2707" i="40"/>
  <c r="F2706" i="40"/>
  <c r="F2705" i="40"/>
  <c r="F2704" i="40"/>
  <c r="F2703" i="40"/>
  <c r="F2702" i="40"/>
  <c r="F2701" i="40"/>
  <c r="F2700" i="40"/>
  <c r="F2699" i="40"/>
  <c r="F2698" i="40"/>
  <c r="F2697" i="40"/>
  <c r="F2696" i="40"/>
  <c r="F2695" i="40"/>
  <c r="F2694" i="40"/>
  <c r="F2693" i="40"/>
  <c r="F2692" i="40"/>
  <c r="F2691" i="40"/>
  <c r="F2690" i="40"/>
  <c r="F2689" i="40"/>
  <c r="F2688" i="40"/>
  <c r="F2687" i="40"/>
  <c r="F2686" i="40"/>
  <c r="F2685" i="40"/>
  <c r="F2684" i="40"/>
  <c r="F2683" i="40"/>
  <c r="F2682" i="40"/>
  <c r="F2681" i="40"/>
  <c r="F2680" i="40"/>
  <c r="F2679" i="40"/>
  <c r="F2678" i="40"/>
  <c r="F2677" i="40"/>
  <c r="F2676" i="40"/>
  <c r="F2675" i="40"/>
  <c r="F2674" i="40"/>
  <c r="F2673" i="40"/>
  <c r="F2672" i="40"/>
  <c r="F2671" i="40"/>
  <c r="F2670" i="40"/>
  <c r="F2669" i="40"/>
  <c r="F2668" i="40"/>
  <c r="F2667" i="40"/>
  <c r="F2666" i="40"/>
  <c r="F2665" i="40"/>
  <c r="F2664" i="40"/>
  <c r="F2663" i="40"/>
  <c r="F2662" i="40"/>
  <c r="F2661" i="40"/>
  <c r="F2660" i="40"/>
  <c r="F2659" i="40"/>
  <c r="F2658" i="40"/>
  <c r="F2657" i="40"/>
  <c r="F2656" i="40"/>
  <c r="F2655" i="40"/>
  <c r="F2654" i="40"/>
  <c r="F2653" i="40"/>
  <c r="F2652" i="40"/>
  <c r="F2651" i="40"/>
  <c r="F2650" i="40"/>
  <c r="F2649" i="40"/>
  <c r="F2648" i="40"/>
  <c r="F2647" i="40"/>
  <c r="F2646" i="40"/>
  <c r="F2645" i="40"/>
  <c r="F2644" i="40"/>
  <c r="F2643" i="40"/>
  <c r="F2642" i="40"/>
  <c r="F2641" i="40"/>
  <c r="F2640" i="40"/>
  <c r="F2639" i="40"/>
  <c r="F2638" i="40"/>
  <c r="F2637" i="40"/>
  <c r="F2636" i="40"/>
  <c r="F2635" i="40"/>
  <c r="F2634" i="40"/>
  <c r="F2633" i="40"/>
  <c r="F2632" i="40"/>
  <c r="F2631" i="40"/>
  <c r="F2630" i="40"/>
  <c r="F2629" i="40"/>
  <c r="F2628" i="40"/>
  <c r="F2627" i="40"/>
  <c r="F2626" i="40"/>
  <c r="F2625" i="40"/>
  <c r="F2624" i="40"/>
  <c r="F2623" i="40"/>
  <c r="F2622" i="40"/>
  <c r="F2621" i="40"/>
  <c r="F2620" i="40"/>
  <c r="F2619" i="40"/>
  <c r="F2618" i="40"/>
  <c r="F2617" i="40"/>
  <c r="F2616" i="40"/>
  <c r="F2615" i="40"/>
  <c r="F2614" i="40"/>
  <c r="F2613" i="40"/>
  <c r="F2612" i="40"/>
  <c r="F2611" i="40"/>
  <c r="F2610" i="40"/>
  <c r="F2609" i="40"/>
  <c r="F2608" i="40"/>
  <c r="F2607" i="40"/>
  <c r="F2606" i="40"/>
  <c r="F2605" i="40"/>
  <c r="F2604" i="40"/>
  <c r="F2603" i="40"/>
  <c r="F2602" i="40"/>
  <c r="F2601" i="40"/>
  <c r="F2600" i="40"/>
  <c r="F2599" i="40"/>
  <c r="F2598" i="40"/>
  <c r="F2597" i="40"/>
  <c r="F2596" i="40"/>
  <c r="F2595" i="40"/>
  <c r="F2594" i="40"/>
  <c r="F2593" i="40"/>
  <c r="F2592" i="40"/>
  <c r="F2591" i="40"/>
  <c r="F2590" i="40"/>
  <c r="F2589" i="40"/>
  <c r="F2588" i="40"/>
  <c r="F2587" i="40"/>
  <c r="F2586" i="40"/>
  <c r="F2585" i="40"/>
  <c r="F2584" i="40"/>
  <c r="F2583" i="40"/>
  <c r="F2582" i="40"/>
  <c r="F2581" i="40"/>
  <c r="F2580" i="40"/>
  <c r="F2579" i="40"/>
  <c r="F2578" i="40"/>
  <c r="F2577" i="40"/>
  <c r="F2576" i="40"/>
  <c r="F2575" i="40"/>
  <c r="F2574" i="40"/>
  <c r="F2573" i="40"/>
  <c r="F2572" i="40"/>
  <c r="F2571" i="40"/>
  <c r="F2570" i="40"/>
  <c r="F2569" i="40"/>
  <c r="F2568" i="40"/>
  <c r="F2567" i="40"/>
  <c r="F2566" i="40"/>
  <c r="F2565" i="40"/>
  <c r="F2564" i="40"/>
  <c r="F2563" i="40"/>
  <c r="F2562" i="40"/>
  <c r="F2561" i="40"/>
  <c r="F2560" i="40"/>
  <c r="F2559" i="40"/>
  <c r="F2558" i="40"/>
  <c r="F2557" i="40"/>
  <c r="F2556" i="40"/>
  <c r="F2555" i="40"/>
  <c r="F2554" i="40"/>
  <c r="F2553" i="40"/>
  <c r="F2552" i="40"/>
  <c r="F2551" i="40"/>
  <c r="F2550" i="40"/>
  <c r="F2549" i="40"/>
  <c r="F2548" i="40"/>
  <c r="F2547" i="40"/>
  <c r="F2546" i="40"/>
  <c r="F2545" i="40"/>
  <c r="F2544" i="40"/>
  <c r="F2543" i="40"/>
  <c r="F2542" i="40"/>
  <c r="F2541" i="40"/>
  <c r="F2540" i="40"/>
  <c r="F2539" i="40"/>
  <c r="F2538" i="40"/>
  <c r="F2537" i="40"/>
  <c r="F2536" i="40"/>
  <c r="F2535" i="40"/>
  <c r="F2534" i="40"/>
  <c r="F2533" i="40"/>
  <c r="F2532" i="40"/>
  <c r="F2531" i="40"/>
  <c r="F2530" i="40"/>
  <c r="F2529" i="40"/>
  <c r="F2528" i="40"/>
  <c r="F2527" i="40"/>
  <c r="F2526" i="40"/>
  <c r="F2525" i="40"/>
  <c r="F2524" i="40"/>
  <c r="F2523" i="40"/>
  <c r="F2522" i="40"/>
  <c r="F2521" i="40"/>
  <c r="F2520" i="40"/>
  <c r="F2519" i="40"/>
  <c r="F2518" i="40"/>
  <c r="F2517" i="40"/>
  <c r="F2516" i="40"/>
  <c r="F2515" i="40"/>
  <c r="F2514" i="40"/>
  <c r="F2513" i="40"/>
  <c r="F2512" i="40"/>
  <c r="F2511" i="40"/>
  <c r="F2510" i="40"/>
  <c r="F2509" i="40"/>
  <c r="F2508" i="40"/>
  <c r="F2507" i="40"/>
  <c r="F2506" i="40"/>
  <c r="F2505" i="40"/>
  <c r="F2504" i="40"/>
  <c r="F2503" i="40"/>
  <c r="F2502" i="40"/>
  <c r="F2501" i="40"/>
  <c r="F2500" i="40"/>
  <c r="F2499" i="40"/>
  <c r="F2498" i="40"/>
  <c r="F2497" i="40"/>
  <c r="F2496" i="40"/>
  <c r="F2495" i="40"/>
  <c r="F2494" i="40"/>
  <c r="F2493" i="40"/>
  <c r="F2492" i="40"/>
  <c r="F2491" i="40"/>
  <c r="F2490" i="40"/>
  <c r="F2489" i="40"/>
  <c r="F2488" i="40"/>
  <c r="F2487" i="40"/>
  <c r="F2486" i="40"/>
  <c r="F2485" i="40"/>
  <c r="F2484" i="40"/>
  <c r="F2483" i="40"/>
  <c r="F2482" i="40"/>
  <c r="F2481" i="40"/>
  <c r="F2480" i="40"/>
  <c r="F2479" i="40"/>
  <c r="F2478" i="40"/>
  <c r="F2477" i="40"/>
  <c r="F2476" i="40"/>
  <c r="F2475" i="40"/>
  <c r="F2474" i="40"/>
  <c r="F2473" i="40"/>
  <c r="F2472" i="40"/>
  <c r="F2471" i="40"/>
  <c r="F2470" i="40"/>
  <c r="F2469" i="40"/>
  <c r="F2468" i="40"/>
  <c r="F2467" i="40"/>
  <c r="F2466" i="40"/>
  <c r="F2465" i="40"/>
  <c r="F2464" i="40"/>
  <c r="F2463" i="40"/>
  <c r="F2462" i="40"/>
  <c r="F2461" i="40"/>
  <c r="F2460" i="40"/>
  <c r="F2459" i="40"/>
  <c r="F2458" i="40"/>
  <c r="F2457" i="40"/>
  <c r="F2456" i="40"/>
  <c r="F2455" i="40"/>
  <c r="F2454" i="40"/>
  <c r="F2453" i="40"/>
  <c r="F2452" i="40"/>
  <c r="F2451" i="40"/>
  <c r="F2450" i="40"/>
  <c r="F2449" i="40"/>
  <c r="F2448" i="40"/>
  <c r="F2447" i="40"/>
  <c r="F2446" i="40"/>
  <c r="F2445" i="40"/>
  <c r="F2444" i="40"/>
  <c r="F2443" i="40"/>
  <c r="F2442" i="40"/>
  <c r="F2441" i="40"/>
  <c r="F2440" i="40"/>
  <c r="F2439" i="40"/>
  <c r="F2438" i="40"/>
  <c r="F2437" i="40"/>
  <c r="F2436" i="40"/>
  <c r="F2435" i="40"/>
  <c r="F2434" i="40"/>
  <c r="F2433" i="40"/>
  <c r="F2432" i="40"/>
  <c r="F2431" i="40"/>
  <c r="F2430" i="40"/>
  <c r="F2429" i="40"/>
  <c r="F2428" i="40"/>
  <c r="F2427" i="40"/>
  <c r="F2426" i="40"/>
  <c r="F2425" i="40"/>
  <c r="F2424" i="40"/>
  <c r="F2423" i="40"/>
  <c r="F2422" i="40"/>
  <c r="F2421" i="40"/>
  <c r="F2420" i="40"/>
  <c r="F2419" i="40"/>
  <c r="F2418" i="40"/>
  <c r="F2417" i="40"/>
  <c r="F2416" i="40"/>
  <c r="F2415" i="40"/>
  <c r="F2414" i="40"/>
  <c r="F2413" i="40"/>
  <c r="F2412" i="40"/>
  <c r="F2411" i="40"/>
  <c r="F2410" i="40"/>
  <c r="F2409" i="40"/>
  <c r="F2408" i="40"/>
  <c r="F2407" i="40"/>
  <c r="F2406" i="40"/>
  <c r="F2405" i="40"/>
  <c r="F2404" i="40"/>
  <c r="F2403" i="40"/>
  <c r="F2402" i="40"/>
  <c r="F2401" i="40"/>
  <c r="F2400" i="40"/>
  <c r="F2399" i="40"/>
  <c r="F2398" i="40"/>
  <c r="F2397" i="40"/>
  <c r="F2396" i="40"/>
  <c r="F2395" i="40"/>
  <c r="F2394" i="40"/>
  <c r="F2393" i="40"/>
  <c r="F2392" i="40"/>
  <c r="F2391" i="40"/>
  <c r="F2390" i="40"/>
  <c r="F2389" i="40"/>
  <c r="F2388" i="40"/>
  <c r="F2387" i="40"/>
  <c r="F2386" i="40"/>
  <c r="F2385" i="40"/>
  <c r="F2384" i="40"/>
  <c r="F2383" i="40"/>
  <c r="F2382" i="40"/>
  <c r="F2381" i="40"/>
  <c r="F2380" i="40"/>
  <c r="F2379" i="40"/>
  <c r="F2378" i="40"/>
  <c r="F2377" i="40"/>
  <c r="F2376" i="40"/>
  <c r="F2375" i="40"/>
  <c r="F2374" i="40"/>
  <c r="F2373" i="40"/>
  <c r="F2372" i="40"/>
  <c r="F2371" i="40"/>
  <c r="F2370" i="40"/>
  <c r="F2369" i="40"/>
  <c r="F2368" i="40"/>
  <c r="F2367" i="40"/>
  <c r="F2366" i="40"/>
  <c r="F2365" i="40"/>
  <c r="F2364" i="40"/>
  <c r="F2363" i="40"/>
  <c r="F2362" i="40"/>
  <c r="F2361" i="40"/>
  <c r="F2360" i="40"/>
  <c r="F2359" i="40"/>
  <c r="F2358" i="40"/>
  <c r="F2357" i="40"/>
  <c r="F2356" i="40"/>
  <c r="F2355" i="40"/>
  <c r="F2354" i="40"/>
  <c r="F2353" i="40"/>
  <c r="F2352" i="40"/>
  <c r="F2351" i="40"/>
  <c r="F2350" i="40"/>
  <c r="F2349" i="40"/>
  <c r="F2348" i="40"/>
  <c r="F2347" i="40"/>
  <c r="F2346" i="40"/>
  <c r="F2345" i="40"/>
  <c r="F2344" i="40"/>
  <c r="F2343" i="40"/>
  <c r="F2342" i="40"/>
  <c r="F2341" i="40"/>
  <c r="F2340" i="40"/>
  <c r="F2339" i="40"/>
  <c r="F2338" i="40"/>
  <c r="F2337" i="40"/>
  <c r="F2336" i="40"/>
  <c r="F2335" i="40"/>
  <c r="F2334" i="40"/>
  <c r="F2333" i="40"/>
  <c r="F2332" i="40"/>
  <c r="F2331" i="40"/>
  <c r="F2330" i="40"/>
  <c r="F2329" i="40"/>
  <c r="F2328" i="40"/>
  <c r="F2327" i="40"/>
  <c r="F2326" i="40"/>
  <c r="F2325" i="40"/>
  <c r="F2324" i="40"/>
  <c r="F2323" i="40"/>
  <c r="F2322" i="40"/>
  <c r="F2321" i="40"/>
  <c r="F2320" i="40"/>
  <c r="F2319" i="40"/>
  <c r="F2318" i="40"/>
  <c r="F2317" i="40"/>
  <c r="F2316" i="40"/>
  <c r="F2315" i="40"/>
  <c r="F2314" i="40"/>
  <c r="F2313" i="40"/>
  <c r="F2312" i="40"/>
  <c r="F2311" i="40"/>
  <c r="F2310" i="40"/>
  <c r="F2309" i="40"/>
  <c r="F2308" i="40"/>
  <c r="F2307" i="40"/>
  <c r="F2306" i="40"/>
  <c r="F2305" i="40"/>
  <c r="F2304" i="40"/>
  <c r="F2303" i="40"/>
  <c r="F2302" i="40"/>
  <c r="F2301" i="40"/>
  <c r="F2300" i="40"/>
  <c r="F2299" i="40"/>
  <c r="F2298" i="40"/>
  <c r="F2297" i="40"/>
  <c r="F2296" i="40"/>
  <c r="F2295" i="40"/>
  <c r="F2294" i="40"/>
  <c r="F2293" i="40"/>
  <c r="F2292" i="40"/>
  <c r="F2291" i="40"/>
  <c r="F2290" i="40"/>
  <c r="F2289" i="40"/>
  <c r="F2288" i="40"/>
  <c r="F2287" i="40"/>
  <c r="F2286" i="40"/>
  <c r="F2285" i="40"/>
  <c r="F2284" i="40"/>
  <c r="F2283" i="40"/>
  <c r="F2282" i="40"/>
  <c r="F2281" i="40"/>
  <c r="F2280" i="40"/>
  <c r="F2279" i="40"/>
  <c r="F2278" i="40"/>
  <c r="F2277" i="40"/>
  <c r="F2276" i="40"/>
  <c r="F2275" i="40"/>
  <c r="F2274" i="40"/>
  <c r="F2273" i="40"/>
  <c r="F2272" i="40"/>
  <c r="F2271" i="40"/>
  <c r="F2270" i="40"/>
  <c r="F2269" i="40"/>
  <c r="F2268" i="40"/>
  <c r="F2267" i="40"/>
  <c r="F2266" i="40"/>
  <c r="F2265" i="40"/>
  <c r="F2264" i="40"/>
  <c r="F2263" i="40"/>
  <c r="F2262" i="40"/>
  <c r="F2261" i="40"/>
  <c r="F2260" i="40"/>
  <c r="F2259" i="40"/>
  <c r="F2258" i="40"/>
  <c r="F2257" i="40"/>
  <c r="F2256" i="40"/>
  <c r="F2255" i="40"/>
  <c r="F2254" i="40"/>
  <c r="F2253" i="40"/>
  <c r="F2252" i="40"/>
  <c r="F2251" i="40"/>
  <c r="F2250" i="40"/>
  <c r="F2249" i="40"/>
  <c r="F2248" i="40"/>
  <c r="F2247" i="40"/>
  <c r="F2246" i="40"/>
  <c r="F2245" i="40"/>
  <c r="F2244" i="40"/>
  <c r="F2243" i="40"/>
  <c r="F2242" i="40"/>
  <c r="F2241" i="40"/>
  <c r="F2240" i="40"/>
  <c r="F2239" i="40"/>
  <c r="F2238" i="40"/>
  <c r="F2237" i="40"/>
  <c r="F2236" i="40"/>
  <c r="F2235" i="40"/>
  <c r="F2234" i="40"/>
  <c r="F2233" i="40"/>
  <c r="F2232" i="40"/>
  <c r="F2231" i="40"/>
  <c r="F2230" i="40"/>
  <c r="F2229" i="40"/>
  <c r="F2228" i="40"/>
  <c r="F2227" i="40"/>
  <c r="F2226" i="40"/>
  <c r="F2225" i="40"/>
  <c r="F2224" i="40"/>
  <c r="F2223" i="40"/>
  <c r="F2222" i="40"/>
  <c r="F2221" i="40"/>
  <c r="F2220" i="40"/>
  <c r="F2219" i="40"/>
  <c r="F2218" i="40"/>
  <c r="F2217" i="40"/>
  <c r="F2216" i="40"/>
  <c r="F2215" i="40"/>
  <c r="F2214" i="40"/>
  <c r="F2213" i="40"/>
  <c r="F2212" i="40"/>
  <c r="F2211" i="40"/>
  <c r="F2210" i="40"/>
  <c r="F2209" i="40"/>
  <c r="F2208" i="40"/>
  <c r="F2207" i="40"/>
  <c r="F2206" i="40"/>
  <c r="F2205" i="40"/>
  <c r="F2204" i="40"/>
  <c r="F2203" i="40"/>
  <c r="F2202" i="40"/>
  <c r="F2201" i="40"/>
  <c r="F2200" i="40"/>
  <c r="F2199" i="40"/>
  <c r="F2198" i="40"/>
  <c r="F2197" i="40"/>
  <c r="F2196" i="40"/>
  <c r="F2195" i="40"/>
  <c r="F2194" i="40"/>
  <c r="F2193" i="40"/>
  <c r="F2192" i="40"/>
  <c r="F2191" i="40"/>
  <c r="F2190" i="40"/>
  <c r="F2189" i="40"/>
  <c r="F2188" i="40"/>
  <c r="F2187" i="40"/>
  <c r="F2186" i="40"/>
  <c r="F2185" i="40"/>
  <c r="F2184" i="40"/>
  <c r="F2183" i="40"/>
  <c r="F2182" i="40"/>
  <c r="F2181" i="40"/>
  <c r="F2180" i="40"/>
  <c r="F2179" i="40"/>
  <c r="F2178" i="40"/>
  <c r="F2177" i="40"/>
  <c r="F2176" i="40"/>
  <c r="F2175" i="40"/>
  <c r="F2174" i="40"/>
  <c r="F2173" i="40"/>
  <c r="F2172" i="40"/>
  <c r="F2171" i="40"/>
  <c r="F2170" i="40"/>
  <c r="F2169" i="40"/>
  <c r="F2168" i="40"/>
  <c r="F2167" i="40"/>
  <c r="F2166" i="40"/>
  <c r="F2165" i="40"/>
  <c r="F2164" i="40"/>
  <c r="F2163" i="40"/>
  <c r="F2162" i="40"/>
  <c r="F2161" i="40"/>
  <c r="F2160" i="40"/>
  <c r="F2159" i="40"/>
  <c r="F2158" i="40"/>
  <c r="F2157" i="40"/>
  <c r="F2156" i="40"/>
  <c r="F2155" i="40"/>
  <c r="F2154" i="40"/>
  <c r="F2153" i="40"/>
  <c r="F2152" i="40"/>
  <c r="F2151" i="40"/>
  <c r="F2150" i="40"/>
  <c r="F2149" i="40"/>
  <c r="F2148" i="40"/>
  <c r="F2147" i="40"/>
  <c r="F2146" i="40"/>
  <c r="F2145" i="40"/>
  <c r="F2144" i="40"/>
  <c r="F2143" i="40"/>
  <c r="F2142" i="40"/>
  <c r="F2141" i="40"/>
  <c r="F2140" i="40"/>
  <c r="F2139" i="40"/>
  <c r="F2138" i="40"/>
  <c r="F2137" i="40"/>
  <c r="F2136" i="40"/>
  <c r="F2135" i="40"/>
  <c r="F2134" i="40"/>
  <c r="F2133" i="40"/>
  <c r="F2132" i="40"/>
  <c r="F2131" i="40"/>
  <c r="F2130" i="40"/>
  <c r="F2129" i="40"/>
  <c r="F2128" i="40"/>
  <c r="F2127" i="40"/>
  <c r="F2126" i="40"/>
  <c r="F2125" i="40"/>
  <c r="F2124" i="40"/>
  <c r="F2123" i="40"/>
  <c r="F2122" i="40"/>
  <c r="F2121" i="40"/>
  <c r="F2120" i="40"/>
  <c r="F2119" i="40"/>
  <c r="F2118" i="40"/>
  <c r="F2117" i="40"/>
  <c r="F2116" i="40"/>
  <c r="F2115" i="40"/>
  <c r="F2114" i="40"/>
  <c r="F2113" i="40"/>
  <c r="F2112" i="40"/>
  <c r="F2111" i="40"/>
  <c r="F2110" i="40"/>
  <c r="F2109" i="40"/>
  <c r="F2108" i="40"/>
  <c r="F2107" i="40"/>
  <c r="F2106" i="40"/>
  <c r="F2105" i="40"/>
  <c r="F2104" i="40"/>
  <c r="F2103" i="40"/>
  <c r="F2102" i="40"/>
  <c r="F2101" i="40"/>
  <c r="F2100" i="40"/>
  <c r="F2099" i="40"/>
  <c r="F2098" i="40"/>
  <c r="F2097" i="40"/>
  <c r="F2096" i="40"/>
  <c r="F2095" i="40"/>
  <c r="F2094" i="40"/>
  <c r="F2093" i="40"/>
  <c r="F2092" i="40"/>
  <c r="F2091" i="40"/>
  <c r="F2090" i="40"/>
  <c r="F2089" i="40"/>
  <c r="F2088" i="40"/>
  <c r="F2087" i="40"/>
  <c r="F2086" i="40"/>
  <c r="F2085" i="40"/>
  <c r="F2084" i="40"/>
  <c r="F2083" i="40"/>
  <c r="F2082" i="40"/>
  <c r="F2081" i="40"/>
  <c r="F2080" i="40"/>
  <c r="F2079" i="40"/>
  <c r="F2078" i="40"/>
  <c r="F2077" i="40"/>
  <c r="F2076" i="40"/>
  <c r="F2075" i="40"/>
  <c r="F2074" i="40"/>
  <c r="F2073" i="40"/>
  <c r="F2072" i="40"/>
  <c r="F2071" i="40"/>
  <c r="F2070" i="40"/>
  <c r="F2069" i="40"/>
  <c r="F2068" i="40"/>
  <c r="F2067" i="40"/>
  <c r="F2066" i="40"/>
  <c r="F2065" i="40"/>
  <c r="F2064" i="40"/>
  <c r="F2063" i="40"/>
  <c r="F2062" i="40"/>
  <c r="F2061" i="40"/>
  <c r="F2060" i="40"/>
  <c r="F2059" i="40"/>
  <c r="F2058" i="40"/>
  <c r="F2057" i="40"/>
  <c r="F2056" i="40"/>
  <c r="F2055" i="40"/>
  <c r="F2054" i="40"/>
  <c r="F2053" i="40"/>
  <c r="F2052" i="40"/>
  <c r="F2051" i="40"/>
  <c r="F2050" i="40"/>
  <c r="F2049" i="40"/>
  <c r="F2048" i="40"/>
  <c r="F2047" i="40"/>
  <c r="F2046" i="40"/>
  <c r="F2045" i="40"/>
  <c r="F2044" i="40"/>
  <c r="F2043" i="40"/>
  <c r="F2042" i="40"/>
  <c r="F2041" i="40"/>
  <c r="F2040" i="40"/>
  <c r="F2039" i="40"/>
  <c r="F2038" i="40"/>
  <c r="F2037" i="40"/>
  <c r="F2036" i="40"/>
  <c r="F2035" i="40"/>
  <c r="F2034" i="40"/>
  <c r="F2033" i="40"/>
  <c r="F2032" i="40"/>
  <c r="F2031" i="40"/>
  <c r="F2030" i="40"/>
  <c r="F2029" i="40"/>
  <c r="F2028" i="40"/>
  <c r="F2027" i="40"/>
  <c r="F2026" i="40"/>
  <c r="F2025" i="40"/>
  <c r="F2024" i="40"/>
  <c r="F2023" i="40"/>
  <c r="F2022" i="40"/>
  <c r="F2021" i="40"/>
  <c r="F2020" i="40"/>
  <c r="F2019" i="40"/>
  <c r="F2018" i="40"/>
  <c r="F2017" i="40"/>
  <c r="F2016" i="40"/>
  <c r="F2015" i="40"/>
  <c r="F2014" i="40"/>
  <c r="F2013" i="40"/>
  <c r="F2012" i="40"/>
  <c r="F2011" i="40"/>
  <c r="F2010" i="40"/>
  <c r="F2009" i="40"/>
  <c r="F2008" i="40"/>
  <c r="F2007" i="40"/>
  <c r="F2006" i="40"/>
  <c r="F2005" i="40"/>
  <c r="F2004" i="40"/>
  <c r="F2003" i="40"/>
  <c r="F2002" i="40"/>
  <c r="F2001" i="40"/>
  <c r="F2000" i="40"/>
  <c r="F1999" i="40"/>
  <c r="F1998" i="40"/>
  <c r="F1997" i="40"/>
  <c r="F1996" i="40"/>
  <c r="F1995" i="40"/>
  <c r="F1994" i="40"/>
  <c r="F1993" i="40"/>
  <c r="F1992" i="40"/>
  <c r="F1991" i="40"/>
  <c r="F1990" i="40"/>
  <c r="F1989" i="40"/>
  <c r="F1988" i="40"/>
  <c r="F1987" i="40"/>
  <c r="F1986" i="40"/>
  <c r="F1985" i="40"/>
  <c r="F1984" i="40"/>
  <c r="F1983" i="40"/>
  <c r="F1982" i="40"/>
  <c r="F1981" i="40"/>
  <c r="F1980" i="40"/>
  <c r="F1979" i="40"/>
  <c r="F1978" i="40"/>
  <c r="F1977" i="40"/>
  <c r="F1976" i="40"/>
  <c r="F1975" i="40"/>
  <c r="F1974" i="40"/>
  <c r="F1973" i="40"/>
  <c r="F1972" i="40"/>
  <c r="F1971" i="40"/>
  <c r="F1970" i="40"/>
  <c r="F1969" i="40"/>
  <c r="F1968" i="40"/>
  <c r="F1967" i="40"/>
  <c r="F1966" i="40"/>
  <c r="F1965" i="40"/>
  <c r="F1964" i="40"/>
  <c r="F1963" i="40"/>
  <c r="F1962" i="40"/>
  <c r="F1961" i="40"/>
  <c r="F1960" i="40"/>
  <c r="F1959" i="40"/>
  <c r="F1958" i="40"/>
  <c r="F1957" i="40"/>
  <c r="F1956" i="40"/>
  <c r="F1955" i="40"/>
  <c r="F1954" i="40"/>
  <c r="F1953" i="40"/>
  <c r="F1952" i="40"/>
  <c r="F1951" i="40"/>
  <c r="F1950" i="40"/>
  <c r="F1949" i="40"/>
  <c r="F1948" i="40"/>
  <c r="F1947" i="40"/>
  <c r="F1946" i="40"/>
  <c r="F1945" i="40"/>
  <c r="F1944" i="40"/>
  <c r="F1943" i="40"/>
  <c r="F1942" i="40"/>
  <c r="F1941" i="40"/>
  <c r="F1940" i="40"/>
  <c r="F1939" i="40"/>
  <c r="F1938" i="40"/>
  <c r="F1937" i="40"/>
  <c r="F1936" i="40"/>
  <c r="F1935" i="40"/>
  <c r="F1934" i="40"/>
  <c r="F1933" i="40"/>
  <c r="F1932" i="40"/>
  <c r="F1931" i="40"/>
  <c r="F1930" i="40"/>
  <c r="F1929" i="40"/>
  <c r="F1928" i="40"/>
  <c r="F1927" i="40"/>
  <c r="F1926" i="40"/>
  <c r="F1925" i="40"/>
  <c r="F1924" i="40"/>
  <c r="F1923" i="40"/>
  <c r="F1922" i="40"/>
  <c r="F1921" i="40"/>
  <c r="F1920" i="40"/>
  <c r="F1919" i="40"/>
  <c r="F1918" i="40"/>
  <c r="F1917" i="40"/>
  <c r="F1916" i="40"/>
  <c r="F1915" i="40"/>
  <c r="F1914" i="40"/>
  <c r="F1913" i="40"/>
  <c r="F1912" i="40"/>
  <c r="F1911" i="40"/>
  <c r="F1910" i="40"/>
  <c r="F1909" i="40"/>
  <c r="F1908" i="40"/>
  <c r="F1907" i="40"/>
  <c r="F1906" i="40"/>
  <c r="F1905" i="40"/>
  <c r="F1904" i="40"/>
  <c r="F1903" i="40"/>
  <c r="F1902" i="40"/>
  <c r="F1901" i="40"/>
  <c r="F1900" i="40"/>
  <c r="F1899" i="40"/>
  <c r="F1898" i="40"/>
  <c r="F1897" i="40"/>
  <c r="F1896" i="40"/>
  <c r="F1895" i="40"/>
  <c r="F1894" i="40"/>
  <c r="F1893" i="40"/>
  <c r="F1892" i="40"/>
  <c r="F1891" i="40"/>
  <c r="F1890" i="40"/>
  <c r="F1889" i="40"/>
  <c r="F1888" i="40"/>
  <c r="F1887" i="40"/>
  <c r="F1886" i="40"/>
  <c r="F1885" i="40"/>
  <c r="F1884" i="40"/>
  <c r="F1883" i="40"/>
  <c r="F1882" i="40"/>
  <c r="F1881" i="40"/>
  <c r="F1880" i="40"/>
  <c r="F1879" i="40"/>
  <c r="F1878" i="40"/>
  <c r="F1877" i="40"/>
  <c r="F1876" i="40"/>
  <c r="F1875" i="40"/>
  <c r="F1874" i="40"/>
  <c r="F1873" i="40"/>
  <c r="F1872" i="40"/>
  <c r="F1871" i="40"/>
  <c r="F1870" i="40"/>
  <c r="F1869" i="40"/>
  <c r="F1868" i="40"/>
  <c r="F1867" i="40"/>
  <c r="F1866" i="40"/>
  <c r="F1865" i="40"/>
  <c r="F1864" i="40"/>
  <c r="F1863" i="40"/>
  <c r="F1862" i="40"/>
  <c r="F1861" i="40"/>
  <c r="F1860" i="40"/>
  <c r="F1859" i="40"/>
  <c r="F1858" i="40"/>
  <c r="F1857" i="40"/>
  <c r="F1856" i="40"/>
  <c r="F1855" i="40"/>
  <c r="F1854" i="40"/>
  <c r="F1853" i="40"/>
  <c r="F1852" i="40"/>
  <c r="F1851" i="40"/>
  <c r="F1850" i="40"/>
  <c r="F1849" i="40"/>
  <c r="F1848" i="40"/>
  <c r="F1847" i="40"/>
  <c r="F1846" i="40"/>
  <c r="F1845" i="40"/>
  <c r="F1844" i="40"/>
  <c r="F1843" i="40"/>
  <c r="F1842" i="40"/>
  <c r="F1841" i="40"/>
  <c r="F1840" i="40"/>
  <c r="F1839" i="40"/>
  <c r="F1838" i="40"/>
  <c r="F1837" i="40"/>
  <c r="F1836" i="40"/>
  <c r="F1835" i="40"/>
  <c r="F1834" i="40"/>
  <c r="F1833" i="40"/>
  <c r="F1832" i="40"/>
  <c r="F1831" i="40"/>
  <c r="F1830" i="40"/>
  <c r="F1829" i="40"/>
  <c r="F1828" i="40"/>
  <c r="F1827" i="40"/>
  <c r="F1826" i="40"/>
  <c r="F1825" i="40"/>
  <c r="F1824" i="40"/>
  <c r="F1823" i="40"/>
  <c r="F1822" i="40"/>
  <c r="F1821" i="40"/>
  <c r="F1820" i="40"/>
  <c r="F1819" i="40"/>
  <c r="F1818" i="40"/>
  <c r="F1817" i="40"/>
  <c r="F1816" i="40"/>
  <c r="F1815" i="40"/>
  <c r="F1814" i="40"/>
  <c r="F1813" i="40"/>
  <c r="F1812" i="40"/>
  <c r="F1811" i="40"/>
  <c r="F1810" i="40"/>
  <c r="F1809" i="40"/>
  <c r="F1808" i="40"/>
  <c r="F1807" i="40"/>
  <c r="F1806" i="40"/>
  <c r="F1805" i="40"/>
  <c r="F1804" i="40"/>
  <c r="F1803" i="40"/>
  <c r="F1802" i="40"/>
  <c r="F1801" i="40"/>
  <c r="F1800" i="40"/>
  <c r="F1799" i="40"/>
  <c r="F1798" i="40"/>
  <c r="F1797" i="40"/>
  <c r="F1796" i="40"/>
  <c r="F1795" i="40"/>
  <c r="F1794" i="40"/>
  <c r="F1793" i="40"/>
  <c r="F1792" i="40"/>
  <c r="F1791" i="40"/>
  <c r="F1790" i="40"/>
  <c r="F1789" i="40"/>
  <c r="F1788" i="40"/>
  <c r="F1787" i="40"/>
  <c r="F1786" i="40"/>
  <c r="F1785" i="40"/>
  <c r="F1784" i="40"/>
  <c r="F1783" i="40"/>
  <c r="F1782" i="40"/>
  <c r="F1781" i="40"/>
  <c r="F1780" i="40"/>
  <c r="F1779" i="40"/>
  <c r="F1778" i="40"/>
  <c r="F1777" i="40"/>
  <c r="F1776" i="40"/>
  <c r="F1775" i="40"/>
  <c r="F1774" i="40"/>
  <c r="F1773" i="40"/>
  <c r="F1772" i="40"/>
  <c r="F1771" i="40"/>
  <c r="F1770" i="40"/>
  <c r="F1769" i="40"/>
  <c r="F1768" i="40"/>
  <c r="F1767" i="40"/>
  <c r="F1766" i="40"/>
  <c r="F1765" i="40"/>
  <c r="F1764" i="40"/>
  <c r="F1763" i="40"/>
  <c r="F1762" i="40"/>
  <c r="F1761" i="40"/>
  <c r="F1760" i="40"/>
  <c r="F1759" i="40"/>
  <c r="F1758" i="40"/>
  <c r="F1757" i="40"/>
  <c r="F1756" i="40"/>
  <c r="F1755" i="40"/>
  <c r="F1754" i="40"/>
  <c r="F1753" i="40"/>
  <c r="F1752" i="40"/>
  <c r="F1751" i="40"/>
  <c r="F1750" i="40"/>
  <c r="F1749" i="40"/>
  <c r="F1748" i="40"/>
  <c r="F1747" i="40"/>
  <c r="F1746" i="40"/>
  <c r="F1745" i="40"/>
  <c r="F1744" i="40"/>
  <c r="F1743" i="40"/>
  <c r="F1742" i="40"/>
  <c r="F1741" i="40"/>
  <c r="F1740" i="40"/>
  <c r="F1739" i="40"/>
  <c r="F1738" i="40"/>
  <c r="F1737" i="40"/>
  <c r="F1736" i="40"/>
  <c r="F1735" i="40"/>
  <c r="F1734" i="40"/>
  <c r="F1733" i="40"/>
  <c r="F1732" i="40"/>
  <c r="F1731" i="40"/>
  <c r="F1730" i="40"/>
  <c r="F1729" i="40"/>
  <c r="F1728" i="40"/>
  <c r="F1727" i="40"/>
  <c r="F1726" i="40"/>
  <c r="F1725" i="40"/>
  <c r="F1724" i="40"/>
  <c r="F1723" i="40"/>
  <c r="F1722" i="40"/>
  <c r="F1721" i="40"/>
  <c r="F1720" i="40"/>
  <c r="F1719" i="40"/>
  <c r="F1718" i="40"/>
  <c r="F1717" i="40"/>
  <c r="F1716" i="40"/>
  <c r="F1715" i="40"/>
  <c r="F1714" i="40"/>
  <c r="F1713" i="40"/>
  <c r="F1712" i="40"/>
  <c r="F1711" i="40"/>
  <c r="F1710" i="40"/>
  <c r="F1709" i="40"/>
  <c r="F1708" i="40"/>
  <c r="F1707" i="40"/>
  <c r="F1706" i="40"/>
  <c r="F1705" i="40"/>
  <c r="F1704" i="40"/>
  <c r="F1703" i="40"/>
  <c r="F1702" i="40"/>
  <c r="F1701" i="40"/>
  <c r="F1700" i="40"/>
  <c r="F1699" i="40"/>
  <c r="F1698" i="40"/>
  <c r="F1697" i="40"/>
  <c r="F1696" i="40"/>
  <c r="F1695" i="40"/>
  <c r="F1694" i="40"/>
  <c r="F1693" i="40"/>
  <c r="F1692" i="40"/>
  <c r="F1691" i="40"/>
  <c r="F1690" i="40"/>
  <c r="F1689" i="40"/>
  <c r="F1688" i="40"/>
  <c r="F1687" i="40"/>
  <c r="F1686" i="40"/>
  <c r="F1685" i="40"/>
  <c r="F1684" i="40"/>
  <c r="F1683" i="40"/>
  <c r="F1682" i="40"/>
  <c r="F1681" i="40"/>
  <c r="F1680" i="40"/>
  <c r="F1679" i="40"/>
  <c r="F1678" i="40"/>
  <c r="F1677" i="40"/>
  <c r="F1676" i="40"/>
  <c r="F1675" i="40"/>
  <c r="F1674" i="40"/>
  <c r="F1673" i="40"/>
  <c r="F1672" i="40"/>
  <c r="F1671" i="40"/>
  <c r="F1670" i="40"/>
  <c r="F1669" i="40"/>
  <c r="F1668" i="40"/>
  <c r="F1667" i="40"/>
  <c r="F1666" i="40"/>
  <c r="F1665" i="40"/>
  <c r="F1664" i="40"/>
  <c r="F1663" i="40"/>
  <c r="F1662" i="40"/>
  <c r="F1661" i="40"/>
  <c r="F1660" i="40"/>
  <c r="F1659" i="40"/>
  <c r="F1658" i="40"/>
  <c r="F1657" i="40"/>
  <c r="F1656" i="40"/>
  <c r="F1655" i="40"/>
  <c r="F1654" i="40"/>
  <c r="F1653" i="40"/>
  <c r="F1652" i="40"/>
  <c r="F1651" i="40"/>
  <c r="F1650" i="40"/>
  <c r="F1649" i="40"/>
  <c r="F1648" i="40"/>
  <c r="F1647" i="40"/>
  <c r="F1646" i="40"/>
  <c r="F1645" i="40"/>
  <c r="F1644" i="40"/>
  <c r="F1643" i="40"/>
  <c r="F1642" i="40"/>
  <c r="F1641" i="40"/>
  <c r="F1640" i="40"/>
  <c r="F1639" i="40"/>
  <c r="F1638" i="40"/>
  <c r="F1637" i="40"/>
  <c r="F1636" i="40"/>
  <c r="F1635" i="40"/>
  <c r="F1634" i="40"/>
  <c r="F1633" i="40"/>
  <c r="F1632" i="40"/>
  <c r="F1631" i="40"/>
  <c r="F1630" i="40"/>
  <c r="F1629" i="40"/>
  <c r="F1628" i="40"/>
  <c r="F1627" i="40"/>
  <c r="F1626" i="40"/>
  <c r="F1625" i="40"/>
  <c r="F1624" i="40"/>
  <c r="F1623" i="40"/>
  <c r="F1622" i="40"/>
  <c r="F1621" i="40"/>
  <c r="F1620" i="40"/>
  <c r="F1619" i="40"/>
  <c r="F1618" i="40"/>
  <c r="F1617" i="40"/>
  <c r="F1616" i="40"/>
  <c r="F1615" i="40"/>
  <c r="F1614" i="40"/>
  <c r="F1613" i="40"/>
  <c r="F1612" i="40"/>
  <c r="F1611" i="40"/>
  <c r="F1610" i="40"/>
  <c r="F1609" i="40"/>
  <c r="F1608" i="40"/>
  <c r="F1607" i="40"/>
  <c r="F1606" i="40"/>
  <c r="F1605" i="40"/>
  <c r="F1604" i="40"/>
  <c r="F1603" i="40"/>
  <c r="F1602" i="40"/>
  <c r="F1601" i="40"/>
  <c r="F1600" i="40"/>
  <c r="F1599" i="40"/>
  <c r="F1598" i="40"/>
  <c r="F1597" i="40"/>
  <c r="F1596" i="40"/>
  <c r="F1595" i="40"/>
  <c r="F1594" i="40"/>
  <c r="F1593" i="40"/>
  <c r="F1592" i="40"/>
  <c r="F1591" i="40"/>
  <c r="F1590" i="40"/>
  <c r="F1589" i="40"/>
  <c r="F1588" i="40"/>
  <c r="F1587" i="40"/>
  <c r="F1586" i="40"/>
  <c r="F1585" i="40"/>
  <c r="F1584" i="40"/>
  <c r="F1583" i="40"/>
  <c r="F1582" i="40"/>
  <c r="F1581" i="40"/>
  <c r="F1580" i="40"/>
  <c r="F1579" i="40"/>
  <c r="F1578" i="40"/>
  <c r="F1577" i="40"/>
  <c r="F1576" i="40"/>
  <c r="F1575" i="40"/>
  <c r="F1574" i="40"/>
  <c r="F1573" i="40"/>
  <c r="F1572" i="40"/>
  <c r="F1571" i="40"/>
  <c r="F1570" i="40"/>
  <c r="F1569" i="40"/>
  <c r="F1568" i="40"/>
  <c r="F1567" i="40"/>
  <c r="F1566" i="40"/>
  <c r="F1565" i="40"/>
  <c r="F1564" i="40"/>
  <c r="F1563" i="40"/>
  <c r="F1562" i="40"/>
  <c r="F1561" i="40"/>
  <c r="F1560" i="40"/>
  <c r="F1559" i="40"/>
  <c r="F1558" i="40"/>
  <c r="F1557" i="40"/>
  <c r="F1556" i="40"/>
  <c r="F1555" i="40"/>
  <c r="F1554" i="40"/>
  <c r="F1553" i="40"/>
  <c r="F1552" i="40"/>
  <c r="F1551" i="40"/>
  <c r="F1550" i="40"/>
  <c r="F1549" i="40"/>
  <c r="F1548" i="40"/>
  <c r="F1547" i="40"/>
  <c r="F1546" i="40"/>
  <c r="F1545" i="40"/>
  <c r="F1544" i="40"/>
  <c r="F1543" i="40"/>
  <c r="F1542" i="40"/>
  <c r="F1541" i="40"/>
  <c r="F1540" i="40"/>
  <c r="F1539" i="40"/>
  <c r="F1538" i="40"/>
  <c r="F1537" i="40"/>
  <c r="F1536" i="40"/>
  <c r="F1535" i="40"/>
  <c r="F1534" i="40"/>
  <c r="F1533" i="40"/>
  <c r="F1532" i="40"/>
  <c r="F1531" i="40"/>
  <c r="F1530" i="40"/>
  <c r="F1529" i="40"/>
  <c r="F1528" i="40"/>
  <c r="F1527" i="40"/>
  <c r="F1526" i="40"/>
  <c r="F1525" i="40"/>
  <c r="F1524" i="40"/>
  <c r="F1523" i="40"/>
  <c r="F1522" i="40"/>
  <c r="F1521" i="40"/>
  <c r="F1520" i="40"/>
  <c r="F1519" i="40"/>
  <c r="F1518" i="40"/>
  <c r="F1517" i="40"/>
  <c r="F1516" i="40"/>
  <c r="F1515" i="40"/>
  <c r="F1514" i="40"/>
  <c r="F1513" i="40"/>
  <c r="F1512" i="40"/>
  <c r="F1511" i="40"/>
  <c r="F1510" i="40"/>
  <c r="F1509" i="40"/>
  <c r="F1508" i="40"/>
  <c r="F1507" i="40"/>
  <c r="F1506" i="40"/>
  <c r="F1505" i="40"/>
  <c r="F1504" i="40"/>
  <c r="F1503" i="40"/>
  <c r="F1502" i="40"/>
  <c r="F1501" i="40"/>
  <c r="F1500" i="40"/>
  <c r="F1499" i="40"/>
  <c r="F1498" i="40"/>
  <c r="F1497" i="40"/>
  <c r="F1496" i="40"/>
  <c r="F1495" i="40"/>
  <c r="F1494" i="40"/>
  <c r="F1493" i="40"/>
  <c r="F1492" i="40"/>
  <c r="F1491" i="40"/>
  <c r="F1490" i="40"/>
  <c r="F1489" i="40"/>
  <c r="F1488" i="40"/>
  <c r="F1487" i="40"/>
  <c r="F1486" i="40"/>
  <c r="F1485" i="40"/>
  <c r="F1484" i="40"/>
  <c r="F1483" i="40"/>
  <c r="F1482" i="40"/>
  <c r="F1481" i="40"/>
  <c r="F1480" i="40"/>
  <c r="F1479" i="40"/>
  <c r="F1478" i="40"/>
  <c r="F1477" i="40"/>
  <c r="F1476" i="40"/>
  <c r="F1475" i="40"/>
  <c r="F1474" i="40"/>
  <c r="F1473" i="40"/>
  <c r="F1472" i="40"/>
  <c r="F1471" i="40"/>
  <c r="F1470" i="40"/>
  <c r="F1469" i="40"/>
  <c r="F1468" i="40"/>
  <c r="F1467" i="40"/>
  <c r="F1466" i="40"/>
  <c r="F1465" i="40"/>
  <c r="F1464" i="40"/>
  <c r="F1463" i="40"/>
  <c r="F1462" i="40"/>
  <c r="F1461" i="40"/>
  <c r="F1460" i="40"/>
  <c r="F1459" i="40"/>
  <c r="F1458" i="40"/>
  <c r="F1457" i="40"/>
  <c r="F1456" i="40"/>
  <c r="F1455" i="40"/>
  <c r="F1454" i="40"/>
  <c r="F1453" i="40"/>
  <c r="F1452" i="40"/>
  <c r="F1451" i="40"/>
  <c r="F1450" i="40"/>
  <c r="F1449" i="40"/>
  <c r="F1448" i="40"/>
  <c r="F1447" i="40"/>
  <c r="F1446" i="40"/>
  <c r="F1445" i="40"/>
  <c r="F1444" i="40"/>
  <c r="F1443" i="40"/>
  <c r="F1442" i="40"/>
  <c r="F1441" i="40"/>
  <c r="F1440" i="40"/>
  <c r="F1439" i="40"/>
  <c r="F1438" i="40"/>
  <c r="F1437" i="40"/>
  <c r="F1436" i="40"/>
  <c r="F1435" i="40"/>
  <c r="F1434" i="40"/>
  <c r="F1433" i="40"/>
  <c r="F1432" i="40"/>
  <c r="F1431" i="40"/>
  <c r="F1430" i="40"/>
  <c r="F1429" i="40"/>
  <c r="F1428" i="40"/>
  <c r="F1427" i="40"/>
  <c r="F1426" i="40"/>
  <c r="F1425" i="40"/>
  <c r="F1424" i="40"/>
  <c r="F1423" i="40"/>
  <c r="F1422" i="40"/>
  <c r="F1421" i="40"/>
  <c r="F1420" i="40"/>
  <c r="F1419" i="40"/>
  <c r="F1418" i="40"/>
  <c r="F1417" i="40"/>
  <c r="F1416" i="40"/>
  <c r="F1415" i="40"/>
  <c r="F1414" i="40"/>
  <c r="F1413" i="40"/>
  <c r="F1412" i="40"/>
  <c r="F1411" i="40"/>
  <c r="F1410" i="40"/>
  <c r="F1409" i="40"/>
  <c r="F1408" i="40"/>
  <c r="F1407" i="40"/>
  <c r="F1406" i="40"/>
  <c r="F1405" i="40"/>
  <c r="F1404" i="40"/>
  <c r="F1403" i="40"/>
  <c r="F1402" i="40"/>
  <c r="F1401" i="40"/>
  <c r="F1400" i="40"/>
  <c r="F1399" i="40"/>
  <c r="F1398" i="40"/>
  <c r="F1397" i="40"/>
  <c r="F1396" i="40"/>
  <c r="F1395" i="40"/>
  <c r="F1394" i="40"/>
  <c r="F1393" i="40"/>
  <c r="F1392" i="40"/>
  <c r="F1391" i="40"/>
  <c r="F1390" i="40"/>
  <c r="F1389" i="40"/>
  <c r="F1388" i="40"/>
  <c r="F1387" i="40"/>
  <c r="F1386" i="40"/>
  <c r="F1385" i="40"/>
  <c r="F1384" i="40"/>
  <c r="F1383" i="40"/>
  <c r="F1382" i="40"/>
  <c r="F1381" i="40"/>
  <c r="F1380" i="40"/>
  <c r="F1379" i="40"/>
  <c r="F1378" i="40"/>
  <c r="F1377" i="40"/>
  <c r="F1376" i="40"/>
  <c r="F1375" i="40"/>
  <c r="F1374" i="40"/>
  <c r="F1373" i="40"/>
  <c r="F1372" i="40"/>
  <c r="F1371" i="40"/>
  <c r="F1370" i="40"/>
  <c r="F1369" i="40"/>
  <c r="F1368" i="40"/>
  <c r="F1367" i="40"/>
  <c r="F1366" i="40"/>
  <c r="F1365" i="40"/>
  <c r="F1364" i="40"/>
  <c r="F1363" i="40"/>
  <c r="F1362" i="40"/>
  <c r="F1361" i="40"/>
  <c r="F1360" i="40"/>
  <c r="F1359" i="40"/>
  <c r="F1358" i="40"/>
  <c r="F1357" i="40"/>
  <c r="F1356" i="40"/>
  <c r="F1355" i="40"/>
  <c r="F1354" i="40"/>
  <c r="F1353" i="40"/>
  <c r="F1352" i="40"/>
  <c r="F1351" i="40"/>
  <c r="F1350" i="40"/>
  <c r="F1349" i="40"/>
  <c r="F1348" i="40"/>
  <c r="F1347" i="40"/>
  <c r="F1346" i="40"/>
  <c r="F1345" i="40"/>
  <c r="F1344" i="40"/>
  <c r="F1343" i="40"/>
  <c r="F1342" i="40"/>
  <c r="F1341" i="40"/>
  <c r="F1340" i="40"/>
  <c r="F1339" i="40"/>
  <c r="F1338" i="40"/>
  <c r="F1337" i="40"/>
  <c r="F1336" i="40"/>
  <c r="F1335" i="40"/>
  <c r="F1334" i="40"/>
  <c r="F1333" i="40"/>
  <c r="F1332" i="40"/>
  <c r="F1331" i="40"/>
  <c r="F1330" i="40"/>
  <c r="F1329" i="40"/>
  <c r="F1328" i="40"/>
  <c r="F1327" i="40"/>
  <c r="F1326" i="40"/>
  <c r="F1325" i="40"/>
  <c r="F1324" i="40"/>
  <c r="F1323" i="40"/>
  <c r="F1322" i="40"/>
  <c r="F1321" i="40"/>
  <c r="F1320" i="40"/>
  <c r="F1319" i="40"/>
  <c r="F1318" i="40"/>
  <c r="F1317" i="40"/>
  <c r="F1316" i="40"/>
  <c r="F1315" i="40"/>
  <c r="F1314" i="40"/>
  <c r="F1313" i="40"/>
  <c r="F1312" i="40"/>
  <c r="F1311" i="40"/>
  <c r="F1310" i="40"/>
  <c r="F1309" i="40"/>
  <c r="F1308" i="40"/>
  <c r="F1307" i="40"/>
  <c r="F1306" i="40"/>
  <c r="F1305" i="40"/>
  <c r="F1304" i="40"/>
  <c r="F1303" i="40"/>
  <c r="F1302" i="40"/>
  <c r="F1301" i="40"/>
  <c r="F1300" i="40"/>
  <c r="F1299" i="40"/>
  <c r="F1298" i="40"/>
  <c r="F1297" i="40"/>
  <c r="F1296" i="40"/>
  <c r="F1295" i="40"/>
  <c r="F1294" i="40"/>
  <c r="F1293" i="40"/>
  <c r="F1292" i="40"/>
  <c r="F1291" i="40"/>
  <c r="F1290" i="40"/>
  <c r="F1289" i="40"/>
  <c r="F1288" i="40"/>
  <c r="F1287" i="40"/>
  <c r="F1286" i="40"/>
  <c r="F1285" i="40"/>
  <c r="F1284" i="40"/>
  <c r="F1283" i="40"/>
  <c r="F1282" i="40"/>
  <c r="F1281" i="40"/>
  <c r="F1280" i="40"/>
  <c r="F1279" i="40"/>
  <c r="F1278" i="40"/>
  <c r="F1277" i="40"/>
  <c r="F1276" i="40"/>
  <c r="F1275" i="40"/>
  <c r="F1274" i="40"/>
  <c r="F1273" i="40"/>
  <c r="F1272" i="40"/>
  <c r="F1271" i="40"/>
  <c r="F1270" i="40"/>
  <c r="F1269" i="40"/>
  <c r="F1268" i="40"/>
  <c r="F1267" i="40"/>
  <c r="F1266" i="40"/>
  <c r="F1265" i="40"/>
  <c r="F1264" i="40"/>
  <c r="F1263" i="40"/>
  <c r="F1262" i="40"/>
  <c r="F1261" i="40"/>
  <c r="F1260" i="40"/>
  <c r="F1259" i="40"/>
  <c r="F1258" i="40"/>
  <c r="F1257" i="40"/>
  <c r="F1256" i="40"/>
  <c r="F1255" i="40"/>
  <c r="F1254" i="40"/>
  <c r="F1253" i="40"/>
  <c r="F1252" i="40"/>
  <c r="F1251" i="40"/>
  <c r="F1250" i="40"/>
  <c r="F1249" i="40"/>
  <c r="F1248" i="40"/>
  <c r="F1247" i="40"/>
  <c r="F1246" i="40"/>
  <c r="F1245" i="40"/>
  <c r="F1244" i="40"/>
  <c r="F1243" i="40"/>
  <c r="F1242" i="40"/>
  <c r="F1241" i="40"/>
  <c r="F1240" i="40"/>
  <c r="F1239" i="40"/>
  <c r="F1238" i="40"/>
  <c r="F1237" i="40"/>
  <c r="F1236" i="40"/>
  <c r="F1235" i="40"/>
  <c r="F1234" i="40"/>
  <c r="F1233" i="40"/>
  <c r="F1232" i="40"/>
  <c r="F1231" i="40"/>
  <c r="F1230" i="40"/>
  <c r="F1229" i="40"/>
  <c r="F1228" i="40"/>
  <c r="F1227" i="40"/>
  <c r="F1226" i="40"/>
  <c r="F1225" i="40"/>
  <c r="F1224" i="40"/>
  <c r="F1223" i="40"/>
  <c r="F1222" i="40"/>
  <c r="F1221" i="40"/>
  <c r="F1220" i="40"/>
  <c r="F1219" i="40"/>
  <c r="F1218" i="40"/>
  <c r="F1217" i="40"/>
  <c r="F1216" i="40"/>
  <c r="F1215" i="40"/>
  <c r="F1214" i="40"/>
  <c r="F1213" i="40"/>
  <c r="F1212" i="40"/>
  <c r="F1211" i="40"/>
  <c r="F1210" i="40"/>
  <c r="F1209" i="40"/>
  <c r="F1208" i="40"/>
  <c r="F1207" i="40"/>
  <c r="F1206" i="40"/>
  <c r="F1205" i="40"/>
  <c r="F1204" i="40"/>
  <c r="F1203" i="40"/>
  <c r="F1202" i="40"/>
  <c r="F1201" i="40"/>
  <c r="F1200" i="40"/>
  <c r="F1199" i="40"/>
  <c r="F1198" i="40"/>
  <c r="F1197" i="40"/>
  <c r="F1196" i="40"/>
  <c r="F1195" i="40"/>
  <c r="F1194" i="40"/>
  <c r="F1193" i="40"/>
  <c r="F1192" i="40"/>
  <c r="F1191" i="40"/>
  <c r="F1190" i="40"/>
  <c r="F1189" i="40"/>
  <c r="F1188" i="40"/>
  <c r="F1187" i="40"/>
  <c r="F1186" i="40"/>
  <c r="F1185" i="40"/>
  <c r="F1184" i="40"/>
  <c r="F1183" i="40"/>
  <c r="F1182" i="40"/>
  <c r="F1181" i="40"/>
  <c r="F1180" i="40"/>
  <c r="F1179" i="40"/>
  <c r="F1178" i="40"/>
  <c r="F1177" i="40"/>
  <c r="F1176" i="40"/>
  <c r="F1175" i="40"/>
  <c r="F1174" i="40"/>
  <c r="F1173" i="40"/>
  <c r="F1172" i="40"/>
  <c r="F1171" i="40"/>
  <c r="F1170" i="40"/>
  <c r="F1169" i="40"/>
  <c r="F1168" i="40"/>
  <c r="F1167" i="40"/>
  <c r="F1166" i="40"/>
  <c r="F1165" i="40"/>
  <c r="F1164" i="40"/>
  <c r="F1163" i="40"/>
  <c r="F1162" i="40"/>
  <c r="F1161" i="40"/>
  <c r="F1160" i="40"/>
  <c r="F1159" i="40"/>
  <c r="F1158" i="40"/>
  <c r="F1157" i="40"/>
  <c r="F1156" i="40"/>
  <c r="F1155" i="40"/>
  <c r="F1154" i="40"/>
  <c r="F1153" i="40"/>
  <c r="F1152" i="40"/>
  <c r="F1151" i="40"/>
  <c r="F1150" i="40"/>
  <c r="F1149" i="40"/>
  <c r="F1148" i="40"/>
  <c r="F1147" i="40"/>
  <c r="F1146" i="40"/>
  <c r="F1145" i="40"/>
  <c r="F1144" i="40"/>
  <c r="F1143" i="40"/>
  <c r="F1142" i="40"/>
  <c r="F1141" i="40"/>
  <c r="F1140" i="40"/>
  <c r="F1139" i="40"/>
  <c r="F1138" i="40"/>
  <c r="F1137" i="40"/>
  <c r="F1136" i="40"/>
  <c r="F1135" i="40"/>
  <c r="F1134" i="40"/>
  <c r="F1133" i="40"/>
  <c r="F1132" i="40"/>
  <c r="F1131" i="40"/>
  <c r="F1130" i="40"/>
  <c r="F1129" i="40"/>
  <c r="F1128" i="40"/>
  <c r="F1127" i="40"/>
  <c r="F1126" i="40"/>
  <c r="F1125" i="40"/>
  <c r="F1124" i="40"/>
  <c r="F1123" i="40"/>
  <c r="F1122" i="40"/>
  <c r="F1121" i="40"/>
  <c r="F1120" i="40"/>
  <c r="F1119" i="40"/>
  <c r="F1118" i="40"/>
  <c r="F1117" i="40"/>
  <c r="F1116" i="40"/>
  <c r="F1115" i="40"/>
  <c r="F1114" i="40"/>
  <c r="F1113" i="40"/>
  <c r="F1112" i="40"/>
  <c r="F1111" i="40"/>
  <c r="F1110" i="40"/>
  <c r="F1109" i="40"/>
  <c r="F1108" i="40"/>
  <c r="F1107" i="40"/>
  <c r="F1106" i="40"/>
  <c r="F1105" i="40"/>
  <c r="F1104" i="40"/>
  <c r="F1103" i="40"/>
  <c r="F1102" i="40"/>
  <c r="F1101" i="40"/>
  <c r="F1100" i="40"/>
  <c r="F1099" i="40"/>
  <c r="F1098" i="40"/>
  <c r="F1097" i="40"/>
  <c r="F1096" i="40"/>
  <c r="F1095" i="40"/>
  <c r="F1094" i="40"/>
  <c r="F1093" i="40"/>
  <c r="F1092" i="40"/>
  <c r="F1091" i="40"/>
  <c r="F1090" i="40"/>
  <c r="F1089" i="40"/>
  <c r="F1088" i="40"/>
  <c r="F1087" i="40"/>
  <c r="F1086" i="40"/>
  <c r="F1085" i="40"/>
  <c r="F1084" i="40"/>
  <c r="F1083" i="40"/>
  <c r="F1082" i="40"/>
  <c r="F1081" i="40"/>
  <c r="F1080" i="40"/>
  <c r="F1079" i="40"/>
  <c r="F1078" i="40"/>
  <c r="F1077" i="40"/>
  <c r="F1076" i="40"/>
  <c r="F1075" i="40"/>
  <c r="F1074" i="40"/>
  <c r="F1073" i="40"/>
  <c r="F1072" i="40"/>
  <c r="F1071" i="40"/>
  <c r="F1070" i="40"/>
  <c r="F1069" i="40"/>
  <c r="F1068" i="40"/>
  <c r="F1067" i="40"/>
  <c r="F1066" i="40"/>
  <c r="F1065" i="40"/>
  <c r="F1064" i="40"/>
  <c r="F1063" i="40"/>
  <c r="F1062" i="40"/>
  <c r="F1061" i="40"/>
  <c r="F1060" i="40"/>
  <c r="F1059" i="40"/>
  <c r="F1058" i="40"/>
  <c r="F1057" i="40"/>
  <c r="F1056" i="40"/>
  <c r="F1055" i="40"/>
  <c r="F1054" i="40"/>
  <c r="F1053" i="40"/>
  <c r="F1052" i="40"/>
  <c r="F1051" i="40"/>
  <c r="F1050" i="40"/>
  <c r="F1049" i="40"/>
  <c r="F1048" i="40"/>
  <c r="F1047" i="40"/>
  <c r="F1046" i="40"/>
  <c r="F1045" i="40"/>
  <c r="F1044" i="40"/>
  <c r="F1043" i="40"/>
  <c r="F1042" i="40"/>
  <c r="F1041" i="40"/>
  <c r="F1040" i="40"/>
  <c r="F1039" i="40"/>
  <c r="F1038" i="40"/>
  <c r="F1037" i="40"/>
  <c r="F1036" i="40"/>
  <c r="F1035" i="40"/>
  <c r="F1034" i="40"/>
  <c r="F1033" i="40"/>
  <c r="F1032" i="40"/>
  <c r="F1031" i="40"/>
  <c r="F1030" i="40"/>
  <c r="F1029" i="40"/>
  <c r="F1028" i="40"/>
  <c r="F1027" i="40"/>
  <c r="F1026" i="40"/>
  <c r="F1025" i="40"/>
  <c r="F1024" i="40"/>
  <c r="F1023" i="40"/>
  <c r="F1022" i="40"/>
  <c r="F1021" i="40"/>
  <c r="F1020" i="40"/>
  <c r="F1019" i="40"/>
  <c r="F1018" i="40"/>
  <c r="F1017" i="40"/>
  <c r="F1016" i="40"/>
  <c r="F1015" i="40"/>
  <c r="F1014" i="40"/>
  <c r="F1013" i="40"/>
  <c r="F1012" i="40"/>
  <c r="F1011" i="40"/>
  <c r="F1010" i="40"/>
  <c r="F1009" i="40"/>
  <c r="F1008" i="40"/>
  <c r="F1007" i="40"/>
  <c r="F1006" i="40"/>
  <c r="F1005" i="40"/>
  <c r="F1004" i="40"/>
  <c r="F1003" i="40"/>
  <c r="F1002" i="40"/>
  <c r="F1001" i="40"/>
  <c r="F1000" i="40"/>
  <c r="F999" i="40"/>
  <c r="F998" i="40"/>
  <c r="F997" i="40"/>
  <c r="F996" i="40"/>
  <c r="F995" i="40"/>
  <c r="F994" i="40"/>
  <c r="F993" i="40"/>
  <c r="F992" i="40"/>
  <c r="F991" i="40"/>
  <c r="F990" i="40"/>
  <c r="F989" i="40"/>
  <c r="F988" i="40"/>
  <c r="F987" i="40"/>
  <c r="F986" i="40"/>
  <c r="F985" i="40"/>
  <c r="F984" i="40"/>
  <c r="F983" i="40"/>
  <c r="F982" i="40"/>
  <c r="F981" i="40"/>
  <c r="F980" i="40"/>
  <c r="F979" i="40"/>
  <c r="F978" i="40"/>
  <c r="F977" i="40"/>
  <c r="F976" i="40"/>
  <c r="F975" i="40"/>
  <c r="F974" i="40"/>
  <c r="F973" i="40"/>
  <c r="F972" i="40"/>
  <c r="F971" i="40"/>
  <c r="F970" i="40"/>
  <c r="F969" i="40"/>
  <c r="F968" i="40"/>
  <c r="F967" i="40"/>
  <c r="F966" i="40"/>
  <c r="F965" i="40"/>
  <c r="F964" i="40"/>
  <c r="F963" i="40"/>
  <c r="F962" i="40"/>
  <c r="F961" i="40"/>
  <c r="F960" i="40"/>
  <c r="F959" i="40"/>
  <c r="F958" i="40"/>
  <c r="F957" i="40"/>
  <c r="F956" i="40"/>
  <c r="F955" i="40"/>
  <c r="F954" i="40"/>
  <c r="F953" i="40"/>
  <c r="F952" i="40"/>
  <c r="F951" i="40"/>
  <c r="F950" i="40"/>
  <c r="F949" i="40"/>
  <c r="F948" i="40"/>
  <c r="F947" i="40"/>
  <c r="F946" i="40"/>
  <c r="F945" i="40"/>
  <c r="F944" i="40"/>
  <c r="F943" i="40"/>
  <c r="F942" i="40"/>
  <c r="F941" i="40"/>
  <c r="F940" i="40"/>
  <c r="F939" i="40"/>
  <c r="F938" i="40"/>
  <c r="F937" i="40"/>
  <c r="F936" i="40"/>
  <c r="F935" i="40"/>
  <c r="F934" i="40"/>
  <c r="F933" i="40"/>
  <c r="F932" i="40"/>
  <c r="F931" i="40"/>
  <c r="F930" i="40"/>
  <c r="F929" i="40"/>
  <c r="F928" i="40"/>
  <c r="F927" i="40"/>
  <c r="F926" i="40"/>
  <c r="F925" i="40"/>
  <c r="F924" i="40"/>
  <c r="F923" i="40"/>
  <c r="F922" i="40"/>
  <c r="F921" i="40"/>
  <c r="F920" i="40"/>
  <c r="F919" i="40"/>
  <c r="F918" i="40"/>
  <c r="F917" i="40"/>
  <c r="F916" i="40"/>
  <c r="F915" i="40"/>
  <c r="F914" i="40"/>
  <c r="F913" i="40"/>
  <c r="F912" i="40"/>
  <c r="F911" i="40"/>
  <c r="F910" i="40"/>
  <c r="F909" i="40"/>
  <c r="F908" i="40"/>
  <c r="F907" i="40"/>
  <c r="F906" i="40"/>
  <c r="F905" i="40"/>
  <c r="F904" i="40"/>
  <c r="F903" i="40"/>
  <c r="F902" i="40"/>
  <c r="F901" i="40"/>
  <c r="F900" i="40"/>
  <c r="F899" i="40"/>
  <c r="F898" i="40"/>
  <c r="F897" i="40"/>
  <c r="F896" i="40"/>
  <c r="F895" i="40"/>
  <c r="F894" i="40"/>
  <c r="F893" i="40"/>
  <c r="F892" i="40"/>
  <c r="F891" i="40"/>
  <c r="F890" i="40"/>
  <c r="F889" i="40"/>
  <c r="F888" i="40"/>
  <c r="F887" i="40"/>
  <c r="F886" i="40"/>
  <c r="F885" i="40"/>
  <c r="F884" i="40"/>
  <c r="F883" i="40"/>
  <c r="F882" i="40"/>
  <c r="F881" i="40"/>
  <c r="F880" i="40"/>
  <c r="F879" i="40"/>
  <c r="F878" i="40"/>
  <c r="F877" i="40"/>
  <c r="F876" i="40"/>
  <c r="F875" i="40"/>
  <c r="F874" i="40"/>
  <c r="F873" i="40"/>
  <c r="F872" i="40"/>
  <c r="F871" i="40"/>
  <c r="F870" i="40"/>
  <c r="F869" i="40"/>
  <c r="F868" i="40"/>
  <c r="F867" i="40"/>
  <c r="F866" i="40"/>
  <c r="F865" i="40"/>
  <c r="F864" i="40"/>
  <c r="F863" i="40"/>
  <c r="F862" i="40"/>
  <c r="F861" i="40"/>
  <c r="F860" i="40"/>
  <c r="F859" i="40"/>
  <c r="F858" i="40"/>
  <c r="F857" i="40"/>
  <c r="F856" i="40"/>
  <c r="F855" i="40"/>
  <c r="F854" i="40"/>
  <c r="F853" i="40"/>
  <c r="F852" i="40"/>
  <c r="F851" i="40"/>
  <c r="F850" i="40"/>
  <c r="F849" i="40"/>
  <c r="F848" i="40"/>
  <c r="F847" i="40"/>
  <c r="F846" i="40"/>
  <c r="F845" i="40"/>
  <c r="F844" i="40"/>
  <c r="F843" i="40"/>
  <c r="F842" i="40"/>
  <c r="F841" i="40"/>
  <c r="F840" i="40"/>
  <c r="F839" i="40"/>
  <c r="F838" i="40"/>
  <c r="F837" i="40"/>
  <c r="F836" i="40"/>
  <c r="F835" i="40"/>
  <c r="F834" i="40"/>
  <c r="F833" i="40"/>
  <c r="F832" i="40"/>
  <c r="F831" i="40"/>
  <c r="F830" i="40"/>
  <c r="F829" i="40"/>
  <c r="F828" i="40"/>
  <c r="F827" i="40"/>
  <c r="F826" i="40"/>
  <c r="F825" i="40"/>
  <c r="F824" i="40"/>
  <c r="F823" i="40"/>
  <c r="F822" i="40"/>
  <c r="F821" i="40"/>
  <c r="F820" i="40"/>
  <c r="F819" i="40"/>
  <c r="F818" i="40"/>
  <c r="F817" i="40"/>
  <c r="F816" i="40"/>
  <c r="F815" i="40"/>
  <c r="F814" i="40"/>
  <c r="F813" i="40"/>
  <c r="F812" i="40"/>
  <c r="F811" i="40"/>
  <c r="F810" i="40"/>
  <c r="F809" i="40"/>
  <c r="F808" i="40"/>
  <c r="F807" i="40"/>
  <c r="F806" i="40"/>
  <c r="F805" i="40"/>
  <c r="F804" i="40"/>
  <c r="F803" i="40"/>
  <c r="F802" i="40"/>
  <c r="F801" i="40"/>
  <c r="F800" i="40"/>
  <c r="F799" i="40"/>
  <c r="F798" i="40"/>
  <c r="F797" i="40"/>
  <c r="F796" i="40"/>
  <c r="F795" i="40"/>
  <c r="F794" i="40"/>
  <c r="F793" i="40"/>
  <c r="F792" i="40"/>
  <c r="F791" i="40"/>
  <c r="F790" i="40"/>
  <c r="F789" i="40"/>
  <c r="F788" i="40"/>
  <c r="F787" i="40"/>
  <c r="F786" i="40"/>
  <c r="F785" i="40"/>
  <c r="F784" i="40"/>
  <c r="F783" i="40"/>
  <c r="F782" i="40"/>
  <c r="F781" i="40"/>
  <c r="F780" i="40"/>
  <c r="F779" i="40"/>
  <c r="F778" i="40"/>
  <c r="F777" i="40"/>
  <c r="F776" i="40"/>
  <c r="F775" i="40"/>
  <c r="F774" i="40"/>
  <c r="F773" i="40"/>
  <c r="F772" i="40"/>
  <c r="F771" i="40"/>
  <c r="F770" i="40"/>
  <c r="F769" i="40"/>
  <c r="F768" i="40"/>
  <c r="F767" i="40"/>
  <c r="F766" i="40"/>
  <c r="F765" i="40"/>
  <c r="F764" i="40"/>
  <c r="F763" i="40"/>
  <c r="F762" i="40"/>
  <c r="F761" i="40"/>
  <c r="F760" i="40"/>
  <c r="F759" i="40"/>
  <c r="F758" i="40"/>
  <c r="F757" i="40"/>
  <c r="F756" i="40"/>
  <c r="F755" i="40"/>
  <c r="F754" i="40"/>
  <c r="F753" i="40"/>
  <c r="F752" i="40"/>
  <c r="F751" i="40"/>
  <c r="F750" i="40"/>
  <c r="F749" i="40"/>
  <c r="F748" i="40"/>
  <c r="F747" i="40"/>
  <c r="F746" i="40"/>
  <c r="F745" i="40"/>
  <c r="F744" i="40"/>
  <c r="F743" i="40"/>
  <c r="F742" i="40"/>
  <c r="F741" i="40"/>
  <c r="F740" i="40"/>
  <c r="F739" i="40"/>
  <c r="F738" i="40"/>
  <c r="F737" i="40"/>
  <c r="F736" i="40"/>
  <c r="F735" i="40"/>
  <c r="F734" i="40"/>
  <c r="F733" i="40"/>
  <c r="F732" i="40"/>
  <c r="F731" i="40"/>
  <c r="F730" i="40"/>
  <c r="F729" i="40"/>
  <c r="F728" i="40"/>
  <c r="F727" i="40"/>
  <c r="F726" i="40"/>
  <c r="F725" i="40"/>
  <c r="F724" i="40"/>
  <c r="F723" i="40"/>
  <c r="F722" i="40"/>
  <c r="F721" i="40"/>
  <c r="F720" i="40"/>
  <c r="F719" i="40"/>
  <c r="F718" i="40"/>
  <c r="F717" i="40"/>
  <c r="F716" i="40"/>
  <c r="F715" i="40"/>
  <c r="F714" i="40"/>
  <c r="F713" i="40"/>
  <c r="F712" i="40"/>
  <c r="F711" i="40"/>
  <c r="F710" i="40"/>
  <c r="F709" i="40"/>
  <c r="F708" i="40"/>
  <c r="F707" i="40"/>
  <c r="F706" i="40"/>
  <c r="F705" i="40"/>
  <c r="F704" i="40"/>
  <c r="F703" i="40"/>
  <c r="F702" i="40"/>
  <c r="F701" i="40"/>
  <c r="F700" i="40"/>
  <c r="F699" i="40"/>
  <c r="F698" i="40"/>
  <c r="F697" i="40"/>
  <c r="F696" i="40"/>
  <c r="F695" i="40"/>
  <c r="F694" i="40"/>
  <c r="F693" i="40"/>
  <c r="F692" i="40"/>
  <c r="F691" i="40"/>
  <c r="F690" i="40"/>
  <c r="F689" i="40"/>
  <c r="F688" i="40"/>
  <c r="F687" i="40"/>
  <c r="F686" i="40"/>
  <c r="F685" i="40"/>
  <c r="F684" i="40"/>
  <c r="F683" i="40"/>
  <c r="F682" i="40"/>
  <c r="F681" i="40"/>
  <c r="F680" i="40"/>
  <c r="F679" i="40"/>
  <c r="F678" i="40"/>
  <c r="F677" i="40"/>
  <c r="F676" i="40"/>
  <c r="F675" i="40"/>
  <c r="F674" i="40"/>
  <c r="F673" i="40"/>
  <c r="F672" i="40"/>
  <c r="F671" i="40"/>
  <c r="F670" i="40"/>
  <c r="F669" i="40"/>
  <c r="F668" i="40"/>
  <c r="F667" i="40"/>
  <c r="F666" i="40"/>
  <c r="F665" i="40"/>
  <c r="F664" i="40"/>
  <c r="F663" i="40"/>
  <c r="F662" i="40"/>
  <c r="F661" i="40"/>
  <c r="F660" i="40"/>
  <c r="F659" i="40"/>
  <c r="F658" i="40"/>
  <c r="F657" i="40"/>
  <c r="F656" i="40"/>
  <c r="F655" i="40"/>
  <c r="F654" i="40"/>
  <c r="F653" i="40"/>
  <c r="F652" i="40"/>
  <c r="F651" i="40"/>
  <c r="F650" i="40"/>
  <c r="F649" i="40"/>
  <c r="F648" i="40"/>
  <c r="F647" i="40"/>
  <c r="F646" i="40"/>
  <c r="F645" i="40"/>
  <c r="F644" i="40"/>
  <c r="F643" i="40"/>
  <c r="F642" i="40"/>
  <c r="F641" i="40"/>
  <c r="F640" i="40"/>
  <c r="F639" i="40"/>
  <c r="F638" i="40"/>
  <c r="F637" i="40"/>
  <c r="F636" i="40"/>
  <c r="F635" i="40"/>
  <c r="F634" i="40"/>
  <c r="F633" i="40"/>
  <c r="F632" i="40"/>
  <c r="F631" i="40"/>
  <c r="F630" i="40"/>
  <c r="F629" i="40"/>
  <c r="F628" i="40"/>
  <c r="F627" i="40"/>
  <c r="F626" i="40"/>
  <c r="F625" i="40"/>
  <c r="F624" i="40"/>
  <c r="F623" i="40"/>
  <c r="F622" i="40"/>
  <c r="F621" i="40"/>
  <c r="F620" i="40"/>
  <c r="F619" i="40"/>
  <c r="F618" i="40"/>
  <c r="F617" i="40"/>
  <c r="F616" i="40"/>
  <c r="F615" i="40"/>
  <c r="F614" i="40"/>
  <c r="F613" i="40"/>
  <c r="F612" i="40"/>
  <c r="F611" i="40"/>
  <c r="F610" i="40"/>
  <c r="F609" i="40"/>
  <c r="F608" i="40"/>
  <c r="F607" i="40"/>
  <c r="F606" i="40"/>
  <c r="F605" i="40"/>
  <c r="F604" i="40"/>
  <c r="F603" i="40"/>
  <c r="F602" i="40"/>
  <c r="F601" i="40"/>
  <c r="F600" i="40"/>
  <c r="F599" i="40"/>
  <c r="F598" i="40"/>
  <c r="F597" i="40"/>
  <c r="F596" i="40"/>
  <c r="F595" i="40"/>
  <c r="F594" i="40"/>
  <c r="F593" i="40"/>
  <c r="F592" i="40"/>
  <c r="F591" i="40"/>
  <c r="F590" i="40"/>
  <c r="F589" i="40"/>
  <c r="F588" i="40"/>
  <c r="F587" i="40"/>
  <c r="F586" i="40"/>
  <c r="F585" i="40"/>
  <c r="F584" i="40"/>
  <c r="F583" i="40"/>
  <c r="F582" i="40"/>
  <c r="F581" i="40"/>
  <c r="F580" i="40"/>
  <c r="F579" i="40"/>
  <c r="F578" i="40"/>
  <c r="F577" i="40"/>
  <c r="F576" i="40"/>
  <c r="F575" i="40"/>
  <c r="F574" i="40"/>
  <c r="F573" i="40"/>
  <c r="F572" i="40"/>
  <c r="F571" i="40"/>
  <c r="F570" i="40"/>
  <c r="F569" i="40"/>
  <c r="F568" i="40"/>
  <c r="F567" i="40"/>
  <c r="F566" i="40"/>
  <c r="F565" i="40"/>
  <c r="F564" i="40"/>
  <c r="F563" i="40"/>
  <c r="F562" i="40"/>
  <c r="F561" i="40"/>
  <c r="F560" i="40"/>
  <c r="F559" i="40"/>
  <c r="F558" i="40"/>
  <c r="F557" i="40"/>
  <c r="F556" i="40"/>
  <c r="F555" i="40"/>
  <c r="F554" i="40"/>
  <c r="F553" i="40"/>
  <c r="F552" i="40"/>
  <c r="F551" i="40"/>
  <c r="F550" i="40"/>
  <c r="F549" i="40"/>
  <c r="F548" i="40"/>
  <c r="F547" i="40"/>
  <c r="F546" i="40"/>
  <c r="F545" i="40"/>
  <c r="F544" i="40"/>
  <c r="F543" i="40"/>
  <c r="F542" i="40"/>
  <c r="F541" i="40"/>
  <c r="F540" i="40"/>
  <c r="F539" i="40"/>
  <c r="F538" i="40"/>
  <c r="F537" i="40"/>
  <c r="F536" i="40"/>
  <c r="F535" i="40"/>
  <c r="F534" i="40"/>
  <c r="F533" i="40"/>
  <c r="F532" i="40"/>
  <c r="F531" i="40"/>
  <c r="F530" i="40"/>
  <c r="F529" i="40"/>
  <c r="F528" i="40"/>
  <c r="F527" i="40"/>
  <c r="F526" i="40"/>
  <c r="F525" i="40"/>
  <c r="F524" i="40"/>
  <c r="F523" i="40"/>
  <c r="F522" i="40"/>
  <c r="F521" i="40"/>
  <c r="F520" i="40"/>
  <c r="F519" i="40"/>
  <c r="F518" i="40"/>
  <c r="F517" i="40"/>
  <c r="F516" i="40"/>
  <c r="F515" i="40"/>
  <c r="F514" i="40"/>
  <c r="F513" i="40"/>
  <c r="F512" i="40"/>
  <c r="F511" i="40"/>
  <c r="F510" i="40"/>
  <c r="F509" i="40"/>
  <c r="F508" i="40"/>
  <c r="F507" i="40"/>
  <c r="F506" i="40"/>
  <c r="F505" i="40"/>
  <c r="F504" i="40"/>
  <c r="F503" i="40"/>
  <c r="F502" i="40"/>
  <c r="F501" i="40"/>
  <c r="F500" i="40"/>
  <c r="F499" i="40"/>
  <c r="F498" i="40"/>
  <c r="F497" i="40"/>
  <c r="F496" i="40"/>
  <c r="F495" i="40"/>
  <c r="F494" i="40"/>
  <c r="F493" i="40"/>
  <c r="F492" i="40"/>
  <c r="F491" i="40"/>
  <c r="F490" i="40"/>
  <c r="F489" i="40"/>
  <c r="F488" i="40"/>
  <c r="F487" i="40"/>
  <c r="F486" i="40"/>
  <c r="F485" i="40"/>
  <c r="F484" i="40"/>
  <c r="F483" i="40"/>
  <c r="F482" i="40"/>
  <c r="F481" i="40"/>
  <c r="F480" i="40"/>
  <c r="F479" i="40"/>
  <c r="F478" i="40"/>
  <c r="F477" i="40"/>
  <c r="F476" i="40"/>
  <c r="F475" i="40"/>
  <c r="F474" i="40"/>
  <c r="F473" i="40"/>
  <c r="F472" i="40"/>
  <c r="F471" i="40"/>
  <c r="F470" i="40"/>
  <c r="F469" i="40"/>
  <c r="F468" i="40"/>
  <c r="F467" i="40"/>
  <c r="F466" i="40"/>
  <c r="F465" i="40"/>
  <c r="F464" i="40"/>
  <c r="F463" i="40"/>
  <c r="F462" i="40"/>
  <c r="F461" i="40"/>
  <c r="F460" i="40"/>
  <c r="F459" i="40"/>
  <c r="F458" i="40"/>
  <c r="F457" i="40"/>
  <c r="F456" i="40"/>
  <c r="F455" i="40"/>
  <c r="F454" i="40"/>
  <c r="F453" i="40"/>
  <c r="F452" i="40"/>
  <c r="F451" i="40"/>
  <c r="F450" i="40"/>
  <c r="F449" i="40"/>
  <c r="F448" i="40"/>
  <c r="F447" i="40"/>
  <c r="F446" i="40"/>
  <c r="F445" i="40"/>
  <c r="F444" i="40"/>
  <c r="F443" i="40"/>
  <c r="F442" i="40"/>
  <c r="F441" i="40"/>
  <c r="F440" i="40"/>
  <c r="F439" i="40"/>
  <c r="F438" i="40"/>
  <c r="F437" i="40"/>
  <c r="F436" i="40"/>
  <c r="F435" i="40"/>
  <c r="F434" i="40"/>
  <c r="F433" i="40"/>
  <c r="F432" i="40"/>
  <c r="F431" i="40"/>
  <c r="F430" i="40"/>
  <c r="F429" i="40"/>
  <c r="F428" i="40"/>
  <c r="F427" i="40"/>
  <c r="F426" i="40"/>
  <c r="F425" i="40"/>
  <c r="F424" i="40"/>
  <c r="F423" i="40"/>
  <c r="F422" i="40"/>
  <c r="F421" i="40"/>
  <c r="F420" i="40"/>
  <c r="F419" i="40"/>
  <c r="F418" i="40"/>
  <c r="F417" i="40"/>
  <c r="F416" i="40"/>
  <c r="F415" i="40"/>
  <c r="F414" i="40"/>
  <c r="F413" i="40"/>
  <c r="F412" i="40"/>
  <c r="F411" i="40"/>
  <c r="F410" i="40"/>
  <c r="F409" i="40"/>
  <c r="F408" i="40"/>
  <c r="F407" i="40"/>
  <c r="F406" i="40"/>
  <c r="F405" i="40"/>
  <c r="F404" i="40"/>
  <c r="F403" i="40"/>
  <c r="F402" i="40"/>
  <c r="F401" i="40"/>
  <c r="F400" i="40"/>
  <c r="F399" i="40"/>
  <c r="F398" i="40"/>
  <c r="F397" i="40"/>
  <c r="F396" i="40"/>
  <c r="F395" i="40"/>
  <c r="F394" i="40"/>
  <c r="F393" i="40"/>
  <c r="F392" i="40"/>
  <c r="F391" i="40"/>
  <c r="F390" i="40"/>
  <c r="F389" i="40"/>
  <c r="F388" i="40"/>
  <c r="F387" i="40"/>
  <c r="F386" i="40"/>
  <c r="F385" i="40"/>
  <c r="F384" i="40"/>
  <c r="F383" i="40"/>
  <c r="F382" i="40"/>
  <c r="F381" i="40"/>
  <c r="F380" i="40"/>
  <c r="F379" i="40"/>
  <c r="F378" i="40"/>
  <c r="F377" i="40"/>
  <c r="F376" i="40"/>
  <c r="F375" i="40"/>
  <c r="F374" i="40"/>
  <c r="F373" i="40"/>
  <c r="F372" i="40"/>
  <c r="F371" i="40"/>
  <c r="F370" i="40"/>
  <c r="F369" i="40"/>
  <c r="F368" i="40"/>
  <c r="F367" i="40"/>
  <c r="F366" i="40"/>
  <c r="F365" i="40"/>
  <c r="F364" i="40"/>
  <c r="F363" i="40"/>
  <c r="F362" i="40"/>
  <c r="F361" i="40"/>
  <c r="F360" i="40"/>
  <c r="F359" i="40"/>
  <c r="F358" i="40"/>
  <c r="F357" i="40"/>
  <c r="F356" i="40"/>
  <c r="F355" i="40"/>
  <c r="F354" i="40"/>
  <c r="F353" i="40"/>
  <c r="F352" i="40"/>
  <c r="F351" i="40"/>
  <c r="F350" i="40"/>
  <c r="F349" i="40"/>
  <c r="F348" i="40"/>
  <c r="F347" i="40"/>
  <c r="F346" i="40"/>
  <c r="F345" i="40"/>
  <c r="F344" i="40"/>
  <c r="F343" i="40"/>
  <c r="F342" i="40"/>
  <c r="F341" i="40"/>
  <c r="F340" i="40"/>
  <c r="F339" i="40"/>
  <c r="F338" i="40"/>
  <c r="F337" i="40"/>
  <c r="F336" i="40"/>
  <c r="F335" i="40"/>
  <c r="F334" i="40"/>
  <c r="F333" i="40"/>
  <c r="F332" i="40"/>
  <c r="F331" i="40"/>
  <c r="F330" i="40"/>
  <c r="F329" i="40"/>
  <c r="F328" i="40"/>
  <c r="F327" i="40"/>
  <c r="F326" i="40"/>
  <c r="F325" i="40"/>
  <c r="F324" i="40"/>
  <c r="F323" i="40"/>
  <c r="F322" i="40"/>
  <c r="F321" i="40"/>
  <c r="F320" i="40"/>
  <c r="F319" i="40"/>
  <c r="F318" i="40"/>
  <c r="F317" i="40"/>
  <c r="F316" i="40"/>
  <c r="F315" i="40"/>
  <c r="F314" i="40"/>
  <c r="F313" i="40"/>
  <c r="F312" i="40"/>
  <c r="F311" i="40"/>
  <c r="F310" i="40"/>
  <c r="F309" i="40"/>
  <c r="F308" i="40"/>
  <c r="F307" i="40"/>
  <c r="F306" i="40"/>
  <c r="F305" i="40"/>
  <c r="F304" i="40"/>
  <c r="F303" i="40"/>
  <c r="F302" i="40"/>
  <c r="F301" i="40"/>
  <c r="F300" i="40"/>
  <c r="F299" i="40"/>
  <c r="F298" i="40"/>
  <c r="F297" i="40"/>
  <c r="F296" i="40"/>
  <c r="F295" i="40"/>
  <c r="F294" i="40"/>
  <c r="F293" i="40"/>
  <c r="F292" i="40"/>
  <c r="F291" i="40"/>
  <c r="F290" i="40"/>
  <c r="F289" i="40"/>
  <c r="F288" i="40"/>
  <c r="F287" i="40"/>
  <c r="F286" i="40"/>
  <c r="F285" i="40"/>
  <c r="F284" i="40"/>
  <c r="F283" i="40"/>
  <c r="F282" i="40"/>
  <c r="F281" i="40"/>
  <c r="F280" i="40"/>
  <c r="F279" i="40"/>
  <c r="F278" i="40"/>
  <c r="F277" i="40"/>
  <c r="F276" i="40"/>
  <c r="F275" i="40"/>
  <c r="F274" i="40"/>
  <c r="F273" i="40"/>
  <c r="F272" i="40"/>
  <c r="F271" i="40"/>
  <c r="F270" i="40"/>
  <c r="F269" i="40"/>
  <c r="F268" i="40"/>
  <c r="F267" i="40"/>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F139" i="40"/>
  <c r="F138" i="40"/>
  <c r="F137" i="40"/>
  <c r="F136" i="40"/>
  <c r="F135" i="40"/>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E4231" i="39"/>
  <c r="E4230" i="39"/>
  <c r="E4229" i="39"/>
  <c r="E4228" i="39"/>
  <c r="E4227" i="39"/>
  <c r="E4226" i="39"/>
  <c r="E4225" i="39"/>
  <c r="E4224" i="39"/>
  <c r="E4223" i="39"/>
  <c r="E4222" i="39"/>
  <c r="E4221" i="39"/>
  <c r="E4220" i="39"/>
  <c r="E4219" i="39"/>
  <c r="E4218" i="39"/>
  <c r="E4217" i="39"/>
  <c r="E4216" i="39"/>
  <c r="E4215" i="39"/>
  <c r="E4214" i="39"/>
  <c r="E4213" i="39"/>
  <c r="E4212" i="39"/>
  <c r="E4211" i="39"/>
  <c r="E4210" i="39"/>
  <c r="E4209" i="39"/>
  <c r="E4208" i="39"/>
  <c r="E4207" i="39"/>
  <c r="E4206" i="39"/>
  <c r="E4205" i="39"/>
  <c r="E4204" i="39"/>
  <c r="E4203" i="39"/>
  <c r="E4202" i="39"/>
  <c r="E4201" i="39"/>
  <c r="E4200" i="39"/>
  <c r="E4199" i="39"/>
  <c r="E4198" i="39"/>
  <c r="E4197" i="39"/>
  <c r="E4196" i="39"/>
  <c r="E4195" i="39"/>
  <c r="E4194" i="39"/>
  <c r="E4193" i="39"/>
  <c r="E4192" i="39"/>
  <c r="E4191" i="39"/>
  <c r="E4190" i="39"/>
  <c r="E4189" i="39"/>
  <c r="E4188" i="39"/>
  <c r="E4187" i="39"/>
  <c r="E4186" i="39"/>
  <c r="E4185" i="39"/>
  <c r="E4184" i="39"/>
  <c r="E4183" i="39"/>
  <c r="E4182" i="39"/>
  <c r="E4181" i="39"/>
  <c r="E4180" i="39"/>
  <c r="E4179" i="39"/>
  <c r="E4178" i="39"/>
  <c r="E4177" i="39"/>
  <c r="E4176" i="39"/>
  <c r="E4175" i="39"/>
  <c r="E4174" i="39"/>
  <c r="E4173" i="39"/>
  <c r="E4172" i="39"/>
  <c r="E4171" i="39"/>
  <c r="E4170" i="39"/>
  <c r="E4169" i="39"/>
  <c r="E4168" i="39"/>
  <c r="E4167" i="39"/>
  <c r="E4166" i="39"/>
  <c r="E4165" i="39"/>
  <c r="E4164" i="39"/>
  <c r="E4163" i="39"/>
  <c r="E4162" i="39"/>
  <c r="E4161" i="39"/>
  <c r="E4160" i="39"/>
  <c r="E4159" i="39"/>
  <c r="E4158" i="39"/>
  <c r="E4157" i="39"/>
  <c r="E4156" i="39"/>
  <c r="E4155" i="39"/>
  <c r="E4154" i="39"/>
  <c r="E4153" i="39"/>
  <c r="E4152" i="39"/>
  <c r="E4151" i="39"/>
  <c r="E4150" i="39"/>
  <c r="E4149" i="39"/>
  <c r="E4148" i="39"/>
  <c r="E4147" i="39"/>
  <c r="E4146" i="39"/>
  <c r="E4145" i="39"/>
  <c r="E4144" i="39"/>
  <c r="E4143" i="39"/>
  <c r="E4142" i="39"/>
  <c r="E4141" i="39"/>
  <c r="E4140" i="39"/>
  <c r="E4139" i="39"/>
  <c r="E4138" i="39"/>
  <c r="E4137" i="39"/>
  <c r="E4136" i="39"/>
  <c r="E4135" i="39"/>
  <c r="E4134" i="39"/>
  <c r="E4133" i="39"/>
  <c r="E4132" i="39"/>
  <c r="E4131" i="39"/>
  <c r="E4130" i="39"/>
  <c r="E4129" i="39"/>
  <c r="E4128" i="39"/>
  <c r="E4127" i="39"/>
  <c r="E4126" i="39"/>
  <c r="E4125" i="39"/>
  <c r="E4124" i="39"/>
  <c r="E4123" i="39"/>
  <c r="E4122" i="39"/>
  <c r="E4121" i="39"/>
  <c r="E4120" i="39"/>
  <c r="E4119" i="39"/>
  <c r="E4118" i="39"/>
  <c r="E4117" i="39"/>
  <c r="E4116" i="39"/>
  <c r="E4115" i="39"/>
  <c r="E4114" i="39"/>
  <c r="E4113" i="39"/>
  <c r="E4112" i="39"/>
  <c r="E4111" i="39"/>
  <c r="E4110" i="39"/>
  <c r="E4109" i="39"/>
  <c r="E4108" i="39"/>
  <c r="E4107" i="39"/>
  <c r="E4106" i="39"/>
  <c r="E4105" i="39"/>
  <c r="E4104" i="39"/>
  <c r="E4103" i="39"/>
  <c r="E4102" i="39"/>
  <c r="E4101" i="39"/>
  <c r="E4100" i="39"/>
  <c r="E4099" i="39"/>
  <c r="E4098" i="39"/>
  <c r="E4097" i="39"/>
  <c r="E4096" i="39"/>
  <c r="E4095" i="39"/>
  <c r="E4094" i="39"/>
  <c r="E4093" i="39"/>
  <c r="E4092" i="39"/>
  <c r="E4091" i="39"/>
  <c r="E4090" i="39"/>
  <c r="E4089" i="39"/>
  <c r="E4088" i="39"/>
  <c r="E4087" i="39"/>
  <c r="E4086" i="39"/>
  <c r="E4085" i="39"/>
  <c r="E4084" i="39"/>
  <c r="E4083" i="39"/>
  <c r="E4082" i="39"/>
  <c r="E4081" i="39"/>
  <c r="E4080" i="39"/>
  <c r="E4079" i="39"/>
  <c r="E4078" i="39"/>
  <c r="E4077" i="39"/>
  <c r="E4076" i="39"/>
  <c r="E4075" i="39"/>
  <c r="E4074" i="39"/>
  <c r="E4073" i="39"/>
  <c r="E4072" i="39"/>
  <c r="E4071" i="39"/>
  <c r="E4070" i="39"/>
  <c r="E4069" i="39"/>
  <c r="E4068" i="39"/>
  <c r="E4067" i="39"/>
  <c r="E4066" i="39"/>
  <c r="E4065" i="39"/>
  <c r="E4064" i="39"/>
  <c r="E4063" i="39"/>
  <c r="E4062" i="39"/>
  <c r="E4061" i="39"/>
  <c r="E4060" i="39"/>
  <c r="E4059" i="39"/>
  <c r="E4058" i="39"/>
  <c r="E4057" i="39"/>
  <c r="E4056" i="39"/>
  <c r="E4055" i="39"/>
  <c r="E4054" i="39"/>
  <c r="E4053" i="39"/>
  <c r="E4052" i="39"/>
  <c r="E4051" i="39"/>
  <c r="E4050" i="39"/>
  <c r="E4049" i="39"/>
  <c r="E4048" i="39"/>
  <c r="E4047" i="39"/>
  <c r="E4046" i="39"/>
  <c r="E4045" i="39"/>
  <c r="E4044" i="39"/>
  <c r="E4043" i="39"/>
  <c r="E4042" i="39"/>
  <c r="E4041" i="39"/>
  <c r="E4040" i="39"/>
  <c r="E4039" i="39"/>
  <c r="E4038" i="39"/>
  <c r="E4037" i="39"/>
  <c r="E4036" i="39"/>
  <c r="E4035" i="39"/>
  <c r="E4034" i="39"/>
  <c r="E4033" i="39"/>
  <c r="E4032" i="39"/>
  <c r="E4031" i="39"/>
  <c r="E4030" i="39"/>
  <c r="E4029" i="39"/>
  <c r="E4028" i="39"/>
  <c r="E4027" i="39"/>
  <c r="E4026" i="39"/>
  <c r="E4025" i="39"/>
  <c r="E4024" i="39"/>
  <c r="E4023" i="39"/>
  <c r="E4022" i="39"/>
  <c r="E4021" i="39"/>
  <c r="E4020" i="39"/>
  <c r="E4019" i="39"/>
  <c r="E4018" i="39"/>
  <c r="E4017" i="39"/>
  <c r="E4016" i="39"/>
  <c r="E4015" i="39"/>
  <c r="E4014" i="39"/>
  <c r="E4013" i="39"/>
  <c r="E4012" i="39"/>
  <c r="E4011" i="39"/>
  <c r="E4010" i="39"/>
  <c r="E4009" i="39"/>
  <c r="E4008" i="39"/>
  <c r="E4007" i="39"/>
  <c r="E4006" i="39"/>
  <c r="E4005" i="39"/>
  <c r="E4004" i="39"/>
  <c r="E4003" i="39"/>
  <c r="E4002" i="39"/>
  <c r="E4001" i="39"/>
  <c r="E4000" i="39"/>
  <c r="E3999" i="39"/>
  <c r="E3998" i="39"/>
  <c r="E3997" i="39"/>
  <c r="E3996" i="39"/>
  <c r="E3995" i="39"/>
  <c r="E3994" i="39"/>
  <c r="E3993" i="39"/>
  <c r="E3992" i="39"/>
  <c r="E3991" i="39"/>
  <c r="E3990" i="39"/>
  <c r="E3989" i="39"/>
  <c r="E3988" i="39"/>
  <c r="E3987" i="39"/>
  <c r="E3986" i="39"/>
  <c r="E3985" i="39"/>
  <c r="E3984" i="39"/>
  <c r="E3983" i="39"/>
  <c r="E3982" i="39"/>
  <c r="E3981" i="39"/>
  <c r="E3980" i="39"/>
  <c r="E3979" i="39"/>
  <c r="E3978" i="39"/>
  <c r="E3977" i="39"/>
  <c r="E3976" i="39"/>
  <c r="E3975" i="39"/>
  <c r="E3974" i="39"/>
  <c r="E3973" i="39"/>
  <c r="E3972" i="39"/>
  <c r="E3971" i="39"/>
  <c r="E3970" i="39"/>
  <c r="E3969" i="39"/>
  <c r="E3968" i="39"/>
  <c r="E3967" i="39"/>
  <c r="E3966" i="39"/>
  <c r="E3965" i="39"/>
  <c r="E3964" i="39"/>
  <c r="E3963" i="39"/>
  <c r="E3962" i="39"/>
  <c r="E3961" i="39"/>
  <c r="E3960" i="39"/>
  <c r="E3959" i="39"/>
  <c r="E3958" i="39"/>
  <c r="E3957" i="39"/>
  <c r="E3956" i="39"/>
  <c r="E3955" i="39"/>
  <c r="E3954" i="39"/>
  <c r="E3953" i="39"/>
  <c r="E3952" i="39"/>
  <c r="E3951" i="39"/>
  <c r="E3950" i="39"/>
  <c r="E3949" i="39"/>
  <c r="E3948" i="39"/>
  <c r="E3947" i="39"/>
  <c r="E3946" i="39"/>
  <c r="E3945" i="39"/>
  <c r="E3944" i="39"/>
  <c r="E3943" i="39"/>
  <c r="E3942" i="39"/>
  <c r="E3941" i="39"/>
  <c r="E3940" i="39"/>
  <c r="E3939" i="39"/>
  <c r="E3938" i="39"/>
  <c r="E3937" i="39"/>
  <c r="E3936" i="39"/>
  <c r="E3935" i="39"/>
  <c r="E3934" i="39"/>
  <c r="E3933" i="39"/>
  <c r="E3932" i="39"/>
  <c r="E3931" i="39"/>
  <c r="E3930" i="39"/>
  <c r="E3929" i="39"/>
  <c r="E3928" i="39"/>
  <c r="E3927" i="39"/>
  <c r="E3926" i="39"/>
  <c r="E3925" i="39"/>
  <c r="E3924" i="39"/>
  <c r="E3923" i="39"/>
  <c r="E3922" i="39"/>
  <c r="E3921" i="39"/>
  <c r="E3920" i="39"/>
  <c r="E3919" i="39"/>
  <c r="E3918" i="39"/>
  <c r="E3917" i="39"/>
  <c r="E3916" i="39"/>
  <c r="E3915" i="39"/>
  <c r="E3914" i="39"/>
  <c r="E3913" i="39"/>
  <c r="E3912" i="39"/>
  <c r="E3911" i="39"/>
  <c r="E3910" i="39"/>
  <c r="E3909" i="39"/>
  <c r="E3908" i="39"/>
  <c r="E3907" i="39"/>
  <c r="E3906" i="39"/>
  <c r="E3905" i="39"/>
  <c r="E3904" i="39"/>
  <c r="E3903" i="39"/>
  <c r="E3902" i="39"/>
  <c r="E3901" i="39"/>
  <c r="E3900" i="39"/>
  <c r="E3899" i="39"/>
  <c r="E3898" i="39"/>
  <c r="E3897" i="39"/>
  <c r="E3896" i="39"/>
  <c r="E3895" i="39"/>
  <c r="E3894" i="39"/>
  <c r="E3893" i="39"/>
  <c r="E3892" i="39"/>
  <c r="E3891" i="39"/>
  <c r="E3890" i="39"/>
  <c r="E3889" i="39"/>
  <c r="E3888" i="39"/>
  <c r="E3887" i="39"/>
  <c r="E3886" i="39"/>
  <c r="E3885" i="39"/>
  <c r="E3884" i="39"/>
  <c r="E3883" i="39"/>
  <c r="E3882" i="39"/>
  <c r="E3881" i="39"/>
  <c r="E3880" i="39"/>
  <c r="E3879" i="39"/>
  <c r="E3878" i="39"/>
  <c r="E3877" i="39"/>
  <c r="E3876" i="39"/>
  <c r="E3875" i="39"/>
  <c r="E3874" i="39"/>
  <c r="E3873" i="39"/>
  <c r="E3872" i="39"/>
  <c r="E3871" i="39"/>
  <c r="E3870" i="39"/>
  <c r="E3869" i="39"/>
  <c r="E3868" i="39"/>
  <c r="E3867" i="39"/>
  <c r="E3866" i="39"/>
  <c r="E3865" i="39"/>
  <c r="E3864" i="39"/>
  <c r="E3863" i="39"/>
  <c r="E3862" i="39"/>
  <c r="E3861" i="39"/>
  <c r="E3860" i="39"/>
  <c r="E3859" i="39"/>
  <c r="E3858" i="39"/>
  <c r="E3857" i="39"/>
  <c r="E3856" i="39"/>
  <c r="E3855" i="39"/>
  <c r="E3854" i="39"/>
  <c r="E3853" i="39"/>
  <c r="E3852" i="39"/>
  <c r="E3851" i="39"/>
  <c r="E3850" i="39"/>
  <c r="E3849" i="39"/>
  <c r="E3848" i="39"/>
  <c r="E3847" i="39"/>
  <c r="E3846" i="39"/>
  <c r="E3845" i="39"/>
  <c r="E3844" i="39"/>
  <c r="E3843" i="39"/>
  <c r="E3842" i="39"/>
  <c r="E3841" i="39"/>
  <c r="E3840" i="39"/>
  <c r="E3839" i="39"/>
  <c r="E3838" i="39"/>
  <c r="E3837" i="39"/>
  <c r="E3836" i="39"/>
  <c r="E3835" i="39"/>
  <c r="E3834" i="39"/>
  <c r="E3833" i="39"/>
  <c r="E3832" i="39"/>
  <c r="E3831" i="39"/>
  <c r="E3830" i="39"/>
  <c r="E3829" i="39"/>
  <c r="E3828" i="39"/>
  <c r="E3827" i="39"/>
  <c r="E3826" i="39"/>
  <c r="E3825" i="39"/>
  <c r="E3824" i="39"/>
  <c r="E3823" i="39"/>
  <c r="E3822" i="39"/>
  <c r="E3821" i="39"/>
  <c r="E3820" i="39"/>
  <c r="E3819" i="39"/>
  <c r="E3818" i="39"/>
  <c r="E3817" i="39"/>
  <c r="E3816" i="39"/>
  <c r="E3815" i="39"/>
  <c r="E3814" i="39"/>
  <c r="E3813" i="39"/>
  <c r="E3812" i="39"/>
  <c r="E3811" i="39"/>
  <c r="E3810" i="39"/>
  <c r="E3809" i="39"/>
  <c r="E3808" i="39"/>
  <c r="E3807" i="39"/>
  <c r="E3806" i="39"/>
  <c r="E3805" i="39"/>
  <c r="E3804" i="39"/>
  <c r="E3803" i="39"/>
  <c r="E3802" i="39"/>
  <c r="E3801" i="39"/>
  <c r="E3800" i="39"/>
  <c r="E3799" i="39"/>
  <c r="E3798" i="39"/>
  <c r="E3797" i="39"/>
  <c r="E3796" i="39"/>
  <c r="E3795" i="39"/>
  <c r="E3794" i="39"/>
  <c r="E3793" i="39"/>
  <c r="E3792" i="39"/>
  <c r="E3791" i="39"/>
  <c r="E3790" i="39"/>
  <c r="E3789" i="39"/>
  <c r="E3788" i="39"/>
  <c r="E3787" i="39"/>
  <c r="E3786" i="39"/>
  <c r="E3785" i="39"/>
  <c r="E3784" i="39"/>
  <c r="E3783" i="39"/>
  <c r="E3782" i="39"/>
  <c r="E3781" i="39"/>
  <c r="E3780" i="39"/>
  <c r="E3779" i="39"/>
  <c r="E3778" i="39"/>
  <c r="E3777" i="39"/>
  <c r="E3776" i="39"/>
  <c r="E3775" i="39"/>
  <c r="E3774" i="39"/>
  <c r="E3773" i="39"/>
  <c r="E3772" i="39"/>
  <c r="E3771" i="39"/>
  <c r="E3770" i="39"/>
  <c r="E3769" i="39"/>
  <c r="E3768" i="39"/>
  <c r="E3767" i="39"/>
  <c r="E3766" i="39"/>
  <c r="E3765" i="39"/>
  <c r="E3764" i="39"/>
  <c r="E3763" i="39"/>
  <c r="E3762" i="39"/>
  <c r="E3761" i="39"/>
  <c r="E3760" i="39"/>
  <c r="E3759" i="39"/>
  <c r="E3758" i="39"/>
  <c r="E3757" i="39"/>
  <c r="E3756" i="39"/>
  <c r="E3755" i="39"/>
  <c r="E3754" i="39"/>
  <c r="E3753" i="39"/>
  <c r="E3752" i="39"/>
  <c r="E3751" i="39"/>
  <c r="E3750" i="39"/>
  <c r="E3749" i="39"/>
  <c r="E3748" i="39"/>
  <c r="E3747" i="39"/>
  <c r="E3746" i="39"/>
  <c r="E3745" i="39"/>
  <c r="E3744" i="39"/>
  <c r="E3743" i="39"/>
  <c r="E3742" i="39"/>
  <c r="E3741" i="39"/>
  <c r="E3740" i="39"/>
  <c r="E3739" i="39"/>
  <c r="E3738" i="39"/>
  <c r="E3737" i="39"/>
  <c r="E3736" i="39"/>
  <c r="E3735" i="39"/>
  <c r="E3734" i="39"/>
  <c r="E3733" i="39"/>
  <c r="E3732" i="39"/>
  <c r="E3731" i="39"/>
  <c r="E3730" i="39"/>
  <c r="E3729" i="39"/>
  <c r="E3728" i="39"/>
  <c r="E3727" i="39"/>
  <c r="E3726" i="39"/>
  <c r="E3725" i="39"/>
  <c r="E3724" i="39"/>
  <c r="E3723" i="39"/>
  <c r="E3722" i="39"/>
  <c r="E3721" i="39"/>
  <c r="E3720" i="39"/>
  <c r="E3719" i="39"/>
  <c r="E3718" i="39"/>
  <c r="E3717" i="39"/>
  <c r="E3716" i="39"/>
  <c r="E3715" i="39"/>
  <c r="E3714" i="39"/>
  <c r="E3713" i="39"/>
  <c r="E3712" i="39"/>
  <c r="E3711" i="39"/>
  <c r="E3710" i="39"/>
  <c r="E3709" i="39"/>
  <c r="E3708" i="39"/>
  <c r="E3707" i="39"/>
  <c r="E3706" i="39"/>
  <c r="E3705" i="39"/>
  <c r="E3704" i="39"/>
  <c r="E3703" i="39"/>
  <c r="E3702" i="39"/>
  <c r="E3701" i="39"/>
  <c r="E3700" i="39"/>
  <c r="E3699" i="39"/>
  <c r="E3698" i="39"/>
  <c r="E3697" i="39"/>
  <c r="E3696" i="39"/>
  <c r="E3695" i="39"/>
  <c r="E3694" i="39"/>
  <c r="E3693" i="39"/>
  <c r="E3692" i="39"/>
  <c r="E3691" i="39"/>
  <c r="E3690" i="39"/>
  <c r="E3689" i="39"/>
  <c r="E3688" i="39"/>
  <c r="E3687" i="39"/>
  <c r="E3686" i="39"/>
  <c r="E3685" i="39"/>
  <c r="E3684" i="39"/>
  <c r="E3683" i="39"/>
  <c r="E3682" i="39"/>
  <c r="E3681" i="39"/>
  <c r="E3680" i="39"/>
  <c r="E3679" i="39"/>
  <c r="E3678" i="39"/>
  <c r="E3677" i="39"/>
  <c r="E3676" i="39"/>
  <c r="E3675" i="39"/>
  <c r="E3674" i="39"/>
  <c r="E3673" i="39"/>
  <c r="E3672" i="39"/>
  <c r="E3671" i="39"/>
  <c r="E3670" i="39"/>
  <c r="E3669" i="39"/>
  <c r="E3668" i="39"/>
  <c r="E3667" i="39"/>
  <c r="E3666" i="39"/>
  <c r="E3665" i="39"/>
  <c r="E3664" i="39"/>
  <c r="E3663" i="39"/>
  <c r="E3662" i="39"/>
  <c r="E3661" i="39"/>
  <c r="E3660" i="39"/>
  <c r="E3659" i="39"/>
  <c r="E3658" i="39"/>
  <c r="E3657" i="39"/>
  <c r="E3656" i="39"/>
  <c r="E3655" i="39"/>
  <c r="E3654" i="39"/>
  <c r="E3653" i="39"/>
  <c r="E3652" i="39"/>
  <c r="E3651" i="39"/>
  <c r="E3650" i="39"/>
  <c r="E3649" i="39"/>
  <c r="E3648" i="39"/>
  <c r="E3647" i="39"/>
  <c r="E3646" i="39"/>
  <c r="E3645" i="39"/>
  <c r="E3644" i="39"/>
  <c r="E3643" i="39"/>
  <c r="E3642" i="39"/>
  <c r="E3641" i="39"/>
  <c r="E3640" i="39"/>
  <c r="E3639" i="39"/>
  <c r="E3638" i="39"/>
  <c r="E3637" i="39"/>
  <c r="E3636" i="39"/>
  <c r="E3635" i="39"/>
  <c r="E3634" i="39"/>
  <c r="E3633" i="39"/>
  <c r="E3632" i="39"/>
  <c r="E3631" i="39"/>
  <c r="E3630" i="39"/>
  <c r="E3629" i="39"/>
  <c r="E3628" i="39"/>
  <c r="E3627" i="39"/>
  <c r="E3626" i="39"/>
  <c r="E3625" i="39"/>
  <c r="E3624" i="39"/>
  <c r="E3623" i="39"/>
  <c r="E3622" i="39"/>
  <c r="E3621" i="39"/>
  <c r="E3620" i="39"/>
  <c r="E3619" i="39"/>
  <c r="E3618" i="39"/>
  <c r="E3617" i="39"/>
  <c r="E3616" i="39"/>
  <c r="E3615" i="39"/>
  <c r="E3614" i="39"/>
  <c r="E3613" i="39"/>
  <c r="E3612" i="39"/>
  <c r="E3611" i="39"/>
  <c r="E3610" i="39"/>
  <c r="E3609" i="39"/>
  <c r="E3608" i="39"/>
  <c r="E3607" i="39"/>
  <c r="E3606" i="39"/>
  <c r="E3605" i="39"/>
  <c r="E3604" i="39"/>
  <c r="E3603" i="39"/>
  <c r="E3602" i="39"/>
  <c r="E3601" i="39"/>
  <c r="E3600" i="39"/>
  <c r="E3599" i="39"/>
  <c r="E3598" i="39"/>
  <c r="E3597" i="39"/>
  <c r="E3596" i="39"/>
  <c r="E3595" i="39"/>
  <c r="E3594" i="39"/>
  <c r="E3593" i="39"/>
  <c r="E3592" i="39"/>
  <c r="E3591" i="39"/>
  <c r="E3590" i="39"/>
  <c r="E3589" i="39"/>
  <c r="E3588" i="39"/>
  <c r="E3587" i="39"/>
  <c r="E3586" i="39"/>
  <c r="E3585" i="39"/>
  <c r="E3584" i="39"/>
  <c r="E3583" i="39"/>
  <c r="E3582" i="39"/>
  <c r="E3581" i="39"/>
  <c r="E3580" i="39"/>
  <c r="E3579" i="39"/>
  <c r="E3578" i="39"/>
  <c r="E3577" i="39"/>
  <c r="E3576" i="39"/>
  <c r="E3575" i="39"/>
  <c r="E3574" i="39"/>
  <c r="E3573" i="39"/>
  <c r="E3572" i="39"/>
  <c r="E3571" i="39"/>
  <c r="E3570" i="39"/>
  <c r="E3569" i="39"/>
  <c r="E3568" i="39"/>
  <c r="E3567" i="39"/>
  <c r="E3566" i="39"/>
  <c r="E3565" i="39"/>
  <c r="E3564" i="39"/>
  <c r="E3563" i="39"/>
  <c r="E3562" i="39"/>
  <c r="E3561" i="39"/>
  <c r="E3560" i="39"/>
  <c r="E3559" i="39"/>
  <c r="E3558" i="39"/>
  <c r="E3557" i="39"/>
  <c r="E3556" i="39"/>
  <c r="E3555" i="39"/>
  <c r="E3554" i="39"/>
  <c r="E3553" i="39"/>
  <c r="E3552" i="39"/>
  <c r="E3551" i="39"/>
  <c r="E3550" i="39"/>
  <c r="E3549" i="39"/>
  <c r="E3548" i="39"/>
  <c r="E3547" i="39"/>
  <c r="E3546" i="39"/>
  <c r="E3545" i="39"/>
  <c r="E3544" i="39"/>
  <c r="E3543" i="39"/>
  <c r="E3542" i="39"/>
  <c r="E3541" i="39"/>
  <c r="E3540" i="39"/>
  <c r="E3539" i="39"/>
  <c r="E3538" i="39"/>
  <c r="E3537" i="39"/>
  <c r="E3536" i="39"/>
  <c r="E3535" i="39"/>
  <c r="E3534" i="39"/>
  <c r="E3533" i="39"/>
  <c r="E3532" i="39"/>
  <c r="E3531" i="39"/>
  <c r="E3530" i="39"/>
  <c r="E3529" i="39"/>
  <c r="E3528" i="39"/>
  <c r="E3527" i="39"/>
  <c r="E3526" i="39"/>
  <c r="E3525" i="39"/>
  <c r="E3524" i="39"/>
  <c r="E3523" i="39"/>
  <c r="E3522" i="39"/>
  <c r="E3521" i="39"/>
  <c r="E3520" i="39"/>
  <c r="E3519" i="39"/>
  <c r="E3518" i="39"/>
  <c r="E3517" i="39"/>
  <c r="E3516" i="39"/>
  <c r="E3515" i="39"/>
  <c r="E3514" i="39"/>
  <c r="E3513" i="39"/>
  <c r="E3512" i="39"/>
  <c r="E3511" i="39"/>
  <c r="E3510" i="39"/>
  <c r="E3509" i="39"/>
  <c r="E3508" i="39"/>
  <c r="E3507" i="39"/>
  <c r="E3506" i="39"/>
  <c r="E3505" i="39"/>
  <c r="E3504" i="39"/>
  <c r="E3503" i="39"/>
  <c r="E3502" i="39"/>
  <c r="E3501" i="39"/>
  <c r="E3500" i="39"/>
  <c r="E3499" i="39"/>
  <c r="E3498" i="39"/>
  <c r="E3497" i="39"/>
  <c r="E3496" i="39"/>
  <c r="E3495" i="39"/>
  <c r="E3494" i="39"/>
  <c r="E3493" i="39"/>
  <c r="E3492" i="39"/>
  <c r="E3491" i="39"/>
  <c r="E3490" i="39"/>
  <c r="E3489" i="39"/>
  <c r="E3488" i="39"/>
  <c r="E3487" i="39"/>
  <c r="E3486" i="39"/>
  <c r="E3485" i="39"/>
  <c r="E3484" i="39"/>
  <c r="E3483" i="39"/>
  <c r="E3482" i="39"/>
  <c r="E3481" i="39"/>
  <c r="E3480" i="39"/>
  <c r="E3479" i="39"/>
  <c r="E3478" i="39"/>
  <c r="E3477" i="39"/>
  <c r="E3476" i="39"/>
  <c r="E3475" i="39"/>
  <c r="E3474" i="39"/>
  <c r="E3473" i="39"/>
  <c r="E3472" i="39"/>
  <c r="E3471" i="39"/>
  <c r="E3470" i="39"/>
  <c r="E3469" i="39"/>
  <c r="E3468" i="39"/>
  <c r="E3467" i="39"/>
  <c r="E3466" i="39"/>
  <c r="E3465" i="39"/>
  <c r="E3464" i="39"/>
  <c r="E3463" i="39"/>
  <c r="E3462" i="39"/>
  <c r="E3461" i="39"/>
  <c r="E3460" i="39"/>
  <c r="E3459" i="39"/>
  <c r="E3458" i="39"/>
  <c r="E3457" i="39"/>
  <c r="E3456" i="39"/>
  <c r="E3455" i="39"/>
  <c r="E3454" i="39"/>
  <c r="E3453" i="39"/>
  <c r="E3452" i="39"/>
  <c r="E3451" i="39"/>
  <c r="E3450" i="39"/>
  <c r="E3449" i="39"/>
  <c r="E3448" i="39"/>
  <c r="E3447" i="39"/>
  <c r="E3446" i="39"/>
  <c r="E3445" i="39"/>
  <c r="E3444" i="39"/>
  <c r="E3443" i="39"/>
  <c r="E3442" i="39"/>
  <c r="E3441" i="39"/>
  <c r="E3440" i="39"/>
  <c r="E3439" i="39"/>
  <c r="E3438" i="39"/>
  <c r="E3437" i="39"/>
  <c r="E3436" i="39"/>
  <c r="E3435" i="39"/>
  <c r="E3434" i="39"/>
  <c r="E3433" i="39"/>
  <c r="E3432" i="39"/>
  <c r="E3431" i="39"/>
  <c r="E3430" i="39"/>
  <c r="E3429" i="39"/>
  <c r="E3428" i="39"/>
  <c r="E3427" i="39"/>
  <c r="E3426" i="39"/>
  <c r="E3425" i="39"/>
  <c r="E3424" i="39"/>
  <c r="E3423" i="39"/>
  <c r="E3422" i="39"/>
  <c r="E3421" i="39"/>
  <c r="E3420" i="39"/>
  <c r="E3419" i="39"/>
  <c r="E3418" i="39"/>
  <c r="E3417" i="39"/>
  <c r="E3416" i="39"/>
  <c r="E3415" i="39"/>
  <c r="E3414" i="39"/>
  <c r="E3413" i="39"/>
  <c r="E3412" i="39"/>
  <c r="E3411" i="39"/>
  <c r="E3410" i="39"/>
  <c r="E3409" i="39"/>
  <c r="E3408" i="39"/>
  <c r="E3407" i="39"/>
  <c r="E3406" i="39"/>
  <c r="E3405" i="39"/>
  <c r="E3404" i="39"/>
  <c r="E3403" i="39"/>
  <c r="E3402" i="39"/>
  <c r="E3401" i="39"/>
  <c r="E3400" i="39"/>
  <c r="E3399" i="39"/>
  <c r="E3398" i="39"/>
  <c r="E3397" i="39"/>
  <c r="E3396" i="39"/>
  <c r="E3395" i="39"/>
  <c r="E3394" i="39"/>
  <c r="E3393" i="39"/>
  <c r="E3392" i="39"/>
  <c r="E3391" i="39"/>
  <c r="E3390" i="39"/>
  <c r="E3389" i="39"/>
  <c r="E3388" i="39"/>
  <c r="E3387" i="39"/>
  <c r="E3386" i="39"/>
  <c r="E3385" i="39"/>
  <c r="E3384" i="39"/>
  <c r="E3383" i="39"/>
  <c r="E3382" i="39"/>
  <c r="E3381" i="39"/>
  <c r="E3380" i="39"/>
  <c r="E3379" i="39"/>
  <c r="E3378" i="39"/>
  <c r="E3377" i="39"/>
  <c r="E3376" i="39"/>
  <c r="E3375" i="39"/>
  <c r="E3374" i="39"/>
  <c r="E3373" i="39"/>
  <c r="E3372" i="39"/>
  <c r="E3371" i="39"/>
  <c r="E3370" i="39"/>
  <c r="E3369" i="39"/>
  <c r="E3368" i="39"/>
  <c r="E3367" i="39"/>
  <c r="E3366" i="39"/>
  <c r="E3365" i="39"/>
  <c r="E3364" i="39"/>
  <c r="E3363" i="39"/>
  <c r="E3362" i="39"/>
  <c r="E3361" i="39"/>
  <c r="E3360" i="39"/>
  <c r="E3359" i="39"/>
  <c r="E3358" i="39"/>
  <c r="E3357" i="39"/>
  <c r="E3356" i="39"/>
  <c r="E3355" i="39"/>
  <c r="E3354" i="39"/>
  <c r="E3353" i="39"/>
  <c r="E3352" i="39"/>
  <c r="E3351" i="39"/>
  <c r="E3350" i="39"/>
  <c r="E3349" i="39"/>
  <c r="E3348" i="39"/>
  <c r="E3347" i="39"/>
  <c r="E3346" i="39"/>
  <c r="E3345" i="39"/>
  <c r="E3344" i="39"/>
  <c r="E3343" i="39"/>
  <c r="E3342" i="39"/>
  <c r="E3341" i="39"/>
  <c r="E3340" i="39"/>
  <c r="E3339" i="39"/>
  <c r="E3338" i="39"/>
  <c r="E3337" i="39"/>
  <c r="E3336" i="39"/>
  <c r="E3335" i="39"/>
  <c r="E3334" i="39"/>
  <c r="E3333" i="39"/>
  <c r="E3332" i="39"/>
  <c r="E3331" i="39"/>
  <c r="E3330" i="39"/>
  <c r="E3329" i="39"/>
  <c r="E3328" i="39"/>
  <c r="E3327" i="39"/>
  <c r="E3326" i="39"/>
  <c r="E3325" i="39"/>
  <c r="E3324" i="39"/>
  <c r="E3323" i="39"/>
  <c r="E3322" i="39"/>
  <c r="E3321" i="39"/>
  <c r="E3320" i="39"/>
  <c r="E3319" i="39"/>
  <c r="E3318" i="39"/>
  <c r="E3317" i="39"/>
  <c r="E3316" i="39"/>
  <c r="E3315" i="39"/>
  <c r="E3314" i="39"/>
  <c r="E3313" i="39"/>
  <c r="E3312" i="39"/>
  <c r="E3311" i="39"/>
  <c r="E3310" i="39"/>
  <c r="E3309" i="39"/>
  <c r="E3308" i="39"/>
  <c r="E3307" i="39"/>
  <c r="E3306" i="39"/>
  <c r="E3305" i="39"/>
  <c r="E3304" i="39"/>
  <c r="E3303" i="39"/>
  <c r="E3302" i="39"/>
  <c r="E3301" i="39"/>
  <c r="E3300" i="39"/>
  <c r="E3299" i="39"/>
  <c r="E3298" i="39"/>
  <c r="E3297" i="39"/>
  <c r="E3296" i="39"/>
  <c r="E3295" i="39"/>
  <c r="E3294" i="39"/>
  <c r="E3293" i="39"/>
  <c r="E3292" i="39"/>
  <c r="E3291" i="39"/>
  <c r="E3290" i="39"/>
  <c r="E3289" i="39"/>
  <c r="E3288" i="39"/>
  <c r="E3287" i="39"/>
  <c r="E3286" i="39"/>
  <c r="E3285" i="39"/>
  <c r="E3284" i="39"/>
  <c r="E3283" i="39"/>
  <c r="E3282" i="39"/>
  <c r="E3281" i="39"/>
  <c r="E3280" i="39"/>
  <c r="E3279" i="39"/>
  <c r="E3278" i="39"/>
  <c r="E3277" i="39"/>
  <c r="E3276" i="39"/>
  <c r="E3275" i="39"/>
  <c r="E3274" i="39"/>
  <c r="E3273" i="39"/>
  <c r="E3272" i="39"/>
  <c r="E3271" i="39"/>
  <c r="E3270" i="39"/>
  <c r="E3269" i="39"/>
  <c r="E3268" i="39"/>
  <c r="E3267" i="39"/>
  <c r="E3266" i="39"/>
  <c r="E3265" i="39"/>
  <c r="E3264" i="39"/>
  <c r="E3263" i="39"/>
  <c r="E3262" i="39"/>
  <c r="E3261" i="39"/>
  <c r="E3260" i="39"/>
  <c r="E3259" i="39"/>
  <c r="E3258" i="39"/>
  <c r="E3257" i="39"/>
  <c r="E3256" i="39"/>
  <c r="E3255" i="39"/>
  <c r="E3254" i="39"/>
  <c r="E3253" i="39"/>
  <c r="E3252" i="39"/>
  <c r="E3251" i="39"/>
  <c r="E3250" i="39"/>
  <c r="E3249" i="39"/>
  <c r="E3248" i="39"/>
  <c r="E3247" i="39"/>
  <c r="E3246" i="39"/>
  <c r="E3245" i="39"/>
  <c r="E3244" i="39"/>
  <c r="E3243" i="39"/>
  <c r="E3242" i="39"/>
  <c r="E3241" i="39"/>
  <c r="E3240" i="39"/>
  <c r="E3239" i="39"/>
  <c r="E3238" i="39"/>
  <c r="E3237" i="39"/>
  <c r="E3236" i="39"/>
  <c r="E3235" i="39"/>
  <c r="E3234" i="39"/>
  <c r="E3233" i="39"/>
  <c r="E3232" i="39"/>
  <c r="E3231" i="39"/>
  <c r="E3230" i="39"/>
  <c r="E3229" i="39"/>
  <c r="E3228" i="39"/>
  <c r="E3227" i="39"/>
  <c r="E3226" i="39"/>
  <c r="E3225" i="39"/>
  <c r="E3224" i="39"/>
  <c r="E3223" i="39"/>
  <c r="E3222" i="39"/>
  <c r="E3221" i="39"/>
  <c r="E3220" i="39"/>
  <c r="E3219" i="39"/>
  <c r="E3218" i="39"/>
  <c r="E3217" i="39"/>
  <c r="E3216" i="39"/>
  <c r="E3215" i="39"/>
  <c r="E3214" i="39"/>
  <c r="E3213" i="39"/>
  <c r="E3212" i="39"/>
  <c r="E3211" i="39"/>
  <c r="E3210" i="39"/>
  <c r="E3209" i="39"/>
  <c r="E3208" i="39"/>
  <c r="E3207" i="39"/>
  <c r="E3206" i="39"/>
  <c r="E3205" i="39"/>
  <c r="E3204" i="39"/>
  <c r="E3203" i="39"/>
  <c r="E3202" i="39"/>
  <c r="E3201" i="39"/>
  <c r="E3200" i="39"/>
  <c r="E3199" i="39"/>
  <c r="E3198" i="39"/>
  <c r="E3197" i="39"/>
  <c r="E3196" i="39"/>
  <c r="E3195" i="39"/>
  <c r="E3194" i="39"/>
  <c r="E3193" i="39"/>
  <c r="E3192" i="39"/>
  <c r="E3191" i="39"/>
  <c r="E3190" i="39"/>
  <c r="E3189" i="39"/>
  <c r="E3188" i="39"/>
  <c r="E3187" i="39"/>
  <c r="E3186" i="39"/>
  <c r="E3185" i="39"/>
  <c r="E3184" i="39"/>
  <c r="E3183" i="39"/>
  <c r="E3182" i="39"/>
  <c r="E3181" i="39"/>
  <c r="E3180" i="39"/>
  <c r="E3179" i="39"/>
  <c r="E3178" i="39"/>
  <c r="E3177" i="39"/>
  <c r="E3176" i="39"/>
  <c r="E3175" i="39"/>
  <c r="E3174" i="39"/>
  <c r="E3173" i="39"/>
  <c r="E3172" i="39"/>
  <c r="E3171" i="39"/>
  <c r="E3170" i="39"/>
  <c r="E3169" i="39"/>
  <c r="E3168" i="39"/>
  <c r="E3167" i="39"/>
  <c r="E3166" i="39"/>
  <c r="E3165" i="39"/>
  <c r="E3164" i="39"/>
  <c r="E3163" i="39"/>
  <c r="E3162" i="39"/>
  <c r="E3161" i="39"/>
  <c r="E3160" i="39"/>
  <c r="E3159" i="39"/>
  <c r="E3158" i="39"/>
  <c r="E3157" i="39"/>
  <c r="E3156" i="39"/>
  <c r="E3155" i="39"/>
  <c r="E3154" i="39"/>
  <c r="E3153" i="39"/>
  <c r="E3152" i="39"/>
  <c r="E3151" i="39"/>
  <c r="E3150" i="39"/>
  <c r="E3149" i="39"/>
  <c r="E3148" i="39"/>
  <c r="E3147" i="39"/>
  <c r="E3146" i="39"/>
  <c r="E3145" i="39"/>
  <c r="E3144" i="39"/>
  <c r="E3143" i="39"/>
  <c r="E3142" i="39"/>
  <c r="E3141" i="39"/>
  <c r="E3140" i="39"/>
  <c r="E3139" i="39"/>
  <c r="E3138" i="39"/>
  <c r="E3137" i="39"/>
  <c r="E3136" i="39"/>
  <c r="E3135" i="39"/>
  <c r="E3134" i="39"/>
  <c r="E3133" i="39"/>
  <c r="E3132" i="39"/>
  <c r="E3131" i="39"/>
  <c r="E3130" i="39"/>
  <c r="E3129" i="39"/>
  <c r="E3128" i="39"/>
  <c r="E3127" i="39"/>
  <c r="E3126" i="39"/>
  <c r="E3125" i="39"/>
  <c r="E3124" i="39"/>
  <c r="E3123" i="39"/>
  <c r="E3122" i="39"/>
  <c r="E3121" i="39"/>
  <c r="E3120" i="39"/>
  <c r="E3119" i="39"/>
  <c r="E3118" i="39"/>
  <c r="E3117" i="39"/>
  <c r="E3116" i="39"/>
  <c r="E3115" i="39"/>
  <c r="E3114" i="39"/>
  <c r="E3113" i="39"/>
  <c r="E3112" i="39"/>
  <c r="E3111" i="39"/>
  <c r="E3110" i="39"/>
  <c r="E3109" i="39"/>
  <c r="E3108" i="39"/>
  <c r="E3107" i="39"/>
  <c r="E3106" i="39"/>
  <c r="E3105" i="39"/>
  <c r="E3104" i="39"/>
  <c r="E3103" i="39"/>
  <c r="E3102" i="39"/>
  <c r="E3101" i="39"/>
  <c r="E3100" i="39"/>
  <c r="E3099" i="39"/>
  <c r="E3098" i="39"/>
  <c r="E3097" i="39"/>
  <c r="E3096" i="39"/>
  <c r="E3095" i="39"/>
  <c r="E3094" i="39"/>
  <c r="E3093" i="39"/>
  <c r="E3092" i="39"/>
  <c r="E3091" i="39"/>
  <c r="E3090" i="39"/>
  <c r="E3089" i="39"/>
  <c r="E3088" i="39"/>
  <c r="E3087" i="39"/>
  <c r="E3086" i="39"/>
  <c r="E3085" i="39"/>
  <c r="E3084" i="39"/>
  <c r="E3083" i="39"/>
  <c r="E3082" i="39"/>
  <c r="E3081" i="39"/>
  <c r="E3080" i="39"/>
  <c r="E3079" i="39"/>
  <c r="E3078" i="39"/>
  <c r="E3077" i="39"/>
  <c r="E3076" i="39"/>
  <c r="E3075" i="39"/>
  <c r="E3074" i="39"/>
  <c r="E3073" i="39"/>
  <c r="E3072" i="39"/>
  <c r="E3071" i="39"/>
  <c r="E3070" i="39"/>
  <c r="E3069" i="39"/>
  <c r="E3068" i="39"/>
  <c r="E3067" i="39"/>
  <c r="E3066" i="39"/>
  <c r="E3065" i="39"/>
  <c r="E3064" i="39"/>
  <c r="E3063" i="39"/>
  <c r="E3062" i="39"/>
  <c r="E3061" i="39"/>
  <c r="E3060" i="39"/>
  <c r="E3059" i="39"/>
  <c r="E3058" i="39"/>
  <c r="E3057" i="39"/>
  <c r="E3056" i="39"/>
  <c r="E3055" i="39"/>
  <c r="E3054" i="39"/>
  <c r="E3053" i="39"/>
  <c r="E3052" i="39"/>
  <c r="E3051" i="39"/>
  <c r="E3050" i="39"/>
  <c r="E3049" i="39"/>
  <c r="E3048" i="39"/>
  <c r="E3047" i="39"/>
  <c r="E3046" i="39"/>
  <c r="E3045" i="39"/>
  <c r="E3044" i="39"/>
  <c r="E3043" i="39"/>
  <c r="E3042" i="39"/>
  <c r="E3041" i="39"/>
  <c r="E3040" i="39"/>
  <c r="E3039" i="39"/>
  <c r="E3038" i="39"/>
  <c r="E3037" i="39"/>
  <c r="E3036" i="39"/>
  <c r="E3035" i="39"/>
  <c r="E3034" i="39"/>
  <c r="E3033" i="39"/>
  <c r="E3032" i="39"/>
  <c r="E3031" i="39"/>
  <c r="E3030" i="39"/>
  <c r="E3029" i="39"/>
  <c r="E3028" i="39"/>
  <c r="E3027" i="39"/>
  <c r="E3026" i="39"/>
  <c r="E3025" i="39"/>
  <c r="E3024" i="39"/>
  <c r="E3023" i="39"/>
  <c r="E3022" i="39"/>
  <c r="E3021" i="39"/>
  <c r="E3020" i="39"/>
  <c r="E3019" i="39"/>
  <c r="E3018" i="39"/>
  <c r="E3017" i="39"/>
  <c r="E3016" i="39"/>
  <c r="E3015" i="39"/>
  <c r="E3014" i="39"/>
  <c r="E3013" i="39"/>
  <c r="E3012" i="39"/>
  <c r="E3011" i="39"/>
  <c r="E3010" i="39"/>
  <c r="E3009" i="39"/>
  <c r="E3008" i="39"/>
  <c r="E3007" i="39"/>
  <c r="E3006" i="39"/>
  <c r="E3005" i="39"/>
  <c r="E3004" i="39"/>
  <c r="E3003" i="39"/>
  <c r="E3002" i="39"/>
  <c r="E3001" i="39"/>
  <c r="E3000" i="39"/>
  <c r="E2999" i="39"/>
  <c r="E2998" i="39"/>
  <c r="E2997" i="39"/>
  <c r="E2996" i="39"/>
  <c r="E2995" i="39"/>
  <c r="E2994" i="39"/>
  <c r="E2993" i="39"/>
  <c r="E2992" i="39"/>
  <c r="E2991" i="39"/>
  <c r="E2990" i="39"/>
  <c r="E2989" i="39"/>
  <c r="E2988" i="39"/>
  <c r="E2987" i="39"/>
  <c r="E2986" i="39"/>
  <c r="E2985" i="39"/>
  <c r="E2984" i="39"/>
  <c r="E2983" i="39"/>
  <c r="E2982" i="39"/>
  <c r="E2981" i="39"/>
  <c r="E2980" i="39"/>
  <c r="E2979" i="39"/>
  <c r="E2978" i="39"/>
  <c r="E2977" i="39"/>
  <c r="E2976" i="39"/>
  <c r="E2975" i="39"/>
  <c r="E2974" i="39"/>
  <c r="E2973" i="39"/>
  <c r="E2972" i="39"/>
  <c r="E2971" i="39"/>
  <c r="E2970" i="39"/>
  <c r="E2969" i="39"/>
  <c r="E2968" i="39"/>
  <c r="E2967" i="39"/>
  <c r="E2966" i="39"/>
  <c r="E2965" i="39"/>
  <c r="E2964" i="39"/>
  <c r="E2963" i="39"/>
  <c r="E2962" i="39"/>
  <c r="E2961" i="39"/>
  <c r="E2960" i="39"/>
  <c r="E2959" i="39"/>
  <c r="E2958" i="39"/>
  <c r="E2957" i="39"/>
  <c r="E2956" i="39"/>
  <c r="E2955" i="39"/>
  <c r="E2954" i="39"/>
  <c r="E2953" i="39"/>
  <c r="E2952" i="39"/>
  <c r="E2951" i="39"/>
  <c r="E2950" i="39"/>
  <c r="E2949" i="39"/>
  <c r="E2948" i="39"/>
  <c r="E2947" i="39"/>
  <c r="E2946" i="39"/>
  <c r="E2945" i="39"/>
  <c r="E2944" i="39"/>
  <c r="E2943" i="39"/>
  <c r="E2942" i="39"/>
  <c r="E2941" i="39"/>
  <c r="E2940" i="39"/>
  <c r="E2939" i="39"/>
  <c r="E2938" i="39"/>
  <c r="E2937" i="39"/>
  <c r="E2936" i="39"/>
  <c r="E2935" i="39"/>
  <c r="E2934" i="39"/>
  <c r="E2933" i="39"/>
  <c r="E2932" i="39"/>
  <c r="E2931" i="39"/>
  <c r="E2930" i="39"/>
  <c r="E2929" i="39"/>
  <c r="E2928" i="39"/>
  <c r="E2927" i="39"/>
  <c r="E2926" i="39"/>
  <c r="E2925" i="39"/>
  <c r="E2924" i="39"/>
  <c r="E2923" i="39"/>
  <c r="E2922" i="39"/>
  <c r="E2921" i="39"/>
  <c r="E2920" i="39"/>
  <c r="E2919" i="39"/>
  <c r="E2918" i="39"/>
  <c r="E2917" i="39"/>
  <c r="E2916" i="39"/>
  <c r="E2915" i="39"/>
  <c r="E2914" i="39"/>
  <c r="E2913" i="39"/>
  <c r="E2912" i="39"/>
  <c r="E2911" i="39"/>
  <c r="E2910" i="39"/>
  <c r="E2909" i="39"/>
  <c r="E2908" i="39"/>
  <c r="E2907" i="39"/>
  <c r="E2906" i="39"/>
  <c r="E2905" i="39"/>
  <c r="E2904" i="39"/>
  <c r="E2903" i="39"/>
  <c r="E2902" i="39"/>
  <c r="E2901" i="39"/>
  <c r="E2900" i="39"/>
  <c r="E2899" i="39"/>
  <c r="E2898" i="39"/>
  <c r="E2897" i="39"/>
  <c r="E2896" i="39"/>
  <c r="E2895" i="39"/>
  <c r="E2894" i="39"/>
  <c r="E2893" i="39"/>
  <c r="E2892" i="39"/>
  <c r="E2891" i="39"/>
  <c r="E2890" i="39"/>
  <c r="E2889" i="39"/>
  <c r="E2888" i="39"/>
  <c r="E2887" i="39"/>
  <c r="E2886" i="39"/>
  <c r="E2885" i="39"/>
  <c r="E2884" i="39"/>
  <c r="E2883" i="39"/>
  <c r="E2882" i="39"/>
  <c r="E2881" i="39"/>
  <c r="E2880" i="39"/>
  <c r="E2879" i="39"/>
  <c r="E2878" i="39"/>
  <c r="E2877" i="39"/>
  <c r="E2876" i="39"/>
  <c r="E2875" i="39"/>
  <c r="E2874" i="39"/>
  <c r="E2873" i="39"/>
  <c r="E2872" i="39"/>
  <c r="E2871" i="39"/>
  <c r="E2870" i="39"/>
  <c r="E2869" i="39"/>
  <c r="E2868" i="39"/>
  <c r="E2867" i="39"/>
  <c r="E2866" i="39"/>
  <c r="E2865" i="39"/>
  <c r="E2864" i="39"/>
  <c r="E2863" i="39"/>
  <c r="E2862" i="39"/>
  <c r="E2861" i="39"/>
  <c r="E2860" i="39"/>
  <c r="E2859" i="39"/>
  <c r="E2858" i="39"/>
  <c r="E2857" i="39"/>
  <c r="E2856" i="39"/>
  <c r="E2855" i="39"/>
  <c r="E2854" i="39"/>
  <c r="E2853" i="39"/>
  <c r="E2852" i="39"/>
  <c r="E2851" i="39"/>
  <c r="E2850" i="39"/>
  <c r="E2849" i="39"/>
  <c r="E2848" i="39"/>
  <c r="E2847" i="39"/>
  <c r="E2846" i="39"/>
  <c r="E2845" i="39"/>
  <c r="E2844" i="39"/>
  <c r="E2843" i="39"/>
  <c r="E2842" i="39"/>
  <c r="E2841" i="39"/>
  <c r="E2840" i="39"/>
  <c r="E2839" i="39"/>
  <c r="E2838" i="39"/>
  <c r="E2837" i="39"/>
  <c r="E2836" i="39"/>
  <c r="E2835" i="39"/>
  <c r="E2834" i="39"/>
  <c r="E2833" i="39"/>
  <c r="E2832" i="39"/>
  <c r="E2831" i="39"/>
  <c r="E2830" i="39"/>
  <c r="E2829" i="39"/>
  <c r="E2828" i="39"/>
  <c r="E2827" i="39"/>
  <c r="E2826" i="39"/>
  <c r="E2825" i="39"/>
  <c r="E2824" i="39"/>
  <c r="E2823" i="39"/>
  <c r="E2822" i="39"/>
  <c r="E2821" i="39"/>
  <c r="E2820" i="39"/>
  <c r="E2819" i="39"/>
  <c r="E2818" i="39"/>
  <c r="E2817" i="39"/>
  <c r="E2816" i="39"/>
  <c r="E2815" i="39"/>
  <c r="E2814" i="39"/>
  <c r="E2813" i="39"/>
  <c r="E2812" i="39"/>
  <c r="E2811" i="39"/>
  <c r="E2810" i="39"/>
  <c r="E2809" i="39"/>
  <c r="E2808" i="39"/>
  <c r="E2807" i="39"/>
  <c r="E2806" i="39"/>
  <c r="E2805" i="39"/>
  <c r="E2804" i="39"/>
  <c r="E2803" i="39"/>
  <c r="E2802" i="39"/>
  <c r="E2801" i="39"/>
  <c r="E2800" i="39"/>
  <c r="E2799" i="39"/>
  <c r="E2798" i="39"/>
  <c r="E2797" i="39"/>
  <c r="E2796" i="39"/>
  <c r="E2795" i="39"/>
  <c r="E2794" i="39"/>
  <c r="E2793" i="39"/>
  <c r="E2792" i="39"/>
  <c r="E2791" i="39"/>
  <c r="E2790" i="39"/>
  <c r="E2789" i="39"/>
  <c r="E2788" i="39"/>
  <c r="E2787" i="39"/>
  <c r="E2786" i="39"/>
  <c r="E2785" i="39"/>
  <c r="E2784" i="39"/>
  <c r="E2783" i="39"/>
  <c r="E2782" i="39"/>
  <c r="E2781" i="39"/>
  <c r="E2780" i="39"/>
  <c r="E2779" i="39"/>
  <c r="E2778" i="39"/>
  <c r="E2777" i="39"/>
  <c r="E2776" i="39"/>
  <c r="E2775" i="39"/>
  <c r="E2774" i="39"/>
  <c r="E2773" i="39"/>
  <c r="E2772" i="39"/>
  <c r="E2771" i="39"/>
  <c r="E2770" i="39"/>
  <c r="E2769" i="39"/>
  <c r="E2768" i="39"/>
  <c r="E2767" i="39"/>
  <c r="E2766" i="39"/>
  <c r="E2765" i="39"/>
  <c r="E2764" i="39"/>
  <c r="E2763" i="39"/>
  <c r="E2762" i="39"/>
  <c r="E2761" i="39"/>
  <c r="E2760" i="39"/>
  <c r="E2759" i="39"/>
  <c r="E2758" i="39"/>
  <c r="E2757" i="39"/>
  <c r="E2756" i="39"/>
  <c r="E2755" i="39"/>
  <c r="E2754" i="39"/>
  <c r="E2753" i="39"/>
  <c r="E2752" i="39"/>
  <c r="E2751" i="39"/>
  <c r="E2750" i="39"/>
  <c r="E2749" i="39"/>
  <c r="E2748" i="39"/>
  <c r="E2747" i="39"/>
  <c r="E2746" i="39"/>
  <c r="E2745" i="39"/>
  <c r="E2744" i="39"/>
  <c r="E2743" i="39"/>
  <c r="E2742" i="39"/>
  <c r="E2741" i="39"/>
  <c r="E2740" i="39"/>
  <c r="E2739" i="39"/>
  <c r="E2738" i="39"/>
  <c r="E2737" i="39"/>
  <c r="E2736" i="39"/>
  <c r="E2735" i="39"/>
  <c r="E2734" i="39"/>
  <c r="E2733" i="39"/>
  <c r="E2732" i="39"/>
  <c r="E2731" i="39"/>
  <c r="E2730" i="39"/>
  <c r="E2729" i="39"/>
  <c r="E2728" i="39"/>
  <c r="E2727" i="39"/>
  <c r="E2726" i="39"/>
  <c r="E2725" i="39"/>
  <c r="E2724" i="39"/>
  <c r="E2723" i="39"/>
  <c r="E2722" i="39"/>
  <c r="E2721" i="39"/>
  <c r="E2720" i="39"/>
  <c r="E2719" i="39"/>
  <c r="E2718" i="39"/>
  <c r="E2717" i="39"/>
  <c r="E2716" i="39"/>
  <c r="E2715" i="39"/>
  <c r="E2714" i="39"/>
  <c r="E2713" i="39"/>
  <c r="E2712" i="39"/>
  <c r="E2711" i="39"/>
  <c r="E2710" i="39"/>
  <c r="E2709" i="39"/>
  <c r="E2708" i="39"/>
  <c r="E2707" i="39"/>
  <c r="E2706" i="39"/>
  <c r="E2705" i="39"/>
  <c r="E2704" i="39"/>
  <c r="E2703" i="39"/>
  <c r="E2702" i="39"/>
  <c r="E2701" i="39"/>
  <c r="E2700" i="39"/>
  <c r="E2699" i="39"/>
  <c r="E2698" i="39"/>
  <c r="E2697" i="39"/>
  <c r="E2696" i="39"/>
  <c r="E2695" i="39"/>
  <c r="E2694" i="39"/>
  <c r="E2693" i="39"/>
  <c r="E2692" i="39"/>
  <c r="E2691" i="39"/>
  <c r="E2690" i="39"/>
  <c r="E2689" i="39"/>
  <c r="E2688" i="39"/>
  <c r="E2687" i="39"/>
  <c r="E2686" i="39"/>
  <c r="E2685" i="39"/>
  <c r="E2684" i="39"/>
  <c r="E2683" i="39"/>
  <c r="E2682" i="39"/>
  <c r="E2681" i="39"/>
  <c r="E2680" i="39"/>
  <c r="E2679" i="39"/>
  <c r="E2678" i="39"/>
  <c r="E2677" i="39"/>
  <c r="E2676" i="39"/>
  <c r="E2675" i="39"/>
  <c r="E2674" i="39"/>
  <c r="E2673" i="39"/>
  <c r="E2672" i="39"/>
  <c r="E2671" i="39"/>
  <c r="E2670" i="39"/>
  <c r="E2669" i="39"/>
  <c r="E2668" i="39"/>
  <c r="E2667" i="39"/>
  <c r="E2666" i="39"/>
  <c r="E2665" i="39"/>
  <c r="E2664" i="39"/>
  <c r="E2663" i="39"/>
  <c r="E2662" i="39"/>
  <c r="E2661" i="39"/>
  <c r="E2660" i="39"/>
  <c r="E2659" i="39"/>
  <c r="E2658" i="39"/>
  <c r="E2657" i="39"/>
  <c r="E2656" i="39"/>
  <c r="E2655" i="39"/>
  <c r="E2654" i="39"/>
  <c r="E2653" i="39"/>
  <c r="E2652" i="39"/>
  <c r="E2651" i="39"/>
  <c r="E2650" i="39"/>
  <c r="E2649" i="39"/>
  <c r="E2648" i="39"/>
  <c r="E2647" i="39"/>
  <c r="E2646" i="39"/>
  <c r="E2645" i="39"/>
  <c r="E2644" i="39"/>
  <c r="E2643" i="39"/>
  <c r="E2642" i="39"/>
  <c r="E2641" i="39"/>
  <c r="E2640" i="39"/>
  <c r="E2639" i="39"/>
  <c r="E2638" i="39"/>
  <c r="E2637" i="39"/>
  <c r="E2636" i="39"/>
  <c r="E2635" i="39"/>
  <c r="E2634" i="39"/>
  <c r="E2633" i="39"/>
  <c r="E2632" i="39"/>
  <c r="E2631" i="39"/>
  <c r="E2630" i="39"/>
  <c r="E2629" i="39"/>
  <c r="E2628" i="39"/>
  <c r="E2627" i="39"/>
  <c r="E2626" i="39"/>
  <c r="E2625" i="39"/>
  <c r="E2624" i="39"/>
  <c r="E2623" i="39"/>
  <c r="E2622" i="39"/>
  <c r="E2621" i="39"/>
  <c r="E2620" i="39"/>
  <c r="E2619" i="39"/>
  <c r="E2618" i="39"/>
  <c r="E2617" i="39"/>
  <c r="E2616" i="39"/>
  <c r="E2615" i="39"/>
  <c r="E2614" i="39"/>
  <c r="E2613" i="39"/>
  <c r="E2612" i="39"/>
  <c r="E2611" i="39"/>
  <c r="E2610" i="39"/>
  <c r="E2609" i="39"/>
  <c r="E2608" i="39"/>
  <c r="E2607" i="39"/>
  <c r="E2606" i="39"/>
  <c r="E2605" i="39"/>
  <c r="E2604" i="39"/>
  <c r="E2603" i="39"/>
  <c r="E2602" i="39"/>
  <c r="E2601" i="39"/>
  <c r="E2600" i="39"/>
  <c r="E2599" i="39"/>
  <c r="E2598" i="39"/>
  <c r="E2597" i="39"/>
  <c r="E2596" i="39"/>
  <c r="E2595" i="39"/>
  <c r="E2594" i="39"/>
  <c r="E2593" i="39"/>
  <c r="E2592" i="39"/>
  <c r="E2591" i="39"/>
  <c r="E2590" i="39"/>
  <c r="E2589" i="39"/>
  <c r="E2588" i="39"/>
  <c r="E2587" i="39"/>
  <c r="E2586" i="39"/>
  <c r="E2585" i="39"/>
  <c r="E2584" i="39"/>
  <c r="E2583" i="39"/>
  <c r="E2582" i="39"/>
  <c r="E2581" i="39"/>
  <c r="E2580" i="39"/>
  <c r="E2579" i="39"/>
  <c r="E2578" i="39"/>
  <c r="E2577" i="39"/>
  <c r="E2576" i="39"/>
  <c r="E2575" i="39"/>
  <c r="E2574" i="39"/>
  <c r="E2573" i="39"/>
  <c r="E2572" i="39"/>
  <c r="E2571" i="39"/>
  <c r="E2570" i="39"/>
  <c r="E2569" i="39"/>
  <c r="E2568" i="39"/>
  <c r="E2567" i="39"/>
  <c r="E2566" i="39"/>
  <c r="E2565" i="39"/>
  <c r="E2564" i="39"/>
  <c r="E2563" i="39"/>
  <c r="E2562" i="39"/>
  <c r="E2561" i="39"/>
  <c r="E2560" i="39"/>
  <c r="E2559" i="39"/>
  <c r="E2558" i="39"/>
  <c r="E2557" i="39"/>
  <c r="E2556" i="39"/>
  <c r="E2555" i="39"/>
  <c r="E2554" i="39"/>
  <c r="E2553" i="39"/>
  <c r="E2552" i="39"/>
  <c r="E2551" i="39"/>
  <c r="E2550" i="39"/>
  <c r="E2549" i="39"/>
  <c r="E2548" i="39"/>
  <c r="E2547" i="39"/>
  <c r="E2546" i="39"/>
  <c r="E2545" i="39"/>
  <c r="E2544" i="39"/>
  <c r="E2543" i="39"/>
  <c r="E2542" i="39"/>
  <c r="E2541" i="39"/>
  <c r="E2540" i="39"/>
  <c r="E2539" i="39"/>
  <c r="E2538" i="39"/>
  <c r="E2537" i="39"/>
  <c r="E2536" i="39"/>
  <c r="E2535" i="39"/>
  <c r="E2534" i="39"/>
  <c r="E2533" i="39"/>
  <c r="E2532" i="39"/>
  <c r="E2531" i="39"/>
  <c r="E2530" i="39"/>
  <c r="E2529" i="39"/>
  <c r="E2528" i="39"/>
  <c r="E2527" i="39"/>
  <c r="E2526" i="39"/>
  <c r="E2525" i="39"/>
  <c r="E2524" i="39"/>
  <c r="E2523" i="39"/>
  <c r="E2522" i="39"/>
  <c r="E2521" i="39"/>
  <c r="E2520" i="39"/>
  <c r="E2519" i="39"/>
  <c r="E2518" i="39"/>
  <c r="E2517" i="39"/>
  <c r="E2516" i="39"/>
  <c r="E2515" i="39"/>
  <c r="E2514" i="39"/>
  <c r="E2513" i="39"/>
  <c r="E2512" i="39"/>
  <c r="E2511" i="39"/>
  <c r="E2510" i="39"/>
  <c r="E2509" i="39"/>
  <c r="E2508" i="39"/>
  <c r="E2507" i="39"/>
  <c r="E2506" i="39"/>
  <c r="E2505" i="39"/>
  <c r="E2504" i="39"/>
  <c r="E2503" i="39"/>
  <c r="E2502" i="39"/>
  <c r="E2501" i="39"/>
  <c r="E2500" i="39"/>
  <c r="E2499" i="39"/>
  <c r="E2498" i="39"/>
  <c r="E2497" i="39"/>
  <c r="E2496" i="39"/>
  <c r="E2495" i="39"/>
  <c r="E2494" i="39"/>
  <c r="E2493" i="39"/>
  <c r="E2492" i="39"/>
  <c r="E2491" i="39"/>
  <c r="E2490" i="39"/>
  <c r="E2489" i="39"/>
  <c r="E2488" i="39"/>
  <c r="E2487" i="39"/>
  <c r="E2486" i="39"/>
  <c r="E2485" i="39"/>
  <c r="E2484" i="39"/>
  <c r="E2483" i="39"/>
  <c r="E2482" i="39"/>
  <c r="E2481" i="39"/>
  <c r="E2480" i="39"/>
  <c r="E2479" i="39"/>
  <c r="E2478" i="39"/>
  <c r="E2477" i="39"/>
  <c r="E2476" i="39"/>
  <c r="E2475" i="39"/>
  <c r="E2474" i="39"/>
  <c r="E2473" i="39"/>
  <c r="E2472" i="39"/>
  <c r="E2471" i="39"/>
  <c r="E2470" i="39"/>
  <c r="E2469" i="39"/>
  <c r="E2468" i="39"/>
  <c r="E2467" i="39"/>
  <c r="E2466" i="39"/>
  <c r="E2465" i="39"/>
  <c r="E2464" i="39"/>
  <c r="E2463" i="39"/>
  <c r="E2462" i="39"/>
  <c r="E2461" i="39"/>
  <c r="E2460" i="39"/>
  <c r="E2459" i="39"/>
  <c r="E2458" i="39"/>
  <c r="E2457" i="39"/>
  <c r="E2456" i="39"/>
  <c r="E2455" i="39"/>
  <c r="E2454" i="39"/>
  <c r="E2453" i="39"/>
  <c r="E2452" i="39"/>
  <c r="E2451" i="39"/>
  <c r="E2450" i="39"/>
  <c r="E2449" i="39"/>
  <c r="E2448" i="39"/>
  <c r="E2447" i="39"/>
  <c r="E2446" i="39"/>
  <c r="E2445" i="39"/>
  <c r="E2444" i="39"/>
  <c r="E2443" i="39"/>
  <c r="E2442" i="39"/>
  <c r="E2441" i="39"/>
  <c r="E2440" i="39"/>
  <c r="E2439" i="39"/>
  <c r="E2438" i="39"/>
  <c r="E2437" i="39"/>
  <c r="E2436" i="39"/>
  <c r="E2435" i="39"/>
  <c r="E2434" i="39"/>
  <c r="E2433" i="39"/>
  <c r="E2432" i="39"/>
  <c r="E2431" i="39"/>
  <c r="E2430" i="39"/>
  <c r="E2429" i="39"/>
  <c r="E2428" i="39"/>
  <c r="E2427" i="39"/>
  <c r="E2426" i="39"/>
  <c r="E2425" i="39"/>
  <c r="E2424" i="39"/>
  <c r="E2423" i="39"/>
  <c r="E2422" i="39"/>
  <c r="E2421" i="39"/>
  <c r="E2420" i="39"/>
  <c r="E2419" i="39"/>
  <c r="E2418" i="39"/>
  <c r="E2417" i="39"/>
  <c r="E2416" i="39"/>
  <c r="E2415" i="39"/>
  <c r="E2414" i="39"/>
  <c r="E2413" i="39"/>
  <c r="E2412" i="39"/>
  <c r="E2411" i="39"/>
  <c r="E2410" i="39"/>
  <c r="E2409" i="39"/>
  <c r="E2408" i="39"/>
  <c r="E2407" i="39"/>
  <c r="E2406" i="39"/>
  <c r="E2405" i="39"/>
  <c r="E2404" i="39"/>
  <c r="E2403" i="39"/>
  <c r="E2402" i="39"/>
  <c r="E2401" i="39"/>
  <c r="E2400" i="39"/>
  <c r="E2399" i="39"/>
  <c r="E2398" i="39"/>
  <c r="E2397" i="39"/>
  <c r="E2396" i="39"/>
  <c r="E2395" i="39"/>
  <c r="E2394" i="39"/>
  <c r="E2393" i="39"/>
  <c r="E2392" i="39"/>
  <c r="E2391" i="39"/>
  <c r="E2390" i="39"/>
  <c r="E2389" i="39"/>
  <c r="E2388" i="39"/>
  <c r="E2387" i="39"/>
  <c r="E2386" i="39"/>
  <c r="E2385" i="39"/>
  <c r="E2384" i="39"/>
  <c r="E2383" i="39"/>
  <c r="E2382" i="39"/>
  <c r="E2381" i="39"/>
  <c r="E2380" i="39"/>
  <c r="E2379" i="39"/>
  <c r="E2378" i="39"/>
  <c r="E2377" i="39"/>
  <c r="E2376" i="39"/>
  <c r="E2375" i="39"/>
  <c r="E2374" i="39"/>
  <c r="E2373" i="39"/>
  <c r="E2372" i="39"/>
  <c r="E2371" i="39"/>
  <c r="E2370" i="39"/>
  <c r="E2369" i="39"/>
  <c r="E2368" i="39"/>
  <c r="E2367" i="39"/>
  <c r="E2366" i="39"/>
  <c r="E2365" i="39"/>
  <c r="E2364" i="39"/>
  <c r="E2363" i="39"/>
  <c r="E2362" i="39"/>
  <c r="E2361" i="39"/>
  <c r="E2360" i="39"/>
  <c r="E2359" i="39"/>
  <c r="E2358" i="39"/>
  <c r="E2357" i="39"/>
  <c r="E2356" i="39"/>
  <c r="E2355" i="39"/>
  <c r="E2354" i="39"/>
  <c r="E2353" i="39"/>
  <c r="E2352" i="39"/>
  <c r="E2351" i="39"/>
  <c r="E2350" i="39"/>
  <c r="E2349" i="39"/>
  <c r="E2348" i="39"/>
  <c r="E2347" i="39"/>
  <c r="E2346" i="39"/>
  <c r="E2345" i="39"/>
  <c r="E2344" i="39"/>
  <c r="E2343" i="39"/>
  <c r="E2342" i="39"/>
  <c r="E2341" i="39"/>
  <c r="E2340" i="39"/>
  <c r="E2339" i="39"/>
  <c r="E2338" i="39"/>
  <c r="E2337" i="39"/>
  <c r="E2336" i="39"/>
  <c r="E2335" i="39"/>
  <c r="E2334" i="39"/>
  <c r="E2333" i="39"/>
  <c r="E2332" i="39"/>
  <c r="E2331" i="39"/>
  <c r="E2330" i="39"/>
  <c r="E2329" i="39"/>
  <c r="E2328" i="39"/>
  <c r="E2327" i="39"/>
  <c r="E2326" i="39"/>
  <c r="E2325" i="39"/>
  <c r="E2324" i="39"/>
  <c r="E2323" i="39"/>
  <c r="E2322" i="39"/>
  <c r="E2321" i="39"/>
  <c r="E2320" i="39"/>
  <c r="E2319" i="39"/>
  <c r="E2318" i="39"/>
  <c r="E2317" i="39"/>
  <c r="E2316" i="39"/>
  <c r="E2315" i="39"/>
  <c r="E2314" i="39"/>
  <c r="E2313" i="39"/>
  <c r="E2312" i="39"/>
  <c r="E2311" i="39"/>
  <c r="E2310" i="39"/>
  <c r="E2309" i="39"/>
  <c r="E2308" i="39"/>
  <c r="E2307" i="39"/>
  <c r="E2306" i="39"/>
  <c r="E2305" i="39"/>
  <c r="E2304" i="39"/>
  <c r="E2303" i="39"/>
  <c r="E2302" i="39"/>
  <c r="E2301" i="39"/>
  <c r="E2300" i="39"/>
  <c r="E2299" i="39"/>
  <c r="E2298" i="39"/>
  <c r="E2297" i="39"/>
  <c r="E2296" i="39"/>
  <c r="E2295" i="39"/>
  <c r="E2294" i="39"/>
  <c r="E2293" i="39"/>
  <c r="E2292" i="39"/>
  <c r="E2291" i="39"/>
  <c r="E2290" i="39"/>
  <c r="E2289" i="39"/>
  <c r="E2288" i="39"/>
  <c r="E2287" i="39"/>
  <c r="E2286" i="39"/>
  <c r="E2285" i="39"/>
  <c r="E2284" i="39"/>
  <c r="E2283" i="39"/>
  <c r="E2282" i="39"/>
  <c r="E2281" i="39"/>
  <c r="E2280" i="39"/>
  <c r="E2279" i="39"/>
  <c r="E2278" i="39"/>
  <c r="E2277" i="39"/>
  <c r="E2276" i="39"/>
  <c r="E2275" i="39"/>
  <c r="E2274" i="39"/>
  <c r="E2273" i="39"/>
  <c r="E2272" i="39"/>
  <c r="E2271" i="39"/>
  <c r="E2270" i="39"/>
  <c r="E2269" i="39"/>
  <c r="E2268" i="39"/>
  <c r="E2267" i="39"/>
  <c r="E2266" i="39"/>
  <c r="E2265" i="39"/>
  <c r="E2264" i="39"/>
  <c r="E2263" i="39"/>
  <c r="E2262" i="39"/>
  <c r="E2261" i="39"/>
  <c r="E2260" i="39"/>
  <c r="E2259" i="39"/>
  <c r="E2258" i="39"/>
  <c r="E2257" i="39"/>
  <c r="E2256" i="39"/>
  <c r="E2255" i="39"/>
  <c r="E2254" i="39"/>
  <c r="E2253" i="39"/>
  <c r="E2252" i="39"/>
  <c r="E2251" i="39"/>
  <c r="E2250" i="39"/>
  <c r="E2249" i="39"/>
  <c r="E2248" i="39"/>
  <c r="E2247" i="39"/>
  <c r="E2246" i="39"/>
  <c r="E2245" i="39"/>
  <c r="E2244" i="39"/>
  <c r="E2243" i="39"/>
  <c r="E2242" i="39"/>
  <c r="E2241" i="39"/>
  <c r="E2240" i="39"/>
  <c r="E2239" i="39"/>
  <c r="E2238" i="39"/>
  <c r="E2237" i="39"/>
  <c r="E2236" i="39"/>
  <c r="E2235" i="39"/>
  <c r="E2234" i="39"/>
  <c r="E2233" i="39"/>
  <c r="E2232" i="39"/>
  <c r="E2231" i="39"/>
  <c r="E2230" i="39"/>
  <c r="E2229" i="39"/>
  <c r="E2228" i="39"/>
  <c r="E2227" i="39"/>
  <c r="E2226" i="39"/>
  <c r="E2225" i="39"/>
  <c r="E2224" i="39"/>
  <c r="E2223" i="39"/>
  <c r="E2222" i="39"/>
  <c r="E2221" i="39"/>
  <c r="E2220" i="39"/>
  <c r="E2219" i="39"/>
  <c r="E2218" i="39"/>
  <c r="E2217" i="39"/>
  <c r="E2216" i="39"/>
  <c r="E2215" i="39"/>
  <c r="E2214" i="39"/>
  <c r="E2213" i="39"/>
  <c r="E2212" i="39"/>
  <c r="E2211" i="39"/>
  <c r="E2210" i="39"/>
  <c r="E2209" i="39"/>
  <c r="E2208" i="39"/>
  <c r="E2207" i="39"/>
  <c r="E2206" i="39"/>
  <c r="E2205" i="39"/>
  <c r="E2204" i="39"/>
  <c r="E2203" i="39"/>
  <c r="E2202" i="39"/>
  <c r="E2201" i="39"/>
  <c r="E2200" i="39"/>
  <c r="E2199" i="39"/>
  <c r="E2198" i="39"/>
  <c r="E2197" i="39"/>
  <c r="E2196" i="39"/>
  <c r="E2195" i="39"/>
  <c r="E2194" i="39"/>
  <c r="E2193" i="39"/>
  <c r="E2192" i="39"/>
  <c r="E2191" i="39"/>
  <c r="E2190" i="39"/>
  <c r="E2189" i="39"/>
  <c r="E2188" i="39"/>
  <c r="E2187" i="39"/>
  <c r="E2186" i="39"/>
  <c r="E2185" i="39"/>
  <c r="E2184" i="39"/>
  <c r="E2183" i="39"/>
  <c r="E2182" i="39"/>
  <c r="E2181" i="39"/>
  <c r="E2180" i="39"/>
  <c r="E2179" i="39"/>
  <c r="E2178" i="39"/>
  <c r="E2177" i="39"/>
  <c r="E2176" i="39"/>
  <c r="E2175" i="39"/>
  <c r="E2174" i="39"/>
  <c r="E2173" i="39"/>
  <c r="E2172" i="39"/>
  <c r="E2171" i="39"/>
  <c r="E2170" i="39"/>
  <c r="E2169" i="39"/>
  <c r="E2168" i="39"/>
  <c r="E2167" i="39"/>
  <c r="E2166" i="39"/>
  <c r="E2165" i="39"/>
  <c r="E2164" i="39"/>
  <c r="E2163" i="39"/>
  <c r="E2162" i="39"/>
  <c r="E2161" i="39"/>
  <c r="E2160" i="39"/>
  <c r="E2159" i="39"/>
  <c r="E2158" i="39"/>
  <c r="E2157" i="39"/>
  <c r="E2156" i="39"/>
  <c r="E2155" i="39"/>
  <c r="E2154" i="39"/>
  <c r="E2153" i="39"/>
  <c r="E2152" i="39"/>
  <c r="E2151" i="39"/>
  <c r="E2150" i="39"/>
  <c r="E2149" i="39"/>
  <c r="E2148" i="39"/>
  <c r="E2147" i="39"/>
  <c r="E2146" i="39"/>
  <c r="E2145" i="39"/>
  <c r="E2144" i="39"/>
  <c r="E2143" i="39"/>
  <c r="E2142" i="39"/>
  <c r="E2141" i="39"/>
  <c r="E2140" i="39"/>
  <c r="E2139" i="39"/>
  <c r="E2138" i="39"/>
  <c r="E2137" i="39"/>
  <c r="E2136" i="39"/>
  <c r="E2135" i="39"/>
  <c r="E2134" i="39"/>
  <c r="E2133" i="39"/>
  <c r="E2132" i="39"/>
  <c r="E2131" i="39"/>
  <c r="E2130" i="39"/>
  <c r="E2129" i="39"/>
  <c r="E2128" i="39"/>
  <c r="E2127" i="39"/>
  <c r="E2126" i="39"/>
  <c r="E2125" i="39"/>
  <c r="E2124" i="39"/>
  <c r="E2123" i="39"/>
  <c r="E2122" i="39"/>
  <c r="E2121" i="39"/>
  <c r="E2120" i="39"/>
  <c r="E2119" i="39"/>
  <c r="E2118" i="39"/>
  <c r="E2117" i="39"/>
  <c r="E2116" i="39"/>
  <c r="E2115" i="39"/>
  <c r="E2114" i="39"/>
  <c r="E2113" i="39"/>
  <c r="E2112" i="39"/>
  <c r="E2111" i="39"/>
  <c r="E2110" i="39"/>
  <c r="E2109" i="39"/>
  <c r="E2108" i="39"/>
  <c r="E2107" i="39"/>
  <c r="E2106" i="39"/>
  <c r="E2105" i="39"/>
  <c r="E2104" i="39"/>
  <c r="E2103" i="39"/>
  <c r="E2102" i="39"/>
  <c r="E2101" i="39"/>
  <c r="E2100" i="39"/>
  <c r="E2099" i="39"/>
  <c r="E2098" i="39"/>
  <c r="E2097" i="39"/>
  <c r="E2096" i="39"/>
  <c r="E2095" i="39"/>
  <c r="E2094" i="39"/>
  <c r="E2093" i="39"/>
  <c r="E2092" i="39"/>
  <c r="E2091" i="39"/>
  <c r="E2090" i="39"/>
  <c r="E2089" i="39"/>
  <c r="E2088" i="39"/>
  <c r="E2087" i="39"/>
  <c r="E2086" i="39"/>
  <c r="E2085" i="39"/>
  <c r="E2084" i="39"/>
  <c r="E2083" i="39"/>
  <c r="E2082" i="39"/>
  <c r="E2081" i="39"/>
  <c r="E2080" i="39"/>
  <c r="E2079" i="39"/>
  <c r="E2078" i="39"/>
  <c r="E2077" i="39"/>
  <c r="E2076" i="39"/>
  <c r="E2075" i="39"/>
  <c r="E2074" i="39"/>
  <c r="E2073" i="39"/>
  <c r="E2072" i="39"/>
  <c r="E2071" i="39"/>
  <c r="E2070" i="39"/>
  <c r="E2069" i="39"/>
  <c r="E2068" i="39"/>
  <c r="E2067" i="39"/>
  <c r="E2066" i="39"/>
  <c r="E2065" i="39"/>
  <c r="E2064" i="39"/>
  <c r="E2063" i="39"/>
  <c r="E2062" i="39"/>
  <c r="E2061" i="39"/>
  <c r="E2060" i="39"/>
  <c r="E2059" i="39"/>
  <c r="E2058" i="39"/>
  <c r="E2057" i="39"/>
  <c r="E2056" i="39"/>
  <c r="E2055" i="39"/>
  <c r="E2054" i="39"/>
  <c r="E2053" i="39"/>
  <c r="E2052" i="39"/>
  <c r="E2051" i="39"/>
  <c r="E2050" i="39"/>
  <c r="E2049" i="39"/>
  <c r="E2048" i="39"/>
  <c r="E2047" i="39"/>
  <c r="E2046" i="39"/>
  <c r="E2045" i="39"/>
  <c r="E2044" i="39"/>
  <c r="E2043" i="39"/>
  <c r="E2042" i="39"/>
  <c r="E2041" i="39"/>
  <c r="E2040" i="39"/>
  <c r="E2039" i="39"/>
  <c r="E2038" i="39"/>
  <c r="E2037" i="39"/>
  <c r="E2036" i="39"/>
  <c r="E2035" i="39"/>
  <c r="E2034" i="39"/>
  <c r="E2033" i="39"/>
  <c r="E2032" i="39"/>
  <c r="E2031" i="39"/>
  <c r="E2030" i="39"/>
  <c r="E2029" i="39"/>
  <c r="E2028" i="39"/>
  <c r="E2027" i="39"/>
  <c r="E2026" i="39"/>
  <c r="E2025" i="39"/>
  <c r="E2024" i="39"/>
  <c r="E2023" i="39"/>
  <c r="E2022" i="39"/>
  <c r="E2021" i="39"/>
  <c r="E2020" i="39"/>
  <c r="E2019" i="39"/>
  <c r="E2018" i="39"/>
  <c r="E2017" i="39"/>
  <c r="E2016" i="39"/>
  <c r="E2015" i="39"/>
  <c r="E2014" i="39"/>
  <c r="E2013" i="39"/>
  <c r="E2012" i="39"/>
  <c r="E2011" i="39"/>
  <c r="E2010" i="39"/>
  <c r="E2009" i="39"/>
  <c r="E2008" i="39"/>
  <c r="E2007" i="39"/>
  <c r="E2006" i="39"/>
  <c r="E2005" i="39"/>
  <c r="E2004" i="39"/>
  <c r="E2003" i="39"/>
  <c r="E2002" i="39"/>
  <c r="E2001" i="39"/>
  <c r="E2000" i="39"/>
  <c r="E1999" i="39"/>
  <c r="E1998" i="39"/>
  <c r="E1997" i="39"/>
  <c r="E1996" i="39"/>
  <c r="E1995" i="39"/>
  <c r="E1994" i="39"/>
  <c r="E1993" i="39"/>
  <c r="E1992" i="39"/>
  <c r="E1991" i="39"/>
  <c r="E1990" i="39"/>
  <c r="E1989" i="39"/>
  <c r="E1988" i="39"/>
  <c r="E1987" i="39"/>
  <c r="E1986" i="39"/>
  <c r="E1985" i="39"/>
  <c r="E1984" i="39"/>
  <c r="E1983" i="39"/>
  <c r="E1982" i="39"/>
  <c r="E1981" i="39"/>
  <c r="E1980" i="39"/>
  <c r="E1979" i="39"/>
  <c r="E1978" i="39"/>
  <c r="E1977" i="39"/>
  <c r="E1976" i="39"/>
  <c r="E1975" i="39"/>
  <c r="E1974" i="39"/>
  <c r="E1973" i="39"/>
  <c r="E1972" i="39"/>
  <c r="E1971" i="39"/>
  <c r="E1970" i="39"/>
  <c r="E1969" i="39"/>
  <c r="E1968" i="39"/>
  <c r="E1967" i="39"/>
  <c r="E1966" i="39"/>
  <c r="E1965" i="39"/>
  <c r="E1964" i="39"/>
  <c r="E1963" i="39"/>
  <c r="E1962" i="39"/>
  <c r="E1961" i="39"/>
  <c r="E1960" i="39"/>
  <c r="E1959" i="39"/>
  <c r="E1958" i="39"/>
  <c r="E1957" i="39"/>
  <c r="E1956" i="39"/>
  <c r="E1955" i="39"/>
  <c r="E1954" i="39"/>
  <c r="E1953" i="39"/>
  <c r="E1952" i="39"/>
  <c r="E1951" i="39"/>
  <c r="E1950" i="39"/>
  <c r="E1949" i="39"/>
  <c r="E1948" i="39"/>
  <c r="E1947" i="39"/>
  <c r="E1946" i="39"/>
  <c r="E1945" i="39"/>
  <c r="E1944" i="39"/>
  <c r="E1943" i="39"/>
  <c r="E1942" i="39"/>
  <c r="E1941" i="39"/>
  <c r="E1940" i="39"/>
  <c r="E1939" i="39"/>
  <c r="E1938" i="39"/>
  <c r="E1937" i="39"/>
  <c r="E1936" i="39"/>
  <c r="E1935" i="39"/>
  <c r="E1934" i="39"/>
  <c r="E1933" i="39"/>
  <c r="E1932" i="39"/>
  <c r="E1931" i="39"/>
  <c r="E1930" i="39"/>
  <c r="E1929" i="39"/>
  <c r="E1928" i="39"/>
  <c r="E1927" i="39"/>
  <c r="E1926" i="39"/>
  <c r="E1925" i="39"/>
  <c r="E1924" i="39"/>
  <c r="E1923" i="39"/>
  <c r="E1922" i="39"/>
  <c r="E1921" i="39"/>
  <c r="E1920" i="39"/>
  <c r="E1919" i="39"/>
  <c r="E1918" i="39"/>
  <c r="E1917" i="39"/>
  <c r="E1916" i="39"/>
  <c r="E1915" i="39"/>
  <c r="E1914" i="39"/>
  <c r="E1913" i="39"/>
  <c r="E1912" i="39"/>
  <c r="E1911" i="39"/>
  <c r="E1910" i="39"/>
  <c r="E1909" i="39"/>
  <c r="E1908" i="39"/>
  <c r="E1907" i="39"/>
  <c r="E1906" i="39"/>
  <c r="E1905" i="39"/>
  <c r="E1904" i="39"/>
  <c r="E1903" i="39"/>
  <c r="E1902" i="39"/>
  <c r="E1901" i="39"/>
  <c r="E1900" i="39"/>
  <c r="E1899" i="39"/>
  <c r="E1898" i="39"/>
  <c r="E1897" i="39"/>
  <c r="E1896" i="39"/>
  <c r="E1895" i="39"/>
  <c r="E1894" i="39"/>
  <c r="E1893" i="39"/>
  <c r="E1892" i="39"/>
  <c r="E1891" i="39"/>
  <c r="E1890" i="39"/>
  <c r="E1889" i="39"/>
  <c r="E1888" i="39"/>
  <c r="E1887" i="39"/>
  <c r="E1886" i="39"/>
  <c r="E1885" i="39"/>
  <c r="E1884" i="39"/>
  <c r="E1883" i="39"/>
  <c r="E1882" i="39"/>
  <c r="E1881" i="39"/>
  <c r="E1880" i="39"/>
  <c r="E1879" i="39"/>
  <c r="E1878" i="39"/>
  <c r="E1877" i="39"/>
  <c r="E1876" i="39"/>
  <c r="E1875" i="39"/>
  <c r="E1874" i="39"/>
  <c r="E1873" i="39"/>
  <c r="E1872" i="39"/>
  <c r="E1871" i="39"/>
  <c r="E1870" i="39"/>
  <c r="E1869" i="39"/>
  <c r="E1868" i="39"/>
  <c r="E1867" i="39"/>
  <c r="E1866" i="39"/>
  <c r="E1865" i="39"/>
  <c r="E1864" i="39"/>
  <c r="E1863" i="39"/>
  <c r="E1862" i="39"/>
  <c r="E1861" i="39"/>
  <c r="E1860" i="39"/>
  <c r="E1859" i="39"/>
  <c r="E1858" i="39"/>
  <c r="E1857" i="39"/>
  <c r="E1856" i="39"/>
  <c r="E1855" i="39"/>
  <c r="E1854" i="39"/>
  <c r="E1853" i="39"/>
  <c r="E1852" i="39"/>
  <c r="E1851" i="39"/>
  <c r="E1850" i="39"/>
  <c r="E1849" i="39"/>
  <c r="E1848" i="39"/>
  <c r="E1847" i="39"/>
  <c r="E1846" i="39"/>
  <c r="E1845" i="39"/>
  <c r="E1844" i="39"/>
  <c r="E1843" i="39"/>
  <c r="E1842" i="39"/>
  <c r="E1841" i="39"/>
  <c r="E1840" i="39"/>
  <c r="E1839" i="39"/>
  <c r="E1838" i="39"/>
  <c r="E1837" i="39"/>
  <c r="E1836" i="39"/>
  <c r="E1835" i="39"/>
  <c r="E1834" i="39"/>
  <c r="E1833" i="39"/>
  <c r="E1832" i="39"/>
  <c r="E1831" i="39"/>
  <c r="E1830" i="39"/>
  <c r="E1829" i="39"/>
  <c r="E1828" i="39"/>
  <c r="E1827" i="39"/>
  <c r="E1826" i="39"/>
  <c r="E1825" i="39"/>
  <c r="E1824" i="39"/>
  <c r="E1823" i="39"/>
  <c r="E1822" i="39"/>
  <c r="E1821" i="39"/>
  <c r="E1820" i="39"/>
  <c r="E1819" i="39"/>
  <c r="E1818" i="39"/>
  <c r="E1817" i="39"/>
  <c r="E1816" i="39"/>
  <c r="E1815" i="39"/>
  <c r="E1814" i="39"/>
  <c r="E1813" i="39"/>
  <c r="E1812" i="39"/>
  <c r="E1811" i="39"/>
  <c r="E1810" i="39"/>
  <c r="E1809" i="39"/>
  <c r="E1808" i="39"/>
  <c r="E1807" i="39"/>
  <c r="E1806" i="39"/>
  <c r="E1805" i="39"/>
  <c r="E1804" i="39"/>
  <c r="E1803" i="39"/>
  <c r="E1802" i="39"/>
  <c r="E1801" i="39"/>
  <c r="E1800" i="39"/>
  <c r="E1799" i="39"/>
  <c r="E1798" i="39"/>
  <c r="E1797" i="39"/>
  <c r="E1796" i="39"/>
  <c r="E1795" i="39"/>
  <c r="E1794" i="39"/>
  <c r="E1793" i="39"/>
  <c r="E1792" i="39"/>
  <c r="E1791" i="39"/>
  <c r="E1790" i="39"/>
  <c r="E1789" i="39"/>
  <c r="E1788" i="39"/>
  <c r="E1787" i="39"/>
  <c r="E1786" i="39"/>
  <c r="E1785" i="39"/>
  <c r="E1784" i="39"/>
  <c r="E1783" i="39"/>
  <c r="E1782" i="39"/>
  <c r="E1781" i="39"/>
  <c r="E1780" i="39"/>
  <c r="E1779" i="39"/>
  <c r="E1778" i="39"/>
  <c r="E1777" i="39"/>
  <c r="E1776" i="39"/>
  <c r="E1775" i="39"/>
  <c r="E1774" i="39"/>
  <c r="E1773" i="39"/>
  <c r="E1772" i="39"/>
  <c r="E1771" i="39"/>
  <c r="E1770" i="39"/>
  <c r="E1769" i="39"/>
  <c r="E1768" i="39"/>
  <c r="E1767" i="39"/>
  <c r="E1766" i="39"/>
  <c r="E1765" i="39"/>
  <c r="E1764" i="39"/>
  <c r="E1763" i="39"/>
  <c r="E1762" i="39"/>
  <c r="E1761" i="39"/>
  <c r="E1760" i="39"/>
  <c r="E1759" i="39"/>
  <c r="E1758" i="39"/>
  <c r="E1757" i="39"/>
  <c r="E1756" i="39"/>
  <c r="E1755" i="39"/>
  <c r="E1754" i="39"/>
  <c r="E1753" i="39"/>
  <c r="E1752" i="39"/>
  <c r="E1751" i="39"/>
  <c r="E1750" i="39"/>
  <c r="E1749" i="39"/>
  <c r="E1748" i="39"/>
  <c r="E1747" i="39"/>
  <c r="E1746" i="39"/>
  <c r="E1745" i="39"/>
  <c r="E1744" i="39"/>
  <c r="E1743" i="39"/>
  <c r="E1742" i="39"/>
  <c r="E1741" i="39"/>
  <c r="E1740" i="39"/>
  <c r="E1739" i="39"/>
  <c r="E1738" i="39"/>
  <c r="E1737" i="39"/>
  <c r="E1736" i="39"/>
  <c r="E1735" i="39"/>
  <c r="E1734" i="39"/>
  <c r="E1733" i="39"/>
  <c r="E1732" i="39"/>
  <c r="E1731" i="39"/>
  <c r="E1730" i="39"/>
  <c r="E1729" i="39"/>
  <c r="E1728" i="39"/>
  <c r="E1727" i="39"/>
  <c r="E1726" i="39"/>
  <c r="E1725" i="39"/>
  <c r="E1724" i="39"/>
  <c r="E1723" i="39"/>
  <c r="E1722" i="39"/>
  <c r="E1721" i="39"/>
  <c r="E1720" i="39"/>
  <c r="E1719" i="39"/>
  <c r="E1718" i="39"/>
  <c r="E1717" i="39"/>
  <c r="E1716" i="39"/>
  <c r="E1715" i="39"/>
  <c r="E1714" i="39"/>
  <c r="E1713" i="39"/>
  <c r="E1712" i="39"/>
  <c r="E1711" i="39"/>
  <c r="E1710" i="39"/>
  <c r="E1709" i="39"/>
  <c r="E1708" i="39"/>
  <c r="E1707" i="39"/>
  <c r="E1706" i="39"/>
  <c r="E1705" i="39"/>
  <c r="E1704" i="39"/>
  <c r="E1703" i="39"/>
  <c r="E1702" i="39"/>
  <c r="E1701" i="39"/>
  <c r="E1700" i="39"/>
  <c r="E1699" i="39"/>
  <c r="E1698" i="39"/>
  <c r="E1697" i="39"/>
  <c r="E1696" i="39"/>
  <c r="E1695" i="39"/>
  <c r="E1694" i="39"/>
  <c r="E1693" i="39"/>
  <c r="E1692" i="39"/>
  <c r="E1691" i="39"/>
  <c r="E1690" i="39"/>
  <c r="E1689" i="39"/>
  <c r="E1688" i="39"/>
  <c r="E1687" i="39"/>
  <c r="E1686" i="39"/>
  <c r="E1685" i="39"/>
  <c r="E1684" i="39"/>
  <c r="E1683" i="39"/>
  <c r="E1682" i="39"/>
  <c r="E1681" i="39"/>
  <c r="E1680" i="39"/>
  <c r="E1679" i="39"/>
  <c r="E1678" i="39"/>
  <c r="E1677" i="39"/>
  <c r="E1676" i="39"/>
  <c r="E1675" i="39"/>
  <c r="E1674" i="39"/>
  <c r="E1673" i="39"/>
  <c r="E1672" i="39"/>
  <c r="E1671" i="39"/>
  <c r="E1670" i="39"/>
  <c r="E1669" i="39"/>
  <c r="E1668" i="39"/>
  <c r="E1667" i="39"/>
  <c r="E1666" i="39"/>
  <c r="E1665" i="39"/>
  <c r="E1664" i="39"/>
  <c r="E1663" i="39"/>
  <c r="E1662" i="39"/>
  <c r="E1661" i="39"/>
  <c r="E1660" i="39"/>
  <c r="E1659" i="39"/>
  <c r="E1658" i="39"/>
  <c r="E1657" i="39"/>
  <c r="E1656" i="39"/>
  <c r="E1655" i="39"/>
  <c r="E1654" i="39"/>
  <c r="E1653" i="39"/>
  <c r="E1652" i="39"/>
  <c r="E1651" i="39"/>
  <c r="E1650" i="39"/>
  <c r="E1649" i="39"/>
  <c r="E1648" i="39"/>
  <c r="E1647" i="39"/>
  <c r="E1646" i="39"/>
  <c r="E1645" i="39"/>
  <c r="E1644" i="39"/>
  <c r="E1643" i="39"/>
  <c r="E1642" i="39"/>
  <c r="E1641" i="39"/>
  <c r="E1640" i="39"/>
  <c r="E1639" i="39"/>
  <c r="E1638" i="39"/>
  <c r="E1637" i="39"/>
  <c r="E1636" i="39"/>
  <c r="E1635" i="39"/>
  <c r="E1634" i="39"/>
  <c r="E1633" i="39"/>
  <c r="E1632" i="39"/>
  <c r="E1631" i="39"/>
  <c r="E1630" i="39"/>
  <c r="E1629" i="39"/>
  <c r="E1628" i="39"/>
  <c r="E1627" i="39"/>
  <c r="E1626" i="39"/>
  <c r="E1625" i="39"/>
  <c r="E1624" i="39"/>
  <c r="E1623" i="39"/>
  <c r="E1622" i="39"/>
  <c r="E1621" i="39"/>
  <c r="E1620" i="39"/>
  <c r="E1619" i="39"/>
  <c r="E1618" i="39"/>
  <c r="E1617" i="39"/>
  <c r="E1616" i="39"/>
  <c r="E1615" i="39"/>
  <c r="E1614" i="39"/>
  <c r="E1613" i="39"/>
  <c r="E1612" i="39"/>
  <c r="E1611" i="39"/>
  <c r="E1610" i="39"/>
  <c r="E1609" i="39"/>
  <c r="E1608" i="39"/>
  <c r="E1607" i="39"/>
  <c r="E1606" i="39"/>
  <c r="E1605" i="39"/>
  <c r="E1604" i="39"/>
  <c r="E1603" i="39"/>
  <c r="E1602" i="39"/>
  <c r="E1601" i="39"/>
  <c r="E1600" i="39"/>
  <c r="E1599" i="39"/>
  <c r="E1598" i="39"/>
  <c r="E1597" i="39"/>
  <c r="E1596" i="39"/>
  <c r="E1595" i="39"/>
  <c r="E1594" i="39"/>
  <c r="E1593" i="39"/>
  <c r="E1592" i="39"/>
  <c r="E1591" i="39"/>
  <c r="E1590" i="39"/>
  <c r="E1589" i="39"/>
  <c r="E1588" i="39"/>
  <c r="E1587" i="39"/>
  <c r="E1586" i="39"/>
  <c r="E1585" i="39"/>
  <c r="E1584" i="39"/>
  <c r="E1583" i="39"/>
  <c r="E1582" i="39"/>
  <c r="E1581" i="39"/>
  <c r="E1580" i="39"/>
  <c r="E1579" i="39"/>
  <c r="E1578" i="39"/>
  <c r="E1577" i="39"/>
  <c r="E1576" i="39"/>
  <c r="E1575" i="39"/>
  <c r="E1574" i="39"/>
  <c r="E1573" i="39"/>
  <c r="E1572" i="39"/>
  <c r="E1571" i="39"/>
  <c r="E1570" i="39"/>
  <c r="E1569" i="39"/>
  <c r="E1568" i="39"/>
  <c r="E1567" i="39"/>
  <c r="E1566" i="39"/>
  <c r="E1565" i="39"/>
  <c r="E1564" i="39"/>
  <c r="E1563" i="39"/>
  <c r="E1562" i="39"/>
  <c r="E1561" i="39"/>
  <c r="E1560" i="39"/>
  <c r="E1559" i="39"/>
  <c r="E1558" i="39"/>
  <c r="E1557" i="39"/>
  <c r="E1556" i="39"/>
  <c r="E1555" i="39"/>
  <c r="E1554" i="39"/>
  <c r="E1553" i="39"/>
  <c r="E1552" i="39"/>
  <c r="E1551" i="39"/>
  <c r="E1550" i="39"/>
  <c r="E1549" i="39"/>
  <c r="E1548" i="39"/>
  <c r="E1547" i="39"/>
  <c r="E1546" i="39"/>
  <c r="E1545" i="39"/>
  <c r="E1544" i="39"/>
  <c r="E1543" i="39"/>
  <c r="E1542" i="39"/>
  <c r="E1541" i="39"/>
  <c r="E1540" i="39"/>
  <c r="E1539" i="39"/>
  <c r="E1538" i="39"/>
  <c r="E1537" i="39"/>
  <c r="E1536" i="39"/>
  <c r="E1535" i="39"/>
  <c r="E1534" i="39"/>
  <c r="E1533" i="39"/>
  <c r="E1532" i="39"/>
  <c r="E1531" i="39"/>
  <c r="E1530" i="39"/>
  <c r="E1529" i="39"/>
  <c r="E1528" i="39"/>
  <c r="E1527" i="39"/>
  <c r="E1526" i="39"/>
  <c r="E1525" i="39"/>
  <c r="E1524" i="39"/>
  <c r="E1523" i="39"/>
  <c r="E1522" i="39"/>
  <c r="E1521" i="39"/>
  <c r="E1520" i="39"/>
  <c r="E1519" i="39"/>
  <c r="E1518" i="39"/>
  <c r="E1517" i="39"/>
  <c r="E1516" i="39"/>
  <c r="E1515" i="39"/>
  <c r="E1514" i="39"/>
  <c r="E1513" i="39"/>
  <c r="E1512" i="39"/>
  <c r="E1511" i="39"/>
  <c r="E1510" i="39"/>
  <c r="E1509" i="39"/>
  <c r="E1508" i="39"/>
  <c r="E1507" i="39"/>
  <c r="E1506" i="39"/>
  <c r="E1505" i="39"/>
  <c r="E1504" i="39"/>
  <c r="E1503" i="39"/>
  <c r="E1502" i="39"/>
  <c r="E1501" i="39"/>
  <c r="E1500" i="39"/>
  <c r="E1499" i="39"/>
  <c r="E1498" i="39"/>
  <c r="E1497" i="39"/>
  <c r="E1496" i="39"/>
  <c r="E1495" i="39"/>
  <c r="E1494" i="39"/>
  <c r="E1493" i="39"/>
  <c r="E1492" i="39"/>
  <c r="E1491" i="39"/>
  <c r="E1490" i="39"/>
  <c r="E1489" i="39"/>
  <c r="E1488" i="39"/>
  <c r="E1487" i="39"/>
  <c r="E1486" i="39"/>
  <c r="E1485" i="39"/>
  <c r="E1484" i="39"/>
  <c r="E1483" i="39"/>
  <c r="E1482" i="39"/>
  <c r="E1481" i="39"/>
  <c r="E1480" i="39"/>
  <c r="E1479" i="39"/>
  <c r="E1478" i="39"/>
  <c r="E1477" i="39"/>
  <c r="E1476" i="39"/>
  <c r="E1475" i="39"/>
  <c r="E1474" i="39"/>
  <c r="E1473" i="39"/>
  <c r="E1472" i="39"/>
  <c r="E1471" i="39"/>
  <c r="E1470" i="39"/>
  <c r="E1469" i="39"/>
  <c r="E1468" i="39"/>
  <c r="E1467" i="39"/>
  <c r="E1466" i="39"/>
  <c r="E1465" i="39"/>
  <c r="E1464" i="39"/>
  <c r="E1463" i="39"/>
  <c r="E1462" i="39"/>
  <c r="E1461" i="39"/>
  <c r="E1460" i="39"/>
  <c r="E1459" i="39"/>
  <c r="E1458" i="39"/>
  <c r="E1457" i="39"/>
  <c r="E1456" i="39"/>
  <c r="E1455" i="39"/>
  <c r="E1454" i="39"/>
  <c r="E1453" i="39"/>
  <c r="E1452" i="39"/>
  <c r="E1451" i="39"/>
  <c r="E1450" i="39"/>
  <c r="E1449" i="39"/>
  <c r="E1448" i="39"/>
  <c r="E1447" i="39"/>
  <c r="E1446" i="39"/>
  <c r="E1445" i="39"/>
  <c r="E1444" i="39"/>
  <c r="E1443" i="39"/>
  <c r="E1442" i="39"/>
  <c r="E1441" i="39"/>
  <c r="E1440" i="39"/>
  <c r="E1439" i="39"/>
  <c r="E1438" i="39"/>
  <c r="E1437" i="39"/>
  <c r="E1436" i="39"/>
  <c r="E1435" i="39"/>
  <c r="E1434" i="39"/>
  <c r="E1433" i="39"/>
  <c r="E1432" i="39"/>
  <c r="E1431" i="39"/>
  <c r="E1430" i="39"/>
  <c r="E1429" i="39"/>
  <c r="E1428" i="39"/>
  <c r="E1427" i="39"/>
  <c r="E1426" i="39"/>
  <c r="E1425" i="39"/>
  <c r="E1424" i="39"/>
  <c r="E1423" i="39"/>
  <c r="E1422" i="39"/>
  <c r="E1421" i="39"/>
  <c r="E1420" i="39"/>
  <c r="E1419" i="39"/>
  <c r="E1418" i="39"/>
  <c r="E1417" i="39"/>
  <c r="E1416" i="39"/>
  <c r="E1415" i="39"/>
  <c r="E1414" i="39"/>
  <c r="E1413" i="39"/>
  <c r="E1412" i="39"/>
  <c r="E1411" i="39"/>
  <c r="E1410" i="39"/>
  <c r="E1409" i="39"/>
  <c r="E1408" i="39"/>
  <c r="E1407" i="39"/>
  <c r="E1406" i="39"/>
  <c r="E1405" i="39"/>
  <c r="E1404" i="39"/>
  <c r="E1403" i="39"/>
  <c r="E1402" i="39"/>
  <c r="E1401" i="39"/>
  <c r="E1400" i="39"/>
  <c r="E1399" i="39"/>
  <c r="E1398" i="39"/>
  <c r="E1397" i="39"/>
  <c r="E1396" i="39"/>
  <c r="E1395" i="39"/>
  <c r="E1394" i="39"/>
  <c r="E1393" i="39"/>
  <c r="E1392" i="39"/>
  <c r="E1391" i="39"/>
  <c r="E1390" i="39"/>
  <c r="E1389" i="39"/>
  <c r="E1388" i="39"/>
  <c r="E1387" i="39"/>
  <c r="E1386" i="39"/>
  <c r="E1385" i="39"/>
  <c r="E1384" i="39"/>
  <c r="E1383" i="39"/>
  <c r="E1382" i="39"/>
  <c r="E1381" i="39"/>
  <c r="E1380" i="39"/>
  <c r="E1379" i="39"/>
  <c r="E1378" i="39"/>
  <c r="E1377" i="39"/>
  <c r="E1376" i="39"/>
  <c r="E1375" i="39"/>
  <c r="E1374" i="39"/>
  <c r="E1373" i="39"/>
  <c r="E1372" i="39"/>
  <c r="E1371" i="39"/>
  <c r="E1370" i="39"/>
  <c r="E1369" i="39"/>
  <c r="E1368" i="39"/>
  <c r="E1367" i="39"/>
  <c r="E1366" i="39"/>
  <c r="E1365" i="39"/>
  <c r="E1364" i="39"/>
  <c r="E1363" i="39"/>
  <c r="E1362" i="39"/>
  <c r="E1361" i="39"/>
  <c r="E1360" i="39"/>
  <c r="E1359" i="39"/>
  <c r="E1358" i="39"/>
  <c r="E1357" i="39"/>
  <c r="E1356" i="39"/>
  <c r="E1355" i="39"/>
  <c r="E1354" i="39"/>
  <c r="E1353" i="39"/>
  <c r="E1352" i="39"/>
  <c r="E1351" i="39"/>
  <c r="E1350" i="39"/>
  <c r="E1349" i="39"/>
  <c r="E1348" i="39"/>
  <c r="E1347" i="39"/>
  <c r="E1346" i="39"/>
  <c r="E1345" i="39"/>
  <c r="E1344" i="39"/>
  <c r="E1343" i="39"/>
  <c r="E1342" i="39"/>
  <c r="E1341" i="39"/>
  <c r="E1340" i="39"/>
  <c r="E1339" i="39"/>
  <c r="E1338" i="39"/>
  <c r="E1337" i="39"/>
  <c r="E1336" i="39"/>
  <c r="E1335" i="39"/>
  <c r="E1334" i="39"/>
  <c r="E1333" i="39"/>
  <c r="E1332" i="39"/>
  <c r="E1331" i="39"/>
  <c r="E1330" i="39"/>
  <c r="E1329" i="39"/>
  <c r="E1328" i="39"/>
  <c r="E1327" i="39"/>
  <c r="E1326" i="39"/>
  <c r="E1325" i="39"/>
  <c r="E1324" i="39"/>
  <c r="E1323" i="39"/>
  <c r="E1322" i="39"/>
  <c r="E1321" i="39"/>
  <c r="E1320" i="39"/>
  <c r="E1319" i="39"/>
  <c r="E1318" i="39"/>
  <c r="E1317" i="39"/>
  <c r="E1316" i="39"/>
  <c r="E1315" i="39"/>
  <c r="E1314" i="39"/>
  <c r="E1313" i="39"/>
  <c r="E1312" i="39"/>
  <c r="E1311" i="39"/>
  <c r="E1310" i="39"/>
  <c r="E1309" i="39"/>
  <c r="E1308" i="39"/>
  <c r="E1307" i="39"/>
  <c r="E1306" i="39"/>
  <c r="E1305" i="39"/>
  <c r="E1304" i="39"/>
  <c r="E1303" i="39"/>
  <c r="E1302" i="39"/>
  <c r="E1301" i="39"/>
  <c r="E1300" i="39"/>
  <c r="E1299" i="39"/>
  <c r="E1298" i="39"/>
  <c r="E1297" i="39"/>
  <c r="E1296" i="39"/>
  <c r="E1295" i="39"/>
  <c r="E1294" i="39"/>
  <c r="E1293" i="39"/>
  <c r="E1292" i="39"/>
  <c r="E1291" i="39"/>
  <c r="E1290" i="39"/>
  <c r="E1289" i="39"/>
  <c r="E1288" i="39"/>
  <c r="E1287" i="39"/>
  <c r="E1286" i="39"/>
  <c r="E1285" i="39"/>
  <c r="E1284" i="39"/>
  <c r="E1283" i="39"/>
  <c r="E1282" i="39"/>
  <c r="E1281" i="39"/>
  <c r="E1280" i="39"/>
  <c r="E1279" i="39"/>
  <c r="E1278" i="39"/>
  <c r="E1277" i="39"/>
  <c r="E1276" i="39"/>
  <c r="E1275" i="39"/>
  <c r="E1274" i="39"/>
  <c r="E1273" i="39"/>
  <c r="E1272" i="39"/>
  <c r="E1271" i="39"/>
  <c r="E1270" i="39"/>
  <c r="E1269" i="39"/>
  <c r="E1268" i="39"/>
  <c r="E1267" i="39"/>
  <c r="E1266" i="39"/>
  <c r="E1265" i="39"/>
  <c r="E1264" i="39"/>
  <c r="E1263" i="39"/>
  <c r="E1262" i="39"/>
  <c r="E1261" i="39"/>
  <c r="E1260" i="39"/>
  <c r="E1259" i="39"/>
  <c r="E1258" i="39"/>
  <c r="E1257" i="39"/>
  <c r="E1256" i="39"/>
  <c r="E1255" i="39"/>
  <c r="E1254" i="39"/>
  <c r="E1253" i="39"/>
  <c r="E1252" i="39"/>
  <c r="E1251" i="39"/>
  <c r="E1250" i="39"/>
  <c r="E1249" i="39"/>
  <c r="E1248" i="39"/>
  <c r="E1247" i="39"/>
  <c r="E1246" i="39"/>
  <c r="E1245" i="39"/>
  <c r="E1244" i="39"/>
  <c r="E1243" i="39"/>
  <c r="E1242" i="39"/>
  <c r="E1241" i="39"/>
  <c r="E1240" i="39"/>
  <c r="E1239" i="39"/>
  <c r="E1238" i="39"/>
  <c r="E1237" i="39"/>
  <c r="E1236" i="39"/>
  <c r="E1235" i="39"/>
  <c r="E1234" i="39"/>
  <c r="E1233" i="39"/>
  <c r="E1232" i="39"/>
  <c r="E1231" i="39"/>
  <c r="E1230" i="39"/>
  <c r="E1229" i="39"/>
  <c r="E1228" i="39"/>
  <c r="E1227" i="39"/>
  <c r="E1226" i="39"/>
  <c r="E1225" i="39"/>
  <c r="E1224" i="39"/>
  <c r="E1223" i="39"/>
  <c r="E1222" i="39"/>
  <c r="E1221" i="39"/>
  <c r="E1220" i="39"/>
  <c r="E1219" i="39"/>
  <c r="E1218" i="39"/>
  <c r="E1217" i="39"/>
  <c r="E1216" i="39"/>
  <c r="E1215" i="39"/>
  <c r="E1214" i="39"/>
  <c r="E1213" i="39"/>
  <c r="E1212" i="39"/>
  <c r="E1211" i="39"/>
  <c r="E1210" i="39"/>
  <c r="E1209" i="39"/>
  <c r="E1208" i="39"/>
  <c r="E1207" i="39"/>
  <c r="E1206" i="39"/>
  <c r="E1205" i="39"/>
  <c r="E1204" i="39"/>
  <c r="E1203" i="39"/>
  <c r="E1202" i="39"/>
  <c r="E1201" i="39"/>
  <c r="E1200" i="39"/>
  <c r="E1199" i="39"/>
  <c r="E1198" i="39"/>
  <c r="E1197" i="39"/>
  <c r="E1196" i="39"/>
  <c r="E1195" i="39"/>
  <c r="E1194" i="39"/>
  <c r="E1193" i="39"/>
  <c r="E1192" i="39"/>
  <c r="E1191" i="39"/>
  <c r="E1190" i="39"/>
  <c r="E1189" i="39"/>
  <c r="E1188" i="39"/>
  <c r="E1187" i="39"/>
  <c r="E1186" i="39"/>
  <c r="E1185" i="39"/>
  <c r="E1184" i="39"/>
  <c r="E1183" i="39"/>
  <c r="E1182" i="39"/>
  <c r="E1181" i="39"/>
  <c r="E1180" i="39"/>
  <c r="E1179" i="39"/>
  <c r="E1178" i="39"/>
  <c r="E1177" i="39"/>
  <c r="E1176" i="39"/>
  <c r="E1175" i="39"/>
  <c r="E1174" i="39"/>
  <c r="E1173" i="39"/>
  <c r="E1172" i="39"/>
  <c r="E1171" i="39"/>
  <c r="E1170" i="39"/>
  <c r="E1169" i="39"/>
  <c r="E1168" i="39"/>
  <c r="E1167" i="39"/>
  <c r="E1166" i="39"/>
  <c r="E1165" i="39"/>
  <c r="E1164" i="39"/>
  <c r="E1163" i="39"/>
  <c r="E1162" i="39"/>
  <c r="E1161" i="39"/>
  <c r="E1160" i="39"/>
  <c r="E1159" i="39"/>
  <c r="E1158" i="39"/>
  <c r="E1157" i="39"/>
  <c r="E1156" i="39"/>
  <c r="E1155" i="39"/>
  <c r="E1154" i="39"/>
  <c r="E1153" i="39"/>
  <c r="E1152" i="39"/>
  <c r="E1151" i="39"/>
  <c r="E1150" i="39"/>
  <c r="E1149" i="39"/>
  <c r="E1148" i="39"/>
  <c r="E1147" i="39"/>
  <c r="E1146" i="39"/>
  <c r="E1145" i="39"/>
  <c r="E1144" i="39"/>
  <c r="E1143" i="39"/>
  <c r="E1142" i="39"/>
  <c r="E1141" i="39"/>
  <c r="E1140" i="39"/>
  <c r="E1139" i="39"/>
  <c r="E1138" i="39"/>
  <c r="E1137" i="39"/>
  <c r="E1136" i="39"/>
  <c r="E1135" i="39"/>
  <c r="E1134" i="39"/>
  <c r="E1133" i="39"/>
  <c r="E1132" i="39"/>
  <c r="E1131" i="39"/>
  <c r="E1130" i="39"/>
  <c r="E1129" i="39"/>
  <c r="E1128" i="39"/>
  <c r="E1127" i="39"/>
  <c r="E1126" i="39"/>
  <c r="E1125" i="39"/>
  <c r="E1124" i="39"/>
  <c r="E1123" i="39"/>
  <c r="E1122" i="39"/>
  <c r="E1121" i="39"/>
  <c r="E1120" i="39"/>
  <c r="E1119" i="39"/>
  <c r="E1118" i="39"/>
  <c r="E1117" i="39"/>
  <c r="E1116" i="39"/>
  <c r="E1115" i="39"/>
  <c r="E1114" i="39"/>
  <c r="E1113" i="39"/>
  <c r="E1112" i="39"/>
  <c r="E1111" i="39"/>
  <c r="E1110" i="39"/>
  <c r="E1109" i="39"/>
  <c r="E1108" i="39"/>
  <c r="E1107" i="39"/>
  <c r="E1106" i="39"/>
  <c r="E1105" i="39"/>
  <c r="E1104" i="39"/>
  <c r="E1103" i="39"/>
  <c r="E1102" i="39"/>
  <c r="E1101" i="39"/>
  <c r="E1100" i="39"/>
  <c r="E1099" i="39"/>
  <c r="E1098" i="39"/>
  <c r="E1097" i="39"/>
  <c r="E1096" i="39"/>
  <c r="E1095" i="39"/>
  <c r="E1094" i="39"/>
  <c r="E1093" i="39"/>
  <c r="E1092" i="39"/>
  <c r="E1091" i="39"/>
  <c r="E1090" i="39"/>
  <c r="E1089" i="39"/>
  <c r="E1088" i="39"/>
  <c r="E1087" i="39"/>
  <c r="E1086" i="39"/>
  <c r="E1085" i="39"/>
  <c r="E1084" i="39"/>
  <c r="E1083" i="39"/>
  <c r="E1082" i="39"/>
  <c r="E1081" i="39"/>
  <c r="E1080" i="39"/>
  <c r="E1079" i="39"/>
  <c r="E1078" i="39"/>
  <c r="E1077" i="39"/>
  <c r="E1076" i="39"/>
  <c r="E1075" i="39"/>
  <c r="E1074" i="39"/>
  <c r="E1073" i="39"/>
  <c r="E1072" i="39"/>
  <c r="E1071" i="39"/>
  <c r="E1070" i="39"/>
  <c r="E1069" i="39"/>
  <c r="E1068" i="39"/>
  <c r="E1067" i="39"/>
  <c r="E1066" i="39"/>
  <c r="E1065" i="39"/>
  <c r="E1064" i="39"/>
  <c r="E1063" i="39"/>
  <c r="E1062" i="39"/>
  <c r="E1061" i="39"/>
  <c r="E1060" i="39"/>
  <c r="E1059" i="39"/>
  <c r="E1058" i="39"/>
  <c r="E1057" i="39"/>
  <c r="E1056" i="39"/>
  <c r="E1055" i="39"/>
  <c r="E1054" i="39"/>
  <c r="E1053" i="39"/>
  <c r="E1052" i="39"/>
  <c r="E1051" i="39"/>
  <c r="E1050" i="39"/>
  <c r="E1049" i="39"/>
  <c r="E1048" i="39"/>
  <c r="E1047" i="39"/>
  <c r="E1046" i="39"/>
  <c r="E1045" i="39"/>
  <c r="E1044" i="39"/>
  <c r="E1043" i="39"/>
  <c r="E1042" i="39"/>
  <c r="E1041" i="39"/>
  <c r="E1040" i="39"/>
  <c r="E1039" i="39"/>
  <c r="E1038" i="39"/>
  <c r="E1037" i="39"/>
  <c r="E1036" i="39"/>
  <c r="E1035" i="39"/>
  <c r="E1034" i="39"/>
  <c r="E1033" i="39"/>
  <c r="E1032" i="39"/>
  <c r="E1031" i="39"/>
  <c r="E1030" i="39"/>
  <c r="E1029" i="39"/>
  <c r="E1028" i="39"/>
  <c r="E1027" i="39"/>
  <c r="E1026" i="39"/>
  <c r="E1025" i="39"/>
  <c r="E1024" i="39"/>
  <c r="E1023" i="39"/>
  <c r="E1022" i="39"/>
  <c r="E1021" i="39"/>
  <c r="E1020" i="39"/>
  <c r="E1019" i="39"/>
  <c r="E1018" i="39"/>
  <c r="E1017" i="39"/>
  <c r="E1016" i="39"/>
  <c r="E1015" i="39"/>
  <c r="E1014" i="39"/>
  <c r="E1013" i="39"/>
  <c r="E1012" i="39"/>
  <c r="E1011" i="39"/>
  <c r="E1010" i="39"/>
  <c r="E1009" i="39"/>
  <c r="E1008" i="39"/>
  <c r="E1007" i="39"/>
  <c r="E1006" i="39"/>
  <c r="E1005" i="39"/>
  <c r="E1004" i="39"/>
  <c r="E1003" i="39"/>
  <c r="E1002" i="39"/>
  <c r="E1001" i="39"/>
  <c r="E1000" i="39"/>
  <c r="E999" i="39"/>
  <c r="E998" i="39"/>
  <c r="E997" i="39"/>
  <c r="E996" i="39"/>
  <c r="E995" i="39"/>
  <c r="E994" i="39"/>
  <c r="E993" i="39"/>
  <c r="E992" i="39"/>
  <c r="E991" i="39"/>
  <c r="E990" i="39"/>
  <c r="E989" i="39"/>
  <c r="E988" i="39"/>
  <c r="E987" i="39"/>
  <c r="E986" i="39"/>
  <c r="E985" i="39"/>
  <c r="E984" i="39"/>
  <c r="E983" i="39"/>
  <c r="E982" i="39"/>
  <c r="E981" i="39"/>
  <c r="E980" i="39"/>
  <c r="E979" i="39"/>
  <c r="E978" i="39"/>
  <c r="E977" i="39"/>
  <c r="E976" i="39"/>
  <c r="E975" i="39"/>
  <c r="E974" i="39"/>
  <c r="E973" i="39"/>
  <c r="E972" i="39"/>
  <c r="E971" i="39"/>
  <c r="E970" i="39"/>
  <c r="E969" i="39"/>
  <c r="E968" i="39"/>
  <c r="E967" i="39"/>
  <c r="E966" i="39"/>
  <c r="E965" i="39"/>
  <c r="E964" i="39"/>
  <c r="E963" i="39"/>
  <c r="E962" i="39"/>
  <c r="E961" i="39"/>
  <c r="E960" i="39"/>
  <c r="E959" i="39"/>
  <c r="E958" i="39"/>
  <c r="E957" i="39"/>
  <c r="E956" i="39"/>
  <c r="E955" i="39"/>
  <c r="E954" i="39"/>
  <c r="E953" i="39"/>
  <c r="E952" i="39"/>
  <c r="E951" i="39"/>
  <c r="E950" i="39"/>
  <c r="E949" i="39"/>
  <c r="E948" i="39"/>
  <c r="E947" i="39"/>
  <c r="E946" i="39"/>
  <c r="E945" i="39"/>
  <c r="E944" i="39"/>
  <c r="E943" i="39"/>
  <c r="E942" i="39"/>
  <c r="E941" i="39"/>
  <c r="E940" i="39"/>
  <c r="E939" i="39"/>
  <c r="E938" i="39"/>
  <c r="E937" i="39"/>
  <c r="E936" i="39"/>
  <c r="E935" i="39"/>
  <c r="E934" i="39"/>
  <c r="E933" i="39"/>
  <c r="E932" i="39"/>
  <c r="E931" i="39"/>
  <c r="E930" i="39"/>
  <c r="E929" i="39"/>
  <c r="E928" i="39"/>
  <c r="E927" i="39"/>
  <c r="E926" i="39"/>
  <c r="E925" i="39"/>
  <c r="E924" i="39"/>
  <c r="E923" i="39"/>
  <c r="E922" i="39"/>
  <c r="E921" i="39"/>
  <c r="E920" i="39"/>
  <c r="E919" i="39"/>
  <c r="E918" i="39"/>
  <c r="E917" i="39"/>
  <c r="E916" i="39"/>
  <c r="E915" i="39"/>
  <c r="E914" i="39"/>
  <c r="E913" i="39"/>
  <c r="E912" i="39"/>
  <c r="E911" i="39"/>
  <c r="E910" i="39"/>
  <c r="E909" i="39"/>
  <c r="E908" i="39"/>
  <c r="E907" i="39"/>
  <c r="E906" i="39"/>
  <c r="E905" i="39"/>
  <c r="E904" i="39"/>
  <c r="E903" i="39"/>
  <c r="E902" i="39"/>
  <c r="E901" i="39"/>
  <c r="E900" i="39"/>
  <c r="E899" i="39"/>
  <c r="E898" i="39"/>
  <c r="E897" i="39"/>
  <c r="E896" i="39"/>
  <c r="E895" i="39"/>
  <c r="E894" i="39"/>
  <c r="E893" i="39"/>
  <c r="E892" i="39"/>
  <c r="E891" i="39"/>
  <c r="E890" i="39"/>
  <c r="E889" i="39"/>
  <c r="E888" i="39"/>
  <c r="E887" i="39"/>
  <c r="E886" i="39"/>
  <c r="E885" i="39"/>
  <c r="E884" i="39"/>
  <c r="E883" i="39"/>
  <c r="E882" i="39"/>
  <c r="E881" i="39"/>
  <c r="E880" i="39"/>
  <c r="E879" i="39"/>
  <c r="E878" i="39"/>
  <c r="E877" i="39"/>
  <c r="E876" i="39"/>
  <c r="E875" i="39"/>
  <c r="E874" i="39"/>
  <c r="E873" i="39"/>
  <c r="E872" i="39"/>
  <c r="E871" i="39"/>
  <c r="E870" i="39"/>
  <c r="E869" i="39"/>
  <c r="E868" i="39"/>
  <c r="E867" i="39"/>
  <c r="E866" i="39"/>
  <c r="E865" i="39"/>
  <c r="E864" i="39"/>
  <c r="E863" i="39"/>
  <c r="E862" i="39"/>
  <c r="E861" i="39"/>
  <c r="E860" i="39"/>
  <c r="E859" i="39"/>
  <c r="E858" i="39"/>
  <c r="E857" i="39"/>
  <c r="E856" i="39"/>
  <c r="E855" i="39"/>
  <c r="E854" i="39"/>
  <c r="E853" i="39"/>
  <c r="E852" i="39"/>
  <c r="E851" i="39"/>
  <c r="E850" i="39"/>
  <c r="E849" i="39"/>
  <c r="E848" i="39"/>
  <c r="E847" i="39"/>
  <c r="E846" i="39"/>
  <c r="E845" i="39"/>
  <c r="E844" i="39"/>
  <c r="E843" i="39"/>
  <c r="E842" i="39"/>
  <c r="E841" i="39"/>
  <c r="E840" i="39"/>
  <c r="E839" i="39"/>
  <c r="E838" i="39"/>
  <c r="E837" i="39"/>
  <c r="E836" i="39"/>
  <c r="E835" i="39"/>
  <c r="E834" i="39"/>
  <c r="E833" i="39"/>
  <c r="E832" i="39"/>
  <c r="E831" i="39"/>
  <c r="E830" i="39"/>
  <c r="E829" i="39"/>
  <c r="E828" i="39"/>
  <c r="E827" i="39"/>
  <c r="E826" i="39"/>
  <c r="E825" i="39"/>
  <c r="E824" i="39"/>
  <c r="E823" i="39"/>
  <c r="E822" i="39"/>
  <c r="E821" i="39"/>
  <c r="E820" i="39"/>
  <c r="E819" i="39"/>
  <c r="E818" i="39"/>
  <c r="E817" i="39"/>
  <c r="E816" i="39"/>
  <c r="E815" i="39"/>
  <c r="E814" i="39"/>
  <c r="E813" i="39"/>
  <c r="E812" i="39"/>
  <c r="E811" i="39"/>
  <c r="E810" i="39"/>
  <c r="E809" i="39"/>
  <c r="E808" i="39"/>
  <c r="E807" i="39"/>
  <c r="E806" i="39"/>
  <c r="E805" i="39"/>
  <c r="E804" i="39"/>
  <c r="E803" i="39"/>
  <c r="E802" i="39"/>
  <c r="E801" i="39"/>
  <c r="E800" i="39"/>
  <c r="E799" i="39"/>
  <c r="E798" i="39"/>
  <c r="E797" i="39"/>
  <c r="E796" i="39"/>
  <c r="E795" i="39"/>
  <c r="E794" i="39"/>
  <c r="E793" i="39"/>
  <c r="E792" i="39"/>
  <c r="E791" i="39"/>
  <c r="E790" i="39"/>
  <c r="E789" i="39"/>
  <c r="E788" i="39"/>
  <c r="E787" i="39"/>
  <c r="E786" i="39"/>
  <c r="E785" i="39"/>
  <c r="E784" i="39"/>
  <c r="E783" i="39"/>
  <c r="E782" i="39"/>
  <c r="E781" i="39"/>
  <c r="E780" i="39"/>
  <c r="E779" i="39"/>
  <c r="E778" i="39"/>
  <c r="E777" i="39"/>
  <c r="E776" i="39"/>
  <c r="E775" i="39"/>
  <c r="E774" i="39"/>
  <c r="E773" i="39"/>
  <c r="E772" i="39"/>
  <c r="E771" i="39"/>
  <c r="E770" i="39"/>
  <c r="E769" i="39"/>
  <c r="E768" i="39"/>
  <c r="E767" i="39"/>
  <c r="E766" i="39"/>
  <c r="E765" i="39"/>
  <c r="E764" i="39"/>
  <c r="E763" i="39"/>
  <c r="E762" i="39"/>
  <c r="E761" i="39"/>
  <c r="E760" i="39"/>
  <c r="E759" i="39"/>
  <c r="E758" i="39"/>
  <c r="E757" i="39"/>
  <c r="E756" i="39"/>
  <c r="E755" i="39"/>
  <c r="E754" i="39"/>
  <c r="E753" i="39"/>
  <c r="E752" i="39"/>
  <c r="E751" i="39"/>
  <c r="E750" i="39"/>
  <c r="E749" i="39"/>
  <c r="E748" i="39"/>
  <c r="E747" i="39"/>
  <c r="E746" i="39"/>
  <c r="E745" i="39"/>
  <c r="E744" i="39"/>
  <c r="E743" i="39"/>
  <c r="E742" i="39"/>
  <c r="E741" i="39"/>
  <c r="E740" i="39"/>
  <c r="E739" i="39"/>
  <c r="E738" i="39"/>
  <c r="E737" i="39"/>
  <c r="E736" i="39"/>
  <c r="E735" i="39"/>
  <c r="E734" i="39"/>
  <c r="E733" i="39"/>
  <c r="E732" i="39"/>
  <c r="E731" i="39"/>
  <c r="E730" i="39"/>
  <c r="E729" i="39"/>
  <c r="E728" i="39"/>
  <c r="E727" i="39"/>
  <c r="E726" i="39"/>
  <c r="E725" i="39"/>
  <c r="E724" i="39"/>
  <c r="E723" i="39"/>
  <c r="E722" i="39"/>
  <c r="E721" i="39"/>
  <c r="E720" i="39"/>
  <c r="E719" i="39"/>
  <c r="E718" i="39"/>
  <c r="E717" i="39"/>
  <c r="E716" i="39"/>
  <c r="E715" i="39"/>
  <c r="E714" i="39"/>
  <c r="E713" i="39"/>
  <c r="E712" i="39"/>
  <c r="E711" i="39"/>
  <c r="E710" i="39"/>
  <c r="E709" i="39"/>
  <c r="E708" i="39"/>
  <c r="E707" i="39"/>
  <c r="E706" i="39"/>
  <c r="E705" i="39"/>
  <c r="E704" i="39"/>
  <c r="E703" i="39"/>
  <c r="E702" i="39"/>
  <c r="E701" i="39"/>
  <c r="E700" i="39"/>
  <c r="E699" i="39"/>
  <c r="E698" i="39"/>
  <c r="E697" i="39"/>
  <c r="E696" i="39"/>
  <c r="E695" i="39"/>
  <c r="E694" i="39"/>
  <c r="E693" i="39"/>
  <c r="E692" i="39"/>
  <c r="E691" i="39"/>
  <c r="E690" i="39"/>
  <c r="E689" i="39"/>
  <c r="E688" i="39"/>
  <c r="E687" i="39"/>
  <c r="E686" i="39"/>
  <c r="E685" i="39"/>
  <c r="E684" i="39"/>
  <c r="E683" i="39"/>
  <c r="E682" i="39"/>
  <c r="E681" i="39"/>
  <c r="E680" i="39"/>
  <c r="E679" i="39"/>
  <c r="E678" i="39"/>
  <c r="E677" i="39"/>
  <c r="E676" i="39"/>
  <c r="E675" i="39"/>
  <c r="E674" i="39"/>
  <c r="E673" i="39"/>
  <c r="E672" i="39"/>
  <c r="E671" i="39"/>
  <c r="E670" i="39"/>
  <c r="E669" i="39"/>
  <c r="E668" i="39"/>
  <c r="E667" i="39"/>
  <c r="E666" i="39"/>
  <c r="E665" i="39"/>
  <c r="E664" i="39"/>
  <c r="E663" i="39"/>
  <c r="E662" i="39"/>
  <c r="E661" i="39"/>
  <c r="E660" i="39"/>
  <c r="E659" i="39"/>
  <c r="E658" i="39"/>
  <c r="E657" i="39"/>
  <c r="E656" i="39"/>
  <c r="E655" i="39"/>
  <c r="E654" i="39"/>
  <c r="E653" i="39"/>
  <c r="E652" i="39"/>
  <c r="E651" i="39"/>
  <c r="E650" i="39"/>
  <c r="E649" i="39"/>
  <c r="E648" i="39"/>
  <c r="E647" i="39"/>
  <c r="E646" i="39"/>
  <c r="E645" i="39"/>
  <c r="E644" i="39"/>
  <c r="E643" i="39"/>
  <c r="E642" i="39"/>
  <c r="E641" i="39"/>
  <c r="E640" i="39"/>
  <c r="E639" i="39"/>
  <c r="E638" i="39"/>
  <c r="E637" i="39"/>
  <c r="E636" i="39"/>
  <c r="E635" i="39"/>
  <c r="E634" i="39"/>
  <c r="E633" i="39"/>
  <c r="E632" i="39"/>
  <c r="E631" i="39"/>
  <c r="E630" i="39"/>
  <c r="E629" i="39"/>
  <c r="E628" i="39"/>
  <c r="E627" i="39"/>
  <c r="E626" i="39"/>
  <c r="E625" i="39"/>
  <c r="E624" i="39"/>
  <c r="E623" i="39"/>
  <c r="E622" i="39"/>
  <c r="E621" i="39"/>
  <c r="E620" i="39"/>
  <c r="E619" i="39"/>
  <c r="E618" i="39"/>
  <c r="E617" i="39"/>
  <c r="E616" i="39"/>
  <c r="E615" i="39"/>
  <c r="E614" i="39"/>
  <c r="E613" i="39"/>
  <c r="E612" i="39"/>
  <c r="E611" i="39"/>
  <c r="E610" i="39"/>
  <c r="E609" i="39"/>
  <c r="E608" i="39"/>
  <c r="E607" i="39"/>
  <c r="E606" i="39"/>
  <c r="E605" i="39"/>
  <c r="E604" i="39"/>
  <c r="E603" i="39"/>
  <c r="E602" i="39"/>
  <c r="E601" i="39"/>
  <c r="E600" i="39"/>
  <c r="E599" i="39"/>
  <c r="E598" i="39"/>
  <c r="E597" i="39"/>
  <c r="E596" i="39"/>
  <c r="E595" i="39"/>
  <c r="E594" i="39"/>
  <c r="E593" i="39"/>
  <c r="E592" i="39"/>
  <c r="E591" i="39"/>
  <c r="E590" i="39"/>
  <c r="E589" i="39"/>
  <c r="E588" i="39"/>
  <c r="E587" i="39"/>
  <c r="E586" i="39"/>
  <c r="E585" i="39"/>
  <c r="E584" i="39"/>
  <c r="E583" i="39"/>
  <c r="E582" i="39"/>
  <c r="E581" i="39"/>
  <c r="E580" i="39"/>
  <c r="E579" i="39"/>
  <c r="E578" i="39"/>
  <c r="E577" i="39"/>
  <c r="E576" i="39"/>
  <c r="E575" i="39"/>
  <c r="E574" i="39"/>
  <c r="E573" i="39"/>
  <c r="E572" i="39"/>
  <c r="E571" i="39"/>
  <c r="E570" i="39"/>
  <c r="E569" i="39"/>
  <c r="E568" i="39"/>
  <c r="E567" i="39"/>
  <c r="E566" i="39"/>
  <c r="E565" i="39"/>
  <c r="E564" i="39"/>
  <c r="E563" i="39"/>
  <c r="E562" i="39"/>
  <c r="E561" i="39"/>
  <c r="E560" i="39"/>
  <c r="E559" i="39"/>
  <c r="E558" i="39"/>
  <c r="E557" i="39"/>
  <c r="E556" i="39"/>
  <c r="E555" i="39"/>
  <c r="E554" i="39"/>
  <c r="E553" i="39"/>
  <c r="E552" i="39"/>
  <c r="E551" i="39"/>
  <c r="E550" i="39"/>
  <c r="E549" i="39"/>
  <c r="E548" i="39"/>
  <c r="E547" i="39"/>
  <c r="E546" i="39"/>
  <c r="E545" i="39"/>
  <c r="E544" i="39"/>
  <c r="E543" i="39"/>
  <c r="E542" i="39"/>
  <c r="E541" i="39"/>
  <c r="E540" i="39"/>
  <c r="E539" i="39"/>
  <c r="E538" i="39"/>
  <c r="E537" i="39"/>
  <c r="E536" i="39"/>
  <c r="E535" i="39"/>
  <c r="E534" i="39"/>
  <c r="E533" i="39"/>
  <c r="E532" i="39"/>
  <c r="E531" i="39"/>
  <c r="E530" i="39"/>
  <c r="E529" i="39"/>
  <c r="E528" i="39"/>
  <c r="E527" i="39"/>
  <c r="E526" i="39"/>
  <c r="E525" i="39"/>
  <c r="E524" i="39"/>
  <c r="E523" i="39"/>
  <c r="E522" i="39"/>
  <c r="E521" i="39"/>
  <c r="E520" i="39"/>
  <c r="E519" i="39"/>
  <c r="E518" i="39"/>
  <c r="E517" i="39"/>
  <c r="E516" i="39"/>
  <c r="E515" i="39"/>
  <c r="E514" i="39"/>
  <c r="E513" i="39"/>
  <c r="E512" i="39"/>
  <c r="E511" i="39"/>
  <c r="E510" i="39"/>
  <c r="E509" i="39"/>
  <c r="E508" i="39"/>
  <c r="E507" i="39"/>
  <c r="E506" i="39"/>
  <c r="E505" i="39"/>
  <c r="E504" i="39"/>
  <c r="E503" i="39"/>
  <c r="E502" i="39"/>
  <c r="E501" i="39"/>
  <c r="E500" i="39"/>
  <c r="E499" i="39"/>
  <c r="E498" i="39"/>
  <c r="E497" i="39"/>
  <c r="E496" i="39"/>
  <c r="E495" i="39"/>
  <c r="E494" i="39"/>
  <c r="E493" i="39"/>
  <c r="E492" i="39"/>
  <c r="E491" i="39"/>
  <c r="E490" i="39"/>
  <c r="E489" i="39"/>
  <c r="E488" i="39"/>
  <c r="E487" i="39"/>
  <c r="E486" i="39"/>
  <c r="E485" i="39"/>
  <c r="E484" i="39"/>
  <c r="E483" i="39"/>
  <c r="E482" i="39"/>
  <c r="E481" i="39"/>
  <c r="E480" i="39"/>
  <c r="E479" i="39"/>
  <c r="E478" i="39"/>
  <c r="E477" i="39"/>
  <c r="E476" i="39"/>
  <c r="E475" i="39"/>
  <c r="E474" i="39"/>
  <c r="E473" i="39"/>
  <c r="E472" i="39"/>
  <c r="E471" i="39"/>
  <c r="E470" i="39"/>
  <c r="E469" i="39"/>
  <c r="E468" i="39"/>
  <c r="E467" i="39"/>
  <c r="E466" i="39"/>
  <c r="E465" i="39"/>
  <c r="E464" i="39"/>
  <c r="E463" i="39"/>
  <c r="E462" i="39"/>
  <c r="E461" i="39"/>
  <c r="E460" i="39"/>
  <c r="E459" i="39"/>
  <c r="E458" i="39"/>
  <c r="E457" i="39"/>
  <c r="E456" i="39"/>
  <c r="E455" i="39"/>
  <c r="E454" i="39"/>
  <c r="E453" i="39"/>
  <c r="E452" i="39"/>
  <c r="E451" i="39"/>
  <c r="E450" i="39"/>
  <c r="E449" i="39"/>
  <c r="E448" i="39"/>
  <c r="E447" i="39"/>
  <c r="E446" i="39"/>
  <c r="E445" i="39"/>
  <c r="E444" i="39"/>
  <c r="E443" i="39"/>
  <c r="E442" i="39"/>
  <c r="E441" i="39"/>
  <c r="E440" i="39"/>
  <c r="E439" i="39"/>
  <c r="E438" i="39"/>
  <c r="E437" i="39"/>
  <c r="E436" i="39"/>
  <c r="E435" i="39"/>
  <c r="E434" i="39"/>
  <c r="E433" i="39"/>
  <c r="E432" i="39"/>
  <c r="E431" i="39"/>
  <c r="E430" i="39"/>
  <c r="E429" i="39"/>
  <c r="E428" i="39"/>
  <c r="E427" i="39"/>
  <c r="E426" i="39"/>
  <c r="E425" i="39"/>
  <c r="E424" i="39"/>
  <c r="E423" i="39"/>
  <c r="E422" i="39"/>
  <c r="E421" i="39"/>
  <c r="E420" i="39"/>
  <c r="E419" i="39"/>
  <c r="E418" i="39"/>
  <c r="E417" i="39"/>
  <c r="E416" i="39"/>
  <c r="E415" i="39"/>
  <c r="E414" i="39"/>
  <c r="E413" i="39"/>
  <c r="E412" i="39"/>
  <c r="E411" i="39"/>
  <c r="E410" i="39"/>
  <c r="E409" i="39"/>
  <c r="E408" i="39"/>
  <c r="E407" i="39"/>
  <c r="E406" i="39"/>
  <c r="E405" i="39"/>
  <c r="E404" i="39"/>
  <c r="E403" i="39"/>
  <c r="E402" i="39"/>
  <c r="E401" i="39"/>
  <c r="E400" i="39"/>
  <c r="E399" i="39"/>
  <c r="E398" i="39"/>
  <c r="E397" i="39"/>
  <c r="E396" i="39"/>
  <c r="E395" i="39"/>
  <c r="E394" i="39"/>
  <c r="E393" i="39"/>
  <c r="E392" i="39"/>
  <c r="E391" i="39"/>
  <c r="E390" i="39"/>
  <c r="E389" i="39"/>
  <c r="E388" i="39"/>
  <c r="E387" i="39"/>
  <c r="E386" i="39"/>
  <c r="E385" i="39"/>
  <c r="E384" i="39"/>
  <c r="E383" i="39"/>
  <c r="E382" i="39"/>
  <c r="E381" i="39"/>
  <c r="E380" i="39"/>
  <c r="E379" i="39"/>
  <c r="E378" i="39"/>
  <c r="E377" i="39"/>
  <c r="E376" i="39"/>
  <c r="E375" i="39"/>
  <c r="E374" i="39"/>
  <c r="E373" i="39"/>
  <c r="E372" i="39"/>
  <c r="E371" i="39"/>
  <c r="E370" i="39"/>
  <c r="E369" i="39"/>
  <c r="E368" i="39"/>
  <c r="E367" i="39"/>
  <c r="E366" i="39"/>
  <c r="E365" i="39"/>
  <c r="E364" i="39"/>
  <c r="E363" i="39"/>
  <c r="E362" i="39"/>
  <c r="E361" i="39"/>
  <c r="E360" i="39"/>
  <c r="E359" i="39"/>
  <c r="E358" i="39"/>
  <c r="E357" i="39"/>
  <c r="E356" i="39"/>
  <c r="E355" i="39"/>
  <c r="E354" i="39"/>
  <c r="E353" i="39"/>
  <c r="E352" i="39"/>
  <c r="E351" i="39"/>
  <c r="E350" i="39"/>
  <c r="E349" i="39"/>
  <c r="E348" i="39"/>
  <c r="E347" i="39"/>
  <c r="E346" i="39"/>
  <c r="E345" i="39"/>
  <c r="E344" i="39"/>
  <c r="E343" i="39"/>
  <c r="E342" i="39"/>
  <c r="E341" i="39"/>
  <c r="E340" i="39"/>
  <c r="E339" i="39"/>
  <c r="E338" i="39"/>
  <c r="E337" i="39"/>
  <c r="E336" i="39"/>
  <c r="E335" i="39"/>
  <c r="E334" i="39"/>
  <c r="E333" i="39"/>
  <c r="E332" i="39"/>
  <c r="E331" i="39"/>
  <c r="E330" i="39"/>
  <c r="E329" i="39"/>
  <c r="E328" i="39"/>
  <c r="E327" i="39"/>
  <c r="E326" i="39"/>
  <c r="E325" i="39"/>
  <c r="E324" i="39"/>
  <c r="E323" i="39"/>
  <c r="E322" i="39"/>
  <c r="E321" i="39"/>
  <c r="E320" i="39"/>
  <c r="E319" i="39"/>
  <c r="E318" i="39"/>
  <c r="E317" i="39"/>
  <c r="E316" i="39"/>
  <c r="E315" i="39"/>
  <c r="E314" i="39"/>
  <c r="E313" i="39"/>
  <c r="E312" i="39"/>
  <c r="E311" i="39"/>
  <c r="E310" i="39"/>
  <c r="E309" i="39"/>
  <c r="E308" i="39"/>
  <c r="E307" i="39"/>
  <c r="E306" i="39"/>
  <c r="E305" i="39"/>
  <c r="E304" i="39"/>
  <c r="E303" i="39"/>
  <c r="E302" i="39"/>
  <c r="E301" i="39"/>
  <c r="E300" i="39"/>
  <c r="E299" i="39"/>
  <c r="E298" i="39"/>
  <c r="E297" i="39"/>
  <c r="E296" i="39"/>
  <c r="E295" i="39"/>
  <c r="E294" i="39"/>
  <c r="E293" i="39"/>
  <c r="E292" i="39"/>
  <c r="E291" i="39"/>
  <c r="E290" i="39"/>
  <c r="E289" i="39"/>
  <c r="E288" i="39"/>
  <c r="E287" i="39"/>
  <c r="E286" i="39"/>
  <c r="E285" i="39"/>
  <c r="E284" i="39"/>
  <c r="E283" i="39"/>
  <c r="E282" i="39"/>
  <c r="E281" i="39"/>
  <c r="E280" i="39"/>
  <c r="E279" i="39"/>
  <c r="E278" i="39"/>
  <c r="E277" i="39"/>
  <c r="E276" i="39"/>
  <c r="E275" i="39"/>
  <c r="E274" i="39"/>
  <c r="E273" i="39"/>
  <c r="E272" i="39"/>
  <c r="E271" i="39"/>
  <c r="E270" i="39"/>
  <c r="E269" i="39"/>
  <c r="E268" i="39"/>
  <c r="E267" i="39"/>
  <c r="E266" i="39"/>
  <c r="E265" i="39"/>
  <c r="E264" i="39"/>
  <c r="E263" i="39"/>
  <c r="E262" i="39"/>
  <c r="E261" i="39"/>
  <c r="E260" i="39"/>
  <c r="E259" i="39"/>
  <c r="E258" i="39"/>
  <c r="E257" i="39"/>
  <c r="E256" i="39"/>
  <c r="E255" i="39"/>
  <c r="E254" i="39"/>
  <c r="E253" i="39"/>
  <c r="E252" i="39"/>
  <c r="E251" i="39"/>
  <c r="E250" i="39"/>
  <c r="E249" i="39"/>
  <c r="E248" i="39"/>
  <c r="E247" i="39"/>
  <c r="E246" i="39"/>
  <c r="E245" i="39"/>
  <c r="E244" i="39"/>
  <c r="E243" i="39"/>
  <c r="E242" i="39"/>
  <c r="E241" i="39"/>
  <c r="E240" i="39"/>
  <c r="E239" i="39"/>
  <c r="E238" i="39"/>
  <c r="E237" i="39"/>
  <c r="E236" i="39"/>
  <c r="E235" i="39"/>
  <c r="E234" i="39"/>
  <c r="E233" i="39"/>
  <c r="E232" i="39"/>
  <c r="E231" i="39"/>
  <c r="E230" i="39"/>
  <c r="E229" i="39"/>
  <c r="E228" i="39"/>
  <c r="E227" i="39"/>
  <c r="E226" i="39"/>
  <c r="E225" i="39"/>
  <c r="E224" i="39"/>
  <c r="E223" i="39"/>
  <c r="E222" i="39"/>
  <c r="E221" i="39"/>
  <c r="E220" i="39"/>
  <c r="E219" i="39"/>
  <c r="E218" i="39"/>
  <c r="E217" i="39"/>
  <c r="E216" i="39"/>
  <c r="E215" i="39"/>
  <c r="E214" i="39"/>
  <c r="E213" i="39"/>
  <c r="E212" i="39"/>
  <c r="E211" i="39"/>
  <c r="E210" i="39"/>
  <c r="E209" i="39"/>
  <c r="E208" i="39"/>
  <c r="E207" i="39"/>
  <c r="E206" i="39"/>
  <c r="E205" i="39"/>
  <c r="E204" i="39"/>
  <c r="E203" i="39"/>
  <c r="E202" i="39"/>
  <c r="E201" i="39"/>
  <c r="E200" i="39"/>
  <c r="E199" i="39"/>
  <c r="E198" i="39"/>
  <c r="E197" i="39"/>
  <c r="E196" i="39"/>
  <c r="E195" i="39"/>
  <c r="E194" i="39"/>
  <c r="E193" i="39"/>
  <c r="E192" i="39"/>
  <c r="E191" i="39"/>
  <c r="E190" i="39"/>
  <c r="E189" i="39"/>
  <c r="E188" i="39"/>
  <c r="E187" i="39"/>
  <c r="E186" i="39"/>
  <c r="E185" i="39"/>
  <c r="E184" i="39"/>
  <c r="E183" i="39"/>
  <c r="E182" i="39"/>
  <c r="E181" i="39"/>
  <c r="E180" i="39"/>
  <c r="E179" i="39"/>
  <c r="E178" i="39"/>
  <c r="E177" i="39"/>
  <c r="E176" i="39"/>
  <c r="E175" i="39"/>
  <c r="E174" i="39"/>
  <c r="E173" i="39"/>
  <c r="E172" i="39"/>
  <c r="E171" i="39"/>
  <c r="E170" i="39"/>
  <c r="E169" i="39"/>
  <c r="E168" i="39"/>
  <c r="E167" i="39"/>
  <c r="E166" i="39"/>
  <c r="E165" i="39"/>
  <c r="E164" i="39"/>
  <c r="E163" i="39"/>
  <c r="E162" i="39"/>
  <c r="E161" i="39"/>
  <c r="E160" i="39"/>
  <c r="E159" i="39"/>
  <c r="E158" i="39"/>
  <c r="E157" i="39"/>
  <c r="E156" i="39"/>
  <c r="E155" i="39"/>
  <c r="E154" i="39"/>
  <c r="E153" i="39"/>
  <c r="E152" i="39"/>
  <c r="E151" i="39"/>
  <c r="E150" i="39"/>
  <c r="E149" i="39"/>
  <c r="E148" i="39"/>
  <c r="E147" i="39"/>
  <c r="E146" i="39"/>
  <c r="E145" i="39"/>
  <c r="E144" i="39"/>
  <c r="E143" i="39"/>
  <c r="E142" i="39"/>
  <c r="E141" i="39"/>
  <c r="E140" i="39"/>
  <c r="E139" i="39"/>
  <c r="E138" i="39"/>
  <c r="E137" i="39"/>
  <c r="E136" i="39"/>
  <c r="E135" i="39"/>
  <c r="E134" i="39"/>
  <c r="E133" i="39"/>
  <c r="E132" i="39"/>
  <c r="E131" i="39"/>
  <c r="E130" i="39"/>
  <c r="E129" i="39"/>
  <c r="E128" i="39"/>
  <c r="E127" i="39"/>
  <c r="E126" i="39"/>
  <c r="E125" i="39"/>
  <c r="E124" i="39"/>
  <c r="E123" i="39"/>
  <c r="E122" i="39"/>
  <c r="E121" i="39"/>
  <c r="E120" i="39"/>
  <c r="E119" i="39"/>
  <c r="E118" i="39"/>
  <c r="E117" i="39"/>
  <c r="E116" i="39"/>
  <c r="E115" i="39"/>
  <c r="E114" i="39"/>
  <c r="E113" i="39"/>
  <c r="E112" i="39"/>
  <c r="E111" i="39"/>
  <c r="E110" i="39"/>
  <c r="E109" i="39"/>
  <c r="E108" i="39"/>
  <c r="E107" i="39"/>
  <c r="E106" i="39"/>
  <c r="E105" i="39"/>
  <c r="E104" i="39"/>
  <c r="E103" i="39"/>
  <c r="E102" i="39"/>
  <c r="E101" i="39"/>
  <c r="E100" i="39"/>
  <c r="E99" i="39"/>
  <c r="E98" i="39"/>
  <c r="E97" i="39"/>
  <c r="E96" i="39"/>
  <c r="E95" i="39"/>
  <c r="E94" i="39"/>
  <c r="E93" i="39"/>
  <c r="E92" i="39"/>
  <c r="E91" i="39"/>
  <c r="E90" i="39"/>
  <c r="E89" i="39"/>
  <c r="E88" i="39"/>
  <c r="E87" i="39"/>
  <c r="E86" i="39"/>
  <c r="E85" i="39"/>
  <c r="E84" i="39"/>
  <c r="E83" i="39"/>
  <c r="E82" i="39"/>
  <c r="E81" i="39"/>
  <c r="E80" i="39"/>
  <c r="E79" i="39"/>
  <c r="E78" i="39"/>
  <c r="E77" i="39"/>
  <c r="E76" i="39"/>
  <c r="E75" i="39"/>
  <c r="E74" i="39"/>
  <c r="E73" i="39"/>
  <c r="E72" i="39"/>
  <c r="E71" i="39"/>
  <c r="E70" i="39"/>
  <c r="E69" i="39"/>
  <c r="E68" i="39"/>
  <c r="E67" i="39"/>
  <c r="E66" i="39"/>
  <c r="E65" i="39"/>
  <c r="E64" i="39"/>
  <c r="E63" i="39"/>
  <c r="E62" i="39"/>
  <c r="E61" i="39"/>
  <c r="E60" i="39"/>
  <c r="E59" i="39"/>
  <c r="E58" i="39"/>
  <c r="E57" i="39"/>
  <c r="E56" i="39"/>
  <c r="E55" i="39"/>
  <c r="E54" i="39"/>
  <c r="E53" i="39"/>
  <c r="E52" i="39"/>
  <c r="E51" i="39"/>
  <c r="E50" i="39"/>
  <c r="E49" i="39"/>
  <c r="E48" i="39"/>
  <c r="E47" i="39"/>
  <c r="E46" i="39"/>
  <c r="E45" i="39"/>
  <c r="E44" i="39"/>
  <c r="E43" i="39"/>
  <c r="E42" i="39"/>
  <c r="E41" i="39"/>
  <c r="E40" i="39"/>
  <c r="E39" i="39"/>
  <c r="E38" i="39"/>
  <c r="E37" i="39"/>
  <c r="E36" i="39"/>
  <c r="E35" i="39"/>
  <c r="E34" i="39"/>
  <c r="E33" i="39"/>
  <c r="E32" i="39"/>
  <c r="E31" i="39"/>
  <c r="E30" i="39"/>
  <c r="E29" i="39"/>
  <c r="E28" i="39"/>
  <c r="E27" i="39"/>
  <c r="E26" i="39"/>
  <c r="E25" i="39"/>
  <c r="E24" i="39"/>
  <c r="E23" i="39"/>
  <c r="E22" i="39"/>
  <c r="E21" i="39"/>
  <c r="E20" i="39"/>
  <c r="E19" i="39"/>
  <c r="E18" i="39"/>
  <c r="E17" i="39"/>
  <c r="E16" i="39"/>
  <c r="E15" i="39"/>
  <c r="E14" i="39"/>
  <c r="E13" i="39"/>
  <c r="E12" i="39"/>
  <c r="E11" i="39"/>
  <c r="E10" i="39"/>
  <c r="E4229" i="35"/>
  <c r="E4228" i="35"/>
  <c r="E4227" i="35"/>
  <c r="E4226" i="35"/>
  <c r="E4225" i="35"/>
  <c r="E4224" i="35"/>
  <c r="E4223" i="35"/>
  <c r="E4222" i="35"/>
  <c r="E4221" i="35"/>
  <c r="E4220" i="35"/>
  <c r="E4219" i="35"/>
  <c r="E4218" i="35"/>
  <c r="E4217" i="35"/>
  <c r="E4216" i="35"/>
  <c r="E4215" i="35"/>
  <c r="E4214" i="35"/>
  <c r="E4213" i="35"/>
  <c r="E4212" i="35"/>
  <c r="E4211" i="35"/>
  <c r="E4210" i="35"/>
  <c r="E4209" i="35"/>
  <c r="E4208" i="35"/>
  <c r="E4207" i="35"/>
  <c r="E4206" i="35"/>
  <c r="E4205" i="35"/>
  <c r="E4204" i="35"/>
  <c r="E4203" i="35"/>
  <c r="E4202" i="35"/>
  <c r="E4201" i="35"/>
  <c r="E4200" i="35"/>
  <c r="E4199" i="35"/>
  <c r="E4198" i="35"/>
  <c r="E4197" i="35"/>
  <c r="E4196" i="35"/>
  <c r="E4195" i="35"/>
  <c r="E4194" i="35"/>
  <c r="E4193" i="35"/>
  <c r="E4192" i="35"/>
  <c r="E4191" i="35"/>
  <c r="E4190" i="35"/>
  <c r="E4189" i="35"/>
  <c r="E4188" i="35"/>
  <c r="E4187" i="35"/>
  <c r="E4186" i="35"/>
  <c r="E4185" i="35"/>
  <c r="E4184" i="35"/>
  <c r="E4183" i="35"/>
  <c r="E4182" i="35"/>
  <c r="E4181" i="35"/>
  <c r="E4180" i="35"/>
  <c r="E4179" i="35"/>
  <c r="E4178" i="35"/>
  <c r="E4177" i="35"/>
  <c r="E4176" i="35"/>
  <c r="E4175" i="35"/>
  <c r="E4174" i="35"/>
  <c r="E4173" i="35"/>
  <c r="E4172" i="35"/>
  <c r="E4171" i="35"/>
  <c r="E4170" i="35"/>
  <c r="E4169" i="35"/>
  <c r="E4168" i="35"/>
  <c r="E4167" i="35"/>
  <c r="E4166" i="35"/>
  <c r="E4165" i="35"/>
  <c r="E4164" i="35"/>
  <c r="E4163" i="35"/>
  <c r="E4162" i="35"/>
  <c r="E4161" i="35"/>
  <c r="E4160" i="35"/>
  <c r="E4159" i="35"/>
  <c r="E4158" i="35"/>
  <c r="E4157" i="35"/>
  <c r="E4156" i="35"/>
  <c r="E4155" i="35"/>
  <c r="E4154" i="35"/>
  <c r="E4153" i="35"/>
  <c r="E4152" i="35"/>
  <c r="E4151" i="35"/>
  <c r="E4150" i="35"/>
  <c r="E4149" i="35"/>
  <c r="E4148" i="35"/>
  <c r="E4147" i="35"/>
  <c r="E4146" i="35"/>
  <c r="E4145" i="35"/>
  <c r="E4144" i="35"/>
  <c r="E4143" i="35"/>
  <c r="E4142" i="35"/>
  <c r="E4141" i="35"/>
  <c r="E4140" i="35"/>
  <c r="E4139" i="35"/>
  <c r="E4138" i="35"/>
  <c r="E4137" i="35"/>
  <c r="E4136" i="35"/>
  <c r="E4135" i="35"/>
  <c r="E4134" i="35"/>
  <c r="E4133" i="35"/>
  <c r="E4132" i="35"/>
  <c r="E4131" i="35"/>
  <c r="E4130" i="35"/>
  <c r="E4129" i="35"/>
  <c r="E4128" i="35"/>
  <c r="E4127" i="35"/>
  <c r="E4126" i="35"/>
  <c r="E4125" i="35"/>
  <c r="E4124" i="35"/>
  <c r="E4123" i="35"/>
  <c r="E4122" i="35"/>
  <c r="E4121" i="35"/>
  <c r="E4120" i="35"/>
  <c r="E4119" i="35"/>
  <c r="E4118" i="35"/>
  <c r="E4117" i="35"/>
  <c r="E4116" i="35"/>
  <c r="E4115" i="35"/>
  <c r="E4114" i="35"/>
  <c r="E4113" i="35"/>
  <c r="E4112" i="35"/>
  <c r="E4111" i="35"/>
  <c r="E4110" i="35"/>
  <c r="E4109" i="35"/>
  <c r="E4108" i="35"/>
  <c r="E4107" i="35"/>
  <c r="E4106" i="35"/>
  <c r="E4105" i="35"/>
  <c r="E4104" i="35"/>
  <c r="E4103" i="35"/>
  <c r="E4102" i="35"/>
  <c r="E4101" i="35"/>
  <c r="E4100" i="35"/>
  <c r="E4099" i="35"/>
  <c r="E4098" i="35"/>
  <c r="E4097" i="35"/>
  <c r="E4096" i="35"/>
  <c r="E4095" i="35"/>
  <c r="E4094" i="35"/>
  <c r="E4093" i="35"/>
  <c r="E4092" i="35"/>
  <c r="E4091" i="35"/>
  <c r="E4090" i="35"/>
  <c r="E4089" i="35"/>
  <c r="E4088" i="35"/>
  <c r="E4087" i="35"/>
  <c r="E4086" i="35"/>
  <c r="E4085" i="35"/>
  <c r="E4084" i="35"/>
  <c r="E4083" i="35"/>
  <c r="E4082" i="35"/>
  <c r="E4081" i="35"/>
  <c r="E4080" i="35"/>
  <c r="E4079" i="35"/>
  <c r="E4078" i="35"/>
  <c r="E4077" i="35"/>
  <c r="E4076" i="35"/>
  <c r="E4075" i="35"/>
  <c r="E4074" i="35"/>
  <c r="E4073" i="35"/>
  <c r="E4072" i="35"/>
  <c r="E4071" i="35"/>
  <c r="E4070" i="35"/>
  <c r="E4069" i="35"/>
  <c r="E4068" i="35"/>
  <c r="E4067" i="35"/>
  <c r="E4066" i="35"/>
  <c r="E4065" i="35"/>
  <c r="E4064" i="35"/>
  <c r="E4063" i="35"/>
  <c r="E4062" i="35"/>
  <c r="E4061" i="35"/>
  <c r="E4060" i="35"/>
  <c r="E4059" i="35"/>
  <c r="E4058" i="35"/>
  <c r="E4057" i="35"/>
  <c r="E4056" i="35"/>
  <c r="E4055" i="35"/>
  <c r="E4054" i="35"/>
  <c r="E4053" i="35"/>
  <c r="E4052" i="35"/>
  <c r="E4051" i="35"/>
  <c r="E4050" i="35"/>
  <c r="E4049" i="35"/>
  <c r="E4048" i="35"/>
  <c r="E4047" i="35"/>
  <c r="E4046" i="35"/>
  <c r="E4045" i="35"/>
  <c r="E4044" i="35"/>
  <c r="E4043" i="35"/>
  <c r="E4042" i="35"/>
  <c r="E4041" i="35"/>
  <c r="E4040" i="35"/>
  <c r="E4039" i="35"/>
  <c r="E4038" i="35"/>
  <c r="E4037" i="35"/>
  <c r="E4036" i="35"/>
  <c r="E4035" i="35"/>
  <c r="E4034" i="35"/>
  <c r="E4033" i="35"/>
  <c r="E4032" i="35"/>
  <c r="E4031" i="35"/>
  <c r="E4030" i="35"/>
  <c r="E4029" i="35"/>
  <c r="E4028" i="35"/>
  <c r="E4027" i="35"/>
  <c r="E4026" i="35"/>
  <c r="E4025" i="35"/>
  <c r="E4024" i="35"/>
  <c r="E4023" i="35"/>
  <c r="E4022" i="35"/>
  <c r="E4021" i="35"/>
  <c r="E4020" i="35"/>
  <c r="E4019" i="35"/>
  <c r="E4018" i="35"/>
  <c r="E4017" i="35"/>
  <c r="E4016" i="35"/>
  <c r="E4015" i="35"/>
  <c r="E4014" i="35"/>
  <c r="E4013" i="35"/>
  <c r="E4012" i="35"/>
  <c r="E4011" i="35"/>
  <c r="E4010" i="35"/>
  <c r="E4009" i="35"/>
  <c r="E4008" i="35"/>
  <c r="E4007" i="35"/>
  <c r="E4006" i="35"/>
  <c r="E4005" i="35"/>
  <c r="E4004" i="35"/>
  <c r="E4003" i="35"/>
  <c r="E4002" i="35"/>
  <c r="E4001" i="35"/>
  <c r="E4000" i="35"/>
  <c r="E3999" i="35"/>
  <c r="E3998" i="35"/>
  <c r="E3997" i="35"/>
  <c r="E3996" i="35"/>
  <c r="E3995" i="35"/>
  <c r="E3994" i="35"/>
  <c r="E3993" i="35"/>
  <c r="E3992" i="35"/>
  <c r="E3991" i="35"/>
  <c r="E3990" i="35"/>
  <c r="E3989" i="35"/>
  <c r="E3988" i="35"/>
  <c r="E3987" i="35"/>
  <c r="E3986" i="35"/>
  <c r="E3985" i="35"/>
  <c r="E3984" i="35"/>
  <c r="E3983" i="35"/>
  <c r="E3982" i="35"/>
  <c r="E3981" i="35"/>
  <c r="E3980" i="35"/>
  <c r="E3979" i="35"/>
  <c r="E3978" i="35"/>
  <c r="E3977" i="35"/>
  <c r="E3976" i="35"/>
  <c r="E3975" i="35"/>
  <c r="E3974" i="35"/>
  <c r="E3973" i="35"/>
  <c r="E3972" i="35"/>
  <c r="E3971" i="35"/>
  <c r="E3970" i="35"/>
  <c r="E3969" i="35"/>
  <c r="E3968" i="35"/>
  <c r="E3967" i="35"/>
  <c r="E3966" i="35"/>
  <c r="E3965" i="35"/>
  <c r="E3964" i="35"/>
  <c r="E3963" i="35"/>
  <c r="E3962" i="35"/>
  <c r="E3961" i="35"/>
  <c r="E3960" i="35"/>
  <c r="E3959" i="35"/>
  <c r="E3958" i="35"/>
  <c r="E3957" i="35"/>
  <c r="E3956" i="35"/>
  <c r="E3955" i="35"/>
  <c r="E3954" i="35"/>
  <c r="E3953" i="35"/>
  <c r="E3952" i="35"/>
  <c r="E3951" i="35"/>
  <c r="E3950" i="35"/>
  <c r="E3949" i="35"/>
  <c r="E3948" i="35"/>
  <c r="E3947" i="35"/>
  <c r="E3946" i="35"/>
  <c r="E3945" i="35"/>
  <c r="E3944" i="35"/>
  <c r="E3943" i="35"/>
  <c r="E3942" i="35"/>
  <c r="E3941" i="35"/>
  <c r="E3940" i="35"/>
  <c r="E3939" i="35"/>
  <c r="E3938" i="35"/>
  <c r="E3937" i="35"/>
  <c r="E3936" i="35"/>
  <c r="E3935" i="35"/>
  <c r="E3934" i="35"/>
  <c r="E3933" i="35"/>
  <c r="E3932" i="35"/>
  <c r="E3931" i="35"/>
  <c r="E3930" i="35"/>
  <c r="E3929" i="35"/>
  <c r="E3928" i="35"/>
  <c r="E3927" i="35"/>
  <c r="E3926" i="35"/>
  <c r="E3925" i="35"/>
  <c r="E3924" i="35"/>
  <c r="E3923" i="35"/>
  <c r="E3922" i="35"/>
  <c r="E3921" i="35"/>
  <c r="E3920" i="35"/>
  <c r="E3919" i="35"/>
  <c r="E3918" i="35"/>
  <c r="E3917" i="35"/>
  <c r="E3916" i="35"/>
  <c r="E3915" i="35"/>
  <c r="E3914" i="35"/>
  <c r="E3913" i="35"/>
  <c r="E3912" i="35"/>
  <c r="E3911" i="35"/>
  <c r="E3910" i="35"/>
  <c r="E3909" i="35"/>
  <c r="E3908" i="35"/>
  <c r="E3907" i="35"/>
  <c r="E3906" i="35"/>
  <c r="E3905" i="35"/>
  <c r="E3904" i="35"/>
  <c r="E3903" i="35"/>
  <c r="E3902" i="35"/>
  <c r="E3901" i="35"/>
  <c r="E3900" i="35"/>
  <c r="E3899" i="35"/>
  <c r="E3898" i="35"/>
  <c r="E3897" i="35"/>
  <c r="E3896" i="35"/>
  <c r="E3895" i="35"/>
  <c r="E3894" i="35"/>
  <c r="E3893" i="35"/>
  <c r="E3892" i="35"/>
  <c r="E3891" i="35"/>
  <c r="E3890" i="35"/>
  <c r="E3889" i="35"/>
  <c r="E3888" i="35"/>
  <c r="E3887" i="35"/>
  <c r="E3886" i="35"/>
  <c r="E3885" i="35"/>
  <c r="E3884" i="35"/>
  <c r="E3883" i="35"/>
  <c r="E3882" i="35"/>
  <c r="E3881" i="35"/>
  <c r="E3880" i="35"/>
  <c r="E3879" i="35"/>
  <c r="E3878" i="35"/>
  <c r="E3877" i="35"/>
  <c r="E3876" i="35"/>
  <c r="E3875" i="35"/>
  <c r="E3874" i="35"/>
  <c r="E3873" i="35"/>
  <c r="E3872" i="35"/>
  <c r="E3871" i="35"/>
  <c r="E3870" i="35"/>
  <c r="E3869" i="35"/>
  <c r="E3868" i="35"/>
  <c r="E3867" i="35"/>
  <c r="E3866" i="35"/>
  <c r="E3865" i="35"/>
  <c r="E3864" i="35"/>
  <c r="E3863" i="35"/>
  <c r="E3862" i="35"/>
  <c r="E3861" i="35"/>
  <c r="E3860" i="35"/>
  <c r="E3859" i="35"/>
  <c r="E3858" i="35"/>
  <c r="E3857" i="35"/>
  <c r="E3856" i="35"/>
  <c r="E3855" i="35"/>
  <c r="E3854" i="35"/>
  <c r="E3853" i="35"/>
  <c r="E3852" i="35"/>
  <c r="E3851" i="35"/>
  <c r="E3850" i="35"/>
  <c r="E3849" i="35"/>
  <c r="E3848" i="35"/>
  <c r="E3847" i="35"/>
  <c r="E3846" i="35"/>
  <c r="E3845" i="35"/>
  <c r="E3844" i="35"/>
  <c r="E3843" i="35"/>
  <c r="E3842" i="35"/>
  <c r="E3841" i="35"/>
  <c r="E3840" i="35"/>
  <c r="E3839" i="35"/>
  <c r="E3838" i="35"/>
  <c r="E3837" i="35"/>
  <c r="E3836" i="35"/>
  <c r="E3835" i="35"/>
  <c r="E3834" i="35"/>
  <c r="E3833" i="35"/>
  <c r="E3832" i="35"/>
  <c r="E3831" i="35"/>
  <c r="E3830" i="35"/>
  <c r="E3829" i="35"/>
  <c r="E3828" i="35"/>
  <c r="E3827" i="35"/>
  <c r="E3826" i="35"/>
  <c r="E3825" i="35"/>
  <c r="E3824" i="35"/>
  <c r="E3823" i="35"/>
  <c r="E3822" i="35"/>
  <c r="E3821" i="35"/>
  <c r="E3820" i="35"/>
  <c r="E3819" i="35"/>
  <c r="E3818" i="35"/>
  <c r="E3817" i="35"/>
  <c r="E3816" i="35"/>
  <c r="E3815" i="35"/>
  <c r="E3814" i="35"/>
  <c r="E3813" i="35"/>
  <c r="E3812" i="35"/>
  <c r="E3811" i="35"/>
  <c r="E3810" i="35"/>
  <c r="E3809" i="35"/>
  <c r="E3808" i="35"/>
  <c r="E3807" i="35"/>
  <c r="E3806" i="35"/>
  <c r="E3805" i="35"/>
  <c r="E3804" i="35"/>
  <c r="E3803" i="35"/>
  <c r="E3802" i="35"/>
  <c r="E3801" i="35"/>
  <c r="E3800" i="35"/>
  <c r="E3799" i="35"/>
  <c r="E3798" i="35"/>
  <c r="E3797" i="35"/>
  <c r="E3796" i="35"/>
  <c r="E3795" i="35"/>
  <c r="E3794" i="35"/>
  <c r="E3793" i="35"/>
  <c r="E3792" i="35"/>
  <c r="E3791" i="35"/>
  <c r="E3790" i="35"/>
  <c r="E3789" i="35"/>
  <c r="E3788" i="35"/>
  <c r="E3787" i="35"/>
  <c r="E3786" i="35"/>
  <c r="E3785" i="35"/>
  <c r="E3784" i="35"/>
  <c r="E3783" i="35"/>
  <c r="E3782" i="35"/>
  <c r="E3781" i="35"/>
  <c r="E3780" i="35"/>
  <c r="E3779" i="35"/>
  <c r="E3778" i="35"/>
  <c r="E3777" i="35"/>
  <c r="E3776" i="35"/>
  <c r="E3775" i="35"/>
  <c r="E3774" i="35"/>
  <c r="E3773" i="35"/>
  <c r="E3772" i="35"/>
  <c r="E3771" i="35"/>
  <c r="E3770" i="35"/>
  <c r="E3769" i="35"/>
  <c r="E3768" i="35"/>
  <c r="E3767" i="35"/>
  <c r="E3766" i="35"/>
  <c r="E3765" i="35"/>
  <c r="E3764" i="35"/>
  <c r="E3763" i="35"/>
  <c r="E3762" i="35"/>
  <c r="E3761" i="35"/>
  <c r="E3760" i="35"/>
  <c r="E3759" i="35"/>
  <c r="E3758" i="35"/>
  <c r="E3757" i="35"/>
  <c r="E3756" i="35"/>
  <c r="E3755" i="35"/>
  <c r="E3754" i="35"/>
  <c r="E3753" i="35"/>
  <c r="E3752" i="35"/>
  <c r="E3751" i="35"/>
  <c r="E3750" i="35"/>
  <c r="E3749" i="35"/>
  <c r="E3748" i="35"/>
  <c r="E3747" i="35"/>
  <c r="E3746" i="35"/>
  <c r="E3745" i="35"/>
  <c r="E3744" i="35"/>
  <c r="E3743" i="35"/>
  <c r="E3742" i="35"/>
  <c r="E3741" i="35"/>
  <c r="E3740" i="35"/>
  <c r="E3739" i="35"/>
  <c r="E3738" i="35"/>
  <c r="E3737" i="35"/>
  <c r="E3736" i="35"/>
  <c r="E3735" i="35"/>
  <c r="E3734" i="35"/>
  <c r="E3733" i="35"/>
  <c r="E3732" i="35"/>
  <c r="E3731" i="35"/>
  <c r="E3730" i="35"/>
  <c r="E3729" i="35"/>
  <c r="E3728" i="35"/>
  <c r="E3727" i="35"/>
  <c r="E3726" i="35"/>
  <c r="E3725" i="35"/>
  <c r="E3724" i="35"/>
  <c r="E3723" i="35"/>
  <c r="E3722" i="35"/>
  <c r="E3721" i="35"/>
  <c r="E3720" i="35"/>
  <c r="E3719" i="35"/>
  <c r="E3718" i="35"/>
  <c r="E3717" i="35"/>
  <c r="E3716" i="35"/>
  <c r="E3715" i="35"/>
  <c r="E3714" i="35"/>
  <c r="E3713" i="35"/>
  <c r="E3712" i="35"/>
  <c r="E3711" i="35"/>
  <c r="E3710" i="35"/>
  <c r="E3709" i="35"/>
  <c r="E3708" i="35"/>
  <c r="E3707" i="35"/>
  <c r="E3706" i="35"/>
  <c r="E3705" i="35"/>
  <c r="E3704" i="35"/>
  <c r="E3703" i="35"/>
  <c r="E3702" i="35"/>
  <c r="E3701" i="35"/>
  <c r="E3700" i="35"/>
  <c r="E3699" i="35"/>
  <c r="E3698" i="35"/>
  <c r="E3697" i="35"/>
  <c r="E3696" i="35"/>
  <c r="E3695" i="35"/>
  <c r="E3694" i="35"/>
  <c r="E3693" i="35"/>
  <c r="E3692" i="35"/>
  <c r="E3691" i="35"/>
  <c r="E3690" i="35"/>
  <c r="E3689" i="35"/>
  <c r="E3688" i="35"/>
  <c r="E3687" i="35"/>
  <c r="E3686" i="35"/>
  <c r="E3685" i="35"/>
  <c r="E3684" i="35"/>
  <c r="E3683" i="35"/>
  <c r="E3682" i="35"/>
  <c r="E3681" i="35"/>
  <c r="E3680" i="35"/>
  <c r="E3679" i="35"/>
  <c r="E3678" i="35"/>
  <c r="E3677" i="35"/>
  <c r="E3676" i="35"/>
  <c r="E3675" i="35"/>
  <c r="E3674" i="35"/>
  <c r="E3673" i="35"/>
  <c r="E3672" i="35"/>
  <c r="E3671" i="35"/>
  <c r="E3670" i="35"/>
  <c r="E3669" i="35"/>
  <c r="E3668" i="35"/>
  <c r="E3667" i="35"/>
  <c r="E3666" i="35"/>
  <c r="E3665" i="35"/>
  <c r="E3664" i="35"/>
  <c r="E3663" i="35"/>
  <c r="E3662" i="35"/>
  <c r="E3661" i="35"/>
  <c r="E3660" i="35"/>
  <c r="E3659" i="35"/>
  <c r="E3658" i="35"/>
  <c r="E3657" i="35"/>
  <c r="E3656" i="35"/>
  <c r="E3655" i="35"/>
  <c r="E3654" i="35"/>
  <c r="E3653" i="35"/>
  <c r="E3652" i="35"/>
  <c r="E3651" i="35"/>
  <c r="E3650" i="35"/>
  <c r="E3649" i="35"/>
  <c r="E3648" i="35"/>
  <c r="E3647" i="35"/>
  <c r="E3646" i="35"/>
  <c r="E3645" i="35"/>
  <c r="E3644" i="35"/>
  <c r="E3643" i="35"/>
  <c r="E3642" i="35"/>
  <c r="E3641" i="35"/>
  <c r="E3640" i="35"/>
  <c r="E3639" i="35"/>
  <c r="E3638" i="35"/>
  <c r="E3637" i="35"/>
  <c r="E3636" i="35"/>
  <c r="E3635" i="35"/>
  <c r="E3634" i="35"/>
  <c r="E3633" i="35"/>
  <c r="E3632" i="35"/>
  <c r="E3631" i="35"/>
  <c r="E3630" i="35"/>
  <c r="E3629" i="35"/>
  <c r="E3628" i="35"/>
  <c r="E3627" i="35"/>
  <c r="E3626" i="35"/>
  <c r="E3625" i="35"/>
  <c r="E3624" i="35"/>
  <c r="E3623" i="35"/>
  <c r="E3622" i="35"/>
  <c r="E3621" i="35"/>
  <c r="E3620" i="35"/>
  <c r="E3619" i="35"/>
  <c r="E3618" i="35"/>
  <c r="E3617" i="35"/>
  <c r="E3616" i="35"/>
  <c r="E3615" i="35"/>
  <c r="E3614" i="35"/>
  <c r="E3613" i="35"/>
  <c r="E3612" i="35"/>
  <c r="E3611" i="35"/>
  <c r="E3610" i="35"/>
  <c r="E3609" i="35"/>
  <c r="E3608" i="35"/>
  <c r="E3607" i="35"/>
  <c r="E3606" i="35"/>
  <c r="E3605" i="35"/>
  <c r="E3604" i="35"/>
  <c r="E3603" i="35"/>
  <c r="E3602" i="35"/>
  <c r="E3601" i="35"/>
  <c r="E3600" i="35"/>
  <c r="E3599" i="35"/>
  <c r="E3598" i="35"/>
  <c r="E3597" i="35"/>
  <c r="E3596" i="35"/>
  <c r="E3595" i="35"/>
  <c r="E3594" i="35"/>
  <c r="E3593" i="35"/>
  <c r="E3592" i="35"/>
  <c r="E3591" i="35"/>
  <c r="E3590" i="35"/>
  <c r="E3589" i="35"/>
  <c r="E3588" i="35"/>
  <c r="E3587" i="35"/>
  <c r="E3586" i="35"/>
  <c r="E3585" i="35"/>
  <c r="E3584" i="35"/>
  <c r="E3583" i="35"/>
  <c r="E3582" i="35"/>
  <c r="E3581" i="35"/>
  <c r="E3580" i="35"/>
  <c r="E3579" i="35"/>
  <c r="E3578" i="35"/>
  <c r="E3577" i="35"/>
  <c r="E3576" i="35"/>
  <c r="E3575" i="35"/>
  <c r="E3574" i="35"/>
  <c r="E3573" i="35"/>
  <c r="E3572" i="35"/>
  <c r="E3571" i="35"/>
  <c r="E3570" i="35"/>
  <c r="E3569" i="35"/>
  <c r="E3568" i="35"/>
  <c r="E3567" i="35"/>
  <c r="E3566" i="35"/>
  <c r="E3565" i="35"/>
  <c r="E3564" i="35"/>
  <c r="E3563" i="35"/>
  <c r="E3562" i="35"/>
  <c r="E3561" i="35"/>
  <c r="E3560" i="35"/>
  <c r="E3559" i="35"/>
  <c r="E3558" i="35"/>
  <c r="E3557" i="35"/>
  <c r="E3556" i="35"/>
  <c r="E3555" i="35"/>
  <c r="E3554" i="35"/>
  <c r="E3553" i="35"/>
  <c r="E3552" i="35"/>
  <c r="E3551" i="35"/>
  <c r="E3550" i="35"/>
  <c r="E3549" i="35"/>
  <c r="E3548" i="35"/>
  <c r="E3547" i="35"/>
  <c r="E3546" i="35"/>
  <c r="E3545" i="35"/>
  <c r="E3544" i="35"/>
  <c r="E3543" i="35"/>
  <c r="E3542" i="35"/>
  <c r="E3541" i="35"/>
  <c r="E3540" i="35"/>
  <c r="E3539" i="35"/>
  <c r="E3538" i="35"/>
  <c r="E3537" i="35"/>
  <c r="E3536" i="35"/>
  <c r="E3535" i="35"/>
  <c r="E3534" i="35"/>
  <c r="E3533" i="35"/>
  <c r="E3532" i="35"/>
  <c r="E3531" i="35"/>
  <c r="E3530" i="35"/>
  <c r="E3529" i="35"/>
  <c r="E3528" i="35"/>
  <c r="E3527" i="35"/>
  <c r="E3526" i="35"/>
  <c r="E3525" i="35"/>
  <c r="E3524" i="35"/>
  <c r="E3523" i="35"/>
  <c r="E3522" i="35"/>
  <c r="E3521" i="35"/>
  <c r="E3520" i="35"/>
  <c r="E3519" i="35"/>
  <c r="E3518" i="35"/>
  <c r="E3517" i="35"/>
  <c r="E3516" i="35"/>
  <c r="E3515" i="35"/>
  <c r="E3514" i="35"/>
  <c r="E3513" i="35"/>
  <c r="E3512" i="35"/>
  <c r="E3511" i="35"/>
  <c r="E3510" i="35"/>
  <c r="E3509" i="35"/>
  <c r="E3508" i="35"/>
  <c r="E3507" i="35"/>
  <c r="E3506" i="35"/>
  <c r="E3505" i="35"/>
  <c r="E3504" i="35"/>
  <c r="E3503" i="35"/>
  <c r="E3502" i="35"/>
  <c r="E3501" i="35"/>
  <c r="E3500" i="35"/>
  <c r="E3499" i="35"/>
  <c r="E3498" i="35"/>
  <c r="E3497" i="35"/>
  <c r="E3496" i="35"/>
  <c r="E3495" i="35"/>
  <c r="E3494" i="35"/>
  <c r="E3493" i="35"/>
  <c r="E3492" i="35"/>
  <c r="E3491" i="35"/>
  <c r="E3490" i="35"/>
  <c r="E3489" i="35"/>
  <c r="E3488" i="35"/>
  <c r="E3487" i="35"/>
  <c r="E3486" i="35"/>
  <c r="E3485" i="35"/>
  <c r="E3484" i="35"/>
  <c r="E3483" i="35"/>
  <c r="E3482" i="35"/>
  <c r="E3481" i="35"/>
  <c r="E3480" i="35"/>
  <c r="E3479" i="35"/>
  <c r="E3478" i="35"/>
  <c r="E3477" i="35"/>
  <c r="E3476" i="35"/>
  <c r="E3475" i="35"/>
  <c r="E3474" i="35"/>
  <c r="E3473" i="35"/>
  <c r="E3472" i="35"/>
  <c r="E3471" i="35"/>
  <c r="E3470" i="35"/>
  <c r="E3469" i="35"/>
  <c r="E3468" i="35"/>
  <c r="E3467" i="35"/>
  <c r="E3466" i="35"/>
  <c r="E3465" i="35"/>
  <c r="E3464" i="35"/>
  <c r="E3463" i="35"/>
  <c r="E3462" i="35"/>
  <c r="E3461" i="35"/>
  <c r="E3460" i="35"/>
  <c r="E3459" i="35"/>
  <c r="E3458" i="35"/>
  <c r="E3457" i="35"/>
  <c r="E3456" i="35"/>
  <c r="E3455" i="35"/>
  <c r="E3454" i="35"/>
  <c r="E3453" i="35"/>
  <c r="E3452" i="35"/>
  <c r="E3451" i="35"/>
  <c r="E3450" i="35"/>
  <c r="E3449" i="35"/>
  <c r="E3448" i="35"/>
  <c r="E3447" i="35"/>
  <c r="E3446" i="35"/>
  <c r="E3445" i="35"/>
  <c r="E3444" i="35"/>
  <c r="E3443" i="35"/>
  <c r="E3442" i="35"/>
  <c r="E3441" i="35"/>
  <c r="E3440" i="35"/>
  <c r="E3439" i="35"/>
  <c r="E3438" i="35"/>
  <c r="E3437" i="35"/>
  <c r="E3436" i="35"/>
  <c r="E3435" i="35"/>
  <c r="E3434" i="35"/>
  <c r="E3433" i="35"/>
  <c r="E3432" i="35"/>
  <c r="E3431" i="35"/>
  <c r="E3430" i="35"/>
  <c r="E3429" i="35"/>
  <c r="E3428" i="35"/>
  <c r="E3427" i="35"/>
  <c r="E3426" i="35"/>
  <c r="E3425" i="35"/>
  <c r="E3424" i="35"/>
  <c r="E3423" i="35"/>
  <c r="E3422" i="35"/>
  <c r="E3421" i="35"/>
  <c r="E3420" i="35"/>
  <c r="E3419" i="35"/>
  <c r="E3418" i="35"/>
  <c r="E3417" i="35"/>
  <c r="E3416" i="35"/>
  <c r="E3415" i="35"/>
  <c r="E3414" i="35"/>
  <c r="E3413" i="35"/>
  <c r="E3412" i="35"/>
  <c r="E3411" i="35"/>
  <c r="E3410" i="35"/>
  <c r="E3409" i="35"/>
  <c r="E3408" i="35"/>
  <c r="E3407" i="35"/>
  <c r="E3406" i="35"/>
  <c r="E3405" i="35"/>
  <c r="E3404" i="35"/>
  <c r="E3403" i="35"/>
  <c r="E3402" i="35"/>
  <c r="E3401" i="35"/>
  <c r="E3400" i="35"/>
  <c r="E3399" i="35"/>
  <c r="E3398" i="35"/>
  <c r="E3397" i="35"/>
  <c r="E3396" i="35"/>
  <c r="E3395" i="35"/>
  <c r="E3394" i="35"/>
  <c r="E3393" i="35"/>
  <c r="E3392" i="35"/>
  <c r="E3391" i="35"/>
  <c r="E3390" i="35"/>
  <c r="E3389" i="35"/>
  <c r="E3388" i="35"/>
  <c r="E3387" i="35"/>
  <c r="E3386" i="35"/>
  <c r="E3385" i="35"/>
  <c r="E3384" i="35"/>
  <c r="E3383" i="35"/>
  <c r="E3382" i="35"/>
  <c r="E3381" i="35"/>
  <c r="E3380" i="35"/>
  <c r="E3379" i="35"/>
  <c r="E3378" i="35"/>
  <c r="E3377" i="35"/>
  <c r="E3376" i="35"/>
  <c r="E3375" i="35"/>
  <c r="E3374" i="35"/>
  <c r="E3373" i="35"/>
  <c r="E3372" i="35"/>
  <c r="E3371" i="35"/>
  <c r="E3370" i="35"/>
  <c r="E3369" i="35"/>
  <c r="E3368" i="35"/>
  <c r="E3367" i="35"/>
  <c r="E3366" i="35"/>
  <c r="E3365" i="35"/>
  <c r="E3364" i="35"/>
  <c r="E3363" i="35"/>
  <c r="E3362" i="35"/>
  <c r="E3361" i="35"/>
  <c r="E3360" i="35"/>
  <c r="E3359" i="35"/>
  <c r="E3358" i="35"/>
  <c r="E3357" i="35"/>
  <c r="E3356" i="35"/>
  <c r="E3355" i="35"/>
  <c r="E3354" i="35"/>
  <c r="E3353" i="35"/>
  <c r="E3352" i="35"/>
  <c r="E3351" i="35"/>
  <c r="E3350" i="35"/>
  <c r="E3349" i="35"/>
  <c r="E3348" i="35"/>
  <c r="E3347" i="35"/>
  <c r="E3346" i="35"/>
  <c r="E3345" i="35"/>
  <c r="E3344" i="35"/>
  <c r="E3343" i="35"/>
  <c r="E3342" i="35"/>
  <c r="E3341" i="35"/>
  <c r="E3340" i="35"/>
  <c r="E3339" i="35"/>
  <c r="E3338" i="35"/>
  <c r="E3337" i="35"/>
  <c r="E3336" i="35"/>
  <c r="E3335" i="35"/>
  <c r="E3334" i="35"/>
  <c r="E3333" i="35"/>
  <c r="E3332" i="35"/>
  <c r="E3331" i="35"/>
  <c r="E3330" i="35"/>
  <c r="E3329" i="35"/>
  <c r="E3328" i="35"/>
  <c r="E3327" i="35"/>
  <c r="E3326" i="35"/>
  <c r="E3325" i="35"/>
  <c r="E3324" i="35"/>
  <c r="E3323" i="35"/>
  <c r="E3322" i="35"/>
  <c r="E3321" i="35"/>
  <c r="E3320" i="35"/>
  <c r="E3319" i="35"/>
  <c r="E3318" i="35"/>
  <c r="E3317" i="35"/>
  <c r="E3316" i="35"/>
  <c r="E3315" i="35"/>
  <c r="E3314" i="35"/>
  <c r="E3313" i="35"/>
  <c r="E3312" i="35"/>
  <c r="E3311" i="35"/>
  <c r="E3310" i="35"/>
  <c r="E3309" i="35"/>
  <c r="E3308" i="35"/>
  <c r="E3307" i="35"/>
  <c r="E3306" i="35"/>
  <c r="E3305" i="35"/>
  <c r="E3304" i="35"/>
  <c r="E3303" i="35"/>
  <c r="E3302" i="35"/>
  <c r="E3301" i="35"/>
  <c r="E3300" i="35"/>
  <c r="E3299" i="35"/>
  <c r="E3298" i="35"/>
  <c r="E3297" i="35"/>
  <c r="E3296" i="35"/>
  <c r="E3295" i="35"/>
  <c r="E3294" i="35"/>
  <c r="E3293" i="35"/>
  <c r="E3292" i="35"/>
  <c r="E3291" i="35"/>
  <c r="E3290" i="35"/>
  <c r="E3289" i="35"/>
  <c r="E3288" i="35"/>
  <c r="E3287" i="35"/>
  <c r="E3286" i="35"/>
  <c r="E3285" i="35"/>
  <c r="E3284" i="35"/>
  <c r="E3283" i="35"/>
  <c r="E3282" i="35"/>
  <c r="E3281" i="35"/>
  <c r="E3280" i="35"/>
  <c r="E3279" i="35"/>
  <c r="E3278" i="35"/>
  <c r="E3277" i="35"/>
  <c r="E3276" i="35"/>
  <c r="E3275" i="35"/>
  <c r="E3274" i="35"/>
  <c r="E3273" i="35"/>
  <c r="E3272" i="35"/>
  <c r="E3271" i="35"/>
  <c r="E3270" i="35"/>
  <c r="E3269" i="35"/>
  <c r="E3268" i="35"/>
  <c r="E3267" i="35"/>
  <c r="E3266" i="35"/>
  <c r="E3265" i="35"/>
  <c r="E3264" i="35"/>
  <c r="E3263" i="35"/>
  <c r="E3262" i="35"/>
  <c r="E3261" i="35"/>
  <c r="E3260" i="35"/>
  <c r="E3259" i="35"/>
  <c r="E3258" i="35"/>
  <c r="E3257" i="35"/>
  <c r="E3256" i="35"/>
  <c r="E3255" i="35"/>
  <c r="E3254" i="35"/>
  <c r="E3253" i="35"/>
  <c r="E3252" i="35"/>
  <c r="E3251" i="35"/>
  <c r="E3250" i="35"/>
  <c r="E3249" i="35"/>
  <c r="E3248" i="35"/>
  <c r="E3247" i="35"/>
  <c r="E3246" i="35"/>
  <c r="E3245" i="35"/>
  <c r="E3244" i="35"/>
  <c r="E3243" i="35"/>
  <c r="E3242" i="35"/>
  <c r="E3241" i="35"/>
  <c r="E3240" i="35"/>
  <c r="E3239" i="35"/>
  <c r="E3238" i="35"/>
  <c r="E3237" i="35"/>
  <c r="E3236" i="35"/>
  <c r="E3235" i="35"/>
  <c r="E3234" i="35"/>
  <c r="E3233" i="35"/>
  <c r="E3232" i="35"/>
  <c r="E3231" i="35"/>
  <c r="E3230" i="35"/>
  <c r="E3229" i="35"/>
  <c r="E3228" i="35"/>
  <c r="E3227" i="35"/>
  <c r="E3226" i="35"/>
  <c r="E3225" i="35"/>
  <c r="E3224" i="35"/>
  <c r="E3223" i="35"/>
  <c r="E3222" i="35"/>
  <c r="E3221" i="35"/>
  <c r="E3220" i="35"/>
  <c r="E3219" i="35"/>
  <c r="E3218" i="35"/>
  <c r="E3217" i="35"/>
  <c r="E3216" i="35"/>
  <c r="E3215" i="35"/>
  <c r="E3214" i="35"/>
  <c r="E3213" i="35"/>
  <c r="E3212" i="35"/>
  <c r="E3211" i="35"/>
  <c r="E3210" i="35"/>
  <c r="E3209" i="35"/>
  <c r="E3208" i="35"/>
  <c r="E3207" i="35"/>
  <c r="E3206" i="35"/>
  <c r="E3205" i="35"/>
  <c r="E3204" i="35"/>
  <c r="E3203" i="35"/>
  <c r="E3202" i="35"/>
  <c r="E3201" i="35"/>
  <c r="E3200" i="35"/>
  <c r="E3199" i="35"/>
  <c r="E3198" i="35"/>
  <c r="E3197" i="35"/>
  <c r="E3196" i="35"/>
  <c r="E3195" i="35"/>
  <c r="E3194" i="35"/>
  <c r="E3193" i="35"/>
  <c r="E3192" i="35"/>
  <c r="E3191" i="35"/>
  <c r="E3190" i="35"/>
  <c r="E3189" i="35"/>
  <c r="E3188" i="35"/>
  <c r="E3187" i="35"/>
  <c r="E3186" i="35"/>
  <c r="E3185" i="35"/>
  <c r="E3184" i="35"/>
  <c r="E3183" i="35"/>
  <c r="E3182" i="35"/>
  <c r="E3181" i="35"/>
  <c r="E3180" i="35"/>
  <c r="E3179" i="35"/>
  <c r="E3178" i="35"/>
  <c r="E3177" i="35"/>
  <c r="E3176" i="35"/>
  <c r="E3175" i="35"/>
  <c r="E3174" i="35"/>
  <c r="E3173" i="35"/>
  <c r="E3172" i="35"/>
  <c r="E3171" i="35"/>
  <c r="E3170" i="35"/>
  <c r="E3169" i="35"/>
  <c r="E3168" i="35"/>
  <c r="E3167" i="35"/>
  <c r="E3166" i="35"/>
  <c r="E3165" i="35"/>
  <c r="E3164" i="35"/>
  <c r="E3163" i="35"/>
  <c r="E3162" i="35"/>
  <c r="E3161" i="35"/>
  <c r="E3160" i="35"/>
  <c r="E3159" i="35"/>
  <c r="E3158" i="35"/>
  <c r="E3157" i="35"/>
  <c r="E3156" i="35"/>
  <c r="E3155" i="35"/>
  <c r="E3154" i="35"/>
  <c r="E3153" i="35"/>
  <c r="E3152" i="35"/>
  <c r="E3151" i="35"/>
  <c r="E3150" i="35"/>
  <c r="E3149" i="35"/>
  <c r="E3148" i="35"/>
  <c r="E3147" i="35"/>
  <c r="E3146" i="35"/>
  <c r="E3145" i="35"/>
  <c r="E3144" i="35"/>
  <c r="E3143" i="35"/>
  <c r="E3142" i="35"/>
  <c r="E3141" i="35"/>
  <c r="E3140" i="35"/>
  <c r="E3139" i="35"/>
  <c r="E3138" i="35"/>
  <c r="E3137" i="35"/>
  <c r="E3136" i="35"/>
  <c r="E3135" i="35"/>
  <c r="E3134" i="35"/>
  <c r="E3133" i="35"/>
  <c r="E3132" i="35"/>
  <c r="E3131" i="35"/>
  <c r="E3130" i="35"/>
  <c r="E3129" i="35"/>
  <c r="E3128" i="35"/>
  <c r="E3127" i="35"/>
  <c r="E3126" i="35"/>
  <c r="E3125" i="35"/>
  <c r="E3124" i="35"/>
  <c r="E3123" i="35"/>
  <c r="E3122" i="35"/>
  <c r="E3121" i="35"/>
  <c r="E3120" i="35"/>
  <c r="E3119" i="35"/>
  <c r="E3118" i="35"/>
  <c r="E3117" i="35"/>
  <c r="E3116" i="35"/>
  <c r="E3115" i="35"/>
  <c r="E3114" i="35"/>
  <c r="E3113" i="35"/>
  <c r="E3112" i="35"/>
  <c r="E3111" i="35"/>
  <c r="E3110" i="35"/>
  <c r="E3109" i="35"/>
  <c r="E3108" i="35"/>
  <c r="E3107" i="35"/>
  <c r="E3106" i="35"/>
  <c r="E3105" i="35"/>
  <c r="E3104" i="35"/>
  <c r="E3103" i="35"/>
  <c r="E3102" i="35"/>
  <c r="E3101" i="35"/>
  <c r="E3100" i="35"/>
  <c r="E3099" i="35"/>
  <c r="E3098" i="35"/>
  <c r="E3097" i="35"/>
  <c r="E3096" i="35"/>
  <c r="E3095" i="35"/>
  <c r="E3094" i="35"/>
  <c r="E3093" i="35"/>
  <c r="E3092" i="35"/>
  <c r="E3091" i="35"/>
  <c r="E3090" i="35"/>
  <c r="E3089" i="35"/>
  <c r="E3088" i="35"/>
  <c r="E3087" i="35"/>
  <c r="E3086" i="35"/>
  <c r="E3085" i="35"/>
  <c r="E3084" i="35"/>
  <c r="E3083" i="35"/>
  <c r="E3082" i="35"/>
  <c r="E3081" i="35"/>
  <c r="E3080" i="35"/>
  <c r="E3079" i="35"/>
  <c r="E3078" i="35"/>
  <c r="E3077" i="35"/>
  <c r="E3076" i="35"/>
  <c r="E3075" i="35"/>
  <c r="E3074" i="35"/>
  <c r="E3073" i="35"/>
  <c r="E3072" i="35"/>
  <c r="E3071" i="35"/>
  <c r="E3070" i="35"/>
  <c r="E3069" i="35"/>
  <c r="E3068" i="35"/>
  <c r="E3067" i="35"/>
  <c r="E3066" i="35"/>
  <c r="E3065" i="35"/>
  <c r="E3064" i="35"/>
  <c r="E3063" i="35"/>
  <c r="E3062" i="35"/>
  <c r="E3061" i="35"/>
  <c r="E3060" i="35"/>
  <c r="E3059" i="35"/>
  <c r="E3058" i="35"/>
  <c r="E3057" i="35"/>
  <c r="E3056" i="35"/>
  <c r="E3055" i="35"/>
  <c r="E3054" i="35"/>
  <c r="E3053" i="35"/>
  <c r="E3052" i="35"/>
  <c r="E3051" i="35"/>
  <c r="E3050" i="35"/>
  <c r="E3049" i="35"/>
  <c r="E3048" i="35"/>
  <c r="E3047" i="35"/>
  <c r="E3046" i="35"/>
  <c r="E3045" i="35"/>
  <c r="E3044" i="35"/>
  <c r="E3043" i="35"/>
  <c r="E3042" i="35"/>
  <c r="E3041" i="35"/>
  <c r="E3040" i="35"/>
  <c r="E3039" i="35"/>
  <c r="E3038" i="35"/>
  <c r="E3037" i="35"/>
  <c r="E3036" i="35"/>
  <c r="E3035" i="35"/>
  <c r="E3034" i="35"/>
  <c r="E3033" i="35"/>
  <c r="E3032" i="35"/>
  <c r="E3031" i="35"/>
  <c r="E3030" i="35"/>
  <c r="E3029" i="35"/>
  <c r="E3028" i="35"/>
  <c r="E3027" i="35"/>
  <c r="E3026" i="35"/>
  <c r="E3025" i="35"/>
  <c r="E3024" i="35"/>
  <c r="E3023" i="35"/>
  <c r="E3022" i="35"/>
  <c r="E3021" i="35"/>
  <c r="E3020" i="35"/>
  <c r="E3019" i="35"/>
  <c r="E3018" i="35"/>
  <c r="E3017" i="35"/>
  <c r="E3016" i="35"/>
  <c r="E3015" i="35"/>
  <c r="E3014" i="35"/>
  <c r="E3013" i="35"/>
  <c r="E3012" i="35"/>
  <c r="E3011" i="35"/>
  <c r="E3010" i="35"/>
  <c r="E3009" i="35"/>
  <c r="E3008" i="35"/>
  <c r="E3007" i="35"/>
  <c r="E3006" i="35"/>
  <c r="E3005" i="35"/>
  <c r="E3004" i="35"/>
  <c r="E3003" i="35"/>
  <c r="E3002" i="35"/>
  <c r="E3001" i="35"/>
  <c r="E3000" i="35"/>
  <c r="E2999" i="35"/>
  <c r="E2998" i="35"/>
  <c r="E2997" i="35"/>
  <c r="E2996" i="35"/>
  <c r="E2995" i="35"/>
  <c r="E2994" i="35"/>
  <c r="E2993" i="35"/>
  <c r="E2992" i="35"/>
  <c r="E2991" i="35"/>
  <c r="E2990" i="35"/>
  <c r="E2989" i="35"/>
  <c r="E2988" i="35"/>
  <c r="E2987" i="35"/>
  <c r="E2986" i="35"/>
  <c r="E2985" i="35"/>
  <c r="E2984" i="35"/>
  <c r="E2983" i="35"/>
  <c r="E2982" i="35"/>
  <c r="E2981" i="35"/>
  <c r="E2980" i="35"/>
  <c r="E2979" i="35"/>
  <c r="E2978" i="35"/>
  <c r="E2977" i="35"/>
  <c r="E2976" i="35"/>
  <c r="E2975" i="35"/>
  <c r="E2974" i="35"/>
  <c r="E2973" i="35"/>
  <c r="E2972" i="35"/>
  <c r="E2971" i="35"/>
  <c r="E2970" i="35"/>
  <c r="E2969" i="35"/>
  <c r="E2968" i="35"/>
  <c r="E2967" i="35"/>
  <c r="E2966" i="35"/>
  <c r="E2965" i="35"/>
  <c r="E2964" i="35"/>
  <c r="E2963" i="35"/>
  <c r="E2962" i="35"/>
  <c r="E2961" i="35"/>
  <c r="E2960" i="35"/>
  <c r="E2959" i="35"/>
  <c r="E2958" i="35"/>
  <c r="E2957" i="35"/>
  <c r="E2956" i="35"/>
  <c r="E2955" i="35"/>
  <c r="E2954" i="35"/>
  <c r="E2953" i="35"/>
  <c r="E2952" i="35"/>
  <c r="E2951" i="35"/>
  <c r="E2950" i="35"/>
  <c r="E2949" i="35"/>
  <c r="E2948" i="35"/>
  <c r="E2947" i="35"/>
  <c r="E2946" i="35"/>
  <c r="E2945" i="35"/>
  <c r="E2944" i="35"/>
  <c r="E2943" i="35"/>
  <c r="E2942" i="35"/>
  <c r="E2941" i="35"/>
  <c r="E2940" i="35"/>
  <c r="E2939" i="35"/>
  <c r="E2938" i="35"/>
  <c r="E2937" i="35"/>
  <c r="E2936" i="35"/>
  <c r="E2935" i="35"/>
  <c r="E2934" i="35"/>
  <c r="E2933" i="35"/>
  <c r="E2932" i="35"/>
  <c r="E2931" i="35"/>
  <c r="E2930" i="35"/>
  <c r="E2929" i="35"/>
  <c r="E2928" i="35"/>
  <c r="E2927" i="35"/>
  <c r="E2926" i="35"/>
  <c r="E2925" i="35"/>
  <c r="E2924" i="35"/>
  <c r="E2923" i="35"/>
  <c r="E2922" i="35"/>
  <c r="E2921" i="35"/>
  <c r="E2920" i="35"/>
  <c r="E2919" i="35"/>
  <c r="E2918" i="35"/>
  <c r="E2917" i="35"/>
  <c r="E2916" i="35"/>
  <c r="E2915" i="35"/>
  <c r="E2914" i="35"/>
  <c r="E2913" i="35"/>
  <c r="E2912" i="35"/>
  <c r="E2911" i="35"/>
  <c r="E2910" i="35"/>
  <c r="E2909" i="35"/>
  <c r="E2908" i="35"/>
  <c r="E2907" i="35"/>
  <c r="E2906" i="35"/>
  <c r="E2905" i="35"/>
  <c r="E2904" i="35"/>
  <c r="E2903" i="35"/>
  <c r="E2902" i="35"/>
  <c r="E2901" i="35"/>
  <c r="E2900" i="35"/>
  <c r="E2899" i="35"/>
  <c r="E2898" i="35"/>
  <c r="E2897" i="35"/>
  <c r="E2896" i="35"/>
  <c r="E2895" i="35"/>
  <c r="E2894" i="35"/>
  <c r="E2893" i="35"/>
  <c r="E2892" i="35"/>
  <c r="E2891" i="35"/>
  <c r="E2890" i="35"/>
  <c r="E2889" i="35"/>
  <c r="E2888" i="35"/>
  <c r="E2887" i="35"/>
  <c r="E2886" i="35"/>
  <c r="E2885" i="35"/>
  <c r="E2884" i="35"/>
  <c r="E2883" i="35"/>
  <c r="E2882" i="35"/>
  <c r="E2881" i="35"/>
  <c r="E2880" i="35"/>
  <c r="E2879" i="35"/>
  <c r="E2878" i="35"/>
  <c r="E2877" i="35"/>
  <c r="E2876" i="35"/>
  <c r="E2875" i="35"/>
  <c r="E2874" i="35"/>
  <c r="E2873" i="35"/>
  <c r="E2872" i="35"/>
  <c r="E2871" i="35"/>
  <c r="E2870" i="35"/>
  <c r="E2869" i="35"/>
  <c r="E2868" i="35"/>
  <c r="E2867" i="35"/>
  <c r="E2866" i="35"/>
  <c r="E2865" i="35"/>
  <c r="E2864" i="35"/>
  <c r="E2863" i="35"/>
  <c r="E2862" i="35"/>
  <c r="E2861" i="35"/>
  <c r="E2860" i="35"/>
  <c r="E2859" i="35"/>
  <c r="E2858" i="35"/>
  <c r="E2857" i="35"/>
  <c r="E2856" i="35"/>
  <c r="E2855" i="35"/>
  <c r="E2854" i="35"/>
  <c r="E2853" i="35"/>
  <c r="E2852" i="35"/>
  <c r="E2851" i="35"/>
  <c r="E2850" i="35"/>
  <c r="E2849" i="35"/>
  <c r="E2848" i="35"/>
  <c r="E2847" i="35"/>
  <c r="E2846" i="35"/>
  <c r="E2845" i="35"/>
  <c r="E2844" i="35"/>
  <c r="E2843" i="35"/>
  <c r="E2842" i="35"/>
  <c r="E2841" i="35"/>
  <c r="E2840" i="35"/>
  <c r="E2839" i="35"/>
  <c r="E2838" i="35"/>
  <c r="E2837" i="35"/>
  <c r="E2836" i="35"/>
  <c r="E2835" i="35"/>
  <c r="E2834" i="35"/>
  <c r="E2833" i="35"/>
  <c r="E2832" i="35"/>
  <c r="E2831" i="35"/>
  <c r="E2830" i="35"/>
  <c r="E2829" i="35"/>
  <c r="E2828" i="35"/>
  <c r="E2827" i="35"/>
  <c r="E2826" i="35"/>
  <c r="E2825" i="35"/>
  <c r="E2824" i="35"/>
  <c r="E2823" i="35"/>
  <c r="E2822" i="35"/>
  <c r="E2821" i="35"/>
  <c r="E2820" i="35"/>
  <c r="E2819" i="35"/>
  <c r="E2818" i="35"/>
  <c r="E2817" i="35"/>
  <c r="E2816" i="35"/>
  <c r="E2815" i="35"/>
  <c r="E2814" i="35"/>
  <c r="E2813" i="35"/>
  <c r="E2812" i="35"/>
  <c r="E2811" i="35"/>
  <c r="E2810" i="35"/>
  <c r="E2809" i="35"/>
  <c r="E2808" i="35"/>
  <c r="E2807" i="35"/>
  <c r="E2806" i="35"/>
  <c r="E2805" i="35"/>
  <c r="E2804" i="35"/>
  <c r="E2803" i="35"/>
  <c r="E2802" i="35"/>
  <c r="E2801" i="35"/>
  <c r="E2800" i="35"/>
  <c r="E2799" i="35"/>
  <c r="E2798" i="35"/>
  <c r="E2797" i="35"/>
  <c r="E2796" i="35"/>
  <c r="E2795" i="35"/>
  <c r="E2794" i="35"/>
  <c r="E2793" i="35"/>
  <c r="E2792" i="35"/>
  <c r="E2791" i="35"/>
  <c r="E2790" i="35"/>
  <c r="E2789" i="35"/>
  <c r="E2788" i="35"/>
  <c r="E2787" i="35"/>
  <c r="E2786" i="35"/>
  <c r="E2785" i="35"/>
  <c r="E2784" i="35"/>
  <c r="E2783" i="35"/>
  <c r="E2782" i="35"/>
  <c r="E2781" i="35"/>
  <c r="E2780" i="35"/>
  <c r="E2779" i="35"/>
  <c r="E2778" i="35"/>
  <c r="E2777" i="35"/>
  <c r="E2776" i="35"/>
  <c r="E2775" i="35"/>
  <c r="E2774" i="35"/>
  <c r="E2773" i="35"/>
  <c r="E2772" i="35"/>
  <c r="E2771" i="35"/>
  <c r="E2770" i="35"/>
  <c r="E2769" i="35"/>
  <c r="E2768" i="35"/>
  <c r="E2767" i="35"/>
  <c r="E2766" i="35"/>
  <c r="E2765" i="35"/>
  <c r="E2764" i="35"/>
  <c r="E2763" i="35"/>
  <c r="E2762" i="35"/>
  <c r="E2761" i="35"/>
  <c r="E2760" i="35"/>
  <c r="E2759" i="35"/>
  <c r="E2758" i="35"/>
  <c r="E2757" i="35"/>
  <c r="E2756" i="35"/>
  <c r="E2755" i="35"/>
  <c r="E2754" i="35"/>
  <c r="E2753" i="35"/>
  <c r="E2752" i="35"/>
  <c r="E2751" i="35"/>
  <c r="E2750" i="35"/>
  <c r="E2749" i="35"/>
  <c r="E2748" i="35"/>
  <c r="E2747" i="35"/>
  <c r="E2746" i="35"/>
  <c r="E2745" i="35"/>
  <c r="E2744" i="35"/>
  <c r="E2743" i="35"/>
  <c r="E2742" i="35"/>
  <c r="E2741" i="35"/>
  <c r="E2740" i="35"/>
  <c r="E2739" i="35"/>
  <c r="E2738" i="35"/>
  <c r="E2737" i="35"/>
  <c r="E2736" i="35"/>
  <c r="E2735" i="35"/>
  <c r="E2734" i="35"/>
  <c r="E2733" i="35"/>
  <c r="E2732" i="35"/>
  <c r="E2731" i="35"/>
  <c r="E2730" i="35"/>
  <c r="E2729" i="35"/>
  <c r="E2728" i="35"/>
  <c r="E2727" i="35"/>
  <c r="E2726" i="35"/>
  <c r="E2725" i="35"/>
  <c r="E2724" i="35"/>
  <c r="E2723" i="35"/>
  <c r="E2722" i="35"/>
  <c r="E2721" i="35"/>
  <c r="E2720" i="35"/>
  <c r="E2719" i="35"/>
  <c r="E2718" i="35"/>
  <c r="E2717" i="35"/>
  <c r="E2716" i="35"/>
  <c r="E2715" i="35"/>
  <c r="E2714" i="35"/>
  <c r="E2713" i="35"/>
  <c r="E2712" i="35"/>
  <c r="E2711" i="35"/>
  <c r="E2710" i="35"/>
  <c r="E2709" i="35"/>
  <c r="E2708" i="35"/>
  <c r="E2707" i="35"/>
  <c r="E2706" i="35"/>
  <c r="E2705" i="35"/>
  <c r="E2704" i="35"/>
  <c r="E2703" i="35"/>
  <c r="E2702" i="35"/>
  <c r="E2701" i="35"/>
  <c r="E2700" i="35"/>
  <c r="E2699" i="35"/>
  <c r="E2698" i="35"/>
  <c r="E2697" i="35"/>
  <c r="E2696" i="35"/>
  <c r="E2695" i="35"/>
  <c r="E2694" i="35"/>
  <c r="E2693" i="35"/>
  <c r="E2692" i="35"/>
  <c r="E2691" i="35"/>
  <c r="E2690" i="35"/>
  <c r="E2689" i="35"/>
  <c r="E2688" i="35"/>
  <c r="E2687" i="35"/>
  <c r="E2686" i="35"/>
  <c r="E2685" i="35"/>
  <c r="E2684" i="35"/>
  <c r="E2683" i="35"/>
  <c r="E2682" i="35"/>
  <c r="E2681" i="35"/>
  <c r="E2680" i="35"/>
  <c r="E2679" i="35"/>
  <c r="E2678" i="35"/>
  <c r="E2677" i="35"/>
  <c r="E2676" i="35"/>
  <c r="E2675" i="35"/>
  <c r="E2674" i="35"/>
  <c r="E2673" i="35"/>
  <c r="E2672" i="35"/>
  <c r="E2671" i="35"/>
  <c r="E2670" i="35"/>
  <c r="E2669" i="35"/>
  <c r="E2668" i="35"/>
  <c r="E2667" i="35"/>
  <c r="E2666" i="35"/>
  <c r="E2665" i="35"/>
  <c r="E2664" i="35"/>
  <c r="E2663" i="35"/>
  <c r="E2662" i="35"/>
  <c r="E2661" i="35"/>
  <c r="E2660" i="35"/>
  <c r="E2659" i="35"/>
  <c r="E2658" i="35"/>
  <c r="E2657" i="35"/>
  <c r="E2656" i="35"/>
  <c r="E2655" i="35"/>
  <c r="E2654" i="35"/>
  <c r="E2653" i="35"/>
  <c r="E2652" i="35"/>
  <c r="E2651" i="35"/>
  <c r="E2650" i="35"/>
  <c r="E2649" i="35"/>
  <c r="E2648" i="35"/>
  <c r="E2647" i="35"/>
  <c r="E2646" i="35"/>
  <c r="E2645" i="35"/>
  <c r="E2644" i="35"/>
  <c r="E2643" i="35"/>
  <c r="E2642" i="35"/>
  <c r="E2641" i="35"/>
  <c r="E2640" i="35"/>
  <c r="E2639" i="35"/>
  <c r="E2638" i="35"/>
  <c r="E2637" i="35"/>
  <c r="E2636" i="35"/>
  <c r="E2635" i="35"/>
  <c r="E2634" i="35"/>
  <c r="E2633" i="35"/>
  <c r="E2632" i="35"/>
  <c r="E2631" i="35"/>
  <c r="E2630" i="35"/>
  <c r="E2629" i="35"/>
  <c r="E2628" i="35"/>
  <c r="E2627" i="35"/>
  <c r="E2626" i="35"/>
  <c r="E2625" i="35"/>
  <c r="E2624" i="35"/>
  <c r="E2623" i="35"/>
  <c r="E2622" i="35"/>
  <c r="E2621" i="35"/>
  <c r="E2620" i="35"/>
  <c r="E2619" i="35"/>
  <c r="E2618" i="35"/>
  <c r="E2617" i="35"/>
  <c r="E2616" i="35"/>
  <c r="E2615" i="35"/>
  <c r="E2614" i="35"/>
  <c r="E2613" i="35"/>
  <c r="E2612" i="35"/>
  <c r="E2611" i="35"/>
  <c r="E2610" i="35"/>
  <c r="E2609" i="35"/>
  <c r="E2608" i="35"/>
  <c r="E2607" i="35"/>
  <c r="E2606" i="35"/>
  <c r="E2605" i="35"/>
  <c r="E2604" i="35"/>
  <c r="E2603" i="35"/>
  <c r="E2602" i="35"/>
  <c r="E2601" i="35"/>
  <c r="E2600" i="35"/>
  <c r="E2599" i="35"/>
  <c r="E2598" i="35"/>
  <c r="E2597" i="35"/>
  <c r="E2596" i="35"/>
  <c r="E2595" i="35"/>
  <c r="E2594" i="35"/>
  <c r="E2593" i="35"/>
  <c r="E2592" i="35"/>
  <c r="E2591" i="35"/>
  <c r="E2590" i="35"/>
  <c r="E2589" i="35"/>
  <c r="E2588" i="35"/>
  <c r="E2587" i="35"/>
  <c r="E2586" i="35"/>
  <c r="E2585" i="35"/>
  <c r="E2584" i="35"/>
  <c r="E2583" i="35"/>
  <c r="E2582" i="35"/>
  <c r="E2581" i="35"/>
  <c r="E2580" i="35"/>
  <c r="E2579" i="35"/>
  <c r="E2578" i="35"/>
  <c r="E2577" i="35"/>
  <c r="E2576" i="35"/>
  <c r="E2575" i="35"/>
  <c r="E2574" i="35"/>
  <c r="E2573" i="35"/>
  <c r="E2572" i="35"/>
  <c r="E2571" i="35"/>
  <c r="E2570" i="35"/>
  <c r="E2569" i="35"/>
  <c r="E2568" i="35"/>
  <c r="E2567" i="35"/>
  <c r="E2566" i="35"/>
  <c r="E2565" i="35"/>
  <c r="E2564" i="35"/>
  <c r="E2563" i="35"/>
  <c r="E2562" i="35"/>
  <c r="E2561" i="35"/>
  <c r="E2560" i="35"/>
  <c r="E2559" i="35"/>
  <c r="E2558" i="35"/>
  <c r="E2557" i="35"/>
  <c r="E2556" i="35"/>
  <c r="E2555" i="35"/>
  <c r="E2554" i="35"/>
  <c r="E2553" i="35"/>
  <c r="E2552" i="35"/>
  <c r="E2551" i="35"/>
  <c r="E2550" i="35"/>
  <c r="E2549" i="35"/>
  <c r="E2548" i="35"/>
  <c r="E2547" i="35"/>
  <c r="E2546" i="35"/>
  <c r="E2545" i="35"/>
  <c r="E2544" i="35"/>
  <c r="E2543" i="35"/>
  <c r="E2542" i="35"/>
  <c r="E2541" i="35"/>
  <c r="E2540" i="35"/>
  <c r="E2539" i="35"/>
  <c r="E2538" i="35"/>
  <c r="E2537" i="35"/>
  <c r="E2536" i="35"/>
  <c r="E2535" i="35"/>
  <c r="E2534" i="35"/>
  <c r="E2533" i="35"/>
  <c r="E2532" i="35"/>
  <c r="E2531" i="35"/>
  <c r="E2530" i="35"/>
  <c r="E2529" i="35"/>
  <c r="E2528" i="35"/>
  <c r="E2527" i="35"/>
  <c r="E2526" i="35"/>
  <c r="E2525" i="35"/>
  <c r="E2524" i="35"/>
  <c r="E2523" i="35"/>
  <c r="E2522" i="35"/>
  <c r="E2521" i="35"/>
  <c r="E2520" i="35"/>
  <c r="E2519" i="35"/>
  <c r="E2518" i="35"/>
  <c r="E2517" i="35"/>
  <c r="E2516" i="35"/>
  <c r="E2515" i="35"/>
  <c r="E2514" i="35"/>
  <c r="E2513" i="35"/>
  <c r="E2512" i="35"/>
  <c r="E2511" i="35"/>
  <c r="E2510" i="35"/>
  <c r="E2509" i="35"/>
  <c r="E2508" i="35"/>
  <c r="E2507" i="35"/>
  <c r="E2506" i="35"/>
  <c r="E2505" i="35"/>
  <c r="E2504" i="35"/>
  <c r="E2503" i="35"/>
  <c r="E2502" i="35"/>
  <c r="E2501" i="35"/>
  <c r="E2500" i="35"/>
  <c r="E2499" i="35"/>
  <c r="E2498" i="35"/>
  <c r="E2497" i="35"/>
  <c r="E2496" i="35"/>
  <c r="E2495" i="35"/>
  <c r="E2494" i="35"/>
  <c r="E2493" i="35"/>
  <c r="E2492" i="35"/>
  <c r="E2491" i="35"/>
  <c r="E2490" i="35"/>
  <c r="E2489" i="35"/>
  <c r="E2488" i="35"/>
  <c r="E2487" i="35"/>
  <c r="E2486" i="35"/>
  <c r="E2485" i="35"/>
  <c r="E2484" i="35"/>
  <c r="E2483" i="35"/>
  <c r="E2482" i="35"/>
  <c r="E2481" i="35"/>
  <c r="E2480" i="35"/>
  <c r="E2479" i="35"/>
  <c r="E2478" i="35"/>
  <c r="E2477" i="35"/>
  <c r="E2476" i="35"/>
  <c r="E2475" i="35"/>
  <c r="E2474" i="35"/>
  <c r="E2473" i="35"/>
  <c r="E2472" i="35"/>
  <c r="E2471" i="35"/>
  <c r="E2470" i="35"/>
  <c r="E2469" i="35"/>
  <c r="E2468" i="35"/>
  <c r="E2467" i="35"/>
  <c r="E2466" i="35"/>
  <c r="E2465" i="35"/>
  <c r="E2464" i="35"/>
  <c r="E2463" i="35"/>
  <c r="E2462" i="35"/>
  <c r="E2461" i="35"/>
  <c r="E2460" i="35"/>
  <c r="E2459" i="35"/>
  <c r="E2458" i="35"/>
  <c r="E2457" i="35"/>
  <c r="E2456" i="35"/>
  <c r="E2455" i="35"/>
  <c r="E2454" i="35"/>
  <c r="E2453" i="35"/>
  <c r="E2452" i="35"/>
  <c r="E2451" i="35"/>
  <c r="E2450" i="35"/>
  <c r="E2449" i="35"/>
  <c r="E2448" i="35"/>
  <c r="E2447" i="35"/>
  <c r="E2446" i="35"/>
  <c r="E2445" i="35"/>
  <c r="E2444" i="35"/>
  <c r="E2443" i="35"/>
  <c r="E2442" i="35"/>
  <c r="E2441" i="35"/>
  <c r="E2440" i="35"/>
  <c r="E2439" i="35"/>
  <c r="E2438" i="35"/>
  <c r="E2437" i="35"/>
  <c r="E2436" i="35"/>
  <c r="E2435" i="35"/>
  <c r="E2434" i="35"/>
  <c r="E2433" i="35"/>
  <c r="E2432" i="35"/>
  <c r="E2431" i="35"/>
  <c r="E2430" i="35"/>
  <c r="E2429" i="35"/>
  <c r="E2428" i="35"/>
  <c r="E2427" i="35"/>
  <c r="E2426" i="35"/>
  <c r="E2425" i="35"/>
  <c r="E2424" i="35"/>
  <c r="E2423" i="35"/>
  <c r="E2422" i="35"/>
  <c r="E2421" i="35"/>
  <c r="E2420" i="35"/>
  <c r="E2419" i="35"/>
  <c r="E2418" i="35"/>
  <c r="E2417" i="35"/>
  <c r="E2416" i="35"/>
  <c r="E2415" i="35"/>
  <c r="E2414" i="35"/>
  <c r="E2413" i="35"/>
  <c r="E2412" i="35"/>
  <c r="E2411" i="35"/>
  <c r="E2410" i="35"/>
  <c r="E2409" i="35"/>
  <c r="E2408" i="35"/>
  <c r="E2407" i="35"/>
  <c r="E2406" i="35"/>
  <c r="E2405" i="35"/>
  <c r="E2404" i="35"/>
  <c r="E2403" i="35"/>
  <c r="E2402" i="35"/>
  <c r="E2401" i="35"/>
  <c r="E2400" i="35"/>
  <c r="E2399" i="35"/>
  <c r="E2398" i="35"/>
  <c r="E2397" i="35"/>
  <c r="E2396" i="35"/>
  <c r="E2395" i="35"/>
  <c r="E2394" i="35"/>
  <c r="E2393" i="35"/>
  <c r="E2392" i="35"/>
  <c r="E2391" i="35"/>
  <c r="E2390" i="35"/>
  <c r="E2389" i="35"/>
  <c r="E2388" i="35"/>
  <c r="E2387" i="35"/>
  <c r="E2386" i="35"/>
  <c r="E2385" i="35"/>
  <c r="E2384" i="35"/>
  <c r="E2383" i="35"/>
  <c r="E2382" i="35"/>
  <c r="E2381" i="35"/>
  <c r="E2380" i="35"/>
  <c r="E2379" i="35"/>
  <c r="E2378" i="35"/>
  <c r="E2377" i="35"/>
  <c r="E2376" i="35"/>
  <c r="E2375" i="35"/>
  <c r="E2374" i="35"/>
  <c r="E2373" i="35"/>
  <c r="E2372" i="35"/>
  <c r="E2371" i="35"/>
  <c r="E2370" i="35"/>
  <c r="E2369" i="35"/>
  <c r="E2368" i="35"/>
  <c r="E2367" i="35"/>
  <c r="E2366" i="35"/>
  <c r="E2365" i="35"/>
  <c r="E2364" i="35"/>
  <c r="E2363" i="35"/>
  <c r="E2362" i="35"/>
  <c r="E2361" i="35"/>
  <c r="E2360" i="35"/>
  <c r="E2359" i="35"/>
  <c r="E2358" i="35"/>
  <c r="E2357" i="35"/>
  <c r="E2356" i="35"/>
  <c r="E2355" i="35"/>
  <c r="E2354" i="35"/>
  <c r="E2353" i="35"/>
  <c r="E2352" i="35"/>
  <c r="E2351" i="35"/>
  <c r="E2350" i="35"/>
  <c r="E2349" i="35"/>
  <c r="E2348" i="35"/>
  <c r="E2347" i="35"/>
  <c r="E2346" i="35"/>
  <c r="E2345" i="35"/>
  <c r="E2344" i="35"/>
  <c r="E2343" i="35"/>
  <c r="E2342" i="35"/>
  <c r="E2341" i="35"/>
  <c r="E2340" i="35"/>
  <c r="E2339" i="35"/>
  <c r="E2338" i="35"/>
  <c r="E2337" i="35"/>
  <c r="E2336" i="35"/>
  <c r="E2335" i="35"/>
  <c r="E2334" i="35"/>
  <c r="E2333" i="35"/>
  <c r="E2332" i="35"/>
  <c r="E2331" i="35"/>
  <c r="E2330" i="35"/>
  <c r="E2329" i="35"/>
  <c r="E2328" i="35"/>
  <c r="E2327" i="35"/>
  <c r="E2326" i="35"/>
  <c r="E2325" i="35"/>
  <c r="E2324" i="35"/>
  <c r="E2323" i="35"/>
  <c r="E2322" i="35"/>
  <c r="E2321" i="35"/>
  <c r="E2320" i="35"/>
  <c r="E2319" i="35"/>
  <c r="E2318" i="35"/>
  <c r="E2317" i="35"/>
  <c r="E2316" i="35"/>
  <c r="E2315" i="35"/>
  <c r="E2314" i="35"/>
  <c r="E2313" i="35"/>
  <c r="E2312" i="35"/>
  <c r="E2311" i="35"/>
  <c r="E2310" i="35"/>
  <c r="E2309" i="35"/>
  <c r="E2308" i="35"/>
  <c r="E2307" i="35"/>
  <c r="E2306" i="35"/>
  <c r="E2305" i="35"/>
  <c r="E2304" i="35"/>
  <c r="E2303" i="35"/>
  <c r="E2302" i="35"/>
  <c r="E2301" i="35"/>
  <c r="E2300" i="35"/>
  <c r="E2299" i="35"/>
  <c r="E2298" i="35"/>
  <c r="E2297" i="35"/>
  <c r="E2296" i="35"/>
  <c r="E2295" i="35"/>
  <c r="E2294" i="35"/>
  <c r="E2293" i="35"/>
  <c r="E2292" i="35"/>
  <c r="E2291" i="35"/>
  <c r="E2290" i="35"/>
  <c r="E2289" i="35"/>
  <c r="E2288" i="35"/>
  <c r="E2287" i="35"/>
  <c r="E2286" i="35"/>
  <c r="E2285" i="35"/>
  <c r="E2284" i="35"/>
  <c r="E2283" i="35"/>
  <c r="E2282" i="35"/>
  <c r="E2281" i="35"/>
  <c r="E2280" i="35"/>
  <c r="E2279" i="35"/>
  <c r="E2278" i="35"/>
  <c r="E2277" i="35"/>
  <c r="E2276" i="35"/>
  <c r="E2275" i="35"/>
  <c r="E2274" i="35"/>
  <c r="E2273" i="35"/>
  <c r="E2272" i="35"/>
  <c r="E2271" i="35"/>
  <c r="E2270" i="35"/>
  <c r="E2269" i="35"/>
  <c r="E2268" i="35"/>
  <c r="E2267" i="35"/>
  <c r="E2266" i="35"/>
  <c r="E2265" i="35"/>
  <c r="E2264" i="35"/>
  <c r="E2263" i="35"/>
  <c r="E2262" i="35"/>
  <c r="E2261" i="35"/>
  <c r="E2260" i="35"/>
  <c r="E2259" i="35"/>
  <c r="E2258" i="35"/>
  <c r="E2257" i="35"/>
  <c r="E2256" i="35"/>
  <c r="E2255" i="35"/>
  <c r="E2254" i="35"/>
  <c r="E2253" i="35"/>
  <c r="E2252" i="35"/>
  <c r="E2251" i="35"/>
  <c r="E2250" i="35"/>
  <c r="E2249" i="35"/>
  <c r="E2248" i="35"/>
  <c r="E2247" i="35"/>
  <c r="E2246" i="35"/>
  <c r="E2245" i="35"/>
  <c r="E2244" i="35"/>
  <c r="E2243" i="35"/>
  <c r="E2242" i="35"/>
  <c r="E2241" i="35"/>
  <c r="E2240" i="35"/>
  <c r="E2239" i="35"/>
  <c r="E2238" i="35"/>
  <c r="E2237" i="35"/>
  <c r="E2236" i="35"/>
  <c r="E2235" i="35"/>
  <c r="E2234" i="35"/>
  <c r="E2233" i="35"/>
  <c r="E2232" i="35"/>
  <c r="E2231" i="35"/>
  <c r="E2230" i="35"/>
  <c r="E2229" i="35"/>
  <c r="E2228" i="35"/>
  <c r="E2227" i="35"/>
  <c r="E2226" i="35"/>
  <c r="E2225" i="35"/>
  <c r="E2224" i="35"/>
  <c r="E2223" i="35"/>
  <c r="E2222" i="35"/>
  <c r="E2221" i="35"/>
  <c r="E2220" i="35"/>
  <c r="E2219" i="35"/>
  <c r="E2218" i="35"/>
  <c r="E2217" i="35"/>
  <c r="E2216" i="35"/>
  <c r="E2215" i="35"/>
  <c r="E2214" i="35"/>
  <c r="E2213" i="35"/>
  <c r="E2212" i="35"/>
  <c r="E2211" i="35"/>
  <c r="E2210" i="35"/>
  <c r="E2209" i="35"/>
  <c r="E2208" i="35"/>
  <c r="E2207" i="35"/>
  <c r="E2206" i="35"/>
  <c r="E2205" i="35"/>
  <c r="E2204" i="35"/>
  <c r="E2203" i="35"/>
  <c r="E2202" i="35"/>
  <c r="E2201" i="35"/>
  <c r="E2200" i="35"/>
  <c r="E2199" i="35"/>
  <c r="E2198" i="35"/>
  <c r="E2197" i="35"/>
  <c r="E2196" i="35"/>
  <c r="E2195" i="35"/>
  <c r="E2194" i="35"/>
  <c r="E2193" i="35"/>
  <c r="E2192" i="35"/>
  <c r="E2191" i="35"/>
  <c r="E2190" i="35"/>
  <c r="E2189" i="35"/>
  <c r="E2188" i="35"/>
  <c r="E2187" i="35"/>
  <c r="E2186" i="35"/>
  <c r="E2185" i="35"/>
  <c r="E2184" i="35"/>
  <c r="E2183" i="35"/>
  <c r="E2182" i="35"/>
  <c r="E2181" i="35"/>
  <c r="E2180" i="35"/>
  <c r="E2179" i="35"/>
  <c r="E2178" i="35"/>
  <c r="E2177" i="35"/>
  <c r="E2176" i="35"/>
  <c r="E2175" i="35"/>
  <c r="E2174" i="35"/>
  <c r="E2173" i="35"/>
  <c r="E2172" i="35"/>
  <c r="E2171" i="35"/>
  <c r="E2170" i="35"/>
  <c r="E2169" i="35"/>
  <c r="E2168" i="35"/>
  <c r="E2167" i="35"/>
  <c r="E2166" i="35"/>
  <c r="E2165" i="35"/>
  <c r="E2164" i="35"/>
  <c r="E2163" i="35"/>
  <c r="E2162" i="35"/>
  <c r="E2161" i="35"/>
  <c r="E2160" i="35"/>
  <c r="E2159" i="35"/>
  <c r="E2158" i="35"/>
  <c r="E2157" i="35"/>
  <c r="E2156" i="35"/>
  <c r="E2155" i="35"/>
  <c r="E2154" i="35"/>
  <c r="E2153" i="35"/>
  <c r="E2152" i="35"/>
  <c r="E2151" i="35"/>
  <c r="E2150" i="35"/>
  <c r="E2149" i="35"/>
  <c r="E2148" i="35"/>
  <c r="E2147" i="35"/>
  <c r="E2146" i="35"/>
  <c r="E2145" i="35"/>
  <c r="E2144" i="35"/>
  <c r="E2143" i="35"/>
  <c r="E2142" i="35"/>
  <c r="E2141" i="35"/>
  <c r="E2140" i="35"/>
  <c r="E2139" i="35"/>
  <c r="E2138" i="35"/>
  <c r="E2137" i="35"/>
  <c r="E2136" i="35"/>
  <c r="E2135" i="35"/>
  <c r="E2134" i="35"/>
  <c r="E2133" i="35"/>
  <c r="E2132" i="35"/>
  <c r="E2131" i="35"/>
  <c r="E2130" i="35"/>
  <c r="E2129" i="35"/>
  <c r="E2128" i="35"/>
  <c r="E2127" i="35"/>
  <c r="E2126" i="35"/>
  <c r="E2125" i="35"/>
  <c r="E2124" i="35"/>
  <c r="E2123" i="35"/>
  <c r="E2122" i="35"/>
  <c r="E2121" i="35"/>
  <c r="E2120" i="35"/>
  <c r="E2119" i="35"/>
  <c r="E2118" i="35"/>
  <c r="E2117" i="35"/>
  <c r="E2116" i="35"/>
  <c r="E2115" i="35"/>
  <c r="E2114" i="35"/>
  <c r="E2113" i="35"/>
  <c r="E2112" i="35"/>
  <c r="E2111" i="35"/>
  <c r="E2110" i="35"/>
  <c r="E2109" i="35"/>
  <c r="E2108" i="35"/>
  <c r="E2107" i="35"/>
  <c r="E2106" i="35"/>
  <c r="E2105" i="35"/>
  <c r="E2104" i="35"/>
  <c r="E2103" i="35"/>
  <c r="E2102" i="35"/>
  <c r="E2101" i="35"/>
  <c r="E2100" i="35"/>
  <c r="E2099" i="35"/>
  <c r="E2098" i="35"/>
  <c r="E2097" i="35"/>
  <c r="E2096" i="35"/>
  <c r="E2095" i="35"/>
  <c r="E2094" i="35"/>
  <c r="E2093" i="35"/>
  <c r="E2092" i="35"/>
  <c r="E2091" i="35"/>
  <c r="E2090" i="35"/>
  <c r="E2089" i="35"/>
  <c r="E2088" i="35"/>
  <c r="E2087" i="35"/>
  <c r="E2086" i="35"/>
  <c r="E2085" i="35"/>
  <c r="E2084" i="35"/>
  <c r="E2083" i="35"/>
  <c r="E2082" i="35"/>
  <c r="E2081" i="35"/>
  <c r="E2080" i="35"/>
  <c r="E2079" i="35"/>
  <c r="E2078" i="35"/>
  <c r="E2077" i="35"/>
  <c r="E2076" i="35"/>
  <c r="E2075" i="35"/>
  <c r="E2074" i="35"/>
  <c r="E2073" i="35"/>
  <c r="E2072" i="35"/>
  <c r="E2071" i="35"/>
  <c r="E2070" i="35"/>
  <c r="E2069" i="35"/>
  <c r="E2068" i="35"/>
  <c r="E2067" i="35"/>
  <c r="E2066" i="35"/>
  <c r="E2065" i="35"/>
  <c r="E2064" i="35"/>
  <c r="E2063" i="35"/>
  <c r="E2062" i="35"/>
  <c r="E2061" i="35"/>
  <c r="E2060" i="35"/>
  <c r="E2059" i="35"/>
  <c r="E2058" i="35"/>
  <c r="E2057" i="35"/>
  <c r="E2056" i="35"/>
  <c r="E2055" i="35"/>
  <c r="E2054" i="35"/>
  <c r="E2053" i="35"/>
  <c r="E2052" i="35"/>
  <c r="E2051" i="35"/>
  <c r="E2050" i="35"/>
  <c r="E2049" i="35"/>
  <c r="E2048" i="35"/>
  <c r="E2047" i="35"/>
  <c r="E2046" i="35"/>
  <c r="E2045" i="35"/>
  <c r="E2044" i="35"/>
  <c r="E2043" i="35"/>
  <c r="E2042" i="35"/>
  <c r="E2041" i="35"/>
  <c r="E2040" i="35"/>
  <c r="E2039" i="35"/>
  <c r="E2038" i="35"/>
  <c r="E2037" i="35"/>
  <c r="E2036" i="35"/>
  <c r="E2035" i="35"/>
  <c r="E2034" i="35"/>
  <c r="E2033" i="35"/>
  <c r="E2032" i="35"/>
  <c r="E2031" i="35"/>
  <c r="E2030" i="35"/>
  <c r="E2029" i="35"/>
  <c r="E2028" i="35"/>
  <c r="E2027" i="35"/>
  <c r="E2026" i="35"/>
  <c r="E2025" i="35"/>
  <c r="E2024" i="35"/>
  <c r="E2023" i="35"/>
  <c r="E2022" i="35"/>
  <c r="E2021" i="35"/>
  <c r="E2020" i="35"/>
  <c r="E2019" i="35"/>
  <c r="E2018" i="35"/>
  <c r="E2017" i="35"/>
  <c r="E2016" i="35"/>
  <c r="E2015" i="35"/>
  <c r="E2014" i="35"/>
  <c r="E2013" i="35"/>
  <c r="E2012" i="35"/>
  <c r="E2011" i="35"/>
  <c r="E2010" i="35"/>
  <c r="E2009" i="35"/>
  <c r="E2008" i="35"/>
  <c r="E2007" i="35"/>
  <c r="E2006" i="35"/>
  <c r="E2005" i="35"/>
  <c r="E2004" i="35"/>
  <c r="E2003" i="35"/>
  <c r="E2002" i="35"/>
  <c r="E2001" i="35"/>
  <c r="E2000" i="35"/>
  <c r="E1999" i="35"/>
  <c r="E1998" i="35"/>
  <c r="E1997" i="35"/>
  <c r="E1996" i="35"/>
  <c r="E1995" i="35"/>
  <c r="E1994" i="35"/>
  <c r="E1993" i="35"/>
  <c r="E1992" i="35"/>
  <c r="E1991" i="35"/>
  <c r="E1990" i="35"/>
  <c r="E1989" i="35"/>
  <c r="E1988" i="35"/>
  <c r="E1987" i="35"/>
  <c r="E1986" i="35"/>
  <c r="E1985" i="35"/>
  <c r="E1984" i="35"/>
  <c r="E1983" i="35"/>
  <c r="E1982" i="35"/>
  <c r="E1981" i="35"/>
  <c r="E1980" i="35"/>
  <c r="E1979" i="35"/>
  <c r="E1978" i="35"/>
  <c r="E1977" i="35"/>
  <c r="E1976" i="35"/>
  <c r="E1975" i="35"/>
  <c r="E1974" i="35"/>
  <c r="E1973" i="35"/>
  <c r="E1972" i="35"/>
  <c r="E1971" i="35"/>
  <c r="E1970" i="35"/>
  <c r="E1969" i="35"/>
  <c r="E1968" i="35"/>
  <c r="E1967" i="35"/>
  <c r="E1966" i="35"/>
  <c r="E1965" i="35"/>
  <c r="E1964" i="35"/>
  <c r="E1963" i="35"/>
  <c r="E1962" i="35"/>
  <c r="E1961" i="35"/>
  <c r="E1960" i="35"/>
  <c r="E1959" i="35"/>
  <c r="E1958" i="35"/>
  <c r="E1957" i="35"/>
  <c r="E1956" i="35"/>
  <c r="E1955" i="35"/>
  <c r="E1954" i="35"/>
  <c r="E1953" i="35"/>
  <c r="E1952" i="35"/>
  <c r="E1951" i="35"/>
  <c r="E1950" i="35"/>
  <c r="E1949" i="35"/>
  <c r="E1948" i="35"/>
  <c r="E1947" i="35"/>
  <c r="E1946" i="35"/>
  <c r="E1945" i="35"/>
  <c r="E1944" i="35"/>
  <c r="E1943" i="35"/>
  <c r="E1942" i="35"/>
  <c r="E1941" i="35"/>
  <c r="E1940" i="35"/>
  <c r="E1939" i="35"/>
  <c r="E1938" i="35"/>
  <c r="E1937" i="35"/>
  <c r="E1936" i="35"/>
  <c r="E1935" i="35"/>
  <c r="E1934" i="35"/>
  <c r="E1933" i="35"/>
  <c r="E1932" i="35"/>
  <c r="E1931" i="35"/>
  <c r="E1930" i="35"/>
  <c r="E1929" i="35"/>
  <c r="E1928" i="35"/>
  <c r="E1927" i="35"/>
  <c r="E1926" i="35"/>
  <c r="E1925" i="35"/>
  <c r="E1924" i="35"/>
  <c r="E1923" i="35"/>
  <c r="E1922" i="35"/>
  <c r="E1921" i="35"/>
  <c r="E1920" i="35"/>
  <c r="E1919" i="35"/>
  <c r="E1918" i="35"/>
  <c r="E1917" i="35"/>
  <c r="E1916" i="35"/>
  <c r="E1915" i="35"/>
  <c r="E1914" i="35"/>
  <c r="E1913" i="35"/>
  <c r="E1912" i="35"/>
  <c r="E1911" i="35"/>
  <c r="E1910" i="35"/>
  <c r="E1909" i="35"/>
  <c r="E1908" i="35"/>
  <c r="E1907" i="35"/>
  <c r="E1906" i="35"/>
  <c r="E1905" i="35"/>
  <c r="E1904" i="35"/>
  <c r="E1903" i="35"/>
  <c r="E1902" i="35"/>
  <c r="E1901" i="35"/>
  <c r="E1900" i="35"/>
  <c r="E1899" i="35"/>
  <c r="E1898" i="35"/>
  <c r="E1897" i="35"/>
  <c r="E1896" i="35"/>
  <c r="E1895" i="35"/>
  <c r="E1894" i="35"/>
  <c r="E1893" i="35"/>
  <c r="E1892" i="35"/>
  <c r="E1891" i="35"/>
  <c r="E1890" i="35"/>
  <c r="E1889" i="35"/>
  <c r="E1888" i="35"/>
  <c r="E1887" i="35"/>
  <c r="E1886" i="35"/>
  <c r="E1885" i="35"/>
  <c r="E1884" i="35"/>
  <c r="E1883" i="35"/>
  <c r="E1882" i="35"/>
  <c r="E1881" i="35"/>
  <c r="E1880" i="35"/>
  <c r="E1879" i="35"/>
  <c r="E1878" i="35"/>
  <c r="E1877" i="35"/>
  <c r="E1876" i="35"/>
  <c r="E1875" i="35"/>
  <c r="E1874" i="35"/>
  <c r="E1873" i="35"/>
  <c r="E1872" i="35"/>
  <c r="E1871" i="35"/>
  <c r="E1870" i="35"/>
  <c r="E1869" i="35"/>
  <c r="E1868" i="35"/>
  <c r="E1867" i="35"/>
  <c r="E1866" i="35"/>
  <c r="E1865" i="35"/>
  <c r="E1864" i="35"/>
  <c r="E1863" i="35"/>
  <c r="E1862" i="35"/>
  <c r="E1861" i="35"/>
  <c r="E1860" i="35"/>
  <c r="E1859" i="35"/>
  <c r="E1858" i="35"/>
  <c r="E1857" i="35"/>
  <c r="E1856" i="35"/>
  <c r="E1855" i="35"/>
  <c r="E1854" i="35"/>
  <c r="E1853" i="35"/>
  <c r="E1852" i="35"/>
  <c r="E1851" i="35"/>
  <c r="E1850" i="35"/>
  <c r="E1849" i="35"/>
  <c r="E1848" i="35"/>
  <c r="E1847" i="35"/>
  <c r="E1846" i="35"/>
  <c r="E1845" i="35"/>
  <c r="E1844" i="35"/>
  <c r="E1843" i="35"/>
  <c r="E1842" i="35"/>
  <c r="E1841" i="35"/>
  <c r="E1840" i="35"/>
  <c r="E1839" i="35"/>
  <c r="E1838" i="35"/>
  <c r="E1837" i="35"/>
  <c r="E1836" i="35"/>
  <c r="E1835" i="35"/>
  <c r="E1834" i="35"/>
  <c r="E1833" i="35"/>
  <c r="E1832" i="35"/>
  <c r="E1831" i="35"/>
  <c r="E1830" i="35"/>
  <c r="E1829" i="35"/>
  <c r="E1828" i="35"/>
  <c r="E1827" i="35"/>
  <c r="E1826" i="35"/>
  <c r="E1825" i="35"/>
  <c r="E1824" i="35"/>
  <c r="E1823" i="35"/>
  <c r="E1822" i="35"/>
  <c r="E1821" i="35"/>
  <c r="E1820" i="35"/>
  <c r="E1819" i="35"/>
  <c r="E1818" i="35"/>
  <c r="E1817" i="35"/>
  <c r="E1816" i="35"/>
  <c r="E1815" i="35"/>
  <c r="E1814" i="35"/>
  <c r="E1813" i="35"/>
  <c r="E1812" i="35"/>
  <c r="E1811" i="35"/>
  <c r="E1810" i="35"/>
  <c r="E1809" i="35"/>
  <c r="E1808" i="35"/>
  <c r="E1807" i="35"/>
  <c r="E1806" i="35"/>
  <c r="E1805" i="35"/>
  <c r="E1804" i="35"/>
  <c r="E1803" i="35"/>
  <c r="E1802" i="35"/>
  <c r="E1801" i="35"/>
  <c r="E1800" i="35"/>
  <c r="E1799" i="35"/>
  <c r="E1798" i="35"/>
  <c r="E1797" i="35"/>
  <c r="E1796" i="35"/>
  <c r="E1795" i="35"/>
  <c r="E1794" i="35"/>
  <c r="E1793" i="35"/>
  <c r="E1792" i="35"/>
  <c r="E1791" i="35"/>
  <c r="E1790" i="35"/>
  <c r="E1789" i="35"/>
  <c r="E1788" i="35"/>
  <c r="E1787" i="35"/>
  <c r="E1786" i="35"/>
  <c r="E1785" i="35"/>
  <c r="E1784" i="35"/>
  <c r="E1783" i="35"/>
  <c r="E1782" i="35"/>
  <c r="E1781" i="35"/>
  <c r="E1780" i="35"/>
  <c r="E1779" i="35"/>
  <c r="E1778" i="35"/>
  <c r="E1777" i="35"/>
  <c r="E1776" i="35"/>
  <c r="E1775" i="35"/>
  <c r="E1774" i="35"/>
  <c r="E1773" i="35"/>
  <c r="E1772" i="35"/>
  <c r="E1771" i="35"/>
  <c r="E1770" i="35"/>
  <c r="E1769" i="35"/>
  <c r="E1768" i="35"/>
  <c r="E1767" i="35"/>
  <c r="E1766" i="35"/>
  <c r="E1765" i="35"/>
  <c r="E1764" i="35"/>
  <c r="E1763" i="35"/>
  <c r="E1762" i="35"/>
  <c r="E1761" i="35"/>
  <c r="E1760" i="35"/>
  <c r="E1759" i="35"/>
  <c r="E1758" i="35"/>
  <c r="E1757" i="35"/>
  <c r="E1756" i="35"/>
  <c r="E1755" i="35"/>
  <c r="E1754" i="35"/>
  <c r="E1753" i="35"/>
  <c r="E1752" i="35"/>
  <c r="E1751" i="35"/>
  <c r="E1750" i="35"/>
  <c r="E1749" i="35"/>
  <c r="E1748" i="35"/>
  <c r="E1747" i="35"/>
  <c r="E1746" i="35"/>
  <c r="E1745" i="35"/>
  <c r="E1744" i="35"/>
  <c r="E1743" i="35"/>
  <c r="E1742" i="35"/>
  <c r="E1741" i="35"/>
  <c r="E1740" i="35"/>
  <c r="E1739" i="35"/>
  <c r="E1738" i="35"/>
  <c r="E1737" i="35"/>
  <c r="E1736" i="35"/>
  <c r="E1735" i="35"/>
  <c r="E1734" i="35"/>
  <c r="E1733" i="35"/>
  <c r="E1732" i="35"/>
  <c r="E1731" i="35"/>
  <c r="E1730" i="35"/>
  <c r="E1729" i="35"/>
  <c r="E1728" i="35"/>
  <c r="E1727" i="35"/>
  <c r="E1726" i="35"/>
  <c r="E1725" i="35"/>
  <c r="E1724" i="35"/>
  <c r="E1723" i="35"/>
  <c r="E1722" i="35"/>
  <c r="E1721" i="35"/>
  <c r="E1720" i="35"/>
  <c r="E1719" i="35"/>
  <c r="E1718" i="35"/>
  <c r="E1717" i="35"/>
  <c r="E1716" i="35"/>
  <c r="E1715" i="35"/>
  <c r="E1714" i="35"/>
  <c r="E1713" i="35"/>
  <c r="E1712" i="35"/>
  <c r="E1711" i="35"/>
  <c r="E1710" i="35"/>
  <c r="E1709" i="35"/>
  <c r="E1708" i="35"/>
  <c r="E1707" i="35"/>
  <c r="E1706" i="35"/>
  <c r="E1705" i="35"/>
  <c r="E1704" i="35"/>
  <c r="E1703" i="35"/>
  <c r="E1702" i="35"/>
  <c r="E1701" i="35"/>
  <c r="E1700" i="35"/>
  <c r="E1699" i="35"/>
  <c r="E1698" i="35"/>
  <c r="E1697" i="35"/>
  <c r="E1696" i="35"/>
  <c r="E1695" i="35"/>
  <c r="E1694" i="35"/>
  <c r="E1693" i="35"/>
  <c r="E1692" i="35"/>
  <c r="E1691" i="35"/>
  <c r="E1690" i="35"/>
  <c r="E1689" i="35"/>
  <c r="E1688" i="35"/>
  <c r="E1687" i="35"/>
  <c r="E1686" i="35"/>
  <c r="E1685" i="35"/>
  <c r="E1684" i="35"/>
  <c r="E1683" i="35"/>
  <c r="E1682" i="35"/>
  <c r="E1681" i="35"/>
  <c r="E1680" i="35"/>
  <c r="E1679" i="35"/>
  <c r="E1678" i="35"/>
  <c r="E1677" i="35"/>
  <c r="E1676" i="35"/>
  <c r="E1675" i="35"/>
  <c r="E1674" i="35"/>
  <c r="E1673" i="35"/>
  <c r="E1672" i="35"/>
  <c r="E1671" i="35"/>
  <c r="E1670" i="35"/>
  <c r="E1669" i="35"/>
  <c r="E1668" i="35"/>
  <c r="E1667" i="35"/>
  <c r="E1666" i="35"/>
  <c r="E1665" i="35"/>
  <c r="E1664" i="35"/>
  <c r="E1663" i="35"/>
  <c r="E1662" i="35"/>
  <c r="E1661" i="35"/>
  <c r="E1660" i="35"/>
  <c r="E1659" i="35"/>
  <c r="E1658" i="35"/>
  <c r="E1657" i="35"/>
  <c r="E1656" i="35"/>
  <c r="E1655" i="35"/>
  <c r="E1654" i="35"/>
  <c r="E1653" i="35"/>
  <c r="E1652" i="35"/>
  <c r="E1651" i="35"/>
  <c r="E1650" i="35"/>
  <c r="E1649" i="35"/>
  <c r="E1648" i="35"/>
  <c r="E1647" i="35"/>
  <c r="E1646" i="35"/>
  <c r="E1645" i="35"/>
  <c r="E1644" i="35"/>
  <c r="E1643" i="35"/>
  <c r="E1642" i="35"/>
  <c r="E1641" i="35"/>
  <c r="E1640" i="35"/>
  <c r="E1639" i="35"/>
  <c r="E1638" i="35"/>
  <c r="E1637" i="35"/>
  <c r="E1636" i="35"/>
  <c r="E1635" i="35"/>
  <c r="E1634" i="35"/>
  <c r="E1633" i="35"/>
  <c r="E1632" i="35"/>
  <c r="E1631" i="35"/>
  <c r="E1630" i="35"/>
  <c r="E1629" i="35"/>
  <c r="E1628" i="35"/>
  <c r="E1627" i="35"/>
  <c r="E1626" i="35"/>
  <c r="E1625" i="35"/>
  <c r="E1624" i="35"/>
  <c r="E1623" i="35"/>
  <c r="E1622" i="35"/>
  <c r="E1621" i="35"/>
  <c r="E1620" i="35"/>
  <c r="E1619" i="35"/>
  <c r="E1618" i="35"/>
  <c r="E1617" i="35"/>
  <c r="E1616" i="35"/>
  <c r="E1615" i="35"/>
  <c r="E1614" i="35"/>
  <c r="E1613" i="35"/>
  <c r="E1612" i="35"/>
  <c r="E1611" i="35"/>
  <c r="E1610" i="35"/>
  <c r="E1609" i="35"/>
  <c r="E1608" i="35"/>
  <c r="E1607" i="35"/>
  <c r="E1606" i="35"/>
  <c r="E1605" i="35"/>
  <c r="E1604" i="35"/>
  <c r="E1603" i="35"/>
  <c r="E1602" i="35"/>
  <c r="E1601" i="35"/>
  <c r="E1600" i="35"/>
  <c r="E1599" i="35"/>
  <c r="E1598" i="35"/>
  <c r="E1597" i="35"/>
  <c r="E1596" i="35"/>
  <c r="E1595" i="35"/>
  <c r="E1594" i="35"/>
  <c r="E1593" i="35"/>
  <c r="E1592" i="35"/>
  <c r="E1591" i="35"/>
  <c r="E1590" i="35"/>
  <c r="E1589" i="35"/>
  <c r="E1588" i="35"/>
  <c r="E1587" i="35"/>
  <c r="E1586" i="35"/>
  <c r="E1585" i="35"/>
  <c r="E1584" i="35"/>
  <c r="E1583" i="35"/>
  <c r="E1582" i="35"/>
  <c r="E1581" i="35"/>
  <c r="E1580" i="35"/>
  <c r="E1579" i="35"/>
  <c r="E1578" i="35"/>
  <c r="E1577" i="35"/>
  <c r="E1576" i="35"/>
  <c r="E1575" i="35"/>
  <c r="E1574" i="35"/>
  <c r="E1573" i="35"/>
  <c r="E1572" i="35"/>
  <c r="E1571" i="35"/>
  <c r="E1570" i="35"/>
  <c r="E1569" i="35"/>
  <c r="E1568" i="35"/>
  <c r="E1567" i="35"/>
  <c r="E1566" i="35"/>
  <c r="E1565" i="35"/>
  <c r="E1564" i="35"/>
  <c r="E1563" i="35"/>
  <c r="E1562" i="35"/>
  <c r="E1561" i="35"/>
  <c r="E1560" i="35"/>
  <c r="E1559" i="35"/>
  <c r="E1558" i="35"/>
  <c r="E1557" i="35"/>
  <c r="E1556" i="35"/>
  <c r="E1555" i="35"/>
  <c r="E1554" i="35"/>
  <c r="E1553" i="35"/>
  <c r="E1552" i="35"/>
  <c r="E1551" i="35"/>
  <c r="E1550" i="35"/>
  <c r="E1549" i="35"/>
  <c r="E1548" i="35"/>
  <c r="E1547" i="35"/>
  <c r="E1546" i="35"/>
  <c r="E1545" i="35"/>
  <c r="E1544" i="35"/>
  <c r="E1543" i="35"/>
  <c r="E1542" i="35"/>
  <c r="E1541" i="35"/>
  <c r="E1540" i="35"/>
  <c r="E1539" i="35"/>
  <c r="E1538" i="35"/>
  <c r="E1537" i="35"/>
  <c r="E1536" i="35"/>
  <c r="E1535" i="35"/>
  <c r="E1534" i="35"/>
  <c r="E1533" i="35"/>
  <c r="E1532" i="35"/>
  <c r="E1531" i="35"/>
  <c r="E1530" i="35"/>
  <c r="E1529" i="35"/>
  <c r="E1528" i="35"/>
  <c r="E1527" i="35"/>
  <c r="E1526" i="35"/>
  <c r="E1525" i="35"/>
  <c r="E1524" i="35"/>
  <c r="E1523" i="35"/>
  <c r="E1522" i="35"/>
  <c r="E1521" i="35"/>
  <c r="E1520" i="35"/>
  <c r="E1519" i="35"/>
  <c r="E1518" i="35"/>
  <c r="E1517" i="35"/>
  <c r="E1516" i="35"/>
  <c r="E1515" i="35"/>
  <c r="E1514" i="35"/>
  <c r="E1513" i="35"/>
  <c r="E1512" i="35"/>
  <c r="E1511" i="35"/>
  <c r="E1510" i="35"/>
  <c r="E1509" i="35"/>
  <c r="E1508" i="35"/>
  <c r="E1507" i="35"/>
  <c r="E1506" i="35"/>
  <c r="E1505" i="35"/>
  <c r="E1504" i="35"/>
  <c r="E1503" i="35"/>
  <c r="E1502" i="35"/>
  <c r="E1501" i="35"/>
  <c r="E1500" i="35"/>
  <c r="E1499" i="35"/>
  <c r="E1498" i="35"/>
  <c r="E1497" i="35"/>
  <c r="E1496" i="35"/>
  <c r="E1495" i="35"/>
  <c r="E1494" i="35"/>
  <c r="E1493" i="35"/>
  <c r="E1492" i="35"/>
  <c r="E1491" i="35"/>
  <c r="E1490" i="35"/>
  <c r="E1489" i="35"/>
  <c r="E1488" i="35"/>
  <c r="E1487" i="35"/>
  <c r="E1486" i="35"/>
  <c r="E1485" i="35"/>
  <c r="E1484" i="35"/>
  <c r="E1483" i="35"/>
  <c r="E1482" i="35"/>
  <c r="E1481" i="35"/>
  <c r="E1480" i="35"/>
  <c r="E1479" i="35"/>
  <c r="E1478" i="35"/>
  <c r="E1477" i="35"/>
  <c r="E1476" i="35"/>
  <c r="E1475" i="35"/>
  <c r="E1474" i="35"/>
  <c r="E1473" i="35"/>
  <c r="E1472" i="35"/>
  <c r="E1471" i="35"/>
  <c r="E1470" i="35"/>
  <c r="E1469" i="35"/>
  <c r="E1468" i="35"/>
  <c r="E1467" i="35"/>
  <c r="E1466" i="35"/>
  <c r="E1465" i="35"/>
  <c r="E1464" i="35"/>
  <c r="E1463" i="35"/>
  <c r="E1462" i="35"/>
  <c r="E1461" i="35"/>
  <c r="E1460" i="35"/>
  <c r="E1459" i="35"/>
  <c r="E1458" i="35"/>
  <c r="E1457" i="35"/>
  <c r="E1456" i="35"/>
  <c r="E1455" i="35"/>
  <c r="E1454" i="35"/>
  <c r="E1453" i="35"/>
  <c r="E1452" i="35"/>
  <c r="E1451" i="35"/>
  <c r="E1450" i="35"/>
  <c r="E1449" i="35"/>
  <c r="E1448" i="35"/>
  <c r="E1447" i="35"/>
  <c r="E1446" i="35"/>
  <c r="E1445" i="35"/>
  <c r="E1444" i="35"/>
  <c r="E1443" i="35"/>
  <c r="E1442" i="35"/>
  <c r="E1441" i="35"/>
  <c r="E1440" i="35"/>
  <c r="E1439" i="35"/>
  <c r="E1438" i="35"/>
  <c r="E1437" i="35"/>
  <c r="E1436" i="35"/>
  <c r="E1435" i="35"/>
  <c r="E1434" i="35"/>
  <c r="E1433" i="35"/>
  <c r="E1432" i="35"/>
  <c r="E1431" i="35"/>
  <c r="E1430" i="35"/>
  <c r="E1429" i="35"/>
  <c r="E1428" i="35"/>
  <c r="E1427" i="35"/>
  <c r="E1426" i="35"/>
  <c r="E1425" i="35"/>
  <c r="E1424" i="35"/>
  <c r="E1423" i="35"/>
  <c r="E1422" i="35"/>
  <c r="E1421" i="35"/>
  <c r="E1420" i="35"/>
  <c r="E1419" i="35"/>
  <c r="E1418" i="35"/>
  <c r="E1417" i="35"/>
  <c r="E1416" i="35"/>
  <c r="E1415" i="35"/>
  <c r="E1414" i="35"/>
  <c r="E1413" i="35"/>
  <c r="E1412" i="35"/>
  <c r="E1411" i="35"/>
  <c r="E1410" i="35"/>
  <c r="E1409" i="35"/>
  <c r="E1408" i="35"/>
  <c r="E1407" i="35"/>
  <c r="E1406" i="35"/>
  <c r="E1405" i="35"/>
  <c r="E1404" i="35"/>
  <c r="E1403" i="35"/>
  <c r="E1402" i="35"/>
  <c r="E1401" i="35"/>
  <c r="E1400" i="35"/>
  <c r="E1399" i="35"/>
  <c r="E1398" i="35"/>
  <c r="E1397" i="35"/>
  <c r="E1396" i="35"/>
  <c r="E1395" i="35"/>
  <c r="E1394" i="35"/>
  <c r="E1393" i="35"/>
  <c r="E1392" i="35"/>
  <c r="E1391" i="35"/>
  <c r="E1390" i="35"/>
  <c r="E1389" i="35"/>
  <c r="E1388" i="35"/>
  <c r="E1387" i="35"/>
  <c r="E1386" i="35"/>
  <c r="E1385" i="35"/>
  <c r="E1384" i="35"/>
  <c r="E1383" i="35"/>
  <c r="E1382" i="35"/>
  <c r="E1381" i="35"/>
  <c r="E1380" i="35"/>
  <c r="E1379" i="35"/>
  <c r="E1378" i="35"/>
  <c r="E1377" i="35"/>
  <c r="E1376" i="35"/>
  <c r="E1375" i="35"/>
  <c r="E1374" i="35"/>
  <c r="E1373" i="35"/>
  <c r="E1372" i="35"/>
  <c r="E1371" i="35"/>
  <c r="E1370" i="35"/>
  <c r="E1369" i="35"/>
  <c r="E1368" i="35"/>
  <c r="E1367" i="35"/>
  <c r="E1366" i="35"/>
  <c r="E1365" i="35"/>
  <c r="E1364" i="35"/>
  <c r="E1363" i="35"/>
  <c r="E1362" i="35"/>
  <c r="E1361" i="35"/>
  <c r="E1360" i="35"/>
  <c r="E1359" i="35"/>
  <c r="E1358" i="35"/>
  <c r="E1357" i="35"/>
  <c r="E1356" i="35"/>
  <c r="E1355" i="35"/>
  <c r="E1354" i="35"/>
  <c r="E1353" i="35"/>
  <c r="E1352" i="35"/>
  <c r="E1351" i="35"/>
  <c r="E1350" i="35"/>
  <c r="E1349" i="35"/>
  <c r="E1348" i="35"/>
  <c r="E1347" i="35"/>
  <c r="E1346" i="35"/>
  <c r="E1345" i="35"/>
  <c r="E1344" i="35"/>
  <c r="E1343" i="35"/>
  <c r="E1342" i="35"/>
  <c r="E1341" i="35"/>
  <c r="E1340" i="35"/>
  <c r="E1339" i="35"/>
  <c r="E1338" i="35"/>
  <c r="E1337" i="35"/>
  <c r="E1336" i="35"/>
  <c r="E1335" i="35"/>
  <c r="E1334" i="35"/>
  <c r="E1333" i="35"/>
  <c r="E1332" i="35"/>
  <c r="E1331" i="35"/>
  <c r="E1330" i="35"/>
  <c r="E1329" i="35"/>
  <c r="E1328" i="35"/>
  <c r="E1327" i="35"/>
  <c r="E1326" i="35"/>
  <c r="E1325" i="35"/>
  <c r="E1324" i="35"/>
  <c r="E1323" i="35"/>
  <c r="E1322" i="35"/>
  <c r="E1321" i="35"/>
  <c r="E1320" i="35"/>
  <c r="E1319" i="35"/>
  <c r="E1318" i="35"/>
  <c r="E1317" i="35"/>
  <c r="E1316" i="35"/>
  <c r="E1315" i="35"/>
  <c r="E1314" i="35"/>
  <c r="E1313" i="35"/>
  <c r="E1312" i="35"/>
  <c r="E1311" i="35"/>
  <c r="E1310" i="35"/>
  <c r="E1309" i="35"/>
  <c r="E1308" i="35"/>
  <c r="E1307" i="35"/>
  <c r="E1306" i="35"/>
  <c r="E1305" i="35"/>
  <c r="E1304" i="35"/>
  <c r="E1303" i="35"/>
  <c r="E1302" i="35"/>
  <c r="E1301" i="35"/>
  <c r="E1300" i="35"/>
  <c r="E1299" i="35"/>
  <c r="E1298" i="35"/>
  <c r="E1297" i="35"/>
  <c r="E1296" i="35"/>
  <c r="E1295" i="35"/>
  <c r="E1294" i="35"/>
  <c r="E1293" i="35"/>
  <c r="E1292" i="35"/>
  <c r="E1291" i="35"/>
  <c r="E1290" i="35"/>
  <c r="E1289" i="35"/>
  <c r="E1288" i="35"/>
  <c r="E1287" i="35"/>
  <c r="E1286" i="35"/>
  <c r="E1285" i="35"/>
  <c r="E1284" i="35"/>
  <c r="E1283" i="35"/>
  <c r="E1282" i="35"/>
  <c r="E1281" i="35"/>
  <c r="E1280" i="35"/>
  <c r="E1279" i="35"/>
  <c r="E1278" i="35"/>
  <c r="E1277" i="35"/>
  <c r="E1276" i="35"/>
  <c r="E1275" i="35"/>
  <c r="E1274" i="35"/>
  <c r="E1273" i="35"/>
  <c r="E1272" i="35"/>
  <c r="E1271" i="35"/>
  <c r="E1270" i="35"/>
  <c r="E1269" i="35"/>
  <c r="E1268" i="35"/>
  <c r="E1267" i="35"/>
  <c r="E1266" i="35"/>
  <c r="E1265" i="35"/>
  <c r="E1264" i="35"/>
  <c r="E1263" i="35"/>
  <c r="E1262" i="35"/>
  <c r="E1261" i="35"/>
  <c r="E1260" i="35"/>
  <c r="E1259" i="35"/>
  <c r="E1258" i="35"/>
  <c r="E1257" i="35"/>
  <c r="E1256" i="35"/>
  <c r="E1255" i="35"/>
  <c r="E1254" i="35"/>
  <c r="E1253" i="35"/>
  <c r="E1252" i="35"/>
  <c r="E1251" i="35"/>
  <c r="E1250" i="35"/>
  <c r="E1249" i="35"/>
  <c r="E1248" i="35"/>
  <c r="E1247" i="35"/>
  <c r="E1246" i="35"/>
  <c r="E1245" i="35"/>
  <c r="E1244" i="35"/>
  <c r="E1243" i="35"/>
  <c r="E1242" i="35"/>
  <c r="E1241" i="35"/>
  <c r="E1240" i="35"/>
  <c r="E1239" i="35"/>
  <c r="E1238" i="35"/>
  <c r="E1237" i="35"/>
  <c r="E1236" i="35"/>
  <c r="E1235" i="35"/>
  <c r="E1234" i="35"/>
  <c r="E1233" i="35"/>
  <c r="E1232" i="35"/>
  <c r="E1231" i="35"/>
  <c r="E1230" i="35"/>
  <c r="E1229" i="35"/>
  <c r="E1228" i="35"/>
  <c r="E1227" i="35"/>
  <c r="E1226" i="35"/>
  <c r="E1225" i="35"/>
  <c r="E1224" i="35"/>
  <c r="E1223" i="35"/>
  <c r="E1222" i="35"/>
  <c r="E1221" i="35"/>
  <c r="E1220" i="35"/>
  <c r="E1219" i="35"/>
  <c r="E1218" i="35"/>
  <c r="E1217" i="35"/>
  <c r="E1216" i="35"/>
  <c r="E1215" i="35"/>
  <c r="E1214" i="35"/>
  <c r="E1213" i="35"/>
  <c r="E1212" i="35"/>
  <c r="E1211" i="35"/>
  <c r="E1210" i="35"/>
  <c r="E1209" i="35"/>
  <c r="E1208" i="35"/>
  <c r="E1207" i="35"/>
  <c r="E1206" i="35"/>
  <c r="E1205" i="35"/>
  <c r="E1204" i="35"/>
  <c r="E1203" i="35"/>
  <c r="E1202" i="35"/>
  <c r="E1201" i="35"/>
  <c r="E1200" i="35"/>
  <c r="E1199" i="35"/>
  <c r="E1198" i="35"/>
  <c r="E1197" i="35"/>
  <c r="E1196" i="35"/>
  <c r="E1195" i="35"/>
  <c r="E1194" i="35"/>
  <c r="E1193" i="35"/>
  <c r="E1192" i="35"/>
  <c r="E1191" i="35"/>
  <c r="E1190" i="35"/>
  <c r="E1189" i="35"/>
  <c r="E1188" i="35"/>
  <c r="E1187" i="35"/>
  <c r="E1186" i="35"/>
  <c r="E1185" i="35"/>
  <c r="E1184" i="35"/>
  <c r="E1183" i="35"/>
  <c r="E1182" i="35"/>
  <c r="E1181" i="35"/>
  <c r="E1180" i="35"/>
  <c r="E1179" i="35"/>
  <c r="E1178" i="35"/>
  <c r="E1177" i="35"/>
  <c r="E1176" i="35"/>
  <c r="E1175" i="35"/>
  <c r="E1174" i="35"/>
  <c r="E1173" i="35"/>
  <c r="E1172" i="35"/>
  <c r="E1171" i="35"/>
  <c r="E1170" i="35"/>
  <c r="E1169" i="35"/>
  <c r="E1168" i="35"/>
  <c r="E1167" i="35"/>
  <c r="E1166" i="35"/>
  <c r="E1165" i="35"/>
  <c r="E1164" i="35"/>
  <c r="E1163" i="35"/>
  <c r="E1162" i="35"/>
  <c r="E1161" i="35"/>
  <c r="E1160" i="35"/>
  <c r="E1159" i="35"/>
  <c r="E1158" i="35"/>
  <c r="E1157" i="35"/>
  <c r="E1156" i="35"/>
  <c r="E1155" i="35"/>
  <c r="E1154" i="35"/>
  <c r="E1153" i="35"/>
  <c r="E1152" i="35"/>
  <c r="E1151" i="35"/>
  <c r="E1150" i="35"/>
  <c r="E1149" i="35"/>
  <c r="E1148" i="35"/>
  <c r="E1147" i="35"/>
  <c r="E1146" i="35"/>
  <c r="E1145" i="35"/>
  <c r="E1144" i="35"/>
  <c r="E1143" i="35"/>
  <c r="E1142" i="35"/>
  <c r="E1141" i="35"/>
  <c r="E1140" i="35"/>
  <c r="E1139" i="35"/>
  <c r="E1138" i="35"/>
  <c r="E1137" i="35"/>
  <c r="E1136" i="35"/>
  <c r="E1135" i="35"/>
  <c r="E1134" i="35"/>
  <c r="E1133" i="35"/>
  <c r="E1132" i="35"/>
  <c r="E1131" i="35"/>
  <c r="E1130" i="35"/>
  <c r="E1129" i="35"/>
  <c r="E1128" i="35"/>
  <c r="E1127" i="35"/>
  <c r="E1126" i="35"/>
  <c r="E1125" i="35"/>
  <c r="E1124" i="35"/>
  <c r="E1123" i="35"/>
  <c r="E1122" i="35"/>
  <c r="E1121" i="35"/>
  <c r="E1120" i="35"/>
  <c r="E1119" i="35"/>
  <c r="E1118" i="35"/>
  <c r="E1117" i="35"/>
  <c r="E1116" i="35"/>
  <c r="E1115" i="35"/>
  <c r="E1114" i="35"/>
  <c r="E1113" i="35"/>
  <c r="E1112" i="35"/>
  <c r="E1111" i="35"/>
  <c r="E1110" i="35"/>
  <c r="E1109" i="35"/>
  <c r="E1108" i="35"/>
  <c r="E1107" i="35"/>
  <c r="E1106" i="35"/>
  <c r="E1105" i="35"/>
  <c r="E1104" i="35"/>
  <c r="E1103" i="35"/>
  <c r="E1102" i="35"/>
  <c r="E1101" i="35"/>
  <c r="E1100" i="35"/>
  <c r="E1099" i="35"/>
  <c r="E1098" i="35"/>
  <c r="E1097" i="35"/>
  <c r="E1096" i="35"/>
  <c r="E1095" i="35"/>
  <c r="E1094" i="35"/>
  <c r="E1093" i="35"/>
  <c r="E1092" i="35"/>
  <c r="E1091" i="35"/>
  <c r="E1090" i="35"/>
  <c r="E1089" i="35"/>
  <c r="E1088" i="35"/>
  <c r="E1087" i="35"/>
  <c r="E1086" i="35"/>
  <c r="E1085" i="35"/>
  <c r="E1084" i="35"/>
  <c r="E1083" i="35"/>
  <c r="E1082" i="35"/>
  <c r="E1081" i="35"/>
  <c r="E1080" i="35"/>
  <c r="E1079" i="35"/>
  <c r="E1078" i="35"/>
  <c r="E1077" i="35"/>
  <c r="E1076" i="35"/>
  <c r="E1075" i="35"/>
  <c r="E1074" i="35"/>
  <c r="E1073" i="35"/>
  <c r="E1072" i="35"/>
  <c r="E1071" i="35"/>
  <c r="E1070" i="35"/>
  <c r="E1069" i="35"/>
  <c r="E1068" i="35"/>
  <c r="E1067" i="35"/>
  <c r="E1066" i="35"/>
  <c r="E1065" i="35"/>
  <c r="E1064" i="35"/>
  <c r="E1063" i="35"/>
  <c r="E1062" i="35"/>
  <c r="E1061" i="35"/>
  <c r="E1060" i="35"/>
  <c r="E1059" i="35"/>
  <c r="E1058" i="35"/>
  <c r="E1057" i="35"/>
  <c r="E1056" i="35"/>
  <c r="E1055" i="35"/>
  <c r="E1054" i="35"/>
  <c r="E1053" i="35"/>
  <c r="E1052" i="35"/>
  <c r="E1051" i="35"/>
  <c r="E1050" i="35"/>
  <c r="E1049" i="35"/>
  <c r="E1048" i="35"/>
  <c r="E1047" i="35"/>
  <c r="E1046" i="35"/>
  <c r="E1045" i="35"/>
  <c r="E1044" i="35"/>
  <c r="E1043" i="35"/>
  <c r="E1042" i="35"/>
  <c r="E1041" i="35"/>
  <c r="E1040" i="35"/>
  <c r="E1039" i="35"/>
  <c r="E1038" i="35"/>
  <c r="E1037" i="35"/>
  <c r="E1036" i="35"/>
  <c r="E1035" i="35"/>
  <c r="E1034" i="35"/>
  <c r="E1033" i="35"/>
  <c r="E1032" i="35"/>
  <c r="E1031" i="35"/>
  <c r="E1030" i="35"/>
  <c r="E1029" i="35"/>
  <c r="E1028" i="35"/>
  <c r="E1027" i="35"/>
  <c r="E1026" i="35"/>
  <c r="E1025" i="35"/>
  <c r="E1024" i="35"/>
  <c r="E1023" i="35"/>
  <c r="E1022" i="35"/>
  <c r="E1021" i="35"/>
  <c r="E1020" i="35"/>
  <c r="E1019" i="35"/>
  <c r="E1018" i="35"/>
  <c r="E1017" i="35"/>
  <c r="E1016" i="35"/>
  <c r="E1015" i="35"/>
  <c r="E1014" i="35"/>
  <c r="E1013" i="35"/>
  <c r="E1012" i="35"/>
  <c r="E1011" i="35"/>
  <c r="E1010" i="35"/>
  <c r="E1009" i="35"/>
  <c r="E1008" i="35"/>
  <c r="E1007" i="35"/>
  <c r="E1006" i="35"/>
  <c r="E1005" i="35"/>
  <c r="E1004" i="35"/>
  <c r="E1003" i="35"/>
  <c r="E1002" i="35"/>
  <c r="E1001" i="35"/>
  <c r="E1000" i="35"/>
  <c r="E999" i="35"/>
  <c r="E998" i="35"/>
  <c r="E997" i="35"/>
  <c r="E996" i="35"/>
  <c r="E995" i="35"/>
  <c r="E994" i="35"/>
  <c r="E993" i="35"/>
  <c r="E992" i="35"/>
  <c r="E991" i="35"/>
  <c r="E990" i="35"/>
  <c r="E989" i="35"/>
  <c r="E988" i="35"/>
  <c r="E987" i="35"/>
  <c r="E986" i="35"/>
  <c r="E985" i="35"/>
  <c r="E984" i="35"/>
  <c r="E983" i="35"/>
  <c r="E982" i="35"/>
  <c r="E981" i="35"/>
  <c r="E980" i="35"/>
  <c r="E979" i="35"/>
  <c r="E978" i="35"/>
  <c r="E977" i="35"/>
  <c r="E976" i="35"/>
  <c r="E975" i="35"/>
  <c r="E974" i="35"/>
  <c r="E973" i="35"/>
  <c r="E972" i="35"/>
  <c r="E971" i="35"/>
  <c r="E970" i="35"/>
  <c r="E969" i="35"/>
  <c r="E968" i="35"/>
  <c r="E967" i="35"/>
  <c r="E966" i="35"/>
  <c r="E965" i="35"/>
  <c r="E964" i="35"/>
  <c r="E963" i="35"/>
  <c r="E962" i="35"/>
  <c r="E961" i="35"/>
  <c r="E960" i="35"/>
  <c r="E959" i="35"/>
  <c r="E958" i="35"/>
  <c r="E957" i="35"/>
  <c r="E956" i="35"/>
  <c r="E955" i="35"/>
  <c r="E954" i="35"/>
  <c r="E953" i="35"/>
  <c r="E952" i="35"/>
  <c r="E951" i="35"/>
  <c r="E950" i="35"/>
  <c r="E949" i="35"/>
  <c r="E948" i="35"/>
  <c r="E947" i="35"/>
  <c r="E946" i="35"/>
  <c r="E945" i="35"/>
  <c r="E944" i="35"/>
  <c r="E943" i="35"/>
  <c r="E942" i="35"/>
  <c r="E941" i="35"/>
  <c r="E940" i="35"/>
  <c r="E939" i="35"/>
  <c r="E938" i="35"/>
  <c r="E937" i="35"/>
  <c r="E936" i="35"/>
  <c r="E935" i="35"/>
  <c r="E934" i="35"/>
  <c r="E933" i="35"/>
  <c r="E932" i="35"/>
  <c r="E931" i="35"/>
  <c r="E930" i="35"/>
  <c r="E929" i="35"/>
  <c r="E928" i="35"/>
  <c r="E927" i="35"/>
  <c r="E926" i="35"/>
  <c r="E925" i="35"/>
  <c r="E924" i="35"/>
  <c r="E923" i="35"/>
  <c r="E922" i="35"/>
  <c r="E921" i="35"/>
  <c r="E920" i="35"/>
  <c r="E919" i="35"/>
  <c r="E918" i="35"/>
  <c r="E917" i="35"/>
  <c r="E916" i="35"/>
  <c r="E915" i="35"/>
  <c r="E914" i="35"/>
  <c r="E913" i="35"/>
  <c r="E912" i="35"/>
  <c r="E911" i="35"/>
  <c r="E910" i="35"/>
  <c r="E909" i="35"/>
  <c r="E908" i="35"/>
  <c r="E907" i="35"/>
  <c r="E906" i="35"/>
  <c r="E905" i="35"/>
  <c r="E904" i="35"/>
  <c r="E903" i="35"/>
  <c r="E902" i="35"/>
  <c r="E901" i="35"/>
  <c r="E900" i="35"/>
  <c r="E899" i="35"/>
  <c r="E898" i="35"/>
  <c r="E897" i="35"/>
  <c r="E896" i="35"/>
  <c r="E895" i="35"/>
  <c r="E894" i="35"/>
  <c r="E893" i="35"/>
  <c r="E892" i="35"/>
  <c r="E891" i="35"/>
  <c r="E890" i="35"/>
  <c r="E889" i="35"/>
  <c r="E888" i="35"/>
  <c r="E887" i="35"/>
  <c r="E886" i="35"/>
  <c r="E885" i="35"/>
  <c r="E884" i="35"/>
  <c r="E883" i="35"/>
  <c r="E882" i="35"/>
  <c r="E881" i="35"/>
  <c r="E880" i="35"/>
  <c r="E879" i="35"/>
  <c r="E878" i="35"/>
  <c r="E877" i="35"/>
  <c r="E876" i="35"/>
  <c r="E875" i="35"/>
  <c r="E874" i="35"/>
  <c r="E873" i="35"/>
  <c r="E872" i="35"/>
  <c r="E871" i="35"/>
  <c r="E870" i="35"/>
  <c r="E869" i="35"/>
  <c r="E868" i="35"/>
  <c r="E867" i="35"/>
  <c r="E866" i="35"/>
  <c r="E865" i="35"/>
  <c r="E864" i="35"/>
  <c r="E863" i="35"/>
  <c r="E862" i="35"/>
  <c r="E861" i="35"/>
  <c r="E860" i="35"/>
  <c r="E859" i="35"/>
  <c r="E858" i="35"/>
  <c r="E857" i="35"/>
  <c r="E856" i="35"/>
  <c r="E855" i="35"/>
  <c r="E854" i="35"/>
  <c r="E853" i="35"/>
  <c r="E852" i="35"/>
  <c r="E851" i="35"/>
  <c r="E850" i="35"/>
  <c r="E849" i="35"/>
  <c r="E848" i="35"/>
  <c r="E847" i="35"/>
  <c r="E846" i="35"/>
  <c r="E845" i="35"/>
  <c r="E844" i="35"/>
  <c r="E843" i="35"/>
  <c r="E842" i="35"/>
  <c r="E841" i="35"/>
  <c r="E840" i="35"/>
  <c r="E839" i="35"/>
  <c r="E838" i="35"/>
  <c r="E837" i="35"/>
  <c r="E836" i="35"/>
  <c r="E835" i="35"/>
  <c r="E834" i="35"/>
  <c r="E833" i="35"/>
  <c r="E832" i="35"/>
  <c r="E831" i="35"/>
  <c r="E830" i="35"/>
  <c r="E829" i="35"/>
  <c r="E828" i="35"/>
  <c r="E827" i="35"/>
  <c r="E826" i="35"/>
  <c r="E825" i="35"/>
  <c r="E824" i="35"/>
  <c r="E823" i="35"/>
  <c r="E822" i="35"/>
  <c r="E821" i="35"/>
  <c r="E820" i="35"/>
  <c r="E819" i="35"/>
  <c r="E818" i="35"/>
  <c r="E817" i="35"/>
  <c r="E816" i="35"/>
  <c r="E815" i="35"/>
  <c r="E814" i="35"/>
  <c r="E813" i="35"/>
  <c r="E812" i="35"/>
  <c r="E811" i="35"/>
  <c r="E810" i="35"/>
  <c r="E809" i="35"/>
  <c r="E808" i="35"/>
  <c r="E807" i="35"/>
  <c r="E806" i="35"/>
  <c r="E805" i="35"/>
  <c r="E804" i="35"/>
  <c r="E803" i="35"/>
  <c r="E802" i="35"/>
  <c r="E801" i="35"/>
  <c r="E800" i="35"/>
  <c r="E799" i="35"/>
  <c r="E798" i="35"/>
  <c r="E797" i="35"/>
  <c r="E796" i="35"/>
  <c r="E795" i="35"/>
  <c r="E794" i="35"/>
  <c r="E793" i="35"/>
  <c r="E792" i="35"/>
  <c r="E791" i="35"/>
  <c r="E790" i="35"/>
  <c r="E789" i="35"/>
  <c r="E788" i="35"/>
  <c r="E787" i="35"/>
  <c r="E786" i="35"/>
  <c r="E785" i="35"/>
  <c r="E784" i="35"/>
  <c r="E783" i="35"/>
  <c r="E782" i="35"/>
  <c r="E781" i="35"/>
  <c r="E780" i="35"/>
  <c r="E779" i="35"/>
  <c r="E778" i="35"/>
  <c r="E777" i="35"/>
  <c r="E776" i="35"/>
  <c r="E775" i="35"/>
  <c r="E774" i="35"/>
  <c r="E773" i="35"/>
  <c r="E772" i="35"/>
  <c r="E771" i="35"/>
  <c r="E770" i="35"/>
  <c r="E769" i="35"/>
  <c r="E768" i="35"/>
  <c r="E767" i="35"/>
  <c r="E766" i="35"/>
  <c r="E765" i="35"/>
  <c r="E764" i="35"/>
  <c r="E763" i="35"/>
  <c r="E762" i="35"/>
  <c r="E761" i="35"/>
  <c r="E760" i="35"/>
  <c r="E759" i="35"/>
  <c r="E758" i="35"/>
  <c r="E757" i="35"/>
  <c r="E756" i="35"/>
  <c r="E755" i="35"/>
  <c r="E754" i="35"/>
  <c r="E753" i="35"/>
  <c r="E752" i="35"/>
  <c r="E751" i="35"/>
  <c r="E750" i="35"/>
  <c r="E749" i="35"/>
  <c r="E748" i="35"/>
  <c r="E747" i="35"/>
  <c r="E746" i="35"/>
  <c r="E745" i="35"/>
  <c r="E744" i="35"/>
  <c r="E743" i="35"/>
  <c r="E742" i="35"/>
  <c r="E741" i="35"/>
  <c r="E740" i="35"/>
  <c r="E739" i="35"/>
  <c r="E738" i="35"/>
  <c r="E737" i="35"/>
  <c r="E736" i="35"/>
  <c r="E735" i="35"/>
  <c r="E734" i="35"/>
  <c r="E733" i="35"/>
  <c r="E732" i="35"/>
  <c r="E731" i="35"/>
  <c r="E730" i="35"/>
  <c r="E729" i="35"/>
  <c r="E728" i="35"/>
  <c r="E727" i="35"/>
  <c r="E726" i="35"/>
  <c r="E725" i="35"/>
  <c r="E724" i="35"/>
  <c r="E723" i="35"/>
  <c r="E722" i="35"/>
  <c r="E721" i="35"/>
  <c r="E720" i="35"/>
  <c r="E719" i="35"/>
  <c r="E718" i="35"/>
  <c r="E717" i="35"/>
  <c r="E716" i="35"/>
  <c r="E715" i="35"/>
  <c r="E714" i="35"/>
  <c r="E713" i="35"/>
  <c r="E712" i="35"/>
  <c r="E711" i="35"/>
  <c r="E710" i="35"/>
  <c r="E709" i="35"/>
  <c r="E708" i="35"/>
  <c r="E707" i="35"/>
  <c r="E706" i="35"/>
  <c r="E705" i="35"/>
  <c r="E704" i="35"/>
  <c r="E703" i="35"/>
  <c r="E702" i="35"/>
  <c r="E701" i="35"/>
  <c r="E700" i="35"/>
  <c r="E699" i="35"/>
  <c r="E698" i="35"/>
  <c r="E697" i="35"/>
  <c r="E696" i="35"/>
  <c r="E695" i="35"/>
  <c r="E694" i="35"/>
  <c r="E693" i="35"/>
  <c r="E692" i="35"/>
  <c r="E691" i="35"/>
  <c r="E690" i="35"/>
  <c r="E689" i="35"/>
  <c r="E688" i="35"/>
  <c r="E687" i="35"/>
  <c r="E686" i="35"/>
  <c r="E685" i="35"/>
  <c r="E684" i="35"/>
  <c r="E683" i="35"/>
  <c r="E682" i="35"/>
  <c r="E681" i="35"/>
  <c r="E680" i="35"/>
  <c r="E679" i="35"/>
  <c r="E678" i="35"/>
  <c r="E677" i="35"/>
  <c r="E676" i="35"/>
  <c r="E675" i="35"/>
  <c r="E674" i="35"/>
  <c r="E673" i="35"/>
  <c r="E672" i="35"/>
  <c r="E671" i="35"/>
  <c r="E670" i="35"/>
  <c r="E669" i="35"/>
  <c r="E668" i="35"/>
  <c r="E667" i="35"/>
  <c r="E666" i="35"/>
  <c r="E665" i="35"/>
  <c r="E664" i="35"/>
  <c r="E663" i="35"/>
  <c r="E662" i="35"/>
  <c r="E661" i="35"/>
  <c r="E660" i="35"/>
  <c r="E659" i="35"/>
  <c r="E658" i="35"/>
  <c r="E657" i="35"/>
  <c r="E656" i="35"/>
  <c r="E655" i="35"/>
  <c r="E654" i="35"/>
  <c r="E653" i="35"/>
  <c r="E652" i="35"/>
  <c r="E651" i="35"/>
  <c r="E650" i="35"/>
  <c r="E649" i="35"/>
  <c r="E648" i="35"/>
  <c r="E647" i="35"/>
  <c r="E646" i="35"/>
  <c r="E645" i="35"/>
  <c r="E644" i="35"/>
  <c r="E643" i="35"/>
  <c r="E642" i="35"/>
  <c r="E641" i="35"/>
  <c r="E640" i="35"/>
  <c r="E639" i="35"/>
  <c r="E638" i="35"/>
  <c r="E637" i="35"/>
  <c r="E636" i="35"/>
  <c r="E635" i="35"/>
  <c r="E634" i="35"/>
  <c r="E633" i="35"/>
  <c r="E632" i="35"/>
  <c r="E631" i="35"/>
  <c r="E630" i="35"/>
  <c r="E629" i="35"/>
  <c r="E628" i="35"/>
  <c r="E627" i="35"/>
  <c r="E626" i="35"/>
  <c r="E625" i="35"/>
  <c r="E624" i="35"/>
  <c r="E623" i="35"/>
  <c r="E622" i="35"/>
  <c r="E621" i="35"/>
  <c r="E620" i="35"/>
  <c r="E619" i="35"/>
  <c r="E618" i="35"/>
  <c r="E617" i="35"/>
  <c r="E616" i="35"/>
  <c r="E615" i="35"/>
  <c r="E614" i="35"/>
  <c r="E613" i="35"/>
  <c r="E612" i="35"/>
  <c r="E611" i="35"/>
  <c r="E610" i="35"/>
  <c r="E609" i="35"/>
  <c r="E608" i="35"/>
  <c r="E607" i="35"/>
  <c r="E606" i="35"/>
  <c r="E605" i="35"/>
  <c r="E604" i="35"/>
  <c r="E603" i="35"/>
  <c r="E602" i="35"/>
  <c r="E601" i="35"/>
  <c r="E600" i="35"/>
  <c r="E599" i="35"/>
  <c r="E598" i="35"/>
  <c r="E597" i="35"/>
  <c r="E596" i="35"/>
  <c r="E595" i="35"/>
  <c r="E594" i="35"/>
  <c r="E593" i="35"/>
  <c r="E592" i="35"/>
  <c r="E591" i="35"/>
  <c r="E590" i="35"/>
  <c r="E589" i="35"/>
  <c r="E588" i="35"/>
  <c r="E587" i="35"/>
  <c r="E586" i="35"/>
  <c r="E585" i="35"/>
  <c r="E584" i="35"/>
  <c r="E583" i="35"/>
  <c r="E582" i="35"/>
  <c r="E581" i="35"/>
  <c r="E580" i="35"/>
  <c r="E579" i="35"/>
  <c r="E578" i="35"/>
  <c r="E577" i="35"/>
  <c r="E576" i="35"/>
  <c r="E575" i="35"/>
  <c r="E574" i="35"/>
  <c r="E573" i="35"/>
  <c r="E572" i="35"/>
  <c r="E571" i="35"/>
  <c r="E570" i="35"/>
  <c r="E569" i="35"/>
  <c r="E568" i="35"/>
  <c r="E567" i="35"/>
  <c r="E566" i="35"/>
  <c r="E565" i="35"/>
  <c r="E564" i="35"/>
  <c r="E563" i="35"/>
  <c r="E562" i="35"/>
  <c r="E561" i="35"/>
  <c r="E560" i="35"/>
  <c r="E559" i="35"/>
  <c r="E558" i="35"/>
  <c r="E557" i="35"/>
  <c r="E556" i="35"/>
  <c r="E555" i="35"/>
  <c r="E554" i="35"/>
  <c r="E553" i="35"/>
  <c r="E552" i="35"/>
  <c r="E551" i="35"/>
  <c r="E550" i="35"/>
  <c r="E549" i="35"/>
  <c r="E548" i="35"/>
  <c r="E547" i="35"/>
  <c r="E546" i="35"/>
  <c r="E545" i="35"/>
  <c r="E544" i="35"/>
  <c r="E543" i="35"/>
  <c r="E542" i="35"/>
  <c r="E541" i="35"/>
  <c r="E540" i="35"/>
  <c r="E539" i="35"/>
  <c r="E538" i="35"/>
  <c r="E537" i="35"/>
  <c r="E536" i="35"/>
  <c r="E535" i="35"/>
  <c r="E534" i="35"/>
  <c r="E533" i="35"/>
  <c r="E532" i="35"/>
  <c r="E531" i="35"/>
  <c r="E530" i="35"/>
  <c r="E529" i="35"/>
  <c r="E528" i="35"/>
  <c r="E527" i="35"/>
  <c r="E526" i="35"/>
  <c r="E525" i="35"/>
  <c r="E524" i="35"/>
  <c r="E523" i="35"/>
  <c r="E522" i="35"/>
  <c r="E521" i="35"/>
  <c r="E520" i="35"/>
  <c r="E519" i="35"/>
  <c r="E518" i="35"/>
  <c r="E517" i="35"/>
  <c r="E516" i="35"/>
  <c r="E515" i="35"/>
  <c r="E514" i="35"/>
  <c r="E513" i="35"/>
  <c r="E512" i="35"/>
  <c r="E511" i="35"/>
  <c r="E510" i="35"/>
  <c r="E509" i="35"/>
  <c r="E508" i="35"/>
  <c r="E507" i="35"/>
  <c r="E506" i="35"/>
  <c r="E505" i="35"/>
  <c r="E504" i="35"/>
  <c r="E503" i="35"/>
  <c r="E502" i="35"/>
  <c r="E501" i="35"/>
  <c r="E500" i="35"/>
  <c r="E499" i="35"/>
  <c r="E498" i="35"/>
  <c r="E497" i="35"/>
  <c r="E496" i="35"/>
  <c r="E495" i="35"/>
  <c r="E494" i="35"/>
  <c r="E493" i="35"/>
  <c r="E492" i="35"/>
  <c r="E491" i="35"/>
  <c r="E490" i="35"/>
  <c r="E489" i="35"/>
  <c r="E488" i="35"/>
  <c r="E487" i="35"/>
  <c r="E486" i="35"/>
  <c r="E485" i="35"/>
  <c r="E484" i="35"/>
  <c r="E483" i="35"/>
  <c r="E482" i="35"/>
  <c r="E481" i="35"/>
  <c r="E480" i="35"/>
  <c r="E479" i="35"/>
  <c r="E478" i="35"/>
  <c r="E477" i="35"/>
  <c r="E476" i="35"/>
  <c r="E475" i="35"/>
  <c r="E474" i="35"/>
  <c r="E473" i="35"/>
  <c r="E472" i="35"/>
  <c r="E471" i="35"/>
  <c r="E470" i="35"/>
  <c r="E469" i="35"/>
  <c r="E468" i="35"/>
  <c r="E467" i="35"/>
  <c r="E466" i="35"/>
  <c r="E465" i="35"/>
  <c r="E464" i="35"/>
  <c r="E463" i="35"/>
  <c r="E462" i="35"/>
  <c r="E461" i="35"/>
  <c r="E460" i="35"/>
  <c r="E459" i="35"/>
  <c r="E458" i="35"/>
  <c r="E457" i="35"/>
  <c r="E456" i="35"/>
  <c r="E455" i="35"/>
  <c r="E454" i="35"/>
  <c r="E453" i="35"/>
  <c r="E452" i="35"/>
  <c r="E451" i="35"/>
  <c r="E450" i="35"/>
  <c r="E449" i="35"/>
  <c r="E448" i="35"/>
  <c r="E447" i="35"/>
  <c r="E446" i="35"/>
  <c r="E445" i="35"/>
  <c r="E444" i="35"/>
  <c r="E443" i="35"/>
  <c r="E442" i="35"/>
  <c r="E441" i="35"/>
  <c r="E440" i="35"/>
  <c r="E439" i="35"/>
  <c r="E438" i="35"/>
  <c r="E437" i="35"/>
  <c r="E436" i="35"/>
  <c r="E435" i="35"/>
  <c r="E434" i="35"/>
  <c r="E433" i="35"/>
  <c r="E432" i="35"/>
  <c r="E431" i="35"/>
  <c r="E430" i="35"/>
  <c r="E429" i="35"/>
  <c r="E428" i="35"/>
  <c r="E427" i="35"/>
  <c r="E426" i="35"/>
  <c r="E425" i="35"/>
  <c r="E424" i="35"/>
  <c r="E423" i="35"/>
  <c r="E422" i="35"/>
  <c r="E421" i="35"/>
  <c r="E420" i="35"/>
  <c r="E419" i="35"/>
  <c r="E418" i="35"/>
  <c r="E417" i="35"/>
  <c r="E416" i="35"/>
  <c r="E415" i="35"/>
  <c r="E414" i="35"/>
  <c r="E413" i="35"/>
  <c r="E412" i="35"/>
  <c r="E411" i="35"/>
  <c r="E410" i="35"/>
  <c r="E409" i="35"/>
  <c r="E408" i="35"/>
  <c r="E407" i="35"/>
  <c r="E406" i="35"/>
  <c r="E405" i="35"/>
  <c r="E404" i="35"/>
  <c r="E403" i="35"/>
  <c r="E402" i="35"/>
  <c r="E401" i="35"/>
  <c r="E400" i="35"/>
  <c r="E399" i="35"/>
  <c r="E398" i="35"/>
  <c r="E397" i="35"/>
  <c r="E396" i="35"/>
  <c r="E395" i="35"/>
  <c r="E394" i="35"/>
  <c r="E393" i="35"/>
  <c r="E392" i="35"/>
  <c r="E391" i="35"/>
  <c r="E390" i="35"/>
  <c r="E389" i="35"/>
  <c r="E388" i="35"/>
  <c r="E387" i="35"/>
  <c r="E386" i="35"/>
  <c r="E385" i="35"/>
  <c r="E384" i="35"/>
  <c r="E383" i="35"/>
  <c r="E382" i="35"/>
  <c r="E381" i="35"/>
  <c r="E380" i="35"/>
  <c r="E379" i="35"/>
  <c r="E378" i="35"/>
  <c r="E377" i="35"/>
  <c r="E376" i="35"/>
  <c r="E375" i="35"/>
  <c r="E374" i="35"/>
  <c r="E373" i="35"/>
  <c r="E372" i="35"/>
  <c r="E371" i="35"/>
  <c r="E370" i="35"/>
  <c r="E369" i="35"/>
  <c r="E368" i="35"/>
  <c r="E367" i="35"/>
  <c r="E366" i="35"/>
  <c r="E365" i="35"/>
  <c r="E364" i="35"/>
  <c r="E363" i="35"/>
  <c r="E362" i="35"/>
  <c r="E361" i="35"/>
  <c r="E360" i="35"/>
  <c r="E359" i="35"/>
  <c r="E358" i="35"/>
  <c r="E357" i="35"/>
  <c r="E356" i="35"/>
  <c r="E355" i="35"/>
  <c r="E354" i="35"/>
  <c r="E353" i="35"/>
  <c r="E352" i="35"/>
  <c r="E351" i="35"/>
  <c r="E350" i="35"/>
  <c r="E349" i="35"/>
  <c r="E348" i="35"/>
  <c r="E347" i="35"/>
  <c r="E346" i="35"/>
  <c r="E345" i="35"/>
  <c r="E344" i="35"/>
  <c r="E343" i="35"/>
  <c r="E342" i="35"/>
  <c r="E341" i="35"/>
  <c r="E340" i="35"/>
  <c r="E339" i="35"/>
  <c r="E338" i="35"/>
  <c r="E337" i="35"/>
  <c r="E336" i="35"/>
  <c r="E335" i="35"/>
  <c r="E334" i="35"/>
  <c r="E333" i="35"/>
  <c r="E332" i="35"/>
  <c r="E331" i="35"/>
  <c r="E330" i="35"/>
  <c r="E329" i="35"/>
  <c r="E328" i="35"/>
  <c r="E327" i="35"/>
  <c r="E326" i="35"/>
  <c r="E325" i="35"/>
  <c r="E324" i="35"/>
  <c r="E323" i="35"/>
  <c r="E322" i="35"/>
  <c r="E321" i="35"/>
  <c r="E320" i="35"/>
  <c r="E319" i="35"/>
  <c r="E318" i="35"/>
  <c r="E317" i="35"/>
  <c r="E316" i="35"/>
  <c r="E315" i="35"/>
  <c r="E314" i="35"/>
  <c r="E313" i="35"/>
  <c r="E312" i="35"/>
  <c r="E311" i="35"/>
  <c r="E310" i="35"/>
  <c r="E309" i="35"/>
  <c r="E308" i="35"/>
  <c r="E307" i="35"/>
  <c r="E306" i="35"/>
  <c r="E305" i="35"/>
  <c r="E304" i="35"/>
  <c r="E303" i="35"/>
  <c r="E302" i="35"/>
  <c r="E301" i="35"/>
  <c r="E300" i="35"/>
  <c r="E299" i="35"/>
  <c r="E298" i="35"/>
  <c r="E297" i="35"/>
  <c r="E296" i="35"/>
  <c r="E295" i="35"/>
  <c r="E294" i="35"/>
  <c r="E293" i="35"/>
  <c r="E292" i="35"/>
  <c r="E291" i="35"/>
  <c r="E290" i="35"/>
  <c r="E289" i="35"/>
  <c r="E288" i="35"/>
  <c r="E287" i="35"/>
  <c r="E286" i="35"/>
  <c r="E285" i="35"/>
  <c r="E284" i="35"/>
  <c r="E283" i="35"/>
  <c r="E282" i="35"/>
  <c r="E281" i="35"/>
  <c r="E280" i="35"/>
  <c r="E279" i="35"/>
  <c r="E278" i="35"/>
  <c r="E277" i="35"/>
  <c r="E276" i="35"/>
  <c r="E275" i="35"/>
  <c r="E274" i="35"/>
  <c r="E273" i="35"/>
  <c r="E272" i="35"/>
  <c r="E271" i="35"/>
  <c r="E270" i="35"/>
  <c r="E269" i="35"/>
  <c r="E268" i="35"/>
  <c r="E267" i="35"/>
  <c r="E266" i="35"/>
  <c r="E265" i="35"/>
  <c r="E264" i="35"/>
  <c r="E263" i="35"/>
  <c r="E262" i="35"/>
  <c r="E261" i="35"/>
  <c r="E260" i="35"/>
  <c r="E259" i="35"/>
  <c r="E258" i="35"/>
  <c r="E257" i="35"/>
  <c r="E256" i="35"/>
  <c r="E255" i="35"/>
  <c r="E254" i="35"/>
  <c r="E253" i="35"/>
  <c r="E252" i="35"/>
  <c r="E251" i="35"/>
  <c r="E250" i="35"/>
  <c r="E249" i="35"/>
  <c r="E248" i="35"/>
  <c r="E247" i="35"/>
  <c r="E246" i="35"/>
  <c r="E245" i="35"/>
  <c r="E244" i="35"/>
  <c r="E243" i="35"/>
  <c r="E242" i="35"/>
  <c r="E241" i="35"/>
  <c r="E240" i="35"/>
  <c r="E239" i="35"/>
  <c r="E238" i="35"/>
  <c r="E237" i="35"/>
  <c r="E236" i="35"/>
  <c r="E235" i="35"/>
  <c r="E234" i="35"/>
  <c r="E233" i="35"/>
  <c r="E232" i="35"/>
  <c r="E231" i="35"/>
  <c r="E230" i="35"/>
  <c r="E229" i="35"/>
  <c r="E228" i="35"/>
  <c r="E227" i="35"/>
  <c r="E226" i="35"/>
  <c r="E225" i="35"/>
  <c r="E224" i="35"/>
  <c r="E223" i="35"/>
  <c r="E222" i="35"/>
  <c r="E221" i="35"/>
  <c r="E220" i="35"/>
  <c r="E219" i="35"/>
  <c r="E218" i="35"/>
  <c r="E217" i="35"/>
  <c r="E216" i="35"/>
  <c r="E215" i="35"/>
  <c r="E214" i="35"/>
  <c r="E213" i="35"/>
  <c r="E212" i="35"/>
  <c r="E211" i="35"/>
  <c r="E210" i="35"/>
  <c r="E209" i="35"/>
  <c r="E208" i="35"/>
  <c r="E207" i="35"/>
  <c r="E206" i="35"/>
  <c r="E205" i="35"/>
  <c r="E204" i="35"/>
  <c r="E203" i="35"/>
  <c r="E202" i="35"/>
  <c r="E201" i="35"/>
  <c r="E200" i="35"/>
  <c r="E199" i="35"/>
  <c r="E198" i="35"/>
  <c r="E197" i="35"/>
  <c r="E196" i="35"/>
  <c r="E195" i="35"/>
  <c r="E194" i="35"/>
  <c r="E193" i="35"/>
  <c r="E192" i="35"/>
  <c r="E191" i="35"/>
  <c r="E190" i="35"/>
  <c r="E189" i="35"/>
  <c r="E188" i="35"/>
  <c r="E187" i="35"/>
  <c r="E186" i="35"/>
  <c r="E185" i="35"/>
  <c r="E184" i="35"/>
  <c r="E183" i="35"/>
  <c r="E182" i="35"/>
  <c r="E181" i="35"/>
  <c r="E180" i="35"/>
  <c r="E179" i="35"/>
  <c r="E178" i="35"/>
  <c r="E177" i="35"/>
  <c r="E176" i="35"/>
  <c r="E175" i="35"/>
  <c r="E174" i="35"/>
  <c r="E173" i="35"/>
  <c r="E172" i="35"/>
  <c r="E171" i="35"/>
  <c r="E170" i="35"/>
  <c r="E169" i="35"/>
  <c r="E168" i="35"/>
  <c r="E167" i="35"/>
  <c r="E166" i="35"/>
  <c r="E165" i="35"/>
  <c r="E164" i="35"/>
  <c r="E163" i="35"/>
  <c r="E162" i="35"/>
  <c r="E161" i="35"/>
  <c r="E160" i="35"/>
  <c r="E159" i="35"/>
  <c r="E158" i="35"/>
  <c r="E157" i="35"/>
  <c r="E156" i="35"/>
  <c r="E155" i="35"/>
  <c r="E154" i="35"/>
  <c r="E153" i="35"/>
  <c r="E152" i="35"/>
  <c r="E151" i="35"/>
  <c r="E150" i="35"/>
  <c r="E149" i="35"/>
  <c r="E148" i="35"/>
  <c r="E147" i="35"/>
  <c r="E146" i="35"/>
  <c r="E145" i="35"/>
  <c r="E144" i="35"/>
  <c r="E143" i="35"/>
  <c r="E142" i="35"/>
  <c r="E141" i="35"/>
  <c r="E140" i="35"/>
  <c r="E139" i="35"/>
  <c r="E138" i="35"/>
  <c r="E137" i="35"/>
  <c r="E136" i="35"/>
  <c r="E135" i="35"/>
  <c r="E134" i="35"/>
  <c r="E133" i="35"/>
  <c r="E132" i="35"/>
  <c r="E131" i="35"/>
  <c r="E130" i="35"/>
  <c r="E129" i="35"/>
  <c r="E128" i="35"/>
  <c r="E127" i="35"/>
  <c r="E126" i="35"/>
  <c r="E125" i="35"/>
  <c r="E124" i="35"/>
  <c r="E123" i="35"/>
  <c r="E122" i="35"/>
  <c r="E121" i="35"/>
  <c r="E120" i="35"/>
  <c r="E119" i="35"/>
  <c r="E118" i="35"/>
  <c r="E117" i="35"/>
  <c r="E116" i="35"/>
  <c r="E115" i="35"/>
  <c r="E114" i="35"/>
  <c r="E113" i="35"/>
  <c r="E112" i="35"/>
  <c r="E111" i="35"/>
  <c r="E110" i="35"/>
  <c r="E109" i="35"/>
  <c r="E108" i="35"/>
  <c r="E107" i="35"/>
  <c r="E106" i="35"/>
  <c r="E105" i="35"/>
  <c r="E104" i="35"/>
  <c r="E103" i="35"/>
  <c r="E102" i="35"/>
  <c r="E101" i="35"/>
  <c r="E100" i="35"/>
  <c r="E99" i="35"/>
  <c r="E98" i="35"/>
  <c r="E97" i="35"/>
  <c r="E96" i="35"/>
  <c r="E95" i="35"/>
  <c r="E94" i="35"/>
  <c r="E93" i="35"/>
  <c r="E92" i="35"/>
  <c r="E91" i="35"/>
  <c r="E90" i="35"/>
  <c r="E89" i="35"/>
  <c r="E88" i="35"/>
  <c r="E87" i="35"/>
  <c r="E86" i="35"/>
  <c r="E85" i="35"/>
  <c r="E84" i="35"/>
  <c r="E83" i="35"/>
  <c r="E82" i="35"/>
  <c r="E81" i="35"/>
  <c r="E80" i="35"/>
  <c r="E79" i="35"/>
  <c r="E78" i="35"/>
  <c r="E77" i="35"/>
  <c r="E76" i="35"/>
  <c r="E75" i="35"/>
  <c r="E74" i="35"/>
  <c r="E73" i="35"/>
  <c r="E72" i="35"/>
  <c r="E71" i="35"/>
  <c r="E70" i="35"/>
  <c r="E69" i="35"/>
  <c r="E68" i="35"/>
  <c r="E67" i="35"/>
  <c r="E66" i="35"/>
  <c r="E65" i="35"/>
  <c r="E64" i="35"/>
  <c r="E63" i="35"/>
  <c r="E62" i="35"/>
  <c r="E61" i="35"/>
  <c r="E60" i="35"/>
  <c r="E59" i="35"/>
  <c r="E58" i="35"/>
  <c r="E57" i="35"/>
  <c r="E56" i="35"/>
  <c r="E55" i="35"/>
  <c r="E54" i="35"/>
  <c r="E53" i="35"/>
  <c r="E52" i="35"/>
  <c r="E51" i="35"/>
  <c r="E50" i="35"/>
  <c r="E49" i="35"/>
  <c r="E48" i="35"/>
  <c r="E47" i="35"/>
  <c r="E46" i="35"/>
  <c r="E45" i="35"/>
  <c r="E44" i="35"/>
  <c r="E43" i="35"/>
  <c r="E42" i="35"/>
  <c r="E41" i="35"/>
  <c r="E40" i="35"/>
  <c r="E39" i="35"/>
  <c r="E38" i="35"/>
  <c r="E37" i="35"/>
  <c r="E36" i="35"/>
  <c r="E35" i="35"/>
  <c r="E34" i="35"/>
  <c r="E33" i="35"/>
  <c r="E32" i="35"/>
  <c r="E31" i="35"/>
  <c r="E30" i="35"/>
  <c r="E29" i="35"/>
  <c r="E28" i="35"/>
  <c r="E27" i="35"/>
  <c r="E26" i="35"/>
  <c r="E25" i="35"/>
  <c r="E24" i="35"/>
  <c r="E23" i="35"/>
  <c r="E22" i="35"/>
  <c r="E21" i="35"/>
  <c r="E20" i="35"/>
  <c r="E19" i="35"/>
  <c r="E18" i="35"/>
  <c r="E17" i="35"/>
  <c r="E16" i="35"/>
  <c r="E15" i="35"/>
  <c r="E14" i="35"/>
  <c r="E13" i="35"/>
  <c r="E12" i="35"/>
  <c r="E11" i="35"/>
  <c r="E10" i="35"/>
  <c r="Z10" i="38"/>
  <c r="Y9" i="38"/>
  <c r="U9" i="38"/>
  <c r="M9" i="38"/>
  <c r="XFB7" i="38"/>
  <c r="XFA7" i="38"/>
  <c r="XEZ7" i="38"/>
  <c r="XEY7" i="38"/>
  <c r="XEX7" i="38"/>
  <c r="XEW7" i="38"/>
  <c r="XEV7" i="38"/>
  <c r="XEU7" i="38"/>
  <c r="XET7" i="38"/>
  <c r="XES7" i="38"/>
  <c r="XER7" i="38"/>
  <c r="XEQ7" i="38"/>
  <c r="XEP7" i="38"/>
  <c r="XEO7" i="38"/>
  <c r="XEN7" i="38"/>
  <c r="XEM7" i="38"/>
  <c r="XEL7" i="38"/>
  <c r="XEK7" i="38"/>
  <c r="XEJ7" i="38"/>
  <c r="XEI7" i="38"/>
  <c r="XEH7" i="38"/>
  <c r="XEG7" i="38"/>
  <c r="XEF7" i="38"/>
  <c r="XEE7" i="38"/>
  <c r="XED7" i="38"/>
  <c r="XEC7" i="38"/>
  <c r="XEB7" i="38"/>
  <c r="XEA7" i="38"/>
  <c r="XDZ7" i="38"/>
  <c r="XDY7" i="38"/>
  <c r="XDX7" i="38"/>
  <c r="XDW7" i="38"/>
  <c r="XDV7" i="38"/>
  <c r="XDU7" i="38"/>
  <c r="XDT7" i="38"/>
  <c r="XDS7" i="38"/>
  <c r="XDR7" i="38"/>
  <c r="XDQ7" i="38"/>
  <c r="XDP7" i="38"/>
  <c r="XDO7" i="38"/>
  <c r="XDN7" i="38"/>
  <c r="XDM7" i="38"/>
  <c r="XDL7" i="38"/>
  <c r="XDK7" i="38"/>
  <c r="XDJ7" i="38"/>
  <c r="XDI7" i="38"/>
  <c r="XDH7" i="38"/>
  <c r="XDG7" i="38"/>
  <c r="XDF7" i="38"/>
  <c r="XDE7" i="38"/>
  <c r="XDD7" i="38"/>
  <c r="XDC7" i="38"/>
  <c r="XDB7" i="38"/>
  <c r="XDA7" i="38"/>
  <c r="XCZ7" i="38"/>
  <c r="XCY7" i="38"/>
  <c r="XCX7" i="38"/>
  <c r="XCW7" i="38"/>
  <c r="XCV7" i="38"/>
  <c r="XCU7" i="38"/>
  <c r="XCT7" i="38"/>
  <c r="XCS7" i="38"/>
  <c r="XCR7" i="38"/>
  <c r="XCQ7" i="38"/>
  <c r="XCP7" i="38"/>
  <c r="XCO7" i="38"/>
  <c r="XCN7" i="38"/>
  <c r="XCM7" i="38"/>
  <c r="XCL7" i="38"/>
  <c r="XCK7" i="38"/>
  <c r="XCJ7" i="38"/>
  <c r="XCI7" i="38"/>
  <c r="XCH7" i="38"/>
  <c r="XCG7" i="38"/>
  <c r="XCF7" i="38"/>
  <c r="XCE7" i="38"/>
  <c r="XCD7" i="38"/>
  <c r="XCC7" i="38"/>
  <c r="XCB7" i="38"/>
  <c r="XCA7" i="38"/>
  <c r="XBZ7" i="38"/>
  <c r="XBY7" i="38"/>
  <c r="XBX7" i="38"/>
  <c r="XBW7" i="38"/>
  <c r="XBV7" i="38"/>
  <c r="XBU7" i="38"/>
  <c r="XBT7" i="38"/>
  <c r="XBS7" i="38"/>
  <c r="XBR7" i="38"/>
  <c r="XBQ7" i="38"/>
  <c r="XBP7" i="38"/>
  <c r="XBO7" i="38"/>
  <c r="XBN7" i="38"/>
  <c r="XBM7" i="38"/>
  <c r="XBL7" i="38"/>
  <c r="XBK7" i="38"/>
  <c r="XBJ7" i="38"/>
  <c r="XBI7" i="38"/>
  <c r="XBH7" i="38"/>
  <c r="XBG7" i="38"/>
  <c r="XBF7" i="38"/>
  <c r="XBE7" i="38"/>
  <c r="XBD7" i="38"/>
  <c r="XBC7" i="38"/>
  <c r="XBB7" i="38"/>
  <c r="XBA7" i="38"/>
  <c r="XAZ7" i="38"/>
  <c r="XAY7" i="38"/>
  <c r="XAX7" i="38"/>
  <c r="XAW7" i="38"/>
  <c r="XAV7" i="38"/>
  <c r="XAU7" i="38"/>
  <c r="XAT7" i="38"/>
  <c r="XAS7" i="38"/>
  <c r="XAR7" i="38"/>
  <c r="XAQ7" i="38"/>
  <c r="XAP7" i="38"/>
  <c r="XAO7" i="38"/>
  <c r="XAN7" i="38"/>
  <c r="XAM7" i="38"/>
  <c r="XAL7" i="38"/>
  <c r="XAK7" i="38"/>
  <c r="XAJ7" i="38"/>
  <c r="XAI7" i="38"/>
  <c r="XAH7" i="38"/>
  <c r="XAG7" i="38"/>
  <c r="XAF7" i="38"/>
  <c r="XAE7" i="38"/>
  <c r="XAD7" i="38"/>
  <c r="XAC7" i="38"/>
  <c r="XAB7" i="38"/>
  <c r="XAA7" i="38"/>
  <c r="WZZ7" i="38"/>
  <c r="WZY7" i="38"/>
  <c r="WZX7" i="38"/>
  <c r="WZW7" i="38"/>
  <c r="WZV7" i="38"/>
  <c r="WZU7" i="38"/>
  <c r="WZT7" i="38"/>
  <c r="WZS7" i="38"/>
  <c r="WZR7" i="38"/>
  <c r="WZQ7" i="38"/>
  <c r="WZP7" i="38"/>
  <c r="WZO7" i="38"/>
  <c r="WZN7" i="38"/>
  <c r="WZM7" i="38"/>
  <c r="WZL7" i="38"/>
  <c r="WZK7" i="38"/>
  <c r="WZJ7" i="38"/>
  <c r="WZI7" i="38"/>
  <c r="WZH7" i="38"/>
  <c r="WZG7" i="38"/>
  <c r="WZF7" i="38"/>
  <c r="WZE7" i="38"/>
  <c r="WZD7" i="38"/>
  <c r="WZC7" i="38"/>
  <c r="WZB7" i="38"/>
  <c r="WZA7" i="38"/>
  <c r="WYZ7" i="38"/>
  <c r="WYY7" i="38"/>
  <c r="WYX7" i="38"/>
  <c r="WYW7" i="38"/>
  <c r="WYV7" i="38"/>
  <c r="WYU7" i="38"/>
  <c r="WYT7" i="38"/>
  <c r="WYS7" i="38"/>
  <c r="WYR7" i="38"/>
  <c r="WYQ7" i="38"/>
  <c r="WYP7" i="38"/>
  <c r="WYO7" i="38"/>
  <c r="WYN7" i="38"/>
  <c r="WYM7" i="38"/>
  <c r="WYL7" i="38"/>
  <c r="WYK7" i="38"/>
  <c r="WYJ7" i="38"/>
  <c r="WYI7" i="38"/>
  <c r="WYH7" i="38"/>
  <c r="WYG7" i="38"/>
  <c r="WYF7" i="38"/>
  <c r="WYE7" i="38"/>
  <c r="WYD7" i="38"/>
  <c r="WYC7" i="38"/>
  <c r="WYB7" i="38"/>
  <c r="WYA7" i="38"/>
  <c r="WXZ7" i="38"/>
  <c r="WXY7" i="38"/>
  <c r="WXX7" i="38"/>
  <c r="WXW7" i="38"/>
  <c r="WXV7" i="38"/>
  <c r="WXU7" i="38"/>
  <c r="WXT7" i="38"/>
  <c r="WXS7" i="38"/>
  <c r="WXR7" i="38"/>
  <c r="WXQ7" i="38"/>
  <c r="WXP7" i="38"/>
  <c r="WXO7" i="38"/>
  <c r="WXN7" i="38"/>
  <c r="WXM7" i="38"/>
  <c r="WXL7" i="38"/>
  <c r="WXK7" i="38"/>
  <c r="WXJ7" i="38"/>
  <c r="WXI7" i="38"/>
  <c r="WXH7" i="38"/>
  <c r="WXG7" i="38"/>
  <c r="WXF7" i="38"/>
  <c r="WXE7" i="38"/>
  <c r="WXD7" i="38"/>
  <c r="WXC7" i="38"/>
  <c r="WXB7" i="38"/>
  <c r="WXA7" i="38"/>
  <c r="WWZ7" i="38"/>
  <c r="WWY7" i="38"/>
  <c r="WWX7" i="38"/>
  <c r="WWW7" i="38"/>
  <c r="WWV7" i="38"/>
  <c r="WWU7" i="38"/>
  <c r="WWT7" i="38"/>
  <c r="WWS7" i="38"/>
  <c r="WWR7" i="38"/>
  <c r="WWQ7" i="38"/>
  <c r="WWP7" i="38"/>
  <c r="WWO7" i="38"/>
  <c r="WWN7" i="38"/>
  <c r="WWM7" i="38"/>
  <c r="WWL7" i="38"/>
  <c r="WWK7" i="38"/>
  <c r="WWJ7" i="38"/>
  <c r="WWI7" i="38"/>
  <c r="WWH7" i="38"/>
  <c r="WWG7" i="38"/>
  <c r="WWF7" i="38"/>
  <c r="WWE7" i="38"/>
  <c r="WWD7" i="38"/>
  <c r="WWC7" i="38"/>
  <c r="WWB7" i="38"/>
  <c r="WWA7" i="38"/>
  <c r="WVZ7" i="38"/>
  <c r="WVY7" i="38"/>
  <c r="WVX7" i="38"/>
  <c r="WVW7" i="38"/>
  <c r="WVV7" i="38"/>
  <c r="WVU7" i="38"/>
  <c r="WVT7" i="38"/>
  <c r="WVS7" i="38"/>
  <c r="WVR7" i="38"/>
  <c r="WVQ7" i="38"/>
  <c r="WVP7" i="38"/>
  <c r="WVO7" i="38"/>
  <c r="WVN7" i="38"/>
  <c r="WVM7" i="38"/>
  <c r="WVL7" i="38"/>
  <c r="WVK7" i="38"/>
  <c r="WVJ7" i="38"/>
  <c r="WVI7" i="38"/>
  <c r="WVH7" i="38"/>
  <c r="WVG7" i="38"/>
  <c r="WVF7" i="38"/>
  <c r="WVE7" i="38"/>
  <c r="WVD7" i="38"/>
  <c r="WVC7" i="38"/>
  <c r="WVB7" i="38"/>
  <c r="WVA7" i="38"/>
  <c r="WUZ7" i="38"/>
  <c r="WUY7" i="38"/>
  <c r="WUX7" i="38"/>
  <c r="WUW7" i="38"/>
  <c r="WUV7" i="38"/>
  <c r="WUU7" i="38"/>
  <c r="WUT7" i="38"/>
  <c r="WUS7" i="38"/>
  <c r="WUR7" i="38"/>
  <c r="WUQ7" i="38"/>
  <c r="WUP7" i="38"/>
  <c r="WUO7" i="38"/>
  <c r="WUN7" i="38"/>
  <c r="WUM7" i="38"/>
  <c r="WUL7" i="38"/>
  <c r="WUK7" i="38"/>
  <c r="WUJ7" i="38"/>
  <c r="WUI7" i="38"/>
  <c r="WUH7" i="38"/>
  <c r="WUG7" i="38"/>
  <c r="WUF7" i="38"/>
  <c r="WUE7" i="38"/>
  <c r="WUD7" i="38"/>
  <c r="WUC7" i="38"/>
  <c r="WUB7" i="38"/>
  <c r="WUA7" i="38"/>
  <c r="WTZ7" i="38"/>
  <c r="WTY7" i="38"/>
  <c r="WTX7" i="38"/>
  <c r="WTW7" i="38"/>
  <c r="WTV7" i="38"/>
  <c r="WTU7" i="38"/>
  <c r="WTT7" i="38"/>
  <c r="WTS7" i="38"/>
  <c r="WTR7" i="38"/>
  <c r="WTQ7" i="38"/>
  <c r="WTP7" i="38"/>
  <c r="WTO7" i="38"/>
  <c r="WTN7" i="38"/>
  <c r="WTM7" i="38"/>
  <c r="WTL7" i="38"/>
  <c r="WTK7" i="38"/>
  <c r="WTJ7" i="38"/>
  <c r="WTI7" i="38"/>
  <c r="WTH7" i="38"/>
  <c r="WTG7" i="38"/>
  <c r="WTF7" i="38"/>
  <c r="WTE7" i="38"/>
  <c r="WTD7" i="38"/>
  <c r="WTC7" i="38"/>
  <c r="WTB7" i="38"/>
  <c r="WTA7" i="38"/>
  <c r="WSZ7" i="38"/>
  <c r="WSY7" i="38"/>
  <c r="WSX7" i="38"/>
  <c r="WSW7" i="38"/>
  <c r="WSV7" i="38"/>
  <c r="WSU7" i="38"/>
  <c r="WST7" i="38"/>
  <c r="WSS7" i="38"/>
  <c r="WSR7" i="38"/>
  <c r="WSQ7" i="38"/>
  <c r="WSP7" i="38"/>
  <c r="WSO7" i="38"/>
  <c r="WSN7" i="38"/>
  <c r="WSM7" i="38"/>
  <c r="WSL7" i="38"/>
  <c r="WSK7" i="38"/>
  <c r="WSJ7" i="38"/>
  <c r="WSI7" i="38"/>
  <c r="WSH7" i="38"/>
  <c r="WSG7" i="38"/>
  <c r="WSF7" i="38"/>
  <c r="WSE7" i="38"/>
  <c r="WSD7" i="38"/>
  <c r="WSC7" i="38"/>
  <c r="WSB7" i="38"/>
  <c r="WSA7" i="38"/>
  <c r="WRZ7" i="38"/>
  <c r="WRY7" i="38"/>
  <c r="WRX7" i="38"/>
  <c r="WRW7" i="38"/>
  <c r="WRV7" i="38"/>
  <c r="WRU7" i="38"/>
  <c r="WRT7" i="38"/>
  <c r="WRS7" i="38"/>
  <c r="WRR7" i="38"/>
  <c r="WRQ7" i="38"/>
  <c r="WRP7" i="38"/>
  <c r="WRO7" i="38"/>
  <c r="WRN7" i="38"/>
  <c r="WRM7" i="38"/>
  <c r="WRL7" i="38"/>
  <c r="WRK7" i="38"/>
  <c r="WRJ7" i="38"/>
  <c r="WRI7" i="38"/>
  <c r="WRH7" i="38"/>
  <c r="WRG7" i="38"/>
  <c r="WRF7" i="38"/>
  <c r="WRE7" i="38"/>
  <c r="WRD7" i="38"/>
  <c r="WRC7" i="38"/>
  <c r="WRB7" i="38"/>
  <c r="WRA7" i="38"/>
  <c r="WQZ7" i="38"/>
  <c r="WQY7" i="38"/>
  <c r="WQX7" i="38"/>
  <c r="WQW7" i="38"/>
  <c r="WQV7" i="38"/>
  <c r="WQU7" i="38"/>
  <c r="WQT7" i="38"/>
  <c r="WQS7" i="38"/>
  <c r="WQR7" i="38"/>
  <c r="WQQ7" i="38"/>
  <c r="WQP7" i="38"/>
  <c r="WQO7" i="38"/>
  <c r="WQN7" i="38"/>
  <c r="WQM7" i="38"/>
  <c r="WQL7" i="38"/>
  <c r="WQK7" i="38"/>
  <c r="WQJ7" i="38"/>
  <c r="WQI7" i="38"/>
  <c r="WQH7" i="38"/>
  <c r="WQG7" i="38"/>
  <c r="WQF7" i="38"/>
  <c r="WQE7" i="38"/>
  <c r="WQD7" i="38"/>
  <c r="WQC7" i="38"/>
  <c r="WQB7" i="38"/>
  <c r="WQA7" i="38"/>
  <c r="WPZ7" i="38"/>
  <c r="WPY7" i="38"/>
  <c r="WPX7" i="38"/>
  <c r="WPW7" i="38"/>
  <c r="WPV7" i="38"/>
  <c r="WPU7" i="38"/>
  <c r="WPT7" i="38"/>
  <c r="WPS7" i="38"/>
  <c r="WPR7" i="38"/>
  <c r="WPQ7" i="38"/>
  <c r="WPP7" i="38"/>
  <c r="WPO7" i="38"/>
  <c r="WPN7" i="38"/>
  <c r="WPM7" i="38"/>
  <c r="WPL7" i="38"/>
  <c r="WPK7" i="38"/>
  <c r="WPJ7" i="38"/>
  <c r="WPI7" i="38"/>
  <c r="WPH7" i="38"/>
  <c r="WPG7" i="38"/>
  <c r="WPF7" i="38"/>
  <c r="WPE7" i="38"/>
  <c r="WPD7" i="38"/>
  <c r="WPC7" i="38"/>
  <c r="WPB7" i="38"/>
  <c r="WPA7" i="38"/>
  <c r="WOZ7" i="38"/>
  <c r="WOY7" i="38"/>
  <c r="WOX7" i="38"/>
  <c r="WOW7" i="38"/>
  <c r="WOV7" i="38"/>
  <c r="WOU7" i="38"/>
  <c r="WOT7" i="38"/>
  <c r="WOS7" i="38"/>
  <c r="WOR7" i="38"/>
  <c r="WOQ7" i="38"/>
  <c r="WOP7" i="38"/>
  <c r="WOO7" i="38"/>
  <c r="WON7" i="38"/>
  <c r="WOM7" i="38"/>
  <c r="WOL7" i="38"/>
  <c r="WOK7" i="38"/>
  <c r="WOJ7" i="38"/>
  <c r="WOI7" i="38"/>
  <c r="WOH7" i="38"/>
  <c r="WOG7" i="38"/>
  <c r="WOF7" i="38"/>
  <c r="WOE7" i="38"/>
  <c r="WOD7" i="38"/>
  <c r="WOC7" i="38"/>
  <c r="WOB7" i="38"/>
  <c r="WOA7" i="38"/>
  <c r="WNZ7" i="38"/>
  <c r="WNY7" i="38"/>
  <c r="WNX7" i="38"/>
  <c r="WNW7" i="38"/>
  <c r="WNV7" i="38"/>
  <c r="WNU7" i="38"/>
  <c r="WNT7" i="38"/>
  <c r="WNS7" i="38"/>
  <c r="WNR7" i="38"/>
  <c r="WNQ7" i="38"/>
  <c r="WNP7" i="38"/>
  <c r="WNO7" i="38"/>
  <c r="WNN7" i="38"/>
  <c r="WNM7" i="38"/>
  <c r="WNL7" i="38"/>
  <c r="WNK7" i="38"/>
  <c r="WNJ7" i="38"/>
  <c r="WNI7" i="38"/>
  <c r="WNH7" i="38"/>
  <c r="WNG7" i="38"/>
  <c r="WNF7" i="38"/>
  <c r="WNE7" i="38"/>
  <c r="WND7" i="38"/>
  <c r="WNC7" i="38"/>
  <c r="WNB7" i="38"/>
  <c r="WNA7" i="38"/>
  <c r="WMZ7" i="38"/>
  <c r="WMY7" i="38"/>
  <c r="WMX7" i="38"/>
  <c r="WMW7" i="38"/>
  <c r="WMV7" i="38"/>
  <c r="WMU7" i="38"/>
  <c r="WMT7" i="38"/>
  <c r="WMS7" i="38"/>
  <c r="WMR7" i="38"/>
  <c r="WMQ7" i="38"/>
  <c r="WMP7" i="38"/>
  <c r="WMO7" i="38"/>
  <c r="WMN7" i="38"/>
  <c r="WMM7" i="38"/>
  <c r="WML7" i="38"/>
  <c r="WMK7" i="38"/>
  <c r="WMJ7" i="38"/>
  <c r="WMI7" i="38"/>
  <c r="WMH7" i="38"/>
  <c r="WMG7" i="38"/>
  <c r="WMF7" i="38"/>
  <c r="WME7" i="38"/>
  <c r="WMD7" i="38"/>
  <c r="WMC7" i="38"/>
  <c r="WMB7" i="38"/>
  <c r="WMA7" i="38"/>
  <c r="WLZ7" i="38"/>
  <c r="WLY7" i="38"/>
  <c r="WLX7" i="38"/>
  <c r="WLW7" i="38"/>
  <c r="WLV7" i="38"/>
  <c r="WLU7" i="38"/>
  <c r="WLT7" i="38"/>
  <c r="WLS7" i="38"/>
  <c r="WLR7" i="38"/>
  <c r="WLQ7" i="38"/>
  <c r="WLP7" i="38"/>
  <c r="WLO7" i="38"/>
  <c r="WLN7" i="38"/>
  <c r="WLM7" i="38"/>
  <c r="WLL7" i="38"/>
  <c r="WLK7" i="38"/>
  <c r="WLJ7" i="38"/>
  <c r="WLI7" i="38"/>
  <c r="WLH7" i="38"/>
  <c r="WLG7" i="38"/>
  <c r="WLF7" i="38"/>
  <c r="WLE7" i="38"/>
  <c r="WLD7" i="38"/>
  <c r="WLC7" i="38"/>
  <c r="WLB7" i="38"/>
  <c r="WLA7" i="38"/>
  <c r="WKZ7" i="38"/>
  <c r="WKY7" i="38"/>
  <c r="WKX7" i="38"/>
  <c r="WKW7" i="38"/>
  <c r="WKV7" i="38"/>
  <c r="WKU7" i="38"/>
  <c r="WKT7" i="38"/>
  <c r="WKS7" i="38"/>
  <c r="WKR7" i="38"/>
  <c r="WKQ7" i="38"/>
  <c r="WKP7" i="38"/>
  <c r="WKO7" i="38"/>
  <c r="WKN7" i="38"/>
  <c r="WKM7" i="38"/>
  <c r="WKL7" i="38"/>
  <c r="WKK7" i="38"/>
  <c r="WKJ7" i="38"/>
  <c r="WKI7" i="38"/>
  <c r="WKH7" i="38"/>
  <c r="WKG7" i="38"/>
  <c r="WKF7" i="38"/>
  <c r="WKE7" i="38"/>
  <c r="WKD7" i="38"/>
  <c r="WKC7" i="38"/>
  <c r="WKB7" i="38"/>
  <c r="WKA7" i="38"/>
  <c r="WJZ7" i="38"/>
  <c r="WJY7" i="38"/>
  <c r="WJX7" i="38"/>
  <c r="WJW7" i="38"/>
  <c r="WJV7" i="38"/>
  <c r="WJU7" i="38"/>
  <c r="WJT7" i="38"/>
  <c r="WJS7" i="38"/>
  <c r="WJR7" i="38"/>
  <c r="WJQ7" i="38"/>
  <c r="WJP7" i="38"/>
  <c r="WJO7" i="38"/>
  <c r="WJN7" i="38"/>
  <c r="WJM7" i="38"/>
  <c r="WJL7" i="38"/>
  <c r="WJK7" i="38"/>
  <c r="WJJ7" i="38"/>
  <c r="WJI7" i="38"/>
  <c r="WJH7" i="38"/>
  <c r="WJG7" i="38"/>
  <c r="WJF7" i="38"/>
  <c r="WJE7" i="38"/>
  <c r="WJD7" i="38"/>
  <c r="WJC7" i="38"/>
  <c r="WJB7" i="38"/>
  <c r="WJA7" i="38"/>
  <c r="WIZ7" i="38"/>
  <c r="WIY7" i="38"/>
  <c r="WIX7" i="38"/>
  <c r="WIW7" i="38"/>
  <c r="WIV7" i="38"/>
  <c r="WIU7" i="38"/>
  <c r="WIT7" i="38"/>
  <c r="WIS7" i="38"/>
  <c r="WIR7" i="38"/>
  <c r="WIQ7" i="38"/>
  <c r="WIP7" i="38"/>
  <c r="WIO7" i="38"/>
  <c r="WIN7" i="38"/>
  <c r="WIM7" i="38"/>
  <c r="WIL7" i="38"/>
  <c r="WIK7" i="38"/>
  <c r="WIJ7" i="38"/>
  <c r="WII7" i="38"/>
  <c r="WIH7" i="38"/>
  <c r="WIG7" i="38"/>
  <c r="WIF7" i="38"/>
  <c r="WIE7" i="38"/>
  <c r="WID7" i="38"/>
  <c r="WIC7" i="38"/>
  <c r="WIB7" i="38"/>
  <c r="WIA7" i="38"/>
  <c r="WHZ7" i="38"/>
  <c r="WHY7" i="38"/>
  <c r="WHX7" i="38"/>
  <c r="WHW7" i="38"/>
  <c r="WHV7" i="38"/>
  <c r="WHU7" i="38"/>
  <c r="WHT7" i="38"/>
  <c r="WHS7" i="38"/>
  <c r="WHR7" i="38"/>
  <c r="WHQ7" i="38"/>
  <c r="WHP7" i="38"/>
  <c r="WHO7" i="38"/>
  <c r="WHN7" i="38"/>
  <c r="WHM7" i="38"/>
  <c r="WHL7" i="38"/>
  <c r="WHK7" i="38"/>
  <c r="WHJ7" i="38"/>
  <c r="WHI7" i="38"/>
  <c r="WHH7" i="38"/>
  <c r="WHG7" i="38"/>
  <c r="WHF7" i="38"/>
  <c r="WHE7" i="38"/>
  <c r="WHD7" i="38"/>
  <c r="WHC7" i="38"/>
  <c r="WHB7" i="38"/>
  <c r="WHA7" i="38"/>
  <c r="WGZ7" i="38"/>
  <c r="WGY7" i="38"/>
  <c r="WGX7" i="38"/>
  <c r="WGW7" i="38"/>
  <c r="WGV7" i="38"/>
  <c r="WGU7" i="38"/>
  <c r="WGT7" i="38"/>
  <c r="WGS7" i="38"/>
  <c r="WGR7" i="38"/>
  <c r="WGQ7" i="38"/>
  <c r="WGP7" i="38"/>
  <c r="WGO7" i="38"/>
  <c r="WGN7" i="38"/>
  <c r="WGM7" i="38"/>
  <c r="WGL7" i="38"/>
  <c r="WGK7" i="38"/>
  <c r="WGJ7" i="38"/>
  <c r="WGI7" i="38"/>
  <c r="WGH7" i="38"/>
  <c r="WGG7" i="38"/>
  <c r="WGF7" i="38"/>
  <c r="WGE7" i="38"/>
  <c r="WGD7" i="38"/>
  <c r="WGC7" i="38"/>
  <c r="WGB7" i="38"/>
  <c r="WGA7" i="38"/>
  <c r="WFZ7" i="38"/>
  <c r="WFY7" i="38"/>
  <c r="WFX7" i="38"/>
  <c r="WFW7" i="38"/>
  <c r="WFV7" i="38"/>
  <c r="WFU7" i="38"/>
  <c r="WFT7" i="38"/>
  <c r="WFS7" i="38"/>
  <c r="WFR7" i="38"/>
  <c r="WFQ7" i="38"/>
  <c r="WFP7" i="38"/>
  <c r="WFO7" i="38"/>
  <c r="WFN7" i="38"/>
  <c r="WFM7" i="38"/>
  <c r="WFL7" i="38"/>
  <c r="WFK7" i="38"/>
  <c r="WFJ7" i="38"/>
  <c r="WFI7" i="38"/>
  <c r="WFH7" i="38"/>
  <c r="WFG7" i="38"/>
  <c r="WFF7" i="38"/>
  <c r="WFE7" i="38"/>
  <c r="WFD7" i="38"/>
  <c r="WFC7" i="38"/>
  <c r="WFB7" i="38"/>
  <c r="WFA7" i="38"/>
  <c r="WEZ7" i="38"/>
  <c r="WEY7" i="38"/>
  <c r="WEX7" i="38"/>
  <c r="WEW7" i="38"/>
  <c r="WEV7" i="38"/>
  <c r="WEU7" i="38"/>
  <c r="WET7" i="38"/>
  <c r="WES7" i="38"/>
  <c r="WER7" i="38"/>
  <c r="WEQ7" i="38"/>
  <c r="WEP7" i="38"/>
  <c r="WEO7" i="38"/>
  <c r="WEN7" i="38"/>
  <c r="WEM7" i="38"/>
  <c r="WEL7" i="38"/>
  <c r="WEK7" i="38"/>
  <c r="WEJ7" i="38"/>
  <c r="WEI7" i="38"/>
  <c r="WEH7" i="38"/>
  <c r="WEG7" i="38"/>
  <c r="WEF7" i="38"/>
  <c r="WEE7" i="38"/>
  <c r="WED7" i="38"/>
  <c r="WEC7" i="38"/>
  <c r="WEB7" i="38"/>
  <c r="WEA7" i="38"/>
  <c r="WDZ7" i="38"/>
  <c r="WDY7" i="38"/>
  <c r="WDX7" i="38"/>
  <c r="WDW7" i="38"/>
  <c r="WDV7" i="38"/>
  <c r="WDU7" i="38"/>
  <c r="WDT7" i="38"/>
  <c r="WDS7" i="38"/>
  <c r="WDR7" i="38"/>
  <c r="WDQ7" i="38"/>
  <c r="WDP7" i="38"/>
  <c r="WDO7" i="38"/>
  <c r="WDN7" i="38"/>
  <c r="WDM7" i="38"/>
  <c r="WDL7" i="38"/>
  <c r="WDK7" i="38"/>
  <c r="WDJ7" i="38"/>
  <c r="WDI7" i="38"/>
  <c r="WDH7" i="38"/>
  <c r="WDG7" i="38"/>
  <c r="WDF7" i="38"/>
  <c r="WDE7" i="38"/>
  <c r="WDD7" i="38"/>
  <c r="WDC7" i="38"/>
  <c r="WDB7" i="38"/>
  <c r="WDA7" i="38"/>
  <c r="WCZ7" i="38"/>
  <c r="WCY7" i="38"/>
  <c r="WCX7" i="38"/>
  <c r="WCW7" i="38"/>
  <c r="WCV7" i="38"/>
  <c r="WCU7" i="38"/>
  <c r="WCT7" i="38"/>
  <c r="WCS7" i="38"/>
  <c r="WCR7" i="38"/>
  <c r="WCQ7" i="38"/>
  <c r="WCP7" i="38"/>
  <c r="WCO7" i="38"/>
  <c r="WCN7" i="38"/>
  <c r="WCM7" i="38"/>
  <c r="WCL7" i="38"/>
  <c r="WCK7" i="38"/>
  <c r="WCJ7" i="38"/>
  <c r="WCI7" i="38"/>
  <c r="WCH7" i="38"/>
  <c r="WCG7" i="38"/>
  <c r="WCF7" i="38"/>
  <c r="WCE7" i="38"/>
  <c r="WCD7" i="38"/>
  <c r="WCC7" i="38"/>
  <c r="WCB7" i="38"/>
  <c r="WCA7" i="38"/>
  <c r="WBZ7" i="38"/>
  <c r="WBY7" i="38"/>
  <c r="WBX7" i="38"/>
  <c r="WBW7" i="38"/>
  <c r="WBV7" i="38"/>
  <c r="WBU7" i="38"/>
  <c r="WBT7" i="38"/>
  <c r="WBS7" i="38"/>
  <c r="WBR7" i="38"/>
  <c r="WBQ7" i="38"/>
  <c r="WBP7" i="38"/>
  <c r="WBO7" i="38"/>
  <c r="WBN7" i="38"/>
  <c r="WBM7" i="38"/>
  <c r="WBL7" i="38"/>
  <c r="WBK7" i="38"/>
  <c r="WBJ7" i="38"/>
  <c r="WBI7" i="38"/>
  <c r="WBH7" i="38"/>
  <c r="WBG7" i="38"/>
  <c r="WBF7" i="38"/>
  <c r="WBE7" i="38"/>
  <c r="WBD7" i="38"/>
  <c r="WBC7" i="38"/>
  <c r="WBB7" i="38"/>
  <c r="WBA7" i="38"/>
  <c r="WAZ7" i="38"/>
  <c r="WAY7" i="38"/>
  <c r="WAX7" i="38"/>
  <c r="WAW7" i="38"/>
  <c r="WAV7" i="38"/>
  <c r="WAU7" i="38"/>
  <c r="WAT7" i="38"/>
  <c r="WAS7" i="38"/>
  <c r="WAR7" i="38"/>
  <c r="WAQ7" i="38"/>
  <c r="WAP7" i="38"/>
  <c r="WAO7" i="38"/>
  <c r="WAN7" i="38"/>
  <c r="WAM7" i="38"/>
  <c r="WAL7" i="38"/>
  <c r="WAK7" i="38"/>
  <c r="WAJ7" i="38"/>
  <c r="WAI7" i="38"/>
  <c r="WAH7" i="38"/>
  <c r="WAG7" i="38"/>
  <c r="WAF7" i="38"/>
  <c r="WAE7" i="38"/>
  <c r="WAD7" i="38"/>
  <c r="WAC7" i="38"/>
  <c r="WAB7" i="38"/>
  <c r="WAA7" i="38"/>
  <c r="VZZ7" i="38"/>
  <c r="VZY7" i="38"/>
  <c r="VZX7" i="38"/>
  <c r="VZW7" i="38"/>
  <c r="VZV7" i="38"/>
  <c r="VZU7" i="38"/>
  <c r="VZT7" i="38"/>
  <c r="VZS7" i="38"/>
  <c r="VZR7" i="38"/>
  <c r="VZQ7" i="38"/>
  <c r="VZP7" i="38"/>
  <c r="VZO7" i="38"/>
  <c r="VZN7" i="38"/>
  <c r="VZM7" i="38"/>
  <c r="VZL7" i="38"/>
  <c r="VZK7" i="38"/>
  <c r="VZJ7" i="38"/>
  <c r="VZI7" i="38"/>
  <c r="VZH7" i="38"/>
  <c r="VZG7" i="38"/>
  <c r="VZF7" i="38"/>
  <c r="VZE7" i="38"/>
  <c r="VZD7" i="38"/>
  <c r="VZC7" i="38"/>
  <c r="VZB7" i="38"/>
  <c r="VZA7" i="38"/>
  <c r="VYZ7" i="38"/>
  <c r="VYY7" i="38"/>
  <c r="VYX7" i="38"/>
  <c r="VYW7" i="38"/>
  <c r="VYV7" i="38"/>
  <c r="VYU7" i="38"/>
  <c r="VYT7" i="38"/>
  <c r="VYS7" i="38"/>
  <c r="VYR7" i="38"/>
  <c r="VYQ7" i="38"/>
  <c r="VYP7" i="38"/>
  <c r="VYO7" i="38"/>
  <c r="VYN7" i="38"/>
  <c r="VYM7" i="38"/>
  <c r="VYL7" i="38"/>
  <c r="VYK7" i="38"/>
  <c r="VYJ7" i="38"/>
  <c r="VYI7" i="38"/>
  <c r="VYH7" i="38"/>
  <c r="VYG7" i="38"/>
  <c r="VYF7" i="38"/>
  <c r="VYE7" i="38"/>
  <c r="VYD7" i="38"/>
  <c r="VYC7" i="38"/>
  <c r="VYB7" i="38"/>
  <c r="VYA7" i="38"/>
  <c r="VXZ7" i="38"/>
  <c r="VXY7" i="38"/>
  <c r="VXX7" i="38"/>
  <c r="VXW7" i="38"/>
  <c r="VXV7" i="38"/>
  <c r="VXU7" i="38"/>
  <c r="VXT7" i="38"/>
  <c r="VXS7" i="38"/>
  <c r="VXR7" i="38"/>
  <c r="VXQ7" i="38"/>
  <c r="VXP7" i="38"/>
  <c r="VXO7" i="38"/>
  <c r="VXN7" i="38"/>
  <c r="VXM7" i="38"/>
  <c r="VXL7" i="38"/>
  <c r="VXK7" i="38"/>
  <c r="VXJ7" i="38"/>
  <c r="VXI7" i="38"/>
  <c r="VXH7" i="38"/>
  <c r="VXG7" i="38"/>
  <c r="VXF7" i="38"/>
  <c r="VXE7" i="38"/>
  <c r="VXD7" i="38"/>
  <c r="VXC7" i="38"/>
  <c r="VXB7" i="38"/>
  <c r="VXA7" i="38"/>
  <c r="VWZ7" i="38"/>
  <c r="VWY7" i="38"/>
  <c r="VWX7" i="38"/>
  <c r="VWW7" i="38"/>
  <c r="VWV7" i="38"/>
  <c r="VWU7" i="38"/>
  <c r="VWT7" i="38"/>
  <c r="VWS7" i="38"/>
  <c r="VWR7" i="38"/>
  <c r="VWQ7" i="38"/>
  <c r="VWP7" i="38"/>
  <c r="VWO7" i="38"/>
  <c r="VWN7" i="38"/>
  <c r="VWM7" i="38"/>
  <c r="VWL7" i="38"/>
  <c r="VWK7" i="38"/>
  <c r="VWJ7" i="38"/>
  <c r="VWI7" i="38"/>
  <c r="VWH7" i="38"/>
  <c r="VWG7" i="38"/>
  <c r="VWF7" i="38"/>
  <c r="VWE7" i="38"/>
  <c r="VWD7" i="38"/>
  <c r="VWC7" i="38"/>
  <c r="VWB7" i="38"/>
  <c r="VWA7" i="38"/>
  <c r="VVZ7" i="38"/>
  <c r="VVY7" i="38"/>
  <c r="VVX7" i="38"/>
  <c r="VVW7" i="38"/>
  <c r="VVV7" i="38"/>
  <c r="VVU7" i="38"/>
  <c r="VVT7" i="38"/>
  <c r="VVS7" i="38"/>
  <c r="VVR7" i="38"/>
  <c r="VVQ7" i="38"/>
  <c r="VVP7" i="38"/>
  <c r="VVO7" i="38"/>
  <c r="VVN7" i="38"/>
  <c r="VVM7" i="38"/>
  <c r="VVL7" i="38"/>
  <c r="VVK7" i="38"/>
  <c r="VVJ7" i="38"/>
  <c r="VVI7" i="38"/>
  <c r="VVH7" i="38"/>
  <c r="VVG7" i="38"/>
  <c r="VVF7" i="38"/>
  <c r="VVE7" i="38"/>
  <c r="VVD7" i="38"/>
  <c r="VVC7" i="38"/>
  <c r="VVB7" i="38"/>
  <c r="VVA7" i="38"/>
  <c r="VUZ7" i="38"/>
  <c r="VUY7" i="38"/>
  <c r="VUX7" i="38"/>
  <c r="VUW7" i="38"/>
  <c r="VUV7" i="38"/>
  <c r="VUU7" i="38"/>
  <c r="VUT7" i="38"/>
  <c r="VUS7" i="38"/>
  <c r="VUR7" i="38"/>
  <c r="VUQ7" i="38"/>
  <c r="VUP7" i="38"/>
  <c r="VUO7" i="38"/>
  <c r="VUN7" i="38"/>
  <c r="VUM7" i="38"/>
  <c r="VUL7" i="38"/>
  <c r="VUK7" i="38"/>
  <c r="VUJ7" i="38"/>
  <c r="VUI7" i="38"/>
  <c r="VUH7" i="38"/>
  <c r="VUG7" i="38"/>
  <c r="VUF7" i="38"/>
  <c r="VUE7" i="38"/>
  <c r="VUD7" i="38"/>
  <c r="VUC7" i="38"/>
  <c r="VUB7" i="38"/>
  <c r="VUA7" i="38"/>
  <c r="VTZ7" i="38"/>
  <c r="VTY7" i="38"/>
  <c r="VTX7" i="38"/>
  <c r="VTW7" i="38"/>
  <c r="VTV7" i="38"/>
  <c r="VTU7" i="38"/>
  <c r="VTT7" i="38"/>
  <c r="VTS7" i="38"/>
  <c r="VTR7" i="38"/>
  <c r="VTQ7" i="38"/>
  <c r="VTP7" i="38"/>
  <c r="VTO7" i="38"/>
  <c r="VTN7" i="38"/>
  <c r="VTM7" i="38"/>
  <c r="VTL7" i="38"/>
  <c r="VTK7" i="38"/>
  <c r="VTJ7" i="38"/>
  <c r="VTI7" i="38"/>
  <c r="VTH7" i="38"/>
  <c r="VTG7" i="38"/>
  <c r="VTF7" i="38"/>
  <c r="VTE7" i="38"/>
  <c r="VTD7" i="38"/>
  <c r="VTC7" i="38"/>
  <c r="VTB7" i="38"/>
  <c r="VTA7" i="38"/>
  <c r="VSZ7" i="38"/>
  <c r="VSY7" i="38"/>
  <c r="VSX7" i="38"/>
  <c r="VSW7" i="38"/>
  <c r="VSV7" i="38"/>
  <c r="VSU7" i="38"/>
  <c r="VST7" i="38"/>
  <c r="VSS7" i="38"/>
  <c r="VSR7" i="38"/>
  <c r="VSQ7" i="38"/>
  <c r="VSP7" i="38"/>
  <c r="VSO7" i="38"/>
  <c r="VSN7" i="38"/>
  <c r="VSM7" i="38"/>
  <c r="VSL7" i="38"/>
  <c r="VSK7" i="38"/>
  <c r="VSJ7" i="38"/>
  <c r="VSI7" i="38"/>
  <c r="VSH7" i="38"/>
  <c r="VSG7" i="38"/>
  <c r="VSF7" i="38"/>
  <c r="VSE7" i="38"/>
  <c r="VSD7" i="38"/>
  <c r="VSC7" i="38"/>
  <c r="VSB7" i="38"/>
  <c r="VSA7" i="38"/>
  <c r="VRZ7" i="38"/>
  <c r="VRY7" i="38"/>
  <c r="VRX7" i="38"/>
  <c r="VRW7" i="38"/>
  <c r="VRV7" i="38"/>
  <c r="VRU7" i="38"/>
  <c r="VRT7" i="38"/>
  <c r="VRS7" i="38"/>
  <c r="VRR7" i="38"/>
  <c r="VRQ7" i="38"/>
  <c r="VRP7" i="38"/>
  <c r="VRO7" i="38"/>
  <c r="VRN7" i="38"/>
  <c r="VRM7" i="38"/>
  <c r="VRL7" i="38"/>
  <c r="VRK7" i="38"/>
  <c r="VRJ7" i="38"/>
  <c r="VRI7" i="38"/>
  <c r="VRH7" i="38"/>
  <c r="VRG7" i="38"/>
  <c r="VRF7" i="38"/>
  <c r="VRE7" i="38"/>
  <c r="VRD7" i="38"/>
  <c r="VRC7" i="38"/>
  <c r="VRB7" i="38"/>
  <c r="VRA7" i="38"/>
  <c r="VQZ7" i="38"/>
  <c r="VQY7" i="38"/>
  <c r="VQX7" i="38"/>
  <c r="VQW7" i="38"/>
  <c r="VQV7" i="38"/>
  <c r="VQU7" i="38"/>
  <c r="VQT7" i="38"/>
  <c r="VQS7" i="38"/>
  <c r="VQR7" i="38"/>
  <c r="VQQ7" i="38"/>
  <c r="VQP7" i="38"/>
  <c r="VQO7" i="38"/>
  <c r="VQN7" i="38"/>
  <c r="VQM7" i="38"/>
  <c r="VQL7" i="38"/>
  <c r="VQK7" i="38"/>
  <c r="VQJ7" i="38"/>
  <c r="VQI7" i="38"/>
  <c r="VQH7" i="38"/>
  <c r="VQG7" i="38"/>
  <c r="VQF7" i="38"/>
  <c r="VQE7" i="38"/>
  <c r="VQD7" i="38"/>
  <c r="VQC7" i="38"/>
  <c r="VQB7" i="38"/>
  <c r="VQA7" i="38"/>
  <c r="VPZ7" i="38"/>
  <c r="VPY7" i="38"/>
  <c r="VPX7" i="38"/>
  <c r="VPW7" i="38"/>
  <c r="VPV7" i="38"/>
  <c r="VPU7" i="38"/>
  <c r="VPT7" i="38"/>
  <c r="VPS7" i="38"/>
  <c r="VPR7" i="38"/>
  <c r="VPQ7" i="38"/>
  <c r="VPP7" i="38"/>
  <c r="VPO7" i="38"/>
  <c r="VPN7" i="38"/>
  <c r="VPM7" i="38"/>
  <c r="VPL7" i="38"/>
  <c r="VPK7" i="38"/>
  <c r="VPJ7" i="38"/>
  <c r="VPI7" i="38"/>
  <c r="VPH7" i="38"/>
  <c r="VPG7" i="38"/>
  <c r="VPF7" i="38"/>
  <c r="VPE7" i="38"/>
  <c r="VPD7" i="38"/>
  <c r="VPC7" i="38"/>
  <c r="VPB7" i="38"/>
  <c r="VPA7" i="38"/>
  <c r="VOZ7" i="38"/>
  <c r="VOY7" i="38"/>
  <c r="VOX7" i="38"/>
  <c r="VOW7" i="38"/>
  <c r="VOV7" i="38"/>
  <c r="VOU7" i="38"/>
  <c r="VOT7" i="38"/>
  <c r="VOS7" i="38"/>
  <c r="VOR7" i="38"/>
  <c r="VOQ7" i="38"/>
  <c r="VOP7" i="38"/>
  <c r="VOO7" i="38"/>
  <c r="VON7" i="38"/>
  <c r="VOM7" i="38"/>
  <c r="VOL7" i="38"/>
  <c r="VOK7" i="38"/>
  <c r="VOJ7" i="38"/>
  <c r="VOI7" i="38"/>
  <c r="VOH7" i="38"/>
  <c r="VOG7" i="38"/>
  <c r="VOF7" i="38"/>
  <c r="VOE7" i="38"/>
  <c r="VOD7" i="38"/>
  <c r="VOC7" i="38"/>
  <c r="VOB7" i="38"/>
  <c r="VOA7" i="38"/>
  <c r="VNZ7" i="38"/>
  <c r="VNY7" i="38"/>
  <c r="VNX7" i="38"/>
  <c r="VNW7" i="38"/>
  <c r="VNV7" i="38"/>
  <c r="VNU7" i="38"/>
  <c r="VNT7" i="38"/>
  <c r="VNS7" i="38"/>
  <c r="VNR7" i="38"/>
  <c r="VNQ7" i="38"/>
  <c r="VNP7" i="38"/>
  <c r="VNO7" i="38"/>
  <c r="VNN7" i="38"/>
  <c r="VNM7" i="38"/>
  <c r="VNL7" i="38"/>
  <c r="VNK7" i="38"/>
  <c r="VNJ7" i="38"/>
  <c r="VNI7" i="38"/>
  <c r="VNH7" i="38"/>
  <c r="VNG7" i="38"/>
  <c r="VNF7" i="38"/>
  <c r="VNE7" i="38"/>
  <c r="VND7" i="38"/>
  <c r="VNC7" i="38"/>
  <c r="VNB7" i="38"/>
  <c r="VNA7" i="38"/>
  <c r="VMZ7" i="38"/>
  <c r="VMY7" i="38"/>
  <c r="VMX7" i="38"/>
  <c r="VMW7" i="38"/>
  <c r="VMV7" i="38"/>
  <c r="VMU7" i="38"/>
  <c r="VMT7" i="38"/>
  <c r="VMS7" i="38"/>
  <c r="VMR7" i="38"/>
  <c r="VMQ7" i="38"/>
  <c r="VMP7" i="38"/>
  <c r="VMO7" i="38"/>
  <c r="VMN7" i="38"/>
  <c r="VMM7" i="38"/>
  <c r="VML7" i="38"/>
  <c r="VMK7" i="38"/>
  <c r="VMJ7" i="38"/>
  <c r="VMI7" i="38"/>
  <c r="VMH7" i="38"/>
  <c r="VMG7" i="38"/>
  <c r="VMF7" i="38"/>
  <c r="VME7" i="38"/>
  <c r="VMD7" i="38"/>
  <c r="VMC7" i="38"/>
  <c r="VMB7" i="38"/>
  <c r="VMA7" i="38"/>
  <c r="VLZ7" i="38"/>
  <c r="VLY7" i="38"/>
  <c r="VLX7" i="38"/>
  <c r="VLW7" i="38"/>
  <c r="VLV7" i="38"/>
  <c r="VLU7" i="38"/>
  <c r="VLT7" i="38"/>
  <c r="VLS7" i="38"/>
  <c r="VLR7" i="38"/>
  <c r="VLQ7" i="38"/>
  <c r="VLP7" i="38"/>
  <c r="VLO7" i="38"/>
  <c r="VLN7" i="38"/>
  <c r="VLM7" i="38"/>
  <c r="VLL7" i="38"/>
  <c r="VLK7" i="38"/>
  <c r="VLJ7" i="38"/>
  <c r="VLI7" i="38"/>
  <c r="VLH7" i="38"/>
  <c r="VLG7" i="38"/>
  <c r="VLF7" i="38"/>
  <c r="VLE7" i="38"/>
  <c r="VLD7" i="38"/>
  <c r="VLC7" i="38"/>
  <c r="VLB7" i="38"/>
  <c r="VLA7" i="38"/>
  <c r="VKZ7" i="38"/>
  <c r="VKY7" i="38"/>
  <c r="VKX7" i="38"/>
  <c r="VKW7" i="38"/>
  <c r="VKV7" i="38"/>
  <c r="VKU7" i="38"/>
  <c r="VKT7" i="38"/>
  <c r="VKS7" i="38"/>
  <c r="VKR7" i="38"/>
  <c r="VKQ7" i="38"/>
  <c r="VKP7" i="38"/>
  <c r="VKO7" i="38"/>
  <c r="VKN7" i="38"/>
  <c r="VKM7" i="38"/>
  <c r="VKL7" i="38"/>
  <c r="VKK7" i="38"/>
  <c r="VKJ7" i="38"/>
  <c r="VKI7" i="38"/>
  <c r="VKH7" i="38"/>
  <c r="VKG7" i="38"/>
  <c r="VKF7" i="38"/>
  <c r="VKE7" i="38"/>
  <c r="VKD7" i="38"/>
  <c r="VKC7" i="38"/>
  <c r="VKB7" i="38"/>
  <c r="VKA7" i="38"/>
  <c r="VJZ7" i="38"/>
  <c r="VJY7" i="38"/>
  <c r="VJX7" i="38"/>
  <c r="VJW7" i="38"/>
  <c r="VJV7" i="38"/>
  <c r="VJU7" i="38"/>
  <c r="VJT7" i="38"/>
  <c r="VJS7" i="38"/>
  <c r="VJR7" i="38"/>
  <c r="VJQ7" i="38"/>
  <c r="VJP7" i="38"/>
  <c r="VJO7" i="38"/>
  <c r="VJN7" i="38"/>
  <c r="VJM7" i="38"/>
  <c r="VJL7" i="38"/>
  <c r="VJK7" i="38"/>
  <c r="VJJ7" i="38"/>
  <c r="VJI7" i="38"/>
  <c r="VJH7" i="38"/>
  <c r="VJG7" i="38"/>
  <c r="VJF7" i="38"/>
  <c r="VJE7" i="38"/>
  <c r="VJD7" i="38"/>
  <c r="VJC7" i="38"/>
  <c r="VJB7" i="38"/>
  <c r="VJA7" i="38"/>
  <c r="VIZ7" i="38"/>
  <c r="VIY7" i="38"/>
  <c r="VIX7" i="38"/>
  <c r="VIW7" i="38"/>
  <c r="VIV7" i="38"/>
  <c r="VIU7" i="38"/>
  <c r="VIT7" i="38"/>
  <c r="VIS7" i="38"/>
  <c r="VIR7" i="38"/>
  <c r="VIQ7" i="38"/>
  <c r="VIP7" i="38"/>
  <c r="VIO7" i="38"/>
  <c r="VIN7" i="38"/>
  <c r="VIM7" i="38"/>
  <c r="VIL7" i="38"/>
  <c r="VIK7" i="38"/>
  <c r="VIJ7" i="38"/>
  <c r="VII7" i="38"/>
  <c r="VIH7" i="38"/>
  <c r="VIG7" i="38"/>
  <c r="VIF7" i="38"/>
  <c r="VIE7" i="38"/>
  <c r="VID7" i="38"/>
  <c r="VIC7" i="38"/>
  <c r="VIB7" i="38"/>
  <c r="VIA7" i="38"/>
  <c r="VHZ7" i="38"/>
  <c r="VHY7" i="38"/>
  <c r="VHX7" i="38"/>
  <c r="VHW7" i="38"/>
  <c r="VHV7" i="38"/>
  <c r="VHU7" i="38"/>
  <c r="VHT7" i="38"/>
  <c r="VHS7" i="38"/>
  <c r="VHR7" i="38"/>
  <c r="VHQ7" i="38"/>
  <c r="VHP7" i="38"/>
  <c r="VHO7" i="38"/>
  <c r="VHN7" i="38"/>
  <c r="VHM7" i="38"/>
  <c r="VHL7" i="38"/>
  <c r="VHK7" i="38"/>
  <c r="VHJ7" i="38"/>
  <c r="VHI7" i="38"/>
  <c r="VHH7" i="38"/>
  <c r="VHG7" i="38"/>
  <c r="VHF7" i="38"/>
  <c r="VHE7" i="38"/>
  <c r="VHD7" i="38"/>
  <c r="VHC7" i="38"/>
  <c r="VHB7" i="38"/>
  <c r="VHA7" i="38"/>
  <c r="VGZ7" i="38"/>
  <c r="VGY7" i="38"/>
  <c r="VGX7" i="38"/>
  <c r="VGW7" i="38"/>
  <c r="VGV7" i="38"/>
  <c r="VGU7" i="38"/>
  <c r="VGT7" i="38"/>
  <c r="VGS7" i="38"/>
  <c r="VGR7" i="38"/>
  <c r="VGQ7" i="38"/>
  <c r="VGP7" i="38"/>
  <c r="VGO7" i="38"/>
  <c r="VGN7" i="38"/>
  <c r="VGM7" i="38"/>
  <c r="VGL7" i="38"/>
  <c r="VGK7" i="38"/>
  <c r="VGJ7" i="38"/>
  <c r="VGI7" i="38"/>
  <c r="VGH7" i="38"/>
  <c r="VGG7" i="38"/>
  <c r="VGF7" i="38"/>
  <c r="VGE7" i="38"/>
  <c r="VGD7" i="38"/>
  <c r="VGC7" i="38"/>
  <c r="VGB7" i="38"/>
  <c r="VGA7" i="38"/>
  <c r="VFZ7" i="38"/>
  <c r="VFY7" i="38"/>
  <c r="VFX7" i="38"/>
  <c r="VFW7" i="38"/>
  <c r="VFV7" i="38"/>
  <c r="VFU7" i="38"/>
  <c r="VFT7" i="38"/>
  <c r="VFS7" i="38"/>
  <c r="VFR7" i="38"/>
  <c r="VFQ7" i="38"/>
  <c r="VFP7" i="38"/>
  <c r="VFO7" i="38"/>
  <c r="VFN7" i="38"/>
  <c r="VFM7" i="38"/>
  <c r="VFL7" i="38"/>
  <c r="VFK7" i="38"/>
  <c r="VFJ7" i="38"/>
  <c r="VFI7" i="38"/>
  <c r="VFH7" i="38"/>
  <c r="VFG7" i="38"/>
  <c r="VFF7" i="38"/>
  <c r="VFE7" i="38"/>
  <c r="VFD7" i="38"/>
  <c r="VFC7" i="38"/>
  <c r="VFB7" i="38"/>
  <c r="VFA7" i="38"/>
  <c r="VEZ7" i="38"/>
  <c r="VEY7" i="38"/>
  <c r="VEX7" i="38"/>
  <c r="VEW7" i="38"/>
  <c r="VEV7" i="38"/>
  <c r="VEU7" i="38"/>
  <c r="VET7" i="38"/>
  <c r="VES7" i="38"/>
  <c r="VER7" i="38"/>
  <c r="VEQ7" i="38"/>
  <c r="VEP7" i="38"/>
  <c r="VEO7" i="38"/>
  <c r="VEN7" i="38"/>
  <c r="VEM7" i="38"/>
  <c r="VEL7" i="38"/>
  <c r="VEK7" i="38"/>
  <c r="VEJ7" i="38"/>
  <c r="VEI7" i="38"/>
  <c r="VEH7" i="38"/>
  <c r="VEG7" i="38"/>
  <c r="VEF7" i="38"/>
  <c r="VEE7" i="38"/>
  <c r="VED7" i="38"/>
  <c r="VEC7" i="38"/>
  <c r="VEB7" i="38"/>
  <c r="VEA7" i="38"/>
  <c r="VDZ7" i="38"/>
  <c r="VDY7" i="38"/>
  <c r="VDX7" i="38"/>
  <c r="VDW7" i="38"/>
  <c r="VDV7" i="38"/>
  <c r="VDU7" i="38"/>
  <c r="VDT7" i="38"/>
  <c r="VDS7" i="38"/>
  <c r="VDR7" i="38"/>
  <c r="VDQ7" i="38"/>
  <c r="VDP7" i="38"/>
  <c r="VDO7" i="38"/>
  <c r="VDN7" i="38"/>
  <c r="VDM7" i="38"/>
  <c r="VDL7" i="38"/>
  <c r="VDK7" i="38"/>
  <c r="VDJ7" i="38"/>
  <c r="VDI7" i="38"/>
  <c r="VDH7" i="38"/>
  <c r="VDG7" i="38"/>
  <c r="VDF7" i="38"/>
  <c r="VDE7" i="38"/>
  <c r="VDD7" i="38"/>
  <c r="VDC7" i="38"/>
  <c r="VDB7" i="38"/>
  <c r="VDA7" i="38"/>
  <c r="VCZ7" i="38"/>
  <c r="VCY7" i="38"/>
  <c r="VCX7" i="38"/>
  <c r="VCW7" i="38"/>
  <c r="VCV7" i="38"/>
  <c r="VCU7" i="38"/>
  <c r="VCT7" i="38"/>
  <c r="VCS7" i="38"/>
  <c r="VCR7" i="38"/>
  <c r="VCQ7" i="38"/>
  <c r="VCP7" i="38"/>
  <c r="VCO7" i="38"/>
  <c r="VCN7" i="38"/>
  <c r="VCM7" i="38"/>
  <c r="VCL7" i="38"/>
  <c r="VCK7" i="38"/>
  <c r="VCJ7" i="38"/>
  <c r="VCI7" i="38"/>
  <c r="VCH7" i="38"/>
  <c r="VCG7" i="38"/>
  <c r="VCF7" i="38"/>
  <c r="VCE7" i="38"/>
  <c r="VCD7" i="38"/>
  <c r="VCC7" i="38"/>
  <c r="VCB7" i="38"/>
  <c r="VCA7" i="38"/>
  <c r="VBZ7" i="38"/>
  <c r="VBY7" i="38"/>
  <c r="VBX7" i="38"/>
  <c r="VBW7" i="38"/>
  <c r="VBV7" i="38"/>
  <c r="VBU7" i="38"/>
  <c r="VBT7" i="38"/>
  <c r="VBS7" i="38"/>
  <c r="VBR7" i="38"/>
  <c r="VBQ7" i="38"/>
  <c r="VBP7" i="38"/>
  <c r="VBO7" i="38"/>
  <c r="VBN7" i="38"/>
  <c r="VBM7" i="38"/>
  <c r="VBL7" i="38"/>
  <c r="VBK7" i="38"/>
  <c r="VBJ7" i="38"/>
  <c r="VBI7" i="38"/>
  <c r="VBH7" i="38"/>
  <c r="VBG7" i="38"/>
  <c r="VBF7" i="38"/>
  <c r="VBE7" i="38"/>
  <c r="VBD7" i="38"/>
  <c r="VBC7" i="38"/>
  <c r="VBB7" i="38"/>
  <c r="VBA7" i="38"/>
  <c r="VAZ7" i="38"/>
  <c r="VAY7" i="38"/>
  <c r="VAX7" i="38"/>
  <c r="VAW7" i="38"/>
  <c r="VAV7" i="38"/>
  <c r="VAU7" i="38"/>
  <c r="VAT7" i="38"/>
  <c r="VAS7" i="38"/>
  <c r="VAR7" i="38"/>
  <c r="VAQ7" i="38"/>
  <c r="VAP7" i="38"/>
  <c r="VAO7" i="38"/>
  <c r="VAN7" i="38"/>
  <c r="VAM7" i="38"/>
  <c r="VAL7" i="38"/>
  <c r="VAK7" i="38"/>
  <c r="VAJ7" i="38"/>
  <c r="VAI7" i="38"/>
  <c r="VAH7" i="38"/>
  <c r="VAG7" i="38"/>
  <c r="VAF7" i="38"/>
  <c r="VAE7" i="38"/>
  <c r="VAD7" i="38"/>
  <c r="VAC7" i="38"/>
  <c r="VAB7" i="38"/>
  <c r="VAA7" i="38"/>
  <c r="UZZ7" i="38"/>
  <c r="UZY7" i="38"/>
  <c r="UZX7" i="38"/>
  <c r="UZW7" i="38"/>
  <c r="UZV7" i="38"/>
  <c r="UZU7" i="38"/>
  <c r="UZT7" i="38"/>
  <c r="UZS7" i="38"/>
  <c r="UZR7" i="38"/>
  <c r="UZQ7" i="38"/>
  <c r="UZP7" i="38"/>
  <c r="UZO7" i="38"/>
  <c r="UZN7" i="38"/>
  <c r="UZM7" i="38"/>
  <c r="UZL7" i="38"/>
  <c r="UZK7" i="38"/>
  <c r="UZJ7" i="38"/>
  <c r="UZI7" i="38"/>
  <c r="UZH7" i="38"/>
  <c r="UZG7" i="38"/>
  <c r="UZF7" i="38"/>
  <c r="UZE7" i="38"/>
  <c r="UZD7" i="38"/>
  <c r="UZC7" i="38"/>
  <c r="UZB7" i="38"/>
  <c r="UZA7" i="38"/>
  <c r="UYZ7" i="38"/>
  <c r="UYY7" i="38"/>
  <c r="UYX7" i="38"/>
  <c r="UYW7" i="38"/>
  <c r="UYV7" i="38"/>
  <c r="UYU7" i="38"/>
  <c r="UYT7" i="38"/>
  <c r="UYS7" i="38"/>
  <c r="UYR7" i="38"/>
  <c r="UYQ7" i="38"/>
  <c r="UYP7" i="38"/>
  <c r="UYO7" i="38"/>
  <c r="UYN7" i="38"/>
  <c r="UYM7" i="38"/>
  <c r="UYL7" i="38"/>
  <c r="UYK7" i="38"/>
  <c r="UYJ7" i="38"/>
  <c r="UYI7" i="38"/>
  <c r="UYH7" i="38"/>
  <c r="UYG7" i="38"/>
  <c r="UYF7" i="38"/>
  <c r="UYE7" i="38"/>
  <c r="UYD7" i="38"/>
  <c r="UYC7" i="38"/>
  <c r="UYB7" i="38"/>
  <c r="UYA7" i="38"/>
  <c r="UXZ7" i="38"/>
  <c r="UXY7" i="38"/>
  <c r="UXX7" i="38"/>
  <c r="UXW7" i="38"/>
  <c r="UXV7" i="38"/>
  <c r="UXU7" i="38"/>
  <c r="UXT7" i="38"/>
  <c r="UXS7" i="38"/>
  <c r="UXR7" i="38"/>
  <c r="UXQ7" i="38"/>
  <c r="UXP7" i="38"/>
  <c r="UXO7" i="38"/>
  <c r="UXN7" i="38"/>
  <c r="UXM7" i="38"/>
  <c r="UXL7" i="38"/>
  <c r="UXK7" i="38"/>
  <c r="UXJ7" i="38"/>
  <c r="UXI7" i="38"/>
  <c r="UXH7" i="38"/>
  <c r="UXG7" i="38"/>
  <c r="UXF7" i="38"/>
  <c r="UXE7" i="38"/>
  <c r="UXD7" i="38"/>
  <c r="UXC7" i="38"/>
  <c r="UXB7" i="38"/>
  <c r="UXA7" i="38"/>
  <c r="UWZ7" i="38"/>
  <c r="UWY7" i="38"/>
  <c r="UWX7" i="38"/>
  <c r="UWW7" i="38"/>
  <c r="UWV7" i="38"/>
  <c r="UWU7" i="38"/>
  <c r="UWT7" i="38"/>
  <c r="UWS7" i="38"/>
  <c r="UWR7" i="38"/>
  <c r="UWQ7" i="38"/>
  <c r="UWP7" i="38"/>
  <c r="UWO7" i="38"/>
  <c r="UWN7" i="38"/>
  <c r="UWM7" i="38"/>
  <c r="UWL7" i="38"/>
  <c r="UWK7" i="38"/>
  <c r="UWJ7" i="38"/>
  <c r="UWI7" i="38"/>
  <c r="UWH7" i="38"/>
  <c r="UWG7" i="38"/>
  <c r="UWF7" i="38"/>
  <c r="UWE7" i="38"/>
  <c r="UWD7" i="38"/>
  <c r="UWC7" i="38"/>
  <c r="UWB7" i="38"/>
  <c r="UWA7" i="38"/>
  <c r="UVZ7" i="38"/>
  <c r="UVY7" i="38"/>
  <c r="UVX7" i="38"/>
  <c r="UVW7" i="38"/>
  <c r="UVV7" i="38"/>
  <c r="UVU7" i="38"/>
  <c r="UVT7" i="38"/>
  <c r="UVS7" i="38"/>
  <c r="UVR7" i="38"/>
  <c r="UVQ7" i="38"/>
  <c r="UVP7" i="38"/>
  <c r="UVO7" i="38"/>
  <c r="UVN7" i="38"/>
  <c r="UVM7" i="38"/>
  <c r="UVL7" i="38"/>
  <c r="UVK7" i="38"/>
  <c r="UVJ7" i="38"/>
  <c r="UVI7" i="38"/>
  <c r="UVH7" i="38"/>
  <c r="UVG7" i="38"/>
  <c r="UVF7" i="38"/>
  <c r="UVE7" i="38"/>
  <c r="UVD7" i="38"/>
  <c r="UVC7" i="38"/>
  <c r="UVB7" i="38"/>
  <c r="UVA7" i="38"/>
  <c r="UUZ7" i="38"/>
  <c r="UUY7" i="38"/>
  <c r="UUX7" i="38"/>
  <c r="UUW7" i="38"/>
  <c r="UUV7" i="38"/>
  <c r="UUU7" i="38"/>
  <c r="UUT7" i="38"/>
  <c r="UUS7" i="38"/>
  <c r="UUR7" i="38"/>
  <c r="UUQ7" i="38"/>
  <c r="UUP7" i="38"/>
  <c r="UUO7" i="38"/>
  <c r="UUN7" i="38"/>
  <c r="UUM7" i="38"/>
  <c r="UUL7" i="38"/>
  <c r="UUK7" i="38"/>
  <c r="UUJ7" i="38"/>
  <c r="UUI7" i="38"/>
  <c r="UUH7" i="38"/>
  <c r="UUG7" i="38"/>
  <c r="UUF7" i="38"/>
  <c r="UUE7" i="38"/>
  <c r="UUD7" i="38"/>
  <c r="UUC7" i="38"/>
  <c r="UUB7" i="38"/>
  <c r="UUA7" i="38"/>
  <c r="UTZ7" i="38"/>
  <c r="UTY7" i="38"/>
  <c r="UTX7" i="38"/>
  <c r="UTW7" i="38"/>
  <c r="UTV7" i="38"/>
  <c r="UTU7" i="38"/>
  <c r="UTT7" i="38"/>
  <c r="UTS7" i="38"/>
  <c r="UTR7" i="38"/>
  <c r="UTQ7" i="38"/>
  <c r="UTP7" i="38"/>
  <c r="UTO7" i="38"/>
  <c r="UTN7" i="38"/>
  <c r="UTM7" i="38"/>
  <c r="UTL7" i="38"/>
  <c r="UTK7" i="38"/>
  <c r="UTJ7" i="38"/>
  <c r="UTI7" i="38"/>
  <c r="UTH7" i="38"/>
  <c r="UTG7" i="38"/>
  <c r="UTF7" i="38"/>
  <c r="UTE7" i="38"/>
  <c r="UTD7" i="38"/>
  <c r="UTC7" i="38"/>
  <c r="UTB7" i="38"/>
  <c r="UTA7" i="38"/>
  <c r="USZ7" i="38"/>
  <c r="USY7" i="38"/>
  <c r="USX7" i="38"/>
  <c r="USW7" i="38"/>
  <c r="USV7" i="38"/>
  <c r="USU7" i="38"/>
  <c r="UST7" i="38"/>
  <c r="USS7" i="38"/>
  <c r="USR7" i="38"/>
  <c r="USQ7" i="38"/>
  <c r="USP7" i="38"/>
  <c r="USO7" i="38"/>
  <c r="USN7" i="38"/>
  <c r="USM7" i="38"/>
  <c r="USL7" i="38"/>
  <c r="USK7" i="38"/>
  <c r="USJ7" i="38"/>
  <c r="USI7" i="38"/>
  <c r="USH7" i="38"/>
  <c r="USG7" i="38"/>
  <c r="USF7" i="38"/>
  <c r="USE7" i="38"/>
  <c r="USD7" i="38"/>
  <c r="USC7" i="38"/>
  <c r="USB7" i="38"/>
  <c r="USA7" i="38"/>
  <c r="URZ7" i="38"/>
  <c r="URY7" i="38"/>
  <c r="URX7" i="38"/>
  <c r="URW7" i="38"/>
  <c r="URV7" i="38"/>
  <c r="URU7" i="38"/>
  <c r="URT7" i="38"/>
  <c r="URS7" i="38"/>
  <c r="URR7" i="38"/>
  <c r="URQ7" i="38"/>
  <c r="URP7" i="38"/>
  <c r="URO7" i="38"/>
  <c r="URN7" i="38"/>
  <c r="URM7" i="38"/>
  <c r="URL7" i="38"/>
  <c r="URK7" i="38"/>
  <c r="URJ7" i="38"/>
  <c r="URI7" i="38"/>
  <c r="URH7" i="38"/>
  <c r="URG7" i="38"/>
  <c r="URF7" i="38"/>
  <c r="URE7" i="38"/>
  <c r="URD7" i="38"/>
  <c r="URC7" i="38"/>
  <c r="URB7" i="38"/>
  <c r="URA7" i="38"/>
  <c r="UQZ7" i="38"/>
  <c r="UQY7" i="38"/>
  <c r="UQX7" i="38"/>
  <c r="UQW7" i="38"/>
  <c r="UQV7" i="38"/>
  <c r="UQU7" i="38"/>
  <c r="UQT7" i="38"/>
  <c r="UQS7" i="38"/>
  <c r="UQR7" i="38"/>
  <c r="UQQ7" i="38"/>
  <c r="UQP7" i="38"/>
  <c r="UQO7" i="38"/>
  <c r="UQN7" i="38"/>
  <c r="UQM7" i="38"/>
  <c r="UQL7" i="38"/>
  <c r="UQK7" i="38"/>
  <c r="UQJ7" i="38"/>
  <c r="UQI7" i="38"/>
  <c r="UQH7" i="38"/>
  <c r="UQG7" i="38"/>
  <c r="UQF7" i="38"/>
  <c r="UQE7" i="38"/>
  <c r="UQD7" i="38"/>
  <c r="UQC7" i="38"/>
  <c r="UQB7" i="38"/>
  <c r="UQA7" i="38"/>
  <c r="UPZ7" i="38"/>
  <c r="UPY7" i="38"/>
  <c r="UPX7" i="38"/>
  <c r="UPW7" i="38"/>
  <c r="UPV7" i="38"/>
  <c r="UPU7" i="38"/>
  <c r="UPT7" i="38"/>
  <c r="UPS7" i="38"/>
  <c r="UPR7" i="38"/>
  <c r="UPQ7" i="38"/>
  <c r="UPP7" i="38"/>
  <c r="UPO7" i="38"/>
  <c r="UPN7" i="38"/>
  <c r="UPM7" i="38"/>
  <c r="UPL7" i="38"/>
  <c r="UPK7" i="38"/>
  <c r="UPJ7" i="38"/>
  <c r="UPI7" i="38"/>
  <c r="UPH7" i="38"/>
  <c r="UPG7" i="38"/>
  <c r="UPF7" i="38"/>
  <c r="UPE7" i="38"/>
  <c r="UPD7" i="38"/>
  <c r="UPC7" i="38"/>
  <c r="UPB7" i="38"/>
  <c r="UPA7" i="38"/>
  <c r="UOZ7" i="38"/>
  <c r="UOY7" i="38"/>
  <c r="UOX7" i="38"/>
  <c r="UOW7" i="38"/>
  <c r="UOV7" i="38"/>
  <c r="UOU7" i="38"/>
  <c r="UOT7" i="38"/>
  <c r="UOS7" i="38"/>
  <c r="UOR7" i="38"/>
  <c r="UOQ7" i="38"/>
  <c r="UOP7" i="38"/>
  <c r="UOO7" i="38"/>
  <c r="UON7" i="38"/>
  <c r="UOM7" i="38"/>
  <c r="UOL7" i="38"/>
  <c r="UOK7" i="38"/>
  <c r="UOJ7" i="38"/>
  <c r="UOI7" i="38"/>
  <c r="UOH7" i="38"/>
  <c r="UOG7" i="38"/>
  <c r="UOF7" i="38"/>
  <c r="UOE7" i="38"/>
  <c r="UOD7" i="38"/>
  <c r="UOC7" i="38"/>
  <c r="UOB7" i="38"/>
  <c r="UOA7" i="38"/>
  <c r="UNZ7" i="38"/>
  <c r="UNY7" i="38"/>
  <c r="UNX7" i="38"/>
  <c r="UNW7" i="38"/>
  <c r="UNV7" i="38"/>
  <c r="UNU7" i="38"/>
  <c r="UNT7" i="38"/>
  <c r="UNS7" i="38"/>
  <c r="UNR7" i="38"/>
  <c r="UNQ7" i="38"/>
  <c r="UNP7" i="38"/>
  <c r="UNO7" i="38"/>
  <c r="UNN7" i="38"/>
  <c r="UNM7" i="38"/>
  <c r="UNL7" i="38"/>
  <c r="UNK7" i="38"/>
  <c r="UNJ7" i="38"/>
  <c r="UNI7" i="38"/>
  <c r="UNH7" i="38"/>
  <c r="UNG7" i="38"/>
  <c r="UNF7" i="38"/>
  <c r="UNE7" i="38"/>
  <c r="UND7" i="38"/>
  <c r="UNC7" i="38"/>
  <c r="UNB7" i="38"/>
  <c r="UNA7" i="38"/>
  <c r="UMZ7" i="38"/>
  <c r="UMY7" i="38"/>
  <c r="UMX7" i="38"/>
  <c r="UMW7" i="38"/>
  <c r="UMV7" i="38"/>
  <c r="UMU7" i="38"/>
  <c r="UMT7" i="38"/>
  <c r="UMS7" i="38"/>
  <c r="UMR7" i="38"/>
  <c r="UMQ7" i="38"/>
  <c r="UMP7" i="38"/>
  <c r="UMO7" i="38"/>
  <c r="UMN7" i="38"/>
  <c r="UMM7" i="38"/>
  <c r="UML7" i="38"/>
  <c r="UMK7" i="38"/>
  <c r="UMJ7" i="38"/>
  <c r="UMI7" i="38"/>
  <c r="UMH7" i="38"/>
  <c r="UMG7" i="38"/>
  <c r="UMF7" i="38"/>
  <c r="UME7" i="38"/>
  <c r="UMD7" i="38"/>
  <c r="UMC7" i="38"/>
  <c r="UMB7" i="38"/>
  <c r="UMA7" i="38"/>
  <c r="ULZ7" i="38"/>
  <c r="ULY7" i="38"/>
  <c r="ULX7" i="38"/>
  <c r="ULW7" i="38"/>
  <c r="ULV7" i="38"/>
  <c r="ULU7" i="38"/>
  <c r="ULT7" i="38"/>
  <c r="ULS7" i="38"/>
  <c r="ULR7" i="38"/>
  <c r="ULQ7" i="38"/>
  <c r="ULP7" i="38"/>
  <c r="ULO7" i="38"/>
  <c r="ULN7" i="38"/>
  <c r="ULM7" i="38"/>
  <c r="ULL7" i="38"/>
  <c r="ULK7" i="38"/>
  <c r="ULJ7" i="38"/>
  <c r="ULI7" i="38"/>
  <c r="ULH7" i="38"/>
  <c r="ULG7" i="38"/>
  <c r="ULF7" i="38"/>
  <c r="ULE7" i="38"/>
  <c r="ULD7" i="38"/>
  <c r="ULC7" i="38"/>
  <c r="ULB7" i="38"/>
  <c r="ULA7" i="38"/>
  <c r="UKZ7" i="38"/>
  <c r="UKY7" i="38"/>
  <c r="UKX7" i="38"/>
  <c r="UKW7" i="38"/>
  <c r="UKV7" i="38"/>
  <c r="UKU7" i="38"/>
  <c r="UKT7" i="38"/>
  <c r="UKS7" i="38"/>
  <c r="UKR7" i="38"/>
  <c r="UKQ7" i="38"/>
  <c r="UKP7" i="38"/>
  <c r="UKO7" i="38"/>
  <c r="UKN7" i="38"/>
  <c r="UKM7" i="38"/>
  <c r="UKL7" i="38"/>
  <c r="UKK7" i="38"/>
  <c r="UKJ7" i="38"/>
  <c r="UKI7" i="38"/>
  <c r="UKH7" i="38"/>
  <c r="UKG7" i="38"/>
  <c r="UKF7" i="38"/>
  <c r="UKE7" i="38"/>
  <c r="UKD7" i="38"/>
  <c r="UKC7" i="38"/>
  <c r="UKB7" i="38"/>
  <c r="UKA7" i="38"/>
  <c r="UJZ7" i="38"/>
  <c r="UJY7" i="38"/>
  <c r="UJX7" i="38"/>
  <c r="UJW7" i="38"/>
  <c r="UJV7" i="38"/>
  <c r="UJU7" i="38"/>
  <c r="UJT7" i="38"/>
  <c r="UJS7" i="38"/>
  <c r="UJR7" i="38"/>
  <c r="UJQ7" i="38"/>
  <c r="UJP7" i="38"/>
  <c r="UJO7" i="38"/>
  <c r="UJN7" i="38"/>
  <c r="UJM7" i="38"/>
  <c r="UJL7" i="38"/>
  <c r="UJK7" i="38"/>
  <c r="UJJ7" i="38"/>
  <c r="UJI7" i="38"/>
  <c r="UJH7" i="38"/>
  <c r="UJG7" i="38"/>
  <c r="UJF7" i="38"/>
  <c r="UJE7" i="38"/>
  <c r="UJD7" i="38"/>
  <c r="UJC7" i="38"/>
  <c r="UJB7" i="38"/>
  <c r="UJA7" i="38"/>
  <c r="UIZ7" i="38"/>
  <c r="UIY7" i="38"/>
  <c r="UIX7" i="38"/>
  <c r="UIW7" i="38"/>
  <c r="UIV7" i="38"/>
  <c r="UIU7" i="38"/>
  <c r="UIT7" i="38"/>
  <c r="UIS7" i="38"/>
  <c r="UIR7" i="38"/>
  <c r="UIQ7" i="38"/>
  <c r="UIP7" i="38"/>
  <c r="UIO7" i="38"/>
  <c r="UIN7" i="38"/>
  <c r="UIM7" i="38"/>
  <c r="UIL7" i="38"/>
  <c r="UIK7" i="38"/>
  <c r="UIJ7" i="38"/>
  <c r="UII7" i="38"/>
  <c r="UIH7" i="38"/>
  <c r="UIG7" i="38"/>
  <c r="UIF7" i="38"/>
  <c r="UIE7" i="38"/>
  <c r="UID7" i="38"/>
  <c r="UIC7" i="38"/>
  <c r="UIB7" i="38"/>
  <c r="UIA7" i="38"/>
  <c r="UHZ7" i="38"/>
  <c r="UHY7" i="38"/>
  <c r="UHX7" i="38"/>
  <c r="UHW7" i="38"/>
  <c r="UHV7" i="38"/>
  <c r="UHU7" i="38"/>
  <c r="UHT7" i="38"/>
  <c r="UHS7" i="38"/>
  <c r="UHR7" i="38"/>
  <c r="UHQ7" i="38"/>
  <c r="UHP7" i="38"/>
  <c r="UHO7" i="38"/>
  <c r="UHN7" i="38"/>
  <c r="UHM7" i="38"/>
  <c r="UHL7" i="38"/>
  <c r="UHK7" i="38"/>
  <c r="UHJ7" i="38"/>
  <c r="UHI7" i="38"/>
  <c r="UHH7" i="38"/>
  <c r="UHG7" i="38"/>
  <c r="UHF7" i="38"/>
  <c r="UHE7" i="38"/>
  <c r="UHD7" i="38"/>
  <c r="UHC7" i="38"/>
  <c r="UHB7" i="38"/>
  <c r="UHA7" i="38"/>
  <c r="UGZ7" i="38"/>
  <c r="UGY7" i="38"/>
  <c r="UGX7" i="38"/>
  <c r="UGW7" i="38"/>
  <c r="UGV7" i="38"/>
  <c r="UGU7" i="38"/>
  <c r="UGT7" i="38"/>
  <c r="UGS7" i="38"/>
  <c r="UGR7" i="38"/>
  <c r="UGQ7" i="38"/>
  <c r="UGP7" i="38"/>
  <c r="UGO7" i="38"/>
  <c r="UGN7" i="38"/>
  <c r="UGM7" i="38"/>
  <c r="UGL7" i="38"/>
  <c r="UGK7" i="38"/>
  <c r="UGJ7" i="38"/>
  <c r="UGI7" i="38"/>
  <c r="UGH7" i="38"/>
  <c r="UGG7" i="38"/>
  <c r="UGF7" i="38"/>
  <c r="UGE7" i="38"/>
  <c r="UGD7" i="38"/>
  <c r="UGC7" i="38"/>
  <c r="UGB7" i="38"/>
  <c r="UGA7" i="38"/>
  <c r="UFZ7" i="38"/>
  <c r="UFY7" i="38"/>
  <c r="UFX7" i="38"/>
  <c r="UFW7" i="38"/>
  <c r="UFV7" i="38"/>
  <c r="UFU7" i="38"/>
  <c r="UFT7" i="38"/>
  <c r="UFS7" i="38"/>
  <c r="UFR7" i="38"/>
  <c r="UFQ7" i="38"/>
  <c r="UFP7" i="38"/>
  <c r="UFO7" i="38"/>
  <c r="UFN7" i="38"/>
  <c r="UFM7" i="38"/>
  <c r="UFL7" i="38"/>
  <c r="UFK7" i="38"/>
  <c r="UFJ7" i="38"/>
  <c r="UFI7" i="38"/>
  <c r="UFH7" i="38"/>
  <c r="UFG7" i="38"/>
  <c r="UFF7" i="38"/>
  <c r="UFE7" i="38"/>
  <c r="UFD7" i="38"/>
  <c r="UFC7" i="38"/>
  <c r="UFB7" i="38"/>
  <c r="UFA7" i="38"/>
  <c r="UEZ7" i="38"/>
  <c r="UEY7" i="38"/>
  <c r="UEX7" i="38"/>
  <c r="UEW7" i="38"/>
  <c r="UEV7" i="38"/>
  <c r="UEU7" i="38"/>
  <c r="UET7" i="38"/>
  <c r="UES7" i="38"/>
  <c r="UER7" i="38"/>
  <c r="UEQ7" i="38"/>
  <c r="UEP7" i="38"/>
  <c r="UEO7" i="38"/>
  <c r="UEN7" i="38"/>
  <c r="UEM7" i="38"/>
  <c r="UEL7" i="38"/>
  <c r="UEK7" i="38"/>
  <c r="UEJ7" i="38"/>
  <c r="UEI7" i="38"/>
  <c r="UEH7" i="38"/>
  <c r="UEG7" i="38"/>
  <c r="UEF7" i="38"/>
  <c r="UEE7" i="38"/>
  <c r="UED7" i="38"/>
  <c r="UEC7" i="38"/>
  <c r="UEB7" i="38"/>
  <c r="UEA7" i="38"/>
  <c r="UDZ7" i="38"/>
  <c r="UDY7" i="38"/>
  <c r="UDX7" i="38"/>
  <c r="UDW7" i="38"/>
  <c r="UDV7" i="38"/>
  <c r="UDU7" i="38"/>
  <c r="UDT7" i="38"/>
  <c r="UDS7" i="38"/>
  <c r="UDR7" i="38"/>
  <c r="UDQ7" i="38"/>
  <c r="UDP7" i="38"/>
  <c r="UDO7" i="38"/>
  <c r="UDN7" i="38"/>
  <c r="UDM7" i="38"/>
  <c r="UDL7" i="38"/>
  <c r="UDK7" i="38"/>
  <c r="UDJ7" i="38"/>
  <c r="UDI7" i="38"/>
  <c r="UDH7" i="38"/>
  <c r="UDG7" i="38"/>
  <c r="UDF7" i="38"/>
  <c r="UDE7" i="38"/>
  <c r="UDD7" i="38"/>
  <c r="UDC7" i="38"/>
  <c r="UDB7" i="38"/>
  <c r="UDA7" i="38"/>
  <c r="UCZ7" i="38"/>
  <c r="UCY7" i="38"/>
  <c r="UCX7" i="38"/>
  <c r="UCW7" i="38"/>
  <c r="UCV7" i="38"/>
  <c r="UCU7" i="38"/>
  <c r="UCT7" i="38"/>
  <c r="UCS7" i="38"/>
  <c r="UCR7" i="38"/>
  <c r="UCQ7" i="38"/>
  <c r="UCP7" i="38"/>
  <c r="UCO7" i="38"/>
  <c r="UCN7" i="38"/>
  <c r="UCM7" i="38"/>
  <c r="UCL7" i="38"/>
  <c r="UCK7" i="38"/>
  <c r="UCJ7" i="38"/>
  <c r="UCI7" i="38"/>
  <c r="UCH7" i="38"/>
  <c r="UCG7" i="38"/>
  <c r="UCF7" i="38"/>
  <c r="UCE7" i="38"/>
  <c r="UCD7" i="38"/>
  <c r="UCC7" i="38"/>
  <c r="UCB7" i="38"/>
  <c r="UCA7" i="38"/>
  <c r="UBZ7" i="38"/>
  <c r="UBY7" i="38"/>
  <c r="UBX7" i="38"/>
  <c r="UBW7" i="38"/>
  <c r="UBV7" i="38"/>
  <c r="UBU7" i="38"/>
  <c r="UBT7" i="38"/>
  <c r="UBS7" i="38"/>
  <c r="UBR7" i="38"/>
  <c r="UBQ7" i="38"/>
  <c r="UBP7" i="38"/>
  <c r="UBO7" i="38"/>
  <c r="UBN7" i="38"/>
  <c r="UBM7" i="38"/>
  <c r="UBL7" i="38"/>
  <c r="UBK7" i="38"/>
  <c r="UBJ7" i="38"/>
  <c r="UBI7" i="38"/>
  <c r="UBH7" i="38"/>
  <c r="UBG7" i="38"/>
  <c r="UBF7" i="38"/>
  <c r="UBE7" i="38"/>
  <c r="UBD7" i="38"/>
  <c r="UBC7" i="38"/>
  <c r="UBB7" i="38"/>
  <c r="UBA7" i="38"/>
  <c r="UAZ7" i="38"/>
  <c r="UAY7" i="38"/>
  <c r="UAX7" i="38"/>
  <c r="UAW7" i="38"/>
  <c r="UAV7" i="38"/>
  <c r="UAU7" i="38"/>
  <c r="UAT7" i="38"/>
  <c r="UAS7" i="38"/>
  <c r="UAR7" i="38"/>
  <c r="UAQ7" i="38"/>
  <c r="UAP7" i="38"/>
  <c r="UAO7" i="38"/>
  <c r="UAN7" i="38"/>
  <c r="UAM7" i="38"/>
  <c r="UAL7" i="38"/>
  <c r="UAK7" i="38"/>
  <c r="UAJ7" i="38"/>
  <c r="UAI7" i="38"/>
  <c r="UAH7" i="38"/>
  <c r="UAG7" i="38"/>
  <c r="UAF7" i="38"/>
  <c r="UAE7" i="38"/>
  <c r="UAD7" i="38"/>
  <c r="UAC7" i="38"/>
  <c r="UAB7" i="38"/>
  <c r="UAA7" i="38"/>
  <c r="TZZ7" i="38"/>
  <c r="TZY7" i="38"/>
  <c r="TZX7" i="38"/>
  <c r="TZW7" i="38"/>
  <c r="TZV7" i="38"/>
  <c r="TZU7" i="38"/>
  <c r="TZT7" i="38"/>
  <c r="TZS7" i="38"/>
  <c r="TZR7" i="38"/>
  <c r="TZQ7" i="38"/>
  <c r="TZP7" i="38"/>
  <c r="TZO7" i="38"/>
  <c r="TZN7" i="38"/>
  <c r="TZM7" i="38"/>
  <c r="TZL7" i="38"/>
  <c r="TZK7" i="38"/>
  <c r="TZJ7" i="38"/>
  <c r="TZI7" i="38"/>
  <c r="TZH7" i="38"/>
  <c r="TZG7" i="38"/>
  <c r="TZF7" i="38"/>
  <c r="TZE7" i="38"/>
  <c r="TZD7" i="38"/>
  <c r="TZC7" i="38"/>
  <c r="TZB7" i="38"/>
  <c r="TZA7" i="38"/>
  <c r="TYZ7" i="38"/>
  <c r="TYY7" i="38"/>
  <c r="TYX7" i="38"/>
  <c r="TYW7" i="38"/>
  <c r="TYV7" i="38"/>
  <c r="TYU7" i="38"/>
  <c r="TYT7" i="38"/>
  <c r="TYS7" i="38"/>
  <c r="TYR7" i="38"/>
  <c r="TYQ7" i="38"/>
  <c r="TYP7" i="38"/>
  <c r="TYO7" i="38"/>
  <c r="TYN7" i="38"/>
  <c r="TYM7" i="38"/>
  <c r="TYL7" i="38"/>
  <c r="TYK7" i="38"/>
  <c r="TYJ7" i="38"/>
  <c r="TYI7" i="38"/>
  <c r="TYH7" i="38"/>
  <c r="TYG7" i="38"/>
  <c r="TYF7" i="38"/>
  <c r="TYE7" i="38"/>
  <c r="TYD7" i="38"/>
  <c r="TYC7" i="38"/>
  <c r="TYB7" i="38"/>
  <c r="TYA7" i="38"/>
  <c r="TXZ7" i="38"/>
  <c r="TXY7" i="38"/>
  <c r="TXX7" i="38"/>
  <c r="TXW7" i="38"/>
  <c r="TXV7" i="38"/>
  <c r="TXU7" i="38"/>
  <c r="TXT7" i="38"/>
  <c r="TXS7" i="38"/>
  <c r="TXR7" i="38"/>
  <c r="TXQ7" i="38"/>
  <c r="TXP7" i="38"/>
  <c r="TXO7" i="38"/>
  <c r="TXN7" i="38"/>
  <c r="TXM7" i="38"/>
  <c r="TXL7" i="38"/>
  <c r="TXK7" i="38"/>
  <c r="TXJ7" i="38"/>
  <c r="TXI7" i="38"/>
  <c r="TXH7" i="38"/>
  <c r="TXG7" i="38"/>
  <c r="TXF7" i="38"/>
  <c r="TXE7" i="38"/>
  <c r="TXD7" i="38"/>
  <c r="TXC7" i="38"/>
  <c r="TXB7" i="38"/>
  <c r="TXA7" i="38"/>
  <c r="TWZ7" i="38"/>
  <c r="TWY7" i="38"/>
  <c r="TWX7" i="38"/>
  <c r="TWW7" i="38"/>
  <c r="TWV7" i="38"/>
  <c r="TWU7" i="38"/>
  <c r="TWT7" i="38"/>
  <c r="TWS7" i="38"/>
  <c r="TWR7" i="38"/>
  <c r="TWQ7" i="38"/>
  <c r="TWP7" i="38"/>
  <c r="TWO7" i="38"/>
  <c r="TWN7" i="38"/>
  <c r="TWM7" i="38"/>
  <c r="TWL7" i="38"/>
  <c r="TWK7" i="38"/>
  <c r="TWJ7" i="38"/>
  <c r="TWI7" i="38"/>
  <c r="TWH7" i="38"/>
  <c r="TWG7" i="38"/>
  <c r="TWF7" i="38"/>
  <c r="TWE7" i="38"/>
  <c r="TWD7" i="38"/>
  <c r="TWC7" i="38"/>
  <c r="TWB7" i="38"/>
  <c r="TWA7" i="38"/>
  <c r="TVZ7" i="38"/>
  <c r="TVY7" i="38"/>
  <c r="TVX7" i="38"/>
  <c r="TVW7" i="38"/>
  <c r="TVV7" i="38"/>
  <c r="TVU7" i="38"/>
  <c r="TVT7" i="38"/>
  <c r="TVS7" i="38"/>
  <c r="TVR7" i="38"/>
  <c r="TVQ7" i="38"/>
  <c r="TVP7" i="38"/>
  <c r="TVO7" i="38"/>
  <c r="TVN7" i="38"/>
  <c r="TVM7" i="38"/>
  <c r="TVL7" i="38"/>
  <c r="TVK7" i="38"/>
  <c r="TVJ7" i="38"/>
  <c r="TVI7" i="38"/>
  <c r="TVH7" i="38"/>
  <c r="TVG7" i="38"/>
  <c r="TVF7" i="38"/>
  <c r="TVE7" i="38"/>
  <c r="TVD7" i="38"/>
  <c r="TVC7" i="38"/>
  <c r="TVB7" i="38"/>
  <c r="TVA7" i="38"/>
  <c r="TUZ7" i="38"/>
  <c r="TUY7" i="38"/>
  <c r="TUX7" i="38"/>
  <c r="TUW7" i="38"/>
  <c r="TUV7" i="38"/>
  <c r="TUU7" i="38"/>
  <c r="TUT7" i="38"/>
  <c r="TUS7" i="38"/>
  <c r="TUR7" i="38"/>
  <c r="TUQ7" i="38"/>
  <c r="TUP7" i="38"/>
  <c r="TUO7" i="38"/>
  <c r="TUN7" i="38"/>
  <c r="TUM7" i="38"/>
  <c r="TUL7" i="38"/>
  <c r="TUK7" i="38"/>
  <c r="TUJ7" i="38"/>
  <c r="TUI7" i="38"/>
  <c r="TUH7" i="38"/>
  <c r="TUG7" i="38"/>
  <c r="TUF7" i="38"/>
  <c r="TUE7" i="38"/>
  <c r="TUD7" i="38"/>
  <c r="TUC7" i="38"/>
  <c r="TUB7" i="38"/>
  <c r="TUA7" i="38"/>
  <c r="TTZ7" i="38"/>
  <c r="TTY7" i="38"/>
  <c r="TTX7" i="38"/>
  <c r="TTW7" i="38"/>
  <c r="TTV7" i="38"/>
  <c r="TTU7" i="38"/>
  <c r="TTT7" i="38"/>
  <c r="TTS7" i="38"/>
  <c r="TTR7" i="38"/>
  <c r="TTQ7" i="38"/>
  <c r="TTP7" i="38"/>
  <c r="TTO7" i="38"/>
  <c r="TTN7" i="38"/>
  <c r="TTM7" i="38"/>
  <c r="TTL7" i="38"/>
  <c r="TTK7" i="38"/>
  <c r="TTJ7" i="38"/>
  <c r="TTI7" i="38"/>
  <c r="TTH7" i="38"/>
  <c r="TTG7" i="38"/>
  <c r="TTF7" i="38"/>
  <c r="TTE7" i="38"/>
  <c r="TTD7" i="38"/>
  <c r="TTC7" i="38"/>
  <c r="TTB7" i="38"/>
  <c r="TTA7" i="38"/>
  <c r="TSZ7" i="38"/>
  <c r="TSY7" i="38"/>
  <c r="TSX7" i="38"/>
  <c r="TSW7" i="38"/>
  <c r="TSV7" i="38"/>
  <c r="TSU7" i="38"/>
  <c r="TST7" i="38"/>
  <c r="TSS7" i="38"/>
  <c r="TSR7" i="38"/>
  <c r="TSQ7" i="38"/>
  <c r="TSP7" i="38"/>
  <c r="TSO7" i="38"/>
  <c r="TSN7" i="38"/>
  <c r="TSM7" i="38"/>
  <c r="TSL7" i="38"/>
  <c r="TSK7" i="38"/>
  <c r="TSJ7" i="38"/>
  <c r="TSI7" i="38"/>
  <c r="TSH7" i="38"/>
  <c r="TSG7" i="38"/>
  <c r="TSF7" i="38"/>
  <c r="TSE7" i="38"/>
  <c r="TSD7" i="38"/>
  <c r="TSC7" i="38"/>
  <c r="TSB7" i="38"/>
  <c r="TSA7" i="38"/>
  <c r="TRZ7" i="38"/>
  <c r="TRY7" i="38"/>
  <c r="TRX7" i="38"/>
  <c r="TRW7" i="38"/>
  <c r="TRV7" i="38"/>
  <c r="TRU7" i="38"/>
  <c r="TRT7" i="38"/>
  <c r="TRS7" i="38"/>
  <c r="TRR7" i="38"/>
  <c r="TRQ7" i="38"/>
  <c r="TRP7" i="38"/>
  <c r="TRO7" i="38"/>
  <c r="TRN7" i="38"/>
  <c r="TRM7" i="38"/>
  <c r="TRL7" i="38"/>
  <c r="TRK7" i="38"/>
  <c r="TRJ7" i="38"/>
  <c r="TRI7" i="38"/>
  <c r="TRH7" i="38"/>
  <c r="TRG7" i="38"/>
  <c r="TRF7" i="38"/>
  <c r="TRE7" i="38"/>
  <c r="TRD7" i="38"/>
  <c r="TRC7" i="38"/>
  <c r="TRB7" i="38"/>
  <c r="TRA7" i="38"/>
  <c r="TQZ7" i="38"/>
  <c r="TQY7" i="38"/>
  <c r="TQX7" i="38"/>
  <c r="TQW7" i="38"/>
  <c r="TQV7" i="38"/>
  <c r="TQU7" i="38"/>
  <c r="TQT7" i="38"/>
  <c r="TQS7" i="38"/>
  <c r="TQR7" i="38"/>
  <c r="TQQ7" i="38"/>
  <c r="TQP7" i="38"/>
  <c r="TQO7" i="38"/>
  <c r="TQN7" i="38"/>
  <c r="TQM7" i="38"/>
  <c r="TQL7" i="38"/>
  <c r="TQK7" i="38"/>
  <c r="TQJ7" i="38"/>
  <c r="TQI7" i="38"/>
  <c r="TQH7" i="38"/>
  <c r="TQG7" i="38"/>
  <c r="TQF7" i="38"/>
  <c r="TQE7" i="38"/>
  <c r="TQD7" i="38"/>
  <c r="TQC7" i="38"/>
  <c r="TQB7" i="38"/>
  <c r="TQA7" i="38"/>
  <c r="TPZ7" i="38"/>
  <c r="TPY7" i="38"/>
  <c r="TPX7" i="38"/>
  <c r="TPW7" i="38"/>
  <c r="TPV7" i="38"/>
  <c r="TPU7" i="38"/>
  <c r="TPT7" i="38"/>
  <c r="TPS7" i="38"/>
  <c r="TPR7" i="38"/>
  <c r="TPQ7" i="38"/>
  <c r="TPP7" i="38"/>
  <c r="TPO7" i="38"/>
  <c r="TPN7" i="38"/>
  <c r="TPM7" i="38"/>
  <c r="TPL7" i="38"/>
  <c r="TPK7" i="38"/>
  <c r="TPJ7" i="38"/>
  <c r="TPI7" i="38"/>
  <c r="TPH7" i="38"/>
  <c r="TPG7" i="38"/>
  <c r="TPF7" i="38"/>
  <c r="TPE7" i="38"/>
  <c r="TPD7" i="38"/>
  <c r="TPC7" i="38"/>
  <c r="TPB7" i="38"/>
  <c r="TPA7" i="38"/>
  <c r="TOZ7" i="38"/>
  <c r="TOY7" i="38"/>
  <c r="TOX7" i="38"/>
  <c r="TOW7" i="38"/>
  <c r="TOV7" i="38"/>
  <c r="TOU7" i="38"/>
  <c r="TOT7" i="38"/>
  <c r="TOS7" i="38"/>
  <c r="TOR7" i="38"/>
  <c r="TOQ7" i="38"/>
  <c r="TOP7" i="38"/>
  <c r="TOO7" i="38"/>
  <c r="TON7" i="38"/>
  <c r="TOM7" i="38"/>
  <c r="TOL7" i="38"/>
  <c r="TOK7" i="38"/>
  <c r="TOJ7" i="38"/>
  <c r="TOI7" i="38"/>
  <c r="TOH7" i="38"/>
  <c r="TOG7" i="38"/>
  <c r="TOF7" i="38"/>
  <c r="TOE7" i="38"/>
  <c r="TOD7" i="38"/>
  <c r="TOC7" i="38"/>
  <c r="TOB7" i="38"/>
  <c r="TOA7" i="38"/>
  <c r="TNZ7" i="38"/>
  <c r="TNY7" i="38"/>
  <c r="TNX7" i="38"/>
  <c r="TNW7" i="38"/>
  <c r="TNV7" i="38"/>
  <c r="TNU7" i="38"/>
  <c r="TNT7" i="38"/>
  <c r="TNS7" i="38"/>
  <c r="TNR7" i="38"/>
  <c r="TNQ7" i="38"/>
  <c r="TNP7" i="38"/>
  <c r="TNO7" i="38"/>
  <c r="TNN7" i="38"/>
  <c r="TNM7" i="38"/>
  <c r="TNL7" i="38"/>
  <c r="TNK7" i="38"/>
  <c r="TNJ7" i="38"/>
  <c r="TNI7" i="38"/>
  <c r="TNH7" i="38"/>
  <c r="TNG7" i="38"/>
  <c r="TNF7" i="38"/>
  <c r="TNE7" i="38"/>
  <c r="TND7" i="38"/>
  <c r="TNC7" i="38"/>
  <c r="TNB7" i="38"/>
  <c r="TNA7" i="38"/>
  <c r="TMZ7" i="38"/>
  <c r="TMY7" i="38"/>
  <c r="TMX7" i="38"/>
  <c r="TMW7" i="38"/>
  <c r="TMV7" i="38"/>
  <c r="TMU7" i="38"/>
  <c r="TMT7" i="38"/>
  <c r="TMS7" i="38"/>
  <c r="TMR7" i="38"/>
  <c r="TMQ7" i="38"/>
  <c r="TMP7" i="38"/>
  <c r="TMO7" i="38"/>
  <c r="TMN7" i="38"/>
  <c r="TMM7" i="38"/>
  <c r="TML7" i="38"/>
  <c r="TMK7" i="38"/>
  <c r="TMJ7" i="38"/>
  <c r="TMI7" i="38"/>
  <c r="TMH7" i="38"/>
  <c r="TMG7" i="38"/>
  <c r="TMF7" i="38"/>
  <c r="TME7" i="38"/>
  <c r="TMD7" i="38"/>
  <c r="TMC7" i="38"/>
  <c r="TMB7" i="38"/>
  <c r="TMA7" i="38"/>
  <c r="TLZ7" i="38"/>
  <c r="TLY7" i="38"/>
  <c r="TLX7" i="38"/>
  <c r="TLW7" i="38"/>
  <c r="TLV7" i="38"/>
  <c r="TLU7" i="38"/>
  <c r="TLT7" i="38"/>
  <c r="TLS7" i="38"/>
  <c r="TLR7" i="38"/>
  <c r="TLQ7" i="38"/>
  <c r="TLP7" i="38"/>
  <c r="TLO7" i="38"/>
  <c r="TLN7" i="38"/>
  <c r="TLM7" i="38"/>
  <c r="TLL7" i="38"/>
  <c r="TLK7" i="38"/>
  <c r="TLJ7" i="38"/>
  <c r="TLI7" i="38"/>
  <c r="TLH7" i="38"/>
  <c r="TLG7" i="38"/>
  <c r="TLF7" i="38"/>
  <c r="TLE7" i="38"/>
  <c r="TLD7" i="38"/>
  <c r="TLC7" i="38"/>
  <c r="TLB7" i="38"/>
  <c r="TLA7" i="38"/>
  <c r="TKZ7" i="38"/>
  <c r="TKY7" i="38"/>
  <c r="TKX7" i="38"/>
  <c r="TKW7" i="38"/>
  <c r="TKV7" i="38"/>
  <c r="TKU7" i="38"/>
  <c r="TKT7" i="38"/>
  <c r="TKS7" i="38"/>
  <c r="TKR7" i="38"/>
  <c r="TKQ7" i="38"/>
  <c r="TKP7" i="38"/>
  <c r="TKO7" i="38"/>
  <c r="TKN7" i="38"/>
  <c r="TKM7" i="38"/>
  <c r="TKL7" i="38"/>
  <c r="TKK7" i="38"/>
  <c r="TKJ7" i="38"/>
  <c r="TKI7" i="38"/>
  <c r="TKH7" i="38"/>
  <c r="TKG7" i="38"/>
  <c r="TKF7" i="38"/>
  <c r="TKE7" i="38"/>
  <c r="TKD7" i="38"/>
  <c r="TKC7" i="38"/>
  <c r="TKB7" i="38"/>
  <c r="TKA7" i="38"/>
  <c r="TJZ7" i="38"/>
  <c r="TJY7" i="38"/>
  <c r="TJX7" i="38"/>
  <c r="TJW7" i="38"/>
  <c r="TJV7" i="38"/>
  <c r="TJU7" i="38"/>
  <c r="TJT7" i="38"/>
  <c r="TJS7" i="38"/>
  <c r="TJR7" i="38"/>
  <c r="TJQ7" i="38"/>
  <c r="TJP7" i="38"/>
  <c r="TJO7" i="38"/>
  <c r="TJN7" i="38"/>
  <c r="TJM7" i="38"/>
  <c r="TJL7" i="38"/>
  <c r="TJK7" i="38"/>
  <c r="TJJ7" i="38"/>
  <c r="TJI7" i="38"/>
  <c r="TJH7" i="38"/>
  <c r="TJG7" i="38"/>
  <c r="TJF7" i="38"/>
  <c r="TJE7" i="38"/>
  <c r="TJD7" i="38"/>
  <c r="TJC7" i="38"/>
  <c r="TJB7" i="38"/>
  <c r="TJA7" i="38"/>
  <c r="TIZ7" i="38"/>
  <c r="TIY7" i="38"/>
  <c r="TIX7" i="38"/>
  <c r="TIW7" i="38"/>
  <c r="TIV7" i="38"/>
  <c r="TIU7" i="38"/>
  <c r="TIT7" i="38"/>
  <c r="TIS7" i="38"/>
  <c r="TIR7" i="38"/>
  <c r="TIQ7" i="38"/>
  <c r="TIP7" i="38"/>
  <c r="TIO7" i="38"/>
  <c r="TIN7" i="38"/>
  <c r="TIM7" i="38"/>
  <c r="TIL7" i="38"/>
  <c r="TIK7" i="38"/>
  <c r="TIJ7" i="38"/>
  <c r="TII7" i="38"/>
  <c r="TIH7" i="38"/>
  <c r="TIG7" i="38"/>
  <c r="TIF7" i="38"/>
  <c r="TIE7" i="38"/>
  <c r="TID7" i="38"/>
  <c r="TIC7" i="38"/>
  <c r="TIB7" i="38"/>
  <c r="TIA7" i="38"/>
  <c r="THZ7" i="38"/>
  <c r="THY7" i="38"/>
  <c r="THX7" i="38"/>
  <c r="THW7" i="38"/>
  <c r="THV7" i="38"/>
  <c r="THU7" i="38"/>
  <c r="THT7" i="38"/>
  <c r="THS7" i="38"/>
  <c r="THR7" i="38"/>
  <c r="THQ7" i="38"/>
  <c r="THP7" i="38"/>
  <c r="THO7" i="38"/>
  <c r="THN7" i="38"/>
  <c r="THM7" i="38"/>
  <c r="THL7" i="38"/>
  <c r="THK7" i="38"/>
  <c r="THJ7" i="38"/>
  <c r="THI7" i="38"/>
  <c r="THH7" i="38"/>
  <c r="THG7" i="38"/>
  <c r="THF7" i="38"/>
  <c r="THE7" i="38"/>
  <c r="THD7" i="38"/>
  <c r="THC7" i="38"/>
  <c r="THB7" i="38"/>
  <c r="THA7" i="38"/>
  <c r="TGZ7" i="38"/>
  <c r="TGY7" i="38"/>
  <c r="TGX7" i="38"/>
  <c r="TGW7" i="38"/>
  <c r="TGV7" i="38"/>
  <c r="TGU7" i="38"/>
  <c r="TGT7" i="38"/>
  <c r="TGS7" i="38"/>
  <c r="TGR7" i="38"/>
  <c r="TGQ7" i="38"/>
  <c r="TGP7" i="38"/>
  <c r="TGO7" i="38"/>
  <c r="TGN7" i="38"/>
  <c r="TGM7" i="38"/>
  <c r="TGL7" i="38"/>
  <c r="TGK7" i="38"/>
  <c r="TGJ7" i="38"/>
  <c r="TGI7" i="38"/>
  <c r="TGH7" i="38"/>
  <c r="TGG7" i="38"/>
  <c r="TGF7" i="38"/>
  <c r="TGE7" i="38"/>
  <c r="TGD7" i="38"/>
  <c r="TGC7" i="38"/>
  <c r="TGB7" i="38"/>
  <c r="TGA7" i="38"/>
  <c r="TFZ7" i="38"/>
  <c r="TFY7" i="38"/>
  <c r="TFX7" i="38"/>
  <c r="TFW7" i="38"/>
  <c r="TFV7" i="38"/>
  <c r="TFU7" i="38"/>
  <c r="TFT7" i="38"/>
  <c r="TFS7" i="38"/>
  <c r="TFR7" i="38"/>
  <c r="TFQ7" i="38"/>
  <c r="TFP7" i="38"/>
  <c r="TFO7" i="38"/>
  <c r="TFN7" i="38"/>
  <c r="TFM7" i="38"/>
  <c r="TFL7" i="38"/>
  <c r="TFK7" i="38"/>
  <c r="TFJ7" i="38"/>
  <c r="TFI7" i="38"/>
  <c r="TFH7" i="38"/>
  <c r="TFG7" i="38"/>
  <c r="TFF7" i="38"/>
  <c r="TFE7" i="38"/>
  <c r="TFD7" i="38"/>
  <c r="TFC7" i="38"/>
  <c r="TFB7" i="38"/>
  <c r="TFA7" i="38"/>
  <c r="TEZ7" i="38"/>
  <c r="TEY7" i="38"/>
  <c r="TEX7" i="38"/>
  <c r="TEW7" i="38"/>
  <c r="TEV7" i="38"/>
  <c r="TEU7" i="38"/>
  <c r="TET7" i="38"/>
  <c r="TES7" i="38"/>
  <c r="TER7" i="38"/>
  <c r="TEQ7" i="38"/>
  <c r="TEP7" i="38"/>
  <c r="TEO7" i="38"/>
  <c r="TEN7" i="38"/>
  <c r="TEM7" i="38"/>
  <c r="TEL7" i="38"/>
  <c r="TEK7" i="38"/>
  <c r="TEJ7" i="38"/>
  <c r="TEI7" i="38"/>
  <c r="TEH7" i="38"/>
  <c r="TEG7" i="38"/>
  <c r="TEF7" i="38"/>
  <c r="TEE7" i="38"/>
  <c r="TED7" i="38"/>
  <c r="TEC7" i="38"/>
  <c r="TEB7" i="38"/>
  <c r="TEA7" i="38"/>
  <c r="TDZ7" i="38"/>
  <c r="TDY7" i="38"/>
  <c r="TDX7" i="38"/>
  <c r="TDW7" i="38"/>
  <c r="TDV7" i="38"/>
  <c r="TDU7" i="38"/>
  <c r="TDT7" i="38"/>
  <c r="TDS7" i="38"/>
  <c r="TDR7" i="38"/>
  <c r="TDQ7" i="38"/>
  <c r="TDP7" i="38"/>
  <c r="TDO7" i="38"/>
  <c r="TDN7" i="38"/>
  <c r="TDM7" i="38"/>
  <c r="TDL7" i="38"/>
  <c r="TDK7" i="38"/>
  <c r="TDJ7" i="38"/>
  <c r="TDI7" i="38"/>
  <c r="TDH7" i="38"/>
  <c r="TDG7" i="38"/>
  <c r="TDF7" i="38"/>
  <c r="TDE7" i="38"/>
  <c r="TDD7" i="38"/>
  <c r="TDC7" i="38"/>
  <c r="TDB7" i="38"/>
  <c r="TDA7" i="38"/>
  <c r="TCZ7" i="38"/>
  <c r="TCY7" i="38"/>
  <c r="TCX7" i="38"/>
  <c r="TCW7" i="38"/>
  <c r="TCV7" i="38"/>
  <c r="TCU7" i="38"/>
  <c r="TCT7" i="38"/>
  <c r="TCS7" i="38"/>
  <c r="TCR7" i="38"/>
  <c r="TCQ7" i="38"/>
  <c r="TCP7" i="38"/>
  <c r="TCO7" i="38"/>
  <c r="TCN7" i="38"/>
  <c r="TCM7" i="38"/>
  <c r="TCL7" i="38"/>
  <c r="TCK7" i="38"/>
  <c r="TCJ7" i="38"/>
  <c r="TCI7" i="38"/>
  <c r="TCH7" i="38"/>
  <c r="TCG7" i="38"/>
  <c r="TCF7" i="38"/>
  <c r="TCE7" i="38"/>
  <c r="TCD7" i="38"/>
  <c r="TCC7" i="38"/>
  <c r="TCB7" i="38"/>
  <c r="TCA7" i="38"/>
  <c r="TBZ7" i="38"/>
  <c r="TBY7" i="38"/>
  <c r="TBX7" i="38"/>
  <c r="TBW7" i="38"/>
  <c r="TBV7" i="38"/>
  <c r="TBU7" i="38"/>
  <c r="TBT7" i="38"/>
  <c r="TBS7" i="38"/>
  <c r="TBR7" i="38"/>
  <c r="TBQ7" i="38"/>
  <c r="TBP7" i="38"/>
  <c r="TBO7" i="38"/>
  <c r="TBN7" i="38"/>
  <c r="TBM7" i="38"/>
  <c r="TBL7" i="38"/>
  <c r="TBK7" i="38"/>
  <c r="TBJ7" i="38"/>
  <c r="TBI7" i="38"/>
  <c r="TBH7" i="38"/>
  <c r="TBG7" i="38"/>
  <c r="TBF7" i="38"/>
  <c r="TBE7" i="38"/>
  <c r="TBD7" i="38"/>
  <c r="TBC7" i="38"/>
  <c r="TBB7" i="38"/>
  <c r="TBA7" i="38"/>
  <c r="TAZ7" i="38"/>
  <c r="TAY7" i="38"/>
  <c r="TAX7" i="38"/>
  <c r="TAW7" i="38"/>
  <c r="TAV7" i="38"/>
  <c r="TAU7" i="38"/>
  <c r="TAT7" i="38"/>
  <c r="TAS7" i="38"/>
  <c r="TAR7" i="38"/>
  <c r="TAQ7" i="38"/>
  <c r="TAP7" i="38"/>
  <c r="TAO7" i="38"/>
  <c r="TAN7" i="38"/>
  <c r="TAM7" i="38"/>
  <c r="TAL7" i="38"/>
  <c r="TAK7" i="38"/>
  <c r="TAJ7" i="38"/>
  <c r="TAI7" i="38"/>
  <c r="TAH7" i="38"/>
  <c r="TAG7" i="38"/>
  <c r="TAF7" i="38"/>
  <c r="TAE7" i="38"/>
  <c r="TAD7" i="38"/>
  <c r="TAC7" i="38"/>
  <c r="TAB7" i="38"/>
  <c r="TAA7" i="38"/>
  <c r="SZZ7" i="38"/>
  <c r="SZY7" i="38"/>
  <c r="SZX7" i="38"/>
  <c r="SZW7" i="38"/>
  <c r="SZV7" i="38"/>
  <c r="SZU7" i="38"/>
  <c r="SZT7" i="38"/>
  <c r="SZS7" i="38"/>
  <c r="SZR7" i="38"/>
  <c r="SZQ7" i="38"/>
  <c r="SZP7" i="38"/>
  <c r="SZO7" i="38"/>
  <c r="SZN7" i="38"/>
  <c r="SZM7" i="38"/>
  <c r="SZL7" i="38"/>
  <c r="SZK7" i="38"/>
  <c r="SZJ7" i="38"/>
  <c r="SZI7" i="38"/>
  <c r="SZH7" i="38"/>
  <c r="SZG7" i="38"/>
  <c r="SZF7" i="38"/>
  <c r="SZE7" i="38"/>
  <c r="SZD7" i="38"/>
  <c r="SZC7" i="38"/>
  <c r="SZB7" i="38"/>
  <c r="SZA7" i="38"/>
  <c r="SYZ7" i="38"/>
  <c r="SYY7" i="38"/>
  <c r="SYX7" i="38"/>
  <c r="SYW7" i="38"/>
  <c r="SYV7" i="38"/>
  <c r="SYU7" i="38"/>
  <c r="SYT7" i="38"/>
  <c r="SYS7" i="38"/>
  <c r="SYR7" i="38"/>
  <c r="SYQ7" i="38"/>
  <c r="SYP7" i="38"/>
  <c r="SYO7" i="38"/>
  <c r="SYN7" i="38"/>
  <c r="SYM7" i="38"/>
  <c r="SYL7" i="38"/>
  <c r="SYK7" i="38"/>
  <c r="SYJ7" i="38"/>
  <c r="SYI7" i="38"/>
  <c r="SYH7" i="38"/>
  <c r="SYG7" i="38"/>
  <c r="SYF7" i="38"/>
  <c r="SYE7" i="38"/>
  <c r="SYD7" i="38"/>
  <c r="SYC7" i="38"/>
  <c r="SYB7" i="38"/>
  <c r="SYA7" i="38"/>
  <c r="SXZ7" i="38"/>
  <c r="SXY7" i="38"/>
  <c r="SXX7" i="38"/>
  <c r="SXW7" i="38"/>
  <c r="SXV7" i="38"/>
  <c r="SXU7" i="38"/>
  <c r="SXT7" i="38"/>
  <c r="SXS7" i="38"/>
  <c r="SXR7" i="38"/>
  <c r="SXQ7" i="38"/>
  <c r="SXP7" i="38"/>
  <c r="SXO7" i="38"/>
  <c r="SXN7" i="38"/>
  <c r="SXM7" i="38"/>
  <c r="SXL7" i="38"/>
  <c r="SXK7" i="38"/>
  <c r="SXJ7" i="38"/>
  <c r="SXI7" i="38"/>
  <c r="SXH7" i="38"/>
  <c r="SXG7" i="38"/>
  <c r="SXF7" i="38"/>
  <c r="SXE7" i="38"/>
  <c r="SXD7" i="38"/>
  <c r="SXC7" i="38"/>
  <c r="SXB7" i="38"/>
  <c r="SXA7" i="38"/>
  <c r="SWZ7" i="38"/>
  <c r="SWY7" i="38"/>
  <c r="SWX7" i="38"/>
  <c r="SWW7" i="38"/>
  <c r="SWV7" i="38"/>
  <c r="SWU7" i="38"/>
  <c r="SWT7" i="38"/>
  <c r="SWS7" i="38"/>
  <c r="SWR7" i="38"/>
  <c r="SWQ7" i="38"/>
  <c r="SWP7" i="38"/>
  <c r="SWO7" i="38"/>
  <c r="SWN7" i="38"/>
  <c r="SWM7" i="38"/>
  <c r="SWL7" i="38"/>
  <c r="SWK7" i="38"/>
  <c r="SWJ7" i="38"/>
  <c r="SWI7" i="38"/>
  <c r="SWH7" i="38"/>
  <c r="SWG7" i="38"/>
  <c r="SWF7" i="38"/>
  <c r="SWE7" i="38"/>
  <c r="SWD7" i="38"/>
  <c r="SWC7" i="38"/>
  <c r="SWB7" i="38"/>
  <c r="SWA7" i="38"/>
  <c r="SVZ7" i="38"/>
  <c r="SVY7" i="38"/>
  <c r="SVX7" i="38"/>
  <c r="SVW7" i="38"/>
  <c r="SVV7" i="38"/>
  <c r="SVU7" i="38"/>
  <c r="SVT7" i="38"/>
  <c r="SVS7" i="38"/>
  <c r="SVR7" i="38"/>
  <c r="SVQ7" i="38"/>
  <c r="SVP7" i="38"/>
  <c r="SVO7" i="38"/>
  <c r="SVN7" i="38"/>
  <c r="SVM7" i="38"/>
  <c r="SVL7" i="38"/>
  <c r="SVK7" i="38"/>
  <c r="SVJ7" i="38"/>
  <c r="SVI7" i="38"/>
  <c r="SVH7" i="38"/>
  <c r="SVG7" i="38"/>
  <c r="SVF7" i="38"/>
  <c r="SVE7" i="38"/>
  <c r="SVD7" i="38"/>
  <c r="SVC7" i="38"/>
  <c r="SVB7" i="38"/>
  <c r="SVA7" i="38"/>
  <c r="SUZ7" i="38"/>
  <c r="SUY7" i="38"/>
  <c r="SUX7" i="38"/>
  <c r="SUW7" i="38"/>
  <c r="SUV7" i="38"/>
  <c r="SUU7" i="38"/>
  <c r="SUT7" i="38"/>
  <c r="SUS7" i="38"/>
  <c r="SUR7" i="38"/>
  <c r="SUQ7" i="38"/>
  <c r="SUP7" i="38"/>
  <c r="SUO7" i="38"/>
  <c r="SUN7" i="38"/>
  <c r="SUM7" i="38"/>
  <c r="SUL7" i="38"/>
  <c r="SUK7" i="38"/>
  <c r="SUJ7" i="38"/>
  <c r="SUI7" i="38"/>
  <c r="SUH7" i="38"/>
  <c r="SUG7" i="38"/>
  <c r="SUF7" i="38"/>
  <c r="SUE7" i="38"/>
  <c r="SUD7" i="38"/>
  <c r="SUC7" i="38"/>
  <c r="SUB7" i="38"/>
  <c r="SUA7" i="38"/>
  <c r="STZ7" i="38"/>
  <c r="STY7" i="38"/>
  <c r="STX7" i="38"/>
  <c r="STW7" i="38"/>
  <c r="STV7" i="38"/>
  <c r="STU7" i="38"/>
  <c r="STT7" i="38"/>
  <c r="STS7" i="38"/>
  <c r="STR7" i="38"/>
  <c r="STQ7" i="38"/>
  <c r="STP7" i="38"/>
  <c r="STO7" i="38"/>
  <c r="STN7" i="38"/>
  <c r="STM7" i="38"/>
  <c r="STL7" i="38"/>
  <c r="STK7" i="38"/>
  <c r="STJ7" i="38"/>
  <c r="STI7" i="38"/>
  <c r="STH7" i="38"/>
  <c r="STG7" i="38"/>
  <c r="STF7" i="38"/>
  <c r="STE7" i="38"/>
  <c r="STD7" i="38"/>
  <c r="STC7" i="38"/>
  <c r="STB7" i="38"/>
  <c r="STA7" i="38"/>
  <c r="SSZ7" i="38"/>
  <c r="SSY7" i="38"/>
  <c r="SSX7" i="38"/>
  <c r="SSW7" i="38"/>
  <c r="SSV7" i="38"/>
  <c r="SSU7" i="38"/>
  <c r="SST7" i="38"/>
  <c r="SSS7" i="38"/>
  <c r="SSR7" i="38"/>
  <c r="SSQ7" i="38"/>
  <c r="SSP7" i="38"/>
  <c r="SSO7" i="38"/>
  <c r="SSN7" i="38"/>
  <c r="SSM7" i="38"/>
  <c r="SSL7" i="38"/>
  <c r="SSK7" i="38"/>
  <c r="SSJ7" i="38"/>
  <c r="SSI7" i="38"/>
  <c r="SSH7" i="38"/>
  <c r="SSG7" i="38"/>
  <c r="SSF7" i="38"/>
  <c r="SSE7" i="38"/>
  <c r="SSD7" i="38"/>
  <c r="SSC7" i="38"/>
  <c r="SSB7" i="38"/>
  <c r="SSA7" i="38"/>
  <c r="SRZ7" i="38"/>
  <c r="SRY7" i="38"/>
  <c r="SRX7" i="38"/>
  <c r="SRW7" i="38"/>
  <c r="SRV7" i="38"/>
  <c r="SRU7" i="38"/>
  <c r="SRT7" i="38"/>
  <c r="SRS7" i="38"/>
  <c r="SRR7" i="38"/>
  <c r="SRQ7" i="38"/>
  <c r="SRP7" i="38"/>
  <c r="SRO7" i="38"/>
  <c r="SRN7" i="38"/>
  <c r="SRM7" i="38"/>
  <c r="SRL7" i="38"/>
  <c r="SRK7" i="38"/>
  <c r="SRJ7" i="38"/>
  <c r="SRI7" i="38"/>
  <c r="SRH7" i="38"/>
  <c r="SRG7" i="38"/>
  <c r="SRF7" i="38"/>
  <c r="SRE7" i="38"/>
  <c r="SRD7" i="38"/>
  <c r="SRC7" i="38"/>
  <c r="SRB7" i="38"/>
  <c r="SRA7" i="38"/>
  <c r="SQZ7" i="38"/>
  <c r="SQY7" i="38"/>
  <c r="SQX7" i="38"/>
  <c r="SQW7" i="38"/>
  <c r="SQV7" i="38"/>
  <c r="SQU7" i="38"/>
  <c r="SQT7" i="38"/>
  <c r="SQS7" i="38"/>
  <c r="SQR7" i="38"/>
  <c r="SQQ7" i="38"/>
  <c r="SQP7" i="38"/>
  <c r="SQO7" i="38"/>
  <c r="SQN7" i="38"/>
  <c r="SQM7" i="38"/>
  <c r="SQL7" i="38"/>
  <c r="SQK7" i="38"/>
  <c r="SQJ7" i="38"/>
  <c r="SQI7" i="38"/>
  <c r="SQH7" i="38"/>
  <c r="SQG7" i="38"/>
  <c r="SQF7" i="38"/>
  <c r="SQE7" i="38"/>
  <c r="SQD7" i="38"/>
  <c r="SQC7" i="38"/>
  <c r="SQB7" i="38"/>
  <c r="SQA7" i="38"/>
  <c r="SPZ7" i="38"/>
  <c r="SPY7" i="38"/>
  <c r="SPX7" i="38"/>
  <c r="SPW7" i="38"/>
  <c r="SPV7" i="38"/>
  <c r="SPU7" i="38"/>
  <c r="SPT7" i="38"/>
  <c r="SPS7" i="38"/>
  <c r="SPR7" i="38"/>
  <c r="SPQ7" i="38"/>
  <c r="SPP7" i="38"/>
  <c r="SPO7" i="38"/>
  <c r="SPN7" i="38"/>
  <c r="SPM7" i="38"/>
  <c r="SPL7" i="38"/>
  <c r="SPK7" i="38"/>
  <c r="SPJ7" i="38"/>
  <c r="SPI7" i="38"/>
  <c r="SPH7" i="38"/>
  <c r="SPG7" i="38"/>
  <c r="SPF7" i="38"/>
  <c r="SPE7" i="38"/>
  <c r="SPD7" i="38"/>
  <c r="SPC7" i="38"/>
  <c r="SPB7" i="38"/>
  <c r="SPA7" i="38"/>
  <c r="SOZ7" i="38"/>
  <c r="SOY7" i="38"/>
  <c r="SOX7" i="38"/>
  <c r="SOW7" i="38"/>
  <c r="SOV7" i="38"/>
  <c r="SOU7" i="38"/>
  <c r="SOT7" i="38"/>
  <c r="SOS7" i="38"/>
  <c r="SOR7" i="38"/>
  <c r="SOQ7" i="38"/>
  <c r="SOP7" i="38"/>
  <c r="SOO7" i="38"/>
  <c r="SON7" i="38"/>
  <c r="SOM7" i="38"/>
  <c r="SOL7" i="38"/>
  <c r="SOK7" i="38"/>
  <c r="SOJ7" i="38"/>
  <c r="SOI7" i="38"/>
  <c r="SOH7" i="38"/>
  <c r="SOG7" i="38"/>
  <c r="SOF7" i="38"/>
  <c r="SOE7" i="38"/>
  <c r="SOD7" i="38"/>
  <c r="SOC7" i="38"/>
  <c r="SOB7" i="38"/>
  <c r="SOA7" i="38"/>
  <c r="SNZ7" i="38"/>
  <c r="SNY7" i="38"/>
  <c r="SNX7" i="38"/>
  <c r="SNW7" i="38"/>
  <c r="SNV7" i="38"/>
  <c r="SNU7" i="38"/>
  <c r="SNT7" i="38"/>
  <c r="SNS7" i="38"/>
  <c r="SNR7" i="38"/>
  <c r="SNQ7" i="38"/>
  <c r="SNP7" i="38"/>
  <c r="SNO7" i="38"/>
  <c r="SNN7" i="38"/>
  <c r="SNM7" i="38"/>
  <c r="SNL7" i="38"/>
  <c r="SNK7" i="38"/>
  <c r="SNJ7" i="38"/>
  <c r="SNI7" i="38"/>
  <c r="SNH7" i="38"/>
  <c r="SNG7" i="38"/>
  <c r="SNF7" i="38"/>
  <c r="SNE7" i="38"/>
  <c r="SND7" i="38"/>
  <c r="SNC7" i="38"/>
  <c r="SNB7" i="38"/>
  <c r="SNA7" i="38"/>
  <c r="SMZ7" i="38"/>
  <c r="SMY7" i="38"/>
  <c r="SMX7" i="38"/>
  <c r="SMW7" i="38"/>
  <c r="SMV7" i="38"/>
  <c r="SMU7" i="38"/>
  <c r="SMT7" i="38"/>
  <c r="SMS7" i="38"/>
  <c r="SMR7" i="38"/>
  <c r="SMQ7" i="38"/>
  <c r="SMP7" i="38"/>
  <c r="SMO7" i="38"/>
  <c r="SMN7" i="38"/>
  <c r="SMM7" i="38"/>
  <c r="SML7" i="38"/>
  <c r="SMK7" i="38"/>
  <c r="SMJ7" i="38"/>
  <c r="SMI7" i="38"/>
  <c r="SMH7" i="38"/>
  <c r="SMG7" i="38"/>
  <c r="SMF7" i="38"/>
  <c r="SME7" i="38"/>
  <c r="SMD7" i="38"/>
  <c r="SMC7" i="38"/>
  <c r="SMB7" i="38"/>
  <c r="SMA7" i="38"/>
  <c r="SLZ7" i="38"/>
  <c r="SLY7" i="38"/>
  <c r="SLX7" i="38"/>
  <c r="SLW7" i="38"/>
  <c r="SLV7" i="38"/>
  <c r="SLU7" i="38"/>
  <c r="SLT7" i="38"/>
  <c r="SLS7" i="38"/>
  <c r="SLR7" i="38"/>
  <c r="SLQ7" i="38"/>
  <c r="SLP7" i="38"/>
  <c r="SLO7" i="38"/>
  <c r="SLN7" i="38"/>
  <c r="SLM7" i="38"/>
  <c r="SLL7" i="38"/>
  <c r="SLK7" i="38"/>
  <c r="SLJ7" i="38"/>
  <c r="SLI7" i="38"/>
  <c r="SLH7" i="38"/>
  <c r="SLG7" i="38"/>
  <c r="SLF7" i="38"/>
  <c r="SLE7" i="38"/>
  <c r="SLD7" i="38"/>
  <c r="SLC7" i="38"/>
  <c r="SLB7" i="38"/>
  <c r="SLA7" i="38"/>
  <c r="SKZ7" i="38"/>
  <c r="SKY7" i="38"/>
  <c r="SKX7" i="38"/>
  <c r="SKW7" i="38"/>
  <c r="SKV7" i="38"/>
  <c r="SKU7" i="38"/>
  <c r="SKT7" i="38"/>
  <c r="SKS7" i="38"/>
  <c r="SKR7" i="38"/>
  <c r="SKQ7" i="38"/>
  <c r="SKP7" i="38"/>
  <c r="SKO7" i="38"/>
  <c r="SKN7" i="38"/>
  <c r="SKM7" i="38"/>
  <c r="SKL7" i="38"/>
  <c r="SKK7" i="38"/>
  <c r="SKJ7" i="38"/>
  <c r="SKI7" i="38"/>
  <c r="SKH7" i="38"/>
  <c r="SKG7" i="38"/>
  <c r="SKF7" i="38"/>
  <c r="SKE7" i="38"/>
  <c r="SKD7" i="38"/>
  <c r="SKC7" i="38"/>
  <c r="SKB7" i="38"/>
  <c r="SKA7" i="38"/>
  <c r="SJZ7" i="38"/>
  <c r="SJY7" i="38"/>
  <c r="SJX7" i="38"/>
  <c r="SJW7" i="38"/>
  <c r="SJV7" i="38"/>
  <c r="SJU7" i="38"/>
  <c r="SJT7" i="38"/>
  <c r="SJS7" i="38"/>
  <c r="SJR7" i="38"/>
  <c r="SJQ7" i="38"/>
  <c r="SJP7" i="38"/>
  <c r="SJO7" i="38"/>
  <c r="SJN7" i="38"/>
  <c r="SJM7" i="38"/>
  <c r="SJL7" i="38"/>
  <c r="SJK7" i="38"/>
  <c r="SJJ7" i="38"/>
  <c r="SJI7" i="38"/>
  <c r="SJH7" i="38"/>
  <c r="SJG7" i="38"/>
  <c r="SJF7" i="38"/>
  <c r="SJE7" i="38"/>
  <c r="SJD7" i="38"/>
  <c r="SJC7" i="38"/>
  <c r="SJB7" i="38"/>
  <c r="SJA7" i="38"/>
  <c r="SIZ7" i="38"/>
  <c r="SIY7" i="38"/>
  <c r="SIX7" i="38"/>
  <c r="SIW7" i="38"/>
  <c r="SIV7" i="38"/>
  <c r="SIU7" i="38"/>
  <c r="SIT7" i="38"/>
  <c r="SIS7" i="38"/>
  <c r="SIR7" i="38"/>
  <c r="SIQ7" i="38"/>
  <c r="SIP7" i="38"/>
  <c r="SIO7" i="38"/>
  <c r="SIN7" i="38"/>
  <c r="SIM7" i="38"/>
  <c r="SIL7" i="38"/>
  <c r="SIK7" i="38"/>
  <c r="SIJ7" i="38"/>
  <c r="SII7" i="38"/>
  <c r="SIH7" i="38"/>
  <c r="SIG7" i="38"/>
  <c r="SIF7" i="38"/>
  <c r="SIE7" i="38"/>
  <c r="SID7" i="38"/>
  <c r="SIC7" i="38"/>
  <c r="SIB7" i="38"/>
  <c r="SIA7" i="38"/>
  <c r="SHZ7" i="38"/>
  <c r="SHY7" i="38"/>
  <c r="SHX7" i="38"/>
  <c r="SHW7" i="38"/>
  <c r="SHV7" i="38"/>
  <c r="SHU7" i="38"/>
  <c r="SHT7" i="38"/>
  <c r="SHS7" i="38"/>
  <c r="SHR7" i="38"/>
  <c r="SHQ7" i="38"/>
  <c r="SHP7" i="38"/>
  <c r="SHO7" i="38"/>
  <c r="SHN7" i="38"/>
  <c r="SHM7" i="38"/>
  <c r="SHL7" i="38"/>
  <c r="SHK7" i="38"/>
  <c r="SHJ7" i="38"/>
  <c r="SHI7" i="38"/>
  <c r="SHH7" i="38"/>
  <c r="SHG7" i="38"/>
  <c r="SHF7" i="38"/>
  <c r="SHE7" i="38"/>
  <c r="SHD7" i="38"/>
  <c r="SHC7" i="38"/>
  <c r="SHB7" i="38"/>
  <c r="SHA7" i="38"/>
  <c r="SGZ7" i="38"/>
  <c r="SGY7" i="38"/>
  <c r="SGX7" i="38"/>
  <c r="SGW7" i="38"/>
  <c r="SGV7" i="38"/>
  <c r="SGU7" i="38"/>
  <c r="SGT7" i="38"/>
  <c r="SGS7" i="38"/>
  <c r="SGR7" i="38"/>
  <c r="SGQ7" i="38"/>
  <c r="SGP7" i="38"/>
  <c r="SGO7" i="38"/>
  <c r="SGN7" i="38"/>
  <c r="SGM7" i="38"/>
  <c r="SGL7" i="38"/>
  <c r="SGK7" i="38"/>
  <c r="SGJ7" i="38"/>
  <c r="SGI7" i="38"/>
  <c r="SGH7" i="38"/>
  <c r="SGG7" i="38"/>
  <c r="SGF7" i="38"/>
  <c r="SGE7" i="38"/>
  <c r="SGD7" i="38"/>
  <c r="SGC7" i="38"/>
  <c r="SGB7" i="38"/>
  <c r="SGA7" i="38"/>
  <c r="SFZ7" i="38"/>
  <c r="SFY7" i="38"/>
  <c r="SFX7" i="38"/>
  <c r="SFW7" i="38"/>
  <c r="SFV7" i="38"/>
  <c r="SFU7" i="38"/>
  <c r="SFT7" i="38"/>
  <c r="SFS7" i="38"/>
  <c r="SFR7" i="38"/>
  <c r="SFQ7" i="38"/>
  <c r="SFP7" i="38"/>
  <c r="SFO7" i="38"/>
  <c r="SFN7" i="38"/>
  <c r="SFM7" i="38"/>
  <c r="SFL7" i="38"/>
  <c r="SFK7" i="38"/>
  <c r="SFJ7" i="38"/>
  <c r="SFI7" i="38"/>
  <c r="SFH7" i="38"/>
  <c r="SFG7" i="38"/>
  <c r="SFF7" i="38"/>
  <c r="SFE7" i="38"/>
  <c r="SFD7" i="38"/>
  <c r="SFC7" i="38"/>
  <c r="SFB7" i="38"/>
  <c r="SFA7" i="38"/>
  <c r="SEZ7" i="38"/>
  <c r="SEY7" i="38"/>
  <c r="SEX7" i="38"/>
  <c r="SEW7" i="38"/>
  <c r="SEV7" i="38"/>
  <c r="SEU7" i="38"/>
  <c r="SET7" i="38"/>
  <c r="SES7" i="38"/>
  <c r="SER7" i="38"/>
  <c r="SEQ7" i="38"/>
  <c r="SEP7" i="38"/>
  <c r="SEO7" i="38"/>
  <c r="SEN7" i="38"/>
  <c r="SEM7" i="38"/>
  <c r="SEL7" i="38"/>
  <c r="SEK7" i="38"/>
  <c r="SEJ7" i="38"/>
  <c r="SEI7" i="38"/>
  <c r="SEH7" i="38"/>
  <c r="SEG7" i="38"/>
  <c r="SEF7" i="38"/>
  <c r="SEE7" i="38"/>
  <c r="SED7" i="38"/>
  <c r="SEC7" i="38"/>
  <c r="SEB7" i="38"/>
  <c r="SEA7" i="38"/>
  <c r="SDZ7" i="38"/>
  <c r="SDY7" i="38"/>
  <c r="SDX7" i="38"/>
  <c r="SDW7" i="38"/>
  <c r="SDV7" i="38"/>
  <c r="SDU7" i="38"/>
  <c r="SDT7" i="38"/>
  <c r="SDS7" i="38"/>
  <c r="SDR7" i="38"/>
  <c r="SDQ7" i="38"/>
  <c r="SDP7" i="38"/>
  <c r="SDO7" i="38"/>
  <c r="SDN7" i="38"/>
  <c r="SDM7" i="38"/>
  <c r="SDL7" i="38"/>
  <c r="SDK7" i="38"/>
  <c r="SDJ7" i="38"/>
  <c r="SDI7" i="38"/>
  <c r="SDH7" i="38"/>
  <c r="SDG7" i="38"/>
  <c r="SDF7" i="38"/>
  <c r="SDE7" i="38"/>
  <c r="SDD7" i="38"/>
  <c r="SDC7" i="38"/>
  <c r="SDB7" i="38"/>
  <c r="SDA7" i="38"/>
  <c r="SCZ7" i="38"/>
  <c r="SCY7" i="38"/>
  <c r="SCX7" i="38"/>
  <c r="SCW7" i="38"/>
  <c r="SCV7" i="38"/>
  <c r="SCU7" i="38"/>
  <c r="SCT7" i="38"/>
  <c r="SCS7" i="38"/>
  <c r="SCR7" i="38"/>
  <c r="SCQ7" i="38"/>
  <c r="SCP7" i="38"/>
  <c r="SCO7" i="38"/>
  <c r="SCN7" i="38"/>
  <c r="SCM7" i="38"/>
  <c r="SCL7" i="38"/>
  <c r="SCK7" i="38"/>
  <c r="SCJ7" i="38"/>
  <c r="SCI7" i="38"/>
  <c r="SCH7" i="38"/>
  <c r="SCG7" i="38"/>
  <c r="SCF7" i="38"/>
  <c r="SCE7" i="38"/>
  <c r="SCD7" i="38"/>
  <c r="SCC7" i="38"/>
  <c r="SCB7" i="38"/>
  <c r="SCA7" i="38"/>
  <c r="SBZ7" i="38"/>
  <c r="SBY7" i="38"/>
  <c r="SBX7" i="38"/>
  <c r="SBW7" i="38"/>
  <c r="SBV7" i="38"/>
  <c r="SBU7" i="38"/>
  <c r="SBT7" i="38"/>
  <c r="SBS7" i="38"/>
  <c r="SBR7" i="38"/>
  <c r="SBQ7" i="38"/>
  <c r="SBP7" i="38"/>
  <c r="SBO7" i="38"/>
  <c r="SBN7" i="38"/>
  <c r="SBM7" i="38"/>
  <c r="SBL7" i="38"/>
  <c r="SBK7" i="38"/>
  <c r="SBJ7" i="38"/>
  <c r="SBI7" i="38"/>
  <c r="SBH7" i="38"/>
  <c r="SBG7" i="38"/>
  <c r="SBF7" i="38"/>
  <c r="SBE7" i="38"/>
  <c r="SBD7" i="38"/>
  <c r="SBC7" i="38"/>
  <c r="SBB7" i="38"/>
  <c r="SBA7" i="38"/>
  <c r="SAZ7" i="38"/>
  <c r="SAY7" i="38"/>
  <c r="SAX7" i="38"/>
  <c r="SAW7" i="38"/>
  <c r="SAV7" i="38"/>
  <c r="SAU7" i="38"/>
  <c r="SAT7" i="38"/>
  <c r="SAS7" i="38"/>
  <c r="SAR7" i="38"/>
  <c r="SAQ7" i="38"/>
  <c r="SAP7" i="38"/>
  <c r="SAO7" i="38"/>
  <c r="SAN7" i="38"/>
  <c r="SAM7" i="38"/>
  <c r="SAL7" i="38"/>
  <c r="SAK7" i="38"/>
  <c r="SAJ7" i="38"/>
  <c r="SAI7" i="38"/>
  <c r="SAH7" i="38"/>
  <c r="SAG7" i="38"/>
  <c r="SAF7" i="38"/>
  <c r="SAE7" i="38"/>
  <c r="SAD7" i="38"/>
  <c r="SAC7" i="38"/>
  <c r="SAB7" i="38"/>
  <c r="SAA7" i="38"/>
  <c r="RZZ7" i="38"/>
  <c r="RZY7" i="38"/>
  <c r="RZX7" i="38"/>
  <c r="RZW7" i="38"/>
  <c r="RZV7" i="38"/>
  <c r="RZU7" i="38"/>
  <c r="RZT7" i="38"/>
  <c r="RZS7" i="38"/>
  <c r="RZR7" i="38"/>
  <c r="RZQ7" i="38"/>
  <c r="RZP7" i="38"/>
  <c r="RZO7" i="38"/>
  <c r="RZN7" i="38"/>
  <c r="RZM7" i="38"/>
  <c r="RZL7" i="38"/>
  <c r="RZK7" i="38"/>
  <c r="RZJ7" i="38"/>
  <c r="RZI7" i="38"/>
  <c r="RZH7" i="38"/>
  <c r="RZG7" i="38"/>
  <c r="RZF7" i="38"/>
  <c r="RZE7" i="38"/>
  <c r="RZD7" i="38"/>
  <c r="RZC7" i="38"/>
  <c r="RZB7" i="38"/>
  <c r="RZA7" i="38"/>
  <c r="RYZ7" i="38"/>
  <c r="RYY7" i="38"/>
  <c r="RYX7" i="38"/>
  <c r="RYW7" i="38"/>
  <c r="RYV7" i="38"/>
  <c r="RYU7" i="38"/>
  <c r="RYT7" i="38"/>
  <c r="RYS7" i="38"/>
  <c r="RYR7" i="38"/>
  <c r="RYQ7" i="38"/>
  <c r="RYP7" i="38"/>
  <c r="RYO7" i="38"/>
  <c r="RYN7" i="38"/>
  <c r="RYM7" i="38"/>
  <c r="RYL7" i="38"/>
  <c r="RYK7" i="38"/>
  <c r="RYJ7" i="38"/>
  <c r="RYI7" i="38"/>
  <c r="RYH7" i="38"/>
  <c r="RYG7" i="38"/>
  <c r="RYF7" i="38"/>
  <c r="RYE7" i="38"/>
  <c r="RYD7" i="38"/>
  <c r="RYC7" i="38"/>
  <c r="RYB7" i="38"/>
  <c r="RYA7" i="38"/>
  <c r="RXZ7" i="38"/>
  <c r="RXY7" i="38"/>
  <c r="RXX7" i="38"/>
  <c r="RXW7" i="38"/>
  <c r="RXV7" i="38"/>
  <c r="RXU7" i="38"/>
  <c r="RXT7" i="38"/>
  <c r="RXS7" i="38"/>
  <c r="RXR7" i="38"/>
  <c r="RXQ7" i="38"/>
  <c r="RXP7" i="38"/>
  <c r="RXO7" i="38"/>
  <c r="RXN7" i="38"/>
  <c r="RXM7" i="38"/>
  <c r="RXL7" i="38"/>
  <c r="RXK7" i="38"/>
  <c r="RXJ7" i="38"/>
  <c r="RXI7" i="38"/>
  <c r="RXH7" i="38"/>
  <c r="RXG7" i="38"/>
  <c r="RXF7" i="38"/>
  <c r="RXE7" i="38"/>
  <c r="RXD7" i="38"/>
  <c r="RXC7" i="38"/>
  <c r="RXB7" i="38"/>
  <c r="RXA7" i="38"/>
  <c r="RWZ7" i="38"/>
  <c r="RWY7" i="38"/>
  <c r="RWX7" i="38"/>
  <c r="RWW7" i="38"/>
  <c r="RWV7" i="38"/>
  <c r="RWU7" i="38"/>
  <c r="RWT7" i="38"/>
  <c r="RWS7" i="38"/>
  <c r="RWR7" i="38"/>
  <c r="RWQ7" i="38"/>
  <c r="RWP7" i="38"/>
  <c r="RWO7" i="38"/>
  <c r="RWN7" i="38"/>
  <c r="RWM7" i="38"/>
  <c r="RWL7" i="38"/>
  <c r="RWK7" i="38"/>
  <c r="RWJ7" i="38"/>
  <c r="RWI7" i="38"/>
  <c r="RWH7" i="38"/>
  <c r="RWG7" i="38"/>
  <c r="RWF7" i="38"/>
  <c r="RWE7" i="38"/>
  <c r="RWD7" i="38"/>
  <c r="RWC7" i="38"/>
  <c r="RWB7" i="38"/>
  <c r="RWA7" i="38"/>
  <c r="RVZ7" i="38"/>
  <c r="RVY7" i="38"/>
  <c r="RVX7" i="38"/>
  <c r="RVW7" i="38"/>
  <c r="RVV7" i="38"/>
  <c r="RVU7" i="38"/>
  <c r="RVT7" i="38"/>
  <c r="RVS7" i="38"/>
  <c r="RVR7" i="38"/>
  <c r="RVQ7" i="38"/>
  <c r="RVP7" i="38"/>
  <c r="RVO7" i="38"/>
  <c r="RVN7" i="38"/>
  <c r="RVM7" i="38"/>
  <c r="RVL7" i="38"/>
  <c r="RVK7" i="38"/>
  <c r="RVJ7" i="38"/>
  <c r="RVI7" i="38"/>
  <c r="RVH7" i="38"/>
  <c r="RVG7" i="38"/>
  <c r="RVF7" i="38"/>
  <c r="RVE7" i="38"/>
  <c r="RVD7" i="38"/>
  <c r="RVC7" i="38"/>
  <c r="RVB7" i="38"/>
  <c r="RVA7" i="38"/>
  <c r="RUZ7" i="38"/>
  <c r="RUY7" i="38"/>
  <c r="RUX7" i="38"/>
  <c r="RUW7" i="38"/>
  <c r="RUV7" i="38"/>
  <c r="RUU7" i="38"/>
  <c r="RUT7" i="38"/>
  <c r="RUS7" i="38"/>
  <c r="RUR7" i="38"/>
  <c r="RUQ7" i="38"/>
  <c r="RUP7" i="38"/>
  <c r="RUO7" i="38"/>
  <c r="RUN7" i="38"/>
  <c r="RUM7" i="38"/>
  <c r="RUL7" i="38"/>
  <c r="RUK7" i="38"/>
  <c r="RUJ7" i="38"/>
  <c r="RUI7" i="38"/>
  <c r="RUH7" i="38"/>
  <c r="RUG7" i="38"/>
  <c r="RUF7" i="38"/>
  <c r="RUE7" i="38"/>
  <c r="RUD7" i="38"/>
  <c r="RUC7" i="38"/>
  <c r="RUB7" i="38"/>
  <c r="RUA7" i="38"/>
  <c r="RTZ7" i="38"/>
  <c r="RTY7" i="38"/>
  <c r="RTX7" i="38"/>
  <c r="RTW7" i="38"/>
  <c r="RTV7" i="38"/>
  <c r="RTU7" i="38"/>
  <c r="RTT7" i="38"/>
  <c r="RTS7" i="38"/>
  <c r="RTR7" i="38"/>
  <c r="RTQ7" i="38"/>
  <c r="RTP7" i="38"/>
  <c r="RTO7" i="38"/>
  <c r="RTN7" i="38"/>
  <c r="RTM7" i="38"/>
  <c r="RTL7" i="38"/>
  <c r="RTK7" i="38"/>
  <c r="RTJ7" i="38"/>
  <c r="RTI7" i="38"/>
  <c r="RTH7" i="38"/>
  <c r="RTG7" i="38"/>
  <c r="RTF7" i="38"/>
  <c r="RTE7" i="38"/>
  <c r="RTD7" i="38"/>
  <c r="RTC7" i="38"/>
  <c r="RTB7" i="38"/>
  <c r="RTA7" i="38"/>
  <c r="RSZ7" i="38"/>
  <c r="RSY7" i="38"/>
  <c r="RSX7" i="38"/>
  <c r="RSW7" i="38"/>
  <c r="RSV7" i="38"/>
  <c r="RSU7" i="38"/>
  <c r="RST7" i="38"/>
  <c r="RSS7" i="38"/>
  <c r="RSR7" i="38"/>
  <c r="RSQ7" i="38"/>
  <c r="RSP7" i="38"/>
  <c r="RSO7" i="38"/>
  <c r="RSN7" i="38"/>
  <c r="RSM7" i="38"/>
  <c r="RSL7" i="38"/>
  <c r="RSK7" i="38"/>
  <c r="RSJ7" i="38"/>
  <c r="RSI7" i="38"/>
  <c r="RSH7" i="38"/>
  <c r="RSG7" i="38"/>
  <c r="RSF7" i="38"/>
  <c r="RSE7" i="38"/>
  <c r="RSD7" i="38"/>
  <c r="RSC7" i="38"/>
  <c r="RSB7" i="38"/>
  <c r="RSA7" i="38"/>
  <c r="RRZ7" i="38"/>
  <c r="RRY7" i="38"/>
  <c r="RRX7" i="38"/>
  <c r="RRW7" i="38"/>
  <c r="RRV7" i="38"/>
  <c r="RRU7" i="38"/>
  <c r="RRT7" i="38"/>
  <c r="RRS7" i="38"/>
  <c r="RRR7" i="38"/>
  <c r="RRQ7" i="38"/>
  <c r="RRP7" i="38"/>
  <c r="RRO7" i="38"/>
  <c r="RRN7" i="38"/>
  <c r="RRM7" i="38"/>
  <c r="RRL7" i="38"/>
  <c r="RRK7" i="38"/>
  <c r="RRJ7" i="38"/>
  <c r="RRI7" i="38"/>
  <c r="RRH7" i="38"/>
  <c r="RRG7" i="38"/>
  <c r="RRF7" i="38"/>
  <c r="RRE7" i="38"/>
  <c r="RRD7" i="38"/>
  <c r="RRC7" i="38"/>
  <c r="RRB7" i="38"/>
  <c r="RRA7" i="38"/>
  <c r="RQZ7" i="38"/>
  <c r="RQY7" i="38"/>
  <c r="RQX7" i="38"/>
  <c r="RQW7" i="38"/>
  <c r="RQV7" i="38"/>
  <c r="RQU7" i="38"/>
  <c r="RQT7" i="38"/>
  <c r="RQS7" i="38"/>
  <c r="RQR7" i="38"/>
  <c r="RQQ7" i="38"/>
  <c r="RQP7" i="38"/>
  <c r="RQO7" i="38"/>
  <c r="RQN7" i="38"/>
  <c r="RQM7" i="38"/>
  <c r="RQL7" i="38"/>
  <c r="RQK7" i="38"/>
  <c r="RQJ7" i="38"/>
  <c r="RQI7" i="38"/>
  <c r="RQH7" i="38"/>
  <c r="RQG7" i="38"/>
  <c r="RQF7" i="38"/>
  <c r="RQE7" i="38"/>
  <c r="RQD7" i="38"/>
  <c r="RQC7" i="38"/>
  <c r="RQB7" i="38"/>
  <c r="RQA7" i="38"/>
  <c r="RPZ7" i="38"/>
  <c r="RPY7" i="38"/>
  <c r="RPX7" i="38"/>
  <c r="RPW7" i="38"/>
  <c r="RPV7" i="38"/>
  <c r="RPU7" i="38"/>
  <c r="RPT7" i="38"/>
  <c r="RPS7" i="38"/>
  <c r="RPR7" i="38"/>
  <c r="RPQ7" i="38"/>
  <c r="RPP7" i="38"/>
  <c r="RPO7" i="38"/>
  <c r="RPN7" i="38"/>
  <c r="RPM7" i="38"/>
  <c r="RPL7" i="38"/>
  <c r="RPK7" i="38"/>
  <c r="RPJ7" i="38"/>
  <c r="RPI7" i="38"/>
  <c r="RPH7" i="38"/>
  <c r="RPG7" i="38"/>
  <c r="RPF7" i="38"/>
  <c r="RPE7" i="38"/>
  <c r="RPD7" i="38"/>
  <c r="RPC7" i="38"/>
  <c r="RPB7" i="38"/>
  <c r="RPA7" i="38"/>
  <c r="ROZ7" i="38"/>
  <c r="ROY7" i="38"/>
  <c r="ROX7" i="38"/>
  <c r="ROW7" i="38"/>
  <c r="ROV7" i="38"/>
  <c r="ROU7" i="38"/>
  <c r="ROT7" i="38"/>
  <c r="ROS7" i="38"/>
  <c r="ROR7" i="38"/>
  <c r="ROQ7" i="38"/>
  <c r="ROP7" i="38"/>
  <c r="ROO7" i="38"/>
  <c r="RON7" i="38"/>
  <c r="ROM7" i="38"/>
  <c r="ROL7" i="38"/>
  <c r="ROK7" i="38"/>
  <c r="ROJ7" i="38"/>
  <c r="ROI7" i="38"/>
  <c r="ROH7" i="38"/>
  <c r="ROG7" i="38"/>
  <c r="ROF7" i="38"/>
  <c r="ROE7" i="38"/>
  <c r="ROD7" i="38"/>
  <c r="ROC7" i="38"/>
  <c r="ROB7" i="38"/>
  <c r="ROA7" i="38"/>
  <c r="RNZ7" i="38"/>
  <c r="RNY7" i="38"/>
  <c r="RNX7" i="38"/>
  <c r="RNW7" i="38"/>
  <c r="RNV7" i="38"/>
  <c r="RNU7" i="38"/>
  <c r="RNT7" i="38"/>
  <c r="RNS7" i="38"/>
  <c r="RNR7" i="38"/>
  <c r="RNQ7" i="38"/>
  <c r="RNP7" i="38"/>
  <c r="RNO7" i="38"/>
  <c r="RNN7" i="38"/>
  <c r="RNM7" i="38"/>
  <c r="RNL7" i="38"/>
  <c r="RNK7" i="38"/>
  <c r="RNJ7" i="38"/>
  <c r="RNI7" i="38"/>
  <c r="RNH7" i="38"/>
  <c r="RNG7" i="38"/>
  <c r="RNF7" i="38"/>
  <c r="RNE7" i="38"/>
  <c r="RND7" i="38"/>
  <c r="RNC7" i="38"/>
  <c r="RNB7" i="38"/>
  <c r="RNA7" i="38"/>
  <c r="RMZ7" i="38"/>
  <c r="RMY7" i="38"/>
  <c r="RMX7" i="38"/>
  <c r="RMW7" i="38"/>
  <c r="RMV7" i="38"/>
  <c r="RMU7" i="38"/>
  <c r="RMT7" i="38"/>
  <c r="RMS7" i="38"/>
  <c r="RMR7" i="38"/>
  <c r="RMQ7" i="38"/>
  <c r="RMP7" i="38"/>
  <c r="RMO7" i="38"/>
  <c r="RMN7" i="38"/>
  <c r="RMM7" i="38"/>
  <c r="RML7" i="38"/>
  <c r="RMK7" i="38"/>
  <c r="RMJ7" i="38"/>
  <c r="RMI7" i="38"/>
  <c r="RMH7" i="38"/>
  <c r="RMG7" i="38"/>
  <c r="RMF7" i="38"/>
  <c r="RME7" i="38"/>
  <c r="RMD7" i="38"/>
  <c r="RMC7" i="38"/>
  <c r="RMB7" i="38"/>
  <c r="RMA7" i="38"/>
  <c r="RLZ7" i="38"/>
  <c r="RLY7" i="38"/>
  <c r="RLX7" i="38"/>
  <c r="RLW7" i="38"/>
  <c r="RLV7" i="38"/>
  <c r="RLU7" i="38"/>
  <c r="RLT7" i="38"/>
  <c r="RLS7" i="38"/>
  <c r="RLR7" i="38"/>
  <c r="RLQ7" i="38"/>
  <c r="RLP7" i="38"/>
  <c r="RLO7" i="38"/>
  <c r="RLN7" i="38"/>
  <c r="RLM7" i="38"/>
  <c r="RLL7" i="38"/>
  <c r="RLK7" i="38"/>
  <c r="RLJ7" i="38"/>
  <c r="RLI7" i="38"/>
  <c r="RLH7" i="38"/>
  <c r="RLG7" i="38"/>
  <c r="RLF7" i="38"/>
  <c r="RLE7" i="38"/>
  <c r="RLD7" i="38"/>
  <c r="RLC7" i="38"/>
  <c r="RLB7" i="38"/>
  <c r="RLA7" i="38"/>
  <c r="RKZ7" i="38"/>
  <c r="RKY7" i="38"/>
  <c r="RKX7" i="38"/>
  <c r="RKW7" i="38"/>
  <c r="RKV7" i="38"/>
  <c r="RKU7" i="38"/>
  <c r="RKT7" i="38"/>
  <c r="RKS7" i="38"/>
  <c r="RKR7" i="38"/>
  <c r="RKQ7" i="38"/>
  <c r="RKP7" i="38"/>
  <c r="RKO7" i="38"/>
  <c r="RKN7" i="38"/>
  <c r="RKM7" i="38"/>
  <c r="RKL7" i="38"/>
  <c r="RKK7" i="38"/>
  <c r="RKJ7" i="38"/>
  <c r="RKI7" i="38"/>
  <c r="RKH7" i="38"/>
  <c r="RKG7" i="38"/>
  <c r="RKF7" i="38"/>
  <c r="RKE7" i="38"/>
  <c r="RKD7" i="38"/>
  <c r="RKC7" i="38"/>
  <c r="RKB7" i="38"/>
  <c r="RKA7" i="38"/>
  <c r="RJZ7" i="38"/>
  <c r="RJY7" i="38"/>
  <c r="RJX7" i="38"/>
  <c r="RJW7" i="38"/>
  <c r="RJV7" i="38"/>
  <c r="RJU7" i="38"/>
  <c r="RJT7" i="38"/>
  <c r="RJS7" i="38"/>
  <c r="RJR7" i="38"/>
  <c r="RJQ7" i="38"/>
  <c r="RJP7" i="38"/>
  <c r="RJO7" i="38"/>
  <c r="RJN7" i="38"/>
  <c r="RJM7" i="38"/>
  <c r="RJL7" i="38"/>
  <c r="RJK7" i="38"/>
  <c r="RJJ7" i="38"/>
  <c r="RJI7" i="38"/>
  <c r="RJH7" i="38"/>
  <c r="RJG7" i="38"/>
  <c r="RJF7" i="38"/>
  <c r="RJE7" i="38"/>
  <c r="RJD7" i="38"/>
  <c r="RJC7" i="38"/>
  <c r="RJB7" i="38"/>
  <c r="RJA7" i="38"/>
  <c r="RIZ7" i="38"/>
  <c r="RIY7" i="38"/>
  <c r="RIX7" i="38"/>
  <c r="RIW7" i="38"/>
  <c r="RIV7" i="38"/>
  <c r="RIU7" i="38"/>
  <c r="RIT7" i="38"/>
  <c r="RIS7" i="38"/>
  <c r="RIR7" i="38"/>
  <c r="RIQ7" i="38"/>
  <c r="RIP7" i="38"/>
  <c r="RIO7" i="38"/>
  <c r="RIN7" i="38"/>
  <c r="RIM7" i="38"/>
  <c r="RIL7" i="38"/>
  <c r="RIK7" i="38"/>
  <c r="RIJ7" i="38"/>
  <c r="RII7" i="38"/>
  <c r="RIH7" i="38"/>
  <c r="RIG7" i="38"/>
  <c r="RIF7" i="38"/>
  <c r="RIE7" i="38"/>
  <c r="RID7" i="38"/>
  <c r="RIC7" i="38"/>
  <c r="RIB7" i="38"/>
  <c r="RIA7" i="38"/>
  <c r="RHZ7" i="38"/>
  <c r="RHY7" i="38"/>
  <c r="RHX7" i="38"/>
  <c r="RHW7" i="38"/>
  <c r="RHV7" i="38"/>
  <c r="RHU7" i="38"/>
  <c r="RHT7" i="38"/>
  <c r="RHS7" i="38"/>
  <c r="RHR7" i="38"/>
  <c r="RHQ7" i="38"/>
  <c r="RHP7" i="38"/>
  <c r="RHO7" i="38"/>
  <c r="RHN7" i="38"/>
  <c r="RHM7" i="38"/>
  <c r="RHL7" i="38"/>
  <c r="RHK7" i="38"/>
  <c r="RHJ7" i="38"/>
  <c r="RHI7" i="38"/>
  <c r="RHH7" i="38"/>
  <c r="RHG7" i="38"/>
  <c r="RHF7" i="38"/>
  <c r="RHE7" i="38"/>
  <c r="RHD7" i="38"/>
  <c r="RHC7" i="38"/>
  <c r="RHB7" i="38"/>
  <c r="RHA7" i="38"/>
  <c r="RGZ7" i="38"/>
  <c r="RGY7" i="38"/>
  <c r="RGX7" i="38"/>
  <c r="RGW7" i="38"/>
  <c r="RGV7" i="38"/>
  <c r="RGU7" i="38"/>
  <c r="RGT7" i="38"/>
  <c r="RGS7" i="38"/>
  <c r="RGR7" i="38"/>
  <c r="RGQ7" i="38"/>
  <c r="RGP7" i="38"/>
  <c r="RGO7" i="38"/>
  <c r="RGN7" i="38"/>
  <c r="RGM7" i="38"/>
  <c r="RGL7" i="38"/>
  <c r="RGK7" i="38"/>
  <c r="RGJ7" i="38"/>
  <c r="RGI7" i="38"/>
  <c r="RGH7" i="38"/>
  <c r="RGG7" i="38"/>
  <c r="RGF7" i="38"/>
  <c r="RGE7" i="38"/>
  <c r="RGD7" i="38"/>
  <c r="RGC7" i="38"/>
  <c r="RGB7" i="38"/>
  <c r="RGA7" i="38"/>
  <c r="RFZ7" i="38"/>
  <c r="RFY7" i="38"/>
  <c r="RFX7" i="38"/>
  <c r="RFW7" i="38"/>
  <c r="RFV7" i="38"/>
  <c r="RFU7" i="38"/>
  <c r="RFT7" i="38"/>
  <c r="RFS7" i="38"/>
  <c r="RFR7" i="38"/>
  <c r="RFQ7" i="38"/>
  <c r="RFP7" i="38"/>
  <c r="RFO7" i="38"/>
  <c r="RFN7" i="38"/>
  <c r="RFM7" i="38"/>
  <c r="RFL7" i="38"/>
  <c r="RFK7" i="38"/>
  <c r="RFJ7" i="38"/>
  <c r="RFI7" i="38"/>
  <c r="RFH7" i="38"/>
  <c r="RFG7" i="38"/>
  <c r="RFF7" i="38"/>
  <c r="RFE7" i="38"/>
  <c r="RFD7" i="38"/>
  <c r="RFC7" i="38"/>
  <c r="RFB7" i="38"/>
  <c r="RFA7" i="38"/>
  <c r="REZ7" i="38"/>
  <c r="REY7" i="38"/>
  <c r="REX7" i="38"/>
  <c r="REW7" i="38"/>
  <c r="REV7" i="38"/>
  <c r="REU7" i="38"/>
  <c r="RET7" i="38"/>
  <c r="RES7" i="38"/>
  <c r="RER7" i="38"/>
  <c r="REQ7" i="38"/>
  <c r="REP7" i="38"/>
  <c r="REO7" i="38"/>
  <c r="REN7" i="38"/>
  <c r="REM7" i="38"/>
  <c r="REL7" i="38"/>
  <c r="REK7" i="38"/>
  <c r="REJ7" i="38"/>
  <c r="REI7" i="38"/>
  <c r="REH7" i="38"/>
  <c r="REG7" i="38"/>
  <c r="REF7" i="38"/>
  <c r="REE7" i="38"/>
  <c r="RED7" i="38"/>
  <c r="REC7" i="38"/>
  <c r="REB7" i="38"/>
  <c r="REA7" i="38"/>
  <c r="RDZ7" i="38"/>
  <c r="RDY7" i="38"/>
  <c r="RDX7" i="38"/>
  <c r="RDW7" i="38"/>
  <c r="RDV7" i="38"/>
  <c r="RDU7" i="38"/>
  <c r="RDT7" i="38"/>
  <c r="RDS7" i="38"/>
  <c r="RDR7" i="38"/>
  <c r="RDQ7" i="38"/>
  <c r="RDP7" i="38"/>
  <c r="RDO7" i="38"/>
  <c r="RDN7" i="38"/>
  <c r="RDM7" i="38"/>
  <c r="RDL7" i="38"/>
  <c r="RDK7" i="38"/>
  <c r="RDJ7" i="38"/>
  <c r="RDI7" i="38"/>
  <c r="RDH7" i="38"/>
  <c r="RDG7" i="38"/>
  <c r="RDF7" i="38"/>
  <c r="RDE7" i="38"/>
  <c r="RDD7" i="38"/>
  <c r="RDC7" i="38"/>
  <c r="RDB7" i="38"/>
  <c r="RDA7" i="38"/>
  <c r="RCZ7" i="38"/>
  <c r="RCY7" i="38"/>
  <c r="RCX7" i="38"/>
  <c r="RCW7" i="38"/>
  <c r="RCV7" i="38"/>
  <c r="RCU7" i="38"/>
  <c r="RCT7" i="38"/>
  <c r="RCS7" i="38"/>
  <c r="RCR7" i="38"/>
  <c r="RCQ7" i="38"/>
  <c r="RCP7" i="38"/>
  <c r="RCO7" i="38"/>
  <c r="RCN7" i="38"/>
  <c r="RCM7" i="38"/>
  <c r="RCL7" i="38"/>
  <c r="RCK7" i="38"/>
  <c r="RCJ7" i="38"/>
  <c r="RCI7" i="38"/>
  <c r="RCH7" i="38"/>
  <c r="RCG7" i="38"/>
  <c r="RCF7" i="38"/>
  <c r="RCE7" i="38"/>
  <c r="RCD7" i="38"/>
  <c r="RCC7" i="38"/>
  <c r="RCB7" i="38"/>
  <c r="RCA7" i="38"/>
  <c r="RBZ7" i="38"/>
  <c r="RBY7" i="38"/>
  <c r="RBX7" i="38"/>
  <c r="RBW7" i="38"/>
  <c r="RBV7" i="38"/>
  <c r="RBU7" i="38"/>
  <c r="RBT7" i="38"/>
  <c r="RBS7" i="38"/>
  <c r="RBR7" i="38"/>
  <c r="RBQ7" i="38"/>
  <c r="RBP7" i="38"/>
  <c r="RBO7" i="38"/>
  <c r="RBN7" i="38"/>
  <c r="RBM7" i="38"/>
  <c r="RBL7" i="38"/>
  <c r="RBK7" i="38"/>
  <c r="RBJ7" i="38"/>
  <c r="RBI7" i="38"/>
  <c r="RBH7" i="38"/>
  <c r="RBG7" i="38"/>
  <c r="RBF7" i="38"/>
  <c r="RBE7" i="38"/>
  <c r="RBD7" i="38"/>
  <c r="RBC7" i="38"/>
  <c r="RBB7" i="38"/>
  <c r="RBA7" i="38"/>
  <c r="RAZ7" i="38"/>
  <c r="RAY7" i="38"/>
  <c r="RAX7" i="38"/>
  <c r="RAW7" i="38"/>
  <c r="RAV7" i="38"/>
  <c r="RAU7" i="38"/>
  <c r="RAT7" i="38"/>
  <c r="RAS7" i="38"/>
  <c r="RAR7" i="38"/>
  <c r="RAQ7" i="38"/>
  <c r="RAP7" i="38"/>
  <c r="RAO7" i="38"/>
  <c r="RAN7" i="38"/>
  <c r="RAM7" i="38"/>
  <c r="RAL7" i="38"/>
  <c r="RAK7" i="38"/>
  <c r="RAJ7" i="38"/>
  <c r="RAI7" i="38"/>
  <c r="RAH7" i="38"/>
  <c r="RAG7" i="38"/>
  <c r="RAF7" i="38"/>
  <c r="RAE7" i="38"/>
  <c r="RAD7" i="38"/>
  <c r="RAC7" i="38"/>
  <c r="RAB7" i="38"/>
  <c r="RAA7" i="38"/>
  <c r="QZZ7" i="38"/>
  <c r="QZY7" i="38"/>
  <c r="QZX7" i="38"/>
  <c r="QZW7" i="38"/>
  <c r="QZV7" i="38"/>
  <c r="QZU7" i="38"/>
  <c r="QZT7" i="38"/>
  <c r="QZS7" i="38"/>
  <c r="QZR7" i="38"/>
  <c r="QZQ7" i="38"/>
  <c r="QZP7" i="38"/>
  <c r="QZO7" i="38"/>
  <c r="QZN7" i="38"/>
  <c r="QZM7" i="38"/>
  <c r="QZL7" i="38"/>
  <c r="QZK7" i="38"/>
  <c r="QZJ7" i="38"/>
  <c r="QZI7" i="38"/>
  <c r="QZH7" i="38"/>
  <c r="QZG7" i="38"/>
  <c r="QZF7" i="38"/>
  <c r="QZE7" i="38"/>
  <c r="QZD7" i="38"/>
  <c r="QZC7" i="38"/>
  <c r="QZB7" i="38"/>
  <c r="QZA7" i="38"/>
  <c r="QYZ7" i="38"/>
  <c r="QYY7" i="38"/>
  <c r="QYX7" i="38"/>
  <c r="QYW7" i="38"/>
  <c r="QYV7" i="38"/>
  <c r="QYU7" i="38"/>
  <c r="QYT7" i="38"/>
  <c r="QYS7" i="38"/>
  <c r="QYR7" i="38"/>
  <c r="QYQ7" i="38"/>
  <c r="QYP7" i="38"/>
  <c r="QYO7" i="38"/>
  <c r="QYN7" i="38"/>
  <c r="QYM7" i="38"/>
  <c r="QYL7" i="38"/>
  <c r="QYK7" i="38"/>
  <c r="QYJ7" i="38"/>
  <c r="QYI7" i="38"/>
  <c r="QYH7" i="38"/>
  <c r="QYG7" i="38"/>
  <c r="QYF7" i="38"/>
  <c r="QYE7" i="38"/>
  <c r="QYD7" i="38"/>
  <c r="QYC7" i="38"/>
  <c r="QYB7" i="38"/>
  <c r="QYA7" i="38"/>
  <c r="QXZ7" i="38"/>
  <c r="QXY7" i="38"/>
  <c r="QXX7" i="38"/>
  <c r="QXW7" i="38"/>
  <c r="QXV7" i="38"/>
  <c r="QXU7" i="38"/>
  <c r="QXT7" i="38"/>
  <c r="QXS7" i="38"/>
  <c r="QXR7" i="38"/>
  <c r="QXQ7" i="38"/>
  <c r="QXP7" i="38"/>
  <c r="QXO7" i="38"/>
  <c r="QXN7" i="38"/>
  <c r="QXM7" i="38"/>
  <c r="QXL7" i="38"/>
  <c r="QXK7" i="38"/>
  <c r="QXJ7" i="38"/>
  <c r="QXI7" i="38"/>
  <c r="QXH7" i="38"/>
  <c r="QXG7" i="38"/>
  <c r="QXF7" i="38"/>
  <c r="QXE7" i="38"/>
  <c r="QXD7" i="38"/>
  <c r="QXC7" i="38"/>
  <c r="QXB7" i="38"/>
  <c r="QXA7" i="38"/>
  <c r="QWZ7" i="38"/>
  <c r="QWY7" i="38"/>
  <c r="QWX7" i="38"/>
  <c r="QWW7" i="38"/>
  <c r="QWV7" i="38"/>
  <c r="QWU7" i="38"/>
  <c r="QWT7" i="38"/>
  <c r="QWS7" i="38"/>
  <c r="QWR7" i="38"/>
  <c r="QWQ7" i="38"/>
  <c r="QWP7" i="38"/>
  <c r="QWO7" i="38"/>
  <c r="QWN7" i="38"/>
  <c r="QWM7" i="38"/>
  <c r="QWL7" i="38"/>
  <c r="QWK7" i="38"/>
  <c r="QWJ7" i="38"/>
  <c r="QWI7" i="38"/>
  <c r="QWH7" i="38"/>
  <c r="QWG7" i="38"/>
  <c r="QWF7" i="38"/>
  <c r="QWE7" i="38"/>
  <c r="QWD7" i="38"/>
  <c r="QWC7" i="38"/>
  <c r="QWB7" i="38"/>
  <c r="QWA7" i="38"/>
  <c r="QVZ7" i="38"/>
  <c r="QVY7" i="38"/>
  <c r="QVX7" i="38"/>
  <c r="QVW7" i="38"/>
  <c r="QVV7" i="38"/>
  <c r="QVU7" i="38"/>
  <c r="QVT7" i="38"/>
  <c r="QVS7" i="38"/>
  <c r="QVR7" i="38"/>
  <c r="QVQ7" i="38"/>
  <c r="QVP7" i="38"/>
  <c r="QVO7" i="38"/>
  <c r="QVN7" i="38"/>
  <c r="QVM7" i="38"/>
  <c r="QVL7" i="38"/>
  <c r="QVK7" i="38"/>
  <c r="QVJ7" i="38"/>
  <c r="QVI7" i="38"/>
  <c r="QVH7" i="38"/>
  <c r="QVG7" i="38"/>
  <c r="QVF7" i="38"/>
  <c r="QVE7" i="38"/>
  <c r="QVD7" i="38"/>
  <c r="QVC7" i="38"/>
  <c r="QVB7" i="38"/>
  <c r="QVA7" i="38"/>
  <c r="QUZ7" i="38"/>
  <c r="QUY7" i="38"/>
  <c r="QUX7" i="38"/>
  <c r="QUW7" i="38"/>
  <c r="QUV7" i="38"/>
  <c r="QUU7" i="38"/>
  <c r="QUT7" i="38"/>
  <c r="QUS7" i="38"/>
  <c r="QUR7" i="38"/>
  <c r="QUQ7" i="38"/>
  <c r="QUP7" i="38"/>
  <c r="QUO7" i="38"/>
  <c r="QUN7" i="38"/>
  <c r="QUM7" i="38"/>
  <c r="QUL7" i="38"/>
  <c r="QUK7" i="38"/>
  <c r="QUJ7" i="38"/>
  <c r="QUI7" i="38"/>
  <c r="QUH7" i="38"/>
  <c r="QUG7" i="38"/>
  <c r="QUF7" i="38"/>
  <c r="QUE7" i="38"/>
  <c r="QUD7" i="38"/>
  <c r="QUC7" i="38"/>
  <c r="QUB7" i="38"/>
  <c r="QUA7" i="38"/>
  <c r="QTZ7" i="38"/>
  <c r="QTY7" i="38"/>
  <c r="QTX7" i="38"/>
  <c r="QTW7" i="38"/>
  <c r="QTV7" i="38"/>
  <c r="QTU7" i="38"/>
  <c r="QTT7" i="38"/>
  <c r="QTS7" i="38"/>
  <c r="QTR7" i="38"/>
  <c r="QTQ7" i="38"/>
  <c r="QTP7" i="38"/>
  <c r="QTO7" i="38"/>
  <c r="QTN7" i="38"/>
  <c r="QTM7" i="38"/>
  <c r="QTL7" i="38"/>
  <c r="QTK7" i="38"/>
  <c r="QTJ7" i="38"/>
  <c r="QTI7" i="38"/>
  <c r="QTH7" i="38"/>
  <c r="QTG7" i="38"/>
  <c r="QTF7" i="38"/>
  <c r="QTE7" i="38"/>
  <c r="QTD7" i="38"/>
  <c r="QTC7" i="38"/>
  <c r="QTB7" i="38"/>
  <c r="QTA7" i="38"/>
  <c r="QSZ7" i="38"/>
  <c r="QSY7" i="38"/>
  <c r="QSX7" i="38"/>
  <c r="QSW7" i="38"/>
  <c r="QSV7" i="38"/>
  <c r="QSU7" i="38"/>
  <c r="QST7" i="38"/>
  <c r="QSS7" i="38"/>
  <c r="QSR7" i="38"/>
  <c r="QSQ7" i="38"/>
  <c r="QSP7" i="38"/>
  <c r="QSO7" i="38"/>
  <c r="QSN7" i="38"/>
  <c r="QSM7" i="38"/>
  <c r="QSL7" i="38"/>
  <c r="QSK7" i="38"/>
  <c r="QSJ7" i="38"/>
  <c r="QSI7" i="38"/>
  <c r="QSH7" i="38"/>
  <c r="QSG7" i="38"/>
  <c r="QSF7" i="38"/>
  <c r="QSE7" i="38"/>
  <c r="QSD7" i="38"/>
  <c r="QSC7" i="38"/>
  <c r="QSB7" i="38"/>
  <c r="QSA7" i="38"/>
  <c r="QRZ7" i="38"/>
  <c r="QRY7" i="38"/>
  <c r="QRX7" i="38"/>
  <c r="QRW7" i="38"/>
  <c r="QRV7" i="38"/>
  <c r="QRU7" i="38"/>
  <c r="QRT7" i="38"/>
  <c r="QRS7" i="38"/>
  <c r="QRR7" i="38"/>
  <c r="QRQ7" i="38"/>
  <c r="QRP7" i="38"/>
  <c r="QRO7" i="38"/>
  <c r="QRN7" i="38"/>
  <c r="QRM7" i="38"/>
  <c r="QRL7" i="38"/>
  <c r="QRK7" i="38"/>
  <c r="QRJ7" i="38"/>
  <c r="QRI7" i="38"/>
  <c r="QRH7" i="38"/>
  <c r="QRG7" i="38"/>
  <c r="QRF7" i="38"/>
  <c r="QRE7" i="38"/>
  <c r="QRD7" i="38"/>
  <c r="QRC7" i="38"/>
  <c r="QRB7" i="38"/>
  <c r="QRA7" i="38"/>
  <c r="QQZ7" i="38"/>
  <c r="QQY7" i="38"/>
  <c r="QQX7" i="38"/>
  <c r="QQW7" i="38"/>
  <c r="QQV7" i="38"/>
  <c r="QQU7" i="38"/>
  <c r="QQT7" i="38"/>
  <c r="QQS7" i="38"/>
  <c r="QQR7" i="38"/>
  <c r="QQQ7" i="38"/>
  <c r="QQP7" i="38"/>
  <c r="QQO7" i="38"/>
  <c r="QQN7" i="38"/>
  <c r="QQM7" i="38"/>
  <c r="QQL7" i="38"/>
  <c r="QQK7" i="38"/>
  <c r="QQJ7" i="38"/>
  <c r="QQI7" i="38"/>
  <c r="QQH7" i="38"/>
  <c r="QQG7" i="38"/>
  <c r="QQF7" i="38"/>
  <c r="QQE7" i="38"/>
  <c r="QQD7" i="38"/>
  <c r="QQC7" i="38"/>
  <c r="QQB7" i="38"/>
  <c r="QQA7" i="38"/>
  <c r="QPZ7" i="38"/>
  <c r="QPY7" i="38"/>
  <c r="QPX7" i="38"/>
  <c r="QPW7" i="38"/>
  <c r="QPV7" i="38"/>
  <c r="QPU7" i="38"/>
  <c r="QPT7" i="38"/>
  <c r="QPS7" i="38"/>
  <c r="QPR7" i="38"/>
  <c r="QPQ7" i="38"/>
  <c r="QPP7" i="38"/>
  <c r="QPO7" i="38"/>
  <c r="QPN7" i="38"/>
  <c r="QPM7" i="38"/>
  <c r="QPL7" i="38"/>
  <c r="QPK7" i="38"/>
  <c r="QPJ7" i="38"/>
  <c r="QPI7" i="38"/>
  <c r="QPH7" i="38"/>
  <c r="QPG7" i="38"/>
  <c r="QPF7" i="38"/>
  <c r="QPE7" i="38"/>
  <c r="QPD7" i="38"/>
  <c r="QPC7" i="38"/>
  <c r="QPB7" i="38"/>
  <c r="QPA7" i="38"/>
  <c r="QOZ7" i="38"/>
  <c r="QOY7" i="38"/>
  <c r="QOX7" i="38"/>
  <c r="QOW7" i="38"/>
  <c r="QOV7" i="38"/>
  <c r="QOU7" i="38"/>
  <c r="QOT7" i="38"/>
  <c r="QOS7" i="38"/>
  <c r="QOR7" i="38"/>
  <c r="QOQ7" i="38"/>
  <c r="QOP7" i="38"/>
  <c r="QOO7" i="38"/>
  <c r="QON7" i="38"/>
  <c r="QOM7" i="38"/>
  <c r="QOL7" i="38"/>
  <c r="QOK7" i="38"/>
  <c r="QOJ7" i="38"/>
  <c r="QOI7" i="38"/>
  <c r="QOH7" i="38"/>
  <c r="QOG7" i="38"/>
  <c r="QOF7" i="38"/>
  <c r="QOE7" i="38"/>
  <c r="QOD7" i="38"/>
  <c r="QOC7" i="38"/>
  <c r="QOB7" i="38"/>
  <c r="QOA7" i="38"/>
  <c r="QNZ7" i="38"/>
  <c r="QNY7" i="38"/>
  <c r="QNX7" i="38"/>
  <c r="QNW7" i="38"/>
  <c r="QNV7" i="38"/>
  <c r="QNU7" i="38"/>
  <c r="QNT7" i="38"/>
  <c r="QNS7" i="38"/>
  <c r="QNR7" i="38"/>
  <c r="QNQ7" i="38"/>
  <c r="QNP7" i="38"/>
  <c r="QNO7" i="38"/>
  <c r="QNN7" i="38"/>
  <c r="QNM7" i="38"/>
  <c r="QNL7" i="38"/>
  <c r="QNK7" i="38"/>
  <c r="QNJ7" i="38"/>
  <c r="QNI7" i="38"/>
  <c r="QNH7" i="38"/>
  <c r="QNG7" i="38"/>
  <c r="QNF7" i="38"/>
  <c r="QNE7" i="38"/>
  <c r="QND7" i="38"/>
  <c r="QNC7" i="38"/>
  <c r="QNB7" i="38"/>
  <c r="QNA7" i="38"/>
  <c r="QMZ7" i="38"/>
  <c r="QMY7" i="38"/>
  <c r="QMX7" i="38"/>
  <c r="QMW7" i="38"/>
  <c r="QMV7" i="38"/>
  <c r="QMU7" i="38"/>
  <c r="QMT7" i="38"/>
  <c r="QMS7" i="38"/>
  <c r="QMR7" i="38"/>
  <c r="QMQ7" i="38"/>
  <c r="QMP7" i="38"/>
  <c r="QMO7" i="38"/>
  <c r="QMN7" i="38"/>
  <c r="QMM7" i="38"/>
  <c r="QML7" i="38"/>
  <c r="QMK7" i="38"/>
  <c r="QMJ7" i="38"/>
  <c r="QMI7" i="38"/>
  <c r="QMH7" i="38"/>
  <c r="QMG7" i="38"/>
  <c r="QMF7" i="38"/>
  <c r="QME7" i="38"/>
  <c r="QMD7" i="38"/>
  <c r="QMC7" i="38"/>
  <c r="QMB7" i="38"/>
  <c r="QMA7" i="38"/>
  <c r="QLZ7" i="38"/>
  <c r="QLY7" i="38"/>
  <c r="QLX7" i="38"/>
  <c r="QLW7" i="38"/>
  <c r="QLV7" i="38"/>
  <c r="QLU7" i="38"/>
  <c r="QLT7" i="38"/>
  <c r="QLS7" i="38"/>
  <c r="QLR7" i="38"/>
  <c r="QLQ7" i="38"/>
  <c r="QLP7" i="38"/>
  <c r="QLO7" i="38"/>
  <c r="QLN7" i="38"/>
  <c r="QLM7" i="38"/>
  <c r="QLL7" i="38"/>
  <c r="QLK7" i="38"/>
  <c r="QLJ7" i="38"/>
  <c r="QLI7" i="38"/>
  <c r="QLH7" i="38"/>
  <c r="QLG7" i="38"/>
  <c r="QLF7" i="38"/>
  <c r="QLE7" i="38"/>
  <c r="QLD7" i="38"/>
  <c r="QLC7" i="38"/>
  <c r="QLB7" i="38"/>
  <c r="QLA7" i="38"/>
  <c r="QKZ7" i="38"/>
  <c r="QKY7" i="38"/>
  <c r="QKX7" i="38"/>
  <c r="QKW7" i="38"/>
  <c r="QKV7" i="38"/>
  <c r="QKU7" i="38"/>
  <c r="QKT7" i="38"/>
  <c r="QKS7" i="38"/>
  <c r="QKR7" i="38"/>
  <c r="QKQ7" i="38"/>
  <c r="QKP7" i="38"/>
  <c r="QKO7" i="38"/>
  <c r="QKN7" i="38"/>
  <c r="QKM7" i="38"/>
  <c r="QKL7" i="38"/>
  <c r="QKK7" i="38"/>
  <c r="QKJ7" i="38"/>
  <c r="QKI7" i="38"/>
  <c r="QKH7" i="38"/>
  <c r="QKG7" i="38"/>
  <c r="QKF7" i="38"/>
  <c r="QKE7" i="38"/>
  <c r="QKD7" i="38"/>
  <c r="QKC7" i="38"/>
  <c r="QKB7" i="38"/>
  <c r="QKA7" i="38"/>
  <c r="QJZ7" i="38"/>
  <c r="QJY7" i="38"/>
  <c r="QJX7" i="38"/>
  <c r="QJW7" i="38"/>
  <c r="QJV7" i="38"/>
  <c r="QJU7" i="38"/>
  <c r="QJT7" i="38"/>
  <c r="QJS7" i="38"/>
  <c r="QJR7" i="38"/>
  <c r="QJQ7" i="38"/>
  <c r="QJP7" i="38"/>
  <c r="QJO7" i="38"/>
  <c r="QJN7" i="38"/>
  <c r="QJM7" i="38"/>
  <c r="QJL7" i="38"/>
  <c r="QJK7" i="38"/>
  <c r="QJJ7" i="38"/>
  <c r="QJI7" i="38"/>
  <c r="QJH7" i="38"/>
  <c r="QJG7" i="38"/>
  <c r="QJF7" i="38"/>
  <c r="QJE7" i="38"/>
  <c r="QJD7" i="38"/>
  <c r="QJC7" i="38"/>
  <c r="QJB7" i="38"/>
  <c r="QJA7" i="38"/>
  <c r="QIZ7" i="38"/>
  <c r="QIY7" i="38"/>
  <c r="QIX7" i="38"/>
  <c r="QIW7" i="38"/>
  <c r="QIV7" i="38"/>
  <c r="QIU7" i="38"/>
  <c r="QIT7" i="38"/>
  <c r="QIS7" i="38"/>
  <c r="QIR7" i="38"/>
  <c r="QIQ7" i="38"/>
  <c r="QIP7" i="38"/>
  <c r="QIO7" i="38"/>
  <c r="QIN7" i="38"/>
  <c r="QIM7" i="38"/>
  <c r="QIL7" i="38"/>
  <c r="QIK7" i="38"/>
  <c r="QIJ7" i="38"/>
  <c r="QII7" i="38"/>
  <c r="QIH7" i="38"/>
  <c r="QIG7" i="38"/>
  <c r="QIF7" i="38"/>
  <c r="QIE7" i="38"/>
  <c r="QID7" i="38"/>
  <c r="QIC7" i="38"/>
  <c r="QIB7" i="38"/>
  <c r="QIA7" i="38"/>
  <c r="QHZ7" i="38"/>
  <c r="QHY7" i="38"/>
  <c r="QHX7" i="38"/>
  <c r="QHW7" i="38"/>
  <c r="QHV7" i="38"/>
  <c r="QHU7" i="38"/>
  <c r="QHT7" i="38"/>
  <c r="QHS7" i="38"/>
  <c r="QHR7" i="38"/>
  <c r="QHQ7" i="38"/>
  <c r="QHP7" i="38"/>
  <c r="QHO7" i="38"/>
  <c r="QHN7" i="38"/>
  <c r="QHM7" i="38"/>
  <c r="QHL7" i="38"/>
  <c r="QHK7" i="38"/>
  <c r="QHJ7" i="38"/>
  <c r="QHI7" i="38"/>
  <c r="QHH7" i="38"/>
  <c r="QHG7" i="38"/>
  <c r="QHF7" i="38"/>
  <c r="QHE7" i="38"/>
  <c r="QHD7" i="38"/>
  <c r="QHC7" i="38"/>
  <c r="QHB7" i="38"/>
  <c r="QHA7" i="38"/>
  <c r="QGZ7" i="38"/>
  <c r="QGY7" i="38"/>
  <c r="QGX7" i="38"/>
  <c r="QGW7" i="38"/>
  <c r="QGV7" i="38"/>
  <c r="QGU7" i="38"/>
  <c r="QGT7" i="38"/>
  <c r="QGS7" i="38"/>
  <c r="QGR7" i="38"/>
  <c r="QGQ7" i="38"/>
  <c r="QGP7" i="38"/>
  <c r="QGO7" i="38"/>
  <c r="QGN7" i="38"/>
  <c r="QGM7" i="38"/>
  <c r="QGL7" i="38"/>
  <c r="QGK7" i="38"/>
  <c r="QGJ7" i="38"/>
  <c r="QGI7" i="38"/>
  <c r="QGH7" i="38"/>
  <c r="QGG7" i="38"/>
  <c r="QGF7" i="38"/>
  <c r="QGE7" i="38"/>
  <c r="QGD7" i="38"/>
  <c r="QGC7" i="38"/>
  <c r="QGB7" i="38"/>
  <c r="QGA7" i="38"/>
  <c r="QFZ7" i="38"/>
  <c r="QFY7" i="38"/>
  <c r="QFX7" i="38"/>
  <c r="QFW7" i="38"/>
  <c r="QFV7" i="38"/>
  <c r="QFU7" i="38"/>
  <c r="QFT7" i="38"/>
  <c r="QFS7" i="38"/>
  <c r="QFR7" i="38"/>
  <c r="QFQ7" i="38"/>
  <c r="QFP7" i="38"/>
  <c r="QFO7" i="38"/>
  <c r="QFN7" i="38"/>
  <c r="QFM7" i="38"/>
  <c r="QFL7" i="38"/>
  <c r="QFK7" i="38"/>
  <c r="QFJ7" i="38"/>
  <c r="QFI7" i="38"/>
  <c r="QFH7" i="38"/>
  <c r="QFG7" i="38"/>
  <c r="QFF7" i="38"/>
  <c r="QFE7" i="38"/>
  <c r="QFD7" i="38"/>
  <c r="QFC7" i="38"/>
  <c r="QFB7" i="38"/>
  <c r="QFA7" i="38"/>
  <c r="QEZ7" i="38"/>
  <c r="QEY7" i="38"/>
  <c r="QEX7" i="38"/>
  <c r="QEW7" i="38"/>
  <c r="QEV7" i="38"/>
  <c r="QEU7" i="38"/>
  <c r="QET7" i="38"/>
  <c r="QES7" i="38"/>
  <c r="QER7" i="38"/>
  <c r="QEQ7" i="38"/>
  <c r="QEP7" i="38"/>
  <c r="QEO7" i="38"/>
  <c r="QEN7" i="38"/>
  <c r="QEM7" i="38"/>
  <c r="QEL7" i="38"/>
  <c r="QEK7" i="38"/>
  <c r="QEJ7" i="38"/>
  <c r="QEI7" i="38"/>
  <c r="QEH7" i="38"/>
  <c r="QEG7" i="38"/>
  <c r="QEF7" i="38"/>
  <c r="QEE7" i="38"/>
  <c r="QED7" i="38"/>
  <c r="QEC7" i="38"/>
  <c r="QEB7" i="38"/>
  <c r="QEA7" i="38"/>
  <c r="QDZ7" i="38"/>
  <c r="QDY7" i="38"/>
  <c r="QDX7" i="38"/>
  <c r="QDW7" i="38"/>
  <c r="QDV7" i="38"/>
  <c r="QDU7" i="38"/>
  <c r="QDT7" i="38"/>
  <c r="QDS7" i="38"/>
  <c r="QDR7" i="38"/>
  <c r="QDQ7" i="38"/>
  <c r="QDP7" i="38"/>
  <c r="QDO7" i="38"/>
  <c r="QDN7" i="38"/>
  <c r="QDM7" i="38"/>
  <c r="QDL7" i="38"/>
  <c r="QDK7" i="38"/>
  <c r="QDJ7" i="38"/>
  <c r="QDI7" i="38"/>
  <c r="QDH7" i="38"/>
  <c r="QDG7" i="38"/>
  <c r="QDF7" i="38"/>
  <c r="QDE7" i="38"/>
  <c r="QDD7" i="38"/>
  <c r="QDC7" i="38"/>
  <c r="QDB7" i="38"/>
  <c r="QDA7" i="38"/>
  <c r="QCZ7" i="38"/>
  <c r="QCY7" i="38"/>
  <c r="QCX7" i="38"/>
  <c r="QCW7" i="38"/>
  <c r="QCV7" i="38"/>
  <c r="QCU7" i="38"/>
  <c r="QCT7" i="38"/>
  <c r="QCS7" i="38"/>
  <c r="QCR7" i="38"/>
  <c r="QCQ7" i="38"/>
  <c r="QCP7" i="38"/>
  <c r="QCO7" i="38"/>
  <c r="QCN7" i="38"/>
  <c r="QCM7" i="38"/>
  <c r="QCL7" i="38"/>
  <c r="QCK7" i="38"/>
  <c r="QCJ7" i="38"/>
  <c r="QCI7" i="38"/>
  <c r="QCH7" i="38"/>
  <c r="QCG7" i="38"/>
  <c r="QCF7" i="38"/>
  <c r="QCE7" i="38"/>
  <c r="QCD7" i="38"/>
  <c r="QCC7" i="38"/>
  <c r="QCB7" i="38"/>
  <c r="QCA7" i="38"/>
  <c r="QBZ7" i="38"/>
  <c r="QBY7" i="38"/>
  <c r="QBX7" i="38"/>
  <c r="QBW7" i="38"/>
  <c r="QBV7" i="38"/>
  <c r="QBU7" i="38"/>
  <c r="QBT7" i="38"/>
  <c r="QBS7" i="38"/>
  <c r="QBR7" i="38"/>
  <c r="QBQ7" i="38"/>
  <c r="QBP7" i="38"/>
  <c r="QBO7" i="38"/>
  <c r="QBN7" i="38"/>
  <c r="QBM7" i="38"/>
  <c r="QBL7" i="38"/>
  <c r="QBK7" i="38"/>
  <c r="QBJ7" i="38"/>
  <c r="QBI7" i="38"/>
  <c r="QBH7" i="38"/>
  <c r="QBG7" i="38"/>
  <c r="QBF7" i="38"/>
  <c r="QBE7" i="38"/>
  <c r="QBD7" i="38"/>
  <c r="QBC7" i="38"/>
  <c r="QBB7" i="38"/>
  <c r="QBA7" i="38"/>
  <c r="QAZ7" i="38"/>
  <c r="QAY7" i="38"/>
  <c r="QAX7" i="38"/>
  <c r="QAW7" i="38"/>
  <c r="QAV7" i="38"/>
  <c r="QAU7" i="38"/>
  <c r="QAT7" i="38"/>
  <c r="QAS7" i="38"/>
  <c r="QAR7" i="38"/>
  <c r="QAQ7" i="38"/>
  <c r="QAP7" i="38"/>
  <c r="QAO7" i="38"/>
  <c r="QAN7" i="38"/>
  <c r="QAM7" i="38"/>
  <c r="QAL7" i="38"/>
  <c r="QAK7" i="38"/>
  <c r="QAJ7" i="38"/>
  <c r="QAI7" i="38"/>
  <c r="QAH7" i="38"/>
  <c r="QAG7" i="38"/>
  <c r="QAF7" i="38"/>
  <c r="QAE7" i="38"/>
  <c r="QAD7" i="38"/>
  <c r="QAC7" i="38"/>
  <c r="QAB7" i="38"/>
  <c r="QAA7" i="38"/>
  <c r="PZZ7" i="38"/>
  <c r="PZY7" i="38"/>
  <c r="PZX7" i="38"/>
  <c r="PZW7" i="38"/>
  <c r="PZV7" i="38"/>
  <c r="PZU7" i="38"/>
  <c r="PZT7" i="38"/>
  <c r="PZS7" i="38"/>
  <c r="PZR7" i="38"/>
  <c r="PZQ7" i="38"/>
  <c r="PZP7" i="38"/>
  <c r="PZO7" i="38"/>
  <c r="PZN7" i="38"/>
  <c r="PZM7" i="38"/>
  <c r="PZL7" i="38"/>
  <c r="PZK7" i="38"/>
  <c r="PZJ7" i="38"/>
  <c r="PZI7" i="38"/>
  <c r="PZH7" i="38"/>
  <c r="PZG7" i="38"/>
  <c r="PZF7" i="38"/>
  <c r="PZE7" i="38"/>
  <c r="PZD7" i="38"/>
  <c r="PZC7" i="38"/>
  <c r="PZB7" i="38"/>
  <c r="PZA7" i="38"/>
  <c r="PYZ7" i="38"/>
  <c r="PYY7" i="38"/>
  <c r="PYX7" i="38"/>
  <c r="PYW7" i="38"/>
  <c r="PYV7" i="38"/>
  <c r="PYU7" i="38"/>
  <c r="PYT7" i="38"/>
  <c r="PYS7" i="38"/>
  <c r="PYR7" i="38"/>
  <c r="PYQ7" i="38"/>
  <c r="PYP7" i="38"/>
  <c r="PYO7" i="38"/>
  <c r="PYN7" i="38"/>
  <c r="PYM7" i="38"/>
  <c r="PYL7" i="38"/>
  <c r="PYK7" i="38"/>
  <c r="PYJ7" i="38"/>
  <c r="PYI7" i="38"/>
  <c r="PYH7" i="38"/>
  <c r="PYG7" i="38"/>
  <c r="PYF7" i="38"/>
  <c r="PYE7" i="38"/>
  <c r="PYD7" i="38"/>
  <c r="PYC7" i="38"/>
  <c r="PYB7" i="38"/>
  <c r="PYA7" i="38"/>
  <c r="PXZ7" i="38"/>
  <c r="PXY7" i="38"/>
  <c r="PXX7" i="38"/>
  <c r="PXW7" i="38"/>
  <c r="PXV7" i="38"/>
  <c r="PXU7" i="38"/>
  <c r="PXT7" i="38"/>
  <c r="PXS7" i="38"/>
  <c r="PXR7" i="38"/>
  <c r="PXQ7" i="38"/>
  <c r="PXP7" i="38"/>
  <c r="PXO7" i="38"/>
  <c r="PXN7" i="38"/>
  <c r="PXM7" i="38"/>
  <c r="PXL7" i="38"/>
  <c r="PXK7" i="38"/>
  <c r="PXJ7" i="38"/>
  <c r="PXI7" i="38"/>
  <c r="PXH7" i="38"/>
  <c r="PXG7" i="38"/>
  <c r="PXF7" i="38"/>
  <c r="PXE7" i="38"/>
  <c r="PXD7" i="38"/>
  <c r="PXC7" i="38"/>
  <c r="PXB7" i="38"/>
  <c r="PXA7" i="38"/>
  <c r="PWZ7" i="38"/>
  <c r="PWY7" i="38"/>
  <c r="PWX7" i="38"/>
  <c r="PWW7" i="38"/>
  <c r="PWV7" i="38"/>
  <c r="PWU7" i="38"/>
  <c r="PWT7" i="38"/>
  <c r="PWS7" i="38"/>
  <c r="PWR7" i="38"/>
  <c r="PWQ7" i="38"/>
  <c r="PWP7" i="38"/>
  <c r="PWO7" i="38"/>
  <c r="PWN7" i="38"/>
  <c r="PWM7" i="38"/>
  <c r="PWL7" i="38"/>
  <c r="PWK7" i="38"/>
  <c r="PWJ7" i="38"/>
  <c r="PWI7" i="38"/>
  <c r="PWH7" i="38"/>
  <c r="PWG7" i="38"/>
  <c r="PWF7" i="38"/>
  <c r="PWE7" i="38"/>
  <c r="PWD7" i="38"/>
  <c r="PWC7" i="38"/>
  <c r="PWB7" i="38"/>
  <c r="PWA7" i="38"/>
  <c r="PVZ7" i="38"/>
  <c r="PVY7" i="38"/>
  <c r="PVX7" i="38"/>
  <c r="PVW7" i="38"/>
  <c r="PVV7" i="38"/>
  <c r="PVU7" i="38"/>
  <c r="PVT7" i="38"/>
  <c r="PVS7" i="38"/>
  <c r="PVR7" i="38"/>
  <c r="PVQ7" i="38"/>
  <c r="PVP7" i="38"/>
  <c r="PVO7" i="38"/>
  <c r="PVN7" i="38"/>
  <c r="PVM7" i="38"/>
  <c r="PVL7" i="38"/>
  <c r="PVK7" i="38"/>
  <c r="PVJ7" i="38"/>
  <c r="PVI7" i="38"/>
  <c r="PVH7" i="38"/>
  <c r="PVG7" i="38"/>
  <c r="PVF7" i="38"/>
  <c r="PVE7" i="38"/>
  <c r="PVD7" i="38"/>
  <c r="PVC7" i="38"/>
  <c r="PVB7" i="38"/>
  <c r="PVA7" i="38"/>
  <c r="PUZ7" i="38"/>
  <c r="PUY7" i="38"/>
  <c r="PUX7" i="38"/>
  <c r="PUW7" i="38"/>
  <c r="PUV7" i="38"/>
  <c r="PUU7" i="38"/>
  <c r="PUT7" i="38"/>
  <c r="PUS7" i="38"/>
  <c r="PUR7" i="38"/>
  <c r="PUQ7" i="38"/>
  <c r="PUP7" i="38"/>
  <c r="PUO7" i="38"/>
  <c r="PUN7" i="38"/>
  <c r="PUM7" i="38"/>
  <c r="PUL7" i="38"/>
  <c r="PUK7" i="38"/>
  <c r="PUJ7" i="38"/>
  <c r="PUI7" i="38"/>
  <c r="PUH7" i="38"/>
  <c r="PUG7" i="38"/>
  <c r="PUF7" i="38"/>
  <c r="PUE7" i="38"/>
  <c r="PUD7" i="38"/>
  <c r="PUC7" i="38"/>
  <c r="PUB7" i="38"/>
  <c r="PUA7" i="38"/>
  <c r="PTZ7" i="38"/>
  <c r="PTY7" i="38"/>
  <c r="PTX7" i="38"/>
  <c r="PTW7" i="38"/>
  <c r="PTV7" i="38"/>
  <c r="PTU7" i="38"/>
  <c r="PTT7" i="38"/>
  <c r="PTS7" i="38"/>
  <c r="PTR7" i="38"/>
  <c r="PTQ7" i="38"/>
  <c r="PTP7" i="38"/>
  <c r="PTO7" i="38"/>
  <c r="PTN7" i="38"/>
  <c r="PTM7" i="38"/>
  <c r="PTL7" i="38"/>
  <c r="PTK7" i="38"/>
  <c r="PTJ7" i="38"/>
  <c r="PTI7" i="38"/>
  <c r="PTH7" i="38"/>
  <c r="PTG7" i="38"/>
  <c r="PTF7" i="38"/>
  <c r="PTE7" i="38"/>
  <c r="PTD7" i="38"/>
  <c r="PTC7" i="38"/>
  <c r="PTB7" i="38"/>
  <c r="PTA7" i="38"/>
  <c r="PSZ7" i="38"/>
  <c r="PSY7" i="38"/>
  <c r="PSX7" i="38"/>
  <c r="PSW7" i="38"/>
  <c r="PSV7" i="38"/>
  <c r="PSU7" i="38"/>
  <c r="PST7" i="38"/>
  <c r="PSS7" i="38"/>
  <c r="PSR7" i="38"/>
  <c r="PSQ7" i="38"/>
  <c r="PSP7" i="38"/>
  <c r="PSO7" i="38"/>
  <c r="PSN7" i="38"/>
  <c r="PSM7" i="38"/>
  <c r="PSL7" i="38"/>
  <c r="PSK7" i="38"/>
  <c r="PSJ7" i="38"/>
  <c r="PSI7" i="38"/>
  <c r="PSH7" i="38"/>
  <c r="PSG7" i="38"/>
  <c r="PSF7" i="38"/>
  <c r="PSE7" i="38"/>
  <c r="PSD7" i="38"/>
  <c r="PSC7" i="38"/>
  <c r="PSB7" i="38"/>
  <c r="PSA7" i="38"/>
  <c r="PRZ7" i="38"/>
  <c r="PRY7" i="38"/>
  <c r="PRX7" i="38"/>
  <c r="PRW7" i="38"/>
  <c r="PRV7" i="38"/>
  <c r="PRU7" i="38"/>
  <c r="PRT7" i="38"/>
  <c r="PRS7" i="38"/>
  <c r="PRR7" i="38"/>
  <c r="PRQ7" i="38"/>
  <c r="PRP7" i="38"/>
  <c r="PRO7" i="38"/>
  <c r="PRN7" i="38"/>
  <c r="PRM7" i="38"/>
  <c r="PRL7" i="38"/>
  <c r="PRK7" i="38"/>
  <c r="PRJ7" i="38"/>
  <c r="PRI7" i="38"/>
  <c r="PRH7" i="38"/>
  <c r="PRG7" i="38"/>
  <c r="PRF7" i="38"/>
  <c r="PRE7" i="38"/>
  <c r="PRD7" i="38"/>
  <c r="PRC7" i="38"/>
  <c r="PRB7" i="38"/>
  <c r="PRA7" i="38"/>
  <c r="PQZ7" i="38"/>
  <c r="PQY7" i="38"/>
  <c r="PQX7" i="38"/>
  <c r="PQW7" i="38"/>
  <c r="PQV7" i="38"/>
  <c r="PQU7" i="38"/>
  <c r="PQT7" i="38"/>
  <c r="PQS7" i="38"/>
  <c r="PQR7" i="38"/>
  <c r="PQQ7" i="38"/>
  <c r="PQP7" i="38"/>
  <c r="PQO7" i="38"/>
  <c r="PQN7" i="38"/>
  <c r="PQM7" i="38"/>
  <c r="PQL7" i="38"/>
  <c r="PQK7" i="38"/>
  <c r="PQJ7" i="38"/>
  <c r="PQI7" i="38"/>
  <c r="PQH7" i="38"/>
  <c r="PQG7" i="38"/>
  <c r="PQF7" i="38"/>
  <c r="PQE7" i="38"/>
  <c r="PQD7" i="38"/>
  <c r="PQC7" i="38"/>
  <c r="PQB7" i="38"/>
  <c r="PQA7" i="38"/>
  <c r="PPZ7" i="38"/>
  <c r="PPY7" i="38"/>
  <c r="PPX7" i="38"/>
  <c r="PPW7" i="38"/>
  <c r="PPV7" i="38"/>
  <c r="PPU7" i="38"/>
  <c r="PPT7" i="38"/>
  <c r="PPS7" i="38"/>
  <c r="PPR7" i="38"/>
  <c r="PPQ7" i="38"/>
  <c r="PPP7" i="38"/>
  <c r="PPO7" i="38"/>
  <c r="PPN7" i="38"/>
  <c r="PPM7" i="38"/>
  <c r="PPL7" i="38"/>
  <c r="PPK7" i="38"/>
  <c r="PPJ7" i="38"/>
  <c r="PPI7" i="38"/>
  <c r="PPH7" i="38"/>
  <c r="PPG7" i="38"/>
  <c r="PPF7" i="38"/>
  <c r="PPE7" i="38"/>
  <c r="PPD7" i="38"/>
  <c r="PPC7" i="38"/>
  <c r="PPB7" i="38"/>
  <c r="PPA7" i="38"/>
  <c r="POZ7" i="38"/>
  <c r="POY7" i="38"/>
  <c r="POX7" i="38"/>
  <c r="POW7" i="38"/>
  <c r="POV7" i="38"/>
  <c r="POU7" i="38"/>
  <c r="POT7" i="38"/>
  <c r="POS7" i="38"/>
  <c r="POR7" i="38"/>
  <c r="POQ7" i="38"/>
  <c r="POP7" i="38"/>
  <c r="POO7" i="38"/>
  <c r="PON7" i="38"/>
  <c r="POM7" i="38"/>
  <c r="POL7" i="38"/>
  <c r="POK7" i="38"/>
  <c r="POJ7" i="38"/>
  <c r="POI7" i="38"/>
  <c r="POH7" i="38"/>
  <c r="POG7" i="38"/>
  <c r="POF7" i="38"/>
  <c r="POE7" i="38"/>
  <c r="POD7" i="38"/>
  <c r="POC7" i="38"/>
  <c r="POB7" i="38"/>
  <c r="POA7" i="38"/>
  <c r="PNZ7" i="38"/>
  <c r="PNY7" i="38"/>
  <c r="PNX7" i="38"/>
  <c r="PNW7" i="38"/>
  <c r="PNV7" i="38"/>
  <c r="PNU7" i="38"/>
  <c r="PNT7" i="38"/>
  <c r="PNS7" i="38"/>
  <c r="PNR7" i="38"/>
  <c r="PNQ7" i="38"/>
  <c r="PNP7" i="38"/>
  <c r="PNO7" i="38"/>
  <c r="PNN7" i="38"/>
  <c r="PNM7" i="38"/>
  <c r="PNL7" i="38"/>
  <c r="PNK7" i="38"/>
  <c r="PNJ7" i="38"/>
  <c r="PNI7" i="38"/>
  <c r="PNH7" i="38"/>
  <c r="PNG7" i="38"/>
  <c r="PNF7" i="38"/>
  <c r="PNE7" i="38"/>
  <c r="PND7" i="38"/>
  <c r="PNC7" i="38"/>
  <c r="PNB7" i="38"/>
  <c r="PNA7" i="38"/>
  <c r="PMZ7" i="38"/>
  <c r="PMY7" i="38"/>
  <c r="PMX7" i="38"/>
  <c r="PMW7" i="38"/>
  <c r="PMV7" i="38"/>
  <c r="PMU7" i="38"/>
  <c r="PMT7" i="38"/>
  <c r="PMS7" i="38"/>
  <c r="PMR7" i="38"/>
  <c r="PMQ7" i="38"/>
  <c r="PMP7" i="38"/>
  <c r="PMO7" i="38"/>
  <c r="PMN7" i="38"/>
  <c r="PMM7" i="38"/>
  <c r="PML7" i="38"/>
  <c r="PMK7" i="38"/>
  <c r="PMJ7" i="38"/>
  <c r="PMI7" i="38"/>
  <c r="PMH7" i="38"/>
  <c r="PMG7" i="38"/>
  <c r="PMF7" i="38"/>
  <c r="PME7" i="38"/>
  <c r="PMD7" i="38"/>
  <c r="PMC7" i="38"/>
  <c r="PMB7" i="38"/>
  <c r="PMA7" i="38"/>
  <c r="PLZ7" i="38"/>
  <c r="PLY7" i="38"/>
  <c r="PLX7" i="38"/>
  <c r="PLW7" i="38"/>
  <c r="PLV7" i="38"/>
  <c r="PLU7" i="38"/>
  <c r="PLT7" i="38"/>
  <c r="PLS7" i="38"/>
  <c r="PLR7" i="38"/>
  <c r="PLQ7" i="38"/>
  <c r="PLP7" i="38"/>
  <c r="PLO7" i="38"/>
  <c r="PLN7" i="38"/>
  <c r="PLM7" i="38"/>
  <c r="PLL7" i="38"/>
  <c r="PLK7" i="38"/>
  <c r="PLJ7" i="38"/>
  <c r="PLI7" i="38"/>
  <c r="PLH7" i="38"/>
  <c r="PLG7" i="38"/>
  <c r="PLF7" i="38"/>
  <c r="PLE7" i="38"/>
  <c r="PLD7" i="38"/>
  <c r="PLC7" i="38"/>
  <c r="PLB7" i="38"/>
  <c r="PLA7" i="38"/>
  <c r="PKZ7" i="38"/>
  <c r="PKY7" i="38"/>
  <c r="PKX7" i="38"/>
  <c r="PKW7" i="38"/>
  <c r="PKV7" i="38"/>
  <c r="PKU7" i="38"/>
  <c r="PKT7" i="38"/>
  <c r="PKS7" i="38"/>
  <c r="PKR7" i="38"/>
  <c r="PKQ7" i="38"/>
  <c r="PKP7" i="38"/>
  <c r="PKO7" i="38"/>
  <c r="PKN7" i="38"/>
  <c r="PKM7" i="38"/>
  <c r="PKL7" i="38"/>
  <c r="PKK7" i="38"/>
  <c r="PKJ7" i="38"/>
  <c r="PKI7" i="38"/>
  <c r="PKH7" i="38"/>
  <c r="PKG7" i="38"/>
  <c r="PKF7" i="38"/>
  <c r="PKE7" i="38"/>
  <c r="PKD7" i="38"/>
  <c r="PKC7" i="38"/>
  <c r="PKB7" i="38"/>
  <c r="PKA7" i="38"/>
  <c r="PJZ7" i="38"/>
  <c r="PJY7" i="38"/>
  <c r="PJX7" i="38"/>
  <c r="PJW7" i="38"/>
  <c r="PJV7" i="38"/>
  <c r="PJU7" i="38"/>
  <c r="PJT7" i="38"/>
  <c r="PJS7" i="38"/>
  <c r="PJR7" i="38"/>
  <c r="PJQ7" i="38"/>
  <c r="PJP7" i="38"/>
  <c r="PJO7" i="38"/>
  <c r="PJN7" i="38"/>
  <c r="PJM7" i="38"/>
  <c r="PJL7" i="38"/>
  <c r="PJK7" i="38"/>
  <c r="PJJ7" i="38"/>
  <c r="PJI7" i="38"/>
  <c r="PJH7" i="38"/>
  <c r="PJG7" i="38"/>
  <c r="PJF7" i="38"/>
  <c r="PJE7" i="38"/>
  <c r="PJD7" i="38"/>
  <c r="PJC7" i="38"/>
  <c r="PJB7" i="38"/>
  <c r="PJA7" i="38"/>
  <c r="PIZ7" i="38"/>
  <c r="PIY7" i="38"/>
  <c r="PIX7" i="38"/>
  <c r="PIW7" i="38"/>
  <c r="PIV7" i="38"/>
  <c r="PIU7" i="38"/>
  <c r="PIT7" i="38"/>
  <c r="PIS7" i="38"/>
  <c r="PIR7" i="38"/>
  <c r="PIQ7" i="38"/>
  <c r="PIP7" i="38"/>
  <c r="PIO7" i="38"/>
  <c r="PIN7" i="38"/>
  <c r="PIM7" i="38"/>
  <c r="PIL7" i="38"/>
  <c r="PIK7" i="38"/>
  <c r="PIJ7" i="38"/>
  <c r="PII7" i="38"/>
  <c r="PIH7" i="38"/>
  <c r="PIG7" i="38"/>
  <c r="PIF7" i="38"/>
  <c r="PIE7" i="38"/>
  <c r="PID7" i="38"/>
  <c r="PIC7" i="38"/>
  <c r="PIB7" i="38"/>
  <c r="PIA7" i="38"/>
  <c r="PHZ7" i="38"/>
  <c r="PHY7" i="38"/>
  <c r="PHX7" i="38"/>
  <c r="PHW7" i="38"/>
  <c r="PHV7" i="38"/>
  <c r="PHU7" i="38"/>
  <c r="PHT7" i="38"/>
  <c r="PHS7" i="38"/>
  <c r="PHR7" i="38"/>
  <c r="PHQ7" i="38"/>
  <c r="PHP7" i="38"/>
  <c r="PHO7" i="38"/>
  <c r="PHN7" i="38"/>
  <c r="PHM7" i="38"/>
  <c r="PHL7" i="38"/>
  <c r="PHK7" i="38"/>
  <c r="PHJ7" i="38"/>
  <c r="PHI7" i="38"/>
  <c r="PHH7" i="38"/>
  <c r="PHG7" i="38"/>
  <c r="PHF7" i="38"/>
  <c r="PHE7" i="38"/>
  <c r="PHD7" i="38"/>
  <c r="PHC7" i="38"/>
  <c r="PHB7" i="38"/>
  <c r="PHA7" i="38"/>
  <c r="PGZ7" i="38"/>
  <c r="PGY7" i="38"/>
  <c r="PGX7" i="38"/>
  <c r="PGW7" i="38"/>
  <c r="PGV7" i="38"/>
  <c r="PGU7" i="38"/>
  <c r="PGT7" i="38"/>
  <c r="PGS7" i="38"/>
  <c r="PGR7" i="38"/>
  <c r="PGQ7" i="38"/>
  <c r="PGP7" i="38"/>
  <c r="PGO7" i="38"/>
  <c r="PGN7" i="38"/>
  <c r="PGM7" i="38"/>
  <c r="PGL7" i="38"/>
  <c r="PGK7" i="38"/>
  <c r="PGJ7" i="38"/>
  <c r="PGI7" i="38"/>
  <c r="PGH7" i="38"/>
  <c r="PGG7" i="38"/>
  <c r="PGF7" i="38"/>
  <c r="PGE7" i="38"/>
  <c r="PGD7" i="38"/>
  <c r="PGC7" i="38"/>
  <c r="PGB7" i="38"/>
  <c r="PGA7" i="38"/>
  <c r="PFZ7" i="38"/>
  <c r="PFY7" i="38"/>
  <c r="PFX7" i="38"/>
  <c r="PFW7" i="38"/>
  <c r="PFV7" i="38"/>
  <c r="PFU7" i="38"/>
  <c r="PFT7" i="38"/>
  <c r="PFS7" i="38"/>
  <c r="PFR7" i="38"/>
  <c r="PFQ7" i="38"/>
  <c r="PFP7" i="38"/>
  <c r="PFO7" i="38"/>
  <c r="PFN7" i="38"/>
  <c r="PFM7" i="38"/>
  <c r="PFL7" i="38"/>
  <c r="PFK7" i="38"/>
  <c r="PFJ7" i="38"/>
  <c r="PFI7" i="38"/>
  <c r="PFH7" i="38"/>
  <c r="PFG7" i="38"/>
  <c r="PFF7" i="38"/>
  <c r="PFE7" i="38"/>
  <c r="PFD7" i="38"/>
  <c r="PFC7" i="38"/>
  <c r="PFB7" i="38"/>
  <c r="PFA7" i="38"/>
  <c r="PEZ7" i="38"/>
  <c r="PEY7" i="38"/>
  <c r="PEX7" i="38"/>
  <c r="PEW7" i="38"/>
  <c r="PEV7" i="38"/>
  <c r="PEU7" i="38"/>
  <c r="PET7" i="38"/>
  <c r="PES7" i="38"/>
  <c r="PER7" i="38"/>
  <c r="PEQ7" i="38"/>
  <c r="PEP7" i="38"/>
  <c r="PEO7" i="38"/>
  <c r="PEN7" i="38"/>
  <c r="PEM7" i="38"/>
  <c r="PEL7" i="38"/>
  <c r="PEK7" i="38"/>
  <c r="PEJ7" i="38"/>
  <c r="PEI7" i="38"/>
  <c r="PEH7" i="38"/>
  <c r="PEG7" i="38"/>
  <c r="PEF7" i="38"/>
  <c r="PEE7" i="38"/>
  <c r="PED7" i="38"/>
  <c r="PEC7" i="38"/>
  <c r="PEB7" i="38"/>
  <c r="PEA7" i="38"/>
  <c r="PDZ7" i="38"/>
  <c r="PDY7" i="38"/>
  <c r="PDX7" i="38"/>
  <c r="PDW7" i="38"/>
  <c r="PDV7" i="38"/>
  <c r="PDU7" i="38"/>
  <c r="PDT7" i="38"/>
  <c r="PDS7" i="38"/>
  <c r="PDR7" i="38"/>
  <c r="PDQ7" i="38"/>
  <c r="PDP7" i="38"/>
  <c r="PDO7" i="38"/>
  <c r="PDN7" i="38"/>
  <c r="PDM7" i="38"/>
  <c r="PDL7" i="38"/>
  <c r="PDK7" i="38"/>
  <c r="PDJ7" i="38"/>
  <c r="PDI7" i="38"/>
  <c r="PDH7" i="38"/>
  <c r="PDG7" i="38"/>
  <c r="PDF7" i="38"/>
  <c r="PDE7" i="38"/>
  <c r="PDD7" i="38"/>
  <c r="PDC7" i="38"/>
  <c r="PDB7" i="38"/>
  <c r="PDA7" i="38"/>
  <c r="PCZ7" i="38"/>
  <c r="PCY7" i="38"/>
  <c r="PCX7" i="38"/>
  <c r="PCW7" i="38"/>
  <c r="PCV7" i="38"/>
  <c r="PCU7" i="38"/>
  <c r="PCT7" i="38"/>
  <c r="PCS7" i="38"/>
  <c r="PCR7" i="38"/>
  <c r="PCQ7" i="38"/>
  <c r="PCP7" i="38"/>
  <c r="PCO7" i="38"/>
  <c r="PCN7" i="38"/>
  <c r="PCM7" i="38"/>
  <c r="PCL7" i="38"/>
  <c r="PCK7" i="38"/>
  <c r="PCJ7" i="38"/>
  <c r="PCI7" i="38"/>
  <c r="PCH7" i="38"/>
  <c r="PCG7" i="38"/>
  <c r="PCF7" i="38"/>
  <c r="PCE7" i="38"/>
  <c r="PCD7" i="38"/>
  <c r="PCC7" i="38"/>
  <c r="PCB7" i="38"/>
  <c r="PCA7" i="38"/>
  <c r="PBZ7" i="38"/>
  <c r="PBY7" i="38"/>
  <c r="PBX7" i="38"/>
  <c r="PBW7" i="38"/>
  <c r="PBV7" i="38"/>
  <c r="PBU7" i="38"/>
  <c r="PBT7" i="38"/>
  <c r="PBS7" i="38"/>
  <c r="PBR7" i="38"/>
  <c r="PBQ7" i="38"/>
  <c r="PBP7" i="38"/>
  <c r="PBO7" i="38"/>
  <c r="PBN7" i="38"/>
  <c r="PBM7" i="38"/>
  <c r="PBL7" i="38"/>
  <c r="PBK7" i="38"/>
  <c r="PBJ7" i="38"/>
  <c r="PBI7" i="38"/>
  <c r="PBH7" i="38"/>
  <c r="PBG7" i="38"/>
  <c r="PBF7" i="38"/>
  <c r="PBE7" i="38"/>
  <c r="PBD7" i="38"/>
  <c r="PBC7" i="38"/>
  <c r="PBB7" i="38"/>
  <c r="PBA7" i="38"/>
  <c r="PAZ7" i="38"/>
  <c r="PAY7" i="38"/>
  <c r="PAX7" i="38"/>
  <c r="PAW7" i="38"/>
  <c r="PAV7" i="38"/>
  <c r="PAU7" i="38"/>
  <c r="PAT7" i="38"/>
  <c r="PAS7" i="38"/>
  <c r="PAR7" i="38"/>
  <c r="PAQ7" i="38"/>
  <c r="PAP7" i="38"/>
  <c r="PAO7" i="38"/>
  <c r="PAN7" i="38"/>
  <c r="PAM7" i="38"/>
  <c r="PAL7" i="38"/>
  <c r="PAK7" i="38"/>
  <c r="PAJ7" i="38"/>
  <c r="PAI7" i="38"/>
  <c r="PAH7" i="38"/>
  <c r="PAG7" i="38"/>
  <c r="PAF7" i="38"/>
  <c r="PAE7" i="38"/>
  <c r="PAD7" i="38"/>
  <c r="PAC7" i="38"/>
  <c r="PAB7" i="38"/>
  <c r="PAA7" i="38"/>
  <c r="OZZ7" i="38"/>
  <c r="OZY7" i="38"/>
  <c r="OZX7" i="38"/>
  <c r="OZW7" i="38"/>
  <c r="OZV7" i="38"/>
  <c r="OZU7" i="38"/>
  <c r="OZT7" i="38"/>
  <c r="OZS7" i="38"/>
  <c r="OZR7" i="38"/>
  <c r="OZQ7" i="38"/>
  <c r="OZP7" i="38"/>
  <c r="OZO7" i="38"/>
  <c r="OZN7" i="38"/>
  <c r="OZM7" i="38"/>
  <c r="OZL7" i="38"/>
  <c r="OZK7" i="38"/>
  <c r="OZJ7" i="38"/>
  <c r="OZI7" i="38"/>
  <c r="OZH7" i="38"/>
  <c r="OZG7" i="38"/>
  <c r="OZF7" i="38"/>
  <c r="OZE7" i="38"/>
  <c r="OZD7" i="38"/>
  <c r="OZC7" i="38"/>
  <c r="OZB7" i="38"/>
  <c r="OZA7" i="38"/>
  <c r="OYZ7" i="38"/>
  <c r="OYY7" i="38"/>
  <c r="OYX7" i="38"/>
  <c r="OYW7" i="38"/>
  <c r="OYV7" i="38"/>
  <c r="OYU7" i="38"/>
  <c r="OYT7" i="38"/>
  <c r="OYS7" i="38"/>
  <c r="OYR7" i="38"/>
  <c r="OYQ7" i="38"/>
  <c r="OYP7" i="38"/>
  <c r="OYO7" i="38"/>
  <c r="OYN7" i="38"/>
  <c r="OYM7" i="38"/>
  <c r="OYL7" i="38"/>
  <c r="OYK7" i="38"/>
  <c r="OYJ7" i="38"/>
  <c r="OYI7" i="38"/>
  <c r="OYH7" i="38"/>
  <c r="OYG7" i="38"/>
  <c r="OYF7" i="38"/>
  <c r="OYE7" i="38"/>
  <c r="OYD7" i="38"/>
  <c r="OYC7" i="38"/>
  <c r="OYB7" i="38"/>
  <c r="OYA7" i="38"/>
  <c r="OXZ7" i="38"/>
  <c r="OXY7" i="38"/>
  <c r="OXX7" i="38"/>
  <c r="OXW7" i="38"/>
  <c r="OXV7" i="38"/>
  <c r="OXU7" i="38"/>
  <c r="OXT7" i="38"/>
  <c r="OXS7" i="38"/>
  <c r="OXR7" i="38"/>
  <c r="OXQ7" i="38"/>
  <c r="OXP7" i="38"/>
  <c r="OXO7" i="38"/>
  <c r="OXN7" i="38"/>
  <c r="OXM7" i="38"/>
  <c r="OXL7" i="38"/>
  <c r="OXK7" i="38"/>
  <c r="OXJ7" i="38"/>
  <c r="OXI7" i="38"/>
  <c r="OXH7" i="38"/>
  <c r="OXG7" i="38"/>
  <c r="OXF7" i="38"/>
  <c r="OXE7" i="38"/>
  <c r="OXD7" i="38"/>
  <c r="OXC7" i="38"/>
  <c r="OXB7" i="38"/>
  <c r="OXA7" i="38"/>
  <c r="OWZ7" i="38"/>
  <c r="OWY7" i="38"/>
  <c r="OWX7" i="38"/>
  <c r="OWW7" i="38"/>
  <c r="OWV7" i="38"/>
  <c r="OWU7" i="38"/>
  <c r="OWT7" i="38"/>
  <c r="OWS7" i="38"/>
  <c r="OWR7" i="38"/>
  <c r="OWQ7" i="38"/>
  <c r="OWP7" i="38"/>
  <c r="OWO7" i="38"/>
  <c r="OWN7" i="38"/>
  <c r="OWM7" i="38"/>
  <c r="OWL7" i="38"/>
  <c r="OWK7" i="38"/>
  <c r="OWJ7" i="38"/>
  <c r="OWI7" i="38"/>
  <c r="OWH7" i="38"/>
  <c r="OWG7" i="38"/>
  <c r="OWF7" i="38"/>
  <c r="OWE7" i="38"/>
  <c r="OWD7" i="38"/>
  <c r="OWC7" i="38"/>
  <c r="OWB7" i="38"/>
  <c r="OWA7" i="38"/>
  <c r="OVZ7" i="38"/>
  <c r="OVY7" i="38"/>
  <c r="OVX7" i="38"/>
  <c r="OVW7" i="38"/>
  <c r="OVV7" i="38"/>
  <c r="OVU7" i="38"/>
  <c r="OVT7" i="38"/>
  <c r="OVS7" i="38"/>
  <c r="OVR7" i="38"/>
  <c r="OVQ7" i="38"/>
  <c r="OVP7" i="38"/>
  <c r="OVO7" i="38"/>
  <c r="OVN7" i="38"/>
  <c r="OVM7" i="38"/>
  <c r="OVL7" i="38"/>
  <c r="OVK7" i="38"/>
  <c r="OVJ7" i="38"/>
  <c r="OVI7" i="38"/>
  <c r="OVH7" i="38"/>
  <c r="OVG7" i="38"/>
  <c r="OVF7" i="38"/>
  <c r="OVE7" i="38"/>
  <c r="OVD7" i="38"/>
  <c r="OVC7" i="38"/>
  <c r="OVB7" i="38"/>
  <c r="OVA7" i="38"/>
  <c r="OUZ7" i="38"/>
  <c r="OUY7" i="38"/>
  <c r="OUX7" i="38"/>
  <c r="OUW7" i="38"/>
  <c r="OUV7" i="38"/>
  <c r="OUU7" i="38"/>
  <c r="OUT7" i="38"/>
  <c r="OUS7" i="38"/>
  <c r="OUR7" i="38"/>
  <c r="OUQ7" i="38"/>
  <c r="OUP7" i="38"/>
  <c r="OUO7" i="38"/>
  <c r="OUN7" i="38"/>
  <c r="OUM7" i="38"/>
  <c r="OUL7" i="38"/>
  <c r="OUK7" i="38"/>
  <c r="OUJ7" i="38"/>
  <c r="OUI7" i="38"/>
  <c r="OUH7" i="38"/>
  <c r="OUG7" i="38"/>
  <c r="OUF7" i="38"/>
  <c r="OUE7" i="38"/>
  <c r="OUD7" i="38"/>
  <c r="OUC7" i="38"/>
  <c r="OUB7" i="38"/>
  <c r="OUA7" i="38"/>
  <c r="OTZ7" i="38"/>
  <c r="OTY7" i="38"/>
  <c r="OTX7" i="38"/>
  <c r="OTW7" i="38"/>
  <c r="OTV7" i="38"/>
  <c r="OTU7" i="38"/>
  <c r="OTT7" i="38"/>
  <c r="OTS7" i="38"/>
  <c r="OTR7" i="38"/>
  <c r="OTQ7" i="38"/>
  <c r="OTP7" i="38"/>
  <c r="OTO7" i="38"/>
  <c r="OTN7" i="38"/>
  <c r="OTM7" i="38"/>
  <c r="OTL7" i="38"/>
  <c r="OTK7" i="38"/>
  <c r="OTJ7" i="38"/>
  <c r="OTI7" i="38"/>
  <c r="OTH7" i="38"/>
  <c r="OTG7" i="38"/>
  <c r="OTF7" i="38"/>
  <c r="OTE7" i="38"/>
  <c r="OTD7" i="38"/>
  <c r="OTC7" i="38"/>
  <c r="OTB7" i="38"/>
  <c r="OTA7" i="38"/>
  <c r="OSZ7" i="38"/>
  <c r="OSY7" i="38"/>
  <c r="OSX7" i="38"/>
  <c r="OSW7" i="38"/>
  <c r="OSV7" i="38"/>
  <c r="OSU7" i="38"/>
  <c r="OST7" i="38"/>
  <c r="OSS7" i="38"/>
  <c r="OSR7" i="38"/>
  <c r="OSQ7" i="38"/>
  <c r="OSP7" i="38"/>
  <c r="OSO7" i="38"/>
  <c r="OSN7" i="38"/>
  <c r="OSM7" i="38"/>
  <c r="OSL7" i="38"/>
  <c r="OSK7" i="38"/>
  <c r="OSJ7" i="38"/>
  <c r="OSI7" i="38"/>
  <c r="OSH7" i="38"/>
  <c r="OSG7" i="38"/>
  <c r="OSF7" i="38"/>
  <c r="OSE7" i="38"/>
  <c r="OSD7" i="38"/>
  <c r="OSC7" i="38"/>
  <c r="OSB7" i="38"/>
  <c r="OSA7" i="38"/>
  <c r="ORZ7" i="38"/>
  <c r="ORY7" i="38"/>
  <c r="ORX7" i="38"/>
  <c r="ORW7" i="38"/>
  <c r="ORV7" i="38"/>
  <c r="ORU7" i="38"/>
  <c r="ORT7" i="38"/>
  <c r="ORS7" i="38"/>
  <c r="ORR7" i="38"/>
  <c r="ORQ7" i="38"/>
  <c r="ORP7" i="38"/>
  <c r="ORO7" i="38"/>
  <c r="ORN7" i="38"/>
  <c r="ORM7" i="38"/>
  <c r="ORL7" i="38"/>
  <c r="ORK7" i="38"/>
  <c r="ORJ7" i="38"/>
  <c r="ORI7" i="38"/>
  <c r="ORH7" i="38"/>
  <c r="ORG7" i="38"/>
  <c r="ORF7" i="38"/>
  <c r="ORE7" i="38"/>
  <c r="ORD7" i="38"/>
  <c r="ORC7" i="38"/>
  <c r="ORB7" i="38"/>
  <c r="ORA7" i="38"/>
  <c r="OQZ7" i="38"/>
  <c r="OQY7" i="38"/>
  <c r="OQX7" i="38"/>
  <c r="OQW7" i="38"/>
  <c r="OQV7" i="38"/>
  <c r="OQU7" i="38"/>
  <c r="OQT7" i="38"/>
  <c r="OQS7" i="38"/>
  <c r="OQR7" i="38"/>
  <c r="OQQ7" i="38"/>
  <c r="OQP7" i="38"/>
  <c r="OQO7" i="38"/>
  <c r="OQN7" i="38"/>
  <c r="OQM7" i="38"/>
  <c r="OQL7" i="38"/>
  <c r="OQK7" i="38"/>
  <c r="OQJ7" i="38"/>
  <c r="OQI7" i="38"/>
  <c r="OQH7" i="38"/>
  <c r="OQG7" i="38"/>
  <c r="OQF7" i="38"/>
  <c r="OQE7" i="38"/>
  <c r="OQD7" i="38"/>
  <c r="OQC7" i="38"/>
  <c r="OQB7" i="38"/>
  <c r="OQA7" i="38"/>
  <c r="OPZ7" i="38"/>
  <c r="OPY7" i="38"/>
  <c r="OPX7" i="38"/>
  <c r="OPW7" i="38"/>
  <c r="OPV7" i="38"/>
  <c r="OPU7" i="38"/>
  <c r="OPT7" i="38"/>
  <c r="OPS7" i="38"/>
  <c r="OPR7" i="38"/>
  <c r="OPQ7" i="38"/>
  <c r="OPP7" i="38"/>
  <c r="OPO7" i="38"/>
  <c r="OPN7" i="38"/>
  <c r="OPM7" i="38"/>
  <c r="OPL7" i="38"/>
  <c r="OPK7" i="38"/>
  <c r="OPJ7" i="38"/>
  <c r="OPI7" i="38"/>
  <c r="OPH7" i="38"/>
  <c r="OPG7" i="38"/>
  <c r="OPF7" i="38"/>
  <c r="OPE7" i="38"/>
  <c r="OPD7" i="38"/>
  <c r="OPC7" i="38"/>
  <c r="OPB7" i="38"/>
  <c r="OPA7" i="38"/>
  <c r="OOZ7" i="38"/>
  <c r="OOY7" i="38"/>
  <c r="OOX7" i="38"/>
  <c r="OOW7" i="38"/>
  <c r="OOV7" i="38"/>
  <c r="OOU7" i="38"/>
  <c r="OOT7" i="38"/>
  <c r="OOS7" i="38"/>
  <c r="OOR7" i="38"/>
  <c r="OOQ7" i="38"/>
  <c r="OOP7" i="38"/>
  <c r="OOO7" i="38"/>
  <c r="OON7" i="38"/>
  <c r="OOM7" i="38"/>
  <c r="OOL7" i="38"/>
  <c r="OOK7" i="38"/>
  <c r="OOJ7" i="38"/>
  <c r="OOI7" i="38"/>
  <c r="OOH7" i="38"/>
  <c r="OOG7" i="38"/>
  <c r="OOF7" i="38"/>
  <c r="OOE7" i="38"/>
  <c r="OOD7" i="38"/>
  <c r="OOC7" i="38"/>
  <c r="OOB7" i="38"/>
  <c r="OOA7" i="38"/>
  <c r="ONZ7" i="38"/>
  <c r="ONY7" i="38"/>
  <c r="ONX7" i="38"/>
  <c r="ONW7" i="38"/>
  <c r="ONV7" i="38"/>
  <c r="ONU7" i="38"/>
  <c r="ONT7" i="38"/>
  <c r="ONS7" i="38"/>
  <c r="ONR7" i="38"/>
  <c r="ONQ7" i="38"/>
  <c r="ONP7" i="38"/>
  <c r="ONO7" i="38"/>
  <c r="ONN7" i="38"/>
  <c r="ONM7" i="38"/>
  <c r="ONL7" i="38"/>
  <c r="ONK7" i="38"/>
  <c r="ONJ7" i="38"/>
  <c r="ONI7" i="38"/>
  <c r="ONH7" i="38"/>
  <c r="ONG7" i="38"/>
  <c r="ONF7" i="38"/>
  <c r="ONE7" i="38"/>
  <c r="OND7" i="38"/>
  <c r="ONC7" i="38"/>
  <c r="ONB7" i="38"/>
  <c r="ONA7" i="38"/>
  <c r="OMZ7" i="38"/>
  <c r="OMY7" i="38"/>
  <c r="OMX7" i="38"/>
  <c r="OMW7" i="38"/>
  <c r="OMV7" i="38"/>
  <c r="OMU7" i="38"/>
  <c r="OMT7" i="38"/>
  <c r="OMS7" i="38"/>
  <c r="OMR7" i="38"/>
  <c r="OMQ7" i="38"/>
  <c r="OMP7" i="38"/>
  <c r="OMO7" i="38"/>
  <c r="OMN7" i="38"/>
  <c r="OMM7" i="38"/>
  <c r="OML7" i="38"/>
  <c r="OMK7" i="38"/>
  <c r="OMJ7" i="38"/>
  <c r="OMI7" i="38"/>
  <c r="OMH7" i="38"/>
  <c r="OMG7" i="38"/>
  <c r="OMF7" i="38"/>
  <c r="OME7" i="38"/>
  <c r="OMD7" i="38"/>
  <c r="OMC7" i="38"/>
  <c r="OMB7" i="38"/>
  <c r="OMA7" i="38"/>
  <c r="OLZ7" i="38"/>
  <c r="OLY7" i="38"/>
  <c r="OLX7" i="38"/>
  <c r="OLW7" i="38"/>
  <c r="OLV7" i="38"/>
  <c r="OLU7" i="38"/>
  <c r="OLT7" i="38"/>
  <c r="OLS7" i="38"/>
  <c r="OLR7" i="38"/>
  <c r="OLQ7" i="38"/>
  <c r="OLP7" i="38"/>
  <c r="OLO7" i="38"/>
  <c r="OLN7" i="38"/>
  <c r="OLM7" i="38"/>
  <c r="OLL7" i="38"/>
  <c r="OLK7" i="38"/>
  <c r="OLJ7" i="38"/>
  <c r="OLI7" i="38"/>
  <c r="OLH7" i="38"/>
  <c r="OLG7" i="38"/>
  <c r="OLF7" i="38"/>
  <c r="OLE7" i="38"/>
  <c r="OLD7" i="38"/>
  <c r="OLC7" i="38"/>
  <c r="OLB7" i="38"/>
  <c r="OLA7" i="38"/>
  <c r="OKZ7" i="38"/>
  <c r="OKY7" i="38"/>
  <c r="OKX7" i="38"/>
  <c r="OKW7" i="38"/>
  <c r="OKV7" i="38"/>
  <c r="OKU7" i="38"/>
  <c r="OKT7" i="38"/>
  <c r="OKS7" i="38"/>
  <c r="OKR7" i="38"/>
  <c r="OKQ7" i="38"/>
  <c r="OKP7" i="38"/>
  <c r="OKO7" i="38"/>
  <c r="OKN7" i="38"/>
  <c r="OKM7" i="38"/>
  <c r="OKL7" i="38"/>
  <c r="OKK7" i="38"/>
  <c r="OKJ7" i="38"/>
  <c r="OKI7" i="38"/>
  <c r="OKH7" i="38"/>
  <c r="OKG7" i="38"/>
  <c r="OKF7" i="38"/>
  <c r="OKE7" i="38"/>
  <c r="OKD7" i="38"/>
  <c r="OKC7" i="38"/>
  <c r="OKB7" i="38"/>
  <c r="OKA7" i="38"/>
  <c r="OJZ7" i="38"/>
  <c r="OJY7" i="38"/>
  <c r="OJX7" i="38"/>
  <c r="OJW7" i="38"/>
  <c r="OJV7" i="38"/>
  <c r="OJU7" i="38"/>
  <c r="OJT7" i="38"/>
  <c r="OJS7" i="38"/>
  <c r="OJR7" i="38"/>
  <c r="OJQ7" i="38"/>
  <c r="OJP7" i="38"/>
  <c r="OJO7" i="38"/>
  <c r="OJN7" i="38"/>
  <c r="OJM7" i="38"/>
  <c r="OJL7" i="38"/>
  <c r="OJK7" i="38"/>
  <c r="OJJ7" i="38"/>
  <c r="OJI7" i="38"/>
  <c r="OJH7" i="38"/>
  <c r="OJG7" i="38"/>
  <c r="OJF7" i="38"/>
  <c r="OJE7" i="38"/>
  <c r="OJD7" i="38"/>
  <c r="OJC7" i="38"/>
  <c r="OJB7" i="38"/>
  <c r="OJA7" i="38"/>
  <c r="OIZ7" i="38"/>
  <c r="OIY7" i="38"/>
  <c r="OIX7" i="38"/>
  <c r="OIW7" i="38"/>
  <c r="OIV7" i="38"/>
  <c r="OIU7" i="38"/>
  <c r="OIT7" i="38"/>
  <c r="OIS7" i="38"/>
  <c r="OIR7" i="38"/>
  <c r="OIQ7" i="38"/>
  <c r="OIP7" i="38"/>
  <c r="OIO7" i="38"/>
  <c r="OIN7" i="38"/>
  <c r="OIM7" i="38"/>
  <c r="OIL7" i="38"/>
  <c r="OIK7" i="38"/>
  <c r="OIJ7" i="38"/>
  <c r="OII7" i="38"/>
  <c r="OIH7" i="38"/>
  <c r="OIG7" i="38"/>
  <c r="OIF7" i="38"/>
  <c r="OIE7" i="38"/>
  <c r="OID7" i="38"/>
  <c r="OIC7" i="38"/>
  <c r="OIB7" i="38"/>
  <c r="OIA7" i="38"/>
  <c r="OHZ7" i="38"/>
  <c r="OHY7" i="38"/>
  <c r="OHX7" i="38"/>
  <c r="OHW7" i="38"/>
  <c r="OHV7" i="38"/>
  <c r="OHU7" i="38"/>
  <c r="OHT7" i="38"/>
  <c r="OHS7" i="38"/>
  <c r="OHR7" i="38"/>
  <c r="OHQ7" i="38"/>
  <c r="OHP7" i="38"/>
  <c r="OHO7" i="38"/>
  <c r="OHN7" i="38"/>
  <c r="OHM7" i="38"/>
  <c r="OHL7" i="38"/>
  <c r="OHK7" i="38"/>
  <c r="OHJ7" i="38"/>
  <c r="OHI7" i="38"/>
  <c r="OHH7" i="38"/>
  <c r="OHG7" i="38"/>
  <c r="OHF7" i="38"/>
  <c r="OHE7" i="38"/>
  <c r="OHD7" i="38"/>
  <c r="OHC7" i="38"/>
  <c r="OHB7" i="38"/>
  <c r="OHA7" i="38"/>
  <c r="OGZ7" i="38"/>
  <c r="OGY7" i="38"/>
  <c r="OGX7" i="38"/>
  <c r="OGW7" i="38"/>
  <c r="OGV7" i="38"/>
  <c r="OGU7" i="38"/>
  <c r="OGT7" i="38"/>
  <c r="OGS7" i="38"/>
  <c r="OGR7" i="38"/>
  <c r="OGQ7" i="38"/>
  <c r="OGP7" i="38"/>
  <c r="OGO7" i="38"/>
  <c r="OGN7" i="38"/>
  <c r="OGM7" i="38"/>
  <c r="OGL7" i="38"/>
  <c r="OGK7" i="38"/>
  <c r="OGJ7" i="38"/>
  <c r="OGI7" i="38"/>
  <c r="OGH7" i="38"/>
  <c r="OGG7" i="38"/>
  <c r="OGF7" i="38"/>
  <c r="OGE7" i="38"/>
  <c r="OGD7" i="38"/>
  <c r="OGC7" i="38"/>
  <c r="OGB7" i="38"/>
  <c r="OGA7" i="38"/>
  <c r="OFZ7" i="38"/>
  <c r="OFY7" i="38"/>
  <c r="OFX7" i="38"/>
  <c r="OFW7" i="38"/>
  <c r="OFV7" i="38"/>
  <c r="OFU7" i="38"/>
  <c r="OFT7" i="38"/>
  <c r="OFS7" i="38"/>
  <c r="OFR7" i="38"/>
  <c r="OFQ7" i="38"/>
  <c r="OFP7" i="38"/>
  <c r="OFO7" i="38"/>
  <c r="OFN7" i="38"/>
  <c r="OFM7" i="38"/>
  <c r="OFL7" i="38"/>
  <c r="OFK7" i="38"/>
  <c r="OFJ7" i="38"/>
  <c r="OFI7" i="38"/>
  <c r="OFH7" i="38"/>
  <c r="OFG7" i="38"/>
  <c r="OFF7" i="38"/>
  <c r="OFE7" i="38"/>
  <c r="OFD7" i="38"/>
  <c r="OFC7" i="38"/>
  <c r="OFB7" i="38"/>
  <c r="OFA7" i="38"/>
  <c r="OEZ7" i="38"/>
  <c r="OEY7" i="38"/>
  <c r="OEX7" i="38"/>
  <c r="OEW7" i="38"/>
  <c r="OEV7" i="38"/>
  <c r="OEU7" i="38"/>
  <c r="OET7" i="38"/>
  <c r="OES7" i="38"/>
  <c r="OER7" i="38"/>
  <c r="OEQ7" i="38"/>
  <c r="OEP7" i="38"/>
  <c r="OEO7" i="38"/>
  <c r="OEN7" i="38"/>
  <c r="OEM7" i="38"/>
  <c r="OEL7" i="38"/>
  <c r="OEK7" i="38"/>
  <c r="OEJ7" i="38"/>
  <c r="OEI7" i="38"/>
  <c r="OEH7" i="38"/>
  <c r="OEG7" i="38"/>
  <c r="OEF7" i="38"/>
  <c r="OEE7" i="38"/>
  <c r="OED7" i="38"/>
  <c r="OEC7" i="38"/>
  <c r="OEB7" i="38"/>
  <c r="OEA7" i="38"/>
  <c r="ODZ7" i="38"/>
  <c r="ODY7" i="38"/>
  <c r="ODX7" i="38"/>
  <c r="ODW7" i="38"/>
  <c r="ODV7" i="38"/>
  <c r="ODU7" i="38"/>
  <c r="ODT7" i="38"/>
  <c r="ODS7" i="38"/>
  <c r="ODR7" i="38"/>
  <c r="ODQ7" i="38"/>
  <c r="ODP7" i="38"/>
  <c r="ODO7" i="38"/>
  <c r="ODN7" i="38"/>
  <c r="ODM7" i="38"/>
  <c r="ODL7" i="38"/>
  <c r="ODK7" i="38"/>
  <c r="ODJ7" i="38"/>
  <c r="ODI7" i="38"/>
  <c r="ODH7" i="38"/>
  <c r="ODG7" i="38"/>
  <c r="ODF7" i="38"/>
  <c r="ODE7" i="38"/>
  <c r="ODD7" i="38"/>
  <c r="ODC7" i="38"/>
  <c r="ODB7" i="38"/>
  <c r="ODA7" i="38"/>
  <c r="OCZ7" i="38"/>
  <c r="OCY7" i="38"/>
  <c r="OCX7" i="38"/>
  <c r="OCW7" i="38"/>
  <c r="OCV7" i="38"/>
  <c r="OCU7" i="38"/>
  <c r="OCT7" i="38"/>
  <c r="OCS7" i="38"/>
  <c r="OCR7" i="38"/>
  <c r="OCQ7" i="38"/>
  <c r="OCP7" i="38"/>
  <c r="OCO7" i="38"/>
  <c r="OCN7" i="38"/>
  <c r="OCM7" i="38"/>
  <c r="OCL7" i="38"/>
  <c r="OCK7" i="38"/>
  <c r="OCJ7" i="38"/>
  <c r="OCI7" i="38"/>
  <c r="OCH7" i="38"/>
  <c r="OCG7" i="38"/>
  <c r="OCF7" i="38"/>
  <c r="OCE7" i="38"/>
  <c r="OCD7" i="38"/>
  <c r="OCC7" i="38"/>
  <c r="OCB7" i="38"/>
  <c r="OCA7" i="38"/>
  <c r="OBZ7" i="38"/>
  <c r="OBY7" i="38"/>
  <c r="OBX7" i="38"/>
  <c r="OBW7" i="38"/>
  <c r="OBV7" i="38"/>
  <c r="OBU7" i="38"/>
  <c r="OBT7" i="38"/>
  <c r="OBS7" i="38"/>
  <c r="OBR7" i="38"/>
  <c r="OBQ7" i="38"/>
  <c r="OBP7" i="38"/>
  <c r="OBO7" i="38"/>
  <c r="OBN7" i="38"/>
  <c r="OBM7" i="38"/>
  <c r="OBL7" i="38"/>
  <c r="OBK7" i="38"/>
  <c r="OBJ7" i="38"/>
  <c r="OBI7" i="38"/>
  <c r="OBH7" i="38"/>
  <c r="OBG7" i="38"/>
  <c r="OBF7" i="38"/>
  <c r="OBE7" i="38"/>
  <c r="OBD7" i="38"/>
  <c r="OBC7" i="38"/>
  <c r="OBB7" i="38"/>
  <c r="OBA7" i="38"/>
  <c r="OAZ7" i="38"/>
  <c r="OAY7" i="38"/>
  <c r="OAX7" i="38"/>
  <c r="OAW7" i="38"/>
  <c r="OAV7" i="38"/>
  <c r="OAU7" i="38"/>
  <c r="OAT7" i="38"/>
  <c r="OAS7" i="38"/>
  <c r="OAR7" i="38"/>
  <c r="OAQ7" i="38"/>
  <c r="OAP7" i="38"/>
  <c r="OAO7" i="38"/>
  <c r="OAN7" i="38"/>
  <c r="OAM7" i="38"/>
  <c r="OAL7" i="38"/>
  <c r="OAK7" i="38"/>
  <c r="OAJ7" i="38"/>
  <c r="OAI7" i="38"/>
  <c r="OAH7" i="38"/>
  <c r="OAG7" i="38"/>
  <c r="OAF7" i="38"/>
  <c r="OAE7" i="38"/>
  <c r="OAD7" i="38"/>
  <c r="OAC7" i="38"/>
  <c r="OAB7" i="38"/>
  <c r="OAA7" i="38"/>
  <c r="NZZ7" i="38"/>
  <c r="NZY7" i="38"/>
  <c r="NZX7" i="38"/>
  <c r="NZW7" i="38"/>
  <c r="NZV7" i="38"/>
  <c r="NZU7" i="38"/>
  <c r="NZT7" i="38"/>
  <c r="NZS7" i="38"/>
  <c r="NZR7" i="38"/>
  <c r="NZQ7" i="38"/>
  <c r="NZP7" i="38"/>
  <c r="NZO7" i="38"/>
  <c r="NZN7" i="38"/>
  <c r="NZM7" i="38"/>
  <c r="NZL7" i="38"/>
  <c r="NZK7" i="38"/>
  <c r="NZJ7" i="38"/>
  <c r="NZI7" i="38"/>
  <c r="NZH7" i="38"/>
  <c r="NZG7" i="38"/>
  <c r="NZF7" i="38"/>
  <c r="NZE7" i="38"/>
  <c r="NZD7" i="38"/>
  <c r="NZC7" i="38"/>
  <c r="NZB7" i="38"/>
  <c r="NZA7" i="38"/>
  <c r="NYZ7" i="38"/>
  <c r="NYY7" i="38"/>
  <c r="NYX7" i="38"/>
  <c r="NYW7" i="38"/>
  <c r="NYV7" i="38"/>
  <c r="NYU7" i="38"/>
  <c r="NYT7" i="38"/>
  <c r="NYS7" i="38"/>
  <c r="NYR7" i="38"/>
  <c r="NYQ7" i="38"/>
  <c r="NYP7" i="38"/>
  <c r="NYO7" i="38"/>
  <c r="NYN7" i="38"/>
  <c r="NYM7" i="38"/>
  <c r="NYL7" i="38"/>
  <c r="NYK7" i="38"/>
  <c r="NYJ7" i="38"/>
  <c r="NYI7" i="38"/>
  <c r="NYH7" i="38"/>
  <c r="NYG7" i="38"/>
  <c r="NYF7" i="38"/>
  <c r="NYE7" i="38"/>
  <c r="NYD7" i="38"/>
  <c r="NYC7" i="38"/>
  <c r="NYB7" i="38"/>
  <c r="NYA7" i="38"/>
  <c r="NXZ7" i="38"/>
  <c r="NXY7" i="38"/>
  <c r="NXX7" i="38"/>
  <c r="NXW7" i="38"/>
  <c r="NXV7" i="38"/>
  <c r="NXU7" i="38"/>
  <c r="NXT7" i="38"/>
  <c r="NXS7" i="38"/>
  <c r="NXR7" i="38"/>
  <c r="NXQ7" i="38"/>
  <c r="NXP7" i="38"/>
  <c r="NXO7" i="38"/>
  <c r="NXN7" i="38"/>
  <c r="NXM7" i="38"/>
  <c r="NXL7" i="38"/>
  <c r="NXK7" i="38"/>
  <c r="NXJ7" i="38"/>
  <c r="NXI7" i="38"/>
  <c r="NXH7" i="38"/>
  <c r="NXG7" i="38"/>
  <c r="NXF7" i="38"/>
  <c r="NXE7" i="38"/>
  <c r="NXD7" i="38"/>
  <c r="NXC7" i="38"/>
  <c r="NXB7" i="38"/>
  <c r="NXA7" i="38"/>
  <c r="NWZ7" i="38"/>
  <c r="NWY7" i="38"/>
  <c r="NWX7" i="38"/>
  <c r="NWW7" i="38"/>
  <c r="NWV7" i="38"/>
  <c r="NWU7" i="38"/>
  <c r="NWT7" i="38"/>
  <c r="NWS7" i="38"/>
  <c r="NWR7" i="38"/>
  <c r="NWQ7" i="38"/>
  <c r="NWP7" i="38"/>
  <c r="NWO7" i="38"/>
  <c r="NWN7" i="38"/>
  <c r="NWM7" i="38"/>
  <c r="NWL7" i="38"/>
  <c r="NWK7" i="38"/>
  <c r="NWJ7" i="38"/>
  <c r="NWI7" i="38"/>
  <c r="NWH7" i="38"/>
  <c r="NWG7" i="38"/>
  <c r="NWF7" i="38"/>
  <c r="NWE7" i="38"/>
  <c r="NWD7" i="38"/>
  <c r="NWC7" i="38"/>
  <c r="NWB7" i="38"/>
  <c r="NWA7" i="38"/>
  <c r="NVZ7" i="38"/>
  <c r="NVY7" i="38"/>
  <c r="NVX7" i="38"/>
  <c r="NVW7" i="38"/>
  <c r="NVV7" i="38"/>
  <c r="NVU7" i="38"/>
  <c r="NVT7" i="38"/>
  <c r="NVS7" i="38"/>
  <c r="NVR7" i="38"/>
  <c r="NVQ7" i="38"/>
  <c r="NVP7" i="38"/>
  <c r="NVO7" i="38"/>
  <c r="NVN7" i="38"/>
  <c r="NVM7" i="38"/>
  <c r="NVL7" i="38"/>
  <c r="NVK7" i="38"/>
  <c r="NVJ7" i="38"/>
  <c r="NVI7" i="38"/>
  <c r="NVH7" i="38"/>
  <c r="NVG7" i="38"/>
  <c r="NVF7" i="38"/>
  <c r="NVE7" i="38"/>
  <c r="NVD7" i="38"/>
  <c r="NVC7" i="38"/>
  <c r="NVB7" i="38"/>
  <c r="NVA7" i="38"/>
  <c r="NUZ7" i="38"/>
  <c r="NUY7" i="38"/>
  <c r="NUX7" i="38"/>
  <c r="NUW7" i="38"/>
  <c r="NUV7" i="38"/>
  <c r="NUU7" i="38"/>
  <c r="NUT7" i="38"/>
  <c r="NUS7" i="38"/>
  <c r="NUR7" i="38"/>
  <c r="NUQ7" i="38"/>
  <c r="NUP7" i="38"/>
  <c r="NUO7" i="38"/>
  <c r="NUN7" i="38"/>
  <c r="NUM7" i="38"/>
  <c r="NUL7" i="38"/>
  <c r="NUK7" i="38"/>
  <c r="NUJ7" i="38"/>
  <c r="NUI7" i="38"/>
  <c r="NUH7" i="38"/>
  <c r="NUG7" i="38"/>
  <c r="NUF7" i="38"/>
  <c r="NUE7" i="38"/>
  <c r="NUD7" i="38"/>
  <c r="NUC7" i="38"/>
  <c r="NUB7" i="38"/>
  <c r="NUA7" i="38"/>
  <c r="NTZ7" i="38"/>
  <c r="NTY7" i="38"/>
  <c r="NTX7" i="38"/>
  <c r="NTW7" i="38"/>
  <c r="NTV7" i="38"/>
  <c r="NTU7" i="38"/>
  <c r="NTT7" i="38"/>
  <c r="NTS7" i="38"/>
  <c r="NTR7" i="38"/>
  <c r="NTQ7" i="38"/>
  <c r="NTP7" i="38"/>
  <c r="NTO7" i="38"/>
  <c r="NTN7" i="38"/>
  <c r="NTM7" i="38"/>
  <c r="NTL7" i="38"/>
  <c r="NTK7" i="38"/>
  <c r="NTJ7" i="38"/>
  <c r="NTI7" i="38"/>
  <c r="NTH7" i="38"/>
  <c r="NTG7" i="38"/>
  <c r="NTF7" i="38"/>
  <c r="NTE7" i="38"/>
  <c r="NTD7" i="38"/>
  <c r="NTC7" i="38"/>
  <c r="NTB7" i="38"/>
  <c r="NTA7" i="38"/>
  <c r="NSZ7" i="38"/>
  <c r="NSY7" i="38"/>
  <c r="NSX7" i="38"/>
  <c r="NSW7" i="38"/>
  <c r="NSV7" i="38"/>
  <c r="NSU7" i="38"/>
  <c r="NST7" i="38"/>
  <c r="NSS7" i="38"/>
  <c r="NSR7" i="38"/>
  <c r="NSQ7" i="38"/>
  <c r="NSP7" i="38"/>
  <c r="NSO7" i="38"/>
  <c r="NSN7" i="38"/>
  <c r="NSM7" i="38"/>
  <c r="NSL7" i="38"/>
  <c r="NSK7" i="38"/>
  <c r="NSJ7" i="38"/>
  <c r="NSI7" i="38"/>
  <c r="NSH7" i="38"/>
  <c r="NSG7" i="38"/>
  <c r="NSF7" i="38"/>
  <c r="NSE7" i="38"/>
  <c r="NSD7" i="38"/>
  <c r="NSC7" i="38"/>
  <c r="NSB7" i="38"/>
  <c r="NSA7" i="38"/>
  <c r="NRZ7" i="38"/>
  <c r="NRY7" i="38"/>
  <c r="NRX7" i="38"/>
  <c r="NRW7" i="38"/>
  <c r="NRV7" i="38"/>
  <c r="NRU7" i="38"/>
  <c r="NRT7" i="38"/>
  <c r="NRS7" i="38"/>
  <c r="NRR7" i="38"/>
  <c r="NRQ7" i="38"/>
  <c r="NRP7" i="38"/>
  <c r="NRO7" i="38"/>
  <c r="NRN7" i="38"/>
  <c r="NRM7" i="38"/>
  <c r="NRL7" i="38"/>
  <c r="NRK7" i="38"/>
  <c r="NRJ7" i="38"/>
  <c r="NRI7" i="38"/>
  <c r="NRH7" i="38"/>
  <c r="NRG7" i="38"/>
  <c r="NRF7" i="38"/>
  <c r="NRE7" i="38"/>
  <c r="NRD7" i="38"/>
  <c r="NRC7" i="38"/>
  <c r="NRB7" i="38"/>
  <c r="NRA7" i="38"/>
  <c r="NQZ7" i="38"/>
  <c r="NQY7" i="38"/>
  <c r="NQX7" i="38"/>
  <c r="NQW7" i="38"/>
  <c r="NQV7" i="38"/>
  <c r="NQU7" i="38"/>
  <c r="NQT7" i="38"/>
  <c r="NQS7" i="38"/>
  <c r="NQR7" i="38"/>
  <c r="NQQ7" i="38"/>
  <c r="NQP7" i="38"/>
  <c r="NQO7" i="38"/>
  <c r="NQN7" i="38"/>
  <c r="NQM7" i="38"/>
  <c r="NQL7" i="38"/>
  <c r="NQK7" i="38"/>
  <c r="NQJ7" i="38"/>
  <c r="NQI7" i="38"/>
  <c r="NQH7" i="38"/>
  <c r="NQG7" i="38"/>
  <c r="NQF7" i="38"/>
  <c r="NQE7" i="38"/>
  <c r="NQD7" i="38"/>
  <c r="NQC7" i="38"/>
  <c r="NQB7" i="38"/>
  <c r="NQA7" i="38"/>
  <c r="NPZ7" i="38"/>
  <c r="NPY7" i="38"/>
  <c r="NPX7" i="38"/>
  <c r="NPW7" i="38"/>
  <c r="NPV7" i="38"/>
  <c r="NPU7" i="38"/>
  <c r="NPT7" i="38"/>
  <c r="NPS7" i="38"/>
  <c r="NPR7" i="38"/>
  <c r="NPQ7" i="38"/>
  <c r="NPP7" i="38"/>
  <c r="NPO7" i="38"/>
  <c r="NPN7" i="38"/>
  <c r="NPM7" i="38"/>
  <c r="NPL7" i="38"/>
  <c r="NPK7" i="38"/>
  <c r="NPJ7" i="38"/>
  <c r="NPI7" i="38"/>
  <c r="NPH7" i="38"/>
  <c r="NPG7" i="38"/>
  <c r="NPF7" i="38"/>
  <c r="NPE7" i="38"/>
  <c r="NPD7" i="38"/>
  <c r="NPC7" i="38"/>
  <c r="NPB7" i="38"/>
  <c r="NPA7" i="38"/>
  <c r="NOZ7" i="38"/>
  <c r="NOY7" i="38"/>
  <c r="NOX7" i="38"/>
  <c r="NOW7" i="38"/>
  <c r="NOV7" i="38"/>
  <c r="NOU7" i="38"/>
  <c r="NOT7" i="38"/>
  <c r="NOS7" i="38"/>
  <c r="NOR7" i="38"/>
  <c r="NOQ7" i="38"/>
  <c r="NOP7" i="38"/>
  <c r="NOO7" i="38"/>
  <c r="NON7" i="38"/>
  <c r="NOM7" i="38"/>
  <c r="NOL7" i="38"/>
  <c r="NOK7" i="38"/>
  <c r="NOJ7" i="38"/>
  <c r="NOI7" i="38"/>
  <c r="NOH7" i="38"/>
  <c r="NOG7" i="38"/>
  <c r="NOF7" i="38"/>
  <c r="NOE7" i="38"/>
  <c r="NOD7" i="38"/>
  <c r="NOC7" i="38"/>
  <c r="NOB7" i="38"/>
  <c r="NOA7" i="38"/>
  <c r="NNZ7" i="38"/>
  <c r="NNY7" i="38"/>
  <c r="NNX7" i="38"/>
  <c r="NNW7" i="38"/>
  <c r="NNV7" i="38"/>
  <c r="NNU7" i="38"/>
  <c r="NNT7" i="38"/>
  <c r="NNS7" i="38"/>
  <c r="NNR7" i="38"/>
  <c r="NNQ7" i="38"/>
  <c r="NNP7" i="38"/>
  <c r="NNO7" i="38"/>
  <c r="NNN7" i="38"/>
  <c r="NNM7" i="38"/>
  <c r="NNL7" i="38"/>
  <c r="NNK7" i="38"/>
  <c r="NNJ7" i="38"/>
  <c r="NNI7" i="38"/>
  <c r="NNH7" i="38"/>
  <c r="NNG7" i="38"/>
  <c r="NNF7" i="38"/>
  <c r="NNE7" i="38"/>
  <c r="NND7" i="38"/>
  <c r="NNC7" i="38"/>
  <c r="NNB7" i="38"/>
  <c r="NNA7" i="38"/>
  <c r="NMZ7" i="38"/>
  <c r="NMY7" i="38"/>
  <c r="NMX7" i="38"/>
  <c r="NMW7" i="38"/>
  <c r="NMV7" i="38"/>
  <c r="NMU7" i="38"/>
  <c r="NMT7" i="38"/>
  <c r="NMS7" i="38"/>
  <c r="NMR7" i="38"/>
  <c r="NMQ7" i="38"/>
  <c r="NMP7" i="38"/>
  <c r="NMO7" i="38"/>
  <c r="NMN7" i="38"/>
  <c r="NMM7" i="38"/>
  <c r="NML7" i="38"/>
  <c r="NMK7" i="38"/>
  <c r="NMJ7" i="38"/>
  <c r="NMI7" i="38"/>
  <c r="NMH7" i="38"/>
  <c r="NMG7" i="38"/>
  <c r="NMF7" i="38"/>
  <c r="NME7" i="38"/>
  <c r="NMD7" i="38"/>
  <c r="NMC7" i="38"/>
  <c r="NMB7" i="38"/>
  <c r="NMA7" i="38"/>
  <c r="NLZ7" i="38"/>
  <c r="NLY7" i="38"/>
  <c r="NLX7" i="38"/>
  <c r="NLW7" i="38"/>
  <c r="NLV7" i="38"/>
  <c r="NLU7" i="38"/>
  <c r="NLT7" i="38"/>
  <c r="NLS7" i="38"/>
  <c r="NLR7" i="38"/>
  <c r="NLQ7" i="38"/>
  <c r="NLP7" i="38"/>
  <c r="NLO7" i="38"/>
  <c r="NLN7" i="38"/>
  <c r="NLM7" i="38"/>
  <c r="NLL7" i="38"/>
  <c r="NLK7" i="38"/>
  <c r="NLJ7" i="38"/>
  <c r="NLI7" i="38"/>
  <c r="NLH7" i="38"/>
  <c r="NLG7" i="38"/>
  <c r="NLF7" i="38"/>
  <c r="NLE7" i="38"/>
  <c r="NLD7" i="38"/>
  <c r="NLC7" i="38"/>
  <c r="NLB7" i="38"/>
  <c r="NLA7" i="38"/>
  <c r="NKZ7" i="38"/>
  <c r="NKY7" i="38"/>
  <c r="NKX7" i="38"/>
  <c r="NKW7" i="38"/>
  <c r="NKV7" i="38"/>
  <c r="NKU7" i="38"/>
  <c r="NKT7" i="38"/>
  <c r="NKS7" i="38"/>
  <c r="NKR7" i="38"/>
  <c r="NKQ7" i="38"/>
  <c r="NKP7" i="38"/>
  <c r="NKO7" i="38"/>
  <c r="NKN7" i="38"/>
  <c r="NKM7" i="38"/>
  <c r="NKL7" i="38"/>
  <c r="NKK7" i="38"/>
  <c r="NKJ7" i="38"/>
  <c r="NKI7" i="38"/>
  <c r="NKH7" i="38"/>
  <c r="NKG7" i="38"/>
  <c r="NKF7" i="38"/>
  <c r="NKE7" i="38"/>
  <c r="NKD7" i="38"/>
  <c r="NKC7" i="38"/>
  <c r="NKB7" i="38"/>
  <c r="NKA7" i="38"/>
  <c r="NJZ7" i="38"/>
  <c r="NJY7" i="38"/>
  <c r="NJX7" i="38"/>
  <c r="NJW7" i="38"/>
  <c r="NJV7" i="38"/>
  <c r="NJU7" i="38"/>
  <c r="NJT7" i="38"/>
  <c r="NJS7" i="38"/>
  <c r="NJR7" i="38"/>
  <c r="NJQ7" i="38"/>
  <c r="NJP7" i="38"/>
  <c r="NJO7" i="38"/>
  <c r="NJN7" i="38"/>
  <c r="NJM7" i="38"/>
  <c r="NJL7" i="38"/>
  <c r="NJK7" i="38"/>
  <c r="NJJ7" i="38"/>
  <c r="NJI7" i="38"/>
  <c r="NJH7" i="38"/>
  <c r="NJG7" i="38"/>
  <c r="NJF7" i="38"/>
  <c r="NJE7" i="38"/>
  <c r="NJD7" i="38"/>
  <c r="NJC7" i="38"/>
  <c r="NJB7" i="38"/>
  <c r="NJA7" i="38"/>
  <c r="NIZ7" i="38"/>
  <c r="NIY7" i="38"/>
  <c r="NIX7" i="38"/>
  <c r="NIW7" i="38"/>
  <c r="NIV7" i="38"/>
  <c r="NIU7" i="38"/>
  <c r="NIT7" i="38"/>
  <c r="NIS7" i="38"/>
  <c r="NIR7" i="38"/>
  <c r="NIQ7" i="38"/>
  <c r="NIP7" i="38"/>
  <c r="NIO7" i="38"/>
  <c r="NIN7" i="38"/>
  <c r="NIM7" i="38"/>
  <c r="NIL7" i="38"/>
  <c r="NIK7" i="38"/>
  <c r="NIJ7" i="38"/>
  <c r="NII7" i="38"/>
  <c r="NIH7" i="38"/>
  <c r="NIG7" i="38"/>
  <c r="NIF7" i="38"/>
  <c r="NIE7" i="38"/>
  <c r="NID7" i="38"/>
  <c r="NIC7" i="38"/>
  <c r="NIB7" i="38"/>
  <c r="NIA7" i="38"/>
  <c r="NHZ7" i="38"/>
  <c r="NHY7" i="38"/>
  <c r="NHX7" i="38"/>
  <c r="NHW7" i="38"/>
  <c r="NHV7" i="38"/>
  <c r="NHU7" i="38"/>
  <c r="NHT7" i="38"/>
  <c r="NHS7" i="38"/>
  <c r="NHR7" i="38"/>
  <c r="NHQ7" i="38"/>
  <c r="NHP7" i="38"/>
  <c r="NHO7" i="38"/>
  <c r="NHN7" i="38"/>
  <c r="NHM7" i="38"/>
  <c r="NHL7" i="38"/>
  <c r="NHK7" i="38"/>
  <c r="NHJ7" i="38"/>
  <c r="NHI7" i="38"/>
  <c r="NHH7" i="38"/>
  <c r="NHG7" i="38"/>
  <c r="NHF7" i="38"/>
  <c r="NHE7" i="38"/>
  <c r="NHD7" i="38"/>
  <c r="NHC7" i="38"/>
  <c r="NHB7" i="38"/>
  <c r="NHA7" i="38"/>
  <c r="NGZ7" i="38"/>
  <c r="NGY7" i="38"/>
  <c r="NGX7" i="38"/>
  <c r="NGW7" i="38"/>
  <c r="NGV7" i="38"/>
  <c r="NGU7" i="38"/>
  <c r="NGT7" i="38"/>
  <c r="NGS7" i="38"/>
  <c r="NGR7" i="38"/>
  <c r="NGQ7" i="38"/>
  <c r="NGP7" i="38"/>
  <c r="NGO7" i="38"/>
  <c r="NGN7" i="38"/>
  <c r="NGM7" i="38"/>
  <c r="NGL7" i="38"/>
  <c r="NGK7" i="38"/>
  <c r="NGJ7" i="38"/>
  <c r="NGI7" i="38"/>
  <c r="NGH7" i="38"/>
  <c r="NGG7" i="38"/>
  <c r="NGF7" i="38"/>
  <c r="NGE7" i="38"/>
  <c r="NGD7" i="38"/>
  <c r="NGC7" i="38"/>
  <c r="NGB7" i="38"/>
  <c r="NGA7" i="38"/>
  <c r="NFZ7" i="38"/>
  <c r="NFY7" i="38"/>
  <c r="NFX7" i="38"/>
  <c r="NFW7" i="38"/>
  <c r="NFV7" i="38"/>
  <c r="NFU7" i="38"/>
  <c r="NFT7" i="38"/>
  <c r="NFS7" i="38"/>
  <c r="NFR7" i="38"/>
  <c r="NFQ7" i="38"/>
  <c r="NFP7" i="38"/>
  <c r="NFO7" i="38"/>
  <c r="NFN7" i="38"/>
  <c r="NFM7" i="38"/>
  <c r="NFL7" i="38"/>
  <c r="NFK7" i="38"/>
  <c r="NFJ7" i="38"/>
  <c r="NFI7" i="38"/>
  <c r="NFH7" i="38"/>
  <c r="NFG7" i="38"/>
  <c r="NFF7" i="38"/>
  <c r="NFE7" i="38"/>
  <c r="NFD7" i="38"/>
  <c r="NFC7" i="38"/>
  <c r="NFB7" i="38"/>
  <c r="NFA7" i="38"/>
  <c r="NEZ7" i="38"/>
  <c r="NEY7" i="38"/>
  <c r="NEX7" i="38"/>
  <c r="NEW7" i="38"/>
  <c r="NEV7" i="38"/>
  <c r="NEU7" i="38"/>
  <c r="NET7" i="38"/>
  <c r="NES7" i="38"/>
  <c r="NER7" i="38"/>
  <c r="NEQ7" i="38"/>
  <c r="NEP7" i="38"/>
  <c r="NEO7" i="38"/>
  <c r="NEN7" i="38"/>
  <c r="NEM7" i="38"/>
  <c r="NEL7" i="38"/>
  <c r="NEK7" i="38"/>
  <c r="NEJ7" i="38"/>
  <c r="NEI7" i="38"/>
  <c r="NEH7" i="38"/>
  <c r="NEG7" i="38"/>
  <c r="NEF7" i="38"/>
  <c r="NEE7" i="38"/>
  <c r="NED7" i="38"/>
  <c r="NEC7" i="38"/>
  <c r="NEB7" i="38"/>
  <c r="NEA7" i="38"/>
  <c r="NDZ7" i="38"/>
  <c r="NDY7" i="38"/>
  <c r="NDX7" i="38"/>
  <c r="NDW7" i="38"/>
  <c r="NDV7" i="38"/>
  <c r="NDU7" i="38"/>
  <c r="NDT7" i="38"/>
  <c r="NDS7" i="38"/>
  <c r="NDR7" i="38"/>
  <c r="NDQ7" i="38"/>
  <c r="NDP7" i="38"/>
  <c r="NDO7" i="38"/>
  <c r="NDN7" i="38"/>
  <c r="NDM7" i="38"/>
  <c r="NDL7" i="38"/>
  <c r="NDK7" i="38"/>
  <c r="NDJ7" i="38"/>
  <c r="NDI7" i="38"/>
  <c r="NDH7" i="38"/>
  <c r="NDG7" i="38"/>
  <c r="NDF7" i="38"/>
  <c r="NDE7" i="38"/>
  <c r="NDD7" i="38"/>
  <c r="NDC7" i="38"/>
  <c r="NDB7" i="38"/>
  <c r="NDA7" i="38"/>
  <c r="NCZ7" i="38"/>
  <c r="NCY7" i="38"/>
  <c r="NCX7" i="38"/>
  <c r="NCW7" i="38"/>
  <c r="NCV7" i="38"/>
  <c r="NCU7" i="38"/>
  <c r="NCT7" i="38"/>
  <c r="NCS7" i="38"/>
  <c r="NCR7" i="38"/>
  <c r="NCQ7" i="38"/>
  <c r="NCP7" i="38"/>
  <c r="NCO7" i="38"/>
  <c r="NCN7" i="38"/>
  <c r="NCM7" i="38"/>
  <c r="NCL7" i="38"/>
  <c r="NCK7" i="38"/>
  <c r="NCJ7" i="38"/>
  <c r="NCI7" i="38"/>
  <c r="NCH7" i="38"/>
  <c r="NCG7" i="38"/>
  <c r="NCF7" i="38"/>
  <c r="NCE7" i="38"/>
  <c r="NCD7" i="38"/>
  <c r="NCC7" i="38"/>
  <c r="NCB7" i="38"/>
  <c r="NCA7" i="38"/>
  <c r="NBZ7" i="38"/>
  <c r="NBY7" i="38"/>
  <c r="NBX7" i="38"/>
  <c r="NBW7" i="38"/>
  <c r="NBV7" i="38"/>
  <c r="NBU7" i="38"/>
  <c r="NBT7" i="38"/>
  <c r="NBS7" i="38"/>
  <c r="NBR7" i="38"/>
  <c r="NBQ7" i="38"/>
  <c r="NBP7" i="38"/>
  <c r="NBO7" i="38"/>
  <c r="NBN7" i="38"/>
  <c r="NBM7" i="38"/>
  <c r="NBL7" i="38"/>
  <c r="NBK7" i="38"/>
  <c r="NBJ7" i="38"/>
  <c r="NBI7" i="38"/>
  <c r="NBH7" i="38"/>
  <c r="NBG7" i="38"/>
  <c r="NBF7" i="38"/>
  <c r="NBE7" i="38"/>
  <c r="NBD7" i="38"/>
  <c r="NBC7" i="38"/>
  <c r="NBB7" i="38"/>
  <c r="NBA7" i="38"/>
  <c r="NAZ7" i="38"/>
  <c r="NAY7" i="38"/>
  <c r="NAX7" i="38"/>
  <c r="NAW7" i="38"/>
  <c r="NAV7" i="38"/>
  <c r="NAU7" i="38"/>
  <c r="NAT7" i="38"/>
  <c r="NAS7" i="38"/>
  <c r="NAR7" i="38"/>
  <c r="NAQ7" i="38"/>
  <c r="NAP7" i="38"/>
  <c r="NAO7" i="38"/>
  <c r="NAN7" i="38"/>
  <c r="NAM7" i="38"/>
  <c r="NAL7" i="38"/>
  <c r="NAK7" i="38"/>
  <c r="NAJ7" i="38"/>
  <c r="NAI7" i="38"/>
  <c r="NAH7" i="38"/>
  <c r="NAG7" i="38"/>
  <c r="NAF7" i="38"/>
  <c r="NAE7" i="38"/>
  <c r="NAD7" i="38"/>
  <c r="NAC7" i="38"/>
  <c r="NAB7" i="38"/>
  <c r="NAA7" i="38"/>
  <c r="MZZ7" i="38"/>
  <c r="MZY7" i="38"/>
  <c r="MZX7" i="38"/>
  <c r="MZW7" i="38"/>
  <c r="MZV7" i="38"/>
  <c r="MZU7" i="38"/>
  <c r="MZT7" i="38"/>
  <c r="MZS7" i="38"/>
  <c r="MZR7" i="38"/>
  <c r="MZQ7" i="38"/>
  <c r="MZP7" i="38"/>
  <c r="MZO7" i="38"/>
  <c r="MZN7" i="38"/>
  <c r="MZM7" i="38"/>
  <c r="MZL7" i="38"/>
  <c r="MZK7" i="38"/>
  <c r="MZJ7" i="38"/>
  <c r="MZI7" i="38"/>
  <c r="MZH7" i="38"/>
  <c r="MZG7" i="38"/>
  <c r="MZF7" i="38"/>
  <c r="MZE7" i="38"/>
  <c r="MZD7" i="38"/>
  <c r="MZC7" i="38"/>
  <c r="MZB7" i="38"/>
  <c r="MZA7" i="38"/>
  <c r="MYZ7" i="38"/>
  <c r="MYY7" i="38"/>
  <c r="MYX7" i="38"/>
  <c r="MYW7" i="38"/>
  <c r="MYV7" i="38"/>
  <c r="MYU7" i="38"/>
  <c r="MYT7" i="38"/>
  <c r="MYS7" i="38"/>
  <c r="MYR7" i="38"/>
  <c r="MYQ7" i="38"/>
  <c r="MYP7" i="38"/>
  <c r="MYO7" i="38"/>
  <c r="MYN7" i="38"/>
  <c r="MYM7" i="38"/>
  <c r="MYL7" i="38"/>
  <c r="MYK7" i="38"/>
  <c r="MYJ7" i="38"/>
  <c r="MYI7" i="38"/>
  <c r="MYH7" i="38"/>
  <c r="MYG7" i="38"/>
  <c r="MYF7" i="38"/>
  <c r="MYE7" i="38"/>
  <c r="MYD7" i="38"/>
  <c r="MYC7" i="38"/>
  <c r="MYB7" i="38"/>
  <c r="MYA7" i="38"/>
  <c r="MXZ7" i="38"/>
  <c r="MXY7" i="38"/>
  <c r="MXX7" i="38"/>
  <c r="MXW7" i="38"/>
  <c r="MXV7" i="38"/>
  <c r="MXU7" i="38"/>
  <c r="MXT7" i="38"/>
  <c r="MXS7" i="38"/>
  <c r="MXR7" i="38"/>
  <c r="MXQ7" i="38"/>
  <c r="MXP7" i="38"/>
  <c r="MXO7" i="38"/>
  <c r="MXN7" i="38"/>
  <c r="MXM7" i="38"/>
  <c r="MXL7" i="38"/>
  <c r="MXK7" i="38"/>
  <c r="MXJ7" i="38"/>
  <c r="MXI7" i="38"/>
  <c r="MXH7" i="38"/>
  <c r="MXG7" i="38"/>
  <c r="MXF7" i="38"/>
  <c r="MXE7" i="38"/>
  <c r="MXD7" i="38"/>
  <c r="MXC7" i="38"/>
  <c r="MXB7" i="38"/>
  <c r="MXA7" i="38"/>
  <c r="MWZ7" i="38"/>
  <c r="MWY7" i="38"/>
  <c r="MWX7" i="38"/>
  <c r="MWW7" i="38"/>
  <c r="MWV7" i="38"/>
  <c r="MWU7" i="38"/>
  <c r="MWT7" i="38"/>
  <c r="MWS7" i="38"/>
  <c r="MWR7" i="38"/>
  <c r="MWQ7" i="38"/>
  <c r="MWP7" i="38"/>
  <c r="MWO7" i="38"/>
  <c r="MWN7" i="38"/>
  <c r="MWM7" i="38"/>
  <c r="MWL7" i="38"/>
  <c r="MWK7" i="38"/>
  <c r="MWJ7" i="38"/>
  <c r="MWI7" i="38"/>
  <c r="MWH7" i="38"/>
  <c r="MWG7" i="38"/>
  <c r="MWF7" i="38"/>
  <c r="MWE7" i="38"/>
  <c r="MWD7" i="38"/>
  <c r="MWC7" i="38"/>
  <c r="MWB7" i="38"/>
  <c r="MWA7" i="38"/>
  <c r="MVZ7" i="38"/>
  <c r="MVY7" i="38"/>
  <c r="MVX7" i="38"/>
  <c r="MVW7" i="38"/>
  <c r="MVV7" i="38"/>
  <c r="MVU7" i="38"/>
  <c r="MVT7" i="38"/>
  <c r="MVS7" i="38"/>
  <c r="MVR7" i="38"/>
  <c r="MVQ7" i="38"/>
  <c r="MVP7" i="38"/>
  <c r="MVO7" i="38"/>
  <c r="MVN7" i="38"/>
  <c r="MVM7" i="38"/>
  <c r="MVL7" i="38"/>
  <c r="MVK7" i="38"/>
  <c r="MVJ7" i="38"/>
  <c r="MVI7" i="38"/>
  <c r="MVH7" i="38"/>
  <c r="MVG7" i="38"/>
  <c r="MVF7" i="38"/>
  <c r="MVE7" i="38"/>
  <c r="MVD7" i="38"/>
  <c r="MVC7" i="38"/>
  <c r="MVB7" i="38"/>
  <c r="MVA7" i="38"/>
  <c r="MUZ7" i="38"/>
  <c r="MUY7" i="38"/>
  <c r="MUX7" i="38"/>
  <c r="MUW7" i="38"/>
  <c r="MUV7" i="38"/>
  <c r="MUU7" i="38"/>
  <c r="MUT7" i="38"/>
  <c r="MUS7" i="38"/>
  <c r="MUR7" i="38"/>
  <c r="MUQ7" i="38"/>
  <c r="MUP7" i="38"/>
  <c r="MUO7" i="38"/>
  <c r="MUN7" i="38"/>
  <c r="MUM7" i="38"/>
  <c r="MUL7" i="38"/>
  <c r="MUK7" i="38"/>
  <c r="MUJ7" i="38"/>
  <c r="MUI7" i="38"/>
  <c r="MUH7" i="38"/>
  <c r="MUG7" i="38"/>
  <c r="MUF7" i="38"/>
  <c r="MUE7" i="38"/>
  <c r="MUD7" i="38"/>
  <c r="MUC7" i="38"/>
  <c r="MUB7" i="38"/>
  <c r="MUA7" i="38"/>
  <c r="MTZ7" i="38"/>
  <c r="MTY7" i="38"/>
  <c r="MTX7" i="38"/>
  <c r="MTW7" i="38"/>
  <c r="MTV7" i="38"/>
  <c r="MTU7" i="38"/>
  <c r="MTT7" i="38"/>
  <c r="MTS7" i="38"/>
  <c r="MTR7" i="38"/>
  <c r="MTQ7" i="38"/>
  <c r="MTP7" i="38"/>
  <c r="MTO7" i="38"/>
  <c r="MTN7" i="38"/>
  <c r="MTM7" i="38"/>
  <c r="MTL7" i="38"/>
  <c r="MTK7" i="38"/>
  <c r="MTJ7" i="38"/>
  <c r="MTI7" i="38"/>
  <c r="MTH7" i="38"/>
  <c r="MTG7" i="38"/>
  <c r="MTF7" i="38"/>
  <c r="MTE7" i="38"/>
  <c r="MTD7" i="38"/>
  <c r="MTC7" i="38"/>
  <c r="MTB7" i="38"/>
  <c r="MTA7" i="38"/>
  <c r="MSZ7" i="38"/>
  <c r="MSY7" i="38"/>
  <c r="MSX7" i="38"/>
  <c r="MSW7" i="38"/>
  <c r="MSV7" i="38"/>
  <c r="MSU7" i="38"/>
  <c r="MST7" i="38"/>
  <c r="MSS7" i="38"/>
  <c r="MSR7" i="38"/>
  <c r="MSQ7" i="38"/>
  <c r="MSP7" i="38"/>
  <c r="MSO7" i="38"/>
  <c r="MSN7" i="38"/>
  <c r="MSM7" i="38"/>
  <c r="MSL7" i="38"/>
  <c r="MSK7" i="38"/>
  <c r="MSJ7" i="38"/>
  <c r="MSI7" i="38"/>
  <c r="MSH7" i="38"/>
  <c r="MSG7" i="38"/>
  <c r="MSF7" i="38"/>
  <c r="MSE7" i="38"/>
  <c r="MSD7" i="38"/>
  <c r="MSC7" i="38"/>
  <c r="MSB7" i="38"/>
  <c r="MSA7" i="38"/>
  <c r="MRZ7" i="38"/>
  <c r="MRY7" i="38"/>
  <c r="MRX7" i="38"/>
  <c r="MRW7" i="38"/>
  <c r="MRV7" i="38"/>
  <c r="MRU7" i="38"/>
  <c r="MRT7" i="38"/>
  <c r="MRS7" i="38"/>
  <c r="MRR7" i="38"/>
  <c r="MRQ7" i="38"/>
  <c r="MRP7" i="38"/>
  <c r="MRO7" i="38"/>
  <c r="MRN7" i="38"/>
  <c r="MRM7" i="38"/>
  <c r="MRL7" i="38"/>
  <c r="MRK7" i="38"/>
  <c r="MRJ7" i="38"/>
  <c r="MRI7" i="38"/>
  <c r="MRH7" i="38"/>
  <c r="MRG7" i="38"/>
  <c r="MRF7" i="38"/>
  <c r="MRE7" i="38"/>
  <c r="MRD7" i="38"/>
  <c r="MRC7" i="38"/>
  <c r="MRB7" i="38"/>
  <c r="MRA7" i="38"/>
  <c r="MQZ7" i="38"/>
  <c r="MQY7" i="38"/>
  <c r="MQX7" i="38"/>
  <c r="MQW7" i="38"/>
  <c r="MQV7" i="38"/>
  <c r="MQU7" i="38"/>
  <c r="MQT7" i="38"/>
  <c r="MQS7" i="38"/>
  <c r="MQR7" i="38"/>
  <c r="MQQ7" i="38"/>
  <c r="MQP7" i="38"/>
  <c r="MQO7" i="38"/>
  <c r="MQN7" i="38"/>
  <c r="MQM7" i="38"/>
  <c r="MQL7" i="38"/>
  <c r="MQK7" i="38"/>
  <c r="MQJ7" i="38"/>
  <c r="MQI7" i="38"/>
  <c r="MQH7" i="38"/>
  <c r="MQG7" i="38"/>
  <c r="MQF7" i="38"/>
  <c r="MQE7" i="38"/>
  <c r="MQD7" i="38"/>
  <c r="MQC7" i="38"/>
  <c r="MQB7" i="38"/>
  <c r="MQA7" i="38"/>
  <c r="MPZ7" i="38"/>
  <c r="MPY7" i="38"/>
  <c r="MPX7" i="38"/>
  <c r="MPW7" i="38"/>
  <c r="MPV7" i="38"/>
  <c r="MPU7" i="38"/>
  <c r="MPT7" i="38"/>
  <c r="MPS7" i="38"/>
  <c r="MPR7" i="38"/>
  <c r="MPQ7" i="38"/>
  <c r="MPP7" i="38"/>
  <c r="MPO7" i="38"/>
  <c r="MPN7" i="38"/>
  <c r="MPM7" i="38"/>
  <c r="MPL7" i="38"/>
  <c r="MPK7" i="38"/>
  <c r="MPJ7" i="38"/>
  <c r="MPI7" i="38"/>
  <c r="MPH7" i="38"/>
  <c r="MPG7" i="38"/>
  <c r="MPF7" i="38"/>
  <c r="MPE7" i="38"/>
  <c r="MPD7" i="38"/>
  <c r="MPC7" i="38"/>
  <c r="MPB7" i="38"/>
  <c r="MPA7" i="38"/>
  <c r="MOZ7" i="38"/>
  <c r="MOY7" i="38"/>
  <c r="MOX7" i="38"/>
  <c r="MOW7" i="38"/>
  <c r="MOV7" i="38"/>
  <c r="MOU7" i="38"/>
  <c r="MOT7" i="38"/>
  <c r="MOS7" i="38"/>
  <c r="MOR7" i="38"/>
  <c r="MOQ7" i="38"/>
  <c r="MOP7" i="38"/>
  <c r="MOO7" i="38"/>
  <c r="MON7" i="38"/>
  <c r="MOM7" i="38"/>
  <c r="MOL7" i="38"/>
  <c r="MOK7" i="38"/>
  <c r="MOJ7" i="38"/>
  <c r="MOI7" i="38"/>
  <c r="MOH7" i="38"/>
  <c r="MOG7" i="38"/>
  <c r="MOF7" i="38"/>
  <c r="MOE7" i="38"/>
  <c r="MOD7" i="38"/>
  <c r="MOC7" i="38"/>
  <c r="MOB7" i="38"/>
  <c r="MOA7" i="38"/>
  <c r="MNZ7" i="38"/>
  <c r="MNY7" i="38"/>
  <c r="MNX7" i="38"/>
  <c r="MNW7" i="38"/>
  <c r="MNV7" i="38"/>
  <c r="MNU7" i="38"/>
  <c r="MNT7" i="38"/>
  <c r="MNS7" i="38"/>
  <c r="MNR7" i="38"/>
  <c r="MNQ7" i="38"/>
  <c r="MNP7" i="38"/>
  <c r="MNO7" i="38"/>
  <c r="MNN7" i="38"/>
  <c r="MNM7" i="38"/>
  <c r="MNL7" i="38"/>
  <c r="MNK7" i="38"/>
  <c r="MNJ7" i="38"/>
  <c r="MNI7" i="38"/>
  <c r="MNH7" i="38"/>
  <c r="MNG7" i="38"/>
  <c r="MNF7" i="38"/>
  <c r="MNE7" i="38"/>
  <c r="MND7" i="38"/>
  <c r="MNC7" i="38"/>
  <c r="MNB7" i="38"/>
  <c r="MNA7" i="38"/>
  <c r="MMZ7" i="38"/>
  <c r="MMY7" i="38"/>
  <c r="MMX7" i="38"/>
  <c r="MMW7" i="38"/>
  <c r="MMV7" i="38"/>
  <c r="MMU7" i="38"/>
  <c r="MMT7" i="38"/>
  <c r="MMS7" i="38"/>
  <c r="MMR7" i="38"/>
  <c r="MMQ7" i="38"/>
  <c r="MMP7" i="38"/>
  <c r="MMO7" i="38"/>
  <c r="MMN7" i="38"/>
  <c r="MMM7" i="38"/>
  <c r="MML7" i="38"/>
  <c r="MMK7" i="38"/>
  <c r="MMJ7" i="38"/>
  <c r="MMI7" i="38"/>
  <c r="MMH7" i="38"/>
  <c r="MMG7" i="38"/>
  <c r="MMF7" i="38"/>
  <c r="MME7" i="38"/>
  <c r="MMD7" i="38"/>
  <c r="MMC7" i="38"/>
  <c r="MMB7" i="38"/>
  <c r="MMA7" i="38"/>
  <c r="MLZ7" i="38"/>
  <c r="MLY7" i="38"/>
  <c r="MLX7" i="38"/>
  <c r="MLW7" i="38"/>
  <c r="MLV7" i="38"/>
  <c r="MLU7" i="38"/>
  <c r="MLT7" i="38"/>
  <c r="MLS7" i="38"/>
  <c r="MLR7" i="38"/>
  <c r="MLQ7" i="38"/>
  <c r="MLP7" i="38"/>
  <c r="MLO7" i="38"/>
  <c r="MLN7" i="38"/>
  <c r="MLM7" i="38"/>
  <c r="MLL7" i="38"/>
  <c r="MLK7" i="38"/>
  <c r="MLJ7" i="38"/>
  <c r="MLI7" i="38"/>
  <c r="MLH7" i="38"/>
  <c r="MLG7" i="38"/>
  <c r="MLF7" i="38"/>
  <c r="MLE7" i="38"/>
  <c r="MLD7" i="38"/>
  <c r="MLC7" i="38"/>
  <c r="MLB7" i="38"/>
  <c r="MLA7" i="38"/>
  <c r="MKZ7" i="38"/>
  <c r="MKY7" i="38"/>
  <c r="MKX7" i="38"/>
  <c r="MKW7" i="38"/>
  <c r="MKV7" i="38"/>
  <c r="MKU7" i="38"/>
  <c r="MKT7" i="38"/>
  <c r="MKS7" i="38"/>
  <c r="MKR7" i="38"/>
  <c r="MKQ7" i="38"/>
  <c r="MKP7" i="38"/>
  <c r="MKO7" i="38"/>
  <c r="MKN7" i="38"/>
  <c r="MKM7" i="38"/>
  <c r="MKL7" i="38"/>
  <c r="MKK7" i="38"/>
  <c r="MKJ7" i="38"/>
  <c r="MKI7" i="38"/>
  <c r="MKH7" i="38"/>
  <c r="MKG7" i="38"/>
  <c r="MKF7" i="38"/>
  <c r="MKE7" i="38"/>
  <c r="MKD7" i="38"/>
  <c r="MKC7" i="38"/>
  <c r="MKB7" i="38"/>
  <c r="MKA7" i="38"/>
  <c r="MJZ7" i="38"/>
  <c r="MJY7" i="38"/>
  <c r="MJX7" i="38"/>
  <c r="MJW7" i="38"/>
  <c r="MJV7" i="38"/>
  <c r="MJU7" i="38"/>
  <c r="MJT7" i="38"/>
  <c r="MJS7" i="38"/>
  <c r="MJR7" i="38"/>
  <c r="MJQ7" i="38"/>
  <c r="MJP7" i="38"/>
  <c r="MJO7" i="38"/>
  <c r="MJN7" i="38"/>
  <c r="MJM7" i="38"/>
  <c r="MJL7" i="38"/>
  <c r="MJK7" i="38"/>
  <c r="MJJ7" i="38"/>
  <c r="MJI7" i="38"/>
  <c r="MJH7" i="38"/>
  <c r="MJG7" i="38"/>
  <c r="MJF7" i="38"/>
  <c r="MJE7" i="38"/>
  <c r="MJD7" i="38"/>
  <c r="MJC7" i="38"/>
  <c r="MJB7" i="38"/>
  <c r="MJA7" i="38"/>
  <c r="MIZ7" i="38"/>
  <c r="MIY7" i="38"/>
  <c r="MIX7" i="38"/>
  <c r="MIW7" i="38"/>
  <c r="MIV7" i="38"/>
  <c r="MIU7" i="38"/>
  <c r="MIT7" i="38"/>
  <c r="MIS7" i="38"/>
  <c r="MIR7" i="38"/>
  <c r="MIQ7" i="38"/>
  <c r="MIP7" i="38"/>
  <c r="MIO7" i="38"/>
  <c r="MIN7" i="38"/>
  <c r="MIM7" i="38"/>
  <c r="MIL7" i="38"/>
  <c r="MIK7" i="38"/>
  <c r="MIJ7" i="38"/>
  <c r="MII7" i="38"/>
  <c r="MIH7" i="38"/>
  <c r="MIG7" i="38"/>
  <c r="MIF7" i="38"/>
  <c r="MIE7" i="38"/>
  <c r="MID7" i="38"/>
  <c r="MIC7" i="38"/>
  <c r="MIB7" i="38"/>
  <c r="MIA7" i="38"/>
  <c r="MHZ7" i="38"/>
  <c r="MHY7" i="38"/>
  <c r="MHX7" i="38"/>
  <c r="MHW7" i="38"/>
  <c r="MHV7" i="38"/>
  <c r="MHU7" i="38"/>
  <c r="MHT7" i="38"/>
  <c r="MHS7" i="38"/>
  <c r="MHR7" i="38"/>
  <c r="MHQ7" i="38"/>
  <c r="MHP7" i="38"/>
  <c r="MHO7" i="38"/>
  <c r="MHN7" i="38"/>
  <c r="MHM7" i="38"/>
  <c r="MHL7" i="38"/>
  <c r="MHK7" i="38"/>
  <c r="MHJ7" i="38"/>
  <c r="MHI7" i="38"/>
  <c r="MHH7" i="38"/>
  <c r="MHG7" i="38"/>
  <c r="MHF7" i="38"/>
  <c r="MHE7" i="38"/>
  <c r="MHD7" i="38"/>
  <c r="MHC7" i="38"/>
  <c r="MHB7" i="38"/>
  <c r="MHA7" i="38"/>
  <c r="MGZ7" i="38"/>
  <c r="MGY7" i="38"/>
  <c r="MGX7" i="38"/>
  <c r="MGW7" i="38"/>
  <c r="MGV7" i="38"/>
  <c r="MGU7" i="38"/>
  <c r="MGT7" i="38"/>
  <c r="MGS7" i="38"/>
  <c r="MGR7" i="38"/>
  <c r="MGQ7" i="38"/>
  <c r="MGP7" i="38"/>
  <c r="MGO7" i="38"/>
  <c r="MGN7" i="38"/>
  <c r="MGM7" i="38"/>
  <c r="MGL7" i="38"/>
  <c r="MGK7" i="38"/>
  <c r="MGJ7" i="38"/>
  <c r="MGI7" i="38"/>
  <c r="MGH7" i="38"/>
  <c r="MGG7" i="38"/>
  <c r="MGF7" i="38"/>
  <c r="MGE7" i="38"/>
  <c r="MGD7" i="38"/>
  <c r="MGC7" i="38"/>
  <c r="MGB7" i="38"/>
  <c r="MGA7" i="38"/>
  <c r="MFZ7" i="38"/>
  <c r="MFY7" i="38"/>
  <c r="MFX7" i="38"/>
  <c r="MFW7" i="38"/>
  <c r="MFV7" i="38"/>
  <c r="MFU7" i="38"/>
  <c r="MFT7" i="38"/>
  <c r="MFS7" i="38"/>
  <c r="MFR7" i="38"/>
  <c r="MFQ7" i="38"/>
  <c r="MFP7" i="38"/>
  <c r="MFO7" i="38"/>
  <c r="MFN7" i="38"/>
  <c r="MFM7" i="38"/>
  <c r="MFL7" i="38"/>
  <c r="MFK7" i="38"/>
  <c r="MFJ7" i="38"/>
  <c r="MFI7" i="38"/>
  <c r="MFH7" i="38"/>
  <c r="MFG7" i="38"/>
  <c r="MFF7" i="38"/>
  <c r="MFE7" i="38"/>
  <c r="MFD7" i="38"/>
  <c r="MFC7" i="38"/>
  <c r="MFB7" i="38"/>
  <c r="MFA7" i="38"/>
  <c r="MEZ7" i="38"/>
  <c r="MEY7" i="38"/>
  <c r="MEX7" i="38"/>
  <c r="MEW7" i="38"/>
  <c r="MEV7" i="38"/>
  <c r="MEU7" i="38"/>
  <c r="MET7" i="38"/>
  <c r="MES7" i="38"/>
  <c r="MER7" i="38"/>
  <c r="MEQ7" i="38"/>
  <c r="MEP7" i="38"/>
  <c r="MEO7" i="38"/>
  <c r="MEN7" i="38"/>
  <c r="MEM7" i="38"/>
  <c r="MEL7" i="38"/>
  <c r="MEK7" i="38"/>
  <c r="MEJ7" i="38"/>
  <c r="MEI7" i="38"/>
  <c r="MEH7" i="38"/>
  <c r="MEG7" i="38"/>
  <c r="MEF7" i="38"/>
  <c r="MEE7" i="38"/>
  <c r="MED7" i="38"/>
  <c r="MEC7" i="38"/>
  <c r="MEB7" i="38"/>
  <c r="MEA7" i="38"/>
  <c r="MDZ7" i="38"/>
  <c r="MDY7" i="38"/>
  <c r="MDX7" i="38"/>
  <c r="MDW7" i="38"/>
  <c r="MDV7" i="38"/>
  <c r="MDU7" i="38"/>
  <c r="MDT7" i="38"/>
  <c r="MDS7" i="38"/>
  <c r="MDR7" i="38"/>
  <c r="MDQ7" i="38"/>
  <c r="MDP7" i="38"/>
  <c r="MDO7" i="38"/>
  <c r="MDN7" i="38"/>
  <c r="MDM7" i="38"/>
  <c r="MDL7" i="38"/>
  <c r="MDK7" i="38"/>
  <c r="MDJ7" i="38"/>
  <c r="MDI7" i="38"/>
  <c r="MDH7" i="38"/>
  <c r="MDG7" i="38"/>
  <c r="MDF7" i="38"/>
  <c r="MDE7" i="38"/>
  <c r="MDD7" i="38"/>
  <c r="MDC7" i="38"/>
  <c r="MDB7" i="38"/>
  <c r="MDA7" i="38"/>
  <c r="MCZ7" i="38"/>
  <c r="MCY7" i="38"/>
  <c r="MCX7" i="38"/>
  <c r="MCW7" i="38"/>
  <c r="MCV7" i="38"/>
  <c r="MCU7" i="38"/>
  <c r="MCT7" i="38"/>
  <c r="MCS7" i="38"/>
  <c r="MCR7" i="38"/>
  <c r="MCQ7" i="38"/>
  <c r="MCP7" i="38"/>
  <c r="MCO7" i="38"/>
  <c r="MCN7" i="38"/>
  <c r="MCM7" i="38"/>
  <c r="MCL7" i="38"/>
  <c r="MCK7" i="38"/>
  <c r="MCJ7" i="38"/>
  <c r="MCI7" i="38"/>
  <c r="MCH7" i="38"/>
  <c r="MCG7" i="38"/>
  <c r="MCF7" i="38"/>
  <c r="MCE7" i="38"/>
  <c r="MCD7" i="38"/>
  <c r="MCC7" i="38"/>
  <c r="MCB7" i="38"/>
  <c r="MCA7" i="38"/>
  <c r="MBZ7" i="38"/>
  <c r="MBY7" i="38"/>
  <c r="MBX7" i="38"/>
  <c r="MBW7" i="38"/>
  <c r="MBV7" i="38"/>
  <c r="MBU7" i="38"/>
  <c r="MBT7" i="38"/>
  <c r="MBS7" i="38"/>
  <c r="MBR7" i="38"/>
  <c r="MBQ7" i="38"/>
  <c r="MBP7" i="38"/>
  <c r="MBO7" i="38"/>
  <c r="MBN7" i="38"/>
  <c r="MBM7" i="38"/>
  <c r="MBL7" i="38"/>
  <c r="MBK7" i="38"/>
  <c r="MBJ7" i="38"/>
  <c r="MBI7" i="38"/>
  <c r="MBH7" i="38"/>
  <c r="MBG7" i="38"/>
  <c r="MBF7" i="38"/>
  <c r="MBE7" i="38"/>
  <c r="MBD7" i="38"/>
  <c r="MBC7" i="38"/>
  <c r="MBB7" i="38"/>
  <c r="MBA7" i="38"/>
  <c r="MAZ7" i="38"/>
  <c r="MAY7" i="38"/>
  <c r="MAX7" i="38"/>
  <c r="MAW7" i="38"/>
  <c r="MAV7" i="38"/>
  <c r="MAU7" i="38"/>
  <c r="MAT7" i="38"/>
  <c r="MAS7" i="38"/>
  <c r="MAR7" i="38"/>
  <c r="MAQ7" i="38"/>
  <c r="MAP7" i="38"/>
  <c r="MAO7" i="38"/>
  <c r="MAN7" i="38"/>
  <c r="MAM7" i="38"/>
  <c r="MAL7" i="38"/>
  <c r="MAK7" i="38"/>
  <c r="MAJ7" i="38"/>
  <c r="MAI7" i="38"/>
  <c r="MAH7" i="38"/>
  <c r="MAG7" i="38"/>
  <c r="MAF7" i="38"/>
  <c r="MAE7" i="38"/>
  <c r="MAD7" i="38"/>
  <c r="MAC7" i="38"/>
  <c r="MAB7" i="38"/>
  <c r="MAA7" i="38"/>
  <c r="LZZ7" i="38"/>
  <c r="LZY7" i="38"/>
  <c r="LZX7" i="38"/>
  <c r="LZW7" i="38"/>
  <c r="LZV7" i="38"/>
  <c r="LZU7" i="38"/>
  <c r="LZT7" i="38"/>
  <c r="LZS7" i="38"/>
  <c r="LZR7" i="38"/>
  <c r="LZQ7" i="38"/>
  <c r="LZP7" i="38"/>
  <c r="LZO7" i="38"/>
  <c r="LZN7" i="38"/>
  <c r="LZM7" i="38"/>
  <c r="LZL7" i="38"/>
  <c r="LZK7" i="38"/>
  <c r="LZJ7" i="38"/>
  <c r="LZI7" i="38"/>
  <c r="LZH7" i="38"/>
  <c r="LZG7" i="38"/>
  <c r="LZF7" i="38"/>
  <c r="LZE7" i="38"/>
  <c r="LZD7" i="38"/>
  <c r="LZC7" i="38"/>
  <c r="LZB7" i="38"/>
  <c r="LZA7" i="38"/>
  <c r="LYZ7" i="38"/>
  <c r="LYY7" i="38"/>
  <c r="LYX7" i="38"/>
  <c r="LYW7" i="38"/>
  <c r="LYV7" i="38"/>
  <c r="LYU7" i="38"/>
  <c r="LYT7" i="38"/>
  <c r="LYS7" i="38"/>
  <c r="LYR7" i="38"/>
  <c r="LYQ7" i="38"/>
  <c r="LYP7" i="38"/>
  <c r="LYO7" i="38"/>
  <c r="LYN7" i="38"/>
  <c r="LYM7" i="38"/>
  <c r="LYL7" i="38"/>
  <c r="LYK7" i="38"/>
  <c r="LYJ7" i="38"/>
  <c r="LYI7" i="38"/>
  <c r="LYH7" i="38"/>
  <c r="LYG7" i="38"/>
  <c r="LYF7" i="38"/>
  <c r="LYE7" i="38"/>
  <c r="LYD7" i="38"/>
  <c r="LYC7" i="38"/>
  <c r="LYB7" i="38"/>
  <c r="LYA7" i="38"/>
  <c r="LXZ7" i="38"/>
  <c r="LXY7" i="38"/>
  <c r="LXX7" i="38"/>
  <c r="LXW7" i="38"/>
  <c r="LXV7" i="38"/>
  <c r="LXU7" i="38"/>
  <c r="LXT7" i="38"/>
  <c r="LXS7" i="38"/>
  <c r="LXR7" i="38"/>
  <c r="LXQ7" i="38"/>
  <c r="LXP7" i="38"/>
  <c r="LXO7" i="38"/>
  <c r="LXN7" i="38"/>
  <c r="LXM7" i="38"/>
  <c r="LXL7" i="38"/>
  <c r="LXK7" i="38"/>
  <c r="LXJ7" i="38"/>
  <c r="LXI7" i="38"/>
  <c r="LXH7" i="38"/>
  <c r="LXG7" i="38"/>
  <c r="LXF7" i="38"/>
  <c r="LXE7" i="38"/>
  <c r="LXD7" i="38"/>
  <c r="LXC7" i="38"/>
  <c r="LXB7" i="38"/>
  <c r="LXA7" i="38"/>
  <c r="LWZ7" i="38"/>
  <c r="LWY7" i="38"/>
  <c r="LWX7" i="38"/>
  <c r="LWW7" i="38"/>
  <c r="LWV7" i="38"/>
  <c r="LWU7" i="38"/>
  <c r="LWT7" i="38"/>
  <c r="LWS7" i="38"/>
  <c r="LWR7" i="38"/>
  <c r="LWQ7" i="38"/>
  <c r="LWP7" i="38"/>
  <c r="LWO7" i="38"/>
  <c r="LWN7" i="38"/>
  <c r="LWM7" i="38"/>
  <c r="LWL7" i="38"/>
  <c r="LWK7" i="38"/>
  <c r="LWJ7" i="38"/>
  <c r="LWI7" i="38"/>
  <c r="LWH7" i="38"/>
  <c r="LWG7" i="38"/>
  <c r="LWF7" i="38"/>
  <c r="LWE7" i="38"/>
  <c r="LWD7" i="38"/>
  <c r="LWC7" i="38"/>
  <c r="LWB7" i="38"/>
  <c r="LWA7" i="38"/>
  <c r="LVZ7" i="38"/>
  <c r="LVY7" i="38"/>
  <c r="LVX7" i="38"/>
  <c r="LVW7" i="38"/>
  <c r="LVV7" i="38"/>
  <c r="LVU7" i="38"/>
  <c r="LVT7" i="38"/>
  <c r="LVS7" i="38"/>
  <c r="LVR7" i="38"/>
  <c r="LVQ7" i="38"/>
  <c r="LVP7" i="38"/>
  <c r="LVO7" i="38"/>
  <c r="LVN7" i="38"/>
  <c r="LVM7" i="38"/>
  <c r="LVL7" i="38"/>
  <c r="LVK7" i="38"/>
  <c r="LVJ7" i="38"/>
  <c r="LVI7" i="38"/>
  <c r="LVH7" i="38"/>
  <c r="LVG7" i="38"/>
  <c r="LVF7" i="38"/>
  <c r="LVE7" i="38"/>
  <c r="LVD7" i="38"/>
  <c r="LVC7" i="38"/>
  <c r="LVB7" i="38"/>
  <c r="LVA7" i="38"/>
  <c r="LUZ7" i="38"/>
  <c r="LUY7" i="38"/>
  <c r="LUX7" i="38"/>
  <c r="LUW7" i="38"/>
  <c r="LUV7" i="38"/>
  <c r="LUU7" i="38"/>
  <c r="LUT7" i="38"/>
  <c r="LUS7" i="38"/>
  <c r="LUR7" i="38"/>
  <c r="LUQ7" i="38"/>
  <c r="LUP7" i="38"/>
  <c r="LUO7" i="38"/>
  <c r="LUN7" i="38"/>
  <c r="LUM7" i="38"/>
  <c r="LUL7" i="38"/>
  <c r="LUK7" i="38"/>
  <c r="LUJ7" i="38"/>
  <c r="LUI7" i="38"/>
  <c r="LUH7" i="38"/>
  <c r="LUG7" i="38"/>
  <c r="LUF7" i="38"/>
  <c r="LUE7" i="38"/>
  <c r="LUD7" i="38"/>
  <c r="LUC7" i="38"/>
  <c r="LUB7" i="38"/>
  <c r="LUA7" i="38"/>
  <c r="LTZ7" i="38"/>
  <c r="LTY7" i="38"/>
  <c r="LTX7" i="38"/>
  <c r="LTW7" i="38"/>
  <c r="LTV7" i="38"/>
  <c r="LTU7" i="38"/>
  <c r="LTT7" i="38"/>
  <c r="LTS7" i="38"/>
  <c r="LTR7" i="38"/>
  <c r="LTQ7" i="38"/>
  <c r="LTP7" i="38"/>
  <c r="LTO7" i="38"/>
  <c r="LTN7" i="38"/>
  <c r="LTM7" i="38"/>
  <c r="LTL7" i="38"/>
  <c r="LTK7" i="38"/>
  <c r="LTJ7" i="38"/>
  <c r="LTI7" i="38"/>
  <c r="LTH7" i="38"/>
  <c r="LTG7" i="38"/>
  <c r="LTF7" i="38"/>
  <c r="LTE7" i="38"/>
  <c r="LTD7" i="38"/>
  <c r="LTC7" i="38"/>
  <c r="LTB7" i="38"/>
  <c r="LTA7" i="38"/>
  <c r="LSZ7" i="38"/>
  <c r="LSY7" i="38"/>
  <c r="LSX7" i="38"/>
  <c r="LSW7" i="38"/>
  <c r="LSV7" i="38"/>
  <c r="LSU7" i="38"/>
  <c r="LST7" i="38"/>
  <c r="LSS7" i="38"/>
  <c r="LSR7" i="38"/>
  <c r="LSQ7" i="38"/>
  <c r="LSP7" i="38"/>
  <c r="LSO7" i="38"/>
  <c r="LSN7" i="38"/>
  <c r="LSM7" i="38"/>
  <c r="LSL7" i="38"/>
  <c r="LSK7" i="38"/>
  <c r="LSJ7" i="38"/>
  <c r="LSI7" i="38"/>
  <c r="LSH7" i="38"/>
  <c r="LSG7" i="38"/>
  <c r="LSF7" i="38"/>
  <c r="LSE7" i="38"/>
  <c r="LSD7" i="38"/>
  <c r="LSC7" i="38"/>
  <c r="LSB7" i="38"/>
  <c r="LSA7" i="38"/>
  <c r="LRZ7" i="38"/>
  <c r="LRY7" i="38"/>
  <c r="LRX7" i="38"/>
  <c r="LRW7" i="38"/>
  <c r="LRV7" i="38"/>
  <c r="LRU7" i="38"/>
  <c r="LRT7" i="38"/>
  <c r="LRS7" i="38"/>
  <c r="LRR7" i="38"/>
  <c r="LRQ7" i="38"/>
  <c r="LRP7" i="38"/>
  <c r="LRO7" i="38"/>
  <c r="LRN7" i="38"/>
  <c r="LRM7" i="38"/>
  <c r="LRL7" i="38"/>
  <c r="LRK7" i="38"/>
  <c r="LRJ7" i="38"/>
  <c r="LRI7" i="38"/>
  <c r="LRH7" i="38"/>
  <c r="LRG7" i="38"/>
  <c r="LRF7" i="38"/>
  <c r="LRE7" i="38"/>
  <c r="LRD7" i="38"/>
  <c r="LRC7" i="38"/>
  <c r="LRB7" i="38"/>
  <c r="LRA7" i="38"/>
  <c r="LQZ7" i="38"/>
  <c r="LQY7" i="38"/>
  <c r="LQX7" i="38"/>
  <c r="LQW7" i="38"/>
  <c r="LQV7" i="38"/>
  <c r="LQU7" i="38"/>
  <c r="LQT7" i="38"/>
  <c r="LQS7" i="38"/>
  <c r="LQR7" i="38"/>
  <c r="LQQ7" i="38"/>
  <c r="LQP7" i="38"/>
  <c r="LQO7" i="38"/>
  <c r="LQN7" i="38"/>
  <c r="LQM7" i="38"/>
  <c r="LQL7" i="38"/>
  <c r="LQK7" i="38"/>
  <c r="LQJ7" i="38"/>
  <c r="LQI7" i="38"/>
  <c r="LQH7" i="38"/>
  <c r="LQG7" i="38"/>
  <c r="LQF7" i="38"/>
  <c r="LQE7" i="38"/>
  <c r="LQD7" i="38"/>
  <c r="LQC7" i="38"/>
  <c r="LQB7" i="38"/>
  <c r="LQA7" i="38"/>
  <c r="LPZ7" i="38"/>
  <c r="LPY7" i="38"/>
  <c r="LPX7" i="38"/>
  <c r="LPW7" i="38"/>
  <c r="LPV7" i="38"/>
  <c r="LPU7" i="38"/>
  <c r="LPT7" i="38"/>
  <c r="LPS7" i="38"/>
  <c r="LPR7" i="38"/>
  <c r="LPQ7" i="38"/>
  <c r="LPP7" i="38"/>
  <c r="LPO7" i="38"/>
  <c r="LPN7" i="38"/>
  <c r="LPM7" i="38"/>
  <c r="LPL7" i="38"/>
  <c r="LPK7" i="38"/>
  <c r="LPJ7" i="38"/>
  <c r="LPI7" i="38"/>
  <c r="LPH7" i="38"/>
  <c r="LPG7" i="38"/>
  <c r="LPF7" i="38"/>
  <c r="LPE7" i="38"/>
  <c r="LPD7" i="38"/>
  <c r="LPC7" i="38"/>
  <c r="LPB7" i="38"/>
  <c r="LPA7" i="38"/>
  <c r="LOZ7" i="38"/>
  <c r="LOY7" i="38"/>
  <c r="LOX7" i="38"/>
  <c r="LOW7" i="38"/>
  <c r="LOV7" i="38"/>
  <c r="LOU7" i="38"/>
  <c r="LOT7" i="38"/>
  <c r="LOS7" i="38"/>
  <c r="LOR7" i="38"/>
  <c r="LOQ7" i="38"/>
  <c r="LOP7" i="38"/>
  <c r="LOO7" i="38"/>
  <c r="LON7" i="38"/>
  <c r="LOM7" i="38"/>
  <c r="LOL7" i="38"/>
  <c r="LOK7" i="38"/>
  <c r="LOJ7" i="38"/>
  <c r="LOI7" i="38"/>
  <c r="LOH7" i="38"/>
  <c r="LOG7" i="38"/>
  <c r="LOF7" i="38"/>
  <c r="LOE7" i="38"/>
  <c r="LOD7" i="38"/>
  <c r="LOC7" i="38"/>
  <c r="LOB7" i="38"/>
  <c r="LOA7" i="38"/>
  <c r="LNZ7" i="38"/>
  <c r="LNY7" i="38"/>
  <c r="LNX7" i="38"/>
  <c r="LNW7" i="38"/>
  <c r="LNV7" i="38"/>
  <c r="LNU7" i="38"/>
  <c r="LNT7" i="38"/>
  <c r="LNS7" i="38"/>
  <c r="LNR7" i="38"/>
  <c r="LNQ7" i="38"/>
  <c r="LNP7" i="38"/>
  <c r="LNO7" i="38"/>
  <c r="LNN7" i="38"/>
  <c r="LNM7" i="38"/>
  <c r="LNL7" i="38"/>
  <c r="LNK7" i="38"/>
  <c r="LNJ7" i="38"/>
  <c r="LNI7" i="38"/>
  <c r="LNH7" i="38"/>
  <c r="LNG7" i="38"/>
  <c r="LNF7" i="38"/>
  <c r="LNE7" i="38"/>
  <c r="LND7" i="38"/>
  <c r="LNC7" i="38"/>
  <c r="LNB7" i="38"/>
  <c r="LNA7" i="38"/>
  <c r="LMZ7" i="38"/>
  <c r="LMY7" i="38"/>
  <c r="LMX7" i="38"/>
  <c r="LMW7" i="38"/>
  <c r="LMV7" i="38"/>
  <c r="LMU7" i="38"/>
  <c r="LMT7" i="38"/>
  <c r="LMS7" i="38"/>
  <c r="LMR7" i="38"/>
  <c r="LMQ7" i="38"/>
  <c r="LMP7" i="38"/>
  <c r="LMO7" i="38"/>
  <c r="LMN7" i="38"/>
  <c r="LMM7" i="38"/>
  <c r="LML7" i="38"/>
  <c r="LMK7" i="38"/>
  <c r="LMJ7" i="38"/>
  <c r="LMI7" i="38"/>
  <c r="LMH7" i="38"/>
  <c r="LMG7" i="38"/>
  <c r="LMF7" i="38"/>
  <c r="LME7" i="38"/>
  <c r="LMD7" i="38"/>
  <c r="LMC7" i="38"/>
  <c r="LMB7" i="38"/>
  <c r="LMA7" i="38"/>
  <c r="LLZ7" i="38"/>
  <c r="LLY7" i="38"/>
  <c r="LLX7" i="38"/>
  <c r="LLW7" i="38"/>
  <c r="LLV7" i="38"/>
  <c r="LLU7" i="38"/>
  <c r="LLT7" i="38"/>
  <c r="LLS7" i="38"/>
  <c r="LLR7" i="38"/>
  <c r="LLQ7" i="38"/>
  <c r="LLP7" i="38"/>
  <c r="LLO7" i="38"/>
  <c r="LLN7" i="38"/>
  <c r="LLM7" i="38"/>
  <c r="LLL7" i="38"/>
  <c r="LLK7" i="38"/>
  <c r="LLJ7" i="38"/>
  <c r="LLI7" i="38"/>
  <c r="LLH7" i="38"/>
  <c r="LLG7" i="38"/>
  <c r="LLF7" i="38"/>
  <c r="LLE7" i="38"/>
  <c r="LLD7" i="38"/>
  <c r="LLC7" i="38"/>
  <c r="LLB7" i="38"/>
  <c r="LLA7" i="38"/>
  <c r="LKZ7" i="38"/>
  <c r="LKY7" i="38"/>
  <c r="LKX7" i="38"/>
  <c r="LKW7" i="38"/>
  <c r="LKV7" i="38"/>
  <c r="LKU7" i="38"/>
  <c r="LKT7" i="38"/>
  <c r="LKS7" i="38"/>
  <c r="LKR7" i="38"/>
  <c r="LKQ7" i="38"/>
  <c r="LKP7" i="38"/>
  <c r="LKO7" i="38"/>
  <c r="LKN7" i="38"/>
  <c r="LKM7" i="38"/>
  <c r="LKL7" i="38"/>
  <c r="LKK7" i="38"/>
  <c r="LKJ7" i="38"/>
  <c r="LKI7" i="38"/>
  <c r="LKH7" i="38"/>
  <c r="LKG7" i="38"/>
  <c r="LKF7" i="38"/>
  <c r="LKE7" i="38"/>
  <c r="LKD7" i="38"/>
  <c r="LKC7" i="38"/>
  <c r="LKB7" i="38"/>
  <c r="LKA7" i="38"/>
  <c r="LJZ7" i="38"/>
  <c r="LJY7" i="38"/>
  <c r="LJX7" i="38"/>
  <c r="LJW7" i="38"/>
  <c r="LJV7" i="38"/>
  <c r="LJU7" i="38"/>
  <c r="LJT7" i="38"/>
  <c r="LJS7" i="38"/>
  <c r="LJR7" i="38"/>
  <c r="LJQ7" i="38"/>
  <c r="LJP7" i="38"/>
  <c r="LJO7" i="38"/>
  <c r="LJN7" i="38"/>
  <c r="LJM7" i="38"/>
  <c r="LJL7" i="38"/>
  <c r="LJK7" i="38"/>
  <c r="LJJ7" i="38"/>
  <c r="LJI7" i="38"/>
  <c r="LJH7" i="38"/>
  <c r="LJG7" i="38"/>
  <c r="LJF7" i="38"/>
  <c r="LJE7" i="38"/>
  <c r="LJD7" i="38"/>
  <c r="LJC7" i="38"/>
  <c r="LJB7" i="38"/>
  <c r="LJA7" i="38"/>
  <c r="LIZ7" i="38"/>
  <c r="LIY7" i="38"/>
  <c r="LIX7" i="38"/>
  <c r="LIW7" i="38"/>
  <c r="LIV7" i="38"/>
  <c r="LIU7" i="38"/>
  <c r="LIT7" i="38"/>
  <c r="LIS7" i="38"/>
  <c r="LIR7" i="38"/>
  <c r="LIQ7" i="38"/>
  <c r="LIP7" i="38"/>
  <c r="LIO7" i="38"/>
  <c r="LIN7" i="38"/>
  <c r="LIM7" i="38"/>
  <c r="LIL7" i="38"/>
  <c r="LIK7" i="38"/>
  <c r="LIJ7" i="38"/>
  <c r="LII7" i="38"/>
  <c r="LIH7" i="38"/>
  <c r="LIG7" i="38"/>
  <c r="LIF7" i="38"/>
  <c r="LIE7" i="38"/>
  <c r="LID7" i="38"/>
  <c r="LIC7" i="38"/>
  <c r="LIB7" i="38"/>
  <c r="LIA7" i="38"/>
  <c r="LHZ7" i="38"/>
  <c r="LHY7" i="38"/>
  <c r="LHX7" i="38"/>
  <c r="LHW7" i="38"/>
  <c r="LHV7" i="38"/>
  <c r="LHU7" i="38"/>
  <c r="LHT7" i="38"/>
  <c r="LHS7" i="38"/>
  <c r="LHR7" i="38"/>
  <c r="LHQ7" i="38"/>
  <c r="LHP7" i="38"/>
  <c r="LHO7" i="38"/>
  <c r="LHN7" i="38"/>
  <c r="LHM7" i="38"/>
  <c r="LHL7" i="38"/>
  <c r="LHK7" i="38"/>
  <c r="LHJ7" i="38"/>
  <c r="LHI7" i="38"/>
  <c r="LHH7" i="38"/>
  <c r="LHG7" i="38"/>
  <c r="LHF7" i="38"/>
  <c r="LHE7" i="38"/>
  <c r="LHD7" i="38"/>
  <c r="LHC7" i="38"/>
  <c r="LHB7" i="38"/>
  <c r="LHA7" i="38"/>
  <c r="LGZ7" i="38"/>
  <c r="LGY7" i="38"/>
  <c r="LGX7" i="38"/>
  <c r="LGW7" i="38"/>
  <c r="LGV7" i="38"/>
  <c r="LGU7" i="38"/>
  <c r="LGT7" i="38"/>
  <c r="LGS7" i="38"/>
  <c r="LGR7" i="38"/>
  <c r="LGQ7" i="38"/>
  <c r="LGP7" i="38"/>
  <c r="LGO7" i="38"/>
  <c r="LGN7" i="38"/>
  <c r="LGM7" i="38"/>
  <c r="LGL7" i="38"/>
  <c r="LGK7" i="38"/>
  <c r="LGJ7" i="38"/>
  <c r="LGI7" i="38"/>
  <c r="LGH7" i="38"/>
  <c r="LGG7" i="38"/>
  <c r="LGF7" i="38"/>
  <c r="LGE7" i="38"/>
  <c r="LGD7" i="38"/>
  <c r="LGC7" i="38"/>
  <c r="LGB7" i="38"/>
  <c r="LGA7" i="38"/>
  <c r="LFZ7" i="38"/>
  <c r="LFY7" i="38"/>
  <c r="LFX7" i="38"/>
  <c r="LFW7" i="38"/>
  <c r="LFV7" i="38"/>
  <c r="LFU7" i="38"/>
  <c r="LFT7" i="38"/>
  <c r="LFS7" i="38"/>
  <c r="LFR7" i="38"/>
  <c r="LFQ7" i="38"/>
  <c r="LFP7" i="38"/>
  <c r="LFO7" i="38"/>
  <c r="LFN7" i="38"/>
  <c r="LFM7" i="38"/>
  <c r="LFL7" i="38"/>
  <c r="LFK7" i="38"/>
  <c r="LFJ7" i="38"/>
  <c r="LFI7" i="38"/>
  <c r="LFH7" i="38"/>
  <c r="LFG7" i="38"/>
  <c r="LFF7" i="38"/>
  <c r="LFE7" i="38"/>
  <c r="LFD7" i="38"/>
  <c r="LFC7" i="38"/>
  <c r="LFB7" i="38"/>
  <c r="LFA7" i="38"/>
  <c r="LEZ7" i="38"/>
  <c r="LEY7" i="38"/>
  <c r="LEX7" i="38"/>
  <c r="LEW7" i="38"/>
  <c r="LEV7" i="38"/>
  <c r="LEU7" i="38"/>
  <c r="LET7" i="38"/>
  <c r="LES7" i="38"/>
  <c r="LER7" i="38"/>
  <c r="LEQ7" i="38"/>
  <c r="LEP7" i="38"/>
  <c r="LEO7" i="38"/>
  <c r="LEN7" i="38"/>
  <c r="LEM7" i="38"/>
  <c r="LEL7" i="38"/>
  <c r="LEK7" i="38"/>
  <c r="LEJ7" i="38"/>
  <c r="LEI7" i="38"/>
  <c r="LEH7" i="38"/>
  <c r="LEG7" i="38"/>
  <c r="LEF7" i="38"/>
  <c r="LEE7" i="38"/>
  <c r="LED7" i="38"/>
  <c r="LEC7" i="38"/>
  <c r="LEB7" i="38"/>
  <c r="LEA7" i="38"/>
  <c r="LDZ7" i="38"/>
  <c r="LDY7" i="38"/>
  <c r="LDX7" i="38"/>
  <c r="LDW7" i="38"/>
  <c r="LDV7" i="38"/>
  <c r="LDU7" i="38"/>
  <c r="LDT7" i="38"/>
  <c r="LDS7" i="38"/>
  <c r="LDR7" i="38"/>
  <c r="LDQ7" i="38"/>
  <c r="LDP7" i="38"/>
  <c r="LDO7" i="38"/>
  <c r="LDN7" i="38"/>
  <c r="LDM7" i="38"/>
  <c r="LDL7" i="38"/>
  <c r="LDK7" i="38"/>
  <c r="LDJ7" i="38"/>
  <c r="LDI7" i="38"/>
  <c r="LDH7" i="38"/>
  <c r="LDG7" i="38"/>
  <c r="LDF7" i="38"/>
  <c r="LDE7" i="38"/>
  <c r="LDD7" i="38"/>
  <c r="LDC7" i="38"/>
  <c r="LDB7" i="38"/>
  <c r="LDA7" i="38"/>
  <c r="LCZ7" i="38"/>
  <c r="LCY7" i="38"/>
  <c r="LCX7" i="38"/>
  <c r="LCW7" i="38"/>
  <c r="LCV7" i="38"/>
  <c r="LCU7" i="38"/>
  <c r="LCT7" i="38"/>
  <c r="LCS7" i="38"/>
  <c r="LCR7" i="38"/>
  <c r="LCQ7" i="38"/>
  <c r="LCP7" i="38"/>
  <c r="LCO7" i="38"/>
  <c r="LCN7" i="38"/>
  <c r="LCM7" i="38"/>
  <c r="LCL7" i="38"/>
  <c r="LCK7" i="38"/>
  <c r="LCJ7" i="38"/>
  <c r="LCI7" i="38"/>
  <c r="LCH7" i="38"/>
  <c r="LCG7" i="38"/>
  <c r="LCF7" i="38"/>
  <c r="LCE7" i="38"/>
  <c r="LCD7" i="38"/>
  <c r="LCC7" i="38"/>
  <c r="LCB7" i="38"/>
  <c r="LCA7" i="38"/>
  <c r="LBZ7" i="38"/>
  <c r="LBY7" i="38"/>
  <c r="LBX7" i="38"/>
  <c r="LBW7" i="38"/>
  <c r="LBV7" i="38"/>
  <c r="LBU7" i="38"/>
  <c r="LBT7" i="38"/>
  <c r="LBS7" i="38"/>
  <c r="LBR7" i="38"/>
  <c r="LBQ7" i="38"/>
  <c r="LBP7" i="38"/>
  <c r="LBO7" i="38"/>
  <c r="LBN7" i="38"/>
  <c r="LBM7" i="38"/>
  <c r="LBL7" i="38"/>
  <c r="LBK7" i="38"/>
  <c r="LBJ7" i="38"/>
  <c r="LBI7" i="38"/>
  <c r="LBH7" i="38"/>
  <c r="LBG7" i="38"/>
  <c r="LBF7" i="38"/>
  <c r="LBE7" i="38"/>
  <c r="LBD7" i="38"/>
  <c r="LBC7" i="38"/>
  <c r="LBB7" i="38"/>
  <c r="LBA7" i="38"/>
  <c r="LAZ7" i="38"/>
  <c r="LAY7" i="38"/>
  <c r="LAX7" i="38"/>
  <c r="LAW7" i="38"/>
  <c r="LAV7" i="38"/>
  <c r="LAU7" i="38"/>
  <c r="LAT7" i="38"/>
  <c r="LAS7" i="38"/>
  <c r="LAR7" i="38"/>
  <c r="LAQ7" i="38"/>
  <c r="LAP7" i="38"/>
  <c r="LAO7" i="38"/>
  <c r="LAN7" i="38"/>
  <c r="LAM7" i="38"/>
  <c r="LAL7" i="38"/>
  <c r="LAK7" i="38"/>
  <c r="LAJ7" i="38"/>
  <c r="LAI7" i="38"/>
  <c r="LAH7" i="38"/>
  <c r="LAG7" i="38"/>
  <c r="LAF7" i="38"/>
  <c r="LAE7" i="38"/>
  <c r="LAD7" i="38"/>
  <c r="LAC7" i="38"/>
  <c r="LAB7" i="38"/>
  <c r="LAA7" i="38"/>
  <c r="KZZ7" i="38"/>
  <c r="KZY7" i="38"/>
  <c r="KZX7" i="38"/>
  <c r="KZW7" i="38"/>
  <c r="KZV7" i="38"/>
  <c r="KZU7" i="38"/>
  <c r="KZT7" i="38"/>
  <c r="KZS7" i="38"/>
  <c r="KZR7" i="38"/>
  <c r="KZQ7" i="38"/>
  <c r="KZP7" i="38"/>
  <c r="KZO7" i="38"/>
  <c r="KZN7" i="38"/>
  <c r="KZM7" i="38"/>
  <c r="KZL7" i="38"/>
  <c r="KZK7" i="38"/>
  <c r="KZJ7" i="38"/>
  <c r="KZI7" i="38"/>
  <c r="KZH7" i="38"/>
  <c r="KZG7" i="38"/>
  <c r="KZF7" i="38"/>
  <c r="KZE7" i="38"/>
  <c r="KZD7" i="38"/>
  <c r="KZC7" i="38"/>
  <c r="KZB7" i="38"/>
  <c r="KZA7" i="38"/>
  <c r="KYZ7" i="38"/>
  <c r="KYY7" i="38"/>
  <c r="KYX7" i="38"/>
  <c r="KYW7" i="38"/>
  <c r="KYV7" i="38"/>
  <c r="KYU7" i="38"/>
  <c r="KYT7" i="38"/>
  <c r="KYS7" i="38"/>
  <c r="KYR7" i="38"/>
  <c r="KYQ7" i="38"/>
  <c r="KYP7" i="38"/>
  <c r="KYO7" i="38"/>
  <c r="KYN7" i="38"/>
  <c r="KYM7" i="38"/>
  <c r="KYL7" i="38"/>
  <c r="KYK7" i="38"/>
  <c r="KYJ7" i="38"/>
  <c r="KYI7" i="38"/>
  <c r="KYH7" i="38"/>
  <c r="KYG7" i="38"/>
  <c r="KYF7" i="38"/>
  <c r="KYE7" i="38"/>
  <c r="KYD7" i="38"/>
  <c r="KYC7" i="38"/>
  <c r="KYB7" i="38"/>
  <c r="KYA7" i="38"/>
  <c r="KXZ7" i="38"/>
  <c r="KXY7" i="38"/>
  <c r="KXX7" i="38"/>
  <c r="KXW7" i="38"/>
  <c r="KXV7" i="38"/>
  <c r="KXU7" i="38"/>
  <c r="KXT7" i="38"/>
  <c r="KXS7" i="38"/>
  <c r="KXR7" i="38"/>
  <c r="KXQ7" i="38"/>
  <c r="KXP7" i="38"/>
  <c r="KXO7" i="38"/>
  <c r="KXN7" i="38"/>
  <c r="KXM7" i="38"/>
  <c r="KXL7" i="38"/>
  <c r="KXK7" i="38"/>
  <c r="KXJ7" i="38"/>
  <c r="KXI7" i="38"/>
  <c r="KXH7" i="38"/>
  <c r="KXG7" i="38"/>
  <c r="KXF7" i="38"/>
  <c r="KXE7" i="38"/>
  <c r="KXD7" i="38"/>
  <c r="KXC7" i="38"/>
  <c r="KXB7" i="38"/>
  <c r="KXA7" i="38"/>
  <c r="KWZ7" i="38"/>
  <c r="KWY7" i="38"/>
  <c r="KWX7" i="38"/>
  <c r="KWW7" i="38"/>
  <c r="KWV7" i="38"/>
  <c r="KWU7" i="38"/>
  <c r="KWT7" i="38"/>
  <c r="KWS7" i="38"/>
  <c r="KWR7" i="38"/>
  <c r="KWQ7" i="38"/>
  <c r="KWP7" i="38"/>
  <c r="KWO7" i="38"/>
  <c r="KWN7" i="38"/>
  <c r="KWM7" i="38"/>
  <c r="KWL7" i="38"/>
  <c r="KWK7" i="38"/>
  <c r="KWJ7" i="38"/>
  <c r="KWI7" i="38"/>
  <c r="KWH7" i="38"/>
  <c r="KWG7" i="38"/>
  <c r="KWF7" i="38"/>
  <c r="KWE7" i="38"/>
  <c r="KWD7" i="38"/>
  <c r="KWC7" i="38"/>
  <c r="KWB7" i="38"/>
  <c r="KWA7" i="38"/>
  <c r="KVZ7" i="38"/>
  <c r="KVY7" i="38"/>
  <c r="KVX7" i="38"/>
  <c r="KVW7" i="38"/>
  <c r="KVV7" i="38"/>
  <c r="KVU7" i="38"/>
  <c r="KVT7" i="38"/>
  <c r="KVS7" i="38"/>
  <c r="KVR7" i="38"/>
  <c r="KVQ7" i="38"/>
  <c r="KVP7" i="38"/>
  <c r="KVO7" i="38"/>
  <c r="KVN7" i="38"/>
  <c r="KVM7" i="38"/>
  <c r="KVL7" i="38"/>
  <c r="KVK7" i="38"/>
  <c r="KVJ7" i="38"/>
  <c r="KVI7" i="38"/>
  <c r="KVH7" i="38"/>
  <c r="KVG7" i="38"/>
  <c r="KVF7" i="38"/>
  <c r="KVE7" i="38"/>
  <c r="KVD7" i="38"/>
  <c r="KVC7" i="38"/>
  <c r="KVB7" i="38"/>
  <c r="KVA7" i="38"/>
  <c r="KUZ7" i="38"/>
  <c r="KUY7" i="38"/>
  <c r="KUX7" i="38"/>
  <c r="KUW7" i="38"/>
  <c r="KUV7" i="38"/>
  <c r="KUU7" i="38"/>
  <c r="KUT7" i="38"/>
  <c r="KUS7" i="38"/>
  <c r="KUR7" i="38"/>
  <c r="KUQ7" i="38"/>
  <c r="KUP7" i="38"/>
  <c r="KUO7" i="38"/>
  <c r="KUN7" i="38"/>
  <c r="KUM7" i="38"/>
  <c r="KUL7" i="38"/>
  <c r="KUK7" i="38"/>
  <c r="KUJ7" i="38"/>
  <c r="KUI7" i="38"/>
  <c r="KUH7" i="38"/>
  <c r="KUG7" i="38"/>
  <c r="KUF7" i="38"/>
  <c r="KUE7" i="38"/>
  <c r="KUD7" i="38"/>
  <c r="KUC7" i="38"/>
  <c r="KUB7" i="38"/>
  <c r="KUA7" i="38"/>
  <c r="KTZ7" i="38"/>
  <c r="KTY7" i="38"/>
  <c r="KTX7" i="38"/>
  <c r="KTW7" i="38"/>
  <c r="KTV7" i="38"/>
  <c r="KTU7" i="38"/>
  <c r="KTT7" i="38"/>
  <c r="KTS7" i="38"/>
  <c r="KTR7" i="38"/>
  <c r="KTQ7" i="38"/>
  <c r="KTP7" i="38"/>
  <c r="KTO7" i="38"/>
  <c r="KTN7" i="38"/>
  <c r="KTM7" i="38"/>
  <c r="KTL7" i="38"/>
  <c r="KTK7" i="38"/>
  <c r="KTJ7" i="38"/>
  <c r="KTI7" i="38"/>
  <c r="KTH7" i="38"/>
  <c r="KTG7" i="38"/>
  <c r="KTF7" i="38"/>
  <c r="KTE7" i="38"/>
  <c r="KTD7" i="38"/>
  <c r="KTC7" i="38"/>
  <c r="KTB7" i="38"/>
  <c r="KTA7" i="38"/>
  <c r="KSZ7" i="38"/>
  <c r="KSY7" i="38"/>
  <c r="KSX7" i="38"/>
  <c r="KSW7" i="38"/>
  <c r="KSV7" i="38"/>
  <c r="KSU7" i="38"/>
  <c r="KST7" i="38"/>
  <c r="KSS7" i="38"/>
  <c r="KSR7" i="38"/>
  <c r="KSQ7" i="38"/>
  <c r="KSP7" i="38"/>
  <c r="KSO7" i="38"/>
  <c r="KSN7" i="38"/>
  <c r="KSM7" i="38"/>
  <c r="KSL7" i="38"/>
  <c r="KSK7" i="38"/>
  <c r="KSJ7" i="38"/>
  <c r="KSI7" i="38"/>
  <c r="KSH7" i="38"/>
  <c r="KSG7" i="38"/>
  <c r="KSF7" i="38"/>
  <c r="KSE7" i="38"/>
  <c r="KSD7" i="38"/>
  <c r="KSC7" i="38"/>
  <c r="KSB7" i="38"/>
  <c r="KSA7" i="38"/>
  <c r="KRZ7" i="38"/>
  <c r="KRY7" i="38"/>
  <c r="KRX7" i="38"/>
  <c r="KRW7" i="38"/>
  <c r="KRV7" i="38"/>
  <c r="KRU7" i="38"/>
  <c r="KRT7" i="38"/>
  <c r="KRS7" i="38"/>
  <c r="KRR7" i="38"/>
  <c r="KRQ7" i="38"/>
  <c r="KRP7" i="38"/>
  <c r="KRO7" i="38"/>
  <c r="KRN7" i="38"/>
  <c r="KRM7" i="38"/>
  <c r="KRL7" i="38"/>
  <c r="KRK7" i="38"/>
  <c r="KRJ7" i="38"/>
  <c r="KRI7" i="38"/>
  <c r="KRH7" i="38"/>
  <c r="KRG7" i="38"/>
  <c r="KRF7" i="38"/>
  <c r="KRE7" i="38"/>
  <c r="KRD7" i="38"/>
  <c r="KRC7" i="38"/>
  <c r="KRB7" i="38"/>
  <c r="KRA7" i="38"/>
  <c r="KQZ7" i="38"/>
  <c r="KQY7" i="38"/>
  <c r="KQX7" i="38"/>
  <c r="KQW7" i="38"/>
  <c r="KQV7" i="38"/>
  <c r="KQU7" i="38"/>
  <c r="KQT7" i="38"/>
  <c r="KQS7" i="38"/>
  <c r="KQR7" i="38"/>
  <c r="KQQ7" i="38"/>
  <c r="KQP7" i="38"/>
  <c r="KQO7" i="38"/>
  <c r="KQN7" i="38"/>
  <c r="KQM7" i="38"/>
  <c r="KQL7" i="38"/>
  <c r="KQK7" i="38"/>
  <c r="KQJ7" i="38"/>
  <c r="KQI7" i="38"/>
  <c r="KQH7" i="38"/>
  <c r="KQG7" i="38"/>
  <c r="KQF7" i="38"/>
  <c r="KQE7" i="38"/>
  <c r="KQD7" i="38"/>
  <c r="KQC7" i="38"/>
  <c r="KQB7" i="38"/>
  <c r="KQA7" i="38"/>
  <c r="KPZ7" i="38"/>
  <c r="KPY7" i="38"/>
  <c r="KPX7" i="38"/>
  <c r="KPW7" i="38"/>
  <c r="KPV7" i="38"/>
  <c r="KPU7" i="38"/>
  <c r="KPT7" i="38"/>
  <c r="KPS7" i="38"/>
  <c r="KPR7" i="38"/>
  <c r="KPQ7" i="38"/>
  <c r="KPP7" i="38"/>
  <c r="KPO7" i="38"/>
  <c r="KPN7" i="38"/>
  <c r="KPM7" i="38"/>
  <c r="KPL7" i="38"/>
  <c r="KPK7" i="38"/>
  <c r="KPJ7" i="38"/>
  <c r="KPI7" i="38"/>
  <c r="KPH7" i="38"/>
  <c r="KPG7" i="38"/>
  <c r="KPF7" i="38"/>
  <c r="KPE7" i="38"/>
  <c r="KPD7" i="38"/>
  <c r="KPC7" i="38"/>
  <c r="KPB7" i="38"/>
  <c r="KPA7" i="38"/>
  <c r="KOZ7" i="38"/>
  <c r="KOY7" i="38"/>
  <c r="KOX7" i="38"/>
  <c r="KOW7" i="38"/>
  <c r="KOV7" i="38"/>
  <c r="KOU7" i="38"/>
  <c r="KOT7" i="38"/>
  <c r="KOS7" i="38"/>
  <c r="KOR7" i="38"/>
  <c r="KOQ7" i="38"/>
  <c r="KOP7" i="38"/>
  <c r="KOO7" i="38"/>
  <c r="KON7" i="38"/>
  <c r="KOM7" i="38"/>
  <c r="KOL7" i="38"/>
  <c r="KOK7" i="38"/>
  <c r="KOJ7" i="38"/>
  <c r="KOI7" i="38"/>
  <c r="KOH7" i="38"/>
  <c r="KOG7" i="38"/>
  <c r="KOF7" i="38"/>
  <c r="KOE7" i="38"/>
  <c r="KOD7" i="38"/>
  <c r="KOC7" i="38"/>
  <c r="KOB7" i="38"/>
  <c r="KOA7" i="38"/>
  <c r="KNZ7" i="38"/>
  <c r="KNY7" i="38"/>
  <c r="KNX7" i="38"/>
  <c r="KNW7" i="38"/>
  <c r="KNV7" i="38"/>
  <c r="KNU7" i="38"/>
  <c r="KNT7" i="38"/>
  <c r="KNS7" i="38"/>
  <c r="KNR7" i="38"/>
  <c r="KNQ7" i="38"/>
  <c r="KNP7" i="38"/>
  <c r="KNO7" i="38"/>
  <c r="KNN7" i="38"/>
  <c r="KNM7" i="38"/>
  <c r="KNL7" i="38"/>
  <c r="KNK7" i="38"/>
  <c r="KNJ7" i="38"/>
  <c r="KNI7" i="38"/>
  <c r="KNH7" i="38"/>
  <c r="KNG7" i="38"/>
  <c r="KNF7" i="38"/>
  <c r="KNE7" i="38"/>
  <c r="KND7" i="38"/>
  <c r="KNC7" i="38"/>
  <c r="KNB7" i="38"/>
  <c r="KNA7" i="38"/>
  <c r="KMZ7" i="38"/>
  <c r="KMY7" i="38"/>
  <c r="KMX7" i="38"/>
  <c r="KMW7" i="38"/>
  <c r="KMV7" i="38"/>
  <c r="KMU7" i="38"/>
  <c r="KMT7" i="38"/>
  <c r="KMS7" i="38"/>
  <c r="KMR7" i="38"/>
  <c r="KMQ7" i="38"/>
  <c r="KMP7" i="38"/>
  <c r="KMO7" i="38"/>
  <c r="KMN7" i="38"/>
  <c r="KMM7" i="38"/>
  <c r="KML7" i="38"/>
  <c r="KMK7" i="38"/>
  <c r="KMJ7" i="38"/>
  <c r="KMI7" i="38"/>
  <c r="KMH7" i="38"/>
  <c r="KMG7" i="38"/>
  <c r="KMF7" i="38"/>
  <c r="KME7" i="38"/>
  <c r="KMD7" i="38"/>
  <c r="KMC7" i="38"/>
  <c r="KMB7" i="38"/>
  <c r="KMA7" i="38"/>
  <c r="KLZ7" i="38"/>
  <c r="KLY7" i="38"/>
  <c r="KLX7" i="38"/>
  <c r="KLW7" i="38"/>
  <c r="KLV7" i="38"/>
  <c r="KLU7" i="38"/>
  <c r="KLT7" i="38"/>
  <c r="KLS7" i="38"/>
  <c r="KLR7" i="38"/>
  <c r="KLQ7" i="38"/>
  <c r="KLP7" i="38"/>
  <c r="KLO7" i="38"/>
  <c r="KLN7" i="38"/>
  <c r="KLM7" i="38"/>
  <c r="KLL7" i="38"/>
  <c r="KLK7" i="38"/>
  <c r="KLJ7" i="38"/>
  <c r="KLI7" i="38"/>
  <c r="KLH7" i="38"/>
  <c r="KLG7" i="38"/>
  <c r="KLF7" i="38"/>
  <c r="KLE7" i="38"/>
  <c r="KLD7" i="38"/>
  <c r="KLC7" i="38"/>
  <c r="KLB7" i="38"/>
  <c r="KLA7" i="38"/>
  <c r="KKZ7" i="38"/>
  <c r="KKY7" i="38"/>
  <c r="KKX7" i="38"/>
  <c r="KKW7" i="38"/>
  <c r="KKV7" i="38"/>
  <c r="KKU7" i="38"/>
  <c r="KKT7" i="38"/>
  <c r="KKS7" i="38"/>
  <c r="KKR7" i="38"/>
  <c r="KKQ7" i="38"/>
  <c r="KKP7" i="38"/>
  <c r="KKO7" i="38"/>
  <c r="KKN7" i="38"/>
  <c r="KKM7" i="38"/>
  <c r="KKL7" i="38"/>
  <c r="KKK7" i="38"/>
  <c r="KKJ7" i="38"/>
  <c r="KKI7" i="38"/>
  <c r="KKH7" i="38"/>
  <c r="KKG7" i="38"/>
  <c r="KKF7" i="38"/>
  <c r="KKE7" i="38"/>
  <c r="KKD7" i="38"/>
  <c r="KKC7" i="38"/>
  <c r="KKB7" i="38"/>
  <c r="KKA7" i="38"/>
  <c r="KJZ7" i="38"/>
  <c r="KJY7" i="38"/>
  <c r="KJX7" i="38"/>
  <c r="KJW7" i="38"/>
  <c r="KJV7" i="38"/>
  <c r="KJU7" i="38"/>
  <c r="KJT7" i="38"/>
  <c r="KJS7" i="38"/>
  <c r="KJR7" i="38"/>
  <c r="KJQ7" i="38"/>
  <c r="KJP7" i="38"/>
  <c r="KJO7" i="38"/>
  <c r="KJN7" i="38"/>
  <c r="KJM7" i="38"/>
  <c r="KJL7" i="38"/>
  <c r="KJK7" i="38"/>
  <c r="KJJ7" i="38"/>
  <c r="KJI7" i="38"/>
  <c r="KJH7" i="38"/>
  <c r="KJG7" i="38"/>
  <c r="KJF7" i="38"/>
  <c r="KJE7" i="38"/>
  <c r="KJD7" i="38"/>
  <c r="KJC7" i="38"/>
  <c r="KJB7" i="38"/>
  <c r="KJA7" i="38"/>
  <c r="KIZ7" i="38"/>
  <c r="KIY7" i="38"/>
  <c r="KIX7" i="38"/>
  <c r="KIW7" i="38"/>
  <c r="KIV7" i="38"/>
  <c r="KIU7" i="38"/>
  <c r="KIT7" i="38"/>
  <c r="KIS7" i="38"/>
  <c r="KIR7" i="38"/>
  <c r="KIQ7" i="38"/>
  <c r="KIP7" i="38"/>
  <c r="KIO7" i="38"/>
  <c r="KIN7" i="38"/>
  <c r="KIM7" i="38"/>
  <c r="KIL7" i="38"/>
  <c r="KIK7" i="38"/>
  <c r="KIJ7" i="38"/>
  <c r="KII7" i="38"/>
  <c r="KIH7" i="38"/>
  <c r="KIG7" i="38"/>
  <c r="KIF7" i="38"/>
  <c r="KIE7" i="38"/>
  <c r="KID7" i="38"/>
  <c r="KIC7" i="38"/>
  <c r="KIB7" i="38"/>
  <c r="KIA7" i="38"/>
  <c r="KHZ7" i="38"/>
  <c r="KHY7" i="38"/>
  <c r="KHX7" i="38"/>
  <c r="KHW7" i="38"/>
  <c r="KHV7" i="38"/>
  <c r="KHU7" i="38"/>
  <c r="KHT7" i="38"/>
  <c r="KHS7" i="38"/>
  <c r="KHR7" i="38"/>
  <c r="KHQ7" i="38"/>
  <c r="KHP7" i="38"/>
  <c r="KHO7" i="38"/>
  <c r="KHN7" i="38"/>
  <c r="KHM7" i="38"/>
  <c r="KHL7" i="38"/>
  <c r="KHK7" i="38"/>
  <c r="KHJ7" i="38"/>
  <c r="KHI7" i="38"/>
  <c r="KHH7" i="38"/>
  <c r="KHG7" i="38"/>
  <c r="KHF7" i="38"/>
  <c r="KHE7" i="38"/>
  <c r="KHD7" i="38"/>
  <c r="KHC7" i="38"/>
  <c r="KHB7" i="38"/>
  <c r="KHA7" i="38"/>
  <c r="KGZ7" i="38"/>
  <c r="KGY7" i="38"/>
  <c r="KGX7" i="38"/>
  <c r="KGW7" i="38"/>
  <c r="KGV7" i="38"/>
  <c r="KGU7" i="38"/>
  <c r="KGT7" i="38"/>
  <c r="KGS7" i="38"/>
  <c r="KGR7" i="38"/>
  <c r="KGQ7" i="38"/>
  <c r="KGP7" i="38"/>
  <c r="KGO7" i="38"/>
  <c r="KGN7" i="38"/>
  <c r="KGM7" i="38"/>
  <c r="KGL7" i="38"/>
  <c r="KGK7" i="38"/>
  <c r="KGJ7" i="38"/>
  <c r="KGI7" i="38"/>
  <c r="KGH7" i="38"/>
  <c r="KGG7" i="38"/>
  <c r="KGF7" i="38"/>
  <c r="KGE7" i="38"/>
  <c r="KGD7" i="38"/>
  <c r="KGC7" i="38"/>
  <c r="KGB7" i="38"/>
  <c r="KGA7" i="38"/>
  <c r="KFZ7" i="38"/>
  <c r="KFY7" i="38"/>
  <c r="KFX7" i="38"/>
  <c r="KFW7" i="38"/>
  <c r="KFV7" i="38"/>
  <c r="KFU7" i="38"/>
  <c r="KFT7" i="38"/>
  <c r="KFS7" i="38"/>
  <c r="KFR7" i="38"/>
  <c r="KFQ7" i="38"/>
  <c r="KFP7" i="38"/>
  <c r="KFO7" i="38"/>
  <c r="KFN7" i="38"/>
  <c r="KFM7" i="38"/>
  <c r="KFL7" i="38"/>
  <c r="KFK7" i="38"/>
  <c r="KFJ7" i="38"/>
  <c r="KFI7" i="38"/>
  <c r="KFH7" i="38"/>
  <c r="KFG7" i="38"/>
  <c r="KFF7" i="38"/>
  <c r="KFE7" i="38"/>
  <c r="KFD7" i="38"/>
  <c r="KFC7" i="38"/>
  <c r="KFB7" i="38"/>
  <c r="KFA7" i="38"/>
  <c r="KEZ7" i="38"/>
  <c r="KEY7" i="38"/>
  <c r="KEX7" i="38"/>
  <c r="KEW7" i="38"/>
  <c r="KEV7" i="38"/>
  <c r="KEU7" i="38"/>
  <c r="KET7" i="38"/>
  <c r="KES7" i="38"/>
  <c r="KER7" i="38"/>
  <c r="KEQ7" i="38"/>
  <c r="KEP7" i="38"/>
  <c r="KEO7" i="38"/>
  <c r="KEN7" i="38"/>
  <c r="KEM7" i="38"/>
  <c r="KEL7" i="38"/>
  <c r="KEK7" i="38"/>
  <c r="KEJ7" i="38"/>
  <c r="KEI7" i="38"/>
  <c r="KEH7" i="38"/>
  <c r="KEG7" i="38"/>
  <c r="KEF7" i="38"/>
  <c r="KEE7" i="38"/>
  <c r="KED7" i="38"/>
  <c r="KEC7" i="38"/>
  <c r="KEB7" i="38"/>
  <c r="KEA7" i="38"/>
  <c r="KDZ7" i="38"/>
  <c r="KDY7" i="38"/>
  <c r="KDX7" i="38"/>
  <c r="KDW7" i="38"/>
  <c r="KDV7" i="38"/>
  <c r="KDU7" i="38"/>
  <c r="KDT7" i="38"/>
  <c r="KDS7" i="38"/>
  <c r="KDR7" i="38"/>
  <c r="KDQ7" i="38"/>
  <c r="KDP7" i="38"/>
  <c r="KDO7" i="38"/>
  <c r="KDN7" i="38"/>
  <c r="KDM7" i="38"/>
  <c r="KDL7" i="38"/>
  <c r="KDK7" i="38"/>
  <c r="KDJ7" i="38"/>
  <c r="KDI7" i="38"/>
  <c r="KDH7" i="38"/>
  <c r="KDG7" i="38"/>
  <c r="KDF7" i="38"/>
  <c r="KDE7" i="38"/>
  <c r="KDD7" i="38"/>
  <c r="KDC7" i="38"/>
  <c r="KDB7" i="38"/>
  <c r="KDA7" i="38"/>
  <c r="KCZ7" i="38"/>
  <c r="KCY7" i="38"/>
  <c r="KCX7" i="38"/>
  <c r="KCW7" i="38"/>
  <c r="KCV7" i="38"/>
  <c r="KCU7" i="38"/>
  <c r="KCT7" i="38"/>
  <c r="KCS7" i="38"/>
  <c r="KCR7" i="38"/>
  <c r="KCQ7" i="38"/>
  <c r="KCP7" i="38"/>
  <c r="KCO7" i="38"/>
  <c r="KCN7" i="38"/>
  <c r="KCM7" i="38"/>
  <c r="KCL7" i="38"/>
  <c r="KCK7" i="38"/>
  <c r="KCJ7" i="38"/>
  <c r="KCI7" i="38"/>
  <c r="KCH7" i="38"/>
  <c r="KCG7" i="38"/>
  <c r="KCF7" i="38"/>
  <c r="KCE7" i="38"/>
  <c r="KCD7" i="38"/>
  <c r="KCC7" i="38"/>
  <c r="KCB7" i="38"/>
  <c r="KCA7" i="38"/>
  <c r="KBZ7" i="38"/>
  <c r="KBY7" i="38"/>
  <c r="KBX7" i="38"/>
  <c r="KBW7" i="38"/>
  <c r="KBV7" i="38"/>
  <c r="KBU7" i="38"/>
  <c r="KBT7" i="38"/>
  <c r="KBS7" i="38"/>
  <c r="KBR7" i="38"/>
  <c r="KBQ7" i="38"/>
  <c r="KBP7" i="38"/>
  <c r="KBO7" i="38"/>
  <c r="KBN7" i="38"/>
  <c r="KBM7" i="38"/>
  <c r="KBL7" i="38"/>
  <c r="KBK7" i="38"/>
  <c r="KBJ7" i="38"/>
  <c r="KBI7" i="38"/>
  <c r="KBH7" i="38"/>
  <c r="KBG7" i="38"/>
  <c r="KBF7" i="38"/>
  <c r="KBE7" i="38"/>
  <c r="KBD7" i="38"/>
  <c r="KBC7" i="38"/>
  <c r="KBB7" i="38"/>
  <c r="KBA7" i="38"/>
  <c r="KAZ7" i="38"/>
  <c r="KAY7" i="38"/>
  <c r="KAX7" i="38"/>
  <c r="KAW7" i="38"/>
  <c r="KAV7" i="38"/>
  <c r="KAU7" i="38"/>
  <c r="KAT7" i="38"/>
  <c r="KAS7" i="38"/>
  <c r="KAR7" i="38"/>
  <c r="KAQ7" i="38"/>
  <c r="KAP7" i="38"/>
  <c r="KAO7" i="38"/>
  <c r="KAN7" i="38"/>
  <c r="KAM7" i="38"/>
  <c r="KAL7" i="38"/>
  <c r="KAK7" i="38"/>
  <c r="KAJ7" i="38"/>
  <c r="KAI7" i="38"/>
  <c r="KAH7" i="38"/>
  <c r="KAG7" i="38"/>
  <c r="KAF7" i="38"/>
  <c r="KAE7" i="38"/>
  <c r="KAD7" i="38"/>
  <c r="KAC7" i="38"/>
  <c r="KAB7" i="38"/>
  <c r="KAA7" i="38"/>
  <c r="JZZ7" i="38"/>
  <c r="JZY7" i="38"/>
  <c r="JZX7" i="38"/>
  <c r="JZW7" i="38"/>
  <c r="JZV7" i="38"/>
  <c r="JZU7" i="38"/>
  <c r="JZT7" i="38"/>
  <c r="JZS7" i="38"/>
  <c r="JZR7" i="38"/>
  <c r="JZQ7" i="38"/>
  <c r="JZP7" i="38"/>
  <c r="JZO7" i="38"/>
  <c r="JZN7" i="38"/>
  <c r="JZM7" i="38"/>
  <c r="JZL7" i="38"/>
  <c r="JZK7" i="38"/>
  <c r="JZJ7" i="38"/>
  <c r="JZI7" i="38"/>
  <c r="JZH7" i="38"/>
  <c r="JZG7" i="38"/>
  <c r="JZF7" i="38"/>
  <c r="JZE7" i="38"/>
  <c r="JZD7" i="38"/>
  <c r="JZC7" i="38"/>
  <c r="JZB7" i="38"/>
  <c r="JZA7" i="38"/>
  <c r="JYZ7" i="38"/>
  <c r="JYY7" i="38"/>
  <c r="JYX7" i="38"/>
  <c r="JYW7" i="38"/>
  <c r="JYV7" i="38"/>
  <c r="JYU7" i="38"/>
  <c r="JYT7" i="38"/>
  <c r="JYS7" i="38"/>
  <c r="JYR7" i="38"/>
  <c r="JYQ7" i="38"/>
  <c r="JYP7" i="38"/>
  <c r="JYO7" i="38"/>
  <c r="JYN7" i="38"/>
  <c r="JYM7" i="38"/>
  <c r="JYL7" i="38"/>
  <c r="JYK7" i="38"/>
  <c r="JYJ7" i="38"/>
  <c r="JYI7" i="38"/>
  <c r="JYH7" i="38"/>
  <c r="JYG7" i="38"/>
  <c r="JYF7" i="38"/>
  <c r="JYE7" i="38"/>
  <c r="JYD7" i="38"/>
  <c r="JYC7" i="38"/>
  <c r="JYB7" i="38"/>
  <c r="JYA7" i="38"/>
  <c r="JXZ7" i="38"/>
  <c r="JXY7" i="38"/>
  <c r="JXX7" i="38"/>
  <c r="JXW7" i="38"/>
  <c r="JXV7" i="38"/>
  <c r="JXU7" i="38"/>
  <c r="JXT7" i="38"/>
  <c r="JXS7" i="38"/>
  <c r="JXR7" i="38"/>
  <c r="JXQ7" i="38"/>
  <c r="JXP7" i="38"/>
  <c r="JXO7" i="38"/>
  <c r="JXN7" i="38"/>
  <c r="JXM7" i="38"/>
  <c r="JXL7" i="38"/>
  <c r="JXK7" i="38"/>
  <c r="JXJ7" i="38"/>
  <c r="JXI7" i="38"/>
  <c r="JXH7" i="38"/>
  <c r="JXG7" i="38"/>
  <c r="JXF7" i="38"/>
  <c r="JXE7" i="38"/>
  <c r="JXD7" i="38"/>
  <c r="JXC7" i="38"/>
  <c r="JXB7" i="38"/>
  <c r="JXA7" i="38"/>
  <c r="JWZ7" i="38"/>
  <c r="JWY7" i="38"/>
  <c r="JWX7" i="38"/>
  <c r="JWW7" i="38"/>
  <c r="JWV7" i="38"/>
  <c r="JWU7" i="38"/>
  <c r="JWT7" i="38"/>
  <c r="JWS7" i="38"/>
  <c r="JWR7" i="38"/>
  <c r="JWQ7" i="38"/>
  <c r="JWP7" i="38"/>
  <c r="JWO7" i="38"/>
  <c r="JWN7" i="38"/>
  <c r="JWM7" i="38"/>
  <c r="JWL7" i="38"/>
  <c r="JWK7" i="38"/>
  <c r="JWJ7" i="38"/>
  <c r="JWI7" i="38"/>
  <c r="JWH7" i="38"/>
  <c r="JWG7" i="38"/>
  <c r="JWF7" i="38"/>
  <c r="JWE7" i="38"/>
  <c r="JWD7" i="38"/>
  <c r="JWC7" i="38"/>
  <c r="JWB7" i="38"/>
  <c r="JWA7" i="38"/>
  <c r="JVZ7" i="38"/>
  <c r="JVY7" i="38"/>
  <c r="JVX7" i="38"/>
  <c r="JVW7" i="38"/>
  <c r="JVV7" i="38"/>
  <c r="JVU7" i="38"/>
  <c r="JVT7" i="38"/>
  <c r="JVS7" i="38"/>
  <c r="JVR7" i="38"/>
  <c r="JVQ7" i="38"/>
  <c r="JVP7" i="38"/>
  <c r="JVO7" i="38"/>
  <c r="JVN7" i="38"/>
  <c r="JVM7" i="38"/>
  <c r="JVL7" i="38"/>
  <c r="JVK7" i="38"/>
  <c r="JVJ7" i="38"/>
  <c r="JVI7" i="38"/>
  <c r="JVH7" i="38"/>
  <c r="JVG7" i="38"/>
  <c r="JVF7" i="38"/>
  <c r="JVE7" i="38"/>
  <c r="JVD7" i="38"/>
  <c r="JVC7" i="38"/>
  <c r="JVB7" i="38"/>
  <c r="JVA7" i="38"/>
  <c r="JUZ7" i="38"/>
  <c r="JUY7" i="38"/>
  <c r="JUX7" i="38"/>
  <c r="JUW7" i="38"/>
  <c r="JUV7" i="38"/>
  <c r="JUU7" i="38"/>
  <c r="JUT7" i="38"/>
  <c r="JUS7" i="38"/>
  <c r="JUR7" i="38"/>
  <c r="JUQ7" i="38"/>
  <c r="JUP7" i="38"/>
  <c r="JUO7" i="38"/>
  <c r="JUN7" i="38"/>
  <c r="JUM7" i="38"/>
  <c r="JUL7" i="38"/>
  <c r="JUK7" i="38"/>
  <c r="JUJ7" i="38"/>
  <c r="JUI7" i="38"/>
  <c r="JUH7" i="38"/>
  <c r="JUG7" i="38"/>
  <c r="JUF7" i="38"/>
  <c r="JUE7" i="38"/>
  <c r="JUD7" i="38"/>
  <c r="JUC7" i="38"/>
  <c r="JUB7" i="38"/>
  <c r="JUA7" i="38"/>
  <c r="JTZ7" i="38"/>
  <c r="JTY7" i="38"/>
  <c r="JTX7" i="38"/>
  <c r="JTW7" i="38"/>
  <c r="JTV7" i="38"/>
  <c r="JTU7" i="38"/>
  <c r="JTT7" i="38"/>
  <c r="JTS7" i="38"/>
  <c r="JTR7" i="38"/>
  <c r="JTQ7" i="38"/>
  <c r="JTP7" i="38"/>
  <c r="JTO7" i="38"/>
  <c r="JTN7" i="38"/>
  <c r="JTM7" i="38"/>
  <c r="JTL7" i="38"/>
  <c r="JTK7" i="38"/>
  <c r="JTJ7" i="38"/>
  <c r="JTI7" i="38"/>
  <c r="JTH7" i="38"/>
  <c r="JTG7" i="38"/>
  <c r="JTF7" i="38"/>
  <c r="JTE7" i="38"/>
  <c r="JTD7" i="38"/>
  <c r="JTC7" i="38"/>
  <c r="JTB7" i="38"/>
  <c r="JTA7" i="38"/>
  <c r="JSZ7" i="38"/>
  <c r="JSY7" i="38"/>
  <c r="JSX7" i="38"/>
  <c r="JSW7" i="38"/>
  <c r="JSV7" i="38"/>
  <c r="JSU7" i="38"/>
  <c r="JST7" i="38"/>
  <c r="JSS7" i="38"/>
  <c r="JSR7" i="38"/>
  <c r="JSQ7" i="38"/>
  <c r="JSP7" i="38"/>
  <c r="JSO7" i="38"/>
  <c r="JSN7" i="38"/>
  <c r="JSM7" i="38"/>
  <c r="JSL7" i="38"/>
  <c r="JSK7" i="38"/>
  <c r="JSJ7" i="38"/>
  <c r="JSI7" i="38"/>
  <c r="JSH7" i="38"/>
  <c r="JSG7" i="38"/>
  <c r="JSF7" i="38"/>
  <c r="JSE7" i="38"/>
  <c r="JSD7" i="38"/>
  <c r="JSC7" i="38"/>
  <c r="JSB7" i="38"/>
  <c r="JSA7" i="38"/>
  <c r="JRZ7" i="38"/>
  <c r="JRY7" i="38"/>
  <c r="JRX7" i="38"/>
  <c r="JRW7" i="38"/>
  <c r="JRV7" i="38"/>
  <c r="JRU7" i="38"/>
  <c r="JRT7" i="38"/>
  <c r="JRS7" i="38"/>
  <c r="JRR7" i="38"/>
  <c r="JRQ7" i="38"/>
  <c r="JRP7" i="38"/>
  <c r="JRO7" i="38"/>
  <c r="JRN7" i="38"/>
  <c r="JRM7" i="38"/>
  <c r="JRL7" i="38"/>
  <c r="JRK7" i="38"/>
  <c r="JRJ7" i="38"/>
  <c r="JRI7" i="38"/>
  <c r="JRH7" i="38"/>
  <c r="JRG7" i="38"/>
  <c r="JRF7" i="38"/>
  <c r="JRE7" i="38"/>
  <c r="JRD7" i="38"/>
  <c r="JRC7" i="38"/>
  <c r="JRB7" i="38"/>
  <c r="JRA7" i="38"/>
  <c r="JQZ7" i="38"/>
  <c r="JQY7" i="38"/>
  <c r="JQX7" i="38"/>
  <c r="JQW7" i="38"/>
  <c r="JQV7" i="38"/>
  <c r="JQU7" i="38"/>
  <c r="JQT7" i="38"/>
  <c r="JQS7" i="38"/>
  <c r="JQR7" i="38"/>
  <c r="JQQ7" i="38"/>
  <c r="JQP7" i="38"/>
  <c r="JQO7" i="38"/>
  <c r="JQN7" i="38"/>
  <c r="JQM7" i="38"/>
  <c r="JQL7" i="38"/>
  <c r="JQK7" i="38"/>
  <c r="JQJ7" i="38"/>
  <c r="JQI7" i="38"/>
  <c r="JQH7" i="38"/>
  <c r="JQG7" i="38"/>
  <c r="JQF7" i="38"/>
  <c r="JQE7" i="38"/>
  <c r="JQD7" i="38"/>
  <c r="JQC7" i="38"/>
  <c r="JQB7" i="38"/>
  <c r="JQA7" i="38"/>
  <c r="JPZ7" i="38"/>
  <c r="JPY7" i="38"/>
  <c r="JPX7" i="38"/>
  <c r="JPW7" i="38"/>
  <c r="JPV7" i="38"/>
  <c r="JPU7" i="38"/>
  <c r="JPT7" i="38"/>
  <c r="JPS7" i="38"/>
  <c r="JPR7" i="38"/>
  <c r="JPQ7" i="38"/>
  <c r="JPP7" i="38"/>
  <c r="JPO7" i="38"/>
  <c r="JPN7" i="38"/>
  <c r="JPM7" i="38"/>
  <c r="JPL7" i="38"/>
  <c r="JPK7" i="38"/>
  <c r="JPJ7" i="38"/>
  <c r="JPI7" i="38"/>
  <c r="JPH7" i="38"/>
  <c r="JPG7" i="38"/>
  <c r="JPF7" i="38"/>
  <c r="JPE7" i="38"/>
  <c r="JPD7" i="38"/>
  <c r="JPC7" i="38"/>
  <c r="JPB7" i="38"/>
  <c r="JPA7" i="38"/>
  <c r="JOZ7" i="38"/>
  <c r="JOY7" i="38"/>
  <c r="JOX7" i="38"/>
  <c r="JOW7" i="38"/>
  <c r="JOV7" i="38"/>
  <c r="JOU7" i="38"/>
  <c r="JOT7" i="38"/>
  <c r="JOS7" i="38"/>
  <c r="JOR7" i="38"/>
  <c r="JOQ7" i="38"/>
  <c r="JOP7" i="38"/>
  <c r="JOO7" i="38"/>
  <c r="JON7" i="38"/>
  <c r="JOM7" i="38"/>
  <c r="JOL7" i="38"/>
  <c r="JOK7" i="38"/>
  <c r="JOJ7" i="38"/>
  <c r="JOI7" i="38"/>
  <c r="JOH7" i="38"/>
  <c r="JOG7" i="38"/>
  <c r="JOF7" i="38"/>
  <c r="JOE7" i="38"/>
  <c r="JOD7" i="38"/>
  <c r="JOC7" i="38"/>
  <c r="JOB7" i="38"/>
  <c r="JOA7" i="38"/>
  <c r="JNZ7" i="38"/>
  <c r="JNY7" i="38"/>
  <c r="JNX7" i="38"/>
  <c r="JNW7" i="38"/>
  <c r="JNV7" i="38"/>
  <c r="JNU7" i="38"/>
  <c r="JNT7" i="38"/>
  <c r="JNS7" i="38"/>
  <c r="JNR7" i="38"/>
  <c r="JNQ7" i="38"/>
  <c r="JNP7" i="38"/>
  <c r="JNO7" i="38"/>
  <c r="JNN7" i="38"/>
  <c r="JNM7" i="38"/>
  <c r="JNL7" i="38"/>
  <c r="JNK7" i="38"/>
  <c r="JNJ7" i="38"/>
  <c r="JNI7" i="38"/>
  <c r="JNH7" i="38"/>
  <c r="JNG7" i="38"/>
  <c r="JNF7" i="38"/>
  <c r="JNE7" i="38"/>
  <c r="JND7" i="38"/>
  <c r="JNC7" i="38"/>
  <c r="JNB7" i="38"/>
  <c r="JNA7" i="38"/>
  <c r="JMZ7" i="38"/>
  <c r="JMY7" i="38"/>
  <c r="JMX7" i="38"/>
  <c r="JMW7" i="38"/>
  <c r="JMV7" i="38"/>
  <c r="JMU7" i="38"/>
  <c r="JMT7" i="38"/>
  <c r="JMS7" i="38"/>
  <c r="JMR7" i="38"/>
  <c r="JMQ7" i="38"/>
  <c r="JMP7" i="38"/>
  <c r="JMO7" i="38"/>
  <c r="JMN7" i="38"/>
  <c r="JMM7" i="38"/>
  <c r="JML7" i="38"/>
  <c r="JMK7" i="38"/>
  <c r="JMJ7" i="38"/>
  <c r="JMI7" i="38"/>
  <c r="JMH7" i="38"/>
  <c r="JMG7" i="38"/>
  <c r="JMF7" i="38"/>
  <c r="JME7" i="38"/>
  <c r="JMD7" i="38"/>
  <c r="JMC7" i="38"/>
  <c r="JMB7" i="38"/>
  <c r="JMA7" i="38"/>
  <c r="JLZ7" i="38"/>
  <c r="JLY7" i="38"/>
  <c r="JLX7" i="38"/>
  <c r="JLW7" i="38"/>
  <c r="JLV7" i="38"/>
  <c r="JLU7" i="38"/>
  <c r="JLT7" i="38"/>
  <c r="JLS7" i="38"/>
  <c r="JLR7" i="38"/>
  <c r="JLQ7" i="38"/>
  <c r="JLP7" i="38"/>
  <c r="JLO7" i="38"/>
  <c r="JLN7" i="38"/>
  <c r="JLM7" i="38"/>
  <c r="JLL7" i="38"/>
  <c r="JLK7" i="38"/>
  <c r="JLJ7" i="38"/>
  <c r="JLI7" i="38"/>
  <c r="JLH7" i="38"/>
  <c r="JLG7" i="38"/>
  <c r="JLF7" i="38"/>
  <c r="JLE7" i="38"/>
  <c r="JLD7" i="38"/>
  <c r="JLC7" i="38"/>
  <c r="JLB7" i="38"/>
  <c r="JLA7" i="38"/>
  <c r="JKZ7" i="38"/>
  <c r="JKY7" i="38"/>
  <c r="JKX7" i="38"/>
  <c r="JKW7" i="38"/>
  <c r="JKV7" i="38"/>
  <c r="JKU7" i="38"/>
  <c r="JKT7" i="38"/>
  <c r="JKS7" i="38"/>
  <c r="JKR7" i="38"/>
  <c r="JKQ7" i="38"/>
  <c r="JKP7" i="38"/>
  <c r="JKO7" i="38"/>
  <c r="JKN7" i="38"/>
  <c r="JKM7" i="38"/>
  <c r="JKL7" i="38"/>
  <c r="JKK7" i="38"/>
  <c r="JKJ7" i="38"/>
  <c r="JKI7" i="38"/>
  <c r="JKH7" i="38"/>
  <c r="JKG7" i="38"/>
  <c r="JKF7" i="38"/>
  <c r="JKE7" i="38"/>
  <c r="JKD7" i="38"/>
  <c r="JKC7" i="38"/>
  <c r="JKB7" i="38"/>
  <c r="JKA7" i="38"/>
  <c r="JJZ7" i="38"/>
  <c r="JJY7" i="38"/>
  <c r="JJX7" i="38"/>
  <c r="JJW7" i="38"/>
  <c r="JJV7" i="38"/>
  <c r="JJU7" i="38"/>
  <c r="JJT7" i="38"/>
  <c r="JJS7" i="38"/>
  <c r="JJR7" i="38"/>
  <c r="JJQ7" i="38"/>
  <c r="JJP7" i="38"/>
  <c r="JJO7" i="38"/>
  <c r="JJN7" i="38"/>
  <c r="JJM7" i="38"/>
  <c r="JJL7" i="38"/>
  <c r="JJK7" i="38"/>
  <c r="JJJ7" i="38"/>
  <c r="JJI7" i="38"/>
  <c r="JJH7" i="38"/>
  <c r="JJG7" i="38"/>
  <c r="JJF7" i="38"/>
  <c r="JJE7" i="38"/>
  <c r="JJD7" i="38"/>
  <c r="JJC7" i="38"/>
  <c r="JJB7" i="38"/>
  <c r="JJA7" i="38"/>
  <c r="JIZ7" i="38"/>
  <c r="JIY7" i="38"/>
  <c r="JIX7" i="38"/>
  <c r="JIW7" i="38"/>
  <c r="JIV7" i="38"/>
  <c r="JIU7" i="38"/>
  <c r="JIT7" i="38"/>
  <c r="JIS7" i="38"/>
  <c r="JIR7" i="38"/>
  <c r="JIQ7" i="38"/>
  <c r="JIP7" i="38"/>
  <c r="JIO7" i="38"/>
  <c r="JIN7" i="38"/>
  <c r="JIM7" i="38"/>
  <c r="JIL7" i="38"/>
  <c r="JIK7" i="38"/>
  <c r="JIJ7" i="38"/>
  <c r="JII7" i="38"/>
  <c r="JIH7" i="38"/>
  <c r="JIG7" i="38"/>
  <c r="JIF7" i="38"/>
  <c r="JIE7" i="38"/>
  <c r="JID7" i="38"/>
  <c r="JIC7" i="38"/>
  <c r="JIB7" i="38"/>
  <c r="JIA7" i="38"/>
  <c r="JHZ7" i="38"/>
  <c r="JHY7" i="38"/>
  <c r="JHX7" i="38"/>
  <c r="JHW7" i="38"/>
  <c r="JHV7" i="38"/>
  <c r="JHU7" i="38"/>
  <c r="JHT7" i="38"/>
  <c r="JHS7" i="38"/>
  <c r="JHR7" i="38"/>
  <c r="JHQ7" i="38"/>
  <c r="JHP7" i="38"/>
  <c r="JHO7" i="38"/>
  <c r="JHN7" i="38"/>
  <c r="JHM7" i="38"/>
  <c r="JHL7" i="38"/>
  <c r="JHK7" i="38"/>
  <c r="JHJ7" i="38"/>
  <c r="JHI7" i="38"/>
  <c r="JHH7" i="38"/>
  <c r="JHG7" i="38"/>
  <c r="JHF7" i="38"/>
  <c r="JHE7" i="38"/>
  <c r="JHD7" i="38"/>
  <c r="JHC7" i="38"/>
  <c r="JHB7" i="38"/>
  <c r="JHA7" i="38"/>
  <c r="JGZ7" i="38"/>
  <c r="JGY7" i="38"/>
  <c r="JGX7" i="38"/>
  <c r="JGW7" i="38"/>
  <c r="JGV7" i="38"/>
  <c r="JGU7" i="38"/>
  <c r="JGT7" i="38"/>
  <c r="JGS7" i="38"/>
  <c r="JGR7" i="38"/>
  <c r="JGQ7" i="38"/>
  <c r="JGP7" i="38"/>
  <c r="JGO7" i="38"/>
  <c r="JGN7" i="38"/>
  <c r="JGM7" i="38"/>
  <c r="JGL7" i="38"/>
  <c r="JGK7" i="38"/>
  <c r="JGJ7" i="38"/>
  <c r="JGI7" i="38"/>
  <c r="JGH7" i="38"/>
  <c r="JGG7" i="38"/>
  <c r="JGF7" i="38"/>
  <c r="JGE7" i="38"/>
  <c r="JGD7" i="38"/>
  <c r="JGC7" i="38"/>
  <c r="JGB7" i="38"/>
  <c r="JGA7" i="38"/>
  <c r="JFZ7" i="38"/>
  <c r="JFY7" i="38"/>
  <c r="JFX7" i="38"/>
  <c r="JFW7" i="38"/>
  <c r="JFV7" i="38"/>
  <c r="JFU7" i="38"/>
  <c r="JFT7" i="38"/>
  <c r="JFS7" i="38"/>
  <c r="JFR7" i="38"/>
  <c r="JFQ7" i="38"/>
  <c r="JFP7" i="38"/>
  <c r="JFO7" i="38"/>
  <c r="JFN7" i="38"/>
  <c r="JFM7" i="38"/>
  <c r="JFL7" i="38"/>
  <c r="JFK7" i="38"/>
  <c r="JFJ7" i="38"/>
  <c r="JFI7" i="38"/>
  <c r="JFH7" i="38"/>
  <c r="JFG7" i="38"/>
  <c r="JFF7" i="38"/>
  <c r="JFE7" i="38"/>
  <c r="JFD7" i="38"/>
  <c r="JFC7" i="38"/>
  <c r="JFB7" i="38"/>
  <c r="JFA7" i="38"/>
  <c r="JEZ7" i="38"/>
  <c r="JEY7" i="38"/>
  <c r="JEX7" i="38"/>
  <c r="JEW7" i="38"/>
  <c r="JEV7" i="38"/>
  <c r="JEU7" i="38"/>
  <c r="JET7" i="38"/>
  <c r="JES7" i="38"/>
  <c r="JER7" i="38"/>
  <c r="JEQ7" i="38"/>
  <c r="JEP7" i="38"/>
  <c r="JEO7" i="38"/>
  <c r="JEN7" i="38"/>
  <c r="JEM7" i="38"/>
  <c r="JEL7" i="38"/>
  <c r="JEK7" i="38"/>
  <c r="JEJ7" i="38"/>
  <c r="JEI7" i="38"/>
  <c r="JEH7" i="38"/>
  <c r="JEG7" i="38"/>
  <c r="JEF7" i="38"/>
  <c r="JEE7" i="38"/>
  <c r="JED7" i="38"/>
  <c r="JEC7" i="38"/>
  <c r="JEB7" i="38"/>
  <c r="JEA7" i="38"/>
  <c r="JDZ7" i="38"/>
  <c r="JDY7" i="38"/>
  <c r="JDX7" i="38"/>
  <c r="JDW7" i="38"/>
  <c r="JDV7" i="38"/>
  <c r="JDU7" i="38"/>
  <c r="JDT7" i="38"/>
  <c r="JDS7" i="38"/>
  <c r="JDR7" i="38"/>
  <c r="JDQ7" i="38"/>
  <c r="JDP7" i="38"/>
  <c r="JDO7" i="38"/>
  <c r="JDN7" i="38"/>
  <c r="JDM7" i="38"/>
  <c r="JDL7" i="38"/>
  <c r="JDK7" i="38"/>
  <c r="JDJ7" i="38"/>
  <c r="JDI7" i="38"/>
  <c r="JDH7" i="38"/>
  <c r="JDG7" i="38"/>
  <c r="JDF7" i="38"/>
  <c r="JDE7" i="38"/>
  <c r="JDD7" i="38"/>
  <c r="JDC7" i="38"/>
  <c r="JDB7" i="38"/>
  <c r="JDA7" i="38"/>
  <c r="JCZ7" i="38"/>
  <c r="JCY7" i="38"/>
  <c r="JCX7" i="38"/>
  <c r="JCW7" i="38"/>
  <c r="JCV7" i="38"/>
  <c r="JCU7" i="38"/>
  <c r="JCT7" i="38"/>
  <c r="JCS7" i="38"/>
  <c r="JCR7" i="38"/>
  <c r="JCQ7" i="38"/>
  <c r="JCP7" i="38"/>
  <c r="JCO7" i="38"/>
  <c r="JCN7" i="38"/>
  <c r="JCM7" i="38"/>
  <c r="JCL7" i="38"/>
  <c r="JCK7" i="38"/>
  <c r="JCJ7" i="38"/>
  <c r="JCI7" i="38"/>
  <c r="JCH7" i="38"/>
  <c r="JCG7" i="38"/>
  <c r="JCF7" i="38"/>
  <c r="JCE7" i="38"/>
  <c r="JCD7" i="38"/>
  <c r="JCC7" i="38"/>
  <c r="JCB7" i="38"/>
  <c r="JCA7" i="38"/>
  <c r="JBZ7" i="38"/>
  <c r="JBY7" i="38"/>
  <c r="JBX7" i="38"/>
  <c r="JBW7" i="38"/>
  <c r="JBV7" i="38"/>
  <c r="JBU7" i="38"/>
  <c r="JBT7" i="38"/>
  <c r="JBS7" i="38"/>
  <c r="JBR7" i="38"/>
  <c r="JBQ7" i="38"/>
  <c r="JBP7" i="38"/>
  <c r="JBO7" i="38"/>
  <c r="JBN7" i="38"/>
  <c r="JBM7" i="38"/>
  <c r="JBL7" i="38"/>
  <c r="JBK7" i="38"/>
  <c r="JBJ7" i="38"/>
  <c r="JBI7" i="38"/>
  <c r="JBH7" i="38"/>
  <c r="JBG7" i="38"/>
  <c r="JBF7" i="38"/>
  <c r="JBE7" i="38"/>
  <c r="JBD7" i="38"/>
  <c r="JBC7" i="38"/>
  <c r="JBB7" i="38"/>
  <c r="JBA7" i="38"/>
  <c r="JAZ7" i="38"/>
  <c r="JAY7" i="38"/>
  <c r="JAX7" i="38"/>
  <c r="JAW7" i="38"/>
  <c r="JAV7" i="38"/>
  <c r="JAU7" i="38"/>
  <c r="JAT7" i="38"/>
  <c r="JAS7" i="38"/>
  <c r="JAR7" i="38"/>
  <c r="JAQ7" i="38"/>
  <c r="JAP7" i="38"/>
  <c r="JAO7" i="38"/>
  <c r="JAN7" i="38"/>
  <c r="JAM7" i="38"/>
  <c r="JAL7" i="38"/>
  <c r="JAK7" i="38"/>
  <c r="JAJ7" i="38"/>
  <c r="JAI7" i="38"/>
  <c r="JAH7" i="38"/>
  <c r="JAG7" i="38"/>
  <c r="JAF7" i="38"/>
  <c r="JAE7" i="38"/>
  <c r="JAD7" i="38"/>
  <c r="JAC7" i="38"/>
  <c r="JAB7" i="38"/>
  <c r="JAA7" i="38"/>
  <c r="IZZ7" i="38"/>
  <c r="IZY7" i="38"/>
  <c r="IZX7" i="38"/>
  <c r="IZW7" i="38"/>
  <c r="IZV7" i="38"/>
  <c r="IZU7" i="38"/>
  <c r="IZT7" i="38"/>
  <c r="IZS7" i="38"/>
  <c r="IZR7" i="38"/>
  <c r="IZQ7" i="38"/>
  <c r="IZP7" i="38"/>
  <c r="IZO7" i="38"/>
  <c r="IZN7" i="38"/>
  <c r="IZM7" i="38"/>
  <c r="IZL7" i="38"/>
  <c r="IZK7" i="38"/>
  <c r="IZJ7" i="38"/>
  <c r="IZI7" i="38"/>
  <c r="IZH7" i="38"/>
  <c r="IZG7" i="38"/>
  <c r="IZF7" i="38"/>
  <c r="IZE7" i="38"/>
  <c r="IZD7" i="38"/>
  <c r="IZC7" i="38"/>
  <c r="IZB7" i="38"/>
  <c r="IZA7" i="38"/>
  <c r="IYZ7" i="38"/>
  <c r="IYY7" i="38"/>
  <c r="IYX7" i="38"/>
  <c r="IYW7" i="38"/>
  <c r="IYV7" i="38"/>
  <c r="IYU7" i="38"/>
  <c r="IYT7" i="38"/>
  <c r="IYS7" i="38"/>
  <c r="IYR7" i="38"/>
  <c r="IYQ7" i="38"/>
  <c r="IYP7" i="38"/>
  <c r="IYO7" i="38"/>
  <c r="IYN7" i="38"/>
  <c r="IYM7" i="38"/>
  <c r="IYL7" i="38"/>
  <c r="IYK7" i="38"/>
  <c r="IYJ7" i="38"/>
  <c r="IYI7" i="38"/>
  <c r="IYH7" i="38"/>
  <c r="IYG7" i="38"/>
  <c r="IYF7" i="38"/>
  <c r="IYE7" i="38"/>
  <c r="IYD7" i="38"/>
  <c r="IYC7" i="38"/>
  <c r="IYB7" i="38"/>
  <c r="IYA7" i="38"/>
  <c r="IXZ7" i="38"/>
  <c r="IXY7" i="38"/>
  <c r="IXX7" i="38"/>
  <c r="IXW7" i="38"/>
  <c r="IXV7" i="38"/>
  <c r="IXU7" i="38"/>
  <c r="IXT7" i="38"/>
  <c r="IXS7" i="38"/>
  <c r="IXR7" i="38"/>
  <c r="IXQ7" i="38"/>
  <c r="IXP7" i="38"/>
  <c r="IXO7" i="38"/>
  <c r="IXN7" i="38"/>
  <c r="IXM7" i="38"/>
  <c r="IXL7" i="38"/>
  <c r="IXK7" i="38"/>
  <c r="IXJ7" i="38"/>
  <c r="IXI7" i="38"/>
  <c r="IXH7" i="38"/>
  <c r="IXG7" i="38"/>
  <c r="IXF7" i="38"/>
  <c r="IXE7" i="38"/>
  <c r="IXD7" i="38"/>
  <c r="IXC7" i="38"/>
  <c r="IXB7" i="38"/>
  <c r="IXA7" i="38"/>
  <c r="IWZ7" i="38"/>
  <c r="IWY7" i="38"/>
  <c r="IWX7" i="38"/>
  <c r="IWW7" i="38"/>
  <c r="IWV7" i="38"/>
  <c r="IWU7" i="38"/>
  <c r="IWT7" i="38"/>
  <c r="IWS7" i="38"/>
  <c r="IWR7" i="38"/>
  <c r="IWQ7" i="38"/>
  <c r="IWP7" i="38"/>
  <c r="IWO7" i="38"/>
  <c r="IWN7" i="38"/>
  <c r="IWM7" i="38"/>
  <c r="IWL7" i="38"/>
  <c r="IWK7" i="38"/>
  <c r="IWJ7" i="38"/>
  <c r="IWI7" i="38"/>
  <c r="IWH7" i="38"/>
  <c r="IWG7" i="38"/>
  <c r="IWF7" i="38"/>
  <c r="IWE7" i="38"/>
  <c r="IWD7" i="38"/>
  <c r="IWC7" i="38"/>
  <c r="IWB7" i="38"/>
  <c r="IWA7" i="38"/>
  <c r="IVZ7" i="38"/>
  <c r="IVY7" i="38"/>
  <c r="IVX7" i="38"/>
  <c r="IVW7" i="38"/>
  <c r="IVV7" i="38"/>
  <c r="IVU7" i="38"/>
  <c r="IVT7" i="38"/>
  <c r="IVS7" i="38"/>
  <c r="IVR7" i="38"/>
  <c r="IVQ7" i="38"/>
  <c r="IVP7" i="38"/>
  <c r="IVO7" i="38"/>
  <c r="IVN7" i="38"/>
  <c r="IVM7" i="38"/>
  <c r="IVL7" i="38"/>
  <c r="IVK7" i="38"/>
  <c r="IVJ7" i="38"/>
  <c r="IVI7" i="38"/>
  <c r="IVH7" i="38"/>
  <c r="IVG7" i="38"/>
  <c r="IVF7" i="38"/>
  <c r="IVE7" i="38"/>
  <c r="IVD7" i="38"/>
  <c r="IVC7" i="38"/>
  <c r="IVB7" i="38"/>
  <c r="IVA7" i="38"/>
  <c r="IUZ7" i="38"/>
  <c r="IUY7" i="38"/>
  <c r="IUX7" i="38"/>
  <c r="IUW7" i="38"/>
  <c r="IUV7" i="38"/>
  <c r="IUU7" i="38"/>
  <c r="IUT7" i="38"/>
  <c r="IUS7" i="38"/>
  <c r="IUR7" i="38"/>
  <c r="IUQ7" i="38"/>
  <c r="IUP7" i="38"/>
  <c r="IUO7" i="38"/>
  <c r="IUN7" i="38"/>
  <c r="IUM7" i="38"/>
  <c r="IUL7" i="38"/>
  <c r="IUK7" i="38"/>
  <c r="IUJ7" i="38"/>
  <c r="IUI7" i="38"/>
  <c r="IUH7" i="38"/>
  <c r="IUG7" i="38"/>
  <c r="IUF7" i="38"/>
  <c r="IUE7" i="38"/>
  <c r="IUD7" i="38"/>
  <c r="IUC7" i="38"/>
  <c r="IUB7" i="38"/>
  <c r="IUA7" i="38"/>
  <c r="ITZ7" i="38"/>
  <c r="ITY7" i="38"/>
  <c r="ITX7" i="38"/>
  <c r="ITW7" i="38"/>
  <c r="ITV7" i="38"/>
  <c r="ITU7" i="38"/>
  <c r="ITT7" i="38"/>
  <c r="ITS7" i="38"/>
  <c r="ITR7" i="38"/>
  <c r="ITQ7" i="38"/>
  <c r="ITP7" i="38"/>
  <c r="ITO7" i="38"/>
  <c r="ITN7" i="38"/>
  <c r="ITM7" i="38"/>
  <c r="ITL7" i="38"/>
  <c r="ITK7" i="38"/>
  <c r="ITJ7" i="38"/>
  <c r="ITI7" i="38"/>
  <c r="ITH7" i="38"/>
  <c r="ITG7" i="38"/>
  <c r="ITF7" i="38"/>
  <c r="ITE7" i="38"/>
  <c r="ITD7" i="38"/>
  <c r="ITC7" i="38"/>
  <c r="ITB7" i="38"/>
  <c r="ITA7" i="38"/>
  <c r="ISZ7" i="38"/>
  <c r="ISY7" i="38"/>
  <c r="ISX7" i="38"/>
  <c r="ISW7" i="38"/>
  <c r="ISV7" i="38"/>
  <c r="ISU7" i="38"/>
  <c r="IST7" i="38"/>
  <c r="ISS7" i="38"/>
  <c r="ISR7" i="38"/>
  <c r="ISQ7" i="38"/>
  <c r="ISP7" i="38"/>
  <c r="ISO7" i="38"/>
  <c r="ISN7" i="38"/>
  <c r="ISM7" i="38"/>
  <c r="ISL7" i="38"/>
  <c r="ISK7" i="38"/>
  <c r="ISJ7" i="38"/>
  <c r="ISI7" i="38"/>
  <c r="ISH7" i="38"/>
  <c r="ISG7" i="38"/>
  <c r="ISF7" i="38"/>
  <c r="ISE7" i="38"/>
  <c r="ISD7" i="38"/>
  <c r="ISC7" i="38"/>
  <c r="ISB7" i="38"/>
  <c r="ISA7" i="38"/>
  <c r="IRZ7" i="38"/>
  <c r="IRY7" i="38"/>
  <c r="IRX7" i="38"/>
  <c r="IRW7" i="38"/>
  <c r="IRV7" i="38"/>
  <c r="IRU7" i="38"/>
  <c r="IRT7" i="38"/>
  <c r="IRS7" i="38"/>
  <c r="IRR7" i="38"/>
  <c r="IRQ7" i="38"/>
  <c r="IRP7" i="38"/>
  <c r="IRO7" i="38"/>
  <c r="IRN7" i="38"/>
  <c r="IRM7" i="38"/>
  <c r="IRL7" i="38"/>
  <c r="IRK7" i="38"/>
  <c r="IRJ7" i="38"/>
  <c r="IRI7" i="38"/>
  <c r="IRH7" i="38"/>
  <c r="IRG7" i="38"/>
  <c r="IRF7" i="38"/>
  <c r="IRE7" i="38"/>
  <c r="IRD7" i="38"/>
  <c r="IRC7" i="38"/>
  <c r="IRB7" i="38"/>
  <c r="IRA7" i="38"/>
  <c r="IQZ7" i="38"/>
  <c r="IQY7" i="38"/>
  <c r="IQX7" i="38"/>
  <c r="IQW7" i="38"/>
  <c r="IQV7" i="38"/>
  <c r="IQU7" i="38"/>
  <c r="IQT7" i="38"/>
  <c r="IQS7" i="38"/>
  <c r="IQR7" i="38"/>
  <c r="IQQ7" i="38"/>
  <c r="IQP7" i="38"/>
  <c r="IQO7" i="38"/>
  <c r="IQN7" i="38"/>
  <c r="IQM7" i="38"/>
  <c r="IQL7" i="38"/>
  <c r="IQK7" i="38"/>
  <c r="IQJ7" i="38"/>
  <c r="IQI7" i="38"/>
  <c r="IQH7" i="38"/>
  <c r="IQG7" i="38"/>
  <c r="IQF7" i="38"/>
  <c r="IQE7" i="38"/>
  <c r="IQD7" i="38"/>
  <c r="IQC7" i="38"/>
  <c r="IQB7" i="38"/>
  <c r="IQA7" i="38"/>
  <c r="IPZ7" i="38"/>
  <c r="IPY7" i="38"/>
  <c r="IPX7" i="38"/>
  <c r="IPW7" i="38"/>
  <c r="IPV7" i="38"/>
  <c r="IPU7" i="38"/>
  <c r="IPT7" i="38"/>
  <c r="IPS7" i="38"/>
  <c r="IPR7" i="38"/>
  <c r="IPQ7" i="38"/>
  <c r="IPP7" i="38"/>
  <c r="IPO7" i="38"/>
  <c r="IPN7" i="38"/>
  <c r="IPM7" i="38"/>
  <c r="IPL7" i="38"/>
  <c r="IPK7" i="38"/>
  <c r="IPJ7" i="38"/>
  <c r="IPI7" i="38"/>
  <c r="IPH7" i="38"/>
  <c r="IPG7" i="38"/>
  <c r="IPF7" i="38"/>
  <c r="IPE7" i="38"/>
  <c r="IPD7" i="38"/>
  <c r="IPC7" i="38"/>
  <c r="IPB7" i="38"/>
  <c r="IPA7" i="38"/>
  <c r="IOZ7" i="38"/>
  <c r="IOY7" i="38"/>
  <c r="IOX7" i="38"/>
  <c r="IOW7" i="38"/>
  <c r="IOV7" i="38"/>
  <c r="IOU7" i="38"/>
  <c r="IOT7" i="38"/>
  <c r="IOS7" i="38"/>
  <c r="IOR7" i="38"/>
  <c r="IOQ7" i="38"/>
  <c r="IOP7" i="38"/>
  <c r="IOO7" i="38"/>
  <c r="ION7" i="38"/>
  <c r="IOM7" i="38"/>
  <c r="IOL7" i="38"/>
  <c r="IOK7" i="38"/>
  <c r="IOJ7" i="38"/>
  <c r="IOI7" i="38"/>
  <c r="IOH7" i="38"/>
  <c r="IOG7" i="38"/>
  <c r="IOF7" i="38"/>
  <c r="IOE7" i="38"/>
  <c r="IOD7" i="38"/>
  <c r="IOC7" i="38"/>
  <c r="IOB7" i="38"/>
  <c r="IOA7" i="38"/>
  <c r="INZ7" i="38"/>
  <c r="INY7" i="38"/>
  <c r="INX7" i="38"/>
  <c r="INW7" i="38"/>
  <c r="INV7" i="38"/>
  <c r="INU7" i="38"/>
  <c r="INT7" i="38"/>
  <c r="INS7" i="38"/>
  <c r="INR7" i="38"/>
  <c r="INQ7" i="38"/>
  <c r="INP7" i="38"/>
  <c r="INO7" i="38"/>
  <c r="INN7" i="38"/>
  <c r="INM7" i="38"/>
  <c r="INL7" i="38"/>
  <c r="INK7" i="38"/>
  <c r="INJ7" i="38"/>
  <c r="INI7" i="38"/>
  <c r="INH7" i="38"/>
  <c r="ING7" i="38"/>
  <c r="INF7" i="38"/>
  <c r="INE7" i="38"/>
  <c r="IND7" i="38"/>
  <c r="INC7" i="38"/>
  <c r="INB7" i="38"/>
  <c r="INA7" i="38"/>
  <c r="IMZ7" i="38"/>
  <c r="IMY7" i="38"/>
  <c r="IMX7" i="38"/>
  <c r="IMW7" i="38"/>
  <c r="IMV7" i="38"/>
  <c r="IMU7" i="38"/>
  <c r="IMT7" i="38"/>
  <c r="IMS7" i="38"/>
  <c r="IMR7" i="38"/>
  <c r="IMQ7" i="38"/>
  <c r="IMP7" i="38"/>
  <c r="IMO7" i="38"/>
  <c r="IMN7" i="38"/>
  <c r="IMM7" i="38"/>
  <c r="IML7" i="38"/>
  <c r="IMK7" i="38"/>
  <c r="IMJ7" i="38"/>
  <c r="IMI7" i="38"/>
  <c r="IMH7" i="38"/>
  <c r="IMG7" i="38"/>
  <c r="IMF7" i="38"/>
  <c r="IME7" i="38"/>
  <c r="IMD7" i="38"/>
  <c r="IMC7" i="38"/>
  <c r="IMB7" i="38"/>
  <c r="IMA7" i="38"/>
  <c r="ILZ7" i="38"/>
  <c r="ILY7" i="38"/>
  <c r="ILX7" i="38"/>
  <c r="ILW7" i="38"/>
  <c r="ILV7" i="38"/>
  <c r="ILU7" i="38"/>
  <c r="ILT7" i="38"/>
  <c r="ILS7" i="38"/>
  <c r="ILR7" i="38"/>
  <c r="ILQ7" i="38"/>
  <c r="ILP7" i="38"/>
  <c r="ILO7" i="38"/>
  <c r="ILN7" i="38"/>
  <c r="ILM7" i="38"/>
  <c r="ILL7" i="38"/>
  <c r="ILK7" i="38"/>
  <c r="ILJ7" i="38"/>
  <c r="ILI7" i="38"/>
  <c r="ILH7" i="38"/>
  <c r="ILG7" i="38"/>
  <c r="ILF7" i="38"/>
  <c r="ILE7" i="38"/>
  <c r="ILD7" i="38"/>
  <c r="ILC7" i="38"/>
  <c r="ILB7" i="38"/>
  <c r="ILA7" i="38"/>
  <c r="IKZ7" i="38"/>
  <c r="IKY7" i="38"/>
  <c r="IKX7" i="38"/>
  <c r="IKW7" i="38"/>
  <c r="IKV7" i="38"/>
  <c r="IKU7" i="38"/>
  <c r="IKT7" i="38"/>
  <c r="IKS7" i="38"/>
  <c r="IKR7" i="38"/>
  <c r="IKQ7" i="38"/>
  <c r="IKP7" i="38"/>
  <c r="IKO7" i="38"/>
  <c r="IKN7" i="38"/>
  <c r="IKM7" i="38"/>
  <c r="IKL7" i="38"/>
  <c r="IKK7" i="38"/>
  <c r="IKJ7" i="38"/>
  <c r="IKI7" i="38"/>
  <c r="IKH7" i="38"/>
  <c r="IKG7" i="38"/>
  <c r="IKF7" i="38"/>
  <c r="IKE7" i="38"/>
  <c r="IKD7" i="38"/>
  <c r="IKC7" i="38"/>
  <c r="IKB7" i="38"/>
  <c r="IKA7" i="38"/>
  <c r="IJZ7" i="38"/>
  <c r="IJY7" i="38"/>
  <c r="IJX7" i="38"/>
  <c r="IJW7" i="38"/>
  <c r="IJV7" i="38"/>
  <c r="IJU7" i="38"/>
  <c r="IJT7" i="38"/>
  <c r="IJS7" i="38"/>
  <c r="IJR7" i="38"/>
  <c r="IJQ7" i="38"/>
  <c r="IJP7" i="38"/>
  <c r="IJO7" i="38"/>
  <c r="IJN7" i="38"/>
  <c r="IJM7" i="38"/>
  <c r="IJL7" i="38"/>
  <c r="IJK7" i="38"/>
  <c r="IJJ7" i="38"/>
  <c r="IJI7" i="38"/>
  <c r="IJH7" i="38"/>
  <c r="IJG7" i="38"/>
  <c r="IJF7" i="38"/>
  <c r="IJE7" i="38"/>
  <c r="IJD7" i="38"/>
  <c r="IJC7" i="38"/>
  <c r="IJB7" i="38"/>
  <c r="IJA7" i="38"/>
  <c r="IIZ7" i="38"/>
  <c r="IIY7" i="38"/>
  <c r="IIX7" i="38"/>
  <c r="IIW7" i="38"/>
  <c r="IIV7" i="38"/>
  <c r="IIU7" i="38"/>
  <c r="IIT7" i="38"/>
  <c r="IIS7" i="38"/>
  <c r="IIR7" i="38"/>
  <c r="IIQ7" i="38"/>
  <c r="IIP7" i="38"/>
  <c r="IIO7" i="38"/>
  <c r="IIN7" i="38"/>
  <c r="IIM7" i="38"/>
  <c r="IIL7" i="38"/>
  <c r="IIK7" i="38"/>
  <c r="IIJ7" i="38"/>
  <c r="III7" i="38"/>
  <c r="IIH7" i="38"/>
  <c r="IIG7" i="38"/>
  <c r="IIF7" i="38"/>
  <c r="IIE7" i="38"/>
  <c r="IID7" i="38"/>
  <c r="IIC7" i="38"/>
  <c r="IIB7" i="38"/>
  <c r="IIA7" i="38"/>
  <c r="IHZ7" i="38"/>
  <c r="IHY7" i="38"/>
  <c r="IHX7" i="38"/>
  <c r="IHW7" i="38"/>
  <c r="IHV7" i="38"/>
  <c r="IHU7" i="38"/>
  <c r="IHT7" i="38"/>
  <c r="IHS7" i="38"/>
  <c r="IHR7" i="38"/>
  <c r="IHQ7" i="38"/>
  <c r="IHP7" i="38"/>
  <c r="IHO7" i="38"/>
  <c r="IHN7" i="38"/>
  <c r="IHM7" i="38"/>
  <c r="IHL7" i="38"/>
  <c r="IHK7" i="38"/>
  <c r="IHJ7" i="38"/>
  <c r="IHI7" i="38"/>
  <c r="IHH7" i="38"/>
  <c r="IHG7" i="38"/>
  <c r="IHF7" i="38"/>
  <c r="IHE7" i="38"/>
  <c r="IHD7" i="38"/>
  <c r="IHC7" i="38"/>
  <c r="IHB7" i="38"/>
  <c r="IHA7" i="38"/>
  <c r="IGZ7" i="38"/>
  <c r="IGY7" i="38"/>
  <c r="IGX7" i="38"/>
  <c r="IGW7" i="38"/>
  <c r="IGV7" i="38"/>
  <c r="IGU7" i="38"/>
  <c r="IGT7" i="38"/>
  <c r="IGS7" i="38"/>
  <c r="IGR7" i="38"/>
  <c r="IGQ7" i="38"/>
  <c r="IGP7" i="38"/>
  <c r="IGO7" i="38"/>
  <c r="IGN7" i="38"/>
  <c r="IGM7" i="38"/>
  <c r="IGL7" i="38"/>
  <c r="IGK7" i="38"/>
  <c r="IGJ7" i="38"/>
  <c r="IGI7" i="38"/>
  <c r="IGH7" i="38"/>
  <c r="IGG7" i="38"/>
  <c r="IGF7" i="38"/>
  <c r="IGE7" i="38"/>
  <c r="IGD7" i="38"/>
  <c r="IGC7" i="38"/>
  <c r="IGB7" i="38"/>
  <c r="IGA7" i="38"/>
  <c r="IFZ7" i="38"/>
  <c r="IFY7" i="38"/>
  <c r="IFX7" i="38"/>
  <c r="IFW7" i="38"/>
  <c r="IFV7" i="38"/>
  <c r="IFU7" i="38"/>
  <c r="IFT7" i="38"/>
  <c r="IFS7" i="38"/>
  <c r="IFR7" i="38"/>
  <c r="IFQ7" i="38"/>
  <c r="IFP7" i="38"/>
  <c r="IFO7" i="38"/>
  <c r="IFN7" i="38"/>
  <c r="IFM7" i="38"/>
  <c r="IFL7" i="38"/>
  <c r="IFK7" i="38"/>
  <c r="IFJ7" i="38"/>
  <c r="IFI7" i="38"/>
  <c r="IFH7" i="38"/>
  <c r="IFG7" i="38"/>
  <c r="IFF7" i="38"/>
  <c r="IFE7" i="38"/>
  <c r="IFD7" i="38"/>
  <c r="IFC7" i="38"/>
  <c r="IFB7" i="38"/>
  <c r="IFA7" i="38"/>
  <c r="IEZ7" i="38"/>
  <c r="IEY7" i="38"/>
  <c r="IEX7" i="38"/>
  <c r="IEW7" i="38"/>
  <c r="IEV7" i="38"/>
  <c r="IEU7" i="38"/>
  <c r="IET7" i="38"/>
  <c r="IES7" i="38"/>
  <c r="IER7" i="38"/>
  <c r="IEQ7" i="38"/>
  <c r="IEP7" i="38"/>
  <c r="IEO7" i="38"/>
  <c r="IEN7" i="38"/>
  <c r="IEM7" i="38"/>
  <c r="IEL7" i="38"/>
  <c r="IEK7" i="38"/>
  <c r="IEJ7" i="38"/>
  <c r="IEI7" i="38"/>
  <c r="IEH7" i="38"/>
  <c r="IEG7" i="38"/>
  <c r="IEF7" i="38"/>
  <c r="IEE7" i="38"/>
  <c r="IED7" i="38"/>
  <c r="IEC7" i="38"/>
  <c r="IEB7" i="38"/>
  <c r="IEA7" i="38"/>
  <c r="IDZ7" i="38"/>
  <c r="IDY7" i="38"/>
  <c r="IDX7" i="38"/>
  <c r="IDW7" i="38"/>
  <c r="IDV7" i="38"/>
  <c r="IDU7" i="38"/>
  <c r="IDT7" i="38"/>
  <c r="IDS7" i="38"/>
  <c r="IDR7" i="38"/>
  <c r="IDQ7" i="38"/>
  <c r="IDP7" i="38"/>
  <c r="IDO7" i="38"/>
  <c r="IDN7" i="38"/>
  <c r="IDM7" i="38"/>
  <c r="IDL7" i="38"/>
  <c r="IDK7" i="38"/>
  <c r="IDJ7" i="38"/>
  <c r="IDI7" i="38"/>
  <c r="IDH7" i="38"/>
  <c r="IDG7" i="38"/>
  <c r="IDF7" i="38"/>
  <c r="IDE7" i="38"/>
  <c r="IDD7" i="38"/>
  <c r="IDC7" i="38"/>
  <c r="IDB7" i="38"/>
  <c r="IDA7" i="38"/>
  <c r="ICZ7" i="38"/>
  <c r="ICY7" i="38"/>
  <c r="ICX7" i="38"/>
  <c r="ICW7" i="38"/>
  <c r="ICV7" i="38"/>
  <c r="ICU7" i="38"/>
  <c r="ICT7" i="38"/>
  <c r="ICS7" i="38"/>
  <c r="ICR7" i="38"/>
  <c r="ICQ7" i="38"/>
  <c r="ICP7" i="38"/>
  <c r="ICO7" i="38"/>
  <c r="ICN7" i="38"/>
  <c r="ICM7" i="38"/>
  <c r="ICL7" i="38"/>
  <c r="ICK7" i="38"/>
  <c r="ICJ7" i="38"/>
  <c r="ICI7" i="38"/>
  <c r="ICH7" i="38"/>
  <c r="ICG7" i="38"/>
  <c r="ICF7" i="38"/>
  <c r="ICE7" i="38"/>
  <c r="ICD7" i="38"/>
  <c r="ICC7" i="38"/>
  <c r="ICB7" i="38"/>
  <c r="ICA7" i="38"/>
  <c r="IBZ7" i="38"/>
  <c r="IBY7" i="38"/>
  <c r="IBX7" i="38"/>
  <c r="IBW7" i="38"/>
  <c r="IBV7" i="38"/>
  <c r="IBU7" i="38"/>
  <c r="IBT7" i="38"/>
  <c r="IBS7" i="38"/>
  <c r="IBR7" i="38"/>
  <c r="IBQ7" i="38"/>
  <c r="IBP7" i="38"/>
  <c r="IBO7" i="38"/>
  <c r="IBN7" i="38"/>
  <c r="IBM7" i="38"/>
  <c r="IBL7" i="38"/>
  <c r="IBK7" i="38"/>
  <c r="IBJ7" i="38"/>
  <c r="IBI7" i="38"/>
  <c r="IBH7" i="38"/>
  <c r="IBG7" i="38"/>
  <c r="IBF7" i="38"/>
  <c r="IBE7" i="38"/>
  <c r="IBD7" i="38"/>
  <c r="IBC7" i="38"/>
  <c r="IBB7" i="38"/>
  <c r="IBA7" i="38"/>
  <c r="IAZ7" i="38"/>
  <c r="IAY7" i="38"/>
  <c r="IAX7" i="38"/>
  <c r="IAW7" i="38"/>
  <c r="IAV7" i="38"/>
  <c r="IAU7" i="38"/>
  <c r="IAT7" i="38"/>
  <c r="IAS7" i="38"/>
  <c r="IAR7" i="38"/>
  <c r="IAQ7" i="38"/>
  <c r="IAP7" i="38"/>
  <c r="IAO7" i="38"/>
  <c r="IAN7" i="38"/>
  <c r="IAM7" i="38"/>
  <c r="IAL7" i="38"/>
  <c r="IAK7" i="38"/>
  <c r="IAJ7" i="38"/>
  <c r="IAI7" i="38"/>
  <c r="IAH7" i="38"/>
  <c r="IAG7" i="38"/>
  <c r="IAF7" i="38"/>
  <c r="IAE7" i="38"/>
  <c r="IAD7" i="38"/>
  <c r="IAC7" i="38"/>
  <c r="IAB7" i="38"/>
  <c r="IAA7" i="38"/>
  <c r="HZZ7" i="38"/>
  <c r="HZY7" i="38"/>
  <c r="HZX7" i="38"/>
  <c r="HZW7" i="38"/>
  <c r="HZV7" i="38"/>
  <c r="HZU7" i="38"/>
  <c r="HZT7" i="38"/>
  <c r="HZS7" i="38"/>
  <c r="HZR7" i="38"/>
  <c r="HZQ7" i="38"/>
  <c r="HZP7" i="38"/>
  <c r="HZO7" i="38"/>
  <c r="HZN7" i="38"/>
  <c r="HZM7" i="38"/>
  <c r="HZL7" i="38"/>
  <c r="HZK7" i="38"/>
  <c r="HZJ7" i="38"/>
  <c r="HZI7" i="38"/>
  <c r="HZH7" i="38"/>
  <c r="HZG7" i="38"/>
  <c r="HZF7" i="38"/>
  <c r="HZE7" i="38"/>
  <c r="HZD7" i="38"/>
  <c r="HZC7" i="38"/>
  <c r="HZB7" i="38"/>
  <c r="HZA7" i="38"/>
  <c r="HYZ7" i="38"/>
  <c r="HYY7" i="38"/>
  <c r="HYX7" i="38"/>
  <c r="HYW7" i="38"/>
  <c r="HYV7" i="38"/>
  <c r="HYU7" i="38"/>
  <c r="HYT7" i="38"/>
  <c r="HYS7" i="38"/>
  <c r="HYR7" i="38"/>
  <c r="HYQ7" i="38"/>
  <c r="HYP7" i="38"/>
  <c r="HYO7" i="38"/>
  <c r="HYN7" i="38"/>
  <c r="HYM7" i="38"/>
  <c r="HYL7" i="38"/>
  <c r="HYK7" i="38"/>
  <c r="HYJ7" i="38"/>
  <c r="HYI7" i="38"/>
  <c r="HYH7" i="38"/>
  <c r="HYG7" i="38"/>
  <c r="HYF7" i="38"/>
  <c r="HYE7" i="38"/>
  <c r="HYD7" i="38"/>
  <c r="HYC7" i="38"/>
  <c r="HYB7" i="38"/>
  <c r="HYA7" i="38"/>
  <c r="HXZ7" i="38"/>
  <c r="HXY7" i="38"/>
  <c r="HXX7" i="38"/>
  <c r="HXW7" i="38"/>
  <c r="HXV7" i="38"/>
  <c r="HXU7" i="38"/>
  <c r="HXT7" i="38"/>
  <c r="HXS7" i="38"/>
  <c r="HXR7" i="38"/>
  <c r="HXQ7" i="38"/>
  <c r="HXP7" i="38"/>
  <c r="HXO7" i="38"/>
  <c r="HXN7" i="38"/>
  <c r="HXM7" i="38"/>
  <c r="HXL7" i="38"/>
  <c r="HXK7" i="38"/>
  <c r="HXJ7" i="38"/>
  <c r="HXI7" i="38"/>
  <c r="HXH7" i="38"/>
  <c r="HXG7" i="38"/>
  <c r="HXF7" i="38"/>
  <c r="HXE7" i="38"/>
  <c r="HXD7" i="38"/>
  <c r="HXC7" i="38"/>
  <c r="HXB7" i="38"/>
  <c r="HXA7" i="38"/>
  <c r="HWZ7" i="38"/>
  <c r="HWY7" i="38"/>
  <c r="HWX7" i="38"/>
  <c r="HWW7" i="38"/>
  <c r="HWV7" i="38"/>
  <c r="HWU7" i="38"/>
  <c r="HWT7" i="38"/>
  <c r="HWS7" i="38"/>
  <c r="HWR7" i="38"/>
  <c r="HWQ7" i="38"/>
  <c r="HWP7" i="38"/>
  <c r="HWO7" i="38"/>
  <c r="HWN7" i="38"/>
  <c r="HWM7" i="38"/>
  <c r="HWL7" i="38"/>
  <c r="HWK7" i="38"/>
  <c r="HWJ7" i="38"/>
  <c r="HWI7" i="38"/>
  <c r="HWH7" i="38"/>
  <c r="HWG7" i="38"/>
  <c r="HWF7" i="38"/>
  <c r="HWE7" i="38"/>
  <c r="HWD7" i="38"/>
  <c r="HWC7" i="38"/>
  <c r="HWB7" i="38"/>
  <c r="HWA7" i="38"/>
  <c r="HVZ7" i="38"/>
  <c r="HVY7" i="38"/>
  <c r="HVX7" i="38"/>
  <c r="HVW7" i="38"/>
  <c r="HVV7" i="38"/>
  <c r="HVU7" i="38"/>
  <c r="HVT7" i="38"/>
  <c r="HVS7" i="38"/>
  <c r="HVR7" i="38"/>
  <c r="HVQ7" i="38"/>
  <c r="HVP7" i="38"/>
  <c r="HVO7" i="38"/>
  <c r="HVN7" i="38"/>
  <c r="HVM7" i="38"/>
  <c r="HVL7" i="38"/>
  <c r="HVK7" i="38"/>
  <c r="HVJ7" i="38"/>
  <c r="HVI7" i="38"/>
  <c r="HVH7" i="38"/>
  <c r="HVG7" i="38"/>
  <c r="HVF7" i="38"/>
  <c r="HVE7" i="38"/>
  <c r="HVD7" i="38"/>
  <c r="HVC7" i="38"/>
  <c r="HVB7" i="38"/>
  <c r="HVA7" i="38"/>
  <c r="HUZ7" i="38"/>
  <c r="HUY7" i="38"/>
  <c r="HUX7" i="38"/>
  <c r="HUW7" i="38"/>
  <c r="HUV7" i="38"/>
  <c r="HUU7" i="38"/>
  <c r="HUT7" i="38"/>
  <c r="HUS7" i="38"/>
  <c r="HUR7" i="38"/>
  <c r="HUQ7" i="38"/>
  <c r="HUP7" i="38"/>
  <c r="HUO7" i="38"/>
  <c r="HUN7" i="38"/>
  <c r="HUM7" i="38"/>
  <c r="HUL7" i="38"/>
  <c r="HUK7" i="38"/>
  <c r="HUJ7" i="38"/>
  <c r="HUI7" i="38"/>
  <c r="HUH7" i="38"/>
  <c r="HUG7" i="38"/>
  <c r="HUF7" i="38"/>
  <c r="HUE7" i="38"/>
  <c r="HUD7" i="38"/>
  <c r="HUC7" i="38"/>
  <c r="HUB7" i="38"/>
  <c r="HUA7" i="38"/>
  <c r="HTZ7" i="38"/>
  <c r="HTY7" i="38"/>
  <c r="HTX7" i="38"/>
  <c r="HTW7" i="38"/>
  <c r="HTV7" i="38"/>
  <c r="HTU7" i="38"/>
  <c r="HTT7" i="38"/>
  <c r="HTS7" i="38"/>
  <c r="HTR7" i="38"/>
  <c r="HTQ7" i="38"/>
  <c r="HTP7" i="38"/>
  <c r="HTO7" i="38"/>
  <c r="HTN7" i="38"/>
  <c r="HTM7" i="38"/>
  <c r="HTL7" i="38"/>
  <c r="HTK7" i="38"/>
  <c r="HTJ7" i="38"/>
  <c r="HTI7" i="38"/>
  <c r="HTH7" i="38"/>
  <c r="HTG7" i="38"/>
  <c r="HTF7" i="38"/>
  <c r="HTE7" i="38"/>
  <c r="HTD7" i="38"/>
  <c r="HTC7" i="38"/>
  <c r="HTB7" i="38"/>
  <c r="HTA7" i="38"/>
  <c r="HSZ7" i="38"/>
  <c r="HSY7" i="38"/>
  <c r="HSX7" i="38"/>
  <c r="HSW7" i="38"/>
  <c r="HSV7" i="38"/>
  <c r="HSU7" i="38"/>
  <c r="HST7" i="38"/>
  <c r="HSS7" i="38"/>
  <c r="HSR7" i="38"/>
  <c r="HSQ7" i="38"/>
  <c r="HSP7" i="38"/>
  <c r="HSO7" i="38"/>
  <c r="HSN7" i="38"/>
  <c r="HSM7" i="38"/>
  <c r="HSL7" i="38"/>
  <c r="HSK7" i="38"/>
  <c r="HSJ7" i="38"/>
  <c r="HSI7" i="38"/>
  <c r="HSH7" i="38"/>
  <c r="HSG7" i="38"/>
  <c r="HSF7" i="38"/>
  <c r="HSE7" i="38"/>
  <c r="HSD7" i="38"/>
  <c r="HSC7" i="38"/>
  <c r="HSB7" i="38"/>
  <c r="HSA7" i="38"/>
  <c r="HRZ7" i="38"/>
  <c r="HRY7" i="38"/>
  <c r="HRX7" i="38"/>
  <c r="HRW7" i="38"/>
  <c r="HRV7" i="38"/>
  <c r="HRU7" i="38"/>
  <c r="HRT7" i="38"/>
  <c r="HRS7" i="38"/>
  <c r="HRR7" i="38"/>
  <c r="HRQ7" i="38"/>
  <c r="HRP7" i="38"/>
  <c r="HRO7" i="38"/>
  <c r="HRN7" i="38"/>
  <c r="HRM7" i="38"/>
  <c r="HRL7" i="38"/>
  <c r="HRK7" i="38"/>
  <c r="HRJ7" i="38"/>
  <c r="HRI7" i="38"/>
  <c r="HRH7" i="38"/>
  <c r="HRG7" i="38"/>
  <c r="HRF7" i="38"/>
  <c r="HRE7" i="38"/>
  <c r="HRD7" i="38"/>
  <c r="HRC7" i="38"/>
  <c r="HRB7" i="38"/>
  <c r="HRA7" i="38"/>
  <c r="HQZ7" i="38"/>
  <c r="HQY7" i="38"/>
  <c r="HQX7" i="38"/>
  <c r="HQW7" i="38"/>
  <c r="HQV7" i="38"/>
  <c r="HQU7" i="38"/>
  <c r="HQT7" i="38"/>
  <c r="HQS7" i="38"/>
  <c r="HQR7" i="38"/>
  <c r="HQQ7" i="38"/>
  <c r="HQP7" i="38"/>
  <c r="HQO7" i="38"/>
  <c r="HQN7" i="38"/>
  <c r="HQM7" i="38"/>
  <c r="HQL7" i="38"/>
  <c r="HQK7" i="38"/>
  <c r="HQJ7" i="38"/>
  <c r="HQI7" i="38"/>
  <c r="HQH7" i="38"/>
  <c r="HQG7" i="38"/>
  <c r="HQF7" i="38"/>
  <c r="HQE7" i="38"/>
  <c r="HQD7" i="38"/>
  <c r="HQC7" i="38"/>
  <c r="HQB7" i="38"/>
  <c r="HQA7" i="38"/>
  <c r="HPZ7" i="38"/>
  <c r="HPY7" i="38"/>
  <c r="HPX7" i="38"/>
  <c r="HPW7" i="38"/>
  <c r="HPV7" i="38"/>
  <c r="HPU7" i="38"/>
  <c r="HPT7" i="38"/>
  <c r="HPS7" i="38"/>
  <c r="HPR7" i="38"/>
  <c r="HPQ7" i="38"/>
  <c r="HPP7" i="38"/>
  <c r="HPO7" i="38"/>
  <c r="HPN7" i="38"/>
  <c r="HPM7" i="38"/>
  <c r="HPL7" i="38"/>
  <c r="HPK7" i="38"/>
  <c r="HPJ7" i="38"/>
  <c r="HPI7" i="38"/>
  <c r="HPH7" i="38"/>
  <c r="HPG7" i="38"/>
  <c r="HPF7" i="38"/>
  <c r="HPE7" i="38"/>
  <c r="HPD7" i="38"/>
  <c r="HPC7" i="38"/>
  <c r="HPB7" i="38"/>
  <c r="HPA7" i="38"/>
  <c r="HOZ7" i="38"/>
  <c r="HOY7" i="38"/>
  <c r="HOX7" i="38"/>
  <c r="HOW7" i="38"/>
  <c r="HOV7" i="38"/>
  <c r="HOU7" i="38"/>
  <c r="HOT7" i="38"/>
  <c r="HOS7" i="38"/>
  <c r="HOR7" i="38"/>
  <c r="HOQ7" i="38"/>
  <c r="HOP7" i="38"/>
  <c r="HOO7" i="38"/>
  <c r="HON7" i="38"/>
  <c r="HOM7" i="38"/>
  <c r="HOL7" i="38"/>
  <c r="HOK7" i="38"/>
  <c r="HOJ7" i="38"/>
  <c r="HOI7" i="38"/>
  <c r="HOH7" i="38"/>
  <c r="HOG7" i="38"/>
  <c r="HOF7" i="38"/>
  <c r="HOE7" i="38"/>
  <c r="HOD7" i="38"/>
  <c r="HOC7" i="38"/>
  <c r="HOB7" i="38"/>
  <c r="HOA7" i="38"/>
  <c r="HNZ7" i="38"/>
  <c r="HNY7" i="38"/>
  <c r="HNX7" i="38"/>
  <c r="HNW7" i="38"/>
  <c r="HNV7" i="38"/>
  <c r="HNU7" i="38"/>
  <c r="HNT7" i="38"/>
  <c r="HNS7" i="38"/>
  <c r="HNR7" i="38"/>
  <c r="HNQ7" i="38"/>
  <c r="HNP7" i="38"/>
  <c r="HNO7" i="38"/>
  <c r="HNN7" i="38"/>
  <c r="HNM7" i="38"/>
  <c r="HNL7" i="38"/>
  <c r="HNK7" i="38"/>
  <c r="HNJ7" i="38"/>
  <c r="HNI7" i="38"/>
  <c r="HNH7" i="38"/>
  <c r="HNG7" i="38"/>
  <c r="HNF7" i="38"/>
  <c r="HNE7" i="38"/>
  <c r="HND7" i="38"/>
  <c r="HNC7" i="38"/>
  <c r="HNB7" i="38"/>
  <c r="HNA7" i="38"/>
  <c r="HMZ7" i="38"/>
  <c r="HMY7" i="38"/>
  <c r="HMX7" i="38"/>
  <c r="HMW7" i="38"/>
  <c r="HMV7" i="38"/>
  <c r="HMU7" i="38"/>
  <c r="HMT7" i="38"/>
  <c r="HMS7" i="38"/>
  <c r="HMR7" i="38"/>
  <c r="HMQ7" i="38"/>
  <c r="HMP7" i="38"/>
  <c r="HMO7" i="38"/>
  <c r="HMN7" i="38"/>
  <c r="HMM7" i="38"/>
  <c r="HML7" i="38"/>
  <c r="HMK7" i="38"/>
  <c r="HMJ7" i="38"/>
  <c r="HMI7" i="38"/>
  <c r="HMH7" i="38"/>
  <c r="HMG7" i="38"/>
  <c r="HMF7" i="38"/>
  <c r="HME7" i="38"/>
  <c r="HMD7" i="38"/>
  <c r="HMC7" i="38"/>
  <c r="HMB7" i="38"/>
  <c r="HMA7" i="38"/>
  <c r="HLZ7" i="38"/>
  <c r="HLY7" i="38"/>
  <c r="HLX7" i="38"/>
  <c r="HLW7" i="38"/>
  <c r="HLV7" i="38"/>
  <c r="HLU7" i="38"/>
  <c r="HLT7" i="38"/>
  <c r="HLS7" i="38"/>
  <c r="HLR7" i="38"/>
  <c r="HLQ7" i="38"/>
  <c r="HLP7" i="38"/>
  <c r="HLO7" i="38"/>
  <c r="HLN7" i="38"/>
  <c r="HLM7" i="38"/>
  <c r="HLL7" i="38"/>
  <c r="HLK7" i="38"/>
  <c r="HLJ7" i="38"/>
  <c r="HLI7" i="38"/>
  <c r="HLH7" i="38"/>
  <c r="HLG7" i="38"/>
  <c r="HLF7" i="38"/>
  <c r="HLE7" i="38"/>
  <c r="HLD7" i="38"/>
  <c r="HLC7" i="38"/>
  <c r="HLB7" i="38"/>
  <c r="HLA7" i="38"/>
  <c r="HKZ7" i="38"/>
  <c r="HKY7" i="38"/>
  <c r="HKX7" i="38"/>
  <c r="HKW7" i="38"/>
  <c r="HKV7" i="38"/>
  <c r="HKU7" i="38"/>
  <c r="HKT7" i="38"/>
  <c r="HKS7" i="38"/>
  <c r="HKR7" i="38"/>
  <c r="HKQ7" i="38"/>
  <c r="HKP7" i="38"/>
  <c r="HKO7" i="38"/>
  <c r="HKN7" i="38"/>
  <c r="HKM7" i="38"/>
  <c r="HKL7" i="38"/>
  <c r="HKK7" i="38"/>
  <c r="HKJ7" i="38"/>
  <c r="HKI7" i="38"/>
  <c r="HKH7" i="38"/>
  <c r="HKG7" i="38"/>
  <c r="HKF7" i="38"/>
  <c r="HKE7" i="38"/>
  <c r="HKD7" i="38"/>
  <c r="HKC7" i="38"/>
  <c r="HKB7" i="38"/>
  <c r="HKA7" i="38"/>
  <c r="HJZ7" i="38"/>
  <c r="HJY7" i="38"/>
  <c r="HJX7" i="38"/>
  <c r="HJW7" i="38"/>
  <c r="HJV7" i="38"/>
  <c r="HJU7" i="38"/>
  <c r="HJT7" i="38"/>
  <c r="HJS7" i="38"/>
  <c r="HJR7" i="38"/>
  <c r="HJQ7" i="38"/>
  <c r="HJP7" i="38"/>
  <c r="HJO7" i="38"/>
  <c r="HJN7" i="38"/>
  <c r="HJM7" i="38"/>
  <c r="HJL7" i="38"/>
  <c r="HJK7" i="38"/>
  <c r="HJJ7" i="38"/>
  <c r="HJI7" i="38"/>
  <c r="HJH7" i="38"/>
  <c r="HJG7" i="38"/>
  <c r="HJF7" i="38"/>
  <c r="HJE7" i="38"/>
  <c r="HJD7" i="38"/>
  <c r="HJC7" i="38"/>
  <c r="HJB7" i="38"/>
  <c r="HJA7" i="38"/>
  <c r="HIZ7" i="38"/>
  <c r="HIY7" i="38"/>
  <c r="HIX7" i="38"/>
  <c r="HIW7" i="38"/>
  <c r="HIV7" i="38"/>
  <c r="HIU7" i="38"/>
  <c r="HIT7" i="38"/>
  <c r="HIS7" i="38"/>
  <c r="HIR7" i="38"/>
  <c r="HIQ7" i="38"/>
  <c r="HIP7" i="38"/>
  <c r="HIO7" i="38"/>
  <c r="HIN7" i="38"/>
  <c r="HIM7" i="38"/>
  <c r="HIL7" i="38"/>
  <c r="HIK7" i="38"/>
  <c r="HIJ7" i="38"/>
  <c r="HII7" i="38"/>
  <c r="HIH7" i="38"/>
  <c r="HIG7" i="38"/>
  <c r="HIF7" i="38"/>
  <c r="HIE7" i="38"/>
  <c r="HID7" i="38"/>
  <c r="HIC7" i="38"/>
  <c r="HIB7" i="38"/>
  <c r="HIA7" i="38"/>
  <c r="HHZ7" i="38"/>
  <c r="HHY7" i="38"/>
  <c r="HHX7" i="38"/>
  <c r="HHW7" i="38"/>
  <c r="HHV7" i="38"/>
  <c r="HHU7" i="38"/>
  <c r="HHT7" i="38"/>
  <c r="HHS7" i="38"/>
  <c r="HHR7" i="38"/>
  <c r="HHQ7" i="38"/>
  <c r="HHP7" i="38"/>
  <c r="HHO7" i="38"/>
  <c r="HHN7" i="38"/>
  <c r="HHM7" i="38"/>
  <c r="HHL7" i="38"/>
  <c r="HHK7" i="38"/>
  <c r="HHJ7" i="38"/>
  <c r="HHI7" i="38"/>
  <c r="HHH7" i="38"/>
  <c r="HHG7" i="38"/>
  <c r="HHF7" i="38"/>
  <c r="HHE7" i="38"/>
  <c r="HHD7" i="38"/>
  <c r="HHC7" i="38"/>
  <c r="HHB7" i="38"/>
  <c r="HHA7" i="38"/>
  <c r="HGZ7" i="38"/>
  <c r="HGY7" i="38"/>
  <c r="HGX7" i="38"/>
  <c r="HGW7" i="38"/>
  <c r="HGV7" i="38"/>
  <c r="HGU7" i="38"/>
  <c r="HGT7" i="38"/>
  <c r="HGS7" i="38"/>
  <c r="HGR7" i="38"/>
  <c r="HGQ7" i="38"/>
  <c r="HGP7" i="38"/>
  <c r="HGO7" i="38"/>
  <c r="HGN7" i="38"/>
  <c r="HGM7" i="38"/>
  <c r="HGL7" i="38"/>
  <c r="HGK7" i="38"/>
  <c r="HGJ7" i="38"/>
  <c r="HGI7" i="38"/>
  <c r="HGH7" i="38"/>
  <c r="HGG7" i="38"/>
  <c r="HGF7" i="38"/>
  <c r="HGE7" i="38"/>
  <c r="HGD7" i="38"/>
  <c r="HGC7" i="38"/>
  <c r="HGB7" i="38"/>
  <c r="HGA7" i="38"/>
  <c r="HFZ7" i="38"/>
  <c r="HFY7" i="38"/>
  <c r="HFX7" i="38"/>
  <c r="HFW7" i="38"/>
  <c r="HFV7" i="38"/>
  <c r="HFU7" i="38"/>
  <c r="HFT7" i="38"/>
  <c r="HFS7" i="38"/>
  <c r="HFR7" i="38"/>
  <c r="HFQ7" i="38"/>
  <c r="HFP7" i="38"/>
  <c r="HFO7" i="38"/>
  <c r="HFN7" i="38"/>
  <c r="HFM7" i="38"/>
  <c r="HFL7" i="38"/>
  <c r="HFK7" i="38"/>
  <c r="HFJ7" i="38"/>
  <c r="HFI7" i="38"/>
  <c r="HFH7" i="38"/>
  <c r="HFG7" i="38"/>
  <c r="HFF7" i="38"/>
  <c r="HFE7" i="38"/>
  <c r="HFD7" i="38"/>
  <c r="HFC7" i="38"/>
  <c r="HFB7" i="38"/>
  <c r="HFA7" i="38"/>
  <c r="HEZ7" i="38"/>
  <c r="HEY7" i="38"/>
  <c r="HEX7" i="38"/>
  <c r="HEW7" i="38"/>
  <c r="HEV7" i="38"/>
  <c r="HEU7" i="38"/>
  <c r="HET7" i="38"/>
  <c r="HES7" i="38"/>
  <c r="HER7" i="38"/>
  <c r="HEQ7" i="38"/>
  <c r="HEP7" i="38"/>
  <c r="HEO7" i="38"/>
  <c r="HEN7" i="38"/>
  <c r="HEM7" i="38"/>
  <c r="HEL7" i="38"/>
  <c r="HEK7" i="38"/>
  <c r="HEJ7" i="38"/>
  <c r="HEI7" i="38"/>
  <c r="HEH7" i="38"/>
  <c r="HEG7" i="38"/>
  <c r="HEF7" i="38"/>
  <c r="HEE7" i="38"/>
  <c r="HED7" i="38"/>
  <c r="HEC7" i="38"/>
  <c r="HEB7" i="38"/>
  <c r="HEA7" i="38"/>
  <c r="HDZ7" i="38"/>
  <c r="HDY7" i="38"/>
  <c r="HDX7" i="38"/>
  <c r="HDW7" i="38"/>
  <c r="HDV7" i="38"/>
  <c r="HDU7" i="38"/>
  <c r="HDT7" i="38"/>
  <c r="HDS7" i="38"/>
  <c r="HDR7" i="38"/>
  <c r="HDQ7" i="38"/>
  <c r="HDP7" i="38"/>
  <c r="HDO7" i="38"/>
  <c r="HDN7" i="38"/>
  <c r="HDM7" i="38"/>
  <c r="HDL7" i="38"/>
  <c r="HDK7" i="38"/>
  <c r="HDJ7" i="38"/>
  <c r="HDI7" i="38"/>
  <c r="HDH7" i="38"/>
  <c r="HDG7" i="38"/>
  <c r="HDF7" i="38"/>
  <c r="HDE7" i="38"/>
  <c r="HDD7" i="38"/>
  <c r="HDC7" i="38"/>
  <c r="HDB7" i="38"/>
  <c r="HDA7" i="38"/>
  <c r="HCZ7" i="38"/>
  <c r="HCY7" i="38"/>
  <c r="HCX7" i="38"/>
  <c r="HCW7" i="38"/>
  <c r="HCV7" i="38"/>
  <c r="HCU7" i="38"/>
  <c r="HCT7" i="38"/>
  <c r="HCS7" i="38"/>
  <c r="HCR7" i="38"/>
  <c r="HCQ7" i="38"/>
  <c r="HCP7" i="38"/>
  <c r="HCO7" i="38"/>
  <c r="HCN7" i="38"/>
  <c r="HCM7" i="38"/>
  <c r="HCL7" i="38"/>
  <c r="HCK7" i="38"/>
  <c r="HCJ7" i="38"/>
  <c r="HCI7" i="38"/>
  <c r="HCH7" i="38"/>
  <c r="HCG7" i="38"/>
  <c r="HCF7" i="38"/>
  <c r="HCE7" i="38"/>
  <c r="HCD7" i="38"/>
  <c r="HCC7" i="38"/>
  <c r="HCB7" i="38"/>
  <c r="HCA7" i="38"/>
  <c r="HBZ7" i="38"/>
  <c r="HBY7" i="38"/>
  <c r="HBX7" i="38"/>
  <c r="HBW7" i="38"/>
  <c r="HBV7" i="38"/>
  <c r="HBU7" i="38"/>
  <c r="HBT7" i="38"/>
  <c r="HBS7" i="38"/>
  <c r="HBR7" i="38"/>
  <c r="HBQ7" i="38"/>
  <c r="HBP7" i="38"/>
  <c r="HBO7" i="38"/>
  <c r="HBN7" i="38"/>
  <c r="HBM7" i="38"/>
  <c r="HBL7" i="38"/>
  <c r="HBK7" i="38"/>
  <c r="HBJ7" i="38"/>
  <c r="HBI7" i="38"/>
  <c r="HBH7" i="38"/>
  <c r="HBG7" i="38"/>
  <c r="HBF7" i="38"/>
  <c r="HBE7" i="38"/>
  <c r="HBD7" i="38"/>
  <c r="HBC7" i="38"/>
  <c r="HBB7" i="38"/>
  <c r="HBA7" i="38"/>
  <c r="HAZ7" i="38"/>
  <c r="HAY7" i="38"/>
  <c r="HAX7" i="38"/>
  <c r="HAW7" i="38"/>
  <c r="HAV7" i="38"/>
  <c r="HAU7" i="38"/>
  <c r="HAT7" i="38"/>
  <c r="HAS7" i="38"/>
  <c r="HAR7" i="38"/>
  <c r="HAQ7" i="38"/>
  <c r="HAP7" i="38"/>
  <c r="HAO7" i="38"/>
  <c r="HAN7" i="38"/>
  <c r="HAM7" i="38"/>
  <c r="HAL7" i="38"/>
  <c r="HAK7" i="38"/>
  <c r="HAJ7" i="38"/>
  <c r="HAI7" i="38"/>
  <c r="HAH7" i="38"/>
  <c r="HAG7" i="38"/>
  <c r="HAF7" i="38"/>
  <c r="HAE7" i="38"/>
  <c r="HAD7" i="38"/>
  <c r="HAC7" i="38"/>
  <c r="HAB7" i="38"/>
  <c r="HAA7" i="38"/>
  <c r="GZZ7" i="38"/>
  <c r="GZY7" i="38"/>
  <c r="GZX7" i="38"/>
  <c r="GZW7" i="38"/>
  <c r="GZV7" i="38"/>
  <c r="GZU7" i="38"/>
  <c r="GZT7" i="38"/>
  <c r="GZS7" i="38"/>
  <c r="GZR7" i="38"/>
  <c r="GZQ7" i="38"/>
  <c r="GZP7" i="38"/>
  <c r="GZO7" i="38"/>
  <c r="GZN7" i="38"/>
  <c r="GZM7" i="38"/>
  <c r="GZL7" i="38"/>
  <c r="GZK7" i="38"/>
  <c r="GZJ7" i="38"/>
  <c r="GZI7" i="38"/>
  <c r="GZH7" i="38"/>
  <c r="GZG7" i="38"/>
  <c r="GZF7" i="38"/>
  <c r="GZE7" i="38"/>
  <c r="GZD7" i="38"/>
  <c r="GZC7" i="38"/>
  <c r="GZB7" i="38"/>
  <c r="GZA7" i="38"/>
  <c r="GYZ7" i="38"/>
  <c r="GYY7" i="38"/>
  <c r="GYX7" i="38"/>
  <c r="GYW7" i="38"/>
  <c r="GYV7" i="38"/>
  <c r="GYU7" i="38"/>
  <c r="GYT7" i="38"/>
  <c r="GYS7" i="38"/>
  <c r="GYR7" i="38"/>
  <c r="GYQ7" i="38"/>
  <c r="GYP7" i="38"/>
  <c r="GYO7" i="38"/>
  <c r="GYN7" i="38"/>
  <c r="GYM7" i="38"/>
  <c r="GYL7" i="38"/>
  <c r="GYK7" i="38"/>
  <c r="GYJ7" i="38"/>
  <c r="GYI7" i="38"/>
  <c r="GYH7" i="38"/>
  <c r="GYG7" i="38"/>
  <c r="GYF7" i="38"/>
  <c r="GYE7" i="38"/>
  <c r="GYD7" i="38"/>
  <c r="GYC7" i="38"/>
  <c r="GYB7" i="38"/>
  <c r="GYA7" i="38"/>
  <c r="GXZ7" i="38"/>
  <c r="GXY7" i="38"/>
  <c r="GXX7" i="38"/>
  <c r="GXW7" i="38"/>
  <c r="GXV7" i="38"/>
  <c r="GXU7" i="38"/>
  <c r="GXT7" i="38"/>
  <c r="GXS7" i="38"/>
  <c r="GXR7" i="38"/>
  <c r="GXQ7" i="38"/>
  <c r="GXP7" i="38"/>
  <c r="GXO7" i="38"/>
  <c r="GXN7" i="38"/>
  <c r="GXM7" i="38"/>
  <c r="GXL7" i="38"/>
  <c r="GXK7" i="38"/>
  <c r="GXJ7" i="38"/>
  <c r="GXI7" i="38"/>
  <c r="GXH7" i="38"/>
  <c r="GXG7" i="38"/>
  <c r="GXF7" i="38"/>
  <c r="GXE7" i="38"/>
  <c r="GXD7" i="38"/>
  <c r="GXC7" i="38"/>
  <c r="GXB7" i="38"/>
  <c r="GXA7" i="38"/>
  <c r="GWZ7" i="38"/>
  <c r="GWY7" i="38"/>
  <c r="GWX7" i="38"/>
  <c r="GWW7" i="38"/>
  <c r="GWV7" i="38"/>
  <c r="GWU7" i="38"/>
  <c r="GWT7" i="38"/>
  <c r="GWS7" i="38"/>
  <c r="GWR7" i="38"/>
  <c r="GWQ7" i="38"/>
  <c r="GWP7" i="38"/>
  <c r="GWO7" i="38"/>
  <c r="GWN7" i="38"/>
  <c r="GWM7" i="38"/>
  <c r="GWL7" i="38"/>
  <c r="GWK7" i="38"/>
  <c r="GWJ7" i="38"/>
  <c r="GWI7" i="38"/>
  <c r="GWH7" i="38"/>
  <c r="GWG7" i="38"/>
  <c r="GWF7" i="38"/>
  <c r="GWE7" i="38"/>
  <c r="GWD7" i="38"/>
  <c r="GWC7" i="38"/>
  <c r="GWB7" i="38"/>
  <c r="GWA7" i="38"/>
  <c r="GVZ7" i="38"/>
  <c r="GVY7" i="38"/>
  <c r="GVX7" i="38"/>
  <c r="GVW7" i="38"/>
  <c r="GVV7" i="38"/>
  <c r="GVU7" i="38"/>
  <c r="GVT7" i="38"/>
  <c r="GVS7" i="38"/>
  <c r="GVR7" i="38"/>
  <c r="GVQ7" i="38"/>
  <c r="GVP7" i="38"/>
  <c r="GVO7" i="38"/>
  <c r="GVN7" i="38"/>
  <c r="GVM7" i="38"/>
  <c r="GVL7" i="38"/>
  <c r="GVK7" i="38"/>
  <c r="GVJ7" i="38"/>
  <c r="GVI7" i="38"/>
  <c r="GVH7" i="38"/>
  <c r="GVG7" i="38"/>
  <c r="GVF7" i="38"/>
  <c r="GVE7" i="38"/>
  <c r="GVD7" i="38"/>
  <c r="GVC7" i="38"/>
  <c r="GVB7" i="38"/>
  <c r="GVA7" i="38"/>
  <c r="GUZ7" i="38"/>
  <c r="GUY7" i="38"/>
  <c r="GUX7" i="38"/>
  <c r="GUW7" i="38"/>
  <c r="GUV7" i="38"/>
  <c r="GUU7" i="38"/>
  <c r="GUT7" i="38"/>
  <c r="GUS7" i="38"/>
  <c r="GUR7" i="38"/>
  <c r="GUQ7" i="38"/>
  <c r="GUP7" i="38"/>
  <c r="GUO7" i="38"/>
  <c r="GUN7" i="38"/>
  <c r="GUM7" i="38"/>
  <c r="GUL7" i="38"/>
  <c r="GUK7" i="38"/>
  <c r="GUJ7" i="38"/>
  <c r="GUI7" i="38"/>
  <c r="GUH7" i="38"/>
  <c r="GUG7" i="38"/>
  <c r="GUF7" i="38"/>
  <c r="GUE7" i="38"/>
  <c r="GUD7" i="38"/>
  <c r="GUC7" i="38"/>
  <c r="GUB7" i="38"/>
  <c r="GUA7" i="38"/>
  <c r="GTZ7" i="38"/>
  <c r="GTY7" i="38"/>
  <c r="GTX7" i="38"/>
  <c r="GTW7" i="38"/>
  <c r="GTV7" i="38"/>
  <c r="GTU7" i="38"/>
  <c r="GTT7" i="38"/>
  <c r="GTS7" i="38"/>
  <c r="GTR7" i="38"/>
  <c r="GTQ7" i="38"/>
  <c r="GTP7" i="38"/>
  <c r="GTO7" i="38"/>
  <c r="GTN7" i="38"/>
  <c r="GTM7" i="38"/>
  <c r="GTL7" i="38"/>
  <c r="GTK7" i="38"/>
  <c r="GTJ7" i="38"/>
  <c r="GTI7" i="38"/>
  <c r="GTH7" i="38"/>
  <c r="GTG7" i="38"/>
  <c r="GTF7" i="38"/>
  <c r="GTE7" i="38"/>
  <c r="GTD7" i="38"/>
  <c r="GTC7" i="38"/>
  <c r="GTB7" i="38"/>
  <c r="GTA7" i="38"/>
  <c r="GSZ7" i="38"/>
  <c r="GSY7" i="38"/>
  <c r="GSX7" i="38"/>
  <c r="GSW7" i="38"/>
  <c r="GSV7" i="38"/>
  <c r="GSU7" i="38"/>
  <c r="GST7" i="38"/>
  <c r="GSS7" i="38"/>
  <c r="GSR7" i="38"/>
  <c r="GSQ7" i="38"/>
  <c r="GSP7" i="38"/>
  <c r="GSO7" i="38"/>
  <c r="GSN7" i="38"/>
  <c r="GSM7" i="38"/>
  <c r="GSL7" i="38"/>
  <c r="GSK7" i="38"/>
  <c r="GSJ7" i="38"/>
  <c r="GSI7" i="38"/>
  <c r="GSH7" i="38"/>
  <c r="GSG7" i="38"/>
  <c r="GSF7" i="38"/>
  <c r="GSE7" i="38"/>
  <c r="GSD7" i="38"/>
  <c r="GSC7" i="38"/>
  <c r="GSB7" i="38"/>
  <c r="GSA7" i="38"/>
  <c r="GRZ7" i="38"/>
  <c r="GRY7" i="38"/>
  <c r="GRX7" i="38"/>
  <c r="GRW7" i="38"/>
  <c r="GRV7" i="38"/>
  <c r="GRU7" i="38"/>
  <c r="GRT7" i="38"/>
  <c r="GRS7" i="38"/>
  <c r="GRR7" i="38"/>
  <c r="GRQ7" i="38"/>
  <c r="GRP7" i="38"/>
  <c r="GRO7" i="38"/>
  <c r="GRN7" i="38"/>
  <c r="GRM7" i="38"/>
  <c r="GRL7" i="38"/>
  <c r="GRK7" i="38"/>
  <c r="GRJ7" i="38"/>
  <c r="GRI7" i="38"/>
  <c r="GRH7" i="38"/>
  <c r="GRG7" i="38"/>
  <c r="GRF7" i="38"/>
  <c r="GRE7" i="38"/>
  <c r="GRD7" i="38"/>
  <c r="GRC7" i="38"/>
  <c r="GRB7" i="38"/>
  <c r="GRA7" i="38"/>
  <c r="GQZ7" i="38"/>
  <c r="GQY7" i="38"/>
  <c r="GQX7" i="38"/>
  <c r="GQW7" i="38"/>
  <c r="GQV7" i="38"/>
  <c r="GQU7" i="38"/>
  <c r="GQT7" i="38"/>
  <c r="GQS7" i="38"/>
  <c r="GQR7" i="38"/>
  <c r="GQQ7" i="38"/>
  <c r="GQP7" i="38"/>
  <c r="GQO7" i="38"/>
  <c r="GQN7" i="38"/>
  <c r="GQM7" i="38"/>
  <c r="GQL7" i="38"/>
  <c r="GQK7" i="38"/>
  <c r="GQJ7" i="38"/>
  <c r="GQI7" i="38"/>
  <c r="GQH7" i="38"/>
  <c r="GQG7" i="38"/>
  <c r="GQF7" i="38"/>
  <c r="GQE7" i="38"/>
  <c r="GQD7" i="38"/>
  <c r="GQC7" i="38"/>
  <c r="GQB7" i="38"/>
  <c r="GQA7" i="38"/>
  <c r="GPZ7" i="38"/>
  <c r="GPY7" i="38"/>
  <c r="GPX7" i="38"/>
  <c r="GPW7" i="38"/>
  <c r="GPV7" i="38"/>
  <c r="GPU7" i="38"/>
  <c r="GPT7" i="38"/>
  <c r="GPS7" i="38"/>
  <c r="GPR7" i="38"/>
  <c r="GPQ7" i="38"/>
  <c r="GPP7" i="38"/>
  <c r="GPO7" i="38"/>
  <c r="GPN7" i="38"/>
  <c r="GPM7" i="38"/>
  <c r="GPL7" i="38"/>
  <c r="GPK7" i="38"/>
  <c r="GPJ7" i="38"/>
  <c r="GPI7" i="38"/>
  <c r="GPH7" i="38"/>
  <c r="GPG7" i="38"/>
  <c r="GPF7" i="38"/>
  <c r="GPE7" i="38"/>
  <c r="GPD7" i="38"/>
  <c r="GPC7" i="38"/>
  <c r="GPB7" i="38"/>
  <c r="GPA7" i="38"/>
  <c r="GOZ7" i="38"/>
  <c r="GOY7" i="38"/>
  <c r="GOX7" i="38"/>
  <c r="GOW7" i="38"/>
  <c r="GOV7" i="38"/>
  <c r="GOU7" i="38"/>
  <c r="GOT7" i="38"/>
  <c r="GOS7" i="38"/>
  <c r="GOR7" i="38"/>
  <c r="GOQ7" i="38"/>
  <c r="GOP7" i="38"/>
  <c r="GOO7" i="38"/>
  <c r="GON7" i="38"/>
  <c r="GOM7" i="38"/>
  <c r="GOL7" i="38"/>
  <c r="GOK7" i="38"/>
  <c r="GOJ7" i="38"/>
  <c r="GOI7" i="38"/>
  <c r="GOH7" i="38"/>
  <c r="GOG7" i="38"/>
  <c r="GOF7" i="38"/>
  <c r="GOE7" i="38"/>
  <c r="GOD7" i="38"/>
  <c r="GOC7" i="38"/>
  <c r="GOB7" i="38"/>
  <c r="GOA7" i="38"/>
  <c r="GNZ7" i="38"/>
  <c r="GNY7" i="38"/>
  <c r="GNX7" i="38"/>
  <c r="GNW7" i="38"/>
  <c r="GNV7" i="38"/>
  <c r="GNU7" i="38"/>
  <c r="GNT7" i="38"/>
  <c r="GNS7" i="38"/>
  <c r="GNR7" i="38"/>
  <c r="GNQ7" i="38"/>
  <c r="GNP7" i="38"/>
  <c r="GNO7" i="38"/>
  <c r="GNN7" i="38"/>
  <c r="GNM7" i="38"/>
  <c r="GNL7" i="38"/>
  <c r="GNK7" i="38"/>
  <c r="GNJ7" i="38"/>
  <c r="GNI7" i="38"/>
  <c r="GNH7" i="38"/>
  <c r="GNG7" i="38"/>
  <c r="GNF7" i="38"/>
  <c r="GNE7" i="38"/>
  <c r="GND7" i="38"/>
  <c r="GNC7" i="38"/>
  <c r="GNB7" i="38"/>
  <c r="GNA7" i="38"/>
  <c r="GMZ7" i="38"/>
  <c r="GMY7" i="38"/>
  <c r="GMX7" i="38"/>
  <c r="GMW7" i="38"/>
  <c r="GMV7" i="38"/>
  <c r="GMU7" i="38"/>
  <c r="GMT7" i="38"/>
  <c r="GMS7" i="38"/>
  <c r="GMR7" i="38"/>
  <c r="GMQ7" i="38"/>
  <c r="GMP7" i="38"/>
  <c r="GMO7" i="38"/>
  <c r="GMN7" i="38"/>
  <c r="GMM7" i="38"/>
  <c r="GML7" i="38"/>
  <c r="GMK7" i="38"/>
  <c r="GMJ7" i="38"/>
  <c r="GMI7" i="38"/>
  <c r="GMH7" i="38"/>
  <c r="GMG7" i="38"/>
  <c r="GMF7" i="38"/>
  <c r="GME7" i="38"/>
  <c r="GMD7" i="38"/>
  <c r="GMC7" i="38"/>
  <c r="GMB7" i="38"/>
  <c r="GMA7" i="38"/>
  <c r="GLZ7" i="38"/>
  <c r="GLY7" i="38"/>
  <c r="GLX7" i="38"/>
  <c r="GLW7" i="38"/>
  <c r="GLV7" i="38"/>
  <c r="GLU7" i="38"/>
  <c r="GLT7" i="38"/>
  <c r="GLS7" i="38"/>
  <c r="GLR7" i="38"/>
  <c r="GLQ7" i="38"/>
  <c r="GLP7" i="38"/>
  <c r="GLO7" i="38"/>
  <c r="GLN7" i="38"/>
  <c r="GLM7" i="38"/>
  <c r="GLL7" i="38"/>
  <c r="GLK7" i="38"/>
  <c r="GLJ7" i="38"/>
  <c r="GLI7" i="38"/>
  <c r="GLH7" i="38"/>
  <c r="GLG7" i="38"/>
  <c r="GLF7" i="38"/>
  <c r="GLE7" i="38"/>
  <c r="GLD7" i="38"/>
  <c r="GLC7" i="38"/>
  <c r="GLB7" i="38"/>
  <c r="GLA7" i="38"/>
  <c r="GKZ7" i="38"/>
  <c r="GKY7" i="38"/>
  <c r="GKX7" i="38"/>
  <c r="GKW7" i="38"/>
  <c r="GKV7" i="38"/>
  <c r="GKU7" i="38"/>
  <c r="GKT7" i="38"/>
  <c r="GKS7" i="38"/>
  <c r="GKR7" i="38"/>
  <c r="GKQ7" i="38"/>
  <c r="GKP7" i="38"/>
  <c r="GKO7" i="38"/>
  <c r="GKN7" i="38"/>
  <c r="GKM7" i="38"/>
  <c r="GKL7" i="38"/>
  <c r="GKK7" i="38"/>
  <c r="GKJ7" i="38"/>
  <c r="GKI7" i="38"/>
  <c r="GKH7" i="38"/>
  <c r="GKG7" i="38"/>
  <c r="GKF7" i="38"/>
  <c r="GKE7" i="38"/>
  <c r="GKD7" i="38"/>
  <c r="GKC7" i="38"/>
  <c r="GKB7" i="38"/>
  <c r="GKA7" i="38"/>
  <c r="GJZ7" i="38"/>
  <c r="GJY7" i="38"/>
  <c r="GJX7" i="38"/>
  <c r="GJW7" i="38"/>
  <c r="GJV7" i="38"/>
  <c r="GJU7" i="38"/>
  <c r="GJT7" i="38"/>
  <c r="GJS7" i="38"/>
  <c r="GJR7" i="38"/>
  <c r="GJQ7" i="38"/>
  <c r="GJP7" i="38"/>
  <c r="GJO7" i="38"/>
  <c r="GJN7" i="38"/>
  <c r="GJM7" i="38"/>
  <c r="GJL7" i="38"/>
  <c r="GJK7" i="38"/>
  <c r="GJJ7" i="38"/>
  <c r="GJI7" i="38"/>
  <c r="GJH7" i="38"/>
  <c r="GJG7" i="38"/>
  <c r="GJF7" i="38"/>
  <c r="GJE7" i="38"/>
  <c r="GJD7" i="38"/>
  <c r="GJC7" i="38"/>
  <c r="GJB7" i="38"/>
  <c r="GJA7" i="38"/>
  <c r="GIZ7" i="38"/>
  <c r="GIY7" i="38"/>
  <c r="GIX7" i="38"/>
  <c r="GIW7" i="38"/>
  <c r="GIV7" i="38"/>
  <c r="GIU7" i="38"/>
  <c r="GIT7" i="38"/>
  <c r="GIS7" i="38"/>
  <c r="GIR7" i="38"/>
  <c r="GIQ7" i="38"/>
  <c r="GIP7" i="38"/>
  <c r="GIO7" i="38"/>
  <c r="GIN7" i="38"/>
  <c r="GIM7" i="38"/>
  <c r="GIL7" i="38"/>
  <c r="GIK7" i="38"/>
  <c r="GIJ7" i="38"/>
  <c r="GII7" i="38"/>
  <c r="GIH7" i="38"/>
  <c r="GIG7" i="38"/>
  <c r="GIF7" i="38"/>
  <c r="GIE7" i="38"/>
  <c r="GID7" i="38"/>
  <c r="GIC7" i="38"/>
  <c r="GIB7" i="38"/>
  <c r="GIA7" i="38"/>
  <c r="GHZ7" i="38"/>
  <c r="GHY7" i="38"/>
  <c r="GHX7" i="38"/>
  <c r="GHW7" i="38"/>
  <c r="GHV7" i="38"/>
  <c r="GHU7" i="38"/>
  <c r="GHT7" i="38"/>
  <c r="GHS7" i="38"/>
  <c r="GHR7" i="38"/>
  <c r="GHQ7" i="38"/>
  <c r="GHP7" i="38"/>
  <c r="GHO7" i="38"/>
  <c r="GHN7" i="38"/>
  <c r="GHM7" i="38"/>
  <c r="GHL7" i="38"/>
  <c r="GHK7" i="38"/>
  <c r="GHJ7" i="38"/>
  <c r="GHI7" i="38"/>
  <c r="GHH7" i="38"/>
  <c r="GHG7" i="38"/>
  <c r="GHF7" i="38"/>
  <c r="GHE7" i="38"/>
  <c r="GHD7" i="38"/>
  <c r="GHC7" i="38"/>
  <c r="GHB7" i="38"/>
  <c r="GHA7" i="38"/>
  <c r="GGZ7" i="38"/>
  <c r="GGY7" i="38"/>
  <c r="GGX7" i="38"/>
  <c r="GGW7" i="38"/>
  <c r="GGV7" i="38"/>
  <c r="GGU7" i="38"/>
  <c r="GGT7" i="38"/>
  <c r="GGS7" i="38"/>
  <c r="GGR7" i="38"/>
  <c r="GGQ7" i="38"/>
  <c r="GGP7" i="38"/>
  <c r="GGO7" i="38"/>
  <c r="GGN7" i="38"/>
  <c r="GGM7" i="38"/>
  <c r="GGL7" i="38"/>
  <c r="GGK7" i="38"/>
  <c r="GGJ7" i="38"/>
  <c r="GGI7" i="38"/>
  <c r="GGH7" i="38"/>
  <c r="GGG7" i="38"/>
  <c r="GGF7" i="38"/>
  <c r="GGE7" i="38"/>
  <c r="GGD7" i="38"/>
  <c r="GGC7" i="38"/>
  <c r="GGB7" i="38"/>
  <c r="GGA7" i="38"/>
  <c r="GFZ7" i="38"/>
  <c r="GFY7" i="38"/>
  <c r="GFX7" i="38"/>
  <c r="GFW7" i="38"/>
  <c r="GFV7" i="38"/>
  <c r="GFU7" i="38"/>
  <c r="GFT7" i="38"/>
  <c r="GFS7" i="38"/>
  <c r="GFR7" i="38"/>
  <c r="GFQ7" i="38"/>
  <c r="GFP7" i="38"/>
  <c r="GFO7" i="38"/>
  <c r="GFN7" i="38"/>
  <c r="GFM7" i="38"/>
  <c r="GFL7" i="38"/>
  <c r="GFK7" i="38"/>
  <c r="GFJ7" i="38"/>
  <c r="GFI7" i="38"/>
  <c r="GFH7" i="38"/>
  <c r="GFG7" i="38"/>
  <c r="GFF7" i="38"/>
  <c r="GFE7" i="38"/>
  <c r="GFD7" i="38"/>
  <c r="GFC7" i="38"/>
  <c r="GFB7" i="38"/>
  <c r="GFA7" i="38"/>
  <c r="GEZ7" i="38"/>
  <c r="GEY7" i="38"/>
  <c r="GEX7" i="38"/>
  <c r="GEW7" i="38"/>
  <c r="GEV7" i="38"/>
  <c r="GEU7" i="38"/>
  <c r="GET7" i="38"/>
  <c r="GES7" i="38"/>
  <c r="GER7" i="38"/>
  <c r="GEQ7" i="38"/>
  <c r="GEP7" i="38"/>
  <c r="GEO7" i="38"/>
  <c r="GEN7" i="38"/>
  <c r="GEM7" i="38"/>
  <c r="GEL7" i="38"/>
  <c r="GEK7" i="38"/>
  <c r="GEJ7" i="38"/>
  <c r="GEI7" i="38"/>
  <c r="GEH7" i="38"/>
  <c r="GEG7" i="38"/>
  <c r="GEF7" i="38"/>
  <c r="GEE7" i="38"/>
  <c r="GED7" i="38"/>
  <c r="GEC7" i="38"/>
  <c r="GEB7" i="38"/>
  <c r="GEA7" i="38"/>
  <c r="GDZ7" i="38"/>
  <c r="GDY7" i="38"/>
  <c r="GDX7" i="38"/>
  <c r="GDW7" i="38"/>
  <c r="GDV7" i="38"/>
  <c r="GDU7" i="38"/>
  <c r="GDT7" i="38"/>
  <c r="GDS7" i="38"/>
  <c r="GDR7" i="38"/>
  <c r="GDQ7" i="38"/>
  <c r="GDP7" i="38"/>
  <c r="GDO7" i="38"/>
  <c r="GDN7" i="38"/>
  <c r="GDM7" i="38"/>
  <c r="GDL7" i="38"/>
  <c r="GDK7" i="38"/>
  <c r="GDJ7" i="38"/>
  <c r="GDI7" i="38"/>
  <c r="GDH7" i="38"/>
  <c r="GDG7" i="38"/>
  <c r="GDF7" i="38"/>
  <c r="GDE7" i="38"/>
  <c r="GDD7" i="38"/>
  <c r="GDC7" i="38"/>
  <c r="GDB7" i="38"/>
  <c r="GDA7" i="38"/>
  <c r="GCZ7" i="38"/>
  <c r="GCY7" i="38"/>
  <c r="GCX7" i="38"/>
  <c r="GCW7" i="38"/>
  <c r="GCV7" i="38"/>
  <c r="GCU7" i="38"/>
  <c r="GCT7" i="38"/>
  <c r="GCS7" i="38"/>
  <c r="GCR7" i="38"/>
  <c r="GCQ7" i="38"/>
  <c r="GCP7" i="38"/>
  <c r="GCO7" i="38"/>
  <c r="GCN7" i="38"/>
  <c r="GCM7" i="38"/>
  <c r="GCL7" i="38"/>
  <c r="GCK7" i="38"/>
  <c r="GCJ7" i="38"/>
  <c r="GCI7" i="38"/>
  <c r="GCH7" i="38"/>
  <c r="GCG7" i="38"/>
  <c r="GCF7" i="38"/>
  <c r="GCE7" i="38"/>
  <c r="GCD7" i="38"/>
  <c r="GCC7" i="38"/>
  <c r="GCB7" i="38"/>
  <c r="GCA7" i="38"/>
  <c r="GBZ7" i="38"/>
  <c r="GBY7" i="38"/>
  <c r="GBX7" i="38"/>
  <c r="GBW7" i="38"/>
  <c r="GBV7" i="38"/>
  <c r="GBU7" i="38"/>
  <c r="GBT7" i="38"/>
  <c r="GBS7" i="38"/>
  <c r="GBR7" i="38"/>
  <c r="GBQ7" i="38"/>
  <c r="GBP7" i="38"/>
  <c r="GBO7" i="38"/>
  <c r="GBN7" i="38"/>
  <c r="GBM7" i="38"/>
  <c r="GBL7" i="38"/>
  <c r="GBK7" i="38"/>
  <c r="GBJ7" i="38"/>
  <c r="GBI7" i="38"/>
  <c r="GBH7" i="38"/>
  <c r="GBG7" i="38"/>
  <c r="GBF7" i="38"/>
  <c r="GBE7" i="38"/>
  <c r="GBD7" i="38"/>
  <c r="GBC7" i="38"/>
  <c r="GBB7" i="38"/>
  <c r="GBA7" i="38"/>
  <c r="GAZ7" i="38"/>
  <c r="GAY7" i="38"/>
  <c r="GAX7" i="38"/>
  <c r="GAW7" i="38"/>
  <c r="GAV7" i="38"/>
  <c r="GAU7" i="38"/>
  <c r="GAT7" i="38"/>
  <c r="GAS7" i="38"/>
  <c r="GAR7" i="38"/>
  <c r="GAQ7" i="38"/>
  <c r="GAP7" i="38"/>
  <c r="GAO7" i="38"/>
  <c r="GAN7" i="38"/>
  <c r="GAM7" i="38"/>
  <c r="GAL7" i="38"/>
  <c r="GAK7" i="38"/>
  <c r="GAJ7" i="38"/>
  <c r="GAI7" i="38"/>
  <c r="GAH7" i="38"/>
  <c r="GAG7" i="38"/>
  <c r="GAF7" i="38"/>
  <c r="GAE7" i="38"/>
  <c r="GAD7" i="38"/>
  <c r="GAC7" i="38"/>
  <c r="GAB7" i="38"/>
  <c r="GAA7" i="38"/>
  <c r="FZZ7" i="38"/>
  <c r="FZY7" i="38"/>
  <c r="FZX7" i="38"/>
  <c r="FZW7" i="38"/>
  <c r="FZV7" i="38"/>
  <c r="FZU7" i="38"/>
  <c r="FZT7" i="38"/>
  <c r="FZS7" i="38"/>
  <c r="FZR7" i="38"/>
  <c r="FZQ7" i="38"/>
  <c r="FZP7" i="38"/>
  <c r="FZO7" i="38"/>
  <c r="FZN7" i="38"/>
  <c r="FZM7" i="38"/>
  <c r="FZL7" i="38"/>
  <c r="FZK7" i="38"/>
  <c r="FZJ7" i="38"/>
  <c r="FZI7" i="38"/>
  <c r="FZH7" i="38"/>
  <c r="FZG7" i="38"/>
  <c r="FZF7" i="38"/>
  <c r="FZE7" i="38"/>
  <c r="FZD7" i="38"/>
  <c r="FZC7" i="38"/>
  <c r="FZB7" i="38"/>
  <c r="FZA7" i="38"/>
  <c r="FYZ7" i="38"/>
  <c r="FYY7" i="38"/>
  <c r="FYX7" i="38"/>
  <c r="FYW7" i="38"/>
  <c r="FYV7" i="38"/>
  <c r="FYU7" i="38"/>
  <c r="FYT7" i="38"/>
  <c r="FYS7" i="38"/>
  <c r="FYR7" i="38"/>
  <c r="FYQ7" i="38"/>
  <c r="FYP7" i="38"/>
  <c r="FYO7" i="38"/>
  <c r="FYN7" i="38"/>
  <c r="FYM7" i="38"/>
  <c r="FYL7" i="38"/>
  <c r="FYK7" i="38"/>
  <c r="FYJ7" i="38"/>
  <c r="FYI7" i="38"/>
  <c r="FYH7" i="38"/>
  <c r="FYG7" i="38"/>
  <c r="FYF7" i="38"/>
  <c r="FYE7" i="38"/>
  <c r="FYD7" i="38"/>
  <c r="FYC7" i="38"/>
  <c r="FYB7" i="38"/>
  <c r="FYA7" i="38"/>
  <c r="FXZ7" i="38"/>
  <c r="FXY7" i="38"/>
  <c r="FXX7" i="38"/>
  <c r="FXW7" i="38"/>
  <c r="FXV7" i="38"/>
  <c r="FXU7" i="38"/>
  <c r="FXT7" i="38"/>
  <c r="FXS7" i="38"/>
  <c r="FXR7" i="38"/>
  <c r="FXQ7" i="38"/>
  <c r="FXP7" i="38"/>
  <c r="FXO7" i="38"/>
  <c r="FXN7" i="38"/>
  <c r="FXM7" i="38"/>
  <c r="FXL7" i="38"/>
  <c r="FXK7" i="38"/>
  <c r="FXJ7" i="38"/>
  <c r="FXI7" i="38"/>
  <c r="FXH7" i="38"/>
  <c r="FXG7" i="38"/>
  <c r="FXF7" i="38"/>
  <c r="FXE7" i="38"/>
  <c r="FXD7" i="38"/>
  <c r="FXC7" i="38"/>
  <c r="FXB7" i="38"/>
  <c r="FXA7" i="38"/>
  <c r="FWZ7" i="38"/>
  <c r="FWY7" i="38"/>
  <c r="FWX7" i="38"/>
  <c r="FWW7" i="38"/>
  <c r="FWV7" i="38"/>
  <c r="FWU7" i="38"/>
  <c r="FWT7" i="38"/>
  <c r="FWS7" i="38"/>
  <c r="FWR7" i="38"/>
  <c r="FWQ7" i="38"/>
  <c r="FWP7" i="38"/>
  <c r="FWO7" i="38"/>
  <c r="FWN7" i="38"/>
  <c r="FWM7" i="38"/>
  <c r="FWL7" i="38"/>
  <c r="FWK7" i="38"/>
  <c r="FWJ7" i="38"/>
  <c r="FWI7" i="38"/>
  <c r="FWH7" i="38"/>
  <c r="FWG7" i="38"/>
  <c r="FWF7" i="38"/>
  <c r="FWE7" i="38"/>
  <c r="FWD7" i="38"/>
  <c r="FWC7" i="38"/>
  <c r="FWB7" i="38"/>
  <c r="FWA7" i="38"/>
  <c r="FVZ7" i="38"/>
  <c r="FVY7" i="38"/>
  <c r="FVX7" i="38"/>
  <c r="FVW7" i="38"/>
  <c r="FVV7" i="38"/>
  <c r="FVU7" i="38"/>
  <c r="FVT7" i="38"/>
  <c r="FVS7" i="38"/>
  <c r="FVR7" i="38"/>
  <c r="FVQ7" i="38"/>
  <c r="FVP7" i="38"/>
  <c r="FVO7" i="38"/>
  <c r="FVN7" i="38"/>
  <c r="FVM7" i="38"/>
  <c r="FVL7" i="38"/>
  <c r="FVK7" i="38"/>
  <c r="FVJ7" i="38"/>
  <c r="FVI7" i="38"/>
  <c r="FVH7" i="38"/>
  <c r="FVG7" i="38"/>
  <c r="FVF7" i="38"/>
  <c r="FVE7" i="38"/>
  <c r="FVD7" i="38"/>
  <c r="FVC7" i="38"/>
  <c r="FVB7" i="38"/>
  <c r="FVA7" i="38"/>
  <c r="FUZ7" i="38"/>
  <c r="FUY7" i="38"/>
  <c r="FUX7" i="38"/>
  <c r="FUW7" i="38"/>
  <c r="FUV7" i="38"/>
  <c r="FUU7" i="38"/>
  <c r="FUT7" i="38"/>
  <c r="FUS7" i="38"/>
  <c r="FUR7" i="38"/>
  <c r="FUQ7" i="38"/>
  <c r="FUP7" i="38"/>
  <c r="FUO7" i="38"/>
  <c r="FUN7" i="38"/>
  <c r="FUM7" i="38"/>
  <c r="FUL7" i="38"/>
  <c r="FUK7" i="38"/>
  <c r="FUJ7" i="38"/>
  <c r="FUI7" i="38"/>
  <c r="FUH7" i="38"/>
  <c r="FUG7" i="38"/>
  <c r="FUF7" i="38"/>
  <c r="FUE7" i="38"/>
  <c r="FUD7" i="38"/>
  <c r="FUC7" i="38"/>
  <c r="FUB7" i="38"/>
  <c r="FUA7" i="38"/>
  <c r="FTZ7" i="38"/>
  <c r="FTY7" i="38"/>
  <c r="FTX7" i="38"/>
  <c r="FTW7" i="38"/>
  <c r="FTV7" i="38"/>
  <c r="FTU7" i="38"/>
  <c r="FTT7" i="38"/>
  <c r="FTS7" i="38"/>
  <c r="FTR7" i="38"/>
  <c r="FTQ7" i="38"/>
  <c r="FTP7" i="38"/>
  <c r="FTO7" i="38"/>
  <c r="FTN7" i="38"/>
  <c r="FTM7" i="38"/>
  <c r="FTL7" i="38"/>
  <c r="FTK7" i="38"/>
  <c r="FTJ7" i="38"/>
  <c r="FTI7" i="38"/>
  <c r="FTH7" i="38"/>
  <c r="FTG7" i="38"/>
  <c r="FTF7" i="38"/>
  <c r="FTE7" i="38"/>
  <c r="FTD7" i="38"/>
  <c r="FTC7" i="38"/>
  <c r="FTB7" i="38"/>
  <c r="FTA7" i="38"/>
  <c r="FSZ7" i="38"/>
  <c r="FSY7" i="38"/>
  <c r="FSX7" i="38"/>
  <c r="FSW7" i="38"/>
  <c r="FSV7" i="38"/>
  <c r="FSU7" i="38"/>
  <c r="FST7" i="38"/>
  <c r="FSS7" i="38"/>
  <c r="FSR7" i="38"/>
  <c r="FSQ7" i="38"/>
  <c r="FSP7" i="38"/>
  <c r="FSO7" i="38"/>
  <c r="FSN7" i="38"/>
  <c r="FSM7" i="38"/>
  <c r="FSL7" i="38"/>
  <c r="FSK7" i="38"/>
  <c r="FSJ7" i="38"/>
  <c r="FSI7" i="38"/>
  <c r="FSH7" i="38"/>
  <c r="FSG7" i="38"/>
  <c r="FSF7" i="38"/>
  <c r="FSE7" i="38"/>
  <c r="FSD7" i="38"/>
  <c r="FSC7" i="38"/>
  <c r="FSB7" i="38"/>
  <c r="FSA7" i="38"/>
  <c r="FRZ7" i="38"/>
  <c r="FRY7" i="38"/>
  <c r="FRX7" i="38"/>
  <c r="FRW7" i="38"/>
  <c r="FRV7" i="38"/>
  <c r="FRU7" i="38"/>
  <c r="FRT7" i="38"/>
  <c r="FRS7" i="38"/>
  <c r="FRR7" i="38"/>
  <c r="FRQ7" i="38"/>
  <c r="FRP7" i="38"/>
  <c r="FRO7" i="38"/>
  <c r="FRN7" i="38"/>
  <c r="FRM7" i="38"/>
  <c r="FRL7" i="38"/>
  <c r="FRK7" i="38"/>
  <c r="FRJ7" i="38"/>
  <c r="FRI7" i="38"/>
  <c r="FRH7" i="38"/>
  <c r="FRG7" i="38"/>
  <c r="FRF7" i="38"/>
  <c r="FRE7" i="38"/>
  <c r="FRD7" i="38"/>
  <c r="FRC7" i="38"/>
  <c r="FRB7" i="38"/>
  <c r="FRA7" i="38"/>
  <c r="FQZ7" i="38"/>
  <c r="FQY7" i="38"/>
  <c r="FQX7" i="38"/>
  <c r="FQW7" i="38"/>
  <c r="FQV7" i="38"/>
  <c r="FQU7" i="38"/>
  <c r="FQT7" i="38"/>
  <c r="FQS7" i="38"/>
  <c r="FQR7" i="38"/>
  <c r="FQQ7" i="38"/>
  <c r="FQP7" i="38"/>
  <c r="FQO7" i="38"/>
  <c r="FQN7" i="38"/>
  <c r="FQM7" i="38"/>
  <c r="FQL7" i="38"/>
  <c r="FQK7" i="38"/>
  <c r="FQJ7" i="38"/>
  <c r="FQI7" i="38"/>
  <c r="FQH7" i="38"/>
  <c r="FQG7" i="38"/>
  <c r="FQF7" i="38"/>
  <c r="FQE7" i="38"/>
  <c r="FQD7" i="38"/>
  <c r="FQC7" i="38"/>
  <c r="FQB7" i="38"/>
  <c r="FQA7" i="38"/>
  <c r="FPZ7" i="38"/>
  <c r="FPY7" i="38"/>
  <c r="FPX7" i="38"/>
  <c r="FPW7" i="38"/>
  <c r="FPV7" i="38"/>
  <c r="FPU7" i="38"/>
  <c r="FPT7" i="38"/>
  <c r="FPS7" i="38"/>
  <c r="FPR7" i="38"/>
  <c r="FPQ7" i="38"/>
  <c r="FPP7" i="38"/>
  <c r="FPO7" i="38"/>
  <c r="FPN7" i="38"/>
  <c r="FPM7" i="38"/>
  <c r="FPL7" i="38"/>
  <c r="FPK7" i="38"/>
  <c r="FPJ7" i="38"/>
  <c r="FPI7" i="38"/>
  <c r="FPH7" i="38"/>
  <c r="FPG7" i="38"/>
  <c r="FPF7" i="38"/>
  <c r="FPE7" i="38"/>
  <c r="FPD7" i="38"/>
  <c r="FPC7" i="38"/>
  <c r="FPB7" i="38"/>
  <c r="FPA7" i="38"/>
  <c r="FOZ7" i="38"/>
  <c r="FOY7" i="38"/>
  <c r="FOX7" i="38"/>
  <c r="FOW7" i="38"/>
  <c r="FOV7" i="38"/>
  <c r="FOU7" i="38"/>
  <c r="FOT7" i="38"/>
  <c r="FOS7" i="38"/>
  <c r="FOR7" i="38"/>
  <c r="FOQ7" i="38"/>
  <c r="FOP7" i="38"/>
  <c r="FOO7" i="38"/>
  <c r="FON7" i="38"/>
  <c r="FOM7" i="38"/>
  <c r="FOL7" i="38"/>
  <c r="FOK7" i="38"/>
  <c r="FOJ7" i="38"/>
  <c r="FOI7" i="38"/>
  <c r="FOH7" i="38"/>
  <c r="FOG7" i="38"/>
  <c r="FOF7" i="38"/>
  <c r="FOE7" i="38"/>
  <c r="FOD7" i="38"/>
  <c r="FOC7" i="38"/>
  <c r="FOB7" i="38"/>
  <c r="FOA7" i="38"/>
  <c r="FNZ7" i="38"/>
  <c r="FNY7" i="38"/>
  <c r="FNX7" i="38"/>
  <c r="FNW7" i="38"/>
  <c r="FNV7" i="38"/>
  <c r="FNU7" i="38"/>
  <c r="FNT7" i="38"/>
  <c r="FNS7" i="38"/>
  <c r="FNR7" i="38"/>
  <c r="FNQ7" i="38"/>
  <c r="FNP7" i="38"/>
  <c r="FNO7" i="38"/>
  <c r="FNN7" i="38"/>
  <c r="FNM7" i="38"/>
  <c r="FNL7" i="38"/>
  <c r="FNK7" i="38"/>
  <c r="FNJ7" i="38"/>
  <c r="FNI7" i="38"/>
  <c r="FNH7" i="38"/>
  <c r="FNG7" i="38"/>
  <c r="FNF7" i="38"/>
  <c r="FNE7" i="38"/>
  <c r="FND7" i="38"/>
  <c r="FNC7" i="38"/>
  <c r="FNB7" i="38"/>
  <c r="FNA7" i="38"/>
  <c r="FMZ7" i="38"/>
  <c r="FMY7" i="38"/>
  <c r="FMX7" i="38"/>
  <c r="FMW7" i="38"/>
  <c r="FMV7" i="38"/>
  <c r="FMU7" i="38"/>
  <c r="FMT7" i="38"/>
  <c r="FMS7" i="38"/>
  <c r="FMR7" i="38"/>
  <c r="FMQ7" i="38"/>
  <c r="FMP7" i="38"/>
  <c r="FMO7" i="38"/>
  <c r="FMN7" i="38"/>
  <c r="FMM7" i="38"/>
  <c r="FML7" i="38"/>
  <c r="FMK7" i="38"/>
  <c r="FMJ7" i="38"/>
  <c r="FMI7" i="38"/>
  <c r="FMH7" i="38"/>
  <c r="FMG7" i="38"/>
  <c r="FMF7" i="38"/>
  <c r="FME7" i="38"/>
  <c r="FMD7" i="38"/>
  <c r="FMC7" i="38"/>
  <c r="FMB7" i="38"/>
  <c r="FMA7" i="38"/>
  <c r="FLZ7" i="38"/>
  <c r="FLY7" i="38"/>
  <c r="FLX7" i="38"/>
  <c r="FLW7" i="38"/>
  <c r="FLV7" i="38"/>
  <c r="FLU7" i="38"/>
  <c r="FLT7" i="38"/>
  <c r="FLS7" i="38"/>
  <c r="FLR7" i="38"/>
  <c r="FLQ7" i="38"/>
  <c r="FLP7" i="38"/>
  <c r="FLO7" i="38"/>
  <c r="FLN7" i="38"/>
  <c r="FLM7" i="38"/>
  <c r="FLL7" i="38"/>
  <c r="FLK7" i="38"/>
  <c r="FLJ7" i="38"/>
  <c r="FLI7" i="38"/>
  <c r="FLH7" i="38"/>
  <c r="FLG7" i="38"/>
  <c r="FLF7" i="38"/>
  <c r="FLE7" i="38"/>
  <c r="FLD7" i="38"/>
  <c r="FLC7" i="38"/>
  <c r="FLB7" i="38"/>
  <c r="FLA7" i="38"/>
  <c r="FKZ7" i="38"/>
  <c r="FKY7" i="38"/>
  <c r="FKX7" i="38"/>
  <c r="FKW7" i="38"/>
  <c r="FKV7" i="38"/>
  <c r="FKU7" i="38"/>
  <c r="FKT7" i="38"/>
  <c r="FKS7" i="38"/>
  <c r="FKR7" i="38"/>
  <c r="FKQ7" i="38"/>
  <c r="FKP7" i="38"/>
  <c r="FKO7" i="38"/>
  <c r="FKN7" i="38"/>
  <c r="FKM7" i="38"/>
  <c r="FKL7" i="38"/>
  <c r="FKK7" i="38"/>
  <c r="FKJ7" i="38"/>
  <c r="FKI7" i="38"/>
  <c r="FKH7" i="38"/>
  <c r="FKG7" i="38"/>
  <c r="FKF7" i="38"/>
  <c r="FKE7" i="38"/>
  <c r="FKD7" i="38"/>
  <c r="FKC7" i="38"/>
  <c r="FKB7" i="38"/>
  <c r="FKA7" i="38"/>
  <c r="FJZ7" i="38"/>
  <c r="FJY7" i="38"/>
  <c r="FJX7" i="38"/>
  <c r="FJW7" i="38"/>
  <c r="FJV7" i="38"/>
  <c r="FJU7" i="38"/>
  <c r="FJT7" i="38"/>
  <c r="FJS7" i="38"/>
  <c r="FJR7" i="38"/>
  <c r="FJQ7" i="38"/>
  <c r="FJP7" i="38"/>
  <c r="FJO7" i="38"/>
  <c r="FJN7" i="38"/>
  <c r="FJM7" i="38"/>
  <c r="FJL7" i="38"/>
  <c r="FJK7" i="38"/>
  <c r="FJJ7" i="38"/>
  <c r="FJI7" i="38"/>
  <c r="FJH7" i="38"/>
  <c r="FJG7" i="38"/>
  <c r="FJF7" i="38"/>
  <c r="FJE7" i="38"/>
  <c r="FJD7" i="38"/>
  <c r="FJC7" i="38"/>
  <c r="FJB7" i="38"/>
  <c r="FJA7" i="38"/>
  <c r="FIZ7" i="38"/>
  <c r="FIY7" i="38"/>
  <c r="FIX7" i="38"/>
  <c r="FIW7" i="38"/>
  <c r="FIV7" i="38"/>
  <c r="FIU7" i="38"/>
  <c r="FIT7" i="38"/>
  <c r="FIS7" i="38"/>
  <c r="FIR7" i="38"/>
  <c r="FIQ7" i="38"/>
  <c r="FIP7" i="38"/>
  <c r="FIO7" i="38"/>
  <c r="FIN7" i="38"/>
  <c r="FIM7" i="38"/>
  <c r="FIL7" i="38"/>
  <c r="FIK7" i="38"/>
  <c r="FIJ7" i="38"/>
  <c r="FII7" i="38"/>
  <c r="FIH7" i="38"/>
  <c r="FIG7" i="38"/>
  <c r="FIF7" i="38"/>
  <c r="FIE7" i="38"/>
  <c r="FID7" i="38"/>
  <c r="FIC7" i="38"/>
  <c r="FIB7" i="38"/>
  <c r="FIA7" i="38"/>
  <c r="FHZ7" i="38"/>
  <c r="FHY7" i="38"/>
  <c r="FHX7" i="38"/>
  <c r="FHW7" i="38"/>
  <c r="FHV7" i="38"/>
  <c r="FHU7" i="38"/>
  <c r="FHT7" i="38"/>
  <c r="FHS7" i="38"/>
  <c r="FHR7" i="38"/>
  <c r="FHQ7" i="38"/>
  <c r="FHP7" i="38"/>
  <c r="FHO7" i="38"/>
  <c r="FHN7" i="38"/>
  <c r="FHM7" i="38"/>
  <c r="FHL7" i="38"/>
  <c r="FHK7" i="38"/>
  <c r="FHJ7" i="38"/>
  <c r="FHI7" i="38"/>
  <c r="FHH7" i="38"/>
  <c r="FHG7" i="38"/>
  <c r="FHF7" i="38"/>
  <c r="FHE7" i="38"/>
  <c r="FHD7" i="38"/>
  <c r="FHC7" i="38"/>
  <c r="FHB7" i="38"/>
  <c r="FHA7" i="38"/>
  <c r="FGZ7" i="38"/>
  <c r="FGY7" i="38"/>
  <c r="FGX7" i="38"/>
  <c r="FGW7" i="38"/>
  <c r="FGV7" i="38"/>
  <c r="FGU7" i="38"/>
  <c r="FGT7" i="38"/>
  <c r="FGS7" i="38"/>
  <c r="FGR7" i="38"/>
  <c r="FGQ7" i="38"/>
  <c r="FGP7" i="38"/>
  <c r="FGO7" i="38"/>
  <c r="FGN7" i="38"/>
  <c r="FGM7" i="38"/>
  <c r="FGL7" i="38"/>
  <c r="FGK7" i="38"/>
  <c r="FGJ7" i="38"/>
  <c r="FGI7" i="38"/>
  <c r="FGH7" i="38"/>
  <c r="FGG7" i="38"/>
  <c r="FGF7" i="38"/>
  <c r="FGE7" i="38"/>
  <c r="FGD7" i="38"/>
  <c r="FGC7" i="38"/>
  <c r="FGB7" i="38"/>
  <c r="FGA7" i="38"/>
  <c r="FFZ7" i="38"/>
  <c r="FFY7" i="38"/>
  <c r="FFX7" i="38"/>
  <c r="FFW7" i="38"/>
  <c r="FFV7" i="38"/>
  <c r="FFU7" i="38"/>
  <c r="FFT7" i="38"/>
  <c r="FFS7" i="38"/>
  <c r="FFR7" i="38"/>
  <c r="FFQ7" i="38"/>
  <c r="FFP7" i="38"/>
  <c r="FFO7" i="38"/>
  <c r="FFN7" i="38"/>
  <c r="FFM7" i="38"/>
  <c r="FFL7" i="38"/>
  <c r="FFK7" i="38"/>
  <c r="FFJ7" i="38"/>
  <c r="FFI7" i="38"/>
  <c r="FFH7" i="38"/>
  <c r="FFG7" i="38"/>
  <c r="FFF7" i="38"/>
  <c r="FFE7" i="38"/>
  <c r="FFD7" i="38"/>
  <c r="FFC7" i="38"/>
  <c r="FFB7" i="38"/>
  <c r="FFA7" i="38"/>
  <c r="FEZ7" i="38"/>
  <c r="FEY7" i="38"/>
  <c r="FEX7" i="38"/>
  <c r="FEW7" i="38"/>
  <c r="FEV7" i="38"/>
  <c r="FEU7" i="38"/>
  <c r="FET7" i="38"/>
  <c r="FES7" i="38"/>
  <c r="FER7" i="38"/>
  <c r="FEQ7" i="38"/>
  <c r="FEP7" i="38"/>
  <c r="FEO7" i="38"/>
  <c r="FEN7" i="38"/>
  <c r="FEM7" i="38"/>
  <c r="FEL7" i="38"/>
  <c r="FEK7" i="38"/>
  <c r="FEJ7" i="38"/>
  <c r="FEI7" i="38"/>
  <c r="FEH7" i="38"/>
  <c r="FEG7" i="38"/>
  <c r="FEF7" i="38"/>
  <c r="FEE7" i="38"/>
  <c r="FED7" i="38"/>
  <c r="FEC7" i="38"/>
  <c r="FEB7" i="38"/>
  <c r="FEA7" i="38"/>
  <c r="FDZ7" i="38"/>
  <c r="FDY7" i="38"/>
  <c r="FDX7" i="38"/>
  <c r="FDW7" i="38"/>
  <c r="FDV7" i="38"/>
  <c r="FDU7" i="38"/>
  <c r="FDT7" i="38"/>
  <c r="FDS7" i="38"/>
  <c r="FDR7" i="38"/>
  <c r="FDQ7" i="38"/>
  <c r="FDP7" i="38"/>
  <c r="FDO7" i="38"/>
  <c r="FDN7" i="38"/>
  <c r="FDM7" i="38"/>
  <c r="FDL7" i="38"/>
  <c r="FDK7" i="38"/>
  <c r="FDJ7" i="38"/>
  <c r="FDI7" i="38"/>
  <c r="FDH7" i="38"/>
  <c r="FDG7" i="38"/>
  <c r="FDF7" i="38"/>
  <c r="FDE7" i="38"/>
  <c r="FDD7" i="38"/>
  <c r="FDC7" i="38"/>
  <c r="FDB7" i="38"/>
  <c r="FDA7" i="38"/>
  <c r="FCZ7" i="38"/>
  <c r="FCY7" i="38"/>
  <c r="FCX7" i="38"/>
  <c r="FCW7" i="38"/>
  <c r="FCV7" i="38"/>
  <c r="FCU7" i="38"/>
  <c r="FCT7" i="38"/>
  <c r="FCS7" i="38"/>
  <c r="FCR7" i="38"/>
  <c r="FCQ7" i="38"/>
  <c r="FCP7" i="38"/>
  <c r="FCO7" i="38"/>
  <c r="FCN7" i="38"/>
  <c r="FCM7" i="38"/>
  <c r="FCL7" i="38"/>
  <c r="FCK7" i="38"/>
  <c r="FCJ7" i="38"/>
  <c r="FCI7" i="38"/>
  <c r="FCH7" i="38"/>
  <c r="FCG7" i="38"/>
  <c r="FCF7" i="38"/>
  <c r="FCE7" i="38"/>
  <c r="FCD7" i="38"/>
  <c r="FCC7" i="38"/>
  <c r="FCB7" i="38"/>
  <c r="FCA7" i="38"/>
  <c r="FBZ7" i="38"/>
  <c r="FBY7" i="38"/>
  <c r="FBX7" i="38"/>
  <c r="FBW7" i="38"/>
  <c r="FBV7" i="38"/>
  <c r="FBU7" i="38"/>
  <c r="FBT7" i="38"/>
  <c r="FBS7" i="38"/>
  <c r="FBR7" i="38"/>
  <c r="FBQ7" i="38"/>
  <c r="FBP7" i="38"/>
  <c r="FBO7" i="38"/>
  <c r="FBN7" i="38"/>
  <c r="FBM7" i="38"/>
  <c r="FBL7" i="38"/>
  <c r="FBK7" i="38"/>
  <c r="FBJ7" i="38"/>
  <c r="FBI7" i="38"/>
  <c r="FBH7" i="38"/>
  <c r="FBG7" i="38"/>
  <c r="FBF7" i="38"/>
  <c r="FBE7" i="38"/>
  <c r="FBD7" i="38"/>
  <c r="FBC7" i="38"/>
  <c r="FBB7" i="38"/>
  <c r="FBA7" i="38"/>
  <c r="FAZ7" i="38"/>
  <c r="FAY7" i="38"/>
  <c r="FAX7" i="38"/>
  <c r="FAW7" i="38"/>
  <c r="FAV7" i="38"/>
  <c r="FAU7" i="38"/>
  <c r="FAT7" i="38"/>
  <c r="FAS7" i="38"/>
  <c r="FAR7" i="38"/>
  <c r="FAQ7" i="38"/>
  <c r="FAP7" i="38"/>
  <c r="FAO7" i="38"/>
  <c r="FAN7" i="38"/>
  <c r="FAM7" i="38"/>
  <c r="FAL7" i="38"/>
  <c r="FAK7" i="38"/>
  <c r="FAJ7" i="38"/>
  <c r="FAI7" i="38"/>
  <c r="FAH7" i="38"/>
  <c r="FAG7" i="38"/>
  <c r="FAF7" i="38"/>
  <c r="FAE7" i="38"/>
  <c r="FAD7" i="38"/>
  <c r="FAC7" i="38"/>
  <c r="FAB7" i="38"/>
  <c r="FAA7" i="38"/>
  <c r="EZZ7" i="38"/>
  <c r="EZY7" i="38"/>
  <c r="EZX7" i="38"/>
  <c r="EZW7" i="38"/>
  <c r="EZV7" i="38"/>
  <c r="EZU7" i="38"/>
  <c r="EZT7" i="38"/>
  <c r="EZS7" i="38"/>
  <c r="EZR7" i="38"/>
  <c r="EZQ7" i="38"/>
  <c r="EZP7" i="38"/>
  <c r="EZO7" i="38"/>
  <c r="EZN7" i="38"/>
  <c r="EZM7" i="38"/>
  <c r="EZL7" i="38"/>
  <c r="EZK7" i="38"/>
  <c r="EZJ7" i="38"/>
  <c r="EZI7" i="38"/>
  <c r="EZH7" i="38"/>
  <c r="EZG7" i="38"/>
  <c r="EZF7" i="38"/>
  <c r="EZE7" i="38"/>
  <c r="EZD7" i="38"/>
  <c r="EZC7" i="38"/>
  <c r="EZB7" i="38"/>
  <c r="EZA7" i="38"/>
  <c r="EYZ7" i="38"/>
  <c r="EYY7" i="38"/>
  <c r="EYX7" i="38"/>
  <c r="EYW7" i="38"/>
  <c r="EYV7" i="38"/>
  <c r="EYU7" i="38"/>
  <c r="EYT7" i="38"/>
  <c r="EYS7" i="38"/>
  <c r="EYR7" i="38"/>
  <c r="EYQ7" i="38"/>
  <c r="EYP7" i="38"/>
  <c r="EYO7" i="38"/>
  <c r="EYN7" i="38"/>
  <c r="EYM7" i="38"/>
  <c r="EYL7" i="38"/>
  <c r="EYK7" i="38"/>
  <c r="EYJ7" i="38"/>
  <c r="EYI7" i="38"/>
  <c r="EYH7" i="38"/>
  <c r="EYG7" i="38"/>
  <c r="EYF7" i="38"/>
  <c r="EYE7" i="38"/>
  <c r="EYD7" i="38"/>
  <c r="EYC7" i="38"/>
  <c r="EYB7" i="38"/>
  <c r="EYA7" i="38"/>
  <c r="EXZ7" i="38"/>
  <c r="EXY7" i="38"/>
  <c r="EXX7" i="38"/>
  <c r="EXW7" i="38"/>
  <c r="EXV7" i="38"/>
  <c r="EXU7" i="38"/>
  <c r="EXT7" i="38"/>
  <c r="EXS7" i="38"/>
  <c r="EXR7" i="38"/>
  <c r="EXQ7" i="38"/>
  <c r="EXP7" i="38"/>
  <c r="EXO7" i="38"/>
  <c r="EXN7" i="38"/>
  <c r="EXM7" i="38"/>
  <c r="EXL7" i="38"/>
  <c r="EXK7" i="38"/>
  <c r="EXJ7" i="38"/>
  <c r="EXI7" i="38"/>
  <c r="EXH7" i="38"/>
  <c r="EXG7" i="38"/>
  <c r="EXF7" i="38"/>
  <c r="EXE7" i="38"/>
  <c r="EXD7" i="38"/>
  <c r="EXC7" i="38"/>
  <c r="EXB7" i="38"/>
  <c r="EXA7" i="38"/>
  <c r="EWZ7" i="38"/>
  <c r="EWY7" i="38"/>
  <c r="EWX7" i="38"/>
  <c r="EWW7" i="38"/>
  <c r="EWV7" i="38"/>
  <c r="EWU7" i="38"/>
  <c r="EWT7" i="38"/>
  <c r="EWS7" i="38"/>
  <c r="EWR7" i="38"/>
  <c r="EWQ7" i="38"/>
  <c r="EWP7" i="38"/>
  <c r="EWO7" i="38"/>
  <c r="EWN7" i="38"/>
  <c r="EWM7" i="38"/>
  <c r="EWL7" i="38"/>
  <c r="EWK7" i="38"/>
  <c r="EWJ7" i="38"/>
  <c r="EWI7" i="38"/>
  <c r="EWH7" i="38"/>
  <c r="EWG7" i="38"/>
  <c r="EWF7" i="38"/>
  <c r="EWE7" i="38"/>
  <c r="EWD7" i="38"/>
  <c r="EWC7" i="38"/>
  <c r="EWB7" i="38"/>
  <c r="EWA7" i="38"/>
  <c r="EVZ7" i="38"/>
  <c r="EVY7" i="38"/>
  <c r="EVX7" i="38"/>
  <c r="EVW7" i="38"/>
  <c r="EVV7" i="38"/>
  <c r="EVU7" i="38"/>
  <c r="EVT7" i="38"/>
  <c r="EVS7" i="38"/>
  <c r="EVR7" i="38"/>
  <c r="EVQ7" i="38"/>
  <c r="EVP7" i="38"/>
  <c r="EVO7" i="38"/>
  <c r="EVN7" i="38"/>
  <c r="EVM7" i="38"/>
  <c r="EVL7" i="38"/>
  <c r="EVK7" i="38"/>
  <c r="EVJ7" i="38"/>
  <c r="EVI7" i="38"/>
  <c r="EVH7" i="38"/>
  <c r="EVG7" i="38"/>
  <c r="EVF7" i="38"/>
  <c r="EVE7" i="38"/>
  <c r="EVD7" i="38"/>
  <c r="EVC7" i="38"/>
  <c r="EVB7" i="38"/>
  <c r="EVA7" i="38"/>
  <c r="EUZ7" i="38"/>
  <c r="EUY7" i="38"/>
  <c r="EUX7" i="38"/>
  <c r="EUW7" i="38"/>
  <c r="EUV7" i="38"/>
  <c r="EUU7" i="38"/>
  <c r="EUT7" i="38"/>
  <c r="EUS7" i="38"/>
  <c r="EUR7" i="38"/>
  <c r="EUQ7" i="38"/>
  <c r="EUP7" i="38"/>
  <c r="EUO7" i="38"/>
  <c r="EUN7" i="38"/>
  <c r="EUM7" i="38"/>
  <c r="EUL7" i="38"/>
  <c r="EUK7" i="38"/>
  <c r="EUJ7" i="38"/>
  <c r="EUI7" i="38"/>
  <c r="EUH7" i="38"/>
  <c r="EUG7" i="38"/>
  <c r="EUF7" i="38"/>
  <c r="EUE7" i="38"/>
  <c r="EUD7" i="38"/>
  <c r="EUC7" i="38"/>
  <c r="EUB7" i="38"/>
  <c r="EUA7" i="38"/>
  <c r="ETZ7" i="38"/>
  <c r="ETY7" i="38"/>
  <c r="ETX7" i="38"/>
  <c r="ETW7" i="38"/>
  <c r="ETV7" i="38"/>
  <c r="ETU7" i="38"/>
  <c r="ETT7" i="38"/>
  <c r="ETS7" i="38"/>
  <c r="ETR7" i="38"/>
  <c r="ETQ7" i="38"/>
  <c r="ETP7" i="38"/>
  <c r="ETO7" i="38"/>
  <c r="ETN7" i="38"/>
  <c r="ETM7" i="38"/>
  <c r="ETL7" i="38"/>
  <c r="ETK7" i="38"/>
  <c r="ETJ7" i="38"/>
  <c r="ETI7" i="38"/>
  <c r="ETH7" i="38"/>
  <c r="ETG7" i="38"/>
  <c r="ETF7" i="38"/>
  <c r="ETE7" i="38"/>
  <c r="ETD7" i="38"/>
  <c r="ETC7" i="38"/>
  <c r="ETB7" i="38"/>
  <c r="ETA7" i="38"/>
  <c r="ESZ7" i="38"/>
  <c r="ESY7" i="38"/>
  <c r="ESX7" i="38"/>
  <c r="ESW7" i="38"/>
  <c r="ESV7" i="38"/>
  <c r="ESU7" i="38"/>
  <c r="EST7" i="38"/>
  <c r="ESS7" i="38"/>
  <c r="ESR7" i="38"/>
  <c r="ESQ7" i="38"/>
  <c r="ESP7" i="38"/>
  <c r="ESO7" i="38"/>
  <c r="ESN7" i="38"/>
  <c r="ESM7" i="38"/>
  <c r="ESL7" i="38"/>
  <c r="ESK7" i="38"/>
  <c r="ESJ7" i="38"/>
  <c r="ESI7" i="38"/>
  <c r="ESH7" i="38"/>
  <c r="ESG7" i="38"/>
  <c r="ESF7" i="38"/>
  <c r="ESE7" i="38"/>
  <c r="ESD7" i="38"/>
  <c r="ESC7" i="38"/>
  <c r="ESB7" i="38"/>
  <c r="ESA7" i="38"/>
  <c r="ERZ7" i="38"/>
  <c r="ERY7" i="38"/>
  <c r="ERX7" i="38"/>
  <c r="ERW7" i="38"/>
  <c r="ERV7" i="38"/>
  <c r="ERU7" i="38"/>
  <c r="ERT7" i="38"/>
  <c r="ERS7" i="38"/>
  <c r="ERR7" i="38"/>
  <c r="ERQ7" i="38"/>
  <c r="ERP7" i="38"/>
  <c r="ERO7" i="38"/>
  <c r="ERN7" i="38"/>
  <c r="ERM7" i="38"/>
  <c r="ERL7" i="38"/>
  <c r="ERK7" i="38"/>
  <c r="ERJ7" i="38"/>
  <c r="ERI7" i="38"/>
  <c r="ERH7" i="38"/>
  <c r="ERG7" i="38"/>
  <c r="ERF7" i="38"/>
  <c r="ERE7" i="38"/>
  <c r="ERD7" i="38"/>
  <c r="ERC7" i="38"/>
  <c r="ERB7" i="38"/>
  <c r="ERA7" i="38"/>
  <c r="EQZ7" i="38"/>
  <c r="EQY7" i="38"/>
  <c r="EQX7" i="38"/>
  <c r="EQW7" i="38"/>
  <c r="EQV7" i="38"/>
  <c r="EQU7" i="38"/>
  <c r="EQT7" i="38"/>
  <c r="EQS7" i="38"/>
  <c r="EQR7" i="38"/>
  <c r="EQQ7" i="38"/>
  <c r="EQP7" i="38"/>
  <c r="EQO7" i="38"/>
  <c r="EQN7" i="38"/>
  <c r="EQM7" i="38"/>
  <c r="EQL7" i="38"/>
  <c r="EQK7" i="38"/>
  <c r="EQJ7" i="38"/>
  <c r="EQI7" i="38"/>
  <c r="EQH7" i="38"/>
  <c r="EQG7" i="38"/>
  <c r="EQF7" i="38"/>
  <c r="EQE7" i="38"/>
  <c r="EQD7" i="38"/>
  <c r="EQC7" i="38"/>
  <c r="EQB7" i="38"/>
  <c r="EQA7" i="38"/>
  <c r="EPZ7" i="38"/>
  <c r="EPY7" i="38"/>
  <c r="EPX7" i="38"/>
  <c r="EPW7" i="38"/>
  <c r="EPV7" i="38"/>
  <c r="EPU7" i="38"/>
  <c r="EPT7" i="38"/>
  <c r="EPS7" i="38"/>
  <c r="EPR7" i="38"/>
  <c r="EPQ7" i="38"/>
  <c r="EPP7" i="38"/>
  <c r="EPO7" i="38"/>
  <c r="EPN7" i="38"/>
  <c r="EPM7" i="38"/>
  <c r="EPL7" i="38"/>
  <c r="EPK7" i="38"/>
  <c r="EPJ7" i="38"/>
  <c r="EPI7" i="38"/>
  <c r="EPH7" i="38"/>
  <c r="EPG7" i="38"/>
  <c r="EPF7" i="38"/>
  <c r="EPE7" i="38"/>
  <c r="EPD7" i="38"/>
  <c r="EPC7" i="38"/>
  <c r="EPB7" i="38"/>
  <c r="EPA7" i="38"/>
  <c r="EOZ7" i="38"/>
  <c r="EOY7" i="38"/>
  <c r="EOX7" i="38"/>
  <c r="EOW7" i="38"/>
  <c r="EOV7" i="38"/>
  <c r="EOU7" i="38"/>
  <c r="EOT7" i="38"/>
  <c r="EOS7" i="38"/>
  <c r="EOR7" i="38"/>
  <c r="EOQ7" i="38"/>
  <c r="EOP7" i="38"/>
  <c r="EOO7" i="38"/>
  <c r="EON7" i="38"/>
  <c r="EOM7" i="38"/>
  <c r="EOL7" i="38"/>
  <c r="EOK7" i="38"/>
  <c r="EOJ7" i="38"/>
  <c r="EOI7" i="38"/>
  <c r="EOH7" i="38"/>
  <c r="EOG7" i="38"/>
  <c r="EOF7" i="38"/>
  <c r="EOE7" i="38"/>
  <c r="EOD7" i="38"/>
  <c r="EOC7" i="38"/>
  <c r="EOB7" i="38"/>
  <c r="EOA7" i="38"/>
  <c r="ENZ7" i="38"/>
  <c r="ENY7" i="38"/>
  <c r="ENX7" i="38"/>
  <c r="ENW7" i="38"/>
  <c r="ENV7" i="38"/>
  <c r="ENU7" i="38"/>
  <c r="ENT7" i="38"/>
  <c r="ENS7" i="38"/>
  <c r="ENR7" i="38"/>
  <c r="ENQ7" i="38"/>
  <c r="ENP7" i="38"/>
  <c r="ENO7" i="38"/>
  <c r="ENN7" i="38"/>
  <c r="ENM7" i="38"/>
  <c r="ENL7" i="38"/>
  <c r="ENK7" i="38"/>
  <c r="ENJ7" i="38"/>
  <c r="ENI7" i="38"/>
  <c r="ENH7" i="38"/>
  <c r="ENG7" i="38"/>
  <c r="ENF7" i="38"/>
  <c r="ENE7" i="38"/>
  <c r="END7" i="38"/>
  <c r="ENC7" i="38"/>
  <c r="ENB7" i="38"/>
  <c r="ENA7" i="38"/>
  <c r="EMZ7" i="38"/>
  <c r="EMY7" i="38"/>
  <c r="EMX7" i="38"/>
  <c r="EMW7" i="38"/>
  <c r="EMV7" i="38"/>
  <c r="EMU7" i="38"/>
  <c r="EMT7" i="38"/>
  <c r="EMS7" i="38"/>
  <c r="EMR7" i="38"/>
  <c r="EMQ7" i="38"/>
  <c r="EMP7" i="38"/>
  <c r="EMO7" i="38"/>
  <c r="EMN7" i="38"/>
  <c r="EMM7" i="38"/>
  <c r="EML7" i="38"/>
  <c r="EMK7" i="38"/>
  <c r="EMJ7" i="38"/>
  <c r="EMI7" i="38"/>
  <c r="EMH7" i="38"/>
  <c r="EMG7" i="38"/>
  <c r="EMF7" i="38"/>
  <c r="EME7" i="38"/>
  <c r="EMD7" i="38"/>
  <c r="EMC7" i="38"/>
  <c r="EMB7" i="38"/>
  <c r="EMA7" i="38"/>
  <c r="ELZ7" i="38"/>
  <c r="ELY7" i="38"/>
  <c r="ELX7" i="38"/>
  <c r="ELW7" i="38"/>
  <c r="ELV7" i="38"/>
  <c r="ELU7" i="38"/>
  <c r="ELT7" i="38"/>
  <c r="ELS7" i="38"/>
  <c r="ELR7" i="38"/>
  <c r="ELQ7" i="38"/>
  <c r="ELP7" i="38"/>
  <c r="ELO7" i="38"/>
  <c r="ELN7" i="38"/>
  <c r="ELM7" i="38"/>
  <c r="ELL7" i="38"/>
  <c r="ELK7" i="38"/>
  <c r="ELJ7" i="38"/>
  <c r="ELI7" i="38"/>
  <c r="ELH7" i="38"/>
  <c r="ELG7" i="38"/>
  <c r="ELF7" i="38"/>
  <c r="ELE7" i="38"/>
  <c r="ELD7" i="38"/>
  <c r="ELC7" i="38"/>
  <c r="ELB7" i="38"/>
  <c r="ELA7" i="38"/>
  <c r="EKZ7" i="38"/>
  <c r="EKY7" i="38"/>
  <c r="EKX7" i="38"/>
  <c r="EKW7" i="38"/>
  <c r="EKV7" i="38"/>
  <c r="EKU7" i="38"/>
  <c r="EKT7" i="38"/>
  <c r="EKS7" i="38"/>
  <c r="EKR7" i="38"/>
  <c r="EKQ7" i="38"/>
  <c r="EKP7" i="38"/>
  <c r="EKO7" i="38"/>
  <c r="EKN7" i="38"/>
  <c r="EKM7" i="38"/>
  <c r="EKL7" i="38"/>
  <c r="EKK7" i="38"/>
  <c r="EKJ7" i="38"/>
  <c r="EKI7" i="38"/>
  <c r="EKH7" i="38"/>
  <c r="EKG7" i="38"/>
  <c r="EKF7" i="38"/>
  <c r="EKE7" i="38"/>
  <c r="EKD7" i="38"/>
  <c r="EKC7" i="38"/>
  <c r="EKB7" i="38"/>
  <c r="EKA7" i="38"/>
  <c r="EJZ7" i="38"/>
  <c r="EJY7" i="38"/>
  <c r="EJX7" i="38"/>
  <c r="EJW7" i="38"/>
  <c r="EJV7" i="38"/>
  <c r="EJU7" i="38"/>
  <c r="EJT7" i="38"/>
  <c r="EJS7" i="38"/>
  <c r="EJR7" i="38"/>
  <c r="EJQ7" i="38"/>
  <c r="EJP7" i="38"/>
  <c r="EJO7" i="38"/>
  <c r="EJN7" i="38"/>
  <c r="EJM7" i="38"/>
  <c r="EJL7" i="38"/>
  <c r="EJK7" i="38"/>
  <c r="EJJ7" i="38"/>
  <c r="EJI7" i="38"/>
  <c r="EJH7" i="38"/>
  <c r="EJG7" i="38"/>
  <c r="EJF7" i="38"/>
  <c r="EJE7" i="38"/>
  <c r="EJD7" i="38"/>
  <c r="EJC7" i="38"/>
  <c r="EJB7" i="38"/>
  <c r="EJA7" i="38"/>
  <c r="EIZ7" i="38"/>
  <c r="EIY7" i="38"/>
  <c r="EIX7" i="38"/>
  <c r="EIW7" i="38"/>
  <c r="EIV7" i="38"/>
  <c r="EIU7" i="38"/>
  <c r="EIT7" i="38"/>
  <c r="EIS7" i="38"/>
  <c r="EIR7" i="38"/>
  <c r="EIQ7" i="38"/>
  <c r="EIP7" i="38"/>
  <c r="EIO7" i="38"/>
  <c r="EIN7" i="38"/>
  <c r="EIM7" i="38"/>
  <c r="EIL7" i="38"/>
  <c r="EIK7" i="38"/>
  <c r="EIJ7" i="38"/>
  <c r="EII7" i="38"/>
  <c r="EIH7" i="38"/>
  <c r="EIG7" i="38"/>
  <c r="EIF7" i="38"/>
  <c r="EIE7" i="38"/>
  <c r="EID7" i="38"/>
  <c r="EIC7" i="38"/>
  <c r="EIB7" i="38"/>
  <c r="EIA7" i="38"/>
  <c r="EHZ7" i="38"/>
  <c r="EHY7" i="38"/>
  <c r="EHX7" i="38"/>
  <c r="EHW7" i="38"/>
  <c r="EHV7" i="38"/>
  <c r="EHU7" i="38"/>
  <c r="EHT7" i="38"/>
  <c r="EHS7" i="38"/>
  <c r="EHR7" i="38"/>
  <c r="EHQ7" i="38"/>
  <c r="EHP7" i="38"/>
  <c r="EHO7" i="38"/>
  <c r="EHN7" i="38"/>
  <c r="EHM7" i="38"/>
  <c r="EHL7" i="38"/>
  <c r="EHK7" i="38"/>
  <c r="EHJ7" i="38"/>
  <c r="EHI7" i="38"/>
  <c r="EHH7" i="38"/>
  <c r="EHG7" i="38"/>
  <c r="EHF7" i="38"/>
  <c r="EHE7" i="38"/>
  <c r="EHD7" i="38"/>
  <c r="EHC7" i="38"/>
  <c r="EHB7" i="38"/>
  <c r="EHA7" i="38"/>
  <c r="EGZ7" i="38"/>
  <c r="EGY7" i="38"/>
  <c r="EGX7" i="38"/>
  <c r="EGW7" i="38"/>
  <c r="EGV7" i="38"/>
  <c r="EGU7" i="38"/>
  <c r="EGT7" i="38"/>
  <c r="EGS7" i="38"/>
  <c r="EGR7" i="38"/>
  <c r="EGQ7" i="38"/>
  <c r="EGP7" i="38"/>
  <c r="EGO7" i="38"/>
  <c r="EGN7" i="38"/>
  <c r="EGM7" i="38"/>
  <c r="EGL7" i="38"/>
  <c r="EGK7" i="38"/>
  <c r="EGJ7" i="38"/>
  <c r="EGI7" i="38"/>
  <c r="EGH7" i="38"/>
  <c r="EGG7" i="38"/>
  <c r="EGF7" i="38"/>
  <c r="EGE7" i="38"/>
  <c r="EGD7" i="38"/>
  <c r="EGC7" i="38"/>
  <c r="EGB7" i="38"/>
  <c r="EGA7" i="38"/>
  <c r="EFZ7" i="38"/>
  <c r="EFY7" i="38"/>
  <c r="EFX7" i="38"/>
  <c r="EFW7" i="38"/>
  <c r="EFV7" i="38"/>
  <c r="EFU7" i="38"/>
  <c r="EFT7" i="38"/>
  <c r="EFS7" i="38"/>
  <c r="EFR7" i="38"/>
  <c r="EFQ7" i="38"/>
  <c r="EFP7" i="38"/>
  <c r="EFO7" i="38"/>
  <c r="EFN7" i="38"/>
  <c r="EFM7" i="38"/>
  <c r="EFL7" i="38"/>
  <c r="EFK7" i="38"/>
  <c r="EFJ7" i="38"/>
  <c r="EFI7" i="38"/>
  <c r="EFH7" i="38"/>
  <c r="EFG7" i="38"/>
  <c r="EFF7" i="38"/>
  <c r="EFE7" i="38"/>
  <c r="EFD7" i="38"/>
  <c r="EFC7" i="38"/>
  <c r="EFB7" i="38"/>
  <c r="EFA7" i="38"/>
  <c r="EEZ7" i="38"/>
  <c r="EEY7" i="38"/>
  <c r="EEX7" i="38"/>
  <c r="EEW7" i="38"/>
  <c r="EEV7" i="38"/>
  <c r="EEU7" i="38"/>
  <c r="EET7" i="38"/>
  <c r="EES7" i="38"/>
  <c r="EER7" i="38"/>
  <c r="EEQ7" i="38"/>
  <c r="EEP7" i="38"/>
  <c r="EEO7" i="38"/>
  <c r="EEN7" i="38"/>
  <c r="EEM7" i="38"/>
  <c r="EEL7" i="38"/>
  <c r="EEK7" i="38"/>
  <c r="EEJ7" i="38"/>
  <c r="EEI7" i="38"/>
  <c r="EEH7" i="38"/>
  <c r="EEG7" i="38"/>
  <c r="EEF7" i="38"/>
  <c r="EEE7" i="38"/>
  <c r="EED7" i="38"/>
  <c r="EEC7" i="38"/>
  <c r="EEB7" i="38"/>
  <c r="EEA7" i="38"/>
  <c r="EDZ7" i="38"/>
  <c r="EDY7" i="38"/>
  <c r="EDX7" i="38"/>
  <c r="EDW7" i="38"/>
  <c r="EDV7" i="38"/>
  <c r="EDU7" i="38"/>
  <c r="EDT7" i="38"/>
  <c r="EDS7" i="38"/>
  <c r="EDR7" i="38"/>
  <c r="EDQ7" i="38"/>
  <c r="EDP7" i="38"/>
  <c r="EDO7" i="38"/>
  <c r="EDN7" i="38"/>
  <c r="EDM7" i="38"/>
  <c r="EDL7" i="38"/>
  <c r="EDK7" i="38"/>
  <c r="EDJ7" i="38"/>
  <c r="EDI7" i="38"/>
  <c r="EDH7" i="38"/>
  <c r="EDG7" i="38"/>
  <c r="EDF7" i="38"/>
  <c r="EDE7" i="38"/>
  <c r="EDD7" i="38"/>
  <c r="EDC7" i="38"/>
  <c r="EDB7" i="38"/>
  <c r="EDA7" i="38"/>
  <c r="ECZ7" i="38"/>
  <c r="ECY7" i="38"/>
  <c r="ECX7" i="38"/>
  <c r="ECW7" i="38"/>
  <c r="ECV7" i="38"/>
  <c r="ECU7" i="38"/>
  <c r="ECT7" i="38"/>
  <c r="ECS7" i="38"/>
  <c r="ECR7" i="38"/>
  <c r="ECQ7" i="38"/>
  <c r="ECP7" i="38"/>
  <c r="ECO7" i="38"/>
  <c r="ECN7" i="38"/>
  <c r="ECM7" i="38"/>
  <c r="ECL7" i="38"/>
  <c r="ECK7" i="38"/>
  <c r="ECJ7" i="38"/>
  <c r="ECI7" i="38"/>
  <c r="ECH7" i="38"/>
  <c r="ECG7" i="38"/>
  <c r="ECF7" i="38"/>
  <c r="ECE7" i="38"/>
  <c r="ECD7" i="38"/>
  <c r="ECC7" i="38"/>
  <c r="ECB7" i="38"/>
  <c r="ECA7" i="38"/>
  <c r="EBZ7" i="38"/>
  <c r="EBY7" i="38"/>
  <c r="EBX7" i="38"/>
  <c r="EBW7" i="38"/>
  <c r="EBV7" i="38"/>
  <c r="EBU7" i="38"/>
  <c r="EBT7" i="38"/>
  <c r="EBS7" i="38"/>
  <c r="EBR7" i="38"/>
  <c r="EBQ7" i="38"/>
  <c r="EBP7" i="38"/>
  <c r="EBO7" i="38"/>
  <c r="EBN7" i="38"/>
  <c r="EBM7" i="38"/>
  <c r="EBL7" i="38"/>
  <c r="EBK7" i="38"/>
  <c r="EBJ7" i="38"/>
  <c r="EBI7" i="38"/>
  <c r="EBH7" i="38"/>
  <c r="EBG7" i="38"/>
  <c r="EBF7" i="38"/>
  <c r="EBE7" i="38"/>
  <c r="EBD7" i="38"/>
  <c r="EBC7" i="38"/>
  <c r="EBB7" i="38"/>
  <c r="EBA7" i="38"/>
  <c r="EAZ7" i="38"/>
  <c r="EAY7" i="38"/>
  <c r="EAX7" i="38"/>
  <c r="EAW7" i="38"/>
  <c r="EAV7" i="38"/>
  <c r="EAU7" i="38"/>
  <c r="EAT7" i="38"/>
  <c r="EAS7" i="38"/>
  <c r="EAR7" i="38"/>
  <c r="EAQ7" i="38"/>
  <c r="EAP7" i="38"/>
  <c r="EAO7" i="38"/>
  <c r="EAN7" i="38"/>
  <c r="EAM7" i="38"/>
  <c r="EAL7" i="38"/>
  <c r="EAK7" i="38"/>
  <c r="EAJ7" i="38"/>
  <c r="EAI7" i="38"/>
  <c r="EAH7" i="38"/>
  <c r="EAG7" i="38"/>
  <c r="EAF7" i="38"/>
  <c r="EAE7" i="38"/>
  <c r="EAD7" i="38"/>
  <c r="EAC7" i="38"/>
  <c r="EAB7" i="38"/>
  <c r="EAA7" i="38"/>
  <c r="DZZ7" i="38"/>
  <c r="DZY7" i="38"/>
  <c r="DZX7" i="38"/>
  <c r="DZW7" i="38"/>
  <c r="DZV7" i="38"/>
  <c r="DZU7" i="38"/>
  <c r="DZT7" i="38"/>
  <c r="DZS7" i="38"/>
  <c r="DZR7" i="38"/>
  <c r="DZQ7" i="38"/>
  <c r="DZP7" i="38"/>
  <c r="DZO7" i="38"/>
  <c r="DZN7" i="38"/>
  <c r="DZM7" i="38"/>
  <c r="DZL7" i="38"/>
  <c r="DZK7" i="38"/>
  <c r="DZJ7" i="38"/>
  <c r="DZI7" i="38"/>
  <c r="DZH7" i="38"/>
  <c r="DZG7" i="38"/>
  <c r="DZF7" i="38"/>
  <c r="DZE7" i="38"/>
  <c r="DZD7" i="38"/>
  <c r="DZC7" i="38"/>
  <c r="DZB7" i="38"/>
  <c r="DZA7" i="38"/>
  <c r="DYZ7" i="38"/>
  <c r="DYY7" i="38"/>
  <c r="DYX7" i="38"/>
  <c r="DYW7" i="38"/>
  <c r="DYV7" i="38"/>
  <c r="DYU7" i="38"/>
  <c r="DYT7" i="38"/>
  <c r="DYS7" i="38"/>
  <c r="DYR7" i="38"/>
  <c r="DYQ7" i="38"/>
  <c r="DYP7" i="38"/>
  <c r="DYO7" i="38"/>
  <c r="DYN7" i="38"/>
  <c r="DYM7" i="38"/>
  <c r="DYL7" i="38"/>
  <c r="DYK7" i="38"/>
  <c r="DYJ7" i="38"/>
  <c r="DYI7" i="38"/>
  <c r="DYH7" i="38"/>
  <c r="DYG7" i="38"/>
  <c r="DYF7" i="38"/>
  <c r="DYE7" i="38"/>
  <c r="DYD7" i="38"/>
  <c r="DYC7" i="38"/>
  <c r="DYB7" i="38"/>
  <c r="DYA7" i="38"/>
  <c r="DXZ7" i="38"/>
  <c r="DXY7" i="38"/>
  <c r="DXX7" i="38"/>
  <c r="DXW7" i="38"/>
  <c r="DXV7" i="38"/>
  <c r="DXU7" i="38"/>
  <c r="DXT7" i="38"/>
  <c r="DXS7" i="38"/>
  <c r="DXR7" i="38"/>
  <c r="DXQ7" i="38"/>
  <c r="DXP7" i="38"/>
  <c r="DXO7" i="38"/>
  <c r="DXN7" i="38"/>
  <c r="DXM7" i="38"/>
  <c r="DXL7" i="38"/>
  <c r="DXK7" i="38"/>
  <c r="DXJ7" i="38"/>
  <c r="DXI7" i="38"/>
  <c r="DXH7" i="38"/>
  <c r="DXG7" i="38"/>
  <c r="DXF7" i="38"/>
  <c r="DXE7" i="38"/>
  <c r="DXD7" i="38"/>
  <c r="DXC7" i="38"/>
  <c r="DXB7" i="38"/>
  <c r="DXA7" i="38"/>
  <c r="DWZ7" i="38"/>
  <c r="DWY7" i="38"/>
  <c r="DWX7" i="38"/>
  <c r="DWW7" i="38"/>
  <c r="DWV7" i="38"/>
  <c r="DWU7" i="38"/>
  <c r="DWT7" i="38"/>
  <c r="DWS7" i="38"/>
  <c r="DWR7" i="38"/>
  <c r="DWQ7" i="38"/>
  <c r="DWP7" i="38"/>
  <c r="DWO7" i="38"/>
  <c r="DWN7" i="38"/>
  <c r="DWM7" i="38"/>
  <c r="DWL7" i="38"/>
  <c r="DWK7" i="38"/>
  <c r="DWJ7" i="38"/>
  <c r="DWI7" i="38"/>
  <c r="DWH7" i="38"/>
  <c r="DWG7" i="38"/>
  <c r="DWF7" i="38"/>
  <c r="DWE7" i="38"/>
  <c r="DWD7" i="38"/>
  <c r="DWC7" i="38"/>
  <c r="DWB7" i="38"/>
  <c r="DWA7" i="38"/>
  <c r="DVZ7" i="38"/>
  <c r="DVY7" i="38"/>
  <c r="DVX7" i="38"/>
  <c r="DVW7" i="38"/>
  <c r="DVV7" i="38"/>
  <c r="DVU7" i="38"/>
  <c r="DVT7" i="38"/>
  <c r="DVS7" i="38"/>
  <c r="DVR7" i="38"/>
  <c r="DVQ7" i="38"/>
  <c r="DVP7" i="38"/>
  <c r="DVO7" i="38"/>
  <c r="DVN7" i="38"/>
  <c r="DVM7" i="38"/>
  <c r="DVL7" i="38"/>
  <c r="DVK7" i="38"/>
  <c r="DVJ7" i="38"/>
  <c r="DVI7" i="38"/>
  <c r="DVH7" i="38"/>
  <c r="DVG7" i="38"/>
  <c r="DVF7" i="38"/>
  <c r="DVE7" i="38"/>
  <c r="DVD7" i="38"/>
  <c r="DVC7" i="38"/>
  <c r="DVB7" i="38"/>
  <c r="DVA7" i="38"/>
  <c r="DUZ7" i="38"/>
  <c r="DUY7" i="38"/>
  <c r="DUX7" i="38"/>
  <c r="DUW7" i="38"/>
  <c r="DUV7" i="38"/>
  <c r="DUU7" i="38"/>
  <c r="DUT7" i="38"/>
  <c r="DUS7" i="38"/>
  <c r="DUR7" i="38"/>
  <c r="DUQ7" i="38"/>
  <c r="DUP7" i="38"/>
  <c r="DUO7" i="38"/>
  <c r="DUN7" i="38"/>
  <c r="DUM7" i="38"/>
  <c r="DUL7" i="38"/>
  <c r="DUK7" i="38"/>
  <c r="DUJ7" i="38"/>
  <c r="DUI7" i="38"/>
  <c r="DUH7" i="38"/>
  <c r="DUG7" i="38"/>
  <c r="DUF7" i="38"/>
  <c r="DUE7" i="38"/>
  <c r="DUD7" i="38"/>
  <c r="DUC7" i="38"/>
  <c r="DUB7" i="38"/>
  <c r="DUA7" i="38"/>
  <c r="DTZ7" i="38"/>
  <c r="DTY7" i="38"/>
  <c r="DTX7" i="38"/>
  <c r="DTW7" i="38"/>
  <c r="DTV7" i="38"/>
  <c r="DTU7" i="38"/>
  <c r="DTT7" i="38"/>
  <c r="DTS7" i="38"/>
  <c r="DTR7" i="38"/>
  <c r="DTQ7" i="38"/>
  <c r="DTP7" i="38"/>
  <c r="DTO7" i="38"/>
  <c r="DTN7" i="38"/>
  <c r="DTM7" i="38"/>
  <c r="DTL7" i="38"/>
  <c r="DTK7" i="38"/>
  <c r="DTJ7" i="38"/>
  <c r="DTI7" i="38"/>
  <c r="DTH7" i="38"/>
  <c r="DTG7" i="38"/>
  <c r="DTF7" i="38"/>
  <c r="DTE7" i="38"/>
  <c r="DTD7" i="38"/>
  <c r="DTC7" i="38"/>
  <c r="DTB7" i="38"/>
  <c r="DTA7" i="38"/>
  <c r="DSZ7" i="38"/>
  <c r="DSY7" i="38"/>
  <c r="DSX7" i="38"/>
  <c r="DSW7" i="38"/>
  <c r="DSV7" i="38"/>
  <c r="DSU7" i="38"/>
  <c r="DST7" i="38"/>
  <c r="DSS7" i="38"/>
  <c r="DSR7" i="38"/>
  <c r="DSQ7" i="38"/>
  <c r="DSP7" i="38"/>
  <c r="DSO7" i="38"/>
  <c r="DSN7" i="38"/>
  <c r="DSM7" i="38"/>
  <c r="DSL7" i="38"/>
  <c r="DSK7" i="38"/>
  <c r="DSJ7" i="38"/>
  <c r="DSI7" i="38"/>
  <c r="DSH7" i="38"/>
  <c r="DSG7" i="38"/>
  <c r="DSF7" i="38"/>
  <c r="DSE7" i="38"/>
  <c r="DSD7" i="38"/>
  <c r="DSC7" i="38"/>
  <c r="DSB7" i="38"/>
  <c r="DSA7" i="38"/>
  <c r="DRZ7" i="38"/>
  <c r="DRY7" i="38"/>
  <c r="DRX7" i="38"/>
  <c r="DRW7" i="38"/>
  <c r="DRV7" i="38"/>
  <c r="DRU7" i="38"/>
  <c r="DRT7" i="38"/>
  <c r="DRS7" i="38"/>
  <c r="DRR7" i="38"/>
  <c r="DRQ7" i="38"/>
  <c r="DRP7" i="38"/>
  <c r="DRO7" i="38"/>
  <c r="DRN7" i="38"/>
  <c r="DRM7" i="38"/>
  <c r="DRL7" i="38"/>
  <c r="DRK7" i="38"/>
  <c r="DRJ7" i="38"/>
  <c r="DRI7" i="38"/>
  <c r="DRH7" i="38"/>
  <c r="DRG7" i="38"/>
  <c r="DRF7" i="38"/>
  <c r="DRE7" i="38"/>
  <c r="DRD7" i="38"/>
  <c r="DRC7" i="38"/>
  <c r="DRB7" i="38"/>
  <c r="DRA7" i="38"/>
  <c r="DQZ7" i="38"/>
  <c r="DQY7" i="38"/>
  <c r="DQX7" i="38"/>
  <c r="DQW7" i="38"/>
  <c r="DQV7" i="38"/>
  <c r="DQU7" i="38"/>
  <c r="DQT7" i="38"/>
  <c r="DQS7" i="38"/>
  <c r="DQR7" i="38"/>
  <c r="DQQ7" i="38"/>
  <c r="DQP7" i="38"/>
  <c r="DQO7" i="38"/>
  <c r="DQN7" i="38"/>
  <c r="DQM7" i="38"/>
  <c r="DQL7" i="38"/>
  <c r="DQK7" i="38"/>
  <c r="DQJ7" i="38"/>
  <c r="DQI7" i="38"/>
  <c r="DQH7" i="38"/>
  <c r="DQG7" i="38"/>
  <c r="DQF7" i="38"/>
  <c r="DQE7" i="38"/>
  <c r="DQD7" i="38"/>
  <c r="DQC7" i="38"/>
  <c r="DQB7" i="38"/>
  <c r="DQA7" i="38"/>
  <c r="DPZ7" i="38"/>
  <c r="DPY7" i="38"/>
  <c r="DPX7" i="38"/>
  <c r="DPW7" i="38"/>
  <c r="DPV7" i="38"/>
  <c r="DPU7" i="38"/>
  <c r="DPT7" i="38"/>
  <c r="DPS7" i="38"/>
  <c r="DPR7" i="38"/>
  <c r="DPQ7" i="38"/>
  <c r="DPP7" i="38"/>
  <c r="DPO7" i="38"/>
  <c r="DPN7" i="38"/>
  <c r="DPM7" i="38"/>
  <c r="DPL7" i="38"/>
  <c r="DPK7" i="38"/>
  <c r="DPJ7" i="38"/>
  <c r="DPI7" i="38"/>
  <c r="DPH7" i="38"/>
  <c r="DPG7" i="38"/>
  <c r="DPF7" i="38"/>
  <c r="DPE7" i="38"/>
  <c r="DPD7" i="38"/>
  <c r="DPC7" i="38"/>
  <c r="DPB7" i="38"/>
  <c r="DPA7" i="38"/>
  <c r="DOZ7" i="38"/>
  <c r="DOY7" i="38"/>
  <c r="DOX7" i="38"/>
  <c r="DOW7" i="38"/>
  <c r="DOV7" i="38"/>
  <c r="DOU7" i="38"/>
  <c r="DOT7" i="38"/>
  <c r="DOS7" i="38"/>
  <c r="DOR7" i="38"/>
  <c r="DOQ7" i="38"/>
  <c r="DOP7" i="38"/>
  <c r="DOO7" i="38"/>
  <c r="DON7" i="38"/>
  <c r="DOM7" i="38"/>
  <c r="DOL7" i="38"/>
  <c r="DOK7" i="38"/>
  <c r="DOJ7" i="38"/>
  <c r="DOI7" i="38"/>
  <c r="DOH7" i="38"/>
  <c r="DOG7" i="38"/>
  <c r="DOF7" i="38"/>
  <c r="DOE7" i="38"/>
  <c r="DOD7" i="38"/>
  <c r="DOC7" i="38"/>
  <c r="DOB7" i="38"/>
  <c r="DOA7" i="38"/>
  <c r="DNZ7" i="38"/>
  <c r="DNY7" i="38"/>
  <c r="DNX7" i="38"/>
  <c r="DNW7" i="38"/>
  <c r="DNV7" i="38"/>
  <c r="DNU7" i="38"/>
  <c r="DNT7" i="38"/>
  <c r="DNS7" i="38"/>
  <c r="DNR7" i="38"/>
  <c r="DNQ7" i="38"/>
  <c r="DNP7" i="38"/>
  <c r="DNO7" i="38"/>
  <c r="DNN7" i="38"/>
  <c r="DNM7" i="38"/>
  <c r="DNL7" i="38"/>
  <c r="DNK7" i="38"/>
  <c r="DNJ7" i="38"/>
  <c r="DNI7" i="38"/>
  <c r="DNH7" i="38"/>
  <c r="DNG7" i="38"/>
  <c r="DNF7" i="38"/>
  <c r="DNE7" i="38"/>
  <c r="DND7" i="38"/>
  <c r="DNC7" i="38"/>
  <c r="DNB7" i="38"/>
  <c r="DNA7" i="38"/>
  <c r="DMZ7" i="38"/>
  <c r="DMY7" i="38"/>
  <c r="DMX7" i="38"/>
  <c r="DMW7" i="38"/>
  <c r="DMV7" i="38"/>
  <c r="DMU7" i="38"/>
  <c r="DMT7" i="38"/>
  <c r="DMS7" i="38"/>
  <c r="DMR7" i="38"/>
  <c r="DMQ7" i="38"/>
  <c r="DMP7" i="38"/>
  <c r="DMO7" i="38"/>
  <c r="DMN7" i="38"/>
  <c r="DMM7" i="38"/>
  <c r="DML7" i="38"/>
  <c r="DMK7" i="38"/>
  <c r="DMJ7" i="38"/>
  <c r="DMI7" i="38"/>
  <c r="DMH7" i="38"/>
  <c r="DMG7" i="38"/>
  <c r="DMF7" i="38"/>
  <c r="DME7" i="38"/>
  <c r="DMD7" i="38"/>
  <c r="DMC7" i="38"/>
  <c r="DMB7" i="38"/>
  <c r="DMA7" i="38"/>
  <c r="DLZ7" i="38"/>
  <c r="DLY7" i="38"/>
  <c r="DLX7" i="38"/>
  <c r="DLW7" i="38"/>
  <c r="DLV7" i="38"/>
  <c r="DLU7" i="38"/>
  <c r="DLT7" i="38"/>
  <c r="DLS7" i="38"/>
  <c r="DLR7" i="38"/>
  <c r="DLQ7" i="38"/>
  <c r="DLP7" i="38"/>
  <c r="DLO7" i="38"/>
  <c r="DLN7" i="38"/>
  <c r="DLM7" i="38"/>
  <c r="DLL7" i="38"/>
  <c r="DLK7" i="38"/>
  <c r="DLJ7" i="38"/>
  <c r="DLI7" i="38"/>
  <c r="DLH7" i="38"/>
  <c r="DLG7" i="38"/>
  <c r="DLF7" i="38"/>
  <c r="DLE7" i="38"/>
  <c r="DLD7" i="38"/>
  <c r="DLC7" i="38"/>
  <c r="DLB7" i="38"/>
  <c r="DLA7" i="38"/>
  <c r="DKZ7" i="38"/>
  <c r="DKY7" i="38"/>
  <c r="DKX7" i="38"/>
  <c r="DKW7" i="38"/>
  <c r="DKV7" i="38"/>
  <c r="DKU7" i="38"/>
  <c r="DKT7" i="38"/>
  <c r="DKS7" i="38"/>
  <c r="DKR7" i="38"/>
  <c r="DKQ7" i="38"/>
  <c r="DKP7" i="38"/>
  <c r="DKO7" i="38"/>
  <c r="DKN7" i="38"/>
  <c r="DKM7" i="38"/>
  <c r="DKL7" i="38"/>
  <c r="DKK7" i="38"/>
  <c r="DKJ7" i="38"/>
  <c r="DKI7" i="38"/>
  <c r="DKH7" i="38"/>
  <c r="DKG7" i="38"/>
  <c r="DKF7" i="38"/>
  <c r="DKE7" i="38"/>
  <c r="DKD7" i="38"/>
  <c r="DKC7" i="38"/>
  <c r="DKB7" i="38"/>
  <c r="DKA7" i="38"/>
  <c r="DJZ7" i="38"/>
  <c r="DJY7" i="38"/>
  <c r="DJX7" i="38"/>
  <c r="DJW7" i="38"/>
  <c r="DJV7" i="38"/>
  <c r="DJU7" i="38"/>
  <c r="DJT7" i="38"/>
  <c r="DJS7" i="38"/>
  <c r="DJR7" i="38"/>
  <c r="DJQ7" i="38"/>
  <c r="DJP7" i="38"/>
  <c r="DJO7" i="38"/>
  <c r="DJN7" i="38"/>
  <c r="DJM7" i="38"/>
  <c r="DJL7" i="38"/>
  <c r="DJK7" i="38"/>
  <c r="DJJ7" i="38"/>
  <c r="DJI7" i="38"/>
  <c r="DJH7" i="38"/>
  <c r="DJG7" i="38"/>
  <c r="DJF7" i="38"/>
  <c r="DJE7" i="38"/>
  <c r="DJD7" i="38"/>
  <c r="DJC7" i="38"/>
  <c r="DJB7" i="38"/>
  <c r="DJA7" i="38"/>
  <c r="DIZ7" i="38"/>
  <c r="DIY7" i="38"/>
  <c r="DIX7" i="38"/>
  <c r="DIW7" i="38"/>
  <c r="DIV7" i="38"/>
  <c r="DIU7" i="38"/>
  <c r="DIT7" i="38"/>
  <c r="DIS7" i="38"/>
  <c r="DIR7" i="38"/>
  <c r="DIQ7" i="38"/>
  <c r="DIP7" i="38"/>
  <c r="DIO7" i="38"/>
  <c r="DIN7" i="38"/>
  <c r="DIM7" i="38"/>
  <c r="DIL7" i="38"/>
  <c r="DIK7" i="38"/>
  <c r="DIJ7" i="38"/>
  <c r="DII7" i="38"/>
  <c r="DIH7" i="38"/>
  <c r="DIG7" i="38"/>
  <c r="DIF7" i="38"/>
  <c r="DIE7" i="38"/>
  <c r="DID7" i="38"/>
  <c r="DIC7" i="38"/>
  <c r="DIB7" i="38"/>
  <c r="DIA7" i="38"/>
  <c r="DHZ7" i="38"/>
  <c r="DHY7" i="38"/>
  <c r="DHX7" i="38"/>
  <c r="DHW7" i="38"/>
  <c r="DHV7" i="38"/>
  <c r="DHU7" i="38"/>
  <c r="DHT7" i="38"/>
  <c r="DHS7" i="38"/>
  <c r="DHR7" i="38"/>
  <c r="DHQ7" i="38"/>
  <c r="DHP7" i="38"/>
  <c r="DHO7" i="38"/>
  <c r="DHN7" i="38"/>
  <c r="DHM7" i="38"/>
  <c r="DHL7" i="38"/>
  <c r="DHK7" i="38"/>
  <c r="DHJ7" i="38"/>
  <c r="DHI7" i="38"/>
  <c r="DHH7" i="38"/>
  <c r="DHG7" i="38"/>
  <c r="DHF7" i="38"/>
  <c r="DHE7" i="38"/>
  <c r="DHD7" i="38"/>
  <c r="DHC7" i="38"/>
  <c r="DHB7" i="38"/>
  <c r="DHA7" i="38"/>
  <c r="DGZ7" i="38"/>
  <c r="DGY7" i="38"/>
  <c r="DGX7" i="38"/>
  <c r="DGW7" i="38"/>
  <c r="DGV7" i="38"/>
  <c r="DGU7" i="38"/>
  <c r="DGT7" i="38"/>
  <c r="DGS7" i="38"/>
  <c r="DGR7" i="38"/>
  <c r="DGQ7" i="38"/>
  <c r="DGP7" i="38"/>
  <c r="DGO7" i="38"/>
  <c r="DGN7" i="38"/>
  <c r="DGM7" i="38"/>
  <c r="DGL7" i="38"/>
  <c r="DGK7" i="38"/>
  <c r="DGJ7" i="38"/>
  <c r="DGI7" i="38"/>
  <c r="DGH7" i="38"/>
  <c r="DGG7" i="38"/>
  <c r="DGF7" i="38"/>
  <c r="DGE7" i="38"/>
  <c r="DGD7" i="38"/>
  <c r="DGC7" i="38"/>
  <c r="DGB7" i="38"/>
  <c r="DGA7" i="38"/>
  <c r="DFZ7" i="38"/>
  <c r="DFY7" i="38"/>
  <c r="DFX7" i="38"/>
  <c r="DFW7" i="38"/>
  <c r="DFV7" i="38"/>
  <c r="DFU7" i="38"/>
  <c r="DFT7" i="38"/>
  <c r="DFS7" i="38"/>
  <c r="DFR7" i="38"/>
  <c r="DFQ7" i="38"/>
  <c r="DFP7" i="38"/>
  <c r="DFO7" i="38"/>
  <c r="DFN7" i="38"/>
  <c r="DFM7" i="38"/>
  <c r="DFL7" i="38"/>
  <c r="DFK7" i="38"/>
  <c r="DFJ7" i="38"/>
  <c r="DFI7" i="38"/>
  <c r="DFH7" i="38"/>
  <c r="DFG7" i="38"/>
  <c r="DFF7" i="38"/>
  <c r="DFE7" i="38"/>
  <c r="DFD7" i="38"/>
  <c r="DFC7" i="38"/>
  <c r="DFB7" i="38"/>
  <c r="DFA7" i="38"/>
  <c r="DEZ7" i="38"/>
  <c r="DEY7" i="38"/>
  <c r="DEX7" i="38"/>
  <c r="DEW7" i="38"/>
  <c r="DEV7" i="38"/>
  <c r="DEU7" i="38"/>
  <c r="DET7" i="38"/>
  <c r="DES7" i="38"/>
  <c r="DER7" i="38"/>
  <c r="DEQ7" i="38"/>
  <c r="DEP7" i="38"/>
  <c r="DEO7" i="38"/>
  <c r="DEN7" i="38"/>
  <c r="DEM7" i="38"/>
  <c r="DEL7" i="38"/>
  <c r="DEK7" i="38"/>
  <c r="DEJ7" i="38"/>
  <c r="DEI7" i="38"/>
  <c r="DEH7" i="38"/>
  <c r="DEG7" i="38"/>
  <c r="DEF7" i="38"/>
  <c r="DEE7" i="38"/>
  <c r="DED7" i="38"/>
  <c r="DEC7" i="38"/>
  <c r="DEB7" i="38"/>
  <c r="DEA7" i="38"/>
  <c r="DDZ7" i="38"/>
  <c r="DDY7" i="38"/>
  <c r="DDX7" i="38"/>
  <c r="DDW7" i="38"/>
  <c r="DDV7" i="38"/>
  <c r="DDU7" i="38"/>
  <c r="DDT7" i="38"/>
  <c r="DDS7" i="38"/>
  <c r="DDR7" i="38"/>
  <c r="DDQ7" i="38"/>
  <c r="DDP7" i="38"/>
  <c r="DDO7" i="38"/>
  <c r="DDN7" i="38"/>
  <c r="DDM7" i="38"/>
  <c r="DDL7" i="38"/>
  <c r="DDK7" i="38"/>
  <c r="DDJ7" i="38"/>
  <c r="DDI7" i="38"/>
  <c r="DDH7" i="38"/>
  <c r="DDG7" i="38"/>
  <c r="DDF7" i="38"/>
  <c r="DDE7" i="38"/>
  <c r="DDD7" i="38"/>
  <c r="DDC7" i="38"/>
  <c r="DDB7" i="38"/>
  <c r="DDA7" i="38"/>
  <c r="DCZ7" i="38"/>
  <c r="DCY7" i="38"/>
  <c r="DCX7" i="38"/>
  <c r="DCW7" i="38"/>
  <c r="DCV7" i="38"/>
  <c r="DCU7" i="38"/>
  <c r="DCT7" i="38"/>
  <c r="DCS7" i="38"/>
  <c r="DCR7" i="38"/>
  <c r="DCQ7" i="38"/>
  <c r="DCP7" i="38"/>
  <c r="DCO7" i="38"/>
  <c r="DCN7" i="38"/>
  <c r="DCM7" i="38"/>
  <c r="DCL7" i="38"/>
  <c r="DCK7" i="38"/>
  <c r="DCJ7" i="38"/>
  <c r="DCI7" i="38"/>
  <c r="DCH7" i="38"/>
  <c r="DCG7" i="38"/>
  <c r="DCF7" i="38"/>
  <c r="DCE7" i="38"/>
  <c r="DCD7" i="38"/>
  <c r="DCC7" i="38"/>
  <c r="DCB7" i="38"/>
  <c r="DCA7" i="38"/>
  <c r="DBZ7" i="38"/>
  <c r="DBY7" i="38"/>
  <c r="DBX7" i="38"/>
  <c r="DBW7" i="38"/>
  <c r="DBV7" i="38"/>
  <c r="DBU7" i="38"/>
  <c r="DBT7" i="38"/>
  <c r="DBS7" i="38"/>
  <c r="DBR7" i="38"/>
  <c r="DBQ7" i="38"/>
  <c r="DBP7" i="38"/>
  <c r="DBO7" i="38"/>
  <c r="DBN7" i="38"/>
  <c r="DBM7" i="38"/>
  <c r="DBL7" i="38"/>
  <c r="DBK7" i="38"/>
  <c r="DBJ7" i="38"/>
  <c r="DBI7" i="38"/>
  <c r="DBH7" i="38"/>
  <c r="DBG7" i="38"/>
  <c r="DBF7" i="38"/>
  <c r="DBE7" i="38"/>
  <c r="DBD7" i="38"/>
  <c r="DBC7" i="38"/>
  <c r="DBB7" i="38"/>
  <c r="DBA7" i="38"/>
  <c r="DAZ7" i="38"/>
  <c r="DAY7" i="38"/>
  <c r="DAX7" i="38"/>
  <c r="DAW7" i="38"/>
  <c r="DAV7" i="38"/>
  <c r="DAU7" i="38"/>
  <c r="DAT7" i="38"/>
  <c r="DAS7" i="38"/>
  <c r="DAR7" i="38"/>
  <c r="DAQ7" i="38"/>
  <c r="DAP7" i="38"/>
  <c r="DAO7" i="38"/>
  <c r="DAN7" i="38"/>
  <c r="DAM7" i="38"/>
  <c r="DAL7" i="38"/>
  <c r="DAK7" i="38"/>
  <c r="DAJ7" i="38"/>
  <c r="DAI7" i="38"/>
  <c r="DAH7" i="38"/>
  <c r="DAG7" i="38"/>
  <c r="DAF7" i="38"/>
  <c r="DAE7" i="38"/>
  <c r="DAD7" i="38"/>
  <c r="DAC7" i="38"/>
  <c r="DAB7" i="38"/>
  <c r="DAA7" i="38"/>
  <c r="CZZ7" i="38"/>
  <c r="CZY7" i="38"/>
  <c r="CZX7" i="38"/>
  <c r="CZW7" i="38"/>
  <c r="CZV7" i="38"/>
  <c r="CZU7" i="38"/>
  <c r="CZT7" i="38"/>
  <c r="CZS7" i="38"/>
  <c r="CZR7" i="38"/>
  <c r="CZQ7" i="38"/>
  <c r="CZP7" i="38"/>
  <c r="CZO7" i="38"/>
  <c r="CZN7" i="38"/>
  <c r="CZM7" i="38"/>
  <c r="CZL7" i="38"/>
  <c r="CZK7" i="38"/>
  <c r="CZJ7" i="38"/>
  <c r="CZI7" i="38"/>
  <c r="CZH7" i="38"/>
  <c r="CZG7" i="38"/>
  <c r="CZF7" i="38"/>
  <c r="CZE7" i="38"/>
  <c r="CZD7" i="38"/>
  <c r="CZC7" i="38"/>
  <c r="CZB7" i="38"/>
  <c r="CZA7" i="38"/>
  <c r="CYZ7" i="38"/>
  <c r="CYY7" i="38"/>
  <c r="CYX7" i="38"/>
  <c r="CYW7" i="38"/>
  <c r="CYV7" i="38"/>
  <c r="CYU7" i="38"/>
  <c r="CYT7" i="38"/>
  <c r="CYS7" i="38"/>
  <c r="CYR7" i="38"/>
  <c r="CYQ7" i="38"/>
  <c r="CYP7" i="38"/>
  <c r="CYO7" i="38"/>
  <c r="CYN7" i="38"/>
  <c r="CYM7" i="38"/>
  <c r="CYL7" i="38"/>
  <c r="CYK7" i="38"/>
  <c r="CYJ7" i="38"/>
  <c r="CYI7" i="38"/>
  <c r="CYH7" i="38"/>
  <c r="CYG7" i="38"/>
  <c r="CYF7" i="38"/>
  <c r="CYE7" i="38"/>
  <c r="CYD7" i="38"/>
  <c r="CYC7" i="38"/>
  <c r="CYB7" i="38"/>
  <c r="CYA7" i="38"/>
  <c r="CXZ7" i="38"/>
  <c r="CXY7" i="38"/>
  <c r="CXX7" i="38"/>
  <c r="CXW7" i="38"/>
  <c r="CXV7" i="38"/>
  <c r="CXU7" i="38"/>
  <c r="CXT7" i="38"/>
  <c r="CXS7" i="38"/>
  <c r="CXR7" i="38"/>
  <c r="CXQ7" i="38"/>
  <c r="CXP7" i="38"/>
  <c r="CXO7" i="38"/>
  <c r="CXN7" i="38"/>
  <c r="CXM7" i="38"/>
  <c r="CXL7" i="38"/>
  <c r="CXK7" i="38"/>
  <c r="CXJ7" i="38"/>
  <c r="CXI7" i="38"/>
  <c r="CXH7" i="38"/>
  <c r="CXG7" i="38"/>
  <c r="CXF7" i="38"/>
  <c r="CXE7" i="38"/>
  <c r="CXD7" i="38"/>
  <c r="CXC7" i="38"/>
  <c r="CXB7" i="38"/>
  <c r="CXA7" i="38"/>
  <c r="CWZ7" i="38"/>
  <c r="CWY7" i="38"/>
  <c r="CWX7" i="38"/>
  <c r="CWW7" i="38"/>
  <c r="CWV7" i="38"/>
  <c r="CWU7" i="38"/>
  <c r="CWT7" i="38"/>
  <c r="CWS7" i="38"/>
  <c r="CWR7" i="38"/>
  <c r="CWQ7" i="38"/>
  <c r="CWP7" i="38"/>
  <c r="CWO7" i="38"/>
  <c r="CWN7" i="38"/>
  <c r="CWM7" i="38"/>
  <c r="CWL7" i="38"/>
  <c r="CWK7" i="38"/>
  <c r="CWJ7" i="38"/>
  <c r="CWI7" i="38"/>
  <c r="CWH7" i="38"/>
  <c r="CWG7" i="38"/>
  <c r="CWF7" i="38"/>
  <c r="CWE7" i="38"/>
  <c r="CWD7" i="38"/>
  <c r="CWC7" i="38"/>
  <c r="CWB7" i="38"/>
  <c r="CWA7" i="38"/>
  <c r="CVZ7" i="38"/>
  <c r="CVY7" i="38"/>
  <c r="CVX7" i="38"/>
  <c r="CVW7" i="38"/>
  <c r="CVV7" i="38"/>
  <c r="CVU7" i="38"/>
  <c r="CVT7" i="38"/>
  <c r="CVS7" i="38"/>
  <c r="CVR7" i="38"/>
  <c r="CVQ7" i="38"/>
  <c r="CVP7" i="38"/>
  <c r="CVO7" i="38"/>
  <c r="CVN7" i="38"/>
  <c r="CVM7" i="38"/>
  <c r="CVL7" i="38"/>
  <c r="CVK7" i="38"/>
  <c r="CVJ7" i="38"/>
  <c r="CVI7" i="38"/>
  <c r="CVH7" i="38"/>
  <c r="CVG7" i="38"/>
  <c r="CVF7" i="38"/>
  <c r="CVE7" i="38"/>
  <c r="CVD7" i="38"/>
  <c r="CVC7" i="38"/>
  <c r="CVB7" i="38"/>
  <c r="CVA7" i="38"/>
  <c r="CUZ7" i="38"/>
  <c r="CUY7" i="38"/>
  <c r="CUX7" i="38"/>
  <c r="CUW7" i="38"/>
  <c r="CUV7" i="38"/>
  <c r="CUU7" i="38"/>
  <c r="CUT7" i="38"/>
  <c r="CUS7" i="38"/>
  <c r="CUR7" i="38"/>
  <c r="CUQ7" i="38"/>
  <c r="CUP7" i="38"/>
  <c r="CUO7" i="38"/>
  <c r="CUN7" i="38"/>
  <c r="CUM7" i="38"/>
  <c r="CUL7" i="38"/>
  <c r="CUK7" i="38"/>
  <c r="CUJ7" i="38"/>
  <c r="CUI7" i="38"/>
  <c r="CUH7" i="38"/>
  <c r="CUG7" i="38"/>
  <c r="CUF7" i="38"/>
  <c r="CUE7" i="38"/>
  <c r="CUD7" i="38"/>
  <c r="CUC7" i="38"/>
  <c r="CUB7" i="38"/>
  <c r="CUA7" i="38"/>
  <c r="CTZ7" i="38"/>
  <c r="CTY7" i="38"/>
  <c r="CTX7" i="38"/>
  <c r="CTW7" i="38"/>
  <c r="CTV7" i="38"/>
  <c r="CTU7" i="38"/>
  <c r="CTT7" i="38"/>
  <c r="CTS7" i="38"/>
  <c r="CTR7" i="38"/>
  <c r="CTQ7" i="38"/>
  <c r="CTP7" i="38"/>
  <c r="CTO7" i="38"/>
  <c r="CTN7" i="38"/>
  <c r="CTM7" i="38"/>
  <c r="CTL7" i="38"/>
  <c r="CTK7" i="38"/>
  <c r="CTJ7" i="38"/>
  <c r="CTI7" i="38"/>
  <c r="CTH7" i="38"/>
  <c r="CTG7" i="38"/>
  <c r="CTF7" i="38"/>
  <c r="CTE7" i="38"/>
  <c r="CTD7" i="38"/>
  <c r="CTC7" i="38"/>
  <c r="CTB7" i="38"/>
  <c r="CTA7" i="38"/>
  <c r="CSZ7" i="38"/>
  <c r="CSY7" i="38"/>
  <c r="CSX7" i="38"/>
  <c r="CSW7" i="38"/>
  <c r="CSV7" i="38"/>
  <c r="CSU7" i="38"/>
  <c r="CST7" i="38"/>
  <c r="CSS7" i="38"/>
  <c r="CSR7" i="38"/>
  <c r="CSQ7" i="38"/>
  <c r="CSP7" i="38"/>
  <c r="CSO7" i="38"/>
  <c r="CSN7" i="38"/>
  <c r="CSM7" i="38"/>
  <c r="CSL7" i="38"/>
  <c r="CSK7" i="38"/>
  <c r="CSJ7" i="38"/>
  <c r="CSI7" i="38"/>
  <c r="CSH7" i="38"/>
  <c r="CSG7" i="38"/>
  <c r="CSF7" i="38"/>
  <c r="CSE7" i="38"/>
  <c r="CSD7" i="38"/>
  <c r="CSC7" i="38"/>
  <c r="CSB7" i="38"/>
  <c r="CSA7" i="38"/>
  <c r="CRZ7" i="38"/>
  <c r="CRY7" i="38"/>
  <c r="CRX7" i="38"/>
  <c r="CRW7" i="38"/>
  <c r="CRV7" i="38"/>
  <c r="CRU7" i="38"/>
  <c r="CRT7" i="38"/>
  <c r="CRS7" i="38"/>
  <c r="CRR7" i="38"/>
  <c r="CRQ7" i="38"/>
  <c r="CRP7" i="38"/>
  <c r="CRO7" i="38"/>
  <c r="CRN7" i="38"/>
  <c r="CRM7" i="38"/>
  <c r="CRL7" i="38"/>
  <c r="CRK7" i="38"/>
  <c r="CRJ7" i="38"/>
  <c r="CRI7" i="38"/>
  <c r="CRH7" i="38"/>
  <c r="CRG7" i="38"/>
  <c r="CRF7" i="38"/>
  <c r="CRE7" i="38"/>
  <c r="CRD7" i="38"/>
  <c r="CRC7" i="38"/>
  <c r="CRB7" i="38"/>
  <c r="CRA7" i="38"/>
  <c r="CQZ7" i="38"/>
  <c r="CQY7" i="38"/>
  <c r="CQX7" i="38"/>
  <c r="CQW7" i="38"/>
  <c r="CQV7" i="38"/>
  <c r="CQU7" i="38"/>
  <c r="CQT7" i="38"/>
  <c r="CQS7" i="38"/>
  <c r="CQR7" i="38"/>
  <c r="CQQ7" i="38"/>
  <c r="CQP7" i="38"/>
  <c r="CQO7" i="38"/>
  <c r="CQN7" i="38"/>
  <c r="CQM7" i="38"/>
  <c r="CQL7" i="38"/>
  <c r="CQK7" i="38"/>
  <c r="CQJ7" i="38"/>
  <c r="CQI7" i="38"/>
  <c r="CQH7" i="38"/>
  <c r="CQG7" i="38"/>
  <c r="CQF7" i="38"/>
  <c r="CQE7" i="38"/>
  <c r="CQD7" i="38"/>
  <c r="CQC7" i="38"/>
  <c r="CQB7" i="38"/>
  <c r="CQA7" i="38"/>
  <c r="CPZ7" i="38"/>
  <c r="CPY7" i="38"/>
  <c r="CPX7" i="38"/>
  <c r="CPW7" i="38"/>
  <c r="CPV7" i="38"/>
  <c r="CPU7" i="38"/>
  <c r="CPT7" i="38"/>
  <c r="CPS7" i="38"/>
  <c r="CPR7" i="38"/>
  <c r="CPQ7" i="38"/>
  <c r="CPP7" i="38"/>
  <c r="CPO7" i="38"/>
  <c r="CPN7" i="38"/>
  <c r="CPM7" i="38"/>
  <c r="CPL7" i="38"/>
  <c r="CPK7" i="38"/>
  <c r="CPJ7" i="38"/>
  <c r="CPI7" i="38"/>
  <c r="CPH7" i="38"/>
  <c r="CPG7" i="38"/>
  <c r="CPF7" i="38"/>
  <c r="CPE7" i="38"/>
  <c r="CPD7" i="38"/>
  <c r="CPC7" i="38"/>
  <c r="CPB7" i="38"/>
  <c r="CPA7" i="38"/>
  <c r="COZ7" i="38"/>
  <c r="COY7" i="38"/>
  <c r="COX7" i="38"/>
  <c r="COW7" i="38"/>
  <c r="COV7" i="38"/>
  <c r="COU7" i="38"/>
  <c r="COT7" i="38"/>
  <c r="COS7" i="38"/>
  <c r="COR7" i="38"/>
  <c r="COQ7" i="38"/>
  <c r="COP7" i="38"/>
  <c r="COO7" i="38"/>
  <c r="CON7" i="38"/>
  <c r="COM7" i="38"/>
  <c r="COL7" i="38"/>
  <c r="COK7" i="38"/>
  <c r="COJ7" i="38"/>
  <c r="COI7" i="38"/>
  <c r="COH7" i="38"/>
  <c r="COG7" i="38"/>
  <c r="COF7" i="38"/>
  <c r="COE7" i="38"/>
  <c r="COD7" i="38"/>
  <c r="COC7" i="38"/>
  <c r="COB7" i="38"/>
  <c r="COA7" i="38"/>
  <c r="CNZ7" i="38"/>
  <c r="CNY7" i="38"/>
  <c r="CNX7" i="38"/>
  <c r="CNW7" i="38"/>
  <c r="CNV7" i="38"/>
  <c r="CNU7" i="38"/>
  <c r="CNT7" i="38"/>
  <c r="CNS7" i="38"/>
  <c r="CNR7" i="38"/>
  <c r="CNQ7" i="38"/>
  <c r="CNP7" i="38"/>
  <c r="CNO7" i="38"/>
  <c r="CNN7" i="38"/>
  <c r="CNM7" i="38"/>
  <c r="CNL7" i="38"/>
  <c r="CNK7" i="38"/>
  <c r="CNJ7" i="38"/>
  <c r="CNI7" i="38"/>
  <c r="CNH7" i="38"/>
  <c r="CNG7" i="38"/>
  <c r="CNF7" i="38"/>
  <c r="CNE7" i="38"/>
  <c r="CND7" i="38"/>
  <c r="CNC7" i="38"/>
  <c r="CNB7" i="38"/>
  <c r="CNA7" i="38"/>
  <c r="CMZ7" i="38"/>
  <c r="CMY7" i="38"/>
  <c r="CMX7" i="38"/>
  <c r="CMW7" i="38"/>
  <c r="CMV7" i="38"/>
  <c r="CMU7" i="38"/>
  <c r="CMT7" i="38"/>
  <c r="CMS7" i="38"/>
  <c r="CMR7" i="38"/>
  <c r="CMQ7" i="38"/>
  <c r="CMP7" i="38"/>
  <c r="CMO7" i="38"/>
  <c r="CMN7" i="38"/>
  <c r="CMM7" i="38"/>
  <c r="CML7" i="38"/>
  <c r="CMK7" i="38"/>
  <c r="CMJ7" i="38"/>
  <c r="CMI7" i="38"/>
  <c r="CMH7" i="38"/>
  <c r="CMG7" i="38"/>
  <c r="CMF7" i="38"/>
  <c r="CME7" i="38"/>
  <c r="CMD7" i="38"/>
  <c r="CMC7" i="38"/>
  <c r="CMB7" i="38"/>
  <c r="CMA7" i="38"/>
  <c r="CLZ7" i="38"/>
  <c r="CLY7" i="38"/>
  <c r="CLX7" i="38"/>
  <c r="CLW7" i="38"/>
  <c r="CLV7" i="38"/>
  <c r="CLU7" i="38"/>
  <c r="CLT7" i="38"/>
  <c r="CLS7" i="38"/>
  <c r="CLR7" i="38"/>
  <c r="CLQ7" i="38"/>
  <c r="CLP7" i="38"/>
  <c r="CLO7" i="38"/>
  <c r="CLN7" i="38"/>
  <c r="CLM7" i="38"/>
  <c r="CLL7" i="38"/>
  <c r="CLK7" i="38"/>
  <c r="CLJ7" i="38"/>
  <c r="CLI7" i="38"/>
  <c r="CLH7" i="38"/>
  <c r="CLG7" i="38"/>
  <c r="CLF7" i="38"/>
  <c r="CLE7" i="38"/>
  <c r="CLD7" i="38"/>
  <c r="CLC7" i="38"/>
  <c r="CLB7" i="38"/>
  <c r="CLA7" i="38"/>
  <c r="CKZ7" i="38"/>
  <c r="CKY7" i="38"/>
  <c r="CKX7" i="38"/>
  <c r="CKW7" i="38"/>
  <c r="CKV7" i="38"/>
  <c r="CKU7" i="38"/>
  <c r="CKT7" i="38"/>
  <c r="CKS7" i="38"/>
  <c r="CKR7" i="38"/>
  <c r="CKQ7" i="38"/>
  <c r="CKP7" i="38"/>
  <c r="CKO7" i="38"/>
  <c r="CKN7" i="38"/>
  <c r="CKM7" i="38"/>
  <c r="CKL7" i="38"/>
  <c r="CKK7" i="38"/>
  <c r="CKJ7" i="38"/>
  <c r="CKI7" i="38"/>
  <c r="CKH7" i="38"/>
  <c r="CKG7" i="38"/>
  <c r="CKF7" i="38"/>
  <c r="CKE7" i="38"/>
  <c r="CKD7" i="38"/>
  <c r="CKC7" i="38"/>
  <c r="CKB7" i="38"/>
  <c r="CKA7" i="38"/>
  <c r="CJZ7" i="38"/>
  <c r="CJY7" i="38"/>
  <c r="CJX7" i="38"/>
  <c r="CJW7" i="38"/>
  <c r="CJV7" i="38"/>
  <c r="CJU7" i="38"/>
  <c r="CJT7" i="38"/>
  <c r="CJS7" i="38"/>
  <c r="CJR7" i="38"/>
  <c r="CJQ7" i="38"/>
  <c r="CJP7" i="38"/>
  <c r="CJO7" i="38"/>
  <c r="CJN7" i="38"/>
  <c r="CJM7" i="38"/>
  <c r="CJL7" i="38"/>
  <c r="CJK7" i="38"/>
  <c r="CJJ7" i="38"/>
  <c r="CJI7" i="38"/>
  <c r="CJH7" i="38"/>
  <c r="CJG7" i="38"/>
  <c r="CJF7" i="38"/>
  <c r="CJE7" i="38"/>
  <c r="CJD7" i="38"/>
  <c r="CJC7" i="38"/>
  <c r="CJB7" i="38"/>
  <c r="CJA7" i="38"/>
  <c r="CIZ7" i="38"/>
  <c r="CIY7" i="38"/>
  <c r="CIX7" i="38"/>
  <c r="CIW7" i="38"/>
  <c r="CIV7" i="38"/>
  <c r="CIU7" i="38"/>
  <c r="CIT7" i="38"/>
  <c r="CIS7" i="38"/>
  <c r="CIR7" i="38"/>
  <c r="CIQ7" i="38"/>
  <c r="CIP7" i="38"/>
  <c r="CIO7" i="38"/>
  <c r="CIN7" i="38"/>
  <c r="CIM7" i="38"/>
  <c r="CIL7" i="38"/>
  <c r="CIK7" i="38"/>
  <c r="CIJ7" i="38"/>
  <c r="CII7" i="38"/>
  <c r="CIH7" i="38"/>
  <c r="CIG7" i="38"/>
  <c r="CIF7" i="38"/>
  <c r="CIE7" i="38"/>
  <c r="CID7" i="38"/>
  <c r="CIC7" i="38"/>
  <c r="CIB7" i="38"/>
  <c r="CIA7" i="38"/>
  <c r="CHZ7" i="38"/>
  <c r="CHY7" i="38"/>
  <c r="CHX7" i="38"/>
  <c r="CHW7" i="38"/>
  <c r="CHV7" i="38"/>
  <c r="CHU7" i="38"/>
  <c r="CHT7" i="38"/>
  <c r="CHS7" i="38"/>
  <c r="CHR7" i="38"/>
  <c r="CHQ7" i="38"/>
  <c r="CHP7" i="38"/>
  <c r="CHO7" i="38"/>
  <c r="CHN7" i="38"/>
  <c r="CHM7" i="38"/>
  <c r="CHL7" i="38"/>
  <c r="CHK7" i="38"/>
  <c r="CHJ7" i="38"/>
  <c r="CHI7" i="38"/>
  <c r="CHH7" i="38"/>
  <c r="CHG7" i="38"/>
  <c r="CHF7" i="38"/>
  <c r="CHE7" i="38"/>
  <c r="CHD7" i="38"/>
  <c r="CHC7" i="38"/>
  <c r="CHB7" i="38"/>
  <c r="CHA7" i="38"/>
  <c r="CGZ7" i="38"/>
  <c r="CGY7" i="38"/>
  <c r="CGX7" i="38"/>
  <c r="CGW7" i="38"/>
  <c r="CGV7" i="38"/>
  <c r="CGU7" i="38"/>
  <c r="CGT7" i="38"/>
  <c r="CGS7" i="38"/>
  <c r="CGR7" i="38"/>
  <c r="CGQ7" i="38"/>
  <c r="CGP7" i="38"/>
  <c r="CGO7" i="38"/>
  <c r="CGN7" i="38"/>
  <c r="CGM7" i="38"/>
  <c r="CGL7" i="38"/>
  <c r="CGK7" i="38"/>
  <c r="CGJ7" i="38"/>
  <c r="CGI7" i="38"/>
  <c r="CGH7" i="38"/>
  <c r="CGG7" i="38"/>
  <c r="CGF7" i="38"/>
  <c r="CGE7" i="38"/>
  <c r="CGD7" i="38"/>
  <c r="CGC7" i="38"/>
  <c r="CGB7" i="38"/>
  <c r="CGA7" i="38"/>
  <c r="CFZ7" i="38"/>
  <c r="CFY7" i="38"/>
  <c r="CFX7" i="38"/>
  <c r="CFW7" i="38"/>
  <c r="CFV7" i="38"/>
  <c r="CFU7" i="38"/>
  <c r="CFT7" i="38"/>
  <c r="CFS7" i="38"/>
  <c r="CFR7" i="38"/>
  <c r="CFQ7" i="38"/>
  <c r="CFP7" i="38"/>
  <c r="CFO7" i="38"/>
  <c r="CFN7" i="38"/>
  <c r="CFM7" i="38"/>
  <c r="CFL7" i="38"/>
  <c r="CFK7" i="38"/>
  <c r="CFJ7" i="38"/>
  <c r="CFI7" i="38"/>
  <c r="CFH7" i="38"/>
  <c r="CFG7" i="38"/>
  <c r="CFF7" i="38"/>
  <c r="CFE7" i="38"/>
  <c r="CFD7" i="38"/>
  <c r="CFC7" i="38"/>
  <c r="CFB7" i="38"/>
  <c r="CFA7" i="38"/>
  <c r="CEZ7" i="38"/>
  <c r="CEY7" i="38"/>
  <c r="CEX7" i="38"/>
  <c r="CEW7" i="38"/>
  <c r="CEV7" i="38"/>
  <c r="CEU7" i="38"/>
  <c r="CET7" i="38"/>
  <c r="CES7" i="38"/>
  <c r="CER7" i="38"/>
  <c r="CEQ7" i="38"/>
  <c r="CEP7" i="38"/>
  <c r="CEO7" i="38"/>
  <c r="CEN7" i="38"/>
  <c r="CEM7" i="38"/>
  <c r="CEL7" i="38"/>
  <c r="CEK7" i="38"/>
  <c r="CEJ7" i="38"/>
  <c r="CEI7" i="38"/>
  <c r="CEH7" i="38"/>
  <c r="CEG7" i="38"/>
  <c r="CEF7" i="38"/>
  <c r="CEE7" i="38"/>
  <c r="CED7" i="38"/>
  <c r="CEC7" i="38"/>
  <c r="CEB7" i="38"/>
  <c r="CEA7" i="38"/>
  <c r="CDZ7" i="38"/>
  <c r="CDY7" i="38"/>
  <c r="CDX7" i="38"/>
  <c r="CDW7" i="38"/>
  <c r="CDV7" i="38"/>
  <c r="CDU7" i="38"/>
  <c r="CDT7" i="38"/>
  <c r="CDS7" i="38"/>
  <c r="CDR7" i="38"/>
  <c r="CDQ7" i="38"/>
  <c r="CDP7" i="38"/>
  <c r="CDO7" i="38"/>
  <c r="CDN7" i="38"/>
  <c r="CDM7" i="38"/>
  <c r="CDL7" i="38"/>
  <c r="CDK7" i="38"/>
  <c r="CDJ7" i="38"/>
  <c r="CDI7" i="38"/>
  <c r="CDH7" i="38"/>
  <c r="CDG7" i="38"/>
  <c r="CDF7" i="38"/>
  <c r="CDE7" i="38"/>
  <c r="CDD7" i="38"/>
  <c r="CDC7" i="38"/>
  <c r="CDB7" i="38"/>
  <c r="CDA7" i="38"/>
  <c r="CCZ7" i="38"/>
  <c r="CCY7" i="38"/>
  <c r="CCX7" i="38"/>
  <c r="CCW7" i="38"/>
  <c r="CCV7" i="38"/>
  <c r="CCU7" i="38"/>
  <c r="CCT7" i="38"/>
  <c r="CCS7" i="38"/>
  <c r="CCR7" i="38"/>
  <c r="CCQ7" i="38"/>
  <c r="CCP7" i="38"/>
  <c r="CCO7" i="38"/>
  <c r="CCN7" i="38"/>
  <c r="CCM7" i="38"/>
  <c r="CCL7" i="38"/>
  <c r="CCK7" i="38"/>
  <c r="CCJ7" i="38"/>
  <c r="CCI7" i="38"/>
  <c r="CCH7" i="38"/>
  <c r="CCG7" i="38"/>
  <c r="CCF7" i="38"/>
  <c r="CCE7" i="38"/>
  <c r="CCD7" i="38"/>
  <c r="CCC7" i="38"/>
  <c r="CCB7" i="38"/>
  <c r="CCA7" i="38"/>
  <c r="CBZ7" i="38"/>
  <c r="CBY7" i="38"/>
  <c r="CBX7" i="38"/>
  <c r="CBW7" i="38"/>
  <c r="CBV7" i="38"/>
  <c r="CBU7" i="38"/>
  <c r="CBT7" i="38"/>
  <c r="CBS7" i="38"/>
  <c r="CBR7" i="38"/>
  <c r="CBQ7" i="38"/>
  <c r="CBP7" i="38"/>
  <c r="CBO7" i="38"/>
  <c r="CBN7" i="38"/>
  <c r="CBM7" i="38"/>
  <c r="CBL7" i="38"/>
  <c r="CBK7" i="38"/>
  <c r="CBJ7" i="38"/>
  <c r="CBI7" i="38"/>
  <c r="CBH7" i="38"/>
  <c r="CBG7" i="38"/>
  <c r="CBF7" i="38"/>
  <c r="CBE7" i="38"/>
  <c r="CBD7" i="38"/>
  <c r="CBC7" i="38"/>
  <c r="CBB7" i="38"/>
  <c r="CBA7" i="38"/>
  <c r="CAZ7" i="38"/>
  <c r="CAY7" i="38"/>
  <c r="CAX7" i="38"/>
  <c r="CAW7" i="38"/>
  <c r="CAV7" i="38"/>
  <c r="CAU7" i="38"/>
  <c r="CAT7" i="38"/>
  <c r="CAS7" i="38"/>
  <c r="CAR7" i="38"/>
  <c r="CAQ7" i="38"/>
  <c r="CAP7" i="38"/>
  <c r="CAO7" i="38"/>
  <c r="CAN7" i="38"/>
  <c r="CAM7" i="38"/>
  <c r="CAL7" i="38"/>
  <c r="CAK7" i="38"/>
  <c r="CAJ7" i="38"/>
  <c r="CAI7" i="38"/>
  <c r="CAH7" i="38"/>
  <c r="CAG7" i="38"/>
  <c r="CAF7" i="38"/>
  <c r="CAE7" i="38"/>
  <c r="CAD7" i="38"/>
  <c r="CAC7" i="38"/>
  <c r="CAB7" i="38"/>
  <c r="CAA7" i="38"/>
  <c r="BZZ7" i="38"/>
  <c r="BZY7" i="38"/>
  <c r="BZX7" i="38"/>
  <c r="BZW7" i="38"/>
  <c r="BZV7" i="38"/>
  <c r="BZU7" i="38"/>
  <c r="BZT7" i="38"/>
  <c r="BZS7" i="38"/>
  <c r="BZR7" i="38"/>
  <c r="BZQ7" i="38"/>
  <c r="BZP7" i="38"/>
  <c r="BZO7" i="38"/>
  <c r="BZN7" i="38"/>
  <c r="BZM7" i="38"/>
  <c r="BZL7" i="38"/>
  <c r="BZK7" i="38"/>
  <c r="BZJ7" i="38"/>
  <c r="BZI7" i="38"/>
  <c r="BZH7" i="38"/>
  <c r="BZG7" i="38"/>
  <c r="BZF7" i="38"/>
  <c r="BZE7" i="38"/>
  <c r="BZD7" i="38"/>
  <c r="BZC7" i="38"/>
  <c r="BZB7" i="38"/>
  <c r="BZA7" i="38"/>
  <c r="BYZ7" i="38"/>
  <c r="BYY7" i="38"/>
  <c r="BYX7" i="38"/>
  <c r="BYW7" i="38"/>
  <c r="BYV7" i="38"/>
  <c r="BYU7" i="38"/>
  <c r="BYT7" i="38"/>
  <c r="BYS7" i="38"/>
  <c r="BYR7" i="38"/>
  <c r="BYQ7" i="38"/>
  <c r="BYP7" i="38"/>
  <c r="BYO7" i="38"/>
  <c r="BYN7" i="38"/>
  <c r="BYM7" i="38"/>
  <c r="BYL7" i="38"/>
  <c r="BYK7" i="38"/>
  <c r="BYJ7" i="38"/>
  <c r="BYI7" i="38"/>
  <c r="BYH7" i="38"/>
  <c r="BYG7" i="38"/>
  <c r="BYF7" i="38"/>
  <c r="BYE7" i="38"/>
  <c r="BYD7" i="38"/>
  <c r="BYC7" i="38"/>
  <c r="BYB7" i="38"/>
  <c r="BYA7" i="38"/>
  <c r="BXZ7" i="38"/>
  <c r="BXY7" i="38"/>
  <c r="BXX7" i="38"/>
  <c r="BXW7" i="38"/>
  <c r="BXV7" i="38"/>
  <c r="BXU7" i="38"/>
  <c r="BXT7" i="38"/>
  <c r="BXS7" i="38"/>
  <c r="BXR7" i="38"/>
  <c r="BXQ7" i="38"/>
  <c r="BXP7" i="38"/>
  <c r="BXO7" i="38"/>
  <c r="BXN7" i="38"/>
  <c r="BXM7" i="38"/>
  <c r="BXL7" i="38"/>
  <c r="BXK7" i="38"/>
  <c r="BXJ7" i="38"/>
  <c r="BXI7" i="38"/>
  <c r="BXH7" i="38"/>
  <c r="BXG7" i="38"/>
  <c r="BXF7" i="38"/>
  <c r="BXE7" i="38"/>
  <c r="BXD7" i="38"/>
  <c r="BXC7" i="38"/>
  <c r="BXB7" i="38"/>
  <c r="BXA7" i="38"/>
  <c r="BWZ7" i="38"/>
  <c r="BWY7" i="38"/>
  <c r="BWX7" i="38"/>
  <c r="BWW7" i="38"/>
  <c r="BWV7" i="38"/>
  <c r="BWU7" i="38"/>
  <c r="BWT7" i="38"/>
  <c r="BWS7" i="38"/>
  <c r="BWR7" i="38"/>
  <c r="BWQ7" i="38"/>
  <c r="BWP7" i="38"/>
  <c r="BWO7" i="38"/>
  <c r="BWN7" i="38"/>
  <c r="BWM7" i="38"/>
  <c r="BWL7" i="38"/>
  <c r="BWK7" i="38"/>
  <c r="BWJ7" i="38"/>
  <c r="BWI7" i="38"/>
  <c r="BWH7" i="38"/>
  <c r="BWG7" i="38"/>
  <c r="BWF7" i="38"/>
  <c r="BWE7" i="38"/>
  <c r="BWD7" i="38"/>
  <c r="BWC7" i="38"/>
  <c r="BWB7" i="38"/>
  <c r="BWA7" i="38"/>
  <c r="BVZ7" i="38"/>
  <c r="BVY7" i="38"/>
  <c r="BVX7" i="38"/>
  <c r="BVW7" i="38"/>
  <c r="BVV7" i="38"/>
  <c r="BVU7" i="38"/>
  <c r="BVT7" i="38"/>
  <c r="BVS7" i="38"/>
  <c r="BVR7" i="38"/>
  <c r="BVQ7" i="38"/>
  <c r="BVP7" i="38"/>
  <c r="BVO7" i="38"/>
  <c r="BVN7" i="38"/>
  <c r="BVM7" i="38"/>
  <c r="BVL7" i="38"/>
  <c r="BVK7" i="38"/>
  <c r="BVJ7" i="38"/>
  <c r="BVI7" i="38"/>
  <c r="BVH7" i="38"/>
  <c r="BVG7" i="38"/>
  <c r="BVF7" i="38"/>
  <c r="BVE7" i="38"/>
  <c r="BVD7" i="38"/>
  <c r="BVC7" i="38"/>
  <c r="BVB7" i="38"/>
  <c r="BVA7" i="38"/>
  <c r="BUZ7" i="38"/>
  <c r="BUY7" i="38"/>
  <c r="BUX7" i="38"/>
  <c r="BUW7" i="38"/>
  <c r="BUV7" i="38"/>
  <c r="BUU7" i="38"/>
  <c r="BUT7" i="38"/>
  <c r="BUS7" i="38"/>
  <c r="BUR7" i="38"/>
  <c r="BUQ7" i="38"/>
  <c r="BUP7" i="38"/>
  <c r="BUO7" i="38"/>
  <c r="BUN7" i="38"/>
  <c r="BUM7" i="38"/>
  <c r="BUL7" i="38"/>
  <c r="BUK7" i="38"/>
  <c r="BUJ7" i="38"/>
  <c r="BUI7" i="38"/>
  <c r="BUH7" i="38"/>
  <c r="BUG7" i="38"/>
  <c r="BUF7" i="38"/>
  <c r="BUE7" i="38"/>
  <c r="BUD7" i="38"/>
  <c r="BUC7" i="38"/>
  <c r="BUB7" i="38"/>
  <c r="BUA7" i="38"/>
  <c r="BTZ7" i="38"/>
  <c r="BTY7" i="38"/>
  <c r="BTX7" i="38"/>
  <c r="BTW7" i="38"/>
  <c r="BTV7" i="38"/>
  <c r="BTU7" i="38"/>
  <c r="BTT7" i="38"/>
  <c r="BTS7" i="38"/>
  <c r="BTR7" i="38"/>
  <c r="BTQ7" i="38"/>
  <c r="BTP7" i="38"/>
  <c r="BTO7" i="38"/>
  <c r="BTN7" i="38"/>
  <c r="BTM7" i="38"/>
  <c r="BTL7" i="38"/>
  <c r="BTK7" i="38"/>
  <c r="BTJ7" i="38"/>
  <c r="BTI7" i="38"/>
  <c r="BTH7" i="38"/>
  <c r="BTG7" i="38"/>
  <c r="BTF7" i="38"/>
  <c r="BTE7" i="38"/>
  <c r="BTD7" i="38"/>
  <c r="BTC7" i="38"/>
  <c r="BTB7" i="38"/>
  <c r="BTA7" i="38"/>
  <c r="BSZ7" i="38"/>
  <c r="BSY7" i="38"/>
  <c r="BSX7" i="38"/>
  <c r="BSW7" i="38"/>
  <c r="BSV7" i="38"/>
  <c r="BSU7" i="38"/>
  <c r="BST7" i="38"/>
  <c r="BSS7" i="38"/>
  <c r="BSR7" i="38"/>
  <c r="BSQ7" i="38"/>
  <c r="BSP7" i="38"/>
  <c r="BSO7" i="38"/>
  <c r="BSN7" i="38"/>
  <c r="BSM7" i="38"/>
  <c r="BSL7" i="38"/>
  <c r="BSK7" i="38"/>
  <c r="BSJ7" i="38"/>
  <c r="BSI7" i="38"/>
  <c r="BSH7" i="38"/>
  <c r="BSG7" i="38"/>
  <c r="BSF7" i="38"/>
  <c r="BSE7" i="38"/>
  <c r="BSD7" i="38"/>
  <c r="BSC7" i="38"/>
  <c r="BSB7" i="38"/>
  <c r="BSA7" i="38"/>
  <c r="BRZ7" i="38"/>
  <c r="BRY7" i="38"/>
  <c r="BRX7" i="38"/>
  <c r="BRW7" i="38"/>
  <c r="BRV7" i="38"/>
  <c r="BRU7" i="38"/>
  <c r="BRT7" i="38"/>
  <c r="BRS7" i="38"/>
  <c r="BRR7" i="38"/>
  <c r="BRQ7" i="38"/>
  <c r="BRP7" i="38"/>
  <c r="BRO7" i="38"/>
  <c r="BRN7" i="38"/>
  <c r="BRM7" i="38"/>
  <c r="BRL7" i="38"/>
  <c r="BRK7" i="38"/>
  <c r="BRJ7" i="38"/>
  <c r="BRI7" i="38"/>
  <c r="BRH7" i="38"/>
  <c r="BRG7" i="38"/>
  <c r="BRF7" i="38"/>
  <c r="BRE7" i="38"/>
  <c r="BRD7" i="38"/>
  <c r="BRC7" i="38"/>
  <c r="BRB7" i="38"/>
  <c r="BRA7" i="38"/>
  <c r="BQZ7" i="38"/>
  <c r="BQY7" i="38"/>
  <c r="BQX7" i="38"/>
  <c r="BQW7" i="38"/>
  <c r="BQV7" i="38"/>
  <c r="BQU7" i="38"/>
  <c r="BQT7" i="38"/>
  <c r="BQS7" i="38"/>
  <c r="BQR7" i="38"/>
  <c r="BQQ7" i="38"/>
  <c r="BQP7" i="38"/>
  <c r="BQO7" i="38"/>
  <c r="BQN7" i="38"/>
  <c r="BQM7" i="38"/>
  <c r="BQL7" i="38"/>
  <c r="BQK7" i="38"/>
  <c r="BQJ7" i="38"/>
  <c r="BQI7" i="38"/>
  <c r="BQH7" i="38"/>
  <c r="BQG7" i="38"/>
  <c r="BQF7" i="38"/>
  <c r="BQE7" i="38"/>
  <c r="BQD7" i="38"/>
  <c r="BQC7" i="38"/>
  <c r="BQB7" i="38"/>
  <c r="BQA7" i="38"/>
  <c r="BPZ7" i="38"/>
  <c r="BPY7" i="38"/>
  <c r="BPX7" i="38"/>
  <c r="BPW7" i="38"/>
  <c r="BPV7" i="38"/>
  <c r="BPU7" i="38"/>
  <c r="BPT7" i="38"/>
  <c r="BPS7" i="38"/>
  <c r="BPR7" i="38"/>
  <c r="BPQ7" i="38"/>
  <c r="BPP7" i="38"/>
  <c r="BPO7" i="38"/>
  <c r="BPN7" i="38"/>
  <c r="BPM7" i="38"/>
  <c r="BPL7" i="38"/>
  <c r="BPK7" i="38"/>
  <c r="BPJ7" i="38"/>
  <c r="BPI7" i="38"/>
  <c r="BPH7" i="38"/>
  <c r="BPG7" i="38"/>
  <c r="BPF7" i="38"/>
  <c r="BPE7" i="38"/>
  <c r="BPD7" i="38"/>
  <c r="BPC7" i="38"/>
  <c r="BPB7" i="38"/>
  <c r="BPA7" i="38"/>
  <c r="BOZ7" i="38"/>
  <c r="BOY7" i="38"/>
  <c r="BOX7" i="38"/>
  <c r="BOW7" i="38"/>
  <c r="BOV7" i="38"/>
  <c r="BOU7" i="38"/>
  <c r="BOT7" i="38"/>
  <c r="BOS7" i="38"/>
  <c r="BOR7" i="38"/>
  <c r="BOQ7" i="38"/>
  <c r="BOP7" i="38"/>
  <c r="BOO7" i="38"/>
  <c r="BON7" i="38"/>
  <c r="BOM7" i="38"/>
  <c r="BOL7" i="38"/>
  <c r="BOK7" i="38"/>
  <c r="BOJ7" i="38"/>
  <c r="BOI7" i="38"/>
  <c r="BOH7" i="38"/>
  <c r="BOG7" i="38"/>
  <c r="BOF7" i="38"/>
  <c r="BOE7" i="38"/>
  <c r="BOD7" i="38"/>
  <c r="BOC7" i="38"/>
  <c r="BOB7" i="38"/>
  <c r="BOA7" i="38"/>
  <c r="BNZ7" i="38"/>
  <c r="BNY7" i="38"/>
  <c r="BNX7" i="38"/>
  <c r="BNW7" i="38"/>
  <c r="BNV7" i="38"/>
  <c r="BNU7" i="38"/>
  <c r="BNT7" i="38"/>
  <c r="BNS7" i="38"/>
  <c r="BNR7" i="38"/>
  <c r="BNQ7" i="38"/>
  <c r="BNP7" i="38"/>
  <c r="BNO7" i="38"/>
  <c r="BNN7" i="38"/>
  <c r="BNM7" i="38"/>
  <c r="BNL7" i="38"/>
  <c r="BNK7" i="38"/>
  <c r="BNJ7" i="38"/>
  <c r="BNI7" i="38"/>
  <c r="BNH7" i="38"/>
  <c r="BNG7" i="38"/>
  <c r="BNF7" i="38"/>
  <c r="BNE7" i="38"/>
  <c r="BND7" i="38"/>
  <c r="BNC7" i="38"/>
  <c r="BNB7" i="38"/>
  <c r="BNA7" i="38"/>
  <c r="BMZ7" i="38"/>
  <c r="BMY7" i="38"/>
  <c r="BMX7" i="38"/>
  <c r="BMW7" i="38"/>
  <c r="BMV7" i="38"/>
  <c r="BMU7" i="38"/>
  <c r="BMT7" i="38"/>
  <c r="BMS7" i="38"/>
  <c r="BMR7" i="38"/>
  <c r="BMQ7" i="38"/>
  <c r="BMP7" i="38"/>
  <c r="BMO7" i="38"/>
  <c r="BMN7" i="38"/>
  <c r="BMM7" i="38"/>
  <c r="BML7" i="38"/>
  <c r="BMK7" i="38"/>
  <c r="BMJ7" i="38"/>
  <c r="BMI7" i="38"/>
  <c r="BMH7" i="38"/>
  <c r="BMG7" i="38"/>
  <c r="BMF7" i="38"/>
  <c r="BME7" i="38"/>
  <c r="BMD7" i="38"/>
  <c r="BMC7" i="38"/>
  <c r="BMB7" i="38"/>
  <c r="BMA7" i="38"/>
  <c r="BLZ7" i="38"/>
  <c r="BLY7" i="38"/>
  <c r="BLX7" i="38"/>
  <c r="BLW7" i="38"/>
  <c r="BLV7" i="38"/>
  <c r="BLU7" i="38"/>
  <c r="BLT7" i="38"/>
  <c r="BLS7" i="38"/>
  <c r="BLR7" i="38"/>
  <c r="BLQ7" i="38"/>
  <c r="BLP7" i="38"/>
  <c r="BLO7" i="38"/>
  <c r="BLN7" i="38"/>
  <c r="BLM7" i="38"/>
  <c r="BLL7" i="38"/>
  <c r="BLK7" i="38"/>
  <c r="BLJ7" i="38"/>
  <c r="BLI7" i="38"/>
  <c r="BLH7" i="38"/>
  <c r="BLG7" i="38"/>
  <c r="BLF7" i="38"/>
  <c r="BLE7" i="38"/>
  <c r="BLD7" i="38"/>
  <c r="BLC7" i="38"/>
  <c r="BLB7" i="38"/>
  <c r="BLA7" i="38"/>
  <c r="BKZ7" i="38"/>
  <c r="BKY7" i="38"/>
  <c r="BKX7" i="38"/>
  <c r="BKW7" i="38"/>
  <c r="BKV7" i="38"/>
  <c r="BKU7" i="38"/>
  <c r="BKT7" i="38"/>
  <c r="BKS7" i="38"/>
  <c r="BKR7" i="38"/>
  <c r="BKQ7" i="38"/>
  <c r="BKP7" i="38"/>
  <c r="BKO7" i="38"/>
  <c r="BKN7" i="38"/>
  <c r="BKM7" i="38"/>
  <c r="BKL7" i="38"/>
  <c r="BKK7" i="38"/>
  <c r="BKJ7" i="38"/>
  <c r="BKI7" i="38"/>
  <c r="BKH7" i="38"/>
  <c r="BKG7" i="38"/>
  <c r="BKF7" i="38"/>
  <c r="BKE7" i="38"/>
  <c r="BKD7" i="38"/>
  <c r="BKC7" i="38"/>
  <c r="BKB7" i="38"/>
  <c r="BKA7" i="38"/>
  <c r="BJZ7" i="38"/>
  <c r="BJY7" i="38"/>
  <c r="BJX7" i="38"/>
  <c r="BJW7" i="38"/>
  <c r="BJV7" i="38"/>
  <c r="BJU7" i="38"/>
  <c r="BJT7" i="38"/>
  <c r="BJS7" i="38"/>
  <c r="BJR7" i="38"/>
  <c r="BJQ7" i="38"/>
  <c r="BJP7" i="38"/>
  <c r="BJO7" i="38"/>
  <c r="BJN7" i="38"/>
  <c r="BJM7" i="38"/>
  <c r="BJL7" i="38"/>
  <c r="BJK7" i="38"/>
  <c r="BJJ7" i="38"/>
  <c r="BJI7" i="38"/>
  <c r="BJH7" i="38"/>
  <c r="BJG7" i="38"/>
  <c r="BJF7" i="38"/>
  <c r="BJE7" i="38"/>
  <c r="BJD7" i="38"/>
  <c r="BJC7" i="38"/>
  <c r="BJB7" i="38"/>
  <c r="BJA7" i="38"/>
  <c r="BIZ7" i="38"/>
  <c r="BIY7" i="38"/>
  <c r="BIX7" i="38"/>
  <c r="BIW7" i="38"/>
  <c r="BIV7" i="38"/>
  <c r="BIU7" i="38"/>
  <c r="BIT7" i="38"/>
  <c r="BIS7" i="38"/>
  <c r="BIR7" i="38"/>
  <c r="BIQ7" i="38"/>
  <c r="BIP7" i="38"/>
  <c r="BIO7" i="38"/>
  <c r="BIN7" i="38"/>
  <c r="BIM7" i="38"/>
  <c r="BIL7" i="38"/>
  <c r="BIK7" i="38"/>
  <c r="BIJ7" i="38"/>
  <c r="BII7" i="38"/>
  <c r="BIH7" i="38"/>
  <c r="BIG7" i="38"/>
  <c r="BIF7" i="38"/>
  <c r="BIE7" i="38"/>
  <c r="BID7" i="38"/>
  <c r="BIC7" i="38"/>
  <c r="BIB7" i="38"/>
  <c r="BIA7" i="38"/>
  <c r="BHZ7" i="38"/>
  <c r="BHY7" i="38"/>
  <c r="BHX7" i="38"/>
  <c r="BHW7" i="38"/>
  <c r="BHV7" i="38"/>
  <c r="BHU7" i="38"/>
  <c r="BHT7" i="38"/>
  <c r="BHS7" i="38"/>
  <c r="BHR7" i="38"/>
  <c r="BHQ7" i="38"/>
  <c r="BHP7" i="38"/>
  <c r="BHO7" i="38"/>
  <c r="BHN7" i="38"/>
  <c r="BHM7" i="38"/>
  <c r="BHL7" i="38"/>
  <c r="BHK7" i="38"/>
  <c r="BHJ7" i="38"/>
  <c r="BHI7" i="38"/>
  <c r="BHH7" i="38"/>
  <c r="BHG7" i="38"/>
  <c r="BHF7" i="38"/>
  <c r="BHE7" i="38"/>
  <c r="BHD7" i="38"/>
  <c r="BHC7" i="38"/>
  <c r="BHB7" i="38"/>
  <c r="BHA7" i="38"/>
  <c r="BGZ7" i="38"/>
  <c r="BGY7" i="38"/>
  <c r="BGX7" i="38"/>
  <c r="BGW7" i="38"/>
  <c r="BGV7" i="38"/>
  <c r="BGU7" i="38"/>
  <c r="BGT7" i="38"/>
  <c r="BGS7" i="38"/>
  <c r="BGR7" i="38"/>
  <c r="BGQ7" i="38"/>
  <c r="BGP7" i="38"/>
  <c r="BGO7" i="38"/>
  <c r="BGN7" i="38"/>
  <c r="BGM7" i="38"/>
  <c r="BGL7" i="38"/>
  <c r="BGK7" i="38"/>
  <c r="BGJ7" i="38"/>
  <c r="BGI7" i="38"/>
  <c r="BGH7" i="38"/>
  <c r="BGG7" i="38"/>
  <c r="BGF7" i="38"/>
  <c r="BGE7" i="38"/>
  <c r="BGD7" i="38"/>
  <c r="BGC7" i="38"/>
  <c r="BGB7" i="38"/>
  <c r="BGA7" i="38"/>
  <c r="BFZ7" i="38"/>
  <c r="BFY7" i="38"/>
  <c r="BFX7" i="38"/>
  <c r="BFW7" i="38"/>
  <c r="BFV7" i="38"/>
  <c r="BFU7" i="38"/>
  <c r="BFT7" i="38"/>
  <c r="BFS7" i="38"/>
  <c r="BFR7" i="38"/>
  <c r="BFQ7" i="38"/>
  <c r="BFP7" i="38"/>
  <c r="BFO7" i="38"/>
  <c r="BFN7" i="38"/>
  <c r="BFM7" i="38"/>
  <c r="BFL7" i="38"/>
  <c r="BFK7" i="38"/>
  <c r="BFJ7" i="38"/>
  <c r="BFI7" i="38"/>
  <c r="BFH7" i="38"/>
  <c r="BFG7" i="38"/>
  <c r="BFF7" i="38"/>
  <c r="BFE7" i="38"/>
  <c r="BFD7" i="38"/>
  <c r="BFC7" i="38"/>
  <c r="BFB7" i="38"/>
  <c r="BFA7" i="38"/>
  <c r="BEZ7" i="38"/>
  <c r="BEY7" i="38"/>
  <c r="BEX7" i="38"/>
  <c r="BEW7" i="38"/>
  <c r="BEV7" i="38"/>
  <c r="BEU7" i="38"/>
  <c r="BET7" i="38"/>
  <c r="BES7" i="38"/>
  <c r="BER7" i="38"/>
  <c r="BEQ7" i="38"/>
  <c r="BEP7" i="38"/>
  <c r="BEO7" i="38"/>
  <c r="BEN7" i="38"/>
  <c r="BEM7" i="38"/>
  <c r="BEL7" i="38"/>
  <c r="BEK7" i="38"/>
  <c r="BEJ7" i="38"/>
  <c r="BEI7" i="38"/>
  <c r="BEH7" i="38"/>
  <c r="BEG7" i="38"/>
  <c r="BEF7" i="38"/>
  <c r="BEE7" i="38"/>
  <c r="BED7" i="38"/>
  <c r="BEC7" i="38"/>
  <c r="BEB7" i="38"/>
  <c r="BEA7" i="38"/>
  <c r="BDZ7" i="38"/>
  <c r="BDY7" i="38"/>
  <c r="BDX7" i="38"/>
  <c r="BDW7" i="38"/>
  <c r="BDV7" i="38"/>
  <c r="BDU7" i="38"/>
  <c r="BDT7" i="38"/>
  <c r="BDS7" i="38"/>
  <c r="BDR7" i="38"/>
  <c r="BDQ7" i="38"/>
  <c r="BDP7" i="38"/>
  <c r="BDO7" i="38"/>
  <c r="BDN7" i="38"/>
  <c r="BDM7" i="38"/>
  <c r="BDL7" i="38"/>
  <c r="BDK7" i="38"/>
  <c r="BDJ7" i="38"/>
  <c r="BDI7" i="38"/>
  <c r="BDH7" i="38"/>
  <c r="BDG7" i="38"/>
  <c r="BDF7" i="38"/>
  <c r="BDE7" i="38"/>
  <c r="BDD7" i="38"/>
  <c r="BDC7" i="38"/>
  <c r="BDB7" i="38"/>
  <c r="BDA7" i="38"/>
  <c r="BCZ7" i="38"/>
  <c r="BCY7" i="38"/>
  <c r="BCX7" i="38"/>
  <c r="BCW7" i="38"/>
  <c r="BCV7" i="38"/>
  <c r="BCU7" i="38"/>
  <c r="BCT7" i="38"/>
  <c r="BCS7" i="38"/>
  <c r="BCR7" i="38"/>
  <c r="BCQ7" i="38"/>
  <c r="BCP7" i="38"/>
  <c r="BCO7" i="38"/>
  <c r="BCN7" i="38"/>
  <c r="BCM7" i="38"/>
  <c r="BCL7" i="38"/>
  <c r="BCK7" i="38"/>
  <c r="BCJ7" i="38"/>
  <c r="BCI7" i="38"/>
  <c r="BCH7" i="38"/>
  <c r="BCG7" i="38"/>
  <c r="BCF7" i="38"/>
  <c r="BCE7" i="38"/>
  <c r="BCD7" i="38"/>
  <c r="BCC7" i="38"/>
  <c r="BCB7" i="38"/>
  <c r="BCA7" i="38"/>
  <c r="BBZ7" i="38"/>
  <c r="BBY7" i="38"/>
  <c r="BBX7" i="38"/>
  <c r="BBW7" i="38"/>
  <c r="BBV7" i="38"/>
  <c r="BBU7" i="38"/>
  <c r="BBT7" i="38"/>
  <c r="BBS7" i="38"/>
  <c r="BBR7" i="38"/>
  <c r="BBQ7" i="38"/>
  <c r="BBP7" i="38"/>
  <c r="BBO7" i="38"/>
  <c r="BBN7" i="38"/>
  <c r="BBM7" i="38"/>
  <c r="BBL7" i="38"/>
  <c r="BBK7" i="38"/>
  <c r="BBJ7" i="38"/>
  <c r="BBI7" i="38"/>
  <c r="BBH7" i="38"/>
  <c r="BBG7" i="38"/>
  <c r="BBF7" i="38"/>
  <c r="BBE7" i="38"/>
  <c r="BBD7" i="38"/>
  <c r="BBC7" i="38"/>
  <c r="BBB7" i="38"/>
  <c r="BBA7" i="38"/>
  <c r="BAZ7" i="38"/>
  <c r="BAY7" i="38"/>
  <c r="BAX7" i="38"/>
  <c r="BAW7" i="38"/>
  <c r="BAV7" i="38"/>
  <c r="BAU7" i="38"/>
  <c r="BAT7" i="38"/>
  <c r="BAS7" i="38"/>
  <c r="BAR7" i="38"/>
  <c r="BAQ7" i="38"/>
  <c r="BAP7" i="38"/>
  <c r="BAO7" i="38"/>
  <c r="BAN7" i="38"/>
  <c r="BAM7" i="38"/>
  <c r="BAL7" i="38"/>
  <c r="BAK7" i="38"/>
  <c r="BAJ7" i="38"/>
  <c r="BAI7" i="38"/>
  <c r="BAH7" i="38"/>
  <c r="BAG7" i="38"/>
  <c r="BAF7" i="38"/>
  <c r="BAE7" i="38"/>
  <c r="BAD7" i="38"/>
  <c r="BAC7" i="38"/>
  <c r="BAB7" i="38"/>
  <c r="BAA7" i="38"/>
  <c r="AZZ7" i="38"/>
  <c r="AZY7" i="38"/>
  <c r="AZX7" i="38"/>
  <c r="AZW7" i="38"/>
  <c r="AZV7" i="38"/>
  <c r="AZU7" i="38"/>
  <c r="AZT7" i="38"/>
  <c r="AZS7" i="38"/>
  <c r="AZR7" i="38"/>
  <c r="AZQ7" i="38"/>
  <c r="AZP7" i="38"/>
  <c r="AZO7" i="38"/>
  <c r="AZN7" i="38"/>
  <c r="AZM7" i="38"/>
  <c r="AZL7" i="38"/>
  <c r="AZK7" i="38"/>
  <c r="AZJ7" i="38"/>
  <c r="AZI7" i="38"/>
  <c r="AZH7" i="38"/>
  <c r="AZG7" i="38"/>
  <c r="AZF7" i="38"/>
  <c r="AZE7" i="38"/>
  <c r="AZD7" i="38"/>
  <c r="AZC7" i="38"/>
  <c r="AZB7" i="38"/>
  <c r="AZA7" i="38"/>
  <c r="AYZ7" i="38"/>
  <c r="AYY7" i="38"/>
  <c r="AYX7" i="38"/>
  <c r="AYW7" i="38"/>
  <c r="AYV7" i="38"/>
  <c r="AYU7" i="38"/>
  <c r="AYT7" i="38"/>
  <c r="AYS7" i="38"/>
  <c r="AYR7" i="38"/>
  <c r="AYQ7" i="38"/>
  <c r="AYP7" i="38"/>
  <c r="AYO7" i="38"/>
  <c r="AYN7" i="38"/>
  <c r="AYM7" i="38"/>
  <c r="AYL7" i="38"/>
  <c r="AYK7" i="38"/>
  <c r="AYJ7" i="38"/>
  <c r="AYI7" i="38"/>
  <c r="AYH7" i="38"/>
  <c r="AYG7" i="38"/>
  <c r="AYF7" i="38"/>
  <c r="AYE7" i="38"/>
  <c r="AYD7" i="38"/>
  <c r="AYC7" i="38"/>
  <c r="AYB7" i="38"/>
  <c r="AYA7" i="38"/>
  <c r="AXZ7" i="38"/>
  <c r="AXY7" i="38"/>
  <c r="AXX7" i="38"/>
  <c r="AXW7" i="38"/>
  <c r="AXV7" i="38"/>
  <c r="AXU7" i="38"/>
  <c r="AXT7" i="38"/>
  <c r="AXS7" i="38"/>
  <c r="AXR7" i="38"/>
  <c r="AXQ7" i="38"/>
  <c r="AXP7" i="38"/>
  <c r="AXO7" i="38"/>
  <c r="AXN7" i="38"/>
  <c r="AXM7" i="38"/>
  <c r="AXL7" i="38"/>
  <c r="AXK7" i="38"/>
  <c r="AXJ7" i="38"/>
  <c r="AXI7" i="38"/>
  <c r="AXH7" i="38"/>
  <c r="AXG7" i="38"/>
  <c r="AXF7" i="38"/>
  <c r="AXE7" i="38"/>
  <c r="AXD7" i="38"/>
  <c r="AXC7" i="38"/>
  <c r="AXB7" i="38"/>
  <c r="AXA7" i="38"/>
  <c r="AWZ7" i="38"/>
  <c r="AWY7" i="38"/>
  <c r="AWX7" i="38"/>
  <c r="AWW7" i="38"/>
  <c r="AWV7" i="38"/>
  <c r="AWU7" i="38"/>
  <c r="AWT7" i="38"/>
  <c r="AWS7" i="38"/>
  <c r="AWR7" i="38"/>
  <c r="AWQ7" i="38"/>
  <c r="AWP7" i="38"/>
  <c r="AWO7" i="38"/>
  <c r="AWN7" i="38"/>
  <c r="AWM7" i="38"/>
  <c r="AWL7" i="38"/>
  <c r="AWK7" i="38"/>
  <c r="AWJ7" i="38"/>
  <c r="AWI7" i="38"/>
  <c r="AWH7" i="38"/>
  <c r="AWG7" i="38"/>
  <c r="AWF7" i="38"/>
  <c r="AWE7" i="38"/>
  <c r="AWD7" i="38"/>
  <c r="AWC7" i="38"/>
  <c r="AWB7" i="38"/>
  <c r="AWA7" i="38"/>
  <c r="AVZ7" i="38"/>
  <c r="AVY7" i="38"/>
  <c r="AVX7" i="38"/>
  <c r="AVW7" i="38"/>
  <c r="AVV7" i="38"/>
  <c r="AVU7" i="38"/>
  <c r="AVT7" i="38"/>
  <c r="AVS7" i="38"/>
  <c r="AVR7" i="38"/>
  <c r="AVQ7" i="38"/>
  <c r="AVP7" i="38"/>
  <c r="AVO7" i="38"/>
  <c r="AVN7" i="38"/>
  <c r="AVM7" i="38"/>
  <c r="AVL7" i="38"/>
  <c r="AVK7" i="38"/>
  <c r="AVJ7" i="38"/>
  <c r="AVI7" i="38"/>
  <c r="AVH7" i="38"/>
  <c r="AVG7" i="38"/>
  <c r="AVF7" i="38"/>
  <c r="AVE7" i="38"/>
  <c r="AVD7" i="38"/>
  <c r="AVC7" i="38"/>
  <c r="AVB7" i="38"/>
  <c r="AVA7" i="38"/>
  <c r="AUZ7" i="38"/>
  <c r="AUY7" i="38"/>
  <c r="AUX7" i="38"/>
  <c r="AUW7" i="38"/>
  <c r="AUV7" i="38"/>
  <c r="AUU7" i="38"/>
  <c r="AUT7" i="38"/>
  <c r="AUS7" i="38"/>
  <c r="AUR7" i="38"/>
  <c r="AUQ7" i="38"/>
  <c r="AUP7" i="38"/>
  <c r="AUO7" i="38"/>
  <c r="AUN7" i="38"/>
  <c r="AUM7" i="38"/>
  <c r="AUL7" i="38"/>
  <c r="AUK7" i="38"/>
  <c r="AUJ7" i="38"/>
  <c r="AUI7" i="38"/>
  <c r="AUH7" i="38"/>
  <c r="AUG7" i="38"/>
  <c r="AUF7" i="38"/>
  <c r="AUE7" i="38"/>
  <c r="AUD7" i="38"/>
  <c r="AUC7" i="38"/>
  <c r="AUB7" i="38"/>
  <c r="AUA7" i="38"/>
  <c r="ATZ7" i="38"/>
  <c r="ATY7" i="38"/>
  <c r="ATX7" i="38"/>
  <c r="ATW7" i="38"/>
  <c r="ATV7" i="38"/>
  <c r="ATU7" i="38"/>
  <c r="ATT7" i="38"/>
  <c r="ATS7" i="38"/>
  <c r="ATR7" i="38"/>
  <c r="ATQ7" i="38"/>
  <c r="ATP7" i="38"/>
  <c r="ATO7" i="38"/>
  <c r="ATN7" i="38"/>
  <c r="ATM7" i="38"/>
  <c r="ATL7" i="38"/>
  <c r="ATK7" i="38"/>
  <c r="ATJ7" i="38"/>
  <c r="ATI7" i="38"/>
  <c r="ATH7" i="38"/>
  <c r="ATG7" i="38"/>
  <c r="ATF7" i="38"/>
  <c r="ATE7" i="38"/>
  <c r="ATD7" i="38"/>
  <c r="ATC7" i="38"/>
  <c r="ATB7" i="38"/>
  <c r="ATA7" i="38"/>
  <c r="ASZ7" i="38"/>
  <c r="ASY7" i="38"/>
  <c r="ASX7" i="38"/>
  <c r="ASW7" i="38"/>
  <c r="ASV7" i="38"/>
  <c r="ASU7" i="38"/>
  <c r="AST7" i="38"/>
  <c r="ASS7" i="38"/>
  <c r="ASR7" i="38"/>
  <c r="ASQ7" i="38"/>
  <c r="ASP7" i="38"/>
  <c r="ASO7" i="38"/>
  <c r="ASN7" i="38"/>
  <c r="ASM7" i="38"/>
  <c r="ASL7" i="38"/>
  <c r="ASK7" i="38"/>
  <c r="ASJ7" i="38"/>
  <c r="ASI7" i="38"/>
  <c r="ASH7" i="38"/>
  <c r="ASG7" i="38"/>
  <c r="ASF7" i="38"/>
  <c r="ASE7" i="38"/>
  <c r="ASD7" i="38"/>
  <c r="ASC7" i="38"/>
  <c r="ASB7" i="38"/>
  <c r="ASA7" i="38"/>
  <c r="ARZ7" i="38"/>
  <c r="ARY7" i="38"/>
  <c r="ARX7" i="38"/>
  <c r="ARW7" i="38"/>
  <c r="ARV7" i="38"/>
  <c r="ARU7" i="38"/>
  <c r="ART7" i="38"/>
  <c r="ARS7" i="38"/>
  <c r="ARR7" i="38"/>
  <c r="ARQ7" i="38"/>
  <c r="ARP7" i="38"/>
  <c r="ARO7" i="38"/>
  <c r="ARN7" i="38"/>
  <c r="ARM7" i="38"/>
  <c r="ARL7" i="38"/>
  <c r="ARK7" i="38"/>
  <c r="ARJ7" i="38"/>
  <c r="ARI7" i="38"/>
  <c r="ARH7" i="38"/>
  <c r="ARG7" i="38"/>
  <c r="ARF7" i="38"/>
  <c r="ARE7" i="38"/>
  <c r="ARD7" i="38"/>
  <c r="ARC7" i="38"/>
  <c r="ARB7" i="38"/>
  <c r="ARA7" i="38"/>
  <c r="AQZ7" i="38"/>
  <c r="AQY7" i="38"/>
  <c r="AQX7" i="38"/>
  <c r="AQW7" i="38"/>
  <c r="AQV7" i="38"/>
  <c r="AQU7" i="38"/>
  <c r="AQT7" i="38"/>
  <c r="AQS7" i="38"/>
  <c r="AQR7" i="38"/>
  <c r="AQQ7" i="38"/>
  <c r="AQP7" i="38"/>
  <c r="AQO7" i="38"/>
  <c r="AQN7" i="38"/>
  <c r="AQM7" i="38"/>
  <c r="AQL7" i="38"/>
  <c r="AQK7" i="38"/>
  <c r="AQJ7" i="38"/>
  <c r="AQI7" i="38"/>
  <c r="AQH7" i="38"/>
  <c r="AQG7" i="38"/>
  <c r="AQF7" i="38"/>
  <c r="AQE7" i="38"/>
  <c r="AQD7" i="38"/>
  <c r="AQC7" i="38"/>
  <c r="AQB7" i="38"/>
  <c r="AQA7" i="38"/>
  <c r="APZ7" i="38"/>
  <c r="APY7" i="38"/>
  <c r="APX7" i="38"/>
  <c r="APW7" i="38"/>
  <c r="APV7" i="38"/>
  <c r="APU7" i="38"/>
  <c r="APT7" i="38"/>
  <c r="APS7" i="38"/>
  <c r="APR7" i="38"/>
  <c r="APQ7" i="38"/>
  <c r="APP7" i="38"/>
  <c r="APO7" i="38"/>
  <c r="APN7" i="38"/>
  <c r="APM7" i="38"/>
  <c r="APL7" i="38"/>
  <c r="APK7" i="38"/>
  <c r="APJ7" i="38"/>
  <c r="API7" i="38"/>
  <c r="APH7" i="38"/>
  <c r="APG7" i="38"/>
  <c r="APF7" i="38"/>
  <c r="APE7" i="38"/>
  <c r="APD7" i="38"/>
  <c r="APC7" i="38"/>
  <c r="APB7" i="38"/>
  <c r="APA7" i="38"/>
  <c r="AOZ7" i="38"/>
  <c r="AOY7" i="38"/>
  <c r="AOX7" i="38"/>
  <c r="AOW7" i="38"/>
  <c r="AOV7" i="38"/>
  <c r="AOU7" i="38"/>
  <c r="AOT7" i="38"/>
  <c r="AOS7" i="38"/>
  <c r="AOR7" i="38"/>
  <c r="AOQ7" i="38"/>
  <c r="AOP7" i="38"/>
  <c r="AOO7" i="38"/>
  <c r="AON7" i="38"/>
  <c r="AOM7" i="38"/>
  <c r="AOL7" i="38"/>
  <c r="AOK7" i="38"/>
  <c r="AOJ7" i="38"/>
  <c r="AOI7" i="38"/>
  <c r="AOH7" i="38"/>
  <c r="AOG7" i="38"/>
  <c r="AOF7" i="38"/>
  <c r="AOE7" i="38"/>
  <c r="AOD7" i="38"/>
  <c r="AOC7" i="38"/>
  <c r="AOB7" i="38"/>
  <c r="AOA7" i="38"/>
  <c r="ANZ7" i="38"/>
  <c r="ANY7" i="38"/>
  <c r="ANX7" i="38"/>
  <c r="ANW7" i="38"/>
  <c r="ANV7" i="38"/>
  <c r="ANU7" i="38"/>
  <c r="ANT7" i="38"/>
  <c r="ANS7" i="38"/>
  <c r="ANR7" i="38"/>
  <c r="ANQ7" i="38"/>
  <c r="ANP7" i="38"/>
  <c r="ANO7" i="38"/>
  <c r="ANN7" i="38"/>
  <c r="ANM7" i="38"/>
  <c r="ANL7" i="38"/>
  <c r="ANK7" i="38"/>
  <c r="ANJ7" i="38"/>
  <c r="ANI7" i="38"/>
  <c r="ANH7" i="38"/>
  <c r="ANG7" i="38"/>
  <c r="ANF7" i="38"/>
  <c r="ANE7" i="38"/>
  <c r="AND7" i="38"/>
  <c r="ANC7" i="38"/>
  <c r="ANB7" i="38"/>
  <c r="ANA7" i="38"/>
  <c r="AMZ7" i="38"/>
  <c r="AMY7" i="38"/>
  <c r="AMX7" i="38"/>
  <c r="AMW7" i="38"/>
  <c r="AMV7" i="38"/>
  <c r="AMU7" i="38"/>
  <c r="AMT7" i="38"/>
  <c r="AMS7" i="38"/>
  <c r="AMR7" i="38"/>
  <c r="AMQ7" i="38"/>
  <c r="AMP7" i="38"/>
  <c r="AMO7" i="38"/>
  <c r="AMN7" i="38"/>
  <c r="AMM7" i="38"/>
  <c r="AML7" i="38"/>
  <c r="AMK7" i="38"/>
  <c r="AMJ7" i="38"/>
  <c r="AMI7" i="38"/>
  <c r="AMH7" i="38"/>
  <c r="AMG7" i="38"/>
  <c r="AMF7" i="38"/>
  <c r="AME7" i="38"/>
  <c r="AMD7" i="38"/>
  <c r="AMC7" i="38"/>
  <c r="AMB7" i="38"/>
  <c r="AMA7" i="38"/>
  <c r="ALZ7" i="38"/>
  <c r="ALY7" i="38"/>
  <c r="ALX7" i="38"/>
  <c r="ALW7" i="38"/>
  <c r="ALV7" i="38"/>
  <c r="ALU7" i="38"/>
  <c r="ALT7" i="38"/>
  <c r="ALS7" i="38"/>
  <c r="ALR7" i="38"/>
  <c r="ALQ7" i="38"/>
  <c r="ALP7" i="38"/>
  <c r="ALO7" i="38"/>
  <c r="ALN7" i="38"/>
  <c r="ALM7" i="38"/>
  <c r="ALL7" i="38"/>
  <c r="ALK7" i="38"/>
  <c r="ALJ7" i="38"/>
  <c r="ALI7" i="38"/>
  <c r="ALH7" i="38"/>
  <c r="ALG7" i="38"/>
  <c r="ALF7" i="38"/>
  <c r="ALE7" i="38"/>
  <c r="ALD7" i="38"/>
  <c r="ALC7" i="38"/>
  <c r="ALB7" i="38"/>
  <c r="ALA7" i="38"/>
  <c r="AKZ7" i="38"/>
  <c r="AKY7" i="38"/>
  <c r="AKX7" i="38"/>
  <c r="AKW7" i="38"/>
  <c r="AKV7" i="38"/>
  <c r="AKU7" i="38"/>
  <c r="AKT7" i="38"/>
  <c r="AKS7" i="38"/>
  <c r="AKR7" i="38"/>
  <c r="AKQ7" i="38"/>
  <c r="AKP7" i="38"/>
  <c r="AKO7" i="38"/>
  <c r="AKN7" i="38"/>
  <c r="AKM7" i="38"/>
  <c r="AKL7" i="38"/>
  <c r="AKK7" i="38"/>
  <c r="AKJ7" i="38"/>
  <c r="AKI7" i="38"/>
  <c r="AKH7" i="38"/>
  <c r="AKG7" i="38"/>
  <c r="AKF7" i="38"/>
  <c r="AKE7" i="38"/>
  <c r="AKD7" i="38"/>
  <c r="AKC7" i="38"/>
  <c r="AKB7" i="38"/>
  <c r="AKA7" i="38"/>
  <c r="AJZ7" i="38"/>
  <c r="AJY7" i="38"/>
  <c r="AJX7" i="38"/>
  <c r="AJW7" i="38"/>
  <c r="AJV7" i="38"/>
  <c r="AJU7" i="38"/>
  <c r="AJT7" i="38"/>
  <c r="AJS7" i="38"/>
  <c r="AJR7" i="38"/>
  <c r="AJQ7" i="38"/>
  <c r="AJP7" i="38"/>
  <c r="AJO7" i="38"/>
  <c r="AJN7" i="38"/>
  <c r="AJM7" i="38"/>
  <c r="AJL7" i="38"/>
  <c r="AJK7" i="38"/>
  <c r="AJJ7" i="38"/>
  <c r="AJI7" i="38"/>
  <c r="AJH7" i="38"/>
  <c r="AJG7" i="38"/>
  <c r="AJF7" i="38"/>
  <c r="AJE7" i="38"/>
  <c r="AJD7" i="38"/>
  <c r="AJC7" i="38"/>
  <c r="AJB7" i="38"/>
  <c r="AJA7" i="38"/>
  <c r="AIZ7" i="38"/>
  <c r="AIY7" i="38"/>
  <c r="AIX7" i="38"/>
  <c r="AIW7" i="38"/>
  <c r="AIV7" i="38"/>
  <c r="AIU7" i="38"/>
  <c r="AIT7" i="38"/>
  <c r="AIS7" i="38"/>
  <c r="AIR7" i="38"/>
  <c r="AIQ7" i="38"/>
  <c r="AIP7" i="38"/>
  <c r="AIO7" i="38"/>
  <c r="AIN7" i="38"/>
  <c r="AIM7" i="38"/>
  <c r="AIL7" i="38"/>
  <c r="AIK7" i="38"/>
  <c r="AIJ7" i="38"/>
  <c r="AII7" i="38"/>
  <c r="AIH7" i="38"/>
  <c r="AIG7" i="38"/>
  <c r="AIF7" i="38"/>
  <c r="AIE7" i="38"/>
  <c r="AID7" i="38"/>
  <c r="AIC7" i="38"/>
  <c r="AIB7" i="38"/>
  <c r="AIA7" i="38"/>
  <c r="AHZ7" i="38"/>
  <c r="AHY7" i="38"/>
  <c r="AHX7" i="38"/>
  <c r="AHW7" i="38"/>
  <c r="AHV7" i="38"/>
  <c r="AHU7" i="38"/>
  <c r="AHT7" i="38"/>
  <c r="AHS7" i="38"/>
  <c r="AHR7" i="38"/>
  <c r="AHQ7" i="38"/>
  <c r="AHP7" i="38"/>
  <c r="AHO7" i="38"/>
  <c r="AHN7" i="38"/>
  <c r="AHM7" i="38"/>
  <c r="AHL7" i="38"/>
  <c r="AHK7" i="38"/>
  <c r="AHJ7" i="38"/>
  <c r="AHI7" i="38"/>
  <c r="AHH7" i="38"/>
  <c r="AHG7" i="38"/>
  <c r="AHF7" i="38"/>
  <c r="AHE7" i="38"/>
  <c r="AHD7" i="38"/>
  <c r="AHC7" i="38"/>
  <c r="AHB7" i="38"/>
  <c r="AHA7" i="38"/>
  <c r="AGZ7" i="38"/>
  <c r="AGY7" i="38"/>
  <c r="AGX7" i="38"/>
  <c r="AGW7" i="38"/>
  <c r="AGV7" i="38"/>
  <c r="AGU7" i="38"/>
  <c r="AGT7" i="38"/>
  <c r="AGS7" i="38"/>
  <c r="AGR7" i="38"/>
  <c r="AGQ7" i="38"/>
  <c r="AGP7" i="38"/>
  <c r="AGO7" i="38"/>
  <c r="AGN7" i="38"/>
  <c r="AGM7" i="38"/>
  <c r="AGL7" i="38"/>
  <c r="AGK7" i="38"/>
  <c r="AGJ7" i="38"/>
  <c r="AGI7" i="38"/>
  <c r="AGH7" i="38"/>
  <c r="AGG7" i="38"/>
  <c r="AGF7" i="38"/>
  <c r="AGE7" i="38"/>
  <c r="AGD7" i="38"/>
  <c r="AGC7" i="38"/>
  <c r="AGB7" i="38"/>
  <c r="AGA7" i="38"/>
  <c r="AFZ7" i="38"/>
  <c r="AFY7" i="38"/>
  <c r="AFX7" i="38"/>
  <c r="AFW7" i="38"/>
  <c r="AFV7" i="38"/>
  <c r="AFU7" i="38"/>
  <c r="AFT7" i="38"/>
  <c r="AFS7" i="38"/>
  <c r="AFR7" i="38"/>
  <c r="AFQ7" i="38"/>
  <c r="AFP7" i="38"/>
  <c r="AFO7" i="38"/>
  <c r="AFN7" i="38"/>
  <c r="AFM7" i="38"/>
  <c r="AFL7" i="38"/>
  <c r="AFK7" i="38"/>
  <c r="AFJ7" i="38"/>
  <c r="AFI7" i="38"/>
  <c r="AFH7" i="38"/>
  <c r="AFG7" i="38"/>
  <c r="AFF7" i="38"/>
  <c r="AFE7" i="38"/>
  <c r="AFD7" i="38"/>
  <c r="AFC7" i="38"/>
  <c r="AFB7" i="38"/>
  <c r="AFA7" i="38"/>
  <c r="AEZ7" i="38"/>
  <c r="AEY7" i="38"/>
  <c r="AEX7" i="38"/>
  <c r="AEW7" i="38"/>
  <c r="AEV7" i="38"/>
  <c r="AEU7" i="38"/>
  <c r="AET7" i="38"/>
  <c r="AES7" i="38"/>
  <c r="AER7" i="38"/>
  <c r="AEQ7" i="38"/>
  <c r="AEP7" i="38"/>
  <c r="AEO7" i="38"/>
  <c r="AEN7" i="38"/>
  <c r="AEM7" i="38"/>
  <c r="AEL7" i="38"/>
  <c r="AEK7" i="38"/>
  <c r="AEJ7" i="38"/>
  <c r="AEI7" i="38"/>
  <c r="AEH7" i="38"/>
  <c r="AEG7" i="38"/>
  <c r="AEF7" i="38"/>
  <c r="AEE7" i="38"/>
  <c r="AED7" i="38"/>
  <c r="AEC7" i="38"/>
  <c r="AEB7" i="38"/>
  <c r="AEA7" i="38"/>
  <c r="ADZ7" i="38"/>
  <c r="ADY7" i="38"/>
  <c r="ADX7" i="38"/>
  <c r="ADW7" i="38"/>
  <c r="ADV7" i="38"/>
  <c r="ADU7" i="38"/>
  <c r="ADT7" i="38"/>
  <c r="ADS7" i="38"/>
  <c r="ADR7" i="38"/>
  <c r="ADQ7" i="38"/>
  <c r="ADP7" i="38"/>
  <c r="ADO7" i="38"/>
  <c r="ADN7" i="38"/>
  <c r="ADM7" i="38"/>
  <c r="ADL7" i="38"/>
  <c r="ADK7" i="38"/>
  <c r="ADJ7" i="38"/>
  <c r="ADI7" i="38"/>
  <c r="ADH7" i="38"/>
  <c r="ADG7" i="38"/>
  <c r="ADF7" i="38"/>
  <c r="ADE7" i="38"/>
  <c r="ADD7" i="38"/>
  <c r="ADC7" i="38"/>
  <c r="ADB7" i="38"/>
  <c r="ADA7" i="38"/>
  <c r="ACZ7" i="38"/>
  <c r="ACY7" i="38"/>
  <c r="ACX7" i="38"/>
  <c r="ACW7" i="38"/>
  <c r="ACV7" i="38"/>
  <c r="ACU7" i="38"/>
  <c r="ACT7" i="38"/>
  <c r="ACS7" i="38"/>
  <c r="ACR7" i="38"/>
  <c r="ACQ7" i="38"/>
  <c r="ACP7" i="38"/>
  <c r="ACO7" i="38"/>
  <c r="ACN7" i="38"/>
  <c r="ACM7" i="38"/>
  <c r="ACL7" i="38"/>
  <c r="ACK7" i="38"/>
  <c r="ACJ7" i="38"/>
  <c r="ACI7" i="38"/>
  <c r="ACH7" i="38"/>
  <c r="ACG7" i="38"/>
  <c r="ACF7" i="38"/>
  <c r="ACE7" i="38"/>
  <c r="ACD7" i="38"/>
  <c r="ACC7" i="38"/>
  <c r="ACB7" i="38"/>
  <c r="ACA7" i="38"/>
  <c r="ABZ7" i="38"/>
  <c r="ABY7" i="38"/>
  <c r="ABX7" i="38"/>
  <c r="ABW7" i="38"/>
  <c r="ABV7" i="38"/>
  <c r="ABU7" i="38"/>
  <c r="ABT7" i="38"/>
  <c r="ABS7" i="38"/>
  <c r="ABR7" i="38"/>
  <c r="ABQ7" i="38"/>
  <c r="ABP7" i="38"/>
  <c r="ABO7" i="38"/>
  <c r="ABN7" i="38"/>
  <c r="ABM7" i="38"/>
  <c r="ABL7" i="38"/>
  <c r="ABK7" i="38"/>
  <c r="ABJ7" i="38"/>
  <c r="ABI7" i="38"/>
  <c r="ABH7" i="38"/>
  <c r="ABG7" i="38"/>
  <c r="ABF7" i="38"/>
  <c r="ABE7" i="38"/>
  <c r="ABD7" i="38"/>
  <c r="ABC7" i="38"/>
  <c r="ABB7" i="38"/>
  <c r="ABA7" i="38"/>
  <c r="AAZ7" i="38"/>
  <c r="AAY7" i="38"/>
  <c r="AAX7" i="38"/>
  <c r="AAW7" i="38"/>
  <c r="AAV7" i="38"/>
  <c r="AAU7" i="38"/>
  <c r="AAT7" i="38"/>
  <c r="AAS7" i="38"/>
  <c r="AAR7" i="38"/>
  <c r="AAQ7" i="38"/>
  <c r="AAP7" i="38"/>
  <c r="AAO7" i="38"/>
  <c r="AAN7" i="38"/>
  <c r="AAM7" i="38"/>
  <c r="AAL7" i="38"/>
  <c r="AAK7" i="38"/>
  <c r="AAJ7" i="38"/>
  <c r="AAI7" i="38"/>
  <c r="AAH7" i="38"/>
  <c r="AAG7" i="38"/>
  <c r="AAF7" i="38"/>
  <c r="AAE7" i="38"/>
  <c r="AAD7" i="38"/>
  <c r="AAC7" i="38"/>
  <c r="AAB7" i="38"/>
  <c r="AAA7" i="38"/>
  <c r="ZZ7" i="38"/>
  <c r="ZY7" i="38"/>
  <c r="ZX7" i="38"/>
  <c r="ZW7" i="38"/>
  <c r="ZV7" i="38"/>
  <c r="ZU7" i="38"/>
  <c r="ZT7" i="38"/>
  <c r="ZS7" i="38"/>
  <c r="ZR7" i="38"/>
  <c r="ZQ7" i="38"/>
  <c r="ZP7" i="38"/>
  <c r="ZO7" i="38"/>
  <c r="ZN7" i="38"/>
  <c r="ZM7" i="38"/>
  <c r="ZL7" i="38"/>
  <c r="ZK7" i="38"/>
  <c r="ZJ7" i="38"/>
  <c r="ZI7" i="38"/>
  <c r="ZH7" i="38"/>
  <c r="ZG7" i="38"/>
  <c r="ZF7" i="38"/>
  <c r="ZE7" i="38"/>
  <c r="ZD7" i="38"/>
  <c r="ZC7" i="38"/>
  <c r="ZB7" i="38"/>
  <c r="ZA7" i="38"/>
  <c r="YZ7" i="38"/>
  <c r="YY7" i="38"/>
  <c r="YX7" i="38"/>
  <c r="YW7" i="38"/>
  <c r="YV7" i="38"/>
  <c r="YU7" i="38"/>
  <c r="YT7" i="38"/>
  <c r="YS7" i="38"/>
  <c r="YR7" i="38"/>
  <c r="YQ7" i="38"/>
  <c r="YP7" i="38"/>
  <c r="YO7" i="38"/>
  <c r="YN7" i="38"/>
  <c r="YM7" i="38"/>
  <c r="YL7" i="38"/>
  <c r="YK7" i="38"/>
  <c r="YJ7" i="38"/>
  <c r="YI7" i="38"/>
  <c r="YH7" i="38"/>
  <c r="YG7" i="38"/>
  <c r="YF7" i="38"/>
  <c r="YE7" i="38"/>
  <c r="YD7" i="38"/>
  <c r="YC7" i="38"/>
  <c r="YB7" i="38"/>
  <c r="YA7" i="38"/>
  <c r="XZ7" i="38"/>
  <c r="XY7" i="38"/>
  <c r="XX7" i="38"/>
  <c r="XW7" i="38"/>
  <c r="XV7" i="38"/>
  <c r="XU7" i="38"/>
  <c r="XT7" i="38"/>
  <c r="XS7" i="38"/>
  <c r="XR7" i="38"/>
  <c r="XQ7" i="38"/>
  <c r="XP7" i="38"/>
  <c r="XO7" i="38"/>
  <c r="XN7" i="38"/>
  <c r="XM7" i="38"/>
  <c r="XL7" i="38"/>
  <c r="XK7" i="38"/>
  <c r="XJ7" i="38"/>
  <c r="XI7" i="38"/>
  <c r="XH7" i="38"/>
  <c r="XG7" i="38"/>
  <c r="XF7" i="38"/>
  <c r="XE7" i="38"/>
  <c r="XD7" i="38"/>
  <c r="XC7" i="38"/>
  <c r="XB7" i="38"/>
  <c r="XA7" i="38"/>
  <c r="WZ7" i="38"/>
  <c r="WY7" i="38"/>
  <c r="WX7" i="38"/>
  <c r="WW7" i="38"/>
  <c r="WV7" i="38"/>
  <c r="WU7" i="38"/>
  <c r="WT7" i="38"/>
  <c r="WS7" i="38"/>
  <c r="WR7" i="38"/>
  <c r="WQ7" i="38"/>
  <c r="WP7" i="38"/>
  <c r="WO7" i="38"/>
  <c r="WN7" i="38"/>
  <c r="WM7" i="38"/>
  <c r="WL7" i="38"/>
  <c r="WK7" i="38"/>
  <c r="WJ7" i="38"/>
  <c r="WI7" i="38"/>
  <c r="WH7" i="38"/>
  <c r="WG7" i="38"/>
  <c r="WF7" i="38"/>
  <c r="WE7" i="38"/>
  <c r="WD7" i="38"/>
  <c r="WC7" i="38"/>
  <c r="WB7" i="38"/>
  <c r="WA7" i="38"/>
  <c r="VZ7" i="38"/>
  <c r="VY7" i="38"/>
  <c r="VX7" i="38"/>
  <c r="VW7" i="38"/>
  <c r="VV7" i="38"/>
  <c r="VU7" i="38"/>
  <c r="VT7" i="38"/>
  <c r="VS7" i="38"/>
  <c r="VR7" i="38"/>
  <c r="VQ7" i="38"/>
  <c r="VP7" i="38"/>
  <c r="VO7" i="38"/>
  <c r="VN7" i="38"/>
  <c r="VM7" i="38"/>
  <c r="VL7" i="38"/>
  <c r="VK7" i="38"/>
  <c r="VJ7" i="38"/>
  <c r="VI7" i="38"/>
  <c r="VH7" i="38"/>
  <c r="VG7" i="38"/>
  <c r="VF7" i="38"/>
  <c r="VE7" i="38"/>
  <c r="VD7" i="38"/>
  <c r="VC7" i="38"/>
  <c r="VB7" i="38"/>
  <c r="VA7" i="38"/>
  <c r="UZ7" i="38"/>
  <c r="UY7" i="38"/>
  <c r="UX7" i="38"/>
  <c r="UW7" i="38"/>
  <c r="UV7" i="38"/>
  <c r="UU7" i="38"/>
  <c r="UT7" i="38"/>
  <c r="US7" i="38"/>
  <c r="UR7" i="38"/>
  <c r="UQ7" i="38"/>
  <c r="UP7" i="38"/>
  <c r="UO7" i="38"/>
  <c r="UN7" i="38"/>
  <c r="UM7" i="38"/>
  <c r="UL7" i="38"/>
  <c r="UK7" i="38"/>
  <c r="UJ7" i="38"/>
  <c r="UI7" i="38"/>
  <c r="UH7" i="38"/>
  <c r="UG7" i="38"/>
  <c r="UF7" i="38"/>
  <c r="UE7" i="38"/>
  <c r="UD7" i="38"/>
  <c r="UC7" i="38"/>
  <c r="UB7" i="38"/>
  <c r="UA7" i="38"/>
  <c r="TZ7" i="38"/>
  <c r="TY7" i="38"/>
  <c r="TX7" i="38"/>
  <c r="TW7" i="38"/>
  <c r="TV7" i="38"/>
  <c r="TU7" i="38"/>
  <c r="TT7" i="38"/>
  <c r="TS7" i="38"/>
  <c r="TR7" i="38"/>
  <c r="TQ7" i="38"/>
  <c r="TP7" i="38"/>
  <c r="TO7" i="38"/>
  <c r="TN7" i="38"/>
  <c r="TM7" i="38"/>
  <c r="TL7" i="38"/>
  <c r="TK7" i="38"/>
  <c r="TJ7" i="38"/>
  <c r="TI7" i="38"/>
  <c r="TH7" i="38"/>
  <c r="TG7" i="38"/>
  <c r="TF7" i="38"/>
  <c r="TE7" i="38"/>
  <c r="TD7" i="38"/>
  <c r="TC7" i="38"/>
  <c r="TB7" i="38"/>
  <c r="TA7" i="38"/>
  <c r="SZ7" i="38"/>
  <c r="SY7" i="38"/>
  <c r="SX7" i="38"/>
  <c r="SW7" i="38"/>
  <c r="SV7" i="38"/>
  <c r="SU7" i="38"/>
  <c r="ST7" i="38"/>
  <c r="SS7" i="38"/>
  <c r="SR7" i="38"/>
  <c r="SQ7" i="38"/>
  <c r="SP7" i="38"/>
  <c r="SO7" i="38"/>
  <c r="SN7" i="38"/>
  <c r="SM7" i="38"/>
  <c r="SL7" i="38"/>
  <c r="SK7" i="38"/>
  <c r="SJ7" i="38"/>
  <c r="SI7" i="38"/>
  <c r="SH7" i="38"/>
  <c r="SG7" i="38"/>
  <c r="SF7" i="38"/>
  <c r="SE7" i="38"/>
  <c r="SD7" i="38"/>
  <c r="SC7" i="38"/>
  <c r="SB7" i="38"/>
  <c r="SA7" i="38"/>
  <c r="RZ7" i="38"/>
  <c r="RY7" i="38"/>
  <c r="RX7" i="38"/>
  <c r="RW7" i="38"/>
  <c r="RV7" i="38"/>
  <c r="RU7" i="38"/>
  <c r="RT7" i="38"/>
  <c r="RS7" i="38"/>
  <c r="RR7" i="38"/>
  <c r="RQ7" i="38"/>
  <c r="RP7" i="38"/>
  <c r="RO7" i="38"/>
  <c r="RN7" i="38"/>
  <c r="RM7" i="38"/>
  <c r="RL7" i="38"/>
  <c r="RK7" i="38"/>
  <c r="RJ7" i="38"/>
  <c r="RI7" i="38"/>
  <c r="RH7" i="38"/>
  <c r="RG7" i="38"/>
  <c r="RF7" i="38"/>
  <c r="RE7" i="38"/>
  <c r="RD7" i="38"/>
  <c r="RC7" i="38"/>
  <c r="RB7" i="38"/>
  <c r="RA7" i="38"/>
  <c r="QZ7" i="38"/>
  <c r="QY7" i="38"/>
  <c r="QX7" i="38"/>
  <c r="QW7" i="38"/>
  <c r="QV7" i="38"/>
  <c r="QU7" i="38"/>
  <c r="QT7" i="38"/>
  <c r="QS7" i="38"/>
  <c r="QR7" i="38"/>
  <c r="QQ7" i="38"/>
  <c r="QP7" i="38"/>
  <c r="QO7" i="38"/>
  <c r="QN7" i="38"/>
  <c r="QM7" i="38"/>
  <c r="QL7" i="38"/>
  <c r="QK7" i="38"/>
  <c r="QJ7" i="38"/>
  <c r="QI7" i="38"/>
  <c r="QH7" i="38"/>
  <c r="QG7" i="38"/>
  <c r="QF7" i="38"/>
  <c r="QE7" i="38"/>
  <c r="QD7" i="38"/>
  <c r="QC7" i="38"/>
  <c r="QB7" i="38"/>
  <c r="QA7" i="38"/>
  <c r="PZ7" i="38"/>
  <c r="PY7" i="38"/>
  <c r="PX7" i="38"/>
  <c r="PW7" i="38"/>
  <c r="PV7" i="38"/>
  <c r="PU7" i="38"/>
  <c r="PT7" i="38"/>
  <c r="PS7" i="38"/>
  <c r="PR7" i="38"/>
  <c r="PQ7" i="38"/>
  <c r="PP7" i="38"/>
  <c r="PO7" i="38"/>
  <c r="PN7" i="38"/>
  <c r="PM7" i="38"/>
  <c r="PL7" i="38"/>
  <c r="PK7" i="38"/>
  <c r="PJ7" i="38"/>
  <c r="PI7" i="38"/>
  <c r="PH7" i="38"/>
  <c r="PG7" i="38"/>
  <c r="PF7" i="38"/>
  <c r="PE7" i="38"/>
  <c r="PD7" i="38"/>
  <c r="PC7" i="38"/>
  <c r="PB7" i="38"/>
  <c r="PA7" i="38"/>
  <c r="OZ7" i="38"/>
  <c r="OY7" i="38"/>
  <c r="OX7" i="38"/>
  <c r="OW7" i="38"/>
  <c r="OV7" i="38"/>
  <c r="OU7" i="38"/>
  <c r="OT7" i="38"/>
  <c r="OS7" i="38"/>
  <c r="OR7" i="38"/>
  <c r="OQ7" i="38"/>
  <c r="OP7" i="38"/>
  <c r="OO7" i="38"/>
  <c r="ON7" i="38"/>
  <c r="OM7" i="38"/>
  <c r="OL7" i="38"/>
  <c r="OK7" i="38"/>
  <c r="OJ7" i="38"/>
  <c r="OI7" i="38"/>
  <c r="OH7" i="38"/>
  <c r="OG7" i="38"/>
  <c r="OF7" i="38"/>
  <c r="OE7" i="38"/>
  <c r="OD7" i="38"/>
  <c r="OC7" i="38"/>
  <c r="OB7" i="38"/>
  <c r="OA7" i="38"/>
  <c r="NZ7" i="38"/>
  <c r="NY7" i="38"/>
  <c r="NX7" i="38"/>
  <c r="NW7" i="38"/>
  <c r="NV7" i="38"/>
  <c r="NU7" i="38"/>
  <c r="NT7" i="38"/>
  <c r="NS7" i="38"/>
  <c r="NR7" i="38"/>
  <c r="NQ7" i="38"/>
  <c r="NP7" i="38"/>
  <c r="NO7" i="38"/>
  <c r="NN7" i="38"/>
  <c r="NM7" i="38"/>
  <c r="NL7" i="38"/>
  <c r="NK7" i="38"/>
  <c r="NJ7" i="38"/>
  <c r="NI7" i="38"/>
  <c r="NH7" i="38"/>
  <c r="NG7" i="38"/>
  <c r="NF7" i="38"/>
  <c r="NE7" i="38"/>
  <c r="ND7" i="38"/>
  <c r="NC7" i="38"/>
  <c r="NB7" i="38"/>
  <c r="NA7" i="38"/>
  <c r="MZ7" i="38"/>
  <c r="MY7" i="38"/>
  <c r="MX7" i="38"/>
  <c r="MW7" i="38"/>
  <c r="MV7" i="38"/>
  <c r="MU7" i="38"/>
  <c r="MT7" i="38"/>
  <c r="MS7" i="38"/>
  <c r="MR7" i="38"/>
  <c r="MQ7" i="38"/>
  <c r="MP7" i="38"/>
  <c r="MO7" i="38"/>
  <c r="MN7" i="38"/>
  <c r="MM7" i="38"/>
  <c r="ML7" i="38"/>
  <c r="MK7" i="38"/>
  <c r="MJ7" i="38"/>
  <c r="MI7" i="38"/>
  <c r="MH7" i="38"/>
  <c r="MG7" i="38"/>
  <c r="MF7" i="38"/>
  <c r="ME7" i="38"/>
  <c r="MD7" i="38"/>
  <c r="MC7" i="38"/>
  <c r="MB7" i="38"/>
  <c r="MA7" i="38"/>
  <c r="LZ7" i="38"/>
  <c r="LY7" i="38"/>
  <c r="LX7" i="38"/>
  <c r="LW7" i="38"/>
  <c r="LV7" i="38"/>
  <c r="LU7" i="38"/>
  <c r="LT7" i="38"/>
  <c r="LS7" i="38"/>
  <c r="LR7" i="38"/>
  <c r="LQ7" i="38"/>
  <c r="LP7" i="38"/>
  <c r="LO7" i="38"/>
  <c r="LN7" i="38"/>
  <c r="LM7" i="38"/>
  <c r="LL7" i="38"/>
  <c r="LK7" i="38"/>
  <c r="LJ7" i="38"/>
  <c r="LI7" i="38"/>
  <c r="LH7" i="38"/>
  <c r="LG7" i="38"/>
  <c r="LF7" i="38"/>
  <c r="LE7" i="38"/>
  <c r="LD7" i="38"/>
  <c r="LC7" i="38"/>
  <c r="LB7" i="38"/>
  <c r="LA7" i="38"/>
  <c r="KZ7" i="38"/>
  <c r="KY7" i="38"/>
  <c r="KX7" i="38"/>
  <c r="KW7" i="38"/>
  <c r="KV7" i="38"/>
  <c r="KU7" i="38"/>
  <c r="KT7" i="38"/>
  <c r="KS7" i="38"/>
  <c r="KR7" i="38"/>
  <c r="KQ7" i="38"/>
  <c r="KP7" i="38"/>
  <c r="KO7" i="38"/>
  <c r="KN7" i="38"/>
  <c r="KM7" i="38"/>
  <c r="KL7" i="38"/>
  <c r="KK7" i="38"/>
  <c r="KJ7" i="38"/>
  <c r="KI7" i="38"/>
  <c r="KH7" i="38"/>
  <c r="KG7" i="38"/>
  <c r="KF7" i="38"/>
  <c r="KE7" i="38"/>
  <c r="KD7" i="38"/>
  <c r="KC7" i="38"/>
  <c r="KB7" i="38"/>
  <c r="KA7" i="38"/>
  <c r="JZ7" i="38"/>
  <c r="JY7" i="38"/>
  <c r="JX7" i="38"/>
  <c r="JW7" i="38"/>
  <c r="JV7" i="38"/>
  <c r="JU7" i="38"/>
  <c r="JT7" i="38"/>
  <c r="JS7" i="38"/>
  <c r="JR7" i="38"/>
  <c r="JQ7" i="38"/>
  <c r="JP7" i="38"/>
  <c r="JO7" i="38"/>
  <c r="JN7" i="38"/>
  <c r="JM7" i="38"/>
  <c r="JL7" i="38"/>
  <c r="JK7" i="38"/>
  <c r="JJ7" i="38"/>
  <c r="JI7" i="38"/>
  <c r="JH7" i="38"/>
  <c r="JG7" i="38"/>
  <c r="JF7" i="38"/>
  <c r="JE7" i="38"/>
  <c r="JD7" i="38"/>
  <c r="JC7" i="38"/>
  <c r="JB7" i="38"/>
  <c r="JA7" i="38"/>
  <c r="IZ7" i="38"/>
  <c r="IY7" i="38"/>
  <c r="IX7" i="38"/>
  <c r="IW7" i="38"/>
  <c r="IV7" i="38"/>
  <c r="IU7" i="38"/>
  <c r="IT7" i="38"/>
  <c r="IS7" i="38"/>
  <c r="IR7" i="38"/>
  <c r="IQ7" i="38"/>
  <c r="IP7" i="38"/>
  <c r="IO7" i="38"/>
  <c r="IN7" i="38"/>
  <c r="IM7" i="38"/>
  <c r="IL7" i="38"/>
  <c r="IK7" i="38"/>
  <c r="IJ7" i="38"/>
  <c r="II7" i="38"/>
  <c r="IH7" i="38"/>
  <c r="IG7" i="38"/>
  <c r="IF7" i="38"/>
  <c r="IE7" i="38"/>
  <c r="ID7" i="38"/>
  <c r="IC7" i="38"/>
  <c r="IB7" i="38"/>
  <c r="IA7" i="38"/>
  <c r="HZ7" i="38"/>
  <c r="HY7" i="38"/>
  <c r="HX7" i="38"/>
  <c r="HW7" i="38"/>
  <c r="HV7" i="38"/>
  <c r="HU7" i="38"/>
  <c r="HT7" i="38"/>
  <c r="HS7" i="38"/>
  <c r="HR7" i="38"/>
  <c r="HQ7" i="38"/>
  <c r="HP7" i="38"/>
  <c r="HO7" i="38"/>
  <c r="HN7" i="38"/>
  <c r="HM7" i="38"/>
  <c r="HL7" i="38"/>
  <c r="HK7" i="38"/>
  <c r="HJ7" i="38"/>
  <c r="HI7" i="38"/>
  <c r="HH7" i="38"/>
  <c r="HG7" i="38"/>
  <c r="HF7" i="38"/>
  <c r="HE7" i="38"/>
  <c r="HD7" i="38"/>
  <c r="HC7" i="38"/>
  <c r="HB7" i="38"/>
  <c r="HA7" i="38"/>
  <c r="GZ7" i="38"/>
  <c r="GY7" i="38"/>
  <c r="GX7" i="38"/>
  <c r="GW7" i="38"/>
  <c r="GV7" i="38"/>
  <c r="GU7" i="38"/>
  <c r="GT7" i="38"/>
  <c r="GS7" i="38"/>
  <c r="GR7" i="38"/>
  <c r="GQ7" i="38"/>
  <c r="GP7" i="38"/>
  <c r="GO7" i="38"/>
  <c r="GN7" i="38"/>
  <c r="GM7" i="38"/>
  <c r="GL7" i="38"/>
  <c r="GK7" i="38"/>
  <c r="GJ7" i="38"/>
  <c r="GI7" i="38"/>
  <c r="GH7" i="38"/>
  <c r="GG7" i="38"/>
  <c r="GF7" i="38"/>
  <c r="GE7" i="38"/>
  <c r="GD7" i="38"/>
  <c r="GC7" i="38"/>
  <c r="GB7" i="38"/>
  <c r="GA7" i="38"/>
  <c r="FZ7" i="38"/>
  <c r="FY7" i="38"/>
  <c r="FX7" i="38"/>
  <c r="FW7" i="38"/>
  <c r="FV7" i="38"/>
  <c r="FU7" i="38"/>
  <c r="FT7" i="38"/>
  <c r="FS7" i="38"/>
  <c r="FR7" i="38"/>
  <c r="FQ7" i="38"/>
  <c r="FP7" i="38"/>
  <c r="FO7" i="38"/>
  <c r="FN7" i="38"/>
  <c r="FM7" i="38"/>
  <c r="FL7" i="38"/>
  <c r="FK7" i="38"/>
  <c r="FJ7" i="38"/>
  <c r="FI7" i="38"/>
  <c r="FH7" i="38"/>
  <c r="FG7" i="38"/>
  <c r="FF7" i="38"/>
  <c r="FE7" i="38"/>
  <c r="FD7" i="38"/>
  <c r="FC7" i="38"/>
  <c r="FB7" i="38"/>
  <c r="FA7" i="38"/>
  <c r="EZ7" i="38"/>
  <c r="EY7" i="38"/>
  <c r="EX7" i="38"/>
  <c r="EW7" i="38"/>
  <c r="EV7" i="38"/>
  <c r="EU7" i="38"/>
  <c r="ET7" i="38"/>
  <c r="ES7" i="38"/>
  <c r="ER7" i="38"/>
  <c r="EQ7" i="38"/>
  <c r="EP7" i="38"/>
  <c r="EO7" i="38"/>
  <c r="EN7" i="38"/>
  <c r="EM7" i="38"/>
  <c r="EL7" i="38"/>
  <c r="EK7" i="38"/>
  <c r="EJ7" i="38"/>
  <c r="EI7" i="38"/>
  <c r="EH7" i="38"/>
  <c r="EG7" i="38"/>
  <c r="EF7" i="38"/>
  <c r="EE7" i="38"/>
  <c r="ED7" i="38"/>
  <c r="EC7" i="38"/>
  <c r="EB7" i="38"/>
  <c r="EA7" i="38"/>
  <c r="DZ7" i="38"/>
  <c r="DY7" i="38"/>
  <c r="DX7" i="38"/>
  <c r="DW7" i="38"/>
  <c r="DV7" i="38"/>
  <c r="DU7" i="38"/>
  <c r="DT7" i="38"/>
  <c r="DS7" i="38"/>
  <c r="DR7" i="38"/>
  <c r="DQ7" i="38"/>
  <c r="DP7" i="38"/>
  <c r="DO7" i="38"/>
  <c r="DN7" i="38"/>
  <c r="DM7" i="38"/>
  <c r="DL7" i="38"/>
  <c r="DK7" i="38"/>
  <c r="DJ7" i="38"/>
  <c r="DI7" i="38"/>
  <c r="DH7" i="38"/>
  <c r="DG7" i="38"/>
  <c r="DF7" i="38"/>
  <c r="DE7" i="38"/>
  <c r="DD7" i="38"/>
  <c r="DC7" i="38"/>
  <c r="DB7" i="38"/>
  <c r="DA7" i="38"/>
  <c r="CZ7" i="38"/>
  <c r="CY7" i="38"/>
  <c r="CX7" i="38"/>
  <c r="CW7" i="38"/>
  <c r="CV7" i="38"/>
  <c r="CU7" i="38"/>
  <c r="CT7" i="38"/>
  <c r="CS7" i="38"/>
  <c r="CR7" i="38"/>
  <c r="CQ7" i="38"/>
  <c r="CP7" i="38"/>
  <c r="CO7" i="38"/>
  <c r="CN7" i="38"/>
  <c r="CM7" i="38"/>
  <c r="CL7" i="38"/>
  <c r="CK7" i="38"/>
  <c r="CJ7" i="38"/>
  <c r="CI7" i="38"/>
  <c r="CH7" i="38"/>
  <c r="CG7" i="38"/>
  <c r="CF7" i="38"/>
  <c r="CE7" i="38"/>
  <c r="CD7" i="38"/>
  <c r="CC7" i="38"/>
  <c r="CB7" i="38"/>
  <c r="CA7" i="38"/>
  <c r="BZ7" i="38"/>
  <c r="BY7" i="38"/>
  <c r="BX7" i="38"/>
  <c r="BW7" i="38"/>
  <c r="BV7" i="38"/>
  <c r="BU7" i="38"/>
  <c r="BT7" i="38"/>
  <c r="BS7" i="38"/>
  <c r="BR7" i="38"/>
  <c r="BQ7" i="38"/>
  <c r="BP7" i="38"/>
  <c r="BO7" i="38"/>
  <c r="BN7" i="38"/>
  <c r="BM7" i="38"/>
  <c r="BL7" i="38"/>
  <c r="BK7" i="38"/>
  <c r="BJ7" i="38"/>
  <c r="BI7" i="38"/>
  <c r="BH7" i="38"/>
  <c r="BG7" i="38"/>
  <c r="BF7" i="38"/>
  <c r="BE7" i="38"/>
  <c r="BD7" i="38"/>
  <c r="BC7" i="38"/>
  <c r="BB7" i="38"/>
  <c r="BA7" i="38"/>
  <c r="AZ7" i="38"/>
  <c r="AY7" i="38"/>
  <c r="AX7" i="38"/>
  <c r="AW7" i="38"/>
  <c r="AV7" i="38"/>
  <c r="AU7" i="38"/>
  <c r="AT7" i="38"/>
  <c r="AS7" i="38"/>
  <c r="AR7" i="38"/>
  <c r="AQ7" i="38"/>
  <c r="AP7" i="38"/>
  <c r="AO7" i="38"/>
  <c r="AN7" i="38"/>
  <c r="AM7" i="38"/>
  <c r="AL7" i="38"/>
  <c r="AK7" i="38"/>
  <c r="AJ7" i="38"/>
  <c r="AI7" i="38"/>
  <c r="AH7" i="38"/>
  <c r="AG7" i="38"/>
  <c r="AF7" i="38"/>
  <c r="AE7" i="38"/>
  <c r="AD7" i="38"/>
  <c r="AC7" i="38"/>
  <c r="AB7" i="38"/>
  <c r="AA7" i="38"/>
  <c r="X7" i="38"/>
  <c r="X9" i="38" s="1"/>
  <c r="X10" i="38" s="1"/>
  <c r="W7" i="38"/>
  <c r="W9" i="38" s="1"/>
  <c r="V7" i="38"/>
  <c r="V9" i="38" s="1"/>
  <c r="U7" i="38"/>
  <c r="T7" i="38"/>
  <c r="T9" i="38" s="1"/>
  <c r="S7" i="38"/>
  <c r="S9" i="38" s="1"/>
  <c r="R7" i="38"/>
  <c r="R9" i="38" s="1"/>
  <c r="Q7" i="38"/>
  <c r="Q9" i="38" s="1"/>
  <c r="P7" i="38"/>
  <c r="P9" i="38" s="1"/>
  <c r="O7" i="38"/>
  <c r="O9" i="38" s="1"/>
  <c r="N7" i="38"/>
  <c r="N9" i="38" s="1"/>
  <c r="M7" i="38"/>
  <c r="L7" i="38"/>
  <c r="L9" i="38" s="1"/>
  <c r="J56" i="28"/>
  <c r="J55" i="28"/>
  <c r="J54" i="28"/>
  <c r="AU49" i="28"/>
  <c r="AT49" i="28"/>
  <c r="AS49" i="28"/>
  <c r="AR49" i="28"/>
  <c r="AQ49" i="28"/>
  <c r="AP49" i="28"/>
  <c r="AO49" i="28"/>
  <c r="AN49" i="28"/>
  <c r="AM49" i="28"/>
  <c r="AL49" i="28"/>
  <c r="AK49" i="28"/>
  <c r="AJ49" i="28"/>
  <c r="AI49" i="28"/>
  <c r="AH49" i="28"/>
  <c r="AG49" i="28"/>
  <c r="AF49" i="28"/>
  <c r="AE49" i="28"/>
  <c r="AD49" i="28"/>
  <c r="AC49" i="28"/>
  <c r="AB49" i="28"/>
  <c r="AA49" i="28"/>
  <c r="Z49" i="28"/>
  <c r="Y49" i="28"/>
  <c r="X49" i="28"/>
  <c r="W49" i="28"/>
  <c r="V49" i="28"/>
  <c r="U49" i="28"/>
  <c r="T49" i="28"/>
  <c r="S49" i="28"/>
  <c r="R49" i="28"/>
  <c r="Q49" i="28"/>
  <c r="P49" i="28"/>
  <c r="O49" i="28"/>
  <c r="N49" i="28"/>
  <c r="M49" i="28"/>
  <c r="L49" i="28"/>
  <c r="AP44" i="28"/>
  <c r="AO44" i="28"/>
  <c r="AN44" i="28"/>
  <c r="AM44" i="28"/>
  <c r="AL44" i="28"/>
  <c r="AK44" i="28"/>
  <c r="AJ44" i="28"/>
  <c r="AI44" i="28"/>
  <c r="AH44" i="28"/>
  <c r="AG44" i="28"/>
  <c r="AF44" i="28"/>
  <c r="AE44" i="28"/>
  <c r="AD44" i="28"/>
  <c r="AC44" i="28"/>
  <c r="AB44" i="28"/>
  <c r="AA44" i="28"/>
  <c r="Z44" i="28"/>
  <c r="Y44" i="28"/>
  <c r="X44" i="28"/>
  <c r="W44" i="28"/>
  <c r="V44" i="28"/>
  <c r="U44" i="28"/>
  <c r="T44" i="28"/>
  <c r="S44" i="28"/>
  <c r="R44" i="28"/>
  <c r="Q44" i="28"/>
  <c r="P44" i="28"/>
  <c r="J44" i="28" s="1"/>
  <c r="O44" i="28"/>
  <c r="N44" i="28"/>
  <c r="M44" i="28"/>
  <c r="L44" i="28"/>
  <c r="J41" i="28"/>
  <c r="J40" i="28"/>
  <c r="J39" i="28"/>
  <c r="J38" i="28"/>
  <c r="J35" i="28"/>
  <c r="J34" i="28"/>
  <c r="J33" i="28"/>
  <c r="J32" i="28"/>
  <c r="J31" i="28"/>
  <c r="J30" i="28"/>
  <c r="AP210" i="9" s="1"/>
  <c r="AP190" i="4" s="1"/>
  <c r="AP269" i="1" s="1"/>
  <c r="J29" i="28"/>
  <c r="J28" i="28"/>
  <c r="F23" i="28"/>
  <c r="AP17" i="28"/>
  <c r="AP18" i="28" s="1"/>
  <c r="AP11" i="46" s="1"/>
  <c r="AO17" i="28"/>
  <c r="AO18" i="28" s="1"/>
  <c r="AO11" i="46" s="1"/>
  <c r="AN17" i="28"/>
  <c r="AN18" i="28" s="1"/>
  <c r="AN11" i="46" s="1"/>
  <c r="AM17" i="28"/>
  <c r="AM18" i="28" s="1"/>
  <c r="AM11" i="46" s="1"/>
  <c r="AL17" i="28"/>
  <c r="AL18" i="28" s="1"/>
  <c r="AL11" i="46" s="1"/>
  <c r="AK17" i="28"/>
  <c r="AK18" i="28" s="1"/>
  <c r="AK11" i="46" s="1"/>
  <c r="AJ17" i="28"/>
  <c r="AJ18" i="28" s="1"/>
  <c r="AJ11" i="46" s="1"/>
  <c r="AI17" i="28"/>
  <c r="AI18" i="28" s="1"/>
  <c r="AI11" i="46" s="1"/>
  <c r="AH17" i="28"/>
  <c r="AH18" i="28" s="1"/>
  <c r="AH11" i="46" s="1"/>
  <c r="AG17" i="28"/>
  <c r="AG18" i="28" s="1"/>
  <c r="AG11" i="46" s="1"/>
  <c r="AF17" i="28"/>
  <c r="AF18" i="28" s="1"/>
  <c r="AF11" i="46" s="1"/>
  <c r="AE17" i="28"/>
  <c r="AE18" i="28" s="1"/>
  <c r="AE11" i="46" s="1"/>
  <c r="AD17" i="28"/>
  <c r="AD18" i="28" s="1"/>
  <c r="AD11" i="46" s="1"/>
  <c r="AC17" i="28"/>
  <c r="AC18" i="28" s="1"/>
  <c r="AC11" i="46" s="1"/>
  <c r="AB17" i="28"/>
  <c r="AB18" i="28" s="1"/>
  <c r="AB11" i="46" s="1"/>
  <c r="AA17" i="28"/>
  <c r="AA18" i="28" s="1"/>
  <c r="AA11" i="46" s="1"/>
  <c r="Z17" i="28"/>
  <c r="Z18" i="28" s="1"/>
  <c r="Z11" i="46" s="1"/>
  <c r="Y17" i="28"/>
  <c r="Y18" i="28" s="1"/>
  <c r="Y11" i="46" s="1"/>
  <c r="X17" i="28"/>
  <c r="X18" i="28" s="1"/>
  <c r="X11" i="46" s="1"/>
  <c r="W17" i="28"/>
  <c r="W18" i="28" s="1"/>
  <c r="W11" i="46" s="1"/>
  <c r="V17" i="28"/>
  <c r="V18" i="28" s="1"/>
  <c r="V11" i="46" s="1"/>
  <c r="U17" i="28"/>
  <c r="U18" i="28" s="1"/>
  <c r="U11" i="46" s="1"/>
  <c r="T17" i="28"/>
  <c r="T18" i="28" s="1"/>
  <c r="T11" i="46" s="1"/>
  <c r="S17" i="28"/>
  <c r="R17" i="28"/>
  <c r="R18" i="28" s="1"/>
  <c r="R11" i="46" s="1"/>
  <c r="Q17" i="28"/>
  <c r="Q18" i="28" s="1"/>
  <c r="Q11" i="46" s="1"/>
  <c r="P18" i="28"/>
  <c r="P11" i="46" s="1"/>
  <c r="O17" i="28"/>
  <c r="O18" i="28" s="1"/>
  <c r="O11" i="46" s="1"/>
  <c r="N17" i="28"/>
  <c r="N18" i="28" s="1"/>
  <c r="N11" i="46" s="1"/>
  <c r="M17" i="28"/>
  <c r="M18" i="28" s="1"/>
  <c r="M11" i="46" s="1"/>
  <c r="L18" i="28"/>
  <c r="J16" i="28"/>
  <c r="J15" i="28"/>
  <c r="J14" i="28"/>
  <c r="J13" i="28"/>
  <c r="J12" i="28"/>
  <c r="J11" i="28"/>
  <c r="J10" i="28"/>
  <c r="J9" i="28"/>
  <c r="J8" i="28"/>
  <c r="J7" i="28"/>
  <c r="K9" i="29"/>
  <c r="J9" i="29"/>
  <c r="K8" i="29"/>
  <c r="J8" i="29"/>
  <c r="K7" i="29"/>
  <c r="J7" i="29"/>
  <c r="K6" i="29"/>
  <c r="J6" i="29"/>
  <c r="M5" i="29"/>
  <c r="K5" i="29"/>
  <c r="J5" i="29"/>
  <c r="F118" i="34"/>
  <c r="P12" i="34"/>
  <c r="O12" i="34"/>
  <c r="N12" i="34"/>
  <c r="M12" i="34"/>
  <c r="L11" i="34"/>
  <c r="F37" i="33"/>
  <c r="F32" i="26"/>
  <c r="F31" i="26"/>
  <c r="F30" i="26"/>
  <c r="F29" i="26"/>
  <c r="F27" i="26"/>
  <c r="F26" i="26"/>
  <c r="F25" i="26"/>
  <c r="F24" i="26"/>
  <c r="F22" i="26"/>
  <c r="F21" i="26"/>
  <c r="F20" i="26"/>
  <c r="F19" i="26"/>
  <c r="F17" i="26"/>
  <c r="F16" i="26"/>
  <c r="F15" i="26"/>
  <c r="F14" i="26"/>
  <c r="F10" i="26"/>
  <c r="F9" i="26"/>
  <c r="F8" i="26"/>
  <c r="F7" i="26"/>
  <c r="F22" i="32"/>
  <c r="L36" i="19"/>
  <c r="J29" i="19"/>
  <c r="E45" i="59"/>
  <c r="J11" i="19"/>
  <c r="L383" i="1"/>
  <c r="XFD57" i="1"/>
  <c r="XFC57" i="1"/>
  <c r="XFB57" i="1"/>
  <c r="XFA57" i="1"/>
  <c r="XEZ57" i="1"/>
  <c r="XEY57" i="1"/>
  <c r="XEX57" i="1"/>
  <c r="XEW57" i="1"/>
  <c r="XEV57" i="1"/>
  <c r="XEU57" i="1"/>
  <c r="XET57" i="1"/>
  <c r="XES57" i="1"/>
  <c r="XER57" i="1"/>
  <c r="XEQ57" i="1"/>
  <c r="XEP57" i="1"/>
  <c r="XEO57" i="1"/>
  <c r="XEN57" i="1"/>
  <c r="XEM57" i="1"/>
  <c r="XEL57" i="1"/>
  <c r="XEK57" i="1"/>
  <c r="XEJ57" i="1"/>
  <c r="XEI57" i="1"/>
  <c r="XEH57" i="1"/>
  <c r="XEG57" i="1"/>
  <c r="XEF57" i="1"/>
  <c r="XEE57" i="1"/>
  <c r="XED57" i="1"/>
  <c r="XEC57" i="1"/>
  <c r="XEB57" i="1"/>
  <c r="XEA57" i="1"/>
  <c r="XDZ57" i="1"/>
  <c r="XDY57" i="1"/>
  <c r="XDX57" i="1"/>
  <c r="XDW57" i="1"/>
  <c r="XDV57" i="1"/>
  <c r="XDU57" i="1"/>
  <c r="XDT57" i="1"/>
  <c r="XDS57" i="1"/>
  <c r="XDR57" i="1"/>
  <c r="XDQ57" i="1"/>
  <c r="XDP57" i="1"/>
  <c r="XDO57" i="1"/>
  <c r="XDN57" i="1"/>
  <c r="XDM57" i="1"/>
  <c r="XDL57" i="1"/>
  <c r="XDK57" i="1"/>
  <c r="XDJ57" i="1"/>
  <c r="XDI57" i="1"/>
  <c r="XDH57" i="1"/>
  <c r="XDG57" i="1"/>
  <c r="XDF57" i="1"/>
  <c r="XDE57" i="1"/>
  <c r="XDD57" i="1"/>
  <c r="XDC57" i="1"/>
  <c r="XDB57" i="1"/>
  <c r="XDA57" i="1"/>
  <c r="XCZ57" i="1"/>
  <c r="XCY57" i="1"/>
  <c r="XCX57" i="1"/>
  <c r="XCW57" i="1"/>
  <c r="XCV57" i="1"/>
  <c r="XCU57" i="1"/>
  <c r="XCT57" i="1"/>
  <c r="XCS57" i="1"/>
  <c r="XCR57" i="1"/>
  <c r="XCQ57" i="1"/>
  <c r="XCP57" i="1"/>
  <c r="XCO57" i="1"/>
  <c r="XCN57" i="1"/>
  <c r="XCM57" i="1"/>
  <c r="XCL57" i="1"/>
  <c r="XCK57" i="1"/>
  <c r="XCJ57" i="1"/>
  <c r="XCI57" i="1"/>
  <c r="XCH57" i="1"/>
  <c r="XCG57" i="1"/>
  <c r="XCF57" i="1"/>
  <c r="XCE57" i="1"/>
  <c r="XCD57" i="1"/>
  <c r="XCC57" i="1"/>
  <c r="XCB57" i="1"/>
  <c r="XCA57" i="1"/>
  <c r="XBZ57" i="1"/>
  <c r="XBY57" i="1"/>
  <c r="XBX57" i="1"/>
  <c r="XBW57" i="1"/>
  <c r="XBV57" i="1"/>
  <c r="XBU57" i="1"/>
  <c r="XBT57" i="1"/>
  <c r="XBS57" i="1"/>
  <c r="XBR57" i="1"/>
  <c r="XBQ57" i="1"/>
  <c r="XBP57" i="1"/>
  <c r="XBO57" i="1"/>
  <c r="XBN57" i="1"/>
  <c r="XBM57" i="1"/>
  <c r="XBL57" i="1"/>
  <c r="XBK57" i="1"/>
  <c r="XBJ57" i="1"/>
  <c r="XBI57" i="1"/>
  <c r="XBH57" i="1"/>
  <c r="XBG57" i="1"/>
  <c r="XBF57" i="1"/>
  <c r="XBE57" i="1"/>
  <c r="XBD57" i="1"/>
  <c r="XBC57" i="1"/>
  <c r="XBB57" i="1"/>
  <c r="XBA57" i="1"/>
  <c r="XAZ57" i="1"/>
  <c r="XAY57" i="1"/>
  <c r="XAX57" i="1"/>
  <c r="XAW57" i="1"/>
  <c r="XAV57" i="1"/>
  <c r="XAU57" i="1"/>
  <c r="XAT57" i="1"/>
  <c r="XAS57" i="1"/>
  <c r="XAR57" i="1"/>
  <c r="XAQ57" i="1"/>
  <c r="XAP57" i="1"/>
  <c r="XAO57" i="1"/>
  <c r="XAN57" i="1"/>
  <c r="XAM57" i="1"/>
  <c r="XAL57" i="1"/>
  <c r="XAK57" i="1"/>
  <c r="XAJ57" i="1"/>
  <c r="XAI57" i="1"/>
  <c r="XAH57" i="1"/>
  <c r="XAG57" i="1"/>
  <c r="XAF57" i="1"/>
  <c r="XAE57" i="1"/>
  <c r="XAD57" i="1"/>
  <c r="XAC57" i="1"/>
  <c r="XAB57" i="1"/>
  <c r="XAA57" i="1"/>
  <c r="WZZ57" i="1"/>
  <c r="WZY57" i="1"/>
  <c r="WZX57" i="1"/>
  <c r="WZW57" i="1"/>
  <c r="WZV57" i="1"/>
  <c r="WZU57" i="1"/>
  <c r="WZT57" i="1"/>
  <c r="WZS57" i="1"/>
  <c r="WZR57" i="1"/>
  <c r="WZQ57" i="1"/>
  <c r="WZP57" i="1"/>
  <c r="WZO57" i="1"/>
  <c r="WZN57" i="1"/>
  <c r="WZM57" i="1"/>
  <c r="WZL57" i="1"/>
  <c r="WZK57" i="1"/>
  <c r="WZJ57" i="1"/>
  <c r="WZI57" i="1"/>
  <c r="WZH57" i="1"/>
  <c r="WZG57" i="1"/>
  <c r="WZF57" i="1"/>
  <c r="WZE57" i="1"/>
  <c r="WZD57" i="1"/>
  <c r="WZC57" i="1"/>
  <c r="WZB57" i="1"/>
  <c r="WZA57" i="1"/>
  <c r="WYZ57" i="1"/>
  <c r="WYY57" i="1"/>
  <c r="WYX57" i="1"/>
  <c r="WYW57" i="1"/>
  <c r="WYV57" i="1"/>
  <c r="WYU57" i="1"/>
  <c r="WYT57" i="1"/>
  <c r="WYS57" i="1"/>
  <c r="WYR57" i="1"/>
  <c r="WYQ57" i="1"/>
  <c r="WYP57" i="1"/>
  <c r="WYO57" i="1"/>
  <c r="WYN57" i="1"/>
  <c r="WYM57" i="1"/>
  <c r="WYL57" i="1"/>
  <c r="WYK57" i="1"/>
  <c r="WYJ57" i="1"/>
  <c r="WYI57" i="1"/>
  <c r="WYH57" i="1"/>
  <c r="WYG57" i="1"/>
  <c r="WYF57" i="1"/>
  <c r="WYE57" i="1"/>
  <c r="WYD57" i="1"/>
  <c r="WYC57" i="1"/>
  <c r="WYB57" i="1"/>
  <c r="WYA57" i="1"/>
  <c r="WXZ57" i="1"/>
  <c r="WXY57" i="1"/>
  <c r="WXX57" i="1"/>
  <c r="WXW57" i="1"/>
  <c r="WXV57" i="1"/>
  <c r="WXU57" i="1"/>
  <c r="WXT57" i="1"/>
  <c r="WXS57" i="1"/>
  <c r="WXR57" i="1"/>
  <c r="WXQ57" i="1"/>
  <c r="WXP57" i="1"/>
  <c r="WXO57" i="1"/>
  <c r="WXN57" i="1"/>
  <c r="WXM57" i="1"/>
  <c r="WXL57" i="1"/>
  <c r="WXK57" i="1"/>
  <c r="WXJ57" i="1"/>
  <c r="WXI57" i="1"/>
  <c r="WXH57" i="1"/>
  <c r="WXG57" i="1"/>
  <c r="WXF57" i="1"/>
  <c r="WXE57" i="1"/>
  <c r="WXD57" i="1"/>
  <c r="WXC57" i="1"/>
  <c r="WXB57" i="1"/>
  <c r="WXA57" i="1"/>
  <c r="WWZ57" i="1"/>
  <c r="WWY57" i="1"/>
  <c r="WWX57" i="1"/>
  <c r="WWW57" i="1"/>
  <c r="WWV57" i="1"/>
  <c r="WWU57" i="1"/>
  <c r="WWT57" i="1"/>
  <c r="WWS57" i="1"/>
  <c r="WWR57" i="1"/>
  <c r="WWQ57" i="1"/>
  <c r="WWP57" i="1"/>
  <c r="WWO57" i="1"/>
  <c r="WWN57" i="1"/>
  <c r="WWM57" i="1"/>
  <c r="WWL57" i="1"/>
  <c r="WWK57" i="1"/>
  <c r="WWJ57" i="1"/>
  <c r="WWI57" i="1"/>
  <c r="WWH57" i="1"/>
  <c r="WWG57" i="1"/>
  <c r="WWF57" i="1"/>
  <c r="WWE57" i="1"/>
  <c r="WWD57" i="1"/>
  <c r="WWC57" i="1"/>
  <c r="WWB57" i="1"/>
  <c r="WWA57" i="1"/>
  <c r="WVZ57" i="1"/>
  <c r="WVY57" i="1"/>
  <c r="WVX57" i="1"/>
  <c r="WVW57" i="1"/>
  <c r="WVV57" i="1"/>
  <c r="WVU57" i="1"/>
  <c r="WVT57" i="1"/>
  <c r="WVS57" i="1"/>
  <c r="WVR57" i="1"/>
  <c r="WVQ57" i="1"/>
  <c r="WVP57" i="1"/>
  <c r="WVO57" i="1"/>
  <c r="WVN57" i="1"/>
  <c r="WVM57" i="1"/>
  <c r="WVL57" i="1"/>
  <c r="WVK57" i="1"/>
  <c r="WVJ57" i="1"/>
  <c r="WVI57" i="1"/>
  <c r="WVH57" i="1"/>
  <c r="WVG57" i="1"/>
  <c r="WVF57" i="1"/>
  <c r="WVE57" i="1"/>
  <c r="WVD57" i="1"/>
  <c r="WVC57" i="1"/>
  <c r="WVB57" i="1"/>
  <c r="WVA57" i="1"/>
  <c r="WUZ57" i="1"/>
  <c r="WUY57" i="1"/>
  <c r="WUX57" i="1"/>
  <c r="WUW57" i="1"/>
  <c r="WUV57" i="1"/>
  <c r="WUU57" i="1"/>
  <c r="WUT57" i="1"/>
  <c r="WUS57" i="1"/>
  <c r="WUR57" i="1"/>
  <c r="WUQ57" i="1"/>
  <c r="WUP57" i="1"/>
  <c r="WUO57" i="1"/>
  <c r="WUN57" i="1"/>
  <c r="WUM57" i="1"/>
  <c r="WUL57" i="1"/>
  <c r="WUK57" i="1"/>
  <c r="WUJ57" i="1"/>
  <c r="WUI57" i="1"/>
  <c r="WUH57" i="1"/>
  <c r="WUG57" i="1"/>
  <c r="WUF57" i="1"/>
  <c r="WUE57" i="1"/>
  <c r="WUD57" i="1"/>
  <c r="WUC57" i="1"/>
  <c r="WUB57" i="1"/>
  <c r="WUA57" i="1"/>
  <c r="WTZ57" i="1"/>
  <c r="WTY57" i="1"/>
  <c r="WTX57" i="1"/>
  <c r="WTW57" i="1"/>
  <c r="WTV57" i="1"/>
  <c r="WTU57" i="1"/>
  <c r="WTT57" i="1"/>
  <c r="WTS57" i="1"/>
  <c r="WTR57" i="1"/>
  <c r="WTQ57" i="1"/>
  <c r="WTP57" i="1"/>
  <c r="WTO57" i="1"/>
  <c r="WTN57" i="1"/>
  <c r="WTM57" i="1"/>
  <c r="WTL57" i="1"/>
  <c r="WTK57" i="1"/>
  <c r="WTJ57" i="1"/>
  <c r="WTI57" i="1"/>
  <c r="WTH57" i="1"/>
  <c r="WTG57" i="1"/>
  <c r="WTF57" i="1"/>
  <c r="WTE57" i="1"/>
  <c r="WTD57" i="1"/>
  <c r="WTC57" i="1"/>
  <c r="WTB57" i="1"/>
  <c r="WTA57" i="1"/>
  <c r="WSZ57" i="1"/>
  <c r="WSY57" i="1"/>
  <c r="WSX57" i="1"/>
  <c r="WSW57" i="1"/>
  <c r="WSV57" i="1"/>
  <c r="WSU57" i="1"/>
  <c r="WST57" i="1"/>
  <c r="WSS57" i="1"/>
  <c r="WSR57" i="1"/>
  <c r="WSQ57" i="1"/>
  <c r="WSP57" i="1"/>
  <c r="WSO57" i="1"/>
  <c r="WSN57" i="1"/>
  <c r="WSM57" i="1"/>
  <c r="WSL57" i="1"/>
  <c r="WSK57" i="1"/>
  <c r="WSJ57" i="1"/>
  <c r="WSI57" i="1"/>
  <c r="WSH57" i="1"/>
  <c r="WSG57" i="1"/>
  <c r="WSF57" i="1"/>
  <c r="WSE57" i="1"/>
  <c r="WSD57" i="1"/>
  <c r="WSC57" i="1"/>
  <c r="WSB57" i="1"/>
  <c r="WSA57" i="1"/>
  <c r="WRZ57" i="1"/>
  <c r="WRY57" i="1"/>
  <c r="WRX57" i="1"/>
  <c r="WRW57" i="1"/>
  <c r="WRV57" i="1"/>
  <c r="WRU57" i="1"/>
  <c r="WRT57" i="1"/>
  <c r="WRS57" i="1"/>
  <c r="WRR57" i="1"/>
  <c r="WRQ57" i="1"/>
  <c r="WRP57" i="1"/>
  <c r="WRO57" i="1"/>
  <c r="WRN57" i="1"/>
  <c r="WRM57" i="1"/>
  <c r="WRL57" i="1"/>
  <c r="WRK57" i="1"/>
  <c r="WRJ57" i="1"/>
  <c r="WRI57" i="1"/>
  <c r="WRH57" i="1"/>
  <c r="WRG57" i="1"/>
  <c r="WRF57" i="1"/>
  <c r="WRE57" i="1"/>
  <c r="WRD57" i="1"/>
  <c r="WRC57" i="1"/>
  <c r="WRB57" i="1"/>
  <c r="WRA57" i="1"/>
  <c r="WQZ57" i="1"/>
  <c r="WQY57" i="1"/>
  <c r="WQX57" i="1"/>
  <c r="WQW57" i="1"/>
  <c r="WQV57" i="1"/>
  <c r="WQU57" i="1"/>
  <c r="WQT57" i="1"/>
  <c r="WQS57" i="1"/>
  <c r="WQR57" i="1"/>
  <c r="WQQ57" i="1"/>
  <c r="WQP57" i="1"/>
  <c r="WQO57" i="1"/>
  <c r="WQN57" i="1"/>
  <c r="WQM57" i="1"/>
  <c r="WQL57" i="1"/>
  <c r="WQK57" i="1"/>
  <c r="WQJ57" i="1"/>
  <c r="WQI57" i="1"/>
  <c r="WQH57" i="1"/>
  <c r="WQG57" i="1"/>
  <c r="WQF57" i="1"/>
  <c r="WQE57" i="1"/>
  <c r="WQD57" i="1"/>
  <c r="WQC57" i="1"/>
  <c r="WQB57" i="1"/>
  <c r="WQA57" i="1"/>
  <c r="WPZ57" i="1"/>
  <c r="WPY57" i="1"/>
  <c r="WPX57" i="1"/>
  <c r="WPW57" i="1"/>
  <c r="WPV57" i="1"/>
  <c r="WPU57" i="1"/>
  <c r="WPT57" i="1"/>
  <c r="WPS57" i="1"/>
  <c r="WPR57" i="1"/>
  <c r="WPQ57" i="1"/>
  <c r="WPP57" i="1"/>
  <c r="WPO57" i="1"/>
  <c r="WPN57" i="1"/>
  <c r="WPM57" i="1"/>
  <c r="WPL57" i="1"/>
  <c r="WPK57" i="1"/>
  <c r="WPJ57" i="1"/>
  <c r="WPI57" i="1"/>
  <c r="WPH57" i="1"/>
  <c r="WPG57" i="1"/>
  <c r="WPF57" i="1"/>
  <c r="WPE57" i="1"/>
  <c r="WPD57" i="1"/>
  <c r="WPC57" i="1"/>
  <c r="WPB57" i="1"/>
  <c r="WPA57" i="1"/>
  <c r="WOZ57" i="1"/>
  <c r="WOY57" i="1"/>
  <c r="WOX57" i="1"/>
  <c r="WOW57" i="1"/>
  <c r="WOV57" i="1"/>
  <c r="WOU57" i="1"/>
  <c r="WOT57" i="1"/>
  <c r="WOS57" i="1"/>
  <c r="WOR57" i="1"/>
  <c r="WOQ57" i="1"/>
  <c r="WOP57" i="1"/>
  <c r="WOO57" i="1"/>
  <c r="WON57" i="1"/>
  <c r="WOM57" i="1"/>
  <c r="WOL57" i="1"/>
  <c r="WOK57" i="1"/>
  <c r="WOJ57" i="1"/>
  <c r="WOI57" i="1"/>
  <c r="WOH57" i="1"/>
  <c r="WOG57" i="1"/>
  <c r="WOF57" i="1"/>
  <c r="WOE57" i="1"/>
  <c r="WOD57" i="1"/>
  <c r="WOC57" i="1"/>
  <c r="WOB57" i="1"/>
  <c r="WOA57" i="1"/>
  <c r="WNZ57" i="1"/>
  <c r="WNY57" i="1"/>
  <c r="WNX57" i="1"/>
  <c r="WNW57" i="1"/>
  <c r="WNV57" i="1"/>
  <c r="WNU57" i="1"/>
  <c r="WNT57" i="1"/>
  <c r="WNS57" i="1"/>
  <c r="WNR57" i="1"/>
  <c r="WNQ57" i="1"/>
  <c r="WNP57" i="1"/>
  <c r="WNO57" i="1"/>
  <c r="WNN57" i="1"/>
  <c r="WNM57" i="1"/>
  <c r="WNL57" i="1"/>
  <c r="WNK57" i="1"/>
  <c r="WNJ57" i="1"/>
  <c r="WNI57" i="1"/>
  <c r="WNH57" i="1"/>
  <c r="WNG57" i="1"/>
  <c r="WNF57" i="1"/>
  <c r="WNE57" i="1"/>
  <c r="WND57" i="1"/>
  <c r="WNC57" i="1"/>
  <c r="WNB57" i="1"/>
  <c r="WNA57" i="1"/>
  <c r="WMZ57" i="1"/>
  <c r="WMY57" i="1"/>
  <c r="WMX57" i="1"/>
  <c r="WMW57" i="1"/>
  <c r="WMV57" i="1"/>
  <c r="WMU57" i="1"/>
  <c r="WMT57" i="1"/>
  <c r="WMS57" i="1"/>
  <c r="WMR57" i="1"/>
  <c r="WMQ57" i="1"/>
  <c r="WMP57" i="1"/>
  <c r="WMO57" i="1"/>
  <c r="WMN57" i="1"/>
  <c r="WMM57" i="1"/>
  <c r="WML57" i="1"/>
  <c r="WMK57" i="1"/>
  <c r="WMJ57" i="1"/>
  <c r="WMI57" i="1"/>
  <c r="WMH57" i="1"/>
  <c r="WMG57" i="1"/>
  <c r="WMF57" i="1"/>
  <c r="WME57" i="1"/>
  <c r="WMD57" i="1"/>
  <c r="WMC57" i="1"/>
  <c r="WMB57" i="1"/>
  <c r="WMA57" i="1"/>
  <c r="WLZ57" i="1"/>
  <c r="WLY57" i="1"/>
  <c r="WLX57" i="1"/>
  <c r="WLW57" i="1"/>
  <c r="WLV57" i="1"/>
  <c r="WLU57" i="1"/>
  <c r="WLT57" i="1"/>
  <c r="WLS57" i="1"/>
  <c r="WLR57" i="1"/>
  <c r="WLQ57" i="1"/>
  <c r="WLP57" i="1"/>
  <c r="WLO57" i="1"/>
  <c r="WLN57" i="1"/>
  <c r="WLM57" i="1"/>
  <c r="WLL57" i="1"/>
  <c r="WLK57" i="1"/>
  <c r="WLJ57" i="1"/>
  <c r="WLI57" i="1"/>
  <c r="WLH57" i="1"/>
  <c r="WLG57" i="1"/>
  <c r="WLF57" i="1"/>
  <c r="WLE57" i="1"/>
  <c r="WLD57" i="1"/>
  <c r="WLC57" i="1"/>
  <c r="WLB57" i="1"/>
  <c r="WLA57" i="1"/>
  <c r="WKZ57" i="1"/>
  <c r="WKY57" i="1"/>
  <c r="WKX57" i="1"/>
  <c r="WKW57" i="1"/>
  <c r="WKV57" i="1"/>
  <c r="WKU57" i="1"/>
  <c r="WKT57" i="1"/>
  <c r="WKS57" i="1"/>
  <c r="WKR57" i="1"/>
  <c r="WKQ57" i="1"/>
  <c r="WKP57" i="1"/>
  <c r="WKO57" i="1"/>
  <c r="WKN57" i="1"/>
  <c r="WKM57" i="1"/>
  <c r="WKL57" i="1"/>
  <c r="WKK57" i="1"/>
  <c r="WKJ57" i="1"/>
  <c r="WKI57" i="1"/>
  <c r="WKH57" i="1"/>
  <c r="WKG57" i="1"/>
  <c r="WKF57" i="1"/>
  <c r="WKE57" i="1"/>
  <c r="WKD57" i="1"/>
  <c r="WKC57" i="1"/>
  <c r="WKB57" i="1"/>
  <c r="WKA57" i="1"/>
  <c r="WJZ57" i="1"/>
  <c r="WJY57" i="1"/>
  <c r="WJX57" i="1"/>
  <c r="WJW57" i="1"/>
  <c r="WJV57" i="1"/>
  <c r="WJU57" i="1"/>
  <c r="WJT57" i="1"/>
  <c r="WJS57" i="1"/>
  <c r="WJR57" i="1"/>
  <c r="WJQ57" i="1"/>
  <c r="WJP57" i="1"/>
  <c r="WJO57" i="1"/>
  <c r="WJN57" i="1"/>
  <c r="WJM57" i="1"/>
  <c r="WJL57" i="1"/>
  <c r="WJK57" i="1"/>
  <c r="WJJ57" i="1"/>
  <c r="WJI57" i="1"/>
  <c r="WJH57" i="1"/>
  <c r="WJG57" i="1"/>
  <c r="WJF57" i="1"/>
  <c r="WJE57" i="1"/>
  <c r="WJD57" i="1"/>
  <c r="WJC57" i="1"/>
  <c r="WJB57" i="1"/>
  <c r="WJA57" i="1"/>
  <c r="WIZ57" i="1"/>
  <c r="WIY57" i="1"/>
  <c r="WIX57" i="1"/>
  <c r="WIW57" i="1"/>
  <c r="WIV57" i="1"/>
  <c r="WIU57" i="1"/>
  <c r="WIT57" i="1"/>
  <c r="WIS57" i="1"/>
  <c r="WIR57" i="1"/>
  <c r="WIQ57" i="1"/>
  <c r="WIP57" i="1"/>
  <c r="WIO57" i="1"/>
  <c r="WIN57" i="1"/>
  <c r="WIM57" i="1"/>
  <c r="WIL57" i="1"/>
  <c r="WIK57" i="1"/>
  <c r="WIJ57" i="1"/>
  <c r="WII57" i="1"/>
  <c r="WIH57" i="1"/>
  <c r="WIG57" i="1"/>
  <c r="WIF57" i="1"/>
  <c r="WIE57" i="1"/>
  <c r="WID57" i="1"/>
  <c r="WIC57" i="1"/>
  <c r="WIB57" i="1"/>
  <c r="WIA57" i="1"/>
  <c r="WHZ57" i="1"/>
  <c r="WHY57" i="1"/>
  <c r="WHX57" i="1"/>
  <c r="WHW57" i="1"/>
  <c r="WHV57" i="1"/>
  <c r="WHU57" i="1"/>
  <c r="WHT57" i="1"/>
  <c r="WHS57" i="1"/>
  <c r="WHR57" i="1"/>
  <c r="WHQ57" i="1"/>
  <c r="WHP57" i="1"/>
  <c r="WHO57" i="1"/>
  <c r="WHN57" i="1"/>
  <c r="WHM57" i="1"/>
  <c r="WHL57" i="1"/>
  <c r="WHK57" i="1"/>
  <c r="WHJ57" i="1"/>
  <c r="WHI57" i="1"/>
  <c r="WHH57" i="1"/>
  <c r="WHG57" i="1"/>
  <c r="WHF57" i="1"/>
  <c r="WHE57" i="1"/>
  <c r="WHD57" i="1"/>
  <c r="WHC57" i="1"/>
  <c r="WHB57" i="1"/>
  <c r="WHA57" i="1"/>
  <c r="WGZ57" i="1"/>
  <c r="WGY57" i="1"/>
  <c r="WGX57" i="1"/>
  <c r="WGW57" i="1"/>
  <c r="WGV57" i="1"/>
  <c r="WGU57" i="1"/>
  <c r="WGT57" i="1"/>
  <c r="WGS57" i="1"/>
  <c r="WGR57" i="1"/>
  <c r="WGQ57" i="1"/>
  <c r="WGP57" i="1"/>
  <c r="WGO57" i="1"/>
  <c r="WGN57" i="1"/>
  <c r="WGM57" i="1"/>
  <c r="WGL57" i="1"/>
  <c r="WGK57" i="1"/>
  <c r="WGJ57" i="1"/>
  <c r="WGI57" i="1"/>
  <c r="WGH57" i="1"/>
  <c r="WGG57" i="1"/>
  <c r="WGF57" i="1"/>
  <c r="WGE57" i="1"/>
  <c r="WGD57" i="1"/>
  <c r="WGC57" i="1"/>
  <c r="WGB57" i="1"/>
  <c r="WGA57" i="1"/>
  <c r="WFZ57" i="1"/>
  <c r="WFY57" i="1"/>
  <c r="WFX57" i="1"/>
  <c r="WFW57" i="1"/>
  <c r="WFV57" i="1"/>
  <c r="WFU57" i="1"/>
  <c r="WFT57" i="1"/>
  <c r="WFS57" i="1"/>
  <c r="WFR57" i="1"/>
  <c r="WFQ57" i="1"/>
  <c r="WFP57" i="1"/>
  <c r="WFO57" i="1"/>
  <c r="WFN57" i="1"/>
  <c r="WFM57" i="1"/>
  <c r="WFL57" i="1"/>
  <c r="WFK57" i="1"/>
  <c r="WFJ57" i="1"/>
  <c r="WFI57" i="1"/>
  <c r="WFH57" i="1"/>
  <c r="WFG57" i="1"/>
  <c r="WFF57" i="1"/>
  <c r="WFE57" i="1"/>
  <c r="WFD57" i="1"/>
  <c r="WFC57" i="1"/>
  <c r="WFB57" i="1"/>
  <c r="WFA57" i="1"/>
  <c r="WEZ57" i="1"/>
  <c r="WEY57" i="1"/>
  <c r="WEX57" i="1"/>
  <c r="WEW57" i="1"/>
  <c r="WEV57" i="1"/>
  <c r="WEU57" i="1"/>
  <c r="WET57" i="1"/>
  <c r="WES57" i="1"/>
  <c r="WER57" i="1"/>
  <c r="WEQ57" i="1"/>
  <c r="WEP57" i="1"/>
  <c r="WEO57" i="1"/>
  <c r="WEN57" i="1"/>
  <c r="WEM57" i="1"/>
  <c r="WEL57" i="1"/>
  <c r="WEK57" i="1"/>
  <c r="WEJ57" i="1"/>
  <c r="WEI57" i="1"/>
  <c r="WEH57" i="1"/>
  <c r="WEG57" i="1"/>
  <c r="WEF57" i="1"/>
  <c r="WEE57" i="1"/>
  <c r="WED57" i="1"/>
  <c r="WEC57" i="1"/>
  <c r="WEB57" i="1"/>
  <c r="WEA57" i="1"/>
  <c r="WDZ57" i="1"/>
  <c r="WDY57" i="1"/>
  <c r="WDX57" i="1"/>
  <c r="WDW57" i="1"/>
  <c r="WDV57" i="1"/>
  <c r="WDU57" i="1"/>
  <c r="WDT57" i="1"/>
  <c r="WDS57" i="1"/>
  <c r="WDR57" i="1"/>
  <c r="WDQ57" i="1"/>
  <c r="WDP57" i="1"/>
  <c r="WDO57" i="1"/>
  <c r="WDN57" i="1"/>
  <c r="WDM57" i="1"/>
  <c r="WDL57" i="1"/>
  <c r="WDK57" i="1"/>
  <c r="WDJ57" i="1"/>
  <c r="WDI57" i="1"/>
  <c r="WDH57" i="1"/>
  <c r="WDG57" i="1"/>
  <c r="WDF57" i="1"/>
  <c r="WDE57" i="1"/>
  <c r="WDD57" i="1"/>
  <c r="WDC57" i="1"/>
  <c r="WDB57" i="1"/>
  <c r="WDA57" i="1"/>
  <c r="WCZ57" i="1"/>
  <c r="WCY57" i="1"/>
  <c r="WCX57" i="1"/>
  <c r="WCW57" i="1"/>
  <c r="WCV57" i="1"/>
  <c r="WCU57" i="1"/>
  <c r="WCT57" i="1"/>
  <c r="WCS57" i="1"/>
  <c r="WCR57" i="1"/>
  <c r="WCQ57" i="1"/>
  <c r="WCP57" i="1"/>
  <c r="WCO57" i="1"/>
  <c r="WCN57" i="1"/>
  <c r="WCM57" i="1"/>
  <c r="WCL57" i="1"/>
  <c r="WCK57" i="1"/>
  <c r="WCJ57" i="1"/>
  <c r="WCI57" i="1"/>
  <c r="WCH57" i="1"/>
  <c r="WCG57" i="1"/>
  <c r="WCF57" i="1"/>
  <c r="WCE57" i="1"/>
  <c r="WCD57" i="1"/>
  <c r="WCC57" i="1"/>
  <c r="WCB57" i="1"/>
  <c r="WCA57" i="1"/>
  <c r="WBZ57" i="1"/>
  <c r="WBY57" i="1"/>
  <c r="WBX57" i="1"/>
  <c r="WBW57" i="1"/>
  <c r="WBV57" i="1"/>
  <c r="WBU57" i="1"/>
  <c r="WBT57" i="1"/>
  <c r="WBS57" i="1"/>
  <c r="WBR57" i="1"/>
  <c r="WBQ57" i="1"/>
  <c r="WBP57" i="1"/>
  <c r="WBO57" i="1"/>
  <c r="WBN57" i="1"/>
  <c r="WBM57" i="1"/>
  <c r="WBL57" i="1"/>
  <c r="WBK57" i="1"/>
  <c r="WBJ57" i="1"/>
  <c r="WBI57" i="1"/>
  <c r="WBH57" i="1"/>
  <c r="WBG57" i="1"/>
  <c r="WBF57" i="1"/>
  <c r="WBE57" i="1"/>
  <c r="WBD57" i="1"/>
  <c r="WBC57" i="1"/>
  <c r="WBB57" i="1"/>
  <c r="WBA57" i="1"/>
  <c r="WAZ57" i="1"/>
  <c r="WAY57" i="1"/>
  <c r="WAX57" i="1"/>
  <c r="WAW57" i="1"/>
  <c r="WAV57" i="1"/>
  <c r="WAU57" i="1"/>
  <c r="WAT57" i="1"/>
  <c r="WAS57" i="1"/>
  <c r="WAR57" i="1"/>
  <c r="WAQ57" i="1"/>
  <c r="WAP57" i="1"/>
  <c r="WAO57" i="1"/>
  <c r="WAN57" i="1"/>
  <c r="WAM57" i="1"/>
  <c r="WAL57" i="1"/>
  <c r="WAK57" i="1"/>
  <c r="WAJ57" i="1"/>
  <c r="WAI57" i="1"/>
  <c r="WAH57" i="1"/>
  <c r="WAG57" i="1"/>
  <c r="WAF57" i="1"/>
  <c r="WAE57" i="1"/>
  <c r="WAD57" i="1"/>
  <c r="WAC57" i="1"/>
  <c r="WAB57" i="1"/>
  <c r="WAA57" i="1"/>
  <c r="VZZ57" i="1"/>
  <c r="VZY57" i="1"/>
  <c r="VZX57" i="1"/>
  <c r="VZW57" i="1"/>
  <c r="VZV57" i="1"/>
  <c r="VZU57" i="1"/>
  <c r="VZT57" i="1"/>
  <c r="VZS57" i="1"/>
  <c r="VZR57" i="1"/>
  <c r="VZQ57" i="1"/>
  <c r="VZP57" i="1"/>
  <c r="VZO57" i="1"/>
  <c r="VZN57" i="1"/>
  <c r="VZM57" i="1"/>
  <c r="VZL57" i="1"/>
  <c r="VZK57" i="1"/>
  <c r="VZJ57" i="1"/>
  <c r="VZI57" i="1"/>
  <c r="VZH57" i="1"/>
  <c r="VZG57" i="1"/>
  <c r="VZF57" i="1"/>
  <c r="VZE57" i="1"/>
  <c r="VZD57" i="1"/>
  <c r="VZC57" i="1"/>
  <c r="VZB57" i="1"/>
  <c r="VZA57" i="1"/>
  <c r="VYZ57" i="1"/>
  <c r="VYY57" i="1"/>
  <c r="VYX57" i="1"/>
  <c r="VYW57" i="1"/>
  <c r="VYV57" i="1"/>
  <c r="VYU57" i="1"/>
  <c r="VYT57" i="1"/>
  <c r="VYS57" i="1"/>
  <c r="VYR57" i="1"/>
  <c r="VYQ57" i="1"/>
  <c r="VYP57" i="1"/>
  <c r="VYO57" i="1"/>
  <c r="VYN57" i="1"/>
  <c r="VYM57" i="1"/>
  <c r="VYL57" i="1"/>
  <c r="VYK57" i="1"/>
  <c r="VYJ57" i="1"/>
  <c r="VYI57" i="1"/>
  <c r="VYH57" i="1"/>
  <c r="VYG57" i="1"/>
  <c r="VYF57" i="1"/>
  <c r="VYE57" i="1"/>
  <c r="VYD57" i="1"/>
  <c r="VYC57" i="1"/>
  <c r="VYB57" i="1"/>
  <c r="VYA57" i="1"/>
  <c r="VXZ57" i="1"/>
  <c r="VXY57" i="1"/>
  <c r="VXX57" i="1"/>
  <c r="VXW57" i="1"/>
  <c r="VXV57" i="1"/>
  <c r="VXU57" i="1"/>
  <c r="VXT57" i="1"/>
  <c r="VXS57" i="1"/>
  <c r="VXR57" i="1"/>
  <c r="VXQ57" i="1"/>
  <c r="VXP57" i="1"/>
  <c r="VXO57" i="1"/>
  <c r="VXN57" i="1"/>
  <c r="VXM57" i="1"/>
  <c r="VXL57" i="1"/>
  <c r="VXK57" i="1"/>
  <c r="VXJ57" i="1"/>
  <c r="VXI57" i="1"/>
  <c r="VXH57" i="1"/>
  <c r="VXG57" i="1"/>
  <c r="VXF57" i="1"/>
  <c r="VXE57" i="1"/>
  <c r="VXD57" i="1"/>
  <c r="VXC57" i="1"/>
  <c r="VXB57" i="1"/>
  <c r="VXA57" i="1"/>
  <c r="VWZ57" i="1"/>
  <c r="VWY57" i="1"/>
  <c r="VWX57" i="1"/>
  <c r="VWW57" i="1"/>
  <c r="VWV57" i="1"/>
  <c r="VWU57" i="1"/>
  <c r="VWT57" i="1"/>
  <c r="VWS57" i="1"/>
  <c r="VWR57" i="1"/>
  <c r="VWQ57" i="1"/>
  <c r="VWP57" i="1"/>
  <c r="VWO57" i="1"/>
  <c r="VWN57" i="1"/>
  <c r="VWM57" i="1"/>
  <c r="VWL57" i="1"/>
  <c r="VWK57" i="1"/>
  <c r="VWJ57" i="1"/>
  <c r="VWI57" i="1"/>
  <c r="VWH57" i="1"/>
  <c r="VWG57" i="1"/>
  <c r="VWF57" i="1"/>
  <c r="VWE57" i="1"/>
  <c r="VWD57" i="1"/>
  <c r="VWC57" i="1"/>
  <c r="VWB57" i="1"/>
  <c r="VWA57" i="1"/>
  <c r="VVZ57" i="1"/>
  <c r="VVY57" i="1"/>
  <c r="VVX57" i="1"/>
  <c r="VVW57" i="1"/>
  <c r="VVV57" i="1"/>
  <c r="VVU57" i="1"/>
  <c r="VVT57" i="1"/>
  <c r="VVS57" i="1"/>
  <c r="VVR57" i="1"/>
  <c r="VVQ57" i="1"/>
  <c r="VVP57" i="1"/>
  <c r="VVO57" i="1"/>
  <c r="VVN57" i="1"/>
  <c r="VVM57" i="1"/>
  <c r="VVL57" i="1"/>
  <c r="VVK57" i="1"/>
  <c r="VVJ57" i="1"/>
  <c r="VVI57" i="1"/>
  <c r="VVH57" i="1"/>
  <c r="VVG57" i="1"/>
  <c r="VVF57" i="1"/>
  <c r="VVE57" i="1"/>
  <c r="VVD57" i="1"/>
  <c r="VVC57" i="1"/>
  <c r="VVB57" i="1"/>
  <c r="VVA57" i="1"/>
  <c r="VUZ57" i="1"/>
  <c r="VUY57" i="1"/>
  <c r="VUX57" i="1"/>
  <c r="VUW57" i="1"/>
  <c r="VUV57" i="1"/>
  <c r="VUU57" i="1"/>
  <c r="VUT57" i="1"/>
  <c r="VUS57" i="1"/>
  <c r="VUR57" i="1"/>
  <c r="VUQ57" i="1"/>
  <c r="VUP57" i="1"/>
  <c r="VUO57" i="1"/>
  <c r="VUN57" i="1"/>
  <c r="VUM57" i="1"/>
  <c r="VUL57" i="1"/>
  <c r="VUK57" i="1"/>
  <c r="VUJ57" i="1"/>
  <c r="VUI57" i="1"/>
  <c r="VUH57" i="1"/>
  <c r="VUG57" i="1"/>
  <c r="VUF57" i="1"/>
  <c r="VUE57" i="1"/>
  <c r="VUD57" i="1"/>
  <c r="VUC57" i="1"/>
  <c r="VUB57" i="1"/>
  <c r="VUA57" i="1"/>
  <c r="VTZ57" i="1"/>
  <c r="VTY57" i="1"/>
  <c r="VTX57" i="1"/>
  <c r="VTW57" i="1"/>
  <c r="VTV57" i="1"/>
  <c r="VTU57" i="1"/>
  <c r="VTT57" i="1"/>
  <c r="VTS57" i="1"/>
  <c r="VTR57" i="1"/>
  <c r="VTQ57" i="1"/>
  <c r="VTP57" i="1"/>
  <c r="VTO57" i="1"/>
  <c r="VTN57" i="1"/>
  <c r="VTM57" i="1"/>
  <c r="VTL57" i="1"/>
  <c r="VTK57" i="1"/>
  <c r="VTJ57" i="1"/>
  <c r="VTI57" i="1"/>
  <c r="VTH57" i="1"/>
  <c r="VTG57" i="1"/>
  <c r="VTF57" i="1"/>
  <c r="VTE57" i="1"/>
  <c r="VTD57" i="1"/>
  <c r="VTC57" i="1"/>
  <c r="VTB57" i="1"/>
  <c r="VTA57" i="1"/>
  <c r="VSZ57" i="1"/>
  <c r="VSY57" i="1"/>
  <c r="VSX57" i="1"/>
  <c r="VSW57" i="1"/>
  <c r="VSV57" i="1"/>
  <c r="VSU57" i="1"/>
  <c r="VST57" i="1"/>
  <c r="VSS57" i="1"/>
  <c r="VSR57" i="1"/>
  <c r="VSQ57" i="1"/>
  <c r="VSP57" i="1"/>
  <c r="VSO57" i="1"/>
  <c r="VSN57" i="1"/>
  <c r="VSM57" i="1"/>
  <c r="VSL57" i="1"/>
  <c r="VSK57" i="1"/>
  <c r="VSJ57" i="1"/>
  <c r="VSI57" i="1"/>
  <c r="VSH57" i="1"/>
  <c r="VSG57" i="1"/>
  <c r="VSF57" i="1"/>
  <c r="VSE57" i="1"/>
  <c r="VSD57" i="1"/>
  <c r="VSC57" i="1"/>
  <c r="VSB57" i="1"/>
  <c r="VSA57" i="1"/>
  <c r="VRZ57" i="1"/>
  <c r="VRY57" i="1"/>
  <c r="VRX57" i="1"/>
  <c r="VRW57" i="1"/>
  <c r="VRV57" i="1"/>
  <c r="VRU57" i="1"/>
  <c r="VRT57" i="1"/>
  <c r="VRS57" i="1"/>
  <c r="VRR57" i="1"/>
  <c r="VRQ57" i="1"/>
  <c r="VRP57" i="1"/>
  <c r="VRO57" i="1"/>
  <c r="VRN57" i="1"/>
  <c r="VRM57" i="1"/>
  <c r="VRL57" i="1"/>
  <c r="VRK57" i="1"/>
  <c r="VRJ57" i="1"/>
  <c r="VRI57" i="1"/>
  <c r="VRH57" i="1"/>
  <c r="VRG57" i="1"/>
  <c r="VRF57" i="1"/>
  <c r="VRE57" i="1"/>
  <c r="VRD57" i="1"/>
  <c r="VRC57" i="1"/>
  <c r="VRB57" i="1"/>
  <c r="VRA57" i="1"/>
  <c r="VQZ57" i="1"/>
  <c r="VQY57" i="1"/>
  <c r="VQX57" i="1"/>
  <c r="VQW57" i="1"/>
  <c r="VQV57" i="1"/>
  <c r="VQU57" i="1"/>
  <c r="VQT57" i="1"/>
  <c r="VQS57" i="1"/>
  <c r="VQR57" i="1"/>
  <c r="VQQ57" i="1"/>
  <c r="VQP57" i="1"/>
  <c r="VQO57" i="1"/>
  <c r="VQN57" i="1"/>
  <c r="VQM57" i="1"/>
  <c r="VQL57" i="1"/>
  <c r="VQK57" i="1"/>
  <c r="VQJ57" i="1"/>
  <c r="VQI57" i="1"/>
  <c r="VQH57" i="1"/>
  <c r="VQG57" i="1"/>
  <c r="VQF57" i="1"/>
  <c r="VQE57" i="1"/>
  <c r="VQD57" i="1"/>
  <c r="VQC57" i="1"/>
  <c r="VQB57" i="1"/>
  <c r="VQA57" i="1"/>
  <c r="VPZ57" i="1"/>
  <c r="VPY57" i="1"/>
  <c r="VPX57" i="1"/>
  <c r="VPW57" i="1"/>
  <c r="VPV57" i="1"/>
  <c r="VPU57" i="1"/>
  <c r="VPT57" i="1"/>
  <c r="VPS57" i="1"/>
  <c r="VPR57" i="1"/>
  <c r="VPQ57" i="1"/>
  <c r="VPP57" i="1"/>
  <c r="VPO57" i="1"/>
  <c r="VPN57" i="1"/>
  <c r="VPM57" i="1"/>
  <c r="VPL57" i="1"/>
  <c r="VPK57" i="1"/>
  <c r="VPJ57" i="1"/>
  <c r="VPI57" i="1"/>
  <c r="VPH57" i="1"/>
  <c r="VPG57" i="1"/>
  <c r="VPF57" i="1"/>
  <c r="VPE57" i="1"/>
  <c r="VPD57" i="1"/>
  <c r="VPC57" i="1"/>
  <c r="VPB57" i="1"/>
  <c r="VPA57" i="1"/>
  <c r="VOZ57" i="1"/>
  <c r="VOY57" i="1"/>
  <c r="VOX57" i="1"/>
  <c r="VOW57" i="1"/>
  <c r="VOV57" i="1"/>
  <c r="VOU57" i="1"/>
  <c r="VOT57" i="1"/>
  <c r="VOS57" i="1"/>
  <c r="VOR57" i="1"/>
  <c r="VOQ57" i="1"/>
  <c r="VOP57" i="1"/>
  <c r="VOO57" i="1"/>
  <c r="VON57" i="1"/>
  <c r="VOM57" i="1"/>
  <c r="VOL57" i="1"/>
  <c r="VOK57" i="1"/>
  <c r="VOJ57" i="1"/>
  <c r="VOI57" i="1"/>
  <c r="VOH57" i="1"/>
  <c r="VOG57" i="1"/>
  <c r="VOF57" i="1"/>
  <c r="VOE57" i="1"/>
  <c r="VOD57" i="1"/>
  <c r="VOC57" i="1"/>
  <c r="VOB57" i="1"/>
  <c r="VOA57" i="1"/>
  <c r="VNZ57" i="1"/>
  <c r="VNY57" i="1"/>
  <c r="VNX57" i="1"/>
  <c r="VNW57" i="1"/>
  <c r="VNV57" i="1"/>
  <c r="VNU57" i="1"/>
  <c r="VNT57" i="1"/>
  <c r="VNS57" i="1"/>
  <c r="VNR57" i="1"/>
  <c r="VNQ57" i="1"/>
  <c r="VNP57" i="1"/>
  <c r="VNO57" i="1"/>
  <c r="VNN57" i="1"/>
  <c r="VNM57" i="1"/>
  <c r="VNL57" i="1"/>
  <c r="VNK57" i="1"/>
  <c r="VNJ57" i="1"/>
  <c r="VNI57" i="1"/>
  <c r="VNH57" i="1"/>
  <c r="VNG57" i="1"/>
  <c r="VNF57" i="1"/>
  <c r="VNE57" i="1"/>
  <c r="VND57" i="1"/>
  <c r="VNC57" i="1"/>
  <c r="VNB57" i="1"/>
  <c r="VNA57" i="1"/>
  <c r="VMZ57" i="1"/>
  <c r="VMY57" i="1"/>
  <c r="VMX57" i="1"/>
  <c r="VMW57" i="1"/>
  <c r="VMV57" i="1"/>
  <c r="VMU57" i="1"/>
  <c r="VMT57" i="1"/>
  <c r="VMS57" i="1"/>
  <c r="VMR57" i="1"/>
  <c r="VMQ57" i="1"/>
  <c r="VMP57" i="1"/>
  <c r="VMO57" i="1"/>
  <c r="VMN57" i="1"/>
  <c r="VMM57" i="1"/>
  <c r="VML57" i="1"/>
  <c r="VMK57" i="1"/>
  <c r="VMJ57" i="1"/>
  <c r="VMI57" i="1"/>
  <c r="VMH57" i="1"/>
  <c r="VMG57" i="1"/>
  <c r="VMF57" i="1"/>
  <c r="VME57" i="1"/>
  <c r="VMD57" i="1"/>
  <c r="VMC57" i="1"/>
  <c r="VMB57" i="1"/>
  <c r="VMA57" i="1"/>
  <c r="VLZ57" i="1"/>
  <c r="VLY57" i="1"/>
  <c r="VLX57" i="1"/>
  <c r="VLW57" i="1"/>
  <c r="VLV57" i="1"/>
  <c r="VLU57" i="1"/>
  <c r="VLT57" i="1"/>
  <c r="VLS57" i="1"/>
  <c r="VLR57" i="1"/>
  <c r="VLQ57" i="1"/>
  <c r="VLP57" i="1"/>
  <c r="VLO57" i="1"/>
  <c r="VLN57" i="1"/>
  <c r="VLM57" i="1"/>
  <c r="VLL57" i="1"/>
  <c r="VLK57" i="1"/>
  <c r="VLJ57" i="1"/>
  <c r="VLI57" i="1"/>
  <c r="VLH57" i="1"/>
  <c r="VLG57" i="1"/>
  <c r="VLF57" i="1"/>
  <c r="VLE57" i="1"/>
  <c r="VLD57" i="1"/>
  <c r="VLC57" i="1"/>
  <c r="VLB57" i="1"/>
  <c r="VLA57" i="1"/>
  <c r="VKZ57" i="1"/>
  <c r="VKY57" i="1"/>
  <c r="VKX57" i="1"/>
  <c r="VKW57" i="1"/>
  <c r="VKV57" i="1"/>
  <c r="VKU57" i="1"/>
  <c r="VKT57" i="1"/>
  <c r="VKS57" i="1"/>
  <c r="VKR57" i="1"/>
  <c r="VKQ57" i="1"/>
  <c r="VKP57" i="1"/>
  <c r="VKO57" i="1"/>
  <c r="VKN57" i="1"/>
  <c r="VKM57" i="1"/>
  <c r="VKL57" i="1"/>
  <c r="VKK57" i="1"/>
  <c r="VKJ57" i="1"/>
  <c r="VKI57" i="1"/>
  <c r="VKH57" i="1"/>
  <c r="VKG57" i="1"/>
  <c r="VKF57" i="1"/>
  <c r="VKE57" i="1"/>
  <c r="VKD57" i="1"/>
  <c r="VKC57" i="1"/>
  <c r="VKB57" i="1"/>
  <c r="VKA57" i="1"/>
  <c r="VJZ57" i="1"/>
  <c r="VJY57" i="1"/>
  <c r="VJX57" i="1"/>
  <c r="VJW57" i="1"/>
  <c r="VJV57" i="1"/>
  <c r="VJU57" i="1"/>
  <c r="VJT57" i="1"/>
  <c r="VJS57" i="1"/>
  <c r="VJR57" i="1"/>
  <c r="VJQ57" i="1"/>
  <c r="VJP57" i="1"/>
  <c r="VJO57" i="1"/>
  <c r="VJN57" i="1"/>
  <c r="VJM57" i="1"/>
  <c r="VJL57" i="1"/>
  <c r="VJK57" i="1"/>
  <c r="VJJ57" i="1"/>
  <c r="VJI57" i="1"/>
  <c r="VJH57" i="1"/>
  <c r="VJG57" i="1"/>
  <c r="VJF57" i="1"/>
  <c r="VJE57" i="1"/>
  <c r="VJD57" i="1"/>
  <c r="VJC57" i="1"/>
  <c r="VJB57" i="1"/>
  <c r="VJA57" i="1"/>
  <c r="VIZ57" i="1"/>
  <c r="VIY57" i="1"/>
  <c r="VIX57" i="1"/>
  <c r="VIW57" i="1"/>
  <c r="VIV57" i="1"/>
  <c r="VIU57" i="1"/>
  <c r="VIT57" i="1"/>
  <c r="VIS57" i="1"/>
  <c r="VIR57" i="1"/>
  <c r="VIQ57" i="1"/>
  <c r="VIP57" i="1"/>
  <c r="VIO57" i="1"/>
  <c r="VIN57" i="1"/>
  <c r="VIM57" i="1"/>
  <c r="VIL57" i="1"/>
  <c r="VIK57" i="1"/>
  <c r="VIJ57" i="1"/>
  <c r="VII57" i="1"/>
  <c r="VIH57" i="1"/>
  <c r="VIG57" i="1"/>
  <c r="VIF57" i="1"/>
  <c r="VIE57" i="1"/>
  <c r="VID57" i="1"/>
  <c r="VIC57" i="1"/>
  <c r="VIB57" i="1"/>
  <c r="VIA57" i="1"/>
  <c r="VHZ57" i="1"/>
  <c r="VHY57" i="1"/>
  <c r="VHX57" i="1"/>
  <c r="VHW57" i="1"/>
  <c r="VHV57" i="1"/>
  <c r="VHU57" i="1"/>
  <c r="VHT57" i="1"/>
  <c r="VHS57" i="1"/>
  <c r="VHR57" i="1"/>
  <c r="VHQ57" i="1"/>
  <c r="VHP57" i="1"/>
  <c r="VHO57" i="1"/>
  <c r="VHN57" i="1"/>
  <c r="VHM57" i="1"/>
  <c r="VHL57" i="1"/>
  <c r="VHK57" i="1"/>
  <c r="VHJ57" i="1"/>
  <c r="VHI57" i="1"/>
  <c r="VHH57" i="1"/>
  <c r="VHG57" i="1"/>
  <c r="VHF57" i="1"/>
  <c r="VHE57" i="1"/>
  <c r="VHD57" i="1"/>
  <c r="VHC57" i="1"/>
  <c r="VHB57" i="1"/>
  <c r="VHA57" i="1"/>
  <c r="VGZ57" i="1"/>
  <c r="VGY57" i="1"/>
  <c r="VGX57" i="1"/>
  <c r="VGW57" i="1"/>
  <c r="VGV57" i="1"/>
  <c r="VGU57" i="1"/>
  <c r="VGT57" i="1"/>
  <c r="VGS57" i="1"/>
  <c r="VGR57" i="1"/>
  <c r="VGQ57" i="1"/>
  <c r="VGP57" i="1"/>
  <c r="VGO57" i="1"/>
  <c r="VGN57" i="1"/>
  <c r="VGM57" i="1"/>
  <c r="VGL57" i="1"/>
  <c r="VGK57" i="1"/>
  <c r="VGJ57" i="1"/>
  <c r="VGI57" i="1"/>
  <c r="VGH57" i="1"/>
  <c r="VGG57" i="1"/>
  <c r="VGF57" i="1"/>
  <c r="VGE57" i="1"/>
  <c r="VGD57" i="1"/>
  <c r="VGC57" i="1"/>
  <c r="VGB57" i="1"/>
  <c r="VGA57" i="1"/>
  <c r="VFZ57" i="1"/>
  <c r="VFY57" i="1"/>
  <c r="VFX57" i="1"/>
  <c r="VFW57" i="1"/>
  <c r="VFV57" i="1"/>
  <c r="VFU57" i="1"/>
  <c r="VFT57" i="1"/>
  <c r="VFS57" i="1"/>
  <c r="VFR57" i="1"/>
  <c r="VFQ57" i="1"/>
  <c r="VFP57" i="1"/>
  <c r="VFO57" i="1"/>
  <c r="VFN57" i="1"/>
  <c r="VFM57" i="1"/>
  <c r="VFL57" i="1"/>
  <c r="VFK57" i="1"/>
  <c r="VFJ57" i="1"/>
  <c r="VFI57" i="1"/>
  <c r="VFH57" i="1"/>
  <c r="VFG57" i="1"/>
  <c r="VFF57" i="1"/>
  <c r="VFE57" i="1"/>
  <c r="VFD57" i="1"/>
  <c r="VFC57" i="1"/>
  <c r="VFB57" i="1"/>
  <c r="VFA57" i="1"/>
  <c r="VEZ57" i="1"/>
  <c r="VEY57" i="1"/>
  <c r="VEX57" i="1"/>
  <c r="VEW57" i="1"/>
  <c r="VEV57" i="1"/>
  <c r="VEU57" i="1"/>
  <c r="VET57" i="1"/>
  <c r="VES57" i="1"/>
  <c r="VER57" i="1"/>
  <c r="VEQ57" i="1"/>
  <c r="VEP57" i="1"/>
  <c r="VEO57" i="1"/>
  <c r="VEN57" i="1"/>
  <c r="VEM57" i="1"/>
  <c r="VEL57" i="1"/>
  <c r="VEK57" i="1"/>
  <c r="VEJ57" i="1"/>
  <c r="VEI57" i="1"/>
  <c r="VEH57" i="1"/>
  <c r="VEG57" i="1"/>
  <c r="VEF57" i="1"/>
  <c r="VEE57" i="1"/>
  <c r="VED57" i="1"/>
  <c r="VEC57" i="1"/>
  <c r="VEB57" i="1"/>
  <c r="VEA57" i="1"/>
  <c r="VDZ57" i="1"/>
  <c r="VDY57" i="1"/>
  <c r="VDX57" i="1"/>
  <c r="VDW57" i="1"/>
  <c r="VDV57" i="1"/>
  <c r="VDU57" i="1"/>
  <c r="VDT57" i="1"/>
  <c r="VDS57" i="1"/>
  <c r="VDR57" i="1"/>
  <c r="VDQ57" i="1"/>
  <c r="VDP57" i="1"/>
  <c r="VDO57" i="1"/>
  <c r="VDN57" i="1"/>
  <c r="VDM57" i="1"/>
  <c r="VDL57" i="1"/>
  <c r="VDK57" i="1"/>
  <c r="VDJ57" i="1"/>
  <c r="VDI57" i="1"/>
  <c r="VDH57" i="1"/>
  <c r="VDG57" i="1"/>
  <c r="VDF57" i="1"/>
  <c r="VDE57" i="1"/>
  <c r="VDD57" i="1"/>
  <c r="VDC57" i="1"/>
  <c r="VDB57" i="1"/>
  <c r="VDA57" i="1"/>
  <c r="VCZ57" i="1"/>
  <c r="VCY57" i="1"/>
  <c r="VCX57" i="1"/>
  <c r="VCW57" i="1"/>
  <c r="VCV57" i="1"/>
  <c r="VCU57" i="1"/>
  <c r="VCT57" i="1"/>
  <c r="VCS57" i="1"/>
  <c r="VCR57" i="1"/>
  <c r="VCQ57" i="1"/>
  <c r="VCP57" i="1"/>
  <c r="VCO57" i="1"/>
  <c r="VCN57" i="1"/>
  <c r="VCM57" i="1"/>
  <c r="VCL57" i="1"/>
  <c r="VCK57" i="1"/>
  <c r="VCJ57" i="1"/>
  <c r="VCI57" i="1"/>
  <c r="VCH57" i="1"/>
  <c r="VCG57" i="1"/>
  <c r="VCF57" i="1"/>
  <c r="VCE57" i="1"/>
  <c r="VCD57" i="1"/>
  <c r="VCC57" i="1"/>
  <c r="VCB57" i="1"/>
  <c r="VCA57" i="1"/>
  <c r="VBZ57" i="1"/>
  <c r="VBY57" i="1"/>
  <c r="VBX57" i="1"/>
  <c r="VBW57" i="1"/>
  <c r="VBV57" i="1"/>
  <c r="VBU57" i="1"/>
  <c r="VBT57" i="1"/>
  <c r="VBS57" i="1"/>
  <c r="VBR57" i="1"/>
  <c r="VBQ57" i="1"/>
  <c r="VBP57" i="1"/>
  <c r="VBO57" i="1"/>
  <c r="VBN57" i="1"/>
  <c r="VBM57" i="1"/>
  <c r="VBL57" i="1"/>
  <c r="VBK57" i="1"/>
  <c r="VBJ57" i="1"/>
  <c r="VBI57" i="1"/>
  <c r="VBH57" i="1"/>
  <c r="VBG57" i="1"/>
  <c r="VBF57" i="1"/>
  <c r="VBE57" i="1"/>
  <c r="VBD57" i="1"/>
  <c r="VBC57" i="1"/>
  <c r="VBB57" i="1"/>
  <c r="VBA57" i="1"/>
  <c r="VAZ57" i="1"/>
  <c r="VAY57" i="1"/>
  <c r="VAX57" i="1"/>
  <c r="VAW57" i="1"/>
  <c r="VAV57" i="1"/>
  <c r="VAU57" i="1"/>
  <c r="VAT57" i="1"/>
  <c r="VAS57" i="1"/>
  <c r="VAR57" i="1"/>
  <c r="VAQ57" i="1"/>
  <c r="VAP57" i="1"/>
  <c r="VAO57" i="1"/>
  <c r="VAN57" i="1"/>
  <c r="VAM57" i="1"/>
  <c r="VAL57" i="1"/>
  <c r="VAK57" i="1"/>
  <c r="VAJ57" i="1"/>
  <c r="VAI57" i="1"/>
  <c r="VAH57" i="1"/>
  <c r="VAG57" i="1"/>
  <c r="VAF57" i="1"/>
  <c r="VAE57" i="1"/>
  <c r="VAD57" i="1"/>
  <c r="VAC57" i="1"/>
  <c r="VAB57" i="1"/>
  <c r="VAA57" i="1"/>
  <c r="UZZ57" i="1"/>
  <c r="UZY57" i="1"/>
  <c r="UZX57" i="1"/>
  <c r="UZW57" i="1"/>
  <c r="UZV57" i="1"/>
  <c r="UZU57" i="1"/>
  <c r="UZT57" i="1"/>
  <c r="UZS57" i="1"/>
  <c r="UZR57" i="1"/>
  <c r="UZQ57" i="1"/>
  <c r="UZP57" i="1"/>
  <c r="UZO57" i="1"/>
  <c r="UZN57" i="1"/>
  <c r="UZM57" i="1"/>
  <c r="UZL57" i="1"/>
  <c r="UZK57" i="1"/>
  <c r="UZJ57" i="1"/>
  <c r="UZI57" i="1"/>
  <c r="UZH57" i="1"/>
  <c r="UZG57" i="1"/>
  <c r="UZF57" i="1"/>
  <c r="UZE57" i="1"/>
  <c r="UZD57" i="1"/>
  <c r="UZC57" i="1"/>
  <c r="UZB57" i="1"/>
  <c r="UZA57" i="1"/>
  <c r="UYZ57" i="1"/>
  <c r="UYY57" i="1"/>
  <c r="UYX57" i="1"/>
  <c r="UYW57" i="1"/>
  <c r="UYV57" i="1"/>
  <c r="UYU57" i="1"/>
  <c r="UYT57" i="1"/>
  <c r="UYS57" i="1"/>
  <c r="UYR57" i="1"/>
  <c r="UYQ57" i="1"/>
  <c r="UYP57" i="1"/>
  <c r="UYO57" i="1"/>
  <c r="UYN57" i="1"/>
  <c r="UYM57" i="1"/>
  <c r="UYL57" i="1"/>
  <c r="UYK57" i="1"/>
  <c r="UYJ57" i="1"/>
  <c r="UYI57" i="1"/>
  <c r="UYH57" i="1"/>
  <c r="UYG57" i="1"/>
  <c r="UYF57" i="1"/>
  <c r="UYE57" i="1"/>
  <c r="UYD57" i="1"/>
  <c r="UYC57" i="1"/>
  <c r="UYB57" i="1"/>
  <c r="UYA57" i="1"/>
  <c r="UXZ57" i="1"/>
  <c r="UXY57" i="1"/>
  <c r="UXX57" i="1"/>
  <c r="UXW57" i="1"/>
  <c r="UXV57" i="1"/>
  <c r="UXU57" i="1"/>
  <c r="UXT57" i="1"/>
  <c r="UXS57" i="1"/>
  <c r="UXR57" i="1"/>
  <c r="UXQ57" i="1"/>
  <c r="UXP57" i="1"/>
  <c r="UXO57" i="1"/>
  <c r="UXN57" i="1"/>
  <c r="UXM57" i="1"/>
  <c r="UXL57" i="1"/>
  <c r="UXK57" i="1"/>
  <c r="UXJ57" i="1"/>
  <c r="UXI57" i="1"/>
  <c r="UXH57" i="1"/>
  <c r="UXG57" i="1"/>
  <c r="UXF57" i="1"/>
  <c r="UXE57" i="1"/>
  <c r="UXD57" i="1"/>
  <c r="UXC57" i="1"/>
  <c r="UXB57" i="1"/>
  <c r="UXA57" i="1"/>
  <c r="UWZ57" i="1"/>
  <c r="UWY57" i="1"/>
  <c r="UWX57" i="1"/>
  <c r="UWW57" i="1"/>
  <c r="UWV57" i="1"/>
  <c r="UWU57" i="1"/>
  <c r="UWT57" i="1"/>
  <c r="UWS57" i="1"/>
  <c r="UWR57" i="1"/>
  <c r="UWQ57" i="1"/>
  <c r="UWP57" i="1"/>
  <c r="UWO57" i="1"/>
  <c r="UWN57" i="1"/>
  <c r="UWM57" i="1"/>
  <c r="UWL57" i="1"/>
  <c r="UWK57" i="1"/>
  <c r="UWJ57" i="1"/>
  <c r="UWI57" i="1"/>
  <c r="UWH57" i="1"/>
  <c r="UWG57" i="1"/>
  <c r="UWF57" i="1"/>
  <c r="UWE57" i="1"/>
  <c r="UWD57" i="1"/>
  <c r="UWC57" i="1"/>
  <c r="UWB57" i="1"/>
  <c r="UWA57" i="1"/>
  <c r="UVZ57" i="1"/>
  <c r="UVY57" i="1"/>
  <c r="UVX57" i="1"/>
  <c r="UVW57" i="1"/>
  <c r="UVV57" i="1"/>
  <c r="UVU57" i="1"/>
  <c r="UVT57" i="1"/>
  <c r="UVS57" i="1"/>
  <c r="UVR57" i="1"/>
  <c r="UVQ57" i="1"/>
  <c r="UVP57" i="1"/>
  <c r="UVO57" i="1"/>
  <c r="UVN57" i="1"/>
  <c r="UVM57" i="1"/>
  <c r="UVL57" i="1"/>
  <c r="UVK57" i="1"/>
  <c r="UVJ57" i="1"/>
  <c r="UVI57" i="1"/>
  <c r="UVH57" i="1"/>
  <c r="UVG57" i="1"/>
  <c r="UVF57" i="1"/>
  <c r="UVE57" i="1"/>
  <c r="UVD57" i="1"/>
  <c r="UVC57" i="1"/>
  <c r="UVB57" i="1"/>
  <c r="UVA57" i="1"/>
  <c r="UUZ57" i="1"/>
  <c r="UUY57" i="1"/>
  <c r="UUX57" i="1"/>
  <c r="UUW57" i="1"/>
  <c r="UUV57" i="1"/>
  <c r="UUU57" i="1"/>
  <c r="UUT57" i="1"/>
  <c r="UUS57" i="1"/>
  <c r="UUR57" i="1"/>
  <c r="UUQ57" i="1"/>
  <c r="UUP57" i="1"/>
  <c r="UUO57" i="1"/>
  <c r="UUN57" i="1"/>
  <c r="UUM57" i="1"/>
  <c r="UUL57" i="1"/>
  <c r="UUK57" i="1"/>
  <c r="UUJ57" i="1"/>
  <c r="UUI57" i="1"/>
  <c r="UUH57" i="1"/>
  <c r="UUG57" i="1"/>
  <c r="UUF57" i="1"/>
  <c r="UUE57" i="1"/>
  <c r="UUD57" i="1"/>
  <c r="UUC57" i="1"/>
  <c r="UUB57" i="1"/>
  <c r="UUA57" i="1"/>
  <c r="UTZ57" i="1"/>
  <c r="UTY57" i="1"/>
  <c r="UTX57" i="1"/>
  <c r="UTW57" i="1"/>
  <c r="UTV57" i="1"/>
  <c r="UTU57" i="1"/>
  <c r="UTT57" i="1"/>
  <c r="UTS57" i="1"/>
  <c r="UTR57" i="1"/>
  <c r="UTQ57" i="1"/>
  <c r="UTP57" i="1"/>
  <c r="UTO57" i="1"/>
  <c r="UTN57" i="1"/>
  <c r="UTM57" i="1"/>
  <c r="UTL57" i="1"/>
  <c r="UTK57" i="1"/>
  <c r="UTJ57" i="1"/>
  <c r="UTI57" i="1"/>
  <c r="UTH57" i="1"/>
  <c r="UTG57" i="1"/>
  <c r="UTF57" i="1"/>
  <c r="UTE57" i="1"/>
  <c r="UTD57" i="1"/>
  <c r="UTC57" i="1"/>
  <c r="UTB57" i="1"/>
  <c r="UTA57" i="1"/>
  <c r="USZ57" i="1"/>
  <c r="USY57" i="1"/>
  <c r="USX57" i="1"/>
  <c r="USW57" i="1"/>
  <c r="USV57" i="1"/>
  <c r="USU57" i="1"/>
  <c r="UST57" i="1"/>
  <c r="USS57" i="1"/>
  <c r="USR57" i="1"/>
  <c r="USQ57" i="1"/>
  <c r="USP57" i="1"/>
  <c r="USO57" i="1"/>
  <c r="USN57" i="1"/>
  <c r="USM57" i="1"/>
  <c r="USL57" i="1"/>
  <c r="USK57" i="1"/>
  <c r="USJ57" i="1"/>
  <c r="USI57" i="1"/>
  <c r="USH57" i="1"/>
  <c r="USG57" i="1"/>
  <c r="USF57" i="1"/>
  <c r="USE57" i="1"/>
  <c r="USD57" i="1"/>
  <c r="USC57" i="1"/>
  <c r="USB57" i="1"/>
  <c r="USA57" i="1"/>
  <c r="URZ57" i="1"/>
  <c r="URY57" i="1"/>
  <c r="URX57" i="1"/>
  <c r="URW57" i="1"/>
  <c r="URV57" i="1"/>
  <c r="URU57" i="1"/>
  <c r="URT57" i="1"/>
  <c r="URS57" i="1"/>
  <c r="URR57" i="1"/>
  <c r="URQ57" i="1"/>
  <c r="URP57" i="1"/>
  <c r="URO57" i="1"/>
  <c r="URN57" i="1"/>
  <c r="URM57" i="1"/>
  <c r="URL57" i="1"/>
  <c r="URK57" i="1"/>
  <c r="URJ57" i="1"/>
  <c r="URI57" i="1"/>
  <c r="URH57" i="1"/>
  <c r="URG57" i="1"/>
  <c r="URF57" i="1"/>
  <c r="URE57" i="1"/>
  <c r="URD57" i="1"/>
  <c r="URC57" i="1"/>
  <c r="URB57" i="1"/>
  <c r="URA57" i="1"/>
  <c r="UQZ57" i="1"/>
  <c r="UQY57" i="1"/>
  <c r="UQX57" i="1"/>
  <c r="UQW57" i="1"/>
  <c r="UQV57" i="1"/>
  <c r="UQU57" i="1"/>
  <c r="UQT57" i="1"/>
  <c r="UQS57" i="1"/>
  <c r="UQR57" i="1"/>
  <c r="UQQ57" i="1"/>
  <c r="UQP57" i="1"/>
  <c r="UQO57" i="1"/>
  <c r="UQN57" i="1"/>
  <c r="UQM57" i="1"/>
  <c r="UQL57" i="1"/>
  <c r="UQK57" i="1"/>
  <c r="UQJ57" i="1"/>
  <c r="UQI57" i="1"/>
  <c r="UQH57" i="1"/>
  <c r="UQG57" i="1"/>
  <c r="UQF57" i="1"/>
  <c r="UQE57" i="1"/>
  <c r="UQD57" i="1"/>
  <c r="UQC57" i="1"/>
  <c r="UQB57" i="1"/>
  <c r="UQA57" i="1"/>
  <c r="UPZ57" i="1"/>
  <c r="UPY57" i="1"/>
  <c r="UPX57" i="1"/>
  <c r="UPW57" i="1"/>
  <c r="UPV57" i="1"/>
  <c r="UPU57" i="1"/>
  <c r="UPT57" i="1"/>
  <c r="UPS57" i="1"/>
  <c r="UPR57" i="1"/>
  <c r="UPQ57" i="1"/>
  <c r="UPP57" i="1"/>
  <c r="UPO57" i="1"/>
  <c r="UPN57" i="1"/>
  <c r="UPM57" i="1"/>
  <c r="UPL57" i="1"/>
  <c r="UPK57" i="1"/>
  <c r="UPJ57" i="1"/>
  <c r="UPI57" i="1"/>
  <c r="UPH57" i="1"/>
  <c r="UPG57" i="1"/>
  <c r="UPF57" i="1"/>
  <c r="UPE57" i="1"/>
  <c r="UPD57" i="1"/>
  <c r="UPC57" i="1"/>
  <c r="UPB57" i="1"/>
  <c r="UPA57" i="1"/>
  <c r="UOZ57" i="1"/>
  <c r="UOY57" i="1"/>
  <c r="UOX57" i="1"/>
  <c r="UOW57" i="1"/>
  <c r="UOV57" i="1"/>
  <c r="UOU57" i="1"/>
  <c r="UOT57" i="1"/>
  <c r="UOS57" i="1"/>
  <c r="UOR57" i="1"/>
  <c r="UOQ57" i="1"/>
  <c r="UOP57" i="1"/>
  <c r="UOO57" i="1"/>
  <c r="UON57" i="1"/>
  <c r="UOM57" i="1"/>
  <c r="UOL57" i="1"/>
  <c r="UOK57" i="1"/>
  <c r="UOJ57" i="1"/>
  <c r="UOI57" i="1"/>
  <c r="UOH57" i="1"/>
  <c r="UOG57" i="1"/>
  <c r="UOF57" i="1"/>
  <c r="UOE57" i="1"/>
  <c r="UOD57" i="1"/>
  <c r="UOC57" i="1"/>
  <c r="UOB57" i="1"/>
  <c r="UOA57" i="1"/>
  <c r="UNZ57" i="1"/>
  <c r="UNY57" i="1"/>
  <c r="UNX57" i="1"/>
  <c r="UNW57" i="1"/>
  <c r="UNV57" i="1"/>
  <c r="UNU57" i="1"/>
  <c r="UNT57" i="1"/>
  <c r="UNS57" i="1"/>
  <c r="UNR57" i="1"/>
  <c r="UNQ57" i="1"/>
  <c r="UNP57" i="1"/>
  <c r="UNO57" i="1"/>
  <c r="UNN57" i="1"/>
  <c r="UNM57" i="1"/>
  <c r="UNL57" i="1"/>
  <c r="UNK57" i="1"/>
  <c r="UNJ57" i="1"/>
  <c r="UNI57" i="1"/>
  <c r="UNH57" i="1"/>
  <c r="UNG57" i="1"/>
  <c r="UNF57" i="1"/>
  <c r="UNE57" i="1"/>
  <c r="UND57" i="1"/>
  <c r="UNC57" i="1"/>
  <c r="UNB57" i="1"/>
  <c r="UNA57" i="1"/>
  <c r="UMZ57" i="1"/>
  <c r="UMY57" i="1"/>
  <c r="UMX57" i="1"/>
  <c r="UMW57" i="1"/>
  <c r="UMV57" i="1"/>
  <c r="UMU57" i="1"/>
  <c r="UMT57" i="1"/>
  <c r="UMS57" i="1"/>
  <c r="UMR57" i="1"/>
  <c r="UMQ57" i="1"/>
  <c r="UMP57" i="1"/>
  <c r="UMO57" i="1"/>
  <c r="UMN57" i="1"/>
  <c r="UMM57" i="1"/>
  <c r="UML57" i="1"/>
  <c r="UMK57" i="1"/>
  <c r="UMJ57" i="1"/>
  <c r="UMI57" i="1"/>
  <c r="UMH57" i="1"/>
  <c r="UMG57" i="1"/>
  <c r="UMF57" i="1"/>
  <c r="UME57" i="1"/>
  <c r="UMD57" i="1"/>
  <c r="UMC57" i="1"/>
  <c r="UMB57" i="1"/>
  <c r="UMA57" i="1"/>
  <c r="ULZ57" i="1"/>
  <c r="ULY57" i="1"/>
  <c r="ULX57" i="1"/>
  <c r="ULW57" i="1"/>
  <c r="ULV57" i="1"/>
  <c r="ULU57" i="1"/>
  <c r="ULT57" i="1"/>
  <c r="ULS57" i="1"/>
  <c r="ULR57" i="1"/>
  <c r="ULQ57" i="1"/>
  <c r="ULP57" i="1"/>
  <c r="ULO57" i="1"/>
  <c r="ULN57" i="1"/>
  <c r="ULM57" i="1"/>
  <c r="ULL57" i="1"/>
  <c r="ULK57" i="1"/>
  <c r="ULJ57" i="1"/>
  <c r="ULI57" i="1"/>
  <c r="ULH57" i="1"/>
  <c r="ULG57" i="1"/>
  <c r="ULF57" i="1"/>
  <c r="ULE57" i="1"/>
  <c r="ULD57" i="1"/>
  <c r="ULC57" i="1"/>
  <c r="ULB57" i="1"/>
  <c r="ULA57" i="1"/>
  <c r="UKZ57" i="1"/>
  <c r="UKY57" i="1"/>
  <c r="UKX57" i="1"/>
  <c r="UKW57" i="1"/>
  <c r="UKV57" i="1"/>
  <c r="UKU57" i="1"/>
  <c r="UKT57" i="1"/>
  <c r="UKS57" i="1"/>
  <c r="UKR57" i="1"/>
  <c r="UKQ57" i="1"/>
  <c r="UKP57" i="1"/>
  <c r="UKO57" i="1"/>
  <c r="UKN57" i="1"/>
  <c r="UKM57" i="1"/>
  <c r="UKL57" i="1"/>
  <c r="UKK57" i="1"/>
  <c r="UKJ57" i="1"/>
  <c r="UKI57" i="1"/>
  <c r="UKH57" i="1"/>
  <c r="UKG57" i="1"/>
  <c r="UKF57" i="1"/>
  <c r="UKE57" i="1"/>
  <c r="UKD57" i="1"/>
  <c r="UKC57" i="1"/>
  <c r="UKB57" i="1"/>
  <c r="UKA57" i="1"/>
  <c r="UJZ57" i="1"/>
  <c r="UJY57" i="1"/>
  <c r="UJX57" i="1"/>
  <c r="UJW57" i="1"/>
  <c r="UJV57" i="1"/>
  <c r="UJU57" i="1"/>
  <c r="UJT57" i="1"/>
  <c r="UJS57" i="1"/>
  <c r="UJR57" i="1"/>
  <c r="UJQ57" i="1"/>
  <c r="UJP57" i="1"/>
  <c r="UJO57" i="1"/>
  <c r="UJN57" i="1"/>
  <c r="UJM57" i="1"/>
  <c r="UJL57" i="1"/>
  <c r="UJK57" i="1"/>
  <c r="UJJ57" i="1"/>
  <c r="UJI57" i="1"/>
  <c r="UJH57" i="1"/>
  <c r="UJG57" i="1"/>
  <c r="UJF57" i="1"/>
  <c r="UJE57" i="1"/>
  <c r="UJD57" i="1"/>
  <c r="UJC57" i="1"/>
  <c r="UJB57" i="1"/>
  <c r="UJA57" i="1"/>
  <c r="UIZ57" i="1"/>
  <c r="UIY57" i="1"/>
  <c r="UIX57" i="1"/>
  <c r="UIW57" i="1"/>
  <c r="UIV57" i="1"/>
  <c r="UIU57" i="1"/>
  <c r="UIT57" i="1"/>
  <c r="UIS57" i="1"/>
  <c r="UIR57" i="1"/>
  <c r="UIQ57" i="1"/>
  <c r="UIP57" i="1"/>
  <c r="UIO57" i="1"/>
  <c r="UIN57" i="1"/>
  <c r="UIM57" i="1"/>
  <c r="UIL57" i="1"/>
  <c r="UIK57" i="1"/>
  <c r="UIJ57" i="1"/>
  <c r="UII57" i="1"/>
  <c r="UIH57" i="1"/>
  <c r="UIG57" i="1"/>
  <c r="UIF57" i="1"/>
  <c r="UIE57" i="1"/>
  <c r="UID57" i="1"/>
  <c r="UIC57" i="1"/>
  <c r="UIB57" i="1"/>
  <c r="UIA57" i="1"/>
  <c r="UHZ57" i="1"/>
  <c r="UHY57" i="1"/>
  <c r="UHX57" i="1"/>
  <c r="UHW57" i="1"/>
  <c r="UHV57" i="1"/>
  <c r="UHU57" i="1"/>
  <c r="UHT57" i="1"/>
  <c r="UHS57" i="1"/>
  <c r="UHR57" i="1"/>
  <c r="UHQ57" i="1"/>
  <c r="UHP57" i="1"/>
  <c r="UHO57" i="1"/>
  <c r="UHN57" i="1"/>
  <c r="UHM57" i="1"/>
  <c r="UHL57" i="1"/>
  <c r="UHK57" i="1"/>
  <c r="UHJ57" i="1"/>
  <c r="UHI57" i="1"/>
  <c r="UHH57" i="1"/>
  <c r="UHG57" i="1"/>
  <c r="UHF57" i="1"/>
  <c r="UHE57" i="1"/>
  <c r="UHD57" i="1"/>
  <c r="UHC57" i="1"/>
  <c r="UHB57" i="1"/>
  <c r="UHA57" i="1"/>
  <c r="UGZ57" i="1"/>
  <c r="UGY57" i="1"/>
  <c r="UGX57" i="1"/>
  <c r="UGW57" i="1"/>
  <c r="UGV57" i="1"/>
  <c r="UGU57" i="1"/>
  <c r="UGT57" i="1"/>
  <c r="UGS57" i="1"/>
  <c r="UGR57" i="1"/>
  <c r="UGQ57" i="1"/>
  <c r="UGP57" i="1"/>
  <c r="UGO57" i="1"/>
  <c r="UGN57" i="1"/>
  <c r="UGM57" i="1"/>
  <c r="UGL57" i="1"/>
  <c r="UGK57" i="1"/>
  <c r="UGJ57" i="1"/>
  <c r="UGI57" i="1"/>
  <c r="UGH57" i="1"/>
  <c r="UGG57" i="1"/>
  <c r="UGF57" i="1"/>
  <c r="UGE57" i="1"/>
  <c r="UGD57" i="1"/>
  <c r="UGC57" i="1"/>
  <c r="UGB57" i="1"/>
  <c r="UGA57" i="1"/>
  <c r="UFZ57" i="1"/>
  <c r="UFY57" i="1"/>
  <c r="UFX57" i="1"/>
  <c r="UFW57" i="1"/>
  <c r="UFV57" i="1"/>
  <c r="UFU57" i="1"/>
  <c r="UFT57" i="1"/>
  <c r="UFS57" i="1"/>
  <c r="UFR57" i="1"/>
  <c r="UFQ57" i="1"/>
  <c r="UFP57" i="1"/>
  <c r="UFO57" i="1"/>
  <c r="UFN57" i="1"/>
  <c r="UFM57" i="1"/>
  <c r="UFL57" i="1"/>
  <c r="UFK57" i="1"/>
  <c r="UFJ57" i="1"/>
  <c r="UFI57" i="1"/>
  <c r="UFH57" i="1"/>
  <c r="UFG57" i="1"/>
  <c r="UFF57" i="1"/>
  <c r="UFE57" i="1"/>
  <c r="UFD57" i="1"/>
  <c r="UFC57" i="1"/>
  <c r="UFB57" i="1"/>
  <c r="UFA57" i="1"/>
  <c r="UEZ57" i="1"/>
  <c r="UEY57" i="1"/>
  <c r="UEX57" i="1"/>
  <c r="UEW57" i="1"/>
  <c r="UEV57" i="1"/>
  <c r="UEU57" i="1"/>
  <c r="UET57" i="1"/>
  <c r="UES57" i="1"/>
  <c r="UER57" i="1"/>
  <c r="UEQ57" i="1"/>
  <c r="UEP57" i="1"/>
  <c r="UEO57" i="1"/>
  <c r="UEN57" i="1"/>
  <c r="UEM57" i="1"/>
  <c r="UEL57" i="1"/>
  <c r="UEK57" i="1"/>
  <c r="UEJ57" i="1"/>
  <c r="UEI57" i="1"/>
  <c r="UEH57" i="1"/>
  <c r="UEG57" i="1"/>
  <c r="UEF57" i="1"/>
  <c r="UEE57" i="1"/>
  <c r="UED57" i="1"/>
  <c r="UEC57" i="1"/>
  <c r="UEB57" i="1"/>
  <c r="UEA57" i="1"/>
  <c r="UDZ57" i="1"/>
  <c r="UDY57" i="1"/>
  <c r="UDX57" i="1"/>
  <c r="UDW57" i="1"/>
  <c r="UDV57" i="1"/>
  <c r="UDU57" i="1"/>
  <c r="UDT57" i="1"/>
  <c r="UDS57" i="1"/>
  <c r="UDR57" i="1"/>
  <c r="UDQ57" i="1"/>
  <c r="UDP57" i="1"/>
  <c r="UDO57" i="1"/>
  <c r="UDN57" i="1"/>
  <c r="UDM57" i="1"/>
  <c r="UDL57" i="1"/>
  <c r="UDK57" i="1"/>
  <c r="UDJ57" i="1"/>
  <c r="UDI57" i="1"/>
  <c r="UDH57" i="1"/>
  <c r="UDG57" i="1"/>
  <c r="UDF57" i="1"/>
  <c r="UDE57" i="1"/>
  <c r="UDD57" i="1"/>
  <c r="UDC57" i="1"/>
  <c r="UDB57" i="1"/>
  <c r="UDA57" i="1"/>
  <c r="UCZ57" i="1"/>
  <c r="UCY57" i="1"/>
  <c r="UCX57" i="1"/>
  <c r="UCW57" i="1"/>
  <c r="UCV57" i="1"/>
  <c r="UCU57" i="1"/>
  <c r="UCT57" i="1"/>
  <c r="UCS57" i="1"/>
  <c r="UCR57" i="1"/>
  <c r="UCQ57" i="1"/>
  <c r="UCP57" i="1"/>
  <c r="UCO57" i="1"/>
  <c r="UCN57" i="1"/>
  <c r="UCM57" i="1"/>
  <c r="UCL57" i="1"/>
  <c r="UCK57" i="1"/>
  <c r="UCJ57" i="1"/>
  <c r="UCI57" i="1"/>
  <c r="UCH57" i="1"/>
  <c r="UCG57" i="1"/>
  <c r="UCF57" i="1"/>
  <c r="UCE57" i="1"/>
  <c r="UCD57" i="1"/>
  <c r="UCC57" i="1"/>
  <c r="UCB57" i="1"/>
  <c r="UCA57" i="1"/>
  <c r="UBZ57" i="1"/>
  <c r="UBY57" i="1"/>
  <c r="UBX57" i="1"/>
  <c r="UBW57" i="1"/>
  <c r="UBV57" i="1"/>
  <c r="UBU57" i="1"/>
  <c r="UBT57" i="1"/>
  <c r="UBS57" i="1"/>
  <c r="UBR57" i="1"/>
  <c r="UBQ57" i="1"/>
  <c r="UBP57" i="1"/>
  <c r="UBO57" i="1"/>
  <c r="UBN57" i="1"/>
  <c r="UBM57" i="1"/>
  <c r="UBL57" i="1"/>
  <c r="UBK57" i="1"/>
  <c r="UBJ57" i="1"/>
  <c r="UBI57" i="1"/>
  <c r="UBH57" i="1"/>
  <c r="UBG57" i="1"/>
  <c r="UBF57" i="1"/>
  <c r="UBE57" i="1"/>
  <c r="UBD57" i="1"/>
  <c r="UBC57" i="1"/>
  <c r="UBB57" i="1"/>
  <c r="UBA57" i="1"/>
  <c r="UAZ57" i="1"/>
  <c r="UAY57" i="1"/>
  <c r="UAX57" i="1"/>
  <c r="UAW57" i="1"/>
  <c r="UAV57" i="1"/>
  <c r="UAU57" i="1"/>
  <c r="UAT57" i="1"/>
  <c r="UAS57" i="1"/>
  <c r="UAR57" i="1"/>
  <c r="UAQ57" i="1"/>
  <c r="UAP57" i="1"/>
  <c r="UAO57" i="1"/>
  <c r="UAN57" i="1"/>
  <c r="UAM57" i="1"/>
  <c r="UAL57" i="1"/>
  <c r="UAK57" i="1"/>
  <c r="UAJ57" i="1"/>
  <c r="UAI57" i="1"/>
  <c r="UAH57" i="1"/>
  <c r="UAG57" i="1"/>
  <c r="UAF57" i="1"/>
  <c r="UAE57" i="1"/>
  <c r="UAD57" i="1"/>
  <c r="UAC57" i="1"/>
  <c r="UAB57" i="1"/>
  <c r="UAA57" i="1"/>
  <c r="TZZ57" i="1"/>
  <c r="TZY57" i="1"/>
  <c r="TZX57" i="1"/>
  <c r="TZW57" i="1"/>
  <c r="TZV57" i="1"/>
  <c r="TZU57" i="1"/>
  <c r="TZT57" i="1"/>
  <c r="TZS57" i="1"/>
  <c r="TZR57" i="1"/>
  <c r="TZQ57" i="1"/>
  <c r="TZP57" i="1"/>
  <c r="TZO57" i="1"/>
  <c r="TZN57" i="1"/>
  <c r="TZM57" i="1"/>
  <c r="TZL57" i="1"/>
  <c r="TZK57" i="1"/>
  <c r="TZJ57" i="1"/>
  <c r="TZI57" i="1"/>
  <c r="TZH57" i="1"/>
  <c r="TZG57" i="1"/>
  <c r="TZF57" i="1"/>
  <c r="TZE57" i="1"/>
  <c r="TZD57" i="1"/>
  <c r="TZC57" i="1"/>
  <c r="TZB57" i="1"/>
  <c r="TZA57" i="1"/>
  <c r="TYZ57" i="1"/>
  <c r="TYY57" i="1"/>
  <c r="TYX57" i="1"/>
  <c r="TYW57" i="1"/>
  <c r="TYV57" i="1"/>
  <c r="TYU57" i="1"/>
  <c r="TYT57" i="1"/>
  <c r="TYS57" i="1"/>
  <c r="TYR57" i="1"/>
  <c r="TYQ57" i="1"/>
  <c r="TYP57" i="1"/>
  <c r="TYO57" i="1"/>
  <c r="TYN57" i="1"/>
  <c r="TYM57" i="1"/>
  <c r="TYL57" i="1"/>
  <c r="TYK57" i="1"/>
  <c r="TYJ57" i="1"/>
  <c r="TYI57" i="1"/>
  <c r="TYH57" i="1"/>
  <c r="TYG57" i="1"/>
  <c r="TYF57" i="1"/>
  <c r="TYE57" i="1"/>
  <c r="TYD57" i="1"/>
  <c r="TYC57" i="1"/>
  <c r="TYB57" i="1"/>
  <c r="TYA57" i="1"/>
  <c r="TXZ57" i="1"/>
  <c r="TXY57" i="1"/>
  <c r="TXX57" i="1"/>
  <c r="TXW57" i="1"/>
  <c r="TXV57" i="1"/>
  <c r="TXU57" i="1"/>
  <c r="TXT57" i="1"/>
  <c r="TXS57" i="1"/>
  <c r="TXR57" i="1"/>
  <c r="TXQ57" i="1"/>
  <c r="TXP57" i="1"/>
  <c r="TXO57" i="1"/>
  <c r="TXN57" i="1"/>
  <c r="TXM57" i="1"/>
  <c r="TXL57" i="1"/>
  <c r="TXK57" i="1"/>
  <c r="TXJ57" i="1"/>
  <c r="TXI57" i="1"/>
  <c r="TXH57" i="1"/>
  <c r="TXG57" i="1"/>
  <c r="TXF57" i="1"/>
  <c r="TXE57" i="1"/>
  <c r="TXD57" i="1"/>
  <c r="TXC57" i="1"/>
  <c r="TXB57" i="1"/>
  <c r="TXA57" i="1"/>
  <c r="TWZ57" i="1"/>
  <c r="TWY57" i="1"/>
  <c r="TWX57" i="1"/>
  <c r="TWW57" i="1"/>
  <c r="TWV57" i="1"/>
  <c r="TWU57" i="1"/>
  <c r="TWT57" i="1"/>
  <c r="TWS57" i="1"/>
  <c r="TWR57" i="1"/>
  <c r="TWQ57" i="1"/>
  <c r="TWP57" i="1"/>
  <c r="TWO57" i="1"/>
  <c r="TWN57" i="1"/>
  <c r="TWM57" i="1"/>
  <c r="TWL57" i="1"/>
  <c r="TWK57" i="1"/>
  <c r="TWJ57" i="1"/>
  <c r="TWI57" i="1"/>
  <c r="TWH57" i="1"/>
  <c r="TWG57" i="1"/>
  <c r="TWF57" i="1"/>
  <c r="TWE57" i="1"/>
  <c r="TWD57" i="1"/>
  <c r="TWC57" i="1"/>
  <c r="TWB57" i="1"/>
  <c r="TWA57" i="1"/>
  <c r="TVZ57" i="1"/>
  <c r="TVY57" i="1"/>
  <c r="TVX57" i="1"/>
  <c r="TVW57" i="1"/>
  <c r="TVV57" i="1"/>
  <c r="TVU57" i="1"/>
  <c r="TVT57" i="1"/>
  <c r="TVS57" i="1"/>
  <c r="TVR57" i="1"/>
  <c r="TVQ57" i="1"/>
  <c r="TVP57" i="1"/>
  <c r="TVO57" i="1"/>
  <c r="TVN57" i="1"/>
  <c r="TVM57" i="1"/>
  <c r="TVL57" i="1"/>
  <c r="TVK57" i="1"/>
  <c r="TVJ57" i="1"/>
  <c r="TVI57" i="1"/>
  <c r="TVH57" i="1"/>
  <c r="TVG57" i="1"/>
  <c r="TVF57" i="1"/>
  <c r="TVE57" i="1"/>
  <c r="TVD57" i="1"/>
  <c r="TVC57" i="1"/>
  <c r="TVB57" i="1"/>
  <c r="TVA57" i="1"/>
  <c r="TUZ57" i="1"/>
  <c r="TUY57" i="1"/>
  <c r="TUX57" i="1"/>
  <c r="TUW57" i="1"/>
  <c r="TUV57" i="1"/>
  <c r="TUU57" i="1"/>
  <c r="TUT57" i="1"/>
  <c r="TUS57" i="1"/>
  <c r="TUR57" i="1"/>
  <c r="TUQ57" i="1"/>
  <c r="TUP57" i="1"/>
  <c r="TUO57" i="1"/>
  <c r="TUN57" i="1"/>
  <c r="TUM57" i="1"/>
  <c r="TUL57" i="1"/>
  <c r="TUK57" i="1"/>
  <c r="TUJ57" i="1"/>
  <c r="TUI57" i="1"/>
  <c r="TUH57" i="1"/>
  <c r="TUG57" i="1"/>
  <c r="TUF57" i="1"/>
  <c r="TUE57" i="1"/>
  <c r="TUD57" i="1"/>
  <c r="TUC57" i="1"/>
  <c r="TUB57" i="1"/>
  <c r="TUA57" i="1"/>
  <c r="TTZ57" i="1"/>
  <c r="TTY57" i="1"/>
  <c r="TTX57" i="1"/>
  <c r="TTW57" i="1"/>
  <c r="TTV57" i="1"/>
  <c r="TTU57" i="1"/>
  <c r="TTT57" i="1"/>
  <c r="TTS57" i="1"/>
  <c r="TTR57" i="1"/>
  <c r="TTQ57" i="1"/>
  <c r="TTP57" i="1"/>
  <c r="TTO57" i="1"/>
  <c r="TTN57" i="1"/>
  <c r="TTM57" i="1"/>
  <c r="TTL57" i="1"/>
  <c r="TTK57" i="1"/>
  <c r="TTJ57" i="1"/>
  <c r="TTI57" i="1"/>
  <c r="TTH57" i="1"/>
  <c r="TTG57" i="1"/>
  <c r="TTF57" i="1"/>
  <c r="TTE57" i="1"/>
  <c r="TTD57" i="1"/>
  <c r="TTC57" i="1"/>
  <c r="TTB57" i="1"/>
  <c r="TTA57" i="1"/>
  <c r="TSZ57" i="1"/>
  <c r="TSY57" i="1"/>
  <c r="TSX57" i="1"/>
  <c r="TSW57" i="1"/>
  <c r="TSV57" i="1"/>
  <c r="TSU57" i="1"/>
  <c r="TST57" i="1"/>
  <c r="TSS57" i="1"/>
  <c r="TSR57" i="1"/>
  <c r="TSQ57" i="1"/>
  <c r="TSP57" i="1"/>
  <c r="TSO57" i="1"/>
  <c r="TSN57" i="1"/>
  <c r="TSM57" i="1"/>
  <c r="TSL57" i="1"/>
  <c r="TSK57" i="1"/>
  <c r="TSJ57" i="1"/>
  <c r="TSI57" i="1"/>
  <c r="TSH57" i="1"/>
  <c r="TSG57" i="1"/>
  <c r="TSF57" i="1"/>
  <c r="TSE57" i="1"/>
  <c r="TSD57" i="1"/>
  <c r="TSC57" i="1"/>
  <c r="TSB57" i="1"/>
  <c r="TSA57" i="1"/>
  <c r="TRZ57" i="1"/>
  <c r="TRY57" i="1"/>
  <c r="TRX57" i="1"/>
  <c r="TRW57" i="1"/>
  <c r="TRV57" i="1"/>
  <c r="TRU57" i="1"/>
  <c r="TRT57" i="1"/>
  <c r="TRS57" i="1"/>
  <c r="TRR57" i="1"/>
  <c r="TRQ57" i="1"/>
  <c r="TRP57" i="1"/>
  <c r="TRO57" i="1"/>
  <c r="TRN57" i="1"/>
  <c r="TRM57" i="1"/>
  <c r="TRL57" i="1"/>
  <c r="TRK57" i="1"/>
  <c r="TRJ57" i="1"/>
  <c r="TRI57" i="1"/>
  <c r="TRH57" i="1"/>
  <c r="TRG57" i="1"/>
  <c r="TRF57" i="1"/>
  <c r="TRE57" i="1"/>
  <c r="TRD57" i="1"/>
  <c r="TRC57" i="1"/>
  <c r="TRB57" i="1"/>
  <c r="TRA57" i="1"/>
  <c r="TQZ57" i="1"/>
  <c r="TQY57" i="1"/>
  <c r="TQX57" i="1"/>
  <c r="TQW57" i="1"/>
  <c r="TQV57" i="1"/>
  <c r="TQU57" i="1"/>
  <c r="TQT57" i="1"/>
  <c r="TQS57" i="1"/>
  <c r="TQR57" i="1"/>
  <c r="TQQ57" i="1"/>
  <c r="TQP57" i="1"/>
  <c r="TQO57" i="1"/>
  <c r="TQN57" i="1"/>
  <c r="TQM57" i="1"/>
  <c r="TQL57" i="1"/>
  <c r="TQK57" i="1"/>
  <c r="TQJ57" i="1"/>
  <c r="TQI57" i="1"/>
  <c r="TQH57" i="1"/>
  <c r="TQG57" i="1"/>
  <c r="TQF57" i="1"/>
  <c r="TQE57" i="1"/>
  <c r="TQD57" i="1"/>
  <c r="TQC57" i="1"/>
  <c r="TQB57" i="1"/>
  <c r="TQA57" i="1"/>
  <c r="TPZ57" i="1"/>
  <c r="TPY57" i="1"/>
  <c r="TPX57" i="1"/>
  <c r="TPW57" i="1"/>
  <c r="TPV57" i="1"/>
  <c r="TPU57" i="1"/>
  <c r="TPT57" i="1"/>
  <c r="TPS57" i="1"/>
  <c r="TPR57" i="1"/>
  <c r="TPQ57" i="1"/>
  <c r="TPP57" i="1"/>
  <c r="TPO57" i="1"/>
  <c r="TPN57" i="1"/>
  <c r="TPM57" i="1"/>
  <c r="TPL57" i="1"/>
  <c r="TPK57" i="1"/>
  <c r="TPJ57" i="1"/>
  <c r="TPI57" i="1"/>
  <c r="TPH57" i="1"/>
  <c r="TPG57" i="1"/>
  <c r="TPF57" i="1"/>
  <c r="TPE57" i="1"/>
  <c r="TPD57" i="1"/>
  <c r="TPC57" i="1"/>
  <c r="TPB57" i="1"/>
  <c r="TPA57" i="1"/>
  <c r="TOZ57" i="1"/>
  <c r="TOY57" i="1"/>
  <c r="TOX57" i="1"/>
  <c r="TOW57" i="1"/>
  <c r="TOV57" i="1"/>
  <c r="TOU57" i="1"/>
  <c r="TOT57" i="1"/>
  <c r="TOS57" i="1"/>
  <c r="TOR57" i="1"/>
  <c r="TOQ57" i="1"/>
  <c r="TOP57" i="1"/>
  <c r="TOO57" i="1"/>
  <c r="TON57" i="1"/>
  <c r="TOM57" i="1"/>
  <c r="TOL57" i="1"/>
  <c r="TOK57" i="1"/>
  <c r="TOJ57" i="1"/>
  <c r="TOI57" i="1"/>
  <c r="TOH57" i="1"/>
  <c r="TOG57" i="1"/>
  <c r="TOF57" i="1"/>
  <c r="TOE57" i="1"/>
  <c r="TOD57" i="1"/>
  <c r="TOC57" i="1"/>
  <c r="TOB57" i="1"/>
  <c r="TOA57" i="1"/>
  <c r="TNZ57" i="1"/>
  <c r="TNY57" i="1"/>
  <c r="TNX57" i="1"/>
  <c r="TNW57" i="1"/>
  <c r="TNV57" i="1"/>
  <c r="TNU57" i="1"/>
  <c r="TNT57" i="1"/>
  <c r="TNS57" i="1"/>
  <c r="TNR57" i="1"/>
  <c r="TNQ57" i="1"/>
  <c r="TNP57" i="1"/>
  <c r="TNO57" i="1"/>
  <c r="TNN57" i="1"/>
  <c r="TNM57" i="1"/>
  <c r="TNL57" i="1"/>
  <c r="TNK57" i="1"/>
  <c r="TNJ57" i="1"/>
  <c r="TNI57" i="1"/>
  <c r="TNH57" i="1"/>
  <c r="TNG57" i="1"/>
  <c r="TNF57" i="1"/>
  <c r="TNE57" i="1"/>
  <c r="TND57" i="1"/>
  <c r="TNC57" i="1"/>
  <c r="TNB57" i="1"/>
  <c r="TNA57" i="1"/>
  <c r="TMZ57" i="1"/>
  <c r="TMY57" i="1"/>
  <c r="TMX57" i="1"/>
  <c r="TMW57" i="1"/>
  <c r="TMV57" i="1"/>
  <c r="TMU57" i="1"/>
  <c r="TMT57" i="1"/>
  <c r="TMS57" i="1"/>
  <c r="TMR57" i="1"/>
  <c r="TMQ57" i="1"/>
  <c r="TMP57" i="1"/>
  <c r="TMO57" i="1"/>
  <c r="TMN57" i="1"/>
  <c r="TMM57" i="1"/>
  <c r="TML57" i="1"/>
  <c r="TMK57" i="1"/>
  <c r="TMJ57" i="1"/>
  <c r="TMI57" i="1"/>
  <c r="TMH57" i="1"/>
  <c r="TMG57" i="1"/>
  <c r="TMF57" i="1"/>
  <c r="TME57" i="1"/>
  <c r="TMD57" i="1"/>
  <c r="TMC57" i="1"/>
  <c r="TMB57" i="1"/>
  <c r="TMA57" i="1"/>
  <c r="TLZ57" i="1"/>
  <c r="TLY57" i="1"/>
  <c r="TLX57" i="1"/>
  <c r="TLW57" i="1"/>
  <c r="TLV57" i="1"/>
  <c r="TLU57" i="1"/>
  <c r="TLT57" i="1"/>
  <c r="TLS57" i="1"/>
  <c r="TLR57" i="1"/>
  <c r="TLQ57" i="1"/>
  <c r="TLP57" i="1"/>
  <c r="TLO57" i="1"/>
  <c r="TLN57" i="1"/>
  <c r="TLM57" i="1"/>
  <c r="TLL57" i="1"/>
  <c r="TLK57" i="1"/>
  <c r="TLJ57" i="1"/>
  <c r="TLI57" i="1"/>
  <c r="TLH57" i="1"/>
  <c r="TLG57" i="1"/>
  <c r="TLF57" i="1"/>
  <c r="TLE57" i="1"/>
  <c r="TLD57" i="1"/>
  <c r="TLC57" i="1"/>
  <c r="TLB57" i="1"/>
  <c r="TLA57" i="1"/>
  <c r="TKZ57" i="1"/>
  <c r="TKY57" i="1"/>
  <c r="TKX57" i="1"/>
  <c r="TKW57" i="1"/>
  <c r="TKV57" i="1"/>
  <c r="TKU57" i="1"/>
  <c r="TKT57" i="1"/>
  <c r="TKS57" i="1"/>
  <c r="TKR57" i="1"/>
  <c r="TKQ57" i="1"/>
  <c r="TKP57" i="1"/>
  <c r="TKO57" i="1"/>
  <c r="TKN57" i="1"/>
  <c r="TKM57" i="1"/>
  <c r="TKL57" i="1"/>
  <c r="TKK57" i="1"/>
  <c r="TKJ57" i="1"/>
  <c r="TKI57" i="1"/>
  <c r="TKH57" i="1"/>
  <c r="TKG57" i="1"/>
  <c r="TKF57" i="1"/>
  <c r="TKE57" i="1"/>
  <c r="TKD57" i="1"/>
  <c r="TKC57" i="1"/>
  <c r="TKB57" i="1"/>
  <c r="TKA57" i="1"/>
  <c r="TJZ57" i="1"/>
  <c r="TJY57" i="1"/>
  <c r="TJX57" i="1"/>
  <c r="TJW57" i="1"/>
  <c r="TJV57" i="1"/>
  <c r="TJU57" i="1"/>
  <c r="TJT57" i="1"/>
  <c r="TJS57" i="1"/>
  <c r="TJR57" i="1"/>
  <c r="TJQ57" i="1"/>
  <c r="TJP57" i="1"/>
  <c r="TJO57" i="1"/>
  <c r="TJN57" i="1"/>
  <c r="TJM57" i="1"/>
  <c r="TJL57" i="1"/>
  <c r="TJK57" i="1"/>
  <c r="TJJ57" i="1"/>
  <c r="TJI57" i="1"/>
  <c r="TJH57" i="1"/>
  <c r="TJG57" i="1"/>
  <c r="TJF57" i="1"/>
  <c r="TJE57" i="1"/>
  <c r="TJD57" i="1"/>
  <c r="TJC57" i="1"/>
  <c r="TJB57" i="1"/>
  <c r="TJA57" i="1"/>
  <c r="TIZ57" i="1"/>
  <c r="TIY57" i="1"/>
  <c r="TIX57" i="1"/>
  <c r="TIW57" i="1"/>
  <c r="TIV57" i="1"/>
  <c r="TIU57" i="1"/>
  <c r="TIT57" i="1"/>
  <c r="TIS57" i="1"/>
  <c r="TIR57" i="1"/>
  <c r="TIQ57" i="1"/>
  <c r="TIP57" i="1"/>
  <c r="TIO57" i="1"/>
  <c r="TIN57" i="1"/>
  <c r="TIM57" i="1"/>
  <c r="TIL57" i="1"/>
  <c r="TIK57" i="1"/>
  <c r="TIJ57" i="1"/>
  <c r="TII57" i="1"/>
  <c r="TIH57" i="1"/>
  <c r="TIG57" i="1"/>
  <c r="TIF57" i="1"/>
  <c r="TIE57" i="1"/>
  <c r="TID57" i="1"/>
  <c r="TIC57" i="1"/>
  <c r="TIB57" i="1"/>
  <c r="TIA57" i="1"/>
  <c r="THZ57" i="1"/>
  <c r="THY57" i="1"/>
  <c r="THX57" i="1"/>
  <c r="THW57" i="1"/>
  <c r="THV57" i="1"/>
  <c r="THU57" i="1"/>
  <c r="THT57" i="1"/>
  <c r="THS57" i="1"/>
  <c r="THR57" i="1"/>
  <c r="THQ57" i="1"/>
  <c r="THP57" i="1"/>
  <c r="THO57" i="1"/>
  <c r="THN57" i="1"/>
  <c r="THM57" i="1"/>
  <c r="THL57" i="1"/>
  <c r="THK57" i="1"/>
  <c r="THJ57" i="1"/>
  <c r="THI57" i="1"/>
  <c r="THH57" i="1"/>
  <c r="THG57" i="1"/>
  <c r="THF57" i="1"/>
  <c r="THE57" i="1"/>
  <c r="THD57" i="1"/>
  <c r="THC57" i="1"/>
  <c r="THB57" i="1"/>
  <c r="THA57" i="1"/>
  <c r="TGZ57" i="1"/>
  <c r="TGY57" i="1"/>
  <c r="TGX57" i="1"/>
  <c r="TGW57" i="1"/>
  <c r="TGV57" i="1"/>
  <c r="TGU57" i="1"/>
  <c r="TGT57" i="1"/>
  <c r="TGS57" i="1"/>
  <c r="TGR57" i="1"/>
  <c r="TGQ57" i="1"/>
  <c r="TGP57" i="1"/>
  <c r="TGO57" i="1"/>
  <c r="TGN57" i="1"/>
  <c r="TGM57" i="1"/>
  <c r="TGL57" i="1"/>
  <c r="TGK57" i="1"/>
  <c r="TGJ57" i="1"/>
  <c r="TGI57" i="1"/>
  <c r="TGH57" i="1"/>
  <c r="TGG57" i="1"/>
  <c r="TGF57" i="1"/>
  <c r="TGE57" i="1"/>
  <c r="TGD57" i="1"/>
  <c r="TGC57" i="1"/>
  <c r="TGB57" i="1"/>
  <c r="TGA57" i="1"/>
  <c r="TFZ57" i="1"/>
  <c r="TFY57" i="1"/>
  <c r="TFX57" i="1"/>
  <c r="TFW57" i="1"/>
  <c r="TFV57" i="1"/>
  <c r="TFU57" i="1"/>
  <c r="TFT57" i="1"/>
  <c r="TFS57" i="1"/>
  <c r="TFR57" i="1"/>
  <c r="TFQ57" i="1"/>
  <c r="TFP57" i="1"/>
  <c r="TFO57" i="1"/>
  <c r="TFN57" i="1"/>
  <c r="TFM57" i="1"/>
  <c r="TFL57" i="1"/>
  <c r="TFK57" i="1"/>
  <c r="TFJ57" i="1"/>
  <c r="TFI57" i="1"/>
  <c r="TFH57" i="1"/>
  <c r="TFG57" i="1"/>
  <c r="TFF57" i="1"/>
  <c r="TFE57" i="1"/>
  <c r="TFD57" i="1"/>
  <c r="TFC57" i="1"/>
  <c r="TFB57" i="1"/>
  <c r="TFA57" i="1"/>
  <c r="TEZ57" i="1"/>
  <c r="TEY57" i="1"/>
  <c r="TEX57" i="1"/>
  <c r="TEW57" i="1"/>
  <c r="TEV57" i="1"/>
  <c r="TEU57" i="1"/>
  <c r="TET57" i="1"/>
  <c r="TES57" i="1"/>
  <c r="TER57" i="1"/>
  <c r="TEQ57" i="1"/>
  <c r="TEP57" i="1"/>
  <c r="TEO57" i="1"/>
  <c r="TEN57" i="1"/>
  <c r="TEM57" i="1"/>
  <c r="TEL57" i="1"/>
  <c r="TEK57" i="1"/>
  <c r="TEJ57" i="1"/>
  <c r="TEI57" i="1"/>
  <c r="TEH57" i="1"/>
  <c r="TEG57" i="1"/>
  <c r="TEF57" i="1"/>
  <c r="TEE57" i="1"/>
  <c r="TED57" i="1"/>
  <c r="TEC57" i="1"/>
  <c r="TEB57" i="1"/>
  <c r="TEA57" i="1"/>
  <c r="TDZ57" i="1"/>
  <c r="TDY57" i="1"/>
  <c r="TDX57" i="1"/>
  <c r="TDW57" i="1"/>
  <c r="TDV57" i="1"/>
  <c r="TDU57" i="1"/>
  <c r="TDT57" i="1"/>
  <c r="TDS57" i="1"/>
  <c r="TDR57" i="1"/>
  <c r="TDQ57" i="1"/>
  <c r="TDP57" i="1"/>
  <c r="TDO57" i="1"/>
  <c r="TDN57" i="1"/>
  <c r="TDM57" i="1"/>
  <c r="TDL57" i="1"/>
  <c r="TDK57" i="1"/>
  <c r="TDJ57" i="1"/>
  <c r="TDI57" i="1"/>
  <c r="TDH57" i="1"/>
  <c r="TDG57" i="1"/>
  <c r="TDF57" i="1"/>
  <c r="TDE57" i="1"/>
  <c r="TDD57" i="1"/>
  <c r="TDC57" i="1"/>
  <c r="TDB57" i="1"/>
  <c r="TDA57" i="1"/>
  <c r="TCZ57" i="1"/>
  <c r="TCY57" i="1"/>
  <c r="TCX57" i="1"/>
  <c r="TCW57" i="1"/>
  <c r="TCV57" i="1"/>
  <c r="TCU57" i="1"/>
  <c r="TCT57" i="1"/>
  <c r="TCS57" i="1"/>
  <c r="TCR57" i="1"/>
  <c r="TCQ57" i="1"/>
  <c r="TCP57" i="1"/>
  <c r="TCO57" i="1"/>
  <c r="TCN57" i="1"/>
  <c r="TCM57" i="1"/>
  <c r="TCL57" i="1"/>
  <c r="TCK57" i="1"/>
  <c r="TCJ57" i="1"/>
  <c r="TCI57" i="1"/>
  <c r="TCH57" i="1"/>
  <c r="TCG57" i="1"/>
  <c r="TCF57" i="1"/>
  <c r="TCE57" i="1"/>
  <c r="TCD57" i="1"/>
  <c r="TCC57" i="1"/>
  <c r="TCB57" i="1"/>
  <c r="TCA57" i="1"/>
  <c r="TBZ57" i="1"/>
  <c r="TBY57" i="1"/>
  <c r="TBX57" i="1"/>
  <c r="TBW57" i="1"/>
  <c r="TBV57" i="1"/>
  <c r="TBU57" i="1"/>
  <c r="TBT57" i="1"/>
  <c r="TBS57" i="1"/>
  <c r="TBR57" i="1"/>
  <c r="TBQ57" i="1"/>
  <c r="TBP57" i="1"/>
  <c r="TBO57" i="1"/>
  <c r="TBN57" i="1"/>
  <c r="TBM57" i="1"/>
  <c r="TBL57" i="1"/>
  <c r="TBK57" i="1"/>
  <c r="TBJ57" i="1"/>
  <c r="TBI57" i="1"/>
  <c r="TBH57" i="1"/>
  <c r="TBG57" i="1"/>
  <c r="TBF57" i="1"/>
  <c r="TBE57" i="1"/>
  <c r="TBD57" i="1"/>
  <c r="TBC57" i="1"/>
  <c r="TBB57" i="1"/>
  <c r="TBA57" i="1"/>
  <c r="TAZ57" i="1"/>
  <c r="TAY57" i="1"/>
  <c r="TAX57" i="1"/>
  <c r="TAW57" i="1"/>
  <c r="TAV57" i="1"/>
  <c r="TAU57" i="1"/>
  <c r="TAT57" i="1"/>
  <c r="TAS57" i="1"/>
  <c r="TAR57" i="1"/>
  <c r="TAQ57" i="1"/>
  <c r="TAP57" i="1"/>
  <c r="TAO57" i="1"/>
  <c r="TAN57" i="1"/>
  <c r="TAM57" i="1"/>
  <c r="TAL57" i="1"/>
  <c r="TAK57" i="1"/>
  <c r="TAJ57" i="1"/>
  <c r="TAI57" i="1"/>
  <c r="TAH57" i="1"/>
  <c r="TAG57" i="1"/>
  <c r="TAF57" i="1"/>
  <c r="TAE57" i="1"/>
  <c r="TAD57" i="1"/>
  <c r="TAC57" i="1"/>
  <c r="TAB57" i="1"/>
  <c r="TAA57" i="1"/>
  <c r="SZZ57" i="1"/>
  <c r="SZY57" i="1"/>
  <c r="SZX57" i="1"/>
  <c r="SZW57" i="1"/>
  <c r="SZV57" i="1"/>
  <c r="SZU57" i="1"/>
  <c r="SZT57" i="1"/>
  <c r="SZS57" i="1"/>
  <c r="SZR57" i="1"/>
  <c r="SZQ57" i="1"/>
  <c r="SZP57" i="1"/>
  <c r="SZO57" i="1"/>
  <c r="SZN57" i="1"/>
  <c r="SZM57" i="1"/>
  <c r="SZL57" i="1"/>
  <c r="SZK57" i="1"/>
  <c r="SZJ57" i="1"/>
  <c r="SZI57" i="1"/>
  <c r="SZH57" i="1"/>
  <c r="SZG57" i="1"/>
  <c r="SZF57" i="1"/>
  <c r="SZE57" i="1"/>
  <c r="SZD57" i="1"/>
  <c r="SZC57" i="1"/>
  <c r="SZB57" i="1"/>
  <c r="SZA57" i="1"/>
  <c r="SYZ57" i="1"/>
  <c r="SYY57" i="1"/>
  <c r="SYX57" i="1"/>
  <c r="SYW57" i="1"/>
  <c r="SYV57" i="1"/>
  <c r="SYU57" i="1"/>
  <c r="SYT57" i="1"/>
  <c r="SYS57" i="1"/>
  <c r="SYR57" i="1"/>
  <c r="SYQ57" i="1"/>
  <c r="SYP57" i="1"/>
  <c r="SYO57" i="1"/>
  <c r="SYN57" i="1"/>
  <c r="SYM57" i="1"/>
  <c r="SYL57" i="1"/>
  <c r="SYK57" i="1"/>
  <c r="SYJ57" i="1"/>
  <c r="SYI57" i="1"/>
  <c r="SYH57" i="1"/>
  <c r="SYG57" i="1"/>
  <c r="SYF57" i="1"/>
  <c r="SYE57" i="1"/>
  <c r="SYD57" i="1"/>
  <c r="SYC57" i="1"/>
  <c r="SYB57" i="1"/>
  <c r="SYA57" i="1"/>
  <c r="SXZ57" i="1"/>
  <c r="SXY57" i="1"/>
  <c r="SXX57" i="1"/>
  <c r="SXW57" i="1"/>
  <c r="SXV57" i="1"/>
  <c r="SXU57" i="1"/>
  <c r="SXT57" i="1"/>
  <c r="SXS57" i="1"/>
  <c r="SXR57" i="1"/>
  <c r="SXQ57" i="1"/>
  <c r="SXP57" i="1"/>
  <c r="SXO57" i="1"/>
  <c r="SXN57" i="1"/>
  <c r="SXM57" i="1"/>
  <c r="SXL57" i="1"/>
  <c r="SXK57" i="1"/>
  <c r="SXJ57" i="1"/>
  <c r="SXI57" i="1"/>
  <c r="SXH57" i="1"/>
  <c r="SXG57" i="1"/>
  <c r="SXF57" i="1"/>
  <c r="SXE57" i="1"/>
  <c r="SXD57" i="1"/>
  <c r="SXC57" i="1"/>
  <c r="SXB57" i="1"/>
  <c r="SXA57" i="1"/>
  <c r="SWZ57" i="1"/>
  <c r="SWY57" i="1"/>
  <c r="SWX57" i="1"/>
  <c r="SWW57" i="1"/>
  <c r="SWV57" i="1"/>
  <c r="SWU57" i="1"/>
  <c r="SWT57" i="1"/>
  <c r="SWS57" i="1"/>
  <c r="SWR57" i="1"/>
  <c r="SWQ57" i="1"/>
  <c r="SWP57" i="1"/>
  <c r="SWO57" i="1"/>
  <c r="SWN57" i="1"/>
  <c r="SWM57" i="1"/>
  <c r="SWL57" i="1"/>
  <c r="SWK57" i="1"/>
  <c r="SWJ57" i="1"/>
  <c r="SWI57" i="1"/>
  <c r="SWH57" i="1"/>
  <c r="SWG57" i="1"/>
  <c r="SWF57" i="1"/>
  <c r="SWE57" i="1"/>
  <c r="SWD57" i="1"/>
  <c r="SWC57" i="1"/>
  <c r="SWB57" i="1"/>
  <c r="SWA57" i="1"/>
  <c r="SVZ57" i="1"/>
  <c r="SVY57" i="1"/>
  <c r="SVX57" i="1"/>
  <c r="SVW57" i="1"/>
  <c r="SVV57" i="1"/>
  <c r="SVU57" i="1"/>
  <c r="SVT57" i="1"/>
  <c r="SVS57" i="1"/>
  <c r="SVR57" i="1"/>
  <c r="SVQ57" i="1"/>
  <c r="SVP57" i="1"/>
  <c r="SVO57" i="1"/>
  <c r="SVN57" i="1"/>
  <c r="SVM57" i="1"/>
  <c r="SVL57" i="1"/>
  <c r="SVK57" i="1"/>
  <c r="SVJ57" i="1"/>
  <c r="SVI57" i="1"/>
  <c r="SVH57" i="1"/>
  <c r="SVG57" i="1"/>
  <c r="SVF57" i="1"/>
  <c r="SVE57" i="1"/>
  <c r="SVD57" i="1"/>
  <c r="SVC57" i="1"/>
  <c r="SVB57" i="1"/>
  <c r="SVA57" i="1"/>
  <c r="SUZ57" i="1"/>
  <c r="SUY57" i="1"/>
  <c r="SUX57" i="1"/>
  <c r="SUW57" i="1"/>
  <c r="SUV57" i="1"/>
  <c r="SUU57" i="1"/>
  <c r="SUT57" i="1"/>
  <c r="SUS57" i="1"/>
  <c r="SUR57" i="1"/>
  <c r="SUQ57" i="1"/>
  <c r="SUP57" i="1"/>
  <c r="SUO57" i="1"/>
  <c r="SUN57" i="1"/>
  <c r="SUM57" i="1"/>
  <c r="SUL57" i="1"/>
  <c r="SUK57" i="1"/>
  <c r="SUJ57" i="1"/>
  <c r="SUI57" i="1"/>
  <c r="SUH57" i="1"/>
  <c r="SUG57" i="1"/>
  <c r="SUF57" i="1"/>
  <c r="SUE57" i="1"/>
  <c r="SUD57" i="1"/>
  <c r="SUC57" i="1"/>
  <c r="SUB57" i="1"/>
  <c r="SUA57" i="1"/>
  <c r="STZ57" i="1"/>
  <c r="STY57" i="1"/>
  <c r="STX57" i="1"/>
  <c r="STW57" i="1"/>
  <c r="STV57" i="1"/>
  <c r="STU57" i="1"/>
  <c r="STT57" i="1"/>
  <c r="STS57" i="1"/>
  <c r="STR57" i="1"/>
  <c r="STQ57" i="1"/>
  <c r="STP57" i="1"/>
  <c r="STO57" i="1"/>
  <c r="STN57" i="1"/>
  <c r="STM57" i="1"/>
  <c r="STL57" i="1"/>
  <c r="STK57" i="1"/>
  <c r="STJ57" i="1"/>
  <c r="STI57" i="1"/>
  <c r="STH57" i="1"/>
  <c r="STG57" i="1"/>
  <c r="STF57" i="1"/>
  <c r="STE57" i="1"/>
  <c r="STD57" i="1"/>
  <c r="STC57" i="1"/>
  <c r="STB57" i="1"/>
  <c r="STA57" i="1"/>
  <c r="SSZ57" i="1"/>
  <c r="SSY57" i="1"/>
  <c r="SSX57" i="1"/>
  <c r="SSW57" i="1"/>
  <c r="SSV57" i="1"/>
  <c r="SSU57" i="1"/>
  <c r="SST57" i="1"/>
  <c r="SSS57" i="1"/>
  <c r="SSR57" i="1"/>
  <c r="SSQ57" i="1"/>
  <c r="SSP57" i="1"/>
  <c r="SSO57" i="1"/>
  <c r="SSN57" i="1"/>
  <c r="SSM57" i="1"/>
  <c r="SSL57" i="1"/>
  <c r="SSK57" i="1"/>
  <c r="SSJ57" i="1"/>
  <c r="SSI57" i="1"/>
  <c r="SSH57" i="1"/>
  <c r="SSG57" i="1"/>
  <c r="SSF57" i="1"/>
  <c r="SSE57" i="1"/>
  <c r="SSD57" i="1"/>
  <c r="SSC57" i="1"/>
  <c r="SSB57" i="1"/>
  <c r="SSA57" i="1"/>
  <c r="SRZ57" i="1"/>
  <c r="SRY57" i="1"/>
  <c r="SRX57" i="1"/>
  <c r="SRW57" i="1"/>
  <c r="SRV57" i="1"/>
  <c r="SRU57" i="1"/>
  <c r="SRT57" i="1"/>
  <c r="SRS57" i="1"/>
  <c r="SRR57" i="1"/>
  <c r="SRQ57" i="1"/>
  <c r="SRP57" i="1"/>
  <c r="SRO57" i="1"/>
  <c r="SRN57" i="1"/>
  <c r="SRM57" i="1"/>
  <c r="SRL57" i="1"/>
  <c r="SRK57" i="1"/>
  <c r="SRJ57" i="1"/>
  <c r="SRI57" i="1"/>
  <c r="SRH57" i="1"/>
  <c r="SRG57" i="1"/>
  <c r="SRF57" i="1"/>
  <c r="SRE57" i="1"/>
  <c r="SRD57" i="1"/>
  <c r="SRC57" i="1"/>
  <c r="SRB57" i="1"/>
  <c r="SRA57" i="1"/>
  <c r="SQZ57" i="1"/>
  <c r="SQY57" i="1"/>
  <c r="SQX57" i="1"/>
  <c r="SQW57" i="1"/>
  <c r="SQV57" i="1"/>
  <c r="SQU57" i="1"/>
  <c r="SQT57" i="1"/>
  <c r="SQS57" i="1"/>
  <c r="SQR57" i="1"/>
  <c r="SQQ57" i="1"/>
  <c r="SQP57" i="1"/>
  <c r="SQO57" i="1"/>
  <c r="SQN57" i="1"/>
  <c r="SQM57" i="1"/>
  <c r="SQL57" i="1"/>
  <c r="SQK57" i="1"/>
  <c r="SQJ57" i="1"/>
  <c r="SQI57" i="1"/>
  <c r="SQH57" i="1"/>
  <c r="SQG57" i="1"/>
  <c r="SQF57" i="1"/>
  <c r="SQE57" i="1"/>
  <c r="SQD57" i="1"/>
  <c r="SQC57" i="1"/>
  <c r="SQB57" i="1"/>
  <c r="SQA57" i="1"/>
  <c r="SPZ57" i="1"/>
  <c r="SPY57" i="1"/>
  <c r="SPX57" i="1"/>
  <c r="SPW57" i="1"/>
  <c r="SPV57" i="1"/>
  <c r="SPU57" i="1"/>
  <c r="SPT57" i="1"/>
  <c r="SPS57" i="1"/>
  <c r="SPR57" i="1"/>
  <c r="SPQ57" i="1"/>
  <c r="SPP57" i="1"/>
  <c r="SPO57" i="1"/>
  <c r="SPN57" i="1"/>
  <c r="SPM57" i="1"/>
  <c r="SPL57" i="1"/>
  <c r="SPK57" i="1"/>
  <c r="SPJ57" i="1"/>
  <c r="SPI57" i="1"/>
  <c r="SPH57" i="1"/>
  <c r="SPG57" i="1"/>
  <c r="SPF57" i="1"/>
  <c r="SPE57" i="1"/>
  <c r="SPD57" i="1"/>
  <c r="SPC57" i="1"/>
  <c r="SPB57" i="1"/>
  <c r="SPA57" i="1"/>
  <c r="SOZ57" i="1"/>
  <c r="SOY57" i="1"/>
  <c r="SOX57" i="1"/>
  <c r="SOW57" i="1"/>
  <c r="SOV57" i="1"/>
  <c r="SOU57" i="1"/>
  <c r="SOT57" i="1"/>
  <c r="SOS57" i="1"/>
  <c r="SOR57" i="1"/>
  <c r="SOQ57" i="1"/>
  <c r="SOP57" i="1"/>
  <c r="SOO57" i="1"/>
  <c r="SON57" i="1"/>
  <c r="SOM57" i="1"/>
  <c r="SOL57" i="1"/>
  <c r="SOK57" i="1"/>
  <c r="SOJ57" i="1"/>
  <c r="SOI57" i="1"/>
  <c r="SOH57" i="1"/>
  <c r="SOG57" i="1"/>
  <c r="SOF57" i="1"/>
  <c r="SOE57" i="1"/>
  <c r="SOD57" i="1"/>
  <c r="SOC57" i="1"/>
  <c r="SOB57" i="1"/>
  <c r="SOA57" i="1"/>
  <c r="SNZ57" i="1"/>
  <c r="SNY57" i="1"/>
  <c r="SNX57" i="1"/>
  <c r="SNW57" i="1"/>
  <c r="SNV57" i="1"/>
  <c r="SNU57" i="1"/>
  <c r="SNT57" i="1"/>
  <c r="SNS57" i="1"/>
  <c r="SNR57" i="1"/>
  <c r="SNQ57" i="1"/>
  <c r="SNP57" i="1"/>
  <c r="SNO57" i="1"/>
  <c r="SNN57" i="1"/>
  <c r="SNM57" i="1"/>
  <c r="SNL57" i="1"/>
  <c r="SNK57" i="1"/>
  <c r="SNJ57" i="1"/>
  <c r="SNI57" i="1"/>
  <c r="SNH57" i="1"/>
  <c r="SNG57" i="1"/>
  <c r="SNF57" i="1"/>
  <c r="SNE57" i="1"/>
  <c r="SND57" i="1"/>
  <c r="SNC57" i="1"/>
  <c r="SNB57" i="1"/>
  <c r="SNA57" i="1"/>
  <c r="SMZ57" i="1"/>
  <c r="SMY57" i="1"/>
  <c r="SMX57" i="1"/>
  <c r="SMW57" i="1"/>
  <c r="SMV57" i="1"/>
  <c r="SMU57" i="1"/>
  <c r="SMT57" i="1"/>
  <c r="SMS57" i="1"/>
  <c r="SMR57" i="1"/>
  <c r="SMQ57" i="1"/>
  <c r="SMP57" i="1"/>
  <c r="SMO57" i="1"/>
  <c r="SMN57" i="1"/>
  <c r="SMM57" i="1"/>
  <c r="SML57" i="1"/>
  <c r="SMK57" i="1"/>
  <c r="SMJ57" i="1"/>
  <c r="SMI57" i="1"/>
  <c r="SMH57" i="1"/>
  <c r="SMG57" i="1"/>
  <c r="SMF57" i="1"/>
  <c r="SME57" i="1"/>
  <c r="SMD57" i="1"/>
  <c r="SMC57" i="1"/>
  <c r="SMB57" i="1"/>
  <c r="SMA57" i="1"/>
  <c r="SLZ57" i="1"/>
  <c r="SLY57" i="1"/>
  <c r="SLX57" i="1"/>
  <c r="SLW57" i="1"/>
  <c r="SLV57" i="1"/>
  <c r="SLU57" i="1"/>
  <c r="SLT57" i="1"/>
  <c r="SLS57" i="1"/>
  <c r="SLR57" i="1"/>
  <c r="SLQ57" i="1"/>
  <c r="SLP57" i="1"/>
  <c r="SLO57" i="1"/>
  <c r="SLN57" i="1"/>
  <c r="SLM57" i="1"/>
  <c r="SLL57" i="1"/>
  <c r="SLK57" i="1"/>
  <c r="SLJ57" i="1"/>
  <c r="SLI57" i="1"/>
  <c r="SLH57" i="1"/>
  <c r="SLG57" i="1"/>
  <c r="SLF57" i="1"/>
  <c r="SLE57" i="1"/>
  <c r="SLD57" i="1"/>
  <c r="SLC57" i="1"/>
  <c r="SLB57" i="1"/>
  <c r="SLA57" i="1"/>
  <c r="SKZ57" i="1"/>
  <c r="SKY57" i="1"/>
  <c r="SKX57" i="1"/>
  <c r="SKW57" i="1"/>
  <c r="SKV57" i="1"/>
  <c r="SKU57" i="1"/>
  <c r="SKT57" i="1"/>
  <c r="SKS57" i="1"/>
  <c r="SKR57" i="1"/>
  <c r="SKQ57" i="1"/>
  <c r="SKP57" i="1"/>
  <c r="SKO57" i="1"/>
  <c r="SKN57" i="1"/>
  <c r="SKM57" i="1"/>
  <c r="SKL57" i="1"/>
  <c r="SKK57" i="1"/>
  <c r="SKJ57" i="1"/>
  <c r="SKI57" i="1"/>
  <c r="SKH57" i="1"/>
  <c r="SKG57" i="1"/>
  <c r="SKF57" i="1"/>
  <c r="SKE57" i="1"/>
  <c r="SKD57" i="1"/>
  <c r="SKC57" i="1"/>
  <c r="SKB57" i="1"/>
  <c r="SKA57" i="1"/>
  <c r="SJZ57" i="1"/>
  <c r="SJY57" i="1"/>
  <c r="SJX57" i="1"/>
  <c r="SJW57" i="1"/>
  <c r="SJV57" i="1"/>
  <c r="SJU57" i="1"/>
  <c r="SJT57" i="1"/>
  <c r="SJS57" i="1"/>
  <c r="SJR57" i="1"/>
  <c r="SJQ57" i="1"/>
  <c r="SJP57" i="1"/>
  <c r="SJO57" i="1"/>
  <c r="SJN57" i="1"/>
  <c r="SJM57" i="1"/>
  <c r="SJL57" i="1"/>
  <c r="SJK57" i="1"/>
  <c r="SJJ57" i="1"/>
  <c r="SJI57" i="1"/>
  <c r="SJH57" i="1"/>
  <c r="SJG57" i="1"/>
  <c r="SJF57" i="1"/>
  <c r="SJE57" i="1"/>
  <c r="SJD57" i="1"/>
  <c r="SJC57" i="1"/>
  <c r="SJB57" i="1"/>
  <c r="SJA57" i="1"/>
  <c r="SIZ57" i="1"/>
  <c r="SIY57" i="1"/>
  <c r="SIX57" i="1"/>
  <c r="SIW57" i="1"/>
  <c r="SIV57" i="1"/>
  <c r="SIU57" i="1"/>
  <c r="SIT57" i="1"/>
  <c r="SIS57" i="1"/>
  <c r="SIR57" i="1"/>
  <c r="SIQ57" i="1"/>
  <c r="SIP57" i="1"/>
  <c r="SIO57" i="1"/>
  <c r="SIN57" i="1"/>
  <c r="SIM57" i="1"/>
  <c r="SIL57" i="1"/>
  <c r="SIK57" i="1"/>
  <c r="SIJ57" i="1"/>
  <c r="SII57" i="1"/>
  <c r="SIH57" i="1"/>
  <c r="SIG57" i="1"/>
  <c r="SIF57" i="1"/>
  <c r="SIE57" i="1"/>
  <c r="SID57" i="1"/>
  <c r="SIC57" i="1"/>
  <c r="SIB57" i="1"/>
  <c r="SIA57" i="1"/>
  <c r="SHZ57" i="1"/>
  <c r="SHY57" i="1"/>
  <c r="SHX57" i="1"/>
  <c r="SHW57" i="1"/>
  <c r="SHV57" i="1"/>
  <c r="SHU57" i="1"/>
  <c r="SHT57" i="1"/>
  <c r="SHS57" i="1"/>
  <c r="SHR57" i="1"/>
  <c r="SHQ57" i="1"/>
  <c r="SHP57" i="1"/>
  <c r="SHO57" i="1"/>
  <c r="SHN57" i="1"/>
  <c r="SHM57" i="1"/>
  <c r="SHL57" i="1"/>
  <c r="SHK57" i="1"/>
  <c r="SHJ57" i="1"/>
  <c r="SHI57" i="1"/>
  <c r="SHH57" i="1"/>
  <c r="SHG57" i="1"/>
  <c r="SHF57" i="1"/>
  <c r="SHE57" i="1"/>
  <c r="SHD57" i="1"/>
  <c r="SHC57" i="1"/>
  <c r="SHB57" i="1"/>
  <c r="SHA57" i="1"/>
  <c r="SGZ57" i="1"/>
  <c r="SGY57" i="1"/>
  <c r="SGX57" i="1"/>
  <c r="SGW57" i="1"/>
  <c r="SGV57" i="1"/>
  <c r="SGU57" i="1"/>
  <c r="SGT57" i="1"/>
  <c r="SGS57" i="1"/>
  <c r="SGR57" i="1"/>
  <c r="SGQ57" i="1"/>
  <c r="SGP57" i="1"/>
  <c r="SGO57" i="1"/>
  <c r="SGN57" i="1"/>
  <c r="SGM57" i="1"/>
  <c r="SGL57" i="1"/>
  <c r="SGK57" i="1"/>
  <c r="SGJ57" i="1"/>
  <c r="SGI57" i="1"/>
  <c r="SGH57" i="1"/>
  <c r="SGG57" i="1"/>
  <c r="SGF57" i="1"/>
  <c r="SGE57" i="1"/>
  <c r="SGD57" i="1"/>
  <c r="SGC57" i="1"/>
  <c r="SGB57" i="1"/>
  <c r="SGA57" i="1"/>
  <c r="SFZ57" i="1"/>
  <c r="SFY57" i="1"/>
  <c r="SFX57" i="1"/>
  <c r="SFW57" i="1"/>
  <c r="SFV57" i="1"/>
  <c r="SFU57" i="1"/>
  <c r="SFT57" i="1"/>
  <c r="SFS57" i="1"/>
  <c r="SFR57" i="1"/>
  <c r="SFQ57" i="1"/>
  <c r="SFP57" i="1"/>
  <c r="SFO57" i="1"/>
  <c r="SFN57" i="1"/>
  <c r="SFM57" i="1"/>
  <c r="SFL57" i="1"/>
  <c r="SFK57" i="1"/>
  <c r="SFJ57" i="1"/>
  <c r="SFI57" i="1"/>
  <c r="SFH57" i="1"/>
  <c r="SFG57" i="1"/>
  <c r="SFF57" i="1"/>
  <c r="SFE57" i="1"/>
  <c r="SFD57" i="1"/>
  <c r="SFC57" i="1"/>
  <c r="SFB57" i="1"/>
  <c r="SFA57" i="1"/>
  <c r="SEZ57" i="1"/>
  <c r="SEY57" i="1"/>
  <c r="SEX57" i="1"/>
  <c r="SEW57" i="1"/>
  <c r="SEV57" i="1"/>
  <c r="SEU57" i="1"/>
  <c r="SET57" i="1"/>
  <c r="SES57" i="1"/>
  <c r="SER57" i="1"/>
  <c r="SEQ57" i="1"/>
  <c r="SEP57" i="1"/>
  <c r="SEO57" i="1"/>
  <c r="SEN57" i="1"/>
  <c r="SEM57" i="1"/>
  <c r="SEL57" i="1"/>
  <c r="SEK57" i="1"/>
  <c r="SEJ57" i="1"/>
  <c r="SEI57" i="1"/>
  <c r="SEH57" i="1"/>
  <c r="SEG57" i="1"/>
  <c r="SEF57" i="1"/>
  <c r="SEE57" i="1"/>
  <c r="SED57" i="1"/>
  <c r="SEC57" i="1"/>
  <c r="SEB57" i="1"/>
  <c r="SEA57" i="1"/>
  <c r="SDZ57" i="1"/>
  <c r="SDY57" i="1"/>
  <c r="SDX57" i="1"/>
  <c r="SDW57" i="1"/>
  <c r="SDV57" i="1"/>
  <c r="SDU57" i="1"/>
  <c r="SDT57" i="1"/>
  <c r="SDS57" i="1"/>
  <c r="SDR57" i="1"/>
  <c r="SDQ57" i="1"/>
  <c r="SDP57" i="1"/>
  <c r="SDO57" i="1"/>
  <c r="SDN57" i="1"/>
  <c r="SDM57" i="1"/>
  <c r="SDL57" i="1"/>
  <c r="SDK57" i="1"/>
  <c r="SDJ57" i="1"/>
  <c r="SDI57" i="1"/>
  <c r="SDH57" i="1"/>
  <c r="SDG57" i="1"/>
  <c r="SDF57" i="1"/>
  <c r="SDE57" i="1"/>
  <c r="SDD57" i="1"/>
  <c r="SDC57" i="1"/>
  <c r="SDB57" i="1"/>
  <c r="SDA57" i="1"/>
  <c r="SCZ57" i="1"/>
  <c r="SCY57" i="1"/>
  <c r="SCX57" i="1"/>
  <c r="SCW57" i="1"/>
  <c r="SCV57" i="1"/>
  <c r="SCU57" i="1"/>
  <c r="SCT57" i="1"/>
  <c r="SCS57" i="1"/>
  <c r="SCR57" i="1"/>
  <c r="SCQ57" i="1"/>
  <c r="SCP57" i="1"/>
  <c r="SCO57" i="1"/>
  <c r="SCN57" i="1"/>
  <c r="SCM57" i="1"/>
  <c r="SCL57" i="1"/>
  <c r="SCK57" i="1"/>
  <c r="SCJ57" i="1"/>
  <c r="SCI57" i="1"/>
  <c r="SCH57" i="1"/>
  <c r="SCG57" i="1"/>
  <c r="SCF57" i="1"/>
  <c r="SCE57" i="1"/>
  <c r="SCD57" i="1"/>
  <c r="SCC57" i="1"/>
  <c r="SCB57" i="1"/>
  <c r="SCA57" i="1"/>
  <c r="SBZ57" i="1"/>
  <c r="SBY57" i="1"/>
  <c r="SBX57" i="1"/>
  <c r="SBW57" i="1"/>
  <c r="SBV57" i="1"/>
  <c r="SBU57" i="1"/>
  <c r="SBT57" i="1"/>
  <c r="SBS57" i="1"/>
  <c r="SBR57" i="1"/>
  <c r="SBQ57" i="1"/>
  <c r="SBP57" i="1"/>
  <c r="SBO57" i="1"/>
  <c r="SBN57" i="1"/>
  <c r="SBM57" i="1"/>
  <c r="SBL57" i="1"/>
  <c r="SBK57" i="1"/>
  <c r="SBJ57" i="1"/>
  <c r="SBI57" i="1"/>
  <c r="SBH57" i="1"/>
  <c r="SBG57" i="1"/>
  <c r="SBF57" i="1"/>
  <c r="SBE57" i="1"/>
  <c r="SBD57" i="1"/>
  <c r="SBC57" i="1"/>
  <c r="SBB57" i="1"/>
  <c r="SBA57" i="1"/>
  <c r="SAZ57" i="1"/>
  <c r="SAY57" i="1"/>
  <c r="SAX57" i="1"/>
  <c r="SAW57" i="1"/>
  <c r="SAV57" i="1"/>
  <c r="SAU57" i="1"/>
  <c r="SAT57" i="1"/>
  <c r="SAS57" i="1"/>
  <c r="SAR57" i="1"/>
  <c r="SAQ57" i="1"/>
  <c r="SAP57" i="1"/>
  <c r="SAO57" i="1"/>
  <c r="SAN57" i="1"/>
  <c r="SAM57" i="1"/>
  <c r="SAL57" i="1"/>
  <c r="SAK57" i="1"/>
  <c r="SAJ57" i="1"/>
  <c r="SAI57" i="1"/>
  <c r="SAH57" i="1"/>
  <c r="SAG57" i="1"/>
  <c r="SAF57" i="1"/>
  <c r="SAE57" i="1"/>
  <c r="SAD57" i="1"/>
  <c r="SAC57" i="1"/>
  <c r="SAB57" i="1"/>
  <c r="SAA57" i="1"/>
  <c r="RZZ57" i="1"/>
  <c r="RZY57" i="1"/>
  <c r="RZX57" i="1"/>
  <c r="RZW57" i="1"/>
  <c r="RZV57" i="1"/>
  <c r="RZU57" i="1"/>
  <c r="RZT57" i="1"/>
  <c r="RZS57" i="1"/>
  <c r="RZR57" i="1"/>
  <c r="RZQ57" i="1"/>
  <c r="RZP57" i="1"/>
  <c r="RZO57" i="1"/>
  <c r="RZN57" i="1"/>
  <c r="RZM57" i="1"/>
  <c r="RZL57" i="1"/>
  <c r="RZK57" i="1"/>
  <c r="RZJ57" i="1"/>
  <c r="RZI57" i="1"/>
  <c r="RZH57" i="1"/>
  <c r="RZG57" i="1"/>
  <c r="RZF57" i="1"/>
  <c r="RZE57" i="1"/>
  <c r="RZD57" i="1"/>
  <c r="RZC57" i="1"/>
  <c r="RZB57" i="1"/>
  <c r="RZA57" i="1"/>
  <c r="RYZ57" i="1"/>
  <c r="RYY57" i="1"/>
  <c r="RYX57" i="1"/>
  <c r="RYW57" i="1"/>
  <c r="RYV57" i="1"/>
  <c r="RYU57" i="1"/>
  <c r="RYT57" i="1"/>
  <c r="RYS57" i="1"/>
  <c r="RYR57" i="1"/>
  <c r="RYQ57" i="1"/>
  <c r="RYP57" i="1"/>
  <c r="RYO57" i="1"/>
  <c r="RYN57" i="1"/>
  <c r="RYM57" i="1"/>
  <c r="RYL57" i="1"/>
  <c r="RYK57" i="1"/>
  <c r="RYJ57" i="1"/>
  <c r="RYI57" i="1"/>
  <c r="RYH57" i="1"/>
  <c r="RYG57" i="1"/>
  <c r="RYF57" i="1"/>
  <c r="RYE57" i="1"/>
  <c r="RYD57" i="1"/>
  <c r="RYC57" i="1"/>
  <c r="RYB57" i="1"/>
  <c r="RYA57" i="1"/>
  <c r="RXZ57" i="1"/>
  <c r="RXY57" i="1"/>
  <c r="RXX57" i="1"/>
  <c r="RXW57" i="1"/>
  <c r="RXV57" i="1"/>
  <c r="RXU57" i="1"/>
  <c r="RXT57" i="1"/>
  <c r="RXS57" i="1"/>
  <c r="RXR57" i="1"/>
  <c r="RXQ57" i="1"/>
  <c r="RXP57" i="1"/>
  <c r="RXO57" i="1"/>
  <c r="RXN57" i="1"/>
  <c r="RXM57" i="1"/>
  <c r="RXL57" i="1"/>
  <c r="RXK57" i="1"/>
  <c r="RXJ57" i="1"/>
  <c r="RXI57" i="1"/>
  <c r="RXH57" i="1"/>
  <c r="RXG57" i="1"/>
  <c r="RXF57" i="1"/>
  <c r="RXE57" i="1"/>
  <c r="RXD57" i="1"/>
  <c r="RXC57" i="1"/>
  <c r="RXB57" i="1"/>
  <c r="RXA57" i="1"/>
  <c r="RWZ57" i="1"/>
  <c r="RWY57" i="1"/>
  <c r="RWX57" i="1"/>
  <c r="RWW57" i="1"/>
  <c r="RWV57" i="1"/>
  <c r="RWU57" i="1"/>
  <c r="RWT57" i="1"/>
  <c r="RWS57" i="1"/>
  <c r="RWR57" i="1"/>
  <c r="RWQ57" i="1"/>
  <c r="RWP57" i="1"/>
  <c r="RWO57" i="1"/>
  <c r="RWN57" i="1"/>
  <c r="RWM57" i="1"/>
  <c r="RWL57" i="1"/>
  <c r="RWK57" i="1"/>
  <c r="RWJ57" i="1"/>
  <c r="RWI57" i="1"/>
  <c r="RWH57" i="1"/>
  <c r="RWG57" i="1"/>
  <c r="RWF57" i="1"/>
  <c r="RWE57" i="1"/>
  <c r="RWD57" i="1"/>
  <c r="RWC57" i="1"/>
  <c r="RWB57" i="1"/>
  <c r="RWA57" i="1"/>
  <c r="RVZ57" i="1"/>
  <c r="RVY57" i="1"/>
  <c r="RVX57" i="1"/>
  <c r="RVW57" i="1"/>
  <c r="RVV57" i="1"/>
  <c r="RVU57" i="1"/>
  <c r="RVT57" i="1"/>
  <c r="RVS57" i="1"/>
  <c r="RVR57" i="1"/>
  <c r="RVQ57" i="1"/>
  <c r="RVP57" i="1"/>
  <c r="RVO57" i="1"/>
  <c r="RVN57" i="1"/>
  <c r="RVM57" i="1"/>
  <c r="RVL57" i="1"/>
  <c r="RVK57" i="1"/>
  <c r="RVJ57" i="1"/>
  <c r="RVI57" i="1"/>
  <c r="RVH57" i="1"/>
  <c r="RVG57" i="1"/>
  <c r="RVF57" i="1"/>
  <c r="RVE57" i="1"/>
  <c r="RVD57" i="1"/>
  <c r="RVC57" i="1"/>
  <c r="RVB57" i="1"/>
  <c r="RVA57" i="1"/>
  <c r="RUZ57" i="1"/>
  <c r="RUY57" i="1"/>
  <c r="RUX57" i="1"/>
  <c r="RUW57" i="1"/>
  <c r="RUV57" i="1"/>
  <c r="RUU57" i="1"/>
  <c r="RUT57" i="1"/>
  <c r="RUS57" i="1"/>
  <c r="RUR57" i="1"/>
  <c r="RUQ57" i="1"/>
  <c r="RUP57" i="1"/>
  <c r="RUO57" i="1"/>
  <c r="RUN57" i="1"/>
  <c r="RUM57" i="1"/>
  <c r="RUL57" i="1"/>
  <c r="RUK57" i="1"/>
  <c r="RUJ57" i="1"/>
  <c r="RUI57" i="1"/>
  <c r="RUH57" i="1"/>
  <c r="RUG57" i="1"/>
  <c r="RUF57" i="1"/>
  <c r="RUE57" i="1"/>
  <c r="RUD57" i="1"/>
  <c r="RUC57" i="1"/>
  <c r="RUB57" i="1"/>
  <c r="RUA57" i="1"/>
  <c r="RTZ57" i="1"/>
  <c r="RTY57" i="1"/>
  <c r="RTX57" i="1"/>
  <c r="RTW57" i="1"/>
  <c r="RTV57" i="1"/>
  <c r="RTU57" i="1"/>
  <c r="RTT57" i="1"/>
  <c r="RTS57" i="1"/>
  <c r="RTR57" i="1"/>
  <c r="RTQ57" i="1"/>
  <c r="RTP57" i="1"/>
  <c r="RTO57" i="1"/>
  <c r="RTN57" i="1"/>
  <c r="RTM57" i="1"/>
  <c r="RTL57" i="1"/>
  <c r="RTK57" i="1"/>
  <c r="RTJ57" i="1"/>
  <c r="RTI57" i="1"/>
  <c r="RTH57" i="1"/>
  <c r="RTG57" i="1"/>
  <c r="RTF57" i="1"/>
  <c r="RTE57" i="1"/>
  <c r="RTD57" i="1"/>
  <c r="RTC57" i="1"/>
  <c r="RTB57" i="1"/>
  <c r="RTA57" i="1"/>
  <c r="RSZ57" i="1"/>
  <c r="RSY57" i="1"/>
  <c r="RSX57" i="1"/>
  <c r="RSW57" i="1"/>
  <c r="RSV57" i="1"/>
  <c r="RSU57" i="1"/>
  <c r="RST57" i="1"/>
  <c r="RSS57" i="1"/>
  <c r="RSR57" i="1"/>
  <c r="RSQ57" i="1"/>
  <c r="RSP57" i="1"/>
  <c r="RSO57" i="1"/>
  <c r="RSN57" i="1"/>
  <c r="RSM57" i="1"/>
  <c r="RSL57" i="1"/>
  <c r="RSK57" i="1"/>
  <c r="RSJ57" i="1"/>
  <c r="RSI57" i="1"/>
  <c r="RSH57" i="1"/>
  <c r="RSG57" i="1"/>
  <c r="RSF57" i="1"/>
  <c r="RSE57" i="1"/>
  <c r="RSD57" i="1"/>
  <c r="RSC57" i="1"/>
  <c r="RSB57" i="1"/>
  <c r="RSA57" i="1"/>
  <c r="RRZ57" i="1"/>
  <c r="RRY57" i="1"/>
  <c r="RRX57" i="1"/>
  <c r="RRW57" i="1"/>
  <c r="RRV57" i="1"/>
  <c r="RRU57" i="1"/>
  <c r="RRT57" i="1"/>
  <c r="RRS57" i="1"/>
  <c r="RRR57" i="1"/>
  <c r="RRQ57" i="1"/>
  <c r="RRP57" i="1"/>
  <c r="RRO57" i="1"/>
  <c r="RRN57" i="1"/>
  <c r="RRM57" i="1"/>
  <c r="RRL57" i="1"/>
  <c r="RRK57" i="1"/>
  <c r="RRJ57" i="1"/>
  <c r="RRI57" i="1"/>
  <c r="RRH57" i="1"/>
  <c r="RRG57" i="1"/>
  <c r="RRF57" i="1"/>
  <c r="RRE57" i="1"/>
  <c r="RRD57" i="1"/>
  <c r="RRC57" i="1"/>
  <c r="RRB57" i="1"/>
  <c r="RRA57" i="1"/>
  <c r="RQZ57" i="1"/>
  <c r="RQY57" i="1"/>
  <c r="RQX57" i="1"/>
  <c r="RQW57" i="1"/>
  <c r="RQV57" i="1"/>
  <c r="RQU57" i="1"/>
  <c r="RQT57" i="1"/>
  <c r="RQS57" i="1"/>
  <c r="RQR57" i="1"/>
  <c r="RQQ57" i="1"/>
  <c r="RQP57" i="1"/>
  <c r="RQO57" i="1"/>
  <c r="RQN57" i="1"/>
  <c r="RQM57" i="1"/>
  <c r="RQL57" i="1"/>
  <c r="RQK57" i="1"/>
  <c r="RQJ57" i="1"/>
  <c r="RQI57" i="1"/>
  <c r="RQH57" i="1"/>
  <c r="RQG57" i="1"/>
  <c r="RQF57" i="1"/>
  <c r="RQE57" i="1"/>
  <c r="RQD57" i="1"/>
  <c r="RQC57" i="1"/>
  <c r="RQB57" i="1"/>
  <c r="RQA57" i="1"/>
  <c r="RPZ57" i="1"/>
  <c r="RPY57" i="1"/>
  <c r="RPX57" i="1"/>
  <c r="RPW57" i="1"/>
  <c r="RPV57" i="1"/>
  <c r="RPU57" i="1"/>
  <c r="RPT57" i="1"/>
  <c r="RPS57" i="1"/>
  <c r="RPR57" i="1"/>
  <c r="RPQ57" i="1"/>
  <c r="RPP57" i="1"/>
  <c r="RPO57" i="1"/>
  <c r="RPN57" i="1"/>
  <c r="RPM57" i="1"/>
  <c r="RPL57" i="1"/>
  <c r="RPK57" i="1"/>
  <c r="RPJ57" i="1"/>
  <c r="RPI57" i="1"/>
  <c r="RPH57" i="1"/>
  <c r="RPG57" i="1"/>
  <c r="RPF57" i="1"/>
  <c r="RPE57" i="1"/>
  <c r="RPD57" i="1"/>
  <c r="RPC57" i="1"/>
  <c r="RPB57" i="1"/>
  <c r="RPA57" i="1"/>
  <c r="ROZ57" i="1"/>
  <c r="ROY57" i="1"/>
  <c r="ROX57" i="1"/>
  <c r="ROW57" i="1"/>
  <c r="ROV57" i="1"/>
  <c r="ROU57" i="1"/>
  <c r="ROT57" i="1"/>
  <c r="ROS57" i="1"/>
  <c r="ROR57" i="1"/>
  <c r="ROQ57" i="1"/>
  <c r="ROP57" i="1"/>
  <c r="ROO57" i="1"/>
  <c r="RON57" i="1"/>
  <c r="ROM57" i="1"/>
  <c r="ROL57" i="1"/>
  <c r="ROK57" i="1"/>
  <c r="ROJ57" i="1"/>
  <c r="ROI57" i="1"/>
  <c r="ROH57" i="1"/>
  <c r="ROG57" i="1"/>
  <c r="ROF57" i="1"/>
  <c r="ROE57" i="1"/>
  <c r="ROD57" i="1"/>
  <c r="ROC57" i="1"/>
  <c r="ROB57" i="1"/>
  <c r="ROA57" i="1"/>
  <c r="RNZ57" i="1"/>
  <c r="RNY57" i="1"/>
  <c r="RNX57" i="1"/>
  <c r="RNW57" i="1"/>
  <c r="RNV57" i="1"/>
  <c r="RNU57" i="1"/>
  <c r="RNT57" i="1"/>
  <c r="RNS57" i="1"/>
  <c r="RNR57" i="1"/>
  <c r="RNQ57" i="1"/>
  <c r="RNP57" i="1"/>
  <c r="RNO57" i="1"/>
  <c r="RNN57" i="1"/>
  <c r="RNM57" i="1"/>
  <c r="RNL57" i="1"/>
  <c r="RNK57" i="1"/>
  <c r="RNJ57" i="1"/>
  <c r="RNI57" i="1"/>
  <c r="RNH57" i="1"/>
  <c r="RNG57" i="1"/>
  <c r="RNF57" i="1"/>
  <c r="RNE57" i="1"/>
  <c r="RND57" i="1"/>
  <c r="RNC57" i="1"/>
  <c r="RNB57" i="1"/>
  <c r="RNA57" i="1"/>
  <c r="RMZ57" i="1"/>
  <c r="RMY57" i="1"/>
  <c r="RMX57" i="1"/>
  <c r="RMW57" i="1"/>
  <c r="RMV57" i="1"/>
  <c r="RMU57" i="1"/>
  <c r="RMT57" i="1"/>
  <c r="RMS57" i="1"/>
  <c r="RMR57" i="1"/>
  <c r="RMQ57" i="1"/>
  <c r="RMP57" i="1"/>
  <c r="RMO57" i="1"/>
  <c r="RMN57" i="1"/>
  <c r="RMM57" i="1"/>
  <c r="RML57" i="1"/>
  <c r="RMK57" i="1"/>
  <c r="RMJ57" i="1"/>
  <c r="RMI57" i="1"/>
  <c r="RMH57" i="1"/>
  <c r="RMG57" i="1"/>
  <c r="RMF57" i="1"/>
  <c r="RME57" i="1"/>
  <c r="RMD57" i="1"/>
  <c r="RMC57" i="1"/>
  <c r="RMB57" i="1"/>
  <c r="RMA57" i="1"/>
  <c r="RLZ57" i="1"/>
  <c r="RLY57" i="1"/>
  <c r="RLX57" i="1"/>
  <c r="RLW57" i="1"/>
  <c r="RLV57" i="1"/>
  <c r="RLU57" i="1"/>
  <c r="RLT57" i="1"/>
  <c r="RLS57" i="1"/>
  <c r="RLR57" i="1"/>
  <c r="RLQ57" i="1"/>
  <c r="RLP57" i="1"/>
  <c r="RLO57" i="1"/>
  <c r="RLN57" i="1"/>
  <c r="RLM57" i="1"/>
  <c r="RLL57" i="1"/>
  <c r="RLK57" i="1"/>
  <c r="RLJ57" i="1"/>
  <c r="RLI57" i="1"/>
  <c r="RLH57" i="1"/>
  <c r="RLG57" i="1"/>
  <c r="RLF57" i="1"/>
  <c r="RLE57" i="1"/>
  <c r="RLD57" i="1"/>
  <c r="RLC57" i="1"/>
  <c r="RLB57" i="1"/>
  <c r="RLA57" i="1"/>
  <c r="RKZ57" i="1"/>
  <c r="RKY57" i="1"/>
  <c r="RKX57" i="1"/>
  <c r="RKW57" i="1"/>
  <c r="RKV57" i="1"/>
  <c r="RKU57" i="1"/>
  <c r="RKT57" i="1"/>
  <c r="RKS57" i="1"/>
  <c r="RKR57" i="1"/>
  <c r="RKQ57" i="1"/>
  <c r="RKP57" i="1"/>
  <c r="RKO57" i="1"/>
  <c r="RKN57" i="1"/>
  <c r="RKM57" i="1"/>
  <c r="RKL57" i="1"/>
  <c r="RKK57" i="1"/>
  <c r="RKJ57" i="1"/>
  <c r="RKI57" i="1"/>
  <c r="RKH57" i="1"/>
  <c r="RKG57" i="1"/>
  <c r="RKF57" i="1"/>
  <c r="RKE57" i="1"/>
  <c r="RKD57" i="1"/>
  <c r="RKC57" i="1"/>
  <c r="RKB57" i="1"/>
  <c r="RKA57" i="1"/>
  <c r="RJZ57" i="1"/>
  <c r="RJY57" i="1"/>
  <c r="RJX57" i="1"/>
  <c r="RJW57" i="1"/>
  <c r="RJV57" i="1"/>
  <c r="RJU57" i="1"/>
  <c r="RJT57" i="1"/>
  <c r="RJS57" i="1"/>
  <c r="RJR57" i="1"/>
  <c r="RJQ57" i="1"/>
  <c r="RJP57" i="1"/>
  <c r="RJO57" i="1"/>
  <c r="RJN57" i="1"/>
  <c r="RJM57" i="1"/>
  <c r="RJL57" i="1"/>
  <c r="RJK57" i="1"/>
  <c r="RJJ57" i="1"/>
  <c r="RJI57" i="1"/>
  <c r="RJH57" i="1"/>
  <c r="RJG57" i="1"/>
  <c r="RJF57" i="1"/>
  <c r="RJE57" i="1"/>
  <c r="RJD57" i="1"/>
  <c r="RJC57" i="1"/>
  <c r="RJB57" i="1"/>
  <c r="RJA57" i="1"/>
  <c r="RIZ57" i="1"/>
  <c r="RIY57" i="1"/>
  <c r="RIX57" i="1"/>
  <c r="RIW57" i="1"/>
  <c r="RIV57" i="1"/>
  <c r="RIU57" i="1"/>
  <c r="RIT57" i="1"/>
  <c r="RIS57" i="1"/>
  <c r="RIR57" i="1"/>
  <c r="RIQ57" i="1"/>
  <c r="RIP57" i="1"/>
  <c r="RIO57" i="1"/>
  <c r="RIN57" i="1"/>
  <c r="RIM57" i="1"/>
  <c r="RIL57" i="1"/>
  <c r="RIK57" i="1"/>
  <c r="RIJ57" i="1"/>
  <c r="RII57" i="1"/>
  <c r="RIH57" i="1"/>
  <c r="RIG57" i="1"/>
  <c r="RIF57" i="1"/>
  <c r="RIE57" i="1"/>
  <c r="RID57" i="1"/>
  <c r="RIC57" i="1"/>
  <c r="RIB57" i="1"/>
  <c r="RIA57" i="1"/>
  <c r="RHZ57" i="1"/>
  <c r="RHY57" i="1"/>
  <c r="RHX57" i="1"/>
  <c r="RHW57" i="1"/>
  <c r="RHV57" i="1"/>
  <c r="RHU57" i="1"/>
  <c r="RHT57" i="1"/>
  <c r="RHS57" i="1"/>
  <c r="RHR57" i="1"/>
  <c r="RHQ57" i="1"/>
  <c r="RHP57" i="1"/>
  <c r="RHO57" i="1"/>
  <c r="RHN57" i="1"/>
  <c r="RHM57" i="1"/>
  <c r="RHL57" i="1"/>
  <c r="RHK57" i="1"/>
  <c r="RHJ57" i="1"/>
  <c r="RHI57" i="1"/>
  <c r="RHH57" i="1"/>
  <c r="RHG57" i="1"/>
  <c r="RHF57" i="1"/>
  <c r="RHE57" i="1"/>
  <c r="RHD57" i="1"/>
  <c r="RHC57" i="1"/>
  <c r="RHB57" i="1"/>
  <c r="RHA57" i="1"/>
  <c r="RGZ57" i="1"/>
  <c r="RGY57" i="1"/>
  <c r="RGX57" i="1"/>
  <c r="RGW57" i="1"/>
  <c r="RGV57" i="1"/>
  <c r="RGU57" i="1"/>
  <c r="RGT57" i="1"/>
  <c r="RGS57" i="1"/>
  <c r="RGR57" i="1"/>
  <c r="RGQ57" i="1"/>
  <c r="RGP57" i="1"/>
  <c r="RGO57" i="1"/>
  <c r="RGN57" i="1"/>
  <c r="RGM57" i="1"/>
  <c r="RGL57" i="1"/>
  <c r="RGK57" i="1"/>
  <c r="RGJ57" i="1"/>
  <c r="RGI57" i="1"/>
  <c r="RGH57" i="1"/>
  <c r="RGG57" i="1"/>
  <c r="RGF57" i="1"/>
  <c r="RGE57" i="1"/>
  <c r="RGD57" i="1"/>
  <c r="RGC57" i="1"/>
  <c r="RGB57" i="1"/>
  <c r="RGA57" i="1"/>
  <c r="RFZ57" i="1"/>
  <c r="RFY57" i="1"/>
  <c r="RFX57" i="1"/>
  <c r="RFW57" i="1"/>
  <c r="RFV57" i="1"/>
  <c r="RFU57" i="1"/>
  <c r="RFT57" i="1"/>
  <c r="RFS57" i="1"/>
  <c r="RFR57" i="1"/>
  <c r="RFQ57" i="1"/>
  <c r="RFP57" i="1"/>
  <c r="RFO57" i="1"/>
  <c r="RFN57" i="1"/>
  <c r="RFM57" i="1"/>
  <c r="RFL57" i="1"/>
  <c r="RFK57" i="1"/>
  <c r="RFJ57" i="1"/>
  <c r="RFI57" i="1"/>
  <c r="RFH57" i="1"/>
  <c r="RFG57" i="1"/>
  <c r="RFF57" i="1"/>
  <c r="RFE57" i="1"/>
  <c r="RFD57" i="1"/>
  <c r="RFC57" i="1"/>
  <c r="RFB57" i="1"/>
  <c r="RFA57" i="1"/>
  <c r="REZ57" i="1"/>
  <c r="REY57" i="1"/>
  <c r="REX57" i="1"/>
  <c r="REW57" i="1"/>
  <c r="REV57" i="1"/>
  <c r="REU57" i="1"/>
  <c r="RET57" i="1"/>
  <c r="RES57" i="1"/>
  <c r="RER57" i="1"/>
  <c r="REQ57" i="1"/>
  <c r="REP57" i="1"/>
  <c r="REO57" i="1"/>
  <c r="REN57" i="1"/>
  <c r="REM57" i="1"/>
  <c r="REL57" i="1"/>
  <c r="REK57" i="1"/>
  <c r="REJ57" i="1"/>
  <c r="REI57" i="1"/>
  <c r="REH57" i="1"/>
  <c r="REG57" i="1"/>
  <c r="REF57" i="1"/>
  <c r="REE57" i="1"/>
  <c r="RED57" i="1"/>
  <c r="REC57" i="1"/>
  <c r="REB57" i="1"/>
  <c r="REA57" i="1"/>
  <c r="RDZ57" i="1"/>
  <c r="RDY57" i="1"/>
  <c r="RDX57" i="1"/>
  <c r="RDW57" i="1"/>
  <c r="RDV57" i="1"/>
  <c r="RDU57" i="1"/>
  <c r="RDT57" i="1"/>
  <c r="RDS57" i="1"/>
  <c r="RDR57" i="1"/>
  <c r="RDQ57" i="1"/>
  <c r="RDP57" i="1"/>
  <c r="RDO57" i="1"/>
  <c r="RDN57" i="1"/>
  <c r="RDM57" i="1"/>
  <c r="RDL57" i="1"/>
  <c r="RDK57" i="1"/>
  <c r="RDJ57" i="1"/>
  <c r="RDI57" i="1"/>
  <c r="RDH57" i="1"/>
  <c r="RDG57" i="1"/>
  <c r="RDF57" i="1"/>
  <c r="RDE57" i="1"/>
  <c r="RDD57" i="1"/>
  <c r="RDC57" i="1"/>
  <c r="RDB57" i="1"/>
  <c r="RDA57" i="1"/>
  <c r="RCZ57" i="1"/>
  <c r="RCY57" i="1"/>
  <c r="RCX57" i="1"/>
  <c r="RCW57" i="1"/>
  <c r="RCV57" i="1"/>
  <c r="RCU57" i="1"/>
  <c r="RCT57" i="1"/>
  <c r="RCS57" i="1"/>
  <c r="RCR57" i="1"/>
  <c r="RCQ57" i="1"/>
  <c r="RCP57" i="1"/>
  <c r="RCO57" i="1"/>
  <c r="RCN57" i="1"/>
  <c r="RCM57" i="1"/>
  <c r="RCL57" i="1"/>
  <c r="RCK57" i="1"/>
  <c r="RCJ57" i="1"/>
  <c r="RCI57" i="1"/>
  <c r="RCH57" i="1"/>
  <c r="RCG57" i="1"/>
  <c r="RCF57" i="1"/>
  <c r="RCE57" i="1"/>
  <c r="RCD57" i="1"/>
  <c r="RCC57" i="1"/>
  <c r="RCB57" i="1"/>
  <c r="RCA57" i="1"/>
  <c r="RBZ57" i="1"/>
  <c r="RBY57" i="1"/>
  <c r="RBX57" i="1"/>
  <c r="RBW57" i="1"/>
  <c r="RBV57" i="1"/>
  <c r="RBU57" i="1"/>
  <c r="RBT57" i="1"/>
  <c r="RBS57" i="1"/>
  <c r="RBR57" i="1"/>
  <c r="RBQ57" i="1"/>
  <c r="RBP57" i="1"/>
  <c r="RBO57" i="1"/>
  <c r="RBN57" i="1"/>
  <c r="RBM57" i="1"/>
  <c r="RBL57" i="1"/>
  <c r="RBK57" i="1"/>
  <c r="RBJ57" i="1"/>
  <c r="RBI57" i="1"/>
  <c r="RBH57" i="1"/>
  <c r="RBG57" i="1"/>
  <c r="RBF57" i="1"/>
  <c r="RBE57" i="1"/>
  <c r="RBD57" i="1"/>
  <c r="RBC57" i="1"/>
  <c r="RBB57" i="1"/>
  <c r="RBA57" i="1"/>
  <c r="RAZ57" i="1"/>
  <c r="RAY57" i="1"/>
  <c r="RAX57" i="1"/>
  <c r="RAW57" i="1"/>
  <c r="RAV57" i="1"/>
  <c r="RAU57" i="1"/>
  <c r="RAT57" i="1"/>
  <c r="RAS57" i="1"/>
  <c r="RAR57" i="1"/>
  <c r="RAQ57" i="1"/>
  <c r="RAP57" i="1"/>
  <c r="RAO57" i="1"/>
  <c r="RAN57" i="1"/>
  <c r="RAM57" i="1"/>
  <c r="RAL57" i="1"/>
  <c r="RAK57" i="1"/>
  <c r="RAJ57" i="1"/>
  <c r="RAI57" i="1"/>
  <c r="RAH57" i="1"/>
  <c r="RAG57" i="1"/>
  <c r="RAF57" i="1"/>
  <c r="RAE57" i="1"/>
  <c r="RAD57" i="1"/>
  <c r="RAC57" i="1"/>
  <c r="RAB57" i="1"/>
  <c r="RAA57" i="1"/>
  <c r="QZZ57" i="1"/>
  <c r="QZY57" i="1"/>
  <c r="QZX57" i="1"/>
  <c r="QZW57" i="1"/>
  <c r="QZV57" i="1"/>
  <c r="QZU57" i="1"/>
  <c r="QZT57" i="1"/>
  <c r="QZS57" i="1"/>
  <c r="QZR57" i="1"/>
  <c r="QZQ57" i="1"/>
  <c r="QZP57" i="1"/>
  <c r="QZO57" i="1"/>
  <c r="QZN57" i="1"/>
  <c r="QZM57" i="1"/>
  <c r="QZL57" i="1"/>
  <c r="QZK57" i="1"/>
  <c r="QZJ57" i="1"/>
  <c r="QZI57" i="1"/>
  <c r="QZH57" i="1"/>
  <c r="QZG57" i="1"/>
  <c r="QZF57" i="1"/>
  <c r="QZE57" i="1"/>
  <c r="QZD57" i="1"/>
  <c r="QZC57" i="1"/>
  <c r="QZB57" i="1"/>
  <c r="QZA57" i="1"/>
  <c r="QYZ57" i="1"/>
  <c r="QYY57" i="1"/>
  <c r="QYX57" i="1"/>
  <c r="QYW57" i="1"/>
  <c r="QYV57" i="1"/>
  <c r="QYU57" i="1"/>
  <c r="QYT57" i="1"/>
  <c r="QYS57" i="1"/>
  <c r="QYR57" i="1"/>
  <c r="QYQ57" i="1"/>
  <c r="QYP57" i="1"/>
  <c r="QYO57" i="1"/>
  <c r="QYN57" i="1"/>
  <c r="QYM57" i="1"/>
  <c r="QYL57" i="1"/>
  <c r="QYK57" i="1"/>
  <c r="QYJ57" i="1"/>
  <c r="QYI57" i="1"/>
  <c r="QYH57" i="1"/>
  <c r="QYG57" i="1"/>
  <c r="QYF57" i="1"/>
  <c r="QYE57" i="1"/>
  <c r="QYD57" i="1"/>
  <c r="QYC57" i="1"/>
  <c r="QYB57" i="1"/>
  <c r="QYA57" i="1"/>
  <c r="QXZ57" i="1"/>
  <c r="QXY57" i="1"/>
  <c r="QXX57" i="1"/>
  <c r="QXW57" i="1"/>
  <c r="QXV57" i="1"/>
  <c r="QXU57" i="1"/>
  <c r="QXT57" i="1"/>
  <c r="QXS57" i="1"/>
  <c r="QXR57" i="1"/>
  <c r="QXQ57" i="1"/>
  <c r="QXP57" i="1"/>
  <c r="QXO57" i="1"/>
  <c r="QXN57" i="1"/>
  <c r="QXM57" i="1"/>
  <c r="QXL57" i="1"/>
  <c r="QXK57" i="1"/>
  <c r="QXJ57" i="1"/>
  <c r="QXI57" i="1"/>
  <c r="QXH57" i="1"/>
  <c r="QXG57" i="1"/>
  <c r="QXF57" i="1"/>
  <c r="QXE57" i="1"/>
  <c r="QXD57" i="1"/>
  <c r="QXC57" i="1"/>
  <c r="QXB57" i="1"/>
  <c r="QXA57" i="1"/>
  <c r="QWZ57" i="1"/>
  <c r="QWY57" i="1"/>
  <c r="QWX57" i="1"/>
  <c r="QWW57" i="1"/>
  <c r="QWV57" i="1"/>
  <c r="QWU57" i="1"/>
  <c r="QWT57" i="1"/>
  <c r="QWS57" i="1"/>
  <c r="QWR57" i="1"/>
  <c r="QWQ57" i="1"/>
  <c r="QWP57" i="1"/>
  <c r="QWO57" i="1"/>
  <c r="QWN57" i="1"/>
  <c r="QWM57" i="1"/>
  <c r="QWL57" i="1"/>
  <c r="QWK57" i="1"/>
  <c r="QWJ57" i="1"/>
  <c r="QWI57" i="1"/>
  <c r="QWH57" i="1"/>
  <c r="QWG57" i="1"/>
  <c r="QWF57" i="1"/>
  <c r="QWE57" i="1"/>
  <c r="QWD57" i="1"/>
  <c r="QWC57" i="1"/>
  <c r="QWB57" i="1"/>
  <c r="QWA57" i="1"/>
  <c r="QVZ57" i="1"/>
  <c r="QVY57" i="1"/>
  <c r="QVX57" i="1"/>
  <c r="QVW57" i="1"/>
  <c r="QVV57" i="1"/>
  <c r="QVU57" i="1"/>
  <c r="QVT57" i="1"/>
  <c r="QVS57" i="1"/>
  <c r="QVR57" i="1"/>
  <c r="QVQ57" i="1"/>
  <c r="QVP57" i="1"/>
  <c r="QVO57" i="1"/>
  <c r="QVN57" i="1"/>
  <c r="QVM57" i="1"/>
  <c r="QVL57" i="1"/>
  <c r="QVK57" i="1"/>
  <c r="QVJ57" i="1"/>
  <c r="QVI57" i="1"/>
  <c r="QVH57" i="1"/>
  <c r="QVG57" i="1"/>
  <c r="QVF57" i="1"/>
  <c r="QVE57" i="1"/>
  <c r="QVD57" i="1"/>
  <c r="QVC57" i="1"/>
  <c r="QVB57" i="1"/>
  <c r="QVA57" i="1"/>
  <c r="QUZ57" i="1"/>
  <c r="QUY57" i="1"/>
  <c r="QUX57" i="1"/>
  <c r="QUW57" i="1"/>
  <c r="QUV57" i="1"/>
  <c r="QUU57" i="1"/>
  <c r="QUT57" i="1"/>
  <c r="QUS57" i="1"/>
  <c r="QUR57" i="1"/>
  <c r="QUQ57" i="1"/>
  <c r="QUP57" i="1"/>
  <c r="QUO57" i="1"/>
  <c r="QUN57" i="1"/>
  <c r="QUM57" i="1"/>
  <c r="QUL57" i="1"/>
  <c r="QUK57" i="1"/>
  <c r="QUJ57" i="1"/>
  <c r="QUI57" i="1"/>
  <c r="QUH57" i="1"/>
  <c r="QUG57" i="1"/>
  <c r="QUF57" i="1"/>
  <c r="QUE57" i="1"/>
  <c r="QUD57" i="1"/>
  <c r="QUC57" i="1"/>
  <c r="QUB57" i="1"/>
  <c r="QUA57" i="1"/>
  <c r="QTZ57" i="1"/>
  <c r="QTY57" i="1"/>
  <c r="QTX57" i="1"/>
  <c r="QTW57" i="1"/>
  <c r="QTV57" i="1"/>
  <c r="QTU57" i="1"/>
  <c r="QTT57" i="1"/>
  <c r="QTS57" i="1"/>
  <c r="QTR57" i="1"/>
  <c r="QTQ57" i="1"/>
  <c r="QTP57" i="1"/>
  <c r="QTO57" i="1"/>
  <c r="QTN57" i="1"/>
  <c r="QTM57" i="1"/>
  <c r="QTL57" i="1"/>
  <c r="QTK57" i="1"/>
  <c r="QTJ57" i="1"/>
  <c r="QTI57" i="1"/>
  <c r="QTH57" i="1"/>
  <c r="QTG57" i="1"/>
  <c r="QTF57" i="1"/>
  <c r="QTE57" i="1"/>
  <c r="QTD57" i="1"/>
  <c r="QTC57" i="1"/>
  <c r="QTB57" i="1"/>
  <c r="QTA57" i="1"/>
  <c r="QSZ57" i="1"/>
  <c r="QSY57" i="1"/>
  <c r="QSX57" i="1"/>
  <c r="QSW57" i="1"/>
  <c r="QSV57" i="1"/>
  <c r="QSU57" i="1"/>
  <c r="QST57" i="1"/>
  <c r="QSS57" i="1"/>
  <c r="QSR57" i="1"/>
  <c r="QSQ57" i="1"/>
  <c r="QSP57" i="1"/>
  <c r="QSO57" i="1"/>
  <c r="QSN57" i="1"/>
  <c r="QSM57" i="1"/>
  <c r="QSL57" i="1"/>
  <c r="QSK57" i="1"/>
  <c r="QSJ57" i="1"/>
  <c r="QSI57" i="1"/>
  <c r="QSH57" i="1"/>
  <c r="QSG57" i="1"/>
  <c r="QSF57" i="1"/>
  <c r="QSE57" i="1"/>
  <c r="QSD57" i="1"/>
  <c r="QSC57" i="1"/>
  <c r="QSB57" i="1"/>
  <c r="QSA57" i="1"/>
  <c r="QRZ57" i="1"/>
  <c r="QRY57" i="1"/>
  <c r="QRX57" i="1"/>
  <c r="QRW57" i="1"/>
  <c r="QRV57" i="1"/>
  <c r="QRU57" i="1"/>
  <c r="QRT57" i="1"/>
  <c r="QRS57" i="1"/>
  <c r="QRR57" i="1"/>
  <c r="QRQ57" i="1"/>
  <c r="QRP57" i="1"/>
  <c r="QRO57" i="1"/>
  <c r="QRN57" i="1"/>
  <c r="QRM57" i="1"/>
  <c r="QRL57" i="1"/>
  <c r="QRK57" i="1"/>
  <c r="QRJ57" i="1"/>
  <c r="QRI57" i="1"/>
  <c r="QRH57" i="1"/>
  <c r="QRG57" i="1"/>
  <c r="QRF57" i="1"/>
  <c r="QRE57" i="1"/>
  <c r="QRD57" i="1"/>
  <c r="QRC57" i="1"/>
  <c r="QRB57" i="1"/>
  <c r="QRA57" i="1"/>
  <c r="QQZ57" i="1"/>
  <c r="QQY57" i="1"/>
  <c r="QQX57" i="1"/>
  <c r="QQW57" i="1"/>
  <c r="QQV57" i="1"/>
  <c r="QQU57" i="1"/>
  <c r="QQT57" i="1"/>
  <c r="QQS57" i="1"/>
  <c r="QQR57" i="1"/>
  <c r="QQQ57" i="1"/>
  <c r="QQP57" i="1"/>
  <c r="QQO57" i="1"/>
  <c r="QQN57" i="1"/>
  <c r="QQM57" i="1"/>
  <c r="QQL57" i="1"/>
  <c r="QQK57" i="1"/>
  <c r="QQJ57" i="1"/>
  <c r="QQI57" i="1"/>
  <c r="QQH57" i="1"/>
  <c r="QQG57" i="1"/>
  <c r="QQF57" i="1"/>
  <c r="QQE57" i="1"/>
  <c r="QQD57" i="1"/>
  <c r="QQC57" i="1"/>
  <c r="QQB57" i="1"/>
  <c r="QQA57" i="1"/>
  <c r="QPZ57" i="1"/>
  <c r="QPY57" i="1"/>
  <c r="QPX57" i="1"/>
  <c r="QPW57" i="1"/>
  <c r="QPV57" i="1"/>
  <c r="QPU57" i="1"/>
  <c r="QPT57" i="1"/>
  <c r="QPS57" i="1"/>
  <c r="QPR57" i="1"/>
  <c r="QPQ57" i="1"/>
  <c r="QPP57" i="1"/>
  <c r="QPO57" i="1"/>
  <c r="QPN57" i="1"/>
  <c r="QPM57" i="1"/>
  <c r="QPL57" i="1"/>
  <c r="QPK57" i="1"/>
  <c r="QPJ57" i="1"/>
  <c r="QPI57" i="1"/>
  <c r="QPH57" i="1"/>
  <c r="QPG57" i="1"/>
  <c r="QPF57" i="1"/>
  <c r="QPE57" i="1"/>
  <c r="QPD57" i="1"/>
  <c r="QPC57" i="1"/>
  <c r="QPB57" i="1"/>
  <c r="QPA57" i="1"/>
  <c r="QOZ57" i="1"/>
  <c r="QOY57" i="1"/>
  <c r="QOX57" i="1"/>
  <c r="QOW57" i="1"/>
  <c r="QOV57" i="1"/>
  <c r="QOU57" i="1"/>
  <c r="QOT57" i="1"/>
  <c r="QOS57" i="1"/>
  <c r="QOR57" i="1"/>
  <c r="QOQ57" i="1"/>
  <c r="QOP57" i="1"/>
  <c r="QOO57" i="1"/>
  <c r="QON57" i="1"/>
  <c r="QOM57" i="1"/>
  <c r="QOL57" i="1"/>
  <c r="QOK57" i="1"/>
  <c r="QOJ57" i="1"/>
  <c r="QOI57" i="1"/>
  <c r="QOH57" i="1"/>
  <c r="QOG57" i="1"/>
  <c r="QOF57" i="1"/>
  <c r="QOE57" i="1"/>
  <c r="QOD57" i="1"/>
  <c r="QOC57" i="1"/>
  <c r="QOB57" i="1"/>
  <c r="QOA57" i="1"/>
  <c r="QNZ57" i="1"/>
  <c r="QNY57" i="1"/>
  <c r="QNX57" i="1"/>
  <c r="QNW57" i="1"/>
  <c r="QNV57" i="1"/>
  <c r="QNU57" i="1"/>
  <c r="QNT57" i="1"/>
  <c r="QNS57" i="1"/>
  <c r="QNR57" i="1"/>
  <c r="QNQ57" i="1"/>
  <c r="QNP57" i="1"/>
  <c r="QNO57" i="1"/>
  <c r="QNN57" i="1"/>
  <c r="QNM57" i="1"/>
  <c r="QNL57" i="1"/>
  <c r="QNK57" i="1"/>
  <c r="QNJ57" i="1"/>
  <c r="QNI57" i="1"/>
  <c r="QNH57" i="1"/>
  <c r="QNG57" i="1"/>
  <c r="QNF57" i="1"/>
  <c r="QNE57" i="1"/>
  <c r="QND57" i="1"/>
  <c r="QNC57" i="1"/>
  <c r="QNB57" i="1"/>
  <c r="QNA57" i="1"/>
  <c r="QMZ57" i="1"/>
  <c r="QMY57" i="1"/>
  <c r="QMX57" i="1"/>
  <c r="QMW57" i="1"/>
  <c r="QMV57" i="1"/>
  <c r="QMU57" i="1"/>
  <c r="QMT57" i="1"/>
  <c r="QMS57" i="1"/>
  <c r="QMR57" i="1"/>
  <c r="QMQ57" i="1"/>
  <c r="QMP57" i="1"/>
  <c r="QMO57" i="1"/>
  <c r="QMN57" i="1"/>
  <c r="QMM57" i="1"/>
  <c r="QML57" i="1"/>
  <c r="QMK57" i="1"/>
  <c r="QMJ57" i="1"/>
  <c r="QMI57" i="1"/>
  <c r="QMH57" i="1"/>
  <c r="QMG57" i="1"/>
  <c r="QMF57" i="1"/>
  <c r="QME57" i="1"/>
  <c r="QMD57" i="1"/>
  <c r="QMC57" i="1"/>
  <c r="QMB57" i="1"/>
  <c r="QMA57" i="1"/>
  <c r="QLZ57" i="1"/>
  <c r="QLY57" i="1"/>
  <c r="QLX57" i="1"/>
  <c r="QLW57" i="1"/>
  <c r="QLV57" i="1"/>
  <c r="QLU57" i="1"/>
  <c r="QLT57" i="1"/>
  <c r="QLS57" i="1"/>
  <c r="QLR57" i="1"/>
  <c r="QLQ57" i="1"/>
  <c r="QLP57" i="1"/>
  <c r="QLO57" i="1"/>
  <c r="QLN57" i="1"/>
  <c r="QLM57" i="1"/>
  <c r="QLL57" i="1"/>
  <c r="QLK57" i="1"/>
  <c r="QLJ57" i="1"/>
  <c r="QLI57" i="1"/>
  <c r="QLH57" i="1"/>
  <c r="QLG57" i="1"/>
  <c r="QLF57" i="1"/>
  <c r="QLE57" i="1"/>
  <c r="QLD57" i="1"/>
  <c r="QLC57" i="1"/>
  <c r="QLB57" i="1"/>
  <c r="QLA57" i="1"/>
  <c r="QKZ57" i="1"/>
  <c r="QKY57" i="1"/>
  <c r="QKX57" i="1"/>
  <c r="QKW57" i="1"/>
  <c r="QKV57" i="1"/>
  <c r="QKU57" i="1"/>
  <c r="QKT57" i="1"/>
  <c r="QKS57" i="1"/>
  <c r="QKR57" i="1"/>
  <c r="QKQ57" i="1"/>
  <c r="QKP57" i="1"/>
  <c r="QKO57" i="1"/>
  <c r="QKN57" i="1"/>
  <c r="QKM57" i="1"/>
  <c r="QKL57" i="1"/>
  <c r="QKK57" i="1"/>
  <c r="QKJ57" i="1"/>
  <c r="QKI57" i="1"/>
  <c r="QKH57" i="1"/>
  <c r="QKG57" i="1"/>
  <c r="QKF57" i="1"/>
  <c r="QKE57" i="1"/>
  <c r="QKD57" i="1"/>
  <c r="QKC57" i="1"/>
  <c r="QKB57" i="1"/>
  <c r="QKA57" i="1"/>
  <c r="QJZ57" i="1"/>
  <c r="QJY57" i="1"/>
  <c r="QJX57" i="1"/>
  <c r="QJW57" i="1"/>
  <c r="QJV57" i="1"/>
  <c r="QJU57" i="1"/>
  <c r="QJT57" i="1"/>
  <c r="QJS57" i="1"/>
  <c r="QJR57" i="1"/>
  <c r="QJQ57" i="1"/>
  <c r="QJP57" i="1"/>
  <c r="QJO57" i="1"/>
  <c r="QJN57" i="1"/>
  <c r="QJM57" i="1"/>
  <c r="QJL57" i="1"/>
  <c r="QJK57" i="1"/>
  <c r="QJJ57" i="1"/>
  <c r="QJI57" i="1"/>
  <c r="QJH57" i="1"/>
  <c r="QJG57" i="1"/>
  <c r="QJF57" i="1"/>
  <c r="QJE57" i="1"/>
  <c r="QJD57" i="1"/>
  <c r="QJC57" i="1"/>
  <c r="QJB57" i="1"/>
  <c r="QJA57" i="1"/>
  <c r="QIZ57" i="1"/>
  <c r="QIY57" i="1"/>
  <c r="QIX57" i="1"/>
  <c r="QIW57" i="1"/>
  <c r="QIV57" i="1"/>
  <c r="QIU57" i="1"/>
  <c r="QIT57" i="1"/>
  <c r="QIS57" i="1"/>
  <c r="QIR57" i="1"/>
  <c r="QIQ57" i="1"/>
  <c r="QIP57" i="1"/>
  <c r="QIO57" i="1"/>
  <c r="QIN57" i="1"/>
  <c r="QIM57" i="1"/>
  <c r="QIL57" i="1"/>
  <c r="QIK57" i="1"/>
  <c r="QIJ57" i="1"/>
  <c r="QII57" i="1"/>
  <c r="QIH57" i="1"/>
  <c r="QIG57" i="1"/>
  <c r="QIF57" i="1"/>
  <c r="QIE57" i="1"/>
  <c r="QID57" i="1"/>
  <c r="QIC57" i="1"/>
  <c r="QIB57" i="1"/>
  <c r="QIA57" i="1"/>
  <c r="QHZ57" i="1"/>
  <c r="QHY57" i="1"/>
  <c r="QHX57" i="1"/>
  <c r="QHW57" i="1"/>
  <c r="QHV57" i="1"/>
  <c r="QHU57" i="1"/>
  <c r="QHT57" i="1"/>
  <c r="QHS57" i="1"/>
  <c r="QHR57" i="1"/>
  <c r="QHQ57" i="1"/>
  <c r="QHP57" i="1"/>
  <c r="QHO57" i="1"/>
  <c r="QHN57" i="1"/>
  <c r="QHM57" i="1"/>
  <c r="QHL57" i="1"/>
  <c r="QHK57" i="1"/>
  <c r="QHJ57" i="1"/>
  <c r="QHI57" i="1"/>
  <c r="QHH57" i="1"/>
  <c r="QHG57" i="1"/>
  <c r="QHF57" i="1"/>
  <c r="QHE57" i="1"/>
  <c r="QHD57" i="1"/>
  <c r="QHC57" i="1"/>
  <c r="QHB57" i="1"/>
  <c r="QHA57" i="1"/>
  <c r="QGZ57" i="1"/>
  <c r="QGY57" i="1"/>
  <c r="QGX57" i="1"/>
  <c r="QGW57" i="1"/>
  <c r="QGV57" i="1"/>
  <c r="QGU57" i="1"/>
  <c r="QGT57" i="1"/>
  <c r="QGS57" i="1"/>
  <c r="QGR57" i="1"/>
  <c r="QGQ57" i="1"/>
  <c r="QGP57" i="1"/>
  <c r="QGO57" i="1"/>
  <c r="QGN57" i="1"/>
  <c r="QGM57" i="1"/>
  <c r="QGL57" i="1"/>
  <c r="QGK57" i="1"/>
  <c r="QGJ57" i="1"/>
  <c r="QGI57" i="1"/>
  <c r="QGH57" i="1"/>
  <c r="QGG57" i="1"/>
  <c r="QGF57" i="1"/>
  <c r="QGE57" i="1"/>
  <c r="QGD57" i="1"/>
  <c r="QGC57" i="1"/>
  <c r="QGB57" i="1"/>
  <c r="QGA57" i="1"/>
  <c r="QFZ57" i="1"/>
  <c r="QFY57" i="1"/>
  <c r="QFX57" i="1"/>
  <c r="QFW57" i="1"/>
  <c r="QFV57" i="1"/>
  <c r="QFU57" i="1"/>
  <c r="QFT57" i="1"/>
  <c r="QFS57" i="1"/>
  <c r="QFR57" i="1"/>
  <c r="QFQ57" i="1"/>
  <c r="QFP57" i="1"/>
  <c r="QFO57" i="1"/>
  <c r="QFN57" i="1"/>
  <c r="QFM57" i="1"/>
  <c r="QFL57" i="1"/>
  <c r="QFK57" i="1"/>
  <c r="QFJ57" i="1"/>
  <c r="QFI57" i="1"/>
  <c r="QFH57" i="1"/>
  <c r="QFG57" i="1"/>
  <c r="QFF57" i="1"/>
  <c r="QFE57" i="1"/>
  <c r="QFD57" i="1"/>
  <c r="QFC57" i="1"/>
  <c r="QFB57" i="1"/>
  <c r="QFA57" i="1"/>
  <c r="QEZ57" i="1"/>
  <c r="QEY57" i="1"/>
  <c r="QEX57" i="1"/>
  <c r="QEW57" i="1"/>
  <c r="QEV57" i="1"/>
  <c r="QEU57" i="1"/>
  <c r="QET57" i="1"/>
  <c r="QES57" i="1"/>
  <c r="QER57" i="1"/>
  <c r="QEQ57" i="1"/>
  <c r="QEP57" i="1"/>
  <c r="QEO57" i="1"/>
  <c r="QEN57" i="1"/>
  <c r="QEM57" i="1"/>
  <c r="QEL57" i="1"/>
  <c r="QEK57" i="1"/>
  <c r="QEJ57" i="1"/>
  <c r="QEI57" i="1"/>
  <c r="QEH57" i="1"/>
  <c r="QEG57" i="1"/>
  <c r="QEF57" i="1"/>
  <c r="QEE57" i="1"/>
  <c r="QED57" i="1"/>
  <c r="QEC57" i="1"/>
  <c r="QEB57" i="1"/>
  <c r="QEA57" i="1"/>
  <c r="QDZ57" i="1"/>
  <c r="QDY57" i="1"/>
  <c r="QDX57" i="1"/>
  <c r="QDW57" i="1"/>
  <c r="QDV57" i="1"/>
  <c r="QDU57" i="1"/>
  <c r="QDT57" i="1"/>
  <c r="QDS57" i="1"/>
  <c r="QDR57" i="1"/>
  <c r="QDQ57" i="1"/>
  <c r="QDP57" i="1"/>
  <c r="QDO57" i="1"/>
  <c r="QDN57" i="1"/>
  <c r="QDM57" i="1"/>
  <c r="QDL57" i="1"/>
  <c r="QDK57" i="1"/>
  <c r="QDJ57" i="1"/>
  <c r="QDI57" i="1"/>
  <c r="QDH57" i="1"/>
  <c r="QDG57" i="1"/>
  <c r="QDF57" i="1"/>
  <c r="QDE57" i="1"/>
  <c r="QDD57" i="1"/>
  <c r="QDC57" i="1"/>
  <c r="QDB57" i="1"/>
  <c r="QDA57" i="1"/>
  <c r="QCZ57" i="1"/>
  <c r="QCY57" i="1"/>
  <c r="QCX57" i="1"/>
  <c r="QCW57" i="1"/>
  <c r="QCV57" i="1"/>
  <c r="QCU57" i="1"/>
  <c r="QCT57" i="1"/>
  <c r="QCS57" i="1"/>
  <c r="QCR57" i="1"/>
  <c r="QCQ57" i="1"/>
  <c r="QCP57" i="1"/>
  <c r="QCO57" i="1"/>
  <c r="QCN57" i="1"/>
  <c r="QCM57" i="1"/>
  <c r="QCL57" i="1"/>
  <c r="QCK57" i="1"/>
  <c r="QCJ57" i="1"/>
  <c r="QCI57" i="1"/>
  <c r="QCH57" i="1"/>
  <c r="QCG57" i="1"/>
  <c r="QCF57" i="1"/>
  <c r="QCE57" i="1"/>
  <c r="QCD57" i="1"/>
  <c r="QCC57" i="1"/>
  <c r="QCB57" i="1"/>
  <c r="QCA57" i="1"/>
  <c r="QBZ57" i="1"/>
  <c r="QBY57" i="1"/>
  <c r="QBX57" i="1"/>
  <c r="QBW57" i="1"/>
  <c r="QBV57" i="1"/>
  <c r="QBU57" i="1"/>
  <c r="QBT57" i="1"/>
  <c r="QBS57" i="1"/>
  <c r="QBR57" i="1"/>
  <c r="QBQ57" i="1"/>
  <c r="QBP57" i="1"/>
  <c r="QBO57" i="1"/>
  <c r="QBN57" i="1"/>
  <c r="QBM57" i="1"/>
  <c r="QBL57" i="1"/>
  <c r="QBK57" i="1"/>
  <c r="QBJ57" i="1"/>
  <c r="QBI57" i="1"/>
  <c r="QBH57" i="1"/>
  <c r="QBG57" i="1"/>
  <c r="QBF57" i="1"/>
  <c r="QBE57" i="1"/>
  <c r="QBD57" i="1"/>
  <c r="QBC57" i="1"/>
  <c r="QBB57" i="1"/>
  <c r="QBA57" i="1"/>
  <c r="QAZ57" i="1"/>
  <c r="QAY57" i="1"/>
  <c r="QAX57" i="1"/>
  <c r="QAW57" i="1"/>
  <c r="QAV57" i="1"/>
  <c r="QAU57" i="1"/>
  <c r="QAT57" i="1"/>
  <c r="QAS57" i="1"/>
  <c r="QAR57" i="1"/>
  <c r="QAQ57" i="1"/>
  <c r="QAP57" i="1"/>
  <c r="QAO57" i="1"/>
  <c r="QAN57" i="1"/>
  <c r="QAM57" i="1"/>
  <c r="QAL57" i="1"/>
  <c r="QAK57" i="1"/>
  <c r="QAJ57" i="1"/>
  <c r="QAI57" i="1"/>
  <c r="QAH57" i="1"/>
  <c r="QAG57" i="1"/>
  <c r="QAF57" i="1"/>
  <c r="QAE57" i="1"/>
  <c r="QAD57" i="1"/>
  <c r="QAC57" i="1"/>
  <c r="QAB57" i="1"/>
  <c r="QAA57" i="1"/>
  <c r="PZZ57" i="1"/>
  <c r="PZY57" i="1"/>
  <c r="PZX57" i="1"/>
  <c r="PZW57" i="1"/>
  <c r="PZV57" i="1"/>
  <c r="PZU57" i="1"/>
  <c r="PZT57" i="1"/>
  <c r="PZS57" i="1"/>
  <c r="PZR57" i="1"/>
  <c r="PZQ57" i="1"/>
  <c r="PZP57" i="1"/>
  <c r="PZO57" i="1"/>
  <c r="PZN57" i="1"/>
  <c r="PZM57" i="1"/>
  <c r="PZL57" i="1"/>
  <c r="PZK57" i="1"/>
  <c r="PZJ57" i="1"/>
  <c r="PZI57" i="1"/>
  <c r="PZH57" i="1"/>
  <c r="PZG57" i="1"/>
  <c r="PZF57" i="1"/>
  <c r="PZE57" i="1"/>
  <c r="PZD57" i="1"/>
  <c r="PZC57" i="1"/>
  <c r="PZB57" i="1"/>
  <c r="PZA57" i="1"/>
  <c r="PYZ57" i="1"/>
  <c r="PYY57" i="1"/>
  <c r="PYX57" i="1"/>
  <c r="PYW57" i="1"/>
  <c r="PYV57" i="1"/>
  <c r="PYU57" i="1"/>
  <c r="PYT57" i="1"/>
  <c r="PYS57" i="1"/>
  <c r="PYR57" i="1"/>
  <c r="PYQ57" i="1"/>
  <c r="PYP57" i="1"/>
  <c r="PYO57" i="1"/>
  <c r="PYN57" i="1"/>
  <c r="PYM57" i="1"/>
  <c r="PYL57" i="1"/>
  <c r="PYK57" i="1"/>
  <c r="PYJ57" i="1"/>
  <c r="PYI57" i="1"/>
  <c r="PYH57" i="1"/>
  <c r="PYG57" i="1"/>
  <c r="PYF57" i="1"/>
  <c r="PYE57" i="1"/>
  <c r="PYD57" i="1"/>
  <c r="PYC57" i="1"/>
  <c r="PYB57" i="1"/>
  <c r="PYA57" i="1"/>
  <c r="PXZ57" i="1"/>
  <c r="PXY57" i="1"/>
  <c r="PXX57" i="1"/>
  <c r="PXW57" i="1"/>
  <c r="PXV57" i="1"/>
  <c r="PXU57" i="1"/>
  <c r="PXT57" i="1"/>
  <c r="PXS57" i="1"/>
  <c r="PXR57" i="1"/>
  <c r="PXQ57" i="1"/>
  <c r="PXP57" i="1"/>
  <c r="PXO57" i="1"/>
  <c r="PXN57" i="1"/>
  <c r="PXM57" i="1"/>
  <c r="PXL57" i="1"/>
  <c r="PXK57" i="1"/>
  <c r="PXJ57" i="1"/>
  <c r="PXI57" i="1"/>
  <c r="PXH57" i="1"/>
  <c r="PXG57" i="1"/>
  <c r="PXF57" i="1"/>
  <c r="PXE57" i="1"/>
  <c r="PXD57" i="1"/>
  <c r="PXC57" i="1"/>
  <c r="PXB57" i="1"/>
  <c r="PXA57" i="1"/>
  <c r="PWZ57" i="1"/>
  <c r="PWY57" i="1"/>
  <c r="PWX57" i="1"/>
  <c r="PWW57" i="1"/>
  <c r="PWV57" i="1"/>
  <c r="PWU57" i="1"/>
  <c r="PWT57" i="1"/>
  <c r="PWS57" i="1"/>
  <c r="PWR57" i="1"/>
  <c r="PWQ57" i="1"/>
  <c r="PWP57" i="1"/>
  <c r="PWO57" i="1"/>
  <c r="PWN57" i="1"/>
  <c r="PWM57" i="1"/>
  <c r="PWL57" i="1"/>
  <c r="PWK57" i="1"/>
  <c r="PWJ57" i="1"/>
  <c r="PWI57" i="1"/>
  <c r="PWH57" i="1"/>
  <c r="PWG57" i="1"/>
  <c r="PWF57" i="1"/>
  <c r="PWE57" i="1"/>
  <c r="PWD57" i="1"/>
  <c r="PWC57" i="1"/>
  <c r="PWB57" i="1"/>
  <c r="PWA57" i="1"/>
  <c r="PVZ57" i="1"/>
  <c r="PVY57" i="1"/>
  <c r="PVX57" i="1"/>
  <c r="PVW57" i="1"/>
  <c r="PVV57" i="1"/>
  <c r="PVU57" i="1"/>
  <c r="PVT57" i="1"/>
  <c r="PVS57" i="1"/>
  <c r="PVR57" i="1"/>
  <c r="PVQ57" i="1"/>
  <c r="PVP57" i="1"/>
  <c r="PVO57" i="1"/>
  <c r="PVN57" i="1"/>
  <c r="PVM57" i="1"/>
  <c r="PVL57" i="1"/>
  <c r="PVK57" i="1"/>
  <c r="PVJ57" i="1"/>
  <c r="PVI57" i="1"/>
  <c r="PVH57" i="1"/>
  <c r="PVG57" i="1"/>
  <c r="PVF57" i="1"/>
  <c r="PVE57" i="1"/>
  <c r="PVD57" i="1"/>
  <c r="PVC57" i="1"/>
  <c r="PVB57" i="1"/>
  <c r="PVA57" i="1"/>
  <c r="PUZ57" i="1"/>
  <c r="PUY57" i="1"/>
  <c r="PUX57" i="1"/>
  <c r="PUW57" i="1"/>
  <c r="PUV57" i="1"/>
  <c r="PUU57" i="1"/>
  <c r="PUT57" i="1"/>
  <c r="PUS57" i="1"/>
  <c r="PUR57" i="1"/>
  <c r="PUQ57" i="1"/>
  <c r="PUP57" i="1"/>
  <c r="PUO57" i="1"/>
  <c r="PUN57" i="1"/>
  <c r="PUM57" i="1"/>
  <c r="PUL57" i="1"/>
  <c r="PUK57" i="1"/>
  <c r="PUJ57" i="1"/>
  <c r="PUI57" i="1"/>
  <c r="PUH57" i="1"/>
  <c r="PUG57" i="1"/>
  <c r="PUF57" i="1"/>
  <c r="PUE57" i="1"/>
  <c r="PUD57" i="1"/>
  <c r="PUC57" i="1"/>
  <c r="PUB57" i="1"/>
  <c r="PUA57" i="1"/>
  <c r="PTZ57" i="1"/>
  <c r="PTY57" i="1"/>
  <c r="PTX57" i="1"/>
  <c r="PTW57" i="1"/>
  <c r="PTV57" i="1"/>
  <c r="PTU57" i="1"/>
  <c r="PTT57" i="1"/>
  <c r="PTS57" i="1"/>
  <c r="PTR57" i="1"/>
  <c r="PTQ57" i="1"/>
  <c r="PTP57" i="1"/>
  <c r="PTO57" i="1"/>
  <c r="PTN57" i="1"/>
  <c r="PTM57" i="1"/>
  <c r="PTL57" i="1"/>
  <c r="PTK57" i="1"/>
  <c r="PTJ57" i="1"/>
  <c r="PTI57" i="1"/>
  <c r="PTH57" i="1"/>
  <c r="PTG57" i="1"/>
  <c r="PTF57" i="1"/>
  <c r="PTE57" i="1"/>
  <c r="PTD57" i="1"/>
  <c r="PTC57" i="1"/>
  <c r="PTB57" i="1"/>
  <c r="PTA57" i="1"/>
  <c r="PSZ57" i="1"/>
  <c r="PSY57" i="1"/>
  <c r="PSX57" i="1"/>
  <c r="PSW57" i="1"/>
  <c r="PSV57" i="1"/>
  <c r="PSU57" i="1"/>
  <c r="PST57" i="1"/>
  <c r="PSS57" i="1"/>
  <c r="PSR57" i="1"/>
  <c r="PSQ57" i="1"/>
  <c r="PSP57" i="1"/>
  <c r="PSO57" i="1"/>
  <c r="PSN57" i="1"/>
  <c r="PSM57" i="1"/>
  <c r="PSL57" i="1"/>
  <c r="PSK57" i="1"/>
  <c r="PSJ57" i="1"/>
  <c r="PSI57" i="1"/>
  <c r="PSH57" i="1"/>
  <c r="PSG57" i="1"/>
  <c r="PSF57" i="1"/>
  <c r="PSE57" i="1"/>
  <c r="PSD57" i="1"/>
  <c r="PSC57" i="1"/>
  <c r="PSB57" i="1"/>
  <c r="PSA57" i="1"/>
  <c r="PRZ57" i="1"/>
  <c r="PRY57" i="1"/>
  <c r="PRX57" i="1"/>
  <c r="PRW57" i="1"/>
  <c r="PRV57" i="1"/>
  <c r="PRU57" i="1"/>
  <c r="PRT57" i="1"/>
  <c r="PRS57" i="1"/>
  <c r="PRR57" i="1"/>
  <c r="PRQ57" i="1"/>
  <c r="PRP57" i="1"/>
  <c r="PRO57" i="1"/>
  <c r="PRN57" i="1"/>
  <c r="PRM57" i="1"/>
  <c r="PRL57" i="1"/>
  <c r="PRK57" i="1"/>
  <c r="PRJ57" i="1"/>
  <c r="PRI57" i="1"/>
  <c r="PRH57" i="1"/>
  <c r="PRG57" i="1"/>
  <c r="PRF57" i="1"/>
  <c r="PRE57" i="1"/>
  <c r="PRD57" i="1"/>
  <c r="PRC57" i="1"/>
  <c r="PRB57" i="1"/>
  <c r="PRA57" i="1"/>
  <c r="PQZ57" i="1"/>
  <c r="PQY57" i="1"/>
  <c r="PQX57" i="1"/>
  <c r="PQW57" i="1"/>
  <c r="PQV57" i="1"/>
  <c r="PQU57" i="1"/>
  <c r="PQT57" i="1"/>
  <c r="PQS57" i="1"/>
  <c r="PQR57" i="1"/>
  <c r="PQQ57" i="1"/>
  <c r="PQP57" i="1"/>
  <c r="PQO57" i="1"/>
  <c r="PQN57" i="1"/>
  <c r="PQM57" i="1"/>
  <c r="PQL57" i="1"/>
  <c r="PQK57" i="1"/>
  <c r="PQJ57" i="1"/>
  <c r="PQI57" i="1"/>
  <c r="PQH57" i="1"/>
  <c r="PQG57" i="1"/>
  <c r="PQF57" i="1"/>
  <c r="PQE57" i="1"/>
  <c r="PQD57" i="1"/>
  <c r="PQC57" i="1"/>
  <c r="PQB57" i="1"/>
  <c r="PQA57" i="1"/>
  <c r="PPZ57" i="1"/>
  <c r="PPY57" i="1"/>
  <c r="PPX57" i="1"/>
  <c r="PPW57" i="1"/>
  <c r="PPV57" i="1"/>
  <c r="PPU57" i="1"/>
  <c r="PPT57" i="1"/>
  <c r="PPS57" i="1"/>
  <c r="PPR57" i="1"/>
  <c r="PPQ57" i="1"/>
  <c r="PPP57" i="1"/>
  <c r="PPO57" i="1"/>
  <c r="PPN57" i="1"/>
  <c r="PPM57" i="1"/>
  <c r="PPL57" i="1"/>
  <c r="PPK57" i="1"/>
  <c r="PPJ57" i="1"/>
  <c r="PPI57" i="1"/>
  <c r="PPH57" i="1"/>
  <c r="PPG57" i="1"/>
  <c r="PPF57" i="1"/>
  <c r="PPE57" i="1"/>
  <c r="PPD57" i="1"/>
  <c r="PPC57" i="1"/>
  <c r="PPB57" i="1"/>
  <c r="PPA57" i="1"/>
  <c r="POZ57" i="1"/>
  <c r="POY57" i="1"/>
  <c r="POX57" i="1"/>
  <c r="POW57" i="1"/>
  <c r="POV57" i="1"/>
  <c r="POU57" i="1"/>
  <c r="POT57" i="1"/>
  <c r="POS57" i="1"/>
  <c r="POR57" i="1"/>
  <c r="POQ57" i="1"/>
  <c r="POP57" i="1"/>
  <c r="POO57" i="1"/>
  <c r="PON57" i="1"/>
  <c r="POM57" i="1"/>
  <c r="POL57" i="1"/>
  <c r="POK57" i="1"/>
  <c r="POJ57" i="1"/>
  <c r="POI57" i="1"/>
  <c r="POH57" i="1"/>
  <c r="POG57" i="1"/>
  <c r="POF57" i="1"/>
  <c r="POE57" i="1"/>
  <c r="POD57" i="1"/>
  <c r="POC57" i="1"/>
  <c r="POB57" i="1"/>
  <c r="POA57" i="1"/>
  <c r="PNZ57" i="1"/>
  <c r="PNY57" i="1"/>
  <c r="PNX57" i="1"/>
  <c r="PNW57" i="1"/>
  <c r="PNV57" i="1"/>
  <c r="PNU57" i="1"/>
  <c r="PNT57" i="1"/>
  <c r="PNS57" i="1"/>
  <c r="PNR57" i="1"/>
  <c r="PNQ57" i="1"/>
  <c r="PNP57" i="1"/>
  <c r="PNO57" i="1"/>
  <c r="PNN57" i="1"/>
  <c r="PNM57" i="1"/>
  <c r="PNL57" i="1"/>
  <c r="PNK57" i="1"/>
  <c r="PNJ57" i="1"/>
  <c r="PNI57" i="1"/>
  <c r="PNH57" i="1"/>
  <c r="PNG57" i="1"/>
  <c r="PNF57" i="1"/>
  <c r="PNE57" i="1"/>
  <c r="PND57" i="1"/>
  <c r="PNC57" i="1"/>
  <c r="PNB57" i="1"/>
  <c r="PNA57" i="1"/>
  <c r="PMZ57" i="1"/>
  <c r="PMY57" i="1"/>
  <c r="PMX57" i="1"/>
  <c r="PMW57" i="1"/>
  <c r="PMV57" i="1"/>
  <c r="PMU57" i="1"/>
  <c r="PMT57" i="1"/>
  <c r="PMS57" i="1"/>
  <c r="PMR57" i="1"/>
  <c r="PMQ57" i="1"/>
  <c r="PMP57" i="1"/>
  <c r="PMO57" i="1"/>
  <c r="PMN57" i="1"/>
  <c r="PMM57" i="1"/>
  <c r="PML57" i="1"/>
  <c r="PMK57" i="1"/>
  <c r="PMJ57" i="1"/>
  <c r="PMI57" i="1"/>
  <c r="PMH57" i="1"/>
  <c r="PMG57" i="1"/>
  <c r="PMF57" i="1"/>
  <c r="PME57" i="1"/>
  <c r="PMD57" i="1"/>
  <c r="PMC57" i="1"/>
  <c r="PMB57" i="1"/>
  <c r="PMA57" i="1"/>
  <c r="PLZ57" i="1"/>
  <c r="PLY57" i="1"/>
  <c r="PLX57" i="1"/>
  <c r="PLW57" i="1"/>
  <c r="PLV57" i="1"/>
  <c r="PLU57" i="1"/>
  <c r="PLT57" i="1"/>
  <c r="PLS57" i="1"/>
  <c r="PLR57" i="1"/>
  <c r="PLQ57" i="1"/>
  <c r="PLP57" i="1"/>
  <c r="PLO57" i="1"/>
  <c r="PLN57" i="1"/>
  <c r="PLM57" i="1"/>
  <c r="PLL57" i="1"/>
  <c r="PLK57" i="1"/>
  <c r="PLJ57" i="1"/>
  <c r="PLI57" i="1"/>
  <c r="PLH57" i="1"/>
  <c r="PLG57" i="1"/>
  <c r="PLF57" i="1"/>
  <c r="PLE57" i="1"/>
  <c r="PLD57" i="1"/>
  <c r="PLC57" i="1"/>
  <c r="PLB57" i="1"/>
  <c r="PLA57" i="1"/>
  <c r="PKZ57" i="1"/>
  <c r="PKY57" i="1"/>
  <c r="PKX57" i="1"/>
  <c r="PKW57" i="1"/>
  <c r="PKV57" i="1"/>
  <c r="PKU57" i="1"/>
  <c r="PKT57" i="1"/>
  <c r="PKS57" i="1"/>
  <c r="PKR57" i="1"/>
  <c r="PKQ57" i="1"/>
  <c r="PKP57" i="1"/>
  <c r="PKO57" i="1"/>
  <c r="PKN57" i="1"/>
  <c r="PKM57" i="1"/>
  <c r="PKL57" i="1"/>
  <c r="PKK57" i="1"/>
  <c r="PKJ57" i="1"/>
  <c r="PKI57" i="1"/>
  <c r="PKH57" i="1"/>
  <c r="PKG57" i="1"/>
  <c r="PKF57" i="1"/>
  <c r="PKE57" i="1"/>
  <c r="PKD57" i="1"/>
  <c r="PKC57" i="1"/>
  <c r="PKB57" i="1"/>
  <c r="PKA57" i="1"/>
  <c r="PJZ57" i="1"/>
  <c r="PJY57" i="1"/>
  <c r="PJX57" i="1"/>
  <c r="PJW57" i="1"/>
  <c r="PJV57" i="1"/>
  <c r="PJU57" i="1"/>
  <c r="PJT57" i="1"/>
  <c r="PJS57" i="1"/>
  <c r="PJR57" i="1"/>
  <c r="PJQ57" i="1"/>
  <c r="PJP57" i="1"/>
  <c r="PJO57" i="1"/>
  <c r="PJN57" i="1"/>
  <c r="PJM57" i="1"/>
  <c r="PJL57" i="1"/>
  <c r="PJK57" i="1"/>
  <c r="PJJ57" i="1"/>
  <c r="PJI57" i="1"/>
  <c r="PJH57" i="1"/>
  <c r="PJG57" i="1"/>
  <c r="PJF57" i="1"/>
  <c r="PJE57" i="1"/>
  <c r="PJD57" i="1"/>
  <c r="PJC57" i="1"/>
  <c r="PJB57" i="1"/>
  <c r="PJA57" i="1"/>
  <c r="PIZ57" i="1"/>
  <c r="PIY57" i="1"/>
  <c r="PIX57" i="1"/>
  <c r="PIW57" i="1"/>
  <c r="PIV57" i="1"/>
  <c r="PIU57" i="1"/>
  <c r="PIT57" i="1"/>
  <c r="PIS57" i="1"/>
  <c r="PIR57" i="1"/>
  <c r="PIQ57" i="1"/>
  <c r="PIP57" i="1"/>
  <c r="PIO57" i="1"/>
  <c r="PIN57" i="1"/>
  <c r="PIM57" i="1"/>
  <c r="PIL57" i="1"/>
  <c r="PIK57" i="1"/>
  <c r="PIJ57" i="1"/>
  <c r="PII57" i="1"/>
  <c r="PIH57" i="1"/>
  <c r="PIG57" i="1"/>
  <c r="PIF57" i="1"/>
  <c r="PIE57" i="1"/>
  <c r="PID57" i="1"/>
  <c r="PIC57" i="1"/>
  <c r="PIB57" i="1"/>
  <c r="PIA57" i="1"/>
  <c r="PHZ57" i="1"/>
  <c r="PHY57" i="1"/>
  <c r="PHX57" i="1"/>
  <c r="PHW57" i="1"/>
  <c r="PHV57" i="1"/>
  <c r="PHU57" i="1"/>
  <c r="PHT57" i="1"/>
  <c r="PHS57" i="1"/>
  <c r="PHR57" i="1"/>
  <c r="PHQ57" i="1"/>
  <c r="PHP57" i="1"/>
  <c r="PHO57" i="1"/>
  <c r="PHN57" i="1"/>
  <c r="PHM57" i="1"/>
  <c r="PHL57" i="1"/>
  <c r="PHK57" i="1"/>
  <c r="PHJ57" i="1"/>
  <c r="PHI57" i="1"/>
  <c r="PHH57" i="1"/>
  <c r="PHG57" i="1"/>
  <c r="PHF57" i="1"/>
  <c r="PHE57" i="1"/>
  <c r="PHD57" i="1"/>
  <c r="PHC57" i="1"/>
  <c r="PHB57" i="1"/>
  <c r="PHA57" i="1"/>
  <c r="PGZ57" i="1"/>
  <c r="PGY57" i="1"/>
  <c r="PGX57" i="1"/>
  <c r="PGW57" i="1"/>
  <c r="PGV57" i="1"/>
  <c r="PGU57" i="1"/>
  <c r="PGT57" i="1"/>
  <c r="PGS57" i="1"/>
  <c r="PGR57" i="1"/>
  <c r="PGQ57" i="1"/>
  <c r="PGP57" i="1"/>
  <c r="PGO57" i="1"/>
  <c r="PGN57" i="1"/>
  <c r="PGM57" i="1"/>
  <c r="PGL57" i="1"/>
  <c r="PGK57" i="1"/>
  <c r="PGJ57" i="1"/>
  <c r="PGI57" i="1"/>
  <c r="PGH57" i="1"/>
  <c r="PGG57" i="1"/>
  <c r="PGF57" i="1"/>
  <c r="PGE57" i="1"/>
  <c r="PGD57" i="1"/>
  <c r="PGC57" i="1"/>
  <c r="PGB57" i="1"/>
  <c r="PGA57" i="1"/>
  <c r="PFZ57" i="1"/>
  <c r="PFY57" i="1"/>
  <c r="PFX57" i="1"/>
  <c r="PFW57" i="1"/>
  <c r="PFV57" i="1"/>
  <c r="PFU57" i="1"/>
  <c r="PFT57" i="1"/>
  <c r="PFS57" i="1"/>
  <c r="PFR57" i="1"/>
  <c r="PFQ57" i="1"/>
  <c r="PFP57" i="1"/>
  <c r="PFO57" i="1"/>
  <c r="PFN57" i="1"/>
  <c r="PFM57" i="1"/>
  <c r="PFL57" i="1"/>
  <c r="PFK57" i="1"/>
  <c r="PFJ57" i="1"/>
  <c r="PFI57" i="1"/>
  <c r="PFH57" i="1"/>
  <c r="PFG57" i="1"/>
  <c r="PFF57" i="1"/>
  <c r="PFE57" i="1"/>
  <c r="PFD57" i="1"/>
  <c r="PFC57" i="1"/>
  <c r="PFB57" i="1"/>
  <c r="PFA57" i="1"/>
  <c r="PEZ57" i="1"/>
  <c r="PEY57" i="1"/>
  <c r="PEX57" i="1"/>
  <c r="PEW57" i="1"/>
  <c r="PEV57" i="1"/>
  <c r="PEU57" i="1"/>
  <c r="PET57" i="1"/>
  <c r="PES57" i="1"/>
  <c r="PER57" i="1"/>
  <c r="PEQ57" i="1"/>
  <c r="PEP57" i="1"/>
  <c r="PEO57" i="1"/>
  <c r="PEN57" i="1"/>
  <c r="PEM57" i="1"/>
  <c r="PEL57" i="1"/>
  <c r="PEK57" i="1"/>
  <c r="PEJ57" i="1"/>
  <c r="PEI57" i="1"/>
  <c r="PEH57" i="1"/>
  <c r="PEG57" i="1"/>
  <c r="PEF57" i="1"/>
  <c r="PEE57" i="1"/>
  <c r="PED57" i="1"/>
  <c r="PEC57" i="1"/>
  <c r="PEB57" i="1"/>
  <c r="PEA57" i="1"/>
  <c r="PDZ57" i="1"/>
  <c r="PDY57" i="1"/>
  <c r="PDX57" i="1"/>
  <c r="PDW57" i="1"/>
  <c r="PDV57" i="1"/>
  <c r="PDU57" i="1"/>
  <c r="PDT57" i="1"/>
  <c r="PDS57" i="1"/>
  <c r="PDR57" i="1"/>
  <c r="PDQ57" i="1"/>
  <c r="PDP57" i="1"/>
  <c r="PDO57" i="1"/>
  <c r="PDN57" i="1"/>
  <c r="PDM57" i="1"/>
  <c r="PDL57" i="1"/>
  <c r="PDK57" i="1"/>
  <c r="PDJ57" i="1"/>
  <c r="PDI57" i="1"/>
  <c r="PDH57" i="1"/>
  <c r="PDG57" i="1"/>
  <c r="PDF57" i="1"/>
  <c r="PDE57" i="1"/>
  <c r="PDD57" i="1"/>
  <c r="PDC57" i="1"/>
  <c r="PDB57" i="1"/>
  <c r="PDA57" i="1"/>
  <c r="PCZ57" i="1"/>
  <c r="PCY57" i="1"/>
  <c r="PCX57" i="1"/>
  <c r="PCW57" i="1"/>
  <c r="PCV57" i="1"/>
  <c r="PCU57" i="1"/>
  <c r="PCT57" i="1"/>
  <c r="PCS57" i="1"/>
  <c r="PCR57" i="1"/>
  <c r="PCQ57" i="1"/>
  <c r="PCP57" i="1"/>
  <c r="PCO57" i="1"/>
  <c r="PCN57" i="1"/>
  <c r="PCM57" i="1"/>
  <c r="PCL57" i="1"/>
  <c r="PCK57" i="1"/>
  <c r="PCJ57" i="1"/>
  <c r="PCI57" i="1"/>
  <c r="PCH57" i="1"/>
  <c r="PCG57" i="1"/>
  <c r="PCF57" i="1"/>
  <c r="PCE57" i="1"/>
  <c r="PCD57" i="1"/>
  <c r="PCC57" i="1"/>
  <c r="PCB57" i="1"/>
  <c r="PCA57" i="1"/>
  <c r="PBZ57" i="1"/>
  <c r="PBY57" i="1"/>
  <c r="PBX57" i="1"/>
  <c r="PBW57" i="1"/>
  <c r="PBV57" i="1"/>
  <c r="PBU57" i="1"/>
  <c r="PBT57" i="1"/>
  <c r="PBS57" i="1"/>
  <c r="PBR57" i="1"/>
  <c r="PBQ57" i="1"/>
  <c r="PBP57" i="1"/>
  <c r="PBO57" i="1"/>
  <c r="PBN57" i="1"/>
  <c r="PBM57" i="1"/>
  <c r="PBL57" i="1"/>
  <c r="PBK57" i="1"/>
  <c r="PBJ57" i="1"/>
  <c r="PBI57" i="1"/>
  <c r="PBH57" i="1"/>
  <c r="PBG57" i="1"/>
  <c r="PBF57" i="1"/>
  <c r="PBE57" i="1"/>
  <c r="PBD57" i="1"/>
  <c r="PBC57" i="1"/>
  <c r="PBB57" i="1"/>
  <c r="PBA57" i="1"/>
  <c r="PAZ57" i="1"/>
  <c r="PAY57" i="1"/>
  <c r="PAX57" i="1"/>
  <c r="PAW57" i="1"/>
  <c r="PAV57" i="1"/>
  <c r="PAU57" i="1"/>
  <c r="PAT57" i="1"/>
  <c r="PAS57" i="1"/>
  <c r="PAR57" i="1"/>
  <c r="PAQ57" i="1"/>
  <c r="PAP57" i="1"/>
  <c r="PAO57" i="1"/>
  <c r="PAN57" i="1"/>
  <c r="PAM57" i="1"/>
  <c r="PAL57" i="1"/>
  <c r="PAK57" i="1"/>
  <c r="PAJ57" i="1"/>
  <c r="PAI57" i="1"/>
  <c r="PAH57" i="1"/>
  <c r="PAG57" i="1"/>
  <c r="PAF57" i="1"/>
  <c r="PAE57" i="1"/>
  <c r="PAD57" i="1"/>
  <c r="PAC57" i="1"/>
  <c r="PAB57" i="1"/>
  <c r="PAA57" i="1"/>
  <c r="OZZ57" i="1"/>
  <c r="OZY57" i="1"/>
  <c r="OZX57" i="1"/>
  <c r="OZW57" i="1"/>
  <c r="OZV57" i="1"/>
  <c r="OZU57" i="1"/>
  <c r="OZT57" i="1"/>
  <c r="OZS57" i="1"/>
  <c r="OZR57" i="1"/>
  <c r="OZQ57" i="1"/>
  <c r="OZP57" i="1"/>
  <c r="OZO57" i="1"/>
  <c r="OZN57" i="1"/>
  <c r="OZM57" i="1"/>
  <c r="OZL57" i="1"/>
  <c r="OZK57" i="1"/>
  <c r="OZJ57" i="1"/>
  <c r="OZI57" i="1"/>
  <c r="OZH57" i="1"/>
  <c r="OZG57" i="1"/>
  <c r="OZF57" i="1"/>
  <c r="OZE57" i="1"/>
  <c r="OZD57" i="1"/>
  <c r="OZC57" i="1"/>
  <c r="OZB57" i="1"/>
  <c r="OZA57" i="1"/>
  <c r="OYZ57" i="1"/>
  <c r="OYY57" i="1"/>
  <c r="OYX57" i="1"/>
  <c r="OYW57" i="1"/>
  <c r="OYV57" i="1"/>
  <c r="OYU57" i="1"/>
  <c r="OYT57" i="1"/>
  <c r="OYS57" i="1"/>
  <c r="OYR57" i="1"/>
  <c r="OYQ57" i="1"/>
  <c r="OYP57" i="1"/>
  <c r="OYO57" i="1"/>
  <c r="OYN57" i="1"/>
  <c r="OYM57" i="1"/>
  <c r="OYL57" i="1"/>
  <c r="OYK57" i="1"/>
  <c r="OYJ57" i="1"/>
  <c r="OYI57" i="1"/>
  <c r="OYH57" i="1"/>
  <c r="OYG57" i="1"/>
  <c r="OYF57" i="1"/>
  <c r="OYE57" i="1"/>
  <c r="OYD57" i="1"/>
  <c r="OYC57" i="1"/>
  <c r="OYB57" i="1"/>
  <c r="OYA57" i="1"/>
  <c r="OXZ57" i="1"/>
  <c r="OXY57" i="1"/>
  <c r="OXX57" i="1"/>
  <c r="OXW57" i="1"/>
  <c r="OXV57" i="1"/>
  <c r="OXU57" i="1"/>
  <c r="OXT57" i="1"/>
  <c r="OXS57" i="1"/>
  <c r="OXR57" i="1"/>
  <c r="OXQ57" i="1"/>
  <c r="OXP57" i="1"/>
  <c r="OXO57" i="1"/>
  <c r="OXN57" i="1"/>
  <c r="OXM57" i="1"/>
  <c r="OXL57" i="1"/>
  <c r="OXK57" i="1"/>
  <c r="OXJ57" i="1"/>
  <c r="OXI57" i="1"/>
  <c r="OXH57" i="1"/>
  <c r="OXG57" i="1"/>
  <c r="OXF57" i="1"/>
  <c r="OXE57" i="1"/>
  <c r="OXD57" i="1"/>
  <c r="OXC57" i="1"/>
  <c r="OXB57" i="1"/>
  <c r="OXA57" i="1"/>
  <c r="OWZ57" i="1"/>
  <c r="OWY57" i="1"/>
  <c r="OWX57" i="1"/>
  <c r="OWW57" i="1"/>
  <c r="OWV57" i="1"/>
  <c r="OWU57" i="1"/>
  <c r="OWT57" i="1"/>
  <c r="OWS57" i="1"/>
  <c r="OWR57" i="1"/>
  <c r="OWQ57" i="1"/>
  <c r="OWP57" i="1"/>
  <c r="OWO57" i="1"/>
  <c r="OWN57" i="1"/>
  <c r="OWM57" i="1"/>
  <c r="OWL57" i="1"/>
  <c r="OWK57" i="1"/>
  <c r="OWJ57" i="1"/>
  <c r="OWI57" i="1"/>
  <c r="OWH57" i="1"/>
  <c r="OWG57" i="1"/>
  <c r="OWF57" i="1"/>
  <c r="OWE57" i="1"/>
  <c r="OWD57" i="1"/>
  <c r="OWC57" i="1"/>
  <c r="OWB57" i="1"/>
  <c r="OWA57" i="1"/>
  <c r="OVZ57" i="1"/>
  <c r="OVY57" i="1"/>
  <c r="OVX57" i="1"/>
  <c r="OVW57" i="1"/>
  <c r="OVV57" i="1"/>
  <c r="OVU57" i="1"/>
  <c r="OVT57" i="1"/>
  <c r="OVS57" i="1"/>
  <c r="OVR57" i="1"/>
  <c r="OVQ57" i="1"/>
  <c r="OVP57" i="1"/>
  <c r="OVO57" i="1"/>
  <c r="OVN57" i="1"/>
  <c r="OVM57" i="1"/>
  <c r="OVL57" i="1"/>
  <c r="OVK57" i="1"/>
  <c r="OVJ57" i="1"/>
  <c r="OVI57" i="1"/>
  <c r="OVH57" i="1"/>
  <c r="OVG57" i="1"/>
  <c r="OVF57" i="1"/>
  <c r="OVE57" i="1"/>
  <c r="OVD57" i="1"/>
  <c r="OVC57" i="1"/>
  <c r="OVB57" i="1"/>
  <c r="OVA57" i="1"/>
  <c r="OUZ57" i="1"/>
  <c r="OUY57" i="1"/>
  <c r="OUX57" i="1"/>
  <c r="OUW57" i="1"/>
  <c r="OUV57" i="1"/>
  <c r="OUU57" i="1"/>
  <c r="OUT57" i="1"/>
  <c r="OUS57" i="1"/>
  <c r="OUR57" i="1"/>
  <c r="OUQ57" i="1"/>
  <c r="OUP57" i="1"/>
  <c r="OUO57" i="1"/>
  <c r="OUN57" i="1"/>
  <c r="OUM57" i="1"/>
  <c r="OUL57" i="1"/>
  <c r="OUK57" i="1"/>
  <c r="OUJ57" i="1"/>
  <c r="OUI57" i="1"/>
  <c r="OUH57" i="1"/>
  <c r="OUG57" i="1"/>
  <c r="OUF57" i="1"/>
  <c r="OUE57" i="1"/>
  <c r="OUD57" i="1"/>
  <c r="OUC57" i="1"/>
  <c r="OUB57" i="1"/>
  <c r="OUA57" i="1"/>
  <c r="OTZ57" i="1"/>
  <c r="OTY57" i="1"/>
  <c r="OTX57" i="1"/>
  <c r="OTW57" i="1"/>
  <c r="OTV57" i="1"/>
  <c r="OTU57" i="1"/>
  <c r="OTT57" i="1"/>
  <c r="OTS57" i="1"/>
  <c r="OTR57" i="1"/>
  <c r="OTQ57" i="1"/>
  <c r="OTP57" i="1"/>
  <c r="OTO57" i="1"/>
  <c r="OTN57" i="1"/>
  <c r="OTM57" i="1"/>
  <c r="OTL57" i="1"/>
  <c r="OTK57" i="1"/>
  <c r="OTJ57" i="1"/>
  <c r="OTI57" i="1"/>
  <c r="OTH57" i="1"/>
  <c r="OTG57" i="1"/>
  <c r="OTF57" i="1"/>
  <c r="OTE57" i="1"/>
  <c r="OTD57" i="1"/>
  <c r="OTC57" i="1"/>
  <c r="OTB57" i="1"/>
  <c r="OTA57" i="1"/>
  <c r="OSZ57" i="1"/>
  <c r="OSY57" i="1"/>
  <c r="OSX57" i="1"/>
  <c r="OSW57" i="1"/>
  <c r="OSV57" i="1"/>
  <c r="OSU57" i="1"/>
  <c r="OST57" i="1"/>
  <c r="OSS57" i="1"/>
  <c r="OSR57" i="1"/>
  <c r="OSQ57" i="1"/>
  <c r="OSP57" i="1"/>
  <c r="OSO57" i="1"/>
  <c r="OSN57" i="1"/>
  <c r="OSM57" i="1"/>
  <c r="OSL57" i="1"/>
  <c r="OSK57" i="1"/>
  <c r="OSJ57" i="1"/>
  <c r="OSI57" i="1"/>
  <c r="OSH57" i="1"/>
  <c r="OSG57" i="1"/>
  <c r="OSF57" i="1"/>
  <c r="OSE57" i="1"/>
  <c r="OSD57" i="1"/>
  <c r="OSC57" i="1"/>
  <c r="OSB57" i="1"/>
  <c r="OSA57" i="1"/>
  <c r="ORZ57" i="1"/>
  <c r="ORY57" i="1"/>
  <c r="ORX57" i="1"/>
  <c r="ORW57" i="1"/>
  <c r="ORV57" i="1"/>
  <c r="ORU57" i="1"/>
  <c r="ORT57" i="1"/>
  <c r="ORS57" i="1"/>
  <c r="ORR57" i="1"/>
  <c r="ORQ57" i="1"/>
  <c r="ORP57" i="1"/>
  <c r="ORO57" i="1"/>
  <c r="ORN57" i="1"/>
  <c r="ORM57" i="1"/>
  <c r="ORL57" i="1"/>
  <c r="ORK57" i="1"/>
  <c r="ORJ57" i="1"/>
  <c r="ORI57" i="1"/>
  <c r="ORH57" i="1"/>
  <c r="ORG57" i="1"/>
  <c r="ORF57" i="1"/>
  <c r="ORE57" i="1"/>
  <c r="ORD57" i="1"/>
  <c r="ORC57" i="1"/>
  <c r="ORB57" i="1"/>
  <c r="ORA57" i="1"/>
  <c r="OQZ57" i="1"/>
  <c r="OQY57" i="1"/>
  <c r="OQX57" i="1"/>
  <c r="OQW57" i="1"/>
  <c r="OQV57" i="1"/>
  <c r="OQU57" i="1"/>
  <c r="OQT57" i="1"/>
  <c r="OQS57" i="1"/>
  <c r="OQR57" i="1"/>
  <c r="OQQ57" i="1"/>
  <c r="OQP57" i="1"/>
  <c r="OQO57" i="1"/>
  <c r="OQN57" i="1"/>
  <c r="OQM57" i="1"/>
  <c r="OQL57" i="1"/>
  <c r="OQK57" i="1"/>
  <c r="OQJ57" i="1"/>
  <c r="OQI57" i="1"/>
  <c r="OQH57" i="1"/>
  <c r="OQG57" i="1"/>
  <c r="OQF57" i="1"/>
  <c r="OQE57" i="1"/>
  <c r="OQD57" i="1"/>
  <c r="OQC57" i="1"/>
  <c r="OQB57" i="1"/>
  <c r="OQA57" i="1"/>
  <c r="OPZ57" i="1"/>
  <c r="OPY57" i="1"/>
  <c r="OPX57" i="1"/>
  <c r="OPW57" i="1"/>
  <c r="OPV57" i="1"/>
  <c r="OPU57" i="1"/>
  <c r="OPT57" i="1"/>
  <c r="OPS57" i="1"/>
  <c r="OPR57" i="1"/>
  <c r="OPQ57" i="1"/>
  <c r="OPP57" i="1"/>
  <c r="OPO57" i="1"/>
  <c r="OPN57" i="1"/>
  <c r="OPM57" i="1"/>
  <c r="OPL57" i="1"/>
  <c r="OPK57" i="1"/>
  <c r="OPJ57" i="1"/>
  <c r="OPI57" i="1"/>
  <c r="OPH57" i="1"/>
  <c r="OPG57" i="1"/>
  <c r="OPF57" i="1"/>
  <c r="OPE57" i="1"/>
  <c r="OPD57" i="1"/>
  <c r="OPC57" i="1"/>
  <c r="OPB57" i="1"/>
  <c r="OPA57" i="1"/>
  <c r="OOZ57" i="1"/>
  <c r="OOY57" i="1"/>
  <c r="OOX57" i="1"/>
  <c r="OOW57" i="1"/>
  <c r="OOV57" i="1"/>
  <c r="OOU57" i="1"/>
  <c r="OOT57" i="1"/>
  <c r="OOS57" i="1"/>
  <c r="OOR57" i="1"/>
  <c r="OOQ57" i="1"/>
  <c r="OOP57" i="1"/>
  <c r="OOO57" i="1"/>
  <c r="OON57" i="1"/>
  <c r="OOM57" i="1"/>
  <c r="OOL57" i="1"/>
  <c r="OOK57" i="1"/>
  <c r="OOJ57" i="1"/>
  <c r="OOI57" i="1"/>
  <c r="OOH57" i="1"/>
  <c r="OOG57" i="1"/>
  <c r="OOF57" i="1"/>
  <c r="OOE57" i="1"/>
  <c r="OOD57" i="1"/>
  <c r="OOC57" i="1"/>
  <c r="OOB57" i="1"/>
  <c r="OOA57" i="1"/>
  <c r="ONZ57" i="1"/>
  <c r="ONY57" i="1"/>
  <c r="ONX57" i="1"/>
  <c r="ONW57" i="1"/>
  <c r="ONV57" i="1"/>
  <c r="ONU57" i="1"/>
  <c r="ONT57" i="1"/>
  <c r="ONS57" i="1"/>
  <c r="ONR57" i="1"/>
  <c r="ONQ57" i="1"/>
  <c r="ONP57" i="1"/>
  <c r="ONO57" i="1"/>
  <c r="ONN57" i="1"/>
  <c r="ONM57" i="1"/>
  <c r="ONL57" i="1"/>
  <c r="ONK57" i="1"/>
  <c r="ONJ57" i="1"/>
  <c r="ONI57" i="1"/>
  <c r="ONH57" i="1"/>
  <c r="ONG57" i="1"/>
  <c r="ONF57" i="1"/>
  <c r="ONE57" i="1"/>
  <c r="OND57" i="1"/>
  <c r="ONC57" i="1"/>
  <c r="ONB57" i="1"/>
  <c r="ONA57" i="1"/>
  <c r="OMZ57" i="1"/>
  <c r="OMY57" i="1"/>
  <c r="OMX57" i="1"/>
  <c r="OMW57" i="1"/>
  <c r="OMV57" i="1"/>
  <c r="OMU57" i="1"/>
  <c r="OMT57" i="1"/>
  <c r="OMS57" i="1"/>
  <c r="OMR57" i="1"/>
  <c r="OMQ57" i="1"/>
  <c r="OMP57" i="1"/>
  <c r="OMO57" i="1"/>
  <c r="OMN57" i="1"/>
  <c r="OMM57" i="1"/>
  <c r="OML57" i="1"/>
  <c r="OMK57" i="1"/>
  <c r="OMJ57" i="1"/>
  <c r="OMI57" i="1"/>
  <c r="OMH57" i="1"/>
  <c r="OMG57" i="1"/>
  <c r="OMF57" i="1"/>
  <c r="OME57" i="1"/>
  <c r="OMD57" i="1"/>
  <c r="OMC57" i="1"/>
  <c r="OMB57" i="1"/>
  <c r="OMA57" i="1"/>
  <c r="OLZ57" i="1"/>
  <c r="OLY57" i="1"/>
  <c r="OLX57" i="1"/>
  <c r="OLW57" i="1"/>
  <c r="OLV57" i="1"/>
  <c r="OLU57" i="1"/>
  <c r="OLT57" i="1"/>
  <c r="OLS57" i="1"/>
  <c r="OLR57" i="1"/>
  <c r="OLQ57" i="1"/>
  <c r="OLP57" i="1"/>
  <c r="OLO57" i="1"/>
  <c r="OLN57" i="1"/>
  <c r="OLM57" i="1"/>
  <c r="OLL57" i="1"/>
  <c r="OLK57" i="1"/>
  <c r="OLJ57" i="1"/>
  <c r="OLI57" i="1"/>
  <c r="OLH57" i="1"/>
  <c r="OLG57" i="1"/>
  <c r="OLF57" i="1"/>
  <c r="OLE57" i="1"/>
  <c r="OLD57" i="1"/>
  <c r="OLC57" i="1"/>
  <c r="OLB57" i="1"/>
  <c r="OLA57" i="1"/>
  <c r="OKZ57" i="1"/>
  <c r="OKY57" i="1"/>
  <c r="OKX57" i="1"/>
  <c r="OKW57" i="1"/>
  <c r="OKV57" i="1"/>
  <c r="OKU57" i="1"/>
  <c r="OKT57" i="1"/>
  <c r="OKS57" i="1"/>
  <c r="OKR57" i="1"/>
  <c r="OKQ57" i="1"/>
  <c r="OKP57" i="1"/>
  <c r="OKO57" i="1"/>
  <c r="OKN57" i="1"/>
  <c r="OKM57" i="1"/>
  <c r="OKL57" i="1"/>
  <c r="OKK57" i="1"/>
  <c r="OKJ57" i="1"/>
  <c r="OKI57" i="1"/>
  <c r="OKH57" i="1"/>
  <c r="OKG57" i="1"/>
  <c r="OKF57" i="1"/>
  <c r="OKE57" i="1"/>
  <c r="OKD57" i="1"/>
  <c r="OKC57" i="1"/>
  <c r="OKB57" i="1"/>
  <c r="OKA57" i="1"/>
  <c r="OJZ57" i="1"/>
  <c r="OJY57" i="1"/>
  <c r="OJX57" i="1"/>
  <c r="OJW57" i="1"/>
  <c r="OJV57" i="1"/>
  <c r="OJU57" i="1"/>
  <c r="OJT57" i="1"/>
  <c r="OJS57" i="1"/>
  <c r="OJR57" i="1"/>
  <c r="OJQ57" i="1"/>
  <c r="OJP57" i="1"/>
  <c r="OJO57" i="1"/>
  <c r="OJN57" i="1"/>
  <c r="OJM57" i="1"/>
  <c r="OJL57" i="1"/>
  <c r="OJK57" i="1"/>
  <c r="OJJ57" i="1"/>
  <c r="OJI57" i="1"/>
  <c r="OJH57" i="1"/>
  <c r="OJG57" i="1"/>
  <c r="OJF57" i="1"/>
  <c r="OJE57" i="1"/>
  <c r="OJD57" i="1"/>
  <c r="OJC57" i="1"/>
  <c r="OJB57" i="1"/>
  <c r="OJA57" i="1"/>
  <c r="OIZ57" i="1"/>
  <c r="OIY57" i="1"/>
  <c r="OIX57" i="1"/>
  <c r="OIW57" i="1"/>
  <c r="OIV57" i="1"/>
  <c r="OIU57" i="1"/>
  <c r="OIT57" i="1"/>
  <c r="OIS57" i="1"/>
  <c r="OIR57" i="1"/>
  <c r="OIQ57" i="1"/>
  <c r="OIP57" i="1"/>
  <c r="OIO57" i="1"/>
  <c r="OIN57" i="1"/>
  <c r="OIM57" i="1"/>
  <c r="OIL57" i="1"/>
  <c r="OIK57" i="1"/>
  <c r="OIJ57" i="1"/>
  <c r="OII57" i="1"/>
  <c r="OIH57" i="1"/>
  <c r="OIG57" i="1"/>
  <c r="OIF57" i="1"/>
  <c r="OIE57" i="1"/>
  <c r="OID57" i="1"/>
  <c r="OIC57" i="1"/>
  <c r="OIB57" i="1"/>
  <c r="OIA57" i="1"/>
  <c r="OHZ57" i="1"/>
  <c r="OHY57" i="1"/>
  <c r="OHX57" i="1"/>
  <c r="OHW57" i="1"/>
  <c r="OHV57" i="1"/>
  <c r="OHU57" i="1"/>
  <c r="OHT57" i="1"/>
  <c r="OHS57" i="1"/>
  <c r="OHR57" i="1"/>
  <c r="OHQ57" i="1"/>
  <c r="OHP57" i="1"/>
  <c r="OHO57" i="1"/>
  <c r="OHN57" i="1"/>
  <c r="OHM57" i="1"/>
  <c r="OHL57" i="1"/>
  <c r="OHK57" i="1"/>
  <c r="OHJ57" i="1"/>
  <c r="OHI57" i="1"/>
  <c r="OHH57" i="1"/>
  <c r="OHG57" i="1"/>
  <c r="OHF57" i="1"/>
  <c r="OHE57" i="1"/>
  <c r="OHD57" i="1"/>
  <c r="OHC57" i="1"/>
  <c r="OHB57" i="1"/>
  <c r="OHA57" i="1"/>
  <c r="OGZ57" i="1"/>
  <c r="OGY57" i="1"/>
  <c r="OGX57" i="1"/>
  <c r="OGW57" i="1"/>
  <c r="OGV57" i="1"/>
  <c r="OGU57" i="1"/>
  <c r="OGT57" i="1"/>
  <c r="OGS57" i="1"/>
  <c r="OGR57" i="1"/>
  <c r="OGQ57" i="1"/>
  <c r="OGP57" i="1"/>
  <c r="OGO57" i="1"/>
  <c r="OGN57" i="1"/>
  <c r="OGM57" i="1"/>
  <c r="OGL57" i="1"/>
  <c r="OGK57" i="1"/>
  <c r="OGJ57" i="1"/>
  <c r="OGI57" i="1"/>
  <c r="OGH57" i="1"/>
  <c r="OGG57" i="1"/>
  <c r="OGF57" i="1"/>
  <c r="OGE57" i="1"/>
  <c r="OGD57" i="1"/>
  <c r="OGC57" i="1"/>
  <c r="OGB57" i="1"/>
  <c r="OGA57" i="1"/>
  <c r="OFZ57" i="1"/>
  <c r="OFY57" i="1"/>
  <c r="OFX57" i="1"/>
  <c r="OFW57" i="1"/>
  <c r="OFV57" i="1"/>
  <c r="OFU57" i="1"/>
  <c r="OFT57" i="1"/>
  <c r="OFS57" i="1"/>
  <c r="OFR57" i="1"/>
  <c r="OFQ57" i="1"/>
  <c r="OFP57" i="1"/>
  <c r="OFO57" i="1"/>
  <c r="OFN57" i="1"/>
  <c r="OFM57" i="1"/>
  <c r="OFL57" i="1"/>
  <c r="OFK57" i="1"/>
  <c r="OFJ57" i="1"/>
  <c r="OFI57" i="1"/>
  <c r="OFH57" i="1"/>
  <c r="OFG57" i="1"/>
  <c r="OFF57" i="1"/>
  <c r="OFE57" i="1"/>
  <c r="OFD57" i="1"/>
  <c r="OFC57" i="1"/>
  <c r="OFB57" i="1"/>
  <c r="OFA57" i="1"/>
  <c r="OEZ57" i="1"/>
  <c r="OEY57" i="1"/>
  <c r="OEX57" i="1"/>
  <c r="OEW57" i="1"/>
  <c r="OEV57" i="1"/>
  <c r="OEU57" i="1"/>
  <c r="OET57" i="1"/>
  <c r="OES57" i="1"/>
  <c r="OER57" i="1"/>
  <c r="OEQ57" i="1"/>
  <c r="OEP57" i="1"/>
  <c r="OEO57" i="1"/>
  <c r="OEN57" i="1"/>
  <c r="OEM57" i="1"/>
  <c r="OEL57" i="1"/>
  <c r="OEK57" i="1"/>
  <c r="OEJ57" i="1"/>
  <c r="OEI57" i="1"/>
  <c r="OEH57" i="1"/>
  <c r="OEG57" i="1"/>
  <c r="OEF57" i="1"/>
  <c r="OEE57" i="1"/>
  <c r="OED57" i="1"/>
  <c r="OEC57" i="1"/>
  <c r="OEB57" i="1"/>
  <c r="OEA57" i="1"/>
  <c r="ODZ57" i="1"/>
  <c r="ODY57" i="1"/>
  <c r="ODX57" i="1"/>
  <c r="ODW57" i="1"/>
  <c r="ODV57" i="1"/>
  <c r="ODU57" i="1"/>
  <c r="ODT57" i="1"/>
  <c r="ODS57" i="1"/>
  <c r="ODR57" i="1"/>
  <c r="ODQ57" i="1"/>
  <c r="ODP57" i="1"/>
  <c r="ODO57" i="1"/>
  <c r="ODN57" i="1"/>
  <c r="ODM57" i="1"/>
  <c r="ODL57" i="1"/>
  <c r="ODK57" i="1"/>
  <c r="ODJ57" i="1"/>
  <c r="ODI57" i="1"/>
  <c r="ODH57" i="1"/>
  <c r="ODG57" i="1"/>
  <c r="ODF57" i="1"/>
  <c r="ODE57" i="1"/>
  <c r="ODD57" i="1"/>
  <c r="ODC57" i="1"/>
  <c r="ODB57" i="1"/>
  <c r="ODA57" i="1"/>
  <c r="OCZ57" i="1"/>
  <c r="OCY57" i="1"/>
  <c r="OCX57" i="1"/>
  <c r="OCW57" i="1"/>
  <c r="OCV57" i="1"/>
  <c r="OCU57" i="1"/>
  <c r="OCT57" i="1"/>
  <c r="OCS57" i="1"/>
  <c r="OCR57" i="1"/>
  <c r="OCQ57" i="1"/>
  <c r="OCP57" i="1"/>
  <c r="OCO57" i="1"/>
  <c r="OCN57" i="1"/>
  <c r="OCM57" i="1"/>
  <c r="OCL57" i="1"/>
  <c r="OCK57" i="1"/>
  <c r="OCJ57" i="1"/>
  <c r="OCI57" i="1"/>
  <c r="OCH57" i="1"/>
  <c r="OCG57" i="1"/>
  <c r="OCF57" i="1"/>
  <c r="OCE57" i="1"/>
  <c r="OCD57" i="1"/>
  <c r="OCC57" i="1"/>
  <c r="OCB57" i="1"/>
  <c r="OCA57" i="1"/>
  <c r="OBZ57" i="1"/>
  <c r="OBY57" i="1"/>
  <c r="OBX57" i="1"/>
  <c r="OBW57" i="1"/>
  <c r="OBV57" i="1"/>
  <c r="OBU57" i="1"/>
  <c r="OBT57" i="1"/>
  <c r="OBS57" i="1"/>
  <c r="OBR57" i="1"/>
  <c r="OBQ57" i="1"/>
  <c r="OBP57" i="1"/>
  <c r="OBO57" i="1"/>
  <c r="OBN57" i="1"/>
  <c r="OBM57" i="1"/>
  <c r="OBL57" i="1"/>
  <c r="OBK57" i="1"/>
  <c r="OBJ57" i="1"/>
  <c r="OBI57" i="1"/>
  <c r="OBH57" i="1"/>
  <c r="OBG57" i="1"/>
  <c r="OBF57" i="1"/>
  <c r="OBE57" i="1"/>
  <c r="OBD57" i="1"/>
  <c r="OBC57" i="1"/>
  <c r="OBB57" i="1"/>
  <c r="OBA57" i="1"/>
  <c r="OAZ57" i="1"/>
  <c r="OAY57" i="1"/>
  <c r="OAX57" i="1"/>
  <c r="OAW57" i="1"/>
  <c r="OAV57" i="1"/>
  <c r="OAU57" i="1"/>
  <c r="OAT57" i="1"/>
  <c r="OAS57" i="1"/>
  <c r="OAR57" i="1"/>
  <c r="OAQ57" i="1"/>
  <c r="OAP57" i="1"/>
  <c r="OAO57" i="1"/>
  <c r="OAN57" i="1"/>
  <c r="OAM57" i="1"/>
  <c r="OAL57" i="1"/>
  <c r="OAK57" i="1"/>
  <c r="OAJ57" i="1"/>
  <c r="OAI57" i="1"/>
  <c r="OAH57" i="1"/>
  <c r="OAG57" i="1"/>
  <c r="OAF57" i="1"/>
  <c r="OAE57" i="1"/>
  <c r="OAD57" i="1"/>
  <c r="OAC57" i="1"/>
  <c r="OAB57" i="1"/>
  <c r="OAA57" i="1"/>
  <c r="NZZ57" i="1"/>
  <c r="NZY57" i="1"/>
  <c r="NZX57" i="1"/>
  <c r="NZW57" i="1"/>
  <c r="NZV57" i="1"/>
  <c r="NZU57" i="1"/>
  <c r="NZT57" i="1"/>
  <c r="NZS57" i="1"/>
  <c r="NZR57" i="1"/>
  <c r="NZQ57" i="1"/>
  <c r="NZP57" i="1"/>
  <c r="NZO57" i="1"/>
  <c r="NZN57" i="1"/>
  <c r="NZM57" i="1"/>
  <c r="NZL57" i="1"/>
  <c r="NZK57" i="1"/>
  <c r="NZJ57" i="1"/>
  <c r="NZI57" i="1"/>
  <c r="NZH57" i="1"/>
  <c r="NZG57" i="1"/>
  <c r="NZF57" i="1"/>
  <c r="NZE57" i="1"/>
  <c r="NZD57" i="1"/>
  <c r="NZC57" i="1"/>
  <c r="NZB57" i="1"/>
  <c r="NZA57" i="1"/>
  <c r="NYZ57" i="1"/>
  <c r="NYY57" i="1"/>
  <c r="NYX57" i="1"/>
  <c r="NYW57" i="1"/>
  <c r="NYV57" i="1"/>
  <c r="NYU57" i="1"/>
  <c r="NYT57" i="1"/>
  <c r="NYS57" i="1"/>
  <c r="NYR57" i="1"/>
  <c r="NYQ57" i="1"/>
  <c r="NYP57" i="1"/>
  <c r="NYO57" i="1"/>
  <c r="NYN57" i="1"/>
  <c r="NYM57" i="1"/>
  <c r="NYL57" i="1"/>
  <c r="NYK57" i="1"/>
  <c r="NYJ57" i="1"/>
  <c r="NYI57" i="1"/>
  <c r="NYH57" i="1"/>
  <c r="NYG57" i="1"/>
  <c r="NYF57" i="1"/>
  <c r="NYE57" i="1"/>
  <c r="NYD57" i="1"/>
  <c r="NYC57" i="1"/>
  <c r="NYB57" i="1"/>
  <c r="NYA57" i="1"/>
  <c r="NXZ57" i="1"/>
  <c r="NXY57" i="1"/>
  <c r="NXX57" i="1"/>
  <c r="NXW57" i="1"/>
  <c r="NXV57" i="1"/>
  <c r="NXU57" i="1"/>
  <c r="NXT57" i="1"/>
  <c r="NXS57" i="1"/>
  <c r="NXR57" i="1"/>
  <c r="NXQ57" i="1"/>
  <c r="NXP57" i="1"/>
  <c r="NXO57" i="1"/>
  <c r="NXN57" i="1"/>
  <c r="NXM57" i="1"/>
  <c r="NXL57" i="1"/>
  <c r="NXK57" i="1"/>
  <c r="NXJ57" i="1"/>
  <c r="NXI57" i="1"/>
  <c r="NXH57" i="1"/>
  <c r="NXG57" i="1"/>
  <c r="NXF57" i="1"/>
  <c r="NXE57" i="1"/>
  <c r="NXD57" i="1"/>
  <c r="NXC57" i="1"/>
  <c r="NXB57" i="1"/>
  <c r="NXA57" i="1"/>
  <c r="NWZ57" i="1"/>
  <c r="NWY57" i="1"/>
  <c r="NWX57" i="1"/>
  <c r="NWW57" i="1"/>
  <c r="NWV57" i="1"/>
  <c r="NWU57" i="1"/>
  <c r="NWT57" i="1"/>
  <c r="NWS57" i="1"/>
  <c r="NWR57" i="1"/>
  <c r="NWQ57" i="1"/>
  <c r="NWP57" i="1"/>
  <c r="NWO57" i="1"/>
  <c r="NWN57" i="1"/>
  <c r="NWM57" i="1"/>
  <c r="NWL57" i="1"/>
  <c r="NWK57" i="1"/>
  <c r="NWJ57" i="1"/>
  <c r="NWI57" i="1"/>
  <c r="NWH57" i="1"/>
  <c r="NWG57" i="1"/>
  <c r="NWF57" i="1"/>
  <c r="NWE57" i="1"/>
  <c r="NWD57" i="1"/>
  <c r="NWC57" i="1"/>
  <c r="NWB57" i="1"/>
  <c r="NWA57" i="1"/>
  <c r="NVZ57" i="1"/>
  <c r="NVY57" i="1"/>
  <c r="NVX57" i="1"/>
  <c r="NVW57" i="1"/>
  <c r="NVV57" i="1"/>
  <c r="NVU57" i="1"/>
  <c r="NVT57" i="1"/>
  <c r="NVS57" i="1"/>
  <c r="NVR57" i="1"/>
  <c r="NVQ57" i="1"/>
  <c r="NVP57" i="1"/>
  <c r="NVO57" i="1"/>
  <c r="NVN57" i="1"/>
  <c r="NVM57" i="1"/>
  <c r="NVL57" i="1"/>
  <c r="NVK57" i="1"/>
  <c r="NVJ57" i="1"/>
  <c r="NVI57" i="1"/>
  <c r="NVH57" i="1"/>
  <c r="NVG57" i="1"/>
  <c r="NVF57" i="1"/>
  <c r="NVE57" i="1"/>
  <c r="NVD57" i="1"/>
  <c r="NVC57" i="1"/>
  <c r="NVB57" i="1"/>
  <c r="NVA57" i="1"/>
  <c r="NUZ57" i="1"/>
  <c r="NUY57" i="1"/>
  <c r="NUX57" i="1"/>
  <c r="NUW57" i="1"/>
  <c r="NUV57" i="1"/>
  <c r="NUU57" i="1"/>
  <c r="NUT57" i="1"/>
  <c r="NUS57" i="1"/>
  <c r="NUR57" i="1"/>
  <c r="NUQ57" i="1"/>
  <c r="NUP57" i="1"/>
  <c r="NUO57" i="1"/>
  <c r="NUN57" i="1"/>
  <c r="NUM57" i="1"/>
  <c r="NUL57" i="1"/>
  <c r="NUK57" i="1"/>
  <c r="NUJ57" i="1"/>
  <c r="NUI57" i="1"/>
  <c r="NUH57" i="1"/>
  <c r="NUG57" i="1"/>
  <c r="NUF57" i="1"/>
  <c r="NUE57" i="1"/>
  <c r="NUD57" i="1"/>
  <c r="NUC57" i="1"/>
  <c r="NUB57" i="1"/>
  <c r="NUA57" i="1"/>
  <c r="NTZ57" i="1"/>
  <c r="NTY57" i="1"/>
  <c r="NTX57" i="1"/>
  <c r="NTW57" i="1"/>
  <c r="NTV57" i="1"/>
  <c r="NTU57" i="1"/>
  <c r="NTT57" i="1"/>
  <c r="NTS57" i="1"/>
  <c r="NTR57" i="1"/>
  <c r="NTQ57" i="1"/>
  <c r="NTP57" i="1"/>
  <c r="NTO57" i="1"/>
  <c r="NTN57" i="1"/>
  <c r="NTM57" i="1"/>
  <c r="NTL57" i="1"/>
  <c r="NTK57" i="1"/>
  <c r="NTJ57" i="1"/>
  <c r="NTI57" i="1"/>
  <c r="NTH57" i="1"/>
  <c r="NTG57" i="1"/>
  <c r="NTF57" i="1"/>
  <c r="NTE57" i="1"/>
  <c r="NTD57" i="1"/>
  <c r="NTC57" i="1"/>
  <c r="NTB57" i="1"/>
  <c r="NTA57" i="1"/>
  <c r="NSZ57" i="1"/>
  <c r="NSY57" i="1"/>
  <c r="NSX57" i="1"/>
  <c r="NSW57" i="1"/>
  <c r="NSV57" i="1"/>
  <c r="NSU57" i="1"/>
  <c r="NST57" i="1"/>
  <c r="NSS57" i="1"/>
  <c r="NSR57" i="1"/>
  <c r="NSQ57" i="1"/>
  <c r="NSP57" i="1"/>
  <c r="NSO57" i="1"/>
  <c r="NSN57" i="1"/>
  <c r="NSM57" i="1"/>
  <c r="NSL57" i="1"/>
  <c r="NSK57" i="1"/>
  <c r="NSJ57" i="1"/>
  <c r="NSI57" i="1"/>
  <c r="NSH57" i="1"/>
  <c r="NSG57" i="1"/>
  <c r="NSF57" i="1"/>
  <c r="NSE57" i="1"/>
  <c r="NSD57" i="1"/>
  <c r="NSC57" i="1"/>
  <c r="NSB57" i="1"/>
  <c r="NSA57" i="1"/>
  <c r="NRZ57" i="1"/>
  <c r="NRY57" i="1"/>
  <c r="NRX57" i="1"/>
  <c r="NRW57" i="1"/>
  <c r="NRV57" i="1"/>
  <c r="NRU57" i="1"/>
  <c r="NRT57" i="1"/>
  <c r="NRS57" i="1"/>
  <c r="NRR57" i="1"/>
  <c r="NRQ57" i="1"/>
  <c r="NRP57" i="1"/>
  <c r="NRO57" i="1"/>
  <c r="NRN57" i="1"/>
  <c r="NRM57" i="1"/>
  <c r="NRL57" i="1"/>
  <c r="NRK57" i="1"/>
  <c r="NRJ57" i="1"/>
  <c r="NRI57" i="1"/>
  <c r="NRH57" i="1"/>
  <c r="NRG57" i="1"/>
  <c r="NRF57" i="1"/>
  <c r="NRE57" i="1"/>
  <c r="NRD57" i="1"/>
  <c r="NRC57" i="1"/>
  <c r="NRB57" i="1"/>
  <c r="NRA57" i="1"/>
  <c r="NQZ57" i="1"/>
  <c r="NQY57" i="1"/>
  <c r="NQX57" i="1"/>
  <c r="NQW57" i="1"/>
  <c r="NQV57" i="1"/>
  <c r="NQU57" i="1"/>
  <c r="NQT57" i="1"/>
  <c r="NQS57" i="1"/>
  <c r="NQR57" i="1"/>
  <c r="NQQ57" i="1"/>
  <c r="NQP57" i="1"/>
  <c r="NQO57" i="1"/>
  <c r="NQN57" i="1"/>
  <c r="NQM57" i="1"/>
  <c r="NQL57" i="1"/>
  <c r="NQK57" i="1"/>
  <c r="NQJ57" i="1"/>
  <c r="NQI57" i="1"/>
  <c r="NQH57" i="1"/>
  <c r="NQG57" i="1"/>
  <c r="NQF57" i="1"/>
  <c r="NQE57" i="1"/>
  <c r="NQD57" i="1"/>
  <c r="NQC57" i="1"/>
  <c r="NQB57" i="1"/>
  <c r="NQA57" i="1"/>
  <c r="NPZ57" i="1"/>
  <c r="NPY57" i="1"/>
  <c r="NPX57" i="1"/>
  <c r="NPW57" i="1"/>
  <c r="NPV57" i="1"/>
  <c r="NPU57" i="1"/>
  <c r="NPT57" i="1"/>
  <c r="NPS57" i="1"/>
  <c r="NPR57" i="1"/>
  <c r="NPQ57" i="1"/>
  <c r="NPP57" i="1"/>
  <c r="NPO57" i="1"/>
  <c r="NPN57" i="1"/>
  <c r="NPM57" i="1"/>
  <c r="NPL57" i="1"/>
  <c r="NPK57" i="1"/>
  <c r="NPJ57" i="1"/>
  <c r="NPI57" i="1"/>
  <c r="NPH57" i="1"/>
  <c r="NPG57" i="1"/>
  <c r="NPF57" i="1"/>
  <c r="NPE57" i="1"/>
  <c r="NPD57" i="1"/>
  <c r="NPC57" i="1"/>
  <c r="NPB57" i="1"/>
  <c r="NPA57" i="1"/>
  <c r="NOZ57" i="1"/>
  <c r="NOY57" i="1"/>
  <c r="NOX57" i="1"/>
  <c r="NOW57" i="1"/>
  <c r="NOV57" i="1"/>
  <c r="NOU57" i="1"/>
  <c r="NOT57" i="1"/>
  <c r="NOS57" i="1"/>
  <c r="NOR57" i="1"/>
  <c r="NOQ57" i="1"/>
  <c r="NOP57" i="1"/>
  <c r="NOO57" i="1"/>
  <c r="NON57" i="1"/>
  <c r="NOM57" i="1"/>
  <c r="NOL57" i="1"/>
  <c r="NOK57" i="1"/>
  <c r="NOJ57" i="1"/>
  <c r="NOI57" i="1"/>
  <c r="NOH57" i="1"/>
  <c r="NOG57" i="1"/>
  <c r="NOF57" i="1"/>
  <c r="NOE57" i="1"/>
  <c r="NOD57" i="1"/>
  <c r="NOC57" i="1"/>
  <c r="NOB57" i="1"/>
  <c r="NOA57" i="1"/>
  <c r="NNZ57" i="1"/>
  <c r="NNY57" i="1"/>
  <c r="NNX57" i="1"/>
  <c r="NNW57" i="1"/>
  <c r="NNV57" i="1"/>
  <c r="NNU57" i="1"/>
  <c r="NNT57" i="1"/>
  <c r="NNS57" i="1"/>
  <c r="NNR57" i="1"/>
  <c r="NNQ57" i="1"/>
  <c r="NNP57" i="1"/>
  <c r="NNO57" i="1"/>
  <c r="NNN57" i="1"/>
  <c r="NNM57" i="1"/>
  <c r="NNL57" i="1"/>
  <c r="NNK57" i="1"/>
  <c r="NNJ57" i="1"/>
  <c r="NNI57" i="1"/>
  <c r="NNH57" i="1"/>
  <c r="NNG57" i="1"/>
  <c r="NNF57" i="1"/>
  <c r="NNE57" i="1"/>
  <c r="NND57" i="1"/>
  <c r="NNC57" i="1"/>
  <c r="NNB57" i="1"/>
  <c r="NNA57" i="1"/>
  <c r="NMZ57" i="1"/>
  <c r="NMY57" i="1"/>
  <c r="NMX57" i="1"/>
  <c r="NMW57" i="1"/>
  <c r="NMV57" i="1"/>
  <c r="NMU57" i="1"/>
  <c r="NMT57" i="1"/>
  <c r="NMS57" i="1"/>
  <c r="NMR57" i="1"/>
  <c r="NMQ57" i="1"/>
  <c r="NMP57" i="1"/>
  <c r="NMO57" i="1"/>
  <c r="NMN57" i="1"/>
  <c r="NMM57" i="1"/>
  <c r="NML57" i="1"/>
  <c r="NMK57" i="1"/>
  <c r="NMJ57" i="1"/>
  <c r="NMI57" i="1"/>
  <c r="NMH57" i="1"/>
  <c r="NMG57" i="1"/>
  <c r="NMF57" i="1"/>
  <c r="NME57" i="1"/>
  <c r="NMD57" i="1"/>
  <c r="NMC57" i="1"/>
  <c r="NMB57" i="1"/>
  <c r="NMA57" i="1"/>
  <c r="NLZ57" i="1"/>
  <c r="NLY57" i="1"/>
  <c r="NLX57" i="1"/>
  <c r="NLW57" i="1"/>
  <c r="NLV57" i="1"/>
  <c r="NLU57" i="1"/>
  <c r="NLT57" i="1"/>
  <c r="NLS57" i="1"/>
  <c r="NLR57" i="1"/>
  <c r="NLQ57" i="1"/>
  <c r="NLP57" i="1"/>
  <c r="NLO57" i="1"/>
  <c r="NLN57" i="1"/>
  <c r="NLM57" i="1"/>
  <c r="NLL57" i="1"/>
  <c r="NLK57" i="1"/>
  <c r="NLJ57" i="1"/>
  <c r="NLI57" i="1"/>
  <c r="NLH57" i="1"/>
  <c r="NLG57" i="1"/>
  <c r="NLF57" i="1"/>
  <c r="NLE57" i="1"/>
  <c r="NLD57" i="1"/>
  <c r="NLC57" i="1"/>
  <c r="NLB57" i="1"/>
  <c r="NLA57" i="1"/>
  <c r="NKZ57" i="1"/>
  <c r="NKY57" i="1"/>
  <c r="NKX57" i="1"/>
  <c r="NKW57" i="1"/>
  <c r="NKV57" i="1"/>
  <c r="NKU57" i="1"/>
  <c r="NKT57" i="1"/>
  <c r="NKS57" i="1"/>
  <c r="NKR57" i="1"/>
  <c r="NKQ57" i="1"/>
  <c r="NKP57" i="1"/>
  <c r="NKO57" i="1"/>
  <c r="NKN57" i="1"/>
  <c r="NKM57" i="1"/>
  <c r="NKL57" i="1"/>
  <c r="NKK57" i="1"/>
  <c r="NKJ57" i="1"/>
  <c r="NKI57" i="1"/>
  <c r="NKH57" i="1"/>
  <c r="NKG57" i="1"/>
  <c r="NKF57" i="1"/>
  <c r="NKE57" i="1"/>
  <c r="NKD57" i="1"/>
  <c r="NKC57" i="1"/>
  <c r="NKB57" i="1"/>
  <c r="NKA57" i="1"/>
  <c r="NJZ57" i="1"/>
  <c r="NJY57" i="1"/>
  <c r="NJX57" i="1"/>
  <c r="NJW57" i="1"/>
  <c r="NJV57" i="1"/>
  <c r="NJU57" i="1"/>
  <c r="NJT57" i="1"/>
  <c r="NJS57" i="1"/>
  <c r="NJR57" i="1"/>
  <c r="NJQ57" i="1"/>
  <c r="NJP57" i="1"/>
  <c r="NJO57" i="1"/>
  <c r="NJN57" i="1"/>
  <c r="NJM57" i="1"/>
  <c r="NJL57" i="1"/>
  <c r="NJK57" i="1"/>
  <c r="NJJ57" i="1"/>
  <c r="NJI57" i="1"/>
  <c r="NJH57" i="1"/>
  <c r="NJG57" i="1"/>
  <c r="NJF57" i="1"/>
  <c r="NJE57" i="1"/>
  <c r="NJD57" i="1"/>
  <c r="NJC57" i="1"/>
  <c r="NJB57" i="1"/>
  <c r="NJA57" i="1"/>
  <c r="NIZ57" i="1"/>
  <c r="NIY57" i="1"/>
  <c r="NIX57" i="1"/>
  <c r="NIW57" i="1"/>
  <c r="NIV57" i="1"/>
  <c r="NIU57" i="1"/>
  <c r="NIT57" i="1"/>
  <c r="NIS57" i="1"/>
  <c r="NIR57" i="1"/>
  <c r="NIQ57" i="1"/>
  <c r="NIP57" i="1"/>
  <c r="NIO57" i="1"/>
  <c r="NIN57" i="1"/>
  <c r="NIM57" i="1"/>
  <c r="NIL57" i="1"/>
  <c r="NIK57" i="1"/>
  <c r="NIJ57" i="1"/>
  <c r="NII57" i="1"/>
  <c r="NIH57" i="1"/>
  <c r="NIG57" i="1"/>
  <c r="NIF57" i="1"/>
  <c r="NIE57" i="1"/>
  <c r="NID57" i="1"/>
  <c r="NIC57" i="1"/>
  <c r="NIB57" i="1"/>
  <c r="NIA57" i="1"/>
  <c r="NHZ57" i="1"/>
  <c r="NHY57" i="1"/>
  <c r="NHX57" i="1"/>
  <c r="NHW57" i="1"/>
  <c r="NHV57" i="1"/>
  <c r="NHU57" i="1"/>
  <c r="NHT57" i="1"/>
  <c r="NHS57" i="1"/>
  <c r="NHR57" i="1"/>
  <c r="NHQ57" i="1"/>
  <c r="NHP57" i="1"/>
  <c r="NHO57" i="1"/>
  <c r="NHN57" i="1"/>
  <c r="NHM57" i="1"/>
  <c r="NHL57" i="1"/>
  <c r="NHK57" i="1"/>
  <c r="NHJ57" i="1"/>
  <c r="NHI57" i="1"/>
  <c r="NHH57" i="1"/>
  <c r="NHG57" i="1"/>
  <c r="NHF57" i="1"/>
  <c r="NHE57" i="1"/>
  <c r="NHD57" i="1"/>
  <c r="NHC57" i="1"/>
  <c r="NHB57" i="1"/>
  <c r="NHA57" i="1"/>
  <c r="NGZ57" i="1"/>
  <c r="NGY57" i="1"/>
  <c r="NGX57" i="1"/>
  <c r="NGW57" i="1"/>
  <c r="NGV57" i="1"/>
  <c r="NGU57" i="1"/>
  <c r="NGT57" i="1"/>
  <c r="NGS57" i="1"/>
  <c r="NGR57" i="1"/>
  <c r="NGQ57" i="1"/>
  <c r="NGP57" i="1"/>
  <c r="NGO57" i="1"/>
  <c r="NGN57" i="1"/>
  <c r="NGM57" i="1"/>
  <c r="NGL57" i="1"/>
  <c r="NGK57" i="1"/>
  <c r="NGJ57" i="1"/>
  <c r="NGI57" i="1"/>
  <c r="NGH57" i="1"/>
  <c r="NGG57" i="1"/>
  <c r="NGF57" i="1"/>
  <c r="NGE57" i="1"/>
  <c r="NGD57" i="1"/>
  <c r="NGC57" i="1"/>
  <c r="NGB57" i="1"/>
  <c r="NGA57" i="1"/>
  <c r="NFZ57" i="1"/>
  <c r="NFY57" i="1"/>
  <c r="NFX57" i="1"/>
  <c r="NFW57" i="1"/>
  <c r="NFV57" i="1"/>
  <c r="NFU57" i="1"/>
  <c r="NFT57" i="1"/>
  <c r="NFS57" i="1"/>
  <c r="NFR57" i="1"/>
  <c r="NFQ57" i="1"/>
  <c r="NFP57" i="1"/>
  <c r="NFO57" i="1"/>
  <c r="NFN57" i="1"/>
  <c r="NFM57" i="1"/>
  <c r="NFL57" i="1"/>
  <c r="NFK57" i="1"/>
  <c r="NFJ57" i="1"/>
  <c r="NFI57" i="1"/>
  <c r="NFH57" i="1"/>
  <c r="NFG57" i="1"/>
  <c r="NFF57" i="1"/>
  <c r="NFE57" i="1"/>
  <c r="NFD57" i="1"/>
  <c r="NFC57" i="1"/>
  <c r="NFB57" i="1"/>
  <c r="NFA57" i="1"/>
  <c r="NEZ57" i="1"/>
  <c r="NEY57" i="1"/>
  <c r="NEX57" i="1"/>
  <c r="NEW57" i="1"/>
  <c r="NEV57" i="1"/>
  <c r="NEU57" i="1"/>
  <c r="NET57" i="1"/>
  <c r="NES57" i="1"/>
  <c r="NER57" i="1"/>
  <c r="NEQ57" i="1"/>
  <c r="NEP57" i="1"/>
  <c r="NEO57" i="1"/>
  <c r="NEN57" i="1"/>
  <c r="NEM57" i="1"/>
  <c r="NEL57" i="1"/>
  <c r="NEK57" i="1"/>
  <c r="NEJ57" i="1"/>
  <c r="NEI57" i="1"/>
  <c r="NEH57" i="1"/>
  <c r="NEG57" i="1"/>
  <c r="NEF57" i="1"/>
  <c r="NEE57" i="1"/>
  <c r="NED57" i="1"/>
  <c r="NEC57" i="1"/>
  <c r="NEB57" i="1"/>
  <c r="NEA57" i="1"/>
  <c r="NDZ57" i="1"/>
  <c r="NDY57" i="1"/>
  <c r="NDX57" i="1"/>
  <c r="NDW57" i="1"/>
  <c r="NDV57" i="1"/>
  <c r="NDU57" i="1"/>
  <c r="NDT57" i="1"/>
  <c r="NDS57" i="1"/>
  <c r="NDR57" i="1"/>
  <c r="NDQ57" i="1"/>
  <c r="NDP57" i="1"/>
  <c r="NDO57" i="1"/>
  <c r="NDN57" i="1"/>
  <c r="NDM57" i="1"/>
  <c r="NDL57" i="1"/>
  <c r="NDK57" i="1"/>
  <c r="NDJ57" i="1"/>
  <c r="NDI57" i="1"/>
  <c r="NDH57" i="1"/>
  <c r="NDG57" i="1"/>
  <c r="NDF57" i="1"/>
  <c r="NDE57" i="1"/>
  <c r="NDD57" i="1"/>
  <c r="NDC57" i="1"/>
  <c r="NDB57" i="1"/>
  <c r="NDA57" i="1"/>
  <c r="NCZ57" i="1"/>
  <c r="NCY57" i="1"/>
  <c r="NCX57" i="1"/>
  <c r="NCW57" i="1"/>
  <c r="NCV57" i="1"/>
  <c r="NCU57" i="1"/>
  <c r="NCT57" i="1"/>
  <c r="NCS57" i="1"/>
  <c r="NCR57" i="1"/>
  <c r="NCQ57" i="1"/>
  <c r="NCP57" i="1"/>
  <c r="NCO57" i="1"/>
  <c r="NCN57" i="1"/>
  <c r="NCM57" i="1"/>
  <c r="NCL57" i="1"/>
  <c r="NCK57" i="1"/>
  <c r="NCJ57" i="1"/>
  <c r="NCI57" i="1"/>
  <c r="NCH57" i="1"/>
  <c r="NCG57" i="1"/>
  <c r="NCF57" i="1"/>
  <c r="NCE57" i="1"/>
  <c r="NCD57" i="1"/>
  <c r="NCC57" i="1"/>
  <c r="NCB57" i="1"/>
  <c r="NCA57" i="1"/>
  <c r="NBZ57" i="1"/>
  <c r="NBY57" i="1"/>
  <c r="NBX57" i="1"/>
  <c r="NBW57" i="1"/>
  <c r="NBV57" i="1"/>
  <c r="NBU57" i="1"/>
  <c r="NBT57" i="1"/>
  <c r="NBS57" i="1"/>
  <c r="NBR57" i="1"/>
  <c r="NBQ57" i="1"/>
  <c r="NBP57" i="1"/>
  <c r="NBO57" i="1"/>
  <c r="NBN57" i="1"/>
  <c r="NBM57" i="1"/>
  <c r="NBL57" i="1"/>
  <c r="NBK57" i="1"/>
  <c r="NBJ57" i="1"/>
  <c r="NBI57" i="1"/>
  <c r="NBH57" i="1"/>
  <c r="NBG57" i="1"/>
  <c r="NBF57" i="1"/>
  <c r="NBE57" i="1"/>
  <c r="NBD57" i="1"/>
  <c r="NBC57" i="1"/>
  <c r="NBB57" i="1"/>
  <c r="NBA57" i="1"/>
  <c r="NAZ57" i="1"/>
  <c r="NAY57" i="1"/>
  <c r="NAX57" i="1"/>
  <c r="NAW57" i="1"/>
  <c r="NAV57" i="1"/>
  <c r="NAU57" i="1"/>
  <c r="NAT57" i="1"/>
  <c r="NAS57" i="1"/>
  <c r="NAR57" i="1"/>
  <c r="NAQ57" i="1"/>
  <c r="NAP57" i="1"/>
  <c r="NAO57" i="1"/>
  <c r="NAN57" i="1"/>
  <c r="NAM57" i="1"/>
  <c r="NAL57" i="1"/>
  <c r="NAK57" i="1"/>
  <c r="NAJ57" i="1"/>
  <c r="NAI57" i="1"/>
  <c r="NAH57" i="1"/>
  <c r="NAG57" i="1"/>
  <c r="NAF57" i="1"/>
  <c r="NAE57" i="1"/>
  <c r="NAD57" i="1"/>
  <c r="NAC57" i="1"/>
  <c r="NAB57" i="1"/>
  <c r="NAA57" i="1"/>
  <c r="MZZ57" i="1"/>
  <c r="MZY57" i="1"/>
  <c r="MZX57" i="1"/>
  <c r="MZW57" i="1"/>
  <c r="MZV57" i="1"/>
  <c r="MZU57" i="1"/>
  <c r="MZT57" i="1"/>
  <c r="MZS57" i="1"/>
  <c r="MZR57" i="1"/>
  <c r="MZQ57" i="1"/>
  <c r="MZP57" i="1"/>
  <c r="MZO57" i="1"/>
  <c r="MZN57" i="1"/>
  <c r="MZM57" i="1"/>
  <c r="MZL57" i="1"/>
  <c r="MZK57" i="1"/>
  <c r="MZJ57" i="1"/>
  <c r="MZI57" i="1"/>
  <c r="MZH57" i="1"/>
  <c r="MZG57" i="1"/>
  <c r="MZF57" i="1"/>
  <c r="MZE57" i="1"/>
  <c r="MZD57" i="1"/>
  <c r="MZC57" i="1"/>
  <c r="MZB57" i="1"/>
  <c r="MZA57" i="1"/>
  <c r="MYZ57" i="1"/>
  <c r="MYY57" i="1"/>
  <c r="MYX57" i="1"/>
  <c r="MYW57" i="1"/>
  <c r="MYV57" i="1"/>
  <c r="MYU57" i="1"/>
  <c r="MYT57" i="1"/>
  <c r="MYS57" i="1"/>
  <c r="MYR57" i="1"/>
  <c r="MYQ57" i="1"/>
  <c r="MYP57" i="1"/>
  <c r="MYO57" i="1"/>
  <c r="MYN57" i="1"/>
  <c r="MYM57" i="1"/>
  <c r="MYL57" i="1"/>
  <c r="MYK57" i="1"/>
  <c r="MYJ57" i="1"/>
  <c r="MYI57" i="1"/>
  <c r="MYH57" i="1"/>
  <c r="MYG57" i="1"/>
  <c r="MYF57" i="1"/>
  <c r="MYE57" i="1"/>
  <c r="MYD57" i="1"/>
  <c r="MYC57" i="1"/>
  <c r="MYB57" i="1"/>
  <c r="MYA57" i="1"/>
  <c r="MXZ57" i="1"/>
  <c r="MXY57" i="1"/>
  <c r="MXX57" i="1"/>
  <c r="MXW57" i="1"/>
  <c r="MXV57" i="1"/>
  <c r="MXU57" i="1"/>
  <c r="MXT57" i="1"/>
  <c r="MXS57" i="1"/>
  <c r="MXR57" i="1"/>
  <c r="MXQ57" i="1"/>
  <c r="MXP57" i="1"/>
  <c r="MXO57" i="1"/>
  <c r="MXN57" i="1"/>
  <c r="MXM57" i="1"/>
  <c r="MXL57" i="1"/>
  <c r="MXK57" i="1"/>
  <c r="MXJ57" i="1"/>
  <c r="MXI57" i="1"/>
  <c r="MXH57" i="1"/>
  <c r="MXG57" i="1"/>
  <c r="MXF57" i="1"/>
  <c r="MXE57" i="1"/>
  <c r="MXD57" i="1"/>
  <c r="MXC57" i="1"/>
  <c r="MXB57" i="1"/>
  <c r="MXA57" i="1"/>
  <c r="MWZ57" i="1"/>
  <c r="MWY57" i="1"/>
  <c r="MWX57" i="1"/>
  <c r="MWW57" i="1"/>
  <c r="MWV57" i="1"/>
  <c r="MWU57" i="1"/>
  <c r="MWT57" i="1"/>
  <c r="MWS57" i="1"/>
  <c r="MWR57" i="1"/>
  <c r="MWQ57" i="1"/>
  <c r="MWP57" i="1"/>
  <c r="MWO57" i="1"/>
  <c r="MWN57" i="1"/>
  <c r="MWM57" i="1"/>
  <c r="MWL57" i="1"/>
  <c r="MWK57" i="1"/>
  <c r="MWJ57" i="1"/>
  <c r="MWI57" i="1"/>
  <c r="MWH57" i="1"/>
  <c r="MWG57" i="1"/>
  <c r="MWF57" i="1"/>
  <c r="MWE57" i="1"/>
  <c r="MWD57" i="1"/>
  <c r="MWC57" i="1"/>
  <c r="MWB57" i="1"/>
  <c r="MWA57" i="1"/>
  <c r="MVZ57" i="1"/>
  <c r="MVY57" i="1"/>
  <c r="MVX57" i="1"/>
  <c r="MVW57" i="1"/>
  <c r="MVV57" i="1"/>
  <c r="MVU57" i="1"/>
  <c r="MVT57" i="1"/>
  <c r="MVS57" i="1"/>
  <c r="MVR57" i="1"/>
  <c r="MVQ57" i="1"/>
  <c r="MVP57" i="1"/>
  <c r="MVO57" i="1"/>
  <c r="MVN57" i="1"/>
  <c r="MVM57" i="1"/>
  <c r="MVL57" i="1"/>
  <c r="MVK57" i="1"/>
  <c r="MVJ57" i="1"/>
  <c r="MVI57" i="1"/>
  <c r="MVH57" i="1"/>
  <c r="MVG57" i="1"/>
  <c r="MVF57" i="1"/>
  <c r="MVE57" i="1"/>
  <c r="MVD57" i="1"/>
  <c r="MVC57" i="1"/>
  <c r="MVB57" i="1"/>
  <c r="MVA57" i="1"/>
  <c r="MUZ57" i="1"/>
  <c r="MUY57" i="1"/>
  <c r="MUX57" i="1"/>
  <c r="MUW57" i="1"/>
  <c r="MUV57" i="1"/>
  <c r="MUU57" i="1"/>
  <c r="MUT57" i="1"/>
  <c r="MUS57" i="1"/>
  <c r="MUR57" i="1"/>
  <c r="MUQ57" i="1"/>
  <c r="MUP57" i="1"/>
  <c r="MUO57" i="1"/>
  <c r="MUN57" i="1"/>
  <c r="MUM57" i="1"/>
  <c r="MUL57" i="1"/>
  <c r="MUK57" i="1"/>
  <c r="MUJ57" i="1"/>
  <c r="MUI57" i="1"/>
  <c r="MUH57" i="1"/>
  <c r="MUG57" i="1"/>
  <c r="MUF57" i="1"/>
  <c r="MUE57" i="1"/>
  <c r="MUD57" i="1"/>
  <c r="MUC57" i="1"/>
  <c r="MUB57" i="1"/>
  <c r="MUA57" i="1"/>
  <c r="MTZ57" i="1"/>
  <c r="MTY57" i="1"/>
  <c r="MTX57" i="1"/>
  <c r="MTW57" i="1"/>
  <c r="MTV57" i="1"/>
  <c r="MTU57" i="1"/>
  <c r="MTT57" i="1"/>
  <c r="MTS57" i="1"/>
  <c r="MTR57" i="1"/>
  <c r="MTQ57" i="1"/>
  <c r="MTP57" i="1"/>
  <c r="MTO57" i="1"/>
  <c r="MTN57" i="1"/>
  <c r="MTM57" i="1"/>
  <c r="MTL57" i="1"/>
  <c r="MTK57" i="1"/>
  <c r="MTJ57" i="1"/>
  <c r="MTI57" i="1"/>
  <c r="MTH57" i="1"/>
  <c r="MTG57" i="1"/>
  <c r="MTF57" i="1"/>
  <c r="MTE57" i="1"/>
  <c r="MTD57" i="1"/>
  <c r="MTC57" i="1"/>
  <c r="MTB57" i="1"/>
  <c r="MTA57" i="1"/>
  <c r="MSZ57" i="1"/>
  <c r="MSY57" i="1"/>
  <c r="MSX57" i="1"/>
  <c r="MSW57" i="1"/>
  <c r="MSV57" i="1"/>
  <c r="MSU57" i="1"/>
  <c r="MST57" i="1"/>
  <c r="MSS57" i="1"/>
  <c r="MSR57" i="1"/>
  <c r="MSQ57" i="1"/>
  <c r="MSP57" i="1"/>
  <c r="MSO57" i="1"/>
  <c r="MSN57" i="1"/>
  <c r="MSM57" i="1"/>
  <c r="MSL57" i="1"/>
  <c r="MSK57" i="1"/>
  <c r="MSJ57" i="1"/>
  <c r="MSI57" i="1"/>
  <c r="MSH57" i="1"/>
  <c r="MSG57" i="1"/>
  <c r="MSF57" i="1"/>
  <c r="MSE57" i="1"/>
  <c r="MSD57" i="1"/>
  <c r="MSC57" i="1"/>
  <c r="MSB57" i="1"/>
  <c r="MSA57" i="1"/>
  <c r="MRZ57" i="1"/>
  <c r="MRY57" i="1"/>
  <c r="MRX57" i="1"/>
  <c r="MRW57" i="1"/>
  <c r="MRV57" i="1"/>
  <c r="MRU57" i="1"/>
  <c r="MRT57" i="1"/>
  <c r="MRS57" i="1"/>
  <c r="MRR57" i="1"/>
  <c r="MRQ57" i="1"/>
  <c r="MRP57" i="1"/>
  <c r="MRO57" i="1"/>
  <c r="MRN57" i="1"/>
  <c r="MRM57" i="1"/>
  <c r="MRL57" i="1"/>
  <c r="MRK57" i="1"/>
  <c r="MRJ57" i="1"/>
  <c r="MRI57" i="1"/>
  <c r="MRH57" i="1"/>
  <c r="MRG57" i="1"/>
  <c r="MRF57" i="1"/>
  <c r="MRE57" i="1"/>
  <c r="MRD57" i="1"/>
  <c r="MRC57" i="1"/>
  <c r="MRB57" i="1"/>
  <c r="MRA57" i="1"/>
  <c r="MQZ57" i="1"/>
  <c r="MQY57" i="1"/>
  <c r="MQX57" i="1"/>
  <c r="MQW57" i="1"/>
  <c r="MQV57" i="1"/>
  <c r="MQU57" i="1"/>
  <c r="MQT57" i="1"/>
  <c r="MQS57" i="1"/>
  <c r="MQR57" i="1"/>
  <c r="MQQ57" i="1"/>
  <c r="MQP57" i="1"/>
  <c r="MQO57" i="1"/>
  <c r="MQN57" i="1"/>
  <c r="MQM57" i="1"/>
  <c r="MQL57" i="1"/>
  <c r="MQK57" i="1"/>
  <c r="MQJ57" i="1"/>
  <c r="MQI57" i="1"/>
  <c r="MQH57" i="1"/>
  <c r="MQG57" i="1"/>
  <c r="MQF57" i="1"/>
  <c r="MQE57" i="1"/>
  <c r="MQD57" i="1"/>
  <c r="MQC57" i="1"/>
  <c r="MQB57" i="1"/>
  <c r="MQA57" i="1"/>
  <c r="MPZ57" i="1"/>
  <c r="MPY57" i="1"/>
  <c r="MPX57" i="1"/>
  <c r="MPW57" i="1"/>
  <c r="MPV57" i="1"/>
  <c r="MPU57" i="1"/>
  <c r="MPT57" i="1"/>
  <c r="MPS57" i="1"/>
  <c r="MPR57" i="1"/>
  <c r="MPQ57" i="1"/>
  <c r="MPP57" i="1"/>
  <c r="MPO57" i="1"/>
  <c r="MPN57" i="1"/>
  <c r="MPM57" i="1"/>
  <c r="MPL57" i="1"/>
  <c r="MPK57" i="1"/>
  <c r="MPJ57" i="1"/>
  <c r="MPI57" i="1"/>
  <c r="MPH57" i="1"/>
  <c r="MPG57" i="1"/>
  <c r="MPF57" i="1"/>
  <c r="MPE57" i="1"/>
  <c r="MPD57" i="1"/>
  <c r="MPC57" i="1"/>
  <c r="MPB57" i="1"/>
  <c r="MPA57" i="1"/>
  <c r="MOZ57" i="1"/>
  <c r="MOY57" i="1"/>
  <c r="MOX57" i="1"/>
  <c r="MOW57" i="1"/>
  <c r="MOV57" i="1"/>
  <c r="MOU57" i="1"/>
  <c r="MOT57" i="1"/>
  <c r="MOS57" i="1"/>
  <c r="MOR57" i="1"/>
  <c r="MOQ57" i="1"/>
  <c r="MOP57" i="1"/>
  <c r="MOO57" i="1"/>
  <c r="MON57" i="1"/>
  <c r="MOM57" i="1"/>
  <c r="MOL57" i="1"/>
  <c r="MOK57" i="1"/>
  <c r="MOJ57" i="1"/>
  <c r="MOI57" i="1"/>
  <c r="MOH57" i="1"/>
  <c r="MOG57" i="1"/>
  <c r="MOF57" i="1"/>
  <c r="MOE57" i="1"/>
  <c r="MOD57" i="1"/>
  <c r="MOC57" i="1"/>
  <c r="MOB57" i="1"/>
  <c r="MOA57" i="1"/>
  <c r="MNZ57" i="1"/>
  <c r="MNY57" i="1"/>
  <c r="MNX57" i="1"/>
  <c r="MNW57" i="1"/>
  <c r="MNV57" i="1"/>
  <c r="MNU57" i="1"/>
  <c r="MNT57" i="1"/>
  <c r="MNS57" i="1"/>
  <c r="MNR57" i="1"/>
  <c r="MNQ57" i="1"/>
  <c r="MNP57" i="1"/>
  <c r="MNO57" i="1"/>
  <c r="MNN57" i="1"/>
  <c r="MNM57" i="1"/>
  <c r="MNL57" i="1"/>
  <c r="MNK57" i="1"/>
  <c r="MNJ57" i="1"/>
  <c r="MNI57" i="1"/>
  <c r="MNH57" i="1"/>
  <c r="MNG57" i="1"/>
  <c r="MNF57" i="1"/>
  <c r="MNE57" i="1"/>
  <c r="MND57" i="1"/>
  <c r="MNC57" i="1"/>
  <c r="MNB57" i="1"/>
  <c r="MNA57" i="1"/>
  <c r="MMZ57" i="1"/>
  <c r="MMY57" i="1"/>
  <c r="MMX57" i="1"/>
  <c r="MMW57" i="1"/>
  <c r="MMV57" i="1"/>
  <c r="MMU57" i="1"/>
  <c r="MMT57" i="1"/>
  <c r="MMS57" i="1"/>
  <c r="MMR57" i="1"/>
  <c r="MMQ57" i="1"/>
  <c r="MMP57" i="1"/>
  <c r="MMO57" i="1"/>
  <c r="MMN57" i="1"/>
  <c r="MMM57" i="1"/>
  <c r="MML57" i="1"/>
  <c r="MMK57" i="1"/>
  <c r="MMJ57" i="1"/>
  <c r="MMI57" i="1"/>
  <c r="MMH57" i="1"/>
  <c r="MMG57" i="1"/>
  <c r="MMF57" i="1"/>
  <c r="MME57" i="1"/>
  <c r="MMD57" i="1"/>
  <c r="MMC57" i="1"/>
  <c r="MMB57" i="1"/>
  <c r="MMA57" i="1"/>
  <c r="MLZ57" i="1"/>
  <c r="MLY57" i="1"/>
  <c r="MLX57" i="1"/>
  <c r="MLW57" i="1"/>
  <c r="MLV57" i="1"/>
  <c r="MLU57" i="1"/>
  <c r="MLT57" i="1"/>
  <c r="MLS57" i="1"/>
  <c r="MLR57" i="1"/>
  <c r="MLQ57" i="1"/>
  <c r="MLP57" i="1"/>
  <c r="MLO57" i="1"/>
  <c r="MLN57" i="1"/>
  <c r="MLM57" i="1"/>
  <c r="MLL57" i="1"/>
  <c r="MLK57" i="1"/>
  <c r="MLJ57" i="1"/>
  <c r="MLI57" i="1"/>
  <c r="MLH57" i="1"/>
  <c r="MLG57" i="1"/>
  <c r="MLF57" i="1"/>
  <c r="MLE57" i="1"/>
  <c r="MLD57" i="1"/>
  <c r="MLC57" i="1"/>
  <c r="MLB57" i="1"/>
  <c r="MLA57" i="1"/>
  <c r="MKZ57" i="1"/>
  <c r="MKY57" i="1"/>
  <c r="MKX57" i="1"/>
  <c r="MKW57" i="1"/>
  <c r="MKV57" i="1"/>
  <c r="MKU57" i="1"/>
  <c r="MKT57" i="1"/>
  <c r="MKS57" i="1"/>
  <c r="MKR57" i="1"/>
  <c r="MKQ57" i="1"/>
  <c r="MKP57" i="1"/>
  <c r="MKO57" i="1"/>
  <c r="MKN57" i="1"/>
  <c r="MKM57" i="1"/>
  <c r="MKL57" i="1"/>
  <c r="MKK57" i="1"/>
  <c r="MKJ57" i="1"/>
  <c r="MKI57" i="1"/>
  <c r="MKH57" i="1"/>
  <c r="MKG57" i="1"/>
  <c r="MKF57" i="1"/>
  <c r="MKE57" i="1"/>
  <c r="MKD57" i="1"/>
  <c r="MKC57" i="1"/>
  <c r="MKB57" i="1"/>
  <c r="MKA57" i="1"/>
  <c r="MJZ57" i="1"/>
  <c r="MJY57" i="1"/>
  <c r="MJX57" i="1"/>
  <c r="MJW57" i="1"/>
  <c r="MJV57" i="1"/>
  <c r="MJU57" i="1"/>
  <c r="MJT57" i="1"/>
  <c r="MJS57" i="1"/>
  <c r="MJR57" i="1"/>
  <c r="MJQ57" i="1"/>
  <c r="MJP57" i="1"/>
  <c r="MJO57" i="1"/>
  <c r="MJN57" i="1"/>
  <c r="MJM57" i="1"/>
  <c r="MJL57" i="1"/>
  <c r="MJK57" i="1"/>
  <c r="MJJ57" i="1"/>
  <c r="MJI57" i="1"/>
  <c r="MJH57" i="1"/>
  <c r="MJG57" i="1"/>
  <c r="MJF57" i="1"/>
  <c r="MJE57" i="1"/>
  <c r="MJD57" i="1"/>
  <c r="MJC57" i="1"/>
  <c r="MJB57" i="1"/>
  <c r="MJA57" i="1"/>
  <c r="MIZ57" i="1"/>
  <c r="MIY57" i="1"/>
  <c r="MIX57" i="1"/>
  <c r="MIW57" i="1"/>
  <c r="MIV57" i="1"/>
  <c r="MIU57" i="1"/>
  <c r="MIT57" i="1"/>
  <c r="MIS57" i="1"/>
  <c r="MIR57" i="1"/>
  <c r="MIQ57" i="1"/>
  <c r="MIP57" i="1"/>
  <c r="MIO57" i="1"/>
  <c r="MIN57" i="1"/>
  <c r="MIM57" i="1"/>
  <c r="MIL57" i="1"/>
  <c r="MIK57" i="1"/>
  <c r="MIJ57" i="1"/>
  <c r="MII57" i="1"/>
  <c r="MIH57" i="1"/>
  <c r="MIG57" i="1"/>
  <c r="MIF57" i="1"/>
  <c r="MIE57" i="1"/>
  <c r="MID57" i="1"/>
  <c r="MIC57" i="1"/>
  <c r="MIB57" i="1"/>
  <c r="MIA57" i="1"/>
  <c r="MHZ57" i="1"/>
  <c r="MHY57" i="1"/>
  <c r="MHX57" i="1"/>
  <c r="MHW57" i="1"/>
  <c r="MHV57" i="1"/>
  <c r="MHU57" i="1"/>
  <c r="MHT57" i="1"/>
  <c r="MHS57" i="1"/>
  <c r="MHR57" i="1"/>
  <c r="MHQ57" i="1"/>
  <c r="MHP57" i="1"/>
  <c r="MHO57" i="1"/>
  <c r="MHN57" i="1"/>
  <c r="MHM57" i="1"/>
  <c r="MHL57" i="1"/>
  <c r="MHK57" i="1"/>
  <c r="MHJ57" i="1"/>
  <c r="MHI57" i="1"/>
  <c r="MHH57" i="1"/>
  <c r="MHG57" i="1"/>
  <c r="MHF57" i="1"/>
  <c r="MHE57" i="1"/>
  <c r="MHD57" i="1"/>
  <c r="MHC57" i="1"/>
  <c r="MHB57" i="1"/>
  <c r="MHA57" i="1"/>
  <c r="MGZ57" i="1"/>
  <c r="MGY57" i="1"/>
  <c r="MGX57" i="1"/>
  <c r="MGW57" i="1"/>
  <c r="MGV57" i="1"/>
  <c r="MGU57" i="1"/>
  <c r="MGT57" i="1"/>
  <c r="MGS57" i="1"/>
  <c r="MGR57" i="1"/>
  <c r="MGQ57" i="1"/>
  <c r="MGP57" i="1"/>
  <c r="MGO57" i="1"/>
  <c r="MGN57" i="1"/>
  <c r="MGM57" i="1"/>
  <c r="MGL57" i="1"/>
  <c r="MGK57" i="1"/>
  <c r="MGJ57" i="1"/>
  <c r="MGI57" i="1"/>
  <c r="MGH57" i="1"/>
  <c r="MGG57" i="1"/>
  <c r="MGF57" i="1"/>
  <c r="MGE57" i="1"/>
  <c r="MGD57" i="1"/>
  <c r="MGC57" i="1"/>
  <c r="MGB57" i="1"/>
  <c r="MGA57" i="1"/>
  <c r="MFZ57" i="1"/>
  <c r="MFY57" i="1"/>
  <c r="MFX57" i="1"/>
  <c r="MFW57" i="1"/>
  <c r="MFV57" i="1"/>
  <c r="MFU57" i="1"/>
  <c r="MFT57" i="1"/>
  <c r="MFS57" i="1"/>
  <c r="MFR57" i="1"/>
  <c r="MFQ57" i="1"/>
  <c r="MFP57" i="1"/>
  <c r="MFO57" i="1"/>
  <c r="MFN57" i="1"/>
  <c r="MFM57" i="1"/>
  <c r="MFL57" i="1"/>
  <c r="MFK57" i="1"/>
  <c r="MFJ57" i="1"/>
  <c r="MFI57" i="1"/>
  <c r="MFH57" i="1"/>
  <c r="MFG57" i="1"/>
  <c r="MFF57" i="1"/>
  <c r="MFE57" i="1"/>
  <c r="MFD57" i="1"/>
  <c r="MFC57" i="1"/>
  <c r="MFB57" i="1"/>
  <c r="MFA57" i="1"/>
  <c r="MEZ57" i="1"/>
  <c r="MEY57" i="1"/>
  <c r="MEX57" i="1"/>
  <c r="MEW57" i="1"/>
  <c r="MEV57" i="1"/>
  <c r="MEU57" i="1"/>
  <c r="MET57" i="1"/>
  <c r="MES57" i="1"/>
  <c r="MER57" i="1"/>
  <c r="MEQ57" i="1"/>
  <c r="MEP57" i="1"/>
  <c r="MEO57" i="1"/>
  <c r="MEN57" i="1"/>
  <c r="MEM57" i="1"/>
  <c r="MEL57" i="1"/>
  <c r="MEK57" i="1"/>
  <c r="MEJ57" i="1"/>
  <c r="MEI57" i="1"/>
  <c r="MEH57" i="1"/>
  <c r="MEG57" i="1"/>
  <c r="MEF57" i="1"/>
  <c r="MEE57" i="1"/>
  <c r="MED57" i="1"/>
  <c r="MEC57" i="1"/>
  <c r="MEB57" i="1"/>
  <c r="MEA57" i="1"/>
  <c r="MDZ57" i="1"/>
  <c r="MDY57" i="1"/>
  <c r="MDX57" i="1"/>
  <c r="MDW57" i="1"/>
  <c r="MDV57" i="1"/>
  <c r="MDU57" i="1"/>
  <c r="MDT57" i="1"/>
  <c r="MDS57" i="1"/>
  <c r="MDR57" i="1"/>
  <c r="MDQ57" i="1"/>
  <c r="MDP57" i="1"/>
  <c r="MDO57" i="1"/>
  <c r="MDN57" i="1"/>
  <c r="MDM57" i="1"/>
  <c r="MDL57" i="1"/>
  <c r="MDK57" i="1"/>
  <c r="MDJ57" i="1"/>
  <c r="MDI57" i="1"/>
  <c r="MDH57" i="1"/>
  <c r="MDG57" i="1"/>
  <c r="MDF57" i="1"/>
  <c r="MDE57" i="1"/>
  <c r="MDD57" i="1"/>
  <c r="MDC57" i="1"/>
  <c r="MDB57" i="1"/>
  <c r="MDA57" i="1"/>
  <c r="MCZ57" i="1"/>
  <c r="MCY57" i="1"/>
  <c r="MCX57" i="1"/>
  <c r="MCW57" i="1"/>
  <c r="MCV57" i="1"/>
  <c r="MCU57" i="1"/>
  <c r="MCT57" i="1"/>
  <c r="MCS57" i="1"/>
  <c r="MCR57" i="1"/>
  <c r="MCQ57" i="1"/>
  <c r="MCP57" i="1"/>
  <c r="MCO57" i="1"/>
  <c r="MCN57" i="1"/>
  <c r="MCM57" i="1"/>
  <c r="MCL57" i="1"/>
  <c r="MCK57" i="1"/>
  <c r="MCJ57" i="1"/>
  <c r="MCI57" i="1"/>
  <c r="MCH57" i="1"/>
  <c r="MCG57" i="1"/>
  <c r="MCF57" i="1"/>
  <c r="MCE57" i="1"/>
  <c r="MCD57" i="1"/>
  <c r="MCC57" i="1"/>
  <c r="MCB57" i="1"/>
  <c r="MCA57" i="1"/>
  <c r="MBZ57" i="1"/>
  <c r="MBY57" i="1"/>
  <c r="MBX57" i="1"/>
  <c r="MBW57" i="1"/>
  <c r="MBV57" i="1"/>
  <c r="MBU57" i="1"/>
  <c r="MBT57" i="1"/>
  <c r="MBS57" i="1"/>
  <c r="MBR57" i="1"/>
  <c r="MBQ57" i="1"/>
  <c r="MBP57" i="1"/>
  <c r="MBO57" i="1"/>
  <c r="MBN57" i="1"/>
  <c r="MBM57" i="1"/>
  <c r="MBL57" i="1"/>
  <c r="MBK57" i="1"/>
  <c r="MBJ57" i="1"/>
  <c r="MBI57" i="1"/>
  <c r="MBH57" i="1"/>
  <c r="MBG57" i="1"/>
  <c r="MBF57" i="1"/>
  <c r="MBE57" i="1"/>
  <c r="MBD57" i="1"/>
  <c r="MBC57" i="1"/>
  <c r="MBB57" i="1"/>
  <c r="MBA57" i="1"/>
  <c r="MAZ57" i="1"/>
  <c r="MAY57" i="1"/>
  <c r="MAX57" i="1"/>
  <c r="MAW57" i="1"/>
  <c r="MAV57" i="1"/>
  <c r="MAU57" i="1"/>
  <c r="MAT57" i="1"/>
  <c r="MAS57" i="1"/>
  <c r="MAR57" i="1"/>
  <c r="MAQ57" i="1"/>
  <c r="MAP57" i="1"/>
  <c r="MAO57" i="1"/>
  <c r="MAN57" i="1"/>
  <c r="MAM57" i="1"/>
  <c r="MAL57" i="1"/>
  <c r="MAK57" i="1"/>
  <c r="MAJ57" i="1"/>
  <c r="MAI57" i="1"/>
  <c r="MAH57" i="1"/>
  <c r="MAG57" i="1"/>
  <c r="MAF57" i="1"/>
  <c r="MAE57" i="1"/>
  <c r="MAD57" i="1"/>
  <c r="MAC57" i="1"/>
  <c r="MAB57" i="1"/>
  <c r="MAA57" i="1"/>
  <c r="LZZ57" i="1"/>
  <c r="LZY57" i="1"/>
  <c r="LZX57" i="1"/>
  <c r="LZW57" i="1"/>
  <c r="LZV57" i="1"/>
  <c r="LZU57" i="1"/>
  <c r="LZT57" i="1"/>
  <c r="LZS57" i="1"/>
  <c r="LZR57" i="1"/>
  <c r="LZQ57" i="1"/>
  <c r="LZP57" i="1"/>
  <c r="LZO57" i="1"/>
  <c r="LZN57" i="1"/>
  <c r="LZM57" i="1"/>
  <c r="LZL57" i="1"/>
  <c r="LZK57" i="1"/>
  <c r="LZJ57" i="1"/>
  <c r="LZI57" i="1"/>
  <c r="LZH57" i="1"/>
  <c r="LZG57" i="1"/>
  <c r="LZF57" i="1"/>
  <c r="LZE57" i="1"/>
  <c r="LZD57" i="1"/>
  <c r="LZC57" i="1"/>
  <c r="LZB57" i="1"/>
  <c r="LZA57" i="1"/>
  <c r="LYZ57" i="1"/>
  <c r="LYY57" i="1"/>
  <c r="LYX57" i="1"/>
  <c r="LYW57" i="1"/>
  <c r="LYV57" i="1"/>
  <c r="LYU57" i="1"/>
  <c r="LYT57" i="1"/>
  <c r="LYS57" i="1"/>
  <c r="LYR57" i="1"/>
  <c r="LYQ57" i="1"/>
  <c r="LYP57" i="1"/>
  <c r="LYO57" i="1"/>
  <c r="LYN57" i="1"/>
  <c r="LYM57" i="1"/>
  <c r="LYL57" i="1"/>
  <c r="LYK57" i="1"/>
  <c r="LYJ57" i="1"/>
  <c r="LYI57" i="1"/>
  <c r="LYH57" i="1"/>
  <c r="LYG57" i="1"/>
  <c r="LYF57" i="1"/>
  <c r="LYE57" i="1"/>
  <c r="LYD57" i="1"/>
  <c r="LYC57" i="1"/>
  <c r="LYB57" i="1"/>
  <c r="LYA57" i="1"/>
  <c r="LXZ57" i="1"/>
  <c r="LXY57" i="1"/>
  <c r="LXX57" i="1"/>
  <c r="LXW57" i="1"/>
  <c r="LXV57" i="1"/>
  <c r="LXU57" i="1"/>
  <c r="LXT57" i="1"/>
  <c r="LXS57" i="1"/>
  <c r="LXR57" i="1"/>
  <c r="LXQ57" i="1"/>
  <c r="LXP57" i="1"/>
  <c r="LXO57" i="1"/>
  <c r="LXN57" i="1"/>
  <c r="LXM57" i="1"/>
  <c r="LXL57" i="1"/>
  <c r="LXK57" i="1"/>
  <c r="LXJ57" i="1"/>
  <c r="LXI57" i="1"/>
  <c r="LXH57" i="1"/>
  <c r="LXG57" i="1"/>
  <c r="LXF57" i="1"/>
  <c r="LXE57" i="1"/>
  <c r="LXD57" i="1"/>
  <c r="LXC57" i="1"/>
  <c r="LXB57" i="1"/>
  <c r="LXA57" i="1"/>
  <c r="LWZ57" i="1"/>
  <c r="LWY57" i="1"/>
  <c r="LWX57" i="1"/>
  <c r="LWW57" i="1"/>
  <c r="LWV57" i="1"/>
  <c r="LWU57" i="1"/>
  <c r="LWT57" i="1"/>
  <c r="LWS57" i="1"/>
  <c r="LWR57" i="1"/>
  <c r="LWQ57" i="1"/>
  <c r="LWP57" i="1"/>
  <c r="LWO57" i="1"/>
  <c r="LWN57" i="1"/>
  <c r="LWM57" i="1"/>
  <c r="LWL57" i="1"/>
  <c r="LWK57" i="1"/>
  <c r="LWJ57" i="1"/>
  <c r="LWI57" i="1"/>
  <c r="LWH57" i="1"/>
  <c r="LWG57" i="1"/>
  <c r="LWF57" i="1"/>
  <c r="LWE57" i="1"/>
  <c r="LWD57" i="1"/>
  <c r="LWC57" i="1"/>
  <c r="LWB57" i="1"/>
  <c r="LWA57" i="1"/>
  <c r="LVZ57" i="1"/>
  <c r="LVY57" i="1"/>
  <c r="LVX57" i="1"/>
  <c r="LVW57" i="1"/>
  <c r="LVV57" i="1"/>
  <c r="LVU57" i="1"/>
  <c r="LVT57" i="1"/>
  <c r="LVS57" i="1"/>
  <c r="LVR57" i="1"/>
  <c r="LVQ57" i="1"/>
  <c r="LVP57" i="1"/>
  <c r="LVO57" i="1"/>
  <c r="LVN57" i="1"/>
  <c r="LVM57" i="1"/>
  <c r="LVL57" i="1"/>
  <c r="LVK57" i="1"/>
  <c r="LVJ57" i="1"/>
  <c r="LVI57" i="1"/>
  <c r="LVH57" i="1"/>
  <c r="LVG57" i="1"/>
  <c r="LVF57" i="1"/>
  <c r="LVE57" i="1"/>
  <c r="LVD57" i="1"/>
  <c r="LVC57" i="1"/>
  <c r="LVB57" i="1"/>
  <c r="LVA57" i="1"/>
  <c r="LUZ57" i="1"/>
  <c r="LUY57" i="1"/>
  <c r="LUX57" i="1"/>
  <c r="LUW57" i="1"/>
  <c r="LUV57" i="1"/>
  <c r="LUU57" i="1"/>
  <c r="LUT57" i="1"/>
  <c r="LUS57" i="1"/>
  <c r="LUR57" i="1"/>
  <c r="LUQ57" i="1"/>
  <c r="LUP57" i="1"/>
  <c r="LUO57" i="1"/>
  <c r="LUN57" i="1"/>
  <c r="LUM57" i="1"/>
  <c r="LUL57" i="1"/>
  <c r="LUK57" i="1"/>
  <c r="LUJ57" i="1"/>
  <c r="LUI57" i="1"/>
  <c r="LUH57" i="1"/>
  <c r="LUG57" i="1"/>
  <c r="LUF57" i="1"/>
  <c r="LUE57" i="1"/>
  <c r="LUD57" i="1"/>
  <c r="LUC57" i="1"/>
  <c r="LUB57" i="1"/>
  <c r="LUA57" i="1"/>
  <c r="LTZ57" i="1"/>
  <c r="LTY57" i="1"/>
  <c r="LTX57" i="1"/>
  <c r="LTW57" i="1"/>
  <c r="LTV57" i="1"/>
  <c r="LTU57" i="1"/>
  <c r="LTT57" i="1"/>
  <c r="LTS57" i="1"/>
  <c r="LTR57" i="1"/>
  <c r="LTQ57" i="1"/>
  <c r="LTP57" i="1"/>
  <c r="LTO57" i="1"/>
  <c r="LTN57" i="1"/>
  <c r="LTM57" i="1"/>
  <c r="LTL57" i="1"/>
  <c r="LTK57" i="1"/>
  <c r="LTJ57" i="1"/>
  <c r="LTI57" i="1"/>
  <c r="LTH57" i="1"/>
  <c r="LTG57" i="1"/>
  <c r="LTF57" i="1"/>
  <c r="LTE57" i="1"/>
  <c r="LTD57" i="1"/>
  <c r="LTC57" i="1"/>
  <c r="LTB57" i="1"/>
  <c r="LTA57" i="1"/>
  <c r="LSZ57" i="1"/>
  <c r="LSY57" i="1"/>
  <c r="LSX57" i="1"/>
  <c r="LSW57" i="1"/>
  <c r="LSV57" i="1"/>
  <c r="LSU57" i="1"/>
  <c r="LST57" i="1"/>
  <c r="LSS57" i="1"/>
  <c r="LSR57" i="1"/>
  <c r="LSQ57" i="1"/>
  <c r="LSP57" i="1"/>
  <c r="LSO57" i="1"/>
  <c r="LSN57" i="1"/>
  <c r="LSM57" i="1"/>
  <c r="LSL57" i="1"/>
  <c r="LSK57" i="1"/>
  <c r="LSJ57" i="1"/>
  <c r="LSI57" i="1"/>
  <c r="LSH57" i="1"/>
  <c r="LSG57" i="1"/>
  <c r="LSF57" i="1"/>
  <c r="LSE57" i="1"/>
  <c r="LSD57" i="1"/>
  <c r="LSC57" i="1"/>
  <c r="LSB57" i="1"/>
  <c r="LSA57" i="1"/>
  <c r="LRZ57" i="1"/>
  <c r="LRY57" i="1"/>
  <c r="LRX57" i="1"/>
  <c r="LRW57" i="1"/>
  <c r="LRV57" i="1"/>
  <c r="LRU57" i="1"/>
  <c r="LRT57" i="1"/>
  <c r="LRS57" i="1"/>
  <c r="LRR57" i="1"/>
  <c r="LRQ57" i="1"/>
  <c r="LRP57" i="1"/>
  <c r="LRO57" i="1"/>
  <c r="LRN57" i="1"/>
  <c r="LRM57" i="1"/>
  <c r="LRL57" i="1"/>
  <c r="LRK57" i="1"/>
  <c r="LRJ57" i="1"/>
  <c r="LRI57" i="1"/>
  <c r="LRH57" i="1"/>
  <c r="LRG57" i="1"/>
  <c r="LRF57" i="1"/>
  <c r="LRE57" i="1"/>
  <c r="LRD57" i="1"/>
  <c r="LRC57" i="1"/>
  <c r="LRB57" i="1"/>
  <c r="LRA57" i="1"/>
  <c r="LQZ57" i="1"/>
  <c r="LQY57" i="1"/>
  <c r="LQX57" i="1"/>
  <c r="LQW57" i="1"/>
  <c r="LQV57" i="1"/>
  <c r="LQU57" i="1"/>
  <c r="LQT57" i="1"/>
  <c r="LQS57" i="1"/>
  <c r="LQR57" i="1"/>
  <c r="LQQ57" i="1"/>
  <c r="LQP57" i="1"/>
  <c r="LQO57" i="1"/>
  <c r="LQN57" i="1"/>
  <c r="LQM57" i="1"/>
  <c r="LQL57" i="1"/>
  <c r="LQK57" i="1"/>
  <c r="LQJ57" i="1"/>
  <c r="LQI57" i="1"/>
  <c r="LQH57" i="1"/>
  <c r="LQG57" i="1"/>
  <c r="LQF57" i="1"/>
  <c r="LQE57" i="1"/>
  <c r="LQD57" i="1"/>
  <c r="LQC57" i="1"/>
  <c r="LQB57" i="1"/>
  <c r="LQA57" i="1"/>
  <c r="LPZ57" i="1"/>
  <c r="LPY57" i="1"/>
  <c r="LPX57" i="1"/>
  <c r="LPW57" i="1"/>
  <c r="LPV57" i="1"/>
  <c r="LPU57" i="1"/>
  <c r="LPT57" i="1"/>
  <c r="LPS57" i="1"/>
  <c r="LPR57" i="1"/>
  <c r="LPQ57" i="1"/>
  <c r="LPP57" i="1"/>
  <c r="LPO57" i="1"/>
  <c r="LPN57" i="1"/>
  <c r="LPM57" i="1"/>
  <c r="LPL57" i="1"/>
  <c r="LPK57" i="1"/>
  <c r="LPJ57" i="1"/>
  <c r="LPI57" i="1"/>
  <c r="LPH57" i="1"/>
  <c r="LPG57" i="1"/>
  <c r="LPF57" i="1"/>
  <c r="LPE57" i="1"/>
  <c r="LPD57" i="1"/>
  <c r="LPC57" i="1"/>
  <c r="LPB57" i="1"/>
  <c r="LPA57" i="1"/>
  <c r="LOZ57" i="1"/>
  <c r="LOY57" i="1"/>
  <c r="LOX57" i="1"/>
  <c r="LOW57" i="1"/>
  <c r="LOV57" i="1"/>
  <c r="LOU57" i="1"/>
  <c r="LOT57" i="1"/>
  <c r="LOS57" i="1"/>
  <c r="LOR57" i="1"/>
  <c r="LOQ57" i="1"/>
  <c r="LOP57" i="1"/>
  <c r="LOO57" i="1"/>
  <c r="LON57" i="1"/>
  <c r="LOM57" i="1"/>
  <c r="LOL57" i="1"/>
  <c r="LOK57" i="1"/>
  <c r="LOJ57" i="1"/>
  <c r="LOI57" i="1"/>
  <c r="LOH57" i="1"/>
  <c r="LOG57" i="1"/>
  <c r="LOF57" i="1"/>
  <c r="LOE57" i="1"/>
  <c r="LOD57" i="1"/>
  <c r="LOC57" i="1"/>
  <c r="LOB57" i="1"/>
  <c r="LOA57" i="1"/>
  <c r="LNZ57" i="1"/>
  <c r="LNY57" i="1"/>
  <c r="LNX57" i="1"/>
  <c r="LNW57" i="1"/>
  <c r="LNV57" i="1"/>
  <c r="LNU57" i="1"/>
  <c r="LNT57" i="1"/>
  <c r="LNS57" i="1"/>
  <c r="LNR57" i="1"/>
  <c r="LNQ57" i="1"/>
  <c r="LNP57" i="1"/>
  <c r="LNO57" i="1"/>
  <c r="LNN57" i="1"/>
  <c r="LNM57" i="1"/>
  <c r="LNL57" i="1"/>
  <c r="LNK57" i="1"/>
  <c r="LNJ57" i="1"/>
  <c r="LNI57" i="1"/>
  <c r="LNH57" i="1"/>
  <c r="LNG57" i="1"/>
  <c r="LNF57" i="1"/>
  <c r="LNE57" i="1"/>
  <c r="LND57" i="1"/>
  <c r="LNC57" i="1"/>
  <c r="LNB57" i="1"/>
  <c r="LNA57" i="1"/>
  <c r="LMZ57" i="1"/>
  <c r="LMY57" i="1"/>
  <c r="LMX57" i="1"/>
  <c r="LMW57" i="1"/>
  <c r="LMV57" i="1"/>
  <c r="LMU57" i="1"/>
  <c r="LMT57" i="1"/>
  <c r="LMS57" i="1"/>
  <c r="LMR57" i="1"/>
  <c r="LMQ57" i="1"/>
  <c r="LMP57" i="1"/>
  <c r="LMO57" i="1"/>
  <c r="LMN57" i="1"/>
  <c r="LMM57" i="1"/>
  <c r="LML57" i="1"/>
  <c r="LMK57" i="1"/>
  <c r="LMJ57" i="1"/>
  <c r="LMI57" i="1"/>
  <c r="LMH57" i="1"/>
  <c r="LMG57" i="1"/>
  <c r="LMF57" i="1"/>
  <c r="LME57" i="1"/>
  <c r="LMD57" i="1"/>
  <c r="LMC57" i="1"/>
  <c r="LMB57" i="1"/>
  <c r="LMA57" i="1"/>
  <c r="LLZ57" i="1"/>
  <c r="LLY57" i="1"/>
  <c r="LLX57" i="1"/>
  <c r="LLW57" i="1"/>
  <c r="LLV57" i="1"/>
  <c r="LLU57" i="1"/>
  <c r="LLT57" i="1"/>
  <c r="LLS57" i="1"/>
  <c r="LLR57" i="1"/>
  <c r="LLQ57" i="1"/>
  <c r="LLP57" i="1"/>
  <c r="LLO57" i="1"/>
  <c r="LLN57" i="1"/>
  <c r="LLM57" i="1"/>
  <c r="LLL57" i="1"/>
  <c r="LLK57" i="1"/>
  <c r="LLJ57" i="1"/>
  <c r="LLI57" i="1"/>
  <c r="LLH57" i="1"/>
  <c r="LLG57" i="1"/>
  <c r="LLF57" i="1"/>
  <c r="LLE57" i="1"/>
  <c r="LLD57" i="1"/>
  <c r="LLC57" i="1"/>
  <c r="LLB57" i="1"/>
  <c r="LLA57" i="1"/>
  <c r="LKZ57" i="1"/>
  <c r="LKY57" i="1"/>
  <c r="LKX57" i="1"/>
  <c r="LKW57" i="1"/>
  <c r="LKV57" i="1"/>
  <c r="LKU57" i="1"/>
  <c r="LKT57" i="1"/>
  <c r="LKS57" i="1"/>
  <c r="LKR57" i="1"/>
  <c r="LKQ57" i="1"/>
  <c r="LKP57" i="1"/>
  <c r="LKO57" i="1"/>
  <c r="LKN57" i="1"/>
  <c r="LKM57" i="1"/>
  <c r="LKL57" i="1"/>
  <c r="LKK57" i="1"/>
  <c r="LKJ57" i="1"/>
  <c r="LKI57" i="1"/>
  <c r="LKH57" i="1"/>
  <c r="LKG57" i="1"/>
  <c r="LKF57" i="1"/>
  <c r="LKE57" i="1"/>
  <c r="LKD57" i="1"/>
  <c r="LKC57" i="1"/>
  <c r="LKB57" i="1"/>
  <c r="LKA57" i="1"/>
  <c r="LJZ57" i="1"/>
  <c r="LJY57" i="1"/>
  <c r="LJX57" i="1"/>
  <c r="LJW57" i="1"/>
  <c r="LJV57" i="1"/>
  <c r="LJU57" i="1"/>
  <c r="LJT57" i="1"/>
  <c r="LJS57" i="1"/>
  <c r="LJR57" i="1"/>
  <c r="LJQ57" i="1"/>
  <c r="LJP57" i="1"/>
  <c r="LJO57" i="1"/>
  <c r="LJN57" i="1"/>
  <c r="LJM57" i="1"/>
  <c r="LJL57" i="1"/>
  <c r="LJK57" i="1"/>
  <c r="LJJ57" i="1"/>
  <c r="LJI57" i="1"/>
  <c r="LJH57" i="1"/>
  <c r="LJG57" i="1"/>
  <c r="LJF57" i="1"/>
  <c r="LJE57" i="1"/>
  <c r="LJD57" i="1"/>
  <c r="LJC57" i="1"/>
  <c r="LJB57" i="1"/>
  <c r="LJA57" i="1"/>
  <c r="LIZ57" i="1"/>
  <c r="LIY57" i="1"/>
  <c r="LIX57" i="1"/>
  <c r="LIW57" i="1"/>
  <c r="LIV57" i="1"/>
  <c r="LIU57" i="1"/>
  <c r="LIT57" i="1"/>
  <c r="LIS57" i="1"/>
  <c r="LIR57" i="1"/>
  <c r="LIQ57" i="1"/>
  <c r="LIP57" i="1"/>
  <c r="LIO57" i="1"/>
  <c r="LIN57" i="1"/>
  <c r="LIM57" i="1"/>
  <c r="LIL57" i="1"/>
  <c r="LIK57" i="1"/>
  <c r="LIJ57" i="1"/>
  <c r="LII57" i="1"/>
  <c r="LIH57" i="1"/>
  <c r="LIG57" i="1"/>
  <c r="LIF57" i="1"/>
  <c r="LIE57" i="1"/>
  <c r="LID57" i="1"/>
  <c r="LIC57" i="1"/>
  <c r="LIB57" i="1"/>
  <c r="LIA57" i="1"/>
  <c r="LHZ57" i="1"/>
  <c r="LHY57" i="1"/>
  <c r="LHX57" i="1"/>
  <c r="LHW57" i="1"/>
  <c r="LHV57" i="1"/>
  <c r="LHU57" i="1"/>
  <c r="LHT57" i="1"/>
  <c r="LHS57" i="1"/>
  <c r="LHR57" i="1"/>
  <c r="LHQ57" i="1"/>
  <c r="LHP57" i="1"/>
  <c r="LHO57" i="1"/>
  <c r="LHN57" i="1"/>
  <c r="LHM57" i="1"/>
  <c r="LHL57" i="1"/>
  <c r="LHK57" i="1"/>
  <c r="LHJ57" i="1"/>
  <c r="LHI57" i="1"/>
  <c r="LHH57" i="1"/>
  <c r="LHG57" i="1"/>
  <c r="LHF57" i="1"/>
  <c r="LHE57" i="1"/>
  <c r="LHD57" i="1"/>
  <c r="LHC57" i="1"/>
  <c r="LHB57" i="1"/>
  <c r="LHA57" i="1"/>
  <c r="LGZ57" i="1"/>
  <c r="LGY57" i="1"/>
  <c r="LGX57" i="1"/>
  <c r="LGW57" i="1"/>
  <c r="LGV57" i="1"/>
  <c r="LGU57" i="1"/>
  <c r="LGT57" i="1"/>
  <c r="LGS57" i="1"/>
  <c r="LGR57" i="1"/>
  <c r="LGQ57" i="1"/>
  <c r="LGP57" i="1"/>
  <c r="LGO57" i="1"/>
  <c r="LGN57" i="1"/>
  <c r="LGM57" i="1"/>
  <c r="LGL57" i="1"/>
  <c r="LGK57" i="1"/>
  <c r="LGJ57" i="1"/>
  <c r="LGI57" i="1"/>
  <c r="LGH57" i="1"/>
  <c r="LGG57" i="1"/>
  <c r="LGF57" i="1"/>
  <c r="LGE57" i="1"/>
  <c r="LGD57" i="1"/>
  <c r="LGC57" i="1"/>
  <c r="LGB57" i="1"/>
  <c r="LGA57" i="1"/>
  <c r="LFZ57" i="1"/>
  <c r="LFY57" i="1"/>
  <c r="LFX57" i="1"/>
  <c r="LFW57" i="1"/>
  <c r="LFV57" i="1"/>
  <c r="LFU57" i="1"/>
  <c r="LFT57" i="1"/>
  <c r="LFS57" i="1"/>
  <c r="LFR57" i="1"/>
  <c r="LFQ57" i="1"/>
  <c r="LFP57" i="1"/>
  <c r="LFO57" i="1"/>
  <c r="LFN57" i="1"/>
  <c r="LFM57" i="1"/>
  <c r="LFL57" i="1"/>
  <c r="LFK57" i="1"/>
  <c r="LFJ57" i="1"/>
  <c r="LFI57" i="1"/>
  <c r="LFH57" i="1"/>
  <c r="LFG57" i="1"/>
  <c r="LFF57" i="1"/>
  <c r="LFE57" i="1"/>
  <c r="LFD57" i="1"/>
  <c r="LFC57" i="1"/>
  <c r="LFB57" i="1"/>
  <c r="LFA57" i="1"/>
  <c r="LEZ57" i="1"/>
  <c r="LEY57" i="1"/>
  <c r="LEX57" i="1"/>
  <c r="LEW57" i="1"/>
  <c r="LEV57" i="1"/>
  <c r="LEU57" i="1"/>
  <c r="LET57" i="1"/>
  <c r="LES57" i="1"/>
  <c r="LER57" i="1"/>
  <c r="LEQ57" i="1"/>
  <c r="LEP57" i="1"/>
  <c r="LEO57" i="1"/>
  <c r="LEN57" i="1"/>
  <c r="LEM57" i="1"/>
  <c r="LEL57" i="1"/>
  <c r="LEK57" i="1"/>
  <c r="LEJ57" i="1"/>
  <c r="LEI57" i="1"/>
  <c r="LEH57" i="1"/>
  <c r="LEG57" i="1"/>
  <c r="LEF57" i="1"/>
  <c r="LEE57" i="1"/>
  <c r="LED57" i="1"/>
  <c r="LEC57" i="1"/>
  <c r="LEB57" i="1"/>
  <c r="LEA57" i="1"/>
  <c r="LDZ57" i="1"/>
  <c r="LDY57" i="1"/>
  <c r="LDX57" i="1"/>
  <c r="LDW57" i="1"/>
  <c r="LDV57" i="1"/>
  <c r="LDU57" i="1"/>
  <c r="LDT57" i="1"/>
  <c r="LDS57" i="1"/>
  <c r="LDR57" i="1"/>
  <c r="LDQ57" i="1"/>
  <c r="LDP57" i="1"/>
  <c r="LDO57" i="1"/>
  <c r="LDN57" i="1"/>
  <c r="LDM57" i="1"/>
  <c r="LDL57" i="1"/>
  <c r="LDK57" i="1"/>
  <c r="LDJ57" i="1"/>
  <c r="LDI57" i="1"/>
  <c r="LDH57" i="1"/>
  <c r="LDG57" i="1"/>
  <c r="LDF57" i="1"/>
  <c r="LDE57" i="1"/>
  <c r="LDD57" i="1"/>
  <c r="LDC57" i="1"/>
  <c r="LDB57" i="1"/>
  <c r="LDA57" i="1"/>
  <c r="LCZ57" i="1"/>
  <c r="LCY57" i="1"/>
  <c r="LCX57" i="1"/>
  <c r="LCW57" i="1"/>
  <c r="LCV57" i="1"/>
  <c r="LCU57" i="1"/>
  <c r="LCT57" i="1"/>
  <c r="LCS57" i="1"/>
  <c r="LCR57" i="1"/>
  <c r="LCQ57" i="1"/>
  <c r="LCP57" i="1"/>
  <c r="LCO57" i="1"/>
  <c r="LCN57" i="1"/>
  <c r="LCM57" i="1"/>
  <c r="LCL57" i="1"/>
  <c r="LCK57" i="1"/>
  <c r="LCJ57" i="1"/>
  <c r="LCI57" i="1"/>
  <c r="LCH57" i="1"/>
  <c r="LCG57" i="1"/>
  <c r="LCF57" i="1"/>
  <c r="LCE57" i="1"/>
  <c r="LCD57" i="1"/>
  <c r="LCC57" i="1"/>
  <c r="LCB57" i="1"/>
  <c r="LCA57" i="1"/>
  <c r="LBZ57" i="1"/>
  <c r="LBY57" i="1"/>
  <c r="LBX57" i="1"/>
  <c r="LBW57" i="1"/>
  <c r="LBV57" i="1"/>
  <c r="LBU57" i="1"/>
  <c r="LBT57" i="1"/>
  <c r="LBS57" i="1"/>
  <c r="LBR57" i="1"/>
  <c r="LBQ57" i="1"/>
  <c r="LBP57" i="1"/>
  <c r="LBO57" i="1"/>
  <c r="LBN57" i="1"/>
  <c r="LBM57" i="1"/>
  <c r="LBL57" i="1"/>
  <c r="LBK57" i="1"/>
  <c r="LBJ57" i="1"/>
  <c r="LBI57" i="1"/>
  <c r="LBH57" i="1"/>
  <c r="LBG57" i="1"/>
  <c r="LBF57" i="1"/>
  <c r="LBE57" i="1"/>
  <c r="LBD57" i="1"/>
  <c r="LBC57" i="1"/>
  <c r="LBB57" i="1"/>
  <c r="LBA57" i="1"/>
  <c r="LAZ57" i="1"/>
  <c r="LAY57" i="1"/>
  <c r="LAX57" i="1"/>
  <c r="LAW57" i="1"/>
  <c r="LAV57" i="1"/>
  <c r="LAU57" i="1"/>
  <c r="LAT57" i="1"/>
  <c r="LAS57" i="1"/>
  <c r="LAR57" i="1"/>
  <c r="LAQ57" i="1"/>
  <c r="LAP57" i="1"/>
  <c r="LAO57" i="1"/>
  <c r="LAN57" i="1"/>
  <c r="LAM57" i="1"/>
  <c r="LAL57" i="1"/>
  <c r="LAK57" i="1"/>
  <c r="LAJ57" i="1"/>
  <c r="LAI57" i="1"/>
  <c r="LAH57" i="1"/>
  <c r="LAG57" i="1"/>
  <c r="LAF57" i="1"/>
  <c r="LAE57" i="1"/>
  <c r="LAD57" i="1"/>
  <c r="LAC57" i="1"/>
  <c r="LAB57" i="1"/>
  <c r="LAA57" i="1"/>
  <c r="KZZ57" i="1"/>
  <c r="KZY57" i="1"/>
  <c r="KZX57" i="1"/>
  <c r="KZW57" i="1"/>
  <c r="KZV57" i="1"/>
  <c r="KZU57" i="1"/>
  <c r="KZT57" i="1"/>
  <c r="KZS57" i="1"/>
  <c r="KZR57" i="1"/>
  <c r="KZQ57" i="1"/>
  <c r="KZP57" i="1"/>
  <c r="KZO57" i="1"/>
  <c r="KZN57" i="1"/>
  <c r="KZM57" i="1"/>
  <c r="KZL57" i="1"/>
  <c r="KZK57" i="1"/>
  <c r="KZJ57" i="1"/>
  <c r="KZI57" i="1"/>
  <c r="KZH57" i="1"/>
  <c r="KZG57" i="1"/>
  <c r="KZF57" i="1"/>
  <c r="KZE57" i="1"/>
  <c r="KZD57" i="1"/>
  <c r="KZC57" i="1"/>
  <c r="KZB57" i="1"/>
  <c r="KZA57" i="1"/>
  <c r="KYZ57" i="1"/>
  <c r="KYY57" i="1"/>
  <c r="KYX57" i="1"/>
  <c r="KYW57" i="1"/>
  <c r="KYV57" i="1"/>
  <c r="KYU57" i="1"/>
  <c r="KYT57" i="1"/>
  <c r="KYS57" i="1"/>
  <c r="KYR57" i="1"/>
  <c r="KYQ57" i="1"/>
  <c r="KYP57" i="1"/>
  <c r="KYO57" i="1"/>
  <c r="KYN57" i="1"/>
  <c r="KYM57" i="1"/>
  <c r="KYL57" i="1"/>
  <c r="KYK57" i="1"/>
  <c r="KYJ57" i="1"/>
  <c r="KYI57" i="1"/>
  <c r="KYH57" i="1"/>
  <c r="KYG57" i="1"/>
  <c r="KYF57" i="1"/>
  <c r="KYE57" i="1"/>
  <c r="KYD57" i="1"/>
  <c r="KYC57" i="1"/>
  <c r="KYB57" i="1"/>
  <c r="KYA57" i="1"/>
  <c r="KXZ57" i="1"/>
  <c r="KXY57" i="1"/>
  <c r="KXX57" i="1"/>
  <c r="KXW57" i="1"/>
  <c r="KXV57" i="1"/>
  <c r="KXU57" i="1"/>
  <c r="KXT57" i="1"/>
  <c r="KXS57" i="1"/>
  <c r="KXR57" i="1"/>
  <c r="KXQ57" i="1"/>
  <c r="KXP57" i="1"/>
  <c r="KXO57" i="1"/>
  <c r="KXN57" i="1"/>
  <c r="KXM57" i="1"/>
  <c r="KXL57" i="1"/>
  <c r="KXK57" i="1"/>
  <c r="KXJ57" i="1"/>
  <c r="KXI57" i="1"/>
  <c r="KXH57" i="1"/>
  <c r="KXG57" i="1"/>
  <c r="KXF57" i="1"/>
  <c r="KXE57" i="1"/>
  <c r="KXD57" i="1"/>
  <c r="KXC57" i="1"/>
  <c r="KXB57" i="1"/>
  <c r="KXA57" i="1"/>
  <c r="KWZ57" i="1"/>
  <c r="KWY57" i="1"/>
  <c r="KWX57" i="1"/>
  <c r="KWW57" i="1"/>
  <c r="KWV57" i="1"/>
  <c r="KWU57" i="1"/>
  <c r="KWT57" i="1"/>
  <c r="KWS57" i="1"/>
  <c r="KWR57" i="1"/>
  <c r="KWQ57" i="1"/>
  <c r="KWP57" i="1"/>
  <c r="KWO57" i="1"/>
  <c r="KWN57" i="1"/>
  <c r="KWM57" i="1"/>
  <c r="KWL57" i="1"/>
  <c r="KWK57" i="1"/>
  <c r="KWJ57" i="1"/>
  <c r="KWI57" i="1"/>
  <c r="KWH57" i="1"/>
  <c r="KWG57" i="1"/>
  <c r="KWF57" i="1"/>
  <c r="KWE57" i="1"/>
  <c r="KWD57" i="1"/>
  <c r="KWC57" i="1"/>
  <c r="KWB57" i="1"/>
  <c r="KWA57" i="1"/>
  <c r="KVZ57" i="1"/>
  <c r="KVY57" i="1"/>
  <c r="KVX57" i="1"/>
  <c r="KVW57" i="1"/>
  <c r="KVV57" i="1"/>
  <c r="KVU57" i="1"/>
  <c r="KVT57" i="1"/>
  <c r="KVS57" i="1"/>
  <c r="KVR57" i="1"/>
  <c r="KVQ57" i="1"/>
  <c r="KVP57" i="1"/>
  <c r="KVO57" i="1"/>
  <c r="KVN57" i="1"/>
  <c r="KVM57" i="1"/>
  <c r="KVL57" i="1"/>
  <c r="KVK57" i="1"/>
  <c r="KVJ57" i="1"/>
  <c r="KVI57" i="1"/>
  <c r="KVH57" i="1"/>
  <c r="KVG57" i="1"/>
  <c r="KVF57" i="1"/>
  <c r="KVE57" i="1"/>
  <c r="KVD57" i="1"/>
  <c r="KVC57" i="1"/>
  <c r="KVB57" i="1"/>
  <c r="KVA57" i="1"/>
  <c r="KUZ57" i="1"/>
  <c r="KUY57" i="1"/>
  <c r="KUX57" i="1"/>
  <c r="KUW57" i="1"/>
  <c r="KUV57" i="1"/>
  <c r="KUU57" i="1"/>
  <c r="KUT57" i="1"/>
  <c r="KUS57" i="1"/>
  <c r="KUR57" i="1"/>
  <c r="KUQ57" i="1"/>
  <c r="KUP57" i="1"/>
  <c r="KUO57" i="1"/>
  <c r="KUN57" i="1"/>
  <c r="KUM57" i="1"/>
  <c r="KUL57" i="1"/>
  <c r="KUK57" i="1"/>
  <c r="KUJ57" i="1"/>
  <c r="KUI57" i="1"/>
  <c r="KUH57" i="1"/>
  <c r="KUG57" i="1"/>
  <c r="KUF57" i="1"/>
  <c r="KUE57" i="1"/>
  <c r="KUD57" i="1"/>
  <c r="KUC57" i="1"/>
  <c r="KUB57" i="1"/>
  <c r="KUA57" i="1"/>
  <c r="KTZ57" i="1"/>
  <c r="KTY57" i="1"/>
  <c r="KTX57" i="1"/>
  <c r="KTW57" i="1"/>
  <c r="KTV57" i="1"/>
  <c r="KTU57" i="1"/>
  <c r="KTT57" i="1"/>
  <c r="KTS57" i="1"/>
  <c r="KTR57" i="1"/>
  <c r="KTQ57" i="1"/>
  <c r="KTP57" i="1"/>
  <c r="KTO57" i="1"/>
  <c r="KTN57" i="1"/>
  <c r="KTM57" i="1"/>
  <c r="KTL57" i="1"/>
  <c r="KTK57" i="1"/>
  <c r="KTJ57" i="1"/>
  <c r="KTI57" i="1"/>
  <c r="KTH57" i="1"/>
  <c r="KTG57" i="1"/>
  <c r="KTF57" i="1"/>
  <c r="KTE57" i="1"/>
  <c r="KTD57" i="1"/>
  <c r="KTC57" i="1"/>
  <c r="KTB57" i="1"/>
  <c r="KTA57" i="1"/>
  <c r="KSZ57" i="1"/>
  <c r="KSY57" i="1"/>
  <c r="KSX57" i="1"/>
  <c r="KSW57" i="1"/>
  <c r="KSV57" i="1"/>
  <c r="KSU57" i="1"/>
  <c r="KST57" i="1"/>
  <c r="KSS57" i="1"/>
  <c r="KSR57" i="1"/>
  <c r="KSQ57" i="1"/>
  <c r="KSP57" i="1"/>
  <c r="KSO57" i="1"/>
  <c r="KSN57" i="1"/>
  <c r="KSM57" i="1"/>
  <c r="KSL57" i="1"/>
  <c r="KSK57" i="1"/>
  <c r="KSJ57" i="1"/>
  <c r="KSI57" i="1"/>
  <c r="KSH57" i="1"/>
  <c r="KSG57" i="1"/>
  <c r="KSF57" i="1"/>
  <c r="KSE57" i="1"/>
  <c r="KSD57" i="1"/>
  <c r="KSC57" i="1"/>
  <c r="KSB57" i="1"/>
  <c r="KSA57" i="1"/>
  <c r="KRZ57" i="1"/>
  <c r="KRY57" i="1"/>
  <c r="KRX57" i="1"/>
  <c r="KRW57" i="1"/>
  <c r="KRV57" i="1"/>
  <c r="KRU57" i="1"/>
  <c r="KRT57" i="1"/>
  <c r="KRS57" i="1"/>
  <c r="KRR57" i="1"/>
  <c r="KRQ57" i="1"/>
  <c r="KRP57" i="1"/>
  <c r="KRO57" i="1"/>
  <c r="KRN57" i="1"/>
  <c r="KRM57" i="1"/>
  <c r="KRL57" i="1"/>
  <c r="KRK57" i="1"/>
  <c r="KRJ57" i="1"/>
  <c r="KRI57" i="1"/>
  <c r="KRH57" i="1"/>
  <c r="KRG57" i="1"/>
  <c r="KRF57" i="1"/>
  <c r="KRE57" i="1"/>
  <c r="KRD57" i="1"/>
  <c r="KRC57" i="1"/>
  <c r="KRB57" i="1"/>
  <c r="KRA57" i="1"/>
  <c r="KQZ57" i="1"/>
  <c r="KQY57" i="1"/>
  <c r="KQX57" i="1"/>
  <c r="KQW57" i="1"/>
  <c r="KQV57" i="1"/>
  <c r="KQU57" i="1"/>
  <c r="KQT57" i="1"/>
  <c r="KQS57" i="1"/>
  <c r="KQR57" i="1"/>
  <c r="KQQ57" i="1"/>
  <c r="KQP57" i="1"/>
  <c r="KQO57" i="1"/>
  <c r="KQN57" i="1"/>
  <c r="KQM57" i="1"/>
  <c r="KQL57" i="1"/>
  <c r="KQK57" i="1"/>
  <c r="KQJ57" i="1"/>
  <c r="KQI57" i="1"/>
  <c r="KQH57" i="1"/>
  <c r="KQG57" i="1"/>
  <c r="KQF57" i="1"/>
  <c r="KQE57" i="1"/>
  <c r="KQD57" i="1"/>
  <c r="KQC57" i="1"/>
  <c r="KQB57" i="1"/>
  <c r="KQA57" i="1"/>
  <c r="KPZ57" i="1"/>
  <c r="KPY57" i="1"/>
  <c r="KPX57" i="1"/>
  <c r="KPW57" i="1"/>
  <c r="KPV57" i="1"/>
  <c r="KPU57" i="1"/>
  <c r="KPT57" i="1"/>
  <c r="KPS57" i="1"/>
  <c r="KPR57" i="1"/>
  <c r="KPQ57" i="1"/>
  <c r="KPP57" i="1"/>
  <c r="KPO57" i="1"/>
  <c r="KPN57" i="1"/>
  <c r="KPM57" i="1"/>
  <c r="KPL57" i="1"/>
  <c r="KPK57" i="1"/>
  <c r="KPJ57" i="1"/>
  <c r="KPI57" i="1"/>
  <c r="KPH57" i="1"/>
  <c r="KPG57" i="1"/>
  <c r="KPF57" i="1"/>
  <c r="KPE57" i="1"/>
  <c r="KPD57" i="1"/>
  <c r="KPC57" i="1"/>
  <c r="KPB57" i="1"/>
  <c r="KPA57" i="1"/>
  <c r="KOZ57" i="1"/>
  <c r="KOY57" i="1"/>
  <c r="KOX57" i="1"/>
  <c r="KOW57" i="1"/>
  <c r="KOV57" i="1"/>
  <c r="KOU57" i="1"/>
  <c r="KOT57" i="1"/>
  <c r="KOS57" i="1"/>
  <c r="KOR57" i="1"/>
  <c r="KOQ57" i="1"/>
  <c r="KOP57" i="1"/>
  <c r="KOO57" i="1"/>
  <c r="KON57" i="1"/>
  <c r="KOM57" i="1"/>
  <c r="KOL57" i="1"/>
  <c r="KOK57" i="1"/>
  <c r="KOJ57" i="1"/>
  <c r="KOI57" i="1"/>
  <c r="KOH57" i="1"/>
  <c r="KOG57" i="1"/>
  <c r="KOF57" i="1"/>
  <c r="KOE57" i="1"/>
  <c r="KOD57" i="1"/>
  <c r="KOC57" i="1"/>
  <c r="KOB57" i="1"/>
  <c r="KOA57" i="1"/>
  <c r="KNZ57" i="1"/>
  <c r="KNY57" i="1"/>
  <c r="KNX57" i="1"/>
  <c r="KNW57" i="1"/>
  <c r="KNV57" i="1"/>
  <c r="KNU57" i="1"/>
  <c r="KNT57" i="1"/>
  <c r="KNS57" i="1"/>
  <c r="KNR57" i="1"/>
  <c r="KNQ57" i="1"/>
  <c r="KNP57" i="1"/>
  <c r="KNO57" i="1"/>
  <c r="KNN57" i="1"/>
  <c r="KNM57" i="1"/>
  <c r="KNL57" i="1"/>
  <c r="KNK57" i="1"/>
  <c r="KNJ57" i="1"/>
  <c r="KNI57" i="1"/>
  <c r="KNH57" i="1"/>
  <c r="KNG57" i="1"/>
  <c r="KNF57" i="1"/>
  <c r="KNE57" i="1"/>
  <c r="KND57" i="1"/>
  <c r="KNC57" i="1"/>
  <c r="KNB57" i="1"/>
  <c r="KNA57" i="1"/>
  <c r="KMZ57" i="1"/>
  <c r="KMY57" i="1"/>
  <c r="KMX57" i="1"/>
  <c r="KMW57" i="1"/>
  <c r="KMV57" i="1"/>
  <c r="KMU57" i="1"/>
  <c r="KMT57" i="1"/>
  <c r="KMS57" i="1"/>
  <c r="KMR57" i="1"/>
  <c r="KMQ57" i="1"/>
  <c r="KMP57" i="1"/>
  <c r="KMO57" i="1"/>
  <c r="KMN57" i="1"/>
  <c r="KMM57" i="1"/>
  <c r="KML57" i="1"/>
  <c r="KMK57" i="1"/>
  <c r="KMJ57" i="1"/>
  <c r="KMI57" i="1"/>
  <c r="KMH57" i="1"/>
  <c r="KMG57" i="1"/>
  <c r="KMF57" i="1"/>
  <c r="KME57" i="1"/>
  <c r="KMD57" i="1"/>
  <c r="KMC57" i="1"/>
  <c r="KMB57" i="1"/>
  <c r="KMA57" i="1"/>
  <c r="KLZ57" i="1"/>
  <c r="KLY57" i="1"/>
  <c r="KLX57" i="1"/>
  <c r="KLW57" i="1"/>
  <c r="KLV57" i="1"/>
  <c r="KLU57" i="1"/>
  <c r="KLT57" i="1"/>
  <c r="KLS57" i="1"/>
  <c r="KLR57" i="1"/>
  <c r="KLQ57" i="1"/>
  <c r="KLP57" i="1"/>
  <c r="KLO57" i="1"/>
  <c r="KLN57" i="1"/>
  <c r="KLM57" i="1"/>
  <c r="KLL57" i="1"/>
  <c r="KLK57" i="1"/>
  <c r="KLJ57" i="1"/>
  <c r="KLI57" i="1"/>
  <c r="KLH57" i="1"/>
  <c r="KLG57" i="1"/>
  <c r="KLF57" i="1"/>
  <c r="KLE57" i="1"/>
  <c r="KLD57" i="1"/>
  <c r="KLC57" i="1"/>
  <c r="KLB57" i="1"/>
  <c r="KLA57" i="1"/>
  <c r="KKZ57" i="1"/>
  <c r="KKY57" i="1"/>
  <c r="KKX57" i="1"/>
  <c r="KKW57" i="1"/>
  <c r="KKV57" i="1"/>
  <c r="KKU57" i="1"/>
  <c r="KKT57" i="1"/>
  <c r="KKS57" i="1"/>
  <c r="KKR57" i="1"/>
  <c r="KKQ57" i="1"/>
  <c r="KKP57" i="1"/>
  <c r="KKO57" i="1"/>
  <c r="KKN57" i="1"/>
  <c r="KKM57" i="1"/>
  <c r="KKL57" i="1"/>
  <c r="KKK57" i="1"/>
  <c r="KKJ57" i="1"/>
  <c r="KKI57" i="1"/>
  <c r="KKH57" i="1"/>
  <c r="KKG57" i="1"/>
  <c r="KKF57" i="1"/>
  <c r="KKE57" i="1"/>
  <c r="KKD57" i="1"/>
  <c r="KKC57" i="1"/>
  <c r="KKB57" i="1"/>
  <c r="KKA57" i="1"/>
  <c r="KJZ57" i="1"/>
  <c r="KJY57" i="1"/>
  <c r="KJX57" i="1"/>
  <c r="KJW57" i="1"/>
  <c r="KJV57" i="1"/>
  <c r="KJU57" i="1"/>
  <c r="KJT57" i="1"/>
  <c r="KJS57" i="1"/>
  <c r="KJR57" i="1"/>
  <c r="KJQ57" i="1"/>
  <c r="KJP57" i="1"/>
  <c r="KJO57" i="1"/>
  <c r="KJN57" i="1"/>
  <c r="KJM57" i="1"/>
  <c r="KJL57" i="1"/>
  <c r="KJK57" i="1"/>
  <c r="KJJ57" i="1"/>
  <c r="KJI57" i="1"/>
  <c r="KJH57" i="1"/>
  <c r="KJG57" i="1"/>
  <c r="KJF57" i="1"/>
  <c r="KJE57" i="1"/>
  <c r="KJD57" i="1"/>
  <c r="KJC57" i="1"/>
  <c r="KJB57" i="1"/>
  <c r="KJA57" i="1"/>
  <c r="KIZ57" i="1"/>
  <c r="KIY57" i="1"/>
  <c r="KIX57" i="1"/>
  <c r="KIW57" i="1"/>
  <c r="KIV57" i="1"/>
  <c r="KIU57" i="1"/>
  <c r="KIT57" i="1"/>
  <c r="KIS57" i="1"/>
  <c r="KIR57" i="1"/>
  <c r="KIQ57" i="1"/>
  <c r="KIP57" i="1"/>
  <c r="KIO57" i="1"/>
  <c r="KIN57" i="1"/>
  <c r="KIM57" i="1"/>
  <c r="KIL57" i="1"/>
  <c r="KIK57" i="1"/>
  <c r="KIJ57" i="1"/>
  <c r="KII57" i="1"/>
  <c r="KIH57" i="1"/>
  <c r="KIG57" i="1"/>
  <c r="KIF57" i="1"/>
  <c r="KIE57" i="1"/>
  <c r="KID57" i="1"/>
  <c r="KIC57" i="1"/>
  <c r="KIB57" i="1"/>
  <c r="KIA57" i="1"/>
  <c r="KHZ57" i="1"/>
  <c r="KHY57" i="1"/>
  <c r="KHX57" i="1"/>
  <c r="KHW57" i="1"/>
  <c r="KHV57" i="1"/>
  <c r="KHU57" i="1"/>
  <c r="KHT57" i="1"/>
  <c r="KHS57" i="1"/>
  <c r="KHR57" i="1"/>
  <c r="KHQ57" i="1"/>
  <c r="KHP57" i="1"/>
  <c r="KHO57" i="1"/>
  <c r="KHN57" i="1"/>
  <c r="KHM57" i="1"/>
  <c r="KHL57" i="1"/>
  <c r="KHK57" i="1"/>
  <c r="KHJ57" i="1"/>
  <c r="KHI57" i="1"/>
  <c r="KHH57" i="1"/>
  <c r="KHG57" i="1"/>
  <c r="KHF57" i="1"/>
  <c r="KHE57" i="1"/>
  <c r="KHD57" i="1"/>
  <c r="KHC57" i="1"/>
  <c r="KHB57" i="1"/>
  <c r="KHA57" i="1"/>
  <c r="KGZ57" i="1"/>
  <c r="KGY57" i="1"/>
  <c r="KGX57" i="1"/>
  <c r="KGW57" i="1"/>
  <c r="KGV57" i="1"/>
  <c r="KGU57" i="1"/>
  <c r="KGT57" i="1"/>
  <c r="KGS57" i="1"/>
  <c r="KGR57" i="1"/>
  <c r="KGQ57" i="1"/>
  <c r="KGP57" i="1"/>
  <c r="KGO57" i="1"/>
  <c r="KGN57" i="1"/>
  <c r="KGM57" i="1"/>
  <c r="KGL57" i="1"/>
  <c r="KGK57" i="1"/>
  <c r="KGJ57" i="1"/>
  <c r="KGI57" i="1"/>
  <c r="KGH57" i="1"/>
  <c r="KGG57" i="1"/>
  <c r="KGF57" i="1"/>
  <c r="KGE57" i="1"/>
  <c r="KGD57" i="1"/>
  <c r="KGC57" i="1"/>
  <c r="KGB57" i="1"/>
  <c r="KGA57" i="1"/>
  <c r="KFZ57" i="1"/>
  <c r="KFY57" i="1"/>
  <c r="KFX57" i="1"/>
  <c r="KFW57" i="1"/>
  <c r="KFV57" i="1"/>
  <c r="KFU57" i="1"/>
  <c r="KFT57" i="1"/>
  <c r="KFS57" i="1"/>
  <c r="KFR57" i="1"/>
  <c r="KFQ57" i="1"/>
  <c r="KFP57" i="1"/>
  <c r="KFO57" i="1"/>
  <c r="KFN57" i="1"/>
  <c r="KFM57" i="1"/>
  <c r="KFL57" i="1"/>
  <c r="KFK57" i="1"/>
  <c r="KFJ57" i="1"/>
  <c r="KFI57" i="1"/>
  <c r="KFH57" i="1"/>
  <c r="KFG57" i="1"/>
  <c r="KFF57" i="1"/>
  <c r="KFE57" i="1"/>
  <c r="KFD57" i="1"/>
  <c r="KFC57" i="1"/>
  <c r="KFB57" i="1"/>
  <c r="KFA57" i="1"/>
  <c r="KEZ57" i="1"/>
  <c r="KEY57" i="1"/>
  <c r="KEX57" i="1"/>
  <c r="KEW57" i="1"/>
  <c r="KEV57" i="1"/>
  <c r="KEU57" i="1"/>
  <c r="KET57" i="1"/>
  <c r="KES57" i="1"/>
  <c r="KER57" i="1"/>
  <c r="KEQ57" i="1"/>
  <c r="KEP57" i="1"/>
  <c r="KEO57" i="1"/>
  <c r="KEN57" i="1"/>
  <c r="KEM57" i="1"/>
  <c r="KEL57" i="1"/>
  <c r="KEK57" i="1"/>
  <c r="KEJ57" i="1"/>
  <c r="KEI57" i="1"/>
  <c r="KEH57" i="1"/>
  <c r="KEG57" i="1"/>
  <c r="KEF57" i="1"/>
  <c r="KEE57" i="1"/>
  <c r="KED57" i="1"/>
  <c r="KEC57" i="1"/>
  <c r="KEB57" i="1"/>
  <c r="KEA57" i="1"/>
  <c r="KDZ57" i="1"/>
  <c r="KDY57" i="1"/>
  <c r="KDX57" i="1"/>
  <c r="KDW57" i="1"/>
  <c r="KDV57" i="1"/>
  <c r="KDU57" i="1"/>
  <c r="KDT57" i="1"/>
  <c r="KDS57" i="1"/>
  <c r="KDR57" i="1"/>
  <c r="KDQ57" i="1"/>
  <c r="KDP57" i="1"/>
  <c r="KDO57" i="1"/>
  <c r="KDN57" i="1"/>
  <c r="KDM57" i="1"/>
  <c r="KDL57" i="1"/>
  <c r="KDK57" i="1"/>
  <c r="KDJ57" i="1"/>
  <c r="KDI57" i="1"/>
  <c r="KDH57" i="1"/>
  <c r="KDG57" i="1"/>
  <c r="KDF57" i="1"/>
  <c r="KDE57" i="1"/>
  <c r="KDD57" i="1"/>
  <c r="KDC57" i="1"/>
  <c r="KDB57" i="1"/>
  <c r="KDA57" i="1"/>
  <c r="KCZ57" i="1"/>
  <c r="KCY57" i="1"/>
  <c r="KCX57" i="1"/>
  <c r="KCW57" i="1"/>
  <c r="KCV57" i="1"/>
  <c r="KCU57" i="1"/>
  <c r="KCT57" i="1"/>
  <c r="KCS57" i="1"/>
  <c r="KCR57" i="1"/>
  <c r="KCQ57" i="1"/>
  <c r="KCP57" i="1"/>
  <c r="KCO57" i="1"/>
  <c r="KCN57" i="1"/>
  <c r="KCM57" i="1"/>
  <c r="KCL57" i="1"/>
  <c r="KCK57" i="1"/>
  <c r="KCJ57" i="1"/>
  <c r="KCI57" i="1"/>
  <c r="KCH57" i="1"/>
  <c r="KCG57" i="1"/>
  <c r="KCF57" i="1"/>
  <c r="KCE57" i="1"/>
  <c r="KCD57" i="1"/>
  <c r="KCC57" i="1"/>
  <c r="KCB57" i="1"/>
  <c r="KCA57" i="1"/>
  <c r="KBZ57" i="1"/>
  <c r="KBY57" i="1"/>
  <c r="KBX57" i="1"/>
  <c r="KBW57" i="1"/>
  <c r="KBV57" i="1"/>
  <c r="KBU57" i="1"/>
  <c r="KBT57" i="1"/>
  <c r="KBS57" i="1"/>
  <c r="KBR57" i="1"/>
  <c r="KBQ57" i="1"/>
  <c r="KBP57" i="1"/>
  <c r="KBO57" i="1"/>
  <c r="KBN57" i="1"/>
  <c r="KBM57" i="1"/>
  <c r="KBL57" i="1"/>
  <c r="KBK57" i="1"/>
  <c r="KBJ57" i="1"/>
  <c r="KBI57" i="1"/>
  <c r="KBH57" i="1"/>
  <c r="KBG57" i="1"/>
  <c r="KBF57" i="1"/>
  <c r="KBE57" i="1"/>
  <c r="KBD57" i="1"/>
  <c r="KBC57" i="1"/>
  <c r="KBB57" i="1"/>
  <c r="KBA57" i="1"/>
  <c r="KAZ57" i="1"/>
  <c r="KAY57" i="1"/>
  <c r="KAX57" i="1"/>
  <c r="KAW57" i="1"/>
  <c r="KAV57" i="1"/>
  <c r="KAU57" i="1"/>
  <c r="KAT57" i="1"/>
  <c r="KAS57" i="1"/>
  <c r="KAR57" i="1"/>
  <c r="KAQ57" i="1"/>
  <c r="KAP57" i="1"/>
  <c r="KAO57" i="1"/>
  <c r="KAN57" i="1"/>
  <c r="KAM57" i="1"/>
  <c r="KAL57" i="1"/>
  <c r="KAK57" i="1"/>
  <c r="KAJ57" i="1"/>
  <c r="KAI57" i="1"/>
  <c r="KAH57" i="1"/>
  <c r="KAG57" i="1"/>
  <c r="KAF57" i="1"/>
  <c r="KAE57" i="1"/>
  <c r="KAD57" i="1"/>
  <c r="KAC57" i="1"/>
  <c r="KAB57" i="1"/>
  <c r="KAA57" i="1"/>
  <c r="JZZ57" i="1"/>
  <c r="JZY57" i="1"/>
  <c r="JZX57" i="1"/>
  <c r="JZW57" i="1"/>
  <c r="JZV57" i="1"/>
  <c r="JZU57" i="1"/>
  <c r="JZT57" i="1"/>
  <c r="JZS57" i="1"/>
  <c r="JZR57" i="1"/>
  <c r="JZQ57" i="1"/>
  <c r="JZP57" i="1"/>
  <c r="JZO57" i="1"/>
  <c r="JZN57" i="1"/>
  <c r="JZM57" i="1"/>
  <c r="JZL57" i="1"/>
  <c r="JZK57" i="1"/>
  <c r="JZJ57" i="1"/>
  <c r="JZI57" i="1"/>
  <c r="JZH57" i="1"/>
  <c r="JZG57" i="1"/>
  <c r="JZF57" i="1"/>
  <c r="JZE57" i="1"/>
  <c r="JZD57" i="1"/>
  <c r="JZC57" i="1"/>
  <c r="JZB57" i="1"/>
  <c r="JZA57" i="1"/>
  <c r="JYZ57" i="1"/>
  <c r="JYY57" i="1"/>
  <c r="JYX57" i="1"/>
  <c r="JYW57" i="1"/>
  <c r="JYV57" i="1"/>
  <c r="JYU57" i="1"/>
  <c r="JYT57" i="1"/>
  <c r="JYS57" i="1"/>
  <c r="JYR57" i="1"/>
  <c r="JYQ57" i="1"/>
  <c r="JYP57" i="1"/>
  <c r="JYO57" i="1"/>
  <c r="JYN57" i="1"/>
  <c r="JYM57" i="1"/>
  <c r="JYL57" i="1"/>
  <c r="JYK57" i="1"/>
  <c r="JYJ57" i="1"/>
  <c r="JYI57" i="1"/>
  <c r="JYH57" i="1"/>
  <c r="JYG57" i="1"/>
  <c r="JYF57" i="1"/>
  <c r="JYE57" i="1"/>
  <c r="JYD57" i="1"/>
  <c r="JYC57" i="1"/>
  <c r="JYB57" i="1"/>
  <c r="JYA57" i="1"/>
  <c r="JXZ57" i="1"/>
  <c r="JXY57" i="1"/>
  <c r="JXX57" i="1"/>
  <c r="JXW57" i="1"/>
  <c r="JXV57" i="1"/>
  <c r="JXU57" i="1"/>
  <c r="JXT57" i="1"/>
  <c r="JXS57" i="1"/>
  <c r="JXR57" i="1"/>
  <c r="JXQ57" i="1"/>
  <c r="JXP57" i="1"/>
  <c r="JXO57" i="1"/>
  <c r="JXN57" i="1"/>
  <c r="JXM57" i="1"/>
  <c r="JXL57" i="1"/>
  <c r="JXK57" i="1"/>
  <c r="JXJ57" i="1"/>
  <c r="JXI57" i="1"/>
  <c r="JXH57" i="1"/>
  <c r="JXG57" i="1"/>
  <c r="JXF57" i="1"/>
  <c r="JXE57" i="1"/>
  <c r="JXD57" i="1"/>
  <c r="JXC57" i="1"/>
  <c r="JXB57" i="1"/>
  <c r="JXA57" i="1"/>
  <c r="JWZ57" i="1"/>
  <c r="JWY57" i="1"/>
  <c r="JWX57" i="1"/>
  <c r="JWW57" i="1"/>
  <c r="JWV57" i="1"/>
  <c r="JWU57" i="1"/>
  <c r="JWT57" i="1"/>
  <c r="JWS57" i="1"/>
  <c r="JWR57" i="1"/>
  <c r="JWQ57" i="1"/>
  <c r="JWP57" i="1"/>
  <c r="JWO57" i="1"/>
  <c r="JWN57" i="1"/>
  <c r="JWM57" i="1"/>
  <c r="JWL57" i="1"/>
  <c r="JWK57" i="1"/>
  <c r="JWJ57" i="1"/>
  <c r="JWI57" i="1"/>
  <c r="JWH57" i="1"/>
  <c r="JWG57" i="1"/>
  <c r="JWF57" i="1"/>
  <c r="JWE57" i="1"/>
  <c r="JWD57" i="1"/>
  <c r="JWC57" i="1"/>
  <c r="JWB57" i="1"/>
  <c r="JWA57" i="1"/>
  <c r="JVZ57" i="1"/>
  <c r="JVY57" i="1"/>
  <c r="JVX57" i="1"/>
  <c r="JVW57" i="1"/>
  <c r="JVV57" i="1"/>
  <c r="JVU57" i="1"/>
  <c r="JVT57" i="1"/>
  <c r="JVS57" i="1"/>
  <c r="JVR57" i="1"/>
  <c r="JVQ57" i="1"/>
  <c r="JVP57" i="1"/>
  <c r="JVO57" i="1"/>
  <c r="JVN57" i="1"/>
  <c r="JVM57" i="1"/>
  <c r="JVL57" i="1"/>
  <c r="JVK57" i="1"/>
  <c r="JVJ57" i="1"/>
  <c r="JVI57" i="1"/>
  <c r="JVH57" i="1"/>
  <c r="JVG57" i="1"/>
  <c r="JVF57" i="1"/>
  <c r="JVE57" i="1"/>
  <c r="JVD57" i="1"/>
  <c r="JVC57" i="1"/>
  <c r="JVB57" i="1"/>
  <c r="JVA57" i="1"/>
  <c r="JUZ57" i="1"/>
  <c r="JUY57" i="1"/>
  <c r="JUX57" i="1"/>
  <c r="JUW57" i="1"/>
  <c r="JUV57" i="1"/>
  <c r="JUU57" i="1"/>
  <c r="JUT57" i="1"/>
  <c r="JUS57" i="1"/>
  <c r="JUR57" i="1"/>
  <c r="JUQ57" i="1"/>
  <c r="JUP57" i="1"/>
  <c r="JUO57" i="1"/>
  <c r="JUN57" i="1"/>
  <c r="JUM57" i="1"/>
  <c r="JUL57" i="1"/>
  <c r="JUK57" i="1"/>
  <c r="JUJ57" i="1"/>
  <c r="JUI57" i="1"/>
  <c r="JUH57" i="1"/>
  <c r="JUG57" i="1"/>
  <c r="JUF57" i="1"/>
  <c r="JUE57" i="1"/>
  <c r="JUD57" i="1"/>
  <c r="JUC57" i="1"/>
  <c r="JUB57" i="1"/>
  <c r="JUA57" i="1"/>
  <c r="JTZ57" i="1"/>
  <c r="JTY57" i="1"/>
  <c r="JTX57" i="1"/>
  <c r="JTW57" i="1"/>
  <c r="JTV57" i="1"/>
  <c r="JTU57" i="1"/>
  <c r="JTT57" i="1"/>
  <c r="JTS57" i="1"/>
  <c r="JTR57" i="1"/>
  <c r="JTQ57" i="1"/>
  <c r="JTP57" i="1"/>
  <c r="JTO57" i="1"/>
  <c r="JTN57" i="1"/>
  <c r="JTM57" i="1"/>
  <c r="JTL57" i="1"/>
  <c r="JTK57" i="1"/>
  <c r="JTJ57" i="1"/>
  <c r="JTI57" i="1"/>
  <c r="JTH57" i="1"/>
  <c r="JTG57" i="1"/>
  <c r="JTF57" i="1"/>
  <c r="JTE57" i="1"/>
  <c r="JTD57" i="1"/>
  <c r="JTC57" i="1"/>
  <c r="JTB57" i="1"/>
  <c r="JTA57" i="1"/>
  <c r="JSZ57" i="1"/>
  <c r="JSY57" i="1"/>
  <c r="JSX57" i="1"/>
  <c r="JSW57" i="1"/>
  <c r="JSV57" i="1"/>
  <c r="JSU57" i="1"/>
  <c r="JST57" i="1"/>
  <c r="JSS57" i="1"/>
  <c r="JSR57" i="1"/>
  <c r="JSQ57" i="1"/>
  <c r="JSP57" i="1"/>
  <c r="JSO57" i="1"/>
  <c r="JSN57" i="1"/>
  <c r="JSM57" i="1"/>
  <c r="JSL57" i="1"/>
  <c r="JSK57" i="1"/>
  <c r="JSJ57" i="1"/>
  <c r="JSI57" i="1"/>
  <c r="JSH57" i="1"/>
  <c r="JSG57" i="1"/>
  <c r="JSF57" i="1"/>
  <c r="JSE57" i="1"/>
  <c r="JSD57" i="1"/>
  <c r="JSC57" i="1"/>
  <c r="JSB57" i="1"/>
  <c r="JSA57" i="1"/>
  <c r="JRZ57" i="1"/>
  <c r="JRY57" i="1"/>
  <c r="JRX57" i="1"/>
  <c r="JRW57" i="1"/>
  <c r="JRV57" i="1"/>
  <c r="JRU57" i="1"/>
  <c r="JRT57" i="1"/>
  <c r="JRS57" i="1"/>
  <c r="JRR57" i="1"/>
  <c r="JRQ57" i="1"/>
  <c r="JRP57" i="1"/>
  <c r="JRO57" i="1"/>
  <c r="JRN57" i="1"/>
  <c r="JRM57" i="1"/>
  <c r="JRL57" i="1"/>
  <c r="JRK57" i="1"/>
  <c r="JRJ57" i="1"/>
  <c r="JRI57" i="1"/>
  <c r="JRH57" i="1"/>
  <c r="JRG57" i="1"/>
  <c r="JRF57" i="1"/>
  <c r="JRE57" i="1"/>
  <c r="JRD57" i="1"/>
  <c r="JRC57" i="1"/>
  <c r="JRB57" i="1"/>
  <c r="JRA57" i="1"/>
  <c r="JQZ57" i="1"/>
  <c r="JQY57" i="1"/>
  <c r="JQX57" i="1"/>
  <c r="JQW57" i="1"/>
  <c r="JQV57" i="1"/>
  <c r="JQU57" i="1"/>
  <c r="JQT57" i="1"/>
  <c r="JQS57" i="1"/>
  <c r="JQR57" i="1"/>
  <c r="JQQ57" i="1"/>
  <c r="JQP57" i="1"/>
  <c r="JQO57" i="1"/>
  <c r="JQN57" i="1"/>
  <c r="JQM57" i="1"/>
  <c r="JQL57" i="1"/>
  <c r="JQK57" i="1"/>
  <c r="JQJ57" i="1"/>
  <c r="JQI57" i="1"/>
  <c r="JQH57" i="1"/>
  <c r="JQG57" i="1"/>
  <c r="JQF57" i="1"/>
  <c r="JQE57" i="1"/>
  <c r="JQD57" i="1"/>
  <c r="JQC57" i="1"/>
  <c r="JQB57" i="1"/>
  <c r="JQA57" i="1"/>
  <c r="JPZ57" i="1"/>
  <c r="JPY57" i="1"/>
  <c r="JPX57" i="1"/>
  <c r="JPW57" i="1"/>
  <c r="JPV57" i="1"/>
  <c r="JPU57" i="1"/>
  <c r="JPT57" i="1"/>
  <c r="JPS57" i="1"/>
  <c r="JPR57" i="1"/>
  <c r="JPQ57" i="1"/>
  <c r="JPP57" i="1"/>
  <c r="JPO57" i="1"/>
  <c r="JPN57" i="1"/>
  <c r="JPM57" i="1"/>
  <c r="JPL57" i="1"/>
  <c r="JPK57" i="1"/>
  <c r="JPJ57" i="1"/>
  <c r="JPI57" i="1"/>
  <c r="JPH57" i="1"/>
  <c r="JPG57" i="1"/>
  <c r="JPF57" i="1"/>
  <c r="JPE57" i="1"/>
  <c r="JPD57" i="1"/>
  <c r="JPC57" i="1"/>
  <c r="JPB57" i="1"/>
  <c r="JPA57" i="1"/>
  <c r="JOZ57" i="1"/>
  <c r="JOY57" i="1"/>
  <c r="JOX57" i="1"/>
  <c r="JOW57" i="1"/>
  <c r="JOV57" i="1"/>
  <c r="JOU57" i="1"/>
  <c r="JOT57" i="1"/>
  <c r="JOS57" i="1"/>
  <c r="JOR57" i="1"/>
  <c r="JOQ57" i="1"/>
  <c r="JOP57" i="1"/>
  <c r="JOO57" i="1"/>
  <c r="JON57" i="1"/>
  <c r="JOM57" i="1"/>
  <c r="JOL57" i="1"/>
  <c r="JOK57" i="1"/>
  <c r="JOJ57" i="1"/>
  <c r="JOI57" i="1"/>
  <c r="JOH57" i="1"/>
  <c r="JOG57" i="1"/>
  <c r="JOF57" i="1"/>
  <c r="JOE57" i="1"/>
  <c r="JOD57" i="1"/>
  <c r="JOC57" i="1"/>
  <c r="JOB57" i="1"/>
  <c r="JOA57" i="1"/>
  <c r="JNZ57" i="1"/>
  <c r="JNY57" i="1"/>
  <c r="JNX57" i="1"/>
  <c r="JNW57" i="1"/>
  <c r="JNV57" i="1"/>
  <c r="JNU57" i="1"/>
  <c r="JNT57" i="1"/>
  <c r="JNS57" i="1"/>
  <c r="JNR57" i="1"/>
  <c r="JNQ57" i="1"/>
  <c r="JNP57" i="1"/>
  <c r="JNO57" i="1"/>
  <c r="JNN57" i="1"/>
  <c r="JNM57" i="1"/>
  <c r="JNL57" i="1"/>
  <c r="JNK57" i="1"/>
  <c r="JNJ57" i="1"/>
  <c r="JNI57" i="1"/>
  <c r="JNH57" i="1"/>
  <c r="JNG57" i="1"/>
  <c r="JNF57" i="1"/>
  <c r="JNE57" i="1"/>
  <c r="JND57" i="1"/>
  <c r="JNC57" i="1"/>
  <c r="JNB57" i="1"/>
  <c r="JNA57" i="1"/>
  <c r="JMZ57" i="1"/>
  <c r="JMY57" i="1"/>
  <c r="JMX57" i="1"/>
  <c r="JMW57" i="1"/>
  <c r="JMV57" i="1"/>
  <c r="JMU57" i="1"/>
  <c r="JMT57" i="1"/>
  <c r="JMS57" i="1"/>
  <c r="JMR57" i="1"/>
  <c r="JMQ57" i="1"/>
  <c r="JMP57" i="1"/>
  <c r="JMO57" i="1"/>
  <c r="JMN57" i="1"/>
  <c r="JMM57" i="1"/>
  <c r="JML57" i="1"/>
  <c r="JMK57" i="1"/>
  <c r="JMJ57" i="1"/>
  <c r="JMI57" i="1"/>
  <c r="JMH57" i="1"/>
  <c r="JMG57" i="1"/>
  <c r="JMF57" i="1"/>
  <c r="JME57" i="1"/>
  <c r="JMD57" i="1"/>
  <c r="JMC57" i="1"/>
  <c r="JMB57" i="1"/>
  <c r="JMA57" i="1"/>
  <c r="JLZ57" i="1"/>
  <c r="JLY57" i="1"/>
  <c r="JLX57" i="1"/>
  <c r="JLW57" i="1"/>
  <c r="JLV57" i="1"/>
  <c r="JLU57" i="1"/>
  <c r="JLT57" i="1"/>
  <c r="JLS57" i="1"/>
  <c r="JLR57" i="1"/>
  <c r="JLQ57" i="1"/>
  <c r="JLP57" i="1"/>
  <c r="JLO57" i="1"/>
  <c r="JLN57" i="1"/>
  <c r="JLM57" i="1"/>
  <c r="JLL57" i="1"/>
  <c r="JLK57" i="1"/>
  <c r="JLJ57" i="1"/>
  <c r="JLI57" i="1"/>
  <c r="JLH57" i="1"/>
  <c r="JLG57" i="1"/>
  <c r="JLF57" i="1"/>
  <c r="JLE57" i="1"/>
  <c r="JLD57" i="1"/>
  <c r="JLC57" i="1"/>
  <c r="JLB57" i="1"/>
  <c r="JLA57" i="1"/>
  <c r="JKZ57" i="1"/>
  <c r="JKY57" i="1"/>
  <c r="JKX57" i="1"/>
  <c r="JKW57" i="1"/>
  <c r="JKV57" i="1"/>
  <c r="JKU57" i="1"/>
  <c r="JKT57" i="1"/>
  <c r="JKS57" i="1"/>
  <c r="JKR57" i="1"/>
  <c r="JKQ57" i="1"/>
  <c r="JKP57" i="1"/>
  <c r="JKO57" i="1"/>
  <c r="JKN57" i="1"/>
  <c r="JKM57" i="1"/>
  <c r="JKL57" i="1"/>
  <c r="JKK57" i="1"/>
  <c r="JKJ57" i="1"/>
  <c r="JKI57" i="1"/>
  <c r="JKH57" i="1"/>
  <c r="JKG57" i="1"/>
  <c r="JKF57" i="1"/>
  <c r="JKE57" i="1"/>
  <c r="JKD57" i="1"/>
  <c r="JKC57" i="1"/>
  <c r="JKB57" i="1"/>
  <c r="JKA57" i="1"/>
  <c r="JJZ57" i="1"/>
  <c r="JJY57" i="1"/>
  <c r="JJX57" i="1"/>
  <c r="JJW57" i="1"/>
  <c r="JJV57" i="1"/>
  <c r="JJU57" i="1"/>
  <c r="JJT57" i="1"/>
  <c r="JJS57" i="1"/>
  <c r="JJR57" i="1"/>
  <c r="JJQ57" i="1"/>
  <c r="JJP57" i="1"/>
  <c r="JJO57" i="1"/>
  <c r="JJN57" i="1"/>
  <c r="JJM57" i="1"/>
  <c r="JJL57" i="1"/>
  <c r="JJK57" i="1"/>
  <c r="JJJ57" i="1"/>
  <c r="JJI57" i="1"/>
  <c r="JJH57" i="1"/>
  <c r="JJG57" i="1"/>
  <c r="JJF57" i="1"/>
  <c r="JJE57" i="1"/>
  <c r="JJD57" i="1"/>
  <c r="JJC57" i="1"/>
  <c r="JJB57" i="1"/>
  <c r="JJA57" i="1"/>
  <c r="JIZ57" i="1"/>
  <c r="JIY57" i="1"/>
  <c r="JIX57" i="1"/>
  <c r="JIW57" i="1"/>
  <c r="JIV57" i="1"/>
  <c r="JIU57" i="1"/>
  <c r="JIT57" i="1"/>
  <c r="JIS57" i="1"/>
  <c r="JIR57" i="1"/>
  <c r="JIQ57" i="1"/>
  <c r="JIP57" i="1"/>
  <c r="JIO57" i="1"/>
  <c r="JIN57" i="1"/>
  <c r="JIM57" i="1"/>
  <c r="JIL57" i="1"/>
  <c r="JIK57" i="1"/>
  <c r="JIJ57" i="1"/>
  <c r="JII57" i="1"/>
  <c r="JIH57" i="1"/>
  <c r="JIG57" i="1"/>
  <c r="JIF57" i="1"/>
  <c r="JIE57" i="1"/>
  <c r="JID57" i="1"/>
  <c r="JIC57" i="1"/>
  <c r="JIB57" i="1"/>
  <c r="JIA57" i="1"/>
  <c r="JHZ57" i="1"/>
  <c r="JHY57" i="1"/>
  <c r="JHX57" i="1"/>
  <c r="JHW57" i="1"/>
  <c r="JHV57" i="1"/>
  <c r="JHU57" i="1"/>
  <c r="JHT57" i="1"/>
  <c r="JHS57" i="1"/>
  <c r="JHR57" i="1"/>
  <c r="JHQ57" i="1"/>
  <c r="JHP57" i="1"/>
  <c r="JHO57" i="1"/>
  <c r="JHN57" i="1"/>
  <c r="JHM57" i="1"/>
  <c r="JHL57" i="1"/>
  <c r="JHK57" i="1"/>
  <c r="JHJ57" i="1"/>
  <c r="JHI57" i="1"/>
  <c r="JHH57" i="1"/>
  <c r="JHG57" i="1"/>
  <c r="JHF57" i="1"/>
  <c r="JHE57" i="1"/>
  <c r="JHD57" i="1"/>
  <c r="JHC57" i="1"/>
  <c r="JHB57" i="1"/>
  <c r="JHA57" i="1"/>
  <c r="JGZ57" i="1"/>
  <c r="JGY57" i="1"/>
  <c r="JGX57" i="1"/>
  <c r="JGW57" i="1"/>
  <c r="JGV57" i="1"/>
  <c r="JGU57" i="1"/>
  <c r="JGT57" i="1"/>
  <c r="JGS57" i="1"/>
  <c r="JGR57" i="1"/>
  <c r="JGQ57" i="1"/>
  <c r="JGP57" i="1"/>
  <c r="JGO57" i="1"/>
  <c r="JGN57" i="1"/>
  <c r="JGM57" i="1"/>
  <c r="JGL57" i="1"/>
  <c r="JGK57" i="1"/>
  <c r="JGJ57" i="1"/>
  <c r="JGI57" i="1"/>
  <c r="JGH57" i="1"/>
  <c r="JGG57" i="1"/>
  <c r="JGF57" i="1"/>
  <c r="JGE57" i="1"/>
  <c r="JGD57" i="1"/>
  <c r="JGC57" i="1"/>
  <c r="JGB57" i="1"/>
  <c r="JGA57" i="1"/>
  <c r="JFZ57" i="1"/>
  <c r="JFY57" i="1"/>
  <c r="JFX57" i="1"/>
  <c r="JFW57" i="1"/>
  <c r="JFV57" i="1"/>
  <c r="JFU57" i="1"/>
  <c r="JFT57" i="1"/>
  <c r="JFS57" i="1"/>
  <c r="JFR57" i="1"/>
  <c r="JFQ57" i="1"/>
  <c r="JFP57" i="1"/>
  <c r="JFO57" i="1"/>
  <c r="JFN57" i="1"/>
  <c r="JFM57" i="1"/>
  <c r="JFL57" i="1"/>
  <c r="JFK57" i="1"/>
  <c r="JFJ57" i="1"/>
  <c r="JFI57" i="1"/>
  <c r="JFH57" i="1"/>
  <c r="JFG57" i="1"/>
  <c r="JFF57" i="1"/>
  <c r="JFE57" i="1"/>
  <c r="JFD57" i="1"/>
  <c r="JFC57" i="1"/>
  <c r="JFB57" i="1"/>
  <c r="JFA57" i="1"/>
  <c r="JEZ57" i="1"/>
  <c r="JEY57" i="1"/>
  <c r="JEX57" i="1"/>
  <c r="JEW57" i="1"/>
  <c r="JEV57" i="1"/>
  <c r="JEU57" i="1"/>
  <c r="JET57" i="1"/>
  <c r="JES57" i="1"/>
  <c r="JER57" i="1"/>
  <c r="JEQ57" i="1"/>
  <c r="JEP57" i="1"/>
  <c r="JEO57" i="1"/>
  <c r="JEN57" i="1"/>
  <c r="JEM57" i="1"/>
  <c r="JEL57" i="1"/>
  <c r="JEK57" i="1"/>
  <c r="JEJ57" i="1"/>
  <c r="JEI57" i="1"/>
  <c r="JEH57" i="1"/>
  <c r="JEG57" i="1"/>
  <c r="JEF57" i="1"/>
  <c r="JEE57" i="1"/>
  <c r="JED57" i="1"/>
  <c r="JEC57" i="1"/>
  <c r="JEB57" i="1"/>
  <c r="JEA57" i="1"/>
  <c r="JDZ57" i="1"/>
  <c r="JDY57" i="1"/>
  <c r="JDX57" i="1"/>
  <c r="JDW57" i="1"/>
  <c r="JDV57" i="1"/>
  <c r="JDU57" i="1"/>
  <c r="JDT57" i="1"/>
  <c r="JDS57" i="1"/>
  <c r="JDR57" i="1"/>
  <c r="JDQ57" i="1"/>
  <c r="JDP57" i="1"/>
  <c r="JDO57" i="1"/>
  <c r="JDN57" i="1"/>
  <c r="JDM57" i="1"/>
  <c r="JDL57" i="1"/>
  <c r="JDK57" i="1"/>
  <c r="JDJ57" i="1"/>
  <c r="JDI57" i="1"/>
  <c r="JDH57" i="1"/>
  <c r="JDG57" i="1"/>
  <c r="JDF57" i="1"/>
  <c r="JDE57" i="1"/>
  <c r="JDD57" i="1"/>
  <c r="JDC57" i="1"/>
  <c r="JDB57" i="1"/>
  <c r="JDA57" i="1"/>
  <c r="JCZ57" i="1"/>
  <c r="JCY57" i="1"/>
  <c r="JCX57" i="1"/>
  <c r="JCW57" i="1"/>
  <c r="JCV57" i="1"/>
  <c r="JCU57" i="1"/>
  <c r="JCT57" i="1"/>
  <c r="JCS57" i="1"/>
  <c r="JCR57" i="1"/>
  <c r="JCQ57" i="1"/>
  <c r="JCP57" i="1"/>
  <c r="JCO57" i="1"/>
  <c r="JCN57" i="1"/>
  <c r="JCM57" i="1"/>
  <c r="JCL57" i="1"/>
  <c r="JCK57" i="1"/>
  <c r="JCJ57" i="1"/>
  <c r="JCI57" i="1"/>
  <c r="JCH57" i="1"/>
  <c r="JCG57" i="1"/>
  <c r="JCF57" i="1"/>
  <c r="JCE57" i="1"/>
  <c r="JCD57" i="1"/>
  <c r="JCC57" i="1"/>
  <c r="JCB57" i="1"/>
  <c r="JCA57" i="1"/>
  <c r="JBZ57" i="1"/>
  <c r="JBY57" i="1"/>
  <c r="JBX57" i="1"/>
  <c r="JBW57" i="1"/>
  <c r="JBV57" i="1"/>
  <c r="JBU57" i="1"/>
  <c r="JBT57" i="1"/>
  <c r="JBS57" i="1"/>
  <c r="JBR57" i="1"/>
  <c r="JBQ57" i="1"/>
  <c r="JBP57" i="1"/>
  <c r="JBO57" i="1"/>
  <c r="JBN57" i="1"/>
  <c r="JBM57" i="1"/>
  <c r="JBL57" i="1"/>
  <c r="JBK57" i="1"/>
  <c r="JBJ57" i="1"/>
  <c r="JBI57" i="1"/>
  <c r="JBH57" i="1"/>
  <c r="JBG57" i="1"/>
  <c r="JBF57" i="1"/>
  <c r="JBE57" i="1"/>
  <c r="JBD57" i="1"/>
  <c r="JBC57" i="1"/>
  <c r="JBB57" i="1"/>
  <c r="JBA57" i="1"/>
  <c r="JAZ57" i="1"/>
  <c r="JAY57" i="1"/>
  <c r="JAX57" i="1"/>
  <c r="JAW57" i="1"/>
  <c r="JAV57" i="1"/>
  <c r="JAU57" i="1"/>
  <c r="JAT57" i="1"/>
  <c r="JAS57" i="1"/>
  <c r="JAR57" i="1"/>
  <c r="JAQ57" i="1"/>
  <c r="JAP57" i="1"/>
  <c r="JAO57" i="1"/>
  <c r="JAN57" i="1"/>
  <c r="JAM57" i="1"/>
  <c r="JAL57" i="1"/>
  <c r="JAK57" i="1"/>
  <c r="JAJ57" i="1"/>
  <c r="JAI57" i="1"/>
  <c r="JAH57" i="1"/>
  <c r="JAG57" i="1"/>
  <c r="JAF57" i="1"/>
  <c r="JAE57" i="1"/>
  <c r="JAD57" i="1"/>
  <c r="JAC57" i="1"/>
  <c r="JAB57" i="1"/>
  <c r="JAA57" i="1"/>
  <c r="IZZ57" i="1"/>
  <c r="IZY57" i="1"/>
  <c r="IZX57" i="1"/>
  <c r="IZW57" i="1"/>
  <c r="IZV57" i="1"/>
  <c r="IZU57" i="1"/>
  <c r="IZT57" i="1"/>
  <c r="IZS57" i="1"/>
  <c r="IZR57" i="1"/>
  <c r="IZQ57" i="1"/>
  <c r="IZP57" i="1"/>
  <c r="IZO57" i="1"/>
  <c r="IZN57" i="1"/>
  <c r="IZM57" i="1"/>
  <c r="IZL57" i="1"/>
  <c r="IZK57" i="1"/>
  <c r="IZJ57" i="1"/>
  <c r="IZI57" i="1"/>
  <c r="IZH57" i="1"/>
  <c r="IZG57" i="1"/>
  <c r="IZF57" i="1"/>
  <c r="IZE57" i="1"/>
  <c r="IZD57" i="1"/>
  <c r="IZC57" i="1"/>
  <c r="IZB57" i="1"/>
  <c r="IZA57" i="1"/>
  <c r="IYZ57" i="1"/>
  <c r="IYY57" i="1"/>
  <c r="IYX57" i="1"/>
  <c r="IYW57" i="1"/>
  <c r="IYV57" i="1"/>
  <c r="IYU57" i="1"/>
  <c r="IYT57" i="1"/>
  <c r="IYS57" i="1"/>
  <c r="IYR57" i="1"/>
  <c r="IYQ57" i="1"/>
  <c r="IYP57" i="1"/>
  <c r="IYO57" i="1"/>
  <c r="IYN57" i="1"/>
  <c r="IYM57" i="1"/>
  <c r="IYL57" i="1"/>
  <c r="IYK57" i="1"/>
  <c r="IYJ57" i="1"/>
  <c r="IYI57" i="1"/>
  <c r="IYH57" i="1"/>
  <c r="IYG57" i="1"/>
  <c r="IYF57" i="1"/>
  <c r="IYE57" i="1"/>
  <c r="IYD57" i="1"/>
  <c r="IYC57" i="1"/>
  <c r="IYB57" i="1"/>
  <c r="IYA57" i="1"/>
  <c r="IXZ57" i="1"/>
  <c r="IXY57" i="1"/>
  <c r="IXX57" i="1"/>
  <c r="IXW57" i="1"/>
  <c r="IXV57" i="1"/>
  <c r="IXU57" i="1"/>
  <c r="IXT57" i="1"/>
  <c r="IXS57" i="1"/>
  <c r="IXR57" i="1"/>
  <c r="IXQ57" i="1"/>
  <c r="IXP57" i="1"/>
  <c r="IXO57" i="1"/>
  <c r="IXN57" i="1"/>
  <c r="IXM57" i="1"/>
  <c r="IXL57" i="1"/>
  <c r="IXK57" i="1"/>
  <c r="IXJ57" i="1"/>
  <c r="IXI57" i="1"/>
  <c r="IXH57" i="1"/>
  <c r="IXG57" i="1"/>
  <c r="IXF57" i="1"/>
  <c r="IXE57" i="1"/>
  <c r="IXD57" i="1"/>
  <c r="IXC57" i="1"/>
  <c r="IXB57" i="1"/>
  <c r="IXA57" i="1"/>
  <c r="IWZ57" i="1"/>
  <c r="IWY57" i="1"/>
  <c r="IWX57" i="1"/>
  <c r="IWW57" i="1"/>
  <c r="IWV57" i="1"/>
  <c r="IWU57" i="1"/>
  <c r="IWT57" i="1"/>
  <c r="IWS57" i="1"/>
  <c r="IWR57" i="1"/>
  <c r="IWQ57" i="1"/>
  <c r="IWP57" i="1"/>
  <c r="IWO57" i="1"/>
  <c r="IWN57" i="1"/>
  <c r="IWM57" i="1"/>
  <c r="IWL57" i="1"/>
  <c r="IWK57" i="1"/>
  <c r="IWJ57" i="1"/>
  <c r="IWI57" i="1"/>
  <c r="IWH57" i="1"/>
  <c r="IWG57" i="1"/>
  <c r="IWF57" i="1"/>
  <c r="IWE57" i="1"/>
  <c r="IWD57" i="1"/>
  <c r="IWC57" i="1"/>
  <c r="IWB57" i="1"/>
  <c r="IWA57" i="1"/>
  <c r="IVZ57" i="1"/>
  <c r="IVY57" i="1"/>
  <c r="IVX57" i="1"/>
  <c r="IVW57" i="1"/>
  <c r="IVV57" i="1"/>
  <c r="IVU57" i="1"/>
  <c r="IVT57" i="1"/>
  <c r="IVS57" i="1"/>
  <c r="IVR57" i="1"/>
  <c r="IVQ57" i="1"/>
  <c r="IVP57" i="1"/>
  <c r="IVO57" i="1"/>
  <c r="IVN57" i="1"/>
  <c r="IVM57" i="1"/>
  <c r="IVL57" i="1"/>
  <c r="IVK57" i="1"/>
  <c r="IVJ57" i="1"/>
  <c r="IVI57" i="1"/>
  <c r="IVH57" i="1"/>
  <c r="IVG57" i="1"/>
  <c r="IVF57" i="1"/>
  <c r="IVE57" i="1"/>
  <c r="IVD57" i="1"/>
  <c r="IVC57" i="1"/>
  <c r="IVB57" i="1"/>
  <c r="IVA57" i="1"/>
  <c r="IUZ57" i="1"/>
  <c r="IUY57" i="1"/>
  <c r="IUX57" i="1"/>
  <c r="IUW57" i="1"/>
  <c r="IUV57" i="1"/>
  <c r="IUU57" i="1"/>
  <c r="IUT57" i="1"/>
  <c r="IUS57" i="1"/>
  <c r="IUR57" i="1"/>
  <c r="IUQ57" i="1"/>
  <c r="IUP57" i="1"/>
  <c r="IUO57" i="1"/>
  <c r="IUN57" i="1"/>
  <c r="IUM57" i="1"/>
  <c r="IUL57" i="1"/>
  <c r="IUK57" i="1"/>
  <c r="IUJ57" i="1"/>
  <c r="IUI57" i="1"/>
  <c r="IUH57" i="1"/>
  <c r="IUG57" i="1"/>
  <c r="IUF57" i="1"/>
  <c r="IUE57" i="1"/>
  <c r="IUD57" i="1"/>
  <c r="IUC57" i="1"/>
  <c r="IUB57" i="1"/>
  <c r="IUA57" i="1"/>
  <c r="ITZ57" i="1"/>
  <c r="ITY57" i="1"/>
  <c r="ITX57" i="1"/>
  <c r="ITW57" i="1"/>
  <c r="ITV57" i="1"/>
  <c r="ITU57" i="1"/>
  <c r="ITT57" i="1"/>
  <c r="ITS57" i="1"/>
  <c r="ITR57" i="1"/>
  <c r="ITQ57" i="1"/>
  <c r="ITP57" i="1"/>
  <c r="ITO57" i="1"/>
  <c r="ITN57" i="1"/>
  <c r="ITM57" i="1"/>
  <c r="ITL57" i="1"/>
  <c r="ITK57" i="1"/>
  <c r="ITJ57" i="1"/>
  <c r="ITI57" i="1"/>
  <c r="ITH57" i="1"/>
  <c r="ITG57" i="1"/>
  <c r="ITF57" i="1"/>
  <c r="ITE57" i="1"/>
  <c r="ITD57" i="1"/>
  <c r="ITC57" i="1"/>
  <c r="ITB57" i="1"/>
  <c r="ITA57" i="1"/>
  <c r="ISZ57" i="1"/>
  <c r="ISY57" i="1"/>
  <c r="ISX57" i="1"/>
  <c r="ISW57" i="1"/>
  <c r="ISV57" i="1"/>
  <c r="ISU57" i="1"/>
  <c r="IST57" i="1"/>
  <c r="ISS57" i="1"/>
  <c r="ISR57" i="1"/>
  <c r="ISQ57" i="1"/>
  <c r="ISP57" i="1"/>
  <c r="ISO57" i="1"/>
  <c r="ISN57" i="1"/>
  <c r="ISM57" i="1"/>
  <c r="ISL57" i="1"/>
  <c r="ISK57" i="1"/>
  <c r="ISJ57" i="1"/>
  <c r="ISI57" i="1"/>
  <c r="ISH57" i="1"/>
  <c r="ISG57" i="1"/>
  <c r="ISF57" i="1"/>
  <c r="ISE57" i="1"/>
  <c r="ISD57" i="1"/>
  <c r="ISC57" i="1"/>
  <c r="ISB57" i="1"/>
  <c r="ISA57" i="1"/>
  <c r="IRZ57" i="1"/>
  <c r="IRY57" i="1"/>
  <c r="IRX57" i="1"/>
  <c r="IRW57" i="1"/>
  <c r="IRV57" i="1"/>
  <c r="IRU57" i="1"/>
  <c r="IRT57" i="1"/>
  <c r="IRS57" i="1"/>
  <c r="IRR57" i="1"/>
  <c r="IRQ57" i="1"/>
  <c r="IRP57" i="1"/>
  <c r="IRO57" i="1"/>
  <c r="IRN57" i="1"/>
  <c r="IRM57" i="1"/>
  <c r="IRL57" i="1"/>
  <c r="IRK57" i="1"/>
  <c r="IRJ57" i="1"/>
  <c r="IRI57" i="1"/>
  <c r="IRH57" i="1"/>
  <c r="IRG57" i="1"/>
  <c r="IRF57" i="1"/>
  <c r="IRE57" i="1"/>
  <c r="IRD57" i="1"/>
  <c r="IRC57" i="1"/>
  <c r="IRB57" i="1"/>
  <c r="IRA57" i="1"/>
  <c r="IQZ57" i="1"/>
  <c r="IQY57" i="1"/>
  <c r="IQX57" i="1"/>
  <c r="IQW57" i="1"/>
  <c r="IQV57" i="1"/>
  <c r="IQU57" i="1"/>
  <c r="IQT57" i="1"/>
  <c r="IQS57" i="1"/>
  <c r="IQR57" i="1"/>
  <c r="IQQ57" i="1"/>
  <c r="IQP57" i="1"/>
  <c r="IQO57" i="1"/>
  <c r="IQN57" i="1"/>
  <c r="IQM57" i="1"/>
  <c r="IQL57" i="1"/>
  <c r="IQK57" i="1"/>
  <c r="IQJ57" i="1"/>
  <c r="IQI57" i="1"/>
  <c r="IQH57" i="1"/>
  <c r="IQG57" i="1"/>
  <c r="IQF57" i="1"/>
  <c r="IQE57" i="1"/>
  <c r="IQD57" i="1"/>
  <c r="IQC57" i="1"/>
  <c r="IQB57" i="1"/>
  <c r="IQA57" i="1"/>
  <c r="IPZ57" i="1"/>
  <c r="IPY57" i="1"/>
  <c r="IPX57" i="1"/>
  <c r="IPW57" i="1"/>
  <c r="IPV57" i="1"/>
  <c r="IPU57" i="1"/>
  <c r="IPT57" i="1"/>
  <c r="IPS57" i="1"/>
  <c r="IPR57" i="1"/>
  <c r="IPQ57" i="1"/>
  <c r="IPP57" i="1"/>
  <c r="IPO57" i="1"/>
  <c r="IPN57" i="1"/>
  <c r="IPM57" i="1"/>
  <c r="IPL57" i="1"/>
  <c r="IPK57" i="1"/>
  <c r="IPJ57" i="1"/>
  <c r="IPI57" i="1"/>
  <c r="IPH57" i="1"/>
  <c r="IPG57" i="1"/>
  <c r="IPF57" i="1"/>
  <c r="IPE57" i="1"/>
  <c r="IPD57" i="1"/>
  <c r="IPC57" i="1"/>
  <c r="IPB57" i="1"/>
  <c r="IPA57" i="1"/>
  <c r="IOZ57" i="1"/>
  <c r="IOY57" i="1"/>
  <c r="IOX57" i="1"/>
  <c r="IOW57" i="1"/>
  <c r="IOV57" i="1"/>
  <c r="IOU57" i="1"/>
  <c r="IOT57" i="1"/>
  <c r="IOS57" i="1"/>
  <c r="IOR57" i="1"/>
  <c r="IOQ57" i="1"/>
  <c r="IOP57" i="1"/>
  <c r="IOO57" i="1"/>
  <c r="ION57" i="1"/>
  <c r="IOM57" i="1"/>
  <c r="IOL57" i="1"/>
  <c r="IOK57" i="1"/>
  <c r="IOJ57" i="1"/>
  <c r="IOI57" i="1"/>
  <c r="IOH57" i="1"/>
  <c r="IOG57" i="1"/>
  <c r="IOF57" i="1"/>
  <c r="IOE57" i="1"/>
  <c r="IOD57" i="1"/>
  <c r="IOC57" i="1"/>
  <c r="IOB57" i="1"/>
  <c r="IOA57" i="1"/>
  <c r="INZ57" i="1"/>
  <c r="INY57" i="1"/>
  <c r="INX57" i="1"/>
  <c r="INW57" i="1"/>
  <c r="INV57" i="1"/>
  <c r="INU57" i="1"/>
  <c r="INT57" i="1"/>
  <c r="INS57" i="1"/>
  <c r="INR57" i="1"/>
  <c r="INQ57" i="1"/>
  <c r="INP57" i="1"/>
  <c r="INO57" i="1"/>
  <c r="INN57" i="1"/>
  <c r="INM57" i="1"/>
  <c r="INL57" i="1"/>
  <c r="INK57" i="1"/>
  <c r="INJ57" i="1"/>
  <c r="INI57" i="1"/>
  <c r="INH57" i="1"/>
  <c r="ING57" i="1"/>
  <c r="INF57" i="1"/>
  <c r="INE57" i="1"/>
  <c r="IND57" i="1"/>
  <c r="INC57" i="1"/>
  <c r="INB57" i="1"/>
  <c r="INA57" i="1"/>
  <c r="IMZ57" i="1"/>
  <c r="IMY57" i="1"/>
  <c r="IMX57" i="1"/>
  <c r="IMW57" i="1"/>
  <c r="IMV57" i="1"/>
  <c r="IMU57" i="1"/>
  <c r="IMT57" i="1"/>
  <c r="IMS57" i="1"/>
  <c r="IMR57" i="1"/>
  <c r="IMQ57" i="1"/>
  <c r="IMP57" i="1"/>
  <c r="IMO57" i="1"/>
  <c r="IMN57" i="1"/>
  <c r="IMM57" i="1"/>
  <c r="IML57" i="1"/>
  <c r="IMK57" i="1"/>
  <c r="IMJ57" i="1"/>
  <c r="IMI57" i="1"/>
  <c r="IMH57" i="1"/>
  <c r="IMG57" i="1"/>
  <c r="IMF57" i="1"/>
  <c r="IME57" i="1"/>
  <c r="IMD57" i="1"/>
  <c r="IMC57" i="1"/>
  <c r="IMB57" i="1"/>
  <c r="IMA57" i="1"/>
  <c r="ILZ57" i="1"/>
  <c r="ILY57" i="1"/>
  <c r="ILX57" i="1"/>
  <c r="ILW57" i="1"/>
  <c r="ILV57" i="1"/>
  <c r="ILU57" i="1"/>
  <c r="ILT57" i="1"/>
  <c r="ILS57" i="1"/>
  <c r="ILR57" i="1"/>
  <c r="ILQ57" i="1"/>
  <c r="ILP57" i="1"/>
  <c r="ILO57" i="1"/>
  <c r="ILN57" i="1"/>
  <c r="ILM57" i="1"/>
  <c r="ILL57" i="1"/>
  <c r="ILK57" i="1"/>
  <c r="ILJ57" i="1"/>
  <c r="ILI57" i="1"/>
  <c r="ILH57" i="1"/>
  <c r="ILG57" i="1"/>
  <c r="ILF57" i="1"/>
  <c r="ILE57" i="1"/>
  <c r="ILD57" i="1"/>
  <c r="ILC57" i="1"/>
  <c r="ILB57" i="1"/>
  <c r="ILA57" i="1"/>
  <c r="IKZ57" i="1"/>
  <c r="IKY57" i="1"/>
  <c r="IKX57" i="1"/>
  <c r="IKW57" i="1"/>
  <c r="IKV57" i="1"/>
  <c r="IKU57" i="1"/>
  <c r="IKT57" i="1"/>
  <c r="IKS57" i="1"/>
  <c r="IKR57" i="1"/>
  <c r="IKQ57" i="1"/>
  <c r="IKP57" i="1"/>
  <c r="IKO57" i="1"/>
  <c r="IKN57" i="1"/>
  <c r="IKM57" i="1"/>
  <c r="IKL57" i="1"/>
  <c r="IKK57" i="1"/>
  <c r="IKJ57" i="1"/>
  <c r="IKI57" i="1"/>
  <c r="IKH57" i="1"/>
  <c r="IKG57" i="1"/>
  <c r="IKF57" i="1"/>
  <c r="IKE57" i="1"/>
  <c r="IKD57" i="1"/>
  <c r="IKC57" i="1"/>
  <c r="IKB57" i="1"/>
  <c r="IKA57" i="1"/>
  <c r="IJZ57" i="1"/>
  <c r="IJY57" i="1"/>
  <c r="IJX57" i="1"/>
  <c r="IJW57" i="1"/>
  <c r="IJV57" i="1"/>
  <c r="IJU57" i="1"/>
  <c r="IJT57" i="1"/>
  <c r="IJS57" i="1"/>
  <c r="IJR57" i="1"/>
  <c r="IJQ57" i="1"/>
  <c r="IJP57" i="1"/>
  <c r="IJO57" i="1"/>
  <c r="IJN57" i="1"/>
  <c r="IJM57" i="1"/>
  <c r="IJL57" i="1"/>
  <c r="IJK57" i="1"/>
  <c r="IJJ57" i="1"/>
  <c r="IJI57" i="1"/>
  <c r="IJH57" i="1"/>
  <c r="IJG57" i="1"/>
  <c r="IJF57" i="1"/>
  <c r="IJE57" i="1"/>
  <c r="IJD57" i="1"/>
  <c r="IJC57" i="1"/>
  <c r="IJB57" i="1"/>
  <c r="IJA57" i="1"/>
  <c r="IIZ57" i="1"/>
  <c r="IIY57" i="1"/>
  <c r="IIX57" i="1"/>
  <c r="IIW57" i="1"/>
  <c r="IIV57" i="1"/>
  <c r="IIU57" i="1"/>
  <c r="IIT57" i="1"/>
  <c r="IIS57" i="1"/>
  <c r="IIR57" i="1"/>
  <c r="IIQ57" i="1"/>
  <c r="IIP57" i="1"/>
  <c r="IIO57" i="1"/>
  <c r="IIN57" i="1"/>
  <c r="IIM57" i="1"/>
  <c r="IIL57" i="1"/>
  <c r="IIK57" i="1"/>
  <c r="IIJ57" i="1"/>
  <c r="III57" i="1"/>
  <c r="IIH57" i="1"/>
  <c r="IIG57" i="1"/>
  <c r="IIF57" i="1"/>
  <c r="IIE57" i="1"/>
  <c r="IID57" i="1"/>
  <c r="IIC57" i="1"/>
  <c r="IIB57" i="1"/>
  <c r="IIA57" i="1"/>
  <c r="IHZ57" i="1"/>
  <c r="IHY57" i="1"/>
  <c r="IHX57" i="1"/>
  <c r="IHW57" i="1"/>
  <c r="IHV57" i="1"/>
  <c r="IHU57" i="1"/>
  <c r="IHT57" i="1"/>
  <c r="IHS57" i="1"/>
  <c r="IHR57" i="1"/>
  <c r="IHQ57" i="1"/>
  <c r="IHP57" i="1"/>
  <c r="IHO57" i="1"/>
  <c r="IHN57" i="1"/>
  <c r="IHM57" i="1"/>
  <c r="IHL57" i="1"/>
  <c r="IHK57" i="1"/>
  <c r="IHJ57" i="1"/>
  <c r="IHI57" i="1"/>
  <c r="IHH57" i="1"/>
  <c r="IHG57" i="1"/>
  <c r="IHF57" i="1"/>
  <c r="IHE57" i="1"/>
  <c r="IHD57" i="1"/>
  <c r="IHC57" i="1"/>
  <c r="IHB57" i="1"/>
  <c r="IHA57" i="1"/>
  <c r="IGZ57" i="1"/>
  <c r="IGY57" i="1"/>
  <c r="IGX57" i="1"/>
  <c r="IGW57" i="1"/>
  <c r="IGV57" i="1"/>
  <c r="IGU57" i="1"/>
  <c r="IGT57" i="1"/>
  <c r="IGS57" i="1"/>
  <c r="IGR57" i="1"/>
  <c r="IGQ57" i="1"/>
  <c r="IGP57" i="1"/>
  <c r="IGO57" i="1"/>
  <c r="IGN57" i="1"/>
  <c r="IGM57" i="1"/>
  <c r="IGL57" i="1"/>
  <c r="IGK57" i="1"/>
  <c r="IGJ57" i="1"/>
  <c r="IGI57" i="1"/>
  <c r="IGH57" i="1"/>
  <c r="IGG57" i="1"/>
  <c r="IGF57" i="1"/>
  <c r="IGE57" i="1"/>
  <c r="IGD57" i="1"/>
  <c r="IGC57" i="1"/>
  <c r="IGB57" i="1"/>
  <c r="IGA57" i="1"/>
  <c r="IFZ57" i="1"/>
  <c r="IFY57" i="1"/>
  <c r="IFX57" i="1"/>
  <c r="IFW57" i="1"/>
  <c r="IFV57" i="1"/>
  <c r="IFU57" i="1"/>
  <c r="IFT57" i="1"/>
  <c r="IFS57" i="1"/>
  <c r="IFR57" i="1"/>
  <c r="IFQ57" i="1"/>
  <c r="IFP57" i="1"/>
  <c r="IFO57" i="1"/>
  <c r="IFN57" i="1"/>
  <c r="IFM57" i="1"/>
  <c r="IFL57" i="1"/>
  <c r="IFK57" i="1"/>
  <c r="IFJ57" i="1"/>
  <c r="IFI57" i="1"/>
  <c r="IFH57" i="1"/>
  <c r="IFG57" i="1"/>
  <c r="IFF57" i="1"/>
  <c r="IFE57" i="1"/>
  <c r="IFD57" i="1"/>
  <c r="IFC57" i="1"/>
  <c r="IFB57" i="1"/>
  <c r="IFA57" i="1"/>
  <c r="IEZ57" i="1"/>
  <c r="IEY57" i="1"/>
  <c r="IEX57" i="1"/>
  <c r="IEW57" i="1"/>
  <c r="IEV57" i="1"/>
  <c r="IEU57" i="1"/>
  <c r="IET57" i="1"/>
  <c r="IES57" i="1"/>
  <c r="IER57" i="1"/>
  <c r="IEQ57" i="1"/>
  <c r="IEP57" i="1"/>
  <c r="IEO57" i="1"/>
  <c r="IEN57" i="1"/>
  <c r="IEM57" i="1"/>
  <c r="IEL57" i="1"/>
  <c r="IEK57" i="1"/>
  <c r="IEJ57" i="1"/>
  <c r="IEI57" i="1"/>
  <c r="IEH57" i="1"/>
  <c r="IEG57" i="1"/>
  <c r="IEF57" i="1"/>
  <c r="IEE57" i="1"/>
  <c r="IED57" i="1"/>
  <c r="IEC57" i="1"/>
  <c r="IEB57" i="1"/>
  <c r="IEA57" i="1"/>
  <c r="IDZ57" i="1"/>
  <c r="IDY57" i="1"/>
  <c r="IDX57" i="1"/>
  <c r="IDW57" i="1"/>
  <c r="IDV57" i="1"/>
  <c r="IDU57" i="1"/>
  <c r="IDT57" i="1"/>
  <c r="IDS57" i="1"/>
  <c r="IDR57" i="1"/>
  <c r="IDQ57" i="1"/>
  <c r="IDP57" i="1"/>
  <c r="IDO57" i="1"/>
  <c r="IDN57" i="1"/>
  <c r="IDM57" i="1"/>
  <c r="IDL57" i="1"/>
  <c r="IDK57" i="1"/>
  <c r="IDJ57" i="1"/>
  <c r="IDI57" i="1"/>
  <c r="IDH57" i="1"/>
  <c r="IDG57" i="1"/>
  <c r="IDF57" i="1"/>
  <c r="IDE57" i="1"/>
  <c r="IDD57" i="1"/>
  <c r="IDC57" i="1"/>
  <c r="IDB57" i="1"/>
  <c r="IDA57" i="1"/>
  <c r="ICZ57" i="1"/>
  <c r="ICY57" i="1"/>
  <c r="ICX57" i="1"/>
  <c r="ICW57" i="1"/>
  <c r="ICV57" i="1"/>
  <c r="ICU57" i="1"/>
  <c r="ICT57" i="1"/>
  <c r="ICS57" i="1"/>
  <c r="ICR57" i="1"/>
  <c r="ICQ57" i="1"/>
  <c r="ICP57" i="1"/>
  <c r="ICO57" i="1"/>
  <c r="ICN57" i="1"/>
  <c r="ICM57" i="1"/>
  <c r="ICL57" i="1"/>
  <c r="ICK57" i="1"/>
  <c r="ICJ57" i="1"/>
  <c r="ICI57" i="1"/>
  <c r="ICH57" i="1"/>
  <c r="ICG57" i="1"/>
  <c r="ICF57" i="1"/>
  <c r="ICE57" i="1"/>
  <c r="ICD57" i="1"/>
  <c r="ICC57" i="1"/>
  <c r="ICB57" i="1"/>
  <c r="ICA57" i="1"/>
  <c r="IBZ57" i="1"/>
  <c r="IBY57" i="1"/>
  <c r="IBX57" i="1"/>
  <c r="IBW57" i="1"/>
  <c r="IBV57" i="1"/>
  <c r="IBU57" i="1"/>
  <c r="IBT57" i="1"/>
  <c r="IBS57" i="1"/>
  <c r="IBR57" i="1"/>
  <c r="IBQ57" i="1"/>
  <c r="IBP57" i="1"/>
  <c r="IBO57" i="1"/>
  <c r="IBN57" i="1"/>
  <c r="IBM57" i="1"/>
  <c r="IBL57" i="1"/>
  <c r="IBK57" i="1"/>
  <c r="IBJ57" i="1"/>
  <c r="IBI57" i="1"/>
  <c r="IBH57" i="1"/>
  <c r="IBG57" i="1"/>
  <c r="IBF57" i="1"/>
  <c r="IBE57" i="1"/>
  <c r="IBD57" i="1"/>
  <c r="IBC57" i="1"/>
  <c r="IBB57" i="1"/>
  <c r="IBA57" i="1"/>
  <c r="IAZ57" i="1"/>
  <c r="IAY57" i="1"/>
  <c r="IAX57" i="1"/>
  <c r="IAW57" i="1"/>
  <c r="IAV57" i="1"/>
  <c r="IAU57" i="1"/>
  <c r="IAT57" i="1"/>
  <c r="IAS57" i="1"/>
  <c r="IAR57" i="1"/>
  <c r="IAQ57" i="1"/>
  <c r="IAP57" i="1"/>
  <c r="IAO57" i="1"/>
  <c r="IAN57" i="1"/>
  <c r="IAM57" i="1"/>
  <c r="IAL57" i="1"/>
  <c r="IAK57" i="1"/>
  <c r="IAJ57" i="1"/>
  <c r="IAI57" i="1"/>
  <c r="IAH57" i="1"/>
  <c r="IAG57" i="1"/>
  <c r="IAF57" i="1"/>
  <c r="IAE57" i="1"/>
  <c r="IAD57" i="1"/>
  <c r="IAC57" i="1"/>
  <c r="IAB57" i="1"/>
  <c r="IAA57" i="1"/>
  <c r="HZZ57" i="1"/>
  <c r="HZY57" i="1"/>
  <c r="HZX57" i="1"/>
  <c r="HZW57" i="1"/>
  <c r="HZV57" i="1"/>
  <c r="HZU57" i="1"/>
  <c r="HZT57" i="1"/>
  <c r="HZS57" i="1"/>
  <c r="HZR57" i="1"/>
  <c r="HZQ57" i="1"/>
  <c r="HZP57" i="1"/>
  <c r="HZO57" i="1"/>
  <c r="HZN57" i="1"/>
  <c r="HZM57" i="1"/>
  <c r="HZL57" i="1"/>
  <c r="HZK57" i="1"/>
  <c r="HZJ57" i="1"/>
  <c r="HZI57" i="1"/>
  <c r="HZH57" i="1"/>
  <c r="HZG57" i="1"/>
  <c r="HZF57" i="1"/>
  <c r="HZE57" i="1"/>
  <c r="HZD57" i="1"/>
  <c r="HZC57" i="1"/>
  <c r="HZB57" i="1"/>
  <c r="HZA57" i="1"/>
  <c r="HYZ57" i="1"/>
  <c r="HYY57" i="1"/>
  <c r="HYX57" i="1"/>
  <c r="HYW57" i="1"/>
  <c r="HYV57" i="1"/>
  <c r="HYU57" i="1"/>
  <c r="HYT57" i="1"/>
  <c r="HYS57" i="1"/>
  <c r="HYR57" i="1"/>
  <c r="HYQ57" i="1"/>
  <c r="HYP57" i="1"/>
  <c r="HYO57" i="1"/>
  <c r="HYN57" i="1"/>
  <c r="HYM57" i="1"/>
  <c r="HYL57" i="1"/>
  <c r="HYK57" i="1"/>
  <c r="HYJ57" i="1"/>
  <c r="HYI57" i="1"/>
  <c r="HYH57" i="1"/>
  <c r="HYG57" i="1"/>
  <c r="HYF57" i="1"/>
  <c r="HYE57" i="1"/>
  <c r="HYD57" i="1"/>
  <c r="HYC57" i="1"/>
  <c r="HYB57" i="1"/>
  <c r="HYA57" i="1"/>
  <c r="HXZ57" i="1"/>
  <c r="HXY57" i="1"/>
  <c r="HXX57" i="1"/>
  <c r="HXW57" i="1"/>
  <c r="HXV57" i="1"/>
  <c r="HXU57" i="1"/>
  <c r="HXT57" i="1"/>
  <c r="HXS57" i="1"/>
  <c r="HXR57" i="1"/>
  <c r="HXQ57" i="1"/>
  <c r="HXP57" i="1"/>
  <c r="HXO57" i="1"/>
  <c r="HXN57" i="1"/>
  <c r="HXM57" i="1"/>
  <c r="HXL57" i="1"/>
  <c r="HXK57" i="1"/>
  <c r="HXJ57" i="1"/>
  <c r="HXI57" i="1"/>
  <c r="HXH57" i="1"/>
  <c r="HXG57" i="1"/>
  <c r="HXF57" i="1"/>
  <c r="HXE57" i="1"/>
  <c r="HXD57" i="1"/>
  <c r="HXC57" i="1"/>
  <c r="HXB57" i="1"/>
  <c r="HXA57" i="1"/>
  <c r="HWZ57" i="1"/>
  <c r="HWY57" i="1"/>
  <c r="HWX57" i="1"/>
  <c r="HWW57" i="1"/>
  <c r="HWV57" i="1"/>
  <c r="HWU57" i="1"/>
  <c r="HWT57" i="1"/>
  <c r="HWS57" i="1"/>
  <c r="HWR57" i="1"/>
  <c r="HWQ57" i="1"/>
  <c r="HWP57" i="1"/>
  <c r="HWO57" i="1"/>
  <c r="HWN57" i="1"/>
  <c r="HWM57" i="1"/>
  <c r="HWL57" i="1"/>
  <c r="HWK57" i="1"/>
  <c r="HWJ57" i="1"/>
  <c r="HWI57" i="1"/>
  <c r="HWH57" i="1"/>
  <c r="HWG57" i="1"/>
  <c r="HWF57" i="1"/>
  <c r="HWE57" i="1"/>
  <c r="HWD57" i="1"/>
  <c r="HWC57" i="1"/>
  <c r="HWB57" i="1"/>
  <c r="HWA57" i="1"/>
  <c r="HVZ57" i="1"/>
  <c r="HVY57" i="1"/>
  <c r="HVX57" i="1"/>
  <c r="HVW57" i="1"/>
  <c r="HVV57" i="1"/>
  <c r="HVU57" i="1"/>
  <c r="HVT57" i="1"/>
  <c r="HVS57" i="1"/>
  <c r="HVR57" i="1"/>
  <c r="HVQ57" i="1"/>
  <c r="HVP57" i="1"/>
  <c r="HVO57" i="1"/>
  <c r="HVN57" i="1"/>
  <c r="HVM57" i="1"/>
  <c r="HVL57" i="1"/>
  <c r="HVK57" i="1"/>
  <c r="HVJ57" i="1"/>
  <c r="HVI57" i="1"/>
  <c r="HVH57" i="1"/>
  <c r="HVG57" i="1"/>
  <c r="HVF57" i="1"/>
  <c r="HVE57" i="1"/>
  <c r="HVD57" i="1"/>
  <c r="HVC57" i="1"/>
  <c r="HVB57" i="1"/>
  <c r="HVA57" i="1"/>
  <c r="HUZ57" i="1"/>
  <c r="HUY57" i="1"/>
  <c r="HUX57" i="1"/>
  <c r="HUW57" i="1"/>
  <c r="HUV57" i="1"/>
  <c r="HUU57" i="1"/>
  <c r="HUT57" i="1"/>
  <c r="HUS57" i="1"/>
  <c r="HUR57" i="1"/>
  <c r="HUQ57" i="1"/>
  <c r="HUP57" i="1"/>
  <c r="HUO57" i="1"/>
  <c r="HUN57" i="1"/>
  <c r="HUM57" i="1"/>
  <c r="HUL57" i="1"/>
  <c r="HUK57" i="1"/>
  <c r="HUJ57" i="1"/>
  <c r="HUI57" i="1"/>
  <c r="HUH57" i="1"/>
  <c r="HUG57" i="1"/>
  <c r="HUF57" i="1"/>
  <c r="HUE57" i="1"/>
  <c r="HUD57" i="1"/>
  <c r="HUC57" i="1"/>
  <c r="HUB57" i="1"/>
  <c r="HUA57" i="1"/>
  <c r="HTZ57" i="1"/>
  <c r="HTY57" i="1"/>
  <c r="HTX57" i="1"/>
  <c r="HTW57" i="1"/>
  <c r="HTV57" i="1"/>
  <c r="HTU57" i="1"/>
  <c r="HTT57" i="1"/>
  <c r="HTS57" i="1"/>
  <c r="HTR57" i="1"/>
  <c r="HTQ57" i="1"/>
  <c r="HTP57" i="1"/>
  <c r="HTO57" i="1"/>
  <c r="HTN57" i="1"/>
  <c r="HTM57" i="1"/>
  <c r="HTL57" i="1"/>
  <c r="HTK57" i="1"/>
  <c r="HTJ57" i="1"/>
  <c r="HTI57" i="1"/>
  <c r="HTH57" i="1"/>
  <c r="HTG57" i="1"/>
  <c r="HTF57" i="1"/>
  <c r="HTE57" i="1"/>
  <c r="HTD57" i="1"/>
  <c r="HTC57" i="1"/>
  <c r="HTB57" i="1"/>
  <c r="HTA57" i="1"/>
  <c r="HSZ57" i="1"/>
  <c r="HSY57" i="1"/>
  <c r="HSX57" i="1"/>
  <c r="HSW57" i="1"/>
  <c r="HSV57" i="1"/>
  <c r="HSU57" i="1"/>
  <c r="HST57" i="1"/>
  <c r="HSS57" i="1"/>
  <c r="HSR57" i="1"/>
  <c r="HSQ57" i="1"/>
  <c r="HSP57" i="1"/>
  <c r="HSO57" i="1"/>
  <c r="HSN57" i="1"/>
  <c r="HSM57" i="1"/>
  <c r="HSL57" i="1"/>
  <c r="HSK57" i="1"/>
  <c r="HSJ57" i="1"/>
  <c r="HSI57" i="1"/>
  <c r="HSH57" i="1"/>
  <c r="HSG57" i="1"/>
  <c r="HSF57" i="1"/>
  <c r="HSE57" i="1"/>
  <c r="HSD57" i="1"/>
  <c r="HSC57" i="1"/>
  <c r="HSB57" i="1"/>
  <c r="HSA57" i="1"/>
  <c r="HRZ57" i="1"/>
  <c r="HRY57" i="1"/>
  <c r="HRX57" i="1"/>
  <c r="HRW57" i="1"/>
  <c r="HRV57" i="1"/>
  <c r="HRU57" i="1"/>
  <c r="HRT57" i="1"/>
  <c r="HRS57" i="1"/>
  <c r="HRR57" i="1"/>
  <c r="HRQ57" i="1"/>
  <c r="HRP57" i="1"/>
  <c r="HRO57" i="1"/>
  <c r="HRN57" i="1"/>
  <c r="HRM57" i="1"/>
  <c r="HRL57" i="1"/>
  <c r="HRK57" i="1"/>
  <c r="HRJ57" i="1"/>
  <c r="HRI57" i="1"/>
  <c r="HRH57" i="1"/>
  <c r="HRG57" i="1"/>
  <c r="HRF57" i="1"/>
  <c r="HRE57" i="1"/>
  <c r="HRD57" i="1"/>
  <c r="HRC57" i="1"/>
  <c r="HRB57" i="1"/>
  <c r="HRA57" i="1"/>
  <c r="HQZ57" i="1"/>
  <c r="HQY57" i="1"/>
  <c r="HQX57" i="1"/>
  <c r="HQW57" i="1"/>
  <c r="HQV57" i="1"/>
  <c r="HQU57" i="1"/>
  <c r="HQT57" i="1"/>
  <c r="HQS57" i="1"/>
  <c r="HQR57" i="1"/>
  <c r="HQQ57" i="1"/>
  <c r="HQP57" i="1"/>
  <c r="HQO57" i="1"/>
  <c r="HQN57" i="1"/>
  <c r="HQM57" i="1"/>
  <c r="HQL57" i="1"/>
  <c r="HQK57" i="1"/>
  <c r="HQJ57" i="1"/>
  <c r="HQI57" i="1"/>
  <c r="HQH57" i="1"/>
  <c r="HQG57" i="1"/>
  <c r="HQF57" i="1"/>
  <c r="HQE57" i="1"/>
  <c r="HQD57" i="1"/>
  <c r="HQC57" i="1"/>
  <c r="HQB57" i="1"/>
  <c r="HQA57" i="1"/>
  <c r="HPZ57" i="1"/>
  <c r="HPY57" i="1"/>
  <c r="HPX57" i="1"/>
  <c r="HPW57" i="1"/>
  <c r="HPV57" i="1"/>
  <c r="HPU57" i="1"/>
  <c r="HPT57" i="1"/>
  <c r="HPS57" i="1"/>
  <c r="HPR57" i="1"/>
  <c r="HPQ57" i="1"/>
  <c r="HPP57" i="1"/>
  <c r="HPO57" i="1"/>
  <c r="HPN57" i="1"/>
  <c r="HPM57" i="1"/>
  <c r="HPL57" i="1"/>
  <c r="HPK57" i="1"/>
  <c r="HPJ57" i="1"/>
  <c r="HPI57" i="1"/>
  <c r="HPH57" i="1"/>
  <c r="HPG57" i="1"/>
  <c r="HPF57" i="1"/>
  <c r="HPE57" i="1"/>
  <c r="HPD57" i="1"/>
  <c r="HPC57" i="1"/>
  <c r="HPB57" i="1"/>
  <c r="HPA57" i="1"/>
  <c r="HOZ57" i="1"/>
  <c r="HOY57" i="1"/>
  <c r="HOX57" i="1"/>
  <c r="HOW57" i="1"/>
  <c r="HOV57" i="1"/>
  <c r="HOU57" i="1"/>
  <c r="HOT57" i="1"/>
  <c r="HOS57" i="1"/>
  <c r="HOR57" i="1"/>
  <c r="HOQ57" i="1"/>
  <c r="HOP57" i="1"/>
  <c r="HOO57" i="1"/>
  <c r="HON57" i="1"/>
  <c r="HOM57" i="1"/>
  <c r="HOL57" i="1"/>
  <c r="HOK57" i="1"/>
  <c r="HOJ57" i="1"/>
  <c r="HOI57" i="1"/>
  <c r="HOH57" i="1"/>
  <c r="HOG57" i="1"/>
  <c r="HOF57" i="1"/>
  <c r="HOE57" i="1"/>
  <c r="HOD57" i="1"/>
  <c r="HOC57" i="1"/>
  <c r="HOB57" i="1"/>
  <c r="HOA57" i="1"/>
  <c r="HNZ57" i="1"/>
  <c r="HNY57" i="1"/>
  <c r="HNX57" i="1"/>
  <c r="HNW57" i="1"/>
  <c r="HNV57" i="1"/>
  <c r="HNU57" i="1"/>
  <c r="HNT57" i="1"/>
  <c r="HNS57" i="1"/>
  <c r="HNR57" i="1"/>
  <c r="HNQ57" i="1"/>
  <c r="HNP57" i="1"/>
  <c r="HNO57" i="1"/>
  <c r="HNN57" i="1"/>
  <c r="HNM57" i="1"/>
  <c r="HNL57" i="1"/>
  <c r="HNK57" i="1"/>
  <c r="HNJ57" i="1"/>
  <c r="HNI57" i="1"/>
  <c r="HNH57" i="1"/>
  <c r="HNG57" i="1"/>
  <c r="HNF57" i="1"/>
  <c r="HNE57" i="1"/>
  <c r="HND57" i="1"/>
  <c r="HNC57" i="1"/>
  <c r="HNB57" i="1"/>
  <c r="HNA57" i="1"/>
  <c r="HMZ57" i="1"/>
  <c r="HMY57" i="1"/>
  <c r="HMX57" i="1"/>
  <c r="HMW57" i="1"/>
  <c r="HMV57" i="1"/>
  <c r="HMU57" i="1"/>
  <c r="HMT57" i="1"/>
  <c r="HMS57" i="1"/>
  <c r="HMR57" i="1"/>
  <c r="HMQ57" i="1"/>
  <c r="HMP57" i="1"/>
  <c r="HMO57" i="1"/>
  <c r="HMN57" i="1"/>
  <c r="HMM57" i="1"/>
  <c r="HML57" i="1"/>
  <c r="HMK57" i="1"/>
  <c r="HMJ57" i="1"/>
  <c r="HMI57" i="1"/>
  <c r="HMH57" i="1"/>
  <c r="HMG57" i="1"/>
  <c r="HMF57" i="1"/>
  <c r="HME57" i="1"/>
  <c r="HMD57" i="1"/>
  <c r="HMC57" i="1"/>
  <c r="HMB57" i="1"/>
  <c r="HMA57" i="1"/>
  <c r="HLZ57" i="1"/>
  <c r="HLY57" i="1"/>
  <c r="HLX57" i="1"/>
  <c r="HLW57" i="1"/>
  <c r="HLV57" i="1"/>
  <c r="HLU57" i="1"/>
  <c r="HLT57" i="1"/>
  <c r="HLS57" i="1"/>
  <c r="HLR57" i="1"/>
  <c r="HLQ57" i="1"/>
  <c r="HLP57" i="1"/>
  <c r="HLO57" i="1"/>
  <c r="HLN57" i="1"/>
  <c r="HLM57" i="1"/>
  <c r="HLL57" i="1"/>
  <c r="HLK57" i="1"/>
  <c r="HLJ57" i="1"/>
  <c r="HLI57" i="1"/>
  <c r="HLH57" i="1"/>
  <c r="HLG57" i="1"/>
  <c r="HLF57" i="1"/>
  <c r="HLE57" i="1"/>
  <c r="HLD57" i="1"/>
  <c r="HLC57" i="1"/>
  <c r="HLB57" i="1"/>
  <c r="HLA57" i="1"/>
  <c r="HKZ57" i="1"/>
  <c r="HKY57" i="1"/>
  <c r="HKX57" i="1"/>
  <c r="HKW57" i="1"/>
  <c r="HKV57" i="1"/>
  <c r="HKU57" i="1"/>
  <c r="HKT57" i="1"/>
  <c r="HKS57" i="1"/>
  <c r="HKR57" i="1"/>
  <c r="HKQ57" i="1"/>
  <c r="HKP57" i="1"/>
  <c r="HKO57" i="1"/>
  <c r="HKN57" i="1"/>
  <c r="HKM57" i="1"/>
  <c r="HKL57" i="1"/>
  <c r="HKK57" i="1"/>
  <c r="HKJ57" i="1"/>
  <c r="HKI57" i="1"/>
  <c r="HKH57" i="1"/>
  <c r="HKG57" i="1"/>
  <c r="HKF57" i="1"/>
  <c r="HKE57" i="1"/>
  <c r="HKD57" i="1"/>
  <c r="HKC57" i="1"/>
  <c r="HKB57" i="1"/>
  <c r="HKA57" i="1"/>
  <c r="HJZ57" i="1"/>
  <c r="HJY57" i="1"/>
  <c r="HJX57" i="1"/>
  <c r="HJW57" i="1"/>
  <c r="HJV57" i="1"/>
  <c r="HJU57" i="1"/>
  <c r="HJT57" i="1"/>
  <c r="HJS57" i="1"/>
  <c r="HJR57" i="1"/>
  <c r="HJQ57" i="1"/>
  <c r="HJP57" i="1"/>
  <c r="HJO57" i="1"/>
  <c r="HJN57" i="1"/>
  <c r="HJM57" i="1"/>
  <c r="HJL57" i="1"/>
  <c r="HJK57" i="1"/>
  <c r="HJJ57" i="1"/>
  <c r="HJI57" i="1"/>
  <c r="HJH57" i="1"/>
  <c r="HJG57" i="1"/>
  <c r="HJF57" i="1"/>
  <c r="HJE57" i="1"/>
  <c r="HJD57" i="1"/>
  <c r="HJC57" i="1"/>
  <c r="HJB57" i="1"/>
  <c r="HJA57" i="1"/>
  <c r="HIZ57" i="1"/>
  <c r="HIY57" i="1"/>
  <c r="HIX57" i="1"/>
  <c r="HIW57" i="1"/>
  <c r="HIV57" i="1"/>
  <c r="HIU57" i="1"/>
  <c r="HIT57" i="1"/>
  <c r="HIS57" i="1"/>
  <c r="HIR57" i="1"/>
  <c r="HIQ57" i="1"/>
  <c r="HIP57" i="1"/>
  <c r="HIO57" i="1"/>
  <c r="HIN57" i="1"/>
  <c r="HIM57" i="1"/>
  <c r="HIL57" i="1"/>
  <c r="HIK57" i="1"/>
  <c r="HIJ57" i="1"/>
  <c r="HII57" i="1"/>
  <c r="HIH57" i="1"/>
  <c r="HIG57" i="1"/>
  <c r="HIF57" i="1"/>
  <c r="HIE57" i="1"/>
  <c r="HID57" i="1"/>
  <c r="HIC57" i="1"/>
  <c r="HIB57" i="1"/>
  <c r="HIA57" i="1"/>
  <c r="HHZ57" i="1"/>
  <c r="HHY57" i="1"/>
  <c r="HHX57" i="1"/>
  <c r="HHW57" i="1"/>
  <c r="HHV57" i="1"/>
  <c r="HHU57" i="1"/>
  <c r="HHT57" i="1"/>
  <c r="HHS57" i="1"/>
  <c r="HHR57" i="1"/>
  <c r="HHQ57" i="1"/>
  <c r="HHP57" i="1"/>
  <c r="HHO57" i="1"/>
  <c r="HHN57" i="1"/>
  <c r="HHM57" i="1"/>
  <c r="HHL57" i="1"/>
  <c r="HHK57" i="1"/>
  <c r="HHJ57" i="1"/>
  <c r="HHI57" i="1"/>
  <c r="HHH57" i="1"/>
  <c r="HHG57" i="1"/>
  <c r="HHF57" i="1"/>
  <c r="HHE57" i="1"/>
  <c r="HHD57" i="1"/>
  <c r="HHC57" i="1"/>
  <c r="HHB57" i="1"/>
  <c r="HHA57" i="1"/>
  <c r="HGZ57" i="1"/>
  <c r="HGY57" i="1"/>
  <c r="HGX57" i="1"/>
  <c r="HGW57" i="1"/>
  <c r="HGV57" i="1"/>
  <c r="HGU57" i="1"/>
  <c r="HGT57" i="1"/>
  <c r="HGS57" i="1"/>
  <c r="HGR57" i="1"/>
  <c r="HGQ57" i="1"/>
  <c r="HGP57" i="1"/>
  <c r="HGO57" i="1"/>
  <c r="HGN57" i="1"/>
  <c r="HGM57" i="1"/>
  <c r="HGL57" i="1"/>
  <c r="HGK57" i="1"/>
  <c r="HGJ57" i="1"/>
  <c r="HGI57" i="1"/>
  <c r="HGH57" i="1"/>
  <c r="HGG57" i="1"/>
  <c r="HGF57" i="1"/>
  <c r="HGE57" i="1"/>
  <c r="HGD57" i="1"/>
  <c r="HGC57" i="1"/>
  <c r="HGB57" i="1"/>
  <c r="HGA57" i="1"/>
  <c r="HFZ57" i="1"/>
  <c r="HFY57" i="1"/>
  <c r="HFX57" i="1"/>
  <c r="HFW57" i="1"/>
  <c r="HFV57" i="1"/>
  <c r="HFU57" i="1"/>
  <c r="HFT57" i="1"/>
  <c r="HFS57" i="1"/>
  <c r="HFR57" i="1"/>
  <c r="HFQ57" i="1"/>
  <c r="HFP57" i="1"/>
  <c r="HFO57" i="1"/>
  <c r="HFN57" i="1"/>
  <c r="HFM57" i="1"/>
  <c r="HFL57" i="1"/>
  <c r="HFK57" i="1"/>
  <c r="HFJ57" i="1"/>
  <c r="HFI57" i="1"/>
  <c r="HFH57" i="1"/>
  <c r="HFG57" i="1"/>
  <c r="HFF57" i="1"/>
  <c r="HFE57" i="1"/>
  <c r="HFD57" i="1"/>
  <c r="HFC57" i="1"/>
  <c r="HFB57" i="1"/>
  <c r="HFA57" i="1"/>
  <c r="HEZ57" i="1"/>
  <c r="HEY57" i="1"/>
  <c r="HEX57" i="1"/>
  <c r="HEW57" i="1"/>
  <c r="HEV57" i="1"/>
  <c r="HEU57" i="1"/>
  <c r="HET57" i="1"/>
  <c r="HES57" i="1"/>
  <c r="HER57" i="1"/>
  <c r="HEQ57" i="1"/>
  <c r="HEP57" i="1"/>
  <c r="HEO57" i="1"/>
  <c r="HEN57" i="1"/>
  <c r="HEM57" i="1"/>
  <c r="HEL57" i="1"/>
  <c r="HEK57" i="1"/>
  <c r="HEJ57" i="1"/>
  <c r="HEI57" i="1"/>
  <c r="HEH57" i="1"/>
  <c r="HEG57" i="1"/>
  <c r="HEF57" i="1"/>
  <c r="HEE57" i="1"/>
  <c r="HED57" i="1"/>
  <c r="HEC57" i="1"/>
  <c r="HEB57" i="1"/>
  <c r="HEA57" i="1"/>
  <c r="HDZ57" i="1"/>
  <c r="HDY57" i="1"/>
  <c r="HDX57" i="1"/>
  <c r="HDW57" i="1"/>
  <c r="HDV57" i="1"/>
  <c r="HDU57" i="1"/>
  <c r="HDT57" i="1"/>
  <c r="HDS57" i="1"/>
  <c r="HDR57" i="1"/>
  <c r="HDQ57" i="1"/>
  <c r="HDP57" i="1"/>
  <c r="HDO57" i="1"/>
  <c r="HDN57" i="1"/>
  <c r="HDM57" i="1"/>
  <c r="HDL57" i="1"/>
  <c r="HDK57" i="1"/>
  <c r="HDJ57" i="1"/>
  <c r="HDI57" i="1"/>
  <c r="HDH57" i="1"/>
  <c r="HDG57" i="1"/>
  <c r="HDF57" i="1"/>
  <c r="HDE57" i="1"/>
  <c r="HDD57" i="1"/>
  <c r="HDC57" i="1"/>
  <c r="HDB57" i="1"/>
  <c r="HDA57" i="1"/>
  <c r="HCZ57" i="1"/>
  <c r="HCY57" i="1"/>
  <c r="HCX57" i="1"/>
  <c r="HCW57" i="1"/>
  <c r="HCV57" i="1"/>
  <c r="HCU57" i="1"/>
  <c r="HCT57" i="1"/>
  <c r="HCS57" i="1"/>
  <c r="HCR57" i="1"/>
  <c r="HCQ57" i="1"/>
  <c r="HCP57" i="1"/>
  <c r="HCO57" i="1"/>
  <c r="HCN57" i="1"/>
  <c r="HCM57" i="1"/>
  <c r="HCL57" i="1"/>
  <c r="HCK57" i="1"/>
  <c r="HCJ57" i="1"/>
  <c r="HCI57" i="1"/>
  <c r="HCH57" i="1"/>
  <c r="HCG57" i="1"/>
  <c r="HCF57" i="1"/>
  <c r="HCE57" i="1"/>
  <c r="HCD57" i="1"/>
  <c r="HCC57" i="1"/>
  <c r="HCB57" i="1"/>
  <c r="HCA57" i="1"/>
  <c r="HBZ57" i="1"/>
  <c r="HBY57" i="1"/>
  <c r="HBX57" i="1"/>
  <c r="HBW57" i="1"/>
  <c r="HBV57" i="1"/>
  <c r="HBU57" i="1"/>
  <c r="HBT57" i="1"/>
  <c r="HBS57" i="1"/>
  <c r="HBR57" i="1"/>
  <c r="HBQ57" i="1"/>
  <c r="HBP57" i="1"/>
  <c r="HBO57" i="1"/>
  <c r="HBN57" i="1"/>
  <c r="HBM57" i="1"/>
  <c r="HBL57" i="1"/>
  <c r="HBK57" i="1"/>
  <c r="HBJ57" i="1"/>
  <c r="HBI57" i="1"/>
  <c r="HBH57" i="1"/>
  <c r="HBG57" i="1"/>
  <c r="HBF57" i="1"/>
  <c r="HBE57" i="1"/>
  <c r="HBD57" i="1"/>
  <c r="HBC57" i="1"/>
  <c r="HBB57" i="1"/>
  <c r="HBA57" i="1"/>
  <c r="HAZ57" i="1"/>
  <c r="HAY57" i="1"/>
  <c r="HAX57" i="1"/>
  <c r="HAW57" i="1"/>
  <c r="HAV57" i="1"/>
  <c r="HAU57" i="1"/>
  <c r="HAT57" i="1"/>
  <c r="HAS57" i="1"/>
  <c r="HAR57" i="1"/>
  <c r="HAQ57" i="1"/>
  <c r="HAP57" i="1"/>
  <c r="HAO57" i="1"/>
  <c r="HAN57" i="1"/>
  <c r="HAM57" i="1"/>
  <c r="HAL57" i="1"/>
  <c r="HAK57" i="1"/>
  <c r="HAJ57" i="1"/>
  <c r="HAI57" i="1"/>
  <c r="HAH57" i="1"/>
  <c r="HAG57" i="1"/>
  <c r="HAF57" i="1"/>
  <c r="HAE57" i="1"/>
  <c r="HAD57" i="1"/>
  <c r="HAC57" i="1"/>
  <c r="HAB57" i="1"/>
  <c r="HAA57" i="1"/>
  <c r="GZZ57" i="1"/>
  <c r="GZY57" i="1"/>
  <c r="GZX57" i="1"/>
  <c r="GZW57" i="1"/>
  <c r="GZV57" i="1"/>
  <c r="GZU57" i="1"/>
  <c r="GZT57" i="1"/>
  <c r="GZS57" i="1"/>
  <c r="GZR57" i="1"/>
  <c r="GZQ57" i="1"/>
  <c r="GZP57" i="1"/>
  <c r="GZO57" i="1"/>
  <c r="GZN57" i="1"/>
  <c r="GZM57" i="1"/>
  <c r="GZL57" i="1"/>
  <c r="GZK57" i="1"/>
  <c r="GZJ57" i="1"/>
  <c r="GZI57" i="1"/>
  <c r="GZH57" i="1"/>
  <c r="GZG57" i="1"/>
  <c r="GZF57" i="1"/>
  <c r="GZE57" i="1"/>
  <c r="GZD57" i="1"/>
  <c r="GZC57" i="1"/>
  <c r="GZB57" i="1"/>
  <c r="GZA57" i="1"/>
  <c r="GYZ57" i="1"/>
  <c r="GYY57" i="1"/>
  <c r="GYX57" i="1"/>
  <c r="GYW57" i="1"/>
  <c r="GYV57" i="1"/>
  <c r="GYU57" i="1"/>
  <c r="GYT57" i="1"/>
  <c r="GYS57" i="1"/>
  <c r="GYR57" i="1"/>
  <c r="GYQ57" i="1"/>
  <c r="GYP57" i="1"/>
  <c r="GYO57" i="1"/>
  <c r="GYN57" i="1"/>
  <c r="GYM57" i="1"/>
  <c r="GYL57" i="1"/>
  <c r="GYK57" i="1"/>
  <c r="GYJ57" i="1"/>
  <c r="GYI57" i="1"/>
  <c r="GYH57" i="1"/>
  <c r="GYG57" i="1"/>
  <c r="GYF57" i="1"/>
  <c r="GYE57" i="1"/>
  <c r="GYD57" i="1"/>
  <c r="GYC57" i="1"/>
  <c r="GYB57" i="1"/>
  <c r="GYA57" i="1"/>
  <c r="GXZ57" i="1"/>
  <c r="GXY57" i="1"/>
  <c r="GXX57" i="1"/>
  <c r="GXW57" i="1"/>
  <c r="GXV57" i="1"/>
  <c r="GXU57" i="1"/>
  <c r="GXT57" i="1"/>
  <c r="GXS57" i="1"/>
  <c r="GXR57" i="1"/>
  <c r="GXQ57" i="1"/>
  <c r="GXP57" i="1"/>
  <c r="GXO57" i="1"/>
  <c r="GXN57" i="1"/>
  <c r="GXM57" i="1"/>
  <c r="GXL57" i="1"/>
  <c r="GXK57" i="1"/>
  <c r="GXJ57" i="1"/>
  <c r="GXI57" i="1"/>
  <c r="GXH57" i="1"/>
  <c r="GXG57" i="1"/>
  <c r="GXF57" i="1"/>
  <c r="GXE57" i="1"/>
  <c r="GXD57" i="1"/>
  <c r="GXC57" i="1"/>
  <c r="GXB57" i="1"/>
  <c r="GXA57" i="1"/>
  <c r="GWZ57" i="1"/>
  <c r="GWY57" i="1"/>
  <c r="GWX57" i="1"/>
  <c r="GWW57" i="1"/>
  <c r="GWV57" i="1"/>
  <c r="GWU57" i="1"/>
  <c r="GWT57" i="1"/>
  <c r="GWS57" i="1"/>
  <c r="GWR57" i="1"/>
  <c r="GWQ57" i="1"/>
  <c r="GWP57" i="1"/>
  <c r="GWO57" i="1"/>
  <c r="GWN57" i="1"/>
  <c r="GWM57" i="1"/>
  <c r="GWL57" i="1"/>
  <c r="GWK57" i="1"/>
  <c r="GWJ57" i="1"/>
  <c r="GWI57" i="1"/>
  <c r="GWH57" i="1"/>
  <c r="GWG57" i="1"/>
  <c r="GWF57" i="1"/>
  <c r="GWE57" i="1"/>
  <c r="GWD57" i="1"/>
  <c r="GWC57" i="1"/>
  <c r="GWB57" i="1"/>
  <c r="GWA57" i="1"/>
  <c r="GVZ57" i="1"/>
  <c r="GVY57" i="1"/>
  <c r="GVX57" i="1"/>
  <c r="GVW57" i="1"/>
  <c r="GVV57" i="1"/>
  <c r="GVU57" i="1"/>
  <c r="GVT57" i="1"/>
  <c r="GVS57" i="1"/>
  <c r="GVR57" i="1"/>
  <c r="GVQ57" i="1"/>
  <c r="GVP57" i="1"/>
  <c r="GVO57" i="1"/>
  <c r="GVN57" i="1"/>
  <c r="GVM57" i="1"/>
  <c r="GVL57" i="1"/>
  <c r="GVK57" i="1"/>
  <c r="GVJ57" i="1"/>
  <c r="GVI57" i="1"/>
  <c r="GVH57" i="1"/>
  <c r="GVG57" i="1"/>
  <c r="GVF57" i="1"/>
  <c r="GVE57" i="1"/>
  <c r="GVD57" i="1"/>
  <c r="GVC57" i="1"/>
  <c r="GVB57" i="1"/>
  <c r="GVA57" i="1"/>
  <c r="GUZ57" i="1"/>
  <c r="GUY57" i="1"/>
  <c r="GUX57" i="1"/>
  <c r="GUW57" i="1"/>
  <c r="GUV57" i="1"/>
  <c r="GUU57" i="1"/>
  <c r="GUT57" i="1"/>
  <c r="GUS57" i="1"/>
  <c r="GUR57" i="1"/>
  <c r="GUQ57" i="1"/>
  <c r="GUP57" i="1"/>
  <c r="GUO57" i="1"/>
  <c r="GUN57" i="1"/>
  <c r="GUM57" i="1"/>
  <c r="GUL57" i="1"/>
  <c r="GUK57" i="1"/>
  <c r="GUJ57" i="1"/>
  <c r="GUI57" i="1"/>
  <c r="GUH57" i="1"/>
  <c r="GUG57" i="1"/>
  <c r="GUF57" i="1"/>
  <c r="GUE57" i="1"/>
  <c r="GUD57" i="1"/>
  <c r="GUC57" i="1"/>
  <c r="GUB57" i="1"/>
  <c r="GUA57" i="1"/>
  <c r="GTZ57" i="1"/>
  <c r="GTY57" i="1"/>
  <c r="GTX57" i="1"/>
  <c r="GTW57" i="1"/>
  <c r="GTV57" i="1"/>
  <c r="GTU57" i="1"/>
  <c r="GTT57" i="1"/>
  <c r="GTS57" i="1"/>
  <c r="GTR57" i="1"/>
  <c r="GTQ57" i="1"/>
  <c r="GTP57" i="1"/>
  <c r="GTO57" i="1"/>
  <c r="GTN57" i="1"/>
  <c r="GTM57" i="1"/>
  <c r="GTL57" i="1"/>
  <c r="GTK57" i="1"/>
  <c r="GTJ57" i="1"/>
  <c r="GTI57" i="1"/>
  <c r="GTH57" i="1"/>
  <c r="GTG57" i="1"/>
  <c r="GTF57" i="1"/>
  <c r="GTE57" i="1"/>
  <c r="GTD57" i="1"/>
  <c r="GTC57" i="1"/>
  <c r="GTB57" i="1"/>
  <c r="GTA57" i="1"/>
  <c r="GSZ57" i="1"/>
  <c r="GSY57" i="1"/>
  <c r="GSX57" i="1"/>
  <c r="GSW57" i="1"/>
  <c r="GSV57" i="1"/>
  <c r="GSU57" i="1"/>
  <c r="GST57" i="1"/>
  <c r="GSS57" i="1"/>
  <c r="GSR57" i="1"/>
  <c r="GSQ57" i="1"/>
  <c r="GSP57" i="1"/>
  <c r="GSO57" i="1"/>
  <c r="GSN57" i="1"/>
  <c r="GSM57" i="1"/>
  <c r="GSL57" i="1"/>
  <c r="GSK57" i="1"/>
  <c r="GSJ57" i="1"/>
  <c r="GSI57" i="1"/>
  <c r="GSH57" i="1"/>
  <c r="GSG57" i="1"/>
  <c r="GSF57" i="1"/>
  <c r="GSE57" i="1"/>
  <c r="GSD57" i="1"/>
  <c r="GSC57" i="1"/>
  <c r="GSB57" i="1"/>
  <c r="GSA57" i="1"/>
  <c r="GRZ57" i="1"/>
  <c r="GRY57" i="1"/>
  <c r="GRX57" i="1"/>
  <c r="GRW57" i="1"/>
  <c r="GRV57" i="1"/>
  <c r="GRU57" i="1"/>
  <c r="GRT57" i="1"/>
  <c r="GRS57" i="1"/>
  <c r="GRR57" i="1"/>
  <c r="GRQ57" i="1"/>
  <c r="GRP57" i="1"/>
  <c r="GRO57" i="1"/>
  <c r="GRN57" i="1"/>
  <c r="GRM57" i="1"/>
  <c r="GRL57" i="1"/>
  <c r="GRK57" i="1"/>
  <c r="GRJ57" i="1"/>
  <c r="GRI57" i="1"/>
  <c r="GRH57" i="1"/>
  <c r="GRG57" i="1"/>
  <c r="GRF57" i="1"/>
  <c r="GRE57" i="1"/>
  <c r="GRD57" i="1"/>
  <c r="GRC57" i="1"/>
  <c r="GRB57" i="1"/>
  <c r="GRA57" i="1"/>
  <c r="GQZ57" i="1"/>
  <c r="GQY57" i="1"/>
  <c r="GQX57" i="1"/>
  <c r="GQW57" i="1"/>
  <c r="GQV57" i="1"/>
  <c r="GQU57" i="1"/>
  <c r="GQT57" i="1"/>
  <c r="GQS57" i="1"/>
  <c r="GQR57" i="1"/>
  <c r="GQQ57" i="1"/>
  <c r="GQP57" i="1"/>
  <c r="GQO57" i="1"/>
  <c r="GQN57" i="1"/>
  <c r="GQM57" i="1"/>
  <c r="GQL57" i="1"/>
  <c r="GQK57" i="1"/>
  <c r="GQJ57" i="1"/>
  <c r="GQI57" i="1"/>
  <c r="GQH57" i="1"/>
  <c r="GQG57" i="1"/>
  <c r="GQF57" i="1"/>
  <c r="GQE57" i="1"/>
  <c r="GQD57" i="1"/>
  <c r="GQC57" i="1"/>
  <c r="GQB57" i="1"/>
  <c r="GQA57" i="1"/>
  <c r="GPZ57" i="1"/>
  <c r="GPY57" i="1"/>
  <c r="GPX57" i="1"/>
  <c r="GPW57" i="1"/>
  <c r="GPV57" i="1"/>
  <c r="GPU57" i="1"/>
  <c r="GPT57" i="1"/>
  <c r="GPS57" i="1"/>
  <c r="GPR57" i="1"/>
  <c r="GPQ57" i="1"/>
  <c r="GPP57" i="1"/>
  <c r="GPO57" i="1"/>
  <c r="GPN57" i="1"/>
  <c r="GPM57" i="1"/>
  <c r="GPL57" i="1"/>
  <c r="GPK57" i="1"/>
  <c r="GPJ57" i="1"/>
  <c r="GPI57" i="1"/>
  <c r="GPH57" i="1"/>
  <c r="GPG57" i="1"/>
  <c r="GPF57" i="1"/>
  <c r="GPE57" i="1"/>
  <c r="GPD57" i="1"/>
  <c r="GPC57" i="1"/>
  <c r="GPB57" i="1"/>
  <c r="GPA57" i="1"/>
  <c r="GOZ57" i="1"/>
  <c r="GOY57" i="1"/>
  <c r="GOX57" i="1"/>
  <c r="GOW57" i="1"/>
  <c r="GOV57" i="1"/>
  <c r="GOU57" i="1"/>
  <c r="GOT57" i="1"/>
  <c r="GOS57" i="1"/>
  <c r="GOR57" i="1"/>
  <c r="GOQ57" i="1"/>
  <c r="GOP57" i="1"/>
  <c r="GOO57" i="1"/>
  <c r="GON57" i="1"/>
  <c r="GOM57" i="1"/>
  <c r="GOL57" i="1"/>
  <c r="GOK57" i="1"/>
  <c r="GOJ57" i="1"/>
  <c r="GOI57" i="1"/>
  <c r="GOH57" i="1"/>
  <c r="GOG57" i="1"/>
  <c r="GOF57" i="1"/>
  <c r="GOE57" i="1"/>
  <c r="GOD57" i="1"/>
  <c r="GOC57" i="1"/>
  <c r="GOB57" i="1"/>
  <c r="GOA57" i="1"/>
  <c r="GNZ57" i="1"/>
  <c r="GNY57" i="1"/>
  <c r="GNX57" i="1"/>
  <c r="GNW57" i="1"/>
  <c r="GNV57" i="1"/>
  <c r="GNU57" i="1"/>
  <c r="GNT57" i="1"/>
  <c r="GNS57" i="1"/>
  <c r="GNR57" i="1"/>
  <c r="GNQ57" i="1"/>
  <c r="GNP57" i="1"/>
  <c r="GNO57" i="1"/>
  <c r="GNN57" i="1"/>
  <c r="GNM57" i="1"/>
  <c r="GNL57" i="1"/>
  <c r="GNK57" i="1"/>
  <c r="GNJ57" i="1"/>
  <c r="GNI57" i="1"/>
  <c r="GNH57" i="1"/>
  <c r="GNG57" i="1"/>
  <c r="GNF57" i="1"/>
  <c r="GNE57" i="1"/>
  <c r="GND57" i="1"/>
  <c r="GNC57" i="1"/>
  <c r="GNB57" i="1"/>
  <c r="GNA57" i="1"/>
  <c r="GMZ57" i="1"/>
  <c r="GMY57" i="1"/>
  <c r="GMX57" i="1"/>
  <c r="GMW57" i="1"/>
  <c r="GMV57" i="1"/>
  <c r="GMU57" i="1"/>
  <c r="GMT57" i="1"/>
  <c r="GMS57" i="1"/>
  <c r="GMR57" i="1"/>
  <c r="GMQ57" i="1"/>
  <c r="GMP57" i="1"/>
  <c r="GMO57" i="1"/>
  <c r="GMN57" i="1"/>
  <c r="GMM57" i="1"/>
  <c r="GML57" i="1"/>
  <c r="GMK57" i="1"/>
  <c r="GMJ57" i="1"/>
  <c r="GMI57" i="1"/>
  <c r="GMH57" i="1"/>
  <c r="GMG57" i="1"/>
  <c r="GMF57" i="1"/>
  <c r="GME57" i="1"/>
  <c r="GMD57" i="1"/>
  <c r="GMC57" i="1"/>
  <c r="GMB57" i="1"/>
  <c r="GMA57" i="1"/>
  <c r="GLZ57" i="1"/>
  <c r="GLY57" i="1"/>
  <c r="GLX57" i="1"/>
  <c r="GLW57" i="1"/>
  <c r="GLV57" i="1"/>
  <c r="GLU57" i="1"/>
  <c r="GLT57" i="1"/>
  <c r="GLS57" i="1"/>
  <c r="GLR57" i="1"/>
  <c r="GLQ57" i="1"/>
  <c r="GLP57" i="1"/>
  <c r="GLO57" i="1"/>
  <c r="GLN57" i="1"/>
  <c r="GLM57" i="1"/>
  <c r="GLL57" i="1"/>
  <c r="GLK57" i="1"/>
  <c r="GLJ57" i="1"/>
  <c r="GLI57" i="1"/>
  <c r="GLH57" i="1"/>
  <c r="GLG57" i="1"/>
  <c r="GLF57" i="1"/>
  <c r="GLE57" i="1"/>
  <c r="GLD57" i="1"/>
  <c r="GLC57" i="1"/>
  <c r="GLB57" i="1"/>
  <c r="GLA57" i="1"/>
  <c r="GKZ57" i="1"/>
  <c r="GKY57" i="1"/>
  <c r="GKX57" i="1"/>
  <c r="GKW57" i="1"/>
  <c r="GKV57" i="1"/>
  <c r="GKU57" i="1"/>
  <c r="GKT57" i="1"/>
  <c r="GKS57" i="1"/>
  <c r="GKR57" i="1"/>
  <c r="GKQ57" i="1"/>
  <c r="GKP57" i="1"/>
  <c r="GKO57" i="1"/>
  <c r="GKN57" i="1"/>
  <c r="GKM57" i="1"/>
  <c r="GKL57" i="1"/>
  <c r="GKK57" i="1"/>
  <c r="GKJ57" i="1"/>
  <c r="GKI57" i="1"/>
  <c r="GKH57" i="1"/>
  <c r="GKG57" i="1"/>
  <c r="GKF57" i="1"/>
  <c r="GKE57" i="1"/>
  <c r="GKD57" i="1"/>
  <c r="GKC57" i="1"/>
  <c r="GKB57" i="1"/>
  <c r="GKA57" i="1"/>
  <c r="GJZ57" i="1"/>
  <c r="GJY57" i="1"/>
  <c r="GJX57" i="1"/>
  <c r="GJW57" i="1"/>
  <c r="GJV57" i="1"/>
  <c r="GJU57" i="1"/>
  <c r="GJT57" i="1"/>
  <c r="GJS57" i="1"/>
  <c r="GJR57" i="1"/>
  <c r="GJQ57" i="1"/>
  <c r="GJP57" i="1"/>
  <c r="GJO57" i="1"/>
  <c r="GJN57" i="1"/>
  <c r="GJM57" i="1"/>
  <c r="GJL57" i="1"/>
  <c r="GJK57" i="1"/>
  <c r="GJJ57" i="1"/>
  <c r="GJI57" i="1"/>
  <c r="GJH57" i="1"/>
  <c r="GJG57" i="1"/>
  <c r="GJF57" i="1"/>
  <c r="GJE57" i="1"/>
  <c r="GJD57" i="1"/>
  <c r="GJC57" i="1"/>
  <c r="GJB57" i="1"/>
  <c r="GJA57" i="1"/>
  <c r="GIZ57" i="1"/>
  <c r="GIY57" i="1"/>
  <c r="GIX57" i="1"/>
  <c r="GIW57" i="1"/>
  <c r="GIV57" i="1"/>
  <c r="GIU57" i="1"/>
  <c r="GIT57" i="1"/>
  <c r="GIS57" i="1"/>
  <c r="GIR57" i="1"/>
  <c r="GIQ57" i="1"/>
  <c r="GIP57" i="1"/>
  <c r="GIO57" i="1"/>
  <c r="GIN57" i="1"/>
  <c r="GIM57" i="1"/>
  <c r="GIL57" i="1"/>
  <c r="GIK57" i="1"/>
  <c r="GIJ57" i="1"/>
  <c r="GII57" i="1"/>
  <c r="GIH57" i="1"/>
  <c r="GIG57" i="1"/>
  <c r="GIF57" i="1"/>
  <c r="GIE57" i="1"/>
  <c r="GID57" i="1"/>
  <c r="GIC57" i="1"/>
  <c r="GIB57" i="1"/>
  <c r="GIA57" i="1"/>
  <c r="GHZ57" i="1"/>
  <c r="GHY57" i="1"/>
  <c r="GHX57" i="1"/>
  <c r="GHW57" i="1"/>
  <c r="GHV57" i="1"/>
  <c r="GHU57" i="1"/>
  <c r="GHT57" i="1"/>
  <c r="GHS57" i="1"/>
  <c r="GHR57" i="1"/>
  <c r="GHQ57" i="1"/>
  <c r="GHP57" i="1"/>
  <c r="GHO57" i="1"/>
  <c r="GHN57" i="1"/>
  <c r="GHM57" i="1"/>
  <c r="GHL57" i="1"/>
  <c r="GHK57" i="1"/>
  <c r="GHJ57" i="1"/>
  <c r="GHI57" i="1"/>
  <c r="GHH57" i="1"/>
  <c r="GHG57" i="1"/>
  <c r="GHF57" i="1"/>
  <c r="GHE57" i="1"/>
  <c r="GHD57" i="1"/>
  <c r="GHC57" i="1"/>
  <c r="GHB57" i="1"/>
  <c r="GHA57" i="1"/>
  <c r="GGZ57" i="1"/>
  <c r="GGY57" i="1"/>
  <c r="GGX57" i="1"/>
  <c r="GGW57" i="1"/>
  <c r="GGV57" i="1"/>
  <c r="GGU57" i="1"/>
  <c r="GGT57" i="1"/>
  <c r="GGS57" i="1"/>
  <c r="GGR57" i="1"/>
  <c r="GGQ57" i="1"/>
  <c r="GGP57" i="1"/>
  <c r="GGO57" i="1"/>
  <c r="GGN57" i="1"/>
  <c r="GGM57" i="1"/>
  <c r="GGL57" i="1"/>
  <c r="GGK57" i="1"/>
  <c r="GGJ57" i="1"/>
  <c r="GGI57" i="1"/>
  <c r="GGH57" i="1"/>
  <c r="GGG57" i="1"/>
  <c r="GGF57" i="1"/>
  <c r="GGE57" i="1"/>
  <c r="GGD57" i="1"/>
  <c r="GGC57" i="1"/>
  <c r="GGB57" i="1"/>
  <c r="GGA57" i="1"/>
  <c r="GFZ57" i="1"/>
  <c r="GFY57" i="1"/>
  <c r="GFX57" i="1"/>
  <c r="GFW57" i="1"/>
  <c r="GFV57" i="1"/>
  <c r="GFU57" i="1"/>
  <c r="GFT57" i="1"/>
  <c r="GFS57" i="1"/>
  <c r="GFR57" i="1"/>
  <c r="GFQ57" i="1"/>
  <c r="GFP57" i="1"/>
  <c r="GFO57" i="1"/>
  <c r="GFN57" i="1"/>
  <c r="GFM57" i="1"/>
  <c r="GFL57" i="1"/>
  <c r="GFK57" i="1"/>
  <c r="GFJ57" i="1"/>
  <c r="GFI57" i="1"/>
  <c r="GFH57" i="1"/>
  <c r="GFG57" i="1"/>
  <c r="GFF57" i="1"/>
  <c r="GFE57" i="1"/>
  <c r="GFD57" i="1"/>
  <c r="GFC57" i="1"/>
  <c r="GFB57" i="1"/>
  <c r="GFA57" i="1"/>
  <c r="GEZ57" i="1"/>
  <c r="GEY57" i="1"/>
  <c r="GEX57" i="1"/>
  <c r="GEW57" i="1"/>
  <c r="GEV57" i="1"/>
  <c r="GEU57" i="1"/>
  <c r="GET57" i="1"/>
  <c r="GES57" i="1"/>
  <c r="GER57" i="1"/>
  <c r="GEQ57" i="1"/>
  <c r="GEP57" i="1"/>
  <c r="GEO57" i="1"/>
  <c r="GEN57" i="1"/>
  <c r="GEM57" i="1"/>
  <c r="GEL57" i="1"/>
  <c r="GEK57" i="1"/>
  <c r="GEJ57" i="1"/>
  <c r="GEI57" i="1"/>
  <c r="GEH57" i="1"/>
  <c r="GEG57" i="1"/>
  <c r="GEF57" i="1"/>
  <c r="GEE57" i="1"/>
  <c r="GED57" i="1"/>
  <c r="GEC57" i="1"/>
  <c r="GEB57" i="1"/>
  <c r="GEA57" i="1"/>
  <c r="GDZ57" i="1"/>
  <c r="GDY57" i="1"/>
  <c r="GDX57" i="1"/>
  <c r="GDW57" i="1"/>
  <c r="GDV57" i="1"/>
  <c r="GDU57" i="1"/>
  <c r="GDT57" i="1"/>
  <c r="GDS57" i="1"/>
  <c r="GDR57" i="1"/>
  <c r="GDQ57" i="1"/>
  <c r="GDP57" i="1"/>
  <c r="GDO57" i="1"/>
  <c r="GDN57" i="1"/>
  <c r="GDM57" i="1"/>
  <c r="GDL57" i="1"/>
  <c r="GDK57" i="1"/>
  <c r="GDJ57" i="1"/>
  <c r="GDI57" i="1"/>
  <c r="GDH57" i="1"/>
  <c r="GDG57" i="1"/>
  <c r="GDF57" i="1"/>
  <c r="GDE57" i="1"/>
  <c r="GDD57" i="1"/>
  <c r="GDC57" i="1"/>
  <c r="GDB57" i="1"/>
  <c r="GDA57" i="1"/>
  <c r="GCZ57" i="1"/>
  <c r="GCY57" i="1"/>
  <c r="GCX57" i="1"/>
  <c r="GCW57" i="1"/>
  <c r="GCV57" i="1"/>
  <c r="GCU57" i="1"/>
  <c r="GCT57" i="1"/>
  <c r="GCS57" i="1"/>
  <c r="GCR57" i="1"/>
  <c r="GCQ57" i="1"/>
  <c r="GCP57" i="1"/>
  <c r="GCO57" i="1"/>
  <c r="GCN57" i="1"/>
  <c r="GCM57" i="1"/>
  <c r="GCL57" i="1"/>
  <c r="GCK57" i="1"/>
  <c r="GCJ57" i="1"/>
  <c r="GCI57" i="1"/>
  <c r="GCH57" i="1"/>
  <c r="GCG57" i="1"/>
  <c r="GCF57" i="1"/>
  <c r="GCE57" i="1"/>
  <c r="GCD57" i="1"/>
  <c r="GCC57" i="1"/>
  <c r="GCB57" i="1"/>
  <c r="GCA57" i="1"/>
  <c r="GBZ57" i="1"/>
  <c r="GBY57" i="1"/>
  <c r="GBX57" i="1"/>
  <c r="GBW57" i="1"/>
  <c r="GBV57" i="1"/>
  <c r="GBU57" i="1"/>
  <c r="GBT57" i="1"/>
  <c r="GBS57" i="1"/>
  <c r="GBR57" i="1"/>
  <c r="GBQ57" i="1"/>
  <c r="GBP57" i="1"/>
  <c r="GBO57" i="1"/>
  <c r="GBN57" i="1"/>
  <c r="GBM57" i="1"/>
  <c r="GBL57" i="1"/>
  <c r="GBK57" i="1"/>
  <c r="GBJ57" i="1"/>
  <c r="GBI57" i="1"/>
  <c r="GBH57" i="1"/>
  <c r="GBG57" i="1"/>
  <c r="GBF57" i="1"/>
  <c r="GBE57" i="1"/>
  <c r="GBD57" i="1"/>
  <c r="GBC57" i="1"/>
  <c r="GBB57" i="1"/>
  <c r="GBA57" i="1"/>
  <c r="GAZ57" i="1"/>
  <c r="GAY57" i="1"/>
  <c r="GAX57" i="1"/>
  <c r="GAW57" i="1"/>
  <c r="GAV57" i="1"/>
  <c r="GAU57" i="1"/>
  <c r="GAT57" i="1"/>
  <c r="GAS57" i="1"/>
  <c r="GAR57" i="1"/>
  <c r="GAQ57" i="1"/>
  <c r="GAP57" i="1"/>
  <c r="GAO57" i="1"/>
  <c r="GAN57" i="1"/>
  <c r="GAM57" i="1"/>
  <c r="GAL57" i="1"/>
  <c r="GAK57" i="1"/>
  <c r="GAJ57" i="1"/>
  <c r="GAI57" i="1"/>
  <c r="GAH57" i="1"/>
  <c r="GAG57" i="1"/>
  <c r="GAF57" i="1"/>
  <c r="GAE57" i="1"/>
  <c r="GAD57" i="1"/>
  <c r="GAC57" i="1"/>
  <c r="GAB57" i="1"/>
  <c r="GAA57" i="1"/>
  <c r="FZZ57" i="1"/>
  <c r="FZY57" i="1"/>
  <c r="FZX57" i="1"/>
  <c r="FZW57" i="1"/>
  <c r="FZV57" i="1"/>
  <c r="FZU57" i="1"/>
  <c r="FZT57" i="1"/>
  <c r="FZS57" i="1"/>
  <c r="FZR57" i="1"/>
  <c r="FZQ57" i="1"/>
  <c r="FZP57" i="1"/>
  <c r="FZO57" i="1"/>
  <c r="FZN57" i="1"/>
  <c r="FZM57" i="1"/>
  <c r="FZL57" i="1"/>
  <c r="FZK57" i="1"/>
  <c r="FZJ57" i="1"/>
  <c r="FZI57" i="1"/>
  <c r="FZH57" i="1"/>
  <c r="FZG57" i="1"/>
  <c r="FZF57" i="1"/>
  <c r="FZE57" i="1"/>
  <c r="FZD57" i="1"/>
  <c r="FZC57" i="1"/>
  <c r="FZB57" i="1"/>
  <c r="FZA57" i="1"/>
  <c r="FYZ57" i="1"/>
  <c r="FYY57" i="1"/>
  <c r="FYX57" i="1"/>
  <c r="FYW57" i="1"/>
  <c r="FYV57" i="1"/>
  <c r="FYU57" i="1"/>
  <c r="FYT57" i="1"/>
  <c r="FYS57" i="1"/>
  <c r="FYR57" i="1"/>
  <c r="FYQ57" i="1"/>
  <c r="FYP57" i="1"/>
  <c r="FYO57" i="1"/>
  <c r="FYN57" i="1"/>
  <c r="FYM57" i="1"/>
  <c r="FYL57" i="1"/>
  <c r="FYK57" i="1"/>
  <c r="FYJ57" i="1"/>
  <c r="FYI57" i="1"/>
  <c r="FYH57" i="1"/>
  <c r="FYG57" i="1"/>
  <c r="FYF57" i="1"/>
  <c r="FYE57" i="1"/>
  <c r="FYD57" i="1"/>
  <c r="FYC57" i="1"/>
  <c r="FYB57" i="1"/>
  <c r="FYA57" i="1"/>
  <c r="FXZ57" i="1"/>
  <c r="FXY57" i="1"/>
  <c r="FXX57" i="1"/>
  <c r="FXW57" i="1"/>
  <c r="FXV57" i="1"/>
  <c r="FXU57" i="1"/>
  <c r="FXT57" i="1"/>
  <c r="FXS57" i="1"/>
  <c r="FXR57" i="1"/>
  <c r="FXQ57" i="1"/>
  <c r="FXP57" i="1"/>
  <c r="FXO57" i="1"/>
  <c r="FXN57" i="1"/>
  <c r="FXM57" i="1"/>
  <c r="FXL57" i="1"/>
  <c r="FXK57" i="1"/>
  <c r="FXJ57" i="1"/>
  <c r="FXI57" i="1"/>
  <c r="FXH57" i="1"/>
  <c r="FXG57" i="1"/>
  <c r="FXF57" i="1"/>
  <c r="FXE57" i="1"/>
  <c r="FXD57" i="1"/>
  <c r="FXC57" i="1"/>
  <c r="FXB57" i="1"/>
  <c r="FXA57" i="1"/>
  <c r="FWZ57" i="1"/>
  <c r="FWY57" i="1"/>
  <c r="FWX57" i="1"/>
  <c r="FWW57" i="1"/>
  <c r="FWV57" i="1"/>
  <c r="FWU57" i="1"/>
  <c r="FWT57" i="1"/>
  <c r="FWS57" i="1"/>
  <c r="FWR57" i="1"/>
  <c r="FWQ57" i="1"/>
  <c r="FWP57" i="1"/>
  <c r="FWO57" i="1"/>
  <c r="FWN57" i="1"/>
  <c r="FWM57" i="1"/>
  <c r="FWL57" i="1"/>
  <c r="FWK57" i="1"/>
  <c r="FWJ57" i="1"/>
  <c r="FWI57" i="1"/>
  <c r="FWH57" i="1"/>
  <c r="FWG57" i="1"/>
  <c r="FWF57" i="1"/>
  <c r="FWE57" i="1"/>
  <c r="FWD57" i="1"/>
  <c r="FWC57" i="1"/>
  <c r="FWB57" i="1"/>
  <c r="FWA57" i="1"/>
  <c r="FVZ57" i="1"/>
  <c r="FVY57" i="1"/>
  <c r="FVX57" i="1"/>
  <c r="FVW57" i="1"/>
  <c r="FVV57" i="1"/>
  <c r="FVU57" i="1"/>
  <c r="FVT57" i="1"/>
  <c r="FVS57" i="1"/>
  <c r="FVR57" i="1"/>
  <c r="FVQ57" i="1"/>
  <c r="FVP57" i="1"/>
  <c r="FVO57" i="1"/>
  <c r="FVN57" i="1"/>
  <c r="FVM57" i="1"/>
  <c r="FVL57" i="1"/>
  <c r="FVK57" i="1"/>
  <c r="FVJ57" i="1"/>
  <c r="FVI57" i="1"/>
  <c r="FVH57" i="1"/>
  <c r="FVG57" i="1"/>
  <c r="FVF57" i="1"/>
  <c r="FVE57" i="1"/>
  <c r="FVD57" i="1"/>
  <c r="FVC57" i="1"/>
  <c r="FVB57" i="1"/>
  <c r="FVA57" i="1"/>
  <c r="FUZ57" i="1"/>
  <c r="FUY57" i="1"/>
  <c r="FUX57" i="1"/>
  <c r="FUW57" i="1"/>
  <c r="FUV57" i="1"/>
  <c r="FUU57" i="1"/>
  <c r="FUT57" i="1"/>
  <c r="FUS57" i="1"/>
  <c r="FUR57" i="1"/>
  <c r="FUQ57" i="1"/>
  <c r="FUP57" i="1"/>
  <c r="FUO57" i="1"/>
  <c r="FUN57" i="1"/>
  <c r="FUM57" i="1"/>
  <c r="FUL57" i="1"/>
  <c r="FUK57" i="1"/>
  <c r="FUJ57" i="1"/>
  <c r="FUI57" i="1"/>
  <c r="FUH57" i="1"/>
  <c r="FUG57" i="1"/>
  <c r="FUF57" i="1"/>
  <c r="FUE57" i="1"/>
  <c r="FUD57" i="1"/>
  <c r="FUC57" i="1"/>
  <c r="FUB57" i="1"/>
  <c r="FUA57" i="1"/>
  <c r="FTZ57" i="1"/>
  <c r="FTY57" i="1"/>
  <c r="FTX57" i="1"/>
  <c r="FTW57" i="1"/>
  <c r="FTV57" i="1"/>
  <c r="FTU57" i="1"/>
  <c r="FTT57" i="1"/>
  <c r="FTS57" i="1"/>
  <c r="FTR57" i="1"/>
  <c r="FTQ57" i="1"/>
  <c r="FTP57" i="1"/>
  <c r="FTO57" i="1"/>
  <c r="FTN57" i="1"/>
  <c r="FTM57" i="1"/>
  <c r="FTL57" i="1"/>
  <c r="FTK57" i="1"/>
  <c r="FTJ57" i="1"/>
  <c r="FTI57" i="1"/>
  <c r="FTH57" i="1"/>
  <c r="FTG57" i="1"/>
  <c r="FTF57" i="1"/>
  <c r="FTE57" i="1"/>
  <c r="FTD57" i="1"/>
  <c r="FTC57" i="1"/>
  <c r="FTB57" i="1"/>
  <c r="FTA57" i="1"/>
  <c r="FSZ57" i="1"/>
  <c r="FSY57" i="1"/>
  <c r="FSX57" i="1"/>
  <c r="FSW57" i="1"/>
  <c r="FSV57" i="1"/>
  <c r="FSU57" i="1"/>
  <c r="FST57" i="1"/>
  <c r="FSS57" i="1"/>
  <c r="FSR57" i="1"/>
  <c r="FSQ57" i="1"/>
  <c r="FSP57" i="1"/>
  <c r="FSO57" i="1"/>
  <c r="FSN57" i="1"/>
  <c r="FSM57" i="1"/>
  <c r="FSL57" i="1"/>
  <c r="FSK57" i="1"/>
  <c r="FSJ57" i="1"/>
  <c r="FSI57" i="1"/>
  <c r="FSH57" i="1"/>
  <c r="FSG57" i="1"/>
  <c r="FSF57" i="1"/>
  <c r="FSE57" i="1"/>
  <c r="FSD57" i="1"/>
  <c r="FSC57" i="1"/>
  <c r="FSB57" i="1"/>
  <c r="FSA57" i="1"/>
  <c r="FRZ57" i="1"/>
  <c r="FRY57" i="1"/>
  <c r="FRX57" i="1"/>
  <c r="FRW57" i="1"/>
  <c r="FRV57" i="1"/>
  <c r="FRU57" i="1"/>
  <c r="FRT57" i="1"/>
  <c r="FRS57" i="1"/>
  <c r="FRR57" i="1"/>
  <c r="FRQ57" i="1"/>
  <c r="FRP57" i="1"/>
  <c r="FRO57" i="1"/>
  <c r="FRN57" i="1"/>
  <c r="FRM57" i="1"/>
  <c r="FRL57" i="1"/>
  <c r="FRK57" i="1"/>
  <c r="FRJ57" i="1"/>
  <c r="FRI57" i="1"/>
  <c r="FRH57" i="1"/>
  <c r="FRG57" i="1"/>
  <c r="FRF57" i="1"/>
  <c r="FRE57" i="1"/>
  <c r="FRD57" i="1"/>
  <c r="FRC57" i="1"/>
  <c r="FRB57" i="1"/>
  <c r="FRA57" i="1"/>
  <c r="FQZ57" i="1"/>
  <c r="FQY57" i="1"/>
  <c r="FQX57" i="1"/>
  <c r="FQW57" i="1"/>
  <c r="FQV57" i="1"/>
  <c r="FQU57" i="1"/>
  <c r="FQT57" i="1"/>
  <c r="FQS57" i="1"/>
  <c r="FQR57" i="1"/>
  <c r="FQQ57" i="1"/>
  <c r="FQP57" i="1"/>
  <c r="FQO57" i="1"/>
  <c r="FQN57" i="1"/>
  <c r="FQM57" i="1"/>
  <c r="FQL57" i="1"/>
  <c r="FQK57" i="1"/>
  <c r="FQJ57" i="1"/>
  <c r="FQI57" i="1"/>
  <c r="FQH57" i="1"/>
  <c r="FQG57" i="1"/>
  <c r="FQF57" i="1"/>
  <c r="FQE57" i="1"/>
  <c r="FQD57" i="1"/>
  <c r="FQC57" i="1"/>
  <c r="FQB57" i="1"/>
  <c r="FQA57" i="1"/>
  <c r="FPZ57" i="1"/>
  <c r="FPY57" i="1"/>
  <c r="FPX57" i="1"/>
  <c r="FPW57" i="1"/>
  <c r="FPV57" i="1"/>
  <c r="FPU57" i="1"/>
  <c r="FPT57" i="1"/>
  <c r="FPS57" i="1"/>
  <c r="FPR57" i="1"/>
  <c r="FPQ57" i="1"/>
  <c r="FPP57" i="1"/>
  <c r="FPO57" i="1"/>
  <c r="FPN57" i="1"/>
  <c r="FPM57" i="1"/>
  <c r="FPL57" i="1"/>
  <c r="FPK57" i="1"/>
  <c r="FPJ57" i="1"/>
  <c r="FPI57" i="1"/>
  <c r="FPH57" i="1"/>
  <c r="FPG57" i="1"/>
  <c r="FPF57" i="1"/>
  <c r="FPE57" i="1"/>
  <c r="FPD57" i="1"/>
  <c r="FPC57" i="1"/>
  <c r="FPB57" i="1"/>
  <c r="FPA57" i="1"/>
  <c r="FOZ57" i="1"/>
  <c r="FOY57" i="1"/>
  <c r="FOX57" i="1"/>
  <c r="FOW57" i="1"/>
  <c r="FOV57" i="1"/>
  <c r="FOU57" i="1"/>
  <c r="FOT57" i="1"/>
  <c r="FOS57" i="1"/>
  <c r="FOR57" i="1"/>
  <c r="FOQ57" i="1"/>
  <c r="FOP57" i="1"/>
  <c r="FOO57" i="1"/>
  <c r="FON57" i="1"/>
  <c r="FOM57" i="1"/>
  <c r="FOL57" i="1"/>
  <c r="FOK57" i="1"/>
  <c r="FOJ57" i="1"/>
  <c r="FOI57" i="1"/>
  <c r="FOH57" i="1"/>
  <c r="FOG57" i="1"/>
  <c r="FOF57" i="1"/>
  <c r="FOE57" i="1"/>
  <c r="FOD57" i="1"/>
  <c r="FOC57" i="1"/>
  <c r="FOB57" i="1"/>
  <c r="FOA57" i="1"/>
  <c r="FNZ57" i="1"/>
  <c r="FNY57" i="1"/>
  <c r="FNX57" i="1"/>
  <c r="FNW57" i="1"/>
  <c r="FNV57" i="1"/>
  <c r="FNU57" i="1"/>
  <c r="FNT57" i="1"/>
  <c r="FNS57" i="1"/>
  <c r="FNR57" i="1"/>
  <c r="FNQ57" i="1"/>
  <c r="FNP57" i="1"/>
  <c r="FNO57" i="1"/>
  <c r="FNN57" i="1"/>
  <c r="FNM57" i="1"/>
  <c r="FNL57" i="1"/>
  <c r="FNK57" i="1"/>
  <c r="FNJ57" i="1"/>
  <c r="FNI57" i="1"/>
  <c r="FNH57" i="1"/>
  <c r="FNG57" i="1"/>
  <c r="FNF57" i="1"/>
  <c r="FNE57" i="1"/>
  <c r="FND57" i="1"/>
  <c r="FNC57" i="1"/>
  <c r="FNB57" i="1"/>
  <c r="FNA57" i="1"/>
  <c r="FMZ57" i="1"/>
  <c r="FMY57" i="1"/>
  <c r="FMX57" i="1"/>
  <c r="FMW57" i="1"/>
  <c r="FMV57" i="1"/>
  <c r="FMU57" i="1"/>
  <c r="FMT57" i="1"/>
  <c r="FMS57" i="1"/>
  <c r="FMR57" i="1"/>
  <c r="FMQ57" i="1"/>
  <c r="FMP57" i="1"/>
  <c r="FMO57" i="1"/>
  <c r="FMN57" i="1"/>
  <c r="FMM57" i="1"/>
  <c r="FML57" i="1"/>
  <c r="FMK57" i="1"/>
  <c r="FMJ57" i="1"/>
  <c r="FMI57" i="1"/>
  <c r="FMH57" i="1"/>
  <c r="FMG57" i="1"/>
  <c r="FMF57" i="1"/>
  <c r="FME57" i="1"/>
  <c r="FMD57" i="1"/>
  <c r="FMC57" i="1"/>
  <c r="FMB57" i="1"/>
  <c r="FMA57" i="1"/>
  <c r="FLZ57" i="1"/>
  <c r="FLY57" i="1"/>
  <c r="FLX57" i="1"/>
  <c r="FLW57" i="1"/>
  <c r="FLV57" i="1"/>
  <c r="FLU57" i="1"/>
  <c r="FLT57" i="1"/>
  <c r="FLS57" i="1"/>
  <c r="FLR57" i="1"/>
  <c r="FLQ57" i="1"/>
  <c r="FLP57" i="1"/>
  <c r="FLO57" i="1"/>
  <c r="FLN57" i="1"/>
  <c r="FLM57" i="1"/>
  <c r="FLL57" i="1"/>
  <c r="FLK57" i="1"/>
  <c r="FLJ57" i="1"/>
  <c r="FLI57" i="1"/>
  <c r="FLH57" i="1"/>
  <c r="FLG57" i="1"/>
  <c r="FLF57" i="1"/>
  <c r="FLE57" i="1"/>
  <c r="FLD57" i="1"/>
  <c r="FLC57" i="1"/>
  <c r="FLB57" i="1"/>
  <c r="FLA57" i="1"/>
  <c r="FKZ57" i="1"/>
  <c r="FKY57" i="1"/>
  <c r="FKX57" i="1"/>
  <c r="FKW57" i="1"/>
  <c r="FKV57" i="1"/>
  <c r="FKU57" i="1"/>
  <c r="FKT57" i="1"/>
  <c r="FKS57" i="1"/>
  <c r="FKR57" i="1"/>
  <c r="FKQ57" i="1"/>
  <c r="FKP57" i="1"/>
  <c r="FKO57" i="1"/>
  <c r="FKN57" i="1"/>
  <c r="FKM57" i="1"/>
  <c r="FKL57" i="1"/>
  <c r="FKK57" i="1"/>
  <c r="FKJ57" i="1"/>
  <c r="FKI57" i="1"/>
  <c r="FKH57" i="1"/>
  <c r="FKG57" i="1"/>
  <c r="FKF57" i="1"/>
  <c r="FKE57" i="1"/>
  <c r="FKD57" i="1"/>
  <c r="FKC57" i="1"/>
  <c r="FKB57" i="1"/>
  <c r="FKA57" i="1"/>
  <c r="FJZ57" i="1"/>
  <c r="FJY57" i="1"/>
  <c r="FJX57" i="1"/>
  <c r="FJW57" i="1"/>
  <c r="FJV57" i="1"/>
  <c r="FJU57" i="1"/>
  <c r="FJT57" i="1"/>
  <c r="FJS57" i="1"/>
  <c r="FJR57" i="1"/>
  <c r="FJQ57" i="1"/>
  <c r="FJP57" i="1"/>
  <c r="FJO57" i="1"/>
  <c r="FJN57" i="1"/>
  <c r="FJM57" i="1"/>
  <c r="FJL57" i="1"/>
  <c r="FJK57" i="1"/>
  <c r="FJJ57" i="1"/>
  <c r="FJI57" i="1"/>
  <c r="FJH57" i="1"/>
  <c r="FJG57" i="1"/>
  <c r="FJF57" i="1"/>
  <c r="FJE57" i="1"/>
  <c r="FJD57" i="1"/>
  <c r="FJC57" i="1"/>
  <c r="FJB57" i="1"/>
  <c r="FJA57" i="1"/>
  <c r="FIZ57" i="1"/>
  <c r="FIY57" i="1"/>
  <c r="FIX57" i="1"/>
  <c r="FIW57" i="1"/>
  <c r="FIV57" i="1"/>
  <c r="FIU57" i="1"/>
  <c r="FIT57" i="1"/>
  <c r="FIS57" i="1"/>
  <c r="FIR57" i="1"/>
  <c r="FIQ57" i="1"/>
  <c r="FIP57" i="1"/>
  <c r="FIO57" i="1"/>
  <c r="FIN57" i="1"/>
  <c r="FIM57" i="1"/>
  <c r="FIL57" i="1"/>
  <c r="FIK57" i="1"/>
  <c r="FIJ57" i="1"/>
  <c r="FII57" i="1"/>
  <c r="FIH57" i="1"/>
  <c r="FIG57" i="1"/>
  <c r="FIF57" i="1"/>
  <c r="FIE57" i="1"/>
  <c r="FID57" i="1"/>
  <c r="FIC57" i="1"/>
  <c r="FIB57" i="1"/>
  <c r="FIA57" i="1"/>
  <c r="FHZ57" i="1"/>
  <c r="FHY57" i="1"/>
  <c r="FHX57" i="1"/>
  <c r="FHW57" i="1"/>
  <c r="FHV57" i="1"/>
  <c r="FHU57" i="1"/>
  <c r="FHT57" i="1"/>
  <c r="FHS57" i="1"/>
  <c r="FHR57" i="1"/>
  <c r="FHQ57" i="1"/>
  <c r="FHP57" i="1"/>
  <c r="FHO57" i="1"/>
  <c r="FHN57" i="1"/>
  <c r="FHM57" i="1"/>
  <c r="FHL57" i="1"/>
  <c r="FHK57" i="1"/>
  <c r="FHJ57" i="1"/>
  <c r="FHI57" i="1"/>
  <c r="FHH57" i="1"/>
  <c r="FHG57" i="1"/>
  <c r="FHF57" i="1"/>
  <c r="FHE57" i="1"/>
  <c r="FHD57" i="1"/>
  <c r="FHC57" i="1"/>
  <c r="FHB57" i="1"/>
  <c r="FHA57" i="1"/>
  <c r="FGZ57" i="1"/>
  <c r="FGY57" i="1"/>
  <c r="FGX57" i="1"/>
  <c r="FGW57" i="1"/>
  <c r="FGV57" i="1"/>
  <c r="FGU57" i="1"/>
  <c r="FGT57" i="1"/>
  <c r="FGS57" i="1"/>
  <c r="FGR57" i="1"/>
  <c r="FGQ57" i="1"/>
  <c r="FGP57" i="1"/>
  <c r="FGO57" i="1"/>
  <c r="FGN57" i="1"/>
  <c r="FGM57" i="1"/>
  <c r="FGL57" i="1"/>
  <c r="FGK57" i="1"/>
  <c r="FGJ57" i="1"/>
  <c r="FGI57" i="1"/>
  <c r="FGH57" i="1"/>
  <c r="FGG57" i="1"/>
  <c r="FGF57" i="1"/>
  <c r="FGE57" i="1"/>
  <c r="FGD57" i="1"/>
  <c r="FGC57" i="1"/>
  <c r="FGB57" i="1"/>
  <c r="FGA57" i="1"/>
  <c r="FFZ57" i="1"/>
  <c r="FFY57" i="1"/>
  <c r="FFX57" i="1"/>
  <c r="FFW57" i="1"/>
  <c r="FFV57" i="1"/>
  <c r="FFU57" i="1"/>
  <c r="FFT57" i="1"/>
  <c r="FFS57" i="1"/>
  <c r="FFR57" i="1"/>
  <c r="FFQ57" i="1"/>
  <c r="FFP57" i="1"/>
  <c r="FFO57" i="1"/>
  <c r="FFN57" i="1"/>
  <c r="FFM57" i="1"/>
  <c r="FFL57" i="1"/>
  <c r="FFK57" i="1"/>
  <c r="FFJ57" i="1"/>
  <c r="FFI57" i="1"/>
  <c r="FFH57" i="1"/>
  <c r="FFG57" i="1"/>
  <c r="FFF57" i="1"/>
  <c r="FFE57" i="1"/>
  <c r="FFD57" i="1"/>
  <c r="FFC57" i="1"/>
  <c r="FFB57" i="1"/>
  <c r="FFA57" i="1"/>
  <c r="FEZ57" i="1"/>
  <c r="FEY57" i="1"/>
  <c r="FEX57" i="1"/>
  <c r="FEW57" i="1"/>
  <c r="FEV57" i="1"/>
  <c r="FEU57" i="1"/>
  <c r="FET57" i="1"/>
  <c r="FES57" i="1"/>
  <c r="FER57" i="1"/>
  <c r="FEQ57" i="1"/>
  <c r="FEP57" i="1"/>
  <c r="FEO57" i="1"/>
  <c r="FEN57" i="1"/>
  <c r="FEM57" i="1"/>
  <c r="FEL57" i="1"/>
  <c r="FEK57" i="1"/>
  <c r="FEJ57" i="1"/>
  <c r="FEI57" i="1"/>
  <c r="FEH57" i="1"/>
  <c r="FEG57" i="1"/>
  <c r="FEF57" i="1"/>
  <c r="FEE57" i="1"/>
  <c r="FED57" i="1"/>
  <c r="FEC57" i="1"/>
  <c r="FEB57" i="1"/>
  <c r="FEA57" i="1"/>
  <c r="FDZ57" i="1"/>
  <c r="FDY57" i="1"/>
  <c r="FDX57" i="1"/>
  <c r="FDW57" i="1"/>
  <c r="FDV57" i="1"/>
  <c r="FDU57" i="1"/>
  <c r="FDT57" i="1"/>
  <c r="FDS57" i="1"/>
  <c r="FDR57" i="1"/>
  <c r="FDQ57" i="1"/>
  <c r="FDP57" i="1"/>
  <c r="FDO57" i="1"/>
  <c r="FDN57" i="1"/>
  <c r="FDM57" i="1"/>
  <c r="FDL57" i="1"/>
  <c r="FDK57" i="1"/>
  <c r="FDJ57" i="1"/>
  <c r="FDI57" i="1"/>
  <c r="FDH57" i="1"/>
  <c r="FDG57" i="1"/>
  <c r="FDF57" i="1"/>
  <c r="FDE57" i="1"/>
  <c r="FDD57" i="1"/>
  <c r="FDC57" i="1"/>
  <c r="FDB57" i="1"/>
  <c r="FDA57" i="1"/>
  <c r="FCZ57" i="1"/>
  <c r="FCY57" i="1"/>
  <c r="FCX57" i="1"/>
  <c r="FCW57" i="1"/>
  <c r="FCV57" i="1"/>
  <c r="FCU57" i="1"/>
  <c r="FCT57" i="1"/>
  <c r="FCS57" i="1"/>
  <c r="FCR57" i="1"/>
  <c r="FCQ57" i="1"/>
  <c r="FCP57" i="1"/>
  <c r="FCO57" i="1"/>
  <c r="FCN57" i="1"/>
  <c r="FCM57" i="1"/>
  <c r="FCL57" i="1"/>
  <c r="FCK57" i="1"/>
  <c r="FCJ57" i="1"/>
  <c r="FCI57" i="1"/>
  <c r="FCH57" i="1"/>
  <c r="FCG57" i="1"/>
  <c r="FCF57" i="1"/>
  <c r="FCE57" i="1"/>
  <c r="FCD57" i="1"/>
  <c r="FCC57" i="1"/>
  <c r="FCB57" i="1"/>
  <c r="FCA57" i="1"/>
  <c r="FBZ57" i="1"/>
  <c r="FBY57" i="1"/>
  <c r="FBX57" i="1"/>
  <c r="FBW57" i="1"/>
  <c r="FBV57" i="1"/>
  <c r="FBU57" i="1"/>
  <c r="FBT57" i="1"/>
  <c r="FBS57" i="1"/>
  <c r="FBR57" i="1"/>
  <c r="FBQ57" i="1"/>
  <c r="FBP57" i="1"/>
  <c r="FBO57" i="1"/>
  <c r="FBN57" i="1"/>
  <c r="FBM57" i="1"/>
  <c r="FBL57" i="1"/>
  <c r="FBK57" i="1"/>
  <c r="FBJ57" i="1"/>
  <c r="FBI57" i="1"/>
  <c r="FBH57" i="1"/>
  <c r="FBG57" i="1"/>
  <c r="FBF57" i="1"/>
  <c r="FBE57" i="1"/>
  <c r="FBD57" i="1"/>
  <c r="FBC57" i="1"/>
  <c r="FBB57" i="1"/>
  <c r="FBA57" i="1"/>
  <c r="FAZ57" i="1"/>
  <c r="FAY57" i="1"/>
  <c r="FAX57" i="1"/>
  <c r="FAW57" i="1"/>
  <c r="FAV57" i="1"/>
  <c r="FAU57" i="1"/>
  <c r="FAT57" i="1"/>
  <c r="FAS57" i="1"/>
  <c r="FAR57" i="1"/>
  <c r="FAQ57" i="1"/>
  <c r="FAP57" i="1"/>
  <c r="FAO57" i="1"/>
  <c r="FAN57" i="1"/>
  <c r="FAM57" i="1"/>
  <c r="FAL57" i="1"/>
  <c r="FAK57" i="1"/>
  <c r="FAJ57" i="1"/>
  <c r="FAI57" i="1"/>
  <c r="FAH57" i="1"/>
  <c r="FAG57" i="1"/>
  <c r="FAF57" i="1"/>
  <c r="FAE57" i="1"/>
  <c r="FAD57" i="1"/>
  <c r="FAC57" i="1"/>
  <c r="FAB57" i="1"/>
  <c r="FAA57" i="1"/>
  <c r="EZZ57" i="1"/>
  <c r="EZY57" i="1"/>
  <c r="EZX57" i="1"/>
  <c r="EZW57" i="1"/>
  <c r="EZV57" i="1"/>
  <c r="EZU57" i="1"/>
  <c r="EZT57" i="1"/>
  <c r="EZS57" i="1"/>
  <c r="EZR57" i="1"/>
  <c r="EZQ57" i="1"/>
  <c r="EZP57" i="1"/>
  <c r="EZO57" i="1"/>
  <c r="EZN57" i="1"/>
  <c r="EZM57" i="1"/>
  <c r="EZL57" i="1"/>
  <c r="EZK57" i="1"/>
  <c r="EZJ57" i="1"/>
  <c r="EZI57" i="1"/>
  <c r="EZH57" i="1"/>
  <c r="EZG57" i="1"/>
  <c r="EZF57" i="1"/>
  <c r="EZE57" i="1"/>
  <c r="EZD57" i="1"/>
  <c r="EZC57" i="1"/>
  <c r="EZB57" i="1"/>
  <c r="EZA57" i="1"/>
  <c r="EYZ57" i="1"/>
  <c r="EYY57" i="1"/>
  <c r="EYX57" i="1"/>
  <c r="EYW57" i="1"/>
  <c r="EYV57" i="1"/>
  <c r="EYU57" i="1"/>
  <c r="EYT57" i="1"/>
  <c r="EYS57" i="1"/>
  <c r="EYR57" i="1"/>
  <c r="EYQ57" i="1"/>
  <c r="EYP57" i="1"/>
  <c r="EYO57" i="1"/>
  <c r="EYN57" i="1"/>
  <c r="EYM57" i="1"/>
  <c r="EYL57" i="1"/>
  <c r="EYK57" i="1"/>
  <c r="EYJ57" i="1"/>
  <c r="EYI57" i="1"/>
  <c r="EYH57" i="1"/>
  <c r="EYG57" i="1"/>
  <c r="EYF57" i="1"/>
  <c r="EYE57" i="1"/>
  <c r="EYD57" i="1"/>
  <c r="EYC57" i="1"/>
  <c r="EYB57" i="1"/>
  <c r="EYA57" i="1"/>
  <c r="EXZ57" i="1"/>
  <c r="EXY57" i="1"/>
  <c r="EXX57" i="1"/>
  <c r="EXW57" i="1"/>
  <c r="EXV57" i="1"/>
  <c r="EXU57" i="1"/>
  <c r="EXT57" i="1"/>
  <c r="EXS57" i="1"/>
  <c r="EXR57" i="1"/>
  <c r="EXQ57" i="1"/>
  <c r="EXP57" i="1"/>
  <c r="EXO57" i="1"/>
  <c r="EXN57" i="1"/>
  <c r="EXM57" i="1"/>
  <c r="EXL57" i="1"/>
  <c r="EXK57" i="1"/>
  <c r="EXJ57" i="1"/>
  <c r="EXI57" i="1"/>
  <c r="EXH57" i="1"/>
  <c r="EXG57" i="1"/>
  <c r="EXF57" i="1"/>
  <c r="EXE57" i="1"/>
  <c r="EXD57" i="1"/>
  <c r="EXC57" i="1"/>
  <c r="EXB57" i="1"/>
  <c r="EXA57" i="1"/>
  <c r="EWZ57" i="1"/>
  <c r="EWY57" i="1"/>
  <c r="EWX57" i="1"/>
  <c r="EWW57" i="1"/>
  <c r="EWV57" i="1"/>
  <c r="EWU57" i="1"/>
  <c r="EWT57" i="1"/>
  <c r="EWS57" i="1"/>
  <c r="EWR57" i="1"/>
  <c r="EWQ57" i="1"/>
  <c r="EWP57" i="1"/>
  <c r="EWO57" i="1"/>
  <c r="EWN57" i="1"/>
  <c r="EWM57" i="1"/>
  <c r="EWL57" i="1"/>
  <c r="EWK57" i="1"/>
  <c r="EWJ57" i="1"/>
  <c r="EWI57" i="1"/>
  <c r="EWH57" i="1"/>
  <c r="EWG57" i="1"/>
  <c r="EWF57" i="1"/>
  <c r="EWE57" i="1"/>
  <c r="EWD57" i="1"/>
  <c r="EWC57" i="1"/>
  <c r="EWB57" i="1"/>
  <c r="EWA57" i="1"/>
  <c r="EVZ57" i="1"/>
  <c r="EVY57" i="1"/>
  <c r="EVX57" i="1"/>
  <c r="EVW57" i="1"/>
  <c r="EVV57" i="1"/>
  <c r="EVU57" i="1"/>
  <c r="EVT57" i="1"/>
  <c r="EVS57" i="1"/>
  <c r="EVR57" i="1"/>
  <c r="EVQ57" i="1"/>
  <c r="EVP57" i="1"/>
  <c r="EVO57" i="1"/>
  <c r="EVN57" i="1"/>
  <c r="EVM57" i="1"/>
  <c r="EVL57" i="1"/>
  <c r="EVK57" i="1"/>
  <c r="EVJ57" i="1"/>
  <c r="EVI57" i="1"/>
  <c r="EVH57" i="1"/>
  <c r="EVG57" i="1"/>
  <c r="EVF57" i="1"/>
  <c r="EVE57" i="1"/>
  <c r="EVD57" i="1"/>
  <c r="EVC57" i="1"/>
  <c r="EVB57" i="1"/>
  <c r="EVA57" i="1"/>
  <c r="EUZ57" i="1"/>
  <c r="EUY57" i="1"/>
  <c r="EUX57" i="1"/>
  <c r="EUW57" i="1"/>
  <c r="EUV57" i="1"/>
  <c r="EUU57" i="1"/>
  <c r="EUT57" i="1"/>
  <c r="EUS57" i="1"/>
  <c r="EUR57" i="1"/>
  <c r="EUQ57" i="1"/>
  <c r="EUP57" i="1"/>
  <c r="EUO57" i="1"/>
  <c r="EUN57" i="1"/>
  <c r="EUM57" i="1"/>
  <c r="EUL57" i="1"/>
  <c r="EUK57" i="1"/>
  <c r="EUJ57" i="1"/>
  <c r="EUI57" i="1"/>
  <c r="EUH57" i="1"/>
  <c r="EUG57" i="1"/>
  <c r="EUF57" i="1"/>
  <c r="EUE57" i="1"/>
  <c r="EUD57" i="1"/>
  <c r="EUC57" i="1"/>
  <c r="EUB57" i="1"/>
  <c r="EUA57" i="1"/>
  <c r="ETZ57" i="1"/>
  <c r="ETY57" i="1"/>
  <c r="ETX57" i="1"/>
  <c r="ETW57" i="1"/>
  <c r="ETV57" i="1"/>
  <c r="ETU57" i="1"/>
  <c r="ETT57" i="1"/>
  <c r="ETS57" i="1"/>
  <c r="ETR57" i="1"/>
  <c r="ETQ57" i="1"/>
  <c r="ETP57" i="1"/>
  <c r="ETO57" i="1"/>
  <c r="ETN57" i="1"/>
  <c r="ETM57" i="1"/>
  <c r="ETL57" i="1"/>
  <c r="ETK57" i="1"/>
  <c r="ETJ57" i="1"/>
  <c r="ETI57" i="1"/>
  <c r="ETH57" i="1"/>
  <c r="ETG57" i="1"/>
  <c r="ETF57" i="1"/>
  <c r="ETE57" i="1"/>
  <c r="ETD57" i="1"/>
  <c r="ETC57" i="1"/>
  <c r="ETB57" i="1"/>
  <c r="ETA57" i="1"/>
  <c r="ESZ57" i="1"/>
  <c r="ESY57" i="1"/>
  <c r="ESX57" i="1"/>
  <c r="ESW57" i="1"/>
  <c r="ESV57" i="1"/>
  <c r="ESU57" i="1"/>
  <c r="EST57" i="1"/>
  <c r="ESS57" i="1"/>
  <c r="ESR57" i="1"/>
  <c r="ESQ57" i="1"/>
  <c r="ESP57" i="1"/>
  <c r="ESO57" i="1"/>
  <c r="ESN57" i="1"/>
  <c r="ESM57" i="1"/>
  <c r="ESL57" i="1"/>
  <c r="ESK57" i="1"/>
  <c r="ESJ57" i="1"/>
  <c r="ESI57" i="1"/>
  <c r="ESH57" i="1"/>
  <c r="ESG57" i="1"/>
  <c r="ESF57" i="1"/>
  <c r="ESE57" i="1"/>
  <c r="ESD57" i="1"/>
  <c r="ESC57" i="1"/>
  <c r="ESB57" i="1"/>
  <c r="ESA57" i="1"/>
  <c r="ERZ57" i="1"/>
  <c r="ERY57" i="1"/>
  <c r="ERX57" i="1"/>
  <c r="ERW57" i="1"/>
  <c r="ERV57" i="1"/>
  <c r="ERU57" i="1"/>
  <c r="ERT57" i="1"/>
  <c r="ERS57" i="1"/>
  <c r="ERR57" i="1"/>
  <c r="ERQ57" i="1"/>
  <c r="ERP57" i="1"/>
  <c r="ERO57" i="1"/>
  <c r="ERN57" i="1"/>
  <c r="ERM57" i="1"/>
  <c r="ERL57" i="1"/>
  <c r="ERK57" i="1"/>
  <c r="ERJ57" i="1"/>
  <c r="ERI57" i="1"/>
  <c r="ERH57" i="1"/>
  <c r="ERG57" i="1"/>
  <c r="ERF57" i="1"/>
  <c r="ERE57" i="1"/>
  <c r="ERD57" i="1"/>
  <c r="ERC57" i="1"/>
  <c r="ERB57" i="1"/>
  <c r="ERA57" i="1"/>
  <c r="EQZ57" i="1"/>
  <c r="EQY57" i="1"/>
  <c r="EQX57" i="1"/>
  <c r="EQW57" i="1"/>
  <c r="EQV57" i="1"/>
  <c r="EQU57" i="1"/>
  <c r="EQT57" i="1"/>
  <c r="EQS57" i="1"/>
  <c r="EQR57" i="1"/>
  <c r="EQQ57" i="1"/>
  <c r="EQP57" i="1"/>
  <c r="EQO57" i="1"/>
  <c r="EQN57" i="1"/>
  <c r="EQM57" i="1"/>
  <c r="EQL57" i="1"/>
  <c r="EQK57" i="1"/>
  <c r="EQJ57" i="1"/>
  <c r="EQI57" i="1"/>
  <c r="EQH57" i="1"/>
  <c r="EQG57" i="1"/>
  <c r="EQF57" i="1"/>
  <c r="EQE57" i="1"/>
  <c r="EQD57" i="1"/>
  <c r="EQC57" i="1"/>
  <c r="EQB57" i="1"/>
  <c r="EQA57" i="1"/>
  <c r="EPZ57" i="1"/>
  <c r="EPY57" i="1"/>
  <c r="EPX57" i="1"/>
  <c r="EPW57" i="1"/>
  <c r="EPV57" i="1"/>
  <c r="EPU57" i="1"/>
  <c r="EPT57" i="1"/>
  <c r="EPS57" i="1"/>
  <c r="EPR57" i="1"/>
  <c r="EPQ57" i="1"/>
  <c r="EPP57" i="1"/>
  <c r="EPO57" i="1"/>
  <c r="EPN57" i="1"/>
  <c r="EPM57" i="1"/>
  <c r="EPL57" i="1"/>
  <c r="EPK57" i="1"/>
  <c r="EPJ57" i="1"/>
  <c r="EPI57" i="1"/>
  <c r="EPH57" i="1"/>
  <c r="EPG57" i="1"/>
  <c r="EPF57" i="1"/>
  <c r="EPE57" i="1"/>
  <c r="EPD57" i="1"/>
  <c r="EPC57" i="1"/>
  <c r="EPB57" i="1"/>
  <c r="EPA57" i="1"/>
  <c r="EOZ57" i="1"/>
  <c r="EOY57" i="1"/>
  <c r="EOX57" i="1"/>
  <c r="EOW57" i="1"/>
  <c r="EOV57" i="1"/>
  <c r="EOU57" i="1"/>
  <c r="EOT57" i="1"/>
  <c r="EOS57" i="1"/>
  <c r="EOR57" i="1"/>
  <c r="EOQ57" i="1"/>
  <c r="EOP57" i="1"/>
  <c r="EOO57" i="1"/>
  <c r="EON57" i="1"/>
  <c r="EOM57" i="1"/>
  <c r="EOL57" i="1"/>
  <c r="EOK57" i="1"/>
  <c r="EOJ57" i="1"/>
  <c r="EOI57" i="1"/>
  <c r="EOH57" i="1"/>
  <c r="EOG57" i="1"/>
  <c r="EOF57" i="1"/>
  <c r="EOE57" i="1"/>
  <c r="EOD57" i="1"/>
  <c r="EOC57" i="1"/>
  <c r="EOB57" i="1"/>
  <c r="EOA57" i="1"/>
  <c r="ENZ57" i="1"/>
  <c r="ENY57" i="1"/>
  <c r="ENX57" i="1"/>
  <c r="ENW57" i="1"/>
  <c r="ENV57" i="1"/>
  <c r="ENU57" i="1"/>
  <c r="ENT57" i="1"/>
  <c r="ENS57" i="1"/>
  <c r="ENR57" i="1"/>
  <c r="ENQ57" i="1"/>
  <c r="ENP57" i="1"/>
  <c r="ENO57" i="1"/>
  <c r="ENN57" i="1"/>
  <c r="ENM57" i="1"/>
  <c r="ENL57" i="1"/>
  <c r="ENK57" i="1"/>
  <c r="ENJ57" i="1"/>
  <c r="ENI57" i="1"/>
  <c r="ENH57" i="1"/>
  <c r="ENG57" i="1"/>
  <c r="ENF57" i="1"/>
  <c r="ENE57" i="1"/>
  <c r="END57" i="1"/>
  <c r="ENC57" i="1"/>
  <c r="ENB57" i="1"/>
  <c r="ENA57" i="1"/>
  <c r="EMZ57" i="1"/>
  <c r="EMY57" i="1"/>
  <c r="EMX57" i="1"/>
  <c r="EMW57" i="1"/>
  <c r="EMV57" i="1"/>
  <c r="EMU57" i="1"/>
  <c r="EMT57" i="1"/>
  <c r="EMS57" i="1"/>
  <c r="EMR57" i="1"/>
  <c r="EMQ57" i="1"/>
  <c r="EMP57" i="1"/>
  <c r="EMO57" i="1"/>
  <c r="EMN57" i="1"/>
  <c r="EMM57" i="1"/>
  <c r="EML57" i="1"/>
  <c r="EMK57" i="1"/>
  <c r="EMJ57" i="1"/>
  <c r="EMI57" i="1"/>
  <c r="EMH57" i="1"/>
  <c r="EMG57" i="1"/>
  <c r="EMF57" i="1"/>
  <c r="EME57" i="1"/>
  <c r="EMD57" i="1"/>
  <c r="EMC57" i="1"/>
  <c r="EMB57" i="1"/>
  <c r="EMA57" i="1"/>
  <c r="ELZ57" i="1"/>
  <c r="ELY57" i="1"/>
  <c r="ELX57" i="1"/>
  <c r="ELW57" i="1"/>
  <c r="ELV57" i="1"/>
  <c r="ELU57" i="1"/>
  <c r="ELT57" i="1"/>
  <c r="ELS57" i="1"/>
  <c r="ELR57" i="1"/>
  <c r="ELQ57" i="1"/>
  <c r="ELP57" i="1"/>
  <c r="ELO57" i="1"/>
  <c r="ELN57" i="1"/>
  <c r="ELM57" i="1"/>
  <c r="ELL57" i="1"/>
  <c r="ELK57" i="1"/>
  <c r="ELJ57" i="1"/>
  <c r="ELI57" i="1"/>
  <c r="ELH57" i="1"/>
  <c r="ELG57" i="1"/>
  <c r="ELF57" i="1"/>
  <c r="ELE57" i="1"/>
  <c r="ELD57" i="1"/>
  <c r="ELC57" i="1"/>
  <c r="ELB57" i="1"/>
  <c r="ELA57" i="1"/>
  <c r="EKZ57" i="1"/>
  <c r="EKY57" i="1"/>
  <c r="EKX57" i="1"/>
  <c r="EKW57" i="1"/>
  <c r="EKV57" i="1"/>
  <c r="EKU57" i="1"/>
  <c r="EKT57" i="1"/>
  <c r="EKS57" i="1"/>
  <c r="EKR57" i="1"/>
  <c r="EKQ57" i="1"/>
  <c r="EKP57" i="1"/>
  <c r="EKO57" i="1"/>
  <c r="EKN57" i="1"/>
  <c r="EKM57" i="1"/>
  <c r="EKL57" i="1"/>
  <c r="EKK57" i="1"/>
  <c r="EKJ57" i="1"/>
  <c r="EKI57" i="1"/>
  <c r="EKH57" i="1"/>
  <c r="EKG57" i="1"/>
  <c r="EKF57" i="1"/>
  <c r="EKE57" i="1"/>
  <c r="EKD57" i="1"/>
  <c r="EKC57" i="1"/>
  <c r="EKB57" i="1"/>
  <c r="EKA57" i="1"/>
  <c r="EJZ57" i="1"/>
  <c r="EJY57" i="1"/>
  <c r="EJX57" i="1"/>
  <c r="EJW57" i="1"/>
  <c r="EJV57" i="1"/>
  <c r="EJU57" i="1"/>
  <c r="EJT57" i="1"/>
  <c r="EJS57" i="1"/>
  <c r="EJR57" i="1"/>
  <c r="EJQ57" i="1"/>
  <c r="EJP57" i="1"/>
  <c r="EJO57" i="1"/>
  <c r="EJN57" i="1"/>
  <c r="EJM57" i="1"/>
  <c r="EJL57" i="1"/>
  <c r="EJK57" i="1"/>
  <c r="EJJ57" i="1"/>
  <c r="EJI57" i="1"/>
  <c r="EJH57" i="1"/>
  <c r="EJG57" i="1"/>
  <c r="EJF57" i="1"/>
  <c r="EJE57" i="1"/>
  <c r="EJD57" i="1"/>
  <c r="EJC57" i="1"/>
  <c r="EJB57" i="1"/>
  <c r="EJA57" i="1"/>
  <c r="EIZ57" i="1"/>
  <c r="EIY57" i="1"/>
  <c r="EIX57" i="1"/>
  <c r="EIW57" i="1"/>
  <c r="EIV57" i="1"/>
  <c r="EIU57" i="1"/>
  <c r="EIT57" i="1"/>
  <c r="EIS57" i="1"/>
  <c r="EIR57" i="1"/>
  <c r="EIQ57" i="1"/>
  <c r="EIP57" i="1"/>
  <c r="EIO57" i="1"/>
  <c r="EIN57" i="1"/>
  <c r="EIM57" i="1"/>
  <c r="EIL57" i="1"/>
  <c r="EIK57" i="1"/>
  <c r="EIJ57" i="1"/>
  <c r="EII57" i="1"/>
  <c r="EIH57" i="1"/>
  <c r="EIG57" i="1"/>
  <c r="EIF57" i="1"/>
  <c r="EIE57" i="1"/>
  <c r="EID57" i="1"/>
  <c r="EIC57" i="1"/>
  <c r="EIB57" i="1"/>
  <c r="EIA57" i="1"/>
  <c r="EHZ57" i="1"/>
  <c r="EHY57" i="1"/>
  <c r="EHX57" i="1"/>
  <c r="EHW57" i="1"/>
  <c r="EHV57" i="1"/>
  <c r="EHU57" i="1"/>
  <c r="EHT57" i="1"/>
  <c r="EHS57" i="1"/>
  <c r="EHR57" i="1"/>
  <c r="EHQ57" i="1"/>
  <c r="EHP57" i="1"/>
  <c r="EHO57" i="1"/>
  <c r="EHN57" i="1"/>
  <c r="EHM57" i="1"/>
  <c r="EHL57" i="1"/>
  <c r="EHK57" i="1"/>
  <c r="EHJ57" i="1"/>
  <c r="EHI57" i="1"/>
  <c r="EHH57" i="1"/>
  <c r="EHG57" i="1"/>
  <c r="EHF57" i="1"/>
  <c r="EHE57" i="1"/>
  <c r="EHD57" i="1"/>
  <c r="EHC57" i="1"/>
  <c r="EHB57" i="1"/>
  <c r="EHA57" i="1"/>
  <c r="EGZ57" i="1"/>
  <c r="EGY57" i="1"/>
  <c r="EGX57" i="1"/>
  <c r="EGW57" i="1"/>
  <c r="EGV57" i="1"/>
  <c r="EGU57" i="1"/>
  <c r="EGT57" i="1"/>
  <c r="EGS57" i="1"/>
  <c r="EGR57" i="1"/>
  <c r="EGQ57" i="1"/>
  <c r="EGP57" i="1"/>
  <c r="EGO57" i="1"/>
  <c r="EGN57" i="1"/>
  <c r="EGM57" i="1"/>
  <c r="EGL57" i="1"/>
  <c r="EGK57" i="1"/>
  <c r="EGJ57" i="1"/>
  <c r="EGI57" i="1"/>
  <c r="EGH57" i="1"/>
  <c r="EGG57" i="1"/>
  <c r="EGF57" i="1"/>
  <c r="EGE57" i="1"/>
  <c r="EGD57" i="1"/>
  <c r="EGC57" i="1"/>
  <c r="EGB57" i="1"/>
  <c r="EGA57" i="1"/>
  <c r="EFZ57" i="1"/>
  <c r="EFY57" i="1"/>
  <c r="EFX57" i="1"/>
  <c r="EFW57" i="1"/>
  <c r="EFV57" i="1"/>
  <c r="EFU57" i="1"/>
  <c r="EFT57" i="1"/>
  <c r="EFS57" i="1"/>
  <c r="EFR57" i="1"/>
  <c r="EFQ57" i="1"/>
  <c r="EFP57" i="1"/>
  <c r="EFO57" i="1"/>
  <c r="EFN57" i="1"/>
  <c r="EFM57" i="1"/>
  <c r="EFL57" i="1"/>
  <c r="EFK57" i="1"/>
  <c r="EFJ57" i="1"/>
  <c r="EFI57" i="1"/>
  <c r="EFH57" i="1"/>
  <c r="EFG57" i="1"/>
  <c r="EFF57" i="1"/>
  <c r="EFE57" i="1"/>
  <c r="EFD57" i="1"/>
  <c r="EFC57" i="1"/>
  <c r="EFB57" i="1"/>
  <c r="EFA57" i="1"/>
  <c r="EEZ57" i="1"/>
  <c r="EEY57" i="1"/>
  <c r="EEX57" i="1"/>
  <c r="EEW57" i="1"/>
  <c r="EEV57" i="1"/>
  <c r="EEU57" i="1"/>
  <c r="EET57" i="1"/>
  <c r="EES57" i="1"/>
  <c r="EER57" i="1"/>
  <c r="EEQ57" i="1"/>
  <c r="EEP57" i="1"/>
  <c r="EEO57" i="1"/>
  <c r="EEN57" i="1"/>
  <c r="EEM57" i="1"/>
  <c r="EEL57" i="1"/>
  <c r="EEK57" i="1"/>
  <c r="EEJ57" i="1"/>
  <c r="EEI57" i="1"/>
  <c r="EEH57" i="1"/>
  <c r="EEG57" i="1"/>
  <c r="EEF57" i="1"/>
  <c r="EEE57" i="1"/>
  <c r="EED57" i="1"/>
  <c r="EEC57" i="1"/>
  <c r="EEB57" i="1"/>
  <c r="EEA57" i="1"/>
  <c r="EDZ57" i="1"/>
  <c r="EDY57" i="1"/>
  <c r="EDX57" i="1"/>
  <c r="EDW57" i="1"/>
  <c r="EDV57" i="1"/>
  <c r="EDU57" i="1"/>
  <c r="EDT57" i="1"/>
  <c r="EDS57" i="1"/>
  <c r="EDR57" i="1"/>
  <c r="EDQ57" i="1"/>
  <c r="EDP57" i="1"/>
  <c r="EDO57" i="1"/>
  <c r="EDN57" i="1"/>
  <c r="EDM57" i="1"/>
  <c r="EDL57" i="1"/>
  <c r="EDK57" i="1"/>
  <c r="EDJ57" i="1"/>
  <c r="EDI57" i="1"/>
  <c r="EDH57" i="1"/>
  <c r="EDG57" i="1"/>
  <c r="EDF57" i="1"/>
  <c r="EDE57" i="1"/>
  <c r="EDD57" i="1"/>
  <c r="EDC57" i="1"/>
  <c r="EDB57" i="1"/>
  <c r="EDA57" i="1"/>
  <c r="ECZ57" i="1"/>
  <c r="ECY57" i="1"/>
  <c r="ECX57" i="1"/>
  <c r="ECW57" i="1"/>
  <c r="ECV57" i="1"/>
  <c r="ECU57" i="1"/>
  <c r="ECT57" i="1"/>
  <c r="ECS57" i="1"/>
  <c r="ECR57" i="1"/>
  <c r="ECQ57" i="1"/>
  <c r="ECP57" i="1"/>
  <c r="ECO57" i="1"/>
  <c r="ECN57" i="1"/>
  <c r="ECM57" i="1"/>
  <c r="ECL57" i="1"/>
  <c r="ECK57" i="1"/>
  <c r="ECJ57" i="1"/>
  <c r="ECI57" i="1"/>
  <c r="ECH57" i="1"/>
  <c r="ECG57" i="1"/>
  <c r="ECF57" i="1"/>
  <c r="ECE57" i="1"/>
  <c r="ECD57" i="1"/>
  <c r="ECC57" i="1"/>
  <c r="ECB57" i="1"/>
  <c r="ECA57" i="1"/>
  <c r="EBZ57" i="1"/>
  <c r="EBY57" i="1"/>
  <c r="EBX57" i="1"/>
  <c r="EBW57" i="1"/>
  <c r="EBV57" i="1"/>
  <c r="EBU57" i="1"/>
  <c r="EBT57" i="1"/>
  <c r="EBS57" i="1"/>
  <c r="EBR57" i="1"/>
  <c r="EBQ57" i="1"/>
  <c r="EBP57" i="1"/>
  <c r="EBO57" i="1"/>
  <c r="EBN57" i="1"/>
  <c r="EBM57" i="1"/>
  <c r="EBL57" i="1"/>
  <c r="EBK57" i="1"/>
  <c r="EBJ57" i="1"/>
  <c r="EBI57" i="1"/>
  <c r="EBH57" i="1"/>
  <c r="EBG57" i="1"/>
  <c r="EBF57" i="1"/>
  <c r="EBE57" i="1"/>
  <c r="EBD57" i="1"/>
  <c r="EBC57" i="1"/>
  <c r="EBB57" i="1"/>
  <c r="EBA57" i="1"/>
  <c r="EAZ57" i="1"/>
  <c r="EAY57" i="1"/>
  <c r="EAX57" i="1"/>
  <c r="EAW57" i="1"/>
  <c r="EAV57" i="1"/>
  <c r="EAU57" i="1"/>
  <c r="EAT57" i="1"/>
  <c r="EAS57" i="1"/>
  <c r="EAR57" i="1"/>
  <c r="EAQ57" i="1"/>
  <c r="EAP57" i="1"/>
  <c r="EAO57" i="1"/>
  <c r="EAN57" i="1"/>
  <c r="EAM57" i="1"/>
  <c r="EAL57" i="1"/>
  <c r="EAK57" i="1"/>
  <c r="EAJ57" i="1"/>
  <c r="EAI57" i="1"/>
  <c r="EAH57" i="1"/>
  <c r="EAG57" i="1"/>
  <c r="EAF57" i="1"/>
  <c r="EAE57" i="1"/>
  <c r="EAD57" i="1"/>
  <c r="EAC57" i="1"/>
  <c r="EAB57" i="1"/>
  <c r="EAA57" i="1"/>
  <c r="DZZ57" i="1"/>
  <c r="DZY57" i="1"/>
  <c r="DZX57" i="1"/>
  <c r="DZW57" i="1"/>
  <c r="DZV57" i="1"/>
  <c r="DZU57" i="1"/>
  <c r="DZT57" i="1"/>
  <c r="DZS57" i="1"/>
  <c r="DZR57" i="1"/>
  <c r="DZQ57" i="1"/>
  <c r="DZP57" i="1"/>
  <c r="DZO57" i="1"/>
  <c r="DZN57" i="1"/>
  <c r="DZM57" i="1"/>
  <c r="DZL57" i="1"/>
  <c r="DZK57" i="1"/>
  <c r="DZJ57" i="1"/>
  <c r="DZI57" i="1"/>
  <c r="DZH57" i="1"/>
  <c r="DZG57" i="1"/>
  <c r="DZF57" i="1"/>
  <c r="DZE57" i="1"/>
  <c r="DZD57" i="1"/>
  <c r="DZC57" i="1"/>
  <c r="DZB57" i="1"/>
  <c r="DZA57" i="1"/>
  <c r="DYZ57" i="1"/>
  <c r="DYY57" i="1"/>
  <c r="DYX57" i="1"/>
  <c r="DYW57" i="1"/>
  <c r="DYV57" i="1"/>
  <c r="DYU57" i="1"/>
  <c r="DYT57" i="1"/>
  <c r="DYS57" i="1"/>
  <c r="DYR57" i="1"/>
  <c r="DYQ57" i="1"/>
  <c r="DYP57" i="1"/>
  <c r="DYO57" i="1"/>
  <c r="DYN57" i="1"/>
  <c r="DYM57" i="1"/>
  <c r="DYL57" i="1"/>
  <c r="DYK57" i="1"/>
  <c r="DYJ57" i="1"/>
  <c r="DYI57" i="1"/>
  <c r="DYH57" i="1"/>
  <c r="DYG57" i="1"/>
  <c r="DYF57" i="1"/>
  <c r="DYE57" i="1"/>
  <c r="DYD57" i="1"/>
  <c r="DYC57" i="1"/>
  <c r="DYB57" i="1"/>
  <c r="DYA57" i="1"/>
  <c r="DXZ57" i="1"/>
  <c r="DXY57" i="1"/>
  <c r="DXX57" i="1"/>
  <c r="DXW57" i="1"/>
  <c r="DXV57" i="1"/>
  <c r="DXU57" i="1"/>
  <c r="DXT57" i="1"/>
  <c r="DXS57" i="1"/>
  <c r="DXR57" i="1"/>
  <c r="DXQ57" i="1"/>
  <c r="DXP57" i="1"/>
  <c r="DXO57" i="1"/>
  <c r="DXN57" i="1"/>
  <c r="DXM57" i="1"/>
  <c r="DXL57" i="1"/>
  <c r="DXK57" i="1"/>
  <c r="DXJ57" i="1"/>
  <c r="DXI57" i="1"/>
  <c r="DXH57" i="1"/>
  <c r="DXG57" i="1"/>
  <c r="DXF57" i="1"/>
  <c r="DXE57" i="1"/>
  <c r="DXD57" i="1"/>
  <c r="DXC57" i="1"/>
  <c r="DXB57" i="1"/>
  <c r="DXA57" i="1"/>
  <c r="DWZ57" i="1"/>
  <c r="DWY57" i="1"/>
  <c r="DWX57" i="1"/>
  <c r="DWW57" i="1"/>
  <c r="DWV57" i="1"/>
  <c r="DWU57" i="1"/>
  <c r="DWT57" i="1"/>
  <c r="DWS57" i="1"/>
  <c r="DWR57" i="1"/>
  <c r="DWQ57" i="1"/>
  <c r="DWP57" i="1"/>
  <c r="DWO57" i="1"/>
  <c r="DWN57" i="1"/>
  <c r="DWM57" i="1"/>
  <c r="DWL57" i="1"/>
  <c r="DWK57" i="1"/>
  <c r="DWJ57" i="1"/>
  <c r="DWI57" i="1"/>
  <c r="DWH57" i="1"/>
  <c r="DWG57" i="1"/>
  <c r="DWF57" i="1"/>
  <c r="DWE57" i="1"/>
  <c r="DWD57" i="1"/>
  <c r="DWC57" i="1"/>
  <c r="DWB57" i="1"/>
  <c r="DWA57" i="1"/>
  <c r="DVZ57" i="1"/>
  <c r="DVY57" i="1"/>
  <c r="DVX57" i="1"/>
  <c r="DVW57" i="1"/>
  <c r="DVV57" i="1"/>
  <c r="DVU57" i="1"/>
  <c r="DVT57" i="1"/>
  <c r="DVS57" i="1"/>
  <c r="DVR57" i="1"/>
  <c r="DVQ57" i="1"/>
  <c r="DVP57" i="1"/>
  <c r="DVO57" i="1"/>
  <c r="DVN57" i="1"/>
  <c r="DVM57" i="1"/>
  <c r="DVL57" i="1"/>
  <c r="DVK57" i="1"/>
  <c r="DVJ57" i="1"/>
  <c r="DVI57" i="1"/>
  <c r="DVH57" i="1"/>
  <c r="DVG57" i="1"/>
  <c r="DVF57" i="1"/>
  <c r="DVE57" i="1"/>
  <c r="DVD57" i="1"/>
  <c r="DVC57" i="1"/>
  <c r="DVB57" i="1"/>
  <c r="DVA57" i="1"/>
  <c r="DUZ57" i="1"/>
  <c r="DUY57" i="1"/>
  <c r="DUX57" i="1"/>
  <c r="DUW57" i="1"/>
  <c r="DUV57" i="1"/>
  <c r="DUU57" i="1"/>
  <c r="DUT57" i="1"/>
  <c r="DUS57" i="1"/>
  <c r="DUR57" i="1"/>
  <c r="DUQ57" i="1"/>
  <c r="DUP57" i="1"/>
  <c r="DUO57" i="1"/>
  <c r="DUN57" i="1"/>
  <c r="DUM57" i="1"/>
  <c r="DUL57" i="1"/>
  <c r="DUK57" i="1"/>
  <c r="DUJ57" i="1"/>
  <c r="DUI57" i="1"/>
  <c r="DUH57" i="1"/>
  <c r="DUG57" i="1"/>
  <c r="DUF57" i="1"/>
  <c r="DUE57" i="1"/>
  <c r="DUD57" i="1"/>
  <c r="DUC57" i="1"/>
  <c r="DUB57" i="1"/>
  <c r="DUA57" i="1"/>
  <c r="DTZ57" i="1"/>
  <c r="DTY57" i="1"/>
  <c r="DTX57" i="1"/>
  <c r="DTW57" i="1"/>
  <c r="DTV57" i="1"/>
  <c r="DTU57" i="1"/>
  <c r="DTT57" i="1"/>
  <c r="DTS57" i="1"/>
  <c r="DTR57" i="1"/>
  <c r="DTQ57" i="1"/>
  <c r="DTP57" i="1"/>
  <c r="DTO57" i="1"/>
  <c r="DTN57" i="1"/>
  <c r="DTM57" i="1"/>
  <c r="DTL57" i="1"/>
  <c r="DTK57" i="1"/>
  <c r="DTJ57" i="1"/>
  <c r="DTI57" i="1"/>
  <c r="DTH57" i="1"/>
  <c r="DTG57" i="1"/>
  <c r="DTF57" i="1"/>
  <c r="DTE57" i="1"/>
  <c r="DTD57" i="1"/>
  <c r="DTC57" i="1"/>
  <c r="DTB57" i="1"/>
  <c r="DTA57" i="1"/>
  <c r="DSZ57" i="1"/>
  <c r="DSY57" i="1"/>
  <c r="DSX57" i="1"/>
  <c r="DSW57" i="1"/>
  <c r="DSV57" i="1"/>
  <c r="DSU57" i="1"/>
  <c r="DST57" i="1"/>
  <c r="DSS57" i="1"/>
  <c r="DSR57" i="1"/>
  <c r="DSQ57" i="1"/>
  <c r="DSP57" i="1"/>
  <c r="DSO57" i="1"/>
  <c r="DSN57" i="1"/>
  <c r="DSM57" i="1"/>
  <c r="DSL57" i="1"/>
  <c r="DSK57" i="1"/>
  <c r="DSJ57" i="1"/>
  <c r="DSI57" i="1"/>
  <c r="DSH57" i="1"/>
  <c r="DSG57" i="1"/>
  <c r="DSF57" i="1"/>
  <c r="DSE57" i="1"/>
  <c r="DSD57" i="1"/>
  <c r="DSC57" i="1"/>
  <c r="DSB57" i="1"/>
  <c r="DSA57" i="1"/>
  <c r="DRZ57" i="1"/>
  <c r="DRY57" i="1"/>
  <c r="DRX57" i="1"/>
  <c r="DRW57" i="1"/>
  <c r="DRV57" i="1"/>
  <c r="DRU57" i="1"/>
  <c r="DRT57" i="1"/>
  <c r="DRS57" i="1"/>
  <c r="DRR57" i="1"/>
  <c r="DRQ57" i="1"/>
  <c r="DRP57" i="1"/>
  <c r="DRO57" i="1"/>
  <c r="DRN57" i="1"/>
  <c r="DRM57" i="1"/>
  <c r="DRL57" i="1"/>
  <c r="DRK57" i="1"/>
  <c r="DRJ57" i="1"/>
  <c r="DRI57" i="1"/>
  <c r="DRH57" i="1"/>
  <c r="DRG57" i="1"/>
  <c r="DRF57" i="1"/>
  <c r="DRE57" i="1"/>
  <c r="DRD57" i="1"/>
  <c r="DRC57" i="1"/>
  <c r="DRB57" i="1"/>
  <c r="DRA57" i="1"/>
  <c r="DQZ57" i="1"/>
  <c r="DQY57" i="1"/>
  <c r="DQX57" i="1"/>
  <c r="DQW57" i="1"/>
  <c r="DQV57" i="1"/>
  <c r="DQU57" i="1"/>
  <c r="DQT57" i="1"/>
  <c r="DQS57" i="1"/>
  <c r="DQR57" i="1"/>
  <c r="DQQ57" i="1"/>
  <c r="DQP57" i="1"/>
  <c r="DQO57" i="1"/>
  <c r="DQN57" i="1"/>
  <c r="DQM57" i="1"/>
  <c r="DQL57" i="1"/>
  <c r="DQK57" i="1"/>
  <c r="DQJ57" i="1"/>
  <c r="DQI57" i="1"/>
  <c r="DQH57" i="1"/>
  <c r="DQG57" i="1"/>
  <c r="DQF57" i="1"/>
  <c r="DQE57" i="1"/>
  <c r="DQD57" i="1"/>
  <c r="DQC57" i="1"/>
  <c r="DQB57" i="1"/>
  <c r="DQA57" i="1"/>
  <c r="DPZ57" i="1"/>
  <c r="DPY57" i="1"/>
  <c r="DPX57" i="1"/>
  <c r="DPW57" i="1"/>
  <c r="DPV57" i="1"/>
  <c r="DPU57" i="1"/>
  <c r="DPT57" i="1"/>
  <c r="DPS57" i="1"/>
  <c r="DPR57" i="1"/>
  <c r="DPQ57" i="1"/>
  <c r="DPP57" i="1"/>
  <c r="DPO57" i="1"/>
  <c r="DPN57" i="1"/>
  <c r="DPM57" i="1"/>
  <c r="DPL57" i="1"/>
  <c r="DPK57" i="1"/>
  <c r="DPJ57" i="1"/>
  <c r="DPI57" i="1"/>
  <c r="DPH57" i="1"/>
  <c r="DPG57" i="1"/>
  <c r="DPF57" i="1"/>
  <c r="DPE57" i="1"/>
  <c r="DPD57" i="1"/>
  <c r="DPC57" i="1"/>
  <c r="DPB57" i="1"/>
  <c r="DPA57" i="1"/>
  <c r="DOZ57" i="1"/>
  <c r="DOY57" i="1"/>
  <c r="DOX57" i="1"/>
  <c r="DOW57" i="1"/>
  <c r="DOV57" i="1"/>
  <c r="DOU57" i="1"/>
  <c r="DOT57" i="1"/>
  <c r="DOS57" i="1"/>
  <c r="DOR57" i="1"/>
  <c r="DOQ57" i="1"/>
  <c r="DOP57" i="1"/>
  <c r="DOO57" i="1"/>
  <c r="DON57" i="1"/>
  <c r="DOM57" i="1"/>
  <c r="DOL57" i="1"/>
  <c r="DOK57" i="1"/>
  <c r="DOJ57" i="1"/>
  <c r="DOI57" i="1"/>
  <c r="DOH57" i="1"/>
  <c r="DOG57" i="1"/>
  <c r="DOF57" i="1"/>
  <c r="DOE57" i="1"/>
  <c r="DOD57" i="1"/>
  <c r="DOC57" i="1"/>
  <c r="DOB57" i="1"/>
  <c r="DOA57" i="1"/>
  <c r="DNZ57" i="1"/>
  <c r="DNY57" i="1"/>
  <c r="DNX57" i="1"/>
  <c r="DNW57" i="1"/>
  <c r="DNV57" i="1"/>
  <c r="DNU57" i="1"/>
  <c r="DNT57" i="1"/>
  <c r="DNS57" i="1"/>
  <c r="DNR57" i="1"/>
  <c r="DNQ57" i="1"/>
  <c r="DNP57" i="1"/>
  <c r="DNO57" i="1"/>
  <c r="DNN57" i="1"/>
  <c r="DNM57" i="1"/>
  <c r="DNL57" i="1"/>
  <c r="DNK57" i="1"/>
  <c r="DNJ57" i="1"/>
  <c r="DNI57" i="1"/>
  <c r="DNH57" i="1"/>
  <c r="DNG57" i="1"/>
  <c r="DNF57" i="1"/>
  <c r="DNE57" i="1"/>
  <c r="DND57" i="1"/>
  <c r="DNC57" i="1"/>
  <c r="DNB57" i="1"/>
  <c r="DNA57" i="1"/>
  <c r="DMZ57" i="1"/>
  <c r="DMY57" i="1"/>
  <c r="DMX57" i="1"/>
  <c r="DMW57" i="1"/>
  <c r="DMV57" i="1"/>
  <c r="DMU57" i="1"/>
  <c r="DMT57" i="1"/>
  <c r="DMS57" i="1"/>
  <c r="DMR57" i="1"/>
  <c r="DMQ57" i="1"/>
  <c r="DMP57" i="1"/>
  <c r="DMO57" i="1"/>
  <c r="DMN57" i="1"/>
  <c r="DMM57" i="1"/>
  <c r="DML57" i="1"/>
  <c r="DMK57" i="1"/>
  <c r="DMJ57" i="1"/>
  <c r="DMI57" i="1"/>
  <c r="DMH57" i="1"/>
  <c r="DMG57" i="1"/>
  <c r="DMF57" i="1"/>
  <c r="DME57" i="1"/>
  <c r="DMD57" i="1"/>
  <c r="DMC57" i="1"/>
  <c r="DMB57" i="1"/>
  <c r="DMA57" i="1"/>
  <c r="DLZ57" i="1"/>
  <c r="DLY57" i="1"/>
  <c r="DLX57" i="1"/>
  <c r="DLW57" i="1"/>
  <c r="DLV57" i="1"/>
  <c r="DLU57" i="1"/>
  <c r="DLT57" i="1"/>
  <c r="DLS57" i="1"/>
  <c r="DLR57" i="1"/>
  <c r="DLQ57" i="1"/>
  <c r="DLP57" i="1"/>
  <c r="DLO57" i="1"/>
  <c r="DLN57" i="1"/>
  <c r="DLM57" i="1"/>
  <c r="DLL57" i="1"/>
  <c r="DLK57" i="1"/>
  <c r="DLJ57" i="1"/>
  <c r="DLI57" i="1"/>
  <c r="DLH57" i="1"/>
  <c r="DLG57" i="1"/>
  <c r="DLF57" i="1"/>
  <c r="DLE57" i="1"/>
  <c r="DLD57" i="1"/>
  <c r="DLC57" i="1"/>
  <c r="DLB57" i="1"/>
  <c r="DLA57" i="1"/>
  <c r="DKZ57" i="1"/>
  <c r="DKY57" i="1"/>
  <c r="DKX57" i="1"/>
  <c r="DKW57" i="1"/>
  <c r="DKV57" i="1"/>
  <c r="DKU57" i="1"/>
  <c r="DKT57" i="1"/>
  <c r="DKS57" i="1"/>
  <c r="DKR57" i="1"/>
  <c r="DKQ57" i="1"/>
  <c r="DKP57" i="1"/>
  <c r="DKO57" i="1"/>
  <c r="DKN57" i="1"/>
  <c r="DKM57" i="1"/>
  <c r="DKL57" i="1"/>
  <c r="DKK57" i="1"/>
  <c r="DKJ57" i="1"/>
  <c r="DKI57" i="1"/>
  <c r="DKH57" i="1"/>
  <c r="DKG57" i="1"/>
  <c r="DKF57" i="1"/>
  <c r="DKE57" i="1"/>
  <c r="DKD57" i="1"/>
  <c r="DKC57" i="1"/>
  <c r="DKB57" i="1"/>
  <c r="DKA57" i="1"/>
  <c r="DJZ57" i="1"/>
  <c r="DJY57" i="1"/>
  <c r="DJX57" i="1"/>
  <c r="DJW57" i="1"/>
  <c r="DJV57" i="1"/>
  <c r="DJU57" i="1"/>
  <c r="DJT57" i="1"/>
  <c r="DJS57" i="1"/>
  <c r="DJR57" i="1"/>
  <c r="DJQ57" i="1"/>
  <c r="DJP57" i="1"/>
  <c r="DJO57" i="1"/>
  <c r="DJN57" i="1"/>
  <c r="DJM57" i="1"/>
  <c r="DJL57" i="1"/>
  <c r="DJK57" i="1"/>
  <c r="DJJ57" i="1"/>
  <c r="DJI57" i="1"/>
  <c r="DJH57" i="1"/>
  <c r="DJG57" i="1"/>
  <c r="DJF57" i="1"/>
  <c r="DJE57" i="1"/>
  <c r="DJD57" i="1"/>
  <c r="DJC57" i="1"/>
  <c r="DJB57" i="1"/>
  <c r="DJA57" i="1"/>
  <c r="DIZ57" i="1"/>
  <c r="DIY57" i="1"/>
  <c r="DIX57" i="1"/>
  <c r="DIW57" i="1"/>
  <c r="DIV57" i="1"/>
  <c r="DIU57" i="1"/>
  <c r="DIT57" i="1"/>
  <c r="DIS57" i="1"/>
  <c r="DIR57" i="1"/>
  <c r="DIQ57" i="1"/>
  <c r="DIP57" i="1"/>
  <c r="DIO57" i="1"/>
  <c r="DIN57" i="1"/>
  <c r="DIM57" i="1"/>
  <c r="DIL57" i="1"/>
  <c r="DIK57" i="1"/>
  <c r="DIJ57" i="1"/>
  <c r="DII57" i="1"/>
  <c r="DIH57" i="1"/>
  <c r="DIG57" i="1"/>
  <c r="DIF57" i="1"/>
  <c r="DIE57" i="1"/>
  <c r="DID57" i="1"/>
  <c r="DIC57" i="1"/>
  <c r="DIB57" i="1"/>
  <c r="DIA57" i="1"/>
  <c r="DHZ57" i="1"/>
  <c r="DHY57" i="1"/>
  <c r="DHX57" i="1"/>
  <c r="DHW57" i="1"/>
  <c r="DHV57" i="1"/>
  <c r="DHU57" i="1"/>
  <c r="DHT57" i="1"/>
  <c r="DHS57" i="1"/>
  <c r="DHR57" i="1"/>
  <c r="DHQ57" i="1"/>
  <c r="DHP57" i="1"/>
  <c r="DHO57" i="1"/>
  <c r="DHN57" i="1"/>
  <c r="DHM57" i="1"/>
  <c r="DHL57" i="1"/>
  <c r="DHK57" i="1"/>
  <c r="DHJ57" i="1"/>
  <c r="DHI57" i="1"/>
  <c r="DHH57" i="1"/>
  <c r="DHG57" i="1"/>
  <c r="DHF57" i="1"/>
  <c r="DHE57" i="1"/>
  <c r="DHD57" i="1"/>
  <c r="DHC57" i="1"/>
  <c r="DHB57" i="1"/>
  <c r="DHA57" i="1"/>
  <c r="DGZ57" i="1"/>
  <c r="DGY57" i="1"/>
  <c r="DGX57" i="1"/>
  <c r="DGW57" i="1"/>
  <c r="DGV57" i="1"/>
  <c r="DGU57" i="1"/>
  <c r="DGT57" i="1"/>
  <c r="DGS57" i="1"/>
  <c r="DGR57" i="1"/>
  <c r="DGQ57" i="1"/>
  <c r="DGP57" i="1"/>
  <c r="DGO57" i="1"/>
  <c r="DGN57" i="1"/>
  <c r="DGM57" i="1"/>
  <c r="DGL57" i="1"/>
  <c r="DGK57" i="1"/>
  <c r="DGJ57" i="1"/>
  <c r="DGI57" i="1"/>
  <c r="DGH57" i="1"/>
  <c r="DGG57" i="1"/>
  <c r="DGF57" i="1"/>
  <c r="DGE57" i="1"/>
  <c r="DGD57" i="1"/>
  <c r="DGC57" i="1"/>
  <c r="DGB57" i="1"/>
  <c r="DGA57" i="1"/>
  <c r="DFZ57" i="1"/>
  <c r="DFY57" i="1"/>
  <c r="DFX57" i="1"/>
  <c r="DFW57" i="1"/>
  <c r="DFV57" i="1"/>
  <c r="DFU57" i="1"/>
  <c r="DFT57" i="1"/>
  <c r="DFS57" i="1"/>
  <c r="DFR57" i="1"/>
  <c r="DFQ57" i="1"/>
  <c r="DFP57" i="1"/>
  <c r="DFO57" i="1"/>
  <c r="DFN57" i="1"/>
  <c r="DFM57" i="1"/>
  <c r="DFL57" i="1"/>
  <c r="DFK57" i="1"/>
  <c r="DFJ57" i="1"/>
  <c r="DFI57" i="1"/>
  <c r="DFH57" i="1"/>
  <c r="DFG57" i="1"/>
  <c r="DFF57" i="1"/>
  <c r="DFE57" i="1"/>
  <c r="DFD57" i="1"/>
  <c r="DFC57" i="1"/>
  <c r="DFB57" i="1"/>
  <c r="DFA57" i="1"/>
  <c r="DEZ57" i="1"/>
  <c r="DEY57" i="1"/>
  <c r="DEX57" i="1"/>
  <c r="DEW57" i="1"/>
  <c r="DEV57" i="1"/>
  <c r="DEU57" i="1"/>
  <c r="DET57" i="1"/>
  <c r="DES57" i="1"/>
  <c r="DER57" i="1"/>
  <c r="DEQ57" i="1"/>
  <c r="DEP57" i="1"/>
  <c r="DEO57" i="1"/>
  <c r="DEN57" i="1"/>
  <c r="DEM57" i="1"/>
  <c r="DEL57" i="1"/>
  <c r="DEK57" i="1"/>
  <c r="DEJ57" i="1"/>
  <c r="DEI57" i="1"/>
  <c r="DEH57" i="1"/>
  <c r="DEG57" i="1"/>
  <c r="DEF57" i="1"/>
  <c r="DEE57" i="1"/>
  <c r="DED57" i="1"/>
  <c r="DEC57" i="1"/>
  <c r="DEB57" i="1"/>
  <c r="DEA57" i="1"/>
  <c r="DDZ57" i="1"/>
  <c r="DDY57" i="1"/>
  <c r="DDX57" i="1"/>
  <c r="DDW57" i="1"/>
  <c r="DDV57" i="1"/>
  <c r="DDU57" i="1"/>
  <c r="DDT57" i="1"/>
  <c r="DDS57" i="1"/>
  <c r="DDR57" i="1"/>
  <c r="DDQ57" i="1"/>
  <c r="DDP57" i="1"/>
  <c r="DDO57" i="1"/>
  <c r="DDN57" i="1"/>
  <c r="DDM57" i="1"/>
  <c r="DDL57" i="1"/>
  <c r="DDK57" i="1"/>
  <c r="DDJ57" i="1"/>
  <c r="DDI57" i="1"/>
  <c r="DDH57" i="1"/>
  <c r="DDG57" i="1"/>
  <c r="DDF57" i="1"/>
  <c r="DDE57" i="1"/>
  <c r="DDD57" i="1"/>
  <c r="DDC57" i="1"/>
  <c r="DDB57" i="1"/>
  <c r="DDA57" i="1"/>
  <c r="DCZ57" i="1"/>
  <c r="DCY57" i="1"/>
  <c r="DCX57" i="1"/>
  <c r="DCW57" i="1"/>
  <c r="DCV57" i="1"/>
  <c r="DCU57" i="1"/>
  <c r="DCT57" i="1"/>
  <c r="DCS57" i="1"/>
  <c r="DCR57" i="1"/>
  <c r="DCQ57" i="1"/>
  <c r="DCP57" i="1"/>
  <c r="DCO57" i="1"/>
  <c r="DCN57" i="1"/>
  <c r="DCM57" i="1"/>
  <c r="DCL57" i="1"/>
  <c r="DCK57" i="1"/>
  <c r="DCJ57" i="1"/>
  <c r="DCI57" i="1"/>
  <c r="DCH57" i="1"/>
  <c r="DCG57" i="1"/>
  <c r="DCF57" i="1"/>
  <c r="DCE57" i="1"/>
  <c r="DCD57" i="1"/>
  <c r="DCC57" i="1"/>
  <c r="DCB57" i="1"/>
  <c r="DCA57" i="1"/>
  <c r="DBZ57" i="1"/>
  <c r="DBY57" i="1"/>
  <c r="DBX57" i="1"/>
  <c r="DBW57" i="1"/>
  <c r="DBV57" i="1"/>
  <c r="DBU57" i="1"/>
  <c r="DBT57" i="1"/>
  <c r="DBS57" i="1"/>
  <c r="DBR57" i="1"/>
  <c r="DBQ57" i="1"/>
  <c r="DBP57" i="1"/>
  <c r="DBO57" i="1"/>
  <c r="DBN57" i="1"/>
  <c r="DBM57" i="1"/>
  <c r="DBL57" i="1"/>
  <c r="DBK57" i="1"/>
  <c r="DBJ57" i="1"/>
  <c r="DBI57" i="1"/>
  <c r="DBH57" i="1"/>
  <c r="DBG57" i="1"/>
  <c r="DBF57" i="1"/>
  <c r="DBE57" i="1"/>
  <c r="DBD57" i="1"/>
  <c r="DBC57" i="1"/>
  <c r="DBB57" i="1"/>
  <c r="DBA57" i="1"/>
  <c r="DAZ57" i="1"/>
  <c r="DAY57" i="1"/>
  <c r="DAX57" i="1"/>
  <c r="DAW57" i="1"/>
  <c r="DAV57" i="1"/>
  <c r="DAU57" i="1"/>
  <c r="DAT57" i="1"/>
  <c r="DAS57" i="1"/>
  <c r="DAR57" i="1"/>
  <c r="DAQ57" i="1"/>
  <c r="DAP57" i="1"/>
  <c r="DAO57" i="1"/>
  <c r="DAN57" i="1"/>
  <c r="DAM57" i="1"/>
  <c r="DAL57" i="1"/>
  <c r="DAK57" i="1"/>
  <c r="DAJ57" i="1"/>
  <c r="DAI57" i="1"/>
  <c r="DAH57" i="1"/>
  <c r="DAG57" i="1"/>
  <c r="DAF57" i="1"/>
  <c r="DAE57" i="1"/>
  <c r="DAD57" i="1"/>
  <c r="DAC57" i="1"/>
  <c r="DAB57" i="1"/>
  <c r="DAA57" i="1"/>
  <c r="CZZ57" i="1"/>
  <c r="CZY57" i="1"/>
  <c r="CZX57" i="1"/>
  <c r="CZW57" i="1"/>
  <c r="CZV57" i="1"/>
  <c r="CZU57" i="1"/>
  <c r="CZT57" i="1"/>
  <c r="CZS57" i="1"/>
  <c r="CZR57" i="1"/>
  <c r="CZQ57" i="1"/>
  <c r="CZP57" i="1"/>
  <c r="CZO57" i="1"/>
  <c r="CZN57" i="1"/>
  <c r="CZM57" i="1"/>
  <c r="CZL57" i="1"/>
  <c r="CZK57" i="1"/>
  <c r="CZJ57" i="1"/>
  <c r="CZI57" i="1"/>
  <c r="CZH57" i="1"/>
  <c r="CZG57" i="1"/>
  <c r="CZF57" i="1"/>
  <c r="CZE57" i="1"/>
  <c r="CZD57" i="1"/>
  <c r="CZC57" i="1"/>
  <c r="CZB57" i="1"/>
  <c r="CZA57" i="1"/>
  <c r="CYZ57" i="1"/>
  <c r="CYY57" i="1"/>
  <c r="CYX57" i="1"/>
  <c r="CYW57" i="1"/>
  <c r="CYV57" i="1"/>
  <c r="CYU57" i="1"/>
  <c r="CYT57" i="1"/>
  <c r="CYS57" i="1"/>
  <c r="CYR57" i="1"/>
  <c r="CYQ57" i="1"/>
  <c r="CYP57" i="1"/>
  <c r="CYO57" i="1"/>
  <c r="CYN57" i="1"/>
  <c r="CYM57" i="1"/>
  <c r="CYL57" i="1"/>
  <c r="CYK57" i="1"/>
  <c r="CYJ57" i="1"/>
  <c r="CYI57" i="1"/>
  <c r="CYH57" i="1"/>
  <c r="CYG57" i="1"/>
  <c r="CYF57" i="1"/>
  <c r="CYE57" i="1"/>
  <c r="CYD57" i="1"/>
  <c r="CYC57" i="1"/>
  <c r="CYB57" i="1"/>
  <c r="CYA57" i="1"/>
  <c r="CXZ57" i="1"/>
  <c r="CXY57" i="1"/>
  <c r="CXX57" i="1"/>
  <c r="CXW57" i="1"/>
  <c r="CXV57" i="1"/>
  <c r="CXU57" i="1"/>
  <c r="CXT57" i="1"/>
  <c r="CXS57" i="1"/>
  <c r="CXR57" i="1"/>
  <c r="CXQ57" i="1"/>
  <c r="CXP57" i="1"/>
  <c r="CXO57" i="1"/>
  <c r="CXN57" i="1"/>
  <c r="CXM57" i="1"/>
  <c r="CXL57" i="1"/>
  <c r="CXK57" i="1"/>
  <c r="CXJ57" i="1"/>
  <c r="CXI57" i="1"/>
  <c r="CXH57" i="1"/>
  <c r="CXG57" i="1"/>
  <c r="CXF57" i="1"/>
  <c r="CXE57" i="1"/>
  <c r="CXD57" i="1"/>
  <c r="CXC57" i="1"/>
  <c r="CXB57" i="1"/>
  <c r="CXA57" i="1"/>
  <c r="CWZ57" i="1"/>
  <c r="CWY57" i="1"/>
  <c r="CWX57" i="1"/>
  <c r="CWW57" i="1"/>
  <c r="CWV57" i="1"/>
  <c r="CWU57" i="1"/>
  <c r="CWT57" i="1"/>
  <c r="CWS57" i="1"/>
  <c r="CWR57" i="1"/>
  <c r="CWQ57" i="1"/>
  <c r="CWP57" i="1"/>
  <c r="CWO57" i="1"/>
  <c r="CWN57" i="1"/>
  <c r="CWM57" i="1"/>
  <c r="CWL57" i="1"/>
  <c r="CWK57" i="1"/>
  <c r="CWJ57" i="1"/>
  <c r="CWI57" i="1"/>
  <c r="CWH57" i="1"/>
  <c r="CWG57" i="1"/>
  <c r="CWF57" i="1"/>
  <c r="CWE57" i="1"/>
  <c r="CWD57" i="1"/>
  <c r="CWC57" i="1"/>
  <c r="CWB57" i="1"/>
  <c r="CWA57" i="1"/>
  <c r="CVZ57" i="1"/>
  <c r="CVY57" i="1"/>
  <c r="CVX57" i="1"/>
  <c r="CVW57" i="1"/>
  <c r="CVV57" i="1"/>
  <c r="CVU57" i="1"/>
  <c r="CVT57" i="1"/>
  <c r="CVS57" i="1"/>
  <c r="CVR57" i="1"/>
  <c r="CVQ57" i="1"/>
  <c r="CVP57" i="1"/>
  <c r="CVO57" i="1"/>
  <c r="CVN57" i="1"/>
  <c r="CVM57" i="1"/>
  <c r="CVL57" i="1"/>
  <c r="CVK57" i="1"/>
  <c r="CVJ57" i="1"/>
  <c r="CVI57" i="1"/>
  <c r="CVH57" i="1"/>
  <c r="CVG57" i="1"/>
  <c r="CVF57" i="1"/>
  <c r="CVE57" i="1"/>
  <c r="CVD57" i="1"/>
  <c r="CVC57" i="1"/>
  <c r="CVB57" i="1"/>
  <c r="CVA57" i="1"/>
  <c r="CUZ57" i="1"/>
  <c r="CUY57" i="1"/>
  <c r="CUX57" i="1"/>
  <c r="CUW57" i="1"/>
  <c r="CUV57" i="1"/>
  <c r="CUU57" i="1"/>
  <c r="CUT57" i="1"/>
  <c r="CUS57" i="1"/>
  <c r="CUR57" i="1"/>
  <c r="CUQ57" i="1"/>
  <c r="CUP57" i="1"/>
  <c r="CUO57" i="1"/>
  <c r="CUN57" i="1"/>
  <c r="CUM57" i="1"/>
  <c r="CUL57" i="1"/>
  <c r="CUK57" i="1"/>
  <c r="CUJ57" i="1"/>
  <c r="CUI57" i="1"/>
  <c r="CUH57" i="1"/>
  <c r="CUG57" i="1"/>
  <c r="CUF57" i="1"/>
  <c r="CUE57" i="1"/>
  <c r="CUD57" i="1"/>
  <c r="CUC57" i="1"/>
  <c r="CUB57" i="1"/>
  <c r="CUA57" i="1"/>
  <c r="CTZ57" i="1"/>
  <c r="CTY57" i="1"/>
  <c r="CTX57" i="1"/>
  <c r="CTW57" i="1"/>
  <c r="CTV57" i="1"/>
  <c r="CTU57" i="1"/>
  <c r="CTT57" i="1"/>
  <c r="CTS57" i="1"/>
  <c r="CTR57" i="1"/>
  <c r="CTQ57" i="1"/>
  <c r="CTP57" i="1"/>
  <c r="CTO57" i="1"/>
  <c r="CTN57" i="1"/>
  <c r="CTM57" i="1"/>
  <c r="CTL57" i="1"/>
  <c r="CTK57" i="1"/>
  <c r="CTJ57" i="1"/>
  <c r="CTI57" i="1"/>
  <c r="CTH57" i="1"/>
  <c r="CTG57" i="1"/>
  <c r="CTF57" i="1"/>
  <c r="CTE57" i="1"/>
  <c r="CTD57" i="1"/>
  <c r="CTC57" i="1"/>
  <c r="CTB57" i="1"/>
  <c r="CTA57" i="1"/>
  <c r="CSZ57" i="1"/>
  <c r="CSY57" i="1"/>
  <c r="CSX57" i="1"/>
  <c r="CSW57" i="1"/>
  <c r="CSV57" i="1"/>
  <c r="CSU57" i="1"/>
  <c r="CST57" i="1"/>
  <c r="CSS57" i="1"/>
  <c r="CSR57" i="1"/>
  <c r="CSQ57" i="1"/>
  <c r="CSP57" i="1"/>
  <c r="CSO57" i="1"/>
  <c r="CSN57" i="1"/>
  <c r="CSM57" i="1"/>
  <c r="CSL57" i="1"/>
  <c r="CSK57" i="1"/>
  <c r="CSJ57" i="1"/>
  <c r="CSI57" i="1"/>
  <c r="CSH57" i="1"/>
  <c r="CSG57" i="1"/>
  <c r="CSF57" i="1"/>
  <c r="CSE57" i="1"/>
  <c r="CSD57" i="1"/>
  <c r="CSC57" i="1"/>
  <c r="CSB57" i="1"/>
  <c r="CSA57" i="1"/>
  <c r="CRZ57" i="1"/>
  <c r="CRY57" i="1"/>
  <c r="CRX57" i="1"/>
  <c r="CRW57" i="1"/>
  <c r="CRV57" i="1"/>
  <c r="CRU57" i="1"/>
  <c r="CRT57" i="1"/>
  <c r="CRS57" i="1"/>
  <c r="CRR57" i="1"/>
  <c r="CRQ57" i="1"/>
  <c r="CRP57" i="1"/>
  <c r="CRO57" i="1"/>
  <c r="CRN57" i="1"/>
  <c r="CRM57" i="1"/>
  <c r="CRL57" i="1"/>
  <c r="CRK57" i="1"/>
  <c r="CRJ57" i="1"/>
  <c r="CRI57" i="1"/>
  <c r="CRH57" i="1"/>
  <c r="CRG57" i="1"/>
  <c r="CRF57" i="1"/>
  <c r="CRE57" i="1"/>
  <c r="CRD57" i="1"/>
  <c r="CRC57" i="1"/>
  <c r="CRB57" i="1"/>
  <c r="CRA57" i="1"/>
  <c r="CQZ57" i="1"/>
  <c r="CQY57" i="1"/>
  <c r="CQX57" i="1"/>
  <c r="CQW57" i="1"/>
  <c r="CQV57" i="1"/>
  <c r="CQU57" i="1"/>
  <c r="CQT57" i="1"/>
  <c r="CQS57" i="1"/>
  <c r="CQR57" i="1"/>
  <c r="CQQ57" i="1"/>
  <c r="CQP57" i="1"/>
  <c r="CQO57" i="1"/>
  <c r="CQN57" i="1"/>
  <c r="CQM57" i="1"/>
  <c r="CQL57" i="1"/>
  <c r="CQK57" i="1"/>
  <c r="CQJ57" i="1"/>
  <c r="CQI57" i="1"/>
  <c r="CQH57" i="1"/>
  <c r="CQG57" i="1"/>
  <c r="CQF57" i="1"/>
  <c r="CQE57" i="1"/>
  <c r="CQD57" i="1"/>
  <c r="CQC57" i="1"/>
  <c r="CQB57" i="1"/>
  <c r="CQA57" i="1"/>
  <c r="CPZ57" i="1"/>
  <c r="CPY57" i="1"/>
  <c r="CPX57" i="1"/>
  <c r="CPW57" i="1"/>
  <c r="CPV57" i="1"/>
  <c r="CPU57" i="1"/>
  <c r="CPT57" i="1"/>
  <c r="CPS57" i="1"/>
  <c r="CPR57" i="1"/>
  <c r="CPQ57" i="1"/>
  <c r="CPP57" i="1"/>
  <c r="CPO57" i="1"/>
  <c r="CPN57" i="1"/>
  <c r="CPM57" i="1"/>
  <c r="CPL57" i="1"/>
  <c r="CPK57" i="1"/>
  <c r="CPJ57" i="1"/>
  <c r="CPI57" i="1"/>
  <c r="CPH57" i="1"/>
  <c r="CPG57" i="1"/>
  <c r="CPF57" i="1"/>
  <c r="CPE57" i="1"/>
  <c r="CPD57" i="1"/>
  <c r="CPC57" i="1"/>
  <c r="CPB57" i="1"/>
  <c r="CPA57" i="1"/>
  <c r="COZ57" i="1"/>
  <c r="COY57" i="1"/>
  <c r="COX57" i="1"/>
  <c r="COW57" i="1"/>
  <c r="COV57" i="1"/>
  <c r="COU57" i="1"/>
  <c r="COT57" i="1"/>
  <c r="COS57" i="1"/>
  <c r="COR57" i="1"/>
  <c r="COQ57" i="1"/>
  <c r="COP57" i="1"/>
  <c r="COO57" i="1"/>
  <c r="CON57" i="1"/>
  <c r="COM57" i="1"/>
  <c r="COL57" i="1"/>
  <c r="COK57" i="1"/>
  <c r="COJ57" i="1"/>
  <c r="COI57" i="1"/>
  <c r="COH57" i="1"/>
  <c r="COG57" i="1"/>
  <c r="COF57" i="1"/>
  <c r="COE57" i="1"/>
  <c r="COD57" i="1"/>
  <c r="COC57" i="1"/>
  <c r="COB57" i="1"/>
  <c r="COA57" i="1"/>
  <c r="CNZ57" i="1"/>
  <c r="CNY57" i="1"/>
  <c r="CNX57" i="1"/>
  <c r="CNW57" i="1"/>
  <c r="CNV57" i="1"/>
  <c r="CNU57" i="1"/>
  <c r="CNT57" i="1"/>
  <c r="CNS57" i="1"/>
  <c r="CNR57" i="1"/>
  <c r="CNQ57" i="1"/>
  <c r="CNP57" i="1"/>
  <c r="CNO57" i="1"/>
  <c r="CNN57" i="1"/>
  <c r="CNM57" i="1"/>
  <c r="CNL57" i="1"/>
  <c r="CNK57" i="1"/>
  <c r="CNJ57" i="1"/>
  <c r="CNI57" i="1"/>
  <c r="CNH57" i="1"/>
  <c r="CNG57" i="1"/>
  <c r="CNF57" i="1"/>
  <c r="CNE57" i="1"/>
  <c r="CND57" i="1"/>
  <c r="CNC57" i="1"/>
  <c r="CNB57" i="1"/>
  <c r="CNA57" i="1"/>
  <c r="CMZ57" i="1"/>
  <c r="CMY57" i="1"/>
  <c r="CMX57" i="1"/>
  <c r="CMW57" i="1"/>
  <c r="CMV57" i="1"/>
  <c r="CMU57" i="1"/>
  <c r="CMT57" i="1"/>
  <c r="CMS57" i="1"/>
  <c r="CMR57" i="1"/>
  <c r="CMQ57" i="1"/>
  <c r="CMP57" i="1"/>
  <c r="CMO57" i="1"/>
  <c r="CMN57" i="1"/>
  <c r="CMM57" i="1"/>
  <c r="CML57" i="1"/>
  <c r="CMK57" i="1"/>
  <c r="CMJ57" i="1"/>
  <c r="CMI57" i="1"/>
  <c r="CMH57" i="1"/>
  <c r="CMG57" i="1"/>
  <c r="CMF57" i="1"/>
  <c r="CME57" i="1"/>
  <c r="CMD57" i="1"/>
  <c r="CMC57" i="1"/>
  <c r="CMB57" i="1"/>
  <c r="CMA57" i="1"/>
  <c r="CLZ57" i="1"/>
  <c r="CLY57" i="1"/>
  <c r="CLX57" i="1"/>
  <c r="CLW57" i="1"/>
  <c r="CLV57" i="1"/>
  <c r="CLU57" i="1"/>
  <c r="CLT57" i="1"/>
  <c r="CLS57" i="1"/>
  <c r="CLR57" i="1"/>
  <c r="CLQ57" i="1"/>
  <c r="CLP57" i="1"/>
  <c r="CLO57" i="1"/>
  <c r="CLN57" i="1"/>
  <c r="CLM57" i="1"/>
  <c r="CLL57" i="1"/>
  <c r="CLK57" i="1"/>
  <c r="CLJ57" i="1"/>
  <c r="CLI57" i="1"/>
  <c r="CLH57" i="1"/>
  <c r="CLG57" i="1"/>
  <c r="CLF57" i="1"/>
  <c r="CLE57" i="1"/>
  <c r="CLD57" i="1"/>
  <c r="CLC57" i="1"/>
  <c r="CLB57" i="1"/>
  <c r="CLA57" i="1"/>
  <c r="CKZ57" i="1"/>
  <c r="CKY57" i="1"/>
  <c r="CKX57" i="1"/>
  <c r="CKW57" i="1"/>
  <c r="CKV57" i="1"/>
  <c r="CKU57" i="1"/>
  <c r="CKT57" i="1"/>
  <c r="CKS57" i="1"/>
  <c r="CKR57" i="1"/>
  <c r="CKQ57" i="1"/>
  <c r="CKP57" i="1"/>
  <c r="CKO57" i="1"/>
  <c r="CKN57" i="1"/>
  <c r="CKM57" i="1"/>
  <c r="CKL57" i="1"/>
  <c r="CKK57" i="1"/>
  <c r="CKJ57" i="1"/>
  <c r="CKI57" i="1"/>
  <c r="CKH57" i="1"/>
  <c r="CKG57" i="1"/>
  <c r="CKF57" i="1"/>
  <c r="CKE57" i="1"/>
  <c r="CKD57" i="1"/>
  <c r="CKC57" i="1"/>
  <c r="CKB57" i="1"/>
  <c r="CKA57" i="1"/>
  <c r="CJZ57" i="1"/>
  <c r="CJY57" i="1"/>
  <c r="CJX57" i="1"/>
  <c r="CJW57" i="1"/>
  <c r="CJV57" i="1"/>
  <c r="CJU57" i="1"/>
  <c r="CJT57" i="1"/>
  <c r="CJS57" i="1"/>
  <c r="CJR57" i="1"/>
  <c r="CJQ57" i="1"/>
  <c r="CJP57" i="1"/>
  <c r="CJO57" i="1"/>
  <c r="CJN57" i="1"/>
  <c r="CJM57" i="1"/>
  <c r="CJL57" i="1"/>
  <c r="CJK57" i="1"/>
  <c r="CJJ57" i="1"/>
  <c r="CJI57" i="1"/>
  <c r="CJH57" i="1"/>
  <c r="CJG57" i="1"/>
  <c r="CJF57" i="1"/>
  <c r="CJE57" i="1"/>
  <c r="CJD57" i="1"/>
  <c r="CJC57" i="1"/>
  <c r="CJB57" i="1"/>
  <c r="CJA57" i="1"/>
  <c r="CIZ57" i="1"/>
  <c r="CIY57" i="1"/>
  <c r="CIX57" i="1"/>
  <c r="CIW57" i="1"/>
  <c r="CIV57" i="1"/>
  <c r="CIU57" i="1"/>
  <c r="CIT57" i="1"/>
  <c r="CIS57" i="1"/>
  <c r="CIR57" i="1"/>
  <c r="CIQ57" i="1"/>
  <c r="CIP57" i="1"/>
  <c r="CIO57" i="1"/>
  <c r="CIN57" i="1"/>
  <c r="CIM57" i="1"/>
  <c r="CIL57" i="1"/>
  <c r="CIK57" i="1"/>
  <c r="CIJ57" i="1"/>
  <c r="CII57" i="1"/>
  <c r="CIH57" i="1"/>
  <c r="CIG57" i="1"/>
  <c r="CIF57" i="1"/>
  <c r="CIE57" i="1"/>
  <c r="CID57" i="1"/>
  <c r="CIC57" i="1"/>
  <c r="CIB57" i="1"/>
  <c r="CIA57" i="1"/>
  <c r="CHZ57" i="1"/>
  <c r="CHY57" i="1"/>
  <c r="CHX57" i="1"/>
  <c r="CHW57" i="1"/>
  <c r="CHV57" i="1"/>
  <c r="CHU57" i="1"/>
  <c r="CHT57" i="1"/>
  <c r="CHS57" i="1"/>
  <c r="CHR57" i="1"/>
  <c r="CHQ57" i="1"/>
  <c r="CHP57" i="1"/>
  <c r="CHO57" i="1"/>
  <c r="CHN57" i="1"/>
  <c r="CHM57" i="1"/>
  <c r="CHL57" i="1"/>
  <c r="CHK57" i="1"/>
  <c r="CHJ57" i="1"/>
  <c r="CHI57" i="1"/>
  <c r="CHH57" i="1"/>
  <c r="CHG57" i="1"/>
  <c r="CHF57" i="1"/>
  <c r="CHE57" i="1"/>
  <c r="CHD57" i="1"/>
  <c r="CHC57" i="1"/>
  <c r="CHB57" i="1"/>
  <c r="CHA57" i="1"/>
  <c r="CGZ57" i="1"/>
  <c r="CGY57" i="1"/>
  <c r="CGX57" i="1"/>
  <c r="CGW57" i="1"/>
  <c r="CGV57" i="1"/>
  <c r="CGU57" i="1"/>
  <c r="CGT57" i="1"/>
  <c r="CGS57" i="1"/>
  <c r="CGR57" i="1"/>
  <c r="CGQ57" i="1"/>
  <c r="CGP57" i="1"/>
  <c r="CGO57" i="1"/>
  <c r="CGN57" i="1"/>
  <c r="CGM57" i="1"/>
  <c r="CGL57" i="1"/>
  <c r="CGK57" i="1"/>
  <c r="CGJ57" i="1"/>
  <c r="CGI57" i="1"/>
  <c r="CGH57" i="1"/>
  <c r="CGG57" i="1"/>
  <c r="CGF57" i="1"/>
  <c r="CGE57" i="1"/>
  <c r="CGD57" i="1"/>
  <c r="CGC57" i="1"/>
  <c r="CGB57" i="1"/>
  <c r="CGA57" i="1"/>
  <c r="CFZ57" i="1"/>
  <c r="CFY57" i="1"/>
  <c r="CFX57" i="1"/>
  <c r="CFW57" i="1"/>
  <c r="CFV57" i="1"/>
  <c r="CFU57" i="1"/>
  <c r="CFT57" i="1"/>
  <c r="CFS57" i="1"/>
  <c r="CFR57" i="1"/>
  <c r="CFQ57" i="1"/>
  <c r="CFP57" i="1"/>
  <c r="CFO57" i="1"/>
  <c r="CFN57" i="1"/>
  <c r="CFM57" i="1"/>
  <c r="CFL57" i="1"/>
  <c r="CFK57" i="1"/>
  <c r="CFJ57" i="1"/>
  <c r="CFI57" i="1"/>
  <c r="CFH57" i="1"/>
  <c r="CFG57" i="1"/>
  <c r="CFF57" i="1"/>
  <c r="CFE57" i="1"/>
  <c r="CFD57" i="1"/>
  <c r="CFC57" i="1"/>
  <c r="CFB57" i="1"/>
  <c r="CFA57" i="1"/>
  <c r="CEZ57" i="1"/>
  <c r="CEY57" i="1"/>
  <c r="CEX57" i="1"/>
  <c r="CEW57" i="1"/>
  <c r="CEV57" i="1"/>
  <c r="CEU57" i="1"/>
  <c r="CET57" i="1"/>
  <c r="CES57" i="1"/>
  <c r="CER57" i="1"/>
  <c r="CEQ57" i="1"/>
  <c r="CEP57" i="1"/>
  <c r="CEO57" i="1"/>
  <c r="CEN57" i="1"/>
  <c r="CEM57" i="1"/>
  <c r="CEL57" i="1"/>
  <c r="CEK57" i="1"/>
  <c r="CEJ57" i="1"/>
  <c r="CEI57" i="1"/>
  <c r="CEH57" i="1"/>
  <c r="CEG57" i="1"/>
  <c r="CEF57" i="1"/>
  <c r="CEE57" i="1"/>
  <c r="CED57" i="1"/>
  <c r="CEC57" i="1"/>
  <c r="CEB57" i="1"/>
  <c r="CEA57" i="1"/>
  <c r="CDZ57" i="1"/>
  <c r="CDY57" i="1"/>
  <c r="CDX57" i="1"/>
  <c r="CDW57" i="1"/>
  <c r="CDV57" i="1"/>
  <c r="CDU57" i="1"/>
  <c r="CDT57" i="1"/>
  <c r="CDS57" i="1"/>
  <c r="CDR57" i="1"/>
  <c r="CDQ57" i="1"/>
  <c r="CDP57" i="1"/>
  <c r="CDO57" i="1"/>
  <c r="CDN57" i="1"/>
  <c r="CDM57" i="1"/>
  <c r="CDL57" i="1"/>
  <c r="CDK57" i="1"/>
  <c r="CDJ57" i="1"/>
  <c r="CDI57" i="1"/>
  <c r="CDH57" i="1"/>
  <c r="CDG57" i="1"/>
  <c r="CDF57" i="1"/>
  <c r="CDE57" i="1"/>
  <c r="CDD57" i="1"/>
  <c r="CDC57" i="1"/>
  <c r="CDB57" i="1"/>
  <c r="CDA57" i="1"/>
  <c r="CCZ57" i="1"/>
  <c r="CCY57" i="1"/>
  <c r="CCX57" i="1"/>
  <c r="CCW57" i="1"/>
  <c r="CCV57" i="1"/>
  <c r="CCU57" i="1"/>
  <c r="CCT57" i="1"/>
  <c r="CCS57" i="1"/>
  <c r="CCR57" i="1"/>
  <c r="CCQ57" i="1"/>
  <c r="CCP57" i="1"/>
  <c r="CCO57" i="1"/>
  <c r="CCN57" i="1"/>
  <c r="CCM57" i="1"/>
  <c r="CCL57" i="1"/>
  <c r="CCK57" i="1"/>
  <c r="CCJ57" i="1"/>
  <c r="CCI57" i="1"/>
  <c r="CCH57" i="1"/>
  <c r="CCG57" i="1"/>
  <c r="CCF57" i="1"/>
  <c r="CCE57" i="1"/>
  <c r="CCD57" i="1"/>
  <c r="CCC57" i="1"/>
  <c r="CCB57" i="1"/>
  <c r="CCA57" i="1"/>
  <c r="CBZ57" i="1"/>
  <c r="CBY57" i="1"/>
  <c r="CBX57" i="1"/>
  <c r="CBW57" i="1"/>
  <c r="CBV57" i="1"/>
  <c r="CBU57" i="1"/>
  <c r="CBT57" i="1"/>
  <c r="CBS57" i="1"/>
  <c r="CBR57" i="1"/>
  <c r="CBQ57" i="1"/>
  <c r="CBP57" i="1"/>
  <c r="CBO57" i="1"/>
  <c r="CBN57" i="1"/>
  <c r="CBM57" i="1"/>
  <c r="CBL57" i="1"/>
  <c r="CBK57" i="1"/>
  <c r="CBJ57" i="1"/>
  <c r="CBI57" i="1"/>
  <c r="CBH57" i="1"/>
  <c r="CBG57" i="1"/>
  <c r="CBF57" i="1"/>
  <c r="CBE57" i="1"/>
  <c r="CBD57" i="1"/>
  <c r="CBC57" i="1"/>
  <c r="CBB57" i="1"/>
  <c r="CBA57" i="1"/>
  <c r="CAZ57" i="1"/>
  <c r="CAY57" i="1"/>
  <c r="CAX57" i="1"/>
  <c r="CAW57" i="1"/>
  <c r="CAV57" i="1"/>
  <c r="CAU57" i="1"/>
  <c r="CAT57" i="1"/>
  <c r="CAS57" i="1"/>
  <c r="CAR57" i="1"/>
  <c r="CAQ57" i="1"/>
  <c r="CAP57" i="1"/>
  <c r="CAO57" i="1"/>
  <c r="CAN57" i="1"/>
  <c r="CAM57" i="1"/>
  <c r="CAL57" i="1"/>
  <c r="CAK57" i="1"/>
  <c r="CAJ57" i="1"/>
  <c r="CAI57" i="1"/>
  <c r="CAH57" i="1"/>
  <c r="CAG57" i="1"/>
  <c r="CAF57" i="1"/>
  <c r="CAE57" i="1"/>
  <c r="CAD57" i="1"/>
  <c r="CAC57" i="1"/>
  <c r="CAB57" i="1"/>
  <c r="CAA57" i="1"/>
  <c r="BZZ57" i="1"/>
  <c r="BZY57" i="1"/>
  <c r="BZX57" i="1"/>
  <c r="BZW57" i="1"/>
  <c r="BZV57" i="1"/>
  <c r="BZU57" i="1"/>
  <c r="BZT57" i="1"/>
  <c r="BZS57" i="1"/>
  <c r="BZR57" i="1"/>
  <c r="BZQ57" i="1"/>
  <c r="BZP57" i="1"/>
  <c r="BZO57" i="1"/>
  <c r="BZN57" i="1"/>
  <c r="BZM57" i="1"/>
  <c r="BZL57" i="1"/>
  <c r="BZK57" i="1"/>
  <c r="BZJ57" i="1"/>
  <c r="BZI57" i="1"/>
  <c r="BZH57" i="1"/>
  <c r="BZG57" i="1"/>
  <c r="BZF57" i="1"/>
  <c r="BZE57" i="1"/>
  <c r="BZD57" i="1"/>
  <c r="BZC57" i="1"/>
  <c r="BZB57" i="1"/>
  <c r="BZA57" i="1"/>
  <c r="BYZ57" i="1"/>
  <c r="BYY57" i="1"/>
  <c r="BYX57" i="1"/>
  <c r="BYW57" i="1"/>
  <c r="BYV57" i="1"/>
  <c r="BYU57" i="1"/>
  <c r="BYT57" i="1"/>
  <c r="BYS57" i="1"/>
  <c r="BYR57" i="1"/>
  <c r="BYQ57" i="1"/>
  <c r="BYP57" i="1"/>
  <c r="BYO57" i="1"/>
  <c r="BYN57" i="1"/>
  <c r="BYM57" i="1"/>
  <c r="BYL57" i="1"/>
  <c r="BYK57" i="1"/>
  <c r="BYJ57" i="1"/>
  <c r="BYI57" i="1"/>
  <c r="BYH57" i="1"/>
  <c r="BYG57" i="1"/>
  <c r="BYF57" i="1"/>
  <c r="BYE57" i="1"/>
  <c r="BYD57" i="1"/>
  <c r="BYC57" i="1"/>
  <c r="BYB57" i="1"/>
  <c r="BYA57" i="1"/>
  <c r="BXZ57" i="1"/>
  <c r="BXY57" i="1"/>
  <c r="BXX57" i="1"/>
  <c r="BXW57" i="1"/>
  <c r="BXV57" i="1"/>
  <c r="BXU57" i="1"/>
  <c r="BXT57" i="1"/>
  <c r="BXS57" i="1"/>
  <c r="BXR57" i="1"/>
  <c r="BXQ57" i="1"/>
  <c r="BXP57" i="1"/>
  <c r="BXO57" i="1"/>
  <c r="BXN57" i="1"/>
  <c r="BXM57" i="1"/>
  <c r="BXL57" i="1"/>
  <c r="BXK57" i="1"/>
  <c r="BXJ57" i="1"/>
  <c r="BXI57" i="1"/>
  <c r="BXH57" i="1"/>
  <c r="BXG57" i="1"/>
  <c r="BXF57" i="1"/>
  <c r="BXE57" i="1"/>
  <c r="BXD57" i="1"/>
  <c r="BXC57" i="1"/>
  <c r="BXB57" i="1"/>
  <c r="BXA57" i="1"/>
  <c r="BWZ57" i="1"/>
  <c r="BWY57" i="1"/>
  <c r="BWX57" i="1"/>
  <c r="BWW57" i="1"/>
  <c r="BWV57" i="1"/>
  <c r="BWU57" i="1"/>
  <c r="BWT57" i="1"/>
  <c r="BWS57" i="1"/>
  <c r="BWR57" i="1"/>
  <c r="BWQ57" i="1"/>
  <c r="BWP57" i="1"/>
  <c r="BWO57" i="1"/>
  <c r="BWN57" i="1"/>
  <c r="BWM57" i="1"/>
  <c r="BWL57" i="1"/>
  <c r="BWK57" i="1"/>
  <c r="BWJ57" i="1"/>
  <c r="BWI57" i="1"/>
  <c r="BWH57" i="1"/>
  <c r="BWG57" i="1"/>
  <c r="BWF57" i="1"/>
  <c r="BWE57" i="1"/>
  <c r="BWD57" i="1"/>
  <c r="BWC57" i="1"/>
  <c r="BWB57" i="1"/>
  <c r="BWA57" i="1"/>
  <c r="BVZ57" i="1"/>
  <c r="BVY57" i="1"/>
  <c r="BVX57" i="1"/>
  <c r="BVW57" i="1"/>
  <c r="BVV57" i="1"/>
  <c r="BVU57" i="1"/>
  <c r="BVT57" i="1"/>
  <c r="BVS57" i="1"/>
  <c r="BVR57" i="1"/>
  <c r="BVQ57" i="1"/>
  <c r="BVP57" i="1"/>
  <c r="BVO57" i="1"/>
  <c r="BVN57" i="1"/>
  <c r="BVM57" i="1"/>
  <c r="BVL57" i="1"/>
  <c r="BVK57" i="1"/>
  <c r="BVJ57" i="1"/>
  <c r="BVI57" i="1"/>
  <c r="BVH57" i="1"/>
  <c r="BVG57" i="1"/>
  <c r="BVF57" i="1"/>
  <c r="BVE57" i="1"/>
  <c r="BVD57" i="1"/>
  <c r="BVC57" i="1"/>
  <c r="BVB57" i="1"/>
  <c r="BVA57" i="1"/>
  <c r="BUZ57" i="1"/>
  <c r="BUY57" i="1"/>
  <c r="BUX57" i="1"/>
  <c r="BUW57" i="1"/>
  <c r="BUV57" i="1"/>
  <c r="BUU57" i="1"/>
  <c r="BUT57" i="1"/>
  <c r="BUS57" i="1"/>
  <c r="BUR57" i="1"/>
  <c r="BUQ57" i="1"/>
  <c r="BUP57" i="1"/>
  <c r="BUO57" i="1"/>
  <c r="BUN57" i="1"/>
  <c r="BUM57" i="1"/>
  <c r="BUL57" i="1"/>
  <c r="BUK57" i="1"/>
  <c r="BUJ57" i="1"/>
  <c r="BUI57" i="1"/>
  <c r="BUH57" i="1"/>
  <c r="BUG57" i="1"/>
  <c r="BUF57" i="1"/>
  <c r="BUE57" i="1"/>
  <c r="BUD57" i="1"/>
  <c r="BUC57" i="1"/>
  <c r="BUB57" i="1"/>
  <c r="BUA57" i="1"/>
  <c r="BTZ57" i="1"/>
  <c r="BTY57" i="1"/>
  <c r="BTX57" i="1"/>
  <c r="BTW57" i="1"/>
  <c r="BTV57" i="1"/>
  <c r="BTU57" i="1"/>
  <c r="BTT57" i="1"/>
  <c r="BTS57" i="1"/>
  <c r="BTR57" i="1"/>
  <c r="BTQ57" i="1"/>
  <c r="BTP57" i="1"/>
  <c r="BTO57" i="1"/>
  <c r="BTN57" i="1"/>
  <c r="BTM57" i="1"/>
  <c r="BTL57" i="1"/>
  <c r="BTK57" i="1"/>
  <c r="BTJ57" i="1"/>
  <c r="BTI57" i="1"/>
  <c r="BTH57" i="1"/>
  <c r="BTG57" i="1"/>
  <c r="BTF57" i="1"/>
  <c r="BTE57" i="1"/>
  <c r="BTD57" i="1"/>
  <c r="BTC57" i="1"/>
  <c r="BTB57" i="1"/>
  <c r="BTA57" i="1"/>
  <c r="BSZ57" i="1"/>
  <c r="BSY57" i="1"/>
  <c r="BSX57" i="1"/>
  <c r="BSW57" i="1"/>
  <c r="BSV57" i="1"/>
  <c r="BSU57" i="1"/>
  <c r="BST57" i="1"/>
  <c r="BSS57" i="1"/>
  <c r="BSR57" i="1"/>
  <c r="BSQ57" i="1"/>
  <c r="BSP57" i="1"/>
  <c r="BSO57" i="1"/>
  <c r="BSN57" i="1"/>
  <c r="BSM57" i="1"/>
  <c r="BSL57" i="1"/>
  <c r="BSK57" i="1"/>
  <c r="BSJ57" i="1"/>
  <c r="BSI57" i="1"/>
  <c r="BSH57" i="1"/>
  <c r="BSG57" i="1"/>
  <c r="BSF57" i="1"/>
  <c r="BSE57" i="1"/>
  <c r="BSD57" i="1"/>
  <c r="BSC57" i="1"/>
  <c r="BSB57" i="1"/>
  <c r="BSA57" i="1"/>
  <c r="BRZ57" i="1"/>
  <c r="BRY57" i="1"/>
  <c r="BRX57" i="1"/>
  <c r="BRW57" i="1"/>
  <c r="BRV57" i="1"/>
  <c r="BRU57" i="1"/>
  <c r="BRT57" i="1"/>
  <c r="BRS57" i="1"/>
  <c r="BRR57" i="1"/>
  <c r="BRQ57" i="1"/>
  <c r="BRP57" i="1"/>
  <c r="BRO57" i="1"/>
  <c r="BRN57" i="1"/>
  <c r="BRM57" i="1"/>
  <c r="BRL57" i="1"/>
  <c r="BRK57" i="1"/>
  <c r="BRJ57" i="1"/>
  <c r="BRI57" i="1"/>
  <c r="BRH57" i="1"/>
  <c r="BRG57" i="1"/>
  <c r="BRF57" i="1"/>
  <c r="BRE57" i="1"/>
  <c r="BRD57" i="1"/>
  <c r="BRC57" i="1"/>
  <c r="BRB57" i="1"/>
  <c r="BRA57" i="1"/>
  <c r="BQZ57" i="1"/>
  <c r="BQY57" i="1"/>
  <c r="BQX57" i="1"/>
  <c r="BQW57" i="1"/>
  <c r="BQV57" i="1"/>
  <c r="BQU57" i="1"/>
  <c r="BQT57" i="1"/>
  <c r="BQS57" i="1"/>
  <c r="BQR57" i="1"/>
  <c r="BQQ57" i="1"/>
  <c r="BQP57" i="1"/>
  <c r="BQO57" i="1"/>
  <c r="BQN57" i="1"/>
  <c r="BQM57" i="1"/>
  <c r="BQL57" i="1"/>
  <c r="BQK57" i="1"/>
  <c r="BQJ57" i="1"/>
  <c r="BQI57" i="1"/>
  <c r="BQH57" i="1"/>
  <c r="BQG57" i="1"/>
  <c r="BQF57" i="1"/>
  <c r="BQE57" i="1"/>
  <c r="BQD57" i="1"/>
  <c r="BQC57" i="1"/>
  <c r="BQB57" i="1"/>
  <c r="BQA57" i="1"/>
  <c r="BPZ57" i="1"/>
  <c r="BPY57" i="1"/>
  <c r="BPX57" i="1"/>
  <c r="BPW57" i="1"/>
  <c r="BPV57" i="1"/>
  <c r="BPU57" i="1"/>
  <c r="BPT57" i="1"/>
  <c r="BPS57" i="1"/>
  <c r="BPR57" i="1"/>
  <c r="BPQ57" i="1"/>
  <c r="BPP57" i="1"/>
  <c r="BPO57" i="1"/>
  <c r="BPN57" i="1"/>
  <c r="BPM57" i="1"/>
  <c r="BPL57" i="1"/>
  <c r="BPK57" i="1"/>
  <c r="BPJ57" i="1"/>
  <c r="BPI57" i="1"/>
  <c r="BPH57" i="1"/>
  <c r="BPG57" i="1"/>
  <c r="BPF57" i="1"/>
  <c r="BPE57" i="1"/>
  <c r="BPD57" i="1"/>
  <c r="BPC57" i="1"/>
  <c r="BPB57" i="1"/>
  <c r="BPA57" i="1"/>
  <c r="BOZ57" i="1"/>
  <c r="BOY57" i="1"/>
  <c r="BOX57" i="1"/>
  <c r="BOW57" i="1"/>
  <c r="BOV57" i="1"/>
  <c r="BOU57" i="1"/>
  <c r="BOT57" i="1"/>
  <c r="BOS57" i="1"/>
  <c r="BOR57" i="1"/>
  <c r="BOQ57" i="1"/>
  <c r="BOP57" i="1"/>
  <c r="BOO57" i="1"/>
  <c r="BON57" i="1"/>
  <c r="BOM57" i="1"/>
  <c r="BOL57" i="1"/>
  <c r="BOK57" i="1"/>
  <c r="BOJ57" i="1"/>
  <c r="BOI57" i="1"/>
  <c r="BOH57" i="1"/>
  <c r="BOG57" i="1"/>
  <c r="BOF57" i="1"/>
  <c r="BOE57" i="1"/>
  <c r="BOD57" i="1"/>
  <c r="BOC57" i="1"/>
  <c r="BOB57" i="1"/>
  <c r="BOA57" i="1"/>
  <c r="BNZ57" i="1"/>
  <c r="BNY57" i="1"/>
  <c r="BNX57" i="1"/>
  <c r="BNW57" i="1"/>
  <c r="BNV57" i="1"/>
  <c r="BNU57" i="1"/>
  <c r="BNT57" i="1"/>
  <c r="BNS57" i="1"/>
  <c r="BNR57" i="1"/>
  <c r="BNQ57" i="1"/>
  <c r="BNP57" i="1"/>
  <c r="BNO57" i="1"/>
  <c r="BNN57" i="1"/>
  <c r="BNM57" i="1"/>
  <c r="BNL57" i="1"/>
  <c r="BNK57" i="1"/>
  <c r="BNJ57" i="1"/>
  <c r="BNI57" i="1"/>
  <c r="BNH57" i="1"/>
  <c r="BNG57" i="1"/>
  <c r="BNF57" i="1"/>
  <c r="BNE57" i="1"/>
  <c r="BND57" i="1"/>
  <c r="BNC57" i="1"/>
  <c r="BNB57" i="1"/>
  <c r="BNA57" i="1"/>
  <c r="BMZ57" i="1"/>
  <c r="BMY57" i="1"/>
  <c r="BMX57" i="1"/>
  <c r="BMW57" i="1"/>
  <c r="BMV57" i="1"/>
  <c r="BMU57" i="1"/>
  <c r="BMT57" i="1"/>
  <c r="BMS57" i="1"/>
  <c r="BMR57" i="1"/>
  <c r="BMQ57" i="1"/>
  <c r="BMP57" i="1"/>
  <c r="BMO57" i="1"/>
  <c r="BMN57" i="1"/>
  <c r="BMM57" i="1"/>
  <c r="BML57" i="1"/>
  <c r="BMK57" i="1"/>
  <c r="BMJ57" i="1"/>
  <c r="BMI57" i="1"/>
  <c r="BMH57" i="1"/>
  <c r="BMG57" i="1"/>
  <c r="BMF57" i="1"/>
  <c r="BME57" i="1"/>
  <c r="BMD57" i="1"/>
  <c r="BMC57" i="1"/>
  <c r="BMB57" i="1"/>
  <c r="BMA57" i="1"/>
  <c r="BLZ57" i="1"/>
  <c r="BLY57" i="1"/>
  <c r="BLX57" i="1"/>
  <c r="BLW57" i="1"/>
  <c r="BLV57" i="1"/>
  <c r="BLU57" i="1"/>
  <c r="BLT57" i="1"/>
  <c r="BLS57" i="1"/>
  <c r="BLR57" i="1"/>
  <c r="BLQ57" i="1"/>
  <c r="BLP57" i="1"/>
  <c r="BLO57" i="1"/>
  <c r="BLN57" i="1"/>
  <c r="BLM57" i="1"/>
  <c r="BLL57" i="1"/>
  <c r="BLK57" i="1"/>
  <c r="BLJ57" i="1"/>
  <c r="BLI57" i="1"/>
  <c r="BLH57" i="1"/>
  <c r="BLG57" i="1"/>
  <c r="BLF57" i="1"/>
  <c r="BLE57" i="1"/>
  <c r="BLD57" i="1"/>
  <c r="BLC57" i="1"/>
  <c r="BLB57" i="1"/>
  <c r="BLA57" i="1"/>
  <c r="BKZ57" i="1"/>
  <c r="BKY57" i="1"/>
  <c r="BKX57" i="1"/>
  <c r="BKW57" i="1"/>
  <c r="BKV57" i="1"/>
  <c r="BKU57" i="1"/>
  <c r="BKT57" i="1"/>
  <c r="BKS57" i="1"/>
  <c r="BKR57" i="1"/>
  <c r="BKQ57" i="1"/>
  <c r="BKP57" i="1"/>
  <c r="BKO57" i="1"/>
  <c r="BKN57" i="1"/>
  <c r="BKM57" i="1"/>
  <c r="BKL57" i="1"/>
  <c r="BKK57" i="1"/>
  <c r="BKJ57" i="1"/>
  <c r="BKI57" i="1"/>
  <c r="BKH57" i="1"/>
  <c r="BKG57" i="1"/>
  <c r="BKF57" i="1"/>
  <c r="BKE57" i="1"/>
  <c r="BKD57" i="1"/>
  <c r="BKC57" i="1"/>
  <c r="BKB57" i="1"/>
  <c r="BKA57" i="1"/>
  <c r="BJZ57" i="1"/>
  <c r="BJY57" i="1"/>
  <c r="BJX57" i="1"/>
  <c r="BJW57" i="1"/>
  <c r="BJV57" i="1"/>
  <c r="BJU57" i="1"/>
  <c r="BJT57" i="1"/>
  <c r="BJS57" i="1"/>
  <c r="BJR57" i="1"/>
  <c r="BJQ57" i="1"/>
  <c r="BJP57" i="1"/>
  <c r="BJO57" i="1"/>
  <c r="BJN57" i="1"/>
  <c r="BJM57" i="1"/>
  <c r="BJL57" i="1"/>
  <c r="BJK57" i="1"/>
  <c r="BJJ57" i="1"/>
  <c r="BJI57" i="1"/>
  <c r="BJH57" i="1"/>
  <c r="BJG57" i="1"/>
  <c r="BJF57" i="1"/>
  <c r="BJE57" i="1"/>
  <c r="BJD57" i="1"/>
  <c r="BJC57" i="1"/>
  <c r="BJB57" i="1"/>
  <c r="BJA57" i="1"/>
  <c r="BIZ57" i="1"/>
  <c r="BIY57" i="1"/>
  <c r="BIX57" i="1"/>
  <c r="BIW57" i="1"/>
  <c r="BIV57" i="1"/>
  <c r="BIU57" i="1"/>
  <c r="BIT57" i="1"/>
  <c r="BIS57" i="1"/>
  <c r="BIR57" i="1"/>
  <c r="BIQ57" i="1"/>
  <c r="BIP57" i="1"/>
  <c r="BIO57" i="1"/>
  <c r="BIN57" i="1"/>
  <c r="BIM57" i="1"/>
  <c r="BIL57" i="1"/>
  <c r="BIK57" i="1"/>
  <c r="BIJ57" i="1"/>
  <c r="BII57" i="1"/>
  <c r="BIH57" i="1"/>
  <c r="BIG57" i="1"/>
  <c r="BIF57" i="1"/>
  <c r="BIE57" i="1"/>
  <c r="BID57" i="1"/>
  <c r="BIC57" i="1"/>
  <c r="BIB57" i="1"/>
  <c r="BIA57" i="1"/>
  <c r="BHZ57" i="1"/>
  <c r="BHY57" i="1"/>
  <c r="BHX57" i="1"/>
  <c r="BHW57" i="1"/>
  <c r="BHV57" i="1"/>
  <c r="BHU57" i="1"/>
  <c r="BHT57" i="1"/>
  <c r="BHS57" i="1"/>
  <c r="BHR57" i="1"/>
  <c r="BHQ57" i="1"/>
  <c r="BHP57" i="1"/>
  <c r="BHO57" i="1"/>
  <c r="BHN57" i="1"/>
  <c r="BHM57" i="1"/>
  <c r="BHL57" i="1"/>
  <c r="BHK57" i="1"/>
  <c r="BHJ57" i="1"/>
  <c r="BHI57" i="1"/>
  <c r="BHH57" i="1"/>
  <c r="BHG57" i="1"/>
  <c r="BHF57" i="1"/>
  <c r="BHE57" i="1"/>
  <c r="BHD57" i="1"/>
  <c r="BHC57" i="1"/>
  <c r="BHB57" i="1"/>
  <c r="BHA57" i="1"/>
  <c r="BGZ57" i="1"/>
  <c r="BGY57" i="1"/>
  <c r="BGX57" i="1"/>
  <c r="BGW57" i="1"/>
  <c r="BGV57" i="1"/>
  <c r="BGU57" i="1"/>
  <c r="BGT57" i="1"/>
  <c r="BGS57" i="1"/>
  <c r="BGR57" i="1"/>
  <c r="BGQ57" i="1"/>
  <c r="BGP57" i="1"/>
  <c r="BGO57" i="1"/>
  <c r="BGN57" i="1"/>
  <c r="BGM57" i="1"/>
  <c r="BGL57" i="1"/>
  <c r="BGK57" i="1"/>
  <c r="BGJ57" i="1"/>
  <c r="BGI57" i="1"/>
  <c r="BGH57" i="1"/>
  <c r="BGG57" i="1"/>
  <c r="BGF57" i="1"/>
  <c r="BGE57" i="1"/>
  <c r="BGD57" i="1"/>
  <c r="BGC57" i="1"/>
  <c r="BGB57" i="1"/>
  <c r="BGA57" i="1"/>
  <c r="BFZ57" i="1"/>
  <c r="BFY57" i="1"/>
  <c r="BFX57" i="1"/>
  <c r="BFW57" i="1"/>
  <c r="BFV57" i="1"/>
  <c r="BFU57" i="1"/>
  <c r="BFT57" i="1"/>
  <c r="BFS57" i="1"/>
  <c r="BFR57" i="1"/>
  <c r="BFQ57" i="1"/>
  <c r="BFP57" i="1"/>
  <c r="BFO57" i="1"/>
  <c r="BFN57" i="1"/>
  <c r="BFM57" i="1"/>
  <c r="BFL57" i="1"/>
  <c r="BFK57" i="1"/>
  <c r="BFJ57" i="1"/>
  <c r="BFI57" i="1"/>
  <c r="BFH57" i="1"/>
  <c r="BFG57" i="1"/>
  <c r="BFF57" i="1"/>
  <c r="BFE57" i="1"/>
  <c r="BFD57" i="1"/>
  <c r="BFC57" i="1"/>
  <c r="BFB57" i="1"/>
  <c r="BFA57" i="1"/>
  <c r="BEZ57" i="1"/>
  <c r="BEY57" i="1"/>
  <c r="BEX57" i="1"/>
  <c r="BEW57" i="1"/>
  <c r="BEV57" i="1"/>
  <c r="BEU57" i="1"/>
  <c r="BET57" i="1"/>
  <c r="BES57" i="1"/>
  <c r="BER57" i="1"/>
  <c r="BEQ57" i="1"/>
  <c r="BEP57" i="1"/>
  <c r="BEO57" i="1"/>
  <c r="BEN57" i="1"/>
  <c r="BEM57" i="1"/>
  <c r="BEL57" i="1"/>
  <c r="BEK57" i="1"/>
  <c r="BEJ57" i="1"/>
  <c r="BEI57" i="1"/>
  <c r="BEH57" i="1"/>
  <c r="BEG57" i="1"/>
  <c r="BEF57" i="1"/>
  <c r="BEE57" i="1"/>
  <c r="BED57" i="1"/>
  <c r="BEC57" i="1"/>
  <c r="BEB57" i="1"/>
  <c r="BEA57" i="1"/>
  <c r="BDZ57" i="1"/>
  <c r="BDY57" i="1"/>
  <c r="BDX57" i="1"/>
  <c r="BDW57" i="1"/>
  <c r="BDV57" i="1"/>
  <c r="BDU57" i="1"/>
  <c r="BDT57" i="1"/>
  <c r="BDS57" i="1"/>
  <c r="BDR57" i="1"/>
  <c r="BDQ57" i="1"/>
  <c r="BDP57" i="1"/>
  <c r="BDO57" i="1"/>
  <c r="BDN57" i="1"/>
  <c r="BDM57" i="1"/>
  <c r="BDL57" i="1"/>
  <c r="BDK57" i="1"/>
  <c r="BDJ57" i="1"/>
  <c r="BDI57" i="1"/>
  <c r="BDH57" i="1"/>
  <c r="BDG57" i="1"/>
  <c r="BDF57" i="1"/>
  <c r="BDE57" i="1"/>
  <c r="BDD57" i="1"/>
  <c r="BDC57" i="1"/>
  <c r="BDB57" i="1"/>
  <c r="BDA57" i="1"/>
  <c r="BCZ57" i="1"/>
  <c r="BCY57" i="1"/>
  <c r="BCX57" i="1"/>
  <c r="BCW57" i="1"/>
  <c r="BCV57" i="1"/>
  <c r="BCU57" i="1"/>
  <c r="BCT57" i="1"/>
  <c r="BCS57" i="1"/>
  <c r="BCR57" i="1"/>
  <c r="BCQ57" i="1"/>
  <c r="BCP57" i="1"/>
  <c r="BCO57" i="1"/>
  <c r="BCN57" i="1"/>
  <c r="BCM57" i="1"/>
  <c r="BCL57" i="1"/>
  <c r="BCK57" i="1"/>
  <c r="BCJ57" i="1"/>
  <c r="BCI57" i="1"/>
  <c r="BCH57" i="1"/>
  <c r="BCG57" i="1"/>
  <c r="BCF57" i="1"/>
  <c r="BCE57" i="1"/>
  <c r="BCD57" i="1"/>
  <c r="BCC57" i="1"/>
  <c r="BCB57" i="1"/>
  <c r="BCA57" i="1"/>
  <c r="BBZ57" i="1"/>
  <c r="BBY57" i="1"/>
  <c r="BBX57" i="1"/>
  <c r="BBW57" i="1"/>
  <c r="BBV57" i="1"/>
  <c r="BBU57" i="1"/>
  <c r="BBT57" i="1"/>
  <c r="BBS57" i="1"/>
  <c r="BBR57" i="1"/>
  <c r="BBQ57" i="1"/>
  <c r="BBP57" i="1"/>
  <c r="BBO57" i="1"/>
  <c r="BBN57" i="1"/>
  <c r="BBM57" i="1"/>
  <c r="BBL57" i="1"/>
  <c r="BBK57" i="1"/>
  <c r="BBJ57" i="1"/>
  <c r="BBI57" i="1"/>
  <c r="BBH57" i="1"/>
  <c r="BBG57" i="1"/>
  <c r="BBF57" i="1"/>
  <c r="BBE57" i="1"/>
  <c r="BBD57" i="1"/>
  <c r="BBC57" i="1"/>
  <c r="BBB57" i="1"/>
  <c r="BBA57" i="1"/>
  <c r="BAZ57" i="1"/>
  <c r="BAY57" i="1"/>
  <c r="BAX57" i="1"/>
  <c r="BAW57" i="1"/>
  <c r="BAV57" i="1"/>
  <c r="BAU57" i="1"/>
  <c r="BAT57" i="1"/>
  <c r="BAS57" i="1"/>
  <c r="BAR57" i="1"/>
  <c r="BAQ57" i="1"/>
  <c r="BAP57" i="1"/>
  <c r="BAO57" i="1"/>
  <c r="BAN57" i="1"/>
  <c r="BAM57" i="1"/>
  <c r="BAL57" i="1"/>
  <c r="BAK57" i="1"/>
  <c r="BAJ57" i="1"/>
  <c r="BAI57" i="1"/>
  <c r="BAH57" i="1"/>
  <c r="BAG57" i="1"/>
  <c r="BAF57" i="1"/>
  <c r="BAE57" i="1"/>
  <c r="BAD57" i="1"/>
  <c r="BAC57" i="1"/>
  <c r="BAB57" i="1"/>
  <c r="BAA57" i="1"/>
  <c r="AZZ57" i="1"/>
  <c r="AZY57" i="1"/>
  <c r="AZX57" i="1"/>
  <c r="AZW57" i="1"/>
  <c r="AZV57" i="1"/>
  <c r="AZU57" i="1"/>
  <c r="AZT57" i="1"/>
  <c r="AZS57" i="1"/>
  <c r="AZR57" i="1"/>
  <c r="AZQ57" i="1"/>
  <c r="AZP57" i="1"/>
  <c r="AZO57" i="1"/>
  <c r="AZN57" i="1"/>
  <c r="AZM57" i="1"/>
  <c r="AZL57" i="1"/>
  <c r="AZK57" i="1"/>
  <c r="AZJ57" i="1"/>
  <c r="AZI57" i="1"/>
  <c r="AZH57" i="1"/>
  <c r="AZG57" i="1"/>
  <c r="AZF57" i="1"/>
  <c r="AZE57" i="1"/>
  <c r="AZD57" i="1"/>
  <c r="AZC57" i="1"/>
  <c r="AZB57" i="1"/>
  <c r="AZA57" i="1"/>
  <c r="AYZ57" i="1"/>
  <c r="AYY57" i="1"/>
  <c r="AYX57" i="1"/>
  <c r="AYW57" i="1"/>
  <c r="AYV57" i="1"/>
  <c r="AYU57" i="1"/>
  <c r="AYT57" i="1"/>
  <c r="AYS57" i="1"/>
  <c r="AYR57" i="1"/>
  <c r="AYQ57" i="1"/>
  <c r="AYP57" i="1"/>
  <c r="AYO57" i="1"/>
  <c r="AYN57" i="1"/>
  <c r="AYM57" i="1"/>
  <c r="AYL57" i="1"/>
  <c r="AYK57" i="1"/>
  <c r="AYJ57" i="1"/>
  <c r="AYI57" i="1"/>
  <c r="AYH57" i="1"/>
  <c r="AYG57" i="1"/>
  <c r="AYF57" i="1"/>
  <c r="AYE57" i="1"/>
  <c r="AYD57" i="1"/>
  <c r="AYC57" i="1"/>
  <c r="AYB57" i="1"/>
  <c r="AYA57" i="1"/>
  <c r="AXZ57" i="1"/>
  <c r="AXY57" i="1"/>
  <c r="AXX57" i="1"/>
  <c r="AXW57" i="1"/>
  <c r="AXV57" i="1"/>
  <c r="AXU57" i="1"/>
  <c r="AXT57" i="1"/>
  <c r="AXS57" i="1"/>
  <c r="AXR57" i="1"/>
  <c r="AXQ57" i="1"/>
  <c r="AXP57" i="1"/>
  <c r="AXO57" i="1"/>
  <c r="AXN57" i="1"/>
  <c r="AXM57" i="1"/>
  <c r="AXL57" i="1"/>
  <c r="AXK57" i="1"/>
  <c r="AXJ57" i="1"/>
  <c r="AXI57" i="1"/>
  <c r="AXH57" i="1"/>
  <c r="AXG57" i="1"/>
  <c r="AXF57" i="1"/>
  <c r="AXE57" i="1"/>
  <c r="AXD57" i="1"/>
  <c r="AXC57" i="1"/>
  <c r="AXB57" i="1"/>
  <c r="AXA57" i="1"/>
  <c r="AWZ57" i="1"/>
  <c r="AWY57" i="1"/>
  <c r="AWX57" i="1"/>
  <c r="AWW57" i="1"/>
  <c r="AWV57" i="1"/>
  <c r="AWU57" i="1"/>
  <c r="AWT57" i="1"/>
  <c r="AWS57" i="1"/>
  <c r="AWR57" i="1"/>
  <c r="AWQ57" i="1"/>
  <c r="AWP57" i="1"/>
  <c r="AWO57" i="1"/>
  <c r="AWN57" i="1"/>
  <c r="AWM57" i="1"/>
  <c r="AWL57" i="1"/>
  <c r="AWK57" i="1"/>
  <c r="AWJ57" i="1"/>
  <c r="AWI57" i="1"/>
  <c r="AWH57" i="1"/>
  <c r="AWG57" i="1"/>
  <c r="AWF57" i="1"/>
  <c r="AWE57" i="1"/>
  <c r="AWD57" i="1"/>
  <c r="AWC57" i="1"/>
  <c r="AWB57" i="1"/>
  <c r="AWA57" i="1"/>
  <c r="AVZ57" i="1"/>
  <c r="AVY57" i="1"/>
  <c r="AVX57" i="1"/>
  <c r="AVW57" i="1"/>
  <c r="AVV57" i="1"/>
  <c r="AVU57" i="1"/>
  <c r="AVT57" i="1"/>
  <c r="AVS57" i="1"/>
  <c r="AVR57" i="1"/>
  <c r="AVQ57" i="1"/>
  <c r="AVP57" i="1"/>
  <c r="AVO57" i="1"/>
  <c r="AVN57" i="1"/>
  <c r="AVM57" i="1"/>
  <c r="AVL57" i="1"/>
  <c r="AVK57" i="1"/>
  <c r="AVJ57" i="1"/>
  <c r="AVI57" i="1"/>
  <c r="AVH57" i="1"/>
  <c r="AVG57" i="1"/>
  <c r="AVF57" i="1"/>
  <c r="AVE57" i="1"/>
  <c r="AVD57" i="1"/>
  <c r="AVC57" i="1"/>
  <c r="AVB57" i="1"/>
  <c r="AVA57" i="1"/>
  <c r="AUZ57" i="1"/>
  <c r="AUY57" i="1"/>
  <c r="AUX57" i="1"/>
  <c r="AUW57" i="1"/>
  <c r="AUV57" i="1"/>
  <c r="AUU57" i="1"/>
  <c r="AUT57" i="1"/>
  <c r="AUS57" i="1"/>
  <c r="AUR57" i="1"/>
  <c r="AUQ57" i="1"/>
  <c r="AUP57" i="1"/>
  <c r="AUO57" i="1"/>
  <c r="AUN57" i="1"/>
  <c r="AUM57" i="1"/>
  <c r="AUL57" i="1"/>
  <c r="AUK57" i="1"/>
  <c r="AUJ57" i="1"/>
  <c r="AUI57" i="1"/>
  <c r="AUH57" i="1"/>
  <c r="AUG57" i="1"/>
  <c r="AUF57" i="1"/>
  <c r="AUE57" i="1"/>
  <c r="AUD57" i="1"/>
  <c r="AUC57" i="1"/>
  <c r="AUB57" i="1"/>
  <c r="AUA57" i="1"/>
  <c r="ATZ57" i="1"/>
  <c r="ATY57" i="1"/>
  <c r="ATX57" i="1"/>
  <c r="ATW57" i="1"/>
  <c r="ATV57" i="1"/>
  <c r="ATU57" i="1"/>
  <c r="ATT57" i="1"/>
  <c r="ATS57" i="1"/>
  <c r="ATR57" i="1"/>
  <c r="ATQ57" i="1"/>
  <c r="ATP57" i="1"/>
  <c r="ATO57" i="1"/>
  <c r="ATN57" i="1"/>
  <c r="ATM57" i="1"/>
  <c r="ATL57" i="1"/>
  <c r="ATK57" i="1"/>
  <c r="ATJ57" i="1"/>
  <c r="ATI57" i="1"/>
  <c r="ATH57" i="1"/>
  <c r="ATG57" i="1"/>
  <c r="ATF57" i="1"/>
  <c r="ATE57" i="1"/>
  <c r="ATD57" i="1"/>
  <c r="ATC57" i="1"/>
  <c r="ATB57" i="1"/>
  <c r="ATA57" i="1"/>
  <c r="ASZ57" i="1"/>
  <c r="ASY57" i="1"/>
  <c r="ASX57" i="1"/>
  <c r="ASW57" i="1"/>
  <c r="ASV57" i="1"/>
  <c r="ASU57" i="1"/>
  <c r="AST57" i="1"/>
  <c r="ASS57" i="1"/>
  <c r="ASR57" i="1"/>
  <c r="ASQ57" i="1"/>
  <c r="ASP57" i="1"/>
  <c r="ASO57" i="1"/>
  <c r="ASN57" i="1"/>
  <c r="ASM57" i="1"/>
  <c r="ASL57" i="1"/>
  <c r="ASK57" i="1"/>
  <c r="ASJ57" i="1"/>
  <c r="ASI57" i="1"/>
  <c r="ASH57" i="1"/>
  <c r="ASG57" i="1"/>
  <c r="ASF57" i="1"/>
  <c r="ASE57" i="1"/>
  <c r="ASD57" i="1"/>
  <c r="ASC57" i="1"/>
  <c r="ASB57" i="1"/>
  <c r="ASA57" i="1"/>
  <c r="ARZ57" i="1"/>
  <c r="ARY57" i="1"/>
  <c r="ARX57" i="1"/>
  <c r="ARW57" i="1"/>
  <c r="ARV57" i="1"/>
  <c r="ARU57" i="1"/>
  <c r="ART57" i="1"/>
  <c r="ARS57" i="1"/>
  <c r="ARR57" i="1"/>
  <c r="ARQ57" i="1"/>
  <c r="ARP57" i="1"/>
  <c r="ARO57" i="1"/>
  <c r="ARN57" i="1"/>
  <c r="ARM57" i="1"/>
  <c r="ARL57" i="1"/>
  <c r="ARK57" i="1"/>
  <c r="ARJ57" i="1"/>
  <c r="ARI57" i="1"/>
  <c r="ARH57" i="1"/>
  <c r="ARG57" i="1"/>
  <c r="ARF57" i="1"/>
  <c r="ARE57" i="1"/>
  <c r="ARD57" i="1"/>
  <c r="ARC57" i="1"/>
  <c r="ARB57" i="1"/>
  <c r="ARA57" i="1"/>
  <c r="AQZ57" i="1"/>
  <c r="AQY57" i="1"/>
  <c r="AQX57" i="1"/>
  <c r="AQW57" i="1"/>
  <c r="AQV57" i="1"/>
  <c r="AQU57" i="1"/>
  <c r="AQT57" i="1"/>
  <c r="AQS57" i="1"/>
  <c r="AQR57" i="1"/>
  <c r="AQQ57" i="1"/>
  <c r="AQP57" i="1"/>
  <c r="AQO57" i="1"/>
  <c r="AQN57" i="1"/>
  <c r="AQM57" i="1"/>
  <c r="AQL57" i="1"/>
  <c r="AQK57" i="1"/>
  <c r="AQJ57" i="1"/>
  <c r="AQI57" i="1"/>
  <c r="AQH57" i="1"/>
  <c r="AQG57" i="1"/>
  <c r="AQF57" i="1"/>
  <c r="AQE57" i="1"/>
  <c r="AQD57" i="1"/>
  <c r="AQC57" i="1"/>
  <c r="AQB57" i="1"/>
  <c r="AQA57" i="1"/>
  <c r="APZ57" i="1"/>
  <c r="APY57" i="1"/>
  <c r="APX57" i="1"/>
  <c r="APW57" i="1"/>
  <c r="APV57" i="1"/>
  <c r="APU57" i="1"/>
  <c r="APT57" i="1"/>
  <c r="APS57" i="1"/>
  <c r="APR57" i="1"/>
  <c r="APQ57" i="1"/>
  <c r="APP57" i="1"/>
  <c r="APO57" i="1"/>
  <c r="APN57" i="1"/>
  <c r="APM57" i="1"/>
  <c r="APL57" i="1"/>
  <c r="APK57" i="1"/>
  <c r="APJ57" i="1"/>
  <c r="API57" i="1"/>
  <c r="APH57" i="1"/>
  <c r="APG57" i="1"/>
  <c r="APF57" i="1"/>
  <c r="APE57" i="1"/>
  <c r="APD57" i="1"/>
  <c r="APC57" i="1"/>
  <c r="APB57" i="1"/>
  <c r="APA57" i="1"/>
  <c r="AOZ57" i="1"/>
  <c r="AOY57" i="1"/>
  <c r="AOX57" i="1"/>
  <c r="AOW57" i="1"/>
  <c r="AOV57" i="1"/>
  <c r="AOU57" i="1"/>
  <c r="AOT57" i="1"/>
  <c r="AOS57" i="1"/>
  <c r="AOR57" i="1"/>
  <c r="AOQ57" i="1"/>
  <c r="AOP57" i="1"/>
  <c r="AOO57" i="1"/>
  <c r="AON57" i="1"/>
  <c r="AOM57" i="1"/>
  <c r="AOL57" i="1"/>
  <c r="AOK57" i="1"/>
  <c r="AOJ57" i="1"/>
  <c r="AOI57" i="1"/>
  <c r="AOH57" i="1"/>
  <c r="AOG57" i="1"/>
  <c r="AOF57" i="1"/>
  <c r="AOE57" i="1"/>
  <c r="AOD57" i="1"/>
  <c r="AOC57" i="1"/>
  <c r="AOB57" i="1"/>
  <c r="AOA57" i="1"/>
  <c r="ANZ57" i="1"/>
  <c r="ANY57" i="1"/>
  <c r="ANX57" i="1"/>
  <c r="ANW57" i="1"/>
  <c r="ANV57" i="1"/>
  <c r="ANU57" i="1"/>
  <c r="ANT57" i="1"/>
  <c r="ANS57" i="1"/>
  <c r="ANR57" i="1"/>
  <c r="ANQ57" i="1"/>
  <c r="ANP57" i="1"/>
  <c r="ANO57" i="1"/>
  <c r="ANN57" i="1"/>
  <c r="ANM57" i="1"/>
  <c r="ANL57" i="1"/>
  <c r="ANK57" i="1"/>
  <c r="ANJ57" i="1"/>
  <c r="ANI57" i="1"/>
  <c r="ANH57" i="1"/>
  <c r="ANG57" i="1"/>
  <c r="ANF57" i="1"/>
  <c r="ANE57" i="1"/>
  <c r="AND57" i="1"/>
  <c r="ANC57" i="1"/>
  <c r="ANB57" i="1"/>
  <c r="ANA57" i="1"/>
  <c r="AMZ57" i="1"/>
  <c r="AMY57" i="1"/>
  <c r="AMX57" i="1"/>
  <c r="AMW57" i="1"/>
  <c r="AMV57" i="1"/>
  <c r="AMU57" i="1"/>
  <c r="AMT57" i="1"/>
  <c r="AMS57" i="1"/>
  <c r="AMR57" i="1"/>
  <c r="AMQ57" i="1"/>
  <c r="AMP57" i="1"/>
  <c r="AMO57" i="1"/>
  <c r="AMN57" i="1"/>
  <c r="AMM57" i="1"/>
  <c r="AML57" i="1"/>
  <c r="AMK57" i="1"/>
  <c r="AMJ57" i="1"/>
  <c r="AMI57" i="1"/>
  <c r="AMH57" i="1"/>
  <c r="AMG57" i="1"/>
  <c r="AMF57" i="1"/>
  <c r="AME57" i="1"/>
  <c r="AMD57" i="1"/>
  <c r="AMC57" i="1"/>
  <c r="AMB57" i="1"/>
  <c r="AMA57" i="1"/>
  <c r="ALZ57" i="1"/>
  <c r="ALY57" i="1"/>
  <c r="ALX57" i="1"/>
  <c r="ALW57" i="1"/>
  <c r="ALV57" i="1"/>
  <c r="ALU57" i="1"/>
  <c r="ALT57" i="1"/>
  <c r="ALS57" i="1"/>
  <c r="ALR57" i="1"/>
  <c r="ALQ57" i="1"/>
  <c r="ALP57" i="1"/>
  <c r="ALO57" i="1"/>
  <c r="ALN57" i="1"/>
  <c r="ALM57" i="1"/>
  <c r="ALL57" i="1"/>
  <c r="ALK57" i="1"/>
  <c r="ALJ57" i="1"/>
  <c r="ALI57" i="1"/>
  <c r="ALH57" i="1"/>
  <c r="ALG57" i="1"/>
  <c r="ALF57" i="1"/>
  <c r="ALE57" i="1"/>
  <c r="ALD57" i="1"/>
  <c r="ALC57" i="1"/>
  <c r="ALB57" i="1"/>
  <c r="ALA57" i="1"/>
  <c r="AKZ57" i="1"/>
  <c r="AKY57" i="1"/>
  <c r="AKX57" i="1"/>
  <c r="AKW57" i="1"/>
  <c r="AKV57" i="1"/>
  <c r="AKU57" i="1"/>
  <c r="AKT57" i="1"/>
  <c r="AKS57" i="1"/>
  <c r="AKR57" i="1"/>
  <c r="AKQ57" i="1"/>
  <c r="AKP57" i="1"/>
  <c r="AKO57" i="1"/>
  <c r="AKN57" i="1"/>
  <c r="AKM57" i="1"/>
  <c r="AKL57" i="1"/>
  <c r="AKK57" i="1"/>
  <c r="AKJ57" i="1"/>
  <c r="AKI57" i="1"/>
  <c r="AKH57" i="1"/>
  <c r="AKG57" i="1"/>
  <c r="AKF57" i="1"/>
  <c r="AKE57" i="1"/>
  <c r="AKD57" i="1"/>
  <c r="AKC57" i="1"/>
  <c r="AKB57" i="1"/>
  <c r="AKA57" i="1"/>
  <c r="AJZ57" i="1"/>
  <c r="AJY57" i="1"/>
  <c r="AJX57" i="1"/>
  <c r="AJW57" i="1"/>
  <c r="AJV57" i="1"/>
  <c r="AJU57" i="1"/>
  <c r="AJT57" i="1"/>
  <c r="AJS57" i="1"/>
  <c r="AJR57" i="1"/>
  <c r="AJQ57" i="1"/>
  <c r="AJP57" i="1"/>
  <c r="AJO57" i="1"/>
  <c r="AJN57" i="1"/>
  <c r="AJM57" i="1"/>
  <c r="AJL57" i="1"/>
  <c r="AJK57" i="1"/>
  <c r="AJJ57" i="1"/>
  <c r="AJI57" i="1"/>
  <c r="AJH57" i="1"/>
  <c r="AJG57" i="1"/>
  <c r="AJF57" i="1"/>
  <c r="AJE57" i="1"/>
  <c r="AJD57" i="1"/>
  <c r="AJC57" i="1"/>
  <c r="AJB57" i="1"/>
  <c r="AJA57" i="1"/>
  <c r="AIZ57" i="1"/>
  <c r="AIY57" i="1"/>
  <c r="AIX57" i="1"/>
  <c r="AIW57" i="1"/>
  <c r="AIV57" i="1"/>
  <c r="AIU57" i="1"/>
  <c r="AIT57" i="1"/>
  <c r="AIS57" i="1"/>
  <c r="AIR57" i="1"/>
  <c r="AIQ57" i="1"/>
  <c r="AIP57" i="1"/>
  <c r="AIO57" i="1"/>
  <c r="AIN57" i="1"/>
  <c r="AIM57" i="1"/>
  <c r="AIL57" i="1"/>
  <c r="AIK57" i="1"/>
  <c r="AIJ57" i="1"/>
  <c r="AII57" i="1"/>
  <c r="AIH57" i="1"/>
  <c r="AIG57" i="1"/>
  <c r="AIF57" i="1"/>
  <c r="AIE57" i="1"/>
  <c r="AID57" i="1"/>
  <c r="AIC57" i="1"/>
  <c r="AIB57" i="1"/>
  <c r="AIA57" i="1"/>
  <c r="AHZ57" i="1"/>
  <c r="AHY57" i="1"/>
  <c r="AHX57" i="1"/>
  <c r="AHW57" i="1"/>
  <c r="AHV57" i="1"/>
  <c r="AHU57" i="1"/>
  <c r="AHT57" i="1"/>
  <c r="AHS57" i="1"/>
  <c r="AHR57" i="1"/>
  <c r="AHQ57" i="1"/>
  <c r="AHP57" i="1"/>
  <c r="AHO57" i="1"/>
  <c r="AHN57" i="1"/>
  <c r="AHM57" i="1"/>
  <c r="AHL57" i="1"/>
  <c r="AHK57" i="1"/>
  <c r="AHJ57" i="1"/>
  <c r="AHI57" i="1"/>
  <c r="AHH57" i="1"/>
  <c r="AHG57" i="1"/>
  <c r="AHF57" i="1"/>
  <c r="AHE57" i="1"/>
  <c r="AHD57" i="1"/>
  <c r="AHC57" i="1"/>
  <c r="AHB57" i="1"/>
  <c r="AHA57" i="1"/>
  <c r="AGZ57" i="1"/>
  <c r="AGY57" i="1"/>
  <c r="AGX57" i="1"/>
  <c r="AGW57" i="1"/>
  <c r="AGV57" i="1"/>
  <c r="AGU57" i="1"/>
  <c r="AGT57" i="1"/>
  <c r="AGS57" i="1"/>
  <c r="AGR57" i="1"/>
  <c r="AGQ57" i="1"/>
  <c r="AGP57" i="1"/>
  <c r="AGO57" i="1"/>
  <c r="AGN57" i="1"/>
  <c r="AGM57" i="1"/>
  <c r="AGL57" i="1"/>
  <c r="AGK57" i="1"/>
  <c r="AGJ57" i="1"/>
  <c r="AGI57" i="1"/>
  <c r="AGH57" i="1"/>
  <c r="AGG57" i="1"/>
  <c r="AGF57" i="1"/>
  <c r="AGE57" i="1"/>
  <c r="AGD57" i="1"/>
  <c r="AGC57" i="1"/>
  <c r="AGB57" i="1"/>
  <c r="AGA57" i="1"/>
  <c r="AFZ57" i="1"/>
  <c r="AFY57" i="1"/>
  <c r="AFX57" i="1"/>
  <c r="AFW57" i="1"/>
  <c r="AFV57" i="1"/>
  <c r="AFU57" i="1"/>
  <c r="AFT57" i="1"/>
  <c r="AFS57" i="1"/>
  <c r="AFR57" i="1"/>
  <c r="AFQ57" i="1"/>
  <c r="AFP57" i="1"/>
  <c r="AFO57" i="1"/>
  <c r="AFN57" i="1"/>
  <c r="AFM57" i="1"/>
  <c r="AFL57" i="1"/>
  <c r="AFK57" i="1"/>
  <c r="AFJ57" i="1"/>
  <c r="AFI57" i="1"/>
  <c r="AFH57" i="1"/>
  <c r="AFG57" i="1"/>
  <c r="AFF57" i="1"/>
  <c r="AFE57" i="1"/>
  <c r="AFD57" i="1"/>
  <c r="AFC57" i="1"/>
  <c r="AFB57" i="1"/>
  <c r="AFA57" i="1"/>
  <c r="AEZ57" i="1"/>
  <c r="AEY57" i="1"/>
  <c r="AEX57" i="1"/>
  <c r="AEW57" i="1"/>
  <c r="AEV57" i="1"/>
  <c r="AEU57" i="1"/>
  <c r="AET57" i="1"/>
  <c r="AES57" i="1"/>
  <c r="AER57" i="1"/>
  <c r="AEQ57" i="1"/>
  <c r="AEP57" i="1"/>
  <c r="AEO57" i="1"/>
  <c r="AEN57" i="1"/>
  <c r="AEM57" i="1"/>
  <c r="AEL57" i="1"/>
  <c r="AEK57" i="1"/>
  <c r="AEJ57" i="1"/>
  <c r="AEI57" i="1"/>
  <c r="AEH57" i="1"/>
  <c r="AEG57" i="1"/>
  <c r="AEF57" i="1"/>
  <c r="AEE57" i="1"/>
  <c r="AED57" i="1"/>
  <c r="AEC57" i="1"/>
  <c r="AEB57" i="1"/>
  <c r="AEA57" i="1"/>
  <c r="ADZ57" i="1"/>
  <c r="ADY57" i="1"/>
  <c r="ADX57" i="1"/>
  <c r="ADW57" i="1"/>
  <c r="ADV57" i="1"/>
  <c r="ADU57" i="1"/>
  <c r="ADT57" i="1"/>
  <c r="ADS57" i="1"/>
  <c r="ADR57" i="1"/>
  <c r="ADQ57" i="1"/>
  <c r="ADP57" i="1"/>
  <c r="ADO57" i="1"/>
  <c r="ADN57" i="1"/>
  <c r="ADM57" i="1"/>
  <c r="ADL57" i="1"/>
  <c r="ADK57" i="1"/>
  <c r="ADJ57" i="1"/>
  <c r="ADI57" i="1"/>
  <c r="ADH57" i="1"/>
  <c r="ADG57" i="1"/>
  <c r="ADF57" i="1"/>
  <c r="ADE57" i="1"/>
  <c r="ADD57" i="1"/>
  <c r="ADC57" i="1"/>
  <c r="ADB57" i="1"/>
  <c r="ADA57" i="1"/>
  <c r="ACZ57" i="1"/>
  <c r="ACY57" i="1"/>
  <c r="ACX57" i="1"/>
  <c r="ACW57" i="1"/>
  <c r="ACV57" i="1"/>
  <c r="ACU57" i="1"/>
  <c r="ACT57" i="1"/>
  <c r="ACS57" i="1"/>
  <c r="ACR57" i="1"/>
  <c r="ACQ57" i="1"/>
  <c r="ACP57" i="1"/>
  <c r="ACO57" i="1"/>
  <c r="ACN57" i="1"/>
  <c r="ACM57" i="1"/>
  <c r="ACL57" i="1"/>
  <c r="ACK57" i="1"/>
  <c r="ACJ57" i="1"/>
  <c r="ACI57" i="1"/>
  <c r="ACH57" i="1"/>
  <c r="ACG57" i="1"/>
  <c r="ACF57" i="1"/>
  <c r="ACE57" i="1"/>
  <c r="ACD57" i="1"/>
  <c r="ACC57" i="1"/>
  <c r="ACB57" i="1"/>
  <c r="ACA57" i="1"/>
  <c r="ABZ57" i="1"/>
  <c r="ABY57" i="1"/>
  <c r="ABX57" i="1"/>
  <c r="ABW57" i="1"/>
  <c r="ABV57" i="1"/>
  <c r="ABU57" i="1"/>
  <c r="ABT57" i="1"/>
  <c r="ABS57" i="1"/>
  <c r="ABR57" i="1"/>
  <c r="ABQ57" i="1"/>
  <c r="ABP57" i="1"/>
  <c r="ABO57" i="1"/>
  <c r="ABN57" i="1"/>
  <c r="ABM57" i="1"/>
  <c r="ABL57" i="1"/>
  <c r="ABK57" i="1"/>
  <c r="ABJ57" i="1"/>
  <c r="ABI57" i="1"/>
  <c r="ABH57" i="1"/>
  <c r="ABG57" i="1"/>
  <c r="ABF57" i="1"/>
  <c r="ABE57" i="1"/>
  <c r="ABD57" i="1"/>
  <c r="ABC57" i="1"/>
  <c r="ABB57" i="1"/>
  <c r="ABA57" i="1"/>
  <c r="AAZ57" i="1"/>
  <c r="AAY57" i="1"/>
  <c r="AAX57" i="1"/>
  <c r="AAW57" i="1"/>
  <c r="AAV57" i="1"/>
  <c r="AAU57" i="1"/>
  <c r="AAT57" i="1"/>
  <c r="AAS57" i="1"/>
  <c r="AAR57" i="1"/>
  <c r="AAQ57" i="1"/>
  <c r="AAP57" i="1"/>
  <c r="AAO57" i="1"/>
  <c r="AAN57" i="1"/>
  <c r="AAM57" i="1"/>
  <c r="AAL57" i="1"/>
  <c r="AAK57" i="1"/>
  <c r="AAJ57" i="1"/>
  <c r="AAI57" i="1"/>
  <c r="AAH57" i="1"/>
  <c r="AAG57" i="1"/>
  <c r="AAF57" i="1"/>
  <c r="AAE57" i="1"/>
  <c r="AAD57" i="1"/>
  <c r="AAC57" i="1"/>
  <c r="AAB57" i="1"/>
  <c r="AAA57" i="1"/>
  <c r="ZZ57" i="1"/>
  <c r="ZY57" i="1"/>
  <c r="ZX57" i="1"/>
  <c r="ZW57" i="1"/>
  <c r="ZV57" i="1"/>
  <c r="ZU57" i="1"/>
  <c r="ZT57" i="1"/>
  <c r="ZS57" i="1"/>
  <c r="ZR57" i="1"/>
  <c r="ZQ57" i="1"/>
  <c r="ZP57" i="1"/>
  <c r="ZO57" i="1"/>
  <c r="ZN57" i="1"/>
  <c r="ZM57" i="1"/>
  <c r="ZL57" i="1"/>
  <c r="ZK57" i="1"/>
  <c r="ZJ57" i="1"/>
  <c r="ZI57" i="1"/>
  <c r="ZH57" i="1"/>
  <c r="ZG57" i="1"/>
  <c r="ZF57" i="1"/>
  <c r="ZE57" i="1"/>
  <c r="ZD57" i="1"/>
  <c r="ZC57" i="1"/>
  <c r="ZB57" i="1"/>
  <c r="ZA57" i="1"/>
  <c r="YZ57" i="1"/>
  <c r="YY57" i="1"/>
  <c r="YX57" i="1"/>
  <c r="YW57" i="1"/>
  <c r="YV57" i="1"/>
  <c r="YU57" i="1"/>
  <c r="YT57" i="1"/>
  <c r="YS57" i="1"/>
  <c r="YR57" i="1"/>
  <c r="YQ57" i="1"/>
  <c r="YP57" i="1"/>
  <c r="YO57" i="1"/>
  <c r="YN57" i="1"/>
  <c r="YM57" i="1"/>
  <c r="YL57" i="1"/>
  <c r="YK57" i="1"/>
  <c r="YJ57" i="1"/>
  <c r="YI57" i="1"/>
  <c r="YH57" i="1"/>
  <c r="YG57" i="1"/>
  <c r="YF57" i="1"/>
  <c r="YE57" i="1"/>
  <c r="YD57" i="1"/>
  <c r="YC57" i="1"/>
  <c r="YB57" i="1"/>
  <c r="YA57" i="1"/>
  <c r="XZ57" i="1"/>
  <c r="XY57" i="1"/>
  <c r="XX57" i="1"/>
  <c r="XW57" i="1"/>
  <c r="XV57" i="1"/>
  <c r="XU57" i="1"/>
  <c r="XT57" i="1"/>
  <c r="XS57" i="1"/>
  <c r="XR57" i="1"/>
  <c r="XQ57" i="1"/>
  <c r="XP57" i="1"/>
  <c r="XO57" i="1"/>
  <c r="XN57" i="1"/>
  <c r="XM57" i="1"/>
  <c r="XL57" i="1"/>
  <c r="XK57" i="1"/>
  <c r="XJ57" i="1"/>
  <c r="XI57" i="1"/>
  <c r="XH57" i="1"/>
  <c r="XG57" i="1"/>
  <c r="XF57" i="1"/>
  <c r="XE57" i="1"/>
  <c r="XD57" i="1"/>
  <c r="XC57" i="1"/>
  <c r="XB57" i="1"/>
  <c r="XA57" i="1"/>
  <c r="WZ57" i="1"/>
  <c r="WY57" i="1"/>
  <c r="WX57" i="1"/>
  <c r="WW57" i="1"/>
  <c r="WV57" i="1"/>
  <c r="WU57" i="1"/>
  <c r="WT57" i="1"/>
  <c r="WS57" i="1"/>
  <c r="WR57" i="1"/>
  <c r="WQ57" i="1"/>
  <c r="WP57" i="1"/>
  <c r="WO57" i="1"/>
  <c r="WN57" i="1"/>
  <c r="WM57" i="1"/>
  <c r="WL57" i="1"/>
  <c r="WK57" i="1"/>
  <c r="WJ57" i="1"/>
  <c r="WI57" i="1"/>
  <c r="WH57" i="1"/>
  <c r="WG57" i="1"/>
  <c r="WF57" i="1"/>
  <c r="WE57" i="1"/>
  <c r="WD57" i="1"/>
  <c r="WC57" i="1"/>
  <c r="WB57" i="1"/>
  <c r="WA57" i="1"/>
  <c r="VZ57" i="1"/>
  <c r="VY57" i="1"/>
  <c r="VX57" i="1"/>
  <c r="VW57" i="1"/>
  <c r="VV57" i="1"/>
  <c r="VU57" i="1"/>
  <c r="VT57" i="1"/>
  <c r="VS57" i="1"/>
  <c r="VR57" i="1"/>
  <c r="VQ57" i="1"/>
  <c r="VP57" i="1"/>
  <c r="VO57" i="1"/>
  <c r="VN57" i="1"/>
  <c r="VM57" i="1"/>
  <c r="VL57" i="1"/>
  <c r="VK57" i="1"/>
  <c r="VJ57" i="1"/>
  <c r="VI57" i="1"/>
  <c r="VH57" i="1"/>
  <c r="VG57" i="1"/>
  <c r="VF57" i="1"/>
  <c r="VE57" i="1"/>
  <c r="VD57" i="1"/>
  <c r="VC57" i="1"/>
  <c r="VB57" i="1"/>
  <c r="VA57" i="1"/>
  <c r="UZ57" i="1"/>
  <c r="UY57" i="1"/>
  <c r="UX57" i="1"/>
  <c r="UW57" i="1"/>
  <c r="UV57" i="1"/>
  <c r="UU57" i="1"/>
  <c r="UT57" i="1"/>
  <c r="US57" i="1"/>
  <c r="UR57" i="1"/>
  <c r="UQ57" i="1"/>
  <c r="UP57" i="1"/>
  <c r="UO57" i="1"/>
  <c r="UN57" i="1"/>
  <c r="UM57" i="1"/>
  <c r="UL57" i="1"/>
  <c r="UK57" i="1"/>
  <c r="UJ57" i="1"/>
  <c r="UI57" i="1"/>
  <c r="UH57" i="1"/>
  <c r="UG57" i="1"/>
  <c r="UF57" i="1"/>
  <c r="UE57" i="1"/>
  <c r="UD57" i="1"/>
  <c r="UC57" i="1"/>
  <c r="UB57" i="1"/>
  <c r="UA57" i="1"/>
  <c r="TZ57" i="1"/>
  <c r="TY57" i="1"/>
  <c r="TX57" i="1"/>
  <c r="TW57" i="1"/>
  <c r="TV57" i="1"/>
  <c r="TU57" i="1"/>
  <c r="TT57" i="1"/>
  <c r="TS57" i="1"/>
  <c r="TR57" i="1"/>
  <c r="TQ57" i="1"/>
  <c r="TP57" i="1"/>
  <c r="TO57" i="1"/>
  <c r="TN57" i="1"/>
  <c r="TM57" i="1"/>
  <c r="TL57" i="1"/>
  <c r="TK57" i="1"/>
  <c r="TJ57" i="1"/>
  <c r="TI57" i="1"/>
  <c r="TH57" i="1"/>
  <c r="TG57" i="1"/>
  <c r="TF57" i="1"/>
  <c r="TE57" i="1"/>
  <c r="TD57" i="1"/>
  <c r="TC57" i="1"/>
  <c r="TB57" i="1"/>
  <c r="TA57" i="1"/>
  <c r="SZ57" i="1"/>
  <c r="SY57" i="1"/>
  <c r="SX57" i="1"/>
  <c r="SW57" i="1"/>
  <c r="SV57" i="1"/>
  <c r="SU57" i="1"/>
  <c r="ST57" i="1"/>
  <c r="SS57" i="1"/>
  <c r="SR57" i="1"/>
  <c r="SQ57" i="1"/>
  <c r="SP57" i="1"/>
  <c r="SO57" i="1"/>
  <c r="SN57" i="1"/>
  <c r="SM57" i="1"/>
  <c r="SL57" i="1"/>
  <c r="SK57" i="1"/>
  <c r="SJ57" i="1"/>
  <c r="SI57" i="1"/>
  <c r="SH57" i="1"/>
  <c r="SG57" i="1"/>
  <c r="SF57" i="1"/>
  <c r="SE57" i="1"/>
  <c r="SD57" i="1"/>
  <c r="SC57" i="1"/>
  <c r="SB57" i="1"/>
  <c r="SA57" i="1"/>
  <c r="RZ57" i="1"/>
  <c r="RY57" i="1"/>
  <c r="RX57" i="1"/>
  <c r="RW57" i="1"/>
  <c r="RV57" i="1"/>
  <c r="RU57" i="1"/>
  <c r="RT57" i="1"/>
  <c r="RS57" i="1"/>
  <c r="RR57" i="1"/>
  <c r="RQ57" i="1"/>
  <c r="RP57" i="1"/>
  <c r="RO57" i="1"/>
  <c r="RN57" i="1"/>
  <c r="RM57" i="1"/>
  <c r="RL57" i="1"/>
  <c r="RK57" i="1"/>
  <c r="RJ57" i="1"/>
  <c r="RI57" i="1"/>
  <c r="RH57" i="1"/>
  <c r="RG57" i="1"/>
  <c r="RF57" i="1"/>
  <c r="RE57" i="1"/>
  <c r="RD57" i="1"/>
  <c r="RC57" i="1"/>
  <c r="RB57" i="1"/>
  <c r="RA57" i="1"/>
  <c r="QZ57" i="1"/>
  <c r="QY57" i="1"/>
  <c r="QX57" i="1"/>
  <c r="QW57" i="1"/>
  <c r="QV57" i="1"/>
  <c r="QU57" i="1"/>
  <c r="QT57" i="1"/>
  <c r="QS57" i="1"/>
  <c r="QR57" i="1"/>
  <c r="QQ57" i="1"/>
  <c r="QP57" i="1"/>
  <c r="QO57" i="1"/>
  <c r="QN57" i="1"/>
  <c r="QM57" i="1"/>
  <c r="QL57" i="1"/>
  <c r="QK57" i="1"/>
  <c r="QJ57" i="1"/>
  <c r="QI57" i="1"/>
  <c r="QH57" i="1"/>
  <c r="QG57" i="1"/>
  <c r="QF57" i="1"/>
  <c r="QE57" i="1"/>
  <c r="QD57" i="1"/>
  <c r="QC57" i="1"/>
  <c r="QB57" i="1"/>
  <c r="QA57" i="1"/>
  <c r="PZ57" i="1"/>
  <c r="PY57" i="1"/>
  <c r="PX57" i="1"/>
  <c r="PW57" i="1"/>
  <c r="PV57" i="1"/>
  <c r="PU57" i="1"/>
  <c r="PT57" i="1"/>
  <c r="PS57" i="1"/>
  <c r="PR57" i="1"/>
  <c r="PQ57" i="1"/>
  <c r="PP57" i="1"/>
  <c r="PO57" i="1"/>
  <c r="PN57" i="1"/>
  <c r="PM57" i="1"/>
  <c r="PL57" i="1"/>
  <c r="PK57" i="1"/>
  <c r="PJ57" i="1"/>
  <c r="PI57" i="1"/>
  <c r="PH57" i="1"/>
  <c r="PG57" i="1"/>
  <c r="PF57" i="1"/>
  <c r="PE57" i="1"/>
  <c r="PD57" i="1"/>
  <c r="PC57" i="1"/>
  <c r="PB57" i="1"/>
  <c r="PA57" i="1"/>
  <c r="OZ57" i="1"/>
  <c r="OY57" i="1"/>
  <c r="OX57" i="1"/>
  <c r="OW57" i="1"/>
  <c r="OV57" i="1"/>
  <c r="OU57" i="1"/>
  <c r="OT57" i="1"/>
  <c r="OS57" i="1"/>
  <c r="OR57" i="1"/>
  <c r="OQ57" i="1"/>
  <c r="OP57" i="1"/>
  <c r="OO57" i="1"/>
  <c r="ON57" i="1"/>
  <c r="OM57" i="1"/>
  <c r="OL57" i="1"/>
  <c r="OK57" i="1"/>
  <c r="OJ57" i="1"/>
  <c r="OI57" i="1"/>
  <c r="OH57" i="1"/>
  <c r="OG57" i="1"/>
  <c r="OF57" i="1"/>
  <c r="OE57" i="1"/>
  <c r="OD57" i="1"/>
  <c r="OC57" i="1"/>
  <c r="OB57" i="1"/>
  <c r="OA57" i="1"/>
  <c r="NZ57" i="1"/>
  <c r="NY57" i="1"/>
  <c r="NX57" i="1"/>
  <c r="NW57" i="1"/>
  <c r="NV57" i="1"/>
  <c r="NU57" i="1"/>
  <c r="NT57" i="1"/>
  <c r="NS57" i="1"/>
  <c r="NR57" i="1"/>
  <c r="NQ57" i="1"/>
  <c r="NP57" i="1"/>
  <c r="NO57" i="1"/>
  <c r="NN57" i="1"/>
  <c r="NM57" i="1"/>
  <c r="NL57" i="1"/>
  <c r="NK57" i="1"/>
  <c r="NJ57" i="1"/>
  <c r="NI57" i="1"/>
  <c r="NH57" i="1"/>
  <c r="NG57" i="1"/>
  <c r="NF57" i="1"/>
  <c r="NE57" i="1"/>
  <c r="ND57" i="1"/>
  <c r="NC57" i="1"/>
  <c r="NB57" i="1"/>
  <c r="NA57" i="1"/>
  <c r="MZ57" i="1"/>
  <c r="MY57" i="1"/>
  <c r="MX57" i="1"/>
  <c r="MW57" i="1"/>
  <c r="MV57" i="1"/>
  <c r="MU57" i="1"/>
  <c r="MT57" i="1"/>
  <c r="MS57" i="1"/>
  <c r="MR57" i="1"/>
  <c r="MQ57" i="1"/>
  <c r="MP57" i="1"/>
  <c r="MO57" i="1"/>
  <c r="MN57" i="1"/>
  <c r="MM57" i="1"/>
  <c r="ML57" i="1"/>
  <c r="MK57" i="1"/>
  <c r="MJ57" i="1"/>
  <c r="MI57" i="1"/>
  <c r="MH57" i="1"/>
  <c r="MG57" i="1"/>
  <c r="MF57" i="1"/>
  <c r="ME57" i="1"/>
  <c r="MD57" i="1"/>
  <c r="MC57" i="1"/>
  <c r="MB57" i="1"/>
  <c r="MA57" i="1"/>
  <c r="LZ57" i="1"/>
  <c r="LY57" i="1"/>
  <c r="LX57" i="1"/>
  <c r="LW57" i="1"/>
  <c r="LV57" i="1"/>
  <c r="LU57" i="1"/>
  <c r="LT57" i="1"/>
  <c r="LS57" i="1"/>
  <c r="LR57" i="1"/>
  <c r="LQ57" i="1"/>
  <c r="LP57" i="1"/>
  <c r="LO57" i="1"/>
  <c r="LN57" i="1"/>
  <c r="LM57" i="1"/>
  <c r="LL57" i="1"/>
  <c r="LK57" i="1"/>
  <c r="LJ57" i="1"/>
  <c r="LI57" i="1"/>
  <c r="LH57" i="1"/>
  <c r="LG57" i="1"/>
  <c r="LF57" i="1"/>
  <c r="LE57" i="1"/>
  <c r="LD57" i="1"/>
  <c r="LC57" i="1"/>
  <c r="LB57" i="1"/>
  <c r="LA57" i="1"/>
  <c r="KZ57" i="1"/>
  <c r="KY57" i="1"/>
  <c r="KX57" i="1"/>
  <c r="KW57" i="1"/>
  <c r="KV57" i="1"/>
  <c r="KU57" i="1"/>
  <c r="KT57" i="1"/>
  <c r="KS57" i="1"/>
  <c r="KR57" i="1"/>
  <c r="KQ57" i="1"/>
  <c r="KP57" i="1"/>
  <c r="KO57" i="1"/>
  <c r="KN57" i="1"/>
  <c r="KM57" i="1"/>
  <c r="KL57" i="1"/>
  <c r="KK57" i="1"/>
  <c r="KJ57" i="1"/>
  <c r="KI57" i="1"/>
  <c r="KH57" i="1"/>
  <c r="KG57" i="1"/>
  <c r="KF57" i="1"/>
  <c r="KE57" i="1"/>
  <c r="KD57" i="1"/>
  <c r="KC57" i="1"/>
  <c r="KB57" i="1"/>
  <c r="KA57" i="1"/>
  <c r="JZ57" i="1"/>
  <c r="JY57" i="1"/>
  <c r="JX57" i="1"/>
  <c r="JW57" i="1"/>
  <c r="JV57" i="1"/>
  <c r="JU57" i="1"/>
  <c r="JT57" i="1"/>
  <c r="JS57" i="1"/>
  <c r="JR57" i="1"/>
  <c r="JQ57" i="1"/>
  <c r="JP57" i="1"/>
  <c r="JO57" i="1"/>
  <c r="JN57" i="1"/>
  <c r="JM57" i="1"/>
  <c r="JL57" i="1"/>
  <c r="JK57" i="1"/>
  <c r="JJ57" i="1"/>
  <c r="JI57" i="1"/>
  <c r="JH57" i="1"/>
  <c r="JG57" i="1"/>
  <c r="JF57" i="1"/>
  <c r="JE57" i="1"/>
  <c r="JD57" i="1"/>
  <c r="JC57" i="1"/>
  <c r="JB57" i="1"/>
  <c r="JA57" i="1"/>
  <c r="IZ57" i="1"/>
  <c r="IY57" i="1"/>
  <c r="IX57" i="1"/>
  <c r="IW57" i="1"/>
  <c r="IV57" i="1"/>
  <c r="IU57" i="1"/>
  <c r="IT57" i="1"/>
  <c r="IS57" i="1"/>
  <c r="IR57" i="1"/>
  <c r="IQ57" i="1"/>
  <c r="IP57" i="1"/>
  <c r="IO57" i="1"/>
  <c r="IN57" i="1"/>
  <c r="IM57" i="1"/>
  <c r="IL57" i="1"/>
  <c r="IK57" i="1"/>
  <c r="IJ57" i="1"/>
  <c r="II57" i="1"/>
  <c r="IH57" i="1"/>
  <c r="IG57" i="1"/>
  <c r="IF57" i="1"/>
  <c r="IE57" i="1"/>
  <c r="ID57" i="1"/>
  <c r="IC57" i="1"/>
  <c r="IB57" i="1"/>
  <c r="IA57" i="1"/>
  <c r="HZ57" i="1"/>
  <c r="HY57" i="1"/>
  <c r="HX57" i="1"/>
  <c r="HW57" i="1"/>
  <c r="HV57" i="1"/>
  <c r="HU57" i="1"/>
  <c r="HT57" i="1"/>
  <c r="HS57" i="1"/>
  <c r="HR57" i="1"/>
  <c r="HQ57" i="1"/>
  <c r="HP57" i="1"/>
  <c r="HO57" i="1"/>
  <c r="HN57" i="1"/>
  <c r="HM57" i="1"/>
  <c r="HL57" i="1"/>
  <c r="HK57" i="1"/>
  <c r="HJ57" i="1"/>
  <c r="HI57" i="1"/>
  <c r="HH57" i="1"/>
  <c r="HG57" i="1"/>
  <c r="HF57" i="1"/>
  <c r="HE57" i="1"/>
  <c r="HD57" i="1"/>
  <c r="HC57" i="1"/>
  <c r="HB57" i="1"/>
  <c r="HA57" i="1"/>
  <c r="GZ57" i="1"/>
  <c r="GY57" i="1"/>
  <c r="GX57" i="1"/>
  <c r="GW57" i="1"/>
  <c r="GV57" i="1"/>
  <c r="GU57" i="1"/>
  <c r="GT57" i="1"/>
  <c r="GS57" i="1"/>
  <c r="GR57" i="1"/>
  <c r="GQ57" i="1"/>
  <c r="GP57" i="1"/>
  <c r="GO57" i="1"/>
  <c r="GN57" i="1"/>
  <c r="GM57" i="1"/>
  <c r="GL57" i="1"/>
  <c r="GK57" i="1"/>
  <c r="GJ57" i="1"/>
  <c r="GI57" i="1"/>
  <c r="GH57" i="1"/>
  <c r="GG57" i="1"/>
  <c r="GF57" i="1"/>
  <c r="GE57" i="1"/>
  <c r="GD57" i="1"/>
  <c r="GC57" i="1"/>
  <c r="GB57" i="1"/>
  <c r="GA57" i="1"/>
  <c r="FZ57" i="1"/>
  <c r="FY57" i="1"/>
  <c r="FX57" i="1"/>
  <c r="FW57" i="1"/>
  <c r="FV57" i="1"/>
  <c r="FU57" i="1"/>
  <c r="FT57" i="1"/>
  <c r="FS57" i="1"/>
  <c r="FR57" i="1"/>
  <c r="FQ57" i="1"/>
  <c r="FP57" i="1"/>
  <c r="FO57" i="1"/>
  <c r="FN57" i="1"/>
  <c r="FM57" i="1"/>
  <c r="FL57" i="1"/>
  <c r="FK57" i="1"/>
  <c r="FJ57" i="1"/>
  <c r="FI57" i="1"/>
  <c r="FH57" i="1"/>
  <c r="FG57" i="1"/>
  <c r="FF57" i="1"/>
  <c r="FE57" i="1"/>
  <c r="FD57" i="1"/>
  <c r="FC57" i="1"/>
  <c r="FB57" i="1"/>
  <c r="FA57" i="1"/>
  <c r="EZ57" i="1"/>
  <c r="EY57" i="1"/>
  <c r="EX57" i="1"/>
  <c r="EW57" i="1"/>
  <c r="EV57" i="1"/>
  <c r="EU57" i="1"/>
  <c r="ET57" i="1"/>
  <c r="ES57" i="1"/>
  <c r="ER57" i="1"/>
  <c r="EQ57" i="1"/>
  <c r="EP57" i="1"/>
  <c r="EO57" i="1"/>
  <c r="EN57" i="1"/>
  <c r="EM57" i="1"/>
  <c r="EL57" i="1"/>
  <c r="EK57" i="1"/>
  <c r="EJ57" i="1"/>
  <c r="EI57" i="1"/>
  <c r="EH57" i="1"/>
  <c r="EG57" i="1"/>
  <c r="EF57" i="1"/>
  <c r="EE57" i="1"/>
  <c r="ED57" i="1"/>
  <c r="EC57" i="1"/>
  <c r="EB57" i="1"/>
  <c r="EA57" i="1"/>
  <c r="DZ57" i="1"/>
  <c r="DY57" i="1"/>
  <c r="DX57" i="1"/>
  <c r="DW57" i="1"/>
  <c r="DV57" i="1"/>
  <c r="DU57" i="1"/>
  <c r="DT57" i="1"/>
  <c r="DS57" i="1"/>
  <c r="DR57" i="1"/>
  <c r="DQ57" i="1"/>
  <c r="DP57" i="1"/>
  <c r="DO57" i="1"/>
  <c r="DN57" i="1"/>
  <c r="DM57" i="1"/>
  <c r="DL57" i="1"/>
  <c r="DK57" i="1"/>
  <c r="DJ57" i="1"/>
  <c r="DI57" i="1"/>
  <c r="DH57" i="1"/>
  <c r="DG57" i="1"/>
  <c r="DF57" i="1"/>
  <c r="DE57" i="1"/>
  <c r="DD57" i="1"/>
  <c r="DC57" i="1"/>
  <c r="DB57" i="1"/>
  <c r="DA57" i="1"/>
  <c r="CZ57" i="1"/>
  <c r="CY57" i="1"/>
  <c r="CX57" i="1"/>
  <c r="CW57" i="1"/>
  <c r="CV57" i="1"/>
  <c r="CU57" i="1"/>
  <c r="CT57" i="1"/>
  <c r="CS57" i="1"/>
  <c r="CR57" i="1"/>
  <c r="CQ57" i="1"/>
  <c r="CP57" i="1"/>
  <c r="CO57" i="1"/>
  <c r="CN57" i="1"/>
  <c r="CM57" i="1"/>
  <c r="CL57" i="1"/>
  <c r="CK57" i="1"/>
  <c r="CJ57" i="1"/>
  <c r="CI57" i="1"/>
  <c r="CH57" i="1"/>
  <c r="CG57" i="1"/>
  <c r="CF57" i="1"/>
  <c r="CE57" i="1"/>
  <c r="CD57" i="1"/>
  <c r="CC57" i="1"/>
  <c r="CB57" i="1"/>
  <c r="CA57" i="1"/>
  <c r="BZ57" i="1"/>
  <c r="BY57" i="1"/>
  <c r="BX57" i="1"/>
  <c r="BW57" i="1"/>
  <c r="BV57" i="1"/>
  <c r="BU57" i="1"/>
  <c r="BT57" i="1"/>
  <c r="BS57" i="1"/>
  <c r="BR57" i="1"/>
  <c r="BQ57" i="1"/>
  <c r="BP57" i="1"/>
  <c r="BO57" i="1"/>
  <c r="BN57" i="1"/>
  <c r="BM57" i="1"/>
  <c r="BL57" i="1"/>
  <c r="BK57" i="1"/>
  <c r="BJ57" i="1"/>
  <c r="BI57" i="1"/>
  <c r="BH57" i="1"/>
  <c r="BG57" i="1"/>
  <c r="BF57" i="1"/>
  <c r="BE57" i="1"/>
  <c r="BD57" i="1"/>
  <c r="BC57" i="1"/>
  <c r="BB57" i="1"/>
  <c r="BA57" i="1"/>
  <c r="AZ57" i="1"/>
  <c r="AY57" i="1"/>
  <c r="AX57" i="1"/>
  <c r="AW57" i="1"/>
  <c r="AV57" i="1"/>
  <c r="F233" i="4"/>
  <c r="F229" i="4"/>
  <c r="F228" i="4"/>
  <c r="F389" i="1" s="1"/>
  <c r="F223" i="4"/>
  <c r="F328" i="1" s="1"/>
  <c r="AU222" i="4"/>
  <c r="AU326" i="1" s="1"/>
  <c r="AT222" i="4"/>
  <c r="AT326" i="1" s="1"/>
  <c r="AS222" i="4"/>
  <c r="AS326" i="1" s="1"/>
  <c r="AR222" i="4"/>
  <c r="AR326" i="1" s="1"/>
  <c r="AQ222" i="4"/>
  <c r="AQ326" i="1" s="1"/>
  <c r="AP222" i="4"/>
  <c r="AP326" i="1" s="1"/>
  <c r="AO222" i="4"/>
  <c r="AO326" i="1" s="1"/>
  <c r="AN222" i="4"/>
  <c r="AN326" i="1" s="1"/>
  <c r="AM222" i="4"/>
  <c r="AM326" i="1" s="1"/>
  <c r="AL222" i="4"/>
  <c r="AL326" i="1" s="1"/>
  <c r="AK222" i="4"/>
  <c r="AK326" i="1" s="1"/>
  <c r="AJ222" i="4"/>
  <c r="AJ326" i="1" s="1"/>
  <c r="AI222" i="4"/>
  <c r="AI326" i="1" s="1"/>
  <c r="AH222" i="4"/>
  <c r="AH326" i="1" s="1"/>
  <c r="AG222" i="4"/>
  <c r="AG326" i="1" s="1"/>
  <c r="AF222" i="4"/>
  <c r="AF326" i="1" s="1"/>
  <c r="AE222" i="4"/>
  <c r="AE326" i="1" s="1"/>
  <c r="AD222" i="4"/>
  <c r="AD326" i="1" s="1"/>
  <c r="AC222" i="4"/>
  <c r="AC326" i="1" s="1"/>
  <c r="AB222" i="4"/>
  <c r="AB326" i="1" s="1"/>
  <c r="AA222" i="4"/>
  <c r="AA326" i="1" s="1"/>
  <c r="Z222" i="4"/>
  <c r="Z326" i="1" s="1"/>
  <c r="Y222" i="4"/>
  <c r="Y326" i="1" s="1"/>
  <c r="X222" i="4"/>
  <c r="X326" i="1" s="1"/>
  <c r="W222" i="4"/>
  <c r="W326" i="1" s="1"/>
  <c r="V222" i="4"/>
  <c r="V326" i="1" s="1"/>
  <c r="U222" i="4"/>
  <c r="U326" i="1" s="1"/>
  <c r="T222" i="4"/>
  <c r="T326" i="1" s="1"/>
  <c r="S222" i="4"/>
  <c r="S326" i="1" s="1"/>
  <c r="R222" i="4"/>
  <c r="R326" i="1" s="1"/>
  <c r="Q222" i="4"/>
  <c r="Q326" i="1" s="1"/>
  <c r="P222" i="4"/>
  <c r="P326" i="1" s="1"/>
  <c r="O222" i="4"/>
  <c r="O326" i="1" s="1"/>
  <c r="N222" i="4"/>
  <c r="N326" i="1" s="1"/>
  <c r="M222" i="4"/>
  <c r="M326" i="1" s="1"/>
  <c r="L222" i="4"/>
  <c r="L326" i="1" s="1"/>
  <c r="F220" i="4"/>
  <c r="F323" i="1" s="1"/>
  <c r="AU219" i="4"/>
  <c r="AU322" i="1" s="1"/>
  <c r="AT219" i="4"/>
  <c r="AT322" i="1" s="1"/>
  <c r="AS219" i="4"/>
  <c r="AS322" i="1" s="1"/>
  <c r="AR219" i="4"/>
  <c r="AR322" i="1" s="1"/>
  <c r="AQ219" i="4"/>
  <c r="AQ322" i="1" s="1"/>
  <c r="AP219" i="4"/>
  <c r="AP322" i="1" s="1"/>
  <c r="AO219" i="4"/>
  <c r="AO322" i="1" s="1"/>
  <c r="AN219" i="4"/>
  <c r="AN322" i="1" s="1"/>
  <c r="AM219" i="4"/>
  <c r="AM322" i="1" s="1"/>
  <c r="AL219" i="4"/>
  <c r="AL322" i="1" s="1"/>
  <c r="AK219" i="4"/>
  <c r="AK322" i="1" s="1"/>
  <c r="AJ219" i="4"/>
  <c r="AJ322" i="1" s="1"/>
  <c r="AI219" i="4"/>
  <c r="AI322" i="1" s="1"/>
  <c r="AH219" i="4"/>
  <c r="AH322" i="1" s="1"/>
  <c r="AG219" i="4"/>
  <c r="AG322" i="1" s="1"/>
  <c r="AF219" i="4"/>
  <c r="AF322" i="1" s="1"/>
  <c r="AE219" i="4"/>
  <c r="AE322" i="1" s="1"/>
  <c r="AD219" i="4"/>
  <c r="AD322" i="1" s="1"/>
  <c r="AC219" i="4"/>
  <c r="AC322" i="1" s="1"/>
  <c r="AB219" i="4"/>
  <c r="AB322" i="1" s="1"/>
  <c r="AA219" i="4"/>
  <c r="AA322" i="1" s="1"/>
  <c r="Z219" i="4"/>
  <c r="Z322" i="1" s="1"/>
  <c r="Y219" i="4"/>
  <c r="Y322" i="1" s="1"/>
  <c r="X219" i="4"/>
  <c r="X322" i="1" s="1"/>
  <c r="W219" i="4"/>
  <c r="W322" i="1" s="1"/>
  <c r="V219" i="4"/>
  <c r="V322" i="1" s="1"/>
  <c r="U219" i="4"/>
  <c r="U322" i="1" s="1"/>
  <c r="T219" i="4"/>
  <c r="T322" i="1" s="1"/>
  <c r="S219" i="4"/>
  <c r="S322" i="1" s="1"/>
  <c r="R219" i="4"/>
  <c r="Q219" i="4"/>
  <c r="Q322" i="1" s="1"/>
  <c r="P219" i="4"/>
  <c r="P322" i="1" s="1"/>
  <c r="O219" i="4"/>
  <c r="O322" i="1" s="1"/>
  <c r="N219" i="4"/>
  <c r="N322" i="1" s="1"/>
  <c r="M219" i="4"/>
  <c r="M322" i="1" s="1"/>
  <c r="L219" i="4"/>
  <c r="L322" i="1" s="1"/>
  <c r="AU218" i="4"/>
  <c r="AU321" i="1" s="1"/>
  <c r="AT218" i="4"/>
  <c r="AT321" i="1" s="1"/>
  <c r="AS218" i="4"/>
  <c r="AS321" i="1" s="1"/>
  <c r="AR218" i="4"/>
  <c r="AR321" i="1" s="1"/>
  <c r="AQ218" i="4"/>
  <c r="AQ321" i="1" s="1"/>
  <c r="AP218" i="4"/>
  <c r="AP321" i="1" s="1"/>
  <c r="AO218" i="4"/>
  <c r="AO321" i="1" s="1"/>
  <c r="AN218" i="4"/>
  <c r="AN321" i="1" s="1"/>
  <c r="AM218" i="4"/>
  <c r="AM321" i="1" s="1"/>
  <c r="AL218" i="4"/>
  <c r="AL321" i="1" s="1"/>
  <c r="AK218" i="4"/>
  <c r="AK321" i="1" s="1"/>
  <c r="AJ218" i="4"/>
  <c r="AJ321" i="1" s="1"/>
  <c r="AI218" i="4"/>
  <c r="AI321" i="1" s="1"/>
  <c r="AH218" i="4"/>
  <c r="AH321" i="1" s="1"/>
  <c r="AG218" i="4"/>
  <c r="AG321" i="1" s="1"/>
  <c r="AF218" i="4"/>
  <c r="AF321" i="1" s="1"/>
  <c r="AE218" i="4"/>
  <c r="AE321" i="1" s="1"/>
  <c r="AD218" i="4"/>
  <c r="AD321" i="1" s="1"/>
  <c r="AC218" i="4"/>
  <c r="AC321" i="1" s="1"/>
  <c r="AB218" i="4"/>
  <c r="AB321" i="1" s="1"/>
  <c r="AA218" i="4"/>
  <c r="AA321" i="1" s="1"/>
  <c r="Z218" i="4"/>
  <c r="Z321" i="1" s="1"/>
  <c r="Y218" i="4"/>
  <c r="Y321" i="1" s="1"/>
  <c r="X218" i="4"/>
  <c r="X321" i="1" s="1"/>
  <c r="W218" i="4"/>
  <c r="W321" i="1" s="1"/>
  <c r="V218" i="4"/>
  <c r="V321" i="1" s="1"/>
  <c r="U218" i="4"/>
  <c r="U321" i="1" s="1"/>
  <c r="T218" i="4"/>
  <c r="T321" i="1" s="1"/>
  <c r="S218" i="4"/>
  <c r="S321" i="1" s="1"/>
  <c r="R218" i="4"/>
  <c r="R321" i="1" s="1"/>
  <c r="Q218" i="4"/>
  <c r="Q321" i="1" s="1"/>
  <c r="P218" i="4"/>
  <c r="P321" i="1" s="1"/>
  <c r="O218" i="4"/>
  <c r="O321" i="1" s="1"/>
  <c r="N218" i="4"/>
  <c r="N321" i="1" s="1"/>
  <c r="M218" i="4"/>
  <c r="M321" i="1" s="1"/>
  <c r="L218" i="4"/>
  <c r="L321" i="1" s="1"/>
  <c r="AU214" i="4"/>
  <c r="AU311" i="1" s="1"/>
  <c r="AT214" i="4"/>
  <c r="AT311" i="1" s="1"/>
  <c r="AS214" i="4"/>
  <c r="AS311" i="1" s="1"/>
  <c r="AR214" i="4"/>
  <c r="AR311" i="1" s="1"/>
  <c r="AQ214" i="4"/>
  <c r="AQ311" i="1" s="1"/>
  <c r="AP214" i="4"/>
  <c r="AP311" i="1" s="1"/>
  <c r="AO214" i="4"/>
  <c r="AO311" i="1" s="1"/>
  <c r="AN214" i="4"/>
  <c r="AN311" i="1" s="1"/>
  <c r="AM214" i="4"/>
  <c r="AM311" i="1" s="1"/>
  <c r="AL214" i="4"/>
  <c r="AL311" i="1" s="1"/>
  <c r="AK214" i="4"/>
  <c r="AK311" i="1" s="1"/>
  <c r="AJ214" i="4"/>
  <c r="AJ311" i="1" s="1"/>
  <c r="AI214" i="4"/>
  <c r="AI311" i="1" s="1"/>
  <c r="AH214" i="4"/>
  <c r="AH311" i="1" s="1"/>
  <c r="AG214" i="4"/>
  <c r="AG311" i="1" s="1"/>
  <c r="AF214" i="4"/>
  <c r="AF311" i="1" s="1"/>
  <c r="AE214" i="4"/>
  <c r="AE311" i="1" s="1"/>
  <c r="AD214" i="4"/>
  <c r="AD311" i="1" s="1"/>
  <c r="AC214" i="4"/>
  <c r="AC311" i="1" s="1"/>
  <c r="AB214" i="4"/>
  <c r="AB311" i="1" s="1"/>
  <c r="AA214" i="4"/>
  <c r="AA311" i="1" s="1"/>
  <c r="Z214" i="4"/>
  <c r="Z311" i="1" s="1"/>
  <c r="Y214" i="4"/>
  <c r="Y311" i="1" s="1"/>
  <c r="X214" i="4"/>
  <c r="X311" i="1" s="1"/>
  <c r="W214" i="4"/>
  <c r="W311" i="1" s="1"/>
  <c r="V214" i="4"/>
  <c r="V311" i="1" s="1"/>
  <c r="U214" i="4"/>
  <c r="U311" i="1" s="1"/>
  <c r="T214" i="4"/>
  <c r="T311" i="1" s="1"/>
  <c r="S214" i="4"/>
  <c r="S311" i="1" s="1"/>
  <c r="R214" i="4"/>
  <c r="R311" i="1" s="1"/>
  <c r="Q214" i="4"/>
  <c r="Q311" i="1" s="1"/>
  <c r="P214" i="4"/>
  <c r="P311" i="1" s="1"/>
  <c r="O214" i="4"/>
  <c r="O311" i="1" s="1"/>
  <c r="N214" i="4"/>
  <c r="N311" i="1" s="1"/>
  <c r="M214" i="4"/>
  <c r="M311" i="1" s="1"/>
  <c r="L214" i="4"/>
  <c r="F205" i="4"/>
  <c r="F295" i="1" s="1"/>
  <c r="F204" i="4"/>
  <c r="F294" i="1" s="1"/>
  <c r="F200" i="4"/>
  <c r="F285" i="1" s="1"/>
  <c r="F188" i="4"/>
  <c r="F267" i="1" s="1"/>
  <c r="F176" i="4"/>
  <c r="F243" i="1" s="1"/>
  <c r="F175" i="4"/>
  <c r="F242" i="1" s="1"/>
  <c r="F174" i="4"/>
  <c r="F241" i="1" s="1"/>
  <c r="F173" i="4"/>
  <c r="F237" i="1" s="1"/>
  <c r="F171" i="4"/>
  <c r="F232" i="1" s="1"/>
  <c r="F170" i="4"/>
  <c r="F231" i="1" s="1"/>
  <c r="F169" i="4"/>
  <c r="F230" i="1" s="1"/>
  <c r="F163" i="4"/>
  <c r="F221" i="1" s="1"/>
  <c r="F161" i="4"/>
  <c r="F219" i="1" s="1"/>
  <c r="F160" i="4"/>
  <c r="F218" i="1" s="1"/>
  <c r="F156" i="4"/>
  <c r="F213" i="1" s="1"/>
  <c r="AU151" i="4"/>
  <c r="AU208" i="1" s="1"/>
  <c r="AT151" i="4"/>
  <c r="AT208" i="1" s="1"/>
  <c r="AS151" i="4"/>
  <c r="AS208" i="1" s="1"/>
  <c r="AR151" i="4"/>
  <c r="AR208" i="1" s="1"/>
  <c r="AQ151" i="4"/>
  <c r="AQ208" i="1" s="1"/>
  <c r="AP151" i="4"/>
  <c r="AP208" i="1" s="1"/>
  <c r="AO151" i="4"/>
  <c r="AO208" i="1" s="1"/>
  <c r="AN151" i="4"/>
  <c r="AN208" i="1" s="1"/>
  <c r="AM151" i="4"/>
  <c r="AM208" i="1" s="1"/>
  <c r="AL151" i="4"/>
  <c r="AL208" i="1" s="1"/>
  <c r="AK151" i="4"/>
  <c r="AK208" i="1" s="1"/>
  <c r="AJ151" i="4"/>
  <c r="AJ208" i="1" s="1"/>
  <c r="AI151" i="4"/>
  <c r="AI208" i="1" s="1"/>
  <c r="AH151" i="4"/>
  <c r="AH208" i="1" s="1"/>
  <c r="AG151" i="4"/>
  <c r="AG208" i="1" s="1"/>
  <c r="AF151" i="4"/>
  <c r="AF208" i="1" s="1"/>
  <c r="AE151" i="4"/>
  <c r="AE208" i="1" s="1"/>
  <c r="AD151" i="4"/>
  <c r="AD208" i="1" s="1"/>
  <c r="AC151" i="4"/>
  <c r="AC208" i="1" s="1"/>
  <c r="AB151" i="4"/>
  <c r="AB208" i="1" s="1"/>
  <c r="AA151" i="4"/>
  <c r="AA208" i="1" s="1"/>
  <c r="Z151" i="4"/>
  <c r="Z208" i="1" s="1"/>
  <c r="Y151" i="4"/>
  <c r="Y208" i="1" s="1"/>
  <c r="X151" i="4"/>
  <c r="X208" i="1" s="1"/>
  <c r="W151" i="4"/>
  <c r="W208" i="1" s="1"/>
  <c r="V151" i="4"/>
  <c r="V208" i="1" s="1"/>
  <c r="U151" i="4"/>
  <c r="U208" i="1" s="1"/>
  <c r="T151" i="4"/>
  <c r="T208" i="1" s="1"/>
  <c r="S151" i="4"/>
  <c r="S208" i="1" s="1"/>
  <c r="R151" i="4"/>
  <c r="R208" i="1" s="1"/>
  <c r="Q151" i="4"/>
  <c r="Q208" i="1" s="1"/>
  <c r="P151" i="4"/>
  <c r="P208" i="1" s="1"/>
  <c r="O151" i="4"/>
  <c r="N151" i="4"/>
  <c r="N208" i="1" s="1"/>
  <c r="M151" i="4"/>
  <c r="M208" i="1" s="1"/>
  <c r="L151" i="4"/>
  <c r="L208" i="1" s="1"/>
  <c r="F142" i="4"/>
  <c r="F137" i="4"/>
  <c r="F195" i="1" s="1"/>
  <c r="F134" i="4"/>
  <c r="F192" i="1" s="1"/>
  <c r="F133" i="4"/>
  <c r="F191" i="1" s="1"/>
  <c r="F132" i="4"/>
  <c r="F190" i="1" s="1"/>
  <c r="F124" i="4"/>
  <c r="F182" i="1" s="1"/>
  <c r="F123" i="4"/>
  <c r="F181" i="1" s="1"/>
  <c r="F118" i="4"/>
  <c r="F177" i="1" s="1"/>
  <c r="F117" i="4"/>
  <c r="F114" i="4"/>
  <c r="F173" i="1" s="1"/>
  <c r="F113" i="4"/>
  <c r="F172" i="1" s="1"/>
  <c r="F112" i="4"/>
  <c r="F171" i="1" s="1"/>
  <c r="F111" i="4"/>
  <c r="F170" i="1" s="1"/>
  <c r="F110" i="4"/>
  <c r="F169" i="1" s="1"/>
  <c r="F104" i="4"/>
  <c r="F119" i="1" s="1"/>
  <c r="F103" i="4"/>
  <c r="F118" i="1" s="1"/>
  <c r="AU100" i="4"/>
  <c r="AU115" i="1" s="1"/>
  <c r="AT100" i="4"/>
  <c r="AT115" i="1" s="1"/>
  <c r="AS100" i="4"/>
  <c r="AS115" i="1" s="1"/>
  <c r="AR100" i="4"/>
  <c r="AR115" i="1" s="1"/>
  <c r="AQ100" i="4"/>
  <c r="AQ115" i="1" s="1"/>
  <c r="AP100" i="4"/>
  <c r="AP115" i="1" s="1"/>
  <c r="AO100" i="4"/>
  <c r="AO115" i="1" s="1"/>
  <c r="AN100" i="4"/>
  <c r="AN115" i="1" s="1"/>
  <c r="AM100" i="4"/>
  <c r="AM115" i="1" s="1"/>
  <c r="AL100" i="4"/>
  <c r="AL115" i="1" s="1"/>
  <c r="AK100" i="4"/>
  <c r="AK115" i="1" s="1"/>
  <c r="AJ100" i="4"/>
  <c r="AJ115" i="1" s="1"/>
  <c r="AI100" i="4"/>
  <c r="AI115" i="1" s="1"/>
  <c r="AH100" i="4"/>
  <c r="AH115" i="1" s="1"/>
  <c r="AG100" i="4"/>
  <c r="AG115" i="1" s="1"/>
  <c r="AF100" i="4"/>
  <c r="AF115" i="1" s="1"/>
  <c r="AE100" i="4"/>
  <c r="AE115" i="1" s="1"/>
  <c r="AD100" i="4"/>
  <c r="AD115" i="1" s="1"/>
  <c r="AC100" i="4"/>
  <c r="AC115" i="1" s="1"/>
  <c r="AB100" i="4"/>
  <c r="AB115" i="1" s="1"/>
  <c r="AA100" i="4"/>
  <c r="AA115" i="1" s="1"/>
  <c r="Z100" i="4"/>
  <c r="Z115" i="1" s="1"/>
  <c r="Y100" i="4"/>
  <c r="Y115" i="1" s="1"/>
  <c r="X100" i="4"/>
  <c r="X115" i="1" s="1"/>
  <c r="W100" i="4"/>
  <c r="W115" i="1" s="1"/>
  <c r="V100" i="4"/>
  <c r="V115" i="1" s="1"/>
  <c r="U100" i="4"/>
  <c r="U115" i="1" s="1"/>
  <c r="T100" i="4"/>
  <c r="T115" i="1" s="1"/>
  <c r="S100" i="4"/>
  <c r="S115" i="1" s="1"/>
  <c r="R100" i="4"/>
  <c r="R115" i="1" s="1"/>
  <c r="Q100" i="4"/>
  <c r="Q115" i="1" s="1"/>
  <c r="P100" i="4"/>
  <c r="P115" i="1" s="1"/>
  <c r="O100" i="4"/>
  <c r="O115" i="1" s="1"/>
  <c r="N100" i="4"/>
  <c r="N115" i="1" s="1"/>
  <c r="M100" i="4"/>
  <c r="M115" i="1" s="1"/>
  <c r="L100" i="4"/>
  <c r="L115" i="1" s="1"/>
  <c r="F99" i="4"/>
  <c r="F114" i="1" s="1"/>
  <c r="AS108" i="1"/>
  <c r="AN108" i="1"/>
  <c r="AL108" i="1"/>
  <c r="AK108" i="1"/>
  <c r="AD108" i="1"/>
  <c r="AC108" i="1"/>
  <c r="X108" i="1"/>
  <c r="V108" i="1"/>
  <c r="U108" i="1"/>
  <c r="S108" i="1"/>
  <c r="P108" i="1"/>
  <c r="N108" i="1"/>
  <c r="F91" i="4"/>
  <c r="F105" i="1" s="1"/>
  <c r="F90" i="4"/>
  <c r="F104" i="1" s="1"/>
  <c r="F89" i="4"/>
  <c r="F103" i="1" s="1"/>
  <c r="F88" i="4"/>
  <c r="F102" i="1" s="1"/>
  <c r="AU77" i="4"/>
  <c r="AU76" i="4" s="1"/>
  <c r="AT77" i="4"/>
  <c r="AT76" i="4" s="1"/>
  <c r="AS77" i="4"/>
  <c r="AS76" i="4" s="1"/>
  <c r="AR77" i="4"/>
  <c r="AR76" i="4" s="1"/>
  <c r="AQ77" i="4"/>
  <c r="AQ76" i="4" s="1"/>
  <c r="AP77" i="4"/>
  <c r="AP76" i="4" s="1"/>
  <c r="AO77" i="4"/>
  <c r="AO76" i="4" s="1"/>
  <c r="AN77" i="4"/>
  <c r="AN76" i="4" s="1"/>
  <c r="AM77" i="4"/>
  <c r="AM76" i="4" s="1"/>
  <c r="AL77" i="4"/>
  <c r="AL76" i="4" s="1"/>
  <c r="AK77" i="4"/>
  <c r="AK76" i="4" s="1"/>
  <c r="AJ77" i="4"/>
  <c r="AJ76" i="4" s="1"/>
  <c r="AI77" i="4"/>
  <c r="AI76" i="4" s="1"/>
  <c r="AH77" i="4"/>
  <c r="AH76" i="4" s="1"/>
  <c r="AG77" i="4"/>
  <c r="AG76" i="4" s="1"/>
  <c r="AU73" i="4"/>
  <c r="AU82" i="4" s="1"/>
  <c r="AT73" i="4"/>
  <c r="AT82" i="4" s="1"/>
  <c r="AS73" i="4"/>
  <c r="AS82" i="4" s="1"/>
  <c r="AR73" i="4"/>
  <c r="AR82" i="4" s="1"/>
  <c r="AQ73" i="4"/>
  <c r="AQ82" i="4" s="1"/>
  <c r="AP73" i="4"/>
  <c r="AP82" i="4" s="1"/>
  <c r="AO73" i="4"/>
  <c r="AO82" i="4" s="1"/>
  <c r="AN73" i="4"/>
  <c r="AN82" i="4" s="1"/>
  <c r="AM73" i="4"/>
  <c r="AM82" i="4" s="1"/>
  <c r="AL73" i="4"/>
  <c r="AL82" i="4" s="1"/>
  <c r="AK73" i="4"/>
  <c r="AK82" i="4" s="1"/>
  <c r="AJ73" i="4"/>
  <c r="AJ82" i="4" s="1"/>
  <c r="AI73" i="4"/>
  <c r="AI82" i="4" s="1"/>
  <c r="AH73" i="4"/>
  <c r="AH82" i="4" s="1"/>
  <c r="AG73" i="4"/>
  <c r="AG82" i="4" s="1"/>
  <c r="AU72" i="4"/>
  <c r="AU80" i="4" s="1"/>
  <c r="AT72" i="4"/>
  <c r="AT80" i="4" s="1"/>
  <c r="AS72" i="4"/>
  <c r="AS80" i="4" s="1"/>
  <c r="AR72" i="4"/>
  <c r="AR80" i="4" s="1"/>
  <c r="AQ72" i="4"/>
  <c r="AQ80" i="4" s="1"/>
  <c r="AP72" i="4"/>
  <c r="AP80" i="4" s="1"/>
  <c r="AO72" i="4"/>
  <c r="AO80" i="4" s="1"/>
  <c r="AN72" i="4"/>
  <c r="AN80" i="4" s="1"/>
  <c r="AM72" i="4"/>
  <c r="AM80" i="4" s="1"/>
  <c r="AL72" i="4"/>
  <c r="AL80" i="4" s="1"/>
  <c r="AK72" i="4"/>
  <c r="AK80" i="4" s="1"/>
  <c r="AJ72" i="4"/>
  <c r="AJ80" i="4" s="1"/>
  <c r="AI72" i="4"/>
  <c r="AI80" i="4" s="1"/>
  <c r="AH72" i="4"/>
  <c r="AH80" i="4" s="1"/>
  <c r="AG72" i="4"/>
  <c r="AG80" i="4" s="1"/>
  <c r="F68" i="4"/>
  <c r="F68" i="1" s="1"/>
  <c r="F66" i="4"/>
  <c r="F66" i="1" s="1"/>
  <c r="F65" i="4"/>
  <c r="F65" i="1" s="1"/>
  <c r="F64" i="4"/>
  <c r="F64" i="1" s="1"/>
  <c r="F62" i="4"/>
  <c r="F62" i="1" s="1"/>
  <c r="F61" i="4"/>
  <c r="F61" i="1" s="1"/>
  <c r="F60" i="4"/>
  <c r="F60" i="1" s="1"/>
  <c r="F50" i="4"/>
  <c r="F50" i="1" s="1"/>
  <c r="F29" i="4"/>
  <c r="F29" i="1" s="1"/>
  <c r="AU23" i="4"/>
  <c r="AU23" i="1" s="1"/>
  <c r="AT23" i="4"/>
  <c r="AT23" i="1" s="1"/>
  <c r="AS23" i="4"/>
  <c r="AS23" i="1" s="1"/>
  <c r="AR23" i="4"/>
  <c r="AR23" i="1" s="1"/>
  <c r="AQ23" i="4"/>
  <c r="AQ23" i="1" s="1"/>
  <c r="AP23" i="4"/>
  <c r="AP23" i="1" s="1"/>
  <c r="AO23" i="4"/>
  <c r="AO23" i="1" s="1"/>
  <c r="AN23" i="4"/>
  <c r="AN23" i="1" s="1"/>
  <c r="AM23" i="4"/>
  <c r="AM23" i="1" s="1"/>
  <c r="AL23" i="4"/>
  <c r="AL23" i="1" s="1"/>
  <c r="AK23" i="4"/>
  <c r="AK23" i="1" s="1"/>
  <c r="AJ23" i="4"/>
  <c r="AJ23" i="1" s="1"/>
  <c r="AI23" i="4"/>
  <c r="AI23" i="1" s="1"/>
  <c r="AH23" i="4"/>
  <c r="AH23" i="1" s="1"/>
  <c r="AG23" i="4"/>
  <c r="AG23" i="1" s="1"/>
  <c r="AF23" i="4"/>
  <c r="AF23" i="1" s="1"/>
  <c r="AE23" i="4"/>
  <c r="AE23" i="1" s="1"/>
  <c r="AD23" i="4"/>
  <c r="AD23" i="1" s="1"/>
  <c r="AC23" i="4"/>
  <c r="AC23" i="1" s="1"/>
  <c r="AB23" i="4"/>
  <c r="AB23" i="1" s="1"/>
  <c r="AA23" i="4"/>
  <c r="AA23" i="1" s="1"/>
  <c r="Z23" i="4"/>
  <c r="Z23" i="1" s="1"/>
  <c r="Y23" i="4"/>
  <c r="Y23" i="1" s="1"/>
  <c r="X23" i="4"/>
  <c r="X23" i="1" s="1"/>
  <c r="W23" i="4"/>
  <c r="W23" i="1" s="1"/>
  <c r="V23" i="4"/>
  <c r="V23" i="1" s="1"/>
  <c r="U23" i="4"/>
  <c r="U23" i="1" s="1"/>
  <c r="T23" i="4"/>
  <c r="T23" i="1" s="1"/>
  <c r="S23" i="4"/>
  <c r="S23" i="1" s="1"/>
  <c r="R23" i="4"/>
  <c r="R23" i="1" s="1"/>
  <c r="Q23" i="4"/>
  <c r="Q23" i="1" s="1"/>
  <c r="P23" i="4"/>
  <c r="P23" i="1" s="1"/>
  <c r="O23" i="4"/>
  <c r="O23" i="1" s="1"/>
  <c r="N23" i="4"/>
  <c r="N23" i="1" s="1"/>
  <c r="M23" i="4"/>
  <c r="M23" i="1" s="1"/>
  <c r="L23" i="4"/>
  <c r="AU21" i="4"/>
  <c r="AU21" i="1" s="1"/>
  <c r="AT21" i="4"/>
  <c r="AT21" i="1" s="1"/>
  <c r="AS21" i="4"/>
  <c r="AS21" i="1" s="1"/>
  <c r="AR21" i="4"/>
  <c r="AR21" i="1" s="1"/>
  <c r="AQ21" i="4"/>
  <c r="AQ21" i="1" s="1"/>
  <c r="AP21" i="4"/>
  <c r="AP21" i="1" s="1"/>
  <c r="AO21" i="4"/>
  <c r="AO21" i="1" s="1"/>
  <c r="AN21" i="4"/>
  <c r="AN21" i="1" s="1"/>
  <c r="AM21" i="4"/>
  <c r="AM21" i="1" s="1"/>
  <c r="AL21" i="4"/>
  <c r="AL21" i="1" s="1"/>
  <c r="AK21" i="4"/>
  <c r="AK21" i="1" s="1"/>
  <c r="AJ21" i="4"/>
  <c r="AJ21" i="1" s="1"/>
  <c r="AI21" i="4"/>
  <c r="AI21" i="1" s="1"/>
  <c r="AH21" i="4"/>
  <c r="AH21" i="1" s="1"/>
  <c r="AG21" i="4"/>
  <c r="AG21" i="1" s="1"/>
  <c r="AF21" i="4"/>
  <c r="AF21" i="1" s="1"/>
  <c r="AE21" i="4"/>
  <c r="AE21" i="1" s="1"/>
  <c r="AD21" i="4"/>
  <c r="AD21" i="1" s="1"/>
  <c r="AC21" i="4"/>
  <c r="AC21" i="1" s="1"/>
  <c r="AB21" i="4"/>
  <c r="AB21" i="1" s="1"/>
  <c r="AA21" i="4"/>
  <c r="AA21" i="1" s="1"/>
  <c r="Z21" i="4"/>
  <c r="Z21" i="1" s="1"/>
  <c r="Y21" i="4"/>
  <c r="Y21" i="1" s="1"/>
  <c r="X21" i="4"/>
  <c r="X21" i="1" s="1"/>
  <c r="W21" i="4"/>
  <c r="W21" i="1" s="1"/>
  <c r="V21" i="4"/>
  <c r="V21" i="1" s="1"/>
  <c r="U21" i="4"/>
  <c r="U21" i="1" s="1"/>
  <c r="T21" i="4"/>
  <c r="T21" i="1" s="1"/>
  <c r="S21" i="4"/>
  <c r="S21" i="1" s="1"/>
  <c r="R21" i="4"/>
  <c r="R21" i="1" s="1"/>
  <c r="Q21" i="4"/>
  <c r="Q21" i="1" s="1"/>
  <c r="P21" i="4"/>
  <c r="P21" i="1" s="1"/>
  <c r="O21" i="4"/>
  <c r="O21" i="1" s="1"/>
  <c r="N21" i="4"/>
  <c r="N21" i="1" s="1"/>
  <c r="M21" i="4"/>
  <c r="M21" i="1" s="1"/>
  <c r="L21" i="4"/>
  <c r="L21" i="1" s="1"/>
  <c r="AU20" i="4"/>
  <c r="AU20" i="1" s="1"/>
  <c r="AT20" i="4"/>
  <c r="AT20" i="1" s="1"/>
  <c r="AS20" i="4"/>
  <c r="AS20" i="1" s="1"/>
  <c r="AR20" i="4"/>
  <c r="AR20" i="1" s="1"/>
  <c r="AQ20" i="4"/>
  <c r="AQ20" i="1" s="1"/>
  <c r="AP20" i="4"/>
  <c r="AP20" i="1" s="1"/>
  <c r="AO20" i="4"/>
  <c r="AO20" i="1" s="1"/>
  <c r="AN20" i="4"/>
  <c r="AN20" i="1" s="1"/>
  <c r="AM20" i="4"/>
  <c r="AM20" i="1" s="1"/>
  <c r="AL20" i="4"/>
  <c r="AL20" i="1" s="1"/>
  <c r="AK20" i="4"/>
  <c r="AK20" i="1" s="1"/>
  <c r="AJ20" i="4"/>
  <c r="AJ20" i="1" s="1"/>
  <c r="AI20" i="4"/>
  <c r="AI20" i="1" s="1"/>
  <c r="AH20" i="4"/>
  <c r="AH20" i="1" s="1"/>
  <c r="AG20" i="4"/>
  <c r="AG20" i="1" s="1"/>
  <c r="AF20" i="4"/>
  <c r="AF20" i="1" s="1"/>
  <c r="AE20" i="4"/>
  <c r="AE20" i="1" s="1"/>
  <c r="AD20" i="4"/>
  <c r="AD20" i="1" s="1"/>
  <c r="AC20" i="4"/>
  <c r="AC20" i="1" s="1"/>
  <c r="AB20" i="4"/>
  <c r="AB20" i="1" s="1"/>
  <c r="AA20" i="4"/>
  <c r="AA20" i="1" s="1"/>
  <c r="Z20" i="4"/>
  <c r="Z20" i="1" s="1"/>
  <c r="Y20" i="4"/>
  <c r="Y20" i="1" s="1"/>
  <c r="X20" i="4"/>
  <c r="X20" i="1" s="1"/>
  <c r="W20" i="4"/>
  <c r="W20" i="1" s="1"/>
  <c r="V20" i="4"/>
  <c r="V20" i="1" s="1"/>
  <c r="U20" i="4"/>
  <c r="U20" i="1" s="1"/>
  <c r="T20" i="4"/>
  <c r="T20" i="1" s="1"/>
  <c r="S20" i="4"/>
  <c r="S20" i="1" s="1"/>
  <c r="R20" i="4"/>
  <c r="R20" i="1" s="1"/>
  <c r="Q20" i="4"/>
  <c r="Q20" i="1" s="1"/>
  <c r="P20" i="4"/>
  <c r="P20" i="1" s="1"/>
  <c r="O20" i="4"/>
  <c r="O20" i="1" s="1"/>
  <c r="N20" i="4"/>
  <c r="N20" i="1" s="1"/>
  <c r="M20" i="4"/>
  <c r="M20" i="1" s="1"/>
  <c r="L20" i="4"/>
  <c r="AU19" i="4"/>
  <c r="AU19" i="1" s="1"/>
  <c r="AT19" i="4"/>
  <c r="AT19" i="1" s="1"/>
  <c r="AS19" i="4"/>
  <c r="AS19" i="1" s="1"/>
  <c r="AR19" i="4"/>
  <c r="AR19" i="1" s="1"/>
  <c r="AQ19" i="4"/>
  <c r="AQ19" i="1" s="1"/>
  <c r="AP19" i="4"/>
  <c r="AP19" i="1" s="1"/>
  <c r="AO19" i="4"/>
  <c r="AO19" i="1" s="1"/>
  <c r="AN19" i="4"/>
  <c r="AN19" i="1" s="1"/>
  <c r="AM19" i="4"/>
  <c r="AM19" i="1" s="1"/>
  <c r="AL19" i="4"/>
  <c r="AL19" i="1" s="1"/>
  <c r="AK19" i="4"/>
  <c r="AK19" i="1" s="1"/>
  <c r="AJ19" i="4"/>
  <c r="AJ19" i="1" s="1"/>
  <c r="AI19" i="4"/>
  <c r="AI19" i="1" s="1"/>
  <c r="AH19" i="4"/>
  <c r="AH19" i="1" s="1"/>
  <c r="AG19" i="4"/>
  <c r="AG19" i="1" s="1"/>
  <c r="AF19" i="4"/>
  <c r="AF19" i="1" s="1"/>
  <c r="AE19" i="4"/>
  <c r="AE19" i="1" s="1"/>
  <c r="AD19" i="4"/>
  <c r="AD19" i="1" s="1"/>
  <c r="AC19" i="4"/>
  <c r="AC19" i="1" s="1"/>
  <c r="AB19" i="4"/>
  <c r="AB19" i="1" s="1"/>
  <c r="AA19" i="4"/>
  <c r="AA19" i="1" s="1"/>
  <c r="Z19" i="4"/>
  <c r="Z19" i="1" s="1"/>
  <c r="Y19" i="4"/>
  <c r="Y19" i="1" s="1"/>
  <c r="X19" i="4"/>
  <c r="X19" i="1" s="1"/>
  <c r="W19" i="4"/>
  <c r="W19" i="1" s="1"/>
  <c r="V19" i="4"/>
  <c r="V19" i="1" s="1"/>
  <c r="U19" i="4"/>
  <c r="U19" i="1" s="1"/>
  <c r="T19" i="4"/>
  <c r="T19" i="1" s="1"/>
  <c r="S19" i="4"/>
  <c r="S19" i="1" s="1"/>
  <c r="R19" i="4"/>
  <c r="R19" i="1" s="1"/>
  <c r="Q19" i="4"/>
  <c r="Q19" i="1" s="1"/>
  <c r="P19" i="4"/>
  <c r="P19" i="1" s="1"/>
  <c r="O19" i="4"/>
  <c r="O19" i="1" s="1"/>
  <c r="N19" i="4"/>
  <c r="N19" i="1" s="1"/>
  <c r="M19" i="4"/>
  <c r="M19" i="1" s="1"/>
  <c r="L19" i="4"/>
  <c r="L19" i="1" s="1"/>
  <c r="AU18" i="4"/>
  <c r="AU18" i="1" s="1"/>
  <c r="AT18" i="4"/>
  <c r="AT18" i="1" s="1"/>
  <c r="AS18" i="4"/>
  <c r="AS18" i="1" s="1"/>
  <c r="AR18" i="4"/>
  <c r="AR18" i="1" s="1"/>
  <c r="AQ18" i="4"/>
  <c r="AQ18" i="1" s="1"/>
  <c r="AP18" i="4"/>
  <c r="AP18" i="1" s="1"/>
  <c r="AO18" i="4"/>
  <c r="AO18" i="1" s="1"/>
  <c r="AN18" i="4"/>
  <c r="AN18" i="1" s="1"/>
  <c r="AM18" i="4"/>
  <c r="AM18" i="1" s="1"/>
  <c r="AL18" i="4"/>
  <c r="AL18" i="1" s="1"/>
  <c r="AK18" i="4"/>
  <c r="AK18" i="1" s="1"/>
  <c r="AJ18" i="4"/>
  <c r="AJ18" i="1" s="1"/>
  <c r="AI18" i="4"/>
  <c r="AI18" i="1" s="1"/>
  <c r="AH18" i="4"/>
  <c r="AH18" i="1" s="1"/>
  <c r="AG18" i="4"/>
  <c r="AG18" i="1" s="1"/>
  <c r="AF18" i="4"/>
  <c r="AF18" i="1" s="1"/>
  <c r="AE18" i="4"/>
  <c r="AE18" i="1" s="1"/>
  <c r="AD18" i="4"/>
  <c r="AD18" i="1" s="1"/>
  <c r="AC18" i="4"/>
  <c r="AC18" i="1" s="1"/>
  <c r="AB18" i="4"/>
  <c r="AB18" i="1" s="1"/>
  <c r="AA18" i="4"/>
  <c r="AA18" i="1" s="1"/>
  <c r="Z18" i="4"/>
  <c r="Z18" i="1" s="1"/>
  <c r="Y18" i="4"/>
  <c r="Y18" i="1" s="1"/>
  <c r="X18" i="4"/>
  <c r="X18" i="1" s="1"/>
  <c r="W18" i="4"/>
  <c r="W18" i="1" s="1"/>
  <c r="V18" i="4"/>
  <c r="V18" i="1" s="1"/>
  <c r="U18" i="4"/>
  <c r="U18" i="1" s="1"/>
  <c r="T18" i="4"/>
  <c r="T18" i="1" s="1"/>
  <c r="S18" i="4"/>
  <c r="S18" i="1" s="1"/>
  <c r="R18" i="4"/>
  <c r="R18" i="1" s="1"/>
  <c r="Q18" i="4"/>
  <c r="Q18" i="1" s="1"/>
  <c r="P18" i="4"/>
  <c r="O18" i="4"/>
  <c r="O18" i="1" s="1"/>
  <c r="N18" i="4"/>
  <c r="N18" i="1" s="1"/>
  <c r="M18" i="4"/>
  <c r="M18" i="1" s="1"/>
  <c r="L18" i="4"/>
  <c r="L18" i="1" s="1"/>
  <c r="AU16" i="4"/>
  <c r="AU16" i="1" s="1"/>
  <c r="AT16" i="4"/>
  <c r="AT16" i="1" s="1"/>
  <c r="AS16" i="4"/>
  <c r="AS16" i="1" s="1"/>
  <c r="AR16" i="4"/>
  <c r="AR16" i="1" s="1"/>
  <c r="AQ16" i="4"/>
  <c r="AQ16" i="1" s="1"/>
  <c r="AP16" i="4"/>
  <c r="AP16" i="1" s="1"/>
  <c r="AO16" i="4"/>
  <c r="AO16" i="1" s="1"/>
  <c r="AN16" i="4"/>
  <c r="AN16" i="1" s="1"/>
  <c r="AM16" i="4"/>
  <c r="AM16" i="1" s="1"/>
  <c r="AL16" i="4"/>
  <c r="AL16" i="1" s="1"/>
  <c r="AK16" i="4"/>
  <c r="AK16" i="1" s="1"/>
  <c r="AJ16" i="4"/>
  <c r="AJ16" i="1" s="1"/>
  <c r="AI16" i="4"/>
  <c r="AI16" i="1" s="1"/>
  <c r="AH16" i="4"/>
  <c r="AH16" i="1" s="1"/>
  <c r="AG16" i="4"/>
  <c r="AG16" i="1" s="1"/>
  <c r="AF16" i="4"/>
  <c r="AF16" i="1" s="1"/>
  <c r="AE16" i="4"/>
  <c r="AE16" i="1" s="1"/>
  <c r="AD16" i="4"/>
  <c r="AD16" i="1" s="1"/>
  <c r="AC16" i="4"/>
  <c r="AC16" i="1" s="1"/>
  <c r="AB16" i="4"/>
  <c r="AB16" i="1" s="1"/>
  <c r="AA16" i="4"/>
  <c r="AA16" i="1" s="1"/>
  <c r="Z16" i="4"/>
  <c r="Z16" i="1" s="1"/>
  <c r="Y16" i="4"/>
  <c r="Y16" i="1" s="1"/>
  <c r="X16" i="4"/>
  <c r="X16" i="1" s="1"/>
  <c r="W16" i="4"/>
  <c r="W16" i="1" s="1"/>
  <c r="V16" i="4"/>
  <c r="V16" i="1" s="1"/>
  <c r="U16" i="4"/>
  <c r="U16" i="1" s="1"/>
  <c r="T16" i="4"/>
  <c r="T16" i="1" s="1"/>
  <c r="S16" i="4"/>
  <c r="S16" i="1" s="1"/>
  <c r="R16" i="4"/>
  <c r="R16" i="1" s="1"/>
  <c r="Q16" i="4"/>
  <c r="Q16" i="1" s="1"/>
  <c r="P16" i="4"/>
  <c r="P16" i="1" s="1"/>
  <c r="O16" i="4"/>
  <c r="O16" i="1" s="1"/>
  <c r="N16" i="4"/>
  <c r="N16" i="1" s="1"/>
  <c r="M16" i="4"/>
  <c r="L16" i="4"/>
  <c r="L16" i="1" s="1"/>
  <c r="AU15" i="4"/>
  <c r="AU15" i="1" s="1"/>
  <c r="AT15" i="4"/>
  <c r="AT15" i="1" s="1"/>
  <c r="AS15" i="4"/>
  <c r="AS15" i="1" s="1"/>
  <c r="AR15" i="4"/>
  <c r="AR15" i="1" s="1"/>
  <c r="AQ15" i="4"/>
  <c r="AQ15" i="1" s="1"/>
  <c r="AP15" i="4"/>
  <c r="AP15" i="1" s="1"/>
  <c r="AO15" i="4"/>
  <c r="AO15" i="1" s="1"/>
  <c r="AN15" i="4"/>
  <c r="AN15" i="1" s="1"/>
  <c r="AM15" i="4"/>
  <c r="AM15" i="1" s="1"/>
  <c r="AL15" i="4"/>
  <c r="AL15" i="1" s="1"/>
  <c r="AK15" i="4"/>
  <c r="AK15" i="1" s="1"/>
  <c r="AJ15" i="4"/>
  <c r="AJ15" i="1" s="1"/>
  <c r="AI15" i="4"/>
  <c r="AI15" i="1" s="1"/>
  <c r="AH15" i="4"/>
  <c r="AH15" i="1" s="1"/>
  <c r="AG15" i="4"/>
  <c r="AG15" i="1" s="1"/>
  <c r="AF15" i="4"/>
  <c r="AF15" i="1" s="1"/>
  <c r="AE15" i="4"/>
  <c r="AE15" i="1" s="1"/>
  <c r="AD15" i="4"/>
  <c r="AD15" i="1" s="1"/>
  <c r="AC15" i="4"/>
  <c r="AC15" i="1" s="1"/>
  <c r="AB15" i="4"/>
  <c r="AB15" i="1" s="1"/>
  <c r="AA15" i="4"/>
  <c r="AA15" i="1" s="1"/>
  <c r="Z15" i="4"/>
  <c r="Z15" i="1" s="1"/>
  <c r="Y15" i="4"/>
  <c r="Y15" i="1" s="1"/>
  <c r="X15" i="4"/>
  <c r="X15" i="1" s="1"/>
  <c r="W15" i="4"/>
  <c r="W15" i="1" s="1"/>
  <c r="V15" i="4"/>
  <c r="V15" i="1" s="1"/>
  <c r="U15" i="4"/>
  <c r="U15" i="1" s="1"/>
  <c r="T15" i="4"/>
  <c r="T15" i="1" s="1"/>
  <c r="S15" i="4"/>
  <c r="S15" i="1" s="1"/>
  <c r="R15" i="4"/>
  <c r="R15" i="1" s="1"/>
  <c r="Q15" i="4"/>
  <c r="Q15" i="1" s="1"/>
  <c r="P15" i="4"/>
  <c r="P15" i="1" s="1"/>
  <c r="O15" i="4"/>
  <c r="O15" i="1" s="1"/>
  <c r="N15" i="4"/>
  <c r="N15" i="1" s="1"/>
  <c r="M15" i="4"/>
  <c r="M15" i="1" s="1"/>
  <c r="L15" i="4"/>
  <c r="L15" i="1" s="1"/>
  <c r="AU14" i="4"/>
  <c r="AU14" i="1" s="1"/>
  <c r="AT14" i="4"/>
  <c r="AT14" i="1" s="1"/>
  <c r="AS14" i="4"/>
  <c r="AS14" i="1" s="1"/>
  <c r="AR14" i="4"/>
  <c r="AR14" i="1" s="1"/>
  <c r="AQ14" i="4"/>
  <c r="AQ14" i="1" s="1"/>
  <c r="AP14" i="4"/>
  <c r="AP14" i="1" s="1"/>
  <c r="AO14" i="4"/>
  <c r="AO14" i="1" s="1"/>
  <c r="AN14" i="4"/>
  <c r="AN14" i="1" s="1"/>
  <c r="AM14" i="4"/>
  <c r="AM14" i="1" s="1"/>
  <c r="AL14" i="4"/>
  <c r="AL14" i="1" s="1"/>
  <c r="AK14" i="4"/>
  <c r="AK14" i="1" s="1"/>
  <c r="AJ14" i="4"/>
  <c r="AJ14" i="1" s="1"/>
  <c r="AI14" i="4"/>
  <c r="AI14" i="1" s="1"/>
  <c r="AH14" i="4"/>
  <c r="AH14" i="1" s="1"/>
  <c r="AG14" i="4"/>
  <c r="AG14" i="1" s="1"/>
  <c r="AF14" i="4"/>
  <c r="AF14" i="1" s="1"/>
  <c r="AE14" i="4"/>
  <c r="AE14" i="1" s="1"/>
  <c r="AD14" i="4"/>
  <c r="AD14" i="1" s="1"/>
  <c r="AC14" i="4"/>
  <c r="AC14" i="1" s="1"/>
  <c r="AB14" i="4"/>
  <c r="AB14" i="1" s="1"/>
  <c r="AA14" i="4"/>
  <c r="AA14" i="1" s="1"/>
  <c r="Z14" i="4"/>
  <c r="Z14" i="1" s="1"/>
  <c r="Y14" i="4"/>
  <c r="Y14" i="1" s="1"/>
  <c r="X14" i="4"/>
  <c r="X14" i="1" s="1"/>
  <c r="W14" i="4"/>
  <c r="W14" i="1" s="1"/>
  <c r="V14" i="4"/>
  <c r="V14" i="1" s="1"/>
  <c r="U14" i="4"/>
  <c r="U14" i="1" s="1"/>
  <c r="T14" i="4"/>
  <c r="T14" i="1" s="1"/>
  <c r="S14" i="4"/>
  <c r="S14" i="1" s="1"/>
  <c r="R14" i="4"/>
  <c r="R14" i="1" s="1"/>
  <c r="Q14" i="4"/>
  <c r="Q14" i="1" s="1"/>
  <c r="P14" i="4"/>
  <c r="P14" i="1" s="1"/>
  <c r="O14" i="4"/>
  <c r="N14" i="4"/>
  <c r="N14" i="1" s="1"/>
  <c r="M14" i="4"/>
  <c r="M14" i="1" s="1"/>
  <c r="L14" i="4"/>
  <c r="L14" i="1" s="1"/>
  <c r="AU12" i="4"/>
  <c r="AU12" i="1" s="1"/>
  <c r="AT12" i="4"/>
  <c r="AT12" i="1" s="1"/>
  <c r="AS12" i="4"/>
  <c r="AS12" i="1" s="1"/>
  <c r="AR12" i="4"/>
  <c r="AR12" i="1" s="1"/>
  <c r="AQ12" i="4"/>
  <c r="AQ12" i="1" s="1"/>
  <c r="AP12" i="4"/>
  <c r="AP12" i="1" s="1"/>
  <c r="AO12" i="4"/>
  <c r="AO12" i="1" s="1"/>
  <c r="AN12" i="4"/>
  <c r="AN12" i="1" s="1"/>
  <c r="AM12" i="4"/>
  <c r="AM12" i="1" s="1"/>
  <c r="AL12" i="4"/>
  <c r="AL12" i="1" s="1"/>
  <c r="AK12" i="4"/>
  <c r="AK12" i="1" s="1"/>
  <c r="AJ12" i="4"/>
  <c r="AJ12" i="1" s="1"/>
  <c r="AI12" i="4"/>
  <c r="AI12" i="1" s="1"/>
  <c r="AH12" i="4"/>
  <c r="AH12" i="1" s="1"/>
  <c r="AG12" i="4"/>
  <c r="AG12" i="1" s="1"/>
  <c r="AF12" i="4"/>
  <c r="AF12" i="1" s="1"/>
  <c r="AE12" i="4"/>
  <c r="AE12" i="1" s="1"/>
  <c r="AD12" i="4"/>
  <c r="AD12" i="1" s="1"/>
  <c r="AC12" i="4"/>
  <c r="AC12" i="1" s="1"/>
  <c r="AB12" i="4"/>
  <c r="AB12" i="1" s="1"/>
  <c r="AA12" i="4"/>
  <c r="AA12" i="1" s="1"/>
  <c r="Z12" i="4"/>
  <c r="Z12" i="1" s="1"/>
  <c r="Y12" i="4"/>
  <c r="Y12" i="1" s="1"/>
  <c r="X12" i="4"/>
  <c r="X12" i="1" s="1"/>
  <c r="W12" i="4"/>
  <c r="W12" i="1" s="1"/>
  <c r="V12" i="4"/>
  <c r="V12" i="1" s="1"/>
  <c r="U12" i="4"/>
  <c r="U12" i="1" s="1"/>
  <c r="T12" i="4"/>
  <c r="T12" i="1" s="1"/>
  <c r="S12" i="4"/>
  <c r="S12" i="1" s="1"/>
  <c r="R12" i="4"/>
  <c r="R12" i="1" s="1"/>
  <c r="Q12" i="4"/>
  <c r="Q12" i="1" s="1"/>
  <c r="P12" i="4"/>
  <c r="P12" i="1" s="1"/>
  <c r="O12" i="4"/>
  <c r="O12" i="1" s="1"/>
  <c r="N12" i="4"/>
  <c r="N12" i="1" s="1"/>
  <c r="M12" i="4"/>
  <c r="M12" i="1" s="1"/>
  <c r="L12" i="4"/>
  <c r="AU11" i="4"/>
  <c r="AU11" i="1" s="1"/>
  <c r="AT11" i="4"/>
  <c r="AT11" i="1" s="1"/>
  <c r="AS11" i="4"/>
  <c r="AS11" i="1" s="1"/>
  <c r="AR11" i="4"/>
  <c r="AR11" i="1" s="1"/>
  <c r="AQ11" i="4"/>
  <c r="AQ11" i="1" s="1"/>
  <c r="AQ351" i="1" s="1"/>
  <c r="AP11" i="4"/>
  <c r="AP11" i="1" s="1"/>
  <c r="AO11" i="4"/>
  <c r="AO11" i="1" s="1"/>
  <c r="AN11" i="4"/>
  <c r="AN11" i="1" s="1"/>
  <c r="AM11" i="4"/>
  <c r="AM11" i="1" s="1"/>
  <c r="AL11" i="4"/>
  <c r="AL11" i="1" s="1"/>
  <c r="AK11" i="4"/>
  <c r="AK11" i="1" s="1"/>
  <c r="AJ11" i="4"/>
  <c r="AJ11" i="1" s="1"/>
  <c r="AI11" i="4"/>
  <c r="AI11" i="1" s="1"/>
  <c r="AH11" i="4"/>
  <c r="AH11" i="1" s="1"/>
  <c r="AG11" i="4"/>
  <c r="AG11" i="1" s="1"/>
  <c r="AF11" i="4"/>
  <c r="AF11" i="1" s="1"/>
  <c r="AE11" i="4"/>
  <c r="AE11" i="1" s="1"/>
  <c r="AD11" i="4"/>
  <c r="AD11" i="1" s="1"/>
  <c r="AC11" i="4"/>
  <c r="AC11" i="1" s="1"/>
  <c r="AB11" i="4"/>
  <c r="AB11" i="1" s="1"/>
  <c r="AA11" i="4"/>
  <c r="AA11" i="1" s="1"/>
  <c r="Z11" i="4"/>
  <c r="Z11" i="1" s="1"/>
  <c r="Y11" i="4"/>
  <c r="Y11" i="1" s="1"/>
  <c r="X11" i="4"/>
  <c r="X11" i="1" s="1"/>
  <c r="W11" i="4"/>
  <c r="W11" i="1" s="1"/>
  <c r="V11" i="4"/>
  <c r="V11" i="1" s="1"/>
  <c r="U11" i="4"/>
  <c r="U11" i="1" s="1"/>
  <c r="T11" i="4"/>
  <c r="T11" i="1" s="1"/>
  <c r="S11" i="4"/>
  <c r="S11" i="1" s="1"/>
  <c r="R11" i="4"/>
  <c r="R11" i="1" s="1"/>
  <c r="Q11" i="4"/>
  <c r="Q11" i="1" s="1"/>
  <c r="P11" i="4"/>
  <c r="P11" i="1" s="1"/>
  <c r="O11" i="4"/>
  <c r="O11" i="1" s="1"/>
  <c r="N11" i="4"/>
  <c r="N11" i="1" s="1"/>
  <c r="M11" i="4"/>
  <c r="M11" i="1" s="1"/>
  <c r="L11" i="4"/>
  <c r="L11" i="1" s="1"/>
  <c r="AU9" i="4"/>
  <c r="AU9" i="1" s="1"/>
  <c r="AT9" i="4"/>
  <c r="AT9" i="1" s="1"/>
  <c r="AS9" i="4"/>
  <c r="AS9" i="1" s="1"/>
  <c r="AR9" i="4"/>
  <c r="AR9" i="1" s="1"/>
  <c r="AQ9" i="4"/>
  <c r="AQ9" i="1" s="1"/>
  <c r="AP9" i="4"/>
  <c r="AP9" i="1" s="1"/>
  <c r="AO9" i="4"/>
  <c r="AO9" i="1" s="1"/>
  <c r="AN9" i="4"/>
  <c r="AN9" i="1" s="1"/>
  <c r="AM9" i="4"/>
  <c r="AM9" i="1" s="1"/>
  <c r="AL9" i="4"/>
  <c r="AL9" i="1" s="1"/>
  <c r="AK9" i="4"/>
  <c r="AK9" i="1" s="1"/>
  <c r="AJ9" i="4"/>
  <c r="AJ9" i="1" s="1"/>
  <c r="AI9" i="4"/>
  <c r="AI9" i="1" s="1"/>
  <c r="AH9" i="4"/>
  <c r="AH9" i="1" s="1"/>
  <c r="AG9" i="4"/>
  <c r="AG9" i="1" s="1"/>
  <c r="AF9" i="4"/>
  <c r="AF9" i="1" s="1"/>
  <c r="AE9" i="4"/>
  <c r="AE9" i="1" s="1"/>
  <c r="AD9" i="4"/>
  <c r="AD9" i="1" s="1"/>
  <c r="AC9" i="4"/>
  <c r="AC9" i="1" s="1"/>
  <c r="AB9" i="4"/>
  <c r="AB9" i="1" s="1"/>
  <c r="AA9" i="4"/>
  <c r="AA9" i="1" s="1"/>
  <c r="Z9" i="4"/>
  <c r="Z9" i="1" s="1"/>
  <c r="Y9" i="4"/>
  <c r="Y9" i="1" s="1"/>
  <c r="X9" i="4"/>
  <c r="X9" i="1" s="1"/>
  <c r="W9" i="4"/>
  <c r="W9" i="1" s="1"/>
  <c r="V9" i="4"/>
  <c r="V9" i="1" s="1"/>
  <c r="U9" i="4"/>
  <c r="U9" i="1" s="1"/>
  <c r="T9" i="4"/>
  <c r="T9" i="1" s="1"/>
  <c r="S9" i="4"/>
  <c r="S9" i="1" s="1"/>
  <c r="R9" i="4"/>
  <c r="R9" i="1" s="1"/>
  <c r="Q9" i="4"/>
  <c r="Q9" i="1" s="1"/>
  <c r="P9" i="4"/>
  <c r="P9" i="1" s="1"/>
  <c r="O9" i="4"/>
  <c r="O9" i="1" s="1"/>
  <c r="N9" i="4"/>
  <c r="N9" i="1" s="1"/>
  <c r="M9" i="4"/>
  <c r="M9" i="1" s="1"/>
  <c r="L9" i="4"/>
  <c r="L9" i="1" s="1"/>
  <c r="F207" i="10"/>
  <c r="F210" i="10" s="1"/>
  <c r="F225" i="4" s="1"/>
  <c r="F331" i="1" s="1"/>
  <c r="F149" i="10"/>
  <c r="F150" i="10" s="1"/>
  <c r="F153" i="10" s="1"/>
  <c r="F58" i="4" s="1"/>
  <c r="F58" i="1" s="1"/>
  <c r="F143" i="10"/>
  <c r="F137" i="10"/>
  <c r="AF126" i="10"/>
  <c r="AE126" i="10"/>
  <c r="AD126" i="10"/>
  <c r="AC126" i="10"/>
  <c r="AB126" i="10"/>
  <c r="AA126" i="10"/>
  <c r="Z126" i="10"/>
  <c r="Y126" i="10"/>
  <c r="X126" i="10"/>
  <c r="W126" i="10"/>
  <c r="V126" i="10"/>
  <c r="U126" i="10"/>
  <c r="T126" i="10"/>
  <c r="S126" i="10"/>
  <c r="R126" i="10"/>
  <c r="Q126" i="10"/>
  <c r="P126" i="10"/>
  <c r="O126" i="10"/>
  <c r="N126" i="10"/>
  <c r="AF114" i="10"/>
  <c r="AE114" i="10"/>
  <c r="AD114" i="10"/>
  <c r="AC114" i="10"/>
  <c r="AB114" i="10"/>
  <c r="AA114" i="10"/>
  <c r="Z114" i="10"/>
  <c r="Y114" i="10"/>
  <c r="X114" i="10"/>
  <c r="W114" i="10"/>
  <c r="V114" i="10"/>
  <c r="U114" i="10"/>
  <c r="T114" i="10"/>
  <c r="S114" i="10"/>
  <c r="R114" i="10"/>
  <c r="Q114" i="10"/>
  <c r="P114" i="10"/>
  <c r="O114" i="10"/>
  <c r="N114" i="10"/>
  <c r="AF102" i="10"/>
  <c r="AE102" i="10"/>
  <c r="AD102" i="10"/>
  <c r="AC102" i="10"/>
  <c r="AB102" i="10"/>
  <c r="AA102" i="10"/>
  <c r="Z102" i="10"/>
  <c r="Y102" i="10"/>
  <c r="X102" i="10"/>
  <c r="W102" i="10"/>
  <c r="V102" i="10"/>
  <c r="U102" i="10"/>
  <c r="T102" i="10"/>
  <c r="S102" i="10"/>
  <c r="R102" i="10"/>
  <c r="Q102" i="10"/>
  <c r="P102" i="10"/>
  <c r="O102" i="10"/>
  <c r="N102" i="10"/>
  <c r="F96" i="10"/>
  <c r="F95" i="4" s="1"/>
  <c r="F109" i="1" s="1"/>
  <c r="F75" i="10"/>
  <c r="F74" i="10"/>
  <c r="F65" i="10"/>
  <c r="F64" i="10"/>
  <c r="F56" i="10"/>
  <c r="F55" i="10"/>
  <c r="F51" i="10"/>
  <c r="F50" i="10"/>
  <c r="F42" i="10"/>
  <c r="F41" i="10"/>
  <c r="F37" i="10"/>
  <c r="F36" i="10"/>
  <c r="F32" i="10"/>
  <c r="F31" i="10"/>
  <c r="F27" i="10"/>
  <c r="F26" i="10"/>
  <c r="F17" i="10"/>
  <c r="F14" i="32" s="1"/>
  <c r="J245" i="9"/>
  <c r="J244" i="9"/>
  <c r="J240" i="9"/>
  <c r="F214" i="9"/>
  <c r="AU210" i="9"/>
  <c r="AU190" i="4" s="1"/>
  <c r="AU269" i="1" s="1"/>
  <c r="AT210" i="9"/>
  <c r="AT190" i="4" s="1"/>
  <c r="AT269" i="1" s="1"/>
  <c r="AS210" i="9"/>
  <c r="AS190" i="4" s="1"/>
  <c r="AS269" i="1" s="1"/>
  <c r="AM210" i="9"/>
  <c r="AM190" i="4" s="1"/>
  <c r="AM269" i="1" s="1"/>
  <c r="AL210" i="9"/>
  <c r="AL190" i="4" s="1"/>
  <c r="AL269" i="1" s="1"/>
  <c r="AK210" i="9"/>
  <c r="AK190" i="4" s="1"/>
  <c r="AK269" i="1" s="1"/>
  <c r="AJ210" i="9"/>
  <c r="AJ190" i="4" s="1"/>
  <c r="AJ269" i="1" s="1"/>
  <c r="AD210" i="9"/>
  <c r="AD190" i="4" s="1"/>
  <c r="AD269" i="1" s="1"/>
  <c r="AC210" i="9"/>
  <c r="AC190" i="4" s="1"/>
  <c r="AC269" i="1" s="1"/>
  <c r="AB210" i="9"/>
  <c r="AB190" i="4" s="1"/>
  <c r="AB269" i="1" s="1"/>
  <c r="AA210" i="9"/>
  <c r="AA190" i="4" s="1"/>
  <c r="AA269" i="1" s="1"/>
  <c r="U210" i="9"/>
  <c r="U190" i="4" s="1"/>
  <c r="U269" i="1" s="1"/>
  <c r="T210" i="9"/>
  <c r="T190" i="4" s="1"/>
  <c r="T269" i="1" s="1"/>
  <c r="S210" i="9"/>
  <c r="S190" i="4" s="1"/>
  <c r="S269" i="1" s="1"/>
  <c r="Q210" i="9"/>
  <c r="Q190" i="4" s="1"/>
  <c r="Q269" i="1" s="1"/>
  <c r="L210" i="9"/>
  <c r="L190" i="4" s="1"/>
  <c r="L269" i="1" s="1"/>
  <c r="F209" i="9"/>
  <c r="F189" i="4" s="1"/>
  <c r="F268" i="1" s="1"/>
  <c r="J165" i="9"/>
  <c r="F158" i="9"/>
  <c r="F153" i="9"/>
  <c r="F137" i="9"/>
  <c r="F133" i="9"/>
  <c r="F139" i="9" s="1"/>
  <c r="AU110" i="9"/>
  <c r="AT110" i="9"/>
  <c r="AT111" i="9" s="1"/>
  <c r="AS110" i="9"/>
  <c r="AS111" i="9" s="1"/>
  <c r="AR110" i="9"/>
  <c r="AR111" i="9" s="1"/>
  <c r="AQ110" i="9"/>
  <c r="AQ111" i="9" s="1"/>
  <c r="AQ112" i="9" s="1"/>
  <c r="AQ117" i="9" s="1"/>
  <c r="AP110" i="9"/>
  <c r="AP111" i="9" s="1"/>
  <c r="AP112" i="9" s="1"/>
  <c r="AP117" i="9" s="1"/>
  <c r="AO110" i="9"/>
  <c r="AO111" i="9" s="1"/>
  <c r="AO112" i="9" s="1"/>
  <c r="AO117" i="9" s="1"/>
  <c r="AN110" i="9"/>
  <c r="AN111" i="9" s="1"/>
  <c r="AM110" i="9"/>
  <c r="AM111" i="9" s="1"/>
  <c r="AL110" i="9"/>
  <c r="AL111" i="9" s="1"/>
  <c r="AK110" i="9"/>
  <c r="AK111" i="9" s="1"/>
  <c r="AJ110" i="9"/>
  <c r="AJ111" i="9" s="1"/>
  <c r="AI110" i="9"/>
  <c r="AI111" i="9" s="1"/>
  <c r="AI112" i="9" s="1"/>
  <c r="AI117" i="9" s="1"/>
  <c r="AH110" i="9"/>
  <c r="AH111" i="9" s="1"/>
  <c r="AH112" i="9" s="1"/>
  <c r="AH117" i="9" s="1"/>
  <c r="AG110" i="9"/>
  <c r="AG111" i="9" s="1"/>
  <c r="AG112" i="9" s="1"/>
  <c r="AG117" i="9" s="1"/>
  <c r="AF110" i="9"/>
  <c r="AF111" i="9" s="1"/>
  <c r="AE110" i="9"/>
  <c r="AD110" i="9"/>
  <c r="AD111" i="9" s="1"/>
  <c r="AC110" i="9"/>
  <c r="AC111" i="9" s="1"/>
  <c r="AB110" i="9"/>
  <c r="AB111" i="9" s="1"/>
  <c r="AA110" i="9"/>
  <c r="AA111" i="9" s="1"/>
  <c r="AA112" i="9" s="1"/>
  <c r="AA117" i="9" s="1"/>
  <c r="Z110" i="9"/>
  <c r="Y110" i="9"/>
  <c r="Y111" i="9" s="1"/>
  <c r="Y112" i="9" s="1"/>
  <c r="Y117" i="9" s="1"/>
  <c r="X110" i="9"/>
  <c r="X111" i="9" s="1"/>
  <c r="W110" i="9"/>
  <c r="W111" i="9" s="1"/>
  <c r="V110" i="9"/>
  <c r="V111" i="9" s="1"/>
  <c r="U110" i="9"/>
  <c r="T110" i="9"/>
  <c r="T111" i="9" s="1"/>
  <c r="S110" i="9"/>
  <c r="S111" i="9" s="1"/>
  <c r="S112" i="9" s="1"/>
  <c r="S117" i="9" s="1"/>
  <c r="R110" i="9"/>
  <c r="R111" i="9" s="1"/>
  <c r="Q110" i="9"/>
  <c r="Q111" i="9" s="1"/>
  <c r="Q112" i="9" s="1"/>
  <c r="Q117" i="9" s="1"/>
  <c r="P110" i="9"/>
  <c r="P111" i="9" s="1"/>
  <c r="O110" i="9"/>
  <c r="N110" i="9"/>
  <c r="N111" i="9" s="1"/>
  <c r="M110" i="9"/>
  <c r="M111" i="9" s="1"/>
  <c r="L110" i="9"/>
  <c r="AU107" i="9"/>
  <c r="AT107" i="9"/>
  <c r="AT115" i="9" s="1"/>
  <c r="AS107" i="9"/>
  <c r="AS115" i="9" s="1"/>
  <c r="AR107" i="9"/>
  <c r="AR115" i="9" s="1"/>
  <c r="AR121" i="9" s="1"/>
  <c r="AR122" i="9" s="1"/>
  <c r="AQ107" i="9"/>
  <c r="AP107" i="9"/>
  <c r="AO107" i="9"/>
  <c r="AN107" i="9"/>
  <c r="AN115" i="9" s="1"/>
  <c r="AN121" i="9" s="1"/>
  <c r="AM107" i="9"/>
  <c r="AL107" i="9"/>
  <c r="AK107" i="9"/>
  <c r="AK115" i="9" s="1"/>
  <c r="AJ107" i="9"/>
  <c r="AJ115" i="9" s="1"/>
  <c r="AJ121" i="9" s="1"/>
  <c r="AJ122" i="9" s="1"/>
  <c r="AI107" i="9"/>
  <c r="AI115" i="9" s="1"/>
  <c r="AH107" i="9"/>
  <c r="AG107" i="9"/>
  <c r="AF107" i="9"/>
  <c r="AE107" i="9"/>
  <c r="AD107" i="9"/>
  <c r="AD115" i="9" s="1"/>
  <c r="AC107" i="9"/>
  <c r="AC115" i="9" s="1"/>
  <c r="AB107" i="9"/>
  <c r="AB115" i="9" s="1"/>
  <c r="AB121" i="9" s="1"/>
  <c r="AB122" i="9" s="1"/>
  <c r="AA107" i="9"/>
  <c r="Z107" i="9"/>
  <c r="Y107" i="9"/>
  <c r="X107" i="9"/>
  <c r="X115" i="9" s="1"/>
  <c r="X121" i="9" s="1"/>
  <c r="W107" i="9"/>
  <c r="V107" i="9"/>
  <c r="V115" i="9" s="1"/>
  <c r="U107" i="9"/>
  <c r="U115" i="9" s="1"/>
  <c r="T107" i="9"/>
  <c r="S107" i="9"/>
  <c r="S115" i="9" s="1"/>
  <c r="R107" i="9"/>
  <c r="Q107" i="9"/>
  <c r="P107" i="9"/>
  <c r="O107" i="9"/>
  <c r="N107" i="9"/>
  <c r="M107" i="9"/>
  <c r="M115" i="9" s="1"/>
  <c r="L107" i="9"/>
  <c r="L115" i="9" s="1"/>
  <c r="L121" i="9" s="1"/>
  <c r="F100" i="9"/>
  <c r="F101" i="4" s="1"/>
  <c r="F116" i="1" s="1"/>
  <c r="J93" i="9"/>
  <c r="F201" i="9" s="1"/>
  <c r="J23" i="9"/>
  <c r="J21" i="9"/>
  <c r="J20" i="9"/>
  <c r="J19" i="9"/>
  <c r="J18" i="9"/>
  <c r="J16" i="9"/>
  <c r="J15" i="9"/>
  <c r="J14" i="9"/>
  <c r="J12" i="9"/>
  <c r="J11" i="9"/>
  <c r="J9" i="9"/>
  <c r="M36" i="19" l="1"/>
  <c r="E55" i="59"/>
  <c r="N40" i="19"/>
  <c r="F57" i="59"/>
  <c r="O21" i="19"/>
  <c r="G46" i="59"/>
  <c r="N22" i="19"/>
  <c r="F47" i="59"/>
  <c r="N39" i="19"/>
  <c r="F56" i="59"/>
  <c r="AH53" i="49"/>
  <c r="P53" i="49"/>
  <c r="AJ53" i="49"/>
  <c r="AS53" i="49"/>
  <c r="AL53" i="49"/>
  <c r="AE53" i="49"/>
  <c r="Q53" i="49"/>
  <c r="AR53" i="49"/>
  <c r="AN53" i="49"/>
  <c r="AT53" i="49"/>
  <c r="M19" i="49"/>
  <c r="M22" i="49" s="1"/>
  <c r="I41" i="57"/>
  <c r="I15" i="57"/>
  <c r="I69" i="57"/>
  <c r="I17" i="57"/>
  <c r="I20" i="57"/>
  <c r="I29" i="57"/>
  <c r="I82" i="57"/>
  <c r="I16" i="57"/>
  <c r="I78" i="57"/>
  <c r="I42" i="57"/>
  <c r="I128" i="57"/>
  <c r="I43" i="57"/>
  <c r="I130" i="57"/>
  <c r="I156" i="57"/>
  <c r="I150" i="57"/>
  <c r="I151" i="57"/>
  <c r="I162" i="57"/>
  <c r="J57" i="57"/>
  <c r="J80" i="57"/>
  <c r="J30" i="57"/>
  <c r="J14" i="57"/>
  <c r="J13" i="57"/>
  <c r="J28" i="57"/>
  <c r="J113" i="57"/>
  <c r="J23" i="57"/>
  <c r="J74" i="57"/>
  <c r="J76" i="57"/>
  <c r="J25" i="57"/>
  <c r="J50" i="57"/>
  <c r="J83" i="57"/>
  <c r="J147" i="57"/>
  <c r="J125" i="57"/>
  <c r="J70" i="57"/>
  <c r="J134" i="57"/>
  <c r="J159" i="57"/>
  <c r="J144" i="57"/>
  <c r="J154" i="57"/>
  <c r="I67" i="57"/>
  <c r="I25" i="57"/>
  <c r="I28" i="57"/>
  <c r="I39" i="57"/>
  <c r="I38" i="57"/>
  <c r="I37" i="57"/>
  <c r="I83" i="57"/>
  <c r="I24" i="57"/>
  <c r="I88" i="57"/>
  <c r="I50" i="57"/>
  <c r="I133" i="57"/>
  <c r="I51" i="57"/>
  <c r="I84" i="57"/>
  <c r="I164" i="57"/>
  <c r="I55" i="57"/>
  <c r="I159" i="57"/>
  <c r="I123" i="57"/>
  <c r="J60" i="57"/>
  <c r="J37" i="57"/>
  <c r="J43" i="57"/>
  <c r="J27" i="57"/>
  <c r="J24" i="57"/>
  <c r="J36" i="57"/>
  <c r="J119" i="57"/>
  <c r="J31" i="57"/>
  <c r="J90" i="57"/>
  <c r="J77" i="57"/>
  <c r="J33" i="57"/>
  <c r="J85" i="57"/>
  <c r="J91" i="57"/>
  <c r="J155" i="57"/>
  <c r="J133" i="57"/>
  <c r="J78" i="57"/>
  <c r="J142" i="57"/>
  <c r="J167" i="57"/>
  <c r="J152" i="57"/>
  <c r="J162" i="57"/>
  <c r="I72" i="57"/>
  <c r="I47" i="57"/>
  <c r="I46" i="57"/>
  <c r="I52" i="57"/>
  <c r="I60" i="57"/>
  <c r="I45" i="57"/>
  <c r="I102" i="57"/>
  <c r="I32" i="57"/>
  <c r="I89" i="57"/>
  <c r="I85" i="57"/>
  <c r="I146" i="57"/>
  <c r="I93" i="57"/>
  <c r="I92" i="57"/>
  <c r="I149" i="57"/>
  <c r="I71" i="57"/>
  <c r="I144" i="57"/>
  <c r="I147" i="57"/>
  <c r="J66" i="57"/>
  <c r="J22" i="57"/>
  <c r="J46" i="57"/>
  <c r="J45" i="57"/>
  <c r="J44" i="57"/>
  <c r="J132" i="57"/>
  <c r="J39" i="57"/>
  <c r="J95" i="57"/>
  <c r="J87" i="57"/>
  <c r="J41" i="57"/>
  <c r="J98" i="57"/>
  <c r="J99" i="57"/>
  <c r="J163" i="57"/>
  <c r="J141" i="57"/>
  <c r="J86" i="57"/>
  <c r="J150" i="57"/>
  <c r="J96" i="57"/>
  <c r="J160" i="57"/>
  <c r="I23" i="57"/>
  <c r="I90" i="57"/>
  <c r="I44" i="57"/>
  <c r="I109" i="57"/>
  <c r="I91" i="57"/>
  <c r="I70" i="57"/>
  <c r="I54" i="57"/>
  <c r="I122" i="57"/>
  <c r="I48" i="57"/>
  <c r="I104" i="57"/>
  <c r="I94" i="57"/>
  <c r="I11" i="57"/>
  <c r="I120" i="57"/>
  <c r="I108" i="57"/>
  <c r="I118" i="57"/>
  <c r="I87" i="57"/>
  <c r="I105" i="57"/>
  <c r="J21" i="57"/>
  <c r="J29" i="57"/>
  <c r="J53" i="57"/>
  <c r="J58" i="57"/>
  <c r="J105" i="57"/>
  <c r="J64" i="57"/>
  <c r="J55" i="57"/>
  <c r="J153" i="57"/>
  <c r="J67" i="57"/>
  <c r="J111" i="57"/>
  <c r="J89" i="57"/>
  <c r="J18" i="57"/>
  <c r="J84" i="57"/>
  <c r="J115" i="57"/>
  <c r="J156" i="57"/>
  <c r="J157" i="57"/>
  <c r="J102" i="57"/>
  <c r="J166" i="57"/>
  <c r="J112" i="57"/>
  <c r="I56" i="57"/>
  <c r="I36" i="57"/>
  <c r="I66" i="57"/>
  <c r="I80" i="57"/>
  <c r="I101" i="57"/>
  <c r="I81" i="57"/>
  <c r="I57" i="57"/>
  <c r="I141" i="57"/>
  <c r="I75" i="57"/>
  <c r="I18" i="57"/>
  <c r="I98" i="57"/>
  <c r="I19" i="57"/>
  <c r="I125" i="57"/>
  <c r="I132" i="57"/>
  <c r="I126" i="57"/>
  <c r="I95" i="57"/>
  <c r="I113" i="57"/>
  <c r="I116" i="57"/>
  <c r="I157" i="57"/>
  <c r="I158" i="57"/>
  <c r="I103" i="57"/>
  <c r="I167" i="57"/>
  <c r="I121" i="57"/>
  <c r="I131" i="57"/>
  <c r="I124" i="57"/>
  <c r="I165" i="57"/>
  <c r="I166" i="57"/>
  <c r="I111" i="57"/>
  <c r="I136" i="57"/>
  <c r="I129" i="57"/>
  <c r="I139" i="57"/>
  <c r="I63" i="57"/>
  <c r="I127" i="57"/>
  <c r="I152" i="57"/>
  <c r="I145" i="57"/>
  <c r="I155" i="57"/>
  <c r="I143" i="57"/>
  <c r="I97" i="57"/>
  <c r="F19" i="10"/>
  <c r="F21" i="10" s="1"/>
  <c r="F232" i="4" s="1"/>
  <c r="F15" i="46" s="1"/>
  <c r="F16" i="32"/>
  <c r="F21" i="32" s="1"/>
  <c r="F20" i="32"/>
  <c r="F18" i="10"/>
  <c r="F119" i="34"/>
  <c r="F112" i="34"/>
  <c r="F106" i="34"/>
  <c r="F116" i="34"/>
  <c r="F115" i="34"/>
  <c r="F110" i="34"/>
  <c r="F75" i="34"/>
  <c r="F44" i="34" s="1"/>
  <c r="F76" i="34"/>
  <c r="F48" i="34" s="1"/>
  <c r="F77" i="34"/>
  <c r="F78" i="34"/>
  <c r="F41" i="34" s="1"/>
  <c r="F79" i="34"/>
  <c r="F80" i="34"/>
  <c r="F47" i="34" s="1"/>
  <c r="F107" i="34" s="1"/>
  <c r="F46" i="34"/>
  <c r="F74" i="34"/>
  <c r="F49" i="34"/>
  <c r="F51" i="34"/>
  <c r="F114" i="34" s="1"/>
  <c r="F113" i="34" s="1"/>
  <c r="F52" i="34"/>
  <c r="F50" i="34"/>
  <c r="L12" i="34"/>
  <c r="L13" i="34" s="1"/>
  <c r="F42" i="34"/>
  <c r="M30" i="49"/>
  <c r="M35" i="49" s="1"/>
  <c r="F53" i="10"/>
  <c r="F38" i="4" s="1"/>
  <c r="F38" i="1" s="1"/>
  <c r="F44" i="10"/>
  <c r="F34" i="4" s="1"/>
  <c r="F34" i="1" s="1"/>
  <c r="F84" i="1" s="1"/>
  <c r="F58" i="10"/>
  <c r="F60" i="10" s="1"/>
  <c r="F46" i="4" s="1"/>
  <c r="F46" i="1" s="1"/>
  <c r="J89" i="10"/>
  <c r="F39" i="10"/>
  <c r="F33" i="4" s="1"/>
  <c r="F33" i="1" s="1"/>
  <c r="F161" i="9"/>
  <c r="M25" i="49"/>
  <c r="N19" i="49"/>
  <c r="N30" i="49"/>
  <c r="N41" i="49"/>
  <c r="N46" i="49" s="1"/>
  <c r="N122" i="10" s="1"/>
  <c r="N124" i="10" s="1"/>
  <c r="O13" i="49"/>
  <c r="W10" i="38"/>
  <c r="G647" i="40"/>
  <c r="H647" i="40" s="1"/>
  <c r="G639" i="40"/>
  <c r="H639" i="40" s="1"/>
  <c r="G631" i="40"/>
  <c r="H631" i="40" s="1"/>
  <c r="G623" i="40"/>
  <c r="H623" i="40" s="1"/>
  <c r="G615" i="40"/>
  <c r="H615" i="40" s="1"/>
  <c r="G607" i="40"/>
  <c r="H607" i="40" s="1"/>
  <c r="G599" i="40"/>
  <c r="H599" i="40" s="1"/>
  <c r="G591" i="40"/>
  <c r="H591" i="40" s="1"/>
  <c r="G583" i="40"/>
  <c r="H583" i="40" s="1"/>
  <c r="G575" i="40"/>
  <c r="H575" i="40" s="1"/>
  <c r="G567" i="40"/>
  <c r="H567" i="40" s="1"/>
  <c r="G559" i="40"/>
  <c r="H559" i="40" s="1"/>
  <c r="G551" i="40"/>
  <c r="H551" i="40" s="1"/>
  <c r="G543" i="40"/>
  <c r="H543" i="40" s="1"/>
  <c r="G535" i="40"/>
  <c r="H535" i="40" s="1"/>
  <c r="G527" i="40"/>
  <c r="H527" i="40" s="1"/>
  <c r="G519" i="40"/>
  <c r="H519" i="40" s="1"/>
  <c r="G511" i="40"/>
  <c r="H511" i="40" s="1"/>
  <c r="G503" i="40"/>
  <c r="H503" i="40" s="1"/>
  <c r="G495" i="40"/>
  <c r="H495" i="40" s="1"/>
  <c r="G487" i="40"/>
  <c r="H487" i="40" s="1"/>
  <c r="G479" i="40"/>
  <c r="H479" i="40" s="1"/>
  <c r="G471" i="40"/>
  <c r="H471" i="40" s="1"/>
  <c r="G463" i="40"/>
  <c r="H463" i="40" s="1"/>
  <c r="G455" i="40"/>
  <c r="H455" i="40" s="1"/>
  <c r="G447" i="40"/>
  <c r="H447" i="40" s="1"/>
  <c r="G439" i="40"/>
  <c r="H439" i="40" s="1"/>
  <c r="G431" i="40"/>
  <c r="H431" i="40" s="1"/>
  <c r="G423" i="40"/>
  <c r="H423" i="40" s="1"/>
  <c r="G415" i="40"/>
  <c r="H415" i="40" s="1"/>
  <c r="G407" i="40"/>
  <c r="H407" i="40" s="1"/>
  <c r="G399" i="40"/>
  <c r="H399" i="40" s="1"/>
  <c r="G391" i="40"/>
  <c r="H391" i="40" s="1"/>
  <c r="G646" i="40"/>
  <c r="H646" i="40" s="1"/>
  <c r="G638" i="40"/>
  <c r="H638" i="40" s="1"/>
  <c r="G630" i="40"/>
  <c r="H630" i="40" s="1"/>
  <c r="G622" i="40"/>
  <c r="H622" i="40" s="1"/>
  <c r="G614" i="40"/>
  <c r="H614" i="40" s="1"/>
  <c r="G606" i="40"/>
  <c r="H606" i="40" s="1"/>
  <c r="G598" i="40"/>
  <c r="H598" i="40" s="1"/>
  <c r="G590" i="40"/>
  <c r="H590" i="40" s="1"/>
  <c r="G582" i="40"/>
  <c r="H582" i="40" s="1"/>
  <c r="G574" i="40"/>
  <c r="H574" i="40" s="1"/>
  <c r="G566" i="40"/>
  <c r="H566" i="40" s="1"/>
  <c r="G558" i="40"/>
  <c r="H558" i="40" s="1"/>
  <c r="G550" i="40"/>
  <c r="H550" i="40" s="1"/>
  <c r="G542" i="40"/>
  <c r="H542" i="40" s="1"/>
  <c r="G534" i="40"/>
  <c r="H534" i="40" s="1"/>
  <c r="G526" i="40"/>
  <c r="H526" i="40" s="1"/>
  <c r="G518" i="40"/>
  <c r="H518" i="40" s="1"/>
  <c r="G510" i="40"/>
  <c r="H510" i="40" s="1"/>
  <c r="G502" i="40"/>
  <c r="H502" i="40" s="1"/>
  <c r="G494" i="40"/>
  <c r="H494" i="40" s="1"/>
  <c r="G486" i="40"/>
  <c r="H486" i="40" s="1"/>
  <c r="G478" i="40"/>
  <c r="H478" i="40" s="1"/>
  <c r="G470" i="40"/>
  <c r="H470" i="40" s="1"/>
  <c r="G462" i="40"/>
  <c r="H462" i="40" s="1"/>
  <c r="G454" i="40"/>
  <c r="H454" i="40" s="1"/>
  <c r="G446" i="40"/>
  <c r="H446" i="40" s="1"/>
  <c r="G438" i="40"/>
  <c r="H438" i="40" s="1"/>
  <c r="G430" i="40"/>
  <c r="H430" i="40" s="1"/>
  <c r="G422" i="40"/>
  <c r="H422" i="40" s="1"/>
  <c r="G414" i="40"/>
  <c r="H414" i="40" s="1"/>
  <c r="G406" i="40"/>
  <c r="H406" i="40" s="1"/>
  <c r="G398" i="40"/>
  <c r="H398" i="40" s="1"/>
  <c r="G390" i="40"/>
  <c r="H390" i="40" s="1"/>
  <c r="G645" i="40"/>
  <c r="H645" i="40" s="1"/>
  <c r="G637" i="40"/>
  <c r="H637" i="40" s="1"/>
  <c r="G629" i="40"/>
  <c r="H629" i="40" s="1"/>
  <c r="G621" i="40"/>
  <c r="H621" i="40" s="1"/>
  <c r="G613" i="40"/>
  <c r="H613" i="40" s="1"/>
  <c r="G605" i="40"/>
  <c r="H605" i="40" s="1"/>
  <c r="G597" i="40"/>
  <c r="H597" i="40" s="1"/>
  <c r="G589" i="40"/>
  <c r="H589" i="40" s="1"/>
  <c r="G581" i="40"/>
  <c r="H581" i="40" s="1"/>
  <c r="G573" i="40"/>
  <c r="H573" i="40" s="1"/>
  <c r="G565" i="40"/>
  <c r="H565" i="40" s="1"/>
  <c r="G557" i="40"/>
  <c r="H557" i="40" s="1"/>
  <c r="G549" i="40"/>
  <c r="H549" i="40" s="1"/>
  <c r="G541" i="40"/>
  <c r="H541" i="40" s="1"/>
  <c r="G533" i="40"/>
  <c r="H533" i="40" s="1"/>
  <c r="G525" i="40"/>
  <c r="H525" i="40" s="1"/>
  <c r="G517" i="40"/>
  <c r="H517" i="40" s="1"/>
  <c r="G509" i="40"/>
  <c r="H509" i="40" s="1"/>
  <c r="G501" i="40"/>
  <c r="H501" i="40" s="1"/>
  <c r="G493" i="40"/>
  <c r="H493" i="40" s="1"/>
  <c r="G485" i="40"/>
  <c r="H485" i="40" s="1"/>
  <c r="G477" i="40"/>
  <c r="H477" i="40" s="1"/>
  <c r="G469" i="40"/>
  <c r="H469" i="40" s="1"/>
  <c r="G461" i="40"/>
  <c r="H461" i="40" s="1"/>
  <c r="G453" i="40"/>
  <c r="H453" i="40" s="1"/>
  <c r="G445" i="40"/>
  <c r="H445" i="40" s="1"/>
  <c r="G437" i="40"/>
  <c r="H437" i="40" s="1"/>
  <c r="G429" i="40"/>
  <c r="H429" i="40" s="1"/>
  <c r="G421" i="40"/>
  <c r="H421" i="40" s="1"/>
  <c r="G413" i="40"/>
  <c r="H413" i="40" s="1"/>
  <c r="G405" i="40"/>
  <c r="H405" i="40" s="1"/>
  <c r="G397" i="40"/>
  <c r="H397" i="40" s="1"/>
  <c r="G389" i="40"/>
  <c r="H389" i="40" s="1"/>
  <c r="G644" i="40"/>
  <c r="H644" i="40" s="1"/>
  <c r="G636" i="40"/>
  <c r="H636" i="40" s="1"/>
  <c r="G628" i="40"/>
  <c r="H628" i="40" s="1"/>
  <c r="G620" i="40"/>
  <c r="H620" i="40" s="1"/>
  <c r="G612" i="40"/>
  <c r="H612" i="40" s="1"/>
  <c r="G604" i="40"/>
  <c r="H604" i="40" s="1"/>
  <c r="G596" i="40"/>
  <c r="H596" i="40" s="1"/>
  <c r="G588" i="40"/>
  <c r="H588" i="40" s="1"/>
  <c r="G580" i="40"/>
  <c r="H580" i="40" s="1"/>
  <c r="G572" i="40"/>
  <c r="H572" i="40" s="1"/>
  <c r="G564" i="40"/>
  <c r="H564" i="40" s="1"/>
  <c r="G556" i="40"/>
  <c r="H556" i="40" s="1"/>
  <c r="G548" i="40"/>
  <c r="H548" i="40" s="1"/>
  <c r="G540" i="40"/>
  <c r="H540" i="40" s="1"/>
  <c r="G532" i="40"/>
  <c r="H532" i="40" s="1"/>
  <c r="G524" i="40"/>
  <c r="H524" i="40" s="1"/>
  <c r="G516" i="40"/>
  <c r="H516" i="40" s="1"/>
  <c r="G508" i="40"/>
  <c r="H508" i="40" s="1"/>
  <c r="G500" i="40"/>
  <c r="H500" i="40" s="1"/>
  <c r="G492" i="40"/>
  <c r="H492" i="40" s="1"/>
  <c r="G484" i="40"/>
  <c r="H484" i="40" s="1"/>
  <c r="G476" i="40"/>
  <c r="H476" i="40" s="1"/>
  <c r="G468" i="40"/>
  <c r="H468" i="40" s="1"/>
  <c r="G460" i="40"/>
  <c r="H460" i="40" s="1"/>
  <c r="G452" i="40"/>
  <c r="H452" i="40" s="1"/>
  <c r="G444" i="40"/>
  <c r="H444" i="40" s="1"/>
  <c r="G436" i="40"/>
  <c r="H436" i="40" s="1"/>
  <c r="G428" i="40"/>
  <c r="H428" i="40" s="1"/>
  <c r="G420" i="40"/>
  <c r="H420" i="40" s="1"/>
  <c r="G412" i="40"/>
  <c r="H412" i="40" s="1"/>
  <c r="G404" i="40"/>
  <c r="H404" i="40" s="1"/>
  <c r="G396" i="40"/>
  <c r="H396" i="40" s="1"/>
  <c r="G388" i="40"/>
  <c r="H388" i="40" s="1"/>
  <c r="G635" i="40"/>
  <c r="H635" i="40" s="1"/>
  <c r="G619" i="40"/>
  <c r="H619" i="40" s="1"/>
  <c r="G603" i="40"/>
  <c r="H603" i="40" s="1"/>
  <c r="G587" i="40"/>
  <c r="H587" i="40" s="1"/>
  <c r="G571" i="40"/>
  <c r="H571" i="40" s="1"/>
  <c r="G555" i="40"/>
  <c r="H555" i="40" s="1"/>
  <c r="G539" i="40"/>
  <c r="H539" i="40" s="1"/>
  <c r="G523" i="40"/>
  <c r="H523" i="40" s="1"/>
  <c r="G507" i="40"/>
  <c r="H507" i="40" s="1"/>
  <c r="G491" i="40"/>
  <c r="H491" i="40" s="1"/>
  <c r="G475" i="40"/>
  <c r="H475" i="40" s="1"/>
  <c r="G459" i="40"/>
  <c r="H459" i="40" s="1"/>
  <c r="G443" i="40"/>
  <c r="H443" i="40" s="1"/>
  <c r="G427" i="40"/>
  <c r="H427" i="40" s="1"/>
  <c r="G411" i="40"/>
  <c r="H411" i="40" s="1"/>
  <c r="G395" i="40"/>
  <c r="H395" i="40" s="1"/>
  <c r="G634" i="40"/>
  <c r="H634" i="40" s="1"/>
  <c r="G618" i="40"/>
  <c r="H618" i="40" s="1"/>
  <c r="G602" i="40"/>
  <c r="H602" i="40" s="1"/>
  <c r="G586" i="40"/>
  <c r="H586" i="40" s="1"/>
  <c r="G570" i="40"/>
  <c r="H570" i="40" s="1"/>
  <c r="G554" i="40"/>
  <c r="H554" i="40" s="1"/>
  <c r="G538" i="40"/>
  <c r="H538" i="40" s="1"/>
  <c r="G522" i="40"/>
  <c r="H522" i="40" s="1"/>
  <c r="G506" i="40"/>
  <c r="H506" i="40" s="1"/>
  <c r="G490" i="40"/>
  <c r="H490" i="40" s="1"/>
  <c r="G474" i="40"/>
  <c r="H474" i="40" s="1"/>
  <c r="G458" i="40"/>
  <c r="H458" i="40" s="1"/>
  <c r="G442" i="40"/>
  <c r="H442" i="40" s="1"/>
  <c r="G426" i="40"/>
  <c r="H426" i="40" s="1"/>
  <c r="G410" i="40"/>
  <c r="H410" i="40" s="1"/>
  <c r="G394" i="40"/>
  <c r="H394" i="40" s="1"/>
  <c r="G649" i="40"/>
  <c r="H649" i="40" s="1"/>
  <c r="G633" i="40"/>
  <c r="H633" i="40" s="1"/>
  <c r="G617" i="40"/>
  <c r="H617" i="40" s="1"/>
  <c r="G601" i="40"/>
  <c r="H601" i="40" s="1"/>
  <c r="G585" i="40"/>
  <c r="H585" i="40" s="1"/>
  <c r="G569" i="40"/>
  <c r="H569" i="40" s="1"/>
  <c r="G553" i="40"/>
  <c r="H553" i="40" s="1"/>
  <c r="G537" i="40"/>
  <c r="H537" i="40" s="1"/>
  <c r="G521" i="40"/>
  <c r="H521" i="40" s="1"/>
  <c r="G505" i="40"/>
  <c r="H505" i="40" s="1"/>
  <c r="G489" i="40"/>
  <c r="H489" i="40" s="1"/>
  <c r="G473" i="40"/>
  <c r="H473" i="40" s="1"/>
  <c r="G457" i="40"/>
  <c r="H457" i="40" s="1"/>
  <c r="G441" i="40"/>
  <c r="H441" i="40" s="1"/>
  <c r="G425" i="40"/>
  <c r="H425" i="40" s="1"/>
  <c r="G409" i="40"/>
  <c r="H409" i="40" s="1"/>
  <c r="G393" i="40"/>
  <c r="H393" i="40" s="1"/>
  <c r="G648" i="40"/>
  <c r="H648" i="40" s="1"/>
  <c r="G632" i="40"/>
  <c r="H632" i="40" s="1"/>
  <c r="G616" i="40"/>
  <c r="H616" i="40" s="1"/>
  <c r="G600" i="40"/>
  <c r="H600" i="40" s="1"/>
  <c r="G584" i="40"/>
  <c r="H584" i="40" s="1"/>
  <c r="G568" i="40"/>
  <c r="H568" i="40" s="1"/>
  <c r="G552" i="40"/>
  <c r="H552" i="40" s="1"/>
  <c r="G536" i="40"/>
  <c r="H536" i="40" s="1"/>
  <c r="G520" i="40"/>
  <c r="H520" i="40" s="1"/>
  <c r="G504" i="40"/>
  <c r="H504" i="40" s="1"/>
  <c r="G488" i="40"/>
  <c r="H488" i="40" s="1"/>
  <c r="G472" i="40"/>
  <c r="H472" i="40" s="1"/>
  <c r="G456" i="40"/>
  <c r="H456" i="40" s="1"/>
  <c r="G440" i="40"/>
  <c r="H440" i="40" s="1"/>
  <c r="G424" i="40"/>
  <c r="H424" i="40" s="1"/>
  <c r="G408" i="40"/>
  <c r="H408" i="40" s="1"/>
  <c r="G392" i="40"/>
  <c r="H392" i="40" s="1"/>
  <c r="G627" i="40"/>
  <c r="H627" i="40" s="1"/>
  <c r="G595" i="40"/>
  <c r="H595" i="40" s="1"/>
  <c r="G563" i="40"/>
  <c r="H563" i="40" s="1"/>
  <c r="G531" i="40"/>
  <c r="H531" i="40" s="1"/>
  <c r="G499" i="40"/>
  <c r="H499" i="40" s="1"/>
  <c r="G467" i="40"/>
  <c r="H467" i="40" s="1"/>
  <c r="G435" i="40"/>
  <c r="H435" i="40" s="1"/>
  <c r="G403" i="40"/>
  <c r="H403" i="40" s="1"/>
  <c r="G626" i="40"/>
  <c r="H626" i="40" s="1"/>
  <c r="G594" i="40"/>
  <c r="H594" i="40" s="1"/>
  <c r="G562" i="40"/>
  <c r="H562" i="40" s="1"/>
  <c r="G530" i="40"/>
  <c r="H530" i="40" s="1"/>
  <c r="G498" i="40"/>
  <c r="H498" i="40" s="1"/>
  <c r="G466" i="40"/>
  <c r="H466" i="40" s="1"/>
  <c r="G434" i="40"/>
  <c r="H434" i="40" s="1"/>
  <c r="G402" i="40"/>
  <c r="H402" i="40" s="1"/>
  <c r="G625" i="40"/>
  <c r="H625" i="40" s="1"/>
  <c r="G593" i="40"/>
  <c r="H593" i="40" s="1"/>
  <c r="G561" i="40"/>
  <c r="H561" i="40" s="1"/>
  <c r="G529" i="40"/>
  <c r="H529" i="40" s="1"/>
  <c r="G497" i="40"/>
  <c r="H497" i="40" s="1"/>
  <c r="G465" i="40"/>
  <c r="H465" i="40" s="1"/>
  <c r="G433" i="40"/>
  <c r="H433" i="40" s="1"/>
  <c r="G401" i="40"/>
  <c r="H401" i="40" s="1"/>
  <c r="G624" i="40"/>
  <c r="H624" i="40" s="1"/>
  <c r="G592" i="40"/>
  <c r="H592" i="40" s="1"/>
  <c r="G560" i="40"/>
  <c r="H560" i="40" s="1"/>
  <c r="G528" i="40"/>
  <c r="H528" i="40" s="1"/>
  <c r="G496" i="40"/>
  <c r="H496" i="40" s="1"/>
  <c r="G464" i="40"/>
  <c r="H464" i="40" s="1"/>
  <c r="G432" i="40"/>
  <c r="H432" i="40" s="1"/>
  <c r="G400" i="40"/>
  <c r="H400" i="40" s="1"/>
  <c r="G642" i="40"/>
  <c r="H642" i="40" s="1"/>
  <c r="G610" i="40"/>
  <c r="H610" i="40" s="1"/>
  <c r="G578" i="40"/>
  <c r="H578" i="40" s="1"/>
  <c r="G546" i="40"/>
  <c r="H546" i="40" s="1"/>
  <c r="G514" i="40"/>
  <c r="H514" i="40" s="1"/>
  <c r="G482" i="40"/>
  <c r="H482" i="40" s="1"/>
  <c r="G450" i="40"/>
  <c r="H450" i="40" s="1"/>
  <c r="G418" i="40"/>
  <c r="H418" i="40" s="1"/>
  <c r="G611" i="40"/>
  <c r="H611" i="40" s="1"/>
  <c r="G544" i="40"/>
  <c r="H544" i="40" s="1"/>
  <c r="G449" i="40"/>
  <c r="H449" i="40" s="1"/>
  <c r="F646" i="39"/>
  <c r="G646" i="39" s="1"/>
  <c r="F632" i="39"/>
  <c r="G632" i="39" s="1"/>
  <c r="F624" i="39"/>
  <c r="G624" i="39" s="1"/>
  <c r="F610" i="39"/>
  <c r="G610" i="39" s="1"/>
  <c r="F602" i="39"/>
  <c r="G602" i="39" s="1"/>
  <c r="F595" i="39"/>
  <c r="G595" i="39" s="1"/>
  <c r="F588" i="39"/>
  <c r="G588" i="39" s="1"/>
  <c r="F580" i="39"/>
  <c r="G580" i="39" s="1"/>
  <c r="F573" i="39"/>
  <c r="G573" i="39" s="1"/>
  <c r="F566" i="39"/>
  <c r="G566" i="39" s="1"/>
  <c r="F552" i="39"/>
  <c r="G552" i="39" s="1"/>
  <c r="F544" i="39"/>
  <c r="G544" i="39" s="1"/>
  <c r="F537" i="39"/>
  <c r="G537" i="39" s="1"/>
  <c r="F529" i="39"/>
  <c r="G529" i="39" s="1"/>
  <c r="F522" i="39"/>
  <c r="G522" i="39" s="1"/>
  <c r="F514" i="39"/>
  <c r="G514" i="39" s="1"/>
  <c r="F506" i="39"/>
  <c r="G506" i="39" s="1"/>
  <c r="F499" i="39"/>
  <c r="G499" i="39" s="1"/>
  <c r="F492" i="39"/>
  <c r="G492" i="39" s="1"/>
  <c r="F484" i="39"/>
  <c r="G484" i="39" s="1"/>
  <c r="F476" i="39"/>
  <c r="G476" i="39" s="1"/>
  <c r="F469" i="39"/>
  <c r="G469" i="39" s="1"/>
  <c r="F462" i="39"/>
  <c r="G462" i="39" s="1"/>
  <c r="F454" i="39"/>
  <c r="G454" i="39" s="1"/>
  <c r="F448" i="39"/>
  <c r="G448" i="39" s="1"/>
  <c r="F441" i="39"/>
  <c r="G441" i="39" s="1"/>
  <c r="F434" i="39"/>
  <c r="G434" i="39" s="1"/>
  <c r="F427" i="39"/>
  <c r="G427" i="39" s="1"/>
  <c r="F420" i="39"/>
  <c r="G420" i="39" s="1"/>
  <c r="F413" i="39"/>
  <c r="G413" i="39" s="1"/>
  <c r="F405" i="39"/>
  <c r="G405" i="39" s="1"/>
  <c r="F397" i="39"/>
  <c r="G397" i="39" s="1"/>
  <c r="F389" i="39"/>
  <c r="G389" i="39" s="1"/>
  <c r="G609" i="40"/>
  <c r="H609" i="40" s="1"/>
  <c r="G515" i="40"/>
  <c r="H515" i="40" s="1"/>
  <c r="G448" i="40"/>
  <c r="H448" i="40" s="1"/>
  <c r="F645" i="39"/>
  <c r="G645" i="39" s="1"/>
  <c r="F638" i="39"/>
  <c r="G638" i="39" s="1"/>
  <c r="F631" i="39"/>
  <c r="G631" i="39" s="1"/>
  <c r="F623" i="39"/>
  <c r="G623" i="39" s="1"/>
  <c r="F617" i="39"/>
  <c r="G617" i="39" s="1"/>
  <c r="F609" i="39"/>
  <c r="G609" i="39" s="1"/>
  <c r="F594" i="39"/>
  <c r="G594" i="39" s="1"/>
  <c r="F587" i="39"/>
  <c r="G587" i="39" s="1"/>
  <c r="F579" i="39"/>
  <c r="G579" i="39" s="1"/>
  <c r="F572" i="39"/>
  <c r="G572" i="39" s="1"/>
  <c r="F565" i="39"/>
  <c r="G565" i="39" s="1"/>
  <c r="F558" i="39"/>
  <c r="G558" i="39" s="1"/>
  <c r="F551" i="39"/>
  <c r="G551" i="39" s="1"/>
  <c r="F543" i="39"/>
  <c r="G543" i="39" s="1"/>
  <c r="F536" i="39"/>
  <c r="G536" i="39" s="1"/>
  <c r="F528" i="39"/>
  <c r="G528" i="39" s="1"/>
  <c r="F521" i="39"/>
  <c r="G521" i="39" s="1"/>
  <c r="F513" i="39"/>
  <c r="G513" i="39" s="1"/>
  <c r="F498" i="39"/>
  <c r="G498" i="39" s="1"/>
  <c r="F491" i="39"/>
  <c r="G491" i="39" s="1"/>
  <c r="F483" i="39"/>
  <c r="G483" i="39" s="1"/>
  <c r="F475" i="39"/>
  <c r="G475" i="39" s="1"/>
  <c r="F468" i="39"/>
  <c r="G468" i="39" s="1"/>
  <c r="F461" i="39"/>
  <c r="G461" i="39" s="1"/>
  <c r="F447" i="39"/>
  <c r="G447" i="39" s="1"/>
  <c r="F440" i="39"/>
  <c r="G440" i="39" s="1"/>
  <c r="F426" i="39"/>
  <c r="G426" i="39" s="1"/>
  <c r="F419" i="39"/>
  <c r="G419" i="39" s="1"/>
  <c r="F412" i="39"/>
  <c r="G412" i="39" s="1"/>
  <c r="F404" i="39"/>
  <c r="G404" i="39" s="1"/>
  <c r="F396" i="39"/>
  <c r="G396" i="39" s="1"/>
  <c r="F388" i="39"/>
  <c r="G388" i="39" s="1"/>
  <c r="G608" i="40"/>
  <c r="H608" i="40" s="1"/>
  <c r="G513" i="40"/>
  <c r="H513" i="40" s="1"/>
  <c r="G419" i="40"/>
  <c r="H419" i="40" s="1"/>
  <c r="F644" i="39"/>
  <c r="G644" i="39" s="1"/>
  <c r="F637" i="39"/>
  <c r="G637" i="39" s="1"/>
  <c r="F630" i="39"/>
  <c r="G630" i="39" s="1"/>
  <c r="F616" i="39"/>
  <c r="G616" i="39" s="1"/>
  <c r="F608" i="39"/>
  <c r="G608" i="39" s="1"/>
  <c r="F601" i="39"/>
  <c r="G601" i="39" s="1"/>
  <c r="F593" i="39"/>
  <c r="G593" i="39" s="1"/>
  <c r="F586" i="39"/>
  <c r="G586" i="39" s="1"/>
  <c r="F578" i="39"/>
  <c r="G578" i="39" s="1"/>
  <c r="F571" i="39"/>
  <c r="G571" i="39" s="1"/>
  <c r="F564" i="39"/>
  <c r="G564" i="39" s="1"/>
  <c r="F557" i="39"/>
  <c r="G557" i="39" s="1"/>
  <c r="F550" i="39"/>
  <c r="G550" i="39" s="1"/>
  <c r="F542" i="39"/>
  <c r="G542" i="39" s="1"/>
  <c r="F535" i="39"/>
  <c r="G535" i="39" s="1"/>
  <c r="F527" i="39"/>
  <c r="G527" i="39" s="1"/>
  <c r="F520" i="39"/>
  <c r="G520" i="39" s="1"/>
  <c r="F512" i="39"/>
  <c r="G512" i="39" s="1"/>
  <c r="F505" i="39"/>
  <c r="G505" i="39" s="1"/>
  <c r="F497" i="39"/>
  <c r="G497" i="39" s="1"/>
  <c r="F490" i="39"/>
  <c r="G490" i="39" s="1"/>
  <c r="F482" i="39"/>
  <c r="G482" i="39" s="1"/>
  <c r="F474" i="39"/>
  <c r="G474" i="39" s="1"/>
  <c r="F467" i="39"/>
  <c r="G467" i="39" s="1"/>
  <c r="F460" i="39"/>
  <c r="G460" i="39" s="1"/>
  <c r="F453" i="39"/>
  <c r="G453" i="39" s="1"/>
  <c r="F446" i="39"/>
  <c r="G446" i="39" s="1"/>
  <c r="F439" i="39"/>
  <c r="G439" i="39" s="1"/>
  <c r="F433" i="39"/>
  <c r="G433" i="39" s="1"/>
  <c r="F425" i="39"/>
  <c r="G425" i="39" s="1"/>
  <c r="F418" i="39"/>
  <c r="G418" i="39" s="1"/>
  <c r="F411" i="39"/>
  <c r="G411" i="39" s="1"/>
  <c r="F403" i="39"/>
  <c r="G403" i="39" s="1"/>
  <c r="F395" i="39"/>
  <c r="G395" i="39" s="1"/>
  <c r="G579" i="40"/>
  <c r="H579" i="40" s="1"/>
  <c r="G512" i="40"/>
  <c r="H512" i="40" s="1"/>
  <c r="G417" i="40"/>
  <c r="H417" i="40" s="1"/>
  <c r="F643" i="39"/>
  <c r="G643" i="39" s="1"/>
  <c r="F636" i="39"/>
  <c r="G636" i="39" s="1"/>
  <c r="F629" i="39"/>
  <c r="G629" i="39" s="1"/>
  <c r="F622" i="39"/>
  <c r="G622" i="39" s="1"/>
  <c r="F615" i="39"/>
  <c r="G615" i="39" s="1"/>
  <c r="F607" i="39"/>
  <c r="G607" i="39" s="1"/>
  <c r="F600" i="39"/>
  <c r="G600" i="39" s="1"/>
  <c r="F592" i="39"/>
  <c r="G592" i="39" s="1"/>
  <c r="F585" i="39"/>
  <c r="G585" i="39" s="1"/>
  <c r="F577" i="39"/>
  <c r="G577" i="39" s="1"/>
  <c r="F570" i="39"/>
  <c r="G570" i="39" s="1"/>
  <c r="F563" i="39"/>
  <c r="G563" i="39" s="1"/>
  <c r="F556" i="39"/>
  <c r="G556" i="39" s="1"/>
  <c r="F549" i="39"/>
  <c r="G549" i="39" s="1"/>
  <c r="F541" i="39"/>
  <c r="G541" i="39" s="1"/>
  <c r="F534" i="39"/>
  <c r="G534" i="39" s="1"/>
  <c r="F519" i="39"/>
  <c r="G519" i="39" s="1"/>
  <c r="F511" i="39"/>
  <c r="G511" i="39" s="1"/>
  <c r="F504" i="39"/>
  <c r="G504" i="39" s="1"/>
  <c r="F496" i="39"/>
  <c r="G496" i="39" s="1"/>
  <c r="F489" i="39"/>
  <c r="G489" i="39" s="1"/>
  <c r="F481" i="39"/>
  <c r="G481" i="39" s="1"/>
  <c r="F466" i="39"/>
  <c r="G466" i="39" s="1"/>
  <c r="F459" i="39"/>
  <c r="G459" i="39" s="1"/>
  <c r="F452" i="39"/>
  <c r="G452" i="39" s="1"/>
  <c r="F445" i="39"/>
  <c r="G445" i="39" s="1"/>
  <c r="F438" i="39"/>
  <c r="G438" i="39" s="1"/>
  <c r="F432" i="39"/>
  <c r="G432" i="39" s="1"/>
  <c r="F424" i="39"/>
  <c r="G424" i="39" s="1"/>
  <c r="F410" i="39"/>
  <c r="G410" i="39" s="1"/>
  <c r="F402" i="39"/>
  <c r="G402" i="39" s="1"/>
  <c r="F394" i="39"/>
  <c r="G394" i="39" s="1"/>
  <c r="G577" i="40"/>
  <c r="H577" i="40" s="1"/>
  <c r="G483" i="40"/>
  <c r="H483" i="40" s="1"/>
  <c r="G416" i="40"/>
  <c r="H416" i="40" s="1"/>
  <c r="F642" i="39"/>
  <c r="G642" i="39" s="1"/>
  <c r="F635" i="39"/>
  <c r="G635" i="39" s="1"/>
  <c r="F628" i="39"/>
  <c r="G628" i="39" s="1"/>
  <c r="F621" i="39"/>
  <c r="G621" i="39" s="1"/>
  <c r="F614" i="39"/>
  <c r="G614" i="39" s="1"/>
  <c r="F606" i="39"/>
  <c r="G606" i="39" s="1"/>
  <c r="F599" i="39"/>
  <c r="G599" i="39" s="1"/>
  <c r="G481" i="40"/>
  <c r="H481" i="40" s="1"/>
  <c r="F641" i="39"/>
  <c r="G641" i="39" s="1"/>
  <c r="F625" i="39"/>
  <c r="G625" i="39" s="1"/>
  <c r="F604" i="39"/>
  <c r="G604" i="39" s="1"/>
  <c r="F589" i="39"/>
  <c r="G589" i="39" s="1"/>
  <c r="F574" i="39"/>
  <c r="G574" i="39" s="1"/>
  <c r="F559" i="39"/>
  <c r="G559" i="39" s="1"/>
  <c r="F545" i="39"/>
  <c r="G545" i="39" s="1"/>
  <c r="F530" i="39"/>
  <c r="G530" i="39" s="1"/>
  <c r="F515" i="39"/>
  <c r="G515" i="39" s="1"/>
  <c r="F500" i="39"/>
  <c r="G500" i="39" s="1"/>
  <c r="F485" i="39"/>
  <c r="G485" i="39" s="1"/>
  <c r="F470" i="39"/>
  <c r="G470" i="39" s="1"/>
  <c r="F455" i="39"/>
  <c r="G455" i="39" s="1"/>
  <c r="F428" i="39"/>
  <c r="G428" i="39" s="1"/>
  <c r="F414" i="39"/>
  <c r="G414" i="39" s="1"/>
  <c r="F398" i="39"/>
  <c r="G398" i="39" s="1"/>
  <c r="G480" i="40"/>
  <c r="H480" i="40" s="1"/>
  <c r="F640" i="39"/>
  <c r="G640" i="39" s="1"/>
  <c r="F620" i="39"/>
  <c r="G620" i="39" s="1"/>
  <c r="F603" i="39"/>
  <c r="G603" i="39" s="1"/>
  <c r="F584" i="39"/>
  <c r="G584" i="39" s="1"/>
  <c r="F555" i="39"/>
  <c r="G555" i="39" s="1"/>
  <c r="F540" i="39"/>
  <c r="G540" i="39" s="1"/>
  <c r="F526" i="39"/>
  <c r="G526" i="39" s="1"/>
  <c r="F510" i="39"/>
  <c r="G510" i="39" s="1"/>
  <c r="F495" i="39"/>
  <c r="G495" i="39" s="1"/>
  <c r="F480" i="39"/>
  <c r="G480" i="39" s="1"/>
  <c r="F465" i="39"/>
  <c r="G465" i="39" s="1"/>
  <c r="F451" i="39"/>
  <c r="G451" i="39" s="1"/>
  <c r="F423" i="39"/>
  <c r="G423" i="39" s="1"/>
  <c r="F409" i="39"/>
  <c r="G409" i="39" s="1"/>
  <c r="F393" i="39"/>
  <c r="G393" i="39" s="1"/>
  <c r="G643" i="40"/>
  <c r="H643" i="40" s="1"/>
  <c r="G451" i="40"/>
  <c r="H451" i="40" s="1"/>
  <c r="F639" i="39"/>
  <c r="G639" i="39" s="1"/>
  <c r="F619" i="39"/>
  <c r="G619" i="39" s="1"/>
  <c r="F598" i="39"/>
  <c r="G598" i="39" s="1"/>
  <c r="F583" i="39"/>
  <c r="G583" i="39" s="1"/>
  <c r="F569" i="39"/>
  <c r="G569" i="39" s="1"/>
  <c r="F554" i="39"/>
  <c r="G554" i="39" s="1"/>
  <c r="F539" i="39"/>
  <c r="G539" i="39" s="1"/>
  <c r="F525" i="39"/>
  <c r="G525" i="39" s="1"/>
  <c r="F509" i="39"/>
  <c r="G509" i="39" s="1"/>
  <c r="F479" i="39"/>
  <c r="G479" i="39" s="1"/>
  <c r="F464" i="39"/>
  <c r="G464" i="39" s="1"/>
  <c r="F450" i="39"/>
  <c r="G450" i="39" s="1"/>
  <c r="F437" i="39"/>
  <c r="G437" i="39" s="1"/>
  <c r="F422" i="39"/>
  <c r="G422" i="39" s="1"/>
  <c r="F408" i="39"/>
  <c r="G408" i="39" s="1"/>
  <c r="F392" i="39"/>
  <c r="G392" i="39" s="1"/>
  <c r="G641" i="40"/>
  <c r="H641" i="40" s="1"/>
  <c r="F634" i="39"/>
  <c r="G634" i="39" s="1"/>
  <c r="F618" i="39"/>
  <c r="G618" i="39" s="1"/>
  <c r="F597" i="39"/>
  <c r="G597" i="39" s="1"/>
  <c r="F582" i="39"/>
  <c r="G582" i="39" s="1"/>
  <c r="F568" i="39"/>
  <c r="G568" i="39" s="1"/>
  <c r="F538" i="39"/>
  <c r="G538" i="39" s="1"/>
  <c r="F524" i="39"/>
  <c r="G524" i="39" s="1"/>
  <c r="F508" i="39"/>
  <c r="G508" i="39" s="1"/>
  <c r="F494" i="39"/>
  <c r="G494" i="39" s="1"/>
  <c r="F478" i="39"/>
  <c r="G478" i="39" s="1"/>
  <c r="F463" i="39"/>
  <c r="G463" i="39" s="1"/>
  <c r="F436" i="39"/>
  <c r="G436" i="39" s="1"/>
  <c r="F407" i="39"/>
  <c r="G407" i="39" s="1"/>
  <c r="F391" i="39"/>
  <c r="G391" i="39" s="1"/>
  <c r="F389" i="35"/>
  <c r="G389" i="35" s="1"/>
  <c r="F397" i="35"/>
  <c r="G397" i="35" s="1"/>
  <c r="F405" i="35"/>
  <c r="G405" i="35" s="1"/>
  <c r="F413" i="35"/>
  <c r="G413" i="35" s="1"/>
  <c r="F421" i="35"/>
  <c r="G421" i="35" s="1"/>
  <c r="F429" i="35"/>
  <c r="G429" i="35" s="1"/>
  <c r="F437" i="35"/>
  <c r="G437" i="35" s="1"/>
  <c r="F445" i="35"/>
  <c r="G445" i="35" s="1"/>
  <c r="F453" i="35"/>
  <c r="G453" i="35" s="1"/>
  <c r="F461" i="35"/>
  <c r="G461" i="35" s="1"/>
  <c r="F469" i="35"/>
  <c r="G469" i="35" s="1"/>
  <c r="F477" i="35"/>
  <c r="G477" i="35" s="1"/>
  <c r="F485" i="35"/>
  <c r="G485" i="35" s="1"/>
  <c r="F493" i="35"/>
  <c r="G493" i="35" s="1"/>
  <c r="F501" i="35"/>
  <c r="G501" i="35" s="1"/>
  <c r="F509" i="35"/>
  <c r="G509" i="35" s="1"/>
  <c r="F517" i="35"/>
  <c r="G517" i="35" s="1"/>
  <c r="F525" i="35"/>
  <c r="G525" i="35" s="1"/>
  <c r="F533" i="35"/>
  <c r="G533" i="35" s="1"/>
  <c r="F541" i="35"/>
  <c r="G541" i="35" s="1"/>
  <c r="F549" i="35"/>
  <c r="G549" i="35" s="1"/>
  <c r="F557" i="35"/>
  <c r="G557" i="35" s="1"/>
  <c r="F565" i="35"/>
  <c r="G565" i="35" s="1"/>
  <c r="F573" i="35"/>
  <c r="G573" i="35" s="1"/>
  <c r="F581" i="35"/>
  <c r="G581" i="35" s="1"/>
  <c r="F589" i="35"/>
  <c r="G589" i="35" s="1"/>
  <c r="F597" i="35"/>
  <c r="G597" i="35" s="1"/>
  <c r="F605" i="35"/>
  <c r="G605" i="35" s="1"/>
  <c r="F613" i="35"/>
  <c r="G613" i="35" s="1"/>
  <c r="F621" i="35"/>
  <c r="G621" i="35" s="1"/>
  <c r="F629" i="35"/>
  <c r="G629" i="35" s="1"/>
  <c r="F637" i="35"/>
  <c r="G637" i="35" s="1"/>
  <c r="F645" i="35"/>
  <c r="G645" i="35" s="1"/>
  <c r="G640" i="40"/>
  <c r="H640" i="40" s="1"/>
  <c r="F613" i="39"/>
  <c r="G613" i="39" s="1"/>
  <c r="F596" i="39"/>
  <c r="G596" i="39" s="1"/>
  <c r="F581" i="39"/>
  <c r="G581" i="39" s="1"/>
  <c r="F567" i="39"/>
  <c r="G567" i="39" s="1"/>
  <c r="F553" i="39"/>
  <c r="G553" i="39" s="1"/>
  <c r="F523" i="39"/>
  <c r="G523" i="39" s="1"/>
  <c r="F507" i="39"/>
  <c r="G507" i="39" s="1"/>
  <c r="F493" i="39"/>
  <c r="G493" i="39" s="1"/>
  <c r="F477" i="39"/>
  <c r="G477" i="39" s="1"/>
  <c r="F449" i="39"/>
  <c r="G449" i="39" s="1"/>
  <c r="F435" i="39"/>
  <c r="G435" i="39" s="1"/>
  <c r="F421" i="39"/>
  <c r="G421" i="39" s="1"/>
  <c r="F406" i="39"/>
  <c r="G406" i="39" s="1"/>
  <c r="F390" i="39"/>
  <c r="G390" i="39" s="1"/>
  <c r="F390" i="35"/>
  <c r="G390" i="35" s="1"/>
  <c r="F398" i="35"/>
  <c r="G398" i="35" s="1"/>
  <c r="F406" i="35"/>
  <c r="G406" i="35" s="1"/>
  <c r="F414" i="35"/>
  <c r="G414" i="35" s="1"/>
  <c r="F422" i="35"/>
  <c r="G422" i="35" s="1"/>
  <c r="F430" i="35"/>
  <c r="G430" i="35" s="1"/>
  <c r="F438" i="35"/>
  <c r="G438" i="35" s="1"/>
  <c r="F446" i="35"/>
  <c r="G446" i="35" s="1"/>
  <c r="F454" i="35"/>
  <c r="G454" i="35" s="1"/>
  <c r="F462" i="35"/>
  <c r="G462" i="35" s="1"/>
  <c r="F470" i="35"/>
  <c r="G470" i="35" s="1"/>
  <c r="F478" i="35"/>
  <c r="G478" i="35" s="1"/>
  <c r="F486" i="35"/>
  <c r="G486" i="35" s="1"/>
  <c r="F494" i="35"/>
  <c r="G494" i="35" s="1"/>
  <c r="F502" i="35"/>
  <c r="G502" i="35" s="1"/>
  <c r="F510" i="35"/>
  <c r="G510" i="35" s="1"/>
  <c r="F518" i="35"/>
  <c r="G518" i="35" s="1"/>
  <c r="F526" i="35"/>
  <c r="G526" i="35" s="1"/>
  <c r="F534" i="35"/>
  <c r="G534" i="35" s="1"/>
  <c r="F542" i="35"/>
  <c r="G542" i="35" s="1"/>
  <c r="F550" i="35"/>
  <c r="G550" i="35" s="1"/>
  <c r="F558" i="35"/>
  <c r="G558" i="35" s="1"/>
  <c r="F566" i="35"/>
  <c r="G566" i="35" s="1"/>
  <c r="F574" i="35"/>
  <c r="G574" i="35" s="1"/>
  <c r="F582" i="35"/>
  <c r="G582" i="35" s="1"/>
  <c r="F590" i="35"/>
  <c r="G590" i="35" s="1"/>
  <c r="F598" i="35"/>
  <c r="G598" i="35" s="1"/>
  <c r="F606" i="35"/>
  <c r="G606" i="35" s="1"/>
  <c r="F614" i="35"/>
  <c r="G614" i="35" s="1"/>
  <c r="F622" i="35"/>
  <c r="G622" i="35" s="1"/>
  <c r="F630" i="35"/>
  <c r="G630" i="35" s="1"/>
  <c r="F638" i="35"/>
  <c r="G638" i="35" s="1"/>
  <c r="F646" i="35"/>
  <c r="G646" i="35" s="1"/>
  <c r="G576" i="40"/>
  <c r="H576" i="40" s="1"/>
  <c r="F649" i="39"/>
  <c r="G649" i="39" s="1"/>
  <c r="F633" i="39"/>
  <c r="G633" i="39" s="1"/>
  <c r="F612" i="39"/>
  <c r="G612" i="39" s="1"/>
  <c r="F591" i="39"/>
  <c r="G591" i="39" s="1"/>
  <c r="F576" i="39"/>
  <c r="G576" i="39" s="1"/>
  <c r="F562" i="39"/>
  <c r="G562" i="39" s="1"/>
  <c r="F548" i="39"/>
  <c r="G548" i="39" s="1"/>
  <c r="F533" i="39"/>
  <c r="G533" i="39" s="1"/>
  <c r="F518" i="39"/>
  <c r="G518" i="39" s="1"/>
  <c r="F503" i="39"/>
  <c r="G503" i="39" s="1"/>
  <c r="F488" i="39"/>
  <c r="G488" i="39" s="1"/>
  <c r="F473" i="39"/>
  <c r="G473" i="39" s="1"/>
  <c r="F458" i="39"/>
  <c r="G458" i="39" s="1"/>
  <c r="F444" i="39"/>
  <c r="G444" i="39" s="1"/>
  <c r="F431" i="39"/>
  <c r="G431" i="39" s="1"/>
  <c r="F417" i="39"/>
  <c r="G417" i="39" s="1"/>
  <c r="F401" i="39"/>
  <c r="G401" i="39" s="1"/>
  <c r="G547" i="40"/>
  <c r="H547" i="40" s="1"/>
  <c r="F648" i="39"/>
  <c r="G648" i="39" s="1"/>
  <c r="F627" i="39"/>
  <c r="G627" i="39" s="1"/>
  <c r="F611" i="39"/>
  <c r="G611" i="39" s="1"/>
  <c r="F575" i="39"/>
  <c r="G575" i="39" s="1"/>
  <c r="F561" i="39"/>
  <c r="G561" i="39" s="1"/>
  <c r="F547" i="39"/>
  <c r="G547" i="39" s="1"/>
  <c r="F532" i="39"/>
  <c r="G532" i="39" s="1"/>
  <c r="F517" i="39"/>
  <c r="G517" i="39" s="1"/>
  <c r="F502" i="39"/>
  <c r="G502" i="39" s="1"/>
  <c r="F487" i="39"/>
  <c r="G487" i="39" s="1"/>
  <c r="F472" i="39"/>
  <c r="G472" i="39" s="1"/>
  <c r="F457" i="39"/>
  <c r="G457" i="39" s="1"/>
  <c r="F443" i="39"/>
  <c r="G443" i="39" s="1"/>
  <c r="F430" i="39"/>
  <c r="G430" i="39" s="1"/>
  <c r="F416" i="39"/>
  <c r="G416" i="39" s="1"/>
  <c r="F400" i="39"/>
  <c r="G400" i="39" s="1"/>
  <c r="G545" i="40"/>
  <c r="H545" i="40" s="1"/>
  <c r="F647" i="39"/>
  <c r="G647" i="39" s="1"/>
  <c r="F626" i="39"/>
  <c r="G626" i="39" s="1"/>
  <c r="F605" i="39"/>
  <c r="G605" i="39" s="1"/>
  <c r="F590" i="39"/>
  <c r="G590" i="39" s="1"/>
  <c r="F560" i="39"/>
  <c r="G560" i="39" s="1"/>
  <c r="F546" i="39"/>
  <c r="G546" i="39" s="1"/>
  <c r="F531" i="39"/>
  <c r="G531" i="39" s="1"/>
  <c r="F516" i="39"/>
  <c r="G516" i="39" s="1"/>
  <c r="F501" i="39"/>
  <c r="G501" i="39" s="1"/>
  <c r="F486" i="39"/>
  <c r="G486" i="39" s="1"/>
  <c r="F471" i="39"/>
  <c r="G471" i="39" s="1"/>
  <c r="F456" i="39"/>
  <c r="G456" i="39" s="1"/>
  <c r="F442" i="39"/>
  <c r="G442" i="39" s="1"/>
  <c r="F429" i="39"/>
  <c r="G429" i="39" s="1"/>
  <c r="F415" i="39"/>
  <c r="G415" i="39" s="1"/>
  <c r="F399" i="39"/>
  <c r="G399" i="39" s="1"/>
  <c r="F396" i="35"/>
  <c r="G396" i="35" s="1"/>
  <c r="F408" i="35"/>
  <c r="G408" i="35" s="1"/>
  <c r="F418" i="35"/>
  <c r="G418" i="35" s="1"/>
  <c r="F428" i="35"/>
  <c r="G428" i="35" s="1"/>
  <c r="F440" i="35"/>
  <c r="G440" i="35" s="1"/>
  <c r="F450" i="35"/>
  <c r="G450" i="35" s="1"/>
  <c r="F460" i="35"/>
  <c r="G460" i="35" s="1"/>
  <c r="F472" i="35"/>
  <c r="G472" i="35" s="1"/>
  <c r="F482" i="35"/>
  <c r="G482" i="35" s="1"/>
  <c r="F492" i="35"/>
  <c r="G492" i="35" s="1"/>
  <c r="F504" i="35"/>
  <c r="G504" i="35" s="1"/>
  <c r="F514" i="35"/>
  <c r="G514" i="35" s="1"/>
  <c r="F524" i="35"/>
  <c r="G524" i="35" s="1"/>
  <c r="F536" i="35"/>
  <c r="G536" i="35" s="1"/>
  <c r="F546" i="35"/>
  <c r="G546" i="35" s="1"/>
  <c r="F556" i="35"/>
  <c r="G556" i="35" s="1"/>
  <c r="F568" i="35"/>
  <c r="G568" i="35" s="1"/>
  <c r="F578" i="35"/>
  <c r="G578" i="35" s="1"/>
  <c r="F588" i="35"/>
  <c r="G588" i="35" s="1"/>
  <c r="F600" i="35"/>
  <c r="G600" i="35" s="1"/>
  <c r="F610" i="35"/>
  <c r="G610" i="35" s="1"/>
  <c r="F620" i="35"/>
  <c r="G620" i="35" s="1"/>
  <c r="F632" i="35"/>
  <c r="G632" i="35" s="1"/>
  <c r="F642" i="35"/>
  <c r="G642" i="35" s="1"/>
  <c r="F399" i="35"/>
  <c r="G399" i="35" s="1"/>
  <c r="F409" i="35"/>
  <c r="G409" i="35" s="1"/>
  <c r="F419" i="35"/>
  <c r="G419" i="35" s="1"/>
  <c r="F431" i="35"/>
  <c r="G431" i="35" s="1"/>
  <c r="F441" i="35"/>
  <c r="G441" i="35" s="1"/>
  <c r="F451" i="35"/>
  <c r="G451" i="35" s="1"/>
  <c r="F463" i="35"/>
  <c r="G463" i="35" s="1"/>
  <c r="F473" i="35"/>
  <c r="G473" i="35" s="1"/>
  <c r="F483" i="35"/>
  <c r="G483" i="35" s="1"/>
  <c r="F495" i="35"/>
  <c r="G495" i="35" s="1"/>
  <c r="F505" i="35"/>
  <c r="G505" i="35" s="1"/>
  <c r="F515" i="35"/>
  <c r="G515" i="35" s="1"/>
  <c r="F527" i="35"/>
  <c r="G527" i="35" s="1"/>
  <c r="F537" i="35"/>
  <c r="G537" i="35" s="1"/>
  <c r="F547" i="35"/>
  <c r="G547" i="35" s="1"/>
  <c r="F559" i="35"/>
  <c r="G559" i="35" s="1"/>
  <c r="F569" i="35"/>
  <c r="G569" i="35" s="1"/>
  <c r="F579" i="35"/>
  <c r="G579" i="35" s="1"/>
  <c r="F591" i="35"/>
  <c r="G591" i="35" s="1"/>
  <c r="F601" i="35"/>
  <c r="G601" i="35" s="1"/>
  <c r="F611" i="35"/>
  <c r="G611" i="35" s="1"/>
  <c r="F623" i="35"/>
  <c r="G623" i="35" s="1"/>
  <c r="F633" i="35"/>
  <c r="G633" i="35" s="1"/>
  <c r="F643" i="35"/>
  <c r="G643" i="35" s="1"/>
  <c r="F388" i="35"/>
  <c r="G388" i="35" s="1"/>
  <c r="F400" i="35"/>
  <c r="G400" i="35" s="1"/>
  <c r="F410" i="35"/>
  <c r="G410" i="35" s="1"/>
  <c r="F420" i="35"/>
  <c r="G420" i="35" s="1"/>
  <c r="F432" i="35"/>
  <c r="G432" i="35" s="1"/>
  <c r="F442" i="35"/>
  <c r="G442" i="35" s="1"/>
  <c r="F452" i="35"/>
  <c r="G452" i="35" s="1"/>
  <c r="F464" i="35"/>
  <c r="G464" i="35" s="1"/>
  <c r="F474" i="35"/>
  <c r="G474" i="35" s="1"/>
  <c r="F484" i="35"/>
  <c r="G484" i="35" s="1"/>
  <c r="F496" i="35"/>
  <c r="G496" i="35" s="1"/>
  <c r="F506" i="35"/>
  <c r="G506" i="35" s="1"/>
  <c r="F516" i="35"/>
  <c r="G516" i="35" s="1"/>
  <c r="F528" i="35"/>
  <c r="G528" i="35" s="1"/>
  <c r="F538" i="35"/>
  <c r="G538" i="35" s="1"/>
  <c r="F548" i="35"/>
  <c r="G548" i="35" s="1"/>
  <c r="F560" i="35"/>
  <c r="G560" i="35" s="1"/>
  <c r="F570" i="35"/>
  <c r="G570" i="35" s="1"/>
  <c r="F580" i="35"/>
  <c r="G580" i="35" s="1"/>
  <c r="F592" i="35"/>
  <c r="G592" i="35" s="1"/>
  <c r="F602" i="35"/>
  <c r="G602" i="35" s="1"/>
  <c r="F612" i="35"/>
  <c r="G612" i="35" s="1"/>
  <c r="F624" i="35"/>
  <c r="G624" i="35" s="1"/>
  <c r="F634" i="35"/>
  <c r="G634" i="35" s="1"/>
  <c r="F644" i="35"/>
  <c r="G644" i="35" s="1"/>
  <c r="F401" i="35"/>
  <c r="G401" i="35" s="1"/>
  <c r="F416" i="35"/>
  <c r="G416" i="35" s="1"/>
  <c r="F434" i="35"/>
  <c r="G434" i="35" s="1"/>
  <c r="F449" i="35"/>
  <c r="G449" i="35" s="1"/>
  <c r="F467" i="35"/>
  <c r="G467" i="35" s="1"/>
  <c r="F487" i="35"/>
  <c r="G487" i="35" s="1"/>
  <c r="F500" i="35"/>
  <c r="G500" i="35" s="1"/>
  <c r="F520" i="35"/>
  <c r="G520" i="35" s="1"/>
  <c r="F535" i="35"/>
  <c r="G535" i="35" s="1"/>
  <c r="F553" i="35"/>
  <c r="G553" i="35" s="1"/>
  <c r="F571" i="35"/>
  <c r="G571" i="35" s="1"/>
  <c r="F586" i="35"/>
  <c r="G586" i="35" s="1"/>
  <c r="F604" i="35"/>
  <c r="G604" i="35" s="1"/>
  <c r="F619" i="35"/>
  <c r="G619" i="35" s="1"/>
  <c r="F639" i="35"/>
  <c r="G639" i="35" s="1"/>
  <c r="F402" i="35"/>
  <c r="G402" i="35" s="1"/>
  <c r="F435" i="35"/>
  <c r="G435" i="35" s="1"/>
  <c r="F468" i="35"/>
  <c r="G468" i="35" s="1"/>
  <c r="F503" i="35"/>
  <c r="G503" i="35" s="1"/>
  <c r="F539" i="35"/>
  <c r="G539" i="35" s="1"/>
  <c r="F572" i="35"/>
  <c r="G572" i="35" s="1"/>
  <c r="F607" i="35"/>
  <c r="G607" i="35" s="1"/>
  <c r="F640" i="35"/>
  <c r="G640" i="35" s="1"/>
  <c r="F411" i="35"/>
  <c r="G411" i="35" s="1"/>
  <c r="F616" i="35"/>
  <c r="G616" i="35" s="1"/>
  <c r="F412" i="35"/>
  <c r="G412" i="35" s="1"/>
  <c r="F513" i="35"/>
  <c r="G513" i="35" s="1"/>
  <c r="F599" i="35"/>
  <c r="G599" i="35" s="1"/>
  <c r="F448" i="35"/>
  <c r="G448" i="35" s="1"/>
  <c r="F567" i="35"/>
  <c r="G567" i="35" s="1"/>
  <c r="F417" i="35"/>
  <c r="G417" i="35" s="1"/>
  <c r="F455" i="35"/>
  <c r="G455" i="35" s="1"/>
  <c r="F488" i="35"/>
  <c r="G488" i="35" s="1"/>
  <c r="F521" i="35"/>
  <c r="G521" i="35" s="1"/>
  <c r="F554" i="35"/>
  <c r="G554" i="35" s="1"/>
  <c r="F587" i="35"/>
  <c r="G587" i="35" s="1"/>
  <c r="F625" i="35"/>
  <c r="G625" i="35" s="1"/>
  <c r="F459" i="35"/>
  <c r="G459" i="35" s="1"/>
  <c r="F649" i="35"/>
  <c r="G649" i="35" s="1"/>
  <c r="F394" i="35"/>
  <c r="G394" i="35" s="1"/>
  <c r="F498" i="35"/>
  <c r="G498" i="35" s="1"/>
  <c r="F584" i="35"/>
  <c r="G584" i="35" s="1"/>
  <c r="F433" i="35"/>
  <c r="G433" i="35" s="1"/>
  <c r="F532" i="35"/>
  <c r="G532" i="35" s="1"/>
  <c r="F403" i="35"/>
  <c r="G403" i="35" s="1"/>
  <c r="F423" i="35"/>
  <c r="G423" i="35" s="1"/>
  <c r="F436" i="35"/>
  <c r="G436" i="35" s="1"/>
  <c r="F456" i="35"/>
  <c r="G456" i="35" s="1"/>
  <c r="F471" i="35"/>
  <c r="G471" i="35" s="1"/>
  <c r="F489" i="35"/>
  <c r="G489" i="35" s="1"/>
  <c r="F507" i="35"/>
  <c r="G507" i="35" s="1"/>
  <c r="F522" i="35"/>
  <c r="G522" i="35" s="1"/>
  <c r="F540" i="35"/>
  <c r="G540" i="35" s="1"/>
  <c r="F555" i="35"/>
  <c r="G555" i="35" s="1"/>
  <c r="F575" i="35"/>
  <c r="G575" i="35" s="1"/>
  <c r="F593" i="35"/>
  <c r="G593" i="35" s="1"/>
  <c r="F608" i="35"/>
  <c r="G608" i="35" s="1"/>
  <c r="F626" i="35"/>
  <c r="G626" i="35" s="1"/>
  <c r="F641" i="35"/>
  <c r="G641" i="35" s="1"/>
  <c r="F426" i="35"/>
  <c r="G426" i="35" s="1"/>
  <c r="F479" i="35"/>
  <c r="G479" i="35" s="1"/>
  <c r="F530" i="35"/>
  <c r="G530" i="35" s="1"/>
  <c r="F583" i="35"/>
  <c r="G583" i="35" s="1"/>
  <c r="F447" i="35"/>
  <c r="G447" i="35" s="1"/>
  <c r="F551" i="35"/>
  <c r="G551" i="35" s="1"/>
  <c r="F635" i="35"/>
  <c r="G635" i="35" s="1"/>
  <c r="F481" i="35"/>
  <c r="G481" i="35" s="1"/>
  <c r="F585" i="35"/>
  <c r="G585" i="35" s="1"/>
  <c r="F391" i="35"/>
  <c r="G391" i="35" s="1"/>
  <c r="F404" i="35"/>
  <c r="G404" i="35" s="1"/>
  <c r="F424" i="35"/>
  <c r="G424" i="35" s="1"/>
  <c r="F439" i="35"/>
  <c r="G439" i="35" s="1"/>
  <c r="F457" i="35"/>
  <c r="G457" i="35" s="1"/>
  <c r="F475" i="35"/>
  <c r="G475" i="35" s="1"/>
  <c r="F490" i="35"/>
  <c r="G490" i="35" s="1"/>
  <c r="F508" i="35"/>
  <c r="G508" i="35" s="1"/>
  <c r="F523" i="35"/>
  <c r="G523" i="35" s="1"/>
  <c r="F543" i="35"/>
  <c r="G543" i="35" s="1"/>
  <c r="F561" i="35"/>
  <c r="G561" i="35" s="1"/>
  <c r="F576" i="35"/>
  <c r="G576" i="35" s="1"/>
  <c r="F594" i="35"/>
  <c r="G594" i="35" s="1"/>
  <c r="F609" i="35"/>
  <c r="G609" i="35" s="1"/>
  <c r="F627" i="35"/>
  <c r="G627" i="35" s="1"/>
  <c r="F647" i="35"/>
  <c r="G647" i="35" s="1"/>
  <c r="F393" i="35"/>
  <c r="G393" i="35" s="1"/>
  <c r="F631" i="35"/>
  <c r="G631" i="35" s="1"/>
  <c r="F427" i="35"/>
  <c r="G427" i="35" s="1"/>
  <c r="F531" i="35"/>
  <c r="G531" i="35" s="1"/>
  <c r="F617" i="35"/>
  <c r="G617" i="35" s="1"/>
  <c r="F499" i="35"/>
  <c r="G499" i="35" s="1"/>
  <c r="F603" i="35"/>
  <c r="G603" i="35" s="1"/>
  <c r="F392" i="35"/>
  <c r="G392" i="35" s="1"/>
  <c r="F407" i="35"/>
  <c r="G407" i="35" s="1"/>
  <c r="F425" i="35"/>
  <c r="G425" i="35" s="1"/>
  <c r="F443" i="35"/>
  <c r="G443" i="35" s="1"/>
  <c r="F458" i="35"/>
  <c r="G458" i="35" s="1"/>
  <c r="F476" i="35"/>
  <c r="G476" i="35" s="1"/>
  <c r="F491" i="35"/>
  <c r="G491" i="35" s="1"/>
  <c r="F511" i="35"/>
  <c r="G511" i="35" s="1"/>
  <c r="F529" i="35"/>
  <c r="G529" i="35" s="1"/>
  <c r="F544" i="35"/>
  <c r="G544" i="35" s="1"/>
  <c r="F562" i="35"/>
  <c r="G562" i="35" s="1"/>
  <c r="F577" i="35"/>
  <c r="G577" i="35" s="1"/>
  <c r="F595" i="35"/>
  <c r="G595" i="35" s="1"/>
  <c r="F615" i="35"/>
  <c r="G615" i="35" s="1"/>
  <c r="F628" i="35"/>
  <c r="G628" i="35" s="1"/>
  <c r="F648" i="35"/>
  <c r="G648" i="35" s="1"/>
  <c r="F444" i="35"/>
  <c r="G444" i="35" s="1"/>
  <c r="F512" i="35"/>
  <c r="G512" i="35" s="1"/>
  <c r="F545" i="35"/>
  <c r="G545" i="35" s="1"/>
  <c r="F596" i="35"/>
  <c r="G596" i="35" s="1"/>
  <c r="F480" i="35"/>
  <c r="G480" i="35" s="1"/>
  <c r="F564" i="35"/>
  <c r="G564" i="35" s="1"/>
  <c r="F415" i="35"/>
  <c r="G415" i="35" s="1"/>
  <c r="F519" i="35"/>
  <c r="G519" i="35" s="1"/>
  <c r="F636" i="35"/>
  <c r="G636" i="35" s="1"/>
  <c r="F497" i="35"/>
  <c r="G497" i="35" s="1"/>
  <c r="F563" i="35"/>
  <c r="G563" i="35" s="1"/>
  <c r="F465" i="35"/>
  <c r="G465" i="35" s="1"/>
  <c r="F395" i="35"/>
  <c r="G395" i="35" s="1"/>
  <c r="F552" i="35"/>
  <c r="G552" i="35" s="1"/>
  <c r="F466" i="35"/>
  <c r="G466" i="35" s="1"/>
  <c r="F618" i="35"/>
  <c r="G618" i="35" s="1"/>
  <c r="H10" i="40"/>
  <c r="G119" i="40"/>
  <c r="H119" i="40" s="1"/>
  <c r="G111" i="40"/>
  <c r="H111" i="40" s="1"/>
  <c r="G103" i="40"/>
  <c r="H103" i="40" s="1"/>
  <c r="G95" i="40"/>
  <c r="H95" i="40" s="1"/>
  <c r="G87" i="40"/>
  <c r="H87" i="40" s="1"/>
  <c r="G79" i="40"/>
  <c r="H79" i="40" s="1"/>
  <c r="G71" i="40"/>
  <c r="H71" i="40" s="1"/>
  <c r="G63" i="40"/>
  <c r="H63" i="40" s="1"/>
  <c r="G55" i="40"/>
  <c r="H55" i="40" s="1"/>
  <c r="G47" i="40"/>
  <c r="H47" i="40" s="1"/>
  <c r="G39" i="40"/>
  <c r="H39" i="40" s="1"/>
  <c r="G31" i="40"/>
  <c r="H31" i="40" s="1"/>
  <c r="G23" i="40"/>
  <c r="H23" i="40" s="1"/>
  <c r="G15" i="40"/>
  <c r="H15" i="40" s="1"/>
  <c r="G126" i="40"/>
  <c r="H126" i="40" s="1"/>
  <c r="G118" i="40"/>
  <c r="H118" i="40" s="1"/>
  <c r="G110" i="40"/>
  <c r="H110" i="40" s="1"/>
  <c r="G102" i="40"/>
  <c r="H102" i="40" s="1"/>
  <c r="G94" i="40"/>
  <c r="H94" i="40" s="1"/>
  <c r="G86" i="40"/>
  <c r="H86" i="40" s="1"/>
  <c r="G78" i="40"/>
  <c r="H78" i="40" s="1"/>
  <c r="G70" i="40"/>
  <c r="H70" i="40" s="1"/>
  <c r="G62" i="40"/>
  <c r="H62" i="40" s="1"/>
  <c r="G54" i="40"/>
  <c r="H54" i="40" s="1"/>
  <c r="G46" i="40"/>
  <c r="H46" i="40" s="1"/>
  <c r="G38" i="40"/>
  <c r="H38" i="40" s="1"/>
  <c r="G30" i="40"/>
  <c r="H30" i="40" s="1"/>
  <c r="G22" i="40"/>
  <c r="H22" i="40" s="1"/>
  <c r="G14" i="40"/>
  <c r="H14" i="40" s="1"/>
  <c r="G125" i="40"/>
  <c r="H125" i="40" s="1"/>
  <c r="G117" i="40"/>
  <c r="H117" i="40" s="1"/>
  <c r="G109" i="40"/>
  <c r="H109" i="40" s="1"/>
  <c r="G101" i="40"/>
  <c r="H101" i="40" s="1"/>
  <c r="G93" i="40"/>
  <c r="H93" i="40" s="1"/>
  <c r="G85" i="40"/>
  <c r="H85" i="40" s="1"/>
  <c r="G77" i="40"/>
  <c r="H77" i="40" s="1"/>
  <c r="G69" i="40"/>
  <c r="H69" i="40" s="1"/>
  <c r="G61" i="40"/>
  <c r="H61" i="40" s="1"/>
  <c r="G53" i="40"/>
  <c r="H53" i="40" s="1"/>
  <c r="G45" i="40"/>
  <c r="H45" i="40" s="1"/>
  <c r="G37" i="40"/>
  <c r="H37" i="40" s="1"/>
  <c r="G29" i="40"/>
  <c r="H29" i="40" s="1"/>
  <c r="G21" i="40"/>
  <c r="H21" i="40" s="1"/>
  <c r="G13" i="40"/>
  <c r="H13" i="40" s="1"/>
  <c r="G124" i="40"/>
  <c r="H124" i="40" s="1"/>
  <c r="G116" i="40"/>
  <c r="H116" i="40" s="1"/>
  <c r="G108" i="40"/>
  <c r="H108" i="40" s="1"/>
  <c r="G100" i="40"/>
  <c r="H100" i="40" s="1"/>
  <c r="G92" i="40"/>
  <c r="H92" i="40" s="1"/>
  <c r="G84" i="40"/>
  <c r="H84" i="40" s="1"/>
  <c r="G76" i="40"/>
  <c r="H76" i="40" s="1"/>
  <c r="G68" i="40"/>
  <c r="H68" i="40" s="1"/>
  <c r="G60" i="40"/>
  <c r="H60" i="40" s="1"/>
  <c r="G52" i="40"/>
  <c r="H52" i="40" s="1"/>
  <c r="G44" i="40"/>
  <c r="H44" i="40" s="1"/>
  <c r="G36" i="40"/>
  <c r="H36" i="40" s="1"/>
  <c r="G28" i="40"/>
  <c r="H28" i="40" s="1"/>
  <c r="G20" i="40"/>
  <c r="H20" i="40" s="1"/>
  <c r="G12" i="40"/>
  <c r="H12" i="40" s="1"/>
  <c r="G112" i="40"/>
  <c r="H112" i="40" s="1"/>
  <c r="G96" i="40"/>
  <c r="H96" i="40" s="1"/>
  <c r="G80" i="40"/>
  <c r="H80" i="40" s="1"/>
  <c r="G64" i="40"/>
  <c r="H64" i="40" s="1"/>
  <c r="G48" i="40"/>
  <c r="H48" i="40" s="1"/>
  <c r="G32" i="40"/>
  <c r="H32" i="40" s="1"/>
  <c r="G16" i="40"/>
  <c r="H16" i="40" s="1"/>
  <c r="G123" i="40"/>
  <c r="H123" i="40" s="1"/>
  <c r="G107" i="40"/>
  <c r="H107" i="40" s="1"/>
  <c r="G91" i="40"/>
  <c r="H91" i="40" s="1"/>
  <c r="G75" i="40"/>
  <c r="H75" i="40" s="1"/>
  <c r="G59" i="40"/>
  <c r="H59" i="40" s="1"/>
  <c r="G43" i="40"/>
  <c r="H43" i="40" s="1"/>
  <c r="G27" i="40"/>
  <c r="H27" i="40" s="1"/>
  <c r="G11" i="40"/>
  <c r="H11" i="40" s="1"/>
  <c r="G122" i="40"/>
  <c r="H122" i="40" s="1"/>
  <c r="G106" i="40"/>
  <c r="H106" i="40" s="1"/>
  <c r="G90" i="40"/>
  <c r="H90" i="40" s="1"/>
  <c r="G74" i="40"/>
  <c r="H74" i="40" s="1"/>
  <c r="G58" i="40"/>
  <c r="H58" i="40" s="1"/>
  <c r="G42" i="40"/>
  <c r="H42" i="40" s="1"/>
  <c r="G26" i="40"/>
  <c r="H26" i="40" s="1"/>
  <c r="G121" i="40"/>
  <c r="H121" i="40" s="1"/>
  <c r="G105" i="40"/>
  <c r="H105" i="40" s="1"/>
  <c r="G89" i="40"/>
  <c r="H89" i="40" s="1"/>
  <c r="G73" i="40"/>
  <c r="H73" i="40" s="1"/>
  <c r="G57" i="40"/>
  <c r="H57" i="40" s="1"/>
  <c r="G41" i="40"/>
  <c r="H41" i="40" s="1"/>
  <c r="G25" i="40"/>
  <c r="H25" i="40" s="1"/>
  <c r="G97" i="40"/>
  <c r="H97" i="40" s="1"/>
  <c r="G65" i="40"/>
  <c r="H65" i="40" s="1"/>
  <c r="G33" i="40"/>
  <c r="H33" i="40" s="1"/>
  <c r="G120" i="40"/>
  <c r="H120" i="40" s="1"/>
  <c r="G88" i="40"/>
  <c r="H88" i="40" s="1"/>
  <c r="G56" i="40"/>
  <c r="H56" i="40" s="1"/>
  <c r="G24" i="40"/>
  <c r="H24" i="40" s="1"/>
  <c r="G115" i="40"/>
  <c r="H115" i="40" s="1"/>
  <c r="G83" i="40"/>
  <c r="H83" i="40" s="1"/>
  <c r="G51" i="40"/>
  <c r="H51" i="40" s="1"/>
  <c r="G19" i="40"/>
  <c r="H19" i="40" s="1"/>
  <c r="G114" i="40"/>
  <c r="H114" i="40" s="1"/>
  <c r="G82" i="40"/>
  <c r="H82" i="40" s="1"/>
  <c r="G50" i="40"/>
  <c r="H50" i="40" s="1"/>
  <c r="G18" i="40"/>
  <c r="H18" i="40" s="1"/>
  <c r="G104" i="40"/>
  <c r="H104" i="40" s="1"/>
  <c r="G72" i="40"/>
  <c r="H72" i="40" s="1"/>
  <c r="G40" i="40"/>
  <c r="H40" i="40" s="1"/>
  <c r="G49" i="40"/>
  <c r="H49" i="40" s="1"/>
  <c r="F125" i="39"/>
  <c r="G125" i="39" s="1"/>
  <c r="F117" i="39"/>
  <c r="G117" i="39" s="1"/>
  <c r="F109" i="39"/>
  <c r="G109" i="39" s="1"/>
  <c r="F101" i="39"/>
  <c r="G101" i="39" s="1"/>
  <c r="F93" i="39"/>
  <c r="G93" i="39" s="1"/>
  <c r="F85" i="39"/>
  <c r="G85" i="39" s="1"/>
  <c r="F77" i="39"/>
  <c r="G77" i="39" s="1"/>
  <c r="F69" i="39"/>
  <c r="G69" i="39" s="1"/>
  <c r="F61" i="39"/>
  <c r="G61" i="39" s="1"/>
  <c r="F53" i="39"/>
  <c r="G53" i="39" s="1"/>
  <c r="F45" i="39"/>
  <c r="G45" i="39" s="1"/>
  <c r="F37" i="39"/>
  <c r="G37" i="39" s="1"/>
  <c r="F29" i="39"/>
  <c r="G29" i="39" s="1"/>
  <c r="F21" i="39"/>
  <c r="G21" i="39" s="1"/>
  <c r="F13" i="39"/>
  <c r="G13" i="39" s="1"/>
  <c r="G35" i="40"/>
  <c r="H35" i="40" s="1"/>
  <c r="F124" i="39"/>
  <c r="G124" i="39" s="1"/>
  <c r="F116" i="39"/>
  <c r="G116" i="39" s="1"/>
  <c r="F108" i="39"/>
  <c r="G108" i="39" s="1"/>
  <c r="F100" i="39"/>
  <c r="G100" i="39" s="1"/>
  <c r="F92" i="39"/>
  <c r="G92" i="39" s="1"/>
  <c r="F84" i="39"/>
  <c r="G84" i="39" s="1"/>
  <c r="F76" i="39"/>
  <c r="G76" i="39" s="1"/>
  <c r="F68" i="39"/>
  <c r="G68" i="39" s="1"/>
  <c r="F60" i="39"/>
  <c r="G60" i="39" s="1"/>
  <c r="F52" i="39"/>
  <c r="G52" i="39" s="1"/>
  <c r="F44" i="39"/>
  <c r="G44" i="39" s="1"/>
  <c r="F36" i="39"/>
  <c r="G36" i="39" s="1"/>
  <c r="F28" i="39"/>
  <c r="G28" i="39" s="1"/>
  <c r="F20" i="39"/>
  <c r="G20" i="39" s="1"/>
  <c r="F12" i="39"/>
  <c r="G12" i="39" s="1"/>
  <c r="G113" i="40"/>
  <c r="H113" i="40" s="1"/>
  <c r="G34" i="40"/>
  <c r="H34" i="40" s="1"/>
  <c r="F123" i="39"/>
  <c r="G123" i="39" s="1"/>
  <c r="F115" i="39"/>
  <c r="G115" i="39" s="1"/>
  <c r="F107" i="39"/>
  <c r="G107" i="39" s="1"/>
  <c r="F99" i="39"/>
  <c r="G99" i="39" s="1"/>
  <c r="F91" i="39"/>
  <c r="G91" i="39" s="1"/>
  <c r="F83" i="39"/>
  <c r="G83" i="39" s="1"/>
  <c r="F75" i="39"/>
  <c r="G75" i="39" s="1"/>
  <c r="F67" i="39"/>
  <c r="G67" i="39" s="1"/>
  <c r="F59" i="39"/>
  <c r="G59" i="39" s="1"/>
  <c r="F51" i="39"/>
  <c r="G51" i="39" s="1"/>
  <c r="F43" i="39"/>
  <c r="G43" i="39" s="1"/>
  <c r="F35" i="39"/>
  <c r="G35" i="39" s="1"/>
  <c r="F27" i="39"/>
  <c r="G27" i="39" s="1"/>
  <c r="F19" i="39"/>
  <c r="G19" i="39" s="1"/>
  <c r="F11" i="39"/>
  <c r="G11" i="39" s="1"/>
  <c r="G99" i="40"/>
  <c r="H99" i="40" s="1"/>
  <c r="G17" i="40"/>
  <c r="H17" i="40" s="1"/>
  <c r="F122" i="39"/>
  <c r="G122" i="39" s="1"/>
  <c r="F114" i="39"/>
  <c r="G114" i="39" s="1"/>
  <c r="F106" i="39"/>
  <c r="G106" i="39" s="1"/>
  <c r="F98" i="39"/>
  <c r="G98" i="39" s="1"/>
  <c r="F90" i="39"/>
  <c r="G90" i="39" s="1"/>
  <c r="F82" i="39"/>
  <c r="G82" i="39" s="1"/>
  <c r="F74" i="39"/>
  <c r="G74" i="39" s="1"/>
  <c r="F66" i="39"/>
  <c r="G66" i="39" s="1"/>
  <c r="F58" i="39"/>
  <c r="G58" i="39" s="1"/>
  <c r="F50" i="39"/>
  <c r="G50" i="39" s="1"/>
  <c r="F42" i="39"/>
  <c r="G42" i="39" s="1"/>
  <c r="F34" i="39"/>
  <c r="G34" i="39" s="1"/>
  <c r="F26" i="39"/>
  <c r="G26" i="39" s="1"/>
  <c r="F18" i="39"/>
  <c r="G18" i="39" s="1"/>
  <c r="G98" i="40"/>
  <c r="H98" i="40" s="1"/>
  <c r="G81" i="40"/>
  <c r="H81" i="40" s="1"/>
  <c r="F112" i="39"/>
  <c r="G112" i="39" s="1"/>
  <c r="F96" i="39"/>
  <c r="G96" i="39" s="1"/>
  <c r="F80" i="39"/>
  <c r="G80" i="39" s="1"/>
  <c r="F64" i="39"/>
  <c r="G64" i="39" s="1"/>
  <c r="F48" i="39"/>
  <c r="G48" i="39" s="1"/>
  <c r="F32" i="39"/>
  <c r="G32" i="39" s="1"/>
  <c r="F16" i="39"/>
  <c r="G16" i="39" s="1"/>
  <c r="G67" i="40"/>
  <c r="H67" i="40" s="1"/>
  <c r="F111" i="39"/>
  <c r="G111" i="39" s="1"/>
  <c r="F95" i="39"/>
  <c r="G95" i="39" s="1"/>
  <c r="F79" i="39"/>
  <c r="G79" i="39" s="1"/>
  <c r="F63" i="39"/>
  <c r="G63" i="39" s="1"/>
  <c r="F47" i="39"/>
  <c r="G47" i="39" s="1"/>
  <c r="F31" i="39"/>
  <c r="G31" i="39" s="1"/>
  <c r="F15" i="39"/>
  <c r="G15" i="39" s="1"/>
  <c r="G66" i="40"/>
  <c r="H66" i="40" s="1"/>
  <c r="F126" i="39"/>
  <c r="G126" i="39" s="1"/>
  <c r="F110" i="39"/>
  <c r="G110" i="39" s="1"/>
  <c r="F94" i="39"/>
  <c r="G94" i="39" s="1"/>
  <c r="F78" i="39"/>
  <c r="G78" i="39" s="1"/>
  <c r="F62" i="39"/>
  <c r="G62" i="39" s="1"/>
  <c r="F46" i="39"/>
  <c r="G46" i="39" s="1"/>
  <c r="F30" i="39"/>
  <c r="G30" i="39" s="1"/>
  <c r="F14" i="39"/>
  <c r="G14" i="39" s="1"/>
  <c r="F121" i="39"/>
  <c r="G121" i="39" s="1"/>
  <c r="F105" i="39"/>
  <c r="G105" i="39" s="1"/>
  <c r="F89" i="39"/>
  <c r="G89" i="39" s="1"/>
  <c r="F73" i="39"/>
  <c r="G73" i="39" s="1"/>
  <c r="F57" i="39"/>
  <c r="G57" i="39" s="1"/>
  <c r="F41" i="39"/>
  <c r="G41" i="39" s="1"/>
  <c r="F25" i="39"/>
  <c r="G25" i="39" s="1"/>
  <c r="F13" i="35"/>
  <c r="G13" i="35" s="1"/>
  <c r="F21" i="35"/>
  <c r="G21" i="35" s="1"/>
  <c r="F29" i="35"/>
  <c r="G29" i="35" s="1"/>
  <c r="F37" i="35"/>
  <c r="G37" i="35" s="1"/>
  <c r="F45" i="35"/>
  <c r="G45" i="35" s="1"/>
  <c r="F53" i="35"/>
  <c r="G53" i="35" s="1"/>
  <c r="F61" i="35"/>
  <c r="G61" i="35" s="1"/>
  <c r="F69" i="35"/>
  <c r="G69" i="35" s="1"/>
  <c r="F77" i="35"/>
  <c r="G77" i="35" s="1"/>
  <c r="F85" i="35"/>
  <c r="G85" i="35" s="1"/>
  <c r="F93" i="35"/>
  <c r="G93" i="35" s="1"/>
  <c r="F101" i="35"/>
  <c r="G101" i="35" s="1"/>
  <c r="F109" i="35"/>
  <c r="G109" i="35" s="1"/>
  <c r="F117" i="35"/>
  <c r="G117" i="35" s="1"/>
  <c r="F125" i="35"/>
  <c r="G125" i="35" s="1"/>
  <c r="F120" i="39"/>
  <c r="G120" i="39" s="1"/>
  <c r="F104" i="39"/>
  <c r="G104" i="39" s="1"/>
  <c r="F88" i="39"/>
  <c r="G88" i="39" s="1"/>
  <c r="F72" i="39"/>
  <c r="G72" i="39" s="1"/>
  <c r="F56" i="39"/>
  <c r="G56" i="39" s="1"/>
  <c r="F40" i="39"/>
  <c r="G40" i="39" s="1"/>
  <c r="F24" i="39"/>
  <c r="G24" i="39" s="1"/>
  <c r="F14" i="35"/>
  <c r="G14" i="35" s="1"/>
  <c r="F22" i="35"/>
  <c r="G22" i="35" s="1"/>
  <c r="F30" i="35"/>
  <c r="G30" i="35" s="1"/>
  <c r="F38" i="35"/>
  <c r="G38" i="35" s="1"/>
  <c r="F46" i="35"/>
  <c r="G46" i="35" s="1"/>
  <c r="F54" i="35"/>
  <c r="G54" i="35" s="1"/>
  <c r="F62" i="35"/>
  <c r="G62" i="35" s="1"/>
  <c r="F70" i="35"/>
  <c r="G70" i="35" s="1"/>
  <c r="F78" i="35"/>
  <c r="G78" i="35" s="1"/>
  <c r="F86" i="35"/>
  <c r="G86" i="35" s="1"/>
  <c r="F94" i="35"/>
  <c r="G94" i="35" s="1"/>
  <c r="F102" i="35"/>
  <c r="G102" i="35" s="1"/>
  <c r="F110" i="35"/>
  <c r="G110" i="35" s="1"/>
  <c r="F118" i="35"/>
  <c r="G118" i="35" s="1"/>
  <c r="F126" i="35"/>
  <c r="G126" i="35" s="1"/>
  <c r="F10" i="39"/>
  <c r="G10" i="39" s="1"/>
  <c r="F119" i="39"/>
  <c r="G119" i="39" s="1"/>
  <c r="F103" i="39"/>
  <c r="G103" i="39" s="1"/>
  <c r="F87" i="39"/>
  <c r="G87" i="39" s="1"/>
  <c r="F71" i="39"/>
  <c r="G71" i="39" s="1"/>
  <c r="F55" i="39"/>
  <c r="G55" i="39" s="1"/>
  <c r="F39" i="39"/>
  <c r="G39" i="39" s="1"/>
  <c r="F23" i="39"/>
  <c r="G23" i="39" s="1"/>
  <c r="F118" i="39"/>
  <c r="G118" i="39" s="1"/>
  <c r="F102" i="39"/>
  <c r="G102" i="39" s="1"/>
  <c r="F86" i="39"/>
  <c r="G86" i="39" s="1"/>
  <c r="F70" i="39"/>
  <c r="G70" i="39" s="1"/>
  <c r="F54" i="39"/>
  <c r="G54" i="39" s="1"/>
  <c r="F38" i="39"/>
  <c r="G38" i="39" s="1"/>
  <c r="F22" i="39"/>
  <c r="G22" i="39" s="1"/>
  <c r="F113" i="39"/>
  <c r="G113" i="39" s="1"/>
  <c r="F97" i="39"/>
  <c r="G97" i="39" s="1"/>
  <c r="F81" i="39"/>
  <c r="G81" i="39" s="1"/>
  <c r="F65" i="39"/>
  <c r="G65" i="39" s="1"/>
  <c r="F49" i="39"/>
  <c r="G49" i="39" s="1"/>
  <c r="F33" i="39"/>
  <c r="G33" i="39" s="1"/>
  <c r="F17" i="39"/>
  <c r="G17" i="39" s="1"/>
  <c r="F12" i="35"/>
  <c r="G12" i="35" s="1"/>
  <c r="F24" i="35"/>
  <c r="G24" i="35" s="1"/>
  <c r="F34" i="35"/>
  <c r="G34" i="35" s="1"/>
  <c r="F44" i="35"/>
  <c r="G44" i="35" s="1"/>
  <c r="F56" i="35"/>
  <c r="G56" i="35" s="1"/>
  <c r="F66" i="35"/>
  <c r="G66" i="35" s="1"/>
  <c r="F76" i="35"/>
  <c r="G76" i="35" s="1"/>
  <c r="F88" i="35"/>
  <c r="G88" i="35" s="1"/>
  <c r="F98" i="35"/>
  <c r="G98" i="35" s="1"/>
  <c r="F108" i="35"/>
  <c r="G108" i="35" s="1"/>
  <c r="F120" i="35"/>
  <c r="G120" i="35" s="1"/>
  <c r="F15" i="35"/>
  <c r="G15" i="35" s="1"/>
  <c r="F25" i="35"/>
  <c r="G25" i="35" s="1"/>
  <c r="F35" i="35"/>
  <c r="G35" i="35" s="1"/>
  <c r="F47" i="35"/>
  <c r="G47" i="35" s="1"/>
  <c r="F57" i="35"/>
  <c r="G57" i="35" s="1"/>
  <c r="F67" i="35"/>
  <c r="G67" i="35" s="1"/>
  <c r="F79" i="35"/>
  <c r="G79" i="35" s="1"/>
  <c r="F89" i="35"/>
  <c r="G89" i="35" s="1"/>
  <c r="F99" i="35"/>
  <c r="G99" i="35" s="1"/>
  <c r="F111" i="35"/>
  <c r="G111" i="35" s="1"/>
  <c r="F121" i="35"/>
  <c r="G121" i="35" s="1"/>
  <c r="F16" i="35"/>
  <c r="G16" i="35" s="1"/>
  <c r="F26" i="35"/>
  <c r="G26" i="35" s="1"/>
  <c r="F36" i="35"/>
  <c r="G36" i="35" s="1"/>
  <c r="F48" i="35"/>
  <c r="G48" i="35" s="1"/>
  <c r="F58" i="35"/>
  <c r="G58" i="35" s="1"/>
  <c r="F68" i="35"/>
  <c r="G68" i="35" s="1"/>
  <c r="F80" i="35"/>
  <c r="G80" i="35" s="1"/>
  <c r="F90" i="35"/>
  <c r="G90" i="35" s="1"/>
  <c r="F100" i="35"/>
  <c r="G100" i="35" s="1"/>
  <c r="F112" i="35"/>
  <c r="G112" i="35" s="1"/>
  <c r="F122" i="35"/>
  <c r="G122" i="35" s="1"/>
  <c r="F28" i="35"/>
  <c r="G28" i="35" s="1"/>
  <c r="F43" i="35"/>
  <c r="G43" i="35" s="1"/>
  <c r="F63" i="35"/>
  <c r="G63" i="35" s="1"/>
  <c r="F81" i="35"/>
  <c r="G81" i="35" s="1"/>
  <c r="F96" i="35"/>
  <c r="G96" i="35" s="1"/>
  <c r="F114" i="35"/>
  <c r="G114" i="35" s="1"/>
  <c r="F10" i="35"/>
  <c r="G10" i="35" s="1"/>
  <c r="F11" i="35"/>
  <c r="G11" i="35" s="1"/>
  <c r="F49" i="35"/>
  <c r="G49" i="35" s="1"/>
  <c r="F64" i="35"/>
  <c r="G64" i="35" s="1"/>
  <c r="F97" i="35"/>
  <c r="G97" i="35" s="1"/>
  <c r="F60" i="35"/>
  <c r="G60" i="35" s="1"/>
  <c r="F31" i="35"/>
  <c r="G31" i="35" s="1"/>
  <c r="F82" i="35"/>
  <c r="G82" i="35" s="1"/>
  <c r="F115" i="35"/>
  <c r="G115" i="35" s="1"/>
  <c r="F95" i="35"/>
  <c r="G95" i="35" s="1"/>
  <c r="F17" i="35"/>
  <c r="G17" i="35" s="1"/>
  <c r="F32" i="35"/>
  <c r="G32" i="35" s="1"/>
  <c r="F50" i="35"/>
  <c r="G50" i="35" s="1"/>
  <c r="F65" i="35"/>
  <c r="G65" i="35" s="1"/>
  <c r="F83" i="35"/>
  <c r="G83" i="35" s="1"/>
  <c r="F103" i="35"/>
  <c r="G103" i="35" s="1"/>
  <c r="F116" i="35"/>
  <c r="G116" i="35" s="1"/>
  <c r="F20" i="35"/>
  <c r="G20" i="35" s="1"/>
  <c r="F40" i="35"/>
  <c r="G40" i="35" s="1"/>
  <c r="F55" i="35"/>
  <c r="G55" i="35" s="1"/>
  <c r="F73" i="35"/>
  <c r="G73" i="35" s="1"/>
  <c r="F124" i="35"/>
  <c r="G124" i="35" s="1"/>
  <c r="F23" i="35"/>
  <c r="G23" i="35" s="1"/>
  <c r="F41" i="35"/>
  <c r="G41" i="35" s="1"/>
  <c r="F59" i="35"/>
  <c r="G59" i="35" s="1"/>
  <c r="F74" i="35"/>
  <c r="G74" i="35" s="1"/>
  <c r="F92" i="35"/>
  <c r="G92" i="35" s="1"/>
  <c r="F107" i="35"/>
  <c r="G107" i="35" s="1"/>
  <c r="F27" i="35"/>
  <c r="G27" i="35" s="1"/>
  <c r="F18" i="35"/>
  <c r="G18" i="35" s="1"/>
  <c r="F33" i="35"/>
  <c r="G33" i="35" s="1"/>
  <c r="F51" i="35"/>
  <c r="G51" i="35" s="1"/>
  <c r="F71" i="35"/>
  <c r="G71" i="35" s="1"/>
  <c r="F84" i="35"/>
  <c r="G84" i="35" s="1"/>
  <c r="F104" i="35"/>
  <c r="G104" i="35" s="1"/>
  <c r="F119" i="35"/>
  <c r="G119" i="35" s="1"/>
  <c r="F75" i="35"/>
  <c r="G75" i="35" s="1"/>
  <c r="F19" i="35"/>
  <c r="G19" i="35" s="1"/>
  <c r="F39" i="35"/>
  <c r="G39" i="35" s="1"/>
  <c r="F52" i="35"/>
  <c r="G52" i="35" s="1"/>
  <c r="F72" i="35"/>
  <c r="G72" i="35" s="1"/>
  <c r="F87" i="35"/>
  <c r="G87" i="35" s="1"/>
  <c r="F105" i="35"/>
  <c r="G105" i="35" s="1"/>
  <c r="F123" i="35"/>
  <c r="G123" i="35" s="1"/>
  <c r="F91" i="35"/>
  <c r="G91" i="35" s="1"/>
  <c r="F42" i="35"/>
  <c r="G42" i="35" s="1"/>
  <c r="F106" i="35"/>
  <c r="G106" i="35" s="1"/>
  <c r="F113" i="35"/>
  <c r="G113" i="35" s="1"/>
  <c r="AU121" i="34"/>
  <c r="J49" i="28"/>
  <c r="M210" i="9"/>
  <c r="M190" i="4" s="1"/>
  <c r="M269" i="1" s="1"/>
  <c r="M271" i="1" s="1"/>
  <c r="V210" i="9"/>
  <c r="V190" i="4" s="1"/>
  <c r="V269" i="1" s="1"/>
  <c r="V270" i="1" s="1"/>
  <c r="AE210" i="9"/>
  <c r="AE190" i="4" s="1"/>
  <c r="AE269" i="1" s="1"/>
  <c r="AE270" i="1" s="1"/>
  <c r="AN210" i="9"/>
  <c r="AN190" i="4" s="1"/>
  <c r="AN269" i="1" s="1"/>
  <c r="AN270" i="1" s="1"/>
  <c r="N210" i="9"/>
  <c r="N190" i="4" s="1"/>
  <c r="N269" i="1" s="1"/>
  <c r="N271" i="1" s="1"/>
  <c r="W210" i="9"/>
  <c r="W190" i="4" s="1"/>
  <c r="W269" i="1" s="1"/>
  <c r="W270" i="1" s="1"/>
  <c r="AF210" i="9"/>
  <c r="AF190" i="4" s="1"/>
  <c r="AF269" i="1" s="1"/>
  <c r="AF270" i="1" s="1"/>
  <c r="AO210" i="9"/>
  <c r="AO190" i="4" s="1"/>
  <c r="AO269" i="1" s="1"/>
  <c r="AO271" i="1" s="1"/>
  <c r="S18" i="28"/>
  <c r="S11" i="46" s="1"/>
  <c r="O210" i="9"/>
  <c r="O190" i="4" s="1"/>
  <c r="O269" i="1" s="1"/>
  <c r="O270" i="1" s="1"/>
  <c r="X210" i="9"/>
  <c r="X190" i="4" s="1"/>
  <c r="X269" i="1" s="1"/>
  <c r="X270" i="1" s="1"/>
  <c r="AG210" i="9"/>
  <c r="AG190" i="4" s="1"/>
  <c r="AG269" i="1" s="1"/>
  <c r="AG271" i="1" s="1"/>
  <c r="AQ210" i="9"/>
  <c r="AQ190" i="4" s="1"/>
  <c r="AQ269" i="1" s="1"/>
  <c r="AQ271" i="1" s="1"/>
  <c r="P210" i="9"/>
  <c r="P190" i="4" s="1"/>
  <c r="P269" i="1" s="1"/>
  <c r="P270" i="1" s="1"/>
  <c r="Y210" i="9"/>
  <c r="Y190" i="4" s="1"/>
  <c r="Y269" i="1" s="1"/>
  <c r="AI210" i="9"/>
  <c r="AI190" i="4" s="1"/>
  <c r="AI269" i="1" s="1"/>
  <c r="AI270" i="1" s="1"/>
  <c r="AR210" i="9"/>
  <c r="AR190" i="4" s="1"/>
  <c r="AR269" i="1" s="1"/>
  <c r="AR270" i="1" s="1"/>
  <c r="L11" i="46"/>
  <c r="J11" i="46" s="1"/>
  <c r="J18" i="28"/>
  <c r="R210" i="9"/>
  <c r="R190" i="4" s="1"/>
  <c r="R269" i="1" s="1"/>
  <c r="R270" i="1" s="1"/>
  <c r="Z210" i="9"/>
  <c r="Z190" i="4" s="1"/>
  <c r="Z269" i="1" s="1"/>
  <c r="Z271" i="1" s="1"/>
  <c r="AH210" i="9"/>
  <c r="AH190" i="4" s="1"/>
  <c r="AH269" i="1" s="1"/>
  <c r="AH270" i="1" s="1"/>
  <c r="M18" i="19"/>
  <c r="Q108" i="9"/>
  <c r="Y108" i="9"/>
  <c r="AG108" i="9"/>
  <c r="AO108" i="9"/>
  <c r="R108" i="9"/>
  <c r="AH108" i="9"/>
  <c r="F34" i="10"/>
  <c r="F32" i="4" s="1"/>
  <c r="F32" i="1" s="1"/>
  <c r="F67" i="10"/>
  <c r="F39" i="4" s="1"/>
  <c r="F39" i="1" s="1"/>
  <c r="AA108" i="9"/>
  <c r="AQ108" i="9"/>
  <c r="R112" i="9"/>
  <c r="R117" i="9" s="1"/>
  <c r="F146" i="9"/>
  <c r="F145" i="9" s="1"/>
  <c r="L110" i="1"/>
  <c r="S121" i="9"/>
  <c r="S122" i="9" s="1"/>
  <c r="AI121" i="9"/>
  <c r="AI122" i="9" s="1"/>
  <c r="S108" i="9"/>
  <c r="S116" i="9" s="1"/>
  <c r="S118" i="9" s="1"/>
  <c r="AP108" i="9"/>
  <c r="X108" i="9"/>
  <c r="AN108" i="9"/>
  <c r="AB108" i="9"/>
  <c r="J110" i="9"/>
  <c r="AA115" i="9"/>
  <c r="AA121" i="9" s="1"/>
  <c r="AA122" i="9" s="1"/>
  <c r="AQ115" i="9"/>
  <c r="AQ121" i="9" s="1"/>
  <c r="AQ122" i="9" s="1"/>
  <c r="R110" i="1"/>
  <c r="Z110" i="1"/>
  <c r="AH110" i="1"/>
  <c r="AP110" i="1"/>
  <c r="AI108" i="9"/>
  <c r="AI116" i="9" s="1"/>
  <c r="AI118" i="9" s="1"/>
  <c r="N108" i="9"/>
  <c r="AL108" i="9"/>
  <c r="Z108" i="9"/>
  <c r="P108" i="9"/>
  <c r="AF108" i="9"/>
  <c r="L108" i="9"/>
  <c r="AR108" i="9"/>
  <c r="S110" i="1"/>
  <c r="AA110" i="1"/>
  <c r="AI110" i="1"/>
  <c r="AQ110" i="1"/>
  <c r="T110" i="1"/>
  <c r="AB110" i="1"/>
  <c r="AJ110" i="1"/>
  <c r="AR110" i="1"/>
  <c r="J107" i="9"/>
  <c r="F203" i="9" s="1"/>
  <c r="T108" i="9"/>
  <c r="AJ108" i="9"/>
  <c r="W112" i="9"/>
  <c r="W117" i="9" s="1"/>
  <c r="AM112" i="9"/>
  <c r="AM117" i="9" s="1"/>
  <c r="Z111" i="9"/>
  <c r="Z112" i="9" s="1"/>
  <c r="Z117" i="9" s="1"/>
  <c r="P115" i="9"/>
  <c r="P121" i="9" s="1"/>
  <c r="P122" i="9" s="1"/>
  <c r="AF115" i="9"/>
  <c r="AF121" i="9" s="1"/>
  <c r="AF122" i="9" s="1"/>
  <c r="M108" i="9"/>
  <c r="U108" i="9"/>
  <c r="AC108" i="9"/>
  <c r="AK108" i="9"/>
  <c r="AS108" i="9"/>
  <c r="P112" i="9"/>
  <c r="P117" i="9" s="1"/>
  <c r="X112" i="9"/>
  <c r="X117" i="9" s="1"/>
  <c r="AF112" i="9"/>
  <c r="AF117" i="9" s="1"/>
  <c r="AN112" i="9"/>
  <c r="AN117" i="9" s="1"/>
  <c r="O111" i="9"/>
  <c r="O112" i="9" s="1"/>
  <c r="O117" i="9" s="1"/>
  <c r="AE111" i="9"/>
  <c r="AE112" i="9" s="1"/>
  <c r="AE117" i="9" s="1"/>
  <c r="AU111" i="9"/>
  <c r="AU112" i="9" s="1"/>
  <c r="AU117" i="9" s="1"/>
  <c r="L122" i="9"/>
  <c r="T115" i="9"/>
  <c r="T121" i="9" s="1"/>
  <c r="T122" i="9" s="1"/>
  <c r="F162" i="9"/>
  <c r="O108" i="9"/>
  <c r="W108" i="9"/>
  <c r="AE108" i="9"/>
  <c r="AU108" i="9"/>
  <c r="Q110" i="1"/>
  <c r="Y110" i="1"/>
  <c r="AG110" i="1"/>
  <c r="AO110" i="1"/>
  <c r="U110" i="1"/>
  <c r="AC110" i="1"/>
  <c r="AK110" i="1"/>
  <c r="AS110" i="1"/>
  <c r="N110" i="1"/>
  <c r="V110" i="1"/>
  <c r="AD110" i="1"/>
  <c r="AL110" i="1"/>
  <c r="AT110" i="1"/>
  <c r="O110" i="1"/>
  <c r="W110" i="1"/>
  <c r="AE110" i="1"/>
  <c r="AM110" i="1"/>
  <c r="AU110" i="1"/>
  <c r="P110" i="1"/>
  <c r="X110" i="1"/>
  <c r="AF110" i="1"/>
  <c r="AN110" i="1"/>
  <c r="L271" i="1"/>
  <c r="AR238" i="1"/>
  <c r="AT121" i="9"/>
  <c r="AT122" i="9" s="1"/>
  <c r="AD121" i="9"/>
  <c r="AD122" i="9" s="1"/>
  <c r="V121" i="9"/>
  <c r="V122" i="9" s="1"/>
  <c r="T112" i="9"/>
  <c r="T117" i="9" s="1"/>
  <c r="AB112" i="9"/>
  <c r="AB117" i="9" s="1"/>
  <c r="AJ112" i="9"/>
  <c r="AJ117" i="9" s="1"/>
  <c r="AR112" i="9"/>
  <c r="AR117" i="9" s="1"/>
  <c r="O115" i="9"/>
  <c r="W115" i="9"/>
  <c r="AE115" i="9"/>
  <c r="AM115" i="9"/>
  <c r="AU115" i="9"/>
  <c r="M112" i="9"/>
  <c r="M117" i="9" s="1"/>
  <c r="AK112" i="9"/>
  <c r="AK117" i="9" s="1"/>
  <c r="N112" i="9"/>
  <c r="N117" i="9" s="1"/>
  <c r="V112" i="9"/>
  <c r="V117" i="9" s="1"/>
  <c r="AD112" i="9"/>
  <c r="AD117" i="9" s="1"/>
  <c r="AL112" i="9"/>
  <c r="AL117" i="9" s="1"/>
  <c r="AT112" i="9"/>
  <c r="AT117" i="9" s="1"/>
  <c r="Q115" i="9"/>
  <c r="Y115" i="9"/>
  <c r="AG115" i="9"/>
  <c r="AO115" i="9"/>
  <c r="M121" i="9"/>
  <c r="M122" i="9" s="1"/>
  <c r="U121" i="9"/>
  <c r="U122" i="9" s="1"/>
  <c r="AC121" i="9"/>
  <c r="AC122" i="9" s="1"/>
  <c r="AK121" i="9"/>
  <c r="AK122" i="9" s="1"/>
  <c r="AS121" i="9"/>
  <c r="AS122" i="9" s="1"/>
  <c r="X122" i="9"/>
  <c r="AN122" i="9"/>
  <c r="N115" i="9"/>
  <c r="AL115" i="9"/>
  <c r="AC112" i="9"/>
  <c r="AC117" i="9" s="1"/>
  <c r="V108" i="9"/>
  <c r="AD108" i="9"/>
  <c r="AT108" i="9"/>
  <c r="L111" i="9"/>
  <c r="R115" i="9"/>
  <c r="Z115" i="9"/>
  <c r="AH115" i="9"/>
  <c r="AP115" i="9"/>
  <c r="F200" i="9"/>
  <c r="F180" i="4" s="1"/>
  <c r="F252" i="1" s="1"/>
  <c r="AS112" i="9"/>
  <c r="AS117" i="9" s="1"/>
  <c r="AM108" i="9"/>
  <c r="U111" i="9"/>
  <c r="U112" i="9" s="1"/>
  <c r="U117" i="9" s="1"/>
  <c r="F29" i="10"/>
  <c r="F31" i="4" s="1"/>
  <c r="F31" i="1" s="1"/>
  <c r="F77" i="10"/>
  <c r="F40" i="4" s="1"/>
  <c r="F40" i="1" s="1"/>
  <c r="U324" i="1"/>
  <c r="Z239" i="1"/>
  <c r="F115" i="4"/>
  <c r="J20" i="4"/>
  <c r="J19" i="4"/>
  <c r="U238" i="1"/>
  <c r="AL324" i="1"/>
  <c r="O324" i="1"/>
  <c r="W324" i="1"/>
  <c r="AE324" i="1"/>
  <c r="AM324" i="1"/>
  <c r="AU324" i="1"/>
  <c r="L20" i="1"/>
  <c r="J20" i="1" s="1"/>
  <c r="J15" i="1"/>
  <c r="Y363" i="1"/>
  <c r="Y367" i="1"/>
  <c r="Y366" i="1"/>
  <c r="Y364" i="1"/>
  <c r="Y365" i="1"/>
  <c r="Y368" i="1"/>
  <c r="Y362" i="1"/>
  <c r="Q367" i="1"/>
  <c r="Q363" i="1"/>
  <c r="Q359" i="1"/>
  <c r="Q366" i="1"/>
  <c r="Q364" i="1"/>
  <c r="Q360" i="1"/>
  <c r="Q365" i="1"/>
  <c r="Q361" i="1"/>
  <c r="Q356" i="1"/>
  <c r="Q362" i="1"/>
  <c r="Q368" i="1"/>
  <c r="Q357" i="1"/>
  <c r="Q354" i="1"/>
  <c r="Q358" i="1"/>
  <c r="Q355" i="1"/>
  <c r="AU240" i="1"/>
  <c r="AM240" i="1"/>
  <c r="AT240" i="1"/>
  <c r="AL240" i="1"/>
  <c r="AD240" i="1"/>
  <c r="AS240" i="1"/>
  <c r="AR240" i="1"/>
  <c r="AH240" i="1"/>
  <c r="Y240" i="1"/>
  <c r="Q240" i="1"/>
  <c r="AQ240" i="1"/>
  <c r="AG240" i="1"/>
  <c r="X240" i="1"/>
  <c r="P240" i="1"/>
  <c r="AP240" i="1"/>
  <c r="AF240" i="1"/>
  <c r="W240" i="1"/>
  <c r="O240" i="1"/>
  <c r="AO240" i="1"/>
  <c r="AE240" i="1"/>
  <c r="V240" i="1"/>
  <c r="N240" i="1"/>
  <c r="AK240" i="1"/>
  <c r="AB240" i="1"/>
  <c r="T240" i="1"/>
  <c r="L240" i="1"/>
  <c r="AC240" i="1"/>
  <c r="AA240" i="1"/>
  <c r="S240" i="1"/>
  <c r="Z240" i="1"/>
  <c r="U240" i="1"/>
  <c r="AN240" i="1"/>
  <c r="R240" i="1"/>
  <c r="AJ240" i="1"/>
  <c r="M240" i="1"/>
  <c r="R322" i="1"/>
  <c r="R324" i="1" s="1"/>
  <c r="J219" i="4"/>
  <c r="R368" i="1"/>
  <c r="R366" i="1"/>
  <c r="R364" i="1"/>
  <c r="R367" i="1"/>
  <c r="R359" i="1"/>
  <c r="R356" i="1"/>
  <c r="R365" i="1"/>
  <c r="R362" i="1"/>
  <c r="R361" i="1"/>
  <c r="R357" i="1"/>
  <c r="R360" i="1"/>
  <c r="R363" i="1"/>
  <c r="R358" i="1"/>
  <c r="R355" i="1"/>
  <c r="Z368" i="1"/>
  <c r="Z367" i="1"/>
  <c r="Z366" i="1"/>
  <c r="Z364" i="1"/>
  <c r="Z363" i="1"/>
  <c r="Z365" i="1"/>
  <c r="J23" i="4"/>
  <c r="L23" i="1"/>
  <c r="J23" i="1" s="1"/>
  <c r="F199" i="1"/>
  <c r="AU365" i="1"/>
  <c r="AU362" i="1"/>
  <c r="AU358" i="1"/>
  <c r="AU363" i="1"/>
  <c r="AU359" i="1"/>
  <c r="AU368" i="1"/>
  <c r="AU364" i="1"/>
  <c r="AU360" i="1"/>
  <c r="AU361" i="1"/>
  <c r="AU355" i="1"/>
  <c r="AU351" i="1"/>
  <c r="AU367" i="1"/>
  <c r="AU352" i="1"/>
  <c r="AU356" i="1"/>
  <c r="AU353" i="1"/>
  <c r="AU350" i="1"/>
  <c r="AU357" i="1"/>
  <c r="AU354" i="1"/>
  <c r="AU366" i="1"/>
  <c r="AG368" i="1"/>
  <c r="AG363" i="1"/>
  <c r="AG359" i="1"/>
  <c r="AG367" i="1"/>
  <c r="AG364" i="1"/>
  <c r="AG360" i="1"/>
  <c r="AG365" i="1"/>
  <c r="AG361" i="1"/>
  <c r="AG366" i="1"/>
  <c r="AG362" i="1"/>
  <c r="AG358" i="1"/>
  <c r="AG356" i="1"/>
  <c r="AG352" i="1"/>
  <c r="AG353" i="1"/>
  <c r="AG357" i="1"/>
  <c r="AG354" i="1"/>
  <c r="AG355" i="1"/>
  <c r="AG350" i="1"/>
  <c r="AG351" i="1"/>
  <c r="AH368" i="1"/>
  <c r="AH367" i="1"/>
  <c r="AH364" i="1"/>
  <c r="AH366" i="1"/>
  <c r="AH362" i="1"/>
  <c r="AH361" i="1"/>
  <c r="AH360" i="1"/>
  <c r="AH358" i="1"/>
  <c r="AH356" i="1"/>
  <c r="AH365" i="1"/>
  <c r="AH363" i="1"/>
  <c r="AH357" i="1"/>
  <c r="AH353" i="1"/>
  <c r="AH354" i="1"/>
  <c r="AH355" i="1"/>
  <c r="AH352" i="1"/>
  <c r="AH350" i="1"/>
  <c r="AH359" i="1"/>
  <c r="AH351" i="1"/>
  <c r="AI367" i="1"/>
  <c r="AI364" i="1"/>
  <c r="AI360" i="1"/>
  <c r="AI366" i="1"/>
  <c r="AI365" i="1"/>
  <c r="AI361" i="1"/>
  <c r="AI362" i="1"/>
  <c r="AI368" i="1"/>
  <c r="AI363" i="1"/>
  <c r="AI357" i="1"/>
  <c r="AI353" i="1"/>
  <c r="AI354" i="1"/>
  <c r="AI355" i="1"/>
  <c r="AI352" i="1"/>
  <c r="AI350" i="1"/>
  <c r="AI359" i="1"/>
  <c r="AI356" i="1"/>
  <c r="AI351" i="1"/>
  <c r="AI358" i="1"/>
  <c r="T365" i="1"/>
  <c r="T368" i="1"/>
  <c r="T357" i="1"/>
  <c r="T363" i="1"/>
  <c r="T362" i="1"/>
  <c r="T361" i="1"/>
  <c r="T360" i="1"/>
  <c r="T358" i="1"/>
  <c r="T359" i="1"/>
  <c r="T367" i="1"/>
  <c r="T364" i="1"/>
  <c r="T366" i="1"/>
  <c r="W362" i="1"/>
  <c r="W368" i="1"/>
  <c r="W367" i="1"/>
  <c r="W363" i="1"/>
  <c r="W366" i="1"/>
  <c r="W364" i="1"/>
  <c r="W361" i="1"/>
  <c r="W365" i="1"/>
  <c r="W360" i="1"/>
  <c r="M365" i="1"/>
  <c r="M361" i="1"/>
  <c r="M368" i="1"/>
  <c r="M362" i="1"/>
  <c r="M366" i="1"/>
  <c r="M363" i="1"/>
  <c r="M367" i="1"/>
  <c r="M358" i="1"/>
  <c r="M354" i="1"/>
  <c r="M364" i="1"/>
  <c r="M357" i="1"/>
  <c r="M352" i="1"/>
  <c r="M360" i="1"/>
  <c r="M359" i="1"/>
  <c r="M350" i="1"/>
  <c r="M353" i="1"/>
  <c r="M351" i="1"/>
  <c r="M356" i="1"/>
  <c r="M355" i="1"/>
  <c r="U365" i="1"/>
  <c r="U361" i="1"/>
  <c r="U362" i="1"/>
  <c r="U358" i="1"/>
  <c r="U367" i="1"/>
  <c r="U363" i="1"/>
  <c r="U360" i="1"/>
  <c r="U368" i="1"/>
  <c r="U359" i="1"/>
  <c r="U364" i="1"/>
  <c r="U366" i="1"/>
  <c r="AC368" i="1"/>
  <c r="AC367" i="1"/>
  <c r="AC366" i="1"/>
  <c r="AK361" i="1"/>
  <c r="AK365" i="1"/>
  <c r="AK362" i="1"/>
  <c r="AK358" i="1"/>
  <c r="AK363" i="1"/>
  <c r="AK366" i="1"/>
  <c r="AK359" i="1"/>
  <c r="AK354" i="1"/>
  <c r="AK350" i="1"/>
  <c r="AK367" i="1"/>
  <c r="AK356" i="1"/>
  <c r="AK353" i="1"/>
  <c r="AK360" i="1"/>
  <c r="AK357" i="1"/>
  <c r="AK351" i="1"/>
  <c r="AK355" i="1"/>
  <c r="AK368" i="1"/>
  <c r="AK352" i="1"/>
  <c r="AK364" i="1"/>
  <c r="AS366" i="1"/>
  <c r="AS361" i="1"/>
  <c r="AS365" i="1"/>
  <c r="AS362" i="1"/>
  <c r="AS358" i="1"/>
  <c r="AS363" i="1"/>
  <c r="AS360" i="1"/>
  <c r="AS354" i="1"/>
  <c r="AS350" i="1"/>
  <c r="AS368" i="1"/>
  <c r="AS355" i="1"/>
  <c r="AS352" i="1"/>
  <c r="AS356" i="1"/>
  <c r="AS353" i="1"/>
  <c r="AS357" i="1"/>
  <c r="AS351" i="1"/>
  <c r="AS364" i="1"/>
  <c r="AS359" i="1"/>
  <c r="J18" i="4"/>
  <c r="P18" i="1"/>
  <c r="J18" i="1" s="1"/>
  <c r="F176" i="1"/>
  <c r="F178" i="1" s="1"/>
  <c r="F119" i="4"/>
  <c r="AU270" i="1"/>
  <c r="AM270" i="1"/>
  <c r="AT270" i="1"/>
  <c r="AL270" i="1"/>
  <c r="AD270" i="1"/>
  <c r="AS270" i="1"/>
  <c r="AK270" i="1"/>
  <c r="AC270" i="1"/>
  <c r="U270" i="1"/>
  <c r="AA270" i="1"/>
  <c r="S270" i="1"/>
  <c r="Y270" i="1"/>
  <c r="AJ270" i="1"/>
  <c r="T270" i="1"/>
  <c r="Q270" i="1"/>
  <c r="L270" i="1"/>
  <c r="AP270" i="1"/>
  <c r="AB270" i="1"/>
  <c r="AI240" i="1"/>
  <c r="AP368" i="1"/>
  <c r="AP364" i="1"/>
  <c r="AP367" i="1"/>
  <c r="AP365" i="1"/>
  <c r="AP356" i="1"/>
  <c r="AP352" i="1"/>
  <c r="AP358" i="1"/>
  <c r="AP357" i="1"/>
  <c r="AP353" i="1"/>
  <c r="AP366" i="1"/>
  <c r="AP362" i="1"/>
  <c r="AP359" i="1"/>
  <c r="AP351" i="1"/>
  <c r="AP363" i="1"/>
  <c r="AP354" i="1"/>
  <c r="AP350" i="1"/>
  <c r="AP360" i="1"/>
  <c r="AP361" i="1"/>
  <c r="AP355" i="1"/>
  <c r="O368" i="1"/>
  <c r="O362" i="1"/>
  <c r="O367" i="1"/>
  <c r="O363" i="1"/>
  <c r="O359" i="1"/>
  <c r="O364" i="1"/>
  <c r="O366" i="1"/>
  <c r="O355" i="1"/>
  <c r="O365" i="1"/>
  <c r="O361" i="1"/>
  <c r="O360" i="1"/>
  <c r="O352" i="1"/>
  <c r="O358" i="1"/>
  <c r="O357" i="1"/>
  <c r="O356" i="1"/>
  <c r="O353" i="1"/>
  <c r="O354" i="1"/>
  <c r="AA366" i="1"/>
  <c r="AA364" i="1"/>
  <c r="AA365" i="1"/>
  <c r="AA367" i="1"/>
  <c r="AA368" i="1"/>
  <c r="AB365" i="1"/>
  <c r="AB368" i="1"/>
  <c r="AB367" i="1"/>
  <c r="AB366" i="1"/>
  <c r="N366" i="1"/>
  <c r="N368" i="1"/>
  <c r="N367" i="1"/>
  <c r="N358" i="1"/>
  <c r="N354" i="1"/>
  <c r="N359" i="1"/>
  <c r="N355" i="1"/>
  <c r="N351" i="1"/>
  <c r="N352" i="1"/>
  <c r="N365" i="1"/>
  <c r="N361" i="1"/>
  <c r="N360" i="1"/>
  <c r="N362" i="1"/>
  <c r="N363" i="1"/>
  <c r="N356" i="1"/>
  <c r="N353" i="1"/>
  <c r="N364" i="1"/>
  <c r="N357" i="1"/>
  <c r="V366" i="1"/>
  <c r="V368" i="1"/>
  <c r="V365" i="1"/>
  <c r="V363" i="1"/>
  <c r="V362" i="1"/>
  <c r="V361" i="1"/>
  <c r="V360" i="1"/>
  <c r="V364" i="1"/>
  <c r="V359" i="1"/>
  <c r="V367" i="1"/>
  <c r="AD367" i="1"/>
  <c r="AD368" i="1"/>
  <c r="AL366" i="1"/>
  <c r="AL365" i="1"/>
  <c r="AL368" i="1"/>
  <c r="AL359" i="1"/>
  <c r="AL354" i="1"/>
  <c r="AL364" i="1"/>
  <c r="AL355" i="1"/>
  <c r="AL351" i="1"/>
  <c r="AL360" i="1"/>
  <c r="AL357" i="1"/>
  <c r="AL350" i="1"/>
  <c r="AL361" i="1"/>
  <c r="AL362" i="1"/>
  <c r="AL358" i="1"/>
  <c r="AL363" i="1"/>
  <c r="AL367" i="1"/>
  <c r="AL353" i="1"/>
  <c r="AL352" i="1"/>
  <c r="AL356" i="1"/>
  <c r="AT366" i="1"/>
  <c r="AT365" i="1"/>
  <c r="AT360" i="1"/>
  <c r="AT354" i="1"/>
  <c r="AT363" i="1"/>
  <c r="AT362" i="1"/>
  <c r="AT361" i="1"/>
  <c r="AT368" i="1"/>
  <c r="AT359" i="1"/>
  <c r="AT355" i="1"/>
  <c r="AT351" i="1"/>
  <c r="AT358" i="1"/>
  <c r="AT352" i="1"/>
  <c r="AT356" i="1"/>
  <c r="AT353" i="1"/>
  <c r="AT350" i="1"/>
  <c r="AT357" i="1"/>
  <c r="AT367" i="1"/>
  <c r="AT364" i="1"/>
  <c r="J16" i="4"/>
  <c r="M16" i="1"/>
  <c r="J16" i="1" s="1"/>
  <c r="J19" i="1"/>
  <c r="J21" i="1"/>
  <c r="J151" i="4"/>
  <c r="O208" i="1"/>
  <c r="AE368" i="1"/>
  <c r="AS367" i="1"/>
  <c r="AJ365" i="1"/>
  <c r="AJ366" i="1"/>
  <c r="AJ367" i="1"/>
  <c r="AJ357" i="1"/>
  <c r="AJ353" i="1"/>
  <c r="AJ359" i="1"/>
  <c r="AJ354" i="1"/>
  <c r="AJ350" i="1"/>
  <c r="AJ364" i="1"/>
  <c r="AJ355" i="1"/>
  <c r="AJ352" i="1"/>
  <c r="AJ356" i="1"/>
  <c r="AJ360" i="1"/>
  <c r="AJ361" i="1"/>
  <c r="AJ362" i="1"/>
  <c r="AJ358" i="1"/>
  <c r="AJ351" i="1"/>
  <c r="AJ363" i="1"/>
  <c r="AJ368" i="1"/>
  <c r="F193" i="1"/>
  <c r="J14" i="4"/>
  <c r="O14" i="1"/>
  <c r="J14" i="1" s="1"/>
  <c r="AQ238" i="1"/>
  <c r="AI238" i="1"/>
  <c r="AA238" i="1"/>
  <c r="S238" i="1"/>
  <c r="AP238" i="1"/>
  <c r="AH238" i="1"/>
  <c r="Z238" i="1"/>
  <c r="R238" i="1"/>
  <c r="AO238" i="1"/>
  <c r="AG238" i="1"/>
  <c r="Y238" i="1"/>
  <c r="Q238" i="1"/>
  <c r="AN238" i="1"/>
  <c r="AF238" i="1"/>
  <c r="X238" i="1"/>
  <c r="P238" i="1"/>
  <c r="AT238" i="1"/>
  <c r="AL238" i="1"/>
  <c r="AD238" i="1"/>
  <c r="V238" i="1"/>
  <c r="N238" i="1"/>
  <c r="AM238" i="1"/>
  <c r="T238" i="1"/>
  <c r="AK238" i="1"/>
  <c r="O238" i="1"/>
  <c r="AJ238" i="1"/>
  <c r="M238" i="1"/>
  <c r="AE238" i="1"/>
  <c r="L238" i="1"/>
  <c r="AC238" i="1"/>
  <c r="AU238" i="1"/>
  <c r="AB238" i="1"/>
  <c r="AS238" i="1"/>
  <c r="W238" i="1"/>
  <c r="F174" i="1"/>
  <c r="AO363" i="1"/>
  <c r="AO359" i="1"/>
  <c r="AO368" i="1"/>
  <c r="AO364" i="1"/>
  <c r="AO360" i="1"/>
  <c r="AO366" i="1"/>
  <c r="AO361" i="1"/>
  <c r="AO356" i="1"/>
  <c r="AO352" i="1"/>
  <c r="AO362" i="1"/>
  <c r="AO358" i="1"/>
  <c r="AO351" i="1"/>
  <c r="AO365" i="1"/>
  <c r="AO353" i="1"/>
  <c r="AO357" i="1"/>
  <c r="AO355" i="1"/>
  <c r="AO350" i="1"/>
  <c r="AO354" i="1"/>
  <c r="AO367" i="1"/>
  <c r="S364" i="1"/>
  <c r="S360" i="1"/>
  <c r="S365" i="1"/>
  <c r="S361" i="1"/>
  <c r="S362" i="1"/>
  <c r="S366" i="1"/>
  <c r="S357" i="1"/>
  <c r="S363" i="1"/>
  <c r="S368" i="1"/>
  <c r="S359" i="1"/>
  <c r="S358" i="1"/>
  <c r="S356" i="1"/>
  <c r="S367" i="1"/>
  <c r="AQ368" i="1"/>
  <c r="AQ364" i="1"/>
  <c r="AQ360" i="1"/>
  <c r="AQ367" i="1"/>
  <c r="AQ366" i="1"/>
  <c r="AQ361" i="1"/>
  <c r="AQ362" i="1"/>
  <c r="AQ358" i="1"/>
  <c r="AQ357" i="1"/>
  <c r="AQ353" i="1"/>
  <c r="AQ363" i="1"/>
  <c r="AQ365" i="1"/>
  <c r="AQ354" i="1"/>
  <c r="AQ350" i="1"/>
  <c r="AQ355" i="1"/>
  <c r="AQ352" i="1"/>
  <c r="AQ356" i="1"/>
  <c r="AQ359" i="1"/>
  <c r="L311" i="1"/>
  <c r="J214" i="4"/>
  <c r="L365" i="1"/>
  <c r="L367" i="1"/>
  <c r="L364" i="1"/>
  <c r="L360" i="1"/>
  <c r="L357" i="1"/>
  <c r="L353" i="1"/>
  <c r="L368" i="1"/>
  <c r="L366" i="1"/>
  <c r="L358" i="1"/>
  <c r="L354" i="1"/>
  <c r="L350" i="1"/>
  <c r="L356" i="1"/>
  <c r="L352" i="1"/>
  <c r="F342" i="1"/>
  <c r="L361" i="1"/>
  <c r="L362" i="1"/>
  <c r="L359" i="1"/>
  <c r="L351" i="1"/>
  <c r="L363" i="1"/>
  <c r="L355" i="1"/>
  <c r="J11" i="1"/>
  <c r="AR365" i="1"/>
  <c r="AR367" i="1"/>
  <c r="AR366" i="1"/>
  <c r="AR364" i="1"/>
  <c r="AR358" i="1"/>
  <c r="AR357" i="1"/>
  <c r="AR353" i="1"/>
  <c r="AR363" i="1"/>
  <c r="AR362" i="1"/>
  <c r="AR361" i="1"/>
  <c r="AR360" i="1"/>
  <c r="AR354" i="1"/>
  <c r="AR350" i="1"/>
  <c r="AR368" i="1"/>
  <c r="AR355" i="1"/>
  <c r="AR352" i="1"/>
  <c r="AR356" i="1"/>
  <c r="AR351" i="1"/>
  <c r="AR359" i="1"/>
  <c r="M108" i="1"/>
  <c r="J94" i="4"/>
  <c r="J9" i="4"/>
  <c r="J12" i="4"/>
  <c r="L12" i="1"/>
  <c r="J15" i="4"/>
  <c r="AT239" i="1"/>
  <c r="AL239" i="1"/>
  <c r="AD239" i="1"/>
  <c r="V239" i="1"/>
  <c r="N239" i="1"/>
  <c r="AS239" i="1"/>
  <c r="AK239" i="1"/>
  <c r="AC239" i="1"/>
  <c r="U239" i="1"/>
  <c r="M239" i="1"/>
  <c r="AR239" i="1"/>
  <c r="AJ239" i="1"/>
  <c r="AB239" i="1"/>
  <c r="T239" i="1"/>
  <c r="L239" i="1"/>
  <c r="AQ239" i="1"/>
  <c r="AI239" i="1"/>
  <c r="AA239" i="1"/>
  <c r="S239" i="1"/>
  <c r="AO239" i="1"/>
  <c r="AG239" i="1"/>
  <c r="Y239" i="1"/>
  <c r="Q239" i="1"/>
  <c r="AU239" i="1"/>
  <c r="X239" i="1"/>
  <c r="AP239" i="1"/>
  <c r="W239" i="1"/>
  <c r="O239" i="1"/>
  <c r="AN239" i="1"/>
  <c r="R239" i="1"/>
  <c r="AH239" i="1"/>
  <c r="AM239" i="1"/>
  <c r="P239" i="1"/>
  <c r="AF239" i="1"/>
  <c r="AE239" i="1"/>
  <c r="J9" i="1"/>
  <c r="AM362" i="1"/>
  <c r="AM358" i="1"/>
  <c r="AM363" i="1"/>
  <c r="AM359" i="1"/>
  <c r="AM367" i="1"/>
  <c r="AM364" i="1"/>
  <c r="AM360" i="1"/>
  <c r="AM365" i="1"/>
  <c r="AM355" i="1"/>
  <c r="AM351" i="1"/>
  <c r="AM361" i="1"/>
  <c r="AM366" i="1"/>
  <c r="AM368" i="1"/>
  <c r="AM350" i="1"/>
  <c r="AM354" i="1"/>
  <c r="AM353" i="1"/>
  <c r="AM352" i="1"/>
  <c r="AM357" i="1"/>
  <c r="AM356" i="1"/>
  <c r="AB324" i="1"/>
  <c r="X324" i="1"/>
  <c r="P367" i="1"/>
  <c r="P366" i="1"/>
  <c r="P368" i="1"/>
  <c r="P355" i="1"/>
  <c r="P359" i="1"/>
  <c r="P365" i="1"/>
  <c r="P356" i="1"/>
  <c r="P361" i="1"/>
  <c r="P360" i="1"/>
  <c r="P362" i="1"/>
  <c r="P363" i="1"/>
  <c r="P353" i="1"/>
  <c r="P358" i="1"/>
  <c r="P357" i="1"/>
  <c r="P354" i="1"/>
  <c r="X367" i="1"/>
  <c r="X368" i="1"/>
  <c r="X364" i="1"/>
  <c r="X365" i="1"/>
  <c r="X362" i="1"/>
  <c r="X363" i="1"/>
  <c r="X366" i="1"/>
  <c r="X361" i="1"/>
  <c r="AN367" i="1"/>
  <c r="AN368" i="1"/>
  <c r="AN355" i="1"/>
  <c r="AN364" i="1"/>
  <c r="AN356" i="1"/>
  <c r="AN352" i="1"/>
  <c r="AN361" i="1"/>
  <c r="AN366" i="1"/>
  <c r="AN359" i="1"/>
  <c r="AN362" i="1"/>
  <c r="AN358" i="1"/>
  <c r="AN351" i="1"/>
  <c r="AN363" i="1"/>
  <c r="AN365" i="1"/>
  <c r="AN354" i="1"/>
  <c r="AN353" i="1"/>
  <c r="AN360" i="1"/>
  <c r="AN357" i="1"/>
  <c r="AD324" i="1"/>
  <c r="J11" i="4"/>
  <c r="J21" i="4"/>
  <c r="Q324" i="1"/>
  <c r="Y324" i="1"/>
  <c r="AG324" i="1"/>
  <c r="AO324" i="1"/>
  <c r="F223" i="1"/>
  <c r="J218" i="4"/>
  <c r="S324" i="1"/>
  <c r="AA324" i="1"/>
  <c r="AI324" i="1"/>
  <c r="AQ324" i="1"/>
  <c r="P324" i="1"/>
  <c r="AN324" i="1"/>
  <c r="Z324" i="1"/>
  <c r="AH324" i="1"/>
  <c r="AP324" i="1"/>
  <c r="F135" i="4"/>
  <c r="F139" i="4" s="1"/>
  <c r="J321" i="1"/>
  <c r="L324" i="1"/>
  <c r="T324" i="1"/>
  <c r="AJ324" i="1"/>
  <c r="AR324" i="1"/>
  <c r="AU271" i="1"/>
  <c r="AM271" i="1"/>
  <c r="AS271" i="1"/>
  <c r="AK271" i="1"/>
  <c r="AC271" i="1"/>
  <c r="U271" i="1"/>
  <c r="AD271" i="1"/>
  <c r="S271" i="1"/>
  <c r="AB271" i="1"/>
  <c r="AL271" i="1"/>
  <c r="AA271" i="1"/>
  <c r="Q271" i="1"/>
  <c r="AT271" i="1"/>
  <c r="Y271" i="1"/>
  <c r="AP271" i="1"/>
  <c r="T271" i="1"/>
  <c r="AJ271" i="1"/>
  <c r="AF324" i="1"/>
  <c r="M324" i="1"/>
  <c r="AC324" i="1"/>
  <c r="AK324" i="1"/>
  <c r="AS324" i="1"/>
  <c r="F16" i="46"/>
  <c r="F50" i="6"/>
  <c r="F400" i="1"/>
  <c r="P364" i="1"/>
  <c r="N324" i="1"/>
  <c r="V324" i="1"/>
  <c r="AT324" i="1"/>
  <c r="AN350" i="1"/>
  <c r="F144" i="10"/>
  <c r="F147" i="10" s="1"/>
  <c r="F57" i="4" s="1"/>
  <c r="F57" i="1" s="1"/>
  <c r="F138" i="10"/>
  <c r="F141" i="10" s="1"/>
  <c r="F56" i="4" s="1"/>
  <c r="F56" i="1" s="1"/>
  <c r="P21" i="19" l="1"/>
  <c r="H46" i="59"/>
  <c r="N18" i="19"/>
  <c r="F45" i="59"/>
  <c r="O40" i="19"/>
  <c r="G57" i="59"/>
  <c r="O22" i="19"/>
  <c r="G47" i="59"/>
  <c r="O39" i="19"/>
  <c r="G56" i="59"/>
  <c r="N36" i="19"/>
  <c r="F55" i="59"/>
  <c r="F72" i="1"/>
  <c r="F42" i="4"/>
  <c r="F42" i="1" s="1"/>
  <c r="F76" i="1" s="1"/>
  <c r="AO270" i="1"/>
  <c r="M13" i="34"/>
  <c r="M83" i="34"/>
  <c r="M88" i="34" s="1"/>
  <c r="M19" i="34"/>
  <c r="N13" i="34"/>
  <c r="N83" i="34" s="1"/>
  <c r="N88" i="34" s="1"/>
  <c r="N121" i="10" s="1"/>
  <c r="M55" i="34"/>
  <c r="M60" i="34" s="1"/>
  <c r="F194" i="4"/>
  <c r="F277" i="1" s="1"/>
  <c r="AO279" i="1" s="1"/>
  <c r="AO23" i="6" s="1"/>
  <c r="F181" i="4"/>
  <c r="F253" i="1" s="1"/>
  <c r="V258" i="1" s="1"/>
  <c r="P271" i="1"/>
  <c r="F74" i="1"/>
  <c r="F122" i="4"/>
  <c r="F140" i="4"/>
  <c r="F196" i="1"/>
  <c r="F197" i="1" s="1"/>
  <c r="F200" i="1" s="1"/>
  <c r="AN345" i="1" s="1"/>
  <c r="AN346" i="1" s="1"/>
  <c r="N74" i="4"/>
  <c r="N90" i="1" s="1"/>
  <c r="AI271" i="1"/>
  <c r="AI273" i="1" s="1"/>
  <c r="AI22" i="6" s="1"/>
  <c r="AF271" i="1"/>
  <c r="AF273" i="1" s="1"/>
  <c r="AF22" i="6" s="1"/>
  <c r="M270" i="1"/>
  <c r="M273" i="1" s="1"/>
  <c r="M22" i="6" s="1"/>
  <c r="AR271" i="1"/>
  <c r="AR273" i="1" s="1"/>
  <c r="AR22" i="6" s="1"/>
  <c r="F166" i="9"/>
  <c r="N270" i="1"/>
  <c r="N273" i="1" s="1"/>
  <c r="N22" i="6" s="1"/>
  <c r="X271" i="1"/>
  <c r="X273" i="1" s="1"/>
  <c r="X22" i="6" s="1"/>
  <c r="J311" i="1"/>
  <c r="F183" i="4"/>
  <c r="F255" i="1" s="1"/>
  <c r="F42" i="49"/>
  <c r="F84" i="34"/>
  <c r="V271" i="1"/>
  <c r="V273" i="1" s="1"/>
  <c r="V22" i="6" s="1"/>
  <c r="AN271" i="1"/>
  <c r="AN273" i="1" s="1"/>
  <c r="AN22" i="6" s="1"/>
  <c r="AG270" i="1"/>
  <c r="AG273" i="1" s="1"/>
  <c r="AG22" i="6" s="1"/>
  <c r="P112" i="10"/>
  <c r="P79" i="4" s="1"/>
  <c r="P13" i="49"/>
  <c r="O41" i="49"/>
  <c r="O46" i="49" s="1"/>
  <c r="O122" i="10" s="1"/>
  <c r="O124" i="10" s="1"/>
  <c r="O19" i="49"/>
  <c r="AF35" i="49"/>
  <c r="AF116" i="10" s="1"/>
  <c r="AF118" i="10" s="1"/>
  <c r="AF73" i="4" s="1"/>
  <c r="AF89" i="1" s="1"/>
  <c r="AU35" i="49"/>
  <c r="W35" i="49"/>
  <c r="W116" i="10" s="1"/>
  <c r="W118" i="10" s="1"/>
  <c r="W73" i="4" s="1"/>
  <c r="W89" i="1" s="1"/>
  <c r="AL35" i="49"/>
  <c r="U35" i="49"/>
  <c r="U116" i="10" s="1"/>
  <c r="U118" i="10" s="1"/>
  <c r="U73" i="4" s="1"/>
  <c r="U82" i="4" s="1"/>
  <c r="U96" i="1" s="1"/>
  <c r="X35" i="49"/>
  <c r="X116" i="10" s="1"/>
  <c r="X118" i="10" s="1"/>
  <c r="X73" i="4" s="1"/>
  <c r="X82" i="4" s="1"/>
  <c r="X96" i="1" s="1"/>
  <c r="AM35" i="49"/>
  <c r="O35" i="49"/>
  <c r="O116" i="10" s="1"/>
  <c r="O118" i="10" s="1"/>
  <c r="O73" i="4" s="1"/>
  <c r="O89" i="1" s="1"/>
  <c r="AT35" i="49"/>
  <c r="V35" i="49"/>
  <c r="V116" i="10" s="1"/>
  <c r="V118" i="10" s="1"/>
  <c r="V73" i="4" s="1"/>
  <c r="V82" i="4" s="1"/>
  <c r="V96" i="1" s="1"/>
  <c r="AC35" i="49"/>
  <c r="AC116" i="10" s="1"/>
  <c r="AC118" i="10" s="1"/>
  <c r="AC73" i="4" s="1"/>
  <c r="AC82" i="4" s="1"/>
  <c r="AC96" i="1" s="1"/>
  <c r="AO35" i="49"/>
  <c r="AG35" i="49"/>
  <c r="Y35" i="49"/>
  <c r="Y116" i="10" s="1"/>
  <c r="Y118" i="10" s="1"/>
  <c r="Y73" i="4" s="1"/>
  <c r="Y82" i="4" s="1"/>
  <c r="Y96" i="1" s="1"/>
  <c r="Q35" i="49"/>
  <c r="Q116" i="10" s="1"/>
  <c r="Q118" i="10" s="1"/>
  <c r="Q73" i="4" s="1"/>
  <c r="Q89" i="1" s="1"/>
  <c r="AN35" i="49"/>
  <c r="P35" i="49"/>
  <c r="P116" i="10" s="1"/>
  <c r="P118" i="10" s="1"/>
  <c r="P73" i="4" s="1"/>
  <c r="P89" i="1" s="1"/>
  <c r="AE35" i="49"/>
  <c r="AE116" i="10" s="1"/>
  <c r="AE118" i="10" s="1"/>
  <c r="AE73" i="4" s="1"/>
  <c r="AE82" i="4" s="1"/>
  <c r="AE96" i="1" s="1"/>
  <c r="AD35" i="49"/>
  <c r="AD116" i="10" s="1"/>
  <c r="AD118" i="10" s="1"/>
  <c r="AD73" i="4" s="1"/>
  <c r="AD82" i="4" s="1"/>
  <c r="AD96" i="1" s="1"/>
  <c r="N35" i="49"/>
  <c r="N116" i="10" s="1"/>
  <c r="AK35" i="49"/>
  <c r="AS35" i="49"/>
  <c r="AP35" i="49"/>
  <c r="AR35" i="49"/>
  <c r="S35" i="49"/>
  <c r="S116" i="10" s="1"/>
  <c r="S118" i="10" s="1"/>
  <c r="S73" i="4" s="1"/>
  <c r="S82" i="4" s="1"/>
  <c r="S96" i="1" s="1"/>
  <c r="AA35" i="49"/>
  <c r="AA116" i="10" s="1"/>
  <c r="AA118" i="10" s="1"/>
  <c r="AA73" i="4" s="1"/>
  <c r="AA82" i="4" s="1"/>
  <c r="AA96" i="1" s="1"/>
  <c r="AI35" i="49"/>
  <c r="AQ35" i="49"/>
  <c r="T35" i="49"/>
  <c r="T116" i="10" s="1"/>
  <c r="T118" i="10" s="1"/>
  <c r="T73" i="4" s="1"/>
  <c r="T82" i="4" s="1"/>
  <c r="T96" i="1" s="1"/>
  <c r="R35" i="49"/>
  <c r="R116" i="10" s="1"/>
  <c r="R118" i="10" s="1"/>
  <c r="R73" i="4" s="1"/>
  <c r="R82" i="4" s="1"/>
  <c r="R96" i="1" s="1"/>
  <c r="AB35" i="49"/>
  <c r="AB116" i="10" s="1"/>
  <c r="AB118" i="10" s="1"/>
  <c r="AB73" i="4" s="1"/>
  <c r="AB82" i="4" s="1"/>
  <c r="AB96" i="1" s="1"/>
  <c r="Z35" i="49"/>
  <c r="Z116" i="10" s="1"/>
  <c r="Z118" i="10" s="1"/>
  <c r="Z73" i="4" s="1"/>
  <c r="Z82" i="4" s="1"/>
  <c r="Z96" i="1" s="1"/>
  <c r="AJ35" i="49"/>
  <c r="AH35" i="49"/>
  <c r="N25" i="49"/>
  <c r="N104" i="10" s="1"/>
  <c r="N106" i="10" s="1"/>
  <c r="N72" i="4" s="1"/>
  <c r="N88" i="1" s="1"/>
  <c r="N22" i="49"/>
  <c r="AI121" i="34"/>
  <c r="AG121" i="34"/>
  <c r="AP121" i="34"/>
  <c r="M121" i="34"/>
  <c r="AC121" i="34"/>
  <c r="AC127" i="10" s="1"/>
  <c r="AC128" i="10" s="1"/>
  <c r="AC131" i="10" s="1"/>
  <c r="AC77" i="4" s="1"/>
  <c r="AC93" i="1" s="1"/>
  <c r="T121" i="34"/>
  <c r="T127" i="10" s="1"/>
  <c r="T128" i="10" s="1"/>
  <c r="T131" i="10" s="1"/>
  <c r="T77" i="4" s="1"/>
  <c r="T93" i="1" s="1"/>
  <c r="AJ121" i="34"/>
  <c r="AD121" i="34"/>
  <c r="AD127" i="10" s="1"/>
  <c r="AD128" i="10" s="1"/>
  <c r="AD131" i="10" s="1"/>
  <c r="AD77" i="4" s="1"/>
  <c r="AD76" i="4" s="1"/>
  <c r="AD92" i="1" s="1"/>
  <c r="Z121" i="34"/>
  <c r="Z127" i="10" s="1"/>
  <c r="Z128" i="10" s="1"/>
  <c r="Z131" i="10" s="1"/>
  <c r="Z77" i="4" s="1"/>
  <c r="Z93" i="1" s="1"/>
  <c r="AB121" i="34"/>
  <c r="AB127" i="10" s="1"/>
  <c r="AB128" i="10" s="1"/>
  <c r="AB131" i="10" s="1"/>
  <c r="AB77" i="4" s="1"/>
  <c r="AB76" i="4" s="1"/>
  <c r="AB92" i="1" s="1"/>
  <c r="G906" i="40"/>
  <c r="H906" i="40" s="1"/>
  <c r="G898" i="40"/>
  <c r="H898" i="40" s="1"/>
  <c r="G890" i="40"/>
  <c r="H890" i="40" s="1"/>
  <c r="G882" i="40"/>
  <c r="H882" i="40" s="1"/>
  <c r="G874" i="40"/>
  <c r="H874" i="40" s="1"/>
  <c r="G866" i="40"/>
  <c r="H866" i="40" s="1"/>
  <c r="G858" i="40"/>
  <c r="H858" i="40" s="1"/>
  <c r="G850" i="40"/>
  <c r="H850" i="40" s="1"/>
  <c r="G842" i="40"/>
  <c r="H842" i="40" s="1"/>
  <c r="G834" i="40"/>
  <c r="H834" i="40" s="1"/>
  <c r="G826" i="40"/>
  <c r="H826" i="40" s="1"/>
  <c r="G818" i="40"/>
  <c r="H818" i="40" s="1"/>
  <c r="G810" i="40"/>
  <c r="H810" i="40" s="1"/>
  <c r="G802" i="40"/>
  <c r="H802" i="40" s="1"/>
  <c r="G794" i="40"/>
  <c r="H794" i="40" s="1"/>
  <c r="G786" i="40"/>
  <c r="H786" i="40" s="1"/>
  <c r="G778" i="40"/>
  <c r="H778" i="40" s="1"/>
  <c r="G770" i="40"/>
  <c r="H770" i="40" s="1"/>
  <c r="G762" i="40"/>
  <c r="H762" i="40" s="1"/>
  <c r="G754" i="40"/>
  <c r="H754" i="40" s="1"/>
  <c r="G746" i="40"/>
  <c r="H746" i="40" s="1"/>
  <c r="G738" i="40"/>
  <c r="H738" i="40" s="1"/>
  <c r="G730" i="40"/>
  <c r="H730" i="40" s="1"/>
  <c r="G722" i="40"/>
  <c r="H722" i="40" s="1"/>
  <c r="G714" i="40"/>
  <c r="H714" i="40" s="1"/>
  <c r="G706" i="40"/>
  <c r="H706" i="40" s="1"/>
  <c r="G905" i="40"/>
  <c r="H905" i="40" s="1"/>
  <c r="G897" i="40"/>
  <c r="H897" i="40" s="1"/>
  <c r="G889" i="40"/>
  <c r="H889" i="40" s="1"/>
  <c r="G881" i="40"/>
  <c r="H881" i="40" s="1"/>
  <c r="G873" i="40"/>
  <c r="H873" i="40" s="1"/>
  <c r="G865" i="40"/>
  <c r="H865" i="40" s="1"/>
  <c r="G857" i="40"/>
  <c r="H857" i="40" s="1"/>
  <c r="G849" i="40"/>
  <c r="H849" i="40" s="1"/>
  <c r="G841" i="40"/>
  <c r="H841" i="40" s="1"/>
  <c r="G833" i="40"/>
  <c r="H833" i="40" s="1"/>
  <c r="G825" i="40"/>
  <c r="H825" i="40" s="1"/>
  <c r="G817" i="40"/>
  <c r="H817" i="40" s="1"/>
  <c r="G809" i="40"/>
  <c r="H809" i="40" s="1"/>
  <c r="G801" i="40"/>
  <c r="H801" i="40" s="1"/>
  <c r="G793" i="40"/>
  <c r="H793" i="40" s="1"/>
  <c r="G785" i="40"/>
  <c r="H785" i="40" s="1"/>
  <c r="G777" i="40"/>
  <c r="H777" i="40" s="1"/>
  <c r="G769" i="40"/>
  <c r="H769" i="40" s="1"/>
  <c r="G761" i="40"/>
  <c r="H761" i="40" s="1"/>
  <c r="G753" i="40"/>
  <c r="H753" i="40" s="1"/>
  <c r="G745" i="40"/>
  <c r="H745" i="40" s="1"/>
  <c r="G737" i="40"/>
  <c r="H737" i="40" s="1"/>
  <c r="G729" i="40"/>
  <c r="H729" i="40" s="1"/>
  <c r="G721" i="40"/>
  <c r="H721" i="40" s="1"/>
  <c r="G713" i="40"/>
  <c r="H713" i="40" s="1"/>
  <c r="G705" i="40"/>
  <c r="H705" i="40" s="1"/>
  <c r="G901" i="40"/>
  <c r="H901" i="40" s="1"/>
  <c r="G900" i="40"/>
  <c r="H900" i="40" s="1"/>
  <c r="G909" i="40"/>
  <c r="H909" i="40" s="1"/>
  <c r="G899" i="40"/>
  <c r="H899" i="40" s="1"/>
  <c r="G895" i="40"/>
  <c r="H895" i="40" s="1"/>
  <c r="G885" i="40"/>
  <c r="H885" i="40" s="1"/>
  <c r="G875" i="40"/>
  <c r="H875" i="40" s="1"/>
  <c r="G863" i="40"/>
  <c r="H863" i="40" s="1"/>
  <c r="G853" i="40"/>
  <c r="H853" i="40" s="1"/>
  <c r="G843" i="40"/>
  <c r="H843" i="40" s="1"/>
  <c r="G831" i="40"/>
  <c r="H831" i="40" s="1"/>
  <c r="G821" i="40"/>
  <c r="H821" i="40" s="1"/>
  <c r="G811" i="40"/>
  <c r="H811" i="40" s="1"/>
  <c r="G799" i="40"/>
  <c r="H799" i="40" s="1"/>
  <c r="G789" i="40"/>
  <c r="H789" i="40" s="1"/>
  <c r="G779" i="40"/>
  <c r="H779" i="40" s="1"/>
  <c r="G767" i="40"/>
  <c r="H767" i="40" s="1"/>
  <c r="G757" i="40"/>
  <c r="H757" i="40" s="1"/>
  <c r="G747" i="40"/>
  <c r="H747" i="40" s="1"/>
  <c r="G735" i="40"/>
  <c r="H735" i="40" s="1"/>
  <c r="G725" i="40"/>
  <c r="H725" i="40" s="1"/>
  <c r="G715" i="40"/>
  <c r="H715" i="40" s="1"/>
  <c r="G703" i="40"/>
  <c r="H703" i="40" s="1"/>
  <c r="G695" i="40"/>
  <c r="H695" i="40" s="1"/>
  <c r="G687" i="40"/>
  <c r="H687" i="40" s="1"/>
  <c r="G679" i="40"/>
  <c r="H679" i="40" s="1"/>
  <c r="G671" i="40"/>
  <c r="H671" i="40" s="1"/>
  <c r="G663" i="40"/>
  <c r="H663" i="40" s="1"/>
  <c r="G655" i="40"/>
  <c r="H655" i="40" s="1"/>
  <c r="G894" i="40"/>
  <c r="H894" i="40" s="1"/>
  <c r="G884" i="40"/>
  <c r="H884" i="40" s="1"/>
  <c r="G872" i="40"/>
  <c r="H872" i="40" s="1"/>
  <c r="G862" i="40"/>
  <c r="H862" i="40" s="1"/>
  <c r="G852" i="40"/>
  <c r="H852" i="40" s="1"/>
  <c r="G840" i="40"/>
  <c r="H840" i="40" s="1"/>
  <c r="G830" i="40"/>
  <c r="H830" i="40" s="1"/>
  <c r="G820" i="40"/>
  <c r="H820" i="40" s="1"/>
  <c r="G808" i="40"/>
  <c r="H808" i="40" s="1"/>
  <c r="G798" i="40"/>
  <c r="H798" i="40" s="1"/>
  <c r="G788" i="40"/>
  <c r="H788" i="40" s="1"/>
  <c r="G776" i="40"/>
  <c r="H776" i="40" s="1"/>
  <c r="G766" i="40"/>
  <c r="H766" i="40" s="1"/>
  <c r="G756" i="40"/>
  <c r="H756" i="40" s="1"/>
  <c r="G744" i="40"/>
  <c r="H744" i="40" s="1"/>
  <c r="G734" i="40"/>
  <c r="H734" i="40" s="1"/>
  <c r="G724" i="40"/>
  <c r="H724" i="40" s="1"/>
  <c r="G712" i="40"/>
  <c r="H712" i="40" s="1"/>
  <c r="G702" i="40"/>
  <c r="H702" i="40" s="1"/>
  <c r="G694" i="40"/>
  <c r="H694" i="40" s="1"/>
  <c r="G686" i="40"/>
  <c r="H686" i="40" s="1"/>
  <c r="G678" i="40"/>
  <c r="H678" i="40" s="1"/>
  <c r="G670" i="40"/>
  <c r="H670" i="40" s="1"/>
  <c r="G662" i="40"/>
  <c r="H662" i="40" s="1"/>
  <c r="G654" i="40"/>
  <c r="H654" i="40" s="1"/>
  <c r="G908" i="40"/>
  <c r="H908" i="40" s="1"/>
  <c r="G893" i="40"/>
  <c r="H893" i="40" s="1"/>
  <c r="G883" i="40"/>
  <c r="H883" i="40" s="1"/>
  <c r="G871" i="40"/>
  <c r="H871" i="40" s="1"/>
  <c r="G861" i="40"/>
  <c r="H861" i="40" s="1"/>
  <c r="G851" i="40"/>
  <c r="H851" i="40" s="1"/>
  <c r="G839" i="40"/>
  <c r="H839" i="40" s="1"/>
  <c r="G829" i="40"/>
  <c r="H829" i="40" s="1"/>
  <c r="G819" i="40"/>
  <c r="H819" i="40" s="1"/>
  <c r="G807" i="40"/>
  <c r="H807" i="40" s="1"/>
  <c r="G797" i="40"/>
  <c r="H797" i="40" s="1"/>
  <c r="G787" i="40"/>
  <c r="H787" i="40" s="1"/>
  <c r="G775" i="40"/>
  <c r="H775" i="40" s="1"/>
  <c r="G765" i="40"/>
  <c r="H765" i="40" s="1"/>
  <c r="G755" i="40"/>
  <c r="H755" i="40" s="1"/>
  <c r="G743" i="40"/>
  <c r="H743" i="40" s="1"/>
  <c r="G733" i="40"/>
  <c r="H733" i="40" s="1"/>
  <c r="G723" i="40"/>
  <c r="H723" i="40" s="1"/>
  <c r="G711" i="40"/>
  <c r="H711" i="40" s="1"/>
  <c r="G701" i="40"/>
  <c r="H701" i="40" s="1"/>
  <c r="G693" i="40"/>
  <c r="H693" i="40" s="1"/>
  <c r="G685" i="40"/>
  <c r="H685" i="40" s="1"/>
  <c r="G677" i="40"/>
  <c r="H677" i="40" s="1"/>
  <c r="G669" i="40"/>
  <c r="H669" i="40" s="1"/>
  <c r="G661" i="40"/>
  <c r="H661" i="40" s="1"/>
  <c r="G653" i="40"/>
  <c r="H653" i="40" s="1"/>
  <c r="G907" i="40"/>
  <c r="H907" i="40" s="1"/>
  <c r="G892" i="40"/>
  <c r="H892" i="40" s="1"/>
  <c r="G880" i="40"/>
  <c r="H880" i="40" s="1"/>
  <c r="G870" i="40"/>
  <c r="H870" i="40" s="1"/>
  <c r="G860" i="40"/>
  <c r="H860" i="40" s="1"/>
  <c r="G848" i="40"/>
  <c r="H848" i="40" s="1"/>
  <c r="G838" i="40"/>
  <c r="H838" i="40" s="1"/>
  <c r="G828" i="40"/>
  <c r="H828" i="40" s="1"/>
  <c r="G816" i="40"/>
  <c r="H816" i="40" s="1"/>
  <c r="G806" i="40"/>
  <c r="H806" i="40" s="1"/>
  <c r="G796" i="40"/>
  <c r="H796" i="40" s="1"/>
  <c r="G784" i="40"/>
  <c r="H784" i="40" s="1"/>
  <c r="G774" i="40"/>
  <c r="H774" i="40" s="1"/>
  <c r="G764" i="40"/>
  <c r="H764" i="40" s="1"/>
  <c r="G752" i="40"/>
  <c r="H752" i="40" s="1"/>
  <c r="G742" i="40"/>
  <c r="H742" i="40" s="1"/>
  <c r="G732" i="40"/>
  <c r="H732" i="40" s="1"/>
  <c r="G720" i="40"/>
  <c r="H720" i="40" s="1"/>
  <c r="G710" i="40"/>
  <c r="H710" i="40" s="1"/>
  <c r="G700" i="40"/>
  <c r="H700" i="40" s="1"/>
  <c r="G692" i="40"/>
  <c r="H692" i="40" s="1"/>
  <c r="G684" i="40"/>
  <c r="H684" i="40" s="1"/>
  <c r="G676" i="40"/>
  <c r="H676" i="40" s="1"/>
  <c r="G668" i="40"/>
  <c r="H668" i="40" s="1"/>
  <c r="G660" i="40"/>
  <c r="H660" i="40" s="1"/>
  <c r="G652" i="40"/>
  <c r="H652" i="40" s="1"/>
  <c r="G891" i="40"/>
  <c r="H891" i="40" s="1"/>
  <c r="G869" i="40"/>
  <c r="H869" i="40" s="1"/>
  <c r="G847" i="40"/>
  <c r="H847" i="40" s="1"/>
  <c r="G827" i="40"/>
  <c r="H827" i="40" s="1"/>
  <c r="G805" i="40"/>
  <c r="H805" i="40" s="1"/>
  <c r="G783" i="40"/>
  <c r="H783" i="40" s="1"/>
  <c r="G763" i="40"/>
  <c r="H763" i="40" s="1"/>
  <c r="G741" i="40"/>
  <c r="H741" i="40" s="1"/>
  <c r="G719" i="40"/>
  <c r="H719" i="40" s="1"/>
  <c r="G699" i="40"/>
  <c r="H699" i="40" s="1"/>
  <c r="G683" i="40"/>
  <c r="H683" i="40" s="1"/>
  <c r="G667" i="40"/>
  <c r="H667" i="40" s="1"/>
  <c r="G651" i="40"/>
  <c r="H651" i="40" s="1"/>
  <c r="G888" i="40"/>
  <c r="H888" i="40" s="1"/>
  <c r="G868" i="40"/>
  <c r="H868" i="40" s="1"/>
  <c r="G846" i="40"/>
  <c r="H846" i="40" s="1"/>
  <c r="G824" i="40"/>
  <c r="H824" i="40" s="1"/>
  <c r="G804" i="40"/>
  <c r="H804" i="40" s="1"/>
  <c r="G782" i="40"/>
  <c r="H782" i="40" s="1"/>
  <c r="G760" i="40"/>
  <c r="H760" i="40" s="1"/>
  <c r="G740" i="40"/>
  <c r="H740" i="40" s="1"/>
  <c r="G718" i="40"/>
  <c r="H718" i="40" s="1"/>
  <c r="G698" i="40"/>
  <c r="H698" i="40" s="1"/>
  <c r="G682" i="40"/>
  <c r="H682" i="40" s="1"/>
  <c r="G666" i="40"/>
  <c r="H666" i="40" s="1"/>
  <c r="G650" i="40"/>
  <c r="H650" i="40" s="1"/>
  <c r="G887" i="40"/>
  <c r="H887" i="40" s="1"/>
  <c r="G867" i="40"/>
  <c r="H867" i="40" s="1"/>
  <c r="G845" i="40"/>
  <c r="H845" i="40" s="1"/>
  <c r="G823" i="40"/>
  <c r="H823" i="40" s="1"/>
  <c r="G803" i="40"/>
  <c r="H803" i="40" s="1"/>
  <c r="G781" i="40"/>
  <c r="H781" i="40" s="1"/>
  <c r="G759" i="40"/>
  <c r="H759" i="40" s="1"/>
  <c r="G739" i="40"/>
  <c r="H739" i="40" s="1"/>
  <c r="G717" i="40"/>
  <c r="H717" i="40" s="1"/>
  <c r="G697" i="40"/>
  <c r="H697" i="40" s="1"/>
  <c r="G681" i="40"/>
  <c r="H681" i="40" s="1"/>
  <c r="G665" i="40"/>
  <c r="H665" i="40" s="1"/>
  <c r="G886" i="40"/>
  <c r="H886" i="40" s="1"/>
  <c r="G864" i="40"/>
  <c r="H864" i="40" s="1"/>
  <c r="G844" i="40"/>
  <c r="H844" i="40" s="1"/>
  <c r="G822" i="40"/>
  <c r="H822" i="40" s="1"/>
  <c r="G800" i="40"/>
  <c r="H800" i="40" s="1"/>
  <c r="G780" i="40"/>
  <c r="H780" i="40" s="1"/>
  <c r="G758" i="40"/>
  <c r="H758" i="40" s="1"/>
  <c r="G736" i="40"/>
  <c r="H736" i="40" s="1"/>
  <c r="G716" i="40"/>
  <c r="H716" i="40" s="1"/>
  <c r="G696" i="40"/>
  <c r="H696" i="40" s="1"/>
  <c r="G680" i="40"/>
  <c r="H680" i="40" s="1"/>
  <c r="G664" i="40"/>
  <c r="H664" i="40" s="1"/>
  <c r="G904" i="40"/>
  <c r="H904" i="40" s="1"/>
  <c r="G859" i="40"/>
  <c r="H859" i="40" s="1"/>
  <c r="G815" i="40"/>
  <c r="H815" i="40" s="1"/>
  <c r="G773" i="40"/>
  <c r="H773" i="40" s="1"/>
  <c r="G731" i="40"/>
  <c r="H731" i="40" s="1"/>
  <c r="G691" i="40"/>
  <c r="H691" i="40" s="1"/>
  <c r="G659" i="40"/>
  <c r="H659" i="40" s="1"/>
  <c r="G903" i="40"/>
  <c r="H903" i="40" s="1"/>
  <c r="G856" i="40"/>
  <c r="H856" i="40" s="1"/>
  <c r="G814" i="40"/>
  <c r="H814" i="40" s="1"/>
  <c r="G772" i="40"/>
  <c r="H772" i="40" s="1"/>
  <c r="G728" i="40"/>
  <c r="H728" i="40" s="1"/>
  <c r="G690" i="40"/>
  <c r="H690" i="40" s="1"/>
  <c r="G658" i="40"/>
  <c r="H658" i="40" s="1"/>
  <c r="G902" i="40"/>
  <c r="H902" i="40" s="1"/>
  <c r="G855" i="40"/>
  <c r="H855" i="40" s="1"/>
  <c r="G813" i="40"/>
  <c r="H813" i="40" s="1"/>
  <c r="G771" i="40"/>
  <c r="H771" i="40" s="1"/>
  <c r="G727" i="40"/>
  <c r="H727" i="40" s="1"/>
  <c r="G689" i="40"/>
  <c r="H689" i="40" s="1"/>
  <c r="G657" i="40"/>
  <c r="H657" i="40" s="1"/>
  <c r="G896" i="40"/>
  <c r="H896" i="40" s="1"/>
  <c r="G854" i="40"/>
  <c r="H854" i="40" s="1"/>
  <c r="G812" i="40"/>
  <c r="H812" i="40" s="1"/>
  <c r="G768" i="40"/>
  <c r="H768" i="40" s="1"/>
  <c r="G726" i="40"/>
  <c r="H726" i="40" s="1"/>
  <c r="G688" i="40"/>
  <c r="H688" i="40" s="1"/>
  <c r="G656" i="40"/>
  <c r="H656" i="40" s="1"/>
  <c r="G878" i="40"/>
  <c r="H878" i="40" s="1"/>
  <c r="G836" i="40"/>
  <c r="H836" i="40" s="1"/>
  <c r="G792" i="40"/>
  <c r="H792" i="40" s="1"/>
  <c r="G750" i="40"/>
  <c r="H750" i="40" s="1"/>
  <c r="G708" i="40"/>
  <c r="H708" i="40" s="1"/>
  <c r="G674" i="40"/>
  <c r="H674" i="40" s="1"/>
  <c r="G832" i="40"/>
  <c r="H832" i="40" s="1"/>
  <c r="G707" i="40"/>
  <c r="H707" i="40" s="1"/>
  <c r="F903" i="39"/>
  <c r="G903" i="39" s="1"/>
  <c r="F896" i="39"/>
  <c r="G896" i="39" s="1"/>
  <c r="F882" i="39"/>
  <c r="G882" i="39" s="1"/>
  <c r="F875" i="39"/>
  <c r="G875" i="39" s="1"/>
  <c r="F868" i="39"/>
  <c r="G868" i="39" s="1"/>
  <c r="F860" i="39"/>
  <c r="G860" i="39" s="1"/>
  <c r="F853" i="39"/>
  <c r="G853" i="39" s="1"/>
  <c r="F846" i="39"/>
  <c r="G846" i="39" s="1"/>
  <c r="F838" i="39"/>
  <c r="G838" i="39" s="1"/>
  <c r="F824" i="39"/>
  <c r="G824" i="39" s="1"/>
  <c r="F816" i="39"/>
  <c r="G816" i="39" s="1"/>
  <c r="F802" i="39"/>
  <c r="G802" i="39" s="1"/>
  <c r="F794" i="39"/>
  <c r="G794" i="39" s="1"/>
  <c r="F787" i="39"/>
  <c r="G787" i="39" s="1"/>
  <c r="F780" i="39"/>
  <c r="G780" i="39" s="1"/>
  <c r="F772" i="39"/>
  <c r="G772" i="39" s="1"/>
  <c r="F764" i="39"/>
  <c r="G764" i="39" s="1"/>
  <c r="F757" i="39"/>
  <c r="G757" i="39" s="1"/>
  <c r="F750" i="39"/>
  <c r="G750" i="39" s="1"/>
  <c r="F742" i="39"/>
  <c r="G742" i="39" s="1"/>
  <c r="F734" i="39"/>
  <c r="G734" i="39" s="1"/>
  <c r="F727" i="39"/>
  <c r="G727" i="39" s="1"/>
  <c r="F719" i="39"/>
  <c r="G719" i="39" s="1"/>
  <c r="F712" i="39"/>
  <c r="G712" i="39" s="1"/>
  <c r="F704" i="39"/>
  <c r="G704" i="39" s="1"/>
  <c r="F690" i="39"/>
  <c r="G690" i="39" s="1"/>
  <c r="F683" i="39"/>
  <c r="G683" i="39" s="1"/>
  <c r="F676" i="39"/>
  <c r="G676" i="39" s="1"/>
  <c r="F668" i="39"/>
  <c r="G668" i="39" s="1"/>
  <c r="F661" i="39"/>
  <c r="G661" i="39" s="1"/>
  <c r="F654" i="39"/>
  <c r="G654" i="39" s="1"/>
  <c r="G795" i="40"/>
  <c r="H795" i="40" s="1"/>
  <c r="G704" i="40"/>
  <c r="H704" i="40" s="1"/>
  <c r="F902" i="39"/>
  <c r="G902" i="39" s="1"/>
  <c r="F895" i="39"/>
  <c r="G895" i="39" s="1"/>
  <c r="F889" i="39"/>
  <c r="G889" i="39" s="1"/>
  <c r="F881" i="39"/>
  <c r="G881" i="39" s="1"/>
  <c r="F874" i="39"/>
  <c r="G874" i="39" s="1"/>
  <c r="F867" i="39"/>
  <c r="G867" i="39" s="1"/>
  <c r="F859" i="39"/>
  <c r="G859" i="39" s="1"/>
  <c r="F852" i="39"/>
  <c r="G852" i="39" s="1"/>
  <c r="F845" i="39"/>
  <c r="G845" i="39" s="1"/>
  <c r="F837" i="39"/>
  <c r="G837" i="39" s="1"/>
  <c r="F830" i="39"/>
  <c r="G830" i="39" s="1"/>
  <c r="F823" i="39"/>
  <c r="G823" i="39" s="1"/>
  <c r="F815" i="39"/>
  <c r="G815" i="39" s="1"/>
  <c r="F809" i="39"/>
  <c r="G809" i="39" s="1"/>
  <c r="F801" i="39"/>
  <c r="G801" i="39" s="1"/>
  <c r="F786" i="39"/>
  <c r="G786" i="39" s="1"/>
  <c r="F779" i="39"/>
  <c r="G779" i="39" s="1"/>
  <c r="F771" i="39"/>
  <c r="G771" i="39" s="1"/>
  <c r="F763" i="39"/>
  <c r="G763" i="39" s="1"/>
  <c r="F756" i="39"/>
  <c r="G756" i="39" s="1"/>
  <c r="F749" i="39"/>
  <c r="G749" i="39" s="1"/>
  <c r="F741" i="39"/>
  <c r="G741" i="39" s="1"/>
  <c r="F733" i="39"/>
  <c r="G733" i="39" s="1"/>
  <c r="F726" i="39"/>
  <c r="G726" i="39" s="1"/>
  <c r="F711" i="39"/>
  <c r="G711" i="39" s="1"/>
  <c r="F703" i="39"/>
  <c r="G703" i="39" s="1"/>
  <c r="F697" i="39"/>
  <c r="G697" i="39" s="1"/>
  <c r="F689" i="39"/>
  <c r="G689" i="39" s="1"/>
  <c r="F682" i="39"/>
  <c r="G682" i="39" s="1"/>
  <c r="F675" i="39"/>
  <c r="G675" i="39" s="1"/>
  <c r="F667" i="39"/>
  <c r="G667" i="39" s="1"/>
  <c r="F660" i="39"/>
  <c r="G660" i="39" s="1"/>
  <c r="F653" i="39"/>
  <c r="G653" i="39" s="1"/>
  <c r="G791" i="40"/>
  <c r="H791" i="40" s="1"/>
  <c r="G675" i="40"/>
  <c r="H675" i="40" s="1"/>
  <c r="F909" i="39"/>
  <c r="G909" i="39" s="1"/>
  <c r="F888" i="39"/>
  <c r="G888" i="39" s="1"/>
  <c r="F880" i="39"/>
  <c r="G880" i="39" s="1"/>
  <c r="F866" i="39"/>
  <c r="G866" i="39" s="1"/>
  <c r="F858" i="39"/>
  <c r="G858" i="39" s="1"/>
  <c r="F851" i="39"/>
  <c r="G851" i="39" s="1"/>
  <c r="F844" i="39"/>
  <c r="G844" i="39" s="1"/>
  <c r="F836" i="39"/>
  <c r="G836" i="39" s="1"/>
  <c r="F829" i="39"/>
  <c r="G829" i="39" s="1"/>
  <c r="F822" i="39"/>
  <c r="G822" i="39" s="1"/>
  <c r="F808" i="39"/>
  <c r="G808" i="39" s="1"/>
  <c r="F800" i="39"/>
  <c r="G800" i="39" s="1"/>
  <c r="F793" i="39"/>
  <c r="G793" i="39" s="1"/>
  <c r="F785" i="39"/>
  <c r="G785" i="39" s="1"/>
  <c r="F778" i="39"/>
  <c r="G778" i="39" s="1"/>
  <c r="F770" i="39"/>
  <c r="G770" i="39" s="1"/>
  <c r="F762" i="39"/>
  <c r="G762" i="39" s="1"/>
  <c r="F755" i="39"/>
  <c r="G755" i="39" s="1"/>
  <c r="F748" i="39"/>
  <c r="G748" i="39" s="1"/>
  <c r="F740" i="39"/>
  <c r="G740" i="39" s="1"/>
  <c r="F732" i="39"/>
  <c r="G732" i="39" s="1"/>
  <c r="F725" i="39"/>
  <c r="G725" i="39" s="1"/>
  <c r="F718" i="39"/>
  <c r="G718" i="39" s="1"/>
  <c r="F710" i="39"/>
  <c r="G710" i="39" s="1"/>
  <c r="F696" i="39"/>
  <c r="G696" i="39" s="1"/>
  <c r="F688" i="39"/>
  <c r="G688" i="39" s="1"/>
  <c r="F674" i="39"/>
  <c r="G674" i="39" s="1"/>
  <c r="F666" i="39"/>
  <c r="G666" i="39" s="1"/>
  <c r="F659" i="39"/>
  <c r="G659" i="39" s="1"/>
  <c r="F652" i="39"/>
  <c r="G652" i="39" s="1"/>
  <c r="G879" i="40"/>
  <c r="H879" i="40" s="1"/>
  <c r="G790" i="40"/>
  <c r="H790" i="40" s="1"/>
  <c r="G673" i="40"/>
  <c r="H673" i="40" s="1"/>
  <c r="F908" i="39"/>
  <c r="G908" i="39" s="1"/>
  <c r="F901" i="39"/>
  <c r="G901" i="39" s="1"/>
  <c r="F894" i="39"/>
  <c r="G894" i="39" s="1"/>
  <c r="F887" i="39"/>
  <c r="G887" i="39" s="1"/>
  <c r="F879" i="39"/>
  <c r="G879" i="39" s="1"/>
  <c r="F873" i="39"/>
  <c r="G873" i="39" s="1"/>
  <c r="F865" i="39"/>
  <c r="G865" i="39" s="1"/>
  <c r="F850" i="39"/>
  <c r="G850" i="39" s="1"/>
  <c r="F843" i="39"/>
  <c r="G843" i="39" s="1"/>
  <c r="F835" i="39"/>
  <c r="G835" i="39" s="1"/>
  <c r="F828" i="39"/>
  <c r="G828" i="39" s="1"/>
  <c r="F821" i="39"/>
  <c r="G821" i="39" s="1"/>
  <c r="F814" i="39"/>
  <c r="G814" i="39" s="1"/>
  <c r="F807" i="39"/>
  <c r="G807" i="39" s="1"/>
  <c r="F799" i="39"/>
  <c r="G799" i="39" s="1"/>
  <c r="F792" i="39"/>
  <c r="G792" i="39" s="1"/>
  <c r="F784" i="39"/>
  <c r="G784" i="39" s="1"/>
  <c r="F777" i="39"/>
  <c r="G777" i="39" s="1"/>
  <c r="F769" i="39"/>
  <c r="G769" i="39" s="1"/>
  <c r="F754" i="39"/>
  <c r="G754" i="39" s="1"/>
  <c r="F747" i="39"/>
  <c r="G747" i="39" s="1"/>
  <c r="F739" i="39"/>
  <c r="G739" i="39" s="1"/>
  <c r="F731" i="39"/>
  <c r="G731" i="39" s="1"/>
  <c r="F724" i="39"/>
  <c r="G724" i="39" s="1"/>
  <c r="F717" i="39"/>
  <c r="G717" i="39" s="1"/>
  <c r="F709" i="39"/>
  <c r="G709" i="39" s="1"/>
  <c r="F702" i="39"/>
  <c r="G702" i="39" s="1"/>
  <c r="F695" i="39"/>
  <c r="G695" i="39" s="1"/>
  <c r="F687" i="39"/>
  <c r="G687" i="39" s="1"/>
  <c r="F681" i="39"/>
  <c r="G681" i="39" s="1"/>
  <c r="F673" i="39"/>
  <c r="G673" i="39" s="1"/>
  <c r="F658" i="39"/>
  <c r="G658" i="39" s="1"/>
  <c r="F651" i="39"/>
  <c r="G651" i="39" s="1"/>
  <c r="G877" i="40"/>
  <c r="H877" i="40" s="1"/>
  <c r="G751" i="40"/>
  <c r="H751" i="40" s="1"/>
  <c r="G672" i="40"/>
  <c r="H672" i="40" s="1"/>
  <c r="F907" i="39"/>
  <c r="G907" i="39" s="1"/>
  <c r="F900" i="39"/>
  <c r="G900" i="39" s="1"/>
  <c r="F893" i="39"/>
  <c r="G893" i="39" s="1"/>
  <c r="F886" i="39"/>
  <c r="G886" i="39" s="1"/>
  <c r="F872" i="39"/>
  <c r="G872" i="39" s="1"/>
  <c r="F864" i="39"/>
  <c r="G864" i="39" s="1"/>
  <c r="F857" i="39"/>
  <c r="G857" i="39" s="1"/>
  <c r="F849" i="39"/>
  <c r="G849" i="39" s="1"/>
  <c r="F842" i="39"/>
  <c r="G842" i="39" s="1"/>
  <c r="F834" i="39"/>
  <c r="G834" i="39" s="1"/>
  <c r="F827" i="39"/>
  <c r="G827" i="39" s="1"/>
  <c r="F820" i="39"/>
  <c r="G820" i="39" s="1"/>
  <c r="F813" i="39"/>
  <c r="G813" i="39" s="1"/>
  <c r="F806" i="39"/>
  <c r="G806" i="39" s="1"/>
  <c r="F798" i="39"/>
  <c r="G798" i="39" s="1"/>
  <c r="F791" i="39"/>
  <c r="G791" i="39" s="1"/>
  <c r="F783" i="39"/>
  <c r="G783" i="39" s="1"/>
  <c r="F776" i="39"/>
  <c r="G776" i="39" s="1"/>
  <c r="F768" i="39"/>
  <c r="G768" i="39" s="1"/>
  <c r="F761" i="39"/>
  <c r="G761" i="39" s="1"/>
  <c r="F753" i="39"/>
  <c r="G753" i="39" s="1"/>
  <c r="F746" i="39"/>
  <c r="G746" i="39" s="1"/>
  <c r="F738" i="39"/>
  <c r="G738" i="39" s="1"/>
  <c r="F730" i="39"/>
  <c r="G730" i="39" s="1"/>
  <c r="F723" i="39"/>
  <c r="G723" i="39" s="1"/>
  <c r="F716" i="39"/>
  <c r="G716" i="39" s="1"/>
  <c r="F708" i="39"/>
  <c r="G708" i="39" s="1"/>
  <c r="F701" i="39"/>
  <c r="G701" i="39" s="1"/>
  <c r="F694" i="39"/>
  <c r="G694" i="39" s="1"/>
  <c r="F680" i="39"/>
  <c r="G680" i="39" s="1"/>
  <c r="F672" i="39"/>
  <c r="G672" i="39" s="1"/>
  <c r="F665" i="39"/>
  <c r="G665" i="39" s="1"/>
  <c r="F657" i="39"/>
  <c r="G657" i="39" s="1"/>
  <c r="F650" i="39"/>
  <c r="G650" i="39" s="1"/>
  <c r="G748" i="40"/>
  <c r="H748" i="40" s="1"/>
  <c r="F898" i="39"/>
  <c r="G898" i="39" s="1"/>
  <c r="F878" i="39"/>
  <c r="G878" i="39" s="1"/>
  <c r="F861" i="39"/>
  <c r="G861" i="39" s="1"/>
  <c r="F840" i="39"/>
  <c r="G840" i="39" s="1"/>
  <c r="F819" i="39"/>
  <c r="G819" i="39" s="1"/>
  <c r="F803" i="39"/>
  <c r="G803" i="39" s="1"/>
  <c r="F782" i="39"/>
  <c r="G782" i="39" s="1"/>
  <c r="F760" i="39"/>
  <c r="G760" i="39" s="1"/>
  <c r="F743" i="39"/>
  <c r="G743" i="39" s="1"/>
  <c r="F721" i="39"/>
  <c r="G721" i="39" s="1"/>
  <c r="F700" i="39"/>
  <c r="G700" i="39" s="1"/>
  <c r="F684" i="39"/>
  <c r="G684" i="39" s="1"/>
  <c r="F663" i="39"/>
  <c r="G663" i="39" s="1"/>
  <c r="G709" i="40"/>
  <c r="H709" i="40" s="1"/>
  <c r="F897" i="39"/>
  <c r="G897" i="39" s="1"/>
  <c r="F877" i="39"/>
  <c r="G877" i="39" s="1"/>
  <c r="F856" i="39"/>
  <c r="G856" i="39" s="1"/>
  <c r="F839" i="39"/>
  <c r="G839" i="39" s="1"/>
  <c r="F818" i="39"/>
  <c r="G818" i="39" s="1"/>
  <c r="F797" i="39"/>
  <c r="G797" i="39" s="1"/>
  <c r="F781" i="39"/>
  <c r="G781" i="39" s="1"/>
  <c r="F759" i="39"/>
  <c r="G759" i="39" s="1"/>
  <c r="F737" i="39"/>
  <c r="G737" i="39" s="1"/>
  <c r="F720" i="39"/>
  <c r="G720" i="39" s="1"/>
  <c r="F699" i="39"/>
  <c r="G699" i="39" s="1"/>
  <c r="F679" i="39"/>
  <c r="G679" i="39" s="1"/>
  <c r="F662" i="39"/>
  <c r="G662" i="39" s="1"/>
  <c r="F892" i="39"/>
  <c r="G892" i="39" s="1"/>
  <c r="F876" i="39"/>
  <c r="G876" i="39" s="1"/>
  <c r="F855" i="39"/>
  <c r="G855" i="39" s="1"/>
  <c r="F833" i="39"/>
  <c r="G833" i="39" s="1"/>
  <c r="F817" i="39"/>
  <c r="G817" i="39" s="1"/>
  <c r="F796" i="39"/>
  <c r="G796" i="39" s="1"/>
  <c r="F775" i="39"/>
  <c r="G775" i="39" s="1"/>
  <c r="F758" i="39"/>
  <c r="G758" i="39" s="1"/>
  <c r="F736" i="39"/>
  <c r="G736" i="39" s="1"/>
  <c r="F715" i="39"/>
  <c r="G715" i="39" s="1"/>
  <c r="F698" i="39"/>
  <c r="G698" i="39" s="1"/>
  <c r="F678" i="39"/>
  <c r="G678" i="39" s="1"/>
  <c r="F656" i="39"/>
  <c r="G656" i="39" s="1"/>
  <c r="F891" i="39"/>
  <c r="G891" i="39" s="1"/>
  <c r="F871" i="39"/>
  <c r="G871" i="39" s="1"/>
  <c r="F854" i="39"/>
  <c r="G854" i="39" s="1"/>
  <c r="F832" i="39"/>
  <c r="G832" i="39" s="1"/>
  <c r="F812" i="39"/>
  <c r="G812" i="39" s="1"/>
  <c r="F795" i="39"/>
  <c r="G795" i="39" s="1"/>
  <c r="F774" i="39"/>
  <c r="G774" i="39" s="1"/>
  <c r="F752" i="39"/>
  <c r="G752" i="39" s="1"/>
  <c r="F735" i="39"/>
  <c r="G735" i="39" s="1"/>
  <c r="F714" i="39"/>
  <c r="G714" i="39" s="1"/>
  <c r="F693" i="39"/>
  <c r="G693" i="39" s="1"/>
  <c r="F677" i="39"/>
  <c r="G677" i="39" s="1"/>
  <c r="F655" i="39"/>
  <c r="G655" i="39" s="1"/>
  <c r="F653" i="35"/>
  <c r="G653" i="35" s="1"/>
  <c r="F661" i="35"/>
  <c r="G661" i="35" s="1"/>
  <c r="F669" i="35"/>
  <c r="G669" i="35" s="1"/>
  <c r="F677" i="35"/>
  <c r="G677" i="35" s="1"/>
  <c r="F685" i="35"/>
  <c r="G685" i="35" s="1"/>
  <c r="F693" i="35"/>
  <c r="G693" i="35" s="1"/>
  <c r="F701" i="35"/>
  <c r="G701" i="35" s="1"/>
  <c r="F709" i="35"/>
  <c r="G709" i="35" s="1"/>
  <c r="F717" i="35"/>
  <c r="G717" i="35" s="1"/>
  <c r="F725" i="35"/>
  <c r="G725" i="35" s="1"/>
  <c r="F733" i="35"/>
  <c r="G733" i="35" s="1"/>
  <c r="F741" i="35"/>
  <c r="G741" i="35" s="1"/>
  <c r="F749" i="35"/>
  <c r="G749" i="35" s="1"/>
  <c r="F757" i="35"/>
  <c r="G757" i="35" s="1"/>
  <c r="F765" i="35"/>
  <c r="G765" i="35" s="1"/>
  <c r="F773" i="35"/>
  <c r="G773" i="35" s="1"/>
  <c r="F781" i="35"/>
  <c r="G781" i="35" s="1"/>
  <c r="F789" i="35"/>
  <c r="G789" i="35" s="1"/>
  <c r="F797" i="35"/>
  <c r="G797" i="35" s="1"/>
  <c r="F805" i="35"/>
  <c r="G805" i="35" s="1"/>
  <c r="F813" i="35"/>
  <c r="G813" i="35" s="1"/>
  <c r="F821" i="35"/>
  <c r="G821" i="35" s="1"/>
  <c r="F829" i="35"/>
  <c r="G829" i="35" s="1"/>
  <c r="F837" i="35"/>
  <c r="G837" i="35" s="1"/>
  <c r="F845" i="35"/>
  <c r="G845" i="35" s="1"/>
  <c r="F853" i="35"/>
  <c r="G853" i="35" s="1"/>
  <c r="F861" i="35"/>
  <c r="G861" i="35" s="1"/>
  <c r="F869" i="35"/>
  <c r="G869" i="35" s="1"/>
  <c r="F877" i="35"/>
  <c r="G877" i="35" s="1"/>
  <c r="F885" i="35"/>
  <c r="G885" i="35" s="1"/>
  <c r="F893" i="35"/>
  <c r="G893" i="35" s="1"/>
  <c r="F901" i="35"/>
  <c r="G901" i="35" s="1"/>
  <c r="F909" i="35"/>
  <c r="G909" i="35" s="1"/>
  <c r="G876" i="40"/>
  <c r="H876" i="40" s="1"/>
  <c r="F906" i="39"/>
  <c r="G906" i="39" s="1"/>
  <c r="F890" i="39"/>
  <c r="G890" i="39" s="1"/>
  <c r="F870" i="39"/>
  <c r="G870" i="39" s="1"/>
  <c r="F848" i="39"/>
  <c r="G848" i="39" s="1"/>
  <c r="F831" i="39"/>
  <c r="G831" i="39" s="1"/>
  <c r="F811" i="39"/>
  <c r="G811" i="39" s="1"/>
  <c r="F790" i="39"/>
  <c r="G790" i="39" s="1"/>
  <c r="F773" i="39"/>
  <c r="G773" i="39" s="1"/>
  <c r="F751" i="39"/>
  <c r="G751" i="39" s="1"/>
  <c r="F713" i="39"/>
  <c r="G713" i="39" s="1"/>
  <c r="F692" i="39"/>
  <c r="G692" i="39" s="1"/>
  <c r="F671" i="39"/>
  <c r="G671" i="39" s="1"/>
  <c r="F654" i="35"/>
  <c r="G654" i="35" s="1"/>
  <c r="F662" i="35"/>
  <c r="G662" i="35" s="1"/>
  <c r="F670" i="35"/>
  <c r="G670" i="35" s="1"/>
  <c r="F678" i="35"/>
  <c r="G678" i="35" s="1"/>
  <c r="F686" i="35"/>
  <c r="G686" i="35" s="1"/>
  <c r="F694" i="35"/>
  <c r="G694" i="35" s="1"/>
  <c r="F702" i="35"/>
  <c r="G702" i="35" s="1"/>
  <c r="F710" i="35"/>
  <c r="G710" i="35" s="1"/>
  <c r="F718" i="35"/>
  <c r="G718" i="35" s="1"/>
  <c r="F726" i="35"/>
  <c r="G726" i="35" s="1"/>
  <c r="F734" i="35"/>
  <c r="G734" i="35" s="1"/>
  <c r="F742" i="35"/>
  <c r="G742" i="35" s="1"/>
  <c r="F750" i="35"/>
  <c r="G750" i="35" s="1"/>
  <c r="F758" i="35"/>
  <c r="G758" i="35" s="1"/>
  <c r="F766" i="35"/>
  <c r="G766" i="35" s="1"/>
  <c r="G837" i="40"/>
  <c r="H837" i="40" s="1"/>
  <c r="F905" i="39"/>
  <c r="G905" i="39" s="1"/>
  <c r="F885" i="39"/>
  <c r="G885" i="39" s="1"/>
  <c r="F869" i="39"/>
  <c r="G869" i="39" s="1"/>
  <c r="F847" i="39"/>
  <c r="G847" i="39" s="1"/>
  <c r="F826" i="39"/>
  <c r="G826" i="39" s="1"/>
  <c r="F810" i="39"/>
  <c r="G810" i="39" s="1"/>
  <c r="F789" i="39"/>
  <c r="G789" i="39" s="1"/>
  <c r="F767" i="39"/>
  <c r="G767" i="39" s="1"/>
  <c r="F729" i="39"/>
  <c r="G729" i="39" s="1"/>
  <c r="F707" i="39"/>
  <c r="G707" i="39" s="1"/>
  <c r="F691" i="39"/>
  <c r="G691" i="39" s="1"/>
  <c r="F670" i="39"/>
  <c r="G670" i="39" s="1"/>
  <c r="G835" i="40"/>
  <c r="H835" i="40" s="1"/>
  <c r="F904" i="39"/>
  <c r="G904" i="39" s="1"/>
  <c r="F884" i="39"/>
  <c r="G884" i="39" s="1"/>
  <c r="F863" i="39"/>
  <c r="G863" i="39" s="1"/>
  <c r="F805" i="39"/>
  <c r="G805" i="39" s="1"/>
  <c r="F788" i="39"/>
  <c r="G788" i="39" s="1"/>
  <c r="F766" i="39"/>
  <c r="G766" i="39" s="1"/>
  <c r="F745" i="39"/>
  <c r="G745" i="39" s="1"/>
  <c r="F728" i="39"/>
  <c r="G728" i="39" s="1"/>
  <c r="F706" i="39"/>
  <c r="G706" i="39" s="1"/>
  <c r="F686" i="39"/>
  <c r="G686" i="39" s="1"/>
  <c r="F669" i="39"/>
  <c r="G669" i="39" s="1"/>
  <c r="G749" i="40"/>
  <c r="H749" i="40" s="1"/>
  <c r="F899" i="39"/>
  <c r="G899" i="39" s="1"/>
  <c r="F883" i="39"/>
  <c r="G883" i="39" s="1"/>
  <c r="F862" i="39"/>
  <c r="G862" i="39" s="1"/>
  <c r="F841" i="39"/>
  <c r="G841" i="39" s="1"/>
  <c r="F825" i="39"/>
  <c r="G825" i="39" s="1"/>
  <c r="F804" i="39"/>
  <c r="G804" i="39" s="1"/>
  <c r="F765" i="39"/>
  <c r="G765" i="39" s="1"/>
  <c r="F744" i="39"/>
  <c r="G744" i="39" s="1"/>
  <c r="F722" i="39"/>
  <c r="G722" i="39" s="1"/>
  <c r="F705" i="39"/>
  <c r="G705" i="39" s="1"/>
  <c r="F685" i="39"/>
  <c r="G685" i="39" s="1"/>
  <c r="F664" i="39"/>
  <c r="G664" i="39" s="1"/>
  <c r="F652" i="35"/>
  <c r="G652" i="35" s="1"/>
  <c r="F664" i="35"/>
  <c r="G664" i="35" s="1"/>
  <c r="F674" i="35"/>
  <c r="G674" i="35" s="1"/>
  <c r="F684" i="35"/>
  <c r="G684" i="35" s="1"/>
  <c r="F696" i="35"/>
  <c r="G696" i="35" s="1"/>
  <c r="F706" i="35"/>
  <c r="G706" i="35" s="1"/>
  <c r="F716" i="35"/>
  <c r="G716" i="35" s="1"/>
  <c r="F728" i="35"/>
  <c r="G728" i="35" s="1"/>
  <c r="F738" i="35"/>
  <c r="G738" i="35" s="1"/>
  <c r="F748" i="35"/>
  <c r="G748" i="35" s="1"/>
  <c r="F760" i="35"/>
  <c r="G760" i="35" s="1"/>
  <c r="F770" i="35"/>
  <c r="G770" i="35" s="1"/>
  <c r="F779" i="35"/>
  <c r="G779" i="35" s="1"/>
  <c r="F788" i="35"/>
  <c r="G788" i="35" s="1"/>
  <c r="F798" i="35"/>
  <c r="G798" i="35" s="1"/>
  <c r="F807" i="35"/>
  <c r="G807" i="35" s="1"/>
  <c r="F816" i="35"/>
  <c r="G816" i="35" s="1"/>
  <c r="F825" i="35"/>
  <c r="G825" i="35" s="1"/>
  <c r="F834" i="35"/>
  <c r="G834" i="35" s="1"/>
  <c r="F843" i="35"/>
  <c r="G843" i="35" s="1"/>
  <c r="F852" i="35"/>
  <c r="G852" i="35" s="1"/>
  <c r="F862" i="35"/>
  <c r="G862" i="35" s="1"/>
  <c r="F871" i="35"/>
  <c r="G871" i="35" s="1"/>
  <c r="F880" i="35"/>
  <c r="G880" i="35" s="1"/>
  <c r="F889" i="35"/>
  <c r="G889" i="35" s="1"/>
  <c r="F898" i="35"/>
  <c r="G898" i="35" s="1"/>
  <c r="F907" i="35"/>
  <c r="G907" i="35" s="1"/>
  <c r="F655" i="35"/>
  <c r="G655" i="35" s="1"/>
  <c r="F665" i="35"/>
  <c r="G665" i="35" s="1"/>
  <c r="F675" i="35"/>
  <c r="G675" i="35" s="1"/>
  <c r="F687" i="35"/>
  <c r="G687" i="35" s="1"/>
  <c r="F697" i="35"/>
  <c r="G697" i="35" s="1"/>
  <c r="F707" i="35"/>
  <c r="G707" i="35" s="1"/>
  <c r="F719" i="35"/>
  <c r="G719" i="35" s="1"/>
  <c r="F729" i="35"/>
  <c r="G729" i="35" s="1"/>
  <c r="F739" i="35"/>
  <c r="G739" i="35" s="1"/>
  <c r="F751" i="35"/>
  <c r="G751" i="35" s="1"/>
  <c r="F761" i="35"/>
  <c r="G761" i="35" s="1"/>
  <c r="F771" i="35"/>
  <c r="G771" i="35" s="1"/>
  <c r="F780" i="35"/>
  <c r="G780" i="35" s="1"/>
  <c r="F790" i="35"/>
  <c r="G790" i="35" s="1"/>
  <c r="F799" i="35"/>
  <c r="G799" i="35" s="1"/>
  <c r="F808" i="35"/>
  <c r="G808" i="35" s="1"/>
  <c r="F817" i="35"/>
  <c r="G817" i="35" s="1"/>
  <c r="F826" i="35"/>
  <c r="G826" i="35" s="1"/>
  <c r="F835" i="35"/>
  <c r="G835" i="35" s="1"/>
  <c r="F844" i="35"/>
  <c r="G844" i="35" s="1"/>
  <c r="F854" i="35"/>
  <c r="G854" i="35" s="1"/>
  <c r="F863" i="35"/>
  <c r="G863" i="35" s="1"/>
  <c r="F872" i="35"/>
  <c r="G872" i="35" s="1"/>
  <c r="F881" i="35"/>
  <c r="G881" i="35" s="1"/>
  <c r="F890" i="35"/>
  <c r="G890" i="35" s="1"/>
  <c r="F899" i="35"/>
  <c r="G899" i="35" s="1"/>
  <c r="F908" i="35"/>
  <c r="G908" i="35" s="1"/>
  <c r="F656" i="35"/>
  <c r="G656" i="35" s="1"/>
  <c r="F666" i="35"/>
  <c r="G666" i="35" s="1"/>
  <c r="F676" i="35"/>
  <c r="G676" i="35" s="1"/>
  <c r="F688" i="35"/>
  <c r="G688" i="35" s="1"/>
  <c r="F698" i="35"/>
  <c r="G698" i="35" s="1"/>
  <c r="F708" i="35"/>
  <c r="G708" i="35" s="1"/>
  <c r="F720" i="35"/>
  <c r="G720" i="35" s="1"/>
  <c r="F730" i="35"/>
  <c r="G730" i="35" s="1"/>
  <c r="F740" i="35"/>
  <c r="G740" i="35" s="1"/>
  <c r="F752" i="35"/>
  <c r="G752" i="35" s="1"/>
  <c r="F762" i="35"/>
  <c r="G762" i="35" s="1"/>
  <c r="F772" i="35"/>
  <c r="G772" i="35" s="1"/>
  <c r="F782" i="35"/>
  <c r="G782" i="35" s="1"/>
  <c r="F791" i="35"/>
  <c r="G791" i="35" s="1"/>
  <c r="F800" i="35"/>
  <c r="G800" i="35" s="1"/>
  <c r="F809" i="35"/>
  <c r="G809" i="35" s="1"/>
  <c r="F818" i="35"/>
  <c r="G818" i="35" s="1"/>
  <c r="F827" i="35"/>
  <c r="G827" i="35" s="1"/>
  <c r="F836" i="35"/>
  <c r="G836" i="35" s="1"/>
  <c r="F846" i="35"/>
  <c r="G846" i="35" s="1"/>
  <c r="F855" i="35"/>
  <c r="G855" i="35" s="1"/>
  <c r="F864" i="35"/>
  <c r="G864" i="35" s="1"/>
  <c r="F873" i="35"/>
  <c r="G873" i="35" s="1"/>
  <c r="F882" i="35"/>
  <c r="G882" i="35" s="1"/>
  <c r="F891" i="35"/>
  <c r="G891" i="35" s="1"/>
  <c r="F900" i="35"/>
  <c r="G900" i="35" s="1"/>
  <c r="F657" i="35"/>
  <c r="G657" i="35" s="1"/>
  <c r="F672" i="35"/>
  <c r="G672" i="35" s="1"/>
  <c r="F690" i="35"/>
  <c r="G690" i="35" s="1"/>
  <c r="F705" i="35"/>
  <c r="G705" i="35" s="1"/>
  <c r="F723" i="35"/>
  <c r="G723" i="35" s="1"/>
  <c r="F743" i="35"/>
  <c r="G743" i="35" s="1"/>
  <c r="F756" i="35"/>
  <c r="G756" i="35" s="1"/>
  <c r="F775" i="35"/>
  <c r="G775" i="35" s="1"/>
  <c r="F787" i="35"/>
  <c r="G787" i="35" s="1"/>
  <c r="F803" i="35"/>
  <c r="G803" i="35" s="1"/>
  <c r="F819" i="35"/>
  <c r="G819" i="35" s="1"/>
  <c r="F832" i="35"/>
  <c r="G832" i="35" s="1"/>
  <c r="F848" i="35"/>
  <c r="G848" i="35" s="1"/>
  <c r="F860" i="35"/>
  <c r="G860" i="35" s="1"/>
  <c r="F876" i="35"/>
  <c r="G876" i="35" s="1"/>
  <c r="F892" i="35"/>
  <c r="G892" i="35" s="1"/>
  <c r="F905" i="35"/>
  <c r="G905" i="35" s="1"/>
  <c r="F673" i="35"/>
  <c r="G673" i="35" s="1"/>
  <c r="F691" i="35"/>
  <c r="G691" i="35" s="1"/>
  <c r="F724" i="35"/>
  <c r="G724" i="35" s="1"/>
  <c r="F759" i="35"/>
  <c r="G759" i="35" s="1"/>
  <c r="F792" i="35"/>
  <c r="G792" i="35" s="1"/>
  <c r="F820" i="35"/>
  <c r="G820" i="35" s="1"/>
  <c r="F849" i="35"/>
  <c r="G849" i="35" s="1"/>
  <c r="F878" i="35"/>
  <c r="G878" i="35" s="1"/>
  <c r="F906" i="35"/>
  <c r="G906" i="35" s="1"/>
  <c r="F768" i="35"/>
  <c r="G768" i="35" s="1"/>
  <c r="F857" i="35"/>
  <c r="G857" i="35" s="1"/>
  <c r="F683" i="35"/>
  <c r="G683" i="35" s="1"/>
  <c r="F769" i="35"/>
  <c r="G769" i="35" s="1"/>
  <c r="F842" i="35"/>
  <c r="G842" i="35" s="1"/>
  <c r="F671" i="35"/>
  <c r="G671" i="35" s="1"/>
  <c r="F786" i="35"/>
  <c r="G786" i="35" s="1"/>
  <c r="F875" i="35"/>
  <c r="G875" i="35" s="1"/>
  <c r="F658" i="35"/>
  <c r="G658" i="35" s="1"/>
  <c r="F711" i="35"/>
  <c r="G711" i="35" s="1"/>
  <c r="F744" i="35"/>
  <c r="G744" i="35" s="1"/>
  <c r="F776" i="35"/>
  <c r="G776" i="35" s="1"/>
  <c r="F804" i="35"/>
  <c r="G804" i="35" s="1"/>
  <c r="F833" i="35"/>
  <c r="G833" i="35" s="1"/>
  <c r="F865" i="35"/>
  <c r="G865" i="35" s="1"/>
  <c r="F894" i="35"/>
  <c r="G894" i="35" s="1"/>
  <c r="F784" i="35"/>
  <c r="G784" i="35" s="1"/>
  <c r="F870" i="35"/>
  <c r="G870" i="35" s="1"/>
  <c r="F668" i="35"/>
  <c r="G668" i="35" s="1"/>
  <c r="F754" i="35"/>
  <c r="G754" i="35" s="1"/>
  <c r="F830" i="35"/>
  <c r="G830" i="35" s="1"/>
  <c r="F903" i="35"/>
  <c r="G903" i="35" s="1"/>
  <c r="F651" i="35"/>
  <c r="G651" i="35" s="1"/>
  <c r="F755" i="35"/>
  <c r="G755" i="35" s="1"/>
  <c r="F859" i="35"/>
  <c r="G859" i="35" s="1"/>
  <c r="F659" i="35"/>
  <c r="G659" i="35" s="1"/>
  <c r="F679" i="35"/>
  <c r="G679" i="35" s="1"/>
  <c r="F692" i="35"/>
  <c r="G692" i="35" s="1"/>
  <c r="F712" i="35"/>
  <c r="G712" i="35" s="1"/>
  <c r="F727" i="35"/>
  <c r="G727" i="35" s="1"/>
  <c r="F745" i="35"/>
  <c r="G745" i="35" s="1"/>
  <c r="F763" i="35"/>
  <c r="G763" i="35" s="1"/>
  <c r="F777" i="35"/>
  <c r="G777" i="35" s="1"/>
  <c r="F793" i="35"/>
  <c r="G793" i="35" s="1"/>
  <c r="F806" i="35"/>
  <c r="G806" i="35" s="1"/>
  <c r="F822" i="35"/>
  <c r="G822" i="35" s="1"/>
  <c r="F838" i="35"/>
  <c r="G838" i="35" s="1"/>
  <c r="F850" i="35"/>
  <c r="G850" i="35" s="1"/>
  <c r="F866" i="35"/>
  <c r="G866" i="35" s="1"/>
  <c r="F879" i="35"/>
  <c r="G879" i="35" s="1"/>
  <c r="F895" i="35"/>
  <c r="G895" i="35" s="1"/>
  <c r="F682" i="35"/>
  <c r="G682" i="35" s="1"/>
  <c r="F753" i="35"/>
  <c r="G753" i="35" s="1"/>
  <c r="F841" i="35"/>
  <c r="G841" i="35" s="1"/>
  <c r="F736" i="35"/>
  <c r="G736" i="35" s="1"/>
  <c r="F814" i="35"/>
  <c r="G814" i="35" s="1"/>
  <c r="F887" i="35"/>
  <c r="G887" i="35" s="1"/>
  <c r="F704" i="35"/>
  <c r="G704" i="35" s="1"/>
  <c r="F831" i="35"/>
  <c r="G831" i="35" s="1"/>
  <c r="F660" i="35"/>
  <c r="G660" i="35" s="1"/>
  <c r="F680" i="35"/>
  <c r="G680" i="35" s="1"/>
  <c r="F695" i="35"/>
  <c r="G695" i="35" s="1"/>
  <c r="F713" i="35"/>
  <c r="G713" i="35" s="1"/>
  <c r="F731" i="35"/>
  <c r="G731" i="35" s="1"/>
  <c r="F746" i="35"/>
  <c r="G746" i="35" s="1"/>
  <c r="F764" i="35"/>
  <c r="G764" i="35" s="1"/>
  <c r="F778" i="35"/>
  <c r="G778" i="35" s="1"/>
  <c r="F794" i="35"/>
  <c r="G794" i="35" s="1"/>
  <c r="F810" i="35"/>
  <c r="G810" i="35" s="1"/>
  <c r="F823" i="35"/>
  <c r="G823" i="35" s="1"/>
  <c r="F839" i="35"/>
  <c r="G839" i="35" s="1"/>
  <c r="F851" i="35"/>
  <c r="G851" i="35" s="1"/>
  <c r="F867" i="35"/>
  <c r="G867" i="35" s="1"/>
  <c r="F883" i="35"/>
  <c r="G883" i="35" s="1"/>
  <c r="F896" i="35"/>
  <c r="G896" i="35" s="1"/>
  <c r="F735" i="35"/>
  <c r="G735" i="35" s="1"/>
  <c r="F828" i="35"/>
  <c r="G828" i="35" s="1"/>
  <c r="F703" i="35"/>
  <c r="G703" i="35" s="1"/>
  <c r="F785" i="35"/>
  <c r="G785" i="35" s="1"/>
  <c r="F858" i="35"/>
  <c r="G858" i="35" s="1"/>
  <c r="F722" i="35"/>
  <c r="G722" i="35" s="1"/>
  <c r="F815" i="35"/>
  <c r="G815" i="35" s="1"/>
  <c r="F888" i="35"/>
  <c r="G888" i="35" s="1"/>
  <c r="F663" i="35"/>
  <c r="G663" i="35" s="1"/>
  <c r="F681" i="35"/>
  <c r="G681" i="35" s="1"/>
  <c r="F699" i="35"/>
  <c r="G699" i="35" s="1"/>
  <c r="F714" i="35"/>
  <c r="G714" i="35" s="1"/>
  <c r="F732" i="35"/>
  <c r="G732" i="35" s="1"/>
  <c r="F747" i="35"/>
  <c r="G747" i="35" s="1"/>
  <c r="F767" i="35"/>
  <c r="G767" i="35" s="1"/>
  <c r="F783" i="35"/>
  <c r="G783" i="35" s="1"/>
  <c r="F795" i="35"/>
  <c r="G795" i="35" s="1"/>
  <c r="F811" i="35"/>
  <c r="G811" i="35" s="1"/>
  <c r="F824" i="35"/>
  <c r="G824" i="35" s="1"/>
  <c r="F840" i="35"/>
  <c r="G840" i="35" s="1"/>
  <c r="F856" i="35"/>
  <c r="G856" i="35" s="1"/>
  <c r="F868" i="35"/>
  <c r="G868" i="35" s="1"/>
  <c r="F884" i="35"/>
  <c r="G884" i="35" s="1"/>
  <c r="F897" i="35"/>
  <c r="G897" i="35" s="1"/>
  <c r="F667" i="35"/>
  <c r="G667" i="35" s="1"/>
  <c r="F715" i="35"/>
  <c r="G715" i="35" s="1"/>
  <c r="F812" i="35"/>
  <c r="G812" i="35" s="1"/>
  <c r="F902" i="35"/>
  <c r="G902" i="35" s="1"/>
  <c r="F650" i="35"/>
  <c r="G650" i="35" s="1"/>
  <c r="F721" i="35"/>
  <c r="G721" i="35" s="1"/>
  <c r="F801" i="35"/>
  <c r="G801" i="35" s="1"/>
  <c r="F874" i="35"/>
  <c r="G874" i="35" s="1"/>
  <c r="F774" i="35"/>
  <c r="G774" i="35" s="1"/>
  <c r="F904" i="35"/>
  <c r="G904" i="35" s="1"/>
  <c r="F700" i="35"/>
  <c r="G700" i="35" s="1"/>
  <c r="F796" i="35"/>
  <c r="G796" i="35" s="1"/>
  <c r="F886" i="35"/>
  <c r="G886" i="35" s="1"/>
  <c r="F689" i="35"/>
  <c r="G689" i="35" s="1"/>
  <c r="F802" i="35"/>
  <c r="G802" i="35" s="1"/>
  <c r="F737" i="35"/>
  <c r="G737" i="35" s="1"/>
  <c r="F847" i="35"/>
  <c r="G847" i="35" s="1"/>
  <c r="AE121" i="34"/>
  <c r="AE127" i="10" s="1"/>
  <c r="AE128" i="10" s="1"/>
  <c r="AE131" i="10" s="1"/>
  <c r="AE77" i="4" s="1"/>
  <c r="AE93" i="1" s="1"/>
  <c r="V10" i="38"/>
  <c r="AT121" i="34"/>
  <c r="AH121" i="34"/>
  <c r="U121" i="34"/>
  <c r="U127" i="10" s="1"/>
  <c r="U128" i="10" s="1"/>
  <c r="U131" i="10" s="1"/>
  <c r="U77" i="4" s="1"/>
  <c r="U93" i="1" s="1"/>
  <c r="AL121" i="34"/>
  <c r="P121" i="34"/>
  <c r="P127" i="10" s="1"/>
  <c r="P128" i="10" s="1"/>
  <c r="P131" i="10" s="1"/>
  <c r="P77" i="4" s="1"/>
  <c r="P76" i="4" s="1"/>
  <c r="P92" i="1" s="1"/>
  <c r="X121" i="34"/>
  <c r="X127" i="10" s="1"/>
  <c r="X128" i="10" s="1"/>
  <c r="X131" i="10" s="1"/>
  <c r="X77" i="4" s="1"/>
  <c r="X76" i="4" s="1"/>
  <c r="X92" i="1" s="1"/>
  <c r="Q121" i="34"/>
  <c r="Q127" i="10" s="1"/>
  <c r="Q128" i="10" s="1"/>
  <c r="Q131" i="10" s="1"/>
  <c r="Q77" i="4" s="1"/>
  <c r="Q76" i="4" s="1"/>
  <c r="Q92" i="1" s="1"/>
  <c r="S121" i="34"/>
  <c r="S127" i="10" s="1"/>
  <c r="S128" i="10" s="1"/>
  <c r="S131" i="10" s="1"/>
  <c r="S77" i="4" s="1"/>
  <c r="S76" i="4" s="1"/>
  <c r="S92" i="1" s="1"/>
  <c r="AK121" i="34"/>
  <c r="O121" i="34"/>
  <c r="O127" i="10" s="1"/>
  <c r="O128" i="10" s="1"/>
  <c r="O131" i="10" s="1"/>
  <c r="O77" i="4" s="1"/>
  <c r="O93" i="1" s="1"/>
  <c r="AF121" i="34"/>
  <c r="AF127" i="10" s="1"/>
  <c r="AF128" i="10" s="1"/>
  <c r="AF131" i="10" s="1"/>
  <c r="AF77" i="4" s="1"/>
  <c r="AF76" i="4" s="1"/>
  <c r="AF92" i="1" s="1"/>
  <c r="Y121" i="34"/>
  <c r="Y127" i="10" s="1"/>
  <c r="Y128" i="10" s="1"/>
  <c r="Y131" i="10" s="1"/>
  <c r="Y77" i="4" s="1"/>
  <c r="Y76" i="4" s="1"/>
  <c r="Y92" i="1" s="1"/>
  <c r="AA121" i="34"/>
  <c r="AA127" i="10" s="1"/>
  <c r="AA128" i="10" s="1"/>
  <c r="AA131" i="10" s="1"/>
  <c r="AA77" i="4" s="1"/>
  <c r="AA93" i="1" s="1"/>
  <c r="AS121" i="34"/>
  <c r="W121" i="34"/>
  <c r="W127" i="10" s="1"/>
  <c r="W128" i="10" s="1"/>
  <c r="W131" i="10" s="1"/>
  <c r="W77" i="4" s="1"/>
  <c r="W76" i="4" s="1"/>
  <c r="W92" i="1" s="1"/>
  <c r="AN121" i="34"/>
  <c r="AO121" i="34"/>
  <c r="AQ121" i="34"/>
  <c r="N121" i="34"/>
  <c r="N127" i="10" s="1"/>
  <c r="N128" i="10" s="1"/>
  <c r="N131" i="10" s="1"/>
  <c r="N77" i="4" s="1"/>
  <c r="N76" i="4" s="1"/>
  <c r="N92" i="1" s="1"/>
  <c r="AM121" i="34"/>
  <c r="R121" i="34"/>
  <c r="R127" i="10" s="1"/>
  <c r="R128" i="10" s="1"/>
  <c r="R131" i="10" s="1"/>
  <c r="R77" i="4" s="1"/>
  <c r="R76" i="4" s="1"/>
  <c r="R92" i="1" s="1"/>
  <c r="AR121" i="34"/>
  <c r="V121" i="34"/>
  <c r="V127" i="10" s="1"/>
  <c r="V128" i="10" s="1"/>
  <c r="V131" i="10" s="1"/>
  <c r="V77" i="4" s="1"/>
  <c r="V93" i="1" s="1"/>
  <c r="N19" i="34"/>
  <c r="O13" i="34"/>
  <c r="O83" i="34" s="1"/>
  <c r="O88" i="34" s="1"/>
  <c r="O121" i="10" s="1"/>
  <c r="M24" i="34"/>
  <c r="J269" i="1"/>
  <c r="O271" i="1"/>
  <c r="O273" i="1" s="1"/>
  <c r="O22" i="6" s="1"/>
  <c r="AQ270" i="1"/>
  <c r="AQ273" i="1" s="1"/>
  <c r="AQ22" i="6" s="1"/>
  <c r="AE271" i="1"/>
  <c r="AE273" i="1" s="1"/>
  <c r="AE22" i="6" s="1"/>
  <c r="W271" i="1"/>
  <c r="W273" i="1" s="1"/>
  <c r="W22" i="6" s="1"/>
  <c r="J190" i="4"/>
  <c r="R271" i="1"/>
  <c r="R273" i="1" s="1"/>
  <c r="R22" i="6" s="1"/>
  <c r="AH271" i="1"/>
  <c r="AH273" i="1" s="1"/>
  <c r="AH22" i="6" s="1"/>
  <c r="J210" i="9"/>
  <c r="Z270" i="1"/>
  <c r="Z273" i="1" s="1"/>
  <c r="Z22" i="6" s="1"/>
  <c r="W112" i="10"/>
  <c r="W79" i="4" s="1"/>
  <c r="F70" i="10"/>
  <c r="F47" i="4" s="1"/>
  <c r="F47" i="1" s="1"/>
  <c r="F81" i="1" s="1"/>
  <c r="F69" i="10"/>
  <c r="F43" i="4" s="1"/>
  <c r="F43" i="1" s="1"/>
  <c r="F77" i="1" s="1"/>
  <c r="F73" i="1"/>
  <c r="U116" i="9"/>
  <c r="U118" i="9" s="1"/>
  <c r="F399" i="1"/>
  <c r="F49" i="6"/>
  <c r="AH116" i="9"/>
  <c r="AH118" i="9" s="1"/>
  <c r="Y116" i="9"/>
  <c r="Y118" i="9" s="1"/>
  <c r="AD116" i="9"/>
  <c r="AD118" i="9" s="1"/>
  <c r="AO116" i="9"/>
  <c r="AO118" i="9" s="1"/>
  <c r="AK116" i="9"/>
  <c r="AK118" i="9" s="1"/>
  <c r="P116" i="9"/>
  <c r="P118" i="9" s="1"/>
  <c r="AN116" i="9"/>
  <c r="AN118" i="9" s="1"/>
  <c r="AC116" i="9"/>
  <c r="AC118" i="9" s="1"/>
  <c r="AI166" i="9"/>
  <c r="AA116" i="9"/>
  <c r="AA118" i="9" s="1"/>
  <c r="AJ116" i="9"/>
  <c r="AJ118" i="9" s="1"/>
  <c r="AB112" i="10"/>
  <c r="AB79" i="4" s="1"/>
  <c r="X116" i="9"/>
  <c r="X118" i="9" s="1"/>
  <c r="AP116" i="9"/>
  <c r="AP118" i="9" s="1"/>
  <c r="T116" i="9"/>
  <c r="T118" i="9" s="1"/>
  <c r="AM116" i="9"/>
  <c r="AM118" i="9" s="1"/>
  <c r="R116" i="9"/>
  <c r="R118" i="9" s="1"/>
  <c r="AU116" i="9"/>
  <c r="AU118" i="9" s="1"/>
  <c r="AQ116" i="9"/>
  <c r="AQ118" i="9" s="1"/>
  <c r="AL116" i="9"/>
  <c r="AL118" i="9" s="1"/>
  <c r="AR116" i="9"/>
  <c r="AR118" i="9" s="1"/>
  <c r="V116" i="9"/>
  <c r="V118" i="9" s="1"/>
  <c r="AF116" i="9"/>
  <c r="AF118" i="9" s="1"/>
  <c r="M116" i="9"/>
  <c r="M118" i="9" s="1"/>
  <c r="F167" i="9"/>
  <c r="AB116" i="9"/>
  <c r="AB118" i="9" s="1"/>
  <c r="AS116" i="9"/>
  <c r="AS118" i="9" s="1"/>
  <c r="Z116" i="9"/>
  <c r="Z118" i="9" s="1"/>
  <c r="J108" i="1"/>
  <c r="M110" i="1"/>
  <c r="M257" i="1" s="1"/>
  <c r="AS126" i="1"/>
  <c r="AH121" i="9"/>
  <c r="AH122" i="9" s="1"/>
  <c r="Q121" i="9"/>
  <c r="Q122" i="9" s="1"/>
  <c r="AE121" i="9"/>
  <c r="AE122" i="9" s="1"/>
  <c r="AG121" i="9"/>
  <c r="AG122" i="9" s="1"/>
  <c r="W121" i="9"/>
  <c r="W122" i="9" s="1"/>
  <c r="J322" i="1"/>
  <c r="AP121" i="9"/>
  <c r="AP122" i="9" s="1"/>
  <c r="Y121" i="9"/>
  <c r="Y122" i="9" s="1"/>
  <c r="O121" i="9"/>
  <c r="O122" i="9" s="1"/>
  <c r="R121" i="9"/>
  <c r="R122" i="9" s="1"/>
  <c r="N121" i="9"/>
  <c r="AG116" i="9"/>
  <c r="AG118" i="9" s="1"/>
  <c r="W116" i="9"/>
  <c r="W118" i="9" s="1"/>
  <c r="AO121" i="9"/>
  <c r="AO122" i="9" s="1"/>
  <c r="J108" i="9"/>
  <c r="J115" i="9"/>
  <c r="F204" i="9" s="1"/>
  <c r="O116" i="9"/>
  <c r="O118" i="9" s="1"/>
  <c r="Z121" i="9"/>
  <c r="Z122" i="9" s="1"/>
  <c r="J111" i="9"/>
  <c r="AU121" i="9"/>
  <c r="AU122" i="9" s="1"/>
  <c r="N116" i="9"/>
  <c r="N118" i="9" s="1"/>
  <c r="Q116" i="9"/>
  <c r="Q118" i="9" s="1"/>
  <c r="AL121" i="9"/>
  <c r="AL122" i="9" s="1"/>
  <c r="AT116" i="9"/>
  <c r="AT118" i="9" s="1"/>
  <c r="AM121" i="9"/>
  <c r="AM122" i="9" s="1"/>
  <c r="L112" i="9"/>
  <c r="AE116" i="9"/>
  <c r="AE118" i="9" s="1"/>
  <c r="F80" i="1"/>
  <c r="Y112" i="10"/>
  <c r="Y79" i="4" s="1"/>
  <c r="F79" i="10"/>
  <c r="F44" i="4" s="1"/>
  <c r="F44" i="1" s="1"/>
  <c r="F78" i="1" s="1"/>
  <c r="F80" i="10"/>
  <c r="F48" i="4" s="1"/>
  <c r="F48" i="1" s="1"/>
  <c r="F82" i="1" s="1"/>
  <c r="AR257" i="1"/>
  <c r="AT126" i="1"/>
  <c r="O126" i="1"/>
  <c r="O127" i="1" s="1"/>
  <c r="F143" i="4"/>
  <c r="F144" i="4" s="1"/>
  <c r="AG123" i="1"/>
  <c r="R257" i="1"/>
  <c r="AE126" i="1"/>
  <c r="AE127" i="1" s="1"/>
  <c r="T273" i="1"/>
  <c r="T22" i="6" s="1"/>
  <c r="AU273" i="1"/>
  <c r="AU22" i="6" s="1"/>
  <c r="Q123" i="1"/>
  <c r="AA257" i="1"/>
  <c r="AP273" i="1"/>
  <c r="AP22" i="6" s="1"/>
  <c r="AJ273" i="1"/>
  <c r="AJ22" i="6" s="1"/>
  <c r="AD273" i="1"/>
  <c r="AD22" i="6" s="1"/>
  <c r="Y257" i="1"/>
  <c r="Z257" i="1"/>
  <c r="AH123" i="1"/>
  <c r="N126" i="1"/>
  <c r="N127" i="1" s="1"/>
  <c r="AM123" i="1"/>
  <c r="AC273" i="1"/>
  <c r="AC22" i="6" s="1"/>
  <c r="AP123" i="1"/>
  <c r="AU257" i="1"/>
  <c r="L257" i="1"/>
  <c r="AI257" i="1"/>
  <c r="AD123" i="1"/>
  <c r="P126" i="1"/>
  <c r="P127" i="1" s="1"/>
  <c r="AL273" i="1"/>
  <c r="AL22" i="6" s="1"/>
  <c r="T257" i="1"/>
  <c r="AL123" i="1"/>
  <c r="AT369" i="1"/>
  <c r="AT370" i="1" s="1"/>
  <c r="AS369" i="1"/>
  <c r="AS370" i="1" s="1"/>
  <c r="AK369" i="1"/>
  <c r="AK370" i="1" s="1"/>
  <c r="AC369" i="1"/>
  <c r="U369" i="1"/>
  <c r="M369" i="1"/>
  <c r="M370" i="1" s="1"/>
  <c r="AP369" i="1"/>
  <c r="AP370" i="1" s="1"/>
  <c r="AG369" i="1"/>
  <c r="AG370" i="1" s="1"/>
  <c r="X369" i="1"/>
  <c r="O369" i="1"/>
  <c r="AO369" i="1"/>
  <c r="AO370" i="1" s="1"/>
  <c r="W369" i="1"/>
  <c r="N369" i="1"/>
  <c r="AN369" i="1"/>
  <c r="AN370" i="1" s="1"/>
  <c r="AE369" i="1"/>
  <c r="V369" i="1"/>
  <c r="L369" i="1"/>
  <c r="L370" i="1" s="1"/>
  <c r="AL369" i="1"/>
  <c r="AL370" i="1" s="1"/>
  <c r="AB369" i="1"/>
  <c r="S369" i="1"/>
  <c r="AH369" i="1"/>
  <c r="AH370" i="1" s="1"/>
  <c r="P369" i="1"/>
  <c r="AD369" i="1"/>
  <c r="AU369" i="1"/>
  <c r="AU370" i="1" s="1"/>
  <c r="AA369" i="1"/>
  <c r="AU347" i="1"/>
  <c r="AR369" i="1"/>
  <c r="AR370" i="1" s="1"/>
  <c r="R369" i="1"/>
  <c r="AT347" i="1"/>
  <c r="AL347" i="1"/>
  <c r="AD347" i="1"/>
  <c r="V347" i="1"/>
  <c r="N347" i="1"/>
  <c r="AQ369" i="1"/>
  <c r="AQ370" i="1" s="1"/>
  <c r="Q369" i="1"/>
  <c r="AS347" i="1"/>
  <c r="AK347" i="1"/>
  <c r="AC347" i="1"/>
  <c r="U347" i="1"/>
  <c r="M347" i="1"/>
  <c r="AM369" i="1"/>
  <c r="AM370" i="1" s="1"/>
  <c r="AR347" i="1"/>
  <c r="AJ347" i="1"/>
  <c r="AB347" i="1"/>
  <c r="T347" i="1"/>
  <c r="L347" i="1"/>
  <c r="AJ369" i="1"/>
  <c r="AJ370" i="1" s="1"/>
  <c r="AQ347" i="1"/>
  <c r="AI347" i="1"/>
  <c r="AA347" i="1"/>
  <c r="S347" i="1"/>
  <c r="AI369" i="1"/>
  <c r="AI370" i="1" s="1"/>
  <c r="AP347" i="1"/>
  <c r="AH347" i="1"/>
  <c r="Z347" i="1"/>
  <c r="R347" i="1"/>
  <c r="Z369" i="1"/>
  <c r="AM347" i="1"/>
  <c r="P347" i="1"/>
  <c r="Y369" i="1"/>
  <c r="AG347" i="1"/>
  <c r="O347" i="1"/>
  <c r="T369" i="1"/>
  <c r="AE347" i="1"/>
  <c r="X347" i="1"/>
  <c r="Q347" i="1"/>
  <c r="AN347" i="1"/>
  <c r="Y347" i="1"/>
  <c r="AO347" i="1"/>
  <c r="W347" i="1"/>
  <c r="J239" i="1"/>
  <c r="L245" i="1" s="1"/>
  <c r="J12" i="1"/>
  <c r="L214" i="1" s="1"/>
  <c r="J208" i="1"/>
  <c r="AU224" i="1"/>
  <c r="AM224" i="1"/>
  <c r="AE224" i="1"/>
  <c r="W224" i="1"/>
  <c r="O224" i="1"/>
  <c r="AT224" i="1"/>
  <c r="AL224" i="1"/>
  <c r="AD224" i="1"/>
  <c r="V224" i="1"/>
  <c r="N224" i="1"/>
  <c r="AS224" i="1"/>
  <c r="AK224" i="1"/>
  <c r="AC224" i="1"/>
  <c r="U224" i="1"/>
  <c r="M224" i="1"/>
  <c r="AR224" i="1"/>
  <c r="AJ224" i="1"/>
  <c r="AB224" i="1"/>
  <c r="T224" i="1"/>
  <c r="L224" i="1"/>
  <c r="AP224" i="1"/>
  <c r="AH224" i="1"/>
  <c r="Z224" i="1"/>
  <c r="R224" i="1"/>
  <c r="AI224" i="1"/>
  <c r="P224" i="1"/>
  <c r="AG224" i="1"/>
  <c r="AF224" i="1"/>
  <c r="AA224" i="1"/>
  <c r="Y224" i="1"/>
  <c r="AQ224" i="1"/>
  <c r="X224" i="1"/>
  <c r="AO224" i="1"/>
  <c r="S224" i="1"/>
  <c r="AN224" i="1"/>
  <c r="Q224" i="1"/>
  <c r="AA273" i="1"/>
  <c r="AA22" i="6" s="1"/>
  <c r="AM273" i="1"/>
  <c r="AM22" i="6" s="1"/>
  <c r="J240" i="1"/>
  <c r="W246" i="1" s="1"/>
  <c r="L273" i="1"/>
  <c r="J324" i="1"/>
  <c r="AO401" i="1"/>
  <c r="AG401" i="1"/>
  <c r="Y401" i="1"/>
  <c r="Q401" i="1"/>
  <c r="AN401" i="1"/>
  <c r="AF401" i="1"/>
  <c r="X401" i="1"/>
  <c r="P401" i="1"/>
  <c r="AU401" i="1"/>
  <c r="AM401" i="1"/>
  <c r="AE401" i="1"/>
  <c r="W401" i="1"/>
  <c r="O401" i="1"/>
  <c r="AS401" i="1"/>
  <c r="AK401" i="1"/>
  <c r="AC401" i="1"/>
  <c r="U401" i="1"/>
  <c r="M401" i="1"/>
  <c r="AL401" i="1"/>
  <c r="V401" i="1"/>
  <c r="AJ401" i="1"/>
  <c r="T401" i="1"/>
  <c r="AI401" i="1"/>
  <c r="S401" i="1"/>
  <c r="AT401" i="1"/>
  <c r="AD401" i="1"/>
  <c r="N401" i="1"/>
  <c r="R401" i="1"/>
  <c r="AR401" i="1"/>
  <c r="L401" i="1"/>
  <c r="AQ401" i="1"/>
  <c r="AH401" i="1"/>
  <c r="AB401" i="1"/>
  <c r="AA401" i="1"/>
  <c r="Z401" i="1"/>
  <c r="AP401" i="1"/>
  <c r="Q273" i="1"/>
  <c r="Q22" i="6" s="1"/>
  <c r="U273" i="1"/>
  <c r="U22" i="6" s="1"/>
  <c r="AT273" i="1"/>
  <c r="AT22" i="6" s="1"/>
  <c r="J238" i="1"/>
  <c r="AA244" i="1" s="1"/>
  <c r="AO273" i="1"/>
  <c r="AO22" i="6" s="1"/>
  <c r="AK273" i="1"/>
  <c r="AK22" i="6" s="1"/>
  <c r="P273" i="1"/>
  <c r="P22" i="6" s="1"/>
  <c r="Y273" i="1"/>
  <c r="Y22" i="6" s="1"/>
  <c r="AB273" i="1"/>
  <c r="AB22" i="6" s="1"/>
  <c r="S273" i="1"/>
  <c r="S22" i="6" s="1"/>
  <c r="AS273" i="1"/>
  <c r="AS22" i="6" s="1"/>
  <c r="AE112" i="10"/>
  <c r="AE79" i="4" s="1"/>
  <c r="R112" i="10"/>
  <c r="R79" i="4" s="1"/>
  <c r="AN126" i="1"/>
  <c r="AN127" i="1" s="1"/>
  <c r="AC112" i="10"/>
  <c r="AC79" i="4" s="1"/>
  <c r="V112" i="10"/>
  <c r="V79" i="4" s="1"/>
  <c r="O112" i="10"/>
  <c r="O79" i="4" s="1"/>
  <c r="N79" i="4"/>
  <c r="AO257" i="1"/>
  <c r="AO126" i="1"/>
  <c r="AO123" i="1"/>
  <c r="AS123" i="1"/>
  <c r="AS257" i="1"/>
  <c r="X257" i="1"/>
  <c r="X126" i="1"/>
  <c r="X123" i="1"/>
  <c r="AF112" i="10"/>
  <c r="AF79" i="4" s="1"/>
  <c r="S112" i="10"/>
  <c r="S79" i="4" s="1"/>
  <c r="AD112" i="10"/>
  <c r="AD79" i="4" s="1"/>
  <c r="U112" i="10"/>
  <c r="U79" i="4" s="1"/>
  <c r="P40" i="19" l="1"/>
  <c r="H57" i="59"/>
  <c r="O36" i="19"/>
  <c r="G55" i="59"/>
  <c r="O18" i="19"/>
  <c r="G45" i="59"/>
  <c r="P22" i="19"/>
  <c r="H47" i="59"/>
  <c r="P39" i="19"/>
  <c r="H56" i="59"/>
  <c r="Q21" i="19"/>
  <c r="I46" i="59"/>
  <c r="N118" i="10"/>
  <c r="N73" i="4" s="1"/>
  <c r="N82" i="4" s="1"/>
  <c r="N96" i="1" s="1"/>
  <c r="F37" i="49"/>
  <c r="T76" i="4"/>
  <c r="T92" i="1" s="1"/>
  <c r="N60" i="34"/>
  <c r="N115" i="10" s="1"/>
  <c r="AN279" i="1"/>
  <c r="AN23" i="6" s="1"/>
  <c r="AE279" i="1"/>
  <c r="AE23" i="6" s="1"/>
  <c r="W258" i="1"/>
  <c r="X279" i="1"/>
  <c r="X23" i="6" s="1"/>
  <c r="AK258" i="1"/>
  <c r="AO258" i="1"/>
  <c r="AB258" i="1"/>
  <c r="AF258" i="1"/>
  <c r="U258" i="1"/>
  <c r="AJ258" i="1"/>
  <c r="X258" i="1"/>
  <c r="AC258" i="1"/>
  <c r="AQ258" i="1"/>
  <c r="AS258" i="1"/>
  <c r="U89" i="1"/>
  <c r="R93" i="1"/>
  <c r="AC76" i="4"/>
  <c r="AC92" i="1" s="1"/>
  <c r="AD93" i="1"/>
  <c r="P93" i="1"/>
  <c r="V76" i="4"/>
  <c r="V92" i="1" s="1"/>
  <c r="Q93" i="1"/>
  <c r="X93" i="1"/>
  <c r="AB89" i="1"/>
  <c r="S93" i="1"/>
  <c r="O74" i="4"/>
  <c r="O90" i="1" s="1"/>
  <c r="AF93" i="1"/>
  <c r="T89" i="1"/>
  <c r="R89" i="1"/>
  <c r="Q82" i="4"/>
  <c r="Q96" i="1" s="1"/>
  <c r="U76" i="4"/>
  <c r="U92" i="1" s="1"/>
  <c r="Y89" i="1"/>
  <c r="Y93" i="1"/>
  <c r="N80" i="4"/>
  <c r="N95" i="1" s="1"/>
  <c r="Z89" i="1"/>
  <c r="W82" i="4"/>
  <c r="W96" i="1" s="1"/>
  <c r="AF82" i="4"/>
  <c r="AF96" i="1" s="1"/>
  <c r="AE89" i="1"/>
  <c r="V89" i="1"/>
  <c r="AC89" i="1"/>
  <c r="X89" i="1"/>
  <c r="P82" i="4"/>
  <c r="P96" i="1" s="1"/>
  <c r="S89" i="1"/>
  <c r="AD89" i="1"/>
  <c r="O82" i="4"/>
  <c r="O96" i="1" s="1"/>
  <c r="AA89" i="1"/>
  <c r="AB93" i="1"/>
  <c r="N93" i="1"/>
  <c r="Z76" i="4"/>
  <c r="Z92" i="1" s="1"/>
  <c r="O76" i="4"/>
  <c r="O92" i="1" s="1"/>
  <c r="W93" i="1"/>
  <c r="AE76" i="4"/>
  <c r="AE92" i="1" s="1"/>
  <c r="AA76" i="4"/>
  <c r="AA92" i="1" s="1"/>
  <c r="F180" i="1"/>
  <c r="F183" i="1" s="1"/>
  <c r="F186" i="1" s="1"/>
  <c r="F125" i="4"/>
  <c r="F128" i="4" s="1"/>
  <c r="F184" i="4"/>
  <c r="F256" i="1" s="1"/>
  <c r="J271" i="1"/>
  <c r="X112" i="10"/>
  <c r="X79" i="4" s="1"/>
  <c r="O25" i="49"/>
  <c r="O104" i="10" s="1"/>
  <c r="O106" i="10" s="1"/>
  <c r="O72" i="4" s="1"/>
  <c r="O88" i="1" s="1"/>
  <c r="O22" i="49"/>
  <c r="P41" i="49"/>
  <c r="P19" i="49"/>
  <c r="G1163" i="40"/>
  <c r="H1163" i="40" s="1"/>
  <c r="G1155" i="40"/>
  <c r="H1155" i="40" s="1"/>
  <c r="G1147" i="40"/>
  <c r="H1147" i="40" s="1"/>
  <c r="G1139" i="40"/>
  <c r="H1139" i="40" s="1"/>
  <c r="G1131" i="40"/>
  <c r="H1131" i="40" s="1"/>
  <c r="G1162" i="40"/>
  <c r="H1162" i="40" s="1"/>
  <c r="G1154" i="40"/>
  <c r="H1154" i="40" s="1"/>
  <c r="G1146" i="40"/>
  <c r="H1146" i="40" s="1"/>
  <c r="G1138" i="40"/>
  <c r="H1138" i="40" s="1"/>
  <c r="G1161" i="40"/>
  <c r="H1161" i="40" s="1"/>
  <c r="G1151" i="40"/>
  <c r="H1151" i="40" s="1"/>
  <c r="G1141" i="40"/>
  <c r="H1141" i="40" s="1"/>
  <c r="G1130" i="40"/>
  <c r="H1130" i="40" s="1"/>
  <c r="G1122" i="40"/>
  <c r="H1122" i="40" s="1"/>
  <c r="G1114" i="40"/>
  <c r="H1114" i="40" s="1"/>
  <c r="G1106" i="40"/>
  <c r="H1106" i="40" s="1"/>
  <c r="G1098" i="40"/>
  <c r="H1098" i="40" s="1"/>
  <c r="G1090" i="40"/>
  <c r="H1090" i="40" s="1"/>
  <c r="G1082" i="40"/>
  <c r="H1082" i="40" s="1"/>
  <c r="G1074" i="40"/>
  <c r="H1074" i="40" s="1"/>
  <c r="G1066" i="40"/>
  <c r="H1066" i="40" s="1"/>
  <c r="G1058" i="40"/>
  <c r="H1058" i="40" s="1"/>
  <c r="G1050" i="40"/>
  <c r="H1050" i="40" s="1"/>
  <c r="G1042" i="40"/>
  <c r="H1042" i="40" s="1"/>
  <c r="G1034" i="40"/>
  <c r="H1034" i="40" s="1"/>
  <c r="G1026" i="40"/>
  <c r="H1026" i="40" s="1"/>
  <c r="G1018" i="40"/>
  <c r="H1018" i="40" s="1"/>
  <c r="G1010" i="40"/>
  <c r="H1010" i="40" s="1"/>
  <c r="G1002" i="40"/>
  <c r="H1002" i="40" s="1"/>
  <c r="G994" i="40"/>
  <c r="H994" i="40" s="1"/>
  <c r="G986" i="40"/>
  <c r="H986" i="40" s="1"/>
  <c r="G978" i="40"/>
  <c r="H978" i="40" s="1"/>
  <c r="G970" i="40"/>
  <c r="H970" i="40" s="1"/>
  <c r="G962" i="40"/>
  <c r="H962" i="40" s="1"/>
  <c r="G954" i="40"/>
  <c r="H954" i="40" s="1"/>
  <c r="G946" i="40"/>
  <c r="H946" i="40" s="1"/>
  <c r="G938" i="40"/>
  <c r="H938" i="40" s="1"/>
  <c r="G930" i="40"/>
  <c r="H930" i="40" s="1"/>
  <c r="G922" i="40"/>
  <c r="H922" i="40" s="1"/>
  <c r="G914" i="40"/>
  <c r="H914" i="40" s="1"/>
  <c r="G1160" i="40"/>
  <c r="H1160" i="40" s="1"/>
  <c r="G1150" i="40"/>
  <c r="H1150" i="40" s="1"/>
  <c r="G1140" i="40"/>
  <c r="H1140" i="40" s="1"/>
  <c r="G1129" i="40"/>
  <c r="H1129" i="40" s="1"/>
  <c r="G1121" i="40"/>
  <c r="H1121" i="40" s="1"/>
  <c r="G1113" i="40"/>
  <c r="H1113" i="40" s="1"/>
  <c r="G1105" i="40"/>
  <c r="H1105" i="40" s="1"/>
  <c r="G1097" i="40"/>
  <c r="H1097" i="40" s="1"/>
  <c r="G1089" i="40"/>
  <c r="H1089" i="40" s="1"/>
  <c r="G1081" i="40"/>
  <c r="H1081" i="40" s="1"/>
  <c r="G1073" i="40"/>
  <c r="H1073" i="40" s="1"/>
  <c r="G1065" i="40"/>
  <c r="H1065" i="40" s="1"/>
  <c r="G1057" i="40"/>
  <c r="H1057" i="40" s="1"/>
  <c r="G1049" i="40"/>
  <c r="H1049" i="40" s="1"/>
  <c r="G1041" i="40"/>
  <c r="H1041" i="40" s="1"/>
  <c r="G1033" i="40"/>
  <c r="H1033" i="40" s="1"/>
  <c r="G1025" i="40"/>
  <c r="H1025" i="40" s="1"/>
  <c r="G1017" i="40"/>
  <c r="H1017" i="40" s="1"/>
  <c r="G1009" i="40"/>
  <c r="H1009" i="40" s="1"/>
  <c r="G1001" i="40"/>
  <c r="H1001" i="40" s="1"/>
  <c r="G993" i="40"/>
  <c r="H993" i="40" s="1"/>
  <c r="G985" i="40"/>
  <c r="H985" i="40" s="1"/>
  <c r="G977" i="40"/>
  <c r="H977" i="40" s="1"/>
  <c r="G969" i="40"/>
  <c r="H969" i="40" s="1"/>
  <c r="G961" i="40"/>
  <c r="H961" i="40" s="1"/>
  <c r="G953" i="40"/>
  <c r="H953" i="40" s="1"/>
  <c r="G945" i="40"/>
  <c r="H945" i="40" s="1"/>
  <c r="G937" i="40"/>
  <c r="H937" i="40" s="1"/>
  <c r="G929" i="40"/>
  <c r="H929" i="40" s="1"/>
  <c r="G921" i="40"/>
  <c r="H921" i="40" s="1"/>
  <c r="G913" i="40"/>
  <c r="H913" i="40" s="1"/>
  <c r="G1166" i="40"/>
  <c r="H1166" i="40" s="1"/>
  <c r="G1152" i="40"/>
  <c r="H1152" i="40" s="1"/>
  <c r="G1136" i="40"/>
  <c r="H1136" i="40" s="1"/>
  <c r="G1125" i="40"/>
  <c r="H1125" i="40" s="1"/>
  <c r="G1115" i="40"/>
  <c r="H1115" i="40" s="1"/>
  <c r="G1103" i="40"/>
  <c r="H1103" i="40" s="1"/>
  <c r="G1093" i="40"/>
  <c r="H1093" i="40" s="1"/>
  <c r="G1083" i="40"/>
  <c r="H1083" i="40" s="1"/>
  <c r="G1071" i="40"/>
  <c r="H1071" i="40" s="1"/>
  <c r="G1061" i="40"/>
  <c r="H1061" i="40" s="1"/>
  <c r="G1051" i="40"/>
  <c r="H1051" i="40" s="1"/>
  <c r="G1039" i="40"/>
  <c r="H1039" i="40" s="1"/>
  <c r="G1029" i="40"/>
  <c r="H1029" i="40" s="1"/>
  <c r="G1019" i="40"/>
  <c r="H1019" i="40" s="1"/>
  <c r="G1007" i="40"/>
  <c r="H1007" i="40" s="1"/>
  <c r="G997" i="40"/>
  <c r="H997" i="40" s="1"/>
  <c r="G987" i="40"/>
  <c r="H987" i="40" s="1"/>
  <c r="G975" i="40"/>
  <c r="H975" i="40" s="1"/>
  <c r="G965" i="40"/>
  <c r="H965" i="40" s="1"/>
  <c r="G955" i="40"/>
  <c r="H955" i="40" s="1"/>
  <c r="G943" i="40"/>
  <c r="H943" i="40" s="1"/>
  <c r="G933" i="40"/>
  <c r="H933" i="40" s="1"/>
  <c r="G923" i="40"/>
  <c r="H923" i="40" s="1"/>
  <c r="G911" i="40"/>
  <c r="H911" i="40" s="1"/>
  <c r="G1165" i="40"/>
  <c r="H1165" i="40" s="1"/>
  <c r="G1149" i="40"/>
  <c r="H1149" i="40" s="1"/>
  <c r="G1135" i="40"/>
  <c r="H1135" i="40" s="1"/>
  <c r="G1124" i="40"/>
  <c r="H1124" i="40" s="1"/>
  <c r="G1112" i="40"/>
  <c r="H1112" i="40" s="1"/>
  <c r="G1102" i="40"/>
  <c r="H1102" i="40" s="1"/>
  <c r="G1092" i="40"/>
  <c r="H1092" i="40" s="1"/>
  <c r="G1080" i="40"/>
  <c r="H1080" i="40" s="1"/>
  <c r="G1070" i="40"/>
  <c r="H1070" i="40" s="1"/>
  <c r="G1060" i="40"/>
  <c r="G1048" i="40"/>
  <c r="H1048" i="40" s="1"/>
  <c r="G1038" i="40"/>
  <c r="H1038" i="40" s="1"/>
  <c r="G1028" i="40"/>
  <c r="H1028" i="40" s="1"/>
  <c r="G1016" i="40"/>
  <c r="H1016" i="40" s="1"/>
  <c r="G1006" i="40"/>
  <c r="H1006" i="40" s="1"/>
  <c r="G996" i="40"/>
  <c r="H996" i="40" s="1"/>
  <c r="G984" i="40"/>
  <c r="H984" i="40" s="1"/>
  <c r="G974" i="40"/>
  <c r="H974" i="40" s="1"/>
  <c r="G964" i="40"/>
  <c r="H964" i="40" s="1"/>
  <c r="G952" i="40"/>
  <c r="H952" i="40" s="1"/>
  <c r="G942" i="40"/>
  <c r="H942" i="40" s="1"/>
  <c r="G932" i="40"/>
  <c r="H932" i="40" s="1"/>
  <c r="G920" i="40"/>
  <c r="H920" i="40" s="1"/>
  <c r="G910" i="40"/>
  <c r="H910" i="40" s="1"/>
  <c r="G1164" i="40"/>
  <c r="H1164" i="40" s="1"/>
  <c r="G1148" i="40"/>
  <c r="H1148" i="40" s="1"/>
  <c r="G1134" i="40"/>
  <c r="H1134" i="40" s="1"/>
  <c r="G1123" i="40"/>
  <c r="H1123" i="40" s="1"/>
  <c r="G1111" i="40"/>
  <c r="H1111" i="40" s="1"/>
  <c r="G1101" i="40"/>
  <c r="H1101" i="40" s="1"/>
  <c r="G1091" i="40"/>
  <c r="H1091" i="40" s="1"/>
  <c r="G1079" i="40"/>
  <c r="H1079" i="40" s="1"/>
  <c r="G1069" i="40"/>
  <c r="H1069" i="40" s="1"/>
  <c r="G1059" i="40"/>
  <c r="H1059" i="40" s="1"/>
  <c r="G1047" i="40"/>
  <c r="H1047" i="40" s="1"/>
  <c r="G1037" i="40"/>
  <c r="H1037" i="40" s="1"/>
  <c r="G1027" i="40"/>
  <c r="H1027" i="40" s="1"/>
  <c r="G1015" i="40"/>
  <c r="H1015" i="40" s="1"/>
  <c r="G1005" i="40"/>
  <c r="H1005" i="40" s="1"/>
  <c r="G995" i="40"/>
  <c r="H995" i="40" s="1"/>
  <c r="G983" i="40"/>
  <c r="H983" i="40" s="1"/>
  <c r="G973" i="40"/>
  <c r="H973" i="40" s="1"/>
  <c r="G963" i="40"/>
  <c r="H963" i="40" s="1"/>
  <c r="G951" i="40"/>
  <c r="H951" i="40" s="1"/>
  <c r="G941" i="40"/>
  <c r="H941" i="40" s="1"/>
  <c r="G931" i="40"/>
  <c r="H931" i="40" s="1"/>
  <c r="G919" i="40"/>
  <c r="H919" i="40" s="1"/>
  <c r="G1158" i="40"/>
  <c r="H1158" i="40" s="1"/>
  <c r="G1144" i="40"/>
  <c r="H1144" i="40" s="1"/>
  <c r="G1132" i="40"/>
  <c r="H1132" i="40" s="1"/>
  <c r="G1119" i="40"/>
  <c r="H1119" i="40" s="1"/>
  <c r="G1109" i="40"/>
  <c r="H1109" i="40" s="1"/>
  <c r="G1099" i="40"/>
  <c r="H1099" i="40" s="1"/>
  <c r="G1087" i="40"/>
  <c r="H1087" i="40" s="1"/>
  <c r="G1077" i="40"/>
  <c r="H1077" i="40" s="1"/>
  <c r="G1067" i="40"/>
  <c r="H1067" i="40" s="1"/>
  <c r="G1055" i="40"/>
  <c r="H1055" i="40" s="1"/>
  <c r="G1045" i="40"/>
  <c r="H1045" i="40" s="1"/>
  <c r="G1035" i="40"/>
  <c r="H1035" i="40" s="1"/>
  <c r="G1169" i="40"/>
  <c r="H1169" i="40" s="1"/>
  <c r="G1143" i="40"/>
  <c r="H1143" i="40" s="1"/>
  <c r="G1118" i="40"/>
  <c r="H1118" i="40" s="1"/>
  <c r="G1096" i="40"/>
  <c r="H1096" i="40" s="1"/>
  <c r="G1076" i="40"/>
  <c r="H1076" i="40" s="1"/>
  <c r="G1054" i="40"/>
  <c r="H1054" i="40" s="1"/>
  <c r="G1032" i="40"/>
  <c r="H1032" i="40" s="1"/>
  <c r="G1014" i="40"/>
  <c r="H1014" i="40" s="1"/>
  <c r="G999" i="40"/>
  <c r="H999" i="40" s="1"/>
  <c r="G981" i="40"/>
  <c r="H981" i="40" s="1"/>
  <c r="G966" i="40"/>
  <c r="H966" i="40" s="1"/>
  <c r="G948" i="40"/>
  <c r="H948" i="40" s="1"/>
  <c r="G928" i="40"/>
  <c r="H928" i="40" s="1"/>
  <c r="G915" i="40"/>
  <c r="H915" i="40" s="1"/>
  <c r="G1168" i="40"/>
  <c r="H1168" i="40" s="1"/>
  <c r="G1142" i="40"/>
  <c r="H1142" i="40" s="1"/>
  <c r="G1117" i="40"/>
  <c r="H1117" i="40" s="1"/>
  <c r="G1095" i="40"/>
  <c r="H1095" i="40" s="1"/>
  <c r="G1075" i="40"/>
  <c r="H1075" i="40" s="1"/>
  <c r="G1053" i="40"/>
  <c r="H1053" i="40" s="1"/>
  <c r="G1031" i="40"/>
  <c r="H1031" i="40" s="1"/>
  <c r="G1013" i="40"/>
  <c r="H1013" i="40" s="1"/>
  <c r="G998" i="40"/>
  <c r="H998" i="40" s="1"/>
  <c r="G980" i="40"/>
  <c r="H980" i="40" s="1"/>
  <c r="G960" i="40"/>
  <c r="H960" i="40" s="1"/>
  <c r="G947" i="40"/>
  <c r="H947" i="40" s="1"/>
  <c r="G927" i="40"/>
  <c r="H927" i="40" s="1"/>
  <c r="G912" i="40"/>
  <c r="H912" i="40" s="1"/>
  <c r="G1167" i="40"/>
  <c r="H1167" i="40" s="1"/>
  <c r="G1137" i="40"/>
  <c r="H1137" i="40" s="1"/>
  <c r="G1116" i="40"/>
  <c r="H1116" i="40" s="1"/>
  <c r="G1094" i="40"/>
  <c r="H1094" i="40" s="1"/>
  <c r="G1072" i="40"/>
  <c r="H1072" i="40" s="1"/>
  <c r="G1052" i="40"/>
  <c r="H1052" i="40" s="1"/>
  <c r="G1030" i="40"/>
  <c r="H1030" i="40" s="1"/>
  <c r="G1012" i="40"/>
  <c r="H1012" i="40" s="1"/>
  <c r="G992" i="40"/>
  <c r="H992" i="40" s="1"/>
  <c r="G979" i="40"/>
  <c r="H979" i="40" s="1"/>
  <c r="G959" i="40"/>
  <c r="H959" i="40" s="1"/>
  <c r="G944" i="40"/>
  <c r="H944" i="40" s="1"/>
  <c r="G926" i="40"/>
  <c r="H926" i="40" s="1"/>
  <c r="G1159" i="40"/>
  <c r="H1159" i="40" s="1"/>
  <c r="G1133" i="40"/>
  <c r="H1133" i="40" s="1"/>
  <c r="G1110" i="40"/>
  <c r="H1110" i="40" s="1"/>
  <c r="G1088" i="40"/>
  <c r="H1088" i="40" s="1"/>
  <c r="G1068" i="40"/>
  <c r="H1068" i="40" s="1"/>
  <c r="G1046" i="40"/>
  <c r="H1046" i="40" s="1"/>
  <c r="G1024" i="40"/>
  <c r="H1024" i="40" s="1"/>
  <c r="G1011" i="40"/>
  <c r="H1011" i="40" s="1"/>
  <c r="G991" i="40"/>
  <c r="H991" i="40" s="1"/>
  <c r="G976" i="40"/>
  <c r="H976" i="40" s="1"/>
  <c r="G958" i="40"/>
  <c r="H958" i="40" s="1"/>
  <c r="G940" i="40"/>
  <c r="H940" i="40" s="1"/>
  <c r="G925" i="40"/>
  <c r="H925" i="40" s="1"/>
  <c r="G1157" i="40"/>
  <c r="H1157" i="40" s="1"/>
  <c r="G1108" i="40"/>
  <c r="H1108" i="40" s="1"/>
  <c r="G1064" i="40"/>
  <c r="H1064" i="40" s="1"/>
  <c r="G1023" i="40"/>
  <c r="H1023" i="40" s="1"/>
  <c r="G990" i="40"/>
  <c r="H990" i="40" s="1"/>
  <c r="G957" i="40"/>
  <c r="H957" i="40" s="1"/>
  <c r="G924" i="40"/>
  <c r="H924" i="40" s="1"/>
  <c r="G1156" i="40"/>
  <c r="H1156" i="40" s="1"/>
  <c r="G1107" i="40"/>
  <c r="H1107" i="40" s="1"/>
  <c r="G1063" i="40"/>
  <c r="H1063" i="40" s="1"/>
  <c r="G1022" i="40"/>
  <c r="H1022" i="40" s="1"/>
  <c r="G989" i="40"/>
  <c r="H989" i="40" s="1"/>
  <c r="G956" i="40"/>
  <c r="H956" i="40" s="1"/>
  <c r="G918" i="40"/>
  <c r="H918" i="40" s="1"/>
  <c r="G1153" i="40"/>
  <c r="H1153" i="40" s="1"/>
  <c r="G1104" i="40"/>
  <c r="H1104" i="40" s="1"/>
  <c r="G1062" i="40"/>
  <c r="H1062" i="40" s="1"/>
  <c r="G1021" i="40"/>
  <c r="H1021" i="40" s="1"/>
  <c r="G988" i="40"/>
  <c r="H988" i="40" s="1"/>
  <c r="G950" i="40"/>
  <c r="H950" i="40" s="1"/>
  <c r="G917" i="40"/>
  <c r="H917" i="40" s="1"/>
  <c r="G1145" i="40"/>
  <c r="H1145" i="40" s="1"/>
  <c r="G1100" i="40"/>
  <c r="H1100" i="40" s="1"/>
  <c r="G1056" i="40"/>
  <c r="H1056" i="40" s="1"/>
  <c r="G1020" i="40"/>
  <c r="H1020" i="40" s="1"/>
  <c r="G982" i="40"/>
  <c r="H982" i="40" s="1"/>
  <c r="G949" i="40"/>
  <c r="H949" i="40" s="1"/>
  <c r="G916" i="40"/>
  <c r="H916" i="40" s="1"/>
  <c r="G1128" i="40"/>
  <c r="H1128" i="40" s="1"/>
  <c r="G1044" i="40"/>
  <c r="H1044" i="40" s="1"/>
  <c r="G972" i="40"/>
  <c r="H972" i="40" s="1"/>
  <c r="G1127" i="40"/>
  <c r="H1127" i="40" s="1"/>
  <c r="G1043" i="40"/>
  <c r="H1043" i="40" s="1"/>
  <c r="G971" i="40"/>
  <c r="H971" i="40" s="1"/>
  <c r="F1164" i="39"/>
  <c r="G1164" i="39" s="1"/>
  <c r="G1126" i="40"/>
  <c r="H1126" i="40" s="1"/>
  <c r="G1040" i="40"/>
  <c r="H1040" i="40" s="1"/>
  <c r="G968" i="40"/>
  <c r="H968" i="40" s="1"/>
  <c r="F1163" i="39"/>
  <c r="G1163" i="39" s="1"/>
  <c r="F1156" i="39"/>
  <c r="G1156" i="39" s="1"/>
  <c r="G1120" i="40"/>
  <c r="H1120" i="40" s="1"/>
  <c r="G1036" i="40"/>
  <c r="H1036" i="40" s="1"/>
  <c r="G967" i="40"/>
  <c r="H967" i="40" s="1"/>
  <c r="G1085" i="40"/>
  <c r="H1085" i="40" s="1"/>
  <c r="G1004" i="40"/>
  <c r="H1004" i="40" s="1"/>
  <c r="G936" i="40"/>
  <c r="H936" i="40" s="1"/>
  <c r="G939" i="40"/>
  <c r="H939" i="40" s="1"/>
  <c r="F1167" i="39"/>
  <c r="G1167" i="39" s="1"/>
  <c r="F1157" i="39"/>
  <c r="G1157" i="39" s="1"/>
  <c r="F1149" i="39"/>
  <c r="G1149" i="39" s="1"/>
  <c r="F1142" i="39"/>
  <c r="G1142" i="39" s="1"/>
  <c r="F1136" i="39"/>
  <c r="G1136" i="39" s="1"/>
  <c r="F1130" i="39"/>
  <c r="G1130" i="39" s="1"/>
  <c r="F1122" i="39"/>
  <c r="G1122" i="39" s="1"/>
  <c r="F1114" i="39"/>
  <c r="G1114" i="39" s="1"/>
  <c r="F1107" i="39"/>
  <c r="G1107" i="39" s="1"/>
  <c r="F1100" i="39"/>
  <c r="G1100" i="39" s="1"/>
  <c r="F1094" i="39"/>
  <c r="G1094" i="39" s="1"/>
  <c r="F1081" i="39"/>
  <c r="G1081" i="39" s="1"/>
  <c r="F1068" i="39"/>
  <c r="G1068" i="39" s="1"/>
  <c r="F1062" i="39"/>
  <c r="G1062" i="39" s="1"/>
  <c r="F1050" i="39"/>
  <c r="G1050" i="39" s="1"/>
  <c r="F1044" i="39"/>
  <c r="G1044" i="39" s="1"/>
  <c r="F1037" i="39"/>
  <c r="G1037" i="39" s="1"/>
  <c r="F1031" i="39"/>
  <c r="G1031" i="39" s="1"/>
  <c r="F1025" i="39"/>
  <c r="G1025" i="39" s="1"/>
  <c r="F1018" i="39"/>
  <c r="G1018" i="39" s="1"/>
  <c r="F1006" i="39"/>
  <c r="G1006" i="39" s="1"/>
  <c r="F999" i="39"/>
  <c r="G999" i="39" s="1"/>
  <c r="F992" i="39"/>
  <c r="G992" i="39" s="1"/>
  <c r="F985" i="39"/>
  <c r="G985" i="39" s="1"/>
  <c r="F978" i="39"/>
  <c r="G978" i="39" s="1"/>
  <c r="F958" i="39"/>
  <c r="G958" i="39" s="1"/>
  <c r="F951" i="39"/>
  <c r="G951" i="39" s="1"/>
  <c r="F945" i="39"/>
  <c r="G945" i="39" s="1"/>
  <c r="F938" i="39"/>
  <c r="G938" i="39" s="1"/>
  <c r="F931" i="39"/>
  <c r="G931" i="39" s="1"/>
  <c r="F925" i="39"/>
  <c r="G925" i="39" s="1"/>
  <c r="F918" i="39"/>
  <c r="G918" i="39" s="1"/>
  <c r="F910" i="39"/>
  <c r="G910" i="39" s="1"/>
  <c r="G935" i="40"/>
  <c r="H935" i="40" s="1"/>
  <c r="F1166" i="39"/>
  <c r="G1166" i="39" s="1"/>
  <c r="F1148" i="39"/>
  <c r="G1148" i="39" s="1"/>
  <c r="F1141" i="39"/>
  <c r="G1141" i="39" s="1"/>
  <c r="F1135" i="39"/>
  <c r="G1135" i="39" s="1"/>
  <c r="F1129" i="39"/>
  <c r="G1129" i="39" s="1"/>
  <c r="F1121" i="39"/>
  <c r="G1121" i="39" s="1"/>
  <c r="F1113" i="39"/>
  <c r="G1113" i="39" s="1"/>
  <c r="F1093" i="39"/>
  <c r="G1093" i="39" s="1"/>
  <c r="F1087" i="39"/>
  <c r="G1087" i="39" s="1"/>
  <c r="F1080" i="39"/>
  <c r="G1080" i="39" s="1"/>
  <c r="F1074" i="39"/>
  <c r="G1074" i="39" s="1"/>
  <c r="F1061" i="39"/>
  <c r="G1061" i="39" s="1"/>
  <c r="F1055" i="39"/>
  <c r="G1055" i="39" s="1"/>
  <c r="F1049" i="39"/>
  <c r="G1049" i="39" s="1"/>
  <c r="F1043" i="39"/>
  <c r="G1043" i="39" s="1"/>
  <c r="F1036" i="39"/>
  <c r="G1036" i="39" s="1"/>
  <c r="F1030" i="39"/>
  <c r="G1030" i="39" s="1"/>
  <c r="F1024" i="39"/>
  <c r="G1024" i="39" s="1"/>
  <c r="F1017" i="39"/>
  <c r="G1017" i="39" s="1"/>
  <c r="F1012" i="39"/>
  <c r="G1012" i="39" s="1"/>
  <c r="F1005" i="39"/>
  <c r="G1005" i="39" s="1"/>
  <c r="F998" i="39"/>
  <c r="G998" i="39" s="1"/>
  <c r="F991" i="39"/>
  <c r="G991" i="39" s="1"/>
  <c r="F984" i="39"/>
  <c r="G984" i="39" s="1"/>
  <c r="F977" i="39"/>
  <c r="G977" i="39" s="1"/>
  <c r="F970" i="39"/>
  <c r="G970" i="39" s="1"/>
  <c r="F964" i="39"/>
  <c r="G964" i="39" s="1"/>
  <c r="F957" i="39"/>
  <c r="G957" i="39" s="1"/>
  <c r="F950" i="39"/>
  <c r="G950" i="39" s="1"/>
  <c r="F944" i="39"/>
  <c r="G944" i="39" s="1"/>
  <c r="F937" i="39"/>
  <c r="G937" i="39" s="1"/>
  <c r="F924" i="39"/>
  <c r="G924" i="39" s="1"/>
  <c r="F917" i="39"/>
  <c r="G917" i="39" s="1"/>
  <c r="G1086" i="40"/>
  <c r="H1086" i="40" s="1"/>
  <c r="G934" i="40"/>
  <c r="H934" i="40" s="1"/>
  <c r="F1165" i="39"/>
  <c r="G1165" i="39" s="1"/>
  <c r="F1155" i="39"/>
  <c r="G1155" i="39" s="1"/>
  <c r="F1147" i="39"/>
  <c r="G1147" i="39" s="1"/>
  <c r="F1128" i="39"/>
  <c r="G1128" i="39" s="1"/>
  <c r="F1120" i="39"/>
  <c r="G1120" i="39" s="1"/>
  <c r="F1112" i="39"/>
  <c r="G1112" i="39" s="1"/>
  <c r="F1106" i="39"/>
  <c r="G1106" i="39" s="1"/>
  <c r="F1099" i="39"/>
  <c r="G1099" i="39" s="1"/>
  <c r="F1092" i="39"/>
  <c r="G1092" i="39" s="1"/>
  <c r="F1086" i="39"/>
  <c r="G1086" i="39" s="1"/>
  <c r="F1079" i="39"/>
  <c r="G1079" i="39" s="1"/>
  <c r="F1073" i="39"/>
  <c r="G1073" i="39" s="1"/>
  <c r="F1067" i="39"/>
  <c r="G1067" i="39" s="1"/>
  <c r="F1060" i="39"/>
  <c r="G1060" i="39" s="1"/>
  <c r="F1054" i="39"/>
  <c r="G1054" i="39" s="1"/>
  <c r="F1048" i="39"/>
  <c r="G1048" i="39" s="1"/>
  <c r="F1029" i="39"/>
  <c r="G1029" i="39" s="1"/>
  <c r="F1016" i="39"/>
  <c r="G1016" i="39" s="1"/>
  <c r="F1011" i="39"/>
  <c r="G1011" i="39" s="1"/>
  <c r="F1004" i="39"/>
  <c r="G1004" i="39" s="1"/>
  <c r="F997" i="39"/>
  <c r="G997" i="39" s="1"/>
  <c r="F990" i="39"/>
  <c r="G990" i="39" s="1"/>
  <c r="F983" i="39"/>
  <c r="G983" i="39" s="1"/>
  <c r="F976" i="39"/>
  <c r="G976" i="39" s="1"/>
  <c r="F969" i="39"/>
  <c r="G969" i="39" s="1"/>
  <c r="F963" i="39"/>
  <c r="G963" i="39" s="1"/>
  <c r="F956" i="39"/>
  <c r="G956" i="39" s="1"/>
  <c r="F949" i="39"/>
  <c r="G949" i="39" s="1"/>
  <c r="F943" i="39"/>
  <c r="G943" i="39" s="1"/>
  <c r="F930" i="39"/>
  <c r="G930" i="39" s="1"/>
  <c r="F923" i="39"/>
  <c r="G923" i="39" s="1"/>
  <c r="F916" i="39"/>
  <c r="G916" i="39" s="1"/>
  <c r="G1084" i="40"/>
  <c r="H1084" i="40" s="1"/>
  <c r="F1162" i="39"/>
  <c r="G1162" i="39" s="1"/>
  <c r="F1154" i="39"/>
  <c r="G1154" i="39" s="1"/>
  <c r="F1146" i="39"/>
  <c r="G1146" i="39" s="1"/>
  <c r="F1140" i="39"/>
  <c r="G1140" i="39" s="1"/>
  <c r="F1134" i="39"/>
  <c r="G1134" i="39" s="1"/>
  <c r="F1127" i="39"/>
  <c r="G1127" i="39" s="1"/>
  <c r="F1119" i="39"/>
  <c r="G1119" i="39" s="1"/>
  <c r="F1111" i="39"/>
  <c r="G1111" i="39" s="1"/>
  <c r="F1105" i="39"/>
  <c r="G1105" i="39" s="1"/>
  <c r="F1098" i="39"/>
  <c r="G1098" i="39" s="1"/>
  <c r="F1091" i="39"/>
  <c r="G1091" i="39" s="1"/>
  <c r="F1085" i="39"/>
  <c r="G1085" i="39" s="1"/>
  <c r="F1078" i="39"/>
  <c r="G1078" i="39" s="1"/>
  <c r="F1072" i="39"/>
  <c r="G1072" i="39" s="1"/>
  <c r="F1066" i="39"/>
  <c r="G1066" i="39" s="1"/>
  <c r="F1059" i="39"/>
  <c r="G1059" i="39" s="1"/>
  <c r="F1053" i="39"/>
  <c r="G1053" i="39" s="1"/>
  <c r="F1047" i="39"/>
  <c r="G1047" i="39" s="1"/>
  <c r="F1042" i="39"/>
  <c r="G1042" i="39" s="1"/>
  <c r="F1035" i="39"/>
  <c r="G1035" i="39" s="1"/>
  <c r="F1023" i="39"/>
  <c r="G1023" i="39" s="1"/>
  <c r="F989" i="39"/>
  <c r="G989" i="39" s="1"/>
  <c r="F982" i="39"/>
  <c r="G982" i="39" s="1"/>
  <c r="F975" i="39"/>
  <c r="G975" i="39" s="1"/>
  <c r="F942" i="39"/>
  <c r="G942" i="39" s="1"/>
  <c r="F936" i="39"/>
  <c r="G936" i="39" s="1"/>
  <c r="F929" i="39"/>
  <c r="G929" i="39" s="1"/>
  <c r="F922" i="39"/>
  <c r="G922" i="39" s="1"/>
  <c r="F915" i="39"/>
  <c r="G915" i="39" s="1"/>
  <c r="G1078" i="40"/>
  <c r="H1078" i="40" s="1"/>
  <c r="F1161" i="39"/>
  <c r="G1161" i="39" s="1"/>
  <c r="F1153" i="39"/>
  <c r="G1153" i="39" s="1"/>
  <c r="F1145" i="39"/>
  <c r="G1145" i="39" s="1"/>
  <c r="F1139" i="39"/>
  <c r="G1139" i="39" s="1"/>
  <c r="F1133" i="39"/>
  <c r="G1133" i="39" s="1"/>
  <c r="F1126" i="39"/>
  <c r="G1126" i="39" s="1"/>
  <c r="F1118" i="39"/>
  <c r="G1118" i="39" s="1"/>
  <c r="F1110" i="39"/>
  <c r="G1110" i="39" s="1"/>
  <c r="F1104" i="39"/>
  <c r="G1104" i="39" s="1"/>
  <c r="F1097" i="39"/>
  <c r="G1097" i="39" s="1"/>
  <c r="F1077" i="39"/>
  <c r="G1077" i="39" s="1"/>
  <c r="F1071" i="39"/>
  <c r="G1071" i="39" s="1"/>
  <c r="F1065" i="39"/>
  <c r="G1065" i="39" s="1"/>
  <c r="F1041" i="39"/>
  <c r="G1041" i="39" s="1"/>
  <c r="F1034" i="39"/>
  <c r="G1034" i="39" s="1"/>
  <c r="F1028" i="39"/>
  <c r="G1028" i="39" s="1"/>
  <c r="F1022" i="39"/>
  <c r="G1022" i="39" s="1"/>
  <c r="F1015" i="39"/>
  <c r="G1015" i="39" s="1"/>
  <c r="F1010" i="39"/>
  <c r="G1010" i="39" s="1"/>
  <c r="F1003" i="39"/>
  <c r="G1003" i="39" s="1"/>
  <c r="F996" i="39"/>
  <c r="G996" i="39" s="1"/>
  <c r="F981" i="39"/>
  <c r="G981" i="39" s="1"/>
  <c r="F974" i="39"/>
  <c r="G974" i="39" s="1"/>
  <c r="F968" i="39"/>
  <c r="G968" i="39" s="1"/>
  <c r="F962" i="39"/>
  <c r="G962" i="39" s="1"/>
  <c r="F955" i="39"/>
  <c r="G955" i="39" s="1"/>
  <c r="F948" i="39"/>
  <c r="G948" i="39" s="1"/>
  <c r="F941" i="39"/>
  <c r="G941" i="39" s="1"/>
  <c r="F935" i="39"/>
  <c r="G935" i="39" s="1"/>
  <c r="F921" i="39"/>
  <c r="G921" i="39" s="1"/>
  <c r="F914" i="39"/>
  <c r="G914" i="39" s="1"/>
  <c r="F1169" i="39"/>
  <c r="G1169" i="39" s="1"/>
  <c r="F1144" i="39"/>
  <c r="G1144" i="39" s="1"/>
  <c r="F1131" i="39"/>
  <c r="G1131" i="39" s="1"/>
  <c r="F1090" i="39"/>
  <c r="G1090" i="39" s="1"/>
  <c r="F1075" i="39"/>
  <c r="G1075" i="39" s="1"/>
  <c r="F1057" i="39"/>
  <c r="G1057" i="39" s="1"/>
  <c r="F1040" i="39"/>
  <c r="G1040" i="39" s="1"/>
  <c r="F1026" i="39"/>
  <c r="G1026" i="39" s="1"/>
  <c r="F1008" i="39"/>
  <c r="G1008" i="39" s="1"/>
  <c r="F988" i="39"/>
  <c r="G988" i="39" s="1"/>
  <c r="F971" i="39"/>
  <c r="G971" i="39" s="1"/>
  <c r="F953" i="39"/>
  <c r="G953" i="39" s="1"/>
  <c r="F934" i="39"/>
  <c r="G934" i="39" s="1"/>
  <c r="G1008" i="40"/>
  <c r="H1008" i="40" s="1"/>
  <c r="F1168" i="39"/>
  <c r="G1168" i="39" s="1"/>
  <c r="F1143" i="39"/>
  <c r="G1143" i="39" s="1"/>
  <c r="F1125" i="39"/>
  <c r="G1125" i="39" s="1"/>
  <c r="F1108" i="39"/>
  <c r="G1108" i="39" s="1"/>
  <c r="F1089" i="39"/>
  <c r="G1089" i="39" s="1"/>
  <c r="F1056" i="39"/>
  <c r="G1056" i="39" s="1"/>
  <c r="F1039" i="39"/>
  <c r="G1039" i="39" s="1"/>
  <c r="F1021" i="39"/>
  <c r="G1021" i="39" s="1"/>
  <c r="F1007" i="39"/>
  <c r="G1007" i="39" s="1"/>
  <c r="F987" i="39"/>
  <c r="G987" i="39" s="1"/>
  <c r="F967" i="39"/>
  <c r="G967" i="39" s="1"/>
  <c r="F952" i="39"/>
  <c r="G952" i="39" s="1"/>
  <c r="F933" i="39"/>
  <c r="G933" i="39" s="1"/>
  <c r="F913" i="39"/>
  <c r="G913" i="39" s="1"/>
  <c r="G1003" i="40"/>
  <c r="H1003" i="40" s="1"/>
  <c r="F1160" i="39"/>
  <c r="G1160" i="39" s="1"/>
  <c r="F1124" i="39"/>
  <c r="G1124" i="39" s="1"/>
  <c r="F1103" i="39"/>
  <c r="G1103" i="39" s="1"/>
  <c r="F1088" i="39"/>
  <c r="G1088" i="39" s="1"/>
  <c r="F1070" i="39"/>
  <c r="G1070" i="39" s="1"/>
  <c r="F1052" i="39"/>
  <c r="G1052" i="39" s="1"/>
  <c r="F1038" i="39"/>
  <c r="G1038" i="39" s="1"/>
  <c r="F1020" i="39"/>
  <c r="G1020" i="39" s="1"/>
  <c r="F1002" i="39"/>
  <c r="G1002" i="39" s="1"/>
  <c r="F986" i="39"/>
  <c r="G986" i="39" s="1"/>
  <c r="F966" i="39"/>
  <c r="G966" i="39" s="1"/>
  <c r="F947" i="39"/>
  <c r="G947" i="39" s="1"/>
  <c r="F932" i="39"/>
  <c r="G932" i="39" s="1"/>
  <c r="F912" i="39"/>
  <c r="G912" i="39" s="1"/>
  <c r="G1000" i="40"/>
  <c r="H1000" i="40" s="1"/>
  <c r="F1159" i="39"/>
  <c r="G1159" i="39" s="1"/>
  <c r="F1123" i="39"/>
  <c r="G1123" i="39" s="1"/>
  <c r="F1102" i="39"/>
  <c r="G1102" i="39" s="1"/>
  <c r="F1084" i="39"/>
  <c r="G1084" i="39" s="1"/>
  <c r="F1069" i="39"/>
  <c r="G1069" i="39" s="1"/>
  <c r="F1033" i="39"/>
  <c r="G1033" i="39" s="1"/>
  <c r="F1019" i="39"/>
  <c r="G1019" i="39" s="1"/>
  <c r="F1001" i="39"/>
  <c r="G1001" i="39" s="1"/>
  <c r="F965" i="39"/>
  <c r="G965" i="39" s="1"/>
  <c r="F928" i="39"/>
  <c r="G928" i="39" s="1"/>
  <c r="F911" i="39"/>
  <c r="G911" i="39" s="1"/>
  <c r="F917" i="35"/>
  <c r="G917" i="35" s="1"/>
  <c r="F925" i="35"/>
  <c r="G925" i="35" s="1"/>
  <c r="F933" i="35"/>
  <c r="G933" i="35" s="1"/>
  <c r="F941" i="35"/>
  <c r="G941" i="35" s="1"/>
  <c r="F949" i="35"/>
  <c r="G949" i="35" s="1"/>
  <c r="F957" i="35"/>
  <c r="G957" i="35" s="1"/>
  <c r="F965" i="35"/>
  <c r="G965" i="35" s="1"/>
  <c r="F973" i="35"/>
  <c r="G973" i="35" s="1"/>
  <c r="F981" i="35"/>
  <c r="G981" i="35" s="1"/>
  <c r="F989" i="35"/>
  <c r="G989" i="35" s="1"/>
  <c r="F997" i="35"/>
  <c r="G997" i="35" s="1"/>
  <c r="F1005" i="35"/>
  <c r="G1005" i="35" s="1"/>
  <c r="F1013" i="35"/>
  <c r="G1013" i="35" s="1"/>
  <c r="F1021" i="35"/>
  <c r="G1021" i="35" s="1"/>
  <c r="F1029" i="35"/>
  <c r="G1029" i="35" s="1"/>
  <c r="F1037" i="35"/>
  <c r="G1037" i="35" s="1"/>
  <c r="F1045" i="35"/>
  <c r="G1045" i="35" s="1"/>
  <c r="F1053" i="35"/>
  <c r="G1053" i="35" s="1"/>
  <c r="F1061" i="35"/>
  <c r="G1061" i="35" s="1"/>
  <c r="F1069" i="35"/>
  <c r="G1069" i="35" s="1"/>
  <c r="F1077" i="35"/>
  <c r="G1077" i="35" s="1"/>
  <c r="F1085" i="35"/>
  <c r="G1085" i="35" s="1"/>
  <c r="F1093" i="35"/>
  <c r="G1093" i="35" s="1"/>
  <c r="F1101" i="35"/>
  <c r="G1101" i="35" s="1"/>
  <c r="F1109" i="35"/>
  <c r="G1109" i="35" s="1"/>
  <c r="F1117" i="35"/>
  <c r="G1117" i="35" s="1"/>
  <c r="F1125" i="35"/>
  <c r="G1125" i="35" s="1"/>
  <c r="F1133" i="35"/>
  <c r="G1133" i="35" s="1"/>
  <c r="F1141" i="35"/>
  <c r="G1141" i="35" s="1"/>
  <c r="F1149" i="35"/>
  <c r="G1149" i="35" s="1"/>
  <c r="F1157" i="35"/>
  <c r="G1157" i="35" s="1"/>
  <c r="F1165" i="35"/>
  <c r="G1165" i="35" s="1"/>
  <c r="F1158" i="39"/>
  <c r="G1158" i="39" s="1"/>
  <c r="F1138" i="39"/>
  <c r="G1138" i="39" s="1"/>
  <c r="F1117" i="39"/>
  <c r="G1117" i="39" s="1"/>
  <c r="F1101" i="39"/>
  <c r="G1101" i="39" s="1"/>
  <c r="F1083" i="39"/>
  <c r="G1083" i="39" s="1"/>
  <c r="F1051" i="39"/>
  <c r="G1051" i="39" s="1"/>
  <c r="F1000" i="39"/>
  <c r="G1000" i="39" s="1"/>
  <c r="F980" i="39"/>
  <c r="G980" i="39" s="1"/>
  <c r="F961" i="39"/>
  <c r="G961" i="39" s="1"/>
  <c r="F946" i="39"/>
  <c r="G946" i="39" s="1"/>
  <c r="F927" i="39"/>
  <c r="G927" i="39" s="1"/>
  <c r="F1152" i="39"/>
  <c r="G1152" i="39" s="1"/>
  <c r="F1137" i="39"/>
  <c r="G1137" i="39" s="1"/>
  <c r="F1116" i="39"/>
  <c r="G1116" i="39" s="1"/>
  <c r="F1082" i="39"/>
  <c r="G1082" i="39" s="1"/>
  <c r="F1064" i="39"/>
  <c r="G1064" i="39" s="1"/>
  <c r="F1046" i="39"/>
  <c r="G1046" i="39" s="1"/>
  <c r="F1032" i="39"/>
  <c r="G1032" i="39" s="1"/>
  <c r="F1014" i="39"/>
  <c r="G1014" i="39" s="1"/>
  <c r="F995" i="39"/>
  <c r="G995" i="39" s="1"/>
  <c r="F979" i="39"/>
  <c r="G979" i="39" s="1"/>
  <c r="F960" i="39"/>
  <c r="G960" i="39" s="1"/>
  <c r="F940" i="39"/>
  <c r="G940" i="39" s="1"/>
  <c r="F926" i="39"/>
  <c r="G926" i="39" s="1"/>
  <c r="F1151" i="39"/>
  <c r="G1151" i="39" s="1"/>
  <c r="F1132" i="39"/>
  <c r="G1132" i="39" s="1"/>
  <c r="F1115" i="39"/>
  <c r="G1115" i="39" s="1"/>
  <c r="F1096" i="39"/>
  <c r="G1096" i="39" s="1"/>
  <c r="F1063" i="39"/>
  <c r="G1063" i="39" s="1"/>
  <c r="F1045" i="39"/>
  <c r="G1045" i="39" s="1"/>
  <c r="F1027" i="39"/>
  <c r="G1027" i="39" s="1"/>
  <c r="F1013" i="39"/>
  <c r="G1013" i="39" s="1"/>
  <c r="F994" i="39"/>
  <c r="G994" i="39" s="1"/>
  <c r="F973" i="39"/>
  <c r="G973" i="39" s="1"/>
  <c r="F959" i="39"/>
  <c r="G959" i="39" s="1"/>
  <c r="F920" i="39"/>
  <c r="G920" i="39" s="1"/>
  <c r="F1150" i="39"/>
  <c r="G1150" i="39" s="1"/>
  <c r="F1109" i="39"/>
  <c r="G1109" i="39" s="1"/>
  <c r="F1095" i="39"/>
  <c r="G1095" i="39" s="1"/>
  <c r="F1076" i="39"/>
  <c r="G1076" i="39" s="1"/>
  <c r="F1058" i="39"/>
  <c r="G1058" i="39" s="1"/>
  <c r="F1009" i="39"/>
  <c r="G1009" i="39" s="1"/>
  <c r="F993" i="39"/>
  <c r="G993" i="39" s="1"/>
  <c r="F972" i="39"/>
  <c r="G972" i="39" s="1"/>
  <c r="F954" i="39"/>
  <c r="G954" i="39" s="1"/>
  <c r="F939" i="39"/>
  <c r="G939" i="39" s="1"/>
  <c r="F919" i="39"/>
  <c r="G919" i="39" s="1"/>
  <c r="F916" i="35"/>
  <c r="G916" i="35" s="1"/>
  <c r="F926" i="35"/>
  <c r="G926" i="35" s="1"/>
  <c r="F935" i="35"/>
  <c r="G935" i="35" s="1"/>
  <c r="F944" i="35"/>
  <c r="G944" i="35" s="1"/>
  <c r="F953" i="35"/>
  <c r="G953" i="35" s="1"/>
  <c r="F962" i="35"/>
  <c r="G962" i="35" s="1"/>
  <c r="F971" i="35"/>
  <c r="G971" i="35" s="1"/>
  <c r="F980" i="35"/>
  <c r="G980" i="35" s="1"/>
  <c r="F990" i="35"/>
  <c r="G990" i="35" s="1"/>
  <c r="F999" i="35"/>
  <c r="G999" i="35" s="1"/>
  <c r="F1008" i="35"/>
  <c r="G1008" i="35" s="1"/>
  <c r="F1017" i="35"/>
  <c r="G1017" i="35" s="1"/>
  <c r="F1026" i="35"/>
  <c r="G1026" i="35" s="1"/>
  <c r="F1035" i="35"/>
  <c r="G1035" i="35" s="1"/>
  <c r="F1044" i="35"/>
  <c r="G1044" i="35" s="1"/>
  <c r="F1054" i="35"/>
  <c r="G1054" i="35" s="1"/>
  <c r="F1063" i="35"/>
  <c r="G1063" i="35" s="1"/>
  <c r="F1072" i="35"/>
  <c r="G1072" i="35" s="1"/>
  <c r="F1081" i="35"/>
  <c r="G1081" i="35" s="1"/>
  <c r="F1090" i="35"/>
  <c r="G1090" i="35" s="1"/>
  <c r="F1099" i="35"/>
  <c r="G1099" i="35" s="1"/>
  <c r="F1108" i="35"/>
  <c r="G1108" i="35" s="1"/>
  <c r="F1118" i="35"/>
  <c r="G1118" i="35" s="1"/>
  <c r="F1127" i="35"/>
  <c r="G1127" i="35" s="1"/>
  <c r="F1136" i="35"/>
  <c r="G1136" i="35" s="1"/>
  <c r="F1145" i="35"/>
  <c r="G1145" i="35" s="1"/>
  <c r="F1154" i="35"/>
  <c r="G1154" i="35" s="1"/>
  <c r="F1163" i="35"/>
  <c r="G1163" i="35" s="1"/>
  <c r="F918" i="35"/>
  <c r="G918" i="35" s="1"/>
  <c r="F927" i="35"/>
  <c r="G927" i="35" s="1"/>
  <c r="F936" i="35"/>
  <c r="G936" i="35" s="1"/>
  <c r="F945" i="35"/>
  <c r="G945" i="35" s="1"/>
  <c r="F954" i="35"/>
  <c r="G954" i="35" s="1"/>
  <c r="F963" i="35"/>
  <c r="G963" i="35" s="1"/>
  <c r="F972" i="35"/>
  <c r="G972" i="35" s="1"/>
  <c r="F982" i="35"/>
  <c r="G982" i="35" s="1"/>
  <c r="F991" i="35"/>
  <c r="G991" i="35" s="1"/>
  <c r="F1000" i="35"/>
  <c r="G1000" i="35" s="1"/>
  <c r="F1009" i="35"/>
  <c r="G1009" i="35" s="1"/>
  <c r="F1018" i="35"/>
  <c r="G1018" i="35" s="1"/>
  <c r="F1027" i="35"/>
  <c r="G1027" i="35" s="1"/>
  <c r="F1036" i="35"/>
  <c r="G1036" i="35" s="1"/>
  <c r="F1046" i="35"/>
  <c r="G1046" i="35" s="1"/>
  <c r="F1055" i="35"/>
  <c r="G1055" i="35" s="1"/>
  <c r="F1064" i="35"/>
  <c r="G1064" i="35" s="1"/>
  <c r="F1073" i="35"/>
  <c r="G1073" i="35" s="1"/>
  <c r="F1082" i="35"/>
  <c r="G1082" i="35" s="1"/>
  <c r="F1091" i="35"/>
  <c r="G1091" i="35" s="1"/>
  <c r="F1100" i="35"/>
  <c r="G1100" i="35" s="1"/>
  <c r="F1110" i="35"/>
  <c r="G1110" i="35" s="1"/>
  <c r="F1119" i="35"/>
  <c r="G1119" i="35" s="1"/>
  <c r="F1128" i="35"/>
  <c r="G1128" i="35" s="1"/>
  <c r="F1137" i="35"/>
  <c r="G1137" i="35" s="1"/>
  <c r="F1146" i="35"/>
  <c r="G1146" i="35" s="1"/>
  <c r="F1155" i="35"/>
  <c r="G1155" i="35" s="1"/>
  <c r="F1164" i="35"/>
  <c r="G1164" i="35" s="1"/>
  <c r="F910" i="35"/>
  <c r="G910" i="35" s="1"/>
  <c r="F919" i="35"/>
  <c r="G919" i="35" s="1"/>
  <c r="F928" i="35"/>
  <c r="G928" i="35" s="1"/>
  <c r="F937" i="35"/>
  <c r="G937" i="35" s="1"/>
  <c r="F946" i="35"/>
  <c r="G946" i="35" s="1"/>
  <c r="F955" i="35"/>
  <c r="G955" i="35" s="1"/>
  <c r="F964" i="35"/>
  <c r="G964" i="35" s="1"/>
  <c r="F974" i="35"/>
  <c r="G974" i="35" s="1"/>
  <c r="F983" i="35"/>
  <c r="G983" i="35" s="1"/>
  <c r="F992" i="35"/>
  <c r="G992" i="35" s="1"/>
  <c r="F1001" i="35"/>
  <c r="G1001" i="35" s="1"/>
  <c r="F1010" i="35"/>
  <c r="G1010" i="35" s="1"/>
  <c r="F1019" i="35"/>
  <c r="G1019" i="35" s="1"/>
  <c r="F1028" i="35"/>
  <c r="G1028" i="35" s="1"/>
  <c r="F1038" i="35"/>
  <c r="G1038" i="35" s="1"/>
  <c r="F1047" i="35"/>
  <c r="G1047" i="35" s="1"/>
  <c r="F1056" i="35"/>
  <c r="G1056" i="35" s="1"/>
  <c r="F1065" i="35"/>
  <c r="G1065" i="35" s="1"/>
  <c r="F1074" i="35"/>
  <c r="G1074" i="35" s="1"/>
  <c r="F1083" i="35"/>
  <c r="G1083" i="35" s="1"/>
  <c r="F1092" i="35"/>
  <c r="G1092" i="35" s="1"/>
  <c r="F1102" i="35"/>
  <c r="G1102" i="35" s="1"/>
  <c r="F1111" i="35"/>
  <c r="G1111" i="35" s="1"/>
  <c r="F1120" i="35"/>
  <c r="G1120" i="35" s="1"/>
  <c r="F1129" i="35"/>
  <c r="G1129" i="35" s="1"/>
  <c r="F1138" i="35"/>
  <c r="G1138" i="35" s="1"/>
  <c r="F1147" i="35"/>
  <c r="G1147" i="35" s="1"/>
  <c r="F1156" i="35"/>
  <c r="G1156" i="35" s="1"/>
  <c r="F1166" i="35"/>
  <c r="G1166" i="35" s="1"/>
  <c r="F921" i="35"/>
  <c r="G921" i="35" s="1"/>
  <c r="F934" i="35"/>
  <c r="G934" i="35" s="1"/>
  <c r="F950" i="35"/>
  <c r="G950" i="35" s="1"/>
  <c r="F966" i="35"/>
  <c r="G966" i="35" s="1"/>
  <c r="F978" i="35"/>
  <c r="G978" i="35" s="1"/>
  <c r="F994" i="35"/>
  <c r="G994" i="35" s="1"/>
  <c r="F1007" i="35"/>
  <c r="G1007" i="35" s="1"/>
  <c r="F1023" i="35"/>
  <c r="G1023" i="35" s="1"/>
  <c r="F1039" i="35"/>
  <c r="G1039" i="35" s="1"/>
  <c r="F1051" i="35"/>
  <c r="G1051" i="35" s="1"/>
  <c r="F1067" i="35"/>
  <c r="G1067" i="35" s="1"/>
  <c r="F1080" i="35"/>
  <c r="G1080" i="35" s="1"/>
  <c r="F1096" i="35"/>
  <c r="G1096" i="35" s="1"/>
  <c r="F1112" i="35"/>
  <c r="G1112" i="35" s="1"/>
  <c r="F1124" i="35"/>
  <c r="G1124" i="35" s="1"/>
  <c r="F1140" i="35"/>
  <c r="G1140" i="35" s="1"/>
  <c r="F1153" i="35"/>
  <c r="G1153" i="35" s="1"/>
  <c r="F938" i="35"/>
  <c r="G938" i="35" s="1"/>
  <c r="F967" i="35"/>
  <c r="G967" i="35" s="1"/>
  <c r="F995" i="35"/>
  <c r="G995" i="35" s="1"/>
  <c r="F1024" i="35"/>
  <c r="G1024" i="35" s="1"/>
  <c r="F1040" i="35"/>
  <c r="G1040" i="35" s="1"/>
  <c r="F1068" i="35"/>
  <c r="G1068" i="35" s="1"/>
  <c r="F1097" i="35"/>
  <c r="G1097" i="35" s="1"/>
  <c r="F1126" i="35"/>
  <c r="G1126" i="35" s="1"/>
  <c r="F1158" i="35"/>
  <c r="G1158" i="35" s="1"/>
  <c r="F930" i="35"/>
  <c r="G930" i="35" s="1"/>
  <c r="F1016" i="35"/>
  <c r="G1016" i="35" s="1"/>
  <c r="F1089" i="35"/>
  <c r="G1089" i="35" s="1"/>
  <c r="F915" i="35"/>
  <c r="G915" i="35" s="1"/>
  <c r="F988" i="35"/>
  <c r="G988" i="35" s="1"/>
  <c r="F1078" i="35"/>
  <c r="G1078" i="35" s="1"/>
  <c r="F1151" i="35"/>
  <c r="G1151" i="35" s="1"/>
  <c r="F977" i="35"/>
  <c r="G977" i="35" s="1"/>
  <c r="F1050" i="35"/>
  <c r="G1050" i="35" s="1"/>
  <c r="F1152" i="35"/>
  <c r="G1152" i="35" s="1"/>
  <c r="F922" i="35"/>
  <c r="G922" i="35" s="1"/>
  <c r="F951" i="35"/>
  <c r="G951" i="35" s="1"/>
  <c r="F979" i="35"/>
  <c r="G979" i="35" s="1"/>
  <c r="F1011" i="35"/>
  <c r="G1011" i="35" s="1"/>
  <c r="F1052" i="35"/>
  <c r="G1052" i="35" s="1"/>
  <c r="F1084" i="35"/>
  <c r="G1084" i="35" s="1"/>
  <c r="F1113" i="35"/>
  <c r="G1113" i="35" s="1"/>
  <c r="F1142" i="35"/>
  <c r="G1142" i="35" s="1"/>
  <c r="F959" i="35"/>
  <c r="G959" i="35" s="1"/>
  <c r="F1048" i="35"/>
  <c r="G1048" i="35" s="1"/>
  <c r="F1134" i="35"/>
  <c r="G1134" i="35" s="1"/>
  <c r="F976" i="35"/>
  <c r="G976" i="35" s="1"/>
  <c r="F1062" i="35"/>
  <c r="G1062" i="35" s="1"/>
  <c r="F1135" i="35"/>
  <c r="G1135" i="35" s="1"/>
  <c r="F993" i="35"/>
  <c r="G993" i="35" s="1"/>
  <c r="F1123" i="35"/>
  <c r="G1123" i="35" s="1"/>
  <c r="F911" i="35"/>
  <c r="G911" i="35" s="1"/>
  <c r="F923" i="35"/>
  <c r="G923" i="35" s="1"/>
  <c r="F939" i="35"/>
  <c r="G939" i="35" s="1"/>
  <c r="F952" i="35"/>
  <c r="G952" i="35" s="1"/>
  <c r="F968" i="35"/>
  <c r="G968" i="35" s="1"/>
  <c r="F984" i="35"/>
  <c r="G984" i="35" s="1"/>
  <c r="F996" i="35"/>
  <c r="G996" i="35" s="1"/>
  <c r="F1012" i="35"/>
  <c r="G1012" i="35" s="1"/>
  <c r="F1025" i="35"/>
  <c r="G1025" i="35" s="1"/>
  <c r="F1041" i="35"/>
  <c r="G1041" i="35" s="1"/>
  <c r="F1057" i="35"/>
  <c r="G1057" i="35" s="1"/>
  <c r="F1070" i="35"/>
  <c r="G1070" i="35" s="1"/>
  <c r="F1086" i="35"/>
  <c r="G1086" i="35" s="1"/>
  <c r="F1098" i="35"/>
  <c r="G1098" i="35" s="1"/>
  <c r="F1114" i="35"/>
  <c r="G1114" i="35" s="1"/>
  <c r="F1130" i="35"/>
  <c r="G1130" i="35" s="1"/>
  <c r="F1143" i="35"/>
  <c r="G1143" i="35" s="1"/>
  <c r="F1159" i="35"/>
  <c r="G1159" i="35" s="1"/>
  <c r="F943" i="35"/>
  <c r="G943" i="35" s="1"/>
  <c r="F1032" i="35"/>
  <c r="G1032" i="35" s="1"/>
  <c r="F1121" i="35"/>
  <c r="G1121" i="35" s="1"/>
  <c r="F960" i="35"/>
  <c r="G960" i="35" s="1"/>
  <c r="F1049" i="35"/>
  <c r="G1049" i="35" s="1"/>
  <c r="F1106" i="35"/>
  <c r="G1106" i="35" s="1"/>
  <c r="F948" i="35"/>
  <c r="G948" i="35" s="1"/>
  <c r="F1079" i="35"/>
  <c r="G1079" i="35" s="1"/>
  <c r="F912" i="35"/>
  <c r="G912" i="35" s="1"/>
  <c r="F924" i="35"/>
  <c r="G924" i="35" s="1"/>
  <c r="F940" i="35"/>
  <c r="G940" i="35" s="1"/>
  <c r="F956" i="35"/>
  <c r="G956" i="35" s="1"/>
  <c r="F969" i="35"/>
  <c r="G969" i="35" s="1"/>
  <c r="F985" i="35"/>
  <c r="G985" i="35" s="1"/>
  <c r="F998" i="35"/>
  <c r="G998" i="35" s="1"/>
  <c r="F1014" i="35"/>
  <c r="G1014" i="35" s="1"/>
  <c r="F1030" i="35"/>
  <c r="G1030" i="35" s="1"/>
  <c r="F1042" i="35"/>
  <c r="G1042" i="35" s="1"/>
  <c r="F1058" i="35"/>
  <c r="G1058" i="35" s="1"/>
  <c r="F1071" i="35"/>
  <c r="G1071" i="35" s="1"/>
  <c r="F1087" i="35"/>
  <c r="G1087" i="35" s="1"/>
  <c r="F1103" i="35"/>
  <c r="G1103" i="35" s="1"/>
  <c r="F1115" i="35"/>
  <c r="G1115" i="35" s="1"/>
  <c r="F1131" i="35"/>
  <c r="G1131" i="35" s="1"/>
  <c r="F1144" i="35"/>
  <c r="G1144" i="35" s="1"/>
  <c r="F1160" i="35"/>
  <c r="G1160" i="35" s="1"/>
  <c r="F914" i="35"/>
  <c r="G914" i="35" s="1"/>
  <c r="F1003" i="35"/>
  <c r="G1003" i="35" s="1"/>
  <c r="F1105" i="35"/>
  <c r="G1105" i="35" s="1"/>
  <c r="F931" i="35"/>
  <c r="G931" i="35" s="1"/>
  <c r="F1004" i="35"/>
  <c r="G1004" i="35" s="1"/>
  <c r="F1094" i="35"/>
  <c r="G1094" i="35" s="1"/>
  <c r="F1167" i="35"/>
  <c r="G1167" i="35" s="1"/>
  <c r="F961" i="35"/>
  <c r="G961" i="35" s="1"/>
  <c r="F1066" i="35"/>
  <c r="G1066" i="35" s="1"/>
  <c r="F1168" i="35"/>
  <c r="G1168" i="35" s="1"/>
  <c r="F913" i="35"/>
  <c r="G913" i="35" s="1"/>
  <c r="F929" i="35"/>
  <c r="G929" i="35" s="1"/>
  <c r="F942" i="35"/>
  <c r="G942" i="35" s="1"/>
  <c r="F958" i="35"/>
  <c r="G958" i="35" s="1"/>
  <c r="F970" i="35"/>
  <c r="G970" i="35" s="1"/>
  <c r="F986" i="35"/>
  <c r="G986" i="35" s="1"/>
  <c r="F1002" i="35"/>
  <c r="G1002" i="35" s="1"/>
  <c r="F1015" i="35"/>
  <c r="G1015" i="35" s="1"/>
  <c r="F1031" i="35"/>
  <c r="G1031" i="35" s="1"/>
  <c r="F1043" i="35"/>
  <c r="G1043" i="35" s="1"/>
  <c r="F1059" i="35"/>
  <c r="G1059" i="35" s="1"/>
  <c r="F1075" i="35"/>
  <c r="G1075" i="35" s="1"/>
  <c r="F1088" i="35"/>
  <c r="G1088" i="35" s="1"/>
  <c r="F1104" i="35"/>
  <c r="G1104" i="35" s="1"/>
  <c r="F1116" i="35"/>
  <c r="G1116" i="35" s="1"/>
  <c r="F1132" i="35"/>
  <c r="G1132" i="35" s="1"/>
  <c r="F1148" i="35"/>
  <c r="G1148" i="35" s="1"/>
  <c r="F1161" i="35"/>
  <c r="G1161" i="35" s="1"/>
  <c r="F987" i="35"/>
  <c r="G987" i="35" s="1"/>
  <c r="F1076" i="35"/>
  <c r="G1076" i="35" s="1"/>
  <c r="F1150" i="35"/>
  <c r="G1150" i="35" s="1"/>
  <c r="F947" i="35"/>
  <c r="G947" i="35" s="1"/>
  <c r="F1033" i="35"/>
  <c r="G1033" i="35" s="1"/>
  <c r="F1122" i="35"/>
  <c r="G1122" i="35" s="1"/>
  <c r="F1006" i="35"/>
  <c r="G1006" i="35" s="1"/>
  <c r="F1095" i="35"/>
  <c r="G1095" i="35" s="1"/>
  <c r="F975" i="35"/>
  <c r="G975" i="35" s="1"/>
  <c r="F1060" i="35"/>
  <c r="G1060" i="35" s="1"/>
  <c r="F1162" i="35"/>
  <c r="G1162" i="35" s="1"/>
  <c r="F1020" i="35"/>
  <c r="G1020" i="35" s="1"/>
  <c r="F920" i="35"/>
  <c r="G920" i="35" s="1"/>
  <c r="F1022" i="35"/>
  <c r="G1022" i="35" s="1"/>
  <c r="F1107" i="35"/>
  <c r="G1107" i="35" s="1"/>
  <c r="F932" i="35"/>
  <c r="G932" i="35" s="1"/>
  <c r="F1034" i="35"/>
  <c r="G1034" i="35" s="1"/>
  <c r="F1139" i="35"/>
  <c r="G1139" i="35" s="1"/>
  <c r="U10" i="38"/>
  <c r="O19" i="34"/>
  <c r="P13" i="34"/>
  <c r="N24" i="34"/>
  <c r="N103" i="10" s="1"/>
  <c r="AF402" i="1"/>
  <c r="T402" i="1"/>
  <c r="J270" i="1"/>
  <c r="L402" i="1"/>
  <c r="AS402" i="1"/>
  <c r="AQ402" i="1"/>
  <c r="AI402" i="1"/>
  <c r="AK402" i="1"/>
  <c r="X402" i="1"/>
  <c r="AH402" i="1"/>
  <c r="S402" i="1"/>
  <c r="AC402" i="1"/>
  <c r="P402" i="1"/>
  <c r="AN402" i="1"/>
  <c r="V402" i="1"/>
  <c r="AR402" i="1"/>
  <c r="Q402" i="1"/>
  <c r="Z402" i="1"/>
  <c r="N402" i="1"/>
  <c r="AL402" i="1"/>
  <c r="AE402" i="1"/>
  <c r="Y402" i="1"/>
  <c r="AJ402" i="1"/>
  <c r="AP402" i="1"/>
  <c r="W402" i="1"/>
  <c r="AA112" i="10"/>
  <c r="AA79" i="4" s="1"/>
  <c r="AA402" i="1"/>
  <c r="AD402" i="1"/>
  <c r="M402" i="1"/>
  <c r="AM402" i="1"/>
  <c r="AG402" i="1"/>
  <c r="O402" i="1"/>
  <c r="R402" i="1"/>
  <c r="AB402" i="1"/>
  <c r="AT402" i="1"/>
  <c r="U402" i="1"/>
  <c r="AU402" i="1"/>
  <c r="AO402" i="1"/>
  <c r="AG166" i="9"/>
  <c r="Q112" i="10"/>
  <c r="Q79" i="4" s="1"/>
  <c r="Z112" i="10"/>
  <c r="Z79" i="4" s="1"/>
  <c r="AB166" i="9"/>
  <c r="P166" i="9"/>
  <c r="AL166" i="9"/>
  <c r="AE166" i="9"/>
  <c r="Q166" i="9"/>
  <c r="M166" i="9"/>
  <c r="AH166" i="9"/>
  <c r="L166" i="9"/>
  <c r="AU166" i="9"/>
  <c r="U166" i="9"/>
  <c r="AS166" i="9"/>
  <c r="AR166" i="9"/>
  <c r="V166" i="9"/>
  <c r="R166" i="9"/>
  <c r="AM166" i="9"/>
  <c r="AJ166" i="9"/>
  <c r="AF166" i="9"/>
  <c r="AA166" i="9"/>
  <c r="AP166" i="9"/>
  <c r="AK166" i="9"/>
  <c r="AC166" i="9"/>
  <c r="W166" i="9"/>
  <c r="AQ166" i="9"/>
  <c r="N166" i="9"/>
  <c r="AD166" i="9"/>
  <c r="S166" i="9"/>
  <c r="O166" i="9"/>
  <c r="X166" i="9"/>
  <c r="AN166" i="9"/>
  <c r="T166" i="9"/>
  <c r="Z166" i="9"/>
  <c r="Y166" i="9"/>
  <c r="AO166" i="9"/>
  <c r="AT166" i="9"/>
  <c r="T112" i="10"/>
  <c r="T79" i="4" s="1"/>
  <c r="AH345" i="1"/>
  <c r="AH346" i="1" s="1"/>
  <c r="AK345" i="1"/>
  <c r="AK346" i="1" s="1"/>
  <c r="W345" i="1"/>
  <c r="W346" i="1" s="1"/>
  <c r="AF123" i="1"/>
  <c r="AF124" i="1" s="1"/>
  <c r="AS279" i="1"/>
  <c r="AS23" i="6" s="1"/>
  <c r="AE257" i="1"/>
  <c r="AJ279" i="1"/>
  <c r="AJ23" i="6" s="1"/>
  <c r="P257" i="1"/>
  <c r="P258" i="1"/>
  <c r="AT257" i="1"/>
  <c r="AR279" i="1"/>
  <c r="AR23" i="6" s="1"/>
  <c r="V123" i="1"/>
  <c r="V260" i="1" s="1"/>
  <c r="AK257" i="1"/>
  <c r="AA126" i="1"/>
  <c r="AA127" i="1" s="1"/>
  <c r="V257" i="1"/>
  <c r="U126" i="1"/>
  <c r="U127" i="1" s="1"/>
  <c r="U128" i="1" s="1"/>
  <c r="AU279" i="1"/>
  <c r="AU23" i="6" s="1"/>
  <c r="AH257" i="1"/>
  <c r="P279" i="1"/>
  <c r="P23" i="6" s="1"/>
  <c r="AT258" i="1"/>
  <c r="V126" i="1"/>
  <c r="V127" i="1" s="1"/>
  <c r="AA123" i="1"/>
  <c r="AA131" i="1" s="1"/>
  <c r="U123" i="1"/>
  <c r="U124" i="1" s="1"/>
  <c r="O257" i="1"/>
  <c r="AC126" i="1"/>
  <c r="AC127" i="1" s="1"/>
  <c r="AC123" i="1"/>
  <c r="AC124" i="1" s="1"/>
  <c r="AR126" i="1"/>
  <c r="AR127" i="1" s="1"/>
  <c r="AR128" i="1" s="1"/>
  <c r="AH279" i="1"/>
  <c r="AH23" i="6" s="1"/>
  <c r="AT279" i="1"/>
  <c r="AT23" i="6" s="1"/>
  <c r="Z126" i="1"/>
  <c r="Z127" i="1" s="1"/>
  <c r="Z128" i="1" s="1"/>
  <c r="Z279" i="1"/>
  <c r="Z23" i="6" s="1"/>
  <c r="P123" i="1"/>
  <c r="P260" i="1" s="1"/>
  <c r="AN123" i="1"/>
  <c r="AN260" i="1" s="1"/>
  <c r="AF279" i="1"/>
  <c r="AF23" i="6" s="1"/>
  <c r="AR123" i="1"/>
  <c r="AR131" i="1" s="1"/>
  <c r="J121" i="9"/>
  <c r="F220" i="9" s="1"/>
  <c r="F198" i="4" s="1"/>
  <c r="F283" i="1" s="1"/>
  <c r="N122" i="9"/>
  <c r="J122" i="9" s="1"/>
  <c r="F221" i="9" s="1"/>
  <c r="F199" i="4" s="1"/>
  <c r="F284" i="1" s="1"/>
  <c r="AM126" i="1"/>
  <c r="AM127" i="1" s="1"/>
  <c r="AM128" i="1" s="1"/>
  <c r="AH258" i="1"/>
  <c r="AN258" i="1"/>
  <c r="AA258" i="1"/>
  <c r="AU258" i="1"/>
  <c r="AF126" i="1"/>
  <c r="AF127" i="1" s="1"/>
  <c r="AR258" i="1"/>
  <c r="L345" i="1"/>
  <c r="L346" i="1" s="1"/>
  <c r="L117" i="9"/>
  <c r="J112" i="9"/>
  <c r="AK126" i="1"/>
  <c r="AK127" i="1" s="1"/>
  <c r="O279" i="1"/>
  <c r="O23" i="6" s="1"/>
  <c r="AA279" i="1"/>
  <c r="AA23" i="6" s="1"/>
  <c r="AJ123" i="1"/>
  <c r="AJ131" i="1" s="1"/>
  <c r="AG126" i="1"/>
  <c r="AG127" i="1" s="1"/>
  <c r="AG258" i="1"/>
  <c r="AK123" i="1"/>
  <c r="AK260" i="1" s="1"/>
  <c r="O258" i="1"/>
  <c r="AJ257" i="1"/>
  <c r="T244" i="1"/>
  <c r="AM279" i="1"/>
  <c r="AM23" i="6" s="1"/>
  <c r="AB279" i="1"/>
  <c r="AB23" i="6" s="1"/>
  <c r="N258" i="1"/>
  <c r="R126" i="1"/>
  <c r="R127" i="1" s="1"/>
  <c r="R128" i="1" s="1"/>
  <c r="AF257" i="1"/>
  <c r="N279" i="1"/>
  <c r="N23" i="6" s="1"/>
  <c r="AM257" i="1"/>
  <c r="AN257" i="1"/>
  <c r="Z123" i="1"/>
  <c r="Z124" i="1" s="1"/>
  <c r="R123" i="1"/>
  <c r="R131" i="1" s="1"/>
  <c r="Z258" i="1"/>
  <c r="R258" i="1"/>
  <c r="AK279" i="1"/>
  <c r="AK23" i="6" s="1"/>
  <c r="O123" i="1"/>
  <c r="O260" i="1" s="1"/>
  <c r="AC279" i="1"/>
  <c r="AC23" i="6" s="1"/>
  <c r="T126" i="1"/>
  <c r="T127" i="1" s="1"/>
  <c r="AU126" i="1"/>
  <c r="AU127" i="1" s="1"/>
  <c r="AU128" i="1" s="1"/>
  <c r="V279" i="1"/>
  <c r="V23" i="6" s="1"/>
  <c r="AT123" i="1"/>
  <c r="AT124" i="1" s="1"/>
  <c r="U257" i="1"/>
  <c r="AJ126" i="1"/>
  <c r="AB257" i="1"/>
  <c r="AC257" i="1"/>
  <c r="T123" i="1"/>
  <c r="T260" i="1" s="1"/>
  <c r="AU123" i="1"/>
  <c r="AU260" i="1" s="1"/>
  <c r="U279" i="1"/>
  <c r="U23" i="6" s="1"/>
  <c r="AH126" i="1"/>
  <c r="AH127" i="1" s="1"/>
  <c r="T258" i="1"/>
  <c r="AB345" i="1"/>
  <c r="AB346" i="1" s="1"/>
  <c r="N345" i="1"/>
  <c r="N346" i="1" s="1"/>
  <c r="Y126" i="1"/>
  <c r="Y127" i="1" s="1"/>
  <c r="F201" i="1"/>
  <c r="AJ345" i="1"/>
  <c r="AJ346" i="1" s="1"/>
  <c r="V345" i="1"/>
  <c r="V346" i="1" s="1"/>
  <c r="Q126" i="1"/>
  <c r="Q127" i="1" s="1"/>
  <c r="AP345" i="1"/>
  <c r="AP346" i="1" s="1"/>
  <c r="AQ244" i="1"/>
  <c r="N257" i="1"/>
  <c r="M258" i="1"/>
  <c r="W257" i="1"/>
  <c r="AG257" i="1"/>
  <c r="Y258" i="1"/>
  <c r="Q257" i="1"/>
  <c r="AB126" i="1"/>
  <c r="AB127" i="1" s="1"/>
  <c r="T279" i="1"/>
  <c r="T23" i="6" s="1"/>
  <c r="Q345" i="1"/>
  <c r="Q346" i="1" s="1"/>
  <c r="Y345" i="1"/>
  <c r="Y346" i="1" s="1"/>
  <c r="M345" i="1"/>
  <c r="M346" i="1" s="1"/>
  <c r="AL345" i="1"/>
  <c r="AL346" i="1" s="1"/>
  <c r="X345" i="1"/>
  <c r="X346" i="1" s="1"/>
  <c r="R345" i="1"/>
  <c r="R346" i="1" s="1"/>
  <c r="AO345" i="1"/>
  <c r="AO346" i="1" s="1"/>
  <c r="AM345" i="1"/>
  <c r="AM346" i="1" s="1"/>
  <c r="AI126" i="1"/>
  <c r="AI127" i="1" s="1"/>
  <c r="Q258" i="1"/>
  <c r="S345" i="1"/>
  <c r="S346" i="1" s="1"/>
  <c r="AU345" i="1"/>
  <c r="AU346" i="1" s="1"/>
  <c r="M279" i="1"/>
  <c r="M23" i="6" s="1"/>
  <c r="R279" i="1"/>
  <c r="R23" i="6" s="1"/>
  <c r="W126" i="1"/>
  <c r="W127" i="1" s="1"/>
  <c r="AI345" i="1"/>
  <c r="AI346" i="1" s="1"/>
  <c r="AR345" i="1"/>
  <c r="AR346" i="1" s="1"/>
  <c r="AD345" i="1"/>
  <c r="AD346" i="1" s="1"/>
  <c r="P345" i="1"/>
  <c r="P346" i="1" s="1"/>
  <c r="AQ279" i="1"/>
  <c r="AQ23" i="6" s="1"/>
  <c r="L126" i="1"/>
  <c r="L127" i="1" s="1"/>
  <c r="L128" i="1" s="1"/>
  <c r="N123" i="1"/>
  <c r="N260" i="1" s="1"/>
  <c r="AE123" i="1"/>
  <c r="AE131" i="1" s="1"/>
  <c r="L123" i="1"/>
  <c r="L131" i="1" s="1"/>
  <c r="W279" i="1"/>
  <c r="W23" i="6" s="1"/>
  <c r="AG279" i="1"/>
  <c r="AG23" i="6" s="1"/>
  <c r="Y279" i="1"/>
  <c r="Y23" i="6" s="1"/>
  <c r="Q279" i="1"/>
  <c r="Q23" i="6" s="1"/>
  <c r="AB123" i="1"/>
  <c r="AB131" i="1" s="1"/>
  <c r="AP258" i="1"/>
  <c r="AH246" i="1"/>
  <c r="AA345" i="1"/>
  <c r="AA346" i="1" s="1"/>
  <c r="AQ345" i="1"/>
  <c r="AQ346" i="1" s="1"/>
  <c r="U345" i="1"/>
  <c r="U346" i="1" s="1"/>
  <c r="AT345" i="1"/>
  <c r="AT346" i="1" s="1"/>
  <c r="AF345" i="1"/>
  <c r="AF346" i="1" s="1"/>
  <c r="T345" i="1"/>
  <c r="T346" i="1" s="1"/>
  <c r="AS345" i="1"/>
  <c r="AS346" i="1" s="1"/>
  <c r="AE345" i="1"/>
  <c r="AE346" i="1" s="1"/>
  <c r="AE258" i="1"/>
  <c r="Y123" i="1"/>
  <c r="Y124" i="1" s="1"/>
  <c r="AL126" i="1"/>
  <c r="AL127" i="1" s="1"/>
  <c r="W123" i="1"/>
  <c r="W131" i="1" s="1"/>
  <c r="AL257" i="1"/>
  <c r="AM258" i="1"/>
  <c r="AI123" i="1"/>
  <c r="AI124" i="1" s="1"/>
  <c r="AL279" i="1"/>
  <c r="AL23" i="6" s="1"/>
  <c r="AP279" i="1"/>
  <c r="AP23" i="6" s="1"/>
  <c r="X246" i="1"/>
  <c r="AG345" i="1"/>
  <c r="AG346" i="1" s="1"/>
  <c r="Z345" i="1"/>
  <c r="Z346" i="1" s="1"/>
  <c r="AC345" i="1"/>
  <c r="AC346" i="1" s="1"/>
  <c r="O345" i="1"/>
  <c r="O346" i="1" s="1"/>
  <c r="J110" i="1"/>
  <c r="AC245" i="1"/>
  <c r="AD258" i="1"/>
  <c r="S258" i="1"/>
  <c r="AQ245" i="1"/>
  <c r="AQ257" i="1"/>
  <c r="L258" i="1"/>
  <c r="AD126" i="1"/>
  <c r="AD127" i="1" s="1"/>
  <c r="S257" i="1"/>
  <c r="AR245" i="1"/>
  <c r="AS244" i="1"/>
  <c r="AU245" i="1"/>
  <c r="AB245" i="1"/>
  <c r="S126" i="1"/>
  <c r="S127" i="1" s="1"/>
  <c r="Q245" i="1"/>
  <c r="AP257" i="1"/>
  <c r="AI258" i="1"/>
  <c r="M126" i="1"/>
  <c r="M127" i="1" s="1"/>
  <c r="AQ126" i="1"/>
  <c r="AQ127" i="1" s="1"/>
  <c r="L279" i="1"/>
  <c r="L23" i="6" s="1"/>
  <c r="AD257" i="1"/>
  <c r="S279" i="1"/>
  <c r="S23" i="6" s="1"/>
  <c r="AE245" i="1"/>
  <c r="AJ245" i="1"/>
  <c r="AS245" i="1"/>
  <c r="Y245" i="1"/>
  <c r="S123" i="1"/>
  <c r="S260" i="1" s="1"/>
  <c r="R245" i="1"/>
  <c r="M123" i="1"/>
  <c r="M260" i="1" s="1"/>
  <c r="AQ123" i="1"/>
  <c r="AQ260" i="1" s="1"/>
  <c r="AL258" i="1"/>
  <c r="AD279" i="1"/>
  <c r="AD23" i="6" s="1"/>
  <c r="AP126" i="1"/>
  <c r="AP127" i="1" s="1"/>
  <c r="AP128" i="1" s="1"/>
  <c r="AO245" i="1"/>
  <c r="X245" i="1"/>
  <c r="P245" i="1"/>
  <c r="AI279" i="1"/>
  <c r="AI23" i="6" s="1"/>
  <c r="T245" i="1"/>
  <c r="N245" i="1"/>
  <c r="X244" i="1"/>
  <c r="U245" i="1"/>
  <c r="AN16" i="6"/>
  <c r="AN372" i="1"/>
  <c r="AT244" i="1"/>
  <c r="AU244" i="1"/>
  <c r="O244" i="1"/>
  <c r="S372" i="1"/>
  <c r="S16" i="6"/>
  <c r="P16" i="6"/>
  <c r="P372" i="1"/>
  <c r="AB372" i="1"/>
  <c r="AB16" i="6"/>
  <c r="N16" i="6"/>
  <c r="N372" i="1"/>
  <c r="AM16" i="6"/>
  <c r="AM372" i="1"/>
  <c r="AN244" i="1"/>
  <c r="AJ214" i="1"/>
  <c r="AJ15" i="6" s="1"/>
  <c r="AU214" i="1"/>
  <c r="AU15" i="6" s="1"/>
  <c r="V214" i="1"/>
  <c r="AI214" i="1"/>
  <c r="AI15" i="6" s="1"/>
  <c r="AR214" i="1"/>
  <c r="AR15" i="6" s="1"/>
  <c r="Q214" i="1"/>
  <c r="AM214" i="1"/>
  <c r="AM15" i="6" s="1"/>
  <c r="N214" i="1"/>
  <c r="AA214" i="1"/>
  <c r="Z214" i="1"/>
  <c r="AE214" i="1"/>
  <c r="S214" i="1"/>
  <c r="W214" i="1"/>
  <c r="AK214" i="1"/>
  <c r="AK15" i="6" s="1"/>
  <c r="AH214" i="1"/>
  <c r="AH15" i="6" s="1"/>
  <c r="T214" i="1"/>
  <c r="AN214" i="1"/>
  <c r="AN15" i="6" s="1"/>
  <c r="AC214" i="1"/>
  <c r="O214" i="1"/>
  <c r="AO214" i="1"/>
  <c r="AO15" i="6" s="1"/>
  <c r="P214" i="1"/>
  <c r="AD214" i="1"/>
  <c r="AQ214" i="1"/>
  <c r="AQ15" i="6" s="1"/>
  <c r="AB214" i="1"/>
  <c r="AS214" i="1"/>
  <c r="AS15" i="6" s="1"/>
  <c r="AP214" i="1"/>
  <c r="AP15" i="6" s="1"/>
  <c r="X214" i="1"/>
  <c r="AT214" i="1"/>
  <c r="AT15" i="6" s="1"/>
  <c r="R214" i="1"/>
  <c r="AL214" i="1"/>
  <c r="AL15" i="6" s="1"/>
  <c r="U214" i="1"/>
  <c r="AG214" i="1"/>
  <c r="AG15" i="6" s="1"/>
  <c r="Y214" i="1"/>
  <c r="M214" i="1"/>
  <c r="M15" i="6" s="1"/>
  <c r="AF214" i="1"/>
  <c r="AA245" i="1"/>
  <c r="AC372" i="1"/>
  <c r="AC16" i="6"/>
  <c r="L22" i="6"/>
  <c r="J22" i="6" s="1"/>
  <c r="J273" i="1"/>
  <c r="AF16" i="6"/>
  <c r="AF372" i="1"/>
  <c r="W16" i="6"/>
  <c r="W372" i="1"/>
  <c r="T372" i="1"/>
  <c r="T16" i="6"/>
  <c r="AE16" i="6"/>
  <c r="AE372" i="1"/>
  <c r="M244" i="1"/>
  <c r="AO16" i="6"/>
  <c r="AO372" i="1"/>
  <c r="AI372" i="1"/>
  <c r="AI16" i="6"/>
  <c r="AJ372" i="1"/>
  <c r="AJ16" i="6"/>
  <c r="V16" i="6"/>
  <c r="V372" i="1"/>
  <c r="AU16" i="6"/>
  <c r="AU372" i="1"/>
  <c r="S244" i="1"/>
  <c r="AH244" i="1"/>
  <c r="AG244" i="1"/>
  <c r="AJ244" i="1"/>
  <c r="AA372" i="1"/>
  <c r="AA16" i="6"/>
  <c r="L372" i="1"/>
  <c r="L16" i="6"/>
  <c r="J224" i="1"/>
  <c r="AG16" i="6"/>
  <c r="AG372" i="1"/>
  <c r="X16" i="6"/>
  <c r="X372" i="1"/>
  <c r="R16" i="6"/>
  <c r="R372" i="1"/>
  <c r="AR372" i="1"/>
  <c r="AR16" i="6"/>
  <c r="AD16" i="6"/>
  <c r="AD372" i="1"/>
  <c r="Q244" i="1"/>
  <c r="AO244" i="1"/>
  <c r="AF244" i="1"/>
  <c r="AG245" i="1"/>
  <c r="M245" i="1"/>
  <c r="AT245" i="1"/>
  <c r="Z245" i="1"/>
  <c r="AM245" i="1"/>
  <c r="AN245" i="1"/>
  <c r="V245" i="1"/>
  <c r="AF245" i="1"/>
  <c r="AL245" i="1"/>
  <c r="AD245" i="1"/>
  <c r="W245" i="1"/>
  <c r="AH245" i="1"/>
  <c r="S245" i="1"/>
  <c r="AK245" i="1"/>
  <c r="AP245" i="1"/>
  <c r="AI245" i="1"/>
  <c r="O245" i="1"/>
  <c r="AP16" i="6"/>
  <c r="AP372" i="1"/>
  <c r="AK372" i="1"/>
  <c r="AK16" i="6"/>
  <c r="U244" i="1"/>
  <c r="AP244" i="1"/>
  <c r="P244" i="1"/>
  <c r="AR244" i="1"/>
  <c r="N244" i="1"/>
  <c r="Z244" i="1"/>
  <c r="AE244" i="1"/>
  <c r="L244" i="1"/>
  <c r="AD244" i="1"/>
  <c r="AK244" i="1"/>
  <c r="Y244" i="1"/>
  <c r="AB244" i="1"/>
  <c r="AS372" i="1"/>
  <c r="AS16" i="6"/>
  <c r="L15" i="6"/>
  <c r="AQ372" i="1"/>
  <c r="AQ16" i="6"/>
  <c r="Z16" i="6"/>
  <c r="Z372" i="1"/>
  <c r="M372" i="1"/>
  <c r="M16" i="6"/>
  <c r="AL16" i="6"/>
  <c r="AL372" i="1"/>
  <c r="V244" i="1"/>
  <c r="AL244" i="1"/>
  <c r="AM244" i="1"/>
  <c r="R244" i="1"/>
  <c r="AI244" i="1"/>
  <c r="O16" i="6"/>
  <c r="O372" i="1"/>
  <c r="Q16" i="6"/>
  <c r="Q372" i="1"/>
  <c r="U246" i="1"/>
  <c r="AI246" i="1"/>
  <c r="R246" i="1"/>
  <c r="Y246" i="1"/>
  <c r="AE246" i="1"/>
  <c r="M246" i="1"/>
  <c r="AA246" i="1"/>
  <c r="AP246" i="1"/>
  <c r="N246" i="1"/>
  <c r="AN246" i="1"/>
  <c r="AR246" i="1"/>
  <c r="S246" i="1"/>
  <c r="Z246" i="1"/>
  <c r="AJ246" i="1"/>
  <c r="AU246" i="1"/>
  <c r="Q246" i="1"/>
  <c r="AO246" i="1"/>
  <c r="AB246" i="1"/>
  <c r="AG246" i="1"/>
  <c r="AC246" i="1"/>
  <c r="AQ246" i="1"/>
  <c r="AF246" i="1"/>
  <c r="AM246" i="1"/>
  <c r="AL246" i="1"/>
  <c r="AD246" i="1"/>
  <c r="P246" i="1"/>
  <c r="L246" i="1"/>
  <c r="AS246" i="1"/>
  <c r="AK246" i="1"/>
  <c r="O246" i="1"/>
  <c r="T246" i="1"/>
  <c r="V246" i="1"/>
  <c r="AT246" i="1"/>
  <c r="Y16" i="6"/>
  <c r="Y372" i="1"/>
  <c r="AH16" i="6"/>
  <c r="AH372" i="1"/>
  <c r="U372" i="1"/>
  <c r="U16" i="6"/>
  <c r="AT16" i="6"/>
  <c r="AT372" i="1"/>
  <c r="AC244" i="1"/>
  <c r="W244" i="1"/>
  <c r="X260" i="1"/>
  <c r="X131" i="1"/>
  <c r="X124" i="1"/>
  <c r="AH260" i="1"/>
  <c r="AH131" i="1"/>
  <c r="AH124" i="1"/>
  <c r="AG260" i="1"/>
  <c r="AG131" i="1"/>
  <c r="AG124" i="1"/>
  <c r="AL260" i="1"/>
  <c r="AL124" i="1"/>
  <c r="AL131" i="1"/>
  <c r="AD124" i="1"/>
  <c r="AD260" i="1"/>
  <c r="AD131" i="1"/>
  <c r="AP260" i="1"/>
  <c r="AP131" i="1"/>
  <c r="AP124" i="1"/>
  <c r="AM131" i="1"/>
  <c r="AM124" i="1"/>
  <c r="AM260" i="1"/>
  <c r="P128" i="1"/>
  <c r="AS127" i="1"/>
  <c r="AS128" i="1" s="1"/>
  <c r="O128" i="1"/>
  <c r="N128" i="1"/>
  <c r="AS260" i="1"/>
  <c r="AS124" i="1"/>
  <c r="AS131" i="1"/>
  <c r="X127" i="1"/>
  <c r="X128" i="1" s="1"/>
  <c r="AE128" i="1"/>
  <c r="AO127" i="1"/>
  <c r="AO128" i="1" s="1"/>
  <c r="AO131" i="1"/>
  <c r="AO124" i="1"/>
  <c r="AO260" i="1"/>
  <c r="AT127" i="1"/>
  <c r="AT128" i="1" s="1"/>
  <c r="AN128" i="1"/>
  <c r="Q131" i="1"/>
  <c r="Q260" i="1"/>
  <c r="Q124" i="1"/>
  <c r="Q22" i="19" l="1"/>
  <c r="I47" i="59"/>
  <c r="P18" i="19"/>
  <c r="H45" i="59"/>
  <c r="R21" i="19"/>
  <c r="J46" i="59"/>
  <c r="P36" i="19"/>
  <c r="H55" i="59"/>
  <c r="Q39" i="19"/>
  <c r="I56" i="59"/>
  <c r="Q40" i="19"/>
  <c r="I57" i="59"/>
  <c r="N89" i="1"/>
  <c r="F185" i="1"/>
  <c r="F209" i="1" s="1"/>
  <c r="F210" i="1"/>
  <c r="F127" i="4"/>
  <c r="F152" i="4" s="1"/>
  <c r="F153" i="4"/>
  <c r="O80" i="4"/>
  <c r="O95" i="1" s="1"/>
  <c r="AD25" i="49"/>
  <c r="AD104" i="10" s="1"/>
  <c r="AD106" i="10" s="1"/>
  <c r="AD72" i="4" s="1"/>
  <c r="AK25" i="49"/>
  <c r="AR25" i="49"/>
  <c r="T25" i="49"/>
  <c r="T104" i="10" s="1"/>
  <c r="T106" i="10" s="1"/>
  <c r="T72" i="4" s="1"/>
  <c r="T88" i="1" s="1"/>
  <c r="AI25" i="49"/>
  <c r="AT25" i="49"/>
  <c r="AC25" i="49"/>
  <c r="AC104" i="10" s="1"/>
  <c r="AC106" i="10" s="1"/>
  <c r="AC72" i="4" s="1"/>
  <c r="P22" i="49"/>
  <c r="Q22" i="49" s="1"/>
  <c r="R22" i="49" s="1"/>
  <c r="S22" i="49" s="1"/>
  <c r="T22" i="49" s="1"/>
  <c r="U22" i="49" s="1"/>
  <c r="V22" i="49" s="1"/>
  <c r="W22" i="49" s="1"/>
  <c r="X22" i="49" s="1"/>
  <c r="Y22" i="49" s="1"/>
  <c r="Z22" i="49" s="1"/>
  <c r="AA22" i="49" s="1"/>
  <c r="AB22" i="49" s="1"/>
  <c r="AC22" i="49" s="1"/>
  <c r="AD22" i="49" s="1"/>
  <c r="AE22" i="49" s="1"/>
  <c r="AF22" i="49" s="1"/>
  <c r="AG22" i="49" s="1"/>
  <c r="AH22" i="49" s="1"/>
  <c r="AI22" i="49" s="1"/>
  <c r="AJ22" i="49" s="1"/>
  <c r="AK22" i="49" s="1"/>
  <c r="AL22" i="49" s="1"/>
  <c r="AM22" i="49" s="1"/>
  <c r="AN22" i="49" s="1"/>
  <c r="AO22" i="49" s="1"/>
  <c r="AP22" i="49" s="1"/>
  <c r="AQ22" i="49" s="1"/>
  <c r="AR22" i="49" s="1"/>
  <c r="AS22" i="49" s="1"/>
  <c r="AT22" i="49" s="1"/>
  <c r="AU22" i="49" s="1"/>
  <c r="AB25" i="49"/>
  <c r="AB104" i="10" s="1"/>
  <c r="AB106" i="10" s="1"/>
  <c r="AB72" i="4" s="1"/>
  <c r="S25" i="49"/>
  <c r="S104" i="10" s="1"/>
  <c r="S106" i="10" s="1"/>
  <c r="S72" i="4" s="1"/>
  <c r="P25" i="49"/>
  <c r="P104" i="10" s="1"/>
  <c r="P106" i="10" s="1"/>
  <c r="P72" i="4" s="1"/>
  <c r="AQ25" i="49"/>
  <c r="AU25" i="49"/>
  <c r="AM25" i="49"/>
  <c r="AE25" i="49"/>
  <c r="AE104" i="10" s="1"/>
  <c r="AE106" i="10" s="1"/>
  <c r="AE72" i="4" s="1"/>
  <c r="W25" i="49"/>
  <c r="W104" i="10" s="1"/>
  <c r="W106" i="10" s="1"/>
  <c r="W72" i="4" s="1"/>
  <c r="AL25" i="49"/>
  <c r="V25" i="49"/>
  <c r="V104" i="10" s="1"/>
  <c r="V106" i="10" s="1"/>
  <c r="V72" i="4" s="1"/>
  <c r="AS25" i="49"/>
  <c r="U25" i="49"/>
  <c r="U104" i="10" s="1"/>
  <c r="U106" i="10" s="1"/>
  <c r="U72" i="4" s="1"/>
  <c r="AJ25" i="49"/>
  <c r="AA25" i="49"/>
  <c r="AA104" i="10" s="1"/>
  <c r="AA106" i="10" s="1"/>
  <c r="AA72" i="4" s="1"/>
  <c r="AA88" i="1" s="1"/>
  <c r="AA144" i="1" s="1"/>
  <c r="AP25" i="49"/>
  <c r="AO25" i="49"/>
  <c r="R25" i="49"/>
  <c r="R104" i="10" s="1"/>
  <c r="R106" i="10" s="1"/>
  <c r="R72" i="4" s="1"/>
  <c r="X25" i="49"/>
  <c r="X104" i="10" s="1"/>
  <c r="X106" i="10" s="1"/>
  <c r="X72" i="4" s="1"/>
  <c r="X88" i="1" s="1"/>
  <c r="X144" i="1" s="1"/>
  <c r="Z25" i="49"/>
  <c r="Z104" i="10" s="1"/>
  <c r="Z106" i="10" s="1"/>
  <c r="Z72" i="4" s="1"/>
  <c r="Z88" i="1" s="1"/>
  <c r="AF25" i="49"/>
  <c r="AF104" i="10" s="1"/>
  <c r="AF106" i="10" s="1"/>
  <c r="AF72" i="4" s="1"/>
  <c r="AH25" i="49"/>
  <c r="AN25" i="49"/>
  <c r="AG25" i="49"/>
  <c r="Q25" i="49"/>
  <c r="Q104" i="10" s="1"/>
  <c r="Q106" i="10" s="1"/>
  <c r="Q72" i="4" s="1"/>
  <c r="Q88" i="1" s="1"/>
  <c r="Q144" i="1" s="1"/>
  <c r="Y25" i="49"/>
  <c r="Y104" i="10" s="1"/>
  <c r="Y106" i="10" s="1"/>
  <c r="Y72" i="4" s="1"/>
  <c r="AN46" i="49"/>
  <c r="AE46" i="49"/>
  <c r="AE122" i="10" s="1"/>
  <c r="AE124" i="10" s="1"/>
  <c r="AL46" i="49"/>
  <c r="AK46" i="49"/>
  <c r="AF46" i="49"/>
  <c r="AF122" i="10" s="1"/>
  <c r="AF124" i="10" s="1"/>
  <c r="AU46" i="49"/>
  <c r="V46" i="49"/>
  <c r="V122" i="10" s="1"/>
  <c r="V124" i="10" s="1"/>
  <c r="AC46" i="49"/>
  <c r="AC122" i="10" s="1"/>
  <c r="AC124" i="10" s="1"/>
  <c r="AT46" i="49"/>
  <c r="AS46" i="49"/>
  <c r="AO46" i="49"/>
  <c r="AG46" i="49"/>
  <c r="Y46" i="49"/>
  <c r="Y122" i="10" s="1"/>
  <c r="Y124" i="10" s="1"/>
  <c r="Q46" i="49"/>
  <c r="Q122" i="10" s="1"/>
  <c r="Q124" i="10" s="1"/>
  <c r="X46" i="49"/>
  <c r="X122" i="10" s="1"/>
  <c r="X124" i="10" s="1"/>
  <c r="P46" i="49"/>
  <c r="P122" i="10" s="1"/>
  <c r="P124" i="10" s="1"/>
  <c r="AM46" i="49"/>
  <c r="W46" i="49"/>
  <c r="W122" i="10" s="1"/>
  <c r="W124" i="10" s="1"/>
  <c r="AD46" i="49"/>
  <c r="AD122" i="10" s="1"/>
  <c r="AD124" i="10" s="1"/>
  <c r="U46" i="49"/>
  <c r="U122" i="10" s="1"/>
  <c r="U124" i="10" s="1"/>
  <c r="AQ46" i="49"/>
  <c r="AB46" i="49"/>
  <c r="AB122" i="10" s="1"/>
  <c r="AB124" i="10" s="1"/>
  <c r="R46" i="49"/>
  <c r="R122" i="10" s="1"/>
  <c r="R124" i="10" s="1"/>
  <c r="AJ46" i="49"/>
  <c r="AR46" i="49"/>
  <c r="Z46" i="49"/>
  <c r="Z122" i="10" s="1"/>
  <c r="Z124" i="10" s="1"/>
  <c r="AH46" i="49"/>
  <c r="AP46" i="49"/>
  <c r="S46" i="49"/>
  <c r="S122" i="10" s="1"/>
  <c r="S124" i="10" s="1"/>
  <c r="AA46" i="49"/>
  <c r="AA122" i="10" s="1"/>
  <c r="AA124" i="10" s="1"/>
  <c r="AI46" i="49"/>
  <c r="T46" i="49"/>
  <c r="T122" i="10" s="1"/>
  <c r="T124" i="10" s="1"/>
  <c r="G1427" i="40"/>
  <c r="H1427" i="40" s="1"/>
  <c r="G1419" i="40"/>
  <c r="H1419" i="40" s="1"/>
  <c r="G1411" i="40"/>
  <c r="H1411" i="40" s="1"/>
  <c r="G1403" i="40"/>
  <c r="H1403" i="40" s="1"/>
  <c r="G1395" i="40"/>
  <c r="H1395" i="40" s="1"/>
  <c r="G1387" i="40"/>
  <c r="H1387" i="40" s="1"/>
  <c r="G1379" i="40"/>
  <c r="H1379" i="40" s="1"/>
  <c r="G1371" i="40"/>
  <c r="H1371" i="40" s="1"/>
  <c r="G1363" i="40"/>
  <c r="H1363" i="40" s="1"/>
  <c r="G1355" i="40"/>
  <c r="H1355" i="40" s="1"/>
  <c r="G1347" i="40"/>
  <c r="H1347" i="40" s="1"/>
  <c r="G1339" i="40"/>
  <c r="H1339" i="40" s="1"/>
  <c r="G1331" i="40"/>
  <c r="H1331" i="40" s="1"/>
  <c r="G1323" i="40"/>
  <c r="H1323" i="40" s="1"/>
  <c r="G1315" i="40"/>
  <c r="H1315" i="40" s="1"/>
  <c r="G1307" i="40"/>
  <c r="H1307" i="40" s="1"/>
  <c r="G1299" i="40"/>
  <c r="H1299" i="40" s="1"/>
  <c r="G1291" i="40"/>
  <c r="H1291" i="40" s="1"/>
  <c r="G1283" i="40"/>
  <c r="H1283" i="40" s="1"/>
  <c r="G1275" i="40"/>
  <c r="H1275" i="40" s="1"/>
  <c r="G1267" i="40"/>
  <c r="H1267" i="40" s="1"/>
  <c r="G1259" i="40"/>
  <c r="H1259" i="40" s="1"/>
  <c r="G1251" i="40"/>
  <c r="H1251" i="40" s="1"/>
  <c r="G1243" i="40"/>
  <c r="H1243" i="40" s="1"/>
  <c r="G1235" i="40"/>
  <c r="H1235" i="40" s="1"/>
  <c r="G1227" i="40"/>
  <c r="H1227" i="40" s="1"/>
  <c r="G1219" i="40"/>
  <c r="H1219" i="40" s="1"/>
  <c r="G1211" i="40"/>
  <c r="H1211" i="40" s="1"/>
  <c r="G1203" i="40"/>
  <c r="H1203" i="40" s="1"/>
  <c r="G1195" i="40"/>
  <c r="H1195" i="40" s="1"/>
  <c r="G1187" i="40"/>
  <c r="H1187" i="40" s="1"/>
  <c r="G1179" i="40"/>
  <c r="H1179" i="40" s="1"/>
  <c r="G1171" i="40"/>
  <c r="H1171" i="40" s="1"/>
  <c r="G1426" i="40"/>
  <c r="H1426" i="40" s="1"/>
  <c r="G1418" i="40"/>
  <c r="H1418" i="40" s="1"/>
  <c r="G1410" i="40"/>
  <c r="H1410" i="40" s="1"/>
  <c r="G1402" i="40"/>
  <c r="H1402" i="40" s="1"/>
  <c r="G1394" i="40"/>
  <c r="H1394" i="40" s="1"/>
  <c r="G1386" i="40"/>
  <c r="H1386" i="40" s="1"/>
  <c r="G1378" i="40"/>
  <c r="H1378" i="40" s="1"/>
  <c r="G1370" i="40"/>
  <c r="H1370" i="40" s="1"/>
  <c r="G1362" i="40"/>
  <c r="H1362" i="40" s="1"/>
  <c r="G1354" i="40"/>
  <c r="H1354" i="40" s="1"/>
  <c r="G1346" i="40"/>
  <c r="H1346" i="40" s="1"/>
  <c r="G1338" i="40"/>
  <c r="H1338" i="40" s="1"/>
  <c r="G1330" i="40"/>
  <c r="H1330" i="40" s="1"/>
  <c r="G1322" i="40"/>
  <c r="H1322" i="40" s="1"/>
  <c r="G1314" i="40"/>
  <c r="H1314" i="40" s="1"/>
  <c r="G1306" i="40"/>
  <c r="H1306" i="40" s="1"/>
  <c r="G1298" i="40"/>
  <c r="H1298" i="40" s="1"/>
  <c r="G1290" i="40"/>
  <c r="H1290" i="40" s="1"/>
  <c r="G1282" i="40"/>
  <c r="H1282" i="40" s="1"/>
  <c r="G1274" i="40"/>
  <c r="H1274" i="40" s="1"/>
  <c r="G1266" i="40"/>
  <c r="H1266" i="40" s="1"/>
  <c r="G1258" i="40"/>
  <c r="H1258" i="40" s="1"/>
  <c r="G1250" i="40"/>
  <c r="H1250" i="40" s="1"/>
  <c r="G1242" i="40"/>
  <c r="H1242" i="40" s="1"/>
  <c r="G1234" i="40"/>
  <c r="H1234" i="40" s="1"/>
  <c r="G1226" i="40"/>
  <c r="H1226" i="40" s="1"/>
  <c r="G1218" i="40"/>
  <c r="H1218" i="40" s="1"/>
  <c r="G1210" i="40"/>
  <c r="H1210" i="40" s="1"/>
  <c r="G1202" i="40"/>
  <c r="H1202" i="40" s="1"/>
  <c r="G1194" i="40"/>
  <c r="H1194" i="40" s="1"/>
  <c r="G1186" i="40"/>
  <c r="H1186" i="40" s="1"/>
  <c r="G1178" i="40"/>
  <c r="H1178" i="40" s="1"/>
  <c r="G1170" i="40"/>
  <c r="H1170" i="40" s="1"/>
  <c r="G1429" i="40"/>
  <c r="H1429" i="40" s="1"/>
  <c r="G1417" i="40"/>
  <c r="H1417" i="40" s="1"/>
  <c r="G1407" i="40"/>
  <c r="H1407" i="40" s="1"/>
  <c r="G1397" i="40"/>
  <c r="H1397" i="40" s="1"/>
  <c r="G1385" i="40"/>
  <c r="H1385" i="40" s="1"/>
  <c r="G1375" i="40"/>
  <c r="H1375" i="40" s="1"/>
  <c r="G1365" i="40"/>
  <c r="H1365" i="40" s="1"/>
  <c r="G1353" i="40"/>
  <c r="H1353" i="40" s="1"/>
  <c r="G1343" i="40"/>
  <c r="H1343" i="40" s="1"/>
  <c r="G1333" i="40"/>
  <c r="H1333" i="40" s="1"/>
  <c r="G1321" i="40"/>
  <c r="H1321" i="40" s="1"/>
  <c r="G1311" i="40"/>
  <c r="H1311" i="40" s="1"/>
  <c r="G1301" i="40"/>
  <c r="H1301" i="40" s="1"/>
  <c r="G1289" i="40"/>
  <c r="H1289" i="40" s="1"/>
  <c r="G1279" i="40"/>
  <c r="H1279" i="40" s="1"/>
  <c r="G1269" i="40"/>
  <c r="H1269" i="40" s="1"/>
  <c r="G1257" i="40"/>
  <c r="H1257" i="40" s="1"/>
  <c r="G1247" i="40"/>
  <c r="H1247" i="40" s="1"/>
  <c r="G1237" i="40"/>
  <c r="H1237" i="40" s="1"/>
  <c r="G1225" i="40"/>
  <c r="H1225" i="40" s="1"/>
  <c r="G1215" i="40"/>
  <c r="H1215" i="40" s="1"/>
  <c r="G1205" i="40"/>
  <c r="H1205" i="40" s="1"/>
  <c r="G1193" i="40"/>
  <c r="H1193" i="40" s="1"/>
  <c r="G1183" i="40"/>
  <c r="H1183" i="40" s="1"/>
  <c r="G1173" i="40"/>
  <c r="H1173" i="40" s="1"/>
  <c r="G1428" i="40"/>
  <c r="H1428" i="40" s="1"/>
  <c r="G1416" i="40"/>
  <c r="H1416" i="40" s="1"/>
  <c r="G1406" i="40"/>
  <c r="H1406" i="40" s="1"/>
  <c r="G1396" i="40"/>
  <c r="H1396" i="40" s="1"/>
  <c r="G1384" i="40"/>
  <c r="H1384" i="40" s="1"/>
  <c r="G1374" i="40"/>
  <c r="H1374" i="40" s="1"/>
  <c r="G1364" i="40"/>
  <c r="H1364" i="40" s="1"/>
  <c r="G1352" i="40"/>
  <c r="H1352" i="40" s="1"/>
  <c r="G1342" i="40"/>
  <c r="H1342" i="40" s="1"/>
  <c r="G1332" i="40"/>
  <c r="H1332" i="40" s="1"/>
  <c r="G1320" i="40"/>
  <c r="H1320" i="40" s="1"/>
  <c r="G1310" i="40"/>
  <c r="H1310" i="40" s="1"/>
  <c r="G1300" i="40"/>
  <c r="H1300" i="40" s="1"/>
  <c r="G1288" i="40"/>
  <c r="H1288" i="40" s="1"/>
  <c r="G1278" i="40"/>
  <c r="H1278" i="40" s="1"/>
  <c r="G1268" i="40"/>
  <c r="H1268" i="40" s="1"/>
  <c r="G1256" i="40"/>
  <c r="H1256" i="40" s="1"/>
  <c r="G1246" i="40"/>
  <c r="H1246" i="40" s="1"/>
  <c r="G1236" i="40"/>
  <c r="H1236" i="40" s="1"/>
  <c r="G1224" i="40"/>
  <c r="H1224" i="40" s="1"/>
  <c r="G1214" i="40"/>
  <c r="H1214" i="40" s="1"/>
  <c r="G1204" i="40"/>
  <c r="H1204" i="40" s="1"/>
  <c r="G1192" i="40"/>
  <c r="H1192" i="40" s="1"/>
  <c r="G1182" i="40"/>
  <c r="H1182" i="40" s="1"/>
  <c r="G1172" i="40"/>
  <c r="H1172" i="40" s="1"/>
  <c r="G1425" i="40"/>
  <c r="H1425" i="40" s="1"/>
  <c r="G1422" i="40"/>
  <c r="H1422" i="40" s="1"/>
  <c r="G1408" i="40"/>
  <c r="H1408" i="40" s="1"/>
  <c r="G1392" i="40"/>
  <c r="H1392" i="40" s="1"/>
  <c r="G1380" i="40"/>
  <c r="H1380" i="40" s="1"/>
  <c r="G1366" i="40"/>
  <c r="H1366" i="40" s="1"/>
  <c r="G1350" i="40"/>
  <c r="H1350" i="40" s="1"/>
  <c r="G1336" i="40"/>
  <c r="H1336" i="40" s="1"/>
  <c r="G1324" i="40"/>
  <c r="H1324" i="40" s="1"/>
  <c r="G1308" i="40"/>
  <c r="H1308" i="40" s="1"/>
  <c r="G1294" i="40"/>
  <c r="H1294" i="40" s="1"/>
  <c r="G1280" i="40"/>
  <c r="H1280" i="40" s="1"/>
  <c r="G1264" i="40"/>
  <c r="H1264" i="40" s="1"/>
  <c r="G1252" i="40"/>
  <c r="H1252" i="40" s="1"/>
  <c r="G1238" i="40"/>
  <c r="H1238" i="40" s="1"/>
  <c r="G1222" i="40"/>
  <c r="H1222" i="40" s="1"/>
  <c r="G1208" i="40"/>
  <c r="H1208" i="40" s="1"/>
  <c r="G1196" i="40"/>
  <c r="H1196" i="40" s="1"/>
  <c r="G1180" i="40"/>
  <c r="H1180" i="40" s="1"/>
  <c r="G1421" i="40"/>
  <c r="H1421" i="40" s="1"/>
  <c r="G1405" i="40"/>
  <c r="H1405" i="40" s="1"/>
  <c r="G1391" i="40"/>
  <c r="H1391" i="40" s="1"/>
  <c r="G1377" i="40"/>
  <c r="H1377" i="40" s="1"/>
  <c r="G1361" i="40"/>
  <c r="H1361" i="40" s="1"/>
  <c r="G1349" i="40"/>
  <c r="H1349" i="40" s="1"/>
  <c r="G1335" i="40"/>
  <c r="H1335" i="40" s="1"/>
  <c r="G1319" i="40"/>
  <c r="H1319" i="40" s="1"/>
  <c r="G1305" i="40"/>
  <c r="H1305" i="40" s="1"/>
  <c r="G1293" i="40"/>
  <c r="H1293" i="40" s="1"/>
  <c r="G1277" i="40"/>
  <c r="H1277" i="40" s="1"/>
  <c r="G1263" i="40"/>
  <c r="H1263" i="40" s="1"/>
  <c r="G1249" i="40"/>
  <c r="H1249" i="40" s="1"/>
  <c r="G1233" i="40"/>
  <c r="H1233" i="40" s="1"/>
  <c r="G1221" i="40"/>
  <c r="H1221" i="40" s="1"/>
  <c r="G1207" i="40"/>
  <c r="H1207" i="40" s="1"/>
  <c r="G1191" i="40"/>
  <c r="H1191" i="40" s="1"/>
  <c r="G1177" i="40"/>
  <c r="H1177" i="40" s="1"/>
  <c r="G1420" i="40"/>
  <c r="H1420" i="40" s="1"/>
  <c r="G1404" i="40"/>
  <c r="H1404" i="40" s="1"/>
  <c r="G1390" i="40"/>
  <c r="H1390" i="40" s="1"/>
  <c r="G1376" i="40"/>
  <c r="H1376" i="40" s="1"/>
  <c r="G1360" i="40"/>
  <c r="H1360" i="40" s="1"/>
  <c r="G1348" i="40"/>
  <c r="H1348" i="40" s="1"/>
  <c r="G1334" i="40"/>
  <c r="H1334" i="40" s="1"/>
  <c r="G1318" i="40"/>
  <c r="H1318" i="40" s="1"/>
  <c r="G1304" i="40"/>
  <c r="H1304" i="40" s="1"/>
  <c r="G1292" i="40"/>
  <c r="H1292" i="40" s="1"/>
  <c r="G1276" i="40"/>
  <c r="H1276" i="40" s="1"/>
  <c r="G1262" i="40"/>
  <c r="H1262" i="40" s="1"/>
  <c r="G1248" i="40"/>
  <c r="H1248" i="40" s="1"/>
  <c r="G1232" i="40"/>
  <c r="H1232" i="40" s="1"/>
  <c r="G1220" i="40"/>
  <c r="H1220" i="40" s="1"/>
  <c r="G1206" i="40"/>
  <c r="H1206" i="40" s="1"/>
  <c r="G1190" i="40"/>
  <c r="H1190" i="40" s="1"/>
  <c r="G1176" i="40"/>
  <c r="H1176" i="40" s="1"/>
  <c r="G1414" i="40"/>
  <c r="H1414" i="40" s="1"/>
  <c r="G1400" i="40"/>
  <c r="H1400" i="40" s="1"/>
  <c r="G1388" i="40"/>
  <c r="H1388" i="40" s="1"/>
  <c r="G1372" i="40"/>
  <c r="H1372" i="40" s="1"/>
  <c r="G1358" i="40"/>
  <c r="H1358" i="40" s="1"/>
  <c r="G1344" i="40"/>
  <c r="H1344" i="40" s="1"/>
  <c r="G1328" i="40"/>
  <c r="H1328" i="40" s="1"/>
  <c r="G1316" i="40"/>
  <c r="H1316" i="40" s="1"/>
  <c r="G1302" i="40"/>
  <c r="H1302" i="40" s="1"/>
  <c r="G1286" i="40"/>
  <c r="H1286" i="40" s="1"/>
  <c r="G1272" i="40"/>
  <c r="H1272" i="40" s="1"/>
  <c r="G1260" i="40"/>
  <c r="H1260" i="40" s="1"/>
  <c r="G1244" i="40"/>
  <c r="H1244" i="40" s="1"/>
  <c r="G1230" i="40"/>
  <c r="H1230" i="40" s="1"/>
  <c r="G1216" i="40"/>
  <c r="H1216" i="40" s="1"/>
  <c r="G1200" i="40"/>
  <c r="H1200" i="40" s="1"/>
  <c r="G1188" i="40"/>
  <c r="H1188" i="40" s="1"/>
  <c r="G1174" i="40"/>
  <c r="H1174" i="40" s="1"/>
  <c r="G1430" i="40"/>
  <c r="H1430" i="40" s="1"/>
  <c r="G1399" i="40"/>
  <c r="H1399" i="40" s="1"/>
  <c r="G1369" i="40"/>
  <c r="H1369" i="40" s="1"/>
  <c r="G1341" i="40"/>
  <c r="H1341" i="40" s="1"/>
  <c r="G1313" i="40"/>
  <c r="H1313" i="40" s="1"/>
  <c r="G1285" i="40"/>
  <c r="H1285" i="40" s="1"/>
  <c r="G1255" i="40"/>
  <c r="H1255" i="40" s="1"/>
  <c r="G1229" i="40"/>
  <c r="H1229" i="40" s="1"/>
  <c r="G1199" i="40"/>
  <c r="H1199" i="40" s="1"/>
  <c r="G1424" i="40"/>
  <c r="H1424" i="40" s="1"/>
  <c r="G1398" i="40"/>
  <c r="H1398" i="40" s="1"/>
  <c r="G1368" i="40"/>
  <c r="H1368" i="40" s="1"/>
  <c r="G1340" i="40"/>
  <c r="H1340" i="40" s="1"/>
  <c r="G1312" i="40"/>
  <c r="H1312" i="40" s="1"/>
  <c r="G1284" i="40"/>
  <c r="H1284" i="40" s="1"/>
  <c r="G1254" i="40"/>
  <c r="H1254" i="40" s="1"/>
  <c r="G1228" i="40"/>
  <c r="H1228" i="40" s="1"/>
  <c r="G1198" i="40"/>
  <c r="H1198" i="40" s="1"/>
  <c r="G1423" i="40"/>
  <c r="H1423" i="40" s="1"/>
  <c r="G1393" i="40"/>
  <c r="H1393" i="40" s="1"/>
  <c r="G1367" i="40"/>
  <c r="H1367" i="40" s="1"/>
  <c r="G1337" i="40"/>
  <c r="H1337" i="40" s="1"/>
  <c r="G1309" i="40"/>
  <c r="H1309" i="40" s="1"/>
  <c r="G1281" i="40"/>
  <c r="H1281" i="40" s="1"/>
  <c r="G1253" i="40"/>
  <c r="H1253" i="40" s="1"/>
  <c r="G1223" i="40"/>
  <c r="H1223" i="40" s="1"/>
  <c r="G1197" i="40"/>
  <c r="H1197" i="40" s="1"/>
  <c r="G1415" i="40"/>
  <c r="H1415" i="40" s="1"/>
  <c r="G1389" i="40"/>
  <c r="H1389" i="40" s="1"/>
  <c r="G1359" i="40"/>
  <c r="H1359" i="40" s="1"/>
  <c r="G1329" i="40"/>
  <c r="H1329" i="40" s="1"/>
  <c r="G1303" i="40"/>
  <c r="H1303" i="40" s="1"/>
  <c r="G1273" i="40"/>
  <c r="H1273" i="40" s="1"/>
  <c r="G1245" i="40"/>
  <c r="H1245" i="40" s="1"/>
  <c r="G1217" i="40"/>
  <c r="H1217" i="40" s="1"/>
  <c r="G1189" i="40"/>
  <c r="H1189" i="40" s="1"/>
  <c r="G1383" i="40"/>
  <c r="H1383" i="40" s="1"/>
  <c r="G1327" i="40"/>
  <c r="H1327" i="40" s="1"/>
  <c r="G1271" i="40"/>
  <c r="H1271" i="40" s="1"/>
  <c r="G1213" i="40"/>
  <c r="H1213" i="40" s="1"/>
  <c r="F1424" i="39"/>
  <c r="G1424" i="39" s="1"/>
  <c r="F1419" i="39"/>
  <c r="G1419" i="39" s="1"/>
  <c r="F1412" i="39"/>
  <c r="G1412" i="39" s="1"/>
  <c r="F1405" i="39"/>
  <c r="G1405" i="39" s="1"/>
  <c r="F1397" i="39"/>
  <c r="G1397" i="39" s="1"/>
  <c r="F1384" i="39"/>
  <c r="G1384" i="39" s="1"/>
  <c r="F1378" i="39"/>
  <c r="G1378" i="39" s="1"/>
  <c r="F1371" i="39"/>
  <c r="G1371" i="39" s="1"/>
  <c r="F1359" i="39"/>
  <c r="G1359" i="39" s="1"/>
  <c r="F1352" i="39"/>
  <c r="G1352" i="39" s="1"/>
  <c r="F1345" i="39"/>
  <c r="G1345" i="39" s="1"/>
  <c r="F1339" i="39"/>
  <c r="G1339" i="39" s="1"/>
  <c r="F1332" i="39"/>
  <c r="G1332" i="39" s="1"/>
  <c r="F1326" i="39"/>
  <c r="G1326" i="39" s="1"/>
  <c r="F1319" i="39"/>
  <c r="G1319" i="39" s="1"/>
  <c r="F1313" i="39"/>
  <c r="G1313" i="39" s="1"/>
  <c r="F1305" i="39"/>
  <c r="G1305" i="39" s="1"/>
  <c r="F1300" i="39"/>
  <c r="G1300" i="39" s="1"/>
  <c r="F1293" i="39"/>
  <c r="G1293" i="39" s="1"/>
  <c r="F1287" i="39"/>
  <c r="G1287" i="39" s="1"/>
  <c r="F1281" i="39"/>
  <c r="G1281" i="39" s="1"/>
  <c r="F1274" i="39"/>
  <c r="G1274" i="39" s="1"/>
  <c r="F1269" i="39"/>
  <c r="G1269" i="39" s="1"/>
  <c r="F1263" i="39"/>
  <c r="G1263" i="39" s="1"/>
  <c r="F1257" i="39"/>
  <c r="G1257" i="39" s="1"/>
  <c r="G1382" i="40"/>
  <c r="H1382" i="40" s="1"/>
  <c r="G1326" i="40"/>
  <c r="H1326" i="40" s="1"/>
  <c r="G1270" i="40"/>
  <c r="H1270" i="40" s="1"/>
  <c r="G1212" i="40"/>
  <c r="H1212" i="40" s="1"/>
  <c r="G1381" i="40"/>
  <c r="H1381" i="40" s="1"/>
  <c r="G1325" i="40"/>
  <c r="H1325" i="40" s="1"/>
  <c r="G1265" i="40"/>
  <c r="H1265" i="40" s="1"/>
  <c r="G1209" i="40"/>
  <c r="H1209" i="40" s="1"/>
  <c r="G1373" i="40"/>
  <c r="H1373" i="40" s="1"/>
  <c r="G1317" i="40"/>
  <c r="H1317" i="40" s="1"/>
  <c r="G1261" i="40"/>
  <c r="H1261" i="40" s="1"/>
  <c r="G1201" i="40"/>
  <c r="H1201" i="40" s="1"/>
  <c r="G1357" i="40"/>
  <c r="H1357" i="40" s="1"/>
  <c r="G1241" i="40"/>
  <c r="H1241" i="40" s="1"/>
  <c r="F1429" i="39"/>
  <c r="G1429" i="39" s="1"/>
  <c r="F1422" i="39"/>
  <c r="G1422" i="39" s="1"/>
  <c r="F1415" i="39"/>
  <c r="G1415" i="39" s="1"/>
  <c r="F1407" i="39"/>
  <c r="G1407" i="39" s="1"/>
  <c r="F1398" i="39"/>
  <c r="G1398" i="39" s="1"/>
  <c r="F1390" i="39"/>
  <c r="G1390" i="39" s="1"/>
  <c r="F1382" i="39"/>
  <c r="G1382" i="39" s="1"/>
  <c r="F1376" i="39"/>
  <c r="G1376" i="39" s="1"/>
  <c r="F1361" i="39"/>
  <c r="G1361" i="39" s="1"/>
  <c r="F1354" i="39"/>
  <c r="G1354" i="39" s="1"/>
  <c r="F1346" i="39"/>
  <c r="G1346" i="39" s="1"/>
  <c r="F1330" i="39"/>
  <c r="G1330" i="39" s="1"/>
  <c r="F1316" i="39"/>
  <c r="G1316" i="39" s="1"/>
  <c r="F1308" i="39"/>
  <c r="G1308" i="39" s="1"/>
  <c r="F1301" i="39"/>
  <c r="G1301" i="39" s="1"/>
  <c r="F1294" i="39"/>
  <c r="G1294" i="39" s="1"/>
  <c r="F1279" i="39"/>
  <c r="G1279" i="39" s="1"/>
  <c r="F1272" i="39"/>
  <c r="G1272" i="39" s="1"/>
  <c r="F1266" i="39"/>
  <c r="G1266" i="39" s="1"/>
  <c r="F1259" i="39"/>
  <c r="G1259" i="39" s="1"/>
  <c r="F1253" i="39"/>
  <c r="G1253" i="39" s="1"/>
  <c r="F1247" i="39"/>
  <c r="G1247" i="39" s="1"/>
  <c r="F1240" i="39"/>
  <c r="G1240" i="39" s="1"/>
  <c r="F1234" i="39"/>
  <c r="G1234" i="39" s="1"/>
  <c r="F1227" i="39"/>
  <c r="G1227" i="39" s="1"/>
  <c r="F1220" i="39"/>
  <c r="G1220" i="39" s="1"/>
  <c r="F1214" i="39"/>
  <c r="G1214" i="39" s="1"/>
  <c r="G1356" i="40"/>
  <c r="H1356" i="40" s="1"/>
  <c r="G1240" i="40"/>
  <c r="H1240" i="40" s="1"/>
  <c r="F1428" i="39"/>
  <c r="G1428" i="39" s="1"/>
  <c r="F1421" i="39"/>
  <c r="G1421" i="39" s="1"/>
  <c r="F1414" i="39"/>
  <c r="G1414" i="39" s="1"/>
  <c r="F1406" i="39"/>
  <c r="G1406" i="39" s="1"/>
  <c r="F1396" i="39"/>
  <c r="G1396" i="39" s="1"/>
  <c r="F1389" i="39"/>
  <c r="G1389" i="39" s="1"/>
  <c r="F1381" i="39"/>
  <c r="G1381" i="39" s="1"/>
  <c r="F1375" i="39"/>
  <c r="G1375" i="39" s="1"/>
  <c r="F1367" i="39"/>
  <c r="G1367" i="39" s="1"/>
  <c r="F1360" i="39"/>
  <c r="G1360" i="39" s="1"/>
  <c r="F1353" i="39"/>
  <c r="G1353" i="39" s="1"/>
  <c r="F1338" i="39"/>
  <c r="G1338" i="39" s="1"/>
  <c r="F1329" i="39"/>
  <c r="G1329" i="39" s="1"/>
  <c r="F1323" i="39"/>
  <c r="G1323" i="39" s="1"/>
  <c r="F1315" i="39"/>
  <c r="G1315" i="39" s="1"/>
  <c r="F1307" i="39"/>
  <c r="G1307" i="39" s="1"/>
  <c r="F1292" i="39"/>
  <c r="G1292" i="39" s="1"/>
  <c r="F1286" i="39"/>
  <c r="G1286" i="39" s="1"/>
  <c r="F1278" i="39"/>
  <c r="G1278" i="39" s="1"/>
  <c r="F1258" i="39"/>
  <c r="G1258" i="39" s="1"/>
  <c r="F1252" i="39"/>
  <c r="G1252" i="39" s="1"/>
  <c r="F1246" i="39"/>
  <c r="G1246" i="39" s="1"/>
  <c r="F1239" i="39"/>
  <c r="G1239" i="39" s="1"/>
  <c r="F1233" i="39"/>
  <c r="G1233" i="39" s="1"/>
  <c r="F1226" i="39"/>
  <c r="G1226" i="39" s="1"/>
  <c r="F1219" i="39"/>
  <c r="G1219" i="39" s="1"/>
  <c r="F1213" i="39"/>
  <c r="G1213" i="39" s="1"/>
  <c r="F1205" i="39"/>
  <c r="G1205" i="39" s="1"/>
  <c r="F1197" i="39"/>
  <c r="G1197" i="39" s="1"/>
  <c r="F1191" i="39"/>
  <c r="G1191" i="39" s="1"/>
  <c r="F1185" i="39"/>
  <c r="G1185" i="39" s="1"/>
  <c r="F1179" i="39"/>
  <c r="G1179" i="39" s="1"/>
  <c r="F1171" i="39"/>
  <c r="G1171" i="39" s="1"/>
  <c r="G1351" i="40"/>
  <c r="H1351" i="40" s="1"/>
  <c r="G1239" i="40"/>
  <c r="H1239" i="40" s="1"/>
  <c r="F1427" i="39"/>
  <c r="G1427" i="39" s="1"/>
  <c r="F1420" i="39"/>
  <c r="G1420" i="39" s="1"/>
  <c r="F1413" i="39"/>
  <c r="G1413" i="39" s="1"/>
  <c r="F1404" i="39"/>
  <c r="G1404" i="39" s="1"/>
  <c r="F1395" i="39"/>
  <c r="G1395" i="39" s="1"/>
  <c r="F1388" i="39"/>
  <c r="G1388" i="39" s="1"/>
  <c r="F1374" i="39"/>
  <c r="G1374" i="39" s="1"/>
  <c r="F1366" i="39"/>
  <c r="G1366" i="39" s="1"/>
  <c r="F1351" i="39"/>
  <c r="G1351" i="39" s="1"/>
  <c r="F1344" i="39"/>
  <c r="G1344" i="39" s="1"/>
  <c r="F1337" i="39"/>
  <c r="G1337" i="39" s="1"/>
  <c r="F1322" i="39"/>
  <c r="G1322" i="39" s="1"/>
  <c r="F1306" i="39"/>
  <c r="G1306" i="39" s="1"/>
  <c r="F1299" i="39"/>
  <c r="G1299" i="39" s="1"/>
  <c r="F1285" i="39"/>
  <c r="G1285" i="39" s="1"/>
  <c r="F1277" i="39"/>
  <c r="G1277" i="39" s="1"/>
  <c r="F1271" i="39"/>
  <c r="G1271" i="39" s="1"/>
  <c r="F1265" i="39"/>
  <c r="G1265" i="39" s="1"/>
  <c r="F1251" i="39"/>
  <c r="G1251" i="39" s="1"/>
  <c r="F1245" i="39"/>
  <c r="G1245" i="39" s="1"/>
  <c r="F1238" i="39"/>
  <c r="G1238" i="39" s="1"/>
  <c r="F1232" i="39"/>
  <c r="G1232" i="39" s="1"/>
  <c r="F1225" i="39"/>
  <c r="G1225" i="39" s="1"/>
  <c r="F1212" i="39"/>
  <c r="G1212" i="39" s="1"/>
  <c r="F1204" i="39"/>
  <c r="G1204" i="39" s="1"/>
  <c r="F1196" i="39"/>
  <c r="G1196" i="39" s="1"/>
  <c r="F1190" i="39"/>
  <c r="G1190" i="39" s="1"/>
  <c r="F1184" i="39"/>
  <c r="G1184" i="39" s="1"/>
  <c r="F1178" i="39"/>
  <c r="G1178" i="39" s="1"/>
  <c r="G1345" i="40"/>
  <c r="H1345" i="40" s="1"/>
  <c r="G1231" i="40"/>
  <c r="H1231" i="40" s="1"/>
  <c r="F1426" i="39"/>
  <c r="G1426" i="39" s="1"/>
  <c r="F1411" i="39"/>
  <c r="G1411" i="39" s="1"/>
  <c r="F1403" i="39"/>
  <c r="G1403" i="39" s="1"/>
  <c r="F1394" i="39"/>
  <c r="G1394" i="39" s="1"/>
  <c r="F1380" i="39"/>
  <c r="G1380" i="39" s="1"/>
  <c r="F1373" i="39"/>
  <c r="G1373" i="39" s="1"/>
  <c r="F1365" i="39"/>
  <c r="G1365" i="39" s="1"/>
  <c r="F1358" i="39"/>
  <c r="G1358" i="39" s="1"/>
  <c r="F1350" i="39"/>
  <c r="G1350" i="39" s="1"/>
  <c r="F1336" i="39"/>
  <c r="G1336" i="39" s="1"/>
  <c r="F1328" i="39"/>
  <c r="G1328" i="39" s="1"/>
  <c r="F1321" i="39"/>
  <c r="G1321" i="39" s="1"/>
  <c r="F1314" i="39"/>
  <c r="G1314" i="39" s="1"/>
  <c r="F1298" i="39"/>
  <c r="G1298" i="39" s="1"/>
  <c r="F1291" i="39"/>
  <c r="G1291" i="39" s="1"/>
  <c r="F1276" i="39"/>
  <c r="G1276" i="39" s="1"/>
  <c r="F1270" i="39"/>
  <c r="G1270" i="39" s="1"/>
  <c r="F1264" i="39"/>
  <c r="G1264" i="39" s="1"/>
  <c r="F1256" i="39"/>
  <c r="G1256" i="39" s="1"/>
  <c r="F1244" i="39"/>
  <c r="G1244" i="39" s="1"/>
  <c r="F1237" i="39"/>
  <c r="G1237" i="39" s="1"/>
  <c r="G1412" i="40"/>
  <c r="H1412" i="40" s="1"/>
  <c r="G1296" i="40"/>
  <c r="H1296" i="40" s="1"/>
  <c r="G1184" i="40"/>
  <c r="H1184" i="40" s="1"/>
  <c r="G1181" i="40"/>
  <c r="H1181" i="40" s="1"/>
  <c r="F1423" i="39"/>
  <c r="G1423" i="39" s="1"/>
  <c r="F1409" i="39"/>
  <c r="G1409" i="39" s="1"/>
  <c r="F1392" i="39"/>
  <c r="G1392" i="39" s="1"/>
  <c r="F1377" i="39"/>
  <c r="G1377" i="39" s="1"/>
  <c r="F1347" i="39"/>
  <c r="G1347" i="39" s="1"/>
  <c r="F1333" i="39"/>
  <c r="G1333" i="39" s="1"/>
  <c r="F1317" i="39"/>
  <c r="G1317" i="39" s="1"/>
  <c r="F1260" i="39"/>
  <c r="G1260" i="39" s="1"/>
  <c r="F1235" i="39"/>
  <c r="G1235" i="39" s="1"/>
  <c r="F1224" i="39"/>
  <c r="G1224" i="39" s="1"/>
  <c r="F1215" i="39"/>
  <c r="G1215" i="39" s="1"/>
  <c r="F1202" i="39"/>
  <c r="G1202" i="39" s="1"/>
  <c r="F1193" i="39"/>
  <c r="G1193" i="39" s="1"/>
  <c r="F1186" i="39"/>
  <c r="G1186" i="39" s="1"/>
  <c r="F1176" i="39"/>
  <c r="G1176" i="39" s="1"/>
  <c r="G1413" i="40"/>
  <c r="H1413" i="40" s="1"/>
  <c r="G1175" i="40"/>
  <c r="H1175" i="40" s="1"/>
  <c r="F1408" i="39"/>
  <c r="G1408" i="39" s="1"/>
  <c r="F1391" i="39"/>
  <c r="G1391" i="39" s="1"/>
  <c r="F1362" i="39"/>
  <c r="G1362" i="39" s="1"/>
  <c r="F1331" i="39"/>
  <c r="G1331" i="39" s="1"/>
  <c r="F1302" i="39"/>
  <c r="G1302" i="39" s="1"/>
  <c r="F1288" i="39"/>
  <c r="G1288" i="39" s="1"/>
  <c r="F1273" i="39"/>
  <c r="G1273" i="39" s="1"/>
  <c r="F1248" i="39"/>
  <c r="G1248" i="39" s="1"/>
  <c r="F1223" i="39"/>
  <c r="G1223" i="39" s="1"/>
  <c r="F1211" i="39"/>
  <c r="G1211" i="39" s="1"/>
  <c r="F1201" i="39"/>
  <c r="G1201" i="39" s="1"/>
  <c r="F1175" i="39"/>
  <c r="G1175" i="39" s="1"/>
  <c r="G1409" i="40"/>
  <c r="H1409" i="40" s="1"/>
  <c r="F1418" i="39"/>
  <c r="G1418" i="39" s="1"/>
  <c r="F1402" i="39"/>
  <c r="G1402" i="39" s="1"/>
  <c r="F1387" i="39"/>
  <c r="G1387" i="39" s="1"/>
  <c r="F1372" i="39"/>
  <c r="G1372" i="39" s="1"/>
  <c r="F1357" i="39"/>
  <c r="G1357" i="39" s="1"/>
  <c r="F1343" i="39"/>
  <c r="G1343" i="39" s="1"/>
  <c r="F1312" i="39"/>
  <c r="G1312" i="39" s="1"/>
  <c r="F1297" i="39"/>
  <c r="G1297" i="39" s="1"/>
  <c r="F1284" i="39"/>
  <c r="G1284" i="39" s="1"/>
  <c r="F1231" i="39"/>
  <c r="G1231" i="39" s="1"/>
  <c r="F1222" i="39"/>
  <c r="G1222" i="39" s="1"/>
  <c r="F1210" i="39"/>
  <c r="G1210" i="39" s="1"/>
  <c r="F1200" i="39"/>
  <c r="G1200" i="39" s="1"/>
  <c r="F1192" i="39"/>
  <c r="G1192" i="39" s="1"/>
  <c r="F1183" i="39"/>
  <c r="G1183" i="39" s="1"/>
  <c r="F1174" i="39"/>
  <c r="G1174" i="39" s="1"/>
  <c r="G1401" i="40"/>
  <c r="H1401" i="40" s="1"/>
  <c r="F1417" i="39"/>
  <c r="G1417" i="39" s="1"/>
  <c r="F1401" i="39"/>
  <c r="G1401" i="39" s="1"/>
  <c r="F1386" i="39"/>
  <c r="G1386" i="39" s="1"/>
  <c r="F1370" i="39"/>
  <c r="F1342" i="39"/>
  <c r="G1342" i="39" s="1"/>
  <c r="F1327" i="39"/>
  <c r="G1327" i="39" s="1"/>
  <c r="F1311" i="39"/>
  <c r="G1311" i="39" s="1"/>
  <c r="F1296" i="39"/>
  <c r="G1296" i="39" s="1"/>
  <c r="F1283" i="39"/>
  <c r="G1283" i="39" s="1"/>
  <c r="F1268" i="39"/>
  <c r="G1268" i="39" s="1"/>
  <c r="F1255" i="39"/>
  <c r="G1255" i="39" s="1"/>
  <c r="F1243" i="39"/>
  <c r="G1243" i="39" s="1"/>
  <c r="F1230" i="39"/>
  <c r="G1230" i="39" s="1"/>
  <c r="F1221" i="39"/>
  <c r="G1221" i="39" s="1"/>
  <c r="F1209" i="39"/>
  <c r="G1209" i="39" s="1"/>
  <c r="F1199" i="39"/>
  <c r="G1199" i="39" s="1"/>
  <c r="F1189" i="39"/>
  <c r="G1189" i="39" s="1"/>
  <c r="F1182" i="39"/>
  <c r="G1182" i="39" s="1"/>
  <c r="F1173" i="39"/>
  <c r="G1173" i="39" s="1"/>
  <c r="G1297" i="40"/>
  <c r="H1297" i="40" s="1"/>
  <c r="F1416" i="39"/>
  <c r="G1416" i="39" s="1"/>
  <c r="F1400" i="39"/>
  <c r="G1400" i="39" s="1"/>
  <c r="F1385" i="39"/>
  <c r="G1385" i="39" s="1"/>
  <c r="F1369" i="39"/>
  <c r="G1369" i="39" s="1"/>
  <c r="F1356" i="39"/>
  <c r="G1356" i="39" s="1"/>
  <c r="F1341" i="39"/>
  <c r="G1341" i="39" s="1"/>
  <c r="F1325" i="39"/>
  <c r="G1325" i="39" s="1"/>
  <c r="F1310" i="39"/>
  <c r="G1310" i="39" s="1"/>
  <c r="F1295" i="39"/>
  <c r="G1295" i="39" s="1"/>
  <c r="F1282" i="39"/>
  <c r="G1282" i="39" s="1"/>
  <c r="F1254" i="39"/>
  <c r="G1254" i="39" s="1"/>
  <c r="F1242" i="39"/>
  <c r="G1242" i="39" s="1"/>
  <c r="F1229" i="39"/>
  <c r="G1229" i="39" s="1"/>
  <c r="F1218" i="39"/>
  <c r="G1218" i="39" s="1"/>
  <c r="F1208" i="39"/>
  <c r="G1208" i="39" s="1"/>
  <c r="F1198" i="39"/>
  <c r="G1198" i="39" s="1"/>
  <c r="F1181" i="39"/>
  <c r="G1181" i="39" s="1"/>
  <c r="F1172" i="39"/>
  <c r="G1172" i="39" s="1"/>
  <c r="G1185" i="40"/>
  <c r="H1185" i="40" s="1"/>
  <c r="F1410" i="39"/>
  <c r="G1410" i="39" s="1"/>
  <c r="F1364" i="39"/>
  <c r="G1364" i="39" s="1"/>
  <c r="F1324" i="39"/>
  <c r="G1324" i="39" s="1"/>
  <c r="F1289" i="39"/>
  <c r="G1289" i="39" s="1"/>
  <c r="F1250" i="39"/>
  <c r="G1250" i="39" s="1"/>
  <c r="F1217" i="39"/>
  <c r="G1217" i="39" s="1"/>
  <c r="F1194" i="39"/>
  <c r="G1194" i="39" s="1"/>
  <c r="F1399" i="39"/>
  <c r="G1399" i="39" s="1"/>
  <c r="F1363" i="39"/>
  <c r="G1363" i="39" s="1"/>
  <c r="F1320" i="39"/>
  <c r="G1320" i="39" s="1"/>
  <c r="F1280" i="39"/>
  <c r="G1280" i="39" s="1"/>
  <c r="F1249" i="39"/>
  <c r="G1249" i="39" s="1"/>
  <c r="F1216" i="39"/>
  <c r="G1216" i="39" s="1"/>
  <c r="F1188" i="39"/>
  <c r="G1188" i="39" s="1"/>
  <c r="F1393" i="39"/>
  <c r="G1393" i="39" s="1"/>
  <c r="F1355" i="39"/>
  <c r="G1355" i="39" s="1"/>
  <c r="F1318" i="39"/>
  <c r="G1318" i="39" s="1"/>
  <c r="F1241" i="39"/>
  <c r="G1241" i="39" s="1"/>
  <c r="F1187" i="39"/>
  <c r="G1187" i="39" s="1"/>
  <c r="F1430" i="39"/>
  <c r="G1430" i="39" s="1"/>
  <c r="F1349" i="39"/>
  <c r="G1349" i="39" s="1"/>
  <c r="F1309" i="39"/>
  <c r="G1309" i="39" s="1"/>
  <c r="F1275" i="39"/>
  <c r="G1275" i="39" s="1"/>
  <c r="F1207" i="39"/>
  <c r="G1207" i="39" s="1"/>
  <c r="F1173" i="35"/>
  <c r="G1173" i="35" s="1"/>
  <c r="F1181" i="35"/>
  <c r="G1181" i="35" s="1"/>
  <c r="F1189" i="35"/>
  <c r="G1189" i="35" s="1"/>
  <c r="F1197" i="35"/>
  <c r="G1197" i="35" s="1"/>
  <c r="F1205" i="35"/>
  <c r="G1205" i="35" s="1"/>
  <c r="F1213" i="35"/>
  <c r="G1213" i="35" s="1"/>
  <c r="F1221" i="35"/>
  <c r="G1221" i="35" s="1"/>
  <c r="F1229" i="35"/>
  <c r="G1229" i="35" s="1"/>
  <c r="F1237" i="35"/>
  <c r="G1237" i="35" s="1"/>
  <c r="F1245" i="35"/>
  <c r="G1245" i="35" s="1"/>
  <c r="F1253" i="35"/>
  <c r="G1253" i="35" s="1"/>
  <c r="F1261" i="35"/>
  <c r="G1261" i="35" s="1"/>
  <c r="F1269" i="35"/>
  <c r="G1269" i="35" s="1"/>
  <c r="F1277" i="35"/>
  <c r="G1277" i="35" s="1"/>
  <c r="F1285" i="35"/>
  <c r="G1285" i="35" s="1"/>
  <c r="F1293" i="35"/>
  <c r="G1293" i="35" s="1"/>
  <c r="F1301" i="35"/>
  <c r="G1301" i="35" s="1"/>
  <c r="F1309" i="35"/>
  <c r="G1309" i="35" s="1"/>
  <c r="F1317" i="35"/>
  <c r="G1317" i="35" s="1"/>
  <c r="F1325" i="35"/>
  <c r="G1325" i="35" s="1"/>
  <c r="F1333" i="35"/>
  <c r="G1333" i="35" s="1"/>
  <c r="F1341" i="35"/>
  <c r="G1341" i="35" s="1"/>
  <c r="F1349" i="35"/>
  <c r="G1349" i="35" s="1"/>
  <c r="F1357" i="35"/>
  <c r="G1357" i="35" s="1"/>
  <c r="F1365" i="35"/>
  <c r="G1365" i="35" s="1"/>
  <c r="F1373" i="35"/>
  <c r="G1373" i="35" s="1"/>
  <c r="F1381" i="35"/>
  <c r="G1381" i="35" s="1"/>
  <c r="F1389" i="35"/>
  <c r="G1389" i="35" s="1"/>
  <c r="F1397" i="35"/>
  <c r="G1397" i="35" s="1"/>
  <c r="F1405" i="35"/>
  <c r="G1405" i="35" s="1"/>
  <c r="F1413" i="35"/>
  <c r="G1413" i="35" s="1"/>
  <c r="F1421" i="35"/>
  <c r="G1421" i="35" s="1"/>
  <c r="F1429" i="35"/>
  <c r="G1429" i="35" s="1"/>
  <c r="F1425" i="39"/>
  <c r="G1425" i="39" s="1"/>
  <c r="F1383" i="39"/>
  <c r="G1383" i="39" s="1"/>
  <c r="F1348" i="39"/>
  <c r="G1348" i="39" s="1"/>
  <c r="F1304" i="39"/>
  <c r="G1304" i="39" s="1"/>
  <c r="F1267" i="39"/>
  <c r="G1267" i="39" s="1"/>
  <c r="F1236" i="39"/>
  <c r="G1236" i="39" s="1"/>
  <c r="F1206" i="39"/>
  <c r="G1206" i="39" s="1"/>
  <c r="F1180" i="39"/>
  <c r="G1180" i="39" s="1"/>
  <c r="F1379" i="39"/>
  <c r="G1379" i="39" s="1"/>
  <c r="F1340" i="39"/>
  <c r="G1340" i="39" s="1"/>
  <c r="F1303" i="39"/>
  <c r="G1303" i="39" s="1"/>
  <c r="F1262" i="39"/>
  <c r="G1262" i="39" s="1"/>
  <c r="F1228" i="39"/>
  <c r="G1228" i="39" s="1"/>
  <c r="F1203" i="39"/>
  <c r="G1203" i="39" s="1"/>
  <c r="G1295" i="40"/>
  <c r="H1295" i="40" s="1"/>
  <c r="F1335" i="39"/>
  <c r="G1335" i="39" s="1"/>
  <c r="F1261" i="39"/>
  <c r="G1261" i="39" s="1"/>
  <c r="F1195" i="39"/>
  <c r="G1195" i="39" s="1"/>
  <c r="F1177" i="39"/>
  <c r="G1177" i="39" s="1"/>
  <c r="G1287" i="40"/>
  <c r="H1287" i="40" s="1"/>
  <c r="F1368" i="39"/>
  <c r="G1368" i="39" s="1"/>
  <c r="F1334" i="39"/>
  <c r="G1334" i="39" s="1"/>
  <c r="F1290" i="39"/>
  <c r="G1290" i="39" s="1"/>
  <c r="F1170" i="39"/>
  <c r="G1170" i="39" s="1"/>
  <c r="F1172" i="35"/>
  <c r="G1172" i="35" s="1"/>
  <c r="F1182" i="35"/>
  <c r="G1182" i="35" s="1"/>
  <c r="F1191" i="35"/>
  <c r="G1191" i="35" s="1"/>
  <c r="F1200" i="35"/>
  <c r="G1200" i="35" s="1"/>
  <c r="F1209" i="35"/>
  <c r="G1209" i="35" s="1"/>
  <c r="F1218" i="35"/>
  <c r="G1218" i="35" s="1"/>
  <c r="F1227" i="35"/>
  <c r="G1227" i="35" s="1"/>
  <c r="F1236" i="35"/>
  <c r="G1236" i="35" s="1"/>
  <c r="F1246" i="35"/>
  <c r="G1246" i="35" s="1"/>
  <c r="F1255" i="35"/>
  <c r="G1255" i="35" s="1"/>
  <c r="F1264" i="35"/>
  <c r="G1264" i="35" s="1"/>
  <c r="F1273" i="35"/>
  <c r="G1273" i="35" s="1"/>
  <c r="F1282" i="35"/>
  <c r="G1282" i="35" s="1"/>
  <c r="F1291" i="35"/>
  <c r="G1291" i="35" s="1"/>
  <c r="F1300" i="35"/>
  <c r="G1300" i="35" s="1"/>
  <c r="F1310" i="35"/>
  <c r="G1310" i="35" s="1"/>
  <c r="F1319" i="35"/>
  <c r="G1319" i="35" s="1"/>
  <c r="F1328" i="35"/>
  <c r="G1328" i="35" s="1"/>
  <c r="F1337" i="35"/>
  <c r="G1337" i="35" s="1"/>
  <c r="F1346" i="35"/>
  <c r="G1346" i="35" s="1"/>
  <c r="F1355" i="35"/>
  <c r="G1355" i="35" s="1"/>
  <c r="F1364" i="35"/>
  <c r="G1364" i="35" s="1"/>
  <c r="F1374" i="35"/>
  <c r="G1374" i="35" s="1"/>
  <c r="F1383" i="35"/>
  <c r="G1383" i="35" s="1"/>
  <c r="F1392" i="35"/>
  <c r="G1392" i="35" s="1"/>
  <c r="F1401" i="35"/>
  <c r="G1401" i="35" s="1"/>
  <c r="F1410" i="35"/>
  <c r="G1410" i="35" s="1"/>
  <c r="F1419" i="35"/>
  <c r="G1419" i="35" s="1"/>
  <c r="F1428" i="35"/>
  <c r="G1428" i="35" s="1"/>
  <c r="F1174" i="35"/>
  <c r="G1174" i="35" s="1"/>
  <c r="F1183" i="35"/>
  <c r="G1183" i="35" s="1"/>
  <c r="F1192" i="35"/>
  <c r="G1192" i="35" s="1"/>
  <c r="F1201" i="35"/>
  <c r="G1201" i="35" s="1"/>
  <c r="F1210" i="35"/>
  <c r="G1210" i="35" s="1"/>
  <c r="F1219" i="35"/>
  <c r="G1219" i="35" s="1"/>
  <c r="F1228" i="35"/>
  <c r="G1228" i="35" s="1"/>
  <c r="F1238" i="35"/>
  <c r="G1238" i="35" s="1"/>
  <c r="F1247" i="35"/>
  <c r="G1247" i="35" s="1"/>
  <c r="F1256" i="35"/>
  <c r="G1256" i="35" s="1"/>
  <c r="F1265" i="35"/>
  <c r="G1265" i="35" s="1"/>
  <c r="F1274" i="35"/>
  <c r="G1274" i="35" s="1"/>
  <c r="F1283" i="35"/>
  <c r="G1283" i="35" s="1"/>
  <c r="F1292" i="35"/>
  <c r="G1292" i="35" s="1"/>
  <c r="F1302" i="35"/>
  <c r="G1302" i="35" s="1"/>
  <c r="F1311" i="35"/>
  <c r="G1311" i="35" s="1"/>
  <c r="F1320" i="35"/>
  <c r="G1320" i="35" s="1"/>
  <c r="F1329" i="35"/>
  <c r="G1329" i="35" s="1"/>
  <c r="F1338" i="35"/>
  <c r="G1338" i="35" s="1"/>
  <c r="F1347" i="35"/>
  <c r="G1347" i="35" s="1"/>
  <c r="F1356" i="35"/>
  <c r="G1356" i="35" s="1"/>
  <c r="F1366" i="35"/>
  <c r="G1366" i="35" s="1"/>
  <c r="F1375" i="35"/>
  <c r="G1375" i="35" s="1"/>
  <c r="F1384" i="35"/>
  <c r="G1384" i="35" s="1"/>
  <c r="F1393" i="35"/>
  <c r="G1393" i="35" s="1"/>
  <c r="F1402" i="35"/>
  <c r="G1402" i="35" s="1"/>
  <c r="F1411" i="35"/>
  <c r="G1411" i="35" s="1"/>
  <c r="F1420" i="35"/>
  <c r="G1420" i="35" s="1"/>
  <c r="F1175" i="35"/>
  <c r="G1175" i="35" s="1"/>
  <c r="F1184" i="35"/>
  <c r="G1184" i="35" s="1"/>
  <c r="F1193" i="35"/>
  <c r="G1193" i="35" s="1"/>
  <c r="F1202" i="35"/>
  <c r="G1202" i="35" s="1"/>
  <c r="F1211" i="35"/>
  <c r="G1211" i="35" s="1"/>
  <c r="F1220" i="35"/>
  <c r="G1220" i="35" s="1"/>
  <c r="F1230" i="35"/>
  <c r="G1230" i="35" s="1"/>
  <c r="F1239" i="35"/>
  <c r="G1239" i="35" s="1"/>
  <c r="F1248" i="35"/>
  <c r="G1248" i="35" s="1"/>
  <c r="F1257" i="35"/>
  <c r="G1257" i="35" s="1"/>
  <c r="F1266" i="35"/>
  <c r="G1266" i="35" s="1"/>
  <c r="F1275" i="35"/>
  <c r="G1275" i="35" s="1"/>
  <c r="F1284" i="35"/>
  <c r="G1284" i="35" s="1"/>
  <c r="F1294" i="35"/>
  <c r="G1294" i="35" s="1"/>
  <c r="F1303" i="35"/>
  <c r="G1303" i="35" s="1"/>
  <c r="F1312" i="35"/>
  <c r="G1312" i="35" s="1"/>
  <c r="F1321" i="35"/>
  <c r="G1321" i="35" s="1"/>
  <c r="F1330" i="35"/>
  <c r="G1330" i="35" s="1"/>
  <c r="F1339" i="35"/>
  <c r="G1339" i="35" s="1"/>
  <c r="F1348" i="35"/>
  <c r="G1348" i="35" s="1"/>
  <c r="F1358" i="35"/>
  <c r="G1358" i="35" s="1"/>
  <c r="F1367" i="35"/>
  <c r="G1367" i="35" s="1"/>
  <c r="F1376" i="35"/>
  <c r="G1376" i="35" s="1"/>
  <c r="F1385" i="35"/>
  <c r="G1385" i="35" s="1"/>
  <c r="F1394" i="35"/>
  <c r="G1394" i="35" s="1"/>
  <c r="F1403" i="35"/>
  <c r="G1403" i="35" s="1"/>
  <c r="F1412" i="35"/>
  <c r="G1412" i="35" s="1"/>
  <c r="F1422" i="35"/>
  <c r="G1422" i="35" s="1"/>
  <c r="F1169" i="35"/>
  <c r="G1169" i="35" s="1"/>
  <c r="F1185" i="35"/>
  <c r="G1185" i="35" s="1"/>
  <c r="F1198" i="35"/>
  <c r="G1198" i="35" s="1"/>
  <c r="F1214" i="35"/>
  <c r="G1214" i="35" s="1"/>
  <c r="F1226" i="35"/>
  <c r="G1226" i="35" s="1"/>
  <c r="F1242" i="35"/>
  <c r="G1242" i="35" s="1"/>
  <c r="F1258" i="35"/>
  <c r="G1258" i="35" s="1"/>
  <c r="F1271" i="35"/>
  <c r="G1271" i="35" s="1"/>
  <c r="F1287" i="35"/>
  <c r="G1287" i="35" s="1"/>
  <c r="F1299" i="35"/>
  <c r="G1299" i="35" s="1"/>
  <c r="F1315" i="35"/>
  <c r="G1315" i="35" s="1"/>
  <c r="F1331" i="35"/>
  <c r="G1331" i="35" s="1"/>
  <c r="F1344" i="35"/>
  <c r="G1344" i="35" s="1"/>
  <c r="F1360" i="35"/>
  <c r="G1360" i="35" s="1"/>
  <c r="F1372" i="35"/>
  <c r="G1372" i="35" s="1"/>
  <c r="F1388" i="35"/>
  <c r="G1388" i="35" s="1"/>
  <c r="F1404" i="35"/>
  <c r="G1404" i="35" s="1"/>
  <c r="F1417" i="35"/>
  <c r="G1417" i="35" s="1"/>
  <c r="F1186" i="35"/>
  <c r="G1186" i="35" s="1"/>
  <c r="F1215" i="35"/>
  <c r="G1215" i="35" s="1"/>
  <c r="F1243" i="35"/>
  <c r="G1243" i="35" s="1"/>
  <c r="F1272" i="35"/>
  <c r="G1272" i="35" s="1"/>
  <c r="F1304" i="35"/>
  <c r="G1304" i="35" s="1"/>
  <c r="F1332" i="35"/>
  <c r="G1332" i="35" s="1"/>
  <c r="F1361" i="35"/>
  <c r="G1361" i="35" s="1"/>
  <c r="F1390" i="35"/>
  <c r="G1390" i="35" s="1"/>
  <c r="F1418" i="35"/>
  <c r="G1418" i="35" s="1"/>
  <c r="F1178" i="35"/>
  <c r="G1178" i="35" s="1"/>
  <c r="F1267" i="35"/>
  <c r="G1267" i="35" s="1"/>
  <c r="F1353" i="35"/>
  <c r="G1353" i="35" s="1"/>
  <c r="F1240" i="35"/>
  <c r="G1240" i="35" s="1"/>
  <c r="F1342" i="35"/>
  <c r="G1342" i="35" s="1"/>
  <c r="F1427" i="35"/>
  <c r="G1427" i="35" s="1"/>
  <c r="F1254" i="35"/>
  <c r="G1254" i="35" s="1"/>
  <c r="F1359" i="35"/>
  <c r="G1359" i="35" s="1"/>
  <c r="F1170" i="35"/>
  <c r="G1170" i="35" s="1"/>
  <c r="F1199" i="35"/>
  <c r="G1199" i="35" s="1"/>
  <c r="F1231" i="35"/>
  <c r="G1231" i="35" s="1"/>
  <c r="F1259" i="35"/>
  <c r="G1259" i="35" s="1"/>
  <c r="F1288" i="35"/>
  <c r="G1288" i="35" s="1"/>
  <c r="F1316" i="35"/>
  <c r="G1316" i="35" s="1"/>
  <c r="F1345" i="35"/>
  <c r="G1345" i="35" s="1"/>
  <c r="F1377" i="35"/>
  <c r="G1377" i="35" s="1"/>
  <c r="F1406" i="35"/>
  <c r="G1406" i="35" s="1"/>
  <c r="F1223" i="35"/>
  <c r="G1223" i="35" s="1"/>
  <c r="F1308" i="35"/>
  <c r="G1308" i="35" s="1"/>
  <c r="F1382" i="35"/>
  <c r="G1382" i="35" s="1"/>
  <c r="F1224" i="35"/>
  <c r="G1224" i="35" s="1"/>
  <c r="F1313" i="35"/>
  <c r="G1313" i="35" s="1"/>
  <c r="F1399" i="35"/>
  <c r="G1399" i="35" s="1"/>
  <c r="F1241" i="35"/>
  <c r="G1241" i="35" s="1"/>
  <c r="F1343" i="35"/>
  <c r="G1343" i="35" s="1"/>
  <c r="F1171" i="35"/>
  <c r="G1171" i="35" s="1"/>
  <c r="F1187" i="35"/>
  <c r="G1187" i="35" s="1"/>
  <c r="F1203" i="35"/>
  <c r="G1203" i="35" s="1"/>
  <c r="F1216" i="35"/>
  <c r="G1216" i="35" s="1"/>
  <c r="F1232" i="35"/>
  <c r="G1232" i="35" s="1"/>
  <c r="F1244" i="35"/>
  <c r="G1244" i="35" s="1"/>
  <c r="F1260" i="35"/>
  <c r="G1260" i="35" s="1"/>
  <c r="F1276" i="35"/>
  <c r="G1276" i="35" s="1"/>
  <c r="F1289" i="35"/>
  <c r="G1289" i="35" s="1"/>
  <c r="F1305" i="35"/>
  <c r="G1305" i="35" s="1"/>
  <c r="F1318" i="35"/>
  <c r="G1318" i="35" s="1"/>
  <c r="F1334" i="35"/>
  <c r="G1334" i="35" s="1"/>
  <c r="F1350" i="35"/>
  <c r="G1350" i="35" s="1"/>
  <c r="F1362" i="35"/>
  <c r="G1362" i="35" s="1"/>
  <c r="F1378" i="35"/>
  <c r="G1378" i="35" s="1"/>
  <c r="F1391" i="35"/>
  <c r="G1391" i="35" s="1"/>
  <c r="F1407" i="35"/>
  <c r="G1407" i="35" s="1"/>
  <c r="F1423" i="35"/>
  <c r="G1423" i="35" s="1"/>
  <c r="F1207" i="35"/>
  <c r="G1207" i="35" s="1"/>
  <c r="F1296" i="35"/>
  <c r="G1296" i="35" s="1"/>
  <c r="F1398" i="35"/>
  <c r="G1398" i="35" s="1"/>
  <c r="F1195" i="35"/>
  <c r="G1195" i="35" s="1"/>
  <c r="F1281" i="35"/>
  <c r="G1281" i="35" s="1"/>
  <c r="F1370" i="35"/>
  <c r="G1370" i="35" s="1"/>
  <c r="F1180" i="35"/>
  <c r="G1180" i="35" s="1"/>
  <c r="F1286" i="35"/>
  <c r="G1286" i="35" s="1"/>
  <c r="F1400" i="35"/>
  <c r="G1400" i="35" s="1"/>
  <c r="F1176" i="35"/>
  <c r="G1176" i="35" s="1"/>
  <c r="F1188" i="35"/>
  <c r="G1188" i="35" s="1"/>
  <c r="F1204" i="35"/>
  <c r="G1204" i="35" s="1"/>
  <c r="F1217" i="35"/>
  <c r="G1217" i="35" s="1"/>
  <c r="F1233" i="35"/>
  <c r="G1233" i="35" s="1"/>
  <c r="F1249" i="35"/>
  <c r="G1249" i="35" s="1"/>
  <c r="F1262" i="35"/>
  <c r="G1262" i="35" s="1"/>
  <c r="F1278" i="35"/>
  <c r="G1278" i="35" s="1"/>
  <c r="F1290" i="35"/>
  <c r="G1290" i="35" s="1"/>
  <c r="F1306" i="35"/>
  <c r="G1306" i="35" s="1"/>
  <c r="F1322" i="35"/>
  <c r="G1322" i="35" s="1"/>
  <c r="F1335" i="35"/>
  <c r="G1335" i="35" s="1"/>
  <c r="F1351" i="35"/>
  <c r="G1351" i="35" s="1"/>
  <c r="F1363" i="35"/>
  <c r="G1363" i="35" s="1"/>
  <c r="F1379" i="35"/>
  <c r="G1379" i="35" s="1"/>
  <c r="F1395" i="35"/>
  <c r="G1395" i="35" s="1"/>
  <c r="F1408" i="35"/>
  <c r="G1408" i="35" s="1"/>
  <c r="F1424" i="35"/>
  <c r="G1424" i="35" s="1"/>
  <c r="F1194" i="35"/>
  <c r="G1194" i="35" s="1"/>
  <c r="F1280" i="35"/>
  <c r="G1280" i="35" s="1"/>
  <c r="F1369" i="35"/>
  <c r="G1369" i="35" s="1"/>
  <c r="F1252" i="35"/>
  <c r="G1252" i="35" s="1"/>
  <c r="F1326" i="35"/>
  <c r="G1326" i="35" s="1"/>
  <c r="F1415" i="35"/>
  <c r="G1415" i="35" s="1"/>
  <c r="F1270" i="35"/>
  <c r="G1270" i="35" s="1"/>
  <c r="F1371" i="35"/>
  <c r="G1371" i="35" s="1"/>
  <c r="F1177" i="35"/>
  <c r="G1177" i="35" s="1"/>
  <c r="F1190" i="35"/>
  <c r="G1190" i="35" s="1"/>
  <c r="F1206" i="35"/>
  <c r="G1206" i="35" s="1"/>
  <c r="F1222" i="35"/>
  <c r="G1222" i="35" s="1"/>
  <c r="F1234" i="35"/>
  <c r="G1234" i="35" s="1"/>
  <c r="F1250" i="35"/>
  <c r="G1250" i="35" s="1"/>
  <c r="F1263" i="35"/>
  <c r="G1263" i="35" s="1"/>
  <c r="F1279" i="35"/>
  <c r="G1279" i="35" s="1"/>
  <c r="F1295" i="35"/>
  <c r="G1295" i="35" s="1"/>
  <c r="F1307" i="35"/>
  <c r="G1307" i="35" s="1"/>
  <c r="F1323" i="35"/>
  <c r="G1323" i="35" s="1"/>
  <c r="F1336" i="35"/>
  <c r="G1336" i="35" s="1"/>
  <c r="F1352" i="35"/>
  <c r="G1352" i="35" s="1"/>
  <c r="F1368" i="35"/>
  <c r="G1368" i="35" s="1"/>
  <c r="F1380" i="35"/>
  <c r="G1380" i="35" s="1"/>
  <c r="F1396" i="35"/>
  <c r="G1396" i="35" s="1"/>
  <c r="F1409" i="35"/>
  <c r="G1409" i="35" s="1"/>
  <c r="F1425" i="35"/>
  <c r="G1425" i="35" s="1"/>
  <c r="F1235" i="35"/>
  <c r="G1235" i="35" s="1"/>
  <c r="F1324" i="35"/>
  <c r="G1324" i="35" s="1"/>
  <c r="F1414" i="35"/>
  <c r="G1414" i="35" s="1"/>
  <c r="F1208" i="35"/>
  <c r="G1208" i="35" s="1"/>
  <c r="F1297" i="35"/>
  <c r="G1297" i="35" s="1"/>
  <c r="F1386" i="35"/>
  <c r="G1386" i="35" s="1"/>
  <c r="F1196" i="35"/>
  <c r="G1196" i="35" s="1"/>
  <c r="F1298" i="35"/>
  <c r="G1298" i="35" s="1"/>
  <c r="F1387" i="35"/>
  <c r="G1387" i="35" s="1"/>
  <c r="F1251" i="35"/>
  <c r="G1251" i="35" s="1"/>
  <c r="F1340" i="35"/>
  <c r="G1340" i="35" s="1"/>
  <c r="F1426" i="35"/>
  <c r="G1426" i="35" s="1"/>
  <c r="F1179" i="35"/>
  <c r="G1179" i="35" s="1"/>
  <c r="F1268" i="35"/>
  <c r="G1268" i="35" s="1"/>
  <c r="F1354" i="35"/>
  <c r="G1354" i="35" s="1"/>
  <c r="F1212" i="35"/>
  <c r="G1212" i="35" s="1"/>
  <c r="F1314" i="35"/>
  <c r="G1314" i="35" s="1"/>
  <c r="F1416" i="35"/>
  <c r="G1416" i="35" s="1"/>
  <c r="F1225" i="35"/>
  <c r="G1225" i="35" s="1"/>
  <c r="F1327" i="35"/>
  <c r="G1327" i="35" s="1"/>
  <c r="T10" i="38"/>
  <c r="H1060" i="40"/>
  <c r="P19" i="34"/>
  <c r="P83" i="34"/>
  <c r="O24" i="34"/>
  <c r="O103" i="10" s="1"/>
  <c r="AJ260" i="1"/>
  <c r="J166" i="9"/>
  <c r="AF131" i="1"/>
  <c r="AF261" i="1" s="1"/>
  <c r="V124" i="1"/>
  <c r="V288" i="1" s="1"/>
  <c r="AF260" i="1"/>
  <c r="V128" i="1"/>
  <c r="V133" i="1" s="1"/>
  <c r="AA124" i="1"/>
  <c r="AA288" i="1" s="1"/>
  <c r="R260" i="1"/>
  <c r="AA260" i="1"/>
  <c r="AD45" i="28"/>
  <c r="AD46" i="28" s="1"/>
  <c r="AN124" i="1"/>
  <c r="AN288" i="1" s="1"/>
  <c r="U260" i="1"/>
  <c r="AN131" i="1"/>
  <c r="AN145" i="1" s="1"/>
  <c r="P131" i="1"/>
  <c r="P124" i="1"/>
  <c r="P288" i="1" s="1"/>
  <c r="AE260" i="1"/>
  <c r="AL128" i="1"/>
  <c r="AL133" i="1" s="1"/>
  <c r="AL132" i="1" s="1"/>
  <c r="M131" i="1"/>
  <c r="M137" i="1" s="1"/>
  <c r="AC260" i="1"/>
  <c r="T131" i="1"/>
  <c r="T261" i="1" s="1"/>
  <c r="W260" i="1"/>
  <c r="M124" i="1"/>
  <c r="M288" i="1" s="1"/>
  <c r="T128" i="1"/>
  <c r="AA128" i="1"/>
  <c r="T124" i="1"/>
  <c r="T288" i="1" s="1"/>
  <c r="Z131" i="1"/>
  <c r="AR124" i="1"/>
  <c r="AR288" i="1" s="1"/>
  <c r="AU124" i="1"/>
  <c r="AU288" i="1" s="1"/>
  <c r="Z260" i="1"/>
  <c r="Y128" i="1"/>
  <c r="V131" i="1"/>
  <c r="V137" i="1" s="1"/>
  <c r="AF128" i="1"/>
  <c r="AJ124" i="1"/>
  <c r="AJ288" i="1" s="1"/>
  <c r="AU131" i="1"/>
  <c r="AU146" i="1" s="1"/>
  <c r="AD128" i="1"/>
  <c r="AH128" i="1"/>
  <c r="AH133" i="1" s="1"/>
  <c r="AG128" i="1"/>
  <c r="AT260" i="1"/>
  <c r="S128" i="1"/>
  <c r="U131" i="1"/>
  <c r="U145" i="1" s="1"/>
  <c r="W124" i="1"/>
  <c r="W288" i="1" s="1"/>
  <c r="AC128" i="1"/>
  <c r="AC133" i="1" s="1"/>
  <c r="AC131" i="1"/>
  <c r="AR260" i="1"/>
  <c r="AO45" i="28"/>
  <c r="AO46" i="28" s="1"/>
  <c r="AJ127" i="1"/>
  <c r="AJ128" i="1" s="1"/>
  <c r="F202" i="9"/>
  <c r="F232" i="9"/>
  <c r="F208" i="4" s="1"/>
  <c r="F300" i="1" s="1"/>
  <c r="R301" i="1" s="1"/>
  <c r="R50" i="28" s="1"/>
  <c r="R51" i="28" s="1"/>
  <c r="X45" i="28"/>
  <c r="X46" i="28" s="1"/>
  <c r="J117" i="9"/>
  <c r="L116" i="9"/>
  <c r="AK131" i="1"/>
  <c r="AK137" i="1" s="1"/>
  <c r="AK128" i="1"/>
  <c r="AT131" i="1"/>
  <c r="AT261" i="1" s="1"/>
  <c r="AK124" i="1"/>
  <c r="AK288" i="1" s="1"/>
  <c r="AA45" i="28"/>
  <c r="AA46" i="28" s="1"/>
  <c r="J345" i="1"/>
  <c r="AI260" i="1"/>
  <c r="M128" i="1"/>
  <c r="Y260" i="1"/>
  <c r="L124" i="1"/>
  <c r="L288" i="1" s="1"/>
  <c r="Y131" i="1"/>
  <c r="AQ128" i="1"/>
  <c r="AQ133" i="1" s="1"/>
  <c r="S131" i="1"/>
  <c r="S261" i="1" s="1"/>
  <c r="S124" i="1"/>
  <c r="S288" i="1" s="1"/>
  <c r="L260" i="1"/>
  <c r="J279" i="1"/>
  <c r="AB124" i="1"/>
  <c r="AB288" i="1" s="1"/>
  <c r="O131" i="1"/>
  <c r="O137" i="1" s="1"/>
  <c r="R124" i="1"/>
  <c r="R288" i="1" s="1"/>
  <c r="J123" i="1"/>
  <c r="J257" i="1"/>
  <c r="AI128" i="1"/>
  <c r="O124" i="1"/>
  <c r="O288" i="1" s="1"/>
  <c r="AB260" i="1"/>
  <c r="N124" i="1"/>
  <c r="N288" i="1" s="1"/>
  <c r="AB128" i="1"/>
  <c r="AB133" i="1" s="1"/>
  <c r="J346" i="1"/>
  <c r="AF347" i="1" s="1"/>
  <c r="J347" i="1" s="1"/>
  <c r="N131" i="1"/>
  <c r="N144" i="1" s="1"/>
  <c r="AI131" i="1"/>
  <c r="AI261" i="1" s="1"/>
  <c r="AE124" i="1"/>
  <c r="AE288" i="1" s="1"/>
  <c r="J258" i="1"/>
  <c r="W128" i="1"/>
  <c r="W133" i="1" s="1"/>
  <c r="Q128" i="1"/>
  <c r="N45" i="28"/>
  <c r="N46" i="28" s="1"/>
  <c r="AQ131" i="1"/>
  <c r="AQ261" i="1" s="1"/>
  <c r="J245" i="1"/>
  <c r="J126" i="1"/>
  <c r="J214" i="1"/>
  <c r="AQ124" i="1"/>
  <c r="AQ288" i="1" s="1"/>
  <c r="J23" i="6"/>
  <c r="AH45" i="28"/>
  <c r="AH46" i="28" s="1"/>
  <c r="T45" i="28"/>
  <c r="T46" i="28" s="1"/>
  <c r="U45" i="28"/>
  <c r="U46" i="28" s="1"/>
  <c r="L45" i="28"/>
  <c r="J244" i="1"/>
  <c r="F368" i="1"/>
  <c r="AF368" i="1" s="1"/>
  <c r="J368" i="1" s="1"/>
  <c r="AF15" i="6"/>
  <c r="AI45" i="28"/>
  <c r="AI46" i="28" s="1"/>
  <c r="AE45" i="28"/>
  <c r="AE46" i="28" s="1"/>
  <c r="M45" i="28"/>
  <c r="M46" i="28" s="1"/>
  <c r="AC15" i="6"/>
  <c r="F365" i="1"/>
  <c r="Z15" i="6"/>
  <c r="F362" i="1"/>
  <c r="W45" i="28"/>
  <c r="W46" i="28" s="1"/>
  <c r="J246" i="1"/>
  <c r="R45" i="28"/>
  <c r="R46" i="28" s="1"/>
  <c r="Z45" i="28"/>
  <c r="Z46" i="28" s="1"/>
  <c r="Q45" i="28"/>
  <c r="Q46" i="28" s="1"/>
  <c r="Y15" i="6"/>
  <c r="F361" i="1"/>
  <c r="AA15" i="6"/>
  <c r="F363" i="1"/>
  <c r="F360" i="1"/>
  <c r="X15" i="6"/>
  <c r="V15" i="6"/>
  <c r="F358" i="1"/>
  <c r="AJ45" i="28"/>
  <c r="AJ46" i="28" s="1"/>
  <c r="AB15" i="6"/>
  <c r="F364" i="1"/>
  <c r="T15" i="6"/>
  <c r="F356" i="1"/>
  <c r="N15" i="6"/>
  <c r="F350" i="1"/>
  <c r="J372" i="1"/>
  <c r="AC45" i="28"/>
  <c r="AC46" i="28" s="1"/>
  <c r="AM45" i="28"/>
  <c r="AM46" i="28" s="1"/>
  <c r="AN45" i="28"/>
  <c r="AN46" i="28" s="1"/>
  <c r="AL45" i="28"/>
  <c r="AL46" i="28" s="1"/>
  <c r="AB45" i="28"/>
  <c r="AB46" i="28" s="1"/>
  <c r="AG45" i="28"/>
  <c r="AG46" i="28" s="1"/>
  <c r="U15" i="6"/>
  <c r="F357" i="1"/>
  <c r="J16" i="6"/>
  <c r="S15" i="6"/>
  <c r="F355" i="1"/>
  <c r="AF45" i="28"/>
  <c r="AF46" i="28" s="1"/>
  <c r="O15" i="6"/>
  <c r="F351" i="1"/>
  <c r="V45" i="28"/>
  <c r="V46" i="28" s="1"/>
  <c r="Y45" i="28"/>
  <c r="Y46" i="28" s="1"/>
  <c r="P45" i="28"/>
  <c r="P46" i="28" s="1"/>
  <c r="AD15" i="6"/>
  <c r="F366" i="1"/>
  <c r="F353" i="1"/>
  <c r="Q15" i="6"/>
  <c r="AE15" i="6"/>
  <c r="F367" i="1"/>
  <c r="AK45" i="28"/>
  <c r="AK46" i="28" s="1"/>
  <c r="AP45" i="28"/>
  <c r="AP46" i="28" s="1"/>
  <c r="S45" i="28"/>
  <c r="S46" i="28" s="1"/>
  <c r="F354" i="1"/>
  <c r="R15" i="6"/>
  <c r="P15" i="6"/>
  <c r="F352" i="1"/>
  <c r="W15" i="6"/>
  <c r="F359" i="1"/>
  <c r="O45" i="28"/>
  <c r="O46" i="28" s="1"/>
  <c r="U133" i="1"/>
  <c r="AS133" i="1"/>
  <c r="AS132" i="1" s="1"/>
  <c r="R133" i="1"/>
  <c r="AR133" i="1"/>
  <c r="X133" i="1"/>
  <c r="AP133" i="1"/>
  <c r="AP132" i="1" s="1"/>
  <c r="AP134" i="1" s="1"/>
  <c r="AP156" i="1" s="1"/>
  <c r="AP162" i="1" s="1"/>
  <c r="AP10" i="6" s="1"/>
  <c r="AG261" i="1"/>
  <c r="AG146" i="1"/>
  <c r="AG144" i="1"/>
  <c r="AG137" i="1"/>
  <c r="AG145" i="1"/>
  <c r="AO133" i="1"/>
  <c r="AO132" i="1" s="1"/>
  <c r="AN133" i="1"/>
  <c r="AO288" i="1"/>
  <c r="P133" i="1"/>
  <c r="X261" i="1"/>
  <c r="X137" i="1"/>
  <c r="X145" i="1"/>
  <c r="AT133" i="1"/>
  <c r="AO146" i="1"/>
  <c r="AO144" i="1"/>
  <c r="AO145" i="1"/>
  <c r="AO137" i="1"/>
  <c r="AO261" i="1"/>
  <c r="AM288" i="1"/>
  <c r="AL137" i="1"/>
  <c r="AL145" i="1"/>
  <c r="AL261" i="1"/>
  <c r="AL144" i="1"/>
  <c r="AL146" i="1"/>
  <c r="AD288" i="1"/>
  <c r="Z133" i="1"/>
  <c r="AC288" i="1"/>
  <c r="U288" i="1"/>
  <c r="Z288" i="1"/>
  <c r="AM133" i="1"/>
  <c r="AM132" i="1" s="1"/>
  <c r="AL288" i="1"/>
  <c r="AH288" i="1"/>
  <c r="AB261" i="1"/>
  <c r="AB137" i="1"/>
  <c r="AB145" i="1"/>
  <c r="Q288" i="1"/>
  <c r="AS288" i="1"/>
  <c r="AI288" i="1"/>
  <c r="AP261" i="1"/>
  <c r="AP146" i="1"/>
  <c r="AP144" i="1"/>
  <c r="AP137" i="1"/>
  <c r="AP145" i="1"/>
  <c r="AD261" i="1"/>
  <c r="AD137" i="1"/>
  <c r="AD145" i="1"/>
  <c r="AH261" i="1"/>
  <c r="AH146" i="1"/>
  <c r="AH144" i="1"/>
  <c r="AH145" i="1"/>
  <c r="AH137" i="1"/>
  <c r="AJ261" i="1"/>
  <c r="AJ144" i="1"/>
  <c r="AJ137" i="1"/>
  <c r="AJ145" i="1"/>
  <c r="AJ146" i="1"/>
  <c r="AA261" i="1"/>
  <c r="AA137" i="1"/>
  <c r="AA145" i="1"/>
  <c r="AP288" i="1"/>
  <c r="L261" i="1"/>
  <c r="L144" i="1"/>
  <c r="L137" i="1"/>
  <c r="L145" i="1"/>
  <c r="L146" i="1"/>
  <c r="L133" i="1"/>
  <c r="R261" i="1"/>
  <c r="R145" i="1"/>
  <c r="R137" i="1"/>
  <c r="Y288" i="1"/>
  <c r="AE133" i="1"/>
  <c r="AE261" i="1"/>
  <c r="AE145" i="1"/>
  <c r="AE137" i="1"/>
  <c r="X288" i="1"/>
  <c r="AT288" i="1"/>
  <c r="N133" i="1"/>
  <c r="O133" i="1"/>
  <c r="AM261" i="1"/>
  <c r="AM145" i="1"/>
  <c r="AM146" i="1"/>
  <c r="AM144" i="1"/>
  <c r="AM137" i="1"/>
  <c r="AU133" i="1"/>
  <c r="AS261" i="1"/>
  <c r="AS137" i="1"/>
  <c r="AS145" i="1"/>
  <c r="AS146" i="1"/>
  <c r="AS144" i="1"/>
  <c r="AR261" i="1"/>
  <c r="AR144" i="1"/>
  <c r="AR137" i="1"/>
  <c r="AR145" i="1"/>
  <c r="AR146" i="1"/>
  <c r="Q261" i="1"/>
  <c r="Q137" i="1"/>
  <c r="Q145" i="1"/>
  <c r="W261" i="1"/>
  <c r="W145" i="1"/>
  <c r="W137" i="1"/>
  <c r="AF288" i="1"/>
  <c r="AG288" i="1"/>
  <c r="S344" i="1" l="1"/>
  <c r="S348" i="1" s="1"/>
  <c r="M344" i="1"/>
  <c r="M348" i="1" s="1"/>
  <c r="M374" i="1" s="1"/>
  <c r="M36" i="6" s="1"/>
  <c r="U344" i="1"/>
  <c r="U348" i="1" s="1"/>
  <c r="O344" i="1"/>
  <c r="O348" i="1" s="1"/>
  <c r="AC344" i="1"/>
  <c r="AC348" i="1" s="1"/>
  <c r="AO344" i="1"/>
  <c r="AO348" i="1" s="1"/>
  <c r="AO374" i="1" s="1"/>
  <c r="AO36" i="6" s="1"/>
  <c r="N344" i="1"/>
  <c r="N348" i="1" s="1"/>
  <c r="AF344" i="1"/>
  <c r="AF348" i="1" s="1"/>
  <c r="R344" i="1"/>
  <c r="R348" i="1" s="1"/>
  <c r="AL344" i="1"/>
  <c r="AL348" i="1" s="1"/>
  <c r="AL374" i="1" s="1"/>
  <c r="AL36" i="6" s="1"/>
  <c r="AA344" i="1"/>
  <c r="AA348" i="1" s="1"/>
  <c r="AK344" i="1"/>
  <c r="AK348" i="1" s="1"/>
  <c r="AK374" i="1" s="1"/>
  <c r="AK36" i="6" s="1"/>
  <c r="P344" i="1"/>
  <c r="P348" i="1" s="1"/>
  <c r="AI344" i="1"/>
  <c r="AI348" i="1" s="1"/>
  <c r="AI374" i="1" s="1"/>
  <c r="AI36" i="6" s="1"/>
  <c r="W344" i="1"/>
  <c r="W348" i="1" s="1"/>
  <c r="Q344" i="1"/>
  <c r="Q348" i="1" s="1"/>
  <c r="AQ344" i="1"/>
  <c r="AQ348" i="1" s="1"/>
  <c r="AQ374" i="1" s="1"/>
  <c r="AQ36" i="6" s="1"/>
  <c r="X344" i="1"/>
  <c r="X348" i="1" s="1"/>
  <c r="Y344" i="1"/>
  <c r="Y348" i="1" s="1"/>
  <c r="L344" i="1"/>
  <c r="AT344" i="1"/>
  <c r="AT348" i="1" s="1"/>
  <c r="AT374" i="1" s="1"/>
  <c r="AT36" i="6" s="1"/>
  <c r="AG344" i="1"/>
  <c r="AG348" i="1" s="1"/>
  <c r="AG374" i="1" s="1"/>
  <c r="AG36" i="6" s="1"/>
  <c r="AR344" i="1"/>
  <c r="AR348" i="1" s="1"/>
  <c r="AR374" i="1" s="1"/>
  <c r="AR36" i="6" s="1"/>
  <c r="S21" i="19"/>
  <c r="K46" i="59"/>
  <c r="R40" i="19"/>
  <c r="J57" i="59"/>
  <c r="Q18" i="19"/>
  <c r="I45" i="59"/>
  <c r="Q36" i="19"/>
  <c r="I55" i="59"/>
  <c r="R39" i="19"/>
  <c r="J56" i="59"/>
  <c r="R22" i="19"/>
  <c r="J47" i="59"/>
  <c r="AE344" i="1"/>
  <c r="AE348" i="1" s="1"/>
  <c r="AM344" i="1"/>
  <c r="AM348" i="1" s="1"/>
  <c r="AM374" i="1" s="1"/>
  <c r="AM36" i="6" s="1"/>
  <c r="Z344" i="1"/>
  <c r="Z348" i="1" s="1"/>
  <c r="AS344" i="1"/>
  <c r="AS348" i="1" s="1"/>
  <c r="AS374" i="1" s="1"/>
  <c r="AS36" i="6" s="1"/>
  <c r="AU344" i="1"/>
  <c r="AU348" i="1" s="1"/>
  <c r="AU374" i="1" s="1"/>
  <c r="AU36" i="6" s="1"/>
  <c r="V344" i="1"/>
  <c r="V348" i="1" s="1"/>
  <c r="AH344" i="1"/>
  <c r="AH348" i="1" s="1"/>
  <c r="AH374" i="1" s="1"/>
  <c r="AH36" i="6" s="1"/>
  <c r="AB344" i="1"/>
  <c r="AB348" i="1" s="1"/>
  <c r="AD344" i="1"/>
  <c r="AD348" i="1" s="1"/>
  <c r="AN344" i="1"/>
  <c r="AN348" i="1" s="1"/>
  <c r="AN374" i="1" s="1"/>
  <c r="AN36" i="6" s="1"/>
  <c r="AP344" i="1"/>
  <c r="AP348" i="1" s="1"/>
  <c r="AP374" i="1" s="1"/>
  <c r="AP36" i="6" s="1"/>
  <c r="AJ344" i="1"/>
  <c r="AJ348" i="1" s="1"/>
  <c r="AJ374" i="1" s="1"/>
  <c r="AJ36" i="6" s="1"/>
  <c r="T344" i="1"/>
  <c r="T348" i="1" s="1"/>
  <c r="Z80" i="4"/>
  <c r="Z95" i="1" s="1"/>
  <c r="Z152" i="1" s="1"/>
  <c r="Z144" i="1"/>
  <c r="AA80" i="4"/>
  <c r="AA95" i="1" s="1"/>
  <c r="Y80" i="4"/>
  <c r="Y95" i="1" s="1"/>
  <c r="Y88" i="1"/>
  <c r="Y144" i="1" s="1"/>
  <c r="R88" i="1"/>
  <c r="R144" i="1" s="1"/>
  <c r="R80" i="4"/>
  <c r="R95" i="1" s="1"/>
  <c r="R152" i="1" s="1"/>
  <c r="W88" i="1"/>
  <c r="W144" i="1" s="1"/>
  <c r="W80" i="4"/>
  <c r="W95" i="1" s="1"/>
  <c r="W152" i="1" s="1"/>
  <c r="AE88" i="1"/>
  <c r="AE144" i="1" s="1"/>
  <c r="AE80" i="4"/>
  <c r="AE95" i="1" s="1"/>
  <c r="AE152" i="1" s="1"/>
  <c r="AC88" i="1"/>
  <c r="AC144" i="1" s="1"/>
  <c r="AC80" i="4"/>
  <c r="AC95" i="1" s="1"/>
  <c r="AC152" i="1" s="1"/>
  <c r="S88" i="1"/>
  <c r="S144" i="1" s="1"/>
  <c r="S80" i="4"/>
  <c r="S95" i="1" s="1"/>
  <c r="AD88" i="1"/>
  <c r="AD144" i="1" s="1"/>
  <c r="AD80" i="4"/>
  <c r="AD95" i="1" s="1"/>
  <c r="AB88" i="1"/>
  <c r="AB144" i="1" s="1"/>
  <c r="AB80" i="4"/>
  <c r="AB95" i="1" s="1"/>
  <c r="AB152" i="1" s="1"/>
  <c r="Q80" i="4"/>
  <c r="Q95" i="1" s="1"/>
  <c r="AF88" i="1"/>
  <c r="AF144" i="1" s="1"/>
  <c r="AF80" i="4"/>
  <c r="AF95" i="1" s="1"/>
  <c r="U88" i="1"/>
  <c r="U144" i="1" s="1"/>
  <c r="U80" i="4"/>
  <c r="U95" i="1" s="1"/>
  <c r="U152" i="1" s="1"/>
  <c r="X80" i="4"/>
  <c r="X95" i="1" s="1"/>
  <c r="X152" i="1" s="1"/>
  <c r="V88" i="1"/>
  <c r="V144" i="1" s="1"/>
  <c r="V80" i="4"/>
  <c r="V95" i="1" s="1"/>
  <c r="V152" i="1" s="1"/>
  <c r="P80" i="4"/>
  <c r="P95" i="1" s="1"/>
  <c r="P152" i="1" s="1"/>
  <c r="P88" i="1"/>
  <c r="P144" i="1" s="1"/>
  <c r="T80" i="4"/>
  <c r="T95" i="1" s="1"/>
  <c r="P24" i="34"/>
  <c r="P103" i="10" s="1"/>
  <c r="T24" i="34"/>
  <c r="F182" i="4"/>
  <c r="F254" i="1" s="1"/>
  <c r="G1690" i="40"/>
  <c r="H1690" i="40" s="1"/>
  <c r="G1682" i="40"/>
  <c r="H1682" i="40" s="1"/>
  <c r="G1674" i="40"/>
  <c r="H1674" i="40" s="1"/>
  <c r="G1666" i="40"/>
  <c r="H1666" i="40" s="1"/>
  <c r="G1658" i="40"/>
  <c r="H1658" i="40" s="1"/>
  <c r="G1650" i="40"/>
  <c r="H1650" i="40" s="1"/>
  <c r="G1689" i="40"/>
  <c r="H1689" i="40" s="1"/>
  <c r="G1681" i="40"/>
  <c r="H1681" i="40" s="1"/>
  <c r="G1673" i="40"/>
  <c r="H1673" i="40" s="1"/>
  <c r="G1665" i="40"/>
  <c r="H1665" i="40" s="1"/>
  <c r="G1657" i="40"/>
  <c r="H1657" i="40" s="1"/>
  <c r="G1649" i="40"/>
  <c r="H1649" i="40" s="1"/>
  <c r="G1688" i="40"/>
  <c r="H1688" i="40" s="1"/>
  <c r="G1680" i="40"/>
  <c r="H1680" i="40" s="1"/>
  <c r="G1672" i="40"/>
  <c r="H1672" i="40" s="1"/>
  <c r="G1664" i="40"/>
  <c r="H1664" i="40" s="1"/>
  <c r="G1656" i="40"/>
  <c r="H1656" i="40" s="1"/>
  <c r="G1648" i="40"/>
  <c r="H1648" i="40" s="1"/>
  <c r="G1679" i="40"/>
  <c r="H1679" i="40" s="1"/>
  <c r="G1668" i="40"/>
  <c r="H1668" i="40" s="1"/>
  <c r="G1654" i="40"/>
  <c r="H1654" i="40" s="1"/>
  <c r="G1643" i="40"/>
  <c r="H1643" i="40" s="1"/>
  <c r="G1635" i="40"/>
  <c r="H1635" i="40" s="1"/>
  <c r="G1627" i="40"/>
  <c r="H1627" i="40" s="1"/>
  <c r="G1619" i="40"/>
  <c r="H1619" i="40" s="1"/>
  <c r="G1611" i="40"/>
  <c r="H1611" i="40" s="1"/>
  <c r="G1603" i="40"/>
  <c r="H1603" i="40" s="1"/>
  <c r="G1595" i="40"/>
  <c r="H1595" i="40" s="1"/>
  <c r="G1587" i="40"/>
  <c r="H1587" i="40" s="1"/>
  <c r="G1579" i="40"/>
  <c r="H1579" i="40" s="1"/>
  <c r="G1571" i="40"/>
  <c r="H1571" i="40" s="1"/>
  <c r="G1563" i="40"/>
  <c r="H1563" i="40" s="1"/>
  <c r="G1555" i="40"/>
  <c r="H1555" i="40" s="1"/>
  <c r="G1547" i="40"/>
  <c r="H1547" i="40" s="1"/>
  <c r="G1539" i="40"/>
  <c r="H1539" i="40" s="1"/>
  <c r="G1531" i="40"/>
  <c r="H1531" i="40" s="1"/>
  <c r="G1523" i="40"/>
  <c r="H1523" i="40" s="1"/>
  <c r="G1515" i="40"/>
  <c r="H1515" i="40" s="1"/>
  <c r="G1507" i="40"/>
  <c r="H1507" i="40" s="1"/>
  <c r="G1499" i="40"/>
  <c r="H1499" i="40" s="1"/>
  <c r="G1491" i="40"/>
  <c r="H1491" i="40" s="1"/>
  <c r="G1483" i="40"/>
  <c r="H1483" i="40" s="1"/>
  <c r="G1475" i="40"/>
  <c r="H1475" i="40" s="1"/>
  <c r="G1467" i="40"/>
  <c r="H1467" i="40" s="1"/>
  <c r="G1459" i="40"/>
  <c r="H1459" i="40" s="1"/>
  <c r="G1451" i="40"/>
  <c r="H1451" i="40" s="1"/>
  <c r="G1443" i="40"/>
  <c r="H1443" i="40" s="1"/>
  <c r="G1435" i="40"/>
  <c r="H1435" i="40" s="1"/>
  <c r="G1692" i="40"/>
  <c r="H1692" i="40" s="1"/>
  <c r="G1678" i="40"/>
  <c r="H1678" i="40" s="1"/>
  <c r="G1667" i="40"/>
  <c r="H1667" i="40" s="1"/>
  <c r="G1653" i="40"/>
  <c r="H1653" i="40" s="1"/>
  <c r="G1642" i="40"/>
  <c r="H1642" i="40" s="1"/>
  <c r="G1634" i="40"/>
  <c r="H1634" i="40" s="1"/>
  <c r="G1626" i="40"/>
  <c r="H1626" i="40" s="1"/>
  <c r="G1618" i="40"/>
  <c r="H1618" i="40" s="1"/>
  <c r="G1610" i="40"/>
  <c r="H1610" i="40" s="1"/>
  <c r="G1602" i="40"/>
  <c r="H1602" i="40" s="1"/>
  <c r="G1594" i="40"/>
  <c r="H1594" i="40" s="1"/>
  <c r="G1586" i="40"/>
  <c r="H1586" i="40" s="1"/>
  <c r="G1578" i="40"/>
  <c r="H1578" i="40" s="1"/>
  <c r="G1570" i="40"/>
  <c r="H1570" i="40" s="1"/>
  <c r="G1562" i="40"/>
  <c r="H1562" i="40" s="1"/>
  <c r="G1554" i="40"/>
  <c r="H1554" i="40" s="1"/>
  <c r="G1546" i="40"/>
  <c r="H1546" i="40" s="1"/>
  <c r="G1538" i="40"/>
  <c r="H1538" i="40" s="1"/>
  <c r="G1530" i="40"/>
  <c r="H1530" i="40" s="1"/>
  <c r="G1522" i="40"/>
  <c r="H1522" i="40" s="1"/>
  <c r="G1514" i="40"/>
  <c r="H1514" i="40" s="1"/>
  <c r="G1506" i="40"/>
  <c r="H1506" i="40" s="1"/>
  <c r="G1498" i="40"/>
  <c r="H1498" i="40" s="1"/>
  <c r="G1490" i="40"/>
  <c r="H1490" i="40" s="1"/>
  <c r="G1482" i="40"/>
  <c r="H1482" i="40" s="1"/>
  <c r="G1474" i="40"/>
  <c r="H1474" i="40" s="1"/>
  <c r="G1466" i="40"/>
  <c r="H1466" i="40" s="1"/>
  <c r="G1458" i="40"/>
  <c r="H1458" i="40" s="1"/>
  <c r="G1450" i="40"/>
  <c r="H1450" i="40" s="1"/>
  <c r="G1442" i="40"/>
  <c r="H1442" i="40" s="1"/>
  <c r="G1434" i="40"/>
  <c r="H1434" i="40" s="1"/>
  <c r="G1691" i="40"/>
  <c r="H1691" i="40" s="1"/>
  <c r="G1675" i="40"/>
  <c r="H1675" i="40" s="1"/>
  <c r="G1659" i="40"/>
  <c r="H1659" i="40" s="1"/>
  <c r="G1641" i="40"/>
  <c r="H1641" i="40" s="1"/>
  <c r="G1631" i="40"/>
  <c r="H1631" i="40" s="1"/>
  <c r="G1621" i="40"/>
  <c r="H1621" i="40" s="1"/>
  <c r="G1609" i="40"/>
  <c r="H1609" i="40" s="1"/>
  <c r="G1599" i="40"/>
  <c r="H1599" i="40" s="1"/>
  <c r="G1589" i="40"/>
  <c r="H1589" i="40" s="1"/>
  <c r="G1577" i="40"/>
  <c r="H1577" i="40" s="1"/>
  <c r="G1567" i="40"/>
  <c r="H1567" i="40" s="1"/>
  <c r="G1557" i="40"/>
  <c r="H1557" i="40" s="1"/>
  <c r="G1545" i="40"/>
  <c r="H1545" i="40" s="1"/>
  <c r="G1535" i="40"/>
  <c r="H1535" i="40" s="1"/>
  <c r="G1525" i="40"/>
  <c r="H1525" i="40" s="1"/>
  <c r="G1513" i="40"/>
  <c r="H1513" i="40" s="1"/>
  <c r="G1503" i="40"/>
  <c r="H1503" i="40" s="1"/>
  <c r="G1493" i="40"/>
  <c r="H1493" i="40" s="1"/>
  <c r="G1481" i="40"/>
  <c r="H1481" i="40" s="1"/>
  <c r="G1471" i="40"/>
  <c r="H1471" i="40" s="1"/>
  <c r="G1461" i="40"/>
  <c r="H1461" i="40" s="1"/>
  <c r="G1449" i="40"/>
  <c r="H1449" i="40" s="1"/>
  <c r="G1439" i="40"/>
  <c r="H1439" i="40" s="1"/>
  <c r="G1687" i="40"/>
  <c r="H1687" i="40" s="1"/>
  <c r="G1671" i="40"/>
  <c r="H1671" i="40" s="1"/>
  <c r="G1655" i="40"/>
  <c r="H1655" i="40" s="1"/>
  <c r="G1640" i="40"/>
  <c r="H1640" i="40" s="1"/>
  <c r="G1630" i="40"/>
  <c r="H1630" i="40" s="1"/>
  <c r="G1620" i="40"/>
  <c r="H1620" i="40" s="1"/>
  <c r="G1608" i="40"/>
  <c r="H1608" i="40" s="1"/>
  <c r="G1598" i="40"/>
  <c r="H1598" i="40" s="1"/>
  <c r="G1588" i="40"/>
  <c r="H1588" i="40" s="1"/>
  <c r="G1576" i="40"/>
  <c r="H1576" i="40" s="1"/>
  <c r="G1566" i="40"/>
  <c r="H1566" i="40" s="1"/>
  <c r="G1556" i="40"/>
  <c r="H1556" i="40" s="1"/>
  <c r="G1544" i="40"/>
  <c r="H1544" i="40" s="1"/>
  <c r="G1534" i="40"/>
  <c r="H1534" i="40" s="1"/>
  <c r="G1524" i="40"/>
  <c r="H1524" i="40" s="1"/>
  <c r="G1512" i="40"/>
  <c r="H1512" i="40" s="1"/>
  <c r="G1502" i="40"/>
  <c r="H1502" i="40" s="1"/>
  <c r="G1492" i="40"/>
  <c r="H1492" i="40" s="1"/>
  <c r="G1480" i="40"/>
  <c r="H1480" i="40" s="1"/>
  <c r="G1470" i="40"/>
  <c r="H1470" i="40" s="1"/>
  <c r="G1460" i="40"/>
  <c r="H1460" i="40" s="1"/>
  <c r="G1448" i="40"/>
  <c r="H1448" i="40" s="1"/>
  <c r="G1438" i="40"/>
  <c r="H1438" i="40" s="1"/>
  <c r="G1686" i="40"/>
  <c r="H1686" i="40" s="1"/>
  <c r="G1670" i="40"/>
  <c r="H1670" i="40" s="1"/>
  <c r="G1652" i="40"/>
  <c r="H1652" i="40" s="1"/>
  <c r="G1639" i="40"/>
  <c r="H1639" i="40" s="1"/>
  <c r="G1629" i="40"/>
  <c r="H1629" i="40" s="1"/>
  <c r="G1617" i="40"/>
  <c r="H1617" i="40" s="1"/>
  <c r="G1607" i="40"/>
  <c r="H1607" i="40" s="1"/>
  <c r="G1597" i="40"/>
  <c r="H1597" i="40" s="1"/>
  <c r="G1585" i="40"/>
  <c r="H1585" i="40" s="1"/>
  <c r="G1575" i="40"/>
  <c r="H1575" i="40" s="1"/>
  <c r="G1565" i="40"/>
  <c r="H1565" i="40" s="1"/>
  <c r="G1553" i="40"/>
  <c r="H1553" i="40" s="1"/>
  <c r="G1543" i="40"/>
  <c r="H1543" i="40" s="1"/>
  <c r="G1533" i="40"/>
  <c r="H1533" i="40" s="1"/>
  <c r="G1521" i="40"/>
  <c r="H1521" i="40" s="1"/>
  <c r="G1511" i="40"/>
  <c r="H1511" i="40" s="1"/>
  <c r="G1501" i="40"/>
  <c r="H1501" i="40" s="1"/>
  <c r="G1489" i="40"/>
  <c r="H1489" i="40" s="1"/>
  <c r="G1479" i="40"/>
  <c r="H1479" i="40" s="1"/>
  <c r="G1469" i="40"/>
  <c r="H1469" i="40" s="1"/>
  <c r="G1457" i="40"/>
  <c r="H1457" i="40" s="1"/>
  <c r="G1447" i="40"/>
  <c r="H1447" i="40" s="1"/>
  <c r="G1437" i="40"/>
  <c r="H1437" i="40" s="1"/>
  <c r="G1669" i="40"/>
  <c r="H1669" i="40" s="1"/>
  <c r="G1645" i="40"/>
  <c r="H1645" i="40" s="1"/>
  <c r="G1625" i="40"/>
  <c r="H1625" i="40" s="1"/>
  <c r="G1612" i="40"/>
  <c r="H1612" i="40" s="1"/>
  <c r="G1592" i="40"/>
  <c r="H1592" i="40" s="1"/>
  <c r="G1574" i="40"/>
  <c r="H1574" i="40" s="1"/>
  <c r="G1559" i="40"/>
  <c r="H1559" i="40" s="1"/>
  <c r="G1541" i="40"/>
  <c r="H1541" i="40" s="1"/>
  <c r="G1526" i="40"/>
  <c r="H1526" i="40" s="1"/>
  <c r="G1508" i="40"/>
  <c r="H1508" i="40" s="1"/>
  <c r="G1488" i="40"/>
  <c r="H1488" i="40" s="1"/>
  <c r="G1473" i="40"/>
  <c r="H1473" i="40" s="1"/>
  <c r="G1455" i="40"/>
  <c r="H1455" i="40" s="1"/>
  <c r="G1440" i="40"/>
  <c r="H1440" i="40" s="1"/>
  <c r="G1663" i="40"/>
  <c r="H1663" i="40" s="1"/>
  <c r="G1644" i="40"/>
  <c r="H1644" i="40" s="1"/>
  <c r="G1624" i="40"/>
  <c r="H1624" i="40" s="1"/>
  <c r="G1606" i="40"/>
  <c r="H1606" i="40" s="1"/>
  <c r="G1591" i="40"/>
  <c r="H1591" i="40" s="1"/>
  <c r="G1573" i="40"/>
  <c r="H1573" i="40" s="1"/>
  <c r="G1558" i="40"/>
  <c r="H1558" i="40" s="1"/>
  <c r="G1540" i="40"/>
  <c r="H1540" i="40" s="1"/>
  <c r="G1520" i="40"/>
  <c r="H1520" i="40" s="1"/>
  <c r="G1505" i="40"/>
  <c r="H1505" i="40" s="1"/>
  <c r="G1487" i="40"/>
  <c r="H1487" i="40" s="1"/>
  <c r="G1472" i="40"/>
  <c r="H1472" i="40" s="1"/>
  <c r="G1454" i="40"/>
  <c r="H1454" i="40" s="1"/>
  <c r="G1436" i="40"/>
  <c r="H1436" i="40" s="1"/>
  <c r="G1662" i="40"/>
  <c r="H1662" i="40" s="1"/>
  <c r="G1638" i="40"/>
  <c r="H1638" i="40" s="1"/>
  <c r="G1623" i="40"/>
  <c r="H1623" i="40" s="1"/>
  <c r="G1605" i="40"/>
  <c r="H1605" i="40" s="1"/>
  <c r="G1590" i="40"/>
  <c r="H1590" i="40" s="1"/>
  <c r="G1572" i="40"/>
  <c r="H1572" i="40" s="1"/>
  <c r="G1552" i="40"/>
  <c r="H1552" i="40" s="1"/>
  <c r="G1537" i="40"/>
  <c r="H1537" i="40" s="1"/>
  <c r="G1519" i="40"/>
  <c r="H1519" i="40" s="1"/>
  <c r="G1504" i="40"/>
  <c r="H1504" i="40" s="1"/>
  <c r="G1486" i="40"/>
  <c r="H1486" i="40" s="1"/>
  <c r="G1468" i="40"/>
  <c r="H1468" i="40" s="1"/>
  <c r="G1453" i="40"/>
  <c r="H1453" i="40" s="1"/>
  <c r="G1433" i="40"/>
  <c r="H1433" i="40" s="1"/>
  <c r="G1684" i="40"/>
  <c r="H1684" i="40" s="1"/>
  <c r="G1660" i="40"/>
  <c r="H1660" i="40" s="1"/>
  <c r="G1636" i="40"/>
  <c r="H1636" i="40" s="1"/>
  <c r="G1616" i="40"/>
  <c r="H1616" i="40" s="1"/>
  <c r="G1601" i="40"/>
  <c r="H1601" i="40" s="1"/>
  <c r="G1583" i="40"/>
  <c r="H1583" i="40" s="1"/>
  <c r="G1568" i="40"/>
  <c r="H1568" i="40" s="1"/>
  <c r="G1550" i="40"/>
  <c r="H1550" i="40" s="1"/>
  <c r="G1532" i="40"/>
  <c r="H1532" i="40" s="1"/>
  <c r="G1517" i="40"/>
  <c r="H1517" i="40" s="1"/>
  <c r="G1497" i="40"/>
  <c r="H1497" i="40" s="1"/>
  <c r="G1484" i="40"/>
  <c r="H1484" i="40" s="1"/>
  <c r="G1464" i="40"/>
  <c r="H1464" i="40" s="1"/>
  <c r="G1446" i="40"/>
  <c r="H1446" i="40" s="1"/>
  <c r="G1431" i="40"/>
  <c r="H1431" i="40" s="1"/>
  <c r="G1683" i="40"/>
  <c r="H1683" i="40" s="1"/>
  <c r="G1633" i="40"/>
  <c r="H1633" i="40" s="1"/>
  <c r="G1600" i="40"/>
  <c r="H1600" i="40" s="1"/>
  <c r="G1564" i="40"/>
  <c r="H1564" i="40" s="1"/>
  <c r="G1529" i="40"/>
  <c r="H1529" i="40" s="1"/>
  <c r="G1496" i="40"/>
  <c r="H1496" i="40" s="1"/>
  <c r="G1463" i="40"/>
  <c r="H1463" i="40" s="1"/>
  <c r="G1677" i="40"/>
  <c r="H1677" i="40" s="1"/>
  <c r="G1632" i="40"/>
  <c r="H1632" i="40" s="1"/>
  <c r="G1596" i="40"/>
  <c r="H1596" i="40" s="1"/>
  <c r="G1561" i="40"/>
  <c r="H1561" i="40" s="1"/>
  <c r="G1528" i="40"/>
  <c r="H1528" i="40" s="1"/>
  <c r="G1495" i="40"/>
  <c r="H1495" i="40" s="1"/>
  <c r="G1462" i="40"/>
  <c r="H1462" i="40" s="1"/>
  <c r="G1676" i="40"/>
  <c r="H1676" i="40" s="1"/>
  <c r="G1628" i="40"/>
  <c r="H1628" i="40" s="1"/>
  <c r="G1593" i="40"/>
  <c r="H1593" i="40" s="1"/>
  <c r="G1560" i="40"/>
  <c r="H1560" i="40" s="1"/>
  <c r="G1527" i="40"/>
  <c r="H1527" i="40" s="1"/>
  <c r="G1494" i="40"/>
  <c r="H1494" i="40" s="1"/>
  <c r="G1456" i="40"/>
  <c r="H1456" i="40" s="1"/>
  <c r="G1661" i="40"/>
  <c r="H1661" i="40" s="1"/>
  <c r="G1622" i="40"/>
  <c r="H1622" i="40" s="1"/>
  <c r="G1584" i="40"/>
  <c r="H1584" i="40" s="1"/>
  <c r="G1551" i="40"/>
  <c r="H1551" i="40" s="1"/>
  <c r="G1518" i="40"/>
  <c r="H1518" i="40" s="1"/>
  <c r="G1485" i="40"/>
  <c r="H1485" i="40" s="1"/>
  <c r="G1452" i="40"/>
  <c r="H1452" i="40" s="1"/>
  <c r="G1651" i="40"/>
  <c r="H1651" i="40" s="1"/>
  <c r="G1582" i="40"/>
  <c r="H1582" i="40" s="1"/>
  <c r="G1516" i="40"/>
  <c r="H1516" i="40" s="1"/>
  <c r="G1445" i="40"/>
  <c r="H1445" i="40" s="1"/>
  <c r="F1690" i="39"/>
  <c r="G1690" i="39" s="1"/>
  <c r="F1682" i="39"/>
  <c r="G1682" i="39" s="1"/>
  <c r="F1675" i="39"/>
  <c r="G1675" i="39" s="1"/>
  <c r="F1668" i="39"/>
  <c r="G1668" i="39" s="1"/>
  <c r="F1661" i="39"/>
  <c r="G1661" i="39" s="1"/>
  <c r="F1654" i="39"/>
  <c r="G1654" i="39" s="1"/>
  <c r="F1632" i="39"/>
  <c r="G1632" i="39" s="1"/>
  <c r="F1624" i="39"/>
  <c r="G1624" i="39" s="1"/>
  <c r="F1617" i="39"/>
  <c r="G1617" i="39" s="1"/>
  <c r="F1610" i="39"/>
  <c r="G1610" i="39" s="1"/>
  <c r="F1595" i="39"/>
  <c r="G1595" i="39" s="1"/>
  <c r="F1588" i="39"/>
  <c r="G1588" i="39" s="1"/>
  <c r="F1581" i="39"/>
  <c r="G1581" i="39" s="1"/>
  <c r="F1573" i="39"/>
  <c r="G1573" i="39" s="1"/>
  <c r="F1565" i="39"/>
  <c r="G1565" i="39" s="1"/>
  <c r="F1558" i="39"/>
  <c r="G1558" i="39" s="1"/>
  <c r="F1550" i="39"/>
  <c r="G1550" i="39" s="1"/>
  <c r="F1543" i="39"/>
  <c r="G1543" i="39" s="1"/>
  <c r="F1535" i="39"/>
  <c r="G1535" i="39" s="1"/>
  <c r="F1528" i="39"/>
  <c r="G1528" i="39" s="1"/>
  <c r="F1520" i="39"/>
  <c r="G1520" i="39" s="1"/>
  <c r="F1513" i="39"/>
  <c r="G1513" i="39" s="1"/>
  <c r="F1499" i="39"/>
  <c r="G1499" i="39" s="1"/>
  <c r="F1492" i="39"/>
  <c r="G1492" i="39" s="1"/>
  <c r="F1484" i="39"/>
  <c r="G1484" i="39" s="1"/>
  <c r="F1472" i="39"/>
  <c r="G1472" i="39" s="1"/>
  <c r="F1465" i="39"/>
  <c r="G1465" i="39" s="1"/>
  <c r="F1458" i="39"/>
  <c r="G1458" i="39" s="1"/>
  <c r="F1445" i="39"/>
  <c r="G1445" i="39" s="1"/>
  <c r="F1438" i="39"/>
  <c r="G1438" i="39" s="1"/>
  <c r="G1647" i="40"/>
  <c r="H1647" i="40" s="1"/>
  <c r="G1581" i="40"/>
  <c r="H1581" i="40" s="1"/>
  <c r="G1510" i="40"/>
  <c r="H1510" i="40" s="1"/>
  <c r="G1444" i="40"/>
  <c r="H1444" i="40" s="1"/>
  <c r="F1689" i="39"/>
  <c r="G1689" i="39" s="1"/>
  <c r="F1681" i="39"/>
  <c r="G1681" i="39" s="1"/>
  <c r="F1674" i="39"/>
  <c r="G1674" i="39" s="1"/>
  <c r="F1667" i="39"/>
  <c r="G1667" i="39" s="1"/>
  <c r="F1660" i="39"/>
  <c r="G1660" i="39" s="1"/>
  <c r="F1653" i="39"/>
  <c r="G1653" i="39" s="1"/>
  <c r="F1646" i="39"/>
  <c r="G1646" i="39" s="1"/>
  <c r="F1639" i="39"/>
  <c r="G1639" i="39" s="1"/>
  <c r="F1631" i="39"/>
  <c r="G1631" i="39" s="1"/>
  <c r="F1623" i="39"/>
  <c r="G1623" i="39" s="1"/>
  <c r="F1616" i="39"/>
  <c r="G1616" i="39" s="1"/>
  <c r="F1609" i="39"/>
  <c r="G1609" i="39" s="1"/>
  <c r="F1602" i="39"/>
  <c r="G1602" i="39" s="1"/>
  <c r="F1594" i="39"/>
  <c r="G1594" i="39" s="1"/>
  <c r="F1587" i="39"/>
  <c r="G1587" i="39" s="1"/>
  <c r="F1580" i="39"/>
  <c r="G1580" i="39" s="1"/>
  <c r="F1572" i="39"/>
  <c r="G1572" i="39" s="1"/>
  <c r="F1564" i="39"/>
  <c r="G1564" i="39" s="1"/>
  <c r="F1557" i="39"/>
  <c r="G1557" i="39" s="1"/>
  <c r="F1549" i="39"/>
  <c r="G1549" i="39" s="1"/>
  <c r="F1542" i="39"/>
  <c r="G1542" i="39" s="1"/>
  <c r="F1534" i="39"/>
  <c r="G1534" i="39" s="1"/>
  <c r="F1527" i="39"/>
  <c r="G1527" i="39" s="1"/>
  <c r="F1512" i="39"/>
  <c r="G1512" i="39" s="1"/>
  <c r="F1506" i="39"/>
  <c r="G1506" i="39" s="1"/>
  <c r="F1498" i="39"/>
  <c r="G1498" i="39" s="1"/>
  <c r="F1491" i="39"/>
  <c r="G1491" i="39" s="1"/>
  <c r="F1478" i="39"/>
  <c r="G1478" i="39" s="1"/>
  <c r="G1646" i="40"/>
  <c r="H1646" i="40" s="1"/>
  <c r="G1580" i="40"/>
  <c r="H1580" i="40" s="1"/>
  <c r="G1509" i="40"/>
  <c r="H1509" i="40" s="1"/>
  <c r="G1441" i="40"/>
  <c r="H1441" i="40" s="1"/>
  <c r="F1688" i="39"/>
  <c r="G1688" i="39" s="1"/>
  <c r="F1680" i="39"/>
  <c r="G1680" i="39" s="1"/>
  <c r="F1673" i="39"/>
  <c r="G1673" i="39" s="1"/>
  <c r="F1666" i="39"/>
  <c r="G1666" i="39" s="1"/>
  <c r="F1659" i="39"/>
  <c r="G1659" i="39" s="1"/>
  <c r="F1652" i="39"/>
  <c r="G1652" i="39" s="1"/>
  <c r="F1645" i="39"/>
  <c r="G1645" i="39" s="1"/>
  <c r="F1638" i="39"/>
  <c r="G1638" i="39" s="1"/>
  <c r="F1630" i="39"/>
  <c r="G1630" i="39" s="1"/>
  <c r="F1622" i="39"/>
  <c r="G1622" i="39" s="1"/>
  <c r="F1615" i="39"/>
  <c r="G1615" i="39" s="1"/>
  <c r="F1608" i="39"/>
  <c r="G1608" i="39" s="1"/>
  <c r="F1601" i="39"/>
  <c r="G1601" i="39" s="1"/>
  <c r="F1593" i="39"/>
  <c r="G1593" i="39" s="1"/>
  <c r="F1579" i="39"/>
  <c r="G1579" i="39" s="1"/>
  <c r="F1571" i="39"/>
  <c r="G1571" i="39" s="1"/>
  <c r="F1563" i="39"/>
  <c r="G1563" i="39" s="1"/>
  <c r="F1556" i="39"/>
  <c r="G1556" i="39" s="1"/>
  <c r="F1548" i="39"/>
  <c r="G1548" i="39" s="1"/>
  <c r="F1541" i="39"/>
  <c r="G1541" i="39" s="1"/>
  <c r="F1533" i="39"/>
  <c r="G1533" i="39" s="1"/>
  <c r="F1526" i="39"/>
  <c r="G1526" i="39" s="1"/>
  <c r="F1519" i="39"/>
  <c r="G1519" i="39" s="1"/>
  <c r="F1505" i="39"/>
  <c r="G1505" i="39" s="1"/>
  <c r="F1497" i="39"/>
  <c r="G1497" i="39" s="1"/>
  <c r="F1490" i="39"/>
  <c r="G1490" i="39" s="1"/>
  <c r="F1483" i="39"/>
  <c r="G1483" i="39" s="1"/>
  <c r="F1477" i="39"/>
  <c r="G1477" i="39" s="1"/>
  <c r="G1637" i="40"/>
  <c r="H1637" i="40" s="1"/>
  <c r="G1569" i="40"/>
  <c r="H1569" i="40" s="1"/>
  <c r="G1500" i="40"/>
  <c r="H1500" i="40" s="1"/>
  <c r="G1432" i="40"/>
  <c r="H1432" i="40" s="1"/>
  <c r="F1687" i="39"/>
  <c r="G1687" i="39" s="1"/>
  <c r="F1679" i="39"/>
  <c r="G1679" i="39" s="1"/>
  <c r="F1672" i="39"/>
  <c r="G1672" i="39" s="1"/>
  <c r="F1665" i="39"/>
  <c r="G1665" i="39" s="1"/>
  <c r="F1658" i="39"/>
  <c r="G1658" i="39" s="1"/>
  <c r="F1651" i="39"/>
  <c r="G1651" i="39" s="1"/>
  <c r="F1644" i="39"/>
  <c r="G1644" i="39" s="1"/>
  <c r="F1637" i="39"/>
  <c r="G1637" i="39" s="1"/>
  <c r="F1629" i="39"/>
  <c r="G1629" i="39" s="1"/>
  <c r="F1621" i="39"/>
  <c r="G1621" i="39" s="1"/>
  <c r="F1614" i="39"/>
  <c r="G1614" i="39" s="1"/>
  <c r="F1607" i="39"/>
  <c r="G1607" i="39" s="1"/>
  <c r="F1600" i="39"/>
  <c r="G1600" i="39" s="1"/>
  <c r="F1592" i="39"/>
  <c r="G1592" i="39" s="1"/>
  <c r="F1586" i="39"/>
  <c r="G1586" i="39" s="1"/>
  <c r="F1578" i="39"/>
  <c r="G1578" i="39" s="1"/>
  <c r="F1570" i="39"/>
  <c r="G1570" i="39" s="1"/>
  <c r="F1562" i="39"/>
  <c r="G1562" i="39" s="1"/>
  <c r="F1555" i="39"/>
  <c r="G1555" i="39" s="1"/>
  <c r="F1540" i="39"/>
  <c r="G1540" i="39" s="1"/>
  <c r="F1532" i="39"/>
  <c r="G1532" i="39" s="1"/>
  <c r="F1525" i="39"/>
  <c r="G1525" i="39" s="1"/>
  <c r="F1518" i="39"/>
  <c r="G1518" i="39" s="1"/>
  <c r="F1511" i="39"/>
  <c r="G1511" i="39" s="1"/>
  <c r="F1504" i="39"/>
  <c r="G1504" i="39" s="1"/>
  <c r="F1496" i="39"/>
  <c r="G1496" i="39" s="1"/>
  <c r="F1489" i="39"/>
  <c r="G1489" i="39" s="1"/>
  <c r="F1482" i="39"/>
  <c r="G1482" i="39" s="1"/>
  <c r="G1615" i="40"/>
  <c r="H1615" i="40" s="1"/>
  <c r="G1478" i="40"/>
  <c r="H1478" i="40" s="1"/>
  <c r="F1677" i="39"/>
  <c r="G1677" i="39" s="1"/>
  <c r="F1663" i="39"/>
  <c r="G1663" i="39" s="1"/>
  <c r="F1649" i="39"/>
  <c r="G1649" i="39" s="1"/>
  <c r="F1635" i="39"/>
  <c r="G1635" i="39" s="1"/>
  <c r="F1605" i="39"/>
  <c r="G1605" i="39" s="1"/>
  <c r="F1576" i="39"/>
  <c r="G1576" i="39" s="1"/>
  <c r="F1560" i="39"/>
  <c r="G1560" i="39" s="1"/>
  <c r="F1546" i="39"/>
  <c r="G1546" i="39" s="1"/>
  <c r="F1516" i="39"/>
  <c r="G1516" i="39" s="1"/>
  <c r="F1502" i="39"/>
  <c r="G1502" i="39" s="1"/>
  <c r="F1487" i="39"/>
  <c r="G1487" i="39" s="1"/>
  <c r="F1468" i="39"/>
  <c r="G1468" i="39" s="1"/>
  <c r="F1460" i="39"/>
  <c r="G1460" i="39" s="1"/>
  <c r="F1452" i="39"/>
  <c r="G1452" i="39" s="1"/>
  <c r="F1444" i="39"/>
  <c r="G1444" i="39" s="1"/>
  <c r="F1436" i="39"/>
  <c r="G1436" i="39" s="1"/>
  <c r="G1614" i="40"/>
  <c r="H1614" i="40" s="1"/>
  <c r="G1477" i="40"/>
  <c r="H1477" i="40" s="1"/>
  <c r="F1692" i="39"/>
  <c r="G1692" i="39" s="1"/>
  <c r="F1676" i="39"/>
  <c r="G1676" i="39" s="1"/>
  <c r="F1648" i="39"/>
  <c r="G1648" i="39" s="1"/>
  <c r="F1634" i="39"/>
  <c r="G1634" i="39" s="1"/>
  <c r="F1619" i="39"/>
  <c r="G1619" i="39" s="1"/>
  <c r="F1604" i="39"/>
  <c r="G1604" i="39" s="1"/>
  <c r="F1590" i="39"/>
  <c r="G1590" i="39" s="1"/>
  <c r="F1575" i="39"/>
  <c r="G1575" i="39" s="1"/>
  <c r="F1545" i="39"/>
  <c r="G1545" i="39" s="1"/>
  <c r="F1530" i="39"/>
  <c r="G1530" i="39" s="1"/>
  <c r="F1515" i="39"/>
  <c r="G1515" i="39" s="1"/>
  <c r="F1501" i="39"/>
  <c r="G1501" i="39" s="1"/>
  <c r="F1486" i="39"/>
  <c r="G1486" i="39" s="1"/>
  <c r="F1475" i="39"/>
  <c r="G1475" i="39" s="1"/>
  <c r="F1467" i="39"/>
  <c r="G1467" i="39" s="1"/>
  <c r="F1459" i="39"/>
  <c r="G1459" i="39" s="1"/>
  <c r="F1451" i="39"/>
  <c r="G1451" i="39" s="1"/>
  <c r="F1443" i="39"/>
  <c r="G1443" i="39" s="1"/>
  <c r="F1435" i="39"/>
  <c r="G1435" i="39" s="1"/>
  <c r="G1613" i="40"/>
  <c r="H1613" i="40" s="1"/>
  <c r="G1476" i="40"/>
  <c r="H1476" i="40" s="1"/>
  <c r="F1691" i="39"/>
  <c r="G1691" i="39" s="1"/>
  <c r="F1662" i="39"/>
  <c r="G1662" i="39" s="1"/>
  <c r="F1647" i="39"/>
  <c r="G1647" i="39" s="1"/>
  <c r="F1633" i="39"/>
  <c r="G1633" i="39" s="1"/>
  <c r="F1618" i="39"/>
  <c r="G1618" i="39" s="1"/>
  <c r="F1603" i="39"/>
  <c r="G1603" i="39" s="1"/>
  <c r="F1589" i="39"/>
  <c r="G1589" i="39" s="1"/>
  <c r="F1574" i="39"/>
  <c r="G1574" i="39" s="1"/>
  <c r="F1559" i="39"/>
  <c r="G1559" i="39" s="1"/>
  <c r="F1544" i="39"/>
  <c r="G1544" i="39" s="1"/>
  <c r="F1529" i="39"/>
  <c r="G1529" i="39" s="1"/>
  <c r="F1514" i="39"/>
  <c r="G1514" i="39" s="1"/>
  <c r="F1500" i="39"/>
  <c r="G1500" i="39" s="1"/>
  <c r="F1485" i="39"/>
  <c r="G1485" i="39" s="1"/>
  <c r="F1474" i="39"/>
  <c r="G1474" i="39" s="1"/>
  <c r="F1466" i="39"/>
  <c r="G1466" i="39" s="1"/>
  <c r="F1457" i="39"/>
  <c r="G1457" i="39" s="1"/>
  <c r="F1450" i="39"/>
  <c r="G1450" i="39" s="1"/>
  <c r="F1442" i="39"/>
  <c r="G1442" i="39" s="1"/>
  <c r="G1604" i="40"/>
  <c r="H1604" i="40" s="1"/>
  <c r="G1465" i="40"/>
  <c r="H1465" i="40" s="1"/>
  <c r="F1686" i="39"/>
  <c r="G1686" i="39" s="1"/>
  <c r="F1657" i="39"/>
  <c r="G1657" i="39" s="1"/>
  <c r="F1643" i="39"/>
  <c r="G1643" i="39" s="1"/>
  <c r="F1628" i="39"/>
  <c r="G1628" i="39" s="1"/>
  <c r="F1613" i="39"/>
  <c r="G1613" i="39" s="1"/>
  <c r="F1599" i="39"/>
  <c r="G1599" i="39" s="1"/>
  <c r="F1585" i="39"/>
  <c r="G1585" i="39" s="1"/>
  <c r="F1569" i="39"/>
  <c r="G1569" i="39" s="1"/>
  <c r="F1554" i="39"/>
  <c r="G1554" i="39" s="1"/>
  <c r="F1539" i="39"/>
  <c r="G1539" i="39" s="1"/>
  <c r="F1524" i="39"/>
  <c r="G1524" i="39" s="1"/>
  <c r="F1510" i="39"/>
  <c r="G1510" i="39" s="1"/>
  <c r="F1495" i="39"/>
  <c r="G1495" i="39" s="1"/>
  <c r="F1481" i="39"/>
  <c r="G1481" i="39" s="1"/>
  <c r="F1473" i="39"/>
  <c r="G1473" i="39" s="1"/>
  <c r="F1456" i="39"/>
  <c r="G1456" i="39" s="1"/>
  <c r="F1449" i="39"/>
  <c r="G1449" i="39" s="1"/>
  <c r="F1441" i="39"/>
  <c r="G1441" i="39" s="1"/>
  <c r="F1434" i="39"/>
  <c r="G1434" i="39" s="1"/>
  <c r="G1548" i="40"/>
  <c r="H1548" i="40" s="1"/>
  <c r="G1536" i="40"/>
  <c r="H1536" i="40" s="1"/>
  <c r="F1669" i="39"/>
  <c r="G1669" i="39" s="1"/>
  <c r="F1640" i="39"/>
  <c r="G1640" i="39" s="1"/>
  <c r="F1611" i="39"/>
  <c r="G1611" i="39" s="1"/>
  <c r="F1582" i="39"/>
  <c r="G1582" i="39" s="1"/>
  <c r="F1551" i="39"/>
  <c r="G1551" i="39" s="1"/>
  <c r="F1521" i="39"/>
  <c r="G1521" i="39" s="1"/>
  <c r="F1470" i="39"/>
  <c r="G1470" i="39" s="1"/>
  <c r="F1454" i="39"/>
  <c r="G1454" i="39" s="1"/>
  <c r="F1439" i="39"/>
  <c r="G1439" i="39" s="1"/>
  <c r="F1664" i="39"/>
  <c r="G1664" i="39" s="1"/>
  <c r="F1636" i="39"/>
  <c r="G1636" i="39" s="1"/>
  <c r="F1606" i="39"/>
  <c r="G1606" i="39" s="1"/>
  <c r="F1577" i="39"/>
  <c r="G1577" i="39" s="1"/>
  <c r="F1547" i="39"/>
  <c r="G1547" i="39" s="1"/>
  <c r="F1517" i="39"/>
  <c r="G1517" i="39" s="1"/>
  <c r="F1488" i="39"/>
  <c r="G1488" i="39" s="1"/>
  <c r="F1469" i="39"/>
  <c r="G1469" i="39" s="1"/>
  <c r="F1453" i="39"/>
  <c r="G1453" i="39" s="1"/>
  <c r="F1437" i="39"/>
  <c r="G1437" i="39" s="1"/>
  <c r="F1685" i="39"/>
  <c r="G1685" i="39" s="1"/>
  <c r="F1656" i="39"/>
  <c r="G1656" i="39" s="1"/>
  <c r="F1627" i="39"/>
  <c r="G1627" i="39" s="1"/>
  <c r="F1598" i="39"/>
  <c r="G1598" i="39" s="1"/>
  <c r="F1568" i="39"/>
  <c r="G1568" i="39" s="1"/>
  <c r="F1538" i="39"/>
  <c r="G1538" i="39" s="1"/>
  <c r="F1509" i="39"/>
  <c r="G1509" i="39" s="1"/>
  <c r="F1464" i="39"/>
  <c r="G1464" i="39" s="1"/>
  <c r="F1448" i="39"/>
  <c r="G1448" i="39" s="1"/>
  <c r="F1433" i="39"/>
  <c r="G1433" i="39" s="1"/>
  <c r="F1684" i="39"/>
  <c r="G1684" i="39" s="1"/>
  <c r="F1626" i="39"/>
  <c r="G1626" i="39" s="1"/>
  <c r="F1597" i="39"/>
  <c r="G1597" i="39" s="1"/>
  <c r="F1567" i="39"/>
  <c r="G1567" i="39" s="1"/>
  <c r="F1537" i="39"/>
  <c r="G1537" i="39" s="1"/>
  <c r="F1508" i="39"/>
  <c r="G1508" i="39" s="1"/>
  <c r="F1480" i="39"/>
  <c r="G1480" i="39" s="1"/>
  <c r="F1463" i="39"/>
  <c r="G1463" i="39" s="1"/>
  <c r="F1447" i="39"/>
  <c r="G1447" i="39" s="1"/>
  <c r="F1432" i="39"/>
  <c r="G1432" i="39" s="1"/>
  <c r="F1683" i="39"/>
  <c r="G1683" i="39" s="1"/>
  <c r="F1655" i="39"/>
  <c r="G1655" i="39" s="1"/>
  <c r="F1625" i="39"/>
  <c r="G1625" i="39" s="1"/>
  <c r="F1596" i="39"/>
  <c r="G1596" i="39" s="1"/>
  <c r="F1566" i="39"/>
  <c r="G1566" i="39" s="1"/>
  <c r="F1536" i="39"/>
  <c r="G1536" i="39" s="1"/>
  <c r="F1507" i="39"/>
  <c r="G1507" i="39" s="1"/>
  <c r="F1479" i="39"/>
  <c r="G1479" i="39" s="1"/>
  <c r="F1462" i="39"/>
  <c r="G1462" i="39" s="1"/>
  <c r="F1431" i="39"/>
  <c r="G1431" i="39" s="1"/>
  <c r="F1650" i="39"/>
  <c r="G1650" i="39" s="1"/>
  <c r="F1583" i="39"/>
  <c r="G1583" i="39" s="1"/>
  <c r="F1494" i="39"/>
  <c r="G1494" i="39" s="1"/>
  <c r="F1446" i="39"/>
  <c r="G1446" i="39" s="1"/>
  <c r="F1642" i="39"/>
  <c r="G1642" i="39" s="1"/>
  <c r="F1561" i="39"/>
  <c r="G1561" i="39" s="1"/>
  <c r="F1493" i="39"/>
  <c r="G1493" i="39" s="1"/>
  <c r="F1641" i="39"/>
  <c r="G1641" i="39" s="1"/>
  <c r="F1553" i="39"/>
  <c r="G1553" i="39" s="1"/>
  <c r="F1476" i="39"/>
  <c r="G1476" i="39" s="1"/>
  <c r="F1440" i="39"/>
  <c r="G1440" i="39" s="1"/>
  <c r="G1685" i="40"/>
  <c r="H1685" i="40" s="1"/>
  <c r="F1620" i="39"/>
  <c r="G1620" i="39" s="1"/>
  <c r="F1552" i="39"/>
  <c r="G1552" i="39" s="1"/>
  <c r="F1437" i="35"/>
  <c r="G1437" i="35" s="1"/>
  <c r="F1445" i="35"/>
  <c r="G1445" i="35" s="1"/>
  <c r="F1453" i="35"/>
  <c r="G1453" i="35" s="1"/>
  <c r="F1461" i="35"/>
  <c r="G1461" i="35" s="1"/>
  <c r="F1469" i="35"/>
  <c r="G1469" i="35" s="1"/>
  <c r="F1477" i="35"/>
  <c r="G1477" i="35" s="1"/>
  <c r="F1485" i="35"/>
  <c r="G1485" i="35" s="1"/>
  <c r="F1493" i="35"/>
  <c r="G1493" i="35" s="1"/>
  <c r="F1501" i="35"/>
  <c r="G1501" i="35" s="1"/>
  <c r="F1509" i="35"/>
  <c r="G1509" i="35" s="1"/>
  <c r="F1517" i="35"/>
  <c r="G1517" i="35" s="1"/>
  <c r="F1525" i="35"/>
  <c r="G1525" i="35" s="1"/>
  <c r="F1533" i="35"/>
  <c r="G1533" i="35" s="1"/>
  <c r="F1541" i="35"/>
  <c r="G1541" i="35" s="1"/>
  <c r="F1549" i="35"/>
  <c r="G1549" i="35" s="1"/>
  <c r="F1557" i="35"/>
  <c r="G1557" i="35" s="1"/>
  <c r="F1565" i="35"/>
  <c r="G1565" i="35" s="1"/>
  <c r="F1573" i="35"/>
  <c r="G1573" i="35" s="1"/>
  <c r="F1581" i="35"/>
  <c r="G1581" i="35" s="1"/>
  <c r="F1589" i="35"/>
  <c r="G1589" i="35" s="1"/>
  <c r="F1597" i="35"/>
  <c r="G1597" i="35" s="1"/>
  <c r="F1605" i="35"/>
  <c r="G1605" i="35" s="1"/>
  <c r="F1613" i="35"/>
  <c r="G1613" i="35" s="1"/>
  <c r="F1621" i="35"/>
  <c r="G1621" i="35" s="1"/>
  <c r="F1629" i="35"/>
  <c r="G1629" i="35" s="1"/>
  <c r="F1637" i="35"/>
  <c r="G1637" i="35" s="1"/>
  <c r="F1645" i="35"/>
  <c r="G1645" i="35" s="1"/>
  <c r="F1653" i="35"/>
  <c r="G1653" i="35" s="1"/>
  <c r="F1661" i="35"/>
  <c r="G1661" i="35" s="1"/>
  <c r="F1669" i="35"/>
  <c r="G1669" i="35" s="1"/>
  <c r="F1677" i="35"/>
  <c r="G1677" i="35" s="1"/>
  <c r="F1685" i="35"/>
  <c r="G1685" i="35" s="1"/>
  <c r="G1549" i="40"/>
  <c r="H1549" i="40" s="1"/>
  <c r="F1612" i="39"/>
  <c r="G1612" i="39" s="1"/>
  <c r="F1531" i="39"/>
  <c r="G1531" i="39" s="1"/>
  <c r="F1471" i="39"/>
  <c r="G1471" i="39" s="1"/>
  <c r="G1542" i="40"/>
  <c r="H1542" i="40" s="1"/>
  <c r="F1678" i="39"/>
  <c r="G1678" i="39" s="1"/>
  <c r="F1523" i="39"/>
  <c r="G1523" i="39" s="1"/>
  <c r="F1461" i="39"/>
  <c r="G1461" i="39" s="1"/>
  <c r="F1671" i="39"/>
  <c r="G1671" i="39" s="1"/>
  <c r="F1591" i="39"/>
  <c r="G1591" i="39" s="1"/>
  <c r="F1522" i="39"/>
  <c r="G1522" i="39" s="1"/>
  <c r="F1670" i="39"/>
  <c r="G1670" i="39" s="1"/>
  <c r="F1584" i="39"/>
  <c r="G1584" i="39" s="1"/>
  <c r="F1503" i="39"/>
  <c r="G1503" i="39" s="1"/>
  <c r="F1455" i="39"/>
  <c r="G1455" i="39" s="1"/>
  <c r="F1438" i="35"/>
  <c r="G1438" i="35" s="1"/>
  <c r="F1447" i="35"/>
  <c r="G1447" i="35" s="1"/>
  <c r="F1456" i="35"/>
  <c r="G1456" i="35" s="1"/>
  <c r="F1465" i="35"/>
  <c r="G1465" i="35" s="1"/>
  <c r="F1474" i="35"/>
  <c r="G1474" i="35" s="1"/>
  <c r="F1483" i="35"/>
  <c r="G1483" i="35" s="1"/>
  <c r="F1492" i="35"/>
  <c r="G1492" i="35" s="1"/>
  <c r="F1502" i="35"/>
  <c r="G1502" i="35" s="1"/>
  <c r="F1511" i="35"/>
  <c r="G1511" i="35" s="1"/>
  <c r="F1520" i="35"/>
  <c r="G1520" i="35" s="1"/>
  <c r="F1529" i="35"/>
  <c r="G1529" i="35" s="1"/>
  <c r="F1538" i="35"/>
  <c r="G1538" i="35" s="1"/>
  <c r="F1547" i="35"/>
  <c r="G1547" i="35" s="1"/>
  <c r="F1556" i="35"/>
  <c r="G1556" i="35" s="1"/>
  <c r="F1566" i="35"/>
  <c r="G1566" i="35" s="1"/>
  <c r="F1575" i="35"/>
  <c r="G1575" i="35" s="1"/>
  <c r="F1584" i="35"/>
  <c r="G1584" i="35" s="1"/>
  <c r="F1593" i="35"/>
  <c r="G1593" i="35" s="1"/>
  <c r="F1602" i="35"/>
  <c r="G1602" i="35" s="1"/>
  <c r="F1611" i="35"/>
  <c r="G1611" i="35" s="1"/>
  <c r="F1620" i="35"/>
  <c r="G1620" i="35" s="1"/>
  <c r="F1630" i="35"/>
  <c r="G1630" i="35" s="1"/>
  <c r="F1639" i="35"/>
  <c r="G1639" i="35" s="1"/>
  <c r="F1648" i="35"/>
  <c r="G1648" i="35" s="1"/>
  <c r="F1657" i="35"/>
  <c r="G1657" i="35" s="1"/>
  <c r="F1666" i="35"/>
  <c r="G1666" i="35" s="1"/>
  <c r="F1675" i="35"/>
  <c r="G1675" i="35" s="1"/>
  <c r="F1684" i="35"/>
  <c r="G1684" i="35" s="1"/>
  <c r="F1430" i="35"/>
  <c r="G1430" i="35" s="1"/>
  <c r="F1439" i="35"/>
  <c r="G1439" i="35" s="1"/>
  <c r="F1448" i="35"/>
  <c r="G1448" i="35" s="1"/>
  <c r="F1457" i="35"/>
  <c r="G1457" i="35" s="1"/>
  <c r="F1466" i="35"/>
  <c r="G1466" i="35" s="1"/>
  <c r="F1475" i="35"/>
  <c r="G1475" i="35" s="1"/>
  <c r="F1484" i="35"/>
  <c r="G1484" i="35" s="1"/>
  <c r="F1494" i="35"/>
  <c r="G1494" i="35" s="1"/>
  <c r="F1503" i="35"/>
  <c r="G1503" i="35" s="1"/>
  <c r="F1512" i="35"/>
  <c r="G1512" i="35" s="1"/>
  <c r="F1521" i="35"/>
  <c r="G1521" i="35" s="1"/>
  <c r="F1530" i="35"/>
  <c r="G1530" i="35" s="1"/>
  <c r="F1539" i="35"/>
  <c r="G1539" i="35" s="1"/>
  <c r="F1548" i="35"/>
  <c r="G1548" i="35" s="1"/>
  <c r="F1558" i="35"/>
  <c r="G1558" i="35" s="1"/>
  <c r="F1567" i="35"/>
  <c r="G1567" i="35" s="1"/>
  <c r="F1576" i="35"/>
  <c r="G1576" i="35" s="1"/>
  <c r="F1585" i="35"/>
  <c r="G1585" i="35" s="1"/>
  <c r="F1594" i="35"/>
  <c r="G1594" i="35" s="1"/>
  <c r="F1603" i="35"/>
  <c r="G1603" i="35" s="1"/>
  <c r="F1612" i="35"/>
  <c r="G1612" i="35" s="1"/>
  <c r="F1622" i="35"/>
  <c r="G1622" i="35" s="1"/>
  <c r="F1631" i="35"/>
  <c r="G1631" i="35" s="1"/>
  <c r="F1640" i="35"/>
  <c r="G1640" i="35" s="1"/>
  <c r="F1649" i="35"/>
  <c r="G1649" i="35" s="1"/>
  <c r="F1658" i="35"/>
  <c r="G1658" i="35" s="1"/>
  <c r="F1667" i="35"/>
  <c r="G1667" i="35" s="1"/>
  <c r="F1676" i="35"/>
  <c r="G1676" i="35" s="1"/>
  <c r="F1686" i="35"/>
  <c r="G1686" i="35" s="1"/>
  <c r="F1431" i="35"/>
  <c r="G1431" i="35" s="1"/>
  <c r="F1440" i="35"/>
  <c r="G1440" i="35" s="1"/>
  <c r="F1449" i="35"/>
  <c r="G1449" i="35" s="1"/>
  <c r="F1458" i="35"/>
  <c r="G1458" i="35" s="1"/>
  <c r="F1467" i="35"/>
  <c r="G1467" i="35" s="1"/>
  <c r="F1476" i="35"/>
  <c r="G1476" i="35" s="1"/>
  <c r="F1486" i="35"/>
  <c r="G1486" i="35" s="1"/>
  <c r="F1495" i="35"/>
  <c r="G1495" i="35" s="1"/>
  <c r="F1504" i="35"/>
  <c r="G1504" i="35" s="1"/>
  <c r="F1513" i="35"/>
  <c r="G1513" i="35" s="1"/>
  <c r="F1522" i="35"/>
  <c r="G1522" i="35" s="1"/>
  <c r="F1531" i="35"/>
  <c r="G1531" i="35" s="1"/>
  <c r="F1540" i="35"/>
  <c r="G1540" i="35" s="1"/>
  <c r="F1550" i="35"/>
  <c r="G1550" i="35" s="1"/>
  <c r="F1559" i="35"/>
  <c r="G1559" i="35" s="1"/>
  <c r="F1568" i="35"/>
  <c r="G1568" i="35" s="1"/>
  <c r="F1577" i="35"/>
  <c r="G1577" i="35" s="1"/>
  <c r="F1586" i="35"/>
  <c r="G1586" i="35" s="1"/>
  <c r="F1595" i="35"/>
  <c r="G1595" i="35" s="1"/>
  <c r="F1604" i="35"/>
  <c r="G1604" i="35" s="1"/>
  <c r="F1614" i="35"/>
  <c r="G1614" i="35" s="1"/>
  <c r="F1623" i="35"/>
  <c r="G1623" i="35" s="1"/>
  <c r="F1632" i="35"/>
  <c r="G1632" i="35" s="1"/>
  <c r="F1641" i="35"/>
  <c r="G1641" i="35" s="1"/>
  <c r="F1650" i="35"/>
  <c r="G1650" i="35" s="1"/>
  <c r="F1659" i="35"/>
  <c r="G1659" i="35" s="1"/>
  <c r="F1668" i="35"/>
  <c r="G1668" i="35" s="1"/>
  <c r="F1678" i="35"/>
  <c r="G1678" i="35" s="1"/>
  <c r="F1687" i="35"/>
  <c r="G1687" i="35" s="1"/>
  <c r="F1433" i="35"/>
  <c r="G1433" i="35" s="1"/>
  <c r="F1446" i="35"/>
  <c r="G1446" i="35" s="1"/>
  <c r="F1462" i="35"/>
  <c r="G1462" i="35" s="1"/>
  <c r="F1478" i="35"/>
  <c r="G1478" i="35" s="1"/>
  <c r="F1490" i="35"/>
  <c r="G1490" i="35" s="1"/>
  <c r="F1506" i="35"/>
  <c r="G1506" i="35" s="1"/>
  <c r="F1519" i="35"/>
  <c r="G1519" i="35" s="1"/>
  <c r="F1535" i="35"/>
  <c r="G1535" i="35" s="1"/>
  <c r="F1551" i="35"/>
  <c r="G1551" i="35" s="1"/>
  <c r="F1563" i="35"/>
  <c r="G1563" i="35" s="1"/>
  <c r="F1579" i="35"/>
  <c r="G1579" i="35" s="1"/>
  <c r="F1592" i="35"/>
  <c r="G1592" i="35" s="1"/>
  <c r="F1608" i="35"/>
  <c r="G1608" i="35" s="1"/>
  <c r="F1624" i="35"/>
  <c r="G1624" i="35" s="1"/>
  <c r="F1636" i="35"/>
  <c r="G1636" i="35" s="1"/>
  <c r="F1652" i="35"/>
  <c r="G1652" i="35" s="1"/>
  <c r="F1665" i="35"/>
  <c r="G1665" i="35" s="1"/>
  <c r="F1681" i="35"/>
  <c r="G1681" i="35" s="1"/>
  <c r="F1450" i="35"/>
  <c r="G1450" i="35" s="1"/>
  <c r="F1479" i="35"/>
  <c r="G1479" i="35" s="1"/>
  <c r="F1507" i="35"/>
  <c r="G1507" i="35" s="1"/>
  <c r="F1536" i="35"/>
  <c r="G1536" i="35" s="1"/>
  <c r="F1564" i="35"/>
  <c r="G1564" i="35" s="1"/>
  <c r="F1596" i="35"/>
  <c r="G1596" i="35" s="1"/>
  <c r="F1625" i="35"/>
  <c r="G1625" i="35" s="1"/>
  <c r="F1654" i="35"/>
  <c r="G1654" i="35" s="1"/>
  <c r="F1682" i="35"/>
  <c r="G1682" i="35" s="1"/>
  <c r="F1455" i="35"/>
  <c r="G1455" i="35" s="1"/>
  <c r="F1528" i="35"/>
  <c r="G1528" i="35" s="1"/>
  <c r="F1617" i="35"/>
  <c r="G1617" i="35" s="1"/>
  <c r="F1516" i="35"/>
  <c r="G1516" i="35" s="1"/>
  <c r="F1606" i="35"/>
  <c r="G1606" i="35" s="1"/>
  <c r="F1691" i="35"/>
  <c r="G1691" i="35" s="1"/>
  <c r="F1473" i="35"/>
  <c r="G1473" i="35" s="1"/>
  <c r="F1578" i="35"/>
  <c r="G1578" i="35" s="1"/>
  <c r="F1664" i="35"/>
  <c r="G1664" i="35" s="1"/>
  <c r="F1434" i="35"/>
  <c r="G1434" i="35" s="1"/>
  <c r="F1463" i="35"/>
  <c r="G1463" i="35" s="1"/>
  <c r="F1491" i="35"/>
  <c r="G1491" i="35" s="1"/>
  <c r="F1523" i="35"/>
  <c r="G1523" i="35" s="1"/>
  <c r="F1552" i="35"/>
  <c r="G1552" i="35" s="1"/>
  <c r="F1580" i="35"/>
  <c r="G1580" i="35" s="1"/>
  <c r="F1609" i="35"/>
  <c r="G1609" i="35" s="1"/>
  <c r="F1638" i="35"/>
  <c r="G1638" i="35" s="1"/>
  <c r="F1670" i="35"/>
  <c r="G1670" i="35" s="1"/>
  <c r="F1471" i="35"/>
  <c r="G1471" i="35" s="1"/>
  <c r="F1560" i="35"/>
  <c r="G1560" i="35" s="1"/>
  <c r="F1646" i="35"/>
  <c r="G1646" i="35" s="1"/>
  <c r="F1488" i="35"/>
  <c r="G1488" i="35" s="1"/>
  <c r="F1574" i="35"/>
  <c r="G1574" i="35" s="1"/>
  <c r="F1663" i="35"/>
  <c r="G1663" i="35" s="1"/>
  <c r="F1444" i="35"/>
  <c r="G1444" i="35" s="1"/>
  <c r="F1562" i="35"/>
  <c r="G1562" i="35" s="1"/>
  <c r="F1680" i="35"/>
  <c r="G1680" i="35" s="1"/>
  <c r="F1435" i="35"/>
  <c r="G1435" i="35" s="1"/>
  <c r="F1451" i="35"/>
  <c r="G1451" i="35" s="1"/>
  <c r="F1464" i="35"/>
  <c r="G1464" i="35" s="1"/>
  <c r="F1480" i="35"/>
  <c r="G1480" i="35" s="1"/>
  <c r="F1496" i="35"/>
  <c r="G1496" i="35" s="1"/>
  <c r="F1508" i="35"/>
  <c r="G1508" i="35" s="1"/>
  <c r="F1524" i="35"/>
  <c r="G1524" i="35" s="1"/>
  <c r="F1537" i="35"/>
  <c r="G1537" i="35" s="1"/>
  <c r="F1553" i="35"/>
  <c r="G1553" i="35" s="1"/>
  <c r="F1569" i="35"/>
  <c r="G1569" i="35" s="1"/>
  <c r="F1582" i="35"/>
  <c r="G1582" i="35" s="1"/>
  <c r="F1598" i="35"/>
  <c r="G1598" i="35" s="1"/>
  <c r="F1610" i="35"/>
  <c r="G1610" i="35" s="1"/>
  <c r="F1626" i="35"/>
  <c r="G1626" i="35" s="1"/>
  <c r="F1642" i="35"/>
  <c r="G1642" i="35" s="1"/>
  <c r="F1655" i="35"/>
  <c r="G1655" i="35" s="1"/>
  <c r="F1671" i="35"/>
  <c r="G1671" i="35" s="1"/>
  <c r="F1683" i="35"/>
  <c r="G1683" i="35" s="1"/>
  <c r="F1487" i="35"/>
  <c r="G1487" i="35" s="1"/>
  <c r="F1572" i="35"/>
  <c r="G1572" i="35" s="1"/>
  <c r="F1662" i="35"/>
  <c r="G1662" i="35" s="1"/>
  <c r="F1459" i="35"/>
  <c r="G1459" i="35" s="1"/>
  <c r="F1532" i="35"/>
  <c r="G1532" i="35" s="1"/>
  <c r="F1618" i="35"/>
  <c r="G1618" i="35" s="1"/>
  <c r="F1518" i="35"/>
  <c r="G1518" i="35" s="1"/>
  <c r="F1619" i="35"/>
  <c r="G1619" i="35" s="1"/>
  <c r="F1436" i="35"/>
  <c r="G1436" i="35" s="1"/>
  <c r="F1452" i="35"/>
  <c r="G1452" i="35" s="1"/>
  <c r="F1468" i="35"/>
  <c r="G1468" i="35" s="1"/>
  <c r="F1481" i="35"/>
  <c r="G1481" i="35" s="1"/>
  <c r="F1497" i="35"/>
  <c r="G1497" i="35" s="1"/>
  <c r="F1510" i="35"/>
  <c r="G1510" i="35" s="1"/>
  <c r="F1526" i="35"/>
  <c r="G1526" i="35" s="1"/>
  <c r="F1542" i="35"/>
  <c r="G1542" i="35" s="1"/>
  <c r="F1554" i="35"/>
  <c r="G1554" i="35" s="1"/>
  <c r="F1570" i="35"/>
  <c r="G1570" i="35" s="1"/>
  <c r="F1583" i="35"/>
  <c r="G1583" i="35" s="1"/>
  <c r="F1599" i="35"/>
  <c r="G1599" i="35" s="1"/>
  <c r="F1615" i="35"/>
  <c r="G1615" i="35" s="1"/>
  <c r="F1627" i="35"/>
  <c r="G1627" i="35" s="1"/>
  <c r="F1643" i="35"/>
  <c r="G1643" i="35" s="1"/>
  <c r="F1656" i="35"/>
  <c r="G1656" i="35" s="1"/>
  <c r="F1672" i="35"/>
  <c r="G1672" i="35" s="1"/>
  <c r="F1688" i="35"/>
  <c r="G1688" i="35" s="1"/>
  <c r="F1442" i="35"/>
  <c r="G1442" i="35" s="1"/>
  <c r="F1544" i="35"/>
  <c r="G1544" i="35" s="1"/>
  <c r="F1633" i="35"/>
  <c r="G1633" i="35" s="1"/>
  <c r="F1500" i="35"/>
  <c r="G1500" i="35" s="1"/>
  <c r="F1590" i="35"/>
  <c r="G1590" i="35" s="1"/>
  <c r="F1679" i="35"/>
  <c r="G1679" i="35" s="1"/>
  <c r="F1460" i="35"/>
  <c r="G1460" i="35" s="1"/>
  <c r="F1546" i="35"/>
  <c r="G1546" i="35" s="1"/>
  <c r="F1651" i="35"/>
  <c r="G1651" i="35" s="1"/>
  <c r="F1441" i="35"/>
  <c r="G1441" i="35" s="1"/>
  <c r="F1454" i="35"/>
  <c r="G1454" i="35" s="1"/>
  <c r="F1470" i="35"/>
  <c r="G1470" i="35" s="1"/>
  <c r="F1482" i="35"/>
  <c r="G1482" i="35" s="1"/>
  <c r="F1498" i="35"/>
  <c r="G1498" i="35" s="1"/>
  <c r="F1514" i="35"/>
  <c r="G1514" i="35" s="1"/>
  <c r="F1527" i="35"/>
  <c r="G1527" i="35" s="1"/>
  <c r="F1543" i="35"/>
  <c r="G1543" i="35" s="1"/>
  <c r="F1555" i="35"/>
  <c r="G1555" i="35" s="1"/>
  <c r="F1571" i="35"/>
  <c r="G1571" i="35" s="1"/>
  <c r="F1587" i="35"/>
  <c r="G1587" i="35" s="1"/>
  <c r="F1600" i="35"/>
  <c r="G1600" i="35" s="1"/>
  <c r="F1616" i="35"/>
  <c r="G1616" i="35" s="1"/>
  <c r="F1628" i="35"/>
  <c r="G1628" i="35" s="1"/>
  <c r="F1644" i="35"/>
  <c r="G1644" i="35" s="1"/>
  <c r="F1660" i="35"/>
  <c r="G1660" i="35" s="1"/>
  <c r="F1673" i="35"/>
  <c r="G1673" i="35" s="1"/>
  <c r="F1689" i="35"/>
  <c r="G1689" i="35" s="1"/>
  <c r="F1499" i="35"/>
  <c r="G1499" i="35" s="1"/>
  <c r="F1588" i="35"/>
  <c r="G1588" i="35" s="1"/>
  <c r="F1674" i="35"/>
  <c r="G1674" i="35" s="1"/>
  <c r="F1472" i="35"/>
  <c r="G1472" i="35" s="1"/>
  <c r="F1561" i="35"/>
  <c r="G1561" i="35" s="1"/>
  <c r="F1647" i="35"/>
  <c r="G1647" i="35" s="1"/>
  <c r="F1505" i="35"/>
  <c r="G1505" i="35" s="1"/>
  <c r="F1607" i="35"/>
  <c r="G1607" i="35" s="1"/>
  <c r="F1515" i="35"/>
  <c r="G1515" i="35" s="1"/>
  <c r="F1601" i="35"/>
  <c r="G1601" i="35" s="1"/>
  <c r="F1690" i="35"/>
  <c r="G1690" i="35" s="1"/>
  <c r="F1443" i="35"/>
  <c r="G1443" i="35" s="1"/>
  <c r="F1545" i="35"/>
  <c r="G1545" i="35" s="1"/>
  <c r="F1634" i="35"/>
  <c r="G1634" i="35" s="1"/>
  <c r="F1489" i="35"/>
  <c r="G1489" i="35" s="1"/>
  <c r="F1591" i="35"/>
  <c r="G1591" i="35" s="1"/>
  <c r="F1432" i="35"/>
  <c r="G1432" i="35" s="1"/>
  <c r="F1534" i="35"/>
  <c r="G1534" i="35" s="1"/>
  <c r="F1635" i="35"/>
  <c r="G1635" i="35" s="1"/>
  <c r="S10" i="38"/>
  <c r="G1370" i="39"/>
  <c r="V88" i="34"/>
  <c r="V121" i="10" s="1"/>
  <c r="V74" i="4" s="1"/>
  <c r="V90" i="1" s="1"/>
  <c r="V146" i="1" s="1"/>
  <c r="P88" i="34"/>
  <c r="P121" i="10" s="1"/>
  <c r="Q88" i="34"/>
  <c r="Q121" i="10" s="1"/>
  <c r="Q74" i="4" s="1"/>
  <c r="Q90" i="1" s="1"/>
  <c r="Q146" i="1" s="1"/>
  <c r="W88" i="34"/>
  <c r="W121" i="10" s="1"/>
  <c r="W74" i="4" s="1"/>
  <c r="W90" i="1" s="1"/>
  <c r="W146" i="1" s="1"/>
  <c r="T88" i="34"/>
  <c r="T121" i="10" s="1"/>
  <c r="T74" i="4" s="1"/>
  <c r="T90" i="1" s="1"/>
  <c r="T146" i="1" s="1"/>
  <c r="X88" i="34"/>
  <c r="X121" i="10" s="1"/>
  <c r="X74" i="4" s="1"/>
  <c r="X90" i="1" s="1"/>
  <c r="X146" i="1" s="1"/>
  <c r="R88" i="34"/>
  <c r="R121" i="10" s="1"/>
  <c r="R74" i="4" s="1"/>
  <c r="R90" i="1" s="1"/>
  <c r="R146" i="1" s="1"/>
  <c r="AS88" i="34"/>
  <c r="S88" i="34"/>
  <c r="S121" i="10" s="1"/>
  <c r="S74" i="4" s="1"/>
  <c r="S90" i="1" s="1"/>
  <c r="S146" i="1" s="1"/>
  <c r="AP88" i="34"/>
  <c r="AK88" i="34"/>
  <c r="AF88" i="34"/>
  <c r="AF121" i="10" s="1"/>
  <c r="AF74" i="4" s="1"/>
  <c r="AF90" i="1" s="1"/>
  <c r="AF146" i="1" s="1"/>
  <c r="AH88" i="34"/>
  <c r="AG88" i="34"/>
  <c r="AC88" i="34"/>
  <c r="AC121" i="10" s="1"/>
  <c r="AC74" i="4" s="1"/>
  <c r="AC90" i="1" s="1"/>
  <c r="AC146" i="1" s="1"/>
  <c r="AR88" i="34"/>
  <c r="Z88" i="34"/>
  <c r="Z121" i="10" s="1"/>
  <c r="Z74" i="4" s="1"/>
  <c r="Z90" i="1" s="1"/>
  <c r="Z146" i="1" s="1"/>
  <c r="AU88" i="34"/>
  <c r="U88" i="34"/>
  <c r="U121" i="10" s="1"/>
  <c r="U74" i="4" s="1"/>
  <c r="U90" i="1" s="1"/>
  <c r="U146" i="1" s="1"/>
  <c r="AJ88" i="34"/>
  <c r="AM88" i="34"/>
  <c r="AO88" i="34"/>
  <c r="AB88" i="34"/>
  <c r="AB121" i="10" s="1"/>
  <c r="AB74" i="4" s="1"/>
  <c r="AB90" i="1" s="1"/>
  <c r="AB146" i="1" s="1"/>
  <c r="AT88" i="34"/>
  <c r="Y88" i="34"/>
  <c r="Y121" i="10" s="1"/>
  <c r="Y74" i="4" s="1"/>
  <c r="Y90" i="1" s="1"/>
  <c r="Y146" i="1" s="1"/>
  <c r="AQ88" i="34"/>
  <c r="AL88" i="34"/>
  <c r="AN88" i="34"/>
  <c r="AI88" i="34"/>
  <c r="AD88" i="34"/>
  <c r="AD121" i="10" s="1"/>
  <c r="AD74" i="4" s="1"/>
  <c r="AD90" i="1" s="1"/>
  <c r="AD146" i="1" s="1"/>
  <c r="AE88" i="34"/>
  <c r="AE121" i="10" s="1"/>
  <c r="AE74" i="4" s="1"/>
  <c r="AE90" i="1" s="1"/>
  <c r="AE146" i="1" s="1"/>
  <c r="AA88" i="34"/>
  <c r="AA121" i="10" s="1"/>
  <c r="AA74" i="4" s="1"/>
  <c r="AA90" i="1" s="1"/>
  <c r="AA146" i="1" s="1"/>
  <c r="AU261" i="1"/>
  <c r="P145" i="1"/>
  <c r="L301" i="1"/>
  <c r="L50" i="28" s="1"/>
  <c r="AT146" i="1"/>
  <c r="AF145" i="1"/>
  <c r="AF137" i="1"/>
  <c r="AF138" i="1" s="1"/>
  <c r="AF287" i="1" s="1"/>
  <c r="AK301" i="1"/>
  <c r="AK50" i="28" s="1"/>
  <c r="AK51" i="28" s="1"/>
  <c r="AI301" i="1"/>
  <c r="AI50" i="28" s="1"/>
  <c r="AI51" i="28" s="1"/>
  <c r="Z261" i="1"/>
  <c r="Z132" i="1"/>
  <c r="Z134" i="1" s="1"/>
  <c r="Z156" i="1" s="1"/>
  <c r="Z162" i="1" s="1"/>
  <c r="Z10" i="6" s="1"/>
  <c r="AT144" i="1"/>
  <c r="M146" i="1"/>
  <c r="Y261" i="1"/>
  <c r="M145" i="1"/>
  <c r="AT145" i="1"/>
  <c r="P132" i="1"/>
  <c r="P134" i="1" s="1"/>
  <c r="P156" i="1" s="1"/>
  <c r="P162" i="1" s="1"/>
  <c r="P10" i="6" s="1"/>
  <c r="AQ145" i="1"/>
  <c r="P137" i="1"/>
  <c r="P286" i="1" s="1"/>
  <c r="AC132" i="1"/>
  <c r="AC134" i="1" s="1"/>
  <c r="AC156" i="1" s="1"/>
  <c r="AC162" i="1" s="1"/>
  <c r="AC10" i="6" s="1"/>
  <c r="AN144" i="1"/>
  <c r="AN132" i="1"/>
  <c r="AN149" i="1" s="1"/>
  <c r="O145" i="1"/>
  <c r="O261" i="1"/>
  <c r="AK261" i="1"/>
  <c r="T137" i="1"/>
  <c r="T138" i="1" s="1"/>
  <c r="T287" i="1" s="1"/>
  <c r="M144" i="1"/>
  <c r="AN137" i="1"/>
  <c r="AN286" i="1" s="1"/>
  <c r="AN261" i="1"/>
  <c r="AN146" i="1"/>
  <c r="T145" i="1"/>
  <c r="T144" i="1"/>
  <c r="M261" i="1"/>
  <c r="AU145" i="1"/>
  <c r="AL301" i="1"/>
  <c r="AL50" i="28" s="1"/>
  <c r="AL51" i="28" s="1"/>
  <c r="AT301" i="1"/>
  <c r="AT50" i="28" s="1"/>
  <c r="AT51" i="28" s="1"/>
  <c r="AS301" i="1"/>
  <c r="AS50" i="28" s="1"/>
  <c r="AS51" i="28" s="1"/>
  <c r="AM301" i="1"/>
  <c r="AM50" i="28" s="1"/>
  <c r="AM51" i="28" s="1"/>
  <c r="V145" i="1"/>
  <c r="Y301" i="1"/>
  <c r="Y50" i="28" s="1"/>
  <c r="Y51" i="28" s="1"/>
  <c r="P261" i="1"/>
  <c r="AE301" i="1"/>
  <c r="AE50" i="28" s="1"/>
  <c r="AE51" i="28" s="1"/>
  <c r="Q301" i="1"/>
  <c r="Q50" i="28" s="1"/>
  <c r="Q51" i="28" s="1"/>
  <c r="V301" i="1"/>
  <c r="V50" i="28" s="1"/>
  <c r="V51" i="28" s="1"/>
  <c r="X301" i="1"/>
  <c r="X50" i="28" s="1"/>
  <c r="X51" i="28" s="1"/>
  <c r="AG301" i="1"/>
  <c r="AG50" i="28" s="1"/>
  <c r="AG51" i="28" s="1"/>
  <c r="AD301" i="1"/>
  <c r="AD50" i="28" s="1"/>
  <c r="AD51" i="28" s="1"/>
  <c r="O146" i="1"/>
  <c r="T301" i="1"/>
  <c r="T50" i="28" s="1"/>
  <c r="T51" i="28" s="1"/>
  <c r="AO301" i="1"/>
  <c r="AO50" i="28" s="1"/>
  <c r="AO51" i="28" s="1"/>
  <c r="AF133" i="1"/>
  <c r="AF132" i="1" s="1"/>
  <c r="AF149" i="1" s="1"/>
  <c r="AA301" i="1"/>
  <c r="AA50" i="28" s="1"/>
  <c r="AA51" i="28" s="1"/>
  <c r="L132" i="1"/>
  <c r="L150" i="1" s="1"/>
  <c r="V132" i="1"/>
  <c r="V134" i="1" s="1"/>
  <c r="V156" i="1" s="1"/>
  <c r="V162" i="1" s="1"/>
  <c r="V10" i="6" s="1"/>
  <c r="Y133" i="1"/>
  <c r="AA133" i="1"/>
  <c r="AA132" i="1" s="1"/>
  <c r="AA134" i="1" s="1"/>
  <c r="AA156" i="1" s="1"/>
  <c r="AA162" i="1" s="1"/>
  <c r="AA10" i="6" s="1"/>
  <c r="V261" i="1"/>
  <c r="AK133" i="1"/>
  <c r="AK154" i="1" s="1"/>
  <c r="O144" i="1"/>
  <c r="U137" i="1"/>
  <c r="U286" i="1" s="1"/>
  <c r="AG133" i="1"/>
  <c r="AG132" i="1" s="1"/>
  <c r="AG134" i="1" s="1"/>
  <c r="AG156" i="1" s="1"/>
  <c r="AG162" i="1" s="1"/>
  <c r="AG10" i="6" s="1"/>
  <c r="AC145" i="1"/>
  <c r="U261" i="1"/>
  <c r="AC137" i="1"/>
  <c r="AC286" i="1" s="1"/>
  <c r="AH301" i="1"/>
  <c r="AH50" i="28" s="1"/>
  <c r="AH51" i="28" s="1"/>
  <c r="Q133" i="1"/>
  <c r="Q153" i="1" s="1"/>
  <c r="AK146" i="1"/>
  <c r="AB132" i="1"/>
  <c r="AB134" i="1" s="1"/>
  <c r="AB156" i="1" s="1"/>
  <c r="AB162" i="1" s="1"/>
  <c r="AB10" i="6" s="1"/>
  <c r="AK144" i="1"/>
  <c r="Z145" i="1"/>
  <c r="AU144" i="1"/>
  <c r="AD133" i="1"/>
  <c r="S301" i="1"/>
  <c r="S50" i="28" s="1"/>
  <c r="S51" i="28" s="1"/>
  <c r="AK145" i="1"/>
  <c r="Z137" i="1"/>
  <c r="Z138" i="1" s="1"/>
  <c r="Z287" i="1" s="1"/>
  <c r="T133" i="1"/>
  <c r="T132" i="1" s="1"/>
  <c r="T148" i="1" s="1"/>
  <c r="AC261" i="1"/>
  <c r="AU137" i="1"/>
  <c r="AU286" i="1" s="1"/>
  <c r="W301" i="1"/>
  <c r="W50" i="28" s="1"/>
  <c r="W51" i="28" s="1"/>
  <c r="AR132" i="1"/>
  <c r="AR149" i="1" s="1"/>
  <c r="U132" i="1"/>
  <c r="U134" i="1" s="1"/>
  <c r="U156" i="1" s="1"/>
  <c r="U162" i="1" s="1"/>
  <c r="U10" i="6" s="1"/>
  <c r="N137" i="1"/>
  <c r="N138" i="1" s="1"/>
  <c r="N287" i="1" s="1"/>
  <c r="S133" i="1"/>
  <c r="AJ301" i="1"/>
  <c r="AJ50" i="28" s="1"/>
  <c r="AJ51" i="28" s="1"/>
  <c r="AJ133" i="1"/>
  <c r="AJ132" i="1" s="1"/>
  <c r="AJ134" i="1" s="1"/>
  <c r="AJ156" i="1" s="1"/>
  <c r="AJ162" i="1" s="1"/>
  <c r="AJ10" i="6" s="1"/>
  <c r="AQ301" i="1"/>
  <c r="AQ50" i="28" s="1"/>
  <c r="AQ51" i="28" s="1"/>
  <c r="AQ146" i="1"/>
  <c r="J127" i="1"/>
  <c r="AQ137" i="1"/>
  <c r="AQ286" i="1" s="1"/>
  <c r="R132" i="1"/>
  <c r="AT137" i="1"/>
  <c r="AT286" i="1" s="1"/>
  <c r="Y137" i="1"/>
  <c r="Y286" i="1" s="1"/>
  <c r="AI144" i="1"/>
  <c r="AQ144" i="1"/>
  <c r="N261" i="1"/>
  <c r="Y145" i="1"/>
  <c r="N145" i="1"/>
  <c r="AU301" i="1"/>
  <c r="AU50" i="28" s="1"/>
  <c r="AU51" i="28" s="1"/>
  <c r="O301" i="1"/>
  <c r="O50" i="28" s="1"/>
  <c r="O51" i="28" s="1"/>
  <c r="S145" i="1"/>
  <c r="M301" i="1"/>
  <c r="M50" i="28" s="1"/>
  <c r="M51" i="28" s="1"/>
  <c r="P301" i="1"/>
  <c r="P50" i="28" s="1"/>
  <c r="P51" i="28" s="1"/>
  <c r="AN301" i="1"/>
  <c r="AN50" i="28" s="1"/>
  <c r="AN51" i="28" s="1"/>
  <c r="AR301" i="1"/>
  <c r="AR50" i="28" s="1"/>
  <c r="AR51" i="28" s="1"/>
  <c r="J260" i="1"/>
  <c r="AB301" i="1"/>
  <c r="AB50" i="28" s="1"/>
  <c r="AB51" i="28" s="1"/>
  <c r="AF301" i="1"/>
  <c r="AF50" i="28" s="1"/>
  <c r="AF51" i="28" s="1"/>
  <c r="M133" i="1"/>
  <c r="M132" i="1" s="1"/>
  <c r="M134" i="1" s="1"/>
  <c r="M156" i="1" s="1"/>
  <c r="M162" i="1" s="1"/>
  <c r="M10" i="6" s="1"/>
  <c r="AP301" i="1"/>
  <c r="AP50" i="28" s="1"/>
  <c r="AP51" i="28" s="1"/>
  <c r="U301" i="1"/>
  <c r="U50" i="28" s="1"/>
  <c r="U51" i="28" s="1"/>
  <c r="J116" i="9"/>
  <c r="L118" i="9"/>
  <c r="J118" i="9" s="1"/>
  <c r="N301" i="1"/>
  <c r="N50" i="28" s="1"/>
  <c r="N51" i="28" s="1"/>
  <c r="AI146" i="1"/>
  <c r="AC301" i="1"/>
  <c r="AC50" i="28" s="1"/>
  <c r="AC51" i="28" s="1"/>
  <c r="S137" i="1"/>
  <c r="S286" i="1" s="1"/>
  <c r="Z301" i="1"/>
  <c r="Z50" i="28" s="1"/>
  <c r="Z51" i="28" s="1"/>
  <c r="AI137" i="1"/>
  <c r="AI286" i="1" s="1"/>
  <c r="AI133" i="1"/>
  <c r="AI132" i="1" s="1"/>
  <c r="AI150" i="1" s="1"/>
  <c r="J131" i="1"/>
  <c r="AI145" i="1"/>
  <c r="N132" i="1"/>
  <c r="N134" i="1" s="1"/>
  <c r="N156" i="1" s="1"/>
  <c r="N162" i="1" s="1"/>
  <c r="N10" i="6" s="1"/>
  <c r="AE132" i="1"/>
  <c r="AE134" i="1" s="1"/>
  <c r="AE156" i="1" s="1"/>
  <c r="AE162" i="1" s="1"/>
  <c r="AE10" i="6" s="1"/>
  <c r="N146" i="1"/>
  <c r="J128" i="1"/>
  <c r="J15" i="6"/>
  <c r="AQ132" i="1"/>
  <c r="AQ134" i="1" s="1"/>
  <c r="AQ156" i="1" s="1"/>
  <c r="AQ162" i="1" s="1"/>
  <c r="AQ10" i="6" s="1"/>
  <c r="J124" i="1"/>
  <c r="AC354" i="1"/>
  <c r="X354" i="1"/>
  <c r="R354" i="1"/>
  <c r="AE354" i="1"/>
  <c r="AA354" i="1"/>
  <c r="AD354" i="1"/>
  <c r="Y354" i="1"/>
  <c r="T354" i="1"/>
  <c r="Z354" i="1"/>
  <c r="W354" i="1"/>
  <c r="AF354" i="1"/>
  <c r="V354" i="1"/>
  <c r="S354" i="1"/>
  <c r="U354" i="1"/>
  <c r="AB354" i="1"/>
  <c r="AF362" i="1"/>
  <c r="AA362" i="1"/>
  <c r="AB362" i="1"/>
  <c r="AE362" i="1"/>
  <c r="Z362" i="1"/>
  <c r="AC362" i="1"/>
  <c r="AD362" i="1"/>
  <c r="Z361" i="1"/>
  <c r="AA361" i="1"/>
  <c r="AB361" i="1"/>
  <c r="AD361" i="1"/>
  <c r="Y361" i="1"/>
  <c r="AC361" i="1"/>
  <c r="AE361" i="1"/>
  <c r="AF361" i="1"/>
  <c r="AB359" i="1"/>
  <c r="AC359" i="1"/>
  <c r="Z359" i="1"/>
  <c r="AF359" i="1"/>
  <c r="Y359" i="1"/>
  <c r="W359" i="1"/>
  <c r="AA359" i="1"/>
  <c r="AD359" i="1"/>
  <c r="AE359" i="1"/>
  <c r="X359" i="1"/>
  <c r="AA351" i="1"/>
  <c r="W351" i="1"/>
  <c r="O351" i="1"/>
  <c r="AB351" i="1"/>
  <c r="V351" i="1"/>
  <c r="Y351" i="1"/>
  <c r="Z351" i="1"/>
  <c r="AC351" i="1"/>
  <c r="S351" i="1"/>
  <c r="P351" i="1"/>
  <c r="X351" i="1"/>
  <c r="Q351" i="1"/>
  <c r="R351" i="1"/>
  <c r="T351" i="1"/>
  <c r="U351" i="1"/>
  <c r="AD351" i="1"/>
  <c r="AE351" i="1"/>
  <c r="AF351" i="1"/>
  <c r="Y350" i="1"/>
  <c r="V350" i="1"/>
  <c r="AD350" i="1"/>
  <c r="AE350" i="1"/>
  <c r="W350" i="1"/>
  <c r="U350" i="1"/>
  <c r="AC350" i="1"/>
  <c r="Q350" i="1"/>
  <c r="S350" i="1"/>
  <c r="X350" i="1"/>
  <c r="AA350" i="1"/>
  <c r="AF350" i="1"/>
  <c r="R350" i="1"/>
  <c r="T350" i="1"/>
  <c r="Z350" i="1"/>
  <c r="AB350" i="1"/>
  <c r="N350" i="1"/>
  <c r="P350" i="1"/>
  <c r="O350" i="1"/>
  <c r="AF365" i="1"/>
  <c r="AC365" i="1"/>
  <c r="AD365" i="1"/>
  <c r="AE365" i="1"/>
  <c r="AF353" i="1"/>
  <c r="S353" i="1"/>
  <c r="U353" i="1"/>
  <c r="AC353" i="1"/>
  <c r="AD353" i="1"/>
  <c r="Y353" i="1"/>
  <c r="W353" i="1"/>
  <c r="AA353" i="1"/>
  <c r="AB353" i="1"/>
  <c r="V353" i="1"/>
  <c r="Q353" i="1"/>
  <c r="R353" i="1"/>
  <c r="Z353" i="1"/>
  <c r="T353" i="1"/>
  <c r="X353" i="1"/>
  <c r="AE353" i="1"/>
  <c r="L46" i="28"/>
  <c r="J45" i="28"/>
  <c r="AE358" i="1"/>
  <c r="Y358" i="1"/>
  <c r="Z358" i="1"/>
  <c r="W358" i="1"/>
  <c r="AD358" i="1"/>
  <c r="X358" i="1"/>
  <c r="AF358" i="1"/>
  <c r="AC358" i="1"/>
  <c r="AB358" i="1"/>
  <c r="V358" i="1"/>
  <c r="AA358" i="1"/>
  <c r="W352" i="1"/>
  <c r="AB352" i="1"/>
  <c r="Q352" i="1"/>
  <c r="P352" i="1"/>
  <c r="U352" i="1"/>
  <c r="Y352" i="1"/>
  <c r="R352" i="1"/>
  <c r="T352" i="1"/>
  <c r="AC352" i="1"/>
  <c r="AD352" i="1"/>
  <c r="S352" i="1"/>
  <c r="Z352" i="1"/>
  <c r="AE352" i="1"/>
  <c r="X352" i="1"/>
  <c r="AA352" i="1"/>
  <c r="AF352" i="1"/>
  <c r="V352" i="1"/>
  <c r="AD366" i="1"/>
  <c r="AE366" i="1"/>
  <c r="AF366" i="1"/>
  <c r="U356" i="1"/>
  <c r="AD356" i="1"/>
  <c r="AC356" i="1"/>
  <c r="AA356" i="1"/>
  <c r="Z356" i="1"/>
  <c r="T356" i="1"/>
  <c r="Y356" i="1"/>
  <c r="W356" i="1"/>
  <c r="V356" i="1"/>
  <c r="AF356" i="1"/>
  <c r="AB356" i="1"/>
  <c r="X356" i="1"/>
  <c r="AE356" i="1"/>
  <c r="Y360" i="1"/>
  <c r="AB360" i="1"/>
  <c r="AD360" i="1"/>
  <c r="Z360" i="1"/>
  <c r="AE360" i="1"/>
  <c r="AF360" i="1"/>
  <c r="X360" i="1"/>
  <c r="AC360" i="1"/>
  <c r="AA360" i="1"/>
  <c r="W355" i="1"/>
  <c r="V355" i="1"/>
  <c r="S355" i="1"/>
  <c r="AA355" i="1"/>
  <c r="T355" i="1"/>
  <c r="U355" i="1"/>
  <c r="AE355" i="1"/>
  <c r="X355" i="1"/>
  <c r="Z355" i="1"/>
  <c r="Y355" i="1"/>
  <c r="AC355" i="1"/>
  <c r="AD355" i="1"/>
  <c r="AF355" i="1"/>
  <c r="AB355" i="1"/>
  <c r="AE367" i="1"/>
  <c r="AF367" i="1"/>
  <c r="AC357" i="1"/>
  <c r="AE357" i="1"/>
  <c r="AF357" i="1"/>
  <c r="AD357" i="1"/>
  <c r="Y357" i="1"/>
  <c r="AA357" i="1"/>
  <c r="AB357" i="1"/>
  <c r="V357" i="1"/>
  <c r="Z357" i="1"/>
  <c r="U357" i="1"/>
  <c r="W357" i="1"/>
  <c r="X357" i="1"/>
  <c r="S209" i="1"/>
  <c r="S14" i="6" s="1"/>
  <c r="S17" i="6" s="1"/>
  <c r="AI209" i="1"/>
  <c r="AI14" i="6" s="1"/>
  <c r="AI17" i="6" s="1"/>
  <c r="L209" i="1"/>
  <c r="AG209" i="1"/>
  <c r="AG14" i="6" s="1"/>
  <c r="AG17" i="6" s="1"/>
  <c r="AO209" i="1"/>
  <c r="AO14" i="6" s="1"/>
  <c r="AO17" i="6" s="1"/>
  <c r="AQ209" i="1"/>
  <c r="AQ14" i="6" s="1"/>
  <c r="AQ17" i="6" s="1"/>
  <c r="AE209" i="1"/>
  <c r="AE14" i="6" s="1"/>
  <c r="AE17" i="6" s="1"/>
  <c r="P209" i="1"/>
  <c r="P14" i="6" s="1"/>
  <c r="P17" i="6" s="1"/>
  <c r="AB209" i="1"/>
  <c r="AB14" i="6" s="1"/>
  <c r="AB17" i="6" s="1"/>
  <c r="M209" i="1"/>
  <c r="M14" i="6" s="1"/>
  <c r="M17" i="6" s="1"/>
  <c r="AU209" i="1"/>
  <c r="AU14" i="6" s="1"/>
  <c r="AU17" i="6" s="1"/>
  <c r="AN209" i="1"/>
  <c r="AN14" i="6" s="1"/>
  <c r="AN17" i="6" s="1"/>
  <c r="X209" i="1"/>
  <c r="X14" i="6" s="1"/>
  <c r="X17" i="6" s="1"/>
  <c r="AM209" i="1"/>
  <c r="AM14" i="6" s="1"/>
  <c r="AM17" i="6" s="1"/>
  <c r="AF209" i="1"/>
  <c r="AF14" i="6" s="1"/>
  <c r="AF17" i="6" s="1"/>
  <c r="Z209" i="1"/>
  <c r="Z14" i="6" s="1"/>
  <c r="Z17" i="6" s="1"/>
  <c r="AJ209" i="1"/>
  <c r="AJ14" i="6" s="1"/>
  <c r="AJ17" i="6" s="1"/>
  <c r="U209" i="1"/>
  <c r="U14" i="6" s="1"/>
  <c r="U17" i="6" s="1"/>
  <c r="AR209" i="1"/>
  <c r="AR14" i="6" s="1"/>
  <c r="AR17" i="6" s="1"/>
  <c r="AC209" i="1"/>
  <c r="AC14" i="6" s="1"/>
  <c r="AC17" i="6" s="1"/>
  <c r="Y209" i="1"/>
  <c r="Y14" i="6" s="1"/>
  <c r="Y17" i="6" s="1"/>
  <c r="Q209" i="1"/>
  <c r="Q14" i="6" s="1"/>
  <c r="Q17" i="6" s="1"/>
  <c r="AK209" i="1"/>
  <c r="AK14" i="6" s="1"/>
  <c r="AK17" i="6" s="1"/>
  <c r="AS209" i="1"/>
  <c r="AS14" i="6" s="1"/>
  <c r="AS17" i="6" s="1"/>
  <c r="AH209" i="1"/>
  <c r="AH14" i="6" s="1"/>
  <c r="AH17" i="6" s="1"/>
  <c r="AP209" i="1"/>
  <c r="AP14" i="6" s="1"/>
  <c r="AP17" i="6" s="1"/>
  <c r="AL209" i="1"/>
  <c r="AL14" i="6" s="1"/>
  <c r="AL17" i="6" s="1"/>
  <c r="R209" i="1"/>
  <c r="R14" i="6" s="1"/>
  <c r="R17" i="6" s="1"/>
  <c r="AT209" i="1"/>
  <c r="AT14" i="6" s="1"/>
  <c r="AT17" i="6" s="1"/>
  <c r="AA209" i="1"/>
  <c r="AA14" i="6" s="1"/>
  <c r="AA17" i="6" s="1"/>
  <c r="W209" i="1"/>
  <c r="W14" i="6" s="1"/>
  <c r="W17" i="6" s="1"/>
  <c r="N209" i="1"/>
  <c r="N14" i="6" s="1"/>
  <c r="N17" i="6" s="1"/>
  <c r="T209" i="1"/>
  <c r="T14" i="6" s="1"/>
  <c r="T17" i="6" s="1"/>
  <c r="V209" i="1"/>
  <c r="V14" i="6" s="1"/>
  <c r="V17" i="6" s="1"/>
  <c r="AD209" i="1"/>
  <c r="AD14" i="6" s="1"/>
  <c r="AD17" i="6" s="1"/>
  <c r="O209" i="1"/>
  <c r="O14" i="6" s="1"/>
  <c r="O17" i="6" s="1"/>
  <c r="L348" i="1"/>
  <c r="AD364" i="1"/>
  <c r="AB364" i="1"/>
  <c r="AC364" i="1"/>
  <c r="AF364" i="1"/>
  <c r="AE364" i="1"/>
  <c r="AF363" i="1"/>
  <c r="AE363" i="1"/>
  <c r="AA363" i="1"/>
  <c r="AC363" i="1"/>
  <c r="AB363" i="1"/>
  <c r="AD363" i="1"/>
  <c r="AS148" i="1"/>
  <c r="AS149" i="1"/>
  <c r="AS150" i="1"/>
  <c r="AS134" i="1"/>
  <c r="AS156" i="1" s="1"/>
  <c r="AS162" i="1" s="1"/>
  <c r="AS10" i="6" s="1"/>
  <c r="AO150" i="1"/>
  <c r="AO149" i="1"/>
  <c r="AO148" i="1"/>
  <c r="AO134" i="1"/>
  <c r="AO156" i="1" s="1"/>
  <c r="AO162" i="1" s="1"/>
  <c r="AO10" i="6" s="1"/>
  <c r="AJ286" i="1"/>
  <c r="AJ138" i="1"/>
  <c r="AJ287" i="1" s="1"/>
  <c r="AL149" i="1"/>
  <c r="AL148" i="1"/>
  <c r="AL150" i="1"/>
  <c r="AM149" i="1"/>
  <c r="AM148" i="1"/>
  <c r="AM150" i="1"/>
  <c r="AL286" i="1"/>
  <c r="AL138" i="1"/>
  <c r="AL287" i="1" s="1"/>
  <c r="AT153" i="1"/>
  <c r="AT152" i="1"/>
  <c r="AT154" i="1"/>
  <c r="W153" i="1"/>
  <c r="X153" i="1"/>
  <c r="Q286" i="1"/>
  <c r="Q138" i="1"/>
  <c r="Q287" i="1" s="1"/>
  <c r="AR286" i="1"/>
  <c r="AR138" i="1"/>
  <c r="AR287" i="1" s="1"/>
  <c r="O153" i="1"/>
  <c r="O152" i="1"/>
  <c r="O154" i="1"/>
  <c r="AT132" i="1"/>
  <c r="AE286" i="1"/>
  <c r="AE138" i="1"/>
  <c r="AE287" i="1" s="1"/>
  <c r="AP150" i="1"/>
  <c r="AP148" i="1"/>
  <c r="AP149" i="1"/>
  <c r="AC153" i="1"/>
  <c r="O132" i="1"/>
  <c r="AM154" i="1"/>
  <c r="AM153" i="1"/>
  <c r="AM152" i="1"/>
  <c r="AU153" i="1"/>
  <c r="AU154" i="1"/>
  <c r="AU152" i="1"/>
  <c r="AB153" i="1"/>
  <c r="AL154" i="1"/>
  <c r="AL152" i="1"/>
  <c r="AL153" i="1"/>
  <c r="AM134" i="1"/>
  <c r="AM156" i="1" s="1"/>
  <c r="AM162" i="1" s="1"/>
  <c r="AM10" i="6" s="1"/>
  <c r="X132" i="1"/>
  <c r="AE153" i="1"/>
  <c r="V153" i="1"/>
  <c r="AR153" i="1"/>
  <c r="AR152" i="1"/>
  <c r="AR154" i="1"/>
  <c r="AH154" i="1"/>
  <c r="AH153" i="1"/>
  <c r="AH152" i="1"/>
  <c r="AD286" i="1"/>
  <c r="AD138" i="1"/>
  <c r="AD287" i="1" s="1"/>
  <c r="AN154" i="1"/>
  <c r="AN153" i="1"/>
  <c r="AN152" i="1"/>
  <c r="AS286" i="1"/>
  <c r="AS138" i="1"/>
  <c r="AS287" i="1" s="1"/>
  <c r="J288" i="1"/>
  <c r="AO154" i="1"/>
  <c r="AO153" i="1"/>
  <c r="AO152" i="1"/>
  <c r="AS154" i="1"/>
  <c r="AS152" i="1"/>
  <c r="AS153" i="1"/>
  <c r="AM286" i="1"/>
  <c r="AM138" i="1"/>
  <c r="AM287" i="1" s="1"/>
  <c r="AP286" i="1"/>
  <c r="AP138" i="1"/>
  <c r="AP287" i="1" s="1"/>
  <c r="Z153" i="1"/>
  <c r="M286" i="1"/>
  <c r="M138" i="1"/>
  <c r="M287" i="1" s="1"/>
  <c r="AO286" i="1"/>
  <c r="AO138" i="1"/>
  <c r="AO287" i="1" s="1"/>
  <c r="X286" i="1"/>
  <c r="X138" i="1"/>
  <c r="X287" i="1" s="1"/>
  <c r="U153" i="1"/>
  <c r="AB286" i="1"/>
  <c r="AB138" i="1"/>
  <c r="AB287" i="1" s="1"/>
  <c r="R286" i="1"/>
  <c r="R138" i="1"/>
  <c r="R287" i="1" s="1"/>
  <c r="AH286" i="1"/>
  <c r="AH138" i="1"/>
  <c r="AH287" i="1" s="1"/>
  <c r="W286" i="1"/>
  <c r="W138" i="1"/>
  <c r="W287" i="1" s="1"/>
  <c r="O286" i="1"/>
  <c r="O138" i="1"/>
  <c r="O287" i="1" s="1"/>
  <c r="AK286" i="1"/>
  <c r="AK138" i="1"/>
  <c r="AK287" i="1" s="1"/>
  <c r="W132" i="1"/>
  <c r="AA286" i="1"/>
  <c r="AA138" i="1"/>
  <c r="AA287" i="1" s="1"/>
  <c r="AQ154" i="1"/>
  <c r="AQ153" i="1"/>
  <c r="AQ152" i="1"/>
  <c r="P153" i="1"/>
  <c r="AU132" i="1"/>
  <c r="V286" i="1"/>
  <c r="V138" i="1"/>
  <c r="V287" i="1" s="1"/>
  <c r="AP153" i="1"/>
  <c r="AP154" i="1"/>
  <c r="AP152" i="1"/>
  <c r="N152" i="1"/>
  <c r="N153" i="1"/>
  <c r="N154" i="1"/>
  <c r="L154" i="1"/>
  <c r="L152" i="1"/>
  <c r="L153" i="1"/>
  <c r="L286" i="1"/>
  <c r="L138" i="1"/>
  <c r="AH132" i="1"/>
  <c r="AL134" i="1"/>
  <c r="AL156" i="1" s="1"/>
  <c r="AL162" i="1" s="1"/>
  <c r="AL10" i="6" s="1"/>
  <c r="AG286" i="1"/>
  <c r="AG138" i="1"/>
  <c r="AG287" i="1" s="1"/>
  <c r="R153" i="1"/>
  <c r="R18" i="19" l="1"/>
  <c r="J45" i="59"/>
  <c r="S22" i="19"/>
  <c r="K47" i="59"/>
  <c r="S40" i="19"/>
  <c r="K57" i="59"/>
  <c r="R36" i="19"/>
  <c r="J55" i="59"/>
  <c r="S39" i="19"/>
  <c r="K56" i="59"/>
  <c r="T21" i="19"/>
  <c r="L46" i="59"/>
  <c r="J344" i="1"/>
  <c r="P74" i="4"/>
  <c r="P90" i="1" s="1"/>
  <c r="P146" i="1" s="1"/>
  <c r="J146" i="1" s="1"/>
  <c r="F111" i="34"/>
  <c r="AD152" i="1"/>
  <c r="Y152" i="1"/>
  <c r="R259" i="1"/>
  <c r="R263" i="1" s="1"/>
  <c r="R21" i="6" s="1"/>
  <c r="AS259" i="1"/>
  <c r="AS263" i="1" s="1"/>
  <c r="AS21" i="6" s="1"/>
  <c r="P259" i="1"/>
  <c r="P263" i="1" s="1"/>
  <c r="P21" i="6" s="1"/>
  <c r="AK259" i="1"/>
  <c r="AK263" i="1" s="1"/>
  <c r="AK21" i="6" s="1"/>
  <c r="O259" i="1"/>
  <c r="O263" i="1" s="1"/>
  <c r="O21" i="6" s="1"/>
  <c r="AQ259" i="1"/>
  <c r="AQ263" i="1" s="1"/>
  <c r="AQ21" i="6" s="1"/>
  <c r="AL259" i="1"/>
  <c r="AL263" i="1" s="1"/>
  <c r="AL21" i="6" s="1"/>
  <c r="Z259" i="1"/>
  <c r="Z263" i="1" s="1"/>
  <c r="Z21" i="6" s="1"/>
  <c r="AG259" i="1"/>
  <c r="AG263" i="1" s="1"/>
  <c r="AG21" i="6" s="1"/>
  <c r="M259" i="1"/>
  <c r="M263" i="1" s="1"/>
  <c r="M21" i="6" s="1"/>
  <c r="AH259" i="1"/>
  <c r="AH263" i="1" s="1"/>
  <c r="AH21" i="6" s="1"/>
  <c r="AR259" i="1"/>
  <c r="AR263" i="1" s="1"/>
  <c r="AR21" i="6" s="1"/>
  <c r="AI259" i="1"/>
  <c r="AI263" i="1" s="1"/>
  <c r="AI21" i="6" s="1"/>
  <c r="AP259" i="1"/>
  <c r="AP263" i="1" s="1"/>
  <c r="AP21" i="6" s="1"/>
  <c r="AF259" i="1"/>
  <c r="AF263" i="1" s="1"/>
  <c r="AF21" i="6" s="1"/>
  <c r="X259" i="1"/>
  <c r="X263" i="1" s="1"/>
  <c r="X21" i="6" s="1"/>
  <c r="AE259" i="1"/>
  <c r="AE263" i="1" s="1"/>
  <c r="AE21" i="6" s="1"/>
  <c r="AU259" i="1"/>
  <c r="AU263" i="1" s="1"/>
  <c r="AU21" i="6" s="1"/>
  <c r="W259" i="1"/>
  <c r="W263" i="1" s="1"/>
  <c r="V259" i="1"/>
  <c r="V263" i="1" s="1"/>
  <c r="V21" i="6" s="1"/>
  <c r="AA259" i="1"/>
  <c r="AA263" i="1" s="1"/>
  <c r="AA21" i="6" s="1"/>
  <c r="AC259" i="1"/>
  <c r="AC263" i="1" s="1"/>
  <c r="AC21" i="6" s="1"/>
  <c r="T259" i="1"/>
  <c r="T263" i="1" s="1"/>
  <c r="T21" i="6" s="1"/>
  <c r="L259" i="1"/>
  <c r="L263" i="1" s="1"/>
  <c r="L21" i="6" s="1"/>
  <c r="Q259" i="1"/>
  <c r="Q263" i="1" s="1"/>
  <c r="Q21" i="6" s="1"/>
  <c r="AM259" i="1"/>
  <c r="AM263" i="1" s="1"/>
  <c r="AM21" i="6" s="1"/>
  <c r="U259" i="1"/>
  <c r="U263" i="1" s="1"/>
  <c r="U21" i="6" s="1"/>
  <c r="N259" i="1"/>
  <c r="N263" i="1" s="1"/>
  <c r="N21" i="6" s="1"/>
  <c r="AN259" i="1"/>
  <c r="AN263" i="1" s="1"/>
  <c r="AN21" i="6" s="1"/>
  <c r="Y259" i="1"/>
  <c r="Y263" i="1" s="1"/>
  <c r="Y21" i="6" s="1"/>
  <c r="AJ259" i="1"/>
  <c r="AJ263" i="1" s="1"/>
  <c r="AJ21" i="6" s="1"/>
  <c r="AT259" i="1"/>
  <c r="AT263" i="1" s="1"/>
  <c r="AT21" i="6" s="1"/>
  <c r="S259" i="1"/>
  <c r="S263" i="1" s="1"/>
  <c r="S21" i="6" s="1"/>
  <c r="AB259" i="1"/>
  <c r="AB263" i="1" s="1"/>
  <c r="AB21" i="6" s="1"/>
  <c r="AO259" i="1"/>
  <c r="AO263" i="1" s="1"/>
  <c r="AO21" i="6" s="1"/>
  <c r="AD259" i="1"/>
  <c r="AD263" i="1" s="1"/>
  <c r="AD21" i="6" s="1"/>
  <c r="U154" i="1"/>
  <c r="R150" i="1"/>
  <c r="V154" i="1"/>
  <c r="G1946" i="40"/>
  <c r="H1946" i="40" s="1"/>
  <c r="G1938" i="40"/>
  <c r="H1938" i="40" s="1"/>
  <c r="G1930" i="40"/>
  <c r="H1930" i="40" s="1"/>
  <c r="G1922" i="40"/>
  <c r="H1922" i="40" s="1"/>
  <c r="G1914" i="40"/>
  <c r="H1914" i="40" s="1"/>
  <c r="G1906" i="40"/>
  <c r="H1906" i="40" s="1"/>
  <c r="G1898" i="40"/>
  <c r="H1898" i="40" s="1"/>
  <c r="G1890" i="40"/>
  <c r="H1890" i="40" s="1"/>
  <c r="G1882" i="40"/>
  <c r="H1882" i="40" s="1"/>
  <c r="G1874" i="40"/>
  <c r="H1874" i="40" s="1"/>
  <c r="G1866" i="40"/>
  <c r="H1866" i="40" s="1"/>
  <c r="G1858" i="40"/>
  <c r="H1858" i="40" s="1"/>
  <c r="G1850" i="40"/>
  <c r="H1850" i="40" s="1"/>
  <c r="G1842" i="40"/>
  <c r="H1842" i="40" s="1"/>
  <c r="G1834" i="40"/>
  <c r="H1834" i="40" s="1"/>
  <c r="G1826" i="40"/>
  <c r="H1826" i="40" s="1"/>
  <c r="G1818" i="40"/>
  <c r="H1818" i="40" s="1"/>
  <c r="G1810" i="40"/>
  <c r="H1810" i="40" s="1"/>
  <c r="G1802" i="40"/>
  <c r="H1802" i="40" s="1"/>
  <c r="G1794" i="40"/>
  <c r="H1794" i="40" s="1"/>
  <c r="G1786" i="40"/>
  <c r="H1786" i="40" s="1"/>
  <c r="G1778" i="40"/>
  <c r="H1778" i="40" s="1"/>
  <c r="G1770" i="40"/>
  <c r="H1770" i="40" s="1"/>
  <c r="G1762" i="40"/>
  <c r="H1762" i="40" s="1"/>
  <c r="G1754" i="40"/>
  <c r="H1754" i="40" s="1"/>
  <c r="G1746" i="40"/>
  <c r="H1746" i="40" s="1"/>
  <c r="G1738" i="40"/>
  <c r="H1738" i="40" s="1"/>
  <c r="G1730" i="40"/>
  <c r="H1730" i="40" s="1"/>
  <c r="G1722" i="40"/>
  <c r="H1722" i="40" s="1"/>
  <c r="G1714" i="40"/>
  <c r="H1714" i="40" s="1"/>
  <c r="G1706" i="40"/>
  <c r="H1706" i="40" s="1"/>
  <c r="G1698" i="40"/>
  <c r="H1698" i="40" s="1"/>
  <c r="G1953" i="40"/>
  <c r="H1953" i="40" s="1"/>
  <c r="G1945" i="40"/>
  <c r="H1945" i="40" s="1"/>
  <c r="G1937" i="40"/>
  <c r="H1937" i="40" s="1"/>
  <c r="G1929" i="40"/>
  <c r="H1929" i="40" s="1"/>
  <c r="G1921" i="40"/>
  <c r="H1921" i="40" s="1"/>
  <c r="G1913" i="40"/>
  <c r="H1913" i="40" s="1"/>
  <c r="G1905" i="40"/>
  <c r="H1905" i="40" s="1"/>
  <c r="G1897" i="40"/>
  <c r="H1897" i="40" s="1"/>
  <c r="G1889" i="40"/>
  <c r="H1889" i="40" s="1"/>
  <c r="G1881" i="40"/>
  <c r="H1881" i="40" s="1"/>
  <c r="G1873" i="40"/>
  <c r="H1873" i="40" s="1"/>
  <c r="G1865" i="40"/>
  <c r="H1865" i="40" s="1"/>
  <c r="G1857" i="40"/>
  <c r="H1857" i="40" s="1"/>
  <c r="G1849" i="40"/>
  <c r="H1849" i="40" s="1"/>
  <c r="G1841" i="40"/>
  <c r="H1841" i="40" s="1"/>
  <c r="G1833" i="40"/>
  <c r="H1833" i="40" s="1"/>
  <c r="G1825" i="40"/>
  <c r="H1825" i="40" s="1"/>
  <c r="G1817" i="40"/>
  <c r="H1817" i="40" s="1"/>
  <c r="G1809" i="40"/>
  <c r="H1809" i="40" s="1"/>
  <c r="G1801" i="40"/>
  <c r="H1801" i="40" s="1"/>
  <c r="G1793" i="40"/>
  <c r="H1793" i="40" s="1"/>
  <c r="G1785" i="40"/>
  <c r="H1785" i="40" s="1"/>
  <c r="G1777" i="40"/>
  <c r="H1777" i="40" s="1"/>
  <c r="G1769" i="40"/>
  <c r="H1769" i="40" s="1"/>
  <c r="G1761" i="40"/>
  <c r="H1761" i="40" s="1"/>
  <c r="G1753" i="40"/>
  <c r="H1753" i="40" s="1"/>
  <c r="G1745" i="40"/>
  <c r="H1745" i="40" s="1"/>
  <c r="G1737" i="40"/>
  <c r="H1737" i="40" s="1"/>
  <c r="G1729" i="40"/>
  <c r="H1729" i="40" s="1"/>
  <c r="G1721" i="40"/>
  <c r="H1721" i="40" s="1"/>
  <c r="G1713" i="40"/>
  <c r="H1713" i="40" s="1"/>
  <c r="G1705" i="40"/>
  <c r="H1705" i="40" s="1"/>
  <c r="G1697" i="40"/>
  <c r="H1697" i="40" s="1"/>
  <c r="G1952" i="40"/>
  <c r="H1952" i="40" s="1"/>
  <c r="G1944" i="40"/>
  <c r="H1944" i="40" s="1"/>
  <c r="G1936" i="40"/>
  <c r="H1936" i="40" s="1"/>
  <c r="G1928" i="40"/>
  <c r="H1928" i="40" s="1"/>
  <c r="G1920" i="40"/>
  <c r="H1920" i="40" s="1"/>
  <c r="G1912" i="40"/>
  <c r="H1912" i="40" s="1"/>
  <c r="G1904" i="40"/>
  <c r="H1904" i="40" s="1"/>
  <c r="G1896" i="40"/>
  <c r="H1896" i="40" s="1"/>
  <c r="G1888" i="40"/>
  <c r="H1888" i="40" s="1"/>
  <c r="G1880" i="40"/>
  <c r="H1880" i="40" s="1"/>
  <c r="G1872" i="40"/>
  <c r="H1872" i="40" s="1"/>
  <c r="G1864" i="40"/>
  <c r="H1864" i="40" s="1"/>
  <c r="G1856" i="40"/>
  <c r="H1856" i="40" s="1"/>
  <c r="G1848" i="40"/>
  <c r="H1848" i="40" s="1"/>
  <c r="G1840" i="40"/>
  <c r="H1840" i="40" s="1"/>
  <c r="G1832" i="40"/>
  <c r="H1832" i="40" s="1"/>
  <c r="G1824" i="40"/>
  <c r="H1824" i="40" s="1"/>
  <c r="G1816" i="40"/>
  <c r="H1816" i="40" s="1"/>
  <c r="G1808" i="40"/>
  <c r="H1808" i="40" s="1"/>
  <c r="G1800" i="40"/>
  <c r="H1800" i="40" s="1"/>
  <c r="G1792" i="40"/>
  <c r="H1792" i="40" s="1"/>
  <c r="G1784" i="40"/>
  <c r="H1784" i="40" s="1"/>
  <c r="G1776" i="40"/>
  <c r="H1776" i="40" s="1"/>
  <c r="G1768" i="40"/>
  <c r="H1768" i="40" s="1"/>
  <c r="G1760" i="40"/>
  <c r="H1760" i="40" s="1"/>
  <c r="G1752" i="40"/>
  <c r="H1752" i="40" s="1"/>
  <c r="G1744" i="40"/>
  <c r="H1744" i="40" s="1"/>
  <c r="G1736" i="40"/>
  <c r="H1736" i="40" s="1"/>
  <c r="G1728" i="40"/>
  <c r="H1728" i="40" s="1"/>
  <c r="G1720" i="40"/>
  <c r="H1720" i="40" s="1"/>
  <c r="G1712" i="40"/>
  <c r="H1712" i="40" s="1"/>
  <c r="G1704" i="40"/>
  <c r="H1704" i="40" s="1"/>
  <c r="G1696" i="40"/>
  <c r="H1696" i="40" s="1"/>
  <c r="G1950" i="40"/>
  <c r="H1950" i="40" s="1"/>
  <c r="G1939" i="40"/>
  <c r="H1939" i="40" s="1"/>
  <c r="G1925" i="40"/>
  <c r="H1925" i="40" s="1"/>
  <c r="G1911" i="40"/>
  <c r="H1911" i="40" s="1"/>
  <c r="G1900" i="40"/>
  <c r="H1900" i="40" s="1"/>
  <c r="G1886" i="40"/>
  <c r="H1886" i="40" s="1"/>
  <c r="G1875" i="40"/>
  <c r="H1875" i="40" s="1"/>
  <c r="G1861" i="40"/>
  <c r="H1861" i="40" s="1"/>
  <c r="G1847" i="40"/>
  <c r="H1847" i="40" s="1"/>
  <c r="G1836" i="40"/>
  <c r="H1836" i="40" s="1"/>
  <c r="G1949" i="40"/>
  <c r="H1949" i="40" s="1"/>
  <c r="G1935" i="40"/>
  <c r="H1935" i="40" s="1"/>
  <c r="G1924" i="40"/>
  <c r="H1924" i="40" s="1"/>
  <c r="G1910" i="40"/>
  <c r="H1910" i="40" s="1"/>
  <c r="G1899" i="40"/>
  <c r="H1899" i="40" s="1"/>
  <c r="G1885" i="40"/>
  <c r="H1885" i="40" s="1"/>
  <c r="G1871" i="40"/>
  <c r="H1871" i="40" s="1"/>
  <c r="G1860" i="40"/>
  <c r="H1860" i="40" s="1"/>
  <c r="G1846" i="40"/>
  <c r="H1846" i="40" s="1"/>
  <c r="G1835" i="40"/>
  <c r="H1835" i="40" s="1"/>
  <c r="G1821" i="40"/>
  <c r="H1821" i="40" s="1"/>
  <c r="G1807" i="40"/>
  <c r="H1807" i="40" s="1"/>
  <c r="G1796" i="40"/>
  <c r="H1796" i="40" s="1"/>
  <c r="G1782" i="40"/>
  <c r="H1782" i="40" s="1"/>
  <c r="G1771" i="40"/>
  <c r="H1771" i="40" s="1"/>
  <c r="G1757" i="40"/>
  <c r="H1757" i="40" s="1"/>
  <c r="G1743" i="40"/>
  <c r="H1743" i="40" s="1"/>
  <c r="G1732" i="40"/>
  <c r="H1732" i="40" s="1"/>
  <c r="G1718" i="40"/>
  <c r="H1718" i="40" s="1"/>
  <c r="G1707" i="40"/>
  <c r="H1707" i="40" s="1"/>
  <c r="G1693" i="40"/>
  <c r="H1693" i="40" s="1"/>
  <c r="G1948" i="40"/>
  <c r="H1948" i="40" s="1"/>
  <c r="G1934" i="40"/>
  <c r="H1934" i="40" s="1"/>
  <c r="G1923" i="40"/>
  <c r="H1923" i="40" s="1"/>
  <c r="G1909" i="40"/>
  <c r="H1909" i="40" s="1"/>
  <c r="G1895" i="40"/>
  <c r="H1895" i="40" s="1"/>
  <c r="G1884" i="40"/>
  <c r="H1884" i="40" s="1"/>
  <c r="G1870" i="40"/>
  <c r="H1870" i="40" s="1"/>
  <c r="G1859" i="40"/>
  <c r="H1859" i="40" s="1"/>
  <c r="G1845" i="40"/>
  <c r="H1845" i="40" s="1"/>
  <c r="G1831" i="40"/>
  <c r="H1831" i="40" s="1"/>
  <c r="G1820" i="40"/>
  <c r="H1820" i="40" s="1"/>
  <c r="G1806" i="40"/>
  <c r="H1806" i="40" s="1"/>
  <c r="G1795" i="40"/>
  <c r="H1795" i="40" s="1"/>
  <c r="G1781" i="40"/>
  <c r="H1781" i="40" s="1"/>
  <c r="G1767" i="40"/>
  <c r="H1767" i="40" s="1"/>
  <c r="G1756" i="40"/>
  <c r="H1756" i="40" s="1"/>
  <c r="G1742" i="40"/>
  <c r="H1742" i="40" s="1"/>
  <c r="G1731" i="40"/>
  <c r="H1731" i="40" s="1"/>
  <c r="G1717" i="40"/>
  <c r="H1717" i="40" s="1"/>
  <c r="G1703" i="40"/>
  <c r="H1703" i="40" s="1"/>
  <c r="G1951" i="40"/>
  <c r="H1951" i="40" s="1"/>
  <c r="G1931" i="40"/>
  <c r="H1931" i="40" s="1"/>
  <c r="G1908" i="40"/>
  <c r="H1908" i="40" s="1"/>
  <c r="G1891" i="40"/>
  <c r="H1891" i="40" s="1"/>
  <c r="G1868" i="40"/>
  <c r="H1868" i="40" s="1"/>
  <c r="G1851" i="40"/>
  <c r="H1851" i="40" s="1"/>
  <c r="G1828" i="40"/>
  <c r="H1828" i="40" s="1"/>
  <c r="G1812" i="40"/>
  <c r="H1812" i="40" s="1"/>
  <c r="G1791" i="40"/>
  <c r="H1791" i="40" s="1"/>
  <c r="G1775" i="40"/>
  <c r="H1775" i="40" s="1"/>
  <c r="G1759" i="40"/>
  <c r="H1759" i="40" s="1"/>
  <c r="G1741" i="40"/>
  <c r="H1741" i="40" s="1"/>
  <c r="G1725" i="40"/>
  <c r="H1725" i="40" s="1"/>
  <c r="G1709" i="40"/>
  <c r="H1709" i="40" s="1"/>
  <c r="G1947" i="40"/>
  <c r="H1947" i="40" s="1"/>
  <c r="G1927" i="40"/>
  <c r="H1927" i="40" s="1"/>
  <c r="G1907" i="40"/>
  <c r="H1907" i="40" s="1"/>
  <c r="G1887" i="40"/>
  <c r="H1887" i="40" s="1"/>
  <c r="G1867" i="40"/>
  <c r="H1867" i="40" s="1"/>
  <c r="G1844" i="40"/>
  <c r="H1844" i="40" s="1"/>
  <c r="G1827" i="40"/>
  <c r="H1827" i="40" s="1"/>
  <c r="G1811" i="40"/>
  <c r="H1811" i="40" s="1"/>
  <c r="G1790" i="40"/>
  <c r="H1790" i="40" s="1"/>
  <c r="G1774" i="40"/>
  <c r="H1774" i="40" s="1"/>
  <c r="G1758" i="40"/>
  <c r="H1758" i="40" s="1"/>
  <c r="G1740" i="40"/>
  <c r="H1740" i="40" s="1"/>
  <c r="G1724" i="40"/>
  <c r="H1724" i="40" s="1"/>
  <c r="G1708" i="40"/>
  <c r="H1708" i="40" s="1"/>
  <c r="G1943" i="40"/>
  <c r="H1943" i="40" s="1"/>
  <c r="G1926" i="40"/>
  <c r="H1926" i="40" s="1"/>
  <c r="G1903" i="40"/>
  <c r="H1903" i="40" s="1"/>
  <c r="G1883" i="40"/>
  <c r="H1883" i="40" s="1"/>
  <c r="G1863" i="40"/>
  <c r="H1863" i="40" s="1"/>
  <c r="G1843" i="40"/>
  <c r="H1843" i="40" s="1"/>
  <c r="G1823" i="40"/>
  <c r="H1823" i="40" s="1"/>
  <c r="G1805" i="40"/>
  <c r="H1805" i="40" s="1"/>
  <c r="G1789" i="40"/>
  <c r="H1789" i="40" s="1"/>
  <c r="G1773" i="40"/>
  <c r="H1773" i="40" s="1"/>
  <c r="G1755" i="40"/>
  <c r="H1755" i="40" s="1"/>
  <c r="G1739" i="40"/>
  <c r="H1739" i="40" s="1"/>
  <c r="G1723" i="40"/>
  <c r="H1723" i="40" s="1"/>
  <c r="G1702" i="40"/>
  <c r="H1702" i="40" s="1"/>
  <c r="G1933" i="40"/>
  <c r="H1933" i="40" s="1"/>
  <c r="G1901" i="40"/>
  <c r="H1901" i="40" s="1"/>
  <c r="G1869" i="40"/>
  <c r="H1869" i="40" s="1"/>
  <c r="G1837" i="40"/>
  <c r="H1837" i="40" s="1"/>
  <c r="G1804" i="40"/>
  <c r="H1804" i="40" s="1"/>
  <c r="G1780" i="40"/>
  <c r="H1780" i="40" s="1"/>
  <c r="G1750" i="40"/>
  <c r="H1750" i="40" s="1"/>
  <c r="G1726" i="40"/>
  <c r="H1726" i="40" s="1"/>
  <c r="G1699" i="40"/>
  <c r="H1699" i="40" s="1"/>
  <c r="G1932" i="40"/>
  <c r="H1932" i="40" s="1"/>
  <c r="G1894" i="40"/>
  <c r="H1894" i="40" s="1"/>
  <c r="G1862" i="40"/>
  <c r="H1862" i="40" s="1"/>
  <c r="G1830" i="40"/>
  <c r="H1830" i="40" s="1"/>
  <c r="G1803" i="40"/>
  <c r="H1803" i="40" s="1"/>
  <c r="G1779" i="40"/>
  <c r="H1779" i="40" s="1"/>
  <c r="G1749" i="40"/>
  <c r="H1749" i="40" s="1"/>
  <c r="G1719" i="40"/>
  <c r="H1719" i="40" s="1"/>
  <c r="G1695" i="40"/>
  <c r="H1695" i="40" s="1"/>
  <c r="G1919" i="40"/>
  <c r="H1919" i="40" s="1"/>
  <c r="G1893" i="40"/>
  <c r="H1893" i="40" s="1"/>
  <c r="G1855" i="40"/>
  <c r="H1855" i="40" s="1"/>
  <c r="G1829" i="40"/>
  <c r="H1829" i="40" s="1"/>
  <c r="G1799" i="40"/>
  <c r="H1799" i="40" s="1"/>
  <c r="G1772" i="40"/>
  <c r="H1772" i="40" s="1"/>
  <c r="G1748" i="40"/>
  <c r="H1748" i="40" s="1"/>
  <c r="G1716" i="40"/>
  <c r="H1716" i="40" s="1"/>
  <c r="G1694" i="40"/>
  <c r="H1694" i="40" s="1"/>
  <c r="G1917" i="40"/>
  <c r="H1917" i="40" s="1"/>
  <c r="G1879" i="40"/>
  <c r="H1879" i="40" s="1"/>
  <c r="G1853" i="40"/>
  <c r="H1853" i="40" s="1"/>
  <c r="G1819" i="40"/>
  <c r="H1819" i="40" s="1"/>
  <c r="G1797" i="40"/>
  <c r="H1797" i="40" s="1"/>
  <c r="G1765" i="40"/>
  <c r="H1765" i="40" s="1"/>
  <c r="G1735" i="40"/>
  <c r="H1735" i="40" s="1"/>
  <c r="G1711" i="40"/>
  <c r="H1711" i="40" s="1"/>
  <c r="G1916" i="40"/>
  <c r="H1916" i="40" s="1"/>
  <c r="G1852" i="40"/>
  <c r="H1852" i="40" s="1"/>
  <c r="G1788" i="40"/>
  <c r="H1788" i="40" s="1"/>
  <c r="G1734" i="40"/>
  <c r="H1734" i="40" s="1"/>
  <c r="G1915" i="40"/>
  <c r="H1915" i="40" s="1"/>
  <c r="G1839" i="40"/>
  <c r="H1839" i="40" s="1"/>
  <c r="G1787" i="40"/>
  <c r="H1787" i="40" s="1"/>
  <c r="G1733" i="40"/>
  <c r="H1733" i="40" s="1"/>
  <c r="G1902" i="40"/>
  <c r="H1902" i="40" s="1"/>
  <c r="G1838" i="40"/>
  <c r="H1838" i="40" s="1"/>
  <c r="G1783" i="40"/>
  <c r="H1783" i="40" s="1"/>
  <c r="G1727" i="40"/>
  <c r="H1727" i="40" s="1"/>
  <c r="G1892" i="40"/>
  <c r="H1892" i="40" s="1"/>
  <c r="G1822" i="40"/>
  <c r="H1822" i="40" s="1"/>
  <c r="G1766" i="40"/>
  <c r="H1766" i="40" s="1"/>
  <c r="G1715" i="40"/>
  <c r="H1715" i="40" s="1"/>
  <c r="G1878" i="40"/>
  <c r="H1878" i="40" s="1"/>
  <c r="G1764" i="40"/>
  <c r="H1764" i="40" s="1"/>
  <c r="F1951" i="39"/>
  <c r="G1951" i="39" s="1"/>
  <c r="F1943" i="39"/>
  <c r="G1943" i="39" s="1"/>
  <c r="F1935" i="39"/>
  <c r="G1935" i="39" s="1"/>
  <c r="F1927" i="39"/>
  <c r="G1927" i="39" s="1"/>
  <c r="F1921" i="39"/>
  <c r="G1921" i="39" s="1"/>
  <c r="F1913" i="39"/>
  <c r="G1913" i="39" s="1"/>
  <c r="F1899" i="39"/>
  <c r="G1899" i="39" s="1"/>
  <c r="F1892" i="39"/>
  <c r="G1892" i="39" s="1"/>
  <c r="F1884" i="39"/>
  <c r="G1884" i="39" s="1"/>
  <c r="F1876" i="39"/>
  <c r="G1876" i="39" s="1"/>
  <c r="F1868" i="39"/>
  <c r="G1868" i="39" s="1"/>
  <c r="F1861" i="39"/>
  <c r="G1861" i="39" s="1"/>
  <c r="F1854" i="39"/>
  <c r="G1854" i="39" s="1"/>
  <c r="F1841" i="39"/>
  <c r="G1841" i="39" s="1"/>
  <c r="F1833" i="39"/>
  <c r="G1833" i="39" s="1"/>
  <c r="F1825" i="39"/>
  <c r="G1825" i="39" s="1"/>
  <c r="F1817" i="39"/>
  <c r="G1817" i="39" s="1"/>
  <c r="F1810" i="39"/>
  <c r="G1810" i="39" s="1"/>
  <c r="F1802" i="39"/>
  <c r="G1802" i="39" s="1"/>
  <c r="F1789" i="39"/>
  <c r="G1789" i="39" s="1"/>
  <c r="F1782" i="39"/>
  <c r="G1782" i="39" s="1"/>
  <c r="F1775" i="39"/>
  <c r="G1775" i="39" s="1"/>
  <c r="F1767" i="39"/>
  <c r="G1767" i="39" s="1"/>
  <c r="F1760" i="39"/>
  <c r="G1760" i="39" s="1"/>
  <c r="F1752" i="39"/>
  <c r="G1752" i="39" s="1"/>
  <c r="F1744" i="39"/>
  <c r="G1744" i="39" s="1"/>
  <c r="F1736" i="39"/>
  <c r="G1736" i="39" s="1"/>
  <c r="F1728" i="39"/>
  <c r="G1728" i="39" s="1"/>
  <c r="F1720" i="39"/>
  <c r="G1720" i="39" s="1"/>
  <c r="F1714" i="39"/>
  <c r="G1714" i="39" s="1"/>
  <c r="F1706" i="39"/>
  <c r="G1706" i="39" s="1"/>
  <c r="F1698" i="39"/>
  <c r="G1698" i="39" s="1"/>
  <c r="G1877" i="40"/>
  <c r="H1877" i="40" s="1"/>
  <c r="G1763" i="40"/>
  <c r="H1763" i="40" s="1"/>
  <c r="F1950" i="39"/>
  <c r="G1950" i="39" s="1"/>
  <c r="F1942" i="39"/>
  <c r="G1942" i="39" s="1"/>
  <c r="F1934" i="39"/>
  <c r="G1934" i="39" s="1"/>
  <c r="F1920" i="39"/>
  <c r="G1920" i="39" s="1"/>
  <c r="F1912" i="39"/>
  <c r="G1912" i="39" s="1"/>
  <c r="F1906" i="39"/>
  <c r="G1906" i="39" s="1"/>
  <c r="F1898" i="39"/>
  <c r="G1898" i="39" s="1"/>
  <c r="F1891" i="39"/>
  <c r="G1891" i="39" s="1"/>
  <c r="F1883" i="39"/>
  <c r="G1883" i="39" s="1"/>
  <c r="F1875" i="39"/>
  <c r="G1875" i="39" s="1"/>
  <c r="F1867" i="39"/>
  <c r="G1867" i="39" s="1"/>
  <c r="F1860" i="39"/>
  <c r="G1860" i="39" s="1"/>
  <c r="F1853" i="39"/>
  <c r="G1853" i="39" s="1"/>
  <c r="F1847" i="39"/>
  <c r="G1847" i="39" s="1"/>
  <c r="F1840" i="39"/>
  <c r="G1840" i="39" s="1"/>
  <c r="F1832" i="39"/>
  <c r="G1832" i="39" s="1"/>
  <c r="F1824" i="39"/>
  <c r="G1824" i="39" s="1"/>
  <c r="F1816" i="39"/>
  <c r="G1816" i="39" s="1"/>
  <c r="F1809" i="39"/>
  <c r="G1809" i="39" s="1"/>
  <c r="F1801" i="39"/>
  <c r="G1801" i="39" s="1"/>
  <c r="F1795" i="39"/>
  <c r="G1795" i="39" s="1"/>
  <c r="F1788" i="39"/>
  <c r="G1788" i="39" s="1"/>
  <c r="F1781" i="39"/>
  <c r="G1781" i="39" s="1"/>
  <c r="F1774" i="39"/>
  <c r="G1774" i="39" s="1"/>
  <c r="F1759" i="39"/>
  <c r="G1759" i="39" s="1"/>
  <c r="F1751" i="39"/>
  <c r="G1751" i="39" s="1"/>
  <c r="F1743" i="39"/>
  <c r="G1743" i="39" s="1"/>
  <c r="F1735" i="39"/>
  <c r="G1735" i="39" s="1"/>
  <c r="F1727" i="39"/>
  <c r="G1727" i="39" s="1"/>
  <c r="F1719" i="39"/>
  <c r="G1719" i="39" s="1"/>
  <c r="F1713" i="39"/>
  <c r="G1713" i="39" s="1"/>
  <c r="F1705" i="39"/>
  <c r="G1705" i="39" s="1"/>
  <c r="F1697" i="39"/>
  <c r="G1697" i="39" s="1"/>
  <c r="G1876" i="40"/>
  <c r="H1876" i="40" s="1"/>
  <c r="G1751" i="40"/>
  <c r="H1751" i="40" s="1"/>
  <c r="F1949" i="39"/>
  <c r="G1949" i="39" s="1"/>
  <c r="F1941" i="39"/>
  <c r="G1941" i="39" s="1"/>
  <c r="F1933" i="39"/>
  <c r="G1933" i="39" s="1"/>
  <c r="F1926" i="39"/>
  <c r="G1926" i="39" s="1"/>
  <c r="F1919" i="39"/>
  <c r="G1919" i="39" s="1"/>
  <c r="F1905" i="39"/>
  <c r="G1905" i="39" s="1"/>
  <c r="F1897" i="39"/>
  <c r="G1897" i="39" s="1"/>
  <c r="F1890" i="39"/>
  <c r="G1890" i="39" s="1"/>
  <c r="F1882" i="39"/>
  <c r="G1882" i="39" s="1"/>
  <c r="F1874" i="39"/>
  <c r="G1874" i="39" s="1"/>
  <c r="F1866" i="39"/>
  <c r="G1866" i="39" s="1"/>
  <c r="F1852" i="39"/>
  <c r="G1852" i="39" s="1"/>
  <c r="F1846" i="39"/>
  <c r="G1846" i="39" s="1"/>
  <c r="F1839" i="39"/>
  <c r="G1839" i="39" s="1"/>
  <c r="F1831" i="39"/>
  <c r="G1831" i="39" s="1"/>
  <c r="F1823" i="39"/>
  <c r="G1823" i="39" s="1"/>
  <c r="F1815" i="39"/>
  <c r="G1815" i="39" s="1"/>
  <c r="F1808" i="39"/>
  <c r="G1808" i="39" s="1"/>
  <c r="F1800" i="39"/>
  <c r="G1800" i="39" s="1"/>
  <c r="F1794" i="39"/>
  <c r="G1794" i="39" s="1"/>
  <c r="F1787" i="39"/>
  <c r="G1787" i="39" s="1"/>
  <c r="F1780" i="39"/>
  <c r="G1780" i="39" s="1"/>
  <c r="F1773" i="39"/>
  <c r="G1773" i="39" s="1"/>
  <c r="F1766" i="39"/>
  <c r="G1766" i="39" s="1"/>
  <c r="F1758" i="39"/>
  <c r="G1758" i="39" s="1"/>
  <c r="F1750" i="39"/>
  <c r="G1750" i="39" s="1"/>
  <c r="F1742" i="39"/>
  <c r="G1742" i="39" s="1"/>
  <c r="F1734" i="39"/>
  <c r="G1734" i="39" s="1"/>
  <c r="F1726" i="39"/>
  <c r="G1726" i="39" s="1"/>
  <c r="F1712" i="39"/>
  <c r="G1712" i="39" s="1"/>
  <c r="F1704" i="39"/>
  <c r="G1704" i="39" s="1"/>
  <c r="F1696" i="39"/>
  <c r="G1696" i="39" s="1"/>
  <c r="G1854" i="40"/>
  <c r="H1854" i="40" s="1"/>
  <c r="G1747" i="40"/>
  <c r="H1747" i="40" s="1"/>
  <c r="F1948" i="39"/>
  <c r="G1948" i="39" s="1"/>
  <c r="F1940" i="39"/>
  <c r="G1940" i="39" s="1"/>
  <c r="F1932" i="39"/>
  <c r="G1932" i="39" s="1"/>
  <c r="F1925" i="39"/>
  <c r="G1925" i="39" s="1"/>
  <c r="F1918" i="39"/>
  <c r="G1918" i="39" s="1"/>
  <c r="F1911" i="39"/>
  <c r="G1911" i="39" s="1"/>
  <c r="F1904" i="39"/>
  <c r="G1904" i="39" s="1"/>
  <c r="F1896" i="39"/>
  <c r="G1896" i="39" s="1"/>
  <c r="F1889" i="39"/>
  <c r="G1889" i="39" s="1"/>
  <c r="F1881" i="39"/>
  <c r="G1881" i="39" s="1"/>
  <c r="F1873" i="39"/>
  <c r="G1873" i="39" s="1"/>
  <c r="F1865" i="39"/>
  <c r="G1865" i="39" s="1"/>
  <c r="F1859" i="39"/>
  <c r="G1859" i="39" s="1"/>
  <c r="F1845" i="39"/>
  <c r="G1845" i="39" s="1"/>
  <c r="F1838" i="39"/>
  <c r="G1838" i="39" s="1"/>
  <c r="F1830" i="39"/>
  <c r="G1830" i="39" s="1"/>
  <c r="F1822" i="39"/>
  <c r="G1822" i="39" s="1"/>
  <c r="F1807" i="39"/>
  <c r="G1807" i="39" s="1"/>
  <c r="F1799" i="39"/>
  <c r="G1799" i="39" s="1"/>
  <c r="F1793" i="39"/>
  <c r="G1793" i="39" s="1"/>
  <c r="F1786" i="39"/>
  <c r="G1786" i="39" s="1"/>
  <c r="F1779" i="39"/>
  <c r="G1779" i="39" s="1"/>
  <c r="F1772" i="39"/>
  <c r="G1772" i="39" s="1"/>
  <c r="F1765" i="39"/>
  <c r="G1765" i="39" s="1"/>
  <c r="F1757" i="39"/>
  <c r="G1757" i="39" s="1"/>
  <c r="F1749" i="39"/>
  <c r="G1749" i="39" s="1"/>
  <c r="F1741" i="39"/>
  <c r="G1741" i="39" s="1"/>
  <c r="F1733" i="39"/>
  <c r="G1733" i="39" s="1"/>
  <c r="F1725" i="39"/>
  <c r="G1725" i="39" s="1"/>
  <c r="F1718" i="39"/>
  <c r="G1718" i="39" s="1"/>
  <c r="F1711" i="39"/>
  <c r="G1711" i="39" s="1"/>
  <c r="F1703" i="39"/>
  <c r="G1703" i="39" s="1"/>
  <c r="F1695" i="39"/>
  <c r="G1695" i="39" s="1"/>
  <c r="G1815" i="40"/>
  <c r="H1815" i="40" s="1"/>
  <c r="F1946" i="39"/>
  <c r="G1946" i="39" s="1"/>
  <c r="F1930" i="39"/>
  <c r="G1930" i="39" s="1"/>
  <c r="F1916" i="39"/>
  <c r="G1916" i="39" s="1"/>
  <c r="F1902" i="39"/>
  <c r="G1902" i="39" s="1"/>
  <c r="F1887" i="39"/>
  <c r="G1887" i="39" s="1"/>
  <c r="F1871" i="39"/>
  <c r="G1871" i="39" s="1"/>
  <c r="F1857" i="39"/>
  <c r="G1857" i="39" s="1"/>
  <c r="F1843" i="39"/>
  <c r="G1843" i="39" s="1"/>
  <c r="F1828" i="39"/>
  <c r="G1828" i="39" s="1"/>
  <c r="F1813" i="39"/>
  <c r="G1813" i="39" s="1"/>
  <c r="F1798" i="39"/>
  <c r="G1798" i="39" s="1"/>
  <c r="F1784" i="39"/>
  <c r="G1784" i="39" s="1"/>
  <c r="F1770" i="39"/>
  <c r="G1770" i="39" s="1"/>
  <c r="F1755" i="39"/>
  <c r="G1755" i="39" s="1"/>
  <c r="F1739" i="39"/>
  <c r="G1739" i="39" s="1"/>
  <c r="F1723" i="39"/>
  <c r="G1723" i="39" s="1"/>
  <c r="F1709" i="39"/>
  <c r="G1709" i="39" s="1"/>
  <c r="F1693" i="39"/>
  <c r="G1693" i="39" s="1"/>
  <c r="G1814" i="40"/>
  <c r="H1814" i="40" s="1"/>
  <c r="F1945" i="39"/>
  <c r="G1945" i="39" s="1"/>
  <c r="F1929" i="39"/>
  <c r="G1929" i="39" s="1"/>
  <c r="F1915" i="39"/>
  <c r="G1915" i="39" s="1"/>
  <c r="F1901" i="39"/>
  <c r="G1901" i="39" s="1"/>
  <c r="F1886" i="39"/>
  <c r="G1886" i="39" s="1"/>
  <c r="F1870" i="39"/>
  <c r="G1870" i="39" s="1"/>
  <c r="F1856" i="39"/>
  <c r="G1856" i="39" s="1"/>
  <c r="F1827" i="39"/>
  <c r="G1827" i="39" s="1"/>
  <c r="F1812" i="39"/>
  <c r="G1812" i="39" s="1"/>
  <c r="F1797" i="39"/>
  <c r="G1797" i="39" s="1"/>
  <c r="F1769" i="39"/>
  <c r="G1769" i="39" s="1"/>
  <c r="F1754" i="39"/>
  <c r="G1754" i="39" s="1"/>
  <c r="F1738" i="39"/>
  <c r="G1738" i="39" s="1"/>
  <c r="F1722" i="39"/>
  <c r="G1722" i="39" s="1"/>
  <c r="F1708" i="39"/>
  <c r="G1708" i="39" s="1"/>
  <c r="G1813" i="40"/>
  <c r="H1813" i="40" s="1"/>
  <c r="F1944" i="39"/>
  <c r="G1944" i="39" s="1"/>
  <c r="F1928" i="39"/>
  <c r="G1928" i="39" s="1"/>
  <c r="F1914" i="39"/>
  <c r="G1914" i="39" s="1"/>
  <c r="F1900" i="39"/>
  <c r="G1900" i="39" s="1"/>
  <c r="F1885" i="39"/>
  <c r="G1885" i="39" s="1"/>
  <c r="F1869" i="39"/>
  <c r="G1869" i="39" s="1"/>
  <c r="F1855" i="39"/>
  <c r="G1855" i="39" s="1"/>
  <c r="F1842" i="39"/>
  <c r="G1842" i="39" s="1"/>
  <c r="F1826" i="39"/>
  <c r="G1826" i="39" s="1"/>
  <c r="F1811" i="39"/>
  <c r="G1811" i="39" s="1"/>
  <c r="F1796" i="39"/>
  <c r="G1796" i="39" s="1"/>
  <c r="F1783" i="39"/>
  <c r="G1783" i="39" s="1"/>
  <c r="F1768" i="39"/>
  <c r="G1768" i="39" s="1"/>
  <c r="F1753" i="39"/>
  <c r="G1753" i="39" s="1"/>
  <c r="F1737" i="39"/>
  <c r="G1737" i="39" s="1"/>
  <c r="F1721" i="39"/>
  <c r="G1721" i="39" s="1"/>
  <c r="F1707" i="39"/>
  <c r="G1707" i="39" s="1"/>
  <c r="G1798" i="40"/>
  <c r="H1798" i="40" s="1"/>
  <c r="F1939" i="39"/>
  <c r="G1939" i="39" s="1"/>
  <c r="F1924" i="39"/>
  <c r="G1924" i="39" s="1"/>
  <c r="F1910" i="39"/>
  <c r="G1910" i="39" s="1"/>
  <c r="F1895" i="39"/>
  <c r="G1895" i="39" s="1"/>
  <c r="F1880" i="39"/>
  <c r="G1880" i="39" s="1"/>
  <c r="F1864" i="39"/>
  <c r="G1864" i="39" s="1"/>
  <c r="F1851" i="39"/>
  <c r="G1851" i="39" s="1"/>
  <c r="F1837" i="39"/>
  <c r="G1837" i="39" s="1"/>
  <c r="F1821" i="39"/>
  <c r="G1821" i="39" s="1"/>
  <c r="F1806" i="39"/>
  <c r="G1806" i="39" s="1"/>
  <c r="F1792" i="39"/>
  <c r="G1792" i="39" s="1"/>
  <c r="F1764" i="39"/>
  <c r="G1764" i="39" s="1"/>
  <c r="F1748" i="39"/>
  <c r="G1748" i="39" s="1"/>
  <c r="F1732" i="39"/>
  <c r="G1732" i="39" s="1"/>
  <c r="F1717" i="39"/>
  <c r="G1717" i="39" s="1"/>
  <c r="F1702" i="39"/>
  <c r="G1702" i="39" s="1"/>
  <c r="G1941" i="40"/>
  <c r="H1941" i="40" s="1"/>
  <c r="G1701" i="40"/>
  <c r="H1701" i="40" s="1"/>
  <c r="G1942" i="40"/>
  <c r="H1942" i="40" s="1"/>
  <c r="F1936" i="39"/>
  <c r="G1936" i="39" s="1"/>
  <c r="F1907" i="39"/>
  <c r="G1907" i="39" s="1"/>
  <c r="F1877" i="39"/>
  <c r="G1877" i="39" s="1"/>
  <c r="F1848" i="39"/>
  <c r="G1848" i="39" s="1"/>
  <c r="F1818" i="39"/>
  <c r="G1818" i="39" s="1"/>
  <c r="F1790" i="39"/>
  <c r="G1790" i="39" s="1"/>
  <c r="F1761" i="39"/>
  <c r="G1761" i="39" s="1"/>
  <c r="F1729" i="39"/>
  <c r="G1729" i="39" s="1"/>
  <c r="F1699" i="39"/>
  <c r="G1699" i="39" s="1"/>
  <c r="G1940" i="40"/>
  <c r="H1940" i="40" s="1"/>
  <c r="F1931" i="39"/>
  <c r="G1931" i="39" s="1"/>
  <c r="F1903" i="39"/>
  <c r="G1903" i="39" s="1"/>
  <c r="F1872" i="39"/>
  <c r="G1872" i="39" s="1"/>
  <c r="F1844" i="39"/>
  <c r="G1844" i="39" s="1"/>
  <c r="F1814" i="39"/>
  <c r="G1814" i="39" s="1"/>
  <c r="F1785" i="39"/>
  <c r="G1785" i="39" s="1"/>
  <c r="F1756" i="39"/>
  <c r="G1756" i="39" s="1"/>
  <c r="F1724" i="39"/>
  <c r="G1724" i="39" s="1"/>
  <c r="F1694" i="39"/>
  <c r="G1694" i="39" s="1"/>
  <c r="G1918" i="40"/>
  <c r="H1918" i="40" s="1"/>
  <c r="F1863" i="39"/>
  <c r="G1863" i="39" s="1"/>
  <c r="F1836" i="39"/>
  <c r="G1836" i="39" s="1"/>
  <c r="F1805" i="39"/>
  <c r="G1805" i="39" s="1"/>
  <c r="F1778" i="39"/>
  <c r="G1778" i="39" s="1"/>
  <c r="F1747" i="39"/>
  <c r="G1747" i="39" s="1"/>
  <c r="F1716" i="39"/>
  <c r="G1716" i="39" s="1"/>
  <c r="G1710" i="40"/>
  <c r="H1710" i="40" s="1"/>
  <c r="F1953" i="39"/>
  <c r="G1953" i="39" s="1"/>
  <c r="F1923" i="39"/>
  <c r="G1923" i="39" s="1"/>
  <c r="F1894" i="39"/>
  <c r="G1894" i="39" s="1"/>
  <c r="F1835" i="39"/>
  <c r="G1835" i="39" s="1"/>
  <c r="F1804" i="39"/>
  <c r="G1804" i="39" s="1"/>
  <c r="F1777" i="39"/>
  <c r="G1777" i="39" s="1"/>
  <c r="F1746" i="39"/>
  <c r="G1746" i="39" s="1"/>
  <c r="G1700" i="40"/>
  <c r="H1700" i="40" s="1"/>
  <c r="F1952" i="39"/>
  <c r="G1952" i="39" s="1"/>
  <c r="F1922" i="39"/>
  <c r="G1922" i="39" s="1"/>
  <c r="F1893" i="39"/>
  <c r="G1893" i="39" s="1"/>
  <c r="F1862" i="39"/>
  <c r="G1862" i="39" s="1"/>
  <c r="F1834" i="39"/>
  <c r="G1834" i="39" s="1"/>
  <c r="F1803" i="39"/>
  <c r="G1803" i="39" s="1"/>
  <c r="F1776" i="39"/>
  <c r="G1776" i="39" s="1"/>
  <c r="F1745" i="39"/>
  <c r="G1745" i="39" s="1"/>
  <c r="F1715" i="39"/>
  <c r="G1715" i="39" s="1"/>
  <c r="F1888" i="39"/>
  <c r="G1888" i="39" s="1"/>
  <c r="F1819" i="39"/>
  <c r="G1819" i="39" s="1"/>
  <c r="F1731" i="39"/>
  <c r="G1731" i="39" s="1"/>
  <c r="F1879" i="39"/>
  <c r="G1879" i="39" s="1"/>
  <c r="F1730" i="39"/>
  <c r="G1730" i="39" s="1"/>
  <c r="F1947" i="39"/>
  <c r="G1947" i="39" s="1"/>
  <c r="F1878" i="39"/>
  <c r="G1878" i="39" s="1"/>
  <c r="F1791" i="39"/>
  <c r="G1791" i="39" s="1"/>
  <c r="F1710" i="39"/>
  <c r="G1710" i="39" s="1"/>
  <c r="F1938" i="39"/>
  <c r="G1938" i="39" s="1"/>
  <c r="F1858" i="39"/>
  <c r="G1858" i="39" s="1"/>
  <c r="F1701" i="39"/>
  <c r="G1701" i="39" s="1"/>
  <c r="F1693" i="35"/>
  <c r="G1693" i="35" s="1"/>
  <c r="F1701" i="35"/>
  <c r="G1701" i="35" s="1"/>
  <c r="F1709" i="35"/>
  <c r="G1709" i="35" s="1"/>
  <c r="F1717" i="35"/>
  <c r="G1717" i="35" s="1"/>
  <c r="F1725" i="35"/>
  <c r="G1725" i="35" s="1"/>
  <c r="F1733" i="35"/>
  <c r="G1733" i="35" s="1"/>
  <c r="F1741" i="35"/>
  <c r="G1741" i="35" s="1"/>
  <c r="F1749" i="35"/>
  <c r="G1749" i="35" s="1"/>
  <c r="F1757" i="35"/>
  <c r="G1757" i="35" s="1"/>
  <c r="F1765" i="35"/>
  <c r="G1765" i="35" s="1"/>
  <c r="F1773" i="35"/>
  <c r="G1773" i="35" s="1"/>
  <c r="F1781" i="35"/>
  <c r="G1781" i="35" s="1"/>
  <c r="F1789" i="35"/>
  <c r="G1789" i="35" s="1"/>
  <c r="F1797" i="35"/>
  <c r="G1797" i="35" s="1"/>
  <c r="F1805" i="35"/>
  <c r="G1805" i="35" s="1"/>
  <c r="F1813" i="35"/>
  <c r="G1813" i="35" s="1"/>
  <c r="F1821" i="35"/>
  <c r="G1821" i="35" s="1"/>
  <c r="F1829" i="35"/>
  <c r="G1829" i="35" s="1"/>
  <c r="F1837" i="35"/>
  <c r="G1837" i="35" s="1"/>
  <c r="F1845" i="35"/>
  <c r="G1845" i="35" s="1"/>
  <c r="F1853" i="35"/>
  <c r="G1853" i="35" s="1"/>
  <c r="F1861" i="35"/>
  <c r="G1861" i="35" s="1"/>
  <c r="F1869" i="35"/>
  <c r="G1869" i="35" s="1"/>
  <c r="F1877" i="35"/>
  <c r="G1877" i="35" s="1"/>
  <c r="F1885" i="35"/>
  <c r="G1885" i="35" s="1"/>
  <c r="F1893" i="35"/>
  <c r="G1893" i="35" s="1"/>
  <c r="F1901" i="35"/>
  <c r="G1901" i="35" s="1"/>
  <c r="F1909" i="35"/>
  <c r="G1909" i="35" s="1"/>
  <c r="F1917" i="35"/>
  <c r="G1917" i="35" s="1"/>
  <c r="F1925" i="35"/>
  <c r="G1925" i="35" s="1"/>
  <c r="F1933" i="35"/>
  <c r="G1933" i="35" s="1"/>
  <c r="F1941" i="35"/>
  <c r="G1941" i="35" s="1"/>
  <c r="F1949" i="35"/>
  <c r="G1949" i="35" s="1"/>
  <c r="F1937" i="39"/>
  <c r="G1937" i="39" s="1"/>
  <c r="F1850" i="39"/>
  <c r="G1850" i="39" s="1"/>
  <c r="F1771" i="39"/>
  <c r="G1771" i="39" s="1"/>
  <c r="F1700" i="39"/>
  <c r="G1700" i="39" s="1"/>
  <c r="F1917" i="39"/>
  <c r="G1917" i="39" s="1"/>
  <c r="F1849" i="39"/>
  <c r="G1849" i="39" s="1"/>
  <c r="F1763" i="39"/>
  <c r="G1763" i="39" s="1"/>
  <c r="F1909" i="39"/>
  <c r="G1909" i="39" s="1"/>
  <c r="F1829" i="39"/>
  <c r="G1829" i="39" s="1"/>
  <c r="F1762" i="39"/>
  <c r="G1762" i="39" s="1"/>
  <c r="F1908" i="39"/>
  <c r="G1908" i="39" s="1"/>
  <c r="F1820" i="39"/>
  <c r="G1820" i="39" s="1"/>
  <c r="F1740" i="39"/>
  <c r="G1740" i="39" s="1"/>
  <c r="F1694" i="35"/>
  <c r="G1694" i="35" s="1"/>
  <c r="F1703" i="35"/>
  <c r="G1703" i="35" s="1"/>
  <c r="F1712" i="35"/>
  <c r="G1712" i="35" s="1"/>
  <c r="F1721" i="35"/>
  <c r="G1721" i="35" s="1"/>
  <c r="F1730" i="35"/>
  <c r="G1730" i="35" s="1"/>
  <c r="F1739" i="35"/>
  <c r="G1739" i="35" s="1"/>
  <c r="F1748" i="35"/>
  <c r="G1748" i="35" s="1"/>
  <c r="F1758" i="35"/>
  <c r="G1758" i="35" s="1"/>
  <c r="F1767" i="35"/>
  <c r="G1767" i="35" s="1"/>
  <c r="F1776" i="35"/>
  <c r="G1776" i="35" s="1"/>
  <c r="F1785" i="35"/>
  <c r="G1785" i="35" s="1"/>
  <c r="F1794" i="35"/>
  <c r="G1794" i="35" s="1"/>
  <c r="F1803" i="35"/>
  <c r="G1803" i="35" s="1"/>
  <c r="F1812" i="35"/>
  <c r="G1812" i="35" s="1"/>
  <c r="F1822" i="35"/>
  <c r="G1822" i="35" s="1"/>
  <c r="F1831" i="35"/>
  <c r="G1831" i="35" s="1"/>
  <c r="F1840" i="35"/>
  <c r="G1840" i="35" s="1"/>
  <c r="F1849" i="35"/>
  <c r="G1849" i="35" s="1"/>
  <c r="F1858" i="35"/>
  <c r="G1858" i="35" s="1"/>
  <c r="F1867" i="35"/>
  <c r="G1867" i="35" s="1"/>
  <c r="F1876" i="35"/>
  <c r="G1876" i="35" s="1"/>
  <c r="F1886" i="35"/>
  <c r="G1886" i="35" s="1"/>
  <c r="F1895" i="35"/>
  <c r="G1895" i="35" s="1"/>
  <c r="F1904" i="35"/>
  <c r="G1904" i="35" s="1"/>
  <c r="F1913" i="35"/>
  <c r="G1913" i="35" s="1"/>
  <c r="F1922" i="35"/>
  <c r="G1922" i="35" s="1"/>
  <c r="F1931" i="35"/>
  <c r="G1931" i="35" s="1"/>
  <c r="F1940" i="35"/>
  <c r="G1940" i="35" s="1"/>
  <c r="F1950" i="35"/>
  <c r="G1950" i="35" s="1"/>
  <c r="F1695" i="35"/>
  <c r="G1695" i="35" s="1"/>
  <c r="F1704" i="35"/>
  <c r="G1704" i="35" s="1"/>
  <c r="F1713" i="35"/>
  <c r="G1713" i="35" s="1"/>
  <c r="F1722" i="35"/>
  <c r="G1722" i="35" s="1"/>
  <c r="F1731" i="35"/>
  <c r="G1731" i="35" s="1"/>
  <c r="F1740" i="35"/>
  <c r="G1740" i="35" s="1"/>
  <c r="F1750" i="35"/>
  <c r="G1750" i="35" s="1"/>
  <c r="F1759" i="35"/>
  <c r="G1759" i="35" s="1"/>
  <c r="F1768" i="35"/>
  <c r="G1768" i="35" s="1"/>
  <c r="F1777" i="35"/>
  <c r="G1777" i="35" s="1"/>
  <c r="F1786" i="35"/>
  <c r="G1786" i="35" s="1"/>
  <c r="F1795" i="35"/>
  <c r="G1795" i="35" s="1"/>
  <c r="F1804" i="35"/>
  <c r="G1804" i="35" s="1"/>
  <c r="F1814" i="35"/>
  <c r="G1814" i="35" s="1"/>
  <c r="F1823" i="35"/>
  <c r="G1823" i="35" s="1"/>
  <c r="F1832" i="35"/>
  <c r="G1832" i="35" s="1"/>
  <c r="F1841" i="35"/>
  <c r="G1841" i="35" s="1"/>
  <c r="F1850" i="35"/>
  <c r="G1850" i="35" s="1"/>
  <c r="F1859" i="35"/>
  <c r="G1859" i="35" s="1"/>
  <c r="F1868" i="35"/>
  <c r="G1868" i="35" s="1"/>
  <c r="F1878" i="35"/>
  <c r="G1878" i="35" s="1"/>
  <c r="F1887" i="35"/>
  <c r="G1887" i="35" s="1"/>
  <c r="F1896" i="35"/>
  <c r="G1896" i="35" s="1"/>
  <c r="F1905" i="35"/>
  <c r="G1905" i="35" s="1"/>
  <c r="F1914" i="35"/>
  <c r="G1914" i="35" s="1"/>
  <c r="F1923" i="35"/>
  <c r="G1923" i="35" s="1"/>
  <c r="F1932" i="35"/>
  <c r="G1932" i="35" s="1"/>
  <c r="F1942" i="35"/>
  <c r="G1942" i="35" s="1"/>
  <c r="F1951" i="35"/>
  <c r="G1951" i="35" s="1"/>
  <c r="F1696" i="35"/>
  <c r="G1696" i="35" s="1"/>
  <c r="F1705" i="35"/>
  <c r="G1705" i="35" s="1"/>
  <c r="F1714" i="35"/>
  <c r="G1714" i="35" s="1"/>
  <c r="F1723" i="35"/>
  <c r="G1723" i="35" s="1"/>
  <c r="F1732" i="35"/>
  <c r="G1732" i="35" s="1"/>
  <c r="F1742" i="35"/>
  <c r="G1742" i="35" s="1"/>
  <c r="F1751" i="35"/>
  <c r="G1751" i="35" s="1"/>
  <c r="F1760" i="35"/>
  <c r="G1760" i="35" s="1"/>
  <c r="F1769" i="35"/>
  <c r="G1769" i="35" s="1"/>
  <c r="F1778" i="35"/>
  <c r="G1778" i="35" s="1"/>
  <c r="F1787" i="35"/>
  <c r="G1787" i="35" s="1"/>
  <c r="F1796" i="35"/>
  <c r="G1796" i="35" s="1"/>
  <c r="F1806" i="35"/>
  <c r="G1806" i="35" s="1"/>
  <c r="F1815" i="35"/>
  <c r="G1815" i="35" s="1"/>
  <c r="F1824" i="35"/>
  <c r="G1824" i="35" s="1"/>
  <c r="F1833" i="35"/>
  <c r="G1833" i="35" s="1"/>
  <c r="F1842" i="35"/>
  <c r="G1842" i="35" s="1"/>
  <c r="F1851" i="35"/>
  <c r="G1851" i="35" s="1"/>
  <c r="F1860" i="35"/>
  <c r="G1860" i="35" s="1"/>
  <c r="F1870" i="35"/>
  <c r="G1870" i="35" s="1"/>
  <c r="F1879" i="35"/>
  <c r="G1879" i="35" s="1"/>
  <c r="F1888" i="35"/>
  <c r="G1888" i="35" s="1"/>
  <c r="F1897" i="35"/>
  <c r="G1897" i="35" s="1"/>
  <c r="F1906" i="35"/>
  <c r="G1906" i="35" s="1"/>
  <c r="F1915" i="35"/>
  <c r="G1915" i="35" s="1"/>
  <c r="F1924" i="35"/>
  <c r="G1924" i="35" s="1"/>
  <c r="F1934" i="35"/>
  <c r="G1934" i="35" s="1"/>
  <c r="F1943" i="35"/>
  <c r="G1943" i="35" s="1"/>
  <c r="F1952" i="35"/>
  <c r="G1952" i="35" s="1"/>
  <c r="F1697" i="35"/>
  <c r="G1697" i="35" s="1"/>
  <c r="F1710" i="35"/>
  <c r="G1710" i="35" s="1"/>
  <c r="F1726" i="35"/>
  <c r="G1726" i="35" s="1"/>
  <c r="F1738" i="35"/>
  <c r="G1738" i="35" s="1"/>
  <c r="F1754" i="35"/>
  <c r="G1754" i="35" s="1"/>
  <c r="F1770" i="35"/>
  <c r="G1770" i="35" s="1"/>
  <c r="F1783" i="35"/>
  <c r="G1783" i="35" s="1"/>
  <c r="F1799" i="35"/>
  <c r="G1799" i="35" s="1"/>
  <c r="F1811" i="35"/>
  <c r="G1811" i="35" s="1"/>
  <c r="F1827" i="35"/>
  <c r="G1827" i="35" s="1"/>
  <c r="F1843" i="35"/>
  <c r="G1843" i="35" s="1"/>
  <c r="F1856" i="35"/>
  <c r="G1856" i="35" s="1"/>
  <c r="F1872" i="35"/>
  <c r="G1872" i="35" s="1"/>
  <c r="F1884" i="35"/>
  <c r="G1884" i="35" s="1"/>
  <c r="F1900" i="35"/>
  <c r="G1900" i="35" s="1"/>
  <c r="F1916" i="35"/>
  <c r="G1916" i="35" s="1"/>
  <c r="F1929" i="35"/>
  <c r="G1929" i="35" s="1"/>
  <c r="F1945" i="35"/>
  <c r="G1945" i="35" s="1"/>
  <c r="F1698" i="35"/>
  <c r="G1698" i="35" s="1"/>
  <c r="F1727" i="35"/>
  <c r="G1727" i="35" s="1"/>
  <c r="F1755" i="35"/>
  <c r="G1755" i="35" s="1"/>
  <c r="F1784" i="35"/>
  <c r="G1784" i="35" s="1"/>
  <c r="F1816" i="35"/>
  <c r="G1816" i="35" s="1"/>
  <c r="F1844" i="35"/>
  <c r="G1844" i="35" s="1"/>
  <c r="F1873" i="35"/>
  <c r="G1873" i="35" s="1"/>
  <c r="F1902" i="35"/>
  <c r="G1902" i="35" s="1"/>
  <c r="F1930" i="35"/>
  <c r="G1930" i="35" s="1"/>
  <c r="F1719" i="35"/>
  <c r="G1719" i="35" s="1"/>
  <c r="F1820" i="35"/>
  <c r="G1820" i="35" s="1"/>
  <c r="F1910" i="35"/>
  <c r="G1910" i="35" s="1"/>
  <c r="F1780" i="35"/>
  <c r="G1780" i="35" s="1"/>
  <c r="F1866" i="35"/>
  <c r="G1866" i="35" s="1"/>
  <c r="F1766" i="35"/>
  <c r="G1766" i="35" s="1"/>
  <c r="F1871" i="35"/>
  <c r="G1871" i="35" s="1"/>
  <c r="F1711" i="35"/>
  <c r="G1711" i="35" s="1"/>
  <c r="F1743" i="35"/>
  <c r="G1743" i="35" s="1"/>
  <c r="F1771" i="35"/>
  <c r="G1771" i="35" s="1"/>
  <c r="F1800" i="35"/>
  <c r="G1800" i="35" s="1"/>
  <c r="F1828" i="35"/>
  <c r="G1828" i="35" s="1"/>
  <c r="F1857" i="35"/>
  <c r="G1857" i="35" s="1"/>
  <c r="F1889" i="35"/>
  <c r="G1889" i="35" s="1"/>
  <c r="F1918" i="35"/>
  <c r="G1918" i="35" s="1"/>
  <c r="F1946" i="35"/>
  <c r="G1946" i="35" s="1"/>
  <c r="F1735" i="35"/>
  <c r="G1735" i="35" s="1"/>
  <c r="F1808" i="35"/>
  <c r="G1808" i="35" s="1"/>
  <c r="F1894" i="35"/>
  <c r="G1894" i="35" s="1"/>
  <c r="F1752" i="35"/>
  <c r="G1752" i="35" s="1"/>
  <c r="F1838" i="35"/>
  <c r="G1838" i="35" s="1"/>
  <c r="F1927" i="35"/>
  <c r="G1927" i="35" s="1"/>
  <c r="F1753" i="35"/>
  <c r="G1753" i="35" s="1"/>
  <c r="F1855" i="35"/>
  <c r="G1855" i="35" s="1"/>
  <c r="F1699" i="35"/>
  <c r="G1699" i="35" s="1"/>
  <c r="F1715" i="35"/>
  <c r="G1715" i="35" s="1"/>
  <c r="F1728" i="35"/>
  <c r="G1728" i="35" s="1"/>
  <c r="F1744" i="35"/>
  <c r="G1744" i="35" s="1"/>
  <c r="F1756" i="35"/>
  <c r="G1756" i="35" s="1"/>
  <c r="F1772" i="35"/>
  <c r="G1772" i="35" s="1"/>
  <c r="F1788" i="35"/>
  <c r="G1788" i="35" s="1"/>
  <c r="F1801" i="35"/>
  <c r="G1801" i="35" s="1"/>
  <c r="F1817" i="35"/>
  <c r="G1817" i="35" s="1"/>
  <c r="F1830" i="35"/>
  <c r="G1830" i="35" s="1"/>
  <c r="F1846" i="35"/>
  <c r="G1846" i="35" s="1"/>
  <c r="F1862" i="35"/>
  <c r="G1862" i="35" s="1"/>
  <c r="F1874" i="35"/>
  <c r="G1874" i="35" s="1"/>
  <c r="F1890" i="35"/>
  <c r="G1890" i="35" s="1"/>
  <c r="F1903" i="35"/>
  <c r="G1903" i="35" s="1"/>
  <c r="F1919" i="35"/>
  <c r="G1919" i="35" s="1"/>
  <c r="F1935" i="35"/>
  <c r="G1935" i="35" s="1"/>
  <c r="F1947" i="35"/>
  <c r="G1947" i="35" s="1"/>
  <c r="F1763" i="35"/>
  <c r="G1763" i="35" s="1"/>
  <c r="F1852" i="35"/>
  <c r="G1852" i="35" s="1"/>
  <c r="F1938" i="35"/>
  <c r="G1938" i="35" s="1"/>
  <c r="F1707" i="35"/>
  <c r="G1707" i="35" s="1"/>
  <c r="F1793" i="35"/>
  <c r="G1793" i="35" s="1"/>
  <c r="F1882" i="35"/>
  <c r="G1882" i="35" s="1"/>
  <c r="F1708" i="35"/>
  <c r="G1708" i="35" s="1"/>
  <c r="F1826" i="35"/>
  <c r="G1826" i="35" s="1"/>
  <c r="F1899" i="35"/>
  <c r="G1899" i="35" s="1"/>
  <c r="F1700" i="35"/>
  <c r="G1700" i="35" s="1"/>
  <c r="F1716" i="35"/>
  <c r="G1716" i="35" s="1"/>
  <c r="F1729" i="35"/>
  <c r="G1729" i="35" s="1"/>
  <c r="F1745" i="35"/>
  <c r="G1745" i="35" s="1"/>
  <c r="F1761" i="35"/>
  <c r="G1761" i="35" s="1"/>
  <c r="F1774" i="35"/>
  <c r="G1774" i="35" s="1"/>
  <c r="F1790" i="35"/>
  <c r="G1790" i="35" s="1"/>
  <c r="F1802" i="35"/>
  <c r="G1802" i="35" s="1"/>
  <c r="F1818" i="35"/>
  <c r="G1818" i="35" s="1"/>
  <c r="F1834" i="35"/>
  <c r="G1834" i="35" s="1"/>
  <c r="F1847" i="35"/>
  <c r="G1847" i="35" s="1"/>
  <c r="F1863" i="35"/>
  <c r="G1863" i="35" s="1"/>
  <c r="F1875" i="35"/>
  <c r="G1875" i="35" s="1"/>
  <c r="F1891" i="35"/>
  <c r="G1891" i="35" s="1"/>
  <c r="F1907" i="35"/>
  <c r="G1907" i="35" s="1"/>
  <c r="F1920" i="35"/>
  <c r="G1920" i="35" s="1"/>
  <c r="F1936" i="35"/>
  <c r="G1936" i="35" s="1"/>
  <c r="F1948" i="35"/>
  <c r="G1948" i="35" s="1"/>
  <c r="F1706" i="35"/>
  <c r="G1706" i="35" s="1"/>
  <c r="F1792" i="35"/>
  <c r="G1792" i="35" s="1"/>
  <c r="F1881" i="35"/>
  <c r="G1881" i="35" s="1"/>
  <c r="F1764" i="35"/>
  <c r="G1764" i="35" s="1"/>
  <c r="F1854" i="35"/>
  <c r="G1854" i="35" s="1"/>
  <c r="F1939" i="35"/>
  <c r="G1939" i="35" s="1"/>
  <c r="F1737" i="35"/>
  <c r="G1737" i="35" s="1"/>
  <c r="F1839" i="35"/>
  <c r="G1839" i="35" s="1"/>
  <c r="F1928" i="35"/>
  <c r="G1928" i="35" s="1"/>
  <c r="F1702" i="35"/>
  <c r="G1702" i="35" s="1"/>
  <c r="F1718" i="35"/>
  <c r="G1718" i="35" s="1"/>
  <c r="F1734" i="35"/>
  <c r="G1734" i="35" s="1"/>
  <c r="F1746" i="35"/>
  <c r="G1746" i="35" s="1"/>
  <c r="F1762" i="35"/>
  <c r="G1762" i="35" s="1"/>
  <c r="F1775" i="35"/>
  <c r="G1775" i="35" s="1"/>
  <c r="F1791" i="35"/>
  <c r="G1791" i="35" s="1"/>
  <c r="F1807" i="35"/>
  <c r="G1807" i="35" s="1"/>
  <c r="F1819" i="35"/>
  <c r="G1819" i="35" s="1"/>
  <c r="F1835" i="35"/>
  <c r="G1835" i="35" s="1"/>
  <c r="F1848" i="35"/>
  <c r="G1848" i="35" s="1"/>
  <c r="F1864" i="35"/>
  <c r="G1864" i="35" s="1"/>
  <c r="F1880" i="35"/>
  <c r="G1880" i="35" s="1"/>
  <c r="F1892" i="35"/>
  <c r="G1892" i="35" s="1"/>
  <c r="F1908" i="35"/>
  <c r="G1908" i="35" s="1"/>
  <c r="F1921" i="35"/>
  <c r="G1921" i="35" s="1"/>
  <c r="F1937" i="35"/>
  <c r="G1937" i="35" s="1"/>
  <c r="F1747" i="35"/>
  <c r="G1747" i="35" s="1"/>
  <c r="F1836" i="35"/>
  <c r="G1836" i="35" s="1"/>
  <c r="F1926" i="35"/>
  <c r="G1926" i="35" s="1"/>
  <c r="F1736" i="35"/>
  <c r="G1736" i="35" s="1"/>
  <c r="F1825" i="35"/>
  <c r="G1825" i="35" s="1"/>
  <c r="F1911" i="35"/>
  <c r="G1911" i="35" s="1"/>
  <c r="F1724" i="35"/>
  <c r="G1724" i="35" s="1"/>
  <c r="F1810" i="35"/>
  <c r="G1810" i="35" s="1"/>
  <c r="F1912" i="35"/>
  <c r="G1912" i="35" s="1"/>
  <c r="F1779" i="35"/>
  <c r="G1779" i="35" s="1"/>
  <c r="F1865" i="35"/>
  <c r="G1865" i="35" s="1"/>
  <c r="F1720" i="35"/>
  <c r="G1720" i="35" s="1"/>
  <c r="F1809" i="35"/>
  <c r="G1809" i="35" s="1"/>
  <c r="F1898" i="35"/>
  <c r="G1898" i="35" s="1"/>
  <c r="F1692" i="35"/>
  <c r="G1692" i="35" s="1"/>
  <c r="F1798" i="35"/>
  <c r="G1798" i="35" s="1"/>
  <c r="F1944" i="35"/>
  <c r="G1944" i="35" s="1"/>
  <c r="F1782" i="35"/>
  <c r="G1782" i="35" s="1"/>
  <c r="F1883" i="35"/>
  <c r="G1883" i="35" s="1"/>
  <c r="R10" i="38"/>
  <c r="Z154" i="1"/>
  <c r="AC154" i="1"/>
  <c r="R154" i="1"/>
  <c r="AE154" i="1"/>
  <c r="AB154" i="1"/>
  <c r="P154" i="1"/>
  <c r="X154" i="1"/>
  <c r="W154" i="1"/>
  <c r="S154" i="1"/>
  <c r="AF286" i="1"/>
  <c r="AF290" i="1" s="1"/>
  <c r="AF24" i="6" s="1"/>
  <c r="Z150" i="1"/>
  <c r="AN138" i="1"/>
  <c r="AN287" i="1" s="1"/>
  <c r="AN290" i="1" s="1"/>
  <c r="AN24" i="6" s="1"/>
  <c r="Z148" i="1"/>
  <c r="Z159" i="1" s="1"/>
  <c r="Z7" i="6" s="1"/>
  <c r="Z149" i="1"/>
  <c r="Z160" i="1" s="1"/>
  <c r="Z8" i="6" s="1"/>
  <c r="AN134" i="1"/>
  <c r="AN156" i="1" s="1"/>
  <c r="AN162" i="1" s="1"/>
  <c r="AN10" i="6" s="1"/>
  <c r="AC149" i="1"/>
  <c r="AC160" i="1" s="1"/>
  <c r="AC8" i="6" s="1"/>
  <c r="AC148" i="1"/>
  <c r="AC159" i="1" s="1"/>
  <c r="AC7" i="6" s="1"/>
  <c r="AN148" i="1"/>
  <c r="AN159" i="1" s="1"/>
  <c r="AN7" i="6" s="1"/>
  <c r="AN150" i="1"/>
  <c r="AN161" i="1" s="1"/>
  <c r="AN9" i="6" s="1"/>
  <c r="U150" i="1"/>
  <c r="P148" i="1"/>
  <c r="P159" i="1" s="1"/>
  <c r="AJ152" i="1"/>
  <c r="Z286" i="1"/>
  <c r="Z290" i="1" s="1"/>
  <c r="Z24" i="6" s="1"/>
  <c r="AA149" i="1"/>
  <c r="AC150" i="1"/>
  <c r="AA154" i="1"/>
  <c r="Y138" i="1"/>
  <c r="Y287" i="1" s="1"/>
  <c r="Y290" i="1" s="1"/>
  <c r="Y24" i="6" s="1"/>
  <c r="P149" i="1"/>
  <c r="P160" i="1" s="1"/>
  <c r="P8" i="6" s="1"/>
  <c r="T134" i="1"/>
  <c r="T156" i="1" s="1"/>
  <c r="T162" i="1" s="1"/>
  <c r="T10" i="6" s="1"/>
  <c r="AI138" i="1"/>
  <c r="AI287" i="1" s="1"/>
  <c r="AI290" i="1" s="1"/>
  <c r="AI24" i="6" s="1"/>
  <c r="P138" i="1"/>
  <c r="P287" i="1" s="1"/>
  <c r="P290" i="1" s="1"/>
  <c r="P24" i="6" s="1"/>
  <c r="U138" i="1"/>
  <c r="U287" i="1" s="1"/>
  <c r="U290" i="1" s="1"/>
  <c r="U24" i="6" s="1"/>
  <c r="AK153" i="1"/>
  <c r="AF153" i="1"/>
  <c r="AF160" i="1" s="1"/>
  <c r="AF8" i="6" s="1"/>
  <c r="AK152" i="1"/>
  <c r="AF152" i="1"/>
  <c r="S153" i="1"/>
  <c r="T286" i="1"/>
  <c r="T290" i="1" s="1"/>
  <c r="AU138" i="1"/>
  <c r="AU287" i="1" s="1"/>
  <c r="AU290" i="1" s="1"/>
  <c r="AK132" i="1"/>
  <c r="AK150" i="1" s="1"/>
  <c r="AK161" i="1" s="1"/>
  <c r="AK9" i="6" s="1"/>
  <c r="V148" i="1"/>
  <c r="V159" i="1" s="1"/>
  <c r="V7" i="6" s="1"/>
  <c r="AR150" i="1"/>
  <c r="AR161" i="1" s="1"/>
  <c r="AR9" i="6" s="1"/>
  <c r="AF148" i="1"/>
  <c r="AD132" i="1"/>
  <c r="AD149" i="1" s="1"/>
  <c r="AF154" i="1"/>
  <c r="AF134" i="1"/>
  <c r="AF156" i="1" s="1"/>
  <c r="AF162" i="1" s="1"/>
  <c r="AF10" i="6" s="1"/>
  <c r="AF150" i="1"/>
  <c r="L134" i="1"/>
  <c r="L156" i="1" s="1"/>
  <c r="L149" i="1"/>
  <c r="L160" i="1" s="1"/>
  <c r="L8" i="6" s="1"/>
  <c r="L148" i="1"/>
  <c r="L159" i="1" s="1"/>
  <c r="L7" i="6" s="1"/>
  <c r="AG148" i="1"/>
  <c r="AD154" i="1"/>
  <c r="Y153" i="1"/>
  <c r="AR148" i="1"/>
  <c r="AR159" i="1" s="1"/>
  <c r="Q132" i="1"/>
  <c r="Q149" i="1" s="1"/>
  <c r="Q160" i="1" s="1"/>
  <c r="Q8" i="6" s="1"/>
  <c r="Y154" i="1"/>
  <c r="AR134" i="1"/>
  <c r="AR156" i="1" s="1"/>
  <c r="AR162" i="1" s="1"/>
  <c r="AR10" i="6" s="1"/>
  <c r="Q152" i="1"/>
  <c r="V149" i="1"/>
  <c r="V160" i="1" s="1"/>
  <c r="V8" i="6" s="1"/>
  <c r="Q154" i="1"/>
  <c r="M152" i="1"/>
  <c r="T149" i="1"/>
  <c r="M154" i="1"/>
  <c r="T150" i="1"/>
  <c r="U148" i="1"/>
  <c r="U159" i="1" s="1"/>
  <c r="U7" i="6" s="1"/>
  <c r="AB150" i="1"/>
  <c r="AA148" i="1"/>
  <c r="S138" i="1"/>
  <c r="S287" i="1" s="1"/>
  <c r="S290" i="1" s="1"/>
  <c r="S24" i="6" s="1"/>
  <c r="AJ149" i="1"/>
  <c r="AG152" i="1"/>
  <c r="AG149" i="1"/>
  <c r="M149" i="1"/>
  <c r="AC138" i="1"/>
  <c r="AC287" i="1" s="1"/>
  <c r="AC290" i="1" s="1"/>
  <c r="AC24" i="6" s="1"/>
  <c r="T152" i="1"/>
  <c r="T159" i="1" s="1"/>
  <c r="T7" i="6" s="1"/>
  <c r="AJ150" i="1"/>
  <c r="AA153" i="1"/>
  <c r="AT138" i="1"/>
  <c r="AT287" i="1" s="1"/>
  <c r="AT290" i="1" s="1"/>
  <c r="AG154" i="1"/>
  <c r="AG150" i="1"/>
  <c r="AD153" i="1"/>
  <c r="AB148" i="1"/>
  <c r="AB159" i="1" s="1"/>
  <c r="AA150" i="1"/>
  <c r="M150" i="1"/>
  <c r="T153" i="1"/>
  <c r="N286" i="1"/>
  <c r="N290" i="1" s="1"/>
  <c r="N24" i="6" s="1"/>
  <c r="T154" i="1"/>
  <c r="Y132" i="1"/>
  <c r="Y150" i="1" s="1"/>
  <c r="AA152" i="1"/>
  <c r="V150" i="1"/>
  <c r="AG153" i="1"/>
  <c r="J261" i="1"/>
  <c r="AB149" i="1"/>
  <c r="AB160" i="1" s="1"/>
  <c r="AB8" i="6" s="1"/>
  <c r="AJ154" i="1"/>
  <c r="AJ148" i="1"/>
  <c r="S132" i="1"/>
  <c r="S134" i="1" s="1"/>
  <c r="S156" i="1" s="1"/>
  <c r="S162" i="1" s="1"/>
  <c r="S10" i="6" s="1"/>
  <c r="J144" i="1"/>
  <c r="U149" i="1"/>
  <c r="U160" i="1" s="1"/>
  <c r="U8" i="6" s="1"/>
  <c r="AJ153" i="1"/>
  <c r="AI153" i="1"/>
  <c r="R134" i="1"/>
  <c r="R156" i="1" s="1"/>
  <c r="R162" i="1" s="1"/>
  <c r="R10" i="6" s="1"/>
  <c r="AI154" i="1"/>
  <c r="AI161" i="1" s="1"/>
  <c r="AI9" i="6" s="1"/>
  <c r="R149" i="1"/>
  <c r="R160" i="1" s="1"/>
  <c r="R8" i="6" s="1"/>
  <c r="S152" i="1"/>
  <c r="R148" i="1"/>
  <c r="R159" i="1" s="1"/>
  <c r="R7" i="6" s="1"/>
  <c r="AI152" i="1"/>
  <c r="J145" i="1"/>
  <c r="AQ138" i="1"/>
  <c r="AQ287" i="1" s="1"/>
  <c r="AQ290" i="1" s="1"/>
  <c r="AQ24" i="6" s="1"/>
  <c r="N148" i="1"/>
  <c r="N159" i="1" s="1"/>
  <c r="N150" i="1"/>
  <c r="N161" i="1" s="1"/>
  <c r="N9" i="6" s="1"/>
  <c r="AE150" i="1"/>
  <c r="J301" i="1"/>
  <c r="M148" i="1"/>
  <c r="AI149" i="1"/>
  <c r="J137" i="1"/>
  <c r="J133" i="1"/>
  <c r="AI134" i="1"/>
  <c r="AI156" i="1" s="1"/>
  <c r="AI162" i="1" s="1"/>
  <c r="AI10" i="6" s="1"/>
  <c r="M153" i="1"/>
  <c r="AQ149" i="1"/>
  <c r="AQ160" i="1" s="1"/>
  <c r="AQ8" i="6" s="1"/>
  <c r="AE148" i="1"/>
  <c r="AE159" i="1" s="1"/>
  <c r="AE7" i="6" s="1"/>
  <c r="AM159" i="1"/>
  <c r="AM7" i="6" s="1"/>
  <c r="AQ148" i="1"/>
  <c r="AQ159" i="1" s="1"/>
  <c r="AQ7" i="6" s="1"/>
  <c r="AE149" i="1"/>
  <c r="AE160" i="1" s="1"/>
  <c r="AE8" i="6" s="1"/>
  <c r="N149" i="1"/>
  <c r="N160" i="1" s="1"/>
  <c r="N8" i="6" s="1"/>
  <c r="AQ150" i="1"/>
  <c r="AQ161" i="1" s="1"/>
  <c r="AQ9" i="6" s="1"/>
  <c r="AS159" i="1"/>
  <c r="AS7" i="6" s="1"/>
  <c r="AI148" i="1"/>
  <c r="AO159" i="1"/>
  <c r="AO7" i="6" s="1"/>
  <c r="AP290" i="1"/>
  <c r="AP24" i="6" s="1"/>
  <c r="P370" i="1"/>
  <c r="P374" i="1" s="1"/>
  <c r="P36" i="6" s="1"/>
  <c r="J367" i="1"/>
  <c r="AE370" i="1"/>
  <c r="AE374" i="1" s="1"/>
  <c r="AE36" i="6" s="1"/>
  <c r="O370" i="1"/>
  <c r="O374" i="1" s="1"/>
  <c r="O36" i="6" s="1"/>
  <c r="J46" i="28"/>
  <c r="L186" i="9" s="1"/>
  <c r="L172" i="4" s="1"/>
  <c r="L374" i="1"/>
  <c r="J348" i="1"/>
  <c r="J353" i="1"/>
  <c r="AD370" i="1"/>
  <c r="AD374" i="1" s="1"/>
  <c r="AD36" i="6" s="1"/>
  <c r="V370" i="1"/>
  <c r="V374" i="1" s="1"/>
  <c r="V36" i="6" s="1"/>
  <c r="AM161" i="1"/>
  <c r="AM9" i="6" s="1"/>
  <c r="J360" i="1"/>
  <c r="J366" i="1"/>
  <c r="J365" i="1"/>
  <c r="N370" i="1"/>
  <c r="J350" i="1"/>
  <c r="S370" i="1"/>
  <c r="S374" i="1" s="1"/>
  <c r="S36" i="6" s="1"/>
  <c r="Y370" i="1"/>
  <c r="Y374" i="1" s="1"/>
  <c r="Y36" i="6" s="1"/>
  <c r="J362" i="1"/>
  <c r="AA370" i="1"/>
  <c r="AA374" i="1" s="1"/>
  <c r="AA36" i="6" s="1"/>
  <c r="J357" i="1"/>
  <c r="J352" i="1"/>
  <c r="AB370" i="1"/>
  <c r="AB374" i="1" s="1"/>
  <c r="AB36" i="6" s="1"/>
  <c r="Q370" i="1"/>
  <c r="Q374" i="1" s="1"/>
  <c r="Q36" i="6" s="1"/>
  <c r="J351" i="1"/>
  <c r="J363" i="1"/>
  <c r="J358" i="1"/>
  <c r="X370" i="1"/>
  <c r="X374" i="1" s="1"/>
  <c r="X36" i="6" s="1"/>
  <c r="J361" i="1"/>
  <c r="AR160" i="1"/>
  <c r="AR8" i="6" s="1"/>
  <c r="Q290" i="1"/>
  <c r="Q24" i="6" s="1"/>
  <c r="AO160" i="1"/>
  <c r="AO8" i="6" s="1"/>
  <c r="Z370" i="1"/>
  <c r="Z374" i="1" s="1"/>
  <c r="Z36" i="6" s="1"/>
  <c r="AC370" i="1"/>
  <c r="AC374" i="1" s="1"/>
  <c r="AC36" i="6" s="1"/>
  <c r="J354" i="1"/>
  <c r="J356" i="1"/>
  <c r="L14" i="6"/>
  <c r="J209" i="1"/>
  <c r="T370" i="1"/>
  <c r="T374" i="1" s="1"/>
  <c r="T36" i="6" s="1"/>
  <c r="U370" i="1"/>
  <c r="U374" i="1" s="1"/>
  <c r="U36" i="6" s="1"/>
  <c r="J364" i="1"/>
  <c r="J355" i="1"/>
  <c r="R370" i="1"/>
  <c r="R374" i="1" s="1"/>
  <c r="R36" i="6" s="1"/>
  <c r="W370" i="1"/>
  <c r="W374" i="1" s="1"/>
  <c r="W36" i="6" s="1"/>
  <c r="J359" i="1"/>
  <c r="R290" i="1"/>
  <c r="R24" i="6" s="1"/>
  <c r="AS290" i="1"/>
  <c r="AS24" i="6" s="1"/>
  <c r="AL160" i="1"/>
  <c r="AL8" i="6" s="1"/>
  <c r="AS161" i="1"/>
  <c r="AS9" i="6" s="1"/>
  <c r="L161" i="1"/>
  <c r="L9" i="6" s="1"/>
  <c r="V290" i="1"/>
  <c r="V24" i="6" s="1"/>
  <c r="AA290" i="1"/>
  <c r="AA24" i="6" s="1"/>
  <c r="O290" i="1"/>
  <c r="O24" i="6" s="1"/>
  <c r="M290" i="1"/>
  <c r="M24" i="6" s="1"/>
  <c r="AO161" i="1"/>
  <c r="AO9" i="6" s="1"/>
  <c r="AL161" i="1"/>
  <c r="AL9" i="6" s="1"/>
  <c r="AL290" i="1"/>
  <c r="AL24" i="6" s="1"/>
  <c r="AJ290" i="1"/>
  <c r="AJ24" i="6" s="1"/>
  <c r="AM290" i="1"/>
  <c r="AM24" i="6" s="1"/>
  <c r="AM160" i="1"/>
  <c r="AM8" i="6" s="1"/>
  <c r="AN160" i="1"/>
  <c r="AN8" i="6" s="1"/>
  <c r="AL159" i="1"/>
  <c r="AL7" i="6" s="1"/>
  <c r="AP161" i="1"/>
  <c r="AP9" i="6" s="1"/>
  <c r="AP160" i="1"/>
  <c r="AP8" i="6" s="1"/>
  <c r="AS160" i="1"/>
  <c r="AS8" i="6" s="1"/>
  <c r="AP159" i="1"/>
  <c r="AP7" i="6" s="1"/>
  <c r="AK290" i="1"/>
  <c r="X290" i="1"/>
  <c r="X24" i="6" s="1"/>
  <c r="O149" i="1"/>
  <c r="O160" i="1" s="1"/>
  <c r="O8" i="6" s="1"/>
  <c r="O148" i="1"/>
  <c r="O159" i="1" s="1"/>
  <c r="O150" i="1"/>
  <c r="O161" i="1" s="1"/>
  <c r="O9" i="6" s="1"/>
  <c r="O134" i="1"/>
  <c r="O156" i="1" s="1"/>
  <c r="O162" i="1" s="1"/>
  <c r="O10" i="6" s="1"/>
  <c r="X149" i="1"/>
  <c r="X160" i="1" s="1"/>
  <c r="X8" i="6" s="1"/>
  <c r="X150" i="1"/>
  <c r="X148" i="1"/>
  <c r="X159" i="1" s="1"/>
  <c r="X134" i="1"/>
  <c r="X156" i="1" s="1"/>
  <c r="X162" i="1" s="1"/>
  <c r="X10" i="6" s="1"/>
  <c r="AE290" i="1"/>
  <c r="AE24" i="6" s="1"/>
  <c r="AO290" i="1"/>
  <c r="AO24" i="6" s="1"/>
  <c r="AD290" i="1"/>
  <c r="AD24" i="6" s="1"/>
  <c r="AH150" i="1"/>
  <c r="AH161" i="1" s="1"/>
  <c r="AH9" i="6" s="1"/>
  <c r="AH148" i="1"/>
  <c r="AH159" i="1" s="1"/>
  <c r="AH149" i="1"/>
  <c r="AH160" i="1" s="1"/>
  <c r="AH8" i="6" s="1"/>
  <c r="AH134" i="1"/>
  <c r="AH156" i="1" s="1"/>
  <c r="AH162" i="1" s="1"/>
  <c r="AH10" i="6" s="1"/>
  <c r="L287" i="1"/>
  <c r="J50" i="28"/>
  <c r="L51" i="28"/>
  <c r="AU149" i="1"/>
  <c r="AU160" i="1" s="1"/>
  <c r="AU8" i="6" s="1"/>
  <c r="AU148" i="1"/>
  <c r="AU159" i="1" s="1"/>
  <c r="AU150" i="1"/>
  <c r="AU161" i="1" s="1"/>
  <c r="AU9" i="6" s="1"/>
  <c r="AU134" i="1"/>
  <c r="AU156" i="1" s="1"/>
  <c r="AU162" i="1" s="1"/>
  <c r="AU10" i="6" s="1"/>
  <c r="W290" i="1"/>
  <c r="W24" i="6" s="1"/>
  <c r="AH290" i="1"/>
  <c r="AH24" i="6" s="1"/>
  <c r="AB290" i="1"/>
  <c r="AB24" i="6" s="1"/>
  <c r="AR290" i="1"/>
  <c r="AR24" i="6" s="1"/>
  <c r="AG290" i="1"/>
  <c r="AG24" i="6" s="1"/>
  <c r="W149" i="1"/>
  <c r="W160" i="1" s="1"/>
  <c r="W8" i="6" s="1"/>
  <c r="W148" i="1"/>
  <c r="W159" i="1" s="1"/>
  <c r="W150" i="1"/>
  <c r="W134" i="1"/>
  <c r="W156" i="1" s="1"/>
  <c r="W162" i="1" s="1"/>
  <c r="W10" i="6" s="1"/>
  <c r="AT149" i="1"/>
  <c r="AT160" i="1" s="1"/>
  <c r="AT8" i="6" s="1"/>
  <c r="AT150" i="1"/>
  <c r="AT161" i="1" s="1"/>
  <c r="AT9" i="6" s="1"/>
  <c r="AT148" i="1"/>
  <c r="AT159" i="1" s="1"/>
  <c r="AT134" i="1"/>
  <c r="AT156" i="1" s="1"/>
  <c r="AT162" i="1" s="1"/>
  <c r="AT10" i="6" s="1"/>
  <c r="P150" i="1" l="1"/>
  <c r="P161" i="1" s="1"/>
  <c r="P9" i="6" s="1"/>
  <c r="S36" i="19"/>
  <c r="K55" i="59"/>
  <c r="U21" i="19"/>
  <c r="M46" i="59"/>
  <c r="T22" i="19"/>
  <c r="L47" i="59"/>
  <c r="T40" i="19"/>
  <c r="L57" i="59"/>
  <c r="T39" i="19"/>
  <c r="L56" i="59"/>
  <c r="S18" i="19"/>
  <c r="K45" i="59"/>
  <c r="J259" i="1"/>
  <c r="U161" i="1"/>
  <c r="U9" i="6" s="1"/>
  <c r="U11" i="6" s="1"/>
  <c r="R161" i="1"/>
  <c r="R9" i="6" s="1"/>
  <c r="R11" i="6" s="1"/>
  <c r="V161" i="1"/>
  <c r="V9" i="6" s="1"/>
  <c r="V11" i="6" s="1"/>
  <c r="W161" i="1"/>
  <c r="W9" i="6" s="1"/>
  <c r="Z161" i="1"/>
  <c r="Z9" i="6" s="1"/>
  <c r="Z11" i="6" s="1"/>
  <c r="AE161" i="1"/>
  <c r="AE9" i="6" s="1"/>
  <c r="AE11" i="6" s="1"/>
  <c r="G2210" i="40"/>
  <c r="H2210" i="40" s="1"/>
  <c r="G2202" i="40"/>
  <c r="H2202" i="40" s="1"/>
  <c r="G2194" i="40"/>
  <c r="H2194" i="40" s="1"/>
  <c r="G2186" i="40"/>
  <c r="H2186" i="40" s="1"/>
  <c r="G2178" i="40"/>
  <c r="H2178" i="40" s="1"/>
  <c r="G2170" i="40"/>
  <c r="H2170" i="40" s="1"/>
  <c r="G2162" i="40"/>
  <c r="H2162" i="40" s="1"/>
  <c r="G2154" i="40"/>
  <c r="H2154" i="40" s="1"/>
  <c r="G2146" i="40"/>
  <c r="H2146" i="40" s="1"/>
  <c r="G2138" i="40"/>
  <c r="H2138" i="40" s="1"/>
  <c r="G2130" i="40"/>
  <c r="H2130" i="40" s="1"/>
  <c r="G2122" i="40"/>
  <c r="H2122" i="40" s="1"/>
  <c r="G2114" i="40"/>
  <c r="H2114" i="40" s="1"/>
  <c r="G2106" i="40"/>
  <c r="H2106" i="40" s="1"/>
  <c r="G2098" i="40"/>
  <c r="H2098" i="40" s="1"/>
  <c r="G2090" i="40"/>
  <c r="H2090" i="40" s="1"/>
  <c r="G2082" i="40"/>
  <c r="H2082" i="40" s="1"/>
  <c r="G2074" i="40"/>
  <c r="H2074" i="40" s="1"/>
  <c r="G2066" i="40"/>
  <c r="H2066" i="40" s="1"/>
  <c r="G2058" i="40"/>
  <c r="H2058" i="40" s="1"/>
  <c r="G2050" i="40"/>
  <c r="H2050" i="40" s="1"/>
  <c r="G2042" i="40"/>
  <c r="H2042" i="40" s="1"/>
  <c r="G2034" i="40"/>
  <c r="H2034" i="40" s="1"/>
  <c r="G2026" i="40"/>
  <c r="H2026" i="40" s="1"/>
  <c r="G2018" i="40"/>
  <c r="H2018" i="40" s="1"/>
  <c r="G2010" i="40"/>
  <c r="H2010" i="40" s="1"/>
  <c r="G2002" i="40"/>
  <c r="H2002" i="40" s="1"/>
  <c r="G1994" i="40"/>
  <c r="H1994" i="40" s="1"/>
  <c r="G1986" i="40"/>
  <c r="H1986" i="40" s="1"/>
  <c r="G1978" i="40"/>
  <c r="H1978" i="40" s="1"/>
  <c r="G1970" i="40"/>
  <c r="H1970" i="40" s="1"/>
  <c r="G1962" i="40"/>
  <c r="H1962" i="40" s="1"/>
  <c r="G1954" i="40"/>
  <c r="H1954" i="40" s="1"/>
  <c r="G2209" i="40"/>
  <c r="H2209" i="40" s="1"/>
  <c r="G2201" i="40"/>
  <c r="H2201" i="40" s="1"/>
  <c r="G2193" i="40"/>
  <c r="H2193" i="40" s="1"/>
  <c r="G2185" i="40"/>
  <c r="H2185" i="40" s="1"/>
  <c r="G2177" i="40"/>
  <c r="H2177" i="40" s="1"/>
  <c r="G2169" i="40"/>
  <c r="H2169" i="40" s="1"/>
  <c r="G2161" i="40"/>
  <c r="H2161" i="40" s="1"/>
  <c r="G2153" i="40"/>
  <c r="H2153" i="40" s="1"/>
  <c r="G2145" i="40"/>
  <c r="H2145" i="40" s="1"/>
  <c r="G2137" i="40"/>
  <c r="H2137" i="40" s="1"/>
  <c r="G2129" i="40"/>
  <c r="H2129" i="40" s="1"/>
  <c r="G2121" i="40"/>
  <c r="H2121" i="40" s="1"/>
  <c r="G2113" i="40"/>
  <c r="H2113" i="40" s="1"/>
  <c r="G2105" i="40"/>
  <c r="H2105" i="40" s="1"/>
  <c r="G2097" i="40"/>
  <c r="H2097" i="40" s="1"/>
  <c r="G2089" i="40"/>
  <c r="H2089" i="40" s="1"/>
  <c r="G2081" i="40"/>
  <c r="H2081" i="40" s="1"/>
  <c r="G2073" i="40"/>
  <c r="H2073" i="40" s="1"/>
  <c r="G2065" i="40"/>
  <c r="H2065" i="40" s="1"/>
  <c r="G2057" i="40"/>
  <c r="H2057" i="40" s="1"/>
  <c r="G2049" i="40"/>
  <c r="H2049" i="40" s="1"/>
  <c r="G2041" i="40"/>
  <c r="H2041" i="40" s="1"/>
  <c r="G2033" i="40"/>
  <c r="H2033" i="40" s="1"/>
  <c r="G2025" i="40"/>
  <c r="H2025" i="40" s="1"/>
  <c r="G2017" i="40"/>
  <c r="H2017" i="40" s="1"/>
  <c r="G2009" i="40"/>
  <c r="H2009" i="40" s="1"/>
  <c r="G2001" i="40"/>
  <c r="H2001" i="40" s="1"/>
  <c r="G1993" i="40"/>
  <c r="H1993" i="40" s="1"/>
  <c r="G1985" i="40"/>
  <c r="H1985" i="40" s="1"/>
  <c r="G1977" i="40"/>
  <c r="H1977" i="40" s="1"/>
  <c r="G1969" i="40"/>
  <c r="H1969" i="40" s="1"/>
  <c r="G1961" i="40"/>
  <c r="H1961" i="40" s="1"/>
  <c r="G2208" i="40"/>
  <c r="H2208" i="40" s="1"/>
  <c r="G2200" i="40"/>
  <c r="H2200" i="40" s="1"/>
  <c r="G2192" i="40"/>
  <c r="H2192" i="40" s="1"/>
  <c r="G2184" i="40"/>
  <c r="H2184" i="40" s="1"/>
  <c r="G2176" i="40"/>
  <c r="H2176" i="40" s="1"/>
  <c r="G2168" i="40"/>
  <c r="H2168" i="40" s="1"/>
  <c r="G2160" i="40"/>
  <c r="H2160" i="40" s="1"/>
  <c r="G2152" i="40"/>
  <c r="H2152" i="40" s="1"/>
  <c r="G2144" i="40"/>
  <c r="H2144" i="40" s="1"/>
  <c r="G2136" i="40"/>
  <c r="H2136" i="40" s="1"/>
  <c r="G2128" i="40"/>
  <c r="H2128" i="40" s="1"/>
  <c r="G2120" i="40"/>
  <c r="H2120" i="40" s="1"/>
  <c r="G2112" i="40"/>
  <c r="H2112" i="40" s="1"/>
  <c r="G2104" i="40"/>
  <c r="H2104" i="40" s="1"/>
  <c r="G2096" i="40"/>
  <c r="H2096" i="40" s="1"/>
  <c r="G2088" i="40"/>
  <c r="H2088" i="40" s="1"/>
  <c r="G2080" i="40"/>
  <c r="H2080" i="40" s="1"/>
  <c r="G2072" i="40"/>
  <c r="H2072" i="40" s="1"/>
  <c r="G2064" i="40"/>
  <c r="H2064" i="40" s="1"/>
  <c r="G2056" i="40"/>
  <c r="H2056" i="40" s="1"/>
  <c r="G2048" i="40"/>
  <c r="H2048" i="40" s="1"/>
  <c r="G2040" i="40"/>
  <c r="H2040" i="40" s="1"/>
  <c r="G2032" i="40"/>
  <c r="H2032" i="40" s="1"/>
  <c r="G2024" i="40"/>
  <c r="H2024" i="40" s="1"/>
  <c r="G2016" i="40"/>
  <c r="H2016" i="40" s="1"/>
  <c r="G2008" i="40"/>
  <c r="H2008" i="40" s="1"/>
  <c r="G2000" i="40"/>
  <c r="H2000" i="40" s="1"/>
  <c r="G1992" i="40"/>
  <c r="H1992" i="40" s="1"/>
  <c r="G1984" i="40"/>
  <c r="H1984" i="40" s="1"/>
  <c r="G1976" i="40"/>
  <c r="H1976" i="40" s="1"/>
  <c r="G1968" i="40"/>
  <c r="H1968" i="40" s="1"/>
  <c r="G1960" i="40"/>
  <c r="H1960" i="40" s="1"/>
  <c r="G2206" i="40"/>
  <c r="H2206" i="40" s="1"/>
  <c r="G2195" i="40"/>
  <c r="H2195" i="40" s="1"/>
  <c r="G2181" i="40"/>
  <c r="H2181" i="40" s="1"/>
  <c r="G2167" i="40"/>
  <c r="H2167" i="40" s="1"/>
  <c r="G2156" i="40"/>
  <c r="H2156" i="40" s="1"/>
  <c r="G2142" i="40"/>
  <c r="H2142" i="40" s="1"/>
  <c r="G2131" i="40"/>
  <c r="H2131" i="40" s="1"/>
  <c r="G2117" i="40"/>
  <c r="H2117" i="40" s="1"/>
  <c r="G2103" i="40"/>
  <c r="H2103" i="40" s="1"/>
  <c r="G2092" i="40"/>
  <c r="H2092" i="40" s="1"/>
  <c r="G2078" i="40"/>
  <c r="H2078" i="40" s="1"/>
  <c r="G2067" i="40"/>
  <c r="H2067" i="40" s="1"/>
  <c r="G2053" i="40"/>
  <c r="H2053" i="40" s="1"/>
  <c r="G2039" i="40"/>
  <c r="H2039" i="40" s="1"/>
  <c r="G2028" i="40"/>
  <c r="H2028" i="40" s="1"/>
  <c r="G2014" i="40"/>
  <c r="H2014" i="40" s="1"/>
  <c r="G2003" i="40"/>
  <c r="H2003" i="40" s="1"/>
  <c r="G1989" i="40"/>
  <c r="H1989" i="40" s="1"/>
  <c r="G1975" i="40"/>
  <c r="H1975" i="40" s="1"/>
  <c r="G1964" i="40"/>
  <c r="H1964" i="40" s="1"/>
  <c r="G2205" i="40"/>
  <c r="H2205" i="40" s="1"/>
  <c r="G2191" i="40"/>
  <c r="H2191" i="40" s="1"/>
  <c r="G2180" i="40"/>
  <c r="H2180" i="40" s="1"/>
  <c r="G2166" i="40"/>
  <c r="H2166" i="40" s="1"/>
  <c r="G2155" i="40"/>
  <c r="H2155" i="40" s="1"/>
  <c r="G2141" i="40"/>
  <c r="H2141" i="40" s="1"/>
  <c r="G2127" i="40"/>
  <c r="H2127" i="40" s="1"/>
  <c r="G2116" i="40"/>
  <c r="H2116" i="40" s="1"/>
  <c r="G2102" i="40"/>
  <c r="H2102" i="40" s="1"/>
  <c r="G2091" i="40"/>
  <c r="H2091" i="40" s="1"/>
  <c r="G2077" i="40"/>
  <c r="H2077" i="40" s="1"/>
  <c r="G2063" i="40"/>
  <c r="H2063" i="40" s="1"/>
  <c r="G2052" i="40"/>
  <c r="H2052" i="40" s="1"/>
  <c r="G2038" i="40"/>
  <c r="H2038" i="40" s="1"/>
  <c r="G2027" i="40"/>
  <c r="H2027" i="40" s="1"/>
  <c r="G2013" i="40"/>
  <c r="H2013" i="40" s="1"/>
  <c r="G1999" i="40"/>
  <c r="H1999" i="40" s="1"/>
  <c r="G1988" i="40"/>
  <c r="H1988" i="40" s="1"/>
  <c r="G1974" i="40"/>
  <c r="H1974" i="40" s="1"/>
  <c r="G1963" i="40"/>
  <c r="H1963" i="40" s="1"/>
  <c r="G2204" i="40"/>
  <c r="H2204" i="40" s="1"/>
  <c r="G2190" i="40"/>
  <c r="H2190" i="40" s="1"/>
  <c r="G2179" i="40"/>
  <c r="H2179" i="40" s="1"/>
  <c r="G2165" i="40"/>
  <c r="H2165" i="40" s="1"/>
  <c r="G2151" i="40"/>
  <c r="H2151" i="40" s="1"/>
  <c r="G2140" i="40"/>
  <c r="H2140" i="40" s="1"/>
  <c r="G2126" i="40"/>
  <c r="H2126" i="40" s="1"/>
  <c r="G2115" i="40"/>
  <c r="H2115" i="40" s="1"/>
  <c r="G2101" i="40"/>
  <c r="H2101" i="40" s="1"/>
  <c r="G2087" i="40"/>
  <c r="H2087" i="40" s="1"/>
  <c r="G2076" i="40"/>
  <c r="H2076" i="40" s="1"/>
  <c r="G2062" i="40"/>
  <c r="H2062" i="40" s="1"/>
  <c r="G2051" i="40"/>
  <c r="H2051" i="40" s="1"/>
  <c r="G2037" i="40"/>
  <c r="H2037" i="40" s="1"/>
  <c r="G2023" i="40"/>
  <c r="H2023" i="40" s="1"/>
  <c r="G2012" i="40"/>
  <c r="H2012" i="40" s="1"/>
  <c r="G1998" i="40"/>
  <c r="H1998" i="40" s="1"/>
  <c r="G1987" i="40"/>
  <c r="H1987" i="40" s="1"/>
  <c r="G1973" i="40"/>
  <c r="H1973" i="40" s="1"/>
  <c r="G1959" i="40"/>
  <c r="H1959" i="40" s="1"/>
  <c r="G2214" i="40"/>
  <c r="H2214" i="40" s="1"/>
  <c r="G2197" i="40"/>
  <c r="H2197" i="40" s="1"/>
  <c r="G2174" i="40"/>
  <c r="H2174" i="40" s="1"/>
  <c r="G2157" i="40"/>
  <c r="H2157" i="40" s="1"/>
  <c r="G2134" i="40"/>
  <c r="H2134" i="40" s="1"/>
  <c r="G2111" i="40"/>
  <c r="H2111" i="40" s="1"/>
  <c r="G2094" i="40"/>
  <c r="H2094" i="40" s="1"/>
  <c r="G2071" i="40"/>
  <c r="H2071" i="40" s="1"/>
  <c r="G2054" i="40"/>
  <c r="H2054" i="40" s="1"/>
  <c r="G2031" i="40"/>
  <c r="H2031" i="40" s="1"/>
  <c r="G2011" i="40"/>
  <c r="H2011" i="40" s="1"/>
  <c r="G1991" i="40"/>
  <c r="H1991" i="40" s="1"/>
  <c r="G1971" i="40"/>
  <c r="H1971" i="40" s="1"/>
  <c r="G2213" i="40"/>
  <c r="H2213" i="40" s="1"/>
  <c r="G2196" i="40"/>
  <c r="H2196" i="40" s="1"/>
  <c r="G2173" i="40"/>
  <c r="H2173" i="40" s="1"/>
  <c r="G2150" i="40"/>
  <c r="H2150" i="40" s="1"/>
  <c r="G2133" i="40"/>
  <c r="H2133" i="40" s="1"/>
  <c r="G2110" i="40"/>
  <c r="H2110" i="40" s="1"/>
  <c r="G2093" i="40"/>
  <c r="H2093" i="40" s="1"/>
  <c r="G2070" i="40"/>
  <c r="H2070" i="40" s="1"/>
  <c r="G2047" i="40"/>
  <c r="H2047" i="40" s="1"/>
  <c r="G2030" i="40"/>
  <c r="H2030" i="40" s="1"/>
  <c r="G2007" i="40"/>
  <c r="H2007" i="40" s="1"/>
  <c r="G1990" i="40"/>
  <c r="H1990" i="40" s="1"/>
  <c r="G1967" i="40"/>
  <c r="H1967" i="40" s="1"/>
  <c r="G2212" i="40"/>
  <c r="H2212" i="40" s="1"/>
  <c r="G2189" i="40"/>
  <c r="H2189" i="40" s="1"/>
  <c r="G2172" i="40"/>
  <c r="H2172" i="40" s="1"/>
  <c r="G2149" i="40"/>
  <c r="H2149" i="40" s="1"/>
  <c r="G2132" i="40"/>
  <c r="H2132" i="40" s="1"/>
  <c r="G2109" i="40"/>
  <c r="H2109" i="40" s="1"/>
  <c r="G2086" i="40"/>
  <c r="H2086" i="40" s="1"/>
  <c r="G2069" i="40"/>
  <c r="H2069" i="40" s="1"/>
  <c r="G2046" i="40"/>
  <c r="H2046" i="40" s="1"/>
  <c r="G2029" i="40"/>
  <c r="H2029" i="40" s="1"/>
  <c r="G2006" i="40"/>
  <c r="H2006" i="40" s="1"/>
  <c r="G1983" i="40"/>
  <c r="H1983" i="40" s="1"/>
  <c r="G1966" i="40"/>
  <c r="H1966" i="40" s="1"/>
  <c r="G2198" i="40"/>
  <c r="H2198" i="40" s="1"/>
  <c r="G2163" i="40"/>
  <c r="H2163" i="40" s="1"/>
  <c r="G2125" i="40"/>
  <c r="H2125" i="40" s="1"/>
  <c r="G2099" i="40"/>
  <c r="H2099" i="40" s="1"/>
  <c r="G2061" i="40"/>
  <c r="H2061" i="40" s="1"/>
  <c r="G2035" i="40"/>
  <c r="H2035" i="40" s="1"/>
  <c r="G1997" i="40"/>
  <c r="H1997" i="40" s="1"/>
  <c r="G1965" i="40"/>
  <c r="H1965" i="40" s="1"/>
  <c r="G2188" i="40"/>
  <c r="H2188" i="40" s="1"/>
  <c r="G2159" i="40"/>
  <c r="H2159" i="40" s="1"/>
  <c r="G2124" i="40"/>
  <c r="H2124" i="40" s="1"/>
  <c r="G2095" i="40"/>
  <c r="H2095" i="40" s="1"/>
  <c r="G2060" i="40"/>
  <c r="H2060" i="40" s="1"/>
  <c r="G2022" i="40"/>
  <c r="H2022" i="40" s="1"/>
  <c r="G1996" i="40"/>
  <c r="H1996" i="40" s="1"/>
  <c r="G1958" i="40"/>
  <c r="H1958" i="40" s="1"/>
  <c r="G2187" i="40"/>
  <c r="H2187" i="40" s="1"/>
  <c r="G2158" i="40"/>
  <c r="H2158" i="40" s="1"/>
  <c r="G2123" i="40"/>
  <c r="H2123" i="40" s="1"/>
  <c r="G2085" i="40"/>
  <c r="H2085" i="40" s="1"/>
  <c r="G2059" i="40"/>
  <c r="H2059" i="40" s="1"/>
  <c r="G2021" i="40"/>
  <c r="H2021" i="40" s="1"/>
  <c r="G1995" i="40"/>
  <c r="H1995" i="40" s="1"/>
  <c r="G1957" i="40"/>
  <c r="H1957" i="40" s="1"/>
  <c r="G2211" i="40"/>
  <c r="H2211" i="40" s="1"/>
  <c r="G2182" i="40"/>
  <c r="H2182" i="40" s="1"/>
  <c r="G2147" i="40"/>
  <c r="H2147" i="40" s="1"/>
  <c r="G2118" i="40"/>
  <c r="H2118" i="40" s="1"/>
  <c r="G2083" i="40"/>
  <c r="H2083" i="40" s="1"/>
  <c r="G2045" i="40"/>
  <c r="H2045" i="40" s="1"/>
  <c r="G2019" i="40"/>
  <c r="H2019" i="40" s="1"/>
  <c r="G1981" i="40"/>
  <c r="H1981" i="40" s="1"/>
  <c r="G1955" i="40"/>
  <c r="H1955" i="40" s="1"/>
  <c r="G2175" i="40"/>
  <c r="H2175" i="40" s="1"/>
  <c r="G2108" i="40"/>
  <c r="H2108" i="40" s="1"/>
  <c r="G2044" i="40"/>
  <c r="H2044" i="40" s="1"/>
  <c r="G1980" i="40"/>
  <c r="H1980" i="40" s="1"/>
  <c r="G2171" i="40"/>
  <c r="H2171" i="40" s="1"/>
  <c r="G2107" i="40"/>
  <c r="H2107" i="40" s="1"/>
  <c r="G2043" i="40"/>
  <c r="H2043" i="40" s="1"/>
  <c r="G1979" i="40"/>
  <c r="H1979" i="40" s="1"/>
  <c r="G2164" i="40"/>
  <c r="H2164" i="40" s="1"/>
  <c r="G2100" i="40"/>
  <c r="H2100" i="40" s="1"/>
  <c r="G2036" i="40"/>
  <c r="H2036" i="40" s="1"/>
  <c r="G1972" i="40"/>
  <c r="H1972" i="40" s="1"/>
  <c r="G2148" i="40"/>
  <c r="H2148" i="40" s="1"/>
  <c r="G2084" i="40"/>
  <c r="H2084" i="40" s="1"/>
  <c r="G2020" i="40"/>
  <c r="H2020" i="40" s="1"/>
  <c r="G1956" i="40"/>
  <c r="H1956" i="40" s="1"/>
  <c r="G2143" i="40"/>
  <c r="H2143" i="40" s="1"/>
  <c r="G2015" i="40"/>
  <c r="H2015" i="40" s="1"/>
  <c r="F2209" i="39"/>
  <c r="G2209" i="39" s="1"/>
  <c r="F2203" i="39"/>
  <c r="G2203" i="39" s="1"/>
  <c r="F2198" i="39"/>
  <c r="G2198" i="39" s="1"/>
  <c r="F2191" i="39"/>
  <c r="G2191" i="39" s="1"/>
  <c r="F2184" i="39"/>
  <c r="G2184" i="39" s="1"/>
  <c r="F2176" i="39"/>
  <c r="G2176" i="39" s="1"/>
  <c r="F2169" i="39"/>
  <c r="G2169" i="39" s="1"/>
  <c r="F2164" i="39"/>
  <c r="G2164" i="39" s="1"/>
  <c r="F2153" i="39"/>
  <c r="G2153" i="39" s="1"/>
  <c r="F2141" i="39"/>
  <c r="G2141" i="39" s="1"/>
  <c r="F2134" i="39"/>
  <c r="G2134" i="39" s="1"/>
  <c r="F2126" i="39"/>
  <c r="G2126" i="39" s="1"/>
  <c r="F2114" i="39"/>
  <c r="G2114" i="39" s="1"/>
  <c r="F2107" i="39"/>
  <c r="G2107" i="39" s="1"/>
  <c r="F2100" i="39"/>
  <c r="G2100" i="39" s="1"/>
  <c r="F2094" i="39"/>
  <c r="G2094" i="39" s="1"/>
  <c r="F2079" i="39"/>
  <c r="G2079" i="39" s="1"/>
  <c r="F2072" i="39"/>
  <c r="G2072" i="39" s="1"/>
  <c r="F2065" i="39"/>
  <c r="G2065" i="39" s="1"/>
  <c r="F2057" i="39"/>
  <c r="G2057" i="39" s="1"/>
  <c r="F2051" i="39"/>
  <c r="G2051" i="39" s="1"/>
  <c r="F2044" i="39"/>
  <c r="G2044" i="39" s="1"/>
  <c r="F2038" i="39"/>
  <c r="G2038" i="39" s="1"/>
  <c r="F2024" i="39"/>
  <c r="G2024" i="39" s="1"/>
  <c r="F2016" i="39"/>
  <c r="G2016" i="39" s="1"/>
  <c r="F2008" i="39"/>
  <c r="G2008" i="39" s="1"/>
  <c r="F2001" i="39"/>
  <c r="G2001" i="39" s="1"/>
  <c r="F1993" i="39"/>
  <c r="G1993" i="39" s="1"/>
  <c r="F1986" i="39"/>
  <c r="G1986" i="39" s="1"/>
  <c r="F1978" i="39"/>
  <c r="G1978" i="39" s="1"/>
  <c r="F1965" i="39"/>
  <c r="G1965" i="39" s="1"/>
  <c r="F1958" i="39"/>
  <c r="G1958" i="39" s="1"/>
  <c r="G2139" i="40"/>
  <c r="H2139" i="40" s="1"/>
  <c r="G2005" i="40"/>
  <c r="H2005" i="40" s="1"/>
  <c r="F2214" i="39"/>
  <c r="G2214" i="39" s="1"/>
  <c r="F2197" i="39"/>
  <c r="G2197" i="39" s="1"/>
  <c r="F2190" i="39"/>
  <c r="G2190" i="39" s="1"/>
  <c r="F2183" i="39"/>
  <c r="G2183" i="39" s="1"/>
  <c r="F2175" i="39"/>
  <c r="G2175" i="39" s="1"/>
  <c r="F2158" i="39"/>
  <c r="G2158" i="39" s="1"/>
  <c r="F2147" i="39"/>
  <c r="G2147" i="39" s="1"/>
  <c r="F2140" i="39"/>
  <c r="G2140" i="39" s="1"/>
  <c r="F2133" i="39"/>
  <c r="G2133" i="39" s="1"/>
  <c r="F2125" i="39"/>
  <c r="G2125" i="39" s="1"/>
  <c r="F2119" i="39"/>
  <c r="G2119" i="39" s="1"/>
  <c r="F2113" i="39"/>
  <c r="G2113" i="39" s="1"/>
  <c r="F2106" i="39"/>
  <c r="G2106" i="39" s="1"/>
  <c r="F2093" i="39"/>
  <c r="G2093" i="39" s="1"/>
  <c r="F2086" i="39"/>
  <c r="G2086" i="39" s="1"/>
  <c r="F2071" i="39"/>
  <c r="G2071" i="39" s="1"/>
  <c r="F2064" i="39"/>
  <c r="G2064" i="39" s="1"/>
  <c r="F2056" i="39"/>
  <c r="G2056" i="39" s="1"/>
  <c r="F2037" i="39"/>
  <c r="G2037" i="39" s="1"/>
  <c r="F2030" i="39"/>
  <c r="G2030" i="39" s="1"/>
  <c r="F2023" i="39"/>
  <c r="G2023" i="39" s="1"/>
  <c r="F2015" i="39"/>
  <c r="G2015" i="39" s="1"/>
  <c r="F2007" i="39"/>
  <c r="G2007" i="39" s="1"/>
  <c r="F2000" i="39"/>
  <c r="G2000" i="39" s="1"/>
  <c r="F1992" i="39"/>
  <c r="G1992" i="39" s="1"/>
  <c r="F1985" i="39"/>
  <c r="G1985" i="39" s="1"/>
  <c r="F1977" i="39"/>
  <c r="G1977" i="39" s="1"/>
  <c r="F1971" i="39"/>
  <c r="G1971" i="39" s="1"/>
  <c r="F1964" i="39"/>
  <c r="G1964" i="39" s="1"/>
  <c r="F1957" i="39"/>
  <c r="G1957" i="39" s="1"/>
  <c r="G2135" i="40"/>
  <c r="H2135" i="40" s="1"/>
  <c r="G2004" i="40"/>
  <c r="H2004" i="40" s="1"/>
  <c r="F2213" i="39"/>
  <c r="G2213" i="39" s="1"/>
  <c r="F2208" i="39"/>
  <c r="G2208" i="39" s="1"/>
  <c r="F2202" i="39"/>
  <c r="G2202" i="39" s="1"/>
  <c r="F2196" i="39"/>
  <c r="G2196" i="39" s="1"/>
  <c r="F2189" i="39"/>
  <c r="G2189" i="39" s="1"/>
  <c r="F2182" i="39"/>
  <c r="G2182" i="39" s="1"/>
  <c r="F2174" i="39"/>
  <c r="G2174" i="39" s="1"/>
  <c r="F2168" i="39"/>
  <c r="G2168" i="39" s="1"/>
  <c r="F2163" i="39"/>
  <c r="G2163" i="39" s="1"/>
  <c r="F2157" i="39"/>
  <c r="G2157" i="39" s="1"/>
  <c r="F2152" i="39"/>
  <c r="G2152" i="39" s="1"/>
  <c r="F2146" i="39"/>
  <c r="G2146" i="39" s="1"/>
  <c r="F2139" i="39"/>
  <c r="G2139" i="39" s="1"/>
  <c r="F2132" i="39"/>
  <c r="G2132" i="39" s="1"/>
  <c r="F2124" i="39"/>
  <c r="G2124" i="39" s="1"/>
  <c r="F2112" i="39"/>
  <c r="G2112" i="39" s="1"/>
  <c r="F2105" i="39"/>
  <c r="G2105" i="39" s="1"/>
  <c r="F2099" i="39"/>
  <c r="G2099" i="39" s="1"/>
  <c r="F2092" i="39"/>
  <c r="G2092" i="39" s="1"/>
  <c r="F2085" i="39"/>
  <c r="G2085" i="39" s="1"/>
  <c r="F2078" i="39"/>
  <c r="G2078" i="39" s="1"/>
  <c r="F2070" i="39"/>
  <c r="G2070" i="39" s="1"/>
  <c r="F2063" i="39"/>
  <c r="G2063" i="39" s="1"/>
  <c r="F2050" i="39"/>
  <c r="G2050" i="39" s="1"/>
  <c r="F2043" i="39"/>
  <c r="G2043" i="39" s="1"/>
  <c r="F2036" i="39"/>
  <c r="G2036" i="39" s="1"/>
  <c r="F2029" i="39"/>
  <c r="G2029" i="39" s="1"/>
  <c r="F2022" i="39"/>
  <c r="G2022" i="39" s="1"/>
  <c r="F2014" i="39"/>
  <c r="G2014" i="39" s="1"/>
  <c r="F2006" i="39"/>
  <c r="G2006" i="39" s="1"/>
  <c r="F1999" i="39"/>
  <c r="G1999" i="39" s="1"/>
  <c r="F1984" i="39"/>
  <c r="G1984" i="39" s="1"/>
  <c r="F1976" i="39"/>
  <c r="G1976" i="39" s="1"/>
  <c r="F1970" i="39"/>
  <c r="G1970" i="39" s="1"/>
  <c r="F1963" i="39"/>
  <c r="G1963" i="39" s="1"/>
  <c r="F1956" i="39"/>
  <c r="G1956" i="39" s="1"/>
  <c r="G2119" i="40"/>
  <c r="H2119" i="40" s="1"/>
  <c r="G1982" i="40"/>
  <c r="H1982" i="40" s="1"/>
  <c r="F2212" i="39"/>
  <c r="G2212" i="39" s="1"/>
  <c r="F2207" i="39"/>
  <c r="G2207" i="39" s="1"/>
  <c r="F2201" i="39"/>
  <c r="G2201" i="39" s="1"/>
  <c r="F2188" i="39"/>
  <c r="G2188" i="39" s="1"/>
  <c r="F2181" i="39"/>
  <c r="G2181" i="39" s="1"/>
  <c r="F2173" i="39"/>
  <c r="G2173" i="39" s="1"/>
  <c r="F2162" i="39"/>
  <c r="G2162" i="39" s="1"/>
  <c r="F2151" i="39"/>
  <c r="G2151" i="39" s="1"/>
  <c r="F2145" i="39"/>
  <c r="G2145" i="39" s="1"/>
  <c r="F2138" i="39"/>
  <c r="G2138" i="39" s="1"/>
  <c r="F2131" i="39"/>
  <c r="G2131" i="39" s="1"/>
  <c r="F2118" i="39"/>
  <c r="G2118" i="39" s="1"/>
  <c r="F2111" i="39"/>
  <c r="G2111" i="39" s="1"/>
  <c r="F2104" i="39"/>
  <c r="G2104" i="39" s="1"/>
  <c r="F2098" i="39"/>
  <c r="G2098" i="39" s="1"/>
  <c r="F2091" i="39"/>
  <c r="G2091" i="39" s="1"/>
  <c r="F2084" i="39"/>
  <c r="G2084" i="39" s="1"/>
  <c r="F2077" i="39"/>
  <c r="G2077" i="39" s="1"/>
  <c r="F2069" i="39"/>
  <c r="G2069" i="39" s="1"/>
  <c r="F2062" i="39"/>
  <c r="G2062" i="39" s="1"/>
  <c r="F2055" i="39"/>
  <c r="G2055" i="39" s="1"/>
  <c r="F2049" i="39"/>
  <c r="G2049" i="39" s="1"/>
  <c r="F2042" i="39"/>
  <c r="G2042" i="39" s="1"/>
  <c r="F2035" i="39"/>
  <c r="G2035" i="39" s="1"/>
  <c r="F2028" i="39"/>
  <c r="G2028" i="39" s="1"/>
  <c r="F2021" i="39"/>
  <c r="G2021" i="39" s="1"/>
  <c r="F2013" i="39"/>
  <c r="G2013" i="39" s="1"/>
  <c r="F2005" i="39"/>
  <c r="G2005" i="39" s="1"/>
  <c r="F1998" i="39"/>
  <c r="G1998" i="39" s="1"/>
  <c r="F1991" i="39"/>
  <c r="G1991" i="39" s="1"/>
  <c r="F1983" i="39"/>
  <c r="G1983" i="39" s="1"/>
  <c r="F1975" i="39"/>
  <c r="G1975" i="39" s="1"/>
  <c r="F1969" i="39"/>
  <c r="G1969" i="39" s="1"/>
  <c r="F1962" i="39"/>
  <c r="G1962" i="39" s="1"/>
  <c r="F1955" i="39"/>
  <c r="G1955" i="39" s="1"/>
  <c r="G2079" i="40"/>
  <c r="H2079" i="40" s="1"/>
  <c r="F2205" i="39"/>
  <c r="G2205" i="39" s="1"/>
  <c r="F2194" i="39"/>
  <c r="G2194" i="39" s="1"/>
  <c r="F2179" i="39"/>
  <c r="G2179" i="39" s="1"/>
  <c r="F2166" i="39"/>
  <c r="G2166" i="39" s="1"/>
  <c r="F2143" i="39"/>
  <c r="G2143" i="39" s="1"/>
  <c r="F2129" i="39"/>
  <c r="G2129" i="39" s="1"/>
  <c r="F2116" i="39"/>
  <c r="G2116" i="39" s="1"/>
  <c r="F2089" i="39"/>
  <c r="G2089" i="39" s="1"/>
  <c r="F2075" i="39"/>
  <c r="G2075" i="39" s="1"/>
  <c r="F2060" i="39"/>
  <c r="G2060" i="39" s="1"/>
  <c r="F2047" i="39"/>
  <c r="G2047" i="39" s="1"/>
  <c r="F2033" i="39"/>
  <c r="G2033" i="39" s="1"/>
  <c r="F2019" i="39"/>
  <c r="G2019" i="39" s="1"/>
  <c r="F1989" i="39"/>
  <c r="G1989" i="39" s="1"/>
  <c r="F1974" i="39"/>
  <c r="G1974" i="39" s="1"/>
  <c r="F1960" i="39"/>
  <c r="G1960" i="39" s="1"/>
  <c r="G2075" i="40"/>
  <c r="H2075" i="40" s="1"/>
  <c r="F2193" i="39"/>
  <c r="G2193" i="39" s="1"/>
  <c r="F2178" i="39"/>
  <c r="G2178" i="39" s="1"/>
  <c r="F2165" i="39"/>
  <c r="G2165" i="39" s="1"/>
  <c r="F2155" i="39"/>
  <c r="G2155" i="39" s="1"/>
  <c r="F2128" i="39"/>
  <c r="G2128" i="39" s="1"/>
  <c r="F2115" i="39"/>
  <c r="G2115" i="39" s="1"/>
  <c r="F2102" i="39"/>
  <c r="G2102" i="39" s="1"/>
  <c r="F2088" i="39"/>
  <c r="G2088" i="39" s="1"/>
  <c r="F2074" i="39"/>
  <c r="G2074" i="39" s="1"/>
  <c r="F2059" i="39"/>
  <c r="G2059" i="39" s="1"/>
  <c r="F2046" i="39"/>
  <c r="G2046" i="39" s="1"/>
  <c r="F2032" i="39"/>
  <c r="G2032" i="39" s="1"/>
  <c r="F2018" i="39"/>
  <c r="G2018" i="39" s="1"/>
  <c r="F2003" i="39"/>
  <c r="G2003" i="39" s="1"/>
  <c r="F1988" i="39"/>
  <c r="G1988" i="39" s="1"/>
  <c r="F1973" i="39"/>
  <c r="G1973" i="39" s="1"/>
  <c r="G2068" i="40"/>
  <c r="H2068" i="40" s="1"/>
  <c r="F2204" i="39"/>
  <c r="G2204" i="39" s="1"/>
  <c r="F2192" i="39"/>
  <c r="G2192" i="39" s="1"/>
  <c r="F2177" i="39"/>
  <c r="G2177" i="39" s="1"/>
  <c r="F2154" i="39"/>
  <c r="G2154" i="39" s="1"/>
  <c r="F2142" i="39"/>
  <c r="G2142" i="39" s="1"/>
  <c r="F2127" i="39"/>
  <c r="G2127" i="39" s="1"/>
  <c r="F2101" i="39"/>
  <c r="G2101" i="39" s="1"/>
  <c r="F2087" i="39"/>
  <c r="G2087" i="39" s="1"/>
  <c r="F2073" i="39"/>
  <c r="G2073" i="39" s="1"/>
  <c r="F2058" i="39"/>
  <c r="G2058" i="39" s="1"/>
  <c r="F2045" i="39"/>
  <c r="G2045" i="39" s="1"/>
  <c r="F2031" i="39"/>
  <c r="G2031" i="39" s="1"/>
  <c r="F2017" i="39"/>
  <c r="G2017" i="39" s="1"/>
  <c r="F2002" i="39"/>
  <c r="G2002" i="39" s="1"/>
  <c r="F1987" i="39"/>
  <c r="G1987" i="39" s="1"/>
  <c r="F1972" i="39"/>
  <c r="G1972" i="39" s="1"/>
  <c r="F1959" i="39"/>
  <c r="G1959" i="39" s="1"/>
  <c r="G2055" i="40"/>
  <c r="H2055" i="40" s="1"/>
  <c r="F2187" i="39"/>
  <c r="G2187" i="39" s="1"/>
  <c r="F2161" i="39"/>
  <c r="G2161" i="39" s="1"/>
  <c r="F2150" i="39"/>
  <c r="G2150" i="39" s="1"/>
  <c r="F2137" i="39"/>
  <c r="G2137" i="39" s="1"/>
  <c r="F2123" i="39"/>
  <c r="G2123" i="39" s="1"/>
  <c r="F2097" i="39"/>
  <c r="G2097" i="39" s="1"/>
  <c r="F2083" i="39"/>
  <c r="G2083" i="39" s="1"/>
  <c r="F2068" i="39"/>
  <c r="G2068" i="39" s="1"/>
  <c r="F2054" i="39"/>
  <c r="G2054" i="39" s="1"/>
  <c r="F2041" i="39"/>
  <c r="G2041" i="39" s="1"/>
  <c r="F2012" i="39"/>
  <c r="G2012" i="39" s="1"/>
  <c r="F1997" i="39"/>
  <c r="G1997" i="39" s="1"/>
  <c r="F1982" i="39"/>
  <c r="G1982" i="39" s="1"/>
  <c r="F1968" i="39"/>
  <c r="G1968" i="39" s="1"/>
  <c r="G2203" i="40"/>
  <c r="H2203" i="40" s="1"/>
  <c r="F2210" i="39"/>
  <c r="G2210" i="39" s="1"/>
  <c r="F2159" i="39"/>
  <c r="G2159" i="39" s="1"/>
  <c r="F2108" i="39"/>
  <c r="G2108" i="39" s="1"/>
  <c r="F2080" i="39"/>
  <c r="G2080" i="39" s="1"/>
  <c r="F2025" i="39"/>
  <c r="G2025" i="39" s="1"/>
  <c r="F1994" i="39"/>
  <c r="G1994" i="39" s="1"/>
  <c r="F1966" i="39"/>
  <c r="G1966" i="39" s="1"/>
  <c r="F2206" i="39"/>
  <c r="G2206" i="39" s="1"/>
  <c r="F2180" i="39"/>
  <c r="G2180" i="39" s="1"/>
  <c r="F2156" i="39"/>
  <c r="G2156" i="39" s="1"/>
  <c r="F2130" i="39"/>
  <c r="G2130" i="39" s="1"/>
  <c r="F2103" i="39"/>
  <c r="G2103" i="39" s="1"/>
  <c r="F2076" i="39"/>
  <c r="G2076" i="39" s="1"/>
  <c r="F2048" i="39"/>
  <c r="G2048" i="39" s="1"/>
  <c r="F2020" i="39"/>
  <c r="G2020" i="39" s="1"/>
  <c r="F1990" i="39"/>
  <c r="G1990" i="39" s="1"/>
  <c r="F1961" i="39"/>
  <c r="G1961" i="39" s="1"/>
  <c r="F2200" i="39"/>
  <c r="G2200" i="39" s="1"/>
  <c r="F2172" i="39"/>
  <c r="G2172" i="39" s="1"/>
  <c r="F2149" i="39"/>
  <c r="G2149" i="39" s="1"/>
  <c r="F2122" i="39"/>
  <c r="G2122" i="39" s="1"/>
  <c r="F2096" i="39"/>
  <c r="G2096" i="39" s="1"/>
  <c r="F2040" i="39"/>
  <c r="G2040" i="39" s="1"/>
  <c r="F2011" i="39"/>
  <c r="G2011" i="39" s="1"/>
  <c r="F1981" i="39"/>
  <c r="G1981" i="39" s="1"/>
  <c r="F1954" i="39"/>
  <c r="G1954" i="39" s="1"/>
  <c r="F2171" i="39"/>
  <c r="G2171" i="39" s="1"/>
  <c r="F2121" i="39"/>
  <c r="G2121" i="39" s="1"/>
  <c r="F2095" i="39"/>
  <c r="G2095" i="39" s="1"/>
  <c r="F2067" i="39"/>
  <c r="G2067" i="39" s="1"/>
  <c r="F2039" i="39"/>
  <c r="G2039" i="39" s="1"/>
  <c r="F2010" i="39"/>
  <c r="G2010" i="39" s="1"/>
  <c r="F1980" i="39"/>
  <c r="G1980" i="39" s="1"/>
  <c r="F2199" i="39"/>
  <c r="G2199" i="39" s="1"/>
  <c r="F2170" i="39"/>
  <c r="G2170" i="39" s="1"/>
  <c r="F2148" i="39"/>
  <c r="G2148" i="39" s="1"/>
  <c r="F2120" i="39"/>
  <c r="G2120" i="39" s="1"/>
  <c r="F2066" i="39"/>
  <c r="G2066" i="39" s="1"/>
  <c r="F2009" i="39"/>
  <c r="G2009" i="39" s="1"/>
  <c r="F1979" i="39"/>
  <c r="G1979" i="39" s="1"/>
  <c r="G2207" i="40"/>
  <c r="H2207" i="40" s="1"/>
  <c r="F2186" i="39"/>
  <c r="G2186" i="39" s="1"/>
  <c r="F2117" i="39"/>
  <c r="G2117" i="39" s="1"/>
  <c r="F2052" i="39"/>
  <c r="G2052" i="39" s="1"/>
  <c r="F1967" i="39"/>
  <c r="G1967" i="39" s="1"/>
  <c r="G2199" i="40"/>
  <c r="H2199" i="40" s="1"/>
  <c r="F2185" i="39"/>
  <c r="G2185" i="39" s="1"/>
  <c r="F2110" i="39"/>
  <c r="G2110" i="39" s="1"/>
  <c r="F2034" i="39"/>
  <c r="G2034" i="39" s="1"/>
  <c r="G2183" i="40"/>
  <c r="H2183" i="40" s="1"/>
  <c r="F2167" i="39"/>
  <c r="G2167" i="39" s="1"/>
  <c r="F2109" i="39"/>
  <c r="G2109" i="39" s="1"/>
  <c r="F2027" i="39"/>
  <c r="G2027" i="39" s="1"/>
  <c r="F2160" i="39"/>
  <c r="G2160" i="39" s="1"/>
  <c r="F2090" i="39"/>
  <c r="G2090" i="39" s="1"/>
  <c r="F2026" i="39"/>
  <c r="G2026" i="39" s="1"/>
  <c r="F1957" i="35"/>
  <c r="G1957" i="35" s="1"/>
  <c r="F1965" i="35"/>
  <c r="G1965" i="35" s="1"/>
  <c r="F1973" i="35"/>
  <c r="G1973" i="35" s="1"/>
  <c r="F1981" i="35"/>
  <c r="G1981" i="35" s="1"/>
  <c r="F1989" i="35"/>
  <c r="G1989" i="35" s="1"/>
  <c r="F1997" i="35"/>
  <c r="G1997" i="35" s="1"/>
  <c r="F2005" i="35"/>
  <c r="G2005" i="35" s="1"/>
  <c r="F2013" i="35"/>
  <c r="G2013" i="35" s="1"/>
  <c r="F2021" i="35"/>
  <c r="G2021" i="35" s="1"/>
  <c r="F2029" i="35"/>
  <c r="G2029" i="35" s="1"/>
  <c r="F2037" i="35"/>
  <c r="G2037" i="35" s="1"/>
  <c r="F2045" i="35"/>
  <c r="G2045" i="35" s="1"/>
  <c r="F2053" i="35"/>
  <c r="G2053" i="35" s="1"/>
  <c r="F2061" i="35"/>
  <c r="G2061" i="35" s="1"/>
  <c r="F2069" i="35"/>
  <c r="G2069" i="35" s="1"/>
  <c r="F2077" i="35"/>
  <c r="G2077" i="35" s="1"/>
  <c r="F2085" i="35"/>
  <c r="G2085" i="35" s="1"/>
  <c r="F2093" i="35"/>
  <c r="G2093" i="35" s="1"/>
  <c r="F2101" i="35"/>
  <c r="G2101" i="35" s="1"/>
  <c r="F2109" i="35"/>
  <c r="G2109" i="35" s="1"/>
  <c r="F2117" i="35"/>
  <c r="G2117" i="35" s="1"/>
  <c r="F2125" i="35"/>
  <c r="G2125" i="35" s="1"/>
  <c r="F2133" i="35"/>
  <c r="G2133" i="35" s="1"/>
  <c r="F2141" i="35"/>
  <c r="G2141" i="35" s="1"/>
  <c r="F2149" i="35"/>
  <c r="G2149" i="35" s="1"/>
  <c r="F2157" i="35"/>
  <c r="G2157" i="35" s="1"/>
  <c r="F2165" i="35"/>
  <c r="G2165" i="35" s="1"/>
  <c r="F2173" i="35"/>
  <c r="G2173" i="35" s="1"/>
  <c r="F2181" i="35"/>
  <c r="G2181" i="35" s="1"/>
  <c r="F2189" i="35"/>
  <c r="G2189" i="35" s="1"/>
  <c r="F2197" i="35"/>
  <c r="G2197" i="35" s="1"/>
  <c r="F2205" i="35"/>
  <c r="G2205" i="35" s="1"/>
  <c r="F2213" i="35"/>
  <c r="G2213" i="35" s="1"/>
  <c r="F2082" i="39"/>
  <c r="G2082" i="39" s="1"/>
  <c r="F2004" i="39"/>
  <c r="G2004" i="39" s="1"/>
  <c r="F2211" i="39"/>
  <c r="G2211" i="39" s="1"/>
  <c r="F2144" i="39"/>
  <c r="G2144" i="39" s="1"/>
  <c r="F2081" i="39"/>
  <c r="G2081" i="39" s="1"/>
  <c r="F1996" i="39"/>
  <c r="G1996" i="39" s="1"/>
  <c r="F2136" i="39"/>
  <c r="G2136" i="39" s="1"/>
  <c r="F2061" i="39"/>
  <c r="G2061" i="39" s="1"/>
  <c r="F1995" i="39"/>
  <c r="G1995" i="39" s="1"/>
  <c r="F2195" i="39"/>
  <c r="G2195" i="39" s="1"/>
  <c r="F2135" i="39"/>
  <c r="G2135" i="39" s="1"/>
  <c r="F2053" i="39"/>
  <c r="G2053" i="39" s="1"/>
  <c r="F1959" i="35"/>
  <c r="G1959" i="35" s="1"/>
  <c r="F1968" i="35"/>
  <c r="G1968" i="35" s="1"/>
  <c r="F1977" i="35"/>
  <c r="G1977" i="35" s="1"/>
  <c r="F1986" i="35"/>
  <c r="G1986" i="35" s="1"/>
  <c r="F1995" i="35"/>
  <c r="G1995" i="35" s="1"/>
  <c r="F2004" i="35"/>
  <c r="G2004" i="35" s="1"/>
  <c r="F2014" i="35"/>
  <c r="G2014" i="35" s="1"/>
  <c r="F2023" i="35"/>
  <c r="G2023" i="35" s="1"/>
  <c r="F2032" i="35"/>
  <c r="G2032" i="35" s="1"/>
  <c r="F2041" i="35"/>
  <c r="G2041" i="35" s="1"/>
  <c r="F2050" i="35"/>
  <c r="G2050" i="35" s="1"/>
  <c r="F2059" i="35"/>
  <c r="G2059" i="35" s="1"/>
  <c r="F2068" i="35"/>
  <c r="G2068" i="35" s="1"/>
  <c r="F2078" i="35"/>
  <c r="G2078" i="35" s="1"/>
  <c r="F2087" i="35"/>
  <c r="G2087" i="35" s="1"/>
  <c r="F2096" i="35"/>
  <c r="G2096" i="35" s="1"/>
  <c r="F2105" i="35"/>
  <c r="G2105" i="35" s="1"/>
  <c r="F2114" i="35"/>
  <c r="G2114" i="35" s="1"/>
  <c r="F2123" i="35"/>
  <c r="G2123" i="35" s="1"/>
  <c r="F2132" i="35"/>
  <c r="G2132" i="35" s="1"/>
  <c r="F2142" i="35"/>
  <c r="G2142" i="35" s="1"/>
  <c r="F2151" i="35"/>
  <c r="G2151" i="35" s="1"/>
  <c r="F2160" i="35"/>
  <c r="G2160" i="35" s="1"/>
  <c r="F2169" i="35"/>
  <c r="G2169" i="35" s="1"/>
  <c r="F2178" i="35"/>
  <c r="G2178" i="35" s="1"/>
  <c r="F2187" i="35"/>
  <c r="G2187" i="35" s="1"/>
  <c r="F2196" i="35"/>
  <c r="G2196" i="35" s="1"/>
  <c r="F2206" i="35"/>
  <c r="G2206" i="35" s="1"/>
  <c r="F1960" i="35"/>
  <c r="G1960" i="35" s="1"/>
  <c r="F1969" i="35"/>
  <c r="G1969" i="35" s="1"/>
  <c r="F1978" i="35"/>
  <c r="G1978" i="35" s="1"/>
  <c r="F1987" i="35"/>
  <c r="G1987" i="35" s="1"/>
  <c r="F1996" i="35"/>
  <c r="G1996" i="35" s="1"/>
  <c r="F2006" i="35"/>
  <c r="G2006" i="35" s="1"/>
  <c r="F2015" i="35"/>
  <c r="G2015" i="35" s="1"/>
  <c r="F2024" i="35"/>
  <c r="G2024" i="35" s="1"/>
  <c r="F2033" i="35"/>
  <c r="G2033" i="35" s="1"/>
  <c r="F2042" i="35"/>
  <c r="G2042" i="35" s="1"/>
  <c r="F2051" i="35"/>
  <c r="G2051" i="35" s="1"/>
  <c r="F2060" i="35"/>
  <c r="G2060" i="35" s="1"/>
  <c r="F2070" i="35"/>
  <c r="G2070" i="35" s="1"/>
  <c r="F2079" i="35"/>
  <c r="G2079" i="35" s="1"/>
  <c r="F2088" i="35"/>
  <c r="G2088" i="35" s="1"/>
  <c r="F2097" i="35"/>
  <c r="G2097" i="35" s="1"/>
  <c r="F2106" i="35"/>
  <c r="G2106" i="35" s="1"/>
  <c r="F2115" i="35"/>
  <c r="G2115" i="35" s="1"/>
  <c r="F2124" i="35"/>
  <c r="G2124" i="35" s="1"/>
  <c r="F2134" i="35"/>
  <c r="G2134" i="35" s="1"/>
  <c r="F2143" i="35"/>
  <c r="G2143" i="35" s="1"/>
  <c r="F2152" i="35"/>
  <c r="G2152" i="35" s="1"/>
  <c r="F2161" i="35"/>
  <c r="G2161" i="35" s="1"/>
  <c r="F2170" i="35"/>
  <c r="G2170" i="35" s="1"/>
  <c r="F2179" i="35"/>
  <c r="G2179" i="35" s="1"/>
  <c r="F2188" i="35"/>
  <c r="G2188" i="35" s="1"/>
  <c r="F2198" i="35"/>
  <c r="G2198" i="35" s="1"/>
  <c r="F2207" i="35"/>
  <c r="G2207" i="35" s="1"/>
  <c r="F1961" i="35"/>
  <c r="G1961" i="35" s="1"/>
  <c r="F1970" i="35"/>
  <c r="G1970" i="35" s="1"/>
  <c r="F1979" i="35"/>
  <c r="G1979" i="35" s="1"/>
  <c r="F1988" i="35"/>
  <c r="G1988" i="35" s="1"/>
  <c r="F1998" i="35"/>
  <c r="G1998" i="35" s="1"/>
  <c r="F2007" i="35"/>
  <c r="G2007" i="35" s="1"/>
  <c r="F2016" i="35"/>
  <c r="G2016" i="35" s="1"/>
  <c r="F2025" i="35"/>
  <c r="G2025" i="35" s="1"/>
  <c r="F2034" i="35"/>
  <c r="G2034" i="35" s="1"/>
  <c r="F2043" i="35"/>
  <c r="G2043" i="35" s="1"/>
  <c r="F2052" i="35"/>
  <c r="G2052" i="35" s="1"/>
  <c r="F2062" i="35"/>
  <c r="G2062" i="35" s="1"/>
  <c r="F2071" i="35"/>
  <c r="G2071" i="35" s="1"/>
  <c r="F2080" i="35"/>
  <c r="G2080" i="35" s="1"/>
  <c r="F2089" i="35"/>
  <c r="G2089" i="35" s="1"/>
  <c r="F2098" i="35"/>
  <c r="G2098" i="35" s="1"/>
  <c r="F2107" i="35"/>
  <c r="G2107" i="35" s="1"/>
  <c r="F2116" i="35"/>
  <c r="G2116" i="35" s="1"/>
  <c r="F2126" i="35"/>
  <c r="G2126" i="35" s="1"/>
  <c r="F2135" i="35"/>
  <c r="G2135" i="35" s="1"/>
  <c r="F2144" i="35"/>
  <c r="G2144" i="35" s="1"/>
  <c r="F2153" i="35"/>
  <c r="G2153" i="35" s="1"/>
  <c r="F2162" i="35"/>
  <c r="G2162" i="35" s="1"/>
  <c r="F2171" i="35"/>
  <c r="G2171" i="35" s="1"/>
  <c r="F2180" i="35"/>
  <c r="G2180" i="35" s="1"/>
  <c r="F2190" i="35"/>
  <c r="G2190" i="35" s="1"/>
  <c r="F2199" i="35"/>
  <c r="G2199" i="35" s="1"/>
  <c r="F2208" i="35"/>
  <c r="G2208" i="35" s="1"/>
  <c r="F1958" i="35"/>
  <c r="G1958" i="35" s="1"/>
  <c r="F1974" i="35"/>
  <c r="G1974" i="35" s="1"/>
  <c r="F1990" i="35"/>
  <c r="G1990" i="35" s="1"/>
  <c r="F2002" i="35"/>
  <c r="G2002" i="35" s="1"/>
  <c r="F2018" i="35"/>
  <c r="G2018" i="35" s="1"/>
  <c r="F2031" i="35"/>
  <c r="G2031" i="35" s="1"/>
  <c r="F2047" i="35"/>
  <c r="G2047" i="35" s="1"/>
  <c r="F2063" i="35"/>
  <c r="G2063" i="35" s="1"/>
  <c r="F2075" i="35"/>
  <c r="G2075" i="35" s="1"/>
  <c r="F2091" i="35"/>
  <c r="G2091" i="35" s="1"/>
  <c r="F2104" i="35"/>
  <c r="G2104" i="35" s="1"/>
  <c r="F2120" i="35"/>
  <c r="G2120" i="35" s="1"/>
  <c r="F2136" i="35"/>
  <c r="G2136" i="35" s="1"/>
  <c r="F2148" i="35"/>
  <c r="G2148" i="35" s="1"/>
  <c r="F2164" i="35"/>
  <c r="G2164" i="35" s="1"/>
  <c r="F2177" i="35"/>
  <c r="G2177" i="35" s="1"/>
  <c r="F2193" i="35"/>
  <c r="G2193" i="35" s="1"/>
  <c r="F2209" i="35"/>
  <c r="G2209" i="35" s="1"/>
  <c r="F1962" i="35"/>
  <c r="G1962" i="35" s="1"/>
  <c r="F1991" i="35"/>
  <c r="G1991" i="35" s="1"/>
  <c r="F2019" i="35"/>
  <c r="G2019" i="35" s="1"/>
  <c r="F2064" i="35"/>
  <c r="G2064" i="35" s="1"/>
  <c r="F2092" i="35"/>
  <c r="G2092" i="35" s="1"/>
  <c r="F2121" i="35"/>
  <c r="G2121" i="35" s="1"/>
  <c r="F2137" i="35"/>
  <c r="G2137" i="35" s="1"/>
  <c r="F2166" i="35"/>
  <c r="G2166" i="35" s="1"/>
  <c r="F2194" i="35"/>
  <c r="G2194" i="35" s="1"/>
  <c r="F1999" i="35"/>
  <c r="G1999" i="35" s="1"/>
  <c r="F2072" i="35"/>
  <c r="G2072" i="35" s="1"/>
  <c r="F2145" i="35"/>
  <c r="G2145" i="35" s="1"/>
  <c r="F1955" i="35"/>
  <c r="G1955" i="35" s="1"/>
  <c r="F2044" i="35"/>
  <c r="G2044" i="35" s="1"/>
  <c r="F2118" i="35"/>
  <c r="G2118" i="35" s="1"/>
  <c r="F2203" i="35"/>
  <c r="G2203" i="35" s="1"/>
  <c r="F1956" i="35"/>
  <c r="G1956" i="35" s="1"/>
  <c r="F2058" i="35"/>
  <c r="G2058" i="35" s="1"/>
  <c r="F2147" i="35"/>
  <c r="G2147" i="35" s="1"/>
  <c r="F1975" i="35"/>
  <c r="G1975" i="35" s="1"/>
  <c r="F2003" i="35"/>
  <c r="G2003" i="35" s="1"/>
  <c r="F2035" i="35"/>
  <c r="G2035" i="35" s="1"/>
  <c r="F2048" i="35"/>
  <c r="G2048" i="35" s="1"/>
  <c r="F2076" i="35"/>
  <c r="G2076" i="35" s="1"/>
  <c r="F2108" i="35"/>
  <c r="G2108" i="35" s="1"/>
  <c r="F2150" i="35"/>
  <c r="G2150" i="35" s="1"/>
  <c r="F2182" i="35"/>
  <c r="G2182" i="35" s="1"/>
  <c r="F2210" i="35"/>
  <c r="G2210" i="35" s="1"/>
  <c r="F1967" i="35"/>
  <c r="G1967" i="35" s="1"/>
  <c r="F2027" i="35"/>
  <c r="G2027" i="35" s="1"/>
  <c r="F2100" i="35"/>
  <c r="G2100" i="35" s="1"/>
  <c r="F2186" i="35"/>
  <c r="G2186" i="35" s="1"/>
  <c r="F2012" i="35"/>
  <c r="G2012" i="35" s="1"/>
  <c r="F2102" i="35"/>
  <c r="G2102" i="35" s="1"/>
  <c r="F2191" i="35"/>
  <c r="G2191" i="35" s="1"/>
  <c r="F1972" i="35"/>
  <c r="G1972" i="35" s="1"/>
  <c r="F2090" i="35"/>
  <c r="G2090" i="35" s="1"/>
  <c r="F2176" i="35"/>
  <c r="G2176" i="35" s="1"/>
  <c r="F1963" i="35"/>
  <c r="G1963" i="35" s="1"/>
  <c r="F1976" i="35"/>
  <c r="G1976" i="35" s="1"/>
  <c r="F1992" i="35"/>
  <c r="G1992" i="35" s="1"/>
  <c r="F2008" i="35"/>
  <c r="G2008" i="35" s="1"/>
  <c r="F2020" i="35"/>
  <c r="G2020" i="35" s="1"/>
  <c r="F2036" i="35"/>
  <c r="G2036" i="35" s="1"/>
  <c r="F2049" i="35"/>
  <c r="G2049" i="35" s="1"/>
  <c r="F2065" i="35"/>
  <c r="G2065" i="35" s="1"/>
  <c r="F2081" i="35"/>
  <c r="G2081" i="35" s="1"/>
  <c r="F2094" i="35"/>
  <c r="G2094" i="35" s="1"/>
  <c r="F2110" i="35"/>
  <c r="G2110" i="35" s="1"/>
  <c r="F2122" i="35"/>
  <c r="G2122" i="35" s="1"/>
  <c r="F2138" i="35"/>
  <c r="G2138" i="35" s="1"/>
  <c r="F2154" i="35"/>
  <c r="G2154" i="35" s="1"/>
  <c r="F2167" i="35"/>
  <c r="G2167" i="35" s="1"/>
  <c r="F2183" i="35"/>
  <c r="G2183" i="35" s="1"/>
  <c r="F2195" i="35"/>
  <c r="G2195" i="35" s="1"/>
  <c r="F2211" i="35"/>
  <c r="G2211" i="35" s="1"/>
  <c r="F2011" i="35"/>
  <c r="G2011" i="35" s="1"/>
  <c r="F2129" i="35"/>
  <c r="G2129" i="35" s="1"/>
  <c r="F1971" i="35"/>
  <c r="G1971" i="35" s="1"/>
  <c r="F2057" i="35"/>
  <c r="G2057" i="35" s="1"/>
  <c r="F2146" i="35"/>
  <c r="G2146" i="35" s="1"/>
  <c r="F2001" i="35"/>
  <c r="G2001" i="35" s="1"/>
  <c r="F2119" i="35"/>
  <c r="G2119" i="35" s="1"/>
  <c r="F2204" i="35"/>
  <c r="G2204" i="35" s="1"/>
  <c r="F1964" i="35"/>
  <c r="G1964" i="35" s="1"/>
  <c r="F1980" i="35"/>
  <c r="G1980" i="35" s="1"/>
  <c r="F1993" i="35"/>
  <c r="G1993" i="35" s="1"/>
  <c r="F2009" i="35"/>
  <c r="G2009" i="35" s="1"/>
  <c r="F2022" i="35"/>
  <c r="G2022" i="35" s="1"/>
  <c r="F2038" i="35"/>
  <c r="G2038" i="35" s="1"/>
  <c r="F2054" i="35"/>
  <c r="G2054" i="35" s="1"/>
  <c r="F2066" i="35"/>
  <c r="G2066" i="35" s="1"/>
  <c r="F2082" i="35"/>
  <c r="G2082" i="35" s="1"/>
  <c r="F2095" i="35"/>
  <c r="G2095" i="35" s="1"/>
  <c r="F2111" i="35"/>
  <c r="G2111" i="35" s="1"/>
  <c r="F2127" i="35"/>
  <c r="G2127" i="35" s="1"/>
  <c r="F2139" i="35"/>
  <c r="G2139" i="35" s="1"/>
  <c r="F2155" i="35"/>
  <c r="G2155" i="35" s="1"/>
  <c r="F2168" i="35"/>
  <c r="G2168" i="35" s="1"/>
  <c r="F2184" i="35"/>
  <c r="G2184" i="35" s="1"/>
  <c r="F2200" i="35"/>
  <c r="G2200" i="35" s="1"/>
  <c r="F2212" i="35"/>
  <c r="G2212" i="35" s="1"/>
  <c r="F1983" i="35"/>
  <c r="G1983" i="35" s="1"/>
  <c r="F2084" i="35"/>
  <c r="G2084" i="35" s="1"/>
  <c r="F2158" i="35"/>
  <c r="G2158" i="35" s="1"/>
  <c r="F2028" i="35"/>
  <c r="G2028" i="35" s="1"/>
  <c r="F2130" i="35"/>
  <c r="G2130" i="35" s="1"/>
  <c r="F2046" i="35"/>
  <c r="G2046" i="35" s="1"/>
  <c r="F2192" i="35"/>
  <c r="G2192" i="35" s="1"/>
  <c r="F1953" i="35"/>
  <c r="G1953" i="35" s="1"/>
  <c r="F1966" i="35"/>
  <c r="G1966" i="35" s="1"/>
  <c r="F1982" i="35"/>
  <c r="G1982" i="35" s="1"/>
  <c r="F1994" i="35"/>
  <c r="G1994" i="35" s="1"/>
  <c r="F2010" i="35"/>
  <c r="G2010" i="35" s="1"/>
  <c r="F2026" i="35"/>
  <c r="G2026" i="35" s="1"/>
  <c r="F2039" i="35"/>
  <c r="G2039" i="35" s="1"/>
  <c r="F2055" i="35"/>
  <c r="G2055" i="35" s="1"/>
  <c r="F2067" i="35"/>
  <c r="G2067" i="35" s="1"/>
  <c r="F2083" i="35"/>
  <c r="G2083" i="35" s="1"/>
  <c r="F2099" i="35"/>
  <c r="G2099" i="35" s="1"/>
  <c r="F2112" i="35"/>
  <c r="G2112" i="35" s="1"/>
  <c r="F2128" i="35"/>
  <c r="G2128" i="35" s="1"/>
  <c r="F2140" i="35"/>
  <c r="G2140" i="35" s="1"/>
  <c r="F2156" i="35"/>
  <c r="G2156" i="35" s="1"/>
  <c r="F2172" i="35"/>
  <c r="G2172" i="35" s="1"/>
  <c r="F2185" i="35"/>
  <c r="G2185" i="35" s="1"/>
  <c r="F2201" i="35"/>
  <c r="G2201" i="35" s="1"/>
  <c r="F2040" i="35"/>
  <c r="G2040" i="35" s="1"/>
  <c r="F2113" i="35"/>
  <c r="G2113" i="35" s="1"/>
  <c r="F2202" i="35"/>
  <c r="G2202" i="35" s="1"/>
  <c r="F1984" i="35"/>
  <c r="G1984" i="35" s="1"/>
  <c r="F2073" i="35"/>
  <c r="G2073" i="35" s="1"/>
  <c r="F2159" i="35"/>
  <c r="G2159" i="35" s="1"/>
  <c r="F2017" i="35"/>
  <c r="G2017" i="35" s="1"/>
  <c r="F2103" i="35"/>
  <c r="G2103" i="35" s="1"/>
  <c r="F1954" i="35"/>
  <c r="G1954" i="35" s="1"/>
  <c r="F2056" i="35"/>
  <c r="G2056" i="35" s="1"/>
  <c r="F2174" i="35"/>
  <c r="G2174" i="35" s="1"/>
  <c r="F2000" i="35"/>
  <c r="G2000" i="35" s="1"/>
  <c r="F2086" i="35"/>
  <c r="G2086" i="35" s="1"/>
  <c r="F2175" i="35"/>
  <c r="G2175" i="35" s="1"/>
  <c r="F2030" i="35"/>
  <c r="G2030" i="35" s="1"/>
  <c r="F2131" i="35"/>
  <c r="G2131" i="35" s="1"/>
  <c r="F1985" i="35"/>
  <c r="G1985" i="35" s="1"/>
  <c r="F2074" i="35"/>
  <c r="G2074" i="35" s="1"/>
  <c r="F2163" i="35"/>
  <c r="G2163" i="35" s="1"/>
  <c r="Q10" i="38"/>
  <c r="X161" i="1"/>
  <c r="X9" i="6" s="1"/>
  <c r="AB161" i="1"/>
  <c r="AB9" i="6" s="1"/>
  <c r="AC161" i="1"/>
  <c r="AC9" i="6" s="1"/>
  <c r="AC11" i="6" s="1"/>
  <c r="AA161" i="1"/>
  <c r="AA9" i="6" s="1"/>
  <c r="AJ159" i="1"/>
  <c r="AJ7" i="6" s="1"/>
  <c r="AA160" i="1"/>
  <c r="AA8" i="6" s="1"/>
  <c r="AF161" i="1"/>
  <c r="AF9" i="6" s="1"/>
  <c r="AD134" i="1"/>
  <c r="AD156" i="1" s="1"/>
  <c r="AD162" i="1" s="1"/>
  <c r="AD10" i="6" s="1"/>
  <c r="J286" i="1"/>
  <c r="Y134" i="1"/>
  <c r="Y156" i="1" s="1"/>
  <c r="Y162" i="1" s="1"/>
  <c r="Y10" i="6" s="1"/>
  <c r="S149" i="1"/>
  <c r="S160" i="1" s="1"/>
  <c r="S8" i="6" s="1"/>
  <c r="M159" i="1"/>
  <c r="M7" i="6" s="1"/>
  <c r="AF159" i="1"/>
  <c r="AA159" i="1"/>
  <c r="AA7" i="6" s="1"/>
  <c r="AG159" i="1"/>
  <c r="AG7" i="6" s="1"/>
  <c r="AK148" i="1"/>
  <c r="AK159" i="1" s="1"/>
  <c r="AK7" i="6" s="1"/>
  <c r="J263" i="1"/>
  <c r="AK134" i="1"/>
  <c r="AK156" i="1" s="1"/>
  <c r="AK162" i="1" s="1"/>
  <c r="AK10" i="6" s="1"/>
  <c r="Y161" i="1"/>
  <c r="Y9" i="6" s="1"/>
  <c r="AK149" i="1"/>
  <c r="AK160" i="1" s="1"/>
  <c r="AK8" i="6" s="1"/>
  <c r="AD150" i="1"/>
  <c r="AD161" i="1" s="1"/>
  <c r="AD9" i="6" s="1"/>
  <c r="T161" i="1"/>
  <c r="T9" i="6" s="1"/>
  <c r="AD148" i="1"/>
  <c r="AD159" i="1" s="1"/>
  <c r="AD7" i="6" s="1"/>
  <c r="AG161" i="1"/>
  <c r="AG9" i="6" s="1"/>
  <c r="AG160" i="1"/>
  <c r="AG8" i="6" s="1"/>
  <c r="J154" i="1"/>
  <c r="Q134" i="1"/>
  <c r="Q156" i="1" s="1"/>
  <c r="Q162" i="1" s="1"/>
  <c r="Q10" i="6" s="1"/>
  <c r="Y148" i="1"/>
  <c r="Y159" i="1" s="1"/>
  <c r="Y7" i="6" s="1"/>
  <c r="Q148" i="1"/>
  <c r="Q159" i="1" s="1"/>
  <c r="Q7" i="6" s="1"/>
  <c r="Y149" i="1"/>
  <c r="Y160" i="1" s="1"/>
  <c r="Y8" i="6" s="1"/>
  <c r="Q150" i="1"/>
  <c r="Q161" i="1" s="1"/>
  <c r="Q9" i="6" s="1"/>
  <c r="M160" i="1"/>
  <c r="M8" i="6" s="1"/>
  <c r="T160" i="1"/>
  <c r="T8" i="6" s="1"/>
  <c r="AI160" i="1"/>
  <c r="AI8" i="6" s="1"/>
  <c r="M161" i="1"/>
  <c r="M9" i="6" s="1"/>
  <c r="AJ161" i="1"/>
  <c r="AJ9" i="6" s="1"/>
  <c r="W21" i="6"/>
  <c r="J21" i="6" s="1"/>
  <c r="S148" i="1"/>
  <c r="S159" i="1" s="1"/>
  <c r="S7" i="6" s="1"/>
  <c r="AJ160" i="1"/>
  <c r="AJ8" i="6" s="1"/>
  <c r="AD160" i="1"/>
  <c r="AD8" i="6" s="1"/>
  <c r="AI159" i="1"/>
  <c r="AI7" i="6" s="1"/>
  <c r="J152" i="1"/>
  <c r="J287" i="1"/>
  <c r="J132" i="1"/>
  <c r="S150" i="1"/>
  <c r="S161" i="1" s="1"/>
  <c r="S9" i="6" s="1"/>
  <c r="J138" i="1"/>
  <c r="J153" i="1"/>
  <c r="L290" i="1"/>
  <c r="J290" i="1" s="1"/>
  <c r="AQ11" i="6"/>
  <c r="L233" i="1"/>
  <c r="N374" i="1"/>
  <c r="N36" i="6" s="1"/>
  <c r="L36" i="6"/>
  <c r="N163" i="1"/>
  <c r="N327" i="1" s="1"/>
  <c r="N329" i="1" s="1"/>
  <c r="AF369" i="1"/>
  <c r="L17" i="6"/>
  <c r="J17" i="6" s="1"/>
  <c r="F7" i="17" s="1"/>
  <c r="J14" i="6"/>
  <c r="AQ186" i="9"/>
  <c r="AQ172" i="4" s="1"/>
  <c r="AQ233" i="1" s="1"/>
  <c r="AU186" i="9"/>
  <c r="AU172" i="4" s="1"/>
  <c r="AU233" i="1" s="1"/>
  <c r="AR186" i="9"/>
  <c r="AR172" i="4" s="1"/>
  <c r="AR233" i="1" s="1"/>
  <c r="AT186" i="9"/>
  <c r="AT172" i="4" s="1"/>
  <c r="AT233" i="1" s="1"/>
  <c r="AS186" i="9"/>
  <c r="AS172" i="4" s="1"/>
  <c r="AS233" i="1" s="1"/>
  <c r="X186" i="9"/>
  <c r="X172" i="4" s="1"/>
  <c r="X233" i="1" s="1"/>
  <c r="T186" i="9"/>
  <c r="T172" i="4" s="1"/>
  <c r="T233" i="1" s="1"/>
  <c r="N186" i="9"/>
  <c r="N172" i="4" s="1"/>
  <c r="N233" i="1" s="1"/>
  <c r="AH186" i="9"/>
  <c r="AH172" i="4" s="1"/>
  <c r="AH233" i="1" s="1"/>
  <c r="AA186" i="9"/>
  <c r="AA172" i="4" s="1"/>
  <c r="AA233" i="1" s="1"/>
  <c r="U186" i="9"/>
  <c r="U172" i="4" s="1"/>
  <c r="U233" i="1" s="1"/>
  <c r="AD186" i="9"/>
  <c r="AD172" i="4" s="1"/>
  <c r="AD233" i="1" s="1"/>
  <c r="AO186" i="9"/>
  <c r="AO172" i="4" s="1"/>
  <c r="AO233" i="1" s="1"/>
  <c r="Q186" i="9"/>
  <c r="Q172" i="4" s="1"/>
  <c r="Q233" i="1" s="1"/>
  <c r="AL186" i="9"/>
  <c r="AL172" i="4" s="1"/>
  <c r="AL233" i="1" s="1"/>
  <c r="P186" i="9"/>
  <c r="P172" i="4" s="1"/>
  <c r="P233" i="1" s="1"/>
  <c r="O186" i="9"/>
  <c r="O172" i="4" s="1"/>
  <c r="O233" i="1" s="1"/>
  <c r="AM186" i="9"/>
  <c r="AM172" i="4" s="1"/>
  <c r="AM233" i="1" s="1"/>
  <c r="AI186" i="9"/>
  <c r="AI172" i="4" s="1"/>
  <c r="AI233" i="1" s="1"/>
  <c r="S186" i="9"/>
  <c r="S172" i="4" s="1"/>
  <c r="S233" i="1" s="1"/>
  <c r="AP186" i="9"/>
  <c r="AP172" i="4" s="1"/>
  <c r="AP233" i="1" s="1"/>
  <c r="V186" i="9"/>
  <c r="V172" i="4" s="1"/>
  <c r="V233" i="1" s="1"/>
  <c r="Y186" i="9"/>
  <c r="Y172" i="4" s="1"/>
  <c r="Y233" i="1" s="1"/>
  <c r="W186" i="9"/>
  <c r="W172" i="4" s="1"/>
  <c r="W233" i="1" s="1"/>
  <c r="AG186" i="9"/>
  <c r="AG172" i="4" s="1"/>
  <c r="AG233" i="1" s="1"/>
  <c r="AJ186" i="9"/>
  <c r="AJ172" i="4" s="1"/>
  <c r="AJ233" i="1" s="1"/>
  <c r="AC186" i="9"/>
  <c r="AC172" i="4" s="1"/>
  <c r="AC233" i="1" s="1"/>
  <c r="Z186" i="9"/>
  <c r="Z172" i="4" s="1"/>
  <c r="Z233" i="1" s="1"/>
  <c r="M186" i="9"/>
  <c r="M172" i="4" s="1"/>
  <c r="M233" i="1" s="1"/>
  <c r="AF186" i="9"/>
  <c r="AF172" i="4" s="1"/>
  <c r="AF233" i="1" s="1"/>
  <c r="AB186" i="9"/>
  <c r="AB172" i="4" s="1"/>
  <c r="AB233" i="1" s="1"/>
  <c r="AN186" i="9"/>
  <c r="AN172" i="4" s="1"/>
  <c r="AN233" i="1" s="1"/>
  <c r="AK186" i="9"/>
  <c r="AK172" i="4" s="1"/>
  <c r="AK233" i="1" s="1"/>
  <c r="AE186" i="9"/>
  <c r="AE172" i="4" s="1"/>
  <c r="AE233" i="1" s="1"/>
  <c r="R186" i="9"/>
  <c r="R172" i="4" s="1"/>
  <c r="R233" i="1" s="1"/>
  <c r="N7" i="6"/>
  <c r="N11" i="6" s="1"/>
  <c r="AM11" i="6"/>
  <c r="AQ163" i="1"/>
  <c r="AQ327" i="1" s="1"/>
  <c r="AQ329" i="1" s="1"/>
  <c r="AO163" i="1"/>
  <c r="AO327" i="1" s="1"/>
  <c r="AO329" i="1" s="1"/>
  <c r="AL11" i="6"/>
  <c r="AO11" i="6"/>
  <c r="AM163" i="1"/>
  <c r="AM327" i="1" s="1"/>
  <c r="AM329" i="1" s="1"/>
  <c r="AR163" i="1"/>
  <c r="AR332" i="1" s="1"/>
  <c r="AN163" i="1"/>
  <c r="AN327" i="1" s="1"/>
  <c r="AN329" i="1" s="1"/>
  <c r="AP11" i="6"/>
  <c r="AS11" i="6"/>
  <c r="AS163" i="1"/>
  <c r="AS327" i="1" s="1"/>
  <c r="AS329" i="1" s="1"/>
  <c r="P7" i="6"/>
  <c r="AL163" i="1"/>
  <c r="AL327" i="1" s="1"/>
  <c r="AL329" i="1" s="1"/>
  <c r="AB7" i="6"/>
  <c r="AN11" i="6"/>
  <c r="AP163" i="1"/>
  <c r="AP327" i="1" s="1"/>
  <c r="AP329" i="1" s="1"/>
  <c r="AR7" i="6"/>
  <c r="AR11" i="6" s="1"/>
  <c r="AT7" i="6"/>
  <c r="AT11" i="6" s="1"/>
  <c r="AT163" i="1"/>
  <c r="J51" i="28"/>
  <c r="L228" i="9" s="1"/>
  <c r="L206" i="4" s="1"/>
  <c r="L296" i="1" s="1"/>
  <c r="AT24" i="6"/>
  <c r="L162" i="1"/>
  <c r="X7" i="6"/>
  <c r="AK24" i="6"/>
  <c r="AU24" i="6"/>
  <c r="AH7" i="6"/>
  <c r="AH11" i="6" s="1"/>
  <c r="AH163" i="1"/>
  <c r="AU163" i="1"/>
  <c r="AU7" i="6"/>
  <c r="AU11" i="6" s="1"/>
  <c r="W7" i="6"/>
  <c r="T24" i="6"/>
  <c r="O7" i="6"/>
  <c r="O11" i="6" s="1"/>
  <c r="O163" i="1"/>
  <c r="U22" i="19" l="1"/>
  <c r="M47" i="59"/>
  <c r="T18" i="19"/>
  <c r="L45" i="59"/>
  <c r="V21" i="19"/>
  <c r="N46" i="59"/>
  <c r="U40" i="19"/>
  <c r="M57" i="59"/>
  <c r="U39" i="19"/>
  <c r="M56" i="59"/>
  <c r="T36" i="19"/>
  <c r="L55" i="59"/>
  <c r="V163" i="1"/>
  <c r="V327" i="1" s="1"/>
  <c r="V329" i="1" s="1"/>
  <c r="W163" i="1"/>
  <c r="W332" i="1" s="1"/>
  <c r="P163" i="1"/>
  <c r="P327" i="1" s="1"/>
  <c r="P329" i="1" s="1"/>
  <c r="P11" i="6"/>
  <c r="W11" i="6"/>
  <c r="R163" i="1"/>
  <c r="R327" i="1" s="1"/>
  <c r="R329" i="1" s="1"/>
  <c r="U163" i="1"/>
  <c r="U332" i="1" s="1"/>
  <c r="AE163" i="1"/>
  <c r="AE327" i="1" s="1"/>
  <c r="AE329" i="1" s="1"/>
  <c r="Z163" i="1"/>
  <c r="Z332" i="1" s="1"/>
  <c r="AB163" i="1"/>
  <c r="AB327" i="1" s="1"/>
  <c r="AB329" i="1" s="1"/>
  <c r="AC163" i="1"/>
  <c r="AC327" i="1" s="1"/>
  <c r="AC329" i="1" s="1"/>
  <c r="G2473" i="40"/>
  <c r="H2473" i="40" s="1"/>
  <c r="G2465" i="40"/>
  <c r="H2465" i="40" s="1"/>
  <c r="G2457" i="40"/>
  <c r="H2457" i="40" s="1"/>
  <c r="G2449" i="40"/>
  <c r="H2449" i="40" s="1"/>
  <c r="G2441" i="40"/>
  <c r="H2441" i="40" s="1"/>
  <c r="G2433" i="40"/>
  <c r="H2433" i="40" s="1"/>
  <c r="G2425" i="40"/>
  <c r="H2425" i="40" s="1"/>
  <c r="G2417" i="40"/>
  <c r="H2417" i="40" s="1"/>
  <c r="G2409" i="40"/>
  <c r="H2409" i="40" s="1"/>
  <c r="G2470" i="40"/>
  <c r="H2470" i="40" s="1"/>
  <c r="G2461" i="40"/>
  <c r="H2461" i="40" s="1"/>
  <c r="G2452" i="40"/>
  <c r="H2452" i="40" s="1"/>
  <c r="G2443" i="40"/>
  <c r="H2443" i="40" s="1"/>
  <c r="G2434" i="40"/>
  <c r="H2434" i="40" s="1"/>
  <c r="G2424" i="40"/>
  <c r="H2424" i="40" s="1"/>
  <c r="G2415" i="40"/>
  <c r="H2415" i="40" s="1"/>
  <c r="G2406" i="40"/>
  <c r="H2406" i="40" s="1"/>
  <c r="G2398" i="40"/>
  <c r="H2398" i="40" s="1"/>
  <c r="G2390" i="40"/>
  <c r="H2390" i="40" s="1"/>
  <c r="G2382" i="40"/>
  <c r="H2382" i="40" s="1"/>
  <c r="G2374" i="40"/>
  <c r="H2374" i="40" s="1"/>
  <c r="G2366" i="40"/>
  <c r="H2366" i="40" s="1"/>
  <c r="G2358" i="40"/>
  <c r="H2358" i="40" s="1"/>
  <c r="G2472" i="40"/>
  <c r="H2472" i="40" s="1"/>
  <c r="G2462" i="40"/>
  <c r="H2462" i="40" s="1"/>
  <c r="G2451" i="40"/>
  <c r="H2451" i="40" s="1"/>
  <c r="G2440" i="40"/>
  <c r="H2440" i="40" s="1"/>
  <c r="G2430" i="40"/>
  <c r="H2430" i="40" s="1"/>
  <c r="G2420" i="40"/>
  <c r="H2420" i="40" s="1"/>
  <c r="G2410" i="40"/>
  <c r="H2410" i="40" s="1"/>
  <c r="G2400" i="40"/>
  <c r="H2400" i="40" s="1"/>
  <c r="G2391" i="40"/>
  <c r="H2391" i="40" s="1"/>
  <c r="G2381" i="40"/>
  <c r="H2381" i="40" s="1"/>
  <c r="G2372" i="40"/>
  <c r="H2372" i="40" s="1"/>
  <c r="G2363" i="40"/>
  <c r="H2363" i="40" s="1"/>
  <c r="G2354" i="40"/>
  <c r="H2354" i="40" s="1"/>
  <c r="G2346" i="40"/>
  <c r="H2346" i="40" s="1"/>
  <c r="G2338" i="40"/>
  <c r="H2338" i="40" s="1"/>
  <c r="G2330" i="40"/>
  <c r="H2330" i="40" s="1"/>
  <c r="G2322" i="40"/>
  <c r="H2322" i="40" s="1"/>
  <c r="G2314" i="40"/>
  <c r="H2314" i="40" s="1"/>
  <c r="G2306" i="40"/>
  <c r="H2306" i="40" s="1"/>
  <c r="G2298" i="40"/>
  <c r="H2298" i="40" s="1"/>
  <c r="G2290" i="40"/>
  <c r="H2290" i="40" s="1"/>
  <c r="G2282" i="40"/>
  <c r="H2282" i="40" s="1"/>
  <c r="G2274" i="40"/>
  <c r="H2274" i="40" s="1"/>
  <c r="G2266" i="40"/>
  <c r="H2266" i="40" s="1"/>
  <c r="G2258" i="40"/>
  <c r="H2258" i="40" s="1"/>
  <c r="G2250" i="40"/>
  <c r="H2250" i="40" s="1"/>
  <c r="G2242" i="40"/>
  <c r="H2242" i="40" s="1"/>
  <c r="G2234" i="40"/>
  <c r="H2234" i="40" s="1"/>
  <c r="G2226" i="40"/>
  <c r="H2226" i="40" s="1"/>
  <c r="G2218" i="40"/>
  <c r="H2218" i="40" s="1"/>
  <c r="G2471" i="40"/>
  <c r="H2471" i="40" s="1"/>
  <c r="G2460" i="40"/>
  <c r="H2460" i="40" s="1"/>
  <c r="G2450" i="40"/>
  <c r="H2450" i="40" s="1"/>
  <c r="G2439" i="40"/>
  <c r="H2439" i="40" s="1"/>
  <c r="G2429" i="40"/>
  <c r="H2429" i="40" s="1"/>
  <c r="G2419" i="40"/>
  <c r="H2419" i="40" s="1"/>
  <c r="G2408" i="40"/>
  <c r="H2408" i="40" s="1"/>
  <c r="G2399" i="40"/>
  <c r="H2399" i="40" s="1"/>
  <c r="G2389" i="40"/>
  <c r="H2389" i="40" s="1"/>
  <c r="G2380" i="40"/>
  <c r="H2380" i="40" s="1"/>
  <c r="G2371" i="40"/>
  <c r="H2371" i="40" s="1"/>
  <c r="G2362" i="40"/>
  <c r="H2362" i="40" s="1"/>
  <c r="G2353" i="40"/>
  <c r="H2353" i="40" s="1"/>
  <c r="G2345" i="40"/>
  <c r="H2345" i="40" s="1"/>
  <c r="G2337" i="40"/>
  <c r="H2337" i="40" s="1"/>
  <c r="G2329" i="40"/>
  <c r="H2329" i="40" s="1"/>
  <c r="G2321" i="40"/>
  <c r="H2321" i="40" s="1"/>
  <c r="G2313" i="40"/>
  <c r="H2313" i="40" s="1"/>
  <c r="G2305" i="40"/>
  <c r="H2305" i="40" s="1"/>
  <c r="G2297" i="40"/>
  <c r="H2297" i="40" s="1"/>
  <c r="G2289" i="40"/>
  <c r="H2289" i="40" s="1"/>
  <c r="G2281" i="40"/>
  <c r="H2281" i="40" s="1"/>
  <c r="G2273" i="40"/>
  <c r="H2273" i="40" s="1"/>
  <c r="G2265" i="40"/>
  <c r="H2265" i="40" s="1"/>
  <c r="G2257" i="40"/>
  <c r="H2257" i="40" s="1"/>
  <c r="G2249" i="40"/>
  <c r="H2249" i="40" s="1"/>
  <c r="G2241" i="40"/>
  <c r="H2241" i="40" s="1"/>
  <c r="G2233" i="40"/>
  <c r="H2233" i="40" s="1"/>
  <c r="G2225" i="40"/>
  <c r="H2225" i="40" s="1"/>
  <c r="G2217" i="40"/>
  <c r="H2217" i="40" s="1"/>
  <c r="G2469" i="40"/>
  <c r="H2469" i="40" s="1"/>
  <c r="G2459" i="40"/>
  <c r="H2459" i="40" s="1"/>
  <c r="G2448" i="40"/>
  <c r="H2448" i="40" s="1"/>
  <c r="G2438" i="40"/>
  <c r="H2438" i="40" s="1"/>
  <c r="G2428" i="40"/>
  <c r="H2428" i="40" s="1"/>
  <c r="G2418" i="40"/>
  <c r="H2418" i="40" s="1"/>
  <c r="G2407" i="40"/>
  <c r="H2407" i="40" s="1"/>
  <c r="G2397" i="40"/>
  <c r="H2397" i="40" s="1"/>
  <c r="G2388" i="40"/>
  <c r="H2388" i="40" s="1"/>
  <c r="G2379" i="40"/>
  <c r="H2379" i="40" s="1"/>
  <c r="G2370" i="40"/>
  <c r="H2370" i="40" s="1"/>
  <c r="G2361" i="40"/>
  <c r="H2361" i="40" s="1"/>
  <c r="G2352" i="40"/>
  <c r="H2352" i="40" s="1"/>
  <c r="G2344" i="40"/>
  <c r="H2344" i="40" s="1"/>
  <c r="G2336" i="40"/>
  <c r="H2336" i="40" s="1"/>
  <c r="G2328" i="40"/>
  <c r="H2328" i="40" s="1"/>
  <c r="G2320" i="40"/>
  <c r="H2320" i="40" s="1"/>
  <c r="G2312" i="40"/>
  <c r="H2312" i="40" s="1"/>
  <c r="G2304" i="40"/>
  <c r="H2304" i="40" s="1"/>
  <c r="G2296" i="40"/>
  <c r="H2296" i="40" s="1"/>
  <c r="G2288" i="40"/>
  <c r="H2288" i="40" s="1"/>
  <c r="G2280" i="40"/>
  <c r="H2280" i="40" s="1"/>
  <c r="G2272" i="40"/>
  <c r="H2272" i="40" s="1"/>
  <c r="G2264" i="40"/>
  <c r="H2264" i="40" s="1"/>
  <c r="G2256" i="40"/>
  <c r="H2256" i="40" s="1"/>
  <c r="G2248" i="40"/>
  <c r="H2248" i="40" s="1"/>
  <c r="G2240" i="40"/>
  <c r="H2240" i="40" s="1"/>
  <c r="G2232" i="40"/>
  <c r="H2232" i="40" s="1"/>
  <c r="G2224" i="40"/>
  <c r="H2224" i="40" s="1"/>
  <c r="G2216" i="40"/>
  <c r="H2216" i="40" s="1"/>
  <c r="G2474" i="40"/>
  <c r="H2474" i="40" s="1"/>
  <c r="G2455" i="40"/>
  <c r="H2455" i="40" s="1"/>
  <c r="G2437" i="40"/>
  <c r="H2437" i="40" s="1"/>
  <c r="G2422" i="40"/>
  <c r="H2422" i="40" s="1"/>
  <c r="G2404" i="40"/>
  <c r="H2404" i="40" s="1"/>
  <c r="G2392" i="40"/>
  <c r="H2392" i="40" s="1"/>
  <c r="G2376" i="40"/>
  <c r="H2376" i="40" s="1"/>
  <c r="G2360" i="40"/>
  <c r="H2360" i="40" s="1"/>
  <c r="G2348" i="40"/>
  <c r="H2348" i="40" s="1"/>
  <c r="G2334" i="40"/>
  <c r="H2334" i="40" s="1"/>
  <c r="G2323" i="40"/>
  <c r="H2323" i="40" s="1"/>
  <c r="G2309" i="40"/>
  <c r="H2309" i="40" s="1"/>
  <c r="G2295" i="40"/>
  <c r="H2295" i="40" s="1"/>
  <c r="G2284" i="40"/>
  <c r="H2284" i="40" s="1"/>
  <c r="G2270" i="40"/>
  <c r="H2270" i="40" s="1"/>
  <c r="G2259" i="40"/>
  <c r="H2259" i="40" s="1"/>
  <c r="G2245" i="40"/>
  <c r="H2245" i="40" s="1"/>
  <c r="G2231" i="40"/>
  <c r="H2231" i="40" s="1"/>
  <c r="G2220" i="40"/>
  <c r="H2220" i="40" s="1"/>
  <c r="G2468" i="40"/>
  <c r="H2468" i="40" s="1"/>
  <c r="G2454" i="40"/>
  <c r="H2454" i="40" s="1"/>
  <c r="G2436" i="40"/>
  <c r="H2436" i="40" s="1"/>
  <c r="G2421" i="40"/>
  <c r="H2421" i="40" s="1"/>
  <c r="G2403" i="40"/>
  <c r="H2403" i="40" s="1"/>
  <c r="G2387" i="40"/>
  <c r="H2387" i="40" s="1"/>
  <c r="G2375" i="40"/>
  <c r="H2375" i="40" s="1"/>
  <c r="G2359" i="40"/>
  <c r="H2359" i="40" s="1"/>
  <c r="G2347" i="40"/>
  <c r="H2347" i="40" s="1"/>
  <c r="G2333" i="40"/>
  <c r="H2333" i="40" s="1"/>
  <c r="G2319" i="40"/>
  <c r="H2319" i="40" s="1"/>
  <c r="G2308" i="40"/>
  <c r="H2308" i="40" s="1"/>
  <c r="G2294" i="40"/>
  <c r="H2294" i="40" s="1"/>
  <c r="G2283" i="40"/>
  <c r="H2283" i="40" s="1"/>
  <c r="G2269" i="40"/>
  <c r="H2269" i="40" s="1"/>
  <c r="G2255" i="40"/>
  <c r="H2255" i="40" s="1"/>
  <c r="G2244" i="40"/>
  <c r="H2244" i="40" s="1"/>
  <c r="G2230" i="40"/>
  <c r="H2230" i="40" s="1"/>
  <c r="G2219" i="40"/>
  <c r="H2219" i="40" s="1"/>
  <c r="G2467" i="40"/>
  <c r="H2467" i="40" s="1"/>
  <c r="G2453" i="40"/>
  <c r="H2453" i="40" s="1"/>
  <c r="G2435" i="40"/>
  <c r="H2435" i="40" s="1"/>
  <c r="G2416" i="40"/>
  <c r="H2416" i="40" s="1"/>
  <c r="G2402" i="40"/>
  <c r="H2402" i="40" s="1"/>
  <c r="G2386" i="40"/>
  <c r="H2386" i="40" s="1"/>
  <c r="G2373" i="40"/>
  <c r="H2373" i="40" s="1"/>
  <c r="G2357" i="40"/>
  <c r="H2357" i="40" s="1"/>
  <c r="G2343" i="40"/>
  <c r="H2343" i="40" s="1"/>
  <c r="G2332" i="40"/>
  <c r="H2332" i="40" s="1"/>
  <c r="G2318" i="40"/>
  <c r="H2318" i="40" s="1"/>
  <c r="G2307" i="40"/>
  <c r="H2307" i="40" s="1"/>
  <c r="G2293" i="40"/>
  <c r="H2293" i="40" s="1"/>
  <c r="G2279" i="40"/>
  <c r="H2279" i="40" s="1"/>
  <c r="G2268" i="40"/>
  <c r="H2268" i="40" s="1"/>
  <c r="G2254" i="40"/>
  <c r="H2254" i="40" s="1"/>
  <c r="G2243" i="40"/>
  <c r="H2243" i="40" s="1"/>
  <c r="G2229" i="40"/>
  <c r="H2229" i="40" s="1"/>
  <c r="G2215" i="40"/>
  <c r="H2215" i="40" s="1"/>
  <c r="G2463" i="40"/>
  <c r="H2463" i="40" s="1"/>
  <c r="G2432" i="40"/>
  <c r="H2432" i="40" s="1"/>
  <c r="G2411" i="40"/>
  <c r="H2411" i="40" s="1"/>
  <c r="G2384" i="40"/>
  <c r="H2384" i="40" s="1"/>
  <c r="G2364" i="40"/>
  <c r="H2364" i="40" s="1"/>
  <c r="G2340" i="40"/>
  <c r="H2340" i="40" s="1"/>
  <c r="G2317" i="40"/>
  <c r="H2317" i="40" s="1"/>
  <c r="G2300" i="40"/>
  <c r="H2300" i="40" s="1"/>
  <c r="G2277" i="40"/>
  <c r="H2277" i="40" s="1"/>
  <c r="G2260" i="40"/>
  <c r="H2260" i="40" s="1"/>
  <c r="G2237" i="40"/>
  <c r="H2237" i="40" s="1"/>
  <c r="G2458" i="40"/>
  <c r="H2458" i="40" s="1"/>
  <c r="G2431" i="40"/>
  <c r="H2431" i="40" s="1"/>
  <c r="G2405" i="40"/>
  <c r="H2405" i="40" s="1"/>
  <c r="G2383" i="40"/>
  <c r="H2383" i="40" s="1"/>
  <c r="G2356" i="40"/>
  <c r="H2356" i="40" s="1"/>
  <c r="G2339" i="40"/>
  <c r="H2339" i="40" s="1"/>
  <c r="G2316" i="40"/>
  <c r="H2316" i="40" s="1"/>
  <c r="G2299" i="40"/>
  <c r="H2299" i="40" s="1"/>
  <c r="G2276" i="40"/>
  <c r="H2276" i="40" s="1"/>
  <c r="G2253" i="40"/>
  <c r="H2253" i="40" s="1"/>
  <c r="G2236" i="40"/>
  <c r="H2236" i="40" s="1"/>
  <c r="G2456" i="40"/>
  <c r="H2456" i="40" s="1"/>
  <c r="G2427" i="40"/>
  <c r="H2427" i="40" s="1"/>
  <c r="G2401" i="40"/>
  <c r="H2401" i="40" s="1"/>
  <c r="G2378" i="40"/>
  <c r="H2378" i="40" s="1"/>
  <c r="G2355" i="40"/>
  <c r="H2355" i="40" s="1"/>
  <c r="G2335" i="40"/>
  <c r="H2335" i="40" s="1"/>
  <c r="G2315" i="40"/>
  <c r="H2315" i="40" s="1"/>
  <c r="G2292" i="40"/>
  <c r="H2292" i="40" s="1"/>
  <c r="G2275" i="40"/>
  <c r="H2275" i="40" s="1"/>
  <c r="G2252" i="40"/>
  <c r="H2252" i="40" s="1"/>
  <c r="G2235" i="40"/>
  <c r="H2235" i="40" s="1"/>
  <c r="G2444" i="40"/>
  <c r="H2444" i="40" s="1"/>
  <c r="G2395" i="40"/>
  <c r="H2395" i="40" s="1"/>
  <c r="G2365" i="40"/>
  <c r="H2365" i="40" s="1"/>
  <c r="G2326" i="40"/>
  <c r="H2326" i="40" s="1"/>
  <c r="G2291" i="40"/>
  <c r="H2291" i="40" s="1"/>
  <c r="G2262" i="40"/>
  <c r="H2262" i="40" s="1"/>
  <c r="G2227" i="40"/>
  <c r="H2227" i="40" s="1"/>
  <c r="G2442" i="40"/>
  <c r="H2442" i="40" s="1"/>
  <c r="G2394" i="40"/>
  <c r="H2394" i="40" s="1"/>
  <c r="G2351" i="40"/>
  <c r="H2351" i="40" s="1"/>
  <c r="G2325" i="40"/>
  <c r="H2325" i="40" s="1"/>
  <c r="G2287" i="40"/>
  <c r="H2287" i="40" s="1"/>
  <c r="G2261" i="40"/>
  <c r="H2261" i="40" s="1"/>
  <c r="G2223" i="40"/>
  <c r="H2223" i="40" s="1"/>
  <c r="G2426" i="40"/>
  <c r="H2426" i="40" s="1"/>
  <c r="G2393" i="40"/>
  <c r="H2393" i="40" s="1"/>
  <c r="G2350" i="40"/>
  <c r="H2350" i="40" s="1"/>
  <c r="G2324" i="40"/>
  <c r="H2324" i="40" s="1"/>
  <c r="G2286" i="40"/>
  <c r="H2286" i="40" s="1"/>
  <c r="G2251" i="40"/>
  <c r="H2251" i="40" s="1"/>
  <c r="G2222" i="40"/>
  <c r="H2222" i="40" s="1"/>
  <c r="G2464" i="40"/>
  <c r="H2464" i="40" s="1"/>
  <c r="G2414" i="40"/>
  <c r="H2414" i="40" s="1"/>
  <c r="G2377" i="40"/>
  <c r="H2377" i="40" s="1"/>
  <c r="G2342" i="40"/>
  <c r="H2342" i="40" s="1"/>
  <c r="G2310" i="40"/>
  <c r="H2310" i="40" s="1"/>
  <c r="G2278" i="40"/>
  <c r="H2278" i="40" s="1"/>
  <c r="G2246" i="40"/>
  <c r="H2246" i="40" s="1"/>
  <c r="G2447" i="40"/>
  <c r="H2447" i="40" s="1"/>
  <c r="G2369" i="40"/>
  <c r="H2369" i="40" s="1"/>
  <c r="G2303" i="40"/>
  <c r="H2303" i="40" s="1"/>
  <c r="G2239" i="40"/>
  <c r="H2239" i="40" s="1"/>
  <c r="G2446" i="40"/>
  <c r="H2446" i="40" s="1"/>
  <c r="G2368" i="40"/>
  <c r="H2368" i="40" s="1"/>
  <c r="G2302" i="40"/>
  <c r="H2302" i="40" s="1"/>
  <c r="G2238" i="40"/>
  <c r="H2238" i="40" s="1"/>
  <c r="F2468" i="39"/>
  <c r="G2468" i="39" s="1"/>
  <c r="F2461" i="39"/>
  <c r="G2461" i="39" s="1"/>
  <c r="F2448" i="39"/>
  <c r="G2448" i="39" s="1"/>
  <c r="F2441" i="39"/>
  <c r="G2441" i="39" s="1"/>
  <c r="F2427" i="39"/>
  <c r="G2427" i="39" s="1"/>
  <c r="F2420" i="39"/>
  <c r="G2420" i="39" s="1"/>
  <c r="F2415" i="39"/>
  <c r="G2415" i="39" s="1"/>
  <c r="G2445" i="40"/>
  <c r="H2445" i="40" s="1"/>
  <c r="G2367" i="40"/>
  <c r="H2367" i="40" s="1"/>
  <c r="G2301" i="40"/>
  <c r="H2301" i="40" s="1"/>
  <c r="G2228" i="40"/>
  <c r="H2228" i="40" s="1"/>
  <c r="F2467" i="39"/>
  <c r="G2467" i="39" s="1"/>
  <c r="F2460" i="39"/>
  <c r="G2460" i="39" s="1"/>
  <c r="F2454" i="39"/>
  <c r="G2454" i="39" s="1"/>
  <c r="F2447" i="39"/>
  <c r="G2447" i="39" s="1"/>
  <c r="F2440" i="39"/>
  <c r="G2440" i="39" s="1"/>
  <c r="F2434" i="39"/>
  <c r="G2434" i="39" s="1"/>
  <c r="G2423" i="40"/>
  <c r="H2423" i="40" s="1"/>
  <c r="G2349" i="40"/>
  <c r="H2349" i="40" s="1"/>
  <c r="G2285" i="40"/>
  <c r="H2285" i="40" s="1"/>
  <c r="G2221" i="40"/>
  <c r="H2221" i="40" s="1"/>
  <c r="F2474" i="39"/>
  <c r="G2474" i="39" s="1"/>
  <c r="F2466" i="39"/>
  <c r="G2466" i="39" s="1"/>
  <c r="F2459" i="39"/>
  <c r="G2459" i="39" s="1"/>
  <c r="F2453" i="39"/>
  <c r="G2453" i="39" s="1"/>
  <c r="F2446" i="39"/>
  <c r="G2446" i="39" s="1"/>
  <c r="F2439" i="39"/>
  <c r="G2439" i="39" s="1"/>
  <c r="F2433" i="39"/>
  <c r="G2433" i="39" s="1"/>
  <c r="F2426" i="39"/>
  <c r="G2426" i="39" s="1"/>
  <c r="F2419" i="39"/>
  <c r="G2419" i="39" s="1"/>
  <c r="G2413" i="40"/>
  <c r="H2413" i="40" s="1"/>
  <c r="G2271" i="40"/>
  <c r="H2271" i="40" s="1"/>
  <c r="F2469" i="39"/>
  <c r="G2469" i="39" s="1"/>
  <c r="F2445" i="39"/>
  <c r="G2445" i="39" s="1"/>
  <c r="F2436" i="39"/>
  <c r="G2436" i="39" s="1"/>
  <c r="F2424" i="39"/>
  <c r="G2424" i="39" s="1"/>
  <c r="F2416" i="39"/>
  <c r="G2416" i="39" s="1"/>
  <c r="F2403" i="39"/>
  <c r="G2403" i="39" s="1"/>
  <c r="F2398" i="39"/>
  <c r="G2398" i="39" s="1"/>
  <c r="F2391" i="39"/>
  <c r="G2391" i="39" s="1"/>
  <c r="F2385" i="39"/>
  <c r="G2385" i="39" s="1"/>
  <c r="F2372" i="39"/>
  <c r="G2372" i="39" s="1"/>
  <c r="F2366" i="39"/>
  <c r="G2366" i="39" s="1"/>
  <c r="F2354" i="39"/>
  <c r="G2354" i="39" s="1"/>
  <c r="F2348" i="39"/>
  <c r="G2348" i="39" s="1"/>
  <c r="F2342" i="39"/>
  <c r="G2342" i="39" s="1"/>
  <c r="F2334" i="39"/>
  <c r="G2334" i="39" s="1"/>
  <c r="F2328" i="39"/>
  <c r="G2328" i="39" s="1"/>
  <c r="F2321" i="39"/>
  <c r="G2321" i="39" s="1"/>
  <c r="F2316" i="39"/>
  <c r="G2316" i="39" s="1"/>
  <c r="F2302" i="39"/>
  <c r="G2302" i="39" s="1"/>
  <c r="F2295" i="39"/>
  <c r="G2295" i="39" s="1"/>
  <c r="F2289" i="39"/>
  <c r="G2289" i="39" s="1"/>
  <c r="F2283" i="39"/>
  <c r="G2283" i="39" s="1"/>
  <c r="F2276" i="39"/>
  <c r="G2276" i="39" s="1"/>
  <c r="F2257" i="39"/>
  <c r="G2257" i="39" s="1"/>
  <c r="F2247" i="39"/>
  <c r="G2247" i="39" s="1"/>
  <c r="F2241" i="39"/>
  <c r="G2241" i="39" s="1"/>
  <c r="F2233" i="39"/>
  <c r="G2233" i="39" s="1"/>
  <c r="F2222" i="39"/>
  <c r="G2222" i="39" s="1"/>
  <c r="F2215" i="39"/>
  <c r="G2215" i="39" s="1"/>
  <c r="G2412" i="40"/>
  <c r="H2412" i="40" s="1"/>
  <c r="G2267" i="40"/>
  <c r="H2267" i="40" s="1"/>
  <c r="F2465" i="39"/>
  <c r="G2465" i="39" s="1"/>
  <c r="F2456" i="39"/>
  <c r="G2456" i="39" s="1"/>
  <c r="F2435" i="39"/>
  <c r="G2435" i="39" s="1"/>
  <c r="F2423" i="39"/>
  <c r="G2423" i="39" s="1"/>
  <c r="F2414" i="39"/>
  <c r="G2414" i="39" s="1"/>
  <c r="F2408" i="39"/>
  <c r="G2408" i="39" s="1"/>
  <c r="F2397" i="39"/>
  <c r="G2397" i="39" s="1"/>
  <c r="F2390" i="39"/>
  <c r="G2390" i="39" s="1"/>
  <c r="F2384" i="39"/>
  <c r="G2384" i="39" s="1"/>
  <c r="F2378" i="39"/>
  <c r="G2378" i="39" s="1"/>
  <c r="F2371" i="39"/>
  <c r="G2371" i="39" s="1"/>
  <c r="F2365" i="39"/>
  <c r="G2365" i="39" s="1"/>
  <c r="F2359" i="39"/>
  <c r="G2359" i="39" s="1"/>
  <c r="F2353" i="39"/>
  <c r="G2353" i="39" s="1"/>
  <c r="F2341" i="39"/>
  <c r="G2341" i="39" s="1"/>
  <c r="F2333" i="39"/>
  <c r="G2333" i="39" s="1"/>
  <c r="F2315" i="39"/>
  <c r="G2315" i="39" s="1"/>
  <c r="F2308" i="39"/>
  <c r="G2308" i="39" s="1"/>
  <c r="F2301" i="39"/>
  <c r="G2301" i="39" s="1"/>
  <c r="F2294" i="39"/>
  <c r="G2294" i="39" s="1"/>
  <c r="F2282" i="39"/>
  <c r="G2282" i="39" s="1"/>
  <c r="F2275" i="39"/>
  <c r="G2275" i="39" s="1"/>
  <c r="F2268" i="39"/>
  <c r="G2268" i="39" s="1"/>
  <c r="F2263" i="39"/>
  <c r="G2263" i="39" s="1"/>
  <c r="F2252" i="39"/>
  <c r="G2252" i="39" s="1"/>
  <c r="F2246" i="39"/>
  <c r="G2246" i="39" s="1"/>
  <c r="F2240" i="39"/>
  <c r="G2240" i="39" s="1"/>
  <c r="F2227" i="39"/>
  <c r="G2227" i="39" s="1"/>
  <c r="F2221" i="39"/>
  <c r="G2221" i="39" s="1"/>
  <c r="G2396" i="40"/>
  <c r="H2396" i="40" s="1"/>
  <c r="G2263" i="40"/>
  <c r="H2263" i="40" s="1"/>
  <c r="F2455" i="39"/>
  <c r="G2455" i="39" s="1"/>
  <c r="F2444" i="39"/>
  <c r="G2444" i="39" s="1"/>
  <c r="F2432" i="39"/>
  <c r="G2432" i="39" s="1"/>
  <c r="F2422" i="39"/>
  <c r="G2422" i="39" s="1"/>
  <c r="F2413" i="39"/>
  <c r="G2413" i="39" s="1"/>
  <c r="F2407" i="39"/>
  <c r="G2407" i="39" s="1"/>
  <c r="F2402" i="39"/>
  <c r="G2402" i="39" s="1"/>
  <c r="F2396" i="39"/>
  <c r="G2396" i="39" s="1"/>
  <c r="F2389" i="39"/>
  <c r="G2389" i="39" s="1"/>
  <c r="F2383" i="39"/>
  <c r="G2383" i="39" s="1"/>
  <c r="F2377" i="39"/>
  <c r="G2377" i="39" s="1"/>
  <c r="F2347" i="39"/>
  <c r="G2347" i="39" s="1"/>
  <c r="F2340" i="39"/>
  <c r="G2340" i="39" s="1"/>
  <c r="F2327" i="39"/>
  <c r="G2327" i="39" s="1"/>
  <c r="F2320" i="39"/>
  <c r="G2320" i="39" s="1"/>
  <c r="F2314" i="39"/>
  <c r="G2314" i="39" s="1"/>
  <c r="F2307" i="39"/>
  <c r="G2307" i="39" s="1"/>
  <c r="F2300" i="39"/>
  <c r="G2300" i="39" s="1"/>
  <c r="F2293" i="39"/>
  <c r="G2293" i="39" s="1"/>
  <c r="F2288" i="39"/>
  <c r="G2288" i="39" s="1"/>
  <c r="F2281" i="39"/>
  <c r="G2281" i="39" s="1"/>
  <c r="F2274" i="39"/>
  <c r="G2274" i="39" s="1"/>
  <c r="F2267" i="39"/>
  <c r="G2267" i="39" s="1"/>
  <c r="F2262" i="39"/>
  <c r="G2262" i="39" s="1"/>
  <c r="F2256" i="39"/>
  <c r="G2256" i="39" s="1"/>
  <c r="F2251" i="39"/>
  <c r="G2251" i="39" s="1"/>
  <c r="F2245" i="39"/>
  <c r="G2245" i="39" s="1"/>
  <c r="F2239" i="39"/>
  <c r="G2239" i="39" s="1"/>
  <c r="F2232" i="39"/>
  <c r="G2232" i="39" s="1"/>
  <c r="F2226" i="39"/>
  <c r="G2226" i="39" s="1"/>
  <c r="F2220" i="39"/>
  <c r="G2220" i="39" s="1"/>
  <c r="G2385" i="40"/>
  <c r="H2385" i="40" s="1"/>
  <c r="G2247" i="40"/>
  <c r="H2247" i="40" s="1"/>
  <c r="F2464" i="39"/>
  <c r="G2464" i="39" s="1"/>
  <c r="F2452" i="39"/>
  <c r="G2452" i="39" s="1"/>
  <c r="F2443" i="39"/>
  <c r="G2443" i="39" s="1"/>
  <c r="F2431" i="39"/>
  <c r="G2431" i="39" s="1"/>
  <c r="F2421" i="39"/>
  <c r="G2421" i="39" s="1"/>
  <c r="F2412" i="39"/>
  <c r="G2412" i="39" s="1"/>
  <c r="F2406" i="39"/>
  <c r="G2406" i="39" s="1"/>
  <c r="F2401" i="39"/>
  <c r="G2401" i="39" s="1"/>
  <c r="F2395" i="39"/>
  <c r="G2395" i="39" s="1"/>
  <c r="F2376" i="39"/>
  <c r="G2376" i="39" s="1"/>
  <c r="F2370" i="39"/>
  <c r="G2370" i="39" s="1"/>
  <c r="F2364" i="39"/>
  <c r="G2364" i="39" s="1"/>
  <c r="F2358" i="39"/>
  <c r="G2358" i="39" s="1"/>
  <c r="F2352" i="39"/>
  <c r="G2352" i="39" s="1"/>
  <c r="F2346" i="39"/>
  <c r="G2346" i="39" s="1"/>
  <c r="F2339" i="39"/>
  <c r="G2339" i="39" s="1"/>
  <c r="F2332" i="39"/>
  <c r="G2332" i="39" s="1"/>
  <c r="F2326" i="39"/>
  <c r="G2326" i="39" s="1"/>
  <c r="F2313" i="39"/>
  <c r="G2313" i="39" s="1"/>
  <c r="F2299" i="39"/>
  <c r="G2299" i="39" s="1"/>
  <c r="F2292" i="39"/>
  <c r="G2292" i="39" s="1"/>
  <c r="F2287" i="39"/>
  <c r="G2287" i="39" s="1"/>
  <c r="F2280" i="39"/>
  <c r="G2280" i="39" s="1"/>
  <c r="F2273" i="39"/>
  <c r="G2273" i="39" s="1"/>
  <c r="F2261" i="39"/>
  <c r="G2261" i="39" s="1"/>
  <c r="F2238" i="39"/>
  <c r="G2238" i="39" s="1"/>
  <c r="F2231" i="39"/>
  <c r="G2231" i="39" s="1"/>
  <c r="F2225" i="39"/>
  <c r="G2225" i="39" s="1"/>
  <c r="F2219" i="39"/>
  <c r="G2219" i="39" s="1"/>
  <c r="G2341" i="40"/>
  <c r="H2341" i="40" s="1"/>
  <c r="F2462" i="39"/>
  <c r="G2462" i="39" s="1"/>
  <c r="F2438" i="39"/>
  <c r="G2438" i="39" s="1"/>
  <c r="F2418" i="39"/>
  <c r="G2418" i="39" s="1"/>
  <c r="F2394" i="39"/>
  <c r="G2394" i="39" s="1"/>
  <c r="F2381" i="39"/>
  <c r="G2381" i="39" s="1"/>
  <c r="F2356" i="39"/>
  <c r="G2356" i="39" s="1"/>
  <c r="F2344" i="39"/>
  <c r="G2344" i="39" s="1"/>
  <c r="F2330" i="39"/>
  <c r="G2330" i="39" s="1"/>
  <c r="F2305" i="39"/>
  <c r="G2305" i="39" s="1"/>
  <c r="F2291" i="39"/>
  <c r="G2291" i="39" s="1"/>
  <c r="F2265" i="39"/>
  <c r="G2265" i="39" s="1"/>
  <c r="F2229" i="39"/>
  <c r="G2229" i="39" s="1"/>
  <c r="F2217" i="39"/>
  <c r="G2217" i="39" s="1"/>
  <c r="G2331" i="40"/>
  <c r="H2331" i="40" s="1"/>
  <c r="F2458" i="39"/>
  <c r="G2458" i="39" s="1"/>
  <c r="F2437" i="39"/>
  <c r="G2437" i="39" s="1"/>
  <c r="F2417" i="39"/>
  <c r="G2417" i="39" s="1"/>
  <c r="F2404" i="39"/>
  <c r="G2404" i="39" s="1"/>
  <c r="F2393" i="39"/>
  <c r="G2393" i="39" s="1"/>
  <c r="F2380" i="39"/>
  <c r="G2380" i="39" s="1"/>
  <c r="F2368" i="39"/>
  <c r="G2368" i="39" s="1"/>
  <c r="F2343" i="39"/>
  <c r="G2343" i="39" s="1"/>
  <c r="F2329" i="39"/>
  <c r="G2329" i="39" s="1"/>
  <c r="F2318" i="39"/>
  <c r="G2318" i="39" s="1"/>
  <c r="F2304" i="39"/>
  <c r="G2304" i="39" s="1"/>
  <c r="F2278" i="39"/>
  <c r="G2278" i="39" s="1"/>
  <c r="F2254" i="39"/>
  <c r="G2254" i="39" s="1"/>
  <c r="F2243" i="39"/>
  <c r="G2243" i="39" s="1"/>
  <c r="G2327" i="40"/>
  <c r="H2327" i="40" s="1"/>
  <c r="F2457" i="39"/>
  <c r="G2457" i="39" s="1"/>
  <c r="F2392" i="39"/>
  <c r="G2392" i="39" s="1"/>
  <c r="F2379" i="39"/>
  <c r="G2379" i="39" s="1"/>
  <c r="F2367" i="39"/>
  <c r="G2367" i="39" s="1"/>
  <c r="F2355" i="39"/>
  <c r="G2355" i="39" s="1"/>
  <c r="F2317" i="39"/>
  <c r="G2317" i="39" s="1"/>
  <c r="F2303" i="39"/>
  <c r="G2303" i="39" s="1"/>
  <c r="F2290" i="39"/>
  <c r="G2290" i="39" s="1"/>
  <c r="F2277" i="39"/>
  <c r="G2277" i="39" s="1"/>
  <c r="F2264" i="39"/>
  <c r="G2264" i="39" s="1"/>
  <c r="F2253" i="39"/>
  <c r="G2253" i="39" s="1"/>
  <c r="F2242" i="39"/>
  <c r="G2242" i="39" s="1"/>
  <c r="F2228" i="39"/>
  <c r="G2228" i="39" s="1"/>
  <c r="F2216" i="39"/>
  <c r="G2216" i="39" s="1"/>
  <c r="G2311" i="40"/>
  <c r="H2311" i="40" s="1"/>
  <c r="F2473" i="39"/>
  <c r="G2473" i="39" s="1"/>
  <c r="F2451" i="39"/>
  <c r="G2451" i="39" s="1"/>
  <c r="F2430" i="39"/>
  <c r="G2430" i="39" s="1"/>
  <c r="F2388" i="39"/>
  <c r="G2388" i="39" s="1"/>
  <c r="F2375" i="39"/>
  <c r="G2375" i="39" s="1"/>
  <c r="F2363" i="39"/>
  <c r="G2363" i="39" s="1"/>
  <c r="F2351" i="39"/>
  <c r="G2351" i="39" s="1"/>
  <c r="F2338" i="39"/>
  <c r="G2338" i="39" s="1"/>
  <c r="F2325" i="39"/>
  <c r="G2325" i="39" s="1"/>
  <c r="F2312" i="39"/>
  <c r="G2312" i="39" s="1"/>
  <c r="F2272" i="39"/>
  <c r="G2272" i="39" s="1"/>
  <c r="F2260" i="39"/>
  <c r="G2260" i="39" s="1"/>
  <c r="F2250" i="39"/>
  <c r="G2250" i="39" s="1"/>
  <c r="F2237" i="39"/>
  <c r="G2237" i="39" s="1"/>
  <c r="F2471" i="39"/>
  <c r="G2471" i="39" s="1"/>
  <c r="F2449" i="39"/>
  <c r="G2449" i="39" s="1"/>
  <c r="F2428" i="39"/>
  <c r="G2428" i="39" s="1"/>
  <c r="F2450" i="39"/>
  <c r="G2450" i="39" s="1"/>
  <c r="F2409" i="39"/>
  <c r="G2409" i="39" s="1"/>
  <c r="F2386" i="39"/>
  <c r="G2386" i="39" s="1"/>
  <c r="F2360" i="39"/>
  <c r="G2360" i="39" s="1"/>
  <c r="F2335" i="39"/>
  <c r="G2335" i="39" s="1"/>
  <c r="F2309" i="39"/>
  <c r="G2309" i="39" s="1"/>
  <c r="F2284" i="39"/>
  <c r="G2284" i="39" s="1"/>
  <c r="F2258" i="39"/>
  <c r="G2258" i="39" s="1"/>
  <c r="F2234" i="39"/>
  <c r="G2234" i="39" s="1"/>
  <c r="F2405" i="39"/>
  <c r="G2405" i="39" s="1"/>
  <c r="F2382" i="39"/>
  <c r="G2382" i="39" s="1"/>
  <c r="F2357" i="39"/>
  <c r="G2357" i="39" s="1"/>
  <c r="F2331" i="39"/>
  <c r="G2331" i="39" s="1"/>
  <c r="F2306" i="39"/>
  <c r="G2306" i="39" s="1"/>
  <c r="F2279" i="39"/>
  <c r="G2279" i="39" s="1"/>
  <c r="F2255" i="39"/>
  <c r="G2255" i="39" s="1"/>
  <c r="F2230" i="39"/>
  <c r="G2230" i="39" s="1"/>
  <c r="F2442" i="39"/>
  <c r="G2442" i="39" s="1"/>
  <c r="F2400" i="39"/>
  <c r="G2400" i="39" s="1"/>
  <c r="F2350" i="39"/>
  <c r="G2350" i="39" s="1"/>
  <c r="F2324" i="39"/>
  <c r="G2324" i="39" s="1"/>
  <c r="F2298" i="39"/>
  <c r="G2298" i="39" s="1"/>
  <c r="F2271" i="39"/>
  <c r="G2271" i="39" s="1"/>
  <c r="F2249" i="39"/>
  <c r="G2249" i="39" s="1"/>
  <c r="F2224" i="39"/>
  <c r="G2224" i="39" s="1"/>
  <c r="F2429" i="39"/>
  <c r="G2429" i="39" s="1"/>
  <c r="F2399" i="39"/>
  <c r="G2399" i="39" s="1"/>
  <c r="F2374" i="39"/>
  <c r="G2374" i="39" s="1"/>
  <c r="F2349" i="39"/>
  <c r="G2349" i="39" s="1"/>
  <c r="F2323" i="39"/>
  <c r="G2323" i="39" s="1"/>
  <c r="F2297" i="39"/>
  <c r="G2297" i="39" s="1"/>
  <c r="F2270" i="39"/>
  <c r="G2270" i="39" s="1"/>
  <c r="F2223" i="39"/>
  <c r="G2223" i="39" s="1"/>
  <c r="G2466" i="40"/>
  <c r="H2466" i="40" s="1"/>
  <c r="F2425" i="39"/>
  <c r="G2425" i="39" s="1"/>
  <c r="F2373" i="39"/>
  <c r="G2373" i="39" s="1"/>
  <c r="F2322" i="39"/>
  <c r="G2322" i="39" s="1"/>
  <c r="F2296" i="39"/>
  <c r="G2296" i="39" s="1"/>
  <c r="F2269" i="39"/>
  <c r="G2269" i="39" s="1"/>
  <c r="F2248" i="39"/>
  <c r="G2248" i="39" s="1"/>
  <c r="F2319" i="39"/>
  <c r="G2319" i="39" s="1"/>
  <c r="F2472" i="39"/>
  <c r="G2472" i="39" s="1"/>
  <c r="F2387" i="39"/>
  <c r="G2387" i="39" s="1"/>
  <c r="F2311" i="39"/>
  <c r="G2311" i="39" s="1"/>
  <c r="F2244" i="39"/>
  <c r="G2244" i="39" s="1"/>
  <c r="F2470" i="39"/>
  <c r="G2470" i="39" s="1"/>
  <c r="F2369" i="39"/>
  <c r="G2369" i="39" s="1"/>
  <c r="F2310" i="39"/>
  <c r="G2310" i="39" s="1"/>
  <c r="F2236" i="39"/>
  <c r="G2236" i="39" s="1"/>
  <c r="F2463" i="39"/>
  <c r="G2463" i="39" s="1"/>
  <c r="F2362" i="39"/>
  <c r="G2362" i="39" s="1"/>
  <c r="F2235" i="39"/>
  <c r="G2235" i="39" s="1"/>
  <c r="F2221" i="35"/>
  <c r="G2221" i="35" s="1"/>
  <c r="F2229" i="35"/>
  <c r="G2229" i="35" s="1"/>
  <c r="F2237" i="35"/>
  <c r="G2237" i="35" s="1"/>
  <c r="F2245" i="35"/>
  <c r="G2245" i="35" s="1"/>
  <c r="F2253" i="35"/>
  <c r="G2253" i="35" s="1"/>
  <c r="F2261" i="35"/>
  <c r="G2261" i="35" s="1"/>
  <c r="F2269" i="35"/>
  <c r="G2269" i="35" s="1"/>
  <c r="F2277" i="35"/>
  <c r="G2277" i="35" s="1"/>
  <c r="F2285" i="35"/>
  <c r="G2285" i="35" s="1"/>
  <c r="F2293" i="35"/>
  <c r="G2293" i="35" s="1"/>
  <c r="F2301" i="35"/>
  <c r="G2301" i="35" s="1"/>
  <c r="F2309" i="35"/>
  <c r="G2309" i="35" s="1"/>
  <c r="F2317" i="35"/>
  <c r="G2317" i="35" s="1"/>
  <c r="F2361" i="39"/>
  <c r="G2361" i="39" s="1"/>
  <c r="F2286" i="39"/>
  <c r="G2286" i="39" s="1"/>
  <c r="F2218" i="39"/>
  <c r="G2218" i="39" s="1"/>
  <c r="F2411" i="39"/>
  <c r="G2411" i="39" s="1"/>
  <c r="F2345" i="39"/>
  <c r="G2345" i="39" s="1"/>
  <c r="F2285" i="39"/>
  <c r="G2285" i="39" s="1"/>
  <c r="F2410" i="39"/>
  <c r="G2410" i="39" s="1"/>
  <c r="F2337" i="39"/>
  <c r="G2337" i="39" s="1"/>
  <c r="F2266" i="39"/>
  <c r="G2266" i="39" s="1"/>
  <c r="F2336" i="39"/>
  <c r="G2336" i="39" s="1"/>
  <c r="F2259" i="39"/>
  <c r="G2259" i="39" s="1"/>
  <c r="F2215" i="35"/>
  <c r="G2215" i="35" s="1"/>
  <c r="F2224" i="35"/>
  <c r="G2224" i="35" s="1"/>
  <c r="F2233" i="35"/>
  <c r="G2233" i="35" s="1"/>
  <c r="F2242" i="35"/>
  <c r="G2242" i="35" s="1"/>
  <c r="F2251" i="35"/>
  <c r="G2251" i="35" s="1"/>
  <c r="F2260" i="35"/>
  <c r="G2260" i="35" s="1"/>
  <c r="F2270" i="35"/>
  <c r="G2270" i="35" s="1"/>
  <c r="F2279" i="35"/>
  <c r="G2279" i="35" s="1"/>
  <c r="F2288" i="35"/>
  <c r="G2288" i="35" s="1"/>
  <c r="F2297" i="35"/>
  <c r="G2297" i="35" s="1"/>
  <c r="F2306" i="35"/>
  <c r="G2306" i="35" s="1"/>
  <c r="F2315" i="35"/>
  <c r="G2315" i="35" s="1"/>
  <c r="F2324" i="35"/>
  <c r="G2324" i="35" s="1"/>
  <c r="F2332" i="35"/>
  <c r="G2332" i="35" s="1"/>
  <c r="F2340" i="35"/>
  <c r="G2340" i="35" s="1"/>
  <c r="F2348" i="35"/>
  <c r="G2348" i="35" s="1"/>
  <c r="F2356" i="35"/>
  <c r="G2356" i="35" s="1"/>
  <c r="F2364" i="35"/>
  <c r="G2364" i="35" s="1"/>
  <c r="F2372" i="35"/>
  <c r="G2372" i="35" s="1"/>
  <c r="F2380" i="35"/>
  <c r="G2380" i="35" s="1"/>
  <c r="F2388" i="35"/>
  <c r="G2388" i="35" s="1"/>
  <c r="F2396" i="35"/>
  <c r="G2396" i="35" s="1"/>
  <c r="F2404" i="35"/>
  <c r="G2404" i="35" s="1"/>
  <c r="F2412" i="35"/>
  <c r="G2412" i="35" s="1"/>
  <c r="F2420" i="35"/>
  <c r="G2420" i="35" s="1"/>
  <c r="F2428" i="35"/>
  <c r="G2428" i="35" s="1"/>
  <c r="F2436" i="35"/>
  <c r="G2436" i="35" s="1"/>
  <c r="F2444" i="35"/>
  <c r="G2444" i="35" s="1"/>
  <c r="F2452" i="35"/>
  <c r="G2452" i="35" s="1"/>
  <c r="F2460" i="35"/>
  <c r="G2460" i="35" s="1"/>
  <c r="F2468" i="35"/>
  <c r="G2468" i="35" s="1"/>
  <c r="F2216" i="35"/>
  <c r="G2216" i="35" s="1"/>
  <c r="F2225" i="35"/>
  <c r="G2225" i="35" s="1"/>
  <c r="F2234" i="35"/>
  <c r="G2234" i="35" s="1"/>
  <c r="F2243" i="35"/>
  <c r="G2243" i="35" s="1"/>
  <c r="F2252" i="35"/>
  <c r="G2252" i="35" s="1"/>
  <c r="F2262" i="35"/>
  <c r="G2262" i="35" s="1"/>
  <c r="F2271" i="35"/>
  <c r="G2271" i="35" s="1"/>
  <c r="F2280" i="35"/>
  <c r="G2280" i="35" s="1"/>
  <c r="F2289" i="35"/>
  <c r="G2289" i="35" s="1"/>
  <c r="F2298" i="35"/>
  <c r="G2298" i="35" s="1"/>
  <c r="F2307" i="35"/>
  <c r="G2307" i="35" s="1"/>
  <c r="F2316" i="35"/>
  <c r="G2316" i="35" s="1"/>
  <c r="F2325" i="35"/>
  <c r="G2325" i="35" s="1"/>
  <c r="F2333" i="35"/>
  <c r="G2333" i="35" s="1"/>
  <c r="F2341" i="35"/>
  <c r="G2341" i="35" s="1"/>
  <c r="F2349" i="35"/>
  <c r="G2349" i="35" s="1"/>
  <c r="F2357" i="35"/>
  <c r="G2357" i="35" s="1"/>
  <c r="F2365" i="35"/>
  <c r="G2365" i="35" s="1"/>
  <c r="F2373" i="35"/>
  <c r="G2373" i="35" s="1"/>
  <c r="F2381" i="35"/>
  <c r="G2381" i="35" s="1"/>
  <c r="F2389" i="35"/>
  <c r="G2389" i="35" s="1"/>
  <c r="F2397" i="35"/>
  <c r="G2397" i="35" s="1"/>
  <c r="F2405" i="35"/>
  <c r="G2405" i="35" s="1"/>
  <c r="F2413" i="35"/>
  <c r="G2413" i="35" s="1"/>
  <c r="F2421" i="35"/>
  <c r="G2421" i="35" s="1"/>
  <c r="F2429" i="35"/>
  <c r="G2429" i="35" s="1"/>
  <c r="F2437" i="35"/>
  <c r="G2437" i="35" s="1"/>
  <c r="F2445" i="35"/>
  <c r="G2445" i="35" s="1"/>
  <c r="F2453" i="35"/>
  <c r="G2453" i="35" s="1"/>
  <c r="F2461" i="35"/>
  <c r="G2461" i="35" s="1"/>
  <c r="F2469" i="35"/>
  <c r="G2469" i="35" s="1"/>
  <c r="F2217" i="35"/>
  <c r="G2217" i="35" s="1"/>
  <c r="F2226" i="35"/>
  <c r="G2226" i="35" s="1"/>
  <c r="F2235" i="35"/>
  <c r="G2235" i="35" s="1"/>
  <c r="F2244" i="35"/>
  <c r="G2244" i="35" s="1"/>
  <c r="F2254" i="35"/>
  <c r="G2254" i="35" s="1"/>
  <c r="F2263" i="35"/>
  <c r="G2263" i="35" s="1"/>
  <c r="F2272" i="35"/>
  <c r="G2272" i="35" s="1"/>
  <c r="F2281" i="35"/>
  <c r="G2281" i="35" s="1"/>
  <c r="F2290" i="35"/>
  <c r="G2290" i="35" s="1"/>
  <c r="F2299" i="35"/>
  <c r="G2299" i="35" s="1"/>
  <c r="F2308" i="35"/>
  <c r="G2308" i="35" s="1"/>
  <c r="F2318" i="35"/>
  <c r="G2318" i="35" s="1"/>
  <c r="F2326" i="35"/>
  <c r="G2326" i="35" s="1"/>
  <c r="F2334" i="35"/>
  <c r="G2334" i="35" s="1"/>
  <c r="F2342" i="35"/>
  <c r="G2342" i="35" s="1"/>
  <c r="F2350" i="35"/>
  <c r="G2350" i="35" s="1"/>
  <c r="F2358" i="35"/>
  <c r="G2358" i="35" s="1"/>
  <c r="F2366" i="35"/>
  <c r="G2366" i="35" s="1"/>
  <c r="F2374" i="35"/>
  <c r="G2374" i="35" s="1"/>
  <c r="F2382" i="35"/>
  <c r="G2382" i="35" s="1"/>
  <c r="F2390" i="35"/>
  <c r="G2390" i="35" s="1"/>
  <c r="F2398" i="35"/>
  <c r="G2398" i="35" s="1"/>
  <c r="F2406" i="35"/>
  <c r="G2406" i="35" s="1"/>
  <c r="F2414" i="35"/>
  <c r="G2414" i="35" s="1"/>
  <c r="F2422" i="35"/>
  <c r="G2422" i="35" s="1"/>
  <c r="F2430" i="35"/>
  <c r="G2430" i="35" s="1"/>
  <c r="F2438" i="35"/>
  <c r="G2438" i="35" s="1"/>
  <c r="F2446" i="35"/>
  <c r="G2446" i="35" s="1"/>
  <c r="F2454" i="35"/>
  <c r="G2454" i="35" s="1"/>
  <c r="F2462" i="35"/>
  <c r="G2462" i="35" s="1"/>
  <c r="F2470" i="35"/>
  <c r="G2470" i="35" s="1"/>
  <c r="F2222" i="35"/>
  <c r="G2222" i="35" s="1"/>
  <c r="F2238" i="35"/>
  <c r="G2238" i="35" s="1"/>
  <c r="F2250" i="35"/>
  <c r="G2250" i="35" s="1"/>
  <c r="F2266" i="35"/>
  <c r="G2266" i="35" s="1"/>
  <c r="F2282" i="35"/>
  <c r="G2282" i="35" s="1"/>
  <c r="F2295" i="35"/>
  <c r="G2295" i="35" s="1"/>
  <c r="F2311" i="35"/>
  <c r="G2311" i="35" s="1"/>
  <c r="F2323" i="35"/>
  <c r="G2323" i="35" s="1"/>
  <c r="F2337" i="35"/>
  <c r="G2337" i="35" s="1"/>
  <c r="F2351" i="35"/>
  <c r="G2351" i="35" s="1"/>
  <c r="F2362" i="35"/>
  <c r="G2362" i="35" s="1"/>
  <c r="F2376" i="35"/>
  <c r="G2376" i="35" s="1"/>
  <c r="F2387" i="35"/>
  <c r="G2387" i="35" s="1"/>
  <c r="F2401" i="35"/>
  <c r="G2401" i="35" s="1"/>
  <c r="F2415" i="35"/>
  <c r="G2415" i="35" s="1"/>
  <c r="F2426" i="35"/>
  <c r="G2426" i="35" s="1"/>
  <c r="F2440" i="35"/>
  <c r="G2440" i="35" s="1"/>
  <c r="F2451" i="35"/>
  <c r="G2451" i="35" s="1"/>
  <c r="F2465" i="35"/>
  <c r="G2465" i="35" s="1"/>
  <c r="F2223" i="35"/>
  <c r="G2223" i="35" s="1"/>
  <c r="F2255" i="35"/>
  <c r="G2255" i="35" s="1"/>
  <c r="F2283" i="35"/>
  <c r="G2283" i="35" s="1"/>
  <c r="F2312" i="35"/>
  <c r="G2312" i="35" s="1"/>
  <c r="F2338" i="35"/>
  <c r="G2338" i="35" s="1"/>
  <c r="F2363" i="35"/>
  <c r="G2363" i="35" s="1"/>
  <c r="F2391" i="35"/>
  <c r="G2391" i="35" s="1"/>
  <c r="F2416" i="35"/>
  <c r="G2416" i="35" s="1"/>
  <c r="F2441" i="35"/>
  <c r="G2441" i="35" s="1"/>
  <c r="F2466" i="35"/>
  <c r="G2466" i="35" s="1"/>
  <c r="F2247" i="35"/>
  <c r="G2247" i="35" s="1"/>
  <c r="F2331" i="35"/>
  <c r="G2331" i="35" s="1"/>
  <c r="F2384" i="35"/>
  <c r="G2384" i="35" s="1"/>
  <c r="F2448" i="35"/>
  <c r="G2448" i="35" s="1"/>
  <c r="F2292" i="35"/>
  <c r="G2292" i="35" s="1"/>
  <c r="F2371" i="35"/>
  <c r="G2371" i="35" s="1"/>
  <c r="F2449" i="35"/>
  <c r="G2449" i="35" s="1"/>
  <c r="F2294" i="35"/>
  <c r="G2294" i="35" s="1"/>
  <c r="F2400" i="35"/>
  <c r="G2400" i="35" s="1"/>
  <c r="F2464" i="35"/>
  <c r="G2464" i="35" s="1"/>
  <c r="F2239" i="35"/>
  <c r="G2239" i="35" s="1"/>
  <c r="F2267" i="35"/>
  <c r="G2267" i="35" s="1"/>
  <c r="F2296" i="35"/>
  <c r="G2296" i="35" s="1"/>
  <c r="F2327" i="35"/>
  <c r="G2327" i="35" s="1"/>
  <c r="F2352" i="35"/>
  <c r="G2352" i="35" s="1"/>
  <c r="F2377" i="35"/>
  <c r="G2377" i="35" s="1"/>
  <c r="F2402" i="35"/>
  <c r="G2402" i="35" s="1"/>
  <c r="F2427" i="35"/>
  <c r="G2427" i="35" s="1"/>
  <c r="F2455" i="35"/>
  <c r="G2455" i="35" s="1"/>
  <c r="F2275" i="35"/>
  <c r="G2275" i="35" s="1"/>
  <c r="F2359" i="35"/>
  <c r="G2359" i="35" s="1"/>
  <c r="F2459" i="35"/>
  <c r="G2459" i="35" s="1"/>
  <c r="F2276" i="35"/>
  <c r="G2276" i="35" s="1"/>
  <c r="F2346" i="35"/>
  <c r="G2346" i="35" s="1"/>
  <c r="F2424" i="35"/>
  <c r="G2424" i="35" s="1"/>
  <c r="F2249" i="35"/>
  <c r="G2249" i="35" s="1"/>
  <c r="F2386" i="35"/>
  <c r="G2386" i="35" s="1"/>
  <c r="F2227" i="35"/>
  <c r="G2227" i="35" s="1"/>
  <c r="F2240" i="35"/>
  <c r="G2240" i="35" s="1"/>
  <c r="F2256" i="35"/>
  <c r="G2256" i="35" s="1"/>
  <c r="F2268" i="35"/>
  <c r="G2268" i="35" s="1"/>
  <c r="F2284" i="35"/>
  <c r="G2284" i="35" s="1"/>
  <c r="F2300" i="35"/>
  <c r="G2300" i="35" s="1"/>
  <c r="F2313" i="35"/>
  <c r="G2313" i="35" s="1"/>
  <c r="F2328" i="35"/>
  <c r="G2328" i="35" s="1"/>
  <c r="F2339" i="35"/>
  <c r="G2339" i="35" s="1"/>
  <c r="F2353" i="35"/>
  <c r="G2353" i="35" s="1"/>
  <c r="F2367" i="35"/>
  <c r="G2367" i="35" s="1"/>
  <c r="F2378" i="35"/>
  <c r="G2378" i="35" s="1"/>
  <c r="F2392" i="35"/>
  <c r="G2392" i="35" s="1"/>
  <c r="F2403" i="35"/>
  <c r="G2403" i="35" s="1"/>
  <c r="F2417" i="35"/>
  <c r="G2417" i="35" s="1"/>
  <c r="F2431" i="35"/>
  <c r="G2431" i="35" s="1"/>
  <c r="F2442" i="35"/>
  <c r="G2442" i="35" s="1"/>
  <c r="F2456" i="35"/>
  <c r="G2456" i="35" s="1"/>
  <c r="F2467" i="35"/>
  <c r="G2467" i="35" s="1"/>
  <c r="F2218" i="35"/>
  <c r="G2218" i="35" s="1"/>
  <c r="F2320" i="35"/>
  <c r="G2320" i="35" s="1"/>
  <c r="F2395" i="35"/>
  <c r="G2395" i="35" s="1"/>
  <c r="F2473" i="35"/>
  <c r="G2473" i="35" s="1"/>
  <c r="F2232" i="35"/>
  <c r="G2232" i="35" s="1"/>
  <c r="F2321" i="35"/>
  <c r="G2321" i="35" s="1"/>
  <c r="F2399" i="35"/>
  <c r="G2399" i="35" s="1"/>
  <c r="F2278" i="35"/>
  <c r="G2278" i="35" s="1"/>
  <c r="F2336" i="35"/>
  <c r="G2336" i="35" s="1"/>
  <c r="F2425" i="35"/>
  <c r="G2425" i="35" s="1"/>
  <c r="F2228" i="35"/>
  <c r="G2228" i="35" s="1"/>
  <c r="F2241" i="35"/>
  <c r="G2241" i="35" s="1"/>
  <c r="F2257" i="35"/>
  <c r="G2257" i="35" s="1"/>
  <c r="F2273" i="35"/>
  <c r="G2273" i="35" s="1"/>
  <c r="F2286" i="35"/>
  <c r="G2286" i="35" s="1"/>
  <c r="F2302" i="35"/>
  <c r="G2302" i="35" s="1"/>
  <c r="F2314" i="35"/>
  <c r="G2314" i="35" s="1"/>
  <c r="F2329" i="35"/>
  <c r="G2329" i="35" s="1"/>
  <c r="F2343" i="35"/>
  <c r="G2343" i="35" s="1"/>
  <c r="F2354" i="35"/>
  <c r="G2354" i="35" s="1"/>
  <c r="F2368" i="35"/>
  <c r="G2368" i="35" s="1"/>
  <c r="F2379" i="35"/>
  <c r="G2379" i="35" s="1"/>
  <c r="F2393" i="35"/>
  <c r="G2393" i="35" s="1"/>
  <c r="F2407" i="35"/>
  <c r="G2407" i="35" s="1"/>
  <c r="F2418" i="35"/>
  <c r="G2418" i="35" s="1"/>
  <c r="F2432" i="35"/>
  <c r="G2432" i="35" s="1"/>
  <c r="F2443" i="35"/>
  <c r="G2443" i="35" s="1"/>
  <c r="F2457" i="35"/>
  <c r="G2457" i="35" s="1"/>
  <c r="F2471" i="35"/>
  <c r="G2471" i="35" s="1"/>
  <c r="F2231" i="35"/>
  <c r="G2231" i="35" s="1"/>
  <c r="F2291" i="35"/>
  <c r="G2291" i="35" s="1"/>
  <c r="F2370" i="35"/>
  <c r="G2370" i="35" s="1"/>
  <c r="F2434" i="35"/>
  <c r="G2434" i="35" s="1"/>
  <c r="F2219" i="35"/>
  <c r="G2219" i="35" s="1"/>
  <c r="F2305" i="35"/>
  <c r="G2305" i="35" s="1"/>
  <c r="F2385" i="35"/>
  <c r="G2385" i="35" s="1"/>
  <c r="F2463" i="35"/>
  <c r="G2463" i="35" s="1"/>
  <c r="F2310" i="35"/>
  <c r="G2310" i="35" s="1"/>
  <c r="F2347" i="35"/>
  <c r="G2347" i="35" s="1"/>
  <c r="F2439" i="35"/>
  <c r="G2439" i="35" s="1"/>
  <c r="F2214" i="35"/>
  <c r="G2214" i="35" s="1"/>
  <c r="F2230" i="35"/>
  <c r="G2230" i="35" s="1"/>
  <c r="F2246" i="35"/>
  <c r="G2246" i="35" s="1"/>
  <c r="F2258" i="35"/>
  <c r="G2258" i="35" s="1"/>
  <c r="F2274" i="35"/>
  <c r="G2274" i="35" s="1"/>
  <c r="F2287" i="35"/>
  <c r="G2287" i="35" s="1"/>
  <c r="F2303" i="35"/>
  <c r="G2303" i="35" s="1"/>
  <c r="F2319" i="35"/>
  <c r="G2319" i="35" s="1"/>
  <c r="F2330" i="35"/>
  <c r="G2330" i="35" s="1"/>
  <c r="F2344" i="35"/>
  <c r="G2344" i="35" s="1"/>
  <c r="F2355" i="35"/>
  <c r="G2355" i="35" s="1"/>
  <c r="F2369" i="35"/>
  <c r="G2369" i="35" s="1"/>
  <c r="F2383" i="35"/>
  <c r="G2383" i="35" s="1"/>
  <c r="F2394" i="35"/>
  <c r="G2394" i="35" s="1"/>
  <c r="F2408" i="35"/>
  <c r="G2408" i="35" s="1"/>
  <c r="F2419" i="35"/>
  <c r="G2419" i="35" s="1"/>
  <c r="F2433" i="35"/>
  <c r="G2433" i="35" s="1"/>
  <c r="F2447" i="35"/>
  <c r="G2447" i="35" s="1"/>
  <c r="F2458" i="35"/>
  <c r="G2458" i="35" s="1"/>
  <c r="F2472" i="35"/>
  <c r="G2472" i="35" s="1"/>
  <c r="F2304" i="35"/>
  <c r="G2304" i="35" s="1"/>
  <c r="F2409" i="35"/>
  <c r="G2409" i="35" s="1"/>
  <c r="F2248" i="35"/>
  <c r="G2248" i="35" s="1"/>
  <c r="F2335" i="35"/>
  <c r="G2335" i="35" s="1"/>
  <c r="F2410" i="35"/>
  <c r="G2410" i="35" s="1"/>
  <c r="F2220" i="35"/>
  <c r="G2220" i="35" s="1"/>
  <c r="F2322" i="35"/>
  <c r="G2322" i="35" s="1"/>
  <c r="F2411" i="35"/>
  <c r="G2411" i="35" s="1"/>
  <c r="F2259" i="35"/>
  <c r="G2259" i="35" s="1"/>
  <c r="F2345" i="35"/>
  <c r="G2345" i="35" s="1"/>
  <c r="F2423" i="35"/>
  <c r="G2423" i="35" s="1"/>
  <c r="F2264" i="35"/>
  <c r="G2264" i="35" s="1"/>
  <c r="F2360" i="35"/>
  <c r="G2360" i="35" s="1"/>
  <c r="F2435" i="35"/>
  <c r="G2435" i="35" s="1"/>
  <c r="F2236" i="35"/>
  <c r="G2236" i="35" s="1"/>
  <c r="F2361" i="35"/>
  <c r="G2361" i="35" s="1"/>
  <c r="F2265" i="35"/>
  <c r="G2265" i="35" s="1"/>
  <c r="F2375" i="35"/>
  <c r="G2375" i="35" s="1"/>
  <c r="F2450" i="35"/>
  <c r="G2450" i="35" s="1"/>
  <c r="P10" i="38"/>
  <c r="X11" i="6"/>
  <c r="AB11" i="6"/>
  <c r="X163" i="1"/>
  <c r="X332" i="1" s="1"/>
  <c r="AA11" i="6"/>
  <c r="AF163" i="1"/>
  <c r="AF327" i="1" s="1"/>
  <c r="AF329" i="1" s="1"/>
  <c r="AF7" i="6"/>
  <c r="AF11" i="6" s="1"/>
  <c r="AK11" i="6"/>
  <c r="AA163" i="1"/>
  <c r="AA327" i="1" s="1"/>
  <c r="AA329" i="1" s="1"/>
  <c r="AG11" i="6"/>
  <c r="J156" i="1"/>
  <c r="AK163" i="1"/>
  <c r="AK327" i="1" s="1"/>
  <c r="AK329" i="1" s="1"/>
  <c r="Y11" i="6"/>
  <c r="AG163" i="1"/>
  <c r="AG327" i="1" s="1"/>
  <c r="AG329" i="1" s="1"/>
  <c r="AI11" i="6"/>
  <c r="T11" i="6"/>
  <c r="Q163" i="1"/>
  <c r="Q332" i="1" s="1"/>
  <c r="J8" i="6"/>
  <c r="AD11" i="6"/>
  <c r="J134" i="1"/>
  <c r="Q11" i="6"/>
  <c r="AJ11" i="6"/>
  <c r="AI163" i="1"/>
  <c r="AI332" i="1" s="1"/>
  <c r="AJ163" i="1"/>
  <c r="AJ327" i="1" s="1"/>
  <c r="AJ329" i="1" s="1"/>
  <c r="M11" i="6"/>
  <c r="J150" i="1"/>
  <c r="J9" i="6"/>
  <c r="J160" i="1"/>
  <c r="T163" i="1"/>
  <c r="T327" i="1" s="1"/>
  <c r="T329" i="1" s="1"/>
  <c r="J148" i="1"/>
  <c r="M163" i="1"/>
  <c r="M332" i="1" s="1"/>
  <c r="J149" i="1"/>
  <c r="Y163" i="1"/>
  <c r="Y327" i="1" s="1"/>
  <c r="Y329" i="1" s="1"/>
  <c r="J159" i="1"/>
  <c r="AD163" i="1"/>
  <c r="AD332" i="1" s="1"/>
  <c r="S11" i="6"/>
  <c r="S163" i="1"/>
  <c r="S332" i="1" s="1"/>
  <c r="J161" i="1"/>
  <c r="L24" i="6"/>
  <c r="J24" i="6" s="1"/>
  <c r="AN332" i="1"/>
  <c r="AN334" i="1" s="1"/>
  <c r="AN30" i="6" s="1"/>
  <c r="AO332" i="1"/>
  <c r="AO334" i="1" s="1"/>
  <c r="AO30" i="6" s="1"/>
  <c r="AR327" i="1"/>
  <c r="AR329" i="1" s="1"/>
  <c r="AR334" i="1" s="1"/>
  <c r="AR30" i="6" s="1"/>
  <c r="AQ332" i="1"/>
  <c r="AQ334" i="1" s="1"/>
  <c r="AQ30" i="6" s="1"/>
  <c r="N332" i="1"/>
  <c r="N334" i="1" s="1"/>
  <c r="N30" i="6" s="1"/>
  <c r="M235" i="1"/>
  <c r="M236" i="1"/>
  <c r="M234" i="1"/>
  <c r="AP236" i="1"/>
  <c r="AP235" i="1"/>
  <c r="AP234" i="1"/>
  <c r="AO234" i="1"/>
  <c r="AO235" i="1"/>
  <c r="AO236" i="1"/>
  <c r="AS235" i="1"/>
  <c r="AS236" i="1"/>
  <c r="AS234" i="1"/>
  <c r="Z235" i="1"/>
  <c r="Z234" i="1"/>
  <c r="Z236" i="1"/>
  <c r="S235" i="1"/>
  <c r="S236" i="1"/>
  <c r="S234" i="1"/>
  <c r="AD235" i="1"/>
  <c r="AD236" i="1"/>
  <c r="AD234" i="1"/>
  <c r="AT235" i="1"/>
  <c r="AT236" i="1"/>
  <c r="AT234" i="1"/>
  <c r="AI235" i="1"/>
  <c r="AI236" i="1"/>
  <c r="AI234" i="1"/>
  <c r="AA236" i="1"/>
  <c r="AA235" i="1"/>
  <c r="AA234" i="1"/>
  <c r="AK236" i="1"/>
  <c r="AK235" i="1"/>
  <c r="AK234" i="1"/>
  <c r="AH235" i="1"/>
  <c r="AH236" i="1"/>
  <c r="AH234" i="1"/>
  <c r="AC234" i="1"/>
  <c r="AC235" i="1"/>
  <c r="AC236" i="1"/>
  <c r="AR235" i="1"/>
  <c r="AR234" i="1"/>
  <c r="AR236" i="1"/>
  <c r="AE234" i="1"/>
  <c r="AE235" i="1"/>
  <c r="AE236" i="1"/>
  <c r="AM236" i="1"/>
  <c r="AM234" i="1"/>
  <c r="AM235" i="1"/>
  <c r="AG234" i="1"/>
  <c r="AG235" i="1"/>
  <c r="AG236" i="1"/>
  <c r="O235" i="1"/>
  <c r="O236" i="1"/>
  <c r="O234" i="1"/>
  <c r="AQ236" i="1"/>
  <c r="AQ235" i="1"/>
  <c r="AQ234" i="1"/>
  <c r="AN236" i="1"/>
  <c r="AN234" i="1"/>
  <c r="AN235" i="1"/>
  <c r="W234" i="1"/>
  <c r="W235" i="1"/>
  <c r="W236" i="1"/>
  <c r="P235" i="1"/>
  <c r="P236" i="1"/>
  <c r="P234" i="1"/>
  <c r="N235" i="1"/>
  <c r="N236" i="1"/>
  <c r="N234" i="1"/>
  <c r="R234" i="1"/>
  <c r="R235" i="1"/>
  <c r="R236" i="1"/>
  <c r="U235" i="1"/>
  <c r="U234" i="1"/>
  <c r="U236" i="1"/>
  <c r="AM332" i="1"/>
  <c r="AM334" i="1" s="1"/>
  <c r="AM30" i="6" s="1"/>
  <c r="AJ235" i="1"/>
  <c r="AJ234" i="1"/>
  <c r="AJ236" i="1"/>
  <c r="Y234" i="1"/>
  <c r="Y235" i="1"/>
  <c r="Y236" i="1"/>
  <c r="AU234" i="1"/>
  <c r="AU235" i="1"/>
  <c r="AU236" i="1"/>
  <c r="AB234" i="1"/>
  <c r="AB235" i="1"/>
  <c r="AB236" i="1"/>
  <c r="AL235" i="1"/>
  <c r="AL236" i="1"/>
  <c r="AL234" i="1"/>
  <c r="T236" i="1"/>
  <c r="T234" i="1"/>
  <c r="T235" i="1"/>
  <c r="J172" i="4"/>
  <c r="AF236" i="1"/>
  <c r="AF235" i="1"/>
  <c r="AF234" i="1"/>
  <c r="V235" i="1"/>
  <c r="V236" i="1"/>
  <c r="V234" i="1"/>
  <c r="Q236" i="1"/>
  <c r="Q234" i="1"/>
  <c r="Q235" i="1"/>
  <c r="X234" i="1"/>
  <c r="X236" i="1"/>
  <c r="X235" i="1"/>
  <c r="J369" i="1"/>
  <c r="AF370" i="1"/>
  <c r="L234" i="1"/>
  <c r="L236" i="1"/>
  <c r="L235" i="1"/>
  <c r="AS332" i="1"/>
  <c r="AS334" i="1" s="1"/>
  <c r="AS30" i="6" s="1"/>
  <c r="AL332" i="1"/>
  <c r="AL334" i="1" s="1"/>
  <c r="AL30" i="6" s="1"/>
  <c r="AP332" i="1"/>
  <c r="AP334" i="1" s="1"/>
  <c r="AP30" i="6" s="1"/>
  <c r="AH327" i="1"/>
  <c r="AH329" i="1" s="1"/>
  <c r="AH332" i="1"/>
  <c r="AU327" i="1"/>
  <c r="AU329" i="1" s="1"/>
  <c r="AU332" i="1"/>
  <c r="AN228" i="9"/>
  <c r="AN206" i="4" s="1"/>
  <c r="AN296" i="1" s="1"/>
  <c r="AK228" i="9"/>
  <c r="AK206" i="4" s="1"/>
  <c r="AK296" i="1" s="1"/>
  <c r="AD228" i="9"/>
  <c r="AD206" i="4" s="1"/>
  <c r="AD296" i="1" s="1"/>
  <c r="AR228" i="9"/>
  <c r="AR206" i="4" s="1"/>
  <c r="AR296" i="1" s="1"/>
  <c r="AT228" i="9"/>
  <c r="AT206" i="4" s="1"/>
  <c r="AT296" i="1" s="1"/>
  <c r="T228" i="9"/>
  <c r="T206" i="4" s="1"/>
  <c r="T296" i="1" s="1"/>
  <c r="AH228" i="9"/>
  <c r="AH206" i="4" s="1"/>
  <c r="AH296" i="1" s="1"/>
  <c r="AO228" i="9"/>
  <c r="AO206" i="4" s="1"/>
  <c r="AO296" i="1" s="1"/>
  <c r="N228" i="9"/>
  <c r="N206" i="4" s="1"/>
  <c r="N296" i="1" s="1"/>
  <c r="AG228" i="9"/>
  <c r="AG206" i="4" s="1"/>
  <c r="AG296" i="1" s="1"/>
  <c r="Z228" i="9"/>
  <c r="Z206" i="4" s="1"/>
  <c r="Z296" i="1" s="1"/>
  <c r="AP228" i="9"/>
  <c r="AP206" i="4" s="1"/>
  <c r="AP296" i="1" s="1"/>
  <c r="AQ228" i="9"/>
  <c r="AQ206" i="4" s="1"/>
  <c r="AQ296" i="1" s="1"/>
  <c r="AL228" i="9"/>
  <c r="AL206" i="4" s="1"/>
  <c r="AL296" i="1" s="1"/>
  <c r="O228" i="9"/>
  <c r="O206" i="4" s="1"/>
  <c r="O296" i="1" s="1"/>
  <c r="AU228" i="9"/>
  <c r="AU206" i="4" s="1"/>
  <c r="AU296" i="1" s="1"/>
  <c r="Y228" i="9"/>
  <c r="Y206" i="4" s="1"/>
  <c r="Y296" i="1" s="1"/>
  <c r="Q228" i="9"/>
  <c r="Q206" i="4" s="1"/>
  <c r="Q296" i="1" s="1"/>
  <c r="AF228" i="9"/>
  <c r="AF206" i="4" s="1"/>
  <c r="AF296" i="1" s="1"/>
  <c r="AA228" i="9"/>
  <c r="AA206" i="4" s="1"/>
  <c r="AA296" i="1" s="1"/>
  <c r="AB228" i="9"/>
  <c r="AB206" i="4" s="1"/>
  <c r="AB296" i="1" s="1"/>
  <c r="V228" i="9"/>
  <c r="V206" i="4" s="1"/>
  <c r="V296" i="1" s="1"/>
  <c r="X228" i="9"/>
  <c r="X206" i="4" s="1"/>
  <c r="X296" i="1" s="1"/>
  <c r="AE228" i="9"/>
  <c r="AE206" i="4" s="1"/>
  <c r="AE296" i="1" s="1"/>
  <c r="AI228" i="9"/>
  <c r="AI206" i="4" s="1"/>
  <c r="AI296" i="1" s="1"/>
  <c r="R228" i="9"/>
  <c r="R206" i="4" s="1"/>
  <c r="R296" i="1" s="1"/>
  <c r="AJ228" i="9"/>
  <c r="AJ206" i="4" s="1"/>
  <c r="AJ296" i="1" s="1"/>
  <c r="S228" i="9"/>
  <c r="S206" i="4" s="1"/>
  <c r="S296" i="1" s="1"/>
  <c r="P228" i="9"/>
  <c r="P206" i="4" s="1"/>
  <c r="P296" i="1" s="1"/>
  <c r="U228" i="9"/>
  <c r="U206" i="4" s="1"/>
  <c r="U296" i="1" s="1"/>
  <c r="W228" i="9"/>
  <c r="W206" i="4" s="1"/>
  <c r="W296" i="1" s="1"/>
  <c r="AC228" i="9"/>
  <c r="AC206" i="4" s="1"/>
  <c r="AC296" i="1" s="1"/>
  <c r="AM228" i="9"/>
  <c r="AM206" i="4" s="1"/>
  <c r="AM296" i="1" s="1"/>
  <c r="AS228" i="9"/>
  <c r="AS206" i="4" s="1"/>
  <c r="AS296" i="1" s="1"/>
  <c r="M228" i="9"/>
  <c r="M206" i="4" s="1"/>
  <c r="M296" i="1" s="1"/>
  <c r="L297" i="1"/>
  <c r="L298" i="1"/>
  <c r="L10" i="6"/>
  <c r="J162" i="1"/>
  <c r="L163" i="1"/>
  <c r="AT327" i="1"/>
  <c r="AT329" i="1" s="1"/>
  <c r="AT332" i="1"/>
  <c r="O327" i="1"/>
  <c r="O329" i="1" s="1"/>
  <c r="O332" i="1"/>
  <c r="W21" i="19" l="1"/>
  <c r="O46" i="59"/>
  <c r="U36" i="19"/>
  <c r="M55" i="59"/>
  <c r="U18" i="19"/>
  <c r="M45" i="59"/>
  <c r="V40" i="19"/>
  <c r="N57" i="59"/>
  <c r="V39" i="19"/>
  <c r="N56" i="59"/>
  <c r="V22" i="19"/>
  <c r="N47" i="59"/>
  <c r="V332" i="1"/>
  <c r="V334" i="1" s="1"/>
  <c r="V30" i="6" s="1"/>
  <c r="W327" i="1"/>
  <c r="W329" i="1" s="1"/>
  <c r="W334" i="1" s="1"/>
  <c r="W30" i="6" s="1"/>
  <c r="P332" i="1"/>
  <c r="P334" i="1" s="1"/>
  <c r="P30" i="6" s="1"/>
  <c r="U327" i="1"/>
  <c r="U329" i="1" s="1"/>
  <c r="U334" i="1" s="1"/>
  <c r="U30" i="6" s="1"/>
  <c r="R332" i="1"/>
  <c r="R334" i="1" s="1"/>
  <c r="R30" i="6" s="1"/>
  <c r="X327" i="1"/>
  <c r="X329" i="1" s="1"/>
  <c r="X334" i="1" s="1"/>
  <c r="X30" i="6" s="1"/>
  <c r="Z327" i="1"/>
  <c r="Z329" i="1" s="1"/>
  <c r="Z334" i="1" s="1"/>
  <c r="Z30" i="6" s="1"/>
  <c r="AE332" i="1"/>
  <c r="AE334" i="1" s="1"/>
  <c r="AE30" i="6" s="1"/>
  <c r="AC332" i="1"/>
  <c r="AC334" i="1" s="1"/>
  <c r="AC30" i="6" s="1"/>
  <c r="AB332" i="1"/>
  <c r="AB334" i="1" s="1"/>
  <c r="AB30" i="6" s="1"/>
  <c r="G2729" i="40"/>
  <c r="H2729" i="40" s="1"/>
  <c r="G2721" i="40"/>
  <c r="H2721" i="40" s="1"/>
  <c r="G2713" i="40"/>
  <c r="H2713" i="40" s="1"/>
  <c r="G2705" i="40"/>
  <c r="H2705" i="40" s="1"/>
  <c r="G2697" i="40"/>
  <c r="H2697" i="40" s="1"/>
  <c r="G2689" i="40"/>
  <c r="H2689" i="40" s="1"/>
  <c r="G2681" i="40"/>
  <c r="H2681" i="40" s="1"/>
  <c r="G2673" i="40"/>
  <c r="H2673" i="40" s="1"/>
  <c r="G2665" i="40"/>
  <c r="H2665" i="40" s="1"/>
  <c r="G2657" i="40"/>
  <c r="H2657" i="40" s="1"/>
  <c r="G2649" i="40"/>
  <c r="H2649" i="40" s="1"/>
  <c r="G2641" i="40"/>
  <c r="H2641" i="40" s="1"/>
  <c r="G2633" i="40"/>
  <c r="H2633" i="40" s="1"/>
  <c r="G2625" i="40"/>
  <c r="H2625" i="40" s="1"/>
  <c r="G2617" i="40"/>
  <c r="H2617" i="40" s="1"/>
  <c r="G2609" i="40"/>
  <c r="H2609" i="40" s="1"/>
  <c r="G2601" i="40"/>
  <c r="H2601" i="40" s="1"/>
  <c r="G2593" i="40"/>
  <c r="H2593" i="40" s="1"/>
  <c r="G2585" i="40"/>
  <c r="H2585" i="40" s="1"/>
  <c r="G2577" i="40"/>
  <c r="H2577" i="40" s="1"/>
  <c r="G2569" i="40"/>
  <c r="H2569" i="40" s="1"/>
  <c r="G2561" i="40"/>
  <c r="H2561" i="40" s="1"/>
  <c r="G2553" i="40"/>
  <c r="H2553" i="40" s="1"/>
  <c r="G2545" i="40"/>
  <c r="H2545" i="40" s="1"/>
  <c r="G2537" i="40"/>
  <c r="H2537" i="40" s="1"/>
  <c r="G2529" i="40"/>
  <c r="H2529" i="40" s="1"/>
  <c r="G2521" i="40"/>
  <c r="H2521" i="40" s="1"/>
  <c r="G2513" i="40"/>
  <c r="H2513" i="40" s="1"/>
  <c r="G2505" i="40"/>
  <c r="H2505" i="40" s="1"/>
  <c r="G2497" i="40"/>
  <c r="H2497" i="40" s="1"/>
  <c r="G2489" i="40"/>
  <c r="H2489" i="40" s="1"/>
  <c r="G2481" i="40"/>
  <c r="H2481" i="40" s="1"/>
  <c r="G2735" i="40"/>
  <c r="H2735" i="40" s="1"/>
  <c r="G2726" i="40"/>
  <c r="H2726" i="40" s="1"/>
  <c r="G2717" i="40"/>
  <c r="H2717" i="40" s="1"/>
  <c r="G2708" i="40"/>
  <c r="H2708" i="40" s="1"/>
  <c r="G2699" i="40"/>
  <c r="H2699" i="40" s="1"/>
  <c r="G2690" i="40"/>
  <c r="H2690" i="40" s="1"/>
  <c r="G2680" i="40"/>
  <c r="H2680" i="40" s="1"/>
  <c r="G2671" i="40"/>
  <c r="H2671" i="40" s="1"/>
  <c r="G2662" i="40"/>
  <c r="H2662" i="40" s="1"/>
  <c r="G2653" i="40"/>
  <c r="H2653" i="40" s="1"/>
  <c r="G2644" i="40"/>
  <c r="H2644" i="40" s="1"/>
  <c r="G2635" i="40"/>
  <c r="H2635" i="40" s="1"/>
  <c r="G2626" i="40"/>
  <c r="H2626" i="40" s="1"/>
  <c r="G2616" i="40"/>
  <c r="H2616" i="40" s="1"/>
  <c r="G2607" i="40"/>
  <c r="H2607" i="40" s="1"/>
  <c r="G2598" i="40"/>
  <c r="H2598" i="40" s="1"/>
  <c r="G2589" i="40"/>
  <c r="H2589" i="40" s="1"/>
  <c r="G2580" i="40"/>
  <c r="H2580" i="40" s="1"/>
  <c r="G2571" i="40"/>
  <c r="H2571" i="40" s="1"/>
  <c r="G2562" i="40"/>
  <c r="H2562" i="40" s="1"/>
  <c r="G2552" i="40"/>
  <c r="H2552" i="40" s="1"/>
  <c r="G2543" i="40"/>
  <c r="H2543" i="40" s="1"/>
  <c r="G2534" i="40"/>
  <c r="H2534" i="40" s="1"/>
  <c r="G2525" i="40"/>
  <c r="H2525" i="40" s="1"/>
  <c r="G2516" i="40"/>
  <c r="H2516" i="40" s="1"/>
  <c r="G2507" i="40"/>
  <c r="H2507" i="40" s="1"/>
  <c r="G2498" i="40"/>
  <c r="H2498" i="40" s="1"/>
  <c r="G2488" i="40"/>
  <c r="H2488" i="40" s="1"/>
  <c r="G2479" i="40"/>
  <c r="H2479" i="40" s="1"/>
  <c r="G2734" i="40"/>
  <c r="H2734" i="40" s="1"/>
  <c r="G2724" i="40"/>
  <c r="H2724" i="40" s="1"/>
  <c r="G2714" i="40"/>
  <c r="H2714" i="40" s="1"/>
  <c r="G2703" i="40"/>
  <c r="H2703" i="40" s="1"/>
  <c r="G2693" i="40"/>
  <c r="H2693" i="40" s="1"/>
  <c r="G2683" i="40"/>
  <c r="H2683" i="40" s="1"/>
  <c r="G2672" i="40"/>
  <c r="H2672" i="40" s="1"/>
  <c r="G2661" i="40"/>
  <c r="H2661" i="40" s="1"/>
  <c r="G2651" i="40"/>
  <c r="H2651" i="40" s="1"/>
  <c r="G2733" i="40"/>
  <c r="H2733" i="40" s="1"/>
  <c r="G2722" i="40"/>
  <c r="H2722" i="40" s="1"/>
  <c r="G2710" i="40"/>
  <c r="H2710" i="40" s="1"/>
  <c r="G2698" i="40"/>
  <c r="H2698" i="40" s="1"/>
  <c r="G2686" i="40"/>
  <c r="H2686" i="40" s="1"/>
  <c r="G2675" i="40"/>
  <c r="H2675" i="40" s="1"/>
  <c r="G2663" i="40"/>
  <c r="H2663" i="40" s="1"/>
  <c r="G2650" i="40"/>
  <c r="H2650" i="40" s="1"/>
  <c r="G2639" i="40"/>
  <c r="H2639" i="40" s="1"/>
  <c r="G2629" i="40"/>
  <c r="H2629" i="40" s="1"/>
  <c r="G2619" i="40"/>
  <c r="H2619" i="40" s="1"/>
  <c r="G2608" i="40"/>
  <c r="H2608" i="40" s="1"/>
  <c r="G2597" i="40"/>
  <c r="H2597" i="40" s="1"/>
  <c r="G2587" i="40"/>
  <c r="H2587" i="40" s="1"/>
  <c r="G2576" i="40"/>
  <c r="H2576" i="40" s="1"/>
  <c r="G2566" i="40"/>
  <c r="H2566" i="40" s="1"/>
  <c r="G2556" i="40"/>
  <c r="H2556" i="40" s="1"/>
  <c r="G2546" i="40"/>
  <c r="H2546" i="40" s="1"/>
  <c r="G2535" i="40"/>
  <c r="H2535" i="40" s="1"/>
  <c r="G2732" i="40"/>
  <c r="H2732" i="40" s="1"/>
  <c r="G2720" i="40"/>
  <c r="H2720" i="40" s="1"/>
  <c r="G2709" i="40"/>
  <c r="H2709" i="40" s="1"/>
  <c r="G2696" i="40"/>
  <c r="H2696" i="40" s="1"/>
  <c r="G2685" i="40"/>
  <c r="H2685" i="40" s="1"/>
  <c r="G2674" i="40"/>
  <c r="H2674" i="40" s="1"/>
  <c r="G2660" i="40"/>
  <c r="H2660" i="40" s="1"/>
  <c r="G2648" i="40"/>
  <c r="H2648" i="40" s="1"/>
  <c r="G2638" i="40"/>
  <c r="H2638" i="40" s="1"/>
  <c r="G2628" i="40"/>
  <c r="H2628" i="40" s="1"/>
  <c r="G2618" i="40"/>
  <c r="H2618" i="40" s="1"/>
  <c r="G2606" i="40"/>
  <c r="H2606" i="40" s="1"/>
  <c r="G2730" i="40"/>
  <c r="H2730" i="40" s="1"/>
  <c r="G2715" i="40"/>
  <c r="H2715" i="40" s="1"/>
  <c r="G2700" i="40"/>
  <c r="H2700" i="40" s="1"/>
  <c r="G2682" i="40"/>
  <c r="H2682" i="40" s="1"/>
  <c r="G2667" i="40"/>
  <c r="H2667" i="40" s="1"/>
  <c r="G2652" i="40"/>
  <c r="H2652" i="40" s="1"/>
  <c r="G2636" i="40"/>
  <c r="H2636" i="40" s="1"/>
  <c r="G2622" i="40"/>
  <c r="H2622" i="40" s="1"/>
  <c r="G2610" i="40"/>
  <c r="H2610" i="40" s="1"/>
  <c r="G2595" i="40"/>
  <c r="H2595" i="40" s="1"/>
  <c r="G2583" i="40"/>
  <c r="H2583" i="40" s="1"/>
  <c r="G2572" i="40"/>
  <c r="H2572" i="40" s="1"/>
  <c r="G2559" i="40"/>
  <c r="H2559" i="40" s="1"/>
  <c r="G2548" i="40"/>
  <c r="H2548" i="40" s="1"/>
  <c r="G2536" i="40"/>
  <c r="H2536" i="40" s="1"/>
  <c r="G2524" i="40"/>
  <c r="H2524" i="40" s="1"/>
  <c r="G2514" i="40"/>
  <c r="H2514" i="40" s="1"/>
  <c r="G2503" i="40"/>
  <c r="H2503" i="40" s="1"/>
  <c r="G2493" i="40"/>
  <c r="H2493" i="40" s="1"/>
  <c r="G2483" i="40"/>
  <c r="H2483" i="40" s="1"/>
  <c r="G2728" i="40"/>
  <c r="H2728" i="40" s="1"/>
  <c r="G2712" i="40"/>
  <c r="H2712" i="40" s="1"/>
  <c r="G2695" i="40"/>
  <c r="H2695" i="40" s="1"/>
  <c r="G2679" i="40"/>
  <c r="H2679" i="40" s="1"/>
  <c r="G2666" i="40"/>
  <c r="H2666" i="40" s="1"/>
  <c r="G2647" i="40"/>
  <c r="H2647" i="40" s="1"/>
  <c r="G2634" i="40"/>
  <c r="H2634" i="40" s="1"/>
  <c r="G2621" i="40"/>
  <c r="H2621" i="40" s="1"/>
  <c r="G2605" i="40"/>
  <c r="H2605" i="40" s="1"/>
  <c r="G2594" i="40"/>
  <c r="H2594" i="40" s="1"/>
  <c r="G2582" i="40"/>
  <c r="H2582" i="40" s="1"/>
  <c r="G2570" i="40"/>
  <c r="H2570" i="40" s="1"/>
  <c r="G2558" i="40"/>
  <c r="H2558" i="40" s="1"/>
  <c r="G2547" i="40"/>
  <c r="H2547" i="40" s="1"/>
  <c r="G2533" i="40"/>
  <c r="H2533" i="40" s="1"/>
  <c r="G2523" i="40"/>
  <c r="H2523" i="40" s="1"/>
  <c r="G2512" i="40"/>
  <c r="H2512" i="40" s="1"/>
  <c r="G2502" i="40"/>
  <c r="H2502" i="40" s="1"/>
  <c r="G2492" i="40"/>
  <c r="H2492" i="40" s="1"/>
  <c r="G2482" i="40"/>
  <c r="H2482" i="40" s="1"/>
  <c r="G2727" i="40"/>
  <c r="H2727" i="40" s="1"/>
  <c r="G2711" i="40"/>
  <c r="H2711" i="40" s="1"/>
  <c r="G2694" i="40"/>
  <c r="H2694" i="40" s="1"/>
  <c r="G2678" i="40"/>
  <c r="H2678" i="40" s="1"/>
  <c r="G2664" i="40"/>
  <c r="H2664" i="40" s="1"/>
  <c r="G2646" i="40"/>
  <c r="H2646" i="40" s="1"/>
  <c r="G2632" i="40"/>
  <c r="H2632" i="40" s="1"/>
  <c r="G2620" i="40"/>
  <c r="H2620" i="40" s="1"/>
  <c r="G2604" i="40"/>
  <c r="H2604" i="40" s="1"/>
  <c r="G2592" i="40"/>
  <c r="H2592" i="40" s="1"/>
  <c r="G2581" i="40"/>
  <c r="H2581" i="40" s="1"/>
  <c r="G2568" i="40"/>
  <c r="H2568" i="40" s="1"/>
  <c r="G2557" i="40"/>
  <c r="H2557" i="40" s="1"/>
  <c r="G2544" i="40"/>
  <c r="H2544" i="40" s="1"/>
  <c r="G2532" i="40"/>
  <c r="H2532" i="40" s="1"/>
  <c r="G2522" i="40"/>
  <c r="H2522" i="40" s="1"/>
  <c r="G2511" i="40"/>
  <c r="H2511" i="40" s="1"/>
  <c r="G2501" i="40"/>
  <c r="H2501" i="40" s="1"/>
  <c r="G2491" i="40"/>
  <c r="H2491" i="40" s="1"/>
  <c r="G2480" i="40"/>
  <c r="H2480" i="40" s="1"/>
  <c r="G2718" i="40"/>
  <c r="H2718" i="40" s="1"/>
  <c r="G2691" i="40"/>
  <c r="H2691" i="40" s="1"/>
  <c r="G2668" i="40"/>
  <c r="H2668" i="40" s="1"/>
  <c r="G2642" i="40"/>
  <c r="H2642" i="40" s="1"/>
  <c r="G2615" i="40"/>
  <c r="H2615" i="40" s="1"/>
  <c r="G2599" i="40"/>
  <c r="H2599" i="40" s="1"/>
  <c r="G2578" i="40"/>
  <c r="H2578" i="40" s="1"/>
  <c r="G2560" i="40"/>
  <c r="H2560" i="40" s="1"/>
  <c r="G2540" i="40"/>
  <c r="H2540" i="40" s="1"/>
  <c r="G2520" i="40"/>
  <c r="H2520" i="40" s="1"/>
  <c r="G2506" i="40"/>
  <c r="H2506" i="40" s="1"/>
  <c r="G2487" i="40"/>
  <c r="H2487" i="40" s="1"/>
  <c r="G2716" i="40"/>
  <c r="H2716" i="40" s="1"/>
  <c r="G2688" i="40"/>
  <c r="H2688" i="40" s="1"/>
  <c r="G2659" i="40"/>
  <c r="H2659" i="40" s="1"/>
  <c r="G2640" i="40"/>
  <c r="H2640" i="40" s="1"/>
  <c r="G2614" i="40"/>
  <c r="H2614" i="40" s="1"/>
  <c r="G2596" i="40"/>
  <c r="H2596" i="40" s="1"/>
  <c r="G2575" i="40"/>
  <c r="H2575" i="40" s="1"/>
  <c r="G2555" i="40"/>
  <c r="H2555" i="40" s="1"/>
  <c r="G2539" i="40"/>
  <c r="H2539" i="40" s="1"/>
  <c r="G2519" i="40"/>
  <c r="H2519" i="40" s="1"/>
  <c r="G2504" i="40"/>
  <c r="H2504" i="40" s="1"/>
  <c r="G2486" i="40"/>
  <c r="H2486" i="40" s="1"/>
  <c r="G2707" i="40"/>
  <c r="H2707" i="40" s="1"/>
  <c r="G2687" i="40"/>
  <c r="H2687" i="40" s="1"/>
  <c r="G2658" i="40"/>
  <c r="H2658" i="40" s="1"/>
  <c r="G2637" i="40"/>
  <c r="H2637" i="40" s="1"/>
  <c r="G2613" i="40"/>
  <c r="H2613" i="40" s="1"/>
  <c r="G2591" i="40"/>
  <c r="H2591" i="40" s="1"/>
  <c r="G2574" i="40"/>
  <c r="H2574" i="40" s="1"/>
  <c r="G2554" i="40"/>
  <c r="H2554" i="40" s="1"/>
  <c r="G2538" i="40"/>
  <c r="H2538" i="40" s="1"/>
  <c r="G2518" i="40"/>
  <c r="H2518" i="40" s="1"/>
  <c r="G2500" i="40"/>
  <c r="H2500" i="40" s="1"/>
  <c r="G2485" i="40"/>
  <c r="H2485" i="40" s="1"/>
  <c r="G2723" i="40"/>
  <c r="H2723" i="40" s="1"/>
  <c r="G2677" i="40"/>
  <c r="H2677" i="40" s="1"/>
  <c r="G2643" i="40"/>
  <c r="H2643" i="40" s="1"/>
  <c r="G2603" i="40"/>
  <c r="H2603" i="40" s="1"/>
  <c r="G2573" i="40"/>
  <c r="H2573" i="40" s="1"/>
  <c r="G2542" i="40"/>
  <c r="H2542" i="40" s="1"/>
  <c r="G2515" i="40"/>
  <c r="H2515" i="40" s="1"/>
  <c r="G2490" i="40"/>
  <c r="H2490" i="40" s="1"/>
  <c r="G2719" i="40"/>
  <c r="H2719" i="40" s="1"/>
  <c r="G2676" i="40"/>
  <c r="H2676" i="40" s="1"/>
  <c r="G2631" i="40"/>
  <c r="H2631" i="40" s="1"/>
  <c r="G2602" i="40"/>
  <c r="H2602" i="40" s="1"/>
  <c r="G2567" i="40"/>
  <c r="H2567" i="40" s="1"/>
  <c r="G2541" i="40"/>
  <c r="H2541" i="40" s="1"/>
  <c r="G2510" i="40"/>
  <c r="H2510" i="40" s="1"/>
  <c r="G2484" i="40"/>
  <c r="H2484" i="40" s="1"/>
  <c r="G2706" i="40"/>
  <c r="H2706" i="40" s="1"/>
  <c r="G2670" i="40"/>
  <c r="H2670" i="40" s="1"/>
  <c r="G2630" i="40"/>
  <c r="H2630" i="40" s="1"/>
  <c r="G2600" i="40"/>
  <c r="H2600" i="40" s="1"/>
  <c r="G2565" i="40"/>
  <c r="H2565" i="40" s="1"/>
  <c r="G2531" i="40"/>
  <c r="H2531" i="40" s="1"/>
  <c r="G2509" i="40"/>
  <c r="H2509" i="40" s="1"/>
  <c r="G2478" i="40"/>
  <c r="H2478" i="40" s="1"/>
  <c r="G2692" i="40"/>
  <c r="H2692" i="40" s="1"/>
  <c r="G2624" i="40"/>
  <c r="H2624" i="40" s="1"/>
  <c r="G2579" i="40"/>
  <c r="H2579" i="40" s="1"/>
  <c r="G2527" i="40"/>
  <c r="H2527" i="40" s="1"/>
  <c r="G2477" i="40"/>
  <c r="H2477" i="40" s="1"/>
  <c r="G2684" i="40"/>
  <c r="H2684" i="40" s="1"/>
  <c r="G2623" i="40"/>
  <c r="H2623" i="40" s="1"/>
  <c r="G2564" i="40"/>
  <c r="H2564" i="40" s="1"/>
  <c r="G2526" i="40"/>
  <c r="H2526" i="40" s="1"/>
  <c r="G2476" i="40"/>
  <c r="H2476" i="40" s="1"/>
  <c r="G2669" i="40"/>
  <c r="H2669" i="40" s="1"/>
  <c r="G2612" i="40"/>
  <c r="H2612" i="40" s="1"/>
  <c r="G2563" i="40"/>
  <c r="H2563" i="40" s="1"/>
  <c r="G2517" i="40"/>
  <c r="H2517" i="40" s="1"/>
  <c r="G2475" i="40"/>
  <c r="H2475" i="40" s="1"/>
  <c r="G2725" i="40"/>
  <c r="H2725" i="40" s="1"/>
  <c r="G2655" i="40"/>
  <c r="H2655" i="40" s="1"/>
  <c r="G2590" i="40"/>
  <c r="H2590" i="40" s="1"/>
  <c r="G2550" i="40"/>
  <c r="H2550" i="40" s="1"/>
  <c r="G2499" i="40"/>
  <c r="H2499" i="40" s="1"/>
  <c r="G2654" i="40"/>
  <c r="H2654" i="40" s="1"/>
  <c r="G2549" i="40"/>
  <c r="H2549" i="40" s="1"/>
  <c r="F2735" i="39"/>
  <c r="G2735" i="39" s="1"/>
  <c r="F2727" i="39"/>
  <c r="G2727" i="39" s="1"/>
  <c r="F2722" i="39"/>
  <c r="G2722" i="39" s="1"/>
  <c r="F2716" i="39"/>
  <c r="G2716" i="39" s="1"/>
  <c r="F2703" i="39"/>
  <c r="G2703" i="39" s="1"/>
  <c r="F2697" i="39"/>
  <c r="G2697" i="39" s="1"/>
  <c r="F2689" i="39"/>
  <c r="G2689" i="39" s="1"/>
  <c r="F2683" i="39"/>
  <c r="G2683" i="39" s="1"/>
  <c r="F2675" i="39"/>
  <c r="G2675" i="39" s="1"/>
  <c r="F2665" i="39"/>
  <c r="G2665" i="39" s="1"/>
  <c r="F2659" i="39"/>
  <c r="G2659" i="39" s="1"/>
  <c r="F2653" i="39"/>
  <c r="G2653" i="39" s="1"/>
  <c r="F2641" i="39"/>
  <c r="G2641" i="39" s="1"/>
  <c r="F2616" i="39"/>
  <c r="G2616" i="39" s="1"/>
  <c r="F2604" i="39"/>
  <c r="G2604" i="39" s="1"/>
  <c r="F2598" i="39"/>
  <c r="G2598" i="39" s="1"/>
  <c r="F2591" i="39"/>
  <c r="G2591" i="39" s="1"/>
  <c r="F2584" i="39"/>
  <c r="G2584" i="39" s="1"/>
  <c r="F2577" i="39"/>
  <c r="G2577" i="39" s="1"/>
  <c r="F2571" i="39"/>
  <c r="G2571" i="39" s="1"/>
  <c r="F2564" i="39"/>
  <c r="G2564" i="39" s="1"/>
  <c r="F2551" i="39"/>
  <c r="G2551" i="39" s="1"/>
  <c r="F2546" i="39"/>
  <c r="G2546" i="39" s="1"/>
  <c r="F2539" i="39"/>
  <c r="G2539" i="39" s="1"/>
  <c r="F2532" i="39"/>
  <c r="G2532" i="39" s="1"/>
  <c r="F2525" i="39"/>
  <c r="G2525" i="39" s="1"/>
  <c r="F2512" i="39"/>
  <c r="G2512" i="39" s="1"/>
  <c r="F2506" i="39"/>
  <c r="G2506" i="39" s="1"/>
  <c r="G2645" i="40"/>
  <c r="H2645" i="40" s="1"/>
  <c r="G2530" i="40"/>
  <c r="H2530" i="40" s="1"/>
  <c r="F2734" i="39"/>
  <c r="G2734" i="39" s="1"/>
  <c r="F2715" i="39"/>
  <c r="G2715" i="39" s="1"/>
  <c r="F2709" i="39"/>
  <c r="G2709" i="39" s="1"/>
  <c r="F2696" i="39"/>
  <c r="G2696" i="39" s="1"/>
  <c r="F2688" i="39"/>
  <c r="G2688" i="39" s="1"/>
  <c r="F2682" i="39"/>
  <c r="G2682" i="39" s="1"/>
  <c r="F2670" i="39"/>
  <c r="G2670" i="39" s="1"/>
  <c r="F2664" i="39"/>
  <c r="G2664" i="39" s="1"/>
  <c r="F2652" i="39"/>
  <c r="G2652" i="39" s="1"/>
  <c r="F2646" i="39"/>
  <c r="G2646" i="39" s="1"/>
  <c r="F2640" i="39"/>
  <c r="G2640" i="39" s="1"/>
  <c r="F2634" i="39"/>
  <c r="G2634" i="39" s="1"/>
  <c r="F2628" i="39"/>
  <c r="G2628" i="39" s="1"/>
  <c r="F2622" i="39"/>
  <c r="G2622" i="39" s="1"/>
  <c r="F2615" i="39"/>
  <c r="G2615" i="39" s="1"/>
  <c r="F2610" i="39"/>
  <c r="G2610" i="39" s="1"/>
  <c r="F2603" i="39"/>
  <c r="G2603" i="39" s="1"/>
  <c r="F2597" i="39"/>
  <c r="G2597" i="39" s="1"/>
  <c r="F2590" i="39"/>
  <c r="G2590" i="39" s="1"/>
  <c r="F2583" i="39"/>
  <c r="G2583" i="39" s="1"/>
  <c r="F2570" i="39"/>
  <c r="G2570" i="39" s="1"/>
  <c r="F2558" i="39"/>
  <c r="G2558" i="39" s="1"/>
  <c r="F2550" i="39"/>
  <c r="G2550" i="39" s="1"/>
  <c r="F2545" i="39"/>
  <c r="G2545" i="39" s="1"/>
  <c r="F2531" i="39"/>
  <c r="G2531" i="39" s="1"/>
  <c r="F2524" i="39"/>
  <c r="G2524" i="39" s="1"/>
  <c r="F2518" i="39"/>
  <c r="G2518" i="39" s="1"/>
  <c r="F2505" i="39"/>
  <c r="G2505" i="39" s="1"/>
  <c r="F2499" i="39"/>
  <c r="G2499" i="39" s="1"/>
  <c r="F2487" i="39"/>
  <c r="G2487" i="39" s="1"/>
  <c r="F2481" i="39"/>
  <c r="G2481" i="39" s="1"/>
  <c r="F2475" i="39"/>
  <c r="G2475" i="39" s="1"/>
  <c r="G2627" i="40"/>
  <c r="H2627" i="40" s="1"/>
  <c r="G2528" i="40"/>
  <c r="H2528" i="40" s="1"/>
  <c r="F2733" i="39"/>
  <c r="G2733" i="39" s="1"/>
  <c r="F2726" i="39"/>
  <c r="G2726" i="39" s="1"/>
  <c r="F2721" i="39"/>
  <c r="G2721" i="39" s="1"/>
  <c r="F2714" i="39"/>
  <c r="G2714" i="39" s="1"/>
  <c r="F2708" i="39"/>
  <c r="G2708" i="39" s="1"/>
  <c r="F2702" i="39"/>
  <c r="G2702" i="39" s="1"/>
  <c r="F2695" i="39"/>
  <c r="G2695" i="39" s="1"/>
  <c r="F2687" i="39"/>
  <c r="G2687" i="39" s="1"/>
  <c r="F2681" i="39"/>
  <c r="G2681" i="39" s="1"/>
  <c r="F2674" i="39"/>
  <c r="G2674" i="39" s="1"/>
  <c r="F2663" i="39"/>
  <c r="G2663" i="39" s="1"/>
  <c r="F2658" i="39"/>
  <c r="G2658" i="39" s="1"/>
  <c r="F2651" i="39"/>
  <c r="G2651" i="39" s="1"/>
  <c r="F2645" i="39"/>
  <c r="G2645" i="39" s="1"/>
  <c r="F2639" i="39"/>
  <c r="G2639" i="39" s="1"/>
  <c r="F2633" i="39"/>
  <c r="G2633" i="39" s="1"/>
  <c r="F2627" i="39"/>
  <c r="G2627" i="39" s="1"/>
  <c r="F2621" i="39"/>
  <c r="G2621" i="39" s="1"/>
  <c r="F2609" i="39"/>
  <c r="G2609" i="39" s="1"/>
  <c r="F2596" i="39"/>
  <c r="G2596" i="39" s="1"/>
  <c r="F2589" i="39"/>
  <c r="G2589" i="39" s="1"/>
  <c r="F2576" i="39"/>
  <c r="G2576" i="39" s="1"/>
  <c r="F2569" i="39"/>
  <c r="G2569" i="39" s="1"/>
  <c r="F2563" i="39"/>
  <c r="G2563" i="39" s="1"/>
  <c r="F2557" i="39"/>
  <c r="G2557" i="39" s="1"/>
  <c r="F2549" i="39"/>
  <c r="G2549" i="39" s="1"/>
  <c r="F2544" i="39"/>
  <c r="G2544" i="39" s="1"/>
  <c r="F2538" i="39"/>
  <c r="G2538" i="39" s="1"/>
  <c r="F2530" i="39"/>
  <c r="G2530" i="39" s="1"/>
  <c r="F2523" i="39"/>
  <c r="G2523" i="39" s="1"/>
  <c r="F2517" i="39"/>
  <c r="G2517" i="39" s="1"/>
  <c r="F2511" i="39"/>
  <c r="G2511" i="39" s="1"/>
  <c r="F2498" i="39"/>
  <c r="G2498" i="39" s="1"/>
  <c r="F2492" i="39"/>
  <c r="G2492" i="39" s="1"/>
  <c r="F2480" i="39"/>
  <c r="G2480" i="39" s="1"/>
  <c r="G2731" i="40"/>
  <c r="H2731" i="40" s="1"/>
  <c r="G2611" i="40"/>
  <c r="H2611" i="40" s="1"/>
  <c r="G2508" i="40"/>
  <c r="H2508" i="40" s="1"/>
  <c r="F2732" i="39"/>
  <c r="G2732" i="39" s="1"/>
  <c r="F2720" i="39"/>
  <c r="G2720" i="39" s="1"/>
  <c r="F2707" i="39"/>
  <c r="G2707" i="39" s="1"/>
  <c r="F2701" i="39"/>
  <c r="G2701" i="39" s="1"/>
  <c r="F2694" i="39"/>
  <c r="G2694" i="39" s="1"/>
  <c r="F2680" i="39"/>
  <c r="G2680" i="39" s="1"/>
  <c r="F2669" i="39"/>
  <c r="G2669" i="39" s="1"/>
  <c r="F2657" i="39"/>
  <c r="G2657" i="39" s="1"/>
  <c r="F2632" i="39"/>
  <c r="G2632" i="39" s="1"/>
  <c r="F2620" i="39"/>
  <c r="G2620" i="39" s="1"/>
  <c r="F2614" i="39"/>
  <c r="G2614" i="39" s="1"/>
  <c r="F2608" i="39"/>
  <c r="G2608" i="39" s="1"/>
  <c r="F2602" i="39"/>
  <c r="G2602" i="39" s="1"/>
  <c r="F2595" i="39"/>
  <c r="G2595" i="39" s="1"/>
  <c r="F2588" i="39"/>
  <c r="G2588" i="39" s="1"/>
  <c r="F2582" i="39"/>
  <c r="G2582" i="39" s="1"/>
  <c r="F2556" i="39"/>
  <c r="G2556" i="39" s="1"/>
  <c r="F2543" i="39"/>
  <c r="G2543" i="39" s="1"/>
  <c r="F2537" i="39"/>
  <c r="G2537" i="39" s="1"/>
  <c r="F2529" i="39"/>
  <c r="G2529" i="39" s="1"/>
  <c r="F2522" i="39"/>
  <c r="G2522" i="39" s="1"/>
  <c r="F2516" i="39"/>
  <c r="G2516" i="39" s="1"/>
  <c r="F2510" i="39"/>
  <c r="G2510" i="39" s="1"/>
  <c r="F2504" i="39"/>
  <c r="G2504" i="39" s="1"/>
  <c r="F2497" i="39"/>
  <c r="G2497" i="39" s="1"/>
  <c r="F2491" i="39"/>
  <c r="G2491" i="39" s="1"/>
  <c r="F2486" i="39"/>
  <c r="G2486" i="39" s="1"/>
  <c r="G2588" i="40"/>
  <c r="H2588" i="40" s="1"/>
  <c r="F2724" i="39"/>
  <c r="G2724" i="39" s="1"/>
  <c r="F2712" i="39"/>
  <c r="G2712" i="39" s="1"/>
  <c r="F2699" i="39"/>
  <c r="G2699" i="39" s="1"/>
  <c r="F2661" i="39"/>
  <c r="G2661" i="39" s="1"/>
  <c r="F2649" i="39"/>
  <c r="G2649" i="39" s="1"/>
  <c r="F2637" i="39"/>
  <c r="G2637" i="39" s="1"/>
  <c r="F2625" i="39"/>
  <c r="G2625" i="39" s="1"/>
  <c r="F2586" i="39"/>
  <c r="G2586" i="39" s="1"/>
  <c r="F2574" i="39"/>
  <c r="G2574" i="39" s="1"/>
  <c r="F2561" i="39"/>
  <c r="G2561" i="39" s="1"/>
  <c r="F2535" i="39"/>
  <c r="G2535" i="39" s="1"/>
  <c r="F2508" i="39"/>
  <c r="G2508" i="39" s="1"/>
  <c r="F2488" i="39"/>
  <c r="G2488" i="39" s="1"/>
  <c r="G2586" i="40"/>
  <c r="H2586" i="40" s="1"/>
  <c r="F2723" i="39"/>
  <c r="G2723" i="39" s="1"/>
  <c r="F2711" i="39"/>
  <c r="G2711" i="39" s="1"/>
  <c r="F2698" i="39"/>
  <c r="G2698" i="39" s="1"/>
  <c r="F2685" i="39"/>
  <c r="G2685" i="39" s="1"/>
  <c r="F2672" i="39"/>
  <c r="G2672" i="39" s="1"/>
  <c r="F2648" i="39"/>
  <c r="G2648" i="39" s="1"/>
  <c r="F2636" i="39"/>
  <c r="G2636" i="39" s="1"/>
  <c r="F2624" i="39"/>
  <c r="G2624" i="39" s="1"/>
  <c r="F2612" i="39"/>
  <c r="G2612" i="39" s="1"/>
  <c r="F2600" i="39"/>
  <c r="G2600" i="39" s="1"/>
  <c r="F2585" i="39"/>
  <c r="G2585" i="39" s="1"/>
  <c r="F2573" i="39"/>
  <c r="G2573" i="39" s="1"/>
  <c r="F2560" i="39"/>
  <c r="G2560" i="39" s="1"/>
  <c r="F2547" i="39"/>
  <c r="G2547" i="39" s="1"/>
  <c r="F2534" i="39"/>
  <c r="G2534" i="39" s="1"/>
  <c r="F2520" i="39"/>
  <c r="G2520" i="39" s="1"/>
  <c r="F2507" i="39"/>
  <c r="G2507" i="39" s="1"/>
  <c r="F2496" i="39"/>
  <c r="G2496" i="39" s="1"/>
  <c r="F2478" i="39"/>
  <c r="G2478" i="39" s="1"/>
  <c r="G2584" i="40"/>
  <c r="H2584" i="40" s="1"/>
  <c r="F2710" i="39"/>
  <c r="G2710" i="39" s="1"/>
  <c r="F2684" i="39"/>
  <c r="G2684" i="39" s="1"/>
  <c r="F2671" i="39"/>
  <c r="G2671" i="39" s="1"/>
  <c r="F2660" i="39"/>
  <c r="G2660" i="39" s="1"/>
  <c r="F2647" i="39"/>
  <c r="G2647" i="39" s="1"/>
  <c r="F2635" i="39"/>
  <c r="G2635" i="39" s="1"/>
  <c r="F2623" i="39"/>
  <c r="G2623" i="39" s="1"/>
  <c r="F2611" i="39"/>
  <c r="G2611" i="39" s="1"/>
  <c r="F2599" i="39"/>
  <c r="G2599" i="39" s="1"/>
  <c r="F2572" i="39"/>
  <c r="G2572" i="39" s="1"/>
  <c r="F2559" i="39"/>
  <c r="G2559" i="39" s="1"/>
  <c r="F2533" i="39"/>
  <c r="G2533" i="39" s="1"/>
  <c r="F2519" i="39"/>
  <c r="G2519" i="39" s="1"/>
  <c r="F2495" i="39"/>
  <c r="G2495" i="39" s="1"/>
  <c r="F2485" i="39"/>
  <c r="G2485" i="39" s="1"/>
  <c r="F2477" i="39"/>
  <c r="G2477" i="39" s="1"/>
  <c r="G2551" i="40"/>
  <c r="H2551" i="40" s="1"/>
  <c r="F2731" i="39"/>
  <c r="G2731" i="39" s="1"/>
  <c r="F2719" i="39"/>
  <c r="G2719" i="39" s="1"/>
  <c r="F2706" i="39"/>
  <c r="G2706" i="39" s="1"/>
  <c r="F2693" i="39"/>
  <c r="G2693" i="39" s="1"/>
  <c r="F2679" i="39"/>
  <c r="G2679" i="39" s="1"/>
  <c r="F2668" i="39"/>
  <c r="G2668" i="39" s="1"/>
  <c r="F2656" i="39"/>
  <c r="G2656" i="39" s="1"/>
  <c r="F2644" i="39"/>
  <c r="G2644" i="39" s="1"/>
  <c r="F2631" i="39"/>
  <c r="G2631" i="39" s="1"/>
  <c r="F2619" i="39"/>
  <c r="G2619" i="39" s="1"/>
  <c r="F2607" i="39"/>
  <c r="G2607" i="39" s="1"/>
  <c r="F2594" i="39"/>
  <c r="G2594" i="39" s="1"/>
  <c r="F2581" i="39"/>
  <c r="G2581" i="39" s="1"/>
  <c r="F2568" i="39"/>
  <c r="G2568" i="39" s="1"/>
  <c r="F2555" i="39"/>
  <c r="G2555" i="39" s="1"/>
  <c r="F2515" i="39"/>
  <c r="G2515" i="39" s="1"/>
  <c r="F2503" i="39"/>
  <c r="G2503" i="39" s="1"/>
  <c r="F2494" i="39"/>
  <c r="G2494" i="39" s="1"/>
  <c r="F2476" i="39"/>
  <c r="G2476" i="39" s="1"/>
  <c r="G2704" i="40"/>
  <c r="H2704" i="40" s="1"/>
  <c r="F2729" i="39"/>
  <c r="G2729" i="39" s="1"/>
  <c r="F2705" i="39"/>
  <c r="G2705" i="39" s="1"/>
  <c r="F2677" i="39"/>
  <c r="G2677" i="39" s="1"/>
  <c r="F2630" i="39"/>
  <c r="G2630" i="39" s="1"/>
  <c r="F2605" i="39"/>
  <c r="G2605" i="39" s="1"/>
  <c r="F2579" i="39"/>
  <c r="G2579" i="39" s="1"/>
  <c r="F2553" i="39"/>
  <c r="G2553" i="39" s="1"/>
  <c r="F2527" i="39"/>
  <c r="G2527" i="39" s="1"/>
  <c r="F2502" i="39"/>
  <c r="G2502" i="39" s="1"/>
  <c r="F2483" i="39"/>
  <c r="G2483" i="39" s="1"/>
  <c r="G2702" i="40"/>
  <c r="H2702" i="40" s="1"/>
  <c r="F2728" i="39"/>
  <c r="G2728" i="39" s="1"/>
  <c r="F2704" i="39"/>
  <c r="G2704" i="39" s="1"/>
  <c r="F2676" i="39"/>
  <c r="G2676" i="39" s="1"/>
  <c r="F2654" i="39"/>
  <c r="G2654" i="39" s="1"/>
  <c r="F2629" i="39"/>
  <c r="G2629" i="39" s="1"/>
  <c r="F2578" i="39"/>
  <c r="G2578" i="39" s="1"/>
  <c r="F2552" i="39"/>
  <c r="G2552" i="39" s="1"/>
  <c r="F2526" i="39"/>
  <c r="G2526" i="39" s="1"/>
  <c r="F2501" i="39"/>
  <c r="G2501" i="39" s="1"/>
  <c r="F2482" i="39"/>
  <c r="G2482" i="39" s="1"/>
  <c r="G2701" i="40"/>
  <c r="H2701" i="40" s="1"/>
  <c r="F2725" i="39"/>
  <c r="G2725" i="39" s="1"/>
  <c r="F2700" i="39"/>
  <c r="G2700" i="39" s="1"/>
  <c r="F2673" i="39"/>
  <c r="G2673" i="39" s="1"/>
  <c r="F2650" i="39"/>
  <c r="G2650" i="39" s="1"/>
  <c r="F2626" i="39"/>
  <c r="G2626" i="39" s="1"/>
  <c r="F2601" i="39"/>
  <c r="G2601" i="39" s="1"/>
  <c r="F2575" i="39"/>
  <c r="G2575" i="39" s="1"/>
  <c r="F2548" i="39"/>
  <c r="G2548" i="39" s="1"/>
  <c r="F2521" i="39"/>
  <c r="G2521" i="39" s="1"/>
  <c r="F2500" i="39"/>
  <c r="G2500" i="39" s="1"/>
  <c r="F2479" i="39"/>
  <c r="G2479" i="39" s="1"/>
  <c r="G2656" i="40"/>
  <c r="H2656" i="40" s="1"/>
  <c r="F2718" i="39"/>
  <c r="G2718" i="39" s="1"/>
  <c r="F2692" i="39"/>
  <c r="G2692" i="39" s="1"/>
  <c r="F2667" i="39"/>
  <c r="G2667" i="39" s="1"/>
  <c r="F2643" i="39"/>
  <c r="G2643" i="39" s="1"/>
  <c r="F2593" i="39"/>
  <c r="G2593" i="39" s="1"/>
  <c r="F2567" i="39"/>
  <c r="G2567" i="39" s="1"/>
  <c r="F2542" i="39"/>
  <c r="G2542" i="39" s="1"/>
  <c r="F2514" i="39"/>
  <c r="G2514" i="39" s="1"/>
  <c r="F2493" i="39"/>
  <c r="G2493" i="39" s="1"/>
  <c r="G2495" i="40"/>
  <c r="H2495" i="40" s="1"/>
  <c r="F2717" i="39"/>
  <c r="G2717" i="39" s="1"/>
  <c r="F2690" i="39"/>
  <c r="G2690" i="39" s="1"/>
  <c r="F2666" i="39"/>
  <c r="G2666" i="39" s="1"/>
  <c r="F2642" i="39"/>
  <c r="G2642" i="39" s="1"/>
  <c r="F2617" i="39"/>
  <c r="G2617" i="39" s="1"/>
  <c r="F2592" i="39"/>
  <c r="G2592" i="39" s="1"/>
  <c r="F2565" i="39"/>
  <c r="G2565" i="39" s="1"/>
  <c r="F2540" i="39"/>
  <c r="G2540" i="39" s="1"/>
  <c r="F2489" i="39"/>
  <c r="G2489" i="39" s="1"/>
  <c r="F2713" i="39"/>
  <c r="G2713" i="39" s="1"/>
  <c r="F2580" i="39"/>
  <c r="G2580" i="39" s="1"/>
  <c r="F2509" i="39"/>
  <c r="G2509" i="39" s="1"/>
  <c r="F2638" i="39"/>
  <c r="G2638" i="39" s="1"/>
  <c r="F2566" i="39"/>
  <c r="G2566" i="39" s="1"/>
  <c r="G2496" i="40"/>
  <c r="H2496" i="40" s="1"/>
  <c r="F2691" i="39"/>
  <c r="G2691" i="39" s="1"/>
  <c r="F2562" i="39"/>
  <c r="G2562" i="39" s="1"/>
  <c r="F2490" i="39"/>
  <c r="G2490" i="39" s="1"/>
  <c r="G2494" i="40"/>
  <c r="H2494" i="40" s="1"/>
  <c r="F2686" i="39"/>
  <c r="G2686" i="39" s="1"/>
  <c r="F2618" i="39"/>
  <c r="G2618" i="39" s="1"/>
  <c r="F2554" i="39"/>
  <c r="G2554" i="39" s="1"/>
  <c r="F2678" i="39"/>
  <c r="G2678" i="39" s="1"/>
  <c r="F2613" i="39"/>
  <c r="G2613" i="39" s="1"/>
  <c r="F2541" i="39"/>
  <c r="G2541" i="39" s="1"/>
  <c r="F2484" i="39"/>
  <c r="G2484" i="39" s="1"/>
  <c r="F2513" i="39"/>
  <c r="G2513" i="39" s="1"/>
  <c r="F2662" i="39"/>
  <c r="G2662" i="39" s="1"/>
  <c r="F2655" i="39"/>
  <c r="G2655" i="39" s="1"/>
  <c r="F2606" i="39"/>
  <c r="G2606" i="39" s="1"/>
  <c r="F2587" i="39"/>
  <c r="G2587" i="39" s="1"/>
  <c r="F2730" i="39"/>
  <c r="G2730" i="39" s="1"/>
  <c r="F2536" i="39"/>
  <c r="G2536" i="39" s="1"/>
  <c r="F2528" i="39"/>
  <c r="G2528" i="39" s="1"/>
  <c r="F2476" i="35"/>
  <c r="G2476" i="35" s="1"/>
  <c r="F2484" i="35"/>
  <c r="G2484" i="35" s="1"/>
  <c r="F2492" i="35"/>
  <c r="G2492" i="35" s="1"/>
  <c r="F2500" i="35"/>
  <c r="G2500" i="35" s="1"/>
  <c r="F2508" i="35"/>
  <c r="G2508" i="35" s="1"/>
  <c r="F2516" i="35"/>
  <c r="G2516" i="35" s="1"/>
  <c r="F2524" i="35"/>
  <c r="G2524" i="35" s="1"/>
  <c r="F2532" i="35"/>
  <c r="G2532" i="35" s="1"/>
  <c r="F2540" i="35"/>
  <c r="G2540" i="35" s="1"/>
  <c r="F2548" i="35"/>
  <c r="G2548" i="35" s="1"/>
  <c r="F2556" i="35"/>
  <c r="G2556" i="35" s="1"/>
  <c r="F2564" i="35"/>
  <c r="G2564" i="35" s="1"/>
  <c r="F2572" i="35"/>
  <c r="G2572" i="35" s="1"/>
  <c r="F2580" i="35"/>
  <c r="G2580" i="35" s="1"/>
  <c r="F2588" i="35"/>
  <c r="G2588" i="35" s="1"/>
  <c r="F2596" i="35"/>
  <c r="G2596" i="35" s="1"/>
  <c r="F2604" i="35"/>
  <c r="G2604" i="35" s="1"/>
  <c r="F2612" i="35"/>
  <c r="G2612" i="35" s="1"/>
  <c r="F2620" i="35"/>
  <c r="G2620" i="35" s="1"/>
  <c r="F2628" i="35"/>
  <c r="G2628" i="35" s="1"/>
  <c r="F2636" i="35"/>
  <c r="G2636" i="35" s="1"/>
  <c r="F2644" i="35"/>
  <c r="G2644" i="35" s="1"/>
  <c r="F2652" i="35"/>
  <c r="G2652" i="35" s="1"/>
  <c r="F2660" i="35"/>
  <c r="G2660" i="35" s="1"/>
  <c r="F2668" i="35"/>
  <c r="G2668" i="35" s="1"/>
  <c r="F2676" i="35"/>
  <c r="G2676" i="35" s="1"/>
  <c r="F2684" i="35"/>
  <c r="G2684" i="35" s="1"/>
  <c r="F2692" i="35"/>
  <c r="G2692" i="35" s="1"/>
  <c r="F2700" i="35"/>
  <c r="G2700" i="35" s="1"/>
  <c r="F2708" i="35"/>
  <c r="G2708" i="35" s="1"/>
  <c r="F2716" i="35"/>
  <c r="G2716" i="35" s="1"/>
  <c r="F2724" i="35"/>
  <c r="G2724" i="35" s="1"/>
  <c r="F2732" i="35"/>
  <c r="G2732" i="35" s="1"/>
  <c r="F2477" i="35"/>
  <c r="G2477" i="35" s="1"/>
  <c r="F2485" i="35"/>
  <c r="G2485" i="35" s="1"/>
  <c r="F2493" i="35"/>
  <c r="G2493" i="35" s="1"/>
  <c r="F2501" i="35"/>
  <c r="G2501" i="35" s="1"/>
  <c r="F2509" i="35"/>
  <c r="G2509" i="35" s="1"/>
  <c r="F2517" i="35"/>
  <c r="G2517" i="35" s="1"/>
  <c r="F2525" i="35"/>
  <c r="G2525" i="35" s="1"/>
  <c r="F2533" i="35"/>
  <c r="G2533" i="35" s="1"/>
  <c r="F2541" i="35"/>
  <c r="G2541" i="35" s="1"/>
  <c r="F2549" i="35"/>
  <c r="G2549" i="35" s="1"/>
  <c r="F2557" i="35"/>
  <c r="G2557" i="35" s="1"/>
  <c r="F2565" i="35"/>
  <c r="G2565" i="35" s="1"/>
  <c r="F2573" i="35"/>
  <c r="G2573" i="35" s="1"/>
  <c r="F2581" i="35"/>
  <c r="G2581" i="35" s="1"/>
  <c r="F2589" i="35"/>
  <c r="G2589" i="35" s="1"/>
  <c r="F2597" i="35"/>
  <c r="G2597" i="35" s="1"/>
  <c r="F2605" i="35"/>
  <c r="G2605" i="35" s="1"/>
  <c r="F2613" i="35"/>
  <c r="G2613" i="35" s="1"/>
  <c r="F2621" i="35"/>
  <c r="G2621" i="35" s="1"/>
  <c r="F2629" i="35"/>
  <c r="G2629" i="35" s="1"/>
  <c r="F2637" i="35"/>
  <c r="G2637" i="35" s="1"/>
  <c r="F2645" i="35"/>
  <c r="G2645" i="35" s="1"/>
  <c r="F2653" i="35"/>
  <c r="G2653" i="35" s="1"/>
  <c r="F2661" i="35"/>
  <c r="G2661" i="35" s="1"/>
  <c r="F2669" i="35"/>
  <c r="G2669" i="35" s="1"/>
  <c r="F2677" i="35"/>
  <c r="G2677" i="35" s="1"/>
  <c r="F2685" i="35"/>
  <c r="G2685" i="35" s="1"/>
  <c r="F2693" i="35"/>
  <c r="G2693" i="35" s="1"/>
  <c r="F2701" i="35"/>
  <c r="G2701" i="35" s="1"/>
  <c r="F2709" i="35"/>
  <c r="G2709" i="35" s="1"/>
  <c r="F2717" i="35"/>
  <c r="G2717" i="35" s="1"/>
  <c r="F2725" i="35"/>
  <c r="G2725" i="35" s="1"/>
  <c r="F2733" i="35"/>
  <c r="G2733" i="35" s="1"/>
  <c r="F2478" i="35"/>
  <c r="G2478" i="35" s="1"/>
  <c r="F2486" i="35"/>
  <c r="G2486" i="35" s="1"/>
  <c r="F2494" i="35"/>
  <c r="G2494" i="35" s="1"/>
  <c r="F2502" i="35"/>
  <c r="G2502" i="35" s="1"/>
  <c r="F2510" i="35"/>
  <c r="G2510" i="35" s="1"/>
  <c r="F2518" i="35"/>
  <c r="G2518" i="35" s="1"/>
  <c r="F2526" i="35"/>
  <c r="G2526" i="35" s="1"/>
  <c r="F2534" i="35"/>
  <c r="G2534" i="35" s="1"/>
  <c r="F2542" i="35"/>
  <c r="G2542" i="35" s="1"/>
  <c r="F2550" i="35"/>
  <c r="G2550" i="35" s="1"/>
  <c r="F2558" i="35"/>
  <c r="G2558" i="35" s="1"/>
  <c r="F2566" i="35"/>
  <c r="G2566" i="35" s="1"/>
  <c r="F2574" i="35"/>
  <c r="G2574" i="35" s="1"/>
  <c r="F2582" i="35"/>
  <c r="G2582" i="35" s="1"/>
  <c r="F2590" i="35"/>
  <c r="G2590" i="35" s="1"/>
  <c r="F2598" i="35"/>
  <c r="G2598" i="35" s="1"/>
  <c r="F2606" i="35"/>
  <c r="G2606" i="35" s="1"/>
  <c r="F2614" i="35"/>
  <c r="G2614" i="35" s="1"/>
  <c r="F2622" i="35"/>
  <c r="G2622" i="35" s="1"/>
  <c r="F2630" i="35"/>
  <c r="G2630" i="35" s="1"/>
  <c r="F2638" i="35"/>
  <c r="G2638" i="35" s="1"/>
  <c r="F2646" i="35"/>
  <c r="G2646" i="35" s="1"/>
  <c r="F2654" i="35"/>
  <c r="G2654" i="35" s="1"/>
  <c r="F2662" i="35"/>
  <c r="G2662" i="35" s="1"/>
  <c r="F2670" i="35"/>
  <c r="G2670" i="35" s="1"/>
  <c r="F2678" i="35"/>
  <c r="G2678" i="35" s="1"/>
  <c r="F2686" i="35"/>
  <c r="G2686" i="35" s="1"/>
  <c r="F2694" i="35"/>
  <c r="G2694" i="35" s="1"/>
  <c r="F2702" i="35"/>
  <c r="G2702" i="35" s="1"/>
  <c r="F2710" i="35"/>
  <c r="G2710" i="35" s="1"/>
  <c r="F2718" i="35"/>
  <c r="G2718" i="35" s="1"/>
  <c r="F2726" i="35"/>
  <c r="G2726" i="35" s="1"/>
  <c r="F2734" i="35"/>
  <c r="G2734" i="35" s="1"/>
  <c r="F2479" i="35"/>
  <c r="G2479" i="35" s="1"/>
  <c r="F2490" i="35"/>
  <c r="G2490" i="35" s="1"/>
  <c r="F2504" i="35"/>
  <c r="G2504" i="35" s="1"/>
  <c r="F2515" i="35"/>
  <c r="G2515" i="35" s="1"/>
  <c r="F2529" i="35"/>
  <c r="G2529" i="35" s="1"/>
  <c r="F2543" i="35"/>
  <c r="G2543" i="35" s="1"/>
  <c r="F2554" i="35"/>
  <c r="G2554" i="35" s="1"/>
  <c r="F2568" i="35"/>
  <c r="G2568" i="35" s="1"/>
  <c r="F2579" i="35"/>
  <c r="G2579" i="35" s="1"/>
  <c r="F2593" i="35"/>
  <c r="G2593" i="35" s="1"/>
  <c r="F2607" i="35"/>
  <c r="G2607" i="35" s="1"/>
  <c r="F2618" i="35"/>
  <c r="G2618" i="35" s="1"/>
  <c r="F2632" i="35"/>
  <c r="G2632" i="35" s="1"/>
  <c r="F2643" i="35"/>
  <c r="G2643" i="35" s="1"/>
  <c r="F2657" i="35"/>
  <c r="G2657" i="35" s="1"/>
  <c r="F2671" i="35"/>
  <c r="G2671" i="35" s="1"/>
  <c r="F2682" i="35"/>
  <c r="G2682" i="35" s="1"/>
  <c r="F2696" i="35"/>
  <c r="G2696" i="35" s="1"/>
  <c r="F2707" i="35"/>
  <c r="G2707" i="35" s="1"/>
  <c r="F2721" i="35"/>
  <c r="G2721" i="35" s="1"/>
  <c r="F2491" i="35"/>
  <c r="G2491" i="35" s="1"/>
  <c r="F2519" i="35"/>
  <c r="G2519" i="35" s="1"/>
  <c r="F2544" i="35"/>
  <c r="G2544" i="35" s="1"/>
  <c r="F2569" i="35"/>
  <c r="G2569" i="35" s="1"/>
  <c r="F2594" i="35"/>
  <c r="G2594" i="35" s="1"/>
  <c r="F2608" i="35"/>
  <c r="G2608" i="35" s="1"/>
  <c r="F2633" i="35"/>
  <c r="G2633" i="35" s="1"/>
  <c r="F2658" i="35"/>
  <c r="G2658" i="35" s="1"/>
  <c r="F2672" i="35"/>
  <c r="G2672" i="35" s="1"/>
  <c r="F2697" i="35"/>
  <c r="G2697" i="35" s="1"/>
  <c r="F2722" i="35"/>
  <c r="G2722" i="35" s="1"/>
  <c r="F2512" i="35"/>
  <c r="G2512" i="35" s="1"/>
  <c r="F2601" i="35"/>
  <c r="G2601" i="35" s="1"/>
  <c r="F2690" i="35"/>
  <c r="G2690" i="35" s="1"/>
  <c r="F2513" i="35"/>
  <c r="G2513" i="35" s="1"/>
  <c r="F2591" i="35"/>
  <c r="G2591" i="35" s="1"/>
  <c r="F2666" i="35"/>
  <c r="G2666" i="35" s="1"/>
  <c r="F2553" i="35"/>
  <c r="G2553" i="35" s="1"/>
  <c r="F2642" i="35"/>
  <c r="G2642" i="35" s="1"/>
  <c r="F2731" i="35"/>
  <c r="G2731" i="35" s="1"/>
  <c r="F2480" i="35"/>
  <c r="G2480" i="35" s="1"/>
  <c r="F2505" i="35"/>
  <c r="G2505" i="35" s="1"/>
  <c r="F2530" i="35"/>
  <c r="G2530" i="35" s="1"/>
  <c r="F2555" i="35"/>
  <c r="G2555" i="35" s="1"/>
  <c r="F2583" i="35"/>
  <c r="G2583" i="35" s="1"/>
  <c r="F2619" i="35"/>
  <c r="G2619" i="35" s="1"/>
  <c r="F2647" i="35"/>
  <c r="G2647" i="35" s="1"/>
  <c r="F2683" i="35"/>
  <c r="G2683" i="35" s="1"/>
  <c r="F2711" i="35"/>
  <c r="G2711" i="35" s="1"/>
  <c r="F2537" i="35"/>
  <c r="G2537" i="35" s="1"/>
  <c r="F2615" i="35"/>
  <c r="G2615" i="35" s="1"/>
  <c r="F2679" i="35"/>
  <c r="G2679" i="35" s="1"/>
  <c r="F2499" i="35"/>
  <c r="G2499" i="35" s="1"/>
  <c r="F2577" i="35"/>
  <c r="G2577" i="35" s="1"/>
  <c r="F2655" i="35"/>
  <c r="G2655" i="35" s="1"/>
  <c r="F2730" i="35"/>
  <c r="G2730" i="35" s="1"/>
  <c r="F2475" i="35"/>
  <c r="G2475" i="35" s="1"/>
  <c r="F2567" i="35"/>
  <c r="G2567" i="35" s="1"/>
  <c r="F2656" i="35"/>
  <c r="G2656" i="35" s="1"/>
  <c r="F2481" i="35"/>
  <c r="G2481" i="35" s="1"/>
  <c r="F2495" i="35"/>
  <c r="G2495" i="35" s="1"/>
  <c r="F2506" i="35"/>
  <c r="G2506" i="35" s="1"/>
  <c r="F2520" i="35"/>
  <c r="G2520" i="35" s="1"/>
  <c r="F2531" i="35"/>
  <c r="G2531" i="35" s="1"/>
  <c r="F2545" i="35"/>
  <c r="G2545" i="35" s="1"/>
  <c r="F2559" i="35"/>
  <c r="G2559" i="35" s="1"/>
  <c r="F2570" i="35"/>
  <c r="G2570" i="35" s="1"/>
  <c r="F2584" i="35"/>
  <c r="G2584" i="35" s="1"/>
  <c r="F2595" i="35"/>
  <c r="G2595" i="35" s="1"/>
  <c r="F2609" i="35"/>
  <c r="G2609" i="35" s="1"/>
  <c r="F2623" i="35"/>
  <c r="G2623" i="35" s="1"/>
  <c r="F2634" i="35"/>
  <c r="G2634" i="35" s="1"/>
  <c r="F2648" i="35"/>
  <c r="G2648" i="35" s="1"/>
  <c r="F2659" i="35"/>
  <c r="G2659" i="35" s="1"/>
  <c r="F2673" i="35"/>
  <c r="G2673" i="35" s="1"/>
  <c r="F2687" i="35"/>
  <c r="G2687" i="35" s="1"/>
  <c r="F2698" i="35"/>
  <c r="G2698" i="35" s="1"/>
  <c r="F2712" i="35"/>
  <c r="G2712" i="35" s="1"/>
  <c r="F2723" i="35"/>
  <c r="G2723" i="35" s="1"/>
  <c r="F2551" i="35"/>
  <c r="G2551" i="35" s="1"/>
  <c r="F2626" i="35"/>
  <c r="G2626" i="35" s="1"/>
  <c r="F2704" i="35"/>
  <c r="G2704" i="35" s="1"/>
  <c r="F2474" i="35"/>
  <c r="G2474" i="35" s="1"/>
  <c r="F2552" i="35"/>
  <c r="G2552" i="35" s="1"/>
  <c r="F2627" i="35"/>
  <c r="G2627" i="35" s="1"/>
  <c r="F2705" i="35"/>
  <c r="G2705" i="35" s="1"/>
  <c r="F2514" i="35"/>
  <c r="G2514" i="35" s="1"/>
  <c r="F2603" i="35"/>
  <c r="G2603" i="35" s="1"/>
  <c r="F2695" i="35"/>
  <c r="G2695" i="35" s="1"/>
  <c r="F2482" i="35"/>
  <c r="G2482" i="35" s="1"/>
  <c r="F2496" i="35"/>
  <c r="G2496" i="35" s="1"/>
  <c r="F2507" i="35"/>
  <c r="G2507" i="35" s="1"/>
  <c r="F2521" i="35"/>
  <c r="G2521" i="35" s="1"/>
  <c r="F2535" i="35"/>
  <c r="G2535" i="35" s="1"/>
  <c r="F2546" i="35"/>
  <c r="G2546" i="35" s="1"/>
  <c r="F2560" i="35"/>
  <c r="G2560" i="35" s="1"/>
  <c r="F2571" i="35"/>
  <c r="G2571" i="35" s="1"/>
  <c r="F2585" i="35"/>
  <c r="G2585" i="35" s="1"/>
  <c r="F2599" i="35"/>
  <c r="G2599" i="35" s="1"/>
  <c r="F2610" i="35"/>
  <c r="G2610" i="35" s="1"/>
  <c r="F2624" i="35"/>
  <c r="G2624" i="35" s="1"/>
  <c r="F2635" i="35"/>
  <c r="G2635" i="35" s="1"/>
  <c r="F2649" i="35"/>
  <c r="G2649" i="35" s="1"/>
  <c r="F2663" i="35"/>
  <c r="G2663" i="35" s="1"/>
  <c r="F2674" i="35"/>
  <c r="G2674" i="35" s="1"/>
  <c r="F2688" i="35"/>
  <c r="G2688" i="35" s="1"/>
  <c r="F2699" i="35"/>
  <c r="G2699" i="35" s="1"/>
  <c r="F2713" i="35"/>
  <c r="G2713" i="35" s="1"/>
  <c r="F2727" i="35"/>
  <c r="G2727" i="35" s="1"/>
  <c r="F2523" i="35"/>
  <c r="G2523" i="35" s="1"/>
  <c r="F2587" i="35"/>
  <c r="G2587" i="35" s="1"/>
  <c r="F2665" i="35"/>
  <c r="G2665" i="35" s="1"/>
  <c r="F2527" i="35"/>
  <c r="G2527" i="35" s="1"/>
  <c r="F2602" i="35"/>
  <c r="G2602" i="35" s="1"/>
  <c r="F2680" i="35"/>
  <c r="G2680" i="35" s="1"/>
  <c r="F2528" i="35"/>
  <c r="G2528" i="35" s="1"/>
  <c r="F2617" i="35"/>
  <c r="G2617" i="35" s="1"/>
  <c r="F2706" i="35"/>
  <c r="G2706" i="35" s="1"/>
  <c r="F2483" i="35"/>
  <c r="G2483" i="35" s="1"/>
  <c r="F2497" i="35"/>
  <c r="G2497" i="35" s="1"/>
  <c r="F2511" i="35"/>
  <c r="G2511" i="35" s="1"/>
  <c r="F2522" i="35"/>
  <c r="G2522" i="35" s="1"/>
  <c r="F2536" i="35"/>
  <c r="G2536" i="35" s="1"/>
  <c r="F2547" i="35"/>
  <c r="G2547" i="35" s="1"/>
  <c r="F2561" i="35"/>
  <c r="G2561" i="35" s="1"/>
  <c r="F2575" i="35"/>
  <c r="G2575" i="35" s="1"/>
  <c r="F2586" i="35"/>
  <c r="G2586" i="35" s="1"/>
  <c r="F2600" i="35"/>
  <c r="G2600" i="35" s="1"/>
  <c r="F2611" i="35"/>
  <c r="G2611" i="35" s="1"/>
  <c r="F2625" i="35"/>
  <c r="G2625" i="35" s="1"/>
  <c r="F2639" i="35"/>
  <c r="G2639" i="35" s="1"/>
  <c r="F2650" i="35"/>
  <c r="G2650" i="35" s="1"/>
  <c r="F2664" i="35"/>
  <c r="G2664" i="35" s="1"/>
  <c r="F2675" i="35"/>
  <c r="G2675" i="35" s="1"/>
  <c r="F2689" i="35"/>
  <c r="G2689" i="35" s="1"/>
  <c r="F2703" i="35"/>
  <c r="G2703" i="35" s="1"/>
  <c r="F2714" i="35"/>
  <c r="G2714" i="35" s="1"/>
  <c r="F2728" i="35"/>
  <c r="G2728" i="35" s="1"/>
  <c r="F2487" i="35"/>
  <c r="G2487" i="35" s="1"/>
  <c r="F2562" i="35"/>
  <c r="G2562" i="35" s="1"/>
  <c r="F2640" i="35"/>
  <c r="G2640" i="35" s="1"/>
  <c r="F2715" i="35"/>
  <c r="G2715" i="35" s="1"/>
  <c r="F2488" i="35"/>
  <c r="G2488" i="35" s="1"/>
  <c r="F2563" i="35"/>
  <c r="G2563" i="35" s="1"/>
  <c r="F2641" i="35"/>
  <c r="G2641" i="35" s="1"/>
  <c r="F2719" i="35"/>
  <c r="G2719" i="35" s="1"/>
  <c r="F2503" i="35"/>
  <c r="G2503" i="35" s="1"/>
  <c r="F2578" i="35"/>
  <c r="G2578" i="35" s="1"/>
  <c r="F2667" i="35"/>
  <c r="G2667" i="35" s="1"/>
  <c r="F2498" i="35"/>
  <c r="G2498" i="35" s="1"/>
  <c r="F2576" i="35"/>
  <c r="G2576" i="35" s="1"/>
  <c r="F2651" i="35"/>
  <c r="G2651" i="35" s="1"/>
  <c r="F2729" i="35"/>
  <c r="G2729" i="35" s="1"/>
  <c r="F2538" i="35"/>
  <c r="G2538" i="35" s="1"/>
  <c r="F2616" i="35"/>
  <c r="G2616" i="35" s="1"/>
  <c r="F2691" i="35"/>
  <c r="G2691" i="35" s="1"/>
  <c r="F2489" i="35"/>
  <c r="G2489" i="35" s="1"/>
  <c r="F2592" i="35"/>
  <c r="G2592" i="35" s="1"/>
  <c r="F2681" i="35"/>
  <c r="G2681" i="35" s="1"/>
  <c r="F2539" i="35"/>
  <c r="G2539" i="35" s="1"/>
  <c r="F2631" i="35"/>
  <c r="G2631" i="35" s="1"/>
  <c r="F2720" i="35"/>
  <c r="G2720" i="35" s="1"/>
  <c r="O10" i="38"/>
  <c r="AF332" i="1"/>
  <c r="AF334" i="1" s="1"/>
  <c r="AF30" i="6" s="1"/>
  <c r="J7" i="6"/>
  <c r="AA332" i="1"/>
  <c r="AA334" i="1" s="1"/>
  <c r="AA30" i="6" s="1"/>
  <c r="AG332" i="1"/>
  <c r="AG334" i="1" s="1"/>
  <c r="AG30" i="6" s="1"/>
  <c r="AK332" i="1"/>
  <c r="AK334" i="1" s="1"/>
  <c r="AK30" i="6" s="1"/>
  <c r="Y332" i="1"/>
  <c r="Y334" i="1" s="1"/>
  <c r="Y30" i="6" s="1"/>
  <c r="Q327" i="1"/>
  <c r="Q329" i="1" s="1"/>
  <c r="Q334" i="1" s="1"/>
  <c r="Q30" i="6" s="1"/>
  <c r="M327" i="1"/>
  <c r="M329" i="1" s="1"/>
  <c r="M334" i="1" s="1"/>
  <c r="M30" i="6" s="1"/>
  <c r="AI327" i="1"/>
  <c r="AI329" i="1" s="1"/>
  <c r="AI334" i="1" s="1"/>
  <c r="AI30" i="6" s="1"/>
  <c r="AJ332" i="1"/>
  <c r="AJ334" i="1" s="1"/>
  <c r="AJ30" i="6" s="1"/>
  <c r="AD327" i="1"/>
  <c r="AD329" i="1" s="1"/>
  <c r="AD334" i="1" s="1"/>
  <c r="AD30" i="6" s="1"/>
  <c r="T332" i="1"/>
  <c r="T334" i="1" s="1"/>
  <c r="T30" i="6" s="1"/>
  <c r="S327" i="1"/>
  <c r="S329" i="1" s="1"/>
  <c r="S334" i="1" s="1"/>
  <c r="S30" i="6" s="1"/>
  <c r="N248" i="1"/>
  <c r="N20" i="6" s="1"/>
  <c r="AD248" i="1"/>
  <c r="AD20" i="6" s="1"/>
  <c r="AF248" i="1"/>
  <c r="AF20" i="6" s="1"/>
  <c r="AL248" i="1"/>
  <c r="AL20" i="6" s="1"/>
  <c r="AH248" i="1"/>
  <c r="AH20" i="6" s="1"/>
  <c r="AG248" i="1"/>
  <c r="AG20" i="6" s="1"/>
  <c r="Y248" i="1"/>
  <c r="Y20" i="6" s="1"/>
  <c r="AT248" i="1"/>
  <c r="AT20" i="6" s="1"/>
  <c r="AR248" i="1"/>
  <c r="AR20" i="6" s="1"/>
  <c r="AM248" i="1"/>
  <c r="AM20" i="6" s="1"/>
  <c r="T248" i="1"/>
  <c r="T20" i="6" s="1"/>
  <c r="AJ248" i="1"/>
  <c r="AJ20" i="6" s="1"/>
  <c r="O248" i="1"/>
  <c r="O20" i="6" s="1"/>
  <c r="AA248" i="1"/>
  <c r="AA20" i="6" s="1"/>
  <c r="AP248" i="1"/>
  <c r="AP20" i="6" s="1"/>
  <c r="W248" i="1"/>
  <c r="W20" i="6" s="1"/>
  <c r="AC248" i="1"/>
  <c r="AC20" i="6" s="1"/>
  <c r="X248" i="1"/>
  <c r="X20" i="6" s="1"/>
  <c r="AU248" i="1"/>
  <c r="AU20" i="6" s="1"/>
  <c r="AO248" i="1"/>
  <c r="AO20" i="6" s="1"/>
  <c r="Z248" i="1"/>
  <c r="Z20" i="6" s="1"/>
  <c r="J235" i="1"/>
  <c r="AN248" i="1"/>
  <c r="AN20" i="6" s="1"/>
  <c r="AE248" i="1"/>
  <c r="AE20" i="6" s="1"/>
  <c r="AI248" i="1"/>
  <c r="AI20" i="6" s="1"/>
  <c r="AS248" i="1"/>
  <c r="AS20" i="6" s="1"/>
  <c r="J236" i="1"/>
  <c r="Q248" i="1"/>
  <c r="Q20" i="6" s="1"/>
  <c r="U248" i="1"/>
  <c r="U20" i="6" s="1"/>
  <c r="P248" i="1"/>
  <c r="P20" i="6" s="1"/>
  <c r="M248" i="1"/>
  <c r="M20" i="6" s="1"/>
  <c r="R248" i="1"/>
  <c r="R20" i="6" s="1"/>
  <c r="L248" i="1"/>
  <c r="J234" i="1"/>
  <c r="AK248" i="1"/>
  <c r="AK20" i="6" s="1"/>
  <c r="S248" i="1"/>
  <c r="S20" i="6" s="1"/>
  <c r="AQ248" i="1"/>
  <c r="AQ20" i="6" s="1"/>
  <c r="AF374" i="1"/>
  <c r="J370" i="1"/>
  <c r="V248" i="1"/>
  <c r="V20" i="6" s="1"/>
  <c r="AB248" i="1"/>
  <c r="AB20" i="6" s="1"/>
  <c r="L303" i="1"/>
  <c r="L25" i="6" s="1"/>
  <c r="AH334" i="1"/>
  <c r="AH30" i="6" s="1"/>
  <c r="AT334" i="1"/>
  <c r="AT30" i="6" s="1"/>
  <c r="AU334" i="1"/>
  <c r="AU30" i="6" s="1"/>
  <c r="O334" i="1"/>
  <c r="O30" i="6" s="1"/>
  <c r="R298" i="1"/>
  <c r="R297" i="1"/>
  <c r="Y298" i="1"/>
  <c r="Y297" i="1"/>
  <c r="AC297" i="1"/>
  <c r="AC298" i="1"/>
  <c r="W298" i="1"/>
  <c r="W297" i="1"/>
  <c r="X298" i="1"/>
  <c r="X297" i="1"/>
  <c r="O298" i="1"/>
  <c r="O297" i="1"/>
  <c r="AH297" i="1"/>
  <c r="AH298" i="1"/>
  <c r="AS297" i="1"/>
  <c r="AS298" i="1"/>
  <c r="AI297" i="1"/>
  <c r="AI298" i="1"/>
  <c r="N298" i="1"/>
  <c r="N297" i="1"/>
  <c r="L327" i="1"/>
  <c r="J163" i="1"/>
  <c r="L332" i="1"/>
  <c r="AO298" i="1"/>
  <c r="AO297" i="1"/>
  <c r="J10" i="6"/>
  <c r="L11" i="6"/>
  <c r="V298" i="1"/>
  <c r="V297" i="1"/>
  <c r="P298" i="1"/>
  <c r="P297" i="1"/>
  <c r="AB297" i="1"/>
  <c r="AB298" i="1"/>
  <c r="AQ298" i="1"/>
  <c r="AQ297" i="1"/>
  <c r="AT298" i="1"/>
  <c r="AT297" i="1"/>
  <c r="AN298" i="1"/>
  <c r="AN297" i="1"/>
  <c r="AU298" i="1"/>
  <c r="AU297" i="1"/>
  <c r="AL298" i="1"/>
  <c r="AL297" i="1"/>
  <c r="S297" i="1"/>
  <c r="S298" i="1"/>
  <c r="AA297" i="1"/>
  <c r="AA298" i="1"/>
  <c r="AP297" i="1"/>
  <c r="AP298" i="1"/>
  <c r="AR297" i="1"/>
  <c r="AR298" i="1"/>
  <c r="AM298" i="1"/>
  <c r="AM297" i="1"/>
  <c r="AE298" i="1"/>
  <c r="AE297" i="1"/>
  <c r="U297" i="1"/>
  <c r="U298" i="1"/>
  <c r="T298" i="1"/>
  <c r="T297" i="1"/>
  <c r="M297" i="1"/>
  <c r="M298" i="1"/>
  <c r="AJ298" i="1"/>
  <c r="AJ297" i="1"/>
  <c r="AF297" i="1"/>
  <c r="AF298" i="1"/>
  <c r="Z297" i="1"/>
  <c r="Z298" i="1"/>
  <c r="AD298" i="1"/>
  <c r="AD297" i="1"/>
  <c r="Q298" i="1"/>
  <c r="Q297" i="1"/>
  <c r="AG298" i="1"/>
  <c r="AG297" i="1"/>
  <c r="AK297" i="1"/>
  <c r="AK298" i="1"/>
  <c r="V18" i="19" l="1"/>
  <c r="N45" i="59"/>
  <c r="W40" i="19"/>
  <c r="O57" i="59"/>
  <c r="W22" i="19"/>
  <c r="O47" i="59"/>
  <c r="V36" i="19"/>
  <c r="N55" i="59"/>
  <c r="W39" i="19"/>
  <c r="O56" i="59"/>
  <c r="X21" i="19"/>
  <c r="P46" i="59"/>
  <c r="G2993" i="40"/>
  <c r="H2993" i="40" s="1"/>
  <c r="G2985" i="40"/>
  <c r="H2985" i="40" s="1"/>
  <c r="G2977" i="40"/>
  <c r="H2977" i="40" s="1"/>
  <c r="G2969" i="40"/>
  <c r="H2969" i="40" s="1"/>
  <c r="G2961" i="40"/>
  <c r="H2961" i="40" s="1"/>
  <c r="G2953" i="40"/>
  <c r="H2953" i="40" s="1"/>
  <c r="G2945" i="40"/>
  <c r="H2945" i="40" s="1"/>
  <c r="G2937" i="40"/>
  <c r="H2937" i="40" s="1"/>
  <c r="G2929" i="40"/>
  <c r="H2929" i="40" s="1"/>
  <c r="G2921" i="40"/>
  <c r="H2921" i="40" s="1"/>
  <c r="G2913" i="40"/>
  <c r="H2913" i="40" s="1"/>
  <c r="G2905" i="40"/>
  <c r="H2905" i="40" s="1"/>
  <c r="G2897" i="40"/>
  <c r="H2897" i="40" s="1"/>
  <c r="G2889" i="40"/>
  <c r="H2889" i="40" s="1"/>
  <c r="G2881" i="40"/>
  <c r="H2881" i="40" s="1"/>
  <c r="G2873" i="40"/>
  <c r="H2873" i="40" s="1"/>
  <c r="G2865" i="40"/>
  <c r="H2865" i="40" s="1"/>
  <c r="G2857" i="40"/>
  <c r="H2857" i="40" s="1"/>
  <c r="G2849" i="40"/>
  <c r="H2849" i="40" s="1"/>
  <c r="G2841" i="40"/>
  <c r="H2841" i="40" s="1"/>
  <c r="G2833" i="40"/>
  <c r="H2833" i="40" s="1"/>
  <c r="G2825" i="40"/>
  <c r="H2825" i="40" s="1"/>
  <c r="G2817" i="40"/>
  <c r="H2817" i="40" s="1"/>
  <c r="G2809" i="40"/>
  <c r="H2809" i="40" s="1"/>
  <c r="G2801" i="40"/>
  <c r="H2801" i="40" s="1"/>
  <c r="G2793" i="40"/>
  <c r="H2793" i="40" s="1"/>
  <c r="G2785" i="40"/>
  <c r="H2785" i="40" s="1"/>
  <c r="G2777" i="40"/>
  <c r="H2777" i="40" s="1"/>
  <c r="G2769" i="40"/>
  <c r="H2769" i="40" s="1"/>
  <c r="G2761" i="40"/>
  <c r="H2761" i="40" s="1"/>
  <c r="G2753" i="40"/>
  <c r="H2753" i="40" s="1"/>
  <c r="G2745" i="40"/>
  <c r="H2745" i="40" s="1"/>
  <c r="G2737" i="40"/>
  <c r="H2737" i="40" s="1"/>
  <c r="G2994" i="40"/>
  <c r="H2994" i="40" s="1"/>
  <c r="G2984" i="40"/>
  <c r="H2984" i="40" s="1"/>
  <c r="G2975" i="40"/>
  <c r="H2975" i="40" s="1"/>
  <c r="G2966" i="40"/>
  <c r="H2966" i="40" s="1"/>
  <c r="G2957" i="40"/>
  <c r="H2957" i="40" s="1"/>
  <c r="G2948" i="40"/>
  <c r="H2948" i="40" s="1"/>
  <c r="G2939" i="40"/>
  <c r="H2939" i="40" s="1"/>
  <c r="G2930" i="40"/>
  <c r="H2930" i="40" s="1"/>
  <c r="G2920" i="40"/>
  <c r="H2920" i="40" s="1"/>
  <c r="G2911" i="40"/>
  <c r="H2911" i="40" s="1"/>
  <c r="G2902" i="40"/>
  <c r="H2902" i="40" s="1"/>
  <c r="G2893" i="40"/>
  <c r="H2893" i="40" s="1"/>
  <c r="G2884" i="40"/>
  <c r="H2884" i="40" s="1"/>
  <c r="G2875" i="40"/>
  <c r="H2875" i="40" s="1"/>
  <c r="G2991" i="40"/>
  <c r="H2991" i="40" s="1"/>
  <c r="G2982" i="40"/>
  <c r="H2982" i="40" s="1"/>
  <c r="G2973" i="40"/>
  <c r="H2973" i="40" s="1"/>
  <c r="G2964" i="40"/>
  <c r="H2964" i="40" s="1"/>
  <c r="G2955" i="40"/>
  <c r="H2955" i="40" s="1"/>
  <c r="G2946" i="40"/>
  <c r="H2946" i="40" s="1"/>
  <c r="G2936" i="40"/>
  <c r="H2936" i="40" s="1"/>
  <c r="G2927" i="40"/>
  <c r="H2927" i="40" s="1"/>
  <c r="G2918" i="40"/>
  <c r="H2918" i="40" s="1"/>
  <c r="G2909" i="40"/>
  <c r="H2909" i="40" s="1"/>
  <c r="G2900" i="40"/>
  <c r="H2900" i="40" s="1"/>
  <c r="G2891" i="40"/>
  <c r="H2891" i="40" s="1"/>
  <c r="G2882" i="40"/>
  <c r="H2882" i="40" s="1"/>
  <c r="G2872" i="40"/>
  <c r="H2872" i="40" s="1"/>
  <c r="G2863" i="40"/>
  <c r="H2863" i="40" s="1"/>
  <c r="G2854" i="40"/>
  <c r="H2854" i="40" s="1"/>
  <c r="G2845" i="40"/>
  <c r="H2845" i="40" s="1"/>
  <c r="G2836" i="40"/>
  <c r="H2836" i="40" s="1"/>
  <c r="G2827" i="40"/>
  <c r="H2827" i="40" s="1"/>
  <c r="G2818" i="40"/>
  <c r="H2818" i="40" s="1"/>
  <c r="G2808" i="40"/>
  <c r="H2808" i="40" s="1"/>
  <c r="G2799" i="40"/>
  <c r="H2799" i="40" s="1"/>
  <c r="G2790" i="40"/>
  <c r="H2790" i="40" s="1"/>
  <c r="G2781" i="40"/>
  <c r="H2781" i="40" s="1"/>
  <c r="G2772" i="40"/>
  <c r="H2772" i="40" s="1"/>
  <c r="G2763" i="40"/>
  <c r="H2763" i="40" s="1"/>
  <c r="G2754" i="40"/>
  <c r="H2754" i="40" s="1"/>
  <c r="G2744" i="40"/>
  <c r="H2744" i="40" s="1"/>
  <c r="G2992" i="40"/>
  <c r="H2992" i="40" s="1"/>
  <c r="G2980" i="40"/>
  <c r="H2980" i="40" s="1"/>
  <c r="G2968" i="40"/>
  <c r="H2968" i="40" s="1"/>
  <c r="G2956" i="40"/>
  <c r="H2956" i="40" s="1"/>
  <c r="G2943" i="40"/>
  <c r="H2943" i="40" s="1"/>
  <c r="G2932" i="40"/>
  <c r="H2932" i="40" s="1"/>
  <c r="G2919" i="40"/>
  <c r="H2919" i="40" s="1"/>
  <c r="G2907" i="40"/>
  <c r="H2907" i="40" s="1"/>
  <c r="G2895" i="40"/>
  <c r="H2895" i="40" s="1"/>
  <c r="G2883" i="40"/>
  <c r="H2883" i="40" s="1"/>
  <c r="G2870" i="40"/>
  <c r="H2870" i="40" s="1"/>
  <c r="G2860" i="40"/>
  <c r="H2860" i="40" s="1"/>
  <c r="G2850" i="40"/>
  <c r="H2850" i="40" s="1"/>
  <c r="G2839" i="40"/>
  <c r="H2839" i="40" s="1"/>
  <c r="G2829" i="40"/>
  <c r="H2829" i="40" s="1"/>
  <c r="G2819" i="40"/>
  <c r="H2819" i="40" s="1"/>
  <c r="G2807" i="40"/>
  <c r="H2807" i="40" s="1"/>
  <c r="G2797" i="40"/>
  <c r="H2797" i="40" s="1"/>
  <c r="G2787" i="40"/>
  <c r="H2787" i="40" s="1"/>
  <c r="G2776" i="40"/>
  <c r="H2776" i="40" s="1"/>
  <c r="G2766" i="40"/>
  <c r="H2766" i="40" s="1"/>
  <c r="G2756" i="40"/>
  <c r="H2756" i="40" s="1"/>
  <c r="G2746" i="40"/>
  <c r="H2746" i="40" s="1"/>
  <c r="G2989" i="40"/>
  <c r="H2989" i="40" s="1"/>
  <c r="G2976" i="40"/>
  <c r="H2976" i="40" s="1"/>
  <c r="G2962" i="40"/>
  <c r="H2962" i="40" s="1"/>
  <c r="G2949" i="40"/>
  <c r="H2949" i="40" s="1"/>
  <c r="G2934" i="40"/>
  <c r="H2934" i="40" s="1"/>
  <c r="G2922" i="40"/>
  <c r="H2922" i="40" s="1"/>
  <c r="G2906" i="40"/>
  <c r="H2906" i="40" s="1"/>
  <c r="G2892" i="40"/>
  <c r="H2892" i="40" s="1"/>
  <c r="G2878" i="40"/>
  <c r="H2878" i="40" s="1"/>
  <c r="G2866" i="40"/>
  <c r="H2866" i="40" s="1"/>
  <c r="G2853" i="40"/>
  <c r="H2853" i="40" s="1"/>
  <c r="G2842" i="40"/>
  <c r="H2842" i="40" s="1"/>
  <c r="G2830" i="40"/>
  <c r="H2830" i="40" s="1"/>
  <c r="G2816" i="40"/>
  <c r="H2816" i="40" s="1"/>
  <c r="G2805" i="40"/>
  <c r="H2805" i="40" s="1"/>
  <c r="G2794" i="40"/>
  <c r="H2794" i="40" s="1"/>
  <c r="G2782" i="40"/>
  <c r="H2782" i="40" s="1"/>
  <c r="G2770" i="40"/>
  <c r="H2770" i="40" s="1"/>
  <c r="G2758" i="40"/>
  <c r="H2758" i="40" s="1"/>
  <c r="G2747" i="40"/>
  <c r="H2747" i="40" s="1"/>
  <c r="G2988" i="40"/>
  <c r="H2988" i="40" s="1"/>
  <c r="G2974" i="40"/>
  <c r="H2974" i="40" s="1"/>
  <c r="G2960" i="40"/>
  <c r="H2960" i="40" s="1"/>
  <c r="G2947" i="40"/>
  <c r="H2947" i="40" s="1"/>
  <c r="G2933" i="40"/>
  <c r="H2933" i="40" s="1"/>
  <c r="G2917" i="40"/>
  <c r="H2917" i="40" s="1"/>
  <c r="G2904" i="40"/>
  <c r="H2904" i="40" s="1"/>
  <c r="G2890" i="40"/>
  <c r="H2890" i="40" s="1"/>
  <c r="G2877" i="40"/>
  <c r="H2877" i="40" s="1"/>
  <c r="G2864" i="40"/>
  <c r="H2864" i="40" s="1"/>
  <c r="G2852" i="40"/>
  <c r="H2852" i="40" s="1"/>
  <c r="G2840" i="40"/>
  <c r="H2840" i="40" s="1"/>
  <c r="G2828" i="40"/>
  <c r="H2828" i="40" s="1"/>
  <c r="G2815" i="40"/>
  <c r="H2815" i="40" s="1"/>
  <c r="G2804" i="40"/>
  <c r="H2804" i="40" s="1"/>
  <c r="G2792" i="40"/>
  <c r="H2792" i="40" s="1"/>
  <c r="G2780" i="40"/>
  <c r="H2780" i="40" s="1"/>
  <c r="G2768" i="40"/>
  <c r="H2768" i="40" s="1"/>
  <c r="G2757" i="40"/>
  <c r="H2757" i="40" s="1"/>
  <c r="G2743" i="40"/>
  <c r="H2743" i="40" s="1"/>
  <c r="G2986" i="40"/>
  <c r="H2986" i="40" s="1"/>
  <c r="G2967" i="40"/>
  <c r="H2967" i="40" s="1"/>
  <c r="G2950" i="40"/>
  <c r="H2950" i="40" s="1"/>
  <c r="G2928" i="40"/>
  <c r="H2928" i="40" s="1"/>
  <c r="G2912" i="40"/>
  <c r="H2912" i="40" s="1"/>
  <c r="G2894" i="40"/>
  <c r="H2894" i="40" s="1"/>
  <c r="G2874" i="40"/>
  <c r="H2874" i="40" s="1"/>
  <c r="G2858" i="40"/>
  <c r="H2858" i="40" s="1"/>
  <c r="G2843" i="40"/>
  <c r="H2843" i="40" s="1"/>
  <c r="G2824" i="40"/>
  <c r="H2824" i="40" s="1"/>
  <c r="G2811" i="40"/>
  <c r="H2811" i="40" s="1"/>
  <c r="G2795" i="40"/>
  <c r="H2795" i="40" s="1"/>
  <c r="G2778" i="40"/>
  <c r="H2778" i="40" s="1"/>
  <c r="G2762" i="40"/>
  <c r="H2762" i="40" s="1"/>
  <c r="G2748" i="40"/>
  <c r="H2748" i="40" s="1"/>
  <c r="G2983" i="40"/>
  <c r="H2983" i="40" s="1"/>
  <c r="G2965" i="40"/>
  <c r="H2965" i="40" s="1"/>
  <c r="G2944" i="40"/>
  <c r="H2944" i="40" s="1"/>
  <c r="G2926" i="40"/>
  <c r="H2926" i="40" s="1"/>
  <c r="G2910" i="40"/>
  <c r="H2910" i="40" s="1"/>
  <c r="G2888" i="40"/>
  <c r="H2888" i="40" s="1"/>
  <c r="G2871" i="40"/>
  <c r="H2871" i="40" s="1"/>
  <c r="G2856" i="40"/>
  <c r="H2856" i="40" s="1"/>
  <c r="G2838" i="40"/>
  <c r="H2838" i="40" s="1"/>
  <c r="G2823" i="40"/>
  <c r="H2823" i="40" s="1"/>
  <c r="G2810" i="40"/>
  <c r="H2810" i="40" s="1"/>
  <c r="G2791" i="40"/>
  <c r="H2791" i="40" s="1"/>
  <c r="G2775" i="40"/>
  <c r="H2775" i="40" s="1"/>
  <c r="G2760" i="40"/>
  <c r="H2760" i="40" s="1"/>
  <c r="G2742" i="40"/>
  <c r="H2742" i="40" s="1"/>
  <c r="G2981" i="40"/>
  <c r="H2981" i="40" s="1"/>
  <c r="G2963" i="40"/>
  <c r="H2963" i="40" s="1"/>
  <c r="G2942" i="40"/>
  <c r="H2942" i="40" s="1"/>
  <c r="G2925" i="40"/>
  <c r="H2925" i="40" s="1"/>
  <c r="G2908" i="40"/>
  <c r="H2908" i="40" s="1"/>
  <c r="G2887" i="40"/>
  <c r="H2887" i="40" s="1"/>
  <c r="G2869" i="40"/>
  <c r="H2869" i="40" s="1"/>
  <c r="G2855" i="40"/>
  <c r="H2855" i="40" s="1"/>
  <c r="G2837" i="40"/>
  <c r="H2837" i="40" s="1"/>
  <c r="G2822" i="40"/>
  <c r="H2822" i="40" s="1"/>
  <c r="G2806" i="40"/>
  <c r="H2806" i="40" s="1"/>
  <c r="G2789" i="40"/>
  <c r="H2789" i="40" s="1"/>
  <c r="G2774" i="40"/>
  <c r="H2774" i="40" s="1"/>
  <c r="G2759" i="40"/>
  <c r="H2759" i="40" s="1"/>
  <c r="G2741" i="40"/>
  <c r="H2741" i="40" s="1"/>
  <c r="G2990" i="40"/>
  <c r="H2990" i="40" s="1"/>
  <c r="G2958" i="40"/>
  <c r="H2958" i="40" s="1"/>
  <c r="G2931" i="40"/>
  <c r="H2931" i="40" s="1"/>
  <c r="G2899" i="40"/>
  <c r="H2899" i="40" s="1"/>
  <c r="G2868" i="40"/>
  <c r="H2868" i="40" s="1"/>
  <c r="G2846" i="40"/>
  <c r="H2846" i="40" s="1"/>
  <c r="G2820" i="40"/>
  <c r="H2820" i="40" s="1"/>
  <c r="G2796" i="40"/>
  <c r="H2796" i="40" s="1"/>
  <c r="G2767" i="40"/>
  <c r="H2767" i="40" s="1"/>
  <c r="G2740" i="40"/>
  <c r="H2740" i="40" s="1"/>
  <c r="G2987" i="40"/>
  <c r="H2987" i="40" s="1"/>
  <c r="G2954" i="40"/>
  <c r="H2954" i="40" s="1"/>
  <c r="G2924" i="40"/>
  <c r="H2924" i="40" s="1"/>
  <c r="G2898" i="40"/>
  <c r="H2898" i="40" s="1"/>
  <c r="G2867" i="40"/>
  <c r="H2867" i="40" s="1"/>
  <c r="G2844" i="40"/>
  <c r="H2844" i="40" s="1"/>
  <c r="G2814" i="40"/>
  <c r="H2814" i="40" s="1"/>
  <c r="G2788" i="40"/>
  <c r="H2788" i="40" s="1"/>
  <c r="G2765" i="40"/>
  <c r="H2765" i="40" s="1"/>
  <c r="G2739" i="40"/>
  <c r="H2739" i="40" s="1"/>
  <c r="G2979" i="40"/>
  <c r="H2979" i="40" s="1"/>
  <c r="G2952" i="40"/>
  <c r="H2952" i="40" s="1"/>
  <c r="G2923" i="40"/>
  <c r="H2923" i="40" s="1"/>
  <c r="G2896" i="40"/>
  <c r="H2896" i="40" s="1"/>
  <c r="G2862" i="40"/>
  <c r="H2862" i="40" s="1"/>
  <c r="G2835" i="40"/>
  <c r="H2835" i="40" s="1"/>
  <c r="G2813" i="40"/>
  <c r="H2813" i="40" s="1"/>
  <c r="G2786" i="40"/>
  <c r="H2786" i="40" s="1"/>
  <c r="G2764" i="40"/>
  <c r="H2764" i="40" s="1"/>
  <c r="G2738" i="40"/>
  <c r="H2738" i="40" s="1"/>
  <c r="G2978" i="40"/>
  <c r="H2978" i="40" s="1"/>
  <c r="G2938" i="40"/>
  <c r="H2938" i="40" s="1"/>
  <c r="G2885" i="40"/>
  <c r="H2885" i="40" s="1"/>
  <c r="G2847" i="40"/>
  <c r="H2847" i="40" s="1"/>
  <c r="G2802" i="40"/>
  <c r="H2802" i="40" s="1"/>
  <c r="G2755" i="40"/>
  <c r="H2755" i="40" s="1"/>
  <c r="G2972" i="40"/>
  <c r="H2972" i="40" s="1"/>
  <c r="G2935" i="40"/>
  <c r="H2935" i="40" s="1"/>
  <c r="G2880" i="40"/>
  <c r="H2880" i="40" s="1"/>
  <c r="G2834" i="40"/>
  <c r="H2834" i="40" s="1"/>
  <c r="G2800" i="40"/>
  <c r="H2800" i="40" s="1"/>
  <c r="G2752" i="40"/>
  <c r="H2752" i="40" s="1"/>
  <c r="G2971" i="40"/>
  <c r="H2971" i="40" s="1"/>
  <c r="G2916" i="40"/>
  <c r="H2916" i="40" s="1"/>
  <c r="G2879" i="40"/>
  <c r="H2879" i="40" s="1"/>
  <c r="G2832" i="40"/>
  <c r="H2832" i="40" s="1"/>
  <c r="G2798" i="40"/>
  <c r="H2798" i="40" s="1"/>
  <c r="G2751" i="40"/>
  <c r="H2751" i="40" s="1"/>
  <c r="G2959" i="40"/>
  <c r="H2959" i="40" s="1"/>
  <c r="G2886" i="40"/>
  <c r="H2886" i="40" s="1"/>
  <c r="G2821" i="40"/>
  <c r="H2821" i="40" s="1"/>
  <c r="G2750" i="40"/>
  <c r="H2750" i="40" s="1"/>
  <c r="G2951" i="40"/>
  <c r="H2951" i="40" s="1"/>
  <c r="G2876" i="40"/>
  <c r="H2876" i="40" s="1"/>
  <c r="G2812" i="40"/>
  <c r="H2812" i="40" s="1"/>
  <c r="G2749" i="40"/>
  <c r="H2749" i="40" s="1"/>
  <c r="G2941" i="40"/>
  <c r="H2941" i="40" s="1"/>
  <c r="G2861" i="40"/>
  <c r="H2861" i="40" s="1"/>
  <c r="G2803" i="40"/>
  <c r="H2803" i="40" s="1"/>
  <c r="G2736" i="40"/>
  <c r="H2736" i="40" s="1"/>
  <c r="G2915" i="40"/>
  <c r="H2915" i="40" s="1"/>
  <c r="G2851" i="40"/>
  <c r="H2851" i="40" s="1"/>
  <c r="G2783" i="40"/>
  <c r="H2783" i="40" s="1"/>
  <c r="G2914" i="40"/>
  <c r="H2914" i="40" s="1"/>
  <c r="G2779" i="40"/>
  <c r="H2779" i="40" s="1"/>
  <c r="F2995" i="39"/>
  <c r="G2995" i="39" s="1"/>
  <c r="F2989" i="39"/>
  <c r="G2989" i="39" s="1"/>
  <c r="F2983" i="39"/>
  <c r="G2983" i="39" s="1"/>
  <c r="F2966" i="39"/>
  <c r="G2966" i="39" s="1"/>
  <c r="F2960" i="39"/>
  <c r="G2960" i="39" s="1"/>
  <c r="F2955" i="39"/>
  <c r="G2955" i="39" s="1"/>
  <c r="F2949" i="39"/>
  <c r="G2949" i="39" s="1"/>
  <c r="F2943" i="39"/>
  <c r="G2943" i="39" s="1"/>
  <c r="F2936" i="39"/>
  <c r="G2936" i="39" s="1"/>
  <c r="F2924" i="39"/>
  <c r="G2924" i="39" s="1"/>
  <c r="F2917" i="39"/>
  <c r="G2917" i="39" s="1"/>
  <c r="F2910" i="39"/>
  <c r="G2910" i="39" s="1"/>
  <c r="F2902" i="39"/>
  <c r="G2902" i="39" s="1"/>
  <c r="F2889" i="39"/>
  <c r="G2889" i="39" s="1"/>
  <c r="F2882" i="39"/>
  <c r="G2882" i="39" s="1"/>
  <c r="F2875" i="39"/>
  <c r="G2875" i="39" s="1"/>
  <c r="F2869" i="39"/>
  <c r="G2869" i="39" s="1"/>
  <c r="F2854" i="39"/>
  <c r="G2854" i="39" s="1"/>
  <c r="F2847" i="39"/>
  <c r="G2847" i="39" s="1"/>
  <c r="F2840" i="39"/>
  <c r="G2840" i="39" s="1"/>
  <c r="F2822" i="39"/>
  <c r="G2822" i="39" s="1"/>
  <c r="F2814" i="39"/>
  <c r="G2814" i="39" s="1"/>
  <c r="F2807" i="39"/>
  <c r="G2807" i="39" s="1"/>
  <c r="F2800" i="39"/>
  <c r="G2800" i="39" s="1"/>
  <c r="F2788" i="39"/>
  <c r="G2788" i="39" s="1"/>
  <c r="F2782" i="39"/>
  <c r="G2782" i="39" s="1"/>
  <c r="F2775" i="39"/>
  <c r="G2775" i="39" s="1"/>
  <c r="F2768" i="39"/>
  <c r="G2768" i="39" s="1"/>
  <c r="F2755" i="39"/>
  <c r="G2755" i="39" s="1"/>
  <c r="F2748" i="39"/>
  <c r="G2748" i="39" s="1"/>
  <c r="F2742" i="39"/>
  <c r="G2742" i="39" s="1"/>
  <c r="G2903" i="40"/>
  <c r="H2903" i="40" s="1"/>
  <c r="G2773" i="40"/>
  <c r="H2773" i="40" s="1"/>
  <c r="F2994" i="39"/>
  <c r="G2994" i="39" s="1"/>
  <c r="F2988" i="39"/>
  <c r="G2988" i="39" s="1"/>
  <c r="F2982" i="39"/>
  <c r="G2982" i="39" s="1"/>
  <c r="F2977" i="39"/>
  <c r="G2977" i="39" s="1"/>
  <c r="F2971" i="39"/>
  <c r="G2971" i="39" s="1"/>
  <c r="F2954" i="39"/>
  <c r="G2954" i="39" s="1"/>
  <c r="F2948" i="39"/>
  <c r="G2948" i="39" s="1"/>
  <c r="F2942" i="39"/>
  <c r="G2942" i="39" s="1"/>
  <c r="F2930" i="39"/>
  <c r="G2930" i="39" s="1"/>
  <c r="F2923" i="39"/>
  <c r="G2923" i="39" s="1"/>
  <c r="F2916" i="39"/>
  <c r="G2916" i="39" s="1"/>
  <c r="F2909" i="39"/>
  <c r="G2909" i="39" s="1"/>
  <c r="F2901" i="39"/>
  <c r="G2901" i="39" s="1"/>
  <c r="F2894" i="39"/>
  <c r="G2894" i="39" s="1"/>
  <c r="F2888" i="39"/>
  <c r="G2888" i="39" s="1"/>
  <c r="F2881" i="39"/>
  <c r="G2881" i="39" s="1"/>
  <c r="F2874" i="39"/>
  <c r="G2874" i="39" s="1"/>
  <c r="F2868" i="39"/>
  <c r="G2868" i="39" s="1"/>
  <c r="F2861" i="39"/>
  <c r="G2861" i="39" s="1"/>
  <c r="F2853" i="39"/>
  <c r="G2853" i="39" s="1"/>
  <c r="F2846" i="39"/>
  <c r="G2846" i="39" s="1"/>
  <c r="F2834" i="39"/>
  <c r="G2834" i="39" s="1"/>
  <c r="F2827" i="39"/>
  <c r="G2827" i="39" s="1"/>
  <c r="F2821" i="39"/>
  <c r="G2821" i="39" s="1"/>
  <c r="F2813" i="39"/>
  <c r="G2813" i="39" s="1"/>
  <c r="F2799" i="39"/>
  <c r="G2799" i="39" s="1"/>
  <c r="F2793" i="39"/>
  <c r="G2793" i="39" s="1"/>
  <c r="F2787" i="39"/>
  <c r="G2787" i="39" s="1"/>
  <c r="F2781" i="39"/>
  <c r="G2781" i="39" s="1"/>
  <c r="F2774" i="39"/>
  <c r="G2774" i="39" s="1"/>
  <c r="F2767" i="39"/>
  <c r="G2767" i="39" s="1"/>
  <c r="F2761" i="39"/>
  <c r="G2761" i="39" s="1"/>
  <c r="F2754" i="39"/>
  <c r="G2754" i="39" s="1"/>
  <c r="F2747" i="39"/>
  <c r="G2747" i="39" s="1"/>
  <c r="F2741" i="39"/>
  <c r="G2741" i="39" s="1"/>
  <c r="G2901" i="40"/>
  <c r="H2901" i="40" s="1"/>
  <c r="G2771" i="40"/>
  <c r="H2771" i="40" s="1"/>
  <c r="F2993" i="39"/>
  <c r="G2993" i="39" s="1"/>
  <c r="F2987" i="39"/>
  <c r="G2987" i="39" s="1"/>
  <c r="F2976" i="39"/>
  <c r="G2976" i="39" s="1"/>
  <c r="F2970" i="39"/>
  <c r="G2970" i="39" s="1"/>
  <c r="F2965" i="39"/>
  <c r="G2965" i="39" s="1"/>
  <c r="F2959" i="39"/>
  <c r="G2959" i="39" s="1"/>
  <c r="F2953" i="39"/>
  <c r="G2953" i="39" s="1"/>
  <c r="F2947" i="39"/>
  <c r="G2947" i="39" s="1"/>
  <c r="F2935" i="39"/>
  <c r="G2935" i="39" s="1"/>
  <c r="F2929" i="39"/>
  <c r="G2929" i="39" s="1"/>
  <c r="F2915" i="39"/>
  <c r="G2915" i="39" s="1"/>
  <c r="F2908" i="39"/>
  <c r="G2908" i="39" s="1"/>
  <c r="F2900" i="39"/>
  <c r="G2900" i="39" s="1"/>
  <c r="F2893" i="39"/>
  <c r="G2893" i="39" s="1"/>
  <c r="F2887" i="39"/>
  <c r="G2887" i="39" s="1"/>
  <c r="F2880" i="39"/>
  <c r="G2880" i="39" s="1"/>
  <c r="F2867" i="39"/>
  <c r="G2867" i="39" s="1"/>
  <c r="F2860" i="39"/>
  <c r="G2860" i="39" s="1"/>
  <c r="F2852" i="39"/>
  <c r="G2852" i="39" s="1"/>
  <c r="F2845" i="39"/>
  <c r="G2845" i="39" s="1"/>
  <c r="F2839" i="39"/>
  <c r="G2839" i="39" s="1"/>
  <c r="F2833" i="39"/>
  <c r="G2833" i="39" s="1"/>
  <c r="F2820" i="39"/>
  <c r="G2820" i="39" s="1"/>
  <c r="F2812" i="39"/>
  <c r="G2812" i="39" s="1"/>
  <c r="F2806" i="39"/>
  <c r="G2806" i="39" s="1"/>
  <c r="F2798" i="39"/>
  <c r="G2798" i="39" s="1"/>
  <c r="F2792" i="39"/>
  <c r="G2792" i="39" s="1"/>
  <c r="F2786" i="39"/>
  <c r="G2786" i="39" s="1"/>
  <c r="F2780" i="39"/>
  <c r="G2780" i="39" s="1"/>
  <c r="F2773" i="39"/>
  <c r="G2773" i="39" s="1"/>
  <c r="F2760" i="39"/>
  <c r="G2760" i="39" s="1"/>
  <c r="F2753" i="39"/>
  <c r="G2753" i="39" s="1"/>
  <c r="F2746" i="39"/>
  <c r="G2746" i="39" s="1"/>
  <c r="F2740" i="39"/>
  <c r="G2740" i="39" s="1"/>
  <c r="G2859" i="40"/>
  <c r="H2859" i="40" s="1"/>
  <c r="F2992" i="39"/>
  <c r="G2992" i="39" s="1"/>
  <c r="F2981" i="39"/>
  <c r="G2981" i="39" s="1"/>
  <c r="F2964" i="39"/>
  <c r="G2964" i="39" s="1"/>
  <c r="F2958" i="39"/>
  <c r="G2958" i="39" s="1"/>
  <c r="F2952" i="39"/>
  <c r="G2952" i="39" s="1"/>
  <c r="F2941" i="39"/>
  <c r="G2941" i="39" s="1"/>
  <c r="F2928" i="39"/>
  <c r="G2928" i="39" s="1"/>
  <c r="F2922" i="39"/>
  <c r="G2922" i="39" s="1"/>
  <c r="F2907" i="39"/>
  <c r="G2907" i="39" s="1"/>
  <c r="F2899" i="39"/>
  <c r="G2899" i="39" s="1"/>
  <c r="F2892" i="39"/>
  <c r="G2892" i="39" s="1"/>
  <c r="F2886" i="39"/>
  <c r="G2886" i="39" s="1"/>
  <c r="F2873" i="39"/>
  <c r="G2873" i="39" s="1"/>
  <c r="F2866" i="39"/>
  <c r="G2866" i="39" s="1"/>
  <c r="F2859" i="39"/>
  <c r="G2859" i="39" s="1"/>
  <c r="F2851" i="39"/>
  <c r="G2851" i="39" s="1"/>
  <c r="F2844" i="39"/>
  <c r="G2844" i="39" s="1"/>
  <c r="F2832" i="39"/>
  <c r="G2832" i="39" s="1"/>
  <c r="F2826" i="39"/>
  <c r="G2826" i="39" s="1"/>
  <c r="F2819" i="39"/>
  <c r="G2819" i="39" s="1"/>
  <c r="F2811" i="39"/>
  <c r="G2811" i="39" s="1"/>
  <c r="F2805" i="39"/>
  <c r="G2805" i="39" s="1"/>
  <c r="F2791" i="39"/>
  <c r="G2791" i="39" s="1"/>
  <c r="F2779" i="39"/>
  <c r="G2779" i="39" s="1"/>
  <c r="F2772" i="39"/>
  <c r="G2772" i="39" s="1"/>
  <c r="F2766" i="39"/>
  <c r="G2766" i="39" s="1"/>
  <c r="F2759" i="39"/>
  <c r="G2759" i="39" s="1"/>
  <c r="F2752" i="39"/>
  <c r="G2752" i="39" s="1"/>
  <c r="F2739" i="39"/>
  <c r="G2739" i="39" s="1"/>
  <c r="G2848" i="40"/>
  <c r="H2848" i="40" s="1"/>
  <c r="F2974" i="39"/>
  <c r="G2974" i="39" s="1"/>
  <c r="F2962" i="39"/>
  <c r="G2962" i="39" s="1"/>
  <c r="F2951" i="39"/>
  <c r="G2951" i="39" s="1"/>
  <c r="F2939" i="39"/>
  <c r="G2939" i="39" s="1"/>
  <c r="F2913" i="39"/>
  <c r="G2913" i="39" s="1"/>
  <c r="F2897" i="39"/>
  <c r="G2897" i="39" s="1"/>
  <c r="F2884" i="39"/>
  <c r="G2884" i="39" s="1"/>
  <c r="F2871" i="39"/>
  <c r="G2871" i="39" s="1"/>
  <c r="F2857" i="39"/>
  <c r="G2857" i="39" s="1"/>
  <c r="F2842" i="39"/>
  <c r="G2842" i="39" s="1"/>
  <c r="F2830" i="39"/>
  <c r="G2830" i="39" s="1"/>
  <c r="F2817" i="39"/>
  <c r="G2817" i="39" s="1"/>
  <c r="F2803" i="39"/>
  <c r="G2803" i="39" s="1"/>
  <c r="F2790" i="39"/>
  <c r="G2790" i="39" s="1"/>
  <c r="F2764" i="39"/>
  <c r="G2764" i="39" s="1"/>
  <c r="F2750" i="39"/>
  <c r="G2750" i="39" s="1"/>
  <c r="G2831" i="40"/>
  <c r="H2831" i="40" s="1"/>
  <c r="F2996" i="39"/>
  <c r="G2996" i="39" s="1"/>
  <c r="F2985" i="39"/>
  <c r="G2985" i="39" s="1"/>
  <c r="F2973" i="39"/>
  <c r="G2973" i="39" s="1"/>
  <c r="F2950" i="39"/>
  <c r="G2950" i="39" s="1"/>
  <c r="F2938" i="39"/>
  <c r="G2938" i="39" s="1"/>
  <c r="F2926" i="39"/>
  <c r="G2926" i="39" s="1"/>
  <c r="F2912" i="39"/>
  <c r="G2912" i="39" s="1"/>
  <c r="F2896" i="39"/>
  <c r="G2896" i="39" s="1"/>
  <c r="F2883" i="39"/>
  <c r="G2883" i="39" s="1"/>
  <c r="F2856" i="39"/>
  <c r="G2856" i="39" s="1"/>
  <c r="F2829" i="39"/>
  <c r="G2829" i="39" s="1"/>
  <c r="F2816" i="39"/>
  <c r="G2816" i="39" s="1"/>
  <c r="F2802" i="39"/>
  <c r="G2802" i="39" s="1"/>
  <c r="F2777" i="39"/>
  <c r="G2777" i="39" s="1"/>
  <c r="F2763" i="39"/>
  <c r="G2763" i="39" s="1"/>
  <c r="F2737" i="39"/>
  <c r="G2737" i="39" s="1"/>
  <c r="G2826" i="40"/>
  <c r="H2826" i="40" s="1"/>
  <c r="F2984" i="39"/>
  <c r="G2984" i="39" s="1"/>
  <c r="F2972" i="39"/>
  <c r="G2972" i="39" s="1"/>
  <c r="F2961" i="39"/>
  <c r="G2961" i="39" s="1"/>
  <c r="F2937" i="39"/>
  <c r="G2937" i="39" s="1"/>
  <c r="F2925" i="39"/>
  <c r="G2925" i="39" s="1"/>
  <c r="F2911" i="39"/>
  <c r="G2911" i="39" s="1"/>
  <c r="F2895" i="39"/>
  <c r="G2895" i="39" s="1"/>
  <c r="F2870" i="39"/>
  <c r="G2870" i="39" s="1"/>
  <c r="F2855" i="39"/>
  <c r="G2855" i="39" s="1"/>
  <c r="F2841" i="39"/>
  <c r="G2841" i="39" s="1"/>
  <c r="F2828" i="39"/>
  <c r="G2828" i="39" s="1"/>
  <c r="F2815" i="39"/>
  <c r="G2815" i="39" s="1"/>
  <c r="F2801" i="39"/>
  <c r="G2801" i="39" s="1"/>
  <c r="F2789" i="39"/>
  <c r="G2789" i="39" s="1"/>
  <c r="F2776" i="39"/>
  <c r="G2776" i="39" s="1"/>
  <c r="F2762" i="39"/>
  <c r="G2762" i="39" s="1"/>
  <c r="F2749" i="39"/>
  <c r="G2749" i="39" s="1"/>
  <c r="F2736" i="39"/>
  <c r="G2736" i="39" s="1"/>
  <c r="G2784" i="40"/>
  <c r="H2784" i="40" s="1"/>
  <c r="F2980" i="39"/>
  <c r="G2980" i="39" s="1"/>
  <c r="F2969" i="39"/>
  <c r="G2969" i="39" s="1"/>
  <c r="F2946" i="39"/>
  <c r="G2946" i="39" s="1"/>
  <c r="F2934" i="39"/>
  <c r="G2934" i="39" s="1"/>
  <c r="F2921" i="39"/>
  <c r="G2921" i="39" s="1"/>
  <c r="F2906" i="39"/>
  <c r="G2906" i="39" s="1"/>
  <c r="F2879" i="39"/>
  <c r="G2879" i="39" s="1"/>
  <c r="F2865" i="39"/>
  <c r="G2865" i="39" s="1"/>
  <c r="F2838" i="39"/>
  <c r="G2838" i="39" s="1"/>
  <c r="F2810" i="39"/>
  <c r="G2810" i="39" s="1"/>
  <c r="F2797" i="39"/>
  <c r="G2797" i="39" s="1"/>
  <c r="F2785" i="39"/>
  <c r="G2785" i="39" s="1"/>
  <c r="F2771" i="39"/>
  <c r="G2771" i="39" s="1"/>
  <c r="F2758" i="39"/>
  <c r="G2758" i="39" s="1"/>
  <c r="F2745" i="39"/>
  <c r="G2745" i="39" s="1"/>
  <c r="F2990" i="39"/>
  <c r="G2990" i="39" s="1"/>
  <c r="F2967" i="39"/>
  <c r="G2967" i="39" s="1"/>
  <c r="F2945" i="39"/>
  <c r="G2945" i="39" s="1"/>
  <c r="F2919" i="39"/>
  <c r="G2919" i="39" s="1"/>
  <c r="F2890" i="39"/>
  <c r="G2890" i="39" s="1"/>
  <c r="F2863" i="39"/>
  <c r="G2863" i="39" s="1"/>
  <c r="F2836" i="39"/>
  <c r="G2836" i="39" s="1"/>
  <c r="F2809" i="39"/>
  <c r="G2809" i="39" s="1"/>
  <c r="F2783" i="39"/>
  <c r="G2783" i="39" s="1"/>
  <c r="F2757" i="39"/>
  <c r="G2757" i="39" s="1"/>
  <c r="F2944" i="39"/>
  <c r="G2944" i="39" s="1"/>
  <c r="F2918" i="39"/>
  <c r="G2918" i="39" s="1"/>
  <c r="F2862" i="39"/>
  <c r="G2862" i="39" s="1"/>
  <c r="F2835" i="39"/>
  <c r="G2835" i="39" s="1"/>
  <c r="F2808" i="39"/>
  <c r="G2808" i="39" s="1"/>
  <c r="F2756" i="39"/>
  <c r="G2756" i="39" s="1"/>
  <c r="F2986" i="39"/>
  <c r="G2986" i="39" s="1"/>
  <c r="F2963" i="39"/>
  <c r="G2963" i="39" s="1"/>
  <c r="F2940" i="39"/>
  <c r="G2940" i="39" s="1"/>
  <c r="F2914" i="39"/>
  <c r="G2914" i="39" s="1"/>
  <c r="F2885" i="39"/>
  <c r="G2885" i="39" s="1"/>
  <c r="F2858" i="39"/>
  <c r="G2858" i="39" s="1"/>
  <c r="F2831" i="39"/>
  <c r="G2831" i="39" s="1"/>
  <c r="F2804" i="39"/>
  <c r="G2804" i="39" s="1"/>
  <c r="F2778" i="39"/>
  <c r="G2778" i="39" s="1"/>
  <c r="F2751" i="39"/>
  <c r="G2751" i="39" s="1"/>
  <c r="F2957" i="39"/>
  <c r="G2957" i="39" s="1"/>
  <c r="F2933" i="39"/>
  <c r="G2933" i="39" s="1"/>
  <c r="F2905" i="39"/>
  <c r="G2905" i="39" s="1"/>
  <c r="F2878" i="39"/>
  <c r="G2878" i="39" s="1"/>
  <c r="F2850" i="39"/>
  <c r="G2850" i="39" s="1"/>
  <c r="F2825" i="39"/>
  <c r="G2825" i="39" s="1"/>
  <c r="F2796" i="39"/>
  <c r="G2796" i="39" s="1"/>
  <c r="F2770" i="39"/>
  <c r="G2770" i="39" s="1"/>
  <c r="F2744" i="39"/>
  <c r="G2744" i="39" s="1"/>
  <c r="G2995" i="40"/>
  <c r="H2995" i="40" s="1"/>
  <c r="F2978" i="39"/>
  <c r="G2978" i="39" s="1"/>
  <c r="F2931" i="39"/>
  <c r="G2931" i="39" s="1"/>
  <c r="F2903" i="39"/>
  <c r="G2903" i="39" s="1"/>
  <c r="F2876" i="39"/>
  <c r="G2876" i="39" s="1"/>
  <c r="F2848" i="39"/>
  <c r="G2848" i="39" s="1"/>
  <c r="F2823" i="39"/>
  <c r="G2823" i="39" s="1"/>
  <c r="F2794" i="39"/>
  <c r="G2794" i="39" s="1"/>
  <c r="F2769" i="39"/>
  <c r="G2769" i="39" s="1"/>
  <c r="G2970" i="40"/>
  <c r="H2970" i="40" s="1"/>
  <c r="F2991" i="39"/>
  <c r="G2991" i="39" s="1"/>
  <c r="F2927" i="39"/>
  <c r="G2927" i="39" s="1"/>
  <c r="F2849" i="39"/>
  <c r="G2849" i="39" s="1"/>
  <c r="F2784" i="39"/>
  <c r="G2784" i="39" s="1"/>
  <c r="G2940" i="40"/>
  <c r="H2940" i="40" s="1"/>
  <c r="F2979" i="39"/>
  <c r="G2979" i="39" s="1"/>
  <c r="F2920" i="39"/>
  <c r="G2920" i="39" s="1"/>
  <c r="F2843" i="39"/>
  <c r="G2843" i="39" s="1"/>
  <c r="F2975" i="39"/>
  <c r="G2975" i="39" s="1"/>
  <c r="F2904" i="39"/>
  <c r="G2904" i="39" s="1"/>
  <c r="F2837" i="39"/>
  <c r="G2837" i="39" s="1"/>
  <c r="F2765" i="39"/>
  <c r="G2765" i="39" s="1"/>
  <c r="F2968" i="39"/>
  <c r="G2968" i="39" s="1"/>
  <c r="F2898" i="39"/>
  <c r="G2898" i="39" s="1"/>
  <c r="F2824" i="39"/>
  <c r="G2824" i="39" s="1"/>
  <c r="F2956" i="39"/>
  <c r="G2956" i="39" s="1"/>
  <c r="F2891" i="39"/>
  <c r="G2891" i="39" s="1"/>
  <c r="F2818" i="39"/>
  <c r="G2818" i="39" s="1"/>
  <c r="F2743" i="39"/>
  <c r="G2743" i="39" s="1"/>
  <c r="F2872" i="39"/>
  <c r="G2872" i="39" s="1"/>
  <c r="F2864" i="39"/>
  <c r="G2864" i="39" s="1"/>
  <c r="F2795" i="39"/>
  <c r="G2795" i="39" s="1"/>
  <c r="F2738" i="39"/>
  <c r="G2738" i="39" s="1"/>
  <c r="F2932" i="39"/>
  <c r="G2932" i="39" s="1"/>
  <c r="G2996" i="40"/>
  <c r="H2996" i="40" s="1"/>
  <c r="F2877" i="39"/>
  <c r="G2877" i="39" s="1"/>
  <c r="F2740" i="35"/>
  <c r="G2740" i="35" s="1"/>
  <c r="F2748" i="35"/>
  <c r="G2748" i="35" s="1"/>
  <c r="F2756" i="35"/>
  <c r="G2756" i="35" s="1"/>
  <c r="F2764" i="35"/>
  <c r="G2764" i="35" s="1"/>
  <c r="F2772" i="35"/>
  <c r="G2772" i="35" s="1"/>
  <c r="F2780" i="35"/>
  <c r="G2780" i="35" s="1"/>
  <c r="F2788" i="35"/>
  <c r="G2788" i="35" s="1"/>
  <c r="F2796" i="35"/>
  <c r="G2796" i="35" s="1"/>
  <c r="F2804" i="35"/>
  <c r="G2804" i="35" s="1"/>
  <c r="F2812" i="35"/>
  <c r="G2812" i="35" s="1"/>
  <c r="F2820" i="35"/>
  <c r="G2820" i="35" s="1"/>
  <c r="F2828" i="35"/>
  <c r="G2828" i="35" s="1"/>
  <c r="F2836" i="35"/>
  <c r="G2836" i="35" s="1"/>
  <c r="F2844" i="35"/>
  <c r="G2844" i="35" s="1"/>
  <c r="F2852" i="35"/>
  <c r="G2852" i="35" s="1"/>
  <c r="F2860" i="35"/>
  <c r="G2860" i="35" s="1"/>
  <c r="F2868" i="35"/>
  <c r="G2868" i="35" s="1"/>
  <c r="F2876" i="35"/>
  <c r="G2876" i="35" s="1"/>
  <c r="F2884" i="35"/>
  <c r="G2884" i="35" s="1"/>
  <c r="F2892" i="35"/>
  <c r="G2892" i="35" s="1"/>
  <c r="F2900" i="35"/>
  <c r="G2900" i="35" s="1"/>
  <c r="F2908" i="35"/>
  <c r="G2908" i="35" s="1"/>
  <c r="F2916" i="35"/>
  <c r="G2916" i="35" s="1"/>
  <c r="F2924" i="35"/>
  <c r="G2924" i="35" s="1"/>
  <c r="F2932" i="35"/>
  <c r="G2932" i="35" s="1"/>
  <c r="F2940" i="35"/>
  <c r="G2940" i="35" s="1"/>
  <c r="F2948" i="35"/>
  <c r="G2948" i="35" s="1"/>
  <c r="F2956" i="35"/>
  <c r="G2956" i="35" s="1"/>
  <c r="F2964" i="35"/>
  <c r="G2964" i="35" s="1"/>
  <c r="F2972" i="35"/>
  <c r="G2972" i="35" s="1"/>
  <c r="F2980" i="35"/>
  <c r="G2980" i="35" s="1"/>
  <c r="F2988" i="35"/>
  <c r="G2988" i="35" s="1"/>
  <c r="F2741" i="35"/>
  <c r="G2741" i="35" s="1"/>
  <c r="F2749" i="35"/>
  <c r="G2749" i="35" s="1"/>
  <c r="F2757" i="35"/>
  <c r="G2757" i="35" s="1"/>
  <c r="F2765" i="35"/>
  <c r="G2765" i="35" s="1"/>
  <c r="F2773" i="35"/>
  <c r="G2773" i="35" s="1"/>
  <c r="F2781" i="35"/>
  <c r="G2781" i="35" s="1"/>
  <c r="F2789" i="35"/>
  <c r="G2789" i="35" s="1"/>
  <c r="F2797" i="35"/>
  <c r="G2797" i="35" s="1"/>
  <c r="F2805" i="35"/>
  <c r="G2805" i="35" s="1"/>
  <c r="F2813" i="35"/>
  <c r="G2813" i="35" s="1"/>
  <c r="F2821" i="35"/>
  <c r="G2821" i="35" s="1"/>
  <c r="F2829" i="35"/>
  <c r="G2829" i="35" s="1"/>
  <c r="F2837" i="35"/>
  <c r="G2837" i="35" s="1"/>
  <c r="F2845" i="35"/>
  <c r="G2845" i="35" s="1"/>
  <c r="F2853" i="35"/>
  <c r="G2853" i="35" s="1"/>
  <c r="F2861" i="35"/>
  <c r="G2861" i="35" s="1"/>
  <c r="F2869" i="35"/>
  <c r="G2869" i="35" s="1"/>
  <c r="F2877" i="35"/>
  <c r="G2877" i="35" s="1"/>
  <c r="F2885" i="35"/>
  <c r="G2885" i="35" s="1"/>
  <c r="F2893" i="35"/>
  <c r="G2893" i="35" s="1"/>
  <c r="F2901" i="35"/>
  <c r="G2901" i="35" s="1"/>
  <c r="F2909" i="35"/>
  <c r="G2909" i="35" s="1"/>
  <c r="F2917" i="35"/>
  <c r="G2917" i="35" s="1"/>
  <c r="F2925" i="35"/>
  <c r="G2925" i="35" s="1"/>
  <c r="F2933" i="35"/>
  <c r="G2933" i="35" s="1"/>
  <c r="F2941" i="35"/>
  <c r="G2941" i="35" s="1"/>
  <c r="F2949" i="35"/>
  <c r="G2949" i="35" s="1"/>
  <c r="F2957" i="35"/>
  <c r="G2957" i="35" s="1"/>
  <c r="F2965" i="35"/>
  <c r="G2965" i="35" s="1"/>
  <c r="F2973" i="35"/>
  <c r="G2973" i="35" s="1"/>
  <c r="F2981" i="35"/>
  <c r="G2981" i="35" s="1"/>
  <c r="F2989" i="35"/>
  <c r="G2989" i="35" s="1"/>
  <c r="F2742" i="35"/>
  <c r="G2742" i="35" s="1"/>
  <c r="F2750" i="35"/>
  <c r="G2750" i="35" s="1"/>
  <c r="F2758" i="35"/>
  <c r="G2758" i="35" s="1"/>
  <c r="F2766" i="35"/>
  <c r="G2766" i="35" s="1"/>
  <c r="F2774" i="35"/>
  <c r="G2774" i="35" s="1"/>
  <c r="F2782" i="35"/>
  <c r="G2782" i="35" s="1"/>
  <c r="F2790" i="35"/>
  <c r="G2790" i="35" s="1"/>
  <c r="F2798" i="35"/>
  <c r="G2798" i="35" s="1"/>
  <c r="F2806" i="35"/>
  <c r="G2806" i="35" s="1"/>
  <c r="F2814" i="35"/>
  <c r="G2814" i="35" s="1"/>
  <c r="F2822" i="35"/>
  <c r="G2822" i="35" s="1"/>
  <c r="F2830" i="35"/>
  <c r="G2830" i="35" s="1"/>
  <c r="F2838" i="35"/>
  <c r="G2838" i="35" s="1"/>
  <c r="F2846" i="35"/>
  <c r="G2846" i="35" s="1"/>
  <c r="F2854" i="35"/>
  <c r="G2854" i="35" s="1"/>
  <c r="F2862" i="35"/>
  <c r="G2862" i="35" s="1"/>
  <c r="F2870" i="35"/>
  <c r="G2870" i="35" s="1"/>
  <c r="F2878" i="35"/>
  <c r="G2878" i="35" s="1"/>
  <c r="F2886" i="35"/>
  <c r="G2886" i="35" s="1"/>
  <c r="F2894" i="35"/>
  <c r="G2894" i="35" s="1"/>
  <c r="F2902" i="35"/>
  <c r="G2902" i="35" s="1"/>
  <c r="F2910" i="35"/>
  <c r="G2910" i="35" s="1"/>
  <c r="F2918" i="35"/>
  <c r="G2918" i="35" s="1"/>
  <c r="F2926" i="35"/>
  <c r="G2926" i="35" s="1"/>
  <c r="F2934" i="35"/>
  <c r="G2934" i="35" s="1"/>
  <c r="F2942" i="35"/>
  <c r="G2942" i="35" s="1"/>
  <c r="F2950" i="35"/>
  <c r="G2950" i="35" s="1"/>
  <c r="F2958" i="35"/>
  <c r="G2958" i="35" s="1"/>
  <c r="F2966" i="35"/>
  <c r="G2966" i="35" s="1"/>
  <c r="F2974" i="35"/>
  <c r="G2974" i="35" s="1"/>
  <c r="F2982" i="35"/>
  <c r="G2982" i="35" s="1"/>
  <c r="F2990" i="35"/>
  <c r="G2990" i="35" s="1"/>
  <c r="F2735" i="35"/>
  <c r="G2735" i="35" s="1"/>
  <c r="F2746" i="35"/>
  <c r="G2746" i="35" s="1"/>
  <c r="F2760" i="35"/>
  <c r="G2760" i="35" s="1"/>
  <c r="F2771" i="35"/>
  <c r="G2771" i="35" s="1"/>
  <c r="F2785" i="35"/>
  <c r="G2785" i="35" s="1"/>
  <c r="F2799" i="35"/>
  <c r="G2799" i="35" s="1"/>
  <c r="F2810" i="35"/>
  <c r="G2810" i="35" s="1"/>
  <c r="F2824" i="35"/>
  <c r="G2824" i="35" s="1"/>
  <c r="F2835" i="35"/>
  <c r="G2835" i="35" s="1"/>
  <c r="F2849" i="35"/>
  <c r="G2849" i="35" s="1"/>
  <c r="F2863" i="35"/>
  <c r="G2863" i="35" s="1"/>
  <c r="F2874" i="35"/>
  <c r="G2874" i="35" s="1"/>
  <c r="F2888" i="35"/>
  <c r="G2888" i="35" s="1"/>
  <c r="F2899" i="35"/>
  <c r="G2899" i="35" s="1"/>
  <c r="F2913" i="35"/>
  <c r="G2913" i="35" s="1"/>
  <c r="F2927" i="35"/>
  <c r="G2927" i="35" s="1"/>
  <c r="F2938" i="35"/>
  <c r="G2938" i="35" s="1"/>
  <c r="F2952" i="35"/>
  <c r="G2952" i="35" s="1"/>
  <c r="F2963" i="35"/>
  <c r="G2963" i="35" s="1"/>
  <c r="F2977" i="35"/>
  <c r="G2977" i="35" s="1"/>
  <c r="F2991" i="35"/>
  <c r="G2991" i="35" s="1"/>
  <c r="F2747" i="35"/>
  <c r="G2747" i="35" s="1"/>
  <c r="F2775" i="35"/>
  <c r="G2775" i="35" s="1"/>
  <c r="F2800" i="35"/>
  <c r="G2800" i="35" s="1"/>
  <c r="F2825" i="35"/>
  <c r="G2825" i="35" s="1"/>
  <c r="F2850" i="35"/>
  <c r="G2850" i="35" s="1"/>
  <c r="F2864" i="35"/>
  <c r="G2864" i="35" s="1"/>
  <c r="F2889" i="35"/>
  <c r="G2889" i="35" s="1"/>
  <c r="F2914" i="35"/>
  <c r="G2914" i="35" s="1"/>
  <c r="F2939" i="35"/>
  <c r="G2939" i="35" s="1"/>
  <c r="F2967" i="35"/>
  <c r="G2967" i="35" s="1"/>
  <c r="F2992" i="35"/>
  <c r="G2992" i="35" s="1"/>
  <c r="F2743" i="35"/>
  <c r="G2743" i="35" s="1"/>
  <c r="F2832" i="35"/>
  <c r="G2832" i="35" s="1"/>
  <c r="F2907" i="35"/>
  <c r="G2907" i="35" s="1"/>
  <c r="F2985" i="35"/>
  <c r="G2985" i="35" s="1"/>
  <c r="F2744" i="35"/>
  <c r="G2744" i="35" s="1"/>
  <c r="F2833" i="35"/>
  <c r="G2833" i="35" s="1"/>
  <c r="F2911" i="35"/>
  <c r="G2911" i="35" s="1"/>
  <c r="F2986" i="35"/>
  <c r="G2986" i="35" s="1"/>
  <c r="F2823" i="35"/>
  <c r="G2823" i="35" s="1"/>
  <c r="F2898" i="35"/>
  <c r="G2898" i="35" s="1"/>
  <c r="F2987" i="35"/>
  <c r="G2987" i="35" s="1"/>
  <c r="F2736" i="35"/>
  <c r="G2736" i="35" s="1"/>
  <c r="F2761" i="35"/>
  <c r="G2761" i="35" s="1"/>
  <c r="F2786" i="35"/>
  <c r="G2786" i="35" s="1"/>
  <c r="F2811" i="35"/>
  <c r="G2811" i="35" s="1"/>
  <c r="F2839" i="35"/>
  <c r="G2839" i="35" s="1"/>
  <c r="F2875" i="35"/>
  <c r="G2875" i="35" s="1"/>
  <c r="F2903" i="35"/>
  <c r="G2903" i="35" s="1"/>
  <c r="F2928" i="35"/>
  <c r="G2928" i="35" s="1"/>
  <c r="F2953" i="35"/>
  <c r="G2953" i="35" s="1"/>
  <c r="F2978" i="35"/>
  <c r="G2978" i="35" s="1"/>
  <c r="F2754" i="35"/>
  <c r="G2754" i="35" s="1"/>
  <c r="F2818" i="35"/>
  <c r="G2818" i="35" s="1"/>
  <c r="F2921" i="35"/>
  <c r="G2921" i="35" s="1"/>
  <c r="F2808" i="35"/>
  <c r="G2808" i="35" s="1"/>
  <c r="F2883" i="35"/>
  <c r="G2883" i="35" s="1"/>
  <c r="F2961" i="35"/>
  <c r="G2961" i="35" s="1"/>
  <c r="F2745" i="35"/>
  <c r="G2745" i="35" s="1"/>
  <c r="F2859" i="35"/>
  <c r="G2859" i="35" s="1"/>
  <c r="F2937" i="35"/>
  <c r="G2937" i="35" s="1"/>
  <c r="F2737" i="35"/>
  <c r="G2737" i="35" s="1"/>
  <c r="F2751" i="35"/>
  <c r="G2751" i="35" s="1"/>
  <c r="F2762" i="35"/>
  <c r="G2762" i="35" s="1"/>
  <c r="F2776" i="35"/>
  <c r="G2776" i="35" s="1"/>
  <c r="F2787" i="35"/>
  <c r="G2787" i="35" s="1"/>
  <c r="F2801" i="35"/>
  <c r="G2801" i="35" s="1"/>
  <c r="F2815" i="35"/>
  <c r="G2815" i="35" s="1"/>
  <c r="F2826" i="35"/>
  <c r="G2826" i="35" s="1"/>
  <c r="F2840" i="35"/>
  <c r="G2840" i="35" s="1"/>
  <c r="F2851" i="35"/>
  <c r="G2851" i="35" s="1"/>
  <c r="F2865" i="35"/>
  <c r="G2865" i="35" s="1"/>
  <c r="F2879" i="35"/>
  <c r="G2879" i="35" s="1"/>
  <c r="F2890" i="35"/>
  <c r="G2890" i="35" s="1"/>
  <c r="F2904" i="35"/>
  <c r="G2904" i="35" s="1"/>
  <c r="F2915" i="35"/>
  <c r="G2915" i="35" s="1"/>
  <c r="F2929" i="35"/>
  <c r="G2929" i="35" s="1"/>
  <c r="F2943" i="35"/>
  <c r="G2943" i="35" s="1"/>
  <c r="F2954" i="35"/>
  <c r="G2954" i="35" s="1"/>
  <c r="F2968" i="35"/>
  <c r="G2968" i="35" s="1"/>
  <c r="F2979" i="35"/>
  <c r="G2979" i="35" s="1"/>
  <c r="F2993" i="35"/>
  <c r="G2993" i="35" s="1"/>
  <c r="F2779" i="35"/>
  <c r="G2779" i="35" s="1"/>
  <c r="F2871" i="35"/>
  <c r="G2871" i="35" s="1"/>
  <c r="F2946" i="35"/>
  <c r="G2946" i="35" s="1"/>
  <c r="F2783" i="35"/>
  <c r="G2783" i="35" s="1"/>
  <c r="F2858" i="35"/>
  <c r="G2858" i="35" s="1"/>
  <c r="F2936" i="35"/>
  <c r="G2936" i="35" s="1"/>
  <c r="F2770" i="35"/>
  <c r="G2770" i="35" s="1"/>
  <c r="F2834" i="35"/>
  <c r="G2834" i="35" s="1"/>
  <c r="F2923" i="35"/>
  <c r="G2923" i="35" s="1"/>
  <c r="F2738" i="35"/>
  <c r="G2738" i="35" s="1"/>
  <c r="F2752" i="35"/>
  <c r="G2752" i="35" s="1"/>
  <c r="F2763" i="35"/>
  <c r="G2763" i="35" s="1"/>
  <c r="F2777" i="35"/>
  <c r="G2777" i="35" s="1"/>
  <c r="F2791" i="35"/>
  <c r="G2791" i="35" s="1"/>
  <c r="F2802" i="35"/>
  <c r="G2802" i="35" s="1"/>
  <c r="F2816" i="35"/>
  <c r="G2816" i="35" s="1"/>
  <c r="F2827" i="35"/>
  <c r="G2827" i="35" s="1"/>
  <c r="F2841" i="35"/>
  <c r="G2841" i="35" s="1"/>
  <c r="F2855" i="35"/>
  <c r="G2855" i="35" s="1"/>
  <c r="F2866" i="35"/>
  <c r="G2866" i="35" s="1"/>
  <c r="F2880" i="35"/>
  <c r="G2880" i="35" s="1"/>
  <c r="F2891" i="35"/>
  <c r="G2891" i="35" s="1"/>
  <c r="F2905" i="35"/>
  <c r="G2905" i="35" s="1"/>
  <c r="F2919" i="35"/>
  <c r="G2919" i="35" s="1"/>
  <c r="F2930" i="35"/>
  <c r="G2930" i="35" s="1"/>
  <c r="F2944" i="35"/>
  <c r="G2944" i="35" s="1"/>
  <c r="F2955" i="35"/>
  <c r="G2955" i="35" s="1"/>
  <c r="F2969" i="35"/>
  <c r="G2969" i="35" s="1"/>
  <c r="F2983" i="35"/>
  <c r="G2983" i="35" s="1"/>
  <c r="F2994" i="35"/>
  <c r="G2994" i="35" s="1"/>
  <c r="F2768" i="35"/>
  <c r="G2768" i="35" s="1"/>
  <c r="F2843" i="35"/>
  <c r="G2843" i="35" s="1"/>
  <c r="F2896" i="35"/>
  <c r="G2896" i="35" s="1"/>
  <c r="F2971" i="35"/>
  <c r="G2971" i="35" s="1"/>
  <c r="F2755" i="35"/>
  <c r="G2755" i="35" s="1"/>
  <c r="F2819" i="35"/>
  <c r="G2819" i="35" s="1"/>
  <c r="F2897" i="35"/>
  <c r="G2897" i="35" s="1"/>
  <c r="F2975" i="35"/>
  <c r="G2975" i="35" s="1"/>
  <c r="F2795" i="35"/>
  <c r="G2795" i="35" s="1"/>
  <c r="F2873" i="35"/>
  <c r="G2873" i="35" s="1"/>
  <c r="F2962" i="35"/>
  <c r="G2962" i="35" s="1"/>
  <c r="F2739" i="35"/>
  <c r="G2739" i="35" s="1"/>
  <c r="F2753" i="35"/>
  <c r="G2753" i="35" s="1"/>
  <c r="F2767" i="35"/>
  <c r="G2767" i="35" s="1"/>
  <c r="F2778" i="35"/>
  <c r="G2778" i="35" s="1"/>
  <c r="F2792" i="35"/>
  <c r="G2792" i="35" s="1"/>
  <c r="F2803" i="35"/>
  <c r="G2803" i="35" s="1"/>
  <c r="F2817" i="35"/>
  <c r="G2817" i="35" s="1"/>
  <c r="F2831" i="35"/>
  <c r="G2831" i="35" s="1"/>
  <c r="F2842" i="35"/>
  <c r="G2842" i="35" s="1"/>
  <c r="F2856" i="35"/>
  <c r="G2856" i="35" s="1"/>
  <c r="F2867" i="35"/>
  <c r="G2867" i="35" s="1"/>
  <c r="F2881" i="35"/>
  <c r="G2881" i="35" s="1"/>
  <c r="F2895" i="35"/>
  <c r="G2895" i="35" s="1"/>
  <c r="F2906" i="35"/>
  <c r="G2906" i="35" s="1"/>
  <c r="F2920" i="35"/>
  <c r="G2920" i="35" s="1"/>
  <c r="F2931" i="35"/>
  <c r="G2931" i="35" s="1"/>
  <c r="F2945" i="35"/>
  <c r="G2945" i="35" s="1"/>
  <c r="F2959" i="35"/>
  <c r="G2959" i="35" s="1"/>
  <c r="F2970" i="35"/>
  <c r="G2970" i="35" s="1"/>
  <c r="F2984" i="35"/>
  <c r="G2984" i="35" s="1"/>
  <c r="F2995" i="35"/>
  <c r="G2995" i="35" s="1"/>
  <c r="F2793" i="35"/>
  <c r="G2793" i="35" s="1"/>
  <c r="F2857" i="35"/>
  <c r="G2857" i="35" s="1"/>
  <c r="F2935" i="35"/>
  <c r="G2935" i="35" s="1"/>
  <c r="F2794" i="35"/>
  <c r="G2794" i="35" s="1"/>
  <c r="F2872" i="35"/>
  <c r="G2872" i="35" s="1"/>
  <c r="F2947" i="35"/>
  <c r="G2947" i="35" s="1"/>
  <c r="F2759" i="35"/>
  <c r="G2759" i="35" s="1"/>
  <c r="F2887" i="35"/>
  <c r="G2887" i="35" s="1"/>
  <c r="F2976" i="35"/>
  <c r="G2976" i="35" s="1"/>
  <c r="F2807" i="35"/>
  <c r="G2807" i="35" s="1"/>
  <c r="F2882" i="35"/>
  <c r="G2882" i="35" s="1"/>
  <c r="F2960" i="35"/>
  <c r="G2960" i="35" s="1"/>
  <c r="F2769" i="35"/>
  <c r="G2769" i="35" s="1"/>
  <c r="F2847" i="35"/>
  <c r="G2847" i="35" s="1"/>
  <c r="F2922" i="35"/>
  <c r="G2922" i="35" s="1"/>
  <c r="F2784" i="35"/>
  <c r="G2784" i="35" s="1"/>
  <c r="F2848" i="35"/>
  <c r="G2848" i="35" s="1"/>
  <c r="F2951" i="35"/>
  <c r="G2951" i="35" s="1"/>
  <c r="F2809" i="35"/>
  <c r="G2809" i="35" s="1"/>
  <c r="F2912" i="35"/>
  <c r="G2912" i="35" s="1"/>
  <c r="N10" i="38"/>
  <c r="AT303" i="1"/>
  <c r="AT25" i="6" s="1"/>
  <c r="V303" i="1"/>
  <c r="J332" i="1"/>
  <c r="AJ303" i="1"/>
  <c r="AJ25" i="6" s="1"/>
  <c r="AG303" i="1"/>
  <c r="AG25" i="6" s="1"/>
  <c r="Y303" i="1"/>
  <c r="Y25" i="6" s="1"/>
  <c r="AN303" i="1"/>
  <c r="AN25" i="6" s="1"/>
  <c r="P303" i="1"/>
  <c r="M303" i="1"/>
  <c r="M25" i="6" s="1"/>
  <c r="AF36" i="6"/>
  <c r="J36" i="6" s="1"/>
  <c r="J374" i="1"/>
  <c r="AI303" i="1"/>
  <c r="AI25" i="6" s="1"/>
  <c r="L20" i="6"/>
  <c r="J20" i="6" s="1"/>
  <c r="J248" i="1"/>
  <c r="T303" i="1"/>
  <c r="T25" i="6" s="1"/>
  <c r="AR303" i="1"/>
  <c r="AR25" i="6" s="1"/>
  <c r="AP303" i="1"/>
  <c r="AP25" i="6" s="1"/>
  <c r="AB303" i="1"/>
  <c r="AB25" i="6" s="1"/>
  <c r="W303" i="1"/>
  <c r="R303" i="1"/>
  <c r="R25" i="6" s="1"/>
  <c r="AF303" i="1"/>
  <c r="J327" i="1"/>
  <c r="L329" i="1"/>
  <c r="AL303" i="1"/>
  <c r="AQ303" i="1"/>
  <c r="J11" i="6"/>
  <c r="F6" i="17" s="1"/>
  <c r="N303" i="1"/>
  <c r="O303" i="1"/>
  <c r="AC303" i="1"/>
  <c r="AH303" i="1"/>
  <c r="AD303" i="1"/>
  <c r="AU303" i="1"/>
  <c r="AO303" i="1"/>
  <c r="X303" i="1"/>
  <c r="AE303" i="1"/>
  <c r="S303" i="1"/>
  <c r="U303" i="1"/>
  <c r="Q303" i="1"/>
  <c r="AK303" i="1"/>
  <c r="Z303" i="1"/>
  <c r="AM303" i="1"/>
  <c r="AA303" i="1"/>
  <c r="AS303" i="1"/>
  <c r="X22" i="19" l="1"/>
  <c r="P47" i="59"/>
  <c r="W36" i="19"/>
  <c r="O55" i="59"/>
  <c r="Y21" i="19"/>
  <c r="Q46" i="59"/>
  <c r="X40" i="19"/>
  <c r="P57" i="59"/>
  <c r="X39" i="19"/>
  <c r="P56" i="59"/>
  <c r="W18" i="19"/>
  <c r="O45" i="59"/>
  <c r="G3253" i="40"/>
  <c r="H3253" i="40" s="1"/>
  <c r="G3245" i="40"/>
  <c r="H3245" i="40" s="1"/>
  <c r="G3237" i="40"/>
  <c r="H3237" i="40" s="1"/>
  <c r="G3229" i="40"/>
  <c r="H3229" i="40" s="1"/>
  <c r="G3254" i="40"/>
  <c r="H3254" i="40" s="1"/>
  <c r="G3244" i="40"/>
  <c r="H3244" i="40" s="1"/>
  <c r="G3235" i="40"/>
  <c r="H3235" i="40" s="1"/>
  <c r="G3226" i="40"/>
  <c r="H3226" i="40" s="1"/>
  <c r="G3218" i="40"/>
  <c r="H3218" i="40" s="1"/>
  <c r="G3210" i="40"/>
  <c r="H3210" i="40" s="1"/>
  <c r="G3202" i="40"/>
  <c r="H3202" i="40" s="1"/>
  <c r="G3194" i="40"/>
  <c r="H3194" i="40" s="1"/>
  <c r="G3186" i="40"/>
  <c r="H3186" i="40" s="1"/>
  <c r="G3178" i="40"/>
  <c r="H3178" i="40" s="1"/>
  <c r="G3170" i="40"/>
  <c r="H3170" i="40" s="1"/>
  <c r="G3162" i="40"/>
  <c r="H3162" i="40" s="1"/>
  <c r="G3154" i="40"/>
  <c r="H3154" i="40" s="1"/>
  <c r="G3146" i="40"/>
  <c r="H3146" i="40" s="1"/>
  <c r="G3138" i="40"/>
  <c r="H3138" i="40" s="1"/>
  <c r="G3130" i="40"/>
  <c r="H3130" i="40" s="1"/>
  <c r="G3122" i="40"/>
  <c r="H3122" i="40" s="1"/>
  <c r="G3252" i="40"/>
  <c r="H3252" i="40" s="1"/>
  <c r="G3243" i="40"/>
  <c r="H3243" i="40" s="1"/>
  <c r="G3234" i="40"/>
  <c r="H3234" i="40" s="1"/>
  <c r="G3225" i="40"/>
  <c r="H3225" i="40" s="1"/>
  <c r="G3217" i="40"/>
  <c r="H3217" i="40" s="1"/>
  <c r="G3209" i="40"/>
  <c r="H3209" i="40" s="1"/>
  <c r="G3201" i="40"/>
  <c r="H3201" i="40" s="1"/>
  <c r="G3193" i="40"/>
  <c r="H3193" i="40" s="1"/>
  <c r="G3185" i="40"/>
  <c r="H3185" i="40" s="1"/>
  <c r="G3177" i="40"/>
  <c r="H3177" i="40" s="1"/>
  <c r="G3169" i="40"/>
  <c r="H3169" i="40" s="1"/>
  <c r="G3161" i="40"/>
  <c r="H3161" i="40" s="1"/>
  <c r="G3153" i="40"/>
  <c r="H3153" i="40" s="1"/>
  <c r="G3145" i="40"/>
  <c r="H3145" i="40" s="1"/>
  <c r="G3137" i="40"/>
  <c r="H3137" i="40" s="1"/>
  <c r="G3129" i="40"/>
  <c r="H3129" i="40" s="1"/>
  <c r="G3121" i="40"/>
  <c r="H3121" i="40" s="1"/>
  <c r="G3113" i="40"/>
  <c r="H3113" i="40" s="1"/>
  <c r="G3105" i="40"/>
  <c r="H3105" i="40" s="1"/>
  <c r="G3097" i="40"/>
  <c r="H3097" i="40" s="1"/>
  <c r="G3089" i="40"/>
  <c r="H3089" i="40" s="1"/>
  <c r="G3081" i="40"/>
  <c r="H3081" i="40" s="1"/>
  <c r="G3073" i="40"/>
  <c r="H3073" i="40" s="1"/>
  <c r="G3065" i="40"/>
  <c r="H3065" i="40" s="1"/>
  <c r="G3057" i="40"/>
  <c r="H3057" i="40" s="1"/>
  <c r="G3049" i="40"/>
  <c r="H3049" i="40" s="1"/>
  <c r="G3041" i="40"/>
  <c r="H3041" i="40" s="1"/>
  <c r="G3033" i="40"/>
  <c r="H3033" i="40" s="1"/>
  <c r="G3025" i="40"/>
  <c r="H3025" i="40" s="1"/>
  <c r="G3017" i="40"/>
  <c r="H3017" i="40" s="1"/>
  <c r="G3009" i="40"/>
  <c r="H3009" i="40" s="1"/>
  <c r="G3001" i="40"/>
  <c r="H3001" i="40" s="1"/>
  <c r="G3255" i="40"/>
  <c r="H3255" i="40" s="1"/>
  <c r="G3241" i="40"/>
  <c r="H3241" i="40" s="1"/>
  <c r="G3230" i="40"/>
  <c r="H3230" i="40" s="1"/>
  <c r="G3219" i="40"/>
  <c r="H3219" i="40" s="1"/>
  <c r="G3207" i="40"/>
  <c r="H3207" i="40" s="1"/>
  <c r="G3197" i="40"/>
  <c r="H3197" i="40" s="1"/>
  <c r="G3187" i="40"/>
  <c r="H3187" i="40" s="1"/>
  <c r="G3175" i="40"/>
  <c r="H3175" i="40" s="1"/>
  <c r="G3165" i="40"/>
  <c r="H3165" i="40" s="1"/>
  <c r="G3155" i="40"/>
  <c r="H3155" i="40" s="1"/>
  <c r="G3143" i="40"/>
  <c r="H3143" i="40" s="1"/>
  <c r="G3133" i="40"/>
  <c r="H3133" i="40" s="1"/>
  <c r="G3123" i="40"/>
  <c r="H3123" i="40" s="1"/>
  <c r="G3112" i="40"/>
  <c r="H3112" i="40" s="1"/>
  <c r="G3103" i="40"/>
  <c r="H3103" i="40" s="1"/>
  <c r="G3094" i="40"/>
  <c r="H3094" i="40" s="1"/>
  <c r="G3085" i="40"/>
  <c r="H3085" i="40" s="1"/>
  <c r="G3076" i="40"/>
  <c r="H3076" i="40" s="1"/>
  <c r="G3067" i="40"/>
  <c r="H3067" i="40" s="1"/>
  <c r="G3058" i="40"/>
  <c r="H3058" i="40" s="1"/>
  <c r="G3048" i="40"/>
  <c r="H3048" i="40" s="1"/>
  <c r="G3039" i="40"/>
  <c r="H3039" i="40" s="1"/>
  <c r="G3030" i="40"/>
  <c r="H3030" i="40" s="1"/>
  <c r="G3021" i="40"/>
  <c r="H3021" i="40" s="1"/>
  <c r="G3012" i="40"/>
  <c r="H3012" i="40" s="1"/>
  <c r="G3003" i="40"/>
  <c r="H3003" i="40" s="1"/>
  <c r="G3250" i="40"/>
  <c r="H3250" i="40" s="1"/>
  <c r="G3239" i="40"/>
  <c r="H3239" i="40" s="1"/>
  <c r="G3227" i="40"/>
  <c r="H3227" i="40" s="1"/>
  <c r="G3215" i="40"/>
  <c r="H3215" i="40" s="1"/>
  <c r="G3205" i="40"/>
  <c r="H3205" i="40" s="1"/>
  <c r="G3195" i="40"/>
  <c r="H3195" i="40" s="1"/>
  <c r="G3183" i="40"/>
  <c r="H3183" i="40" s="1"/>
  <c r="G3173" i="40"/>
  <c r="H3173" i="40" s="1"/>
  <c r="G3163" i="40"/>
  <c r="H3163" i="40" s="1"/>
  <c r="G3151" i="40"/>
  <c r="H3151" i="40" s="1"/>
  <c r="G3141" i="40"/>
  <c r="H3141" i="40" s="1"/>
  <c r="G3131" i="40"/>
  <c r="H3131" i="40" s="1"/>
  <c r="G3119" i="40"/>
  <c r="H3119" i="40" s="1"/>
  <c r="G3110" i="40"/>
  <c r="H3110" i="40" s="1"/>
  <c r="G3101" i="40"/>
  <c r="H3101" i="40" s="1"/>
  <c r="G3092" i="40"/>
  <c r="H3092" i="40" s="1"/>
  <c r="G3083" i="40"/>
  <c r="H3083" i="40" s="1"/>
  <c r="G3074" i="40"/>
  <c r="H3074" i="40" s="1"/>
  <c r="G3064" i="40"/>
  <c r="H3064" i="40" s="1"/>
  <c r="G3055" i="40"/>
  <c r="H3055" i="40" s="1"/>
  <c r="G3046" i="40"/>
  <c r="H3046" i="40" s="1"/>
  <c r="G3037" i="40"/>
  <c r="H3037" i="40" s="1"/>
  <c r="G3028" i="40"/>
  <c r="H3028" i="40" s="1"/>
  <c r="G3019" i="40"/>
  <c r="H3019" i="40" s="1"/>
  <c r="G3010" i="40"/>
  <c r="H3010" i="40" s="1"/>
  <c r="G3000" i="40"/>
  <c r="H3000" i="40" s="1"/>
  <c r="G3246" i="40"/>
  <c r="H3246" i="40" s="1"/>
  <c r="G3228" i="40"/>
  <c r="H3228" i="40" s="1"/>
  <c r="G3213" i="40"/>
  <c r="H3213" i="40" s="1"/>
  <c r="G3199" i="40"/>
  <c r="H3199" i="40" s="1"/>
  <c r="G3184" i="40"/>
  <c r="H3184" i="40" s="1"/>
  <c r="G3171" i="40"/>
  <c r="H3171" i="40" s="1"/>
  <c r="G3157" i="40"/>
  <c r="H3157" i="40" s="1"/>
  <c r="G3142" i="40"/>
  <c r="H3142" i="40" s="1"/>
  <c r="G3127" i="40"/>
  <c r="H3127" i="40" s="1"/>
  <c r="G3115" i="40"/>
  <c r="H3115" i="40" s="1"/>
  <c r="G3102" i="40"/>
  <c r="H3102" i="40" s="1"/>
  <c r="G3090" i="40"/>
  <c r="H3090" i="40" s="1"/>
  <c r="G3078" i="40"/>
  <c r="H3078" i="40" s="1"/>
  <c r="G3066" i="40"/>
  <c r="H3066" i="40" s="1"/>
  <c r="G3053" i="40"/>
  <c r="H3053" i="40" s="1"/>
  <c r="G3042" i="40"/>
  <c r="H3042" i="40" s="1"/>
  <c r="G3029" i="40"/>
  <c r="H3029" i="40" s="1"/>
  <c r="G3016" i="40"/>
  <c r="H3016" i="40" s="1"/>
  <c r="G3005" i="40"/>
  <c r="H3005" i="40" s="1"/>
  <c r="G3248" i="40"/>
  <c r="H3248" i="40" s="1"/>
  <c r="G3231" i="40"/>
  <c r="H3231" i="40" s="1"/>
  <c r="G3212" i="40"/>
  <c r="H3212" i="40" s="1"/>
  <c r="G3196" i="40"/>
  <c r="H3196" i="40" s="1"/>
  <c r="G3180" i="40"/>
  <c r="H3180" i="40" s="1"/>
  <c r="G3164" i="40"/>
  <c r="H3164" i="40" s="1"/>
  <c r="G3148" i="40"/>
  <c r="H3148" i="40" s="1"/>
  <c r="G3132" i="40"/>
  <c r="H3132" i="40" s="1"/>
  <c r="G3116" i="40"/>
  <c r="H3116" i="40" s="1"/>
  <c r="G3100" i="40"/>
  <c r="H3100" i="40" s="1"/>
  <c r="G3087" i="40"/>
  <c r="H3087" i="40" s="1"/>
  <c r="G3072" i="40"/>
  <c r="H3072" i="40" s="1"/>
  <c r="G3060" i="40"/>
  <c r="H3060" i="40" s="1"/>
  <c r="G3045" i="40"/>
  <c r="H3045" i="40" s="1"/>
  <c r="G3032" i="40"/>
  <c r="H3032" i="40" s="1"/>
  <c r="G3018" i="40"/>
  <c r="H3018" i="40" s="1"/>
  <c r="G3004" i="40"/>
  <c r="H3004" i="40" s="1"/>
  <c r="G3247" i="40"/>
  <c r="H3247" i="40" s="1"/>
  <c r="G3224" i="40"/>
  <c r="H3224" i="40" s="1"/>
  <c r="G3211" i="40"/>
  <c r="H3211" i="40" s="1"/>
  <c r="G3192" i="40"/>
  <c r="H3192" i="40" s="1"/>
  <c r="G3179" i="40"/>
  <c r="H3179" i="40" s="1"/>
  <c r="G3160" i="40"/>
  <c r="H3160" i="40" s="1"/>
  <c r="G3147" i="40"/>
  <c r="H3147" i="40" s="1"/>
  <c r="G3128" i="40"/>
  <c r="H3128" i="40" s="1"/>
  <c r="G3114" i="40"/>
  <c r="H3114" i="40" s="1"/>
  <c r="G3099" i="40"/>
  <c r="H3099" i="40" s="1"/>
  <c r="G3086" i="40"/>
  <c r="H3086" i="40" s="1"/>
  <c r="G3071" i="40"/>
  <c r="H3071" i="40" s="1"/>
  <c r="G3059" i="40"/>
  <c r="H3059" i="40" s="1"/>
  <c r="G3044" i="40"/>
  <c r="H3044" i="40" s="1"/>
  <c r="G3031" i="40"/>
  <c r="H3031" i="40" s="1"/>
  <c r="G3015" i="40"/>
  <c r="H3015" i="40" s="1"/>
  <c r="G3002" i="40"/>
  <c r="H3002" i="40" s="1"/>
  <c r="G3249" i="40"/>
  <c r="H3249" i="40" s="1"/>
  <c r="G3222" i="40"/>
  <c r="H3222" i="40" s="1"/>
  <c r="G3203" i="40"/>
  <c r="H3203" i="40" s="1"/>
  <c r="G3181" i="40"/>
  <c r="H3181" i="40" s="1"/>
  <c r="G3158" i="40"/>
  <c r="H3158" i="40" s="1"/>
  <c r="G3136" i="40"/>
  <c r="H3136" i="40" s="1"/>
  <c r="G3117" i="40"/>
  <c r="H3117" i="40" s="1"/>
  <c r="G3096" i="40"/>
  <c r="H3096" i="40" s="1"/>
  <c r="G3079" i="40"/>
  <c r="H3079" i="40" s="1"/>
  <c r="G3061" i="40"/>
  <c r="H3061" i="40" s="1"/>
  <c r="G3040" i="40"/>
  <c r="H3040" i="40" s="1"/>
  <c r="G3023" i="40"/>
  <c r="H3023" i="40" s="1"/>
  <c r="G3006" i="40"/>
  <c r="H3006" i="40" s="1"/>
  <c r="G3242" i="40"/>
  <c r="H3242" i="40" s="1"/>
  <c r="G3221" i="40"/>
  <c r="H3221" i="40" s="1"/>
  <c r="G3200" i="40"/>
  <c r="H3200" i="40" s="1"/>
  <c r="G3176" i="40"/>
  <c r="H3176" i="40" s="1"/>
  <c r="G3156" i="40"/>
  <c r="H3156" i="40" s="1"/>
  <c r="G3135" i="40"/>
  <c r="H3135" i="40" s="1"/>
  <c r="G3111" i="40"/>
  <c r="H3111" i="40" s="1"/>
  <c r="G3095" i="40"/>
  <c r="H3095" i="40" s="1"/>
  <c r="G3077" i="40"/>
  <c r="H3077" i="40" s="1"/>
  <c r="G3056" i="40"/>
  <c r="H3056" i="40" s="1"/>
  <c r="G3038" i="40"/>
  <c r="H3038" i="40" s="1"/>
  <c r="G3022" i="40"/>
  <c r="H3022" i="40" s="1"/>
  <c r="G2999" i="40"/>
  <c r="H2999" i="40" s="1"/>
  <c r="G3240" i="40"/>
  <c r="H3240" i="40" s="1"/>
  <c r="G3220" i="40"/>
  <c r="H3220" i="40" s="1"/>
  <c r="G3198" i="40"/>
  <c r="H3198" i="40" s="1"/>
  <c r="G3174" i="40"/>
  <c r="H3174" i="40" s="1"/>
  <c r="G3152" i="40"/>
  <c r="H3152" i="40" s="1"/>
  <c r="G3134" i="40"/>
  <c r="H3134" i="40" s="1"/>
  <c r="G3109" i="40"/>
  <c r="H3109" i="40" s="1"/>
  <c r="G3093" i="40"/>
  <c r="H3093" i="40" s="1"/>
  <c r="G3075" i="40"/>
  <c r="H3075" i="40" s="1"/>
  <c r="G3054" i="40"/>
  <c r="H3054" i="40" s="1"/>
  <c r="G3036" i="40"/>
  <c r="H3036" i="40" s="1"/>
  <c r="G3020" i="40"/>
  <c r="H3020" i="40" s="1"/>
  <c r="G2998" i="40"/>
  <c r="H2998" i="40" s="1"/>
  <c r="G3251" i="40"/>
  <c r="H3251" i="40" s="1"/>
  <c r="G3208" i="40"/>
  <c r="H3208" i="40" s="1"/>
  <c r="G3172" i="40"/>
  <c r="H3172" i="40" s="1"/>
  <c r="G3140" i="40"/>
  <c r="H3140" i="40" s="1"/>
  <c r="G3107" i="40"/>
  <c r="H3107" i="40" s="1"/>
  <c r="G3080" i="40"/>
  <c r="H3080" i="40" s="1"/>
  <c r="G3050" i="40"/>
  <c r="H3050" i="40" s="1"/>
  <c r="G3014" i="40"/>
  <c r="H3014" i="40" s="1"/>
  <c r="G3238" i="40"/>
  <c r="H3238" i="40" s="1"/>
  <c r="G3206" i="40"/>
  <c r="H3206" i="40" s="1"/>
  <c r="G3168" i="40"/>
  <c r="H3168" i="40" s="1"/>
  <c r="G3139" i="40"/>
  <c r="H3139" i="40" s="1"/>
  <c r="G3106" i="40"/>
  <c r="H3106" i="40" s="1"/>
  <c r="G3070" i="40"/>
  <c r="H3070" i="40" s="1"/>
  <c r="G3047" i="40"/>
  <c r="H3047" i="40" s="1"/>
  <c r="G3013" i="40"/>
  <c r="H3013" i="40" s="1"/>
  <c r="G3236" i="40"/>
  <c r="H3236" i="40" s="1"/>
  <c r="G3204" i="40"/>
  <c r="H3204" i="40" s="1"/>
  <c r="G3167" i="40"/>
  <c r="H3167" i="40" s="1"/>
  <c r="G3126" i="40"/>
  <c r="H3126" i="40" s="1"/>
  <c r="G3104" i="40"/>
  <c r="H3104" i="40" s="1"/>
  <c r="G3069" i="40"/>
  <c r="H3069" i="40" s="1"/>
  <c r="G3043" i="40"/>
  <c r="H3043" i="40" s="1"/>
  <c r="G3011" i="40"/>
  <c r="H3011" i="40" s="1"/>
  <c r="G3233" i="40"/>
  <c r="H3233" i="40" s="1"/>
  <c r="G3188" i="40"/>
  <c r="H3188" i="40" s="1"/>
  <c r="G3124" i="40"/>
  <c r="H3124" i="40" s="1"/>
  <c r="G3082" i="40"/>
  <c r="H3082" i="40" s="1"/>
  <c r="G3027" i="40"/>
  <c r="H3027" i="40" s="1"/>
  <c r="G3232" i="40"/>
  <c r="H3232" i="40" s="1"/>
  <c r="G3182" i="40"/>
  <c r="H3182" i="40" s="1"/>
  <c r="G3120" i="40"/>
  <c r="H3120" i="40" s="1"/>
  <c r="G3068" i="40"/>
  <c r="H3068" i="40" s="1"/>
  <c r="G3026" i="40"/>
  <c r="H3026" i="40" s="1"/>
  <c r="G3223" i="40"/>
  <c r="H3223" i="40" s="1"/>
  <c r="G3166" i="40"/>
  <c r="H3166" i="40" s="1"/>
  <c r="G3118" i="40"/>
  <c r="H3118" i="40" s="1"/>
  <c r="G3063" i="40"/>
  <c r="H3063" i="40" s="1"/>
  <c r="G3024" i="40"/>
  <c r="H3024" i="40" s="1"/>
  <c r="G3191" i="40"/>
  <c r="H3191" i="40" s="1"/>
  <c r="G3108" i="40"/>
  <c r="H3108" i="40" s="1"/>
  <c r="G3035" i="40"/>
  <c r="H3035" i="40" s="1"/>
  <c r="G3190" i="40"/>
  <c r="H3190" i="40" s="1"/>
  <c r="G3098" i="40"/>
  <c r="H3098" i="40" s="1"/>
  <c r="G3034" i="40"/>
  <c r="H3034" i="40" s="1"/>
  <c r="G3189" i="40"/>
  <c r="H3189" i="40" s="1"/>
  <c r="G3091" i="40"/>
  <c r="H3091" i="40" s="1"/>
  <c r="G3008" i="40"/>
  <c r="H3008" i="40" s="1"/>
  <c r="G3257" i="40"/>
  <c r="H3257" i="40" s="1"/>
  <c r="G3150" i="40"/>
  <c r="H3150" i="40" s="1"/>
  <c r="G3084" i="40"/>
  <c r="H3084" i="40" s="1"/>
  <c r="G2997" i="40"/>
  <c r="H2997" i="40" s="1"/>
  <c r="G3256" i="40"/>
  <c r="H3256" i="40" s="1"/>
  <c r="G3062" i="40"/>
  <c r="H3062" i="40" s="1"/>
  <c r="F3251" i="39"/>
  <c r="G3251" i="39" s="1"/>
  <c r="F3244" i="39"/>
  <c r="G3244" i="39" s="1"/>
  <c r="F3238" i="39"/>
  <c r="G3238" i="39" s="1"/>
  <c r="F3233" i="39"/>
  <c r="G3233" i="39" s="1"/>
  <c r="F3226" i="39"/>
  <c r="G3226" i="39" s="1"/>
  <c r="F3220" i="39"/>
  <c r="G3220" i="39" s="1"/>
  <c r="F3214" i="39"/>
  <c r="G3214" i="39" s="1"/>
  <c r="F3208" i="39"/>
  <c r="G3208" i="39" s="1"/>
  <c r="F3202" i="39"/>
  <c r="G3202" i="39" s="1"/>
  <c r="F3196" i="39"/>
  <c r="G3196" i="39" s="1"/>
  <c r="F3185" i="39"/>
  <c r="G3185" i="39" s="1"/>
  <c r="F3179" i="39"/>
  <c r="G3179" i="39" s="1"/>
  <c r="F3173" i="39"/>
  <c r="G3173" i="39" s="1"/>
  <c r="F3166" i="39"/>
  <c r="G3166" i="39" s="1"/>
  <c r="F3160" i="39"/>
  <c r="G3160" i="39" s="1"/>
  <c r="F3149" i="39"/>
  <c r="G3149" i="39" s="1"/>
  <c r="F3137" i="39"/>
  <c r="G3137" i="39" s="1"/>
  <c r="F3131" i="39"/>
  <c r="G3131" i="39" s="1"/>
  <c r="F3125" i="39"/>
  <c r="G3125" i="39" s="1"/>
  <c r="F3119" i="39"/>
  <c r="G3119" i="39" s="1"/>
  <c r="F3108" i="39"/>
  <c r="G3108" i="39" s="1"/>
  <c r="F3102" i="39"/>
  <c r="G3102" i="39" s="1"/>
  <c r="F3090" i="39"/>
  <c r="G3090" i="39" s="1"/>
  <c r="F3077" i="39"/>
  <c r="G3077" i="39" s="1"/>
  <c r="F3072" i="39"/>
  <c r="G3072" i="39" s="1"/>
  <c r="F3060" i="39"/>
  <c r="G3060" i="39" s="1"/>
  <c r="F3054" i="39"/>
  <c r="G3054" i="39" s="1"/>
  <c r="F3048" i="39"/>
  <c r="G3048" i="39" s="1"/>
  <c r="F3035" i="39"/>
  <c r="G3035" i="39" s="1"/>
  <c r="F3029" i="39"/>
  <c r="G3029" i="39" s="1"/>
  <c r="F3022" i="39"/>
  <c r="G3022" i="39" s="1"/>
  <c r="F3006" i="39"/>
  <c r="G3006" i="39" s="1"/>
  <c r="F3000" i="39"/>
  <c r="G3000" i="39" s="1"/>
  <c r="G3216" i="40"/>
  <c r="H3216" i="40" s="1"/>
  <c r="G3052" i="40"/>
  <c r="H3052" i="40" s="1"/>
  <c r="F3257" i="39"/>
  <c r="G3257" i="39" s="1"/>
  <c r="F3250" i="39"/>
  <c r="G3250" i="39" s="1"/>
  <c r="F3232" i="39"/>
  <c r="G3232" i="39" s="1"/>
  <c r="F3225" i="39"/>
  <c r="G3225" i="39" s="1"/>
  <c r="F3219" i="39"/>
  <c r="G3219" i="39" s="1"/>
  <c r="F3201" i="39"/>
  <c r="G3201" i="39" s="1"/>
  <c r="F3195" i="39"/>
  <c r="G3195" i="39" s="1"/>
  <c r="F3189" i="39"/>
  <c r="G3189" i="39" s="1"/>
  <c r="F3184" i="39"/>
  <c r="G3184" i="39" s="1"/>
  <c r="F3178" i="39"/>
  <c r="G3178" i="39" s="1"/>
  <c r="F3172" i="39"/>
  <c r="G3172" i="39" s="1"/>
  <c r="F3155" i="39"/>
  <c r="G3155" i="39" s="1"/>
  <c r="F3148" i="39"/>
  <c r="G3148" i="39" s="1"/>
  <c r="F3143" i="39"/>
  <c r="G3143" i="39" s="1"/>
  <c r="F3136" i="39"/>
  <c r="G3136" i="39" s="1"/>
  <c r="F3130" i="39"/>
  <c r="G3130" i="39" s="1"/>
  <c r="F3124" i="39"/>
  <c r="G3124" i="39" s="1"/>
  <c r="F3118" i="39"/>
  <c r="G3118" i="39" s="1"/>
  <c r="F3113" i="39"/>
  <c r="G3113" i="39" s="1"/>
  <c r="F3107" i="39"/>
  <c r="G3107" i="39" s="1"/>
  <c r="F3101" i="39"/>
  <c r="G3101" i="39" s="1"/>
  <c r="F3095" i="39"/>
  <c r="G3095" i="39" s="1"/>
  <c r="F3083" i="39"/>
  <c r="G3083" i="39" s="1"/>
  <c r="F3076" i="39"/>
  <c r="G3076" i="39" s="1"/>
  <c r="F3071" i="39"/>
  <c r="G3071" i="39" s="1"/>
  <c r="F3065" i="39"/>
  <c r="G3065" i="39" s="1"/>
  <c r="F3047" i="39"/>
  <c r="G3047" i="39" s="1"/>
  <c r="F3041" i="39"/>
  <c r="G3041" i="39" s="1"/>
  <c r="F3034" i="39"/>
  <c r="G3034" i="39" s="1"/>
  <c r="F3028" i="39"/>
  <c r="G3028" i="39" s="1"/>
  <c r="F3017" i="39"/>
  <c r="G3017" i="39" s="1"/>
  <c r="F3011" i="39"/>
  <c r="G3011" i="39" s="1"/>
  <c r="G3214" i="40"/>
  <c r="H3214" i="40" s="1"/>
  <c r="G3051" i="40"/>
  <c r="H3051" i="40" s="1"/>
  <c r="F3256" i="39"/>
  <c r="G3256" i="39" s="1"/>
  <c r="F3249" i="39"/>
  <c r="G3249" i="39" s="1"/>
  <c r="F3243" i="39"/>
  <c r="G3243" i="39" s="1"/>
  <c r="F3237" i="39"/>
  <c r="G3237" i="39" s="1"/>
  <c r="F3231" i="39"/>
  <c r="G3231" i="39" s="1"/>
  <c r="F3224" i="39"/>
  <c r="G3224" i="39" s="1"/>
  <c r="F3218" i="39"/>
  <c r="G3218" i="39" s="1"/>
  <c r="F3213" i="39"/>
  <c r="G3213" i="39" s="1"/>
  <c r="F3207" i="39"/>
  <c r="G3207" i="39" s="1"/>
  <c r="F3200" i="39"/>
  <c r="G3200" i="39" s="1"/>
  <c r="F3194" i="39"/>
  <c r="G3194" i="39" s="1"/>
  <c r="F3188" i="39"/>
  <c r="G3188" i="39" s="1"/>
  <c r="F3171" i="39"/>
  <c r="G3171" i="39" s="1"/>
  <c r="F3165" i="39"/>
  <c r="G3165" i="39" s="1"/>
  <c r="F3159" i="39"/>
  <c r="G3159" i="39" s="1"/>
  <c r="F3154" i="39"/>
  <c r="G3154" i="39" s="1"/>
  <c r="F3142" i="39"/>
  <c r="G3142" i="39" s="1"/>
  <c r="F3129" i="39"/>
  <c r="G3129" i="39" s="1"/>
  <c r="F3117" i="39"/>
  <c r="G3117" i="39" s="1"/>
  <c r="F3112" i="39"/>
  <c r="G3112" i="39" s="1"/>
  <c r="F3100" i="39"/>
  <c r="G3100" i="39" s="1"/>
  <c r="F3089" i="39"/>
  <c r="G3089" i="39" s="1"/>
  <c r="F3082" i="39"/>
  <c r="G3082" i="39" s="1"/>
  <c r="F3070" i="39"/>
  <c r="G3070" i="39" s="1"/>
  <c r="F3064" i="39"/>
  <c r="G3064" i="39" s="1"/>
  <c r="F3059" i="39"/>
  <c r="G3059" i="39" s="1"/>
  <c r="F3053" i="39"/>
  <c r="G3053" i="39" s="1"/>
  <c r="F3046" i="39"/>
  <c r="G3046" i="39" s="1"/>
  <c r="F3040" i="39"/>
  <c r="G3040" i="39" s="1"/>
  <c r="F3027" i="39"/>
  <c r="G3027" i="39" s="1"/>
  <c r="F3021" i="39"/>
  <c r="G3021" i="39" s="1"/>
  <c r="F3016" i="39"/>
  <c r="G3016" i="39" s="1"/>
  <c r="F3005" i="39"/>
  <c r="G3005" i="39" s="1"/>
  <c r="F2999" i="39"/>
  <c r="G2999" i="39" s="1"/>
  <c r="G3159" i="40"/>
  <c r="H3159" i="40" s="1"/>
  <c r="G3007" i="40"/>
  <c r="H3007" i="40" s="1"/>
  <c r="F3255" i="39"/>
  <c r="G3255" i="39" s="1"/>
  <c r="F3248" i="39"/>
  <c r="G3248" i="39" s="1"/>
  <c r="F3236" i="39"/>
  <c r="G3236" i="39" s="1"/>
  <c r="F3230" i="39"/>
  <c r="G3230" i="39" s="1"/>
  <c r="F3212" i="39"/>
  <c r="G3212" i="39" s="1"/>
  <c r="F3206" i="39"/>
  <c r="G3206" i="39" s="1"/>
  <c r="F3193" i="39"/>
  <c r="G3193" i="39" s="1"/>
  <c r="F3183" i="39"/>
  <c r="G3183" i="39" s="1"/>
  <c r="F3177" i="39"/>
  <c r="G3177" i="39" s="1"/>
  <c r="F3170" i="39"/>
  <c r="G3170" i="39" s="1"/>
  <c r="F3164" i="39"/>
  <c r="G3164" i="39" s="1"/>
  <c r="F3147" i="39"/>
  <c r="G3147" i="39" s="1"/>
  <c r="F3141" i="39"/>
  <c r="G3141" i="39" s="1"/>
  <c r="F3135" i="39"/>
  <c r="G3135" i="39" s="1"/>
  <c r="F3128" i="39"/>
  <c r="G3128" i="39" s="1"/>
  <c r="F3123" i="39"/>
  <c r="G3123" i="39" s="1"/>
  <c r="F3116" i="39"/>
  <c r="G3116" i="39" s="1"/>
  <c r="F3106" i="39"/>
  <c r="G3106" i="39" s="1"/>
  <c r="F3094" i="39"/>
  <c r="G3094" i="39" s="1"/>
  <c r="F3088" i="39"/>
  <c r="G3088" i="39" s="1"/>
  <c r="F3081" i="39"/>
  <c r="G3081" i="39" s="1"/>
  <c r="F3075" i="39"/>
  <c r="G3075" i="39" s="1"/>
  <c r="F3052" i="39"/>
  <c r="G3052" i="39" s="1"/>
  <c r="F3045" i="39"/>
  <c r="G3045" i="39" s="1"/>
  <c r="F3033" i="39"/>
  <c r="G3033" i="39" s="1"/>
  <c r="F3026" i="39"/>
  <c r="G3026" i="39" s="1"/>
  <c r="F3020" i="39"/>
  <c r="G3020" i="39" s="1"/>
  <c r="F3010" i="39"/>
  <c r="G3010" i="39" s="1"/>
  <c r="F3004" i="39"/>
  <c r="G3004" i="39" s="1"/>
  <c r="F2998" i="39"/>
  <c r="G2998" i="39" s="1"/>
  <c r="G3149" i="40"/>
  <c r="H3149" i="40" s="1"/>
  <c r="F3247" i="39"/>
  <c r="G3247" i="39" s="1"/>
  <c r="F3235" i="39"/>
  <c r="G3235" i="39" s="1"/>
  <c r="F3210" i="39"/>
  <c r="G3210" i="39" s="1"/>
  <c r="F3198" i="39"/>
  <c r="G3198" i="39" s="1"/>
  <c r="F3175" i="39"/>
  <c r="G3175" i="39" s="1"/>
  <c r="F3163" i="39"/>
  <c r="G3163" i="39" s="1"/>
  <c r="F3152" i="39"/>
  <c r="G3152" i="39" s="1"/>
  <c r="F3139" i="39"/>
  <c r="G3139" i="39" s="1"/>
  <c r="F3127" i="39"/>
  <c r="G3127" i="39" s="1"/>
  <c r="F3115" i="39"/>
  <c r="G3115" i="39" s="1"/>
  <c r="F3104" i="39"/>
  <c r="G3104" i="39" s="1"/>
  <c r="F3093" i="39"/>
  <c r="G3093" i="39" s="1"/>
  <c r="F3068" i="39"/>
  <c r="G3068" i="39" s="1"/>
  <c r="F3057" i="39"/>
  <c r="G3057" i="39" s="1"/>
  <c r="F3031" i="39"/>
  <c r="G3031" i="39" s="1"/>
  <c r="F3019" i="39"/>
  <c r="G3019" i="39" s="1"/>
  <c r="F3009" i="39"/>
  <c r="G3009" i="39" s="1"/>
  <c r="F2997" i="39"/>
  <c r="G2997" i="39" s="1"/>
  <c r="G3144" i="40"/>
  <c r="H3144" i="40" s="1"/>
  <c r="F3246" i="39"/>
  <c r="G3246" i="39" s="1"/>
  <c r="F3234" i="39"/>
  <c r="G3234" i="39" s="1"/>
  <c r="F3222" i="39"/>
  <c r="G3222" i="39" s="1"/>
  <c r="F3186" i="39"/>
  <c r="G3186" i="39" s="1"/>
  <c r="F3174" i="39"/>
  <c r="G3174" i="39" s="1"/>
  <c r="F3162" i="39"/>
  <c r="G3162" i="39" s="1"/>
  <c r="F3151" i="39"/>
  <c r="G3151" i="39" s="1"/>
  <c r="F3126" i="39"/>
  <c r="G3126" i="39" s="1"/>
  <c r="F3092" i="39"/>
  <c r="G3092" i="39" s="1"/>
  <c r="F3079" i="39"/>
  <c r="G3079" i="39" s="1"/>
  <c r="F3067" i="39"/>
  <c r="G3067" i="39" s="1"/>
  <c r="F3056" i="39"/>
  <c r="G3056" i="39" s="1"/>
  <c r="F3043" i="39"/>
  <c r="G3043" i="39" s="1"/>
  <c r="F3030" i="39"/>
  <c r="G3030" i="39" s="1"/>
  <c r="F3008" i="39"/>
  <c r="G3008" i="39" s="1"/>
  <c r="G3125" i="40"/>
  <c r="H3125" i="40" s="1"/>
  <c r="F3245" i="39"/>
  <c r="G3245" i="39" s="1"/>
  <c r="F3221" i="39"/>
  <c r="G3221" i="39" s="1"/>
  <c r="F3209" i="39"/>
  <c r="G3209" i="39" s="1"/>
  <c r="F3197" i="39"/>
  <c r="G3197" i="39" s="1"/>
  <c r="F3161" i="39"/>
  <c r="G3161" i="39" s="1"/>
  <c r="F3150" i="39"/>
  <c r="G3150" i="39" s="1"/>
  <c r="F3138" i="39"/>
  <c r="G3138" i="39" s="1"/>
  <c r="F3114" i="39"/>
  <c r="G3114" i="39" s="1"/>
  <c r="F3103" i="39"/>
  <c r="G3103" i="39" s="1"/>
  <c r="F3091" i="39"/>
  <c r="G3091" i="39" s="1"/>
  <c r="F3078" i="39"/>
  <c r="G3078" i="39" s="1"/>
  <c r="F3066" i="39"/>
  <c r="G3066" i="39" s="1"/>
  <c r="F3055" i="39"/>
  <c r="G3055" i="39" s="1"/>
  <c r="F3042" i="39"/>
  <c r="G3042" i="39" s="1"/>
  <c r="F3018" i="39"/>
  <c r="G3018" i="39" s="1"/>
  <c r="F3007" i="39"/>
  <c r="G3007" i="39" s="1"/>
  <c r="G3088" i="40"/>
  <c r="H3088" i="40" s="1"/>
  <c r="F3254" i="39"/>
  <c r="G3254" i="39" s="1"/>
  <c r="F3242" i="39"/>
  <c r="G3242" i="39" s="1"/>
  <c r="F3229" i="39"/>
  <c r="G3229" i="39" s="1"/>
  <c r="F3217" i="39"/>
  <c r="G3217" i="39" s="1"/>
  <c r="F3205" i="39"/>
  <c r="G3205" i="39" s="1"/>
  <c r="F3192" i="39"/>
  <c r="G3192" i="39" s="1"/>
  <c r="F3169" i="39"/>
  <c r="G3169" i="39" s="1"/>
  <c r="F3158" i="39"/>
  <c r="G3158" i="39" s="1"/>
  <c r="F3146" i="39"/>
  <c r="G3146" i="39" s="1"/>
  <c r="F3134" i="39"/>
  <c r="G3134" i="39" s="1"/>
  <c r="F3122" i="39"/>
  <c r="G3122" i="39" s="1"/>
  <c r="F3111" i="39"/>
  <c r="G3111" i="39" s="1"/>
  <c r="F3099" i="39"/>
  <c r="G3099" i="39" s="1"/>
  <c r="F3087" i="39"/>
  <c r="G3087" i="39" s="1"/>
  <c r="F3063" i="39"/>
  <c r="G3063" i="39" s="1"/>
  <c r="F3051" i="39"/>
  <c r="G3051" i="39" s="1"/>
  <c r="F3039" i="39"/>
  <c r="G3039" i="39" s="1"/>
  <c r="F3025" i="39"/>
  <c r="G3025" i="39" s="1"/>
  <c r="F3015" i="39"/>
  <c r="G3015" i="39" s="1"/>
  <c r="F3003" i="39"/>
  <c r="G3003" i="39" s="1"/>
  <c r="F3253" i="39"/>
  <c r="G3253" i="39" s="1"/>
  <c r="F3203" i="39"/>
  <c r="G3203" i="39" s="1"/>
  <c r="F3181" i="39"/>
  <c r="G3181" i="39" s="1"/>
  <c r="F3157" i="39"/>
  <c r="G3157" i="39" s="1"/>
  <c r="F3133" i="39"/>
  <c r="G3133" i="39" s="1"/>
  <c r="F3085" i="39"/>
  <c r="G3085" i="39" s="1"/>
  <c r="F3037" i="39"/>
  <c r="G3037" i="39" s="1"/>
  <c r="F3013" i="39"/>
  <c r="G3013" i="39" s="1"/>
  <c r="F3252" i="39"/>
  <c r="G3252" i="39" s="1"/>
  <c r="F3227" i="39"/>
  <c r="G3227" i="39" s="1"/>
  <c r="F3180" i="39"/>
  <c r="G3180" i="39" s="1"/>
  <c r="F3156" i="39"/>
  <c r="G3156" i="39" s="1"/>
  <c r="F3132" i="39"/>
  <c r="G3132" i="39" s="1"/>
  <c r="F3109" i="39"/>
  <c r="G3109" i="39" s="1"/>
  <c r="F3084" i="39"/>
  <c r="G3084" i="39" s="1"/>
  <c r="F3061" i="39"/>
  <c r="G3061" i="39" s="1"/>
  <c r="F3036" i="39"/>
  <c r="G3036" i="39" s="1"/>
  <c r="F3012" i="39"/>
  <c r="G3012" i="39" s="1"/>
  <c r="F3223" i="39"/>
  <c r="G3223" i="39" s="1"/>
  <c r="F3199" i="39"/>
  <c r="G3199" i="39" s="1"/>
  <c r="F3176" i="39"/>
  <c r="G3176" i="39" s="1"/>
  <c r="F3153" i="39"/>
  <c r="G3153" i="39" s="1"/>
  <c r="F3105" i="39"/>
  <c r="G3105" i="39" s="1"/>
  <c r="F3080" i="39"/>
  <c r="G3080" i="39" s="1"/>
  <c r="F3058" i="39"/>
  <c r="G3058" i="39" s="1"/>
  <c r="F3032" i="39"/>
  <c r="G3032" i="39" s="1"/>
  <c r="F3241" i="39"/>
  <c r="G3241" i="39" s="1"/>
  <c r="F3216" i="39"/>
  <c r="G3216" i="39" s="1"/>
  <c r="F3168" i="39"/>
  <c r="G3168" i="39" s="1"/>
  <c r="F3121" i="39"/>
  <c r="G3121" i="39" s="1"/>
  <c r="F3098" i="39"/>
  <c r="G3098" i="39" s="1"/>
  <c r="F3074" i="39"/>
  <c r="G3074" i="39" s="1"/>
  <c r="F3050" i="39"/>
  <c r="G3050" i="39" s="1"/>
  <c r="F3024" i="39"/>
  <c r="G3024" i="39" s="1"/>
  <c r="F3002" i="39"/>
  <c r="G3002" i="39" s="1"/>
  <c r="F3239" i="39"/>
  <c r="G3239" i="39" s="1"/>
  <c r="F3215" i="39"/>
  <c r="G3215" i="39" s="1"/>
  <c r="F3190" i="39"/>
  <c r="G3190" i="39" s="1"/>
  <c r="F3167" i="39"/>
  <c r="G3167" i="39" s="1"/>
  <c r="F3144" i="39"/>
  <c r="G3144" i="39" s="1"/>
  <c r="F3096" i="39"/>
  <c r="G3096" i="39" s="1"/>
  <c r="F3073" i="39"/>
  <c r="G3073" i="39" s="1"/>
  <c r="F3049" i="39"/>
  <c r="G3049" i="39" s="1"/>
  <c r="F3023" i="39"/>
  <c r="G3023" i="39" s="1"/>
  <c r="F3001" i="39"/>
  <c r="G3001" i="39" s="1"/>
  <c r="F3240" i="39"/>
  <c r="G3240" i="39" s="1"/>
  <c r="F3182" i="39"/>
  <c r="G3182" i="39" s="1"/>
  <c r="F3110" i="39"/>
  <c r="G3110" i="39" s="1"/>
  <c r="F3044" i="39"/>
  <c r="G3044" i="39" s="1"/>
  <c r="F3228" i="39"/>
  <c r="G3228" i="39" s="1"/>
  <c r="F3097" i="39"/>
  <c r="G3097" i="39" s="1"/>
  <c r="F3038" i="39"/>
  <c r="G3038" i="39" s="1"/>
  <c r="F3211" i="39"/>
  <c r="G3211" i="39" s="1"/>
  <c r="F3145" i="39"/>
  <c r="G3145" i="39" s="1"/>
  <c r="F3086" i="39"/>
  <c r="G3086" i="39" s="1"/>
  <c r="F3204" i="39"/>
  <c r="G3204" i="39" s="1"/>
  <c r="F3062" i="39"/>
  <c r="G3062" i="39" s="1"/>
  <c r="F3191" i="39"/>
  <c r="G3191" i="39" s="1"/>
  <c r="F3014" i="39"/>
  <c r="G3014" i="39" s="1"/>
  <c r="F3187" i="39"/>
  <c r="G3187" i="39" s="1"/>
  <c r="F3140" i="39"/>
  <c r="G3140" i="39" s="1"/>
  <c r="F3120" i="39"/>
  <c r="G3120" i="39" s="1"/>
  <c r="F3069" i="39"/>
  <c r="G3069" i="39" s="1"/>
  <c r="F2996" i="35"/>
  <c r="G2996" i="35" s="1"/>
  <c r="F3004" i="35"/>
  <c r="G3004" i="35" s="1"/>
  <c r="F3012" i="35"/>
  <c r="G3012" i="35" s="1"/>
  <c r="F3020" i="35"/>
  <c r="G3020" i="35" s="1"/>
  <c r="F3028" i="35"/>
  <c r="G3028" i="35" s="1"/>
  <c r="F3036" i="35"/>
  <c r="G3036" i="35" s="1"/>
  <c r="F3044" i="35"/>
  <c r="G3044" i="35" s="1"/>
  <c r="F3052" i="35"/>
  <c r="G3052" i="35" s="1"/>
  <c r="F3060" i="35"/>
  <c r="G3060" i="35" s="1"/>
  <c r="F3068" i="35"/>
  <c r="G3068" i="35" s="1"/>
  <c r="F3076" i="35"/>
  <c r="G3076" i="35" s="1"/>
  <c r="F3084" i="35"/>
  <c r="G3084" i="35" s="1"/>
  <c r="F3092" i="35"/>
  <c r="G3092" i="35" s="1"/>
  <c r="F3100" i="35"/>
  <c r="G3100" i="35" s="1"/>
  <c r="F3108" i="35"/>
  <c r="G3108" i="35" s="1"/>
  <c r="F3116" i="35"/>
  <c r="G3116" i="35" s="1"/>
  <c r="F3124" i="35"/>
  <c r="G3124" i="35" s="1"/>
  <c r="F3132" i="35"/>
  <c r="G3132" i="35" s="1"/>
  <c r="F3140" i="35"/>
  <c r="G3140" i="35" s="1"/>
  <c r="F3148" i="35"/>
  <c r="G3148" i="35" s="1"/>
  <c r="F3156" i="35"/>
  <c r="G3156" i="35" s="1"/>
  <c r="F3164" i="35"/>
  <c r="G3164" i="35" s="1"/>
  <c r="F2997" i="35"/>
  <c r="G2997" i="35" s="1"/>
  <c r="F3005" i="35"/>
  <c r="G3005" i="35" s="1"/>
  <c r="F3013" i="35"/>
  <c r="G3013" i="35" s="1"/>
  <c r="F3021" i="35"/>
  <c r="G3021" i="35" s="1"/>
  <c r="F3029" i="35"/>
  <c r="G3029" i="35" s="1"/>
  <c r="F3037" i="35"/>
  <c r="G3037" i="35" s="1"/>
  <c r="F3045" i="35"/>
  <c r="G3045" i="35" s="1"/>
  <c r="F3053" i="35"/>
  <c r="G3053" i="35" s="1"/>
  <c r="F3061" i="35"/>
  <c r="G3061" i="35" s="1"/>
  <c r="F3069" i="35"/>
  <c r="G3069" i="35" s="1"/>
  <c r="F3077" i="35"/>
  <c r="G3077" i="35" s="1"/>
  <c r="F3085" i="35"/>
  <c r="G3085" i="35" s="1"/>
  <c r="F3093" i="35"/>
  <c r="G3093" i="35" s="1"/>
  <c r="F3101" i="35"/>
  <c r="G3101" i="35" s="1"/>
  <c r="F3109" i="35"/>
  <c r="G3109" i="35" s="1"/>
  <c r="F3117" i="35"/>
  <c r="G3117" i="35" s="1"/>
  <c r="F3125" i="35"/>
  <c r="G3125" i="35" s="1"/>
  <c r="F2998" i="35"/>
  <c r="G2998" i="35" s="1"/>
  <c r="F3006" i="35"/>
  <c r="G3006" i="35" s="1"/>
  <c r="F3014" i="35"/>
  <c r="G3014" i="35" s="1"/>
  <c r="F3022" i="35"/>
  <c r="G3022" i="35" s="1"/>
  <c r="F3030" i="35"/>
  <c r="G3030" i="35" s="1"/>
  <c r="F3038" i="35"/>
  <c r="G3038" i="35" s="1"/>
  <c r="F3046" i="35"/>
  <c r="G3046" i="35" s="1"/>
  <c r="F3054" i="35"/>
  <c r="G3054" i="35" s="1"/>
  <c r="F3062" i="35"/>
  <c r="G3062" i="35" s="1"/>
  <c r="F3070" i="35"/>
  <c r="G3070" i="35" s="1"/>
  <c r="F3078" i="35"/>
  <c r="G3078" i="35" s="1"/>
  <c r="F3086" i="35"/>
  <c r="G3086" i="35" s="1"/>
  <c r="F3094" i="35"/>
  <c r="G3094" i="35" s="1"/>
  <c r="F3102" i="35"/>
  <c r="G3102" i="35" s="1"/>
  <c r="F3110" i="35"/>
  <c r="G3110" i="35" s="1"/>
  <c r="F3118" i="35"/>
  <c r="G3118" i="35" s="1"/>
  <c r="F3126" i="35"/>
  <c r="G3126" i="35" s="1"/>
  <c r="F3134" i="35"/>
  <c r="G3134" i="35" s="1"/>
  <c r="F3142" i="35"/>
  <c r="G3142" i="35" s="1"/>
  <c r="F3150" i="35"/>
  <c r="G3150" i="35" s="1"/>
  <c r="F3158" i="35"/>
  <c r="G3158" i="35" s="1"/>
  <c r="F3166" i="35"/>
  <c r="G3166" i="35" s="1"/>
  <c r="F3174" i="35"/>
  <c r="G3174" i="35" s="1"/>
  <c r="F3182" i="35"/>
  <c r="G3182" i="35" s="1"/>
  <c r="F3190" i="35"/>
  <c r="G3190" i="35" s="1"/>
  <c r="F3198" i="35"/>
  <c r="G3198" i="35" s="1"/>
  <c r="F3206" i="35"/>
  <c r="G3206" i="35" s="1"/>
  <c r="F3214" i="35"/>
  <c r="G3214" i="35" s="1"/>
  <c r="F3222" i="35"/>
  <c r="G3222" i="35" s="1"/>
  <c r="F3230" i="35"/>
  <c r="G3230" i="35" s="1"/>
  <c r="F3238" i="35"/>
  <c r="G3238" i="35" s="1"/>
  <c r="F3246" i="35"/>
  <c r="G3246" i="35" s="1"/>
  <c r="F3254" i="35"/>
  <c r="G3254" i="35" s="1"/>
  <c r="F3002" i="35"/>
  <c r="G3002" i="35" s="1"/>
  <c r="F3016" i="35"/>
  <c r="G3016" i="35" s="1"/>
  <c r="F3027" i="35"/>
  <c r="G3027" i="35" s="1"/>
  <c r="F3041" i="35"/>
  <c r="G3041" i="35" s="1"/>
  <c r="F3055" i="35"/>
  <c r="G3055" i="35" s="1"/>
  <c r="F3066" i="35"/>
  <c r="G3066" i="35" s="1"/>
  <c r="F3080" i="35"/>
  <c r="G3080" i="35" s="1"/>
  <c r="F3091" i="35"/>
  <c r="G3091" i="35" s="1"/>
  <c r="F3105" i="35"/>
  <c r="G3105" i="35" s="1"/>
  <c r="F3119" i="35"/>
  <c r="G3119" i="35" s="1"/>
  <c r="F3130" i="35"/>
  <c r="G3130" i="35" s="1"/>
  <c r="F3141" i="35"/>
  <c r="G3141" i="35" s="1"/>
  <c r="F3152" i="35"/>
  <c r="G3152" i="35" s="1"/>
  <c r="F3162" i="35"/>
  <c r="G3162" i="35" s="1"/>
  <c r="F3172" i="35"/>
  <c r="G3172" i="35" s="1"/>
  <c r="F3181" i="35"/>
  <c r="G3181" i="35" s="1"/>
  <c r="F3191" i="35"/>
  <c r="G3191" i="35" s="1"/>
  <c r="F3200" i="35"/>
  <c r="G3200" i="35" s="1"/>
  <c r="F3209" i="35"/>
  <c r="G3209" i="35" s="1"/>
  <c r="F3218" i="35"/>
  <c r="G3218" i="35" s="1"/>
  <c r="F3227" i="35"/>
  <c r="G3227" i="35" s="1"/>
  <c r="F3236" i="35"/>
  <c r="G3236" i="35" s="1"/>
  <c r="F3245" i="35"/>
  <c r="G3245" i="35" s="1"/>
  <c r="F3255" i="35"/>
  <c r="G3255" i="35" s="1"/>
  <c r="F3017" i="35"/>
  <c r="G3017" i="35" s="1"/>
  <c r="F3031" i="35"/>
  <c r="G3031" i="35" s="1"/>
  <c r="F3056" i="35"/>
  <c r="G3056" i="35" s="1"/>
  <c r="F3081" i="35"/>
  <c r="G3081" i="35" s="1"/>
  <c r="F3106" i="35"/>
  <c r="G3106" i="35" s="1"/>
  <c r="F3131" i="35"/>
  <c r="G3131" i="35" s="1"/>
  <c r="F3153" i="35"/>
  <c r="G3153" i="35" s="1"/>
  <c r="F3173" i="35"/>
  <c r="G3173" i="35" s="1"/>
  <c r="F3192" i="35"/>
  <c r="G3192" i="35" s="1"/>
  <c r="F3210" i="35"/>
  <c r="G3210" i="35" s="1"/>
  <c r="F3228" i="35"/>
  <c r="G3228" i="35" s="1"/>
  <c r="F3247" i="35"/>
  <c r="G3247" i="35" s="1"/>
  <c r="F3074" i="35"/>
  <c r="G3074" i="35" s="1"/>
  <c r="F3147" i="35"/>
  <c r="G3147" i="35" s="1"/>
  <c r="F3196" i="35"/>
  <c r="G3196" i="35" s="1"/>
  <c r="F3251" i="35"/>
  <c r="G3251" i="35" s="1"/>
  <c r="F3064" i="35"/>
  <c r="G3064" i="35" s="1"/>
  <c r="F3138" i="35"/>
  <c r="G3138" i="35" s="1"/>
  <c r="F3188" i="35"/>
  <c r="G3188" i="35" s="1"/>
  <c r="F3225" i="35"/>
  <c r="G3225" i="35" s="1"/>
  <c r="F3079" i="35"/>
  <c r="G3079" i="35" s="1"/>
  <c r="F3180" i="35"/>
  <c r="G3180" i="35" s="1"/>
  <c r="F3217" i="35"/>
  <c r="G3217" i="35" s="1"/>
  <c r="F3003" i="35"/>
  <c r="G3003" i="35" s="1"/>
  <c r="F3042" i="35"/>
  <c r="G3042" i="35" s="1"/>
  <c r="F3067" i="35"/>
  <c r="G3067" i="35" s="1"/>
  <c r="F3095" i="35"/>
  <c r="G3095" i="35" s="1"/>
  <c r="F3120" i="35"/>
  <c r="G3120" i="35" s="1"/>
  <c r="F3143" i="35"/>
  <c r="G3143" i="35" s="1"/>
  <c r="F3163" i="35"/>
  <c r="G3163" i="35" s="1"/>
  <c r="F3183" i="35"/>
  <c r="G3183" i="35" s="1"/>
  <c r="F3201" i="35"/>
  <c r="G3201" i="35" s="1"/>
  <c r="F3219" i="35"/>
  <c r="G3219" i="35" s="1"/>
  <c r="F3237" i="35"/>
  <c r="G3237" i="35" s="1"/>
  <c r="F3256" i="35"/>
  <c r="G3256" i="35" s="1"/>
  <c r="F2999" i="35"/>
  <c r="G2999" i="35" s="1"/>
  <c r="F3063" i="35"/>
  <c r="G3063" i="35" s="1"/>
  <c r="F3137" i="35"/>
  <c r="G3137" i="35" s="1"/>
  <c r="F3187" i="35"/>
  <c r="G3187" i="35" s="1"/>
  <c r="F3242" i="35"/>
  <c r="G3242" i="35" s="1"/>
  <c r="F3050" i="35"/>
  <c r="G3050" i="35" s="1"/>
  <c r="F3128" i="35"/>
  <c r="G3128" i="35" s="1"/>
  <c r="F3179" i="35"/>
  <c r="G3179" i="35" s="1"/>
  <c r="F3216" i="35"/>
  <c r="G3216" i="35" s="1"/>
  <c r="F3252" i="35"/>
  <c r="G3252" i="35" s="1"/>
  <c r="F3026" i="35"/>
  <c r="G3026" i="35" s="1"/>
  <c r="F3104" i="35"/>
  <c r="G3104" i="35" s="1"/>
  <c r="F3171" i="35"/>
  <c r="G3171" i="35" s="1"/>
  <c r="F3226" i="35"/>
  <c r="G3226" i="35" s="1"/>
  <c r="F3007" i="35"/>
  <c r="G3007" i="35" s="1"/>
  <c r="F3018" i="35"/>
  <c r="G3018" i="35" s="1"/>
  <c r="F3032" i="35"/>
  <c r="G3032" i="35" s="1"/>
  <c r="F3043" i="35"/>
  <c r="G3043" i="35" s="1"/>
  <c r="F3057" i="35"/>
  <c r="G3057" i="35" s="1"/>
  <c r="F3071" i="35"/>
  <c r="G3071" i="35" s="1"/>
  <c r="F3082" i="35"/>
  <c r="G3082" i="35" s="1"/>
  <c r="F3096" i="35"/>
  <c r="G3096" i="35" s="1"/>
  <c r="F3107" i="35"/>
  <c r="G3107" i="35" s="1"/>
  <c r="F3121" i="35"/>
  <c r="G3121" i="35" s="1"/>
  <c r="F3133" i="35"/>
  <c r="G3133" i="35" s="1"/>
  <c r="F3144" i="35"/>
  <c r="G3144" i="35" s="1"/>
  <c r="F3154" i="35"/>
  <c r="G3154" i="35" s="1"/>
  <c r="F3165" i="35"/>
  <c r="G3165" i="35" s="1"/>
  <c r="F3175" i="35"/>
  <c r="G3175" i="35" s="1"/>
  <c r="F3184" i="35"/>
  <c r="G3184" i="35" s="1"/>
  <c r="F3193" i="35"/>
  <c r="G3193" i="35" s="1"/>
  <c r="F3202" i="35"/>
  <c r="G3202" i="35" s="1"/>
  <c r="F3211" i="35"/>
  <c r="G3211" i="35" s="1"/>
  <c r="F3220" i="35"/>
  <c r="G3220" i="35" s="1"/>
  <c r="F3229" i="35"/>
  <c r="G3229" i="35" s="1"/>
  <c r="F3239" i="35"/>
  <c r="G3239" i="35" s="1"/>
  <c r="F3248" i="35"/>
  <c r="G3248" i="35" s="1"/>
  <c r="F3024" i="35"/>
  <c r="G3024" i="35" s="1"/>
  <c r="F3099" i="35"/>
  <c r="G3099" i="35" s="1"/>
  <c r="F3169" i="35"/>
  <c r="G3169" i="35" s="1"/>
  <c r="F3215" i="35"/>
  <c r="G3215" i="35" s="1"/>
  <c r="F3025" i="35"/>
  <c r="G3025" i="35" s="1"/>
  <c r="F3103" i="35"/>
  <c r="G3103" i="35" s="1"/>
  <c r="F3160" i="35"/>
  <c r="G3160" i="35" s="1"/>
  <c r="F3207" i="35"/>
  <c r="G3207" i="35" s="1"/>
  <c r="F3015" i="35"/>
  <c r="G3015" i="35" s="1"/>
  <c r="F3115" i="35"/>
  <c r="G3115" i="35" s="1"/>
  <c r="F3189" i="35"/>
  <c r="G3189" i="35" s="1"/>
  <c r="F3253" i="35"/>
  <c r="G3253" i="35" s="1"/>
  <c r="F3008" i="35"/>
  <c r="G3008" i="35" s="1"/>
  <c r="F3019" i="35"/>
  <c r="G3019" i="35" s="1"/>
  <c r="F3033" i="35"/>
  <c r="G3033" i="35" s="1"/>
  <c r="F3047" i="35"/>
  <c r="G3047" i="35" s="1"/>
  <c r="F3058" i="35"/>
  <c r="G3058" i="35" s="1"/>
  <c r="F3072" i="35"/>
  <c r="G3072" i="35" s="1"/>
  <c r="F3083" i="35"/>
  <c r="G3083" i="35" s="1"/>
  <c r="F3097" i="35"/>
  <c r="G3097" i="35" s="1"/>
  <c r="F3111" i="35"/>
  <c r="G3111" i="35" s="1"/>
  <c r="F3122" i="35"/>
  <c r="G3122" i="35" s="1"/>
  <c r="F3135" i="35"/>
  <c r="G3135" i="35" s="1"/>
  <c r="F3145" i="35"/>
  <c r="G3145" i="35" s="1"/>
  <c r="F3155" i="35"/>
  <c r="G3155" i="35" s="1"/>
  <c r="F3167" i="35"/>
  <c r="G3167" i="35" s="1"/>
  <c r="F3176" i="35"/>
  <c r="G3176" i="35" s="1"/>
  <c r="F3185" i="35"/>
  <c r="G3185" i="35" s="1"/>
  <c r="F3194" i="35"/>
  <c r="G3194" i="35" s="1"/>
  <c r="F3203" i="35"/>
  <c r="G3203" i="35" s="1"/>
  <c r="F3212" i="35"/>
  <c r="G3212" i="35" s="1"/>
  <c r="F3221" i="35"/>
  <c r="G3221" i="35" s="1"/>
  <c r="F3231" i="35"/>
  <c r="G3231" i="35" s="1"/>
  <c r="F3240" i="35"/>
  <c r="G3240" i="35" s="1"/>
  <c r="F3249" i="35"/>
  <c r="G3249" i="35" s="1"/>
  <c r="F3035" i="35"/>
  <c r="G3035" i="35" s="1"/>
  <c r="F3113" i="35"/>
  <c r="G3113" i="35" s="1"/>
  <c r="F3178" i="35"/>
  <c r="G3178" i="35" s="1"/>
  <c r="F3233" i="35"/>
  <c r="G3233" i="35" s="1"/>
  <c r="F3039" i="35"/>
  <c r="G3039" i="35" s="1"/>
  <c r="F3114" i="35"/>
  <c r="G3114" i="35" s="1"/>
  <c r="F3170" i="35"/>
  <c r="G3170" i="35" s="1"/>
  <c r="F3234" i="35"/>
  <c r="G3234" i="35" s="1"/>
  <c r="F3040" i="35"/>
  <c r="G3040" i="35" s="1"/>
  <c r="F3129" i="35"/>
  <c r="G3129" i="35" s="1"/>
  <c r="F3199" i="35"/>
  <c r="G3199" i="35" s="1"/>
  <c r="F3009" i="35"/>
  <c r="G3009" i="35" s="1"/>
  <c r="F3023" i="35"/>
  <c r="G3023" i="35" s="1"/>
  <c r="F3034" i="35"/>
  <c r="G3034" i="35" s="1"/>
  <c r="F3048" i="35"/>
  <c r="G3048" i="35" s="1"/>
  <c r="F3059" i="35"/>
  <c r="G3059" i="35" s="1"/>
  <c r="F3073" i="35"/>
  <c r="G3073" i="35" s="1"/>
  <c r="F3087" i="35"/>
  <c r="G3087" i="35" s="1"/>
  <c r="F3098" i="35"/>
  <c r="G3098" i="35" s="1"/>
  <c r="F3112" i="35"/>
  <c r="G3112" i="35" s="1"/>
  <c r="F3123" i="35"/>
  <c r="G3123" i="35" s="1"/>
  <c r="F3136" i="35"/>
  <c r="G3136" i="35" s="1"/>
  <c r="F3146" i="35"/>
  <c r="G3146" i="35" s="1"/>
  <c r="F3157" i="35"/>
  <c r="G3157" i="35" s="1"/>
  <c r="F3168" i="35"/>
  <c r="G3168" i="35" s="1"/>
  <c r="F3177" i="35"/>
  <c r="G3177" i="35" s="1"/>
  <c r="F3186" i="35"/>
  <c r="G3186" i="35" s="1"/>
  <c r="F3195" i="35"/>
  <c r="G3195" i="35" s="1"/>
  <c r="F3204" i="35"/>
  <c r="G3204" i="35" s="1"/>
  <c r="F3213" i="35"/>
  <c r="G3213" i="35" s="1"/>
  <c r="F3223" i="35"/>
  <c r="G3223" i="35" s="1"/>
  <c r="F3232" i="35"/>
  <c r="G3232" i="35" s="1"/>
  <c r="F3241" i="35"/>
  <c r="G3241" i="35" s="1"/>
  <c r="F3250" i="35"/>
  <c r="G3250" i="35" s="1"/>
  <c r="F3010" i="35"/>
  <c r="G3010" i="35" s="1"/>
  <c r="F3088" i="35"/>
  <c r="G3088" i="35" s="1"/>
  <c r="F3159" i="35"/>
  <c r="G3159" i="35" s="1"/>
  <c r="F3224" i="35"/>
  <c r="G3224" i="35" s="1"/>
  <c r="F3011" i="35"/>
  <c r="G3011" i="35" s="1"/>
  <c r="F3089" i="35"/>
  <c r="G3089" i="35" s="1"/>
  <c r="F3149" i="35"/>
  <c r="G3149" i="35" s="1"/>
  <c r="F3197" i="35"/>
  <c r="G3197" i="35" s="1"/>
  <c r="F3243" i="35"/>
  <c r="G3243" i="35" s="1"/>
  <c r="F3065" i="35"/>
  <c r="G3065" i="35" s="1"/>
  <c r="F3151" i="35"/>
  <c r="G3151" i="35" s="1"/>
  <c r="F3235" i="35"/>
  <c r="G3235" i="35" s="1"/>
  <c r="F3049" i="35"/>
  <c r="G3049" i="35" s="1"/>
  <c r="F3127" i="35"/>
  <c r="G3127" i="35" s="1"/>
  <c r="F3205" i="35"/>
  <c r="G3205" i="35" s="1"/>
  <c r="F3000" i="35"/>
  <c r="G3000" i="35" s="1"/>
  <c r="F3075" i="35"/>
  <c r="G3075" i="35" s="1"/>
  <c r="F3051" i="35"/>
  <c r="G3051" i="35" s="1"/>
  <c r="F3161" i="35"/>
  <c r="G3161" i="35" s="1"/>
  <c r="F3244" i="35"/>
  <c r="G3244" i="35" s="1"/>
  <c r="F3001" i="35"/>
  <c r="G3001" i="35" s="1"/>
  <c r="F3090" i="35"/>
  <c r="G3090" i="35" s="1"/>
  <c r="F3139" i="35"/>
  <c r="G3139" i="35" s="1"/>
  <c r="F3208" i="35"/>
  <c r="G3208" i="35" s="1"/>
  <c r="M10" i="38"/>
  <c r="V25" i="6"/>
  <c r="P25" i="6"/>
  <c r="W25" i="6"/>
  <c r="AS25" i="6"/>
  <c r="AA25" i="6"/>
  <c r="O25" i="6"/>
  <c r="AO25" i="6"/>
  <c r="N25" i="6"/>
  <c r="J303" i="1"/>
  <c r="L334" i="1"/>
  <c r="J329" i="1"/>
  <c r="Q25" i="6"/>
  <c r="S25" i="6"/>
  <c r="AU25" i="6"/>
  <c r="AE25" i="6"/>
  <c r="AD25" i="6"/>
  <c r="AL25" i="6"/>
  <c r="AH25" i="6"/>
  <c r="AM25" i="6"/>
  <c r="AC25" i="6"/>
  <c r="Z25" i="6"/>
  <c r="X25" i="6"/>
  <c r="AK25" i="6"/>
  <c r="U25" i="6"/>
  <c r="AF25" i="6"/>
  <c r="AQ25" i="6"/>
  <c r="Y40" i="19" l="1"/>
  <c r="Q57" i="59"/>
  <c r="X18" i="19"/>
  <c r="P45" i="59"/>
  <c r="X36" i="19"/>
  <c r="P55" i="59"/>
  <c r="Z21" i="19"/>
  <c r="R46" i="59"/>
  <c r="Y39" i="19"/>
  <c r="Q56" i="59"/>
  <c r="Y22" i="19"/>
  <c r="Q47" i="59"/>
  <c r="F309" i="1"/>
  <c r="F310" i="1" s="1"/>
  <c r="G3512" i="40"/>
  <c r="H3512" i="40" s="1"/>
  <c r="G3504" i="40"/>
  <c r="H3504" i="40" s="1"/>
  <c r="G3496" i="40"/>
  <c r="H3496" i="40" s="1"/>
  <c r="G3488" i="40"/>
  <c r="H3488" i="40" s="1"/>
  <c r="G3480" i="40"/>
  <c r="H3480" i="40" s="1"/>
  <c r="G3517" i="40"/>
  <c r="H3517" i="40" s="1"/>
  <c r="G3509" i="40"/>
  <c r="H3509" i="40" s="1"/>
  <c r="G3501" i="40"/>
  <c r="H3501" i="40" s="1"/>
  <c r="G3493" i="40"/>
  <c r="H3493" i="40" s="1"/>
  <c r="G3485" i="40"/>
  <c r="H3485" i="40" s="1"/>
  <c r="G3477" i="40"/>
  <c r="H3477" i="40" s="1"/>
  <c r="G3469" i="40"/>
  <c r="H3469" i="40" s="1"/>
  <c r="G3461" i="40"/>
  <c r="H3461" i="40" s="1"/>
  <c r="G3453" i="40"/>
  <c r="H3453" i="40" s="1"/>
  <c r="G3445" i="40"/>
  <c r="H3445" i="40" s="1"/>
  <c r="G3437" i="40"/>
  <c r="H3437" i="40" s="1"/>
  <c r="G3429" i="40"/>
  <c r="H3429" i="40" s="1"/>
  <c r="G3421" i="40"/>
  <c r="H3421" i="40" s="1"/>
  <c r="G3413" i="40"/>
  <c r="H3413" i="40" s="1"/>
  <c r="G3405" i="40"/>
  <c r="H3405" i="40" s="1"/>
  <c r="G3397" i="40"/>
  <c r="H3397" i="40" s="1"/>
  <c r="G3389" i="40"/>
  <c r="H3389" i="40" s="1"/>
  <c r="G3381" i="40"/>
  <c r="H3381" i="40" s="1"/>
  <c r="G3373" i="40"/>
  <c r="H3373" i="40" s="1"/>
  <c r="G3365" i="40"/>
  <c r="H3365" i="40" s="1"/>
  <c r="G3357" i="40"/>
  <c r="H3357" i="40" s="1"/>
  <c r="G3349" i="40"/>
  <c r="H3349" i="40" s="1"/>
  <c r="G3341" i="40"/>
  <c r="H3341" i="40" s="1"/>
  <c r="G3333" i="40"/>
  <c r="H3333" i="40" s="1"/>
  <c r="G3325" i="40"/>
  <c r="H3325" i="40" s="1"/>
  <c r="G3317" i="40"/>
  <c r="H3317" i="40" s="1"/>
  <c r="G3309" i="40"/>
  <c r="H3309" i="40" s="1"/>
  <c r="G3301" i="40"/>
  <c r="H3301" i="40" s="1"/>
  <c r="G3293" i="40"/>
  <c r="H3293" i="40" s="1"/>
  <c r="G3285" i="40"/>
  <c r="H3285" i="40" s="1"/>
  <c r="G3277" i="40"/>
  <c r="H3277" i="40" s="1"/>
  <c r="G3269" i="40"/>
  <c r="H3269" i="40" s="1"/>
  <c r="G3261" i="40"/>
  <c r="H3261" i="40" s="1"/>
  <c r="G3515" i="40"/>
  <c r="H3515" i="40" s="1"/>
  <c r="G3505" i="40"/>
  <c r="H3505" i="40" s="1"/>
  <c r="G3494" i="40"/>
  <c r="H3494" i="40" s="1"/>
  <c r="G3483" i="40"/>
  <c r="H3483" i="40" s="1"/>
  <c r="G3473" i="40"/>
  <c r="H3473" i="40" s="1"/>
  <c r="G3464" i="40"/>
  <c r="H3464" i="40" s="1"/>
  <c r="G3455" i="40"/>
  <c r="H3455" i="40" s="1"/>
  <c r="G3446" i="40"/>
  <c r="H3446" i="40" s="1"/>
  <c r="G3436" i="40"/>
  <c r="H3436" i="40" s="1"/>
  <c r="G3427" i="40"/>
  <c r="H3427" i="40" s="1"/>
  <c r="G3418" i="40"/>
  <c r="H3418" i="40" s="1"/>
  <c r="G3409" i="40"/>
  <c r="H3409" i="40" s="1"/>
  <c r="G3400" i="40"/>
  <c r="H3400" i="40" s="1"/>
  <c r="G3391" i="40"/>
  <c r="H3391" i="40" s="1"/>
  <c r="G3382" i="40"/>
  <c r="H3382" i="40" s="1"/>
  <c r="G3372" i="40"/>
  <c r="H3372" i="40" s="1"/>
  <c r="G3363" i="40"/>
  <c r="H3363" i="40" s="1"/>
  <c r="G3354" i="40"/>
  <c r="H3354" i="40" s="1"/>
  <c r="G3345" i="40"/>
  <c r="H3345" i="40" s="1"/>
  <c r="G3336" i="40"/>
  <c r="H3336" i="40" s="1"/>
  <c r="G3327" i="40"/>
  <c r="H3327" i="40" s="1"/>
  <c r="G3318" i="40"/>
  <c r="H3318" i="40" s="1"/>
  <c r="G3308" i="40"/>
  <c r="H3308" i="40" s="1"/>
  <c r="G3299" i="40"/>
  <c r="H3299" i="40" s="1"/>
  <c r="G3290" i="40"/>
  <c r="H3290" i="40" s="1"/>
  <c r="G3281" i="40"/>
  <c r="H3281" i="40" s="1"/>
  <c r="G3272" i="40"/>
  <c r="H3272" i="40" s="1"/>
  <c r="G3263" i="40"/>
  <c r="H3263" i="40" s="1"/>
  <c r="G3514" i="40"/>
  <c r="H3514" i="40" s="1"/>
  <c r="G3503" i="40"/>
  <c r="H3503" i="40" s="1"/>
  <c r="G3492" i="40"/>
  <c r="H3492" i="40" s="1"/>
  <c r="G3482" i="40"/>
  <c r="H3482" i="40" s="1"/>
  <c r="G3472" i="40"/>
  <c r="H3472" i="40" s="1"/>
  <c r="G3463" i="40"/>
  <c r="H3463" i="40" s="1"/>
  <c r="G3454" i="40"/>
  <c r="H3454" i="40" s="1"/>
  <c r="G3444" i="40"/>
  <c r="H3444" i="40" s="1"/>
  <c r="G3435" i="40"/>
  <c r="H3435" i="40" s="1"/>
  <c r="G3426" i="40"/>
  <c r="H3426" i="40" s="1"/>
  <c r="G3417" i="40"/>
  <c r="H3417" i="40" s="1"/>
  <c r="G3408" i="40"/>
  <c r="H3408" i="40" s="1"/>
  <c r="G3399" i="40"/>
  <c r="H3399" i="40" s="1"/>
  <c r="G3390" i="40"/>
  <c r="H3390" i="40" s="1"/>
  <c r="G3380" i="40"/>
  <c r="H3380" i="40" s="1"/>
  <c r="G3371" i="40"/>
  <c r="H3371" i="40" s="1"/>
  <c r="G3362" i="40"/>
  <c r="H3362" i="40" s="1"/>
  <c r="G3353" i="40"/>
  <c r="H3353" i="40" s="1"/>
  <c r="G3344" i="40"/>
  <c r="H3344" i="40" s="1"/>
  <c r="G3335" i="40"/>
  <c r="H3335" i="40" s="1"/>
  <c r="G3326" i="40"/>
  <c r="H3326" i="40" s="1"/>
  <c r="G3316" i="40"/>
  <c r="H3316" i="40" s="1"/>
  <c r="G3307" i="40"/>
  <c r="H3307" i="40" s="1"/>
  <c r="G3298" i="40"/>
  <c r="H3298" i="40" s="1"/>
  <c r="G3289" i="40"/>
  <c r="H3289" i="40" s="1"/>
  <c r="G3280" i="40"/>
  <c r="H3280" i="40" s="1"/>
  <c r="G3271" i="40"/>
  <c r="H3271" i="40" s="1"/>
  <c r="G3262" i="40"/>
  <c r="H3262" i="40" s="1"/>
  <c r="G3516" i="40"/>
  <c r="H3516" i="40" s="1"/>
  <c r="G3500" i="40"/>
  <c r="H3500" i="40" s="1"/>
  <c r="G3487" i="40"/>
  <c r="H3487" i="40" s="1"/>
  <c r="G3474" i="40"/>
  <c r="H3474" i="40" s="1"/>
  <c r="G3460" i="40"/>
  <c r="H3460" i="40" s="1"/>
  <c r="G3449" i="40"/>
  <c r="H3449" i="40" s="1"/>
  <c r="G3438" i="40"/>
  <c r="H3438" i="40" s="1"/>
  <c r="G3424" i="40"/>
  <c r="H3424" i="40" s="1"/>
  <c r="G3412" i="40"/>
  <c r="H3412" i="40" s="1"/>
  <c r="G3401" i="40"/>
  <c r="H3401" i="40" s="1"/>
  <c r="G3387" i="40"/>
  <c r="H3387" i="40" s="1"/>
  <c r="G3376" i="40"/>
  <c r="H3376" i="40" s="1"/>
  <c r="G3364" i="40"/>
  <c r="H3364" i="40" s="1"/>
  <c r="G3351" i="40"/>
  <c r="H3351" i="40" s="1"/>
  <c r="G3339" i="40"/>
  <c r="H3339" i="40" s="1"/>
  <c r="G3328" i="40"/>
  <c r="H3328" i="40" s="1"/>
  <c r="G3314" i="40"/>
  <c r="H3314" i="40" s="1"/>
  <c r="G3303" i="40"/>
  <c r="H3303" i="40" s="1"/>
  <c r="G3291" i="40"/>
  <c r="H3291" i="40" s="1"/>
  <c r="G3278" i="40"/>
  <c r="H3278" i="40" s="1"/>
  <c r="G3266" i="40"/>
  <c r="H3266" i="40" s="1"/>
  <c r="G3511" i="40"/>
  <c r="H3511" i="40" s="1"/>
  <c r="G3498" i="40"/>
  <c r="H3498" i="40" s="1"/>
  <c r="G3484" i="40"/>
  <c r="H3484" i="40" s="1"/>
  <c r="G3470" i="40"/>
  <c r="H3470" i="40" s="1"/>
  <c r="G3458" i="40"/>
  <c r="H3458" i="40" s="1"/>
  <c r="G3447" i="40"/>
  <c r="H3447" i="40" s="1"/>
  <c r="G3433" i="40"/>
  <c r="H3433" i="40" s="1"/>
  <c r="G3422" i="40"/>
  <c r="H3422" i="40" s="1"/>
  <c r="G3410" i="40"/>
  <c r="H3410" i="40" s="1"/>
  <c r="G3396" i="40"/>
  <c r="H3396" i="40" s="1"/>
  <c r="G3385" i="40"/>
  <c r="H3385" i="40" s="1"/>
  <c r="G3374" i="40"/>
  <c r="H3374" i="40" s="1"/>
  <c r="G3360" i="40"/>
  <c r="H3360" i="40" s="1"/>
  <c r="G3348" i="40"/>
  <c r="H3348" i="40" s="1"/>
  <c r="G3337" i="40"/>
  <c r="H3337" i="40" s="1"/>
  <c r="G3323" i="40"/>
  <c r="H3323" i="40" s="1"/>
  <c r="G3312" i="40"/>
  <c r="H3312" i="40" s="1"/>
  <c r="G3300" i="40"/>
  <c r="H3300" i="40" s="1"/>
  <c r="G3287" i="40"/>
  <c r="H3287" i="40" s="1"/>
  <c r="G3275" i="40"/>
  <c r="H3275" i="40" s="1"/>
  <c r="G3264" i="40"/>
  <c r="H3264" i="40" s="1"/>
  <c r="G3508" i="40"/>
  <c r="H3508" i="40" s="1"/>
  <c r="G3490" i="40"/>
  <c r="H3490" i="40" s="1"/>
  <c r="G3471" i="40"/>
  <c r="H3471" i="40" s="1"/>
  <c r="G3456" i="40"/>
  <c r="H3456" i="40" s="1"/>
  <c r="G3440" i="40"/>
  <c r="H3440" i="40" s="1"/>
  <c r="G3423" i="40"/>
  <c r="H3423" i="40" s="1"/>
  <c r="G3406" i="40"/>
  <c r="H3406" i="40" s="1"/>
  <c r="G3392" i="40"/>
  <c r="H3392" i="40" s="1"/>
  <c r="G3375" i="40"/>
  <c r="H3375" i="40" s="1"/>
  <c r="G3358" i="40"/>
  <c r="H3358" i="40" s="1"/>
  <c r="G3342" i="40"/>
  <c r="H3342" i="40" s="1"/>
  <c r="G3324" i="40"/>
  <c r="H3324" i="40" s="1"/>
  <c r="G3310" i="40"/>
  <c r="H3310" i="40" s="1"/>
  <c r="G3294" i="40"/>
  <c r="H3294" i="40" s="1"/>
  <c r="G3276" i="40"/>
  <c r="H3276" i="40" s="1"/>
  <c r="G3259" i="40"/>
  <c r="H3259" i="40" s="1"/>
  <c r="G3513" i="40"/>
  <c r="H3513" i="40" s="1"/>
  <c r="G3491" i="40"/>
  <c r="H3491" i="40" s="1"/>
  <c r="G3468" i="40"/>
  <c r="H3468" i="40" s="1"/>
  <c r="G3451" i="40"/>
  <c r="H3451" i="40" s="1"/>
  <c r="G3432" i="40"/>
  <c r="H3432" i="40" s="1"/>
  <c r="G3415" i="40"/>
  <c r="H3415" i="40" s="1"/>
  <c r="G3395" i="40"/>
  <c r="H3395" i="40" s="1"/>
  <c r="G3378" i="40"/>
  <c r="H3378" i="40" s="1"/>
  <c r="G3359" i="40"/>
  <c r="H3359" i="40" s="1"/>
  <c r="G3340" i="40"/>
  <c r="H3340" i="40" s="1"/>
  <c r="G3321" i="40"/>
  <c r="H3321" i="40" s="1"/>
  <c r="G3304" i="40"/>
  <c r="H3304" i="40" s="1"/>
  <c r="G3284" i="40"/>
  <c r="H3284" i="40" s="1"/>
  <c r="G3267" i="40"/>
  <c r="H3267" i="40" s="1"/>
  <c r="G3510" i="40"/>
  <c r="H3510" i="40" s="1"/>
  <c r="G3489" i="40"/>
  <c r="H3489" i="40" s="1"/>
  <c r="G3467" i="40"/>
  <c r="H3467" i="40" s="1"/>
  <c r="G3450" i="40"/>
  <c r="H3450" i="40" s="1"/>
  <c r="G3431" i="40"/>
  <c r="H3431" i="40" s="1"/>
  <c r="G3414" i="40"/>
  <c r="H3414" i="40" s="1"/>
  <c r="G3394" i="40"/>
  <c r="H3394" i="40" s="1"/>
  <c r="G3377" i="40"/>
  <c r="H3377" i="40" s="1"/>
  <c r="G3356" i="40"/>
  <c r="H3356" i="40" s="1"/>
  <c r="G3338" i="40"/>
  <c r="H3338" i="40" s="1"/>
  <c r="G3320" i="40"/>
  <c r="H3320" i="40" s="1"/>
  <c r="G3302" i="40"/>
  <c r="H3302" i="40" s="1"/>
  <c r="G3283" i="40"/>
  <c r="H3283" i="40" s="1"/>
  <c r="G3265" i="40"/>
  <c r="H3265" i="40" s="1"/>
  <c r="G3499" i="40"/>
  <c r="H3499" i="40" s="1"/>
  <c r="G3475" i="40"/>
  <c r="H3475" i="40" s="1"/>
  <c r="G3443" i="40"/>
  <c r="H3443" i="40" s="1"/>
  <c r="G3420" i="40"/>
  <c r="H3420" i="40" s="1"/>
  <c r="G3398" i="40"/>
  <c r="H3398" i="40" s="1"/>
  <c r="G3369" i="40"/>
  <c r="H3369" i="40" s="1"/>
  <c r="G3347" i="40"/>
  <c r="H3347" i="40" s="1"/>
  <c r="G3322" i="40"/>
  <c r="H3322" i="40" s="1"/>
  <c r="G3296" i="40"/>
  <c r="H3296" i="40" s="1"/>
  <c r="G3273" i="40"/>
  <c r="H3273" i="40" s="1"/>
  <c r="G3497" i="40"/>
  <c r="H3497" i="40" s="1"/>
  <c r="G3466" i="40"/>
  <c r="H3466" i="40" s="1"/>
  <c r="G3442" i="40"/>
  <c r="H3442" i="40" s="1"/>
  <c r="G3419" i="40"/>
  <c r="H3419" i="40" s="1"/>
  <c r="G3393" i="40"/>
  <c r="H3393" i="40" s="1"/>
  <c r="G3368" i="40"/>
  <c r="H3368" i="40" s="1"/>
  <c r="G3346" i="40"/>
  <c r="H3346" i="40" s="1"/>
  <c r="G3319" i="40"/>
  <c r="H3319" i="40" s="1"/>
  <c r="G3295" i="40"/>
  <c r="H3295" i="40" s="1"/>
  <c r="G3270" i="40"/>
  <c r="H3270" i="40" s="1"/>
  <c r="G3495" i="40"/>
  <c r="H3495" i="40" s="1"/>
  <c r="G3465" i="40"/>
  <c r="H3465" i="40" s="1"/>
  <c r="G3441" i="40"/>
  <c r="H3441" i="40" s="1"/>
  <c r="G3416" i="40"/>
  <c r="H3416" i="40" s="1"/>
  <c r="G3388" i="40"/>
  <c r="H3388" i="40" s="1"/>
  <c r="G3367" i="40"/>
  <c r="H3367" i="40" s="1"/>
  <c r="G3343" i="40"/>
  <c r="H3343" i="40" s="1"/>
  <c r="G3315" i="40"/>
  <c r="H3315" i="40" s="1"/>
  <c r="G3292" i="40"/>
  <c r="H3292" i="40" s="1"/>
  <c r="G3268" i="40"/>
  <c r="H3268" i="40" s="1"/>
  <c r="G3481" i="40"/>
  <c r="H3481" i="40" s="1"/>
  <c r="G3448" i="40"/>
  <c r="H3448" i="40" s="1"/>
  <c r="G3404" i="40"/>
  <c r="H3404" i="40" s="1"/>
  <c r="G3366" i="40"/>
  <c r="H3366" i="40" s="1"/>
  <c r="G3330" i="40"/>
  <c r="H3330" i="40" s="1"/>
  <c r="G3286" i="40"/>
  <c r="H3286" i="40" s="1"/>
  <c r="G3479" i="40"/>
  <c r="H3479" i="40" s="1"/>
  <c r="G3439" i="40"/>
  <c r="H3439" i="40" s="1"/>
  <c r="G3403" i="40"/>
  <c r="H3403" i="40" s="1"/>
  <c r="G3361" i="40"/>
  <c r="H3361" i="40" s="1"/>
  <c r="G3329" i="40"/>
  <c r="H3329" i="40" s="1"/>
  <c r="G3282" i="40"/>
  <c r="H3282" i="40" s="1"/>
  <c r="G3478" i="40"/>
  <c r="H3478" i="40" s="1"/>
  <c r="G3434" i="40"/>
  <c r="H3434" i="40" s="1"/>
  <c r="G3402" i="40"/>
  <c r="H3402" i="40" s="1"/>
  <c r="G3355" i="40"/>
  <c r="H3355" i="40" s="1"/>
  <c r="G3313" i="40"/>
  <c r="H3313" i="40" s="1"/>
  <c r="G3279" i="40"/>
  <c r="H3279" i="40" s="1"/>
  <c r="G3502" i="40"/>
  <c r="H3502" i="40" s="1"/>
  <c r="G3428" i="40"/>
  <c r="H3428" i="40" s="1"/>
  <c r="G3370" i="40"/>
  <c r="H3370" i="40" s="1"/>
  <c r="G3305" i="40"/>
  <c r="H3305" i="40" s="1"/>
  <c r="G3486" i="40"/>
  <c r="H3486" i="40" s="1"/>
  <c r="G3425" i="40"/>
  <c r="H3425" i="40" s="1"/>
  <c r="G3352" i="40"/>
  <c r="H3352" i="40" s="1"/>
  <c r="G3297" i="40"/>
  <c r="H3297" i="40" s="1"/>
  <c r="G3476" i="40"/>
  <c r="H3476" i="40" s="1"/>
  <c r="G3411" i="40"/>
  <c r="H3411" i="40" s="1"/>
  <c r="G3350" i="40"/>
  <c r="H3350" i="40" s="1"/>
  <c r="G3288" i="40"/>
  <c r="H3288" i="40" s="1"/>
  <c r="G3507" i="40"/>
  <c r="H3507" i="40" s="1"/>
  <c r="G3386" i="40"/>
  <c r="H3386" i="40" s="1"/>
  <c r="G3306" i="40"/>
  <c r="H3306" i="40" s="1"/>
  <c r="G3506" i="40"/>
  <c r="H3506" i="40" s="1"/>
  <c r="G3384" i="40"/>
  <c r="H3384" i="40" s="1"/>
  <c r="G3274" i="40"/>
  <c r="H3274" i="40" s="1"/>
  <c r="G3462" i="40"/>
  <c r="H3462" i="40" s="1"/>
  <c r="G3383" i="40"/>
  <c r="H3383" i="40" s="1"/>
  <c r="G3260" i="40"/>
  <c r="H3260" i="40" s="1"/>
  <c r="G3457" i="40"/>
  <c r="H3457" i="40" s="1"/>
  <c r="G3334" i="40"/>
  <c r="H3334" i="40" s="1"/>
  <c r="G3452" i="40"/>
  <c r="H3452" i="40" s="1"/>
  <c r="F3516" i="39"/>
  <c r="G3516" i="39" s="1"/>
  <c r="F3504" i="39"/>
  <c r="G3504" i="39" s="1"/>
  <c r="F3499" i="39"/>
  <c r="G3499" i="39" s="1"/>
  <c r="F3492" i="39"/>
  <c r="G3492" i="39" s="1"/>
  <c r="F3487" i="39"/>
  <c r="G3487" i="39" s="1"/>
  <c r="F3481" i="39"/>
  <c r="G3481" i="39" s="1"/>
  <c r="F3476" i="39"/>
  <c r="G3476" i="39" s="1"/>
  <c r="F3471" i="39"/>
  <c r="G3471" i="39" s="1"/>
  <c r="F3465" i="39"/>
  <c r="G3465" i="39" s="1"/>
  <c r="F3459" i="39"/>
  <c r="G3459" i="39" s="1"/>
  <c r="F3453" i="39"/>
  <c r="G3453" i="39" s="1"/>
  <c r="F3447" i="39"/>
  <c r="G3447" i="39" s="1"/>
  <c r="F3442" i="39"/>
  <c r="G3442" i="39" s="1"/>
  <c r="F3436" i="39"/>
  <c r="G3436" i="39" s="1"/>
  <c r="F3430" i="39"/>
  <c r="G3430" i="39" s="1"/>
  <c r="F3425" i="39"/>
  <c r="G3425" i="39" s="1"/>
  <c r="F3419" i="39"/>
  <c r="G3419" i="39" s="1"/>
  <c r="F3413" i="39"/>
  <c r="G3413" i="39" s="1"/>
  <c r="F3402" i="39"/>
  <c r="G3402" i="39" s="1"/>
  <c r="F3396" i="39"/>
  <c r="G3396" i="39" s="1"/>
  <c r="F3391" i="39"/>
  <c r="G3391" i="39" s="1"/>
  <c r="F3385" i="39"/>
  <c r="G3385" i="39" s="1"/>
  <c r="F3380" i="39"/>
  <c r="G3380" i="39" s="1"/>
  <c r="F3374" i="39"/>
  <c r="G3374" i="39" s="1"/>
  <c r="F3368" i="39"/>
  <c r="G3368" i="39" s="1"/>
  <c r="F3362" i="39"/>
  <c r="G3362" i="39" s="1"/>
  <c r="F3357" i="39"/>
  <c r="G3357" i="39" s="1"/>
  <c r="F3351" i="39"/>
  <c r="G3351" i="39" s="1"/>
  <c r="F3346" i="39"/>
  <c r="G3346" i="39" s="1"/>
  <c r="F3340" i="39"/>
  <c r="G3340" i="39" s="1"/>
  <c r="F3322" i="39"/>
  <c r="G3322" i="39" s="1"/>
  <c r="F3317" i="39"/>
  <c r="G3317" i="39" s="1"/>
  <c r="F3310" i="39"/>
  <c r="G3310" i="39" s="1"/>
  <c r="F3304" i="39"/>
  <c r="G3304" i="39" s="1"/>
  <c r="F3293" i="39"/>
  <c r="G3293" i="39" s="1"/>
  <c r="F3287" i="39"/>
  <c r="G3287" i="39" s="1"/>
  <c r="F3281" i="39"/>
  <c r="G3281" i="39" s="1"/>
  <c r="F3276" i="39"/>
  <c r="G3276" i="39" s="1"/>
  <c r="F3270" i="39"/>
  <c r="G3270" i="39" s="1"/>
  <c r="F3264" i="39"/>
  <c r="G3264" i="39" s="1"/>
  <c r="G3430" i="40"/>
  <c r="H3430" i="40" s="1"/>
  <c r="F3515" i="39"/>
  <c r="G3515" i="39" s="1"/>
  <c r="F3509" i="39"/>
  <c r="G3509" i="39" s="1"/>
  <c r="F3498" i="39"/>
  <c r="G3498" i="39" s="1"/>
  <c r="F3486" i="39"/>
  <c r="G3486" i="39" s="1"/>
  <c r="F3470" i="39"/>
  <c r="G3470" i="39" s="1"/>
  <c r="F3464" i="39"/>
  <c r="G3464" i="39" s="1"/>
  <c r="F3458" i="39"/>
  <c r="G3458" i="39" s="1"/>
  <c r="F3446" i="39"/>
  <c r="G3446" i="39" s="1"/>
  <c r="F3441" i="39"/>
  <c r="G3441" i="39" s="1"/>
  <c r="F3424" i="39"/>
  <c r="G3424" i="39" s="1"/>
  <c r="F3418" i="39"/>
  <c r="G3418" i="39" s="1"/>
  <c r="F3407" i="39"/>
  <c r="G3407" i="39" s="1"/>
  <c r="F3401" i="39"/>
  <c r="G3401" i="39" s="1"/>
  <c r="F3390" i="39"/>
  <c r="G3390" i="39" s="1"/>
  <c r="F3373" i="39"/>
  <c r="G3373" i="39" s="1"/>
  <c r="F3367" i="39"/>
  <c r="G3367" i="39" s="1"/>
  <c r="F3350" i="39"/>
  <c r="G3350" i="39" s="1"/>
  <c r="F3339" i="39"/>
  <c r="G3339" i="39" s="1"/>
  <c r="F3333" i="39"/>
  <c r="G3333" i="39" s="1"/>
  <c r="F3327" i="39"/>
  <c r="G3327" i="39" s="1"/>
  <c r="F3321" i="39"/>
  <c r="G3321" i="39" s="1"/>
  <c r="F3316" i="39"/>
  <c r="G3316" i="39" s="1"/>
  <c r="F3309" i="39"/>
  <c r="G3309" i="39" s="1"/>
  <c r="F3298" i="39"/>
  <c r="G3298" i="39" s="1"/>
  <c r="F3292" i="39"/>
  <c r="G3292" i="39" s="1"/>
  <c r="F3286" i="39"/>
  <c r="G3286" i="39" s="1"/>
  <c r="F3280" i="39"/>
  <c r="G3280" i="39" s="1"/>
  <c r="F3269" i="39"/>
  <c r="G3269" i="39" s="1"/>
  <c r="G3407" i="40"/>
  <c r="H3407" i="40" s="1"/>
  <c r="F3514" i="39"/>
  <c r="G3514" i="39" s="1"/>
  <c r="F3503" i="39"/>
  <c r="G3503" i="39" s="1"/>
  <c r="F3497" i="39"/>
  <c r="G3497" i="39" s="1"/>
  <c r="F3491" i="39"/>
  <c r="G3491" i="39" s="1"/>
  <c r="F3480" i="39"/>
  <c r="G3480" i="39" s="1"/>
  <c r="F3475" i="39"/>
  <c r="G3475" i="39" s="1"/>
  <c r="F3469" i="39"/>
  <c r="G3469" i="39" s="1"/>
  <c r="F3463" i="39"/>
  <c r="G3463" i="39" s="1"/>
  <c r="F3452" i="39"/>
  <c r="G3452" i="39" s="1"/>
  <c r="F3440" i="39"/>
  <c r="G3440" i="39" s="1"/>
  <c r="F3435" i="39"/>
  <c r="G3435" i="39" s="1"/>
  <c r="F3429" i="39"/>
  <c r="G3429" i="39" s="1"/>
  <c r="F3423" i="39"/>
  <c r="G3423" i="39" s="1"/>
  <c r="F3417" i="39"/>
  <c r="G3417" i="39" s="1"/>
  <c r="F3412" i="39"/>
  <c r="G3412" i="39" s="1"/>
  <c r="F3406" i="39"/>
  <c r="G3406" i="39" s="1"/>
  <c r="F3395" i="39"/>
  <c r="G3395" i="39" s="1"/>
  <c r="F3384" i="39"/>
  <c r="G3384" i="39" s="1"/>
  <c r="F3379" i="39"/>
  <c r="G3379" i="39" s="1"/>
  <c r="F3366" i="39"/>
  <c r="G3366" i="39" s="1"/>
  <c r="F3361" i="39"/>
  <c r="G3361" i="39" s="1"/>
  <c r="F3356" i="39"/>
  <c r="G3356" i="39" s="1"/>
  <c r="F3345" i="39"/>
  <c r="G3345" i="39" s="1"/>
  <c r="F3338" i="39"/>
  <c r="G3338" i="39" s="1"/>
  <c r="F3332" i="39"/>
  <c r="G3332" i="39" s="1"/>
  <c r="F3326" i="39"/>
  <c r="G3326" i="39" s="1"/>
  <c r="F3320" i="39"/>
  <c r="G3320" i="39" s="1"/>
  <c r="F3315" i="39"/>
  <c r="G3315" i="39" s="1"/>
  <c r="F3308" i="39"/>
  <c r="G3308" i="39" s="1"/>
  <c r="F3303" i="39"/>
  <c r="G3303" i="39" s="1"/>
  <c r="F3291" i="39"/>
  <c r="G3291" i="39" s="1"/>
  <c r="F3275" i="39"/>
  <c r="G3275" i="39" s="1"/>
  <c r="F3268" i="39"/>
  <c r="G3268" i="39" s="1"/>
  <c r="F3263" i="39"/>
  <c r="G3263" i="39" s="1"/>
  <c r="G3379" i="40"/>
  <c r="H3379" i="40" s="1"/>
  <c r="F3513" i="39"/>
  <c r="G3513" i="39" s="1"/>
  <c r="F3508" i="39"/>
  <c r="G3508" i="39" s="1"/>
  <c r="F3502" i="39"/>
  <c r="G3502" i="39" s="1"/>
  <c r="F3496" i="39"/>
  <c r="G3496" i="39" s="1"/>
  <c r="F3490" i="39"/>
  <c r="G3490" i="39" s="1"/>
  <c r="F3485" i="39"/>
  <c r="G3485" i="39" s="1"/>
  <c r="F3479" i="39"/>
  <c r="G3479" i="39" s="1"/>
  <c r="F3474" i="39"/>
  <c r="G3474" i="39" s="1"/>
  <c r="F3462" i="39"/>
  <c r="G3462" i="39" s="1"/>
  <c r="F3457" i="39"/>
  <c r="G3457" i="39" s="1"/>
  <c r="F3451" i="39"/>
  <c r="G3451" i="39" s="1"/>
  <c r="F3445" i="39"/>
  <c r="G3445" i="39" s="1"/>
  <c r="F3434" i="39"/>
  <c r="G3434" i="39" s="1"/>
  <c r="F3428" i="39"/>
  <c r="G3428" i="39" s="1"/>
  <c r="F3422" i="39"/>
  <c r="G3422" i="39" s="1"/>
  <c r="F3405" i="39"/>
  <c r="G3405" i="39" s="1"/>
  <c r="F3400" i="39"/>
  <c r="G3400" i="39" s="1"/>
  <c r="F3394" i="39"/>
  <c r="G3394" i="39" s="1"/>
  <c r="F3389" i="39"/>
  <c r="G3389" i="39" s="1"/>
  <c r="F3383" i="39"/>
  <c r="G3383" i="39" s="1"/>
  <c r="F3378" i="39"/>
  <c r="G3378" i="39" s="1"/>
  <c r="F3372" i="39"/>
  <c r="G3372" i="39" s="1"/>
  <c r="F3360" i="39"/>
  <c r="G3360" i="39" s="1"/>
  <c r="F3355" i="39"/>
  <c r="G3355" i="39" s="1"/>
  <c r="F3349" i="39"/>
  <c r="G3349" i="39" s="1"/>
  <c r="F3344" i="39"/>
  <c r="G3344" i="39" s="1"/>
  <c r="F3331" i="39"/>
  <c r="G3331" i="39" s="1"/>
  <c r="F3314" i="39"/>
  <c r="G3314" i="39" s="1"/>
  <c r="F3302" i="39"/>
  <c r="G3302" i="39" s="1"/>
  <c r="F3297" i="39"/>
  <c r="G3297" i="39" s="1"/>
  <c r="F3290" i="39"/>
  <c r="G3290" i="39" s="1"/>
  <c r="F3285" i="39"/>
  <c r="G3285" i="39" s="1"/>
  <c r="F3279" i="39"/>
  <c r="G3279" i="39" s="1"/>
  <c r="F3274" i="39"/>
  <c r="G3274" i="39" s="1"/>
  <c r="F3262" i="39"/>
  <c r="G3262" i="39" s="1"/>
  <c r="F3512" i="39"/>
  <c r="G3512" i="39" s="1"/>
  <c r="F3489" i="39"/>
  <c r="G3489" i="39" s="1"/>
  <c r="F3455" i="39"/>
  <c r="G3455" i="39" s="1"/>
  <c r="F3444" i="39"/>
  <c r="G3444" i="39" s="1"/>
  <c r="F3421" i="39"/>
  <c r="G3421" i="39" s="1"/>
  <c r="F3410" i="39"/>
  <c r="G3410" i="39" s="1"/>
  <c r="F3398" i="39"/>
  <c r="G3398" i="39" s="1"/>
  <c r="F3388" i="39"/>
  <c r="G3388" i="39" s="1"/>
  <c r="F3376" i="39"/>
  <c r="G3376" i="39" s="1"/>
  <c r="F3364" i="39"/>
  <c r="G3364" i="39" s="1"/>
  <c r="F3353" i="39"/>
  <c r="G3353" i="39" s="1"/>
  <c r="F3343" i="39"/>
  <c r="G3343" i="39" s="1"/>
  <c r="F3330" i="39"/>
  <c r="G3330" i="39" s="1"/>
  <c r="F3306" i="39"/>
  <c r="G3306" i="39" s="1"/>
  <c r="F3295" i="39"/>
  <c r="G3295" i="39" s="1"/>
  <c r="F3273" i="39"/>
  <c r="G3273" i="39" s="1"/>
  <c r="F3260" i="39"/>
  <c r="G3260" i="39" s="1"/>
  <c r="F3511" i="39"/>
  <c r="G3511" i="39" s="1"/>
  <c r="F3500" i="39"/>
  <c r="G3500" i="39" s="1"/>
  <c r="F3488" i="39"/>
  <c r="G3488" i="39" s="1"/>
  <c r="F3477" i="39"/>
  <c r="G3477" i="39" s="1"/>
  <c r="F3467" i="39"/>
  <c r="G3467" i="39" s="1"/>
  <c r="F3454" i="39"/>
  <c r="G3454" i="39" s="1"/>
  <c r="F3432" i="39"/>
  <c r="G3432" i="39" s="1"/>
  <c r="F3409" i="39"/>
  <c r="G3409" i="39" s="1"/>
  <c r="F3387" i="39"/>
  <c r="G3387" i="39" s="1"/>
  <c r="F3342" i="39"/>
  <c r="G3342" i="39" s="1"/>
  <c r="F3329" i="39"/>
  <c r="G3329" i="39" s="1"/>
  <c r="F3318" i="39"/>
  <c r="G3318" i="39" s="1"/>
  <c r="F3294" i="39"/>
  <c r="G3294" i="39" s="1"/>
  <c r="F3283" i="39"/>
  <c r="G3283" i="39" s="1"/>
  <c r="F3272" i="39"/>
  <c r="G3272" i="39" s="1"/>
  <c r="F3259" i="39"/>
  <c r="G3259" i="39" s="1"/>
  <c r="G3518" i="40"/>
  <c r="H3518" i="40" s="1"/>
  <c r="F3510" i="39"/>
  <c r="G3510" i="39" s="1"/>
  <c r="F3466" i="39"/>
  <c r="G3466" i="39" s="1"/>
  <c r="F3443" i="39"/>
  <c r="G3443" i="39" s="1"/>
  <c r="F3431" i="39"/>
  <c r="G3431" i="39" s="1"/>
  <c r="F3420" i="39"/>
  <c r="G3420" i="39" s="1"/>
  <c r="F3408" i="39"/>
  <c r="G3408" i="39" s="1"/>
  <c r="F3397" i="39"/>
  <c r="G3397" i="39" s="1"/>
  <c r="F3386" i="39"/>
  <c r="G3386" i="39" s="1"/>
  <c r="F3375" i="39"/>
  <c r="G3375" i="39" s="1"/>
  <c r="F3363" i="39"/>
  <c r="G3363" i="39" s="1"/>
  <c r="F3352" i="39"/>
  <c r="G3352" i="39" s="1"/>
  <c r="F3341" i="39"/>
  <c r="G3341" i="39" s="1"/>
  <c r="F3328" i="39"/>
  <c r="G3328" i="39" s="1"/>
  <c r="F3305" i="39"/>
  <c r="G3305" i="39" s="1"/>
  <c r="F3282" i="39"/>
  <c r="G3282" i="39" s="1"/>
  <c r="F3271" i="39"/>
  <c r="G3271" i="39" s="1"/>
  <c r="F3258" i="39"/>
  <c r="G3258" i="39" s="1"/>
  <c r="G3459" i="40"/>
  <c r="H3459" i="40" s="1"/>
  <c r="F3518" i="39"/>
  <c r="G3518" i="39" s="1"/>
  <c r="F3495" i="39"/>
  <c r="G3495" i="39" s="1"/>
  <c r="F3450" i="39"/>
  <c r="G3450" i="39" s="1"/>
  <c r="F3439" i="39"/>
  <c r="G3439" i="39" s="1"/>
  <c r="F3416" i="39"/>
  <c r="G3416" i="39" s="1"/>
  <c r="F3382" i="39"/>
  <c r="G3382" i="39" s="1"/>
  <c r="F3337" i="39"/>
  <c r="G3337" i="39" s="1"/>
  <c r="F3325" i="39"/>
  <c r="G3325" i="39" s="1"/>
  <c r="F3301" i="39"/>
  <c r="G3301" i="39" s="1"/>
  <c r="F3267" i="39"/>
  <c r="G3267" i="39" s="1"/>
  <c r="G3332" i="40"/>
  <c r="H3332" i="40" s="1"/>
  <c r="F3506" i="39"/>
  <c r="G3506" i="39" s="1"/>
  <c r="F3483" i="39"/>
  <c r="G3483" i="39" s="1"/>
  <c r="F3460" i="39"/>
  <c r="G3460" i="39" s="1"/>
  <c r="F3437" i="39"/>
  <c r="G3437" i="39" s="1"/>
  <c r="F3414" i="39"/>
  <c r="G3414" i="39" s="1"/>
  <c r="F3392" i="39"/>
  <c r="G3392" i="39" s="1"/>
  <c r="F3370" i="39"/>
  <c r="G3370" i="39" s="1"/>
  <c r="G3331" i="40"/>
  <c r="H3331" i="40" s="1"/>
  <c r="F3505" i="39"/>
  <c r="G3505" i="39" s="1"/>
  <c r="F3482" i="39"/>
  <c r="G3482" i="39" s="1"/>
  <c r="F3369" i="39"/>
  <c r="G3369" i="39" s="1"/>
  <c r="F3347" i="39"/>
  <c r="G3347" i="39" s="1"/>
  <c r="F3323" i="39"/>
  <c r="G3323" i="39" s="1"/>
  <c r="F3299" i="39"/>
  <c r="G3299" i="39" s="1"/>
  <c r="F3277" i="39"/>
  <c r="G3277" i="39" s="1"/>
  <c r="G3311" i="40"/>
  <c r="H3311" i="40" s="1"/>
  <c r="F3501" i="39"/>
  <c r="G3501" i="39" s="1"/>
  <c r="F3478" i="39"/>
  <c r="G3478" i="39" s="1"/>
  <c r="F3456" i="39"/>
  <c r="G3456" i="39" s="1"/>
  <c r="F3433" i="39"/>
  <c r="G3433" i="39" s="1"/>
  <c r="F3411" i="39"/>
  <c r="G3411" i="39" s="1"/>
  <c r="F3365" i="39"/>
  <c r="G3365" i="39" s="1"/>
  <c r="F3319" i="39"/>
  <c r="G3319" i="39" s="1"/>
  <c r="F3296" i="39"/>
  <c r="G3296" i="39" s="1"/>
  <c r="G3258" i="40"/>
  <c r="H3258" i="40" s="1"/>
  <c r="F3494" i="39"/>
  <c r="G3494" i="39" s="1"/>
  <c r="F3473" i="39"/>
  <c r="G3473" i="39" s="1"/>
  <c r="F3449" i="39"/>
  <c r="G3449" i="39" s="1"/>
  <c r="F3427" i="39"/>
  <c r="G3427" i="39" s="1"/>
  <c r="F3404" i="39"/>
  <c r="G3404" i="39" s="1"/>
  <c r="F3359" i="39"/>
  <c r="G3359" i="39" s="1"/>
  <c r="F3336" i="39"/>
  <c r="G3336" i="39" s="1"/>
  <c r="F3313" i="39"/>
  <c r="G3313" i="39" s="1"/>
  <c r="F3289" i="39"/>
  <c r="G3289" i="39" s="1"/>
  <c r="F3266" i="39"/>
  <c r="G3266" i="39" s="1"/>
  <c r="F3493" i="39"/>
  <c r="G3493" i="39" s="1"/>
  <c r="F3448" i="39"/>
  <c r="G3448" i="39" s="1"/>
  <c r="F3403" i="39"/>
  <c r="G3403" i="39" s="1"/>
  <c r="F3334" i="39"/>
  <c r="G3334" i="39" s="1"/>
  <c r="F3311" i="39"/>
  <c r="G3311" i="39" s="1"/>
  <c r="F3265" i="39"/>
  <c r="G3265" i="39" s="1"/>
  <c r="F3426" i="39"/>
  <c r="G3426" i="39" s="1"/>
  <c r="F3371" i="39"/>
  <c r="G3371" i="39" s="1"/>
  <c r="F3307" i="39"/>
  <c r="G3307" i="39" s="1"/>
  <c r="F3484" i="39"/>
  <c r="G3484" i="39" s="1"/>
  <c r="F3358" i="39"/>
  <c r="G3358" i="39" s="1"/>
  <c r="F3300" i="39"/>
  <c r="G3300" i="39" s="1"/>
  <c r="F3472" i="39"/>
  <c r="G3472" i="39" s="1"/>
  <c r="F3415" i="39"/>
  <c r="G3415" i="39" s="1"/>
  <c r="F3354" i="39"/>
  <c r="G3354" i="39" s="1"/>
  <c r="F3288" i="39"/>
  <c r="G3288" i="39" s="1"/>
  <c r="F3468" i="39"/>
  <c r="G3468" i="39" s="1"/>
  <c r="F3348" i="39"/>
  <c r="G3348" i="39" s="1"/>
  <c r="F3284" i="39"/>
  <c r="G3284" i="39" s="1"/>
  <c r="F3517" i="39"/>
  <c r="G3517" i="39" s="1"/>
  <c r="F3461" i="39"/>
  <c r="G3461" i="39" s="1"/>
  <c r="F3399" i="39"/>
  <c r="G3399" i="39" s="1"/>
  <c r="F3335" i="39"/>
  <c r="G3335" i="39" s="1"/>
  <c r="F3278" i="39"/>
  <c r="G3278" i="39" s="1"/>
  <c r="F3381" i="39"/>
  <c r="G3381" i="39" s="1"/>
  <c r="F3377" i="39"/>
  <c r="G3377" i="39" s="1"/>
  <c r="F3507" i="39"/>
  <c r="G3507" i="39" s="1"/>
  <c r="F3324" i="39"/>
  <c r="G3324" i="39" s="1"/>
  <c r="F3312" i="39"/>
  <c r="G3312" i="39" s="1"/>
  <c r="F3438" i="39"/>
  <c r="G3438" i="39" s="1"/>
  <c r="F3261" i="39"/>
  <c r="G3261" i="39" s="1"/>
  <c r="F3393" i="39"/>
  <c r="G3393" i="39" s="1"/>
  <c r="F3262" i="35"/>
  <c r="G3262" i="35" s="1"/>
  <c r="F3270" i="35"/>
  <c r="G3270" i="35" s="1"/>
  <c r="F3278" i="35"/>
  <c r="G3278" i="35" s="1"/>
  <c r="F3286" i="35"/>
  <c r="G3286" i="35" s="1"/>
  <c r="F3294" i="35"/>
  <c r="G3294" i="35" s="1"/>
  <c r="F3302" i="35"/>
  <c r="G3302" i="35" s="1"/>
  <c r="F3310" i="35"/>
  <c r="G3310" i="35" s="1"/>
  <c r="F3264" i="35"/>
  <c r="G3264" i="35" s="1"/>
  <c r="F3273" i="35"/>
  <c r="G3273" i="35" s="1"/>
  <c r="F3282" i="35"/>
  <c r="G3282" i="35" s="1"/>
  <c r="F3291" i="35"/>
  <c r="G3291" i="35" s="1"/>
  <c r="F3300" i="35"/>
  <c r="G3300" i="35" s="1"/>
  <c r="F3309" i="35"/>
  <c r="G3309" i="35" s="1"/>
  <c r="F3318" i="35"/>
  <c r="G3318" i="35" s="1"/>
  <c r="F3326" i="35"/>
  <c r="G3326" i="35" s="1"/>
  <c r="F3334" i="35"/>
  <c r="G3334" i="35" s="1"/>
  <c r="F3342" i="35"/>
  <c r="G3342" i="35" s="1"/>
  <c r="F3350" i="35"/>
  <c r="G3350" i="35" s="1"/>
  <c r="F3358" i="35"/>
  <c r="G3358" i="35" s="1"/>
  <c r="F3366" i="35"/>
  <c r="G3366" i="35" s="1"/>
  <c r="F3374" i="35"/>
  <c r="G3374" i="35" s="1"/>
  <c r="F3382" i="35"/>
  <c r="G3382" i="35" s="1"/>
  <c r="F3390" i="35"/>
  <c r="G3390" i="35" s="1"/>
  <c r="F3398" i="35"/>
  <c r="G3398" i="35" s="1"/>
  <c r="F3406" i="35"/>
  <c r="G3406" i="35" s="1"/>
  <c r="F3414" i="35"/>
  <c r="G3414" i="35" s="1"/>
  <c r="F3422" i="35"/>
  <c r="G3422" i="35" s="1"/>
  <c r="F3430" i="35"/>
  <c r="G3430" i="35" s="1"/>
  <c r="F3438" i="35"/>
  <c r="G3438" i="35" s="1"/>
  <c r="F3446" i="35"/>
  <c r="G3446" i="35" s="1"/>
  <c r="F3454" i="35"/>
  <c r="G3454" i="35" s="1"/>
  <c r="F3462" i="35"/>
  <c r="G3462" i="35" s="1"/>
  <c r="F3470" i="35"/>
  <c r="G3470" i="35" s="1"/>
  <c r="F3478" i="35"/>
  <c r="G3478" i="35" s="1"/>
  <c r="F3486" i="35"/>
  <c r="G3486" i="35" s="1"/>
  <c r="F3494" i="35"/>
  <c r="G3494" i="35" s="1"/>
  <c r="F3502" i="35"/>
  <c r="G3502" i="35" s="1"/>
  <c r="F3510" i="35"/>
  <c r="G3510" i="35" s="1"/>
  <c r="F3265" i="35"/>
  <c r="G3265" i="35" s="1"/>
  <c r="F3283" i="35"/>
  <c r="G3283" i="35" s="1"/>
  <c r="F3301" i="35"/>
  <c r="G3301" i="35" s="1"/>
  <c r="F3319" i="35"/>
  <c r="G3319" i="35" s="1"/>
  <c r="F3335" i="35"/>
  <c r="G3335" i="35" s="1"/>
  <c r="F3351" i="35"/>
  <c r="G3351" i="35" s="1"/>
  <c r="F3367" i="35"/>
  <c r="G3367" i="35" s="1"/>
  <c r="F3383" i="35"/>
  <c r="G3383" i="35" s="1"/>
  <c r="F3399" i="35"/>
  <c r="G3399" i="35" s="1"/>
  <c r="F3415" i="35"/>
  <c r="G3415" i="35" s="1"/>
  <c r="F3431" i="35"/>
  <c r="G3431" i="35" s="1"/>
  <c r="F3439" i="35"/>
  <c r="G3439" i="35" s="1"/>
  <c r="F3455" i="35"/>
  <c r="G3455" i="35" s="1"/>
  <c r="F3471" i="35"/>
  <c r="G3471" i="35" s="1"/>
  <c r="F3487" i="35"/>
  <c r="G3487" i="35" s="1"/>
  <c r="F3503" i="35"/>
  <c r="G3503" i="35" s="1"/>
  <c r="F3306" i="35"/>
  <c r="G3306" i="35" s="1"/>
  <c r="F3355" i="35"/>
  <c r="G3355" i="35" s="1"/>
  <c r="F3403" i="35"/>
  <c r="G3403" i="35" s="1"/>
  <c r="F3451" i="35"/>
  <c r="G3451" i="35" s="1"/>
  <c r="F3491" i="35"/>
  <c r="G3491" i="35" s="1"/>
  <c r="F3271" i="35"/>
  <c r="G3271" i="35" s="1"/>
  <c r="F3324" i="35"/>
  <c r="G3324" i="35" s="1"/>
  <c r="F3364" i="35"/>
  <c r="G3364" i="35" s="1"/>
  <c r="F3404" i="35"/>
  <c r="G3404" i="35" s="1"/>
  <c r="F3436" i="35"/>
  <c r="G3436" i="35" s="1"/>
  <c r="F3476" i="35"/>
  <c r="G3476" i="35" s="1"/>
  <c r="F3516" i="35"/>
  <c r="G3516" i="35" s="1"/>
  <c r="F3272" i="35"/>
  <c r="G3272" i="35" s="1"/>
  <c r="F3333" i="35"/>
  <c r="G3333" i="35" s="1"/>
  <c r="F3381" i="35"/>
  <c r="G3381" i="35" s="1"/>
  <c r="F3437" i="35"/>
  <c r="G3437" i="35" s="1"/>
  <c r="F3493" i="35"/>
  <c r="G3493" i="35" s="1"/>
  <c r="F3274" i="35"/>
  <c r="G3274" i="35" s="1"/>
  <c r="F3292" i="35"/>
  <c r="G3292" i="35" s="1"/>
  <c r="F3311" i="35"/>
  <c r="G3311" i="35" s="1"/>
  <c r="F3327" i="35"/>
  <c r="G3327" i="35" s="1"/>
  <c r="F3343" i="35"/>
  <c r="G3343" i="35" s="1"/>
  <c r="F3359" i="35"/>
  <c r="G3359" i="35" s="1"/>
  <c r="F3375" i="35"/>
  <c r="G3375" i="35" s="1"/>
  <c r="F3391" i="35"/>
  <c r="G3391" i="35" s="1"/>
  <c r="F3407" i="35"/>
  <c r="G3407" i="35" s="1"/>
  <c r="F3423" i="35"/>
  <c r="G3423" i="35" s="1"/>
  <c r="F3447" i="35"/>
  <c r="G3447" i="35" s="1"/>
  <c r="F3463" i="35"/>
  <c r="G3463" i="35" s="1"/>
  <c r="F3479" i="35"/>
  <c r="G3479" i="35" s="1"/>
  <c r="F3495" i="35"/>
  <c r="G3495" i="35" s="1"/>
  <c r="F3511" i="35"/>
  <c r="G3511" i="35" s="1"/>
  <c r="F3297" i="35"/>
  <c r="G3297" i="35" s="1"/>
  <c r="F3347" i="35"/>
  <c r="G3347" i="35" s="1"/>
  <c r="F3395" i="35"/>
  <c r="G3395" i="35" s="1"/>
  <c r="F3435" i="35"/>
  <c r="G3435" i="35" s="1"/>
  <c r="F3475" i="35"/>
  <c r="G3475" i="35" s="1"/>
  <c r="F3298" i="35"/>
  <c r="G3298" i="35" s="1"/>
  <c r="F3348" i="35"/>
  <c r="G3348" i="35" s="1"/>
  <c r="F3388" i="35"/>
  <c r="G3388" i="35" s="1"/>
  <c r="F3428" i="35"/>
  <c r="G3428" i="35" s="1"/>
  <c r="F3468" i="35"/>
  <c r="G3468" i="35" s="1"/>
  <c r="F3508" i="35"/>
  <c r="G3508" i="35" s="1"/>
  <c r="F3281" i="35"/>
  <c r="G3281" i="35" s="1"/>
  <c r="F3325" i="35"/>
  <c r="G3325" i="35" s="1"/>
  <c r="F3397" i="35"/>
  <c r="G3397" i="35" s="1"/>
  <c r="F3469" i="35"/>
  <c r="G3469" i="35" s="1"/>
  <c r="F3257" i="35"/>
  <c r="G3257" i="35" s="1"/>
  <c r="F3266" i="35"/>
  <c r="G3266" i="35" s="1"/>
  <c r="F3275" i="35"/>
  <c r="G3275" i="35" s="1"/>
  <c r="F3284" i="35"/>
  <c r="G3284" i="35" s="1"/>
  <c r="F3293" i="35"/>
  <c r="G3293" i="35" s="1"/>
  <c r="F3303" i="35"/>
  <c r="G3303" i="35" s="1"/>
  <c r="F3312" i="35"/>
  <c r="G3312" i="35" s="1"/>
  <c r="F3320" i="35"/>
  <c r="G3320" i="35" s="1"/>
  <c r="F3328" i="35"/>
  <c r="G3328" i="35" s="1"/>
  <c r="F3336" i="35"/>
  <c r="G3336" i="35" s="1"/>
  <c r="F3344" i="35"/>
  <c r="G3344" i="35" s="1"/>
  <c r="F3352" i="35"/>
  <c r="G3352" i="35" s="1"/>
  <c r="F3360" i="35"/>
  <c r="G3360" i="35" s="1"/>
  <c r="F3368" i="35"/>
  <c r="G3368" i="35" s="1"/>
  <c r="F3376" i="35"/>
  <c r="G3376" i="35" s="1"/>
  <c r="F3384" i="35"/>
  <c r="G3384" i="35" s="1"/>
  <c r="F3392" i="35"/>
  <c r="G3392" i="35" s="1"/>
  <c r="F3400" i="35"/>
  <c r="G3400" i="35" s="1"/>
  <c r="F3408" i="35"/>
  <c r="G3408" i="35" s="1"/>
  <c r="F3416" i="35"/>
  <c r="G3416" i="35" s="1"/>
  <c r="F3424" i="35"/>
  <c r="G3424" i="35" s="1"/>
  <c r="F3432" i="35"/>
  <c r="G3432" i="35" s="1"/>
  <c r="F3440" i="35"/>
  <c r="G3440" i="35" s="1"/>
  <c r="F3448" i="35"/>
  <c r="G3448" i="35" s="1"/>
  <c r="F3456" i="35"/>
  <c r="G3456" i="35" s="1"/>
  <c r="F3464" i="35"/>
  <c r="G3464" i="35" s="1"/>
  <c r="F3472" i="35"/>
  <c r="G3472" i="35" s="1"/>
  <c r="F3480" i="35"/>
  <c r="G3480" i="35" s="1"/>
  <c r="F3488" i="35"/>
  <c r="G3488" i="35" s="1"/>
  <c r="F3496" i="35"/>
  <c r="G3496" i="35" s="1"/>
  <c r="F3504" i="35"/>
  <c r="G3504" i="35" s="1"/>
  <c r="F3512" i="35"/>
  <c r="G3512" i="35" s="1"/>
  <c r="F3260" i="35"/>
  <c r="G3260" i="35" s="1"/>
  <c r="F3315" i="35"/>
  <c r="G3315" i="35" s="1"/>
  <c r="F3371" i="35"/>
  <c r="G3371" i="35" s="1"/>
  <c r="F3419" i="35"/>
  <c r="G3419" i="35" s="1"/>
  <c r="F3467" i="35"/>
  <c r="G3467" i="35" s="1"/>
  <c r="F3515" i="35"/>
  <c r="G3515" i="35" s="1"/>
  <c r="F3261" i="35"/>
  <c r="G3261" i="35" s="1"/>
  <c r="F3307" i="35"/>
  <c r="G3307" i="35" s="1"/>
  <c r="F3340" i="35"/>
  <c r="G3340" i="35" s="1"/>
  <c r="F3372" i="35"/>
  <c r="G3372" i="35" s="1"/>
  <c r="F3412" i="35"/>
  <c r="G3412" i="35" s="1"/>
  <c r="F3452" i="35"/>
  <c r="G3452" i="35" s="1"/>
  <c r="F3492" i="35"/>
  <c r="G3492" i="35" s="1"/>
  <c r="F3317" i="35"/>
  <c r="G3317" i="35" s="1"/>
  <c r="F3373" i="35"/>
  <c r="G3373" i="35" s="1"/>
  <c r="F3429" i="35"/>
  <c r="G3429" i="35" s="1"/>
  <c r="F3485" i="35"/>
  <c r="G3485" i="35" s="1"/>
  <c r="F3258" i="35"/>
  <c r="G3258" i="35" s="1"/>
  <c r="F3267" i="35"/>
  <c r="G3267" i="35" s="1"/>
  <c r="F3276" i="35"/>
  <c r="G3276" i="35" s="1"/>
  <c r="F3285" i="35"/>
  <c r="G3285" i="35" s="1"/>
  <c r="F3295" i="35"/>
  <c r="G3295" i="35" s="1"/>
  <c r="F3304" i="35"/>
  <c r="G3304" i="35" s="1"/>
  <c r="F3313" i="35"/>
  <c r="G3313" i="35" s="1"/>
  <c r="F3321" i="35"/>
  <c r="G3321" i="35" s="1"/>
  <c r="F3329" i="35"/>
  <c r="G3329" i="35" s="1"/>
  <c r="F3337" i="35"/>
  <c r="G3337" i="35" s="1"/>
  <c r="F3345" i="35"/>
  <c r="G3345" i="35" s="1"/>
  <c r="F3353" i="35"/>
  <c r="G3353" i="35" s="1"/>
  <c r="F3361" i="35"/>
  <c r="G3361" i="35" s="1"/>
  <c r="F3369" i="35"/>
  <c r="G3369" i="35" s="1"/>
  <c r="F3377" i="35"/>
  <c r="G3377" i="35" s="1"/>
  <c r="F3385" i="35"/>
  <c r="G3385" i="35" s="1"/>
  <c r="F3393" i="35"/>
  <c r="G3393" i="35" s="1"/>
  <c r="F3401" i="35"/>
  <c r="G3401" i="35" s="1"/>
  <c r="F3409" i="35"/>
  <c r="G3409" i="35" s="1"/>
  <c r="F3417" i="35"/>
  <c r="G3417" i="35" s="1"/>
  <c r="F3425" i="35"/>
  <c r="G3425" i="35" s="1"/>
  <c r="F3433" i="35"/>
  <c r="G3433" i="35" s="1"/>
  <c r="F3441" i="35"/>
  <c r="G3441" i="35" s="1"/>
  <c r="F3449" i="35"/>
  <c r="G3449" i="35" s="1"/>
  <c r="F3457" i="35"/>
  <c r="G3457" i="35" s="1"/>
  <c r="F3465" i="35"/>
  <c r="G3465" i="35" s="1"/>
  <c r="F3473" i="35"/>
  <c r="G3473" i="35" s="1"/>
  <c r="F3481" i="35"/>
  <c r="G3481" i="35" s="1"/>
  <c r="F3489" i="35"/>
  <c r="G3489" i="35" s="1"/>
  <c r="F3497" i="35"/>
  <c r="G3497" i="35" s="1"/>
  <c r="F3505" i="35"/>
  <c r="G3505" i="35" s="1"/>
  <c r="F3513" i="35"/>
  <c r="G3513" i="35" s="1"/>
  <c r="F3288" i="35"/>
  <c r="G3288" i="35" s="1"/>
  <c r="F3339" i="35"/>
  <c r="G3339" i="35" s="1"/>
  <c r="F3387" i="35"/>
  <c r="G3387" i="35" s="1"/>
  <c r="F3443" i="35"/>
  <c r="G3443" i="35" s="1"/>
  <c r="F3499" i="35"/>
  <c r="G3499" i="35" s="1"/>
  <c r="F3280" i="35"/>
  <c r="G3280" i="35" s="1"/>
  <c r="F3316" i="35"/>
  <c r="G3316" i="35" s="1"/>
  <c r="F3356" i="35"/>
  <c r="G3356" i="35" s="1"/>
  <c r="F3396" i="35"/>
  <c r="G3396" i="35" s="1"/>
  <c r="F3444" i="35"/>
  <c r="G3444" i="35" s="1"/>
  <c r="F3484" i="35"/>
  <c r="G3484" i="35" s="1"/>
  <c r="F3263" i="35"/>
  <c r="G3263" i="35" s="1"/>
  <c r="F3349" i="35"/>
  <c r="G3349" i="35" s="1"/>
  <c r="F3405" i="35"/>
  <c r="G3405" i="35" s="1"/>
  <c r="F3453" i="35"/>
  <c r="G3453" i="35" s="1"/>
  <c r="F3509" i="35"/>
  <c r="G3509" i="35" s="1"/>
  <c r="F3259" i="35"/>
  <c r="G3259" i="35" s="1"/>
  <c r="F3268" i="35"/>
  <c r="G3268" i="35" s="1"/>
  <c r="F3277" i="35"/>
  <c r="G3277" i="35" s="1"/>
  <c r="F3287" i="35"/>
  <c r="G3287" i="35" s="1"/>
  <c r="F3296" i="35"/>
  <c r="G3296" i="35" s="1"/>
  <c r="F3305" i="35"/>
  <c r="G3305" i="35" s="1"/>
  <c r="F3314" i="35"/>
  <c r="G3314" i="35" s="1"/>
  <c r="F3322" i="35"/>
  <c r="G3322" i="35" s="1"/>
  <c r="F3330" i="35"/>
  <c r="G3330" i="35" s="1"/>
  <c r="F3338" i="35"/>
  <c r="G3338" i="35" s="1"/>
  <c r="F3346" i="35"/>
  <c r="G3346" i="35" s="1"/>
  <c r="F3354" i="35"/>
  <c r="G3354" i="35" s="1"/>
  <c r="F3362" i="35"/>
  <c r="G3362" i="35" s="1"/>
  <c r="F3370" i="35"/>
  <c r="G3370" i="35" s="1"/>
  <c r="F3378" i="35"/>
  <c r="G3378" i="35" s="1"/>
  <c r="F3386" i="35"/>
  <c r="G3386" i="35" s="1"/>
  <c r="F3394" i="35"/>
  <c r="G3394" i="35" s="1"/>
  <c r="F3402" i="35"/>
  <c r="G3402" i="35" s="1"/>
  <c r="F3410" i="35"/>
  <c r="G3410" i="35" s="1"/>
  <c r="F3418" i="35"/>
  <c r="G3418" i="35" s="1"/>
  <c r="F3426" i="35"/>
  <c r="G3426" i="35" s="1"/>
  <c r="F3434" i="35"/>
  <c r="G3434" i="35" s="1"/>
  <c r="F3442" i="35"/>
  <c r="G3442" i="35" s="1"/>
  <c r="F3450" i="35"/>
  <c r="G3450" i="35" s="1"/>
  <c r="F3458" i="35"/>
  <c r="G3458" i="35" s="1"/>
  <c r="F3466" i="35"/>
  <c r="G3466" i="35" s="1"/>
  <c r="F3474" i="35"/>
  <c r="G3474" i="35" s="1"/>
  <c r="F3482" i="35"/>
  <c r="G3482" i="35" s="1"/>
  <c r="F3490" i="35"/>
  <c r="G3490" i="35" s="1"/>
  <c r="F3498" i="35"/>
  <c r="G3498" i="35" s="1"/>
  <c r="F3506" i="35"/>
  <c r="G3506" i="35" s="1"/>
  <c r="F3514" i="35"/>
  <c r="G3514" i="35" s="1"/>
  <c r="F3279" i="35"/>
  <c r="G3279" i="35" s="1"/>
  <c r="F3323" i="35"/>
  <c r="G3323" i="35" s="1"/>
  <c r="F3363" i="35"/>
  <c r="G3363" i="35" s="1"/>
  <c r="F3411" i="35"/>
  <c r="G3411" i="35" s="1"/>
  <c r="F3459" i="35"/>
  <c r="G3459" i="35" s="1"/>
  <c r="F3507" i="35"/>
  <c r="G3507" i="35" s="1"/>
  <c r="F3289" i="35"/>
  <c r="G3289" i="35" s="1"/>
  <c r="F3332" i="35"/>
  <c r="G3332" i="35" s="1"/>
  <c r="F3380" i="35"/>
  <c r="G3380" i="35" s="1"/>
  <c r="F3420" i="35"/>
  <c r="G3420" i="35" s="1"/>
  <c r="F3460" i="35"/>
  <c r="G3460" i="35" s="1"/>
  <c r="F3500" i="35"/>
  <c r="G3500" i="35" s="1"/>
  <c r="F3308" i="35"/>
  <c r="G3308" i="35" s="1"/>
  <c r="F3357" i="35"/>
  <c r="G3357" i="35" s="1"/>
  <c r="F3413" i="35"/>
  <c r="G3413" i="35" s="1"/>
  <c r="F3461" i="35"/>
  <c r="G3461" i="35" s="1"/>
  <c r="F3269" i="35"/>
  <c r="G3269" i="35" s="1"/>
  <c r="F3331" i="35"/>
  <c r="G3331" i="35" s="1"/>
  <c r="F3379" i="35"/>
  <c r="G3379" i="35" s="1"/>
  <c r="F3427" i="35"/>
  <c r="G3427" i="35" s="1"/>
  <c r="F3483" i="35"/>
  <c r="G3483" i="35" s="1"/>
  <c r="F3290" i="35"/>
  <c r="G3290" i="35" s="1"/>
  <c r="F3341" i="35"/>
  <c r="G3341" i="35" s="1"/>
  <c r="F3389" i="35"/>
  <c r="G3389" i="35" s="1"/>
  <c r="F3445" i="35"/>
  <c r="G3445" i="35" s="1"/>
  <c r="F3501" i="35"/>
  <c r="G3501" i="35" s="1"/>
  <c r="F3299" i="35"/>
  <c r="G3299" i="35" s="1"/>
  <c r="F3365" i="35"/>
  <c r="G3365" i="35" s="1"/>
  <c r="F3421" i="35"/>
  <c r="G3421" i="35" s="1"/>
  <c r="F3477" i="35"/>
  <c r="G3477" i="35" s="1"/>
  <c r="F3517" i="35"/>
  <c r="G3517" i="35" s="1"/>
  <c r="L10" i="38"/>
  <c r="AU24" i="34"/>
  <c r="AM24" i="34"/>
  <c r="AE24" i="34"/>
  <c r="AE103" i="10" s="1"/>
  <c r="W24" i="34"/>
  <c r="W103" i="10" s="1"/>
  <c r="AT24" i="34"/>
  <c r="AL24" i="34"/>
  <c r="AD24" i="34"/>
  <c r="AD103" i="10" s="1"/>
  <c r="V24" i="34"/>
  <c r="V103" i="10" s="1"/>
  <c r="AS24" i="34"/>
  <c r="AK24" i="34"/>
  <c r="AC24" i="34"/>
  <c r="AC103" i="10" s="1"/>
  <c r="U24" i="34"/>
  <c r="U103" i="10" s="1"/>
  <c r="AR24" i="34"/>
  <c r="AJ24" i="34"/>
  <c r="AB24" i="34"/>
  <c r="AB103" i="10" s="1"/>
  <c r="T103" i="10"/>
  <c r="AQ24" i="34"/>
  <c r="AI24" i="34"/>
  <c r="AA24" i="34"/>
  <c r="AA103" i="10" s="1"/>
  <c r="S24" i="34"/>
  <c r="S103" i="10" s="1"/>
  <c r="AP24" i="34"/>
  <c r="AH24" i="34"/>
  <c r="Z24" i="34"/>
  <c r="Z103" i="10" s="1"/>
  <c r="R24" i="34"/>
  <c r="R103" i="10" s="1"/>
  <c r="X24" i="34"/>
  <c r="X103" i="10" s="1"/>
  <c r="AO24" i="34"/>
  <c r="AG24" i="34"/>
  <c r="Y24" i="34"/>
  <c r="Y103" i="10" s="1"/>
  <c r="Q24" i="34"/>
  <c r="Q103" i="10" s="1"/>
  <c r="AN24" i="34"/>
  <c r="AF24" i="34"/>
  <c r="AF103" i="10" s="1"/>
  <c r="AO60" i="34"/>
  <c r="AG60" i="34"/>
  <c r="Y60" i="34"/>
  <c r="Y115" i="10" s="1"/>
  <c r="Q60" i="34"/>
  <c r="Q115" i="10" s="1"/>
  <c r="AN60" i="34"/>
  <c r="AF60" i="34"/>
  <c r="AF115" i="10" s="1"/>
  <c r="X60" i="34"/>
  <c r="X115" i="10" s="1"/>
  <c r="P60" i="34"/>
  <c r="P115" i="10" s="1"/>
  <c r="AM60" i="34"/>
  <c r="AE60" i="34"/>
  <c r="AE115" i="10" s="1"/>
  <c r="W60" i="34"/>
  <c r="W115" i="10" s="1"/>
  <c r="O60" i="34"/>
  <c r="O115" i="10" s="1"/>
  <c r="F71" i="34" s="1"/>
  <c r="AU60" i="34"/>
  <c r="AT60" i="34"/>
  <c r="AL60" i="34"/>
  <c r="AD60" i="34"/>
  <c r="AD115" i="10" s="1"/>
  <c r="V60" i="34"/>
  <c r="V115" i="10" s="1"/>
  <c r="R60" i="34"/>
  <c r="R115" i="10" s="1"/>
  <c r="AS60" i="34"/>
  <c r="AK60" i="34"/>
  <c r="AC60" i="34"/>
  <c r="AC115" i="10" s="1"/>
  <c r="U60" i="34"/>
  <c r="U115" i="10" s="1"/>
  <c r="AR60" i="34"/>
  <c r="AJ60" i="34"/>
  <c r="AB60" i="34"/>
  <c r="AB115" i="10" s="1"/>
  <c r="T60" i="34"/>
  <c r="T115" i="10" s="1"/>
  <c r="AH60" i="34"/>
  <c r="AQ60" i="34"/>
  <c r="AI60" i="34"/>
  <c r="AA60" i="34"/>
  <c r="AA115" i="10" s="1"/>
  <c r="S60" i="34"/>
  <c r="S115" i="10" s="1"/>
  <c r="Z60" i="34"/>
  <c r="Z115" i="10" s="1"/>
  <c r="AP60" i="34"/>
  <c r="J25" i="6"/>
  <c r="L30" i="6"/>
  <c r="J334" i="1"/>
  <c r="Y36" i="19" l="1"/>
  <c r="Q55" i="59"/>
  <c r="AA21" i="19"/>
  <c r="S46" i="59"/>
  <c r="Z22" i="19"/>
  <c r="R47" i="59"/>
  <c r="Y18" i="19"/>
  <c r="Q45" i="59"/>
  <c r="Z39" i="19"/>
  <c r="R56" i="59"/>
  <c r="Z40" i="19"/>
  <c r="R57" i="59"/>
  <c r="F108" i="34"/>
  <c r="F105" i="34" s="1"/>
  <c r="F109" i="34"/>
  <c r="AU313" i="1"/>
  <c r="AU26" i="6" s="1"/>
  <c r="AU27" i="6" s="1"/>
  <c r="AU33" i="6" s="1"/>
  <c r="AU39" i="6" s="1"/>
  <c r="Y313" i="1"/>
  <c r="Y26" i="6" s="1"/>
  <c r="Y27" i="6" s="1"/>
  <c r="Y33" i="6" s="1"/>
  <c r="Y39" i="6" s="1"/>
  <c r="M313" i="1"/>
  <c r="M26" i="6" s="1"/>
  <c r="M27" i="6" s="1"/>
  <c r="M33" i="6" s="1"/>
  <c r="M39" i="6" s="1"/>
  <c r="AB313" i="1"/>
  <c r="AB26" i="6" s="1"/>
  <c r="AB27" i="6" s="1"/>
  <c r="AB33" i="6" s="1"/>
  <c r="AB39" i="6" s="1"/>
  <c r="AJ313" i="1"/>
  <c r="AJ26" i="6" s="1"/>
  <c r="AJ27" i="6" s="1"/>
  <c r="AJ33" i="6" s="1"/>
  <c r="AJ39" i="6" s="1"/>
  <c r="AE313" i="1"/>
  <c r="AE316" i="1" s="1"/>
  <c r="AE338" i="1" s="1"/>
  <c r="AE378" i="1" s="1"/>
  <c r="AE384" i="1" s="1"/>
  <c r="AS313" i="1"/>
  <c r="AS26" i="6" s="1"/>
  <c r="AS27" i="6" s="1"/>
  <c r="AS33" i="6" s="1"/>
  <c r="AS39" i="6" s="1"/>
  <c r="AH313" i="1"/>
  <c r="AH316" i="1" s="1"/>
  <c r="AH338" i="1" s="1"/>
  <c r="AH378" i="1" s="1"/>
  <c r="AH384" i="1" s="1"/>
  <c r="O313" i="1"/>
  <c r="O316" i="1" s="1"/>
  <c r="O338" i="1" s="1"/>
  <c r="O378" i="1" s="1"/>
  <c r="O385" i="1" s="1"/>
  <c r="O387" i="1" s="1"/>
  <c r="O390" i="1" s="1"/>
  <c r="AF313" i="1"/>
  <c r="AF26" i="6" s="1"/>
  <c r="AF27" i="6" s="1"/>
  <c r="AF33" i="6" s="1"/>
  <c r="AF39" i="6" s="1"/>
  <c r="R313" i="1"/>
  <c r="R26" i="6" s="1"/>
  <c r="R27" i="6" s="1"/>
  <c r="R33" i="6" s="1"/>
  <c r="R39" i="6" s="1"/>
  <c r="AI313" i="1"/>
  <c r="AI316" i="1" s="1"/>
  <c r="AI338" i="1" s="1"/>
  <c r="AI378" i="1" s="1"/>
  <c r="AN313" i="1"/>
  <c r="AN316" i="1" s="1"/>
  <c r="AN338" i="1" s="1"/>
  <c r="AN378" i="1" s="1"/>
  <c r="AK313" i="1"/>
  <c r="AK26" i="6" s="1"/>
  <c r="AK27" i="6" s="1"/>
  <c r="AK33" i="6" s="1"/>
  <c r="AK39" i="6" s="1"/>
  <c r="Z313" i="1"/>
  <c r="Z316" i="1" s="1"/>
  <c r="Z338" i="1" s="1"/>
  <c r="Z378" i="1" s="1"/>
  <c r="Z384" i="1" s="1"/>
  <c r="AO313" i="1"/>
  <c r="AO26" i="6" s="1"/>
  <c r="AO27" i="6" s="1"/>
  <c r="AO33" i="6" s="1"/>
  <c r="AO39" i="6" s="1"/>
  <c r="AP313" i="1"/>
  <c r="AP316" i="1" s="1"/>
  <c r="AP338" i="1" s="1"/>
  <c r="AP378" i="1" s="1"/>
  <c r="AL313" i="1"/>
  <c r="AL316" i="1" s="1"/>
  <c r="AL338" i="1" s="1"/>
  <c r="AL378" i="1" s="1"/>
  <c r="AL385" i="1" s="1"/>
  <c r="AL387" i="1" s="1"/>
  <c r="AL390" i="1" s="1"/>
  <c r="AA313" i="1"/>
  <c r="AA26" i="6" s="1"/>
  <c r="AA27" i="6" s="1"/>
  <c r="AA33" i="6" s="1"/>
  <c r="AA39" i="6" s="1"/>
  <c r="N313" i="1"/>
  <c r="N26" i="6" s="1"/>
  <c r="N27" i="6" s="1"/>
  <c r="N33" i="6" s="1"/>
  <c r="N39" i="6" s="1"/>
  <c r="AD313" i="1"/>
  <c r="AD26" i="6" s="1"/>
  <c r="AD27" i="6" s="1"/>
  <c r="AD33" i="6" s="1"/>
  <c r="AD39" i="6" s="1"/>
  <c r="AR313" i="1"/>
  <c r="AR316" i="1" s="1"/>
  <c r="AR338" i="1" s="1"/>
  <c r="AR378" i="1" s="1"/>
  <c r="Q313" i="1"/>
  <c r="Q316" i="1" s="1"/>
  <c r="Q338" i="1" s="1"/>
  <c r="Q378" i="1" s="1"/>
  <c r="Q384" i="1" s="1"/>
  <c r="V313" i="1"/>
  <c r="V316" i="1" s="1"/>
  <c r="V338" i="1" s="1"/>
  <c r="V378" i="1" s="1"/>
  <c r="V384" i="1" s="1"/>
  <c r="AQ313" i="1"/>
  <c r="AQ26" i="6" s="1"/>
  <c r="AQ27" i="6" s="1"/>
  <c r="AQ33" i="6" s="1"/>
  <c r="AQ39" i="6" s="1"/>
  <c r="AT313" i="1"/>
  <c r="AT26" i="6" s="1"/>
  <c r="AT27" i="6" s="1"/>
  <c r="AT33" i="6" s="1"/>
  <c r="AT39" i="6" s="1"/>
  <c r="W313" i="1"/>
  <c r="W316" i="1" s="1"/>
  <c r="W338" i="1" s="1"/>
  <c r="W378" i="1" s="1"/>
  <c r="W384" i="1" s="1"/>
  <c r="S313" i="1"/>
  <c r="S316" i="1" s="1"/>
  <c r="S338" i="1" s="1"/>
  <c r="S378" i="1" s="1"/>
  <c r="S384" i="1" s="1"/>
  <c r="AC313" i="1"/>
  <c r="AC26" i="6" s="1"/>
  <c r="AC27" i="6" s="1"/>
  <c r="AC33" i="6" s="1"/>
  <c r="AC39" i="6" s="1"/>
  <c r="AG313" i="1"/>
  <c r="AG316" i="1" s="1"/>
  <c r="AG338" i="1" s="1"/>
  <c r="AG378" i="1" s="1"/>
  <c r="P313" i="1"/>
  <c r="P26" i="6" s="1"/>
  <c r="P27" i="6" s="1"/>
  <c r="P33" i="6" s="1"/>
  <c r="P39" i="6" s="1"/>
  <c r="T313" i="1"/>
  <c r="T26" i="6" s="1"/>
  <c r="T27" i="6" s="1"/>
  <c r="T33" i="6" s="1"/>
  <c r="T39" i="6" s="1"/>
  <c r="AM313" i="1"/>
  <c r="AM316" i="1" s="1"/>
  <c r="AM338" i="1" s="1"/>
  <c r="AM378" i="1" s="1"/>
  <c r="AM384" i="1" s="1"/>
  <c r="L313" i="1"/>
  <c r="L316" i="1" s="1"/>
  <c r="X313" i="1"/>
  <c r="X316" i="1" s="1"/>
  <c r="X338" i="1" s="1"/>
  <c r="X378" i="1" s="1"/>
  <c r="X384" i="1" s="1"/>
  <c r="U313" i="1"/>
  <c r="U26" i="6" s="1"/>
  <c r="U27" i="6" s="1"/>
  <c r="U33" i="6" s="1"/>
  <c r="U39" i="6" s="1"/>
  <c r="G3776" i="40"/>
  <c r="H3776" i="40" s="1"/>
  <c r="G3768" i="40"/>
  <c r="H3768" i="40" s="1"/>
  <c r="G3760" i="40"/>
  <c r="H3760" i="40" s="1"/>
  <c r="G3752" i="40"/>
  <c r="H3752" i="40" s="1"/>
  <c r="G3744" i="40"/>
  <c r="H3744" i="40" s="1"/>
  <c r="G3736" i="40"/>
  <c r="H3736" i="40" s="1"/>
  <c r="G3728" i="40"/>
  <c r="H3728" i="40" s="1"/>
  <c r="G3720" i="40"/>
  <c r="H3720" i="40" s="1"/>
  <c r="G3712" i="40"/>
  <c r="H3712" i="40" s="1"/>
  <c r="G3704" i="40"/>
  <c r="H3704" i="40" s="1"/>
  <c r="G3696" i="40"/>
  <c r="H3696" i="40" s="1"/>
  <c r="G3688" i="40"/>
  <c r="H3688" i="40" s="1"/>
  <c r="G3680" i="40"/>
  <c r="H3680" i="40" s="1"/>
  <c r="G3672" i="40"/>
  <c r="H3672" i="40" s="1"/>
  <c r="G3664" i="40"/>
  <c r="H3664" i="40" s="1"/>
  <c r="G3656" i="40"/>
  <c r="H3656" i="40" s="1"/>
  <c r="G3648" i="40"/>
  <c r="H3648" i="40" s="1"/>
  <c r="G3640" i="40"/>
  <c r="H3640" i="40" s="1"/>
  <c r="G3632" i="40"/>
  <c r="H3632" i="40" s="1"/>
  <c r="G3624" i="40"/>
  <c r="H3624" i="40" s="1"/>
  <c r="G3616" i="40"/>
  <c r="H3616" i="40" s="1"/>
  <c r="G3608" i="40"/>
  <c r="H3608" i="40" s="1"/>
  <c r="G3600" i="40"/>
  <c r="H3600" i="40" s="1"/>
  <c r="G3592" i="40"/>
  <c r="H3592" i="40" s="1"/>
  <c r="G3584" i="40"/>
  <c r="H3584" i="40" s="1"/>
  <c r="G3576" i="40"/>
  <c r="H3576" i="40" s="1"/>
  <c r="G3568" i="40"/>
  <c r="H3568" i="40" s="1"/>
  <c r="G3560" i="40"/>
  <c r="H3560" i="40" s="1"/>
  <c r="G3552" i="40"/>
  <c r="H3552" i="40" s="1"/>
  <c r="G3544" i="40"/>
  <c r="H3544" i="40" s="1"/>
  <c r="G3536" i="40"/>
  <c r="H3536" i="40" s="1"/>
  <c r="G3528" i="40"/>
  <c r="H3528" i="40" s="1"/>
  <c r="G3520" i="40"/>
  <c r="H3520" i="40" s="1"/>
  <c r="G3773" i="40"/>
  <c r="H3773" i="40" s="1"/>
  <c r="G3765" i="40"/>
  <c r="H3765" i="40" s="1"/>
  <c r="G3757" i="40"/>
  <c r="H3757" i="40" s="1"/>
  <c r="G3749" i="40"/>
  <c r="H3749" i="40" s="1"/>
  <c r="G3741" i="40"/>
  <c r="H3741" i="40" s="1"/>
  <c r="G3733" i="40"/>
  <c r="H3733" i="40" s="1"/>
  <c r="G3725" i="40"/>
  <c r="H3725" i="40" s="1"/>
  <c r="G3717" i="40"/>
  <c r="H3717" i="40" s="1"/>
  <c r="G3709" i="40"/>
  <c r="H3709" i="40" s="1"/>
  <c r="G3701" i="40"/>
  <c r="H3701" i="40" s="1"/>
  <c r="G3693" i="40"/>
  <c r="H3693" i="40" s="1"/>
  <c r="G3685" i="40"/>
  <c r="H3685" i="40" s="1"/>
  <c r="G3677" i="40"/>
  <c r="H3677" i="40" s="1"/>
  <c r="G3669" i="40"/>
  <c r="H3669" i="40" s="1"/>
  <c r="G3661" i="40"/>
  <c r="H3661" i="40" s="1"/>
  <c r="G3653" i="40"/>
  <c r="H3653" i="40" s="1"/>
  <c r="G3645" i="40"/>
  <c r="H3645" i="40" s="1"/>
  <c r="G3637" i="40"/>
  <c r="H3637" i="40" s="1"/>
  <c r="G3629" i="40"/>
  <c r="H3629" i="40" s="1"/>
  <c r="G3621" i="40"/>
  <c r="H3621" i="40" s="1"/>
  <c r="G3613" i="40"/>
  <c r="H3613" i="40" s="1"/>
  <c r="G3605" i="40"/>
  <c r="H3605" i="40" s="1"/>
  <c r="G3597" i="40"/>
  <c r="H3597" i="40" s="1"/>
  <c r="G3589" i="40"/>
  <c r="H3589" i="40" s="1"/>
  <c r="G3581" i="40"/>
  <c r="H3581" i="40" s="1"/>
  <c r="G3573" i="40"/>
  <c r="H3573" i="40" s="1"/>
  <c r="G3565" i="40"/>
  <c r="H3565" i="40" s="1"/>
  <c r="G3557" i="40"/>
  <c r="H3557" i="40" s="1"/>
  <c r="G3549" i="40"/>
  <c r="H3549" i="40" s="1"/>
  <c r="G3541" i="40"/>
  <c r="H3541" i="40" s="1"/>
  <c r="G3533" i="40"/>
  <c r="H3533" i="40" s="1"/>
  <c r="G3525" i="40"/>
  <c r="H3525" i="40" s="1"/>
  <c r="G3771" i="40"/>
  <c r="H3771" i="40" s="1"/>
  <c r="G3761" i="40"/>
  <c r="H3761" i="40" s="1"/>
  <c r="G3750" i="40"/>
  <c r="H3750" i="40" s="1"/>
  <c r="G3739" i="40"/>
  <c r="H3739" i="40" s="1"/>
  <c r="G3729" i="40"/>
  <c r="H3729" i="40" s="1"/>
  <c r="G3718" i="40"/>
  <c r="H3718" i="40" s="1"/>
  <c r="G3707" i="40"/>
  <c r="H3707" i="40" s="1"/>
  <c r="G3697" i="40"/>
  <c r="H3697" i="40" s="1"/>
  <c r="G3686" i="40"/>
  <c r="H3686" i="40" s="1"/>
  <c r="G3675" i="40"/>
  <c r="H3675" i="40" s="1"/>
  <c r="G3665" i="40"/>
  <c r="H3665" i="40" s="1"/>
  <c r="G3654" i="40"/>
  <c r="H3654" i="40" s="1"/>
  <c r="G3643" i="40"/>
  <c r="H3643" i="40" s="1"/>
  <c r="G3633" i="40"/>
  <c r="H3633" i="40" s="1"/>
  <c r="G3622" i="40"/>
  <c r="H3622" i="40" s="1"/>
  <c r="G3611" i="40"/>
  <c r="H3611" i="40" s="1"/>
  <c r="G3601" i="40"/>
  <c r="H3601" i="40" s="1"/>
  <c r="G3590" i="40"/>
  <c r="H3590" i="40" s="1"/>
  <c r="G3579" i="40"/>
  <c r="H3579" i="40" s="1"/>
  <c r="G3569" i="40"/>
  <c r="H3569" i="40" s="1"/>
  <c r="G3558" i="40"/>
  <c r="H3558" i="40" s="1"/>
  <c r="G3547" i="40"/>
  <c r="H3547" i="40" s="1"/>
  <c r="G3537" i="40"/>
  <c r="H3537" i="40" s="1"/>
  <c r="G3526" i="40"/>
  <c r="H3526" i="40" s="1"/>
  <c r="G3770" i="40"/>
  <c r="H3770" i="40" s="1"/>
  <c r="G3759" i="40"/>
  <c r="H3759" i="40" s="1"/>
  <c r="G3748" i="40"/>
  <c r="H3748" i="40" s="1"/>
  <c r="G3738" i="40"/>
  <c r="H3738" i="40" s="1"/>
  <c r="G3727" i="40"/>
  <c r="H3727" i="40" s="1"/>
  <c r="G3716" i="40"/>
  <c r="H3716" i="40" s="1"/>
  <c r="G3706" i="40"/>
  <c r="H3706" i="40" s="1"/>
  <c r="G3695" i="40"/>
  <c r="H3695" i="40" s="1"/>
  <c r="G3684" i="40"/>
  <c r="H3684" i="40" s="1"/>
  <c r="G3674" i="40"/>
  <c r="H3674" i="40" s="1"/>
  <c r="G3663" i="40"/>
  <c r="H3663" i="40" s="1"/>
  <c r="G3652" i="40"/>
  <c r="H3652" i="40" s="1"/>
  <c r="G3642" i="40"/>
  <c r="H3642" i="40" s="1"/>
  <c r="G3631" i="40"/>
  <c r="H3631" i="40" s="1"/>
  <c r="G3620" i="40"/>
  <c r="H3620" i="40" s="1"/>
  <c r="G3610" i="40"/>
  <c r="H3610" i="40" s="1"/>
  <c r="G3599" i="40"/>
  <c r="H3599" i="40" s="1"/>
  <c r="G3588" i="40"/>
  <c r="H3588" i="40" s="1"/>
  <c r="G3578" i="40"/>
  <c r="H3578" i="40" s="1"/>
  <c r="G3567" i="40"/>
  <c r="H3567" i="40" s="1"/>
  <c r="G3556" i="40"/>
  <c r="H3556" i="40" s="1"/>
  <c r="G3546" i="40"/>
  <c r="H3546" i="40" s="1"/>
  <c r="G3535" i="40"/>
  <c r="H3535" i="40" s="1"/>
  <c r="G3524" i="40"/>
  <c r="H3524" i="40" s="1"/>
  <c r="G3772" i="40"/>
  <c r="H3772" i="40" s="1"/>
  <c r="G3756" i="40"/>
  <c r="H3756" i="40" s="1"/>
  <c r="G3743" i="40"/>
  <c r="H3743" i="40" s="1"/>
  <c r="G3730" i="40"/>
  <c r="H3730" i="40" s="1"/>
  <c r="G3714" i="40"/>
  <c r="H3714" i="40" s="1"/>
  <c r="G3700" i="40"/>
  <c r="H3700" i="40" s="1"/>
  <c r="G3687" i="40"/>
  <c r="H3687" i="40" s="1"/>
  <c r="G3671" i="40"/>
  <c r="H3671" i="40" s="1"/>
  <c r="G3658" i="40"/>
  <c r="H3658" i="40" s="1"/>
  <c r="G3644" i="40"/>
  <c r="H3644" i="40" s="1"/>
  <c r="G3628" i="40"/>
  <c r="H3628" i="40" s="1"/>
  <c r="G3615" i="40"/>
  <c r="H3615" i="40" s="1"/>
  <c r="G3602" i="40"/>
  <c r="H3602" i="40" s="1"/>
  <c r="G3586" i="40"/>
  <c r="H3586" i="40" s="1"/>
  <c r="G3572" i="40"/>
  <c r="H3572" i="40" s="1"/>
  <c r="G3559" i="40"/>
  <c r="H3559" i="40" s="1"/>
  <c r="G3543" i="40"/>
  <c r="H3543" i="40" s="1"/>
  <c r="G3530" i="40"/>
  <c r="H3530" i="40" s="1"/>
  <c r="G3767" i="40"/>
  <c r="H3767" i="40" s="1"/>
  <c r="G3754" i="40"/>
  <c r="H3754" i="40" s="1"/>
  <c r="G3740" i="40"/>
  <c r="H3740" i="40" s="1"/>
  <c r="G3724" i="40"/>
  <c r="H3724" i="40" s="1"/>
  <c r="G3711" i="40"/>
  <c r="H3711" i="40" s="1"/>
  <c r="G3698" i="40"/>
  <c r="H3698" i="40" s="1"/>
  <c r="G3682" i="40"/>
  <c r="H3682" i="40" s="1"/>
  <c r="G3668" i="40"/>
  <c r="H3668" i="40" s="1"/>
  <c r="G3655" i="40"/>
  <c r="H3655" i="40" s="1"/>
  <c r="G3639" i="40"/>
  <c r="H3639" i="40" s="1"/>
  <c r="G3626" i="40"/>
  <c r="H3626" i="40" s="1"/>
  <c r="G3612" i="40"/>
  <c r="H3612" i="40" s="1"/>
  <c r="G3596" i="40"/>
  <c r="H3596" i="40" s="1"/>
  <c r="G3583" i="40"/>
  <c r="H3583" i="40" s="1"/>
  <c r="G3570" i="40"/>
  <c r="H3570" i="40" s="1"/>
  <c r="G3554" i="40"/>
  <c r="H3554" i="40" s="1"/>
  <c r="G3540" i="40"/>
  <c r="H3540" i="40" s="1"/>
  <c r="G3527" i="40"/>
  <c r="H3527" i="40" s="1"/>
  <c r="G3775" i="40"/>
  <c r="H3775" i="40" s="1"/>
  <c r="G3755" i="40"/>
  <c r="H3755" i="40" s="1"/>
  <c r="G3735" i="40"/>
  <c r="H3735" i="40" s="1"/>
  <c r="G3719" i="40"/>
  <c r="H3719" i="40" s="1"/>
  <c r="G3699" i="40"/>
  <c r="H3699" i="40" s="1"/>
  <c r="G3679" i="40"/>
  <c r="H3679" i="40" s="1"/>
  <c r="G3660" i="40"/>
  <c r="H3660" i="40" s="1"/>
  <c r="G3641" i="40"/>
  <c r="H3641" i="40" s="1"/>
  <c r="G3623" i="40"/>
  <c r="H3623" i="40" s="1"/>
  <c r="G3604" i="40"/>
  <c r="H3604" i="40" s="1"/>
  <c r="G3585" i="40"/>
  <c r="H3585" i="40" s="1"/>
  <c r="G3564" i="40"/>
  <c r="H3564" i="40" s="1"/>
  <c r="G3548" i="40"/>
  <c r="H3548" i="40" s="1"/>
  <c r="G3529" i="40"/>
  <c r="H3529" i="40" s="1"/>
  <c r="G3774" i="40"/>
  <c r="H3774" i="40" s="1"/>
  <c r="G3751" i="40"/>
  <c r="H3751" i="40" s="1"/>
  <c r="G3731" i="40"/>
  <c r="H3731" i="40" s="1"/>
  <c r="G3708" i="40"/>
  <c r="H3708" i="40" s="1"/>
  <c r="G3689" i="40"/>
  <c r="H3689" i="40" s="1"/>
  <c r="G3666" i="40"/>
  <c r="H3666" i="40" s="1"/>
  <c r="G3646" i="40"/>
  <c r="H3646" i="40" s="1"/>
  <c r="G3619" i="40"/>
  <c r="H3619" i="40" s="1"/>
  <c r="G3598" i="40"/>
  <c r="H3598" i="40" s="1"/>
  <c r="G3577" i="40"/>
  <c r="H3577" i="40" s="1"/>
  <c r="G3555" i="40"/>
  <c r="H3555" i="40" s="1"/>
  <c r="G3534" i="40"/>
  <c r="H3534" i="40" s="1"/>
  <c r="G3769" i="40"/>
  <c r="H3769" i="40" s="1"/>
  <c r="G3747" i="40"/>
  <c r="H3747" i="40" s="1"/>
  <c r="G3726" i="40"/>
  <c r="H3726" i="40" s="1"/>
  <c r="G3705" i="40"/>
  <c r="H3705" i="40" s="1"/>
  <c r="G3683" i="40"/>
  <c r="H3683" i="40" s="1"/>
  <c r="G3662" i="40"/>
  <c r="H3662" i="40" s="1"/>
  <c r="G3638" i="40"/>
  <c r="H3638" i="40" s="1"/>
  <c r="G3618" i="40"/>
  <c r="H3618" i="40" s="1"/>
  <c r="G3595" i="40"/>
  <c r="H3595" i="40" s="1"/>
  <c r="G3575" i="40"/>
  <c r="H3575" i="40" s="1"/>
  <c r="G3553" i="40"/>
  <c r="H3553" i="40" s="1"/>
  <c r="G3532" i="40"/>
  <c r="H3532" i="40" s="1"/>
  <c r="G3764" i="40"/>
  <c r="H3764" i="40" s="1"/>
  <c r="G3745" i="40"/>
  <c r="H3745" i="40" s="1"/>
  <c r="G3763" i="40"/>
  <c r="H3763" i="40" s="1"/>
  <c r="G3732" i="40"/>
  <c r="H3732" i="40" s="1"/>
  <c r="G3702" i="40"/>
  <c r="H3702" i="40" s="1"/>
  <c r="G3673" i="40"/>
  <c r="H3673" i="40" s="1"/>
  <c r="G3647" i="40"/>
  <c r="H3647" i="40" s="1"/>
  <c r="G3614" i="40"/>
  <c r="H3614" i="40" s="1"/>
  <c r="G3587" i="40"/>
  <c r="H3587" i="40" s="1"/>
  <c r="G3561" i="40"/>
  <c r="H3561" i="40" s="1"/>
  <c r="G3523" i="40"/>
  <c r="H3523" i="40" s="1"/>
  <c r="G3762" i="40"/>
  <c r="H3762" i="40" s="1"/>
  <c r="G3723" i="40"/>
  <c r="H3723" i="40" s="1"/>
  <c r="G3694" i="40"/>
  <c r="H3694" i="40" s="1"/>
  <c r="G3670" i="40"/>
  <c r="H3670" i="40" s="1"/>
  <c r="G3636" i="40"/>
  <c r="H3636" i="40" s="1"/>
  <c r="G3609" i="40"/>
  <c r="H3609" i="40" s="1"/>
  <c r="G3582" i="40"/>
  <c r="H3582" i="40" s="1"/>
  <c r="G3551" i="40"/>
  <c r="H3551" i="40" s="1"/>
  <c r="G3522" i="40"/>
  <c r="H3522" i="40" s="1"/>
  <c r="G3758" i="40"/>
  <c r="H3758" i="40" s="1"/>
  <c r="G3722" i="40"/>
  <c r="H3722" i="40" s="1"/>
  <c r="G3692" i="40"/>
  <c r="H3692" i="40" s="1"/>
  <c r="G3667" i="40"/>
  <c r="H3667" i="40" s="1"/>
  <c r="G3635" i="40"/>
  <c r="H3635" i="40" s="1"/>
  <c r="G3607" i="40"/>
  <c r="H3607" i="40" s="1"/>
  <c r="G3580" i="40"/>
  <c r="H3580" i="40" s="1"/>
  <c r="G3550" i="40"/>
  <c r="H3550" i="40" s="1"/>
  <c r="G3521" i="40"/>
  <c r="H3521" i="40" s="1"/>
  <c r="G3777" i="40"/>
  <c r="H3777" i="40" s="1"/>
  <c r="G3715" i="40"/>
  <c r="H3715" i="40" s="1"/>
  <c r="G3676" i="40"/>
  <c r="H3676" i="40" s="1"/>
  <c r="G3627" i="40"/>
  <c r="H3627" i="40" s="1"/>
  <c r="G3574" i="40"/>
  <c r="H3574" i="40" s="1"/>
  <c r="G3538" i="40"/>
  <c r="H3538" i="40" s="1"/>
  <c r="G3766" i="40"/>
  <c r="H3766" i="40" s="1"/>
  <c r="G3713" i="40"/>
  <c r="H3713" i="40" s="1"/>
  <c r="G3659" i="40"/>
  <c r="H3659" i="40" s="1"/>
  <c r="G3625" i="40"/>
  <c r="H3625" i="40" s="1"/>
  <c r="G3571" i="40"/>
  <c r="H3571" i="40" s="1"/>
  <c r="G3531" i="40"/>
  <c r="H3531" i="40" s="1"/>
  <c r="G3753" i="40"/>
  <c r="H3753" i="40" s="1"/>
  <c r="G3710" i="40"/>
  <c r="H3710" i="40" s="1"/>
  <c r="G3657" i="40"/>
  <c r="H3657" i="40" s="1"/>
  <c r="G3617" i="40"/>
  <c r="H3617" i="40" s="1"/>
  <c r="G3566" i="40"/>
  <c r="H3566" i="40" s="1"/>
  <c r="G3519" i="40"/>
  <c r="H3519" i="40" s="1"/>
  <c r="G3721" i="40"/>
  <c r="H3721" i="40" s="1"/>
  <c r="G3649" i="40"/>
  <c r="H3649" i="40" s="1"/>
  <c r="G3563" i="40"/>
  <c r="H3563" i="40" s="1"/>
  <c r="G3703" i="40"/>
  <c r="H3703" i="40" s="1"/>
  <c r="G3634" i="40"/>
  <c r="H3634" i="40" s="1"/>
  <c r="G3562" i="40"/>
  <c r="H3562" i="40" s="1"/>
  <c r="G3779" i="40"/>
  <c r="H3779" i="40" s="1"/>
  <c r="G3691" i="40"/>
  <c r="H3691" i="40" s="1"/>
  <c r="G3630" i="40"/>
  <c r="H3630" i="40" s="1"/>
  <c r="G3545" i="40"/>
  <c r="H3545" i="40" s="1"/>
  <c r="G3742" i="40"/>
  <c r="H3742" i="40" s="1"/>
  <c r="G3606" i="40"/>
  <c r="H3606" i="40" s="1"/>
  <c r="G3737" i="40"/>
  <c r="H3737" i="40" s="1"/>
  <c r="G3603" i="40"/>
  <c r="H3603" i="40" s="1"/>
  <c r="G3734" i="40"/>
  <c r="H3734" i="40" s="1"/>
  <c r="G3594" i="40"/>
  <c r="H3594" i="40" s="1"/>
  <c r="G3681" i="40"/>
  <c r="H3681" i="40" s="1"/>
  <c r="G3591" i="40"/>
  <c r="H3591" i="40" s="1"/>
  <c r="G3678" i="40"/>
  <c r="H3678" i="40" s="1"/>
  <c r="F3774" i="39"/>
  <c r="G3774" i="39" s="1"/>
  <c r="F3761" i="39"/>
  <c r="G3761" i="39" s="1"/>
  <c r="F3754" i="39"/>
  <c r="G3754" i="39" s="1"/>
  <c r="F3747" i="39"/>
  <c r="G3747" i="39" s="1"/>
  <c r="F3741" i="39"/>
  <c r="G3741" i="39" s="1"/>
  <c r="F3735" i="39"/>
  <c r="G3735" i="39" s="1"/>
  <c r="F3727" i="39"/>
  <c r="G3727" i="39" s="1"/>
  <c r="F3713" i="39"/>
  <c r="G3713" i="39" s="1"/>
  <c r="F3705" i="39"/>
  <c r="G3705" i="39" s="1"/>
  <c r="F3698" i="39"/>
  <c r="G3698" i="39" s="1"/>
  <c r="F3690" i="39"/>
  <c r="G3690" i="39" s="1"/>
  <c r="F3682" i="39"/>
  <c r="G3682" i="39" s="1"/>
  <c r="F3674" i="39"/>
  <c r="G3674" i="39" s="1"/>
  <c r="F3666" i="39"/>
  <c r="G3666" i="39" s="1"/>
  <c r="F3658" i="39"/>
  <c r="G3658" i="39" s="1"/>
  <c r="F3643" i="39"/>
  <c r="G3643" i="39" s="1"/>
  <c r="F3635" i="39"/>
  <c r="G3635" i="39" s="1"/>
  <c r="F3628" i="39"/>
  <c r="G3628" i="39" s="1"/>
  <c r="F3620" i="39"/>
  <c r="G3620" i="39" s="1"/>
  <c r="F3613" i="39"/>
  <c r="G3613" i="39" s="1"/>
  <c r="F3605" i="39"/>
  <c r="G3605" i="39" s="1"/>
  <c r="F3597" i="39"/>
  <c r="G3597" i="39" s="1"/>
  <c r="F3589" i="39"/>
  <c r="G3589" i="39" s="1"/>
  <c r="F3581" i="39"/>
  <c r="G3581" i="39" s="1"/>
  <c r="F3573" i="39"/>
  <c r="G3573" i="39" s="1"/>
  <c r="F3566" i="39"/>
  <c r="G3566" i="39" s="1"/>
  <c r="F3555" i="39"/>
  <c r="G3555" i="39" s="1"/>
  <c r="F3549" i="39"/>
  <c r="G3549" i="39" s="1"/>
  <c r="F3543" i="39"/>
  <c r="G3543" i="39" s="1"/>
  <c r="F3538" i="39"/>
  <c r="G3538" i="39" s="1"/>
  <c r="F3532" i="39"/>
  <c r="G3532" i="39" s="1"/>
  <c r="F3526" i="39"/>
  <c r="G3526" i="39" s="1"/>
  <c r="F3521" i="39"/>
  <c r="G3521" i="39" s="1"/>
  <c r="G3651" i="40"/>
  <c r="H3651" i="40" s="1"/>
  <c r="F3773" i="39"/>
  <c r="G3773" i="39" s="1"/>
  <c r="F3767" i="39"/>
  <c r="G3767" i="39" s="1"/>
  <c r="F3753" i="39"/>
  <c r="G3753" i="39" s="1"/>
  <c r="F3746" i="39"/>
  <c r="G3746" i="39" s="1"/>
  <c r="F3740" i="39"/>
  <c r="G3740" i="39" s="1"/>
  <c r="F3734" i="39"/>
  <c r="G3734" i="39" s="1"/>
  <c r="F3726" i="39"/>
  <c r="G3726" i="39" s="1"/>
  <c r="F3719" i="39"/>
  <c r="G3719" i="39" s="1"/>
  <c r="F3712" i="39"/>
  <c r="G3712" i="39" s="1"/>
  <c r="F3704" i="39"/>
  <c r="G3704" i="39" s="1"/>
  <c r="F3697" i="39"/>
  <c r="G3697" i="39" s="1"/>
  <c r="F3689" i="39"/>
  <c r="G3689" i="39" s="1"/>
  <c r="F3681" i="39"/>
  <c r="G3681" i="39" s="1"/>
  <c r="F3673" i="39"/>
  <c r="G3673" i="39" s="1"/>
  <c r="F3665" i="39"/>
  <c r="G3665" i="39" s="1"/>
  <c r="F3657" i="39"/>
  <c r="G3657" i="39" s="1"/>
  <c r="F3650" i="39"/>
  <c r="G3650" i="39" s="1"/>
  <c r="F3642" i="39"/>
  <c r="G3642" i="39" s="1"/>
  <c r="F3627" i="39"/>
  <c r="G3627" i="39" s="1"/>
  <c r="F3619" i="39"/>
  <c r="G3619" i="39" s="1"/>
  <c r="F3612" i="39"/>
  <c r="G3612" i="39" s="1"/>
  <c r="F3604" i="39"/>
  <c r="G3604" i="39" s="1"/>
  <c r="F3596" i="39"/>
  <c r="G3596" i="39" s="1"/>
  <c r="F3588" i="39"/>
  <c r="G3588" i="39" s="1"/>
  <c r="F3580" i="39"/>
  <c r="G3580" i="39" s="1"/>
  <c r="F3572" i="39"/>
  <c r="G3572" i="39" s="1"/>
  <c r="F3565" i="39"/>
  <c r="G3565" i="39" s="1"/>
  <c r="F3560" i="39"/>
  <c r="G3560" i="39" s="1"/>
  <c r="F3554" i="39"/>
  <c r="G3554" i="39" s="1"/>
  <c r="F3542" i="39"/>
  <c r="G3542" i="39" s="1"/>
  <c r="F3537" i="39"/>
  <c r="G3537" i="39" s="1"/>
  <c r="F3520" i="39"/>
  <c r="G3520" i="39" s="1"/>
  <c r="G3650" i="40"/>
  <c r="H3650" i="40" s="1"/>
  <c r="F3779" i="39"/>
  <c r="G3779" i="39" s="1"/>
  <c r="F3772" i="39"/>
  <c r="G3772" i="39" s="1"/>
  <c r="F3760" i="39"/>
  <c r="G3760" i="39" s="1"/>
  <c r="F3752" i="39"/>
  <c r="G3752" i="39" s="1"/>
  <c r="F3745" i="39"/>
  <c r="G3745" i="39" s="1"/>
  <c r="F3739" i="39"/>
  <c r="G3739" i="39" s="1"/>
  <c r="F3733" i="39"/>
  <c r="G3733" i="39" s="1"/>
  <c r="F3725" i="39"/>
  <c r="G3725" i="39" s="1"/>
  <c r="F3711" i="39"/>
  <c r="G3711" i="39" s="1"/>
  <c r="F3703" i="39"/>
  <c r="G3703" i="39" s="1"/>
  <c r="F3696" i="39"/>
  <c r="G3696" i="39" s="1"/>
  <c r="F3688" i="39"/>
  <c r="G3688" i="39" s="1"/>
  <c r="F3680" i="39"/>
  <c r="G3680" i="39" s="1"/>
  <c r="F3672" i="39"/>
  <c r="G3672" i="39" s="1"/>
  <c r="F3664" i="39"/>
  <c r="G3664" i="39" s="1"/>
  <c r="F3656" i="39"/>
  <c r="G3656" i="39" s="1"/>
  <c r="F3649" i="39"/>
  <c r="G3649" i="39" s="1"/>
  <c r="F3641" i="39"/>
  <c r="G3641" i="39" s="1"/>
  <c r="F3634" i="39"/>
  <c r="G3634" i="39" s="1"/>
  <c r="F3626" i="39"/>
  <c r="G3626" i="39" s="1"/>
  <c r="F3618" i="39"/>
  <c r="G3618" i="39" s="1"/>
  <c r="F3611" i="39"/>
  <c r="G3611" i="39" s="1"/>
  <c r="F3603" i="39"/>
  <c r="G3603" i="39" s="1"/>
  <c r="F3595" i="39"/>
  <c r="G3595" i="39" s="1"/>
  <c r="F3587" i="39"/>
  <c r="G3587" i="39" s="1"/>
  <c r="F3579" i="39"/>
  <c r="G3579" i="39" s="1"/>
  <c r="F3571" i="39"/>
  <c r="G3571" i="39" s="1"/>
  <c r="F3559" i="39"/>
  <c r="G3559" i="39" s="1"/>
  <c r="F3548" i="39"/>
  <c r="G3548" i="39" s="1"/>
  <c r="F3536" i="39"/>
  <c r="G3536" i="39" s="1"/>
  <c r="F3531" i="39"/>
  <c r="G3531" i="39" s="1"/>
  <c r="F3525" i="39"/>
  <c r="G3525" i="39" s="1"/>
  <c r="G3593" i="40"/>
  <c r="H3593" i="40" s="1"/>
  <c r="F3778" i="39"/>
  <c r="G3778" i="39" s="1"/>
  <c r="F3771" i="39"/>
  <c r="G3771" i="39" s="1"/>
  <c r="F3766" i="39"/>
  <c r="G3766" i="39" s="1"/>
  <c r="F3759" i="39"/>
  <c r="G3759" i="39" s="1"/>
  <c r="F3751" i="39"/>
  <c r="G3751" i="39" s="1"/>
  <c r="F3738" i="39"/>
  <c r="G3738" i="39" s="1"/>
  <c r="F3732" i="39"/>
  <c r="G3732" i="39" s="1"/>
  <c r="F3724" i="39"/>
  <c r="G3724" i="39" s="1"/>
  <c r="F3718" i="39"/>
  <c r="G3718" i="39" s="1"/>
  <c r="F3710" i="39"/>
  <c r="G3710" i="39" s="1"/>
  <c r="F3702" i="39"/>
  <c r="G3702" i="39" s="1"/>
  <c r="F3695" i="39"/>
  <c r="G3695" i="39" s="1"/>
  <c r="F3687" i="39"/>
  <c r="G3687" i="39" s="1"/>
  <c r="F3679" i="39"/>
  <c r="G3679" i="39" s="1"/>
  <c r="F3671" i="39"/>
  <c r="G3671" i="39" s="1"/>
  <c r="F3663" i="39"/>
  <c r="G3663" i="39" s="1"/>
  <c r="F3655" i="39"/>
  <c r="G3655" i="39" s="1"/>
  <c r="F3648" i="39"/>
  <c r="G3648" i="39" s="1"/>
  <c r="F3640" i="39"/>
  <c r="G3640" i="39" s="1"/>
  <c r="F3633" i="39"/>
  <c r="G3633" i="39" s="1"/>
  <c r="F3625" i="39"/>
  <c r="G3625" i="39" s="1"/>
  <c r="F3617" i="39"/>
  <c r="G3617" i="39" s="1"/>
  <c r="F3610" i="39"/>
  <c r="G3610" i="39" s="1"/>
  <c r="F3602" i="39"/>
  <c r="G3602" i="39" s="1"/>
  <c r="F3594" i="39"/>
  <c r="G3594" i="39" s="1"/>
  <c r="F3586" i="39"/>
  <c r="G3586" i="39" s="1"/>
  <c r="F3578" i="39"/>
  <c r="G3578" i="39" s="1"/>
  <c r="F3570" i="39"/>
  <c r="G3570" i="39" s="1"/>
  <c r="F3564" i="39"/>
  <c r="G3564" i="39" s="1"/>
  <c r="F3558" i="39"/>
  <c r="G3558" i="39" s="1"/>
  <c r="F3553" i="39"/>
  <c r="G3553" i="39" s="1"/>
  <c r="F3547" i="39"/>
  <c r="G3547" i="39" s="1"/>
  <c r="F3541" i="39"/>
  <c r="G3541" i="39" s="1"/>
  <c r="F3530" i="39"/>
  <c r="G3530" i="39" s="1"/>
  <c r="F3524" i="39"/>
  <c r="G3524" i="39" s="1"/>
  <c r="F3519" i="39"/>
  <c r="G3519" i="39" s="1"/>
  <c r="G3542" i="40"/>
  <c r="H3542" i="40" s="1"/>
  <c r="F3776" i="39"/>
  <c r="G3776" i="39" s="1"/>
  <c r="F3764" i="39"/>
  <c r="G3764" i="39" s="1"/>
  <c r="F3750" i="39"/>
  <c r="G3750" i="39" s="1"/>
  <c r="F3722" i="39"/>
  <c r="G3722" i="39" s="1"/>
  <c r="F3708" i="39"/>
  <c r="G3708" i="39" s="1"/>
  <c r="F3693" i="39"/>
  <c r="G3693" i="39" s="1"/>
  <c r="F3677" i="39"/>
  <c r="G3677" i="39" s="1"/>
  <c r="F3661" i="39"/>
  <c r="G3661" i="39" s="1"/>
  <c r="F3646" i="39"/>
  <c r="G3646" i="39" s="1"/>
  <c r="F3631" i="39"/>
  <c r="G3631" i="39" s="1"/>
  <c r="F3615" i="39"/>
  <c r="G3615" i="39" s="1"/>
  <c r="F3600" i="39"/>
  <c r="G3600" i="39" s="1"/>
  <c r="F3584" i="39"/>
  <c r="G3584" i="39" s="1"/>
  <c r="F3568" i="39"/>
  <c r="G3568" i="39" s="1"/>
  <c r="F3557" i="39"/>
  <c r="G3557" i="39" s="1"/>
  <c r="F3545" i="39"/>
  <c r="G3545" i="39" s="1"/>
  <c r="F3534" i="39"/>
  <c r="G3534" i="39" s="1"/>
  <c r="F3523" i="39"/>
  <c r="G3523" i="39" s="1"/>
  <c r="G3539" i="40"/>
  <c r="H3539" i="40" s="1"/>
  <c r="F3763" i="39"/>
  <c r="G3763" i="39" s="1"/>
  <c r="F3749" i="39"/>
  <c r="G3749" i="39" s="1"/>
  <c r="F3736" i="39"/>
  <c r="G3736" i="39" s="1"/>
  <c r="F3721" i="39"/>
  <c r="G3721" i="39" s="1"/>
  <c r="F3707" i="39"/>
  <c r="G3707" i="39" s="1"/>
  <c r="F3692" i="39"/>
  <c r="G3692" i="39" s="1"/>
  <c r="F3676" i="39"/>
  <c r="G3676" i="39" s="1"/>
  <c r="F3660" i="39"/>
  <c r="G3660" i="39" s="1"/>
  <c r="F3645" i="39"/>
  <c r="G3645" i="39" s="1"/>
  <c r="F3630" i="39"/>
  <c r="G3630" i="39" s="1"/>
  <c r="F3614" i="39"/>
  <c r="G3614" i="39" s="1"/>
  <c r="F3599" i="39"/>
  <c r="G3599" i="39" s="1"/>
  <c r="F3583" i="39"/>
  <c r="G3583" i="39" s="1"/>
  <c r="F3556" i="39"/>
  <c r="G3556" i="39" s="1"/>
  <c r="F3533" i="39"/>
  <c r="G3533" i="39" s="1"/>
  <c r="F3522" i="39"/>
  <c r="G3522" i="39" s="1"/>
  <c r="F3775" i="39"/>
  <c r="G3775" i="39" s="1"/>
  <c r="F3762" i="39"/>
  <c r="G3762" i="39" s="1"/>
  <c r="F3748" i="39"/>
  <c r="G3748" i="39" s="1"/>
  <c r="F3720" i="39"/>
  <c r="G3720" i="39" s="1"/>
  <c r="F3706" i="39"/>
  <c r="G3706" i="39" s="1"/>
  <c r="F3691" i="39"/>
  <c r="G3691" i="39" s="1"/>
  <c r="F3675" i="39"/>
  <c r="G3675" i="39" s="1"/>
  <c r="F3659" i="39"/>
  <c r="G3659" i="39" s="1"/>
  <c r="F3644" i="39"/>
  <c r="G3644" i="39" s="1"/>
  <c r="F3629" i="39"/>
  <c r="G3629" i="39" s="1"/>
  <c r="F3598" i="39"/>
  <c r="G3598" i="39" s="1"/>
  <c r="F3582" i="39"/>
  <c r="G3582" i="39" s="1"/>
  <c r="F3567" i="39"/>
  <c r="G3567" i="39" s="1"/>
  <c r="F3544" i="39"/>
  <c r="G3544" i="39" s="1"/>
  <c r="F3770" i="39"/>
  <c r="G3770" i="39" s="1"/>
  <c r="F3758" i="39"/>
  <c r="G3758" i="39" s="1"/>
  <c r="F3744" i="39"/>
  <c r="G3744" i="39" s="1"/>
  <c r="F3731" i="39"/>
  <c r="G3731" i="39" s="1"/>
  <c r="F3717" i="39"/>
  <c r="G3717" i="39" s="1"/>
  <c r="F3701" i="39"/>
  <c r="G3701" i="39" s="1"/>
  <c r="F3686" i="39"/>
  <c r="G3686" i="39" s="1"/>
  <c r="F3670" i="39"/>
  <c r="G3670" i="39" s="1"/>
  <c r="F3654" i="39"/>
  <c r="G3654" i="39" s="1"/>
  <c r="F3639" i="39"/>
  <c r="G3639" i="39" s="1"/>
  <c r="F3624" i="39"/>
  <c r="G3624" i="39" s="1"/>
  <c r="F3609" i="39"/>
  <c r="G3609" i="39" s="1"/>
  <c r="F3593" i="39"/>
  <c r="G3593" i="39" s="1"/>
  <c r="F3577" i="39"/>
  <c r="G3577" i="39" s="1"/>
  <c r="F3552" i="39"/>
  <c r="G3552" i="39" s="1"/>
  <c r="F3529" i="39"/>
  <c r="G3529" i="39" s="1"/>
  <c r="F3756" i="39"/>
  <c r="G3756" i="39" s="1"/>
  <c r="F3729" i="39"/>
  <c r="G3729" i="39" s="1"/>
  <c r="F3699" i="39"/>
  <c r="G3699" i="39" s="1"/>
  <c r="F3668" i="39"/>
  <c r="G3668" i="39" s="1"/>
  <c r="F3637" i="39"/>
  <c r="G3637" i="39" s="1"/>
  <c r="F3607" i="39"/>
  <c r="G3607" i="39" s="1"/>
  <c r="F3575" i="39"/>
  <c r="G3575" i="39" s="1"/>
  <c r="F3550" i="39"/>
  <c r="G3550" i="39" s="1"/>
  <c r="F3528" i="39"/>
  <c r="G3528" i="39" s="1"/>
  <c r="F3755" i="39"/>
  <c r="G3755" i="39" s="1"/>
  <c r="F3728" i="39"/>
  <c r="G3728" i="39" s="1"/>
  <c r="F3667" i="39"/>
  <c r="G3667" i="39" s="1"/>
  <c r="F3636" i="39"/>
  <c r="G3636" i="39" s="1"/>
  <c r="F3606" i="39"/>
  <c r="G3606" i="39" s="1"/>
  <c r="F3574" i="39"/>
  <c r="G3574" i="39" s="1"/>
  <c r="F3527" i="39"/>
  <c r="G3527" i="39" s="1"/>
  <c r="F3777" i="39"/>
  <c r="G3777" i="39" s="1"/>
  <c r="F3723" i="39"/>
  <c r="G3723" i="39" s="1"/>
  <c r="F3694" i="39"/>
  <c r="G3694" i="39" s="1"/>
  <c r="F3662" i="39"/>
  <c r="G3662" i="39" s="1"/>
  <c r="F3632" i="39"/>
  <c r="G3632" i="39" s="1"/>
  <c r="F3601" i="39"/>
  <c r="G3601" i="39" s="1"/>
  <c r="F3569" i="39"/>
  <c r="G3569" i="39" s="1"/>
  <c r="F3546" i="39"/>
  <c r="G3546" i="39" s="1"/>
  <c r="F3769" i="39"/>
  <c r="G3769" i="39" s="1"/>
  <c r="F3743" i="39"/>
  <c r="G3743" i="39" s="1"/>
  <c r="F3716" i="39"/>
  <c r="G3716" i="39" s="1"/>
  <c r="F3685" i="39"/>
  <c r="G3685" i="39" s="1"/>
  <c r="F3653" i="39"/>
  <c r="G3653" i="39" s="1"/>
  <c r="F3623" i="39"/>
  <c r="G3623" i="39" s="1"/>
  <c r="F3592" i="39"/>
  <c r="G3592" i="39" s="1"/>
  <c r="F3563" i="39"/>
  <c r="G3563" i="39" s="1"/>
  <c r="F3540" i="39"/>
  <c r="G3540" i="39" s="1"/>
  <c r="G3778" i="40"/>
  <c r="H3778" i="40" s="1"/>
  <c r="F3768" i="39"/>
  <c r="G3768" i="39" s="1"/>
  <c r="F3742" i="39"/>
  <c r="G3742" i="39" s="1"/>
  <c r="F3714" i="39"/>
  <c r="G3714" i="39" s="1"/>
  <c r="F3683" i="39"/>
  <c r="G3683" i="39" s="1"/>
  <c r="F3651" i="39"/>
  <c r="G3651" i="39" s="1"/>
  <c r="F3621" i="39"/>
  <c r="G3621" i="39" s="1"/>
  <c r="F3590" i="39"/>
  <c r="G3590" i="39" s="1"/>
  <c r="F3561" i="39"/>
  <c r="G3561" i="39" s="1"/>
  <c r="F3539" i="39"/>
  <c r="G3539" i="39" s="1"/>
  <c r="F3709" i="39"/>
  <c r="G3709" i="39" s="1"/>
  <c r="F3622" i="39"/>
  <c r="G3622" i="39" s="1"/>
  <c r="F3551" i="39"/>
  <c r="G3551" i="39" s="1"/>
  <c r="F3700" i="39"/>
  <c r="G3700" i="39" s="1"/>
  <c r="F3616" i="39"/>
  <c r="G3616" i="39" s="1"/>
  <c r="F3765" i="39"/>
  <c r="G3765" i="39" s="1"/>
  <c r="F3684" i="39"/>
  <c r="G3684" i="39" s="1"/>
  <c r="F3608" i="39"/>
  <c r="G3608" i="39" s="1"/>
  <c r="F3535" i="39"/>
  <c r="G3535" i="39" s="1"/>
  <c r="F3757" i="39"/>
  <c r="G3757" i="39" s="1"/>
  <c r="F3678" i="39"/>
  <c r="G3678" i="39" s="1"/>
  <c r="F3591" i="39"/>
  <c r="G3591" i="39" s="1"/>
  <c r="F3669" i="39"/>
  <c r="G3669" i="39" s="1"/>
  <c r="F3585" i="39"/>
  <c r="G3585" i="39" s="1"/>
  <c r="F3737" i="39"/>
  <c r="G3737" i="39" s="1"/>
  <c r="F3730" i="39"/>
  <c r="G3730" i="39" s="1"/>
  <c r="F3715" i="39"/>
  <c r="G3715" i="39" s="1"/>
  <c r="F3652" i="39"/>
  <c r="G3652" i="39" s="1"/>
  <c r="F3647" i="39"/>
  <c r="G3647" i="39" s="1"/>
  <c r="G3746" i="40"/>
  <c r="H3746" i="40" s="1"/>
  <c r="F3638" i="39"/>
  <c r="G3638" i="39" s="1"/>
  <c r="G3690" i="40"/>
  <c r="H3690" i="40" s="1"/>
  <c r="F3576" i="39"/>
  <c r="G3576" i="39" s="1"/>
  <c r="F3562" i="39"/>
  <c r="G3562" i="39" s="1"/>
  <c r="F3518" i="35"/>
  <c r="G3518" i="35" s="1"/>
  <c r="F3526" i="35"/>
  <c r="G3526" i="35" s="1"/>
  <c r="F3534" i="35"/>
  <c r="G3534" i="35" s="1"/>
  <c r="F3542" i="35"/>
  <c r="G3542" i="35" s="1"/>
  <c r="F3550" i="35"/>
  <c r="G3550" i="35" s="1"/>
  <c r="F3558" i="35"/>
  <c r="G3558" i="35" s="1"/>
  <c r="F3566" i="35"/>
  <c r="G3566" i="35" s="1"/>
  <c r="F3574" i="35"/>
  <c r="G3574" i="35" s="1"/>
  <c r="F3582" i="35"/>
  <c r="G3582" i="35" s="1"/>
  <c r="F3590" i="35"/>
  <c r="G3590" i="35" s="1"/>
  <c r="F3598" i="35"/>
  <c r="G3598" i="35" s="1"/>
  <c r="F3606" i="35"/>
  <c r="G3606" i="35" s="1"/>
  <c r="F3614" i="35"/>
  <c r="G3614" i="35" s="1"/>
  <c r="F3622" i="35"/>
  <c r="G3622" i="35" s="1"/>
  <c r="F3630" i="35"/>
  <c r="G3630" i="35" s="1"/>
  <c r="F3638" i="35"/>
  <c r="G3638" i="35" s="1"/>
  <c r="F3646" i="35"/>
  <c r="G3646" i="35" s="1"/>
  <c r="F3654" i="35"/>
  <c r="G3654" i="35" s="1"/>
  <c r="F3662" i="35"/>
  <c r="G3662" i="35" s="1"/>
  <c r="F3670" i="35"/>
  <c r="G3670" i="35" s="1"/>
  <c r="F3678" i="35"/>
  <c r="G3678" i="35" s="1"/>
  <c r="F3686" i="35"/>
  <c r="G3686" i="35" s="1"/>
  <c r="F3694" i="35"/>
  <c r="G3694" i="35" s="1"/>
  <c r="F3702" i="35"/>
  <c r="G3702" i="35" s="1"/>
  <c r="F3710" i="35"/>
  <c r="G3710" i="35" s="1"/>
  <c r="F3718" i="35"/>
  <c r="G3718" i="35" s="1"/>
  <c r="F3726" i="35"/>
  <c r="G3726" i="35" s="1"/>
  <c r="F3734" i="35"/>
  <c r="G3734" i="35" s="1"/>
  <c r="F3742" i="35"/>
  <c r="G3742" i="35" s="1"/>
  <c r="F3750" i="35"/>
  <c r="G3750" i="35" s="1"/>
  <c r="F3758" i="35"/>
  <c r="G3758" i="35" s="1"/>
  <c r="F3766" i="35"/>
  <c r="G3766" i="35" s="1"/>
  <c r="F3774" i="35"/>
  <c r="G3774" i="35" s="1"/>
  <c r="F3519" i="35"/>
  <c r="G3519" i="35" s="1"/>
  <c r="F3535" i="35"/>
  <c r="G3535" i="35" s="1"/>
  <c r="F3551" i="35"/>
  <c r="G3551" i="35" s="1"/>
  <c r="F3559" i="35"/>
  <c r="G3559" i="35" s="1"/>
  <c r="F3575" i="35"/>
  <c r="G3575" i="35" s="1"/>
  <c r="F3591" i="35"/>
  <c r="G3591" i="35" s="1"/>
  <c r="F3607" i="35"/>
  <c r="G3607" i="35" s="1"/>
  <c r="F3623" i="35"/>
  <c r="G3623" i="35" s="1"/>
  <c r="F3639" i="35"/>
  <c r="G3639" i="35" s="1"/>
  <c r="F3655" i="35"/>
  <c r="G3655" i="35" s="1"/>
  <c r="F3671" i="35"/>
  <c r="G3671" i="35" s="1"/>
  <c r="F3687" i="35"/>
  <c r="G3687" i="35" s="1"/>
  <c r="F3695" i="35"/>
  <c r="G3695" i="35" s="1"/>
  <c r="F3719" i="35"/>
  <c r="G3719" i="35" s="1"/>
  <c r="F3735" i="35"/>
  <c r="G3735" i="35" s="1"/>
  <c r="F3751" i="35"/>
  <c r="G3751" i="35" s="1"/>
  <c r="F3767" i="35"/>
  <c r="G3767" i="35" s="1"/>
  <c r="F3539" i="35"/>
  <c r="G3539" i="35" s="1"/>
  <c r="F3587" i="35"/>
  <c r="G3587" i="35" s="1"/>
  <c r="F3635" i="35"/>
  <c r="G3635" i="35" s="1"/>
  <c r="F3683" i="35"/>
  <c r="G3683" i="35" s="1"/>
  <c r="F3731" i="35"/>
  <c r="G3731" i="35" s="1"/>
  <c r="F3548" i="35"/>
  <c r="G3548" i="35" s="1"/>
  <c r="F3588" i="35"/>
  <c r="G3588" i="35" s="1"/>
  <c r="F3620" i="35"/>
  <c r="G3620" i="35" s="1"/>
  <c r="F3668" i="35"/>
  <c r="G3668" i="35" s="1"/>
  <c r="F3700" i="35"/>
  <c r="G3700" i="35" s="1"/>
  <c r="F3732" i="35"/>
  <c r="G3732" i="35" s="1"/>
  <c r="F3772" i="35"/>
  <c r="G3772" i="35" s="1"/>
  <c r="F3557" i="35"/>
  <c r="G3557" i="35" s="1"/>
  <c r="F3613" i="35"/>
  <c r="G3613" i="35" s="1"/>
  <c r="F3669" i="35"/>
  <c r="G3669" i="35" s="1"/>
  <c r="F3709" i="35"/>
  <c r="G3709" i="35" s="1"/>
  <c r="F3757" i="35"/>
  <c r="G3757" i="35" s="1"/>
  <c r="F3527" i="35"/>
  <c r="G3527" i="35" s="1"/>
  <c r="F3543" i="35"/>
  <c r="G3543" i="35" s="1"/>
  <c r="F3567" i="35"/>
  <c r="G3567" i="35" s="1"/>
  <c r="F3583" i="35"/>
  <c r="G3583" i="35" s="1"/>
  <c r="F3599" i="35"/>
  <c r="G3599" i="35" s="1"/>
  <c r="F3615" i="35"/>
  <c r="G3615" i="35" s="1"/>
  <c r="F3631" i="35"/>
  <c r="G3631" i="35" s="1"/>
  <c r="F3647" i="35"/>
  <c r="G3647" i="35" s="1"/>
  <c r="F3663" i="35"/>
  <c r="G3663" i="35" s="1"/>
  <c r="F3679" i="35"/>
  <c r="G3679" i="35" s="1"/>
  <c r="F3703" i="35"/>
  <c r="G3703" i="35" s="1"/>
  <c r="F3711" i="35"/>
  <c r="G3711" i="35" s="1"/>
  <c r="F3727" i="35"/>
  <c r="G3727" i="35" s="1"/>
  <c r="F3743" i="35"/>
  <c r="G3743" i="35" s="1"/>
  <c r="F3759" i="35"/>
  <c r="G3759" i="35" s="1"/>
  <c r="F3775" i="35"/>
  <c r="G3775" i="35" s="1"/>
  <c r="F3523" i="35"/>
  <c r="G3523" i="35" s="1"/>
  <c r="F3579" i="35"/>
  <c r="G3579" i="35" s="1"/>
  <c r="F3627" i="35"/>
  <c r="G3627" i="35" s="1"/>
  <c r="F3667" i="35"/>
  <c r="G3667" i="35" s="1"/>
  <c r="F3715" i="35"/>
  <c r="G3715" i="35" s="1"/>
  <c r="F3763" i="35"/>
  <c r="G3763" i="35" s="1"/>
  <c r="F3556" i="35"/>
  <c r="G3556" i="35" s="1"/>
  <c r="F3604" i="35"/>
  <c r="G3604" i="35" s="1"/>
  <c r="F3533" i="35"/>
  <c r="G3533" i="35" s="1"/>
  <c r="F3605" i="35"/>
  <c r="G3605" i="35" s="1"/>
  <c r="F3661" i="35"/>
  <c r="G3661" i="35" s="1"/>
  <c r="F3725" i="35"/>
  <c r="G3725" i="35" s="1"/>
  <c r="F3520" i="35"/>
  <c r="G3520" i="35" s="1"/>
  <c r="F3528" i="35"/>
  <c r="G3528" i="35" s="1"/>
  <c r="F3536" i="35"/>
  <c r="G3536" i="35" s="1"/>
  <c r="F3544" i="35"/>
  <c r="G3544" i="35" s="1"/>
  <c r="F3552" i="35"/>
  <c r="G3552" i="35" s="1"/>
  <c r="F3560" i="35"/>
  <c r="G3560" i="35" s="1"/>
  <c r="F3568" i="35"/>
  <c r="G3568" i="35" s="1"/>
  <c r="F3576" i="35"/>
  <c r="G3576" i="35" s="1"/>
  <c r="F3584" i="35"/>
  <c r="G3584" i="35" s="1"/>
  <c r="F3592" i="35"/>
  <c r="G3592" i="35" s="1"/>
  <c r="F3600" i="35"/>
  <c r="G3600" i="35" s="1"/>
  <c r="F3608" i="35"/>
  <c r="G3608" i="35" s="1"/>
  <c r="F3616" i="35"/>
  <c r="G3616" i="35" s="1"/>
  <c r="F3624" i="35"/>
  <c r="G3624" i="35" s="1"/>
  <c r="F3632" i="35"/>
  <c r="G3632" i="35" s="1"/>
  <c r="F3640" i="35"/>
  <c r="G3640" i="35" s="1"/>
  <c r="F3648" i="35"/>
  <c r="G3648" i="35" s="1"/>
  <c r="F3656" i="35"/>
  <c r="G3656" i="35" s="1"/>
  <c r="F3664" i="35"/>
  <c r="G3664" i="35" s="1"/>
  <c r="F3672" i="35"/>
  <c r="G3672" i="35" s="1"/>
  <c r="F3680" i="35"/>
  <c r="G3680" i="35" s="1"/>
  <c r="F3688" i="35"/>
  <c r="G3688" i="35" s="1"/>
  <c r="F3696" i="35"/>
  <c r="G3696" i="35" s="1"/>
  <c r="F3704" i="35"/>
  <c r="G3704" i="35" s="1"/>
  <c r="F3712" i="35"/>
  <c r="G3712" i="35" s="1"/>
  <c r="F3720" i="35"/>
  <c r="G3720" i="35" s="1"/>
  <c r="F3728" i="35"/>
  <c r="G3728" i="35" s="1"/>
  <c r="F3736" i="35"/>
  <c r="G3736" i="35" s="1"/>
  <c r="F3744" i="35"/>
  <c r="G3744" i="35" s="1"/>
  <c r="F3752" i="35"/>
  <c r="G3752" i="35" s="1"/>
  <c r="F3760" i="35"/>
  <c r="G3760" i="35" s="1"/>
  <c r="F3768" i="35"/>
  <c r="G3768" i="35" s="1"/>
  <c r="F3776" i="35"/>
  <c r="G3776" i="35" s="1"/>
  <c r="F3563" i="35"/>
  <c r="G3563" i="35" s="1"/>
  <c r="F3595" i="35"/>
  <c r="G3595" i="35" s="1"/>
  <c r="F3643" i="35"/>
  <c r="G3643" i="35" s="1"/>
  <c r="F3699" i="35"/>
  <c r="G3699" i="35" s="1"/>
  <c r="F3755" i="35"/>
  <c r="G3755" i="35" s="1"/>
  <c r="F3540" i="35"/>
  <c r="G3540" i="35" s="1"/>
  <c r="F3580" i="35"/>
  <c r="G3580" i="35" s="1"/>
  <c r="F3628" i="35"/>
  <c r="G3628" i="35" s="1"/>
  <c r="F3652" i="35"/>
  <c r="G3652" i="35" s="1"/>
  <c r="F3684" i="35"/>
  <c r="G3684" i="35" s="1"/>
  <c r="F3716" i="35"/>
  <c r="G3716" i="35" s="1"/>
  <c r="F3756" i="35"/>
  <c r="G3756" i="35" s="1"/>
  <c r="F3541" i="35"/>
  <c r="G3541" i="35" s="1"/>
  <c r="F3589" i="35"/>
  <c r="G3589" i="35" s="1"/>
  <c r="F3637" i="35"/>
  <c r="G3637" i="35" s="1"/>
  <c r="F3701" i="35"/>
  <c r="G3701" i="35" s="1"/>
  <c r="F3773" i="35"/>
  <c r="G3773" i="35" s="1"/>
  <c r="F3521" i="35"/>
  <c r="G3521" i="35" s="1"/>
  <c r="F3529" i="35"/>
  <c r="G3529" i="35" s="1"/>
  <c r="F3537" i="35"/>
  <c r="G3537" i="35" s="1"/>
  <c r="F3545" i="35"/>
  <c r="G3545" i="35" s="1"/>
  <c r="F3553" i="35"/>
  <c r="G3553" i="35" s="1"/>
  <c r="F3561" i="35"/>
  <c r="G3561" i="35" s="1"/>
  <c r="F3569" i="35"/>
  <c r="G3569" i="35" s="1"/>
  <c r="F3577" i="35"/>
  <c r="G3577" i="35" s="1"/>
  <c r="F3585" i="35"/>
  <c r="G3585" i="35" s="1"/>
  <c r="F3593" i="35"/>
  <c r="G3593" i="35" s="1"/>
  <c r="F3601" i="35"/>
  <c r="G3601" i="35" s="1"/>
  <c r="F3609" i="35"/>
  <c r="G3609" i="35" s="1"/>
  <c r="F3617" i="35"/>
  <c r="G3617" i="35" s="1"/>
  <c r="F3625" i="35"/>
  <c r="G3625" i="35" s="1"/>
  <c r="F3633" i="35"/>
  <c r="G3633" i="35" s="1"/>
  <c r="F3641" i="35"/>
  <c r="G3641" i="35" s="1"/>
  <c r="F3649" i="35"/>
  <c r="G3649" i="35" s="1"/>
  <c r="F3657" i="35"/>
  <c r="G3657" i="35" s="1"/>
  <c r="F3665" i="35"/>
  <c r="G3665" i="35" s="1"/>
  <c r="F3673" i="35"/>
  <c r="G3673" i="35" s="1"/>
  <c r="F3681" i="35"/>
  <c r="G3681" i="35" s="1"/>
  <c r="F3689" i="35"/>
  <c r="G3689" i="35" s="1"/>
  <c r="F3697" i="35"/>
  <c r="G3697" i="35" s="1"/>
  <c r="F3705" i="35"/>
  <c r="G3705" i="35" s="1"/>
  <c r="F3713" i="35"/>
  <c r="G3713" i="35" s="1"/>
  <c r="F3721" i="35"/>
  <c r="G3721" i="35" s="1"/>
  <c r="F3729" i="35"/>
  <c r="G3729" i="35" s="1"/>
  <c r="F3737" i="35"/>
  <c r="G3737" i="35" s="1"/>
  <c r="F3745" i="35"/>
  <c r="G3745" i="35" s="1"/>
  <c r="F3753" i="35"/>
  <c r="G3753" i="35" s="1"/>
  <c r="F3761" i="35"/>
  <c r="G3761" i="35" s="1"/>
  <c r="F3769" i="35"/>
  <c r="G3769" i="35" s="1"/>
  <c r="F3777" i="35"/>
  <c r="G3777" i="35" s="1"/>
  <c r="F3531" i="35"/>
  <c r="G3531" i="35" s="1"/>
  <c r="F3571" i="35"/>
  <c r="G3571" i="35" s="1"/>
  <c r="F3619" i="35"/>
  <c r="G3619" i="35" s="1"/>
  <c r="F3675" i="35"/>
  <c r="G3675" i="35" s="1"/>
  <c r="F3723" i="35"/>
  <c r="G3723" i="35" s="1"/>
  <c r="F3771" i="35"/>
  <c r="G3771" i="35" s="1"/>
  <c r="F3524" i="35"/>
  <c r="G3524" i="35" s="1"/>
  <c r="F3564" i="35"/>
  <c r="G3564" i="35" s="1"/>
  <c r="F3596" i="35"/>
  <c r="G3596" i="35" s="1"/>
  <c r="F3636" i="35"/>
  <c r="G3636" i="35" s="1"/>
  <c r="F3660" i="35"/>
  <c r="G3660" i="35" s="1"/>
  <c r="F3692" i="35"/>
  <c r="G3692" i="35" s="1"/>
  <c r="F3724" i="35"/>
  <c r="G3724" i="35" s="1"/>
  <c r="F3764" i="35"/>
  <c r="G3764" i="35" s="1"/>
  <c r="F3565" i="35"/>
  <c r="G3565" i="35" s="1"/>
  <c r="F3621" i="35"/>
  <c r="G3621" i="35" s="1"/>
  <c r="F3685" i="35"/>
  <c r="G3685" i="35" s="1"/>
  <c r="F3733" i="35"/>
  <c r="G3733" i="35" s="1"/>
  <c r="F3522" i="35"/>
  <c r="G3522" i="35" s="1"/>
  <c r="F3530" i="35"/>
  <c r="G3530" i="35" s="1"/>
  <c r="F3538" i="35"/>
  <c r="G3538" i="35" s="1"/>
  <c r="F3546" i="35"/>
  <c r="G3546" i="35" s="1"/>
  <c r="F3554" i="35"/>
  <c r="G3554" i="35" s="1"/>
  <c r="F3562" i="35"/>
  <c r="G3562" i="35" s="1"/>
  <c r="F3570" i="35"/>
  <c r="G3570" i="35" s="1"/>
  <c r="F3578" i="35"/>
  <c r="G3578" i="35" s="1"/>
  <c r="F3586" i="35"/>
  <c r="G3586" i="35" s="1"/>
  <c r="F3594" i="35"/>
  <c r="G3594" i="35" s="1"/>
  <c r="F3602" i="35"/>
  <c r="G3602" i="35" s="1"/>
  <c r="F3610" i="35"/>
  <c r="G3610" i="35" s="1"/>
  <c r="F3618" i="35"/>
  <c r="G3618" i="35" s="1"/>
  <c r="F3626" i="35"/>
  <c r="G3626" i="35" s="1"/>
  <c r="F3634" i="35"/>
  <c r="G3634" i="35" s="1"/>
  <c r="F3642" i="35"/>
  <c r="G3642" i="35" s="1"/>
  <c r="F3650" i="35"/>
  <c r="G3650" i="35" s="1"/>
  <c r="F3658" i="35"/>
  <c r="G3658" i="35" s="1"/>
  <c r="F3666" i="35"/>
  <c r="G3666" i="35" s="1"/>
  <c r="F3674" i="35"/>
  <c r="G3674" i="35" s="1"/>
  <c r="F3682" i="35"/>
  <c r="G3682" i="35" s="1"/>
  <c r="F3690" i="35"/>
  <c r="G3690" i="35" s="1"/>
  <c r="F3698" i="35"/>
  <c r="G3698" i="35" s="1"/>
  <c r="F3706" i="35"/>
  <c r="G3706" i="35" s="1"/>
  <c r="F3714" i="35"/>
  <c r="G3714" i="35" s="1"/>
  <c r="F3722" i="35"/>
  <c r="G3722" i="35" s="1"/>
  <c r="F3730" i="35"/>
  <c r="G3730" i="35" s="1"/>
  <c r="F3738" i="35"/>
  <c r="G3738" i="35" s="1"/>
  <c r="F3746" i="35"/>
  <c r="G3746" i="35" s="1"/>
  <c r="F3754" i="35"/>
  <c r="G3754" i="35" s="1"/>
  <c r="F3762" i="35"/>
  <c r="G3762" i="35" s="1"/>
  <c r="F3770" i="35"/>
  <c r="G3770" i="35" s="1"/>
  <c r="F3778" i="35"/>
  <c r="G3778" i="35" s="1"/>
  <c r="F3555" i="35"/>
  <c r="G3555" i="35" s="1"/>
  <c r="F3603" i="35"/>
  <c r="G3603" i="35" s="1"/>
  <c r="F3651" i="35"/>
  <c r="G3651" i="35" s="1"/>
  <c r="F3691" i="35"/>
  <c r="G3691" i="35" s="1"/>
  <c r="F3739" i="35"/>
  <c r="G3739" i="35" s="1"/>
  <c r="F3532" i="35"/>
  <c r="G3532" i="35" s="1"/>
  <c r="F3572" i="35"/>
  <c r="G3572" i="35" s="1"/>
  <c r="F3612" i="35"/>
  <c r="G3612" i="35" s="1"/>
  <c r="F3644" i="35"/>
  <c r="G3644" i="35" s="1"/>
  <c r="F3676" i="35"/>
  <c r="G3676" i="35" s="1"/>
  <c r="F3708" i="35"/>
  <c r="G3708" i="35" s="1"/>
  <c r="F3748" i="35"/>
  <c r="G3748" i="35" s="1"/>
  <c r="F3525" i="35"/>
  <c r="G3525" i="35" s="1"/>
  <c r="F3581" i="35"/>
  <c r="G3581" i="35" s="1"/>
  <c r="F3629" i="35"/>
  <c r="G3629" i="35" s="1"/>
  <c r="F3677" i="35"/>
  <c r="G3677" i="35" s="1"/>
  <c r="F3741" i="35"/>
  <c r="G3741" i="35" s="1"/>
  <c r="F3547" i="35"/>
  <c r="G3547" i="35" s="1"/>
  <c r="F3611" i="35"/>
  <c r="G3611" i="35" s="1"/>
  <c r="F3659" i="35"/>
  <c r="G3659" i="35" s="1"/>
  <c r="F3707" i="35"/>
  <c r="G3707" i="35" s="1"/>
  <c r="F3747" i="35"/>
  <c r="G3747" i="35" s="1"/>
  <c r="F3740" i="35"/>
  <c r="G3740" i="35" s="1"/>
  <c r="F3549" i="35"/>
  <c r="G3549" i="35" s="1"/>
  <c r="F3597" i="35"/>
  <c r="G3597" i="35" s="1"/>
  <c r="F3645" i="35"/>
  <c r="G3645" i="35" s="1"/>
  <c r="F3693" i="35"/>
  <c r="G3693" i="35" s="1"/>
  <c r="F3749" i="35"/>
  <c r="G3749" i="35" s="1"/>
  <c r="F3573" i="35"/>
  <c r="G3573" i="35" s="1"/>
  <c r="F3653" i="35"/>
  <c r="G3653" i="35" s="1"/>
  <c r="F3717" i="35"/>
  <c r="G3717" i="35" s="1"/>
  <c r="F3765" i="35"/>
  <c r="G3765" i="35" s="1"/>
  <c r="J30" i="6"/>
  <c r="F9" i="17" s="1"/>
  <c r="Z18" i="19" l="1"/>
  <c r="R45" i="59"/>
  <c r="AA22" i="19"/>
  <c r="S47" i="59"/>
  <c r="AA40" i="19"/>
  <c r="S57" i="59"/>
  <c r="AB21" i="19"/>
  <c r="T46" i="59"/>
  <c r="AA39" i="19"/>
  <c r="S56" i="59"/>
  <c r="Z36" i="19"/>
  <c r="R55" i="59"/>
  <c r="AU316" i="1"/>
  <c r="AU338" i="1" s="1"/>
  <c r="AU378" i="1" s="1"/>
  <c r="AU385" i="1" s="1"/>
  <c r="AU387" i="1" s="1"/>
  <c r="AU390" i="1" s="1"/>
  <c r="AU42" i="6" s="1"/>
  <c r="AU45" i="6" s="1"/>
  <c r="AP26" i="6"/>
  <c r="AP27" i="6" s="1"/>
  <c r="AP33" i="6" s="1"/>
  <c r="AP39" i="6" s="1"/>
  <c r="W26" i="6"/>
  <c r="W27" i="6" s="1"/>
  <c r="W33" i="6" s="1"/>
  <c r="W39" i="6" s="1"/>
  <c r="AB316" i="1"/>
  <c r="AB338" i="1" s="1"/>
  <c r="AB378" i="1" s="1"/>
  <c r="AB384" i="1" s="1"/>
  <c r="AM26" i="6"/>
  <c r="AM27" i="6" s="1"/>
  <c r="AM33" i="6" s="1"/>
  <c r="AM39" i="6" s="1"/>
  <c r="AA316" i="1"/>
  <c r="AA338" i="1" s="1"/>
  <c r="AA378" i="1" s="1"/>
  <c r="AA384" i="1" s="1"/>
  <c r="M316" i="1"/>
  <c r="M338" i="1" s="1"/>
  <c r="M378" i="1" s="1"/>
  <c r="M385" i="1" s="1"/>
  <c r="M387" i="1" s="1"/>
  <c r="M390" i="1" s="1"/>
  <c r="O26" i="6"/>
  <c r="O27" i="6" s="1"/>
  <c r="O33" i="6" s="1"/>
  <c r="O39" i="6" s="1"/>
  <c r="AQ316" i="1"/>
  <c r="AQ338" i="1" s="1"/>
  <c r="AQ378" i="1" s="1"/>
  <c r="AQ385" i="1" s="1"/>
  <c r="AQ387" i="1" s="1"/>
  <c r="AQ390" i="1" s="1"/>
  <c r="AQ42" i="6" s="1"/>
  <c r="AQ45" i="6" s="1"/>
  <c r="R316" i="1"/>
  <c r="R338" i="1" s="1"/>
  <c r="R378" i="1" s="1"/>
  <c r="R384" i="1" s="1"/>
  <c r="AI26" i="6"/>
  <c r="AI27" i="6" s="1"/>
  <c r="AI33" i="6" s="1"/>
  <c r="AI39" i="6" s="1"/>
  <c r="S26" i="6"/>
  <c r="S27" i="6" s="1"/>
  <c r="S33" i="6" s="1"/>
  <c r="S39" i="6" s="1"/>
  <c r="AF316" i="1"/>
  <c r="AF338" i="1" s="1"/>
  <c r="AF378" i="1" s="1"/>
  <c r="AF385" i="1" s="1"/>
  <c r="AF387" i="1" s="1"/>
  <c r="AF390" i="1" s="1"/>
  <c r="AF42" i="6" s="1"/>
  <c r="AF45" i="6" s="1"/>
  <c r="Y316" i="1"/>
  <c r="Y338" i="1" s="1"/>
  <c r="Y378" i="1" s="1"/>
  <c r="Y384" i="1" s="1"/>
  <c r="L26" i="6"/>
  <c r="L27" i="6" s="1"/>
  <c r="AL26" i="6"/>
  <c r="AL27" i="6" s="1"/>
  <c r="AL33" i="6" s="1"/>
  <c r="AL39" i="6" s="1"/>
  <c r="X26" i="6"/>
  <c r="X27" i="6" s="1"/>
  <c r="X33" i="6" s="1"/>
  <c r="X39" i="6" s="1"/>
  <c r="AG26" i="6"/>
  <c r="AG27" i="6" s="1"/>
  <c r="AG33" i="6" s="1"/>
  <c r="AG39" i="6" s="1"/>
  <c r="AT316" i="1"/>
  <c r="AT338" i="1" s="1"/>
  <c r="AT378" i="1" s="1"/>
  <c r="AT384" i="1" s="1"/>
  <c r="AE26" i="6"/>
  <c r="AE27" i="6" s="1"/>
  <c r="AE33" i="6" s="1"/>
  <c r="AE39" i="6" s="1"/>
  <c r="AN26" i="6"/>
  <c r="AN27" i="6" s="1"/>
  <c r="AN33" i="6" s="1"/>
  <c r="AN39" i="6" s="1"/>
  <c r="AK316" i="1"/>
  <c r="AK338" i="1" s="1"/>
  <c r="AK378" i="1" s="1"/>
  <c r="N316" i="1"/>
  <c r="N338" i="1" s="1"/>
  <c r="N378" i="1" s="1"/>
  <c r="N385" i="1" s="1"/>
  <c r="N387" i="1" s="1"/>
  <c r="N390" i="1" s="1"/>
  <c r="N42" i="6" s="1"/>
  <c r="N45" i="6" s="1"/>
  <c r="AH26" i="6"/>
  <c r="AH27" i="6" s="1"/>
  <c r="AH33" i="6" s="1"/>
  <c r="AH39" i="6" s="1"/>
  <c r="AD316" i="1"/>
  <c r="AD338" i="1" s="1"/>
  <c r="AD378" i="1" s="1"/>
  <c r="AD384" i="1" s="1"/>
  <c r="AR26" i="6"/>
  <c r="AR27" i="6" s="1"/>
  <c r="AR33" i="6" s="1"/>
  <c r="AR39" i="6" s="1"/>
  <c r="AJ316" i="1"/>
  <c r="AJ338" i="1" s="1"/>
  <c r="AJ378" i="1" s="1"/>
  <c r="AJ384" i="1" s="1"/>
  <c r="Z26" i="6"/>
  <c r="Z27" i="6" s="1"/>
  <c r="Z33" i="6" s="1"/>
  <c r="Z39" i="6" s="1"/>
  <c r="AC316" i="1"/>
  <c r="AC338" i="1" s="1"/>
  <c r="AC378" i="1" s="1"/>
  <c r="AC384" i="1" s="1"/>
  <c r="Q26" i="6"/>
  <c r="Q27" i="6" s="1"/>
  <c r="Q33" i="6" s="1"/>
  <c r="Q39" i="6" s="1"/>
  <c r="U316" i="1"/>
  <c r="U338" i="1" s="1"/>
  <c r="U378" i="1" s="1"/>
  <c r="U384" i="1" s="1"/>
  <c r="V26" i="6"/>
  <c r="V27" i="6" s="1"/>
  <c r="V33" i="6" s="1"/>
  <c r="V39" i="6" s="1"/>
  <c r="J313" i="1"/>
  <c r="AS316" i="1"/>
  <c r="AS338" i="1" s="1"/>
  <c r="AS378" i="1" s="1"/>
  <c r="AL384" i="1"/>
  <c r="P316" i="1"/>
  <c r="P338" i="1" s="1"/>
  <c r="P378" i="1" s="1"/>
  <c r="P385" i="1" s="1"/>
  <c r="P387" i="1" s="1"/>
  <c r="P390" i="1" s="1"/>
  <c r="AO316" i="1"/>
  <c r="AO338" i="1" s="1"/>
  <c r="AO378" i="1" s="1"/>
  <c r="T316" i="1"/>
  <c r="T338" i="1" s="1"/>
  <c r="T378" i="1" s="1"/>
  <c r="T384" i="1" s="1"/>
  <c r="AM385" i="1"/>
  <c r="AM387" i="1" s="1"/>
  <c r="AM390" i="1" s="1"/>
  <c r="AM42" i="6" s="1"/>
  <c r="AH385" i="1"/>
  <c r="AH387" i="1" s="1"/>
  <c r="AH390" i="1" s="1"/>
  <c r="AH42" i="6" s="1"/>
  <c r="AP384" i="1"/>
  <c r="AP385" i="1"/>
  <c r="AP387" i="1" s="1"/>
  <c r="AP390" i="1" s="1"/>
  <c r="AI385" i="1"/>
  <c r="AI387" i="1" s="1"/>
  <c r="AI390" i="1" s="1"/>
  <c r="AI384" i="1"/>
  <c r="AR384" i="1"/>
  <c r="AR385" i="1"/>
  <c r="AR387" i="1" s="1"/>
  <c r="AR390" i="1" s="1"/>
  <c r="AR42" i="6" s="1"/>
  <c r="O384" i="1"/>
  <c r="AN385" i="1"/>
  <c r="AN387" i="1" s="1"/>
  <c r="AN390" i="1" s="1"/>
  <c r="AN384" i="1"/>
  <c r="AG384" i="1"/>
  <c r="AG385" i="1"/>
  <c r="AG387" i="1" s="1"/>
  <c r="AG390" i="1" s="1"/>
  <c r="L338" i="1"/>
  <c r="AL42" i="6"/>
  <c r="AL394" i="1"/>
  <c r="AL406" i="1" s="1"/>
  <c r="O42" i="6"/>
  <c r="O394" i="1"/>
  <c r="O406" i="1" s="1"/>
  <c r="AA36" i="19" l="1"/>
  <c r="S55" i="59"/>
  <c r="AB22" i="19"/>
  <c r="T47" i="59"/>
  <c r="AB40" i="19"/>
  <c r="T57" i="59"/>
  <c r="AC21" i="19"/>
  <c r="U46" i="59"/>
  <c r="AB39" i="19"/>
  <c r="T56" i="59"/>
  <c r="AA18" i="19"/>
  <c r="S45" i="59"/>
  <c r="AU394" i="1"/>
  <c r="AU406" i="1" s="1"/>
  <c r="AU53" i="6" s="1"/>
  <c r="AU384" i="1"/>
  <c r="AM45" i="6"/>
  <c r="AM9" i="19" s="1"/>
  <c r="O45" i="6"/>
  <c r="O10" i="46" s="1"/>
  <c r="O12" i="46" s="1"/>
  <c r="O19" i="46" s="1"/>
  <c r="AQ384" i="1"/>
  <c r="AQ394" i="1"/>
  <c r="AQ406" i="1" s="1"/>
  <c r="AQ53" i="6" s="1"/>
  <c r="M384" i="1"/>
  <c r="AT385" i="1"/>
  <c r="AT387" i="1" s="1"/>
  <c r="AT390" i="1" s="1"/>
  <c r="AT42" i="6" s="1"/>
  <c r="AT45" i="6" s="1"/>
  <c r="AT10" i="46" s="1"/>
  <c r="AT12" i="46" s="1"/>
  <c r="AT19" i="46" s="1"/>
  <c r="AF384" i="1"/>
  <c r="AF394" i="1"/>
  <c r="AF406" i="1" s="1"/>
  <c r="AF53" i="6" s="1"/>
  <c r="AL45" i="6"/>
  <c r="AL9" i="19" s="1"/>
  <c r="AH45" i="6"/>
  <c r="AH9" i="19" s="1"/>
  <c r="P384" i="1"/>
  <c r="AJ385" i="1"/>
  <c r="AJ387" i="1" s="1"/>
  <c r="AJ390" i="1" s="1"/>
  <c r="AJ394" i="1" s="1"/>
  <c r="AJ406" i="1" s="1"/>
  <c r="N394" i="1"/>
  <c r="N406" i="1" s="1"/>
  <c r="N27" i="19" s="1"/>
  <c r="J26" i="6"/>
  <c r="N384" i="1"/>
  <c r="AK384" i="1"/>
  <c r="AK385" i="1"/>
  <c r="AK387" i="1" s="1"/>
  <c r="AK390" i="1" s="1"/>
  <c r="AK42" i="6" s="1"/>
  <c r="AK45" i="6" s="1"/>
  <c r="AK9" i="19" s="1"/>
  <c r="AH394" i="1"/>
  <c r="AH406" i="1" s="1"/>
  <c r="AH27" i="19" s="1"/>
  <c r="AM394" i="1"/>
  <c r="AM406" i="1" s="1"/>
  <c r="AM53" i="6" s="1"/>
  <c r="AR45" i="6"/>
  <c r="AR9" i="19" s="1"/>
  <c r="AO384" i="1"/>
  <c r="AO385" i="1"/>
  <c r="AO387" i="1" s="1"/>
  <c r="AO390" i="1" s="1"/>
  <c r="J316" i="1"/>
  <c r="AS385" i="1"/>
  <c r="AS387" i="1" s="1"/>
  <c r="AS390" i="1" s="1"/>
  <c r="AS384" i="1"/>
  <c r="M42" i="6"/>
  <c r="M45" i="6" s="1"/>
  <c r="M394" i="1"/>
  <c r="M406" i="1" s="1"/>
  <c r="AI42" i="6"/>
  <c r="AI45" i="6" s="1"/>
  <c r="AI394" i="1"/>
  <c r="AI406" i="1" s="1"/>
  <c r="J338" i="1"/>
  <c r="L378" i="1"/>
  <c r="AR394" i="1"/>
  <c r="AR406" i="1" s="1"/>
  <c r="AP42" i="6"/>
  <c r="AP45" i="6" s="1"/>
  <c r="AP394" i="1"/>
  <c r="AP406" i="1" s="1"/>
  <c r="AN394" i="1"/>
  <c r="AN406" i="1" s="1"/>
  <c r="AN42" i="6"/>
  <c r="AN45" i="6" s="1"/>
  <c r="P42" i="6"/>
  <c r="P45" i="6" s="1"/>
  <c r="P394" i="1"/>
  <c r="P406" i="1" s="1"/>
  <c r="J27" i="6"/>
  <c r="F8" i="17" s="1"/>
  <c r="L33" i="6"/>
  <c r="AG42" i="6"/>
  <c r="AG45" i="6" s="1"/>
  <c r="AG394" i="1"/>
  <c r="AG406" i="1" s="1"/>
  <c r="AQ9" i="19"/>
  <c r="AQ10" i="46"/>
  <c r="AQ12" i="46" s="1"/>
  <c r="AQ19" i="46" s="1"/>
  <c r="AF9" i="19"/>
  <c r="AF10" i="46"/>
  <c r="AF12" i="46" s="1"/>
  <c r="AF19" i="46" s="1"/>
  <c r="N9" i="19"/>
  <c r="N10" i="46"/>
  <c r="N12" i="46" s="1"/>
  <c r="N19" i="46" s="1"/>
  <c r="AU9" i="19"/>
  <c r="AU10" i="46"/>
  <c r="AU12" i="46" s="1"/>
  <c r="AU19" i="46" s="1"/>
  <c r="O27" i="19"/>
  <c r="O53" i="6"/>
  <c r="AL27" i="19"/>
  <c r="AL53" i="6"/>
  <c r="AD21" i="19" l="1"/>
  <c r="V46" i="59"/>
  <c r="AB18" i="19"/>
  <c r="T45" i="59"/>
  <c r="AC22" i="19"/>
  <c r="U47" i="59"/>
  <c r="AC40" i="19"/>
  <c r="U57" i="59"/>
  <c r="AC39" i="19"/>
  <c r="U56" i="59"/>
  <c r="AB36" i="19"/>
  <c r="T55" i="59"/>
  <c r="AU27" i="19"/>
  <c r="O9" i="19"/>
  <c r="AM10" i="46"/>
  <c r="AM12" i="46" s="1"/>
  <c r="AM19" i="46" s="1"/>
  <c r="AQ27" i="19"/>
  <c r="AT394" i="1"/>
  <c r="AT406" i="1" s="1"/>
  <c r="AT27" i="19" s="1"/>
  <c r="AT9" i="19"/>
  <c r="AH10" i="46"/>
  <c r="AH12" i="46" s="1"/>
  <c r="AH19" i="46" s="1"/>
  <c r="AF27" i="19"/>
  <c r="AL10" i="46"/>
  <c r="AL12" i="46" s="1"/>
  <c r="AL19" i="46" s="1"/>
  <c r="N53" i="6"/>
  <c r="AJ42" i="6"/>
  <c r="AJ45" i="6" s="1"/>
  <c r="AJ9" i="19" s="1"/>
  <c r="AR10" i="46"/>
  <c r="AR12" i="46" s="1"/>
  <c r="AR19" i="46" s="1"/>
  <c r="AH53" i="6"/>
  <c r="AK10" i="46"/>
  <c r="AK12" i="46" s="1"/>
  <c r="AK19" i="46" s="1"/>
  <c r="AM27" i="19"/>
  <c r="AK394" i="1"/>
  <c r="AK406" i="1" s="1"/>
  <c r="AS394" i="1"/>
  <c r="AS406" i="1" s="1"/>
  <c r="AS42" i="6"/>
  <c r="AS45" i="6" s="1"/>
  <c r="AO42" i="6"/>
  <c r="AO45" i="6" s="1"/>
  <c r="AO394" i="1"/>
  <c r="AO406" i="1" s="1"/>
  <c r="P10" i="46"/>
  <c r="P12" i="46" s="1"/>
  <c r="P19" i="46" s="1"/>
  <c r="P9" i="19"/>
  <c r="AN9" i="19"/>
  <c r="AN10" i="46"/>
  <c r="AN12" i="46" s="1"/>
  <c r="AN19" i="46" s="1"/>
  <c r="AG53" i="6"/>
  <c r="AG27" i="19"/>
  <c r="AN27" i="19"/>
  <c r="AN53" i="6"/>
  <c r="AG10" i="46"/>
  <c r="AG12" i="46" s="1"/>
  <c r="AG19" i="46" s="1"/>
  <c r="AG9" i="19"/>
  <c r="AP27" i="19"/>
  <c r="AP53" i="6"/>
  <c r="AJ27" i="19"/>
  <c r="AJ53" i="6"/>
  <c r="AI27" i="19"/>
  <c r="AI53" i="6"/>
  <c r="AI9" i="19"/>
  <c r="AI10" i="46"/>
  <c r="AI12" i="46" s="1"/>
  <c r="AI19" i="46" s="1"/>
  <c r="L39" i="6"/>
  <c r="J39" i="6" s="1"/>
  <c r="J33" i="6"/>
  <c r="AP9" i="19"/>
  <c r="AP10" i="46"/>
  <c r="AP12" i="46" s="1"/>
  <c r="AP19" i="46" s="1"/>
  <c r="AR27" i="19"/>
  <c r="AR53" i="6"/>
  <c r="M27" i="19"/>
  <c r="M53" i="6"/>
  <c r="P53" i="6"/>
  <c r="P27" i="19"/>
  <c r="L385" i="1"/>
  <c r="L387" i="1" s="1"/>
  <c r="L390" i="1" s="1"/>
  <c r="L42" i="6" s="1"/>
  <c r="L384" i="1"/>
  <c r="J378" i="1"/>
  <c r="M10" i="46"/>
  <c r="M12" i="46" s="1"/>
  <c r="M19" i="46" s="1"/>
  <c r="M9" i="19"/>
  <c r="AC36" i="19" l="1"/>
  <c r="U55" i="59"/>
  <c r="AC18" i="19"/>
  <c r="U45" i="59"/>
  <c r="AD40" i="19"/>
  <c r="V57" i="59"/>
  <c r="AD22" i="19"/>
  <c r="V47" i="59"/>
  <c r="AD39" i="19"/>
  <c r="V56" i="59"/>
  <c r="AE21" i="19"/>
  <c r="W46" i="59"/>
  <c r="AT53" i="6"/>
  <c r="AJ10" i="46"/>
  <c r="AJ12" i="46" s="1"/>
  <c r="AJ19" i="46" s="1"/>
  <c r="AK27" i="19"/>
  <c r="AK53" i="6"/>
  <c r="L386" i="1"/>
  <c r="M383" i="1" s="1"/>
  <c r="M386" i="1" s="1"/>
  <c r="N383" i="1" s="1"/>
  <c r="N386" i="1" s="1"/>
  <c r="O383" i="1" s="1"/>
  <c r="O386" i="1" s="1"/>
  <c r="P383" i="1" s="1"/>
  <c r="P386" i="1" s="1"/>
  <c r="Q383" i="1" s="1"/>
  <c r="Q385" i="1" s="1"/>
  <c r="Q387" i="1" s="1"/>
  <c r="Q390" i="1" s="1"/>
  <c r="AO27" i="19"/>
  <c r="AO53" i="6"/>
  <c r="AO9" i="19"/>
  <c r="AO10" i="46"/>
  <c r="AO12" i="46" s="1"/>
  <c r="AO19" i="46" s="1"/>
  <c r="AS27" i="19"/>
  <c r="AS53" i="6"/>
  <c r="AS9" i="19"/>
  <c r="AS10" i="46"/>
  <c r="AS12" i="46" s="1"/>
  <c r="AS19" i="46" s="1"/>
  <c r="L394" i="1"/>
  <c r="L406" i="1" s="1"/>
  <c r="L45" i="6"/>
  <c r="AE22" i="19" l="1"/>
  <c r="W47" i="59"/>
  <c r="AE40" i="19"/>
  <c r="W57" i="59"/>
  <c r="AF21" i="19"/>
  <c r="X46" i="59"/>
  <c r="AD18" i="19"/>
  <c r="V45" i="59"/>
  <c r="AE39" i="19"/>
  <c r="W56" i="59"/>
  <c r="AD36" i="19"/>
  <c r="V55" i="59"/>
  <c r="L10" i="46"/>
  <c r="L12" i="46" s="1"/>
  <c r="Q386" i="1"/>
  <c r="R383" i="1" s="1"/>
  <c r="R385" i="1" s="1"/>
  <c r="R387" i="1" s="1"/>
  <c r="L395" i="1"/>
  <c r="M395" i="1" s="1"/>
  <c r="N395" i="1" s="1"/>
  <c r="O395" i="1" s="1"/>
  <c r="P395" i="1" s="1"/>
  <c r="L9" i="19"/>
  <c r="L46" i="6"/>
  <c r="M46" i="6" s="1"/>
  <c r="N46" i="6" s="1"/>
  <c r="O46" i="6" s="1"/>
  <c r="P46" i="6" s="1"/>
  <c r="Q42" i="6"/>
  <c r="Q394" i="1"/>
  <c r="L27" i="19"/>
  <c r="L53" i="6"/>
  <c r="L407" i="1"/>
  <c r="M407" i="1" s="1"/>
  <c r="N407" i="1" s="1"/>
  <c r="O407" i="1" s="1"/>
  <c r="P407" i="1" s="1"/>
  <c r="AE36" i="19" l="1"/>
  <c r="W55" i="59"/>
  <c r="AF40" i="19"/>
  <c r="X57" i="59"/>
  <c r="AE18" i="19"/>
  <c r="W45" i="59"/>
  <c r="AG21" i="19"/>
  <c r="Y46" i="59"/>
  <c r="AF39" i="19"/>
  <c r="X56" i="59"/>
  <c r="AF22" i="19"/>
  <c r="X47" i="59"/>
  <c r="L19" i="46"/>
  <c r="R390" i="1"/>
  <c r="L17" i="19"/>
  <c r="R386" i="1"/>
  <c r="S383" i="1" s="1"/>
  <c r="Q406" i="1"/>
  <c r="Q45" i="6"/>
  <c r="L54" i="6"/>
  <c r="M54" i="6" s="1"/>
  <c r="N54" i="6" s="1"/>
  <c r="O54" i="6" s="1"/>
  <c r="P54" i="6" s="1"/>
  <c r="L35" i="19"/>
  <c r="Q395" i="1"/>
  <c r="AH21" i="19" l="1"/>
  <c r="Z46" i="59"/>
  <c r="AF18" i="19"/>
  <c r="X45" i="59"/>
  <c r="AG22" i="19"/>
  <c r="Y47" i="59"/>
  <c r="AG40" i="19"/>
  <c r="Y57" i="59"/>
  <c r="AG39" i="19"/>
  <c r="Y56" i="59"/>
  <c r="AF36" i="19"/>
  <c r="X55" i="59"/>
  <c r="Q10" i="46"/>
  <c r="Q12" i="46" s="1"/>
  <c r="Q46" i="6"/>
  <c r="L20" i="46"/>
  <c r="M20" i="46" s="1"/>
  <c r="N20" i="46" s="1"/>
  <c r="O20" i="46" s="1"/>
  <c r="P20" i="46" s="1"/>
  <c r="M17" i="19"/>
  <c r="Q27" i="19"/>
  <c r="Q53" i="6"/>
  <c r="Q54" i="6" s="1"/>
  <c r="M35" i="19"/>
  <c r="Q407" i="1"/>
  <c r="S385" i="1"/>
  <c r="S387" i="1" s="1"/>
  <c r="Q9" i="19"/>
  <c r="R42" i="6"/>
  <c r="R394" i="1"/>
  <c r="AG18" i="19" l="1"/>
  <c r="Y45" i="59"/>
  <c r="AH40" i="19"/>
  <c r="Z57" i="59"/>
  <c r="AH22" i="19"/>
  <c r="Z47" i="59"/>
  <c r="AG36" i="19"/>
  <c r="Y55" i="59"/>
  <c r="AH39" i="19"/>
  <c r="Z56" i="59"/>
  <c r="AI21" i="19"/>
  <c r="AA46" i="59"/>
  <c r="Q19" i="46"/>
  <c r="R45" i="6"/>
  <c r="N35" i="19"/>
  <c r="S390" i="1"/>
  <c r="R406" i="1"/>
  <c r="S386" i="1"/>
  <c r="T383" i="1" s="1"/>
  <c r="R395" i="1"/>
  <c r="N17" i="19"/>
  <c r="AH36" i="19" l="1"/>
  <c r="Z55" i="59"/>
  <c r="AI22" i="19"/>
  <c r="AA47" i="59"/>
  <c r="AJ21" i="19"/>
  <c r="AB46" i="59"/>
  <c r="AI40" i="19"/>
  <c r="AA57" i="59"/>
  <c r="AI39" i="19"/>
  <c r="AA56" i="59"/>
  <c r="AH18" i="19"/>
  <c r="Z45" i="59"/>
  <c r="R10" i="46"/>
  <c r="R12" i="46" s="1"/>
  <c r="Q20" i="46"/>
  <c r="S42" i="6"/>
  <c r="S394" i="1"/>
  <c r="S395" i="1" s="1"/>
  <c r="T385" i="1"/>
  <c r="T387" i="1" s="1"/>
  <c r="O35" i="19"/>
  <c r="O17" i="19"/>
  <c r="R53" i="6"/>
  <c r="R27" i="19"/>
  <c r="R407" i="1"/>
  <c r="R9" i="19"/>
  <c r="R46" i="6"/>
  <c r="AI18" i="19" l="1"/>
  <c r="AA45" i="59"/>
  <c r="AJ22" i="19"/>
  <c r="AB47" i="59"/>
  <c r="AJ40" i="19"/>
  <c r="AB57" i="59"/>
  <c r="AK21" i="19"/>
  <c r="AC46" i="59"/>
  <c r="AJ39" i="19"/>
  <c r="AB56" i="59"/>
  <c r="AI36" i="19"/>
  <c r="AA55" i="59"/>
  <c r="T386" i="1"/>
  <c r="U383" i="1" s="1"/>
  <c r="U385" i="1" s="1"/>
  <c r="U387" i="1" s="1"/>
  <c r="U390" i="1" s="1"/>
  <c r="R19" i="46"/>
  <c r="T390" i="1"/>
  <c r="S45" i="6"/>
  <c r="R54" i="6"/>
  <c r="P17" i="19"/>
  <c r="P35" i="19"/>
  <c r="S406" i="1"/>
  <c r="AL21" i="19" l="1"/>
  <c r="AD46" i="59"/>
  <c r="AK40" i="19"/>
  <c r="AC57" i="59"/>
  <c r="AK22" i="19"/>
  <c r="AC47" i="59"/>
  <c r="AJ36" i="19"/>
  <c r="AB55" i="59"/>
  <c r="AK39" i="19"/>
  <c r="AC56" i="59"/>
  <c r="AJ18" i="19"/>
  <c r="AB45" i="59"/>
  <c r="S10" i="46"/>
  <c r="S12" i="46" s="1"/>
  <c r="U386" i="1"/>
  <c r="V383" i="1" s="1"/>
  <c r="V385" i="1" s="1"/>
  <c r="V387" i="1" s="1"/>
  <c r="V390" i="1" s="1"/>
  <c r="R20" i="46"/>
  <c r="Q35" i="19"/>
  <c r="S9" i="19"/>
  <c r="S53" i="6"/>
  <c r="S27" i="19"/>
  <c r="S46" i="6"/>
  <c r="T42" i="6"/>
  <c r="T394" i="1"/>
  <c r="Q17" i="19"/>
  <c r="U42" i="6"/>
  <c r="U45" i="6" s="1"/>
  <c r="U394" i="1"/>
  <c r="U406" i="1" s="1"/>
  <c r="S407" i="1"/>
  <c r="AK36" i="19" l="1"/>
  <c r="AC55" i="59"/>
  <c r="AL22" i="19"/>
  <c r="AD47" i="59"/>
  <c r="AK18" i="19"/>
  <c r="AC45" i="59"/>
  <c r="AL40" i="19"/>
  <c r="AD57" i="59"/>
  <c r="AL39" i="19"/>
  <c r="AD56" i="59"/>
  <c r="AM21" i="19"/>
  <c r="AE46" i="59"/>
  <c r="V386" i="1"/>
  <c r="W383" i="1" s="1"/>
  <c r="W385" i="1" s="1"/>
  <c r="W387" i="1" s="1"/>
  <c r="W390" i="1" s="1"/>
  <c r="S19" i="46"/>
  <c r="S20" i="46" s="1"/>
  <c r="U9" i="19"/>
  <c r="U10" i="46"/>
  <c r="U12" i="46" s="1"/>
  <c r="U19" i="46" s="1"/>
  <c r="R17" i="19"/>
  <c r="T406" i="1"/>
  <c r="T407" i="1" s="1"/>
  <c r="U407" i="1" s="1"/>
  <c r="T395" i="1"/>
  <c r="U395" i="1" s="1"/>
  <c r="T45" i="6"/>
  <c r="U27" i="19"/>
  <c r="U53" i="6"/>
  <c r="R35" i="19"/>
  <c r="S54" i="6"/>
  <c r="V42" i="6"/>
  <c r="V45" i="6" s="1"/>
  <c r="V394" i="1"/>
  <c r="V406" i="1" s="1"/>
  <c r="AM22" i="19" l="1"/>
  <c r="AE47" i="59"/>
  <c r="AM40" i="19"/>
  <c r="AE57" i="59"/>
  <c r="AL18" i="19"/>
  <c r="AD45" i="59"/>
  <c r="AN21" i="19"/>
  <c r="AF46" i="59"/>
  <c r="AM39" i="19"/>
  <c r="AE56" i="59"/>
  <c r="AL36" i="19"/>
  <c r="AD55" i="59"/>
  <c r="T10" i="46"/>
  <c r="T12" i="46" s="1"/>
  <c r="T46" i="6"/>
  <c r="U46" i="6" s="1"/>
  <c r="V46" i="6" s="1"/>
  <c r="V9" i="19"/>
  <c r="V10" i="46"/>
  <c r="V12" i="46" s="1"/>
  <c r="V19" i="46" s="1"/>
  <c r="V407" i="1"/>
  <c r="V395" i="1"/>
  <c r="S17" i="19"/>
  <c r="S35" i="19"/>
  <c r="V27" i="19"/>
  <c r="V53" i="6"/>
  <c r="W42" i="6"/>
  <c r="W45" i="6" s="1"/>
  <c r="W394" i="1"/>
  <c r="W406" i="1" s="1"/>
  <c r="T27" i="19"/>
  <c r="T53" i="6"/>
  <c r="T54" i="6" s="1"/>
  <c r="U54" i="6" s="1"/>
  <c r="W386" i="1"/>
  <c r="X383" i="1" s="1"/>
  <c r="T9" i="19"/>
  <c r="AM36" i="19" l="1"/>
  <c r="AE55" i="59"/>
  <c r="AN40" i="19"/>
  <c r="AF57" i="59"/>
  <c r="AO21" i="19"/>
  <c r="AG46" i="59"/>
  <c r="AM18" i="19"/>
  <c r="AE45" i="59"/>
  <c r="AN39" i="19"/>
  <c r="AF56" i="59"/>
  <c r="AN22" i="19"/>
  <c r="AF47" i="59"/>
  <c r="W407" i="1"/>
  <c r="W9" i="19"/>
  <c r="W10" i="46"/>
  <c r="W12" i="46" s="1"/>
  <c r="W19" i="46" s="1"/>
  <c r="W46" i="6"/>
  <c r="T19" i="46"/>
  <c r="T20" i="46" s="1"/>
  <c r="U20" i="46" s="1"/>
  <c r="V20" i="46" s="1"/>
  <c r="V54" i="6"/>
  <c r="X385" i="1"/>
  <c r="X387" i="1" s="1"/>
  <c r="X390" i="1" s="1"/>
  <c r="T35" i="19"/>
  <c r="W27" i="19"/>
  <c r="W53" i="6"/>
  <c r="T17" i="19"/>
  <c r="W395" i="1"/>
  <c r="AP21" i="19" l="1"/>
  <c r="AH46" i="59"/>
  <c r="AO22" i="19"/>
  <c r="AG47" i="59"/>
  <c r="AN18" i="19"/>
  <c r="AF45" i="59"/>
  <c r="AO40" i="19"/>
  <c r="AG57" i="59"/>
  <c r="AO39" i="19"/>
  <c r="AG56" i="59"/>
  <c r="AN36" i="19"/>
  <c r="AF55" i="59"/>
  <c r="W20" i="46"/>
  <c r="W54" i="6"/>
  <c r="U35" i="19"/>
  <c r="U17" i="19"/>
  <c r="X386" i="1"/>
  <c r="Y383" i="1" s="1"/>
  <c r="X42" i="6"/>
  <c r="X45" i="6" s="1"/>
  <c r="X10" i="46" s="1"/>
  <c r="X12" i="46" s="1"/>
  <c r="X19" i="46" s="1"/>
  <c r="X394" i="1"/>
  <c r="X406" i="1" s="1"/>
  <c r="AP22" i="19" l="1"/>
  <c r="AH47" i="59"/>
  <c r="AP40" i="19"/>
  <c r="AH57" i="59"/>
  <c r="AO18" i="19"/>
  <c r="AG45" i="59"/>
  <c r="AO36" i="19"/>
  <c r="AG55" i="59"/>
  <c r="AP39" i="19"/>
  <c r="AH56" i="59"/>
  <c r="AQ21" i="19"/>
  <c r="AR21" i="19" s="1"/>
  <c r="AS21" i="19" s="1"/>
  <c r="AT21" i="19" s="1"/>
  <c r="AU21" i="19" s="1"/>
  <c r="AI46" i="59"/>
  <c r="X20" i="46"/>
  <c r="X27" i="19"/>
  <c r="X53" i="6"/>
  <c r="X54" i="6" s="1"/>
  <c r="X407" i="1"/>
  <c r="X9" i="19"/>
  <c r="X46" i="6"/>
  <c r="Y385" i="1"/>
  <c r="Y387" i="1" s="1"/>
  <c r="Y390" i="1" s="1"/>
  <c r="V17" i="19"/>
  <c r="V35" i="19"/>
  <c r="X395" i="1"/>
  <c r="AQ40" i="19" l="1"/>
  <c r="AR40" i="19" s="1"/>
  <c r="AS40" i="19" s="1"/>
  <c r="AT40" i="19" s="1"/>
  <c r="AU40" i="19" s="1"/>
  <c r="AI57" i="59"/>
  <c r="AP36" i="19"/>
  <c r="AH55" i="59"/>
  <c r="AP18" i="19"/>
  <c r="AH45" i="59"/>
  <c r="AQ39" i="19"/>
  <c r="AR39" i="19" s="1"/>
  <c r="AS39" i="19" s="1"/>
  <c r="AT39" i="19" s="1"/>
  <c r="AU39" i="19" s="1"/>
  <c r="AI56" i="59"/>
  <c r="AQ22" i="19"/>
  <c r="AR22" i="19" s="1"/>
  <c r="AS22" i="19" s="1"/>
  <c r="AT22" i="19" s="1"/>
  <c r="AU22" i="19" s="1"/>
  <c r="AI47" i="59"/>
  <c r="Y42" i="6"/>
  <c r="Y45" i="6" s="1"/>
  <c r="Y46" i="6" s="1"/>
  <c r="Y394" i="1"/>
  <c r="Y406" i="1" s="1"/>
  <c r="Y407" i="1" s="1"/>
  <c r="Y386" i="1"/>
  <c r="Z383" i="1" s="1"/>
  <c r="W35" i="19"/>
  <c r="W17" i="19"/>
  <c r="AQ36" i="19" l="1"/>
  <c r="AR36" i="19" s="1"/>
  <c r="AS36" i="19" s="1"/>
  <c r="AT36" i="19" s="1"/>
  <c r="AU36" i="19" s="1"/>
  <c r="AI55" i="59"/>
  <c r="AQ18" i="19"/>
  <c r="AR18" i="19" s="1"/>
  <c r="AS18" i="19" s="1"/>
  <c r="AT18" i="19" s="1"/>
  <c r="AU18" i="19" s="1"/>
  <c r="AI45" i="59"/>
  <c r="Y395" i="1"/>
  <c r="Y9" i="19"/>
  <c r="Y10" i="46"/>
  <c r="Y12" i="46" s="1"/>
  <c r="Y19" i="46" s="1"/>
  <c r="Y20" i="46" s="1"/>
  <c r="X17" i="19"/>
  <c r="Z385" i="1"/>
  <c r="Z387" i="1" s="1"/>
  <c r="Z390" i="1" s="1"/>
  <c r="Y27" i="19"/>
  <c r="Y53" i="6"/>
  <c r="Y54" i="6" s="1"/>
  <c r="X35" i="19"/>
  <c r="Y17" i="19" l="1"/>
  <c r="Z42" i="6"/>
  <c r="Z45" i="6" s="1"/>
  <c r="Z10" i="46" s="1"/>
  <c r="Z12" i="46" s="1"/>
  <c r="Z19" i="46" s="1"/>
  <c r="Z20" i="46" s="1"/>
  <c r="Z394" i="1"/>
  <c r="Z386" i="1"/>
  <c r="AA383" i="1" s="1"/>
  <c r="Y35" i="19"/>
  <c r="AA385" i="1" l="1"/>
  <c r="AA387" i="1" s="1"/>
  <c r="AA390" i="1" s="1"/>
  <c r="Z406" i="1"/>
  <c r="Z395" i="1"/>
  <c r="Z9" i="19"/>
  <c r="Z46" i="6"/>
  <c r="AA42" i="6" l="1"/>
  <c r="AA45" i="6" s="1"/>
  <c r="AA46" i="6" s="1"/>
  <c r="AA394" i="1"/>
  <c r="AA406" i="1" s="1"/>
  <c r="AA386" i="1"/>
  <c r="AB383" i="1" s="1"/>
  <c r="Z53" i="6"/>
  <c r="Z54" i="6" s="1"/>
  <c r="Z27" i="19"/>
  <c r="Z407" i="1"/>
  <c r="Z17" i="19"/>
  <c r="AA407" i="1" l="1"/>
  <c r="AA9" i="19"/>
  <c r="AA10" i="46"/>
  <c r="AA12" i="46" s="1"/>
  <c r="AA19" i="46" s="1"/>
  <c r="AA20" i="46" s="1"/>
  <c r="AB385" i="1"/>
  <c r="AB387" i="1" s="1"/>
  <c r="AB390" i="1" s="1"/>
  <c r="AA395" i="1"/>
  <c r="AA53" i="6"/>
  <c r="AA54" i="6" s="1"/>
  <c r="AA27" i="19"/>
  <c r="Z35" i="19"/>
  <c r="AA17" i="19" l="1"/>
  <c r="AB42" i="6"/>
  <c r="AB45" i="6" s="1"/>
  <c r="AB10" i="46" s="1"/>
  <c r="AB12" i="46" s="1"/>
  <c r="AB19" i="46" s="1"/>
  <c r="AB20" i="46" s="1"/>
  <c r="AB394" i="1"/>
  <c r="AB406" i="1" s="1"/>
  <c r="AB386" i="1"/>
  <c r="AC383" i="1" s="1"/>
  <c r="AA35" i="19"/>
  <c r="AC385" i="1" l="1"/>
  <c r="AC387" i="1" s="1"/>
  <c r="AC390" i="1" s="1"/>
  <c r="AB395" i="1"/>
  <c r="AB27" i="19"/>
  <c r="AB53" i="6"/>
  <c r="AB54" i="6" s="1"/>
  <c r="AB407" i="1"/>
  <c r="AB9" i="19"/>
  <c r="AB46" i="6"/>
  <c r="AC42" i="6" l="1"/>
  <c r="AC45" i="6" s="1"/>
  <c r="AC46" i="6" s="1"/>
  <c r="AC394" i="1"/>
  <c r="AC406" i="1" s="1"/>
  <c r="AC407" i="1" s="1"/>
  <c r="AC386" i="1"/>
  <c r="AD383" i="1" s="1"/>
  <c r="AB17" i="19"/>
  <c r="AB35" i="19"/>
  <c r="AC395" i="1" l="1"/>
  <c r="AC9" i="19"/>
  <c r="AC10" i="46"/>
  <c r="AC12" i="46" s="1"/>
  <c r="AC19" i="46" s="1"/>
  <c r="AC20" i="46" s="1"/>
  <c r="AC27" i="19"/>
  <c r="AC53" i="6"/>
  <c r="AC54" i="6" s="1"/>
  <c r="AD385" i="1"/>
  <c r="AD387" i="1" s="1"/>
  <c r="AD390" i="1" s="1"/>
  <c r="AC17" i="19" l="1"/>
  <c r="AD42" i="6"/>
  <c r="AD45" i="6" s="1"/>
  <c r="AD10" i="46" s="1"/>
  <c r="AD12" i="46" s="1"/>
  <c r="AD19" i="46" s="1"/>
  <c r="AD20" i="46" s="1"/>
  <c r="AD394" i="1"/>
  <c r="AD386" i="1"/>
  <c r="AE383" i="1" s="1"/>
  <c r="AC35" i="19"/>
  <c r="AE385" i="1" l="1"/>
  <c r="AE387" i="1" s="1"/>
  <c r="AD9" i="19"/>
  <c r="AD46" i="6"/>
  <c r="AD406" i="1"/>
  <c r="AD395" i="1"/>
  <c r="AD27" i="19" l="1"/>
  <c r="AD53" i="6"/>
  <c r="AD54" i="6" s="1"/>
  <c r="AD407" i="1"/>
  <c r="AD17" i="19"/>
  <c r="AE390" i="1"/>
  <c r="J387" i="1"/>
  <c r="AE386" i="1"/>
  <c r="AF383" i="1" s="1"/>
  <c r="AF386" i="1" s="1"/>
  <c r="AG383" i="1" s="1"/>
  <c r="AG386" i="1" s="1"/>
  <c r="AH383" i="1" s="1"/>
  <c r="AH386" i="1" s="1"/>
  <c r="AI383" i="1" s="1"/>
  <c r="AI386" i="1" s="1"/>
  <c r="AJ383" i="1" s="1"/>
  <c r="AJ386" i="1" s="1"/>
  <c r="AK383" i="1" s="1"/>
  <c r="AK386" i="1" s="1"/>
  <c r="AL383" i="1" s="1"/>
  <c r="AL386" i="1" s="1"/>
  <c r="AM383" i="1" s="1"/>
  <c r="AM386" i="1" s="1"/>
  <c r="AN383" i="1" s="1"/>
  <c r="AN386" i="1" s="1"/>
  <c r="AO383" i="1" s="1"/>
  <c r="AO386" i="1" s="1"/>
  <c r="AP383" i="1" s="1"/>
  <c r="AP386" i="1" s="1"/>
  <c r="AQ383" i="1" s="1"/>
  <c r="AQ386" i="1" s="1"/>
  <c r="AR383" i="1" s="1"/>
  <c r="AR386" i="1" s="1"/>
  <c r="AS383" i="1" s="1"/>
  <c r="AS386" i="1" s="1"/>
  <c r="AT383" i="1" s="1"/>
  <c r="AT386" i="1" s="1"/>
  <c r="AU383" i="1" s="1"/>
  <c r="AU386" i="1" s="1"/>
  <c r="AE42" i="6" l="1"/>
  <c r="AE394" i="1"/>
  <c r="J390" i="1"/>
  <c r="AD35" i="19"/>
  <c r="AE406" i="1" l="1"/>
  <c r="J394" i="1"/>
  <c r="F409" i="1"/>
  <c r="AE395" i="1"/>
  <c r="AF395" i="1" s="1"/>
  <c r="AG395" i="1" s="1"/>
  <c r="AH395" i="1" s="1"/>
  <c r="AI395" i="1" s="1"/>
  <c r="AJ395" i="1" s="1"/>
  <c r="AK395" i="1" s="1"/>
  <c r="AL395" i="1" s="1"/>
  <c r="AM395" i="1" s="1"/>
  <c r="AN395" i="1" s="1"/>
  <c r="AO395" i="1" s="1"/>
  <c r="AP395" i="1" s="1"/>
  <c r="AQ395" i="1" s="1"/>
  <c r="AR395" i="1" s="1"/>
  <c r="AS395" i="1" s="1"/>
  <c r="AT395" i="1" s="1"/>
  <c r="AU395" i="1" s="1"/>
  <c r="AE45" i="6"/>
  <c r="J42" i="6"/>
  <c r="F10" i="17" s="1"/>
  <c r="AE10" i="46" l="1"/>
  <c r="AE12" i="46" s="1"/>
  <c r="F56" i="6"/>
  <c r="F13" i="17" s="1"/>
  <c r="AE9" i="19"/>
  <c r="J45" i="6"/>
  <c r="F11" i="17" s="1"/>
  <c r="AE46" i="6"/>
  <c r="AF46" i="6" s="1"/>
  <c r="AG46" i="6" s="1"/>
  <c r="AH46" i="6" s="1"/>
  <c r="AI46" i="6" s="1"/>
  <c r="AJ46" i="6" s="1"/>
  <c r="AK46" i="6" s="1"/>
  <c r="AL46" i="6" s="1"/>
  <c r="AM46" i="6" s="1"/>
  <c r="AN46" i="6" s="1"/>
  <c r="AO46" i="6" s="1"/>
  <c r="AP46" i="6" s="1"/>
  <c r="AQ46" i="6" s="1"/>
  <c r="AR46" i="6" s="1"/>
  <c r="AS46" i="6" s="1"/>
  <c r="AT46" i="6" s="1"/>
  <c r="AU46" i="6" s="1"/>
  <c r="AE27" i="19"/>
  <c r="AE53" i="6"/>
  <c r="J406" i="1"/>
  <c r="F408" i="1" s="1"/>
  <c r="AE407" i="1"/>
  <c r="AF407" i="1" s="1"/>
  <c r="AG407" i="1" s="1"/>
  <c r="AH407" i="1" s="1"/>
  <c r="AI407" i="1" s="1"/>
  <c r="AJ407" i="1" s="1"/>
  <c r="AK407" i="1" s="1"/>
  <c r="AL407" i="1" s="1"/>
  <c r="AM407" i="1" s="1"/>
  <c r="AN407" i="1" s="1"/>
  <c r="AO407" i="1" s="1"/>
  <c r="AP407" i="1" s="1"/>
  <c r="AQ407" i="1" s="1"/>
  <c r="AR407" i="1" s="1"/>
  <c r="AS407" i="1" s="1"/>
  <c r="AT407" i="1" s="1"/>
  <c r="AU407" i="1" s="1"/>
  <c r="J10" i="46" l="1"/>
  <c r="AE19" i="46"/>
  <c r="F22" i="46"/>
  <c r="J12" i="46"/>
  <c r="J9" i="19"/>
  <c r="AE17" i="19"/>
  <c r="J53" i="6"/>
  <c r="F55" i="6" s="1"/>
  <c r="F12" i="17" s="1"/>
  <c r="AE54" i="6"/>
  <c r="AF54" i="6" s="1"/>
  <c r="AG54" i="6" s="1"/>
  <c r="AH54" i="6" s="1"/>
  <c r="AI54" i="6" s="1"/>
  <c r="AJ54" i="6" s="1"/>
  <c r="AK54" i="6" s="1"/>
  <c r="AL54" i="6" s="1"/>
  <c r="AM54" i="6" s="1"/>
  <c r="AN54" i="6" s="1"/>
  <c r="AO54" i="6" s="1"/>
  <c r="AP54" i="6" s="1"/>
  <c r="AQ54" i="6" s="1"/>
  <c r="AR54" i="6" s="1"/>
  <c r="AS54" i="6" s="1"/>
  <c r="AT54" i="6" s="1"/>
  <c r="AU54" i="6" s="1"/>
  <c r="J27" i="19"/>
  <c r="AE35" i="19"/>
  <c r="J19" i="46" l="1"/>
  <c r="F21" i="46" s="1"/>
  <c r="AE20" i="46"/>
  <c r="AF20" i="46" s="1"/>
  <c r="AG20" i="46" s="1"/>
  <c r="AH20" i="46" s="1"/>
  <c r="AI20" i="46" s="1"/>
  <c r="AJ20" i="46" s="1"/>
  <c r="AK20" i="46" s="1"/>
  <c r="AL20" i="46" s="1"/>
  <c r="AM20" i="46" s="1"/>
  <c r="AN20" i="46" s="1"/>
  <c r="AO20" i="46" s="1"/>
  <c r="AP20" i="46" s="1"/>
  <c r="AQ20" i="46" s="1"/>
  <c r="AR20" i="46" s="1"/>
  <c r="AS20" i="46" s="1"/>
  <c r="AT20" i="46" s="1"/>
  <c r="AU20" i="46" s="1"/>
  <c r="AF35" i="19"/>
  <c r="AF17" i="19"/>
  <c r="AG17" i="19" l="1"/>
  <c r="AG35" i="19"/>
  <c r="AH17" i="19" l="1"/>
  <c r="AH35" i="19"/>
  <c r="AI35" i="19" l="1"/>
  <c r="AI17" i="19"/>
  <c r="AJ17" i="19" l="1"/>
  <c r="AJ35" i="19"/>
  <c r="AK35" i="19" l="1"/>
  <c r="AK17" i="19"/>
  <c r="AL17" i="19" l="1"/>
  <c r="AL35" i="19"/>
  <c r="AM35" i="19" l="1"/>
  <c r="AM17" i="19"/>
  <c r="AN17" i="19" l="1"/>
  <c r="AN35" i="19"/>
  <c r="AO35" i="19" l="1"/>
  <c r="AO17" i="19"/>
  <c r="AP17" i="19" l="1"/>
  <c r="AP35" i="19"/>
  <c r="AQ35" i="19" l="1"/>
  <c r="AQ17" i="19"/>
  <c r="AR17" i="19" l="1"/>
  <c r="AR35" i="19"/>
  <c r="AS35" i="19" l="1"/>
  <c r="AS17" i="19"/>
  <c r="AT17" i="19" l="1"/>
  <c r="AT35" i="19"/>
  <c r="AU35" i="19" l="1"/>
  <c r="AU17" i="19"/>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1">
    <bk>
      <extLst>
        <ext uri="{3e2802c4-a4d2-4d8b-9148-e3be6c30e623}">
          <xlrd:rvb i="0"/>
        </ext>
      </extLst>
    </bk>
  </futureMetadata>
  <futureMetadata name="XLDAPR" count="1">
    <bk>
      <extLst>
        <ext uri="{bdbb8cdc-fa1e-496e-a857-3c3f30c029c3}">
          <xda:dynamicArrayProperties fDynamic="1" fCollapsed="0"/>
        </ext>
      </extLst>
    </bk>
  </futureMetadata>
  <cellMetadata count="1">
    <bk>
      <rc t="2" v="0"/>
    </bk>
  </cellMetadata>
  <valueMetadata count="1">
    <bk>
      <rc t="1" v="0"/>
    </bk>
  </valueMetadata>
</metadata>
</file>

<file path=xl/sharedStrings.xml><?xml version="1.0" encoding="utf-8"?>
<sst xmlns="http://schemas.openxmlformats.org/spreadsheetml/2006/main" count="55156" uniqueCount="1541">
  <si>
    <t>Row Description</t>
  </si>
  <si>
    <t>Units</t>
  </si>
  <si>
    <t>Comments</t>
  </si>
  <si>
    <t>Total</t>
  </si>
  <si>
    <t>TMC 2025 PFS Inputs</t>
  </si>
  <si>
    <t>Alloy</t>
  </si>
  <si>
    <t>Matte</t>
  </si>
  <si>
    <t>Manganese Silicate</t>
  </si>
  <si>
    <t>Nodule Composition</t>
  </si>
  <si>
    <t>Wet nodule moisture content</t>
  </si>
  <si>
    <t>%</t>
  </si>
  <si>
    <t>mass of water/(mass of solid + mass of water)</t>
  </si>
  <si>
    <t>Source</t>
  </si>
  <si>
    <t>Operations Phase</t>
  </si>
  <si>
    <t>Development Phase</t>
  </si>
  <si>
    <t>Binary</t>
  </si>
  <si>
    <t>Decommissioning Phase</t>
  </si>
  <si>
    <t>Moisture</t>
  </si>
  <si>
    <t>Resource grades</t>
  </si>
  <si>
    <t>Copper</t>
  </si>
  <si>
    <t>Table 12.13</t>
  </si>
  <si>
    <t>Table 16.2 &amp; 19.8</t>
  </si>
  <si>
    <t>Cobalt</t>
  </si>
  <si>
    <t>Manganese</t>
  </si>
  <si>
    <t>Nickel</t>
  </si>
  <si>
    <t>Nodule to Alloy</t>
  </si>
  <si>
    <t>Nodule Metals Recovery</t>
  </si>
  <si>
    <t>Nodule to Matte</t>
  </si>
  <si>
    <t>Nodule to Sulfate/Cathode</t>
  </si>
  <si>
    <t>Nickel (sulfate)</t>
  </si>
  <si>
    <t>Cobalt (sulfate)</t>
  </si>
  <si>
    <t>Copper (cathode)</t>
  </si>
  <si>
    <t>Nodule to Manganese Silicate</t>
  </si>
  <si>
    <t>Prices</t>
  </si>
  <si>
    <t>Payability Factors</t>
  </si>
  <si>
    <t>Metal in Alloy</t>
  </si>
  <si>
    <t>Table 16.3 &amp; 19.8</t>
  </si>
  <si>
    <t>Metal in Sulfate/Cathode</t>
  </si>
  <si>
    <t>Metal in Matte</t>
  </si>
  <si>
    <t>Metal Prices</t>
  </si>
  <si>
    <t>% of the metal price which the metal in a given form can be sold for</t>
  </si>
  <si>
    <t>US$/t</t>
  </si>
  <si>
    <t>PP1</t>
  </si>
  <si>
    <t>PP2</t>
  </si>
  <si>
    <t>US$/dmtu</t>
  </si>
  <si>
    <t>Pure metal prices (LME)</t>
  </si>
  <si>
    <t>Nickel Price</t>
  </si>
  <si>
    <t>Cobalt Price</t>
  </si>
  <si>
    <t>Copper Cathode Price</t>
  </si>
  <si>
    <t>Table 19.9</t>
  </si>
  <si>
    <t>100% contained Ni basis</t>
  </si>
  <si>
    <t>100% contained Co basis</t>
  </si>
  <si>
    <t>Nickel Sulfate</t>
  </si>
  <si>
    <t>Cobalt Sulfate</t>
  </si>
  <si>
    <t>Sulfates</t>
  </si>
  <si>
    <t>Nodule extraction</t>
  </si>
  <si>
    <t>Recovery Factors</t>
  </si>
  <si>
    <t>Production &amp; Offtake Volumes</t>
  </si>
  <si>
    <t>Alloy Offtake</t>
  </si>
  <si>
    <t>Matte Offtake</t>
  </si>
  <si>
    <t>Refined Metals Offtake</t>
  </si>
  <si>
    <t>Processing Capacities</t>
  </si>
  <si>
    <t>Alloy/Matte Production</t>
  </si>
  <si>
    <t>PAMCO (Japan)</t>
  </si>
  <si>
    <t>Mwtpa</t>
  </si>
  <si>
    <t>Indonesian RKEF</t>
  </si>
  <si>
    <t>Section 1.5</t>
  </si>
  <si>
    <t>Refined Metals Production</t>
  </si>
  <si>
    <t>US - Unit 1</t>
  </si>
  <si>
    <t>US - Unit 2</t>
  </si>
  <si>
    <t>Table 19.2</t>
  </si>
  <si>
    <t>Financial Assumptions</t>
  </si>
  <si>
    <t>Discount Rate</t>
  </si>
  <si>
    <t>Table 16.4-16.7</t>
  </si>
  <si>
    <t>System #1</t>
  </si>
  <si>
    <t>Production Vessel</t>
  </si>
  <si>
    <t>Transfer Vessel/Bulk Carriers</t>
  </si>
  <si>
    <t>Support Vessel</t>
  </si>
  <si>
    <t>Processing</t>
  </si>
  <si>
    <t>Operations Facilities initial setup</t>
  </si>
  <si>
    <t>Professional Services</t>
  </si>
  <si>
    <t>Owners Cost</t>
  </si>
  <si>
    <t>Contingency</t>
  </si>
  <si>
    <t>Escalation</t>
  </si>
  <si>
    <t>Allseas Credit</t>
  </si>
  <si>
    <t>US$M</t>
  </si>
  <si>
    <t>Direct</t>
  </si>
  <si>
    <t>Indirect</t>
  </si>
  <si>
    <t>Other</t>
  </si>
  <si>
    <t>Table 18.1</t>
  </si>
  <si>
    <t>US Refinery</t>
  </si>
  <si>
    <t>Single figure</t>
  </si>
  <si>
    <t>General/Infrastructure</t>
  </si>
  <si>
    <t>Port Facilities</t>
  </si>
  <si>
    <t>Hydrometallurgy</t>
  </si>
  <si>
    <t>Indirect Costs</t>
  </si>
  <si>
    <t>Number of 6 Mwtpa refining facility</t>
  </si>
  <si>
    <t>CAPEX per facility</t>
  </si>
  <si>
    <t>Direct Costs</t>
  </si>
  <si>
    <t>Other Costs</t>
  </si>
  <si>
    <t>Total Direct</t>
  </si>
  <si>
    <t>Total Indirect</t>
  </si>
  <si>
    <t>Total Other</t>
  </si>
  <si>
    <t>Total for both facilities</t>
  </si>
  <si>
    <t>Total other costs</t>
  </si>
  <si>
    <t>Table 18.2</t>
  </si>
  <si>
    <t>Sustaining Capital Cost</t>
  </si>
  <si>
    <t>Closure Cost</t>
  </si>
  <si>
    <t>Table 18.12</t>
  </si>
  <si>
    <t>Table 18.11</t>
  </si>
  <si>
    <t>Total without escalation</t>
  </si>
  <si>
    <t>Total with escalation</t>
  </si>
  <si>
    <t>Spread evenly over decommissioning period</t>
  </si>
  <si>
    <t>Closure/Decommisioning Phase</t>
  </si>
  <si>
    <t>Section 12.2.13</t>
  </si>
  <si>
    <t>Section 18.5.8 / Table 18.1</t>
  </si>
  <si>
    <t>Reason for this approach: Table 19.9, the statement of cash flows, gives the yearly CAPEX cash flows which add up to, as expected, 4917.6m USD. In order to allow the model to be flexible, we will assume that if we change the total project CAPEX, yearly cash flows will change proportionally to the change in total CAPEX. Therefore we need to know the proportion of CAPEX paid per year.</t>
  </si>
  <si>
    <t>Table 19.9 (calculated, not explicit)</t>
  </si>
  <si>
    <t>Proportion of total CAPEX paid each year</t>
  </si>
  <si>
    <t>Capital Costs</t>
  </si>
  <si>
    <t>Total Project CAPEX</t>
  </si>
  <si>
    <t>Operating Costs</t>
  </si>
  <si>
    <t>Collection Costs</t>
  </si>
  <si>
    <t>Transfer &amp; Shipping Costs</t>
  </si>
  <si>
    <t>Contractor (Offshore) Costs</t>
  </si>
  <si>
    <t>Consumables (Offshore Fuel) Costs</t>
  </si>
  <si>
    <t>Processing Cost</t>
  </si>
  <si>
    <t>Refining Cost</t>
  </si>
  <si>
    <t>Corporate Cost</t>
  </si>
  <si>
    <t>Fixed</t>
  </si>
  <si>
    <t>Production Support</t>
  </si>
  <si>
    <t>Supply Vessel</t>
  </si>
  <si>
    <t>Variable</t>
  </si>
  <si>
    <t>System #2 Capital Recovery</t>
  </si>
  <si>
    <t>System #3 Capital Recovery</t>
  </si>
  <si>
    <t>System #4 Capital Recovery</t>
  </si>
  <si>
    <t>US$/wmt</t>
  </si>
  <si>
    <t>Offtake</t>
  </si>
  <si>
    <t>Active Processing Plants</t>
  </si>
  <si>
    <t>Indonesia</t>
  </si>
  <si>
    <t>PAMCO</t>
  </si>
  <si>
    <t>US Refinery 1</t>
  </si>
  <si>
    <t>US Refinery 2</t>
  </si>
  <si>
    <t>Section 18.3</t>
  </si>
  <si>
    <t>Section 1.5 &amp; 18.3</t>
  </si>
  <si>
    <t>Total Transfer &amp; Shipping OPEX</t>
  </si>
  <si>
    <t>Table 18.16</t>
  </si>
  <si>
    <t>Bulk carrier CCZ to Indonesia</t>
  </si>
  <si>
    <t>No limit is specified</t>
  </si>
  <si>
    <t>Bulk carrier Indo to Texas</t>
  </si>
  <si>
    <t>Bulk carrier Indo to Japan</t>
  </si>
  <si>
    <t>Indo Inbound Handling</t>
  </si>
  <si>
    <t>Transfer vessel CCZ</t>
  </si>
  <si>
    <t>Table 18.17</t>
  </si>
  <si>
    <t>Table 18.18</t>
  </si>
  <si>
    <t>US - Total</t>
  </si>
  <si>
    <t>Nodule Processing Volumes by Plant</t>
  </si>
  <si>
    <t>Nodule Processing Volumes by End Product</t>
  </si>
  <si>
    <t>Refined sulfate/cathode</t>
  </si>
  <si>
    <t>In all cases, the final Manganese product is the same, but the final nickel/copper/cobalt product is different</t>
  </si>
  <si>
    <t>Proportion of nodules processed by PAMCO which are processed to matte (rather than just alloy)</t>
  </si>
  <si>
    <t>Estimate based on Table 16.4/16.5</t>
  </si>
  <si>
    <t>US$/wmt of all nodules mined</t>
  </si>
  <si>
    <t>US$/wmt of nodules sent to US</t>
  </si>
  <si>
    <t>US$/wmt of nodules sent to Japan</t>
  </si>
  <si>
    <t>US$/wmt of nodules sold as alloy</t>
  </si>
  <si>
    <t>Average cost</t>
  </si>
  <si>
    <t>Not route dependent</t>
  </si>
  <si>
    <t>PAMCO Alloy Toll Charge</t>
  </si>
  <si>
    <t>PAMCO Matte Toll Charge</t>
  </si>
  <si>
    <t>PAMCO breakdown</t>
  </si>
  <si>
    <t>PAMCO Alloy Toll Charge - Total</t>
  </si>
  <si>
    <t>PAMCO Matte Toll Charge - Total</t>
  </si>
  <si>
    <t>Financing</t>
  </si>
  <si>
    <t>Refining</t>
  </si>
  <si>
    <t>Table 18.19</t>
  </si>
  <si>
    <t>Table 18.20</t>
  </si>
  <si>
    <t>US$/wmt refined in US</t>
  </si>
  <si>
    <t>Royalties</t>
  </si>
  <si>
    <t>Nauru Continuity Benefits</t>
  </si>
  <si>
    <t>LCR Royalty</t>
  </si>
  <si>
    <t>Share of revenues</t>
  </si>
  <si>
    <t>Table 19.7</t>
  </si>
  <si>
    <t>Section 19.11.2</t>
  </si>
  <si>
    <t>% of revenues</t>
  </si>
  <si>
    <t>Revenues</t>
  </si>
  <si>
    <t>All-in recovered, payable metal</t>
  </si>
  <si>
    <t>% of wet nodule</t>
  </si>
  <si>
    <t>By end product</t>
  </si>
  <si>
    <t>By metal</t>
  </si>
  <si>
    <t>Royalty</t>
  </si>
  <si>
    <t>Total Royalties</t>
  </si>
  <si>
    <t>Production Vehicles</t>
  </si>
  <si>
    <t>Year Online</t>
  </si>
  <si>
    <t>PV1 (Hidden Gem)</t>
  </si>
  <si>
    <t>PV2</t>
  </si>
  <si>
    <t>PV3</t>
  </si>
  <si>
    <t>PV4</t>
  </si>
  <si>
    <t>year</t>
  </si>
  <si>
    <t>years</t>
  </si>
  <si>
    <t>section 18.3</t>
  </si>
  <si>
    <t>Table 18.15</t>
  </si>
  <si>
    <t>Years capital recovery is paid back</t>
  </si>
  <si>
    <t>System #2 Capital Recovery payback flag</t>
  </si>
  <si>
    <t>System #3 Capital Recovery payback flag</t>
  </si>
  <si>
    <t>System #4 Capital Recovery payback flag</t>
  </si>
  <si>
    <t>Total Collection Costs</t>
  </si>
  <si>
    <t>US$M/year</t>
  </si>
  <si>
    <t>Total Transfer &amp; Shipping</t>
  </si>
  <si>
    <t>Total Contractor (Offshore) Costs</t>
  </si>
  <si>
    <t>Total Processing Cost</t>
  </si>
  <si>
    <t>Total Consumables (offshore fuel) Costs</t>
  </si>
  <si>
    <t>Refining - Total</t>
  </si>
  <si>
    <t>Financing - Total</t>
  </si>
  <si>
    <t>Total Refining Cost</t>
  </si>
  <si>
    <t>Corporate Costs - Total</t>
  </si>
  <si>
    <t>Table 18.21</t>
  </si>
  <si>
    <t>Distribution of corporate costs</t>
  </si>
  <si>
    <t>Total Corporate Costs</t>
  </si>
  <si>
    <t>Total Operating Costs</t>
  </si>
  <si>
    <t>Depreciation</t>
  </si>
  <si>
    <t>Project Capital</t>
  </si>
  <si>
    <t>System 1</t>
  </si>
  <si>
    <t>Taxation</t>
  </si>
  <si>
    <t>Sustaining CAPEX incurred (Maintenance)</t>
  </si>
  <si>
    <t>Total Depreciation</t>
  </si>
  <si>
    <t>Tax</t>
  </si>
  <si>
    <t>EBITDA</t>
  </si>
  <si>
    <t>EBIT</t>
  </si>
  <si>
    <t>Tax Rate</t>
  </si>
  <si>
    <t>Section 19.12</t>
  </si>
  <si>
    <t>Taxable Profit</t>
  </si>
  <si>
    <t>Losses Carried Forward - BOP</t>
  </si>
  <si>
    <t>Losses Carried Forward - EOP</t>
  </si>
  <si>
    <t>Cash added to LCF</t>
  </si>
  <si>
    <t>Cash taken out of LCF</t>
  </si>
  <si>
    <t>Final tax paid</t>
  </si>
  <si>
    <t>Free Cash flow</t>
  </si>
  <si>
    <t>Free Cash Flow</t>
  </si>
  <si>
    <t>NPV</t>
  </si>
  <si>
    <t>IRR</t>
  </si>
  <si>
    <t>Discounted FCF</t>
  </si>
  <si>
    <t>Discount Factor</t>
  </si>
  <si>
    <t>fraction</t>
  </si>
  <si>
    <t>Investment Year</t>
  </si>
  <si>
    <t>#</t>
  </si>
  <si>
    <t>Years from investment year</t>
  </si>
  <si>
    <t>Cumulative FCF</t>
  </si>
  <si>
    <t>Cumulative Discounted FCF</t>
  </si>
  <si>
    <t>Per section 18.6.6, this financing cost appears to only apply to the 1st refining unit. Therefore we assume that the 2nd unit, which comes online later, is entirely financed through project cashflows, with no additional cost of debt repayments</t>
  </si>
  <si>
    <t>Straight line depreciation over remaining asset life</t>
  </si>
  <si>
    <t>Calculations</t>
  </si>
  <si>
    <t>Sustaining Capital Cost - Total</t>
  </si>
  <si>
    <t>Closure Cost - Total</t>
  </si>
  <si>
    <t>Table 15.5</t>
  </si>
  <si>
    <t>US$/wmt of nodules processed into matte by PAMCO (Japan)</t>
  </si>
  <si>
    <t>US$/wmt of nodules processed into alloy by PAMCO (Japan)</t>
  </si>
  <si>
    <t>Project CAPEX</t>
  </si>
  <si>
    <t>Transfer &amp; Shipping</t>
  </si>
  <si>
    <t>NPV &amp; IRR</t>
  </si>
  <si>
    <t>implied / back-calculated</t>
  </si>
  <si>
    <t>Section 19.2</t>
  </si>
  <si>
    <t>Total Wet Nodules Collected</t>
  </si>
  <si>
    <t>Whilst we don't know what this figure is exactly for the year 2029, 0.5 seems to be a good approximation given the final payable metal volumes are similar to the PFS</t>
  </si>
  <si>
    <t>PFS 2025</t>
  </si>
  <si>
    <t>Sustaining Capital (by year of Sustaining CAPEX expenditure)</t>
  </si>
  <si>
    <t>Assumed</t>
  </si>
  <si>
    <t>Admin fee</t>
  </si>
  <si>
    <t>Section 19.11.1</t>
  </si>
  <si>
    <t>kg/m2 of seafloor</t>
  </si>
  <si>
    <t>Section 12.2.7</t>
  </si>
  <si>
    <t>Nodule Abundance for which collector is designed for</t>
  </si>
  <si>
    <t>Total Wet Nodules Collected (Target)</t>
  </si>
  <si>
    <t>Total Wet Nodules Collected - Target</t>
  </si>
  <si>
    <t>Total Wet Nodules Collected - Adjusted</t>
  </si>
  <si>
    <t>Abundance</t>
  </si>
  <si>
    <t>Production &amp; Offtake assumptions</t>
  </si>
  <si>
    <t>US Royalty</t>
  </si>
  <si>
    <t>Section 3.5</t>
  </si>
  <si>
    <t>"NOAA’s regulatory framework under DSHMRA includes provisions for public comment and environmental review but does not currently mandate a fixed royalty or taxation regime akin to the ISA’s proposed ad valorem models. As such, financial terms are negotiated individually and may evolve with future legislative or executive directives, such as the April 2025 Executive Order promoting U.S. leadership in seabed mineral recovery."</t>
  </si>
  <si>
    <t>Environmental Monitoring</t>
  </si>
  <si>
    <t>Offshore</t>
  </si>
  <si>
    <t>Onshore</t>
  </si>
  <si>
    <t>Onshore Closure</t>
  </si>
  <si>
    <t>Section 18.5.14</t>
  </si>
  <si>
    <t>Other Offshore Closure</t>
  </si>
  <si>
    <t>Discounted Free Cash Flow</t>
  </si>
  <si>
    <t>Current Model</t>
  </si>
  <si>
    <t>PFS 2025 (Model)</t>
  </si>
  <si>
    <t>Revenue</t>
  </si>
  <si>
    <t>PFS 2025 (Explicit, Table 19.9)</t>
  </si>
  <si>
    <t>Totals (undiscounted)</t>
  </si>
  <si>
    <t>Unit</t>
  </si>
  <si>
    <t>PFS Table 19.9</t>
  </si>
  <si>
    <t>Difference</t>
  </si>
  <si>
    <t>Active Model</t>
  </si>
  <si>
    <t>Results</t>
  </si>
  <si>
    <t>Results Comparison</t>
  </si>
  <si>
    <t>Undiscounted</t>
  </si>
  <si>
    <t>Free Cash Flow Comparison</t>
  </si>
  <si>
    <t>Yearly non-cumulative FCF</t>
  </si>
  <si>
    <t>Discounted</t>
  </si>
  <si>
    <t>Yearly cumulative FCF</t>
  </si>
  <si>
    <t>Note: Products are sold in the same year they are produced (Section 19.3)</t>
  </si>
  <si>
    <t>PFS Table 19.9 appears to gross up Nauru and LCR payments by 25%, but the report does not explicitly explain this uplift.</t>
  </si>
  <si>
    <t>Metal Grades</t>
  </si>
  <si>
    <t>NOTE: Table 16.3 gives the cobalt alloy payable terms by year. It is the only case in which payable terms vary by year (42% / 43% / 45% for 2027–2031 / 2032–2036 / 2037–2045). However given that alloys are only sold in the years 2027-29, we can take the Co alloy payability to be 42%.</t>
  </si>
  <si>
    <t>Recovery to Matte</t>
  </si>
  <si>
    <t>Nickel Class 1 LME</t>
  </si>
  <si>
    <t>Cobalt LME</t>
  </si>
  <si>
    <t>LME</t>
  </si>
  <si>
    <t>Class 1 LME</t>
  </si>
  <si>
    <t>Model Structure</t>
  </si>
  <si>
    <t>Title</t>
  </si>
  <si>
    <t>Client</t>
  </si>
  <si>
    <t>Environmental Justice Foundation</t>
  </si>
  <si>
    <t>Version</t>
  </si>
  <si>
    <t>Date</t>
  </si>
  <si>
    <t xml:space="preserve">Contents of workbook:
</t>
  </si>
  <si>
    <t>Deep Sea Mining Project Financial Model - The Metals Company, NORI-D</t>
  </si>
  <si>
    <t>Author</t>
  </si>
  <si>
    <t>Nile Kirke</t>
  </si>
  <si>
    <t>Table 19.8 / Table 11.9 "All" row</t>
  </si>
  <si>
    <t>Link</t>
  </si>
  <si>
    <t>Total Capital</t>
  </si>
  <si>
    <t>Contractor (offshore) Costs</t>
  </si>
  <si>
    <t>Consumables (offshore fuel) Costs</t>
  </si>
  <si>
    <t>OPEX</t>
  </si>
  <si>
    <t>Total OPEX</t>
  </si>
  <si>
    <t>Net Profit After Tax</t>
  </si>
  <si>
    <t>Sustaining Capital</t>
  </si>
  <si>
    <t>Closure Capital</t>
  </si>
  <si>
    <t>EBITDA (non-GAAP)</t>
  </si>
  <si>
    <t>CAPEX</t>
  </si>
  <si>
    <t>Key Line Items</t>
  </si>
  <si>
    <t>Total CAPEX</t>
  </si>
  <si>
    <t>Key Metrics</t>
  </si>
  <si>
    <t>Distribution of Production Vessel + Production Support + Supply Vessel</t>
  </si>
  <si>
    <t>OPEX Collection Costs</t>
  </si>
  <si>
    <t>Total Collection costs</t>
  </si>
  <si>
    <t>Of which capital repayment</t>
  </si>
  <si>
    <t>Remaining</t>
  </si>
  <si>
    <t>Calculated using total collection costs, subtracting yearly capital recovery costs, and taking the distribution of the remaining costs.</t>
  </si>
  <si>
    <t>Row Total</t>
  </si>
  <si>
    <t>Distribution of Production Vessel + Production Support + Supply Vessel costs</t>
  </si>
  <si>
    <t>OPEX Refining Costs</t>
  </si>
  <si>
    <t>Total Refining Costs</t>
  </si>
  <si>
    <t>Of which variable</t>
  </si>
  <si>
    <t>Calculated using total refining costs, subtracting yearly variable costs, and taking the distribution of the remaining costs.</t>
  </si>
  <si>
    <t>Distribution of fixed costs</t>
  </si>
  <si>
    <t>Expensed when incurred</t>
  </si>
  <si>
    <t>There is significant ambiguity over what timeframe to depreciate these assets over. Given Section 19.12 states that assets are depreciated over their design life, but this design life is unclear. Given that Table 19.9 suggests there is significant depreciation in 2045, we will depreciate Refinery 2 at the same rate as Refinery 1, up to 2045 where any remaining non-depreciated cost will be depreciated at once.</t>
  </si>
  <si>
    <t>Write-Off Year</t>
  </si>
  <si>
    <t>US Refinery 2 - Write Off</t>
  </si>
  <si>
    <t>Write-Off</t>
  </si>
  <si>
    <t>Section 19.12 states that depreciation is on a straight line basis over the assumed system design life. Therefore, Sustaining Capex has been depreciated over the same lifespan as that of PV#1</t>
  </si>
  <si>
    <t>Allseas PV1 Capital Recovery</t>
  </si>
  <si>
    <t>Free Cash Flow - Calculated</t>
  </si>
  <si>
    <t>Note the unexplained discrepancy here</t>
  </si>
  <si>
    <t>IRR with calculated Free Cash Flow</t>
  </si>
  <si>
    <t>IRR with explicit Free Cash Flow</t>
  </si>
  <si>
    <t>Note Section 18.3: "From Year 6 onwards, Indonesian RKEF plants process 100% of nodule production to
produce matte." This suggests that PAMCO are operating in Years 0-5. This contradicts an earlier section which states that PAMCO conduct 5 years of nodule processing. One would assume this is because PAMCO process nodules for around the second half of Year 0 and first half of Year 5.</t>
  </si>
  <si>
    <t>% of dry nodule, not wet. Table 1.4 states that "Grades are quoted on a dry basis", given that these grades are almost identical, we assume also dry basis.</t>
  </si>
  <si>
    <t>50% capital cost recovered in operations over 10 years from PV commencement date</t>
  </si>
  <si>
    <t>Table 18.1, Section 18.3</t>
  </si>
  <si>
    <t>Note on Transfer &amp; Shipping Route-Specific Rates: The per-wmt rates in this model for the three secondary legs (Handymax Indo→Japan, Handymax Indo→Texas, Indonesia inbound handling) will differ from PFS Section 18.6.2. The PFS derives these rates by dividing each leg's total LOM cost by total LOM nodule production (164.1 Mwmt), producing a blended average. This model instead divides by the actual tonnage flowing through each leg and applies the rate only to the relevant routing flow. Rates will therefore be higher on a per-tonne basis than stated in the PFS, but when summed across all legs the LOM total should reconcile to $3,070.7M within rounding tolerance.</t>
  </si>
  <si>
    <t>Phase Flags</t>
  </si>
  <si>
    <t>Allseas Performance Incentive Payment</t>
  </si>
  <si>
    <t>Uplift</t>
  </si>
  <si>
    <t>Table 19.9 (implied)</t>
  </si>
  <si>
    <t>Note that the royalties provided in Table 19.9 appear to be 25% higher than what we would expect from Section 19.11.1 (with no explanation provided). We are adding this additional uplift.</t>
  </si>
  <si>
    <t>Note that the royalties provided in Table 19.9 appear to be 25% higher than what we would expect from Section 19.11.2 (with no explanation provided). We are adding this additional uplift.</t>
  </si>
  <si>
    <t>US</t>
  </si>
  <si>
    <t>LCR</t>
  </si>
  <si>
    <t>Nauru Payments</t>
  </si>
  <si>
    <t>Total Nauru Continuity Benefits (with uplift)</t>
  </si>
  <si>
    <t>Total LCR Royalty (with uplift)</t>
  </si>
  <si>
    <t>PFS Table 5.1 (historical FFG samples) - taking mean for NORI D area</t>
  </si>
  <si>
    <t>Selected Scenario:</t>
  </si>
  <si>
    <t>Scenarios in this model:</t>
  </si>
  <si>
    <t>Using inputs directly from the 2025 PFS</t>
  </si>
  <si>
    <t xml:space="preserve"> </t>
  </si>
  <si>
    <t>Nodule Characteristics - Existing Literature</t>
  </si>
  <si>
    <t>FFG Sample Mean</t>
  </si>
  <si>
    <t>FFG Sample Median</t>
  </si>
  <si>
    <t>FFG Mean + 1sd</t>
  </si>
  <si>
    <t>FFG Mean - 1sd</t>
  </si>
  <si>
    <t>NORI Area</t>
  </si>
  <si>
    <t>Grade</t>
  </si>
  <si>
    <t>Number</t>
  </si>
  <si>
    <t>Missing</t>
  </si>
  <si>
    <t>Min</t>
  </si>
  <si>
    <t>Max</t>
  </si>
  <si>
    <t>Mean</t>
  </si>
  <si>
    <t>Median</t>
  </si>
  <si>
    <t>Mean - 1stdev</t>
  </si>
  <si>
    <t>Var</t>
  </si>
  <si>
    <t>St.dev</t>
  </si>
  <si>
    <t>cv</t>
  </si>
  <si>
    <t>D</t>
  </si>
  <si>
    <t>Abundance (wet kg/m²)</t>
  </si>
  <si>
    <t>Ni (%)</t>
  </si>
  <si>
    <t>Cu (%)</t>
  </si>
  <si>
    <t>Mn (%)</t>
  </si>
  <si>
    <t>Co (%)</t>
  </si>
  <si>
    <t>Mean + 1stdev</t>
  </si>
  <si>
    <t>calculated</t>
  </si>
  <si>
    <t>Table 5.1 - Historical FFG samples</t>
  </si>
  <si>
    <t>Inflation</t>
  </si>
  <si>
    <t>Average yearly inflation over project life</t>
  </si>
  <si>
    <t>https://www.cbo.gov/publication/61270</t>
  </si>
  <si>
    <t>Congressional Budget Office - The Long-Term Budget Outlook: 2025 to 2055</t>
  </si>
  <si>
    <t>Taking US inflation as majority of nodules mined are ultimately refined in US, with resulting product likely sold in US</t>
  </si>
  <si>
    <t>Nominal Discount Rate</t>
  </si>
  <si>
    <t>Iceberg Research: The Metals Company ($TMC): a Remake of the Nautilus Fiasco</t>
  </si>
  <si>
    <t>https://iceberg-research.com/2025/05/27/the-metals-company-tmc-a-remake-of-the-nautilus-fiasco/</t>
  </si>
  <si>
    <t>Iceberg Research</t>
  </si>
  <si>
    <t>Real Discount Rate</t>
  </si>
  <si>
    <t>Note that cash flows in the PFS (and therefore also in this model) are in real 2025 terms.</t>
  </si>
  <si>
    <t>Not used in model, just for reference</t>
  </si>
  <si>
    <t>It is assumed that this proposed discount rate is a real discount rate, consistent with TMC’s 8% rate.</t>
  </si>
  <si>
    <t>Metal Recovery Rates - Existing Literature</t>
  </si>
  <si>
    <t>To alloy</t>
  </si>
  <si>
    <t>https://doi.org/10.3390/en13215664</t>
  </si>
  <si>
    <t>Wei et al - Minimum</t>
  </si>
  <si>
    <t>Table 7 "Smelting" row</t>
  </si>
  <si>
    <t>Table 1</t>
  </si>
  <si>
    <t>https://doi.org/10.3390/met9090974</t>
  </si>
  <si>
    <t>Keskinkilic, E - Minimum</t>
  </si>
  <si>
    <t>Keskinkilic, E - Maximum</t>
  </si>
  <si>
    <t>https://doi.org/10.1016/j.jiec.2024.05.056</t>
  </si>
  <si>
    <t>Marzoughi, O. and C.A. Pickles - Minimum</t>
  </si>
  <si>
    <t>Marzoughi, O. and C.A. Pickles - Maximum</t>
  </si>
  <si>
    <t>Table 4</t>
  </si>
  <si>
    <t>To Matte</t>
  </si>
  <si>
    <t>Marzoughi, O. and C.A. Pickles</t>
  </si>
  <si>
    <t>SMM - Minimum</t>
  </si>
  <si>
    <t>SMM - Maximum</t>
  </si>
  <si>
    <t>https://news.metal.com/newscontent/103369856</t>
  </si>
  <si>
    <t>Recovery Rate: Nickel recovery ranges from 92% to 97%.</t>
  </si>
  <si>
    <t>Compared to each other, the investment cost per ton of nickel metal production capacity for the RKEF is about 43000$, with an operational cost of about 16000$ per ton of nickel metal and a total nickel recovery rate of 77%–90%.</t>
  </si>
  <si>
    <t>Zhang et al - Minimum</t>
  </si>
  <si>
    <t>Zhang et al - Maximum</t>
  </si>
  <si>
    <t>https://doi.org/10.31035/cg2024124</t>
  </si>
  <si>
    <t>Pg 12, table under "PERFORMANCE"</t>
  </si>
  <si>
    <t>https://d3e2i5nuh73s15.cloudfront.net/wp-content/uploads/2017/08/Technical-Cost-Comparison-of-Laterite-Treatment-Processes.pdf</t>
  </si>
  <si>
    <t>Dry &amp; Taylor - Minimum</t>
  </si>
  <si>
    <t>Dry &amp; Taylor - Maximum</t>
  </si>
  <si>
    <t>Wei et al</t>
  </si>
  <si>
    <t>Using info from company websites</t>
  </si>
  <si>
    <t>Pg 68 under Current Industrial Practices: "In this Rotary Kiln-Electric Furnace (RKEF-Matte Smelting) method the sulfur is added as elemental sulfur or pyrite to the hot ore after calcining. A crude nickel matte is produced with a nickel grade in the range of 5 to 15 % and the nickel recovery is about 90 %"</t>
  </si>
  <si>
    <t>Wei et al - Maximum (Nickel Pig Iron processing)</t>
  </si>
  <si>
    <t>According to PFS: “Nickel pig iron processing is closely related to nodule processing for TMC’s product”</t>
  </si>
  <si>
    <t>Chosen Figure</t>
  </si>
  <si>
    <t>To Alloy</t>
  </si>
  <si>
    <t>Recovery to Alloy</t>
  </si>
  <si>
    <t>Resulting Downstream Recoveries</t>
  </si>
  <si>
    <t>Recovery to Sulfate</t>
  </si>
  <si>
    <t>Section 14.3</t>
  </si>
  <si>
    <t>^and similarly for recovery to Sulfate</t>
  </si>
  <si>
    <t>Given the chain of processing described in Section 14.3 and outlined in Figure 14.3 of the PFS, we have (nodule → matte recovery) = (nodule → alloy recovery) x (alloy → matte recovery)</t>
  </si>
  <si>
    <t>See Recovery Rates sheet</t>
  </si>
  <si>
    <t>Metals Prices</t>
  </si>
  <si>
    <t>Year</t>
  </si>
  <si>
    <t>Future Fair Fundamental Price (long-term)</t>
  </si>
  <si>
    <t>https://www.goldmansachs.com/insights/articles/why-record-high-copper-prices-arent-forecast-to-last</t>
  </si>
  <si>
    <t>https://www.lme.com/metals/non-ferrous/lme-nickel#Summary</t>
  </si>
  <si>
    <t>https://www.lme.com/metals/non-ferrous/lme-copper#Trading+summary</t>
  </si>
  <si>
    <t>Forward Price (Nominal)</t>
  </si>
  <si>
    <t>Macro Indicators</t>
  </si>
  <si>
    <t>https://www.cbo.gov/publication/62105</t>
  </si>
  <si>
    <t>Global Inflation Projection</t>
  </si>
  <si>
    <t>https://openknowledge.worldbank.org/server/api/core/bitstreams/5740355b-6f22-4c1f-a21f-015d5ff2192f/content</t>
  </si>
  <si>
    <t>Forward Price (Real 30 June 2025)</t>
  </si>
  <si>
    <t>Real 2025 dollars, consistent with Section 16.8 of PFS</t>
  </si>
  <si>
    <t>US Inflation Projection - yearly</t>
  </si>
  <si>
    <t>Projection</t>
  </si>
  <si>
    <t>CPI-U</t>
  </si>
  <si>
    <t xml:space="preserve">Nickel prices are held flat in real terms to reflect a conservative market view, given persistent oversupply from Indonesian supply growth and weakening battery demand as LFP chemistries gain share over nickel-based batteries.
https://www.spglobal.com/energy/en/news-research/latest-news/metals/101525-lme-week-nickel-market-could-stay-in-oversupply-until-2030-macquarie
https://www.woodmac.com/news/opinion/nickel-looking-for-a-route-back-to-safety/
</t>
  </si>
  <si>
    <t>https://www.lme.com/metals/ev/lme-cobalt#Trading+summary</t>
  </si>
  <si>
    <t xml:space="preserve">Commodity price and warehouse stockpile data is provided by LSEG. Copyright ©, LSEG, 1999-2026. Prices for Iron Ore 62% and 58% and Coal are sourced from S&amp;P Global Platts in whom all rights therein are reserved. S&amp;P Global Market Intelligence prohibits the use of any prices delivered by it to price or settle any commodity contracts or derivative contracts. For all related queries or requests, please contact S&amp;P Global Inc. via email at support@platts.com. ©2026 by S&amp;P Global Platts, a division of S&amp;P Global Inc. All rights reserved. Monthly Lithium prices provided by Benchmark Minerals, 2009–2026. All rights reserved. Use, duplication, or sale of this service or data contained herein, except as described in the S&amp;P Global Market Intelligence Master Subscription Agreement, is strictly prohibited.
</t>
  </si>
  <si>
    <t>NA</t>
  </si>
  <si>
    <t>LME-Cobalt - 3M Official ($/tonne)</t>
  </si>
  <si>
    <t>LME-Cobalt Cash ($/tonne)</t>
  </si>
  <si>
    <t>Commodity Price - 4/8/2010 to 6/14/2026 - Daily</t>
  </si>
  <si>
    <t>Price Series: All</t>
  </si>
  <si>
    <t>Chart Type: Line</t>
  </si>
  <si>
    <t>Frequency: Daily</t>
  </si>
  <si>
    <t>View: Price</t>
  </si>
  <si>
    <t>Period: From: 04/08/2010  To: 06/14/2026</t>
  </si>
  <si>
    <t>Price Chart  - Cobalt (Data)</t>
  </si>
  <si>
    <t>https://www.capitaliq.spglobal.com/web/client?auth=inherit#industry/priceChart</t>
  </si>
  <si>
    <t>Data Source</t>
  </si>
  <si>
    <t>Last Updated Date</t>
  </si>
  <si>
    <t>Country Name</t>
  </si>
  <si>
    <t>Country Code</t>
  </si>
  <si>
    <t>Indicator Name</t>
  </si>
  <si>
    <t>Indicator Code</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</si>
  <si>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</si>
  <si>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</si>
  <si>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</si>
  <si>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</si>
  <si>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</si>
  <si>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</si>
  <si>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</si>
  <si>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</si>
  <si>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</si>
  <si>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</si>
  <si>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</si>
  <si>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</si>
  <si>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</si>
  <si>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</si>
  <si>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</si>
  <si>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</si>
  <si>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</si>
  <si>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</si>
  <si>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</si>
  <si>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</si>
  <si>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</si>
  <si>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</si>
  <si>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</si>
  <si>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</si>
  <si>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</si>
  <si>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</si>
  <si>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</si>
  <si>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</si>
  <si>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</si>
  <si>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</si>
  <si>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</si>
  <si>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</si>
  <si>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</si>
  <si>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</si>
  <si>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</si>
  <si>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</si>
  <si>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</si>
  <si>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</si>
  <si>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</si>
  <si>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</si>
  <si>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</si>
  <si>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</si>
  <si>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</si>
  <si>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</si>
  <si>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</si>
  <si>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</si>
  <si>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</si>
  <si>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</si>
  <si>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</si>
  <si>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</si>
  <si>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</si>
  <si>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</si>
  <si>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</si>
  <si>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</si>
  <si>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</si>
  <si>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</si>
  <si>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</si>
  <si>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</si>
  <si>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</si>
  <si>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</si>
  <si>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</si>
  <si>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</si>
  <si>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</si>
  <si>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</si>
  <si>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</si>
  <si>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</si>
  <si>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Aruba</t>
  </si>
  <si>
    <t>ABW</t>
  </si>
  <si>
    <t>Inflation, consumer prices (annual %)</t>
  </si>
  <si>
    <t>FP.CPI.TOTL.ZG</t>
  </si>
  <si>
    <t>Africa Eastern and Southern</t>
  </si>
  <si>
    <t>AFE</t>
  </si>
  <si>
    <t>Afghanistan</t>
  </si>
  <si>
    <t>AFG</t>
  </si>
  <si>
    <t>Africa Western and Central</t>
  </si>
  <si>
    <t>AFW</t>
  </si>
  <si>
    <t>Angola</t>
  </si>
  <si>
    <t>AGO</t>
  </si>
  <si>
    <t>Albania</t>
  </si>
  <si>
    <t>ALB</t>
  </si>
  <si>
    <t>Andorra</t>
  </si>
  <si>
    <t>AND</t>
  </si>
  <si>
    <t>Arab World</t>
  </si>
  <si>
    <t>ARB</t>
  </si>
  <si>
    <t>United Arab Emirates</t>
  </si>
  <si>
    <t>ARE</t>
  </si>
  <si>
    <t>Argentina</t>
  </si>
  <si>
    <t>ARG</t>
  </si>
  <si>
    <t>Armenia</t>
  </si>
  <si>
    <t>ARM</t>
  </si>
  <si>
    <t>American Samoa</t>
  </si>
  <si>
    <t>ASM</t>
  </si>
  <si>
    <t>Antigua and Barbuda</t>
  </si>
  <si>
    <t>ATG</t>
  </si>
  <si>
    <t>Australia</t>
  </si>
  <si>
    <t>AUS</t>
  </si>
  <si>
    <t>Austria</t>
  </si>
  <si>
    <t>AUT</t>
  </si>
  <si>
    <t>Azerbaijan</t>
  </si>
  <si>
    <t>AZE</t>
  </si>
  <si>
    <t>Burundi</t>
  </si>
  <si>
    <t>BDI</t>
  </si>
  <si>
    <t>Belgium</t>
  </si>
  <si>
    <t>BEL</t>
  </si>
  <si>
    <t>Benin</t>
  </si>
  <si>
    <t>BEN</t>
  </si>
  <si>
    <t>Burkina Faso</t>
  </si>
  <si>
    <t>BFA</t>
  </si>
  <si>
    <t>Bangladesh</t>
  </si>
  <si>
    <t>BGD</t>
  </si>
  <si>
    <t>Bulgaria</t>
  </si>
  <si>
    <t>BGR</t>
  </si>
  <si>
    <t>Bahrain</t>
  </si>
  <si>
    <t>BHR</t>
  </si>
  <si>
    <t>Bahamas, The</t>
  </si>
  <si>
    <t>BHS</t>
  </si>
  <si>
    <t>Bosnia and Herzegovina</t>
  </si>
  <si>
    <t>BIH</t>
  </si>
  <si>
    <t>Belarus</t>
  </si>
  <si>
    <t>BLR</t>
  </si>
  <si>
    <t>Belize</t>
  </si>
  <si>
    <t>BLZ</t>
  </si>
  <si>
    <t>Bermuda</t>
  </si>
  <si>
    <t>BMU</t>
  </si>
  <si>
    <t>Bolivia</t>
  </si>
  <si>
    <t>BOL</t>
  </si>
  <si>
    <t>Brazil</t>
  </si>
  <si>
    <t>BRA</t>
  </si>
  <si>
    <t>Barbados</t>
  </si>
  <si>
    <t>BRB</t>
  </si>
  <si>
    <t>Brunei Darussalam</t>
  </si>
  <si>
    <t>BRN</t>
  </si>
  <si>
    <t>Bhutan</t>
  </si>
  <si>
    <t>BTN</t>
  </si>
  <si>
    <t>Botswana</t>
  </si>
  <si>
    <t>BWA</t>
  </si>
  <si>
    <t>Central African Republic</t>
  </si>
  <si>
    <t>CAF</t>
  </si>
  <si>
    <t>Canada</t>
  </si>
  <si>
    <t>CAN</t>
  </si>
  <si>
    <t>Central Europe and the Baltics</t>
  </si>
  <si>
    <t>CEB</t>
  </si>
  <si>
    <t>Switzerland</t>
  </si>
  <si>
    <t>CHE</t>
  </si>
  <si>
    <t>Channel Islands</t>
  </si>
  <si>
    <t>CHI</t>
  </si>
  <si>
    <t>Chile</t>
  </si>
  <si>
    <t>CHL</t>
  </si>
  <si>
    <t>China</t>
  </si>
  <si>
    <t>CHN</t>
  </si>
  <si>
    <t>Cote d'Ivoire</t>
  </si>
  <si>
    <t>CIV</t>
  </si>
  <si>
    <t>Cameroon</t>
  </si>
  <si>
    <t>CMR</t>
  </si>
  <si>
    <t>Congo, Dem. Rep.</t>
  </si>
  <si>
    <t>COD</t>
  </si>
  <si>
    <t>Congo, Rep.</t>
  </si>
  <si>
    <t>COG</t>
  </si>
  <si>
    <t>Colombia</t>
  </si>
  <si>
    <t>COL</t>
  </si>
  <si>
    <t>Comoros</t>
  </si>
  <si>
    <t>COM</t>
  </si>
  <si>
    <t>Cabo Verde</t>
  </si>
  <si>
    <t>CPV</t>
  </si>
  <si>
    <t>Costa Rica</t>
  </si>
  <si>
    <t>CRI</t>
  </si>
  <si>
    <t>Caribbean small states</t>
  </si>
  <si>
    <t>CSS</t>
  </si>
  <si>
    <t>Cuba</t>
  </si>
  <si>
    <t>CUB</t>
  </si>
  <si>
    <t>Curacao</t>
  </si>
  <si>
    <t>CUW</t>
  </si>
  <si>
    <t>Cayman Islands</t>
  </si>
  <si>
    <t>CYM</t>
  </si>
  <si>
    <t>Cyprus</t>
  </si>
  <si>
    <t>CYP</t>
  </si>
  <si>
    <t>Czechia</t>
  </si>
  <si>
    <t>CZE</t>
  </si>
  <si>
    <t>Germany</t>
  </si>
  <si>
    <t>DEU</t>
  </si>
  <si>
    <t>Djibouti</t>
  </si>
  <si>
    <t>DJI</t>
  </si>
  <si>
    <t>Dominica</t>
  </si>
  <si>
    <t>DMA</t>
  </si>
  <si>
    <t>Denmark</t>
  </si>
  <si>
    <t>DNK</t>
  </si>
  <si>
    <t>Dominican Republic</t>
  </si>
  <si>
    <t>DOM</t>
  </si>
  <si>
    <t>Algeria</t>
  </si>
  <si>
    <t>DZA</t>
  </si>
  <si>
    <t>East Asia &amp; Pacific (excluding high income)</t>
  </si>
  <si>
    <t>EAP</t>
  </si>
  <si>
    <t>Early-demographic dividend</t>
  </si>
  <si>
    <t>EAR</t>
  </si>
  <si>
    <t>East Asia &amp; Pacific</t>
  </si>
  <si>
    <t>EAS</t>
  </si>
  <si>
    <t>Europe &amp; Central Asia (excluding high income)</t>
  </si>
  <si>
    <t>ECA</t>
  </si>
  <si>
    <t>Europe &amp; Central Asia</t>
  </si>
  <si>
    <t>ECS</t>
  </si>
  <si>
    <t>Ecuador</t>
  </si>
  <si>
    <t>ECU</t>
  </si>
  <si>
    <t>Egypt, Arab Rep.</t>
  </si>
  <si>
    <t>EGY</t>
  </si>
  <si>
    <t>Euro area</t>
  </si>
  <si>
    <t>EMU</t>
  </si>
  <si>
    <t>Eritrea</t>
  </si>
  <si>
    <t>ERI</t>
  </si>
  <si>
    <t>Spain</t>
  </si>
  <si>
    <t>ESP</t>
  </si>
  <si>
    <t>Estonia</t>
  </si>
  <si>
    <t>EST</t>
  </si>
  <si>
    <t>Ethiopia</t>
  </si>
  <si>
    <t>ETH</t>
  </si>
  <si>
    <t>European Union</t>
  </si>
  <si>
    <t>EUU</t>
  </si>
  <si>
    <t>Fragile and conflict affected situations</t>
  </si>
  <si>
    <t>FCS</t>
  </si>
  <si>
    <t>Finland</t>
  </si>
  <si>
    <t>FIN</t>
  </si>
  <si>
    <t>Fiji</t>
  </si>
  <si>
    <t>FJI</t>
  </si>
  <si>
    <t>France</t>
  </si>
  <si>
    <t>FRA</t>
  </si>
  <si>
    <t>Faroe Islands</t>
  </si>
  <si>
    <t>FRO</t>
  </si>
  <si>
    <t>Micronesia, Fed. Sts.</t>
  </si>
  <si>
    <t>FSM</t>
  </si>
  <si>
    <t>Gabon</t>
  </si>
  <si>
    <t>GAB</t>
  </si>
  <si>
    <t>United Kingdom</t>
  </si>
  <si>
    <t>GBR</t>
  </si>
  <si>
    <t>Georgia</t>
  </si>
  <si>
    <t>GEO</t>
  </si>
  <si>
    <t>Ghana</t>
  </si>
  <si>
    <t>GHA</t>
  </si>
  <si>
    <t>Gibraltar</t>
  </si>
  <si>
    <t>GIB</t>
  </si>
  <si>
    <t>Guinea</t>
  </si>
  <si>
    <t>GIN</t>
  </si>
  <si>
    <t>Gambia, The</t>
  </si>
  <si>
    <t>GMB</t>
  </si>
  <si>
    <t>Guinea-Bissau</t>
  </si>
  <si>
    <t>GNB</t>
  </si>
  <si>
    <t>Equatorial Guinea</t>
  </si>
  <si>
    <t>GNQ</t>
  </si>
  <si>
    <t>Greece</t>
  </si>
  <si>
    <t>GRC</t>
  </si>
  <si>
    <t>Grenada</t>
  </si>
  <si>
    <t>GRD</t>
  </si>
  <si>
    <t>Greenland</t>
  </si>
  <si>
    <t>GRL</t>
  </si>
  <si>
    <t>Guatemala</t>
  </si>
  <si>
    <t>GTM</t>
  </si>
  <si>
    <t>Guam</t>
  </si>
  <si>
    <t>GUM</t>
  </si>
  <si>
    <t>Guyana</t>
  </si>
  <si>
    <t>GUY</t>
  </si>
  <si>
    <t>High income</t>
  </si>
  <si>
    <t>HIC</t>
  </si>
  <si>
    <t>Hong Kong SAR, China</t>
  </si>
  <si>
    <t>HKG</t>
  </si>
  <si>
    <t>Honduras</t>
  </si>
  <si>
    <t>HND</t>
  </si>
  <si>
    <t>Heavily indebted poor countries (HIPC)</t>
  </si>
  <si>
    <t>HPC</t>
  </si>
  <si>
    <t>Croatia</t>
  </si>
  <si>
    <t>HRV</t>
  </si>
  <si>
    <t>Haiti</t>
  </si>
  <si>
    <t>HTI</t>
  </si>
  <si>
    <t>Hungary</t>
  </si>
  <si>
    <t>HUN</t>
  </si>
  <si>
    <t>IBRD only</t>
  </si>
  <si>
    <t>IBD</t>
  </si>
  <si>
    <t>IDA &amp; IBRD total</t>
  </si>
  <si>
    <t>IBT</t>
  </si>
  <si>
    <t>IDA total</t>
  </si>
  <si>
    <t>IDA</t>
  </si>
  <si>
    <t>IDA blend</t>
  </si>
  <si>
    <t>IDB</t>
  </si>
  <si>
    <t>IDN</t>
  </si>
  <si>
    <t>IDA only</t>
  </si>
  <si>
    <t>IDX</t>
  </si>
  <si>
    <t>Isle of Man</t>
  </si>
  <si>
    <t>IMN</t>
  </si>
  <si>
    <t>India</t>
  </si>
  <si>
    <t>IND</t>
  </si>
  <si>
    <t>Not classified</t>
  </si>
  <si>
    <t>INX</t>
  </si>
  <si>
    <t>Ireland</t>
  </si>
  <si>
    <t>IRL</t>
  </si>
  <si>
    <t>Iran, Islamic Rep.</t>
  </si>
  <si>
    <t>IRN</t>
  </si>
  <si>
    <t>Iraq</t>
  </si>
  <si>
    <t>IRQ</t>
  </si>
  <si>
    <t>Iceland</t>
  </si>
  <si>
    <t>ISL</t>
  </si>
  <si>
    <t>Israel</t>
  </si>
  <si>
    <t>ISR</t>
  </si>
  <si>
    <t>Italy</t>
  </si>
  <si>
    <t>ITA</t>
  </si>
  <si>
    <t>Jamaica</t>
  </si>
  <si>
    <t>JAM</t>
  </si>
  <si>
    <t>Jordan</t>
  </si>
  <si>
    <t>JOR</t>
  </si>
  <si>
    <t>Japan</t>
  </si>
  <si>
    <t>JPN</t>
  </si>
  <si>
    <t>Kazakhstan</t>
  </si>
  <si>
    <t>KAZ</t>
  </si>
  <si>
    <t>Kenya</t>
  </si>
  <si>
    <t>KEN</t>
  </si>
  <si>
    <t>Kyrgyz Republic</t>
  </si>
  <si>
    <t>KGZ</t>
  </si>
  <si>
    <t>Cambodia</t>
  </si>
  <si>
    <t>KHM</t>
  </si>
  <si>
    <t>Kiribati</t>
  </si>
  <si>
    <t>KIR</t>
  </si>
  <si>
    <t>St. Kitts and Nevis</t>
  </si>
  <si>
    <t>KNA</t>
  </si>
  <si>
    <t>Korea, Rep.</t>
  </si>
  <si>
    <t>KOR</t>
  </si>
  <si>
    <t>Kuwait</t>
  </si>
  <si>
    <t>KWT</t>
  </si>
  <si>
    <t>Latin America &amp; Caribbean (excluding high income)</t>
  </si>
  <si>
    <t>LAC</t>
  </si>
  <si>
    <t>Lao PDR</t>
  </si>
  <si>
    <t>LAO</t>
  </si>
  <si>
    <t>Lebanon</t>
  </si>
  <si>
    <t>LBN</t>
  </si>
  <si>
    <t>Liberia</t>
  </si>
  <si>
    <t>LBR</t>
  </si>
  <si>
    <t>Libya</t>
  </si>
  <si>
    <t>LBY</t>
  </si>
  <si>
    <t>St. Lucia</t>
  </si>
  <si>
    <t>LCA</t>
  </si>
  <si>
    <t>Latin America &amp; Caribbean</t>
  </si>
  <si>
    <t>LCN</t>
  </si>
  <si>
    <t>Least developed countries: UN classification</t>
  </si>
  <si>
    <t>LDC</t>
  </si>
  <si>
    <t>Low income</t>
  </si>
  <si>
    <t>LIC</t>
  </si>
  <si>
    <t>Liechtenstein</t>
  </si>
  <si>
    <t>LIE</t>
  </si>
  <si>
    <t>Sri Lanka</t>
  </si>
  <si>
    <t>LKA</t>
  </si>
  <si>
    <t>Lower middle income</t>
  </si>
  <si>
    <t>LMC</t>
  </si>
  <si>
    <t>Low &amp; middle income</t>
  </si>
  <si>
    <t>LMY</t>
  </si>
  <si>
    <t>Lesotho</t>
  </si>
  <si>
    <t>LSO</t>
  </si>
  <si>
    <t>Late-demographic dividend</t>
  </si>
  <si>
    <t>LTE</t>
  </si>
  <si>
    <t>Lithuania</t>
  </si>
  <si>
    <t>LTU</t>
  </si>
  <si>
    <t>Luxembourg</t>
  </si>
  <si>
    <t>LUX</t>
  </si>
  <si>
    <t>Latvia</t>
  </si>
  <si>
    <t>LVA</t>
  </si>
  <si>
    <t>Macao SAR, China</t>
  </si>
  <si>
    <t>MAC</t>
  </si>
  <si>
    <t>St. Martin (French part)</t>
  </si>
  <si>
    <t>MAF</t>
  </si>
  <si>
    <t>Morocco</t>
  </si>
  <si>
    <t>MAR</t>
  </si>
  <si>
    <t>Monaco</t>
  </si>
  <si>
    <t>MCO</t>
  </si>
  <si>
    <t>Moldova</t>
  </si>
  <si>
    <t>MDA</t>
  </si>
  <si>
    <t>Madagascar</t>
  </si>
  <si>
    <t>MDG</t>
  </si>
  <si>
    <t>Maldives</t>
  </si>
  <si>
    <t>MDV</t>
  </si>
  <si>
    <t>Middle East, North Africa, Afghanistan &amp; Pakistan</t>
  </si>
  <si>
    <t>MEA</t>
  </si>
  <si>
    <t>Mexico</t>
  </si>
  <si>
    <t>MEX</t>
  </si>
  <si>
    <t>Marshall Islands</t>
  </si>
  <si>
    <t>MHL</t>
  </si>
  <si>
    <t>Middle income</t>
  </si>
  <si>
    <t>MIC</t>
  </si>
  <si>
    <t>North Macedonia</t>
  </si>
  <si>
    <t>MKD</t>
  </si>
  <si>
    <t>Mali</t>
  </si>
  <si>
    <t>MLI</t>
  </si>
  <si>
    <t>Malta</t>
  </si>
  <si>
    <t>MLT</t>
  </si>
  <si>
    <t>Myanmar</t>
  </si>
  <si>
    <t>MMR</t>
  </si>
  <si>
    <t>Middle East, North Africa, Afghanistan &amp; Pakistan (excluding high income)</t>
  </si>
  <si>
    <t>MNA</t>
  </si>
  <si>
    <t>Montenegro</t>
  </si>
  <si>
    <t>MNE</t>
  </si>
  <si>
    <t>Mongolia</t>
  </si>
  <si>
    <t>MNG</t>
  </si>
  <si>
    <t>Northern Mariana Islands</t>
  </si>
  <si>
    <t>MNP</t>
  </si>
  <si>
    <t>Mozambique</t>
  </si>
  <si>
    <t>MOZ</t>
  </si>
  <si>
    <t>Mauritania</t>
  </si>
  <si>
    <t>MRT</t>
  </si>
  <si>
    <t>Mauritius</t>
  </si>
  <si>
    <t>MUS</t>
  </si>
  <si>
    <t>Malawi</t>
  </si>
  <si>
    <t>MWI</t>
  </si>
  <si>
    <t>Malaysia</t>
  </si>
  <si>
    <t>MYS</t>
  </si>
  <si>
    <t>North America</t>
  </si>
  <si>
    <t>NAC</t>
  </si>
  <si>
    <t>Namibia</t>
  </si>
  <si>
    <t>NAM</t>
  </si>
  <si>
    <t>New Caledonia</t>
  </si>
  <si>
    <t>NCL</t>
  </si>
  <si>
    <t>Niger</t>
  </si>
  <si>
    <t>NER</t>
  </si>
  <si>
    <t>Nigeria</t>
  </si>
  <si>
    <t>NGA</t>
  </si>
  <si>
    <t>Nicaragua</t>
  </si>
  <si>
    <t>NIC</t>
  </si>
  <si>
    <t>Netherlands</t>
  </si>
  <si>
    <t>NLD</t>
  </si>
  <si>
    <t>Norway</t>
  </si>
  <si>
    <t>NOR</t>
  </si>
  <si>
    <t>Nepal</t>
  </si>
  <si>
    <t>NPL</t>
  </si>
  <si>
    <t>Nauru</t>
  </si>
  <si>
    <t>NRU</t>
  </si>
  <si>
    <t>New Zealand</t>
  </si>
  <si>
    <t>NZL</t>
  </si>
  <si>
    <t>OECD members</t>
  </si>
  <si>
    <t>OED</t>
  </si>
  <si>
    <t>Oman</t>
  </si>
  <si>
    <t>OMN</t>
  </si>
  <si>
    <t>Other small states</t>
  </si>
  <si>
    <t>OSS</t>
  </si>
  <si>
    <t>Pakistan</t>
  </si>
  <si>
    <t>PAK</t>
  </si>
  <si>
    <t>Panama</t>
  </si>
  <si>
    <t>PAN</t>
  </si>
  <si>
    <t>Peru</t>
  </si>
  <si>
    <t>PER</t>
  </si>
  <si>
    <t>Philippines</t>
  </si>
  <si>
    <t>PHL</t>
  </si>
  <si>
    <t>Palau</t>
  </si>
  <si>
    <t>PLW</t>
  </si>
  <si>
    <t>Papua New Guinea</t>
  </si>
  <si>
    <t>PNG</t>
  </si>
  <si>
    <t>Poland</t>
  </si>
  <si>
    <t>POL</t>
  </si>
  <si>
    <t>Pre-demographic dividend</t>
  </si>
  <si>
    <t>PRE</t>
  </si>
  <si>
    <t>Puerto Rico (US)</t>
  </si>
  <si>
    <t>PRI</t>
  </si>
  <si>
    <t>Korea, Dem. People's Rep.</t>
  </si>
  <si>
    <t>PRK</t>
  </si>
  <si>
    <t>Portugal</t>
  </si>
  <si>
    <t>PRT</t>
  </si>
  <si>
    <t>Paraguay</t>
  </si>
  <si>
    <t>PRY</t>
  </si>
  <si>
    <t>West Bank and Gaza</t>
  </si>
  <si>
    <t>PSE</t>
  </si>
  <si>
    <t>Pacific island small states</t>
  </si>
  <si>
    <t>PSS</t>
  </si>
  <si>
    <t>Post-demographic dividend</t>
  </si>
  <si>
    <t>PST</t>
  </si>
  <si>
    <t>French Polynesia</t>
  </si>
  <si>
    <t>PYF</t>
  </si>
  <si>
    <t>Qatar</t>
  </si>
  <si>
    <t>QAT</t>
  </si>
  <si>
    <t>Romania</t>
  </si>
  <si>
    <t>ROU</t>
  </si>
  <si>
    <t>Russian Federation</t>
  </si>
  <si>
    <t>RUS</t>
  </si>
  <si>
    <t>Rwanda</t>
  </si>
  <si>
    <t>RWA</t>
  </si>
  <si>
    <t>South Asia</t>
  </si>
  <si>
    <t>SAS</t>
  </si>
  <si>
    <t>Saudi Arabia</t>
  </si>
  <si>
    <t>SAU</t>
  </si>
  <si>
    <t>Sudan</t>
  </si>
  <si>
    <t>SDN</t>
  </si>
  <si>
    <t>Senegal</t>
  </si>
  <si>
    <t>SEN</t>
  </si>
  <si>
    <t>Singapore</t>
  </si>
  <si>
    <t>SGP</t>
  </si>
  <si>
    <t>Solomon Islands</t>
  </si>
  <si>
    <t>SLB</t>
  </si>
  <si>
    <t>Sierra Leone</t>
  </si>
  <si>
    <t>SLE</t>
  </si>
  <si>
    <t>El Salvador</t>
  </si>
  <si>
    <t>SLV</t>
  </si>
  <si>
    <t>San Marino</t>
  </si>
  <si>
    <t>SMR</t>
  </si>
  <si>
    <t>Somalia, Fed. Rep.</t>
  </si>
  <si>
    <t>SOM</t>
  </si>
  <si>
    <t>Serbia</t>
  </si>
  <si>
    <t>SRB</t>
  </si>
  <si>
    <t>Sub-Saharan Africa (excluding high income)</t>
  </si>
  <si>
    <t>SSA</t>
  </si>
  <si>
    <t>South Sudan</t>
  </si>
  <si>
    <t>SSD</t>
  </si>
  <si>
    <t>Sub-Saharan Africa</t>
  </si>
  <si>
    <t>SSF</t>
  </si>
  <si>
    <t>Small states</t>
  </si>
  <si>
    <t>SST</t>
  </si>
  <si>
    <t>Sao Tome and Principe</t>
  </si>
  <si>
    <t>STP</t>
  </si>
  <si>
    <t>Suriname</t>
  </si>
  <si>
    <t>SUR</t>
  </si>
  <si>
    <t>Slovak Republic</t>
  </si>
  <si>
    <t>SVK</t>
  </si>
  <si>
    <t>Slovenia</t>
  </si>
  <si>
    <t>SVN</t>
  </si>
  <si>
    <t>Sweden</t>
  </si>
  <si>
    <t>SWE</t>
  </si>
  <si>
    <t>Eswatini</t>
  </si>
  <si>
    <t>SWZ</t>
  </si>
  <si>
    <t>Sint Maarten (Dutch part)</t>
  </si>
  <si>
    <t>SXM</t>
  </si>
  <si>
    <t>Seychelles</t>
  </si>
  <si>
    <t>SYC</t>
  </si>
  <si>
    <t>Syrian Arab Republic</t>
  </si>
  <si>
    <t>SYR</t>
  </si>
  <si>
    <t>Turks and Caicos Islands</t>
  </si>
  <si>
    <t>TCA</t>
  </si>
  <si>
    <t>Chad</t>
  </si>
  <si>
    <t>TCD</t>
  </si>
  <si>
    <t>East Asia &amp; Pacific (IDA &amp; IBRD countries)</t>
  </si>
  <si>
    <t>TEA</t>
  </si>
  <si>
    <t>Europe &amp; Central Asia (IDA &amp; IBRD countries)</t>
  </si>
  <si>
    <t>TEC</t>
  </si>
  <si>
    <t>Togo</t>
  </si>
  <si>
    <t>TGO</t>
  </si>
  <si>
    <t>Thailand</t>
  </si>
  <si>
    <t>THA</t>
  </si>
  <si>
    <t>Tajikistan</t>
  </si>
  <si>
    <t>TJK</t>
  </si>
  <si>
    <t>Turkmenistan</t>
  </si>
  <si>
    <t>TKM</t>
  </si>
  <si>
    <t>Latin America &amp; the Caribbean (IDA &amp; IBRD countries)</t>
  </si>
  <si>
    <t>TLA</t>
  </si>
  <si>
    <t>Timor-Leste</t>
  </si>
  <si>
    <t>TLS</t>
  </si>
  <si>
    <t>Middle East, North Africa, Afghanistan &amp; Pakistan (IDA &amp; IBRD)</t>
  </si>
  <si>
    <t>TMN</t>
  </si>
  <si>
    <t>Tonga</t>
  </si>
  <si>
    <t>TON</t>
  </si>
  <si>
    <t>South Asia (IDA &amp; IBRD)</t>
  </si>
  <si>
    <t>TSA</t>
  </si>
  <si>
    <t>Sub-Saharan Africa (IDA &amp; IBRD countries)</t>
  </si>
  <si>
    <t>TSS</t>
  </si>
  <si>
    <t>Trinidad and Tobago</t>
  </si>
  <si>
    <t>TTO</t>
  </si>
  <si>
    <t>Tunisia</t>
  </si>
  <si>
    <t>TUN</t>
  </si>
  <si>
    <t>Turkiye</t>
  </si>
  <si>
    <t>TUR</t>
  </si>
  <si>
    <t>Tuvalu</t>
  </si>
  <si>
    <t>TUV</t>
  </si>
  <si>
    <t>Tanzania</t>
  </si>
  <si>
    <t>TZA</t>
  </si>
  <si>
    <t>Uganda</t>
  </si>
  <si>
    <t>UGA</t>
  </si>
  <si>
    <t>Ukraine</t>
  </si>
  <si>
    <t>UKR</t>
  </si>
  <si>
    <t>Upper middle income</t>
  </si>
  <si>
    <t>UMC</t>
  </si>
  <si>
    <t>Uruguay</t>
  </si>
  <si>
    <t>URY</t>
  </si>
  <si>
    <t>United States</t>
  </si>
  <si>
    <t>USA</t>
  </si>
  <si>
    <t>Uzbekistan</t>
  </si>
  <si>
    <t>UZB</t>
  </si>
  <si>
    <t>St. Vincent and the Grenadines</t>
  </si>
  <si>
    <t>VCT</t>
  </si>
  <si>
    <t>Venezuela, RB</t>
  </si>
  <si>
    <t>VEN</t>
  </si>
  <si>
    <t>British Virgin Islands</t>
  </si>
  <si>
    <t>VGB</t>
  </si>
  <si>
    <t>Virgin Islands (U.S.)</t>
  </si>
  <si>
    <t>VIR</t>
  </si>
  <si>
    <t>Viet Nam</t>
  </si>
  <si>
    <t>VNM</t>
  </si>
  <si>
    <t>Vanuatu</t>
  </si>
  <si>
    <t>VUT</t>
  </si>
  <si>
    <t>World</t>
  </si>
  <si>
    <t>WLD</t>
  </si>
  <si>
    <t>Samoa</t>
  </si>
  <si>
    <t>WSM</t>
  </si>
  <si>
    <t>Kosovo</t>
  </si>
  <si>
    <t>XKX</t>
  </si>
  <si>
    <t>Yemen, Rep.</t>
  </si>
  <si>
    <t>YEM</t>
  </si>
  <si>
    <t>South Africa</t>
  </si>
  <si>
    <t>ZAF</t>
  </si>
  <si>
    <t>Zambia</t>
  </si>
  <si>
    <t>ZMB</t>
  </si>
  <si>
    <t>Zimbabwe</t>
  </si>
  <si>
    <t>ZWE</t>
  </si>
  <si>
    <t>World Development Indicators: https://api.worldbank.org/v2/en/indicator/FP.CPI.TOTL.ZG?downloadformat=excel</t>
  </si>
  <si>
    <t>Historical Metal Prices</t>
  </si>
  <si>
    <t>World Bank</t>
  </si>
  <si>
    <t>2025 unavailable</t>
  </si>
  <si>
    <t>US Yearly Inflation (CPI) - combined</t>
  </si>
  <si>
    <t>Trading Economics: https://tradingeconomics.com/united-states/inflation-cpi#</t>
  </si>
  <si>
    <t>since WB data was incomplete in 2025</t>
  </si>
  <si>
    <t>Note prices in the PFS are quoted in "real US$ 2025" (Table 16.1). Given that other prices (as part of CAPEX &amp; OPEX costs) are in real 30 June 2025 terms, we will assume metals prices are too</t>
  </si>
  <si>
    <t>Inflation Factor from 30 June 2025</t>
  </si>
  <si>
    <t>Combined</t>
  </si>
  <si>
    <t>US Inflation from 30 June 2025</t>
  </si>
  <si>
    <t>Nominal price at end of year</t>
  </si>
  <si>
    <t>Inflation Factor 30 June 2025</t>
  </si>
  <si>
    <t>Average</t>
  </si>
  <si>
    <t>Forward Price settling down to historical average</t>
  </si>
  <si>
    <t>Number of years to settle to historical average</t>
  </si>
  <si>
    <t>Price blending ratio</t>
  </si>
  <si>
    <t>Historical Avg Price (Real 30 June 2025)</t>
  </si>
  <si>
    <t>In our projection, we take the forward price of cobalt and gradually reduce this to the 10-year historical average (in real 2025 prices). We have taken this modelling choice as the current high cobalt prices are in large part due to the recent supply restrictions imposed by DR Congo, rather than a long-term shift in supply or demand. https://www.reuters.com/markets/commodities/congos-attempt-control-cobalt-market-risks-becoming-supply-shock-2025-12-03/</t>
  </si>
  <si>
    <t>Price Chart  - Nickel (Data)</t>
  </si>
  <si>
    <t>Include Warehouse Stockpiles: Yes</t>
  </si>
  <si>
    <t>LME-Nickel Cash ($/tonne)</t>
  </si>
  <si>
    <t>LME-Nickel Warehouse Stocks (tonnes)</t>
  </si>
  <si>
    <t>Price Chart  - Copper (Data)</t>
  </si>
  <si>
    <t>LME-Copper Grade A Cash ($/tonne)</t>
  </si>
  <si>
    <t>SHFE-Copper Warehouse Stocks (tonnes)</t>
  </si>
  <si>
    <t>LME-Copper Warehouse Stocks (tonnes)</t>
  </si>
  <si>
    <t>Price Chart  - Manganese (Data)</t>
  </si>
  <si>
    <t>Manganese Ore Mn32% Fe20%,Tianjin-SA ($/DMTU)</t>
  </si>
  <si>
    <t>Manganese Ore 38% FOB S.A. ($/DMTU)</t>
  </si>
  <si>
    <t>Manganese Ore Prices</t>
  </si>
  <si>
    <t>Name</t>
  </si>
  <si>
    <t>SMM Code</t>
  </si>
  <si>
    <t>High</t>
  </si>
  <si>
    <t>Low</t>
  </si>
  <si>
    <t>Change</t>
  </si>
  <si>
    <t>Source URL</t>
  </si>
  <si>
    <t>Tianjin Port Australia 46% Block Mn Ore</t>
  </si>
  <si>
    <t>SMM-MN-MO-002</t>
  </si>
  <si>
    <t>USD/tonne-unit</t>
  </si>
  <si>
    <t>2026-06-12</t>
  </si>
  <si>
    <t>https://www.metal.com/manganese</t>
  </si>
  <si>
    <t>Qinzhou Port Australia 46% Block Mn Ore</t>
  </si>
  <si>
    <t>SMM-MN-MO-001</t>
  </si>
  <si>
    <t>Tianjin Port Australia 46% Seed Mn Ore</t>
  </si>
  <si>
    <t>SMM-MN-MO-010</t>
  </si>
  <si>
    <t>Qinzhou Port Australia 46% Seed Mn Ore</t>
  </si>
  <si>
    <t>SMM-MN-MO-009</t>
  </si>
  <si>
    <t>Tianjin Port South African Hemicarbonate Block Mn Ore</t>
  </si>
  <si>
    <t>SMM-MN-MO-006</t>
  </si>
  <si>
    <t>Qinzhou Port South African Hemicarbonate Block Mn Ore</t>
  </si>
  <si>
    <t>SMM-MN-MO-005</t>
  </si>
  <si>
    <t>Tianjin Port Gabon 46% Block Mn Ore</t>
  </si>
  <si>
    <t>SMM-MN-MO-004</t>
  </si>
  <si>
    <t>Qinzhou Port Gabon 46% Block Mn Ore</t>
  </si>
  <si>
    <t>SMM-MN-MO-003</t>
  </si>
  <si>
    <t>Tianjin Port Gabon 41% Seed Mn Ore</t>
  </si>
  <si>
    <t>SMM-MN-MO-013</t>
  </si>
  <si>
    <t>Qinzhou Port Gabon 41% Seed Mn Ore</t>
  </si>
  <si>
    <t>SMM-MN-MO-014</t>
  </si>
  <si>
    <t>Tianjin Port Brazil 46% Block Mn Ore</t>
  </si>
  <si>
    <t>SMM-MN-MO-012</t>
  </si>
  <si>
    <t>Qinzhou Port Brazil 46% Block Mn Ore</t>
  </si>
  <si>
    <t>SMM-MN-MO-011</t>
  </si>
  <si>
    <t>Tianjin Port South African High-Iron Block Mn Ore</t>
  </si>
  <si>
    <t>SMM-MN-MO-008</t>
  </si>
  <si>
    <t>Qinzhou Port South African High-Iron Block Mn Ore</t>
  </si>
  <si>
    <t>SMM-MN-MO-007</t>
  </si>
  <si>
    <t>Tianjin Port South African Medium-Iron Block Mn Ore</t>
  </si>
  <si>
    <t>SMM-MN-MO-015</t>
  </si>
  <si>
    <t>Qinzhou Port South African Medium-Iron Block Mn Ore</t>
  </si>
  <si>
    <t>SMM-MN-MO-016</t>
  </si>
  <si>
    <t>Mn Ore Australia (Mn42%) - North</t>
  </si>
  <si>
    <t>SMM-MN-MO-017</t>
  </si>
  <si>
    <t>USD/mtu</t>
  </si>
  <si>
    <t>Mn Ore Australia (Mn42%) - South</t>
  </si>
  <si>
    <t>SMM-MN-MO-018</t>
  </si>
  <si>
    <t>Source: SMM https://www.metal.com/manganese</t>
  </si>
  <si>
    <t>Grade (%)</t>
  </si>
  <si>
    <t>Intercept:</t>
  </si>
  <si>
    <t>Slope:</t>
  </si>
  <si>
    <t>implies price:</t>
  </si>
  <si>
    <t>Price of 44% Mn Ore (Real June 2026)</t>
  </si>
  <si>
    <t>as of June 2026</t>
  </si>
  <si>
    <t>Price of 44% Mn Ore (Real June 2025)</t>
  </si>
  <si>
    <t>Taking forward price, then flat in real terms</t>
  </si>
  <si>
    <t>https://www.researchgate.net/publication/267248089_Recovery_of_Cu_Ni_Co_and_Mn_from_Sea_Nodules_by_Direct_Reduction_Smelting</t>
  </si>
  <si>
    <t>Agarwal et al - Minimum</t>
  </si>
  <si>
    <t>Agarwal et al - Maximum</t>
  </si>
  <si>
    <t>Directly applied to polymetallic nodules</t>
  </si>
  <si>
    <t>Recovery to Cathode</t>
  </si>
  <si>
    <t>^and similarly for recovery to cathode</t>
  </si>
  <si>
    <t>Given the processing chain described in Section 14.3 and outlined in Figure 14.3 of the PFS, nickel sulfate production is downstream of matte production. Therefore, (nodule → sulfate recovery) = (nodule → matte recovery) x (matte → sulfate refining recovery).</t>
  </si>
  <si>
    <t>Payabilities</t>
  </si>
  <si>
    <t>Assuming same ratio between Mn price and Mn Silicate as assumed in PFS</t>
  </si>
  <si>
    <t>Constant Real 2025 price</t>
  </si>
  <si>
    <t>Acronyms</t>
  </si>
  <si>
    <t>Acronym</t>
  </si>
  <si>
    <t>Definition</t>
  </si>
  <si>
    <t>PFS</t>
  </si>
  <si>
    <t>Pre-Feasibility Study</t>
  </si>
  <si>
    <t>NORI-D</t>
  </si>
  <si>
    <t>Nauru Ocean Resources Inc., Area D</t>
  </si>
  <si>
    <t>TMC</t>
  </si>
  <si>
    <t>The Metals Company</t>
  </si>
  <si>
    <t>Capital Expenditure</t>
  </si>
  <si>
    <t>Operating Expenditure</t>
  </si>
  <si>
    <t>US$</t>
  </si>
  <si>
    <t xml:space="preserve">US$/t </t>
  </si>
  <si>
    <t>US dollars per tonne</t>
  </si>
  <si>
    <t>US dollars</t>
  </si>
  <si>
    <t>m2</t>
  </si>
  <si>
    <t>square metre</t>
  </si>
  <si>
    <t>m3</t>
  </si>
  <si>
    <t>cubic metre</t>
  </si>
  <si>
    <t>Pacific Metals Co., Ltd.</t>
  </si>
  <si>
    <t>FCF</t>
  </si>
  <si>
    <t>Net Present Value</t>
  </si>
  <si>
    <t>Internal Rate of Return</t>
  </si>
  <si>
    <t>dmtu</t>
  </si>
  <si>
    <t>US dollars per dry metric tonne unit</t>
  </si>
  <si>
    <t>kg</t>
  </si>
  <si>
    <t>kilogram</t>
  </si>
  <si>
    <t>Mwt</t>
  </si>
  <si>
    <t>RKEF</t>
  </si>
  <si>
    <t>Clarion-Clipperton Zone</t>
  </si>
  <si>
    <t>Variable costs should ultimately be expressed on a per wmt of nodules actually processed through the relevant route. In this case, however, the PFS does not explicitly provide all of the processing costs in the unit that we need. For the PAMCO charges in Table 18.19, the unit cost appears to be calculated against total LOM nodules extracted, rather than against the volume actually processed by PAMCO. This can be seen from the implied denominator: 241.0 / 1.5 = c.160.7 Mwmt for the PAMCO alloy toll charge, and 764.0 / 4.7 = c.162.6 Mwmt for the PAMCO matte toll charge, both of which are very close to the 164.1 Mwmt of total wet ore collected shown in Table 15.5. This makes the PAMCO unit charges look artificially low, because only a fraction of total nodules are actually processed into alloy or matte by PAMCO. What we need instead is the implied variable tolling charge per wmt of nodules actually processed by PAMCO.
The presentation in Table 18.19 is confusing because the unit basis does not appear to be consistent across the line items. For the Indonesia Matte Toll Charge, the US$80/wmt figure appears to be on the more intuitive basis of nodules actually processed in Indonesia. This is supported by Table 15.5, which shows total wet ore collected of 164.1 Mwmt, while the Indonesia Matte Toll Charge of US$12,616.8m divided by US$80/wmt implies c.157.7 Mwmt — i.e. not total project nodules, but broadly the volume of nodules routed through matte/Indonesia-style processing. By contrast, the PAMCO charges appear to be averaged over all 164.1 Mwmt of total project nodules. This means we need to recalculate the PAMCO charges on a like-for-like basis: US$/wmt of nodules actually processed by PAMCO.</t>
  </si>
  <si>
    <t>Indonesia Matte Toll Charge</t>
  </si>
  <si>
    <t>CCZ</t>
  </si>
  <si>
    <t>Low Carbon Royalty</t>
  </si>
  <si>
    <t>PV</t>
  </si>
  <si>
    <t>LCF</t>
  </si>
  <si>
    <t>Losses Carried Forward</t>
  </si>
  <si>
    <t>BOP</t>
  </si>
  <si>
    <t>Beginning of Period</t>
  </si>
  <si>
    <t>End of Period</t>
  </si>
  <si>
    <t>EOP</t>
  </si>
  <si>
    <t>PP1/2</t>
  </si>
  <si>
    <t>Pre-Production (year) 1/2</t>
  </si>
  <si>
    <t>FFG</t>
  </si>
  <si>
    <t>Free-fall grab samplers</t>
  </si>
  <si>
    <t>DSM</t>
  </si>
  <si>
    <t>Deep-Sea Mining</t>
  </si>
  <si>
    <t>SMM</t>
  </si>
  <si>
    <t>Shanghai Metals Market</t>
  </si>
  <si>
    <t>London Metals Exchange</t>
  </si>
  <si>
    <t>Mn</t>
  </si>
  <si>
    <t>Co</t>
  </si>
  <si>
    <t>Cu</t>
  </si>
  <si>
    <t>Ni</t>
  </si>
  <si>
    <t>CPI</t>
  </si>
  <si>
    <t>Consumer Price Index</t>
  </si>
  <si>
    <t>US Yearly Inflation (CPI) - World Bank</t>
  </si>
  <si>
    <t>US Yearly Inflation (CPI) - Trading Economics</t>
  </si>
  <si>
    <t>Rotary Kiln and Electric Furnace</t>
  </si>
  <si>
    <t>Market risk reduction factor</t>
  </si>
  <si>
    <t>Estimate of current price of Mn ores with 44% Mn, held flat in real terms</t>
  </si>
  <si>
    <t>Table 5.1 - taking mean for NORI D area</t>
  </si>
  <si>
    <t>Note that the PFS acknowledges (implicitly) the possibility of non-zero royalties under DSHMRA</t>
  </si>
  <si>
    <t>https://www.gao.gov/assets/b-330854.pdf</t>
  </si>
  <si>
    <t>ISA</t>
  </si>
  <si>
    <t>DSHMRA</t>
  </si>
  <si>
    <t>UNCLOS</t>
  </si>
  <si>
    <t>NOAA</t>
  </si>
  <si>
    <t>International Seabed Authority</t>
  </si>
  <si>
    <t>Deep Seabed Hard Mineral Resources Act</t>
  </si>
  <si>
    <t>United Nations Convention on the Law of the Sea</t>
  </si>
  <si>
    <t>National Oceanic and Atmospheric Administration</t>
  </si>
  <si>
    <t>Section 16.6</t>
  </si>
  <si>
    <t>Calculated Free Cash Flow</t>
  </si>
  <si>
    <t>Reconciled Free Cash Flow</t>
  </si>
  <si>
    <t>Unexplained difference between calculated and stated FCF</t>
  </si>
  <si>
    <t>Explainer</t>
  </si>
  <si>
    <t>Note that in Table 19.9, there is a significant difference between the project Free Cash Flow stated explicitly and the free cash flow obtained by adding revenue, operational costs, royalties, taxes and capital costs (See Table 19.9 tab of this workbook). In this sheet we subtract this discrepancy from our model's calculated Free Cash Flow in order to ensure that the model does, to the best of our ability and given the available information, accurately model the project in question and produce similar outputs.</t>
  </si>
  <si>
    <t>PFS 2025 (Model, Reconciled)</t>
  </si>
  <si>
    <t>Adjustment for abundance</t>
  </si>
  <si>
    <t>Adjustment to extraction for lower abundance</t>
  </si>
  <si>
    <t>PFS (Model)</t>
  </si>
  <si>
    <t>NPV (explicit FCF)</t>
  </si>
  <si>
    <t>NPV (calculated FCF)</t>
  </si>
  <si>
    <t>NPV of difference</t>
  </si>
  <si>
    <t>Table 19.9. Explicit FCF - (revenue + operating costs + royalties + taxes + capital costs)</t>
  </si>
  <si>
    <t>Mn silicate price is reduced through a discount of 20% to reflect product-specific marketability and volume-placement risk. The PFS states that nodule-sourced Mn silicate is expected to align closely with the 44% Mn ore benchmark price, but only "provided it is integrated into optimized ore blends", and notes that value could vary depending on market conditions and processing costs for other feedstocks. The PFS also states that the large volume TMC aims to produce "could be challenging to place without impacting pricing" (i.e. it could flood the market), especially in a well-supplied manganese market with limited forecast growth in silico-manganese imports. A discount to the Neutral case price is therefore applied to reflect uncertainty around customer acceptance, blending requirements, offtaker availability and the potential pricing impact of large new supply volumes.</t>
  </si>
  <si>
    <t>Forward Price settling to historical average</t>
  </si>
  <si>
    <t>Guidance</t>
  </si>
  <si>
    <t>Land-based Mining Royalty Rates by State</t>
  </si>
  <si>
    <t>Arizona</t>
  </si>
  <si>
    <t>Minimum rate</t>
  </si>
  <si>
    <t>Idaho</t>
  </si>
  <si>
    <t>Montana</t>
  </si>
  <si>
    <t>"5-8% of returns" which includes operating costs, but importantly "no less than 5% of the fair market value"</t>
  </si>
  <si>
    <t>Oregon</t>
  </si>
  <si>
    <t>Utah</t>
  </si>
  <si>
    <t>Washington</t>
  </si>
  <si>
    <t>Wyoming</t>
  </si>
  <si>
    <t>Land Mining Royalties (Gross Revenue-based only)</t>
  </si>
  <si>
    <t>Western states only</t>
  </si>
  <si>
    <t>Summary</t>
  </si>
  <si>
    <t>https://www.cimmes.org/wp-content/uploads/2016/09/Larry-Smith-Presentation.pdf</t>
  </si>
  <si>
    <t>WACC</t>
  </si>
  <si>
    <t>Pg 18</t>
  </si>
  <si>
    <t>Pg 19</t>
  </si>
  <si>
    <t>Project Stage Premium</t>
  </si>
  <si>
    <t>Technical Premium</t>
  </si>
  <si>
    <t>Remoteness Premium</t>
  </si>
  <si>
    <t>This technology has never reached commercial scale before</t>
  </si>
  <si>
    <t>Clarion Clipperton Zone</t>
  </si>
  <si>
    <t>Country Risk Premium</t>
  </si>
  <si>
    <t>Pg 20 and Damodaran CRPs (Jan '26)</t>
  </si>
  <si>
    <t>https://pages.stern.nyu.edu/~adamodar/New_Home_Page/datafile/ctryprem.html</t>
  </si>
  <si>
    <t>CRP = difference between Indonesia and US CRP as outlined on Pg 20 of presentation</t>
  </si>
  <si>
    <t>Discount Rate Calculation</t>
  </si>
  <si>
    <t>Smith, Larry (2016) - Presentation at MES CIM Vancouver, Pg 15</t>
  </si>
  <si>
    <t>Using Smith Methodology &amp; Suggested Premia Directly</t>
  </si>
  <si>
    <t>Taheri et al 2009</t>
  </si>
  <si>
    <t>https://www.researchgate.net/publication/299049760_Risk-adjusted_discount_rate_estimation_for_evaluating_mining_projects</t>
  </si>
  <si>
    <t>Product premium</t>
  </si>
  <si>
    <t>https://doi.org/10.36487/ACG_repo/2063_76</t>
  </si>
  <si>
    <t>Analysis of the discount rate for mining projects</t>
  </si>
  <si>
    <t>A Ovalle</t>
  </si>
  <si>
    <t>Table 10</t>
  </si>
  <si>
    <t>Metals and minerals</t>
  </si>
  <si>
    <t>Number of projects</t>
  </si>
  <si>
    <t>DR</t>
  </si>
  <si>
    <t>Ag</t>
  </si>
  <si>
    <t>Au</t>
  </si>
  <si>
    <t>Precious metals</t>
  </si>
  <si>
    <t>Diamonds</t>
  </si>
  <si>
    <t>Nb</t>
  </si>
  <si>
    <t>Ti</t>
  </si>
  <si>
    <t>Fe</t>
  </si>
  <si>
    <t>Li</t>
  </si>
  <si>
    <t>Zn</t>
  </si>
  <si>
    <t>U</t>
  </si>
  <si>
    <t>Mo</t>
  </si>
  <si>
    <t>Pb</t>
  </si>
  <si>
    <t>Rare earths</t>
  </si>
  <si>
    <t>Fertilizers</t>
  </si>
  <si>
    <t>Total, average</t>
  </si>
  <si>
    <t>Base Metal Average:</t>
  </si>
  <si>
    <t>Y</t>
  </si>
  <si>
    <t>Base Metal? (source: https://en.wikipedia.org/wiki/Base_metal)</t>
  </si>
  <si>
    <t>Number of projects x DR</t>
  </si>
  <si>
    <t>Average of metals in NORI-D project:</t>
  </si>
  <si>
    <t>Premium:</t>
  </si>
  <si>
    <t>Ovalle, 2020</t>
  </si>
  <si>
    <t>Project Stage Premia</t>
  </si>
  <si>
    <t>PFS Stage</t>
  </si>
  <si>
    <t>Smith presentation 2016</t>
  </si>
  <si>
    <t>PEA Stage</t>
  </si>
  <si>
    <t>https://mrmr.cim.org/media/1017/national-instrument-43-101.pdf</t>
  </si>
  <si>
    <t>Page 8, section 3.4 e)</t>
  </si>
  <si>
    <t>See Discount Rate tab</t>
  </si>
  <si>
    <t>On a fundamental basis, Goldman Sachs Research estimates that copper’s fair price is around $11,500 per tonne, and that the short-term high prices are unsustainable in the long run. Goldman Sachs Research forecasts the LME copper price to reach $15,000 per tonne by 2035 (equivalent to $11,500 in 2025 US dollar terms).</t>
  </si>
  <si>
    <t>Copper LME</t>
  </si>
  <si>
    <t>In our projection, we take the forward price of cobalt and gradually reduce this to the 3-year historical average (in real 2025 prices). Note that the current high cobalt prices are in large part due to the recent supply restrictions imposed by DR Congo, rather than a long-term shift in supply or demand. https://www.reuters.com/markets/commodities/congos-attempt-control-cobalt-market-risks-becoming-supply-shock-2025-12-03/</t>
  </si>
  <si>
    <t>Inflation Factor</t>
  </si>
  <si>
    <t>Price (real 2025)</t>
  </si>
  <si>
    <t>Metal Prices (real 2025, 3 year trailing)</t>
  </si>
  <si>
    <t>Lower Quartile</t>
  </si>
  <si>
    <t>https://mrmr.cim.org/media/1145/2020_cim_guidance_on_commodity_pricing_may2022.pdf</t>
  </si>
  <si>
    <t>Likely Scenario</t>
  </si>
  <si>
    <t>This tab allows you to toggle the inputs selected in the project financial model. Inputs are toggled individually using drop-down boxes (highlighted in blue).
To run the PFS 2025 scenario, ensure that, for all inputs, the PFS 2025 scenario is selected.
To run the Likely Scenario scenario, ensure that, for all inputs, the Likely Scenario scenario is selected, or if this is not an option, then select the PFS 2025 scenario.
To run the Conservative Scenario scenario, ensure that for all inputs, Conservative Scenario is selected, and if this is not an option, then select Likely Scenario.</t>
  </si>
  <si>
    <t>Conservative Scenario</t>
  </si>
  <si>
    <t>This case case takes the premium for a project still in the PEA stage and has not yet reached PFS. Although the TMC study is presented as a Pre-Feasibility Study, its economic case relies materially on production from mineral resources that have not been converted into mineral reserves. This reduces the confidence normally associated with a reserve-backed PFS and makes the economic risk profile closer to a PEA / scoping-stage analysis. This treatment is consistent with Canadian disclosure cautionary language for economic analyses using mineral resources, which states that such analysis is preliminary in nature, that inferred mineral resources are “too speculative geologically” to have economic considerations applied to them that would enable them to be categorized as mineral reserves, and that “mineral resources that are not mineral reserves do not have demonstrated economic viability.”</t>
  </si>
  <si>
    <t>Nickel Sulfate Premium</t>
  </si>
  <si>
    <t>Cobalt Sulfate Premium</t>
  </si>
  <si>
    <t>Defined as % premium (or discount if negative) of the price of 1 tonne of nickel contained in nickel sulfate vs LME price of nickel per tonne</t>
  </si>
  <si>
    <t>Average of all</t>
  </si>
  <si>
    <t>Average of all minus Iceberg</t>
  </si>
  <si>
    <t>NOTE: this scenario assumes the same nickel sulfate premium as the PFS. If the PFS case is not selected for the Nickel price, then the Nickel sulfate price will not be the same as the PFS, even if the PFS case is selected here.</t>
  </si>
  <si>
    <t>US royalty sensitivity based on existing revenue-based royalties for land mining in western US states</t>
  </si>
  <si>
    <t>Source: Ship &amp; Bunker</t>
  </si>
  <si>
    <t>Inflation factor</t>
  </si>
  <si>
    <t>MGO price in PFS:</t>
  </si>
  <si>
    <t>Increase</t>
  </si>
  <si>
    <t>Fuel Price Uplift</t>
  </si>
  <si>
    <t>Ship &amp; Bunker data</t>
  </si>
  <si>
    <t>Nodule Production</t>
  </si>
  <si>
    <t>Mass of wet nodules mined per year</t>
  </si>
  <si>
    <t>PV1</t>
  </si>
  <si>
    <t>Production Ramp-Up</t>
  </si>
  <si>
    <t>New Production Ramp-Up from Allseas Contract</t>
  </si>
  <si>
    <t>PV Capacities</t>
  </si>
  <si>
    <t>Section 5.1 of contract: https://investors.metals.co/static-files/08da9d87-76ef-4f58-9623-01c3fbe4bc86</t>
  </si>
  <si>
    <t>mwtpa</t>
  </si>
  <si>
    <t>Commencement dates from section 18.3 of PFS: "year 3 PV2, year 4 PV3 and PV4"</t>
  </si>
  <si>
    <t>Total with downtime</t>
  </si>
  <si>
    <t>Section 5.1 of Allseas Contract https://investors.metals.co/static-files/08da9d87-76ef-4f58-9623-01c3fbe4bc86</t>
  </si>
  <si>
    <t>This case applies the revised Allseas ramp-up profile to each future production system. While the contract initially covers the first production system, comprising the Hidden Gem and collection system with a nominal capacity of 3.0 Mtpa, it also states that the parties intend the contract to “form the foundation for future scaling up and continuation of production, to an ultimate greater production capacity, as per the Life-of-Mine Plan.” The contract further states that the parties’ “ultimate aim is to maintain a long-term strategic partnership” for production in the licence area. On this basis, the model assumes that the same staged ramp-up profile used for the first production system (which itself already differs from the ramp-up stated in the PFS up to 2030) is also a reasonable proxy for future PVs.</t>
  </si>
  <si>
    <t>Fuel-related Costs</t>
  </si>
  <si>
    <t>Contingencies</t>
  </si>
  <si>
    <t>Applied Contingency</t>
  </si>
  <si>
    <t>AMC Consultants: https://www.amcconsultants.com/experience/why-feasibility-studies-fail</t>
  </si>
  <si>
    <t>2011 study by RL Bullock also reported that the average capital overrun (over the last 50 years) was 26%</t>
  </si>
  <si>
    <t>Section 18.5.8</t>
  </si>
  <si>
    <t>CIM MES: Slide 11 https://www.cimmes.org/wp-content/uploads/2016/05/Capital-Cost-Overrun-and-Operational-Performance-in-Mining-Industry-Tin-Lwin-25May2016.pdf
McKinsey: https://www.mckinsey.com/industries/metals-and-mining/our-insights/the-capex-crystal-ball-beating-the-odds-in-mining-project-delivery</t>
  </si>
  <si>
    <t>OPEX Contingency is within Corporate Costs</t>
  </si>
  <si>
    <t>Corporate Costs - contingency not included</t>
  </si>
  <si>
    <t>Typical cost overrun is 40% for copper mine and 46% for nickel. Supported by Nieto et al. 2024: https://doi.org/10.1016/j.resourpol.2024.105427 . McKinsey study states significantly higher average overruns: "Looking at megaprojects valued at $1 billion or more, the result is even worse: on average, cost overruns run at least 79 percent higher than initial budget estimates".</t>
  </si>
  <si>
    <t>Arizona Sonoran Cactus Project PFS</t>
  </si>
  <si>
    <t>https://arizonasonoran.com/site/assets/files/6562/2025-10-20_ascu_cactus_pfs.pdf</t>
  </si>
  <si>
    <t>October 2025</t>
  </si>
  <si>
    <t>Premium due to the offtake of Nickel, Copper and Manganese. Note that this is the premium over and above the premium for offtaking base metals (already contained in WACC), to avoid double counting</t>
  </si>
  <si>
    <t>See below</t>
  </si>
  <si>
    <t>https://newworldres.com/wp-content/uploads/AntlerCopperProjectPreFeasibilityStudy17Jul24.pdf</t>
  </si>
  <si>
    <t>New World Resources Antler Copper PFS</t>
  </si>
  <si>
    <t>July 2024</t>
  </si>
  <si>
    <t>Cyprium Metals Limited Nifty Copper PFS</t>
  </si>
  <si>
    <t>https://minedocs.com/27/Nifty-PFS-11272024.pdf</t>
  </si>
  <si>
    <t>November 2024</t>
  </si>
  <si>
    <t>Lunnon Nickel Baker and Foster Scoping Study</t>
  </si>
  <si>
    <t>July 2025</t>
  </si>
  <si>
    <t>December 2025</t>
  </si>
  <si>
    <t>https://chalicemining.com/wp-content/uploads/2025/12/61302003.pdf</t>
  </si>
  <si>
    <t>https://minedocs.com/30/Baker-and-Foster-PFS-07212025.pdf</t>
  </si>
  <si>
    <t>Lifezone Metals Kabanga Project FS</t>
  </si>
  <si>
    <t>https://s201.q4cdn.com/375092174/files/doc_downloads/2025/C8784-ST-REP-000002-KNP-Feasibility-Study-Technical-Report-Summary-S-K-1300-_RevC-1.pdf</t>
  </si>
  <si>
    <t>https://www.centaurus.com.au/site/pdf/775096fa-08ed-40d5-a598-133e7af583d1/Jaguar-Feasibility-Study-Demonstrates-Strong-Economics.pdf</t>
  </si>
  <si>
    <t>Centaurus Metals Jaguar FS</t>
  </si>
  <si>
    <t>September 2023</t>
  </si>
  <si>
    <t>https://fpxnickel.com/blog/2023/09/06/fpx-nickel-delivers-pfs-for-baptiste-nickel-project-with-after-tax-npv-of-us2-01-billion-and-18-6-irr/</t>
  </si>
  <si>
    <t>FPX Nickel Baptiste PFS</t>
  </si>
  <si>
    <t>Assumed to be % of all OPEX</t>
  </si>
  <si>
    <t>Table 18.21 (calculated)</t>
  </si>
  <si>
    <t>PFS states a contingency averaging ~15% of direct + indirect costs. (We do not know what exact contingencies were applied to each component)</t>
  </si>
  <si>
    <t>PFS states a contingency averaging ~15% of direct + indirect costs. (We do not know what exact contingencies were applied to each component, hence if we use a blanket 15.0%, the resulting total contingency is different from the PFS))</t>
  </si>
  <si>
    <t>NOTE: This is a 32% Mn Ore and likely not a reasonable proxy for Mn Silicate price. This data is not used in the model.</t>
  </si>
  <si>
    <t>Other Sources (Nominal)</t>
  </si>
  <si>
    <t>Copy and "Paste Values" to new column -&gt;</t>
  </si>
  <si>
    <t>FPX Nickel Awaruite Refinery Scoping Study - Analyst 1</t>
  </si>
  <si>
    <t>FPX Nickel Awaruite Refinery Scoping Study - Analyst 2</t>
  </si>
  <si>
    <t>FPX Nickel Awaruite Refinery Scoping Study - Analyst 3</t>
  </si>
  <si>
    <t>FPX Nickel Awaruite Refinery Scoping Study - Analyst 4</t>
  </si>
  <si>
    <t>FPX Nickel Awaruite Refinery Scoping Study - Analyst 5</t>
  </si>
  <si>
    <t>FPX Nickel Awaruite Refinery Scoping Study - Analyst 6</t>
  </si>
  <si>
    <t>FPX Nickel Awaruite Refinery Scoping Study - Assumed price</t>
  </si>
  <si>
    <t>December 2024</t>
  </si>
  <si>
    <t>https://fpxnickel.com/wp-content/uploads/263522_0000_BA00_RPT_0001_RA.pdf</t>
  </si>
  <si>
    <t>Author believes the PFS premium is reasonable</t>
  </si>
  <si>
    <t>https://fpxnickel.com/wp-content/uploads/263522_0000_BA00_RPT_0001_RA.pdf &amp; https://news.metal.com/newscontent/103958014-SMM-Analysis-June-Nickel-Sulphate-Market-Analysis-Price-Under-Pressure-from-Rising-Costs-and-Supply-Demand-Mismatch</t>
  </si>
  <si>
    <t>We have taken the Low Case premium in FPX Nickel's Awaruite Refinery project. SMM’s June 2026 analysis states that battery-grade nickel sulphate prices were "not optimistic" despite high MHP payables and high downstream production schedules, citing weakening cost support, front-loaded downstream stockpiling, increased import supplementation and higher volumes of nickel sulphate converted from refined nickel. SMM also notes that if the high premium persists, refined nickel producers may expand conversion into nickel sulfate, "thus impacting the nickel sulphate market from the supply side." This supports reducing the PFS assumed premium.</t>
  </si>
  <si>
    <t>Additonal Capital Costs</t>
  </si>
  <si>
    <t>Additional Cost 1</t>
  </si>
  <si>
    <t>Additional Cost 2</t>
  </si>
  <si>
    <t>Additional Capital Cost 1</t>
  </si>
  <si>
    <t>Additional Capital Costs</t>
  </si>
  <si>
    <t>Additional Capital Cost 2</t>
  </si>
  <si>
    <t>3-yr Average up to 23 Feb 2026</t>
  </si>
  <si>
    <t>3-yr Mean MGO Price:</t>
  </si>
  <si>
    <t>LOM Price Comparison (Real 30 June 2025)</t>
  </si>
  <si>
    <t>PFS Table 19.8</t>
  </si>
  <si>
    <t>Avg Price</t>
  </si>
  <si>
    <t>FPX Awaruite Scoping Study - Analyst 2</t>
  </si>
  <si>
    <t>FPX Awaruite Scoping Study - Analyst 5</t>
  </si>
  <si>
    <t>FPX Awaruite Scoping Study - Analyst 4</t>
  </si>
  <si>
    <t>FPX Awaruite Scoping Study - Assumed price</t>
  </si>
  <si>
    <t>FPX Awaruite Scoping Study - Analyst 3</t>
  </si>
  <si>
    <t>FPX Awaruite Scoping Study - Analyst 1</t>
  </si>
  <si>
    <t>FPX Awaruite Scoping Study - Analyst 6</t>
  </si>
  <si>
    <t>Gonneville PFS</t>
  </si>
  <si>
    <t>Scenario Selector &amp; Comparison</t>
  </si>
  <si>
    <t>PFS (Model, Reconciled)</t>
  </si>
  <si>
    <t>Conservative</t>
  </si>
  <si>
    <t>Calculated discount rate - Likely Scenario</t>
  </si>
  <si>
    <t>Calculated discount rate - Conservative Scenario</t>
  </si>
  <si>
    <t>Note on Discount Rates</t>
  </si>
  <si>
    <t>PEA</t>
  </si>
  <si>
    <t>FS</t>
  </si>
  <si>
    <t>Feasibility Study</t>
  </si>
  <si>
    <t>Preliminary Economic Assessment (also known as Scoping Study)</t>
  </si>
  <si>
    <t>The discount rate is one of the most important assumptions in a financial model because it has a significant impact on Net Present Value (NPV). It is used to convert future cash flows into present value. In project valuation, the discount rate reflects the annual return required by investors to justify committing capital to the project, taking into account the risk of the project and the opportunity cost of investing elsewhere. A higher discount rate reduces the present value of future cash flows and therefore lowers NPV.</t>
  </si>
  <si>
    <t>3-yr Median MGO Price:</t>
  </si>
  <si>
    <t>3-yr UQ MGO Price:</t>
  </si>
  <si>
    <t>Reflects the difference in MGO fuel price, between the stated assumed price of US$700/tonne and the 3-year historical trailing average (in real 2025 terms). The Conservative scenario uses a trailing 3-year upper quartile MGO price</t>
  </si>
  <si>
    <t>Reflects the difference in MGO fuel price, between the stated assumed price of US$700/tonne and the 3-year historical trailing average (in real 2025 terms). The Likely scenario uses a trailing 3-year median MGO price</t>
  </si>
  <si>
    <t>Relies on scientific studies to challenge certain technical, geological or chemical assumptions.
Price or cost-related projections are neutral, based on historical averages (eg: historical 4-year trailing median prices or average costs based on available benchmarks)</t>
  </si>
  <si>
    <t>Reflects market risks facing the project and additional unconsidered costs the project is at risk of incurring.
Considers risks which the author believes to be material and plausible, but not necessarily probable.
Price assumptions for Nickel, Cobalt and Copper are based on forward markets blended with the trailing 4-year lower quartile of historical prices.</t>
  </si>
  <si>
    <t>Sulfate</t>
  </si>
  <si>
    <t>Cathode</t>
  </si>
  <si>
    <t>FPX Awaruite Refinery Scoping</t>
  </si>
  <si>
    <t>FPX Awaruite Refinery Scoping - Analyst 1</t>
  </si>
  <si>
    <t>FPX Awaruite Refinery Scoping - Analyst 2</t>
  </si>
  <si>
    <t>FPX Awaruite Refinery Scoping - Analyst 3</t>
  </si>
  <si>
    <t>FPX Awaruite Refinery Scoping - Analyst 4</t>
  </si>
  <si>
    <t>FPX Awaruite Refinery Scoping - Analyst 5</t>
  </si>
  <si>
    <t>FPX Awaruite Refinery Scoping - Analyst 6</t>
  </si>
  <si>
    <t>Chalice Gonneville PFS</t>
  </si>
  <si>
    <t>Lunnon Nickel Baker and Foster Scoping</t>
  </si>
  <si>
    <t>Month</t>
  </si>
  <si>
    <t>LA MGO price (USD $/mt)</t>
  </si>
  <si>
    <t>Singapore MGO price (USD $/mt)</t>
  </si>
  <si>
    <t>LA</t>
  </si>
  <si>
    <t>https://shipandbunker.com/prices/apac/sea/sg-sin-singapore#MGO</t>
  </si>
  <si>
    <t>https://shipandbunker.com/prices/am/nampac/us-lax-la-long-beach#MGO</t>
  </si>
  <si>
    <t>PFS: $700</t>
  </si>
  <si>
    <t>Likely Scenario: $767</t>
  </si>
  <si>
    <t>Conservative Scenario: $894</t>
  </si>
  <si>
    <t>Nodule extraction has been reduced by 5% in the Conservative Scenario only, to reflect the possible risk that lower nodule abundance may not be fully offset operationally.
The PFS uses a collector design abundance of 17.0 kg/m², but Table 5.1 indicates historical abundance of approximately 14.1 kg/m² sample supplied by Pioneer Investor.
The Pioneer Investor dataset was not used in the 2025 Mineral Resource estimate. However, the historical samples provide an independent reference point for NORI Area D nodule abundances which we are using as a conservastive-case figure.
Section 12.2.7 states that lower abundance can potentially be compensated through higher collection speed, meaning that we do not reduce nodule production by the same factor for which abundance has been reduced in the Conservative Scenario. However, the PFS also states that further path simulator and Monte Carlo tool development will be used to confirm that production from lower-abundance areas does not impact achievement of yearly production targets, meaning this compensation assumption has not yet been proven.
At 14.1 kg/m², maintaining full production would require increasing collection speed from 0.4 m/s to around 0.482 m/s, close to the maximum of 0.5 m/s. Given this limited buffer, the Conservative Scenario assumes partial rather than full compensation. A conservative 95.0% extraction factor is therefore applied.</t>
  </si>
  <si>
    <t>LOM Price</t>
  </si>
  <si>
    <t>Conservative Scenario LOM</t>
  </si>
  <si>
    <t>Metals Prices - Conservative Scenario</t>
  </si>
  <si>
    <t>LOM</t>
  </si>
  <si>
    <t>Life of Mine</t>
  </si>
  <si>
    <t>Alloy payability has been reduced in the Conservative Scenario to reflect market-acceptance risk for TMC’s early-stage alloy product.
The PFS itself notes that the alloy product has “limited immediate demand” and “may require discounts to establish a market presence, especially in the early years of operation”.
The Conservative Scenario therefore applies lower alloy payabilities to reflect the risk that buyers require a discount during the initial commercialisation period. Given that the alloy product is only sold in the first 3 years, we can apply a blanket change in alloy payability as this will not affect later years.</t>
  </si>
  <si>
    <t>CIM MES</t>
  </si>
  <si>
    <t>Management and Economics Society (MES) of CIM (Canadian Institute of Mining, Metallurgy and Petroleum)</t>
  </si>
  <si>
    <t>GAO</t>
  </si>
  <si>
    <t>Government Accountability Office</t>
  </si>
  <si>
    <t>PFS Table 19.9 vs Model</t>
  </si>
  <si>
    <t>PFS Table 19.9 vs Likely vs Conservative</t>
  </si>
  <si>
    <t>Free Cash Flow (Undiscounted)</t>
  </si>
  <si>
    <t>Yearly FCF</t>
  </si>
  <si>
    <t>Yearly DFCF</t>
  </si>
  <si>
    <t>Cumulative DFCF</t>
  </si>
  <si>
    <t>Copy and "Paste Values" below</t>
  </si>
  <si>
    <t>Results - Reconciled (Only relevant for Base Case / PFS 2025 scenario)</t>
  </si>
  <si>
    <t>This workbook contains a financial model of the NORI-D deep sea mining project by Nauru Ocean Resources Inc, a subsidiary of The Metals Company. Multiple input variable scenarios are ran.</t>
  </si>
  <si>
    <t>Weighted Average Cost of Capital</t>
  </si>
  <si>
    <t>MGO</t>
  </si>
  <si>
    <t>Marine Gas Oil</t>
  </si>
  <si>
    <t>dry metric tonne unit</t>
  </si>
  <si>
    <t>Earnings Before Interest &amp; Taxes</t>
  </si>
  <si>
    <t>Earnings Before Interest, Taxes, Depreciation &amp; Amortization</t>
  </si>
  <si>
    <t>million wet metric tonnes</t>
  </si>
  <si>
    <t>million wet metric tonnes per annum</t>
  </si>
  <si>
    <t>million US dollars</t>
  </si>
  <si>
    <t>Model Inputs (Can be changed via the Scenario Selector sheet)</t>
  </si>
  <si>
    <t>Section 1.4</t>
  </si>
  <si>
    <t>For Nickel, Cobalt and Copper: In the Likely Scenario, we take the metal forward Price, which settles to the 4-year trailing historical median (in real 30 June 2025 terms). In the Conservative Scenario, we do the same but settle to the historical lower quartile. This methodology is intended to align with recognised mining valuation practice:
The 2020 CIM Guidance on Commodity Pricing and Other Issues related to Mineral Resource and Mineral Reserve Estimation and Reporting does not state that any one price projection method is superior to others. However, it identifies historical average pricing as an accepted method for selecting commodity price assumptions for Mineral Resource and Mineral Reserve estimation. This includes "short term" averages such as three-year averages or less (even taking simply the spot price), or "lonmg-term" averages (more than 5 years). Therefore the author believes a four-year average is acceptable.
Manganese silicate is treated separately because it is a nascent product with limited market acceptance and an opaque pricing basis; no directly observable forward curve or established traded market price is available, so the model uses a manganese ore proxy with separate adjustments for product-specific marketability and realisation risk.</t>
  </si>
  <si>
    <t>Forward Price settling to 4-year trailing historical median (in real terms)</t>
  </si>
  <si>
    <t>Forward Price settling to 4-year trailing historical lower quartile (in real terms)</t>
  </si>
  <si>
    <t>2011 study by RL Bullock reported that the average capital overrun (over the last 50 years) was 26%</t>
  </si>
  <si>
    <t>For user to add</t>
  </si>
  <si>
    <t>Metals &amp; Mining company cost of capital (final column)</t>
  </si>
  <si>
    <t>https://pages.stern.nyu.edu/~adamodar/New_Home_Page/datafile/wacc.html</t>
  </si>
  <si>
    <t>Same as Likely Scenario</t>
  </si>
  <si>
    <t>&lt;- Methodology for estimating a suitable project discount rate based on adding incremental risk premia</t>
  </si>
  <si>
    <t>Mean + 1 st.dev cost overrun</t>
  </si>
  <si>
    <t>CIM MES: Slide 25 https://www.cimmes.org/wp-content/uploads/2016/05/Capital-Cost-Overrun-and-Operational-Performance-in-Mining-Industry-Tin-Lwin-25May2016.pdf</t>
  </si>
  <si>
    <t>Mean cost overrun. Note that this roughly agrees with the PFS.</t>
  </si>
  <si>
    <t>PFS 2025 (Table 19.9)</t>
  </si>
  <si>
    <t>Information used in the preparation of this workbook is believed to be reliable but has not been verified and no warranty is given as to the accuracy of such information. Public information and industry and statistical data are from sources deemed to be reliable but this workbook makes no representation as to the accuracy or completeness of such information which has been used without further verification. This workbook should not be regarded as suitable to be used or relied on by any third parties. Any such party who obtains access to this workbook or a copy, and chooses to rely on this workbook (or any part of it) will do so at its own risk. To the fullest extent permitted by law, the writers accept no responsibility or liability in respect of this report to any such third party. If any of these terms are invalid or unenforceable, the continuation in full force and effect of the remainder will not be prejudiced. All rights reserved.</t>
  </si>
  <si>
    <t>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</si>
</sst>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 &quot;€&quot;;[Red]\-#,##0.00\ &quot;€&quot;"/>
    <numFmt numFmtId="165" formatCode="0.0"/>
    <numFmt numFmtId="166" formatCode="0.000"/>
    <numFmt numFmtId="167" formatCode="0.0%"/>
    <numFmt numFmtId="168" formatCode="#,##0;[Red]\(#,##0\)"/>
    <numFmt numFmtId="169" formatCode="#,##0.00;[Red]\(#,##0.00\)"/>
    <numFmt numFmtId="170" formatCode="0.0000"/>
    <numFmt numFmtId="171" formatCode="#,##0.0000;[Red]\(#,##0.0000\)"/>
    <numFmt numFmtId="172" formatCode="yyyy\-mm\-dd"/>
    <numFmt numFmtId="173" formatCode="#,##0.0;[Red]\(#,##0.0\)"/>
    <numFmt numFmtId="174" formatCode="0.00000"/>
  </numFmts>
  <fonts count="25" x14ac:knownFonts="1">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sz val="8"/>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b/>
      <sz val="11"/>
      <color rgb="FF3F3F3F"/>
      <name val="Aptos Narrow"/>
      <family val="2"/>
      <scheme val="minor"/>
    </font>
    <font>
      <sz val="15"/>
      <color theme="3"/>
      <name val="Aptos Narrow"/>
      <family val="2"/>
      <scheme val="minor"/>
    </font>
    <font>
      <sz val="13"/>
      <color theme="3"/>
      <name val="Aptos Narrow"/>
      <family val="2"/>
      <scheme val="minor"/>
    </font>
    <font>
      <sz val="11"/>
      <color theme="3"/>
      <name val="Aptos Narrow"/>
      <family val="2"/>
      <scheme val="minor"/>
    </font>
    <font>
      <sz val="11"/>
      <color theme="1"/>
      <name val="Aptos Narrow"/>
      <family val="2"/>
      <scheme val="minor"/>
    </font>
    <font>
      <sz val="8"/>
      <color theme="1"/>
      <name val="Aptos Narrow"/>
      <family val="2"/>
      <scheme val="minor"/>
    </font>
    <font>
      <u/>
      <sz val="11"/>
      <color theme="10"/>
      <name val="Aptos Narrow"/>
      <family val="2"/>
      <scheme val="minor"/>
    </font>
    <font>
      <b/>
      <sz val="11"/>
      <color rgb="FFFF0000"/>
      <name val="Aptos Narrow"/>
      <family val="2"/>
      <scheme val="minor"/>
    </font>
    <font>
      <b/>
      <sz val="11"/>
      <name val="Aptos Narrow"/>
      <family val="2"/>
      <scheme val="minor"/>
    </font>
    <font>
      <b/>
      <i/>
      <sz val="11"/>
      <color rgb="FF000000"/>
      <name val="Calibri"/>
      <family val="2"/>
    </font>
    <font>
      <b/>
      <sz val="11"/>
      <color rgb="FF000000"/>
      <name val="Calibri"/>
      <family val="2"/>
    </font>
    <font>
      <b/>
      <sz val="14"/>
      <name val="Calibri"/>
      <family val="2"/>
    </font>
    <font>
      <b/>
      <sz val="14"/>
      <color rgb="FFFFFFFF"/>
      <name val="Aptos Narrow"/>
      <family val="2"/>
      <scheme val="minor"/>
    </font>
    <font>
      <i/>
      <sz val="11"/>
      <color rgb="FF666666"/>
      <name val="Aptos Narrow"/>
      <family val="2"/>
      <scheme val="minor"/>
    </font>
    <font>
      <b/>
      <sz val="11"/>
      <color rgb="FFFFFFFF"/>
      <name val="Aptos Narrow"/>
      <family val="2"/>
      <scheme val="minor"/>
    </font>
  </fonts>
  <fills count="11">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rgb="FFD3D3D3"/>
        <bgColor indexed="64"/>
      </patternFill>
    </fill>
    <fill>
      <patternFill patternType="solid">
        <fgColor rgb="FFCCCCCC"/>
        <bgColor indexed="64"/>
      </patternFill>
    </fill>
    <fill>
      <patternFill patternType="solid">
        <fgColor rgb="FF0F4C81"/>
      </patternFill>
    </fill>
    <fill>
      <patternFill patternType="solid">
        <fgColor rgb="FF5B8DB8"/>
      </patternFill>
    </fill>
  </fills>
  <borders count="20">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9">
    <xf numFmtId="0" fontId="0" fillId="0" borderId="0"/>
    <xf numFmtId="0" fontId="5" fillId="0" borderId="0" applyNumberFormat="0" applyFill="0" applyBorder="0" applyAlignment="0" applyProtection="0"/>
    <xf numFmtId="0" fontId="6" fillId="0" borderId="2"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2" borderId="5" applyNumberFormat="0" applyAlignment="0" applyProtection="0"/>
    <xf numFmtId="0" fontId="10" fillId="3" borderId="6" applyNumberFormat="0" applyAlignment="0" applyProtection="0"/>
    <xf numFmtId="0" fontId="14" fillId="0" borderId="0"/>
    <xf numFmtId="0" fontId="16" fillId="0" borderId="0" applyNumberFormat="0" applyFill="0" applyBorder="0" applyAlignment="0" applyProtection="0"/>
  </cellStyleXfs>
  <cellXfs count="134">
    <xf numFmtId="0" fontId="0" fillId="0" borderId="0" xfId="0"/>
    <xf numFmtId="0" fontId="1" fillId="0" borderId="0" xfId="0" applyFont="1"/>
    <xf numFmtId="0" fontId="1" fillId="0" borderId="1" xfId="0" applyFont="1" applyBorder="1"/>
    <xf numFmtId="165" fontId="0" fillId="0" borderId="0" xfId="0" applyNumberFormat="1"/>
    <xf numFmtId="0" fontId="2" fillId="0" borderId="0" xfId="0" applyFont="1"/>
    <xf numFmtId="0" fontId="5" fillId="0" borderId="0" xfId="1" applyAlignment="1">
      <alignment vertical="center"/>
    </xf>
    <xf numFmtId="0" fontId="6" fillId="0" borderId="0" xfId="2" applyBorder="1" applyAlignment="1">
      <alignment vertical="center"/>
    </xf>
    <xf numFmtId="0" fontId="7" fillId="0" borderId="0" xfId="3" applyBorder="1" applyAlignment="1">
      <alignment vertical="center"/>
    </xf>
    <xf numFmtId="0" fontId="8" fillId="0" borderId="0" xfId="4" applyBorder="1" applyAlignment="1">
      <alignment vertical="center"/>
    </xf>
    <xf numFmtId="0" fontId="0" fillId="0" borderId="0" xfId="0" applyAlignment="1">
      <alignment vertical="center"/>
    </xf>
    <xf numFmtId="0" fontId="2" fillId="0" borderId="0" xfId="0" applyFont="1" applyAlignment="1">
      <alignment vertical="center"/>
    </xf>
    <xf numFmtId="0" fontId="1" fillId="0" borderId="1" xfId="0" applyFont="1" applyBorder="1" applyAlignment="1">
      <alignment vertical="center"/>
    </xf>
    <xf numFmtId="0" fontId="6" fillId="0" borderId="1" xfId="2" applyBorder="1" applyAlignment="1">
      <alignment vertical="center"/>
    </xf>
    <xf numFmtId="0" fontId="7" fillId="0" borderId="1" xfId="3" applyBorder="1" applyAlignment="1">
      <alignment vertical="center"/>
    </xf>
    <xf numFmtId="0" fontId="8" fillId="0" borderId="1" xfId="4" applyBorder="1" applyAlignment="1">
      <alignment vertical="center"/>
    </xf>
    <xf numFmtId="0" fontId="3" fillId="0" borderId="1" xfId="0" applyFont="1" applyBorder="1" applyAlignment="1">
      <alignment vertical="center"/>
    </xf>
    <xf numFmtId="0" fontId="9" fillId="2" borderId="5" xfId="5" applyAlignment="1">
      <alignment vertical="center"/>
    </xf>
    <xf numFmtId="9" fontId="9" fillId="2" borderId="5" xfId="5" applyNumberFormat="1" applyAlignment="1">
      <alignment vertical="center"/>
    </xf>
    <xf numFmtId="10" fontId="9" fillId="2" borderId="5" xfId="5" applyNumberFormat="1" applyAlignment="1">
      <alignment vertical="center"/>
    </xf>
    <xf numFmtId="166" fontId="0" fillId="0" borderId="0" xfId="0" applyNumberFormat="1" applyAlignment="1">
      <alignment vertical="center"/>
    </xf>
    <xf numFmtId="10" fontId="0" fillId="0" borderId="0" xfId="0" applyNumberFormat="1" applyAlignment="1">
      <alignment vertical="center"/>
    </xf>
    <xf numFmtId="9" fontId="0" fillId="0" borderId="0" xfId="0" applyNumberFormat="1" applyAlignment="1">
      <alignment vertical="center"/>
    </xf>
    <xf numFmtId="10" fontId="2" fillId="0" borderId="0" xfId="0" applyNumberFormat="1" applyFont="1" applyAlignment="1">
      <alignment vertical="center"/>
    </xf>
    <xf numFmtId="165" fontId="0" fillId="0" borderId="0" xfId="0" applyNumberFormat="1" applyAlignment="1">
      <alignment vertical="center"/>
    </xf>
    <xf numFmtId="0" fontId="1" fillId="0" borderId="0" xfId="0" applyFont="1" applyAlignment="1">
      <alignment vertical="center"/>
    </xf>
    <xf numFmtId="0" fontId="3" fillId="0" borderId="0" xfId="0" applyFont="1" applyAlignment="1">
      <alignment vertical="center"/>
    </xf>
    <xf numFmtId="165" fontId="9" fillId="2" borderId="5" xfId="5" applyNumberFormat="1" applyAlignment="1">
      <alignment vertical="center"/>
    </xf>
    <xf numFmtId="167" fontId="9" fillId="2" borderId="5" xfId="5" applyNumberFormat="1" applyAlignment="1">
      <alignment vertical="center"/>
    </xf>
    <xf numFmtId="2" fontId="9" fillId="2" borderId="5" xfId="5" applyNumberFormat="1" applyAlignment="1">
      <alignment vertical="center"/>
    </xf>
    <xf numFmtId="4" fontId="0" fillId="0" borderId="0" xfId="0" applyNumberFormat="1" applyAlignment="1">
      <alignment vertical="center"/>
    </xf>
    <xf numFmtId="1" fontId="9" fillId="2" borderId="5" xfId="5" applyNumberFormat="1" applyAlignment="1">
      <alignment vertical="center"/>
    </xf>
    <xf numFmtId="167" fontId="0" fillId="0" borderId="0" xfId="0" applyNumberFormat="1" applyAlignment="1">
      <alignment vertical="center"/>
    </xf>
    <xf numFmtId="2" fontId="0" fillId="0" borderId="0" xfId="0" applyNumberFormat="1" applyAlignment="1">
      <alignment vertical="center"/>
    </xf>
    <xf numFmtId="0" fontId="0" fillId="0" borderId="1" xfId="0" applyBorder="1"/>
    <xf numFmtId="167" fontId="1" fillId="0" borderId="0" xfId="0" applyNumberFormat="1" applyFont="1"/>
    <xf numFmtId="0" fontId="11" fillId="0" borderId="0" xfId="2" applyFont="1" applyBorder="1" applyAlignment="1">
      <alignment vertical="center"/>
    </xf>
    <xf numFmtId="0" fontId="12" fillId="0" borderId="0" xfId="3" applyFont="1" applyBorder="1" applyAlignment="1">
      <alignment vertical="center"/>
    </xf>
    <xf numFmtId="0" fontId="13" fillId="0" borderId="0" xfId="4" applyFont="1" applyBorder="1" applyAlignment="1">
      <alignment vertical="center"/>
    </xf>
    <xf numFmtId="168" fontId="0" fillId="0" borderId="0" xfId="0" applyNumberFormat="1" applyAlignment="1">
      <alignment vertical="center"/>
    </xf>
    <xf numFmtId="168" fontId="1" fillId="0" borderId="0" xfId="0" applyNumberFormat="1" applyFont="1" applyAlignment="1">
      <alignment vertical="center"/>
    </xf>
    <xf numFmtId="0" fontId="0" fillId="0" borderId="1" xfId="0" applyBorder="1" applyAlignment="1">
      <alignment vertical="center"/>
    </xf>
    <xf numFmtId="168" fontId="10" fillId="3" borderId="6" xfId="6" applyNumberFormat="1" applyAlignment="1">
      <alignment vertical="center"/>
    </xf>
    <xf numFmtId="0" fontId="0" fillId="0" borderId="0" xfId="0" applyAlignment="1">
      <alignment horizontal="left" vertical="center"/>
    </xf>
    <xf numFmtId="167" fontId="10" fillId="3" borderId="6" xfId="6" applyNumberFormat="1" applyAlignment="1">
      <alignment vertical="center"/>
    </xf>
    <xf numFmtId="0" fontId="0" fillId="4" borderId="0" xfId="0" applyFill="1"/>
    <xf numFmtId="1" fontId="0" fillId="0" borderId="0" xfId="0" applyNumberFormat="1" applyAlignment="1">
      <alignment vertical="center"/>
    </xf>
    <xf numFmtId="165" fontId="2" fillId="0" borderId="0" xfId="0" applyNumberFormat="1" applyFont="1" applyAlignment="1">
      <alignment vertical="center"/>
    </xf>
    <xf numFmtId="167" fontId="0" fillId="0" borderId="0" xfId="0" applyNumberFormat="1"/>
    <xf numFmtId="0" fontId="2" fillId="0" borderId="7" xfId="0" applyFont="1" applyBorder="1"/>
    <xf numFmtId="0" fontId="3" fillId="0" borderId="8" xfId="0" applyFont="1" applyBorder="1"/>
    <xf numFmtId="0" fontId="3" fillId="0" borderId="1" xfId="0" applyFont="1" applyBorder="1"/>
    <xf numFmtId="168" fontId="9" fillId="2" borderId="5" xfId="5" applyNumberFormat="1" applyAlignment="1">
      <alignment vertical="center"/>
    </xf>
    <xf numFmtId="169" fontId="0" fillId="0" borderId="0" xfId="0" applyNumberFormat="1" applyAlignment="1">
      <alignment vertical="center"/>
    </xf>
    <xf numFmtId="0" fontId="1" fillId="4" borderId="0" xfId="7" applyFont="1" applyFill="1"/>
    <xf numFmtId="0" fontId="14" fillId="4" borderId="0" xfId="7" applyFill="1" applyProtection="1">
      <protection locked="0"/>
    </xf>
    <xf numFmtId="0" fontId="14" fillId="4" borderId="0" xfId="7" applyFill="1"/>
    <xf numFmtId="14" fontId="14" fillId="4" borderId="0" xfId="7" applyNumberFormat="1" applyFill="1" applyAlignment="1">
      <alignment horizontal="left"/>
    </xf>
    <xf numFmtId="10" fontId="0" fillId="0" borderId="0" xfId="0" applyNumberFormat="1"/>
    <xf numFmtId="0" fontId="8" fillId="0" borderId="0" xfId="2" applyFont="1" applyBorder="1" applyAlignment="1">
      <alignment vertical="center"/>
    </xf>
    <xf numFmtId="0" fontId="8" fillId="0" borderId="0" xfId="3" applyFont="1" applyBorder="1" applyAlignment="1">
      <alignment vertical="center"/>
    </xf>
    <xf numFmtId="0" fontId="8" fillId="0" borderId="1" xfId="2" applyFont="1" applyBorder="1" applyAlignment="1">
      <alignment vertical="center"/>
    </xf>
    <xf numFmtId="0" fontId="8" fillId="0" borderId="1" xfId="3" applyFont="1" applyBorder="1" applyAlignment="1">
      <alignment vertical="center"/>
    </xf>
    <xf numFmtId="167" fontId="1" fillId="0" borderId="0" xfId="0" applyNumberFormat="1" applyFont="1" applyAlignment="1">
      <alignment vertical="center"/>
    </xf>
    <xf numFmtId="0" fontId="17" fillId="0" borderId="0" xfId="0" applyFont="1" applyAlignment="1">
      <alignment vertical="center"/>
    </xf>
    <xf numFmtId="10" fontId="1" fillId="0" borderId="0" xfId="0" applyNumberFormat="1" applyFont="1" applyAlignment="1">
      <alignment vertical="center"/>
    </xf>
    <xf numFmtId="165" fontId="1" fillId="0" borderId="0" xfId="0" applyNumberFormat="1" applyFont="1" applyAlignment="1">
      <alignment vertical="center"/>
    </xf>
    <xf numFmtId="0" fontId="18" fillId="4" borderId="9" xfId="0" applyFont="1" applyFill="1" applyBorder="1" applyAlignment="1">
      <alignment vertical="center"/>
    </xf>
    <xf numFmtId="0" fontId="18" fillId="6" borderId="10" xfId="0" applyFont="1" applyFill="1" applyBorder="1" applyAlignment="1">
      <alignment vertical="center"/>
    </xf>
    <xf numFmtId="166" fontId="0" fillId="0" borderId="0" xfId="0" applyNumberFormat="1"/>
    <xf numFmtId="0" fontId="16" fillId="0" borderId="0" xfId="8"/>
    <xf numFmtId="168" fontId="2" fillId="0" borderId="0" xfId="0" applyNumberFormat="1" applyFont="1" applyAlignment="1">
      <alignment vertical="center"/>
    </xf>
    <xf numFmtId="167" fontId="2" fillId="0" borderId="0" xfId="0" applyNumberFormat="1" applyFont="1" applyAlignment="1">
      <alignment vertical="center"/>
    </xf>
    <xf numFmtId="9" fontId="1" fillId="0" borderId="0" xfId="0" applyNumberFormat="1" applyFont="1" applyAlignment="1">
      <alignment vertical="center"/>
    </xf>
    <xf numFmtId="0" fontId="3" fillId="0" borderId="0" xfId="0" applyFont="1"/>
    <xf numFmtId="0" fontId="16" fillId="0" borderId="0" xfId="8" applyAlignment="1">
      <alignment vertical="center"/>
    </xf>
    <xf numFmtId="0" fontId="0" fillId="0" borderId="0" xfId="0" applyAlignment="1">
      <alignment horizontal="left" vertical="top" wrapText="1"/>
    </xf>
    <xf numFmtId="0" fontId="0" fillId="0" borderId="0" xfId="0" applyAlignment="1">
      <alignment horizontal="left" vertical="top"/>
    </xf>
    <xf numFmtId="169" fontId="0" fillId="0" borderId="0" xfId="0" applyNumberFormat="1" applyAlignment="1">
      <alignment horizontal="right" vertical="top" wrapText="1"/>
    </xf>
    <xf numFmtId="0" fontId="0" fillId="0" borderId="0" xfId="0" applyAlignment="1">
      <alignment horizontal="right" vertical="top" wrapText="1"/>
    </xf>
    <xf numFmtId="14" fontId="0" fillId="0" borderId="0" xfId="0" applyNumberFormat="1" applyAlignment="1">
      <alignment horizontal="left" vertical="top" wrapText="1"/>
    </xf>
    <xf numFmtId="0" fontId="19" fillId="7" borderId="11" xfId="0" applyFont="1" applyFill="1" applyBorder="1" applyAlignment="1">
      <alignment horizontal="right" vertical="top" wrapText="1"/>
    </xf>
    <xf numFmtId="0" fontId="19" fillId="7" borderId="11" xfId="0" applyFont="1" applyFill="1" applyBorder="1" applyAlignment="1">
      <alignment horizontal="left" vertical="top" wrapText="1"/>
    </xf>
    <xf numFmtId="14" fontId="0" fillId="0" borderId="0" xfId="0" applyNumberFormat="1"/>
    <xf numFmtId="9" fontId="0" fillId="0" borderId="0" xfId="0" applyNumberFormat="1"/>
    <xf numFmtId="168" fontId="0" fillId="0" borderId="0" xfId="0" applyNumberFormat="1" applyAlignment="1">
      <alignment horizontal="right" vertical="top" wrapText="1"/>
    </xf>
    <xf numFmtId="169" fontId="1" fillId="0" borderId="0" xfId="0" applyNumberFormat="1" applyFont="1" applyAlignment="1">
      <alignment vertical="center"/>
    </xf>
    <xf numFmtId="0" fontId="22" fillId="9" borderId="0" xfId="0" applyFont="1" applyFill="1"/>
    <xf numFmtId="0" fontId="23" fillId="0" borderId="0" xfId="0" applyFont="1"/>
    <xf numFmtId="0" fontId="24" fillId="10" borderId="0" xfId="0" applyFont="1" applyFill="1" applyAlignment="1">
      <alignment horizontal="center"/>
    </xf>
    <xf numFmtId="0" fontId="0" fillId="0" borderId="0" xfId="0" applyAlignment="1">
      <alignment wrapText="1"/>
    </xf>
    <xf numFmtId="2" fontId="0" fillId="0" borderId="0" xfId="0" applyNumberFormat="1" applyAlignment="1">
      <alignment wrapText="1"/>
    </xf>
    <xf numFmtId="9" fontId="0" fillId="0" borderId="0" xfId="0" applyNumberFormat="1" applyAlignment="1">
      <alignment wrapText="1"/>
    </xf>
    <xf numFmtId="0" fontId="0" fillId="0" borderId="12" xfId="0" applyBorder="1"/>
    <xf numFmtId="0" fontId="0" fillId="0" borderId="13" xfId="0" applyBorder="1"/>
    <xf numFmtId="170" fontId="0" fillId="0" borderId="14" xfId="0" applyNumberFormat="1" applyBorder="1"/>
    <xf numFmtId="170" fontId="0" fillId="0" borderId="8" xfId="0" applyNumberFormat="1" applyBorder="1"/>
    <xf numFmtId="0" fontId="1" fillId="0" borderId="15" xfId="0" applyFont="1" applyBorder="1"/>
    <xf numFmtId="9" fontId="1" fillId="0" borderId="16" xfId="0" applyNumberFormat="1" applyFont="1" applyBorder="1"/>
    <xf numFmtId="0" fontId="1" fillId="0" borderId="16" xfId="0" applyFont="1" applyBorder="1"/>
    <xf numFmtId="170" fontId="1" fillId="0" borderId="17" xfId="0" applyNumberFormat="1" applyFont="1" applyBorder="1"/>
    <xf numFmtId="0" fontId="16" fillId="0" borderId="0" xfId="8" applyAlignment="1"/>
    <xf numFmtId="0" fontId="1" fillId="4" borderId="0" xfId="0" applyFont="1" applyFill="1"/>
    <xf numFmtId="0" fontId="2" fillId="0" borderId="0" xfId="0" applyFont="1" applyAlignment="1">
      <alignment horizontal="left" vertical="center" indent="1"/>
    </xf>
    <xf numFmtId="9" fontId="2" fillId="0" borderId="0" xfId="0" applyNumberFormat="1" applyFont="1" applyAlignment="1">
      <alignment vertical="center"/>
    </xf>
    <xf numFmtId="171" fontId="0" fillId="0" borderId="0" xfId="0" applyNumberFormat="1" applyAlignment="1">
      <alignment vertical="center"/>
    </xf>
    <xf numFmtId="0" fontId="2" fillId="0" borderId="1" xfId="0" applyFont="1" applyBorder="1" applyAlignment="1">
      <alignment wrapText="1"/>
    </xf>
    <xf numFmtId="0" fontId="0" fillId="4" borderId="0" xfId="7" applyFont="1" applyFill="1"/>
    <xf numFmtId="0" fontId="0" fillId="0" borderId="18" xfId="0" applyBorder="1"/>
    <xf numFmtId="0" fontId="0" fillId="0" borderId="19" xfId="0" applyBorder="1"/>
    <xf numFmtId="0" fontId="0" fillId="0" borderId="7" xfId="0" applyBorder="1"/>
    <xf numFmtId="0" fontId="0" fillId="0" borderId="14" xfId="0" applyBorder="1"/>
    <xf numFmtId="0" fontId="0" fillId="0" borderId="8" xfId="0" applyBorder="1"/>
    <xf numFmtId="2" fontId="0" fillId="0" borderId="0" xfId="0" applyNumberFormat="1"/>
    <xf numFmtId="164" fontId="0" fillId="0" borderId="0" xfId="0" applyNumberFormat="1"/>
    <xf numFmtId="172" fontId="0" fillId="0" borderId="0" xfId="0" applyNumberFormat="1"/>
    <xf numFmtId="173" fontId="0" fillId="0" borderId="0" xfId="0" applyNumberFormat="1"/>
    <xf numFmtId="173" fontId="0" fillId="0" borderId="0" xfId="0" applyNumberFormat="1" applyAlignment="1">
      <alignment vertical="center"/>
    </xf>
    <xf numFmtId="17" fontId="0" fillId="0" borderId="0" xfId="0" applyNumberFormat="1"/>
    <xf numFmtId="1" fontId="0" fillId="0" borderId="0" xfId="0" applyNumberFormat="1"/>
    <xf numFmtId="168" fontId="0" fillId="0" borderId="0" xfId="0" applyNumberFormat="1"/>
    <xf numFmtId="174" fontId="0" fillId="0" borderId="0" xfId="0" applyNumberFormat="1" applyAlignment="1">
      <alignment vertical="center"/>
    </xf>
    <xf numFmtId="0" fontId="1" fillId="5" borderId="0" xfId="7" applyFont="1" applyFill="1" applyAlignment="1">
      <alignment horizontal="left" vertical="top" wrapText="1"/>
    </xf>
    <xf numFmtId="0" fontId="14" fillId="4" borderId="0" xfId="7" applyFill="1" applyProtection="1">
      <protection locked="0"/>
    </xf>
    <xf numFmtId="0" fontId="14" fillId="5" borderId="0" xfId="7" applyFill="1" applyAlignment="1">
      <alignment horizontal="left" vertical="top" wrapText="1"/>
    </xf>
    <xf numFmtId="0" fontId="15" fillId="4" borderId="0" xfId="7" applyFont="1" applyFill="1" applyAlignment="1">
      <alignment horizontal="left" vertical="top" wrapText="1"/>
    </xf>
    <xf numFmtId="0" fontId="0" fillId="4" borderId="0" xfId="0" applyFill="1" applyAlignment="1">
      <alignment horizontal="center"/>
    </xf>
    <xf numFmtId="0" fontId="0" fillId="0" borderId="0" xfId="0" applyAlignment="1">
      <alignment horizontal="left" vertical="center" wrapText="1"/>
    </xf>
    <xf numFmtId="0" fontId="2"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horizontal="center"/>
    </xf>
    <xf numFmtId="0" fontId="20" fillId="8" borderId="0" xfId="0" applyFont="1" applyFill="1" applyAlignment="1">
      <alignment horizontal="left" vertical="top" wrapText="1"/>
    </xf>
    <xf numFmtId="0" fontId="0" fillId="0" borderId="0" xfId="0" applyAlignment="1">
      <alignment horizontal="left" vertical="top" wrapText="1"/>
    </xf>
    <xf numFmtId="0" fontId="21" fillId="0" borderId="0" xfId="0" applyFont="1" applyAlignment="1">
      <alignment horizontal="left"/>
    </xf>
    <xf numFmtId="0" fontId="0" fillId="0" borderId="0" xfId="0" applyAlignment="1">
      <alignment horizontal="left" vertical="center"/>
    </xf>
  </cellXfs>
  <cellStyles count="9">
    <cellStyle name="Heading 1" xfId="2" builtinId="16" customBuiltin="1"/>
    <cellStyle name="Heading 2" xfId="3" builtinId="17"/>
    <cellStyle name="Heading 3" xfId="4" builtinId="18"/>
    <cellStyle name="Hyperlink" xfId="8" builtinId="8"/>
    <cellStyle name="Input" xfId="5" builtinId="20"/>
    <cellStyle name="Normal" xfId="0" builtinId="0"/>
    <cellStyle name="Normal 28" xfId="7" xr:uid="{44D61D84-69BE-4FD9-8129-4A6204139013}"/>
    <cellStyle name="Output" xfId="6" builtinId="21"/>
    <cellStyle name="Title" xfId="1" builtinId="15"/>
  </cellStyles>
  <dxfs count="13">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numFmt numFmtId="13" formatCode="0%"/>
      <alignment horizontal="general" vertical="bottom" textRotation="0" wrapText="1" indent="0" justifyLastLine="0" shrinkToFit="0" readingOrder="0"/>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
      <font>
        <strike val="0"/>
        <outline val="0"/>
        <shadow val="0"/>
        <u val="none"/>
        <vertAlign val="baseline"/>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22/10/relationships/richValueRel" Target="richData/richValueRel.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17/06/relationships/rdRichValue" Target="richData/rdrichvalue.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Nickel</a:t>
            </a:r>
            <a:r>
              <a:rPr lang="en-GB" baseline="0"/>
              <a:t> Class 1 LME Price Projection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'Scenario Selector'!$E$102</c:f>
              <c:strCache>
                <c:ptCount val="1"/>
                <c:pt idx="0">
                  <c:v>PFS 2025</c:v>
                </c:pt>
              </c:strCache>
            </c:strRef>
          </c:tx>
          <c:spPr>
            <a:ln w="28575" cap="rnd">
              <a:solidFill>
                <a:schemeClr val="accent4">
                  <a:tint val="65000"/>
                </a:schemeClr>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Selector'!$N$102:$AF$102</c:f>
              <c:numCache>
                <c:formatCode>#,##0;[Red]\(#,##0\)</c:formatCode>
                <c:ptCount val="19"/>
                <c:pt idx="0">
                  <c:v>18833</c:v>
                </c:pt>
                <c:pt idx="1">
                  <c:v>18833</c:v>
                </c:pt>
                <c:pt idx="2">
                  <c:v>18833</c:v>
                </c:pt>
                <c:pt idx="3">
                  <c:v>18833</c:v>
                </c:pt>
                <c:pt idx="4">
                  <c:v>18833</c:v>
                </c:pt>
                <c:pt idx="5">
                  <c:v>20706</c:v>
                </c:pt>
                <c:pt idx="6">
                  <c:v>20706</c:v>
                </c:pt>
                <c:pt idx="7">
                  <c:v>20706</c:v>
                </c:pt>
                <c:pt idx="8">
                  <c:v>20706</c:v>
                </c:pt>
                <c:pt idx="9">
                  <c:v>20706</c:v>
                </c:pt>
                <c:pt idx="10">
                  <c:v>20360</c:v>
                </c:pt>
                <c:pt idx="11">
                  <c:v>20360</c:v>
                </c:pt>
                <c:pt idx="12">
                  <c:v>20360</c:v>
                </c:pt>
                <c:pt idx="13">
                  <c:v>20360</c:v>
                </c:pt>
                <c:pt idx="14">
                  <c:v>20360</c:v>
                </c:pt>
                <c:pt idx="15">
                  <c:v>20360</c:v>
                </c:pt>
                <c:pt idx="16">
                  <c:v>20360</c:v>
                </c:pt>
                <c:pt idx="17">
                  <c:v>20360</c:v>
                </c:pt>
                <c:pt idx="18">
                  <c:v>20360</c:v>
                </c:pt>
              </c:numCache>
            </c:numRef>
          </c:val>
          <c:smooth val="0"/>
          <c:extLst>
            <c:ext xmlns:c16="http://schemas.microsoft.com/office/drawing/2014/chart" uri="{C3380CC4-5D6E-409C-BE32-E72D297353CC}">
              <c16:uniqueId val="{00000000-1107-47F8-BAEA-49FBF09816B8}"/>
            </c:ext>
          </c:extLst>
        </c:ser>
        <c:ser>
          <c:idx val="1"/>
          <c:order val="1"/>
          <c:tx>
            <c:strRef>
              <c:f>'Scenario Selector'!$E$103</c:f>
              <c:strCache>
                <c:ptCount val="1"/>
                <c:pt idx="0">
                  <c:v>Likely Scenario</c:v>
                </c:pt>
              </c:strCache>
            </c:strRef>
          </c:tx>
          <c:spPr>
            <a:ln w="28575" cap="rnd">
              <a:solidFill>
                <a:schemeClr val="accent4"/>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Selector'!$N$103:$AF$103</c:f>
              <c:numCache>
                <c:formatCode>#,##0;[Red]\(#,##0\)</c:formatCode>
                <c:ptCount val="19"/>
                <c:pt idx="0">
                  <c:v>17423.18197131425</c:v>
                </c:pt>
                <c:pt idx="1">
                  <c:v>17525.787239674606</c:v>
                </c:pt>
                <c:pt idx="2">
                  <c:v>17726.826996727599</c:v>
                </c:pt>
                <c:pt idx="3">
                  <c:v>17694.953318262673</c:v>
                </c:pt>
                <c:pt idx="4">
                  <c:v>17663.079639797746</c:v>
                </c:pt>
                <c:pt idx="5">
                  <c:v>17631.205961332817</c:v>
                </c:pt>
                <c:pt idx="6">
                  <c:v>17599.33228286789</c:v>
                </c:pt>
                <c:pt idx="7">
                  <c:v>17567.458604402964</c:v>
                </c:pt>
                <c:pt idx="8">
                  <c:v>17567.458604402964</c:v>
                </c:pt>
                <c:pt idx="9">
                  <c:v>17567.458604402964</c:v>
                </c:pt>
                <c:pt idx="10">
                  <c:v>17567.458604402964</c:v>
                </c:pt>
                <c:pt idx="11">
                  <c:v>17567.458604402964</c:v>
                </c:pt>
                <c:pt idx="12">
                  <c:v>17567.458604402964</c:v>
                </c:pt>
                <c:pt idx="13">
                  <c:v>17567.458604402964</c:v>
                </c:pt>
                <c:pt idx="14">
                  <c:v>17567.458604402964</c:v>
                </c:pt>
                <c:pt idx="15">
                  <c:v>17567.458604402964</c:v>
                </c:pt>
                <c:pt idx="16">
                  <c:v>17567.458604402964</c:v>
                </c:pt>
                <c:pt idx="17">
                  <c:v>17567.458604402964</c:v>
                </c:pt>
                <c:pt idx="18">
                  <c:v>17567.458604402964</c:v>
                </c:pt>
              </c:numCache>
            </c:numRef>
          </c:val>
          <c:smooth val="0"/>
          <c:extLst>
            <c:ext xmlns:c16="http://schemas.microsoft.com/office/drawing/2014/chart" uri="{C3380CC4-5D6E-409C-BE32-E72D297353CC}">
              <c16:uniqueId val="{00000001-1107-47F8-BAEA-49FBF09816B8}"/>
            </c:ext>
          </c:extLst>
        </c:ser>
        <c:ser>
          <c:idx val="2"/>
          <c:order val="2"/>
          <c:tx>
            <c:strRef>
              <c:f>'Scenario Selector'!$E$104</c:f>
              <c:strCache>
                <c:ptCount val="1"/>
                <c:pt idx="0">
                  <c:v>Conservative Scenario</c:v>
                </c:pt>
              </c:strCache>
            </c:strRef>
          </c:tx>
          <c:spPr>
            <a:ln w="28575" cap="rnd">
              <a:solidFill>
                <a:schemeClr val="accent4">
                  <a:shade val="65000"/>
                </a:schemeClr>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Selector'!$N$104:$AF$104</c:f>
              <c:numCache>
                <c:formatCode>#,##0;[Red]\(#,##0\)</c:formatCode>
                <c:ptCount val="19"/>
                <c:pt idx="0">
                  <c:v>17423.18197131425</c:v>
                </c:pt>
                <c:pt idx="1">
                  <c:v>17525.787239674606</c:v>
                </c:pt>
                <c:pt idx="2">
                  <c:v>17726.826996727599</c:v>
                </c:pt>
                <c:pt idx="3">
                  <c:v>17368.072663981395</c:v>
                </c:pt>
                <c:pt idx="4">
                  <c:v>17009.31833123519</c:v>
                </c:pt>
                <c:pt idx="5">
                  <c:v>16650.563998488986</c:v>
                </c:pt>
                <c:pt idx="6">
                  <c:v>16291.80966574278</c:v>
                </c:pt>
                <c:pt idx="7">
                  <c:v>15933.055332996575</c:v>
                </c:pt>
                <c:pt idx="8">
                  <c:v>15933.055332996575</c:v>
                </c:pt>
                <c:pt idx="9">
                  <c:v>15933.055332996575</c:v>
                </c:pt>
                <c:pt idx="10">
                  <c:v>15933.055332996575</c:v>
                </c:pt>
                <c:pt idx="11">
                  <c:v>15933.055332996575</c:v>
                </c:pt>
                <c:pt idx="12">
                  <c:v>15933.055332996575</c:v>
                </c:pt>
                <c:pt idx="13">
                  <c:v>15933.055332996575</c:v>
                </c:pt>
                <c:pt idx="14">
                  <c:v>15933.055332996575</c:v>
                </c:pt>
                <c:pt idx="15">
                  <c:v>15933.055332996575</c:v>
                </c:pt>
                <c:pt idx="16">
                  <c:v>15933.055332996575</c:v>
                </c:pt>
                <c:pt idx="17">
                  <c:v>15933.055332996575</c:v>
                </c:pt>
                <c:pt idx="18">
                  <c:v>15933.055332996575</c:v>
                </c:pt>
              </c:numCache>
            </c:numRef>
          </c:val>
          <c:smooth val="0"/>
          <c:extLst>
            <c:ext xmlns:c16="http://schemas.microsoft.com/office/drawing/2014/chart" uri="{C3380CC4-5D6E-409C-BE32-E72D297353CC}">
              <c16:uniqueId val="{00000002-1107-47F8-BAEA-49FBF09816B8}"/>
            </c:ext>
          </c:extLst>
        </c:ser>
        <c:dLbls>
          <c:showLegendKey val="0"/>
          <c:showVal val="0"/>
          <c:showCatName val="0"/>
          <c:showSerName val="0"/>
          <c:showPercent val="0"/>
          <c:showBubbleSize val="0"/>
        </c:dLbls>
        <c:smooth val="0"/>
        <c:axId val="1352916032"/>
        <c:axId val="1352916512"/>
      </c:lineChart>
      <c:catAx>
        <c:axId val="1352916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916512"/>
        <c:crosses val="autoZero"/>
        <c:auto val="1"/>
        <c:lblAlgn val="ctr"/>
        <c:lblOffset val="100"/>
        <c:noMultiLvlLbl val="0"/>
      </c:catAx>
      <c:valAx>
        <c:axId val="1352916512"/>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916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Cobalt</a:t>
            </a:r>
            <a:r>
              <a:rPr lang="en-GB" baseline="0"/>
              <a:t> Class 1 LME Price Projection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'Scenario Selector'!$E$114</c:f>
              <c:strCache>
                <c:ptCount val="1"/>
                <c:pt idx="0">
                  <c:v>PFS 2025</c:v>
                </c:pt>
              </c:strCache>
            </c:strRef>
          </c:tx>
          <c:spPr>
            <a:ln w="28575" cap="rnd">
              <a:solidFill>
                <a:schemeClr val="accent4">
                  <a:tint val="65000"/>
                </a:schemeClr>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Selector'!$N$114:$AF$114</c:f>
              <c:numCache>
                <c:formatCode>#,##0;[Red]\(#,##0\)</c:formatCode>
                <c:ptCount val="19"/>
                <c:pt idx="0">
                  <c:v>34172</c:v>
                </c:pt>
                <c:pt idx="1">
                  <c:v>34172</c:v>
                </c:pt>
                <c:pt idx="2">
                  <c:v>34172</c:v>
                </c:pt>
                <c:pt idx="3">
                  <c:v>34172</c:v>
                </c:pt>
                <c:pt idx="4">
                  <c:v>34172</c:v>
                </c:pt>
                <c:pt idx="5">
                  <c:v>53124</c:v>
                </c:pt>
                <c:pt idx="6">
                  <c:v>53124</c:v>
                </c:pt>
                <c:pt idx="7">
                  <c:v>53124</c:v>
                </c:pt>
                <c:pt idx="8">
                  <c:v>53124</c:v>
                </c:pt>
                <c:pt idx="9">
                  <c:v>53124</c:v>
                </c:pt>
                <c:pt idx="10">
                  <c:v>62530</c:v>
                </c:pt>
                <c:pt idx="11">
                  <c:v>62530</c:v>
                </c:pt>
                <c:pt idx="12">
                  <c:v>62530</c:v>
                </c:pt>
                <c:pt idx="13">
                  <c:v>62530</c:v>
                </c:pt>
                <c:pt idx="14">
                  <c:v>62530</c:v>
                </c:pt>
                <c:pt idx="15">
                  <c:v>62530</c:v>
                </c:pt>
                <c:pt idx="16">
                  <c:v>62530</c:v>
                </c:pt>
                <c:pt idx="17">
                  <c:v>62530</c:v>
                </c:pt>
                <c:pt idx="18">
                  <c:v>62530</c:v>
                </c:pt>
              </c:numCache>
            </c:numRef>
          </c:val>
          <c:smooth val="0"/>
          <c:extLst>
            <c:ext xmlns:c16="http://schemas.microsoft.com/office/drawing/2014/chart" uri="{C3380CC4-5D6E-409C-BE32-E72D297353CC}">
              <c16:uniqueId val="{00000000-8F74-449A-9B1B-8D77A5013505}"/>
            </c:ext>
          </c:extLst>
        </c:ser>
        <c:ser>
          <c:idx val="1"/>
          <c:order val="1"/>
          <c:tx>
            <c:strRef>
              <c:f>'Scenario Selector'!$E$115</c:f>
              <c:strCache>
                <c:ptCount val="1"/>
                <c:pt idx="0">
                  <c:v>Likely Scenario</c:v>
                </c:pt>
              </c:strCache>
            </c:strRef>
          </c:tx>
          <c:spPr>
            <a:ln w="28575" cap="rnd">
              <a:solidFill>
                <a:schemeClr val="accent4"/>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Selector'!$N$115:$AF$115</c:f>
              <c:numCache>
                <c:formatCode>#,##0;[Red]\(#,##0\)</c:formatCode>
                <c:ptCount val="19"/>
                <c:pt idx="0">
                  <c:v>54189.326781515672</c:v>
                </c:pt>
                <c:pt idx="1">
                  <c:v>50420.67665372826</c:v>
                </c:pt>
                <c:pt idx="2">
                  <c:v>46652.026525940848</c:v>
                </c:pt>
                <c:pt idx="3">
                  <c:v>42883.376398153436</c:v>
                </c:pt>
                <c:pt idx="4">
                  <c:v>39114.726270366024</c:v>
                </c:pt>
                <c:pt idx="5">
                  <c:v>35346.076142578611</c:v>
                </c:pt>
                <c:pt idx="6">
                  <c:v>35346.076142578611</c:v>
                </c:pt>
                <c:pt idx="7">
                  <c:v>35346.076142578611</c:v>
                </c:pt>
                <c:pt idx="8">
                  <c:v>35346.076142578611</c:v>
                </c:pt>
                <c:pt idx="9">
                  <c:v>35346.076142578611</c:v>
                </c:pt>
                <c:pt idx="10">
                  <c:v>35346.076142578611</c:v>
                </c:pt>
                <c:pt idx="11">
                  <c:v>35346.076142578611</c:v>
                </c:pt>
                <c:pt idx="12">
                  <c:v>35346.076142578611</c:v>
                </c:pt>
                <c:pt idx="13">
                  <c:v>35346.076142578611</c:v>
                </c:pt>
                <c:pt idx="14">
                  <c:v>35346.076142578611</c:v>
                </c:pt>
                <c:pt idx="15">
                  <c:v>35346.076142578611</c:v>
                </c:pt>
                <c:pt idx="16">
                  <c:v>35346.076142578611</c:v>
                </c:pt>
                <c:pt idx="17">
                  <c:v>35346.076142578611</c:v>
                </c:pt>
                <c:pt idx="18">
                  <c:v>35346.076142578611</c:v>
                </c:pt>
              </c:numCache>
            </c:numRef>
          </c:val>
          <c:smooth val="0"/>
          <c:extLst>
            <c:ext xmlns:c16="http://schemas.microsoft.com/office/drawing/2014/chart" uri="{C3380CC4-5D6E-409C-BE32-E72D297353CC}">
              <c16:uniqueId val="{00000001-8F74-449A-9B1B-8D77A5013505}"/>
            </c:ext>
          </c:extLst>
        </c:ser>
        <c:ser>
          <c:idx val="2"/>
          <c:order val="2"/>
          <c:tx>
            <c:strRef>
              <c:f>'Scenario Selector'!$E$116</c:f>
              <c:strCache>
                <c:ptCount val="1"/>
                <c:pt idx="0">
                  <c:v>Conservative Scenario</c:v>
                </c:pt>
              </c:strCache>
            </c:strRef>
          </c:tx>
          <c:spPr>
            <a:ln w="28575" cap="rnd">
              <a:solidFill>
                <a:schemeClr val="accent4">
                  <a:shade val="65000"/>
                </a:schemeClr>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Selector'!$N$116:$AF$116</c:f>
              <c:numCache>
                <c:formatCode>#,##0;[Red]\(#,##0\)</c:formatCode>
                <c:ptCount val="19"/>
                <c:pt idx="0">
                  <c:v>54189.326781515672</c:v>
                </c:pt>
                <c:pt idx="1">
                  <c:v>49168.109599286683</c:v>
                </c:pt>
                <c:pt idx="2">
                  <c:v>44146.892417057687</c:v>
                </c:pt>
                <c:pt idx="3">
                  <c:v>39125.675234828697</c:v>
                </c:pt>
                <c:pt idx="4">
                  <c:v>34104.458052599701</c:v>
                </c:pt>
                <c:pt idx="5">
                  <c:v>29083.240870370711</c:v>
                </c:pt>
                <c:pt idx="6">
                  <c:v>29083.240870370711</c:v>
                </c:pt>
                <c:pt idx="7">
                  <c:v>29083.240870370711</c:v>
                </c:pt>
                <c:pt idx="8">
                  <c:v>29083.240870370711</c:v>
                </c:pt>
                <c:pt idx="9">
                  <c:v>29083.240870370711</c:v>
                </c:pt>
                <c:pt idx="10">
                  <c:v>29083.240870370711</c:v>
                </c:pt>
                <c:pt idx="11">
                  <c:v>29083.240870370711</c:v>
                </c:pt>
                <c:pt idx="12">
                  <c:v>29083.240870370711</c:v>
                </c:pt>
                <c:pt idx="13">
                  <c:v>29083.240870370711</c:v>
                </c:pt>
                <c:pt idx="14">
                  <c:v>29083.240870370711</c:v>
                </c:pt>
                <c:pt idx="15">
                  <c:v>29083.240870370711</c:v>
                </c:pt>
                <c:pt idx="16">
                  <c:v>29083.240870370711</c:v>
                </c:pt>
                <c:pt idx="17">
                  <c:v>29083.240870370711</c:v>
                </c:pt>
                <c:pt idx="18">
                  <c:v>29083.240870370711</c:v>
                </c:pt>
              </c:numCache>
            </c:numRef>
          </c:val>
          <c:smooth val="0"/>
          <c:extLst>
            <c:ext xmlns:c16="http://schemas.microsoft.com/office/drawing/2014/chart" uri="{C3380CC4-5D6E-409C-BE32-E72D297353CC}">
              <c16:uniqueId val="{00000000-1905-42A9-B717-0C22DA9F9FE3}"/>
            </c:ext>
          </c:extLst>
        </c:ser>
        <c:dLbls>
          <c:showLegendKey val="0"/>
          <c:showVal val="0"/>
          <c:showCatName val="0"/>
          <c:showSerName val="0"/>
          <c:showPercent val="0"/>
          <c:showBubbleSize val="0"/>
        </c:dLbls>
        <c:smooth val="0"/>
        <c:axId val="1352916032"/>
        <c:axId val="1352916512"/>
      </c:lineChart>
      <c:catAx>
        <c:axId val="1352916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916512"/>
        <c:crosses val="autoZero"/>
        <c:auto val="1"/>
        <c:lblAlgn val="ctr"/>
        <c:lblOffset val="100"/>
        <c:noMultiLvlLbl val="0"/>
      </c:catAx>
      <c:valAx>
        <c:axId val="1352916512"/>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916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Mn Silicate</a:t>
            </a:r>
            <a:r>
              <a:rPr lang="en-GB" baseline="0"/>
              <a:t> Price Projection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'Scenario Selector'!$E$126</c:f>
              <c:strCache>
                <c:ptCount val="1"/>
                <c:pt idx="0">
                  <c:v>PFS 2025</c:v>
                </c:pt>
              </c:strCache>
            </c:strRef>
          </c:tx>
          <c:spPr>
            <a:ln w="28575" cap="rnd">
              <a:solidFill>
                <a:schemeClr val="accent4">
                  <a:tint val="65000"/>
                </a:schemeClr>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Selector'!$N$126:$AF$126</c:f>
              <c:numCache>
                <c:formatCode>#,##0.00;[Red]\(#,##0.00\)</c:formatCode>
                <c:ptCount val="19"/>
                <c:pt idx="0">
                  <c:v>5.29</c:v>
                </c:pt>
                <c:pt idx="1">
                  <c:v>5.29</c:v>
                </c:pt>
                <c:pt idx="2">
                  <c:v>5.29</c:v>
                </c:pt>
                <c:pt idx="3">
                  <c:v>5.29</c:v>
                </c:pt>
                <c:pt idx="4">
                  <c:v>5.29</c:v>
                </c:pt>
                <c:pt idx="5">
                  <c:v>5.44</c:v>
                </c:pt>
                <c:pt idx="6">
                  <c:v>5.44</c:v>
                </c:pt>
                <c:pt idx="7">
                  <c:v>5.44</c:v>
                </c:pt>
                <c:pt idx="8">
                  <c:v>5.44</c:v>
                </c:pt>
                <c:pt idx="9">
                  <c:v>5.44</c:v>
                </c:pt>
                <c:pt idx="10">
                  <c:v>5.44</c:v>
                </c:pt>
                <c:pt idx="11">
                  <c:v>5.5</c:v>
                </c:pt>
                <c:pt idx="12">
                  <c:v>5.5</c:v>
                </c:pt>
                <c:pt idx="13">
                  <c:v>5.5</c:v>
                </c:pt>
                <c:pt idx="14">
                  <c:v>5.5</c:v>
                </c:pt>
                <c:pt idx="15">
                  <c:v>5.5</c:v>
                </c:pt>
                <c:pt idx="16">
                  <c:v>5.5</c:v>
                </c:pt>
                <c:pt idx="17">
                  <c:v>5.5</c:v>
                </c:pt>
                <c:pt idx="18">
                  <c:v>5.5</c:v>
                </c:pt>
              </c:numCache>
            </c:numRef>
          </c:val>
          <c:smooth val="0"/>
          <c:extLst>
            <c:ext xmlns:c16="http://schemas.microsoft.com/office/drawing/2014/chart" uri="{C3380CC4-5D6E-409C-BE32-E72D297353CC}">
              <c16:uniqueId val="{00000000-A91F-4166-A366-FC9E64D1832A}"/>
            </c:ext>
          </c:extLst>
        </c:ser>
        <c:ser>
          <c:idx val="1"/>
          <c:order val="1"/>
          <c:tx>
            <c:strRef>
              <c:f>'Scenario Selector'!$E$127</c:f>
              <c:strCache>
                <c:ptCount val="1"/>
                <c:pt idx="0">
                  <c:v>Likely Scenario</c:v>
                </c:pt>
              </c:strCache>
            </c:strRef>
          </c:tx>
          <c:spPr>
            <a:ln w="28575" cap="rnd">
              <a:solidFill>
                <a:schemeClr val="accent4"/>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Selector'!$N$127:$AF$127</c:f>
              <c:numCache>
                <c:formatCode>#,##0.00;[Red]\(#,##0.00\)</c:formatCode>
                <c:ptCount val="19"/>
                <c:pt idx="0">
                  <c:v>5.0571256595835878</c:v>
                </c:pt>
                <c:pt idx="1">
                  <c:v>5.0571256595835878</c:v>
                </c:pt>
                <c:pt idx="2">
                  <c:v>5.0571256595835878</c:v>
                </c:pt>
                <c:pt idx="3">
                  <c:v>5.0571256595835878</c:v>
                </c:pt>
                <c:pt idx="4">
                  <c:v>5.0571256595835878</c:v>
                </c:pt>
                <c:pt idx="5">
                  <c:v>5.0571256595835878</c:v>
                </c:pt>
                <c:pt idx="6">
                  <c:v>5.0571256595835878</c:v>
                </c:pt>
                <c:pt idx="7">
                  <c:v>5.0571256595835878</c:v>
                </c:pt>
                <c:pt idx="8">
                  <c:v>5.0571256595835878</c:v>
                </c:pt>
                <c:pt idx="9">
                  <c:v>5.0571256595835878</c:v>
                </c:pt>
                <c:pt idx="10">
                  <c:v>5.0571256595835878</c:v>
                </c:pt>
                <c:pt idx="11">
                  <c:v>5.0571256595835878</c:v>
                </c:pt>
                <c:pt idx="12">
                  <c:v>5.0571256595835878</c:v>
                </c:pt>
                <c:pt idx="13">
                  <c:v>5.0571256595835878</c:v>
                </c:pt>
                <c:pt idx="14">
                  <c:v>5.0571256595835878</c:v>
                </c:pt>
                <c:pt idx="15">
                  <c:v>5.0571256595835878</c:v>
                </c:pt>
                <c:pt idx="16">
                  <c:v>5.0571256595835878</c:v>
                </c:pt>
                <c:pt idx="17">
                  <c:v>5.0571256595835878</c:v>
                </c:pt>
                <c:pt idx="18">
                  <c:v>5.0571256595835878</c:v>
                </c:pt>
              </c:numCache>
            </c:numRef>
          </c:val>
          <c:smooth val="0"/>
          <c:extLst>
            <c:ext xmlns:c16="http://schemas.microsoft.com/office/drawing/2014/chart" uri="{C3380CC4-5D6E-409C-BE32-E72D297353CC}">
              <c16:uniqueId val="{00000001-A91F-4166-A366-FC9E64D1832A}"/>
            </c:ext>
          </c:extLst>
        </c:ser>
        <c:ser>
          <c:idx val="2"/>
          <c:order val="2"/>
          <c:tx>
            <c:strRef>
              <c:f>'Scenario Selector'!$E$128</c:f>
              <c:strCache>
                <c:ptCount val="1"/>
                <c:pt idx="0">
                  <c:v>Conservative Scenario</c:v>
                </c:pt>
              </c:strCache>
            </c:strRef>
          </c:tx>
          <c:spPr>
            <a:ln w="28575" cap="rnd">
              <a:solidFill>
                <a:schemeClr val="accent4">
                  <a:shade val="65000"/>
                </a:schemeClr>
              </a:solidFill>
              <a:round/>
            </a:ln>
            <a:effectLst/>
          </c:spPr>
          <c:marker>
            <c:symbol val="none"/>
          </c:marker>
          <c:cat>
            <c:numRef>
              <c:f>'Scenario Selector'!$N$4:$AF$4</c:f>
              <c:numCache>
                <c:formatCode>General</c:formatCode>
                <c:ptCount val="19"/>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numCache>
            </c:numRef>
          </c:cat>
          <c:val>
            <c:numRef>
              <c:f>'Scenario Selector'!$N$128:$AF$128</c:f>
              <c:numCache>
                <c:formatCode>#,##0.00;[Red]\(#,##0.00\)</c:formatCode>
                <c:ptCount val="19"/>
                <c:pt idx="0">
                  <c:v>4.0457005276668703</c:v>
                </c:pt>
                <c:pt idx="1">
                  <c:v>4.0457005276668703</c:v>
                </c:pt>
                <c:pt idx="2">
                  <c:v>4.0457005276668703</c:v>
                </c:pt>
                <c:pt idx="3">
                  <c:v>4.0457005276668703</c:v>
                </c:pt>
                <c:pt idx="4">
                  <c:v>4.0457005276668703</c:v>
                </c:pt>
                <c:pt idx="5">
                  <c:v>4.0457005276668703</c:v>
                </c:pt>
                <c:pt idx="6">
                  <c:v>4.0457005276668703</c:v>
                </c:pt>
                <c:pt idx="7">
                  <c:v>4.0457005276668703</c:v>
                </c:pt>
                <c:pt idx="8">
                  <c:v>4.0457005276668703</c:v>
                </c:pt>
                <c:pt idx="9">
                  <c:v>4.0457005276668703</c:v>
                </c:pt>
                <c:pt idx="10">
                  <c:v>4.0457005276668703</c:v>
                </c:pt>
                <c:pt idx="11">
                  <c:v>4.0457005276668703</c:v>
                </c:pt>
                <c:pt idx="12">
                  <c:v>4.0457005276668703</c:v>
                </c:pt>
                <c:pt idx="13">
                  <c:v>4.0457005276668703</c:v>
                </c:pt>
                <c:pt idx="14">
                  <c:v>4.0457005276668703</c:v>
                </c:pt>
                <c:pt idx="15">
                  <c:v>4.0457005276668703</c:v>
                </c:pt>
                <c:pt idx="16">
                  <c:v>4.0457005276668703</c:v>
                </c:pt>
                <c:pt idx="17">
                  <c:v>4.0457005276668703</c:v>
                </c:pt>
                <c:pt idx="18">
                  <c:v>4.0457005276668703</c:v>
                </c:pt>
              </c:numCache>
            </c:numRef>
          </c:val>
          <c:smooth val="0"/>
          <c:extLst>
            <c:ext xmlns:c16="http://schemas.microsoft.com/office/drawing/2014/chart" uri="{C3380CC4-5D6E-409C-BE32-E72D297353CC}">
              <c16:uniqueId val="{00000002-A91F-4166-A366-FC9E64D1832A}"/>
            </c:ext>
          </c:extLst>
        </c:ser>
        <c:dLbls>
          <c:showLegendKey val="0"/>
          <c:showVal val="0"/>
          <c:showCatName val="0"/>
          <c:showSerName val="0"/>
          <c:showPercent val="0"/>
          <c:showBubbleSize val="0"/>
        </c:dLbls>
        <c:smooth val="0"/>
        <c:axId val="1352916032"/>
        <c:axId val="1352916512"/>
      </c:lineChart>
      <c:catAx>
        <c:axId val="1352916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916512"/>
        <c:crosses val="autoZero"/>
        <c:auto val="1"/>
        <c:lblAlgn val="ctr"/>
        <c:lblOffset val="100"/>
        <c:noMultiLvlLbl val="0"/>
      </c:catAx>
      <c:valAx>
        <c:axId val="1352916512"/>
        <c:scaling>
          <c:orientation val="minMax"/>
        </c:scaling>
        <c:delete val="0"/>
        <c:axPos val="l"/>
        <c:majorGridlines>
          <c:spPr>
            <a:ln w="9525" cap="flat" cmpd="sng" algn="ctr">
              <a:solidFill>
                <a:schemeClr val="tx1">
                  <a:lumMod val="15000"/>
                  <a:lumOff val="85000"/>
                </a:schemeClr>
              </a:solidFill>
              <a:round/>
            </a:ln>
            <a:effectLst/>
          </c:spPr>
        </c:majorGridlines>
        <c:numFmt formatCode="#,##0.00;[Red]\(#,##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916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Discounted FCF ($m/year)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Results!$L$4:$AP$4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Results!$L$53:$AP$53</c:f>
              <c:numCache>
                <c:formatCode>#,##0;[Red]\(#,##0\)</c:formatCode>
                <c:ptCount val="31"/>
                <c:pt idx="0">
                  <c:v>-176.22499999999999</c:v>
                </c:pt>
                <c:pt idx="1">
                  <c:v>-191.5972222222222</c:v>
                </c:pt>
                <c:pt idx="2">
                  <c:v>-151.90723166633293</c:v>
                </c:pt>
                <c:pt idx="3">
                  <c:v>-200.45812565278888</c:v>
                </c:pt>
                <c:pt idx="4">
                  <c:v>-125.22215948560111</c:v>
                </c:pt>
                <c:pt idx="5">
                  <c:v>62.731126063873951</c:v>
                </c:pt>
                <c:pt idx="6">
                  <c:v>248.13663799359949</c:v>
                </c:pt>
                <c:pt idx="7">
                  <c:v>81.68786677028848</c:v>
                </c:pt>
                <c:pt idx="8">
                  <c:v>298.81633499449168</c:v>
                </c:pt>
                <c:pt idx="9">
                  <c:v>274.99102913934115</c:v>
                </c:pt>
                <c:pt idx="10">
                  <c:v>247.03289749769027</c:v>
                </c:pt>
                <c:pt idx="11">
                  <c:v>292.54426313835773</c:v>
                </c:pt>
                <c:pt idx="12">
                  <c:v>435.3032956985686</c:v>
                </c:pt>
                <c:pt idx="13">
                  <c:v>594.91403627922978</c:v>
                </c:pt>
                <c:pt idx="14">
                  <c:v>551.42959340903724</c:v>
                </c:pt>
                <c:pt idx="15">
                  <c:v>556.22433116359718</c:v>
                </c:pt>
                <c:pt idx="16">
                  <c:v>713.53368902330647</c:v>
                </c:pt>
                <c:pt idx="17">
                  <c:v>535.34706383590822</c:v>
                </c:pt>
                <c:pt idx="18">
                  <c:v>496.12044187386942</c:v>
                </c:pt>
                <c:pt idx="19">
                  <c:v>480.51360185518121</c:v>
                </c:pt>
                <c:pt idx="20">
                  <c:v>261.25685279447725</c:v>
                </c:pt>
                <c:pt idx="21">
                  <c:v>-2.2845410973580091</c:v>
                </c:pt>
                <c:pt idx="22">
                  <c:v>-2.1153158308870452</c:v>
                </c:pt>
                <c:pt idx="23">
                  <c:v>-1.9586257693398568</c:v>
                </c:pt>
                <c:pt idx="24">
                  <c:v>-1.8135423790183858</c:v>
                </c:pt>
                <c:pt idx="25">
                  <c:v>-1.6792059064985052</c:v>
                </c:pt>
                <c:pt idx="26">
                  <c:v>-1.5548202837949123</c:v>
                </c:pt>
                <c:pt idx="27">
                  <c:v>-1.4396484109212151</c:v>
                </c:pt>
                <c:pt idx="28">
                  <c:v>-1.333007787890014</c:v>
                </c:pt>
                <c:pt idx="29">
                  <c:v>-1.2342664702685315</c:v>
                </c:pt>
                <c:pt idx="30">
                  <c:v>-1.1428393243227142</c:v>
                </c:pt>
              </c:numCache>
            </c:numRef>
          </c:val>
          <c:smooth val="0"/>
          <c:extLst>
            <c:ext xmlns:c16="http://schemas.microsoft.com/office/drawing/2014/chart" uri="{C3380CC4-5D6E-409C-BE32-E72D297353CC}">
              <c16:uniqueId val="{00000000-3B25-45BF-B8DB-71691EC8DB8C}"/>
            </c:ext>
          </c:extLst>
        </c:ser>
        <c:dLbls>
          <c:showLegendKey val="0"/>
          <c:showVal val="0"/>
          <c:showCatName val="0"/>
          <c:showSerName val="0"/>
          <c:showPercent val="0"/>
          <c:showBubbleSize val="0"/>
        </c:dLbls>
        <c:smooth val="0"/>
        <c:axId val="816554544"/>
        <c:axId val="816548304"/>
      </c:lineChart>
      <c:catAx>
        <c:axId val="81655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48304"/>
        <c:crosses val="autoZero"/>
        <c:auto val="1"/>
        <c:lblAlgn val="ctr"/>
        <c:lblOffset val="100"/>
        <c:noMultiLvlLbl val="0"/>
      </c:catAx>
      <c:valAx>
        <c:axId val="81654830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54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Discounted FCF ($m)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Results!$L$4:$AP$4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Results!$L$54:$AP$54</c:f>
              <c:numCache>
                <c:formatCode>#,##0;[Red]\(#,##0\)</c:formatCode>
                <c:ptCount val="31"/>
                <c:pt idx="0">
                  <c:v>-176.22499999999999</c:v>
                </c:pt>
                <c:pt idx="1">
                  <c:v>-367.82222222222219</c:v>
                </c:pt>
                <c:pt idx="2">
                  <c:v>-519.7294538885551</c:v>
                </c:pt>
                <c:pt idx="3">
                  <c:v>-720.18757954134401</c:v>
                </c:pt>
                <c:pt idx="4">
                  <c:v>-845.40973902694509</c:v>
                </c:pt>
                <c:pt idx="5">
                  <c:v>-782.67861296307115</c:v>
                </c:pt>
                <c:pt idx="6">
                  <c:v>-534.54197496947165</c:v>
                </c:pt>
                <c:pt idx="7">
                  <c:v>-452.8541081991832</c:v>
                </c:pt>
                <c:pt idx="8">
                  <c:v>-154.03777320469152</c:v>
                </c:pt>
                <c:pt idx="9">
                  <c:v>120.95325593464963</c:v>
                </c:pt>
                <c:pt idx="10">
                  <c:v>367.9861534323399</c:v>
                </c:pt>
                <c:pt idx="11">
                  <c:v>660.53041657069764</c:v>
                </c:pt>
                <c:pt idx="12">
                  <c:v>1095.8337122692662</c:v>
                </c:pt>
                <c:pt idx="13">
                  <c:v>1690.747748548496</c:v>
                </c:pt>
                <c:pt idx="14">
                  <c:v>2242.1773419575334</c:v>
                </c:pt>
                <c:pt idx="15">
                  <c:v>2798.4016731211304</c:v>
                </c:pt>
                <c:pt idx="16">
                  <c:v>3511.935362144437</c:v>
                </c:pt>
                <c:pt idx="17">
                  <c:v>4047.2824259803451</c:v>
                </c:pt>
                <c:pt idx="18">
                  <c:v>4543.4028678542145</c:v>
                </c:pt>
                <c:pt idx="19">
                  <c:v>5023.9164697093956</c:v>
                </c:pt>
                <c:pt idx="20">
                  <c:v>5285.1733225038734</c:v>
                </c:pt>
                <c:pt idx="21">
                  <c:v>5282.8887814065156</c:v>
                </c:pt>
                <c:pt idx="22">
                  <c:v>5280.7734655756285</c:v>
                </c:pt>
                <c:pt idx="23">
                  <c:v>5278.8148398062885</c:v>
                </c:pt>
                <c:pt idx="24">
                  <c:v>5277.0012974272704</c:v>
                </c:pt>
                <c:pt idx="25">
                  <c:v>5275.3220915207721</c:v>
                </c:pt>
                <c:pt idx="26">
                  <c:v>5273.7672712369776</c:v>
                </c:pt>
                <c:pt idx="27">
                  <c:v>5272.3276228260565</c:v>
                </c:pt>
                <c:pt idx="28">
                  <c:v>5270.9946150381666</c:v>
                </c:pt>
                <c:pt idx="29">
                  <c:v>5269.7603485678983</c:v>
                </c:pt>
                <c:pt idx="30">
                  <c:v>5268.617509243576</c:v>
                </c:pt>
              </c:numCache>
            </c:numRef>
          </c:val>
          <c:smooth val="0"/>
          <c:extLst>
            <c:ext xmlns:c16="http://schemas.microsoft.com/office/drawing/2014/chart" uri="{C3380CC4-5D6E-409C-BE32-E72D297353CC}">
              <c16:uniqueId val="{00000000-9B9B-42B0-BC83-FF74F7059675}"/>
            </c:ext>
          </c:extLst>
        </c:ser>
        <c:dLbls>
          <c:showLegendKey val="0"/>
          <c:showVal val="0"/>
          <c:showCatName val="0"/>
          <c:showSerName val="0"/>
          <c:showPercent val="0"/>
          <c:showBubbleSize val="0"/>
        </c:dLbls>
        <c:smooth val="0"/>
        <c:axId val="816554544"/>
        <c:axId val="816548304"/>
      </c:lineChart>
      <c:catAx>
        <c:axId val="81655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48304"/>
        <c:crosses val="autoZero"/>
        <c:auto val="1"/>
        <c:lblAlgn val="ctr"/>
        <c:lblOffset val="100"/>
        <c:noMultiLvlLbl val="0"/>
      </c:catAx>
      <c:valAx>
        <c:axId val="81654830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54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Free Cash</a:t>
            </a:r>
            <a:r>
              <a:rPr lang="en-GB" baseline="0"/>
              <a:t> Flow </a:t>
            </a:r>
            <a:r>
              <a:rPr lang="en-GB"/>
              <a:t>($m/year)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Results!$L$4:$AP$4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Results!$L$45:$AP$45</c:f>
              <c:numCache>
                <c:formatCode>#,##0;[Red]\(#,##0\)</c:formatCode>
                <c:ptCount val="31"/>
                <c:pt idx="0">
                  <c:v>-176.22499999999999</c:v>
                </c:pt>
                <c:pt idx="1">
                  <c:v>-206.92500000000001</c:v>
                </c:pt>
                <c:pt idx="2">
                  <c:v>-177.18459501561074</c:v>
                </c:pt>
                <c:pt idx="3">
                  <c:v>-252.51950638232603</c:v>
                </c:pt>
                <c:pt idx="4">
                  <c:v>-170.36336552751962</c:v>
                </c:pt>
                <c:pt idx="5">
                  <c:v>92.172604814930281</c:v>
                </c:pt>
                <c:pt idx="6">
                  <c:v>393.76165941369379</c:v>
                </c:pt>
                <c:pt idx="7">
                  <c:v>139.99864853574854</c:v>
                </c:pt>
                <c:pt idx="8">
                  <c:v>553.08818176701595</c:v>
                </c:pt>
                <c:pt idx="9">
                  <c:v>549.70833966175292</c:v>
                </c:pt>
                <c:pt idx="10">
                  <c:v>533.32549755648984</c:v>
                </c:pt>
                <c:pt idx="11">
                  <c:v>682.1076122980005</c:v>
                </c:pt>
                <c:pt idx="12">
                  <c:v>1096.1677509809515</c:v>
                </c:pt>
                <c:pt idx="13">
                  <c:v>1617.9423280932804</c:v>
                </c:pt>
                <c:pt idx="14">
                  <c:v>1619.6554859880173</c:v>
                </c:pt>
                <c:pt idx="15">
                  <c:v>1764.4376438827544</c:v>
                </c:pt>
                <c:pt idx="16">
                  <c:v>2444.5254926804619</c:v>
                </c:pt>
                <c:pt idx="17">
                  <c:v>1980.7938017774909</c:v>
                </c:pt>
                <c:pt idx="18">
                  <c:v>1982.5069596722278</c:v>
                </c:pt>
                <c:pt idx="19">
                  <c:v>2073.7530604478411</c:v>
                </c:pt>
                <c:pt idx="20">
                  <c:v>1217.7069944120055</c:v>
                </c:pt>
                <c:pt idx="21">
                  <c:v>-11.5</c:v>
                </c:pt>
                <c:pt idx="22">
                  <c:v>-11.5</c:v>
                </c:pt>
                <c:pt idx="23">
                  <c:v>-11.5</c:v>
                </c:pt>
                <c:pt idx="24">
                  <c:v>-11.5</c:v>
                </c:pt>
                <c:pt idx="25">
                  <c:v>-11.5</c:v>
                </c:pt>
                <c:pt idx="26">
                  <c:v>-11.5</c:v>
                </c:pt>
                <c:pt idx="27">
                  <c:v>-11.5</c:v>
                </c:pt>
                <c:pt idx="28">
                  <c:v>-11.5</c:v>
                </c:pt>
                <c:pt idx="29">
                  <c:v>-11.5</c:v>
                </c:pt>
                <c:pt idx="30">
                  <c:v>-11.5</c:v>
                </c:pt>
              </c:numCache>
            </c:numRef>
          </c:val>
          <c:smooth val="0"/>
          <c:extLst>
            <c:ext xmlns:c16="http://schemas.microsoft.com/office/drawing/2014/chart" uri="{C3380CC4-5D6E-409C-BE32-E72D297353CC}">
              <c16:uniqueId val="{00000000-E8E5-4D08-91FF-32E1831A768B}"/>
            </c:ext>
          </c:extLst>
        </c:ser>
        <c:dLbls>
          <c:showLegendKey val="0"/>
          <c:showVal val="0"/>
          <c:showCatName val="0"/>
          <c:showSerName val="0"/>
          <c:showPercent val="0"/>
          <c:showBubbleSize val="0"/>
        </c:dLbls>
        <c:smooth val="0"/>
        <c:axId val="816554544"/>
        <c:axId val="816548304"/>
      </c:lineChart>
      <c:catAx>
        <c:axId val="81655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48304"/>
        <c:crosses val="autoZero"/>
        <c:auto val="1"/>
        <c:lblAlgn val="ctr"/>
        <c:lblOffset val="100"/>
        <c:noMultiLvlLbl val="0"/>
      </c:catAx>
      <c:valAx>
        <c:axId val="81654830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54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FCF ($m)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Results!$L$4:$AP$4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Results!$L$46:$AP$46</c:f>
              <c:numCache>
                <c:formatCode>#,##0;[Red]\(#,##0\)</c:formatCode>
                <c:ptCount val="31"/>
                <c:pt idx="0">
                  <c:v>-176.22499999999999</c:v>
                </c:pt>
                <c:pt idx="1">
                  <c:v>-383.15</c:v>
                </c:pt>
                <c:pt idx="2">
                  <c:v>-560.33459501561072</c:v>
                </c:pt>
                <c:pt idx="3">
                  <c:v>-812.8541013979368</c:v>
                </c:pt>
                <c:pt idx="4">
                  <c:v>-983.21746692545639</c:v>
                </c:pt>
                <c:pt idx="5">
                  <c:v>-891.04486211052608</c:v>
                </c:pt>
                <c:pt idx="6">
                  <c:v>-497.28320269683229</c:v>
                </c:pt>
                <c:pt idx="7">
                  <c:v>-357.28455416108375</c:v>
                </c:pt>
                <c:pt idx="8">
                  <c:v>195.80362760593221</c:v>
                </c:pt>
                <c:pt idx="9">
                  <c:v>745.51196726768512</c:v>
                </c:pt>
                <c:pt idx="10">
                  <c:v>1278.837464824175</c:v>
                </c:pt>
                <c:pt idx="11">
                  <c:v>1960.9450771221755</c:v>
                </c:pt>
                <c:pt idx="12">
                  <c:v>3057.112828103127</c:v>
                </c:pt>
                <c:pt idx="13">
                  <c:v>4675.0551561964076</c:v>
                </c:pt>
                <c:pt idx="14">
                  <c:v>6294.7106421844246</c:v>
                </c:pt>
                <c:pt idx="15">
                  <c:v>8059.1482860671786</c:v>
                </c:pt>
                <c:pt idx="16">
                  <c:v>10503.673778747641</c:v>
                </c:pt>
                <c:pt idx="17">
                  <c:v>12484.467580525132</c:v>
                </c:pt>
                <c:pt idx="18">
                  <c:v>14466.97454019736</c:v>
                </c:pt>
                <c:pt idx="19">
                  <c:v>16540.727600645201</c:v>
                </c:pt>
                <c:pt idx="20">
                  <c:v>17758.434595057206</c:v>
                </c:pt>
                <c:pt idx="21">
                  <c:v>17746.934595057206</c:v>
                </c:pt>
                <c:pt idx="22">
                  <c:v>17735.434595057206</c:v>
                </c:pt>
                <c:pt idx="23">
                  <c:v>17723.934595057206</c:v>
                </c:pt>
                <c:pt idx="24">
                  <c:v>17712.434595057206</c:v>
                </c:pt>
                <c:pt idx="25">
                  <c:v>17700.934595057206</c:v>
                </c:pt>
                <c:pt idx="26">
                  <c:v>17689.434595057206</c:v>
                </c:pt>
                <c:pt idx="27">
                  <c:v>17677.934595057206</c:v>
                </c:pt>
                <c:pt idx="28">
                  <c:v>17666.434595057206</c:v>
                </c:pt>
                <c:pt idx="29">
                  <c:v>17654.934595057206</c:v>
                </c:pt>
                <c:pt idx="30">
                  <c:v>17643.434595057206</c:v>
                </c:pt>
              </c:numCache>
            </c:numRef>
          </c:val>
          <c:smooth val="0"/>
          <c:extLst>
            <c:ext xmlns:c16="http://schemas.microsoft.com/office/drawing/2014/chart" uri="{C3380CC4-5D6E-409C-BE32-E72D297353CC}">
              <c16:uniqueId val="{00000000-043E-49C0-A15F-54C371D81B69}"/>
            </c:ext>
          </c:extLst>
        </c:ser>
        <c:dLbls>
          <c:showLegendKey val="0"/>
          <c:showVal val="0"/>
          <c:showCatName val="0"/>
          <c:showSerName val="0"/>
          <c:showPercent val="0"/>
          <c:showBubbleSize val="0"/>
        </c:dLbls>
        <c:smooth val="0"/>
        <c:axId val="816554544"/>
        <c:axId val="816548304"/>
      </c:lineChart>
      <c:catAx>
        <c:axId val="81655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48304"/>
        <c:crosses val="autoZero"/>
        <c:auto val="1"/>
        <c:lblAlgn val="ctr"/>
        <c:lblOffset val="100"/>
        <c:noMultiLvlLbl val="0"/>
      </c:catAx>
      <c:valAx>
        <c:axId val="81654830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54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Discounted FCF ($m/year)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'Results - Reconciled'!$L$4:$AP$4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'Results - Reconciled'!$L$19:$AP$19</c:f>
              <c:numCache>
                <c:formatCode>#,##0;[Red]\(#,##0\)</c:formatCode>
                <c:ptCount val="31"/>
                <c:pt idx="0">
                  <c:v>-176.32500000000002</c:v>
                </c:pt>
                <c:pt idx="1">
                  <c:v>-191.68981481481481</c:v>
                </c:pt>
                <c:pt idx="2">
                  <c:v>-148.4778763851258</c:v>
                </c:pt>
                <c:pt idx="3">
                  <c:v>-208.31706483888854</c:v>
                </c:pt>
                <c:pt idx="4">
                  <c:v>-156.68143718528935</c:v>
                </c:pt>
                <c:pt idx="5">
                  <c:v>-13.698366963016447</c:v>
                </c:pt>
                <c:pt idx="6">
                  <c:v>103.51270862392683</c:v>
                </c:pt>
                <c:pt idx="7">
                  <c:v>74.21918971093308</c:v>
                </c:pt>
                <c:pt idx="8">
                  <c:v>239.65689214152511</c:v>
                </c:pt>
                <c:pt idx="9">
                  <c:v>268.58784236005857</c:v>
                </c:pt>
                <c:pt idx="10">
                  <c:v>238.23222122408106</c:v>
                </c:pt>
                <c:pt idx="11">
                  <c:v>262.90845755812461</c:v>
                </c:pt>
                <c:pt idx="12">
                  <c:v>432.20580838113005</c:v>
                </c:pt>
                <c:pt idx="13">
                  <c:v>585.39066003021969</c:v>
                </c:pt>
                <c:pt idx="14">
                  <c:v>547.58238364163378</c:v>
                </c:pt>
                <c:pt idx="15">
                  <c:v>547.96499849349107</c:v>
                </c:pt>
                <c:pt idx="16">
                  <c:v>677.51440532627771</c:v>
                </c:pt>
                <c:pt idx="17">
                  <c:v>555.80642346032346</c:v>
                </c:pt>
                <c:pt idx="18">
                  <c:v>493.09242862156486</c:v>
                </c:pt>
                <c:pt idx="19">
                  <c:v>480.35140341038391</c:v>
                </c:pt>
                <c:pt idx="20">
                  <c:v>322.38163708389305</c:v>
                </c:pt>
                <c:pt idx="21">
                  <c:v>-43.823457919754489</c:v>
                </c:pt>
                <c:pt idx="22">
                  <c:v>89.652603128203978</c:v>
                </c:pt>
                <c:pt idx="23">
                  <c:v>-1.9586257693398568</c:v>
                </c:pt>
                <c:pt idx="24">
                  <c:v>-1.8135423790183858</c:v>
                </c:pt>
                <c:pt idx="25">
                  <c:v>-1.6792059064985052</c:v>
                </c:pt>
                <c:pt idx="26">
                  <c:v>-1.5548202837949123</c:v>
                </c:pt>
                <c:pt idx="27">
                  <c:v>-1.4396484109212151</c:v>
                </c:pt>
                <c:pt idx="28">
                  <c:v>-1.333007787890014</c:v>
                </c:pt>
                <c:pt idx="29">
                  <c:v>-1.2342664702685315</c:v>
                </c:pt>
                <c:pt idx="30">
                  <c:v>-1.1428393243227142</c:v>
                </c:pt>
              </c:numCache>
            </c:numRef>
          </c:val>
          <c:smooth val="0"/>
          <c:extLst>
            <c:ext xmlns:c16="http://schemas.microsoft.com/office/drawing/2014/chart" uri="{C3380CC4-5D6E-409C-BE32-E72D297353CC}">
              <c16:uniqueId val="{00000000-AF2E-4354-BD18-E4D3D9E49AA4}"/>
            </c:ext>
          </c:extLst>
        </c:ser>
        <c:dLbls>
          <c:showLegendKey val="0"/>
          <c:showVal val="0"/>
          <c:showCatName val="0"/>
          <c:showSerName val="0"/>
          <c:showPercent val="0"/>
          <c:showBubbleSize val="0"/>
        </c:dLbls>
        <c:smooth val="0"/>
        <c:axId val="816554544"/>
        <c:axId val="816548304"/>
      </c:lineChart>
      <c:catAx>
        <c:axId val="81655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48304"/>
        <c:crosses val="autoZero"/>
        <c:auto val="1"/>
        <c:lblAlgn val="ctr"/>
        <c:lblOffset val="100"/>
        <c:noMultiLvlLbl val="0"/>
      </c:catAx>
      <c:valAx>
        <c:axId val="81654830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54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Discounted FCF ($m)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'Results - Reconciled'!$L$4:$AP$4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'Results - Reconciled'!$L$20:$AP$20</c:f>
              <c:numCache>
                <c:formatCode>#,##0;[Red]\(#,##0\)</c:formatCode>
                <c:ptCount val="31"/>
                <c:pt idx="0">
                  <c:v>-176.32500000000002</c:v>
                </c:pt>
                <c:pt idx="1">
                  <c:v>-368.01481481481483</c:v>
                </c:pt>
                <c:pt idx="2">
                  <c:v>-516.49269119994062</c:v>
                </c:pt>
                <c:pt idx="3">
                  <c:v>-724.80975603882916</c:v>
                </c:pt>
                <c:pt idx="4">
                  <c:v>-881.49119322411855</c:v>
                </c:pt>
                <c:pt idx="5">
                  <c:v>-895.18956018713504</c:v>
                </c:pt>
                <c:pt idx="6">
                  <c:v>-791.67685156320817</c:v>
                </c:pt>
                <c:pt idx="7">
                  <c:v>-717.45766185227512</c:v>
                </c:pt>
                <c:pt idx="8">
                  <c:v>-477.80076971075005</c:v>
                </c:pt>
                <c:pt idx="9">
                  <c:v>-209.21292735069147</c:v>
                </c:pt>
                <c:pt idx="10">
                  <c:v>29.019293873389586</c:v>
                </c:pt>
                <c:pt idx="11">
                  <c:v>291.9277514315142</c:v>
                </c:pt>
                <c:pt idx="12">
                  <c:v>724.13355981264431</c:v>
                </c:pt>
                <c:pt idx="13">
                  <c:v>1309.5242198428641</c:v>
                </c:pt>
                <c:pt idx="14">
                  <c:v>1857.106603484498</c:v>
                </c:pt>
                <c:pt idx="15">
                  <c:v>2405.0716019779893</c:v>
                </c:pt>
                <c:pt idx="16">
                  <c:v>3082.5860073042668</c:v>
                </c:pt>
                <c:pt idx="17">
                  <c:v>3638.3924307645902</c:v>
                </c:pt>
                <c:pt idx="18">
                  <c:v>4131.4848593861552</c:v>
                </c:pt>
                <c:pt idx="19">
                  <c:v>4611.8362627965389</c:v>
                </c:pt>
                <c:pt idx="20">
                  <c:v>4934.217899880432</c:v>
                </c:pt>
                <c:pt idx="21">
                  <c:v>4890.3944419606778</c:v>
                </c:pt>
                <c:pt idx="22">
                  <c:v>4980.0470450888815</c:v>
                </c:pt>
                <c:pt idx="23">
                  <c:v>4978.0884193195416</c:v>
                </c:pt>
                <c:pt idx="24">
                  <c:v>4976.2748769405234</c:v>
                </c:pt>
                <c:pt idx="25">
                  <c:v>4974.5956710340251</c:v>
                </c:pt>
                <c:pt idx="26">
                  <c:v>4973.0408507502307</c:v>
                </c:pt>
                <c:pt idx="27">
                  <c:v>4971.6012023393096</c:v>
                </c:pt>
                <c:pt idx="28">
                  <c:v>4970.2681945514196</c:v>
                </c:pt>
                <c:pt idx="29">
                  <c:v>4969.0339280811513</c:v>
                </c:pt>
                <c:pt idx="30">
                  <c:v>4967.891088756829</c:v>
                </c:pt>
              </c:numCache>
            </c:numRef>
          </c:val>
          <c:smooth val="0"/>
          <c:extLst>
            <c:ext xmlns:c16="http://schemas.microsoft.com/office/drawing/2014/chart" uri="{C3380CC4-5D6E-409C-BE32-E72D297353CC}">
              <c16:uniqueId val="{00000000-C8FF-44B0-B779-5BF4475DF3C6}"/>
            </c:ext>
          </c:extLst>
        </c:ser>
        <c:dLbls>
          <c:showLegendKey val="0"/>
          <c:showVal val="0"/>
          <c:showCatName val="0"/>
          <c:showSerName val="0"/>
          <c:showPercent val="0"/>
          <c:showBubbleSize val="0"/>
        </c:dLbls>
        <c:smooth val="0"/>
        <c:axId val="816554544"/>
        <c:axId val="816548304"/>
      </c:lineChart>
      <c:catAx>
        <c:axId val="81655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48304"/>
        <c:crosses val="autoZero"/>
        <c:auto val="1"/>
        <c:lblAlgn val="ctr"/>
        <c:lblOffset val="100"/>
        <c:noMultiLvlLbl val="0"/>
      </c:catAx>
      <c:valAx>
        <c:axId val="81654830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54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Free Cash</a:t>
            </a:r>
            <a:r>
              <a:rPr lang="en-GB" baseline="0"/>
              <a:t> Flow </a:t>
            </a:r>
            <a:r>
              <a:rPr lang="en-GB"/>
              <a:t>($m/year)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'Results - Reconciled'!$L$4:$AP$4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'Results - Reconciled'!$L$10:$AP$10</c:f>
              <c:numCache>
                <c:formatCode>#,##0;[Red]\(#,##0\)</c:formatCode>
                <c:ptCount val="31"/>
                <c:pt idx="0">
                  <c:v>-176.22499999999999</c:v>
                </c:pt>
                <c:pt idx="1">
                  <c:v>-206.92500000000001</c:v>
                </c:pt>
                <c:pt idx="2">
                  <c:v>-177.18459501561074</c:v>
                </c:pt>
                <c:pt idx="3">
                  <c:v>-252.51950638232603</c:v>
                </c:pt>
                <c:pt idx="4">
                  <c:v>-170.36336552751962</c:v>
                </c:pt>
                <c:pt idx="5">
                  <c:v>92.172604814930281</c:v>
                </c:pt>
                <c:pt idx="6">
                  <c:v>393.76165941369379</c:v>
                </c:pt>
                <c:pt idx="7">
                  <c:v>139.99864853574854</c:v>
                </c:pt>
                <c:pt idx="8">
                  <c:v>553.08818176701595</c:v>
                </c:pt>
                <c:pt idx="9">
                  <c:v>549.70833966175292</c:v>
                </c:pt>
                <c:pt idx="10">
                  <c:v>533.32549755648984</c:v>
                </c:pt>
                <c:pt idx="11">
                  <c:v>682.1076122980005</c:v>
                </c:pt>
                <c:pt idx="12">
                  <c:v>1096.1677509809515</c:v>
                </c:pt>
                <c:pt idx="13">
                  <c:v>1617.9423280932804</c:v>
                </c:pt>
                <c:pt idx="14">
                  <c:v>1619.6554859880173</c:v>
                </c:pt>
                <c:pt idx="15">
                  <c:v>1764.4376438827544</c:v>
                </c:pt>
                <c:pt idx="16">
                  <c:v>2444.5254926804619</c:v>
                </c:pt>
                <c:pt idx="17">
                  <c:v>1980.7938017774909</c:v>
                </c:pt>
                <c:pt idx="18">
                  <c:v>1982.5069596722278</c:v>
                </c:pt>
                <c:pt idx="19">
                  <c:v>2073.7530604478411</c:v>
                </c:pt>
                <c:pt idx="20">
                  <c:v>1217.7069944120055</c:v>
                </c:pt>
                <c:pt idx="21">
                  <c:v>-11.5</c:v>
                </c:pt>
                <c:pt idx="22">
                  <c:v>-11.5</c:v>
                </c:pt>
                <c:pt idx="23">
                  <c:v>-11.5</c:v>
                </c:pt>
                <c:pt idx="24">
                  <c:v>-11.5</c:v>
                </c:pt>
                <c:pt idx="25">
                  <c:v>-11.5</c:v>
                </c:pt>
                <c:pt idx="26">
                  <c:v>-11.5</c:v>
                </c:pt>
                <c:pt idx="27">
                  <c:v>-11.5</c:v>
                </c:pt>
                <c:pt idx="28">
                  <c:v>-11.5</c:v>
                </c:pt>
                <c:pt idx="29">
                  <c:v>-11.5</c:v>
                </c:pt>
                <c:pt idx="30">
                  <c:v>-11.5</c:v>
                </c:pt>
              </c:numCache>
            </c:numRef>
          </c:val>
          <c:smooth val="0"/>
          <c:extLst>
            <c:ext xmlns:c16="http://schemas.microsoft.com/office/drawing/2014/chart" uri="{C3380CC4-5D6E-409C-BE32-E72D297353CC}">
              <c16:uniqueId val="{00000000-9514-496B-8F29-AD2EB8D5A730}"/>
            </c:ext>
          </c:extLst>
        </c:ser>
        <c:dLbls>
          <c:showLegendKey val="0"/>
          <c:showVal val="0"/>
          <c:showCatName val="0"/>
          <c:showSerName val="0"/>
          <c:showPercent val="0"/>
          <c:showBubbleSize val="0"/>
        </c:dLbls>
        <c:smooth val="0"/>
        <c:axId val="816554544"/>
        <c:axId val="816548304"/>
      </c:lineChart>
      <c:catAx>
        <c:axId val="81655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48304"/>
        <c:crosses val="autoZero"/>
        <c:auto val="1"/>
        <c:lblAlgn val="ctr"/>
        <c:lblOffset val="100"/>
        <c:noMultiLvlLbl val="0"/>
      </c:catAx>
      <c:valAx>
        <c:axId val="81654830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54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FCF ($m)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'Results - Reconciled'!$L$4:$AP$4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'Results - Reconciled'!$L$12:$AP$12</c:f>
              <c:numCache>
                <c:formatCode>#,##0;[Red]\(#,##0\)</c:formatCode>
                <c:ptCount val="31"/>
                <c:pt idx="0">
                  <c:v>-176.32500000000002</c:v>
                </c:pt>
                <c:pt idx="1">
                  <c:v>-207.02500000000001</c:v>
                </c:pt>
                <c:pt idx="2">
                  <c:v>-173.18459501561074</c:v>
                </c:pt>
                <c:pt idx="3">
                  <c:v>-262.41950638232601</c:v>
                </c:pt>
                <c:pt idx="4">
                  <c:v>-213.16336552751969</c:v>
                </c:pt>
                <c:pt idx="5">
                  <c:v>-20.127395185069616</c:v>
                </c:pt>
                <c:pt idx="6">
                  <c:v>164.26165941369351</c:v>
                </c:pt>
                <c:pt idx="7">
                  <c:v>127.19864853574839</c:v>
                </c:pt>
                <c:pt idx="8">
                  <c:v>443.5881817670155</c:v>
                </c:pt>
                <c:pt idx="9">
                  <c:v>536.90833966175308</c:v>
                </c:pt>
                <c:pt idx="10">
                  <c:v>514.32549755648938</c:v>
                </c:pt>
                <c:pt idx="11">
                  <c:v>613.00761229800037</c:v>
                </c:pt>
                <c:pt idx="12">
                  <c:v>1088.367750980952</c:v>
                </c:pt>
                <c:pt idx="13">
                  <c:v>1592.0423280932812</c:v>
                </c:pt>
                <c:pt idx="14">
                  <c:v>1608.355485988018</c:v>
                </c:pt>
                <c:pt idx="15">
                  <c:v>1738.2376438827548</c:v>
                </c:pt>
                <c:pt idx="16">
                  <c:v>2321.1254926804613</c:v>
                </c:pt>
                <c:pt idx="17">
                  <c:v>2056.4938017774912</c:v>
                </c:pt>
                <c:pt idx="18">
                  <c:v>1970.4069596722284</c:v>
                </c:pt>
                <c:pt idx="19">
                  <c:v>2073.0530604478417</c:v>
                </c:pt>
                <c:pt idx="20">
                  <c:v>1502.6069944120059</c:v>
                </c:pt>
                <c:pt idx="21">
                  <c:v>-220.59999999999991</c:v>
                </c:pt>
                <c:pt idx="22">
                  <c:v>487.4</c:v>
                </c:pt>
                <c:pt idx="23">
                  <c:v>-11.5</c:v>
                </c:pt>
                <c:pt idx="24">
                  <c:v>-11.5</c:v>
                </c:pt>
                <c:pt idx="25">
                  <c:v>-11.5</c:v>
                </c:pt>
                <c:pt idx="26">
                  <c:v>-11.5</c:v>
                </c:pt>
                <c:pt idx="27">
                  <c:v>-11.5</c:v>
                </c:pt>
                <c:pt idx="28">
                  <c:v>-11.5</c:v>
                </c:pt>
                <c:pt idx="29">
                  <c:v>-11.5</c:v>
                </c:pt>
                <c:pt idx="30">
                  <c:v>-11.5</c:v>
                </c:pt>
              </c:numCache>
            </c:numRef>
          </c:val>
          <c:smooth val="0"/>
          <c:extLst>
            <c:ext xmlns:c16="http://schemas.microsoft.com/office/drawing/2014/chart" uri="{C3380CC4-5D6E-409C-BE32-E72D297353CC}">
              <c16:uniqueId val="{00000000-A4B3-44F2-86E5-AD3396787391}"/>
            </c:ext>
          </c:extLst>
        </c:ser>
        <c:dLbls>
          <c:showLegendKey val="0"/>
          <c:showVal val="0"/>
          <c:showCatName val="0"/>
          <c:showSerName val="0"/>
          <c:showPercent val="0"/>
          <c:showBubbleSize val="0"/>
        </c:dLbls>
        <c:smooth val="0"/>
        <c:axId val="816554544"/>
        <c:axId val="816548304"/>
      </c:lineChart>
      <c:catAx>
        <c:axId val="81655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48304"/>
        <c:crosses val="autoZero"/>
        <c:auto val="1"/>
        <c:lblAlgn val="ctr"/>
        <c:lblOffset val="100"/>
        <c:noMultiLvlLbl val="0"/>
      </c:catAx>
      <c:valAx>
        <c:axId val="816548304"/>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6554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Project</a:t>
            </a:r>
            <a:r>
              <a:rPr lang="en-GB" baseline="0"/>
              <a:t> NPV by scenario (US$m)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2.810035726849389E-2"/>
          <c:y val="0.1701376146788991"/>
          <c:w val="0.93681194109171473"/>
          <c:h val="0.73811926605504574"/>
        </c:manualLayout>
      </c:layout>
      <c:barChart>
        <c:barDir val="col"/>
        <c:grouping val="clustered"/>
        <c:varyColors val="0"/>
        <c:ser>
          <c:idx val="0"/>
          <c:order val="0"/>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'Results Comparison'!$H$4:$L$4</c:f>
              <c:strCache>
                <c:ptCount val="5"/>
                <c:pt idx="0">
                  <c:v>PFS 2025 (Explicit, Table 19.9)</c:v>
                </c:pt>
                <c:pt idx="1">
                  <c:v>PFS 2025 (Model, Reconciled)</c:v>
                </c:pt>
                <c:pt idx="2">
                  <c:v>PFS 2025 (Model)</c:v>
                </c:pt>
                <c:pt idx="3">
                  <c:v>Likely Scenario</c:v>
                </c:pt>
                <c:pt idx="4">
                  <c:v>Conservative Scenario</c:v>
                </c:pt>
              </c:strCache>
            </c:strRef>
          </c:cat>
          <c:val>
            <c:numRef>
              <c:f>'Results Comparison'!$H$12:$L$12</c:f>
              <c:numCache>
                <c:formatCode>#,##0;[Red]\(#,##0\)</c:formatCode>
                <c:ptCount val="5"/>
                <c:pt idx="0">
                  <c:v>5508</c:v>
                </c:pt>
                <c:pt idx="1">
                  <c:v>4967.8847937519986</c:v>
                </c:pt>
                <c:pt idx="2">
                  <c:v>5268.6112142387456</c:v>
                </c:pt>
                <c:pt idx="3">
                  <c:v>-984.69525468246593</c:v>
                </c:pt>
                <c:pt idx="4">
                  <c:v>-3528.0068360194368</c:v>
                </c:pt>
              </c:numCache>
            </c:numRef>
          </c:val>
          <c:extLst>
            <c:ext xmlns:c16="http://schemas.microsoft.com/office/drawing/2014/chart" uri="{C3380CC4-5D6E-409C-BE32-E72D297353CC}">
              <c16:uniqueId val="{00000000-9BE7-4BB1-BCA9-A61AC2D0F585}"/>
            </c:ext>
          </c:extLst>
        </c:ser>
        <c:dLbls>
          <c:dLblPos val="outEnd"/>
          <c:showLegendKey val="0"/>
          <c:showVal val="1"/>
          <c:showCatName val="0"/>
          <c:showSerName val="0"/>
          <c:showPercent val="0"/>
          <c:showBubbleSize val="0"/>
        </c:dLbls>
        <c:gapWidth val="219"/>
        <c:overlap val="-27"/>
        <c:axId val="2095655551"/>
        <c:axId val="2095641151"/>
      </c:barChart>
      <c:catAx>
        <c:axId val="209565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5641151"/>
        <c:crosses val="autoZero"/>
        <c:auto val="1"/>
        <c:lblAlgn val="ctr"/>
        <c:lblOffset val="100"/>
        <c:noMultiLvlLbl val="0"/>
      </c:catAx>
      <c:valAx>
        <c:axId val="2095641151"/>
        <c:scaling>
          <c:orientation val="minMax"/>
        </c:scaling>
        <c:delete val="1"/>
        <c:axPos val="l"/>
        <c:numFmt formatCode="#,##0;[Red]\(#,##0\)" sourceLinked="1"/>
        <c:majorTickMark val="none"/>
        <c:minorTickMark val="none"/>
        <c:tickLblPos val="nextTo"/>
        <c:crossAx val="20956555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Project</a:t>
            </a:r>
            <a:r>
              <a:rPr lang="en-GB" baseline="0"/>
              <a:t> IRR by scenario (US$m)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3036406334375666"/>
          <c:y val="0.1701376146788991"/>
          <c:w val="0.83454821735799767"/>
          <c:h val="0.73811926605504574"/>
        </c:manualLayout>
      </c:layout>
      <c:barChart>
        <c:barDir val="col"/>
        <c:grouping val="clustered"/>
        <c:varyColors val="0"/>
        <c:ser>
          <c:idx val="0"/>
          <c:order val="0"/>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'Results Comparison'!$H$4:$L$4</c:f>
              <c:strCache>
                <c:ptCount val="5"/>
                <c:pt idx="0">
                  <c:v>PFS 2025 (Explicit, Table 19.9)</c:v>
                </c:pt>
                <c:pt idx="1">
                  <c:v>PFS 2025 (Model, Reconciled)</c:v>
                </c:pt>
                <c:pt idx="2">
                  <c:v>PFS 2025 (Model)</c:v>
                </c:pt>
                <c:pt idx="3">
                  <c:v>Likely Scenario</c:v>
                </c:pt>
                <c:pt idx="4">
                  <c:v>Conservative Scenario</c:v>
                </c:pt>
              </c:strCache>
            </c:strRef>
          </c:cat>
          <c:val>
            <c:numRef>
              <c:f>'Results Comparison'!$H$13:$L$13</c:f>
              <c:numCache>
                <c:formatCode>0.0%</c:formatCode>
                <c:ptCount val="5"/>
                <c:pt idx="0">
                  <c:v>0.26800000000000002</c:v>
                </c:pt>
                <c:pt idx="1">
                  <c:v>0.27102590323382358</c:v>
                </c:pt>
                <c:pt idx="2">
                  <c:v>0.29641233382542431</c:v>
                </c:pt>
                <c:pt idx="3">
                  <c:v>8.9128365032203449E-2</c:v>
                </c:pt>
                <c:pt idx="4">
                  <c:v>0</c:v>
                </c:pt>
              </c:numCache>
            </c:numRef>
          </c:val>
          <c:extLst>
            <c:ext xmlns:c16="http://schemas.microsoft.com/office/drawing/2014/chart" uri="{C3380CC4-5D6E-409C-BE32-E72D297353CC}">
              <c16:uniqueId val="{00000000-9BE7-4BB1-BCA9-A61AC2D0F585}"/>
            </c:ext>
          </c:extLst>
        </c:ser>
        <c:dLbls>
          <c:dLblPos val="outEnd"/>
          <c:showLegendKey val="0"/>
          <c:showVal val="1"/>
          <c:showCatName val="0"/>
          <c:showSerName val="0"/>
          <c:showPercent val="0"/>
          <c:showBubbleSize val="0"/>
        </c:dLbls>
        <c:gapWidth val="219"/>
        <c:overlap val="-27"/>
        <c:axId val="2095655551"/>
        <c:axId val="2095641151"/>
      </c:barChart>
      <c:catAx>
        <c:axId val="209565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5641151"/>
        <c:crosses val="autoZero"/>
        <c:auto val="1"/>
        <c:lblAlgn val="ctr"/>
        <c:lblOffset val="100"/>
        <c:noMultiLvlLbl val="0"/>
      </c:catAx>
      <c:valAx>
        <c:axId val="2095641151"/>
        <c:scaling>
          <c:orientation val="minMax"/>
        </c:scaling>
        <c:delete val="1"/>
        <c:axPos val="l"/>
        <c:numFmt formatCode="0.0%" sourceLinked="1"/>
        <c:majorTickMark val="none"/>
        <c:minorTickMark val="none"/>
        <c:tickLblPos val="nextTo"/>
        <c:crossAx val="20956555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barChart>
        <c:barDir val="col"/>
        <c:grouping val="clustered"/>
        <c:varyColors val="0"/>
        <c:ser>
          <c:idx val="0"/>
          <c:order val="0"/>
          <c:tx>
            <c:strRef>
              <c:f>'Results Comparison'!$H$4:$H$5</c:f>
              <c:strCache>
                <c:ptCount val="2"/>
                <c:pt idx="0">
                  <c:v>PFS 2025 (Explicit, Table 19.9)</c:v>
                </c:pt>
              </c:strCache>
            </c:strRef>
          </c:tx>
          <c:spPr>
            <a:solidFill>
              <a:schemeClr val="accent4">
                <a:tint val="58000"/>
              </a:schemeClr>
            </a:solidFill>
            <a:ln>
              <a:noFill/>
            </a:ln>
            <a:effectLst/>
          </c:spPr>
          <c:invertIfNegative val="0"/>
          <c:cat>
            <c:strRef>
              <c:f>'Results Comparison'!$C$6:$C$11</c:f>
              <c:strCache>
                <c:ptCount val="6"/>
                <c:pt idx="0">
                  <c:v>Revenue</c:v>
                </c:pt>
                <c:pt idx="1">
                  <c:v>Capital Costs</c:v>
                </c:pt>
                <c:pt idx="2">
                  <c:v>Operating Costs</c:v>
                </c:pt>
                <c:pt idx="3">
                  <c:v>Royalties</c:v>
                </c:pt>
                <c:pt idx="4">
                  <c:v>Tax</c:v>
                </c:pt>
                <c:pt idx="5">
                  <c:v>Free Cash Flow</c:v>
                </c:pt>
              </c:strCache>
            </c:strRef>
          </c:cat>
          <c:val>
            <c:numRef>
              <c:f>'Results Comparison'!$H$6:$H$11</c:f>
              <c:numCache>
                <c:formatCode>#,##0;[Red]\(#,##0\)</c:formatCode>
                <c:ptCount val="6"/>
                <c:pt idx="0">
                  <c:v>72957.8</c:v>
                </c:pt>
                <c:pt idx="1">
                  <c:v>-6582.8</c:v>
                </c:pt>
                <c:pt idx="2">
                  <c:v>-39977.800000000003</c:v>
                </c:pt>
                <c:pt idx="3">
                  <c:v>-659.1</c:v>
                </c:pt>
                <c:pt idx="4">
                  <c:v>-5645.3</c:v>
                </c:pt>
                <c:pt idx="5">
                  <c:v>19922.099999999999</c:v>
                </c:pt>
              </c:numCache>
            </c:numRef>
          </c:val>
          <c:extLst>
            <c:ext xmlns:c16="http://schemas.microsoft.com/office/drawing/2014/chart" uri="{C3380CC4-5D6E-409C-BE32-E72D297353CC}">
              <c16:uniqueId val="{00000000-AD46-4AD4-9A57-A322F19A4DC5}"/>
            </c:ext>
          </c:extLst>
        </c:ser>
        <c:ser>
          <c:idx val="1"/>
          <c:order val="1"/>
          <c:tx>
            <c:strRef>
              <c:f>'Results Comparison'!$I$4:$I$5</c:f>
              <c:strCache>
                <c:ptCount val="2"/>
                <c:pt idx="0">
                  <c:v>PFS 2025 (Model, Reconciled)</c:v>
                </c:pt>
              </c:strCache>
            </c:strRef>
          </c:tx>
          <c:spPr>
            <a:solidFill>
              <a:schemeClr val="accent4">
                <a:tint val="86000"/>
              </a:schemeClr>
            </a:solidFill>
            <a:ln>
              <a:noFill/>
            </a:ln>
            <a:effectLst/>
          </c:spPr>
          <c:invertIfNegative val="0"/>
          <c:cat>
            <c:strRef>
              <c:f>'Results Comparison'!$C$6:$C$11</c:f>
              <c:strCache>
                <c:ptCount val="6"/>
                <c:pt idx="0">
                  <c:v>Revenue</c:v>
                </c:pt>
                <c:pt idx="1">
                  <c:v>Capital Costs</c:v>
                </c:pt>
                <c:pt idx="2">
                  <c:v>Operating Costs</c:v>
                </c:pt>
                <c:pt idx="3">
                  <c:v>Royalties</c:v>
                </c:pt>
                <c:pt idx="4">
                  <c:v>Tax</c:v>
                </c:pt>
                <c:pt idx="5">
                  <c:v>Free Cash Flow</c:v>
                </c:pt>
              </c:strCache>
            </c:strRef>
          </c:cat>
          <c:val>
            <c:numRef>
              <c:f>'Results Comparison'!$I$6:$I$11</c:f>
              <c:numCache>
                <c:formatCode>#,##0;[Red]\(#,##0\)</c:formatCode>
                <c:ptCount val="6"/>
                <c:pt idx="0">
                  <c:v>69795.704284681153</c:v>
                </c:pt>
                <c:pt idx="1">
                  <c:v>-6582.6</c:v>
                </c:pt>
                <c:pt idx="2">
                  <c:v>-39976.899999999994</c:v>
                </c:pt>
                <c:pt idx="3">
                  <c:v>-672.45347132930431</c:v>
                </c:pt>
                <c:pt idx="4">
                  <c:v>-4920.3304485314584</c:v>
                </c:pt>
                <c:pt idx="5">
                  <c:v>17472.520364820415</c:v>
                </c:pt>
              </c:numCache>
            </c:numRef>
          </c:val>
          <c:extLst>
            <c:ext xmlns:c16="http://schemas.microsoft.com/office/drawing/2014/chart" uri="{C3380CC4-5D6E-409C-BE32-E72D297353CC}">
              <c16:uniqueId val="{00000001-AD46-4AD4-9A57-A322F19A4DC5}"/>
            </c:ext>
          </c:extLst>
        </c:ser>
        <c:ser>
          <c:idx val="2"/>
          <c:order val="2"/>
          <c:tx>
            <c:strRef>
              <c:f>'Results Comparison'!$K$4:$K$5</c:f>
              <c:strCache>
                <c:ptCount val="2"/>
                <c:pt idx="0">
                  <c:v>Likely Scenario</c:v>
                </c:pt>
              </c:strCache>
            </c:strRef>
          </c:tx>
          <c:spPr>
            <a:solidFill>
              <a:schemeClr val="accent4">
                <a:shade val="86000"/>
              </a:schemeClr>
            </a:solidFill>
            <a:ln>
              <a:noFill/>
            </a:ln>
            <a:effectLst/>
          </c:spPr>
          <c:invertIfNegative val="0"/>
          <c:cat>
            <c:strRef>
              <c:f>'Results Comparison'!$C$6:$C$11</c:f>
              <c:strCache>
                <c:ptCount val="6"/>
                <c:pt idx="0">
                  <c:v>Revenue</c:v>
                </c:pt>
                <c:pt idx="1">
                  <c:v>Capital Costs</c:v>
                </c:pt>
                <c:pt idx="2">
                  <c:v>Operating Costs</c:v>
                </c:pt>
                <c:pt idx="3">
                  <c:v>Royalties</c:v>
                </c:pt>
                <c:pt idx="4">
                  <c:v>Tax</c:v>
                </c:pt>
                <c:pt idx="5">
                  <c:v>Free Cash Flow</c:v>
                </c:pt>
              </c:strCache>
            </c:strRef>
          </c:cat>
          <c:val>
            <c:numRef>
              <c:f>'Results Comparison'!$K$6:$K$11</c:f>
              <c:numCache>
                <c:formatCode>#,##0;[Red]\(#,##0\)</c:formatCode>
                <c:ptCount val="6"/>
                <c:pt idx="0">
                  <c:v>54311.1672102214</c:v>
                </c:pt>
                <c:pt idx="1">
                  <c:v>-7097.485999999999</c:v>
                </c:pt>
                <c:pt idx="2">
                  <c:v>-39131.211430423435</c:v>
                </c:pt>
                <c:pt idx="3">
                  <c:v>-566.32842009432909</c:v>
                </c:pt>
                <c:pt idx="4">
                  <c:v>-1884.9584418316892</c:v>
                </c:pt>
                <c:pt idx="5">
                  <c:v>5631.1829178719399</c:v>
                </c:pt>
              </c:numCache>
            </c:numRef>
          </c:val>
          <c:extLst>
            <c:ext xmlns:c16="http://schemas.microsoft.com/office/drawing/2014/chart" uri="{C3380CC4-5D6E-409C-BE32-E72D297353CC}">
              <c16:uniqueId val="{00000002-AD46-4AD4-9A57-A322F19A4DC5}"/>
            </c:ext>
          </c:extLst>
        </c:ser>
        <c:ser>
          <c:idx val="3"/>
          <c:order val="3"/>
          <c:tx>
            <c:strRef>
              <c:f>'Results Comparison'!$L$4:$L$5</c:f>
              <c:strCache>
                <c:ptCount val="2"/>
                <c:pt idx="0">
                  <c:v>Conservative Scenario</c:v>
                </c:pt>
              </c:strCache>
            </c:strRef>
          </c:tx>
          <c:spPr>
            <a:solidFill>
              <a:schemeClr val="accent4">
                <a:shade val="58000"/>
              </a:schemeClr>
            </a:solidFill>
            <a:ln>
              <a:noFill/>
            </a:ln>
            <a:effectLst/>
          </c:spPr>
          <c:invertIfNegative val="0"/>
          <c:cat>
            <c:strRef>
              <c:f>'Results Comparison'!$C$6:$C$11</c:f>
              <c:strCache>
                <c:ptCount val="6"/>
                <c:pt idx="0">
                  <c:v>Revenue</c:v>
                </c:pt>
                <c:pt idx="1">
                  <c:v>Capital Costs</c:v>
                </c:pt>
                <c:pt idx="2">
                  <c:v>Operating Costs</c:v>
                </c:pt>
                <c:pt idx="3">
                  <c:v>Royalties</c:v>
                </c:pt>
                <c:pt idx="4">
                  <c:v>Tax</c:v>
                </c:pt>
                <c:pt idx="5">
                  <c:v>Free Cash Flow</c:v>
                </c:pt>
              </c:strCache>
            </c:strRef>
          </c:cat>
          <c:val>
            <c:numRef>
              <c:f>'Results Comparison'!$L$6:$L$11</c:f>
              <c:numCache>
                <c:formatCode>#,##0;[Red]\(#,##0\)</c:formatCode>
                <c:ptCount val="6"/>
                <c:pt idx="0">
                  <c:v>42130.396194113979</c:v>
                </c:pt>
                <c:pt idx="1">
                  <c:v>-7869.473</c:v>
                </c:pt>
                <c:pt idx="2">
                  <c:v>-44411.670164182076</c:v>
                </c:pt>
                <c:pt idx="3">
                  <c:v>-2351.5609427279715</c:v>
                </c:pt>
                <c:pt idx="4">
                  <c:v>0</c:v>
                </c:pt>
                <c:pt idx="5">
                  <c:v>-12502.307912796057</c:v>
                </c:pt>
              </c:numCache>
            </c:numRef>
          </c:val>
          <c:extLst>
            <c:ext xmlns:c16="http://schemas.microsoft.com/office/drawing/2014/chart" uri="{C3380CC4-5D6E-409C-BE32-E72D297353CC}">
              <c16:uniqueId val="{00000003-AD46-4AD4-9A57-A322F19A4DC5}"/>
            </c:ext>
          </c:extLst>
        </c:ser>
        <c:dLbls>
          <c:showLegendKey val="0"/>
          <c:showVal val="0"/>
          <c:showCatName val="0"/>
          <c:showSerName val="0"/>
          <c:showPercent val="0"/>
          <c:showBubbleSize val="0"/>
        </c:dLbls>
        <c:gapWidth val="219"/>
        <c:overlap val="-27"/>
        <c:axId val="1101840976"/>
        <c:axId val="1101845296"/>
      </c:barChart>
      <c:catAx>
        <c:axId val="1101840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1845296"/>
        <c:crosses val="autoZero"/>
        <c:auto val="1"/>
        <c:lblAlgn val="ctr"/>
        <c:lblOffset val="100"/>
        <c:noMultiLvlLbl val="0"/>
      </c:catAx>
      <c:valAx>
        <c:axId val="1101845296"/>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1840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Yearly  FCF ($m/year)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'FCF Comparison'!$E$11</c:f>
              <c:strCache>
                <c:ptCount val="1"/>
                <c:pt idx="0">
                  <c:v>PFS Table 19.9</c:v>
                </c:pt>
              </c:strCache>
            </c:strRef>
          </c:tx>
          <c:spPr>
            <a:ln w="28575" cap="rnd">
              <a:solidFill>
                <a:schemeClr val="accent4">
                  <a:tint val="58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Comparison'!$L$11:$AP$11</c:f>
              <c:numCache>
                <c:formatCode>#,##0;[Red]\(#,##0\)</c:formatCode>
                <c:ptCount val="31"/>
                <c:pt idx="0">
                  <c:v>-176.3</c:v>
                </c:pt>
                <c:pt idx="1">
                  <c:v>-207</c:v>
                </c:pt>
                <c:pt idx="2">
                  <c:v>-191.9</c:v>
                </c:pt>
                <c:pt idx="3">
                  <c:v>-325.5</c:v>
                </c:pt>
                <c:pt idx="4">
                  <c:v>-262.2</c:v>
                </c:pt>
                <c:pt idx="5">
                  <c:v>-48.6</c:v>
                </c:pt>
                <c:pt idx="6">
                  <c:v>361.3</c:v>
                </c:pt>
                <c:pt idx="7">
                  <c:v>81.400000000000006</c:v>
                </c:pt>
                <c:pt idx="8">
                  <c:v>409.5</c:v>
                </c:pt>
                <c:pt idx="9">
                  <c:v>529.6</c:v>
                </c:pt>
                <c:pt idx="10">
                  <c:v>561.29999999999995</c:v>
                </c:pt>
                <c:pt idx="11">
                  <c:v>674.8</c:v>
                </c:pt>
                <c:pt idx="12">
                  <c:v>1073.5</c:v>
                </c:pt>
                <c:pt idx="13">
                  <c:v>1566.5</c:v>
                </c:pt>
                <c:pt idx="14">
                  <c:v>1580.3</c:v>
                </c:pt>
                <c:pt idx="15">
                  <c:v>1707.9</c:v>
                </c:pt>
                <c:pt idx="16">
                  <c:v>2290.5</c:v>
                </c:pt>
                <c:pt idx="17">
                  <c:v>2022.3</c:v>
                </c:pt>
                <c:pt idx="18">
                  <c:v>1933.9</c:v>
                </c:pt>
                <c:pt idx="19">
                  <c:v>1990</c:v>
                </c:pt>
                <c:pt idx="20">
                  <c:v>1489.4</c:v>
                </c:pt>
                <c:pt idx="21">
                  <c:v>2466.3000000000002</c:v>
                </c:pt>
                <c:pt idx="22">
                  <c:v>487.4</c:v>
                </c:pt>
                <c:pt idx="23">
                  <c:v>-11.5</c:v>
                </c:pt>
                <c:pt idx="24">
                  <c:v>-11.5</c:v>
                </c:pt>
                <c:pt idx="25">
                  <c:v>-11.5</c:v>
                </c:pt>
                <c:pt idx="26">
                  <c:v>-11.5</c:v>
                </c:pt>
                <c:pt idx="27">
                  <c:v>-11.5</c:v>
                </c:pt>
                <c:pt idx="28">
                  <c:v>-11.5</c:v>
                </c:pt>
                <c:pt idx="29">
                  <c:v>-11.5</c:v>
                </c:pt>
                <c:pt idx="30">
                  <c:v>-11.5</c:v>
                </c:pt>
              </c:numCache>
            </c:numRef>
          </c:val>
          <c:smooth val="0"/>
          <c:extLst>
            <c:ext xmlns:c16="http://schemas.microsoft.com/office/drawing/2014/chart" uri="{C3380CC4-5D6E-409C-BE32-E72D297353CC}">
              <c16:uniqueId val="{00000000-378C-46DA-9DD1-5637869AF8EB}"/>
            </c:ext>
          </c:extLst>
        </c:ser>
        <c:ser>
          <c:idx val="1"/>
          <c:order val="1"/>
          <c:tx>
            <c:strRef>
              <c:f>'FCF Comparison'!$E$12</c:f>
              <c:strCache>
                <c:ptCount val="1"/>
                <c:pt idx="0">
                  <c:v>PFS (Model)</c:v>
                </c:pt>
              </c:strCache>
            </c:strRef>
          </c:tx>
          <c:spPr>
            <a:ln w="28575" cap="rnd">
              <a:solidFill>
                <a:schemeClr val="accent4">
                  <a:tint val="86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Comparison'!$L$12:$AP$12</c:f>
              <c:numCache>
                <c:formatCode>#,##0;[Red]\(#,##0\)</c:formatCode>
                <c:ptCount val="31"/>
                <c:pt idx="0">
                  <c:v>-176.22499999999999</c:v>
                </c:pt>
                <c:pt idx="1">
                  <c:v>-206.92500000000001</c:v>
                </c:pt>
                <c:pt idx="2">
                  <c:v>-177.18508867352176</c:v>
                </c:pt>
                <c:pt idx="3">
                  <c:v>-252.52005748406663</c:v>
                </c:pt>
                <c:pt idx="4">
                  <c:v>-170.36395881457273</c:v>
                </c:pt>
                <c:pt idx="5">
                  <c:v>92.171852659786026</c:v>
                </c:pt>
                <c:pt idx="6">
                  <c:v>393.76131756007828</c:v>
                </c:pt>
                <c:pt idx="7">
                  <c:v>139.99783381170789</c:v>
                </c:pt>
                <c:pt idx="8">
                  <c:v>553.08736704297542</c:v>
                </c:pt>
                <c:pt idx="9">
                  <c:v>549.70752493771215</c:v>
                </c:pt>
                <c:pt idx="10">
                  <c:v>533.32468283244907</c:v>
                </c:pt>
                <c:pt idx="11">
                  <c:v>682.10673517560008</c:v>
                </c:pt>
                <c:pt idx="12">
                  <c:v>1096.1669362569105</c:v>
                </c:pt>
                <c:pt idx="13">
                  <c:v>1617.9415133692396</c:v>
                </c:pt>
                <c:pt idx="14">
                  <c:v>1619.6546712639765</c:v>
                </c:pt>
                <c:pt idx="15">
                  <c:v>1764.4368291587136</c:v>
                </c:pt>
                <c:pt idx="16">
                  <c:v>2444.5246155580608</c:v>
                </c:pt>
                <c:pt idx="17">
                  <c:v>1980.7929870534504</c:v>
                </c:pt>
                <c:pt idx="18">
                  <c:v>1982.5061449481873</c:v>
                </c:pt>
                <c:pt idx="19">
                  <c:v>2073.752232960499</c:v>
                </c:pt>
                <c:pt idx="20">
                  <c:v>1217.7062252032242</c:v>
                </c:pt>
                <c:pt idx="21">
                  <c:v>-11.5</c:v>
                </c:pt>
                <c:pt idx="22">
                  <c:v>-11.5</c:v>
                </c:pt>
                <c:pt idx="23">
                  <c:v>-11.5</c:v>
                </c:pt>
                <c:pt idx="24">
                  <c:v>-11.5</c:v>
                </c:pt>
                <c:pt idx="25">
                  <c:v>-11.5</c:v>
                </c:pt>
                <c:pt idx="26">
                  <c:v>-11.5</c:v>
                </c:pt>
                <c:pt idx="27">
                  <c:v>-11.5</c:v>
                </c:pt>
                <c:pt idx="28">
                  <c:v>-11.5</c:v>
                </c:pt>
                <c:pt idx="29">
                  <c:v>-11.5</c:v>
                </c:pt>
                <c:pt idx="30">
                  <c:v>-11.5</c:v>
                </c:pt>
              </c:numCache>
            </c:numRef>
          </c:val>
          <c:smooth val="0"/>
          <c:extLst>
            <c:ext xmlns:c16="http://schemas.microsoft.com/office/drawing/2014/chart" uri="{C3380CC4-5D6E-409C-BE32-E72D297353CC}">
              <c16:uniqueId val="{00000002-FFBF-4475-B5C7-04B788E059D6}"/>
            </c:ext>
          </c:extLst>
        </c:ser>
        <c:ser>
          <c:idx val="2"/>
          <c:order val="2"/>
          <c:tx>
            <c:strRef>
              <c:f>'FCF Comparison'!$E$14</c:f>
              <c:strCache>
                <c:ptCount val="1"/>
                <c:pt idx="0">
                  <c:v>Likely Scenario</c:v>
                </c:pt>
              </c:strCache>
            </c:strRef>
          </c:tx>
          <c:spPr>
            <a:ln w="28575" cap="rnd">
              <a:solidFill>
                <a:schemeClr val="accent4">
                  <a:shade val="86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Comparison'!$L$14:$AP$14</c:f>
              <c:numCache>
                <c:formatCode>#,##0;[Red]\(#,##0\)</c:formatCode>
                <c:ptCount val="31"/>
                <c:pt idx="0">
                  <c:v>-194.610794208557</c:v>
                </c:pt>
                <c:pt idx="1">
                  <c:v>-228.52516711403936</c:v>
                </c:pt>
                <c:pt idx="2">
                  <c:v>-205.39122037524433</c:v>
                </c:pt>
                <c:pt idx="3">
                  <c:v>-279.33887654697173</c:v>
                </c:pt>
                <c:pt idx="4">
                  <c:v>-318.4625382872033</c:v>
                </c:pt>
                <c:pt idx="5">
                  <c:v>-415.81046916858406</c:v>
                </c:pt>
                <c:pt idx="6">
                  <c:v>-686.1169216904002</c:v>
                </c:pt>
                <c:pt idx="7">
                  <c:v>-761.11440987586286</c:v>
                </c:pt>
                <c:pt idx="8">
                  <c:v>-144.31841671487086</c:v>
                </c:pt>
                <c:pt idx="9">
                  <c:v>-9.6362436193006715</c:v>
                </c:pt>
                <c:pt idx="10">
                  <c:v>-152.74540906666834</c:v>
                </c:pt>
                <c:pt idx="11">
                  <c:v>-97.22009195244425</c:v>
                </c:pt>
                <c:pt idx="12">
                  <c:v>326.87355171286526</c:v>
                </c:pt>
                <c:pt idx="13">
                  <c:v>876.00915613284997</c:v>
                </c:pt>
                <c:pt idx="14">
                  <c:v>877.72231402758666</c:v>
                </c:pt>
                <c:pt idx="15">
                  <c:v>1022.5044719223238</c:v>
                </c:pt>
                <c:pt idx="16">
                  <c:v>1595.4430443726192</c:v>
                </c:pt>
                <c:pt idx="17">
                  <c:v>1238.8606298170605</c:v>
                </c:pt>
                <c:pt idx="18">
                  <c:v>1240.5737877117974</c:v>
                </c:pt>
                <c:pt idx="19">
                  <c:v>1331.8259112827416</c:v>
                </c:pt>
                <c:pt idx="20">
                  <c:v>729.66060951224199</c:v>
                </c:pt>
                <c:pt idx="21">
                  <c:v>-11.5</c:v>
                </c:pt>
                <c:pt idx="22">
                  <c:v>-11.5</c:v>
                </c:pt>
                <c:pt idx="23">
                  <c:v>-11.5</c:v>
                </c:pt>
                <c:pt idx="24">
                  <c:v>-11.5</c:v>
                </c:pt>
                <c:pt idx="25">
                  <c:v>-11.5</c:v>
                </c:pt>
                <c:pt idx="26">
                  <c:v>-11.5</c:v>
                </c:pt>
                <c:pt idx="27">
                  <c:v>-11.5</c:v>
                </c:pt>
                <c:pt idx="28">
                  <c:v>-11.5</c:v>
                </c:pt>
                <c:pt idx="29">
                  <c:v>-11.5</c:v>
                </c:pt>
                <c:pt idx="30">
                  <c:v>-11.5</c:v>
                </c:pt>
              </c:numCache>
            </c:numRef>
          </c:val>
          <c:smooth val="0"/>
          <c:extLst>
            <c:ext xmlns:c16="http://schemas.microsoft.com/office/drawing/2014/chart" uri="{C3380CC4-5D6E-409C-BE32-E72D297353CC}">
              <c16:uniqueId val="{00000003-FFBF-4475-B5C7-04B788E059D6}"/>
            </c:ext>
          </c:extLst>
        </c:ser>
        <c:ser>
          <c:idx val="3"/>
          <c:order val="3"/>
          <c:tx>
            <c:strRef>
              <c:f>'FCF Comparison'!$E$15</c:f>
              <c:strCache>
                <c:ptCount val="1"/>
                <c:pt idx="0">
                  <c:v>Conservative Scenario</c:v>
                </c:pt>
              </c:strCache>
            </c:strRef>
          </c:tx>
          <c:spPr>
            <a:ln w="28575" cap="rnd">
              <a:solidFill>
                <a:schemeClr val="accent4">
                  <a:shade val="58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Comparison'!$L$15:$AP$15</c:f>
              <c:numCache>
                <c:formatCode>#,##0;[Red]\(#,##0\)</c:formatCode>
                <c:ptCount val="31"/>
                <c:pt idx="0">
                  <c:v>-222.17727322271026</c:v>
                </c:pt>
                <c:pt idx="1">
                  <c:v>-260.91107042053034</c:v>
                </c:pt>
                <c:pt idx="2">
                  <c:v>-368.45106656849191</c:v>
                </c:pt>
                <c:pt idx="3">
                  <c:v>-550.70372570371501</c:v>
                </c:pt>
                <c:pt idx="4">
                  <c:v>-643.03715377120022</c:v>
                </c:pt>
                <c:pt idx="5">
                  <c:v>-875.89348159290091</c:v>
                </c:pt>
                <c:pt idx="6">
                  <c:v>-1465.2359662497365</c:v>
                </c:pt>
                <c:pt idx="7">
                  <c:v>-1724.1114267351149</c:v>
                </c:pt>
                <c:pt idx="8">
                  <c:v>-1353.0691840487525</c:v>
                </c:pt>
                <c:pt idx="9">
                  <c:v>-1316.1469512894359</c:v>
                </c:pt>
                <c:pt idx="10">
                  <c:v>-1338.8848385675865</c:v>
                </c:pt>
                <c:pt idx="11">
                  <c:v>-1421.107822298628</c:v>
                </c:pt>
                <c:pt idx="12">
                  <c:v>-950.00662670418114</c:v>
                </c:pt>
                <c:pt idx="13">
                  <c:v>-310.1453069514605</c:v>
                </c:pt>
                <c:pt idx="14">
                  <c:v>-310.1453069514605</c:v>
                </c:pt>
                <c:pt idx="15">
                  <c:v>-129.04530695146016</c:v>
                </c:pt>
                <c:pt idx="16">
                  <c:v>383.56257630174525</c:v>
                </c:pt>
                <c:pt idx="17">
                  <c:v>142.65469304853968</c:v>
                </c:pt>
                <c:pt idx="18">
                  <c:v>142.65469304853968</c:v>
                </c:pt>
                <c:pt idx="19">
                  <c:v>212.09990943363707</c:v>
                </c:pt>
                <c:pt idx="20">
                  <c:v>-29.207276601150681</c:v>
                </c:pt>
                <c:pt idx="21">
                  <c:v>-11.5</c:v>
                </c:pt>
                <c:pt idx="22">
                  <c:v>-11.5</c:v>
                </c:pt>
                <c:pt idx="23">
                  <c:v>-11.5</c:v>
                </c:pt>
                <c:pt idx="24">
                  <c:v>-11.5</c:v>
                </c:pt>
                <c:pt idx="25">
                  <c:v>-11.5</c:v>
                </c:pt>
                <c:pt idx="26">
                  <c:v>-11.5</c:v>
                </c:pt>
                <c:pt idx="27">
                  <c:v>-11.5</c:v>
                </c:pt>
                <c:pt idx="28">
                  <c:v>-11.5</c:v>
                </c:pt>
                <c:pt idx="29">
                  <c:v>-11.5</c:v>
                </c:pt>
                <c:pt idx="30">
                  <c:v>-11.5</c:v>
                </c:pt>
              </c:numCache>
            </c:numRef>
          </c:val>
          <c:smooth val="0"/>
          <c:extLst>
            <c:ext xmlns:c16="http://schemas.microsoft.com/office/drawing/2014/chart" uri="{C3380CC4-5D6E-409C-BE32-E72D297353CC}">
              <c16:uniqueId val="{00000004-FFBF-4475-B5C7-04B788E059D6}"/>
            </c:ext>
          </c:extLst>
        </c:ser>
        <c:dLbls>
          <c:showLegendKey val="0"/>
          <c:showVal val="0"/>
          <c:showCatName val="0"/>
          <c:showSerName val="0"/>
          <c:showPercent val="0"/>
          <c:showBubbleSize val="0"/>
        </c:dLbls>
        <c:smooth val="0"/>
        <c:axId val="896729567"/>
        <c:axId val="896728607"/>
      </c:lineChart>
      <c:catAx>
        <c:axId val="896729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728607"/>
        <c:crosses val="autoZero"/>
        <c:auto val="1"/>
        <c:lblAlgn val="ctr"/>
        <c:lblOffset val="100"/>
        <c:noMultiLvlLbl val="0"/>
      </c:catAx>
      <c:valAx>
        <c:axId val="896728607"/>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7295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FCF ($m/year)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'FCF Comparison'!$E$18</c:f>
              <c:strCache>
                <c:ptCount val="1"/>
                <c:pt idx="0">
                  <c:v>PFS Table 19.9</c:v>
                </c:pt>
              </c:strCache>
            </c:strRef>
          </c:tx>
          <c:spPr>
            <a:ln w="28575" cap="rnd">
              <a:solidFill>
                <a:schemeClr val="accent4">
                  <a:tint val="58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Comparison'!$L$18:$AP$18</c:f>
              <c:numCache>
                <c:formatCode>#,##0;[Red]\(#,##0\)</c:formatCode>
                <c:ptCount val="31"/>
                <c:pt idx="0">
                  <c:v>-176.3</c:v>
                </c:pt>
                <c:pt idx="1">
                  <c:v>-383.3</c:v>
                </c:pt>
                <c:pt idx="2">
                  <c:v>-575.20000000000005</c:v>
                </c:pt>
                <c:pt idx="3">
                  <c:v>-900.7</c:v>
                </c:pt>
                <c:pt idx="4">
                  <c:v>-1162.9000000000001</c:v>
                </c:pt>
                <c:pt idx="5">
                  <c:v>-1211.5</c:v>
                </c:pt>
                <c:pt idx="6">
                  <c:v>-850.2</c:v>
                </c:pt>
                <c:pt idx="7">
                  <c:v>-768.80000000000007</c:v>
                </c:pt>
                <c:pt idx="8">
                  <c:v>-359.30000000000007</c:v>
                </c:pt>
                <c:pt idx="9">
                  <c:v>170.29999999999995</c:v>
                </c:pt>
                <c:pt idx="10">
                  <c:v>731.59999999999991</c:v>
                </c:pt>
                <c:pt idx="11">
                  <c:v>1406.3999999999999</c:v>
                </c:pt>
                <c:pt idx="12">
                  <c:v>2479.8999999999996</c:v>
                </c:pt>
                <c:pt idx="13">
                  <c:v>4046.3999999999996</c:v>
                </c:pt>
                <c:pt idx="14">
                  <c:v>5626.7</c:v>
                </c:pt>
                <c:pt idx="15">
                  <c:v>7334.6</c:v>
                </c:pt>
                <c:pt idx="16">
                  <c:v>9625.1</c:v>
                </c:pt>
                <c:pt idx="17">
                  <c:v>11647.4</c:v>
                </c:pt>
                <c:pt idx="18">
                  <c:v>13581.3</c:v>
                </c:pt>
                <c:pt idx="19">
                  <c:v>15571.3</c:v>
                </c:pt>
                <c:pt idx="20">
                  <c:v>17060.7</c:v>
                </c:pt>
                <c:pt idx="21">
                  <c:v>19527</c:v>
                </c:pt>
                <c:pt idx="22">
                  <c:v>20014.400000000001</c:v>
                </c:pt>
                <c:pt idx="23">
                  <c:v>20002.900000000001</c:v>
                </c:pt>
                <c:pt idx="24">
                  <c:v>19991.400000000001</c:v>
                </c:pt>
                <c:pt idx="25">
                  <c:v>19979.900000000001</c:v>
                </c:pt>
                <c:pt idx="26">
                  <c:v>19968.400000000001</c:v>
                </c:pt>
                <c:pt idx="27">
                  <c:v>19956.900000000001</c:v>
                </c:pt>
                <c:pt idx="28">
                  <c:v>19945.400000000001</c:v>
                </c:pt>
                <c:pt idx="29">
                  <c:v>19933.900000000001</c:v>
                </c:pt>
                <c:pt idx="30">
                  <c:v>19922.400000000001</c:v>
                </c:pt>
              </c:numCache>
            </c:numRef>
          </c:val>
          <c:smooth val="0"/>
          <c:extLst>
            <c:ext xmlns:c16="http://schemas.microsoft.com/office/drawing/2014/chart" uri="{C3380CC4-5D6E-409C-BE32-E72D297353CC}">
              <c16:uniqueId val="{00000000-EE2B-4E64-BE82-CAAEE0C77762}"/>
            </c:ext>
          </c:extLst>
        </c:ser>
        <c:ser>
          <c:idx val="1"/>
          <c:order val="1"/>
          <c:tx>
            <c:strRef>
              <c:f>'FCF Comparison'!$E$19</c:f>
              <c:strCache>
                <c:ptCount val="1"/>
                <c:pt idx="0">
                  <c:v>PFS (Model)</c:v>
                </c:pt>
              </c:strCache>
            </c:strRef>
          </c:tx>
          <c:spPr>
            <a:ln w="28575" cap="rnd">
              <a:solidFill>
                <a:schemeClr val="accent4">
                  <a:tint val="86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Comparison'!$L$19:$AP$19</c:f>
              <c:numCache>
                <c:formatCode>#,##0;[Red]\(#,##0\)</c:formatCode>
                <c:ptCount val="31"/>
                <c:pt idx="0">
                  <c:v>-176.22499999999999</c:v>
                </c:pt>
                <c:pt idx="1">
                  <c:v>-383.15</c:v>
                </c:pt>
                <c:pt idx="2">
                  <c:v>-560.3350886735218</c:v>
                </c:pt>
                <c:pt idx="3">
                  <c:v>-812.85514615758848</c:v>
                </c:pt>
                <c:pt idx="4">
                  <c:v>-983.21910497216118</c:v>
                </c:pt>
                <c:pt idx="5">
                  <c:v>-891.04725231237512</c:v>
                </c:pt>
                <c:pt idx="6">
                  <c:v>-497.28593475229684</c:v>
                </c:pt>
                <c:pt idx="7">
                  <c:v>-357.28810094058895</c:v>
                </c:pt>
                <c:pt idx="8">
                  <c:v>195.79926610238647</c:v>
                </c:pt>
                <c:pt idx="9">
                  <c:v>745.50679104009862</c:v>
                </c:pt>
                <c:pt idx="10">
                  <c:v>1278.8314738725476</c:v>
                </c:pt>
                <c:pt idx="11">
                  <c:v>1960.9382090481477</c:v>
                </c:pt>
                <c:pt idx="12">
                  <c:v>3057.1051453050582</c:v>
                </c:pt>
                <c:pt idx="13">
                  <c:v>4675.0466586742978</c:v>
                </c:pt>
                <c:pt idx="14">
                  <c:v>6294.7013299382743</c:v>
                </c:pt>
                <c:pt idx="15">
                  <c:v>8059.1381590969877</c:v>
                </c:pt>
                <c:pt idx="16">
                  <c:v>10503.662774655048</c:v>
                </c:pt>
                <c:pt idx="17">
                  <c:v>12484.455761708497</c:v>
                </c:pt>
                <c:pt idx="18">
                  <c:v>14466.961906656685</c:v>
                </c:pt>
                <c:pt idx="19">
                  <c:v>16540.714139617183</c:v>
                </c:pt>
                <c:pt idx="20">
                  <c:v>17758.420364820406</c:v>
                </c:pt>
                <c:pt idx="21">
                  <c:v>17746.920364820406</c:v>
                </c:pt>
                <c:pt idx="22">
                  <c:v>17735.420364820406</c:v>
                </c:pt>
                <c:pt idx="23">
                  <c:v>17723.920364820406</c:v>
                </c:pt>
                <c:pt idx="24">
                  <c:v>17712.420364820406</c:v>
                </c:pt>
                <c:pt idx="25">
                  <c:v>17700.920364820406</c:v>
                </c:pt>
                <c:pt idx="26">
                  <c:v>17689.420364820406</c:v>
                </c:pt>
                <c:pt idx="27">
                  <c:v>17677.920364820406</c:v>
                </c:pt>
                <c:pt idx="28">
                  <c:v>17666.420364820406</c:v>
                </c:pt>
                <c:pt idx="29">
                  <c:v>17654.920364820406</c:v>
                </c:pt>
                <c:pt idx="30">
                  <c:v>17643.420364820406</c:v>
                </c:pt>
              </c:numCache>
            </c:numRef>
          </c:val>
          <c:smooth val="0"/>
          <c:extLst>
            <c:ext xmlns:c16="http://schemas.microsoft.com/office/drawing/2014/chart" uri="{C3380CC4-5D6E-409C-BE32-E72D297353CC}">
              <c16:uniqueId val="{00000001-EE2B-4E64-BE82-CAAEE0C77762}"/>
            </c:ext>
          </c:extLst>
        </c:ser>
        <c:ser>
          <c:idx val="2"/>
          <c:order val="2"/>
          <c:tx>
            <c:strRef>
              <c:f>'FCF Comparison'!$E$21</c:f>
              <c:strCache>
                <c:ptCount val="1"/>
                <c:pt idx="0">
                  <c:v>Likely Scenario</c:v>
                </c:pt>
              </c:strCache>
            </c:strRef>
          </c:tx>
          <c:spPr>
            <a:ln w="28575" cap="rnd">
              <a:solidFill>
                <a:schemeClr val="accent4">
                  <a:shade val="86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Comparison'!$L$21:$AP$21</c:f>
              <c:numCache>
                <c:formatCode>#,##0;[Red]\(#,##0\)</c:formatCode>
                <c:ptCount val="31"/>
                <c:pt idx="0">
                  <c:v>-194.610794208557</c:v>
                </c:pt>
                <c:pt idx="1">
                  <c:v>-423.13596132259636</c:v>
                </c:pt>
                <c:pt idx="2">
                  <c:v>-628.52718169784066</c:v>
                </c:pt>
                <c:pt idx="3">
                  <c:v>-907.86605824481239</c:v>
                </c:pt>
                <c:pt idx="4">
                  <c:v>-1226.3285965320156</c:v>
                </c:pt>
                <c:pt idx="5">
                  <c:v>-1642.1390657005995</c:v>
                </c:pt>
                <c:pt idx="6">
                  <c:v>-2328.2559873909995</c:v>
                </c:pt>
                <c:pt idx="7">
                  <c:v>-3089.3703972668623</c:v>
                </c:pt>
                <c:pt idx="8">
                  <c:v>-3233.6888139817329</c:v>
                </c:pt>
                <c:pt idx="9">
                  <c:v>-3243.3250576010337</c:v>
                </c:pt>
                <c:pt idx="10">
                  <c:v>-3396.070466667702</c:v>
                </c:pt>
                <c:pt idx="11">
                  <c:v>-3493.2905586201464</c:v>
                </c:pt>
                <c:pt idx="12">
                  <c:v>-3166.4170069072811</c:v>
                </c:pt>
                <c:pt idx="13">
                  <c:v>-2290.4078507744312</c:v>
                </c:pt>
                <c:pt idx="14">
                  <c:v>-1412.6855367468445</c:v>
                </c:pt>
                <c:pt idx="15">
                  <c:v>-390.18106482452072</c:v>
                </c:pt>
                <c:pt idx="16">
                  <c:v>1205.2619795480985</c:v>
                </c:pt>
                <c:pt idx="17">
                  <c:v>2444.122609365159</c:v>
                </c:pt>
                <c:pt idx="18">
                  <c:v>3684.6963970769566</c:v>
                </c:pt>
                <c:pt idx="19">
                  <c:v>5016.5223083596984</c:v>
                </c:pt>
                <c:pt idx="20">
                  <c:v>5746.1829178719399</c:v>
                </c:pt>
                <c:pt idx="21">
                  <c:v>5734.6829178719399</c:v>
                </c:pt>
                <c:pt idx="22">
                  <c:v>5723.1829178719399</c:v>
                </c:pt>
                <c:pt idx="23">
                  <c:v>5711.6829178719399</c:v>
                </c:pt>
                <c:pt idx="24">
                  <c:v>5700.1829178719399</c:v>
                </c:pt>
                <c:pt idx="25">
                  <c:v>5688.6829178719399</c:v>
                </c:pt>
                <c:pt idx="26">
                  <c:v>5677.1829178719399</c:v>
                </c:pt>
                <c:pt idx="27">
                  <c:v>5665.6829178719399</c:v>
                </c:pt>
                <c:pt idx="28">
                  <c:v>5654.1829178719399</c:v>
                </c:pt>
                <c:pt idx="29">
                  <c:v>5642.6829178719399</c:v>
                </c:pt>
                <c:pt idx="30">
                  <c:v>5631.1829178719399</c:v>
                </c:pt>
              </c:numCache>
            </c:numRef>
          </c:val>
          <c:smooth val="0"/>
          <c:extLst>
            <c:ext xmlns:c16="http://schemas.microsoft.com/office/drawing/2014/chart" uri="{C3380CC4-5D6E-409C-BE32-E72D297353CC}">
              <c16:uniqueId val="{00000002-EE2B-4E64-BE82-CAAEE0C77762}"/>
            </c:ext>
          </c:extLst>
        </c:ser>
        <c:ser>
          <c:idx val="3"/>
          <c:order val="3"/>
          <c:tx>
            <c:strRef>
              <c:f>'FCF Comparison'!$E$22</c:f>
              <c:strCache>
                <c:ptCount val="1"/>
                <c:pt idx="0">
                  <c:v>Conservative Scenario</c:v>
                </c:pt>
              </c:strCache>
            </c:strRef>
          </c:tx>
          <c:spPr>
            <a:ln w="28575" cap="rnd">
              <a:solidFill>
                <a:schemeClr val="accent4">
                  <a:shade val="58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Comparison'!$L$22:$AP$22</c:f>
              <c:numCache>
                <c:formatCode>#,##0;[Red]\(#,##0\)</c:formatCode>
                <c:ptCount val="31"/>
                <c:pt idx="0">
                  <c:v>-222.17727322271026</c:v>
                </c:pt>
                <c:pt idx="1">
                  <c:v>-483.08834364324059</c:v>
                </c:pt>
                <c:pt idx="2">
                  <c:v>-851.5394102117325</c:v>
                </c:pt>
                <c:pt idx="3">
                  <c:v>-1402.2431359154475</c:v>
                </c:pt>
                <c:pt idx="4">
                  <c:v>-2045.2802896866478</c:v>
                </c:pt>
                <c:pt idx="5">
                  <c:v>-2921.1737712795489</c:v>
                </c:pt>
                <c:pt idx="6">
                  <c:v>-4386.4097375292858</c:v>
                </c:pt>
                <c:pt idx="7">
                  <c:v>-6110.5211642644008</c:v>
                </c:pt>
                <c:pt idx="8">
                  <c:v>-7463.5903483131533</c:v>
                </c:pt>
                <c:pt idx="9">
                  <c:v>-8779.7372996025897</c:v>
                </c:pt>
                <c:pt idx="10">
                  <c:v>-10118.622138170176</c:v>
                </c:pt>
                <c:pt idx="11">
                  <c:v>-11539.729960468805</c:v>
                </c:pt>
                <c:pt idx="12">
                  <c:v>-12489.736587172985</c:v>
                </c:pt>
                <c:pt idx="13">
                  <c:v>-12799.881894124446</c:v>
                </c:pt>
                <c:pt idx="14">
                  <c:v>-13110.027201075907</c:v>
                </c:pt>
                <c:pt idx="15">
                  <c:v>-13239.072508027368</c:v>
                </c:pt>
                <c:pt idx="16">
                  <c:v>-12855.509931725623</c:v>
                </c:pt>
                <c:pt idx="17">
                  <c:v>-12712.855238677083</c:v>
                </c:pt>
                <c:pt idx="18">
                  <c:v>-12570.200545628542</c:v>
                </c:pt>
                <c:pt idx="19">
                  <c:v>-12358.100636194906</c:v>
                </c:pt>
                <c:pt idx="20">
                  <c:v>-12387.307912796057</c:v>
                </c:pt>
                <c:pt idx="21">
                  <c:v>-12398.807912796057</c:v>
                </c:pt>
                <c:pt idx="22">
                  <c:v>-12410.307912796057</c:v>
                </c:pt>
                <c:pt idx="23">
                  <c:v>-12421.807912796057</c:v>
                </c:pt>
                <c:pt idx="24">
                  <c:v>-12433.307912796057</c:v>
                </c:pt>
                <c:pt idx="25">
                  <c:v>-12444.807912796057</c:v>
                </c:pt>
                <c:pt idx="26">
                  <c:v>-12456.307912796057</c:v>
                </c:pt>
                <c:pt idx="27">
                  <c:v>-12467.807912796057</c:v>
                </c:pt>
                <c:pt idx="28">
                  <c:v>-12479.307912796057</c:v>
                </c:pt>
                <c:pt idx="29">
                  <c:v>-12490.807912796057</c:v>
                </c:pt>
                <c:pt idx="30">
                  <c:v>-12502.307912796057</c:v>
                </c:pt>
              </c:numCache>
            </c:numRef>
          </c:val>
          <c:smooth val="0"/>
          <c:extLst>
            <c:ext xmlns:c16="http://schemas.microsoft.com/office/drawing/2014/chart" uri="{C3380CC4-5D6E-409C-BE32-E72D297353CC}">
              <c16:uniqueId val="{00000003-EE2B-4E64-BE82-CAAEE0C77762}"/>
            </c:ext>
          </c:extLst>
        </c:ser>
        <c:dLbls>
          <c:showLegendKey val="0"/>
          <c:showVal val="0"/>
          <c:showCatName val="0"/>
          <c:showSerName val="0"/>
          <c:showPercent val="0"/>
          <c:showBubbleSize val="0"/>
        </c:dLbls>
        <c:smooth val="0"/>
        <c:axId val="896729567"/>
        <c:axId val="896728607"/>
      </c:lineChart>
      <c:catAx>
        <c:axId val="896729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728607"/>
        <c:crosses val="autoZero"/>
        <c:auto val="1"/>
        <c:lblAlgn val="ctr"/>
        <c:lblOffset val="100"/>
        <c:noMultiLvlLbl val="0"/>
      </c:catAx>
      <c:valAx>
        <c:axId val="896728607"/>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7295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Yearly  discounted FCF ($m/year)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'FCF Comparison'!$E$29</c:f>
              <c:strCache>
                <c:ptCount val="1"/>
                <c:pt idx="0">
                  <c:v>PFS Table 19.9</c:v>
                </c:pt>
              </c:strCache>
            </c:strRef>
          </c:tx>
          <c:spPr>
            <a:ln w="28575" cap="rnd">
              <a:solidFill>
                <a:schemeClr val="accent4">
                  <a:tint val="58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Comparison'!$L$29:$AP$29</c:f>
              <c:numCache>
                <c:formatCode>#,##0;[Red]\(#,##0\)</c:formatCode>
                <c:ptCount val="31"/>
                <c:pt idx="0">
                  <c:v>-176.3</c:v>
                </c:pt>
                <c:pt idx="1">
                  <c:v>-191.66666666666666</c:v>
                </c:pt>
                <c:pt idx="2">
                  <c:v>-164.52331961591221</c:v>
                </c:pt>
                <c:pt idx="3">
                  <c:v>-258.39239445206522</c:v>
                </c:pt>
                <c:pt idx="4">
                  <c:v>-192.72482740323005</c:v>
                </c:pt>
                <c:pt idx="5">
                  <c:v>-33.076343375840395</c:v>
                </c:pt>
                <c:pt idx="6">
                  <c:v>227.68028619286568</c:v>
                </c:pt>
                <c:pt idx="7">
                  <c:v>47.496118174337703</c:v>
                </c:pt>
                <c:pt idx="8">
                  <c:v>221.24010820355906</c:v>
                </c:pt>
                <c:pt idx="9">
                  <c:v>264.93185299282072</c:v>
                </c:pt>
                <c:pt idx="10">
                  <c:v>259.99050486193323</c:v>
                </c:pt>
                <c:pt idx="11">
                  <c:v>289.41015348106009</c:v>
                </c:pt>
                <c:pt idx="12">
                  <c:v>426.30161990647161</c:v>
                </c:pt>
                <c:pt idx="13">
                  <c:v>575.99879899902339</c:v>
                </c:pt>
                <c:pt idx="14">
                  <c:v>538.0305836662036</c:v>
                </c:pt>
                <c:pt idx="15">
                  <c:v>538.40130791124341</c:v>
                </c:pt>
                <c:pt idx="16">
                  <c:v>668.57511594849166</c:v>
                </c:pt>
                <c:pt idx="17">
                  <c:v>546.56490050798982</c:v>
                </c:pt>
                <c:pt idx="18">
                  <c:v>483.95659740760942</c:v>
                </c:pt>
                <c:pt idx="19">
                  <c:v>461.10700735279829</c:v>
                </c:pt>
                <c:pt idx="20">
                  <c:v>319.54810010760184</c:v>
                </c:pt>
                <c:pt idx="21">
                  <c:v>489.94467029687468</c:v>
                </c:pt>
                <c:pt idx="22">
                  <c:v>89.652603128203978</c:v>
                </c:pt>
                <c:pt idx="23">
                  <c:v>-1.9586257693398568</c:v>
                </c:pt>
                <c:pt idx="24">
                  <c:v>-1.8135423790183858</c:v>
                </c:pt>
                <c:pt idx="25">
                  <c:v>-1.6792059064985052</c:v>
                </c:pt>
                <c:pt idx="26">
                  <c:v>-1.5548202837949123</c:v>
                </c:pt>
                <c:pt idx="27">
                  <c:v>-1.4396484109212151</c:v>
                </c:pt>
                <c:pt idx="28">
                  <c:v>-1.333007787890014</c:v>
                </c:pt>
                <c:pt idx="29">
                  <c:v>-1.2342664702685315</c:v>
                </c:pt>
                <c:pt idx="30">
                  <c:v>-1.1428393243227142</c:v>
                </c:pt>
              </c:numCache>
            </c:numRef>
          </c:val>
          <c:smooth val="0"/>
          <c:extLst>
            <c:ext xmlns:c16="http://schemas.microsoft.com/office/drawing/2014/chart" uri="{C3380CC4-5D6E-409C-BE32-E72D297353CC}">
              <c16:uniqueId val="{00000000-F65E-46FB-B861-CBD832393959}"/>
            </c:ext>
          </c:extLst>
        </c:ser>
        <c:ser>
          <c:idx val="1"/>
          <c:order val="1"/>
          <c:tx>
            <c:strRef>
              <c:f>'FCF Comparison'!$E$30</c:f>
              <c:strCache>
                <c:ptCount val="1"/>
                <c:pt idx="0">
                  <c:v>PFS (Model)</c:v>
                </c:pt>
              </c:strCache>
            </c:strRef>
          </c:tx>
          <c:spPr>
            <a:ln w="28575" cap="rnd">
              <a:solidFill>
                <a:schemeClr val="accent4">
                  <a:tint val="86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Comparison'!$L$30:$AP$30</c:f>
              <c:numCache>
                <c:formatCode>#,##0;[Red]\(#,##0\)</c:formatCode>
                <c:ptCount val="31"/>
                <c:pt idx="0">
                  <c:v>-176.22499999999999</c:v>
                </c:pt>
                <c:pt idx="1">
                  <c:v>-191.5972222222222</c:v>
                </c:pt>
                <c:pt idx="2">
                  <c:v>-151.907654898424</c:v>
                </c:pt>
                <c:pt idx="3">
                  <c:v>-200.45856313511865</c:v>
                </c:pt>
                <c:pt idx="4">
                  <c:v>-125.22259556929642</c:v>
                </c:pt>
                <c:pt idx="5">
                  <c:v>62.730614159721206</c:v>
                </c:pt>
                <c:pt idx="6">
                  <c:v>248.13642256783416</c:v>
                </c:pt>
                <c:pt idx="7">
                  <c:v>81.687391386635966</c:v>
                </c:pt>
                <c:pt idx="8">
                  <c:v>298.81589482444315</c:v>
                </c:pt>
                <c:pt idx="9">
                  <c:v>274.99062157448128</c:v>
                </c:pt>
                <c:pt idx="10">
                  <c:v>247.03252012282002</c:v>
                </c:pt>
                <c:pt idx="11">
                  <c:v>292.54388695559464</c:v>
                </c:pt>
                <c:pt idx="12">
                  <c:v>435.30297216044244</c:v>
                </c:pt>
                <c:pt idx="13">
                  <c:v>594.91373670689075</c:v>
                </c:pt>
                <c:pt idx="14">
                  <c:v>551.42931602724195</c:v>
                </c:pt>
                <c:pt idx="15">
                  <c:v>556.22407432860155</c:v>
                </c:pt>
                <c:pt idx="16">
                  <c:v>713.53343299963865</c:v>
                </c:pt>
                <c:pt idx="17">
                  <c:v>535.34684364129612</c:v>
                </c:pt>
                <c:pt idx="18">
                  <c:v>496.12023798996933</c:v>
                </c:pt>
                <c:pt idx="19">
                  <c:v>480.51341011638124</c:v>
                </c:pt>
                <c:pt idx="20">
                  <c:v>261.25668776211211</c:v>
                </c:pt>
                <c:pt idx="21">
                  <c:v>-2.2845410973580091</c:v>
                </c:pt>
                <c:pt idx="22">
                  <c:v>-2.1153158308870452</c:v>
                </c:pt>
                <c:pt idx="23">
                  <c:v>-1.9586257693398568</c:v>
                </c:pt>
                <c:pt idx="24">
                  <c:v>-1.8135423790183858</c:v>
                </c:pt>
                <c:pt idx="25">
                  <c:v>-1.6792059064985052</c:v>
                </c:pt>
                <c:pt idx="26">
                  <c:v>-1.5548202837949123</c:v>
                </c:pt>
                <c:pt idx="27">
                  <c:v>-1.4396484109212151</c:v>
                </c:pt>
                <c:pt idx="28">
                  <c:v>-1.333007787890014</c:v>
                </c:pt>
                <c:pt idx="29">
                  <c:v>-1.2342664702685315</c:v>
                </c:pt>
                <c:pt idx="30">
                  <c:v>-1.1428393243227142</c:v>
                </c:pt>
              </c:numCache>
            </c:numRef>
          </c:val>
          <c:smooth val="0"/>
          <c:extLst>
            <c:ext xmlns:c16="http://schemas.microsoft.com/office/drawing/2014/chart" uri="{C3380CC4-5D6E-409C-BE32-E72D297353CC}">
              <c16:uniqueId val="{00000001-F65E-46FB-B861-CBD832393959}"/>
            </c:ext>
          </c:extLst>
        </c:ser>
        <c:ser>
          <c:idx val="2"/>
          <c:order val="2"/>
          <c:tx>
            <c:strRef>
              <c:f>'FCF Comparison'!$E$32</c:f>
              <c:strCache>
                <c:ptCount val="1"/>
                <c:pt idx="0">
                  <c:v>Likely Scenario</c:v>
                </c:pt>
              </c:strCache>
            </c:strRef>
          </c:tx>
          <c:spPr>
            <a:ln w="28575" cap="rnd">
              <a:solidFill>
                <a:schemeClr val="accent4">
                  <a:shade val="86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Comparison'!$L$32:$AP$32</c:f>
              <c:numCache>
                <c:formatCode>#,##0;[Red]\(#,##0\)</c:formatCode>
                <c:ptCount val="31"/>
                <c:pt idx="0">
                  <c:v>-194.610794208557</c:v>
                </c:pt>
                <c:pt idx="1">
                  <c:v>-193.37042402609524</c:v>
                </c:pt>
                <c:pt idx="2">
                  <c:v>-147.05977733943396</c:v>
                </c:pt>
                <c:pt idx="3">
                  <c:v>-169.23860046158185</c:v>
                </c:pt>
                <c:pt idx="4">
                  <c:v>-163.26098399729071</c:v>
                </c:pt>
                <c:pt idx="5">
                  <c:v>-180.3746458775677</c:v>
                </c:pt>
                <c:pt idx="6">
                  <c:v>-251.84551237931174</c:v>
                </c:pt>
                <c:pt idx="7">
                  <c:v>-236.39704573147182</c:v>
                </c:pt>
                <c:pt idx="8">
                  <c:v>-37.928867065322926</c:v>
                </c:pt>
                <c:pt idx="9">
                  <c:v>-2.1429493203184293</c:v>
                </c:pt>
                <c:pt idx="10">
                  <c:v>-28.742749470170828</c:v>
                </c:pt>
                <c:pt idx="11">
                  <c:v>-15.480043809230736</c:v>
                </c:pt>
                <c:pt idx="12">
                  <c:v>44.040470926435155</c:v>
                </c:pt>
                <c:pt idx="13">
                  <c:v>99.870409842402481</c:v>
                </c:pt>
                <c:pt idx="14">
                  <c:v>84.672296781559737</c:v>
                </c:pt>
                <c:pt idx="15">
                  <c:v>83.465198661680461</c:v>
                </c:pt>
                <c:pt idx="16">
                  <c:v>110.19896983587628</c:v>
                </c:pt>
                <c:pt idx="17">
                  <c:v>72.406023285212228</c:v>
                </c:pt>
                <c:pt idx="18">
                  <c:v>61.352301509307239</c:v>
                </c:pt>
                <c:pt idx="19">
                  <c:v>55.732911694523338</c:v>
                </c:pt>
                <c:pt idx="20">
                  <c:v>25.836946669025767</c:v>
                </c:pt>
                <c:pt idx="21">
                  <c:v>-0.34456736507879648</c:v>
                </c:pt>
                <c:pt idx="22">
                  <c:v>-0.29156148678185517</c:v>
                </c:pt>
                <c:pt idx="23">
                  <c:v>-0.24670966896416924</c:v>
                </c:pt>
                <c:pt idx="24">
                  <c:v>-0.20875754693194215</c:v>
                </c:pt>
                <c:pt idx="25">
                  <c:v>-0.17664371884577945</c:v>
                </c:pt>
                <c:pt idx="26">
                  <c:v>-0.14947006163968476</c:v>
                </c:pt>
                <c:pt idx="27">
                  <c:v>-0.12647661333532303</c:v>
                </c:pt>
                <c:pt idx="28">
                  <c:v>-0.10702031928864701</c:v>
                </c:pt>
                <c:pt idx="29">
                  <c:v>-9.0557047968054666E-2</c:v>
                </c:pt>
                <c:pt idx="30">
                  <c:v>-7.6626373301789355E-2</c:v>
                </c:pt>
              </c:numCache>
            </c:numRef>
          </c:val>
          <c:smooth val="0"/>
          <c:extLst>
            <c:ext xmlns:c16="http://schemas.microsoft.com/office/drawing/2014/chart" uri="{C3380CC4-5D6E-409C-BE32-E72D297353CC}">
              <c16:uniqueId val="{00000002-F65E-46FB-B861-CBD832393959}"/>
            </c:ext>
          </c:extLst>
        </c:ser>
        <c:ser>
          <c:idx val="3"/>
          <c:order val="3"/>
          <c:tx>
            <c:strRef>
              <c:f>'FCF Comparison'!$E$33</c:f>
              <c:strCache>
                <c:ptCount val="1"/>
                <c:pt idx="0">
                  <c:v>Conservative Scenario</c:v>
                </c:pt>
              </c:strCache>
            </c:strRef>
          </c:tx>
          <c:spPr>
            <a:ln w="28575" cap="rnd">
              <a:solidFill>
                <a:schemeClr val="accent4">
                  <a:shade val="58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Comparison'!$L$33:$AP$33</c:f>
              <c:numCache>
                <c:formatCode>#,##0;[Red]\(#,##0\)</c:formatCode>
                <c:ptCount val="31"/>
                <c:pt idx="0">
                  <c:v>-222.17727322271026</c:v>
                </c:pt>
                <c:pt idx="1">
                  <c:v>-215.04276112808532</c:v>
                </c:pt>
                <c:pt idx="2">
                  <c:v>-250.29055444352579</c:v>
                </c:pt>
                <c:pt idx="3">
                  <c:v>-308.32942863833756</c:v>
                </c:pt>
                <c:pt idx="4">
                  <c:v>-296.73266100510278</c:v>
                </c:pt>
                <c:pt idx="5">
                  <c:v>-333.12935208851837</c:v>
                </c:pt>
                <c:pt idx="6">
                  <c:v>-459.30534295543038</c:v>
                </c:pt>
                <c:pt idx="7">
                  <c:v>-445.44242543404152</c:v>
                </c:pt>
                <c:pt idx="8">
                  <c:v>-288.12342749002971</c:v>
                </c:pt>
                <c:pt idx="9">
                  <c:v>-230.99111359698861</c:v>
                </c:pt>
                <c:pt idx="10">
                  <c:v>-193.67182067266353</c:v>
                </c:pt>
                <c:pt idx="11">
                  <c:v>-169.4269772908514</c:v>
                </c:pt>
                <c:pt idx="12">
                  <c:v>-93.350035757469712</c:v>
                </c:pt>
                <c:pt idx="13">
                  <c:v>-25.118019254621778</c:v>
                </c:pt>
                <c:pt idx="14">
                  <c:v>-20.70225769215676</c:v>
                </c:pt>
                <c:pt idx="15">
                  <c:v>-7.0994880485596035</c:v>
                </c:pt>
                <c:pt idx="16">
                  <c:v>17.392153734627335</c:v>
                </c:pt>
                <c:pt idx="17">
                  <c:v>5.3313294840298759</c:v>
                </c:pt>
                <c:pt idx="18">
                  <c:v>4.3940788364461154</c:v>
                </c:pt>
                <c:pt idx="19">
                  <c:v>5.3846141131993868</c:v>
                </c:pt>
                <c:pt idx="20">
                  <c:v>-0.61113546456225876</c:v>
                </c:pt>
                <c:pt idx="21">
                  <c:v>-0.19832459896542595</c:v>
                </c:pt>
                <c:pt idx="22">
                  <c:v>-0.16345902568413798</c:v>
                </c:pt>
                <c:pt idx="23">
                  <c:v>-0.13472283930984075</c:v>
                </c:pt>
                <c:pt idx="24">
                  <c:v>-0.11103849026225085</c:v>
                </c:pt>
                <c:pt idx="25">
                  <c:v>-9.1517862768346309E-2</c:v>
                </c:pt>
                <c:pt idx="26">
                  <c:v>-7.5428972295143379E-2</c:v>
                </c:pt>
                <c:pt idx="27">
                  <c:v>-6.2168517592058228E-2</c:v>
                </c:pt>
                <c:pt idx="28">
                  <c:v>-5.1239258099276826E-2</c:v>
                </c:pt>
                <c:pt idx="29">
                  <c:v>-4.2231368420142253E-2</c:v>
                </c:pt>
                <c:pt idx="30">
                  <c:v>-3.4807070687523478E-2</c:v>
                </c:pt>
              </c:numCache>
            </c:numRef>
          </c:val>
          <c:smooth val="0"/>
          <c:extLst>
            <c:ext xmlns:c16="http://schemas.microsoft.com/office/drawing/2014/chart" uri="{C3380CC4-5D6E-409C-BE32-E72D297353CC}">
              <c16:uniqueId val="{00000003-F65E-46FB-B861-CBD832393959}"/>
            </c:ext>
          </c:extLst>
        </c:ser>
        <c:dLbls>
          <c:showLegendKey val="0"/>
          <c:showVal val="0"/>
          <c:showCatName val="0"/>
          <c:showSerName val="0"/>
          <c:showPercent val="0"/>
          <c:showBubbleSize val="0"/>
        </c:dLbls>
        <c:smooth val="0"/>
        <c:axId val="896729567"/>
        <c:axId val="896728607"/>
      </c:lineChart>
      <c:catAx>
        <c:axId val="896729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728607"/>
        <c:crosses val="autoZero"/>
        <c:auto val="1"/>
        <c:lblAlgn val="ctr"/>
        <c:lblOffset val="100"/>
        <c:noMultiLvlLbl val="0"/>
      </c:catAx>
      <c:valAx>
        <c:axId val="896728607"/>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7295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discounted FCF ($m/year)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'FCF Comparison'!$E$36</c:f>
              <c:strCache>
                <c:ptCount val="1"/>
                <c:pt idx="0">
                  <c:v>PFS Table 19.9</c:v>
                </c:pt>
              </c:strCache>
            </c:strRef>
          </c:tx>
          <c:spPr>
            <a:ln w="28575" cap="rnd">
              <a:solidFill>
                <a:schemeClr val="accent4">
                  <a:tint val="58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Comparison'!$L$36:$AP$36</c:f>
              <c:numCache>
                <c:formatCode>#,##0;[Red]\(#,##0\)</c:formatCode>
                <c:ptCount val="31"/>
                <c:pt idx="0">
                  <c:v>-176.3</c:v>
                </c:pt>
                <c:pt idx="1">
                  <c:v>-367.9666666666667</c:v>
                </c:pt>
                <c:pt idx="2">
                  <c:v>-532.48998628257891</c:v>
                </c:pt>
                <c:pt idx="3">
                  <c:v>-790.88238073464413</c:v>
                </c:pt>
                <c:pt idx="4">
                  <c:v>-983.60720813787418</c:v>
                </c:pt>
                <c:pt idx="5">
                  <c:v>-1016.6835515137145</c:v>
                </c:pt>
                <c:pt idx="6">
                  <c:v>-789.00326532084887</c:v>
                </c:pt>
                <c:pt idx="7">
                  <c:v>-741.50714714651122</c:v>
                </c:pt>
                <c:pt idx="8">
                  <c:v>-520.26703894295213</c:v>
                </c:pt>
                <c:pt idx="9">
                  <c:v>-255.3351859501314</c:v>
                </c:pt>
                <c:pt idx="10">
                  <c:v>4.6553189118018281</c:v>
                </c:pt>
                <c:pt idx="11">
                  <c:v>294.06547239286192</c:v>
                </c:pt>
                <c:pt idx="12">
                  <c:v>720.36709229933354</c:v>
                </c:pt>
                <c:pt idx="13">
                  <c:v>1296.3658912983569</c:v>
                </c:pt>
                <c:pt idx="14">
                  <c:v>1834.3964749645606</c:v>
                </c:pt>
                <c:pt idx="15">
                  <c:v>2372.7977828758039</c:v>
                </c:pt>
                <c:pt idx="16">
                  <c:v>3041.3728988242956</c:v>
                </c:pt>
                <c:pt idx="17">
                  <c:v>3587.9377993322855</c:v>
                </c:pt>
                <c:pt idx="18">
                  <c:v>4071.894396739895</c:v>
                </c:pt>
                <c:pt idx="19">
                  <c:v>4533.0014040926935</c:v>
                </c:pt>
                <c:pt idx="20">
                  <c:v>4852.5495042002949</c:v>
                </c:pt>
                <c:pt idx="21">
                  <c:v>5342.4941744971693</c:v>
                </c:pt>
                <c:pt idx="22">
                  <c:v>5432.146777625373</c:v>
                </c:pt>
                <c:pt idx="23">
                  <c:v>5430.1881518560331</c:v>
                </c:pt>
                <c:pt idx="24">
                  <c:v>5428.3746094770149</c:v>
                </c:pt>
                <c:pt idx="25">
                  <c:v>5426.6954035705166</c:v>
                </c:pt>
                <c:pt idx="26">
                  <c:v>5425.1405832867222</c:v>
                </c:pt>
                <c:pt idx="27">
                  <c:v>5423.7009348758011</c:v>
                </c:pt>
                <c:pt idx="28">
                  <c:v>5422.3679270879111</c:v>
                </c:pt>
                <c:pt idx="29">
                  <c:v>5421.1336606176428</c:v>
                </c:pt>
                <c:pt idx="30">
                  <c:v>5419.9908212933206</c:v>
                </c:pt>
              </c:numCache>
            </c:numRef>
          </c:val>
          <c:smooth val="0"/>
          <c:extLst>
            <c:ext xmlns:c16="http://schemas.microsoft.com/office/drawing/2014/chart" uri="{C3380CC4-5D6E-409C-BE32-E72D297353CC}">
              <c16:uniqueId val="{00000000-1FD1-42E5-B375-59C6FF2B48A2}"/>
            </c:ext>
          </c:extLst>
        </c:ser>
        <c:ser>
          <c:idx val="1"/>
          <c:order val="1"/>
          <c:tx>
            <c:strRef>
              <c:f>'FCF Comparison'!$E$37</c:f>
              <c:strCache>
                <c:ptCount val="1"/>
                <c:pt idx="0">
                  <c:v>PFS (Model)</c:v>
                </c:pt>
              </c:strCache>
            </c:strRef>
          </c:tx>
          <c:spPr>
            <a:ln w="28575" cap="rnd">
              <a:solidFill>
                <a:schemeClr val="accent4">
                  <a:tint val="86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Comparison'!$L$37:$AP$37</c:f>
              <c:numCache>
                <c:formatCode>#,##0;[Red]\(#,##0\)</c:formatCode>
                <c:ptCount val="31"/>
                <c:pt idx="0">
                  <c:v>-176.22499999999999</c:v>
                </c:pt>
                <c:pt idx="1">
                  <c:v>-367.82222222222219</c:v>
                </c:pt>
                <c:pt idx="2">
                  <c:v>-519.72987712064617</c:v>
                </c:pt>
                <c:pt idx="3">
                  <c:v>-720.18844025576482</c:v>
                </c:pt>
                <c:pt idx="4">
                  <c:v>-845.41103582506128</c:v>
                </c:pt>
                <c:pt idx="5">
                  <c:v>-782.68042166534008</c:v>
                </c:pt>
                <c:pt idx="6">
                  <c:v>-534.54399909750589</c:v>
                </c:pt>
                <c:pt idx="7">
                  <c:v>-452.85660771086992</c:v>
                </c:pt>
                <c:pt idx="8">
                  <c:v>-154.04071288642677</c:v>
                </c:pt>
                <c:pt idx="9">
                  <c:v>120.94990868805451</c:v>
                </c:pt>
                <c:pt idx="10">
                  <c:v>367.98242881087452</c:v>
                </c:pt>
                <c:pt idx="11">
                  <c:v>660.52631576646922</c:v>
                </c:pt>
                <c:pt idx="12">
                  <c:v>1095.8292879269115</c:v>
                </c:pt>
                <c:pt idx="13">
                  <c:v>1690.7430246338022</c:v>
                </c:pt>
                <c:pt idx="14">
                  <c:v>2242.172340661044</c:v>
                </c:pt>
                <c:pt idx="15">
                  <c:v>2798.3964149896456</c:v>
                </c:pt>
                <c:pt idx="16">
                  <c:v>3511.9298479892841</c:v>
                </c:pt>
                <c:pt idx="17">
                  <c:v>4047.27669163058</c:v>
                </c:pt>
                <c:pt idx="18">
                  <c:v>4543.3969296205496</c:v>
                </c:pt>
                <c:pt idx="19">
                  <c:v>5023.9103397369308</c:v>
                </c:pt>
                <c:pt idx="20">
                  <c:v>5285.1670274990429</c:v>
                </c:pt>
                <c:pt idx="21">
                  <c:v>5282.8824864016851</c:v>
                </c:pt>
                <c:pt idx="22">
                  <c:v>5280.767170570798</c:v>
                </c:pt>
                <c:pt idx="23">
                  <c:v>5278.8085448014581</c:v>
                </c:pt>
                <c:pt idx="24">
                  <c:v>5276.9950024224399</c:v>
                </c:pt>
                <c:pt idx="25">
                  <c:v>5275.3157965159417</c:v>
                </c:pt>
                <c:pt idx="26">
                  <c:v>5273.7609762321472</c:v>
                </c:pt>
                <c:pt idx="27">
                  <c:v>5272.3213278212261</c:v>
                </c:pt>
                <c:pt idx="28">
                  <c:v>5270.9883200333361</c:v>
                </c:pt>
                <c:pt idx="29">
                  <c:v>5269.7540535630678</c:v>
                </c:pt>
                <c:pt idx="30">
                  <c:v>5268.6112142387456</c:v>
                </c:pt>
              </c:numCache>
            </c:numRef>
          </c:val>
          <c:smooth val="0"/>
          <c:extLst>
            <c:ext xmlns:c16="http://schemas.microsoft.com/office/drawing/2014/chart" uri="{C3380CC4-5D6E-409C-BE32-E72D297353CC}">
              <c16:uniqueId val="{00000001-1FD1-42E5-B375-59C6FF2B48A2}"/>
            </c:ext>
          </c:extLst>
        </c:ser>
        <c:ser>
          <c:idx val="2"/>
          <c:order val="2"/>
          <c:tx>
            <c:strRef>
              <c:f>'FCF Comparison'!$E$39</c:f>
              <c:strCache>
                <c:ptCount val="1"/>
                <c:pt idx="0">
                  <c:v>Likely Scenario</c:v>
                </c:pt>
              </c:strCache>
            </c:strRef>
          </c:tx>
          <c:spPr>
            <a:ln w="28575" cap="rnd">
              <a:solidFill>
                <a:schemeClr val="accent4">
                  <a:shade val="86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Comparison'!$L$39:$AP$39</c:f>
              <c:numCache>
                <c:formatCode>#,##0;[Red]\(#,##0\)</c:formatCode>
                <c:ptCount val="31"/>
                <c:pt idx="0">
                  <c:v>-194.610794208557</c:v>
                </c:pt>
                <c:pt idx="1">
                  <c:v>-387.98121823465226</c:v>
                </c:pt>
                <c:pt idx="2">
                  <c:v>-535.0409955740862</c:v>
                </c:pt>
                <c:pt idx="3">
                  <c:v>-704.27959603566808</c:v>
                </c:pt>
                <c:pt idx="4">
                  <c:v>-867.54058003295881</c:v>
                </c:pt>
                <c:pt idx="5">
                  <c:v>-1047.9152259105265</c:v>
                </c:pt>
                <c:pt idx="6">
                  <c:v>-1299.7607382898382</c:v>
                </c:pt>
                <c:pt idx="7">
                  <c:v>-1536.1577840213099</c:v>
                </c:pt>
                <c:pt idx="8">
                  <c:v>-1574.0866510866329</c:v>
                </c:pt>
                <c:pt idx="9">
                  <c:v>-1576.2296004069512</c:v>
                </c:pt>
                <c:pt idx="10">
                  <c:v>-1604.972349877122</c:v>
                </c:pt>
                <c:pt idx="11">
                  <c:v>-1620.4523936863527</c:v>
                </c:pt>
                <c:pt idx="12">
                  <c:v>-1576.4119227599176</c:v>
                </c:pt>
                <c:pt idx="13">
                  <c:v>-1476.5415129175151</c:v>
                </c:pt>
                <c:pt idx="14">
                  <c:v>-1391.8692161359554</c:v>
                </c:pt>
                <c:pt idx="15">
                  <c:v>-1308.404017474275</c:v>
                </c:pt>
                <c:pt idx="16">
                  <c:v>-1198.2050476383986</c:v>
                </c:pt>
                <c:pt idx="17">
                  <c:v>-1125.7990243531863</c:v>
                </c:pt>
                <c:pt idx="18">
                  <c:v>-1064.4467228438791</c:v>
                </c:pt>
                <c:pt idx="19">
                  <c:v>-1008.7138111493558</c:v>
                </c:pt>
                <c:pt idx="20">
                  <c:v>-982.87686448033003</c:v>
                </c:pt>
                <c:pt idx="21">
                  <c:v>-983.2214318454088</c:v>
                </c:pt>
                <c:pt idx="22">
                  <c:v>-983.5129933321906</c:v>
                </c:pt>
                <c:pt idx="23">
                  <c:v>-983.75970300115478</c:v>
                </c:pt>
                <c:pt idx="24">
                  <c:v>-983.96846054808668</c:v>
                </c:pt>
                <c:pt idx="25">
                  <c:v>-984.14510426693244</c:v>
                </c:pt>
                <c:pt idx="26">
                  <c:v>-984.29457432857214</c:v>
                </c:pt>
                <c:pt idx="27">
                  <c:v>-984.42105094190742</c:v>
                </c:pt>
                <c:pt idx="28">
                  <c:v>-984.52807126119603</c:v>
                </c:pt>
                <c:pt idx="29">
                  <c:v>-984.61862830916414</c:v>
                </c:pt>
                <c:pt idx="30">
                  <c:v>-984.69525468246593</c:v>
                </c:pt>
              </c:numCache>
            </c:numRef>
          </c:val>
          <c:smooth val="0"/>
          <c:extLst>
            <c:ext xmlns:c16="http://schemas.microsoft.com/office/drawing/2014/chart" uri="{C3380CC4-5D6E-409C-BE32-E72D297353CC}">
              <c16:uniqueId val="{00000002-1FD1-42E5-B375-59C6FF2B48A2}"/>
            </c:ext>
          </c:extLst>
        </c:ser>
        <c:ser>
          <c:idx val="3"/>
          <c:order val="3"/>
          <c:tx>
            <c:strRef>
              <c:f>'FCF Comparison'!$E$40</c:f>
              <c:strCache>
                <c:ptCount val="1"/>
                <c:pt idx="0">
                  <c:v>Conservative Scenario</c:v>
                </c:pt>
              </c:strCache>
            </c:strRef>
          </c:tx>
          <c:spPr>
            <a:ln w="28575" cap="rnd">
              <a:solidFill>
                <a:schemeClr val="accent4">
                  <a:shade val="58000"/>
                </a:schemeClr>
              </a:solidFill>
              <a:round/>
            </a:ln>
            <a:effectLst/>
          </c:spPr>
          <c:marker>
            <c:symbol val="none"/>
          </c:marker>
          <c:cat>
            <c:numRef>
              <c:f>'FCF Comparison'!$L$4:$AP$4</c:f>
              <c:numCache>
                <c:formatCode>General</c:formatCode>
                <c:ptCount val="31"/>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pt idx="26">
                  <c:v>2051</c:v>
                </c:pt>
                <c:pt idx="27">
                  <c:v>2052</c:v>
                </c:pt>
                <c:pt idx="28">
                  <c:v>2053</c:v>
                </c:pt>
                <c:pt idx="29">
                  <c:v>2054</c:v>
                </c:pt>
                <c:pt idx="30">
                  <c:v>2055</c:v>
                </c:pt>
              </c:numCache>
            </c:numRef>
          </c:cat>
          <c:val>
            <c:numRef>
              <c:f>'FCF Comparison'!$L$40:$AP$40</c:f>
              <c:numCache>
                <c:formatCode>#,##0;[Red]\(#,##0\)</c:formatCode>
                <c:ptCount val="31"/>
                <c:pt idx="0">
                  <c:v>-222.17727322271026</c:v>
                </c:pt>
                <c:pt idx="1">
                  <c:v>-437.22003435079557</c:v>
                </c:pt>
                <c:pt idx="2">
                  <c:v>-687.51058879432139</c:v>
                </c:pt>
                <c:pt idx="3">
                  <c:v>-995.8400174326589</c:v>
                </c:pt>
                <c:pt idx="4">
                  <c:v>-1292.5726784377616</c:v>
                </c:pt>
                <c:pt idx="5">
                  <c:v>-1625.7020305262799</c:v>
                </c:pt>
                <c:pt idx="6">
                  <c:v>-2085.0073734817101</c:v>
                </c:pt>
                <c:pt idx="7">
                  <c:v>-2530.4497989157517</c:v>
                </c:pt>
                <c:pt idx="8">
                  <c:v>-2818.5732264057815</c:v>
                </c:pt>
                <c:pt idx="9">
                  <c:v>-3049.5643400027702</c:v>
                </c:pt>
                <c:pt idx="10">
                  <c:v>-3243.2361606754339</c:v>
                </c:pt>
                <c:pt idx="11">
                  <c:v>-3412.6631379662854</c:v>
                </c:pt>
                <c:pt idx="12">
                  <c:v>-3506.0131737237552</c:v>
                </c:pt>
                <c:pt idx="13">
                  <c:v>-3531.1311929783769</c:v>
                </c:pt>
                <c:pt idx="14">
                  <c:v>-3551.8334506705337</c:v>
                </c:pt>
                <c:pt idx="15">
                  <c:v>-3558.9329387190933</c:v>
                </c:pt>
                <c:pt idx="16">
                  <c:v>-3541.540784984466</c:v>
                </c:pt>
                <c:pt idx="17">
                  <c:v>-3536.209455500436</c:v>
                </c:pt>
                <c:pt idx="18">
                  <c:v>-3531.8153766639898</c:v>
                </c:pt>
                <c:pt idx="19">
                  <c:v>-3526.4307625507904</c:v>
                </c:pt>
                <c:pt idx="20">
                  <c:v>-3527.0418980153527</c:v>
                </c:pt>
                <c:pt idx="21">
                  <c:v>-3527.2402226143181</c:v>
                </c:pt>
                <c:pt idx="22">
                  <c:v>-3527.4036816400021</c:v>
                </c:pt>
                <c:pt idx="23">
                  <c:v>-3527.5384044793118</c:v>
                </c:pt>
                <c:pt idx="24">
                  <c:v>-3527.649442969574</c:v>
                </c:pt>
                <c:pt idx="25">
                  <c:v>-3527.7409608323424</c:v>
                </c:pt>
                <c:pt idx="26">
                  <c:v>-3527.8163898046373</c:v>
                </c:pt>
                <c:pt idx="27">
                  <c:v>-3527.8785583222293</c:v>
                </c:pt>
                <c:pt idx="28">
                  <c:v>-3527.9297975803288</c:v>
                </c:pt>
                <c:pt idx="29">
                  <c:v>-3527.9720289487491</c:v>
                </c:pt>
                <c:pt idx="30">
                  <c:v>-3528.0068360194368</c:v>
                </c:pt>
              </c:numCache>
            </c:numRef>
          </c:val>
          <c:smooth val="0"/>
          <c:extLst>
            <c:ext xmlns:c16="http://schemas.microsoft.com/office/drawing/2014/chart" uri="{C3380CC4-5D6E-409C-BE32-E72D297353CC}">
              <c16:uniqueId val="{00000003-1FD1-42E5-B375-59C6FF2B48A2}"/>
            </c:ext>
          </c:extLst>
        </c:ser>
        <c:dLbls>
          <c:showLegendKey val="0"/>
          <c:showVal val="0"/>
          <c:showCatName val="0"/>
          <c:showSerName val="0"/>
          <c:showPercent val="0"/>
          <c:showBubbleSize val="0"/>
        </c:dLbls>
        <c:smooth val="0"/>
        <c:axId val="896729567"/>
        <c:axId val="896728607"/>
      </c:lineChart>
      <c:catAx>
        <c:axId val="896729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728607"/>
        <c:crosses val="autoZero"/>
        <c:auto val="1"/>
        <c:lblAlgn val="ctr"/>
        <c:lblOffset val="100"/>
        <c:noMultiLvlLbl val="0"/>
      </c:catAx>
      <c:valAx>
        <c:axId val="896728607"/>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7295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'Metal Price Comparison Charts'!$D$4</c:f>
              <c:strCache>
                <c:ptCount val="1"/>
                <c:pt idx="0">
                  <c:v>Avg Price</c:v>
                </c:pt>
              </c:strCache>
            </c:strRef>
          </c:tx>
          <c:spPr>
            <a:solidFill>
              <a:schemeClr val="accent4"/>
            </a:solidFill>
            <a:ln>
              <a:noFill/>
            </a:ln>
            <a:effectLst/>
          </c:spPr>
          <c:invertIfNegative val="0"/>
          <c:dPt>
            <c:idx val="1"/>
            <c:invertIfNegative val="0"/>
            <c:bubble3D val="0"/>
            <c:spPr>
              <a:solidFill>
                <a:srgbClr val="0070C0"/>
              </a:solidFill>
              <a:ln>
                <a:noFill/>
              </a:ln>
              <a:effectLst/>
            </c:spPr>
            <c:extLst>
              <c:ext xmlns:c16="http://schemas.microsoft.com/office/drawing/2014/chart" uri="{C3380CC4-5D6E-409C-BE32-E72D297353CC}">
                <c16:uniqueId val="{00000002-BE70-41A5-B179-42B46E720A2C}"/>
              </c:ext>
            </c:extLst>
          </c:dPt>
          <c:dPt>
            <c:idx val="10"/>
            <c:invertIfNegative val="0"/>
            <c:bubble3D val="0"/>
            <c:spPr>
              <a:solidFill>
                <a:srgbClr val="002060"/>
              </a:solidFill>
              <a:ln>
                <a:noFill/>
              </a:ln>
              <a:effectLst/>
            </c:spPr>
            <c:extLst>
              <c:ext xmlns:c16="http://schemas.microsoft.com/office/drawing/2014/chart" uri="{C3380CC4-5D6E-409C-BE32-E72D297353CC}">
                <c16:uniqueId val="{00000001-BE70-41A5-B179-42B46E720A2C}"/>
              </c:ext>
            </c:extLst>
          </c:dPt>
          <c:cat>
            <c:strRef>
              <c:f>'Metal Price Comparison Charts'!$C$5:$C$18</c:f>
              <c:strCache>
                <c:ptCount val="14"/>
                <c:pt idx="0">
                  <c:v>FPX Awaruite Scoping Study - Analyst 2</c:v>
                </c:pt>
                <c:pt idx="1">
                  <c:v>Likely Scenario</c:v>
                </c:pt>
                <c:pt idx="2">
                  <c:v>Lunnon Nickel Baker and Foster Scoping Study</c:v>
                </c:pt>
                <c:pt idx="3">
                  <c:v>Gonneville PFS</c:v>
                </c:pt>
                <c:pt idx="4">
                  <c:v>FPX Awaruite Scoping Study - Analyst 4</c:v>
                </c:pt>
                <c:pt idx="5">
                  <c:v>Lifezone Metals Kabanga Project FS</c:v>
                </c:pt>
                <c:pt idx="6">
                  <c:v>FPX Awaruite Scoping Study - Assumed price</c:v>
                </c:pt>
                <c:pt idx="7">
                  <c:v>FPX Awaruite Scoping Study - Analyst 1</c:v>
                </c:pt>
                <c:pt idx="8">
                  <c:v>FPX Awaruite Scoping Study - Analyst 5</c:v>
                </c:pt>
                <c:pt idx="9">
                  <c:v>FPX Awaruite Scoping Study - Analyst 3</c:v>
                </c:pt>
                <c:pt idx="10">
                  <c:v>PFS 2025</c:v>
                </c:pt>
                <c:pt idx="11">
                  <c:v>Centaurus Metals Jaguar FS</c:v>
                </c:pt>
                <c:pt idx="12">
                  <c:v>FPX Nickel Baptiste PFS</c:v>
                </c:pt>
                <c:pt idx="13">
                  <c:v>FPX Awaruite Scoping Study - Analyst 6</c:v>
                </c:pt>
              </c:strCache>
            </c:strRef>
          </c:cat>
          <c:val>
            <c:numRef>
              <c:f>'Metal Price Comparison Charts'!$D$5:$D$18</c:f>
              <c:numCache>
                <c:formatCode>#,##0.00;[Red]\(#,##0.00\)</c:formatCode>
                <c:ptCount val="14"/>
                <c:pt idx="0">
                  <c:v>16712.145708645552</c:v>
                </c:pt>
                <c:pt idx="1">
                  <c:v>17582.835298042792</c:v>
                </c:pt>
                <c:pt idx="2">
                  <c:v>17940</c:v>
                </c:pt>
                <c:pt idx="3">
                  <c:v>18501.888111234031</c:v>
                </c:pt>
                <c:pt idx="4">
                  <c:v>18655.866251316231</c:v>
                </c:pt>
                <c:pt idx="5">
                  <c:v>18717.22</c:v>
                </c:pt>
                <c:pt idx="6">
                  <c:v>18989.278169219597</c:v>
                </c:pt>
                <c:pt idx="7">
                  <c:v>19258.845251779763</c:v>
                </c:pt>
                <c:pt idx="8">
                  <c:v>20108.082902852773</c:v>
                </c:pt>
                <c:pt idx="9">
                  <c:v>20264.14805591392</c:v>
                </c:pt>
                <c:pt idx="10">
                  <c:v>20295.3</c:v>
                </c:pt>
                <c:pt idx="11">
                  <c:v>20384.005990560712</c:v>
                </c:pt>
                <c:pt idx="12">
                  <c:v>20676.905637367956</c:v>
                </c:pt>
                <c:pt idx="13">
                  <c:v>21224.860816316323</c:v>
                </c:pt>
              </c:numCache>
            </c:numRef>
          </c:val>
          <c:extLst>
            <c:ext xmlns:c16="http://schemas.microsoft.com/office/drawing/2014/chart" uri="{C3380CC4-5D6E-409C-BE32-E72D297353CC}">
              <c16:uniqueId val="{00000000-BE70-41A5-B179-42B46E720A2C}"/>
            </c:ext>
          </c:extLst>
        </c:ser>
        <c:dLbls>
          <c:showLegendKey val="0"/>
          <c:showVal val="0"/>
          <c:showCatName val="0"/>
          <c:showSerName val="0"/>
          <c:showPercent val="0"/>
          <c:showBubbleSize val="0"/>
        </c:dLbls>
        <c:gapWidth val="182"/>
        <c:axId val="644565407"/>
        <c:axId val="644566847"/>
      </c:barChart>
      <c:catAx>
        <c:axId val="6445654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4566847"/>
        <c:crosses val="autoZero"/>
        <c:auto val="1"/>
        <c:lblAlgn val="ctr"/>
        <c:lblOffset val="100"/>
        <c:noMultiLvlLbl val="0"/>
      </c:catAx>
      <c:valAx>
        <c:axId val="64456684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45654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'Metal Price Comparison Charts'!$G$4</c:f>
              <c:strCache>
                <c:ptCount val="1"/>
                <c:pt idx="0">
                  <c:v>Avg Price</c:v>
                </c:pt>
              </c:strCache>
            </c:strRef>
          </c:tx>
          <c:spPr>
            <a:solidFill>
              <a:schemeClr val="accent4"/>
            </a:solidFill>
            <a:ln>
              <a:noFill/>
            </a:ln>
            <a:effectLst/>
          </c:spPr>
          <c:invertIfNegative val="0"/>
          <c:dPt>
            <c:idx val="6"/>
            <c:invertIfNegative val="0"/>
            <c:bubble3D val="0"/>
            <c:spPr>
              <a:solidFill>
                <a:srgbClr val="0070C0"/>
              </a:solidFill>
              <a:ln>
                <a:noFill/>
              </a:ln>
              <a:effectLst/>
            </c:spPr>
            <c:extLst>
              <c:ext xmlns:c16="http://schemas.microsoft.com/office/drawing/2014/chart" uri="{C3380CC4-5D6E-409C-BE32-E72D297353CC}">
                <c16:uniqueId val="{00000006-4DD1-4D68-A4F6-C91803AAFD3F}"/>
              </c:ext>
            </c:extLst>
          </c:dPt>
          <c:dPt>
            <c:idx val="9"/>
            <c:invertIfNegative val="0"/>
            <c:bubble3D val="0"/>
            <c:spPr>
              <a:solidFill>
                <a:schemeClr val="tx1"/>
              </a:solidFill>
              <a:ln>
                <a:noFill/>
              </a:ln>
              <a:effectLst/>
            </c:spPr>
            <c:extLst>
              <c:ext xmlns:c16="http://schemas.microsoft.com/office/drawing/2014/chart" uri="{C3380CC4-5D6E-409C-BE32-E72D297353CC}">
                <c16:uniqueId val="{00000005-4DD1-4D68-A4F6-C91803AAFD3F}"/>
              </c:ext>
            </c:extLst>
          </c:dPt>
          <c:cat>
            <c:strRef>
              <c:f>'Metal Price Comparison Charts'!$F$5:$F$14</c:f>
              <c:strCache>
                <c:ptCount val="10"/>
                <c:pt idx="0">
                  <c:v>FPX Awaruite Scoping Study - Analyst 2</c:v>
                </c:pt>
                <c:pt idx="1">
                  <c:v>FPX Awaruite Scoping Study - Analyst 4</c:v>
                </c:pt>
                <c:pt idx="2">
                  <c:v>FPX Awaruite Scoping Study - Assumed price</c:v>
                </c:pt>
                <c:pt idx="3">
                  <c:v>FPX Awaruite Scoping Study - Analyst 3</c:v>
                </c:pt>
                <c:pt idx="4">
                  <c:v>FPX Awaruite Scoping Study - Analyst 6</c:v>
                </c:pt>
                <c:pt idx="5">
                  <c:v>FPX Awaruite Scoping Study - Analyst 1</c:v>
                </c:pt>
                <c:pt idx="6">
                  <c:v>Likely Scenario</c:v>
                </c:pt>
                <c:pt idx="7">
                  <c:v>Lifezone Metals Kabanga Project FS</c:v>
                </c:pt>
                <c:pt idx="8">
                  <c:v>FPX Awaruite Scoping Study - Analyst 5</c:v>
                </c:pt>
                <c:pt idx="9">
                  <c:v>PFS 2025</c:v>
                </c:pt>
              </c:strCache>
            </c:strRef>
          </c:cat>
          <c:val>
            <c:numRef>
              <c:f>'Metal Price Comparison Charts'!$G$5:$G$14</c:f>
              <c:numCache>
                <c:formatCode>#,##0.00;[Red]\(#,##0.00\)</c:formatCode>
                <c:ptCount val="10"/>
                <c:pt idx="0">
                  <c:v>29379.771768803785</c:v>
                </c:pt>
                <c:pt idx="1">
                  <c:v>31278.902267742709</c:v>
                </c:pt>
                <c:pt idx="2">
                  <c:v>33511.444684584996</c:v>
                </c:pt>
                <c:pt idx="3">
                  <c:v>33512.458094669804</c:v>
                </c:pt>
                <c:pt idx="4">
                  <c:v>33512.458094669804</c:v>
                </c:pt>
                <c:pt idx="5">
                  <c:v>35747.027331681718</c:v>
                </c:pt>
                <c:pt idx="6">
                  <c:v>38321.326243463416</c:v>
                </c:pt>
                <c:pt idx="7">
                  <c:v>40366.592199999999</c:v>
                </c:pt>
                <c:pt idx="8">
                  <c:v>46113.199089230402</c:v>
                </c:pt>
                <c:pt idx="9">
                  <c:v>56116.9</c:v>
                </c:pt>
              </c:numCache>
            </c:numRef>
          </c:val>
          <c:extLst>
            <c:ext xmlns:c16="http://schemas.microsoft.com/office/drawing/2014/chart" uri="{C3380CC4-5D6E-409C-BE32-E72D297353CC}">
              <c16:uniqueId val="{00000004-4DD1-4D68-A4F6-C91803AAFD3F}"/>
            </c:ext>
          </c:extLst>
        </c:ser>
        <c:dLbls>
          <c:showLegendKey val="0"/>
          <c:showVal val="0"/>
          <c:showCatName val="0"/>
          <c:showSerName val="0"/>
          <c:showPercent val="0"/>
          <c:showBubbleSize val="0"/>
        </c:dLbls>
        <c:gapWidth val="182"/>
        <c:axId val="644565407"/>
        <c:axId val="644566847"/>
      </c:barChart>
      <c:catAx>
        <c:axId val="6445654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4566847"/>
        <c:crosses val="autoZero"/>
        <c:auto val="1"/>
        <c:lblAlgn val="ctr"/>
        <c:lblOffset val="100"/>
        <c:noMultiLvlLbl val="0"/>
      </c:catAx>
      <c:valAx>
        <c:axId val="64456684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45654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'Metal Price Comparison Charts'!$J$4</c:f>
              <c:strCache>
                <c:ptCount val="1"/>
                <c:pt idx="0">
                  <c:v>Avg Price</c:v>
                </c:pt>
              </c:strCache>
            </c:strRef>
          </c:tx>
          <c:spPr>
            <a:solidFill>
              <a:schemeClr val="accent4"/>
            </a:solidFill>
            <a:ln>
              <a:noFill/>
            </a:ln>
            <a:effectLst/>
          </c:spPr>
          <c:invertIfNegative val="0"/>
          <c:dPt>
            <c:idx val="11"/>
            <c:invertIfNegative val="0"/>
            <c:bubble3D val="0"/>
            <c:spPr>
              <a:solidFill>
                <a:srgbClr val="0070C0"/>
              </a:solidFill>
              <a:ln>
                <a:noFill/>
              </a:ln>
              <a:effectLst/>
            </c:spPr>
            <c:extLst>
              <c:ext xmlns:c16="http://schemas.microsoft.com/office/drawing/2014/chart" uri="{C3380CC4-5D6E-409C-BE32-E72D297353CC}">
                <c16:uniqueId val="{00000006-0871-4BA7-82DA-09AEE00D27AD}"/>
              </c:ext>
            </c:extLst>
          </c:dPt>
          <c:dPt>
            <c:idx val="13"/>
            <c:invertIfNegative val="0"/>
            <c:bubble3D val="0"/>
            <c:spPr>
              <a:solidFill>
                <a:schemeClr val="tx1"/>
              </a:solidFill>
              <a:ln>
                <a:noFill/>
              </a:ln>
              <a:effectLst/>
            </c:spPr>
            <c:extLst>
              <c:ext xmlns:c16="http://schemas.microsoft.com/office/drawing/2014/chart" uri="{C3380CC4-5D6E-409C-BE32-E72D297353CC}">
                <c16:uniqueId val="{00000005-0871-4BA7-82DA-09AEE00D27AD}"/>
              </c:ext>
            </c:extLst>
          </c:dPt>
          <c:cat>
            <c:strRef>
              <c:f>'Metal Price Comparison Charts'!$I$5:$I$18</c:f>
              <c:strCache>
                <c:ptCount val="14"/>
                <c:pt idx="0">
                  <c:v>FPX Awaruite Scoping Study - Analyst 5</c:v>
                </c:pt>
                <c:pt idx="1">
                  <c:v>FPX Awaruite Scoping Study - Assumed price</c:v>
                </c:pt>
                <c:pt idx="2">
                  <c:v>FPX Awaruite Scoping Study - Analyst 3</c:v>
                </c:pt>
                <c:pt idx="3">
                  <c:v>FPX Awaruite Scoping Study - Analyst 1</c:v>
                </c:pt>
                <c:pt idx="4">
                  <c:v>Arizona Sonoran Cactus Project PFS</c:v>
                </c:pt>
                <c:pt idx="5">
                  <c:v>Lifezone Metals Kabanga Project FS</c:v>
                </c:pt>
                <c:pt idx="6">
                  <c:v>Cyprium Metals Limited Nifty Copper PFS</c:v>
                </c:pt>
                <c:pt idx="7">
                  <c:v>FPX Awaruite Scoping Study - Analyst 6</c:v>
                </c:pt>
                <c:pt idx="8">
                  <c:v>New World Resources Antler Copper PFS</c:v>
                </c:pt>
                <c:pt idx="9">
                  <c:v>FPX Awaruite Scoping Study - Analyst 4</c:v>
                </c:pt>
                <c:pt idx="10">
                  <c:v>FPX Awaruite Scoping Study - Analyst 2</c:v>
                </c:pt>
                <c:pt idx="11">
                  <c:v>Likely Scenario</c:v>
                </c:pt>
                <c:pt idx="12">
                  <c:v>Gonneville PFS</c:v>
                </c:pt>
                <c:pt idx="13">
                  <c:v>PFS 2025</c:v>
                </c:pt>
              </c:strCache>
            </c:strRef>
          </c:cat>
          <c:val>
            <c:numRef>
              <c:f>'Metal Price Comparison Charts'!$J$5:$J$18</c:f>
              <c:numCache>
                <c:formatCode>#,##0.00;[Red]\(#,##0.00\)</c:formatCode>
                <c:ptCount val="14"/>
                <c:pt idx="0">
                  <c:v>7707.9971050850809</c:v>
                </c:pt>
                <c:pt idx="1">
                  <c:v>8936.2501278780237</c:v>
                </c:pt>
                <c:pt idx="2">
                  <c:v>9115.6237128898647</c:v>
                </c:pt>
                <c:pt idx="3">
                  <c:v>9293.9838878168921</c:v>
                </c:pt>
                <c:pt idx="4">
                  <c:v>9369.6350000000002</c:v>
                </c:pt>
                <c:pt idx="5">
                  <c:v>9479.866</c:v>
                </c:pt>
                <c:pt idx="6">
                  <c:v>9495.2826000136538</c:v>
                </c:pt>
                <c:pt idx="7">
                  <c:v>9495.6524946946101</c:v>
                </c:pt>
                <c:pt idx="8">
                  <c:v>9532.0965387172546</c:v>
                </c:pt>
                <c:pt idx="9">
                  <c:v>9651.7176477557605</c:v>
                </c:pt>
                <c:pt idx="10">
                  <c:v>10143.2215388899</c:v>
                </c:pt>
                <c:pt idx="11">
                  <c:v>10230.454908664615</c:v>
                </c:pt>
                <c:pt idx="12">
                  <c:v>10361.057342291058</c:v>
                </c:pt>
                <c:pt idx="13">
                  <c:v>11440.1</c:v>
                </c:pt>
              </c:numCache>
            </c:numRef>
          </c:val>
          <c:extLst>
            <c:ext xmlns:c16="http://schemas.microsoft.com/office/drawing/2014/chart" uri="{C3380CC4-5D6E-409C-BE32-E72D297353CC}">
              <c16:uniqueId val="{00000004-0871-4BA7-82DA-09AEE00D27AD}"/>
            </c:ext>
          </c:extLst>
        </c:ser>
        <c:dLbls>
          <c:showLegendKey val="0"/>
          <c:showVal val="0"/>
          <c:showCatName val="0"/>
          <c:showSerName val="0"/>
          <c:showPercent val="0"/>
          <c:showBubbleSize val="0"/>
        </c:dLbls>
        <c:gapWidth val="182"/>
        <c:axId val="644565407"/>
        <c:axId val="644566847"/>
      </c:barChart>
      <c:catAx>
        <c:axId val="6445654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4566847"/>
        <c:crosses val="autoZero"/>
        <c:auto val="1"/>
        <c:lblAlgn val="ctr"/>
        <c:lblOffset val="100"/>
        <c:noMultiLvlLbl val="0"/>
      </c:catAx>
      <c:valAx>
        <c:axId val="64456684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45654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'Cobalt Prices'!$B$9</c:f>
              <c:strCache>
                <c:ptCount val="1"/>
                <c:pt idx="0">
                  <c:v>LME-Cobalt Cash ($/tonne)</c:v>
                </c:pt>
              </c:strCache>
            </c:strRef>
          </c:tx>
          <c:spPr>
            <a:ln w="28575" cap="rnd">
              <a:solidFill>
                <a:schemeClr val="accent1"/>
              </a:solidFill>
              <a:round/>
            </a:ln>
            <a:effectLst/>
          </c:spPr>
          <c:marker>
            <c:symbol val="none"/>
          </c:marker>
          <c:cat>
            <c:numRef>
              <c:f>'Cobalt Prices'!$A$10:$A$4229</c:f>
              <c:numCache>
                <c:formatCode>m/d/yy</c:formatCode>
                <c:ptCount val="4220"/>
                <c:pt idx="0">
                  <c:v>46185</c:v>
                </c:pt>
                <c:pt idx="1">
                  <c:v>46184</c:v>
                </c:pt>
                <c:pt idx="2">
                  <c:v>46183</c:v>
                </c:pt>
                <c:pt idx="3">
                  <c:v>46182</c:v>
                </c:pt>
                <c:pt idx="4">
                  <c:v>46181</c:v>
                </c:pt>
                <c:pt idx="5">
                  <c:v>46178</c:v>
                </c:pt>
                <c:pt idx="6">
                  <c:v>46177</c:v>
                </c:pt>
                <c:pt idx="7">
                  <c:v>46176</c:v>
                </c:pt>
                <c:pt idx="8">
                  <c:v>46175</c:v>
                </c:pt>
                <c:pt idx="9">
                  <c:v>46174</c:v>
                </c:pt>
                <c:pt idx="10">
                  <c:v>46171</c:v>
                </c:pt>
                <c:pt idx="11">
                  <c:v>46170</c:v>
                </c:pt>
                <c:pt idx="12">
                  <c:v>46169</c:v>
                </c:pt>
                <c:pt idx="13">
                  <c:v>46168</c:v>
                </c:pt>
                <c:pt idx="14">
                  <c:v>46167</c:v>
                </c:pt>
                <c:pt idx="15">
                  <c:v>46164</c:v>
                </c:pt>
                <c:pt idx="16">
                  <c:v>46163</c:v>
                </c:pt>
                <c:pt idx="17">
                  <c:v>46162</c:v>
                </c:pt>
                <c:pt idx="18">
                  <c:v>46161</c:v>
                </c:pt>
                <c:pt idx="19">
                  <c:v>46160</c:v>
                </c:pt>
                <c:pt idx="20">
                  <c:v>46157</c:v>
                </c:pt>
                <c:pt idx="21">
                  <c:v>46156</c:v>
                </c:pt>
                <c:pt idx="22">
                  <c:v>46155</c:v>
                </c:pt>
                <c:pt idx="23">
                  <c:v>46154</c:v>
                </c:pt>
                <c:pt idx="24">
                  <c:v>46153</c:v>
                </c:pt>
                <c:pt idx="25">
                  <c:v>46150</c:v>
                </c:pt>
                <c:pt idx="26">
                  <c:v>46149</c:v>
                </c:pt>
                <c:pt idx="27">
                  <c:v>46148</c:v>
                </c:pt>
                <c:pt idx="28">
                  <c:v>46147</c:v>
                </c:pt>
                <c:pt idx="29">
                  <c:v>46146</c:v>
                </c:pt>
                <c:pt idx="30">
                  <c:v>46143</c:v>
                </c:pt>
                <c:pt idx="31">
                  <c:v>46142</c:v>
                </c:pt>
                <c:pt idx="32">
                  <c:v>46141</c:v>
                </c:pt>
                <c:pt idx="33">
                  <c:v>46140</c:v>
                </c:pt>
                <c:pt idx="34">
                  <c:v>46139</c:v>
                </c:pt>
                <c:pt idx="35">
                  <c:v>46136</c:v>
                </c:pt>
                <c:pt idx="36">
                  <c:v>46135</c:v>
                </c:pt>
                <c:pt idx="37">
                  <c:v>46134</c:v>
                </c:pt>
                <c:pt idx="38">
                  <c:v>46133</c:v>
                </c:pt>
                <c:pt idx="39">
                  <c:v>46132</c:v>
                </c:pt>
                <c:pt idx="40">
                  <c:v>46129</c:v>
                </c:pt>
                <c:pt idx="41">
                  <c:v>46128</c:v>
                </c:pt>
                <c:pt idx="42">
                  <c:v>46127</c:v>
                </c:pt>
                <c:pt idx="43">
                  <c:v>46126</c:v>
                </c:pt>
                <c:pt idx="44">
                  <c:v>46125</c:v>
                </c:pt>
                <c:pt idx="45">
                  <c:v>46122</c:v>
                </c:pt>
                <c:pt idx="46">
                  <c:v>46121</c:v>
                </c:pt>
                <c:pt idx="47">
                  <c:v>46120</c:v>
                </c:pt>
                <c:pt idx="48">
                  <c:v>46119</c:v>
                </c:pt>
                <c:pt idx="49">
                  <c:v>46118</c:v>
                </c:pt>
                <c:pt idx="50">
                  <c:v>46115</c:v>
                </c:pt>
                <c:pt idx="51">
                  <c:v>46114</c:v>
                </c:pt>
                <c:pt idx="52">
                  <c:v>46113</c:v>
                </c:pt>
                <c:pt idx="53">
                  <c:v>46112</c:v>
                </c:pt>
                <c:pt idx="54">
                  <c:v>46111</c:v>
                </c:pt>
                <c:pt idx="55">
                  <c:v>46108</c:v>
                </c:pt>
                <c:pt idx="56">
                  <c:v>46107</c:v>
                </c:pt>
                <c:pt idx="57">
                  <c:v>46106</c:v>
                </c:pt>
                <c:pt idx="58">
                  <c:v>46105</c:v>
                </c:pt>
                <c:pt idx="59">
                  <c:v>46104</c:v>
                </c:pt>
                <c:pt idx="60">
                  <c:v>46101</c:v>
                </c:pt>
                <c:pt idx="61">
                  <c:v>46100</c:v>
                </c:pt>
                <c:pt idx="62">
                  <c:v>46099</c:v>
                </c:pt>
                <c:pt idx="63">
                  <c:v>46098</c:v>
                </c:pt>
                <c:pt idx="64">
                  <c:v>46097</c:v>
                </c:pt>
                <c:pt idx="65">
                  <c:v>46094</c:v>
                </c:pt>
                <c:pt idx="66">
                  <c:v>46093</c:v>
                </c:pt>
                <c:pt idx="67">
                  <c:v>46092</c:v>
                </c:pt>
                <c:pt idx="68">
                  <c:v>46091</c:v>
                </c:pt>
                <c:pt idx="69">
                  <c:v>46090</c:v>
                </c:pt>
                <c:pt idx="70">
                  <c:v>46087</c:v>
                </c:pt>
                <c:pt idx="71">
                  <c:v>46086</c:v>
                </c:pt>
                <c:pt idx="72">
                  <c:v>46085</c:v>
                </c:pt>
                <c:pt idx="73">
                  <c:v>46084</c:v>
                </c:pt>
                <c:pt idx="74">
                  <c:v>46083</c:v>
                </c:pt>
                <c:pt idx="75">
                  <c:v>46080</c:v>
                </c:pt>
                <c:pt idx="76">
                  <c:v>46079</c:v>
                </c:pt>
                <c:pt idx="77">
                  <c:v>46078</c:v>
                </c:pt>
                <c:pt idx="78">
                  <c:v>46077</c:v>
                </c:pt>
                <c:pt idx="79">
                  <c:v>46076</c:v>
                </c:pt>
                <c:pt idx="80">
                  <c:v>46073</c:v>
                </c:pt>
                <c:pt idx="81">
                  <c:v>46072</c:v>
                </c:pt>
                <c:pt idx="82">
                  <c:v>46071</c:v>
                </c:pt>
                <c:pt idx="83">
                  <c:v>46070</c:v>
                </c:pt>
                <c:pt idx="84">
                  <c:v>46069</c:v>
                </c:pt>
                <c:pt idx="85">
                  <c:v>46066</c:v>
                </c:pt>
                <c:pt idx="86">
                  <c:v>46065</c:v>
                </c:pt>
                <c:pt idx="87">
                  <c:v>46064</c:v>
                </c:pt>
                <c:pt idx="88">
                  <c:v>46063</c:v>
                </c:pt>
                <c:pt idx="89">
                  <c:v>46062</c:v>
                </c:pt>
                <c:pt idx="90">
                  <c:v>46059</c:v>
                </c:pt>
                <c:pt idx="91">
                  <c:v>46058</c:v>
                </c:pt>
                <c:pt idx="92">
                  <c:v>46057</c:v>
                </c:pt>
                <c:pt idx="93">
                  <c:v>46056</c:v>
                </c:pt>
                <c:pt idx="94">
                  <c:v>46055</c:v>
                </c:pt>
                <c:pt idx="95">
                  <c:v>46052</c:v>
                </c:pt>
                <c:pt idx="96">
                  <c:v>46051</c:v>
                </c:pt>
                <c:pt idx="97">
                  <c:v>46050</c:v>
                </c:pt>
                <c:pt idx="98">
                  <c:v>46049</c:v>
                </c:pt>
                <c:pt idx="99">
                  <c:v>46048</c:v>
                </c:pt>
                <c:pt idx="100">
                  <c:v>46045</c:v>
                </c:pt>
                <c:pt idx="101">
                  <c:v>46044</c:v>
                </c:pt>
                <c:pt idx="102">
                  <c:v>46043</c:v>
                </c:pt>
                <c:pt idx="103">
                  <c:v>46042</c:v>
                </c:pt>
                <c:pt idx="104">
                  <c:v>46041</c:v>
                </c:pt>
                <c:pt idx="105">
                  <c:v>46038</c:v>
                </c:pt>
                <c:pt idx="106">
                  <c:v>46037</c:v>
                </c:pt>
                <c:pt idx="107">
                  <c:v>46036</c:v>
                </c:pt>
                <c:pt idx="108">
                  <c:v>46035</c:v>
                </c:pt>
                <c:pt idx="109">
                  <c:v>46034</c:v>
                </c:pt>
                <c:pt idx="110">
                  <c:v>46031</c:v>
                </c:pt>
                <c:pt idx="111">
                  <c:v>46030</c:v>
                </c:pt>
                <c:pt idx="112">
                  <c:v>46029</c:v>
                </c:pt>
                <c:pt idx="113">
                  <c:v>46028</c:v>
                </c:pt>
                <c:pt idx="114">
                  <c:v>46027</c:v>
                </c:pt>
                <c:pt idx="115">
                  <c:v>46024</c:v>
                </c:pt>
                <c:pt idx="116">
                  <c:v>46023</c:v>
                </c:pt>
                <c:pt idx="117">
                  <c:v>46022</c:v>
                </c:pt>
                <c:pt idx="118">
                  <c:v>46021</c:v>
                </c:pt>
                <c:pt idx="119">
                  <c:v>46020</c:v>
                </c:pt>
                <c:pt idx="120">
                  <c:v>46017</c:v>
                </c:pt>
                <c:pt idx="121">
                  <c:v>46016</c:v>
                </c:pt>
                <c:pt idx="122">
                  <c:v>46015</c:v>
                </c:pt>
                <c:pt idx="123">
                  <c:v>46014</c:v>
                </c:pt>
                <c:pt idx="124">
                  <c:v>46013</c:v>
                </c:pt>
                <c:pt idx="125">
                  <c:v>46010</c:v>
                </c:pt>
                <c:pt idx="126">
                  <c:v>46009</c:v>
                </c:pt>
                <c:pt idx="127">
                  <c:v>46008</c:v>
                </c:pt>
                <c:pt idx="128">
                  <c:v>46007</c:v>
                </c:pt>
                <c:pt idx="129">
                  <c:v>46006</c:v>
                </c:pt>
                <c:pt idx="130">
                  <c:v>46003</c:v>
                </c:pt>
                <c:pt idx="131">
                  <c:v>46002</c:v>
                </c:pt>
                <c:pt idx="132">
                  <c:v>46001</c:v>
                </c:pt>
                <c:pt idx="133">
                  <c:v>46000</c:v>
                </c:pt>
                <c:pt idx="134">
                  <c:v>45999</c:v>
                </c:pt>
                <c:pt idx="135">
                  <c:v>45996</c:v>
                </c:pt>
                <c:pt idx="136">
                  <c:v>45995</c:v>
                </c:pt>
                <c:pt idx="137">
                  <c:v>45994</c:v>
                </c:pt>
                <c:pt idx="138">
                  <c:v>45993</c:v>
                </c:pt>
                <c:pt idx="139">
                  <c:v>45992</c:v>
                </c:pt>
                <c:pt idx="140">
                  <c:v>45989</c:v>
                </c:pt>
                <c:pt idx="141">
                  <c:v>45988</c:v>
                </c:pt>
                <c:pt idx="142">
                  <c:v>45987</c:v>
                </c:pt>
                <c:pt idx="143">
                  <c:v>45986</c:v>
                </c:pt>
                <c:pt idx="144">
                  <c:v>45985</c:v>
                </c:pt>
                <c:pt idx="145">
                  <c:v>45982</c:v>
                </c:pt>
                <c:pt idx="146">
                  <c:v>45981</c:v>
                </c:pt>
                <c:pt idx="147">
                  <c:v>45980</c:v>
                </c:pt>
                <c:pt idx="148">
                  <c:v>45979</c:v>
                </c:pt>
                <c:pt idx="149">
                  <c:v>45978</c:v>
                </c:pt>
                <c:pt idx="150">
                  <c:v>45975</c:v>
                </c:pt>
                <c:pt idx="151">
                  <c:v>45974</c:v>
                </c:pt>
                <c:pt idx="152">
                  <c:v>45973</c:v>
                </c:pt>
                <c:pt idx="153">
                  <c:v>45972</c:v>
                </c:pt>
                <c:pt idx="154">
                  <c:v>45971</c:v>
                </c:pt>
                <c:pt idx="155">
                  <c:v>45968</c:v>
                </c:pt>
                <c:pt idx="156">
                  <c:v>45967</c:v>
                </c:pt>
                <c:pt idx="157">
                  <c:v>45966</c:v>
                </c:pt>
                <c:pt idx="158">
                  <c:v>45965</c:v>
                </c:pt>
                <c:pt idx="159">
                  <c:v>45964</c:v>
                </c:pt>
                <c:pt idx="160">
                  <c:v>45961</c:v>
                </c:pt>
                <c:pt idx="161">
                  <c:v>45960</c:v>
                </c:pt>
                <c:pt idx="162">
                  <c:v>45959</c:v>
                </c:pt>
                <c:pt idx="163">
                  <c:v>45958</c:v>
                </c:pt>
                <c:pt idx="164">
                  <c:v>45957</c:v>
                </c:pt>
                <c:pt idx="165">
                  <c:v>45954</c:v>
                </c:pt>
                <c:pt idx="166">
                  <c:v>45953</c:v>
                </c:pt>
                <c:pt idx="167">
                  <c:v>45952</c:v>
                </c:pt>
                <c:pt idx="168">
                  <c:v>45951</c:v>
                </c:pt>
                <c:pt idx="169">
                  <c:v>45950</c:v>
                </c:pt>
                <c:pt idx="170">
                  <c:v>45947</c:v>
                </c:pt>
                <c:pt idx="171">
                  <c:v>45946</c:v>
                </c:pt>
                <c:pt idx="172">
                  <c:v>45945</c:v>
                </c:pt>
                <c:pt idx="173">
                  <c:v>45944</c:v>
                </c:pt>
                <c:pt idx="174">
                  <c:v>45943</c:v>
                </c:pt>
                <c:pt idx="175">
                  <c:v>45940</c:v>
                </c:pt>
                <c:pt idx="176">
                  <c:v>45939</c:v>
                </c:pt>
                <c:pt idx="177">
                  <c:v>45938</c:v>
                </c:pt>
                <c:pt idx="178">
                  <c:v>45937</c:v>
                </c:pt>
                <c:pt idx="179">
                  <c:v>45936</c:v>
                </c:pt>
                <c:pt idx="180">
                  <c:v>45933</c:v>
                </c:pt>
                <c:pt idx="181">
                  <c:v>45932</c:v>
                </c:pt>
                <c:pt idx="182">
                  <c:v>45931</c:v>
                </c:pt>
                <c:pt idx="183">
                  <c:v>45930</c:v>
                </c:pt>
                <c:pt idx="184">
                  <c:v>45929</c:v>
                </c:pt>
                <c:pt idx="185">
                  <c:v>45926</c:v>
                </c:pt>
                <c:pt idx="186">
                  <c:v>45925</c:v>
                </c:pt>
                <c:pt idx="187">
                  <c:v>45924</c:v>
                </c:pt>
                <c:pt idx="188">
                  <c:v>45923</c:v>
                </c:pt>
                <c:pt idx="189">
                  <c:v>45922</c:v>
                </c:pt>
                <c:pt idx="190">
                  <c:v>45919</c:v>
                </c:pt>
                <c:pt idx="191">
                  <c:v>45918</c:v>
                </c:pt>
                <c:pt idx="192">
                  <c:v>45917</c:v>
                </c:pt>
                <c:pt idx="193">
                  <c:v>45916</c:v>
                </c:pt>
                <c:pt idx="194">
                  <c:v>45915</c:v>
                </c:pt>
                <c:pt idx="195">
                  <c:v>45912</c:v>
                </c:pt>
                <c:pt idx="196">
                  <c:v>45911</c:v>
                </c:pt>
                <c:pt idx="197">
                  <c:v>45910</c:v>
                </c:pt>
                <c:pt idx="198">
                  <c:v>45909</c:v>
                </c:pt>
                <c:pt idx="199">
                  <c:v>45908</c:v>
                </c:pt>
                <c:pt idx="200">
                  <c:v>45905</c:v>
                </c:pt>
                <c:pt idx="201">
                  <c:v>45904</c:v>
                </c:pt>
                <c:pt idx="202">
                  <c:v>45903</c:v>
                </c:pt>
                <c:pt idx="203">
                  <c:v>45902</c:v>
                </c:pt>
                <c:pt idx="204">
                  <c:v>45901</c:v>
                </c:pt>
                <c:pt idx="205">
                  <c:v>45898</c:v>
                </c:pt>
                <c:pt idx="206">
                  <c:v>45897</c:v>
                </c:pt>
                <c:pt idx="207">
                  <c:v>45896</c:v>
                </c:pt>
                <c:pt idx="208">
                  <c:v>45895</c:v>
                </c:pt>
                <c:pt idx="209">
                  <c:v>45894</c:v>
                </c:pt>
                <c:pt idx="210">
                  <c:v>45891</c:v>
                </c:pt>
                <c:pt idx="211">
                  <c:v>45890</c:v>
                </c:pt>
                <c:pt idx="212">
                  <c:v>45889</c:v>
                </c:pt>
                <c:pt idx="213">
                  <c:v>45888</c:v>
                </c:pt>
                <c:pt idx="214">
                  <c:v>45887</c:v>
                </c:pt>
                <c:pt idx="215">
                  <c:v>45884</c:v>
                </c:pt>
                <c:pt idx="216">
                  <c:v>45883</c:v>
                </c:pt>
                <c:pt idx="217">
                  <c:v>45882</c:v>
                </c:pt>
                <c:pt idx="218">
                  <c:v>45881</c:v>
                </c:pt>
                <c:pt idx="219">
                  <c:v>45880</c:v>
                </c:pt>
                <c:pt idx="220">
                  <c:v>45877</c:v>
                </c:pt>
                <c:pt idx="221">
                  <c:v>45876</c:v>
                </c:pt>
                <c:pt idx="222">
                  <c:v>45875</c:v>
                </c:pt>
                <c:pt idx="223">
                  <c:v>45874</c:v>
                </c:pt>
                <c:pt idx="224">
                  <c:v>45873</c:v>
                </c:pt>
                <c:pt idx="225">
                  <c:v>45870</c:v>
                </c:pt>
                <c:pt idx="226">
                  <c:v>45869</c:v>
                </c:pt>
                <c:pt idx="227">
                  <c:v>45868</c:v>
                </c:pt>
                <c:pt idx="228">
                  <c:v>45867</c:v>
                </c:pt>
                <c:pt idx="229">
                  <c:v>45866</c:v>
                </c:pt>
                <c:pt idx="230">
                  <c:v>45863</c:v>
                </c:pt>
                <c:pt idx="231">
                  <c:v>45862</c:v>
                </c:pt>
                <c:pt idx="232">
                  <c:v>45861</c:v>
                </c:pt>
                <c:pt idx="233">
                  <c:v>45860</c:v>
                </c:pt>
                <c:pt idx="234">
                  <c:v>45859</c:v>
                </c:pt>
                <c:pt idx="235">
                  <c:v>45856</c:v>
                </c:pt>
                <c:pt idx="236">
                  <c:v>45855</c:v>
                </c:pt>
                <c:pt idx="237">
                  <c:v>45854</c:v>
                </c:pt>
                <c:pt idx="238">
                  <c:v>45853</c:v>
                </c:pt>
                <c:pt idx="239">
                  <c:v>45852</c:v>
                </c:pt>
                <c:pt idx="240">
                  <c:v>45849</c:v>
                </c:pt>
                <c:pt idx="241">
                  <c:v>45848</c:v>
                </c:pt>
                <c:pt idx="242">
                  <c:v>45847</c:v>
                </c:pt>
                <c:pt idx="243">
                  <c:v>45846</c:v>
                </c:pt>
                <c:pt idx="244">
                  <c:v>45845</c:v>
                </c:pt>
                <c:pt idx="245">
                  <c:v>45842</c:v>
                </c:pt>
                <c:pt idx="246">
                  <c:v>45841</c:v>
                </c:pt>
                <c:pt idx="247">
                  <c:v>45840</c:v>
                </c:pt>
                <c:pt idx="248">
                  <c:v>45839</c:v>
                </c:pt>
                <c:pt idx="249">
                  <c:v>45838</c:v>
                </c:pt>
                <c:pt idx="250">
                  <c:v>45835</c:v>
                </c:pt>
                <c:pt idx="251">
                  <c:v>45834</c:v>
                </c:pt>
                <c:pt idx="252">
                  <c:v>45833</c:v>
                </c:pt>
                <c:pt idx="253">
                  <c:v>45832</c:v>
                </c:pt>
                <c:pt idx="254">
                  <c:v>45831</c:v>
                </c:pt>
                <c:pt idx="255">
                  <c:v>45828</c:v>
                </c:pt>
                <c:pt idx="256">
                  <c:v>45827</c:v>
                </c:pt>
                <c:pt idx="257">
                  <c:v>45826</c:v>
                </c:pt>
                <c:pt idx="258">
                  <c:v>45825</c:v>
                </c:pt>
                <c:pt idx="259">
                  <c:v>45824</c:v>
                </c:pt>
                <c:pt idx="260">
                  <c:v>45821</c:v>
                </c:pt>
                <c:pt idx="261">
                  <c:v>45820</c:v>
                </c:pt>
                <c:pt idx="262">
                  <c:v>45819</c:v>
                </c:pt>
                <c:pt idx="263">
                  <c:v>45818</c:v>
                </c:pt>
                <c:pt idx="264">
                  <c:v>45817</c:v>
                </c:pt>
                <c:pt idx="265">
                  <c:v>45814</c:v>
                </c:pt>
                <c:pt idx="266">
                  <c:v>45813</c:v>
                </c:pt>
                <c:pt idx="267">
                  <c:v>45812</c:v>
                </c:pt>
                <c:pt idx="268">
                  <c:v>45811</c:v>
                </c:pt>
                <c:pt idx="269">
                  <c:v>45810</c:v>
                </c:pt>
                <c:pt idx="270">
                  <c:v>45807</c:v>
                </c:pt>
                <c:pt idx="271">
                  <c:v>45806</c:v>
                </c:pt>
                <c:pt idx="272">
                  <c:v>45805</c:v>
                </c:pt>
                <c:pt idx="273">
                  <c:v>45804</c:v>
                </c:pt>
                <c:pt idx="274">
                  <c:v>45803</c:v>
                </c:pt>
                <c:pt idx="275">
                  <c:v>45800</c:v>
                </c:pt>
                <c:pt idx="276">
                  <c:v>45799</c:v>
                </c:pt>
                <c:pt idx="277">
                  <c:v>45798</c:v>
                </c:pt>
                <c:pt idx="278">
                  <c:v>45797</c:v>
                </c:pt>
                <c:pt idx="279">
                  <c:v>45796</c:v>
                </c:pt>
                <c:pt idx="280">
                  <c:v>45793</c:v>
                </c:pt>
                <c:pt idx="281">
                  <c:v>45792</c:v>
                </c:pt>
                <c:pt idx="282">
                  <c:v>45791</c:v>
                </c:pt>
                <c:pt idx="283">
                  <c:v>45790</c:v>
                </c:pt>
                <c:pt idx="284">
                  <c:v>45789</c:v>
                </c:pt>
                <c:pt idx="285">
                  <c:v>45786</c:v>
                </c:pt>
                <c:pt idx="286">
                  <c:v>45785</c:v>
                </c:pt>
                <c:pt idx="287">
                  <c:v>45784</c:v>
                </c:pt>
                <c:pt idx="288">
                  <c:v>45783</c:v>
                </c:pt>
                <c:pt idx="289">
                  <c:v>45782</c:v>
                </c:pt>
                <c:pt idx="290">
                  <c:v>45779</c:v>
                </c:pt>
                <c:pt idx="291">
                  <c:v>45778</c:v>
                </c:pt>
                <c:pt idx="292">
                  <c:v>45777</c:v>
                </c:pt>
                <c:pt idx="293">
                  <c:v>45776</c:v>
                </c:pt>
                <c:pt idx="294">
                  <c:v>45775</c:v>
                </c:pt>
                <c:pt idx="295">
                  <c:v>45772</c:v>
                </c:pt>
                <c:pt idx="296">
                  <c:v>45771</c:v>
                </c:pt>
                <c:pt idx="297">
                  <c:v>45770</c:v>
                </c:pt>
                <c:pt idx="298">
                  <c:v>45769</c:v>
                </c:pt>
                <c:pt idx="299">
                  <c:v>45768</c:v>
                </c:pt>
                <c:pt idx="300">
                  <c:v>45765</c:v>
                </c:pt>
                <c:pt idx="301">
                  <c:v>45764</c:v>
                </c:pt>
                <c:pt idx="302">
                  <c:v>45763</c:v>
                </c:pt>
                <c:pt idx="303">
                  <c:v>45762</c:v>
                </c:pt>
                <c:pt idx="304">
                  <c:v>45761</c:v>
                </c:pt>
                <c:pt idx="305">
                  <c:v>45758</c:v>
                </c:pt>
                <c:pt idx="306">
                  <c:v>45757</c:v>
                </c:pt>
                <c:pt idx="307">
                  <c:v>45756</c:v>
                </c:pt>
                <c:pt idx="308">
                  <c:v>45755</c:v>
                </c:pt>
                <c:pt idx="309">
                  <c:v>45754</c:v>
                </c:pt>
                <c:pt idx="310">
                  <c:v>45751</c:v>
                </c:pt>
                <c:pt idx="311">
                  <c:v>45750</c:v>
                </c:pt>
                <c:pt idx="312">
                  <c:v>45749</c:v>
                </c:pt>
                <c:pt idx="313">
                  <c:v>45748</c:v>
                </c:pt>
                <c:pt idx="314">
                  <c:v>45747</c:v>
                </c:pt>
                <c:pt idx="315">
                  <c:v>45744</c:v>
                </c:pt>
                <c:pt idx="316">
                  <c:v>45743</c:v>
                </c:pt>
                <c:pt idx="317">
                  <c:v>45742</c:v>
                </c:pt>
                <c:pt idx="318">
                  <c:v>45741</c:v>
                </c:pt>
                <c:pt idx="319">
                  <c:v>45740</c:v>
                </c:pt>
                <c:pt idx="320">
                  <c:v>45737</c:v>
                </c:pt>
                <c:pt idx="321">
                  <c:v>45736</c:v>
                </c:pt>
                <c:pt idx="322">
                  <c:v>45735</c:v>
                </c:pt>
                <c:pt idx="323">
                  <c:v>45734</c:v>
                </c:pt>
                <c:pt idx="324">
                  <c:v>45733</c:v>
                </c:pt>
                <c:pt idx="325">
                  <c:v>45730</c:v>
                </c:pt>
                <c:pt idx="326">
                  <c:v>45729</c:v>
                </c:pt>
                <c:pt idx="327">
                  <c:v>45728</c:v>
                </c:pt>
                <c:pt idx="328">
                  <c:v>45727</c:v>
                </c:pt>
                <c:pt idx="329">
                  <c:v>45726</c:v>
                </c:pt>
                <c:pt idx="330">
                  <c:v>45723</c:v>
                </c:pt>
                <c:pt idx="331">
                  <c:v>45722</c:v>
                </c:pt>
                <c:pt idx="332">
                  <c:v>45721</c:v>
                </c:pt>
                <c:pt idx="333">
                  <c:v>45720</c:v>
                </c:pt>
                <c:pt idx="334">
                  <c:v>45719</c:v>
                </c:pt>
                <c:pt idx="335">
                  <c:v>45716</c:v>
                </c:pt>
                <c:pt idx="336">
                  <c:v>45715</c:v>
                </c:pt>
                <c:pt idx="337">
                  <c:v>45714</c:v>
                </c:pt>
                <c:pt idx="338">
                  <c:v>45713</c:v>
                </c:pt>
                <c:pt idx="339">
                  <c:v>45712</c:v>
                </c:pt>
                <c:pt idx="340">
                  <c:v>45709</c:v>
                </c:pt>
                <c:pt idx="341">
                  <c:v>45708</c:v>
                </c:pt>
                <c:pt idx="342">
                  <c:v>45707</c:v>
                </c:pt>
                <c:pt idx="343">
                  <c:v>45706</c:v>
                </c:pt>
                <c:pt idx="344">
                  <c:v>45705</c:v>
                </c:pt>
                <c:pt idx="345">
                  <c:v>45702</c:v>
                </c:pt>
                <c:pt idx="346">
                  <c:v>45701</c:v>
                </c:pt>
                <c:pt idx="347">
                  <c:v>45700</c:v>
                </c:pt>
                <c:pt idx="348">
                  <c:v>45699</c:v>
                </c:pt>
                <c:pt idx="349">
                  <c:v>45698</c:v>
                </c:pt>
                <c:pt idx="350">
                  <c:v>45695</c:v>
                </c:pt>
                <c:pt idx="351">
                  <c:v>45694</c:v>
                </c:pt>
                <c:pt idx="352">
                  <c:v>45693</c:v>
                </c:pt>
                <c:pt idx="353">
                  <c:v>45692</c:v>
                </c:pt>
                <c:pt idx="354">
                  <c:v>45691</c:v>
                </c:pt>
                <c:pt idx="355">
                  <c:v>45688</c:v>
                </c:pt>
                <c:pt idx="356">
                  <c:v>45687</c:v>
                </c:pt>
                <c:pt idx="357">
                  <c:v>45686</c:v>
                </c:pt>
                <c:pt idx="358">
                  <c:v>45685</c:v>
                </c:pt>
                <c:pt idx="359">
                  <c:v>45684</c:v>
                </c:pt>
                <c:pt idx="360">
                  <c:v>45681</c:v>
                </c:pt>
                <c:pt idx="361">
                  <c:v>45680</c:v>
                </c:pt>
                <c:pt idx="362">
                  <c:v>45679</c:v>
                </c:pt>
                <c:pt idx="363">
                  <c:v>45678</c:v>
                </c:pt>
                <c:pt idx="364">
                  <c:v>45677</c:v>
                </c:pt>
                <c:pt idx="365">
                  <c:v>45674</c:v>
                </c:pt>
                <c:pt idx="366">
                  <c:v>45673</c:v>
                </c:pt>
                <c:pt idx="367">
                  <c:v>45672</c:v>
                </c:pt>
                <c:pt idx="368">
                  <c:v>45671</c:v>
                </c:pt>
                <c:pt idx="369">
                  <c:v>45670</c:v>
                </c:pt>
                <c:pt idx="370">
                  <c:v>45667</c:v>
                </c:pt>
                <c:pt idx="371">
                  <c:v>45666</c:v>
                </c:pt>
                <c:pt idx="372">
                  <c:v>45665</c:v>
                </c:pt>
                <c:pt idx="373">
                  <c:v>45664</c:v>
                </c:pt>
                <c:pt idx="374">
                  <c:v>45663</c:v>
                </c:pt>
                <c:pt idx="375">
                  <c:v>45660</c:v>
                </c:pt>
                <c:pt idx="376">
                  <c:v>45659</c:v>
                </c:pt>
                <c:pt idx="377">
                  <c:v>45658</c:v>
                </c:pt>
                <c:pt idx="378">
                  <c:v>45657</c:v>
                </c:pt>
                <c:pt idx="379">
                  <c:v>45656</c:v>
                </c:pt>
                <c:pt idx="380">
                  <c:v>45653</c:v>
                </c:pt>
                <c:pt idx="381">
                  <c:v>45652</c:v>
                </c:pt>
                <c:pt idx="382">
                  <c:v>45651</c:v>
                </c:pt>
                <c:pt idx="383">
                  <c:v>45650</c:v>
                </c:pt>
                <c:pt idx="384">
                  <c:v>45649</c:v>
                </c:pt>
                <c:pt idx="385">
                  <c:v>45646</c:v>
                </c:pt>
                <c:pt idx="386">
                  <c:v>45645</c:v>
                </c:pt>
                <c:pt idx="387">
                  <c:v>45644</c:v>
                </c:pt>
                <c:pt idx="388">
                  <c:v>45643</c:v>
                </c:pt>
                <c:pt idx="389">
                  <c:v>45642</c:v>
                </c:pt>
                <c:pt idx="390">
                  <c:v>45639</c:v>
                </c:pt>
                <c:pt idx="391">
                  <c:v>45638</c:v>
                </c:pt>
                <c:pt idx="392">
                  <c:v>45637</c:v>
                </c:pt>
                <c:pt idx="393">
                  <c:v>45636</c:v>
                </c:pt>
                <c:pt idx="394">
                  <c:v>45635</c:v>
                </c:pt>
                <c:pt idx="395">
                  <c:v>45632</c:v>
                </c:pt>
                <c:pt idx="396">
                  <c:v>45631</c:v>
                </c:pt>
                <c:pt idx="397">
                  <c:v>45630</c:v>
                </c:pt>
                <c:pt idx="398">
                  <c:v>45629</c:v>
                </c:pt>
                <c:pt idx="399">
                  <c:v>45628</c:v>
                </c:pt>
                <c:pt idx="400">
                  <c:v>45625</c:v>
                </c:pt>
                <c:pt idx="401">
                  <c:v>45624</c:v>
                </c:pt>
                <c:pt idx="402">
                  <c:v>45623</c:v>
                </c:pt>
                <c:pt idx="403">
                  <c:v>45622</c:v>
                </c:pt>
                <c:pt idx="404">
                  <c:v>45621</c:v>
                </c:pt>
                <c:pt idx="405">
                  <c:v>45618</c:v>
                </c:pt>
                <c:pt idx="406">
                  <c:v>45617</c:v>
                </c:pt>
                <c:pt idx="407">
                  <c:v>45616</c:v>
                </c:pt>
                <c:pt idx="408">
                  <c:v>45615</c:v>
                </c:pt>
                <c:pt idx="409">
                  <c:v>45614</c:v>
                </c:pt>
                <c:pt idx="410">
                  <c:v>45611</c:v>
                </c:pt>
                <c:pt idx="411">
                  <c:v>45610</c:v>
                </c:pt>
                <c:pt idx="412">
                  <c:v>45609</c:v>
                </c:pt>
                <c:pt idx="413">
                  <c:v>45608</c:v>
                </c:pt>
                <c:pt idx="414">
                  <c:v>45607</c:v>
                </c:pt>
                <c:pt idx="415">
                  <c:v>45604</c:v>
                </c:pt>
                <c:pt idx="416">
                  <c:v>45603</c:v>
                </c:pt>
                <c:pt idx="417">
                  <c:v>45602</c:v>
                </c:pt>
                <c:pt idx="418">
                  <c:v>45601</c:v>
                </c:pt>
                <c:pt idx="419">
                  <c:v>45600</c:v>
                </c:pt>
                <c:pt idx="420">
                  <c:v>45597</c:v>
                </c:pt>
                <c:pt idx="421">
                  <c:v>45596</c:v>
                </c:pt>
                <c:pt idx="422">
                  <c:v>45595</c:v>
                </c:pt>
                <c:pt idx="423">
                  <c:v>45594</c:v>
                </c:pt>
                <c:pt idx="424">
                  <c:v>45593</c:v>
                </c:pt>
                <c:pt idx="425">
                  <c:v>45590</c:v>
                </c:pt>
                <c:pt idx="426">
                  <c:v>45589</c:v>
                </c:pt>
                <c:pt idx="427">
                  <c:v>45588</c:v>
                </c:pt>
                <c:pt idx="428">
                  <c:v>45587</c:v>
                </c:pt>
                <c:pt idx="429">
                  <c:v>45586</c:v>
                </c:pt>
                <c:pt idx="430">
                  <c:v>45583</c:v>
                </c:pt>
                <c:pt idx="431">
                  <c:v>45582</c:v>
                </c:pt>
                <c:pt idx="432">
                  <c:v>45581</c:v>
                </c:pt>
                <c:pt idx="433">
                  <c:v>45580</c:v>
                </c:pt>
                <c:pt idx="434">
                  <c:v>45579</c:v>
                </c:pt>
                <c:pt idx="435">
                  <c:v>45576</c:v>
                </c:pt>
                <c:pt idx="436">
                  <c:v>45575</c:v>
                </c:pt>
                <c:pt idx="437">
                  <c:v>45574</c:v>
                </c:pt>
                <c:pt idx="438">
                  <c:v>45573</c:v>
                </c:pt>
                <c:pt idx="439">
                  <c:v>45572</c:v>
                </c:pt>
                <c:pt idx="440">
                  <c:v>45569</c:v>
                </c:pt>
                <c:pt idx="441">
                  <c:v>45568</c:v>
                </c:pt>
                <c:pt idx="442">
                  <c:v>45567</c:v>
                </c:pt>
                <c:pt idx="443">
                  <c:v>45566</c:v>
                </c:pt>
                <c:pt idx="444">
                  <c:v>45565</c:v>
                </c:pt>
                <c:pt idx="445">
                  <c:v>45562</c:v>
                </c:pt>
                <c:pt idx="446">
                  <c:v>45561</c:v>
                </c:pt>
                <c:pt idx="447">
                  <c:v>45560</c:v>
                </c:pt>
                <c:pt idx="448">
                  <c:v>45559</c:v>
                </c:pt>
                <c:pt idx="449">
                  <c:v>45558</c:v>
                </c:pt>
                <c:pt idx="450">
                  <c:v>45555</c:v>
                </c:pt>
                <c:pt idx="451">
                  <c:v>45554</c:v>
                </c:pt>
                <c:pt idx="452">
                  <c:v>45553</c:v>
                </c:pt>
                <c:pt idx="453">
                  <c:v>45552</c:v>
                </c:pt>
                <c:pt idx="454">
                  <c:v>45551</c:v>
                </c:pt>
                <c:pt idx="455">
                  <c:v>45548</c:v>
                </c:pt>
                <c:pt idx="456">
                  <c:v>45547</c:v>
                </c:pt>
                <c:pt idx="457">
                  <c:v>45546</c:v>
                </c:pt>
                <c:pt idx="458">
                  <c:v>45545</c:v>
                </c:pt>
                <c:pt idx="459">
                  <c:v>45544</c:v>
                </c:pt>
                <c:pt idx="460">
                  <c:v>45541</c:v>
                </c:pt>
                <c:pt idx="461">
                  <c:v>45540</c:v>
                </c:pt>
                <c:pt idx="462">
                  <c:v>45539</c:v>
                </c:pt>
                <c:pt idx="463">
                  <c:v>45538</c:v>
                </c:pt>
                <c:pt idx="464">
                  <c:v>45537</c:v>
                </c:pt>
                <c:pt idx="465">
                  <c:v>45534</c:v>
                </c:pt>
                <c:pt idx="466">
                  <c:v>45533</c:v>
                </c:pt>
                <c:pt idx="467">
                  <c:v>45532</c:v>
                </c:pt>
                <c:pt idx="468">
                  <c:v>45531</c:v>
                </c:pt>
                <c:pt idx="469">
                  <c:v>45530</c:v>
                </c:pt>
                <c:pt idx="470">
                  <c:v>45527</c:v>
                </c:pt>
                <c:pt idx="471">
                  <c:v>45526</c:v>
                </c:pt>
                <c:pt idx="472">
                  <c:v>45525</c:v>
                </c:pt>
                <c:pt idx="473">
                  <c:v>45524</c:v>
                </c:pt>
                <c:pt idx="474">
                  <c:v>45523</c:v>
                </c:pt>
                <c:pt idx="475">
                  <c:v>45520</c:v>
                </c:pt>
                <c:pt idx="476">
                  <c:v>45519</c:v>
                </c:pt>
                <c:pt idx="477">
                  <c:v>45518</c:v>
                </c:pt>
                <c:pt idx="478">
                  <c:v>45517</c:v>
                </c:pt>
                <c:pt idx="479">
                  <c:v>45516</c:v>
                </c:pt>
                <c:pt idx="480">
                  <c:v>45513</c:v>
                </c:pt>
                <c:pt idx="481">
                  <c:v>45512</c:v>
                </c:pt>
                <c:pt idx="482">
                  <c:v>45511</c:v>
                </c:pt>
                <c:pt idx="483">
                  <c:v>45510</c:v>
                </c:pt>
                <c:pt idx="484">
                  <c:v>45509</c:v>
                </c:pt>
                <c:pt idx="485">
                  <c:v>45506</c:v>
                </c:pt>
                <c:pt idx="486">
                  <c:v>45505</c:v>
                </c:pt>
                <c:pt idx="487">
                  <c:v>45504</c:v>
                </c:pt>
                <c:pt idx="488">
                  <c:v>45503</c:v>
                </c:pt>
                <c:pt idx="489">
                  <c:v>45502</c:v>
                </c:pt>
                <c:pt idx="490">
                  <c:v>45499</c:v>
                </c:pt>
                <c:pt idx="491">
                  <c:v>45498</c:v>
                </c:pt>
                <c:pt idx="492">
                  <c:v>45497</c:v>
                </c:pt>
                <c:pt idx="493">
                  <c:v>45496</c:v>
                </c:pt>
                <c:pt idx="494">
                  <c:v>45495</c:v>
                </c:pt>
                <c:pt idx="495">
                  <c:v>45492</c:v>
                </c:pt>
                <c:pt idx="496">
                  <c:v>45491</c:v>
                </c:pt>
                <c:pt idx="497">
                  <c:v>45490</c:v>
                </c:pt>
                <c:pt idx="498">
                  <c:v>45489</c:v>
                </c:pt>
                <c:pt idx="499">
                  <c:v>45488</c:v>
                </c:pt>
                <c:pt idx="500">
                  <c:v>45485</c:v>
                </c:pt>
                <c:pt idx="501">
                  <c:v>45484</c:v>
                </c:pt>
                <c:pt idx="502">
                  <c:v>45483</c:v>
                </c:pt>
                <c:pt idx="503">
                  <c:v>45482</c:v>
                </c:pt>
                <c:pt idx="504">
                  <c:v>45481</c:v>
                </c:pt>
                <c:pt idx="505">
                  <c:v>45478</c:v>
                </c:pt>
                <c:pt idx="506">
                  <c:v>45477</c:v>
                </c:pt>
                <c:pt idx="507">
                  <c:v>45476</c:v>
                </c:pt>
                <c:pt idx="508">
                  <c:v>45475</c:v>
                </c:pt>
                <c:pt idx="509">
                  <c:v>45474</c:v>
                </c:pt>
                <c:pt idx="510">
                  <c:v>45471</c:v>
                </c:pt>
                <c:pt idx="511">
                  <c:v>45470</c:v>
                </c:pt>
                <c:pt idx="512">
                  <c:v>45469</c:v>
                </c:pt>
                <c:pt idx="513">
                  <c:v>45468</c:v>
                </c:pt>
                <c:pt idx="514">
                  <c:v>45467</c:v>
                </c:pt>
                <c:pt idx="515">
                  <c:v>45464</c:v>
                </c:pt>
                <c:pt idx="516">
                  <c:v>45463</c:v>
                </c:pt>
                <c:pt idx="517">
                  <c:v>45462</c:v>
                </c:pt>
                <c:pt idx="518">
                  <c:v>45461</c:v>
                </c:pt>
                <c:pt idx="519">
                  <c:v>45460</c:v>
                </c:pt>
                <c:pt idx="520">
                  <c:v>45457</c:v>
                </c:pt>
                <c:pt idx="521">
                  <c:v>45456</c:v>
                </c:pt>
                <c:pt idx="522">
                  <c:v>45455</c:v>
                </c:pt>
                <c:pt idx="523">
                  <c:v>45454</c:v>
                </c:pt>
                <c:pt idx="524">
                  <c:v>45453</c:v>
                </c:pt>
                <c:pt idx="525">
                  <c:v>45450</c:v>
                </c:pt>
                <c:pt idx="526">
                  <c:v>45449</c:v>
                </c:pt>
                <c:pt idx="527">
                  <c:v>45448</c:v>
                </c:pt>
                <c:pt idx="528">
                  <c:v>45447</c:v>
                </c:pt>
                <c:pt idx="529">
                  <c:v>45446</c:v>
                </c:pt>
                <c:pt idx="530">
                  <c:v>45443</c:v>
                </c:pt>
                <c:pt idx="531">
                  <c:v>45442</c:v>
                </c:pt>
                <c:pt idx="532">
                  <c:v>45441</c:v>
                </c:pt>
                <c:pt idx="533">
                  <c:v>45440</c:v>
                </c:pt>
                <c:pt idx="534">
                  <c:v>45439</c:v>
                </c:pt>
                <c:pt idx="535">
                  <c:v>45436</c:v>
                </c:pt>
                <c:pt idx="536">
                  <c:v>45435</c:v>
                </c:pt>
                <c:pt idx="537">
                  <c:v>45434</c:v>
                </c:pt>
                <c:pt idx="538">
                  <c:v>45433</c:v>
                </c:pt>
                <c:pt idx="539">
                  <c:v>45432</c:v>
                </c:pt>
                <c:pt idx="540">
                  <c:v>45429</c:v>
                </c:pt>
                <c:pt idx="541">
                  <c:v>45428</c:v>
                </c:pt>
                <c:pt idx="542">
                  <c:v>45427</c:v>
                </c:pt>
                <c:pt idx="543">
                  <c:v>45426</c:v>
                </c:pt>
                <c:pt idx="544">
                  <c:v>45425</c:v>
                </c:pt>
                <c:pt idx="545">
                  <c:v>45422</c:v>
                </c:pt>
                <c:pt idx="546">
                  <c:v>45421</c:v>
                </c:pt>
                <c:pt idx="547">
                  <c:v>45420</c:v>
                </c:pt>
                <c:pt idx="548">
                  <c:v>45419</c:v>
                </c:pt>
                <c:pt idx="549">
                  <c:v>45418</c:v>
                </c:pt>
                <c:pt idx="550">
                  <c:v>45415</c:v>
                </c:pt>
                <c:pt idx="551">
                  <c:v>45414</c:v>
                </c:pt>
                <c:pt idx="552">
                  <c:v>45413</c:v>
                </c:pt>
                <c:pt idx="553">
                  <c:v>45412</c:v>
                </c:pt>
                <c:pt idx="554">
                  <c:v>45411</c:v>
                </c:pt>
                <c:pt idx="555">
                  <c:v>45408</c:v>
                </c:pt>
                <c:pt idx="556">
                  <c:v>45407</c:v>
                </c:pt>
                <c:pt idx="557">
                  <c:v>45406</c:v>
                </c:pt>
                <c:pt idx="558">
                  <c:v>45405</c:v>
                </c:pt>
                <c:pt idx="559">
                  <c:v>45404</c:v>
                </c:pt>
                <c:pt idx="560">
                  <c:v>45401</c:v>
                </c:pt>
                <c:pt idx="561">
                  <c:v>45400</c:v>
                </c:pt>
                <c:pt idx="562">
                  <c:v>45399</c:v>
                </c:pt>
                <c:pt idx="563">
                  <c:v>45398</c:v>
                </c:pt>
                <c:pt idx="564">
                  <c:v>45397</c:v>
                </c:pt>
                <c:pt idx="565">
                  <c:v>45394</c:v>
                </c:pt>
                <c:pt idx="566">
                  <c:v>45393</c:v>
                </c:pt>
                <c:pt idx="567">
                  <c:v>45392</c:v>
                </c:pt>
                <c:pt idx="568">
                  <c:v>45391</c:v>
                </c:pt>
                <c:pt idx="569">
                  <c:v>45390</c:v>
                </c:pt>
                <c:pt idx="570">
                  <c:v>45387</c:v>
                </c:pt>
                <c:pt idx="571">
                  <c:v>45386</c:v>
                </c:pt>
                <c:pt idx="572">
                  <c:v>45385</c:v>
                </c:pt>
                <c:pt idx="573">
                  <c:v>45384</c:v>
                </c:pt>
                <c:pt idx="574">
                  <c:v>45383</c:v>
                </c:pt>
                <c:pt idx="575">
                  <c:v>45380</c:v>
                </c:pt>
                <c:pt idx="576">
                  <c:v>45379</c:v>
                </c:pt>
                <c:pt idx="577">
                  <c:v>45378</c:v>
                </c:pt>
                <c:pt idx="578">
                  <c:v>45377</c:v>
                </c:pt>
                <c:pt idx="579">
                  <c:v>45376</c:v>
                </c:pt>
                <c:pt idx="580">
                  <c:v>45373</c:v>
                </c:pt>
                <c:pt idx="581">
                  <c:v>45372</c:v>
                </c:pt>
                <c:pt idx="582">
                  <c:v>45371</c:v>
                </c:pt>
                <c:pt idx="583">
                  <c:v>45370</c:v>
                </c:pt>
                <c:pt idx="584">
                  <c:v>45369</c:v>
                </c:pt>
                <c:pt idx="585">
                  <c:v>45366</c:v>
                </c:pt>
                <c:pt idx="586">
                  <c:v>45365</c:v>
                </c:pt>
                <c:pt idx="587">
                  <c:v>45364</c:v>
                </c:pt>
                <c:pt idx="588">
                  <c:v>45363</c:v>
                </c:pt>
                <c:pt idx="589">
                  <c:v>45362</c:v>
                </c:pt>
                <c:pt idx="590">
                  <c:v>45359</c:v>
                </c:pt>
                <c:pt idx="591">
                  <c:v>45358</c:v>
                </c:pt>
                <c:pt idx="592">
                  <c:v>45357</c:v>
                </c:pt>
                <c:pt idx="593">
                  <c:v>45356</c:v>
                </c:pt>
                <c:pt idx="594">
                  <c:v>45355</c:v>
                </c:pt>
                <c:pt idx="595">
                  <c:v>45352</c:v>
                </c:pt>
                <c:pt idx="596">
                  <c:v>45351</c:v>
                </c:pt>
                <c:pt idx="597">
                  <c:v>45350</c:v>
                </c:pt>
                <c:pt idx="598">
                  <c:v>45349</c:v>
                </c:pt>
                <c:pt idx="599">
                  <c:v>45348</c:v>
                </c:pt>
                <c:pt idx="600">
                  <c:v>45345</c:v>
                </c:pt>
                <c:pt idx="601">
                  <c:v>45344</c:v>
                </c:pt>
                <c:pt idx="602">
                  <c:v>45343</c:v>
                </c:pt>
                <c:pt idx="603">
                  <c:v>45342</c:v>
                </c:pt>
                <c:pt idx="604">
                  <c:v>45341</c:v>
                </c:pt>
                <c:pt idx="605">
                  <c:v>45338</c:v>
                </c:pt>
                <c:pt idx="606">
                  <c:v>45337</c:v>
                </c:pt>
                <c:pt idx="607">
                  <c:v>45336</c:v>
                </c:pt>
                <c:pt idx="608">
                  <c:v>45335</c:v>
                </c:pt>
                <c:pt idx="609">
                  <c:v>45334</c:v>
                </c:pt>
                <c:pt idx="610">
                  <c:v>45331</c:v>
                </c:pt>
                <c:pt idx="611">
                  <c:v>45330</c:v>
                </c:pt>
                <c:pt idx="612">
                  <c:v>45329</c:v>
                </c:pt>
                <c:pt idx="613">
                  <c:v>45328</c:v>
                </c:pt>
                <c:pt idx="614">
                  <c:v>45327</c:v>
                </c:pt>
                <c:pt idx="615">
                  <c:v>45324</c:v>
                </c:pt>
                <c:pt idx="616">
                  <c:v>45323</c:v>
                </c:pt>
                <c:pt idx="617">
                  <c:v>45322</c:v>
                </c:pt>
                <c:pt idx="618">
                  <c:v>45321</c:v>
                </c:pt>
                <c:pt idx="619">
                  <c:v>45320</c:v>
                </c:pt>
                <c:pt idx="620">
                  <c:v>45317</c:v>
                </c:pt>
                <c:pt idx="621">
                  <c:v>45316</c:v>
                </c:pt>
                <c:pt idx="622">
                  <c:v>45315</c:v>
                </c:pt>
                <c:pt idx="623">
                  <c:v>45314</c:v>
                </c:pt>
                <c:pt idx="624">
                  <c:v>45313</c:v>
                </c:pt>
                <c:pt idx="625">
                  <c:v>45310</c:v>
                </c:pt>
                <c:pt idx="626">
                  <c:v>45309</c:v>
                </c:pt>
                <c:pt idx="627">
                  <c:v>45308</c:v>
                </c:pt>
                <c:pt idx="628">
                  <c:v>45307</c:v>
                </c:pt>
                <c:pt idx="629">
                  <c:v>45306</c:v>
                </c:pt>
                <c:pt idx="630">
                  <c:v>45303</c:v>
                </c:pt>
                <c:pt idx="631">
                  <c:v>45302</c:v>
                </c:pt>
                <c:pt idx="632">
                  <c:v>45301</c:v>
                </c:pt>
                <c:pt idx="633">
                  <c:v>45300</c:v>
                </c:pt>
                <c:pt idx="634">
                  <c:v>45299</c:v>
                </c:pt>
                <c:pt idx="635">
                  <c:v>45296</c:v>
                </c:pt>
                <c:pt idx="636">
                  <c:v>45295</c:v>
                </c:pt>
                <c:pt idx="637">
                  <c:v>45294</c:v>
                </c:pt>
                <c:pt idx="638">
                  <c:v>45293</c:v>
                </c:pt>
                <c:pt idx="639">
                  <c:v>45292</c:v>
                </c:pt>
                <c:pt idx="640">
                  <c:v>45289</c:v>
                </c:pt>
                <c:pt idx="641">
                  <c:v>45288</c:v>
                </c:pt>
                <c:pt idx="642">
                  <c:v>45287</c:v>
                </c:pt>
                <c:pt idx="643">
                  <c:v>45286</c:v>
                </c:pt>
                <c:pt idx="644">
                  <c:v>45285</c:v>
                </c:pt>
                <c:pt idx="645">
                  <c:v>45282</c:v>
                </c:pt>
                <c:pt idx="646">
                  <c:v>45281</c:v>
                </c:pt>
                <c:pt idx="647">
                  <c:v>45280</c:v>
                </c:pt>
                <c:pt idx="648">
                  <c:v>45279</c:v>
                </c:pt>
                <c:pt idx="649">
                  <c:v>45278</c:v>
                </c:pt>
                <c:pt idx="650">
                  <c:v>45275</c:v>
                </c:pt>
                <c:pt idx="651">
                  <c:v>45274</c:v>
                </c:pt>
                <c:pt idx="652">
                  <c:v>45273</c:v>
                </c:pt>
                <c:pt idx="653">
                  <c:v>45272</c:v>
                </c:pt>
                <c:pt idx="654">
                  <c:v>45271</c:v>
                </c:pt>
                <c:pt idx="655">
                  <c:v>45268</c:v>
                </c:pt>
                <c:pt idx="656">
                  <c:v>45267</c:v>
                </c:pt>
                <c:pt idx="657">
                  <c:v>45266</c:v>
                </c:pt>
                <c:pt idx="658">
                  <c:v>45265</c:v>
                </c:pt>
                <c:pt idx="659">
                  <c:v>45264</c:v>
                </c:pt>
                <c:pt idx="660">
                  <c:v>45261</c:v>
                </c:pt>
                <c:pt idx="661">
                  <c:v>45260</c:v>
                </c:pt>
                <c:pt idx="662">
                  <c:v>45259</c:v>
                </c:pt>
                <c:pt idx="663">
                  <c:v>45258</c:v>
                </c:pt>
                <c:pt idx="664">
                  <c:v>45257</c:v>
                </c:pt>
                <c:pt idx="665">
                  <c:v>45254</c:v>
                </c:pt>
                <c:pt idx="666">
                  <c:v>45253</c:v>
                </c:pt>
                <c:pt idx="667">
                  <c:v>45252</c:v>
                </c:pt>
                <c:pt idx="668">
                  <c:v>45251</c:v>
                </c:pt>
                <c:pt idx="669">
                  <c:v>45250</c:v>
                </c:pt>
                <c:pt idx="670">
                  <c:v>45247</c:v>
                </c:pt>
                <c:pt idx="671">
                  <c:v>45246</c:v>
                </c:pt>
                <c:pt idx="672">
                  <c:v>45245</c:v>
                </c:pt>
                <c:pt idx="673">
                  <c:v>45244</c:v>
                </c:pt>
                <c:pt idx="674">
                  <c:v>45243</c:v>
                </c:pt>
                <c:pt idx="675">
                  <c:v>45240</c:v>
                </c:pt>
                <c:pt idx="676">
                  <c:v>45239</c:v>
                </c:pt>
                <c:pt idx="677">
                  <c:v>45238</c:v>
                </c:pt>
                <c:pt idx="678">
                  <c:v>45237</c:v>
                </c:pt>
                <c:pt idx="679">
                  <c:v>45236</c:v>
                </c:pt>
                <c:pt idx="680">
                  <c:v>45233</c:v>
                </c:pt>
                <c:pt idx="681">
                  <c:v>45232</c:v>
                </c:pt>
                <c:pt idx="682">
                  <c:v>45231</c:v>
                </c:pt>
                <c:pt idx="683">
                  <c:v>45230</c:v>
                </c:pt>
                <c:pt idx="684">
                  <c:v>45229</c:v>
                </c:pt>
                <c:pt idx="685">
                  <c:v>45226</c:v>
                </c:pt>
                <c:pt idx="686">
                  <c:v>45225</c:v>
                </c:pt>
                <c:pt idx="687">
                  <c:v>45224</c:v>
                </c:pt>
                <c:pt idx="688">
                  <c:v>45223</c:v>
                </c:pt>
                <c:pt idx="689">
                  <c:v>45222</c:v>
                </c:pt>
                <c:pt idx="690">
                  <c:v>45219</c:v>
                </c:pt>
                <c:pt idx="691">
                  <c:v>45218</c:v>
                </c:pt>
                <c:pt idx="692">
                  <c:v>45217</c:v>
                </c:pt>
                <c:pt idx="693">
                  <c:v>45216</c:v>
                </c:pt>
                <c:pt idx="694">
                  <c:v>45215</c:v>
                </c:pt>
                <c:pt idx="695">
                  <c:v>45212</c:v>
                </c:pt>
                <c:pt idx="696">
                  <c:v>45211</c:v>
                </c:pt>
                <c:pt idx="697">
                  <c:v>45210</c:v>
                </c:pt>
                <c:pt idx="698">
                  <c:v>45209</c:v>
                </c:pt>
                <c:pt idx="699">
                  <c:v>45208</c:v>
                </c:pt>
                <c:pt idx="700">
                  <c:v>45205</c:v>
                </c:pt>
                <c:pt idx="701">
                  <c:v>45204</c:v>
                </c:pt>
                <c:pt idx="702">
                  <c:v>45203</c:v>
                </c:pt>
                <c:pt idx="703">
                  <c:v>45202</c:v>
                </c:pt>
                <c:pt idx="704">
                  <c:v>45201</c:v>
                </c:pt>
                <c:pt idx="705">
                  <c:v>45198</c:v>
                </c:pt>
                <c:pt idx="706">
                  <c:v>45197</c:v>
                </c:pt>
                <c:pt idx="707">
                  <c:v>45196</c:v>
                </c:pt>
                <c:pt idx="708">
                  <c:v>45195</c:v>
                </c:pt>
                <c:pt idx="709">
                  <c:v>45194</c:v>
                </c:pt>
                <c:pt idx="710">
                  <c:v>45191</c:v>
                </c:pt>
                <c:pt idx="711">
                  <c:v>45190</c:v>
                </c:pt>
                <c:pt idx="712">
                  <c:v>45189</c:v>
                </c:pt>
                <c:pt idx="713">
                  <c:v>45188</c:v>
                </c:pt>
                <c:pt idx="714">
                  <c:v>45187</c:v>
                </c:pt>
                <c:pt idx="715">
                  <c:v>45184</c:v>
                </c:pt>
                <c:pt idx="716">
                  <c:v>45183</c:v>
                </c:pt>
                <c:pt idx="717">
                  <c:v>45182</c:v>
                </c:pt>
                <c:pt idx="718">
                  <c:v>45181</c:v>
                </c:pt>
                <c:pt idx="719">
                  <c:v>45180</c:v>
                </c:pt>
                <c:pt idx="720">
                  <c:v>45177</c:v>
                </c:pt>
                <c:pt idx="721">
                  <c:v>45176</c:v>
                </c:pt>
                <c:pt idx="722">
                  <c:v>45175</c:v>
                </c:pt>
                <c:pt idx="723">
                  <c:v>45174</c:v>
                </c:pt>
                <c:pt idx="724">
                  <c:v>45173</c:v>
                </c:pt>
                <c:pt idx="725">
                  <c:v>45170</c:v>
                </c:pt>
                <c:pt idx="726">
                  <c:v>45169</c:v>
                </c:pt>
                <c:pt idx="727">
                  <c:v>45168</c:v>
                </c:pt>
                <c:pt idx="728">
                  <c:v>45167</c:v>
                </c:pt>
                <c:pt idx="729">
                  <c:v>45166</c:v>
                </c:pt>
                <c:pt idx="730">
                  <c:v>45163</c:v>
                </c:pt>
                <c:pt idx="731">
                  <c:v>45162</c:v>
                </c:pt>
                <c:pt idx="732">
                  <c:v>45161</c:v>
                </c:pt>
                <c:pt idx="733">
                  <c:v>45160</c:v>
                </c:pt>
                <c:pt idx="734">
                  <c:v>45159</c:v>
                </c:pt>
                <c:pt idx="735">
                  <c:v>45156</c:v>
                </c:pt>
                <c:pt idx="736">
                  <c:v>45155</c:v>
                </c:pt>
                <c:pt idx="737">
                  <c:v>45154</c:v>
                </c:pt>
                <c:pt idx="738">
                  <c:v>45153</c:v>
                </c:pt>
                <c:pt idx="739">
                  <c:v>45152</c:v>
                </c:pt>
                <c:pt idx="740">
                  <c:v>45149</c:v>
                </c:pt>
                <c:pt idx="741">
                  <c:v>45148</c:v>
                </c:pt>
                <c:pt idx="742">
                  <c:v>45147</c:v>
                </c:pt>
                <c:pt idx="743">
                  <c:v>45146</c:v>
                </c:pt>
                <c:pt idx="744">
                  <c:v>45145</c:v>
                </c:pt>
                <c:pt idx="745">
                  <c:v>45142</c:v>
                </c:pt>
                <c:pt idx="746">
                  <c:v>45141</c:v>
                </c:pt>
                <c:pt idx="747">
                  <c:v>45140</c:v>
                </c:pt>
                <c:pt idx="748">
                  <c:v>45139</c:v>
                </c:pt>
                <c:pt idx="749">
                  <c:v>45138</c:v>
                </c:pt>
                <c:pt idx="750">
                  <c:v>45135</c:v>
                </c:pt>
                <c:pt idx="751">
                  <c:v>45134</c:v>
                </c:pt>
                <c:pt idx="752">
                  <c:v>45133</c:v>
                </c:pt>
                <c:pt idx="753">
                  <c:v>45132</c:v>
                </c:pt>
                <c:pt idx="754">
                  <c:v>45131</c:v>
                </c:pt>
                <c:pt idx="755">
                  <c:v>45128</c:v>
                </c:pt>
                <c:pt idx="756">
                  <c:v>45127</c:v>
                </c:pt>
                <c:pt idx="757">
                  <c:v>45126</c:v>
                </c:pt>
                <c:pt idx="758">
                  <c:v>45125</c:v>
                </c:pt>
                <c:pt idx="759">
                  <c:v>45124</c:v>
                </c:pt>
                <c:pt idx="760">
                  <c:v>45121</c:v>
                </c:pt>
                <c:pt idx="761">
                  <c:v>45120</c:v>
                </c:pt>
                <c:pt idx="762">
                  <c:v>45119</c:v>
                </c:pt>
                <c:pt idx="763">
                  <c:v>45118</c:v>
                </c:pt>
                <c:pt idx="764">
                  <c:v>45117</c:v>
                </c:pt>
                <c:pt idx="765">
                  <c:v>45114</c:v>
                </c:pt>
                <c:pt idx="766">
                  <c:v>45113</c:v>
                </c:pt>
                <c:pt idx="767">
                  <c:v>45112</c:v>
                </c:pt>
                <c:pt idx="768">
                  <c:v>45111</c:v>
                </c:pt>
                <c:pt idx="769">
                  <c:v>45110</c:v>
                </c:pt>
                <c:pt idx="770">
                  <c:v>45107</c:v>
                </c:pt>
                <c:pt idx="771">
                  <c:v>45106</c:v>
                </c:pt>
                <c:pt idx="772">
                  <c:v>45105</c:v>
                </c:pt>
                <c:pt idx="773">
                  <c:v>45104</c:v>
                </c:pt>
                <c:pt idx="774">
                  <c:v>45103</c:v>
                </c:pt>
                <c:pt idx="775">
                  <c:v>45100</c:v>
                </c:pt>
                <c:pt idx="776">
                  <c:v>45099</c:v>
                </c:pt>
                <c:pt idx="777">
                  <c:v>45098</c:v>
                </c:pt>
                <c:pt idx="778">
                  <c:v>45097</c:v>
                </c:pt>
                <c:pt idx="779">
                  <c:v>45096</c:v>
                </c:pt>
                <c:pt idx="780">
                  <c:v>45093</c:v>
                </c:pt>
                <c:pt idx="781">
                  <c:v>45092</c:v>
                </c:pt>
                <c:pt idx="782">
                  <c:v>45091</c:v>
                </c:pt>
                <c:pt idx="783">
                  <c:v>45090</c:v>
                </c:pt>
                <c:pt idx="784">
                  <c:v>45089</c:v>
                </c:pt>
                <c:pt idx="785">
                  <c:v>45086</c:v>
                </c:pt>
                <c:pt idx="786">
                  <c:v>45085</c:v>
                </c:pt>
                <c:pt idx="787">
                  <c:v>45084</c:v>
                </c:pt>
                <c:pt idx="788">
                  <c:v>45083</c:v>
                </c:pt>
                <c:pt idx="789">
                  <c:v>45082</c:v>
                </c:pt>
                <c:pt idx="790">
                  <c:v>45079</c:v>
                </c:pt>
                <c:pt idx="791">
                  <c:v>45078</c:v>
                </c:pt>
                <c:pt idx="792">
                  <c:v>45077</c:v>
                </c:pt>
                <c:pt idx="793">
                  <c:v>45076</c:v>
                </c:pt>
                <c:pt idx="794">
                  <c:v>45075</c:v>
                </c:pt>
                <c:pt idx="795">
                  <c:v>45072</c:v>
                </c:pt>
                <c:pt idx="796">
                  <c:v>45071</c:v>
                </c:pt>
                <c:pt idx="797">
                  <c:v>45070</c:v>
                </c:pt>
                <c:pt idx="798">
                  <c:v>45069</c:v>
                </c:pt>
                <c:pt idx="799">
                  <c:v>45068</c:v>
                </c:pt>
                <c:pt idx="800">
                  <c:v>45065</c:v>
                </c:pt>
                <c:pt idx="801">
                  <c:v>45064</c:v>
                </c:pt>
                <c:pt idx="802">
                  <c:v>45063</c:v>
                </c:pt>
                <c:pt idx="803">
                  <c:v>45062</c:v>
                </c:pt>
                <c:pt idx="804">
                  <c:v>45061</c:v>
                </c:pt>
                <c:pt idx="805">
                  <c:v>45058</c:v>
                </c:pt>
                <c:pt idx="806">
                  <c:v>45057</c:v>
                </c:pt>
                <c:pt idx="807">
                  <c:v>45056</c:v>
                </c:pt>
                <c:pt idx="808">
                  <c:v>45055</c:v>
                </c:pt>
                <c:pt idx="809">
                  <c:v>45054</c:v>
                </c:pt>
                <c:pt idx="810">
                  <c:v>45051</c:v>
                </c:pt>
                <c:pt idx="811">
                  <c:v>45050</c:v>
                </c:pt>
                <c:pt idx="812">
                  <c:v>45049</c:v>
                </c:pt>
                <c:pt idx="813">
                  <c:v>45048</c:v>
                </c:pt>
                <c:pt idx="814">
                  <c:v>45047</c:v>
                </c:pt>
                <c:pt idx="815">
                  <c:v>45044</c:v>
                </c:pt>
                <c:pt idx="816">
                  <c:v>45043</c:v>
                </c:pt>
                <c:pt idx="817">
                  <c:v>45042</c:v>
                </c:pt>
                <c:pt idx="818">
                  <c:v>45041</c:v>
                </c:pt>
                <c:pt idx="819">
                  <c:v>45040</c:v>
                </c:pt>
                <c:pt idx="820">
                  <c:v>45037</c:v>
                </c:pt>
                <c:pt idx="821">
                  <c:v>45036</c:v>
                </c:pt>
                <c:pt idx="822">
                  <c:v>45035</c:v>
                </c:pt>
                <c:pt idx="823">
                  <c:v>45034</c:v>
                </c:pt>
                <c:pt idx="824">
                  <c:v>45033</c:v>
                </c:pt>
                <c:pt idx="825">
                  <c:v>45030</c:v>
                </c:pt>
                <c:pt idx="826">
                  <c:v>45029</c:v>
                </c:pt>
                <c:pt idx="827">
                  <c:v>45028</c:v>
                </c:pt>
                <c:pt idx="828">
                  <c:v>45027</c:v>
                </c:pt>
                <c:pt idx="829">
                  <c:v>45026</c:v>
                </c:pt>
                <c:pt idx="830">
                  <c:v>45023</c:v>
                </c:pt>
                <c:pt idx="831">
                  <c:v>45022</c:v>
                </c:pt>
                <c:pt idx="832">
                  <c:v>45021</c:v>
                </c:pt>
                <c:pt idx="833">
                  <c:v>45020</c:v>
                </c:pt>
                <c:pt idx="834">
                  <c:v>45019</c:v>
                </c:pt>
                <c:pt idx="835">
                  <c:v>45016</c:v>
                </c:pt>
                <c:pt idx="836">
                  <c:v>45015</c:v>
                </c:pt>
                <c:pt idx="837">
                  <c:v>45014</c:v>
                </c:pt>
                <c:pt idx="838">
                  <c:v>45013</c:v>
                </c:pt>
                <c:pt idx="839">
                  <c:v>45012</c:v>
                </c:pt>
                <c:pt idx="840">
                  <c:v>45009</c:v>
                </c:pt>
                <c:pt idx="841">
                  <c:v>45008</c:v>
                </c:pt>
                <c:pt idx="842">
                  <c:v>45007</c:v>
                </c:pt>
                <c:pt idx="843">
                  <c:v>45006</c:v>
                </c:pt>
                <c:pt idx="844">
                  <c:v>45005</c:v>
                </c:pt>
                <c:pt idx="845">
                  <c:v>45002</c:v>
                </c:pt>
                <c:pt idx="846">
                  <c:v>45001</c:v>
                </c:pt>
                <c:pt idx="847">
                  <c:v>45000</c:v>
                </c:pt>
                <c:pt idx="848">
                  <c:v>44999</c:v>
                </c:pt>
                <c:pt idx="849">
                  <c:v>44998</c:v>
                </c:pt>
                <c:pt idx="850">
                  <c:v>44995</c:v>
                </c:pt>
                <c:pt idx="851">
                  <c:v>44994</c:v>
                </c:pt>
                <c:pt idx="852">
                  <c:v>44993</c:v>
                </c:pt>
                <c:pt idx="853">
                  <c:v>44992</c:v>
                </c:pt>
                <c:pt idx="854">
                  <c:v>44991</c:v>
                </c:pt>
                <c:pt idx="855">
                  <c:v>44988</c:v>
                </c:pt>
                <c:pt idx="856">
                  <c:v>44987</c:v>
                </c:pt>
                <c:pt idx="857">
                  <c:v>44986</c:v>
                </c:pt>
                <c:pt idx="858">
                  <c:v>44985</c:v>
                </c:pt>
                <c:pt idx="859">
                  <c:v>44984</c:v>
                </c:pt>
                <c:pt idx="860">
                  <c:v>44981</c:v>
                </c:pt>
                <c:pt idx="861">
                  <c:v>44980</c:v>
                </c:pt>
                <c:pt idx="862">
                  <c:v>44979</c:v>
                </c:pt>
                <c:pt idx="863">
                  <c:v>44978</c:v>
                </c:pt>
                <c:pt idx="864">
                  <c:v>44977</c:v>
                </c:pt>
                <c:pt idx="865">
                  <c:v>44974</c:v>
                </c:pt>
                <c:pt idx="866">
                  <c:v>44973</c:v>
                </c:pt>
                <c:pt idx="867">
                  <c:v>44972</c:v>
                </c:pt>
                <c:pt idx="868">
                  <c:v>44971</c:v>
                </c:pt>
                <c:pt idx="869">
                  <c:v>44970</c:v>
                </c:pt>
                <c:pt idx="870">
                  <c:v>44967</c:v>
                </c:pt>
                <c:pt idx="871">
                  <c:v>44966</c:v>
                </c:pt>
                <c:pt idx="872">
                  <c:v>44965</c:v>
                </c:pt>
                <c:pt idx="873">
                  <c:v>44964</c:v>
                </c:pt>
                <c:pt idx="874">
                  <c:v>44963</c:v>
                </c:pt>
                <c:pt idx="875">
                  <c:v>44960</c:v>
                </c:pt>
                <c:pt idx="876">
                  <c:v>44959</c:v>
                </c:pt>
                <c:pt idx="877">
                  <c:v>44958</c:v>
                </c:pt>
                <c:pt idx="878">
                  <c:v>44957</c:v>
                </c:pt>
                <c:pt idx="879">
                  <c:v>44956</c:v>
                </c:pt>
                <c:pt idx="880">
                  <c:v>44953</c:v>
                </c:pt>
                <c:pt idx="881">
                  <c:v>44952</c:v>
                </c:pt>
                <c:pt idx="882">
                  <c:v>44951</c:v>
                </c:pt>
                <c:pt idx="883">
                  <c:v>44950</c:v>
                </c:pt>
                <c:pt idx="884">
                  <c:v>44949</c:v>
                </c:pt>
                <c:pt idx="885">
                  <c:v>44946</c:v>
                </c:pt>
                <c:pt idx="886">
                  <c:v>44945</c:v>
                </c:pt>
                <c:pt idx="887">
                  <c:v>44944</c:v>
                </c:pt>
                <c:pt idx="888">
                  <c:v>44943</c:v>
                </c:pt>
                <c:pt idx="889">
                  <c:v>44942</c:v>
                </c:pt>
                <c:pt idx="890">
                  <c:v>44939</c:v>
                </c:pt>
                <c:pt idx="891">
                  <c:v>44938</c:v>
                </c:pt>
                <c:pt idx="892">
                  <c:v>44937</c:v>
                </c:pt>
                <c:pt idx="893">
                  <c:v>44936</c:v>
                </c:pt>
                <c:pt idx="894">
                  <c:v>44935</c:v>
                </c:pt>
                <c:pt idx="895">
                  <c:v>44932</c:v>
                </c:pt>
                <c:pt idx="896">
                  <c:v>44931</c:v>
                </c:pt>
                <c:pt idx="897">
                  <c:v>44930</c:v>
                </c:pt>
                <c:pt idx="898">
                  <c:v>44929</c:v>
                </c:pt>
                <c:pt idx="899">
                  <c:v>44928</c:v>
                </c:pt>
                <c:pt idx="900">
                  <c:v>44925</c:v>
                </c:pt>
                <c:pt idx="901">
                  <c:v>44924</c:v>
                </c:pt>
                <c:pt idx="902">
                  <c:v>44923</c:v>
                </c:pt>
                <c:pt idx="903">
                  <c:v>44922</c:v>
                </c:pt>
                <c:pt idx="904">
                  <c:v>44921</c:v>
                </c:pt>
                <c:pt idx="905">
                  <c:v>44918</c:v>
                </c:pt>
                <c:pt idx="906">
                  <c:v>44917</c:v>
                </c:pt>
                <c:pt idx="907">
                  <c:v>44916</c:v>
                </c:pt>
                <c:pt idx="908">
                  <c:v>44915</c:v>
                </c:pt>
                <c:pt idx="909">
                  <c:v>44914</c:v>
                </c:pt>
                <c:pt idx="910">
                  <c:v>44911</c:v>
                </c:pt>
                <c:pt idx="911">
                  <c:v>44910</c:v>
                </c:pt>
                <c:pt idx="912">
                  <c:v>44909</c:v>
                </c:pt>
                <c:pt idx="913">
                  <c:v>44908</c:v>
                </c:pt>
                <c:pt idx="914">
                  <c:v>44907</c:v>
                </c:pt>
                <c:pt idx="915">
                  <c:v>44904</c:v>
                </c:pt>
                <c:pt idx="916">
                  <c:v>44903</c:v>
                </c:pt>
                <c:pt idx="917">
                  <c:v>44902</c:v>
                </c:pt>
                <c:pt idx="918">
                  <c:v>44901</c:v>
                </c:pt>
                <c:pt idx="919">
                  <c:v>44900</c:v>
                </c:pt>
                <c:pt idx="920">
                  <c:v>44897</c:v>
                </c:pt>
                <c:pt idx="921">
                  <c:v>44896</c:v>
                </c:pt>
                <c:pt idx="922">
                  <c:v>44895</c:v>
                </c:pt>
                <c:pt idx="923">
                  <c:v>44894</c:v>
                </c:pt>
                <c:pt idx="924">
                  <c:v>44893</c:v>
                </c:pt>
                <c:pt idx="925">
                  <c:v>44890</c:v>
                </c:pt>
                <c:pt idx="926">
                  <c:v>44889</c:v>
                </c:pt>
                <c:pt idx="927">
                  <c:v>44888</c:v>
                </c:pt>
                <c:pt idx="928">
                  <c:v>44887</c:v>
                </c:pt>
                <c:pt idx="929">
                  <c:v>44886</c:v>
                </c:pt>
                <c:pt idx="930">
                  <c:v>44883</c:v>
                </c:pt>
                <c:pt idx="931">
                  <c:v>44882</c:v>
                </c:pt>
                <c:pt idx="932">
                  <c:v>44881</c:v>
                </c:pt>
                <c:pt idx="933">
                  <c:v>44880</c:v>
                </c:pt>
                <c:pt idx="934">
                  <c:v>44879</c:v>
                </c:pt>
                <c:pt idx="935">
                  <c:v>44876</c:v>
                </c:pt>
                <c:pt idx="936">
                  <c:v>44875</c:v>
                </c:pt>
                <c:pt idx="937">
                  <c:v>44874</c:v>
                </c:pt>
                <c:pt idx="938">
                  <c:v>44873</c:v>
                </c:pt>
                <c:pt idx="939">
                  <c:v>44872</c:v>
                </c:pt>
                <c:pt idx="940">
                  <c:v>44869</c:v>
                </c:pt>
                <c:pt idx="941">
                  <c:v>44868</c:v>
                </c:pt>
                <c:pt idx="942">
                  <c:v>44867</c:v>
                </c:pt>
                <c:pt idx="943">
                  <c:v>44866</c:v>
                </c:pt>
                <c:pt idx="944">
                  <c:v>44865</c:v>
                </c:pt>
                <c:pt idx="945">
                  <c:v>44862</c:v>
                </c:pt>
                <c:pt idx="946">
                  <c:v>44861</c:v>
                </c:pt>
                <c:pt idx="947">
                  <c:v>44860</c:v>
                </c:pt>
                <c:pt idx="948">
                  <c:v>44859</c:v>
                </c:pt>
                <c:pt idx="949">
                  <c:v>44858</c:v>
                </c:pt>
                <c:pt idx="950">
                  <c:v>44855</c:v>
                </c:pt>
                <c:pt idx="951">
                  <c:v>44854</c:v>
                </c:pt>
                <c:pt idx="952">
                  <c:v>44853</c:v>
                </c:pt>
                <c:pt idx="953">
                  <c:v>44852</c:v>
                </c:pt>
                <c:pt idx="954">
                  <c:v>44851</c:v>
                </c:pt>
                <c:pt idx="955">
                  <c:v>44848</c:v>
                </c:pt>
                <c:pt idx="956">
                  <c:v>44847</c:v>
                </c:pt>
                <c:pt idx="957">
                  <c:v>44846</c:v>
                </c:pt>
                <c:pt idx="958">
                  <c:v>44845</c:v>
                </c:pt>
                <c:pt idx="959">
                  <c:v>44844</c:v>
                </c:pt>
                <c:pt idx="960">
                  <c:v>44841</c:v>
                </c:pt>
                <c:pt idx="961">
                  <c:v>44840</c:v>
                </c:pt>
                <c:pt idx="962">
                  <c:v>44839</c:v>
                </c:pt>
                <c:pt idx="963">
                  <c:v>44838</c:v>
                </c:pt>
                <c:pt idx="964">
                  <c:v>44837</c:v>
                </c:pt>
                <c:pt idx="965">
                  <c:v>44834</c:v>
                </c:pt>
                <c:pt idx="966">
                  <c:v>44833</c:v>
                </c:pt>
                <c:pt idx="967">
                  <c:v>44832</c:v>
                </c:pt>
                <c:pt idx="968">
                  <c:v>44831</c:v>
                </c:pt>
                <c:pt idx="969">
                  <c:v>44830</c:v>
                </c:pt>
                <c:pt idx="970">
                  <c:v>44827</c:v>
                </c:pt>
                <c:pt idx="971">
                  <c:v>44826</c:v>
                </c:pt>
                <c:pt idx="972">
                  <c:v>44825</c:v>
                </c:pt>
                <c:pt idx="973">
                  <c:v>44824</c:v>
                </c:pt>
                <c:pt idx="974">
                  <c:v>44823</c:v>
                </c:pt>
                <c:pt idx="975">
                  <c:v>44820</c:v>
                </c:pt>
                <c:pt idx="976">
                  <c:v>44819</c:v>
                </c:pt>
                <c:pt idx="977">
                  <c:v>44818</c:v>
                </c:pt>
                <c:pt idx="978">
                  <c:v>44817</c:v>
                </c:pt>
                <c:pt idx="979">
                  <c:v>44816</c:v>
                </c:pt>
                <c:pt idx="980">
                  <c:v>44813</c:v>
                </c:pt>
                <c:pt idx="981">
                  <c:v>44812</c:v>
                </c:pt>
                <c:pt idx="982">
                  <c:v>44811</c:v>
                </c:pt>
                <c:pt idx="983">
                  <c:v>44810</c:v>
                </c:pt>
                <c:pt idx="984">
                  <c:v>44809</c:v>
                </c:pt>
                <c:pt idx="985">
                  <c:v>44806</c:v>
                </c:pt>
                <c:pt idx="986">
                  <c:v>44805</c:v>
                </c:pt>
                <c:pt idx="987">
                  <c:v>44804</c:v>
                </c:pt>
                <c:pt idx="988">
                  <c:v>44803</c:v>
                </c:pt>
                <c:pt idx="989">
                  <c:v>44802</c:v>
                </c:pt>
                <c:pt idx="990">
                  <c:v>44799</c:v>
                </c:pt>
                <c:pt idx="991">
                  <c:v>44798</c:v>
                </c:pt>
                <c:pt idx="992">
                  <c:v>44797</c:v>
                </c:pt>
                <c:pt idx="993">
                  <c:v>44796</c:v>
                </c:pt>
                <c:pt idx="994">
                  <c:v>44795</c:v>
                </c:pt>
                <c:pt idx="995">
                  <c:v>44792</c:v>
                </c:pt>
                <c:pt idx="996">
                  <c:v>44791</c:v>
                </c:pt>
                <c:pt idx="997">
                  <c:v>44790</c:v>
                </c:pt>
                <c:pt idx="998">
                  <c:v>44789</c:v>
                </c:pt>
                <c:pt idx="999">
                  <c:v>44788</c:v>
                </c:pt>
                <c:pt idx="1000">
                  <c:v>44785</c:v>
                </c:pt>
                <c:pt idx="1001">
                  <c:v>44784</c:v>
                </c:pt>
                <c:pt idx="1002">
                  <c:v>44783</c:v>
                </c:pt>
                <c:pt idx="1003">
                  <c:v>44782</c:v>
                </c:pt>
                <c:pt idx="1004">
                  <c:v>44781</c:v>
                </c:pt>
                <c:pt idx="1005">
                  <c:v>44778</c:v>
                </c:pt>
                <c:pt idx="1006">
                  <c:v>44777</c:v>
                </c:pt>
                <c:pt idx="1007">
                  <c:v>44776</c:v>
                </c:pt>
                <c:pt idx="1008">
                  <c:v>44775</c:v>
                </c:pt>
                <c:pt idx="1009">
                  <c:v>44774</c:v>
                </c:pt>
                <c:pt idx="1010">
                  <c:v>44771</c:v>
                </c:pt>
                <c:pt idx="1011">
                  <c:v>44770</c:v>
                </c:pt>
                <c:pt idx="1012">
                  <c:v>44769</c:v>
                </c:pt>
                <c:pt idx="1013">
                  <c:v>44768</c:v>
                </c:pt>
                <c:pt idx="1014">
                  <c:v>44767</c:v>
                </c:pt>
                <c:pt idx="1015">
                  <c:v>44764</c:v>
                </c:pt>
                <c:pt idx="1016">
                  <c:v>44763</c:v>
                </c:pt>
                <c:pt idx="1017">
                  <c:v>44762</c:v>
                </c:pt>
                <c:pt idx="1018">
                  <c:v>44761</c:v>
                </c:pt>
                <c:pt idx="1019">
                  <c:v>44760</c:v>
                </c:pt>
                <c:pt idx="1020">
                  <c:v>44757</c:v>
                </c:pt>
                <c:pt idx="1021">
                  <c:v>44756</c:v>
                </c:pt>
                <c:pt idx="1022">
                  <c:v>44755</c:v>
                </c:pt>
                <c:pt idx="1023">
                  <c:v>44754</c:v>
                </c:pt>
                <c:pt idx="1024">
                  <c:v>44753</c:v>
                </c:pt>
                <c:pt idx="1025">
                  <c:v>44750</c:v>
                </c:pt>
                <c:pt idx="1026">
                  <c:v>44749</c:v>
                </c:pt>
                <c:pt idx="1027">
                  <c:v>44748</c:v>
                </c:pt>
                <c:pt idx="1028">
                  <c:v>44747</c:v>
                </c:pt>
                <c:pt idx="1029">
                  <c:v>44746</c:v>
                </c:pt>
                <c:pt idx="1030">
                  <c:v>44743</c:v>
                </c:pt>
                <c:pt idx="1031">
                  <c:v>44742</c:v>
                </c:pt>
                <c:pt idx="1032">
                  <c:v>44741</c:v>
                </c:pt>
                <c:pt idx="1033">
                  <c:v>44740</c:v>
                </c:pt>
                <c:pt idx="1034">
                  <c:v>44739</c:v>
                </c:pt>
                <c:pt idx="1035">
                  <c:v>44736</c:v>
                </c:pt>
                <c:pt idx="1036">
                  <c:v>44735</c:v>
                </c:pt>
                <c:pt idx="1037">
                  <c:v>44734</c:v>
                </c:pt>
                <c:pt idx="1038">
                  <c:v>44733</c:v>
                </c:pt>
                <c:pt idx="1039">
                  <c:v>44732</c:v>
                </c:pt>
                <c:pt idx="1040">
                  <c:v>44729</c:v>
                </c:pt>
                <c:pt idx="1041">
                  <c:v>44728</c:v>
                </c:pt>
                <c:pt idx="1042">
                  <c:v>44727</c:v>
                </c:pt>
                <c:pt idx="1043">
                  <c:v>44726</c:v>
                </c:pt>
                <c:pt idx="1044">
                  <c:v>44725</c:v>
                </c:pt>
                <c:pt idx="1045">
                  <c:v>44722</c:v>
                </c:pt>
                <c:pt idx="1046">
                  <c:v>44721</c:v>
                </c:pt>
                <c:pt idx="1047">
                  <c:v>44720</c:v>
                </c:pt>
                <c:pt idx="1048">
                  <c:v>44719</c:v>
                </c:pt>
                <c:pt idx="1049">
                  <c:v>44718</c:v>
                </c:pt>
                <c:pt idx="1050">
                  <c:v>44714</c:v>
                </c:pt>
                <c:pt idx="1051">
                  <c:v>44713</c:v>
                </c:pt>
                <c:pt idx="1052">
                  <c:v>44712</c:v>
                </c:pt>
                <c:pt idx="1053">
                  <c:v>44711</c:v>
                </c:pt>
                <c:pt idx="1054">
                  <c:v>44708</c:v>
                </c:pt>
                <c:pt idx="1055">
                  <c:v>44707</c:v>
                </c:pt>
                <c:pt idx="1056">
                  <c:v>44706</c:v>
                </c:pt>
                <c:pt idx="1057">
                  <c:v>44705</c:v>
                </c:pt>
                <c:pt idx="1058">
                  <c:v>44704</c:v>
                </c:pt>
                <c:pt idx="1059">
                  <c:v>44701</c:v>
                </c:pt>
                <c:pt idx="1060">
                  <c:v>44700</c:v>
                </c:pt>
                <c:pt idx="1061">
                  <c:v>44699</c:v>
                </c:pt>
                <c:pt idx="1062">
                  <c:v>44698</c:v>
                </c:pt>
                <c:pt idx="1063">
                  <c:v>44697</c:v>
                </c:pt>
                <c:pt idx="1064">
                  <c:v>44694</c:v>
                </c:pt>
                <c:pt idx="1065">
                  <c:v>44693</c:v>
                </c:pt>
                <c:pt idx="1066">
                  <c:v>44692</c:v>
                </c:pt>
                <c:pt idx="1067">
                  <c:v>44691</c:v>
                </c:pt>
                <c:pt idx="1068">
                  <c:v>44690</c:v>
                </c:pt>
                <c:pt idx="1069">
                  <c:v>44687</c:v>
                </c:pt>
                <c:pt idx="1070">
                  <c:v>44686</c:v>
                </c:pt>
                <c:pt idx="1071">
                  <c:v>44685</c:v>
                </c:pt>
                <c:pt idx="1072">
                  <c:v>44684</c:v>
                </c:pt>
                <c:pt idx="1073">
                  <c:v>44683</c:v>
                </c:pt>
                <c:pt idx="1074">
                  <c:v>44680</c:v>
                </c:pt>
                <c:pt idx="1075">
                  <c:v>44679</c:v>
                </c:pt>
                <c:pt idx="1076">
                  <c:v>44678</c:v>
                </c:pt>
                <c:pt idx="1077">
                  <c:v>44677</c:v>
                </c:pt>
                <c:pt idx="1078">
                  <c:v>44676</c:v>
                </c:pt>
                <c:pt idx="1079">
                  <c:v>44673</c:v>
                </c:pt>
                <c:pt idx="1080">
                  <c:v>44672</c:v>
                </c:pt>
                <c:pt idx="1081">
                  <c:v>44671</c:v>
                </c:pt>
                <c:pt idx="1082">
                  <c:v>44670</c:v>
                </c:pt>
                <c:pt idx="1083">
                  <c:v>44669</c:v>
                </c:pt>
                <c:pt idx="1084">
                  <c:v>44666</c:v>
                </c:pt>
                <c:pt idx="1085">
                  <c:v>44665</c:v>
                </c:pt>
                <c:pt idx="1086">
                  <c:v>44664</c:v>
                </c:pt>
                <c:pt idx="1087">
                  <c:v>44663</c:v>
                </c:pt>
                <c:pt idx="1088">
                  <c:v>44662</c:v>
                </c:pt>
                <c:pt idx="1089">
                  <c:v>44659</c:v>
                </c:pt>
                <c:pt idx="1090">
                  <c:v>44658</c:v>
                </c:pt>
                <c:pt idx="1091">
                  <c:v>44657</c:v>
                </c:pt>
                <c:pt idx="1092">
                  <c:v>44656</c:v>
                </c:pt>
                <c:pt idx="1093">
                  <c:v>44655</c:v>
                </c:pt>
                <c:pt idx="1094">
                  <c:v>44652</c:v>
                </c:pt>
                <c:pt idx="1095">
                  <c:v>44651</c:v>
                </c:pt>
                <c:pt idx="1096">
                  <c:v>44650</c:v>
                </c:pt>
                <c:pt idx="1097">
                  <c:v>44649</c:v>
                </c:pt>
                <c:pt idx="1098">
                  <c:v>44648</c:v>
                </c:pt>
                <c:pt idx="1099">
                  <c:v>44645</c:v>
                </c:pt>
                <c:pt idx="1100">
                  <c:v>44644</c:v>
                </c:pt>
                <c:pt idx="1101">
                  <c:v>44643</c:v>
                </c:pt>
                <c:pt idx="1102">
                  <c:v>44642</c:v>
                </c:pt>
                <c:pt idx="1103">
                  <c:v>44641</c:v>
                </c:pt>
                <c:pt idx="1104">
                  <c:v>44638</c:v>
                </c:pt>
                <c:pt idx="1105">
                  <c:v>44637</c:v>
                </c:pt>
                <c:pt idx="1106">
                  <c:v>44636</c:v>
                </c:pt>
                <c:pt idx="1107">
                  <c:v>44635</c:v>
                </c:pt>
                <c:pt idx="1108">
                  <c:v>44634</c:v>
                </c:pt>
                <c:pt idx="1109">
                  <c:v>44631</c:v>
                </c:pt>
                <c:pt idx="1110">
                  <c:v>44630</c:v>
                </c:pt>
                <c:pt idx="1111">
                  <c:v>44629</c:v>
                </c:pt>
                <c:pt idx="1112">
                  <c:v>44628</c:v>
                </c:pt>
                <c:pt idx="1113">
                  <c:v>44627</c:v>
                </c:pt>
                <c:pt idx="1114">
                  <c:v>44624</c:v>
                </c:pt>
                <c:pt idx="1115">
                  <c:v>44623</c:v>
                </c:pt>
                <c:pt idx="1116">
                  <c:v>44622</c:v>
                </c:pt>
                <c:pt idx="1117">
                  <c:v>44621</c:v>
                </c:pt>
                <c:pt idx="1118">
                  <c:v>44620</c:v>
                </c:pt>
                <c:pt idx="1119">
                  <c:v>44617</c:v>
                </c:pt>
                <c:pt idx="1120">
                  <c:v>44616</c:v>
                </c:pt>
                <c:pt idx="1121">
                  <c:v>44615</c:v>
                </c:pt>
                <c:pt idx="1122">
                  <c:v>44614</c:v>
                </c:pt>
                <c:pt idx="1123">
                  <c:v>44613</c:v>
                </c:pt>
                <c:pt idx="1124">
                  <c:v>44610</c:v>
                </c:pt>
                <c:pt idx="1125">
                  <c:v>44609</c:v>
                </c:pt>
                <c:pt idx="1126">
                  <c:v>44608</c:v>
                </c:pt>
                <c:pt idx="1127">
                  <c:v>44607</c:v>
                </c:pt>
                <c:pt idx="1128">
                  <c:v>44606</c:v>
                </c:pt>
                <c:pt idx="1129">
                  <c:v>44603</c:v>
                </c:pt>
                <c:pt idx="1130">
                  <c:v>44602</c:v>
                </c:pt>
                <c:pt idx="1131">
                  <c:v>44601</c:v>
                </c:pt>
                <c:pt idx="1132">
                  <c:v>44600</c:v>
                </c:pt>
                <c:pt idx="1133">
                  <c:v>44599</c:v>
                </c:pt>
                <c:pt idx="1134">
                  <c:v>44596</c:v>
                </c:pt>
                <c:pt idx="1135">
                  <c:v>44595</c:v>
                </c:pt>
                <c:pt idx="1136">
                  <c:v>44594</c:v>
                </c:pt>
                <c:pt idx="1137">
                  <c:v>44593</c:v>
                </c:pt>
                <c:pt idx="1138">
                  <c:v>44592</c:v>
                </c:pt>
                <c:pt idx="1139">
                  <c:v>44589</c:v>
                </c:pt>
                <c:pt idx="1140">
                  <c:v>44588</c:v>
                </c:pt>
                <c:pt idx="1141">
                  <c:v>44587</c:v>
                </c:pt>
                <c:pt idx="1142">
                  <c:v>44586</c:v>
                </c:pt>
                <c:pt idx="1143">
                  <c:v>44585</c:v>
                </c:pt>
                <c:pt idx="1144">
                  <c:v>44582</c:v>
                </c:pt>
                <c:pt idx="1145">
                  <c:v>44581</c:v>
                </c:pt>
                <c:pt idx="1146">
                  <c:v>44580</c:v>
                </c:pt>
                <c:pt idx="1147">
                  <c:v>44579</c:v>
                </c:pt>
                <c:pt idx="1148">
                  <c:v>44578</c:v>
                </c:pt>
                <c:pt idx="1149">
                  <c:v>44575</c:v>
                </c:pt>
                <c:pt idx="1150">
                  <c:v>44574</c:v>
                </c:pt>
                <c:pt idx="1151">
                  <c:v>44573</c:v>
                </c:pt>
                <c:pt idx="1152">
                  <c:v>44572</c:v>
                </c:pt>
                <c:pt idx="1153">
                  <c:v>44571</c:v>
                </c:pt>
                <c:pt idx="1154">
                  <c:v>44568</c:v>
                </c:pt>
                <c:pt idx="1155">
                  <c:v>44567</c:v>
                </c:pt>
                <c:pt idx="1156">
                  <c:v>44566</c:v>
                </c:pt>
                <c:pt idx="1157">
                  <c:v>44565</c:v>
                </c:pt>
                <c:pt idx="1158">
                  <c:v>44564</c:v>
                </c:pt>
                <c:pt idx="1159">
                  <c:v>44561</c:v>
                </c:pt>
                <c:pt idx="1160">
                  <c:v>44560</c:v>
                </c:pt>
                <c:pt idx="1161">
                  <c:v>44559</c:v>
                </c:pt>
                <c:pt idx="1162">
                  <c:v>44558</c:v>
                </c:pt>
                <c:pt idx="1163">
                  <c:v>44557</c:v>
                </c:pt>
                <c:pt idx="1164">
                  <c:v>44554</c:v>
                </c:pt>
                <c:pt idx="1165">
                  <c:v>44553</c:v>
                </c:pt>
                <c:pt idx="1166">
                  <c:v>44552</c:v>
                </c:pt>
                <c:pt idx="1167">
                  <c:v>44551</c:v>
                </c:pt>
                <c:pt idx="1168">
                  <c:v>44550</c:v>
                </c:pt>
                <c:pt idx="1169">
                  <c:v>44547</c:v>
                </c:pt>
                <c:pt idx="1170">
                  <c:v>44546</c:v>
                </c:pt>
                <c:pt idx="1171">
                  <c:v>44545</c:v>
                </c:pt>
                <c:pt idx="1172">
                  <c:v>44544</c:v>
                </c:pt>
                <c:pt idx="1173">
                  <c:v>44543</c:v>
                </c:pt>
                <c:pt idx="1174">
                  <c:v>44540</c:v>
                </c:pt>
                <c:pt idx="1175">
                  <c:v>44539</c:v>
                </c:pt>
                <c:pt idx="1176">
                  <c:v>44538</c:v>
                </c:pt>
                <c:pt idx="1177">
                  <c:v>44537</c:v>
                </c:pt>
                <c:pt idx="1178">
                  <c:v>44536</c:v>
                </c:pt>
                <c:pt idx="1179">
                  <c:v>44533</c:v>
                </c:pt>
                <c:pt idx="1180">
                  <c:v>44532</c:v>
                </c:pt>
                <c:pt idx="1181">
                  <c:v>44531</c:v>
                </c:pt>
                <c:pt idx="1182">
                  <c:v>44530</c:v>
                </c:pt>
                <c:pt idx="1183">
                  <c:v>44529</c:v>
                </c:pt>
                <c:pt idx="1184">
                  <c:v>44526</c:v>
                </c:pt>
                <c:pt idx="1185">
                  <c:v>44525</c:v>
                </c:pt>
                <c:pt idx="1186">
                  <c:v>44524</c:v>
                </c:pt>
                <c:pt idx="1187">
                  <c:v>44523</c:v>
                </c:pt>
                <c:pt idx="1188">
                  <c:v>44522</c:v>
                </c:pt>
                <c:pt idx="1189">
                  <c:v>44519</c:v>
                </c:pt>
                <c:pt idx="1190">
                  <c:v>44518</c:v>
                </c:pt>
                <c:pt idx="1191">
                  <c:v>44517</c:v>
                </c:pt>
                <c:pt idx="1192">
                  <c:v>44516</c:v>
                </c:pt>
                <c:pt idx="1193">
                  <c:v>44515</c:v>
                </c:pt>
                <c:pt idx="1194">
                  <c:v>44512</c:v>
                </c:pt>
                <c:pt idx="1195">
                  <c:v>44511</c:v>
                </c:pt>
                <c:pt idx="1196">
                  <c:v>44510</c:v>
                </c:pt>
                <c:pt idx="1197">
                  <c:v>44509</c:v>
                </c:pt>
                <c:pt idx="1198">
                  <c:v>44508</c:v>
                </c:pt>
                <c:pt idx="1199">
                  <c:v>44505</c:v>
                </c:pt>
                <c:pt idx="1200">
                  <c:v>44504</c:v>
                </c:pt>
                <c:pt idx="1201">
                  <c:v>44503</c:v>
                </c:pt>
                <c:pt idx="1202">
                  <c:v>44502</c:v>
                </c:pt>
                <c:pt idx="1203">
                  <c:v>44501</c:v>
                </c:pt>
                <c:pt idx="1204">
                  <c:v>44498</c:v>
                </c:pt>
                <c:pt idx="1205">
                  <c:v>44497</c:v>
                </c:pt>
                <c:pt idx="1206">
                  <c:v>44496</c:v>
                </c:pt>
                <c:pt idx="1207">
                  <c:v>44495</c:v>
                </c:pt>
                <c:pt idx="1208">
                  <c:v>44494</c:v>
                </c:pt>
                <c:pt idx="1209">
                  <c:v>44491</c:v>
                </c:pt>
                <c:pt idx="1210">
                  <c:v>44490</c:v>
                </c:pt>
                <c:pt idx="1211">
                  <c:v>44489</c:v>
                </c:pt>
                <c:pt idx="1212">
                  <c:v>44488</c:v>
                </c:pt>
                <c:pt idx="1213">
                  <c:v>44487</c:v>
                </c:pt>
                <c:pt idx="1214">
                  <c:v>44484</c:v>
                </c:pt>
                <c:pt idx="1215">
                  <c:v>44483</c:v>
                </c:pt>
                <c:pt idx="1216">
                  <c:v>44482</c:v>
                </c:pt>
                <c:pt idx="1217">
                  <c:v>44481</c:v>
                </c:pt>
                <c:pt idx="1218">
                  <c:v>44480</c:v>
                </c:pt>
                <c:pt idx="1219">
                  <c:v>44477</c:v>
                </c:pt>
                <c:pt idx="1220">
                  <c:v>44476</c:v>
                </c:pt>
                <c:pt idx="1221">
                  <c:v>44475</c:v>
                </c:pt>
                <c:pt idx="1222">
                  <c:v>44474</c:v>
                </c:pt>
                <c:pt idx="1223">
                  <c:v>44473</c:v>
                </c:pt>
                <c:pt idx="1224">
                  <c:v>44470</c:v>
                </c:pt>
                <c:pt idx="1225">
                  <c:v>44469</c:v>
                </c:pt>
                <c:pt idx="1226">
                  <c:v>44468</c:v>
                </c:pt>
                <c:pt idx="1227">
                  <c:v>44467</c:v>
                </c:pt>
                <c:pt idx="1228">
                  <c:v>44466</c:v>
                </c:pt>
                <c:pt idx="1229">
                  <c:v>44463</c:v>
                </c:pt>
                <c:pt idx="1230">
                  <c:v>44462</c:v>
                </c:pt>
                <c:pt idx="1231">
                  <c:v>44461</c:v>
                </c:pt>
                <c:pt idx="1232">
                  <c:v>44460</c:v>
                </c:pt>
                <c:pt idx="1233">
                  <c:v>44459</c:v>
                </c:pt>
                <c:pt idx="1234">
                  <c:v>44456</c:v>
                </c:pt>
                <c:pt idx="1235">
                  <c:v>44455</c:v>
                </c:pt>
                <c:pt idx="1236">
                  <c:v>44454</c:v>
                </c:pt>
                <c:pt idx="1237">
                  <c:v>44453</c:v>
                </c:pt>
                <c:pt idx="1238">
                  <c:v>44452</c:v>
                </c:pt>
                <c:pt idx="1239">
                  <c:v>44449</c:v>
                </c:pt>
                <c:pt idx="1240">
                  <c:v>44448</c:v>
                </c:pt>
                <c:pt idx="1241">
                  <c:v>44447</c:v>
                </c:pt>
                <c:pt idx="1242">
                  <c:v>44446</c:v>
                </c:pt>
                <c:pt idx="1243">
                  <c:v>44445</c:v>
                </c:pt>
                <c:pt idx="1244">
                  <c:v>44442</c:v>
                </c:pt>
                <c:pt idx="1245">
                  <c:v>44441</c:v>
                </c:pt>
                <c:pt idx="1246">
                  <c:v>44440</c:v>
                </c:pt>
                <c:pt idx="1247">
                  <c:v>44439</c:v>
                </c:pt>
                <c:pt idx="1248">
                  <c:v>44438</c:v>
                </c:pt>
                <c:pt idx="1249">
                  <c:v>44435</c:v>
                </c:pt>
                <c:pt idx="1250">
                  <c:v>44434</c:v>
                </c:pt>
                <c:pt idx="1251">
                  <c:v>44433</c:v>
                </c:pt>
                <c:pt idx="1252">
                  <c:v>44432</c:v>
                </c:pt>
                <c:pt idx="1253">
                  <c:v>44431</c:v>
                </c:pt>
                <c:pt idx="1254">
                  <c:v>44428</c:v>
                </c:pt>
                <c:pt idx="1255">
                  <c:v>44427</c:v>
                </c:pt>
                <c:pt idx="1256">
                  <c:v>44426</c:v>
                </c:pt>
                <c:pt idx="1257">
                  <c:v>44425</c:v>
                </c:pt>
                <c:pt idx="1258">
                  <c:v>44424</c:v>
                </c:pt>
                <c:pt idx="1259">
                  <c:v>44421</c:v>
                </c:pt>
                <c:pt idx="1260">
                  <c:v>44420</c:v>
                </c:pt>
                <c:pt idx="1261">
                  <c:v>44419</c:v>
                </c:pt>
                <c:pt idx="1262">
                  <c:v>44418</c:v>
                </c:pt>
                <c:pt idx="1263">
                  <c:v>44417</c:v>
                </c:pt>
                <c:pt idx="1264">
                  <c:v>44414</c:v>
                </c:pt>
                <c:pt idx="1265">
                  <c:v>44413</c:v>
                </c:pt>
                <c:pt idx="1266">
                  <c:v>44412</c:v>
                </c:pt>
                <c:pt idx="1267">
                  <c:v>44411</c:v>
                </c:pt>
                <c:pt idx="1268">
                  <c:v>44410</c:v>
                </c:pt>
                <c:pt idx="1269">
                  <c:v>44407</c:v>
                </c:pt>
                <c:pt idx="1270">
                  <c:v>44406</c:v>
                </c:pt>
                <c:pt idx="1271">
                  <c:v>44405</c:v>
                </c:pt>
                <c:pt idx="1272">
                  <c:v>44404</c:v>
                </c:pt>
                <c:pt idx="1273">
                  <c:v>44403</c:v>
                </c:pt>
                <c:pt idx="1274">
                  <c:v>44400</c:v>
                </c:pt>
                <c:pt idx="1275">
                  <c:v>44399</c:v>
                </c:pt>
                <c:pt idx="1276">
                  <c:v>44398</c:v>
                </c:pt>
                <c:pt idx="1277">
                  <c:v>44397</c:v>
                </c:pt>
                <c:pt idx="1278">
                  <c:v>44396</c:v>
                </c:pt>
                <c:pt idx="1279">
                  <c:v>44393</c:v>
                </c:pt>
                <c:pt idx="1280">
                  <c:v>44392</c:v>
                </c:pt>
                <c:pt idx="1281">
                  <c:v>44391</c:v>
                </c:pt>
                <c:pt idx="1282">
                  <c:v>44390</c:v>
                </c:pt>
                <c:pt idx="1283">
                  <c:v>44389</c:v>
                </c:pt>
                <c:pt idx="1284">
                  <c:v>44386</c:v>
                </c:pt>
                <c:pt idx="1285">
                  <c:v>44385</c:v>
                </c:pt>
                <c:pt idx="1286">
                  <c:v>44384</c:v>
                </c:pt>
                <c:pt idx="1287">
                  <c:v>44383</c:v>
                </c:pt>
                <c:pt idx="1288">
                  <c:v>44382</c:v>
                </c:pt>
                <c:pt idx="1289">
                  <c:v>44379</c:v>
                </c:pt>
                <c:pt idx="1290">
                  <c:v>44378</c:v>
                </c:pt>
                <c:pt idx="1291">
                  <c:v>44377</c:v>
                </c:pt>
                <c:pt idx="1292">
                  <c:v>44376</c:v>
                </c:pt>
                <c:pt idx="1293">
                  <c:v>44375</c:v>
                </c:pt>
                <c:pt idx="1294">
                  <c:v>44372</c:v>
                </c:pt>
                <c:pt idx="1295">
                  <c:v>44371</c:v>
                </c:pt>
                <c:pt idx="1296">
                  <c:v>44370</c:v>
                </c:pt>
                <c:pt idx="1297">
                  <c:v>44369</c:v>
                </c:pt>
                <c:pt idx="1298">
                  <c:v>44368</c:v>
                </c:pt>
                <c:pt idx="1299">
                  <c:v>44365</c:v>
                </c:pt>
                <c:pt idx="1300">
                  <c:v>44364</c:v>
                </c:pt>
                <c:pt idx="1301">
                  <c:v>44363</c:v>
                </c:pt>
                <c:pt idx="1302">
                  <c:v>44362</c:v>
                </c:pt>
                <c:pt idx="1303">
                  <c:v>44361</c:v>
                </c:pt>
                <c:pt idx="1304">
                  <c:v>44358</c:v>
                </c:pt>
                <c:pt idx="1305">
                  <c:v>44357</c:v>
                </c:pt>
                <c:pt idx="1306">
                  <c:v>44356</c:v>
                </c:pt>
                <c:pt idx="1307">
                  <c:v>44355</c:v>
                </c:pt>
                <c:pt idx="1308">
                  <c:v>44354</c:v>
                </c:pt>
                <c:pt idx="1309">
                  <c:v>44351</c:v>
                </c:pt>
                <c:pt idx="1310">
                  <c:v>44350</c:v>
                </c:pt>
                <c:pt idx="1311">
                  <c:v>44349</c:v>
                </c:pt>
                <c:pt idx="1312">
                  <c:v>44348</c:v>
                </c:pt>
                <c:pt idx="1313">
                  <c:v>44347</c:v>
                </c:pt>
                <c:pt idx="1314">
                  <c:v>44344</c:v>
                </c:pt>
                <c:pt idx="1315">
                  <c:v>44343</c:v>
                </c:pt>
                <c:pt idx="1316">
                  <c:v>44342</c:v>
                </c:pt>
                <c:pt idx="1317">
                  <c:v>44341</c:v>
                </c:pt>
                <c:pt idx="1318">
                  <c:v>44340</c:v>
                </c:pt>
                <c:pt idx="1319">
                  <c:v>44337</c:v>
                </c:pt>
                <c:pt idx="1320">
                  <c:v>44336</c:v>
                </c:pt>
                <c:pt idx="1321">
                  <c:v>44335</c:v>
                </c:pt>
                <c:pt idx="1322">
                  <c:v>44334</c:v>
                </c:pt>
                <c:pt idx="1323">
                  <c:v>44333</c:v>
                </c:pt>
                <c:pt idx="1324">
                  <c:v>44330</c:v>
                </c:pt>
                <c:pt idx="1325">
                  <c:v>44329</c:v>
                </c:pt>
                <c:pt idx="1326">
                  <c:v>44328</c:v>
                </c:pt>
                <c:pt idx="1327">
                  <c:v>44327</c:v>
                </c:pt>
                <c:pt idx="1328">
                  <c:v>44326</c:v>
                </c:pt>
                <c:pt idx="1329">
                  <c:v>44323</c:v>
                </c:pt>
                <c:pt idx="1330">
                  <c:v>44322</c:v>
                </c:pt>
                <c:pt idx="1331">
                  <c:v>44321</c:v>
                </c:pt>
                <c:pt idx="1332">
                  <c:v>44320</c:v>
                </c:pt>
                <c:pt idx="1333">
                  <c:v>44319</c:v>
                </c:pt>
                <c:pt idx="1334">
                  <c:v>44316</c:v>
                </c:pt>
                <c:pt idx="1335">
                  <c:v>44315</c:v>
                </c:pt>
                <c:pt idx="1336">
                  <c:v>44314</c:v>
                </c:pt>
                <c:pt idx="1337">
                  <c:v>44313</c:v>
                </c:pt>
                <c:pt idx="1338">
                  <c:v>44312</c:v>
                </c:pt>
                <c:pt idx="1339">
                  <c:v>44309</c:v>
                </c:pt>
                <c:pt idx="1340">
                  <c:v>44308</c:v>
                </c:pt>
                <c:pt idx="1341">
                  <c:v>44307</c:v>
                </c:pt>
                <c:pt idx="1342">
                  <c:v>44306</c:v>
                </c:pt>
                <c:pt idx="1343">
                  <c:v>44305</c:v>
                </c:pt>
                <c:pt idx="1344">
                  <c:v>44302</c:v>
                </c:pt>
                <c:pt idx="1345">
                  <c:v>44301</c:v>
                </c:pt>
                <c:pt idx="1346">
                  <c:v>44300</c:v>
                </c:pt>
                <c:pt idx="1347">
                  <c:v>44299</c:v>
                </c:pt>
                <c:pt idx="1348">
                  <c:v>44298</c:v>
                </c:pt>
                <c:pt idx="1349">
                  <c:v>44295</c:v>
                </c:pt>
                <c:pt idx="1350">
                  <c:v>44294</c:v>
                </c:pt>
                <c:pt idx="1351">
                  <c:v>44293</c:v>
                </c:pt>
                <c:pt idx="1352">
                  <c:v>44292</c:v>
                </c:pt>
                <c:pt idx="1353">
                  <c:v>44291</c:v>
                </c:pt>
                <c:pt idx="1354">
                  <c:v>44288</c:v>
                </c:pt>
                <c:pt idx="1355">
                  <c:v>44287</c:v>
                </c:pt>
                <c:pt idx="1356">
                  <c:v>44286</c:v>
                </c:pt>
                <c:pt idx="1357">
                  <c:v>44285</c:v>
                </c:pt>
                <c:pt idx="1358">
                  <c:v>44284</c:v>
                </c:pt>
                <c:pt idx="1359">
                  <c:v>44281</c:v>
                </c:pt>
                <c:pt idx="1360">
                  <c:v>44280</c:v>
                </c:pt>
                <c:pt idx="1361">
                  <c:v>44279</c:v>
                </c:pt>
                <c:pt idx="1362">
                  <c:v>44278</c:v>
                </c:pt>
                <c:pt idx="1363">
                  <c:v>44277</c:v>
                </c:pt>
                <c:pt idx="1364">
                  <c:v>44274</c:v>
                </c:pt>
                <c:pt idx="1365">
                  <c:v>44273</c:v>
                </c:pt>
                <c:pt idx="1366">
                  <c:v>44272</c:v>
                </c:pt>
                <c:pt idx="1367">
                  <c:v>44271</c:v>
                </c:pt>
                <c:pt idx="1368">
                  <c:v>44270</c:v>
                </c:pt>
                <c:pt idx="1369">
                  <c:v>44267</c:v>
                </c:pt>
                <c:pt idx="1370">
                  <c:v>44266</c:v>
                </c:pt>
                <c:pt idx="1371">
                  <c:v>44265</c:v>
                </c:pt>
                <c:pt idx="1372">
                  <c:v>44264</c:v>
                </c:pt>
                <c:pt idx="1373">
                  <c:v>44263</c:v>
                </c:pt>
                <c:pt idx="1374">
                  <c:v>44260</c:v>
                </c:pt>
                <c:pt idx="1375">
                  <c:v>44259</c:v>
                </c:pt>
                <c:pt idx="1376">
                  <c:v>44258</c:v>
                </c:pt>
                <c:pt idx="1377">
                  <c:v>44257</c:v>
                </c:pt>
                <c:pt idx="1378">
                  <c:v>44256</c:v>
                </c:pt>
                <c:pt idx="1379">
                  <c:v>44253</c:v>
                </c:pt>
                <c:pt idx="1380">
                  <c:v>44252</c:v>
                </c:pt>
                <c:pt idx="1381">
                  <c:v>44251</c:v>
                </c:pt>
                <c:pt idx="1382">
                  <c:v>44250</c:v>
                </c:pt>
                <c:pt idx="1383">
                  <c:v>44249</c:v>
                </c:pt>
                <c:pt idx="1384">
                  <c:v>44246</c:v>
                </c:pt>
                <c:pt idx="1385">
                  <c:v>44245</c:v>
                </c:pt>
                <c:pt idx="1386">
                  <c:v>44244</c:v>
                </c:pt>
                <c:pt idx="1387">
                  <c:v>44243</c:v>
                </c:pt>
                <c:pt idx="1388">
                  <c:v>44242</c:v>
                </c:pt>
                <c:pt idx="1389">
                  <c:v>44239</c:v>
                </c:pt>
                <c:pt idx="1390">
                  <c:v>44238</c:v>
                </c:pt>
                <c:pt idx="1391">
                  <c:v>44237</c:v>
                </c:pt>
                <c:pt idx="1392">
                  <c:v>44236</c:v>
                </c:pt>
                <c:pt idx="1393">
                  <c:v>44235</c:v>
                </c:pt>
                <c:pt idx="1394">
                  <c:v>44232</c:v>
                </c:pt>
                <c:pt idx="1395">
                  <c:v>44231</c:v>
                </c:pt>
                <c:pt idx="1396">
                  <c:v>44230</c:v>
                </c:pt>
                <c:pt idx="1397">
                  <c:v>44229</c:v>
                </c:pt>
                <c:pt idx="1398">
                  <c:v>44228</c:v>
                </c:pt>
                <c:pt idx="1399">
                  <c:v>44225</c:v>
                </c:pt>
                <c:pt idx="1400">
                  <c:v>44224</c:v>
                </c:pt>
                <c:pt idx="1401">
                  <c:v>44223</c:v>
                </c:pt>
                <c:pt idx="1402">
                  <c:v>44222</c:v>
                </c:pt>
                <c:pt idx="1403">
                  <c:v>44221</c:v>
                </c:pt>
                <c:pt idx="1404">
                  <c:v>44218</c:v>
                </c:pt>
                <c:pt idx="1405">
                  <c:v>44217</c:v>
                </c:pt>
                <c:pt idx="1406">
                  <c:v>44216</c:v>
                </c:pt>
                <c:pt idx="1407">
                  <c:v>44215</c:v>
                </c:pt>
                <c:pt idx="1408">
                  <c:v>44214</c:v>
                </c:pt>
                <c:pt idx="1409">
                  <c:v>44211</c:v>
                </c:pt>
                <c:pt idx="1410">
                  <c:v>44210</c:v>
                </c:pt>
                <c:pt idx="1411">
                  <c:v>44209</c:v>
                </c:pt>
                <c:pt idx="1412">
                  <c:v>44208</c:v>
                </c:pt>
                <c:pt idx="1413">
                  <c:v>44207</c:v>
                </c:pt>
                <c:pt idx="1414">
                  <c:v>44204</c:v>
                </c:pt>
                <c:pt idx="1415">
                  <c:v>44203</c:v>
                </c:pt>
                <c:pt idx="1416">
                  <c:v>44202</c:v>
                </c:pt>
                <c:pt idx="1417">
                  <c:v>44201</c:v>
                </c:pt>
                <c:pt idx="1418">
                  <c:v>44200</c:v>
                </c:pt>
                <c:pt idx="1419">
                  <c:v>44197</c:v>
                </c:pt>
                <c:pt idx="1420">
                  <c:v>44196</c:v>
                </c:pt>
                <c:pt idx="1421">
                  <c:v>44195</c:v>
                </c:pt>
                <c:pt idx="1422">
                  <c:v>44194</c:v>
                </c:pt>
                <c:pt idx="1423">
                  <c:v>44193</c:v>
                </c:pt>
                <c:pt idx="1424">
                  <c:v>44190</c:v>
                </c:pt>
                <c:pt idx="1425">
                  <c:v>44189</c:v>
                </c:pt>
                <c:pt idx="1426">
                  <c:v>44188</c:v>
                </c:pt>
                <c:pt idx="1427">
                  <c:v>44187</c:v>
                </c:pt>
                <c:pt idx="1428">
                  <c:v>44186</c:v>
                </c:pt>
                <c:pt idx="1429">
                  <c:v>44183</c:v>
                </c:pt>
                <c:pt idx="1430">
                  <c:v>44182</c:v>
                </c:pt>
                <c:pt idx="1431">
                  <c:v>44181</c:v>
                </c:pt>
                <c:pt idx="1432">
                  <c:v>44180</c:v>
                </c:pt>
                <c:pt idx="1433">
                  <c:v>44179</c:v>
                </c:pt>
                <c:pt idx="1434">
                  <c:v>44176</c:v>
                </c:pt>
                <c:pt idx="1435">
                  <c:v>44175</c:v>
                </c:pt>
                <c:pt idx="1436">
                  <c:v>44174</c:v>
                </c:pt>
                <c:pt idx="1437">
                  <c:v>44173</c:v>
                </c:pt>
                <c:pt idx="1438">
                  <c:v>44172</c:v>
                </c:pt>
                <c:pt idx="1439">
                  <c:v>44169</c:v>
                </c:pt>
                <c:pt idx="1440">
                  <c:v>44168</c:v>
                </c:pt>
                <c:pt idx="1441">
                  <c:v>44167</c:v>
                </c:pt>
                <c:pt idx="1442">
                  <c:v>44166</c:v>
                </c:pt>
                <c:pt idx="1443">
                  <c:v>44165</c:v>
                </c:pt>
                <c:pt idx="1444">
                  <c:v>44162</c:v>
                </c:pt>
                <c:pt idx="1445">
                  <c:v>44161</c:v>
                </c:pt>
                <c:pt idx="1446">
                  <c:v>44160</c:v>
                </c:pt>
                <c:pt idx="1447">
                  <c:v>44159</c:v>
                </c:pt>
                <c:pt idx="1448">
                  <c:v>44158</c:v>
                </c:pt>
                <c:pt idx="1449">
                  <c:v>44155</c:v>
                </c:pt>
                <c:pt idx="1450">
                  <c:v>44154</c:v>
                </c:pt>
                <c:pt idx="1451">
                  <c:v>44153</c:v>
                </c:pt>
                <c:pt idx="1452">
                  <c:v>44152</c:v>
                </c:pt>
                <c:pt idx="1453">
                  <c:v>44151</c:v>
                </c:pt>
                <c:pt idx="1454">
                  <c:v>44148</c:v>
                </c:pt>
                <c:pt idx="1455">
                  <c:v>44147</c:v>
                </c:pt>
                <c:pt idx="1456">
                  <c:v>44146</c:v>
                </c:pt>
                <c:pt idx="1457">
                  <c:v>44145</c:v>
                </c:pt>
                <c:pt idx="1458">
                  <c:v>44144</c:v>
                </c:pt>
                <c:pt idx="1459">
                  <c:v>44141</c:v>
                </c:pt>
                <c:pt idx="1460">
                  <c:v>44140</c:v>
                </c:pt>
                <c:pt idx="1461">
                  <c:v>44139</c:v>
                </c:pt>
                <c:pt idx="1462">
                  <c:v>44138</c:v>
                </c:pt>
                <c:pt idx="1463">
                  <c:v>44137</c:v>
                </c:pt>
                <c:pt idx="1464">
                  <c:v>44134</c:v>
                </c:pt>
                <c:pt idx="1465">
                  <c:v>44133</c:v>
                </c:pt>
                <c:pt idx="1466">
                  <c:v>44132</c:v>
                </c:pt>
                <c:pt idx="1467">
                  <c:v>44131</c:v>
                </c:pt>
                <c:pt idx="1468">
                  <c:v>44130</c:v>
                </c:pt>
                <c:pt idx="1469">
                  <c:v>44127</c:v>
                </c:pt>
                <c:pt idx="1470">
                  <c:v>44126</c:v>
                </c:pt>
                <c:pt idx="1471">
                  <c:v>44125</c:v>
                </c:pt>
                <c:pt idx="1472">
                  <c:v>44124</c:v>
                </c:pt>
                <c:pt idx="1473">
                  <c:v>44123</c:v>
                </c:pt>
                <c:pt idx="1474">
                  <c:v>44120</c:v>
                </c:pt>
                <c:pt idx="1475">
                  <c:v>44119</c:v>
                </c:pt>
                <c:pt idx="1476">
                  <c:v>44118</c:v>
                </c:pt>
                <c:pt idx="1477">
                  <c:v>44117</c:v>
                </c:pt>
                <c:pt idx="1478">
                  <c:v>44116</c:v>
                </c:pt>
                <c:pt idx="1479">
                  <c:v>44113</c:v>
                </c:pt>
                <c:pt idx="1480">
                  <c:v>44112</c:v>
                </c:pt>
                <c:pt idx="1481">
                  <c:v>44111</c:v>
                </c:pt>
                <c:pt idx="1482">
                  <c:v>44110</c:v>
                </c:pt>
                <c:pt idx="1483">
                  <c:v>44109</c:v>
                </c:pt>
                <c:pt idx="1484">
                  <c:v>44106</c:v>
                </c:pt>
                <c:pt idx="1485">
                  <c:v>44105</c:v>
                </c:pt>
                <c:pt idx="1486">
                  <c:v>44104</c:v>
                </c:pt>
                <c:pt idx="1487">
                  <c:v>44103</c:v>
                </c:pt>
                <c:pt idx="1488">
                  <c:v>44102</c:v>
                </c:pt>
                <c:pt idx="1489">
                  <c:v>44099</c:v>
                </c:pt>
                <c:pt idx="1490">
                  <c:v>44098</c:v>
                </c:pt>
                <c:pt idx="1491">
                  <c:v>44097</c:v>
                </c:pt>
                <c:pt idx="1492">
                  <c:v>44096</c:v>
                </c:pt>
                <c:pt idx="1493">
                  <c:v>44095</c:v>
                </c:pt>
                <c:pt idx="1494">
                  <c:v>44092</c:v>
                </c:pt>
                <c:pt idx="1495">
                  <c:v>44091</c:v>
                </c:pt>
                <c:pt idx="1496">
                  <c:v>44090</c:v>
                </c:pt>
                <c:pt idx="1497">
                  <c:v>44089</c:v>
                </c:pt>
                <c:pt idx="1498">
                  <c:v>44088</c:v>
                </c:pt>
                <c:pt idx="1499">
                  <c:v>44085</c:v>
                </c:pt>
                <c:pt idx="1500">
                  <c:v>44084</c:v>
                </c:pt>
                <c:pt idx="1501">
                  <c:v>44083</c:v>
                </c:pt>
                <c:pt idx="1502">
                  <c:v>44082</c:v>
                </c:pt>
                <c:pt idx="1503">
                  <c:v>44081</c:v>
                </c:pt>
                <c:pt idx="1504">
                  <c:v>44078</c:v>
                </c:pt>
                <c:pt idx="1505">
                  <c:v>44077</c:v>
                </c:pt>
                <c:pt idx="1506">
                  <c:v>44076</c:v>
                </c:pt>
                <c:pt idx="1507">
                  <c:v>44075</c:v>
                </c:pt>
                <c:pt idx="1508">
                  <c:v>44074</c:v>
                </c:pt>
                <c:pt idx="1509">
                  <c:v>44071</c:v>
                </c:pt>
                <c:pt idx="1510">
                  <c:v>44070</c:v>
                </c:pt>
                <c:pt idx="1511">
                  <c:v>44069</c:v>
                </c:pt>
                <c:pt idx="1512">
                  <c:v>44068</c:v>
                </c:pt>
                <c:pt idx="1513">
                  <c:v>44067</c:v>
                </c:pt>
                <c:pt idx="1514">
                  <c:v>44064</c:v>
                </c:pt>
                <c:pt idx="1515">
                  <c:v>44063</c:v>
                </c:pt>
                <c:pt idx="1516">
                  <c:v>44062</c:v>
                </c:pt>
                <c:pt idx="1517">
                  <c:v>44061</c:v>
                </c:pt>
                <c:pt idx="1518">
                  <c:v>44060</c:v>
                </c:pt>
                <c:pt idx="1519">
                  <c:v>44057</c:v>
                </c:pt>
                <c:pt idx="1520">
                  <c:v>44056</c:v>
                </c:pt>
                <c:pt idx="1521">
                  <c:v>44055</c:v>
                </c:pt>
                <c:pt idx="1522">
                  <c:v>44054</c:v>
                </c:pt>
                <c:pt idx="1523">
                  <c:v>44053</c:v>
                </c:pt>
                <c:pt idx="1524">
                  <c:v>44050</c:v>
                </c:pt>
                <c:pt idx="1525">
                  <c:v>44049</c:v>
                </c:pt>
                <c:pt idx="1526">
                  <c:v>44048</c:v>
                </c:pt>
                <c:pt idx="1527">
                  <c:v>44047</c:v>
                </c:pt>
                <c:pt idx="1528">
                  <c:v>44046</c:v>
                </c:pt>
                <c:pt idx="1529">
                  <c:v>44043</c:v>
                </c:pt>
                <c:pt idx="1530">
                  <c:v>44042</c:v>
                </c:pt>
                <c:pt idx="1531">
                  <c:v>44041</c:v>
                </c:pt>
                <c:pt idx="1532">
                  <c:v>44040</c:v>
                </c:pt>
                <c:pt idx="1533">
                  <c:v>44039</c:v>
                </c:pt>
                <c:pt idx="1534">
                  <c:v>44036</c:v>
                </c:pt>
                <c:pt idx="1535">
                  <c:v>44035</c:v>
                </c:pt>
                <c:pt idx="1536">
                  <c:v>44034</c:v>
                </c:pt>
                <c:pt idx="1537">
                  <c:v>44033</c:v>
                </c:pt>
                <c:pt idx="1538">
                  <c:v>44032</c:v>
                </c:pt>
                <c:pt idx="1539">
                  <c:v>44029</c:v>
                </c:pt>
                <c:pt idx="1540">
                  <c:v>44028</c:v>
                </c:pt>
                <c:pt idx="1541">
                  <c:v>44027</c:v>
                </c:pt>
                <c:pt idx="1542">
                  <c:v>44026</c:v>
                </c:pt>
                <c:pt idx="1543">
                  <c:v>44025</c:v>
                </c:pt>
                <c:pt idx="1544">
                  <c:v>44022</c:v>
                </c:pt>
                <c:pt idx="1545">
                  <c:v>44021</c:v>
                </c:pt>
                <c:pt idx="1546">
                  <c:v>44020</c:v>
                </c:pt>
                <c:pt idx="1547">
                  <c:v>44019</c:v>
                </c:pt>
                <c:pt idx="1548">
                  <c:v>44018</c:v>
                </c:pt>
                <c:pt idx="1549">
                  <c:v>44015</c:v>
                </c:pt>
                <c:pt idx="1550">
                  <c:v>44014</c:v>
                </c:pt>
                <c:pt idx="1551">
                  <c:v>44013</c:v>
                </c:pt>
                <c:pt idx="1552">
                  <c:v>44012</c:v>
                </c:pt>
                <c:pt idx="1553">
                  <c:v>44011</c:v>
                </c:pt>
                <c:pt idx="1554">
                  <c:v>44008</c:v>
                </c:pt>
                <c:pt idx="1555">
                  <c:v>44007</c:v>
                </c:pt>
                <c:pt idx="1556">
                  <c:v>44006</c:v>
                </c:pt>
                <c:pt idx="1557">
                  <c:v>44005</c:v>
                </c:pt>
                <c:pt idx="1558">
                  <c:v>44004</c:v>
                </c:pt>
                <c:pt idx="1559">
                  <c:v>44001</c:v>
                </c:pt>
                <c:pt idx="1560">
                  <c:v>44000</c:v>
                </c:pt>
                <c:pt idx="1561">
                  <c:v>43999</c:v>
                </c:pt>
                <c:pt idx="1562">
                  <c:v>43998</c:v>
                </c:pt>
                <c:pt idx="1563">
                  <c:v>43997</c:v>
                </c:pt>
                <c:pt idx="1564">
                  <c:v>43994</c:v>
                </c:pt>
                <c:pt idx="1565">
                  <c:v>43993</c:v>
                </c:pt>
                <c:pt idx="1566">
                  <c:v>43992</c:v>
                </c:pt>
                <c:pt idx="1567">
                  <c:v>43991</c:v>
                </c:pt>
                <c:pt idx="1568">
                  <c:v>43990</c:v>
                </c:pt>
                <c:pt idx="1569">
                  <c:v>43987</c:v>
                </c:pt>
                <c:pt idx="1570">
                  <c:v>43986</c:v>
                </c:pt>
                <c:pt idx="1571">
                  <c:v>43985</c:v>
                </c:pt>
                <c:pt idx="1572">
                  <c:v>43984</c:v>
                </c:pt>
                <c:pt idx="1573">
                  <c:v>43983</c:v>
                </c:pt>
                <c:pt idx="1574">
                  <c:v>43980</c:v>
                </c:pt>
                <c:pt idx="1575">
                  <c:v>43979</c:v>
                </c:pt>
                <c:pt idx="1576">
                  <c:v>43978</c:v>
                </c:pt>
                <c:pt idx="1577">
                  <c:v>43977</c:v>
                </c:pt>
                <c:pt idx="1578">
                  <c:v>43976</c:v>
                </c:pt>
                <c:pt idx="1579">
                  <c:v>43973</c:v>
                </c:pt>
                <c:pt idx="1580">
                  <c:v>43972</c:v>
                </c:pt>
                <c:pt idx="1581">
                  <c:v>43971</c:v>
                </c:pt>
                <c:pt idx="1582">
                  <c:v>43970</c:v>
                </c:pt>
                <c:pt idx="1583">
                  <c:v>43969</c:v>
                </c:pt>
                <c:pt idx="1584">
                  <c:v>43966</c:v>
                </c:pt>
                <c:pt idx="1585">
                  <c:v>43965</c:v>
                </c:pt>
                <c:pt idx="1586">
                  <c:v>43964</c:v>
                </c:pt>
                <c:pt idx="1587">
                  <c:v>43963</c:v>
                </c:pt>
                <c:pt idx="1588">
                  <c:v>43962</c:v>
                </c:pt>
                <c:pt idx="1589">
                  <c:v>43959</c:v>
                </c:pt>
                <c:pt idx="1590">
                  <c:v>43958</c:v>
                </c:pt>
                <c:pt idx="1591">
                  <c:v>43957</c:v>
                </c:pt>
                <c:pt idx="1592">
                  <c:v>43956</c:v>
                </c:pt>
                <c:pt idx="1593">
                  <c:v>43955</c:v>
                </c:pt>
                <c:pt idx="1594">
                  <c:v>43952</c:v>
                </c:pt>
                <c:pt idx="1595">
                  <c:v>43951</c:v>
                </c:pt>
                <c:pt idx="1596">
                  <c:v>43950</c:v>
                </c:pt>
                <c:pt idx="1597">
                  <c:v>43949</c:v>
                </c:pt>
                <c:pt idx="1598">
                  <c:v>43948</c:v>
                </c:pt>
                <c:pt idx="1599">
                  <c:v>43945</c:v>
                </c:pt>
                <c:pt idx="1600">
                  <c:v>43944</c:v>
                </c:pt>
                <c:pt idx="1601">
                  <c:v>43943</c:v>
                </c:pt>
                <c:pt idx="1602">
                  <c:v>43942</c:v>
                </c:pt>
                <c:pt idx="1603">
                  <c:v>43941</c:v>
                </c:pt>
                <c:pt idx="1604">
                  <c:v>43938</c:v>
                </c:pt>
                <c:pt idx="1605">
                  <c:v>43937</c:v>
                </c:pt>
                <c:pt idx="1606">
                  <c:v>43936</c:v>
                </c:pt>
                <c:pt idx="1607">
                  <c:v>43935</c:v>
                </c:pt>
                <c:pt idx="1608">
                  <c:v>43934</c:v>
                </c:pt>
                <c:pt idx="1609">
                  <c:v>43931</c:v>
                </c:pt>
                <c:pt idx="1610">
                  <c:v>43930</c:v>
                </c:pt>
                <c:pt idx="1611">
                  <c:v>43929</c:v>
                </c:pt>
                <c:pt idx="1612">
                  <c:v>43928</c:v>
                </c:pt>
                <c:pt idx="1613">
                  <c:v>43927</c:v>
                </c:pt>
                <c:pt idx="1614">
                  <c:v>43924</c:v>
                </c:pt>
                <c:pt idx="1615">
                  <c:v>43923</c:v>
                </c:pt>
                <c:pt idx="1616">
                  <c:v>43922</c:v>
                </c:pt>
                <c:pt idx="1617">
                  <c:v>43921</c:v>
                </c:pt>
                <c:pt idx="1618">
                  <c:v>43920</c:v>
                </c:pt>
                <c:pt idx="1619">
                  <c:v>43917</c:v>
                </c:pt>
                <c:pt idx="1620">
                  <c:v>43916</c:v>
                </c:pt>
                <c:pt idx="1621">
                  <c:v>43915</c:v>
                </c:pt>
                <c:pt idx="1622">
                  <c:v>43914</c:v>
                </c:pt>
                <c:pt idx="1623">
                  <c:v>43913</c:v>
                </c:pt>
                <c:pt idx="1624">
                  <c:v>43910</c:v>
                </c:pt>
                <c:pt idx="1625">
                  <c:v>43909</c:v>
                </c:pt>
                <c:pt idx="1626">
                  <c:v>43908</c:v>
                </c:pt>
                <c:pt idx="1627">
                  <c:v>43907</c:v>
                </c:pt>
                <c:pt idx="1628">
                  <c:v>43906</c:v>
                </c:pt>
                <c:pt idx="1629">
                  <c:v>43903</c:v>
                </c:pt>
                <c:pt idx="1630">
                  <c:v>43902</c:v>
                </c:pt>
                <c:pt idx="1631">
                  <c:v>43901</c:v>
                </c:pt>
                <c:pt idx="1632">
                  <c:v>43900</c:v>
                </c:pt>
                <c:pt idx="1633">
                  <c:v>43899</c:v>
                </c:pt>
                <c:pt idx="1634">
                  <c:v>43896</c:v>
                </c:pt>
                <c:pt idx="1635">
                  <c:v>43895</c:v>
                </c:pt>
                <c:pt idx="1636">
                  <c:v>43894</c:v>
                </c:pt>
                <c:pt idx="1637">
                  <c:v>43893</c:v>
                </c:pt>
                <c:pt idx="1638">
                  <c:v>43892</c:v>
                </c:pt>
                <c:pt idx="1639">
                  <c:v>43889</c:v>
                </c:pt>
                <c:pt idx="1640">
                  <c:v>43888</c:v>
                </c:pt>
                <c:pt idx="1641">
                  <c:v>43887</c:v>
                </c:pt>
                <c:pt idx="1642">
                  <c:v>43886</c:v>
                </c:pt>
                <c:pt idx="1643">
                  <c:v>43885</c:v>
                </c:pt>
                <c:pt idx="1644">
                  <c:v>43882</c:v>
                </c:pt>
                <c:pt idx="1645">
                  <c:v>43881</c:v>
                </c:pt>
                <c:pt idx="1646">
                  <c:v>43880</c:v>
                </c:pt>
                <c:pt idx="1647">
                  <c:v>43879</c:v>
                </c:pt>
                <c:pt idx="1648">
                  <c:v>43878</c:v>
                </c:pt>
                <c:pt idx="1649">
                  <c:v>43875</c:v>
                </c:pt>
                <c:pt idx="1650">
                  <c:v>43874</c:v>
                </c:pt>
                <c:pt idx="1651">
                  <c:v>43873</c:v>
                </c:pt>
                <c:pt idx="1652">
                  <c:v>43872</c:v>
                </c:pt>
                <c:pt idx="1653">
                  <c:v>43871</c:v>
                </c:pt>
                <c:pt idx="1654">
                  <c:v>43868</c:v>
                </c:pt>
                <c:pt idx="1655">
                  <c:v>43867</c:v>
                </c:pt>
                <c:pt idx="1656">
                  <c:v>43866</c:v>
                </c:pt>
                <c:pt idx="1657">
                  <c:v>43865</c:v>
                </c:pt>
                <c:pt idx="1658">
                  <c:v>43864</c:v>
                </c:pt>
                <c:pt idx="1659">
                  <c:v>43861</c:v>
                </c:pt>
                <c:pt idx="1660">
                  <c:v>43860</c:v>
                </c:pt>
                <c:pt idx="1661">
                  <c:v>43859</c:v>
                </c:pt>
                <c:pt idx="1662">
                  <c:v>43858</c:v>
                </c:pt>
                <c:pt idx="1663">
                  <c:v>43857</c:v>
                </c:pt>
                <c:pt idx="1664">
                  <c:v>43854</c:v>
                </c:pt>
                <c:pt idx="1665">
                  <c:v>43853</c:v>
                </c:pt>
                <c:pt idx="1666">
                  <c:v>43852</c:v>
                </c:pt>
                <c:pt idx="1667">
                  <c:v>43851</c:v>
                </c:pt>
                <c:pt idx="1668">
                  <c:v>43850</c:v>
                </c:pt>
                <c:pt idx="1669">
                  <c:v>43847</c:v>
                </c:pt>
                <c:pt idx="1670">
                  <c:v>43846</c:v>
                </c:pt>
                <c:pt idx="1671">
                  <c:v>43845</c:v>
                </c:pt>
                <c:pt idx="1672">
                  <c:v>43844</c:v>
                </c:pt>
                <c:pt idx="1673">
                  <c:v>43843</c:v>
                </c:pt>
                <c:pt idx="1674">
                  <c:v>43840</c:v>
                </c:pt>
                <c:pt idx="1675">
                  <c:v>43839</c:v>
                </c:pt>
                <c:pt idx="1676">
                  <c:v>43838</c:v>
                </c:pt>
                <c:pt idx="1677">
                  <c:v>43837</c:v>
                </c:pt>
                <c:pt idx="1678">
                  <c:v>43836</c:v>
                </c:pt>
                <c:pt idx="1679">
                  <c:v>43833</c:v>
                </c:pt>
                <c:pt idx="1680">
                  <c:v>43832</c:v>
                </c:pt>
                <c:pt idx="1681">
                  <c:v>43831</c:v>
                </c:pt>
                <c:pt idx="1682">
                  <c:v>43830</c:v>
                </c:pt>
                <c:pt idx="1683">
                  <c:v>43829</c:v>
                </c:pt>
                <c:pt idx="1684">
                  <c:v>43826</c:v>
                </c:pt>
                <c:pt idx="1685">
                  <c:v>43825</c:v>
                </c:pt>
                <c:pt idx="1686">
                  <c:v>43824</c:v>
                </c:pt>
                <c:pt idx="1687">
                  <c:v>43823</c:v>
                </c:pt>
                <c:pt idx="1688">
                  <c:v>43822</c:v>
                </c:pt>
                <c:pt idx="1689">
                  <c:v>43819</c:v>
                </c:pt>
                <c:pt idx="1690">
                  <c:v>43818</c:v>
                </c:pt>
                <c:pt idx="1691">
                  <c:v>43817</c:v>
                </c:pt>
                <c:pt idx="1692">
                  <c:v>43816</c:v>
                </c:pt>
                <c:pt idx="1693">
                  <c:v>43815</c:v>
                </c:pt>
                <c:pt idx="1694">
                  <c:v>43812</c:v>
                </c:pt>
                <c:pt idx="1695">
                  <c:v>43811</c:v>
                </c:pt>
                <c:pt idx="1696">
                  <c:v>43810</c:v>
                </c:pt>
                <c:pt idx="1697">
                  <c:v>43809</c:v>
                </c:pt>
                <c:pt idx="1698">
                  <c:v>43808</c:v>
                </c:pt>
                <c:pt idx="1699">
                  <c:v>43805</c:v>
                </c:pt>
                <c:pt idx="1700">
                  <c:v>43804</c:v>
                </c:pt>
                <c:pt idx="1701">
                  <c:v>43803</c:v>
                </c:pt>
                <c:pt idx="1702">
                  <c:v>43802</c:v>
                </c:pt>
                <c:pt idx="1703">
                  <c:v>43801</c:v>
                </c:pt>
                <c:pt idx="1704">
                  <c:v>43798</c:v>
                </c:pt>
                <c:pt idx="1705">
                  <c:v>43797</c:v>
                </c:pt>
                <c:pt idx="1706">
                  <c:v>43796</c:v>
                </c:pt>
                <c:pt idx="1707">
                  <c:v>43795</c:v>
                </c:pt>
                <c:pt idx="1708">
                  <c:v>43794</c:v>
                </c:pt>
                <c:pt idx="1709">
                  <c:v>43791</c:v>
                </c:pt>
                <c:pt idx="1710">
                  <c:v>43790</c:v>
                </c:pt>
                <c:pt idx="1711">
                  <c:v>43789</c:v>
                </c:pt>
                <c:pt idx="1712">
                  <c:v>43788</c:v>
                </c:pt>
                <c:pt idx="1713">
                  <c:v>43787</c:v>
                </c:pt>
                <c:pt idx="1714">
                  <c:v>43784</c:v>
                </c:pt>
                <c:pt idx="1715">
                  <c:v>43783</c:v>
                </c:pt>
                <c:pt idx="1716">
                  <c:v>43782</c:v>
                </c:pt>
                <c:pt idx="1717">
                  <c:v>43781</c:v>
                </c:pt>
                <c:pt idx="1718">
                  <c:v>43780</c:v>
                </c:pt>
                <c:pt idx="1719">
                  <c:v>43777</c:v>
                </c:pt>
                <c:pt idx="1720">
                  <c:v>43776</c:v>
                </c:pt>
                <c:pt idx="1721">
                  <c:v>43775</c:v>
                </c:pt>
                <c:pt idx="1722">
                  <c:v>43774</c:v>
                </c:pt>
                <c:pt idx="1723">
                  <c:v>43773</c:v>
                </c:pt>
                <c:pt idx="1724">
                  <c:v>43770</c:v>
                </c:pt>
                <c:pt idx="1725">
                  <c:v>43769</c:v>
                </c:pt>
                <c:pt idx="1726">
                  <c:v>43768</c:v>
                </c:pt>
                <c:pt idx="1727">
                  <c:v>43767</c:v>
                </c:pt>
                <c:pt idx="1728">
                  <c:v>43766</c:v>
                </c:pt>
                <c:pt idx="1729">
                  <c:v>43763</c:v>
                </c:pt>
                <c:pt idx="1730">
                  <c:v>43762</c:v>
                </c:pt>
                <c:pt idx="1731">
                  <c:v>43761</c:v>
                </c:pt>
                <c:pt idx="1732">
                  <c:v>43760</c:v>
                </c:pt>
                <c:pt idx="1733">
                  <c:v>43759</c:v>
                </c:pt>
                <c:pt idx="1734">
                  <c:v>43756</c:v>
                </c:pt>
                <c:pt idx="1735">
                  <c:v>43755</c:v>
                </c:pt>
                <c:pt idx="1736">
                  <c:v>43754</c:v>
                </c:pt>
                <c:pt idx="1737">
                  <c:v>43753</c:v>
                </c:pt>
                <c:pt idx="1738">
                  <c:v>43752</c:v>
                </c:pt>
                <c:pt idx="1739">
                  <c:v>43749</c:v>
                </c:pt>
                <c:pt idx="1740">
                  <c:v>43748</c:v>
                </c:pt>
                <c:pt idx="1741">
                  <c:v>43747</c:v>
                </c:pt>
                <c:pt idx="1742">
                  <c:v>43746</c:v>
                </c:pt>
                <c:pt idx="1743">
                  <c:v>43745</c:v>
                </c:pt>
                <c:pt idx="1744">
                  <c:v>43742</c:v>
                </c:pt>
                <c:pt idx="1745">
                  <c:v>43741</c:v>
                </c:pt>
                <c:pt idx="1746">
                  <c:v>43740</c:v>
                </c:pt>
                <c:pt idx="1747">
                  <c:v>43739</c:v>
                </c:pt>
                <c:pt idx="1748">
                  <c:v>43738</c:v>
                </c:pt>
                <c:pt idx="1749">
                  <c:v>43735</c:v>
                </c:pt>
                <c:pt idx="1750">
                  <c:v>43734</c:v>
                </c:pt>
                <c:pt idx="1751">
                  <c:v>43733</c:v>
                </c:pt>
                <c:pt idx="1752">
                  <c:v>43732</c:v>
                </c:pt>
                <c:pt idx="1753">
                  <c:v>43731</c:v>
                </c:pt>
                <c:pt idx="1754">
                  <c:v>43728</c:v>
                </c:pt>
                <c:pt idx="1755">
                  <c:v>43727</c:v>
                </c:pt>
                <c:pt idx="1756">
                  <c:v>43726</c:v>
                </c:pt>
                <c:pt idx="1757">
                  <c:v>43725</c:v>
                </c:pt>
                <c:pt idx="1758">
                  <c:v>43724</c:v>
                </c:pt>
                <c:pt idx="1759">
                  <c:v>43721</c:v>
                </c:pt>
                <c:pt idx="1760">
                  <c:v>43720</c:v>
                </c:pt>
                <c:pt idx="1761">
                  <c:v>43719</c:v>
                </c:pt>
                <c:pt idx="1762">
                  <c:v>43718</c:v>
                </c:pt>
                <c:pt idx="1763">
                  <c:v>43717</c:v>
                </c:pt>
                <c:pt idx="1764">
                  <c:v>43714</c:v>
                </c:pt>
                <c:pt idx="1765">
                  <c:v>43713</c:v>
                </c:pt>
                <c:pt idx="1766">
                  <c:v>43712</c:v>
                </c:pt>
                <c:pt idx="1767">
                  <c:v>43711</c:v>
                </c:pt>
                <c:pt idx="1768">
                  <c:v>43710</c:v>
                </c:pt>
                <c:pt idx="1769">
                  <c:v>43707</c:v>
                </c:pt>
                <c:pt idx="1770">
                  <c:v>43706</c:v>
                </c:pt>
                <c:pt idx="1771">
                  <c:v>43705</c:v>
                </c:pt>
                <c:pt idx="1772">
                  <c:v>43704</c:v>
                </c:pt>
                <c:pt idx="1773">
                  <c:v>43703</c:v>
                </c:pt>
                <c:pt idx="1774">
                  <c:v>43700</c:v>
                </c:pt>
                <c:pt idx="1775">
                  <c:v>43699</c:v>
                </c:pt>
                <c:pt idx="1776">
                  <c:v>43698</c:v>
                </c:pt>
                <c:pt idx="1777">
                  <c:v>43697</c:v>
                </c:pt>
                <c:pt idx="1778">
                  <c:v>43696</c:v>
                </c:pt>
                <c:pt idx="1779">
                  <c:v>43693</c:v>
                </c:pt>
                <c:pt idx="1780">
                  <c:v>43692</c:v>
                </c:pt>
                <c:pt idx="1781">
                  <c:v>43691</c:v>
                </c:pt>
                <c:pt idx="1782">
                  <c:v>43690</c:v>
                </c:pt>
                <c:pt idx="1783">
                  <c:v>43689</c:v>
                </c:pt>
                <c:pt idx="1784">
                  <c:v>43686</c:v>
                </c:pt>
                <c:pt idx="1785">
                  <c:v>43685</c:v>
                </c:pt>
                <c:pt idx="1786">
                  <c:v>43684</c:v>
                </c:pt>
                <c:pt idx="1787">
                  <c:v>43683</c:v>
                </c:pt>
                <c:pt idx="1788">
                  <c:v>43682</c:v>
                </c:pt>
                <c:pt idx="1789">
                  <c:v>43679</c:v>
                </c:pt>
                <c:pt idx="1790">
                  <c:v>43678</c:v>
                </c:pt>
                <c:pt idx="1791">
                  <c:v>43677</c:v>
                </c:pt>
                <c:pt idx="1792">
                  <c:v>43676</c:v>
                </c:pt>
                <c:pt idx="1793">
                  <c:v>43675</c:v>
                </c:pt>
                <c:pt idx="1794">
                  <c:v>43672</c:v>
                </c:pt>
                <c:pt idx="1795">
                  <c:v>43671</c:v>
                </c:pt>
                <c:pt idx="1796">
                  <c:v>43670</c:v>
                </c:pt>
                <c:pt idx="1797">
                  <c:v>43669</c:v>
                </c:pt>
                <c:pt idx="1798">
                  <c:v>43668</c:v>
                </c:pt>
                <c:pt idx="1799">
                  <c:v>43665</c:v>
                </c:pt>
                <c:pt idx="1800">
                  <c:v>43664</c:v>
                </c:pt>
                <c:pt idx="1801">
                  <c:v>43663</c:v>
                </c:pt>
                <c:pt idx="1802">
                  <c:v>43662</c:v>
                </c:pt>
                <c:pt idx="1803">
                  <c:v>43661</c:v>
                </c:pt>
                <c:pt idx="1804">
                  <c:v>43658</c:v>
                </c:pt>
                <c:pt idx="1805">
                  <c:v>43657</c:v>
                </c:pt>
                <c:pt idx="1806">
                  <c:v>43656</c:v>
                </c:pt>
                <c:pt idx="1807">
                  <c:v>43655</c:v>
                </c:pt>
                <c:pt idx="1808">
                  <c:v>43654</c:v>
                </c:pt>
                <c:pt idx="1809">
                  <c:v>43651</c:v>
                </c:pt>
                <c:pt idx="1810">
                  <c:v>43650</c:v>
                </c:pt>
                <c:pt idx="1811">
                  <c:v>43649</c:v>
                </c:pt>
                <c:pt idx="1812">
                  <c:v>43648</c:v>
                </c:pt>
                <c:pt idx="1813">
                  <c:v>43647</c:v>
                </c:pt>
                <c:pt idx="1814">
                  <c:v>43644</c:v>
                </c:pt>
                <c:pt idx="1815">
                  <c:v>43643</c:v>
                </c:pt>
                <c:pt idx="1816">
                  <c:v>43642</c:v>
                </c:pt>
                <c:pt idx="1817">
                  <c:v>43641</c:v>
                </c:pt>
                <c:pt idx="1818">
                  <c:v>43640</c:v>
                </c:pt>
                <c:pt idx="1819">
                  <c:v>43637</c:v>
                </c:pt>
                <c:pt idx="1820">
                  <c:v>43636</c:v>
                </c:pt>
                <c:pt idx="1821">
                  <c:v>43635</c:v>
                </c:pt>
                <c:pt idx="1822">
                  <c:v>43634</c:v>
                </c:pt>
                <c:pt idx="1823">
                  <c:v>43633</c:v>
                </c:pt>
                <c:pt idx="1824">
                  <c:v>43630</c:v>
                </c:pt>
                <c:pt idx="1825">
                  <c:v>43629</c:v>
                </c:pt>
                <c:pt idx="1826">
                  <c:v>43628</c:v>
                </c:pt>
                <c:pt idx="1827">
                  <c:v>43627</c:v>
                </c:pt>
                <c:pt idx="1828">
                  <c:v>43626</c:v>
                </c:pt>
                <c:pt idx="1829">
                  <c:v>43623</c:v>
                </c:pt>
                <c:pt idx="1830">
                  <c:v>43622</c:v>
                </c:pt>
                <c:pt idx="1831">
                  <c:v>43621</c:v>
                </c:pt>
                <c:pt idx="1832">
                  <c:v>43620</c:v>
                </c:pt>
                <c:pt idx="1833">
                  <c:v>43619</c:v>
                </c:pt>
                <c:pt idx="1834">
                  <c:v>43616</c:v>
                </c:pt>
                <c:pt idx="1835">
                  <c:v>43615</c:v>
                </c:pt>
                <c:pt idx="1836">
                  <c:v>43614</c:v>
                </c:pt>
                <c:pt idx="1837">
                  <c:v>43613</c:v>
                </c:pt>
                <c:pt idx="1838">
                  <c:v>43612</c:v>
                </c:pt>
                <c:pt idx="1839">
                  <c:v>43609</c:v>
                </c:pt>
                <c:pt idx="1840">
                  <c:v>43608</c:v>
                </c:pt>
                <c:pt idx="1841">
                  <c:v>43607</c:v>
                </c:pt>
                <c:pt idx="1842">
                  <c:v>43606</c:v>
                </c:pt>
                <c:pt idx="1843">
                  <c:v>43605</c:v>
                </c:pt>
                <c:pt idx="1844">
                  <c:v>43602</c:v>
                </c:pt>
                <c:pt idx="1845">
                  <c:v>43601</c:v>
                </c:pt>
                <c:pt idx="1846">
                  <c:v>43600</c:v>
                </c:pt>
                <c:pt idx="1847">
                  <c:v>43599</c:v>
                </c:pt>
                <c:pt idx="1848">
                  <c:v>43598</c:v>
                </c:pt>
                <c:pt idx="1849">
                  <c:v>43595</c:v>
                </c:pt>
                <c:pt idx="1850">
                  <c:v>43594</c:v>
                </c:pt>
                <c:pt idx="1851">
                  <c:v>43593</c:v>
                </c:pt>
                <c:pt idx="1852">
                  <c:v>43592</c:v>
                </c:pt>
                <c:pt idx="1853">
                  <c:v>43591</c:v>
                </c:pt>
                <c:pt idx="1854">
                  <c:v>43588</c:v>
                </c:pt>
                <c:pt idx="1855">
                  <c:v>43587</c:v>
                </c:pt>
                <c:pt idx="1856">
                  <c:v>43586</c:v>
                </c:pt>
                <c:pt idx="1857">
                  <c:v>43585</c:v>
                </c:pt>
                <c:pt idx="1858">
                  <c:v>43584</c:v>
                </c:pt>
                <c:pt idx="1859">
                  <c:v>43581</c:v>
                </c:pt>
                <c:pt idx="1860">
                  <c:v>43580</c:v>
                </c:pt>
                <c:pt idx="1861">
                  <c:v>43579</c:v>
                </c:pt>
                <c:pt idx="1862">
                  <c:v>43578</c:v>
                </c:pt>
                <c:pt idx="1863">
                  <c:v>43577</c:v>
                </c:pt>
                <c:pt idx="1864">
                  <c:v>43574</c:v>
                </c:pt>
                <c:pt idx="1865">
                  <c:v>43573</c:v>
                </c:pt>
                <c:pt idx="1866">
                  <c:v>43572</c:v>
                </c:pt>
                <c:pt idx="1867">
                  <c:v>43571</c:v>
                </c:pt>
                <c:pt idx="1868">
                  <c:v>43570</c:v>
                </c:pt>
                <c:pt idx="1869">
                  <c:v>43567</c:v>
                </c:pt>
                <c:pt idx="1870">
                  <c:v>43566</c:v>
                </c:pt>
                <c:pt idx="1871">
                  <c:v>43565</c:v>
                </c:pt>
                <c:pt idx="1872">
                  <c:v>43564</c:v>
                </c:pt>
                <c:pt idx="1873">
                  <c:v>43563</c:v>
                </c:pt>
                <c:pt idx="1874">
                  <c:v>43560</c:v>
                </c:pt>
                <c:pt idx="1875">
                  <c:v>43559</c:v>
                </c:pt>
                <c:pt idx="1876">
                  <c:v>43558</c:v>
                </c:pt>
                <c:pt idx="1877">
                  <c:v>43557</c:v>
                </c:pt>
                <c:pt idx="1878">
                  <c:v>43556</c:v>
                </c:pt>
                <c:pt idx="1879">
                  <c:v>43553</c:v>
                </c:pt>
                <c:pt idx="1880">
                  <c:v>43552</c:v>
                </c:pt>
                <c:pt idx="1881">
                  <c:v>43551</c:v>
                </c:pt>
                <c:pt idx="1882">
                  <c:v>43550</c:v>
                </c:pt>
                <c:pt idx="1883">
                  <c:v>43549</c:v>
                </c:pt>
                <c:pt idx="1884">
                  <c:v>43546</c:v>
                </c:pt>
                <c:pt idx="1885">
                  <c:v>43545</c:v>
                </c:pt>
                <c:pt idx="1886">
                  <c:v>43544</c:v>
                </c:pt>
                <c:pt idx="1887">
                  <c:v>43543</c:v>
                </c:pt>
                <c:pt idx="1888">
                  <c:v>43542</c:v>
                </c:pt>
                <c:pt idx="1889">
                  <c:v>43539</c:v>
                </c:pt>
                <c:pt idx="1890">
                  <c:v>43538</c:v>
                </c:pt>
                <c:pt idx="1891">
                  <c:v>43537</c:v>
                </c:pt>
                <c:pt idx="1892">
                  <c:v>43536</c:v>
                </c:pt>
                <c:pt idx="1893">
                  <c:v>43535</c:v>
                </c:pt>
                <c:pt idx="1894">
                  <c:v>43532</c:v>
                </c:pt>
                <c:pt idx="1895">
                  <c:v>43531</c:v>
                </c:pt>
                <c:pt idx="1896">
                  <c:v>43530</c:v>
                </c:pt>
                <c:pt idx="1897">
                  <c:v>43529</c:v>
                </c:pt>
                <c:pt idx="1898">
                  <c:v>43528</c:v>
                </c:pt>
                <c:pt idx="1899">
                  <c:v>43525</c:v>
                </c:pt>
                <c:pt idx="1900">
                  <c:v>43524</c:v>
                </c:pt>
                <c:pt idx="1901">
                  <c:v>43523</c:v>
                </c:pt>
                <c:pt idx="1902">
                  <c:v>43522</c:v>
                </c:pt>
                <c:pt idx="1903">
                  <c:v>43521</c:v>
                </c:pt>
                <c:pt idx="1904">
                  <c:v>43518</c:v>
                </c:pt>
                <c:pt idx="1905">
                  <c:v>43517</c:v>
                </c:pt>
                <c:pt idx="1906">
                  <c:v>43516</c:v>
                </c:pt>
                <c:pt idx="1907">
                  <c:v>43515</c:v>
                </c:pt>
                <c:pt idx="1908">
                  <c:v>43514</c:v>
                </c:pt>
                <c:pt idx="1909">
                  <c:v>43511</c:v>
                </c:pt>
                <c:pt idx="1910">
                  <c:v>43510</c:v>
                </c:pt>
                <c:pt idx="1911">
                  <c:v>43509</c:v>
                </c:pt>
                <c:pt idx="1912">
                  <c:v>43508</c:v>
                </c:pt>
                <c:pt idx="1913">
                  <c:v>43507</c:v>
                </c:pt>
                <c:pt idx="1914">
                  <c:v>43504</c:v>
                </c:pt>
                <c:pt idx="1915">
                  <c:v>43503</c:v>
                </c:pt>
                <c:pt idx="1916">
                  <c:v>43502</c:v>
                </c:pt>
                <c:pt idx="1917">
                  <c:v>43501</c:v>
                </c:pt>
                <c:pt idx="1918">
                  <c:v>43500</c:v>
                </c:pt>
                <c:pt idx="1919">
                  <c:v>43497</c:v>
                </c:pt>
                <c:pt idx="1920">
                  <c:v>43496</c:v>
                </c:pt>
                <c:pt idx="1921">
                  <c:v>43495</c:v>
                </c:pt>
                <c:pt idx="1922">
                  <c:v>43494</c:v>
                </c:pt>
                <c:pt idx="1923">
                  <c:v>43493</c:v>
                </c:pt>
                <c:pt idx="1924">
                  <c:v>43490</c:v>
                </c:pt>
                <c:pt idx="1925">
                  <c:v>43489</c:v>
                </c:pt>
                <c:pt idx="1926">
                  <c:v>43488</c:v>
                </c:pt>
                <c:pt idx="1927">
                  <c:v>43487</c:v>
                </c:pt>
                <c:pt idx="1928">
                  <c:v>43486</c:v>
                </c:pt>
                <c:pt idx="1929">
                  <c:v>43483</c:v>
                </c:pt>
                <c:pt idx="1930">
                  <c:v>43482</c:v>
                </c:pt>
                <c:pt idx="1931">
                  <c:v>43481</c:v>
                </c:pt>
                <c:pt idx="1932">
                  <c:v>43480</c:v>
                </c:pt>
                <c:pt idx="1933">
                  <c:v>43479</c:v>
                </c:pt>
                <c:pt idx="1934">
                  <c:v>43476</c:v>
                </c:pt>
                <c:pt idx="1935">
                  <c:v>43475</c:v>
                </c:pt>
                <c:pt idx="1936">
                  <c:v>43474</c:v>
                </c:pt>
                <c:pt idx="1937">
                  <c:v>43473</c:v>
                </c:pt>
                <c:pt idx="1938">
                  <c:v>43472</c:v>
                </c:pt>
                <c:pt idx="1939">
                  <c:v>43469</c:v>
                </c:pt>
                <c:pt idx="1940">
                  <c:v>43468</c:v>
                </c:pt>
                <c:pt idx="1941">
                  <c:v>43467</c:v>
                </c:pt>
                <c:pt idx="1942">
                  <c:v>43466</c:v>
                </c:pt>
                <c:pt idx="1943">
                  <c:v>43465</c:v>
                </c:pt>
                <c:pt idx="1944">
                  <c:v>43462</c:v>
                </c:pt>
                <c:pt idx="1945">
                  <c:v>43461</c:v>
                </c:pt>
                <c:pt idx="1946">
                  <c:v>43460</c:v>
                </c:pt>
                <c:pt idx="1947">
                  <c:v>43459</c:v>
                </c:pt>
                <c:pt idx="1948">
                  <c:v>43458</c:v>
                </c:pt>
                <c:pt idx="1949">
                  <c:v>43455</c:v>
                </c:pt>
                <c:pt idx="1950">
                  <c:v>43454</c:v>
                </c:pt>
                <c:pt idx="1951">
                  <c:v>43453</c:v>
                </c:pt>
                <c:pt idx="1952">
                  <c:v>43452</c:v>
                </c:pt>
                <c:pt idx="1953">
                  <c:v>43451</c:v>
                </c:pt>
                <c:pt idx="1954">
                  <c:v>43448</c:v>
                </c:pt>
                <c:pt idx="1955">
                  <c:v>43447</c:v>
                </c:pt>
                <c:pt idx="1956">
                  <c:v>43446</c:v>
                </c:pt>
                <c:pt idx="1957">
                  <c:v>43445</c:v>
                </c:pt>
                <c:pt idx="1958">
                  <c:v>43444</c:v>
                </c:pt>
                <c:pt idx="1959">
                  <c:v>43441</c:v>
                </c:pt>
                <c:pt idx="1960">
                  <c:v>43440</c:v>
                </c:pt>
                <c:pt idx="1961">
                  <c:v>43439</c:v>
                </c:pt>
                <c:pt idx="1962">
                  <c:v>43438</c:v>
                </c:pt>
                <c:pt idx="1963">
                  <c:v>43437</c:v>
                </c:pt>
                <c:pt idx="1964">
                  <c:v>43434</c:v>
                </c:pt>
                <c:pt idx="1965">
                  <c:v>43433</c:v>
                </c:pt>
                <c:pt idx="1966">
                  <c:v>43432</c:v>
                </c:pt>
                <c:pt idx="1967">
                  <c:v>43431</c:v>
                </c:pt>
                <c:pt idx="1968">
                  <c:v>43430</c:v>
                </c:pt>
                <c:pt idx="1969">
                  <c:v>43427</c:v>
                </c:pt>
                <c:pt idx="1970">
                  <c:v>43426</c:v>
                </c:pt>
                <c:pt idx="1971">
                  <c:v>43425</c:v>
                </c:pt>
                <c:pt idx="1972">
                  <c:v>43424</c:v>
                </c:pt>
                <c:pt idx="1973">
                  <c:v>43423</c:v>
                </c:pt>
                <c:pt idx="1974">
                  <c:v>43420</c:v>
                </c:pt>
                <c:pt idx="1975">
                  <c:v>43419</c:v>
                </c:pt>
                <c:pt idx="1976">
                  <c:v>43418</c:v>
                </c:pt>
                <c:pt idx="1977">
                  <c:v>43417</c:v>
                </c:pt>
                <c:pt idx="1978">
                  <c:v>43416</c:v>
                </c:pt>
                <c:pt idx="1979">
                  <c:v>43413</c:v>
                </c:pt>
                <c:pt idx="1980">
                  <c:v>43412</c:v>
                </c:pt>
                <c:pt idx="1981">
                  <c:v>43411</c:v>
                </c:pt>
                <c:pt idx="1982">
                  <c:v>43410</c:v>
                </c:pt>
                <c:pt idx="1983">
                  <c:v>43409</c:v>
                </c:pt>
                <c:pt idx="1984">
                  <c:v>43406</c:v>
                </c:pt>
                <c:pt idx="1985">
                  <c:v>43405</c:v>
                </c:pt>
                <c:pt idx="1986">
                  <c:v>43404</c:v>
                </c:pt>
                <c:pt idx="1987">
                  <c:v>43403</c:v>
                </c:pt>
                <c:pt idx="1988">
                  <c:v>43402</c:v>
                </c:pt>
                <c:pt idx="1989">
                  <c:v>43399</c:v>
                </c:pt>
                <c:pt idx="1990">
                  <c:v>43398</c:v>
                </c:pt>
                <c:pt idx="1991">
                  <c:v>43397</c:v>
                </c:pt>
                <c:pt idx="1992">
                  <c:v>43396</c:v>
                </c:pt>
                <c:pt idx="1993">
                  <c:v>43395</c:v>
                </c:pt>
                <c:pt idx="1994">
                  <c:v>43392</c:v>
                </c:pt>
                <c:pt idx="1995">
                  <c:v>43391</c:v>
                </c:pt>
                <c:pt idx="1996">
                  <c:v>43390</c:v>
                </c:pt>
                <c:pt idx="1997">
                  <c:v>43389</c:v>
                </c:pt>
                <c:pt idx="1998">
                  <c:v>43388</c:v>
                </c:pt>
                <c:pt idx="1999">
                  <c:v>43385</c:v>
                </c:pt>
                <c:pt idx="2000">
                  <c:v>43384</c:v>
                </c:pt>
                <c:pt idx="2001">
                  <c:v>43383</c:v>
                </c:pt>
                <c:pt idx="2002">
                  <c:v>43382</c:v>
                </c:pt>
                <c:pt idx="2003">
                  <c:v>43381</c:v>
                </c:pt>
                <c:pt idx="2004">
                  <c:v>43378</c:v>
                </c:pt>
                <c:pt idx="2005">
                  <c:v>43377</c:v>
                </c:pt>
                <c:pt idx="2006">
                  <c:v>43376</c:v>
                </c:pt>
                <c:pt idx="2007">
                  <c:v>43375</c:v>
                </c:pt>
                <c:pt idx="2008">
                  <c:v>43374</c:v>
                </c:pt>
                <c:pt idx="2009">
                  <c:v>43371</c:v>
                </c:pt>
                <c:pt idx="2010">
                  <c:v>43370</c:v>
                </c:pt>
                <c:pt idx="2011">
                  <c:v>43369</c:v>
                </c:pt>
                <c:pt idx="2012">
                  <c:v>43368</c:v>
                </c:pt>
                <c:pt idx="2013">
                  <c:v>43367</c:v>
                </c:pt>
                <c:pt idx="2014">
                  <c:v>43364</c:v>
                </c:pt>
                <c:pt idx="2015">
                  <c:v>43363</c:v>
                </c:pt>
                <c:pt idx="2016">
                  <c:v>43362</c:v>
                </c:pt>
                <c:pt idx="2017">
                  <c:v>43361</c:v>
                </c:pt>
                <c:pt idx="2018">
                  <c:v>43360</c:v>
                </c:pt>
                <c:pt idx="2019">
                  <c:v>43357</c:v>
                </c:pt>
                <c:pt idx="2020">
                  <c:v>43356</c:v>
                </c:pt>
                <c:pt idx="2021">
                  <c:v>43355</c:v>
                </c:pt>
                <c:pt idx="2022">
                  <c:v>43354</c:v>
                </c:pt>
                <c:pt idx="2023">
                  <c:v>43353</c:v>
                </c:pt>
                <c:pt idx="2024">
                  <c:v>43350</c:v>
                </c:pt>
                <c:pt idx="2025">
                  <c:v>43349</c:v>
                </c:pt>
                <c:pt idx="2026">
                  <c:v>43348</c:v>
                </c:pt>
                <c:pt idx="2027">
                  <c:v>43347</c:v>
                </c:pt>
                <c:pt idx="2028">
                  <c:v>43346</c:v>
                </c:pt>
                <c:pt idx="2029">
                  <c:v>43343</c:v>
                </c:pt>
                <c:pt idx="2030">
                  <c:v>43342</c:v>
                </c:pt>
                <c:pt idx="2031">
                  <c:v>43341</c:v>
                </c:pt>
                <c:pt idx="2032">
                  <c:v>43340</c:v>
                </c:pt>
                <c:pt idx="2033">
                  <c:v>43339</c:v>
                </c:pt>
                <c:pt idx="2034">
                  <c:v>43336</c:v>
                </c:pt>
                <c:pt idx="2035">
                  <c:v>43335</c:v>
                </c:pt>
                <c:pt idx="2036">
                  <c:v>43334</c:v>
                </c:pt>
                <c:pt idx="2037">
                  <c:v>43333</c:v>
                </c:pt>
                <c:pt idx="2038">
                  <c:v>43332</c:v>
                </c:pt>
                <c:pt idx="2039">
                  <c:v>43329</c:v>
                </c:pt>
                <c:pt idx="2040">
                  <c:v>43328</c:v>
                </c:pt>
                <c:pt idx="2041">
                  <c:v>43327</c:v>
                </c:pt>
                <c:pt idx="2042">
                  <c:v>43326</c:v>
                </c:pt>
                <c:pt idx="2043">
                  <c:v>43325</c:v>
                </c:pt>
                <c:pt idx="2044">
                  <c:v>43322</c:v>
                </c:pt>
                <c:pt idx="2045">
                  <c:v>43321</c:v>
                </c:pt>
                <c:pt idx="2046">
                  <c:v>43320</c:v>
                </c:pt>
                <c:pt idx="2047">
                  <c:v>43319</c:v>
                </c:pt>
                <c:pt idx="2048">
                  <c:v>43318</c:v>
                </c:pt>
                <c:pt idx="2049">
                  <c:v>43315</c:v>
                </c:pt>
                <c:pt idx="2050">
                  <c:v>43314</c:v>
                </c:pt>
                <c:pt idx="2051">
                  <c:v>43313</c:v>
                </c:pt>
                <c:pt idx="2052">
                  <c:v>43312</c:v>
                </c:pt>
                <c:pt idx="2053">
                  <c:v>43311</c:v>
                </c:pt>
                <c:pt idx="2054">
                  <c:v>43308</c:v>
                </c:pt>
                <c:pt idx="2055">
                  <c:v>43307</c:v>
                </c:pt>
                <c:pt idx="2056">
                  <c:v>43306</c:v>
                </c:pt>
                <c:pt idx="2057">
                  <c:v>43305</c:v>
                </c:pt>
                <c:pt idx="2058">
                  <c:v>43304</c:v>
                </c:pt>
                <c:pt idx="2059">
                  <c:v>43301</c:v>
                </c:pt>
                <c:pt idx="2060">
                  <c:v>43300</c:v>
                </c:pt>
                <c:pt idx="2061">
                  <c:v>43299</c:v>
                </c:pt>
                <c:pt idx="2062">
                  <c:v>43298</c:v>
                </c:pt>
                <c:pt idx="2063">
                  <c:v>43297</c:v>
                </c:pt>
                <c:pt idx="2064">
                  <c:v>43294</c:v>
                </c:pt>
                <c:pt idx="2065">
                  <c:v>43293</c:v>
                </c:pt>
                <c:pt idx="2066">
                  <c:v>43292</c:v>
                </c:pt>
                <c:pt idx="2067">
                  <c:v>43291</c:v>
                </c:pt>
                <c:pt idx="2068">
                  <c:v>43290</c:v>
                </c:pt>
                <c:pt idx="2069">
                  <c:v>43287</c:v>
                </c:pt>
                <c:pt idx="2070">
                  <c:v>43286</c:v>
                </c:pt>
                <c:pt idx="2071">
                  <c:v>43285</c:v>
                </c:pt>
                <c:pt idx="2072">
                  <c:v>43284</c:v>
                </c:pt>
                <c:pt idx="2073">
                  <c:v>43283</c:v>
                </c:pt>
                <c:pt idx="2074">
                  <c:v>43280</c:v>
                </c:pt>
                <c:pt idx="2075">
                  <c:v>43279</c:v>
                </c:pt>
                <c:pt idx="2076">
                  <c:v>43278</c:v>
                </c:pt>
                <c:pt idx="2077">
                  <c:v>43277</c:v>
                </c:pt>
                <c:pt idx="2078">
                  <c:v>43276</c:v>
                </c:pt>
                <c:pt idx="2079">
                  <c:v>43273</c:v>
                </c:pt>
                <c:pt idx="2080">
                  <c:v>43272</c:v>
                </c:pt>
                <c:pt idx="2081">
                  <c:v>43271</c:v>
                </c:pt>
                <c:pt idx="2082">
                  <c:v>43270</c:v>
                </c:pt>
                <c:pt idx="2083">
                  <c:v>43269</c:v>
                </c:pt>
                <c:pt idx="2084">
                  <c:v>43266</c:v>
                </c:pt>
                <c:pt idx="2085">
                  <c:v>43265</c:v>
                </c:pt>
                <c:pt idx="2086">
                  <c:v>43264</c:v>
                </c:pt>
                <c:pt idx="2087">
                  <c:v>43263</c:v>
                </c:pt>
                <c:pt idx="2088">
                  <c:v>43262</c:v>
                </c:pt>
                <c:pt idx="2089">
                  <c:v>43259</c:v>
                </c:pt>
                <c:pt idx="2090">
                  <c:v>43258</c:v>
                </c:pt>
                <c:pt idx="2091">
                  <c:v>43257</c:v>
                </c:pt>
                <c:pt idx="2092">
                  <c:v>43256</c:v>
                </c:pt>
                <c:pt idx="2093">
                  <c:v>43255</c:v>
                </c:pt>
                <c:pt idx="2094">
                  <c:v>43252</c:v>
                </c:pt>
                <c:pt idx="2095">
                  <c:v>43251</c:v>
                </c:pt>
                <c:pt idx="2096">
                  <c:v>43250</c:v>
                </c:pt>
                <c:pt idx="2097">
                  <c:v>43249</c:v>
                </c:pt>
                <c:pt idx="2098">
                  <c:v>43248</c:v>
                </c:pt>
                <c:pt idx="2099">
                  <c:v>43245</c:v>
                </c:pt>
                <c:pt idx="2100">
                  <c:v>43244</c:v>
                </c:pt>
                <c:pt idx="2101">
                  <c:v>43243</c:v>
                </c:pt>
                <c:pt idx="2102">
                  <c:v>43242</c:v>
                </c:pt>
                <c:pt idx="2103">
                  <c:v>43241</c:v>
                </c:pt>
                <c:pt idx="2104">
                  <c:v>43238</c:v>
                </c:pt>
                <c:pt idx="2105">
                  <c:v>43237</c:v>
                </c:pt>
                <c:pt idx="2106">
                  <c:v>43236</c:v>
                </c:pt>
                <c:pt idx="2107">
                  <c:v>43235</c:v>
                </c:pt>
                <c:pt idx="2108">
                  <c:v>43234</c:v>
                </c:pt>
                <c:pt idx="2109">
                  <c:v>43231</c:v>
                </c:pt>
                <c:pt idx="2110">
                  <c:v>43230</c:v>
                </c:pt>
                <c:pt idx="2111">
                  <c:v>43229</c:v>
                </c:pt>
                <c:pt idx="2112">
                  <c:v>43228</c:v>
                </c:pt>
                <c:pt idx="2113">
                  <c:v>43227</c:v>
                </c:pt>
                <c:pt idx="2114">
                  <c:v>43224</c:v>
                </c:pt>
                <c:pt idx="2115">
                  <c:v>43223</c:v>
                </c:pt>
                <c:pt idx="2116">
                  <c:v>43222</c:v>
                </c:pt>
                <c:pt idx="2117">
                  <c:v>43221</c:v>
                </c:pt>
                <c:pt idx="2118">
                  <c:v>43220</c:v>
                </c:pt>
                <c:pt idx="2119">
                  <c:v>43217</c:v>
                </c:pt>
                <c:pt idx="2120">
                  <c:v>43216</c:v>
                </c:pt>
                <c:pt idx="2121">
                  <c:v>43215</c:v>
                </c:pt>
                <c:pt idx="2122">
                  <c:v>43214</c:v>
                </c:pt>
                <c:pt idx="2123">
                  <c:v>43213</c:v>
                </c:pt>
                <c:pt idx="2124">
                  <c:v>43210</c:v>
                </c:pt>
                <c:pt idx="2125">
                  <c:v>43209</c:v>
                </c:pt>
                <c:pt idx="2126">
                  <c:v>43208</c:v>
                </c:pt>
                <c:pt idx="2127">
                  <c:v>43207</c:v>
                </c:pt>
                <c:pt idx="2128">
                  <c:v>43206</c:v>
                </c:pt>
                <c:pt idx="2129">
                  <c:v>43203</c:v>
                </c:pt>
                <c:pt idx="2130">
                  <c:v>43202</c:v>
                </c:pt>
                <c:pt idx="2131">
                  <c:v>43201</c:v>
                </c:pt>
                <c:pt idx="2132">
                  <c:v>43200</c:v>
                </c:pt>
                <c:pt idx="2133">
                  <c:v>43199</c:v>
                </c:pt>
                <c:pt idx="2134">
                  <c:v>43196</c:v>
                </c:pt>
                <c:pt idx="2135">
                  <c:v>43195</c:v>
                </c:pt>
                <c:pt idx="2136">
                  <c:v>43194</c:v>
                </c:pt>
                <c:pt idx="2137">
                  <c:v>43193</c:v>
                </c:pt>
                <c:pt idx="2138">
                  <c:v>43192</c:v>
                </c:pt>
                <c:pt idx="2139">
                  <c:v>43189</c:v>
                </c:pt>
                <c:pt idx="2140">
                  <c:v>43188</c:v>
                </c:pt>
                <c:pt idx="2141">
                  <c:v>43187</c:v>
                </c:pt>
                <c:pt idx="2142">
                  <c:v>43186</c:v>
                </c:pt>
                <c:pt idx="2143">
                  <c:v>43185</c:v>
                </c:pt>
                <c:pt idx="2144">
                  <c:v>43182</c:v>
                </c:pt>
                <c:pt idx="2145">
                  <c:v>43181</c:v>
                </c:pt>
                <c:pt idx="2146">
                  <c:v>43180</c:v>
                </c:pt>
                <c:pt idx="2147">
                  <c:v>43179</c:v>
                </c:pt>
                <c:pt idx="2148">
                  <c:v>43178</c:v>
                </c:pt>
                <c:pt idx="2149">
                  <c:v>43175</c:v>
                </c:pt>
                <c:pt idx="2150">
                  <c:v>43174</c:v>
                </c:pt>
                <c:pt idx="2151">
                  <c:v>43173</c:v>
                </c:pt>
                <c:pt idx="2152">
                  <c:v>43172</c:v>
                </c:pt>
                <c:pt idx="2153">
                  <c:v>43171</c:v>
                </c:pt>
                <c:pt idx="2154">
                  <c:v>43168</c:v>
                </c:pt>
                <c:pt idx="2155">
                  <c:v>43167</c:v>
                </c:pt>
                <c:pt idx="2156">
                  <c:v>43166</c:v>
                </c:pt>
                <c:pt idx="2157">
                  <c:v>43165</c:v>
                </c:pt>
                <c:pt idx="2158">
                  <c:v>43164</c:v>
                </c:pt>
                <c:pt idx="2159">
                  <c:v>43161</c:v>
                </c:pt>
                <c:pt idx="2160">
                  <c:v>43160</c:v>
                </c:pt>
                <c:pt idx="2161">
                  <c:v>43159</c:v>
                </c:pt>
                <c:pt idx="2162">
                  <c:v>43158</c:v>
                </c:pt>
                <c:pt idx="2163">
                  <c:v>43157</c:v>
                </c:pt>
                <c:pt idx="2164">
                  <c:v>43154</c:v>
                </c:pt>
                <c:pt idx="2165">
                  <c:v>43153</c:v>
                </c:pt>
                <c:pt idx="2166">
                  <c:v>43152</c:v>
                </c:pt>
                <c:pt idx="2167">
                  <c:v>43151</c:v>
                </c:pt>
                <c:pt idx="2168">
                  <c:v>43150</c:v>
                </c:pt>
                <c:pt idx="2169">
                  <c:v>43147</c:v>
                </c:pt>
                <c:pt idx="2170">
                  <c:v>43146</c:v>
                </c:pt>
                <c:pt idx="2171">
                  <c:v>43145</c:v>
                </c:pt>
                <c:pt idx="2172">
                  <c:v>43144</c:v>
                </c:pt>
                <c:pt idx="2173">
                  <c:v>43143</c:v>
                </c:pt>
                <c:pt idx="2174">
                  <c:v>43140</c:v>
                </c:pt>
                <c:pt idx="2175">
                  <c:v>43139</c:v>
                </c:pt>
                <c:pt idx="2176">
                  <c:v>43138</c:v>
                </c:pt>
                <c:pt idx="2177">
                  <c:v>43137</c:v>
                </c:pt>
                <c:pt idx="2178">
                  <c:v>43136</c:v>
                </c:pt>
                <c:pt idx="2179">
                  <c:v>43133</c:v>
                </c:pt>
                <c:pt idx="2180">
                  <c:v>43132</c:v>
                </c:pt>
                <c:pt idx="2181">
                  <c:v>43131</c:v>
                </c:pt>
                <c:pt idx="2182">
                  <c:v>43130</c:v>
                </c:pt>
                <c:pt idx="2183">
                  <c:v>43129</c:v>
                </c:pt>
                <c:pt idx="2184">
                  <c:v>43126</c:v>
                </c:pt>
                <c:pt idx="2185">
                  <c:v>43125</c:v>
                </c:pt>
                <c:pt idx="2186">
                  <c:v>43124</c:v>
                </c:pt>
                <c:pt idx="2187">
                  <c:v>43123</c:v>
                </c:pt>
                <c:pt idx="2188">
                  <c:v>43122</c:v>
                </c:pt>
                <c:pt idx="2189">
                  <c:v>43119</c:v>
                </c:pt>
                <c:pt idx="2190">
                  <c:v>43118</c:v>
                </c:pt>
                <c:pt idx="2191">
                  <c:v>43117</c:v>
                </c:pt>
                <c:pt idx="2192">
                  <c:v>43116</c:v>
                </c:pt>
                <c:pt idx="2193">
                  <c:v>43115</c:v>
                </c:pt>
                <c:pt idx="2194">
                  <c:v>43112</c:v>
                </c:pt>
                <c:pt idx="2195">
                  <c:v>43111</c:v>
                </c:pt>
                <c:pt idx="2196">
                  <c:v>43110</c:v>
                </c:pt>
                <c:pt idx="2197">
                  <c:v>43109</c:v>
                </c:pt>
                <c:pt idx="2198">
                  <c:v>43108</c:v>
                </c:pt>
                <c:pt idx="2199">
                  <c:v>43105</c:v>
                </c:pt>
                <c:pt idx="2200">
                  <c:v>43104</c:v>
                </c:pt>
                <c:pt idx="2201">
                  <c:v>43103</c:v>
                </c:pt>
                <c:pt idx="2202">
                  <c:v>43102</c:v>
                </c:pt>
                <c:pt idx="2203">
                  <c:v>43101</c:v>
                </c:pt>
                <c:pt idx="2204">
                  <c:v>43098</c:v>
                </c:pt>
                <c:pt idx="2205">
                  <c:v>43097</c:v>
                </c:pt>
                <c:pt idx="2206">
                  <c:v>43096</c:v>
                </c:pt>
                <c:pt idx="2207">
                  <c:v>43095</c:v>
                </c:pt>
                <c:pt idx="2208">
                  <c:v>43094</c:v>
                </c:pt>
                <c:pt idx="2209">
                  <c:v>43091</c:v>
                </c:pt>
                <c:pt idx="2210">
                  <c:v>43090</c:v>
                </c:pt>
                <c:pt idx="2211">
                  <c:v>43089</c:v>
                </c:pt>
                <c:pt idx="2212">
                  <c:v>43088</c:v>
                </c:pt>
                <c:pt idx="2213">
                  <c:v>43087</c:v>
                </c:pt>
                <c:pt idx="2214">
                  <c:v>43084</c:v>
                </c:pt>
                <c:pt idx="2215">
                  <c:v>43083</c:v>
                </c:pt>
                <c:pt idx="2216">
                  <c:v>43082</c:v>
                </c:pt>
                <c:pt idx="2217">
                  <c:v>43081</c:v>
                </c:pt>
                <c:pt idx="2218">
                  <c:v>43080</c:v>
                </c:pt>
                <c:pt idx="2219">
                  <c:v>43077</c:v>
                </c:pt>
                <c:pt idx="2220">
                  <c:v>43076</c:v>
                </c:pt>
                <c:pt idx="2221">
                  <c:v>43075</c:v>
                </c:pt>
                <c:pt idx="2222">
                  <c:v>43074</c:v>
                </c:pt>
                <c:pt idx="2223">
                  <c:v>43073</c:v>
                </c:pt>
                <c:pt idx="2224">
                  <c:v>43070</c:v>
                </c:pt>
                <c:pt idx="2225">
                  <c:v>43069</c:v>
                </c:pt>
                <c:pt idx="2226">
                  <c:v>43068</c:v>
                </c:pt>
                <c:pt idx="2227">
                  <c:v>43067</c:v>
                </c:pt>
                <c:pt idx="2228">
                  <c:v>43066</c:v>
                </c:pt>
                <c:pt idx="2229">
                  <c:v>43063</c:v>
                </c:pt>
                <c:pt idx="2230">
                  <c:v>43062</c:v>
                </c:pt>
                <c:pt idx="2231">
                  <c:v>43061</c:v>
                </c:pt>
                <c:pt idx="2232">
                  <c:v>43060</c:v>
                </c:pt>
                <c:pt idx="2233">
                  <c:v>43059</c:v>
                </c:pt>
                <c:pt idx="2234">
                  <c:v>43056</c:v>
                </c:pt>
                <c:pt idx="2235">
                  <c:v>43055</c:v>
                </c:pt>
                <c:pt idx="2236">
                  <c:v>43054</c:v>
                </c:pt>
                <c:pt idx="2237">
                  <c:v>43053</c:v>
                </c:pt>
                <c:pt idx="2238">
                  <c:v>43052</c:v>
                </c:pt>
                <c:pt idx="2239">
                  <c:v>43049</c:v>
                </c:pt>
                <c:pt idx="2240">
                  <c:v>43048</c:v>
                </c:pt>
                <c:pt idx="2241">
                  <c:v>43047</c:v>
                </c:pt>
                <c:pt idx="2242">
                  <c:v>43046</c:v>
                </c:pt>
                <c:pt idx="2243">
                  <c:v>43045</c:v>
                </c:pt>
                <c:pt idx="2244">
                  <c:v>43042</c:v>
                </c:pt>
                <c:pt idx="2245">
                  <c:v>43041</c:v>
                </c:pt>
                <c:pt idx="2246">
                  <c:v>43040</c:v>
                </c:pt>
                <c:pt idx="2247">
                  <c:v>43039</c:v>
                </c:pt>
                <c:pt idx="2248">
                  <c:v>43038</c:v>
                </c:pt>
                <c:pt idx="2249">
                  <c:v>43035</c:v>
                </c:pt>
                <c:pt idx="2250">
                  <c:v>43034</c:v>
                </c:pt>
                <c:pt idx="2251">
                  <c:v>43033</c:v>
                </c:pt>
                <c:pt idx="2252">
                  <c:v>43032</c:v>
                </c:pt>
                <c:pt idx="2253">
                  <c:v>43031</c:v>
                </c:pt>
                <c:pt idx="2254">
                  <c:v>43028</c:v>
                </c:pt>
                <c:pt idx="2255">
                  <c:v>43027</c:v>
                </c:pt>
                <c:pt idx="2256">
                  <c:v>43026</c:v>
                </c:pt>
                <c:pt idx="2257">
                  <c:v>43025</c:v>
                </c:pt>
                <c:pt idx="2258">
                  <c:v>43024</c:v>
                </c:pt>
                <c:pt idx="2259">
                  <c:v>43021</c:v>
                </c:pt>
                <c:pt idx="2260">
                  <c:v>43020</c:v>
                </c:pt>
                <c:pt idx="2261">
                  <c:v>43019</c:v>
                </c:pt>
                <c:pt idx="2262">
                  <c:v>43018</c:v>
                </c:pt>
                <c:pt idx="2263">
                  <c:v>43017</c:v>
                </c:pt>
                <c:pt idx="2264">
                  <c:v>43014</c:v>
                </c:pt>
                <c:pt idx="2265">
                  <c:v>43013</c:v>
                </c:pt>
                <c:pt idx="2266">
                  <c:v>43012</c:v>
                </c:pt>
                <c:pt idx="2267">
                  <c:v>43011</c:v>
                </c:pt>
                <c:pt idx="2268">
                  <c:v>43010</c:v>
                </c:pt>
                <c:pt idx="2269">
                  <c:v>43007</c:v>
                </c:pt>
                <c:pt idx="2270">
                  <c:v>43006</c:v>
                </c:pt>
                <c:pt idx="2271">
                  <c:v>43005</c:v>
                </c:pt>
                <c:pt idx="2272">
                  <c:v>43004</c:v>
                </c:pt>
                <c:pt idx="2273">
                  <c:v>43003</c:v>
                </c:pt>
                <c:pt idx="2274">
                  <c:v>43000</c:v>
                </c:pt>
                <c:pt idx="2275">
                  <c:v>42999</c:v>
                </c:pt>
                <c:pt idx="2276">
                  <c:v>42998</c:v>
                </c:pt>
                <c:pt idx="2277">
                  <c:v>42997</c:v>
                </c:pt>
                <c:pt idx="2278">
                  <c:v>42996</c:v>
                </c:pt>
                <c:pt idx="2279">
                  <c:v>42993</c:v>
                </c:pt>
                <c:pt idx="2280">
                  <c:v>42992</c:v>
                </c:pt>
                <c:pt idx="2281">
                  <c:v>42991</c:v>
                </c:pt>
                <c:pt idx="2282">
                  <c:v>42990</c:v>
                </c:pt>
                <c:pt idx="2283">
                  <c:v>42989</c:v>
                </c:pt>
                <c:pt idx="2284">
                  <c:v>42986</c:v>
                </c:pt>
                <c:pt idx="2285">
                  <c:v>42985</c:v>
                </c:pt>
                <c:pt idx="2286">
                  <c:v>42984</c:v>
                </c:pt>
                <c:pt idx="2287">
                  <c:v>42983</c:v>
                </c:pt>
                <c:pt idx="2288">
                  <c:v>42982</c:v>
                </c:pt>
                <c:pt idx="2289">
                  <c:v>42979</c:v>
                </c:pt>
                <c:pt idx="2290">
                  <c:v>42978</c:v>
                </c:pt>
                <c:pt idx="2291">
                  <c:v>42977</c:v>
                </c:pt>
                <c:pt idx="2292">
                  <c:v>42976</c:v>
                </c:pt>
                <c:pt idx="2293">
                  <c:v>42975</c:v>
                </c:pt>
                <c:pt idx="2294">
                  <c:v>42972</c:v>
                </c:pt>
                <c:pt idx="2295">
                  <c:v>42971</c:v>
                </c:pt>
                <c:pt idx="2296">
                  <c:v>42970</c:v>
                </c:pt>
                <c:pt idx="2297">
                  <c:v>42969</c:v>
                </c:pt>
                <c:pt idx="2298">
                  <c:v>42968</c:v>
                </c:pt>
                <c:pt idx="2299">
                  <c:v>42965</c:v>
                </c:pt>
                <c:pt idx="2300">
                  <c:v>42964</c:v>
                </c:pt>
                <c:pt idx="2301">
                  <c:v>42963</c:v>
                </c:pt>
                <c:pt idx="2302">
                  <c:v>42962</c:v>
                </c:pt>
                <c:pt idx="2303">
                  <c:v>42961</c:v>
                </c:pt>
                <c:pt idx="2304">
                  <c:v>42958</c:v>
                </c:pt>
                <c:pt idx="2305">
                  <c:v>42957</c:v>
                </c:pt>
                <c:pt idx="2306">
                  <c:v>42956</c:v>
                </c:pt>
                <c:pt idx="2307">
                  <c:v>42955</c:v>
                </c:pt>
                <c:pt idx="2308">
                  <c:v>42954</c:v>
                </c:pt>
                <c:pt idx="2309">
                  <c:v>42951</c:v>
                </c:pt>
                <c:pt idx="2310">
                  <c:v>42950</c:v>
                </c:pt>
                <c:pt idx="2311">
                  <c:v>42949</c:v>
                </c:pt>
                <c:pt idx="2312">
                  <c:v>42948</c:v>
                </c:pt>
                <c:pt idx="2313">
                  <c:v>42947</c:v>
                </c:pt>
                <c:pt idx="2314">
                  <c:v>42944</c:v>
                </c:pt>
                <c:pt idx="2315">
                  <c:v>42943</c:v>
                </c:pt>
                <c:pt idx="2316">
                  <c:v>42942</c:v>
                </c:pt>
                <c:pt idx="2317">
                  <c:v>42941</c:v>
                </c:pt>
                <c:pt idx="2318">
                  <c:v>42940</c:v>
                </c:pt>
                <c:pt idx="2319">
                  <c:v>42937</c:v>
                </c:pt>
                <c:pt idx="2320">
                  <c:v>42936</c:v>
                </c:pt>
                <c:pt idx="2321">
                  <c:v>42935</c:v>
                </c:pt>
                <c:pt idx="2322">
                  <c:v>42934</c:v>
                </c:pt>
                <c:pt idx="2323">
                  <c:v>42933</c:v>
                </c:pt>
                <c:pt idx="2324">
                  <c:v>42930</c:v>
                </c:pt>
                <c:pt idx="2325">
                  <c:v>42929</c:v>
                </c:pt>
                <c:pt idx="2326">
                  <c:v>42928</c:v>
                </c:pt>
                <c:pt idx="2327">
                  <c:v>42927</c:v>
                </c:pt>
                <c:pt idx="2328">
                  <c:v>42926</c:v>
                </c:pt>
                <c:pt idx="2329">
                  <c:v>42923</c:v>
                </c:pt>
                <c:pt idx="2330">
                  <c:v>42922</c:v>
                </c:pt>
                <c:pt idx="2331">
                  <c:v>42921</c:v>
                </c:pt>
                <c:pt idx="2332">
                  <c:v>42920</c:v>
                </c:pt>
                <c:pt idx="2333">
                  <c:v>42919</c:v>
                </c:pt>
                <c:pt idx="2334">
                  <c:v>42916</c:v>
                </c:pt>
                <c:pt idx="2335">
                  <c:v>42915</c:v>
                </c:pt>
                <c:pt idx="2336">
                  <c:v>42914</c:v>
                </c:pt>
                <c:pt idx="2337">
                  <c:v>42913</c:v>
                </c:pt>
                <c:pt idx="2338">
                  <c:v>42912</c:v>
                </c:pt>
                <c:pt idx="2339">
                  <c:v>42909</c:v>
                </c:pt>
                <c:pt idx="2340">
                  <c:v>42908</c:v>
                </c:pt>
                <c:pt idx="2341">
                  <c:v>42907</c:v>
                </c:pt>
                <c:pt idx="2342">
                  <c:v>42906</c:v>
                </c:pt>
                <c:pt idx="2343">
                  <c:v>42905</c:v>
                </c:pt>
                <c:pt idx="2344">
                  <c:v>42902</c:v>
                </c:pt>
                <c:pt idx="2345">
                  <c:v>42901</c:v>
                </c:pt>
                <c:pt idx="2346">
                  <c:v>42900</c:v>
                </c:pt>
                <c:pt idx="2347">
                  <c:v>42899</c:v>
                </c:pt>
                <c:pt idx="2348">
                  <c:v>42898</c:v>
                </c:pt>
                <c:pt idx="2349">
                  <c:v>42895</c:v>
                </c:pt>
                <c:pt idx="2350">
                  <c:v>42894</c:v>
                </c:pt>
                <c:pt idx="2351">
                  <c:v>42893</c:v>
                </c:pt>
                <c:pt idx="2352">
                  <c:v>42892</c:v>
                </c:pt>
                <c:pt idx="2353">
                  <c:v>42891</c:v>
                </c:pt>
                <c:pt idx="2354">
                  <c:v>42888</c:v>
                </c:pt>
                <c:pt idx="2355">
                  <c:v>42887</c:v>
                </c:pt>
                <c:pt idx="2356">
                  <c:v>42886</c:v>
                </c:pt>
                <c:pt idx="2357">
                  <c:v>42885</c:v>
                </c:pt>
                <c:pt idx="2358">
                  <c:v>42884</c:v>
                </c:pt>
                <c:pt idx="2359">
                  <c:v>42881</c:v>
                </c:pt>
                <c:pt idx="2360">
                  <c:v>42880</c:v>
                </c:pt>
                <c:pt idx="2361">
                  <c:v>42879</c:v>
                </c:pt>
                <c:pt idx="2362">
                  <c:v>42878</c:v>
                </c:pt>
                <c:pt idx="2363">
                  <c:v>42877</c:v>
                </c:pt>
                <c:pt idx="2364">
                  <c:v>42874</c:v>
                </c:pt>
                <c:pt idx="2365">
                  <c:v>42873</c:v>
                </c:pt>
                <c:pt idx="2366">
                  <c:v>42872</c:v>
                </c:pt>
                <c:pt idx="2367">
                  <c:v>42871</c:v>
                </c:pt>
                <c:pt idx="2368">
                  <c:v>42870</c:v>
                </c:pt>
                <c:pt idx="2369">
                  <c:v>42867</c:v>
                </c:pt>
                <c:pt idx="2370">
                  <c:v>42866</c:v>
                </c:pt>
                <c:pt idx="2371">
                  <c:v>42865</c:v>
                </c:pt>
                <c:pt idx="2372">
                  <c:v>42864</c:v>
                </c:pt>
                <c:pt idx="2373">
                  <c:v>42863</c:v>
                </c:pt>
                <c:pt idx="2374">
                  <c:v>42860</c:v>
                </c:pt>
                <c:pt idx="2375">
                  <c:v>42859</c:v>
                </c:pt>
                <c:pt idx="2376">
                  <c:v>42858</c:v>
                </c:pt>
                <c:pt idx="2377">
                  <c:v>42857</c:v>
                </c:pt>
                <c:pt idx="2378">
                  <c:v>42856</c:v>
                </c:pt>
                <c:pt idx="2379">
                  <c:v>42853</c:v>
                </c:pt>
                <c:pt idx="2380">
                  <c:v>42852</c:v>
                </c:pt>
                <c:pt idx="2381">
                  <c:v>42851</c:v>
                </c:pt>
                <c:pt idx="2382">
                  <c:v>42850</c:v>
                </c:pt>
                <c:pt idx="2383">
                  <c:v>42849</c:v>
                </c:pt>
                <c:pt idx="2384">
                  <c:v>42846</c:v>
                </c:pt>
                <c:pt idx="2385">
                  <c:v>42845</c:v>
                </c:pt>
                <c:pt idx="2386">
                  <c:v>42844</c:v>
                </c:pt>
                <c:pt idx="2387">
                  <c:v>42843</c:v>
                </c:pt>
                <c:pt idx="2388">
                  <c:v>42842</c:v>
                </c:pt>
                <c:pt idx="2389">
                  <c:v>42839</c:v>
                </c:pt>
                <c:pt idx="2390">
                  <c:v>42838</c:v>
                </c:pt>
                <c:pt idx="2391">
                  <c:v>42837</c:v>
                </c:pt>
                <c:pt idx="2392">
                  <c:v>42836</c:v>
                </c:pt>
                <c:pt idx="2393">
                  <c:v>42835</c:v>
                </c:pt>
                <c:pt idx="2394">
                  <c:v>42832</c:v>
                </c:pt>
                <c:pt idx="2395">
                  <c:v>42831</c:v>
                </c:pt>
                <c:pt idx="2396">
                  <c:v>42830</c:v>
                </c:pt>
                <c:pt idx="2397">
                  <c:v>42829</c:v>
                </c:pt>
                <c:pt idx="2398">
                  <c:v>42828</c:v>
                </c:pt>
                <c:pt idx="2399">
                  <c:v>42825</c:v>
                </c:pt>
                <c:pt idx="2400">
                  <c:v>42824</c:v>
                </c:pt>
                <c:pt idx="2401">
                  <c:v>42823</c:v>
                </c:pt>
                <c:pt idx="2402">
                  <c:v>42822</c:v>
                </c:pt>
                <c:pt idx="2403">
                  <c:v>42821</c:v>
                </c:pt>
                <c:pt idx="2404">
                  <c:v>42818</c:v>
                </c:pt>
                <c:pt idx="2405">
                  <c:v>42817</c:v>
                </c:pt>
                <c:pt idx="2406">
                  <c:v>42816</c:v>
                </c:pt>
                <c:pt idx="2407">
                  <c:v>42815</c:v>
                </c:pt>
                <c:pt idx="2408">
                  <c:v>42814</c:v>
                </c:pt>
                <c:pt idx="2409">
                  <c:v>42811</c:v>
                </c:pt>
                <c:pt idx="2410">
                  <c:v>42810</c:v>
                </c:pt>
                <c:pt idx="2411">
                  <c:v>42809</c:v>
                </c:pt>
                <c:pt idx="2412">
                  <c:v>42808</c:v>
                </c:pt>
                <c:pt idx="2413">
                  <c:v>42807</c:v>
                </c:pt>
                <c:pt idx="2414">
                  <c:v>42804</c:v>
                </c:pt>
                <c:pt idx="2415">
                  <c:v>42803</c:v>
                </c:pt>
                <c:pt idx="2416">
                  <c:v>42802</c:v>
                </c:pt>
                <c:pt idx="2417">
                  <c:v>42801</c:v>
                </c:pt>
                <c:pt idx="2418">
                  <c:v>42800</c:v>
                </c:pt>
                <c:pt idx="2419">
                  <c:v>42797</c:v>
                </c:pt>
                <c:pt idx="2420">
                  <c:v>42796</c:v>
                </c:pt>
                <c:pt idx="2421">
                  <c:v>42795</c:v>
                </c:pt>
                <c:pt idx="2422">
                  <c:v>42794</c:v>
                </c:pt>
                <c:pt idx="2423">
                  <c:v>42793</c:v>
                </c:pt>
                <c:pt idx="2424">
                  <c:v>42790</c:v>
                </c:pt>
                <c:pt idx="2425">
                  <c:v>42789</c:v>
                </c:pt>
                <c:pt idx="2426">
                  <c:v>42788</c:v>
                </c:pt>
                <c:pt idx="2427">
                  <c:v>42787</c:v>
                </c:pt>
                <c:pt idx="2428">
                  <c:v>42786</c:v>
                </c:pt>
                <c:pt idx="2429">
                  <c:v>42783</c:v>
                </c:pt>
                <c:pt idx="2430">
                  <c:v>42782</c:v>
                </c:pt>
                <c:pt idx="2431">
                  <c:v>42781</c:v>
                </c:pt>
                <c:pt idx="2432">
                  <c:v>42780</c:v>
                </c:pt>
                <c:pt idx="2433">
                  <c:v>42779</c:v>
                </c:pt>
                <c:pt idx="2434">
                  <c:v>42776</c:v>
                </c:pt>
                <c:pt idx="2435">
                  <c:v>42775</c:v>
                </c:pt>
                <c:pt idx="2436">
                  <c:v>42774</c:v>
                </c:pt>
                <c:pt idx="2437">
                  <c:v>42773</c:v>
                </c:pt>
                <c:pt idx="2438">
                  <c:v>42772</c:v>
                </c:pt>
                <c:pt idx="2439">
                  <c:v>42769</c:v>
                </c:pt>
                <c:pt idx="2440">
                  <c:v>42768</c:v>
                </c:pt>
                <c:pt idx="2441">
                  <c:v>42767</c:v>
                </c:pt>
                <c:pt idx="2442">
                  <c:v>42766</c:v>
                </c:pt>
                <c:pt idx="2443">
                  <c:v>42765</c:v>
                </c:pt>
                <c:pt idx="2444">
                  <c:v>42762</c:v>
                </c:pt>
                <c:pt idx="2445">
                  <c:v>42761</c:v>
                </c:pt>
                <c:pt idx="2446">
                  <c:v>42760</c:v>
                </c:pt>
                <c:pt idx="2447">
                  <c:v>42759</c:v>
                </c:pt>
                <c:pt idx="2448">
                  <c:v>42758</c:v>
                </c:pt>
                <c:pt idx="2449">
                  <c:v>42755</c:v>
                </c:pt>
                <c:pt idx="2450">
                  <c:v>42754</c:v>
                </c:pt>
                <c:pt idx="2451">
                  <c:v>42753</c:v>
                </c:pt>
                <c:pt idx="2452">
                  <c:v>42752</c:v>
                </c:pt>
                <c:pt idx="2453">
                  <c:v>42751</c:v>
                </c:pt>
                <c:pt idx="2454">
                  <c:v>42748</c:v>
                </c:pt>
                <c:pt idx="2455">
                  <c:v>42747</c:v>
                </c:pt>
                <c:pt idx="2456">
                  <c:v>42746</c:v>
                </c:pt>
                <c:pt idx="2457">
                  <c:v>42745</c:v>
                </c:pt>
                <c:pt idx="2458">
                  <c:v>42744</c:v>
                </c:pt>
                <c:pt idx="2459">
                  <c:v>42741</c:v>
                </c:pt>
                <c:pt idx="2460">
                  <c:v>42740</c:v>
                </c:pt>
                <c:pt idx="2461">
                  <c:v>42739</c:v>
                </c:pt>
                <c:pt idx="2462">
                  <c:v>42738</c:v>
                </c:pt>
                <c:pt idx="2463">
                  <c:v>42737</c:v>
                </c:pt>
                <c:pt idx="2464">
                  <c:v>42734</c:v>
                </c:pt>
                <c:pt idx="2465">
                  <c:v>42733</c:v>
                </c:pt>
                <c:pt idx="2466">
                  <c:v>42732</c:v>
                </c:pt>
                <c:pt idx="2467">
                  <c:v>42731</c:v>
                </c:pt>
                <c:pt idx="2468">
                  <c:v>42730</c:v>
                </c:pt>
                <c:pt idx="2469">
                  <c:v>42727</c:v>
                </c:pt>
                <c:pt idx="2470">
                  <c:v>42726</c:v>
                </c:pt>
                <c:pt idx="2471">
                  <c:v>42725</c:v>
                </c:pt>
                <c:pt idx="2472">
                  <c:v>42724</c:v>
                </c:pt>
                <c:pt idx="2473">
                  <c:v>42723</c:v>
                </c:pt>
                <c:pt idx="2474">
                  <c:v>42720</c:v>
                </c:pt>
                <c:pt idx="2475">
                  <c:v>42719</c:v>
                </c:pt>
                <c:pt idx="2476">
                  <c:v>42718</c:v>
                </c:pt>
                <c:pt idx="2477">
                  <c:v>42717</c:v>
                </c:pt>
                <c:pt idx="2478">
                  <c:v>42716</c:v>
                </c:pt>
                <c:pt idx="2479">
                  <c:v>42713</c:v>
                </c:pt>
                <c:pt idx="2480">
                  <c:v>42712</c:v>
                </c:pt>
                <c:pt idx="2481">
                  <c:v>42711</c:v>
                </c:pt>
                <c:pt idx="2482">
                  <c:v>42710</c:v>
                </c:pt>
                <c:pt idx="2483">
                  <c:v>42709</c:v>
                </c:pt>
                <c:pt idx="2484">
                  <c:v>42706</c:v>
                </c:pt>
                <c:pt idx="2485">
                  <c:v>42705</c:v>
                </c:pt>
                <c:pt idx="2486">
                  <c:v>42704</c:v>
                </c:pt>
                <c:pt idx="2487">
                  <c:v>42703</c:v>
                </c:pt>
                <c:pt idx="2488">
                  <c:v>42702</c:v>
                </c:pt>
                <c:pt idx="2489">
                  <c:v>42699</c:v>
                </c:pt>
                <c:pt idx="2490">
                  <c:v>42698</c:v>
                </c:pt>
                <c:pt idx="2491">
                  <c:v>42697</c:v>
                </c:pt>
                <c:pt idx="2492">
                  <c:v>42696</c:v>
                </c:pt>
                <c:pt idx="2493">
                  <c:v>42695</c:v>
                </c:pt>
                <c:pt idx="2494">
                  <c:v>42692</c:v>
                </c:pt>
                <c:pt idx="2495">
                  <c:v>42691</c:v>
                </c:pt>
                <c:pt idx="2496">
                  <c:v>42690</c:v>
                </c:pt>
                <c:pt idx="2497">
                  <c:v>42689</c:v>
                </c:pt>
                <c:pt idx="2498">
                  <c:v>42688</c:v>
                </c:pt>
                <c:pt idx="2499">
                  <c:v>42685</c:v>
                </c:pt>
                <c:pt idx="2500">
                  <c:v>42684</c:v>
                </c:pt>
                <c:pt idx="2501">
                  <c:v>42683</c:v>
                </c:pt>
                <c:pt idx="2502">
                  <c:v>42682</c:v>
                </c:pt>
                <c:pt idx="2503">
                  <c:v>42681</c:v>
                </c:pt>
                <c:pt idx="2504">
                  <c:v>42678</c:v>
                </c:pt>
                <c:pt idx="2505">
                  <c:v>42677</c:v>
                </c:pt>
                <c:pt idx="2506">
                  <c:v>42676</c:v>
                </c:pt>
                <c:pt idx="2507">
                  <c:v>42675</c:v>
                </c:pt>
                <c:pt idx="2508">
                  <c:v>42674</c:v>
                </c:pt>
                <c:pt idx="2509">
                  <c:v>42671</c:v>
                </c:pt>
                <c:pt idx="2510">
                  <c:v>42670</c:v>
                </c:pt>
                <c:pt idx="2511">
                  <c:v>42669</c:v>
                </c:pt>
                <c:pt idx="2512">
                  <c:v>42668</c:v>
                </c:pt>
                <c:pt idx="2513">
                  <c:v>42667</c:v>
                </c:pt>
                <c:pt idx="2514">
                  <c:v>42664</c:v>
                </c:pt>
                <c:pt idx="2515">
                  <c:v>42663</c:v>
                </c:pt>
                <c:pt idx="2516">
                  <c:v>42662</c:v>
                </c:pt>
                <c:pt idx="2517">
                  <c:v>42661</c:v>
                </c:pt>
                <c:pt idx="2518">
                  <c:v>42660</c:v>
                </c:pt>
                <c:pt idx="2519">
                  <c:v>42657</c:v>
                </c:pt>
                <c:pt idx="2520">
                  <c:v>42656</c:v>
                </c:pt>
                <c:pt idx="2521">
                  <c:v>42655</c:v>
                </c:pt>
                <c:pt idx="2522">
                  <c:v>42654</c:v>
                </c:pt>
                <c:pt idx="2523">
                  <c:v>42653</c:v>
                </c:pt>
                <c:pt idx="2524">
                  <c:v>42650</c:v>
                </c:pt>
                <c:pt idx="2525">
                  <c:v>42649</c:v>
                </c:pt>
                <c:pt idx="2526">
                  <c:v>42648</c:v>
                </c:pt>
                <c:pt idx="2527">
                  <c:v>42647</c:v>
                </c:pt>
                <c:pt idx="2528">
                  <c:v>42646</c:v>
                </c:pt>
                <c:pt idx="2529">
                  <c:v>42643</c:v>
                </c:pt>
                <c:pt idx="2530">
                  <c:v>42642</c:v>
                </c:pt>
                <c:pt idx="2531">
                  <c:v>42641</c:v>
                </c:pt>
                <c:pt idx="2532">
                  <c:v>42640</c:v>
                </c:pt>
                <c:pt idx="2533">
                  <c:v>42639</c:v>
                </c:pt>
                <c:pt idx="2534">
                  <c:v>42636</c:v>
                </c:pt>
                <c:pt idx="2535">
                  <c:v>42635</c:v>
                </c:pt>
                <c:pt idx="2536">
                  <c:v>42634</c:v>
                </c:pt>
                <c:pt idx="2537">
                  <c:v>42633</c:v>
                </c:pt>
                <c:pt idx="2538">
                  <c:v>42632</c:v>
                </c:pt>
                <c:pt idx="2539">
                  <c:v>42629</c:v>
                </c:pt>
                <c:pt idx="2540">
                  <c:v>42628</c:v>
                </c:pt>
                <c:pt idx="2541">
                  <c:v>42627</c:v>
                </c:pt>
                <c:pt idx="2542">
                  <c:v>42626</c:v>
                </c:pt>
                <c:pt idx="2543">
                  <c:v>42625</c:v>
                </c:pt>
                <c:pt idx="2544">
                  <c:v>42622</c:v>
                </c:pt>
                <c:pt idx="2545">
                  <c:v>42621</c:v>
                </c:pt>
                <c:pt idx="2546">
                  <c:v>42620</c:v>
                </c:pt>
                <c:pt idx="2547">
                  <c:v>42619</c:v>
                </c:pt>
                <c:pt idx="2548">
                  <c:v>42618</c:v>
                </c:pt>
                <c:pt idx="2549">
                  <c:v>42615</c:v>
                </c:pt>
                <c:pt idx="2550">
                  <c:v>42614</c:v>
                </c:pt>
                <c:pt idx="2551">
                  <c:v>42613</c:v>
                </c:pt>
                <c:pt idx="2552">
                  <c:v>42612</c:v>
                </c:pt>
                <c:pt idx="2553">
                  <c:v>42611</c:v>
                </c:pt>
                <c:pt idx="2554">
                  <c:v>42608</c:v>
                </c:pt>
                <c:pt idx="2555">
                  <c:v>42607</c:v>
                </c:pt>
                <c:pt idx="2556">
                  <c:v>42606</c:v>
                </c:pt>
                <c:pt idx="2557">
                  <c:v>42605</c:v>
                </c:pt>
                <c:pt idx="2558">
                  <c:v>42604</c:v>
                </c:pt>
                <c:pt idx="2559">
                  <c:v>42601</c:v>
                </c:pt>
                <c:pt idx="2560">
                  <c:v>42600</c:v>
                </c:pt>
                <c:pt idx="2561">
                  <c:v>42599</c:v>
                </c:pt>
                <c:pt idx="2562">
                  <c:v>42598</c:v>
                </c:pt>
                <c:pt idx="2563">
                  <c:v>42597</c:v>
                </c:pt>
                <c:pt idx="2564">
                  <c:v>42594</c:v>
                </c:pt>
                <c:pt idx="2565">
                  <c:v>42593</c:v>
                </c:pt>
                <c:pt idx="2566">
                  <c:v>42592</c:v>
                </c:pt>
                <c:pt idx="2567">
                  <c:v>42591</c:v>
                </c:pt>
                <c:pt idx="2568">
                  <c:v>42590</c:v>
                </c:pt>
                <c:pt idx="2569">
                  <c:v>42587</c:v>
                </c:pt>
                <c:pt idx="2570">
                  <c:v>42586</c:v>
                </c:pt>
                <c:pt idx="2571">
                  <c:v>42585</c:v>
                </c:pt>
                <c:pt idx="2572">
                  <c:v>42584</c:v>
                </c:pt>
                <c:pt idx="2573">
                  <c:v>42583</c:v>
                </c:pt>
                <c:pt idx="2574">
                  <c:v>42580</c:v>
                </c:pt>
                <c:pt idx="2575">
                  <c:v>42579</c:v>
                </c:pt>
                <c:pt idx="2576">
                  <c:v>42578</c:v>
                </c:pt>
                <c:pt idx="2577">
                  <c:v>42577</c:v>
                </c:pt>
                <c:pt idx="2578">
                  <c:v>42576</c:v>
                </c:pt>
                <c:pt idx="2579">
                  <c:v>42573</c:v>
                </c:pt>
                <c:pt idx="2580">
                  <c:v>42572</c:v>
                </c:pt>
                <c:pt idx="2581">
                  <c:v>42571</c:v>
                </c:pt>
                <c:pt idx="2582">
                  <c:v>42570</c:v>
                </c:pt>
                <c:pt idx="2583">
                  <c:v>42569</c:v>
                </c:pt>
                <c:pt idx="2584">
                  <c:v>42566</c:v>
                </c:pt>
                <c:pt idx="2585">
                  <c:v>42565</c:v>
                </c:pt>
                <c:pt idx="2586">
                  <c:v>42564</c:v>
                </c:pt>
                <c:pt idx="2587">
                  <c:v>42563</c:v>
                </c:pt>
                <c:pt idx="2588">
                  <c:v>42562</c:v>
                </c:pt>
                <c:pt idx="2589">
                  <c:v>42559</c:v>
                </c:pt>
                <c:pt idx="2590">
                  <c:v>42558</c:v>
                </c:pt>
                <c:pt idx="2591">
                  <c:v>42557</c:v>
                </c:pt>
                <c:pt idx="2592">
                  <c:v>42556</c:v>
                </c:pt>
                <c:pt idx="2593">
                  <c:v>42555</c:v>
                </c:pt>
                <c:pt idx="2594">
                  <c:v>42552</c:v>
                </c:pt>
                <c:pt idx="2595">
                  <c:v>42551</c:v>
                </c:pt>
                <c:pt idx="2596">
                  <c:v>42550</c:v>
                </c:pt>
                <c:pt idx="2597">
                  <c:v>42549</c:v>
                </c:pt>
                <c:pt idx="2598">
                  <c:v>42548</c:v>
                </c:pt>
                <c:pt idx="2599">
                  <c:v>42545</c:v>
                </c:pt>
                <c:pt idx="2600">
                  <c:v>42544</c:v>
                </c:pt>
                <c:pt idx="2601">
                  <c:v>42543</c:v>
                </c:pt>
                <c:pt idx="2602">
                  <c:v>42542</c:v>
                </c:pt>
                <c:pt idx="2603">
                  <c:v>42541</c:v>
                </c:pt>
                <c:pt idx="2604">
                  <c:v>42538</c:v>
                </c:pt>
                <c:pt idx="2605">
                  <c:v>42537</c:v>
                </c:pt>
                <c:pt idx="2606">
                  <c:v>42536</c:v>
                </c:pt>
                <c:pt idx="2607">
                  <c:v>42535</c:v>
                </c:pt>
                <c:pt idx="2608">
                  <c:v>42534</c:v>
                </c:pt>
                <c:pt idx="2609">
                  <c:v>42531</c:v>
                </c:pt>
                <c:pt idx="2610">
                  <c:v>42530</c:v>
                </c:pt>
                <c:pt idx="2611">
                  <c:v>42529</c:v>
                </c:pt>
                <c:pt idx="2612">
                  <c:v>42528</c:v>
                </c:pt>
                <c:pt idx="2613">
                  <c:v>42527</c:v>
                </c:pt>
                <c:pt idx="2614">
                  <c:v>42524</c:v>
                </c:pt>
                <c:pt idx="2615">
                  <c:v>42523</c:v>
                </c:pt>
                <c:pt idx="2616">
                  <c:v>42522</c:v>
                </c:pt>
                <c:pt idx="2617">
                  <c:v>42521</c:v>
                </c:pt>
                <c:pt idx="2618">
                  <c:v>42520</c:v>
                </c:pt>
                <c:pt idx="2619">
                  <c:v>42517</c:v>
                </c:pt>
                <c:pt idx="2620">
                  <c:v>42516</c:v>
                </c:pt>
                <c:pt idx="2621">
                  <c:v>42515</c:v>
                </c:pt>
                <c:pt idx="2622">
                  <c:v>42514</c:v>
                </c:pt>
                <c:pt idx="2623">
                  <c:v>42513</c:v>
                </c:pt>
                <c:pt idx="2624">
                  <c:v>42510</c:v>
                </c:pt>
                <c:pt idx="2625">
                  <c:v>42509</c:v>
                </c:pt>
                <c:pt idx="2626">
                  <c:v>42508</c:v>
                </c:pt>
                <c:pt idx="2627">
                  <c:v>42507</c:v>
                </c:pt>
                <c:pt idx="2628">
                  <c:v>42506</c:v>
                </c:pt>
                <c:pt idx="2629">
                  <c:v>42503</c:v>
                </c:pt>
                <c:pt idx="2630">
                  <c:v>42502</c:v>
                </c:pt>
                <c:pt idx="2631">
                  <c:v>42501</c:v>
                </c:pt>
                <c:pt idx="2632">
                  <c:v>42500</c:v>
                </c:pt>
                <c:pt idx="2633">
                  <c:v>42499</c:v>
                </c:pt>
                <c:pt idx="2634">
                  <c:v>42496</c:v>
                </c:pt>
                <c:pt idx="2635">
                  <c:v>42495</c:v>
                </c:pt>
                <c:pt idx="2636">
                  <c:v>42494</c:v>
                </c:pt>
                <c:pt idx="2637">
                  <c:v>42493</c:v>
                </c:pt>
                <c:pt idx="2638">
                  <c:v>42492</c:v>
                </c:pt>
                <c:pt idx="2639">
                  <c:v>42489</c:v>
                </c:pt>
                <c:pt idx="2640">
                  <c:v>42488</c:v>
                </c:pt>
                <c:pt idx="2641">
                  <c:v>42487</c:v>
                </c:pt>
                <c:pt idx="2642">
                  <c:v>42486</c:v>
                </c:pt>
                <c:pt idx="2643">
                  <c:v>42485</c:v>
                </c:pt>
                <c:pt idx="2644">
                  <c:v>42482</c:v>
                </c:pt>
                <c:pt idx="2645">
                  <c:v>42481</c:v>
                </c:pt>
                <c:pt idx="2646">
                  <c:v>42480</c:v>
                </c:pt>
                <c:pt idx="2647">
                  <c:v>42479</c:v>
                </c:pt>
                <c:pt idx="2648">
                  <c:v>42478</c:v>
                </c:pt>
                <c:pt idx="2649">
                  <c:v>42475</c:v>
                </c:pt>
                <c:pt idx="2650">
                  <c:v>42474</c:v>
                </c:pt>
                <c:pt idx="2651">
                  <c:v>42473</c:v>
                </c:pt>
                <c:pt idx="2652">
                  <c:v>42472</c:v>
                </c:pt>
                <c:pt idx="2653">
                  <c:v>42471</c:v>
                </c:pt>
                <c:pt idx="2654">
                  <c:v>42468</c:v>
                </c:pt>
                <c:pt idx="2655">
                  <c:v>42467</c:v>
                </c:pt>
                <c:pt idx="2656">
                  <c:v>42466</c:v>
                </c:pt>
                <c:pt idx="2657">
                  <c:v>42465</c:v>
                </c:pt>
                <c:pt idx="2658">
                  <c:v>42464</c:v>
                </c:pt>
                <c:pt idx="2659">
                  <c:v>42461</c:v>
                </c:pt>
                <c:pt idx="2660">
                  <c:v>42460</c:v>
                </c:pt>
                <c:pt idx="2661">
                  <c:v>42459</c:v>
                </c:pt>
                <c:pt idx="2662">
                  <c:v>42458</c:v>
                </c:pt>
                <c:pt idx="2663">
                  <c:v>42457</c:v>
                </c:pt>
                <c:pt idx="2664">
                  <c:v>42454</c:v>
                </c:pt>
                <c:pt idx="2665">
                  <c:v>42453</c:v>
                </c:pt>
                <c:pt idx="2666">
                  <c:v>42452</c:v>
                </c:pt>
                <c:pt idx="2667">
                  <c:v>42451</c:v>
                </c:pt>
                <c:pt idx="2668">
                  <c:v>42450</c:v>
                </c:pt>
                <c:pt idx="2669">
                  <c:v>42447</c:v>
                </c:pt>
                <c:pt idx="2670">
                  <c:v>42446</c:v>
                </c:pt>
                <c:pt idx="2671">
                  <c:v>42445</c:v>
                </c:pt>
                <c:pt idx="2672">
                  <c:v>42444</c:v>
                </c:pt>
                <c:pt idx="2673">
                  <c:v>42443</c:v>
                </c:pt>
                <c:pt idx="2674">
                  <c:v>42440</c:v>
                </c:pt>
                <c:pt idx="2675">
                  <c:v>42439</c:v>
                </c:pt>
                <c:pt idx="2676">
                  <c:v>42438</c:v>
                </c:pt>
                <c:pt idx="2677">
                  <c:v>42437</c:v>
                </c:pt>
                <c:pt idx="2678">
                  <c:v>42436</c:v>
                </c:pt>
                <c:pt idx="2679">
                  <c:v>42433</c:v>
                </c:pt>
                <c:pt idx="2680">
                  <c:v>42432</c:v>
                </c:pt>
                <c:pt idx="2681">
                  <c:v>42431</c:v>
                </c:pt>
                <c:pt idx="2682">
                  <c:v>42430</c:v>
                </c:pt>
                <c:pt idx="2683">
                  <c:v>42429</c:v>
                </c:pt>
                <c:pt idx="2684">
                  <c:v>42426</c:v>
                </c:pt>
                <c:pt idx="2685">
                  <c:v>42425</c:v>
                </c:pt>
                <c:pt idx="2686">
                  <c:v>42424</c:v>
                </c:pt>
                <c:pt idx="2687">
                  <c:v>42423</c:v>
                </c:pt>
                <c:pt idx="2688">
                  <c:v>42422</c:v>
                </c:pt>
                <c:pt idx="2689">
                  <c:v>42419</c:v>
                </c:pt>
                <c:pt idx="2690">
                  <c:v>42418</c:v>
                </c:pt>
                <c:pt idx="2691">
                  <c:v>42417</c:v>
                </c:pt>
                <c:pt idx="2692">
                  <c:v>42416</c:v>
                </c:pt>
                <c:pt idx="2693">
                  <c:v>42415</c:v>
                </c:pt>
                <c:pt idx="2694">
                  <c:v>42412</c:v>
                </c:pt>
                <c:pt idx="2695">
                  <c:v>42411</c:v>
                </c:pt>
                <c:pt idx="2696">
                  <c:v>42410</c:v>
                </c:pt>
                <c:pt idx="2697">
                  <c:v>42409</c:v>
                </c:pt>
                <c:pt idx="2698">
                  <c:v>42408</c:v>
                </c:pt>
                <c:pt idx="2699">
                  <c:v>42405</c:v>
                </c:pt>
                <c:pt idx="2700">
                  <c:v>42404</c:v>
                </c:pt>
                <c:pt idx="2701">
                  <c:v>42403</c:v>
                </c:pt>
                <c:pt idx="2702">
                  <c:v>42402</c:v>
                </c:pt>
                <c:pt idx="2703">
                  <c:v>42401</c:v>
                </c:pt>
                <c:pt idx="2704">
                  <c:v>42398</c:v>
                </c:pt>
                <c:pt idx="2705">
                  <c:v>42397</c:v>
                </c:pt>
                <c:pt idx="2706">
                  <c:v>42396</c:v>
                </c:pt>
                <c:pt idx="2707">
                  <c:v>42395</c:v>
                </c:pt>
                <c:pt idx="2708">
                  <c:v>42394</c:v>
                </c:pt>
                <c:pt idx="2709">
                  <c:v>42391</c:v>
                </c:pt>
                <c:pt idx="2710">
                  <c:v>42390</c:v>
                </c:pt>
                <c:pt idx="2711">
                  <c:v>42389</c:v>
                </c:pt>
                <c:pt idx="2712">
                  <c:v>42388</c:v>
                </c:pt>
                <c:pt idx="2713">
                  <c:v>42387</c:v>
                </c:pt>
                <c:pt idx="2714">
                  <c:v>42384</c:v>
                </c:pt>
                <c:pt idx="2715">
                  <c:v>42383</c:v>
                </c:pt>
                <c:pt idx="2716">
                  <c:v>42382</c:v>
                </c:pt>
                <c:pt idx="2717">
                  <c:v>42381</c:v>
                </c:pt>
                <c:pt idx="2718">
                  <c:v>42380</c:v>
                </c:pt>
                <c:pt idx="2719">
                  <c:v>42377</c:v>
                </c:pt>
                <c:pt idx="2720">
                  <c:v>42376</c:v>
                </c:pt>
                <c:pt idx="2721">
                  <c:v>42375</c:v>
                </c:pt>
                <c:pt idx="2722">
                  <c:v>42374</c:v>
                </c:pt>
                <c:pt idx="2723">
                  <c:v>42373</c:v>
                </c:pt>
                <c:pt idx="2724">
                  <c:v>42370</c:v>
                </c:pt>
                <c:pt idx="2725">
                  <c:v>42369</c:v>
                </c:pt>
                <c:pt idx="2726">
                  <c:v>42368</c:v>
                </c:pt>
                <c:pt idx="2727">
                  <c:v>42367</c:v>
                </c:pt>
                <c:pt idx="2728">
                  <c:v>42366</c:v>
                </c:pt>
                <c:pt idx="2729">
                  <c:v>42363</c:v>
                </c:pt>
                <c:pt idx="2730">
                  <c:v>42362</c:v>
                </c:pt>
                <c:pt idx="2731">
                  <c:v>42361</c:v>
                </c:pt>
                <c:pt idx="2732">
                  <c:v>42360</c:v>
                </c:pt>
                <c:pt idx="2733">
                  <c:v>42359</c:v>
                </c:pt>
                <c:pt idx="2734">
                  <c:v>42356</c:v>
                </c:pt>
                <c:pt idx="2735">
                  <c:v>42355</c:v>
                </c:pt>
                <c:pt idx="2736">
                  <c:v>42354</c:v>
                </c:pt>
                <c:pt idx="2737">
                  <c:v>42353</c:v>
                </c:pt>
                <c:pt idx="2738">
                  <c:v>42352</c:v>
                </c:pt>
                <c:pt idx="2739">
                  <c:v>42349</c:v>
                </c:pt>
                <c:pt idx="2740">
                  <c:v>42348</c:v>
                </c:pt>
                <c:pt idx="2741">
                  <c:v>42347</c:v>
                </c:pt>
                <c:pt idx="2742">
                  <c:v>42346</c:v>
                </c:pt>
                <c:pt idx="2743">
                  <c:v>42345</c:v>
                </c:pt>
                <c:pt idx="2744">
                  <c:v>42342</c:v>
                </c:pt>
                <c:pt idx="2745">
                  <c:v>42341</c:v>
                </c:pt>
                <c:pt idx="2746">
                  <c:v>42340</c:v>
                </c:pt>
                <c:pt idx="2747">
                  <c:v>42339</c:v>
                </c:pt>
                <c:pt idx="2748">
                  <c:v>42338</c:v>
                </c:pt>
                <c:pt idx="2749">
                  <c:v>42335</c:v>
                </c:pt>
                <c:pt idx="2750">
                  <c:v>42334</c:v>
                </c:pt>
                <c:pt idx="2751">
                  <c:v>42333</c:v>
                </c:pt>
                <c:pt idx="2752">
                  <c:v>42332</c:v>
                </c:pt>
                <c:pt idx="2753">
                  <c:v>42331</c:v>
                </c:pt>
                <c:pt idx="2754">
                  <c:v>42328</c:v>
                </c:pt>
                <c:pt idx="2755">
                  <c:v>42327</c:v>
                </c:pt>
                <c:pt idx="2756">
                  <c:v>42326</c:v>
                </c:pt>
                <c:pt idx="2757">
                  <c:v>42325</c:v>
                </c:pt>
                <c:pt idx="2758">
                  <c:v>42324</c:v>
                </c:pt>
                <c:pt idx="2759">
                  <c:v>42321</c:v>
                </c:pt>
                <c:pt idx="2760">
                  <c:v>42320</c:v>
                </c:pt>
                <c:pt idx="2761">
                  <c:v>42319</c:v>
                </c:pt>
                <c:pt idx="2762">
                  <c:v>42318</c:v>
                </c:pt>
                <c:pt idx="2763">
                  <c:v>42317</c:v>
                </c:pt>
                <c:pt idx="2764">
                  <c:v>42314</c:v>
                </c:pt>
                <c:pt idx="2765">
                  <c:v>42313</c:v>
                </c:pt>
                <c:pt idx="2766">
                  <c:v>42312</c:v>
                </c:pt>
                <c:pt idx="2767">
                  <c:v>42311</c:v>
                </c:pt>
                <c:pt idx="2768">
                  <c:v>42310</c:v>
                </c:pt>
                <c:pt idx="2769">
                  <c:v>42307</c:v>
                </c:pt>
                <c:pt idx="2770">
                  <c:v>42306</c:v>
                </c:pt>
                <c:pt idx="2771">
                  <c:v>42305</c:v>
                </c:pt>
                <c:pt idx="2772">
                  <c:v>42304</c:v>
                </c:pt>
                <c:pt idx="2773">
                  <c:v>42303</c:v>
                </c:pt>
                <c:pt idx="2774">
                  <c:v>42300</c:v>
                </c:pt>
                <c:pt idx="2775">
                  <c:v>42299</c:v>
                </c:pt>
                <c:pt idx="2776">
                  <c:v>42298</c:v>
                </c:pt>
                <c:pt idx="2777">
                  <c:v>42297</c:v>
                </c:pt>
                <c:pt idx="2778">
                  <c:v>42296</c:v>
                </c:pt>
                <c:pt idx="2779">
                  <c:v>42293</c:v>
                </c:pt>
                <c:pt idx="2780">
                  <c:v>42292</c:v>
                </c:pt>
                <c:pt idx="2781">
                  <c:v>42291</c:v>
                </c:pt>
                <c:pt idx="2782">
                  <c:v>42290</c:v>
                </c:pt>
                <c:pt idx="2783">
                  <c:v>42289</c:v>
                </c:pt>
                <c:pt idx="2784">
                  <c:v>42286</c:v>
                </c:pt>
                <c:pt idx="2785">
                  <c:v>42285</c:v>
                </c:pt>
                <c:pt idx="2786">
                  <c:v>42284</c:v>
                </c:pt>
                <c:pt idx="2787">
                  <c:v>42283</c:v>
                </c:pt>
                <c:pt idx="2788">
                  <c:v>42282</c:v>
                </c:pt>
                <c:pt idx="2789">
                  <c:v>42279</c:v>
                </c:pt>
                <c:pt idx="2790">
                  <c:v>42278</c:v>
                </c:pt>
                <c:pt idx="2791">
                  <c:v>42277</c:v>
                </c:pt>
                <c:pt idx="2792">
                  <c:v>42276</c:v>
                </c:pt>
                <c:pt idx="2793">
                  <c:v>42275</c:v>
                </c:pt>
                <c:pt idx="2794">
                  <c:v>42272</c:v>
                </c:pt>
                <c:pt idx="2795">
                  <c:v>42271</c:v>
                </c:pt>
                <c:pt idx="2796">
                  <c:v>42270</c:v>
                </c:pt>
                <c:pt idx="2797">
                  <c:v>42269</c:v>
                </c:pt>
                <c:pt idx="2798">
                  <c:v>42268</c:v>
                </c:pt>
                <c:pt idx="2799">
                  <c:v>42265</c:v>
                </c:pt>
                <c:pt idx="2800">
                  <c:v>42264</c:v>
                </c:pt>
                <c:pt idx="2801">
                  <c:v>42263</c:v>
                </c:pt>
                <c:pt idx="2802">
                  <c:v>42262</c:v>
                </c:pt>
                <c:pt idx="2803">
                  <c:v>42261</c:v>
                </c:pt>
                <c:pt idx="2804">
                  <c:v>42258</c:v>
                </c:pt>
                <c:pt idx="2805">
                  <c:v>42257</c:v>
                </c:pt>
                <c:pt idx="2806">
                  <c:v>42256</c:v>
                </c:pt>
                <c:pt idx="2807">
                  <c:v>42255</c:v>
                </c:pt>
                <c:pt idx="2808">
                  <c:v>42254</c:v>
                </c:pt>
                <c:pt idx="2809">
                  <c:v>42251</c:v>
                </c:pt>
                <c:pt idx="2810">
                  <c:v>42250</c:v>
                </c:pt>
                <c:pt idx="2811">
                  <c:v>42249</c:v>
                </c:pt>
                <c:pt idx="2812">
                  <c:v>42248</c:v>
                </c:pt>
                <c:pt idx="2813">
                  <c:v>42247</c:v>
                </c:pt>
                <c:pt idx="2814">
                  <c:v>42244</c:v>
                </c:pt>
                <c:pt idx="2815">
                  <c:v>42243</c:v>
                </c:pt>
                <c:pt idx="2816">
                  <c:v>42242</c:v>
                </c:pt>
                <c:pt idx="2817">
                  <c:v>42241</c:v>
                </c:pt>
                <c:pt idx="2818">
                  <c:v>42240</c:v>
                </c:pt>
                <c:pt idx="2819">
                  <c:v>42237</c:v>
                </c:pt>
                <c:pt idx="2820">
                  <c:v>42236</c:v>
                </c:pt>
                <c:pt idx="2821">
                  <c:v>42235</c:v>
                </c:pt>
                <c:pt idx="2822">
                  <c:v>42234</c:v>
                </c:pt>
                <c:pt idx="2823">
                  <c:v>42233</c:v>
                </c:pt>
                <c:pt idx="2824">
                  <c:v>42230</c:v>
                </c:pt>
                <c:pt idx="2825">
                  <c:v>42229</c:v>
                </c:pt>
                <c:pt idx="2826">
                  <c:v>42228</c:v>
                </c:pt>
                <c:pt idx="2827">
                  <c:v>42227</c:v>
                </c:pt>
                <c:pt idx="2828">
                  <c:v>42226</c:v>
                </c:pt>
                <c:pt idx="2829">
                  <c:v>42223</c:v>
                </c:pt>
                <c:pt idx="2830">
                  <c:v>42222</c:v>
                </c:pt>
                <c:pt idx="2831">
                  <c:v>42221</c:v>
                </c:pt>
                <c:pt idx="2832">
                  <c:v>42220</c:v>
                </c:pt>
                <c:pt idx="2833">
                  <c:v>42219</c:v>
                </c:pt>
                <c:pt idx="2834">
                  <c:v>42216</c:v>
                </c:pt>
                <c:pt idx="2835">
                  <c:v>42215</c:v>
                </c:pt>
                <c:pt idx="2836">
                  <c:v>42214</c:v>
                </c:pt>
                <c:pt idx="2837">
                  <c:v>42213</c:v>
                </c:pt>
                <c:pt idx="2838">
                  <c:v>42212</c:v>
                </c:pt>
                <c:pt idx="2839">
                  <c:v>42209</c:v>
                </c:pt>
                <c:pt idx="2840">
                  <c:v>42208</c:v>
                </c:pt>
                <c:pt idx="2841">
                  <c:v>42207</c:v>
                </c:pt>
                <c:pt idx="2842">
                  <c:v>42206</c:v>
                </c:pt>
                <c:pt idx="2843">
                  <c:v>42205</c:v>
                </c:pt>
                <c:pt idx="2844">
                  <c:v>42202</c:v>
                </c:pt>
                <c:pt idx="2845">
                  <c:v>42201</c:v>
                </c:pt>
                <c:pt idx="2846">
                  <c:v>42200</c:v>
                </c:pt>
                <c:pt idx="2847">
                  <c:v>42199</c:v>
                </c:pt>
                <c:pt idx="2848">
                  <c:v>42198</c:v>
                </c:pt>
                <c:pt idx="2849">
                  <c:v>42195</c:v>
                </c:pt>
                <c:pt idx="2850">
                  <c:v>42194</c:v>
                </c:pt>
                <c:pt idx="2851">
                  <c:v>42193</c:v>
                </c:pt>
                <c:pt idx="2852">
                  <c:v>42192</c:v>
                </c:pt>
                <c:pt idx="2853">
                  <c:v>42191</c:v>
                </c:pt>
                <c:pt idx="2854">
                  <c:v>42188</c:v>
                </c:pt>
                <c:pt idx="2855">
                  <c:v>42187</c:v>
                </c:pt>
                <c:pt idx="2856">
                  <c:v>42186</c:v>
                </c:pt>
                <c:pt idx="2857">
                  <c:v>42185</c:v>
                </c:pt>
                <c:pt idx="2858">
                  <c:v>42184</c:v>
                </c:pt>
                <c:pt idx="2859">
                  <c:v>42181</c:v>
                </c:pt>
                <c:pt idx="2860">
                  <c:v>42180</c:v>
                </c:pt>
                <c:pt idx="2861">
                  <c:v>42179</c:v>
                </c:pt>
                <c:pt idx="2862">
                  <c:v>42178</c:v>
                </c:pt>
                <c:pt idx="2863">
                  <c:v>42177</c:v>
                </c:pt>
                <c:pt idx="2864">
                  <c:v>42174</c:v>
                </c:pt>
                <c:pt idx="2865">
                  <c:v>42173</c:v>
                </c:pt>
                <c:pt idx="2866">
                  <c:v>42172</c:v>
                </c:pt>
                <c:pt idx="2867">
                  <c:v>42171</c:v>
                </c:pt>
                <c:pt idx="2868">
                  <c:v>42170</c:v>
                </c:pt>
                <c:pt idx="2869">
                  <c:v>42167</c:v>
                </c:pt>
                <c:pt idx="2870">
                  <c:v>42166</c:v>
                </c:pt>
                <c:pt idx="2871">
                  <c:v>42165</c:v>
                </c:pt>
                <c:pt idx="2872">
                  <c:v>42164</c:v>
                </c:pt>
                <c:pt idx="2873">
                  <c:v>42163</c:v>
                </c:pt>
                <c:pt idx="2874">
                  <c:v>42160</c:v>
                </c:pt>
                <c:pt idx="2875">
                  <c:v>42159</c:v>
                </c:pt>
                <c:pt idx="2876">
                  <c:v>42158</c:v>
                </c:pt>
                <c:pt idx="2877">
                  <c:v>42157</c:v>
                </c:pt>
                <c:pt idx="2878">
                  <c:v>42156</c:v>
                </c:pt>
                <c:pt idx="2879">
                  <c:v>42153</c:v>
                </c:pt>
                <c:pt idx="2880">
                  <c:v>42152</c:v>
                </c:pt>
                <c:pt idx="2881">
                  <c:v>42151</c:v>
                </c:pt>
                <c:pt idx="2882">
                  <c:v>42150</c:v>
                </c:pt>
                <c:pt idx="2883">
                  <c:v>42149</c:v>
                </c:pt>
                <c:pt idx="2884">
                  <c:v>42146</c:v>
                </c:pt>
                <c:pt idx="2885">
                  <c:v>42145</c:v>
                </c:pt>
                <c:pt idx="2886">
                  <c:v>42144</c:v>
                </c:pt>
                <c:pt idx="2887">
                  <c:v>42143</c:v>
                </c:pt>
                <c:pt idx="2888">
                  <c:v>42142</c:v>
                </c:pt>
                <c:pt idx="2889">
                  <c:v>42139</c:v>
                </c:pt>
                <c:pt idx="2890">
                  <c:v>42138</c:v>
                </c:pt>
                <c:pt idx="2891">
                  <c:v>42137</c:v>
                </c:pt>
                <c:pt idx="2892">
                  <c:v>42136</c:v>
                </c:pt>
                <c:pt idx="2893">
                  <c:v>42135</c:v>
                </c:pt>
                <c:pt idx="2894">
                  <c:v>42132</c:v>
                </c:pt>
                <c:pt idx="2895">
                  <c:v>42131</c:v>
                </c:pt>
                <c:pt idx="2896">
                  <c:v>42130</c:v>
                </c:pt>
                <c:pt idx="2897">
                  <c:v>42129</c:v>
                </c:pt>
                <c:pt idx="2898">
                  <c:v>42128</c:v>
                </c:pt>
                <c:pt idx="2899">
                  <c:v>42125</c:v>
                </c:pt>
                <c:pt idx="2900">
                  <c:v>42124</c:v>
                </c:pt>
                <c:pt idx="2901">
                  <c:v>42123</c:v>
                </c:pt>
                <c:pt idx="2902">
                  <c:v>42122</c:v>
                </c:pt>
                <c:pt idx="2903">
                  <c:v>42121</c:v>
                </c:pt>
                <c:pt idx="2904">
                  <c:v>42118</c:v>
                </c:pt>
                <c:pt idx="2905">
                  <c:v>42117</c:v>
                </c:pt>
                <c:pt idx="2906">
                  <c:v>42116</c:v>
                </c:pt>
                <c:pt idx="2907">
                  <c:v>42115</c:v>
                </c:pt>
                <c:pt idx="2908">
                  <c:v>42114</c:v>
                </c:pt>
                <c:pt idx="2909">
                  <c:v>42111</c:v>
                </c:pt>
                <c:pt idx="2910">
                  <c:v>42110</c:v>
                </c:pt>
                <c:pt idx="2911">
                  <c:v>42109</c:v>
                </c:pt>
                <c:pt idx="2912">
                  <c:v>42108</c:v>
                </c:pt>
                <c:pt idx="2913">
                  <c:v>42107</c:v>
                </c:pt>
                <c:pt idx="2914">
                  <c:v>42104</c:v>
                </c:pt>
                <c:pt idx="2915">
                  <c:v>42103</c:v>
                </c:pt>
                <c:pt idx="2916">
                  <c:v>42102</c:v>
                </c:pt>
                <c:pt idx="2917">
                  <c:v>42101</c:v>
                </c:pt>
                <c:pt idx="2918">
                  <c:v>42100</c:v>
                </c:pt>
                <c:pt idx="2919">
                  <c:v>42097</c:v>
                </c:pt>
                <c:pt idx="2920">
                  <c:v>42096</c:v>
                </c:pt>
                <c:pt idx="2921">
                  <c:v>42095</c:v>
                </c:pt>
                <c:pt idx="2922">
                  <c:v>42094</c:v>
                </c:pt>
                <c:pt idx="2923">
                  <c:v>42093</c:v>
                </c:pt>
                <c:pt idx="2924">
                  <c:v>42090</c:v>
                </c:pt>
                <c:pt idx="2925">
                  <c:v>42089</c:v>
                </c:pt>
                <c:pt idx="2926">
                  <c:v>42088</c:v>
                </c:pt>
                <c:pt idx="2927">
                  <c:v>42087</c:v>
                </c:pt>
                <c:pt idx="2928">
                  <c:v>42086</c:v>
                </c:pt>
                <c:pt idx="2929">
                  <c:v>42083</c:v>
                </c:pt>
                <c:pt idx="2930">
                  <c:v>42082</c:v>
                </c:pt>
                <c:pt idx="2931">
                  <c:v>42081</c:v>
                </c:pt>
                <c:pt idx="2932">
                  <c:v>42080</c:v>
                </c:pt>
                <c:pt idx="2933">
                  <c:v>42079</c:v>
                </c:pt>
                <c:pt idx="2934">
                  <c:v>42076</c:v>
                </c:pt>
                <c:pt idx="2935">
                  <c:v>42075</c:v>
                </c:pt>
                <c:pt idx="2936">
                  <c:v>42074</c:v>
                </c:pt>
                <c:pt idx="2937">
                  <c:v>42073</c:v>
                </c:pt>
                <c:pt idx="2938">
                  <c:v>42072</c:v>
                </c:pt>
                <c:pt idx="2939">
                  <c:v>42069</c:v>
                </c:pt>
                <c:pt idx="2940">
                  <c:v>42068</c:v>
                </c:pt>
                <c:pt idx="2941">
                  <c:v>42067</c:v>
                </c:pt>
                <c:pt idx="2942">
                  <c:v>42066</c:v>
                </c:pt>
                <c:pt idx="2943">
                  <c:v>42065</c:v>
                </c:pt>
                <c:pt idx="2944">
                  <c:v>42062</c:v>
                </c:pt>
                <c:pt idx="2945">
                  <c:v>42061</c:v>
                </c:pt>
                <c:pt idx="2946">
                  <c:v>42060</c:v>
                </c:pt>
                <c:pt idx="2947">
                  <c:v>42059</c:v>
                </c:pt>
                <c:pt idx="2948">
                  <c:v>42058</c:v>
                </c:pt>
                <c:pt idx="2949">
                  <c:v>42055</c:v>
                </c:pt>
                <c:pt idx="2950">
                  <c:v>42054</c:v>
                </c:pt>
                <c:pt idx="2951">
                  <c:v>42053</c:v>
                </c:pt>
                <c:pt idx="2952">
                  <c:v>42052</c:v>
                </c:pt>
                <c:pt idx="2953">
                  <c:v>42051</c:v>
                </c:pt>
                <c:pt idx="2954">
                  <c:v>42048</c:v>
                </c:pt>
                <c:pt idx="2955">
                  <c:v>42047</c:v>
                </c:pt>
                <c:pt idx="2956">
                  <c:v>42046</c:v>
                </c:pt>
                <c:pt idx="2957">
                  <c:v>42045</c:v>
                </c:pt>
                <c:pt idx="2958">
                  <c:v>42044</c:v>
                </c:pt>
                <c:pt idx="2959">
                  <c:v>42041</c:v>
                </c:pt>
                <c:pt idx="2960">
                  <c:v>42040</c:v>
                </c:pt>
                <c:pt idx="2961">
                  <c:v>42039</c:v>
                </c:pt>
                <c:pt idx="2962">
                  <c:v>42038</c:v>
                </c:pt>
                <c:pt idx="2963">
                  <c:v>42037</c:v>
                </c:pt>
                <c:pt idx="2964">
                  <c:v>42034</c:v>
                </c:pt>
                <c:pt idx="2965">
                  <c:v>42033</c:v>
                </c:pt>
                <c:pt idx="2966">
                  <c:v>42032</c:v>
                </c:pt>
                <c:pt idx="2967">
                  <c:v>42031</c:v>
                </c:pt>
                <c:pt idx="2968">
                  <c:v>42030</c:v>
                </c:pt>
                <c:pt idx="2969">
                  <c:v>42027</c:v>
                </c:pt>
                <c:pt idx="2970">
                  <c:v>42026</c:v>
                </c:pt>
                <c:pt idx="2971">
                  <c:v>42025</c:v>
                </c:pt>
                <c:pt idx="2972">
                  <c:v>42024</c:v>
                </c:pt>
                <c:pt idx="2973">
                  <c:v>42023</c:v>
                </c:pt>
                <c:pt idx="2974">
                  <c:v>42020</c:v>
                </c:pt>
                <c:pt idx="2975">
                  <c:v>42019</c:v>
                </c:pt>
                <c:pt idx="2976">
                  <c:v>42018</c:v>
                </c:pt>
                <c:pt idx="2977">
                  <c:v>42017</c:v>
                </c:pt>
                <c:pt idx="2978">
                  <c:v>42016</c:v>
                </c:pt>
                <c:pt idx="2979">
                  <c:v>42013</c:v>
                </c:pt>
                <c:pt idx="2980">
                  <c:v>42012</c:v>
                </c:pt>
                <c:pt idx="2981">
                  <c:v>42011</c:v>
                </c:pt>
                <c:pt idx="2982">
                  <c:v>42010</c:v>
                </c:pt>
                <c:pt idx="2983">
                  <c:v>42009</c:v>
                </c:pt>
                <c:pt idx="2984">
                  <c:v>42006</c:v>
                </c:pt>
                <c:pt idx="2985">
                  <c:v>42005</c:v>
                </c:pt>
                <c:pt idx="2986">
                  <c:v>42004</c:v>
                </c:pt>
                <c:pt idx="2987">
                  <c:v>42003</c:v>
                </c:pt>
                <c:pt idx="2988">
                  <c:v>42002</c:v>
                </c:pt>
                <c:pt idx="2989">
                  <c:v>41999</c:v>
                </c:pt>
                <c:pt idx="2990">
                  <c:v>41998</c:v>
                </c:pt>
                <c:pt idx="2991">
                  <c:v>41997</c:v>
                </c:pt>
                <c:pt idx="2992">
                  <c:v>41996</c:v>
                </c:pt>
                <c:pt idx="2993">
                  <c:v>41995</c:v>
                </c:pt>
                <c:pt idx="2994">
                  <c:v>41992</c:v>
                </c:pt>
                <c:pt idx="2995">
                  <c:v>41991</c:v>
                </c:pt>
                <c:pt idx="2996">
                  <c:v>41990</c:v>
                </c:pt>
                <c:pt idx="2997">
                  <c:v>41989</c:v>
                </c:pt>
                <c:pt idx="2998">
                  <c:v>41988</c:v>
                </c:pt>
                <c:pt idx="2999">
                  <c:v>41985</c:v>
                </c:pt>
                <c:pt idx="3000">
                  <c:v>41984</c:v>
                </c:pt>
                <c:pt idx="3001">
                  <c:v>41983</c:v>
                </c:pt>
                <c:pt idx="3002">
                  <c:v>41982</c:v>
                </c:pt>
                <c:pt idx="3003">
                  <c:v>41981</c:v>
                </c:pt>
                <c:pt idx="3004">
                  <c:v>41978</c:v>
                </c:pt>
                <c:pt idx="3005">
                  <c:v>41977</c:v>
                </c:pt>
                <c:pt idx="3006">
                  <c:v>41976</c:v>
                </c:pt>
                <c:pt idx="3007">
                  <c:v>41975</c:v>
                </c:pt>
                <c:pt idx="3008">
                  <c:v>41974</c:v>
                </c:pt>
                <c:pt idx="3009">
                  <c:v>41971</c:v>
                </c:pt>
                <c:pt idx="3010">
                  <c:v>41970</c:v>
                </c:pt>
                <c:pt idx="3011">
                  <c:v>41969</c:v>
                </c:pt>
                <c:pt idx="3012">
                  <c:v>41968</c:v>
                </c:pt>
                <c:pt idx="3013">
                  <c:v>41967</c:v>
                </c:pt>
                <c:pt idx="3014">
                  <c:v>41964</c:v>
                </c:pt>
                <c:pt idx="3015">
                  <c:v>41963</c:v>
                </c:pt>
                <c:pt idx="3016">
                  <c:v>41962</c:v>
                </c:pt>
                <c:pt idx="3017">
                  <c:v>41961</c:v>
                </c:pt>
                <c:pt idx="3018">
                  <c:v>41960</c:v>
                </c:pt>
                <c:pt idx="3019">
                  <c:v>41957</c:v>
                </c:pt>
                <c:pt idx="3020">
                  <c:v>41956</c:v>
                </c:pt>
                <c:pt idx="3021">
                  <c:v>41955</c:v>
                </c:pt>
                <c:pt idx="3022">
                  <c:v>41954</c:v>
                </c:pt>
                <c:pt idx="3023">
                  <c:v>41953</c:v>
                </c:pt>
                <c:pt idx="3024">
                  <c:v>41950</c:v>
                </c:pt>
                <c:pt idx="3025">
                  <c:v>41949</c:v>
                </c:pt>
                <c:pt idx="3026">
                  <c:v>41948</c:v>
                </c:pt>
                <c:pt idx="3027">
                  <c:v>41947</c:v>
                </c:pt>
                <c:pt idx="3028">
                  <c:v>41946</c:v>
                </c:pt>
                <c:pt idx="3029">
                  <c:v>41943</c:v>
                </c:pt>
                <c:pt idx="3030">
                  <c:v>41942</c:v>
                </c:pt>
                <c:pt idx="3031">
                  <c:v>41941</c:v>
                </c:pt>
                <c:pt idx="3032">
                  <c:v>41940</c:v>
                </c:pt>
                <c:pt idx="3033">
                  <c:v>41939</c:v>
                </c:pt>
                <c:pt idx="3034">
                  <c:v>41936</c:v>
                </c:pt>
                <c:pt idx="3035">
                  <c:v>41935</c:v>
                </c:pt>
                <c:pt idx="3036">
                  <c:v>41934</c:v>
                </c:pt>
                <c:pt idx="3037">
                  <c:v>41933</c:v>
                </c:pt>
                <c:pt idx="3038">
                  <c:v>41932</c:v>
                </c:pt>
                <c:pt idx="3039">
                  <c:v>41929</c:v>
                </c:pt>
                <c:pt idx="3040">
                  <c:v>41928</c:v>
                </c:pt>
                <c:pt idx="3041">
                  <c:v>41927</c:v>
                </c:pt>
                <c:pt idx="3042">
                  <c:v>41926</c:v>
                </c:pt>
                <c:pt idx="3043">
                  <c:v>41925</c:v>
                </c:pt>
                <c:pt idx="3044">
                  <c:v>41922</c:v>
                </c:pt>
                <c:pt idx="3045">
                  <c:v>41921</c:v>
                </c:pt>
                <c:pt idx="3046">
                  <c:v>41920</c:v>
                </c:pt>
                <c:pt idx="3047">
                  <c:v>41919</c:v>
                </c:pt>
                <c:pt idx="3048">
                  <c:v>41918</c:v>
                </c:pt>
                <c:pt idx="3049">
                  <c:v>41915</c:v>
                </c:pt>
                <c:pt idx="3050">
                  <c:v>41914</c:v>
                </c:pt>
                <c:pt idx="3051">
                  <c:v>41913</c:v>
                </c:pt>
                <c:pt idx="3052">
                  <c:v>41912</c:v>
                </c:pt>
                <c:pt idx="3053">
                  <c:v>41911</c:v>
                </c:pt>
                <c:pt idx="3054">
                  <c:v>41908</c:v>
                </c:pt>
                <c:pt idx="3055">
                  <c:v>41907</c:v>
                </c:pt>
                <c:pt idx="3056">
                  <c:v>41906</c:v>
                </c:pt>
                <c:pt idx="3057">
                  <c:v>41905</c:v>
                </c:pt>
                <c:pt idx="3058">
                  <c:v>41904</c:v>
                </c:pt>
                <c:pt idx="3059">
                  <c:v>41901</c:v>
                </c:pt>
                <c:pt idx="3060">
                  <c:v>41900</c:v>
                </c:pt>
                <c:pt idx="3061">
                  <c:v>41899</c:v>
                </c:pt>
                <c:pt idx="3062">
                  <c:v>41898</c:v>
                </c:pt>
                <c:pt idx="3063">
                  <c:v>41897</c:v>
                </c:pt>
                <c:pt idx="3064">
                  <c:v>41894</c:v>
                </c:pt>
                <c:pt idx="3065">
                  <c:v>41893</c:v>
                </c:pt>
                <c:pt idx="3066">
                  <c:v>41892</c:v>
                </c:pt>
                <c:pt idx="3067">
                  <c:v>41891</c:v>
                </c:pt>
                <c:pt idx="3068">
                  <c:v>41890</c:v>
                </c:pt>
                <c:pt idx="3069">
                  <c:v>41887</c:v>
                </c:pt>
                <c:pt idx="3070">
                  <c:v>41886</c:v>
                </c:pt>
                <c:pt idx="3071">
                  <c:v>41885</c:v>
                </c:pt>
                <c:pt idx="3072">
                  <c:v>41884</c:v>
                </c:pt>
                <c:pt idx="3073">
                  <c:v>41883</c:v>
                </c:pt>
                <c:pt idx="3074">
                  <c:v>41880</c:v>
                </c:pt>
                <c:pt idx="3075">
                  <c:v>41879</c:v>
                </c:pt>
                <c:pt idx="3076">
                  <c:v>41878</c:v>
                </c:pt>
                <c:pt idx="3077">
                  <c:v>41877</c:v>
                </c:pt>
                <c:pt idx="3078">
                  <c:v>41876</c:v>
                </c:pt>
                <c:pt idx="3079">
                  <c:v>41873</c:v>
                </c:pt>
                <c:pt idx="3080">
                  <c:v>41872</c:v>
                </c:pt>
                <c:pt idx="3081">
                  <c:v>41871</c:v>
                </c:pt>
                <c:pt idx="3082">
                  <c:v>41870</c:v>
                </c:pt>
                <c:pt idx="3083">
                  <c:v>41869</c:v>
                </c:pt>
                <c:pt idx="3084">
                  <c:v>41866</c:v>
                </c:pt>
                <c:pt idx="3085">
                  <c:v>41865</c:v>
                </c:pt>
                <c:pt idx="3086">
                  <c:v>41864</c:v>
                </c:pt>
                <c:pt idx="3087">
                  <c:v>41863</c:v>
                </c:pt>
                <c:pt idx="3088">
                  <c:v>41862</c:v>
                </c:pt>
                <c:pt idx="3089">
                  <c:v>41859</c:v>
                </c:pt>
                <c:pt idx="3090">
                  <c:v>41858</c:v>
                </c:pt>
                <c:pt idx="3091">
                  <c:v>41857</c:v>
                </c:pt>
                <c:pt idx="3092">
                  <c:v>41856</c:v>
                </c:pt>
                <c:pt idx="3093">
                  <c:v>41855</c:v>
                </c:pt>
                <c:pt idx="3094">
                  <c:v>41852</c:v>
                </c:pt>
                <c:pt idx="3095">
                  <c:v>41851</c:v>
                </c:pt>
                <c:pt idx="3096">
                  <c:v>41850</c:v>
                </c:pt>
                <c:pt idx="3097">
                  <c:v>41849</c:v>
                </c:pt>
                <c:pt idx="3098">
                  <c:v>41848</c:v>
                </c:pt>
                <c:pt idx="3099">
                  <c:v>41845</c:v>
                </c:pt>
                <c:pt idx="3100">
                  <c:v>41844</c:v>
                </c:pt>
                <c:pt idx="3101">
                  <c:v>41843</c:v>
                </c:pt>
                <c:pt idx="3102">
                  <c:v>41842</c:v>
                </c:pt>
                <c:pt idx="3103">
                  <c:v>41841</c:v>
                </c:pt>
                <c:pt idx="3104">
                  <c:v>41838</c:v>
                </c:pt>
                <c:pt idx="3105">
                  <c:v>41837</c:v>
                </c:pt>
                <c:pt idx="3106">
                  <c:v>41836</c:v>
                </c:pt>
                <c:pt idx="3107">
                  <c:v>41835</c:v>
                </c:pt>
                <c:pt idx="3108">
                  <c:v>41834</c:v>
                </c:pt>
                <c:pt idx="3109">
                  <c:v>41831</c:v>
                </c:pt>
                <c:pt idx="3110">
                  <c:v>41830</c:v>
                </c:pt>
                <c:pt idx="3111">
                  <c:v>41829</c:v>
                </c:pt>
                <c:pt idx="3112">
                  <c:v>41828</c:v>
                </c:pt>
                <c:pt idx="3113">
                  <c:v>41827</c:v>
                </c:pt>
                <c:pt idx="3114">
                  <c:v>41824</c:v>
                </c:pt>
                <c:pt idx="3115">
                  <c:v>41823</c:v>
                </c:pt>
                <c:pt idx="3116">
                  <c:v>41822</c:v>
                </c:pt>
                <c:pt idx="3117">
                  <c:v>41821</c:v>
                </c:pt>
                <c:pt idx="3118">
                  <c:v>41820</c:v>
                </c:pt>
                <c:pt idx="3119">
                  <c:v>41817</c:v>
                </c:pt>
                <c:pt idx="3120">
                  <c:v>41816</c:v>
                </c:pt>
                <c:pt idx="3121">
                  <c:v>41815</c:v>
                </c:pt>
                <c:pt idx="3122">
                  <c:v>41814</c:v>
                </c:pt>
                <c:pt idx="3123">
                  <c:v>41813</c:v>
                </c:pt>
                <c:pt idx="3124">
                  <c:v>41810</c:v>
                </c:pt>
                <c:pt idx="3125">
                  <c:v>41809</c:v>
                </c:pt>
                <c:pt idx="3126">
                  <c:v>41808</c:v>
                </c:pt>
                <c:pt idx="3127">
                  <c:v>41807</c:v>
                </c:pt>
                <c:pt idx="3128">
                  <c:v>41806</c:v>
                </c:pt>
                <c:pt idx="3129">
                  <c:v>41803</c:v>
                </c:pt>
                <c:pt idx="3130">
                  <c:v>41802</c:v>
                </c:pt>
                <c:pt idx="3131">
                  <c:v>41801</c:v>
                </c:pt>
                <c:pt idx="3132">
                  <c:v>41800</c:v>
                </c:pt>
                <c:pt idx="3133">
                  <c:v>41799</c:v>
                </c:pt>
                <c:pt idx="3134">
                  <c:v>41796</c:v>
                </c:pt>
                <c:pt idx="3135">
                  <c:v>41795</c:v>
                </c:pt>
                <c:pt idx="3136">
                  <c:v>41794</c:v>
                </c:pt>
                <c:pt idx="3137">
                  <c:v>41793</c:v>
                </c:pt>
                <c:pt idx="3138">
                  <c:v>41792</c:v>
                </c:pt>
                <c:pt idx="3139">
                  <c:v>41789</c:v>
                </c:pt>
                <c:pt idx="3140">
                  <c:v>41788</c:v>
                </c:pt>
                <c:pt idx="3141">
                  <c:v>41787</c:v>
                </c:pt>
                <c:pt idx="3142">
                  <c:v>41786</c:v>
                </c:pt>
                <c:pt idx="3143">
                  <c:v>41785</c:v>
                </c:pt>
                <c:pt idx="3144">
                  <c:v>41782</c:v>
                </c:pt>
                <c:pt idx="3145">
                  <c:v>41781</c:v>
                </c:pt>
                <c:pt idx="3146">
                  <c:v>41780</c:v>
                </c:pt>
                <c:pt idx="3147">
                  <c:v>41779</c:v>
                </c:pt>
                <c:pt idx="3148">
                  <c:v>41778</c:v>
                </c:pt>
                <c:pt idx="3149">
                  <c:v>41775</c:v>
                </c:pt>
                <c:pt idx="3150">
                  <c:v>41774</c:v>
                </c:pt>
                <c:pt idx="3151">
                  <c:v>41773</c:v>
                </c:pt>
                <c:pt idx="3152">
                  <c:v>41772</c:v>
                </c:pt>
                <c:pt idx="3153">
                  <c:v>41771</c:v>
                </c:pt>
                <c:pt idx="3154">
                  <c:v>41768</c:v>
                </c:pt>
                <c:pt idx="3155">
                  <c:v>41767</c:v>
                </c:pt>
                <c:pt idx="3156">
                  <c:v>41766</c:v>
                </c:pt>
                <c:pt idx="3157">
                  <c:v>41765</c:v>
                </c:pt>
                <c:pt idx="3158">
                  <c:v>41764</c:v>
                </c:pt>
                <c:pt idx="3159">
                  <c:v>41761</c:v>
                </c:pt>
                <c:pt idx="3160">
                  <c:v>41760</c:v>
                </c:pt>
                <c:pt idx="3161">
                  <c:v>41759</c:v>
                </c:pt>
                <c:pt idx="3162">
                  <c:v>41758</c:v>
                </c:pt>
                <c:pt idx="3163">
                  <c:v>41757</c:v>
                </c:pt>
                <c:pt idx="3164">
                  <c:v>41754</c:v>
                </c:pt>
                <c:pt idx="3165">
                  <c:v>41753</c:v>
                </c:pt>
                <c:pt idx="3166">
                  <c:v>41752</c:v>
                </c:pt>
                <c:pt idx="3167">
                  <c:v>41751</c:v>
                </c:pt>
                <c:pt idx="3168">
                  <c:v>41750</c:v>
                </c:pt>
                <c:pt idx="3169">
                  <c:v>41747</c:v>
                </c:pt>
                <c:pt idx="3170">
                  <c:v>41746</c:v>
                </c:pt>
                <c:pt idx="3171">
                  <c:v>41745</c:v>
                </c:pt>
                <c:pt idx="3172">
                  <c:v>41744</c:v>
                </c:pt>
                <c:pt idx="3173">
                  <c:v>41743</c:v>
                </c:pt>
                <c:pt idx="3174">
                  <c:v>41740</c:v>
                </c:pt>
                <c:pt idx="3175">
                  <c:v>41739</c:v>
                </c:pt>
                <c:pt idx="3176">
                  <c:v>41738</c:v>
                </c:pt>
                <c:pt idx="3177">
                  <c:v>41737</c:v>
                </c:pt>
                <c:pt idx="3178">
                  <c:v>41736</c:v>
                </c:pt>
                <c:pt idx="3179">
                  <c:v>41733</c:v>
                </c:pt>
                <c:pt idx="3180">
                  <c:v>41732</c:v>
                </c:pt>
                <c:pt idx="3181">
                  <c:v>41731</c:v>
                </c:pt>
                <c:pt idx="3182">
                  <c:v>41730</c:v>
                </c:pt>
                <c:pt idx="3183">
                  <c:v>41729</c:v>
                </c:pt>
                <c:pt idx="3184">
                  <c:v>41726</c:v>
                </c:pt>
                <c:pt idx="3185">
                  <c:v>41725</c:v>
                </c:pt>
                <c:pt idx="3186">
                  <c:v>41724</c:v>
                </c:pt>
                <c:pt idx="3187">
                  <c:v>41723</c:v>
                </c:pt>
                <c:pt idx="3188">
                  <c:v>41722</c:v>
                </c:pt>
                <c:pt idx="3189">
                  <c:v>41719</c:v>
                </c:pt>
                <c:pt idx="3190">
                  <c:v>41718</c:v>
                </c:pt>
                <c:pt idx="3191">
                  <c:v>41717</c:v>
                </c:pt>
                <c:pt idx="3192">
                  <c:v>41716</c:v>
                </c:pt>
                <c:pt idx="3193">
                  <c:v>41715</c:v>
                </c:pt>
                <c:pt idx="3194">
                  <c:v>41712</c:v>
                </c:pt>
                <c:pt idx="3195">
                  <c:v>41711</c:v>
                </c:pt>
                <c:pt idx="3196">
                  <c:v>41710</c:v>
                </c:pt>
                <c:pt idx="3197">
                  <c:v>41709</c:v>
                </c:pt>
                <c:pt idx="3198">
                  <c:v>41708</c:v>
                </c:pt>
                <c:pt idx="3199">
                  <c:v>41705</c:v>
                </c:pt>
                <c:pt idx="3200">
                  <c:v>41704</c:v>
                </c:pt>
                <c:pt idx="3201">
                  <c:v>41703</c:v>
                </c:pt>
                <c:pt idx="3202">
                  <c:v>41702</c:v>
                </c:pt>
                <c:pt idx="3203">
                  <c:v>41701</c:v>
                </c:pt>
                <c:pt idx="3204">
                  <c:v>41698</c:v>
                </c:pt>
                <c:pt idx="3205">
                  <c:v>41697</c:v>
                </c:pt>
                <c:pt idx="3206">
                  <c:v>41696</c:v>
                </c:pt>
                <c:pt idx="3207">
                  <c:v>41695</c:v>
                </c:pt>
                <c:pt idx="3208">
                  <c:v>41694</c:v>
                </c:pt>
                <c:pt idx="3209">
                  <c:v>41691</c:v>
                </c:pt>
                <c:pt idx="3210">
                  <c:v>41690</c:v>
                </c:pt>
                <c:pt idx="3211">
                  <c:v>41689</c:v>
                </c:pt>
                <c:pt idx="3212">
                  <c:v>41688</c:v>
                </c:pt>
                <c:pt idx="3213">
                  <c:v>41687</c:v>
                </c:pt>
                <c:pt idx="3214">
                  <c:v>41684</c:v>
                </c:pt>
                <c:pt idx="3215">
                  <c:v>41683</c:v>
                </c:pt>
                <c:pt idx="3216">
                  <c:v>41682</c:v>
                </c:pt>
                <c:pt idx="3217">
                  <c:v>41681</c:v>
                </c:pt>
                <c:pt idx="3218">
                  <c:v>41680</c:v>
                </c:pt>
                <c:pt idx="3219">
                  <c:v>41677</c:v>
                </c:pt>
                <c:pt idx="3220">
                  <c:v>41676</c:v>
                </c:pt>
                <c:pt idx="3221">
                  <c:v>41675</c:v>
                </c:pt>
                <c:pt idx="3222">
                  <c:v>41674</c:v>
                </c:pt>
                <c:pt idx="3223">
                  <c:v>41673</c:v>
                </c:pt>
                <c:pt idx="3224">
                  <c:v>41670</c:v>
                </c:pt>
                <c:pt idx="3225">
                  <c:v>41669</c:v>
                </c:pt>
                <c:pt idx="3226">
                  <c:v>41668</c:v>
                </c:pt>
                <c:pt idx="3227">
                  <c:v>41667</c:v>
                </c:pt>
                <c:pt idx="3228">
                  <c:v>41666</c:v>
                </c:pt>
                <c:pt idx="3229">
                  <c:v>41663</c:v>
                </c:pt>
                <c:pt idx="3230">
                  <c:v>41662</c:v>
                </c:pt>
                <c:pt idx="3231">
                  <c:v>41661</c:v>
                </c:pt>
                <c:pt idx="3232">
                  <c:v>41660</c:v>
                </c:pt>
                <c:pt idx="3233">
                  <c:v>41659</c:v>
                </c:pt>
                <c:pt idx="3234">
                  <c:v>41656</c:v>
                </c:pt>
                <c:pt idx="3235">
                  <c:v>41655</c:v>
                </c:pt>
                <c:pt idx="3236">
                  <c:v>41654</c:v>
                </c:pt>
                <c:pt idx="3237">
                  <c:v>41653</c:v>
                </c:pt>
                <c:pt idx="3238">
                  <c:v>41652</c:v>
                </c:pt>
                <c:pt idx="3239">
                  <c:v>41649</c:v>
                </c:pt>
                <c:pt idx="3240">
                  <c:v>41648</c:v>
                </c:pt>
                <c:pt idx="3241">
                  <c:v>41647</c:v>
                </c:pt>
                <c:pt idx="3242">
                  <c:v>41646</c:v>
                </c:pt>
                <c:pt idx="3243">
                  <c:v>41645</c:v>
                </c:pt>
                <c:pt idx="3244">
                  <c:v>41642</c:v>
                </c:pt>
                <c:pt idx="3245">
                  <c:v>41641</c:v>
                </c:pt>
                <c:pt idx="3246">
                  <c:v>41640</c:v>
                </c:pt>
                <c:pt idx="3247">
                  <c:v>41639</c:v>
                </c:pt>
                <c:pt idx="3248">
                  <c:v>41638</c:v>
                </c:pt>
                <c:pt idx="3249">
                  <c:v>41635</c:v>
                </c:pt>
                <c:pt idx="3250">
                  <c:v>41634</c:v>
                </c:pt>
                <c:pt idx="3251">
                  <c:v>41633</c:v>
                </c:pt>
                <c:pt idx="3252">
                  <c:v>41632</c:v>
                </c:pt>
                <c:pt idx="3253">
                  <c:v>41631</c:v>
                </c:pt>
                <c:pt idx="3254">
                  <c:v>41628</c:v>
                </c:pt>
                <c:pt idx="3255">
                  <c:v>41627</c:v>
                </c:pt>
                <c:pt idx="3256">
                  <c:v>41626</c:v>
                </c:pt>
                <c:pt idx="3257">
                  <c:v>41625</c:v>
                </c:pt>
                <c:pt idx="3258">
                  <c:v>41624</c:v>
                </c:pt>
                <c:pt idx="3259">
                  <c:v>41621</c:v>
                </c:pt>
                <c:pt idx="3260">
                  <c:v>41620</c:v>
                </c:pt>
                <c:pt idx="3261">
                  <c:v>41619</c:v>
                </c:pt>
                <c:pt idx="3262">
                  <c:v>41618</c:v>
                </c:pt>
                <c:pt idx="3263">
                  <c:v>41617</c:v>
                </c:pt>
                <c:pt idx="3264">
                  <c:v>41614</c:v>
                </c:pt>
                <c:pt idx="3265">
                  <c:v>41613</c:v>
                </c:pt>
                <c:pt idx="3266">
                  <c:v>41612</c:v>
                </c:pt>
                <c:pt idx="3267">
                  <c:v>41611</c:v>
                </c:pt>
                <c:pt idx="3268">
                  <c:v>41610</c:v>
                </c:pt>
                <c:pt idx="3269">
                  <c:v>41607</c:v>
                </c:pt>
                <c:pt idx="3270">
                  <c:v>41606</c:v>
                </c:pt>
                <c:pt idx="3271">
                  <c:v>41605</c:v>
                </c:pt>
                <c:pt idx="3272">
                  <c:v>41604</c:v>
                </c:pt>
                <c:pt idx="3273">
                  <c:v>41603</c:v>
                </c:pt>
                <c:pt idx="3274">
                  <c:v>41600</c:v>
                </c:pt>
                <c:pt idx="3275">
                  <c:v>41599</c:v>
                </c:pt>
                <c:pt idx="3276">
                  <c:v>41598</c:v>
                </c:pt>
                <c:pt idx="3277">
                  <c:v>41597</c:v>
                </c:pt>
                <c:pt idx="3278">
                  <c:v>41596</c:v>
                </c:pt>
                <c:pt idx="3279">
                  <c:v>41593</c:v>
                </c:pt>
                <c:pt idx="3280">
                  <c:v>41592</c:v>
                </c:pt>
                <c:pt idx="3281">
                  <c:v>41591</c:v>
                </c:pt>
                <c:pt idx="3282">
                  <c:v>41590</c:v>
                </c:pt>
                <c:pt idx="3283">
                  <c:v>41589</c:v>
                </c:pt>
                <c:pt idx="3284">
                  <c:v>41586</c:v>
                </c:pt>
                <c:pt idx="3285">
                  <c:v>41585</c:v>
                </c:pt>
                <c:pt idx="3286">
                  <c:v>41584</c:v>
                </c:pt>
                <c:pt idx="3287">
                  <c:v>41583</c:v>
                </c:pt>
                <c:pt idx="3288">
                  <c:v>41582</c:v>
                </c:pt>
                <c:pt idx="3289">
                  <c:v>41579</c:v>
                </c:pt>
                <c:pt idx="3290">
                  <c:v>41578</c:v>
                </c:pt>
                <c:pt idx="3291">
                  <c:v>41577</c:v>
                </c:pt>
                <c:pt idx="3292">
                  <c:v>41576</c:v>
                </c:pt>
                <c:pt idx="3293">
                  <c:v>41575</c:v>
                </c:pt>
                <c:pt idx="3294">
                  <c:v>41572</c:v>
                </c:pt>
                <c:pt idx="3295">
                  <c:v>41571</c:v>
                </c:pt>
                <c:pt idx="3296">
                  <c:v>41570</c:v>
                </c:pt>
                <c:pt idx="3297">
                  <c:v>41569</c:v>
                </c:pt>
                <c:pt idx="3298">
                  <c:v>41568</c:v>
                </c:pt>
                <c:pt idx="3299">
                  <c:v>41565</c:v>
                </c:pt>
                <c:pt idx="3300">
                  <c:v>41564</c:v>
                </c:pt>
                <c:pt idx="3301">
                  <c:v>41563</c:v>
                </c:pt>
                <c:pt idx="3302">
                  <c:v>41562</c:v>
                </c:pt>
                <c:pt idx="3303">
                  <c:v>41561</c:v>
                </c:pt>
                <c:pt idx="3304">
                  <c:v>41558</c:v>
                </c:pt>
                <c:pt idx="3305">
                  <c:v>41557</c:v>
                </c:pt>
                <c:pt idx="3306">
                  <c:v>41556</c:v>
                </c:pt>
                <c:pt idx="3307">
                  <c:v>41555</c:v>
                </c:pt>
                <c:pt idx="3308">
                  <c:v>41554</c:v>
                </c:pt>
                <c:pt idx="3309">
                  <c:v>41551</c:v>
                </c:pt>
                <c:pt idx="3310">
                  <c:v>41550</c:v>
                </c:pt>
                <c:pt idx="3311">
                  <c:v>41549</c:v>
                </c:pt>
                <c:pt idx="3312">
                  <c:v>41548</c:v>
                </c:pt>
                <c:pt idx="3313">
                  <c:v>41547</c:v>
                </c:pt>
                <c:pt idx="3314">
                  <c:v>41544</c:v>
                </c:pt>
                <c:pt idx="3315">
                  <c:v>41543</c:v>
                </c:pt>
                <c:pt idx="3316">
                  <c:v>41542</c:v>
                </c:pt>
                <c:pt idx="3317">
                  <c:v>41541</c:v>
                </c:pt>
                <c:pt idx="3318">
                  <c:v>41540</c:v>
                </c:pt>
                <c:pt idx="3319">
                  <c:v>41537</c:v>
                </c:pt>
                <c:pt idx="3320">
                  <c:v>41536</c:v>
                </c:pt>
                <c:pt idx="3321">
                  <c:v>41535</c:v>
                </c:pt>
                <c:pt idx="3322">
                  <c:v>41534</c:v>
                </c:pt>
                <c:pt idx="3323">
                  <c:v>41533</c:v>
                </c:pt>
                <c:pt idx="3324">
                  <c:v>41530</c:v>
                </c:pt>
                <c:pt idx="3325">
                  <c:v>41529</c:v>
                </c:pt>
                <c:pt idx="3326">
                  <c:v>41528</c:v>
                </c:pt>
                <c:pt idx="3327">
                  <c:v>41527</c:v>
                </c:pt>
                <c:pt idx="3328">
                  <c:v>41526</c:v>
                </c:pt>
                <c:pt idx="3329">
                  <c:v>41523</c:v>
                </c:pt>
                <c:pt idx="3330">
                  <c:v>41522</c:v>
                </c:pt>
                <c:pt idx="3331">
                  <c:v>41521</c:v>
                </c:pt>
                <c:pt idx="3332">
                  <c:v>41520</c:v>
                </c:pt>
                <c:pt idx="3333">
                  <c:v>41519</c:v>
                </c:pt>
                <c:pt idx="3334">
                  <c:v>41516</c:v>
                </c:pt>
                <c:pt idx="3335">
                  <c:v>41515</c:v>
                </c:pt>
                <c:pt idx="3336">
                  <c:v>41514</c:v>
                </c:pt>
                <c:pt idx="3337">
                  <c:v>41513</c:v>
                </c:pt>
                <c:pt idx="3338">
                  <c:v>41512</c:v>
                </c:pt>
                <c:pt idx="3339">
                  <c:v>41509</c:v>
                </c:pt>
                <c:pt idx="3340">
                  <c:v>41508</c:v>
                </c:pt>
                <c:pt idx="3341">
                  <c:v>41507</c:v>
                </c:pt>
                <c:pt idx="3342">
                  <c:v>41506</c:v>
                </c:pt>
                <c:pt idx="3343">
                  <c:v>41505</c:v>
                </c:pt>
                <c:pt idx="3344">
                  <c:v>41502</c:v>
                </c:pt>
                <c:pt idx="3345">
                  <c:v>41501</c:v>
                </c:pt>
                <c:pt idx="3346">
                  <c:v>41500</c:v>
                </c:pt>
                <c:pt idx="3347">
                  <c:v>41499</c:v>
                </c:pt>
                <c:pt idx="3348">
                  <c:v>41498</c:v>
                </c:pt>
                <c:pt idx="3349">
                  <c:v>41495</c:v>
                </c:pt>
                <c:pt idx="3350">
                  <c:v>41494</c:v>
                </c:pt>
                <c:pt idx="3351">
                  <c:v>41493</c:v>
                </c:pt>
                <c:pt idx="3352">
                  <c:v>41492</c:v>
                </c:pt>
                <c:pt idx="3353">
                  <c:v>41491</c:v>
                </c:pt>
                <c:pt idx="3354">
                  <c:v>41488</c:v>
                </c:pt>
                <c:pt idx="3355">
                  <c:v>41487</c:v>
                </c:pt>
                <c:pt idx="3356">
                  <c:v>41486</c:v>
                </c:pt>
                <c:pt idx="3357">
                  <c:v>41485</c:v>
                </c:pt>
                <c:pt idx="3358">
                  <c:v>41484</c:v>
                </c:pt>
                <c:pt idx="3359">
                  <c:v>41481</c:v>
                </c:pt>
                <c:pt idx="3360">
                  <c:v>41480</c:v>
                </c:pt>
                <c:pt idx="3361">
                  <c:v>41479</c:v>
                </c:pt>
                <c:pt idx="3362">
                  <c:v>41478</c:v>
                </c:pt>
                <c:pt idx="3363">
                  <c:v>41477</c:v>
                </c:pt>
                <c:pt idx="3364">
                  <c:v>41474</c:v>
                </c:pt>
                <c:pt idx="3365">
                  <c:v>41473</c:v>
                </c:pt>
                <c:pt idx="3366">
                  <c:v>41472</c:v>
                </c:pt>
                <c:pt idx="3367">
                  <c:v>41471</c:v>
                </c:pt>
                <c:pt idx="3368">
                  <c:v>41470</c:v>
                </c:pt>
                <c:pt idx="3369">
                  <c:v>41467</c:v>
                </c:pt>
                <c:pt idx="3370">
                  <c:v>41466</c:v>
                </c:pt>
                <c:pt idx="3371">
                  <c:v>41465</c:v>
                </c:pt>
                <c:pt idx="3372">
                  <c:v>41464</c:v>
                </c:pt>
                <c:pt idx="3373">
                  <c:v>41463</c:v>
                </c:pt>
                <c:pt idx="3374">
                  <c:v>41460</c:v>
                </c:pt>
                <c:pt idx="3375">
                  <c:v>41459</c:v>
                </c:pt>
                <c:pt idx="3376">
                  <c:v>41458</c:v>
                </c:pt>
                <c:pt idx="3377">
                  <c:v>41457</c:v>
                </c:pt>
                <c:pt idx="3378">
                  <c:v>41456</c:v>
                </c:pt>
                <c:pt idx="3379">
                  <c:v>41453</c:v>
                </c:pt>
                <c:pt idx="3380">
                  <c:v>41452</c:v>
                </c:pt>
                <c:pt idx="3381">
                  <c:v>41451</c:v>
                </c:pt>
                <c:pt idx="3382">
                  <c:v>41450</c:v>
                </c:pt>
                <c:pt idx="3383">
                  <c:v>41449</c:v>
                </c:pt>
                <c:pt idx="3384">
                  <c:v>41446</c:v>
                </c:pt>
                <c:pt idx="3385">
                  <c:v>41445</c:v>
                </c:pt>
                <c:pt idx="3386">
                  <c:v>41444</c:v>
                </c:pt>
                <c:pt idx="3387">
                  <c:v>41443</c:v>
                </c:pt>
                <c:pt idx="3388">
                  <c:v>41442</c:v>
                </c:pt>
                <c:pt idx="3389">
                  <c:v>41439</c:v>
                </c:pt>
                <c:pt idx="3390">
                  <c:v>41438</c:v>
                </c:pt>
                <c:pt idx="3391">
                  <c:v>41437</c:v>
                </c:pt>
                <c:pt idx="3392">
                  <c:v>41436</c:v>
                </c:pt>
                <c:pt idx="3393">
                  <c:v>41435</c:v>
                </c:pt>
                <c:pt idx="3394">
                  <c:v>41432</c:v>
                </c:pt>
                <c:pt idx="3395">
                  <c:v>41431</c:v>
                </c:pt>
                <c:pt idx="3396">
                  <c:v>41430</c:v>
                </c:pt>
                <c:pt idx="3397">
                  <c:v>41429</c:v>
                </c:pt>
                <c:pt idx="3398">
                  <c:v>41428</c:v>
                </c:pt>
                <c:pt idx="3399">
                  <c:v>41425</c:v>
                </c:pt>
                <c:pt idx="3400">
                  <c:v>41424</c:v>
                </c:pt>
                <c:pt idx="3401">
                  <c:v>41423</c:v>
                </c:pt>
                <c:pt idx="3402">
                  <c:v>41422</c:v>
                </c:pt>
                <c:pt idx="3403">
                  <c:v>41421</c:v>
                </c:pt>
                <c:pt idx="3404">
                  <c:v>41418</c:v>
                </c:pt>
                <c:pt idx="3405">
                  <c:v>41417</c:v>
                </c:pt>
                <c:pt idx="3406">
                  <c:v>41416</c:v>
                </c:pt>
                <c:pt idx="3407">
                  <c:v>41415</c:v>
                </c:pt>
                <c:pt idx="3408">
                  <c:v>41414</c:v>
                </c:pt>
                <c:pt idx="3409">
                  <c:v>41411</c:v>
                </c:pt>
                <c:pt idx="3410">
                  <c:v>41410</c:v>
                </c:pt>
                <c:pt idx="3411">
                  <c:v>41409</c:v>
                </c:pt>
                <c:pt idx="3412">
                  <c:v>41408</c:v>
                </c:pt>
                <c:pt idx="3413">
                  <c:v>41407</c:v>
                </c:pt>
                <c:pt idx="3414">
                  <c:v>41404</c:v>
                </c:pt>
                <c:pt idx="3415">
                  <c:v>41403</c:v>
                </c:pt>
                <c:pt idx="3416">
                  <c:v>41402</c:v>
                </c:pt>
                <c:pt idx="3417">
                  <c:v>41401</c:v>
                </c:pt>
                <c:pt idx="3418">
                  <c:v>41400</c:v>
                </c:pt>
                <c:pt idx="3419">
                  <c:v>41397</c:v>
                </c:pt>
                <c:pt idx="3420">
                  <c:v>41396</c:v>
                </c:pt>
                <c:pt idx="3421">
                  <c:v>41395</c:v>
                </c:pt>
                <c:pt idx="3422">
                  <c:v>41394</c:v>
                </c:pt>
                <c:pt idx="3423">
                  <c:v>41393</c:v>
                </c:pt>
                <c:pt idx="3424">
                  <c:v>41390</c:v>
                </c:pt>
                <c:pt idx="3425">
                  <c:v>41389</c:v>
                </c:pt>
                <c:pt idx="3426">
                  <c:v>41388</c:v>
                </c:pt>
                <c:pt idx="3427">
                  <c:v>41387</c:v>
                </c:pt>
                <c:pt idx="3428">
                  <c:v>41386</c:v>
                </c:pt>
                <c:pt idx="3429">
                  <c:v>41383</c:v>
                </c:pt>
                <c:pt idx="3430">
                  <c:v>41382</c:v>
                </c:pt>
                <c:pt idx="3431">
                  <c:v>41381</c:v>
                </c:pt>
                <c:pt idx="3432">
                  <c:v>41380</c:v>
                </c:pt>
                <c:pt idx="3433">
                  <c:v>41379</c:v>
                </c:pt>
                <c:pt idx="3434">
                  <c:v>41376</c:v>
                </c:pt>
                <c:pt idx="3435">
                  <c:v>41375</c:v>
                </c:pt>
                <c:pt idx="3436">
                  <c:v>41374</c:v>
                </c:pt>
                <c:pt idx="3437">
                  <c:v>41373</c:v>
                </c:pt>
                <c:pt idx="3438">
                  <c:v>41372</c:v>
                </c:pt>
                <c:pt idx="3439">
                  <c:v>41369</c:v>
                </c:pt>
                <c:pt idx="3440">
                  <c:v>41368</c:v>
                </c:pt>
                <c:pt idx="3441">
                  <c:v>41367</c:v>
                </c:pt>
                <c:pt idx="3442">
                  <c:v>41366</c:v>
                </c:pt>
                <c:pt idx="3443">
                  <c:v>41365</c:v>
                </c:pt>
                <c:pt idx="3444">
                  <c:v>41362</c:v>
                </c:pt>
                <c:pt idx="3445">
                  <c:v>41361</c:v>
                </c:pt>
                <c:pt idx="3446">
                  <c:v>41360</c:v>
                </c:pt>
                <c:pt idx="3447">
                  <c:v>41359</c:v>
                </c:pt>
                <c:pt idx="3448">
                  <c:v>41358</c:v>
                </c:pt>
                <c:pt idx="3449">
                  <c:v>41355</c:v>
                </c:pt>
                <c:pt idx="3450">
                  <c:v>41354</c:v>
                </c:pt>
                <c:pt idx="3451">
                  <c:v>41353</c:v>
                </c:pt>
                <c:pt idx="3452">
                  <c:v>41352</c:v>
                </c:pt>
                <c:pt idx="3453">
                  <c:v>41351</c:v>
                </c:pt>
                <c:pt idx="3454">
                  <c:v>41348</c:v>
                </c:pt>
                <c:pt idx="3455">
                  <c:v>41347</c:v>
                </c:pt>
                <c:pt idx="3456">
                  <c:v>41346</c:v>
                </c:pt>
                <c:pt idx="3457">
                  <c:v>41345</c:v>
                </c:pt>
                <c:pt idx="3458">
                  <c:v>41344</c:v>
                </c:pt>
                <c:pt idx="3459">
                  <c:v>41341</c:v>
                </c:pt>
                <c:pt idx="3460">
                  <c:v>41340</c:v>
                </c:pt>
                <c:pt idx="3461">
                  <c:v>41339</c:v>
                </c:pt>
                <c:pt idx="3462">
                  <c:v>41338</c:v>
                </c:pt>
                <c:pt idx="3463">
                  <c:v>41337</c:v>
                </c:pt>
                <c:pt idx="3464">
                  <c:v>41334</c:v>
                </c:pt>
                <c:pt idx="3465">
                  <c:v>41333</c:v>
                </c:pt>
                <c:pt idx="3466">
                  <c:v>41332</c:v>
                </c:pt>
                <c:pt idx="3467">
                  <c:v>41331</c:v>
                </c:pt>
                <c:pt idx="3468">
                  <c:v>41330</c:v>
                </c:pt>
                <c:pt idx="3469">
                  <c:v>41327</c:v>
                </c:pt>
                <c:pt idx="3470">
                  <c:v>41326</c:v>
                </c:pt>
                <c:pt idx="3471">
                  <c:v>41325</c:v>
                </c:pt>
                <c:pt idx="3472">
                  <c:v>41324</c:v>
                </c:pt>
                <c:pt idx="3473">
                  <c:v>41323</c:v>
                </c:pt>
                <c:pt idx="3474">
                  <c:v>41320</c:v>
                </c:pt>
                <c:pt idx="3475">
                  <c:v>41319</c:v>
                </c:pt>
                <c:pt idx="3476">
                  <c:v>41318</c:v>
                </c:pt>
                <c:pt idx="3477">
                  <c:v>41317</c:v>
                </c:pt>
                <c:pt idx="3478">
                  <c:v>41316</c:v>
                </c:pt>
                <c:pt idx="3479">
                  <c:v>41313</c:v>
                </c:pt>
                <c:pt idx="3480">
                  <c:v>41312</c:v>
                </c:pt>
                <c:pt idx="3481">
                  <c:v>41311</c:v>
                </c:pt>
                <c:pt idx="3482">
                  <c:v>41310</c:v>
                </c:pt>
                <c:pt idx="3483">
                  <c:v>41309</c:v>
                </c:pt>
                <c:pt idx="3484">
                  <c:v>41306</c:v>
                </c:pt>
                <c:pt idx="3485">
                  <c:v>41305</c:v>
                </c:pt>
                <c:pt idx="3486">
                  <c:v>41304</c:v>
                </c:pt>
                <c:pt idx="3487">
                  <c:v>41303</c:v>
                </c:pt>
                <c:pt idx="3488">
                  <c:v>41302</c:v>
                </c:pt>
                <c:pt idx="3489">
                  <c:v>41299</c:v>
                </c:pt>
                <c:pt idx="3490">
                  <c:v>41298</c:v>
                </c:pt>
                <c:pt idx="3491">
                  <c:v>41297</c:v>
                </c:pt>
                <c:pt idx="3492">
                  <c:v>41296</c:v>
                </c:pt>
                <c:pt idx="3493">
                  <c:v>41295</c:v>
                </c:pt>
                <c:pt idx="3494">
                  <c:v>41292</c:v>
                </c:pt>
                <c:pt idx="3495">
                  <c:v>41291</c:v>
                </c:pt>
                <c:pt idx="3496">
                  <c:v>41290</c:v>
                </c:pt>
                <c:pt idx="3497">
                  <c:v>41289</c:v>
                </c:pt>
                <c:pt idx="3498">
                  <c:v>41288</c:v>
                </c:pt>
                <c:pt idx="3499">
                  <c:v>41285</c:v>
                </c:pt>
                <c:pt idx="3500">
                  <c:v>41284</c:v>
                </c:pt>
                <c:pt idx="3501">
                  <c:v>41283</c:v>
                </c:pt>
                <c:pt idx="3502">
                  <c:v>41282</c:v>
                </c:pt>
                <c:pt idx="3503">
                  <c:v>41281</c:v>
                </c:pt>
                <c:pt idx="3504">
                  <c:v>41278</c:v>
                </c:pt>
                <c:pt idx="3505">
                  <c:v>41277</c:v>
                </c:pt>
                <c:pt idx="3506">
                  <c:v>41276</c:v>
                </c:pt>
                <c:pt idx="3507">
                  <c:v>41275</c:v>
                </c:pt>
                <c:pt idx="3508">
                  <c:v>41274</c:v>
                </c:pt>
                <c:pt idx="3509">
                  <c:v>41271</c:v>
                </c:pt>
                <c:pt idx="3510">
                  <c:v>41270</c:v>
                </c:pt>
                <c:pt idx="3511">
                  <c:v>41269</c:v>
                </c:pt>
                <c:pt idx="3512">
                  <c:v>41268</c:v>
                </c:pt>
                <c:pt idx="3513">
                  <c:v>41267</c:v>
                </c:pt>
                <c:pt idx="3514">
                  <c:v>41264</c:v>
                </c:pt>
                <c:pt idx="3515">
                  <c:v>41263</c:v>
                </c:pt>
                <c:pt idx="3516">
                  <c:v>41262</c:v>
                </c:pt>
                <c:pt idx="3517">
                  <c:v>41261</c:v>
                </c:pt>
                <c:pt idx="3518">
                  <c:v>41260</c:v>
                </c:pt>
                <c:pt idx="3519">
                  <c:v>41257</c:v>
                </c:pt>
                <c:pt idx="3520">
                  <c:v>41256</c:v>
                </c:pt>
                <c:pt idx="3521">
                  <c:v>41255</c:v>
                </c:pt>
                <c:pt idx="3522">
                  <c:v>41254</c:v>
                </c:pt>
                <c:pt idx="3523">
                  <c:v>41253</c:v>
                </c:pt>
                <c:pt idx="3524">
                  <c:v>41250</c:v>
                </c:pt>
                <c:pt idx="3525">
                  <c:v>41249</c:v>
                </c:pt>
                <c:pt idx="3526">
                  <c:v>41248</c:v>
                </c:pt>
                <c:pt idx="3527">
                  <c:v>41247</c:v>
                </c:pt>
                <c:pt idx="3528">
                  <c:v>41246</c:v>
                </c:pt>
                <c:pt idx="3529">
                  <c:v>41243</c:v>
                </c:pt>
                <c:pt idx="3530">
                  <c:v>41242</c:v>
                </c:pt>
                <c:pt idx="3531">
                  <c:v>41241</c:v>
                </c:pt>
                <c:pt idx="3532">
                  <c:v>41240</c:v>
                </c:pt>
                <c:pt idx="3533">
                  <c:v>41239</c:v>
                </c:pt>
                <c:pt idx="3534">
                  <c:v>41236</c:v>
                </c:pt>
                <c:pt idx="3535">
                  <c:v>41235</c:v>
                </c:pt>
                <c:pt idx="3536">
                  <c:v>41234</c:v>
                </c:pt>
                <c:pt idx="3537">
                  <c:v>41233</c:v>
                </c:pt>
                <c:pt idx="3538">
                  <c:v>41232</c:v>
                </c:pt>
                <c:pt idx="3539">
                  <c:v>41229</c:v>
                </c:pt>
                <c:pt idx="3540">
                  <c:v>41228</c:v>
                </c:pt>
                <c:pt idx="3541">
                  <c:v>41227</c:v>
                </c:pt>
                <c:pt idx="3542">
                  <c:v>41226</c:v>
                </c:pt>
                <c:pt idx="3543">
                  <c:v>41225</c:v>
                </c:pt>
                <c:pt idx="3544">
                  <c:v>41222</c:v>
                </c:pt>
                <c:pt idx="3545">
                  <c:v>41221</c:v>
                </c:pt>
                <c:pt idx="3546">
                  <c:v>41220</c:v>
                </c:pt>
                <c:pt idx="3547">
                  <c:v>41219</c:v>
                </c:pt>
                <c:pt idx="3548">
                  <c:v>41218</c:v>
                </c:pt>
                <c:pt idx="3549">
                  <c:v>41215</c:v>
                </c:pt>
                <c:pt idx="3550">
                  <c:v>41214</c:v>
                </c:pt>
                <c:pt idx="3551">
                  <c:v>41213</c:v>
                </c:pt>
                <c:pt idx="3552">
                  <c:v>41212</c:v>
                </c:pt>
                <c:pt idx="3553">
                  <c:v>41211</c:v>
                </c:pt>
                <c:pt idx="3554">
                  <c:v>41208</c:v>
                </c:pt>
                <c:pt idx="3555">
                  <c:v>41207</c:v>
                </c:pt>
                <c:pt idx="3556">
                  <c:v>41206</c:v>
                </c:pt>
                <c:pt idx="3557">
                  <c:v>41205</c:v>
                </c:pt>
                <c:pt idx="3558">
                  <c:v>41204</c:v>
                </c:pt>
                <c:pt idx="3559">
                  <c:v>41201</c:v>
                </c:pt>
                <c:pt idx="3560">
                  <c:v>41200</c:v>
                </c:pt>
                <c:pt idx="3561">
                  <c:v>41199</c:v>
                </c:pt>
                <c:pt idx="3562">
                  <c:v>41198</c:v>
                </c:pt>
                <c:pt idx="3563">
                  <c:v>41197</c:v>
                </c:pt>
                <c:pt idx="3564">
                  <c:v>41194</c:v>
                </c:pt>
                <c:pt idx="3565">
                  <c:v>41193</c:v>
                </c:pt>
                <c:pt idx="3566">
                  <c:v>41192</c:v>
                </c:pt>
                <c:pt idx="3567">
                  <c:v>41191</c:v>
                </c:pt>
                <c:pt idx="3568">
                  <c:v>41190</c:v>
                </c:pt>
                <c:pt idx="3569">
                  <c:v>41187</c:v>
                </c:pt>
                <c:pt idx="3570">
                  <c:v>41186</c:v>
                </c:pt>
                <c:pt idx="3571">
                  <c:v>41185</c:v>
                </c:pt>
                <c:pt idx="3572">
                  <c:v>41184</c:v>
                </c:pt>
                <c:pt idx="3573">
                  <c:v>41183</c:v>
                </c:pt>
                <c:pt idx="3574">
                  <c:v>41180</c:v>
                </c:pt>
                <c:pt idx="3575">
                  <c:v>41179</c:v>
                </c:pt>
                <c:pt idx="3576">
                  <c:v>41178</c:v>
                </c:pt>
                <c:pt idx="3577">
                  <c:v>41177</c:v>
                </c:pt>
                <c:pt idx="3578">
                  <c:v>41176</c:v>
                </c:pt>
                <c:pt idx="3579">
                  <c:v>41173</c:v>
                </c:pt>
                <c:pt idx="3580">
                  <c:v>41172</c:v>
                </c:pt>
                <c:pt idx="3581">
                  <c:v>41171</c:v>
                </c:pt>
                <c:pt idx="3582">
                  <c:v>41170</c:v>
                </c:pt>
                <c:pt idx="3583">
                  <c:v>41169</c:v>
                </c:pt>
                <c:pt idx="3584">
                  <c:v>41166</c:v>
                </c:pt>
                <c:pt idx="3585">
                  <c:v>41165</c:v>
                </c:pt>
                <c:pt idx="3586">
                  <c:v>41164</c:v>
                </c:pt>
                <c:pt idx="3587">
                  <c:v>41163</c:v>
                </c:pt>
                <c:pt idx="3588">
                  <c:v>41162</c:v>
                </c:pt>
                <c:pt idx="3589">
                  <c:v>41159</c:v>
                </c:pt>
                <c:pt idx="3590">
                  <c:v>41158</c:v>
                </c:pt>
                <c:pt idx="3591">
                  <c:v>41157</c:v>
                </c:pt>
                <c:pt idx="3592">
                  <c:v>41156</c:v>
                </c:pt>
                <c:pt idx="3593">
                  <c:v>41155</c:v>
                </c:pt>
                <c:pt idx="3594">
                  <c:v>41152</c:v>
                </c:pt>
                <c:pt idx="3595">
                  <c:v>41151</c:v>
                </c:pt>
                <c:pt idx="3596">
                  <c:v>41150</c:v>
                </c:pt>
                <c:pt idx="3597">
                  <c:v>41149</c:v>
                </c:pt>
                <c:pt idx="3598">
                  <c:v>41148</c:v>
                </c:pt>
                <c:pt idx="3599">
                  <c:v>41145</c:v>
                </c:pt>
                <c:pt idx="3600">
                  <c:v>41144</c:v>
                </c:pt>
                <c:pt idx="3601">
                  <c:v>41143</c:v>
                </c:pt>
                <c:pt idx="3602">
                  <c:v>41142</c:v>
                </c:pt>
                <c:pt idx="3603">
                  <c:v>41141</c:v>
                </c:pt>
                <c:pt idx="3604">
                  <c:v>41138</c:v>
                </c:pt>
                <c:pt idx="3605">
                  <c:v>41137</c:v>
                </c:pt>
                <c:pt idx="3606">
                  <c:v>41136</c:v>
                </c:pt>
                <c:pt idx="3607">
                  <c:v>41135</c:v>
                </c:pt>
                <c:pt idx="3608">
                  <c:v>41134</c:v>
                </c:pt>
                <c:pt idx="3609">
                  <c:v>41131</c:v>
                </c:pt>
                <c:pt idx="3610">
                  <c:v>41130</c:v>
                </c:pt>
                <c:pt idx="3611">
                  <c:v>41129</c:v>
                </c:pt>
                <c:pt idx="3612">
                  <c:v>41128</c:v>
                </c:pt>
                <c:pt idx="3613">
                  <c:v>41127</c:v>
                </c:pt>
                <c:pt idx="3614">
                  <c:v>41124</c:v>
                </c:pt>
                <c:pt idx="3615">
                  <c:v>41123</c:v>
                </c:pt>
                <c:pt idx="3616">
                  <c:v>41122</c:v>
                </c:pt>
                <c:pt idx="3617">
                  <c:v>41121</c:v>
                </c:pt>
                <c:pt idx="3618">
                  <c:v>41120</c:v>
                </c:pt>
                <c:pt idx="3619">
                  <c:v>41117</c:v>
                </c:pt>
                <c:pt idx="3620">
                  <c:v>41116</c:v>
                </c:pt>
                <c:pt idx="3621">
                  <c:v>41115</c:v>
                </c:pt>
                <c:pt idx="3622">
                  <c:v>41114</c:v>
                </c:pt>
                <c:pt idx="3623">
                  <c:v>41113</c:v>
                </c:pt>
                <c:pt idx="3624">
                  <c:v>41110</c:v>
                </c:pt>
                <c:pt idx="3625">
                  <c:v>41109</c:v>
                </c:pt>
                <c:pt idx="3626">
                  <c:v>41108</c:v>
                </c:pt>
                <c:pt idx="3627">
                  <c:v>41107</c:v>
                </c:pt>
                <c:pt idx="3628">
                  <c:v>41106</c:v>
                </c:pt>
                <c:pt idx="3629">
                  <c:v>41103</c:v>
                </c:pt>
                <c:pt idx="3630">
                  <c:v>41102</c:v>
                </c:pt>
                <c:pt idx="3631">
                  <c:v>41101</c:v>
                </c:pt>
                <c:pt idx="3632">
                  <c:v>41100</c:v>
                </c:pt>
                <c:pt idx="3633">
                  <c:v>41099</c:v>
                </c:pt>
                <c:pt idx="3634">
                  <c:v>41096</c:v>
                </c:pt>
                <c:pt idx="3635">
                  <c:v>41095</c:v>
                </c:pt>
                <c:pt idx="3636">
                  <c:v>41094</c:v>
                </c:pt>
                <c:pt idx="3637">
                  <c:v>41093</c:v>
                </c:pt>
                <c:pt idx="3638">
                  <c:v>41092</c:v>
                </c:pt>
                <c:pt idx="3639">
                  <c:v>41089</c:v>
                </c:pt>
                <c:pt idx="3640">
                  <c:v>41088</c:v>
                </c:pt>
                <c:pt idx="3641">
                  <c:v>41087</c:v>
                </c:pt>
                <c:pt idx="3642">
                  <c:v>41086</c:v>
                </c:pt>
                <c:pt idx="3643">
                  <c:v>41085</c:v>
                </c:pt>
                <c:pt idx="3644">
                  <c:v>41082</c:v>
                </c:pt>
                <c:pt idx="3645">
                  <c:v>41081</c:v>
                </c:pt>
                <c:pt idx="3646">
                  <c:v>41080</c:v>
                </c:pt>
                <c:pt idx="3647">
                  <c:v>41079</c:v>
                </c:pt>
                <c:pt idx="3648">
                  <c:v>41078</c:v>
                </c:pt>
                <c:pt idx="3649">
                  <c:v>41075</c:v>
                </c:pt>
                <c:pt idx="3650">
                  <c:v>41074</c:v>
                </c:pt>
                <c:pt idx="3651">
                  <c:v>41073</c:v>
                </c:pt>
                <c:pt idx="3652">
                  <c:v>41072</c:v>
                </c:pt>
                <c:pt idx="3653">
                  <c:v>41071</c:v>
                </c:pt>
                <c:pt idx="3654">
                  <c:v>41068</c:v>
                </c:pt>
                <c:pt idx="3655">
                  <c:v>41067</c:v>
                </c:pt>
                <c:pt idx="3656">
                  <c:v>41066</c:v>
                </c:pt>
                <c:pt idx="3657">
                  <c:v>41065</c:v>
                </c:pt>
                <c:pt idx="3658">
                  <c:v>41064</c:v>
                </c:pt>
                <c:pt idx="3659">
                  <c:v>41061</c:v>
                </c:pt>
                <c:pt idx="3660">
                  <c:v>41060</c:v>
                </c:pt>
                <c:pt idx="3661">
                  <c:v>41059</c:v>
                </c:pt>
                <c:pt idx="3662">
                  <c:v>41058</c:v>
                </c:pt>
                <c:pt idx="3663">
                  <c:v>41057</c:v>
                </c:pt>
                <c:pt idx="3664">
                  <c:v>41054</c:v>
                </c:pt>
                <c:pt idx="3665">
                  <c:v>41053</c:v>
                </c:pt>
                <c:pt idx="3666">
                  <c:v>41052</c:v>
                </c:pt>
                <c:pt idx="3667">
                  <c:v>41051</c:v>
                </c:pt>
                <c:pt idx="3668">
                  <c:v>41050</c:v>
                </c:pt>
                <c:pt idx="3669">
                  <c:v>41047</c:v>
                </c:pt>
                <c:pt idx="3670">
                  <c:v>41046</c:v>
                </c:pt>
                <c:pt idx="3671">
                  <c:v>41045</c:v>
                </c:pt>
                <c:pt idx="3672">
                  <c:v>41044</c:v>
                </c:pt>
                <c:pt idx="3673">
                  <c:v>41043</c:v>
                </c:pt>
                <c:pt idx="3674">
                  <c:v>41040</c:v>
                </c:pt>
                <c:pt idx="3675">
                  <c:v>41039</c:v>
                </c:pt>
                <c:pt idx="3676">
                  <c:v>41038</c:v>
                </c:pt>
                <c:pt idx="3677">
                  <c:v>41037</c:v>
                </c:pt>
                <c:pt idx="3678">
                  <c:v>41036</c:v>
                </c:pt>
                <c:pt idx="3679">
                  <c:v>41033</c:v>
                </c:pt>
                <c:pt idx="3680">
                  <c:v>41032</c:v>
                </c:pt>
                <c:pt idx="3681">
                  <c:v>41031</c:v>
                </c:pt>
                <c:pt idx="3682">
                  <c:v>41030</c:v>
                </c:pt>
                <c:pt idx="3683">
                  <c:v>41029</c:v>
                </c:pt>
                <c:pt idx="3684">
                  <c:v>41026</c:v>
                </c:pt>
                <c:pt idx="3685">
                  <c:v>41025</c:v>
                </c:pt>
                <c:pt idx="3686">
                  <c:v>41024</c:v>
                </c:pt>
                <c:pt idx="3687">
                  <c:v>41023</c:v>
                </c:pt>
                <c:pt idx="3688">
                  <c:v>41022</c:v>
                </c:pt>
                <c:pt idx="3689">
                  <c:v>41019</c:v>
                </c:pt>
                <c:pt idx="3690">
                  <c:v>41018</c:v>
                </c:pt>
                <c:pt idx="3691">
                  <c:v>41017</c:v>
                </c:pt>
                <c:pt idx="3692">
                  <c:v>41016</c:v>
                </c:pt>
                <c:pt idx="3693">
                  <c:v>41015</c:v>
                </c:pt>
                <c:pt idx="3694">
                  <c:v>41012</c:v>
                </c:pt>
                <c:pt idx="3695">
                  <c:v>41011</c:v>
                </c:pt>
                <c:pt idx="3696">
                  <c:v>41010</c:v>
                </c:pt>
                <c:pt idx="3697">
                  <c:v>41009</c:v>
                </c:pt>
                <c:pt idx="3698">
                  <c:v>41008</c:v>
                </c:pt>
                <c:pt idx="3699">
                  <c:v>41005</c:v>
                </c:pt>
                <c:pt idx="3700">
                  <c:v>41004</c:v>
                </c:pt>
                <c:pt idx="3701">
                  <c:v>41003</c:v>
                </c:pt>
                <c:pt idx="3702">
                  <c:v>41002</c:v>
                </c:pt>
                <c:pt idx="3703">
                  <c:v>41001</c:v>
                </c:pt>
                <c:pt idx="3704">
                  <c:v>40998</c:v>
                </c:pt>
                <c:pt idx="3705">
                  <c:v>40997</c:v>
                </c:pt>
                <c:pt idx="3706">
                  <c:v>40996</c:v>
                </c:pt>
                <c:pt idx="3707">
                  <c:v>40995</c:v>
                </c:pt>
                <c:pt idx="3708">
                  <c:v>40994</c:v>
                </c:pt>
                <c:pt idx="3709">
                  <c:v>40991</c:v>
                </c:pt>
                <c:pt idx="3710">
                  <c:v>40990</c:v>
                </c:pt>
                <c:pt idx="3711">
                  <c:v>40989</c:v>
                </c:pt>
                <c:pt idx="3712">
                  <c:v>40988</c:v>
                </c:pt>
                <c:pt idx="3713">
                  <c:v>40987</c:v>
                </c:pt>
                <c:pt idx="3714">
                  <c:v>40984</c:v>
                </c:pt>
                <c:pt idx="3715">
                  <c:v>40983</c:v>
                </c:pt>
                <c:pt idx="3716">
                  <c:v>40982</c:v>
                </c:pt>
                <c:pt idx="3717">
                  <c:v>40981</c:v>
                </c:pt>
                <c:pt idx="3718">
                  <c:v>40980</c:v>
                </c:pt>
                <c:pt idx="3719">
                  <c:v>40977</c:v>
                </c:pt>
                <c:pt idx="3720">
                  <c:v>40976</c:v>
                </c:pt>
                <c:pt idx="3721">
                  <c:v>40975</c:v>
                </c:pt>
                <c:pt idx="3722">
                  <c:v>40974</c:v>
                </c:pt>
                <c:pt idx="3723">
                  <c:v>40973</c:v>
                </c:pt>
                <c:pt idx="3724">
                  <c:v>40970</c:v>
                </c:pt>
                <c:pt idx="3725">
                  <c:v>40969</c:v>
                </c:pt>
                <c:pt idx="3726">
                  <c:v>40968</c:v>
                </c:pt>
                <c:pt idx="3727">
                  <c:v>40967</c:v>
                </c:pt>
                <c:pt idx="3728">
                  <c:v>40966</c:v>
                </c:pt>
                <c:pt idx="3729">
                  <c:v>40963</c:v>
                </c:pt>
                <c:pt idx="3730">
                  <c:v>40962</c:v>
                </c:pt>
                <c:pt idx="3731">
                  <c:v>40961</c:v>
                </c:pt>
                <c:pt idx="3732">
                  <c:v>40960</c:v>
                </c:pt>
                <c:pt idx="3733">
                  <c:v>40959</c:v>
                </c:pt>
                <c:pt idx="3734">
                  <c:v>40956</c:v>
                </c:pt>
                <c:pt idx="3735">
                  <c:v>40955</c:v>
                </c:pt>
                <c:pt idx="3736">
                  <c:v>40954</c:v>
                </c:pt>
                <c:pt idx="3737">
                  <c:v>40953</c:v>
                </c:pt>
                <c:pt idx="3738">
                  <c:v>40952</c:v>
                </c:pt>
                <c:pt idx="3739">
                  <c:v>40949</c:v>
                </c:pt>
                <c:pt idx="3740">
                  <c:v>40948</c:v>
                </c:pt>
                <c:pt idx="3741">
                  <c:v>40947</c:v>
                </c:pt>
                <c:pt idx="3742">
                  <c:v>40946</c:v>
                </c:pt>
                <c:pt idx="3743">
                  <c:v>40945</c:v>
                </c:pt>
                <c:pt idx="3744">
                  <c:v>40942</c:v>
                </c:pt>
                <c:pt idx="3745">
                  <c:v>40941</c:v>
                </c:pt>
                <c:pt idx="3746">
                  <c:v>40940</c:v>
                </c:pt>
                <c:pt idx="3747">
                  <c:v>40939</c:v>
                </c:pt>
                <c:pt idx="3748">
                  <c:v>40938</c:v>
                </c:pt>
                <c:pt idx="3749">
                  <c:v>40935</c:v>
                </c:pt>
                <c:pt idx="3750">
                  <c:v>40934</c:v>
                </c:pt>
                <c:pt idx="3751">
                  <c:v>40933</c:v>
                </c:pt>
                <c:pt idx="3752">
                  <c:v>40932</c:v>
                </c:pt>
                <c:pt idx="3753">
                  <c:v>40931</c:v>
                </c:pt>
                <c:pt idx="3754">
                  <c:v>40928</c:v>
                </c:pt>
                <c:pt idx="3755">
                  <c:v>40927</c:v>
                </c:pt>
                <c:pt idx="3756">
                  <c:v>40926</c:v>
                </c:pt>
                <c:pt idx="3757">
                  <c:v>40925</c:v>
                </c:pt>
                <c:pt idx="3758">
                  <c:v>40924</c:v>
                </c:pt>
                <c:pt idx="3759">
                  <c:v>40921</c:v>
                </c:pt>
                <c:pt idx="3760">
                  <c:v>40920</c:v>
                </c:pt>
                <c:pt idx="3761">
                  <c:v>40919</c:v>
                </c:pt>
                <c:pt idx="3762">
                  <c:v>40918</c:v>
                </c:pt>
                <c:pt idx="3763">
                  <c:v>40917</c:v>
                </c:pt>
                <c:pt idx="3764">
                  <c:v>40914</c:v>
                </c:pt>
                <c:pt idx="3765">
                  <c:v>40913</c:v>
                </c:pt>
                <c:pt idx="3766">
                  <c:v>40912</c:v>
                </c:pt>
                <c:pt idx="3767">
                  <c:v>40911</c:v>
                </c:pt>
                <c:pt idx="3768">
                  <c:v>40910</c:v>
                </c:pt>
                <c:pt idx="3769">
                  <c:v>40907</c:v>
                </c:pt>
                <c:pt idx="3770">
                  <c:v>40906</c:v>
                </c:pt>
                <c:pt idx="3771">
                  <c:v>40905</c:v>
                </c:pt>
                <c:pt idx="3772">
                  <c:v>40904</c:v>
                </c:pt>
                <c:pt idx="3773">
                  <c:v>40903</c:v>
                </c:pt>
                <c:pt idx="3774">
                  <c:v>40900</c:v>
                </c:pt>
                <c:pt idx="3775">
                  <c:v>40899</c:v>
                </c:pt>
                <c:pt idx="3776">
                  <c:v>40898</c:v>
                </c:pt>
                <c:pt idx="3777">
                  <c:v>40897</c:v>
                </c:pt>
                <c:pt idx="3778">
                  <c:v>40896</c:v>
                </c:pt>
                <c:pt idx="3779">
                  <c:v>40893</c:v>
                </c:pt>
                <c:pt idx="3780">
                  <c:v>40892</c:v>
                </c:pt>
                <c:pt idx="3781">
                  <c:v>40891</c:v>
                </c:pt>
                <c:pt idx="3782">
                  <c:v>40890</c:v>
                </c:pt>
                <c:pt idx="3783">
                  <c:v>40889</c:v>
                </c:pt>
                <c:pt idx="3784">
                  <c:v>40886</c:v>
                </c:pt>
                <c:pt idx="3785">
                  <c:v>40885</c:v>
                </c:pt>
                <c:pt idx="3786">
                  <c:v>40884</c:v>
                </c:pt>
                <c:pt idx="3787">
                  <c:v>40883</c:v>
                </c:pt>
                <c:pt idx="3788">
                  <c:v>40882</c:v>
                </c:pt>
                <c:pt idx="3789">
                  <c:v>40879</c:v>
                </c:pt>
                <c:pt idx="3790">
                  <c:v>40878</c:v>
                </c:pt>
                <c:pt idx="3791">
                  <c:v>40877</c:v>
                </c:pt>
                <c:pt idx="3792">
                  <c:v>40876</c:v>
                </c:pt>
                <c:pt idx="3793">
                  <c:v>40875</c:v>
                </c:pt>
                <c:pt idx="3794">
                  <c:v>40872</c:v>
                </c:pt>
                <c:pt idx="3795">
                  <c:v>40871</c:v>
                </c:pt>
                <c:pt idx="3796">
                  <c:v>40870</c:v>
                </c:pt>
                <c:pt idx="3797">
                  <c:v>40869</c:v>
                </c:pt>
                <c:pt idx="3798">
                  <c:v>40868</c:v>
                </c:pt>
                <c:pt idx="3799">
                  <c:v>40865</c:v>
                </c:pt>
                <c:pt idx="3800">
                  <c:v>40864</c:v>
                </c:pt>
                <c:pt idx="3801">
                  <c:v>40863</c:v>
                </c:pt>
                <c:pt idx="3802">
                  <c:v>40862</c:v>
                </c:pt>
                <c:pt idx="3803">
                  <c:v>40861</c:v>
                </c:pt>
                <c:pt idx="3804">
                  <c:v>40858</c:v>
                </c:pt>
                <c:pt idx="3805">
                  <c:v>40857</c:v>
                </c:pt>
                <c:pt idx="3806">
                  <c:v>40856</c:v>
                </c:pt>
                <c:pt idx="3807">
                  <c:v>40855</c:v>
                </c:pt>
                <c:pt idx="3808">
                  <c:v>40854</c:v>
                </c:pt>
                <c:pt idx="3809">
                  <c:v>40851</c:v>
                </c:pt>
                <c:pt idx="3810">
                  <c:v>40850</c:v>
                </c:pt>
                <c:pt idx="3811">
                  <c:v>40849</c:v>
                </c:pt>
                <c:pt idx="3812">
                  <c:v>40848</c:v>
                </c:pt>
                <c:pt idx="3813">
                  <c:v>40847</c:v>
                </c:pt>
                <c:pt idx="3814">
                  <c:v>40844</c:v>
                </c:pt>
                <c:pt idx="3815">
                  <c:v>40843</c:v>
                </c:pt>
                <c:pt idx="3816">
                  <c:v>40842</c:v>
                </c:pt>
                <c:pt idx="3817">
                  <c:v>40841</c:v>
                </c:pt>
                <c:pt idx="3818">
                  <c:v>40840</c:v>
                </c:pt>
                <c:pt idx="3819">
                  <c:v>40837</c:v>
                </c:pt>
                <c:pt idx="3820">
                  <c:v>40836</c:v>
                </c:pt>
                <c:pt idx="3821">
                  <c:v>40835</c:v>
                </c:pt>
                <c:pt idx="3822">
                  <c:v>40834</c:v>
                </c:pt>
                <c:pt idx="3823">
                  <c:v>40833</c:v>
                </c:pt>
                <c:pt idx="3824">
                  <c:v>40830</c:v>
                </c:pt>
                <c:pt idx="3825">
                  <c:v>40829</c:v>
                </c:pt>
                <c:pt idx="3826">
                  <c:v>40828</c:v>
                </c:pt>
                <c:pt idx="3827">
                  <c:v>40827</c:v>
                </c:pt>
                <c:pt idx="3828">
                  <c:v>40826</c:v>
                </c:pt>
                <c:pt idx="3829">
                  <c:v>40823</c:v>
                </c:pt>
                <c:pt idx="3830">
                  <c:v>40822</c:v>
                </c:pt>
                <c:pt idx="3831">
                  <c:v>40821</c:v>
                </c:pt>
                <c:pt idx="3832">
                  <c:v>40820</c:v>
                </c:pt>
                <c:pt idx="3833">
                  <c:v>40819</c:v>
                </c:pt>
                <c:pt idx="3834">
                  <c:v>40816</c:v>
                </c:pt>
                <c:pt idx="3835">
                  <c:v>40815</c:v>
                </c:pt>
                <c:pt idx="3836">
                  <c:v>40814</c:v>
                </c:pt>
                <c:pt idx="3837">
                  <c:v>40813</c:v>
                </c:pt>
                <c:pt idx="3838">
                  <c:v>40812</c:v>
                </c:pt>
                <c:pt idx="3839">
                  <c:v>40809</c:v>
                </c:pt>
                <c:pt idx="3840">
                  <c:v>40808</c:v>
                </c:pt>
                <c:pt idx="3841">
                  <c:v>40807</c:v>
                </c:pt>
                <c:pt idx="3842">
                  <c:v>40806</c:v>
                </c:pt>
                <c:pt idx="3843">
                  <c:v>40805</c:v>
                </c:pt>
                <c:pt idx="3844">
                  <c:v>40802</c:v>
                </c:pt>
                <c:pt idx="3845">
                  <c:v>40801</c:v>
                </c:pt>
                <c:pt idx="3846">
                  <c:v>40800</c:v>
                </c:pt>
                <c:pt idx="3847">
                  <c:v>40799</c:v>
                </c:pt>
                <c:pt idx="3848">
                  <c:v>40798</c:v>
                </c:pt>
                <c:pt idx="3849">
                  <c:v>40795</c:v>
                </c:pt>
                <c:pt idx="3850">
                  <c:v>40794</c:v>
                </c:pt>
                <c:pt idx="3851">
                  <c:v>40793</c:v>
                </c:pt>
                <c:pt idx="3852">
                  <c:v>40792</c:v>
                </c:pt>
                <c:pt idx="3853">
                  <c:v>40791</c:v>
                </c:pt>
                <c:pt idx="3854">
                  <c:v>40788</c:v>
                </c:pt>
                <c:pt idx="3855">
                  <c:v>40787</c:v>
                </c:pt>
                <c:pt idx="3856">
                  <c:v>40786</c:v>
                </c:pt>
                <c:pt idx="3857">
                  <c:v>40785</c:v>
                </c:pt>
                <c:pt idx="3858">
                  <c:v>40784</c:v>
                </c:pt>
                <c:pt idx="3859">
                  <c:v>40781</c:v>
                </c:pt>
                <c:pt idx="3860">
                  <c:v>40780</c:v>
                </c:pt>
                <c:pt idx="3861">
                  <c:v>40779</c:v>
                </c:pt>
                <c:pt idx="3862">
                  <c:v>40778</c:v>
                </c:pt>
                <c:pt idx="3863">
                  <c:v>40777</c:v>
                </c:pt>
                <c:pt idx="3864">
                  <c:v>40774</c:v>
                </c:pt>
                <c:pt idx="3865">
                  <c:v>40773</c:v>
                </c:pt>
                <c:pt idx="3866">
                  <c:v>40772</c:v>
                </c:pt>
                <c:pt idx="3867">
                  <c:v>40771</c:v>
                </c:pt>
                <c:pt idx="3868">
                  <c:v>40770</c:v>
                </c:pt>
                <c:pt idx="3869">
                  <c:v>40767</c:v>
                </c:pt>
                <c:pt idx="3870">
                  <c:v>40766</c:v>
                </c:pt>
                <c:pt idx="3871">
                  <c:v>40765</c:v>
                </c:pt>
                <c:pt idx="3872">
                  <c:v>40764</c:v>
                </c:pt>
                <c:pt idx="3873">
                  <c:v>40763</c:v>
                </c:pt>
                <c:pt idx="3874">
                  <c:v>40760</c:v>
                </c:pt>
                <c:pt idx="3875">
                  <c:v>40759</c:v>
                </c:pt>
                <c:pt idx="3876">
                  <c:v>40758</c:v>
                </c:pt>
                <c:pt idx="3877">
                  <c:v>40757</c:v>
                </c:pt>
                <c:pt idx="3878">
                  <c:v>40756</c:v>
                </c:pt>
                <c:pt idx="3879">
                  <c:v>40753</c:v>
                </c:pt>
                <c:pt idx="3880">
                  <c:v>40752</c:v>
                </c:pt>
                <c:pt idx="3881">
                  <c:v>40751</c:v>
                </c:pt>
                <c:pt idx="3882">
                  <c:v>40750</c:v>
                </c:pt>
                <c:pt idx="3883">
                  <c:v>40749</c:v>
                </c:pt>
                <c:pt idx="3884">
                  <c:v>40746</c:v>
                </c:pt>
                <c:pt idx="3885">
                  <c:v>40745</c:v>
                </c:pt>
                <c:pt idx="3886">
                  <c:v>40744</c:v>
                </c:pt>
                <c:pt idx="3887">
                  <c:v>40743</c:v>
                </c:pt>
                <c:pt idx="3888">
                  <c:v>40742</c:v>
                </c:pt>
                <c:pt idx="3889">
                  <c:v>40739</c:v>
                </c:pt>
                <c:pt idx="3890">
                  <c:v>40738</c:v>
                </c:pt>
                <c:pt idx="3891">
                  <c:v>40737</c:v>
                </c:pt>
                <c:pt idx="3892">
                  <c:v>40736</c:v>
                </c:pt>
                <c:pt idx="3893">
                  <c:v>40735</c:v>
                </c:pt>
                <c:pt idx="3894">
                  <c:v>40732</c:v>
                </c:pt>
                <c:pt idx="3895">
                  <c:v>40731</c:v>
                </c:pt>
                <c:pt idx="3896">
                  <c:v>40730</c:v>
                </c:pt>
                <c:pt idx="3897">
                  <c:v>40729</c:v>
                </c:pt>
                <c:pt idx="3898">
                  <c:v>40728</c:v>
                </c:pt>
                <c:pt idx="3899">
                  <c:v>40725</c:v>
                </c:pt>
                <c:pt idx="3900">
                  <c:v>40724</c:v>
                </c:pt>
                <c:pt idx="3901">
                  <c:v>40723</c:v>
                </c:pt>
                <c:pt idx="3902">
                  <c:v>40722</c:v>
                </c:pt>
                <c:pt idx="3903">
                  <c:v>40721</c:v>
                </c:pt>
                <c:pt idx="3904">
                  <c:v>40718</c:v>
                </c:pt>
                <c:pt idx="3905">
                  <c:v>40717</c:v>
                </c:pt>
                <c:pt idx="3906">
                  <c:v>40716</c:v>
                </c:pt>
                <c:pt idx="3907">
                  <c:v>40715</c:v>
                </c:pt>
                <c:pt idx="3908">
                  <c:v>40714</c:v>
                </c:pt>
                <c:pt idx="3909">
                  <c:v>40711</c:v>
                </c:pt>
                <c:pt idx="3910">
                  <c:v>40710</c:v>
                </c:pt>
                <c:pt idx="3911">
                  <c:v>40709</c:v>
                </c:pt>
                <c:pt idx="3912">
                  <c:v>40708</c:v>
                </c:pt>
                <c:pt idx="3913">
                  <c:v>40707</c:v>
                </c:pt>
                <c:pt idx="3914">
                  <c:v>40704</c:v>
                </c:pt>
                <c:pt idx="3915">
                  <c:v>40703</c:v>
                </c:pt>
                <c:pt idx="3916">
                  <c:v>40702</c:v>
                </c:pt>
                <c:pt idx="3917">
                  <c:v>40701</c:v>
                </c:pt>
                <c:pt idx="3918">
                  <c:v>40700</c:v>
                </c:pt>
                <c:pt idx="3919">
                  <c:v>40697</c:v>
                </c:pt>
                <c:pt idx="3920">
                  <c:v>40696</c:v>
                </c:pt>
                <c:pt idx="3921">
                  <c:v>40695</c:v>
                </c:pt>
                <c:pt idx="3922">
                  <c:v>40694</c:v>
                </c:pt>
                <c:pt idx="3923">
                  <c:v>40693</c:v>
                </c:pt>
                <c:pt idx="3924">
                  <c:v>40690</c:v>
                </c:pt>
                <c:pt idx="3925">
                  <c:v>40689</c:v>
                </c:pt>
                <c:pt idx="3926">
                  <c:v>40688</c:v>
                </c:pt>
                <c:pt idx="3927">
                  <c:v>40687</c:v>
                </c:pt>
                <c:pt idx="3928">
                  <c:v>40686</c:v>
                </c:pt>
                <c:pt idx="3929">
                  <c:v>40683</c:v>
                </c:pt>
                <c:pt idx="3930">
                  <c:v>40682</c:v>
                </c:pt>
                <c:pt idx="3931">
                  <c:v>40681</c:v>
                </c:pt>
                <c:pt idx="3932">
                  <c:v>40680</c:v>
                </c:pt>
                <c:pt idx="3933">
                  <c:v>40679</c:v>
                </c:pt>
                <c:pt idx="3934">
                  <c:v>40676</c:v>
                </c:pt>
                <c:pt idx="3935">
                  <c:v>40675</c:v>
                </c:pt>
                <c:pt idx="3936">
                  <c:v>40674</c:v>
                </c:pt>
                <c:pt idx="3937">
                  <c:v>40673</c:v>
                </c:pt>
                <c:pt idx="3938">
                  <c:v>40672</c:v>
                </c:pt>
                <c:pt idx="3939">
                  <c:v>40669</c:v>
                </c:pt>
                <c:pt idx="3940">
                  <c:v>40668</c:v>
                </c:pt>
                <c:pt idx="3941">
                  <c:v>40667</c:v>
                </c:pt>
                <c:pt idx="3942">
                  <c:v>40666</c:v>
                </c:pt>
                <c:pt idx="3943">
                  <c:v>40665</c:v>
                </c:pt>
                <c:pt idx="3944">
                  <c:v>40662</c:v>
                </c:pt>
                <c:pt idx="3945">
                  <c:v>40661</c:v>
                </c:pt>
                <c:pt idx="3946">
                  <c:v>40660</c:v>
                </c:pt>
                <c:pt idx="3947">
                  <c:v>40659</c:v>
                </c:pt>
                <c:pt idx="3948">
                  <c:v>40658</c:v>
                </c:pt>
                <c:pt idx="3949">
                  <c:v>40655</c:v>
                </c:pt>
                <c:pt idx="3950">
                  <c:v>40654</c:v>
                </c:pt>
                <c:pt idx="3951">
                  <c:v>40653</c:v>
                </c:pt>
                <c:pt idx="3952">
                  <c:v>40652</c:v>
                </c:pt>
                <c:pt idx="3953">
                  <c:v>40651</c:v>
                </c:pt>
                <c:pt idx="3954">
                  <c:v>40648</c:v>
                </c:pt>
                <c:pt idx="3955">
                  <c:v>40647</c:v>
                </c:pt>
                <c:pt idx="3956">
                  <c:v>40646</c:v>
                </c:pt>
                <c:pt idx="3957">
                  <c:v>40645</c:v>
                </c:pt>
                <c:pt idx="3958">
                  <c:v>40644</c:v>
                </c:pt>
                <c:pt idx="3959">
                  <c:v>40641</c:v>
                </c:pt>
                <c:pt idx="3960">
                  <c:v>40640</c:v>
                </c:pt>
                <c:pt idx="3961">
                  <c:v>40639</c:v>
                </c:pt>
                <c:pt idx="3962">
                  <c:v>40638</c:v>
                </c:pt>
                <c:pt idx="3963">
                  <c:v>40637</c:v>
                </c:pt>
                <c:pt idx="3964">
                  <c:v>40634</c:v>
                </c:pt>
                <c:pt idx="3965">
                  <c:v>40633</c:v>
                </c:pt>
                <c:pt idx="3966">
                  <c:v>40632</c:v>
                </c:pt>
                <c:pt idx="3967">
                  <c:v>40631</c:v>
                </c:pt>
                <c:pt idx="3968">
                  <c:v>40630</c:v>
                </c:pt>
                <c:pt idx="3969">
                  <c:v>40627</c:v>
                </c:pt>
                <c:pt idx="3970">
                  <c:v>40626</c:v>
                </c:pt>
                <c:pt idx="3971">
                  <c:v>40625</c:v>
                </c:pt>
                <c:pt idx="3972">
                  <c:v>40624</c:v>
                </c:pt>
                <c:pt idx="3973">
                  <c:v>40623</c:v>
                </c:pt>
                <c:pt idx="3974">
                  <c:v>40620</c:v>
                </c:pt>
                <c:pt idx="3975">
                  <c:v>40619</c:v>
                </c:pt>
                <c:pt idx="3976">
                  <c:v>40618</c:v>
                </c:pt>
                <c:pt idx="3977">
                  <c:v>40617</c:v>
                </c:pt>
                <c:pt idx="3978">
                  <c:v>40616</c:v>
                </c:pt>
                <c:pt idx="3979">
                  <c:v>40613</c:v>
                </c:pt>
                <c:pt idx="3980">
                  <c:v>40612</c:v>
                </c:pt>
                <c:pt idx="3981">
                  <c:v>40611</c:v>
                </c:pt>
                <c:pt idx="3982">
                  <c:v>40610</c:v>
                </c:pt>
                <c:pt idx="3983">
                  <c:v>40609</c:v>
                </c:pt>
                <c:pt idx="3984">
                  <c:v>40606</c:v>
                </c:pt>
                <c:pt idx="3985">
                  <c:v>40605</c:v>
                </c:pt>
                <c:pt idx="3986">
                  <c:v>40604</c:v>
                </c:pt>
                <c:pt idx="3987">
                  <c:v>40603</c:v>
                </c:pt>
                <c:pt idx="3988">
                  <c:v>40602</c:v>
                </c:pt>
                <c:pt idx="3989">
                  <c:v>40599</c:v>
                </c:pt>
                <c:pt idx="3990">
                  <c:v>40598</c:v>
                </c:pt>
                <c:pt idx="3991">
                  <c:v>40597</c:v>
                </c:pt>
                <c:pt idx="3992">
                  <c:v>40596</c:v>
                </c:pt>
                <c:pt idx="3993">
                  <c:v>40595</c:v>
                </c:pt>
                <c:pt idx="3994">
                  <c:v>40592</c:v>
                </c:pt>
                <c:pt idx="3995">
                  <c:v>40591</c:v>
                </c:pt>
                <c:pt idx="3996">
                  <c:v>40590</c:v>
                </c:pt>
                <c:pt idx="3997">
                  <c:v>40589</c:v>
                </c:pt>
                <c:pt idx="3998">
                  <c:v>40588</c:v>
                </c:pt>
                <c:pt idx="3999">
                  <c:v>40585</c:v>
                </c:pt>
                <c:pt idx="4000">
                  <c:v>40584</c:v>
                </c:pt>
                <c:pt idx="4001">
                  <c:v>40583</c:v>
                </c:pt>
                <c:pt idx="4002">
                  <c:v>40582</c:v>
                </c:pt>
                <c:pt idx="4003">
                  <c:v>40581</c:v>
                </c:pt>
                <c:pt idx="4004">
                  <c:v>40578</c:v>
                </c:pt>
                <c:pt idx="4005">
                  <c:v>40577</c:v>
                </c:pt>
                <c:pt idx="4006">
                  <c:v>40576</c:v>
                </c:pt>
                <c:pt idx="4007">
                  <c:v>40575</c:v>
                </c:pt>
                <c:pt idx="4008">
                  <c:v>40574</c:v>
                </c:pt>
                <c:pt idx="4009">
                  <c:v>40571</c:v>
                </c:pt>
                <c:pt idx="4010">
                  <c:v>40570</c:v>
                </c:pt>
                <c:pt idx="4011">
                  <c:v>40569</c:v>
                </c:pt>
                <c:pt idx="4012">
                  <c:v>40568</c:v>
                </c:pt>
                <c:pt idx="4013">
                  <c:v>40567</c:v>
                </c:pt>
                <c:pt idx="4014">
                  <c:v>40564</c:v>
                </c:pt>
                <c:pt idx="4015">
                  <c:v>40563</c:v>
                </c:pt>
                <c:pt idx="4016">
                  <c:v>40562</c:v>
                </c:pt>
                <c:pt idx="4017">
                  <c:v>40561</c:v>
                </c:pt>
                <c:pt idx="4018">
                  <c:v>40560</c:v>
                </c:pt>
                <c:pt idx="4019">
                  <c:v>40557</c:v>
                </c:pt>
                <c:pt idx="4020">
                  <c:v>40556</c:v>
                </c:pt>
                <c:pt idx="4021">
                  <c:v>40555</c:v>
                </c:pt>
                <c:pt idx="4022">
                  <c:v>40554</c:v>
                </c:pt>
                <c:pt idx="4023">
                  <c:v>40553</c:v>
                </c:pt>
                <c:pt idx="4024">
                  <c:v>40550</c:v>
                </c:pt>
                <c:pt idx="4025">
                  <c:v>40549</c:v>
                </c:pt>
                <c:pt idx="4026">
                  <c:v>40548</c:v>
                </c:pt>
                <c:pt idx="4027">
                  <c:v>40547</c:v>
                </c:pt>
                <c:pt idx="4028">
                  <c:v>40546</c:v>
                </c:pt>
                <c:pt idx="4029">
                  <c:v>40543</c:v>
                </c:pt>
                <c:pt idx="4030">
                  <c:v>40542</c:v>
                </c:pt>
                <c:pt idx="4031">
                  <c:v>40541</c:v>
                </c:pt>
                <c:pt idx="4032">
                  <c:v>40540</c:v>
                </c:pt>
                <c:pt idx="4033">
                  <c:v>40539</c:v>
                </c:pt>
                <c:pt idx="4034">
                  <c:v>40536</c:v>
                </c:pt>
                <c:pt idx="4035">
                  <c:v>40535</c:v>
                </c:pt>
                <c:pt idx="4036">
                  <c:v>40534</c:v>
                </c:pt>
                <c:pt idx="4037">
                  <c:v>40533</c:v>
                </c:pt>
                <c:pt idx="4038">
                  <c:v>40532</c:v>
                </c:pt>
                <c:pt idx="4039">
                  <c:v>40529</c:v>
                </c:pt>
                <c:pt idx="4040">
                  <c:v>40528</c:v>
                </c:pt>
                <c:pt idx="4041">
                  <c:v>40527</c:v>
                </c:pt>
                <c:pt idx="4042">
                  <c:v>40526</c:v>
                </c:pt>
                <c:pt idx="4043">
                  <c:v>40525</c:v>
                </c:pt>
                <c:pt idx="4044">
                  <c:v>40522</c:v>
                </c:pt>
                <c:pt idx="4045">
                  <c:v>40521</c:v>
                </c:pt>
                <c:pt idx="4046">
                  <c:v>40520</c:v>
                </c:pt>
                <c:pt idx="4047">
                  <c:v>40519</c:v>
                </c:pt>
                <c:pt idx="4048">
                  <c:v>40518</c:v>
                </c:pt>
                <c:pt idx="4049">
                  <c:v>40515</c:v>
                </c:pt>
                <c:pt idx="4050">
                  <c:v>40514</c:v>
                </c:pt>
                <c:pt idx="4051">
                  <c:v>40513</c:v>
                </c:pt>
                <c:pt idx="4052">
                  <c:v>40512</c:v>
                </c:pt>
                <c:pt idx="4053">
                  <c:v>40511</c:v>
                </c:pt>
                <c:pt idx="4054">
                  <c:v>40508</c:v>
                </c:pt>
                <c:pt idx="4055">
                  <c:v>40507</c:v>
                </c:pt>
                <c:pt idx="4056">
                  <c:v>40506</c:v>
                </c:pt>
                <c:pt idx="4057">
                  <c:v>40505</c:v>
                </c:pt>
                <c:pt idx="4058">
                  <c:v>40504</c:v>
                </c:pt>
                <c:pt idx="4059">
                  <c:v>40501</c:v>
                </c:pt>
                <c:pt idx="4060">
                  <c:v>40500</c:v>
                </c:pt>
                <c:pt idx="4061">
                  <c:v>40499</c:v>
                </c:pt>
                <c:pt idx="4062">
                  <c:v>40498</c:v>
                </c:pt>
                <c:pt idx="4063">
                  <c:v>40497</c:v>
                </c:pt>
                <c:pt idx="4064">
                  <c:v>40494</c:v>
                </c:pt>
                <c:pt idx="4065">
                  <c:v>40493</c:v>
                </c:pt>
                <c:pt idx="4066">
                  <c:v>40492</c:v>
                </c:pt>
                <c:pt idx="4067">
                  <c:v>40491</c:v>
                </c:pt>
                <c:pt idx="4068">
                  <c:v>40490</c:v>
                </c:pt>
                <c:pt idx="4069">
                  <c:v>40487</c:v>
                </c:pt>
                <c:pt idx="4070">
                  <c:v>40486</c:v>
                </c:pt>
                <c:pt idx="4071">
                  <c:v>40485</c:v>
                </c:pt>
                <c:pt idx="4072">
                  <c:v>40484</c:v>
                </c:pt>
                <c:pt idx="4073">
                  <c:v>40483</c:v>
                </c:pt>
                <c:pt idx="4074">
                  <c:v>40480</c:v>
                </c:pt>
                <c:pt idx="4075">
                  <c:v>40479</c:v>
                </c:pt>
                <c:pt idx="4076">
                  <c:v>40478</c:v>
                </c:pt>
                <c:pt idx="4077">
                  <c:v>40477</c:v>
                </c:pt>
                <c:pt idx="4078">
                  <c:v>40476</c:v>
                </c:pt>
                <c:pt idx="4079">
                  <c:v>40473</c:v>
                </c:pt>
                <c:pt idx="4080">
                  <c:v>40472</c:v>
                </c:pt>
                <c:pt idx="4081">
                  <c:v>40471</c:v>
                </c:pt>
                <c:pt idx="4082">
                  <c:v>40470</c:v>
                </c:pt>
                <c:pt idx="4083">
                  <c:v>40469</c:v>
                </c:pt>
                <c:pt idx="4084">
                  <c:v>40466</c:v>
                </c:pt>
                <c:pt idx="4085">
                  <c:v>40465</c:v>
                </c:pt>
                <c:pt idx="4086">
                  <c:v>40464</c:v>
                </c:pt>
                <c:pt idx="4087">
                  <c:v>40463</c:v>
                </c:pt>
                <c:pt idx="4088">
                  <c:v>40462</c:v>
                </c:pt>
                <c:pt idx="4089">
                  <c:v>40459</c:v>
                </c:pt>
                <c:pt idx="4090">
                  <c:v>40458</c:v>
                </c:pt>
                <c:pt idx="4091">
                  <c:v>40457</c:v>
                </c:pt>
                <c:pt idx="4092">
                  <c:v>40456</c:v>
                </c:pt>
                <c:pt idx="4093">
                  <c:v>40455</c:v>
                </c:pt>
                <c:pt idx="4094">
                  <c:v>40452</c:v>
                </c:pt>
                <c:pt idx="4095">
                  <c:v>40451</c:v>
                </c:pt>
                <c:pt idx="4096">
                  <c:v>40450</c:v>
                </c:pt>
                <c:pt idx="4097">
                  <c:v>40449</c:v>
                </c:pt>
                <c:pt idx="4098">
                  <c:v>40448</c:v>
                </c:pt>
                <c:pt idx="4099">
                  <c:v>40445</c:v>
                </c:pt>
                <c:pt idx="4100">
                  <c:v>40444</c:v>
                </c:pt>
                <c:pt idx="4101">
                  <c:v>40443</c:v>
                </c:pt>
                <c:pt idx="4102">
                  <c:v>40442</c:v>
                </c:pt>
                <c:pt idx="4103">
                  <c:v>40441</c:v>
                </c:pt>
                <c:pt idx="4104">
                  <c:v>40438</c:v>
                </c:pt>
                <c:pt idx="4105">
                  <c:v>40437</c:v>
                </c:pt>
                <c:pt idx="4106">
                  <c:v>40436</c:v>
                </c:pt>
                <c:pt idx="4107">
                  <c:v>40435</c:v>
                </c:pt>
                <c:pt idx="4108">
                  <c:v>40434</c:v>
                </c:pt>
                <c:pt idx="4109">
                  <c:v>40431</c:v>
                </c:pt>
                <c:pt idx="4110">
                  <c:v>40430</c:v>
                </c:pt>
                <c:pt idx="4111">
                  <c:v>40429</c:v>
                </c:pt>
                <c:pt idx="4112">
                  <c:v>40428</c:v>
                </c:pt>
                <c:pt idx="4113">
                  <c:v>40427</c:v>
                </c:pt>
                <c:pt idx="4114">
                  <c:v>40424</c:v>
                </c:pt>
                <c:pt idx="4115">
                  <c:v>40423</c:v>
                </c:pt>
                <c:pt idx="4116">
                  <c:v>40422</c:v>
                </c:pt>
                <c:pt idx="4117">
                  <c:v>40421</c:v>
                </c:pt>
                <c:pt idx="4118">
                  <c:v>40420</c:v>
                </c:pt>
                <c:pt idx="4119">
                  <c:v>40417</c:v>
                </c:pt>
                <c:pt idx="4120">
                  <c:v>40416</c:v>
                </c:pt>
                <c:pt idx="4121">
                  <c:v>40415</c:v>
                </c:pt>
                <c:pt idx="4122">
                  <c:v>40414</c:v>
                </c:pt>
                <c:pt idx="4123">
                  <c:v>40413</c:v>
                </c:pt>
                <c:pt idx="4124">
                  <c:v>40410</c:v>
                </c:pt>
                <c:pt idx="4125">
                  <c:v>40409</c:v>
                </c:pt>
                <c:pt idx="4126">
                  <c:v>40408</c:v>
                </c:pt>
                <c:pt idx="4127">
                  <c:v>40407</c:v>
                </c:pt>
                <c:pt idx="4128">
                  <c:v>40406</c:v>
                </c:pt>
                <c:pt idx="4129">
                  <c:v>40403</c:v>
                </c:pt>
                <c:pt idx="4130">
                  <c:v>40402</c:v>
                </c:pt>
                <c:pt idx="4131">
                  <c:v>40401</c:v>
                </c:pt>
                <c:pt idx="4132">
                  <c:v>40400</c:v>
                </c:pt>
                <c:pt idx="4133">
                  <c:v>40399</c:v>
                </c:pt>
                <c:pt idx="4134">
                  <c:v>40396</c:v>
                </c:pt>
                <c:pt idx="4135">
                  <c:v>40395</c:v>
                </c:pt>
                <c:pt idx="4136">
                  <c:v>40394</c:v>
                </c:pt>
                <c:pt idx="4137">
                  <c:v>40393</c:v>
                </c:pt>
                <c:pt idx="4138">
                  <c:v>40392</c:v>
                </c:pt>
                <c:pt idx="4139">
                  <c:v>40389</c:v>
                </c:pt>
                <c:pt idx="4140">
                  <c:v>40388</c:v>
                </c:pt>
                <c:pt idx="4141">
                  <c:v>40387</c:v>
                </c:pt>
                <c:pt idx="4142">
                  <c:v>40386</c:v>
                </c:pt>
                <c:pt idx="4143">
                  <c:v>40385</c:v>
                </c:pt>
                <c:pt idx="4144">
                  <c:v>40382</c:v>
                </c:pt>
                <c:pt idx="4145">
                  <c:v>40381</c:v>
                </c:pt>
                <c:pt idx="4146">
                  <c:v>40380</c:v>
                </c:pt>
                <c:pt idx="4147">
                  <c:v>40379</c:v>
                </c:pt>
                <c:pt idx="4148">
                  <c:v>40378</c:v>
                </c:pt>
                <c:pt idx="4149">
                  <c:v>40375</c:v>
                </c:pt>
                <c:pt idx="4150">
                  <c:v>40374</c:v>
                </c:pt>
                <c:pt idx="4151">
                  <c:v>40373</c:v>
                </c:pt>
                <c:pt idx="4152">
                  <c:v>40372</c:v>
                </c:pt>
                <c:pt idx="4153">
                  <c:v>40371</c:v>
                </c:pt>
                <c:pt idx="4154">
                  <c:v>40368</c:v>
                </c:pt>
                <c:pt idx="4155">
                  <c:v>40367</c:v>
                </c:pt>
                <c:pt idx="4156">
                  <c:v>40366</c:v>
                </c:pt>
                <c:pt idx="4157">
                  <c:v>40365</c:v>
                </c:pt>
                <c:pt idx="4158">
                  <c:v>40364</c:v>
                </c:pt>
                <c:pt idx="4159">
                  <c:v>40361</c:v>
                </c:pt>
                <c:pt idx="4160">
                  <c:v>40360</c:v>
                </c:pt>
                <c:pt idx="4161">
                  <c:v>40359</c:v>
                </c:pt>
                <c:pt idx="4162">
                  <c:v>40358</c:v>
                </c:pt>
                <c:pt idx="4163">
                  <c:v>40357</c:v>
                </c:pt>
                <c:pt idx="4164">
                  <c:v>40354</c:v>
                </c:pt>
                <c:pt idx="4165">
                  <c:v>40353</c:v>
                </c:pt>
                <c:pt idx="4166">
                  <c:v>40352</c:v>
                </c:pt>
                <c:pt idx="4167">
                  <c:v>40351</c:v>
                </c:pt>
                <c:pt idx="4168">
                  <c:v>40350</c:v>
                </c:pt>
                <c:pt idx="4169">
                  <c:v>40347</c:v>
                </c:pt>
                <c:pt idx="4170">
                  <c:v>40346</c:v>
                </c:pt>
                <c:pt idx="4171">
                  <c:v>40345</c:v>
                </c:pt>
                <c:pt idx="4172">
                  <c:v>40344</c:v>
                </c:pt>
                <c:pt idx="4173">
                  <c:v>40343</c:v>
                </c:pt>
                <c:pt idx="4174">
                  <c:v>40340</c:v>
                </c:pt>
                <c:pt idx="4175">
                  <c:v>40339</c:v>
                </c:pt>
                <c:pt idx="4176">
                  <c:v>40338</c:v>
                </c:pt>
                <c:pt idx="4177">
                  <c:v>40337</c:v>
                </c:pt>
                <c:pt idx="4178">
                  <c:v>40336</c:v>
                </c:pt>
                <c:pt idx="4179">
                  <c:v>40333</c:v>
                </c:pt>
                <c:pt idx="4180">
                  <c:v>40332</c:v>
                </c:pt>
                <c:pt idx="4181">
                  <c:v>40331</c:v>
                </c:pt>
                <c:pt idx="4182">
                  <c:v>40330</c:v>
                </c:pt>
                <c:pt idx="4183">
                  <c:v>40329</c:v>
                </c:pt>
                <c:pt idx="4184">
                  <c:v>40326</c:v>
                </c:pt>
                <c:pt idx="4185">
                  <c:v>40325</c:v>
                </c:pt>
                <c:pt idx="4186">
                  <c:v>40324</c:v>
                </c:pt>
                <c:pt idx="4187">
                  <c:v>40323</c:v>
                </c:pt>
                <c:pt idx="4188">
                  <c:v>40322</c:v>
                </c:pt>
                <c:pt idx="4189">
                  <c:v>40319</c:v>
                </c:pt>
                <c:pt idx="4190">
                  <c:v>40318</c:v>
                </c:pt>
                <c:pt idx="4191">
                  <c:v>40317</c:v>
                </c:pt>
                <c:pt idx="4192">
                  <c:v>40316</c:v>
                </c:pt>
                <c:pt idx="4193">
                  <c:v>40315</c:v>
                </c:pt>
                <c:pt idx="4194">
                  <c:v>40312</c:v>
                </c:pt>
                <c:pt idx="4195">
                  <c:v>40311</c:v>
                </c:pt>
                <c:pt idx="4196">
                  <c:v>40310</c:v>
                </c:pt>
                <c:pt idx="4197">
                  <c:v>40309</c:v>
                </c:pt>
                <c:pt idx="4198">
                  <c:v>40308</c:v>
                </c:pt>
                <c:pt idx="4199">
                  <c:v>40305</c:v>
                </c:pt>
                <c:pt idx="4200">
                  <c:v>40304</c:v>
                </c:pt>
                <c:pt idx="4201">
                  <c:v>40303</c:v>
                </c:pt>
                <c:pt idx="4202">
                  <c:v>40302</c:v>
                </c:pt>
                <c:pt idx="4203">
                  <c:v>40298</c:v>
                </c:pt>
                <c:pt idx="4204">
                  <c:v>40297</c:v>
                </c:pt>
                <c:pt idx="4205">
                  <c:v>40296</c:v>
                </c:pt>
                <c:pt idx="4206">
                  <c:v>40295</c:v>
                </c:pt>
                <c:pt idx="4207">
                  <c:v>40294</c:v>
                </c:pt>
                <c:pt idx="4208">
                  <c:v>40291</c:v>
                </c:pt>
                <c:pt idx="4209">
                  <c:v>40290</c:v>
                </c:pt>
                <c:pt idx="4210">
                  <c:v>40289</c:v>
                </c:pt>
                <c:pt idx="4211">
                  <c:v>40288</c:v>
                </c:pt>
                <c:pt idx="4212">
                  <c:v>40287</c:v>
                </c:pt>
                <c:pt idx="4213">
                  <c:v>40284</c:v>
                </c:pt>
                <c:pt idx="4214">
                  <c:v>40283</c:v>
                </c:pt>
                <c:pt idx="4215">
                  <c:v>40282</c:v>
                </c:pt>
                <c:pt idx="4216">
                  <c:v>40281</c:v>
                </c:pt>
                <c:pt idx="4217">
                  <c:v>40280</c:v>
                </c:pt>
                <c:pt idx="4218">
                  <c:v>40277</c:v>
                </c:pt>
                <c:pt idx="4219">
                  <c:v>40276</c:v>
                </c:pt>
              </c:numCache>
            </c:numRef>
          </c:cat>
          <c:val>
            <c:numRef>
              <c:f>'Cobalt Prices'!$B$10:$B$4229</c:f>
              <c:numCache>
                <c:formatCode>#,##0.00;[Red]\(#,##0.00\)</c:formatCode>
                <c:ptCount val="4220"/>
                <c:pt idx="0">
                  <c:v>55862</c:v>
                </c:pt>
                <c:pt idx="1">
                  <c:v>55856.5</c:v>
                </c:pt>
                <c:pt idx="2">
                  <c:v>55846</c:v>
                </c:pt>
                <c:pt idx="3">
                  <c:v>55846</c:v>
                </c:pt>
                <c:pt idx="4">
                  <c:v>55846</c:v>
                </c:pt>
                <c:pt idx="5">
                  <c:v>55863</c:v>
                </c:pt>
                <c:pt idx="6">
                  <c:v>55858</c:v>
                </c:pt>
                <c:pt idx="7">
                  <c:v>55847</c:v>
                </c:pt>
                <c:pt idx="8">
                  <c:v>55847</c:v>
                </c:pt>
                <c:pt idx="9">
                  <c:v>55847</c:v>
                </c:pt>
                <c:pt idx="10">
                  <c:v>55858.25</c:v>
                </c:pt>
                <c:pt idx="11">
                  <c:v>55858</c:v>
                </c:pt>
                <c:pt idx="12">
                  <c:v>55847</c:v>
                </c:pt>
                <c:pt idx="13">
                  <c:v>55846.5</c:v>
                </c:pt>
                <c:pt idx="14">
                  <c:v>55868</c:v>
                </c:pt>
                <c:pt idx="15">
                  <c:v>55868</c:v>
                </c:pt>
                <c:pt idx="16">
                  <c:v>55862.5</c:v>
                </c:pt>
                <c:pt idx="17">
                  <c:v>55846</c:v>
                </c:pt>
                <c:pt idx="18">
                  <c:v>55845.5</c:v>
                </c:pt>
                <c:pt idx="19">
                  <c:v>55844.5</c:v>
                </c:pt>
                <c:pt idx="20">
                  <c:v>55858.25</c:v>
                </c:pt>
                <c:pt idx="21">
                  <c:v>55854</c:v>
                </c:pt>
                <c:pt idx="22">
                  <c:v>55845.75</c:v>
                </c:pt>
                <c:pt idx="23">
                  <c:v>55845.5</c:v>
                </c:pt>
                <c:pt idx="24">
                  <c:v>55845.25</c:v>
                </c:pt>
                <c:pt idx="25">
                  <c:v>55859</c:v>
                </c:pt>
                <c:pt idx="26">
                  <c:v>55854.75</c:v>
                </c:pt>
                <c:pt idx="27">
                  <c:v>55846</c:v>
                </c:pt>
                <c:pt idx="28">
                  <c:v>55845.5</c:v>
                </c:pt>
                <c:pt idx="29">
                  <c:v>55863</c:v>
                </c:pt>
                <c:pt idx="30">
                  <c:v>55863</c:v>
                </c:pt>
                <c:pt idx="31">
                  <c:v>55863</c:v>
                </c:pt>
                <c:pt idx="32">
                  <c:v>55850</c:v>
                </c:pt>
                <c:pt idx="33">
                  <c:v>55850</c:v>
                </c:pt>
                <c:pt idx="34">
                  <c:v>55850</c:v>
                </c:pt>
                <c:pt idx="35">
                  <c:v>55858</c:v>
                </c:pt>
                <c:pt idx="36">
                  <c:v>55858</c:v>
                </c:pt>
                <c:pt idx="37">
                  <c:v>55849</c:v>
                </c:pt>
                <c:pt idx="38">
                  <c:v>55849</c:v>
                </c:pt>
                <c:pt idx="39">
                  <c:v>55849</c:v>
                </c:pt>
                <c:pt idx="40">
                  <c:v>55858</c:v>
                </c:pt>
                <c:pt idx="41">
                  <c:v>55858</c:v>
                </c:pt>
                <c:pt idx="42">
                  <c:v>55849</c:v>
                </c:pt>
                <c:pt idx="43">
                  <c:v>55850</c:v>
                </c:pt>
                <c:pt idx="44">
                  <c:v>55851</c:v>
                </c:pt>
                <c:pt idx="45">
                  <c:v>55862</c:v>
                </c:pt>
                <c:pt idx="46">
                  <c:v>55862</c:v>
                </c:pt>
                <c:pt idx="47">
                  <c:v>55851</c:v>
                </c:pt>
                <c:pt idx="48">
                  <c:v>55851</c:v>
                </c:pt>
                <c:pt idx="49">
                  <c:v>55873</c:v>
                </c:pt>
                <c:pt idx="50">
                  <c:v>55873</c:v>
                </c:pt>
                <c:pt idx="51">
                  <c:v>55873</c:v>
                </c:pt>
                <c:pt idx="52">
                  <c:v>55873</c:v>
                </c:pt>
                <c:pt idx="53">
                  <c:v>55851</c:v>
                </c:pt>
                <c:pt idx="54">
                  <c:v>55846</c:v>
                </c:pt>
                <c:pt idx="55">
                  <c:v>55862.5</c:v>
                </c:pt>
                <c:pt idx="56">
                  <c:v>55857</c:v>
                </c:pt>
                <c:pt idx="57">
                  <c:v>55846</c:v>
                </c:pt>
                <c:pt idx="58">
                  <c:v>55846</c:v>
                </c:pt>
                <c:pt idx="59">
                  <c:v>55846</c:v>
                </c:pt>
                <c:pt idx="60">
                  <c:v>55840</c:v>
                </c:pt>
                <c:pt idx="61">
                  <c:v>55840</c:v>
                </c:pt>
                <c:pt idx="62">
                  <c:v>55845</c:v>
                </c:pt>
                <c:pt idx="63">
                  <c:v>55845</c:v>
                </c:pt>
                <c:pt idx="64">
                  <c:v>55845</c:v>
                </c:pt>
                <c:pt idx="65">
                  <c:v>55861.5</c:v>
                </c:pt>
                <c:pt idx="66">
                  <c:v>55856</c:v>
                </c:pt>
                <c:pt idx="67">
                  <c:v>55845</c:v>
                </c:pt>
                <c:pt idx="68">
                  <c:v>55845</c:v>
                </c:pt>
                <c:pt idx="69">
                  <c:v>55846</c:v>
                </c:pt>
                <c:pt idx="70">
                  <c:v>55862.5</c:v>
                </c:pt>
                <c:pt idx="71">
                  <c:v>55857</c:v>
                </c:pt>
                <c:pt idx="72">
                  <c:v>55846</c:v>
                </c:pt>
                <c:pt idx="73">
                  <c:v>55846</c:v>
                </c:pt>
                <c:pt idx="74">
                  <c:v>55846</c:v>
                </c:pt>
                <c:pt idx="75">
                  <c:v>55873</c:v>
                </c:pt>
                <c:pt idx="76">
                  <c:v>55872.5</c:v>
                </c:pt>
                <c:pt idx="77">
                  <c:v>55856.5</c:v>
                </c:pt>
                <c:pt idx="78">
                  <c:v>55851</c:v>
                </c:pt>
                <c:pt idx="79">
                  <c:v>55866.5</c:v>
                </c:pt>
                <c:pt idx="80">
                  <c:v>55872</c:v>
                </c:pt>
                <c:pt idx="81">
                  <c:v>55871.5</c:v>
                </c:pt>
                <c:pt idx="82">
                  <c:v>55860</c:v>
                </c:pt>
                <c:pt idx="83">
                  <c:v>55854.5</c:v>
                </c:pt>
                <c:pt idx="84">
                  <c:v>55862</c:v>
                </c:pt>
                <c:pt idx="85">
                  <c:v>55865.5</c:v>
                </c:pt>
                <c:pt idx="86">
                  <c:v>55870</c:v>
                </c:pt>
                <c:pt idx="87">
                  <c:v>55852.5</c:v>
                </c:pt>
                <c:pt idx="88">
                  <c:v>55847</c:v>
                </c:pt>
                <c:pt idx="89">
                  <c:v>55854.5</c:v>
                </c:pt>
                <c:pt idx="90">
                  <c:v>55858</c:v>
                </c:pt>
                <c:pt idx="91">
                  <c:v>55856.5</c:v>
                </c:pt>
                <c:pt idx="92">
                  <c:v>55840</c:v>
                </c:pt>
                <c:pt idx="93">
                  <c:v>55834</c:v>
                </c:pt>
                <c:pt idx="94">
                  <c:v>55846</c:v>
                </c:pt>
                <c:pt idx="95">
                  <c:v>55845</c:v>
                </c:pt>
                <c:pt idx="96">
                  <c:v>55844</c:v>
                </c:pt>
                <c:pt idx="97">
                  <c:v>55832</c:v>
                </c:pt>
                <c:pt idx="98">
                  <c:v>55831</c:v>
                </c:pt>
                <c:pt idx="99">
                  <c:v>55826</c:v>
                </c:pt>
                <c:pt idx="100">
                  <c:v>55838</c:v>
                </c:pt>
                <c:pt idx="101">
                  <c:v>55837</c:v>
                </c:pt>
                <c:pt idx="102">
                  <c:v>55825</c:v>
                </c:pt>
                <c:pt idx="103">
                  <c:v>55824</c:v>
                </c:pt>
                <c:pt idx="104">
                  <c:v>55819</c:v>
                </c:pt>
                <c:pt idx="105">
                  <c:v>55832</c:v>
                </c:pt>
                <c:pt idx="106">
                  <c:v>55836</c:v>
                </c:pt>
                <c:pt idx="107">
                  <c:v>55824</c:v>
                </c:pt>
                <c:pt idx="108">
                  <c:v>55826</c:v>
                </c:pt>
                <c:pt idx="109">
                  <c:v>55822</c:v>
                </c:pt>
                <c:pt idx="110">
                  <c:v>55840</c:v>
                </c:pt>
                <c:pt idx="111">
                  <c:v>55841</c:v>
                </c:pt>
                <c:pt idx="112">
                  <c:v>55834</c:v>
                </c:pt>
                <c:pt idx="113">
                  <c:v>55830</c:v>
                </c:pt>
                <c:pt idx="114">
                  <c:v>54370</c:v>
                </c:pt>
                <c:pt idx="115">
                  <c:v>52910</c:v>
                </c:pt>
                <c:pt idx="116">
                  <c:v>52917</c:v>
                </c:pt>
                <c:pt idx="117">
                  <c:v>52917</c:v>
                </c:pt>
                <c:pt idx="118">
                  <c:v>52910.5</c:v>
                </c:pt>
                <c:pt idx="119">
                  <c:v>52337</c:v>
                </c:pt>
                <c:pt idx="120">
                  <c:v>52365.5</c:v>
                </c:pt>
                <c:pt idx="121">
                  <c:v>52365.5</c:v>
                </c:pt>
                <c:pt idx="122">
                  <c:v>52365.5</c:v>
                </c:pt>
                <c:pt idx="123">
                  <c:v>52367</c:v>
                </c:pt>
                <c:pt idx="124">
                  <c:v>52346</c:v>
                </c:pt>
                <c:pt idx="125">
                  <c:v>52363</c:v>
                </c:pt>
                <c:pt idx="126">
                  <c:v>52364</c:v>
                </c:pt>
                <c:pt idx="127">
                  <c:v>52356</c:v>
                </c:pt>
                <c:pt idx="128">
                  <c:v>52358</c:v>
                </c:pt>
                <c:pt idx="129">
                  <c:v>52354</c:v>
                </c:pt>
                <c:pt idx="130">
                  <c:v>52370.75</c:v>
                </c:pt>
                <c:pt idx="131">
                  <c:v>52371</c:v>
                </c:pt>
                <c:pt idx="132">
                  <c:v>52360</c:v>
                </c:pt>
                <c:pt idx="133">
                  <c:v>51789.5</c:v>
                </c:pt>
                <c:pt idx="134">
                  <c:v>51784</c:v>
                </c:pt>
                <c:pt idx="135">
                  <c:v>51800</c:v>
                </c:pt>
                <c:pt idx="136">
                  <c:v>51061</c:v>
                </c:pt>
                <c:pt idx="137">
                  <c:v>49605.5</c:v>
                </c:pt>
                <c:pt idx="138">
                  <c:v>49605.5</c:v>
                </c:pt>
                <c:pt idx="139">
                  <c:v>49600</c:v>
                </c:pt>
                <c:pt idx="140">
                  <c:v>48144</c:v>
                </c:pt>
                <c:pt idx="141">
                  <c:v>48139</c:v>
                </c:pt>
                <c:pt idx="142">
                  <c:v>48128</c:v>
                </c:pt>
                <c:pt idx="143">
                  <c:v>48133</c:v>
                </c:pt>
                <c:pt idx="144">
                  <c:v>48128</c:v>
                </c:pt>
                <c:pt idx="145">
                  <c:v>48144</c:v>
                </c:pt>
                <c:pt idx="146">
                  <c:v>48139</c:v>
                </c:pt>
                <c:pt idx="147">
                  <c:v>48128</c:v>
                </c:pt>
                <c:pt idx="148">
                  <c:v>48128</c:v>
                </c:pt>
                <c:pt idx="149">
                  <c:v>48128</c:v>
                </c:pt>
                <c:pt idx="150">
                  <c:v>48146</c:v>
                </c:pt>
                <c:pt idx="151">
                  <c:v>48142</c:v>
                </c:pt>
                <c:pt idx="152">
                  <c:v>48135</c:v>
                </c:pt>
                <c:pt idx="153">
                  <c:v>48136</c:v>
                </c:pt>
                <c:pt idx="154">
                  <c:v>48137</c:v>
                </c:pt>
                <c:pt idx="155">
                  <c:v>48159</c:v>
                </c:pt>
                <c:pt idx="156">
                  <c:v>48151</c:v>
                </c:pt>
                <c:pt idx="157">
                  <c:v>48143</c:v>
                </c:pt>
                <c:pt idx="158">
                  <c:v>48144</c:v>
                </c:pt>
                <c:pt idx="159">
                  <c:v>48145</c:v>
                </c:pt>
                <c:pt idx="160">
                  <c:v>48163</c:v>
                </c:pt>
                <c:pt idx="161">
                  <c:v>48159</c:v>
                </c:pt>
                <c:pt idx="162">
                  <c:v>48151</c:v>
                </c:pt>
                <c:pt idx="163">
                  <c:v>48152</c:v>
                </c:pt>
                <c:pt idx="164">
                  <c:v>48153</c:v>
                </c:pt>
                <c:pt idx="165">
                  <c:v>48171</c:v>
                </c:pt>
                <c:pt idx="166">
                  <c:v>48167</c:v>
                </c:pt>
                <c:pt idx="167">
                  <c:v>48160</c:v>
                </c:pt>
                <c:pt idx="168">
                  <c:v>46700</c:v>
                </c:pt>
                <c:pt idx="169">
                  <c:v>45240</c:v>
                </c:pt>
                <c:pt idx="170">
                  <c:v>43780</c:v>
                </c:pt>
                <c:pt idx="171">
                  <c:v>42318</c:v>
                </c:pt>
                <c:pt idx="172">
                  <c:v>42309</c:v>
                </c:pt>
                <c:pt idx="173">
                  <c:v>42309</c:v>
                </c:pt>
                <c:pt idx="174">
                  <c:v>42309</c:v>
                </c:pt>
                <c:pt idx="175">
                  <c:v>42320</c:v>
                </c:pt>
                <c:pt idx="176">
                  <c:v>41460</c:v>
                </c:pt>
                <c:pt idx="177">
                  <c:v>40000</c:v>
                </c:pt>
                <c:pt idx="178">
                  <c:v>38540</c:v>
                </c:pt>
                <c:pt idx="179">
                  <c:v>36050</c:v>
                </c:pt>
                <c:pt idx="180">
                  <c:v>34589</c:v>
                </c:pt>
                <c:pt idx="181">
                  <c:v>34584</c:v>
                </c:pt>
                <c:pt idx="182">
                  <c:v>34568</c:v>
                </c:pt>
                <c:pt idx="183">
                  <c:v>34576</c:v>
                </c:pt>
                <c:pt idx="184">
                  <c:v>34575</c:v>
                </c:pt>
                <c:pt idx="185">
                  <c:v>34569.5</c:v>
                </c:pt>
                <c:pt idx="186">
                  <c:v>34586</c:v>
                </c:pt>
                <c:pt idx="187">
                  <c:v>34120</c:v>
                </c:pt>
                <c:pt idx="188">
                  <c:v>34119</c:v>
                </c:pt>
                <c:pt idx="189">
                  <c:v>34118</c:v>
                </c:pt>
                <c:pt idx="190">
                  <c:v>34126</c:v>
                </c:pt>
                <c:pt idx="191">
                  <c:v>34125</c:v>
                </c:pt>
                <c:pt idx="192">
                  <c:v>32896</c:v>
                </c:pt>
                <c:pt idx="193">
                  <c:v>32896</c:v>
                </c:pt>
                <c:pt idx="194">
                  <c:v>32895.5</c:v>
                </c:pt>
                <c:pt idx="195">
                  <c:v>32906</c:v>
                </c:pt>
                <c:pt idx="196">
                  <c:v>32906.5</c:v>
                </c:pt>
                <c:pt idx="197">
                  <c:v>32895.5</c:v>
                </c:pt>
                <c:pt idx="198">
                  <c:v>32896</c:v>
                </c:pt>
                <c:pt idx="199">
                  <c:v>32896</c:v>
                </c:pt>
                <c:pt idx="200">
                  <c:v>32907</c:v>
                </c:pt>
                <c:pt idx="201">
                  <c:v>32907</c:v>
                </c:pt>
                <c:pt idx="202">
                  <c:v>32896.5</c:v>
                </c:pt>
                <c:pt idx="203">
                  <c:v>32896.5</c:v>
                </c:pt>
                <c:pt idx="204">
                  <c:v>32896.5</c:v>
                </c:pt>
                <c:pt idx="205">
                  <c:v>32907</c:v>
                </c:pt>
                <c:pt idx="206">
                  <c:v>32907</c:v>
                </c:pt>
                <c:pt idx="207">
                  <c:v>32885.5</c:v>
                </c:pt>
                <c:pt idx="208">
                  <c:v>32890.5</c:v>
                </c:pt>
                <c:pt idx="209">
                  <c:v>32911.5</c:v>
                </c:pt>
                <c:pt idx="210">
                  <c:v>32911.5</c:v>
                </c:pt>
                <c:pt idx="211">
                  <c:v>32906</c:v>
                </c:pt>
                <c:pt idx="212">
                  <c:v>32890</c:v>
                </c:pt>
                <c:pt idx="213">
                  <c:v>32890</c:v>
                </c:pt>
                <c:pt idx="214">
                  <c:v>32888.5</c:v>
                </c:pt>
                <c:pt idx="215">
                  <c:v>32901.25</c:v>
                </c:pt>
                <c:pt idx="216">
                  <c:v>32897</c:v>
                </c:pt>
                <c:pt idx="217">
                  <c:v>32888.5</c:v>
                </c:pt>
                <c:pt idx="218">
                  <c:v>32889</c:v>
                </c:pt>
                <c:pt idx="219">
                  <c:v>32884.5</c:v>
                </c:pt>
                <c:pt idx="220">
                  <c:v>32901.75</c:v>
                </c:pt>
                <c:pt idx="221">
                  <c:v>32897.5</c:v>
                </c:pt>
                <c:pt idx="222">
                  <c:v>32889</c:v>
                </c:pt>
                <c:pt idx="223">
                  <c:v>32889</c:v>
                </c:pt>
                <c:pt idx="224">
                  <c:v>32889</c:v>
                </c:pt>
                <c:pt idx="225">
                  <c:v>32901.5</c:v>
                </c:pt>
                <c:pt idx="226">
                  <c:v>32897.5</c:v>
                </c:pt>
                <c:pt idx="227">
                  <c:v>32889</c:v>
                </c:pt>
                <c:pt idx="228">
                  <c:v>32889.5</c:v>
                </c:pt>
                <c:pt idx="229">
                  <c:v>32889.5</c:v>
                </c:pt>
                <c:pt idx="230">
                  <c:v>32902.5</c:v>
                </c:pt>
                <c:pt idx="231">
                  <c:v>32898</c:v>
                </c:pt>
                <c:pt idx="232">
                  <c:v>32890</c:v>
                </c:pt>
                <c:pt idx="233">
                  <c:v>32890</c:v>
                </c:pt>
                <c:pt idx="234">
                  <c:v>32889.5</c:v>
                </c:pt>
                <c:pt idx="235">
                  <c:v>32902.5</c:v>
                </c:pt>
                <c:pt idx="236">
                  <c:v>32898.5</c:v>
                </c:pt>
                <c:pt idx="237">
                  <c:v>32889.5</c:v>
                </c:pt>
                <c:pt idx="238">
                  <c:v>32889.5</c:v>
                </c:pt>
                <c:pt idx="239">
                  <c:v>32889.5</c:v>
                </c:pt>
                <c:pt idx="240">
                  <c:v>32906.25</c:v>
                </c:pt>
                <c:pt idx="241">
                  <c:v>32901</c:v>
                </c:pt>
                <c:pt idx="242">
                  <c:v>32890.5</c:v>
                </c:pt>
                <c:pt idx="243">
                  <c:v>32890.5</c:v>
                </c:pt>
                <c:pt idx="244">
                  <c:v>32890.5</c:v>
                </c:pt>
                <c:pt idx="245">
                  <c:v>32906.5</c:v>
                </c:pt>
                <c:pt idx="246">
                  <c:v>32901.5</c:v>
                </c:pt>
                <c:pt idx="247">
                  <c:v>32906.5</c:v>
                </c:pt>
                <c:pt idx="248">
                  <c:v>32890.5</c:v>
                </c:pt>
                <c:pt idx="249">
                  <c:v>32890.5</c:v>
                </c:pt>
                <c:pt idx="250">
                  <c:v>32906.5</c:v>
                </c:pt>
                <c:pt idx="251">
                  <c:v>32901</c:v>
                </c:pt>
                <c:pt idx="252">
                  <c:v>32890.5</c:v>
                </c:pt>
                <c:pt idx="253">
                  <c:v>32890.5</c:v>
                </c:pt>
                <c:pt idx="254">
                  <c:v>32890.5</c:v>
                </c:pt>
                <c:pt idx="255">
                  <c:v>32906.5</c:v>
                </c:pt>
                <c:pt idx="256">
                  <c:v>32901</c:v>
                </c:pt>
                <c:pt idx="257">
                  <c:v>32890</c:v>
                </c:pt>
                <c:pt idx="258">
                  <c:v>32895</c:v>
                </c:pt>
                <c:pt idx="259">
                  <c:v>32906</c:v>
                </c:pt>
                <c:pt idx="260">
                  <c:v>32906</c:v>
                </c:pt>
                <c:pt idx="261">
                  <c:v>32889</c:v>
                </c:pt>
                <c:pt idx="262">
                  <c:v>32889</c:v>
                </c:pt>
                <c:pt idx="263">
                  <c:v>32889</c:v>
                </c:pt>
                <c:pt idx="264">
                  <c:v>32889</c:v>
                </c:pt>
                <c:pt idx="265">
                  <c:v>32906</c:v>
                </c:pt>
                <c:pt idx="266">
                  <c:v>33266</c:v>
                </c:pt>
                <c:pt idx="267">
                  <c:v>33255</c:v>
                </c:pt>
                <c:pt idx="268">
                  <c:v>33254</c:v>
                </c:pt>
                <c:pt idx="269">
                  <c:v>33254</c:v>
                </c:pt>
                <c:pt idx="270">
                  <c:v>33269.5</c:v>
                </c:pt>
                <c:pt idx="271">
                  <c:v>33264</c:v>
                </c:pt>
                <c:pt idx="272">
                  <c:v>33253</c:v>
                </c:pt>
                <c:pt idx="273">
                  <c:v>33253</c:v>
                </c:pt>
                <c:pt idx="274">
                  <c:v>33274</c:v>
                </c:pt>
                <c:pt idx="275">
                  <c:v>33269</c:v>
                </c:pt>
                <c:pt idx="276">
                  <c:v>33252</c:v>
                </c:pt>
                <c:pt idx="277">
                  <c:v>33252</c:v>
                </c:pt>
                <c:pt idx="278">
                  <c:v>33252</c:v>
                </c:pt>
                <c:pt idx="279">
                  <c:v>33251</c:v>
                </c:pt>
                <c:pt idx="280">
                  <c:v>33264</c:v>
                </c:pt>
                <c:pt idx="281">
                  <c:v>33260</c:v>
                </c:pt>
                <c:pt idx="282">
                  <c:v>33252</c:v>
                </c:pt>
                <c:pt idx="283">
                  <c:v>33252</c:v>
                </c:pt>
                <c:pt idx="284">
                  <c:v>33252</c:v>
                </c:pt>
                <c:pt idx="285">
                  <c:v>33265</c:v>
                </c:pt>
                <c:pt idx="286">
                  <c:v>33261</c:v>
                </c:pt>
                <c:pt idx="287">
                  <c:v>33252</c:v>
                </c:pt>
                <c:pt idx="288">
                  <c:v>33252</c:v>
                </c:pt>
                <c:pt idx="289">
                  <c:v>33270</c:v>
                </c:pt>
                <c:pt idx="290">
                  <c:v>33270</c:v>
                </c:pt>
                <c:pt idx="291">
                  <c:v>33266</c:v>
                </c:pt>
                <c:pt idx="292">
                  <c:v>33258</c:v>
                </c:pt>
                <c:pt idx="293">
                  <c:v>33258</c:v>
                </c:pt>
                <c:pt idx="294">
                  <c:v>33267</c:v>
                </c:pt>
                <c:pt idx="295">
                  <c:v>33267</c:v>
                </c:pt>
                <c:pt idx="296">
                  <c:v>33258</c:v>
                </c:pt>
                <c:pt idx="297">
                  <c:v>33258</c:v>
                </c:pt>
                <c:pt idx="298">
                  <c:v>33258</c:v>
                </c:pt>
                <c:pt idx="299">
                  <c:v>33275</c:v>
                </c:pt>
                <c:pt idx="300">
                  <c:v>33275</c:v>
                </c:pt>
                <c:pt idx="301">
                  <c:v>33275</c:v>
                </c:pt>
                <c:pt idx="302">
                  <c:v>33275</c:v>
                </c:pt>
                <c:pt idx="303">
                  <c:v>33260</c:v>
                </c:pt>
                <c:pt idx="304">
                  <c:v>33278</c:v>
                </c:pt>
                <c:pt idx="305">
                  <c:v>33278</c:v>
                </c:pt>
                <c:pt idx="306">
                  <c:v>33284</c:v>
                </c:pt>
                <c:pt idx="307">
                  <c:v>33290</c:v>
                </c:pt>
                <c:pt idx="308">
                  <c:v>33302</c:v>
                </c:pt>
                <c:pt idx="309">
                  <c:v>33302</c:v>
                </c:pt>
                <c:pt idx="310">
                  <c:v>33302</c:v>
                </c:pt>
                <c:pt idx="311">
                  <c:v>33554</c:v>
                </c:pt>
                <c:pt idx="312">
                  <c:v>33599</c:v>
                </c:pt>
                <c:pt idx="313">
                  <c:v>33599</c:v>
                </c:pt>
                <c:pt idx="314">
                  <c:v>33620</c:v>
                </c:pt>
                <c:pt idx="315">
                  <c:v>33620</c:v>
                </c:pt>
                <c:pt idx="316">
                  <c:v>33500</c:v>
                </c:pt>
                <c:pt idx="317">
                  <c:v>33269</c:v>
                </c:pt>
                <c:pt idx="318">
                  <c:v>33274</c:v>
                </c:pt>
                <c:pt idx="319">
                  <c:v>33279</c:v>
                </c:pt>
                <c:pt idx="320">
                  <c:v>33300</c:v>
                </c:pt>
                <c:pt idx="321">
                  <c:v>33300</c:v>
                </c:pt>
                <c:pt idx="322">
                  <c:v>35859</c:v>
                </c:pt>
                <c:pt idx="323">
                  <c:v>35870</c:v>
                </c:pt>
                <c:pt idx="324">
                  <c:v>35876</c:v>
                </c:pt>
                <c:pt idx="325">
                  <c:v>35900</c:v>
                </c:pt>
                <c:pt idx="326">
                  <c:v>35900</c:v>
                </c:pt>
                <c:pt idx="327">
                  <c:v>28950</c:v>
                </c:pt>
                <c:pt idx="328">
                  <c:v>28950</c:v>
                </c:pt>
                <c:pt idx="329">
                  <c:v>27498</c:v>
                </c:pt>
                <c:pt idx="330">
                  <c:v>26730</c:v>
                </c:pt>
                <c:pt idx="331">
                  <c:v>26000</c:v>
                </c:pt>
                <c:pt idx="332">
                  <c:v>25000</c:v>
                </c:pt>
                <c:pt idx="333">
                  <c:v>24200</c:v>
                </c:pt>
                <c:pt idx="334">
                  <c:v>24000</c:v>
                </c:pt>
                <c:pt idx="335">
                  <c:v>23800</c:v>
                </c:pt>
                <c:pt idx="336">
                  <c:v>22850</c:v>
                </c:pt>
                <c:pt idx="337">
                  <c:v>22700</c:v>
                </c:pt>
                <c:pt idx="338">
                  <c:v>22100</c:v>
                </c:pt>
                <c:pt idx="339">
                  <c:v>21388</c:v>
                </c:pt>
                <c:pt idx="340">
                  <c:v>21399</c:v>
                </c:pt>
                <c:pt idx="341">
                  <c:v>21403</c:v>
                </c:pt>
                <c:pt idx="342">
                  <c:v>21408</c:v>
                </c:pt>
                <c:pt idx="343">
                  <c:v>21408</c:v>
                </c:pt>
                <c:pt idx="344">
                  <c:v>21422</c:v>
                </c:pt>
                <c:pt idx="345">
                  <c:v>21431.5</c:v>
                </c:pt>
                <c:pt idx="346">
                  <c:v>21436</c:v>
                </c:pt>
                <c:pt idx="347">
                  <c:v>21440</c:v>
                </c:pt>
                <c:pt idx="348">
                  <c:v>21440</c:v>
                </c:pt>
                <c:pt idx="349">
                  <c:v>21453</c:v>
                </c:pt>
                <c:pt idx="350">
                  <c:v>21462</c:v>
                </c:pt>
                <c:pt idx="351">
                  <c:v>21466</c:v>
                </c:pt>
                <c:pt idx="352">
                  <c:v>21466</c:v>
                </c:pt>
                <c:pt idx="353">
                  <c:v>21466</c:v>
                </c:pt>
                <c:pt idx="354">
                  <c:v>21483</c:v>
                </c:pt>
                <c:pt idx="355">
                  <c:v>21492</c:v>
                </c:pt>
                <c:pt idx="356">
                  <c:v>21492</c:v>
                </c:pt>
                <c:pt idx="357">
                  <c:v>21500</c:v>
                </c:pt>
                <c:pt idx="358">
                  <c:v>21500</c:v>
                </c:pt>
                <c:pt idx="359">
                  <c:v>23700</c:v>
                </c:pt>
                <c:pt idx="360">
                  <c:v>24267</c:v>
                </c:pt>
                <c:pt idx="361">
                  <c:v>24271</c:v>
                </c:pt>
                <c:pt idx="362">
                  <c:v>24275</c:v>
                </c:pt>
                <c:pt idx="363">
                  <c:v>24275</c:v>
                </c:pt>
                <c:pt idx="364">
                  <c:v>24275</c:v>
                </c:pt>
                <c:pt idx="365">
                  <c:v>24296</c:v>
                </c:pt>
                <c:pt idx="366">
                  <c:v>24300</c:v>
                </c:pt>
                <c:pt idx="367">
                  <c:v>24300</c:v>
                </c:pt>
                <c:pt idx="368">
                  <c:v>24300</c:v>
                </c:pt>
                <c:pt idx="369">
                  <c:v>24300</c:v>
                </c:pt>
                <c:pt idx="370">
                  <c:v>24300</c:v>
                </c:pt>
                <c:pt idx="371">
                  <c:v>24300</c:v>
                </c:pt>
                <c:pt idx="372">
                  <c:v>24300</c:v>
                </c:pt>
                <c:pt idx="373">
                  <c:v>24300</c:v>
                </c:pt>
                <c:pt idx="374">
                  <c:v>24300</c:v>
                </c:pt>
                <c:pt idx="375">
                  <c:v>24300</c:v>
                </c:pt>
                <c:pt idx="376">
                  <c:v>24300</c:v>
                </c:pt>
                <c:pt idx="377">
                  <c:v>24300</c:v>
                </c:pt>
                <c:pt idx="378">
                  <c:v>24300</c:v>
                </c:pt>
                <c:pt idx="379">
                  <c:v>24300</c:v>
                </c:pt>
                <c:pt idx="380">
                  <c:v>24300</c:v>
                </c:pt>
                <c:pt idx="381">
                  <c:v>24300</c:v>
                </c:pt>
                <c:pt idx="382">
                  <c:v>24300</c:v>
                </c:pt>
                <c:pt idx="383">
                  <c:v>24300</c:v>
                </c:pt>
                <c:pt idx="384">
                  <c:v>24300</c:v>
                </c:pt>
                <c:pt idx="385">
                  <c:v>24300</c:v>
                </c:pt>
                <c:pt idx="386">
                  <c:v>24300</c:v>
                </c:pt>
                <c:pt idx="387">
                  <c:v>24300</c:v>
                </c:pt>
                <c:pt idx="388">
                  <c:v>24300</c:v>
                </c:pt>
                <c:pt idx="389">
                  <c:v>24300</c:v>
                </c:pt>
                <c:pt idx="390">
                  <c:v>24300</c:v>
                </c:pt>
                <c:pt idx="391">
                  <c:v>24300</c:v>
                </c:pt>
                <c:pt idx="392">
                  <c:v>24300</c:v>
                </c:pt>
                <c:pt idx="393">
                  <c:v>24300</c:v>
                </c:pt>
                <c:pt idx="394">
                  <c:v>24300</c:v>
                </c:pt>
                <c:pt idx="395">
                  <c:v>24300</c:v>
                </c:pt>
                <c:pt idx="396">
                  <c:v>24300</c:v>
                </c:pt>
                <c:pt idx="397">
                  <c:v>24300</c:v>
                </c:pt>
                <c:pt idx="398">
                  <c:v>24300</c:v>
                </c:pt>
                <c:pt idx="399">
                  <c:v>24300</c:v>
                </c:pt>
                <c:pt idx="400">
                  <c:v>24300</c:v>
                </c:pt>
                <c:pt idx="401">
                  <c:v>24300</c:v>
                </c:pt>
                <c:pt idx="402">
                  <c:v>24300</c:v>
                </c:pt>
                <c:pt idx="403">
                  <c:v>24300</c:v>
                </c:pt>
                <c:pt idx="404">
                  <c:v>24300</c:v>
                </c:pt>
                <c:pt idx="405">
                  <c:v>24300</c:v>
                </c:pt>
                <c:pt idx="406">
                  <c:v>24300</c:v>
                </c:pt>
                <c:pt idx="407">
                  <c:v>24300</c:v>
                </c:pt>
                <c:pt idx="408">
                  <c:v>24300</c:v>
                </c:pt>
                <c:pt idx="409">
                  <c:v>24300</c:v>
                </c:pt>
                <c:pt idx="410">
                  <c:v>24296.5</c:v>
                </c:pt>
                <c:pt idx="411">
                  <c:v>24296.5</c:v>
                </c:pt>
                <c:pt idx="412">
                  <c:v>24291.25</c:v>
                </c:pt>
                <c:pt idx="413">
                  <c:v>24289.5</c:v>
                </c:pt>
                <c:pt idx="414">
                  <c:v>24287.75</c:v>
                </c:pt>
                <c:pt idx="415">
                  <c:v>24286</c:v>
                </c:pt>
                <c:pt idx="416">
                  <c:v>24286</c:v>
                </c:pt>
                <c:pt idx="417">
                  <c:v>24279</c:v>
                </c:pt>
                <c:pt idx="418">
                  <c:v>24277</c:v>
                </c:pt>
                <c:pt idx="419">
                  <c:v>24275</c:v>
                </c:pt>
                <c:pt idx="420">
                  <c:v>24271</c:v>
                </c:pt>
                <c:pt idx="421">
                  <c:v>24271</c:v>
                </c:pt>
                <c:pt idx="422">
                  <c:v>24265</c:v>
                </c:pt>
                <c:pt idx="423">
                  <c:v>24263</c:v>
                </c:pt>
                <c:pt idx="424">
                  <c:v>24261</c:v>
                </c:pt>
                <c:pt idx="425">
                  <c:v>24257</c:v>
                </c:pt>
                <c:pt idx="426">
                  <c:v>24257</c:v>
                </c:pt>
                <c:pt idx="427">
                  <c:v>24251</c:v>
                </c:pt>
                <c:pt idx="428">
                  <c:v>24249</c:v>
                </c:pt>
                <c:pt idx="429">
                  <c:v>24247</c:v>
                </c:pt>
                <c:pt idx="430">
                  <c:v>24243</c:v>
                </c:pt>
                <c:pt idx="431">
                  <c:v>24243</c:v>
                </c:pt>
                <c:pt idx="432">
                  <c:v>24237</c:v>
                </c:pt>
                <c:pt idx="433">
                  <c:v>24235</c:v>
                </c:pt>
                <c:pt idx="434">
                  <c:v>24233</c:v>
                </c:pt>
                <c:pt idx="435">
                  <c:v>24227.5</c:v>
                </c:pt>
                <c:pt idx="436">
                  <c:v>24227.5</c:v>
                </c:pt>
                <c:pt idx="437">
                  <c:v>24205.5</c:v>
                </c:pt>
                <c:pt idx="438">
                  <c:v>24200</c:v>
                </c:pt>
                <c:pt idx="439">
                  <c:v>24194.5</c:v>
                </c:pt>
                <c:pt idx="440">
                  <c:v>24183.5</c:v>
                </c:pt>
                <c:pt idx="441">
                  <c:v>24183.5</c:v>
                </c:pt>
                <c:pt idx="442">
                  <c:v>24167</c:v>
                </c:pt>
                <c:pt idx="443">
                  <c:v>24161.5</c:v>
                </c:pt>
                <c:pt idx="444">
                  <c:v>24156</c:v>
                </c:pt>
                <c:pt idx="445">
                  <c:v>24145</c:v>
                </c:pt>
                <c:pt idx="446">
                  <c:v>24145</c:v>
                </c:pt>
                <c:pt idx="447">
                  <c:v>24128.5</c:v>
                </c:pt>
                <c:pt idx="448">
                  <c:v>24123</c:v>
                </c:pt>
                <c:pt idx="449">
                  <c:v>24117</c:v>
                </c:pt>
                <c:pt idx="450">
                  <c:v>24107</c:v>
                </c:pt>
                <c:pt idx="451">
                  <c:v>24107</c:v>
                </c:pt>
                <c:pt idx="452">
                  <c:v>24091</c:v>
                </c:pt>
                <c:pt idx="453">
                  <c:v>24086</c:v>
                </c:pt>
                <c:pt idx="454">
                  <c:v>24081</c:v>
                </c:pt>
                <c:pt idx="455">
                  <c:v>24070</c:v>
                </c:pt>
                <c:pt idx="456">
                  <c:v>24070</c:v>
                </c:pt>
                <c:pt idx="457">
                  <c:v>24053</c:v>
                </c:pt>
                <c:pt idx="458">
                  <c:v>24048</c:v>
                </c:pt>
                <c:pt idx="459">
                  <c:v>24042</c:v>
                </c:pt>
                <c:pt idx="460">
                  <c:v>24032</c:v>
                </c:pt>
                <c:pt idx="461">
                  <c:v>24032</c:v>
                </c:pt>
                <c:pt idx="462">
                  <c:v>24016</c:v>
                </c:pt>
                <c:pt idx="463">
                  <c:v>24011</c:v>
                </c:pt>
                <c:pt idx="464">
                  <c:v>24006</c:v>
                </c:pt>
                <c:pt idx="465">
                  <c:v>24000.5</c:v>
                </c:pt>
                <c:pt idx="466">
                  <c:v>24000.5</c:v>
                </c:pt>
                <c:pt idx="467">
                  <c:v>23979</c:v>
                </c:pt>
                <c:pt idx="468">
                  <c:v>23968</c:v>
                </c:pt>
                <c:pt idx="469">
                  <c:v>23968</c:v>
                </c:pt>
                <c:pt idx="470">
                  <c:v>23963</c:v>
                </c:pt>
                <c:pt idx="471">
                  <c:v>23963</c:v>
                </c:pt>
                <c:pt idx="472">
                  <c:v>24536</c:v>
                </c:pt>
                <c:pt idx="473">
                  <c:v>24536</c:v>
                </c:pt>
                <c:pt idx="474">
                  <c:v>24531</c:v>
                </c:pt>
                <c:pt idx="475">
                  <c:v>25622</c:v>
                </c:pt>
                <c:pt idx="476">
                  <c:v>25622</c:v>
                </c:pt>
                <c:pt idx="477">
                  <c:v>26104</c:v>
                </c:pt>
                <c:pt idx="478">
                  <c:v>26104</c:v>
                </c:pt>
                <c:pt idx="479">
                  <c:v>26099</c:v>
                </c:pt>
                <c:pt idx="480">
                  <c:v>26090</c:v>
                </c:pt>
                <c:pt idx="481">
                  <c:v>26077</c:v>
                </c:pt>
                <c:pt idx="482">
                  <c:v>26077</c:v>
                </c:pt>
                <c:pt idx="483">
                  <c:v>26073</c:v>
                </c:pt>
                <c:pt idx="484">
                  <c:v>26069</c:v>
                </c:pt>
                <c:pt idx="485">
                  <c:v>26065</c:v>
                </c:pt>
                <c:pt idx="486">
                  <c:v>26061</c:v>
                </c:pt>
                <c:pt idx="487">
                  <c:v>26177</c:v>
                </c:pt>
                <c:pt idx="488">
                  <c:v>26177</c:v>
                </c:pt>
                <c:pt idx="489">
                  <c:v>26177</c:v>
                </c:pt>
                <c:pt idx="490">
                  <c:v>26190</c:v>
                </c:pt>
                <c:pt idx="491">
                  <c:v>26186</c:v>
                </c:pt>
                <c:pt idx="492">
                  <c:v>26177</c:v>
                </c:pt>
                <c:pt idx="493">
                  <c:v>26177</c:v>
                </c:pt>
                <c:pt idx="494">
                  <c:v>26177</c:v>
                </c:pt>
                <c:pt idx="495">
                  <c:v>26190</c:v>
                </c:pt>
                <c:pt idx="496">
                  <c:v>26186</c:v>
                </c:pt>
                <c:pt idx="497">
                  <c:v>26177</c:v>
                </c:pt>
                <c:pt idx="498">
                  <c:v>26177</c:v>
                </c:pt>
                <c:pt idx="499">
                  <c:v>26178</c:v>
                </c:pt>
                <c:pt idx="500">
                  <c:v>26198.5</c:v>
                </c:pt>
                <c:pt idx="501">
                  <c:v>26724</c:v>
                </c:pt>
                <c:pt idx="502">
                  <c:v>26725</c:v>
                </c:pt>
                <c:pt idx="503">
                  <c:v>26729</c:v>
                </c:pt>
                <c:pt idx="504">
                  <c:v>26733</c:v>
                </c:pt>
                <c:pt idx="505">
                  <c:v>26753</c:v>
                </c:pt>
                <c:pt idx="506">
                  <c:v>26751.5</c:v>
                </c:pt>
                <c:pt idx="507">
                  <c:v>26752</c:v>
                </c:pt>
                <c:pt idx="508">
                  <c:v>26757</c:v>
                </c:pt>
                <c:pt idx="509">
                  <c:v>26759</c:v>
                </c:pt>
                <c:pt idx="510">
                  <c:v>26778.5</c:v>
                </c:pt>
                <c:pt idx="511">
                  <c:v>26777</c:v>
                </c:pt>
                <c:pt idx="512">
                  <c:v>26778</c:v>
                </c:pt>
                <c:pt idx="513">
                  <c:v>26782</c:v>
                </c:pt>
                <c:pt idx="514">
                  <c:v>26786</c:v>
                </c:pt>
                <c:pt idx="515">
                  <c:v>26806</c:v>
                </c:pt>
                <c:pt idx="516">
                  <c:v>26804</c:v>
                </c:pt>
                <c:pt idx="517">
                  <c:v>26804</c:v>
                </c:pt>
                <c:pt idx="518">
                  <c:v>26807</c:v>
                </c:pt>
                <c:pt idx="519">
                  <c:v>26810</c:v>
                </c:pt>
                <c:pt idx="520">
                  <c:v>26832</c:v>
                </c:pt>
                <c:pt idx="521">
                  <c:v>26832</c:v>
                </c:pt>
                <c:pt idx="522">
                  <c:v>26838</c:v>
                </c:pt>
                <c:pt idx="523">
                  <c:v>26843</c:v>
                </c:pt>
                <c:pt idx="524">
                  <c:v>26848.5</c:v>
                </c:pt>
                <c:pt idx="525">
                  <c:v>26870</c:v>
                </c:pt>
                <c:pt idx="526">
                  <c:v>26870</c:v>
                </c:pt>
                <c:pt idx="527">
                  <c:v>26875</c:v>
                </c:pt>
                <c:pt idx="528">
                  <c:v>26881</c:v>
                </c:pt>
                <c:pt idx="529">
                  <c:v>26886</c:v>
                </c:pt>
                <c:pt idx="530">
                  <c:v>26908</c:v>
                </c:pt>
                <c:pt idx="531">
                  <c:v>26908</c:v>
                </c:pt>
                <c:pt idx="532">
                  <c:v>26913</c:v>
                </c:pt>
                <c:pt idx="533">
                  <c:v>26918</c:v>
                </c:pt>
                <c:pt idx="534">
                  <c:v>26945</c:v>
                </c:pt>
                <c:pt idx="535">
                  <c:v>26945</c:v>
                </c:pt>
                <c:pt idx="536">
                  <c:v>26945</c:v>
                </c:pt>
                <c:pt idx="537">
                  <c:v>26950</c:v>
                </c:pt>
                <c:pt idx="538">
                  <c:v>27680</c:v>
                </c:pt>
                <c:pt idx="539">
                  <c:v>27684</c:v>
                </c:pt>
                <c:pt idx="540">
                  <c:v>27702</c:v>
                </c:pt>
                <c:pt idx="541">
                  <c:v>27702</c:v>
                </c:pt>
                <c:pt idx="542">
                  <c:v>27706</c:v>
                </c:pt>
                <c:pt idx="543">
                  <c:v>27710</c:v>
                </c:pt>
                <c:pt idx="544">
                  <c:v>27714.5</c:v>
                </c:pt>
                <c:pt idx="545">
                  <c:v>27728</c:v>
                </c:pt>
                <c:pt idx="546">
                  <c:v>27724</c:v>
                </c:pt>
                <c:pt idx="547">
                  <c:v>27715.5</c:v>
                </c:pt>
                <c:pt idx="548">
                  <c:v>27715.5</c:v>
                </c:pt>
                <c:pt idx="549">
                  <c:v>27733</c:v>
                </c:pt>
                <c:pt idx="550">
                  <c:v>27733</c:v>
                </c:pt>
                <c:pt idx="551">
                  <c:v>27729</c:v>
                </c:pt>
                <c:pt idx="552">
                  <c:v>27717</c:v>
                </c:pt>
                <c:pt idx="553">
                  <c:v>27721</c:v>
                </c:pt>
                <c:pt idx="554">
                  <c:v>27721</c:v>
                </c:pt>
                <c:pt idx="555">
                  <c:v>27730</c:v>
                </c:pt>
                <c:pt idx="556">
                  <c:v>27730</c:v>
                </c:pt>
                <c:pt idx="557">
                  <c:v>27722</c:v>
                </c:pt>
                <c:pt idx="558">
                  <c:v>27722</c:v>
                </c:pt>
                <c:pt idx="559">
                  <c:v>27722</c:v>
                </c:pt>
                <c:pt idx="560">
                  <c:v>27731</c:v>
                </c:pt>
                <c:pt idx="561">
                  <c:v>27731</c:v>
                </c:pt>
                <c:pt idx="562">
                  <c:v>27723</c:v>
                </c:pt>
                <c:pt idx="563">
                  <c:v>27719</c:v>
                </c:pt>
                <c:pt idx="564">
                  <c:v>27715</c:v>
                </c:pt>
                <c:pt idx="565">
                  <c:v>27710</c:v>
                </c:pt>
                <c:pt idx="566">
                  <c:v>28426.5</c:v>
                </c:pt>
                <c:pt idx="567">
                  <c:v>28411</c:v>
                </c:pt>
                <c:pt idx="568">
                  <c:v>28405.5</c:v>
                </c:pt>
                <c:pt idx="569">
                  <c:v>28400</c:v>
                </c:pt>
                <c:pt idx="570">
                  <c:v>28395</c:v>
                </c:pt>
                <c:pt idx="571">
                  <c:v>28390</c:v>
                </c:pt>
                <c:pt idx="572">
                  <c:v>28374</c:v>
                </c:pt>
                <c:pt idx="573">
                  <c:v>28369</c:v>
                </c:pt>
                <c:pt idx="574">
                  <c:v>28363.5</c:v>
                </c:pt>
                <c:pt idx="575">
                  <c:v>28363.5</c:v>
                </c:pt>
                <c:pt idx="576">
                  <c:v>28363.5</c:v>
                </c:pt>
                <c:pt idx="577">
                  <c:v>28358</c:v>
                </c:pt>
                <c:pt idx="578">
                  <c:v>28331.5</c:v>
                </c:pt>
                <c:pt idx="579">
                  <c:v>28326</c:v>
                </c:pt>
                <c:pt idx="580">
                  <c:v>28320.5</c:v>
                </c:pt>
                <c:pt idx="581">
                  <c:v>28315</c:v>
                </c:pt>
                <c:pt idx="582">
                  <c:v>28299</c:v>
                </c:pt>
                <c:pt idx="583">
                  <c:v>28293.5</c:v>
                </c:pt>
                <c:pt idx="584">
                  <c:v>28288</c:v>
                </c:pt>
                <c:pt idx="585">
                  <c:v>28282.5</c:v>
                </c:pt>
                <c:pt idx="586">
                  <c:v>28277</c:v>
                </c:pt>
                <c:pt idx="587">
                  <c:v>28261</c:v>
                </c:pt>
                <c:pt idx="588">
                  <c:v>28255.5</c:v>
                </c:pt>
                <c:pt idx="589">
                  <c:v>28250</c:v>
                </c:pt>
                <c:pt idx="590">
                  <c:v>28244.5</c:v>
                </c:pt>
                <c:pt idx="591">
                  <c:v>28239</c:v>
                </c:pt>
                <c:pt idx="592">
                  <c:v>28223</c:v>
                </c:pt>
                <c:pt idx="593">
                  <c:v>28218</c:v>
                </c:pt>
                <c:pt idx="594">
                  <c:v>28213</c:v>
                </c:pt>
                <c:pt idx="595">
                  <c:v>28207.5</c:v>
                </c:pt>
                <c:pt idx="596">
                  <c:v>28202</c:v>
                </c:pt>
                <c:pt idx="597">
                  <c:v>28186</c:v>
                </c:pt>
                <c:pt idx="598">
                  <c:v>28180.5</c:v>
                </c:pt>
                <c:pt idx="599">
                  <c:v>28175</c:v>
                </c:pt>
                <c:pt idx="600">
                  <c:v>28169.5</c:v>
                </c:pt>
                <c:pt idx="601">
                  <c:v>28164</c:v>
                </c:pt>
                <c:pt idx="602">
                  <c:v>28148</c:v>
                </c:pt>
                <c:pt idx="603">
                  <c:v>28142.5</c:v>
                </c:pt>
                <c:pt idx="604">
                  <c:v>28137</c:v>
                </c:pt>
                <c:pt idx="605">
                  <c:v>28132.5</c:v>
                </c:pt>
                <c:pt idx="606">
                  <c:v>28132.5</c:v>
                </c:pt>
                <c:pt idx="607">
                  <c:v>28115.5</c:v>
                </c:pt>
                <c:pt idx="608">
                  <c:v>28111</c:v>
                </c:pt>
                <c:pt idx="609">
                  <c:v>28107</c:v>
                </c:pt>
                <c:pt idx="610">
                  <c:v>28102.5</c:v>
                </c:pt>
                <c:pt idx="611">
                  <c:v>28098</c:v>
                </c:pt>
                <c:pt idx="612">
                  <c:v>28675</c:v>
                </c:pt>
                <c:pt idx="613">
                  <c:v>28670.5</c:v>
                </c:pt>
                <c:pt idx="614">
                  <c:v>28666</c:v>
                </c:pt>
                <c:pt idx="615">
                  <c:v>28688</c:v>
                </c:pt>
                <c:pt idx="616">
                  <c:v>28689</c:v>
                </c:pt>
                <c:pt idx="617">
                  <c:v>28681.5</c:v>
                </c:pt>
                <c:pt idx="618">
                  <c:v>28677</c:v>
                </c:pt>
                <c:pt idx="619">
                  <c:v>28678</c:v>
                </c:pt>
                <c:pt idx="620">
                  <c:v>28690</c:v>
                </c:pt>
                <c:pt idx="621">
                  <c:v>28691</c:v>
                </c:pt>
                <c:pt idx="622">
                  <c:v>28683</c:v>
                </c:pt>
                <c:pt idx="623">
                  <c:v>28684</c:v>
                </c:pt>
                <c:pt idx="624">
                  <c:v>28685</c:v>
                </c:pt>
                <c:pt idx="625">
                  <c:v>28696.5</c:v>
                </c:pt>
                <c:pt idx="626">
                  <c:v>28697.5</c:v>
                </c:pt>
                <c:pt idx="627">
                  <c:v>28690</c:v>
                </c:pt>
                <c:pt idx="628">
                  <c:v>28690.75</c:v>
                </c:pt>
                <c:pt idx="629">
                  <c:v>28691.5</c:v>
                </c:pt>
                <c:pt idx="630">
                  <c:v>28701.75</c:v>
                </c:pt>
                <c:pt idx="631">
                  <c:v>28707</c:v>
                </c:pt>
                <c:pt idx="632">
                  <c:v>28690.25</c:v>
                </c:pt>
                <c:pt idx="633">
                  <c:v>28690</c:v>
                </c:pt>
                <c:pt idx="634">
                  <c:v>28689.5</c:v>
                </c:pt>
                <c:pt idx="635">
                  <c:v>28700</c:v>
                </c:pt>
                <c:pt idx="636">
                  <c:v>28700</c:v>
                </c:pt>
                <c:pt idx="637">
                  <c:v>28689</c:v>
                </c:pt>
                <c:pt idx="638">
                  <c:v>28689</c:v>
                </c:pt>
                <c:pt idx="639">
                  <c:v>28710.5</c:v>
                </c:pt>
                <c:pt idx="640">
                  <c:v>28710.5</c:v>
                </c:pt>
                <c:pt idx="641">
                  <c:v>28705</c:v>
                </c:pt>
                <c:pt idx="642">
                  <c:v>28688</c:v>
                </c:pt>
                <c:pt idx="643">
                  <c:v>28709</c:v>
                </c:pt>
                <c:pt idx="644">
                  <c:v>28709</c:v>
                </c:pt>
                <c:pt idx="645">
                  <c:v>28709</c:v>
                </c:pt>
                <c:pt idx="646">
                  <c:v>28709</c:v>
                </c:pt>
                <c:pt idx="647">
                  <c:v>28687</c:v>
                </c:pt>
                <c:pt idx="648">
                  <c:v>28687</c:v>
                </c:pt>
                <c:pt idx="649">
                  <c:v>28687.5</c:v>
                </c:pt>
                <c:pt idx="650">
                  <c:v>28699</c:v>
                </c:pt>
                <c:pt idx="651">
                  <c:v>28700</c:v>
                </c:pt>
                <c:pt idx="652">
                  <c:v>29380</c:v>
                </c:pt>
                <c:pt idx="653">
                  <c:v>30105</c:v>
                </c:pt>
                <c:pt idx="654">
                  <c:v>30830</c:v>
                </c:pt>
                <c:pt idx="655">
                  <c:v>31555</c:v>
                </c:pt>
                <c:pt idx="656">
                  <c:v>32280</c:v>
                </c:pt>
                <c:pt idx="657">
                  <c:v>32993</c:v>
                </c:pt>
                <c:pt idx="658">
                  <c:v>32994</c:v>
                </c:pt>
                <c:pt idx="659">
                  <c:v>32995</c:v>
                </c:pt>
                <c:pt idx="660">
                  <c:v>33007</c:v>
                </c:pt>
                <c:pt idx="661">
                  <c:v>33008</c:v>
                </c:pt>
                <c:pt idx="662">
                  <c:v>32995</c:v>
                </c:pt>
                <c:pt idx="663">
                  <c:v>32996</c:v>
                </c:pt>
                <c:pt idx="664">
                  <c:v>32997</c:v>
                </c:pt>
                <c:pt idx="665">
                  <c:v>33014</c:v>
                </c:pt>
                <c:pt idx="666">
                  <c:v>33010</c:v>
                </c:pt>
                <c:pt idx="667">
                  <c:v>33002</c:v>
                </c:pt>
                <c:pt idx="668">
                  <c:v>33007</c:v>
                </c:pt>
                <c:pt idx="669">
                  <c:v>33003</c:v>
                </c:pt>
                <c:pt idx="670">
                  <c:v>33016</c:v>
                </c:pt>
                <c:pt idx="671">
                  <c:v>33012</c:v>
                </c:pt>
                <c:pt idx="672">
                  <c:v>33003</c:v>
                </c:pt>
                <c:pt idx="673">
                  <c:v>33003</c:v>
                </c:pt>
                <c:pt idx="674">
                  <c:v>33003</c:v>
                </c:pt>
                <c:pt idx="675">
                  <c:v>33015</c:v>
                </c:pt>
                <c:pt idx="676">
                  <c:v>33009.5</c:v>
                </c:pt>
                <c:pt idx="677">
                  <c:v>32997.5</c:v>
                </c:pt>
                <c:pt idx="678">
                  <c:v>32996.5</c:v>
                </c:pt>
                <c:pt idx="679">
                  <c:v>32995.5</c:v>
                </c:pt>
                <c:pt idx="680">
                  <c:v>33007</c:v>
                </c:pt>
                <c:pt idx="681">
                  <c:v>33002</c:v>
                </c:pt>
                <c:pt idx="682">
                  <c:v>32990</c:v>
                </c:pt>
                <c:pt idx="683">
                  <c:v>32988.5</c:v>
                </c:pt>
                <c:pt idx="684">
                  <c:v>32987</c:v>
                </c:pt>
                <c:pt idx="685">
                  <c:v>32999</c:v>
                </c:pt>
                <c:pt idx="686">
                  <c:v>32994</c:v>
                </c:pt>
                <c:pt idx="687">
                  <c:v>32982</c:v>
                </c:pt>
                <c:pt idx="688">
                  <c:v>32981</c:v>
                </c:pt>
                <c:pt idx="689">
                  <c:v>32980</c:v>
                </c:pt>
                <c:pt idx="690">
                  <c:v>32992</c:v>
                </c:pt>
                <c:pt idx="691">
                  <c:v>32986.5</c:v>
                </c:pt>
                <c:pt idx="692">
                  <c:v>32975</c:v>
                </c:pt>
                <c:pt idx="693">
                  <c:v>32974</c:v>
                </c:pt>
                <c:pt idx="694">
                  <c:v>32974</c:v>
                </c:pt>
                <c:pt idx="695">
                  <c:v>32990.5</c:v>
                </c:pt>
                <c:pt idx="696">
                  <c:v>32985</c:v>
                </c:pt>
                <c:pt idx="697">
                  <c:v>32975</c:v>
                </c:pt>
                <c:pt idx="698">
                  <c:v>32975</c:v>
                </c:pt>
                <c:pt idx="699">
                  <c:v>32975</c:v>
                </c:pt>
                <c:pt idx="700">
                  <c:v>32991</c:v>
                </c:pt>
                <c:pt idx="701">
                  <c:v>32991</c:v>
                </c:pt>
                <c:pt idx="702">
                  <c:v>32975</c:v>
                </c:pt>
                <c:pt idx="703">
                  <c:v>32975</c:v>
                </c:pt>
                <c:pt idx="704">
                  <c:v>32975</c:v>
                </c:pt>
                <c:pt idx="705">
                  <c:v>32990.5</c:v>
                </c:pt>
                <c:pt idx="706">
                  <c:v>32990.5</c:v>
                </c:pt>
                <c:pt idx="707">
                  <c:v>32980</c:v>
                </c:pt>
                <c:pt idx="708">
                  <c:v>32974.5</c:v>
                </c:pt>
                <c:pt idx="709">
                  <c:v>32969</c:v>
                </c:pt>
                <c:pt idx="710">
                  <c:v>32990</c:v>
                </c:pt>
                <c:pt idx="711">
                  <c:v>32990</c:v>
                </c:pt>
                <c:pt idx="712">
                  <c:v>32979</c:v>
                </c:pt>
                <c:pt idx="713">
                  <c:v>32978</c:v>
                </c:pt>
                <c:pt idx="714">
                  <c:v>32977</c:v>
                </c:pt>
                <c:pt idx="715">
                  <c:v>32986</c:v>
                </c:pt>
                <c:pt idx="716">
                  <c:v>32986</c:v>
                </c:pt>
                <c:pt idx="717">
                  <c:v>32978</c:v>
                </c:pt>
                <c:pt idx="718">
                  <c:v>32978.5</c:v>
                </c:pt>
                <c:pt idx="719">
                  <c:v>32978.5</c:v>
                </c:pt>
                <c:pt idx="720">
                  <c:v>32987</c:v>
                </c:pt>
                <c:pt idx="721">
                  <c:v>32986.5</c:v>
                </c:pt>
                <c:pt idx="722">
                  <c:v>32978</c:v>
                </c:pt>
                <c:pt idx="723">
                  <c:v>32978</c:v>
                </c:pt>
                <c:pt idx="724">
                  <c:v>32978</c:v>
                </c:pt>
                <c:pt idx="725">
                  <c:v>32986.5</c:v>
                </c:pt>
                <c:pt idx="726">
                  <c:v>32991</c:v>
                </c:pt>
                <c:pt idx="727">
                  <c:v>32974</c:v>
                </c:pt>
                <c:pt idx="728">
                  <c:v>32974</c:v>
                </c:pt>
                <c:pt idx="729">
                  <c:v>32991</c:v>
                </c:pt>
                <c:pt idx="730">
                  <c:v>32991</c:v>
                </c:pt>
                <c:pt idx="731">
                  <c:v>32987</c:v>
                </c:pt>
                <c:pt idx="732">
                  <c:v>32970.5</c:v>
                </c:pt>
                <c:pt idx="733">
                  <c:v>32975</c:v>
                </c:pt>
                <c:pt idx="734">
                  <c:v>32975</c:v>
                </c:pt>
                <c:pt idx="735">
                  <c:v>32987.5</c:v>
                </c:pt>
                <c:pt idx="736">
                  <c:v>32983</c:v>
                </c:pt>
                <c:pt idx="737">
                  <c:v>32974.5</c:v>
                </c:pt>
                <c:pt idx="738">
                  <c:v>32974.5</c:v>
                </c:pt>
                <c:pt idx="739">
                  <c:v>32975</c:v>
                </c:pt>
                <c:pt idx="740">
                  <c:v>32991</c:v>
                </c:pt>
                <c:pt idx="741">
                  <c:v>32985.5</c:v>
                </c:pt>
                <c:pt idx="742">
                  <c:v>32975</c:v>
                </c:pt>
                <c:pt idx="743">
                  <c:v>32975</c:v>
                </c:pt>
                <c:pt idx="744">
                  <c:v>32975.5</c:v>
                </c:pt>
                <c:pt idx="745">
                  <c:v>32991.5</c:v>
                </c:pt>
                <c:pt idx="746">
                  <c:v>32986.5</c:v>
                </c:pt>
                <c:pt idx="747">
                  <c:v>32976</c:v>
                </c:pt>
                <c:pt idx="748">
                  <c:v>32976</c:v>
                </c:pt>
                <c:pt idx="749">
                  <c:v>32976</c:v>
                </c:pt>
                <c:pt idx="750">
                  <c:v>32992</c:v>
                </c:pt>
                <c:pt idx="751">
                  <c:v>32986.5</c:v>
                </c:pt>
                <c:pt idx="752">
                  <c:v>32976</c:v>
                </c:pt>
                <c:pt idx="753">
                  <c:v>32976</c:v>
                </c:pt>
                <c:pt idx="754">
                  <c:v>32976.25</c:v>
                </c:pt>
                <c:pt idx="755">
                  <c:v>32992.5</c:v>
                </c:pt>
                <c:pt idx="756">
                  <c:v>32987</c:v>
                </c:pt>
                <c:pt idx="757">
                  <c:v>32977</c:v>
                </c:pt>
                <c:pt idx="758">
                  <c:v>32977</c:v>
                </c:pt>
                <c:pt idx="759">
                  <c:v>32977</c:v>
                </c:pt>
                <c:pt idx="760">
                  <c:v>32994</c:v>
                </c:pt>
                <c:pt idx="761">
                  <c:v>32988.5</c:v>
                </c:pt>
                <c:pt idx="762">
                  <c:v>32978</c:v>
                </c:pt>
                <c:pt idx="763">
                  <c:v>32978.5</c:v>
                </c:pt>
                <c:pt idx="764">
                  <c:v>32978</c:v>
                </c:pt>
                <c:pt idx="765">
                  <c:v>32994</c:v>
                </c:pt>
                <c:pt idx="766">
                  <c:v>32988.5</c:v>
                </c:pt>
                <c:pt idx="767">
                  <c:v>32978.5</c:v>
                </c:pt>
                <c:pt idx="768">
                  <c:v>32978.5</c:v>
                </c:pt>
                <c:pt idx="769">
                  <c:v>32978.5</c:v>
                </c:pt>
                <c:pt idx="770">
                  <c:v>33000</c:v>
                </c:pt>
                <c:pt idx="771">
                  <c:v>30950</c:v>
                </c:pt>
                <c:pt idx="772">
                  <c:v>29084</c:v>
                </c:pt>
                <c:pt idx="773">
                  <c:v>29084</c:v>
                </c:pt>
                <c:pt idx="774">
                  <c:v>29084</c:v>
                </c:pt>
                <c:pt idx="775">
                  <c:v>29100</c:v>
                </c:pt>
                <c:pt idx="776">
                  <c:v>29095</c:v>
                </c:pt>
                <c:pt idx="777">
                  <c:v>29084</c:v>
                </c:pt>
                <c:pt idx="778">
                  <c:v>29084</c:v>
                </c:pt>
                <c:pt idx="779">
                  <c:v>29083</c:v>
                </c:pt>
                <c:pt idx="780">
                  <c:v>29096</c:v>
                </c:pt>
                <c:pt idx="781">
                  <c:v>29096</c:v>
                </c:pt>
                <c:pt idx="782">
                  <c:v>29083</c:v>
                </c:pt>
                <c:pt idx="783">
                  <c:v>29083</c:v>
                </c:pt>
                <c:pt idx="784">
                  <c:v>29083</c:v>
                </c:pt>
                <c:pt idx="785">
                  <c:v>29096</c:v>
                </c:pt>
                <c:pt idx="786">
                  <c:v>29092</c:v>
                </c:pt>
                <c:pt idx="787">
                  <c:v>29083</c:v>
                </c:pt>
                <c:pt idx="788">
                  <c:v>29083</c:v>
                </c:pt>
                <c:pt idx="789">
                  <c:v>29083</c:v>
                </c:pt>
                <c:pt idx="790">
                  <c:v>29096</c:v>
                </c:pt>
                <c:pt idx="791">
                  <c:v>29092</c:v>
                </c:pt>
                <c:pt idx="792">
                  <c:v>29083</c:v>
                </c:pt>
                <c:pt idx="793">
                  <c:v>29083</c:v>
                </c:pt>
                <c:pt idx="794">
                  <c:v>29100</c:v>
                </c:pt>
                <c:pt idx="795">
                  <c:v>29100</c:v>
                </c:pt>
                <c:pt idx="796">
                  <c:v>29750</c:v>
                </c:pt>
                <c:pt idx="797">
                  <c:v>29750</c:v>
                </c:pt>
                <c:pt idx="798">
                  <c:v>34484</c:v>
                </c:pt>
                <c:pt idx="799">
                  <c:v>34484</c:v>
                </c:pt>
                <c:pt idx="800">
                  <c:v>34496.5</c:v>
                </c:pt>
                <c:pt idx="801">
                  <c:v>34492</c:v>
                </c:pt>
                <c:pt idx="802">
                  <c:v>34483</c:v>
                </c:pt>
                <c:pt idx="803">
                  <c:v>34483</c:v>
                </c:pt>
                <c:pt idx="804">
                  <c:v>34484</c:v>
                </c:pt>
                <c:pt idx="805">
                  <c:v>34500</c:v>
                </c:pt>
                <c:pt idx="806">
                  <c:v>34494</c:v>
                </c:pt>
                <c:pt idx="807">
                  <c:v>34483</c:v>
                </c:pt>
                <c:pt idx="808">
                  <c:v>34483</c:v>
                </c:pt>
                <c:pt idx="809">
                  <c:v>34504.5</c:v>
                </c:pt>
                <c:pt idx="810">
                  <c:v>34504.5</c:v>
                </c:pt>
                <c:pt idx="811">
                  <c:v>34499</c:v>
                </c:pt>
                <c:pt idx="812">
                  <c:v>34483</c:v>
                </c:pt>
                <c:pt idx="813">
                  <c:v>34483</c:v>
                </c:pt>
                <c:pt idx="814">
                  <c:v>34505</c:v>
                </c:pt>
                <c:pt idx="815">
                  <c:v>34505</c:v>
                </c:pt>
                <c:pt idx="816">
                  <c:v>34505</c:v>
                </c:pt>
                <c:pt idx="817">
                  <c:v>34488</c:v>
                </c:pt>
                <c:pt idx="818">
                  <c:v>34488</c:v>
                </c:pt>
                <c:pt idx="819">
                  <c:v>34488</c:v>
                </c:pt>
                <c:pt idx="820">
                  <c:v>34499</c:v>
                </c:pt>
                <c:pt idx="821">
                  <c:v>34499</c:v>
                </c:pt>
                <c:pt idx="822">
                  <c:v>34488</c:v>
                </c:pt>
                <c:pt idx="823">
                  <c:v>34488</c:v>
                </c:pt>
                <c:pt idx="824">
                  <c:v>34488</c:v>
                </c:pt>
                <c:pt idx="825">
                  <c:v>34499</c:v>
                </c:pt>
                <c:pt idx="826">
                  <c:v>34500</c:v>
                </c:pt>
                <c:pt idx="827">
                  <c:v>34492</c:v>
                </c:pt>
                <c:pt idx="828">
                  <c:v>34493</c:v>
                </c:pt>
                <c:pt idx="829">
                  <c:v>34515</c:v>
                </c:pt>
                <c:pt idx="830">
                  <c:v>34515</c:v>
                </c:pt>
                <c:pt idx="831">
                  <c:v>34515</c:v>
                </c:pt>
                <c:pt idx="832">
                  <c:v>34516</c:v>
                </c:pt>
                <c:pt idx="833">
                  <c:v>34494</c:v>
                </c:pt>
                <c:pt idx="834">
                  <c:v>34500</c:v>
                </c:pt>
                <c:pt idx="835">
                  <c:v>34512</c:v>
                </c:pt>
                <c:pt idx="836">
                  <c:v>34508</c:v>
                </c:pt>
                <c:pt idx="837">
                  <c:v>34500</c:v>
                </c:pt>
                <c:pt idx="838">
                  <c:v>34000</c:v>
                </c:pt>
                <c:pt idx="839">
                  <c:v>33751</c:v>
                </c:pt>
                <c:pt idx="840">
                  <c:v>33767.5</c:v>
                </c:pt>
                <c:pt idx="841">
                  <c:v>33763</c:v>
                </c:pt>
                <c:pt idx="842">
                  <c:v>33755</c:v>
                </c:pt>
                <c:pt idx="843">
                  <c:v>33756</c:v>
                </c:pt>
                <c:pt idx="844">
                  <c:v>33755.5</c:v>
                </c:pt>
                <c:pt idx="845">
                  <c:v>33768</c:v>
                </c:pt>
                <c:pt idx="846">
                  <c:v>33764</c:v>
                </c:pt>
                <c:pt idx="847">
                  <c:v>33755</c:v>
                </c:pt>
                <c:pt idx="848">
                  <c:v>33755</c:v>
                </c:pt>
                <c:pt idx="849">
                  <c:v>33755</c:v>
                </c:pt>
                <c:pt idx="850">
                  <c:v>33767</c:v>
                </c:pt>
                <c:pt idx="851">
                  <c:v>33761.5</c:v>
                </c:pt>
                <c:pt idx="852">
                  <c:v>33750</c:v>
                </c:pt>
                <c:pt idx="853">
                  <c:v>33749</c:v>
                </c:pt>
                <c:pt idx="854">
                  <c:v>33748</c:v>
                </c:pt>
                <c:pt idx="855">
                  <c:v>33760</c:v>
                </c:pt>
                <c:pt idx="856">
                  <c:v>33754.5</c:v>
                </c:pt>
                <c:pt idx="857">
                  <c:v>33743</c:v>
                </c:pt>
                <c:pt idx="858">
                  <c:v>33746</c:v>
                </c:pt>
                <c:pt idx="859">
                  <c:v>33758</c:v>
                </c:pt>
                <c:pt idx="860">
                  <c:v>33761</c:v>
                </c:pt>
                <c:pt idx="861">
                  <c:v>33761</c:v>
                </c:pt>
                <c:pt idx="862">
                  <c:v>33750</c:v>
                </c:pt>
                <c:pt idx="863">
                  <c:v>35256</c:v>
                </c:pt>
                <c:pt idx="864">
                  <c:v>35263</c:v>
                </c:pt>
                <c:pt idx="865">
                  <c:v>35266</c:v>
                </c:pt>
                <c:pt idx="866">
                  <c:v>35271</c:v>
                </c:pt>
                <c:pt idx="867">
                  <c:v>35255</c:v>
                </c:pt>
                <c:pt idx="868">
                  <c:v>35250</c:v>
                </c:pt>
                <c:pt idx="869">
                  <c:v>38493</c:v>
                </c:pt>
                <c:pt idx="870">
                  <c:v>38499</c:v>
                </c:pt>
                <c:pt idx="871">
                  <c:v>38499</c:v>
                </c:pt>
                <c:pt idx="872">
                  <c:v>38483</c:v>
                </c:pt>
                <c:pt idx="873">
                  <c:v>38478</c:v>
                </c:pt>
                <c:pt idx="874">
                  <c:v>38495</c:v>
                </c:pt>
                <c:pt idx="875">
                  <c:v>38500</c:v>
                </c:pt>
                <c:pt idx="876">
                  <c:v>41266.25</c:v>
                </c:pt>
                <c:pt idx="877">
                  <c:v>41250</c:v>
                </c:pt>
                <c:pt idx="878">
                  <c:v>48580</c:v>
                </c:pt>
                <c:pt idx="879">
                  <c:v>48575</c:v>
                </c:pt>
                <c:pt idx="880">
                  <c:v>48574</c:v>
                </c:pt>
                <c:pt idx="881">
                  <c:v>48574</c:v>
                </c:pt>
                <c:pt idx="882">
                  <c:v>48563</c:v>
                </c:pt>
                <c:pt idx="883">
                  <c:v>48563</c:v>
                </c:pt>
                <c:pt idx="884">
                  <c:v>48558</c:v>
                </c:pt>
                <c:pt idx="885">
                  <c:v>48574</c:v>
                </c:pt>
                <c:pt idx="886">
                  <c:v>48574</c:v>
                </c:pt>
                <c:pt idx="887">
                  <c:v>48562</c:v>
                </c:pt>
                <c:pt idx="888">
                  <c:v>48561</c:v>
                </c:pt>
                <c:pt idx="889">
                  <c:v>48556</c:v>
                </c:pt>
                <c:pt idx="890">
                  <c:v>48568</c:v>
                </c:pt>
                <c:pt idx="891">
                  <c:v>48572.5</c:v>
                </c:pt>
                <c:pt idx="892">
                  <c:v>48555</c:v>
                </c:pt>
                <c:pt idx="893">
                  <c:v>48549.5</c:v>
                </c:pt>
                <c:pt idx="894">
                  <c:v>48544</c:v>
                </c:pt>
                <c:pt idx="895">
                  <c:v>48560</c:v>
                </c:pt>
                <c:pt idx="896">
                  <c:v>49558</c:v>
                </c:pt>
                <c:pt idx="897">
                  <c:v>50001</c:v>
                </c:pt>
                <c:pt idx="898">
                  <c:v>50000</c:v>
                </c:pt>
                <c:pt idx="899">
                  <c:v>51514</c:v>
                </c:pt>
                <c:pt idx="900">
                  <c:v>51514</c:v>
                </c:pt>
                <c:pt idx="901">
                  <c:v>51513</c:v>
                </c:pt>
                <c:pt idx="902">
                  <c:v>51495</c:v>
                </c:pt>
                <c:pt idx="903">
                  <c:v>51511</c:v>
                </c:pt>
                <c:pt idx="904">
                  <c:v>51511</c:v>
                </c:pt>
                <c:pt idx="905">
                  <c:v>51511</c:v>
                </c:pt>
                <c:pt idx="906">
                  <c:v>51510</c:v>
                </c:pt>
                <c:pt idx="907">
                  <c:v>51487</c:v>
                </c:pt>
                <c:pt idx="908">
                  <c:v>51486</c:v>
                </c:pt>
                <c:pt idx="909">
                  <c:v>51481</c:v>
                </c:pt>
                <c:pt idx="910">
                  <c:v>51494</c:v>
                </c:pt>
                <c:pt idx="911">
                  <c:v>51494</c:v>
                </c:pt>
                <c:pt idx="912">
                  <c:v>51486</c:v>
                </c:pt>
                <c:pt idx="913">
                  <c:v>51487</c:v>
                </c:pt>
                <c:pt idx="914">
                  <c:v>51482</c:v>
                </c:pt>
                <c:pt idx="915">
                  <c:v>51500</c:v>
                </c:pt>
                <c:pt idx="916">
                  <c:v>51501</c:v>
                </c:pt>
                <c:pt idx="917">
                  <c:v>51493</c:v>
                </c:pt>
                <c:pt idx="918">
                  <c:v>51493</c:v>
                </c:pt>
                <c:pt idx="919">
                  <c:v>51489</c:v>
                </c:pt>
                <c:pt idx="920">
                  <c:v>51506</c:v>
                </c:pt>
                <c:pt idx="921">
                  <c:v>51507</c:v>
                </c:pt>
                <c:pt idx="922">
                  <c:v>51498</c:v>
                </c:pt>
                <c:pt idx="923">
                  <c:v>51494</c:v>
                </c:pt>
                <c:pt idx="924">
                  <c:v>51489</c:v>
                </c:pt>
                <c:pt idx="925">
                  <c:v>51507</c:v>
                </c:pt>
                <c:pt idx="926">
                  <c:v>51502</c:v>
                </c:pt>
                <c:pt idx="927">
                  <c:v>51494</c:v>
                </c:pt>
                <c:pt idx="928">
                  <c:v>51499</c:v>
                </c:pt>
                <c:pt idx="929">
                  <c:v>51495</c:v>
                </c:pt>
                <c:pt idx="930">
                  <c:v>51513</c:v>
                </c:pt>
                <c:pt idx="931">
                  <c:v>51509</c:v>
                </c:pt>
                <c:pt idx="932">
                  <c:v>51501</c:v>
                </c:pt>
                <c:pt idx="933">
                  <c:v>51502</c:v>
                </c:pt>
                <c:pt idx="934">
                  <c:v>51503</c:v>
                </c:pt>
                <c:pt idx="935">
                  <c:v>51519</c:v>
                </c:pt>
                <c:pt idx="936">
                  <c:v>51514</c:v>
                </c:pt>
                <c:pt idx="937">
                  <c:v>51519</c:v>
                </c:pt>
                <c:pt idx="938">
                  <c:v>51503</c:v>
                </c:pt>
                <c:pt idx="939">
                  <c:v>51503</c:v>
                </c:pt>
                <c:pt idx="940">
                  <c:v>51518</c:v>
                </c:pt>
                <c:pt idx="941">
                  <c:v>51513</c:v>
                </c:pt>
                <c:pt idx="942">
                  <c:v>51503</c:v>
                </c:pt>
                <c:pt idx="943">
                  <c:v>51503</c:v>
                </c:pt>
                <c:pt idx="944">
                  <c:v>51503</c:v>
                </c:pt>
                <c:pt idx="945">
                  <c:v>51519</c:v>
                </c:pt>
                <c:pt idx="946">
                  <c:v>51514</c:v>
                </c:pt>
                <c:pt idx="947">
                  <c:v>51503</c:v>
                </c:pt>
                <c:pt idx="948">
                  <c:v>51503</c:v>
                </c:pt>
                <c:pt idx="949">
                  <c:v>51503</c:v>
                </c:pt>
                <c:pt idx="950">
                  <c:v>51519</c:v>
                </c:pt>
                <c:pt idx="951">
                  <c:v>51514</c:v>
                </c:pt>
                <c:pt idx="952">
                  <c:v>51503</c:v>
                </c:pt>
                <c:pt idx="953">
                  <c:v>51503</c:v>
                </c:pt>
                <c:pt idx="954">
                  <c:v>51503</c:v>
                </c:pt>
                <c:pt idx="955">
                  <c:v>51520</c:v>
                </c:pt>
                <c:pt idx="956">
                  <c:v>51515</c:v>
                </c:pt>
                <c:pt idx="957">
                  <c:v>51505</c:v>
                </c:pt>
                <c:pt idx="958">
                  <c:v>51505</c:v>
                </c:pt>
                <c:pt idx="959">
                  <c:v>51505</c:v>
                </c:pt>
                <c:pt idx="960">
                  <c:v>51521</c:v>
                </c:pt>
                <c:pt idx="961">
                  <c:v>51521</c:v>
                </c:pt>
                <c:pt idx="962">
                  <c:v>51505</c:v>
                </c:pt>
                <c:pt idx="963">
                  <c:v>51505</c:v>
                </c:pt>
                <c:pt idx="964">
                  <c:v>51505</c:v>
                </c:pt>
                <c:pt idx="965">
                  <c:v>51521</c:v>
                </c:pt>
                <c:pt idx="966">
                  <c:v>51521</c:v>
                </c:pt>
                <c:pt idx="967">
                  <c:v>51510</c:v>
                </c:pt>
                <c:pt idx="968">
                  <c:v>51505</c:v>
                </c:pt>
                <c:pt idx="969">
                  <c:v>51500</c:v>
                </c:pt>
                <c:pt idx="970">
                  <c:v>51521</c:v>
                </c:pt>
                <c:pt idx="971">
                  <c:v>51521</c:v>
                </c:pt>
                <c:pt idx="972">
                  <c:v>51510</c:v>
                </c:pt>
                <c:pt idx="973">
                  <c:v>51510</c:v>
                </c:pt>
                <c:pt idx="974">
                  <c:v>51510</c:v>
                </c:pt>
                <c:pt idx="975">
                  <c:v>51522</c:v>
                </c:pt>
                <c:pt idx="976">
                  <c:v>51523</c:v>
                </c:pt>
                <c:pt idx="977">
                  <c:v>51515</c:v>
                </c:pt>
                <c:pt idx="978">
                  <c:v>51515</c:v>
                </c:pt>
                <c:pt idx="979">
                  <c:v>51514</c:v>
                </c:pt>
                <c:pt idx="980">
                  <c:v>51522</c:v>
                </c:pt>
                <c:pt idx="981">
                  <c:v>51521</c:v>
                </c:pt>
                <c:pt idx="982">
                  <c:v>51512</c:v>
                </c:pt>
                <c:pt idx="983">
                  <c:v>51511</c:v>
                </c:pt>
                <c:pt idx="984">
                  <c:v>51511</c:v>
                </c:pt>
                <c:pt idx="985">
                  <c:v>51520</c:v>
                </c:pt>
                <c:pt idx="986">
                  <c:v>51524</c:v>
                </c:pt>
                <c:pt idx="987">
                  <c:v>51510</c:v>
                </c:pt>
                <c:pt idx="988">
                  <c:v>51505</c:v>
                </c:pt>
                <c:pt idx="989">
                  <c:v>51522</c:v>
                </c:pt>
                <c:pt idx="990">
                  <c:v>51522</c:v>
                </c:pt>
                <c:pt idx="991">
                  <c:v>51518</c:v>
                </c:pt>
                <c:pt idx="992">
                  <c:v>51500</c:v>
                </c:pt>
                <c:pt idx="993">
                  <c:v>49004</c:v>
                </c:pt>
                <c:pt idx="994">
                  <c:v>49004</c:v>
                </c:pt>
                <c:pt idx="995">
                  <c:v>49016</c:v>
                </c:pt>
                <c:pt idx="996">
                  <c:v>49011</c:v>
                </c:pt>
                <c:pt idx="997">
                  <c:v>49001</c:v>
                </c:pt>
                <c:pt idx="998">
                  <c:v>46500</c:v>
                </c:pt>
                <c:pt idx="999">
                  <c:v>46500</c:v>
                </c:pt>
                <c:pt idx="1000">
                  <c:v>47000</c:v>
                </c:pt>
                <c:pt idx="1001">
                  <c:v>46995</c:v>
                </c:pt>
                <c:pt idx="1002">
                  <c:v>47000</c:v>
                </c:pt>
                <c:pt idx="1003">
                  <c:v>48990</c:v>
                </c:pt>
                <c:pt idx="1004">
                  <c:v>48990</c:v>
                </c:pt>
                <c:pt idx="1005">
                  <c:v>49006</c:v>
                </c:pt>
                <c:pt idx="1006">
                  <c:v>49000</c:v>
                </c:pt>
                <c:pt idx="1007">
                  <c:v>50003</c:v>
                </c:pt>
                <c:pt idx="1008">
                  <c:v>50003</c:v>
                </c:pt>
                <c:pt idx="1009">
                  <c:v>50003</c:v>
                </c:pt>
                <c:pt idx="1010">
                  <c:v>50018</c:v>
                </c:pt>
                <c:pt idx="1011">
                  <c:v>50012</c:v>
                </c:pt>
                <c:pt idx="1012">
                  <c:v>50001</c:v>
                </c:pt>
                <c:pt idx="1013">
                  <c:v>50001</c:v>
                </c:pt>
                <c:pt idx="1014">
                  <c:v>50001</c:v>
                </c:pt>
                <c:pt idx="1015">
                  <c:v>50017</c:v>
                </c:pt>
                <c:pt idx="1016">
                  <c:v>50011</c:v>
                </c:pt>
                <c:pt idx="1017">
                  <c:v>50000</c:v>
                </c:pt>
                <c:pt idx="1018">
                  <c:v>50000</c:v>
                </c:pt>
                <c:pt idx="1019">
                  <c:v>50000</c:v>
                </c:pt>
                <c:pt idx="1020">
                  <c:v>55000</c:v>
                </c:pt>
                <c:pt idx="1021">
                  <c:v>59996</c:v>
                </c:pt>
                <c:pt idx="1022">
                  <c:v>59985</c:v>
                </c:pt>
                <c:pt idx="1023">
                  <c:v>59984</c:v>
                </c:pt>
                <c:pt idx="1024">
                  <c:v>59984</c:v>
                </c:pt>
                <c:pt idx="1025">
                  <c:v>60000</c:v>
                </c:pt>
                <c:pt idx="1026">
                  <c:v>60000</c:v>
                </c:pt>
                <c:pt idx="1027">
                  <c:v>60000</c:v>
                </c:pt>
                <c:pt idx="1028">
                  <c:v>64984</c:v>
                </c:pt>
                <c:pt idx="1029">
                  <c:v>64984</c:v>
                </c:pt>
                <c:pt idx="1030">
                  <c:v>65000</c:v>
                </c:pt>
                <c:pt idx="1031">
                  <c:v>70017</c:v>
                </c:pt>
                <c:pt idx="1032">
                  <c:v>70000</c:v>
                </c:pt>
                <c:pt idx="1033">
                  <c:v>70000</c:v>
                </c:pt>
                <c:pt idx="1034">
                  <c:v>71000</c:v>
                </c:pt>
                <c:pt idx="1035">
                  <c:v>71955</c:v>
                </c:pt>
                <c:pt idx="1036">
                  <c:v>71950</c:v>
                </c:pt>
                <c:pt idx="1037">
                  <c:v>71985</c:v>
                </c:pt>
                <c:pt idx="1038">
                  <c:v>71986</c:v>
                </c:pt>
                <c:pt idx="1039">
                  <c:v>71986</c:v>
                </c:pt>
                <c:pt idx="1040">
                  <c:v>72000</c:v>
                </c:pt>
                <c:pt idx="1041">
                  <c:v>72013</c:v>
                </c:pt>
                <c:pt idx="1042">
                  <c:v>72000</c:v>
                </c:pt>
                <c:pt idx="1043">
                  <c:v>72000</c:v>
                </c:pt>
                <c:pt idx="1044">
                  <c:v>72000</c:v>
                </c:pt>
                <c:pt idx="1045">
                  <c:v>72500</c:v>
                </c:pt>
                <c:pt idx="1046">
                  <c:v>72499</c:v>
                </c:pt>
                <c:pt idx="1047">
                  <c:v>72498</c:v>
                </c:pt>
                <c:pt idx="1048">
                  <c:v>72500</c:v>
                </c:pt>
                <c:pt idx="1049">
                  <c:v>73500</c:v>
                </c:pt>
                <c:pt idx="1050">
                  <c:v>73627</c:v>
                </c:pt>
                <c:pt idx="1051">
                  <c:v>73627</c:v>
                </c:pt>
                <c:pt idx="1052">
                  <c:v>73630</c:v>
                </c:pt>
                <c:pt idx="1053">
                  <c:v>73628</c:v>
                </c:pt>
                <c:pt idx="1054">
                  <c:v>73644</c:v>
                </c:pt>
                <c:pt idx="1055">
                  <c:v>74644</c:v>
                </c:pt>
                <c:pt idx="1056">
                  <c:v>74643</c:v>
                </c:pt>
                <c:pt idx="1057">
                  <c:v>74646</c:v>
                </c:pt>
                <c:pt idx="1058">
                  <c:v>74649</c:v>
                </c:pt>
                <c:pt idx="1059">
                  <c:v>74665</c:v>
                </c:pt>
                <c:pt idx="1060">
                  <c:v>74661</c:v>
                </c:pt>
                <c:pt idx="1061">
                  <c:v>74662</c:v>
                </c:pt>
                <c:pt idx="1062">
                  <c:v>74665</c:v>
                </c:pt>
                <c:pt idx="1063">
                  <c:v>74668</c:v>
                </c:pt>
                <c:pt idx="1064">
                  <c:v>81688</c:v>
                </c:pt>
                <c:pt idx="1065">
                  <c:v>81687</c:v>
                </c:pt>
                <c:pt idx="1066">
                  <c:v>81688</c:v>
                </c:pt>
                <c:pt idx="1067">
                  <c:v>81692</c:v>
                </c:pt>
                <c:pt idx="1068">
                  <c:v>81696</c:v>
                </c:pt>
                <c:pt idx="1069">
                  <c:v>81717</c:v>
                </c:pt>
                <c:pt idx="1070">
                  <c:v>81715</c:v>
                </c:pt>
                <c:pt idx="1071">
                  <c:v>81716</c:v>
                </c:pt>
                <c:pt idx="1072">
                  <c:v>81720</c:v>
                </c:pt>
                <c:pt idx="1073">
                  <c:v>81746</c:v>
                </c:pt>
                <c:pt idx="1074">
                  <c:v>81746</c:v>
                </c:pt>
                <c:pt idx="1075">
                  <c:v>81750</c:v>
                </c:pt>
                <c:pt idx="1076">
                  <c:v>81749</c:v>
                </c:pt>
                <c:pt idx="1077">
                  <c:v>81752</c:v>
                </c:pt>
                <c:pt idx="1078">
                  <c:v>81755</c:v>
                </c:pt>
                <c:pt idx="1079">
                  <c:v>81770</c:v>
                </c:pt>
                <c:pt idx="1080">
                  <c:v>81774</c:v>
                </c:pt>
                <c:pt idx="1081">
                  <c:v>81775</c:v>
                </c:pt>
                <c:pt idx="1082">
                  <c:v>81779</c:v>
                </c:pt>
                <c:pt idx="1083">
                  <c:v>81800</c:v>
                </c:pt>
                <c:pt idx="1084">
                  <c:v>81800</c:v>
                </c:pt>
                <c:pt idx="1085">
                  <c:v>81800</c:v>
                </c:pt>
                <c:pt idx="1086">
                  <c:v>81803</c:v>
                </c:pt>
                <c:pt idx="1087">
                  <c:v>81801</c:v>
                </c:pt>
                <c:pt idx="1088">
                  <c:v>81804</c:v>
                </c:pt>
                <c:pt idx="1089">
                  <c:v>81817</c:v>
                </c:pt>
                <c:pt idx="1090">
                  <c:v>81820</c:v>
                </c:pt>
                <c:pt idx="1091">
                  <c:v>81820</c:v>
                </c:pt>
                <c:pt idx="1092">
                  <c:v>81823</c:v>
                </c:pt>
                <c:pt idx="1093">
                  <c:v>81822</c:v>
                </c:pt>
                <c:pt idx="1094">
                  <c:v>81838</c:v>
                </c:pt>
                <c:pt idx="1095">
                  <c:v>81841</c:v>
                </c:pt>
                <c:pt idx="1096">
                  <c:v>81837</c:v>
                </c:pt>
                <c:pt idx="1097">
                  <c:v>81840</c:v>
                </c:pt>
                <c:pt idx="1098">
                  <c:v>81843</c:v>
                </c:pt>
                <c:pt idx="1099">
                  <c:v>81859</c:v>
                </c:pt>
                <c:pt idx="1100">
                  <c:v>81858</c:v>
                </c:pt>
                <c:pt idx="1101">
                  <c:v>81859</c:v>
                </c:pt>
                <c:pt idx="1102">
                  <c:v>81862</c:v>
                </c:pt>
                <c:pt idx="1103">
                  <c:v>81865</c:v>
                </c:pt>
                <c:pt idx="1104">
                  <c:v>81881</c:v>
                </c:pt>
                <c:pt idx="1105">
                  <c:v>81880</c:v>
                </c:pt>
                <c:pt idx="1106">
                  <c:v>81881</c:v>
                </c:pt>
                <c:pt idx="1107">
                  <c:v>81884</c:v>
                </c:pt>
                <c:pt idx="1108">
                  <c:v>81886</c:v>
                </c:pt>
                <c:pt idx="1109">
                  <c:v>81900</c:v>
                </c:pt>
                <c:pt idx="1110">
                  <c:v>81900</c:v>
                </c:pt>
                <c:pt idx="1111">
                  <c:v>81750</c:v>
                </c:pt>
                <c:pt idx="1112">
                  <c:v>81499</c:v>
                </c:pt>
                <c:pt idx="1113">
                  <c:v>78999</c:v>
                </c:pt>
                <c:pt idx="1114">
                  <c:v>75503</c:v>
                </c:pt>
                <c:pt idx="1115">
                  <c:v>75500</c:v>
                </c:pt>
                <c:pt idx="1116">
                  <c:v>73690</c:v>
                </c:pt>
                <c:pt idx="1117">
                  <c:v>73704</c:v>
                </c:pt>
                <c:pt idx="1118">
                  <c:v>73718</c:v>
                </c:pt>
                <c:pt idx="1119">
                  <c:v>73721</c:v>
                </c:pt>
                <c:pt idx="1120">
                  <c:v>73722</c:v>
                </c:pt>
                <c:pt idx="1121">
                  <c:v>73005</c:v>
                </c:pt>
                <c:pt idx="1122">
                  <c:v>73002</c:v>
                </c:pt>
                <c:pt idx="1123">
                  <c:v>72499</c:v>
                </c:pt>
                <c:pt idx="1124">
                  <c:v>72502</c:v>
                </c:pt>
                <c:pt idx="1125">
                  <c:v>70725</c:v>
                </c:pt>
                <c:pt idx="1126">
                  <c:v>70715</c:v>
                </c:pt>
                <c:pt idx="1127">
                  <c:v>70711</c:v>
                </c:pt>
                <c:pt idx="1128">
                  <c:v>70717</c:v>
                </c:pt>
                <c:pt idx="1129">
                  <c:v>70721</c:v>
                </c:pt>
                <c:pt idx="1130">
                  <c:v>70721</c:v>
                </c:pt>
                <c:pt idx="1131">
                  <c:v>70714</c:v>
                </c:pt>
                <c:pt idx="1132">
                  <c:v>70710</c:v>
                </c:pt>
                <c:pt idx="1133">
                  <c:v>70716</c:v>
                </c:pt>
                <c:pt idx="1134">
                  <c:v>70720</c:v>
                </c:pt>
                <c:pt idx="1135">
                  <c:v>70719</c:v>
                </c:pt>
                <c:pt idx="1136">
                  <c:v>70709</c:v>
                </c:pt>
                <c:pt idx="1137">
                  <c:v>70705</c:v>
                </c:pt>
                <c:pt idx="1138">
                  <c:v>70714</c:v>
                </c:pt>
                <c:pt idx="1139">
                  <c:v>70714</c:v>
                </c:pt>
                <c:pt idx="1140">
                  <c:v>70714</c:v>
                </c:pt>
                <c:pt idx="1141">
                  <c:v>70706</c:v>
                </c:pt>
                <c:pt idx="1142">
                  <c:v>70704</c:v>
                </c:pt>
                <c:pt idx="1143">
                  <c:v>71700</c:v>
                </c:pt>
                <c:pt idx="1144">
                  <c:v>71644</c:v>
                </c:pt>
                <c:pt idx="1145">
                  <c:v>71649</c:v>
                </c:pt>
                <c:pt idx="1146">
                  <c:v>70151</c:v>
                </c:pt>
                <c:pt idx="1147">
                  <c:v>70150</c:v>
                </c:pt>
                <c:pt idx="1148">
                  <c:v>70149</c:v>
                </c:pt>
                <c:pt idx="1149">
                  <c:v>70171</c:v>
                </c:pt>
                <c:pt idx="1150">
                  <c:v>70171</c:v>
                </c:pt>
                <c:pt idx="1151">
                  <c:v>70165</c:v>
                </c:pt>
                <c:pt idx="1152">
                  <c:v>70167</c:v>
                </c:pt>
                <c:pt idx="1153">
                  <c:v>70164</c:v>
                </c:pt>
                <c:pt idx="1154">
                  <c:v>70178</c:v>
                </c:pt>
                <c:pt idx="1155">
                  <c:v>70180</c:v>
                </c:pt>
                <c:pt idx="1156">
                  <c:v>70176</c:v>
                </c:pt>
                <c:pt idx="1157">
                  <c:v>70178</c:v>
                </c:pt>
                <c:pt idx="1158">
                  <c:v>70193</c:v>
                </c:pt>
                <c:pt idx="1159">
                  <c:v>70193</c:v>
                </c:pt>
                <c:pt idx="1160">
                  <c:v>70194</c:v>
                </c:pt>
                <c:pt idx="1161">
                  <c:v>70187</c:v>
                </c:pt>
                <c:pt idx="1162">
                  <c:v>70206</c:v>
                </c:pt>
                <c:pt idx="1163">
                  <c:v>70206</c:v>
                </c:pt>
                <c:pt idx="1164">
                  <c:v>70206</c:v>
                </c:pt>
                <c:pt idx="1165">
                  <c:v>70207</c:v>
                </c:pt>
                <c:pt idx="1166">
                  <c:v>70197</c:v>
                </c:pt>
                <c:pt idx="1167">
                  <c:v>70198</c:v>
                </c:pt>
                <c:pt idx="1168">
                  <c:v>70195</c:v>
                </c:pt>
                <c:pt idx="1169">
                  <c:v>70209</c:v>
                </c:pt>
                <c:pt idx="1170">
                  <c:v>69525</c:v>
                </c:pt>
                <c:pt idx="1171">
                  <c:v>69519</c:v>
                </c:pt>
                <c:pt idx="1172">
                  <c:v>69519</c:v>
                </c:pt>
                <c:pt idx="1173">
                  <c:v>69516</c:v>
                </c:pt>
                <c:pt idx="1174">
                  <c:v>69527</c:v>
                </c:pt>
                <c:pt idx="1175">
                  <c:v>69528</c:v>
                </c:pt>
                <c:pt idx="1176">
                  <c:v>69525</c:v>
                </c:pt>
                <c:pt idx="1177">
                  <c:v>69500</c:v>
                </c:pt>
                <c:pt idx="1178">
                  <c:v>69000</c:v>
                </c:pt>
                <c:pt idx="1179">
                  <c:v>66746</c:v>
                </c:pt>
                <c:pt idx="1180">
                  <c:v>66750</c:v>
                </c:pt>
                <c:pt idx="1181">
                  <c:v>65850</c:v>
                </c:pt>
                <c:pt idx="1182">
                  <c:v>65500</c:v>
                </c:pt>
                <c:pt idx="1183">
                  <c:v>62840</c:v>
                </c:pt>
                <c:pt idx="1184">
                  <c:v>62852</c:v>
                </c:pt>
                <c:pt idx="1185">
                  <c:v>62848</c:v>
                </c:pt>
                <c:pt idx="1186">
                  <c:v>62844</c:v>
                </c:pt>
                <c:pt idx="1187">
                  <c:v>62850</c:v>
                </c:pt>
                <c:pt idx="1188">
                  <c:v>61240</c:v>
                </c:pt>
                <c:pt idx="1189">
                  <c:v>61258</c:v>
                </c:pt>
                <c:pt idx="1190">
                  <c:v>61255</c:v>
                </c:pt>
                <c:pt idx="1191">
                  <c:v>61250</c:v>
                </c:pt>
                <c:pt idx="1192">
                  <c:v>61199</c:v>
                </c:pt>
                <c:pt idx="1193">
                  <c:v>59200</c:v>
                </c:pt>
                <c:pt idx="1194">
                  <c:v>59216</c:v>
                </c:pt>
                <c:pt idx="1195">
                  <c:v>59211</c:v>
                </c:pt>
                <c:pt idx="1196">
                  <c:v>59199</c:v>
                </c:pt>
                <c:pt idx="1197">
                  <c:v>59204</c:v>
                </c:pt>
                <c:pt idx="1198">
                  <c:v>59199</c:v>
                </c:pt>
                <c:pt idx="1199">
                  <c:v>59215</c:v>
                </c:pt>
                <c:pt idx="1200">
                  <c:v>58210</c:v>
                </c:pt>
                <c:pt idx="1201">
                  <c:v>58000</c:v>
                </c:pt>
                <c:pt idx="1202">
                  <c:v>56242</c:v>
                </c:pt>
                <c:pt idx="1203">
                  <c:v>56243</c:v>
                </c:pt>
                <c:pt idx="1204">
                  <c:v>56259</c:v>
                </c:pt>
                <c:pt idx="1205">
                  <c:v>56254</c:v>
                </c:pt>
                <c:pt idx="1206">
                  <c:v>56243</c:v>
                </c:pt>
                <c:pt idx="1207">
                  <c:v>56201</c:v>
                </c:pt>
                <c:pt idx="1208">
                  <c:v>56218</c:v>
                </c:pt>
                <c:pt idx="1209">
                  <c:v>56218</c:v>
                </c:pt>
                <c:pt idx="1210">
                  <c:v>56111</c:v>
                </c:pt>
                <c:pt idx="1211">
                  <c:v>56100</c:v>
                </c:pt>
                <c:pt idx="1212">
                  <c:v>56100</c:v>
                </c:pt>
                <c:pt idx="1213">
                  <c:v>56100</c:v>
                </c:pt>
                <c:pt idx="1214">
                  <c:v>56071</c:v>
                </c:pt>
                <c:pt idx="1215">
                  <c:v>55869</c:v>
                </c:pt>
                <c:pt idx="1216">
                  <c:v>52946</c:v>
                </c:pt>
                <c:pt idx="1217">
                  <c:v>52948</c:v>
                </c:pt>
                <c:pt idx="1218">
                  <c:v>52950</c:v>
                </c:pt>
                <c:pt idx="1219">
                  <c:v>52966</c:v>
                </c:pt>
                <c:pt idx="1220">
                  <c:v>52966</c:v>
                </c:pt>
                <c:pt idx="1221">
                  <c:v>52960</c:v>
                </c:pt>
                <c:pt idx="1222">
                  <c:v>52961</c:v>
                </c:pt>
                <c:pt idx="1223">
                  <c:v>52963</c:v>
                </c:pt>
                <c:pt idx="1224">
                  <c:v>52978</c:v>
                </c:pt>
                <c:pt idx="1225">
                  <c:v>52980</c:v>
                </c:pt>
                <c:pt idx="1226">
                  <c:v>52976</c:v>
                </c:pt>
                <c:pt idx="1227">
                  <c:v>52974</c:v>
                </c:pt>
                <c:pt idx="1228">
                  <c:v>52972</c:v>
                </c:pt>
                <c:pt idx="1229">
                  <c:v>52990</c:v>
                </c:pt>
                <c:pt idx="1230">
                  <c:v>52991</c:v>
                </c:pt>
                <c:pt idx="1231">
                  <c:v>52987</c:v>
                </c:pt>
                <c:pt idx="1232">
                  <c:v>52988</c:v>
                </c:pt>
                <c:pt idx="1233">
                  <c:v>52990</c:v>
                </c:pt>
                <c:pt idx="1234">
                  <c:v>53000</c:v>
                </c:pt>
                <c:pt idx="1235">
                  <c:v>51120</c:v>
                </c:pt>
                <c:pt idx="1236">
                  <c:v>51117</c:v>
                </c:pt>
                <c:pt idx="1237">
                  <c:v>51120</c:v>
                </c:pt>
                <c:pt idx="1238">
                  <c:v>51123</c:v>
                </c:pt>
                <c:pt idx="1239">
                  <c:v>51137</c:v>
                </c:pt>
                <c:pt idx="1240">
                  <c:v>51140</c:v>
                </c:pt>
                <c:pt idx="1241">
                  <c:v>50479</c:v>
                </c:pt>
                <c:pt idx="1242">
                  <c:v>50482</c:v>
                </c:pt>
                <c:pt idx="1243">
                  <c:v>50485</c:v>
                </c:pt>
                <c:pt idx="1244">
                  <c:v>50499</c:v>
                </c:pt>
                <c:pt idx="1245">
                  <c:v>50504</c:v>
                </c:pt>
                <c:pt idx="1246">
                  <c:v>50500</c:v>
                </c:pt>
                <c:pt idx="1247">
                  <c:v>50092.5</c:v>
                </c:pt>
                <c:pt idx="1248">
                  <c:v>50111.5</c:v>
                </c:pt>
                <c:pt idx="1249">
                  <c:v>50111.5</c:v>
                </c:pt>
                <c:pt idx="1250">
                  <c:v>50109</c:v>
                </c:pt>
                <c:pt idx="1251">
                  <c:v>50100</c:v>
                </c:pt>
                <c:pt idx="1252">
                  <c:v>51178</c:v>
                </c:pt>
                <c:pt idx="1253">
                  <c:v>51181</c:v>
                </c:pt>
                <c:pt idx="1254">
                  <c:v>51200</c:v>
                </c:pt>
                <c:pt idx="1255">
                  <c:v>51198</c:v>
                </c:pt>
                <c:pt idx="1256">
                  <c:v>51197</c:v>
                </c:pt>
                <c:pt idx="1257">
                  <c:v>52000</c:v>
                </c:pt>
                <c:pt idx="1258">
                  <c:v>52328.5</c:v>
                </c:pt>
                <c:pt idx="1259">
                  <c:v>52350.5</c:v>
                </c:pt>
                <c:pt idx="1260">
                  <c:v>52350.5</c:v>
                </c:pt>
                <c:pt idx="1261">
                  <c:v>52350.5</c:v>
                </c:pt>
                <c:pt idx="1262">
                  <c:v>52361.5</c:v>
                </c:pt>
                <c:pt idx="1263">
                  <c:v>52367</c:v>
                </c:pt>
                <c:pt idx="1264">
                  <c:v>52389</c:v>
                </c:pt>
                <c:pt idx="1265">
                  <c:v>52389</c:v>
                </c:pt>
                <c:pt idx="1266">
                  <c:v>52394</c:v>
                </c:pt>
                <c:pt idx="1267">
                  <c:v>52399</c:v>
                </c:pt>
                <c:pt idx="1268">
                  <c:v>52404</c:v>
                </c:pt>
                <c:pt idx="1269">
                  <c:v>52426</c:v>
                </c:pt>
                <c:pt idx="1270">
                  <c:v>52426</c:v>
                </c:pt>
                <c:pt idx="1271">
                  <c:v>52431</c:v>
                </c:pt>
                <c:pt idx="1272">
                  <c:v>52436</c:v>
                </c:pt>
                <c:pt idx="1273">
                  <c:v>52441</c:v>
                </c:pt>
                <c:pt idx="1274">
                  <c:v>52463</c:v>
                </c:pt>
                <c:pt idx="1275">
                  <c:v>52463</c:v>
                </c:pt>
                <c:pt idx="1276">
                  <c:v>52468</c:v>
                </c:pt>
                <c:pt idx="1277">
                  <c:v>52473</c:v>
                </c:pt>
                <c:pt idx="1278">
                  <c:v>52477.5</c:v>
                </c:pt>
                <c:pt idx="1279">
                  <c:v>52495.5</c:v>
                </c:pt>
                <c:pt idx="1280">
                  <c:v>52495.5</c:v>
                </c:pt>
                <c:pt idx="1281">
                  <c:v>52500</c:v>
                </c:pt>
                <c:pt idx="1282">
                  <c:v>50450</c:v>
                </c:pt>
                <c:pt idx="1283">
                  <c:v>50454</c:v>
                </c:pt>
                <c:pt idx="1284">
                  <c:v>50471</c:v>
                </c:pt>
                <c:pt idx="1285">
                  <c:v>50471</c:v>
                </c:pt>
                <c:pt idx="1286">
                  <c:v>50475</c:v>
                </c:pt>
                <c:pt idx="1287">
                  <c:v>50479</c:v>
                </c:pt>
                <c:pt idx="1288">
                  <c:v>50483</c:v>
                </c:pt>
                <c:pt idx="1289">
                  <c:v>50500</c:v>
                </c:pt>
                <c:pt idx="1290">
                  <c:v>50500</c:v>
                </c:pt>
                <c:pt idx="1291">
                  <c:v>49600</c:v>
                </c:pt>
                <c:pt idx="1292">
                  <c:v>48501</c:v>
                </c:pt>
                <c:pt idx="1293">
                  <c:v>45479</c:v>
                </c:pt>
                <c:pt idx="1294">
                  <c:v>45495</c:v>
                </c:pt>
                <c:pt idx="1295">
                  <c:v>45495</c:v>
                </c:pt>
                <c:pt idx="1296">
                  <c:v>45496</c:v>
                </c:pt>
                <c:pt idx="1297">
                  <c:v>45499</c:v>
                </c:pt>
                <c:pt idx="1298">
                  <c:v>44487</c:v>
                </c:pt>
                <c:pt idx="1299">
                  <c:v>44503</c:v>
                </c:pt>
                <c:pt idx="1300">
                  <c:v>44502</c:v>
                </c:pt>
                <c:pt idx="1301">
                  <c:v>42498</c:v>
                </c:pt>
                <c:pt idx="1302">
                  <c:v>42501</c:v>
                </c:pt>
                <c:pt idx="1303">
                  <c:v>42500</c:v>
                </c:pt>
                <c:pt idx="1304">
                  <c:v>42500</c:v>
                </c:pt>
                <c:pt idx="1305">
                  <c:v>42500</c:v>
                </c:pt>
                <c:pt idx="1306">
                  <c:v>42500</c:v>
                </c:pt>
                <c:pt idx="1307">
                  <c:v>42500</c:v>
                </c:pt>
                <c:pt idx="1308">
                  <c:v>42500</c:v>
                </c:pt>
                <c:pt idx="1309">
                  <c:v>42500</c:v>
                </c:pt>
                <c:pt idx="1310">
                  <c:v>42500</c:v>
                </c:pt>
                <c:pt idx="1311">
                  <c:v>43615</c:v>
                </c:pt>
                <c:pt idx="1312">
                  <c:v>43615</c:v>
                </c:pt>
                <c:pt idx="1313">
                  <c:v>43615</c:v>
                </c:pt>
                <c:pt idx="1314">
                  <c:v>43615</c:v>
                </c:pt>
                <c:pt idx="1315">
                  <c:v>43615</c:v>
                </c:pt>
                <c:pt idx="1316">
                  <c:v>43615</c:v>
                </c:pt>
                <c:pt idx="1317">
                  <c:v>43615</c:v>
                </c:pt>
                <c:pt idx="1318">
                  <c:v>43615</c:v>
                </c:pt>
                <c:pt idx="1319">
                  <c:v>43615</c:v>
                </c:pt>
                <c:pt idx="1320">
                  <c:v>43615</c:v>
                </c:pt>
                <c:pt idx="1321">
                  <c:v>43650</c:v>
                </c:pt>
                <c:pt idx="1322">
                  <c:v>43650</c:v>
                </c:pt>
                <c:pt idx="1323">
                  <c:v>44095</c:v>
                </c:pt>
                <c:pt idx="1324">
                  <c:v>44100</c:v>
                </c:pt>
                <c:pt idx="1325">
                  <c:v>44642</c:v>
                </c:pt>
                <c:pt idx="1326">
                  <c:v>44645</c:v>
                </c:pt>
                <c:pt idx="1327">
                  <c:v>44649</c:v>
                </c:pt>
                <c:pt idx="1328">
                  <c:v>45182</c:v>
                </c:pt>
                <c:pt idx="1329">
                  <c:v>45185.5</c:v>
                </c:pt>
                <c:pt idx="1330">
                  <c:v>45189</c:v>
                </c:pt>
                <c:pt idx="1331">
                  <c:v>45193</c:v>
                </c:pt>
                <c:pt idx="1332">
                  <c:v>45196.5</c:v>
                </c:pt>
                <c:pt idx="1333">
                  <c:v>45200</c:v>
                </c:pt>
                <c:pt idx="1334">
                  <c:v>45200</c:v>
                </c:pt>
                <c:pt idx="1335">
                  <c:v>47139</c:v>
                </c:pt>
                <c:pt idx="1336">
                  <c:v>47142</c:v>
                </c:pt>
                <c:pt idx="1337">
                  <c:v>46496</c:v>
                </c:pt>
                <c:pt idx="1338">
                  <c:v>46500</c:v>
                </c:pt>
                <c:pt idx="1339">
                  <c:v>49803</c:v>
                </c:pt>
                <c:pt idx="1340">
                  <c:v>49807</c:v>
                </c:pt>
                <c:pt idx="1341">
                  <c:v>49811</c:v>
                </c:pt>
                <c:pt idx="1342">
                  <c:v>49815</c:v>
                </c:pt>
                <c:pt idx="1343">
                  <c:v>49819</c:v>
                </c:pt>
                <c:pt idx="1344">
                  <c:v>49822</c:v>
                </c:pt>
                <c:pt idx="1345">
                  <c:v>49826</c:v>
                </c:pt>
                <c:pt idx="1346">
                  <c:v>49830</c:v>
                </c:pt>
                <c:pt idx="1347">
                  <c:v>49833</c:v>
                </c:pt>
                <c:pt idx="1348">
                  <c:v>49836</c:v>
                </c:pt>
                <c:pt idx="1349">
                  <c:v>49840</c:v>
                </c:pt>
                <c:pt idx="1350">
                  <c:v>49844</c:v>
                </c:pt>
                <c:pt idx="1351">
                  <c:v>49847</c:v>
                </c:pt>
                <c:pt idx="1352">
                  <c:v>50100</c:v>
                </c:pt>
                <c:pt idx="1353">
                  <c:v>50104</c:v>
                </c:pt>
                <c:pt idx="1354">
                  <c:v>50104</c:v>
                </c:pt>
                <c:pt idx="1355">
                  <c:v>50104</c:v>
                </c:pt>
                <c:pt idx="1356">
                  <c:v>50107.5</c:v>
                </c:pt>
                <c:pt idx="1357">
                  <c:v>50611</c:v>
                </c:pt>
                <c:pt idx="1358">
                  <c:v>51114</c:v>
                </c:pt>
                <c:pt idx="1359" formatCode="General">
                  <c:v>0</c:v>
                </c:pt>
                <c:pt idx="1360">
                  <c:v>52372</c:v>
                </c:pt>
                <c:pt idx="1361">
                  <c:v>52376</c:v>
                </c:pt>
                <c:pt idx="1362">
                  <c:v>52740</c:v>
                </c:pt>
                <c:pt idx="1363">
                  <c:v>52744</c:v>
                </c:pt>
                <c:pt idx="1364">
                  <c:v>52748</c:v>
                </c:pt>
                <c:pt idx="1365">
                  <c:v>52751.5</c:v>
                </c:pt>
                <c:pt idx="1366">
                  <c:v>52755</c:v>
                </c:pt>
                <c:pt idx="1367">
                  <c:v>52759</c:v>
                </c:pt>
                <c:pt idx="1368">
                  <c:v>52763</c:v>
                </c:pt>
                <c:pt idx="1369">
                  <c:v>52767</c:v>
                </c:pt>
                <c:pt idx="1370">
                  <c:v>52770.5</c:v>
                </c:pt>
                <c:pt idx="1371">
                  <c:v>52774</c:v>
                </c:pt>
                <c:pt idx="1372">
                  <c:v>52777</c:v>
                </c:pt>
                <c:pt idx="1373">
                  <c:v>52780</c:v>
                </c:pt>
                <c:pt idx="1374">
                  <c:v>52784</c:v>
                </c:pt>
                <c:pt idx="1375">
                  <c:v>52788</c:v>
                </c:pt>
                <c:pt idx="1376">
                  <c:v>52792</c:v>
                </c:pt>
                <c:pt idx="1377">
                  <c:v>52796</c:v>
                </c:pt>
                <c:pt idx="1378">
                  <c:v>52800</c:v>
                </c:pt>
                <c:pt idx="1379">
                  <c:v>51993</c:v>
                </c:pt>
                <c:pt idx="1380">
                  <c:v>51996.5</c:v>
                </c:pt>
                <c:pt idx="1381">
                  <c:v>52000</c:v>
                </c:pt>
                <c:pt idx="1382">
                  <c:v>51965</c:v>
                </c:pt>
                <c:pt idx="1383">
                  <c:v>50983</c:v>
                </c:pt>
                <c:pt idx="1384">
                  <c:v>51000</c:v>
                </c:pt>
                <c:pt idx="1385">
                  <c:v>49000</c:v>
                </c:pt>
                <c:pt idx="1386">
                  <c:v>48000</c:v>
                </c:pt>
                <c:pt idx="1387">
                  <c:v>47000</c:v>
                </c:pt>
                <c:pt idx="1388">
                  <c:v>47000</c:v>
                </c:pt>
                <c:pt idx="1389">
                  <c:v>47000</c:v>
                </c:pt>
                <c:pt idx="1390">
                  <c:v>45700</c:v>
                </c:pt>
                <c:pt idx="1391">
                  <c:v>45700</c:v>
                </c:pt>
                <c:pt idx="1392">
                  <c:v>45700</c:v>
                </c:pt>
                <c:pt idx="1393">
                  <c:v>45700</c:v>
                </c:pt>
                <c:pt idx="1394">
                  <c:v>45700</c:v>
                </c:pt>
                <c:pt idx="1395">
                  <c:v>45200</c:v>
                </c:pt>
                <c:pt idx="1396">
                  <c:v>44476</c:v>
                </c:pt>
                <c:pt idx="1397">
                  <c:v>42976</c:v>
                </c:pt>
                <c:pt idx="1398">
                  <c:v>41239.5</c:v>
                </c:pt>
                <c:pt idx="1399">
                  <c:v>41243</c:v>
                </c:pt>
                <c:pt idx="1400">
                  <c:v>41246.5</c:v>
                </c:pt>
                <c:pt idx="1401">
                  <c:v>41250</c:v>
                </c:pt>
                <c:pt idx="1402">
                  <c:v>40350</c:v>
                </c:pt>
                <c:pt idx="1403">
                  <c:v>40000</c:v>
                </c:pt>
                <c:pt idx="1404">
                  <c:v>39600</c:v>
                </c:pt>
                <c:pt idx="1405">
                  <c:v>38500</c:v>
                </c:pt>
                <c:pt idx="1406">
                  <c:v>37500</c:v>
                </c:pt>
                <c:pt idx="1407">
                  <c:v>37500</c:v>
                </c:pt>
                <c:pt idx="1408">
                  <c:v>37491</c:v>
                </c:pt>
                <c:pt idx="1409">
                  <c:v>37500</c:v>
                </c:pt>
                <c:pt idx="1410">
                  <c:v>37995</c:v>
                </c:pt>
                <c:pt idx="1411">
                  <c:v>38000</c:v>
                </c:pt>
                <c:pt idx="1412">
                  <c:v>37000</c:v>
                </c:pt>
                <c:pt idx="1413">
                  <c:v>37000</c:v>
                </c:pt>
                <c:pt idx="1414">
                  <c:v>36500</c:v>
                </c:pt>
                <c:pt idx="1415">
                  <c:v>36500</c:v>
                </c:pt>
                <c:pt idx="1416">
                  <c:v>35500</c:v>
                </c:pt>
                <c:pt idx="1417">
                  <c:v>34000</c:v>
                </c:pt>
                <c:pt idx="1418">
                  <c:v>33000</c:v>
                </c:pt>
                <c:pt idx="1419">
                  <c:v>31998</c:v>
                </c:pt>
                <c:pt idx="1420">
                  <c:v>31998</c:v>
                </c:pt>
                <c:pt idx="1421">
                  <c:v>31998</c:v>
                </c:pt>
                <c:pt idx="1422">
                  <c:v>31991.5</c:v>
                </c:pt>
                <c:pt idx="1423">
                  <c:v>32000</c:v>
                </c:pt>
                <c:pt idx="1424">
                  <c:v>32000</c:v>
                </c:pt>
                <c:pt idx="1425">
                  <c:v>32000</c:v>
                </c:pt>
                <c:pt idx="1426">
                  <c:v>32000</c:v>
                </c:pt>
                <c:pt idx="1427">
                  <c:v>32000</c:v>
                </c:pt>
                <c:pt idx="1428">
                  <c:v>32000</c:v>
                </c:pt>
                <c:pt idx="1429">
                  <c:v>32000</c:v>
                </c:pt>
                <c:pt idx="1430">
                  <c:v>32000</c:v>
                </c:pt>
                <c:pt idx="1431">
                  <c:v>31780</c:v>
                </c:pt>
                <c:pt idx="1432">
                  <c:v>31775</c:v>
                </c:pt>
                <c:pt idx="1433">
                  <c:v>31686.5</c:v>
                </c:pt>
                <c:pt idx="1434">
                  <c:v>31700</c:v>
                </c:pt>
                <c:pt idx="1435">
                  <c:v>31579</c:v>
                </c:pt>
                <c:pt idx="1436">
                  <c:v>31573</c:v>
                </c:pt>
                <c:pt idx="1437">
                  <c:v>31575</c:v>
                </c:pt>
                <c:pt idx="1438">
                  <c:v>31961</c:v>
                </c:pt>
                <c:pt idx="1439">
                  <c:v>31978.5</c:v>
                </c:pt>
                <c:pt idx="1440">
                  <c:v>31980.5</c:v>
                </c:pt>
                <c:pt idx="1441">
                  <c:v>31975</c:v>
                </c:pt>
                <c:pt idx="1442">
                  <c:v>31977</c:v>
                </c:pt>
                <c:pt idx="1443">
                  <c:v>31989.5</c:v>
                </c:pt>
                <c:pt idx="1444">
                  <c:v>31986</c:v>
                </c:pt>
                <c:pt idx="1445">
                  <c:v>31982.5</c:v>
                </c:pt>
                <c:pt idx="1446">
                  <c:v>31977</c:v>
                </c:pt>
                <c:pt idx="1447">
                  <c:v>31982.5</c:v>
                </c:pt>
                <c:pt idx="1448">
                  <c:v>31980.5</c:v>
                </c:pt>
                <c:pt idx="1449">
                  <c:v>31998.5</c:v>
                </c:pt>
                <c:pt idx="1450">
                  <c:v>32000</c:v>
                </c:pt>
                <c:pt idx="1451">
                  <c:v>31997.5</c:v>
                </c:pt>
                <c:pt idx="1452">
                  <c:v>31999.5</c:v>
                </c:pt>
                <c:pt idx="1453">
                  <c:v>32441.5</c:v>
                </c:pt>
                <c:pt idx="1454">
                  <c:v>32460.25</c:v>
                </c:pt>
                <c:pt idx="1455">
                  <c:v>32457.5</c:v>
                </c:pt>
                <c:pt idx="1456">
                  <c:v>32455</c:v>
                </c:pt>
                <c:pt idx="1457">
                  <c:v>32458</c:v>
                </c:pt>
                <c:pt idx="1458">
                  <c:v>32463.25</c:v>
                </c:pt>
                <c:pt idx="1459">
                  <c:v>32479.5</c:v>
                </c:pt>
                <c:pt idx="1460">
                  <c:v>32477</c:v>
                </c:pt>
                <c:pt idx="1461">
                  <c:v>32474.25</c:v>
                </c:pt>
                <c:pt idx="1462">
                  <c:v>32477</c:v>
                </c:pt>
                <c:pt idx="1463">
                  <c:v>32479.75</c:v>
                </c:pt>
                <c:pt idx="1464">
                  <c:v>32498.5</c:v>
                </c:pt>
                <c:pt idx="1465">
                  <c:v>32966</c:v>
                </c:pt>
                <c:pt idx="1466">
                  <c:v>32963.5</c:v>
                </c:pt>
                <c:pt idx="1467">
                  <c:v>32966</c:v>
                </c:pt>
                <c:pt idx="1468">
                  <c:v>32968.5</c:v>
                </c:pt>
                <c:pt idx="1469">
                  <c:v>32987.25</c:v>
                </c:pt>
                <c:pt idx="1470">
                  <c:v>32984.5</c:v>
                </c:pt>
                <c:pt idx="1471">
                  <c:v>32981.75</c:v>
                </c:pt>
                <c:pt idx="1472">
                  <c:v>32984.25</c:v>
                </c:pt>
                <c:pt idx="1473">
                  <c:v>32985.75</c:v>
                </c:pt>
                <c:pt idx="1474">
                  <c:v>33000</c:v>
                </c:pt>
                <c:pt idx="1475">
                  <c:v>33000</c:v>
                </c:pt>
                <c:pt idx="1476">
                  <c:v>33000</c:v>
                </c:pt>
                <c:pt idx="1477">
                  <c:v>33478.75</c:v>
                </c:pt>
                <c:pt idx="1478">
                  <c:v>33482</c:v>
                </c:pt>
                <c:pt idx="1479">
                  <c:v>33498</c:v>
                </c:pt>
                <c:pt idx="1480">
                  <c:v>33498</c:v>
                </c:pt>
                <c:pt idx="1481">
                  <c:v>33497</c:v>
                </c:pt>
                <c:pt idx="1482">
                  <c:v>33500</c:v>
                </c:pt>
                <c:pt idx="1483">
                  <c:v>33923</c:v>
                </c:pt>
                <c:pt idx="1484">
                  <c:v>33926</c:v>
                </c:pt>
                <c:pt idx="1485">
                  <c:v>33924.5</c:v>
                </c:pt>
                <c:pt idx="1486">
                  <c:v>33942.5</c:v>
                </c:pt>
                <c:pt idx="1487">
                  <c:v>33945.5</c:v>
                </c:pt>
                <c:pt idx="1488">
                  <c:v>33944.5</c:v>
                </c:pt>
                <c:pt idx="1489">
                  <c:v>33963.75</c:v>
                </c:pt>
                <c:pt idx="1490">
                  <c:v>33962.5</c:v>
                </c:pt>
                <c:pt idx="1491">
                  <c:v>33963</c:v>
                </c:pt>
                <c:pt idx="1492">
                  <c:v>33966</c:v>
                </c:pt>
                <c:pt idx="1493">
                  <c:v>33969</c:v>
                </c:pt>
                <c:pt idx="1494">
                  <c:v>33980.5</c:v>
                </c:pt>
                <c:pt idx="1495">
                  <c:v>33983.5</c:v>
                </c:pt>
                <c:pt idx="1496">
                  <c:v>33984</c:v>
                </c:pt>
                <c:pt idx="1497">
                  <c:v>33002</c:v>
                </c:pt>
                <c:pt idx="1498">
                  <c:v>33000</c:v>
                </c:pt>
                <c:pt idx="1499">
                  <c:v>33000</c:v>
                </c:pt>
                <c:pt idx="1500">
                  <c:v>33000</c:v>
                </c:pt>
                <c:pt idx="1501">
                  <c:v>33000</c:v>
                </c:pt>
                <c:pt idx="1502">
                  <c:v>32987</c:v>
                </c:pt>
                <c:pt idx="1503">
                  <c:v>32990</c:v>
                </c:pt>
                <c:pt idx="1504">
                  <c:v>33002</c:v>
                </c:pt>
                <c:pt idx="1505">
                  <c:v>33006.5</c:v>
                </c:pt>
                <c:pt idx="1506">
                  <c:v>33005.5</c:v>
                </c:pt>
                <c:pt idx="1507">
                  <c:v>33008.5</c:v>
                </c:pt>
                <c:pt idx="1508">
                  <c:v>33024.5</c:v>
                </c:pt>
                <c:pt idx="1509">
                  <c:v>33024.5</c:v>
                </c:pt>
                <c:pt idx="1510">
                  <c:v>33023</c:v>
                </c:pt>
                <c:pt idx="1511">
                  <c:v>33017.5</c:v>
                </c:pt>
                <c:pt idx="1512">
                  <c:v>33025.5</c:v>
                </c:pt>
                <c:pt idx="1513">
                  <c:v>33028.5</c:v>
                </c:pt>
                <c:pt idx="1514">
                  <c:v>33044.5</c:v>
                </c:pt>
                <c:pt idx="1515">
                  <c:v>33043</c:v>
                </c:pt>
                <c:pt idx="1516">
                  <c:v>33043</c:v>
                </c:pt>
                <c:pt idx="1517">
                  <c:v>33045.5</c:v>
                </c:pt>
                <c:pt idx="1518">
                  <c:v>33049</c:v>
                </c:pt>
                <c:pt idx="1519">
                  <c:v>33066</c:v>
                </c:pt>
                <c:pt idx="1520">
                  <c:v>33066</c:v>
                </c:pt>
                <c:pt idx="1521">
                  <c:v>33070.5</c:v>
                </c:pt>
                <c:pt idx="1522">
                  <c:v>33070.5</c:v>
                </c:pt>
                <c:pt idx="1523">
                  <c:v>33079</c:v>
                </c:pt>
                <c:pt idx="1524">
                  <c:v>33096</c:v>
                </c:pt>
                <c:pt idx="1525">
                  <c:v>33096</c:v>
                </c:pt>
                <c:pt idx="1526">
                  <c:v>33100</c:v>
                </c:pt>
                <c:pt idx="1527">
                  <c:v>33000</c:v>
                </c:pt>
                <c:pt idx="1528">
                  <c:v>30200</c:v>
                </c:pt>
                <c:pt idx="1529">
                  <c:v>29000</c:v>
                </c:pt>
                <c:pt idx="1530">
                  <c:v>29175</c:v>
                </c:pt>
                <c:pt idx="1531">
                  <c:v>29000</c:v>
                </c:pt>
                <c:pt idx="1532">
                  <c:v>28385</c:v>
                </c:pt>
                <c:pt idx="1533">
                  <c:v>28389</c:v>
                </c:pt>
                <c:pt idx="1534">
                  <c:v>28406.5</c:v>
                </c:pt>
                <c:pt idx="1535">
                  <c:v>28406.5</c:v>
                </c:pt>
                <c:pt idx="1536">
                  <c:v>28411</c:v>
                </c:pt>
                <c:pt idx="1537">
                  <c:v>28415</c:v>
                </c:pt>
                <c:pt idx="1538">
                  <c:v>28418</c:v>
                </c:pt>
                <c:pt idx="1539">
                  <c:v>28431</c:v>
                </c:pt>
                <c:pt idx="1540">
                  <c:v>28431</c:v>
                </c:pt>
                <c:pt idx="1541">
                  <c:v>28434</c:v>
                </c:pt>
                <c:pt idx="1542">
                  <c:v>28437.5</c:v>
                </c:pt>
                <c:pt idx="1543">
                  <c:v>28440.5</c:v>
                </c:pt>
                <c:pt idx="1544">
                  <c:v>28453</c:v>
                </c:pt>
                <c:pt idx="1545">
                  <c:v>28453</c:v>
                </c:pt>
                <c:pt idx="1546">
                  <c:v>28456</c:v>
                </c:pt>
                <c:pt idx="1547">
                  <c:v>28459</c:v>
                </c:pt>
                <c:pt idx="1548">
                  <c:v>28462.5</c:v>
                </c:pt>
                <c:pt idx="1549">
                  <c:v>28475</c:v>
                </c:pt>
                <c:pt idx="1550">
                  <c:v>28475</c:v>
                </c:pt>
                <c:pt idx="1551">
                  <c:v>28478</c:v>
                </c:pt>
                <c:pt idx="1552">
                  <c:v>28481</c:v>
                </c:pt>
                <c:pt idx="1553">
                  <c:v>28484</c:v>
                </c:pt>
                <c:pt idx="1554">
                  <c:v>28497</c:v>
                </c:pt>
                <c:pt idx="1555">
                  <c:v>28497</c:v>
                </c:pt>
                <c:pt idx="1556">
                  <c:v>28500</c:v>
                </c:pt>
                <c:pt idx="1557">
                  <c:v>28834</c:v>
                </c:pt>
                <c:pt idx="1558">
                  <c:v>28837.5</c:v>
                </c:pt>
                <c:pt idx="1559">
                  <c:v>28850</c:v>
                </c:pt>
                <c:pt idx="1560">
                  <c:v>28850</c:v>
                </c:pt>
                <c:pt idx="1561">
                  <c:v>28750</c:v>
                </c:pt>
                <c:pt idx="1562">
                  <c:v>29000</c:v>
                </c:pt>
                <c:pt idx="1563">
                  <c:v>29000</c:v>
                </c:pt>
                <c:pt idx="1564">
                  <c:v>29000</c:v>
                </c:pt>
                <c:pt idx="1565">
                  <c:v>29568.25</c:v>
                </c:pt>
                <c:pt idx="1566">
                  <c:v>29558</c:v>
                </c:pt>
                <c:pt idx="1567">
                  <c:v>29557.5</c:v>
                </c:pt>
                <c:pt idx="1568">
                  <c:v>29557.5</c:v>
                </c:pt>
                <c:pt idx="1569">
                  <c:v>29573.25</c:v>
                </c:pt>
                <c:pt idx="1570">
                  <c:v>29568</c:v>
                </c:pt>
                <c:pt idx="1571">
                  <c:v>29557.5</c:v>
                </c:pt>
                <c:pt idx="1572">
                  <c:v>29557.5</c:v>
                </c:pt>
                <c:pt idx="1573">
                  <c:v>29557.5</c:v>
                </c:pt>
                <c:pt idx="1574">
                  <c:v>29573.25</c:v>
                </c:pt>
                <c:pt idx="1575">
                  <c:v>29568</c:v>
                </c:pt>
                <c:pt idx="1576">
                  <c:v>29557</c:v>
                </c:pt>
                <c:pt idx="1577">
                  <c:v>29558</c:v>
                </c:pt>
                <c:pt idx="1578">
                  <c:v>29579</c:v>
                </c:pt>
                <c:pt idx="1579">
                  <c:v>29579</c:v>
                </c:pt>
                <c:pt idx="1580">
                  <c:v>29573</c:v>
                </c:pt>
                <c:pt idx="1581">
                  <c:v>29557</c:v>
                </c:pt>
                <c:pt idx="1582">
                  <c:v>29557</c:v>
                </c:pt>
                <c:pt idx="1583">
                  <c:v>29555</c:v>
                </c:pt>
                <c:pt idx="1584">
                  <c:v>29568.5</c:v>
                </c:pt>
                <c:pt idx="1585">
                  <c:v>29564</c:v>
                </c:pt>
                <c:pt idx="1586">
                  <c:v>29555</c:v>
                </c:pt>
                <c:pt idx="1587">
                  <c:v>29555</c:v>
                </c:pt>
                <c:pt idx="1588">
                  <c:v>29555</c:v>
                </c:pt>
                <c:pt idx="1589">
                  <c:v>29568</c:v>
                </c:pt>
                <c:pt idx="1590">
                  <c:v>29568</c:v>
                </c:pt>
                <c:pt idx="1591">
                  <c:v>29568</c:v>
                </c:pt>
                <c:pt idx="1592">
                  <c:v>29555.5</c:v>
                </c:pt>
                <c:pt idx="1593">
                  <c:v>29555</c:v>
                </c:pt>
                <c:pt idx="1594">
                  <c:v>29568</c:v>
                </c:pt>
                <c:pt idx="1595">
                  <c:v>29572</c:v>
                </c:pt>
                <c:pt idx="1596">
                  <c:v>29559</c:v>
                </c:pt>
                <c:pt idx="1597">
                  <c:v>29559</c:v>
                </c:pt>
                <c:pt idx="1598">
                  <c:v>29559</c:v>
                </c:pt>
                <c:pt idx="1599">
                  <c:v>29568</c:v>
                </c:pt>
                <c:pt idx="1600">
                  <c:v>29568</c:v>
                </c:pt>
                <c:pt idx="1601">
                  <c:v>29559</c:v>
                </c:pt>
                <c:pt idx="1602">
                  <c:v>29559</c:v>
                </c:pt>
                <c:pt idx="1603">
                  <c:v>29559</c:v>
                </c:pt>
                <c:pt idx="1604">
                  <c:v>29567.5</c:v>
                </c:pt>
                <c:pt idx="1605">
                  <c:v>29567.5</c:v>
                </c:pt>
                <c:pt idx="1606">
                  <c:v>29558.5</c:v>
                </c:pt>
                <c:pt idx="1607">
                  <c:v>29559.5</c:v>
                </c:pt>
                <c:pt idx="1608">
                  <c:v>29582</c:v>
                </c:pt>
                <c:pt idx="1609">
                  <c:v>29582</c:v>
                </c:pt>
                <c:pt idx="1610">
                  <c:v>29582</c:v>
                </c:pt>
                <c:pt idx="1611">
                  <c:v>29582</c:v>
                </c:pt>
                <c:pt idx="1612">
                  <c:v>29560</c:v>
                </c:pt>
                <c:pt idx="1613">
                  <c:v>29560</c:v>
                </c:pt>
                <c:pt idx="1614">
                  <c:v>29570.5</c:v>
                </c:pt>
                <c:pt idx="1615">
                  <c:v>29570.5</c:v>
                </c:pt>
                <c:pt idx="1616">
                  <c:v>29560</c:v>
                </c:pt>
                <c:pt idx="1617">
                  <c:v>29560.5</c:v>
                </c:pt>
                <c:pt idx="1618">
                  <c:v>29555</c:v>
                </c:pt>
                <c:pt idx="1619">
                  <c:v>29571</c:v>
                </c:pt>
                <c:pt idx="1620">
                  <c:v>29565.5</c:v>
                </c:pt>
                <c:pt idx="1621">
                  <c:v>29555</c:v>
                </c:pt>
                <c:pt idx="1622">
                  <c:v>29555</c:v>
                </c:pt>
                <c:pt idx="1623">
                  <c:v>29555</c:v>
                </c:pt>
                <c:pt idx="1624">
                  <c:v>29571</c:v>
                </c:pt>
                <c:pt idx="1625">
                  <c:v>29566</c:v>
                </c:pt>
                <c:pt idx="1626">
                  <c:v>29555</c:v>
                </c:pt>
                <c:pt idx="1627">
                  <c:v>29555</c:v>
                </c:pt>
                <c:pt idx="1628">
                  <c:v>31655</c:v>
                </c:pt>
                <c:pt idx="1629">
                  <c:v>31671</c:v>
                </c:pt>
                <c:pt idx="1630">
                  <c:v>31665</c:v>
                </c:pt>
                <c:pt idx="1631">
                  <c:v>33054</c:v>
                </c:pt>
                <c:pt idx="1632">
                  <c:v>33054</c:v>
                </c:pt>
                <c:pt idx="1633">
                  <c:v>33054.5</c:v>
                </c:pt>
                <c:pt idx="1634">
                  <c:v>33071</c:v>
                </c:pt>
                <c:pt idx="1635">
                  <c:v>33065.5</c:v>
                </c:pt>
                <c:pt idx="1636">
                  <c:v>33055</c:v>
                </c:pt>
                <c:pt idx="1637">
                  <c:v>33055</c:v>
                </c:pt>
                <c:pt idx="1638">
                  <c:v>33055</c:v>
                </c:pt>
                <c:pt idx="1639">
                  <c:v>33076.5</c:v>
                </c:pt>
                <c:pt idx="1640">
                  <c:v>33077</c:v>
                </c:pt>
                <c:pt idx="1641">
                  <c:v>33066.5</c:v>
                </c:pt>
                <c:pt idx="1642">
                  <c:v>33311.5</c:v>
                </c:pt>
                <c:pt idx="1643">
                  <c:v>33306</c:v>
                </c:pt>
                <c:pt idx="1644">
                  <c:v>33327.5</c:v>
                </c:pt>
                <c:pt idx="1645">
                  <c:v>33326.5</c:v>
                </c:pt>
                <c:pt idx="1646">
                  <c:v>33315</c:v>
                </c:pt>
                <c:pt idx="1647">
                  <c:v>33313.5</c:v>
                </c:pt>
                <c:pt idx="1648">
                  <c:v>33308.5</c:v>
                </c:pt>
                <c:pt idx="1649">
                  <c:v>33322.5</c:v>
                </c:pt>
                <c:pt idx="1650">
                  <c:v>33327.5</c:v>
                </c:pt>
                <c:pt idx="1651">
                  <c:v>33315.5</c:v>
                </c:pt>
                <c:pt idx="1652">
                  <c:v>33815.5</c:v>
                </c:pt>
                <c:pt idx="1653">
                  <c:v>33810.5</c:v>
                </c:pt>
                <c:pt idx="1654">
                  <c:v>34073.5</c:v>
                </c:pt>
                <c:pt idx="1655">
                  <c:v>34072.5</c:v>
                </c:pt>
                <c:pt idx="1656">
                  <c:v>34063.5</c:v>
                </c:pt>
                <c:pt idx="1657">
                  <c:v>34058.5</c:v>
                </c:pt>
                <c:pt idx="1658">
                  <c:v>34553.5</c:v>
                </c:pt>
                <c:pt idx="1659">
                  <c:v>34570.5</c:v>
                </c:pt>
                <c:pt idx="1660">
                  <c:v>32565.5</c:v>
                </c:pt>
                <c:pt idx="1661">
                  <c:v>32555.5</c:v>
                </c:pt>
                <c:pt idx="1662">
                  <c:v>32554.5</c:v>
                </c:pt>
                <c:pt idx="1663">
                  <c:v>32053.5</c:v>
                </c:pt>
                <c:pt idx="1664">
                  <c:v>32061.5</c:v>
                </c:pt>
                <c:pt idx="1665">
                  <c:v>32060.5</c:v>
                </c:pt>
                <c:pt idx="1666">
                  <c:v>32050.5</c:v>
                </c:pt>
                <c:pt idx="1667">
                  <c:v>31799.5</c:v>
                </c:pt>
                <c:pt idx="1668">
                  <c:v>31798.5</c:v>
                </c:pt>
                <c:pt idx="1669">
                  <c:v>31806.5</c:v>
                </c:pt>
                <c:pt idx="1670">
                  <c:v>32310.5</c:v>
                </c:pt>
                <c:pt idx="1671">
                  <c:v>32295.5</c:v>
                </c:pt>
                <c:pt idx="1672">
                  <c:v>32296</c:v>
                </c:pt>
                <c:pt idx="1673">
                  <c:v>32291</c:v>
                </c:pt>
                <c:pt idx="1674">
                  <c:v>32312.5</c:v>
                </c:pt>
                <c:pt idx="1675">
                  <c:v>32557</c:v>
                </c:pt>
                <c:pt idx="1676">
                  <c:v>31295.5</c:v>
                </c:pt>
                <c:pt idx="1677">
                  <c:v>31545.5</c:v>
                </c:pt>
                <c:pt idx="1678">
                  <c:v>31795.5</c:v>
                </c:pt>
                <c:pt idx="1679">
                  <c:v>31806</c:v>
                </c:pt>
                <c:pt idx="1680">
                  <c:v>32305</c:v>
                </c:pt>
                <c:pt idx="1681">
                  <c:v>32300</c:v>
                </c:pt>
                <c:pt idx="1682">
                  <c:v>32300</c:v>
                </c:pt>
                <c:pt idx="1683">
                  <c:v>32300</c:v>
                </c:pt>
                <c:pt idx="1684">
                  <c:v>32305</c:v>
                </c:pt>
                <c:pt idx="1685">
                  <c:v>32315.5</c:v>
                </c:pt>
                <c:pt idx="1686">
                  <c:v>32315.5</c:v>
                </c:pt>
                <c:pt idx="1687">
                  <c:v>32315.5</c:v>
                </c:pt>
                <c:pt idx="1688">
                  <c:v>32304.5</c:v>
                </c:pt>
                <c:pt idx="1689">
                  <c:v>32304</c:v>
                </c:pt>
                <c:pt idx="1690">
                  <c:v>32304</c:v>
                </c:pt>
                <c:pt idx="1691">
                  <c:v>32292.5</c:v>
                </c:pt>
                <c:pt idx="1692">
                  <c:v>34292</c:v>
                </c:pt>
                <c:pt idx="1693">
                  <c:v>34292</c:v>
                </c:pt>
                <c:pt idx="1694">
                  <c:v>34302</c:v>
                </c:pt>
                <c:pt idx="1695">
                  <c:v>34302.5</c:v>
                </c:pt>
                <c:pt idx="1696">
                  <c:v>34290.5</c:v>
                </c:pt>
                <c:pt idx="1697">
                  <c:v>34290</c:v>
                </c:pt>
                <c:pt idx="1698">
                  <c:v>34290.25</c:v>
                </c:pt>
                <c:pt idx="1699">
                  <c:v>34301</c:v>
                </c:pt>
                <c:pt idx="1700">
                  <c:v>34300</c:v>
                </c:pt>
                <c:pt idx="1701">
                  <c:v>35288.5</c:v>
                </c:pt>
                <c:pt idx="1702">
                  <c:v>35288</c:v>
                </c:pt>
                <c:pt idx="1703">
                  <c:v>35287</c:v>
                </c:pt>
                <c:pt idx="1704">
                  <c:v>35297</c:v>
                </c:pt>
                <c:pt idx="1705">
                  <c:v>35541</c:v>
                </c:pt>
                <c:pt idx="1706">
                  <c:v>35528</c:v>
                </c:pt>
                <c:pt idx="1707">
                  <c:v>35533</c:v>
                </c:pt>
                <c:pt idx="1708">
                  <c:v>35526</c:v>
                </c:pt>
                <c:pt idx="1709">
                  <c:v>35541</c:v>
                </c:pt>
                <c:pt idx="1710">
                  <c:v>35535</c:v>
                </c:pt>
                <c:pt idx="1711">
                  <c:v>35522.5</c:v>
                </c:pt>
                <c:pt idx="1712">
                  <c:v>35522</c:v>
                </c:pt>
                <c:pt idx="1713">
                  <c:v>35520.5</c:v>
                </c:pt>
                <c:pt idx="1714">
                  <c:v>35532.5</c:v>
                </c:pt>
                <c:pt idx="1715">
                  <c:v>35527</c:v>
                </c:pt>
                <c:pt idx="1716">
                  <c:v>35514</c:v>
                </c:pt>
                <c:pt idx="1717">
                  <c:v>35512</c:v>
                </c:pt>
                <c:pt idx="1718">
                  <c:v>35510</c:v>
                </c:pt>
                <c:pt idx="1719">
                  <c:v>35521</c:v>
                </c:pt>
                <c:pt idx="1720">
                  <c:v>35521</c:v>
                </c:pt>
                <c:pt idx="1721">
                  <c:v>35502</c:v>
                </c:pt>
                <c:pt idx="1722">
                  <c:v>35500</c:v>
                </c:pt>
                <c:pt idx="1723">
                  <c:v>35498</c:v>
                </c:pt>
                <c:pt idx="1724">
                  <c:v>35510</c:v>
                </c:pt>
                <c:pt idx="1725">
                  <c:v>35504</c:v>
                </c:pt>
                <c:pt idx="1726">
                  <c:v>35491</c:v>
                </c:pt>
                <c:pt idx="1727">
                  <c:v>35489.5</c:v>
                </c:pt>
                <c:pt idx="1728">
                  <c:v>35488</c:v>
                </c:pt>
                <c:pt idx="1729">
                  <c:v>35500</c:v>
                </c:pt>
                <c:pt idx="1730">
                  <c:v>35512</c:v>
                </c:pt>
                <c:pt idx="1731">
                  <c:v>35499</c:v>
                </c:pt>
                <c:pt idx="1732">
                  <c:v>35497</c:v>
                </c:pt>
                <c:pt idx="1733">
                  <c:v>35495</c:v>
                </c:pt>
                <c:pt idx="1734">
                  <c:v>35506</c:v>
                </c:pt>
                <c:pt idx="1735">
                  <c:v>35500</c:v>
                </c:pt>
                <c:pt idx="1736">
                  <c:v>35486</c:v>
                </c:pt>
                <c:pt idx="1737">
                  <c:v>35484</c:v>
                </c:pt>
                <c:pt idx="1738">
                  <c:v>35483</c:v>
                </c:pt>
                <c:pt idx="1739">
                  <c:v>35500</c:v>
                </c:pt>
                <c:pt idx="1740">
                  <c:v>35500</c:v>
                </c:pt>
                <c:pt idx="1741">
                  <c:v>34734</c:v>
                </c:pt>
                <c:pt idx="1742">
                  <c:v>33984</c:v>
                </c:pt>
                <c:pt idx="1743">
                  <c:v>33983.5</c:v>
                </c:pt>
                <c:pt idx="1744">
                  <c:v>34000</c:v>
                </c:pt>
                <c:pt idx="1745">
                  <c:v>35481</c:v>
                </c:pt>
                <c:pt idx="1746">
                  <c:v>35470</c:v>
                </c:pt>
                <c:pt idx="1747">
                  <c:v>35464</c:v>
                </c:pt>
                <c:pt idx="1748">
                  <c:v>35474</c:v>
                </c:pt>
                <c:pt idx="1749">
                  <c:v>36484</c:v>
                </c:pt>
                <c:pt idx="1750">
                  <c:v>36978</c:v>
                </c:pt>
                <c:pt idx="1751">
                  <c:v>36977</c:v>
                </c:pt>
                <c:pt idx="1752">
                  <c:v>36971.5</c:v>
                </c:pt>
                <c:pt idx="1753">
                  <c:v>36971</c:v>
                </c:pt>
                <c:pt idx="1754">
                  <c:v>36481</c:v>
                </c:pt>
                <c:pt idx="1755">
                  <c:v>36481</c:v>
                </c:pt>
                <c:pt idx="1756">
                  <c:v>35969</c:v>
                </c:pt>
                <c:pt idx="1757">
                  <c:v>35968.5</c:v>
                </c:pt>
                <c:pt idx="1758">
                  <c:v>35968</c:v>
                </c:pt>
                <c:pt idx="1759">
                  <c:v>35977</c:v>
                </c:pt>
                <c:pt idx="1760">
                  <c:v>35975.5</c:v>
                </c:pt>
                <c:pt idx="1761">
                  <c:v>35961</c:v>
                </c:pt>
                <c:pt idx="1762">
                  <c:v>34960</c:v>
                </c:pt>
                <c:pt idx="1763">
                  <c:v>35005</c:v>
                </c:pt>
                <c:pt idx="1764">
                  <c:v>35014.5</c:v>
                </c:pt>
                <c:pt idx="1765">
                  <c:v>35013</c:v>
                </c:pt>
                <c:pt idx="1766">
                  <c:v>34500</c:v>
                </c:pt>
                <c:pt idx="1767">
                  <c:v>33500</c:v>
                </c:pt>
                <c:pt idx="1768">
                  <c:v>33500</c:v>
                </c:pt>
                <c:pt idx="1769">
                  <c:v>32150</c:v>
                </c:pt>
                <c:pt idx="1770">
                  <c:v>32143</c:v>
                </c:pt>
                <c:pt idx="1771">
                  <c:v>32119</c:v>
                </c:pt>
                <c:pt idx="1772">
                  <c:v>32124</c:v>
                </c:pt>
                <c:pt idx="1773">
                  <c:v>32145</c:v>
                </c:pt>
                <c:pt idx="1774">
                  <c:v>32145</c:v>
                </c:pt>
                <c:pt idx="1775">
                  <c:v>32139</c:v>
                </c:pt>
                <c:pt idx="1776">
                  <c:v>32120</c:v>
                </c:pt>
                <c:pt idx="1777">
                  <c:v>32119</c:v>
                </c:pt>
                <c:pt idx="1778">
                  <c:v>32117.5</c:v>
                </c:pt>
                <c:pt idx="1779">
                  <c:v>32130</c:v>
                </c:pt>
                <c:pt idx="1780">
                  <c:v>32124.5</c:v>
                </c:pt>
                <c:pt idx="1781">
                  <c:v>30012</c:v>
                </c:pt>
                <c:pt idx="1782">
                  <c:v>30010</c:v>
                </c:pt>
                <c:pt idx="1783">
                  <c:v>31008</c:v>
                </c:pt>
                <c:pt idx="1784">
                  <c:v>28019</c:v>
                </c:pt>
                <c:pt idx="1785">
                  <c:v>28013</c:v>
                </c:pt>
                <c:pt idx="1786">
                  <c:v>27800</c:v>
                </c:pt>
                <c:pt idx="1787">
                  <c:v>27800</c:v>
                </c:pt>
                <c:pt idx="1788">
                  <c:v>25584.5</c:v>
                </c:pt>
                <c:pt idx="1789">
                  <c:v>25597.5</c:v>
                </c:pt>
                <c:pt idx="1790">
                  <c:v>25593</c:v>
                </c:pt>
                <c:pt idx="1791">
                  <c:v>25584</c:v>
                </c:pt>
                <c:pt idx="1792">
                  <c:v>25584</c:v>
                </c:pt>
                <c:pt idx="1793">
                  <c:v>25584</c:v>
                </c:pt>
                <c:pt idx="1794">
                  <c:v>25597</c:v>
                </c:pt>
                <c:pt idx="1795">
                  <c:v>27593</c:v>
                </c:pt>
                <c:pt idx="1796">
                  <c:v>27584</c:v>
                </c:pt>
                <c:pt idx="1797">
                  <c:v>27583.5</c:v>
                </c:pt>
                <c:pt idx="1798">
                  <c:v>27583</c:v>
                </c:pt>
                <c:pt idx="1799">
                  <c:v>27596</c:v>
                </c:pt>
                <c:pt idx="1800">
                  <c:v>27592</c:v>
                </c:pt>
                <c:pt idx="1801">
                  <c:v>27583</c:v>
                </c:pt>
                <c:pt idx="1802">
                  <c:v>27583</c:v>
                </c:pt>
                <c:pt idx="1803">
                  <c:v>27584</c:v>
                </c:pt>
                <c:pt idx="1804">
                  <c:v>26650</c:v>
                </c:pt>
                <c:pt idx="1805">
                  <c:v>26650</c:v>
                </c:pt>
                <c:pt idx="1806">
                  <c:v>26650</c:v>
                </c:pt>
                <c:pt idx="1807">
                  <c:v>26647</c:v>
                </c:pt>
                <c:pt idx="1808">
                  <c:v>28600</c:v>
                </c:pt>
                <c:pt idx="1809">
                  <c:v>28600</c:v>
                </c:pt>
                <c:pt idx="1810">
                  <c:v>28600</c:v>
                </c:pt>
                <c:pt idx="1811">
                  <c:v>28600</c:v>
                </c:pt>
                <c:pt idx="1812">
                  <c:v>28600</c:v>
                </c:pt>
                <c:pt idx="1813">
                  <c:v>28600</c:v>
                </c:pt>
                <c:pt idx="1814">
                  <c:v>28600</c:v>
                </c:pt>
                <c:pt idx="1815">
                  <c:v>28720</c:v>
                </c:pt>
                <c:pt idx="1816">
                  <c:v>27860</c:v>
                </c:pt>
                <c:pt idx="1817">
                  <c:v>28000</c:v>
                </c:pt>
                <c:pt idx="1818">
                  <c:v>28000</c:v>
                </c:pt>
                <c:pt idx="1819">
                  <c:v>28000</c:v>
                </c:pt>
                <c:pt idx="1820">
                  <c:v>28000</c:v>
                </c:pt>
                <c:pt idx="1821">
                  <c:v>28000</c:v>
                </c:pt>
                <c:pt idx="1822">
                  <c:v>28000</c:v>
                </c:pt>
                <c:pt idx="1823">
                  <c:v>28000</c:v>
                </c:pt>
                <c:pt idx="1824">
                  <c:v>28000</c:v>
                </c:pt>
                <c:pt idx="1825">
                  <c:v>28000</c:v>
                </c:pt>
                <c:pt idx="1826">
                  <c:v>28000</c:v>
                </c:pt>
                <c:pt idx="1827">
                  <c:v>28000</c:v>
                </c:pt>
                <c:pt idx="1828">
                  <c:v>28000</c:v>
                </c:pt>
                <c:pt idx="1829">
                  <c:v>28000</c:v>
                </c:pt>
                <c:pt idx="1830">
                  <c:v>31000</c:v>
                </c:pt>
                <c:pt idx="1831">
                  <c:v>32000</c:v>
                </c:pt>
                <c:pt idx="1832">
                  <c:v>32000</c:v>
                </c:pt>
                <c:pt idx="1833">
                  <c:v>32000</c:v>
                </c:pt>
                <c:pt idx="1834">
                  <c:v>32000</c:v>
                </c:pt>
                <c:pt idx="1835">
                  <c:v>33500</c:v>
                </c:pt>
                <c:pt idx="1836">
                  <c:v>33500</c:v>
                </c:pt>
                <c:pt idx="1837">
                  <c:v>33500</c:v>
                </c:pt>
                <c:pt idx="1838">
                  <c:v>33500</c:v>
                </c:pt>
                <c:pt idx="1839">
                  <c:v>33500</c:v>
                </c:pt>
                <c:pt idx="1840">
                  <c:v>34250</c:v>
                </c:pt>
                <c:pt idx="1841">
                  <c:v>34250</c:v>
                </c:pt>
                <c:pt idx="1842">
                  <c:v>34500</c:v>
                </c:pt>
                <c:pt idx="1843">
                  <c:v>34500</c:v>
                </c:pt>
                <c:pt idx="1844">
                  <c:v>34500</c:v>
                </c:pt>
                <c:pt idx="1845">
                  <c:v>34500</c:v>
                </c:pt>
                <c:pt idx="1846">
                  <c:v>34500</c:v>
                </c:pt>
                <c:pt idx="1847">
                  <c:v>34500</c:v>
                </c:pt>
                <c:pt idx="1848">
                  <c:v>34500</c:v>
                </c:pt>
                <c:pt idx="1849">
                  <c:v>34500</c:v>
                </c:pt>
                <c:pt idx="1850">
                  <c:v>34500</c:v>
                </c:pt>
                <c:pt idx="1851">
                  <c:v>34500</c:v>
                </c:pt>
                <c:pt idx="1852">
                  <c:v>34500</c:v>
                </c:pt>
                <c:pt idx="1853">
                  <c:v>34500</c:v>
                </c:pt>
                <c:pt idx="1854">
                  <c:v>34500</c:v>
                </c:pt>
                <c:pt idx="1855">
                  <c:v>34500</c:v>
                </c:pt>
                <c:pt idx="1856">
                  <c:v>34500</c:v>
                </c:pt>
                <c:pt idx="1857">
                  <c:v>34500</c:v>
                </c:pt>
                <c:pt idx="1858">
                  <c:v>34500</c:v>
                </c:pt>
                <c:pt idx="1859">
                  <c:v>34500</c:v>
                </c:pt>
                <c:pt idx="1860">
                  <c:v>34500</c:v>
                </c:pt>
                <c:pt idx="1861">
                  <c:v>34500</c:v>
                </c:pt>
                <c:pt idx="1862">
                  <c:v>34500</c:v>
                </c:pt>
                <c:pt idx="1863">
                  <c:v>35000</c:v>
                </c:pt>
                <c:pt idx="1864">
                  <c:v>35000</c:v>
                </c:pt>
                <c:pt idx="1865">
                  <c:v>35000</c:v>
                </c:pt>
                <c:pt idx="1866">
                  <c:v>35000</c:v>
                </c:pt>
                <c:pt idx="1867">
                  <c:v>34500</c:v>
                </c:pt>
                <c:pt idx="1868">
                  <c:v>35000</c:v>
                </c:pt>
                <c:pt idx="1869">
                  <c:v>34500</c:v>
                </c:pt>
                <c:pt idx="1870">
                  <c:v>34500</c:v>
                </c:pt>
                <c:pt idx="1871">
                  <c:v>33000</c:v>
                </c:pt>
                <c:pt idx="1872">
                  <c:v>33000</c:v>
                </c:pt>
                <c:pt idx="1873">
                  <c:v>32000</c:v>
                </c:pt>
                <c:pt idx="1874">
                  <c:v>32000</c:v>
                </c:pt>
                <c:pt idx="1875">
                  <c:v>31500</c:v>
                </c:pt>
                <c:pt idx="1876">
                  <c:v>31500</c:v>
                </c:pt>
                <c:pt idx="1877">
                  <c:v>31500</c:v>
                </c:pt>
                <c:pt idx="1878">
                  <c:v>30000</c:v>
                </c:pt>
                <c:pt idx="1879">
                  <c:v>30000</c:v>
                </c:pt>
                <c:pt idx="1880">
                  <c:v>30000</c:v>
                </c:pt>
                <c:pt idx="1881">
                  <c:v>30000</c:v>
                </c:pt>
                <c:pt idx="1882">
                  <c:v>30000</c:v>
                </c:pt>
                <c:pt idx="1883">
                  <c:v>30000</c:v>
                </c:pt>
                <c:pt idx="1884">
                  <c:v>30000</c:v>
                </c:pt>
                <c:pt idx="1885">
                  <c:v>30000</c:v>
                </c:pt>
                <c:pt idx="1886">
                  <c:v>30000</c:v>
                </c:pt>
                <c:pt idx="1887">
                  <c:v>31000</c:v>
                </c:pt>
                <c:pt idx="1888">
                  <c:v>30000</c:v>
                </c:pt>
                <c:pt idx="1889">
                  <c:v>30000</c:v>
                </c:pt>
                <c:pt idx="1890">
                  <c:v>31000</c:v>
                </c:pt>
                <c:pt idx="1891">
                  <c:v>32000</c:v>
                </c:pt>
                <c:pt idx="1892">
                  <c:v>32000</c:v>
                </c:pt>
                <c:pt idx="1893">
                  <c:v>32000</c:v>
                </c:pt>
                <c:pt idx="1894">
                  <c:v>33000</c:v>
                </c:pt>
                <c:pt idx="1895">
                  <c:v>35000</c:v>
                </c:pt>
                <c:pt idx="1896">
                  <c:v>33000</c:v>
                </c:pt>
                <c:pt idx="1897">
                  <c:v>33000</c:v>
                </c:pt>
                <c:pt idx="1898">
                  <c:v>33000</c:v>
                </c:pt>
                <c:pt idx="1899">
                  <c:v>33000</c:v>
                </c:pt>
                <c:pt idx="1900">
                  <c:v>33000</c:v>
                </c:pt>
                <c:pt idx="1901">
                  <c:v>32000</c:v>
                </c:pt>
                <c:pt idx="1902">
                  <c:v>32000</c:v>
                </c:pt>
                <c:pt idx="1903">
                  <c:v>32000</c:v>
                </c:pt>
                <c:pt idx="1904">
                  <c:v>31000</c:v>
                </c:pt>
                <c:pt idx="1905">
                  <c:v>31000</c:v>
                </c:pt>
                <c:pt idx="1906">
                  <c:v>31000</c:v>
                </c:pt>
                <c:pt idx="1907">
                  <c:v>31000</c:v>
                </c:pt>
                <c:pt idx="1908">
                  <c:v>31000</c:v>
                </c:pt>
                <c:pt idx="1909">
                  <c:v>31000</c:v>
                </c:pt>
                <c:pt idx="1910">
                  <c:v>31000</c:v>
                </c:pt>
                <c:pt idx="1911">
                  <c:v>32000</c:v>
                </c:pt>
                <c:pt idx="1912">
                  <c:v>32000</c:v>
                </c:pt>
                <c:pt idx="1913">
                  <c:v>32000</c:v>
                </c:pt>
                <c:pt idx="1914">
                  <c:v>33000</c:v>
                </c:pt>
                <c:pt idx="1915">
                  <c:v>33000</c:v>
                </c:pt>
                <c:pt idx="1916">
                  <c:v>33000</c:v>
                </c:pt>
                <c:pt idx="1917">
                  <c:v>33000</c:v>
                </c:pt>
                <c:pt idx="1918">
                  <c:v>34000</c:v>
                </c:pt>
                <c:pt idx="1919">
                  <c:v>34000</c:v>
                </c:pt>
                <c:pt idx="1920">
                  <c:v>34000</c:v>
                </c:pt>
                <c:pt idx="1921">
                  <c:v>36000</c:v>
                </c:pt>
                <c:pt idx="1922">
                  <c:v>36500</c:v>
                </c:pt>
                <c:pt idx="1923">
                  <c:v>38000</c:v>
                </c:pt>
                <c:pt idx="1924">
                  <c:v>38000</c:v>
                </c:pt>
                <c:pt idx="1925">
                  <c:v>38000</c:v>
                </c:pt>
                <c:pt idx="1926">
                  <c:v>38000</c:v>
                </c:pt>
                <c:pt idx="1927">
                  <c:v>38000</c:v>
                </c:pt>
                <c:pt idx="1928">
                  <c:v>38000</c:v>
                </c:pt>
                <c:pt idx="1929">
                  <c:v>38000</c:v>
                </c:pt>
                <c:pt idx="1930">
                  <c:v>40000</c:v>
                </c:pt>
                <c:pt idx="1931">
                  <c:v>40000</c:v>
                </c:pt>
                <c:pt idx="1932">
                  <c:v>45000</c:v>
                </c:pt>
                <c:pt idx="1933">
                  <c:v>40000</c:v>
                </c:pt>
                <c:pt idx="1934">
                  <c:v>42000</c:v>
                </c:pt>
                <c:pt idx="1935">
                  <c:v>45000</c:v>
                </c:pt>
                <c:pt idx="1936">
                  <c:v>44000</c:v>
                </c:pt>
                <c:pt idx="1937">
                  <c:v>44000</c:v>
                </c:pt>
                <c:pt idx="1938">
                  <c:v>44000</c:v>
                </c:pt>
                <c:pt idx="1939">
                  <c:v>45000</c:v>
                </c:pt>
                <c:pt idx="1940">
                  <c:v>47000</c:v>
                </c:pt>
                <c:pt idx="1941">
                  <c:v>47000</c:v>
                </c:pt>
                <c:pt idx="1942">
                  <c:v>55000</c:v>
                </c:pt>
                <c:pt idx="1943">
                  <c:v>55000</c:v>
                </c:pt>
                <c:pt idx="1944">
                  <c:v>55000</c:v>
                </c:pt>
                <c:pt idx="1945">
                  <c:v>55000</c:v>
                </c:pt>
                <c:pt idx="1946">
                  <c:v>55000</c:v>
                </c:pt>
                <c:pt idx="1947">
                  <c:v>55000</c:v>
                </c:pt>
                <c:pt idx="1948">
                  <c:v>55000</c:v>
                </c:pt>
                <c:pt idx="1949">
                  <c:v>55000</c:v>
                </c:pt>
                <c:pt idx="1950">
                  <c:v>55000</c:v>
                </c:pt>
                <c:pt idx="1951">
                  <c:v>55000</c:v>
                </c:pt>
                <c:pt idx="1952">
                  <c:v>57000</c:v>
                </c:pt>
                <c:pt idx="1953">
                  <c:v>58000</c:v>
                </c:pt>
                <c:pt idx="1954">
                  <c:v>55000</c:v>
                </c:pt>
                <c:pt idx="1955">
                  <c:v>55000</c:v>
                </c:pt>
                <c:pt idx="1956">
                  <c:v>55000</c:v>
                </c:pt>
                <c:pt idx="1957">
                  <c:v>55000</c:v>
                </c:pt>
                <c:pt idx="1958">
                  <c:v>55000</c:v>
                </c:pt>
                <c:pt idx="1959">
                  <c:v>55000</c:v>
                </c:pt>
                <c:pt idx="1960">
                  <c:v>55000</c:v>
                </c:pt>
                <c:pt idx="1961">
                  <c:v>55000</c:v>
                </c:pt>
                <c:pt idx="1962">
                  <c:v>55000</c:v>
                </c:pt>
                <c:pt idx="1963">
                  <c:v>55000</c:v>
                </c:pt>
                <c:pt idx="1964">
                  <c:v>55000</c:v>
                </c:pt>
                <c:pt idx="1965">
                  <c:v>55000</c:v>
                </c:pt>
                <c:pt idx="1966">
                  <c:v>55000</c:v>
                </c:pt>
                <c:pt idx="1967">
                  <c:v>55000</c:v>
                </c:pt>
                <c:pt idx="1968">
                  <c:v>55000</c:v>
                </c:pt>
                <c:pt idx="1969">
                  <c:v>55000</c:v>
                </c:pt>
                <c:pt idx="1970">
                  <c:v>55000</c:v>
                </c:pt>
                <c:pt idx="1971">
                  <c:v>55000</c:v>
                </c:pt>
                <c:pt idx="1972">
                  <c:v>55000</c:v>
                </c:pt>
                <c:pt idx="1973">
                  <c:v>55000</c:v>
                </c:pt>
                <c:pt idx="1974">
                  <c:v>55000</c:v>
                </c:pt>
                <c:pt idx="1975">
                  <c:v>55000</c:v>
                </c:pt>
                <c:pt idx="1976">
                  <c:v>55000</c:v>
                </c:pt>
                <c:pt idx="1977">
                  <c:v>55000</c:v>
                </c:pt>
                <c:pt idx="1978">
                  <c:v>55000</c:v>
                </c:pt>
                <c:pt idx="1979">
                  <c:v>51000</c:v>
                </c:pt>
                <c:pt idx="1980">
                  <c:v>55000</c:v>
                </c:pt>
                <c:pt idx="1981">
                  <c:v>55000</c:v>
                </c:pt>
                <c:pt idx="1982">
                  <c:v>54505.5</c:v>
                </c:pt>
                <c:pt idx="1983">
                  <c:v>52500</c:v>
                </c:pt>
                <c:pt idx="1984">
                  <c:v>58085</c:v>
                </c:pt>
                <c:pt idx="1985">
                  <c:v>58094</c:v>
                </c:pt>
                <c:pt idx="1986">
                  <c:v>59853</c:v>
                </c:pt>
                <c:pt idx="1987">
                  <c:v>59611</c:v>
                </c:pt>
                <c:pt idx="1988">
                  <c:v>59619</c:v>
                </c:pt>
                <c:pt idx="1989">
                  <c:v>60377.5</c:v>
                </c:pt>
                <c:pt idx="1990">
                  <c:v>60386</c:v>
                </c:pt>
                <c:pt idx="1991">
                  <c:v>60394</c:v>
                </c:pt>
                <c:pt idx="1992">
                  <c:v>60402</c:v>
                </c:pt>
                <c:pt idx="1993">
                  <c:v>60410</c:v>
                </c:pt>
                <c:pt idx="1994">
                  <c:v>60418</c:v>
                </c:pt>
                <c:pt idx="1995">
                  <c:v>61176</c:v>
                </c:pt>
                <c:pt idx="1996">
                  <c:v>62184</c:v>
                </c:pt>
                <c:pt idx="1997">
                  <c:v>62192</c:v>
                </c:pt>
                <c:pt idx="1998">
                  <c:v>62200</c:v>
                </c:pt>
                <c:pt idx="1999">
                  <c:v>62208.5</c:v>
                </c:pt>
                <c:pt idx="2000">
                  <c:v>62217</c:v>
                </c:pt>
                <c:pt idx="2001">
                  <c:v>62225.5</c:v>
                </c:pt>
                <c:pt idx="2002">
                  <c:v>62234</c:v>
                </c:pt>
                <c:pt idx="2003">
                  <c:v>62492</c:v>
                </c:pt>
                <c:pt idx="2004">
                  <c:v>56750</c:v>
                </c:pt>
                <c:pt idx="2005">
                  <c:v>61660.5</c:v>
                </c:pt>
                <c:pt idx="2006">
                  <c:v>54890.5</c:v>
                </c:pt>
                <c:pt idx="2007">
                  <c:v>62635.5</c:v>
                </c:pt>
                <c:pt idx="2008">
                  <c:v>57880</c:v>
                </c:pt>
                <c:pt idx="2009">
                  <c:v>61874</c:v>
                </c:pt>
                <c:pt idx="2010">
                  <c:v>61869</c:v>
                </c:pt>
                <c:pt idx="2011">
                  <c:v>61854</c:v>
                </c:pt>
                <c:pt idx="2012">
                  <c:v>61849</c:v>
                </c:pt>
                <c:pt idx="2013">
                  <c:v>61844</c:v>
                </c:pt>
                <c:pt idx="2014">
                  <c:v>61839</c:v>
                </c:pt>
                <c:pt idx="2015">
                  <c:v>59583</c:v>
                </c:pt>
                <c:pt idx="2016">
                  <c:v>62567</c:v>
                </c:pt>
                <c:pt idx="2017">
                  <c:v>62561.5</c:v>
                </c:pt>
                <c:pt idx="2018">
                  <c:v>62556</c:v>
                </c:pt>
                <c:pt idx="2019">
                  <c:v>62556</c:v>
                </c:pt>
                <c:pt idx="2020">
                  <c:v>62556</c:v>
                </c:pt>
                <c:pt idx="2021">
                  <c:v>62806</c:v>
                </c:pt>
                <c:pt idx="2022">
                  <c:v>61556</c:v>
                </c:pt>
                <c:pt idx="2023">
                  <c:v>61556</c:v>
                </c:pt>
                <c:pt idx="2024">
                  <c:v>61556</c:v>
                </c:pt>
                <c:pt idx="2025">
                  <c:v>62306</c:v>
                </c:pt>
                <c:pt idx="2026">
                  <c:v>62306</c:v>
                </c:pt>
                <c:pt idx="2027">
                  <c:v>64306</c:v>
                </c:pt>
                <c:pt idx="2028">
                  <c:v>64306</c:v>
                </c:pt>
                <c:pt idx="2029">
                  <c:v>64306</c:v>
                </c:pt>
                <c:pt idx="2030">
                  <c:v>65056</c:v>
                </c:pt>
                <c:pt idx="2031">
                  <c:v>65056</c:v>
                </c:pt>
                <c:pt idx="2032">
                  <c:v>63806</c:v>
                </c:pt>
                <c:pt idx="2033">
                  <c:v>63806</c:v>
                </c:pt>
                <c:pt idx="2034">
                  <c:v>63806</c:v>
                </c:pt>
                <c:pt idx="2035">
                  <c:v>63806</c:v>
                </c:pt>
                <c:pt idx="2036">
                  <c:v>63806</c:v>
                </c:pt>
                <c:pt idx="2037">
                  <c:v>63806</c:v>
                </c:pt>
                <c:pt idx="2038">
                  <c:v>63814</c:v>
                </c:pt>
                <c:pt idx="2039">
                  <c:v>63847</c:v>
                </c:pt>
                <c:pt idx="2040">
                  <c:v>63847</c:v>
                </c:pt>
                <c:pt idx="2041">
                  <c:v>63855</c:v>
                </c:pt>
                <c:pt idx="2042">
                  <c:v>63864</c:v>
                </c:pt>
                <c:pt idx="2043">
                  <c:v>63872</c:v>
                </c:pt>
                <c:pt idx="2044">
                  <c:v>61650</c:v>
                </c:pt>
                <c:pt idx="2045">
                  <c:v>61750</c:v>
                </c:pt>
                <c:pt idx="2046">
                  <c:v>61500</c:v>
                </c:pt>
                <c:pt idx="2047">
                  <c:v>55151.5</c:v>
                </c:pt>
                <c:pt idx="2048">
                  <c:v>58743</c:v>
                </c:pt>
                <c:pt idx="2049">
                  <c:v>64284</c:v>
                </c:pt>
                <c:pt idx="2050">
                  <c:v>66025</c:v>
                </c:pt>
                <c:pt idx="2051">
                  <c:v>67000</c:v>
                </c:pt>
                <c:pt idx="2052">
                  <c:v>69000</c:v>
                </c:pt>
                <c:pt idx="2053">
                  <c:v>69750</c:v>
                </c:pt>
                <c:pt idx="2054">
                  <c:v>69750</c:v>
                </c:pt>
                <c:pt idx="2055">
                  <c:v>69750</c:v>
                </c:pt>
                <c:pt idx="2056">
                  <c:v>69750</c:v>
                </c:pt>
                <c:pt idx="2057">
                  <c:v>69750</c:v>
                </c:pt>
                <c:pt idx="2058">
                  <c:v>69750</c:v>
                </c:pt>
                <c:pt idx="2059">
                  <c:v>69750</c:v>
                </c:pt>
                <c:pt idx="2060">
                  <c:v>69750</c:v>
                </c:pt>
                <c:pt idx="2061">
                  <c:v>69750</c:v>
                </c:pt>
                <c:pt idx="2062">
                  <c:v>69750</c:v>
                </c:pt>
                <c:pt idx="2063">
                  <c:v>67750</c:v>
                </c:pt>
                <c:pt idx="2064">
                  <c:v>70250</c:v>
                </c:pt>
                <c:pt idx="2065">
                  <c:v>70250</c:v>
                </c:pt>
                <c:pt idx="2066">
                  <c:v>70250</c:v>
                </c:pt>
                <c:pt idx="2067">
                  <c:v>69750</c:v>
                </c:pt>
                <c:pt idx="2068">
                  <c:v>73000</c:v>
                </c:pt>
                <c:pt idx="2069">
                  <c:v>73000</c:v>
                </c:pt>
                <c:pt idx="2070">
                  <c:v>72250</c:v>
                </c:pt>
                <c:pt idx="2071">
                  <c:v>71750</c:v>
                </c:pt>
                <c:pt idx="2072">
                  <c:v>74750</c:v>
                </c:pt>
                <c:pt idx="2073">
                  <c:v>74750</c:v>
                </c:pt>
                <c:pt idx="2074">
                  <c:v>77550</c:v>
                </c:pt>
                <c:pt idx="2075">
                  <c:v>77250</c:v>
                </c:pt>
                <c:pt idx="2076">
                  <c:v>78750</c:v>
                </c:pt>
                <c:pt idx="2077">
                  <c:v>77250</c:v>
                </c:pt>
                <c:pt idx="2078">
                  <c:v>78750</c:v>
                </c:pt>
                <c:pt idx="2079">
                  <c:v>79150</c:v>
                </c:pt>
                <c:pt idx="2080">
                  <c:v>80000</c:v>
                </c:pt>
                <c:pt idx="2081">
                  <c:v>80250</c:v>
                </c:pt>
                <c:pt idx="2082">
                  <c:v>80000</c:v>
                </c:pt>
                <c:pt idx="2083">
                  <c:v>80000</c:v>
                </c:pt>
                <c:pt idx="2084">
                  <c:v>79750</c:v>
                </c:pt>
                <c:pt idx="2085">
                  <c:v>81250</c:v>
                </c:pt>
                <c:pt idx="2086">
                  <c:v>81000</c:v>
                </c:pt>
                <c:pt idx="2087">
                  <c:v>80750</c:v>
                </c:pt>
                <c:pt idx="2088">
                  <c:v>82250</c:v>
                </c:pt>
                <c:pt idx="2089">
                  <c:v>82750</c:v>
                </c:pt>
                <c:pt idx="2090">
                  <c:v>82000</c:v>
                </c:pt>
                <c:pt idx="2091">
                  <c:v>83750</c:v>
                </c:pt>
                <c:pt idx="2092">
                  <c:v>86750</c:v>
                </c:pt>
                <c:pt idx="2093">
                  <c:v>87750</c:v>
                </c:pt>
                <c:pt idx="2094">
                  <c:v>88000</c:v>
                </c:pt>
                <c:pt idx="2095">
                  <c:v>90000</c:v>
                </c:pt>
                <c:pt idx="2096">
                  <c:v>90500</c:v>
                </c:pt>
                <c:pt idx="2097">
                  <c:v>90500</c:v>
                </c:pt>
                <c:pt idx="2098">
                  <c:v>90750</c:v>
                </c:pt>
                <c:pt idx="2099">
                  <c:v>90750</c:v>
                </c:pt>
                <c:pt idx="2100">
                  <c:v>90750</c:v>
                </c:pt>
                <c:pt idx="2101">
                  <c:v>92250</c:v>
                </c:pt>
                <c:pt idx="2102">
                  <c:v>92500</c:v>
                </c:pt>
                <c:pt idx="2103">
                  <c:v>92000</c:v>
                </c:pt>
                <c:pt idx="2104">
                  <c:v>90750</c:v>
                </c:pt>
                <c:pt idx="2105">
                  <c:v>90750</c:v>
                </c:pt>
                <c:pt idx="2106">
                  <c:v>90750</c:v>
                </c:pt>
                <c:pt idx="2107">
                  <c:v>90750</c:v>
                </c:pt>
                <c:pt idx="2108">
                  <c:v>91000</c:v>
                </c:pt>
                <c:pt idx="2109">
                  <c:v>90500</c:v>
                </c:pt>
                <c:pt idx="2110">
                  <c:v>89000</c:v>
                </c:pt>
                <c:pt idx="2111">
                  <c:v>88500</c:v>
                </c:pt>
                <c:pt idx="2112">
                  <c:v>88500</c:v>
                </c:pt>
                <c:pt idx="2113">
                  <c:v>88500</c:v>
                </c:pt>
                <c:pt idx="2114">
                  <c:v>88500</c:v>
                </c:pt>
                <c:pt idx="2115">
                  <c:v>88500</c:v>
                </c:pt>
                <c:pt idx="2116">
                  <c:v>90000</c:v>
                </c:pt>
                <c:pt idx="2117">
                  <c:v>88500</c:v>
                </c:pt>
                <c:pt idx="2118">
                  <c:v>88500</c:v>
                </c:pt>
                <c:pt idx="2119">
                  <c:v>88500</c:v>
                </c:pt>
                <c:pt idx="2120">
                  <c:v>88500</c:v>
                </c:pt>
                <c:pt idx="2121">
                  <c:v>88500</c:v>
                </c:pt>
                <c:pt idx="2122">
                  <c:v>91250</c:v>
                </c:pt>
                <c:pt idx="2123">
                  <c:v>91250</c:v>
                </c:pt>
                <c:pt idx="2124">
                  <c:v>91250</c:v>
                </c:pt>
                <c:pt idx="2125">
                  <c:v>91250</c:v>
                </c:pt>
                <c:pt idx="2126">
                  <c:v>91250</c:v>
                </c:pt>
                <c:pt idx="2127">
                  <c:v>92000</c:v>
                </c:pt>
                <c:pt idx="2128">
                  <c:v>91250</c:v>
                </c:pt>
                <c:pt idx="2129">
                  <c:v>92000</c:v>
                </c:pt>
                <c:pt idx="2130">
                  <c:v>92000</c:v>
                </c:pt>
                <c:pt idx="2131">
                  <c:v>91250</c:v>
                </c:pt>
                <c:pt idx="2132">
                  <c:v>91250</c:v>
                </c:pt>
                <c:pt idx="2133">
                  <c:v>91250</c:v>
                </c:pt>
                <c:pt idx="2134">
                  <c:v>91250</c:v>
                </c:pt>
                <c:pt idx="2135">
                  <c:v>91050</c:v>
                </c:pt>
                <c:pt idx="2136">
                  <c:v>89050</c:v>
                </c:pt>
                <c:pt idx="2137">
                  <c:v>93050</c:v>
                </c:pt>
                <c:pt idx="2138">
                  <c:v>93550</c:v>
                </c:pt>
                <c:pt idx="2139">
                  <c:v>93550</c:v>
                </c:pt>
                <c:pt idx="2140">
                  <c:v>93550</c:v>
                </c:pt>
                <c:pt idx="2141">
                  <c:v>93300</c:v>
                </c:pt>
                <c:pt idx="2142">
                  <c:v>93300</c:v>
                </c:pt>
                <c:pt idx="2143">
                  <c:v>94050</c:v>
                </c:pt>
                <c:pt idx="2144">
                  <c:v>94050</c:v>
                </c:pt>
                <c:pt idx="2145">
                  <c:v>94300</c:v>
                </c:pt>
                <c:pt idx="2146">
                  <c:v>94800</c:v>
                </c:pt>
                <c:pt idx="2147">
                  <c:v>89608</c:v>
                </c:pt>
                <c:pt idx="2148">
                  <c:v>88605</c:v>
                </c:pt>
                <c:pt idx="2149">
                  <c:v>88375</c:v>
                </c:pt>
                <c:pt idx="2150">
                  <c:v>87125</c:v>
                </c:pt>
                <c:pt idx="2151">
                  <c:v>85500</c:v>
                </c:pt>
                <c:pt idx="2152">
                  <c:v>84500</c:v>
                </c:pt>
                <c:pt idx="2153">
                  <c:v>84020</c:v>
                </c:pt>
                <c:pt idx="2154">
                  <c:v>84020</c:v>
                </c:pt>
                <c:pt idx="2155">
                  <c:v>84020</c:v>
                </c:pt>
                <c:pt idx="2156">
                  <c:v>83020</c:v>
                </c:pt>
                <c:pt idx="2157">
                  <c:v>83020</c:v>
                </c:pt>
                <c:pt idx="2158">
                  <c:v>80500</c:v>
                </c:pt>
                <c:pt idx="2159">
                  <c:v>79250</c:v>
                </c:pt>
                <c:pt idx="2160">
                  <c:v>81000</c:v>
                </c:pt>
                <c:pt idx="2161">
                  <c:v>81000</c:v>
                </c:pt>
                <c:pt idx="2162">
                  <c:v>80900</c:v>
                </c:pt>
                <c:pt idx="2163">
                  <c:v>81390</c:v>
                </c:pt>
                <c:pt idx="2164">
                  <c:v>80725</c:v>
                </c:pt>
                <c:pt idx="2165">
                  <c:v>80854</c:v>
                </c:pt>
                <c:pt idx="2166">
                  <c:v>79503</c:v>
                </c:pt>
                <c:pt idx="2167">
                  <c:v>79253</c:v>
                </c:pt>
                <c:pt idx="2168">
                  <c:v>81000</c:v>
                </c:pt>
                <c:pt idx="2169">
                  <c:v>81326.5</c:v>
                </c:pt>
                <c:pt idx="2170">
                  <c:v>81511.5</c:v>
                </c:pt>
                <c:pt idx="2171">
                  <c:v>81013</c:v>
                </c:pt>
                <c:pt idx="2172">
                  <c:v>81264</c:v>
                </c:pt>
                <c:pt idx="2173">
                  <c:v>81280.5</c:v>
                </c:pt>
                <c:pt idx="2174">
                  <c:v>81292</c:v>
                </c:pt>
                <c:pt idx="2175">
                  <c:v>81298</c:v>
                </c:pt>
                <c:pt idx="2176">
                  <c:v>80799</c:v>
                </c:pt>
                <c:pt idx="2177">
                  <c:v>80800</c:v>
                </c:pt>
                <c:pt idx="2178">
                  <c:v>80379</c:v>
                </c:pt>
                <c:pt idx="2179">
                  <c:v>80382</c:v>
                </c:pt>
                <c:pt idx="2180">
                  <c:v>79881.5</c:v>
                </c:pt>
                <c:pt idx="2181">
                  <c:v>79872</c:v>
                </c:pt>
                <c:pt idx="2182">
                  <c:v>79867.5</c:v>
                </c:pt>
                <c:pt idx="2183">
                  <c:v>79613</c:v>
                </c:pt>
                <c:pt idx="2184">
                  <c:v>79623</c:v>
                </c:pt>
                <c:pt idx="2185">
                  <c:v>79372.5</c:v>
                </c:pt>
                <c:pt idx="2186">
                  <c:v>79363</c:v>
                </c:pt>
                <c:pt idx="2187">
                  <c:v>79362</c:v>
                </c:pt>
                <c:pt idx="2188">
                  <c:v>79358</c:v>
                </c:pt>
                <c:pt idx="2189">
                  <c:v>79369.5</c:v>
                </c:pt>
                <c:pt idx="2190">
                  <c:v>76869</c:v>
                </c:pt>
                <c:pt idx="2191">
                  <c:v>76860</c:v>
                </c:pt>
                <c:pt idx="2192">
                  <c:v>76860</c:v>
                </c:pt>
                <c:pt idx="2193">
                  <c:v>77861</c:v>
                </c:pt>
                <c:pt idx="2194">
                  <c:v>74947</c:v>
                </c:pt>
                <c:pt idx="2195">
                  <c:v>75092</c:v>
                </c:pt>
                <c:pt idx="2196">
                  <c:v>75098</c:v>
                </c:pt>
                <c:pt idx="2197">
                  <c:v>75160</c:v>
                </c:pt>
                <c:pt idx="2198">
                  <c:v>75160</c:v>
                </c:pt>
                <c:pt idx="2199">
                  <c:v>75170</c:v>
                </c:pt>
                <c:pt idx="2200">
                  <c:v>75170</c:v>
                </c:pt>
                <c:pt idx="2201">
                  <c:v>75205</c:v>
                </c:pt>
                <c:pt idx="2202">
                  <c:v>75205</c:v>
                </c:pt>
                <c:pt idx="2203">
                  <c:v>75205</c:v>
                </c:pt>
                <c:pt idx="2204">
                  <c:v>75205</c:v>
                </c:pt>
                <c:pt idx="2205">
                  <c:v>75205</c:v>
                </c:pt>
                <c:pt idx="2206">
                  <c:v>75205</c:v>
                </c:pt>
                <c:pt idx="2207">
                  <c:v>75205</c:v>
                </c:pt>
                <c:pt idx="2208">
                  <c:v>75205</c:v>
                </c:pt>
                <c:pt idx="2209">
                  <c:v>75205</c:v>
                </c:pt>
                <c:pt idx="2210">
                  <c:v>75205</c:v>
                </c:pt>
                <c:pt idx="2211">
                  <c:v>74705</c:v>
                </c:pt>
                <c:pt idx="2212">
                  <c:v>74205</c:v>
                </c:pt>
                <c:pt idx="2213">
                  <c:v>72205</c:v>
                </c:pt>
                <c:pt idx="2214">
                  <c:v>72205</c:v>
                </c:pt>
                <c:pt idx="2215">
                  <c:v>72205</c:v>
                </c:pt>
                <c:pt idx="2216">
                  <c:v>70965</c:v>
                </c:pt>
                <c:pt idx="2217">
                  <c:v>72750</c:v>
                </c:pt>
                <c:pt idx="2218">
                  <c:v>74750</c:v>
                </c:pt>
                <c:pt idx="2219">
                  <c:v>74500</c:v>
                </c:pt>
                <c:pt idx="2220">
                  <c:v>69900</c:v>
                </c:pt>
                <c:pt idx="2221">
                  <c:v>70099</c:v>
                </c:pt>
                <c:pt idx="2222">
                  <c:v>69944</c:v>
                </c:pt>
                <c:pt idx="2223">
                  <c:v>68776</c:v>
                </c:pt>
                <c:pt idx="2224">
                  <c:v>66775</c:v>
                </c:pt>
                <c:pt idx="2225">
                  <c:v>67280</c:v>
                </c:pt>
                <c:pt idx="2226">
                  <c:v>66790</c:v>
                </c:pt>
                <c:pt idx="2227">
                  <c:v>68800</c:v>
                </c:pt>
                <c:pt idx="2228">
                  <c:v>64250</c:v>
                </c:pt>
                <c:pt idx="2229">
                  <c:v>63250</c:v>
                </c:pt>
                <c:pt idx="2230">
                  <c:v>61750</c:v>
                </c:pt>
                <c:pt idx="2231">
                  <c:v>61000</c:v>
                </c:pt>
                <c:pt idx="2232">
                  <c:v>61250</c:v>
                </c:pt>
                <c:pt idx="2233">
                  <c:v>60750</c:v>
                </c:pt>
                <c:pt idx="2234">
                  <c:v>61500</c:v>
                </c:pt>
                <c:pt idx="2235">
                  <c:v>61000</c:v>
                </c:pt>
                <c:pt idx="2236">
                  <c:v>61000</c:v>
                </c:pt>
                <c:pt idx="2237">
                  <c:v>60000</c:v>
                </c:pt>
                <c:pt idx="2238">
                  <c:v>60000</c:v>
                </c:pt>
                <c:pt idx="2239">
                  <c:v>60750</c:v>
                </c:pt>
                <c:pt idx="2240">
                  <c:v>61250</c:v>
                </c:pt>
                <c:pt idx="2241">
                  <c:v>60040</c:v>
                </c:pt>
                <c:pt idx="2242">
                  <c:v>60855</c:v>
                </c:pt>
                <c:pt idx="2243">
                  <c:v>60860</c:v>
                </c:pt>
                <c:pt idx="2244">
                  <c:v>60860</c:v>
                </c:pt>
                <c:pt idx="2245">
                  <c:v>61370</c:v>
                </c:pt>
                <c:pt idx="2246">
                  <c:v>61992</c:v>
                </c:pt>
                <c:pt idx="2247">
                  <c:v>60500</c:v>
                </c:pt>
                <c:pt idx="2248">
                  <c:v>61160</c:v>
                </c:pt>
                <c:pt idx="2249">
                  <c:v>60550</c:v>
                </c:pt>
                <c:pt idx="2250">
                  <c:v>60125</c:v>
                </c:pt>
                <c:pt idx="2251">
                  <c:v>60516.5</c:v>
                </c:pt>
                <c:pt idx="2252">
                  <c:v>60520</c:v>
                </c:pt>
                <c:pt idx="2253">
                  <c:v>60024</c:v>
                </c:pt>
                <c:pt idx="2254">
                  <c:v>61028</c:v>
                </c:pt>
                <c:pt idx="2255">
                  <c:v>60282</c:v>
                </c:pt>
                <c:pt idx="2256">
                  <c:v>60286</c:v>
                </c:pt>
                <c:pt idx="2257">
                  <c:v>60040</c:v>
                </c:pt>
                <c:pt idx="2258">
                  <c:v>60039</c:v>
                </c:pt>
                <c:pt idx="2259">
                  <c:v>59538</c:v>
                </c:pt>
                <c:pt idx="2260">
                  <c:v>59543.5</c:v>
                </c:pt>
                <c:pt idx="2261">
                  <c:v>59542.5</c:v>
                </c:pt>
                <c:pt idx="2262">
                  <c:v>59292</c:v>
                </c:pt>
                <c:pt idx="2263">
                  <c:v>59290.5</c:v>
                </c:pt>
                <c:pt idx="2264">
                  <c:v>58533</c:v>
                </c:pt>
                <c:pt idx="2265">
                  <c:v>58952</c:v>
                </c:pt>
                <c:pt idx="2266">
                  <c:v>58927</c:v>
                </c:pt>
                <c:pt idx="2267">
                  <c:v>59651</c:v>
                </c:pt>
                <c:pt idx="2268">
                  <c:v>59589</c:v>
                </c:pt>
                <c:pt idx="2269">
                  <c:v>59094</c:v>
                </c:pt>
                <c:pt idx="2270">
                  <c:v>58865</c:v>
                </c:pt>
                <c:pt idx="2271">
                  <c:v>58864</c:v>
                </c:pt>
                <c:pt idx="2272">
                  <c:v>59369</c:v>
                </c:pt>
                <c:pt idx="2273">
                  <c:v>59342</c:v>
                </c:pt>
                <c:pt idx="2274">
                  <c:v>59341</c:v>
                </c:pt>
                <c:pt idx="2275">
                  <c:v>59340</c:v>
                </c:pt>
                <c:pt idx="2276">
                  <c:v>59339</c:v>
                </c:pt>
                <c:pt idx="2277">
                  <c:v>59844.5</c:v>
                </c:pt>
                <c:pt idx="2278">
                  <c:v>59850</c:v>
                </c:pt>
                <c:pt idx="2279">
                  <c:v>61850</c:v>
                </c:pt>
                <c:pt idx="2280">
                  <c:v>60650</c:v>
                </c:pt>
                <c:pt idx="2281">
                  <c:v>60650</c:v>
                </c:pt>
                <c:pt idx="2282">
                  <c:v>60650</c:v>
                </c:pt>
                <c:pt idx="2283">
                  <c:v>60850</c:v>
                </c:pt>
                <c:pt idx="2284">
                  <c:v>60850</c:v>
                </c:pt>
                <c:pt idx="2285">
                  <c:v>60850</c:v>
                </c:pt>
                <c:pt idx="2286">
                  <c:v>60850</c:v>
                </c:pt>
                <c:pt idx="2287">
                  <c:v>60750</c:v>
                </c:pt>
                <c:pt idx="2288">
                  <c:v>60750</c:v>
                </c:pt>
                <c:pt idx="2289">
                  <c:v>60750</c:v>
                </c:pt>
                <c:pt idx="2290">
                  <c:v>60750</c:v>
                </c:pt>
                <c:pt idx="2291">
                  <c:v>60750</c:v>
                </c:pt>
                <c:pt idx="2292">
                  <c:v>61250</c:v>
                </c:pt>
                <c:pt idx="2293">
                  <c:v>60750</c:v>
                </c:pt>
                <c:pt idx="2294">
                  <c:v>60750</c:v>
                </c:pt>
                <c:pt idx="2295">
                  <c:v>60000</c:v>
                </c:pt>
                <c:pt idx="2296">
                  <c:v>60000</c:v>
                </c:pt>
                <c:pt idx="2297">
                  <c:v>60000</c:v>
                </c:pt>
                <c:pt idx="2298">
                  <c:v>59813</c:v>
                </c:pt>
                <c:pt idx="2299">
                  <c:v>60296</c:v>
                </c:pt>
                <c:pt idx="2300">
                  <c:v>56796</c:v>
                </c:pt>
                <c:pt idx="2301">
                  <c:v>56788</c:v>
                </c:pt>
                <c:pt idx="2302">
                  <c:v>56780</c:v>
                </c:pt>
                <c:pt idx="2303">
                  <c:v>56770</c:v>
                </c:pt>
                <c:pt idx="2304">
                  <c:v>56750</c:v>
                </c:pt>
                <c:pt idx="2305">
                  <c:v>57200</c:v>
                </c:pt>
                <c:pt idx="2306">
                  <c:v>57200</c:v>
                </c:pt>
                <c:pt idx="2307">
                  <c:v>57150</c:v>
                </c:pt>
                <c:pt idx="2308">
                  <c:v>57500</c:v>
                </c:pt>
                <c:pt idx="2309">
                  <c:v>59000</c:v>
                </c:pt>
                <c:pt idx="2310">
                  <c:v>55000</c:v>
                </c:pt>
                <c:pt idx="2311">
                  <c:v>55750</c:v>
                </c:pt>
                <c:pt idx="2312">
                  <c:v>56940</c:v>
                </c:pt>
                <c:pt idx="2313">
                  <c:v>56940</c:v>
                </c:pt>
                <c:pt idx="2314">
                  <c:v>56930</c:v>
                </c:pt>
                <c:pt idx="2315">
                  <c:v>56940</c:v>
                </c:pt>
                <c:pt idx="2316">
                  <c:v>56940</c:v>
                </c:pt>
                <c:pt idx="2317">
                  <c:v>56940</c:v>
                </c:pt>
                <c:pt idx="2318">
                  <c:v>57700</c:v>
                </c:pt>
                <c:pt idx="2319">
                  <c:v>58010</c:v>
                </c:pt>
                <c:pt idx="2320">
                  <c:v>58600</c:v>
                </c:pt>
                <c:pt idx="2321">
                  <c:v>58500</c:v>
                </c:pt>
                <c:pt idx="2322">
                  <c:v>58500</c:v>
                </c:pt>
                <c:pt idx="2323">
                  <c:v>58700</c:v>
                </c:pt>
                <c:pt idx="2324">
                  <c:v>59130</c:v>
                </c:pt>
                <c:pt idx="2325">
                  <c:v>59160</c:v>
                </c:pt>
                <c:pt idx="2326">
                  <c:v>59190</c:v>
                </c:pt>
                <c:pt idx="2327">
                  <c:v>59720</c:v>
                </c:pt>
                <c:pt idx="2328">
                  <c:v>59750</c:v>
                </c:pt>
                <c:pt idx="2329">
                  <c:v>60000</c:v>
                </c:pt>
                <c:pt idx="2330">
                  <c:v>61000</c:v>
                </c:pt>
                <c:pt idx="2331">
                  <c:v>58708</c:v>
                </c:pt>
                <c:pt idx="2332">
                  <c:v>58709</c:v>
                </c:pt>
                <c:pt idx="2333">
                  <c:v>59460</c:v>
                </c:pt>
                <c:pt idx="2334">
                  <c:v>59792</c:v>
                </c:pt>
                <c:pt idx="2335">
                  <c:v>59796</c:v>
                </c:pt>
                <c:pt idx="2336">
                  <c:v>59300</c:v>
                </c:pt>
                <c:pt idx="2337">
                  <c:v>58750</c:v>
                </c:pt>
                <c:pt idx="2338">
                  <c:v>58750</c:v>
                </c:pt>
                <c:pt idx="2339">
                  <c:v>58250</c:v>
                </c:pt>
                <c:pt idx="2340">
                  <c:v>58125</c:v>
                </c:pt>
                <c:pt idx="2341">
                  <c:v>58250</c:v>
                </c:pt>
                <c:pt idx="2342">
                  <c:v>58250</c:v>
                </c:pt>
                <c:pt idx="2343">
                  <c:v>57500</c:v>
                </c:pt>
                <c:pt idx="2344">
                  <c:v>57750</c:v>
                </c:pt>
                <c:pt idx="2345">
                  <c:v>56600</c:v>
                </c:pt>
                <c:pt idx="2346">
                  <c:v>56600</c:v>
                </c:pt>
                <c:pt idx="2347">
                  <c:v>56600</c:v>
                </c:pt>
                <c:pt idx="2348">
                  <c:v>56350</c:v>
                </c:pt>
                <c:pt idx="2349">
                  <c:v>56000</c:v>
                </c:pt>
                <c:pt idx="2350">
                  <c:v>56350</c:v>
                </c:pt>
                <c:pt idx="2351">
                  <c:v>56225</c:v>
                </c:pt>
                <c:pt idx="2352">
                  <c:v>56100</c:v>
                </c:pt>
                <c:pt idx="2353">
                  <c:v>56350</c:v>
                </c:pt>
                <c:pt idx="2354">
                  <c:v>56350</c:v>
                </c:pt>
                <c:pt idx="2355">
                  <c:v>55850</c:v>
                </c:pt>
                <c:pt idx="2356">
                  <c:v>56350</c:v>
                </c:pt>
                <c:pt idx="2357">
                  <c:v>56100</c:v>
                </c:pt>
                <c:pt idx="2358">
                  <c:v>55850</c:v>
                </c:pt>
                <c:pt idx="2359">
                  <c:v>55850</c:v>
                </c:pt>
                <c:pt idx="2360">
                  <c:v>55350</c:v>
                </c:pt>
                <c:pt idx="2361">
                  <c:v>54500</c:v>
                </c:pt>
                <c:pt idx="2362">
                  <c:v>54500</c:v>
                </c:pt>
                <c:pt idx="2363">
                  <c:v>54500</c:v>
                </c:pt>
                <c:pt idx="2364">
                  <c:v>54250</c:v>
                </c:pt>
                <c:pt idx="2365">
                  <c:v>54500</c:v>
                </c:pt>
                <c:pt idx="2366">
                  <c:v>55537</c:v>
                </c:pt>
                <c:pt idx="2367">
                  <c:v>55543.75</c:v>
                </c:pt>
                <c:pt idx="2368">
                  <c:v>54550</c:v>
                </c:pt>
                <c:pt idx="2369">
                  <c:v>54550</c:v>
                </c:pt>
                <c:pt idx="2370">
                  <c:v>54550</c:v>
                </c:pt>
                <c:pt idx="2371">
                  <c:v>54550</c:v>
                </c:pt>
                <c:pt idx="2372">
                  <c:v>54550</c:v>
                </c:pt>
                <c:pt idx="2373">
                  <c:v>54450</c:v>
                </c:pt>
                <c:pt idx="2374">
                  <c:v>55050</c:v>
                </c:pt>
                <c:pt idx="2375">
                  <c:v>55050</c:v>
                </c:pt>
                <c:pt idx="2376">
                  <c:v>54750</c:v>
                </c:pt>
                <c:pt idx="2377">
                  <c:v>54750</c:v>
                </c:pt>
                <c:pt idx="2378">
                  <c:v>55000</c:v>
                </c:pt>
                <c:pt idx="2379">
                  <c:v>55000</c:v>
                </c:pt>
                <c:pt idx="2380">
                  <c:v>55250</c:v>
                </c:pt>
                <c:pt idx="2381">
                  <c:v>55000</c:v>
                </c:pt>
                <c:pt idx="2382">
                  <c:v>55000</c:v>
                </c:pt>
                <c:pt idx="2383">
                  <c:v>55000</c:v>
                </c:pt>
                <c:pt idx="2384">
                  <c:v>54750</c:v>
                </c:pt>
                <c:pt idx="2385">
                  <c:v>54750</c:v>
                </c:pt>
                <c:pt idx="2386">
                  <c:v>55000</c:v>
                </c:pt>
                <c:pt idx="2387">
                  <c:v>55250</c:v>
                </c:pt>
                <c:pt idx="2388">
                  <c:v>55250</c:v>
                </c:pt>
                <c:pt idx="2389">
                  <c:v>55250</c:v>
                </c:pt>
                <c:pt idx="2390">
                  <c:v>55250</c:v>
                </c:pt>
                <c:pt idx="2391">
                  <c:v>55250</c:v>
                </c:pt>
                <c:pt idx="2392">
                  <c:v>55750</c:v>
                </c:pt>
                <c:pt idx="2393">
                  <c:v>55250</c:v>
                </c:pt>
                <c:pt idx="2394">
                  <c:v>55500</c:v>
                </c:pt>
                <c:pt idx="2395">
                  <c:v>55750</c:v>
                </c:pt>
                <c:pt idx="2396">
                  <c:v>56250</c:v>
                </c:pt>
                <c:pt idx="2397">
                  <c:v>55750</c:v>
                </c:pt>
                <c:pt idx="2398">
                  <c:v>55750</c:v>
                </c:pt>
                <c:pt idx="2399">
                  <c:v>54500</c:v>
                </c:pt>
                <c:pt idx="2400">
                  <c:v>54750</c:v>
                </c:pt>
                <c:pt idx="2401">
                  <c:v>54750</c:v>
                </c:pt>
                <c:pt idx="2402">
                  <c:v>53750</c:v>
                </c:pt>
                <c:pt idx="2403">
                  <c:v>53750</c:v>
                </c:pt>
                <c:pt idx="2404">
                  <c:v>53750</c:v>
                </c:pt>
                <c:pt idx="2405">
                  <c:v>54000</c:v>
                </c:pt>
                <c:pt idx="2406">
                  <c:v>54000</c:v>
                </c:pt>
                <c:pt idx="2407">
                  <c:v>52750</c:v>
                </c:pt>
                <c:pt idx="2408">
                  <c:v>52750</c:v>
                </c:pt>
                <c:pt idx="2409">
                  <c:v>52750</c:v>
                </c:pt>
                <c:pt idx="2410">
                  <c:v>53250</c:v>
                </c:pt>
                <c:pt idx="2411">
                  <c:v>53250</c:v>
                </c:pt>
                <c:pt idx="2412">
                  <c:v>53000</c:v>
                </c:pt>
                <c:pt idx="2413">
                  <c:v>52250</c:v>
                </c:pt>
                <c:pt idx="2414">
                  <c:v>52250</c:v>
                </c:pt>
                <c:pt idx="2415">
                  <c:v>52250</c:v>
                </c:pt>
                <c:pt idx="2416">
                  <c:v>50750</c:v>
                </c:pt>
                <c:pt idx="2417">
                  <c:v>50750</c:v>
                </c:pt>
                <c:pt idx="2418">
                  <c:v>50850</c:v>
                </c:pt>
                <c:pt idx="2419">
                  <c:v>51000</c:v>
                </c:pt>
                <c:pt idx="2420">
                  <c:v>51250</c:v>
                </c:pt>
                <c:pt idx="2421">
                  <c:v>51250</c:v>
                </c:pt>
                <c:pt idx="2422">
                  <c:v>50250</c:v>
                </c:pt>
                <c:pt idx="2423">
                  <c:v>49250</c:v>
                </c:pt>
                <c:pt idx="2424">
                  <c:v>47750</c:v>
                </c:pt>
                <c:pt idx="2425">
                  <c:v>47750</c:v>
                </c:pt>
                <c:pt idx="2426">
                  <c:v>47750</c:v>
                </c:pt>
                <c:pt idx="2427">
                  <c:v>47750</c:v>
                </c:pt>
                <c:pt idx="2428">
                  <c:v>47750</c:v>
                </c:pt>
                <c:pt idx="2429">
                  <c:v>44250</c:v>
                </c:pt>
                <c:pt idx="2430">
                  <c:v>43250</c:v>
                </c:pt>
                <c:pt idx="2431">
                  <c:v>43000</c:v>
                </c:pt>
                <c:pt idx="2432">
                  <c:v>42500</c:v>
                </c:pt>
                <c:pt idx="2433">
                  <c:v>42250</c:v>
                </c:pt>
                <c:pt idx="2434">
                  <c:v>39850</c:v>
                </c:pt>
                <c:pt idx="2435">
                  <c:v>39500</c:v>
                </c:pt>
                <c:pt idx="2436">
                  <c:v>38750</c:v>
                </c:pt>
                <c:pt idx="2437">
                  <c:v>38250</c:v>
                </c:pt>
                <c:pt idx="2438">
                  <c:v>37750</c:v>
                </c:pt>
                <c:pt idx="2439">
                  <c:v>37500</c:v>
                </c:pt>
                <c:pt idx="2440">
                  <c:v>37500</c:v>
                </c:pt>
                <c:pt idx="2441">
                  <c:v>37500</c:v>
                </c:pt>
                <c:pt idx="2442">
                  <c:v>37000</c:v>
                </c:pt>
                <c:pt idx="2443">
                  <c:v>37000</c:v>
                </c:pt>
                <c:pt idx="2444">
                  <c:v>37000</c:v>
                </c:pt>
                <c:pt idx="2445">
                  <c:v>36500</c:v>
                </c:pt>
                <c:pt idx="2446">
                  <c:v>36000</c:v>
                </c:pt>
                <c:pt idx="2447">
                  <c:v>36000</c:v>
                </c:pt>
                <c:pt idx="2448">
                  <c:v>35750</c:v>
                </c:pt>
                <c:pt idx="2449">
                  <c:v>35750</c:v>
                </c:pt>
                <c:pt idx="2450">
                  <c:v>35250</c:v>
                </c:pt>
                <c:pt idx="2451">
                  <c:v>35250</c:v>
                </c:pt>
                <c:pt idx="2452">
                  <c:v>35000</c:v>
                </c:pt>
                <c:pt idx="2453">
                  <c:v>34750</c:v>
                </c:pt>
                <c:pt idx="2454">
                  <c:v>34449</c:v>
                </c:pt>
                <c:pt idx="2455">
                  <c:v>33499</c:v>
                </c:pt>
                <c:pt idx="2456">
                  <c:v>33244</c:v>
                </c:pt>
                <c:pt idx="2457">
                  <c:v>32993</c:v>
                </c:pt>
                <c:pt idx="2458">
                  <c:v>32742</c:v>
                </c:pt>
                <c:pt idx="2459">
                  <c:v>32740.5</c:v>
                </c:pt>
                <c:pt idx="2460">
                  <c:v>32739.5</c:v>
                </c:pt>
                <c:pt idx="2461">
                  <c:v>32736</c:v>
                </c:pt>
                <c:pt idx="2462">
                  <c:v>32735</c:v>
                </c:pt>
                <c:pt idx="2463">
                  <c:v>32734</c:v>
                </c:pt>
                <c:pt idx="2464">
                  <c:v>32734</c:v>
                </c:pt>
                <c:pt idx="2465">
                  <c:v>32483</c:v>
                </c:pt>
                <c:pt idx="2466">
                  <c:v>32729</c:v>
                </c:pt>
                <c:pt idx="2467">
                  <c:v>32728</c:v>
                </c:pt>
                <c:pt idx="2468">
                  <c:v>32728</c:v>
                </c:pt>
                <c:pt idx="2469">
                  <c:v>32728</c:v>
                </c:pt>
                <c:pt idx="2470">
                  <c:v>32477</c:v>
                </c:pt>
                <c:pt idx="2471">
                  <c:v>32221</c:v>
                </c:pt>
                <c:pt idx="2472">
                  <c:v>31970</c:v>
                </c:pt>
                <c:pt idx="2473">
                  <c:v>32215</c:v>
                </c:pt>
                <c:pt idx="2474">
                  <c:v>32163.5</c:v>
                </c:pt>
                <c:pt idx="2475">
                  <c:v>31962</c:v>
                </c:pt>
                <c:pt idx="2476">
                  <c:v>31833</c:v>
                </c:pt>
                <c:pt idx="2477">
                  <c:v>31207</c:v>
                </c:pt>
                <c:pt idx="2478">
                  <c:v>31456</c:v>
                </c:pt>
                <c:pt idx="2479">
                  <c:v>31455</c:v>
                </c:pt>
                <c:pt idx="2480">
                  <c:v>30704</c:v>
                </c:pt>
                <c:pt idx="2481">
                  <c:v>30700</c:v>
                </c:pt>
                <c:pt idx="2482">
                  <c:v>30500</c:v>
                </c:pt>
                <c:pt idx="2483">
                  <c:v>30750</c:v>
                </c:pt>
                <c:pt idx="2484">
                  <c:v>29750</c:v>
                </c:pt>
                <c:pt idx="2485">
                  <c:v>29750</c:v>
                </c:pt>
                <c:pt idx="2486">
                  <c:v>29750</c:v>
                </c:pt>
                <c:pt idx="2487">
                  <c:v>29700</c:v>
                </c:pt>
                <c:pt idx="2488">
                  <c:v>29500</c:v>
                </c:pt>
                <c:pt idx="2489">
                  <c:v>29750</c:v>
                </c:pt>
                <c:pt idx="2490">
                  <c:v>29250</c:v>
                </c:pt>
                <c:pt idx="2491">
                  <c:v>30000</c:v>
                </c:pt>
                <c:pt idx="2492">
                  <c:v>30000</c:v>
                </c:pt>
                <c:pt idx="2493">
                  <c:v>30000</c:v>
                </c:pt>
                <c:pt idx="2494">
                  <c:v>29750</c:v>
                </c:pt>
                <c:pt idx="2495">
                  <c:v>29500</c:v>
                </c:pt>
                <c:pt idx="2496">
                  <c:v>29250</c:v>
                </c:pt>
                <c:pt idx="2497">
                  <c:v>29250</c:v>
                </c:pt>
                <c:pt idx="2498">
                  <c:v>29250</c:v>
                </c:pt>
                <c:pt idx="2499">
                  <c:v>29250</c:v>
                </c:pt>
                <c:pt idx="2500">
                  <c:v>29050</c:v>
                </c:pt>
                <c:pt idx="2501">
                  <c:v>29000</c:v>
                </c:pt>
                <c:pt idx="2502">
                  <c:v>28900</c:v>
                </c:pt>
                <c:pt idx="2503">
                  <c:v>28750</c:v>
                </c:pt>
                <c:pt idx="2504">
                  <c:v>28750</c:v>
                </c:pt>
                <c:pt idx="2505">
                  <c:v>28550</c:v>
                </c:pt>
                <c:pt idx="2506">
                  <c:v>28250</c:v>
                </c:pt>
                <c:pt idx="2507">
                  <c:v>28235</c:v>
                </c:pt>
                <c:pt idx="2508">
                  <c:v>28537</c:v>
                </c:pt>
                <c:pt idx="2509">
                  <c:v>28244</c:v>
                </c:pt>
                <c:pt idx="2510">
                  <c:v>28494</c:v>
                </c:pt>
                <c:pt idx="2511">
                  <c:v>28146</c:v>
                </c:pt>
                <c:pt idx="2512">
                  <c:v>28648</c:v>
                </c:pt>
                <c:pt idx="2513">
                  <c:v>28500</c:v>
                </c:pt>
                <c:pt idx="2514">
                  <c:v>28000</c:v>
                </c:pt>
                <c:pt idx="2515">
                  <c:v>28250</c:v>
                </c:pt>
                <c:pt idx="2516">
                  <c:v>28250</c:v>
                </c:pt>
                <c:pt idx="2517">
                  <c:v>28250</c:v>
                </c:pt>
                <c:pt idx="2518">
                  <c:v>28000</c:v>
                </c:pt>
                <c:pt idx="2519">
                  <c:v>28250</c:v>
                </c:pt>
                <c:pt idx="2520">
                  <c:v>28250</c:v>
                </c:pt>
                <c:pt idx="2521">
                  <c:v>28500</c:v>
                </c:pt>
                <c:pt idx="2522">
                  <c:v>28500</c:v>
                </c:pt>
                <c:pt idx="2523">
                  <c:v>28250</c:v>
                </c:pt>
                <c:pt idx="2524">
                  <c:v>28250</c:v>
                </c:pt>
                <c:pt idx="2525">
                  <c:v>28250</c:v>
                </c:pt>
                <c:pt idx="2526">
                  <c:v>27750</c:v>
                </c:pt>
                <c:pt idx="2527">
                  <c:v>27750</c:v>
                </c:pt>
                <c:pt idx="2528">
                  <c:v>27250</c:v>
                </c:pt>
                <c:pt idx="2529">
                  <c:v>27500</c:v>
                </c:pt>
                <c:pt idx="2530">
                  <c:v>27250</c:v>
                </c:pt>
                <c:pt idx="2531">
                  <c:v>27250</c:v>
                </c:pt>
                <c:pt idx="2532">
                  <c:v>27250</c:v>
                </c:pt>
                <c:pt idx="2533">
                  <c:v>27250</c:v>
                </c:pt>
                <c:pt idx="2534">
                  <c:v>27250</c:v>
                </c:pt>
                <c:pt idx="2535">
                  <c:v>26750</c:v>
                </c:pt>
                <c:pt idx="2536">
                  <c:v>27000</c:v>
                </c:pt>
                <c:pt idx="2537">
                  <c:v>26750</c:v>
                </c:pt>
                <c:pt idx="2538">
                  <c:v>26750</c:v>
                </c:pt>
                <c:pt idx="2539">
                  <c:v>26750</c:v>
                </c:pt>
                <c:pt idx="2540">
                  <c:v>26750</c:v>
                </c:pt>
                <c:pt idx="2541">
                  <c:v>26750</c:v>
                </c:pt>
                <c:pt idx="2542">
                  <c:v>26750</c:v>
                </c:pt>
                <c:pt idx="2543">
                  <c:v>26750</c:v>
                </c:pt>
                <c:pt idx="2544">
                  <c:v>26500</c:v>
                </c:pt>
                <c:pt idx="2545">
                  <c:v>26250</c:v>
                </c:pt>
                <c:pt idx="2546">
                  <c:v>26000</c:v>
                </c:pt>
                <c:pt idx="2547">
                  <c:v>25500</c:v>
                </c:pt>
                <c:pt idx="2548">
                  <c:v>25750</c:v>
                </c:pt>
                <c:pt idx="2549">
                  <c:v>25750</c:v>
                </c:pt>
                <c:pt idx="2550">
                  <c:v>25250</c:v>
                </c:pt>
                <c:pt idx="2551">
                  <c:v>26250</c:v>
                </c:pt>
                <c:pt idx="2552">
                  <c:v>26000</c:v>
                </c:pt>
                <c:pt idx="2553">
                  <c:v>26000</c:v>
                </c:pt>
                <c:pt idx="2554">
                  <c:v>26000</c:v>
                </c:pt>
                <c:pt idx="2555">
                  <c:v>26000</c:v>
                </c:pt>
                <c:pt idx="2556">
                  <c:v>26000</c:v>
                </c:pt>
                <c:pt idx="2557">
                  <c:v>26000</c:v>
                </c:pt>
                <c:pt idx="2558">
                  <c:v>26250</c:v>
                </c:pt>
                <c:pt idx="2559">
                  <c:v>26500</c:v>
                </c:pt>
                <c:pt idx="2560">
                  <c:v>26500</c:v>
                </c:pt>
                <c:pt idx="2561">
                  <c:v>26500</c:v>
                </c:pt>
                <c:pt idx="2562">
                  <c:v>26500</c:v>
                </c:pt>
                <c:pt idx="2563">
                  <c:v>26250</c:v>
                </c:pt>
                <c:pt idx="2564">
                  <c:v>26250</c:v>
                </c:pt>
                <c:pt idx="2565">
                  <c:v>26500</c:v>
                </c:pt>
                <c:pt idx="2566">
                  <c:v>26500</c:v>
                </c:pt>
                <c:pt idx="2567">
                  <c:v>26200</c:v>
                </c:pt>
                <c:pt idx="2568">
                  <c:v>26575</c:v>
                </c:pt>
                <c:pt idx="2569">
                  <c:v>26250</c:v>
                </c:pt>
                <c:pt idx="2570">
                  <c:v>26250</c:v>
                </c:pt>
                <c:pt idx="2571">
                  <c:v>26500</c:v>
                </c:pt>
                <c:pt idx="2572">
                  <c:v>26500</c:v>
                </c:pt>
                <c:pt idx="2573">
                  <c:v>26250</c:v>
                </c:pt>
                <c:pt idx="2574">
                  <c:v>26250</c:v>
                </c:pt>
                <c:pt idx="2575">
                  <c:v>25800</c:v>
                </c:pt>
                <c:pt idx="2576">
                  <c:v>25500</c:v>
                </c:pt>
                <c:pt idx="2577">
                  <c:v>25650</c:v>
                </c:pt>
                <c:pt idx="2578">
                  <c:v>25600</c:v>
                </c:pt>
                <c:pt idx="2579">
                  <c:v>25500</c:v>
                </c:pt>
                <c:pt idx="2580">
                  <c:v>25250</c:v>
                </c:pt>
                <c:pt idx="2581">
                  <c:v>25248</c:v>
                </c:pt>
                <c:pt idx="2582">
                  <c:v>25250</c:v>
                </c:pt>
                <c:pt idx="2583">
                  <c:v>25250</c:v>
                </c:pt>
                <c:pt idx="2584">
                  <c:v>25750</c:v>
                </c:pt>
                <c:pt idx="2585">
                  <c:v>25250</c:v>
                </c:pt>
                <c:pt idx="2586">
                  <c:v>25250</c:v>
                </c:pt>
                <c:pt idx="2587">
                  <c:v>24750</c:v>
                </c:pt>
                <c:pt idx="2588">
                  <c:v>24750</c:v>
                </c:pt>
                <c:pt idx="2589">
                  <c:v>24750</c:v>
                </c:pt>
                <c:pt idx="2590">
                  <c:v>24450</c:v>
                </c:pt>
                <c:pt idx="2591">
                  <c:v>24133.5</c:v>
                </c:pt>
                <c:pt idx="2592">
                  <c:v>24135</c:v>
                </c:pt>
                <c:pt idx="2593">
                  <c:v>24136.5</c:v>
                </c:pt>
                <c:pt idx="2594">
                  <c:v>24143</c:v>
                </c:pt>
                <c:pt idx="2595">
                  <c:v>23693</c:v>
                </c:pt>
                <c:pt idx="2596">
                  <c:v>23644.5</c:v>
                </c:pt>
                <c:pt idx="2597">
                  <c:v>23646.5</c:v>
                </c:pt>
                <c:pt idx="2598">
                  <c:v>23648</c:v>
                </c:pt>
                <c:pt idx="2599">
                  <c:v>23654.5</c:v>
                </c:pt>
                <c:pt idx="2600">
                  <c:v>23654.5</c:v>
                </c:pt>
                <c:pt idx="2601">
                  <c:v>23656.5</c:v>
                </c:pt>
                <c:pt idx="2602">
                  <c:v>23658.5</c:v>
                </c:pt>
                <c:pt idx="2603">
                  <c:v>23659.5</c:v>
                </c:pt>
                <c:pt idx="2604">
                  <c:v>23665</c:v>
                </c:pt>
                <c:pt idx="2605">
                  <c:v>23665</c:v>
                </c:pt>
                <c:pt idx="2606">
                  <c:v>23666.5</c:v>
                </c:pt>
                <c:pt idx="2607">
                  <c:v>23667.5</c:v>
                </c:pt>
                <c:pt idx="2608">
                  <c:v>23669</c:v>
                </c:pt>
                <c:pt idx="2609">
                  <c:v>23923.75</c:v>
                </c:pt>
                <c:pt idx="2610">
                  <c:v>23923.5</c:v>
                </c:pt>
                <c:pt idx="2611">
                  <c:v>23924</c:v>
                </c:pt>
                <c:pt idx="2612">
                  <c:v>23750</c:v>
                </c:pt>
                <c:pt idx="2613">
                  <c:v>23676.25</c:v>
                </c:pt>
                <c:pt idx="2614">
                  <c:v>23431.5</c:v>
                </c:pt>
                <c:pt idx="2615">
                  <c:v>23681</c:v>
                </c:pt>
                <c:pt idx="2616">
                  <c:v>23681.5</c:v>
                </c:pt>
                <c:pt idx="2617">
                  <c:v>23682.5</c:v>
                </c:pt>
                <c:pt idx="2618">
                  <c:v>23689</c:v>
                </c:pt>
                <c:pt idx="2619">
                  <c:v>23689</c:v>
                </c:pt>
                <c:pt idx="2620">
                  <c:v>23188.5</c:v>
                </c:pt>
                <c:pt idx="2621">
                  <c:v>23438</c:v>
                </c:pt>
                <c:pt idx="2622">
                  <c:v>23189</c:v>
                </c:pt>
                <c:pt idx="2623">
                  <c:v>23190</c:v>
                </c:pt>
                <c:pt idx="2624">
                  <c:v>23819.5</c:v>
                </c:pt>
                <c:pt idx="2625">
                  <c:v>23194.5</c:v>
                </c:pt>
                <c:pt idx="2626">
                  <c:v>23195</c:v>
                </c:pt>
                <c:pt idx="2627">
                  <c:v>23196</c:v>
                </c:pt>
                <c:pt idx="2628">
                  <c:v>23447</c:v>
                </c:pt>
                <c:pt idx="2629">
                  <c:v>23452</c:v>
                </c:pt>
                <c:pt idx="2630">
                  <c:v>23700.5</c:v>
                </c:pt>
                <c:pt idx="2631">
                  <c:v>23197.5</c:v>
                </c:pt>
                <c:pt idx="2632">
                  <c:v>23197.5</c:v>
                </c:pt>
                <c:pt idx="2633">
                  <c:v>23197.5</c:v>
                </c:pt>
                <c:pt idx="2634">
                  <c:v>23702.5</c:v>
                </c:pt>
                <c:pt idx="2635">
                  <c:v>23701</c:v>
                </c:pt>
                <c:pt idx="2636">
                  <c:v>23698</c:v>
                </c:pt>
                <c:pt idx="2637">
                  <c:v>23197</c:v>
                </c:pt>
                <c:pt idx="2638">
                  <c:v>23704.5</c:v>
                </c:pt>
                <c:pt idx="2639">
                  <c:v>23704.5</c:v>
                </c:pt>
                <c:pt idx="2640">
                  <c:v>23454.5</c:v>
                </c:pt>
                <c:pt idx="2641">
                  <c:v>23200</c:v>
                </c:pt>
                <c:pt idx="2642">
                  <c:v>22950</c:v>
                </c:pt>
                <c:pt idx="2643">
                  <c:v>23200</c:v>
                </c:pt>
                <c:pt idx="2644">
                  <c:v>23203.5</c:v>
                </c:pt>
                <c:pt idx="2645">
                  <c:v>23204</c:v>
                </c:pt>
                <c:pt idx="2646">
                  <c:v>23202</c:v>
                </c:pt>
                <c:pt idx="2647">
                  <c:v>22701</c:v>
                </c:pt>
                <c:pt idx="2648">
                  <c:v>22700</c:v>
                </c:pt>
                <c:pt idx="2649">
                  <c:v>22698</c:v>
                </c:pt>
                <c:pt idx="2650">
                  <c:v>22696</c:v>
                </c:pt>
                <c:pt idx="2651">
                  <c:v>23190</c:v>
                </c:pt>
                <c:pt idx="2652">
                  <c:v>23188</c:v>
                </c:pt>
                <c:pt idx="2653">
                  <c:v>23103</c:v>
                </c:pt>
                <c:pt idx="2654">
                  <c:v>22856</c:v>
                </c:pt>
                <c:pt idx="2655">
                  <c:v>22855</c:v>
                </c:pt>
                <c:pt idx="2656">
                  <c:v>23102</c:v>
                </c:pt>
                <c:pt idx="2657">
                  <c:v>22851</c:v>
                </c:pt>
                <c:pt idx="2658">
                  <c:v>22349</c:v>
                </c:pt>
                <c:pt idx="2659">
                  <c:v>22603</c:v>
                </c:pt>
                <c:pt idx="2660">
                  <c:v>21952</c:v>
                </c:pt>
                <c:pt idx="2661">
                  <c:v>22847</c:v>
                </c:pt>
                <c:pt idx="2662">
                  <c:v>22846</c:v>
                </c:pt>
                <c:pt idx="2663">
                  <c:v>22876</c:v>
                </c:pt>
                <c:pt idx="2664">
                  <c:v>22876</c:v>
                </c:pt>
                <c:pt idx="2665">
                  <c:v>22876</c:v>
                </c:pt>
                <c:pt idx="2666">
                  <c:v>22900</c:v>
                </c:pt>
                <c:pt idx="2667">
                  <c:v>23015</c:v>
                </c:pt>
                <c:pt idx="2668">
                  <c:v>23039.5</c:v>
                </c:pt>
                <c:pt idx="2669">
                  <c:v>23042</c:v>
                </c:pt>
                <c:pt idx="2670">
                  <c:v>23042</c:v>
                </c:pt>
                <c:pt idx="2671">
                  <c:v>22888</c:v>
                </c:pt>
                <c:pt idx="2672">
                  <c:v>23037</c:v>
                </c:pt>
                <c:pt idx="2673">
                  <c:v>22736</c:v>
                </c:pt>
                <c:pt idx="2674">
                  <c:v>23090.5</c:v>
                </c:pt>
                <c:pt idx="2675">
                  <c:v>22789</c:v>
                </c:pt>
                <c:pt idx="2676">
                  <c:v>22786</c:v>
                </c:pt>
                <c:pt idx="2677">
                  <c:v>23336</c:v>
                </c:pt>
                <c:pt idx="2678">
                  <c:v>23336</c:v>
                </c:pt>
                <c:pt idx="2679">
                  <c:v>23340.5</c:v>
                </c:pt>
                <c:pt idx="2680">
                  <c:v>23338.5</c:v>
                </c:pt>
                <c:pt idx="2681">
                  <c:v>23335</c:v>
                </c:pt>
                <c:pt idx="2682">
                  <c:v>23085</c:v>
                </c:pt>
                <c:pt idx="2683">
                  <c:v>22584.5</c:v>
                </c:pt>
                <c:pt idx="2684">
                  <c:v>22191</c:v>
                </c:pt>
                <c:pt idx="2685">
                  <c:v>21991</c:v>
                </c:pt>
                <c:pt idx="2686">
                  <c:v>21838</c:v>
                </c:pt>
                <c:pt idx="2687">
                  <c:v>22088</c:v>
                </c:pt>
                <c:pt idx="2688">
                  <c:v>22086</c:v>
                </c:pt>
                <c:pt idx="2689">
                  <c:v>22591</c:v>
                </c:pt>
                <c:pt idx="2690">
                  <c:v>22542</c:v>
                </c:pt>
                <c:pt idx="2691">
                  <c:v>22439</c:v>
                </c:pt>
                <c:pt idx="2692">
                  <c:v>22339</c:v>
                </c:pt>
                <c:pt idx="2693">
                  <c:v>21887</c:v>
                </c:pt>
                <c:pt idx="2694">
                  <c:v>22090.5</c:v>
                </c:pt>
                <c:pt idx="2695">
                  <c:v>22092.5</c:v>
                </c:pt>
                <c:pt idx="2696">
                  <c:v>22384.5</c:v>
                </c:pt>
                <c:pt idx="2697">
                  <c:v>22484</c:v>
                </c:pt>
                <c:pt idx="2698">
                  <c:v>22481.5</c:v>
                </c:pt>
                <c:pt idx="2699">
                  <c:v>22835</c:v>
                </c:pt>
                <c:pt idx="2700">
                  <c:v>22402</c:v>
                </c:pt>
                <c:pt idx="2701">
                  <c:v>22550</c:v>
                </c:pt>
                <c:pt idx="2702">
                  <c:v>22249</c:v>
                </c:pt>
                <c:pt idx="2703">
                  <c:v>21648</c:v>
                </c:pt>
                <c:pt idx="2704">
                  <c:v>21802</c:v>
                </c:pt>
                <c:pt idx="2705">
                  <c:v>22052</c:v>
                </c:pt>
                <c:pt idx="2706">
                  <c:v>21900</c:v>
                </c:pt>
                <c:pt idx="2707">
                  <c:v>21900</c:v>
                </c:pt>
                <c:pt idx="2708">
                  <c:v>21900</c:v>
                </c:pt>
                <c:pt idx="2709">
                  <c:v>22604</c:v>
                </c:pt>
                <c:pt idx="2710">
                  <c:v>23004</c:v>
                </c:pt>
                <c:pt idx="2711">
                  <c:v>23652</c:v>
                </c:pt>
                <c:pt idx="2712">
                  <c:v>23652</c:v>
                </c:pt>
                <c:pt idx="2713">
                  <c:v>23652</c:v>
                </c:pt>
                <c:pt idx="2714">
                  <c:v>23655</c:v>
                </c:pt>
                <c:pt idx="2715">
                  <c:v>23655</c:v>
                </c:pt>
                <c:pt idx="2716">
                  <c:v>23654</c:v>
                </c:pt>
                <c:pt idx="2717">
                  <c:v>23655</c:v>
                </c:pt>
                <c:pt idx="2718">
                  <c:v>23655</c:v>
                </c:pt>
                <c:pt idx="2719">
                  <c:v>23660</c:v>
                </c:pt>
                <c:pt idx="2720">
                  <c:v>23660</c:v>
                </c:pt>
                <c:pt idx="2721">
                  <c:v>23660</c:v>
                </c:pt>
                <c:pt idx="2722">
                  <c:v>23660</c:v>
                </c:pt>
                <c:pt idx="2723">
                  <c:v>23660</c:v>
                </c:pt>
                <c:pt idx="2724">
                  <c:v>23950</c:v>
                </c:pt>
                <c:pt idx="2725">
                  <c:v>23950</c:v>
                </c:pt>
                <c:pt idx="2726">
                  <c:v>24450</c:v>
                </c:pt>
                <c:pt idx="2727">
                  <c:v>24550</c:v>
                </c:pt>
                <c:pt idx="2728">
                  <c:v>24705</c:v>
                </c:pt>
                <c:pt idx="2729">
                  <c:v>24705</c:v>
                </c:pt>
                <c:pt idx="2730">
                  <c:v>24705</c:v>
                </c:pt>
                <c:pt idx="2731">
                  <c:v>24154</c:v>
                </c:pt>
                <c:pt idx="2732">
                  <c:v>24150</c:v>
                </c:pt>
                <c:pt idx="2733">
                  <c:v>24600</c:v>
                </c:pt>
                <c:pt idx="2734">
                  <c:v>24150</c:v>
                </c:pt>
                <c:pt idx="2735">
                  <c:v>24252</c:v>
                </c:pt>
                <c:pt idx="2736">
                  <c:v>24250</c:v>
                </c:pt>
                <c:pt idx="2737">
                  <c:v>23150</c:v>
                </c:pt>
                <c:pt idx="2738">
                  <c:v>23148</c:v>
                </c:pt>
                <c:pt idx="2739">
                  <c:v>22650</c:v>
                </c:pt>
                <c:pt idx="2740">
                  <c:v>23150</c:v>
                </c:pt>
                <c:pt idx="2741">
                  <c:v>24146</c:v>
                </c:pt>
                <c:pt idx="2742">
                  <c:v>24146</c:v>
                </c:pt>
                <c:pt idx="2743">
                  <c:v>23646.75</c:v>
                </c:pt>
                <c:pt idx="2744">
                  <c:v>23651</c:v>
                </c:pt>
                <c:pt idx="2745">
                  <c:v>23651</c:v>
                </c:pt>
                <c:pt idx="2746">
                  <c:v>24150</c:v>
                </c:pt>
                <c:pt idx="2747">
                  <c:v>24275</c:v>
                </c:pt>
                <c:pt idx="2748">
                  <c:v>24651.25</c:v>
                </c:pt>
                <c:pt idx="2749">
                  <c:v>23905</c:v>
                </c:pt>
                <c:pt idx="2750">
                  <c:v>23154</c:v>
                </c:pt>
                <c:pt idx="2751">
                  <c:v>23152</c:v>
                </c:pt>
                <c:pt idx="2752">
                  <c:v>23153</c:v>
                </c:pt>
                <c:pt idx="2753">
                  <c:v>23153</c:v>
                </c:pt>
                <c:pt idx="2754">
                  <c:v>23157</c:v>
                </c:pt>
                <c:pt idx="2755">
                  <c:v>23156</c:v>
                </c:pt>
                <c:pt idx="2756">
                  <c:v>23655</c:v>
                </c:pt>
                <c:pt idx="2757">
                  <c:v>23655</c:v>
                </c:pt>
                <c:pt idx="2758">
                  <c:v>23857</c:v>
                </c:pt>
                <c:pt idx="2759">
                  <c:v>23962.5</c:v>
                </c:pt>
                <c:pt idx="2760">
                  <c:v>24310</c:v>
                </c:pt>
                <c:pt idx="2761">
                  <c:v>25661</c:v>
                </c:pt>
                <c:pt idx="2762">
                  <c:v>25661.5</c:v>
                </c:pt>
                <c:pt idx="2763">
                  <c:v>25662.5</c:v>
                </c:pt>
                <c:pt idx="2764">
                  <c:v>26167</c:v>
                </c:pt>
                <c:pt idx="2765">
                  <c:v>25366</c:v>
                </c:pt>
                <c:pt idx="2766">
                  <c:v>25666</c:v>
                </c:pt>
                <c:pt idx="2767">
                  <c:v>25666</c:v>
                </c:pt>
                <c:pt idx="2768">
                  <c:v>25917</c:v>
                </c:pt>
                <c:pt idx="2769">
                  <c:v>26921.75</c:v>
                </c:pt>
                <c:pt idx="2770">
                  <c:v>27671</c:v>
                </c:pt>
                <c:pt idx="2771">
                  <c:v>27924.75</c:v>
                </c:pt>
                <c:pt idx="2772">
                  <c:v>27426</c:v>
                </c:pt>
                <c:pt idx="2773">
                  <c:v>27426</c:v>
                </c:pt>
                <c:pt idx="2774">
                  <c:v>27180</c:v>
                </c:pt>
                <c:pt idx="2775">
                  <c:v>27179</c:v>
                </c:pt>
                <c:pt idx="2776">
                  <c:v>27678</c:v>
                </c:pt>
                <c:pt idx="2777">
                  <c:v>27678</c:v>
                </c:pt>
                <c:pt idx="2778">
                  <c:v>27679</c:v>
                </c:pt>
                <c:pt idx="2779">
                  <c:v>27684</c:v>
                </c:pt>
                <c:pt idx="2780">
                  <c:v>27183</c:v>
                </c:pt>
                <c:pt idx="2781">
                  <c:v>27432</c:v>
                </c:pt>
                <c:pt idx="2782">
                  <c:v>27432</c:v>
                </c:pt>
                <c:pt idx="2783">
                  <c:v>27432</c:v>
                </c:pt>
                <c:pt idx="2784">
                  <c:v>27436</c:v>
                </c:pt>
                <c:pt idx="2785">
                  <c:v>27686</c:v>
                </c:pt>
                <c:pt idx="2786">
                  <c:v>27685</c:v>
                </c:pt>
                <c:pt idx="2787">
                  <c:v>27686</c:v>
                </c:pt>
                <c:pt idx="2788">
                  <c:v>27686.5</c:v>
                </c:pt>
                <c:pt idx="2789">
                  <c:v>27437</c:v>
                </c:pt>
                <c:pt idx="2790">
                  <c:v>27436</c:v>
                </c:pt>
                <c:pt idx="2791">
                  <c:v>27690</c:v>
                </c:pt>
                <c:pt idx="2792">
                  <c:v>27691</c:v>
                </c:pt>
                <c:pt idx="2793">
                  <c:v>27690.5</c:v>
                </c:pt>
                <c:pt idx="2794">
                  <c:v>27695</c:v>
                </c:pt>
                <c:pt idx="2795">
                  <c:v>27694</c:v>
                </c:pt>
                <c:pt idx="2796">
                  <c:v>27693</c:v>
                </c:pt>
                <c:pt idx="2797">
                  <c:v>27693</c:v>
                </c:pt>
                <c:pt idx="2798">
                  <c:v>27690.5</c:v>
                </c:pt>
                <c:pt idx="2799">
                  <c:v>27692.5</c:v>
                </c:pt>
                <c:pt idx="2800">
                  <c:v>27693.5</c:v>
                </c:pt>
                <c:pt idx="2801">
                  <c:v>27692.5</c:v>
                </c:pt>
                <c:pt idx="2802">
                  <c:v>27692</c:v>
                </c:pt>
                <c:pt idx="2803">
                  <c:v>27692</c:v>
                </c:pt>
                <c:pt idx="2804">
                  <c:v>28192.5</c:v>
                </c:pt>
                <c:pt idx="2805">
                  <c:v>28192</c:v>
                </c:pt>
                <c:pt idx="2806">
                  <c:v>27691</c:v>
                </c:pt>
                <c:pt idx="2807">
                  <c:v>28191</c:v>
                </c:pt>
                <c:pt idx="2808">
                  <c:v>27691</c:v>
                </c:pt>
                <c:pt idx="2809">
                  <c:v>27691</c:v>
                </c:pt>
                <c:pt idx="2810">
                  <c:v>27191</c:v>
                </c:pt>
                <c:pt idx="2811">
                  <c:v>27688.5</c:v>
                </c:pt>
                <c:pt idx="2812">
                  <c:v>27688</c:v>
                </c:pt>
                <c:pt idx="2813">
                  <c:v>28139</c:v>
                </c:pt>
                <c:pt idx="2814">
                  <c:v>28139</c:v>
                </c:pt>
                <c:pt idx="2815">
                  <c:v>27688</c:v>
                </c:pt>
                <c:pt idx="2816">
                  <c:v>28484</c:v>
                </c:pt>
                <c:pt idx="2817">
                  <c:v>28434</c:v>
                </c:pt>
                <c:pt idx="2818">
                  <c:v>28434</c:v>
                </c:pt>
                <c:pt idx="2819">
                  <c:v>28435</c:v>
                </c:pt>
                <c:pt idx="2820">
                  <c:v>28442</c:v>
                </c:pt>
                <c:pt idx="2821">
                  <c:v>28445</c:v>
                </c:pt>
                <c:pt idx="2822">
                  <c:v>28200</c:v>
                </c:pt>
                <c:pt idx="2823">
                  <c:v>28050</c:v>
                </c:pt>
                <c:pt idx="2824">
                  <c:v>30103.5</c:v>
                </c:pt>
                <c:pt idx="2825">
                  <c:v>30107</c:v>
                </c:pt>
                <c:pt idx="2826">
                  <c:v>30460.5</c:v>
                </c:pt>
                <c:pt idx="2827">
                  <c:v>30014</c:v>
                </c:pt>
                <c:pt idx="2828">
                  <c:v>30018</c:v>
                </c:pt>
                <c:pt idx="2829">
                  <c:v>28722</c:v>
                </c:pt>
                <c:pt idx="2830">
                  <c:v>30476</c:v>
                </c:pt>
                <c:pt idx="2831">
                  <c:v>30755</c:v>
                </c:pt>
                <c:pt idx="2832">
                  <c:v>30734</c:v>
                </c:pt>
                <c:pt idx="2833">
                  <c:v>30738</c:v>
                </c:pt>
                <c:pt idx="2834">
                  <c:v>30742</c:v>
                </c:pt>
                <c:pt idx="2835">
                  <c:v>30746</c:v>
                </c:pt>
                <c:pt idx="2836">
                  <c:v>30750</c:v>
                </c:pt>
                <c:pt idx="2837">
                  <c:v>30791</c:v>
                </c:pt>
                <c:pt idx="2838">
                  <c:v>30545</c:v>
                </c:pt>
                <c:pt idx="2839">
                  <c:v>31049</c:v>
                </c:pt>
                <c:pt idx="2840">
                  <c:v>31053</c:v>
                </c:pt>
                <c:pt idx="2841">
                  <c:v>31057</c:v>
                </c:pt>
                <c:pt idx="2842">
                  <c:v>31061</c:v>
                </c:pt>
                <c:pt idx="2843">
                  <c:v>31315</c:v>
                </c:pt>
                <c:pt idx="2844">
                  <c:v>31070</c:v>
                </c:pt>
                <c:pt idx="2845">
                  <c:v>31375</c:v>
                </c:pt>
                <c:pt idx="2846">
                  <c:v>31380</c:v>
                </c:pt>
                <c:pt idx="2847">
                  <c:v>31600</c:v>
                </c:pt>
                <c:pt idx="2848">
                  <c:v>31650</c:v>
                </c:pt>
                <c:pt idx="2849">
                  <c:v>32155</c:v>
                </c:pt>
                <c:pt idx="2850">
                  <c:v>32160</c:v>
                </c:pt>
                <c:pt idx="2851">
                  <c:v>32228</c:v>
                </c:pt>
                <c:pt idx="2852">
                  <c:v>32354</c:v>
                </c:pt>
                <c:pt idx="2853">
                  <c:v>32880</c:v>
                </c:pt>
                <c:pt idx="2854">
                  <c:v>32560</c:v>
                </c:pt>
                <c:pt idx="2855">
                  <c:v>32594</c:v>
                </c:pt>
                <c:pt idx="2856">
                  <c:v>33222</c:v>
                </c:pt>
                <c:pt idx="2857">
                  <c:v>33500</c:v>
                </c:pt>
                <c:pt idx="2858">
                  <c:v>30890</c:v>
                </c:pt>
                <c:pt idx="2859">
                  <c:v>30842</c:v>
                </c:pt>
                <c:pt idx="2860">
                  <c:v>30742</c:v>
                </c:pt>
                <c:pt idx="2861">
                  <c:v>30743</c:v>
                </c:pt>
                <c:pt idx="2862">
                  <c:v>30643</c:v>
                </c:pt>
                <c:pt idx="2863">
                  <c:v>30553</c:v>
                </c:pt>
                <c:pt idx="2864">
                  <c:v>30380</c:v>
                </c:pt>
                <c:pt idx="2865">
                  <c:v>30265</c:v>
                </c:pt>
                <c:pt idx="2866">
                  <c:v>30620</c:v>
                </c:pt>
                <c:pt idx="2867">
                  <c:v>30720</c:v>
                </c:pt>
                <c:pt idx="2868">
                  <c:v>30820</c:v>
                </c:pt>
                <c:pt idx="2869">
                  <c:v>30370</c:v>
                </c:pt>
                <c:pt idx="2870">
                  <c:v>30300</c:v>
                </c:pt>
                <c:pt idx="2871">
                  <c:v>30200</c:v>
                </c:pt>
                <c:pt idx="2872">
                  <c:v>30350</c:v>
                </c:pt>
                <c:pt idx="2873">
                  <c:v>30185</c:v>
                </c:pt>
                <c:pt idx="2874">
                  <c:v>30439</c:v>
                </c:pt>
                <c:pt idx="2875">
                  <c:v>30488</c:v>
                </c:pt>
                <c:pt idx="2876">
                  <c:v>30587</c:v>
                </c:pt>
                <c:pt idx="2877">
                  <c:v>30485.5</c:v>
                </c:pt>
                <c:pt idx="2878">
                  <c:v>30186</c:v>
                </c:pt>
                <c:pt idx="2879">
                  <c:v>30340</c:v>
                </c:pt>
                <c:pt idx="2880">
                  <c:v>30522</c:v>
                </c:pt>
                <c:pt idx="2881">
                  <c:v>30394</c:v>
                </c:pt>
                <c:pt idx="2882">
                  <c:v>30394.5</c:v>
                </c:pt>
                <c:pt idx="2883">
                  <c:v>30401</c:v>
                </c:pt>
                <c:pt idx="2884">
                  <c:v>30401</c:v>
                </c:pt>
                <c:pt idx="2885">
                  <c:v>30000</c:v>
                </c:pt>
                <c:pt idx="2886">
                  <c:v>29835.5</c:v>
                </c:pt>
                <c:pt idx="2887">
                  <c:v>29936</c:v>
                </c:pt>
                <c:pt idx="2888">
                  <c:v>29986</c:v>
                </c:pt>
                <c:pt idx="2889">
                  <c:v>30000</c:v>
                </c:pt>
                <c:pt idx="2890">
                  <c:v>30003</c:v>
                </c:pt>
                <c:pt idx="2891">
                  <c:v>30000</c:v>
                </c:pt>
                <c:pt idx="2892">
                  <c:v>30050</c:v>
                </c:pt>
                <c:pt idx="2893">
                  <c:v>29951</c:v>
                </c:pt>
                <c:pt idx="2894">
                  <c:v>29754</c:v>
                </c:pt>
                <c:pt idx="2895">
                  <c:v>29903</c:v>
                </c:pt>
                <c:pt idx="2896">
                  <c:v>29850</c:v>
                </c:pt>
                <c:pt idx="2897">
                  <c:v>29845</c:v>
                </c:pt>
                <c:pt idx="2898">
                  <c:v>30100</c:v>
                </c:pt>
                <c:pt idx="2899">
                  <c:v>30100</c:v>
                </c:pt>
                <c:pt idx="2900">
                  <c:v>29902</c:v>
                </c:pt>
                <c:pt idx="2901">
                  <c:v>30198</c:v>
                </c:pt>
                <c:pt idx="2902">
                  <c:v>29898</c:v>
                </c:pt>
                <c:pt idx="2903">
                  <c:v>29748</c:v>
                </c:pt>
                <c:pt idx="2904">
                  <c:v>29800</c:v>
                </c:pt>
                <c:pt idx="2905">
                  <c:v>29850</c:v>
                </c:pt>
                <c:pt idx="2906">
                  <c:v>29625</c:v>
                </c:pt>
                <c:pt idx="2907">
                  <c:v>29475</c:v>
                </c:pt>
                <c:pt idx="2908">
                  <c:v>29575</c:v>
                </c:pt>
                <c:pt idx="2909">
                  <c:v>28777</c:v>
                </c:pt>
                <c:pt idx="2910">
                  <c:v>28227</c:v>
                </c:pt>
                <c:pt idx="2911">
                  <c:v>28195</c:v>
                </c:pt>
                <c:pt idx="2912">
                  <c:v>28605.5</c:v>
                </c:pt>
                <c:pt idx="2913">
                  <c:v>28897</c:v>
                </c:pt>
                <c:pt idx="2914">
                  <c:v>28860</c:v>
                </c:pt>
                <c:pt idx="2915">
                  <c:v>28670</c:v>
                </c:pt>
                <c:pt idx="2916">
                  <c:v>27665</c:v>
                </c:pt>
                <c:pt idx="2917">
                  <c:v>27165</c:v>
                </c:pt>
                <c:pt idx="2918">
                  <c:v>26965</c:v>
                </c:pt>
                <c:pt idx="2919">
                  <c:v>26965</c:v>
                </c:pt>
                <c:pt idx="2920">
                  <c:v>26965</c:v>
                </c:pt>
                <c:pt idx="2921">
                  <c:v>26448</c:v>
                </c:pt>
                <c:pt idx="2922">
                  <c:v>26743</c:v>
                </c:pt>
                <c:pt idx="2923">
                  <c:v>27142</c:v>
                </c:pt>
                <c:pt idx="2924">
                  <c:v>27196</c:v>
                </c:pt>
                <c:pt idx="2925">
                  <c:v>27395</c:v>
                </c:pt>
                <c:pt idx="2926">
                  <c:v>27393</c:v>
                </c:pt>
                <c:pt idx="2927">
                  <c:v>27393</c:v>
                </c:pt>
                <c:pt idx="2928">
                  <c:v>27543.5</c:v>
                </c:pt>
                <c:pt idx="2929">
                  <c:v>27547.5</c:v>
                </c:pt>
                <c:pt idx="2930">
                  <c:v>27646.5</c:v>
                </c:pt>
                <c:pt idx="2931">
                  <c:v>27644.75</c:v>
                </c:pt>
                <c:pt idx="2932">
                  <c:v>27645</c:v>
                </c:pt>
                <c:pt idx="2933">
                  <c:v>27635</c:v>
                </c:pt>
                <c:pt idx="2934">
                  <c:v>27600</c:v>
                </c:pt>
                <c:pt idx="2935">
                  <c:v>27823</c:v>
                </c:pt>
                <c:pt idx="2936">
                  <c:v>27800</c:v>
                </c:pt>
                <c:pt idx="2937">
                  <c:v>27800</c:v>
                </c:pt>
                <c:pt idx="2938">
                  <c:v>27600</c:v>
                </c:pt>
                <c:pt idx="2939">
                  <c:v>27603</c:v>
                </c:pt>
                <c:pt idx="2940">
                  <c:v>27602</c:v>
                </c:pt>
                <c:pt idx="2941">
                  <c:v>27401</c:v>
                </c:pt>
                <c:pt idx="2942">
                  <c:v>27676</c:v>
                </c:pt>
                <c:pt idx="2943">
                  <c:v>28684</c:v>
                </c:pt>
                <c:pt idx="2944">
                  <c:v>28690</c:v>
                </c:pt>
                <c:pt idx="2945">
                  <c:v>28767</c:v>
                </c:pt>
                <c:pt idx="2946">
                  <c:v>28762</c:v>
                </c:pt>
                <c:pt idx="2947">
                  <c:v>28861</c:v>
                </c:pt>
                <c:pt idx="2948">
                  <c:v>29016</c:v>
                </c:pt>
                <c:pt idx="2949">
                  <c:v>29167</c:v>
                </c:pt>
                <c:pt idx="2950">
                  <c:v>29165</c:v>
                </c:pt>
                <c:pt idx="2951">
                  <c:v>29164</c:v>
                </c:pt>
                <c:pt idx="2952">
                  <c:v>29162</c:v>
                </c:pt>
                <c:pt idx="2953">
                  <c:v>29210</c:v>
                </c:pt>
                <c:pt idx="2954">
                  <c:v>29059</c:v>
                </c:pt>
                <c:pt idx="2955">
                  <c:v>29209</c:v>
                </c:pt>
                <c:pt idx="2956">
                  <c:v>29056</c:v>
                </c:pt>
                <c:pt idx="2957">
                  <c:v>29055</c:v>
                </c:pt>
                <c:pt idx="2958">
                  <c:v>29200</c:v>
                </c:pt>
                <c:pt idx="2959">
                  <c:v>29198</c:v>
                </c:pt>
                <c:pt idx="2960">
                  <c:v>29646</c:v>
                </c:pt>
                <c:pt idx="2961">
                  <c:v>29642</c:v>
                </c:pt>
                <c:pt idx="2962">
                  <c:v>29640</c:v>
                </c:pt>
                <c:pt idx="2963">
                  <c:v>29438.5</c:v>
                </c:pt>
                <c:pt idx="2964">
                  <c:v>29421</c:v>
                </c:pt>
                <c:pt idx="2965">
                  <c:v>29620</c:v>
                </c:pt>
                <c:pt idx="2966">
                  <c:v>29616</c:v>
                </c:pt>
                <c:pt idx="2967">
                  <c:v>30365</c:v>
                </c:pt>
                <c:pt idx="2968">
                  <c:v>30368</c:v>
                </c:pt>
                <c:pt idx="2969">
                  <c:v>30370</c:v>
                </c:pt>
                <c:pt idx="2970">
                  <c:v>30620</c:v>
                </c:pt>
                <c:pt idx="2971">
                  <c:v>30816</c:v>
                </c:pt>
                <c:pt idx="2972">
                  <c:v>30615</c:v>
                </c:pt>
                <c:pt idx="2973">
                  <c:v>31015</c:v>
                </c:pt>
                <c:pt idx="2974">
                  <c:v>30773.5</c:v>
                </c:pt>
                <c:pt idx="2975">
                  <c:v>30774.5</c:v>
                </c:pt>
                <c:pt idx="2976">
                  <c:v>30769.5</c:v>
                </c:pt>
                <c:pt idx="2977">
                  <c:v>30769</c:v>
                </c:pt>
                <c:pt idx="2978">
                  <c:v>31367.5</c:v>
                </c:pt>
                <c:pt idx="2979">
                  <c:v>31371</c:v>
                </c:pt>
                <c:pt idx="2980">
                  <c:v>31371</c:v>
                </c:pt>
                <c:pt idx="2981">
                  <c:v>31367</c:v>
                </c:pt>
                <c:pt idx="2982">
                  <c:v>31366</c:v>
                </c:pt>
                <c:pt idx="2983">
                  <c:v>31365</c:v>
                </c:pt>
                <c:pt idx="2984">
                  <c:v>31619</c:v>
                </c:pt>
                <c:pt idx="2985">
                  <c:v>31370</c:v>
                </c:pt>
                <c:pt idx="2986">
                  <c:v>31370</c:v>
                </c:pt>
                <c:pt idx="2987">
                  <c:v>30866</c:v>
                </c:pt>
                <c:pt idx="2988">
                  <c:v>30863</c:v>
                </c:pt>
                <c:pt idx="2989">
                  <c:v>30669</c:v>
                </c:pt>
                <c:pt idx="2990">
                  <c:v>30669</c:v>
                </c:pt>
                <c:pt idx="2991">
                  <c:v>30669</c:v>
                </c:pt>
                <c:pt idx="2992">
                  <c:v>30668</c:v>
                </c:pt>
                <c:pt idx="2993">
                  <c:v>30360</c:v>
                </c:pt>
                <c:pt idx="2994">
                  <c:v>30123</c:v>
                </c:pt>
                <c:pt idx="2995">
                  <c:v>30123</c:v>
                </c:pt>
                <c:pt idx="2996">
                  <c:v>31169.5</c:v>
                </c:pt>
                <c:pt idx="2997">
                  <c:v>31269</c:v>
                </c:pt>
                <c:pt idx="2998">
                  <c:v>31417</c:v>
                </c:pt>
                <c:pt idx="2999">
                  <c:v>31871</c:v>
                </c:pt>
                <c:pt idx="3000">
                  <c:v>31681</c:v>
                </c:pt>
                <c:pt idx="3001">
                  <c:v>31869.5</c:v>
                </c:pt>
                <c:pt idx="3002">
                  <c:v>31869</c:v>
                </c:pt>
                <c:pt idx="3003">
                  <c:v>30868</c:v>
                </c:pt>
                <c:pt idx="3004">
                  <c:v>31122</c:v>
                </c:pt>
                <c:pt idx="3005">
                  <c:v>30571.5</c:v>
                </c:pt>
                <c:pt idx="3006">
                  <c:v>30368</c:v>
                </c:pt>
                <c:pt idx="3007">
                  <c:v>30367</c:v>
                </c:pt>
                <c:pt idx="3008">
                  <c:v>30365</c:v>
                </c:pt>
                <c:pt idx="3009">
                  <c:v>30370</c:v>
                </c:pt>
                <c:pt idx="3010">
                  <c:v>30118</c:v>
                </c:pt>
                <c:pt idx="3011">
                  <c:v>30114</c:v>
                </c:pt>
                <c:pt idx="3012">
                  <c:v>30365</c:v>
                </c:pt>
                <c:pt idx="3013">
                  <c:v>30371</c:v>
                </c:pt>
                <c:pt idx="3014">
                  <c:v>29875</c:v>
                </c:pt>
                <c:pt idx="3015">
                  <c:v>30875</c:v>
                </c:pt>
                <c:pt idx="3016">
                  <c:v>30875</c:v>
                </c:pt>
                <c:pt idx="3017">
                  <c:v>31075</c:v>
                </c:pt>
                <c:pt idx="3018">
                  <c:v>31100</c:v>
                </c:pt>
                <c:pt idx="3019">
                  <c:v>31124</c:v>
                </c:pt>
                <c:pt idx="3020">
                  <c:v>31122.75</c:v>
                </c:pt>
                <c:pt idx="3021">
                  <c:v>31148</c:v>
                </c:pt>
                <c:pt idx="3022">
                  <c:v>31146</c:v>
                </c:pt>
                <c:pt idx="3023">
                  <c:v>31146</c:v>
                </c:pt>
                <c:pt idx="3024">
                  <c:v>30948.5</c:v>
                </c:pt>
                <c:pt idx="3025">
                  <c:v>30945.5</c:v>
                </c:pt>
                <c:pt idx="3026">
                  <c:v>30942</c:v>
                </c:pt>
                <c:pt idx="3027">
                  <c:v>30441.5</c:v>
                </c:pt>
                <c:pt idx="3028">
                  <c:v>30940.5</c:v>
                </c:pt>
                <c:pt idx="3029">
                  <c:v>29941.5</c:v>
                </c:pt>
                <c:pt idx="3030">
                  <c:v>30440</c:v>
                </c:pt>
                <c:pt idx="3031">
                  <c:v>30437</c:v>
                </c:pt>
                <c:pt idx="3032">
                  <c:v>30437</c:v>
                </c:pt>
                <c:pt idx="3033">
                  <c:v>30187</c:v>
                </c:pt>
                <c:pt idx="3034">
                  <c:v>30438.5</c:v>
                </c:pt>
                <c:pt idx="3035">
                  <c:v>31437</c:v>
                </c:pt>
                <c:pt idx="3036">
                  <c:v>31184</c:v>
                </c:pt>
                <c:pt idx="3037">
                  <c:v>30934</c:v>
                </c:pt>
                <c:pt idx="3038">
                  <c:v>30923</c:v>
                </c:pt>
                <c:pt idx="3039">
                  <c:v>31274</c:v>
                </c:pt>
                <c:pt idx="3040">
                  <c:v>31277</c:v>
                </c:pt>
                <c:pt idx="3041">
                  <c:v>31284</c:v>
                </c:pt>
                <c:pt idx="3042">
                  <c:v>31284</c:v>
                </c:pt>
                <c:pt idx="3043">
                  <c:v>30933</c:v>
                </c:pt>
                <c:pt idx="3044">
                  <c:v>30933</c:v>
                </c:pt>
                <c:pt idx="3045">
                  <c:v>30933</c:v>
                </c:pt>
                <c:pt idx="3046">
                  <c:v>31925</c:v>
                </c:pt>
                <c:pt idx="3047">
                  <c:v>31915.5</c:v>
                </c:pt>
                <c:pt idx="3048">
                  <c:v>31915</c:v>
                </c:pt>
                <c:pt idx="3049">
                  <c:v>31917</c:v>
                </c:pt>
                <c:pt idx="3050">
                  <c:v>31915.25</c:v>
                </c:pt>
                <c:pt idx="3051">
                  <c:v>32411</c:v>
                </c:pt>
                <c:pt idx="3052">
                  <c:v>32162</c:v>
                </c:pt>
                <c:pt idx="3053">
                  <c:v>32161.5</c:v>
                </c:pt>
                <c:pt idx="3054">
                  <c:v>31910</c:v>
                </c:pt>
                <c:pt idx="3055">
                  <c:v>31913</c:v>
                </c:pt>
                <c:pt idx="3056">
                  <c:v>31908.5</c:v>
                </c:pt>
                <c:pt idx="3057">
                  <c:v>31808</c:v>
                </c:pt>
                <c:pt idx="3058">
                  <c:v>31908</c:v>
                </c:pt>
                <c:pt idx="3059">
                  <c:v>32717</c:v>
                </c:pt>
                <c:pt idx="3060">
                  <c:v>32718</c:v>
                </c:pt>
                <c:pt idx="3061">
                  <c:v>32315</c:v>
                </c:pt>
                <c:pt idx="3062">
                  <c:v>32415</c:v>
                </c:pt>
                <c:pt idx="3063">
                  <c:v>32415</c:v>
                </c:pt>
                <c:pt idx="3064">
                  <c:v>32417.25</c:v>
                </c:pt>
                <c:pt idx="3065">
                  <c:v>32416.5</c:v>
                </c:pt>
                <c:pt idx="3066">
                  <c:v>32412.25</c:v>
                </c:pt>
                <c:pt idx="3067">
                  <c:v>32412</c:v>
                </c:pt>
                <c:pt idx="3068">
                  <c:v>32661.25</c:v>
                </c:pt>
                <c:pt idx="3069">
                  <c:v>32663</c:v>
                </c:pt>
                <c:pt idx="3070">
                  <c:v>32662</c:v>
                </c:pt>
                <c:pt idx="3071">
                  <c:v>32658</c:v>
                </c:pt>
                <c:pt idx="3072">
                  <c:v>32657</c:v>
                </c:pt>
                <c:pt idx="3073">
                  <c:v>32406</c:v>
                </c:pt>
                <c:pt idx="3074">
                  <c:v>32407</c:v>
                </c:pt>
                <c:pt idx="3075">
                  <c:v>32532</c:v>
                </c:pt>
                <c:pt idx="3076">
                  <c:v>32500</c:v>
                </c:pt>
                <c:pt idx="3077">
                  <c:v>33005</c:v>
                </c:pt>
                <c:pt idx="3078">
                  <c:v>32283</c:v>
                </c:pt>
                <c:pt idx="3079">
                  <c:v>32283</c:v>
                </c:pt>
                <c:pt idx="3080">
                  <c:v>32406</c:v>
                </c:pt>
                <c:pt idx="3081">
                  <c:v>32400</c:v>
                </c:pt>
                <c:pt idx="3082">
                  <c:v>32400</c:v>
                </c:pt>
                <c:pt idx="3083">
                  <c:v>32398</c:v>
                </c:pt>
                <c:pt idx="3084">
                  <c:v>32272</c:v>
                </c:pt>
                <c:pt idx="3085">
                  <c:v>32270</c:v>
                </c:pt>
                <c:pt idx="3086">
                  <c:v>32266</c:v>
                </c:pt>
                <c:pt idx="3087">
                  <c:v>32264</c:v>
                </c:pt>
                <c:pt idx="3088">
                  <c:v>32262</c:v>
                </c:pt>
                <c:pt idx="3089">
                  <c:v>31888</c:v>
                </c:pt>
                <c:pt idx="3090">
                  <c:v>32261.13</c:v>
                </c:pt>
                <c:pt idx="3091">
                  <c:v>32256</c:v>
                </c:pt>
                <c:pt idx="3092">
                  <c:v>32255</c:v>
                </c:pt>
                <c:pt idx="3093">
                  <c:v>32378</c:v>
                </c:pt>
                <c:pt idx="3094">
                  <c:v>32128</c:v>
                </c:pt>
                <c:pt idx="3095">
                  <c:v>31876</c:v>
                </c:pt>
                <c:pt idx="3096">
                  <c:v>31371</c:v>
                </c:pt>
                <c:pt idx="3097">
                  <c:v>32370</c:v>
                </c:pt>
                <c:pt idx="3098">
                  <c:v>32244</c:v>
                </c:pt>
                <c:pt idx="3099">
                  <c:v>32620</c:v>
                </c:pt>
                <c:pt idx="3100">
                  <c:v>32368</c:v>
                </c:pt>
                <c:pt idx="3101">
                  <c:v>32363</c:v>
                </c:pt>
                <c:pt idx="3102">
                  <c:v>32362</c:v>
                </c:pt>
                <c:pt idx="3103">
                  <c:v>32361</c:v>
                </c:pt>
                <c:pt idx="3104">
                  <c:v>32362</c:v>
                </c:pt>
                <c:pt idx="3105">
                  <c:v>32360</c:v>
                </c:pt>
                <c:pt idx="3106">
                  <c:v>32355</c:v>
                </c:pt>
                <c:pt idx="3107">
                  <c:v>32352</c:v>
                </c:pt>
                <c:pt idx="3108">
                  <c:v>32479</c:v>
                </c:pt>
                <c:pt idx="3109">
                  <c:v>31355.5</c:v>
                </c:pt>
                <c:pt idx="3110">
                  <c:v>31003</c:v>
                </c:pt>
                <c:pt idx="3111">
                  <c:v>30998</c:v>
                </c:pt>
                <c:pt idx="3112">
                  <c:v>30747</c:v>
                </c:pt>
                <c:pt idx="3113">
                  <c:v>30595</c:v>
                </c:pt>
                <c:pt idx="3114">
                  <c:v>30596</c:v>
                </c:pt>
                <c:pt idx="3115">
                  <c:v>30344</c:v>
                </c:pt>
                <c:pt idx="3116">
                  <c:v>30754</c:v>
                </c:pt>
                <c:pt idx="3117">
                  <c:v>30800</c:v>
                </c:pt>
                <c:pt idx="3118">
                  <c:v>30499</c:v>
                </c:pt>
                <c:pt idx="3119">
                  <c:v>30350</c:v>
                </c:pt>
                <c:pt idx="3120">
                  <c:v>30448</c:v>
                </c:pt>
                <c:pt idx="3121">
                  <c:v>30342</c:v>
                </c:pt>
                <c:pt idx="3122">
                  <c:v>30241</c:v>
                </c:pt>
                <c:pt idx="3123">
                  <c:v>30140</c:v>
                </c:pt>
                <c:pt idx="3124">
                  <c:v>30146</c:v>
                </c:pt>
                <c:pt idx="3125">
                  <c:v>30144</c:v>
                </c:pt>
                <c:pt idx="3126">
                  <c:v>30418</c:v>
                </c:pt>
                <c:pt idx="3127">
                  <c:v>30442</c:v>
                </c:pt>
                <c:pt idx="3128">
                  <c:v>30506</c:v>
                </c:pt>
                <c:pt idx="3129">
                  <c:v>30458.5</c:v>
                </c:pt>
                <c:pt idx="3130">
                  <c:v>30559</c:v>
                </c:pt>
                <c:pt idx="3131">
                  <c:v>30635</c:v>
                </c:pt>
                <c:pt idx="3132">
                  <c:v>30510</c:v>
                </c:pt>
                <c:pt idx="3133">
                  <c:v>30609</c:v>
                </c:pt>
                <c:pt idx="3134">
                  <c:v>30508</c:v>
                </c:pt>
                <c:pt idx="3135">
                  <c:v>30508</c:v>
                </c:pt>
                <c:pt idx="3136">
                  <c:v>30505</c:v>
                </c:pt>
                <c:pt idx="3137">
                  <c:v>30805</c:v>
                </c:pt>
                <c:pt idx="3138">
                  <c:v>30457</c:v>
                </c:pt>
                <c:pt idx="3139">
                  <c:v>30457</c:v>
                </c:pt>
                <c:pt idx="3140">
                  <c:v>30455</c:v>
                </c:pt>
                <c:pt idx="3141">
                  <c:v>30451</c:v>
                </c:pt>
                <c:pt idx="3142">
                  <c:v>30450</c:v>
                </c:pt>
                <c:pt idx="3143">
                  <c:v>30050</c:v>
                </c:pt>
                <c:pt idx="3144">
                  <c:v>30050</c:v>
                </c:pt>
                <c:pt idx="3145">
                  <c:v>30058</c:v>
                </c:pt>
                <c:pt idx="3146">
                  <c:v>30055</c:v>
                </c:pt>
                <c:pt idx="3147">
                  <c:v>30055</c:v>
                </c:pt>
                <c:pt idx="3148">
                  <c:v>30060</c:v>
                </c:pt>
                <c:pt idx="3149">
                  <c:v>29960</c:v>
                </c:pt>
                <c:pt idx="3150">
                  <c:v>29921</c:v>
                </c:pt>
                <c:pt idx="3151">
                  <c:v>29720</c:v>
                </c:pt>
                <c:pt idx="3152">
                  <c:v>29700</c:v>
                </c:pt>
                <c:pt idx="3153">
                  <c:v>29700</c:v>
                </c:pt>
                <c:pt idx="3154">
                  <c:v>29751</c:v>
                </c:pt>
                <c:pt idx="3155">
                  <c:v>29800</c:v>
                </c:pt>
                <c:pt idx="3156">
                  <c:v>29878.5</c:v>
                </c:pt>
                <c:pt idx="3157">
                  <c:v>29878</c:v>
                </c:pt>
                <c:pt idx="3158">
                  <c:v>29583</c:v>
                </c:pt>
                <c:pt idx="3159">
                  <c:v>29583</c:v>
                </c:pt>
                <c:pt idx="3160">
                  <c:v>29882</c:v>
                </c:pt>
                <c:pt idx="3161">
                  <c:v>29869</c:v>
                </c:pt>
                <c:pt idx="3162">
                  <c:v>29868</c:v>
                </c:pt>
                <c:pt idx="3163">
                  <c:v>29868</c:v>
                </c:pt>
                <c:pt idx="3164">
                  <c:v>30370</c:v>
                </c:pt>
                <c:pt idx="3165">
                  <c:v>30379</c:v>
                </c:pt>
                <c:pt idx="3166">
                  <c:v>30376</c:v>
                </c:pt>
                <c:pt idx="3167">
                  <c:v>29876</c:v>
                </c:pt>
                <c:pt idx="3168">
                  <c:v>29380</c:v>
                </c:pt>
                <c:pt idx="3169">
                  <c:v>29380</c:v>
                </c:pt>
                <c:pt idx="3170">
                  <c:v>29380</c:v>
                </c:pt>
                <c:pt idx="3171">
                  <c:v>29380</c:v>
                </c:pt>
                <c:pt idx="3172">
                  <c:v>29375</c:v>
                </c:pt>
                <c:pt idx="3173">
                  <c:v>29375</c:v>
                </c:pt>
                <c:pt idx="3174">
                  <c:v>29378</c:v>
                </c:pt>
                <c:pt idx="3175">
                  <c:v>29377</c:v>
                </c:pt>
                <c:pt idx="3176">
                  <c:v>29374</c:v>
                </c:pt>
                <c:pt idx="3177">
                  <c:v>29374</c:v>
                </c:pt>
                <c:pt idx="3178">
                  <c:v>29624</c:v>
                </c:pt>
                <c:pt idx="3179">
                  <c:v>29872</c:v>
                </c:pt>
                <c:pt idx="3180">
                  <c:v>29876</c:v>
                </c:pt>
                <c:pt idx="3181">
                  <c:v>29873</c:v>
                </c:pt>
                <c:pt idx="3182">
                  <c:v>30573</c:v>
                </c:pt>
                <c:pt idx="3183">
                  <c:v>31373</c:v>
                </c:pt>
                <c:pt idx="3184">
                  <c:v>31376</c:v>
                </c:pt>
                <c:pt idx="3185">
                  <c:v>30374</c:v>
                </c:pt>
                <c:pt idx="3186">
                  <c:v>30372</c:v>
                </c:pt>
                <c:pt idx="3187">
                  <c:v>30373</c:v>
                </c:pt>
                <c:pt idx="3188">
                  <c:v>30373</c:v>
                </c:pt>
                <c:pt idx="3189">
                  <c:v>30877</c:v>
                </c:pt>
                <c:pt idx="3190">
                  <c:v>29875</c:v>
                </c:pt>
                <c:pt idx="3191">
                  <c:v>30870</c:v>
                </c:pt>
                <c:pt idx="3192">
                  <c:v>30372</c:v>
                </c:pt>
                <c:pt idx="3193">
                  <c:v>30370</c:v>
                </c:pt>
                <c:pt idx="3194">
                  <c:v>30875</c:v>
                </c:pt>
                <c:pt idx="3195">
                  <c:v>30375</c:v>
                </c:pt>
                <c:pt idx="3196">
                  <c:v>30378</c:v>
                </c:pt>
                <c:pt idx="3197">
                  <c:v>31029</c:v>
                </c:pt>
                <c:pt idx="3198">
                  <c:v>30794</c:v>
                </c:pt>
                <c:pt idx="3199">
                  <c:v>30587</c:v>
                </c:pt>
                <c:pt idx="3200">
                  <c:v>30885</c:v>
                </c:pt>
                <c:pt idx="3201">
                  <c:v>31130</c:v>
                </c:pt>
                <c:pt idx="3202">
                  <c:v>31140</c:v>
                </c:pt>
                <c:pt idx="3203">
                  <c:v>30890</c:v>
                </c:pt>
                <c:pt idx="3204">
                  <c:v>31297</c:v>
                </c:pt>
                <c:pt idx="3205">
                  <c:v>31147</c:v>
                </c:pt>
                <c:pt idx="3206">
                  <c:v>31143</c:v>
                </c:pt>
                <c:pt idx="3207">
                  <c:v>31392</c:v>
                </c:pt>
                <c:pt idx="3208">
                  <c:v>31147</c:v>
                </c:pt>
                <c:pt idx="3209">
                  <c:v>31400</c:v>
                </c:pt>
                <c:pt idx="3210">
                  <c:v>31000</c:v>
                </c:pt>
                <c:pt idx="3211">
                  <c:v>31146</c:v>
                </c:pt>
                <c:pt idx="3212">
                  <c:v>30845</c:v>
                </c:pt>
                <c:pt idx="3213">
                  <c:v>31150</c:v>
                </c:pt>
                <c:pt idx="3214">
                  <c:v>31155</c:v>
                </c:pt>
                <c:pt idx="3215">
                  <c:v>31105</c:v>
                </c:pt>
                <c:pt idx="3216">
                  <c:v>31050</c:v>
                </c:pt>
                <c:pt idx="3217">
                  <c:v>31211</c:v>
                </c:pt>
                <c:pt idx="3218">
                  <c:v>31161</c:v>
                </c:pt>
                <c:pt idx="3219">
                  <c:v>31161</c:v>
                </c:pt>
                <c:pt idx="3220">
                  <c:v>31160</c:v>
                </c:pt>
                <c:pt idx="3221">
                  <c:v>30406</c:v>
                </c:pt>
                <c:pt idx="3222">
                  <c:v>30905</c:v>
                </c:pt>
                <c:pt idx="3223">
                  <c:v>30656</c:v>
                </c:pt>
                <c:pt idx="3224">
                  <c:v>28906</c:v>
                </c:pt>
                <c:pt idx="3225">
                  <c:v>28402</c:v>
                </c:pt>
                <c:pt idx="3226">
                  <c:v>28402</c:v>
                </c:pt>
                <c:pt idx="3227">
                  <c:v>27901</c:v>
                </c:pt>
                <c:pt idx="3228">
                  <c:v>27900</c:v>
                </c:pt>
                <c:pt idx="3229">
                  <c:v>27900</c:v>
                </c:pt>
                <c:pt idx="3230">
                  <c:v>28350</c:v>
                </c:pt>
                <c:pt idx="3231">
                  <c:v>28600</c:v>
                </c:pt>
                <c:pt idx="3232">
                  <c:v>28255</c:v>
                </c:pt>
                <c:pt idx="3233">
                  <c:v>27805</c:v>
                </c:pt>
                <c:pt idx="3234">
                  <c:v>26910</c:v>
                </c:pt>
                <c:pt idx="3235">
                  <c:v>26910</c:v>
                </c:pt>
                <c:pt idx="3236">
                  <c:v>26915</c:v>
                </c:pt>
                <c:pt idx="3237">
                  <c:v>27425</c:v>
                </c:pt>
                <c:pt idx="3238">
                  <c:v>27525</c:v>
                </c:pt>
                <c:pt idx="3239">
                  <c:v>27500</c:v>
                </c:pt>
                <c:pt idx="3240">
                  <c:v>27250</c:v>
                </c:pt>
                <c:pt idx="3241">
                  <c:v>27000</c:v>
                </c:pt>
                <c:pt idx="3242">
                  <c:v>27750</c:v>
                </c:pt>
                <c:pt idx="3243">
                  <c:v>29600</c:v>
                </c:pt>
                <c:pt idx="3244">
                  <c:v>29600</c:v>
                </c:pt>
                <c:pt idx="3245">
                  <c:v>29451.5</c:v>
                </c:pt>
                <c:pt idx="3246">
                  <c:v>28950</c:v>
                </c:pt>
                <c:pt idx="3247">
                  <c:v>28950</c:v>
                </c:pt>
                <c:pt idx="3248">
                  <c:v>27904</c:v>
                </c:pt>
                <c:pt idx="3249">
                  <c:v>27854</c:v>
                </c:pt>
                <c:pt idx="3250">
                  <c:v>27404</c:v>
                </c:pt>
                <c:pt idx="3251">
                  <c:v>27404</c:v>
                </c:pt>
                <c:pt idx="3252">
                  <c:v>27404</c:v>
                </c:pt>
                <c:pt idx="3253">
                  <c:v>27100</c:v>
                </c:pt>
                <c:pt idx="3254">
                  <c:v>26772</c:v>
                </c:pt>
                <c:pt idx="3255">
                  <c:v>26370</c:v>
                </c:pt>
                <c:pt idx="3256">
                  <c:v>26513</c:v>
                </c:pt>
                <c:pt idx="3257">
                  <c:v>26513</c:v>
                </c:pt>
                <c:pt idx="3258">
                  <c:v>26210</c:v>
                </c:pt>
                <c:pt idx="3259">
                  <c:v>26210</c:v>
                </c:pt>
                <c:pt idx="3260">
                  <c:v>26310</c:v>
                </c:pt>
                <c:pt idx="3261">
                  <c:v>26404.5</c:v>
                </c:pt>
                <c:pt idx="3262">
                  <c:v>26202</c:v>
                </c:pt>
                <c:pt idx="3263">
                  <c:v>26202</c:v>
                </c:pt>
                <c:pt idx="3264">
                  <c:v>25705</c:v>
                </c:pt>
                <c:pt idx="3265">
                  <c:v>25704</c:v>
                </c:pt>
                <c:pt idx="3266">
                  <c:v>25600</c:v>
                </c:pt>
                <c:pt idx="3267">
                  <c:v>25700</c:v>
                </c:pt>
                <c:pt idx="3268">
                  <c:v>25923</c:v>
                </c:pt>
                <c:pt idx="3269">
                  <c:v>25425</c:v>
                </c:pt>
                <c:pt idx="3270">
                  <c:v>25525</c:v>
                </c:pt>
                <c:pt idx="3271">
                  <c:v>25522</c:v>
                </c:pt>
                <c:pt idx="3272">
                  <c:v>25648</c:v>
                </c:pt>
                <c:pt idx="3273">
                  <c:v>25400</c:v>
                </c:pt>
                <c:pt idx="3274">
                  <c:v>25400</c:v>
                </c:pt>
                <c:pt idx="3275">
                  <c:v>25150</c:v>
                </c:pt>
                <c:pt idx="3276">
                  <c:v>25898</c:v>
                </c:pt>
                <c:pt idx="3277">
                  <c:v>25898</c:v>
                </c:pt>
                <c:pt idx="3278">
                  <c:v>25898</c:v>
                </c:pt>
                <c:pt idx="3279">
                  <c:v>25400</c:v>
                </c:pt>
                <c:pt idx="3280">
                  <c:v>26603</c:v>
                </c:pt>
                <c:pt idx="3281">
                  <c:v>26600</c:v>
                </c:pt>
                <c:pt idx="3282">
                  <c:v>26600</c:v>
                </c:pt>
                <c:pt idx="3283">
                  <c:v>26600</c:v>
                </c:pt>
                <c:pt idx="3284">
                  <c:v>26904</c:v>
                </c:pt>
                <c:pt idx="3285">
                  <c:v>27154</c:v>
                </c:pt>
                <c:pt idx="3286">
                  <c:v>26900</c:v>
                </c:pt>
                <c:pt idx="3287">
                  <c:v>27100</c:v>
                </c:pt>
                <c:pt idx="3288">
                  <c:v>27150</c:v>
                </c:pt>
                <c:pt idx="3289">
                  <c:v>26850</c:v>
                </c:pt>
                <c:pt idx="3290">
                  <c:v>26852</c:v>
                </c:pt>
                <c:pt idx="3291">
                  <c:v>26850</c:v>
                </c:pt>
                <c:pt idx="3292">
                  <c:v>27050</c:v>
                </c:pt>
                <c:pt idx="3293">
                  <c:v>27050</c:v>
                </c:pt>
                <c:pt idx="3294">
                  <c:v>26975</c:v>
                </c:pt>
                <c:pt idx="3295">
                  <c:v>26677</c:v>
                </c:pt>
                <c:pt idx="3296">
                  <c:v>27026</c:v>
                </c:pt>
                <c:pt idx="3297">
                  <c:v>27126</c:v>
                </c:pt>
                <c:pt idx="3298">
                  <c:v>27076</c:v>
                </c:pt>
                <c:pt idx="3299">
                  <c:v>27178</c:v>
                </c:pt>
                <c:pt idx="3300">
                  <c:v>27177</c:v>
                </c:pt>
                <c:pt idx="3301">
                  <c:v>27175</c:v>
                </c:pt>
                <c:pt idx="3302">
                  <c:v>27425</c:v>
                </c:pt>
                <c:pt idx="3303">
                  <c:v>27175</c:v>
                </c:pt>
                <c:pt idx="3304">
                  <c:v>27470</c:v>
                </c:pt>
                <c:pt idx="3305">
                  <c:v>27070</c:v>
                </c:pt>
                <c:pt idx="3306">
                  <c:v>27170</c:v>
                </c:pt>
                <c:pt idx="3307">
                  <c:v>26920</c:v>
                </c:pt>
                <c:pt idx="3308">
                  <c:v>26920</c:v>
                </c:pt>
                <c:pt idx="3309">
                  <c:v>27175</c:v>
                </c:pt>
                <c:pt idx="3310">
                  <c:v>27181</c:v>
                </c:pt>
                <c:pt idx="3311">
                  <c:v>26625</c:v>
                </c:pt>
                <c:pt idx="3312">
                  <c:v>26625</c:v>
                </c:pt>
                <c:pt idx="3313">
                  <c:v>26525</c:v>
                </c:pt>
                <c:pt idx="3314">
                  <c:v>26220</c:v>
                </c:pt>
                <c:pt idx="3315">
                  <c:v>26800</c:v>
                </c:pt>
                <c:pt idx="3316">
                  <c:v>27250</c:v>
                </c:pt>
                <c:pt idx="3317">
                  <c:v>27850</c:v>
                </c:pt>
                <c:pt idx="3318">
                  <c:v>27860</c:v>
                </c:pt>
                <c:pt idx="3319">
                  <c:v>28280</c:v>
                </c:pt>
                <c:pt idx="3320">
                  <c:v>27700</c:v>
                </c:pt>
                <c:pt idx="3321">
                  <c:v>28000</c:v>
                </c:pt>
                <c:pt idx="3322">
                  <c:v>28500</c:v>
                </c:pt>
                <c:pt idx="3323">
                  <c:v>29100</c:v>
                </c:pt>
                <c:pt idx="3324">
                  <c:v>28500</c:v>
                </c:pt>
                <c:pt idx="3325">
                  <c:v>29440</c:v>
                </c:pt>
                <c:pt idx="3326">
                  <c:v>29991</c:v>
                </c:pt>
                <c:pt idx="3327">
                  <c:v>30093</c:v>
                </c:pt>
                <c:pt idx="3328">
                  <c:v>30495</c:v>
                </c:pt>
                <c:pt idx="3329">
                  <c:v>30446</c:v>
                </c:pt>
                <c:pt idx="3330">
                  <c:v>30948</c:v>
                </c:pt>
                <c:pt idx="3331">
                  <c:v>30950</c:v>
                </c:pt>
                <c:pt idx="3332">
                  <c:v>29000</c:v>
                </c:pt>
                <c:pt idx="3333">
                  <c:v>28341</c:v>
                </c:pt>
                <c:pt idx="3334">
                  <c:v>27925</c:v>
                </c:pt>
                <c:pt idx="3335">
                  <c:v>27202</c:v>
                </c:pt>
                <c:pt idx="3336">
                  <c:v>27150.5</c:v>
                </c:pt>
                <c:pt idx="3337">
                  <c:v>27200</c:v>
                </c:pt>
                <c:pt idx="3338">
                  <c:v>27010</c:v>
                </c:pt>
                <c:pt idx="3339">
                  <c:v>27010</c:v>
                </c:pt>
                <c:pt idx="3340">
                  <c:v>26900</c:v>
                </c:pt>
                <c:pt idx="3341">
                  <c:v>26350</c:v>
                </c:pt>
                <c:pt idx="3342">
                  <c:v>26900</c:v>
                </c:pt>
                <c:pt idx="3343">
                  <c:v>28159</c:v>
                </c:pt>
                <c:pt idx="3344">
                  <c:v>27402.5</c:v>
                </c:pt>
                <c:pt idx="3345">
                  <c:v>27652</c:v>
                </c:pt>
                <c:pt idx="3346">
                  <c:v>27400</c:v>
                </c:pt>
                <c:pt idx="3347">
                  <c:v>26326</c:v>
                </c:pt>
                <c:pt idx="3348">
                  <c:v>26825</c:v>
                </c:pt>
                <c:pt idx="3349">
                  <c:v>26327</c:v>
                </c:pt>
                <c:pt idx="3350">
                  <c:v>25825</c:v>
                </c:pt>
                <c:pt idx="3351">
                  <c:v>25832</c:v>
                </c:pt>
                <c:pt idx="3352">
                  <c:v>25831</c:v>
                </c:pt>
                <c:pt idx="3353">
                  <c:v>25830</c:v>
                </c:pt>
                <c:pt idx="3354">
                  <c:v>26520</c:v>
                </c:pt>
                <c:pt idx="3355">
                  <c:v>26305</c:v>
                </c:pt>
                <c:pt idx="3356">
                  <c:v>26351</c:v>
                </c:pt>
                <c:pt idx="3357">
                  <c:v>26100</c:v>
                </c:pt>
                <c:pt idx="3358">
                  <c:v>26573</c:v>
                </c:pt>
                <c:pt idx="3359">
                  <c:v>27075</c:v>
                </c:pt>
                <c:pt idx="3360">
                  <c:v>28181</c:v>
                </c:pt>
                <c:pt idx="3361">
                  <c:v>28701</c:v>
                </c:pt>
                <c:pt idx="3362">
                  <c:v>28750</c:v>
                </c:pt>
                <c:pt idx="3363">
                  <c:v>28700</c:v>
                </c:pt>
                <c:pt idx="3364">
                  <c:v>29000</c:v>
                </c:pt>
                <c:pt idx="3365">
                  <c:v>29513</c:v>
                </c:pt>
                <c:pt idx="3366">
                  <c:v>28204</c:v>
                </c:pt>
                <c:pt idx="3367">
                  <c:v>29550</c:v>
                </c:pt>
                <c:pt idx="3368">
                  <c:v>29500</c:v>
                </c:pt>
                <c:pt idx="3369">
                  <c:v>29550</c:v>
                </c:pt>
                <c:pt idx="3370">
                  <c:v>30251</c:v>
                </c:pt>
                <c:pt idx="3371">
                  <c:v>30250</c:v>
                </c:pt>
                <c:pt idx="3372">
                  <c:v>30250</c:v>
                </c:pt>
                <c:pt idx="3373">
                  <c:v>30950</c:v>
                </c:pt>
                <c:pt idx="3374">
                  <c:v>30806</c:v>
                </c:pt>
                <c:pt idx="3375">
                  <c:v>30804</c:v>
                </c:pt>
                <c:pt idx="3376">
                  <c:v>30800</c:v>
                </c:pt>
                <c:pt idx="3377">
                  <c:v>31783</c:v>
                </c:pt>
                <c:pt idx="3378">
                  <c:v>31730</c:v>
                </c:pt>
                <c:pt idx="3379">
                  <c:v>32038</c:v>
                </c:pt>
                <c:pt idx="3380">
                  <c:v>30910</c:v>
                </c:pt>
                <c:pt idx="3381">
                  <c:v>30127</c:v>
                </c:pt>
                <c:pt idx="3382">
                  <c:v>29825</c:v>
                </c:pt>
                <c:pt idx="3383">
                  <c:v>30001</c:v>
                </c:pt>
                <c:pt idx="3384">
                  <c:v>29950</c:v>
                </c:pt>
                <c:pt idx="3385">
                  <c:v>29806</c:v>
                </c:pt>
                <c:pt idx="3386">
                  <c:v>30050</c:v>
                </c:pt>
                <c:pt idx="3387">
                  <c:v>30000</c:v>
                </c:pt>
                <c:pt idx="3388">
                  <c:v>30200</c:v>
                </c:pt>
                <c:pt idx="3389">
                  <c:v>30500</c:v>
                </c:pt>
                <c:pt idx="3390">
                  <c:v>29750</c:v>
                </c:pt>
                <c:pt idx="3391">
                  <c:v>29900</c:v>
                </c:pt>
                <c:pt idx="3392">
                  <c:v>29900</c:v>
                </c:pt>
                <c:pt idx="3393">
                  <c:v>29700</c:v>
                </c:pt>
                <c:pt idx="3394">
                  <c:v>29500</c:v>
                </c:pt>
                <c:pt idx="3395">
                  <c:v>29500</c:v>
                </c:pt>
                <c:pt idx="3396">
                  <c:v>29900</c:v>
                </c:pt>
                <c:pt idx="3397">
                  <c:v>29896.5</c:v>
                </c:pt>
                <c:pt idx="3398">
                  <c:v>29497.3</c:v>
                </c:pt>
                <c:pt idx="3399">
                  <c:v>29500</c:v>
                </c:pt>
                <c:pt idx="3400">
                  <c:v>28000</c:v>
                </c:pt>
                <c:pt idx="3401">
                  <c:v>28000</c:v>
                </c:pt>
                <c:pt idx="3402">
                  <c:v>28200</c:v>
                </c:pt>
                <c:pt idx="3403">
                  <c:v>28200</c:v>
                </c:pt>
                <c:pt idx="3404">
                  <c:v>28200</c:v>
                </c:pt>
                <c:pt idx="3405">
                  <c:v>28000</c:v>
                </c:pt>
                <c:pt idx="3406">
                  <c:v>27800</c:v>
                </c:pt>
                <c:pt idx="3407">
                  <c:v>27860</c:v>
                </c:pt>
                <c:pt idx="3408">
                  <c:v>28260</c:v>
                </c:pt>
                <c:pt idx="3409">
                  <c:v>28360</c:v>
                </c:pt>
                <c:pt idx="3410">
                  <c:v>28360</c:v>
                </c:pt>
                <c:pt idx="3411">
                  <c:v>27710</c:v>
                </c:pt>
                <c:pt idx="3412">
                  <c:v>27610</c:v>
                </c:pt>
                <c:pt idx="3413">
                  <c:v>28060</c:v>
                </c:pt>
                <c:pt idx="3414">
                  <c:v>27957</c:v>
                </c:pt>
                <c:pt idx="3415">
                  <c:v>27857</c:v>
                </c:pt>
                <c:pt idx="3416">
                  <c:v>27557</c:v>
                </c:pt>
                <c:pt idx="3417">
                  <c:v>27857</c:v>
                </c:pt>
                <c:pt idx="3418">
                  <c:v>27558</c:v>
                </c:pt>
                <c:pt idx="3419">
                  <c:v>27558</c:v>
                </c:pt>
                <c:pt idx="3420">
                  <c:v>27458</c:v>
                </c:pt>
                <c:pt idx="3421">
                  <c:v>27508</c:v>
                </c:pt>
                <c:pt idx="3422">
                  <c:v>27508.799999999999</c:v>
                </c:pt>
                <c:pt idx="3423">
                  <c:v>27249</c:v>
                </c:pt>
                <c:pt idx="3424">
                  <c:v>27324.5</c:v>
                </c:pt>
                <c:pt idx="3425">
                  <c:v>27499.8</c:v>
                </c:pt>
                <c:pt idx="3426">
                  <c:v>27125</c:v>
                </c:pt>
                <c:pt idx="3427">
                  <c:v>27375</c:v>
                </c:pt>
                <c:pt idx="3428">
                  <c:v>27000</c:v>
                </c:pt>
                <c:pt idx="3429">
                  <c:v>27200</c:v>
                </c:pt>
                <c:pt idx="3430">
                  <c:v>25750</c:v>
                </c:pt>
                <c:pt idx="3431">
                  <c:v>26090</c:v>
                </c:pt>
                <c:pt idx="3432">
                  <c:v>26014</c:v>
                </c:pt>
                <c:pt idx="3433">
                  <c:v>25788.5</c:v>
                </c:pt>
                <c:pt idx="3434">
                  <c:v>25988</c:v>
                </c:pt>
                <c:pt idx="3435">
                  <c:v>25350</c:v>
                </c:pt>
                <c:pt idx="3436">
                  <c:v>25350</c:v>
                </c:pt>
                <c:pt idx="3437">
                  <c:v>25326</c:v>
                </c:pt>
                <c:pt idx="3438">
                  <c:v>25325</c:v>
                </c:pt>
                <c:pt idx="3439">
                  <c:v>25330</c:v>
                </c:pt>
                <c:pt idx="3440">
                  <c:v>25330</c:v>
                </c:pt>
                <c:pt idx="3441">
                  <c:v>25175</c:v>
                </c:pt>
                <c:pt idx="3442">
                  <c:v>25300</c:v>
                </c:pt>
                <c:pt idx="3443">
                  <c:v>26925</c:v>
                </c:pt>
                <c:pt idx="3444">
                  <c:v>26925</c:v>
                </c:pt>
                <c:pt idx="3445">
                  <c:v>26925</c:v>
                </c:pt>
                <c:pt idx="3446">
                  <c:v>25175</c:v>
                </c:pt>
                <c:pt idx="3447">
                  <c:v>25174</c:v>
                </c:pt>
                <c:pt idx="3448">
                  <c:v>25174</c:v>
                </c:pt>
                <c:pt idx="3449">
                  <c:v>25175</c:v>
                </c:pt>
                <c:pt idx="3450">
                  <c:v>25050</c:v>
                </c:pt>
                <c:pt idx="3451">
                  <c:v>25296</c:v>
                </c:pt>
                <c:pt idx="3452">
                  <c:v>25250</c:v>
                </c:pt>
                <c:pt idx="3453">
                  <c:v>24949</c:v>
                </c:pt>
                <c:pt idx="3454">
                  <c:v>25150</c:v>
                </c:pt>
                <c:pt idx="3455">
                  <c:v>25154</c:v>
                </c:pt>
                <c:pt idx="3456">
                  <c:v>25138.5</c:v>
                </c:pt>
                <c:pt idx="3457">
                  <c:v>25150</c:v>
                </c:pt>
                <c:pt idx="3458">
                  <c:v>25150</c:v>
                </c:pt>
                <c:pt idx="3459">
                  <c:v>25401</c:v>
                </c:pt>
                <c:pt idx="3460">
                  <c:v>25400</c:v>
                </c:pt>
                <c:pt idx="3461">
                  <c:v>25402</c:v>
                </c:pt>
                <c:pt idx="3462">
                  <c:v>25401</c:v>
                </c:pt>
                <c:pt idx="3463">
                  <c:v>25400</c:v>
                </c:pt>
                <c:pt idx="3464">
                  <c:v>25425</c:v>
                </c:pt>
                <c:pt idx="3465">
                  <c:v>25425</c:v>
                </c:pt>
                <c:pt idx="3466">
                  <c:v>25450</c:v>
                </c:pt>
                <c:pt idx="3467">
                  <c:v>25550</c:v>
                </c:pt>
                <c:pt idx="3468">
                  <c:v>25411</c:v>
                </c:pt>
                <c:pt idx="3469">
                  <c:v>25410</c:v>
                </c:pt>
                <c:pt idx="3470">
                  <c:v>25357</c:v>
                </c:pt>
                <c:pt idx="3471">
                  <c:v>25353</c:v>
                </c:pt>
                <c:pt idx="3472">
                  <c:v>25352</c:v>
                </c:pt>
                <c:pt idx="3473">
                  <c:v>25251</c:v>
                </c:pt>
                <c:pt idx="3474">
                  <c:v>25250</c:v>
                </c:pt>
                <c:pt idx="3475">
                  <c:v>25525</c:v>
                </c:pt>
                <c:pt idx="3476">
                  <c:v>25525</c:v>
                </c:pt>
                <c:pt idx="3477">
                  <c:v>25275</c:v>
                </c:pt>
                <c:pt idx="3478">
                  <c:v>25527.5</c:v>
                </c:pt>
                <c:pt idx="3479">
                  <c:v>25651</c:v>
                </c:pt>
                <c:pt idx="3480">
                  <c:v>25650</c:v>
                </c:pt>
                <c:pt idx="3481">
                  <c:v>25405</c:v>
                </c:pt>
                <c:pt idx="3482">
                  <c:v>25654</c:v>
                </c:pt>
                <c:pt idx="3483">
                  <c:v>25903</c:v>
                </c:pt>
                <c:pt idx="3484">
                  <c:v>24902</c:v>
                </c:pt>
                <c:pt idx="3485">
                  <c:v>26167</c:v>
                </c:pt>
                <c:pt idx="3486">
                  <c:v>26413</c:v>
                </c:pt>
                <c:pt idx="3487">
                  <c:v>26412</c:v>
                </c:pt>
                <c:pt idx="3488">
                  <c:v>26411</c:v>
                </c:pt>
                <c:pt idx="3489">
                  <c:v>26160</c:v>
                </c:pt>
                <c:pt idx="3490">
                  <c:v>26160</c:v>
                </c:pt>
                <c:pt idx="3491">
                  <c:v>26155</c:v>
                </c:pt>
                <c:pt idx="3492">
                  <c:v>26155</c:v>
                </c:pt>
                <c:pt idx="3493">
                  <c:v>25155</c:v>
                </c:pt>
                <c:pt idx="3494">
                  <c:v>25655</c:v>
                </c:pt>
                <c:pt idx="3495">
                  <c:v>24905</c:v>
                </c:pt>
                <c:pt idx="3496">
                  <c:v>24900</c:v>
                </c:pt>
                <c:pt idx="3497">
                  <c:v>25150</c:v>
                </c:pt>
                <c:pt idx="3498">
                  <c:v>25650</c:v>
                </c:pt>
                <c:pt idx="3499">
                  <c:v>25650</c:v>
                </c:pt>
                <c:pt idx="3500">
                  <c:v>24900</c:v>
                </c:pt>
                <c:pt idx="3501">
                  <c:v>24900</c:v>
                </c:pt>
                <c:pt idx="3502">
                  <c:v>24900</c:v>
                </c:pt>
                <c:pt idx="3503">
                  <c:v>24900</c:v>
                </c:pt>
                <c:pt idx="3504">
                  <c:v>24900</c:v>
                </c:pt>
                <c:pt idx="3505">
                  <c:v>24900</c:v>
                </c:pt>
                <c:pt idx="3506">
                  <c:v>24900</c:v>
                </c:pt>
                <c:pt idx="3507">
                  <c:v>25400</c:v>
                </c:pt>
                <c:pt idx="3508">
                  <c:v>25400</c:v>
                </c:pt>
                <c:pt idx="3509">
                  <c:v>25330</c:v>
                </c:pt>
                <c:pt idx="3510">
                  <c:v>24825</c:v>
                </c:pt>
                <c:pt idx="3511">
                  <c:v>24320</c:v>
                </c:pt>
                <c:pt idx="3512">
                  <c:v>24320</c:v>
                </c:pt>
                <c:pt idx="3513">
                  <c:v>24320</c:v>
                </c:pt>
                <c:pt idx="3514">
                  <c:v>24315</c:v>
                </c:pt>
                <c:pt idx="3515">
                  <c:v>24060</c:v>
                </c:pt>
                <c:pt idx="3516">
                  <c:v>24055</c:v>
                </c:pt>
                <c:pt idx="3517">
                  <c:v>23555</c:v>
                </c:pt>
                <c:pt idx="3518">
                  <c:v>23550</c:v>
                </c:pt>
                <c:pt idx="3519">
                  <c:v>23615</c:v>
                </c:pt>
                <c:pt idx="3520">
                  <c:v>23615</c:v>
                </c:pt>
                <c:pt idx="3521">
                  <c:v>23365</c:v>
                </c:pt>
                <c:pt idx="3522">
                  <c:v>23615</c:v>
                </c:pt>
                <c:pt idx="3523">
                  <c:v>23615</c:v>
                </c:pt>
                <c:pt idx="3524">
                  <c:v>23613</c:v>
                </c:pt>
                <c:pt idx="3525">
                  <c:v>23611.5</c:v>
                </c:pt>
                <c:pt idx="3526">
                  <c:v>23611.5</c:v>
                </c:pt>
                <c:pt idx="3527">
                  <c:v>23611.5</c:v>
                </c:pt>
                <c:pt idx="3528">
                  <c:v>23861.5</c:v>
                </c:pt>
                <c:pt idx="3529">
                  <c:v>22855</c:v>
                </c:pt>
                <c:pt idx="3530">
                  <c:v>22555</c:v>
                </c:pt>
                <c:pt idx="3531">
                  <c:v>22555</c:v>
                </c:pt>
                <c:pt idx="3532">
                  <c:v>22405</c:v>
                </c:pt>
                <c:pt idx="3533">
                  <c:v>22500</c:v>
                </c:pt>
                <c:pt idx="3534">
                  <c:v>22850</c:v>
                </c:pt>
                <c:pt idx="3535">
                  <c:v>22850</c:v>
                </c:pt>
                <c:pt idx="3536">
                  <c:v>22700</c:v>
                </c:pt>
                <c:pt idx="3537">
                  <c:v>22950</c:v>
                </c:pt>
                <c:pt idx="3538">
                  <c:v>23200</c:v>
                </c:pt>
                <c:pt idx="3539">
                  <c:v>23075</c:v>
                </c:pt>
                <c:pt idx="3540">
                  <c:v>23350</c:v>
                </c:pt>
                <c:pt idx="3541">
                  <c:v>23350</c:v>
                </c:pt>
                <c:pt idx="3542">
                  <c:v>23500</c:v>
                </c:pt>
                <c:pt idx="3543">
                  <c:v>23500</c:v>
                </c:pt>
                <c:pt idx="3544">
                  <c:v>24000</c:v>
                </c:pt>
                <c:pt idx="3545">
                  <c:v>24000</c:v>
                </c:pt>
                <c:pt idx="3546">
                  <c:v>24550</c:v>
                </c:pt>
                <c:pt idx="3547">
                  <c:v>25250</c:v>
                </c:pt>
                <c:pt idx="3548">
                  <c:v>24875</c:v>
                </c:pt>
                <c:pt idx="3549">
                  <c:v>25675</c:v>
                </c:pt>
                <c:pt idx="3550">
                  <c:v>25850</c:v>
                </c:pt>
                <c:pt idx="3551">
                  <c:v>25550</c:v>
                </c:pt>
                <c:pt idx="3552">
                  <c:v>25250</c:v>
                </c:pt>
                <c:pt idx="3553">
                  <c:v>25250</c:v>
                </c:pt>
                <c:pt idx="3554">
                  <c:v>25500</c:v>
                </c:pt>
                <c:pt idx="3555">
                  <c:v>25500</c:v>
                </c:pt>
                <c:pt idx="3556">
                  <c:v>26500</c:v>
                </c:pt>
                <c:pt idx="3557">
                  <c:v>26625</c:v>
                </c:pt>
                <c:pt idx="3558">
                  <c:v>26750</c:v>
                </c:pt>
                <c:pt idx="3559">
                  <c:v>26750</c:v>
                </c:pt>
                <c:pt idx="3560">
                  <c:v>26500</c:v>
                </c:pt>
                <c:pt idx="3561">
                  <c:v>26250</c:v>
                </c:pt>
                <c:pt idx="3562">
                  <c:v>27650</c:v>
                </c:pt>
                <c:pt idx="3563">
                  <c:v>26750</c:v>
                </c:pt>
                <c:pt idx="3564">
                  <c:v>27325</c:v>
                </c:pt>
                <c:pt idx="3565">
                  <c:v>27400</c:v>
                </c:pt>
                <c:pt idx="3566">
                  <c:v>27400</c:v>
                </c:pt>
                <c:pt idx="3567">
                  <c:v>27400</c:v>
                </c:pt>
                <c:pt idx="3568">
                  <c:v>27650</c:v>
                </c:pt>
                <c:pt idx="3569">
                  <c:v>27625</c:v>
                </c:pt>
                <c:pt idx="3570">
                  <c:v>27750</c:v>
                </c:pt>
                <c:pt idx="3571">
                  <c:v>27500</c:v>
                </c:pt>
                <c:pt idx="3572">
                  <c:v>28000</c:v>
                </c:pt>
                <c:pt idx="3573">
                  <c:v>29750</c:v>
                </c:pt>
                <c:pt idx="3574">
                  <c:v>29750</c:v>
                </c:pt>
                <c:pt idx="3575">
                  <c:v>29750</c:v>
                </c:pt>
                <c:pt idx="3576">
                  <c:v>29750</c:v>
                </c:pt>
                <c:pt idx="3577">
                  <c:v>29500</c:v>
                </c:pt>
                <c:pt idx="3578">
                  <c:v>29000</c:v>
                </c:pt>
                <c:pt idx="3579">
                  <c:v>29000</c:v>
                </c:pt>
                <c:pt idx="3580">
                  <c:v>28500</c:v>
                </c:pt>
                <c:pt idx="3581">
                  <c:v>28500</c:v>
                </c:pt>
                <c:pt idx="3582">
                  <c:v>29000</c:v>
                </c:pt>
                <c:pt idx="3583">
                  <c:v>28500</c:v>
                </c:pt>
                <c:pt idx="3584">
                  <c:v>28000</c:v>
                </c:pt>
                <c:pt idx="3585">
                  <c:v>29375</c:v>
                </c:pt>
                <c:pt idx="3586">
                  <c:v>29375</c:v>
                </c:pt>
                <c:pt idx="3587">
                  <c:v>29500</c:v>
                </c:pt>
                <c:pt idx="3588">
                  <c:v>29500</c:v>
                </c:pt>
                <c:pt idx="3589">
                  <c:v>29500</c:v>
                </c:pt>
                <c:pt idx="3590">
                  <c:v>29425</c:v>
                </c:pt>
                <c:pt idx="3591">
                  <c:v>29500</c:v>
                </c:pt>
                <c:pt idx="3592">
                  <c:v>29500</c:v>
                </c:pt>
                <c:pt idx="3593">
                  <c:v>29500</c:v>
                </c:pt>
                <c:pt idx="3594">
                  <c:v>29500</c:v>
                </c:pt>
                <c:pt idx="3595">
                  <c:v>29500</c:v>
                </c:pt>
                <c:pt idx="3596">
                  <c:v>29500</c:v>
                </c:pt>
                <c:pt idx="3597">
                  <c:v>29500</c:v>
                </c:pt>
                <c:pt idx="3598">
                  <c:v>29500</c:v>
                </c:pt>
                <c:pt idx="3599">
                  <c:v>29500</c:v>
                </c:pt>
                <c:pt idx="3600">
                  <c:v>29500</c:v>
                </c:pt>
                <c:pt idx="3601">
                  <c:v>28500</c:v>
                </c:pt>
                <c:pt idx="3602">
                  <c:v>28750</c:v>
                </c:pt>
                <c:pt idx="3603">
                  <c:v>28200</c:v>
                </c:pt>
                <c:pt idx="3604">
                  <c:v>28500</c:v>
                </c:pt>
                <c:pt idx="3605">
                  <c:v>28900</c:v>
                </c:pt>
                <c:pt idx="3606">
                  <c:v>27750</c:v>
                </c:pt>
                <c:pt idx="3607">
                  <c:v>28000</c:v>
                </c:pt>
                <c:pt idx="3608">
                  <c:v>27800</c:v>
                </c:pt>
                <c:pt idx="3609">
                  <c:v>29400</c:v>
                </c:pt>
                <c:pt idx="3610">
                  <c:v>29400</c:v>
                </c:pt>
                <c:pt idx="3611">
                  <c:v>29375</c:v>
                </c:pt>
                <c:pt idx="3612">
                  <c:v>29250</c:v>
                </c:pt>
                <c:pt idx="3613">
                  <c:v>29500</c:v>
                </c:pt>
                <c:pt idx="3614">
                  <c:v>29250</c:v>
                </c:pt>
                <c:pt idx="3615">
                  <c:v>29518</c:v>
                </c:pt>
                <c:pt idx="3616">
                  <c:v>30015</c:v>
                </c:pt>
                <c:pt idx="3617">
                  <c:v>29760</c:v>
                </c:pt>
                <c:pt idx="3618">
                  <c:v>30005.8</c:v>
                </c:pt>
                <c:pt idx="3619">
                  <c:v>30500</c:v>
                </c:pt>
                <c:pt idx="3620">
                  <c:v>27700</c:v>
                </c:pt>
                <c:pt idx="3621">
                  <c:v>27750</c:v>
                </c:pt>
                <c:pt idx="3622">
                  <c:v>27750</c:v>
                </c:pt>
                <c:pt idx="3623">
                  <c:v>27750</c:v>
                </c:pt>
                <c:pt idx="3624">
                  <c:v>28000</c:v>
                </c:pt>
                <c:pt idx="3625">
                  <c:v>28000</c:v>
                </c:pt>
                <c:pt idx="3626">
                  <c:v>28000</c:v>
                </c:pt>
                <c:pt idx="3627">
                  <c:v>27750</c:v>
                </c:pt>
                <c:pt idx="3628">
                  <c:v>28000</c:v>
                </c:pt>
                <c:pt idx="3629">
                  <c:v>28000</c:v>
                </c:pt>
                <c:pt idx="3630">
                  <c:v>27800</c:v>
                </c:pt>
                <c:pt idx="3631">
                  <c:v>28000</c:v>
                </c:pt>
                <c:pt idx="3632">
                  <c:v>28000</c:v>
                </c:pt>
                <c:pt idx="3633">
                  <c:v>28250</c:v>
                </c:pt>
                <c:pt idx="3634">
                  <c:v>28325</c:v>
                </c:pt>
                <c:pt idx="3635">
                  <c:v>28325</c:v>
                </c:pt>
                <c:pt idx="3636">
                  <c:v>28500</c:v>
                </c:pt>
                <c:pt idx="3637">
                  <c:v>29000</c:v>
                </c:pt>
                <c:pt idx="3638">
                  <c:v>29504</c:v>
                </c:pt>
                <c:pt idx="3639">
                  <c:v>28000</c:v>
                </c:pt>
                <c:pt idx="3640">
                  <c:v>28500</c:v>
                </c:pt>
                <c:pt idx="3641">
                  <c:v>28100</c:v>
                </c:pt>
                <c:pt idx="3642">
                  <c:v>27850</c:v>
                </c:pt>
                <c:pt idx="3643">
                  <c:v>27250</c:v>
                </c:pt>
                <c:pt idx="3644">
                  <c:v>27725</c:v>
                </c:pt>
                <c:pt idx="3645">
                  <c:v>27800</c:v>
                </c:pt>
                <c:pt idx="3646">
                  <c:v>28000</c:v>
                </c:pt>
                <c:pt idx="3647">
                  <c:v>28000</c:v>
                </c:pt>
                <c:pt idx="3648">
                  <c:v>29250</c:v>
                </c:pt>
                <c:pt idx="3649">
                  <c:v>29675</c:v>
                </c:pt>
                <c:pt idx="3650">
                  <c:v>29950</c:v>
                </c:pt>
                <c:pt idx="3651">
                  <c:v>29550</c:v>
                </c:pt>
                <c:pt idx="3652">
                  <c:v>29050</c:v>
                </c:pt>
                <c:pt idx="3653">
                  <c:v>29531.3</c:v>
                </c:pt>
                <c:pt idx="3654">
                  <c:v>30025</c:v>
                </c:pt>
                <c:pt idx="3655">
                  <c:v>30025</c:v>
                </c:pt>
                <c:pt idx="3656">
                  <c:v>30025</c:v>
                </c:pt>
                <c:pt idx="3657">
                  <c:v>29500</c:v>
                </c:pt>
                <c:pt idx="3658">
                  <c:v>29500</c:v>
                </c:pt>
                <c:pt idx="3659">
                  <c:v>29500</c:v>
                </c:pt>
                <c:pt idx="3660">
                  <c:v>30250</c:v>
                </c:pt>
                <c:pt idx="3661">
                  <c:v>30000</c:v>
                </c:pt>
                <c:pt idx="3662">
                  <c:v>30500</c:v>
                </c:pt>
                <c:pt idx="3663">
                  <c:v>30500</c:v>
                </c:pt>
                <c:pt idx="3664">
                  <c:v>30500</c:v>
                </c:pt>
                <c:pt idx="3665">
                  <c:v>30600</c:v>
                </c:pt>
                <c:pt idx="3666">
                  <c:v>30650</c:v>
                </c:pt>
                <c:pt idx="3667">
                  <c:v>30250</c:v>
                </c:pt>
                <c:pt idx="3668">
                  <c:v>30400</c:v>
                </c:pt>
                <c:pt idx="3669">
                  <c:v>30400</c:v>
                </c:pt>
                <c:pt idx="3670">
                  <c:v>30400</c:v>
                </c:pt>
                <c:pt idx="3671">
                  <c:v>30400</c:v>
                </c:pt>
                <c:pt idx="3672">
                  <c:v>30400</c:v>
                </c:pt>
                <c:pt idx="3673">
                  <c:v>30250</c:v>
                </c:pt>
                <c:pt idx="3674">
                  <c:v>30500</c:v>
                </c:pt>
                <c:pt idx="3675">
                  <c:v>30500</c:v>
                </c:pt>
                <c:pt idx="3676">
                  <c:v>30300</c:v>
                </c:pt>
                <c:pt idx="3677">
                  <c:v>31100</c:v>
                </c:pt>
                <c:pt idx="3678">
                  <c:v>31060</c:v>
                </c:pt>
                <c:pt idx="3679">
                  <c:v>31060</c:v>
                </c:pt>
                <c:pt idx="3680">
                  <c:v>30870</c:v>
                </c:pt>
                <c:pt idx="3681">
                  <c:v>30870</c:v>
                </c:pt>
                <c:pt idx="3682">
                  <c:v>30670</c:v>
                </c:pt>
                <c:pt idx="3683">
                  <c:v>30525</c:v>
                </c:pt>
                <c:pt idx="3684">
                  <c:v>30400</c:v>
                </c:pt>
                <c:pt idx="3685">
                  <c:v>30425</c:v>
                </c:pt>
                <c:pt idx="3686">
                  <c:v>30440</c:v>
                </c:pt>
                <c:pt idx="3687">
                  <c:v>30570</c:v>
                </c:pt>
                <c:pt idx="3688">
                  <c:v>30475</c:v>
                </c:pt>
                <c:pt idx="3689">
                  <c:v>30530</c:v>
                </c:pt>
                <c:pt idx="3690">
                  <c:v>30385</c:v>
                </c:pt>
                <c:pt idx="3691">
                  <c:v>30390</c:v>
                </c:pt>
                <c:pt idx="3692">
                  <c:v>30595</c:v>
                </c:pt>
                <c:pt idx="3693">
                  <c:v>30780</c:v>
                </c:pt>
                <c:pt idx="3694">
                  <c:v>31032.5</c:v>
                </c:pt>
                <c:pt idx="3695">
                  <c:v>31785</c:v>
                </c:pt>
                <c:pt idx="3696">
                  <c:v>31290</c:v>
                </c:pt>
                <c:pt idx="3697">
                  <c:v>31045</c:v>
                </c:pt>
                <c:pt idx="3698">
                  <c:v>31050</c:v>
                </c:pt>
                <c:pt idx="3699">
                  <c:v>31050</c:v>
                </c:pt>
                <c:pt idx="3700">
                  <c:v>31050</c:v>
                </c:pt>
                <c:pt idx="3701">
                  <c:v>31300</c:v>
                </c:pt>
                <c:pt idx="3702">
                  <c:v>31050</c:v>
                </c:pt>
                <c:pt idx="3703">
                  <c:v>31050</c:v>
                </c:pt>
                <c:pt idx="3704">
                  <c:v>32800</c:v>
                </c:pt>
                <c:pt idx="3705">
                  <c:v>31550</c:v>
                </c:pt>
                <c:pt idx="3706">
                  <c:v>31300</c:v>
                </c:pt>
                <c:pt idx="3707">
                  <c:v>30800</c:v>
                </c:pt>
                <c:pt idx="3708">
                  <c:v>31045</c:v>
                </c:pt>
                <c:pt idx="3709">
                  <c:v>31095</c:v>
                </c:pt>
                <c:pt idx="3710">
                  <c:v>31050</c:v>
                </c:pt>
                <c:pt idx="3711">
                  <c:v>31000</c:v>
                </c:pt>
                <c:pt idx="3712">
                  <c:v>31000</c:v>
                </c:pt>
                <c:pt idx="3713">
                  <c:v>31300</c:v>
                </c:pt>
                <c:pt idx="3714">
                  <c:v>31400</c:v>
                </c:pt>
                <c:pt idx="3715">
                  <c:v>31600</c:v>
                </c:pt>
                <c:pt idx="3716">
                  <c:v>31550</c:v>
                </c:pt>
                <c:pt idx="3717">
                  <c:v>31545</c:v>
                </c:pt>
                <c:pt idx="3718">
                  <c:v>31700</c:v>
                </c:pt>
                <c:pt idx="3719">
                  <c:v>31850</c:v>
                </c:pt>
                <c:pt idx="3720">
                  <c:v>29925</c:v>
                </c:pt>
                <c:pt idx="3721">
                  <c:v>30925</c:v>
                </c:pt>
                <c:pt idx="3722">
                  <c:v>31250</c:v>
                </c:pt>
                <c:pt idx="3723">
                  <c:v>29405</c:v>
                </c:pt>
                <c:pt idx="3724">
                  <c:v>29900</c:v>
                </c:pt>
                <c:pt idx="3725">
                  <c:v>31150</c:v>
                </c:pt>
                <c:pt idx="3726">
                  <c:v>31300</c:v>
                </c:pt>
                <c:pt idx="3727">
                  <c:v>31450</c:v>
                </c:pt>
                <c:pt idx="3728">
                  <c:v>31250</c:v>
                </c:pt>
                <c:pt idx="3729">
                  <c:v>31250</c:v>
                </c:pt>
                <c:pt idx="3730">
                  <c:v>31750</c:v>
                </c:pt>
                <c:pt idx="3731">
                  <c:v>31350</c:v>
                </c:pt>
                <c:pt idx="3732">
                  <c:v>31500</c:v>
                </c:pt>
                <c:pt idx="3733">
                  <c:v>31750</c:v>
                </c:pt>
                <c:pt idx="3734">
                  <c:v>31750</c:v>
                </c:pt>
                <c:pt idx="3735">
                  <c:v>32000</c:v>
                </c:pt>
                <c:pt idx="3736">
                  <c:v>32250</c:v>
                </c:pt>
                <c:pt idx="3737">
                  <c:v>32200</c:v>
                </c:pt>
                <c:pt idx="3738">
                  <c:v>31500</c:v>
                </c:pt>
                <c:pt idx="3739">
                  <c:v>32000</c:v>
                </c:pt>
                <c:pt idx="3740">
                  <c:v>31000</c:v>
                </c:pt>
                <c:pt idx="3741">
                  <c:v>31400</c:v>
                </c:pt>
                <c:pt idx="3742">
                  <c:v>32000</c:v>
                </c:pt>
                <c:pt idx="3743">
                  <c:v>32650</c:v>
                </c:pt>
                <c:pt idx="3744">
                  <c:v>31250</c:v>
                </c:pt>
                <c:pt idx="3745">
                  <c:v>32875</c:v>
                </c:pt>
                <c:pt idx="3746">
                  <c:v>32750</c:v>
                </c:pt>
                <c:pt idx="3747">
                  <c:v>33000</c:v>
                </c:pt>
                <c:pt idx="3748">
                  <c:v>33240</c:v>
                </c:pt>
                <c:pt idx="3749">
                  <c:v>33750</c:v>
                </c:pt>
                <c:pt idx="3750">
                  <c:v>33750</c:v>
                </c:pt>
                <c:pt idx="3751">
                  <c:v>33250</c:v>
                </c:pt>
                <c:pt idx="3752">
                  <c:v>33250</c:v>
                </c:pt>
                <c:pt idx="3753">
                  <c:v>33500</c:v>
                </c:pt>
                <c:pt idx="3754">
                  <c:v>33500</c:v>
                </c:pt>
                <c:pt idx="3755">
                  <c:v>33850</c:v>
                </c:pt>
                <c:pt idx="3756">
                  <c:v>33975</c:v>
                </c:pt>
                <c:pt idx="3757">
                  <c:v>33800</c:v>
                </c:pt>
                <c:pt idx="3758">
                  <c:v>33600</c:v>
                </c:pt>
                <c:pt idx="3759">
                  <c:v>33250</c:v>
                </c:pt>
                <c:pt idx="3760">
                  <c:v>32750</c:v>
                </c:pt>
                <c:pt idx="3761">
                  <c:v>32375</c:v>
                </c:pt>
                <c:pt idx="3762">
                  <c:v>32000</c:v>
                </c:pt>
                <c:pt idx="3763">
                  <c:v>32050</c:v>
                </c:pt>
                <c:pt idx="3764">
                  <c:v>32000</c:v>
                </c:pt>
                <c:pt idx="3765">
                  <c:v>32250</c:v>
                </c:pt>
                <c:pt idx="3766">
                  <c:v>32250</c:v>
                </c:pt>
                <c:pt idx="3767">
                  <c:v>31750</c:v>
                </c:pt>
                <c:pt idx="3768">
                  <c:v>30000</c:v>
                </c:pt>
                <c:pt idx="3769">
                  <c:v>30000</c:v>
                </c:pt>
                <c:pt idx="3770">
                  <c:v>31200</c:v>
                </c:pt>
                <c:pt idx="3771">
                  <c:v>31200</c:v>
                </c:pt>
                <c:pt idx="3772">
                  <c:v>31325</c:v>
                </c:pt>
                <c:pt idx="3773">
                  <c:v>31325</c:v>
                </c:pt>
                <c:pt idx="3774">
                  <c:v>31325</c:v>
                </c:pt>
                <c:pt idx="3775">
                  <c:v>30700</c:v>
                </c:pt>
                <c:pt idx="3776">
                  <c:v>31200</c:v>
                </c:pt>
                <c:pt idx="3777">
                  <c:v>30550</c:v>
                </c:pt>
                <c:pt idx="3778">
                  <c:v>30400</c:v>
                </c:pt>
                <c:pt idx="3779">
                  <c:v>31900</c:v>
                </c:pt>
                <c:pt idx="3780">
                  <c:v>30650</c:v>
                </c:pt>
                <c:pt idx="3781">
                  <c:v>30150</c:v>
                </c:pt>
                <c:pt idx="3782">
                  <c:v>30150</c:v>
                </c:pt>
                <c:pt idx="3783">
                  <c:v>29650</c:v>
                </c:pt>
                <c:pt idx="3784">
                  <c:v>31650</c:v>
                </c:pt>
                <c:pt idx="3785">
                  <c:v>32075</c:v>
                </c:pt>
                <c:pt idx="3786">
                  <c:v>29825</c:v>
                </c:pt>
                <c:pt idx="3787">
                  <c:v>31075</c:v>
                </c:pt>
                <c:pt idx="3788">
                  <c:v>31075</c:v>
                </c:pt>
                <c:pt idx="3789">
                  <c:v>31075</c:v>
                </c:pt>
                <c:pt idx="3790">
                  <c:v>30325</c:v>
                </c:pt>
                <c:pt idx="3791">
                  <c:v>31350</c:v>
                </c:pt>
                <c:pt idx="3792">
                  <c:v>30050</c:v>
                </c:pt>
                <c:pt idx="3793">
                  <c:v>28850</c:v>
                </c:pt>
                <c:pt idx="3794">
                  <c:v>28850</c:v>
                </c:pt>
                <c:pt idx="3795">
                  <c:v>28850</c:v>
                </c:pt>
                <c:pt idx="3796">
                  <c:v>28300</c:v>
                </c:pt>
                <c:pt idx="3797">
                  <c:v>28550</c:v>
                </c:pt>
                <c:pt idx="3798">
                  <c:v>28050</c:v>
                </c:pt>
                <c:pt idx="3799">
                  <c:v>27800</c:v>
                </c:pt>
                <c:pt idx="3800">
                  <c:v>27800</c:v>
                </c:pt>
                <c:pt idx="3801">
                  <c:v>28300</c:v>
                </c:pt>
                <c:pt idx="3802">
                  <c:v>28300</c:v>
                </c:pt>
                <c:pt idx="3803">
                  <c:v>28300</c:v>
                </c:pt>
                <c:pt idx="3804">
                  <c:v>28300</c:v>
                </c:pt>
                <c:pt idx="3805">
                  <c:v>28300</c:v>
                </c:pt>
                <c:pt idx="3806">
                  <c:v>29550</c:v>
                </c:pt>
                <c:pt idx="3807">
                  <c:v>29525</c:v>
                </c:pt>
                <c:pt idx="3808">
                  <c:v>28750</c:v>
                </c:pt>
                <c:pt idx="3809">
                  <c:v>28750</c:v>
                </c:pt>
                <c:pt idx="3810">
                  <c:v>28250</c:v>
                </c:pt>
                <c:pt idx="3811">
                  <c:v>28250</c:v>
                </c:pt>
                <c:pt idx="3812">
                  <c:v>28175</c:v>
                </c:pt>
                <c:pt idx="3813">
                  <c:v>28375</c:v>
                </c:pt>
                <c:pt idx="3814">
                  <c:v>29605</c:v>
                </c:pt>
                <c:pt idx="3815">
                  <c:v>30330</c:v>
                </c:pt>
                <c:pt idx="3816">
                  <c:v>29820</c:v>
                </c:pt>
                <c:pt idx="3817">
                  <c:v>30055</c:v>
                </c:pt>
                <c:pt idx="3818">
                  <c:v>28055</c:v>
                </c:pt>
                <c:pt idx="3819">
                  <c:v>29550</c:v>
                </c:pt>
                <c:pt idx="3820">
                  <c:v>30550</c:v>
                </c:pt>
                <c:pt idx="3821">
                  <c:v>30550</c:v>
                </c:pt>
                <c:pt idx="3822">
                  <c:v>30550</c:v>
                </c:pt>
                <c:pt idx="3823">
                  <c:v>30550</c:v>
                </c:pt>
                <c:pt idx="3824">
                  <c:v>30553</c:v>
                </c:pt>
                <c:pt idx="3825">
                  <c:v>30053</c:v>
                </c:pt>
                <c:pt idx="3826">
                  <c:v>30805</c:v>
                </c:pt>
                <c:pt idx="3827">
                  <c:v>31050</c:v>
                </c:pt>
                <c:pt idx="3828">
                  <c:v>31550</c:v>
                </c:pt>
                <c:pt idx="3829">
                  <c:v>31550</c:v>
                </c:pt>
                <c:pt idx="3830">
                  <c:v>31550</c:v>
                </c:pt>
                <c:pt idx="3831">
                  <c:v>32550</c:v>
                </c:pt>
                <c:pt idx="3832">
                  <c:v>32550</c:v>
                </c:pt>
                <c:pt idx="3833">
                  <c:v>32550</c:v>
                </c:pt>
                <c:pt idx="3834">
                  <c:v>32550</c:v>
                </c:pt>
                <c:pt idx="3835">
                  <c:v>33050</c:v>
                </c:pt>
                <c:pt idx="3836">
                  <c:v>34050</c:v>
                </c:pt>
                <c:pt idx="3837">
                  <c:v>34050</c:v>
                </c:pt>
                <c:pt idx="3838">
                  <c:v>33550</c:v>
                </c:pt>
                <c:pt idx="3839">
                  <c:v>33800</c:v>
                </c:pt>
                <c:pt idx="3840">
                  <c:v>33800</c:v>
                </c:pt>
                <c:pt idx="3841">
                  <c:v>34300</c:v>
                </c:pt>
                <c:pt idx="3842">
                  <c:v>34925</c:v>
                </c:pt>
                <c:pt idx="3843">
                  <c:v>34840</c:v>
                </c:pt>
                <c:pt idx="3844">
                  <c:v>34840</c:v>
                </c:pt>
                <c:pt idx="3845">
                  <c:v>34590</c:v>
                </c:pt>
                <c:pt idx="3846">
                  <c:v>34965</c:v>
                </c:pt>
                <c:pt idx="3847">
                  <c:v>35090</c:v>
                </c:pt>
                <c:pt idx="3848">
                  <c:v>35550</c:v>
                </c:pt>
                <c:pt idx="3849">
                  <c:v>35350</c:v>
                </c:pt>
                <c:pt idx="3850">
                  <c:v>35100</c:v>
                </c:pt>
                <c:pt idx="3851">
                  <c:v>34600</c:v>
                </c:pt>
                <c:pt idx="3852">
                  <c:v>35100</c:v>
                </c:pt>
                <c:pt idx="3853">
                  <c:v>35100</c:v>
                </c:pt>
                <c:pt idx="3854">
                  <c:v>35100</c:v>
                </c:pt>
                <c:pt idx="3855">
                  <c:v>35600</c:v>
                </c:pt>
                <c:pt idx="3856">
                  <c:v>35600</c:v>
                </c:pt>
                <c:pt idx="3857">
                  <c:v>36125</c:v>
                </c:pt>
                <c:pt idx="3858">
                  <c:v>36125</c:v>
                </c:pt>
                <c:pt idx="3859">
                  <c:v>36125</c:v>
                </c:pt>
                <c:pt idx="3860">
                  <c:v>35625</c:v>
                </c:pt>
                <c:pt idx="3861">
                  <c:v>35625</c:v>
                </c:pt>
                <c:pt idx="3862">
                  <c:v>35625</c:v>
                </c:pt>
                <c:pt idx="3863">
                  <c:v>36125</c:v>
                </c:pt>
                <c:pt idx="3864">
                  <c:v>36125</c:v>
                </c:pt>
                <c:pt idx="3865">
                  <c:v>36125</c:v>
                </c:pt>
                <c:pt idx="3866">
                  <c:v>36130</c:v>
                </c:pt>
                <c:pt idx="3867">
                  <c:v>36125</c:v>
                </c:pt>
                <c:pt idx="3868">
                  <c:v>36125</c:v>
                </c:pt>
                <c:pt idx="3869">
                  <c:v>36625</c:v>
                </c:pt>
                <c:pt idx="3870">
                  <c:v>36625</c:v>
                </c:pt>
                <c:pt idx="3871">
                  <c:v>36625</c:v>
                </c:pt>
                <c:pt idx="3872">
                  <c:v>35630</c:v>
                </c:pt>
                <c:pt idx="3873">
                  <c:v>35630</c:v>
                </c:pt>
                <c:pt idx="3874">
                  <c:v>35625</c:v>
                </c:pt>
                <c:pt idx="3875">
                  <c:v>35625</c:v>
                </c:pt>
                <c:pt idx="3876">
                  <c:v>35500</c:v>
                </c:pt>
                <c:pt idx="3877">
                  <c:v>35500</c:v>
                </c:pt>
                <c:pt idx="3878">
                  <c:v>35625</c:v>
                </c:pt>
                <c:pt idx="3879">
                  <c:v>36110</c:v>
                </c:pt>
                <c:pt idx="3880">
                  <c:v>35110</c:v>
                </c:pt>
                <c:pt idx="3881">
                  <c:v>35235</c:v>
                </c:pt>
                <c:pt idx="3882">
                  <c:v>35335</c:v>
                </c:pt>
                <c:pt idx="3883">
                  <c:v>35335</c:v>
                </c:pt>
                <c:pt idx="3884">
                  <c:v>35325</c:v>
                </c:pt>
                <c:pt idx="3885">
                  <c:v>35575</c:v>
                </c:pt>
                <c:pt idx="3886">
                  <c:v>35850</c:v>
                </c:pt>
                <c:pt idx="3887">
                  <c:v>34625</c:v>
                </c:pt>
                <c:pt idx="3888">
                  <c:v>34900</c:v>
                </c:pt>
                <c:pt idx="3889">
                  <c:v>35150</c:v>
                </c:pt>
                <c:pt idx="3890">
                  <c:v>34900</c:v>
                </c:pt>
                <c:pt idx="3891">
                  <c:v>35650</c:v>
                </c:pt>
                <c:pt idx="3892">
                  <c:v>35400</c:v>
                </c:pt>
                <c:pt idx="3893">
                  <c:v>34900</c:v>
                </c:pt>
                <c:pt idx="3894">
                  <c:v>34575</c:v>
                </c:pt>
                <c:pt idx="3895">
                  <c:v>34500</c:v>
                </c:pt>
                <c:pt idx="3896">
                  <c:v>34650</c:v>
                </c:pt>
                <c:pt idx="3897">
                  <c:v>34650</c:v>
                </c:pt>
                <c:pt idx="3898">
                  <c:v>34600</c:v>
                </c:pt>
                <c:pt idx="3899">
                  <c:v>35000</c:v>
                </c:pt>
                <c:pt idx="3900">
                  <c:v>35000</c:v>
                </c:pt>
                <c:pt idx="3901">
                  <c:v>34625</c:v>
                </c:pt>
                <c:pt idx="3902">
                  <c:v>35000</c:v>
                </c:pt>
                <c:pt idx="3903">
                  <c:v>35075</c:v>
                </c:pt>
                <c:pt idx="3904">
                  <c:v>34575</c:v>
                </c:pt>
                <c:pt idx="3905">
                  <c:v>35575</c:v>
                </c:pt>
                <c:pt idx="3906">
                  <c:v>35575</c:v>
                </c:pt>
                <c:pt idx="3907">
                  <c:v>35350</c:v>
                </c:pt>
                <c:pt idx="3908">
                  <c:v>35100</c:v>
                </c:pt>
                <c:pt idx="3909">
                  <c:v>35375</c:v>
                </c:pt>
                <c:pt idx="3910">
                  <c:v>36000</c:v>
                </c:pt>
                <c:pt idx="3911">
                  <c:v>36375</c:v>
                </c:pt>
                <c:pt idx="3912">
                  <c:v>36350</c:v>
                </c:pt>
                <c:pt idx="3913">
                  <c:v>36350</c:v>
                </c:pt>
                <c:pt idx="3914">
                  <c:v>36350</c:v>
                </c:pt>
                <c:pt idx="3915">
                  <c:v>36350</c:v>
                </c:pt>
                <c:pt idx="3916">
                  <c:v>36350</c:v>
                </c:pt>
                <c:pt idx="3917">
                  <c:v>36650</c:v>
                </c:pt>
                <c:pt idx="3918">
                  <c:v>37850</c:v>
                </c:pt>
                <c:pt idx="3919">
                  <c:v>37850</c:v>
                </c:pt>
                <c:pt idx="3920">
                  <c:v>38350</c:v>
                </c:pt>
                <c:pt idx="3921">
                  <c:v>36350</c:v>
                </c:pt>
                <c:pt idx="3922">
                  <c:v>37100</c:v>
                </c:pt>
                <c:pt idx="3923">
                  <c:v>37350</c:v>
                </c:pt>
                <c:pt idx="3924">
                  <c:v>37350</c:v>
                </c:pt>
                <c:pt idx="3925">
                  <c:v>37100</c:v>
                </c:pt>
                <c:pt idx="3926">
                  <c:v>37350</c:v>
                </c:pt>
                <c:pt idx="3927">
                  <c:v>37350</c:v>
                </c:pt>
                <c:pt idx="3928">
                  <c:v>37350</c:v>
                </c:pt>
                <c:pt idx="3929">
                  <c:v>38350</c:v>
                </c:pt>
                <c:pt idx="3930">
                  <c:v>38000</c:v>
                </c:pt>
                <c:pt idx="3931">
                  <c:v>38850</c:v>
                </c:pt>
                <c:pt idx="3932">
                  <c:v>38000</c:v>
                </c:pt>
                <c:pt idx="3933">
                  <c:v>38600</c:v>
                </c:pt>
                <c:pt idx="3934">
                  <c:v>38750</c:v>
                </c:pt>
                <c:pt idx="3935">
                  <c:v>38750</c:v>
                </c:pt>
                <c:pt idx="3936">
                  <c:v>38750</c:v>
                </c:pt>
                <c:pt idx="3937">
                  <c:v>38500</c:v>
                </c:pt>
                <c:pt idx="3938">
                  <c:v>39000</c:v>
                </c:pt>
                <c:pt idx="3939">
                  <c:v>39500</c:v>
                </c:pt>
                <c:pt idx="3940">
                  <c:v>38000</c:v>
                </c:pt>
                <c:pt idx="3941">
                  <c:v>38000</c:v>
                </c:pt>
                <c:pt idx="3942">
                  <c:v>38500</c:v>
                </c:pt>
                <c:pt idx="3943">
                  <c:v>37000</c:v>
                </c:pt>
                <c:pt idx="3944">
                  <c:v>37000</c:v>
                </c:pt>
                <c:pt idx="3945">
                  <c:v>37000</c:v>
                </c:pt>
                <c:pt idx="3946">
                  <c:v>37500</c:v>
                </c:pt>
                <c:pt idx="3947">
                  <c:v>36500</c:v>
                </c:pt>
                <c:pt idx="3948">
                  <c:v>38500</c:v>
                </c:pt>
                <c:pt idx="3949">
                  <c:v>38500</c:v>
                </c:pt>
                <c:pt idx="3950">
                  <c:v>38500</c:v>
                </c:pt>
                <c:pt idx="3951">
                  <c:v>38400</c:v>
                </c:pt>
                <c:pt idx="3952">
                  <c:v>37100</c:v>
                </c:pt>
                <c:pt idx="3953">
                  <c:v>36650</c:v>
                </c:pt>
                <c:pt idx="3954">
                  <c:v>36400</c:v>
                </c:pt>
                <c:pt idx="3955">
                  <c:v>36900</c:v>
                </c:pt>
                <c:pt idx="3956">
                  <c:v>36650</c:v>
                </c:pt>
                <c:pt idx="3957">
                  <c:v>36650</c:v>
                </c:pt>
                <c:pt idx="3958">
                  <c:v>36750</c:v>
                </c:pt>
                <c:pt idx="3959">
                  <c:v>38275</c:v>
                </c:pt>
                <c:pt idx="3960">
                  <c:v>36275</c:v>
                </c:pt>
                <c:pt idx="3961">
                  <c:v>35625</c:v>
                </c:pt>
                <c:pt idx="3962">
                  <c:v>36500</c:v>
                </c:pt>
                <c:pt idx="3963">
                  <c:v>38000</c:v>
                </c:pt>
                <c:pt idx="3964">
                  <c:v>36750</c:v>
                </c:pt>
                <c:pt idx="3965">
                  <c:v>37000</c:v>
                </c:pt>
                <c:pt idx="3966">
                  <c:v>36250</c:v>
                </c:pt>
                <c:pt idx="3967">
                  <c:v>36450</c:v>
                </c:pt>
                <c:pt idx="3968">
                  <c:v>36250</c:v>
                </c:pt>
                <c:pt idx="3969">
                  <c:v>36250</c:v>
                </c:pt>
                <c:pt idx="3970">
                  <c:v>36600</c:v>
                </c:pt>
                <c:pt idx="3971">
                  <c:v>37350</c:v>
                </c:pt>
                <c:pt idx="3972">
                  <c:v>37300</c:v>
                </c:pt>
                <c:pt idx="3973">
                  <c:v>38500</c:v>
                </c:pt>
                <c:pt idx="3974">
                  <c:v>38150</c:v>
                </c:pt>
                <c:pt idx="3975">
                  <c:v>38300</c:v>
                </c:pt>
                <c:pt idx="3976">
                  <c:v>38925</c:v>
                </c:pt>
                <c:pt idx="3977">
                  <c:v>39000</c:v>
                </c:pt>
                <c:pt idx="3978">
                  <c:v>40050</c:v>
                </c:pt>
                <c:pt idx="3979">
                  <c:v>39500</c:v>
                </c:pt>
                <c:pt idx="3980">
                  <c:v>39000</c:v>
                </c:pt>
                <c:pt idx="3981">
                  <c:v>39750</c:v>
                </c:pt>
                <c:pt idx="3982">
                  <c:v>39900</c:v>
                </c:pt>
                <c:pt idx="3983">
                  <c:v>39150</c:v>
                </c:pt>
                <c:pt idx="3984">
                  <c:v>39025</c:v>
                </c:pt>
                <c:pt idx="3985">
                  <c:v>39125</c:v>
                </c:pt>
                <c:pt idx="3986">
                  <c:v>39000</c:v>
                </c:pt>
                <c:pt idx="3987">
                  <c:v>39250</c:v>
                </c:pt>
                <c:pt idx="3988">
                  <c:v>40000</c:v>
                </c:pt>
                <c:pt idx="3989">
                  <c:v>40000</c:v>
                </c:pt>
                <c:pt idx="3990">
                  <c:v>40000</c:v>
                </c:pt>
                <c:pt idx="3991">
                  <c:v>40300</c:v>
                </c:pt>
                <c:pt idx="3992">
                  <c:v>40300</c:v>
                </c:pt>
                <c:pt idx="3993">
                  <c:v>40300</c:v>
                </c:pt>
                <c:pt idx="3994">
                  <c:v>40300</c:v>
                </c:pt>
                <c:pt idx="3995">
                  <c:v>39750</c:v>
                </c:pt>
                <c:pt idx="3996">
                  <c:v>39750</c:v>
                </c:pt>
                <c:pt idx="3997">
                  <c:v>39750</c:v>
                </c:pt>
                <c:pt idx="3998">
                  <c:v>39750</c:v>
                </c:pt>
                <c:pt idx="3999">
                  <c:v>39595</c:v>
                </c:pt>
                <c:pt idx="4000">
                  <c:v>39000</c:v>
                </c:pt>
                <c:pt idx="4001">
                  <c:v>39750</c:v>
                </c:pt>
                <c:pt idx="4002">
                  <c:v>39500</c:v>
                </c:pt>
                <c:pt idx="4003">
                  <c:v>39610</c:v>
                </c:pt>
                <c:pt idx="4004">
                  <c:v>39100</c:v>
                </c:pt>
                <c:pt idx="4005">
                  <c:v>39100</c:v>
                </c:pt>
                <c:pt idx="4006">
                  <c:v>39600</c:v>
                </c:pt>
                <c:pt idx="4007">
                  <c:v>39350</c:v>
                </c:pt>
                <c:pt idx="4008">
                  <c:v>39150</c:v>
                </c:pt>
                <c:pt idx="4009">
                  <c:v>39350</c:v>
                </c:pt>
                <c:pt idx="4010">
                  <c:v>39600</c:v>
                </c:pt>
                <c:pt idx="4011">
                  <c:v>39100</c:v>
                </c:pt>
                <c:pt idx="4012">
                  <c:v>39200</c:v>
                </c:pt>
                <c:pt idx="4013">
                  <c:v>39100</c:v>
                </c:pt>
                <c:pt idx="4014">
                  <c:v>38775</c:v>
                </c:pt>
                <c:pt idx="4015">
                  <c:v>39150</c:v>
                </c:pt>
                <c:pt idx="4016">
                  <c:v>39250</c:v>
                </c:pt>
                <c:pt idx="4017">
                  <c:v>39375</c:v>
                </c:pt>
                <c:pt idx="4018">
                  <c:v>39250</c:v>
                </c:pt>
                <c:pt idx="4019">
                  <c:v>38575</c:v>
                </c:pt>
                <c:pt idx="4020">
                  <c:v>38550</c:v>
                </c:pt>
                <c:pt idx="4021">
                  <c:v>38800</c:v>
                </c:pt>
                <c:pt idx="4022">
                  <c:v>39400</c:v>
                </c:pt>
                <c:pt idx="4023">
                  <c:v>39400</c:v>
                </c:pt>
                <c:pt idx="4024">
                  <c:v>39650</c:v>
                </c:pt>
                <c:pt idx="4025">
                  <c:v>39700</c:v>
                </c:pt>
                <c:pt idx="4026">
                  <c:v>39875</c:v>
                </c:pt>
                <c:pt idx="4027">
                  <c:v>39000</c:v>
                </c:pt>
                <c:pt idx="4028">
                  <c:v>38625</c:v>
                </c:pt>
                <c:pt idx="4029">
                  <c:v>38625</c:v>
                </c:pt>
                <c:pt idx="4030">
                  <c:v>39625</c:v>
                </c:pt>
                <c:pt idx="4031">
                  <c:v>39625</c:v>
                </c:pt>
                <c:pt idx="4032">
                  <c:v>40025</c:v>
                </c:pt>
                <c:pt idx="4033">
                  <c:v>40025</c:v>
                </c:pt>
                <c:pt idx="4034">
                  <c:v>40025</c:v>
                </c:pt>
                <c:pt idx="4035">
                  <c:v>39250</c:v>
                </c:pt>
                <c:pt idx="4036">
                  <c:v>40250</c:v>
                </c:pt>
                <c:pt idx="4037">
                  <c:v>37975</c:v>
                </c:pt>
                <c:pt idx="4038">
                  <c:v>38025</c:v>
                </c:pt>
                <c:pt idx="4039">
                  <c:v>37975</c:v>
                </c:pt>
                <c:pt idx="4040">
                  <c:v>38325</c:v>
                </c:pt>
                <c:pt idx="4041">
                  <c:v>37950</c:v>
                </c:pt>
                <c:pt idx="4042">
                  <c:v>36515</c:v>
                </c:pt>
                <c:pt idx="4043">
                  <c:v>36200</c:v>
                </c:pt>
                <c:pt idx="4044">
                  <c:v>36200</c:v>
                </c:pt>
                <c:pt idx="4045">
                  <c:v>36145</c:v>
                </c:pt>
                <c:pt idx="4046">
                  <c:v>36150</c:v>
                </c:pt>
                <c:pt idx="4047">
                  <c:v>36050</c:v>
                </c:pt>
                <c:pt idx="4048">
                  <c:v>36050</c:v>
                </c:pt>
                <c:pt idx="4049">
                  <c:v>36050</c:v>
                </c:pt>
                <c:pt idx="4050">
                  <c:v>37790</c:v>
                </c:pt>
                <c:pt idx="4051">
                  <c:v>35150</c:v>
                </c:pt>
                <c:pt idx="4052">
                  <c:v>36250</c:v>
                </c:pt>
                <c:pt idx="4053">
                  <c:v>36250</c:v>
                </c:pt>
                <c:pt idx="4054">
                  <c:v>36095</c:v>
                </c:pt>
                <c:pt idx="4055">
                  <c:v>36010</c:v>
                </c:pt>
                <c:pt idx="4056">
                  <c:v>36020</c:v>
                </c:pt>
                <c:pt idx="4057">
                  <c:v>36020</c:v>
                </c:pt>
                <c:pt idx="4058">
                  <c:v>35520</c:v>
                </c:pt>
                <c:pt idx="4059">
                  <c:v>36020</c:v>
                </c:pt>
                <c:pt idx="4060">
                  <c:v>36030</c:v>
                </c:pt>
                <c:pt idx="4061">
                  <c:v>36040</c:v>
                </c:pt>
                <c:pt idx="4062">
                  <c:v>36040</c:v>
                </c:pt>
                <c:pt idx="4063">
                  <c:v>37540</c:v>
                </c:pt>
                <c:pt idx="4064">
                  <c:v>37535</c:v>
                </c:pt>
                <c:pt idx="4065">
                  <c:v>37545</c:v>
                </c:pt>
                <c:pt idx="4066">
                  <c:v>38545</c:v>
                </c:pt>
                <c:pt idx="4067">
                  <c:v>38545</c:v>
                </c:pt>
                <c:pt idx="4068">
                  <c:v>38550</c:v>
                </c:pt>
                <c:pt idx="4069">
                  <c:v>38550</c:v>
                </c:pt>
                <c:pt idx="4070">
                  <c:v>38550</c:v>
                </c:pt>
                <c:pt idx="4071">
                  <c:v>38050</c:v>
                </c:pt>
                <c:pt idx="4072">
                  <c:v>38050</c:v>
                </c:pt>
                <c:pt idx="4073">
                  <c:v>38550</c:v>
                </c:pt>
                <c:pt idx="4074">
                  <c:v>38550</c:v>
                </c:pt>
                <c:pt idx="4075">
                  <c:v>38550</c:v>
                </c:pt>
                <c:pt idx="4076">
                  <c:v>38700</c:v>
                </c:pt>
                <c:pt idx="4077">
                  <c:v>38700</c:v>
                </c:pt>
                <c:pt idx="4078">
                  <c:v>38700</c:v>
                </c:pt>
                <c:pt idx="4079">
                  <c:v>38100</c:v>
                </c:pt>
                <c:pt idx="4080">
                  <c:v>39200</c:v>
                </c:pt>
                <c:pt idx="4081">
                  <c:v>38950</c:v>
                </c:pt>
                <c:pt idx="4082">
                  <c:v>39000</c:v>
                </c:pt>
                <c:pt idx="4083">
                  <c:v>38700</c:v>
                </c:pt>
                <c:pt idx="4084">
                  <c:v>39300</c:v>
                </c:pt>
                <c:pt idx="4085">
                  <c:v>39200</c:v>
                </c:pt>
                <c:pt idx="4086">
                  <c:v>39200</c:v>
                </c:pt>
                <c:pt idx="4087">
                  <c:v>38000</c:v>
                </c:pt>
                <c:pt idx="4088">
                  <c:v>39200</c:v>
                </c:pt>
                <c:pt idx="4089">
                  <c:v>39200</c:v>
                </c:pt>
                <c:pt idx="4090">
                  <c:v>38950</c:v>
                </c:pt>
                <c:pt idx="4091">
                  <c:v>39150</c:v>
                </c:pt>
                <c:pt idx="4092">
                  <c:v>39250</c:v>
                </c:pt>
                <c:pt idx="4093">
                  <c:v>39350</c:v>
                </c:pt>
                <c:pt idx="4094">
                  <c:v>39150</c:v>
                </c:pt>
                <c:pt idx="4095">
                  <c:v>38800</c:v>
                </c:pt>
                <c:pt idx="4096">
                  <c:v>38800</c:v>
                </c:pt>
                <c:pt idx="4097">
                  <c:v>41300</c:v>
                </c:pt>
                <c:pt idx="4098">
                  <c:v>41300</c:v>
                </c:pt>
                <c:pt idx="4099">
                  <c:v>41300</c:v>
                </c:pt>
                <c:pt idx="4100">
                  <c:v>41300</c:v>
                </c:pt>
                <c:pt idx="4101">
                  <c:v>42300</c:v>
                </c:pt>
                <c:pt idx="4102">
                  <c:v>42300</c:v>
                </c:pt>
                <c:pt idx="4103">
                  <c:v>42300</c:v>
                </c:pt>
                <c:pt idx="4104">
                  <c:v>42300</c:v>
                </c:pt>
                <c:pt idx="4105">
                  <c:v>43300</c:v>
                </c:pt>
                <c:pt idx="4106">
                  <c:v>43300</c:v>
                </c:pt>
                <c:pt idx="4107">
                  <c:v>43300</c:v>
                </c:pt>
                <c:pt idx="4108">
                  <c:v>41300</c:v>
                </c:pt>
                <c:pt idx="4109">
                  <c:v>40300</c:v>
                </c:pt>
                <c:pt idx="4110">
                  <c:v>40000</c:v>
                </c:pt>
                <c:pt idx="4111">
                  <c:v>40000</c:v>
                </c:pt>
                <c:pt idx="4112">
                  <c:v>39550</c:v>
                </c:pt>
                <c:pt idx="4113">
                  <c:v>40750</c:v>
                </c:pt>
                <c:pt idx="4114">
                  <c:v>41650</c:v>
                </c:pt>
                <c:pt idx="4115">
                  <c:v>39650</c:v>
                </c:pt>
                <c:pt idx="4116">
                  <c:v>41000</c:v>
                </c:pt>
                <c:pt idx="4117">
                  <c:v>41700</c:v>
                </c:pt>
                <c:pt idx="4118">
                  <c:v>39750</c:v>
                </c:pt>
                <c:pt idx="4119">
                  <c:v>39750</c:v>
                </c:pt>
                <c:pt idx="4120">
                  <c:v>38265</c:v>
                </c:pt>
                <c:pt idx="4121">
                  <c:v>38015</c:v>
                </c:pt>
                <c:pt idx="4122">
                  <c:v>37510</c:v>
                </c:pt>
                <c:pt idx="4123">
                  <c:v>38010</c:v>
                </c:pt>
                <c:pt idx="4124">
                  <c:v>38005</c:v>
                </c:pt>
                <c:pt idx="4125">
                  <c:v>38505</c:v>
                </c:pt>
                <c:pt idx="4126">
                  <c:v>38500</c:v>
                </c:pt>
                <c:pt idx="4127">
                  <c:v>38100</c:v>
                </c:pt>
                <c:pt idx="4128">
                  <c:v>38000</c:v>
                </c:pt>
                <c:pt idx="4129">
                  <c:v>38825</c:v>
                </c:pt>
                <c:pt idx="4130">
                  <c:v>38075</c:v>
                </c:pt>
                <c:pt idx="4131">
                  <c:v>38400</c:v>
                </c:pt>
                <c:pt idx="4132">
                  <c:v>37650</c:v>
                </c:pt>
                <c:pt idx="4133">
                  <c:v>37900</c:v>
                </c:pt>
                <c:pt idx="4134">
                  <c:v>38000</c:v>
                </c:pt>
                <c:pt idx="4135">
                  <c:v>38000</c:v>
                </c:pt>
                <c:pt idx="4136">
                  <c:v>38500</c:v>
                </c:pt>
                <c:pt idx="4137">
                  <c:v>38975</c:v>
                </c:pt>
                <c:pt idx="4138">
                  <c:v>39075</c:v>
                </c:pt>
                <c:pt idx="4139">
                  <c:v>38100</c:v>
                </c:pt>
                <c:pt idx="4140">
                  <c:v>38100</c:v>
                </c:pt>
                <c:pt idx="4141">
                  <c:v>38100</c:v>
                </c:pt>
                <c:pt idx="4142">
                  <c:v>38125</c:v>
                </c:pt>
                <c:pt idx="4143">
                  <c:v>38450</c:v>
                </c:pt>
                <c:pt idx="4144">
                  <c:v>38450</c:v>
                </c:pt>
                <c:pt idx="4145">
                  <c:v>38500</c:v>
                </c:pt>
                <c:pt idx="4146">
                  <c:v>37900</c:v>
                </c:pt>
                <c:pt idx="4147">
                  <c:v>38500</c:v>
                </c:pt>
                <c:pt idx="4148">
                  <c:v>37635</c:v>
                </c:pt>
                <c:pt idx="4149">
                  <c:v>37475</c:v>
                </c:pt>
                <c:pt idx="4150">
                  <c:v>38350</c:v>
                </c:pt>
                <c:pt idx="4151">
                  <c:v>38100</c:v>
                </c:pt>
                <c:pt idx="4152">
                  <c:v>37625</c:v>
                </c:pt>
                <c:pt idx="4153">
                  <c:v>37725</c:v>
                </c:pt>
                <c:pt idx="4154">
                  <c:v>38025</c:v>
                </c:pt>
                <c:pt idx="4155">
                  <c:v>38275</c:v>
                </c:pt>
                <c:pt idx="4156">
                  <c:v>38025</c:v>
                </c:pt>
                <c:pt idx="4157">
                  <c:v>37665</c:v>
                </c:pt>
                <c:pt idx="4158">
                  <c:v>38400</c:v>
                </c:pt>
                <c:pt idx="4159">
                  <c:v>37900</c:v>
                </c:pt>
                <c:pt idx="4160">
                  <c:v>37950</c:v>
                </c:pt>
                <c:pt idx="4161">
                  <c:v>38525</c:v>
                </c:pt>
                <c:pt idx="4162">
                  <c:v>38525</c:v>
                </c:pt>
                <c:pt idx="4163">
                  <c:v>38425</c:v>
                </c:pt>
                <c:pt idx="4164">
                  <c:v>39025</c:v>
                </c:pt>
                <c:pt idx="4165">
                  <c:v>38250</c:v>
                </c:pt>
                <c:pt idx="4166">
                  <c:v>38425</c:v>
                </c:pt>
                <c:pt idx="4167">
                  <c:v>38600</c:v>
                </c:pt>
                <c:pt idx="4168">
                  <c:v>38850</c:v>
                </c:pt>
                <c:pt idx="4169">
                  <c:v>38925</c:v>
                </c:pt>
                <c:pt idx="4170">
                  <c:v>38950</c:v>
                </c:pt>
                <c:pt idx="4171">
                  <c:v>39750</c:v>
                </c:pt>
                <c:pt idx="4172">
                  <c:v>39625</c:v>
                </c:pt>
                <c:pt idx="4173">
                  <c:v>38100</c:v>
                </c:pt>
                <c:pt idx="4174">
                  <c:v>39750</c:v>
                </c:pt>
                <c:pt idx="4175">
                  <c:v>39500</c:v>
                </c:pt>
                <c:pt idx="4176">
                  <c:v>38000</c:v>
                </c:pt>
                <c:pt idx="4177">
                  <c:v>39200</c:v>
                </c:pt>
                <c:pt idx="4178">
                  <c:v>39675</c:v>
                </c:pt>
                <c:pt idx="4179">
                  <c:v>39000</c:v>
                </c:pt>
                <c:pt idx="4180">
                  <c:v>38750</c:v>
                </c:pt>
                <c:pt idx="4181">
                  <c:v>39500</c:v>
                </c:pt>
                <c:pt idx="4182">
                  <c:v>39500</c:v>
                </c:pt>
                <c:pt idx="4183">
                  <c:v>39125</c:v>
                </c:pt>
                <c:pt idx="4184">
                  <c:v>39125</c:v>
                </c:pt>
                <c:pt idx="4185">
                  <c:v>39750</c:v>
                </c:pt>
                <c:pt idx="4186">
                  <c:v>40300</c:v>
                </c:pt>
                <c:pt idx="4187">
                  <c:v>41750</c:v>
                </c:pt>
                <c:pt idx="4188">
                  <c:v>40000</c:v>
                </c:pt>
                <c:pt idx="4189">
                  <c:v>39500</c:v>
                </c:pt>
                <c:pt idx="4190">
                  <c:v>38750</c:v>
                </c:pt>
                <c:pt idx="4191">
                  <c:v>38500</c:v>
                </c:pt>
                <c:pt idx="4192" formatCode="General">
                  <c:v>0</c:v>
                </c:pt>
                <c:pt idx="4193" formatCode="General">
                  <c:v>0</c:v>
                </c:pt>
                <c:pt idx="4194" formatCode="General">
                  <c:v>0</c:v>
                </c:pt>
                <c:pt idx="4195" formatCode="General">
                  <c:v>0</c:v>
                </c:pt>
                <c:pt idx="4196" formatCode="General">
                  <c:v>0</c:v>
                </c:pt>
                <c:pt idx="4197" formatCode="General">
                  <c:v>0</c:v>
                </c:pt>
                <c:pt idx="4198" formatCode="General">
                  <c:v>0</c:v>
                </c:pt>
                <c:pt idx="4199" formatCode="General">
                  <c:v>0</c:v>
                </c:pt>
                <c:pt idx="4200" formatCode="General">
                  <c:v>0</c:v>
                </c:pt>
                <c:pt idx="4201" formatCode="General">
                  <c:v>0</c:v>
                </c:pt>
                <c:pt idx="4202" formatCode="General">
                  <c:v>0</c:v>
                </c:pt>
                <c:pt idx="4203" formatCode="General">
                  <c:v>0</c:v>
                </c:pt>
                <c:pt idx="4204" formatCode="General">
                  <c:v>0</c:v>
                </c:pt>
                <c:pt idx="4205" formatCode="General">
                  <c:v>0</c:v>
                </c:pt>
                <c:pt idx="4206" formatCode="General">
                  <c:v>0</c:v>
                </c:pt>
                <c:pt idx="4207" formatCode="General">
                  <c:v>0</c:v>
                </c:pt>
                <c:pt idx="4208" formatCode="General">
                  <c:v>0</c:v>
                </c:pt>
                <c:pt idx="4209" formatCode="General">
                  <c:v>0</c:v>
                </c:pt>
                <c:pt idx="4210" formatCode="General">
                  <c:v>0</c:v>
                </c:pt>
                <c:pt idx="4211" formatCode="General">
                  <c:v>0</c:v>
                </c:pt>
                <c:pt idx="4212" formatCode="General">
                  <c:v>0</c:v>
                </c:pt>
                <c:pt idx="4213" formatCode="General">
                  <c:v>0</c:v>
                </c:pt>
                <c:pt idx="4214" formatCode="General">
                  <c:v>0</c:v>
                </c:pt>
                <c:pt idx="4215" formatCode="General">
                  <c:v>0</c:v>
                </c:pt>
                <c:pt idx="4216" formatCode="General">
                  <c:v>0</c:v>
                </c:pt>
                <c:pt idx="4217" formatCode="General">
                  <c:v>0</c:v>
                </c:pt>
                <c:pt idx="4218" formatCode="General">
                  <c:v>0</c:v>
                </c:pt>
                <c:pt idx="4219" formatCode="General">
                  <c:v>0</c:v>
                </c:pt>
              </c:numCache>
            </c:numRef>
          </c:val>
          <c:smooth val="0"/>
          <c:extLst>
            <c:ext xmlns:c16="http://schemas.microsoft.com/office/drawing/2014/chart" uri="{C3380CC4-5D6E-409C-BE32-E72D297353CC}">
              <c16:uniqueId val="{00000000-7610-42F2-A1D7-09FC48471884}"/>
            </c:ext>
          </c:extLst>
        </c:ser>
        <c:ser>
          <c:idx val="1"/>
          <c:order val="1"/>
          <c:tx>
            <c:strRef>
              <c:f>'Cobalt Prices'!$G$9</c:f>
              <c:strCache>
                <c:ptCount val="1"/>
                <c:pt idx="0">
                  <c:v>Price (real 2025)</c:v>
                </c:pt>
              </c:strCache>
            </c:strRef>
          </c:tx>
          <c:spPr>
            <a:ln w="28575" cap="rnd">
              <a:solidFill>
                <a:schemeClr val="accent2"/>
              </a:solidFill>
              <a:round/>
            </a:ln>
            <a:effectLst/>
          </c:spPr>
          <c:marker>
            <c:symbol val="none"/>
          </c:marker>
          <c:cat>
            <c:numRef>
              <c:f>'Cobalt Prices'!$A$10:$A$4229</c:f>
              <c:numCache>
                <c:formatCode>m/d/yy</c:formatCode>
                <c:ptCount val="4220"/>
                <c:pt idx="0">
                  <c:v>46185</c:v>
                </c:pt>
                <c:pt idx="1">
                  <c:v>46184</c:v>
                </c:pt>
                <c:pt idx="2">
                  <c:v>46183</c:v>
                </c:pt>
                <c:pt idx="3">
                  <c:v>46182</c:v>
                </c:pt>
                <c:pt idx="4">
                  <c:v>46181</c:v>
                </c:pt>
                <c:pt idx="5">
                  <c:v>46178</c:v>
                </c:pt>
                <c:pt idx="6">
                  <c:v>46177</c:v>
                </c:pt>
                <c:pt idx="7">
                  <c:v>46176</c:v>
                </c:pt>
                <c:pt idx="8">
                  <c:v>46175</c:v>
                </c:pt>
                <c:pt idx="9">
                  <c:v>46174</c:v>
                </c:pt>
                <c:pt idx="10">
                  <c:v>46171</c:v>
                </c:pt>
                <c:pt idx="11">
                  <c:v>46170</c:v>
                </c:pt>
                <c:pt idx="12">
                  <c:v>46169</c:v>
                </c:pt>
                <c:pt idx="13">
                  <c:v>46168</c:v>
                </c:pt>
                <c:pt idx="14">
                  <c:v>46167</c:v>
                </c:pt>
                <c:pt idx="15">
                  <c:v>46164</c:v>
                </c:pt>
                <c:pt idx="16">
                  <c:v>46163</c:v>
                </c:pt>
                <c:pt idx="17">
                  <c:v>46162</c:v>
                </c:pt>
                <c:pt idx="18">
                  <c:v>46161</c:v>
                </c:pt>
                <c:pt idx="19">
                  <c:v>46160</c:v>
                </c:pt>
                <c:pt idx="20">
                  <c:v>46157</c:v>
                </c:pt>
                <c:pt idx="21">
                  <c:v>46156</c:v>
                </c:pt>
                <c:pt idx="22">
                  <c:v>46155</c:v>
                </c:pt>
                <c:pt idx="23">
                  <c:v>46154</c:v>
                </c:pt>
                <c:pt idx="24">
                  <c:v>46153</c:v>
                </c:pt>
                <c:pt idx="25">
                  <c:v>46150</c:v>
                </c:pt>
                <c:pt idx="26">
                  <c:v>46149</c:v>
                </c:pt>
                <c:pt idx="27">
                  <c:v>46148</c:v>
                </c:pt>
                <c:pt idx="28">
                  <c:v>46147</c:v>
                </c:pt>
                <c:pt idx="29">
                  <c:v>46146</c:v>
                </c:pt>
                <c:pt idx="30">
                  <c:v>46143</c:v>
                </c:pt>
                <c:pt idx="31">
                  <c:v>46142</c:v>
                </c:pt>
                <c:pt idx="32">
                  <c:v>46141</c:v>
                </c:pt>
                <c:pt idx="33">
                  <c:v>46140</c:v>
                </c:pt>
                <c:pt idx="34">
                  <c:v>46139</c:v>
                </c:pt>
                <c:pt idx="35">
                  <c:v>46136</c:v>
                </c:pt>
                <c:pt idx="36">
                  <c:v>46135</c:v>
                </c:pt>
                <c:pt idx="37">
                  <c:v>46134</c:v>
                </c:pt>
                <c:pt idx="38">
                  <c:v>46133</c:v>
                </c:pt>
                <c:pt idx="39">
                  <c:v>46132</c:v>
                </c:pt>
                <c:pt idx="40">
                  <c:v>46129</c:v>
                </c:pt>
                <c:pt idx="41">
                  <c:v>46128</c:v>
                </c:pt>
                <c:pt idx="42">
                  <c:v>46127</c:v>
                </c:pt>
                <c:pt idx="43">
                  <c:v>46126</c:v>
                </c:pt>
                <c:pt idx="44">
                  <c:v>46125</c:v>
                </c:pt>
                <c:pt idx="45">
                  <c:v>46122</c:v>
                </c:pt>
                <c:pt idx="46">
                  <c:v>46121</c:v>
                </c:pt>
                <c:pt idx="47">
                  <c:v>46120</c:v>
                </c:pt>
                <c:pt idx="48">
                  <c:v>46119</c:v>
                </c:pt>
                <c:pt idx="49">
                  <c:v>46118</c:v>
                </c:pt>
                <c:pt idx="50">
                  <c:v>46115</c:v>
                </c:pt>
                <c:pt idx="51">
                  <c:v>46114</c:v>
                </c:pt>
                <c:pt idx="52">
                  <c:v>46113</c:v>
                </c:pt>
                <c:pt idx="53">
                  <c:v>46112</c:v>
                </c:pt>
                <c:pt idx="54">
                  <c:v>46111</c:v>
                </c:pt>
                <c:pt idx="55">
                  <c:v>46108</c:v>
                </c:pt>
                <c:pt idx="56">
                  <c:v>46107</c:v>
                </c:pt>
                <c:pt idx="57">
                  <c:v>46106</c:v>
                </c:pt>
                <c:pt idx="58">
                  <c:v>46105</c:v>
                </c:pt>
                <c:pt idx="59">
                  <c:v>46104</c:v>
                </c:pt>
                <c:pt idx="60">
                  <c:v>46101</c:v>
                </c:pt>
                <c:pt idx="61">
                  <c:v>46100</c:v>
                </c:pt>
                <c:pt idx="62">
                  <c:v>46099</c:v>
                </c:pt>
                <c:pt idx="63">
                  <c:v>46098</c:v>
                </c:pt>
                <c:pt idx="64">
                  <c:v>46097</c:v>
                </c:pt>
                <c:pt idx="65">
                  <c:v>46094</c:v>
                </c:pt>
                <c:pt idx="66">
                  <c:v>46093</c:v>
                </c:pt>
                <c:pt idx="67">
                  <c:v>46092</c:v>
                </c:pt>
                <c:pt idx="68">
                  <c:v>46091</c:v>
                </c:pt>
                <c:pt idx="69">
                  <c:v>46090</c:v>
                </c:pt>
                <c:pt idx="70">
                  <c:v>46087</c:v>
                </c:pt>
                <c:pt idx="71">
                  <c:v>46086</c:v>
                </c:pt>
                <c:pt idx="72">
                  <c:v>46085</c:v>
                </c:pt>
                <c:pt idx="73">
                  <c:v>46084</c:v>
                </c:pt>
                <c:pt idx="74">
                  <c:v>46083</c:v>
                </c:pt>
                <c:pt idx="75">
                  <c:v>46080</c:v>
                </c:pt>
                <c:pt idx="76">
                  <c:v>46079</c:v>
                </c:pt>
                <c:pt idx="77">
                  <c:v>46078</c:v>
                </c:pt>
                <c:pt idx="78">
                  <c:v>46077</c:v>
                </c:pt>
                <c:pt idx="79">
                  <c:v>46076</c:v>
                </c:pt>
                <c:pt idx="80">
                  <c:v>46073</c:v>
                </c:pt>
                <c:pt idx="81">
                  <c:v>46072</c:v>
                </c:pt>
                <c:pt idx="82">
                  <c:v>46071</c:v>
                </c:pt>
                <c:pt idx="83">
                  <c:v>46070</c:v>
                </c:pt>
                <c:pt idx="84">
                  <c:v>46069</c:v>
                </c:pt>
                <c:pt idx="85">
                  <c:v>46066</c:v>
                </c:pt>
                <c:pt idx="86">
                  <c:v>46065</c:v>
                </c:pt>
                <c:pt idx="87">
                  <c:v>46064</c:v>
                </c:pt>
                <c:pt idx="88">
                  <c:v>46063</c:v>
                </c:pt>
                <c:pt idx="89">
                  <c:v>46062</c:v>
                </c:pt>
                <c:pt idx="90">
                  <c:v>46059</c:v>
                </c:pt>
                <c:pt idx="91">
                  <c:v>46058</c:v>
                </c:pt>
                <c:pt idx="92">
                  <c:v>46057</c:v>
                </c:pt>
                <c:pt idx="93">
                  <c:v>46056</c:v>
                </c:pt>
                <c:pt idx="94">
                  <c:v>46055</c:v>
                </c:pt>
                <c:pt idx="95">
                  <c:v>46052</c:v>
                </c:pt>
                <c:pt idx="96">
                  <c:v>46051</c:v>
                </c:pt>
                <c:pt idx="97">
                  <c:v>46050</c:v>
                </c:pt>
                <c:pt idx="98">
                  <c:v>46049</c:v>
                </c:pt>
                <c:pt idx="99">
                  <c:v>46048</c:v>
                </c:pt>
                <c:pt idx="100">
                  <c:v>46045</c:v>
                </c:pt>
                <c:pt idx="101">
                  <c:v>46044</c:v>
                </c:pt>
                <c:pt idx="102">
                  <c:v>46043</c:v>
                </c:pt>
                <c:pt idx="103">
                  <c:v>46042</c:v>
                </c:pt>
                <c:pt idx="104">
                  <c:v>46041</c:v>
                </c:pt>
                <c:pt idx="105">
                  <c:v>46038</c:v>
                </c:pt>
                <c:pt idx="106">
                  <c:v>46037</c:v>
                </c:pt>
                <c:pt idx="107">
                  <c:v>46036</c:v>
                </c:pt>
                <c:pt idx="108">
                  <c:v>46035</c:v>
                </c:pt>
                <c:pt idx="109">
                  <c:v>46034</c:v>
                </c:pt>
                <c:pt idx="110">
                  <c:v>46031</c:v>
                </c:pt>
                <c:pt idx="111">
                  <c:v>46030</c:v>
                </c:pt>
                <c:pt idx="112">
                  <c:v>46029</c:v>
                </c:pt>
                <c:pt idx="113">
                  <c:v>46028</c:v>
                </c:pt>
                <c:pt idx="114">
                  <c:v>46027</c:v>
                </c:pt>
                <c:pt idx="115">
                  <c:v>46024</c:v>
                </c:pt>
                <c:pt idx="116">
                  <c:v>46023</c:v>
                </c:pt>
                <c:pt idx="117">
                  <c:v>46022</c:v>
                </c:pt>
                <c:pt idx="118">
                  <c:v>46021</c:v>
                </c:pt>
                <c:pt idx="119">
                  <c:v>46020</c:v>
                </c:pt>
                <c:pt idx="120">
                  <c:v>46017</c:v>
                </c:pt>
                <c:pt idx="121">
                  <c:v>46016</c:v>
                </c:pt>
                <c:pt idx="122">
                  <c:v>46015</c:v>
                </c:pt>
                <c:pt idx="123">
                  <c:v>46014</c:v>
                </c:pt>
                <c:pt idx="124">
                  <c:v>46013</c:v>
                </c:pt>
                <c:pt idx="125">
                  <c:v>46010</c:v>
                </c:pt>
                <c:pt idx="126">
                  <c:v>46009</c:v>
                </c:pt>
                <c:pt idx="127">
                  <c:v>46008</c:v>
                </c:pt>
                <c:pt idx="128">
                  <c:v>46007</c:v>
                </c:pt>
                <c:pt idx="129">
                  <c:v>46006</c:v>
                </c:pt>
                <c:pt idx="130">
                  <c:v>46003</c:v>
                </c:pt>
                <c:pt idx="131">
                  <c:v>46002</c:v>
                </c:pt>
                <c:pt idx="132">
                  <c:v>46001</c:v>
                </c:pt>
                <c:pt idx="133">
                  <c:v>46000</c:v>
                </c:pt>
                <c:pt idx="134">
                  <c:v>45999</c:v>
                </c:pt>
                <c:pt idx="135">
                  <c:v>45996</c:v>
                </c:pt>
                <c:pt idx="136">
                  <c:v>45995</c:v>
                </c:pt>
                <c:pt idx="137">
                  <c:v>45994</c:v>
                </c:pt>
                <c:pt idx="138">
                  <c:v>45993</c:v>
                </c:pt>
                <c:pt idx="139">
                  <c:v>45992</c:v>
                </c:pt>
                <c:pt idx="140">
                  <c:v>45989</c:v>
                </c:pt>
                <c:pt idx="141">
                  <c:v>45988</c:v>
                </c:pt>
                <c:pt idx="142">
                  <c:v>45987</c:v>
                </c:pt>
                <c:pt idx="143">
                  <c:v>45986</c:v>
                </c:pt>
                <c:pt idx="144">
                  <c:v>45985</c:v>
                </c:pt>
                <c:pt idx="145">
                  <c:v>45982</c:v>
                </c:pt>
                <c:pt idx="146">
                  <c:v>45981</c:v>
                </c:pt>
                <c:pt idx="147">
                  <c:v>45980</c:v>
                </c:pt>
                <c:pt idx="148">
                  <c:v>45979</c:v>
                </c:pt>
                <c:pt idx="149">
                  <c:v>45978</c:v>
                </c:pt>
                <c:pt idx="150">
                  <c:v>45975</c:v>
                </c:pt>
                <c:pt idx="151">
                  <c:v>45974</c:v>
                </c:pt>
                <c:pt idx="152">
                  <c:v>45973</c:v>
                </c:pt>
                <c:pt idx="153">
                  <c:v>45972</c:v>
                </c:pt>
                <c:pt idx="154">
                  <c:v>45971</c:v>
                </c:pt>
                <c:pt idx="155">
                  <c:v>45968</c:v>
                </c:pt>
                <c:pt idx="156">
                  <c:v>45967</c:v>
                </c:pt>
                <c:pt idx="157">
                  <c:v>45966</c:v>
                </c:pt>
                <c:pt idx="158">
                  <c:v>45965</c:v>
                </c:pt>
                <c:pt idx="159">
                  <c:v>45964</c:v>
                </c:pt>
                <c:pt idx="160">
                  <c:v>45961</c:v>
                </c:pt>
                <c:pt idx="161">
                  <c:v>45960</c:v>
                </c:pt>
                <c:pt idx="162">
                  <c:v>45959</c:v>
                </c:pt>
                <c:pt idx="163">
                  <c:v>45958</c:v>
                </c:pt>
                <c:pt idx="164">
                  <c:v>45957</c:v>
                </c:pt>
                <c:pt idx="165">
                  <c:v>45954</c:v>
                </c:pt>
                <c:pt idx="166">
                  <c:v>45953</c:v>
                </c:pt>
                <c:pt idx="167">
                  <c:v>45952</c:v>
                </c:pt>
                <c:pt idx="168">
                  <c:v>45951</c:v>
                </c:pt>
                <c:pt idx="169">
                  <c:v>45950</c:v>
                </c:pt>
                <c:pt idx="170">
                  <c:v>45947</c:v>
                </c:pt>
                <c:pt idx="171">
                  <c:v>45946</c:v>
                </c:pt>
                <c:pt idx="172">
                  <c:v>45945</c:v>
                </c:pt>
                <c:pt idx="173">
                  <c:v>45944</c:v>
                </c:pt>
                <c:pt idx="174">
                  <c:v>45943</c:v>
                </c:pt>
                <c:pt idx="175">
                  <c:v>45940</c:v>
                </c:pt>
                <c:pt idx="176">
                  <c:v>45939</c:v>
                </c:pt>
                <c:pt idx="177">
                  <c:v>45938</c:v>
                </c:pt>
                <c:pt idx="178">
                  <c:v>45937</c:v>
                </c:pt>
                <c:pt idx="179">
                  <c:v>45936</c:v>
                </c:pt>
                <c:pt idx="180">
                  <c:v>45933</c:v>
                </c:pt>
                <c:pt idx="181">
                  <c:v>45932</c:v>
                </c:pt>
                <c:pt idx="182">
                  <c:v>45931</c:v>
                </c:pt>
                <c:pt idx="183">
                  <c:v>45930</c:v>
                </c:pt>
                <c:pt idx="184">
                  <c:v>45929</c:v>
                </c:pt>
                <c:pt idx="185">
                  <c:v>45926</c:v>
                </c:pt>
                <c:pt idx="186">
                  <c:v>45925</c:v>
                </c:pt>
                <c:pt idx="187">
                  <c:v>45924</c:v>
                </c:pt>
                <c:pt idx="188">
                  <c:v>45923</c:v>
                </c:pt>
                <c:pt idx="189">
                  <c:v>45922</c:v>
                </c:pt>
                <c:pt idx="190">
                  <c:v>45919</c:v>
                </c:pt>
                <c:pt idx="191">
                  <c:v>45918</c:v>
                </c:pt>
                <c:pt idx="192">
                  <c:v>45917</c:v>
                </c:pt>
                <c:pt idx="193">
                  <c:v>45916</c:v>
                </c:pt>
                <c:pt idx="194">
                  <c:v>45915</c:v>
                </c:pt>
                <c:pt idx="195">
                  <c:v>45912</c:v>
                </c:pt>
                <c:pt idx="196">
                  <c:v>45911</c:v>
                </c:pt>
                <c:pt idx="197">
                  <c:v>45910</c:v>
                </c:pt>
                <c:pt idx="198">
                  <c:v>45909</c:v>
                </c:pt>
                <c:pt idx="199">
                  <c:v>45908</c:v>
                </c:pt>
                <c:pt idx="200">
                  <c:v>45905</c:v>
                </c:pt>
                <c:pt idx="201">
                  <c:v>45904</c:v>
                </c:pt>
                <c:pt idx="202">
                  <c:v>45903</c:v>
                </c:pt>
                <c:pt idx="203">
                  <c:v>45902</c:v>
                </c:pt>
                <c:pt idx="204">
                  <c:v>45901</c:v>
                </c:pt>
                <c:pt idx="205">
                  <c:v>45898</c:v>
                </c:pt>
                <c:pt idx="206">
                  <c:v>45897</c:v>
                </c:pt>
                <c:pt idx="207">
                  <c:v>45896</c:v>
                </c:pt>
                <c:pt idx="208">
                  <c:v>45895</c:v>
                </c:pt>
                <c:pt idx="209">
                  <c:v>45894</c:v>
                </c:pt>
                <c:pt idx="210">
                  <c:v>45891</c:v>
                </c:pt>
                <c:pt idx="211">
                  <c:v>45890</c:v>
                </c:pt>
                <c:pt idx="212">
                  <c:v>45889</c:v>
                </c:pt>
                <c:pt idx="213">
                  <c:v>45888</c:v>
                </c:pt>
                <c:pt idx="214">
                  <c:v>45887</c:v>
                </c:pt>
                <c:pt idx="215">
                  <c:v>45884</c:v>
                </c:pt>
                <c:pt idx="216">
                  <c:v>45883</c:v>
                </c:pt>
                <c:pt idx="217">
                  <c:v>45882</c:v>
                </c:pt>
                <c:pt idx="218">
                  <c:v>45881</c:v>
                </c:pt>
                <c:pt idx="219">
                  <c:v>45880</c:v>
                </c:pt>
                <c:pt idx="220">
                  <c:v>45877</c:v>
                </c:pt>
                <c:pt idx="221">
                  <c:v>45876</c:v>
                </c:pt>
                <c:pt idx="222">
                  <c:v>45875</c:v>
                </c:pt>
                <c:pt idx="223">
                  <c:v>45874</c:v>
                </c:pt>
                <c:pt idx="224">
                  <c:v>45873</c:v>
                </c:pt>
                <c:pt idx="225">
                  <c:v>45870</c:v>
                </c:pt>
                <c:pt idx="226">
                  <c:v>45869</c:v>
                </c:pt>
                <c:pt idx="227">
                  <c:v>45868</c:v>
                </c:pt>
                <c:pt idx="228">
                  <c:v>45867</c:v>
                </c:pt>
                <c:pt idx="229">
                  <c:v>45866</c:v>
                </c:pt>
                <c:pt idx="230">
                  <c:v>45863</c:v>
                </c:pt>
                <c:pt idx="231">
                  <c:v>45862</c:v>
                </c:pt>
                <c:pt idx="232">
                  <c:v>45861</c:v>
                </c:pt>
                <c:pt idx="233">
                  <c:v>45860</c:v>
                </c:pt>
                <c:pt idx="234">
                  <c:v>45859</c:v>
                </c:pt>
                <c:pt idx="235">
                  <c:v>45856</c:v>
                </c:pt>
                <c:pt idx="236">
                  <c:v>45855</c:v>
                </c:pt>
                <c:pt idx="237">
                  <c:v>45854</c:v>
                </c:pt>
                <c:pt idx="238">
                  <c:v>45853</c:v>
                </c:pt>
                <c:pt idx="239">
                  <c:v>45852</c:v>
                </c:pt>
                <c:pt idx="240">
                  <c:v>45849</c:v>
                </c:pt>
                <c:pt idx="241">
                  <c:v>45848</c:v>
                </c:pt>
                <c:pt idx="242">
                  <c:v>45847</c:v>
                </c:pt>
                <c:pt idx="243">
                  <c:v>45846</c:v>
                </c:pt>
                <c:pt idx="244">
                  <c:v>45845</c:v>
                </c:pt>
                <c:pt idx="245">
                  <c:v>45842</c:v>
                </c:pt>
                <c:pt idx="246">
                  <c:v>45841</c:v>
                </c:pt>
                <c:pt idx="247">
                  <c:v>45840</c:v>
                </c:pt>
                <c:pt idx="248">
                  <c:v>45839</c:v>
                </c:pt>
                <c:pt idx="249">
                  <c:v>45838</c:v>
                </c:pt>
                <c:pt idx="250">
                  <c:v>45835</c:v>
                </c:pt>
                <c:pt idx="251">
                  <c:v>45834</c:v>
                </c:pt>
                <c:pt idx="252">
                  <c:v>45833</c:v>
                </c:pt>
                <c:pt idx="253">
                  <c:v>45832</c:v>
                </c:pt>
                <c:pt idx="254">
                  <c:v>45831</c:v>
                </c:pt>
                <c:pt idx="255">
                  <c:v>45828</c:v>
                </c:pt>
                <c:pt idx="256">
                  <c:v>45827</c:v>
                </c:pt>
                <c:pt idx="257">
                  <c:v>45826</c:v>
                </c:pt>
                <c:pt idx="258">
                  <c:v>45825</c:v>
                </c:pt>
                <c:pt idx="259">
                  <c:v>45824</c:v>
                </c:pt>
                <c:pt idx="260">
                  <c:v>45821</c:v>
                </c:pt>
                <c:pt idx="261">
                  <c:v>45820</c:v>
                </c:pt>
                <c:pt idx="262">
                  <c:v>45819</c:v>
                </c:pt>
                <c:pt idx="263">
                  <c:v>45818</c:v>
                </c:pt>
                <c:pt idx="264">
                  <c:v>45817</c:v>
                </c:pt>
                <c:pt idx="265">
                  <c:v>45814</c:v>
                </c:pt>
                <c:pt idx="266">
                  <c:v>45813</c:v>
                </c:pt>
                <c:pt idx="267">
                  <c:v>45812</c:v>
                </c:pt>
                <c:pt idx="268">
                  <c:v>45811</c:v>
                </c:pt>
                <c:pt idx="269">
                  <c:v>45810</c:v>
                </c:pt>
                <c:pt idx="270">
                  <c:v>45807</c:v>
                </c:pt>
                <c:pt idx="271">
                  <c:v>45806</c:v>
                </c:pt>
                <c:pt idx="272">
                  <c:v>45805</c:v>
                </c:pt>
                <c:pt idx="273">
                  <c:v>45804</c:v>
                </c:pt>
                <c:pt idx="274">
                  <c:v>45803</c:v>
                </c:pt>
                <c:pt idx="275">
                  <c:v>45800</c:v>
                </c:pt>
                <c:pt idx="276">
                  <c:v>45799</c:v>
                </c:pt>
                <c:pt idx="277">
                  <c:v>45798</c:v>
                </c:pt>
                <c:pt idx="278">
                  <c:v>45797</c:v>
                </c:pt>
                <c:pt idx="279">
                  <c:v>45796</c:v>
                </c:pt>
                <c:pt idx="280">
                  <c:v>45793</c:v>
                </c:pt>
                <c:pt idx="281">
                  <c:v>45792</c:v>
                </c:pt>
                <c:pt idx="282">
                  <c:v>45791</c:v>
                </c:pt>
                <c:pt idx="283">
                  <c:v>45790</c:v>
                </c:pt>
                <c:pt idx="284">
                  <c:v>45789</c:v>
                </c:pt>
                <c:pt idx="285">
                  <c:v>45786</c:v>
                </c:pt>
                <c:pt idx="286">
                  <c:v>45785</c:v>
                </c:pt>
                <c:pt idx="287">
                  <c:v>45784</c:v>
                </c:pt>
                <c:pt idx="288">
                  <c:v>45783</c:v>
                </c:pt>
                <c:pt idx="289">
                  <c:v>45782</c:v>
                </c:pt>
                <c:pt idx="290">
                  <c:v>45779</c:v>
                </c:pt>
                <c:pt idx="291">
                  <c:v>45778</c:v>
                </c:pt>
                <c:pt idx="292">
                  <c:v>45777</c:v>
                </c:pt>
                <c:pt idx="293">
                  <c:v>45776</c:v>
                </c:pt>
                <c:pt idx="294">
                  <c:v>45775</c:v>
                </c:pt>
                <c:pt idx="295">
                  <c:v>45772</c:v>
                </c:pt>
                <c:pt idx="296">
                  <c:v>45771</c:v>
                </c:pt>
                <c:pt idx="297">
                  <c:v>45770</c:v>
                </c:pt>
                <c:pt idx="298">
                  <c:v>45769</c:v>
                </c:pt>
                <c:pt idx="299">
                  <c:v>45768</c:v>
                </c:pt>
                <c:pt idx="300">
                  <c:v>45765</c:v>
                </c:pt>
                <c:pt idx="301">
                  <c:v>45764</c:v>
                </c:pt>
                <c:pt idx="302">
                  <c:v>45763</c:v>
                </c:pt>
                <c:pt idx="303">
                  <c:v>45762</c:v>
                </c:pt>
                <c:pt idx="304">
                  <c:v>45761</c:v>
                </c:pt>
                <c:pt idx="305">
                  <c:v>45758</c:v>
                </c:pt>
                <c:pt idx="306">
                  <c:v>45757</c:v>
                </c:pt>
                <c:pt idx="307">
                  <c:v>45756</c:v>
                </c:pt>
                <c:pt idx="308">
                  <c:v>45755</c:v>
                </c:pt>
                <c:pt idx="309">
                  <c:v>45754</c:v>
                </c:pt>
                <c:pt idx="310">
                  <c:v>45751</c:v>
                </c:pt>
                <c:pt idx="311">
                  <c:v>45750</c:v>
                </c:pt>
                <c:pt idx="312">
                  <c:v>45749</c:v>
                </c:pt>
                <c:pt idx="313">
                  <c:v>45748</c:v>
                </c:pt>
                <c:pt idx="314">
                  <c:v>45747</c:v>
                </c:pt>
                <c:pt idx="315">
                  <c:v>45744</c:v>
                </c:pt>
                <c:pt idx="316">
                  <c:v>45743</c:v>
                </c:pt>
                <c:pt idx="317">
                  <c:v>45742</c:v>
                </c:pt>
                <c:pt idx="318">
                  <c:v>45741</c:v>
                </c:pt>
                <c:pt idx="319">
                  <c:v>45740</c:v>
                </c:pt>
                <c:pt idx="320">
                  <c:v>45737</c:v>
                </c:pt>
                <c:pt idx="321">
                  <c:v>45736</c:v>
                </c:pt>
                <c:pt idx="322">
                  <c:v>45735</c:v>
                </c:pt>
                <c:pt idx="323">
                  <c:v>45734</c:v>
                </c:pt>
                <c:pt idx="324">
                  <c:v>45733</c:v>
                </c:pt>
                <c:pt idx="325">
                  <c:v>45730</c:v>
                </c:pt>
                <c:pt idx="326">
                  <c:v>45729</c:v>
                </c:pt>
                <c:pt idx="327">
                  <c:v>45728</c:v>
                </c:pt>
                <c:pt idx="328">
                  <c:v>45727</c:v>
                </c:pt>
                <c:pt idx="329">
                  <c:v>45726</c:v>
                </c:pt>
                <c:pt idx="330">
                  <c:v>45723</c:v>
                </c:pt>
                <c:pt idx="331">
                  <c:v>45722</c:v>
                </c:pt>
                <c:pt idx="332">
                  <c:v>45721</c:v>
                </c:pt>
                <c:pt idx="333">
                  <c:v>45720</c:v>
                </c:pt>
                <c:pt idx="334">
                  <c:v>45719</c:v>
                </c:pt>
                <c:pt idx="335">
                  <c:v>45716</c:v>
                </c:pt>
                <c:pt idx="336">
                  <c:v>45715</c:v>
                </c:pt>
                <c:pt idx="337">
                  <c:v>45714</c:v>
                </c:pt>
                <c:pt idx="338">
                  <c:v>45713</c:v>
                </c:pt>
                <c:pt idx="339">
                  <c:v>45712</c:v>
                </c:pt>
                <c:pt idx="340">
                  <c:v>45709</c:v>
                </c:pt>
                <c:pt idx="341">
                  <c:v>45708</c:v>
                </c:pt>
                <c:pt idx="342">
                  <c:v>45707</c:v>
                </c:pt>
                <c:pt idx="343">
                  <c:v>45706</c:v>
                </c:pt>
                <c:pt idx="344">
                  <c:v>45705</c:v>
                </c:pt>
                <c:pt idx="345">
                  <c:v>45702</c:v>
                </c:pt>
                <c:pt idx="346">
                  <c:v>45701</c:v>
                </c:pt>
                <c:pt idx="347">
                  <c:v>45700</c:v>
                </c:pt>
                <c:pt idx="348">
                  <c:v>45699</c:v>
                </c:pt>
                <c:pt idx="349">
                  <c:v>45698</c:v>
                </c:pt>
                <c:pt idx="350">
                  <c:v>45695</c:v>
                </c:pt>
                <c:pt idx="351">
                  <c:v>45694</c:v>
                </c:pt>
                <c:pt idx="352">
                  <c:v>45693</c:v>
                </c:pt>
                <c:pt idx="353">
                  <c:v>45692</c:v>
                </c:pt>
                <c:pt idx="354">
                  <c:v>45691</c:v>
                </c:pt>
                <c:pt idx="355">
                  <c:v>45688</c:v>
                </c:pt>
                <c:pt idx="356">
                  <c:v>45687</c:v>
                </c:pt>
                <c:pt idx="357">
                  <c:v>45686</c:v>
                </c:pt>
                <c:pt idx="358">
                  <c:v>45685</c:v>
                </c:pt>
                <c:pt idx="359">
                  <c:v>45684</c:v>
                </c:pt>
                <c:pt idx="360">
                  <c:v>45681</c:v>
                </c:pt>
                <c:pt idx="361">
                  <c:v>45680</c:v>
                </c:pt>
                <c:pt idx="362">
                  <c:v>45679</c:v>
                </c:pt>
                <c:pt idx="363">
                  <c:v>45678</c:v>
                </c:pt>
                <c:pt idx="364">
                  <c:v>45677</c:v>
                </c:pt>
                <c:pt idx="365">
                  <c:v>45674</c:v>
                </c:pt>
                <c:pt idx="366">
                  <c:v>45673</c:v>
                </c:pt>
                <c:pt idx="367">
                  <c:v>45672</c:v>
                </c:pt>
                <c:pt idx="368">
                  <c:v>45671</c:v>
                </c:pt>
                <c:pt idx="369">
                  <c:v>45670</c:v>
                </c:pt>
                <c:pt idx="370">
                  <c:v>45667</c:v>
                </c:pt>
                <c:pt idx="371">
                  <c:v>45666</c:v>
                </c:pt>
                <c:pt idx="372">
                  <c:v>45665</c:v>
                </c:pt>
                <c:pt idx="373">
                  <c:v>45664</c:v>
                </c:pt>
                <c:pt idx="374">
                  <c:v>45663</c:v>
                </c:pt>
                <c:pt idx="375">
                  <c:v>45660</c:v>
                </c:pt>
                <c:pt idx="376">
                  <c:v>45659</c:v>
                </c:pt>
                <c:pt idx="377">
                  <c:v>45658</c:v>
                </c:pt>
                <c:pt idx="378">
                  <c:v>45657</c:v>
                </c:pt>
                <c:pt idx="379">
                  <c:v>45656</c:v>
                </c:pt>
                <c:pt idx="380">
                  <c:v>45653</c:v>
                </c:pt>
                <c:pt idx="381">
                  <c:v>45652</c:v>
                </c:pt>
                <c:pt idx="382">
                  <c:v>45651</c:v>
                </c:pt>
                <c:pt idx="383">
                  <c:v>45650</c:v>
                </c:pt>
                <c:pt idx="384">
                  <c:v>45649</c:v>
                </c:pt>
                <c:pt idx="385">
                  <c:v>45646</c:v>
                </c:pt>
                <c:pt idx="386">
                  <c:v>45645</c:v>
                </c:pt>
                <c:pt idx="387">
                  <c:v>45644</c:v>
                </c:pt>
                <c:pt idx="388">
                  <c:v>45643</c:v>
                </c:pt>
                <c:pt idx="389">
                  <c:v>45642</c:v>
                </c:pt>
                <c:pt idx="390">
                  <c:v>45639</c:v>
                </c:pt>
                <c:pt idx="391">
                  <c:v>45638</c:v>
                </c:pt>
                <c:pt idx="392">
                  <c:v>45637</c:v>
                </c:pt>
                <c:pt idx="393">
                  <c:v>45636</c:v>
                </c:pt>
                <c:pt idx="394">
                  <c:v>45635</c:v>
                </c:pt>
                <c:pt idx="395">
                  <c:v>45632</c:v>
                </c:pt>
                <c:pt idx="396">
                  <c:v>45631</c:v>
                </c:pt>
                <c:pt idx="397">
                  <c:v>45630</c:v>
                </c:pt>
                <c:pt idx="398">
                  <c:v>45629</c:v>
                </c:pt>
                <c:pt idx="399">
                  <c:v>45628</c:v>
                </c:pt>
                <c:pt idx="400">
                  <c:v>45625</c:v>
                </c:pt>
                <c:pt idx="401">
                  <c:v>45624</c:v>
                </c:pt>
                <c:pt idx="402">
                  <c:v>45623</c:v>
                </c:pt>
                <c:pt idx="403">
                  <c:v>45622</c:v>
                </c:pt>
                <c:pt idx="404">
                  <c:v>45621</c:v>
                </c:pt>
                <c:pt idx="405">
                  <c:v>45618</c:v>
                </c:pt>
                <c:pt idx="406">
                  <c:v>45617</c:v>
                </c:pt>
                <c:pt idx="407">
                  <c:v>45616</c:v>
                </c:pt>
                <c:pt idx="408">
                  <c:v>45615</c:v>
                </c:pt>
                <c:pt idx="409">
                  <c:v>45614</c:v>
                </c:pt>
                <c:pt idx="410">
                  <c:v>45611</c:v>
                </c:pt>
                <c:pt idx="411">
                  <c:v>45610</c:v>
                </c:pt>
                <c:pt idx="412">
                  <c:v>45609</c:v>
                </c:pt>
                <c:pt idx="413">
                  <c:v>45608</c:v>
                </c:pt>
                <c:pt idx="414">
                  <c:v>45607</c:v>
                </c:pt>
                <c:pt idx="415">
                  <c:v>45604</c:v>
                </c:pt>
                <c:pt idx="416">
                  <c:v>45603</c:v>
                </c:pt>
                <c:pt idx="417">
                  <c:v>45602</c:v>
                </c:pt>
                <c:pt idx="418">
                  <c:v>45601</c:v>
                </c:pt>
                <c:pt idx="419">
                  <c:v>45600</c:v>
                </c:pt>
                <c:pt idx="420">
                  <c:v>45597</c:v>
                </c:pt>
                <c:pt idx="421">
                  <c:v>45596</c:v>
                </c:pt>
                <c:pt idx="422">
                  <c:v>45595</c:v>
                </c:pt>
                <c:pt idx="423">
                  <c:v>45594</c:v>
                </c:pt>
                <c:pt idx="424">
                  <c:v>45593</c:v>
                </c:pt>
                <c:pt idx="425">
                  <c:v>45590</c:v>
                </c:pt>
                <c:pt idx="426">
                  <c:v>45589</c:v>
                </c:pt>
                <c:pt idx="427">
                  <c:v>45588</c:v>
                </c:pt>
                <c:pt idx="428">
                  <c:v>45587</c:v>
                </c:pt>
                <c:pt idx="429">
                  <c:v>45586</c:v>
                </c:pt>
                <c:pt idx="430">
                  <c:v>45583</c:v>
                </c:pt>
                <c:pt idx="431">
                  <c:v>45582</c:v>
                </c:pt>
                <c:pt idx="432">
                  <c:v>45581</c:v>
                </c:pt>
                <c:pt idx="433">
                  <c:v>45580</c:v>
                </c:pt>
                <c:pt idx="434">
                  <c:v>45579</c:v>
                </c:pt>
                <c:pt idx="435">
                  <c:v>45576</c:v>
                </c:pt>
                <c:pt idx="436">
                  <c:v>45575</c:v>
                </c:pt>
                <c:pt idx="437">
                  <c:v>45574</c:v>
                </c:pt>
                <c:pt idx="438">
                  <c:v>45573</c:v>
                </c:pt>
                <c:pt idx="439">
                  <c:v>45572</c:v>
                </c:pt>
                <c:pt idx="440">
                  <c:v>45569</c:v>
                </c:pt>
                <c:pt idx="441">
                  <c:v>45568</c:v>
                </c:pt>
                <c:pt idx="442">
                  <c:v>45567</c:v>
                </c:pt>
                <c:pt idx="443">
                  <c:v>45566</c:v>
                </c:pt>
                <c:pt idx="444">
                  <c:v>45565</c:v>
                </c:pt>
                <c:pt idx="445">
                  <c:v>45562</c:v>
                </c:pt>
                <c:pt idx="446">
                  <c:v>45561</c:v>
                </c:pt>
                <c:pt idx="447">
                  <c:v>45560</c:v>
                </c:pt>
                <c:pt idx="448">
                  <c:v>45559</c:v>
                </c:pt>
                <c:pt idx="449">
                  <c:v>45558</c:v>
                </c:pt>
                <c:pt idx="450">
                  <c:v>45555</c:v>
                </c:pt>
                <c:pt idx="451">
                  <c:v>45554</c:v>
                </c:pt>
                <c:pt idx="452">
                  <c:v>45553</c:v>
                </c:pt>
                <c:pt idx="453">
                  <c:v>45552</c:v>
                </c:pt>
                <c:pt idx="454">
                  <c:v>45551</c:v>
                </c:pt>
                <c:pt idx="455">
                  <c:v>45548</c:v>
                </c:pt>
                <c:pt idx="456">
                  <c:v>45547</c:v>
                </c:pt>
                <c:pt idx="457">
                  <c:v>45546</c:v>
                </c:pt>
                <c:pt idx="458">
                  <c:v>45545</c:v>
                </c:pt>
                <c:pt idx="459">
                  <c:v>45544</c:v>
                </c:pt>
                <c:pt idx="460">
                  <c:v>45541</c:v>
                </c:pt>
                <c:pt idx="461">
                  <c:v>45540</c:v>
                </c:pt>
                <c:pt idx="462">
                  <c:v>45539</c:v>
                </c:pt>
                <c:pt idx="463">
                  <c:v>45538</c:v>
                </c:pt>
                <c:pt idx="464">
                  <c:v>45537</c:v>
                </c:pt>
                <c:pt idx="465">
                  <c:v>45534</c:v>
                </c:pt>
                <c:pt idx="466">
                  <c:v>45533</c:v>
                </c:pt>
                <c:pt idx="467">
                  <c:v>45532</c:v>
                </c:pt>
                <c:pt idx="468">
                  <c:v>45531</c:v>
                </c:pt>
                <c:pt idx="469">
                  <c:v>45530</c:v>
                </c:pt>
                <c:pt idx="470">
                  <c:v>45527</c:v>
                </c:pt>
                <c:pt idx="471">
                  <c:v>45526</c:v>
                </c:pt>
                <c:pt idx="472">
                  <c:v>45525</c:v>
                </c:pt>
                <c:pt idx="473">
                  <c:v>45524</c:v>
                </c:pt>
                <c:pt idx="474">
                  <c:v>45523</c:v>
                </c:pt>
                <c:pt idx="475">
                  <c:v>45520</c:v>
                </c:pt>
                <c:pt idx="476">
                  <c:v>45519</c:v>
                </c:pt>
                <c:pt idx="477">
                  <c:v>45518</c:v>
                </c:pt>
                <c:pt idx="478">
                  <c:v>45517</c:v>
                </c:pt>
                <c:pt idx="479">
                  <c:v>45516</c:v>
                </c:pt>
                <c:pt idx="480">
                  <c:v>45513</c:v>
                </c:pt>
                <c:pt idx="481">
                  <c:v>45512</c:v>
                </c:pt>
                <c:pt idx="482">
                  <c:v>45511</c:v>
                </c:pt>
                <c:pt idx="483">
                  <c:v>45510</c:v>
                </c:pt>
                <c:pt idx="484">
                  <c:v>45509</c:v>
                </c:pt>
                <c:pt idx="485">
                  <c:v>45506</c:v>
                </c:pt>
                <c:pt idx="486">
                  <c:v>45505</c:v>
                </c:pt>
                <c:pt idx="487">
                  <c:v>45504</c:v>
                </c:pt>
                <c:pt idx="488">
                  <c:v>45503</c:v>
                </c:pt>
                <c:pt idx="489">
                  <c:v>45502</c:v>
                </c:pt>
                <c:pt idx="490">
                  <c:v>45499</c:v>
                </c:pt>
                <c:pt idx="491">
                  <c:v>45498</c:v>
                </c:pt>
                <c:pt idx="492">
                  <c:v>45497</c:v>
                </c:pt>
                <c:pt idx="493">
                  <c:v>45496</c:v>
                </c:pt>
                <c:pt idx="494">
                  <c:v>45495</c:v>
                </c:pt>
                <c:pt idx="495">
                  <c:v>45492</c:v>
                </c:pt>
                <c:pt idx="496">
                  <c:v>45491</c:v>
                </c:pt>
                <c:pt idx="497">
                  <c:v>45490</c:v>
                </c:pt>
                <c:pt idx="498">
                  <c:v>45489</c:v>
                </c:pt>
                <c:pt idx="499">
                  <c:v>45488</c:v>
                </c:pt>
                <c:pt idx="500">
                  <c:v>45485</c:v>
                </c:pt>
                <c:pt idx="501">
                  <c:v>45484</c:v>
                </c:pt>
                <c:pt idx="502">
                  <c:v>45483</c:v>
                </c:pt>
                <c:pt idx="503">
                  <c:v>45482</c:v>
                </c:pt>
                <c:pt idx="504">
                  <c:v>45481</c:v>
                </c:pt>
                <c:pt idx="505">
                  <c:v>45478</c:v>
                </c:pt>
                <c:pt idx="506">
                  <c:v>45477</c:v>
                </c:pt>
                <c:pt idx="507">
                  <c:v>45476</c:v>
                </c:pt>
                <c:pt idx="508">
                  <c:v>45475</c:v>
                </c:pt>
                <c:pt idx="509">
                  <c:v>45474</c:v>
                </c:pt>
                <c:pt idx="510">
                  <c:v>45471</c:v>
                </c:pt>
                <c:pt idx="511">
                  <c:v>45470</c:v>
                </c:pt>
                <c:pt idx="512">
                  <c:v>45469</c:v>
                </c:pt>
                <c:pt idx="513">
                  <c:v>45468</c:v>
                </c:pt>
                <c:pt idx="514">
                  <c:v>45467</c:v>
                </c:pt>
                <c:pt idx="515">
                  <c:v>45464</c:v>
                </c:pt>
                <c:pt idx="516">
                  <c:v>45463</c:v>
                </c:pt>
                <c:pt idx="517">
                  <c:v>45462</c:v>
                </c:pt>
                <c:pt idx="518">
                  <c:v>45461</c:v>
                </c:pt>
                <c:pt idx="519">
                  <c:v>45460</c:v>
                </c:pt>
                <c:pt idx="520">
                  <c:v>45457</c:v>
                </c:pt>
                <c:pt idx="521">
                  <c:v>45456</c:v>
                </c:pt>
                <c:pt idx="522">
                  <c:v>45455</c:v>
                </c:pt>
                <c:pt idx="523">
                  <c:v>45454</c:v>
                </c:pt>
                <c:pt idx="524">
                  <c:v>45453</c:v>
                </c:pt>
                <c:pt idx="525">
                  <c:v>45450</c:v>
                </c:pt>
                <c:pt idx="526">
                  <c:v>45449</c:v>
                </c:pt>
                <c:pt idx="527">
                  <c:v>45448</c:v>
                </c:pt>
                <c:pt idx="528">
                  <c:v>45447</c:v>
                </c:pt>
                <c:pt idx="529">
                  <c:v>45446</c:v>
                </c:pt>
                <c:pt idx="530">
                  <c:v>45443</c:v>
                </c:pt>
                <c:pt idx="531">
                  <c:v>45442</c:v>
                </c:pt>
                <c:pt idx="532">
                  <c:v>45441</c:v>
                </c:pt>
                <c:pt idx="533">
                  <c:v>45440</c:v>
                </c:pt>
                <c:pt idx="534">
                  <c:v>45439</c:v>
                </c:pt>
                <c:pt idx="535">
                  <c:v>45436</c:v>
                </c:pt>
                <c:pt idx="536">
                  <c:v>45435</c:v>
                </c:pt>
                <c:pt idx="537">
                  <c:v>45434</c:v>
                </c:pt>
                <c:pt idx="538">
                  <c:v>45433</c:v>
                </c:pt>
                <c:pt idx="539">
                  <c:v>45432</c:v>
                </c:pt>
                <c:pt idx="540">
                  <c:v>45429</c:v>
                </c:pt>
                <c:pt idx="541">
                  <c:v>45428</c:v>
                </c:pt>
                <c:pt idx="542">
                  <c:v>45427</c:v>
                </c:pt>
                <c:pt idx="543">
                  <c:v>45426</c:v>
                </c:pt>
                <c:pt idx="544">
                  <c:v>45425</c:v>
                </c:pt>
                <c:pt idx="545">
                  <c:v>45422</c:v>
                </c:pt>
                <c:pt idx="546">
                  <c:v>45421</c:v>
                </c:pt>
                <c:pt idx="547">
                  <c:v>45420</c:v>
                </c:pt>
                <c:pt idx="548">
                  <c:v>45419</c:v>
                </c:pt>
                <c:pt idx="549">
                  <c:v>45418</c:v>
                </c:pt>
                <c:pt idx="550">
                  <c:v>45415</c:v>
                </c:pt>
                <c:pt idx="551">
                  <c:v>45414</c:v>
                </c:pt>
                <c:pt idx="552">
                  <c:v>45413</c:v>
                </c:pt>
                <c:pt idx="553">
                  <c:v>45412</c:v>
                </c:pt>
                <c:pt idx="554">
                  <c:v>45411</c:v>
                </c:pt>
                <c:pt idx="555">
                  <c:v>45408</c:v>
                </c:pt>
                <c:pt idx="556">
                  <c:v>45407</c:v>
                </c:pt>
                <c:pt idx="557">
                  <c:v>45406</c:v>
                </c:pt>
                <c:pt idx="558">
                  <c:v>45405</c:v>
                </c:pt>
                <c:pt idx="559">
                  <c:v>45404</c:v>
                </c:pt>
                <c:pt idx="560">
                  <c:v>45401</c:v>
                </c:pt>
                <c:pt idx="561">
                  <c:v>45400</c:v>
                </c:pt>
                <c:pt idx="562">
                  <c:v>45399</c:v>
                </c:pt>
                <c:pt idx="563">
                  <c:v>45398</c:v>
                </c:pt>
                <c:pt idx="564">
                  <c:v>45397</c:v>
                </c:pt>
                <c:pt idx="565">
                  <c:v>45394</c:v>
                </c:pt>
                <c:pt idx="566">
                  <c:v>45393</c:v>
                </c:pt>
                <c:pt idx="567">
                  <c:v>45392</c:v>
                </c:pt>
                <c:pt idx="568">
                  <c:v>45391</c:v>
                </c:pt>
                <c:pt idx="569">
                  <c:v>45390</c:v>
                </c:pt>
                <c:pt idx="570">
                  <c:v>45387</c:v>
                </c:pt>
                <c:pt idx="571">
                  <c:v>45386</c:v>
                </c:pt>
                <c:pt idx="572">
                  <c:v>45385</c:v>
                </c:pt>
                <c:pt idx="573">
                  <c:v>45384</c:v>
                </c:pt>
                <c:pt idx="574">
                  <c:v>45383</c:v>
                </c:pt>
                <c:pt idx="575">
                  <c:v>45380</c:v>
                </c:pt>
                <c:pt idx="576">
                  <c:v>45379</c:v>
                </c:pt>
                <c:pt idx="577">
                  <c:v>45378</c:v>
                </c:pt>
                <c:pt idx="578">
                  <c:v>45377</c:v>
                </c:pt>
                <c:pt idx="579">
                  <c:v>45376</c:v>
                </c:pt>
                <c:pt idx="580">
                  <c:v>45373</c:v>
                </c:pt>
                <c:pt idx="581">
                  <c:v>45372</c:v>
                </c:pt>
                <c:pt idx="582">
                  <c:v>45371</c:v>
                </c:pt>
                <c:pt idx="583">
                  <c:v>45370</c:v>
                </c:pt>
                <c:pt idx="584">
                  <c:v>45369</c:v>
                </c:pt>
                <c:pt idx="585">
                  <c:v>45366</c:v>
                </c:pt>
                <c:pt idx="586">
                  <c:v>45365</c:v>
                </c:pt>
                <c:pt idx="587">
                  <c:v>45364</c:v>
                </c:pt>
                <c:pt idx="588">
                  <c:v>45363</c:v>
                </c:pt>
                <c:pt idx="589">
                  <c:v>45362</c:v>
                </c:pt>
                <c:pt idx="590">
                  <c:v>45359</c:v>
                </c:pt>
                <c:pt idx="591">
                  <c:v>45358</c:v>
                </c:pt>
                <c:pt idx="592">
                  <c:v>45357</c:v>
                </c:pt>
                <c:pt idx="593">
                  <c:v>45356</c:v>
                </c:pt>
                <c:pt idx="594">
                  <c:v>45355</c:v>
                </c:pt>
                <c:pt idx="595">
                  <c:v>45352</c:v>
                </c:pt>
                <c:pt idx="596">
                  <c:v>45351</c:v>
                </c:pt>
                <c:pt idx="597">
                  <c:v>45350</c:v>
                </c:pt>
                <c:pt idx="598">
                  <c:v>45349</c:v>
                </c:pt>
                <c:pt idx="599">
                  <c:v>45348</c:v>
                </c:pt>
                <c:pt idx="600">
                  <c:v>45345</c:v>
                </c:pt>
                <c:pt idx="601">
                  <c:v>45344</c:v>
                </c:pt>
                <c:pt idx="602">
                  <c:v>45343</c:v>
                </c:pt>
                <c:pt idx="603">
                  <c:v>45342</c:v>
                </c:pt>
                <c:pt idx="604">
                  <c:v>45341</c:v>
                </c:pt>
                <c:pt idx="605">
                  <c:v>45338</c:v>
                </c:pt>
                <c:pt idx="606">
                  <c:v>45337</c:v>
                </c:pt>
                <c:pt idx="607">
                  <c:v>45336</c:v>
                </c:pt>
                <c:pt idx="608">
                  <c:v>45335</c:v>
                </c:pt>
                <c:pt idx="609">
                  <c:v>45334</c:v>
                </c:pt>
                <c:pt idx="610">
                  <c:v>45331</c:v>
                </c:pt>
                <c:pt idx="611">
                  <c:v>45330</c:v>
                </c:pt>
                <c:pt idx="612">
                  <c:v>45329</c:v>
                </c:pt>
                <c:pt idx="613">
                  <c:v>45328</c:v>
                </c:pt>
                <c:pt idx="614">
                  <c:v>45327</c:v>
                </c:pt>
                <c:pt idx="615">
                  <c:v>45324</c:v>
                </c:pt>
                <c:pt idx="616">
                  <c:v>45323</c:v>
                </c:pt>
                <c:pt idx="617">
                  <c:v>45322</c:v>
                </c:pt>
                <c:pt idx="618">
                  <c:v>45321</c:v>
                </c:pt>
                <c:pt idx="619">
                  <c:v>45320</c:v>
                </c:pt>
                <c:pt idx="620">
                  <c:v>45317</c:v>
                </c:pt>
                <c:pt idx="621">
                  <c:v>45316</c:v>
                </c:pt>
                <c:pt idx="622">
                  <c:v>45315</c:v>
                </c:pt>
                <c:pt idx="623">
                  <c:v>45314</c:v>
                </c:pt>
                <c:pt idx="624">
                  <c:v>45313</c:v>
                </c:pt>
                <c:pt idx="625">
                  <c:v>45310</c:v>
                </c:pt>
                <c:pt idx="626">
                  <c:v>45309</c:v>
                </c:pt>
                <c:pt idx="627">
                  <c:v>45308</c:v>
                </c:pt>
                <c:pt idx="628">
                  <c:v>45307</c:v>
                </c:pt>
                <c:pt idx="629">
                  <c:v>45306</c:v>
                </c:pt>
                <c:pt idx="630">
                  <c:v>45303</c:v>
                </c:pt>
                <c:pt idx="631">
                  <c:v>45302</c:v>
                </c:pt>
                <c:pt idx="632">
                  <c:v>45301</c:v>
                </c:pt>
                <c:pt idx="633">
                  <c:v>45300</c:v>
                </c:pt>
                <c:pt idx="634">
                  <c:v>45299</c:v>
                </c:pt>
                <c:pt idx="635">
                  <c:v>45296</c:v>
                </c:pt>
                <c:pt idx="636">
                  <c:v>45295</c:v>
                </c:pt>
                <c:pt idx="637">
                  <c:v>45294</c:v>
                </c:pt>
                <c:pt idx="638">
                  <c:v>45293</c:v>
                </c:pt>
                <c:pt idx="639">
                  <c:v>45292</c:v>
                </c:pt>
                <c:pt idx="640">
                  <c:v>45289</c:v>
                </c:pt>
                <c:pt idx="641">
                  <c:v>45288</c:v>
                </c:pt>
                <c:pt idx="642">
                  <c:v>45287</c:v>
                </c:pt>
                <c:pt idx="643">
                  <c:v>45286</c:v>
                </c:pt>
                <c:pt idx="644">
                  <c:v>45285</c:v>
                </c:pt>
                <c:pt idx="645">
                  <c:v>45282</c:v>
                </c:pt>
                <c:pt idx="646">
                  <c:v>45281</c:v>
                </c:pt>
                <c:pt idx="647">
                  <c:v>45280</c:v>
                </c:pt>
                <c:pt idx="648">
                  <c:v>45279</c:v>
                </c:pt>
                <c:pt idx="649">
                  <c:v>45278</c:v>
                </c:pt>
                <c:pt idx="650">
                  <c:v>45275</c:v>
                </c:pt>
                <c:pt idx="651">
                  <c:v>45274</c:v>
                </c:pt>
                <c:pt idx="652">
                  <c:v>45273</c:v>
                </c:pt>
                <c:pt idx="653">
                  <c:v>45272</c:v>
                </c:pt>
                <c:pt idx="654">
                  <c:v>45271</c:v>
                </c:pt>
                <c:pt idx="655">
                  <c:v>45268</c:v>
                </c:pt>
                <c:pt idx="656">
                  <c:v>45267</c:v>
                </c:pt>
                <c:pt idx="657">
                  <c:v>45266</c:v>
                </c:pt>
                <c:pt idx="658">
                  <c:v>45265</c:v>
                </c:pt>
                <c:pt idx="659">
                  <c:v>45264</c:v>
                </c:pt>
                <c:pt idx="660">
                  <c:v>45261</c:v>
                </c:pt>
                <c:pt idx="661">
                  <c:v>45260</c:v>
                </c:pt>
                <c:pt idx="662">
                  <c:v>45259</c:v>
                </c:pt>
                <c:pt idx="663">
                  <c:v>45258</c:v>
                </c:pt>
                <c:pt idx="664">
                  <c:v>45257</c:v>
                </c:pt>
                <c:pt idx="665">
                  <c:v>45254</c:v>
                </c:pt>
                <c:pt idx="666">
                  <c:v>45253</c:v>
                </c:pt>
                <c:pt idx="667">
                  <c:v>45252</c:v>
                </c:pt>
                <c:pt idx="668">
                  <c:v>45251</c:v>
                </c:pt>
                <c:pt idx="669">
                  <c:v>45250</c:v>
                </c:pt>
                <c:pt idx="670">
                  <c:v>45247</c:v>
                </c:pt>
                <c:pt idx="671">
                  <c:v>45246</c:v>
                </c:pt>
                <c:pt idx="672">
                  <c:v>45245</c:v>
                </c:pt>
                <c:pt idx="673">
                  <c:v>45244</c:v>
                </c:pt>
                <c:pt idx="674">
                  <c:v>45243</c:v>
                </c:pt>
                <c:pt idx="675">
                  <c:v>45240</c:v>
                </c:pt>
                <c:pt idx="676">
                  <c:v>45239</c:v>
                </c:pt>
                <c:pt idx="677">
                  <c:v>45238</c:v>
                </c:pt>
                <c:pt idx="678">
                  <c:v>45237</c:v>
                </c:pt>
                <c:pt idx="679">
                  <c:v>45236</c:v>
                </c:pt>
                <c:pt idx="680">
                  <c:v>45233</c:v>
                </c:pt>
                <c:pt idx="681">
                  <c:v>45232</c:v>
                </c:pt>
                <c:pt idx="682">
                  <c:v>45231</c:v>
                </c:pt>
                <c:pt idx="683">
                  <c:v>45230</c:v>
                </c:pt>
                <c:pt idx="684">
                  <c:v>45229</c:v>
                </c:pt>
                <c:pt idx="685">
                  <c:v>45226</c:v>
                </c:pt>
                <c:pt idx="686">
                  <c:v>45225</c:v>
                </c:pt>
                <c:pt idx="687">
                  <c:v>45224</c:v>
                </c:pt>
                <c:pt idx="688">
                  <c:v>45223</c:v>
                </c:pt>
                <c:pt idx="689">
                  <c:v>45222</c:v>
                </c:pt>
                <c:pt idx="690">
                  <c:v>45219</c:v>
                </c:pt>
                <c:pt idx="691">
                  <c:v>45218</c:v>
                </c:pt>
                <c:pt idx="692">
                  <c:v>45217</c:v>
                </c:pt>
                <c:pt idx="693">
                  <c:v>45216</c:v>
                </c:pt>
                <c:pt idx="694">
                  <c:v>45215</c:v>
                </c:pt>
                <c:pt idx="695">
                  <c:v>45212</c:v>
                </c:pt>
                <c:pt idx="696">
                  <c:v>45211</c:v>
                </c:pt>
                <c:pt idx="697">
                  <c:v>45210</c:v>
                </c:pt>
                <c:pt idx="698">
                  <c:v>45209</c:v>
                </c:pt>
                <c:pt idx="699">
                  <c:v>45208</c:v>
                </c:pt>
                <c:pt idx="700">
                  <c:v>45205</c:v>
                </c:pt>
                <c:pt idx="701">
                  <c:v>45204</c:v>
                </c:pt>
                <c:pt idx="702">
                  <c:v>45203</c:v>
                </c:pt>
                <c:pt idx="703">
                  <c:v>45202</c:v>
                </c:pt>
                <c:pt idx="704">
                  <c:v>45201</c:v>
                </c:pt>
                <c:pt idx="705">
                  <c:v>45198</c:v>
                </c:pt>
                <c:pt idx="706">
                  <c:v>45197</c:v>
                </c:pt>
                <c:pt idx="707">
                  <c:v>45196</c:v>
                </c:pt>
                <c:pt idx="708">
                  <c:v>45195</c:v>
                </c:pt>
                <c:pt idx="709">
                  <c:v>45194</c:v>
                </c:pt>
                <c:pt idx="710">
                  <c:v>45191</c:v>
                </c:pt>
                <c:pt idx="711">
                  <c:v>45190</c:v>
                </c:pt>
                <c:pt idx="712">
                  <c:v>45189</c:v>
                </c:pt>
                <c:pt idx="713">
                  <c:v>45188</c:v>
                </c:pt>
                <c:pt idx="714">
                  <c:v>45187</c:v>
                </c:pt>
                <c:pt idx="715">
                  <c:v>45184</c:v>
                </c:pt>
                <c:pt idx="716">
                  <c:v>45183</c:v>
                </c:pt>
                <c:pt idx="717">
                  <c:v>45182</c:v>
                </c:pt>
                <c:pt idx="718">
                  <c:v>45181</c:v>
                </c:pt>
                <c:pt idx="719">
                  <c:v>45180</c:v>
                </c:pt>
                <c:pt idx="720">
                  <c:v>45177</c:v>
                </c:pt>
                <c:pt idx="721">
                  <c:v>45176</c:v>
                </c:pt>
                <c:pt idx="722">
                  <c:v>45175</c:v>
                </c:pt>
                <c:pt idx="723">
                  <c:v>45174</c:v>
                </c:pt>
                <c:pt idx="724">
                  <c:v>45173</c:v>
                </c:pt>
                <c:pt idx="725">
                  <c:v>45170</c:v>
                </c:pt>
                <c:pt idx="726">
                  <c:v>45169</c:v>
                </c:pt>
                <c:pt idx="727">
                  <c:v>45168</c:v>
                </c:pt>
                <c:pt idx="728">
                  <c:v>45167</c:v>
                </c:pt>
                <c:pt idx="729">
                  <c:v>45166</c:v>
                </c:pt>
                <c:pt idx="730">
                  <c:v>45163</c:v>
                </c:pt>
                <c:pt idx="731">
                  <c:v>45162</c:v>
                </c:pt>
                <c:pt idx="732">
                  <c:v>45161</c:v>
                </c:pt>
                <c:pt idx="733">
                  <c:v>45160</c:v>
                </c:pt>
                <c:pt idx="734">
                  <c:v>45159</c:v>
                </c:pt>
                <c:pt idx="735">
                  <c:v>45156</c:v>
                </c:pt>
                <c:pt idx="736">
                  <c:v>45155</c:v>
                </c:pt>
                <c:pt idx="737">
                  <c:v>45154</c:v>
                </c:pt>
                <c:pt idx="738">
                  <c:v>45153</c:v>
                </c:pt>
                <c:pt idx="739">
                  <c:v>45152</c:v>
                </c:pt>
                <c:pt idx="740">
                  <c:v>45149</c:v>
                </c:pt>
                <c:pt idx="741">
                  <c:v>45148</c:v>
                </c:pt>
                <c:pt idx="742">
                  <c:v>45147</c:v>
                </c:pt>
                <c:pt idx="743">
                  <c:v>45146</c:v>
                </c:pt>
                <c:pt idx="744">
                  <c:v>45145</c:v>
                </c:pt>
                <c:pt idx="745">
                  <c:v>45142</c:v>
                </c:pt>
                <c:pt idx="746">
                  <c:v>45141</c:v>
                </c:pt>
                <c:pt idx="747">
                  <c:v>45140</c:v>
                </c:pt>
                <c:pt idx="748">
                  <c:v>45139</c:v>
                </c:pt>
                <c:pt idx="749">
                  <c:v>45138</c:v>
                </c:pt>
                <c:pt idx="750">
                  <c:v>45135</c:v>
                </c:pt>
                <c:pt idx="751">
                  <c:v>45134</c:v>
                </c:pt>
                <c:pt idx="752">
                  <c:v>45133</c:v>
                </c:pt>
                <c:pt idx="753">
                  <c:v>45132</c:v>
                </c:pt>
                <c:pt idx="754">
                  <c:v>45131</c:v>
                </c:pt>
                <c:pt idx="755">
                  <c:v>45128</c:v>
                </c:pt>
                <c:pt idx="756">
                  <c:v>45127</c:v>
                </c:pt>
                <c:pt idx="757">
                  <c:v>45126</c:v>
                </c:pt>
                <c:pt idx="758">
                  <c:v>45125</c:v>
                </c:pt>
                <c:pt idx="759">
                  <c:v>45124</c:v>
                </c:pt>
                <c:pt idx="760">
                  <c:v>45121</c:v>
                </c:pt>
                <c:pt idx="761">
                  <c:v>45120</c:v>
                </c:pt>
                <c:pt idx="762">
                  <c:v>45119</c:v>
                </c:pt>
                <c:pt idx="763">
                  <c:v>45118</c:v>
                </c:pt>
                <c:pt idx="764">
                  <c:v>45117</c:v>
                </c:pt>
                <c:pt idx="765">
                  <c:v>45114</c:v>
                </c:pt>
                <c:pt idx="766">
                  <c:v>45113</c:v>
                </c:pt>
                <c:pt idx="767">
                  <c:v>45112</c:v>
                </c:pt>
                <c:pt idx="768">
                  <c:v>45111</c:v>
                </c:pt>
                <c:pt idx="769">
                  <c:v>45110</c:v>
                </c:pt>
                <c:pt idx="770">
                  <c:v>45107</c:v>
                </c:pt>
                <c:pt idx="771">
                  <c:v>45106</c:v>
                </c:pt>
                <c:pt idx="772">
                  <c:v>45105</c:v>
                </c:pt>
                <c:pt idx="773">
                  <c:v>45104</c:v>
                </c:pt>
                <c:pt idx="774">
                  <c:v>45103</c:v>
                </c:pt>
                <c:pt idx="775">
                  <c:v>45100</c:v>
                </c:pt>
                <c:pt idx="776">
                  <c:v>45099</c:v>
                </c:pt>
                <c:pt idx="777">
                  <c:v>45098</c:v>
                </c:pt>
                <c:pt idx="778">
                  <c:v>45097</c:v>
                </c:pt>
                <c:pt idx="779">
                  <c:v>45096</c:v>
                </c:pt>
                <c:pt idx="780">
                  <c:v>45093</c:v>
                </c:pt>
                <c:pt idx="781">
                  <c:v>45092</c:v>
                </c:pt>
                <c:pt idx="782">
                  <c:v>45091</c:v>
                </c:pt>
                <c:pt idx="783">
                  <c:v>45090</c:v>
                </c:pt>
                <c:pt idx="784">
                  <c:v>45089</c:v>
                </c:pt>
                <c:pt idx="785">
                  <c:v>45086</c:v>
                </c:pt>
                <c:pt idx="786">
                  <c:v>45085</c:v>
                </c:pt>
                <c:pt idx="787">
                  <c:v>45084</c:v>
                </c:pt>
                <c:pt idx="788">
                  <c:v>45083</c:v>
                </c:pt>
                <c:pt idx="789">
                  <c:v>45082</c:v>
                </c:pt>
                <c:pt idx="790">
                  <c:v>45079</c:v>
                </c:pt>
                <c:pt idx="791">
                  <c:v>45078</c:v>
                </c:pt>
                <c:pt idx="792">
                  <c:v>45077</c:v>
                </c:pt>
                <c:pt idx="793">
                  <c:v>45076</c:v>
                </c:pt>
                <c:pt idx="794">
                  <c:v>45075</c:v>
                </c:pt>
                <c:pt idx="795">
                  <c:v>45072</c:v>
                </c:pt>
                <c:pt idx="796">
                  <c:v>45071</c:v>
                </c:pt>
                <c:pt idx="797">
                  <c:v>45070</c:v>
                </c:pt>
                <c:pt idx="798">
                  <c:v>45069</c:v>
                </c:pt>
                <c:pt idx="799">
                  <c:v>45068</c:v>
                </c:pt>
                <c:pt idx="800">
                  <c:v>45065</c:v>
                </c:pt>
                <c:pt idx="801">
                  <c:v>45064</c:v>
                </c:pt>
                <c:pt idx="802">
                  <c:v>45063</c:v>
                </c:pt>
                <c:pt idx="803">
                  <c:v>45062</c:v>
                </c:pt>
                <c:pt idx="804">
                  <c:v>45061</c:v>
                </c:pt>
                <c:pt idx="805">
                  <c:v>45058</c:v>
                </c:pt>
                <c:pt idx="806">
                  <c:v>45057</c:v>
                </c:pt>
                <c:pt idx="807">
                  <c:v>45056</c:v>
                </c:pt>
                <c:pt idx="808">
                  <c:v>45055</c:v>
                </c:pt>
                <c:pt idx="809">
                  <c:v>45054</c:v>
                </c:pt>
                <c:pt idx="810">
                  <c:v>45051</c:v>
                </c:pt>
                <c:pt idx="811">
                  <c:v>45050</c:v>
                </c:pt>
                <c:pt idx="812">
                  <c:v>45049</c:v>
                </c:pt>
                <c:pt idx="813">
                  <c:v>45048</c:v>
                </c:pt>
                <c:pt idx="814">
                  <c:v>45047</c:v>
                </c:pt>
                <c:pt idx="815">
                  <c:v>45044</c:v>
                </c:pt>
                <c:pt idx="816">
                  <c:v>45043</c:v>
                </c:pt>
                <c:pt idx="817">
                  <c:v>45042</c:v>
                </c:pt>
                <c:pt idx="818">
                  <c:v>45041</c:v>
                </c:pt>
                <c:pt idx="819">
                  <c:v>45040</c:v>
                </c:pt>
                <c:pt idx="820">
                  <c:v>45037</c:v>
                </c:pt>
                <c:pt idx="821">
                  <c:v>45036</c:v>
                </c:pt>
                <c:pt idx="822">
                  <c:v>45035</c:v>
                </c:pt>
                <c:pt idx="823">
                  <c:v>45034</c:v>
                </c:pt>
                <c:pt idx="824">
                  <c:v>45033</c:v>
                </c:pt>
                <c:pt idx="825">
                  <c:v>45030</c:v>
                </c:pt>
                <c:pt idx="826">
                  <c:v>45029</c:v>
                </c:pt>
                <c:pt idx="827">
                  <c:v>45028</c:v>
                </c:pt>
                <c:pt idx="828">
                  <c:v>45027</c:v>
                </c:pt>
                <c:pt idx="829">
                  <c:v>45026</c:v>
                </c:pt>
                <c:pt idx="830">
                  <c:v>45023</c:v>
                </c:pt>
                <c:pt idx="831">
                  <c:v>45022</c:v>
                </c:pt>
                <c:pt idx="832">
                  <c:v>45021</c:v>
                </c:pt>
                <c:pt idx="833">
                  <c:v>45020</c:v>
                </c:pt>
                <c:pt idx="834">
                  <c:v>45019</c:v>
                </c:pt>
                <c:pt idx="835">
                  <c:v>45016</c:v>
                </c:pt>
                <c:pt idx="836">
                  <c:v>45015</c:v>
                </c:pt>
                <c:pt idx="837">
                  <c:v>45014</c:v>
                </c:pt>
                <c:pt idx="838">
                  <c:v>45013</c:v>
                </c:pt>
                <c:pt idx="839">
                  <c:v>45012</c:v>
                </c:pt>
                <c:pt idx="840">
                  <c:v>45009</c:v>
                </c:pt>
                <c:pt idx="841">
                  <c:v>45008</c:v>
                </c:pt>
                <c:pt idx="842">
                  <c:v>45007</c:v>
                </c:pt>
                <c:pt idx="843">
                  <c:v>45006</c:v>
                </c:pt>
                <c:pt idx="844">
                  <c:v>45005</c:v>
                </c:pt>
                <c:pt idx="845">
                  <c:v>45002</c:v>
                </c:pt>
                <c:pt idx="846">
                  <c:v>45001</c:v>
                </c:pt>
                <c:pt idx="847">
                  <c:v>45000</c:v>
                </c:pt>
                <c:pt idx="848">
                  <c:v>44999</c:v>
                </c:pt>
                <c:pt idx="849">
                  <c:v>44998</c:v>
                </c:pt>
                <c:pt idx="850">
                  <c:v>44995</c:v>
                </c:pt>
                <c:pt idx="851">
                  <c:v>44994</c:v>
                </c:pt>
                <c:pt idx="852">
                  <c:v>44993</c:v>
                </c:pt>
                <c:pt idx="853">
                  <c:v>44992</c:v>
                </c:pt>
                <c:pt idx="854">
                  <c:v>44991</c:v>
                </c:pt>
                <c:pt idx="855">
                  <c:v>44988</c:v>
                </c:pt>
                <c:pt idx="856">
                  <c:v>44987</c:v>
                </c:pt>
                <c:pt idx="857">
                  <c:v>44986</c:v>
                </c:pt>
                <c:pt idx="858">
                  <c:v>44985</c:v>
                </c:pt>
                <c:pt idx="859">
                  <c:v>44984</c:v>
                </c:pt>
                <c:pt idx="860">
                  <c:v>44981</c:v>
                </c:pt>
                <c:pt idx="861">
                  <c:v>44980</c:v>
                </c:pt>
                <c:pt idx="862">
                  <c:v>44979</c:v>
                </c:pt>
                <c:pt idx="863">
                  <c:v>44978</c:v>
                </c:pt>
                <c:pt idx="864">
                  <c:v>44977</c:v>
                </c:pt>
                <c:pt idx="865">
                  <c:v>44974</c:v>
                </c:pt>
                <c:pt idx="866">
                  <c:v>44973</c:v>
                </c:pt>
                <c:pt idx="867">
                  <c:v>44972</c:v>
                </c:pt>
                <c:pt idx="868">
                  <c:v>44971</c:v>
                </c:pt>
                <c:pt idx="869">
                  <c:v>44970</c:v>
                </c:pt>
                <c:pt idx="870">
                  <c:v>44967</c:v>
                </c:pt>
                <c:pt idx="871">
                  <c:v>44966</c:v>
                </c:pt>
                <c:pt idx="872">
                  <c:v>44965</c:v>
                </c:pt>
                <c:pt idx="873">
                  <c:v>44964</c:v>
                </c:pt>
                <c:pt idx="874">
                  <c:v>44963</c:v>
                </c:pt>
                <c:pt idx="875">
                  <c:v>44960</c:v>
                </c:pt>
                <c:pt idx="876">
                  <c:v>44959</c:v>
                </c:pt>
                <c:pt idx="877">
                  <c:v>44958</c:v>
                </c:pt>
                <c:pt idx="878">
                  <c:v>44957</c:v>
                </c:pt>
                <c:pt idx="879">
                  <c:v>44956</c:v>
                </c:pt>
                <c:pt idx="880">
                  <c:v>44953</c:v>
                </c:pt>
                <c:pt idx="881">
                  <c:v>44952</c:v>
                </c:pt>
                <c:pt idx="882">
                  <c:v>44951</c:v>
                </c:pt>
                <c:pt idx="883">
                  <c:v>44950</c:v>
                </c:pt>
                <c:pt idx="884">
                  <c:v>44949</c:v>
                </c:pt>
                <c:pt idx="885">
                  <c:v>44946</c:v>
                </c:pt>
                <c:pt idx="886">
                  <c:v>44945</c:v>
                </c:pt>
                <c:pt idx="887">
                  <c:v>44944</c:v>
                </c:pt>
                <c:pt idx="888">
                  <c:v>44943</c:v>
                </c:pt>
                <c:pt idx="889">
                  <c:v>44942</c:v>
                </c:pt>
                <c:pt idx="890">
                  <c:v>44939</c:v>
                </c:pt>
                <c:pt idx="891">
                  <c:v>44938</c:v>
                </c:pt>
                <c:pt idx="892">
                  <c:v>44937</c:v>
                </c:pt>
                <c:pt idx="893">
                  <c:v>44936</c:v>
                </c:pt>
                <c:pt idx="894">
                  <c:v>44935</c:v>
                </c:pt>
                <c:pt idx="895">
                  <c:v>44932</c:v>
                </c:pt>
                <c:pt idx="896">
                  <c:v>44931</c:v>
                </c:pt>
                <c:pt idx="897">
                  <c:v>44930</c:v>
                </c:pt>
                <c:pt idx="898">
                  <c:v>44929</c:v>
                </c:pt>
                <c:pt idx="899">
                  <c:v>44928</c:v>
                </c:pt>
                <c:pt idx="900">
                  <c:v>44925</c:v>
                </c:pt>
                <c:pt idx="901">
                  <c:v>44924</c:v>
                </c:pt>
                <c:pt idx="902">
                  <c:v>44923</c:v>
                </c:pt>
                <c:pt idx="903">
                  <c:v>44922</c:v>
                </c:pt>
                <c:pt idx="904">
                  <c:v>44921</c:v>
                </c:pt>
                <c:pt idx="905">
                  <c:v>44918</c:v>
                </c:pt>
                <c:pt idx="906">
                  <c:v>44917</c:v>
                </c:pt>
                <c:pt idx="907">
                  <c:v>44916</c:v>
                </c:pt>
                <c:pt idx="908">
                  <c:v>44915</c:v>
                </c:pt>
                <c:pt idx="909">
                  <c:v>44914</c:v>
                </c:pt>
                <c:pt idx="910">
                  <c:v>44911</c:v>
                </c:pt>
                <c:pt idx="911">
                  <c:v>44910</c:v>
                </c:pt>
                <c:pt idx="912">
                  <c:v>44909</c:v>
                </c:pt>
                <c:pt idx="913">
                  <c:v>44908</c:v>
                </c:pt>
                <c:pt idx="914">
                  <c:v>44907</c:v>
                </c:pt>
                <c:pt idx="915">
                  <c:v>44904</c:v>
                </c:pt>
                <c:pt idx="916">
                  <c:v>44903</c:v>
                </c:pt>
                <c:pt idx="917">
                  <c:v>44902</c:v>
                </c:pt>
                <c:pt idx="918">
                  <c:v>44901</c:v>
                </c:pt>
                <c:pt idx="919">
                  <c:v>44900</c:v>
                </c:pt>
                <c:pt idx="920">
                  <c:v>44897</c:v>
                </c:pt>
                <c:pt idx="921">
                  <c:v>44896</c:v>
                </c:pt>
                <c:pt idx="922">
                  <c:v>44895</c:v>
                </c:pt>
                <c:pt idx="923">
                  <c:v>44894</c:v>
                </c:pt>
                <c:pt idx="924">
                  <c:v>44893</c:v>
                </c:pt>
                <c:pt idx="925">
                  <c:v>44890</c:v>
                </c:pt>
                <c:pt idx="926">
                  <c:v>44889</c:v>
                </c:pt>
                <c:pt idx="927">
                  <c:v>44888</c:v>
                </c:pt>
                <c:pt idx="928">
                  <c:v>44887</c:v>
                </c:pt>
                <c:pt idx="929">
                  <c:v>44886</c:v>
                </c:pt>
                <c:pt idx="930">
                  <c:v>44883</c:v>
                </c:pt>
                <c:pt idx="931">
                  <c:v>44882</c:v>
                </c:pt>
                <c:pt idx="932">
                  <c:v>44881</c:v>
                </c:pt>
                <c:pt idx="933">
                  <c:v>44880</c:v>
                </c:pt>
                <c:pt idx="934">
                  <c:v>44879</c:v>
                </c:pt>
                <c:pt idx="935">
                  <c:v>44876</c:v>
                </c:pt>
                <c:pt idx="936">
                  <c:v>44875</c:v>
                </c:pt>
                <c:pt idx="937">
                  <c:v>44874</c:v>
                </c:pt>
                <c:pt idx="938">
                  <c:v>44873</c:v>
                </c:pt>
                <c:pt idx="939">
                  <c:v>44872</c:v>
                </c:pt>
                <c:pt idx="940">
                  <c:v>44869</c:v>
                </c:pt>
                <c:pt idx="941">
                  <c:v>44868</c:v>
                </c:pt>
                <c:pt idx="942">
                  <c:v>44867</c:v>
                </c:pt>
                <c:pt idx="943">
                  <c:v>44866</c:v>
                </c:pt>
                <c:pt idx="944">
                  <c:v>44865</c:v>
                </c:pt>
                <c:pt idx="945">
                  <c:v>44862</c:v>
                </c:pt>
                <c:pt idx="946">
                  <c:v>44861</c:v>
                </c:pt>
                <c:pt idx="947">
                  <c:v>44860</c:v>
                </c:pt>
                <c:pt idx="948">
                  <c:v>44859</c:v>
                </c:pt>
                <c:pt idx="949">
                  <c:v>44858</c:v>
                </c:pt>
                <c:pt idx="950">
                  <c:v>44855</c:v>
                </c:pt>
                <c:pt idx="951">
                  <c:v>44854</c:v>
                </c:pt>
                <c:pt idx="952">
                  <c:v>44853</c:v>
                </c:pt>
                <c:pt idx="953">
                  <c:v>44852</c:v>
                </c:pt>
                <c:pt idx="954">
                  <c:v>44851</c:v>
                </c:pt>
                <c:pt idx="955">
                  <c:v>44848</c:v>
                </c:pt>
                <c:pt idx="956">
                  <c:v>44847</c:v>
                </c:pt>
                <c:pt idx="957">
                  <c:v>44846</c:v>
                </c:pt>
                <c:pt idx="958">
                  <c:v>44845</c:v>
                </c:pt>
                <c:pt idx="959">
                  <c:v>44844</c:v>
                </c:pt>
                <c:pt idx="960">
                  <c:v>44841</c:v>
                </c:pt>
                <c:pt idx="961">
                  <c:v>44840</c:v>
                </c:pt>
                <c:pt idx="962">
                  <c:v>44839</c:v>
                </c:pt>
                <c:pt idx="963">
                  <c:v>44838</c:v>
                </c:pt>
                <c:pt idx="964">
                  <c:v>44837</c:v>
                </c:pt>
                <c:pt idx="965">
                  <c:v>44834</c:v>
                </c:pt>
                <c:pt idx="966">
                  <c:v>44833</c:v>
                </c:pt>
                <c:pt idx="967">
                  <c:v>44832</c:v>
                </c:pt>
                <c:pt idx="968">
                  <c:v>44831</c:v>
                </c:pt>
                <c:pt idx="969">
                  <c:v>44830</c:v>
                </c:pt>
                <c:pt idx="970">
                  <c:v>44827</c:v>
                </c:pt>
                <c:pt idx="971">
                  <c:v>44826</c:v>
                </c:pt>
                <c:pt idx="972">
                  <c:v>44825</c:v>
                </c:pt>
                <c:pt idx="973">
                  <c:v>44824</c:v>
                </c:pt>
                <c:pt idx="974">
                  <c:v>44823</c:v>
                </c:pt>
                <c:pt idx="975">
                  <c:v>44820</c:v>
                </c:pt>
                <c:pt idx="976">
                  <c:v>44819</c:v>
                </c:pt>
                <c:pt idx="977">
                  <c:v>44818</c:v>
                </c:pt>
                <c:pt idx="978">
                  <c:v>44817</c:v>
                </c:pt>
                <c:pt idx="979">
                  <c:v>44816</c:v>
                </c:pt>
                <c:pt idx="980">
                  <c:v>44813</c:v>
                </c:pt>
                <c:pt idx="981">
                  <c:v>44812</c:v>
                </c:pt>
                <c:pt idx="982">
                  <c:v>44811</c:v>
                </c:pt>
                <c:pt idx="983">
                  <c:v>44810</c:v>
                </c:pt>
                <c:pt idx="984">
                  <c:v>44809</c:v>
                </c:pt>
                <c:pt idx="985">
                  <c:v>44806</c:v>
                </c:pt>
                <c:pt idx="986">
                  <c:v>44805</c:v>
                </c:pt>
                <c:pt idx="987">
                  <c:v>44804</c:v>
                </c:pt>
                <c:pt idx="988">
                  <c:v>44803</c:v>
                </c:pt>
                <c:pt idx="989">
                  <c:v>44802</c:v>
                </c:pt>
                <c:pt idx="990">
                  <c:v>44799</c:v>
                </c:pt>
                <c:pt idx="991">
                  <c:v>44798</c:v>
                </c:pt>
                <c:pt idx="992">
                  <c:v>44797</c:v>
                </c:pt>
                <c:pt idx="993">
                  <c:v>44796</c:v>
                </c:pt>
                <c:pt idx="994">
                  <c:v>44795</c:v>
                </c:pt>
                <c:pt idx="995">
                  <c:v>44792</c:v>
                </c:pt>
                <c:pt idx="996">
                  <c:v>44791</c:v>
                </c:pt>
                <c:pt idx="997">
                  <c:v>44790</c:v>
                </c:pt>
                <c:pt idx="998">
                  <c:v>44789</c:v>
                </c:pt>
                <c:pt idx="999">
                  <c:v>44788</c:v>
                </c:pt>
                <c:pt idx="1000">
                  <c:v>44785</c:v>
                </c:pt>
                <c:pt idx="1001">
                  <c:v>44784</c:v>
                </c:pt>
                <c:pt idx="1002">
                  <c:v>44783</c:v>
                </c:pt>
                <c:pt idx="1003">
                  <c:v>44782</c:v>
                </c:pt>
                <c:pt idx="1004">
                  <c:v>44781</c:v>
                </c:pt>
                <c:pt idx="1005">
                  <c:v>44778</c:v>
                </c:pt>
                <c:pt idx="1006">
                  <c:v>44777</c:v>
                </c:pt>
                <c:pt idx="1007">
                  <c:v>44776</c:v>
                </c:pt>
                <c:pt idx="1008">
                  <c:v>44775</c:v>
                </c:pt>
                <c:pt idx="1009">
                  <c:v>44774</c:v>
                </c:pt>
                <c:pt idx="1010">
                  <c:v>44771</c:v>
                </c:pt>
                <c:pt idx="1011">
                  <c:v>44770</c:v>
                </c:pt>
                <c:pt idx="1012">
                  <c:v>44769</c:v>
                </c:pt>
                <c:pt idx="1013">
                  <c:v>44768</c:v>
                </c:pt>
                <c:pt idx="1014">
                  <c:v>44767</c:v>
                </c:pt>
                <c:pt idx="1015">
                  <c:v>44764</c:v>
                </c:pt>
                <c:pt idx="1016">
                  <c:v>44763</c:v>
                </c:pt>
                <c:pt idx="1017">
                  <c:v>44762</c:v>
                </c:pt>
                <c:pt idx="1018">
                  <c:v>44761</c:v>
                </c:pt>
                <c:pt idx="1019">
                  <c:v>44760</c:v>
                </c:pt>
                <c:pt idx="1020">
                  <c:v>44757</c:v>
                </c:pt>
                <c:pt idx="1021">
                  <c:v>44756</c:v>
                </c:pt>
                <c:pt idx="1022">
                  <c:v>44755</c:v>
                </c:pt>
                <c:pt idx="1023">
                  <c:v>44754</c:v>
                </c:pt>
                <c:pt idx="1024">
                  <c:v>44753</c:v>
                </c:pt>
                <c:pt idx="1025">
                  <c:v>44750</c:v>
                </c:pt>
                <c:pt idx="1026">
                  <c:v>44749</c:v>
                </c:pt>
                <c:pt idx="1027">
                  <c:v>44748</c:v>
                </c:pt>
                <c:pt idx="1028">
                  <c:v>44747</c:v>
                </c:pt>
                <c:pt idx="1029">
                  <c:v>44746</c:v>
                </c:pt>
                <c:pt idx="1030">
                  <c:v>44743</c:v>
                </c:pt>
                <c:pt idx="1031">
                  <c:v>44742</c:v>
                </c:pt>
                <c:pt idx="1032">
                  <c:v>44741</c:v>
                </c:pt>
                <c:pt idx="1033">
                  <c:v>44740</c:v>
                </c:pt>
                <c:pt idx="1034">
                  <c:v>44739</c:v>
                </c:pt>
                <c:pt idx="1035">
                  <c:v>44736</c:v>
                </c:pt>
                <c:pt idx="1036">
                  <c:v>44735</c:v>
                </c:pt>
                <c:pt idx="1037">
                  <c:v>44734</c:v>
                </c:pt>
                <c:pt idx="1038">
                  <c:v>44733</c:v>
                </c:pt>
                <c:pt idx="1039">
                  <c:v>44732</c:v>
                </c:pt>
                <c:pt idx="1040">
                  <c:v>44729</c:v>
                </c:pt>
                <c:pt idx="1041">
                  <c:v>44728</c:v>
                </c:pt>
                <c:pt idx="1042">
                  <c:v>44727</c:v>
                </c:pt>
                <c:pt idx="1043">
                  <c:v>44726</c:v>
                </c:pt>
                <c:pt idx="1044">
                  <c:v>44725</c:v>
                </c:pt>
                <c:pt idx="1045">
                  <c:v>44722</c:v>
                </c:pt>
                <c:pt idx="1046">
                  <c:v>44721</c:v>
                </c:pt>
                <c:pt idx="1047">
                  <c:v>44720</c:v>
                </c:pt>
                <c:pt idx="1048">
                  <c:v>44719</c:v>
                </c:pt>
                <c:pt idx="1049">
                  <c:v>44718</c:v>
                </c:pt>
                <c:pt idx="1050">
                  <c:v>44714</c:v>
                </c:pt>
                <c:pt idx="1051">
                  <c:v>44713</c:v>
                </c:pt>
                <c:pt idx="1052">
                  <c:v>44712</c:v>
                </c:pt>
                <c:pt idx="1053">
                  <c:v>44711</c:v>
                </c:pt>
                <c:pt idx="1054">
                  <c:v>44708</c:v>
                </c:pt>
                <c:pt idx="1055">
                  <c:v>44707</c:v>
                </c:pt>
                <c:pt idx="1056">
                  <c:v>44706</c:v>
                </c:pt>
                <c:pt idx="1057">
                  <c:v>44705</c:v>
                </c:pt>
                <c:pt idx="1058">
                  <c:v>44704</c:v>
                </c:pt>
                <c:pt idx="1059">
                  <c:v>44701</c:v>
                </c:pt>
                <c:pt idx="1060">
                  <c:v>44700</c:v>
                </c:pt>
                <c:pt idx="1061">
                  <c:v>44699</c:v>
                </c:pt>
                <c:pt idx="1062">
                  <c:v>44698</c:v>
                </c:pt>
                <c:pt idx="1063">
                  <c:v>44697</c:v>
                </c:pt>
                <c:pt idx="1064">
                  <c:v>44694</c:v>
                </c:pt>
                <c:pt idx="1065">
                  <c:v>44693</c:v>
                </c:pt>
                <c:pt idx="1066">
                  <c:v>44692</c:v>
                </c:pt>
                <c:pt idx="1067">
                  <c:v>44691</c:v>
                </c:pt>
                <c:pt idx="1068">
                  <c:v>44690</c:v>
                </c:pt>
                <c:pt idx="1069">
                  <c:v>44687</c:v>
                </c:pt>
                <c:pt idx="1070">
                  <c:v>44686</c:v>
                </c:pt>
                <c:pt idx="1071">
                  <c:v>44685</c:v>
                </c:pt>
                <c:pt idx="1072">
                  <c:v>44684</c:v>
                </c:pt>
                <c:pt idx="1073">
                  <c:v>44683</c:v>
                </c:pt>
                <c:pt idx="1074">
                  <c:v>44680</c:v>
                </c:pt>
                <c:pt idx="1075">
                  <c:v>44679</c:v>
                </c:pt>
                <c:pt idx="1076">
                  <c:v>44678</c:v>
                </c:pt>
                <c:pt idx="1077">
                  <c:v>44677</c:v>
                </c:pt>
                <c:pt idx="1078">
                  <c:v>44676</c:v>
                </c:pt>
                <c:pt idx="1079">
                  <c:v>44673</c:v>
                </c:pt>
                <c:pt idx="1080">
                  <c:v>44672</c:v>
                </c:pt>
                <c:pt idx="1081">
                  <c:v>44671</c:v>
                </c:pt>
                <c:pt idx="1082">
                  <c:v>44670</c:v>
                </c:pt>
                <c:pt idx="1083">
                  <c:v>44669</c:v>
                </c:pt>
                <c:pt idx="1084">
                  <c:v>44666</c:v>
                </c:pt>
                <c:pt idx="1085">
                  <c:v>44665</c:v>
                </c:pt>
                <c:pt idx="1086">
                  <c:v>44664</c:v>
                </c:pt>
                <c:pt idx="1087">
                  <c:v>44663</c:v>
                </c:pt>
                <c:pt idx="1088">
                  <c:v>44662</c:v>
                </c:pt>
                <c:pt idx="1089">
                  <c:v>44659</c:v>
                </c:pt>
                <c:pt idx="1090">
                  <c:v>44658</c:v>
                </c:pt>
                <c:pt idx="1091">
                  <c:v>44657</c:v>
                </c:pt>
                <c:pt idx="1092">
                  <c:v>44656</c:v>
                </c:pt>
                <c:pt idx="1093">
                  <c:v>44655</c:v>
                </c:pt>
                <c:pt idx="1094">
                  <c:v>44652</c:v>
                </c:pt>
                <c:pt idx="1095">
                  <c:v>44651</c:v>
                </c:pt>
                <c:pt idx="1096">
                  <c:v>44650</c:v>
                </c:pt>
                <c:pt idx="1097">
                  <c:v>44649</c:v>
                </c:pt>
                <c:pt idx="1098">
                  <c:v>44648</c:v>
                </c:pt>
                <c:pt idx="1099">
                  <c:v>44645</c:v>
                </c:pt>
                <c:pt idx="1100">
                  <c:v>44644</c:v>
                </c:pt>
                <c:pt idx="1101">
                  <c:v>44643</c:v>
                </c:pt>
                <c:pt idx="1102">
                  <c:v>44642</c:v>
                </c:pt>
                <c:pt idx="1103">
                  <c:v>44641</c:v>
                </c:pt>
                <c:pt idx="1104">
                  <c:v>44638</c:v>
                </c:pt>
                <c:pt idx="1105">
                  <c:v>44637</c:v>
                </c:pt>
                <c:pt idx="1106">
                  <c:v>44636</c:v>
                </c:pt>
                <c:pt idx="1107">
                  <c:v>44635</c:v>
                </c:pt>
                <c:pt idx="1108">
                  <c:v>44634</c:v>
                </c:pt>
                <c:pt idx="1109">
                  <c:v>44631</c:v>
                </c:pt>
                <c:pt idx="1110">
                  <c:v>44630</c:v>
                </c:pt>
                <c:pt idx="1111">
                  <c:v>44629</c:v>
                </c:pt>
                <c:pt idx="1112">
                  <c:v>44628</c:v>
                </c:pt>
                <c:pt idx="1113">
                  <c:v>44627</c:v>
                </c:pt>
                <c:pt idx="1114">
                  <c:v>44624</c:v>
                </c:pt>
                <c:pt idx="1115">
                  <c:v>44623</c:v>
                </c:pt>
                <c:pt idx="1116">
                  <c:v>44622</c:v>
                </c:pt>
                <c:pt idx="1117">
                  <c:v>44621</c:v>
                </c:pt>
                <c:pt idx="1118">
                  <c:v>44620</c:v>
                </c:pt>
                <c:pt idx="1119">
                  <c:v>44617</c:v>
                </c:pt>
                <c:pt idx="1120">
                  <c:v>44616</c:v>
                </c:pt>
                <c:pt idx="1121">
                  <c:v>44615</c:v>
                </c:pt>
                <c:pt idx="1122">
                  <c:v>44614</c:v>
                </c:pt>
                <c:pt idx="1123">
                  <c:v>44613</c:v>
                </c:pt>
                <c:pt idx="1124">
                  <c:v>44610</c:v>
                </c:pt>
                <c:pt idx="1125">
                  <c:v>44609</c:v>
                </c:pt>
                <c:pt idx="1126">
                  <c:v>44608</c:v>
                </c:pt>
                <c:pt idx="1127">
                  <c:v>44607</c:v>
                </c:pt>
                <c:pt idx="1128">
                  <c:v>44606</c:v>
                </c:pt>
                <c:pt idx="1129">
                  <c:v>44603</c:v>
                </c:pt>
                <c:pt idx="1130">
                  <c:v>44602</c:v>
                </c:pt>
                <c:pt idx="1131">
                  <c:v>44601</c:v>
                </c:pt>
                <c:pt idx="1132">
                  <c:v>44600</c:v>
                </c:pt>
                <c:pt idx="1133">
                  <c:v>44599</c:v>
                </c:pt>
                <c:pt idx="1134">
                  <c:v>44596</c:v>
                </c:pt>
                <c:pt idx="1135">
                  <c:v>44595</c:v>
                </c:pt>
                <c:pt idx="1136">
                  <c:v>44594</c:v>
                </c:pt>
                <c:pt idx="1137">
                  <c:v>44593</c:v>
                </c:pt>
                <c:pt idx="1138">
                  <c:v>44592</c:v>
                </c:pt>
                <c:pt idx="1139">
                  <c:v>44589</c:v>
                </c:pt>
                <c:pt idx="1140">
                  <c:v>44588</c:v>
                </c:pt>
                <c:pt idx="1141">
                  <c:v>44587</c:v>
                </c:pt>
                <c:pt idx="1142">
                  <c:v>44586</c:v>
                </c:pt>
                <c:pt idx="1143">
                  <c:v>44585</c:v>
                </c:pt>
                <c:pt idx="1144">
                  <c:v>44582</c:v>
                </c:pt>
                <c:pt idx="1145">
                  <c:v>44581</c:v>
                </c:pt>
                <c:pt idx="1146">
                  <c:v>44580</c:v>
                </c:pt>
                <c:pt idx="1147">
                  <c:v>44579</c:v>
                </c:pt>
                <c:pt idx="1148">
                  <c:v>44578</c:v>
                </c:pt>
                <c:pt idx="1149">
                  <c:v>44575</c:v>
                </c:pt>
                <c:pt idx="1150">
                  <c:v>44574</c:v>
                </c:pt>
                <c:pt idx="1151">
                  <c:v>44573</c:v>
                </c:pt>
                <c:pt idx="1152">
                  <c:v>44572</c:v>
                </c:pt>
                <c:pt idx="1153">
                  <c:v>44571</c:v>
                </c:pt>
                <c:pt idx="1154">
                  <c:v>44568</c:v>
                </c:pt>
                <c:pt idx="1155">
                  <c:v>44567</c:v>
                </c:pt>
                <c:pt idx="1156">
                  <c:v>44566</c:v>
                </c:pt>
                <c:pt idx="1157">
                  <c:v>44565</c:v>
                </c:pt>
                <c:pt idx="1158">
                  <c:v>44564</c:v>
                </c:pt>
                <c:pt idx="1159">
                  <c:v>44561</c:v>
                </c:pt>
                <c:pt idx="1160">
                  <c:v>44560</c:v>
                </c:pt>
                <c:pt idx="1161">
                  <c:v>44559</c:v>
                </c:pt>
                <c:pt idx="1162">
                  <c:v>44558</c:v>
                </c:pt>
                <c:pt idx="1163">
                  <c:v>44557</c:v>
                </c:pt>
                <c:pt idx="1164">
                  <c:v>44554</c:v>
                </c:pt>
                <c:pt idx="1165">
                  <c:v>44553</c:v>
                </c:pt>
                <c:pt idx="1166">
                  <c:v>44552</c:v>
                </c:pt>
                <c:pt idx="1167">
                  <c:v>44551</c:v>
                </c:pt>
                <c:pt idx="1168">
                  <c:v>44550</c:v>
                </c:pt>
                <c:pt idx="1169">
                  <c:v>44547</c:v>
                </c:pt>
                <c:pt idx="1170">
                  <c:v>44546</c:v>
                </c:pt>
                <c:pt idx="1171">
                  <c:v>44545</c:v>
                </c:pt>
                <c:pt idx="1172">
                  <c:v>44544</c:v>
                </c:pt>
                <c:pt idx="1173">
                  <c:v>44543</c:v>
                </c:pt>
                <c:pt idx="1174">
                  <c:v>44540</c:v>
                </c:pt>
                <c:pt idx="1175">
                  <c:v>44539</c:v>
                </c:pt>
                <c:pt idx="1176">
                  <c:v>44538</c:v>
                </c:pt>
                <c:pt idx="1177">
                  <c:v>44537</c:v>
                </c:pt>
                <c:pt idx="1178">
                  <c:v>44536</c:v>
                </c:pt>
                <c:pt idx="1179">
                  <c:v>44533</c:v>
                </c:pt>
                <c:pt idx="1180">
                  <c:v>44532</c:v>
                </c:pt>
                <c:pt idx="1181">
                  <c:v>44531</c:v>
                </c:pt>
                <c:pt idx="1182">
                  <c:v>44530</c:v>
                </c:pt>
                <c:pt idx="1183">
                  <c:v>44529</c:v>
                </c:pt>
                <c:pt idx="1184">
                  <c:v>44526</c:v>
                </c:pt>
                <c:pt idx="1185">
                  <c:v>44525</c:v>
                </c:pt>
                <c:pt idx="1186">
                  <c:v>44524</c:v>
                </c:pt>
                <c:pt idx="1187">
                  <c:v>44523</c:v>
                </c:pt>
                <c:pt idx="1188">
                  <c:v>44522</c:v>
                </c:pt>
                <c:pt idx="1189">
                  <c:v>44519</c:v>
                </c:pt>
                <c:pt idx="1190">
                  <c:v>44518</c:v>
                </c:pt>
                <c:pt idx="1191">
                  <c:v>44517</c:v>
                </c:pt>
                <c:pt idx="1192">
                  <c:v>44516</c:v>
                </c:pt>
                <c:pt idx="1193">
                  <c:v>44515</c:v>
                </c:pt>
                <c:pt idx="1194">
                  <c:v>44512</c:v>
                </c:pt>
                <c:pt idx="1195">
                  <c:v>44511</c:v>
                </c:pt>
                <c:pt idx="1196">
                  <c:v>44510</c:v>
                </c:pt>
                <c:pt idx="1197">
                  <c:v>44509</c:v>
                </c:pt>
                <c:pt idx="1198">
                  <c:v>44508</c:v>
                </c:pt>
                <c:pt idx="1199">
                  <c:v>44505</c:v>
                </c:pt>
                <c:pt idx="1200">
                  <c:v>44504</c:v>
                </c:pt>
                <c:pt idx="1201">
                  <c:v>44503</c:v>
                </c:pt>
                <c:pt idx="1202">
                  <c:v>44502</c:v>
                </c:pt>
                <c:pt idx="1203">
                  <c:v>44501</c:v>
                </c:pt>
                <c:pt idx="1204">
                  <c:v>44498</c:v>
                </c:pt>
                <c:pt idx="1205">
                  <c:v>44497</c:v>
                </c:pt>
                <c:pt idx="1206">
                  <c:v>44496</c:v>
                </c:pt>
                <c:pt idx="1207">
                  <c:v>44495</c:v>
                </c:pt>
                <c:pt idx="1208">
                  <c:v>44494</c:v>
                </c:pt>
                <c:pt idx="1209">
                  <c:v>44491</c:v>
                </c:pt>
                <c:pt idx="1210">
                  <c:v>44490</c:v>
                </c:pt>
                <c:pt idx="1211">
                  <c:v>44489</c:v>
                </c:pt>
                <c:pt idx="1212">
                  <c:v>44488</c:v>
                </c:pt>
                <c:pt idx="1213">
                  <c:v>44487</c:v>
                </c:pt>
                <c:pt idx="1214">
                  <c:v>44484</c:v>
                </c:pt>
                <c:pt idx="1215">
                  <c:v>44483</c:v>
                </c:pt>
                <c:pt idx="1216">
                  <c:v>44482</c:v>
                </c:pt>
                <c:pt idx="1217">
                  <c:v>44481</c:v>
                </c:pt>
                <c:pt idx="1218">
                  <c:v>44480</c:v>
                </c:pt>
                <c:pt idx="1219">
                  <c:v>44477</c:v>
                </c:pt>
                <c:pt idx="1220">
                  <c:v>44476</c:v>
                </c:pt>
                <c:pt idx="1221">
                  <c:v>44475</c:v>
                </c:pt>
                <c:pt idx="1222">
                  <c:v>44474</c:v>
                </c:pt>
                <c:pt idx="1223">
                  <c:v>44473</c:v>
                </c:pt>
                <c:pt idx="1224">
                  <c:v>44470</c:v>
                </c:pt>
                <c:pt idx="1225">
                  <c:v>44469</c:v>
                </c:pt>
                <c:pt idx="1226">
                  <c:v>44468</c:v>
                </c:pt>
                <c:pt idx="1227">
                  <c:v>44467</c:v>
                </c:pt>
                <c:pt idx="1228">
                  <c:v>44466</c:v>
                </c:pt>
                <c:pt idx="1229">
                  <c:v>44463</c:v>
                </c:pt>
                <c:pt idx="1230">
                  <c:v>44462</c:v>
                </c:pt>
                <c:pt idx="1231">
                  <c:v>44461</c:v>
                </c:pt>
                <c:pt idx="1232">
                  <c:v>44460</c:v>
                </c:pt>
                <c:pt idx="1233">
                  <c:v>44459</c:v>
                </c:pt>
                <c:pt idx="1234">
                  <c:v>44456</c:v>
                </c:pt>
                <c:pt idx="1235">
                  <c:v>44455</c:v>
                </c:pt>
                <c:pt idx="1236">
                  <c:v>44454</c:v>
                </c:pt>
                <c:pt idx="1237">
                  <c:v>44453</c:v>
                </c:pt>
                <c:pt idx="1238">
                  <c:v>44452</c:v>
                </c:pt>
                <c:pt idx="1239">
                  <c:v>44449</c:v>
                </c:pt>
                <c:pt idx="1240">
                  <c:v>44448</c:v>
                </c:pt>
                <c:pt idx="1241">
                  <c:v>44447</c:v>
                </c:pt>
                <c:pt idx="1242">
                  <c:v>44446</c:v>
                </c:pt>
                <c:pt idx="1243">
                  <c:v>44445</c:v>
                </c:pt>
                <c:pt idx="1244">
                  <c:v>44442</c:v>
                </c:pt>
                <c:pt idx="1245">
                  <c:v>44441</c:v>
                </c:pt>
                <c:pt idx="1246">
                  <c:v>44440</c:v>
                </c:pt>
                <c:pt idx="1247">
                  <c:v>44439</c:v>
                </c:pt>
                <c:pt idx="1248">
                  <c:v>44438</c:v>
                </c:pt>
                <c:pt idx="1249">
                  <c:v>44435</c:v>
                </c:pt>
                <c:pt idx="1250">
                  <c:v>44434</c:v>
                </c:pt>
                <c:pt idx="1251">
                  <c:v>44433</c:v>
                </c:pt>
                <c:pt idx="1252">
                  <c:v>44432</c:v>
                </c:pt>
                <c:pt idx="1253">
                  <c:v>44431</c:v>
                </c:pt>
                <c:pt idx="1254">
                  <c:v>44428</c:v>
                </c:pt>
                <c:pt idx="1255">
                  <c:v>44427</c:v>
                </c:pt>
                <c:pt idx="1256">
                  <c:v>44426</c:v>
                </c:pt>
                <c:pt idx="1257">
                  <c:v>44425</c:v>
                </c:pt>
                <c:pt idx="1258">
                  <c:v>44424</c:v>
                </c:pt>
                <c:pt idx="1259">
                  <c:v>44421</c:v>
                </c:pt>
                <c:pt idx="1260">
                  <c:v>44420</c:v>
                </c:pt>
                <c:pt idx="1261">
                  <c:v>44419</c:v>
                </c:pt>
                <c:pt idx="1262">
                  <c:v>44418</c:v>
                </c:pt>
                <c:pt idx="1263">
                  <c:v>44417</c:v>
                </c:pt>
                <c:pt idx="1264">
                  <c:v>44414</c:v>
                </c:pt>
                <c:pt idx="1265">
                  <c:v>44413</c:v>
                </c:pt>
                <c:pt idx="1266">
                  <c:v>44412</c:v>
                </c:pt>
                <c:pt idx="1267">
                  <c:v>44411</c:v>
                </c:pt>
                <c:pt idx="1268">
                  <c:v>44410</c:v>
                </c:pt>
                <c:pt idx="1269">
                  <c:v>44407</c:v>
                </c:pt>
                <c:pt idx="1270">
                  <c:v>44406</c:v>
                </c:pt>
                <c:pt idx="1271">
                  <c:v>44405</c:v>
                </c:pt>
                <c:pt idx="1272">
                  <c:v>44404</c:v>
                </c:pt>
                <c:pt idx="1273">
                  <c:v>44403</c:v>
                </c:pt>
                <c:pt idx="1274">
                  <c:v>44400</c:v>
                </c:pt>
                <c:pt idx="1275">
                  <c:v>44399</c:v>
                </c:pt>
                <c:pt idx="1276">
                  <c:v>44398</c:v>
                </c:pt>
                <c:pt idx="1277">
                  <c:v>44397</c:v>
                </c:pt>
                <c:pt idx="1278">
                  <c:v>44396</c:v>
                </c:pt>
                <c:pt idx="1279">
                  <c:v>44393</c:v>
                </c:pt>
                <c:pt idx="1280">
                  <c:v>44392</c:v>
                </c:pt>
                <c:pt idx="1281">
                  <c:v>44391</c:v>
                </c:pt>
                <c:pt idx="1282">
                  <c:v>44390</c:v>
                </c:pt>
                <c:pt idx="1283">
                  <c:v>44389</c:v>
                </c:pt>
                <c:pt idx="1284">
                  <c:v>44386</c:v>
                </c:pt>
                <c:pt idx="1285">
                  <c:v>44385</c:v>
                </c:pt>
                <c:pt idx="1286">
                  <c:v>44384</c:v>
                </c:pt>
                <c:pt idx="1287">
                  <c:v>44383</c:v>
                </c:pt>
                <c:pt idx="1288">
                  <c:v>44382</c:v>
                </c:pt>
                <c:pt idx="1289">
                  <c:v>44379</c:v>
                </c:pt>
                <c:pt idx="1290">
                  <c:v>44378</c:v>
                </c:pt>
                <c:pt idx="1291">
                  <c:v>44377</c:v>
                </c:pt>
                <c:pt idx="1292">
                  <c:v>44376</c:v>
                </c:pt>
                <c:pt idx="1293">
                  <c:v>44375</c:v>
                </c:pt>
                <c:pt idx="1294">
                  <c:v>44372</c:v>
                </c:pt>
                <c:pt idx="1295">
                  <c:v>44371</c:v>
                </c:pt>
                <c:pt idx="1296">
                  <c:v>44370</c:v>
                </c:pt>
                <c:pt idx="1297">
                  <c:v>44369</c:v>
                </c:pt>
                <c:pt idx="1298">
                  <c:v>44368</c:v>
                </c:pt>
                <c:pt idx="1299">
                  <c:v>44365</c:v>
                </c:pt>
                <c:pt idx="1300">
                  <c:v>44364</c:v>
                </c:pt>
                <c:pt idx="1301">
                  <c:v>44363</c:v>
                </c:pt>
                <c:pt idx="1302">
                  <c:v>44362</c:v>
                </c:pt>
                <c:pt idx="1303">
                  <c:v>44361</c:v>
                </c:pt>
                <c:pt idx="1304">
                  <c:v>44358</c:v>
                </c:pt>
                <c:pt idx="1305">
                  <c:v>44357</c:v>
                </c:pt>
                <c:pt idx="1306">
                  <c:v>44356</c:v>
                </c:pt>
                <c:pt idx="1307">
                  <c:v>44355</c:v>
                </c:pt>
                <c:pt idx="1308">
                  <c:v>44354</c:v>
                </c:pt>
                <c:pt idx="1309">
                  <c:v>44351</c:v>
                </c:pt>
                <c:pt idx="1310">
                  <c:v>44350</c:v>
                </c:pt>
                <c:pt idx="1311">
                  <c:v>44349</c:v>
                </c:pt>
                <c:pt idx="1312">
                  <c:v>44348</c:v>
                </c:pt>
                <c:pt idx="1313">
                  <c:v>44347</c:v>
                </c:pt>
                <c:pt idx="1314">
                  <c:v>44344</c:v>
                </c:pt>
                <c:pt idx="1315">
                  <c:v>44343</c:v>
                </c:pt>
                <c:pt idx="1316">
                  <c:v>44342</c:v>
                </c:pt>
                <c:pt idx="1317">
                  <c:v>44341</c:v>
                </c:pt>
                <c:pt idx="1318">
                  <c:v>44340</c:v>
                </c:pt>
                <c:pt idx="1319">
                  <c:v>44337</c:v>
                </c:pt>
                <c:pt idx="1320">
                  <c:v>44336</c:v>
                </c:pt>
                <c:pt idx="1321">
                  <c:v>44335</c:v>
                </c:pt>
                <c:pt idx="1322">
                  <c:v>44334</c:v>
                </c:pt>
                <c:pt idx="1323">
                  <c:v>44333</c:v>
                </c:pt>
                <c:pt idx="1324">
                  <c:v>44330</c:v>
                </c:pt>
                <c:pt idx="1325">
                  <c:v>44329</c:v>
                </c:pt>
                <c:pt idx="1326">
                  <c:v>44328</c:v>
                </c:pt>
                <c:pt idx="1327">
                  <c:v>44327</c:v>
                </c:pt>
                <c:pt idx="1328">
                  <c:v>44326</c:v>
                </c:pt>
                <c:pt idx="1329">
                  <c:v>44323</c:v>
                </c:pt>
                <c:pt idx="1330">
                  <c:v>44322</c:v>
                </c:pt>
                <c:pt idx="1331">
                  <c:v>44321</c:v>
                </c:pt>
                <c:pt idx="1332">
                  <c:v>44320</c:v>
                </c:pt>
                <c:pt idx="1333">
                  <c:v>44319</c:v>
                </c:pt>
                <c:pt idx="1334">
                  <c:v>44316</c:v>
                </c:pt>
                <c:pt idx="1335">
                  <c:v>44315</c:v>
                </c:pt>
                <c:pt idx="1336">
                  <c:v>44314</c:v>
                </c:pt>
                <c:pt idx="1337">
                  <c:v>44313</c:v>
                </c:pt>
                <c:pt idx="1338">
                  <c:v>44312</c:v>
                </c:pt>
                <c:pt idx="1339">
                  <c:v>44309</c:v>
                </c:pt>
                <c:pt idx="1340">
                  <c:v>44308</c:v>
                </c:pt>
                <c:pt idx="1341">
                  <c:v>44307</c:v>
                </c:pt>
                <c:pt idx="1342">
                  <c:v>44306</c:v>
                </c:pt>
                <c:pt idx="1343">
                  <c:v>44305</c:v>
                </c:pt>
                <c:pt idx="1344">
                  <c:v>44302</c:v>
                </c:pt>
                <c:pt idx="1345">
                  <c:v>44301</c:v>
                </c:pt>
                <c:pt idx="1346">
                  <c:v>44300</c:v>
                </c:pt>
                <c:pt idx="1347">
                  <c:v>44299</c:v>
                </c:pt>
                <c:pt idx="1348">
                  <c:v>44298</c:v>
                </c:pt>
                <c:pt idx="1349">
                  <c:v>44295</c:v>
                </c:pt>
                <c:pt idx="1350">
                  <c:v>44294</c:v>
                </c:pt>
                <c:pt idx="1351">
                  <c:v>44293</c:v>
                </c:pt>
                <c:pt idx="1352">
                  <c:v>44292</c:v>
                </c:pt>
                <c:pt idx="1353">
                  <c:v>44291</c:v>
                </c:pt>
                <c:pt idx="1354">
                  <c:v>44288</c:v>
                </c:pt>
                <c:pt idx="1355">
                  <c:v>44287</c:v>
                </c:pt>
                <c:pt idx="1356">
                  <c:v>44286</c:v>
                </c:pt>
                <c:pt idx="1357">
                  <c:v>44285</c:v>
                </c:pt>
                <c:pt idx="1358">
                  <c:v>44284</c:v>
                </c:pt>
                <c:pt idx="1359">
                  <c:v>44281</c:v>
                </c:pt>
                <c:pt idx="1360">
                  <c:v>44280</c:v>
                </c:pt>
                <c:pt idx="1361">
                  <c:v>44279</c:v>
                </c:pt>
                <c:pt idx="1362">
                  <c:v>44278</c:v>
                </c:pt>
                <c:pt idx="1363">
                  <c:v>44277</c:v>
                </c:pt>
                <c:pt idx="1364">
                  <c:v>44274</c:v>
                </c:pt>
                <c:pt idx="1365">
                  <c:v>44273</c:v>
                </c:pt>
                <c:pt idx="1366">
                  <c:v>44272</c:v>
                </c:pt>
                <c:pt idx="1367">
                  <c:v>44271</c:v>
                </c:pt>
                <c:pt idx="1368">
                  <c:v>44270</c:v>
                </c:pt>
                <c:pt idx="1369">
                  <c:v>44267</c:v>
                </c:pt>
                <c:pt idx="1370">
                  <c:v>44266</c:v>
                </c:pt>
                <c:pt idx="1371">
                  <c:v>44265</c:v>
                </c:pt>
                <c:pt idx="1372">
                  <c:v>44264</c:v>
                </c:pt>
                <c:pt idx="1373">
                  <c:v>44263</c:v>
                </c:pt>
                <c:pt idx="1374">
                  <c:v>44260</c:v>
                </c:pt>
                <c:pt idx="1375">
                  <c:v>44259</c:v>
                </c:pt>
                <c:pt idx="1376">
                  <c:v>44258</c:v>
                </c:pt>
                <c:pt idx="1377">
                  <c:v>44257</c:v>
                </c:pt>
                <c:pt idx="1378">
                  <c:v>44256</c:v>
                </c:pt>
                <c:pt idx="1379">
                  <c:v>44253</c:v>
                </c:pt>
                <c:pt idx="1380">
                  <c:v>44252</c:v>
                </c:pt>
                <c:pt idx="1381">
                  <c:v>44251</c:v>
                </c:pt>
                <c:pt idx="1382">
                  <c:v>44250</c:v>
                </c:pt>
                <c:pt idx="1383">
                  <c:v>44249</c:v>
                </c:pt>
                <c:pt idx="1384">
                  <c:v>44246</c:v>
                </c:pt>
                <c:pt idx="1385">
                  <c:v>44245</c:v>
                </c:pt>
                <c:pt idx="1386">
                  <c:v>44244</c:v>
                </c:pt>
                <c:pt idx="1387">
                  <c:v>44243</c:v>
                </c:pt>
                <c:pt idx="1388">
                  <c:v>44242</c:v>
                </c:pt>
                <c:pt idx="1389">
                  <c:v>44239</c:v>
                </c:pt>
                <c:pt idx="1390">
                  <c:v>44238</c:v>
                </c:pt>
                <c:pt idx="1391">
                  <c:v>44237</c:v>
                </c:pt>
                <c:pt idx="1392">
                  <c:v>44236</c:v>
                </c:pt>
                <c:pt idx="1393">
                  <c:v>44235</c:v>
                </c:pt>
                <c:pt idx="1394">
                  <c:v>44232</c:v>
                </c:pt>
                <c:pt idx="1395">
                  <c:v>44231</c:v>
                </c:pt>
                <c:pt idx="1396">
                  <c:v>44230</c:v>
                </c:pt>
                <c:pt idx="1397">
                  <c:v>44229</c:v>
                </c:pt>
                <c:pt idx="1398">
                  <c:v>44228</c:v>
                </c:pt>
                <c:pt idx="1399">
                  <c:v>44225</c:v>
                </c:pt>
                <c:pt idx="1400">
                  <c:v>44224</c:v>
                </c:pt>
                <c:pt idx="1401">
                  <c:v>44223</c:v>
                </c:pt>
                <c:pt idx="1402">
                  <c:v>44222</c:v>
                </c:pt>
                <c:pt idx="1403">
                  <c:v>44221</c:v>
                </c:pt>
                <c:pt idx="1404">
                  <c:v>44218</c:v>
                </c:pt>
                <c:pt idx="1405">
                  <c:v>44217</c:v>
                </c:pt>
                <c:pt idx="1406">
                  <c:v>44216</c:v>
                </c:pt>
                <c:pt idx="1407">
                  <c:v>44215</c:v>
                </c:pt>
                <c:pt idx="1408">
                  <c:v>44214</c:v>
                </c:pt>
                <c:pt idx="1409">
                  <c:v>44211</c:v>
                </c:pt>
                <c:pt idx="1410">
                  <c:v>44210</c:v>
                </c:pt>
                <c:pt idx="1411">
                  <c:v>44209</c:v>
                </c:pt>
                <c:pt idx="1412">
                  <c:v>44208</c:v>
                </c:pt>
                <c:pt idx="1413">
                  <c:v>44207</c:v>
                </c:pt>
                <c:pt idx="1414">
                  <c:v>44204</c:v>
                </c:pt>
                <c:pt idx="1415">
                  <c:v>44203</c:v>
                </c:pt>
                <c:pt idx="1416">
                  <c:v>44202</c:v>
                </c:pt>
                <c:pt idx="1417">
                  <c:v>44201</c:v>
                </c:pt>
                <c:pt idx="1418">
                  <c:v>44200</c:v>
                </c:pt>
                <c:pt idx="1419">
                  <c:v>44197</c:v>
                </c:pt>
                <c:pt idx="1420">
                  <c:v>44196</c:v>
                </c:pt>
                <c:pt idx="1421">
                  <c:v>44195</c:v>
                </c:pt>
                <c:pt idx="1422">
                  <c:v>44194</c:v>
                </c:pt>
                <c:pt idx="1423">
                  <c:v>44193</c:v>
                </c:pt>
                <c:pt idx="1424">
                  <c:v>44190</c:v>
                </c:pt>
                <c:pt idx="1425">
                  <c:v>44189</c:v>
                </c:pt>
                <c:pt idx="1426">
                  <c:v>44188</c:v>
                </c:pt>
                <c:pt idx="1427">
                  <c:v>44187</c:v>
                </c:pt>
                <c:pt idx="1428">
                  <c:v>44186</c:v>
                </c:pt>
                <c:pt idx="1429">
                  <c:v>44183</c:v>
                </c:pt>
                <c:pt idx="1430">
                  <c:v>44182</c:v>
                </c:pt>
                <c:pt idx="1431">
                  <c:v>44181</c:v>
                </c:pt>
                <c:pt idx="1432">
                  <c:v>44180</c:v>
                </c:pt>
                <c:pt idx="1433">
                  <c:v>44179</c:v>
                </c:pt>
                <c:pt idx="1434">
                  <c:v>44176</c:v>
                </c:pt>
                <c:pt idx="1435">
                  <c:v>44175</c:v>
                </c:pt>
                <c:pt idx="1436">
                  <c:v>44174</c:v>
                </c:pt>
                <c:pt idx="1437">
                  <c:v>44173</c:v>
                </c:pt>
                <c:pt idx="1438">
                  <c:v>44172</c:v>
                </c:pt>
                <c:pt idx="1439">
                  <c:v>44169</c:v>
                </c:pt>
                <c:pt idx="1440">
                  <c:v>44168</c:v>
                </c:pt>
                <c:pt idx="1441">
                  <c:v>44167</c:v>
                </c:pt>
                <c:pt idx="1442">
                  <c:v>44166</c:v>
                </c:pt>
                <c:pt idx="1443">
                  <c:v>44165</c:v>
                </c:pt>
                <c:pt idx="1444">
                  <c:v>44162</c:v>
                </c:pt>
                <c:pt idx="1445">
                  <c:v>44161</c:v>
                </c:pt>
                <c:pt idx="1446">
                  <c:v>44160</c:v>
                </c:pt>
                <c:pt idx="1447">
                  <c:v>44159</c:v>
                </c:pt>
                <c:pt idx="1448">
                  <c:v>44158</c:v>
                </c:pt>
                <c:pt idx="1449">
                  <c:v>44155</c:v>
                </c:pt>
                <c:pt idx="1450">
                  <c:v>44154</c:v>
                </c:pt>
                <c:pt idx="1451">
                  <c:v>44153</c:v>
                </c:pt>
                <c:pt idx="1452">
                  <c:v>44152</c:v>
                </c:pt>
                <c:pt idx="1453">
                  <c:v>44151</c:v>
                </c:pt>
                <c:pt idx="1454">
                  <c:v>44148</c:v>
                </c:pt>
                <c:pt idx="1455">
                  <c:v>44147</c:v>
                </c:pt>
                <c:pt idx="1456">
                  <c:v>44146</c:v>
                </c:pt>
                <c:pt idx="1457">
                  <c:v>44145</c:v>
                </c:pt>
                <c:pt idx="1458">
                  <c:v>44144</c:v>
                </c:pt>
                <c:pt idx="1459">
                  <c:v>44141</c:v>
                </c:pt>
                <c:pt idx="1460">
                  <c:v>44140</c:v>
                </c:pt>
                <c:pt idx="1461">
                  <c:v>44139</c:v>
                </c:pt>
                <c:pt idx="1462">
                  <c:v>44138</c:v>
                </c:pt>
                <c:pt idx="1463">
                  <c:v>44137</c:v>
                </c:pt>
                <c:pt idx="1464">
                  <c:v>44134</c:v>
                </c:pt>
                <c:pt idx="1465">
                  <c:v>44133</c:v>
                </c:pt>
                <c:pt idx="1466">
                  <c:v>44132</c:v>
                </c:pt>
                <c:pt idx="1467">
                  <c:v>44131</c:v>
                </c:pt>
                <c:pt idx="1468">
                  <c:v>44130</c:v>
                </c:pt>
                <c:pt idx="1469">
                  <c:v>44127</c:v>
                </c:pt>
                <c:pt idx="1470">
                  <c:v>44126</c:v>
                </c:pt>
                <c:pt idx="1471">
                  <c:v>44125</c:v>
                </c:pt>
                <c:pt idx="1472">
                  <c:v>44124</c:v>
                </c:pt>
                <c:pt idx="1473">
                  <c:v>44123</c:v>
                </c:pt>
                <c:pt idx="1474">
                  <c:v>44120</c:v>
                </c:pt>
                <c:pt idx="1475">
                  <c:v>44119</c:v>
                </c:pt>
                <c:pt idx="1476">
                  <c:v>44118</c:v>
                </c:pt>
                <c:pt idx="1477">
                  <c:v>44117</c:v>
                </c:pt>
                <c:pt idx="1478">
                  <c:v>44116</c:v>
                </c:pt>
                <c:pt idx="1479">
                  <c:v>44113</c:v>
                </c:pt>
                <c:pt idx="1480">
                  <c:v>44112</c:v>
                </c:pt>
                <c:pt idx="1481">
                  <c:v>44111</c:v>
                </c:pt>
                <c:pt idx="1482">
                  <c:v>44110</c:v>
                </c:pt>
                <c:pt idx="1483">
                  <c:v>44109</c:v>
                </c:pt>
                <c:pt idx="1484">
                  <c:v>44106</c:v>
                </c:pt>
                <c:pt idx="1485">
                  <c:v>44105</c:v>
                </c:pt>
                <c:pt idx="1486">
                  <c:v>44104</c:v>
                </c:pt>
                <c:pt idx="1487">
                  <c:v>44103</c:v>
                </c:pt>
                <c:pt idx="1488">
                  <c:v>44102</c:v>
                </c:pt>
                <c:pt idx="1489">
                  <c:v>44099</c:v>
                </c:pt>
                <c:pt idx="1490">
                  <c:v>44098</c:v>
                </c:pt>
                <c:pt idx="1491">
                  <c:v>44097</c:v>
                </c:pt>
                <c:pt idx="1492">
                  <c:v>44096</c:v>
                </c:pt>
                <c:pt idx="1493">
                  <c:v>44095</c:v>
                </c:pt>
                <c:pt idx="1494">
                  <c:v>44092</c:v>
                </c:pt>
                <c:pt idx="1495">
                  <c:v>44091</c:v>
                </c:pt>
                <c:pt idx="1496">
                  <c:v>44090</c:v>
                </c:pt>
                <c:pt idx="1497">
                  <c:v>44089</c:v>
                </c:pt>
                <c:pt idx="1498">
                  <c:v>44088</c:v>
                </c:pt>
                <c:pt idx="1499">
                  <c:v>44085</c:v>
                </c:pt>
                <c:pt idx="1500">
                  <c:v>44084</c:v>
                </c:pt>
                <c:pt idx="1501">
                  <c:v>44083</c:v>
                </c:pt>
                <c:pt idx="1502">
                  <c:v>44082</c:v>
                </c:pt>
                <c:pt idx="1503">
                  <c:v>44081</c:v>
                </c:pt>
                <c:pt idx="1504">
                  <c:v>44078</c:v>
                </c:pt>
                <c:pt idx="1505">
                  <c:v>44077</c:v>
                </c:pt>
                <c:pt idx="1506">
                  <c:v>44076</c:v>
                </c:pt>
                <c:pt idx="1507">
                  <c:v>44075</c:v>
                </c:pt>
                <c:pt idx="1508">
                  <c:v>44074</c:v>
                </c:pt>
                <c:pt idx="1509">
                  <c:v>44071</c:v>
                </c:pt>
                <c:pt idx="1510">
                  <c:v>44070</c:v>
                </c:pt>
                <c:pt idx="1511">
                  <c:v>44069</c:v>
                </c:pt>
                <c:pt idx="1512">
                  <c:v>44068</c:v>
                </c:pt>
                <c:pt idx="1513">
                  <c:v>44067</c:v>
                </c:pt>
                <c:pt idx="1514">
                  <c:v>44064</c:v>
                </c:pt>
                <c:pt idx="1515">
                  <c:v>44063</c:v>
                </c:pt>
                <c:pt idx="1516">
                  <c:v>44062</c:v>
                </c:pt>
                <c:pt idx="1517">
                  <c:v>44061</c:v>
                </c:pt>
                <c:pt idx="1518">
                  <c:v>44060</c:v>
                </c:pt>
                <c:pt idx="1519">
                  <c:v>44057</c:v>
                </c:pt>
                <c:pt idx="1520">
                  <c:v>44056</c:v>
                </c:pt>
                <c:pt idx="1521">
                  <c:v>44055</c:v>
                </c:pt>
                <c:pt idx="1522">
                  <c:v>44054</c:v>
                </c:pt>
                <c:pt idx="1523">
                  <c:v>44053</c:v>
                </c:pt>
                <c:pt idx="1524">
                  <c:v>44050</c:v>
                </c:pt>
                <c:pt idx="1525">
                  <c:v>44049</c:v>
                </c:pt>
                <c:pt idx="1526">
                  <c:v>44048</c:v>
                </c:pt>
                <c:pt idx="1527">
                  <c:v>44047</c:v>
                </c:pt>
                <c:pt idx="1528">
                  <c:v>44046</c:v>
                </c:pt>
                <c:pt idx="1529">
                  <c:v>44043</c:v>
                </c:pt>
                <c:pt idx="1530">
                  <c:v>44042</c:v>
                </c:pt>
                <c:pt idx="1531">
                  <c:v>44041</c:v>
                </c:pt>
                <c:pt idx="1532">
                  <c:v>44040</c:v>
                </c:pt>
                <c:pt idx="1533">
                  <c:v>44039</c:v>
                </c:pt>
                <c:pt idx="1534">
                  <c:v>44036</c:v>
                </c:pt>
                <c:pt idx="1535">
                  <c:v>44035</c:v>
                </c:pt>
                <c:pt idx="1536">
                  <c:v>44034</c:v>
                </c:pt>
                <c:pt idx="1537">
                  <c:v>44033</c:v>
                </c:pt>
                <c:pt idx="1538">
                  <c:v>44032</c:v>
                </c:pt>
                <c:pt idx="1539">
                  <c:v>44029</c:v>
                </c:pt>
                <c:pt idx="1540">
                  <c:v>44028</c:v>
                </c:pt>
                <c:pt idx="1541">
                  <c:v>44027</c:v>
                </c:pt>
                <c:pt idx="1542">
                  <c:v>44026</c:v>
                </c:pt>
                <c:pt idx="1543">
                  <c:v>44025</c:v>
                </c:pt>
                <c:pt idx="1544">
                  <c:v>44022</c:v>
                </c:pt>
                <c:pt idx="1545">
                  <c:v>44021</c:v>
                </c:pt>
                <c:pt idx="1546">
                  <c:v>44020</c:v>
                </c:pt>
                <c:pt idx="1547">
                  <c:v>44019</c:v>
                </c:pt>
                <c:pt idx="1548">
                  <c:v>44018</c:v>
                </c:pt>
                <c:pt idx="1549">
                  <c:v>44015</c:v>
                </c:pt>
                <c:pt idx="1550">
                  <c:v>44014</c:v>
                </c:pt>
                <c:pt idx="1551">
                  <c:v>44013</c:v>
                </c:pt>
                <c:pt idx="1552">
                  <c:v>44012</c:v>
                </c:pt>
                <c:pt idx="1553">
                  <c:v>44011</c:v>
                </c:pt>
                <c:pt idx="1554">
                  <c:v>44008</c:v>
                </c:pt>
                <c:pt idx="1555">
                  <c:v>44007</c:v>
                </c:pt>
                <c:pt idx="1556">
                  <c:v>44006</c:v>
                </c:pt>
                <c:pt idx="1557">
                  <c:v>44005</c:v>
                </c:pt>
                <c:pt idx="1558">
                  <c:v>44004</c:v>
                </c:pt>
                <c:pt idx="1559">
                  <c:v>44001</c:v>
                </c:pt>
                <c:pt idx="1560">
                  <c:v>44000</c:v>
                </c:pt>
                <c:pt idx="1561">
                  <c:v>43999</c:v>
                </c:pt>
                <c:pt idx="1562">
                  <c:v>43998</c:v>
                </c:pt>
                <c:pt idx="1563">
                  <c:v>43997</c:v>
                </c:pt>
                <c:pt idx="1564">
                  <c:v>43994</c:v>
                </c:pt>
                <c:pt idx="1565">
                  <c:v>43993</c:v>
                </c:pt>
                <c:pt idx="1566">
                  <c:v>43992</c:v>
                </c:pt>
                <c:pt idx="1567">
                  <c:v>43991</c:v>
                </c:pt>
                <c:pt idx="1568">
                  <c:v>43990</c:v>
                </c:pt>
                <c:pt idx="1569">
                  <c:v>43987</c:v>
                </c:pt>
                <c:pt idx="1570">
                  <c:v>43986</c:v>
                </c:pt>
                <c:pt idx="1571">
                  <c:v>43985</c:v>
                </c:pt>
                <c:pt idx="1572">
                  <c:v>43984</c:v>
                </c:pt>
                <c:pt idx="1573">
                  <c:v>43983</c:v>
                </c:pt>
                <c:pt idx="1574">
                  <c:v>43980</c:v>
                </c:pt>
                <c:pt idx="1575">
                  <c:v>43979</c:v>
                </c:pt>
                <c:pt idx="1576">
                  <c:v>43978</c:v>
                </c:pt>
                <c:pt idx="1577">
                  <c:v>43977</c:v>
                </c:pt>
                <c:pt idx="1578">
                  <c:v>43976</c:v>
                </c:pt>
                <c:pt idx="1579">
                  <c:v>43973</c:v>
                </c:pt>
                <c:pt idx="1580">
                  <c:v>43972</c:v>
                </c:pt>
                <c:pt idx="1581">
                  <c:v>43971</c:v>
                </c:pt>
                <c:pt idx="1582">
                  <c:v>43970</c:v>
                </c:pt>
                <c:pt idx="1583">
                  <c:v>43969</c:v>
                </c:pt>
                <c:pt idx="1584">
                  <c:v>43966</c:v>
                </c:pt>
                <c:pt idx="1585">
                  <c:v>43965</c:v>
                </c:pt>
                <c:pt idx="1586">
                  <c:v>43964</c:v>
                </c:pt>
                <c:pt idx="1587">
                  <c:v>43963</c:v>
                </c:pt>
                <c:pt idx="1588">
                  <c:v>43962</c:v>
                </c:pt>
                <c:pt idx="1589">
                  <c:v>43959</c:v>
                </c:pt>
                <c:pt idx="1590">
                  <c:v>43958</c:v>
                </c:pt>
                <c:pt idx="1591">
                  <c:v>43957</c:v>
                </c:pt>
                <c:pt idx="1592">
                  <c:v>43956</c:v>
                </c:pt>
                <c:pt idx="1593">
                  <c:v>43955</c:v>
                </c:pt>
                <c:pt idx="1594">
                  <c:v>43952</c:v>
                </c:pt>
                <c:pt idx="1595">
                  <c:v>43951</c:v>
                </c:pt>
                <c:pt idx="1596">
                  <c:v>43950</c:v>
                </c:pt>
                <c:pt idx="1597">
                  <c:v>43949</c:v>
                </c:pt>
                <c:pt idx="1598">
                  <c:v>43948</c:v>
                </c:pt>
                <c:pt idx="1599">
                  <c:v>43945</c:v>
                </c:pt>
                <c:pt idx="1600">
                  <c:v>43944</c:v>
                </c:pt>
                <c:pt idx="1601">
                  <c:v>43943</c:v>
                </c:pt>
                <c:pt idx="1602">
                  <c:v>43942</c:v>
                </c:pt>
                <c:pt idx="1603">
                  <c:v>43941</c:v>
                </c:pt>
                <c:pt idx="1604">
                  <c:v>43938</c:v>
                </c:pt>
                <c:pt idx="1605">
                  <c:v>43937</c:v>
                </c:pt>
                <c:pt idx="1606">
                  <c:v>43936</c:v>
                </c:pt>
                <c:pt idx="1607">
                  <c:v>43935</c:v>
                </c:pt>
                <c:pt idx="1608">
                  <c:v>43934</c:v>
                </c:pt>
                <c:pt idx="1609">
                  <c:v>43931</c:v>
                </c:pt>
                <c:pt idx="1610">
                  <c:v>43930</c:v>
                </c:pt>
                <c:pt idx="1611">
                  <c:v>43929</c:v>
                </c:pt>
                <c:pt idx="1612">
                  <c:v>43928</c:v>
                </c:pt>
                <c:pt idx="1613">
                  <c:v>43927</c:v>
                </c:pt>
                <c:pt idx="1614">
                  <c:v>43924</c:v>
                </c:pt>
                <c:pt idx="1615">
                  <c:v>43923</c:v>
                </c:pt>
                <c:pt idx="1616">
                  <c:v>43922</c:v>
                </c:pt>
                <c:pt idx="1617">
                  <c:v>43921</c:v>
                </c:pt>
                <c:pt idx="1618">
                  <c:v>43920</c:v>
                </c:pt>
                <c:pt idx="1619">
                  <c:v>43917</c:v>
                </c:pt>
                <c:pt idx="1620">
                  <c:v>43916</c:v>
                </c:pt>
                <c:pt idx="1621">
                  <c:v>43915</c:v>
                </c:pt>
                <c:pt idx="1622">
                  <c:v>43914</c:v>
                </c:pt>
                <c:pt idx="1623">
                  <c:v>43913</c:v>
                </c:pt>
                <c:pt idx="1624">
                  <c:v>43910</c:v>
                </c:pt>
                <c:pt idx="1625">
                  <c:v>43909</c:v>
                </c:pt>
                <c:pt idx="1626">
                  <c:v>43908</c:v>
                </c:pt>
                <c:pt idx="1627">
                  <c:v>43907</c:v>
                </c:pt>
                <c:pt idx="1628">
                  <c:v>43906</c:v>
                </c:pt>
                <c:pt idx="1629">
                  <c:v>43903</c:v>
                </c:pt>
                <c:pt idx="1630">
                  <c:v>43902</c:v>
                </c:pt>
                <c:pt idx="1631">
                  <c:v>43901</c:v>
                </c:pt>
                <c:pt idx="1632">
                  <c:v>43900</c:v>
                </c:pt>
                <c:pt idx="1633">
                  <c:v>43899</c:v>
                </c:pt>
                <c:pt idx="1634">
                  <c:v>43896</c:v>
                </c:pt>
                <c:pt idx="1635">
                  <c:v>43895</c:v>
                </c:pt>
                <c:pt idx="1636">
                  <c:v>43894</c:v>
                </c:pt>
                <c:pt idx="1637">
                  <c:v>43893</c:v>
                </c:pt>
                <c:pt idx="1638">
                  <c:v>43892</c:v>
                </c:pt>
                <c:pt idx="1639">
                  <c:v>43889</c:v>
                </c:pt>
                <c:pt idx="1640">
                  <c:v>43888</c:v>
                </c:pt>
                <c:pt idx="1641">
                  <c:v>43887</c:v>
                </c:pt>
                <c:pt idx="1642">
                  <c:v>43886</c:v>
                </c:pt>
                <c:pt idx="1643">
                  <c:v>43885</c:v>
                </c:pt>
                <c:pt idx="1644">
                  <c:v>43882</c:v>
                </c:pt>
                <c:pt idx="1645">
                  <c:v>43881</c:v>
                </c:pt>
                <c:pt idx="1646">
                  <c:v>43880</c:v>
                </c:pt>
                <c:pt idx="1647">
                  <c:v>43879</c:v>
                </c:pt>
                <c:pt idx="1648">
                  <c:v>43878</c:v>
                </c:pt>
                <c:pt idx="1649">
                  <c:v>43875</c:v>
                </c:pt>
                <c:pt idx="1650">
                  <c:v>43874</c:v>
                </c:pt>
                <c:pt idx="1651">
                  <c:v>43873</c:v>
                </c:pt>
                <c:pt idx="1652">
                  <c:v>43872</c:v>
                </c:pt>
                <c:pt idx="1653">
                  <c:v>43871</c:v>
                </c:pt>
                <c:pt idx="1654">
                  <c:v>43868</c:v>
                </c:pt>
                <c:pt idx="1655">
                  <c:v>43867</c:v>
                </c:pt>
                <c:pt idx="1656">
                  <c:v>43866</c:v>
                </c:pt>
                <c:pt idx="1657">
                  <c:v>43865</c:v>
                </c:pt>
                <c:pt idx="1658">
                  <c:v>43864</c:v>
                </c:pt>
                <c:pt idx="1659">
                  <c:v>43861</c:v>
                </c:pt>
                <c:pt idx="1660">
                  <c:v>43860</c:v>
                </c:pt>
                <c:pt idx="1661">
                  <c:v>43859</c:v>
                </c:pt>
                <c:pt idx="1662">
                  <c:v>43858</c:v>
                </c:pt>
                <c:pt idx="1663">
                  <c:v>43857</c:v>
                </c:pt>
                <c:pt idx="1664">
                  <c:v>43854</c:v>
                </c:pt>
                <c:pt idx="1665">
                  <c:v>43853</c:v>
                </c:pt>
                <c:pt idx="1666">
                  <c:v>43852</c:v>
                </c:pt>
                <c:pt idx="1667">
                  <c:v>43851</c:v>
                </c:pt>
                <c:pt idx="1668">
                  <c:v>43850</c:v>
                </c:pt>
                <c:pt idx="1669">
                  <c:v>43847</c:v>
                </c:pt>
                <c:pt idx="1670">
                  <c:v>43846</c:v>
                </c:pt>
                <c:pt idx="1671">
                  <c:v>43845</c:v>
                </c:pt>
                <c:pt idx="1672">
                  <c:v>43844</c:v>
                </c:pt>
                <c:pt idx="1673">
                  <c:v>43843</c:v>
                </c:pt>
                <c:pt idx="1674">
                  <c:v>43840</c:v>
                </c:pt>
                <c:pt idx="1675">
                  <c:v>43839</c:v>
                </c:pt>
                <c:pt idx="1676">
                  <c:v>43838</c:v>
                </c:pt>
                <c:pt idx="1677">
                  <c:v>43837</c:v>
                </c:pt>
                <c:pt idx="1678">
                  <c:v>43836</c:v>
                </c:pt>
                <c:pt idx="1679">
                  <c:v>43833</c:v>
                </c:pt>
                <c:pt idx="1680">
                  <c:v>43832</c:v>
                </c:pt>
                <c:pt idx="1681">
                  <c:v>43831</c:v>
                </c:pt>
                <c:pt idx="1682">
                  <c:v>43830</c:v>
                </c:pt>
                <c:pt idx="1683">
                  <c:v>43829</c:v>
                </c:pt>
                <c:pt idx="1684">
                  <c:v>43826</c:v>
                </c:pt>
                <c:pt idx="1685">
                  <c:v>43825</c:v>
                </c:pt>
                <c:pt idx="1686">
                  <c:v>43824</c:v>
                </c:pt>
                <c:pt idx="1687">
                  <c:v>43823</c:v>
                </c:pt>
                <c:pt idx="1688">
                  <c:v>43822</c:v>
                </c:pt>
                <c:pt idx="1689">
                  <c:v>43819</c:v>
                </c:pt>
                <c:pt idx="1690">
                  <c:v>43818</c:v>
                </c:pt>
                <c:pt idx="1691">
                  <c:v>43817</c:v>
                </c:pt>
                <c:pt idx="1692">
                  <c:v>43816</c:v>
                </c:pt>
                <c:pt idx="1693">
                  <c:v>43815</c:v>
                </c:pt>
                <c:pt idx="1694">
                  <c:v>43812</c:v>
                </c:pt>
                <c:pt idx="1695">
                  <c:v>43811</c:v>
                </c:pt>
                <c:pt idx="1696">
                  <c:v>43810</c:v>
                </c:pt>
                <c:pt idx="1697">
                  <c:v>43809</c:v>
                </c:pt>
                <c:pt idx="1698">
                  <c:v>43808</c:v>
                </c:pt>
                <c:pt idx="1699">
                  <c:v>43805</c:v>
                </c:pt>
                <c:pt idx="1700">
                  <c:v>43804</c:v>
                </c:pt>
                <c:pt idx="1701">
                  <c:v>43803</c:v>
                </c:pt>
                <c:pt idx="1702">
                  <c:v>43802</c:v>
                </c:pt>
                <c:pt idx="1703">
                  <c:v>43801</c:v>
                </c:pt>
                <c:pt idx="1704">
                  <c:v>43798</c:v>
                </c:pt>
                <c:pt idx="1705">
                  <c:v>43797</c:v>
                </c:pt>
                <c:pt idx="1706">
                  <c:v>43796</c:v>
                </c:pt>
                <c:pt idx="1707">
                  <c:v>43795</c:v>
                </c:pt>
                <c:pt idx="1708">
                  <c:v>43794</c:v>
                </c:pt>
                <c:pt idx="1709">
                  <c:v>43791</c:v>
                </c:pt>
                <c:pt idx="1710">
                  <c:v>43790</c:v>
                </c:pt>
                <c:pt idx="1711">
                  <c:v>43789</c:v>
                </c:pt>
                <c:pt idx="1712">
                  <c:v>43788</c:v>
                </c:pt>
                <c:pt idx="1713">
                  <c:v>43787</c:v>
                </c:pt>
                <c:pt idx="1714">
                  <c:v>43784</c:v>
                </c:pt>
                <c:pt idx="1715">
                  <c:v>43783</c:v>
                </c:pt>
                <c:pt idx="1716">
                  <c:v>43782</c:v>
                </c:pt>
                <c:pt idx="1717">
                  <c:v>43781</c:v>
                </c:pt>
                <c:pt idx="1718">
                  <c:v>43780</c:v>
                </c:pt>
                <c:pt idx="1719">
                  <c:v>43777</c:v>
                </c:pt>
                <c:pt idx="1720">
                  <c:v>43776</c:v>
                </c:pt>
                <c:pt idx="1721">
                  <c:v>43775</c:v>
                </c:pt>
                <c:pt idx="1722">
                  <c:v>43774</c:v>
                </c:pt>
                <c:pt idx="1723">
                  <c:v>43773</c:v>
                </c:pt>
                <c:pt idx="1724">
                  <c:v>43770</c:v>
                </c:pt>
                <c:pt idx="1725">
                  <c:v>43769</c:v>
                </c:pt>
                <c:pt idx="1726">
                  <c:v>43768</c:v>
                </c:pt>
                <c:pt idx="1727">
                  <c:v>43767</c:v>
                </c:pt>
                <c:pt idx="1728">
                  <c:v>43766</c:v>
                </c:pt>
                <c:pt idx="1729">
                  <c:v>43763</c:v>
                </c:pt>
                <c:pt idx="1730">
                  <c:v>43762</c:v>
                </c:pt>
                <c:pt idx="1731">
                  <c:v>43761</c:v>
                </c:pt>
                <c:pt idx="1732">
                  <c:v>43760</c:v>
                </c:pt>
                <c:pt idx="1733">
                  <c:v>43759</c:v>
                </c:pt>
                <c:pt idx="1734">
                  <c:v>43756</c:v>
                </c:pt>
                <c:pt idx="1735">
                  <c:v>43755</c:v>
                </c:pt>
                <c:pt idx="1736">
                  <c:v>43754</c:v>
                </c:pt>
                <c:pt idx="1737">
                  <c:v>43753</c:v>
                </c:pt>
                <c:pt idx="1738">
                  <c:v>43752</c:v>
                </c:pt>
                <c:pt idx="1739">
                  <c:v>43749</c:v>
                </c:pt>
                <c:pt idx="1740">
                  <c:v>43748</c:v>
                </c:pt>
                <c:pt idx="1741">
                  <c:v>43747</c:v>
                </c:pt>
                <c:pt idx="1742">
                  <c:v>43746</c:v>
                </c:pt>
                <c:pt idx="1743">
                  <c:v>43745</c:v>
                </c:pt>
                <c:pt idx="1744">
                  <c:v>43742</c:v>
                </c:pt>
                <c:pt idx="1745">
                  <c:v>43741</c:v>
                </c:pt>
                <c:pt idx="1746">
                  <c:v>43740</c:v>
                </c:pt>
                <c:pt idx="1747">
                  <c:v>43739</c:v>
                </c:pt>
                <c:pt idx="1748">
                  <c:v>43738</c:v>
                </c:pt>
                <c:pt idx="1749">
                  <c:v>43735</c:v>
                </c:pt>
                <c:pt idx="1750">
                  <c:v>43734</c:v>
                </c:pt>
                <c:pt idx="1751">
                  <c:v>43733</c:v>
                </c:pt>
                <c:pt idx="1752">
                  <c:v>43732</c:v>
                </c:pt>
                <c:pt idx="1753">
                  <c:v>43731</c:v>
                </c:pt>
                <c:pt idx="1754">
                  <c:v>43728</c:v>
                </c:pt>
                <c:pt idx="1755">
                  <c:v>43727</c:v>
                </c:pt>
                <c:pt idx="1756">
                  <c:v>43726</c:v>
                </c:pt>
                <c:pt idx="1757">
                  <c:v>43725</c:v>
                </c:pt>
                <c:pt idx="1758">
                  <c:v>43724</c:v>
                </c:pt>
                <c:pt idx="1759">
                  <c:v>43721</c:v>
                </c:pt>
                <c:pt idx="1760">
                  <c:v>43720</c:v>
                </c:pt>
                <c:pt idx="1761">
                  <c:v>43719</c:v>
                </c:pt>
                <c:pt idx="1762">
                  <c:v>43718</c:v>
                </c:pt>
                <c:pt idx="1763">
                  <c:v>43717</c:v>
                </c:pt>
                <c:pt idx="1764">
                  <c:v>43714</c:v>
                </c:pt>
                <c:pt idx="1765">
                  <c:v>43713</c:v>
                </c:pt>
                <c:pt idx="1766">
                  <c:v>43712</c:v>
                </c:pt>
                <c:pt idx="1767">
                  <c:v>43711</c:v>
                </c:pt>
                <c:pt idx="1768">
                  <c:v>43710</c:v>
                </c:pt>
                <c:pt idx="1769">
                  <c:v>43707</c:v>
                </c:pt>
                <c:pt idx="1770">
                  <c:v>43706</c:v>
                </c:pt>
                <c:pt idx="1771">
                  <c:v>43705</c:v>
                </c:pt>
                <c:pt idx="1772">
                  <c:v>43704</c:v>
                </c:pt>
                <c:pt idx="1773">
                  <c:v>43703</c:v>
                </c:pt>
                <c:pt idx="1774">
                  <c:v>43700</c:v>
                </c:pt>
                <c:pt idx="1775">
                  <c:v>43699</c:v>
                </c:pt>
                <c:pt idx="1776">
                  <c:v>43698</c:v>
                </c:pt>
                <c:pt idx="1777">
                  <c:v>43697</c:v>
                </c:pt>
                <c:pt idx="1778">
                  <c:v>43696</c:v>
                </c:pt>
                <c:pt idx="1779">
                  <c:v>43693</c:v>
                </c:pt>
                <c:pt idx="1780">
                  <c:v>43692</c:v>
                </c:pt>
                <c:pt idx="1781">
                  <c:v>43691</c:v>
                </c:pt>
                <c:pt idx="1782">
                  <c:v>43690</c:v>
                </c:pt>
                <c:pt idx="1783">
                  <c:v>43689</c:v>
                </c:pt>
                <c:pt idx="1784">
                  <c:v>43686</c:v>
                </c:pt>
                <c:pt idx="1785">
                  <c:v>43685</c:v>
                </c:pt>
                <c:pt idx="1786">
                  <c:v>43684</c:v>
                </c:pt>
                <c:pt idx="1787">
                  <c:v>43683</c:v>
                </c:pt>
                <c:pt idx="1788">
                  <c:v>43682</c:v>
                </c:pt>
                <c:pt idx="1789">
                  <c:v>43679</c:v>
                </c:pt>
                <c:pt idx="1790">
                  <c:v>43678</c:v>
                </c:pt>
                <c:pt idx="1791">
                  <c:v>43677</c:v>
                </c:pt>
                <c:pt idx="1792">
                  <c:v>43676</c:v>
                </c:pt>
                <c:pt idx="1793">
                  <c:v>43675</c:v>
                </c:pt>
                <c:pt idx="1794">
                  <c:v>43672</c:v>
                </c:pt>
                <c:pt idx="1795">
                  <c:v>43671</c:v>
                </c:pt>
                <c:pt idx="1796">
                  <c:v>43670</c:v>
                </c:pt>
                <c:pt idx="1797">
                  <c:v>43669</c:v>
                </c:pt>
                <c:pt idx="1798">
                  <c:v>43668</c:v>
                </c:pt>
                <c:pt idx="1799">
                  <c:v>43665</c:v>
                </c:pt>
                <c:pt idx="1800">
                  <c:v>43664</c:v>
                </c:pt>
                <c:pt idx="1801">
                  <c:v>43663</c:v>
                </c:pt>
                <c:pt idx="1802">
                  <c:v>43662</c:v>
                </c:pt>
                <c:pt idx="1803">
                  <c:v>43661</c:v>
                </c:pt>
                <c:pt idx="1804">
                  <c:v>43658</c:v>
                </c:pt>
                <c:pt idx="1805">
                  <c:v>43657</c:v>
                </c:pt>
                <c:pt idx="1806">
                  <c:v>43656</c:v>
                </c:pt>
                <c:pt idx="1807">
                  <c:v>43655</c:v>
                </c:pt>
                <c:pt idx="1808">
                  <c:v>43654</c:v>
                </c:pt>
                <c:pt idx="1809">
                  <c:v>43651</c:v>
                </c:pt>
                <c:pt idx="1810">
                  <c:v>43650</c:v>
                </c:pt>
                <c:pt idx="1811">
                  <c:v>43649</c:v>
                </c:pt>
                <c:pt idx="1812">
                  <c:v>43648</c:v>
                </c:pt>
                <c:pt idx="1813">
                  <c:v>43647</c:v>
                </c:pt>
                <c:pt idx="1814">
                  <c:v>43644</c:v>
                </c:pt>
                <c:pt idx="1815">
                  <c:v>43643</c:v>
                </c:pt>
                <c:pt idx="1816">
                  <c:v>43642</c:v>
                </c:pt>
                <c:pt idx="1817">
                  <c:v>43641</c:v>
                </c:pt>
                <c:pt idx="1818">
                  <c:v>43640</c:v>
                </c:pt>
                <c:pt idx="1819">
                  <c:v>43637</c:v>
                </c:pt>
                <c:pt idx="1820">
                  <c:v>43636</c:v>
                </c:pt>
                <c:pt idx="1821">
                  <c:v>43635</c:v>
                </c:pt>
                <c:pt idx="1822">
                  <c:v>43634</c:v>
                </c:pt>
                <c:pt idx="1823">
                  <c:v>43633</c:v>
                </c:pt>
                <c:pt idx="1824">
                  <c:v>43630</c:v>
                </c:pt>
                <c:pt idx="1825">
                  <c:v>43629</c:v>
                </c:pt>
                <c:pt idx="1826">
                  <c:v>43628</c:v>
                </c:pt>
                <c:pt idx="1827">
                  <c:v>43627</c:v>
                </c:pt>
                <c:pt idx="1828">
                  <c:v>43626</c:v>
                </c:pt>
                <c:pt idx="1829">
                  <c:v>43623</c:v>
                </c:pt>
                <c:pt idx="1830">
                  <c:v>43622</c:v>
                </c:pt>
                <c:pt idx="1831">
                  <c:v>43621</c:v>
                </c:pt>
                <c:pt idx="1832">
                  <c:v>43620</c:v>
                </c:pt>
                <c:pt idx="1833">
                  <c:v>43619</c:v>
                </c:pt>
                <c:pt idx="1834">
                  <c:v>43616</c:v>
                </c:pt>
                <c:pt idx="1835">
                  <c:v>43615</c:v>
                </c:pt>
                <c:pt idx="1836">
                  <c:v>43614</c:v>
                </c:pt>
                <c:pt idx="1837">
                  <c:v>43613</c:v>
                </c:pt>
                <c:pt idx="1838">
                  <c:v>43612</c:v>
                </c:pt>
                <c:pt idx="1839">
                  <c:v>43609</c:v>
                </c:pt>
                <c:pt idx="1840">
                  <c:v>43608</c:v>
                </c:pt>
                <c:pt idx="1841">
                  <c:v>43607</c:v>
                </c:pt>
                <c:pt idx="1842">
                  <c:v>43606</c:v>
                </c:pt>
                <c:pt idx="1843">
                  <c:v>43605</c:v>
                </c:pt>
                <c:pt idx="1844">
                  <c:v>43602</c:v>
                </c:pt>
                <c:pt idx="1845">
                  <c:v>43601</c:v>
                </c:pt>
                <c:pt idx="1846">
                  <c:v>43600</c:v>
                </c:pt>
                <c:pt idx="1847">
                  <c:v>43599</c:v>
                </c:pt>
                <c:pt idx="1848">
                  <c:v>43598</c:v>
                </c:pt>
                <c:pt idx="1849">
                  <c:v>43595</c:v>
                </c:pt>
                <c:pt idx="1850">
                  <c:v>43594</c:v>
                </c:pt>
                <c:pt idx="1851">
                  <c:v>43593</c:v>
                </c:pt>
                <c:pt idx="1852">
                  <c:v>43592</c:v>
                </c:pt>
                <c:pt idx="1853">
                  <c:v>43591</c:v>
                </c:pt>
                <c:pt idx="1854">
                  <c:v>43588</c:v>
                </c:pt>
                <c:pt idx="1855">
                  <c:v>43587</c:v>
                </c:pt>
                <c:pt idx="1856">
                  <c:v>43586</c:v>
                </c:pt>
                <c:pt idx="1857">
                  <c:v>43585</c:v>
                </c:pt>
                <c:pt idx="1858">
                  <c:v>43584</c:v>
                </c:pt>
                <c:pt idx="1859">
                  <c:v>43581</c:v>
                </c:pt>
                <c:pt idx="1860">
                  <c:v>43580</c:v>
                </c:pt>
                <c:pt idx="1861">
                  <c:v>43579</c:v>
                </c:pt>
                <c:pt idx="1862">
                  <c:v>43578</c:v>
                </c:pt>
                <c:pt idx="1863">
                  <c:v>43577</c:v>
                </c:pt>
                <c:pt idx="1864">
                  <c:v>43574</c:v>
                </c:pt>
                <c:pt idx="1865">
                  <c:v>43573</c:v>
                </c:pt>
                <c:pt idx="1866">
                  <c:v>43572</c:v>
                </c:pt>
                <c:pt idx="1867">
                  <c:v>43571</c:v>
                </c:pt>
                <c:pt idx="1868">
                  <c:v>43570</c:v>
                </c:pt>
                <c:pt idx="1869">
                  <c:v>43567</c:v>
                </c:pt>
                <c:pt idx="1870">
                  <c:v>43566</c:v>
                </c:pt>
                <c:pt idx="1871">
                  <c:v>43565</c:v>
                </c:pt>
                <c:pt idx="1872">
                  <c:v>43564</c:v>
                </c:pt>
                <c:pt idx="1873">
                  <c:v>43563</c:v>
                </c:pt>
                <c:pt idx="1874">
                  <c:v>43560</c:v>
                </c:pt>
                <c:pt idx="1875">
                  <c:v>43559</c:v>
                </c:pt>
                <c:pt idx="1876">
                  <c:v>43558</c:v>
                </c:pt>
                <c:pt idx="1877">
                  <c:v>43557</c:v>
                </c:pt>
                <c:pt idx="1878">
                  <c:v>43556</c:v>
                </c:pt>
                <c:pt idx="1879">
                  <c:v>43553</c:v>
                </c:pt>
                <c:pt idx="1880">
                  <c:v>43552</c:v>
                </c:pt>
                <c:pt idx="1881">
                  <c:v>43551</c:v>
                </c:pt>
                <c:pt idx="1882">
                  <c:v>43550</c:v>
                </c:pt>
                <c:pt idx="1883">
                  <c:v>43549</c:v>
                </c:pt>
                <c:pt idx="1884">
                  <c:v>43546</c:v>
                </c:pt>
                <c:pt idx="1885">
                  <c:v>43545</c:v>
                </c:pt>
                <c:pt idx="1886">
                  <c:v>43544</c:v>
                </c:pt>
                <c:pt idx="1887">
                  <c:v>43543</c:v>
                </c:pt>
                <c:pt idx="1888">
                  <c:v>43542</c:v>
                </c:pt>
                <c:pt idx="1889">
                  <c:v>43539</c:v>
                </c:pt>
                <c:pt idx="1890">
                  <c:v>43538</c:v>
                </c:pt>
                <c:pt idx="1891">
                  <c:v>43537</c:v>
                </c:pt>
                <c:pt idx="1892">
                  <c:v>43536</c:v>
                </c:pt>
                <c:pt idx="1893">
                  <c:v>43535</c:v>
                </c:pt>
                <c:pt idx="1894">
                  <c:v>43532</c:v>
                </c:pt>
                <c:pt idx="1895">
                  <c:v>43531</c:v>
                </c:pt>
                <c:pt idx="1896">
                  <c:v>43530</c:v>
                </c:pt>
                <c:pt idx="1897">
                  <c:v>43529</c:v>
                </c:pt>
                <c:pt idx="1898">
                  <c:v>43528</c:v>
                </c:pt>
                <c:pt idx="1899">
                  <c:v>43525</c:v>
                </c:pt>
                <c:pt idx="1900">
                  <c:v>43524</c:v>
                </c:pt>
                <c:pt idx="1901">
                  <c:v>43523</c:v>
                </c:pt>
                <c:pt idx="1902">
                  <c:v>43522</c:v>
                </c:pt>
                <c:pt idx="1903">
                  <c:v>43521</c:v>
                </c:pt>
                <c:pt idx="1904">
                  <c:v>43518</c:v>
                </c:pt>
                <c:pt idx="1905">
                  <c:v>43517</c:v>
                </c:pt>
                <c:pt idx="1906">
                  <c:v>43516</c:v>
                </c:pt>
                <c:pt idx="1907">
                  <c:v>43515</c:v>
                </c:pt>
                <c:pt idx="1908">
                  <c:v>43514</c:v>
                </c:pt>
                <c:pt idx="1909">
                  <c:v>43511</c:v>
                </c:pt>
                <c:pt idx="1910">
                  <c:v>43510</c:v>
                </c:pt>
                <c:pt idx="1911">
                  <c:v>43509</c:v>
                </c:pt>
                <c:pt idx="1912">
                  <c:v>43508</c:v>
                </c:pt>
                <c:pt idx="1913">
                  <c:v>43507</c:v>
                </c:pt>
                <c:pt idx="1914">
                  <c:v>43504</c:v>
                </c:pt>
                <c:pt idx="1915">
                  <c:v>43503</c:v>
                </c:pt>
                <c:pt idx="1916">
                  <c:v>43502</c:v>
                </c:pt>
                <c:pt idx="1917">
                  <c:v>43501</c:v>
                </c:pt>
                <c:pt idx="1918">
                  <c:v>43500</c:v>
                </c:pt>
                <c:pt idx="1919">
                  <c:v>43497</c:v>
                </c:pt>
                <c:pt idx="1920">
                  <c:v>43496</c:v>
                </c:pt>
                <c:pt idx="1921">
                  <c:v>43495</c:v>
                </c:pt>
                <c:pt idx="1922">
                  <c:v>43494</c:v>
                </c:pt>
                <c:pt idx="1923">
                  <c:v>43493</c:v>
                </c:pt>
                <c:pt idx="1924">
                  <c:v>43490</c:v>
                </c:pt>
                <c:pt idx="1925">
                  <c:v>43489</c:v>
                </c:pt>
                <c:pt idx="1926">
                  <c:v>43488</c:v>
                </c:pt>
                <c:pt idx="1927">
                  <c:v>43487</c:v>
                </c:pt>
                <c:pt idx="1928">
                  <c:v>43486</c:v>
                </c:pt>
                <c:pt idx="1929">
                  <c:v>43483</c:v>
                </c:pt>
                <c:pt idx="1930">
                  <c:v>43482</c:v>
                </c:pt>
                <c:pt idx="1931">
                  <c:v>43481</c:v>
                </c:pt>
                <c:pt idx="1932">
                  <c:v>43480</c:v>
                </c:pt>
                <c:pt idx="1933">
                  <c:v>43479</c:v>
                </c:pt>
                <c:pt idx="1934">
                  <c:v>43476</c:v>
                </c:pt>
                <c:pt idx="1935">
                  <c:v>43475</c:v>
                </c:pt>
                <c:pt idx="1936">
                  <c:v>43474</c:v>
                </c:pt>
                <c:pt idx="1937">
                  <c:v>43473</c:v>
                </c:pt>
                <c:pt idx="1938">
                  <c:v>43472</c:v>
                </c:pt>
                <c:pt idx="1939">
                  <c:v>43469</c:v>
                </c:pt>
                <c:pt idx="1940">
                  <c:v>43468</c:v>
                </c:pt>
                <c:pt idx="1941">
                  <c:v>43467</c:v>
                </c:pt>
                <c:pt idx="1942">
                  <c:v>43466</c:v>
                </c:pt>
                <c:pt idx="1943">
                  <c:v>43465</c:v>
                </c:pt>
                <c:pt idx="1944">
                  <c:v>43462</c:v>
                </c:pt>
                <c:pt idx="1945">
                  <c:v>43461</c:v>
                </c:pt>
                <c:pt idx="1946">
                  <c:v>43460</c:v>
                </c:pt>
                <c:pt idx="1947">
                  <c:v>43459</c:v>
                </c:pt>
                <c:pt idx="1948">
                  <c:v>43458</c:v>
                </c:pt>
                <c:pt idx="1949">
                  <c:v>43455</c:v>
                </c:pt>
                <c:pt idx="1950">
                  <c:v>43454</c:v>
                </c:pt>
                <c:pt idx="1951">
                  <c:v>43453</c:v>
                </c:pt>
                <c:pt idx="1952">
                  <c:v>43452</c:v>
                </c:pt>
                <c:pt idx="1953">
                  <c:v>43451</c:v>
                </c:pt>
                <c:pt idx="1954">
                  <c:v>43448</c:v>
                </c:pt>
                <c:pt idx="1955">
                  <c:v>43447</c:v>
                </c:pt>
                <c:pt idx="1956">
                  <c:v>43446</c:v>
                </c:pt>
                <c:pt idx="1957">
                  <c:v>43445</c:v>
                </c:pt>
                <c:pt idx="1958">
                  <c:v>43444</c:v>
                </c:pt>
                <c:pt idx="1959">
                  <c:v>43441</c:v>
                </c:pt>
                <c:pt idx="1960">
                  <c:v>43440</c:v>
                </c:pt>
                <c:pt idx="1961">
                  <c:v>43439</c:v>
                </c:pt>
                <c:pt idx="1962">
                  <c:v>43438</c:v>
                </c:pt>
                <c:pt idx="1963">
                  <c:v>43437</c:v>
                </c:pt>
                <c:pt idx="1964">
                  <c:v>43434</c:v>
                </c:pt>
                <c:pt idx="1965">
                  <c:v>43433</c:v>
                </c:pt>
                <c:pt idx="1966">
                  <c:v>43432</c:v>
                </c:pt>
                <c:pt idx="1967">
                  <c:v>43431</c:v>
                </c:pt>
                <c:pt idx="1968">
                  <c:v>43430</c:v>
                </c:pt>
                <c:pt idx="1969">
                  <c:v>43427</c:v>
                </c:pt>
                <c:pt idx="1970">
                  <c:v>43426</c:v>
                </c:pt>
                <c:pt idx="1971">
                  <c:v>43425</c:v>
                </c:pt>
                <c:pt idx="1972">
                  <c:v>43424</c:v>
                </c:pt>
                <c:pt idx="1973">
                  <c:v>43423</c:v>
                </c:pt>
                <c:pt idx="1974">
                  <c:v>43420</c:v>
                </c:pt>
                <c:pt idx="1975">
                  <c:v>43419</c:v>
                </c:pt>
                <c:pt idx="1976">
                  <c:v>43418</c:v>
                </c:pt>
                <c:pt idx="1977">
                  <c:v>43417</c:v>
                </c:pt>
                <c:pt idx="1978">
                  <c:v>43416</c:v>
                </c:pt>
                <c:pt idx="1979">
                  <c:v>43413</c:v>
                </c:pt>
                <c:pt idx="1980">
                  <c:v>43412</c:v>
                </c:pt>
                <c:pt idx="1981">
                  <c:v>43411</c:v>
                </c:pt>
                <c:pt idx="1982">
                  <c:v>43410</c:v>
                </c:pt>
                <c:pt idx="1983">
                  <c:v>43409</c:v>
                </c:pt>
                <c:pt idx="1984">
                  <c:v>43406</c:v>
                </c:pt>
                <c:pt idx="1985">
                  <c:v>43405</c:v>
                </c:pt>
                <c:pt idx="1986">
                  <c:v>43404</c:v>
                </c:pt>
                <c:pt idx="1987">
                  <c:v>43403</c:v>
                </c:pt>
                <c:pt idx="1988">
                  <c:v>43402</c:v>
                </c:pt>
                <c:pt idx="1989">
                  <c:v>43399</c:v>
                </c:pt>
                <c:pt idx="1990">
                  <c:v>43398</c:v>
                </c:pt>
                <c:pt idx="1991">
                  <c:v>43397</c:v>
                </c:pt>
                <c:pt idx="1992">
                  <c:v>43396</c:v>
                </c:pt>
                <c:pt idx="1993">
                  <c:v>43395</c:v>
                </c:pt>
                <c:pt idx="1994">
                  <c:v>43392</c:v>
                </c:pt>
                <c:pt idx="1995">
                  <c:v>43391</c:v>
                </c:pt>
                <c:pt idx="1996">
                  <c:v>43390</c:v>
                </c:pt>
                <c:pt idx="1997">
                  <c:v>43389</c:v>
                </c:pt>
                <c:pt idx="1998">
                  <c:v>43388</c:v>
                </c:pt>
                <c:pt idx="1999">
                  <c:v>43385</c:v>
                </c:pt>
                <c:pt idx="2000">
                  <c:v>43384</c:v>
                </c:pt>
                <c:pt idx="2001">
                  <c:v>43383</c:v>
                </c:pt>
                <c:pt idx="2002">
                  <c:v>43382</c:v>
                </c:pt>
                <c:pt idx="2003">
                  <c:v>43381</c:v>
                </c:pt>
                <c:pt idx="2004">
                  <c:v>43378</c:v>
                </c:pt>
                <c:pt idx="2005">
                  <c:v>43377</c:v>
                </c:pt>
                <c:pt idx="2006">
                  <c:v>43376</c:v>
                </c:pt>
                <c:pt idx="2007">
                  <c:v>43375</c:v>
                </c:pt>
                <c:pt idx="2008">
                  <c:v>43374</c:v>
                </c:pt>
                <c:pt idx="2009">
                  <c:v>43371</c:v>
                </c:pt>
                <c:pt idx="2010">
                  <c:v>43370</c:v>
                </c:pt>
                <c:pt idx="2011">
                  <c:v>43369</c:v>
                </c:pt>
                <c:pt idx="2012">
                  <c:v>43368</c:v>
                </c:pt>
                <c:pt idx="2013">
                  <c:v>43367</c:v>
                </c:pt>
                <c:pt idx="2014">
                  <c:v>43364</c:v>
                </c:pt>
                <c:pt idx="2015">
                  <c:v>43363</c:v>
                </c:pt>
                <c:pt idx="2016">
                  <c:v>43362</c:v>
                </c:pt>
                <c:pt idx="2017">
                  <c:v>43361</c:v>
                </c:pt>
                <c:pt idx="2018">
                  <c:v>43360</c:v>
                </c:pt>
                <c:pt idx="2019">
                  <c:v>43357</c:v>
                </c:pt>
                <c:pt idx="2020">
                  <c:v>43356</c:v>
                </c:pt>
                <c:pt idx="2021">
                  <c:v>43355</c:v>
                </c:pt>
                <c:pt idx="2022">
                  <c:v>43354</c:v>
                </c:pt>
                <c:pt idx="2023">
                  <c:v>43353</c:v>
                </c:pt>
                <c:pt idx="2024">
                  <c:v>43350</c:v>
                </c:pt>
                <c:pt idx="2025">
                  <c:v>43349</c:v>
                </c:pt>
                <c:pt idx="2026">
                  <c:v>43348</c:v>
                </c:pt>
                <c:pt idx="2027">
                  <c:v>43347</c:v>
                </c:pt>
                <c:pt idx="2028">
                  <c:v>43346</c:v>
                </c:pt>
                <c:pt idx="2029">
                  <c:v>43343</c:v>
                </c:pt>
                <c:pt idx="2030">
                  <c:v>43342</c:v>
                </c:pt>
                <c:pt idx="2031">
                  <c:v>43341</c:v>
                </c:pt>
                <c:pt idx="2032">
                  <c:v>43340</c:v>
                </c:pt>
                <c:pt idx="2033">
                  <c:v>43339</c:v>
                </c:pt>
                <c:pt idx="2034">
                  <c:v>43336</c:v>
                </c:pt>
                <c:pt idx="2035">
                  <c:v>43335</c:v>
                </c:pt>
                <c:pt idx="2036">
                  <c:v>43334</c:v>
                </c:pt>
                <c:pt idx="2037">
                  <c:v>43333</c:v>
                </c:pt>
                <c:pt idx="2038">
                  <c:v>43332</c:v>
                </c:pt>
                <c:pt idx="2039">
                  <c:v>43329</c:v>
                </c:pt>
                <c:pt idx="2040">
                  <c:v>43328</c:v>
                </c:pt>
                <c:pt idx="2041">
                  <c:v>43327</c:v>
                </c:pt>
                <c:pt idx="2042">
                  <c:v>43326</c:v>
                </c:pt>
                <c:pt idx="2043">
                  <c:v>43325</c:v>
                </c:pt>
                <c:pt idx="2044">
                  <c:v>43322</c:v>
                </c:pt>
                <c:pt idx="2045">
                  <c:v>43321</c:v>
                </c:pt>
                <c:pt idx="2046">
                  <c:v>43320</c:v>
                </c:pt>
                <c:pt idx="2047">
                  <c:v>43319</c:v>
                </c:pt>
                <c:pt idx="2048">
                  <c:v>43318</c:v>
                </c:pt>
                <c:pt idx="2049">
                  <c:v>43315</c:v>
                </c:pt>
                <c:pt idx="2050">
                  <c:v>43314</c:v>
                </c:pt>
                <c:pt idx="2051">
                  <c:v>43313</c:v>
                </c:pt>
                <c:pt idx="2052">
                  <c:v>43312</c:v>
                </c:pt>
                <c:pt idx="2053">
                  <c:v>43311</c:v>
                </c:pt>
                <c:pt idx="2054">
                  <c:v>43308</c:v>
                </c:pt>
                <c:pt idx="2055">
                  <c:v>43307</c:v>
                </c:pt>
                <c:pt idx="2056">
                  <c:v>43306</c:v>
                </c:pt>
                <c:pt idx="2057">
                  <c:v>43305</c:v>
                </c:pt>
                <c:pt idx="2058">
                  <c:v>43304</c:v>
                </c:pt>
                <c:pt idx="2059">
                  <c:v>43301</c:v>
                </c:pt>
                <c:pt idx="2060">
                  <c:v>43300</c:v>
                </c:pt>
                <c:pt idx="2061">
                  <c:v>43299</c:v>
                </c:pt>
                <c:pt idx="2062">
                  <c:v>43298</c:v>
                </c:pt>
                <c:pt idx="2063">
                  <c:v>43297</c:v>
                </c:pt>
                <c:pt idx="2064">
                  <c:v>43294</c:v>
                </c:pt>
                <c:pt idx="2065">
                  <c:v>43293</c:v>
                </c:pt>
                <c:pt idx="2066">
                  <c:v>43292</c:v>
                </c:pt>
                <c:pt idx="2067">
                  <c:v>43291</c:v>
                </c:pt>
                <c:pt idx="2068">
                  <c:v>43290</c:v>
                </c:pt>
                <c:pt idx="2069">
                  <c:v>43287</c:v>
                </c:pt>
                <c:pt idx="2070">
                  <c:v>43286</c:v>
                </c:pt>
                <c:pt idx="2071">
                  <c:v>43285</c:v>
                </c:pt>
                <c:pt idx="2072">
                  <c:v>43284</c:v>
                </c:pt>
                <c:pt idx="2073">
                  <c:v>43283</c:v>
                </c:pt>
                <c:pt idx="2074">
                  <c:v>43280</c:v>
                </c:pt>
                <c:pt idx="2075">
                  <c:v>43279</c:v>
                </c:pt>
                <c:pt idx="2076">
                  <c:v>43278</c:v>
                </c:pt>
                <c:pt idx="2077">
                  <c:v>43277</c:v>
                </c:pt>
                <c:pt idx="2078">
                  <c:v>43276</c:v>
                </c:pt>
                <c:pt idx="2079">
                  <c:v>43273</c:v>
                </c:pt>
                <c:pt idx="2080">
                  <c:v>43272</c:v>
                </c:pt>
                <c:pt idx="2081">
                  <c:v>43271</c:v>
                </c:pt>
                <c:pt idx="2082">
                  <c:v>43270</c:v>
                </c:pt>
                <c:pt idx="2083">
                  <c:v>43269</c:v>
                </c:pt>
                <c:pt idx="2084">
                  <c:v>43266</c:v>
                </c:pt>
                <c:pt idx="2085">
                  <c:v>43265</c:v>
                </c:pt>
                <c:pt idx="2086">
                  <c:v>43264</c:v>
                </c:pt>
                <c:pt idx="2087">
                  <c:v>43263</c:v>
                </c:pt>
                <c:pt idx="2088">
                  <c:v>43262</c:v>
                </c:pt>
                <c:pt idx="2089">
                  <c:v>43259</c:v>
                </c:pt>
                <c:pt idx="2090">
                  <c:v>43258</c:v>
                </c:pt>
                <c:pt idx="2091">
                  <c:v>43257</c:v>
                </c:pt>
                <c:pt idx="2092">
                  <c:v>43256</c:v>
                </c:pt>
                <c:pt idx="2093">
                  <c:v>43255</c:v>
                </c:pt>
                <c:pt idx="2094">
                  <c:v>43252</c:v>
                </c:pt>
                <c:pt idx="2095">
                  <c:v>43251</c:v>
                </c:pt>
                <c:pt idx="2096">
                  <c:v>43250</c:v>
                </c:pt>
                <c:pt idx="2097">
                  <c:v>43249</c:v>
                </c:pt>
                <c:pt idx="2098">
                  <c:v>43248</c:v>
                </c:pt>
                <c:pt idx="2099">
                  <c:v>43245</c:v>
                </c:pt>
                <c:pt idx="2100">
                  <c:v>43244</c:v>
                </c:pt>
                <c:pt idx="2101">
                  <c:v>43243</c:v>
                </c:pt>
                <c:pt idx="2102">
                  <c:v>43242</c:v>
                </c:pt>
                <c:pt idx="2103">
                  <c:v>43241</c:v>
                </c:pt>
                <c:pt idx="2104">
                  <c:v>43238</c:v>
                </c:pt>
                <c:pt idx="2105">
                  <c:v>43237</c:v>
                </c:pt>
                <c:pt idx="2106">
                  <c:v>43236</c:v>
                </c:pt>
                <c:pt idx="2107">
                  <c:v>43235</c:v>
                </c:pt>
                <c:pt idx="2108">
                  <c:v>43234</c:v>
                </c:pt>
                <c:pt idx="2109">
                  <c:v>43231</c:v>
                </c:pt>
                <c:pt idx="2110">
                  <c:v>43230</c:v>
                </c:pt>
                <c:pt idx="2111">
                  <c:v>43229</c:v>
                </c:pt>
                <c:pt idx="2112">
                  <c:v>43228</c:v>
                </c:pt>
                <c:pt idx="2113">
                  <c:v>43227</c:v>
                </c:pt>
                <c:pt idx="2114">
                  <c:v>43224</c:v>
                </c:pt>
                <c:pt idx="2115">
                  <c:v>43223</c:v>
                </c:pt>
                <c:pt idx="2116">
                  <c:v>43222</c:v>
                </c:pt>
                <c:pt idx="2117">
                  <c:v>43221</c:v>
                </c:pt>
                <c:pt idx="2118">
                  <c:v>43220</c:v>
                </c:pt>
                <c:pt idx="2119">
                  <c:v>43217</c:v>
                </c:pt>
                <c:pt idx="2120">
                  <c:v>43216</c:v>
                </c:pt>
                <c:pt idx="2121">
                  <c:v>43215</c:v>
                </c:pt>
                <c:pt idx="2122">
                  <c:v>43214</c:v>
                </c:pt>
                <c:pt idx="2123">
                  <c:v>43213</c:v>
                </c:pt>
                <c:pt idx="2124">
                  <c:v>43210</c:v>
                </c:pt>
                <c:pt idx="2125">
                  <c:v>43209</c:v>
                </c:pt>
                <c:pt idx="2126">
                  <c:v>43208</c:v>
                </c:pt>
                <c:pt idx="2127">
                  <c:v>43207</c:v>
                </c:pt>
                <c:pt idx="2128">
                  <c:v>43206</c:v>
                </c:pt>
                <c:pt idx="2129">
                  <c:v>43203</c:v>
                </c:pt>
                <c:pt idx="2130">
                  <c:v>43202</c:v>
                </c:pt>
                <c:pt idx="2131">
                  <c:v>43201</c:v>
                </c:pt>
                <c:pt idx="2132">
                  <c:v>43200</c:v>
                </c:pt>
                <c:pt idx="2133">
                  <c:v>43199</c:v>
                </c:pt>
                <c:pt idx="2134">
                  <c:v>43196</c:v>
                </c:pt>
                <c:pt idx="2135">
                  <c:v>43195</c:v>
                </c:pt>
                <c:pt idx="2136">
                  <c:v>43194</c:v>
                </c:pt>
                <c:pt idx="2137">
                  <c:v>43193</c:v>
                </c:pt>
                <c:pt idx="2138">
                  <c:v>43192</c:v>
                </c:pt>
                <c:pt idx="2139">
                  <c:v>43189</c:v>
                </c:pt>
                <c:pt idx="2140">
                  <c:v>43188</c:v>
                </c:pt>
                <c:pt idx="2141">
                  <c:v>43187</c:v>
                </c:pt>
                <c:pt idx="2142">
                  <c:v>43186</c:v>
                </c:pt>
                <c:pt idx="2143">
                  <c:v>43185</c:v>
                </c:pt>
                <c:pt idx="2144">
                  <c:v>43182</c:v>
                </c:pt>
                <c:pt idx="2145">
                  <c:v>43181</c:v>
                </c:pt>
                <c:pt idx="2146">
                  <c:v>43180</c:v>
                </c:pt>
                <c:pt idx="2147">
                  <c:v>43179</c:v>
                </c:pt>
                <c:pt idx="2148">
                  <c:v>43178</c:v>
                </c:pt>
                <c:pt idx="2149">
                  <c:v>43175</c:v>
                </c:pt>
                <c:pt idx="2150">
                  <c:v>43174</c:v>
                </c:pt>
                <c:pt idx="2151">
                  <c:v>43173</c:v>
                </c:pt>
                <c:pt idx="2152">
                  <c:v>43172</c:v>
                </c:pt>
                <c:pt idx="2153">
                  <c:v>43171</c:v>
                </c:pt>
                <c:pt idx="2154">
                  <c:v>43168</c:v>
                </c:pt>
                <c:pt idx="2155">
                  <c:v>43167</c:v>
                </c:pt>
                <c:pt idx="2156">
                  <c:v>43166</c:v>
                </c:pt>
                <c:pt idx="2157">
                  <c:v>43165</c:v>
                </c:pt>
                <c:pt idx="2158">
                  <c:v>43164</c:v>
                </c:pt>
                <c:pt idx="2159">
                  <c:v>43161</c:v>
                </c:pt>
                <c:pt idx="2160">
                  <c:v>43160</c:v>
                </c:pt>
                <c:pt idx="2161">
                  <c:v>43159</c:v>
                </c:pt>
                <c:pt idx="2162">
                  <c:v>43158</c:v>
                </c:pt>
                <c:pt idx="2163">
                  <c:v>43157</c:v>
                </c:pt>
                <c:pt idx="2164">
                  <c:v>43154</c:v>
                </c:pt>
                <c:pt idx="2165">
                  <c:v>43153</c:v>
                </c:pt>
                <c:pt idx="2166">
                  <c:v>43152</c:v>
                </c:pt>
                <c:pt idx="2167">
                  <c:v>43151</c:v>
                </c:pt>
                <c:pt idx="2168">
                  <c:v>43150</c:v>
                </c:pt>
                <c:pt idx="2169">
                  <c:v>43147</c:v>
                </c:pt>
                <c:pt idx="2170">
                  <c:v>43146</c:v>
                </c:pt>
                <c:pt idx="2171">
                  <c:v>43145</c:v>
                </c:pt>
                <c:pt idx="2172">
                  <c:v>43144</c:v>
                </c:pt>
                <c:pt idx="2173">
                  <c:v>43143</c:v>
                </c:pt>
                <c:pt idx="2174">
                  <c:v>43140</c:v>
                </c:pt>
                <c:pt idx="2175">
                  <c:v>43139</c:v>
                </c:pt>
                <c:pt idx="2176">
                  <c:v>43138</c:v>
                </c:pt>
                <c:pt idx="2177">
                  <c:v>43137</c:v>
                </c:pt>
                <c:pt idx="2178">
                  <c:v>43136</c:v>
                </c:pt>
                <c:pt idx="2179">
                  <c:v>43133</c:v>
                </c:pt>
                <c:pt idx="2180">
                  <c:v>43132</c:v>
                </c:pt>
                <c:pt idx="2181">
                  <c:v>43131</c:v>
                </c:pt>
                <c:pt idx="2182">
                  <c:v>43130</c:v>
                </c:pt>
                <c:pt idx="2183">
                  <c:v>43129</c:v>
                </c:pt>
                <c:pt idx="2184">
                  <c:v>43126</c:v>
                </c:pt>
                <c:pt idx="2185">
                  <c:v>43125</c:v>
                </c:pt>
                <c:pt idx="2186">
                  <c:v>43124</c:v>
                </c:pt>
                <c:pt idx="2187">
                  <c:v>43123</c:v>
                </c:pt>
                <c:pt idx="2188">
                  <c:v>43122</c:v>
                </c:pt>
                <c:pt idx="2189">
                  <c:v>43119</c:v>
                </c:pt>
                <c:pt idx="2190">
                  <c:v>43118</c:v>
                </c:pt>
                <c:pt idx="2191">
                  <c:v>43117</c:v>
                </c:pt>
                <c:pt idx="2192">
                  <c:v>43116</c:v>
                </c:pt>
                <c:pt idx="2193">
                  <c:v>43115</c:v>
                </c:pt>
                <c:pt idx="2194">
                  <c:v>43112</c:v>
                </c:pt>
                <c:pt idx="2195">
                  <c:v>43111</c:v>
                </c:pt>
                <c:pt idx="2196">
                  <c:v>43110</c:v>
                </c:pt>
                <c:pt idx="2197">
                  <c:v>43109</c:v>
                </c:pt>
                <c:pt idx="2198">
                  <c:v>43108</c:v>
                </c:pt>
                <c:pt idx="2199">
                  <c:v>43105</c:v>
                </c:pt>
                <c:pt idx="2200">
                  <c:v>43104</c:v>
                </c:pt>
                <c:pt idx="2201">
                  <c:v>43103</c:v>
                </c:pt>
                <c:pt idx="2202">
                  <c:v>43102</c:v>
                </c:pt>
                <c:pt idx="2203">
                  <c:v>43101</c:v>
                </c:pt>
                <c:pt idx="2204">
                  <c:v>43098</c:v>
                </c:pt>
                <c:pt idx="2205">
                  <c:v>43097</c:v>
                </c:pt>
                <c:pt idx="2206">
                  <c:v>43096</c:v>
                </c:pt>
                <c:pt idx="2207">
                  <c:v>43095</c:v>
                </c:pt>
                <c:pt idx="2208">
                  <c:v>43094</c:v>
                </c:pt>
                <c:pt idx="2209">
                  <c:v>43091</c:v>
                </c:pt>
                <c:pt idx="2210">
                  <c:v>43090</c:v>
                </c:pt>
                <c:pt idx="2211">
                  <c:v>43089</c:v>
                </c:pt>
                <c:pt idx="2212">
                  <c:v>43088</c:v>
                </c:pt>
                <c:pt idx="2213">
                  <c:v>43087</c:v>
                </c:pt>
                <c:pt idx="2214">
                  <c:v>43084</c:v>
                </c:pt>
                <c:pt idx="2215">
                  <c:v>43083</c:v>
                </c:pt>
                <c:pt idx="2216">
                  <c:v>43082</c:v>
                </c:pt>
                <c:pt idx="2217">
                  <c:v>43081</c:v>
                </c:pt>
                <c:pt idx="2218">
                  <c:v>43080</c:v>
                </c:pt>
                <c:pt idx="2219">
                  <c:v>43077</c:v>
                </c:pt>
                <c:pt idx="2220">
                  <c:v>43076</c:v>
                </c:pt>
                <c:pt idx="2221">
                  <c:v>43075</c:v>
                </c:pt>
                <c:pt idx="2222">
                  <c:v>43074</c:v>
                </c:pt>
                <c:pt idx="2223">
                  <c:v>43073</c:v>
                </c:pt>
                <c:pt idx="2224">
                  <c:v>43070</c:v>
                </c:pt>
                <c:pt idx="2225">
                  <c:v>43069</c:v>
                </c:pt>
                <c:pt idx="2226">
                  <c:v>43068</c:v>
                </c:pt>
                <c:pt idx="2227">
                  <c:v>43067</c:v>
                </c:pt>
                <c:pt idx="2228">
                  <c:v>43066</c:v>
                </c:pt>
                <c:pt idx="2229">
                  <c:v>43063</c:v>
                </c:pt>
                <c:pt idx="2230">
                  <c:v>43062</c:v>
                </c:pt>
                <c:pt idx="2231">
                  <c:v>43061</c:v>
                </c:pt>
                <c:pt idx="2232">
                  <c:v>43060</c:v>
                </c:pt>
                <c:pt idx="2233">
                  <c:v>43059</c:v>
                </c:pt>
                <c:pt idx="2234">
                  <c:v>43056</c:v>
                </c:pt>
                <c:pt idx="2235">
                  <c:v>43055</c:v>
                </c:pt>
                <c:pt idx="2236">
                  <c:v>43054</c:v>
                </c:pt>
                <c:pt idx="2237">
                  <c:v>43053</c:v>
                </c:pt>
                <c:pt idx="2238">
                  <c:v>43052</c:v>
                </c:pt>
                <c:pt idx="2239">
                  <c:v>43049</c:v>
                </c:pt>
                <c:pt idx="2240">
                  <c:v>43048</c:v>
                </c:pt>
                <c:pt idx="2241">
                  <c:v>43047</c:v>
                </c:pt>
                <c:pt idx="2242">
                  <c:v>43046</c:v>
                </c:pt>
                <c:pt idx="2243">
                  <c:v>43045</c:v>
                </c:pt>
                <c:pt idx="2244">
                  <c:v>43042</c:v>
                </c:pt>
                <c:pt idx="2245">
                  <c:v>43041</c:v>
                </c:pt>
                <c:pt idx="2246">
                  <c:v>43040</c:v>
                </c:pt>
                <c:pt idx="2247">
                  <c:v>43039</c:v>
                </c:pt>
                <c:pt idx="2248">
                  <c:v>43038</c:v>
                </c:pt>
                <c:pt idx="2249">
                  <c:v>43035</c:v>
                </c:pt>
                <c:pt idx="2250">
                  <c:v>43034</c:v>
                </c:pt>
                <c:pt idx="2251">
                  <c:v>43033</c:v>
                </c:pt>
                <c:pt idx="2252">
                  <c:v>43032</c:v>
                </c:pt>
                <c:pt idx="2253">
                  <c:v>43031</c:v>
                </c:pt>
                <c:pt idx="2254">
                  <c:v>43028</c:v>
                </c:pt>
                <c:pt idx="2255">
                  <c:v>43027</c:v>
                </c:pt>
                <c:pt idx="2256">
                  <c:v>43026</c:v>
                </c:pt>
                <c:pt idx="2257">
                  <c:v>43025</c:v>
                </c:pt>
                <c:pt idx="2258">
                  <c:v>43024</c:v>
                </c:pt>
                <c:pt idx="2259">
                  <c:v>43021</c:v>
                </c:pt>
                <c:pt idx="2260">
                  <c:v>43020</c:v>
                </c:pt>
                <c:pt idx="2261">
                  <c:v>43019</c:v>
                </c:pt>
                <c:pt idx="2262">
                  <c:v>43018</c:v>
                </c:pt>
                <c:pt idx="2263">
                  <c:v>43017</c:v>
                </c:pt>
                <c:pt idx="2264">
                  <c:v>43014</c:v>
                </c:pt>
                <c:pt idx="2265">
                  <c:v>43013</c:v>
                </c:pt>
                <c:pt idx="2266">
                  <c:v>43012</c:v>
                </c:pt>
                <c:pt idx="2267">
                  <c:v>43011</c:v>
                </c:pt>
                <c:pt idx="2268">
                  <c:v>43010</c:v>
                </c:pt>
                <c:pt idx="2269">
                  <c:v>43007</c:v>
                </c:pt>
                <c:pt idx="2270">
                  <c:v>43006</c:v>
                </c:pt>
                <c:pt idx="2271">
                  <c:v>43005</c:v>
                </c:pt>
                <c:pt idx="2272">
                  <c:v>43004</c:v>
                </c:pt>
                <c:pt idx="2273">
                  <c:v>43003</c:v>
                </c:pt>
                <c:pt idx="2274">
                  <c:v>43000</c:v>
                </c:pt>
                <c:pt idx="2275">
                  <c:v>42999</c:v>
                </c:pt>
                <c:pt idx="2276">
                  <c:v>42998</c:v>
                </c:pt>
                <c:pt idx="2277">
                  <c:v>42997</c:v>
                </c:pt>
                <c:pt idx="2278">
                  <c:v>42996</c:v>
                </c:pt>
                <c:pt idx="2279">
                  <c:v>42993</c:v>
                </c:pt>
                <c:pt idx="2280">
                  <c:v>42992</c:v>
                </c:pt>
                <c:pt idx="2281">
                  <c:v>42991</c:v>
                </c:pt>
                <c:pt idx="2282">
                  <c:v>42990</c:v>
                </c:pt>
                <c:pt idx="2283">
                  <c:v>42989</c:v>
                </c:pt>
                <c:pt idx="2284">
                  <c:v>42986</c:v>
                </c:pt>
                <c:pt idx="2285">
                  <c:v>42985</c:v>
                </c:pt>
                <c:pt idx="2286">
                  <c:v>42984</c:v>
                </c:pt>
                <c:pt idx="2287">
                  <c:v>42983</c:v>
                </c:pt>
                <c:pt idx="2288">
                  <c:v>42982</c:v>
                </c:pt>
                <c:pt idx="2289">
                  <c:v>42979</c:v>
                </c:pt>
                <c:pt idx="2290">
                  <c:v>42978</c:v>
                </c:pt>
                <c:pt idx="2291">
                  <c:v>42977</c:v>
                </c:pt>
                <c:pt idx="2292">
                  <c:v>42976</c:v>
                </c:pt>
                <c:pt idx="2293">
                  <c:v>42975</c:v>
                </c:pt>
                <c:pt idx="2294">
                  <c:v>42972</c:v>
                </c:pt>
                <c:pt idx="2295">
                  <c:v>42971</c:v>
                </c:pt>
                <c:pt idx="2296">
                  <c:v>42970</c:v>
                </c:pt>
                <c:pt idx="2297">
                  <c:v>42969</c:v>
                </c:pt>
                <c:pt idx="2298">
                  <c:v>42968</c:v>
                </c:pt>
                <c:pt idx="2299">
                  <c:v>42965</c:v>
                </c:pt>
                <c:pt idx="2300">
                  <c:v>42964</c:v>
                </c:pt>
                <c:pt idx="2301">
                  <c:v>42963</c:v>
                </c:pt>
                <c:pt idx="2302">
                  <c:v>42962</c:v>
                </c:pt>
                <c:pt idx="2303">
                  <c:v>42961</c:v>
                </c:pt>
                <c:pt idx="2304">
                  <c:v>42958</c:v>
                </c:pt>
                <c:pt idx="2305">
                  <c:v>42957</c:v>
                </c:pt>
                <c:pt idx="2306">
                  <c:v>42956</c:v>
                </c:pt>
                <c:pt idx="2307">
                  <c:v>42955</c:v>
                </c:pt>
                <c:pt idx="2308">
                  <c:v>42954</c:v>
                </c:pt>
                <c:pt idx="2309">
                  <c:v>42951</c:v>
                </c:pt>
                <c:pt idx="2310">
                  <c:v>42950</c:v>
                </c:pt>
                <c:pt idx="2311">
                  <c:v>42949</c:v>
                </c:pt>
                <c:pt idx="2312">
                  <c:v>42948</c:v>
                </c:pt>
                <c:pt idx="2313">
                  <c:v>42947</c:v>
                </c:pt>
                <c:pt idx="2314">
                  <c:v>42944</c:v>
                </c:pt>
                <c:pt idx="2315">
                  <c:v>42943</c:v>
                </c:pt>
                <c:pt idx="2316">
                  <c:v>42942</c:v>
                </c:pt>
                <c:pt idx="2317">
                  <c:v>42941</c:v>
                </c:pt>
                <c:pt idx="2318">
                  <c:v>42940</c:v>
                </c:pt>
                <c:pt idx="2319">
                  <c:v>42937</c:v>
                </c:pt>
                <c:pt idx="2320">
                  <c:v>42936</c:v>
                </c:pt>
                <c:pt idx="2321">
                  <c:v>42935</c:v>
                </c:pt>
                <c:pt idx="2322">
                  <c:v>42934</c:v>
                </c:pt>
                <c:pt idx="2323">
                  <c:v>42933</c:v>
                </c:pt>
                <c:pt idx="2324">
                  <c:v>42930</c:v>
                </c:pt>
                <c:pt idx="2325">
                  <c:v>42929</c:v>
                </c:pt>
                <c:pt idx="2326">
                  <c:v>42928</c:v>
                </c:pt>
                <c:pt idx="2327">
                  <c:v>42927</c:v>
                </c:pt>
                <c:pt idx="2328">
                  <c:v>42926</c:v>
                </c:pt>
                <c:pt idx="2329">
                  <c:v>42923</c:v>
                </c:pt>
                <c:pt idx="2330">
                  <c:v>42922</c:v>
                </c:pt>
                <c:pt idx="2331">
                  <c:v>42921</c:v>
                </c:pt>
                <c:pt idx="2332">
                  <c:v>42920</c:v>
                </c:pt>
                <c:pt idx="2333">
                  <c:v>42919</c:v>
                </c:pt>
                <c:pt idx="2334">
                  <c:v>42916</c:v>
                </c:pt>
                <c:pt idx="2335">
                  <c:v>42915</c:v>
                </c:pt>
                <c:pt idx="2336">
                  <c:v>42914</c:v>
                </c:pt>
                <c:pt idx="2337">
                  <c:v>42913</c:v>
                </c:pt>
                <c:pt idx="2338">
                  <c:v>42912</c:v>
                </c:pt>
                <c:pt idx="2339">
                  <c:v>42909</c:v>
                </c:pt>
                <c:pt idx="2340">
                  <c:v>42908</c:v>
                </c:pt>
                <c:pt idx="2341">
                  <c:v>42907</c:v>
                </c:pt>
                <c:pt idx="2342">
                  <c:v>42906</c:v>
                </c:pt>
                <c:pt idx="2343">
                  <c:v>42905</c:v>
                </c:pt>
                <c:pt idx="2344">
                  <c:v>42902</c:v>
                </c:pt>
                <c:pt idx="2345">
                  <c:v>42901</c:v>
                </c:pt>
                <c:pt idx="2346">
                  <c:v>42900</c:v>
                </c:pt>
                <c:pt idx="2347">
                  <c:v>42899</c:v>
                </c:pt>
                <c:pt idx="2348">
                  <c:v>42898</c:v>
                </c:pt>
                <c:pt idx="2349">
                  <c:v>42895</c:v>
                </c:pt>
                <c:pt idx="2350">
                  <c:v>42894</c:v>
                </c:pt>
                <c:pt idx="2351">
                  <c:v>42893</c:v>
                </c:pt>
                <c:pt idx="2352">
                  <c:v>42892</c:v>
                </c:pt>
                <c:pt idx="2353">
                  <c:v>42891</c:v>
                </c:pt>
                <c:pt idx="2354">
                  <c:v>42888</c:v>
                </c:pt>
                <c:pt idx="2355">
                  <c:v>42887</c:v>
                </c:pt>
                <c:pt idx="2356">
                  <c:v>42886</c:v>
                </c:pt>
                <c:pt idx="2357">
                  <c:v>42885</c:v>
                </c:pt>
                <c:pt idx="2358">
                  <c:v>42884</c:v>
                </c:pt>
                <c:pt idx="2359">
                  <c:v>42881</c:v>
                </c:pt>
                <c:pt idx="2360">
                  <c:v>42880</c:v>
                </c:pt>
                <c:pt idx="2361">
                  <c:v>42879</c:v>
                </c:pt>
                <c:pt idx="2362">
                  <c:v>42878</c:v>
                </c:pt>
                <c:pt idx="2363">
                  <c:v>42877</c:v>
                </c:pt>
                <c:pt idx="2364">
                  <c:v>42874</c:v>
                </c:pt>
                <c:pt idx="2365">
                  <c:v>42873</c:v>
                </c:pt>
                <c:pt idx="2366">
                  <c:v>42872</c:v>
                </c:pt>
                <c:pt idx="2367">
                  <c:v>42871</c:v>
                </c:pt>
                <c:pt idx="2368">
                  <c:v>42870</c:v>
                </c:pt>
                <c:pt idx="2369">
                  <c:v>42867</c:v>
                </c:pt>
                <c:pt idx="2370">
                  <c:v>42866</c:v>
                </c:pt>
                <c:pt idx="2371">
                  <c:v>42865</c:v>
                </c:pt>
                <c:pt idx="2372">
                  <c:v>42864</c:v>
                </c:pt>
                <c:pt idx="2373">
                  <c:v>42863</c:v>
                </c:pt>
                <c:pt idx="2374">
                  <c:v>42860</c:v>
                </c:pt>
                <c:pt idx="2375">
                  <c:v>42859</c:v>
                </c:pt>
                <c:pt idx="2376">
                  <c:v>42858</c:v>
                </c:pt>
                <c:pt idx="2377">
                  <c:v>42857</c:v>
                </c:pt>
                <c:pt idx="2378">
                  <c:v>42856</c:v>
                </c:pt>
                <c:pt idx="2379">
                  <c:v>42853</c:v>
                </c:pt>
                <c:pt idx="2380">
                  <c:v>42852</c:v>
                </c:pt>
                <c:pt idx="2381">
                  <c:v>42851</c:v>
                </c:pt>
                <c:pt idx="2382">
                  <c:v>42850</c:v>
                </c:pt>
                <c:pt idx="2383">
                  <c:v>42849</c:v>
                </c:pt>
                <c:pt idx="2384">
                  <c:v>42846</c:v>
                </c:pt>
                <c:pt idx="2385">
                  <c:v>42845</c:v>
                </c:pt>
                <c:pt idx="2386">
                  <c:v>42844</c:v>
                </c:pt>
                <c:pt idx="2387">
                  <c:v>42843</c:v>
                </c:pt>
                <c:pt idx="2388">
                  <c:v>42842</c:v>
                </c:pt>
                <c:pt idx="2389">
                  <c:v>42839</c:v>
                </c:pt>
                <c:pt idx="2390">
                  <c:v>42838</c:v>
                </c:pt>
                <c:pt idx="2391">
                  <c:v>42837</c:v>
                </c:pt>
                <c:pt idx="2392">
                  <c:v>42836</c:v>
                </c:pt>
                <c:pt idx="2393">
                  <c:v>42835</c:v>
                </c:pt>
                <c:pt idx="2394">
                  <c:v>42832</c:v>
                </c:pt>
                <c:pt idx="2395">
                  <c:v>42831</c:v>
                </c:pt>
                <c:pt idx="2396">
                  <c:v>42830</c:v>
                </c:pt>
                <c:pt idx="2397">
                  <c:v>42829</c:v>
                </c:pt>
                <c:pt idx="2398">
                  <c:v>42828</c:v>
                </c:pt>
                <c:pt idx="2399">
                  <c:v>42825</c:v>
                </c:pt>
                <c:pt idx="2400">
                  <c:v>42824</c:v>
                </c:pt>
                <c:pt idx="2401">
                  <c:v>42823</c:v>
                </c:pt>
                <c:pt idx="2402">
                  <c:v>42822</c:v>
                </c:pt>
                <c:pt idx="2403">
                  <c:v>42821</c:v>
                </c:pt>
                <c:pt idx="2404">
                  <c:v>42818</c:v>
                </c:pt>
                <c:pt idx="2405">
                  <c:v>42817</c:v>
                </c:pt>
                <c:pt idx="2406">
                  <c:v>42816</c:v>
                </c:pt>
                <c:pt idx="2407">
                  <c:v>42815</c:v>
                </c:pt>
                <c:pt idx="2408">
                  <c:v>42814</c:v>
                </c:pt>
                <c:pt idx="2409">
                  <c:v>42811</c:v>
                </c:pt>
                <c:pt idx="2410">
                  <c:v>42810</c:v>
                </c:pt>
                <c:pt idx="2411">
                  <c:v>42809</c:v>
                </c:pt>
                <c:pt idx="2412">
                  <c:v>42808</c:v>
                </c:pt>
                <c:pt idx="2413">
                  <c:v>42807</c:v>
                </c:pt>
                <c:pt idx="2414">
                  <c:v>42804</c:v>
                </c:pt>
                <c:pt idx="2415">
                  <c:v>42803</c:v>
                </c:pt>
                <c:pt idx="2416">
                  <c:v>42802</c:v>
                </c:pt>
                <c:pt idx="2417">
                  <c:v>42801</c:v>
                </c:pt>
                <c:pt idx="2418">
                  <c:v>42800</c:v>
                </c:pt>
                <c:pt idx="2419">
                  <c:v>42797</c:v>
                </c:pt>
                <c:pt idx="2420">
                  <c:v>42796</c:v>
                </c:pt>
                <c:pt idx="2421">
                  <c:v>42795</c:v>
                </c:pt>
                <c:pt idx="2422">
                  <c:v>42794</c:v>
                </c:pt>
                <c:pt idx="2423">
                  <c:v>42793</c:v>
                </c:pt>
                <c:pt idx="2424">
                  <c:v>42790</c:v>
                </c:pt>
                <c:pt idx="2425">
                  <c:v>42789</c:v>
                </c:pt>
                <c:pt idx="2426">
                  <c:v>42788</c:v>
                </c:pt>
                <c:pt idx="2427">
                  <c:v>42787</c:v>
                </c:pt>
                <c:pt idx="2428">
                  <c:v>42786</c:v>
                </c:pt>
                <c:pt idx="2429">
                  <c:v>42783</c:v>
                </c:pt>
                <c:pt idx="2430">
                  <c:v>42782</c:v>
                </c:pt>
                <c:pt idx="2431">
                  <c:v>42781</c:v>
                </c:pt>
                <c:pt idx="2432">
                  <c:v>42780</c:v>
                </c:pt>
                <c:pt idx="2433">
                  <c:v>42779</c:v>
                </c:pt>
                <c:pt idx="2434">
                  <c:v>42776</c:v>
                </c:pt>
                <c:pt idx="2435">
                  <c:v>42775</c:v>
                </c:pt>
                <c:pt idx="2436">
                  <c:v>42774</c:v>
                </c:pt>
                <c:pt idx="2437">
                  <c:v>42773</c:v>
                </c:pt>
                <c:pt idx="2438">
                  <c:v>42772</c:v>
                </c:pt>
                <c:pt idx="2439">
                  <c:v>42769</c:v>
                </c:pt>
                <c:pt idx="2440">
                  <c:v>42768</c:v>
                </c:pt>
                <c:pt idx="2441">
                  <c:v>42767</c:v>
                </c:pt>
                <c:pt idx="2442">
                  <c:v>42766</c:v>
                </c:pt>
                <c:pt idx="2443">
                  <c:v>42765</c:v>
                </c:pt>
                <c:pt idx="2444">
                  <c:v>42762</c:v>
                </c:pt>
                <c:pt idx="2445">
                  <c:v>42761</c:v>
                </c:pt>
                <c:pt idx="2446">
                  <c:v>42760</c:v>
                </c:pt>
                <c:pt idx="2447">
                  <c:v>42759</c:v>
                </c:pt>
                <c:pt idx="2448">
                  <c:v>42758</c:v>
                </c:pt>
                <c:pt idx="2449">
                  <c:v>42755</c:v>
                </c:pt>
                <c:pt idx="2450">
                  <c:v>42754</c:v>
                </c:pt>
                <c:pt idx="2451">
                  <c:v>42753</c:v>
                </c:pt>
                <c:pt idx="2452">
                  <c:v>42752</c:v>
                </c:pt>
                <c:pt idx="2453">
                  <c:v>42751</c:v>
                </c:pt>
                <c:pt idx="2454">
                  <c:v>42748</c:v>
                </c:pt>
                <c:pt idx="2455">
                  <c:v>42747</c:v>
                </c:pt>
                <c:pt idx="2456">
                  <c:v>42746</c:v>
                </c:pt>
                <c:pt idx="2457">
                  <c:v>42745</c:v>
                </c:pt>
                <c:pt idx="2458">
                  <c:v>42744</c:v>
                </c:pt>
                <c:pt idx="2459">
                  <c:v>42741</c:v>
                </c:pt>
                <c:pt idx="2460">
                  <c:v>42740</c:v>
                </c:pt>
                <c:pt idx="2461">
                  <c:v>42739</c:v>
                </c:pt>
                <c:pt idx="2462">
                  <c:v>42738</c:v>
                </c:pt>
                <c:pt idx="2463">
                  <c:v>42737</c:v>
                </c:pt>
                <c:pt idx="2464">
                  <c:v>42734</c:v>
                </c:pt>
                <c:pt idx="2465">
                  <c:v>42733</c:v>
                </c:pt>
                <c:pt idx="2466">
                  <c:v>42732</c:v>
                </c:pt>
                <c:pt idx="2467">
                  <c:v>42731</c:v>
                </c:pt>
                <c:pt idx="2468">
                  <c:v>42730</c:v>
                </c:pt>
                <c:pt idx="2469">
                  <c:v>42727</c:v>
                </c:pt>
                <c:pt idx="2470">
                  <c:v>42726</c:v>
                </c:pt>
                <c:pt idx="2471">
                  <c:v>42725</c:v>
                </c:pt>
                <c:pt idx="2472">
                  <c:v>42724</c:v>
                </c:pt>
                <c:pt idx="2473">
                  <c:v>42723</c:v>
                </c:pt>
                <c:pt idx="2474">
                  <c:v>42720</c:v>
                </c:pt>
                <c:pt idx="2475">
                  <c:v>42719</c:v>
                </c:pt>
                <c:pt idx="2476">
                  <c:v>42718</c:v>
                </c:pt>
                <c:pt idx="2477">
                  <c:v>42717</c:v>
                </c:pt>
                <c:pt idx="2478">
                  <c:v>42716</c:v>
                </c:pt>
                <c:pt idx="2479">
                  <c:v>42713</c:v>
                </c:pt>
                <c:pt idx="2480">
                  <c:v>42712</c:v>
                </c:pt>
                <c:pt idx="2481">
                  <c:v>42711</c:v>
                </c:pt>
                <c:pt idx="2482">
                  <c:v>42710</c:v>
                </c:pt>
                <c:pt idx="2483">
                  <c:v>42709</c:v>
                </c:pt>
                <c:pt idx="2484">
                  <c:v>42706</c:v>
                </c:pt>
                <c:pt idx="2485">
                  <c:v>42705</c:v>
                </c:pt>
                <c:pt idx="2486">
                  <c:v>42704</c:v>
                </c:pt>
                <c:pt idx="2487">
                  <c:v>42703</c:v>
                </c:pt>
                <c:pt idx="2488">
                  <c:v>42702</c:v>
                </c:pt>
                <c:pt idx="2489">
                  <c:v>42699</c:v>
                </c:pt>
                <c:pt idx="2490">
                  <c:v>42698</c:v>
                </c:pt>
                <c:pt idx="2491">
                  <c:v>42697</c:v>
                </c:pt>
                <c:pt idx="2492">
                  <c:v>42696</c:v>
                </c:pt>
                <c:pt idx="2493">
                  <c:v>42695</c:v>
                </c:pt>
                <c:pt idx="2494">
                  <c:v>42692</c:v>
                </c:pt>
                <c:pt idx="2495">
                  <c:v>42691</c:v>
                </c:pt>
                <c:pt idx="2496">
                  <c:v>42690</c:v>
                </c:pt>
                <c:pt idx="2497">
                  <c:v>42689</c:v>
                </c:pt>
                <c:pt idx="2498">
                  <c:v>42688</c:v>
                </c:pt>
                <c:pt idx="2499">
                  <c:v>42685</c:v>
                </c:pt>
                <c:pt idx="2500">
                  <c:v>42684</c:v>
                </c:pt>
                <c:pt idx="2501">
                  <c:v>42683</c:v>
                </c:pt>
                <c:pt idx="2502">
                  <c:v>42682</c:v>
                </c:pt>
                <c:pt idx="2503">
                  <c:v>42681</c:v>
                </c:pt>
                <c:pt idx="2504">
                  <c:v>42678</c:v>
                </c:pt>
                <c:pt idx="2505">
                  <c:v>42677</c:v>
                </c:pt>
                <c:pt idx="2506">
                  <c:v>42676</c:v>
                </c:pt>
                <c:pt idx="2507">
                  <c:v>42675</c:v>
                </c:pt>
                <c:pt idx="2508">
                  <c:v>42674</c:v>
                </c:pt>
                <c:pt idx="2509">
                  <c:v>42671</c:v>
                </c:pt>
                <c:pt idx="2510">
                  <c:v>42670</c:v>
                </c:pt>
                <c:pt idx="2511">
                  <c:v>42669</c:v>
                </c:pt>
                <c:pt idx="2512">
                  <c:v>42668</c:v>
                </c:pt>
                <c:pt idx="2513">
                  <c:v>42667</c:v>
                </c:pt>
                <c:pt idx="2514">
                  <c:v>42664</c:v>
                </c:pt>
                <c:pt idx="2515">
                  <c:v>42663</c:v>
                </c:pt>
                <c:pt idx="2516">
                  <c:v>42662</c:v>
                </c:pt>
                <c:pt idx="2517">
                  <c:v>42661</c:v>
                </c:pt>
                <c:pt idx="2518">
                  <c:v>42660</c:v>
                </c:pt>
                <c:pt idx="2519">
                  <c:v>42657</c:v>
                </c:pt>
                <c:pt idx="2520">
                  <c:v>42656</c:v>
                </c:pt>
                <c:pt idx="2521">
                  <c:v>42655</c:v>
                </c:pt>
                <c:pt idx="2522">
                  <c:v>42654</c:v>
                </c:pt>
                <c:pt idx="2523">
                  <c:v>42653</c:v>
                </c:pt>
                <c:pt idx="2524">
                  <c:v>42650</c:v>
                </c:pt>
                <c:pt idx="2525">
                  <c:v>42649</c:v>
                </c:pt>
                <c:pt idx="2526">
                  <c:v>42648</c:v>
                </c:pt>
                <c:pt idx="2527">
                  <c:v>42647</c:v>
                </c:pt>
                <c:pt idx="2528">
                  <c:v>42646</c:v>
                </c:pt>
                <c:pt idx="2529">
                  <c:v>42643</c:v>
                </c:pt>
                <c:pt idx="2530">
                  <c:v>42642</c:v>
                </c:pt>
                <c:pt idx="2531">
                  <c:v>42641</c:v>
                </c:pt>
                <c:pt idx="2532">
                  <c:v>42640</c:v>
                </c:pt>
                <c:pt idx="2533">
                  <c:v>42639</c:v>
                </c:pt>
                <c:pt idx="2534">
                  <c:v>42636</c:v>
                </c:pt>
                <c:pt idx="2535">
                  <c:v>42635</c:v>
                </c:pt>
                <c:pt idx="2536">
                  <c:v>42634</c:v>
                </c:pt>
                <c:pt idx="2537">
                  <c:v>42633</c:v>
                </c:pt>
                <c:pt idx="2538">
                  <c:v>42632</c:v>
                </c:pt>
                <c:pt idx="2539">
                  <c:v>42629</c:v>
                </c:pt>
                <c:pt idx="2540">
                  <c:v>42628</c:v>
                </c:pt>
                <c:pt idx="2541">
                  <c:v>42627</c:v>
                </c:pt>
                <c:pt idx="2542">
                  <c:v>42626</c:v>
                </c:pt>
                <c:pt idx="2543">
                  <c:v>42625</c:v>
                </c:pt>
                <c:pt idx="2544">
                  <c:v>42622</c:v>
                </c:pt>
                <c:pt idx="2545">
                  <c:v>42621</c:v>
                </c:pt>
                <c:pt idx="2546">
                  <c:v>42620</c:v>
                </c:pt>
                <c:pt idx="2547">
                  <c:v>42619</c:v>
                </c:pt>
                <c:pt idx="2548">
                  <c:v>42618</c:v>
                </c:pt>
                <c:pt idx="2549">
                  <c:v>42615</c:v>
                </c:pt>
                <c:pt idx="2550">
                  <c:v>42614</c:v>
                </c:pt>
                <c:pt idx="2551">
                  <c:v>42613</c:v>
                </c:pt>
                <c:pt idx="2552">
                  <c:v>42612</c:v>
                </c:pt>
                <c:pt idx="2553">
                  <c:v>42611</c:v>
                </c:pt>
                <c:pt idx="2554">
                  <c:v>42608</c:v>
                </c:pt>
                <c:pt idx="2555">
                  <c:v>42607</c:v>
                </c:pt>
                <c:pt idx="2556">
                  <c:v>42606</c:v>
                </c:pt>
                <c:pt idx="2557">
                  <c:v>42605</c:v>
                </c:pt>
                <c:pt idx="2558">
                  <c:v>42604</c:v>
                </c:pt>
                <c:pt idx="2559">
                  <c:v>42601</c:v>
                </c:pt>
                <c:pt idx="2560">
                  <c:v>42600</c:v>
                </c:pt>
                <c:pt idx="2561">
                  <c:v>42599</c:v>
                </c:pt>
                <c:pt idx="2562">
                  <c:v>42598</c:v>
                </c:pt>
                <c:pt idx="2563">
                  <c:v>42597</c:v>
                </c:pt>
                <c:pt idx="2564">
                  <c:v>42594</c:v>
                </c:pt>
                <c:pt idx="2565">
                  <c:v>42593</c:v>
                </c:pt>
                <c:pt idx="2566">
                  <c:v>42592</c:v>
                </c:pt>
                <c:pt idx="2567">
                  <c:v>42591</c:v>
                </c:pt>
                <c:pt idx="2568">
                  <c:v>42590</c:v>
                </c:pt>
                <c:pt idx="2569">
                  <c:v>42587</c:v>
                </c:pt>
                <c:pt idx="2570">
                  <c:v>42586</c:v>
                </c:pt>
                <c:pt idx="2571">
                  <c:v>42585</c:v>
                </c:pt>
                <c:pt idx="2572">
                  <c:v>42584</c:v>
                </c:pt>
                <c:pt idx="2573">
                  <c:v>42583</c:v>
                </c:pt>
                <c:pt idx="2574">
                  <c:v>42580</c:v>
                </c:pt>
                <c:pt idx="2575">
                  <c:v>42579</c:v>
                </c:pt>
                <c:pt idx="2576">
                  <c:v>42578</c:v>
                </c:pt>
                <c:pt idx="2577">
                  <c:v>42577</c:v>
                </c:pt>
                <c:pt idx="2578">
                  <c:v>42576</c:v>
                </c:pt>
                <c:pt idx="2579">
                  <c:v>42573</c:v>
                </c:pt>
                <c:pt idx="2580">
                  <c:v>42572</c:v>
                </c:pt>
                <c:pt idx="2581">
                  <c:v>42571</c:v>
                </c:pt>
                <c:pt idx="2582">
                  <c:v>42570</c:v>
                </c:pt>
                <c:pt idx="2583">
                  <c:v>42569</c:v>
                </c:pt>
                <c:pt idx="2584">
                  <c:v>42566</c:v>
                </c:pt>
                <c:pt idx="2585">
                  <c:v>42565</c:v>
                </c:pt>
                <c:pt idx="2586">
                  <c:v>42564</c:v>
                </c:pt>
                <c:pt idx="2587">
                  <c:v>42563</c:v>
                </c:pt>
                <c:pt idx="2588">
                  <c:v>42562</c:v>
                </c:pt>
                <c:pt idx="2589">
                  <c:v>42559</c:v>
                </c:pt>
                <c:pt idx="2590">
                  <c:v>42558</c:v>
                </c:pt>
                <c:pt idx="2591">
                  <c:v>42557</c:v>
                </c:pt>
                <c:pt idx="2592">
                  <c:v>42556</c:v>
                </c:pt>
                <c:pt idx="2593">
                  <c:v>42555</c:v>
                </c:pt>
                <c:pt idx="2594">
                  <c:v>42552</c:v>
                </c:pt>
                <c:pt idx="2595">
                  <c:v>42551</c:v>
                </c:pt>
                <c:pt idx="2596">
                  <c:v>42550</c:v>
                </c:pt>
                <c:pt idx="2597">
                  <c:v>42549</c:v>
                </c:pt>
                <c:pt idx="2598">
                  <c:v>42548</c:v>
                </c:pt>
                <c:pt idx="2599">
                  <c:v>42545</c:v>
                </c:pt>
                <c:pt idx="2600">
                  <c:v>42544</c:v>
                </c:pt>
                <c:pt idx="2601">
                  <c:v>42543</c:v>
                </c:pt>
                <c:pt idx="2602">
                  <c:v>42542</c:v>
                </c:pt>
                <c:pt idx="2603">
                  <c:v>42541</c:v>
                </c:pt>
                <c:pt idx="2604">
                  <c:v>42538</c:v>
                </c:pt>
                <c:pt idx="2605">
                  <c:v>42537</c:v>
                </c:pt>
                <c:pt idx="2606">
                  <c:v>42536</c:v>
                </c:pt>
                <c:pt idx="2607">
                  <c:v>42535</c:v>
                </c:pt>
                <c:pt idx="2608">
                  <c:v>42534</c:v>
                </c:pt>
                <c:pt idx="2609">
                  <c:v>42531</c:v>
                </c:pt>
                <c:pt idx="2610">
                  <c:v>42530</c:v>
                </c:pt>
                <c:pt idx="2611">
                  <c:v>42529</c:v>
                </c:pt>
                <c:pt idx="2612">
                  <c:v>42528</c:v>
                </c:pt>
                <c:pt idx="2613">
                  <c:v>42527</c:v>
                </c:pt>
                <c:pt idx="2614">
                  <c:v>42524</c:v>
                </c:pt>
                <c:pt idx="2615">
                  <c:v>42523</c:v>
                </c:pt>
                <c:pt idx="2616">
                  <c:v>42522</c:v>
                </c:pt>
                <c:pt idx="2617">
                  <c:v>42521</c:v>
                </c:pt>
                <c:pt idx="2618">
                  <c:v>42520</c:v>
                </c:pt>
                <c:pt idx="2619">
                  <c:v>42517</c:v>
                </c:pt>
                <c:pt idx="2620">
                  <c:v>42516</c:v>
                </c:pt>
                <c:pt idx="2621">
                  <c:v>42515</c:v>
                </c:pt>
                <c:pt idx="2622">
                  <c:v>42514</c:v>
                </c:pt>
                <c:pt idx="2623">
                  <c:v>42513</c:v>
                </c:pt>
                <c:pt idx="2624">
                  <c:v>42510</c:v>
                </c:pt>
                <c:pt idx="2625">
                  <c:v>42509</c:v>
                </c:pt>
                <c:pt idx="2626">
                  <c:v>42508</c:v>
                </c:pt>
                <c:pt idx="2627">
                  <c:v>42507</c:v>
                </c:pt>
                <c:pt idx="2628">
                  <c:v>42506</c:v>
                </c:pt>
                <c:pt idx="2629">
                  <c:v>42503</c:v>
                </c:pt>
                <c:pt idx="2630">
                  <c:v>42502</c:v>
                </c:pt>
                <c:pt idx="2631">
                  <c:v>42501</c:v>
                </c:pt>
                <c:pt idx="2632">
                  <c:v>42500</c:v>
                </c:pt>
                <c:pt idx="2633">
                  <c:v>42499</c:v>
                </c:pt>
                <c:pt idx="2634">
                  <c:v>42496</c:v>
                </c:pt>
                <c:pt idx="2635">
                  <c:v>42495</c:v>
                </c:pt>
                <c:pt idx="2636">
                  <c:v>42494</c:v>
                </c:pt>
                <c:pt idx="2637">
                  <c:v>42493</c:v>
                </c:pt>
                <c:pt idx="2638">
                  <c:v>42492</c:v>
                </c:pt>
                <c:pt idx="2639">
                  <c:v>42489</c:v>
                </c:pt>
                <c:pt idx="2640">
                  <c:v>42488</c:v>
                </c:pt>
                <c:pt idx="2641">
                  <c:v>42487</c:v>
                </c:pt>
                <c:pt idx="2642">
                  <c:v>42486</c:v>
                </c:pt>
                <c:pt idx="2643">
                  <c:v>42485</c:v>
                </c:pt>
                <c:pt idx="2644">
                  <c:v>42482</c:v>
                </c:pt>
                <c:pt idx="2645">
                  <c:v>42481</c:v>
                </c:pt>
                <c:pt idx="2646">
                  <c:v>42480</c:v>
                </c:pt>
                <c:pt idx="2647">
                  <c:v>42479</c:v>
                </c:pt>
                <c:pt idx="2648">
                  <c:v>42478</c:v>
                </c:pt>
                <c:pt idx="2649">
                  <c:v>42475</c:v>
                </c:pt>
                <c:pt idx="2650">
                  <c:v>42474</c:v>
                </c:pt>
                <c:pt idx="2651">
                  <c:v>42473</c:v>
                </c:pt>
                <c:pt idx="2652">
                  <c:v>42472</c:v>
                </c:pt>
                <c:pt idx="2653">
                  <c:v>42471</c:v>
                </c:pt>
                <c:pt idx="2654">
                  <c:v>42468</c:v>
                </c:pt>
                <c:pt idx="2655">
                  <c:v>42467</c:v>
                </c:pt>
                <c:pt idx="2656">
                  <c:v>42466</c:v>
                </c:pt>
                <c:pt idx="2657">
                  <c:v>42465</c:v>
                </c:pt>
                <c:pt idx="2658">
                  <c:v>42464</c:v>
                </c:pt>
                <c:pt idx="2659">
                  <c:v>42461</c:v>
                </c:pt>
                <c:pt idx="2660">
                  <c:v>42460</c:v>
                </c:pt>
                <c:pt idx="2661">
                  <c:v>42459</c:v>
                </c:pt>
                <c:pt idx="2662">
                  <c:v>42458</c:v>
                </c:pt>
                <c:pt idx="2663">
                  <c:v>42457</c:v>
                </c:pt>
                <c:pt idx="2664">
                  <c:v>42454</c:v>
                </c:pt>
                <c:pt idx="2665">
                  <c:v>42453</c:v>
                </c:pt>
                <c:pt idx="2666">
                  <c:v>42452</c:v>
                </c:pt>
                <c:pt idx="2667">
                  <c:v>42451</c:v>
                </c:pt>
                <c:pt idx="2668">
                  <c:v>42450</c:v>
                </c:pt>
                <c:pt idx="2669">
                  <c:v>42447</c:v>
                </c:pt>
                <c:pt idx="2670">
                  <c:v>42446</c:v>
                </c:pt>
                <c:pt idx="2671">
                  <c:v>42445</c:v>
                </c:pt>
                <c:pt idx="2672">
                  <c:v>42444</c:v>
                </c:pt>
                <c:pt idx="2673">
                  <c:v>42443</c:v>
                </c:pt>
                <c:pt idx="2674">
                  <c:v>42440</c:v>
                </c:pt>
                <c:pt idx="2675">
                  <c:v>42439</c:v>
                </c:pt>
                <c:pt idx="2676">
                  <c:v>42438</c:v>
                </c:pt>
                <c:pt idx="2677">
                  <c:v>42437</c:v>
                </c:pt>
                <c:pt idx="2678">
                  <c:v>42436</c:v>
                </c:pt>
                <c:pt idx="2679">
                  <c:v>42433</c:v>
                </c:pt>
                <c:pt idx="2680">
                  <c:v>42432</c:v>
                </c:pt>
                <c:pt idx="2681">
                  <c:v>42431</c:v>
                </c:pt>
                <c:pt idx="2682">
                  <c:v>42430</c:v>
                </c:pt>
                <c:pt idx="2683">
                  <c:v>42429</c:v>
                </c:pt>
                <c:pt idx="2684">
                  <c:v>42426</c:v>
                </c:pt>
                <c:pt idx="2685">
                  <c:v>42425</c:v>
                </c:pt>
                <c:pt idx="2686">
                  <c:v>42424</c:v>
                </c:pt>
                <c:pt idx="2687">
                  <c:v>42423</c:v>
                </c:pt>
                <c:pt idx="2688">
                  <c:v>42422</c:v>
                </c:pt>
                <c:pt idx="2689">
                  <c:v>42419</c:v>
                </c:pt>
                <c:pt idx="2690">
                  <c:v>42418</c:v>
                </c:pt>
                <c:pt idx="2691">
                  <c:v>42417</c:v>
                </c:pt>
                <c:pt idx="2692">
                  <c:v>42416</c:v>
                </c:pt>
                <c:pt idx="2693">
                  <c:v>42415</c:v>
                </c:pt>
                <c:pt idx="2694">
                  <c:v>42412</c:v>
                </c:pt>
                <c:pt idx="2695">
                  <c:v>42411</c:v>
                </c:pt>
                <c:pt idx="2696">
                  <c:v>42410</c:v>
                </c:pt>
                <c:pt idx="2697">
                  <c:v>42409</c:v>
                </c:pt>
                <c:pt idx="2698">
                  <c:v>42408</c:v>
                </c:pt>
                <c:pt idx="2699">
                  <c:v>42405</c:v>
                </c:pt>
                <c:pt idx="2700">
                  <c:v>42404</c:v>
                </c:pt>
                <c:pt idx="2701">
                  <c:v>42403</c:v>
                </c:pt>
                <c:pt idx="2702">
                  <c:v>42402</c:v>
                </c:pt>
                <c:pt idx="2703">
                  <c:v>42401</c:v>
                </c:pt>
                <c:pt idx="2704">
                  <c:v>42398</c:v>
                </c:pt>
                <c:pt idx="2705">
                  <c:v>42397</c:v>
                </c:pt>
                <c:pt idx="2706">
                  <c:v>42396</c:v>
                </c:pt>
                <c:pt idx="2707">
                  <c:v>42395</c:v>
                </c:pt>
                <c:pt idx="2708">
                  <c:v>42394</c:v>
                </c:pt>
                <c:pt idx="2709">
                  <c:v>42391</c:v>
                </c:pt>
                <c:pt idx="2710">
                  <c:v>42390</c:v>
                </c:pt>
                <c:pt idx="2711">
                  <c:v>42389</c:v>
                </c:pt>
                <c:pt idx="2712">
                  <c:v>42388</c:v>
                </c:pt>
                <c:pt idx="2713">
                  <c:v>42387</c:v>
                </c:pt>
                <c:pt idx="2714">
                  <c:v>42384</c:v>
                </c:pt>
                <c:pt idx="2715">
                  <c:v>42383</c:v>
                </c:pt>
                <c:pt idx="2716">
                  <c:v>42382</c:v>
                </c:pt>
                <c:pt idx="2717">
                  <c:v>42381</c:v>
                </c:pt>
                <c:pt idx="2718">
                  <c:v>42380</c:v>
                </c:pt>
                <c:pt idx="2719">
                  <c:v>42377</c:v>
                </c:pt>
                <c:pt idx="2720">
                  <c:v>42376</c:v>
                </c:pt>
                <c:pt idx="2721">
                  <c:v>42375</c:v>
                </c:pt>
                <c:pt idx="2722">
                  <c:v>42374</c:v>
                </c:pt>
                <c:pt idx="2723">
                  <c:v>42373</c:v>
                </c:pt>
                <c:pt idx="2724">
                  <c:v>42370</c:v>
                </c:pt>
                <c:pt idx="2725">
                  <c:v>42369</c:v>
                </c:pt>
                <c:pt idx="2726">
                  <c:v>42368</c:v>
                </c:pt>
                <c:pt idx="2727">
                  <c:v>42367</c:v>
                </c:pt>
                <c:pt idx="2728">
                  <c:v>42366</c:v>
                </c:pt>
                <c:pt idx="2729">
                  <c:v>42363</c:v>
                </c:pt>
                <c:pt idx="2730">
                  <c:v>42362</c:v>
                </c:pt>
                <c:pt idx="2731">
                  <c:v>42361</c:v>
                </c:pt>
                <c:pt idx="2732">
                  <c:v>42360</c:v>
                </c:pt>
                <c:pt idx="2733">
                  <c:v>42359</c:v>
                </c:pt>
                <c:pt idx="2734">
                  <c:v>42356</c:v>
                </c:pt>
                <c:pt idx="2735">
                  <c:v>42355</c:v>
                </c:pt>
                <c:pt idx="2736">
                  <c:v>42354</c:v>
                </c:pt>
                <c:pt idx="2737">
                  <c:v>42353</c:v>
                </c:pt>
                <c:pt idx="2738">
                  <c:v>42352</c:v>
                </c:pt>
                <c:pt idx="2739">
                  <c:v>42349</c:v>
                </c:pt>
                <c:pt idx="2740">
                  <c:v>42348</c:v>
                </c:pt>
                <c:pt idx="2741">
                  <c:v>42347</c:v>
                </c:pt>
                <c:pt idx="2742">
                  <c:v>42346</c:v>
                </c:pt>
                <c:pt idx="2743">
                  <c:v>42345</c:v>
                </c:pt>
                <c:pt idx="2744">
                  <c:v>42342</c:v>
                </c:pt>
                <c:pt idx="2745">
                  <c:v>42341</c:v>
                </c:pt>
                <c:pt idx="2746">
                  <c:v>42340</c:v>
                </c:pt>
                <c:pt idx="2747">
                  <c:v>42339</c:v>
                </c:pt>
                <c:pt idx="2748">
                  <c:v>42338</c:v>
                </c:pt>
                <c:pt idx="2749">
                  <c:v>42335</c:v>
                </c:pt>
                <c:pt idx="2750">
                  <c:v>42334</c:v>
                </c:pt>
                <c:pt idx="2751">
                  <c:v>42333</c:v>
                </c:pt>
                <c:pt idx="2752">
                  <c:v>42332</c:v>
                </c:pt>
                <c:pt idx="2753">
                  <c:v>42331</c:v>
                </c:pt>
                <c:pt idx="2754">
                  <c:v>42328</c:v>
                </c:pt>
                <c:pt idx="2755">
                  <c:v>42327</c:v>
                </c:pt>
                <c:pt idx="2756">
                  <c:v>42326</c:v>
                </c:pt>
                <c:pt idx="2757">
                  <c:v>42325</c:v>
                </c:pt>
                <c:pt idx="2758">
                  <c:v>42324</c:v>
                </c:pt>
                <c:pt idx="2759">
                  <c:v>42321</c:v>
                </c:pt>
                <c:pt idx="2760">
                  <c:v>42320</c:v>
                </c:pt>
                <c:pt idx="2761">
                  <c:v>42319</c:v>
                </c:pt>
                <c:pt idx="2762">
                  <c:v>42318</c:v>
                </c:pt>
                <c:pt idx="2763">
                  <c:v>42317</c:v>
                </c:pt>
                <c:pt idx="2764">
                  <c:v>42314</c:v>
                </c:pt>
                <c:pt idx="2765">
                  <c:v>42313</c:v>
                </c:pt>
                <c:pt idx="2766">
                  <c:v>42312</c:v>
                </c:pt>
                <c:pt idx="2767">
                  <c:v>42311</c:v>
                </c:pt>
                <c:pt idx="2768">
                  <c:v>42310</c:v>
                </c:pt>
                <c:pt idx="2769">
                  <c:v>42307</c:v>
                </c:pt>
                <c:pt idx="2770">
                  <c:v>42306</c:v>
                </c:pt>
                <c:pt idx="2771">
                  <c:v>42305</c:v>
                </c:pt>
                <c:pt idx="2772">
                  <c:v>42304</c:v>
                </c:pt>
                <c:pt idx="2773">
                  <c:v>42303</c:v>
                </c:pt>
                <c:pt idx="2774">
                  <c:v>42300</c:v>
                </c:pt>
                <c:pt idx="2775">
                  <c:v>42299</c:v>
                </c:pt>
                <c:pt idx="2776">
                  <c:v>42298</c:v>
                </c:pt>
                <c:pt idx="2777">
                  <c:v>42297</c:v>
                </c:pt>
                <c:pt idx="2778">
                  <c:v>42296</c:v>
                </c:pt>
                <c:pt idx="2779">
                  <c:v>42293</c:v>
                </c:pt>
                <c:pt idx="2780">
                  <c:v>42292</c:v>
                </c:pt>
                <c:pt idx="2781">
                  <c:v>42291</c:v>
                </c:pt>
                <c:pt idx="2782">
                  <c:v>42290</c:v>
                </c:pt>
                <c:pt idx="2783">
                  <c:v>42289</c:v>
                </c:pt>
                <c:pt idx="2784">
                  <c:v>42286</c:v>
                </c:pt>
                <c:pt idx="2785">
                  <c:v>42285</c:v>
                </c:pt>
                <c:pt idx="2786">
                  <c:v>42284</c:v>
                </c:pt>
                <c:pt idx="2787">
                  <c:v>42283</c:v>
                </c:pt>
                <c:pt idx="2788">
                  <c:v>42282</c:v>
                </c:pt>
                <c:pt idx="2789">
                  <c:v>42279</c:v>
                </c:pt>
                <c:pt idx="2790">
                  <c:v>42278</c:v>
                </c:pt>
                <c:pt idx="2791">
                  <c:v>42277</c:v>
                </c:pt>
                <c:pt idx="2792">
                  <c:v>42276</c:v>
                </c:pt>
                <c:pt idx="2793">
                  <c:v>42275</c:v>
                </c:pt>
                <c:pt idx="2794">
                  <c:v>42272</c:v>
                </c:pt>
                <c:pt idx="2795">
                  <c:v>42271</c:v>
                </c:pt>
                <c:pt idx="2796">
                  <c:v>42270</c:v>
                </c:pt>
                <c:pt idx="2797">
                  <c:v>42269</c:v>
                </c:pt>
                <c:pt idx="2798">
                  <c:v>42268</c:v>
                </c:pt>
                <c:pt idx="2799">
                  <c:v>42265</c:v>
                </c:pt>
                <c:pt idx="2800">
                  <c:v>42264</c:v>
                </c:pt>
                <c:pt idx="2801">
                  <c:v>42263</c:v>
                </c:pt>
                <c:pt idx="2802">
                  <c:v>42262</c:v>
                </c:pt>
                <c:pt idx="2803">
                  <c:v>42261</c:v>
                </c:pt>
                <c:pt idx="2804">
                  <c:v>42258</c:v>
                </c:pt>
                <c:pt idx="2805">
                  <c:v>42257</c:v>
                </c:pt>
                <c:pt idx="2806">
                  <c:v>42256</c:v>
                </c:pt>
                <c:pt idx="2807">
                  <c:v>42255</c:v>
                </c:pt>
                <c:pt idx="2808">
                  <c:v>42254</c:v>
                </c:pt>
                <c:pt idx="2809">
                  <c:v>42251</c:v>
                </c:pt>
                <c:pt idx="2810">
                  <c:v>42250</c:v>
                </c:pt>
                <c:pt idx="2811">
                  <c:v>42249</c:v>
                </c:pt>
                <c:pt idx="2812">
                  <c:v>42248</c:v>
                </c:pt>
                <c:pt idx="2813">
                  <c:v>42247</c:v>
                </c:pt>
                <c:pt idx="2814">
                  <c:v>42244</c:v>
                </c:pt>
                <c:pt idx="2815">
                  <c:v>42243</c:v>
                </c:pt>
                <c:pt idx="2816">
                  <c:v>42242</c:v>
                </c:pt>
                <c:pt idx="2817">
                  <c:v>42241</c:v>
                </c:pt>
                <c:pt idx="2818">
                  <c:v>42240</c:v>
                </c:pt>
                <c:pt idx="2819">
                  <c:v>42237</c:v>
                </c:pt>
                <c:pt idx="2820">
                  <c:v>42236</c:v>
                </c:pt>
                <c:pt idx="2821">
                  <c:v>42235</c:v>
                </c:pt>
                <c:pt idx="2822">
                  <c:v>42234</c:v>
                </c:pt>
                <c:pt idx="2823">
                  <c:v>42233</c:v>
                </c:pt>
                <c:pt idx="2824">
                  <c:v>42230</c:v>
                </c:pt>
                <c:pt idx="2825">
                  <c:v>42229</c:v>
                </c:pt>
                <c:pt idx="2826">
                  <c:v>42228</c:v>
                </c:pt>
                <c:pt idx="2827">
                  <c:v>42227</c:v>
                </c:pt>
                <c:pt idx="2828">
                  <c:v>42226</c:v>
                </c:pt>
                <c:pt idx="2829">
                  <c:v>42223</c:v>
                </c:pt>
                <c:pt idx="2830">
                  <c:v>42222</c:v>
                </c:pt>
                <c:pt idx="2831">
                  <c:v>42221</c:v>
                </c:pt>
                <c:pt idx="2832">
                  <c:v>42220</c:v>
                </c:pt>
                <c:pt idx="2833">
                  <c:v>42219</c:v>
                </c:pt>
                <c:pt idx="2834">
                  <c:v>42216</c:v>
                </c:pt>
                <c:pt idx="2835">
                  <c:v>42215</c:v>
                </c:pt>
                <c:pt idx="2836">
                  <c:v>42214</c:v>
                </c:pt>
                <c:pt idx="2837">
                  <c:v>42213</c:v>
                </c:pt>
                <c:pt idx="2838">
                  <c:v>42212</c:v>
                </c:pt>
                <c:pt idx="2839">
                  <c:v>42209</c:v>
                </c:pt>
                <c:pt idx="2840">
                  <c:v>42208</c:v>
                </c:pt>
                <c:pt idx="2841">
                  <c:v>42207</c:v>
                </c:pt>
                <c:pt idx="2842">
                  <c:v>42206</c:v>
                </c:pt>
                <c:pt idx="2843">
                  <c:v>42205</c:v>
                </c:pt>
                <c:pt idx="2844">
                  <c:v>42202</c:v>
                </c:pt>
                <c:pt idx="2845">
                  <c:v>42201</c:v>
                </c:pt>
                <c:pt idx="2846">
                  <c:v>42200</c:v>
                </c:pt>
                <c:pt idx="2847">
                  <c:v>42199</c:v>
                </c:pt>
                <c:pt idx="2848">
                  <c:v>42198</c:v>
                </c:pt>
                <c:pt idx="2849">
                  <c:v>42195</c:v>
                </c:pt>
                <c:pt idx="2850">
                  <c:v>42194</c:v>
                </c:pt>
                <c:pt idx="2851">
                  <c:v>42193</c:v>
                </c:pt>
                <c:pt idx="2852">
                  <c:v>42192</c:v>
                </c:pt>
                <c:pt idx="2853">
                  <c:v>42191</c:v>
                </c:pt>
                <c:pt idx="2854">
                  <c:v>42188</c:v>
                </c:pt>
                <c:pt idx="2855">
                  <c:v>42187</c:v>
                </c:pt>
                <c:pt idx="2856">
                  <c:v>42186</c:v>
                </c:pt>
                <c:pt idx="2857">
                  <c:v>42185</c:v>
                </c:pt>
                <c:pt idx="2858">
                  <c:v>42184</c:v>
                </c:pt>
                <c:pt idx="2859">
                  <c:v>42181</c:v>
                </c:pt>
                <c:pt idx="2860">
                  <c:v>42180</c:v>
                </c:pt>
                <c:pt idx="2861">
                  <c:v>42179</c:v>
                </c:pt>
                <c:pt idx="2862">
                  <c:v>42178</c:v>
                </c:pt>
                <c:pt idx="2863">
                  <c:v>42177</c:v>
                </c:pt>
                <c:pt idx="2864">
                  <c:v>42174</c:v>
                </c:pt>
                <c:pt idx="2865">
                  <c:v>42173</c:v>
                </c:pt>
                <c:pt idx="2866">
                  <c:v>42172</c:v>
                </c:pt>
                <c:pt idx="2867">
                  <c:v>42171</c:v>
                </c:pt>
                <c:pt idx="2868">
                  <c:v>42170</c:v>
                </c:pt>
                <c:pt idx="2869">
                  <c:v>42167</c:v>
                </c:pt>
                <c:pt idx="2870">
                  <c:v>42166</c:v>
                </c:pt>
                <c:pt idx="2871">
                  <c:v>42165</c:v>
                </c:pt>
                <c:pt idx="2872">
                  <c:v>42164</c:v>
                </c:pt>
                <c:pt idx="2873">
                  <c:v>42163</c:v>
                </c:pt>
                <c:pt idx="2874">
                  <c:v>42160</c:v>
                </c:pt>
                <c:pt idx="2875">
                  <c:v>42159</c:v>
                </c:pt>
                <c:pt idx="2876">
                  <c:v>42158</c:v>
                </c:pt>
                <c:pt idx="2877">
                  <c:v>42157</c:v>
                </c:pt>
                <c:pt idx="2878">
                  <c:v>42156</c:v>
                </c:pt>
                <c:pt idx="2879">
                  <c:v>42153</c:v>
                </c:pt>
                <c:pt idx="2880">
                  <c:v>42152</c:v>
                </c:pt>
                <c:pt idx="2881">
                  <c:v>42151</c:v>
                </c:pt>
                <c:pt idx="2882">
                  <c:v>42150</c:v>
                </c:pt>
                <c:pt idx="2883">
                  <c:v>42149</c:v>
                </c:pt>
                <c:pt idx="2884">
                  <c:v>42146</c:v>
                </c:pt>
                <c:pt idx="2885">
                  <c:v>42145</c:v>
                </c:pt>
                <c:pt idx="2886">
                  <c:v>42144</c:v>
                </c:pt>
                <c:pt idx="2887">
                  <c:v>42143</c:v>
                </c:pt>
                <c:pt idx="2888">
                  <c:v>42142</c:v>
                </c:pt>
                <c:pt idx="2889">
                  <c:v>42139</c:v>
                </c:pt>
                <c:pt idx="2890">
                  <c:v>42138</c:v>
                </c:pt>
                <c:pt idx="2891">
                  <c:v>42137</c:v>
                </c:pt>
                <c:pt idx="2892">
                  <c:v>42136</c:v>
                </c:pt>
                <c:pt idx="2893">
                  <c:v>42135</c:v>
                </c:pt>
                <c:pt idx="2894">
                  <c:v>42132</c:v>
                </c:pt>
                <c:pt idx="2895">
                  <c:v>42131</c:v>
                </c:pt>
                <c:pt idx="2896">
                  <c:v>42130</c:v>
                </c:pt>
                <c:pt idx="2897">
                  <c:v>42129</c:v>
                </c:pt>
                <c:pt idx="2898">
                  <c:v>42128</c:v>
                </c:pt>
                <c:pt idx="2899">
                  <c:v>42125</c:v>
                </c:pt>
                <c:pt idx="2900">
                  <c:v>42124</c:v>
                </c:pt>
                <c:pt idx="2901">
                  <c:v>42123</c:v>
                </c:pt>
                <c:pt idx="2902">
                  <c:v>42122</c:v>
                </c:pt>
                <c:pt idx="2903">
                  <c:v>42121</c:v>
                </c:pt>
                <c:pt idx="2904">
                  <c:v>42118</c:v>
                </c:pt>
                <c:pt idx="2905">
                  <c:v>42117</c:v>
                </c:pt>
                <c:pt idx="2906">
                  <c:v>42116</c:v>
                </c:pt>
                <c:pt idx="2907">
                  <c:v>42115</c:v>
                </c:pt>
                <c:pt idx="2908">
                  <c:v>42114</c:v>
                </c:pt>
                <c:pt idx="2909">
                  <c:v>42111</c:v>
                </c:pt>
                <c:pt idx="2910">
                  <c:v>42110</c:v>
                </c:pt>
                <c:pt idx="2911">
                  <c:v>42109</c:v>
                </c:pt>
                <c:pt idx="2912">
                  <c:v>42108</c:v>
                </c:pt>
                <c:pt idx="2913">
                  <c:v>42107</c:v>
                </c:pt>
                <c:pt idx="2914">
                  <c:v>42104</c:v>
                </c:pt>
                <c:pt idx="2915">
                  <c:v>42103</c:v>
                </c:pt>
                <c:pt idx="2916">
                  <c:v>42102</c:v>
                </c:pt>
                <c:pt idx="2917">
                  <c:v>42101</c:v>
                </c:pt>
                <c:pt idx="2918">
                  <c:v>42100</c:v>
                </c:pt>
                <c:pt idx="2919">
                  <c:v>42097</c:v>
                </c:pt>
                <c:pt idx="2920">
                  <c:v>42096</c:v>
                </c:pt>
                <c:pt idx="2921">
                  <c:v>42095</c:v>
                </c:pt>
                <c:pt idx="2922">
                  <c:v>42094</c:v>
                </c:pt>
                <c:pt idx="2923">
                  <c:v>42093</c:v>
                </c:pt>
                <c:pt idx="2924">
                  <c:v>42090</c:v>
                </c:pt>
                <c:pt idx="2925">
                  <c:v>42089</c:v>
                </c:pt>
                <c:pt idx="2926">
                  <c:v>42088</c:v>
                </c:pt>
                <c:pt idx="2927">
                  <c:v>42087</c:v>
                </c:pt>
                <c:pt idx="2928">
                  <c:v>42086</c:v>
                </c:pt>
                <c:pt idx="2929">
                  <c:v>42083</c:v>
                </c:pt>
                <c:pt idx="2930">
                  <c:v>42082</c:v>
                </c:pt>
                <c:pt idx="2931">
                  <c:v>42081</c:v>
                </c:pt>
                <c:pt idx="2932">
                  <c:v>42080</c:v>
                </c:pt>
                <c:pt idx="2933">
                  <c:v>42079</c:v>
                </c:pt>
                <c:pt idx="2934">
                  <c:v>42076</c:v>
                </c:pt>
                <c:pt idx="2935">
                  <c:v>42075</c:v>
                </c:pt>
                <c:pt idx="2936">
                  <c:v>42074</c:v>
                </c:pt>
                <c:pt idx="2937">
                  <c:v>42073</c:v>
                </c:pt>
                <c:pt idx="2938">
                  <c:v>42072</c:v>
                </c:pt>
                <c:pt idx="2939">
                  <c:v>42069</c:v>
                </c:pt>
                <c:pt idx="2940">
                  <c:v>42068</c:v>
                </c:pt>
                <c:pt idx="2941">
                  <c:v>42067</c:v>
                </c:pt>
                <c:pt idx="2942">
                  <c:v>42066</c:v>
                </c:pt>
                <c:pt idx="2943">
                  <c:v>42065</c:v>
                </c:pt>
                <c:pt idx="2944">
                  <c:v>42062</c:v>
                </c:pt>
                <c:pt idx="2945">
                  <c:v>42061</c:v>
                </c:pt>
                <c:pt idx="2946">
                  <c:v>42060</c:v>
                </c:pt>
                <c:pt idx="2947">
                  <c:v>42059</c:v>
                </c:pt>
                <c:pt idx="2948">
                  <c:v>42058</c:v>
                </c:pt>
                <c:pt idx="2949">
                  <c:v>42055</c:v>
                </c:pt>
                <c:pt idx="2950">
                  <c:v>42054</c:v>
                </c:pt>
                <c:pt idx="2951">
                  <c:v>42053</c:v>
                </c:pt>
                <c:pt idx="2952">
                  <c:v>42052</c:v>
                </c:pt>
                <c:pt idx="2953">
                  <c:v>42051</c:v>
                </c:pt>
                <c:pt idx="2954">
                  <c:v>42048</c:v>
                </c:pt>
                <c:pt idx="2955">
                  <c:v>42047</c:v>
                </c:pt>
                <c:pt idx="2956">
                  <c:v>42046</c:v>
                </c:pt>
                <c:pt idx="2957">
                  <c:v>42045</c:v>
                </c:pt>
                <c:pt idx="2958">
                  <c:v>42044</c:v>
                </c:pt>
                <c:pt idx="2959">
                  <c:v>42041</c:v>
                </c:pt>
                <c:pt idx="2960">
                  <c:v>42040</c:v>
                </c:pt>
                <c:pt idx="2961">
                  <c:v>42039</c:v>
                </c:pt>
                <c:pt idx="2962">
                  <c:v>42038</c:v>
                </c:pt>
                <c:pt idx="2963">
                  <c:v>42037</c:v>
                </c:pt>
                <c:pt idx="2964">
                  <c:v>42034</c:v>
                </c:pt>
                <c:pt idx="2965">
                  <c:v>42033</c:v>
                </c:pt>
                <c:pt idx="2966">
                  <c:v>42032</c:v>
                </c:pt>
                <c:pt idx="2967">
                  <c:v>42031</c:v>
                </c:pt>
                <c:pt idx="2968">
                  <c:v>42030</c:v>
                </c:pt>
                <c:pt idx="2969">
                  <c:v>42027</c:v>
                </c:pt>
                <c:pt idx="2970">
                  <c:v>42026</c:v>
                </c:pt>
                <c:pt idx="2971">
                  <c:v>42025</c:v>
                </c:pt>
                <c:pt idx="2972">
                  <c:v>42024</c:v>
                </c:pt>
                <c:pt idx="2973">
                  <c:v>42023</c:v>
                </c:pt>
                <c:pt idx="2974">
                  <c:v>42020</c:v>
                </c:pt>
                <c:pt idx="2975">
                  <c:v>42019</c:v>
                </c:pt>
                <c:pt idx="2976">
                  <c:v>42018</c:v>
                </c:pt>
                <c:pt idx="2977">
                  <c:v>42017</c:v>
                </c:pt>
                <c:pt idx="2978">
                  <c:v>42016</c:v>
                </c:pt>
                <c:pt idx="2979">
                  <c:v>42013</c:v>
                </c:pt>
                <c:pt idx="2980">
                  <c:v>42012</c:v>
                </c:pt>
                <c:pt idx="2981">
                  <c:v>42011</c:v>
                </c:pt>
                <c:pt idx="2982">
                  <c:v>42010</c:v>
                </c:pt>
                <c:pt idx="2983">
                  <c:v>42009</c:v>
                </c:pt>
                <c:pt idx="2984">
                  <c:v>42006</c:v>
                </c:pt>
                <c:pt idx="2985">
                  <c:v>42005</c:v>
                </c:pt>
                <c:pt idx="2986">
                  <c:v>42004</c:v>
                </c:pt>
                <c:pt idx="2987">
                  <c:v>42003</c:v>
                </c:pt>
                <c:pt idx="2988">
                  <c:v>42002</c:v>
                </c:pt>
                <c:pt idx="2989">
                  <c:v>41999</c:v>
                </c:pt>
                <c:pt idx="2990">
                  <c:v>41998</c:v>
                </c:pt>
                <c:pt idx="2991">
                  <c:v>41997</c:v>
                </c:pt>
                <c:pt idx="2992">
                  <c:v>41996</c:v>
                </c:pt>
                <c:pt idx="2993">
                  <c:v>41995</c:v>
                </c:pt>
                <c:pt idx="2994">
                  <c:v>41992</c:v>
                </c:pt>
                <c:pt idx="2995">
                  <c:v>41991</c:v>
                </c:pt>
                <c:pt idx="2996">
                  <c:v>41990</c:v>
                </c:pt>
                <c:pt idx="2997">
                  <c:v>41989</c:v>
                </c:pt>
                <c:pt idx="2998">
                  <c:v>41988</c:v>
                </c:pt>
                <c:pt idx="2999">
                  <c:v>41985</c:v>
                </c:pt>
                <c:pt idx="3000">
                  <c:v>41984</c:v>
                </c:pt>
                <c:pt idx="3001">
                  <c:v>41983</c:v>
                </c:pt>
                <c:pt idx="3002">
                  <c:v>41982</c:v>
                </c:pt>
                <c:pt idx="3003">
                  <c:v>41981</c:v>
                </c:pt>
                <c:pt idx="3004">
                  <c:v>41978</c:v>
                </c:pt>
                <c:pt idx="3005">
                  <c:v>41977</c:v>
                </c:pt>
                <c:pt idx="3006">
                  <c:v>41976</c:v>
                </c:pt>
                <c:pt idx="3007">
                  <c:v>41975</c:v>
                </c:pt>
                <c:pt idx="3008">
                  <c:v>41974</c:v>
                </c:pt>
                <c:pt idx="3009">
                  <c:v>41971</c:v>
                </c:pt>
                <c:pt idx="3010">
                  <c:v>41970</c:v>
                </c:pt>
                <c:pt idx="3011">
                  <c:v>41969</c:v>
                </c:pt>
                <c:pt idx="3012">
                  <c:v>41968</c:v>
                </c:pt>
                <c:pt idx="3013">
                  <c:v>41967</c:v>
                </c:pt>
                <c:pt idx="3014">
                  <c:v>41964</c:v>
                </c:pt>
                <c:pt idx="3015">
                  <c:v>41963</c:v>
                </c:pt>
                <c:pt idx="3016">
                  <c:v>41962</c:v>
                </c:pt>
                <c:pt idx="3017">
                  <c:v>41961</c:v>
                </c:pt>
                <c:pt idx="3018">
                  <c:v>41960</c:v>
                </c:pt>
                <c:pt idx="3019">
                  <c:v>41957</c:v>
                </c:pt>
                <c:pt idx="3020">
                  <c:v>41956</c:v>
                </c:pt>
                <c:pt idx="3021">
                  <c:v>41955</c:v>
                </c:pt>
                <c:pt idx="3022">
                  <c:v>41954</c:v>
                </c:pt>
                <c:pt idx="3023">
                  <c:v>41953</c:v>
                </c:pt>
                <c:pt idx="3024">
                  <c:v>41950</c:v>
                </c:pt>
                <c:pt idx="3025">
                  <c:v>41949</c:v>
                </c:pt>
                <c:pt idx="3026">
                  <c:v>41948</c:v>
                </c:pt>
                <c:pt idx="3027">
                  <c:v>41947</c:v>
                </c:pt>
                <c:pt idx="3028">
                  <c:v>41946</c:v>
                </c:pt>
                <c:pt idx="3029">
                  <c:v>41943</c:v>
                </c:pt>
                <c:pt idx="3030">
                  <c:v>41942</c:v>
                </c:pt>
                <c:pt idx="3031">
                  <c:v>41941</c:v>
                </c:pt>
                <c:pt idx="3032">
                  <c:v>41940</c:v>
                </c:pt>
                <c:pt idx="3033">
                  <c:v>41939</c:v>
                </c:pt>
                <c:pt idx="3034">
                  <c:v>41936</c:v>
                </c:pt>
                <c:pt idx="3035">
                  <c:v>41935</c:v>
                </c:pt>
                <c:pt idx="3036">
                  <c:v>41934</c:v>
                </c:pt>
                <c:pt idx="3037">
                  <c:v>41933</c:v>
                </c:pt>
                <c:pt idx="3038">
                  <c:v>41932</c:v>
                </c:pt>
                <c:pt idx="3039">
                  <c:v>41929</c:v>
                </c:pt>
                <c:pt idx="3040">
                  <c:v>41928</c:v>
                </c:pt>
                <c:pt idx="3041">
                  <c:v>41927</c:v>
                </c:pt>
                <c:pt idx="3042">
                  <c:v>41926</c:v>
                </c:pt>
                <c:pt idx="3043">
                  <c:v>41925</c:v>
                </c:pt>
                <c:pt idx="3044">
                  <c:v>41922</c:v>
                </c:pt>
                <c:pt idx="3045">
                  <c:v>41921</c:v>
                </c:pt>
                <c:pt idx="3046">
                  <c:v>41920</c:v>
                </c:pt>
                <c:pt idx="3047">
                  <c:v>41919</c:v>
                </c:pt>
                <c:pt idx="3048">
                  <c:v>41918</c:v>
                </c:pt>
                <c:pt idx="3049">
                  <c:v>41915</c:v>
                </c:pt>
                <c:pt idx="3050">
                  <c:v>41914</c:v>
                </c:pt>
                <c:pt idx="3051">
                  <c:v>41913</c:v>
                </c:pt>
                <c:pt idx="3052">
                  <c:v>41912</c:v>
                </c:pt>
                <c:pt idx="3053">
                  <c:v>41911</c:v>
                </c:pt>
                <c:pt idx="3054">
                  <c:v>41908</c:v>
                </c:pt>
                <c:pt idx="3055">
                  <c:v>41907</c:v>
                </c:pt>
                <c:pt idx="3056">
                  <c:v>41906</c:v>
                </c:pt>
                <c:pt idx="3057">
                  <c:v>41905</c:v>
                </c:pt>
                <c:pt idx="3058">
                  <c:v>41904</c:v>
                </c:pt>
                <c:pt idx="3059">
                  <c:v>41901</c:v>
                </c:pt>
                <c:pt idx="3060">
                  <c:v>41900</c:v>
                </c:pt>
                <c:pt idx="3061">
                  <c:v>41899</c:v>
                </c:pt>
                <c:pt idx="3062">
                  <c:v>41898</c:v>
                </c:pt>
                <c:pt idx="3063">
                  <c:v>41897</c:v>
                </c:pt>
                <c:pt idx="3064">
                  <c:v>41894</c:v>
                </c:pt>
                <c:pt idx="3065">
                  <c:v>41893</c:v>
                </c:pt>
                <c:pt idx="3066">
                  <c:v>41892</c:v>
                </c:pt>
                <c:pt idx="3067">
                  <c:v>41891</c:v>
                </c:pt>
                <c:pt idx="3068">
                  <c:v>41890</c:v>
                </c:pt>
                <c:pt idx="3069">
                  <c:v>41887</c:v>
                </c:pt>
                <c:pt idx="3070">
                  <c:v>41886</c:v>
                </c:pt>
                <c:pt idx="3071">
                  <c:v>41885</c:v>
                </c:pt>
                <c:pt idx="3072">
                  <c:v>41884</c:v>
                </c:pt>
                <c:pt idx="3073">
                  <c:v>41883</c:v>
                </c:pt>
                <c:pt idx="3074">
                  <c:v>41880</c:v>
                </c:pt>
                <c:pt idx="3075">
                  <c:v>41879</c:v>
                </c:pt>
                <c:pt idx="3076">
                  <c:v>41878</c:v>
                </c:pt>
                <c:pt idx="3077">
                  <c:v>41877</c:v>
                </c:pt>
                <c:pt idx="3078">
                  <c:v>41876</c:v>
                </c:pt>
                <c:pt idx="3079">
                  <c:v>41873</c:v>
                </c:pt>
                <c:pt idx="3080">
                  <c:v>41872</c:v>
                </c:pt>
                <c:pt idx="3081">
                  <c:v>41871</c:v>
                </c:pt>
                <c:pt idx="3082">
                  <c:v>41870</c:v>
                </c:pt>
                <c:pt idx="3083">
                  <c:v>41869</c:v>
                </c:pt>
                <c:pt idx="3084">
                  <c:v>41866</c:v>
                </c:pt>
                <c:pt idx="3085">
                  <c:v>41865</c:v>
                </c:pt>
                <c:pt idx="3086">
                  <c:v>41864</c:v>
                </c:pt>
                <c:pt idx="3087">
                  <c:v>41863</c:v>
                </c:pt>
                <c:pt idx="3088">
                  <c:v>41862</c:v>
                </c:pt>
                <c:pt idx="3089">
                  <c:v>41859</c:v>
                </c:pt>
                <c:pt idx="3090">
                  <c:v>41858</c:v>
                </c:pt>
                <c:pt idx="3091">
                  <c:v>41857</c:v>
                </c:pt>
                <c:pt idx="3092">
                  <c:v>41856</c:v>
                </c:pt>
                <c:pt idx="3093">
                  <c:v>41855</c:v>
                </c:pt>
                <c:pt idx="3094">
                  <c:v>41852</c:v>
                </c:pt>
                <c:pt idx="3095">
                  <c:v>41851</c:v>
                </c:pt>
                <c:pt idx="3096">
                  <c:v>41850</c:v>
                </c:pt>
                <c:pt idx="3097">
                  <c:v>41849</c:v>
                </c:pt>
                <c:pt idx="3098">
                  <c:v>41848</c:v>
                </c:pt>
                <c:pt idx="3099">
                  <c:v>41845</c:v>
                </c:pt>
                <c:pt idx="3100">
                  <c:v>41844</c:v>
                </c:pt>
                <c:pt idx="3101">
                  <c:v>41843</c:v>
                </c:pt>
                <c:pt idx="3102">
                  <c:v>41842</c:v>
                </c:pt>
                <c:pt idx="3103">
                  <c:v>41841</c:v>
                </c:pt>
                <c:pt idx="3104">
                  <c:v>41838</c:v>
                </c:pt>
                <c:pt idx="3105">
                  <c:v>41837</c:v>
                </c:pt>
                <c:pt idx="3106">
                  <c:v>41836</c:v>
                </c:pt>
                <c:pt idx="3107">
                  <c:v>41835</c:v>
                </c:pt>
                <c:pt idx="3108">
                  <c:v>41834</c:v>
                </c:pt>
                <c:pt idx="3109">
                  <c:v>41831</c:v>
                </c:pt>
                <c:pt idx="3110">
                  <c:v>41830</c:v>
                </c:pt>
                <c:pt idx="3111">
                  <c:v>41829</c:v>
                </c:pt>
                <c:pt idx="3112">
                  <c:v>41828</c:v>
                </c:pt>
                <c:pt idx="3113">
                  <c:v>41827</c:v>
                </c:pt>
                <c:pt idx="3114">
                  <c:v>41824</c:v>
                </c:pt>
                <c:pt idx="3115">
                  <c:v>41823</c:v>
                </c:pt>
                <c:pt idx="3116">
                  <c:v>41822</c:v>
                </c:pt>
                <c:pt idx="3117">
                  <c:v>41821</c:v>
                </c:pt>
                <c:pt idx="3118">
                  <c:v>41820</c:v>
                </c:pt>
                <c:pt idx="3119">
                  <c:v>41817</c:v>
                </c:pt>
                <c:pt idx="3120">
                  <c:v>41816</c:v>
                </c:pt>
                <c:pt idx="3121">
                  <c:v>41815</c:v>
                </c:pt>
                <c:pt idx="3122">
                  <c:v>41814</c:v>
                </c:pt>
                <c:pt idx="3123">
                  <c:v>41813</c:v>
                </c:pt>
                <c:pt idx="3124">
                  <c:v>41810</c:v>
                </c:pt>
                <c:pt idx="3125">
                  <c:v>41809</c:v>
                </c:pt>
                <c:pt idx="3126">
                  <c:v>41808</c:v>
                </c:pt>
                <c:pt idx="3127">
                  <c:v>41807</c:v>
                </c:pt>
                <c:pt idx="3128">
                  <c:v>41806</c:v>
                </c:pt>
                <c:pt idx="3129">
                  <c:v>41803</c:v>
                </c:pt>
                <c:pt idx="3130">
                  <c:v>41802</c:v>
                </c:pt>
                <c:pt idx="3131">
                  <c:v>41801</c:v>
                </c:pt>
                <c:pt idx="3132">
                  <c:v>41800</c:v>
                </c:pt>
                <c:pt idx="3133">
                  <c:v>41799</c:v>
                </c:pt>
                <c:pt idx="3134">
                  <c:v>41796</c:v>
                </c:pt>
                <c:pt idx="3135">
                  <c:v>41795</c:v>
                </c:pt>
                <c:pt idx="3136">
                  <c:v>41794</c:v>
                </c:pt>
                <c:pt idx="3137">
                  <c:v>41793</c:v>
                </c:pt>
                <c:pt idx="3138">
                  <c:v>41792</c:v>
                </c:pt>
                <c:pt idx="3139">
                  <c:v>41789</c:v>
                </c:pt>
                <c:pt idx="3140">
                  <c:v>41788</c:v>
                </c:pt>
                <c:pt idx="3141">
                  <c:v>41787</c:v>
                </c:pt>
                <c:pt idx="3142">
                  <c:v>41786</c:v>
                </c:pt>
                <c:pt idx="3143">
                  <c:v>41785</c:v>
                </c:pt>
                <c:pt idx="3144">
                  <c:v>41782</c:v>
                </c:pt>
                <c:pt idx="3145">
                  <c:v>41781</c:v>
                </c:pt>
                <c:pt idx="3146">
                  <c:v>41780</c:v>
                </c:pt>
                <c:pt idx="3147">
                  <c:v>41779</c:v>
                </c:pt>
                <c:pt idx="3148">
                  <c:v>41778</c:v>
                </c:pt>
                <c:pt idx="3149">
                  <c:v>41775</c:v>
                </c:pt>
                <c:pt idx="3150">
                  <c:v>41774</c:v>
                </c:pt>
                <c:pt idx="3151">
                  <c:v>41773</c:v>
                </c:pt>
                <c:pt idx="3152">
                  <c:v>41772</c:v>
                </c:pt>
                <c:pt idx="3153">
                  <c:v>41771</c:v>
                </c:pt>
                <c:pt idx="3154">
                  <c:v>41768</c:v>
                </c:pt>
                <c:pt idx="3155">
                  <c:v>41767</c:v>
                </c:pt>
                <c:pt idx="3156">
                  <c:v>41766</c:v>
                </c:pt>
                <c:pt idx="3157">
                  <c:v>41765</c:v>
                </c:pt>
                <c:pt idx="3158">
                  <c:v>41764</c:v>
                </c:pt>
                <c:pt idx="3159">
                  <c:v>41761</c:v>
                </c:pt>
                <c:pt idx="3160">
                  <c:v>41760</c:v>
                </c:pt>
                <c:pt idx="3161">
                  <c:v>41759</c:v>
                </c:pt>
                <c:pt idx="3162">
                  <c:v>41758</c:v>
                </c:pt>
                <c:pt idx="3163">
                  <c:v>41757</c:v>
                </c:pt>
                <c:pt idx="3164">
                  <c:v>41754</c:v>
                </c:pt>
                <c:pt idx="3165">
                  <c:v>41753</c:v>
                </c:pt>
                <c:pt idx="3166">
                  <c:v>41752</c:v>
                </c:pt>
                <c:pt idx="3167">
                  <c:v>41751</c:v>
                </c:pt>
                <c:pt idx="3168">
                  <c:v>41750</c:v>
                </c:pt>
                <c:pt idx="3169">
                  <c:v>41747</c:v>
                </c:pt>
                <c:pt idx="3170">
                  <c:v>41746</c:v>
                </c:pt>
                <c:pt idx="3171">
                  <c:v>41745</c:v>
                </c:pt>
                <c:pt idx="3172">
                  <c:v>41744</c:v>
                </c:pt>
                <c:pt idx="3173">
                  <c:v>41743</c:v>
                </c:pt>
                <c:pt idx="3174">
                  <c:v>41740</c:v>
                </c:pt>
                <c:pt idx="3175">
                  <c:v>41739</c:v>
                </c:pt>
                <c:pt idx="3176">
                  <c:v>41738</c:v>
                </c:pt>
                <c:pt idx="3177">
                  <c:v>41737</c:v>
                </c:pt>
                <c:pt idx="3178">
                  <c:v>41736</c:v>
                </c:pt>
                <c:pt idx="3179">
                  <c:v>41733</c:v>
                </c:pt>
                <c:pt idx="3180">
                  <c:v>41732</c:v>
                </c:pt>
                <c:pt idx="3181">
                  <c:v>41731</c:v>
                </c:pt>
                <c:pt idx="3182">
                  <c:v>41730</c:v>
                </c:pt>
                <c:pt idx="3183">
                  <c:v>41729</c:v>
                </c:pt>
                <c:pt idx="3184">
                  <c:v>41726</c:v>
                </c:pt>
                <c:pt idx="3185">
                  <c:v>41725</c:v>
                </c:pt>
                <c:pt idx="3186">
                  <c:v>41724</c:v>
                </c:pt>
                <c:pt idx="3187">
                  <c:v>41723</c:v>
                </c:pt>
                <c:pt idx="3188">
                  <c:v>41722</c:v>
                </c:pt>
                <c:pt idx="3189">
                  <c:v>41719</c:v>
                </c:pt>
                <c:pt idx="3190">
                  <c:v>41718</c:v>
                </c:pt>
                <c:pt idx="3191">
                  <c:v>41717</c:v>
                </c:pt>
                <c:pt idx="3192">
                  <c:v>41716</c:v>
                </c:pt>
                <c:pt idx="3193">
                  <c:v>41715</c:v>
                </c:pt>
                <c:pt idx="3194">
                  <c:v>41712</c:v>
                </c:pt>
                <c:pt idx="3195">
                  <c:v>41711</c:v>
                </c:pt>
                <c:pt idx="3196">
                  <c:v>41710</c:v>
                </c:pt>
                <c:pt idx="3197">
                  <c:v>41709</c:v>
                </c:pt>
                <c:pt idx="3198">
                  <c:v>41708</c:v>
                </c:pt>
                <c:pt idx="3199">
                  <c:v>41705</c:v>
                </c:pt>
                <c:pt idx="3200">
                  <c:v>41704</c:v>
                </c:pt>
                <c:pt idx="3201">
                  <c:v>41703</c:v>
                </c:pt>
                <c:pt idx="3202">
                  <c:v>41702</c:v>
                </c:pt>
                <c:pt idx="3203">
                  <c:v>41701</c:v>
                </c:pt>
                <c:pt idx="3204">
                  <c:v>41698</c:v>
                </c:pt>
                <c:pt idx="3205">
                  <c:v>41697</c:v>
                </c:pt>
                <c:pt idx="3206">
                  <c:v>41696</c:v>
                </c:pt>
                <c:pt idx="3207">
                  <c:v>41695</c:v>
                </c:pt>
                <c:pt idx="3208">
                  <c:v>41694</c:v>
                </c:pt>
                <c:pt idx="3209">
                  <c:v>41691</c:v>
                </c:pt>
                <c:pt idx="3210">
                  <c:v>41690</c:v>
                </c:pt>
                <c:pt idx="3211">
                  <c:v>41689</c:v>
                </c:pt>
                <c:pt idx="3212">
                  <c:v>41688</c:v>
                </c:pt>
                <c:pt idx="3213">
                  <c:v>41687</c:v>
                </c:pt>
                <c:pt idx="3214">
                  <c:v>41684</c:v>
                </c:pt>
                <c:pt idx="3215">
                  <c:v>41683</c:v>
                </c:pt>
                <c:pt idx="3216">
                  <c:v>41682</c:v>
                </c:pt>
                <c:pt idx="3217">
                  <c:v>41681</c:v>
                </c:pt>
                <c:pt idx="3218">
                  <c:v>41680</c:v>
                </c:pt>
                <c:pt idx="3219">
                  <c:v>41677</c:v>
                </c:pt>
                <c:pt idx="3220">
                  <c:v>41676</c:v>
                </c:pt>
                <c:pt idx="3221">
                  <c:v>41675</c:v>
                </c:pt>
                <c:pt idx="3222">
                  <c:v>41674</c:v>
                </c:pt>
                <c:pt idx="3223">
                  <c:v>41673</c:v>
                </c:pt>
                <c:pt idx="3224">
                  <c:v>41670</c:v>
                </c:pt>
                <c:pt idx="3225">
                  <c:v>41669</c:v>
                </c:pt>
                <c:pt idx="3226">
                  <c:v>41668</c:v>
                </c:pt>
                <c:pt idx="3227">
                  <c:v>41667</c:v>
                </c:pt>
                <c:pt idx="3228">
                  <c:v>41666</c:v>
                </c:pt>
                <c:pt idx="3229">
                  <c:v>41663</c:v>
                </c:pt>
                <c:pt idx="3230">
                  <c:v>41662</c:v>
                </c:pt>
                <c:pt idx="3231">
                  <c:v>41661</c:v>
                </c:pt>
                <c:pt idx="3232">
                  <c:v>41660</c:v>
                </c:pt>
                <c:pt idx="3233">
                  <c:v>41659</c:v>
                </c:pt>
                <c:pt idx="3234">
                  <c:v>41656</c:v>
                </c:pt>
                <c:pt idx="3235">
                  <c:v>41655</c:v>
                </c:pt>
                <c:pt idx="3236">
                  <c:v>41654</c:v>
                </c:pt>
                <c:pt idx="3237">
                  <c:v>41653</c:v>
                </c:pt>
                <c:pt idx="3238">
                  <c:v>41652</c:v>
                </c:pt>
                <c:pt idx="3239">
                  <c:v>41649</c:v>
                </c:pt>
                <c:pt idx="3240">
                  <c:v>41648</c:v>
                </c:pt>
                <c:pt idx="3241">
                  <c:v>41647</c:v>
                </c:pt>
                <c:pt idx="3242">
                  <c:v>41646</c:v>
                </c:pt>
                <c:pt idx="3243">
                  <c:v>41645</c:v>
                </c:pt>
                <c:pt idx="3244">
                  <c:v>41642</c:v>
                </c:pt>
                <c:pt idx="3245">
                  <c:v>41641</c:v>
                </c:pt>
                <c:pt idx="3246">
                  <c:v>41640</c:v>
                </c:pt>
                <c:pt idx="3247">
                  <c:v>41639</c:v>
                </c:pt>
                <c:pt idx="3248">
                  <c:v>41638</c:v>
                </c:pt>
                <c:pt idx="3249">
                  <c:v>41635</c:v>
                </c:pt>
                <c:pt idx="3250">
                  <c:v>41634</c:v>
                </c:pt>
                <c:pt idx="3251">
                  <c:v>41633</c:v>
                </c:pt>
                <c:pt idx="3252">
                  <c:v>41632</c:v>
                </c:pt>
                <c:pt idx="3253">
                  <c:v>41631</c:v>
                </c:pt>
                <c:pt idx="3254">
                  <c:v>41628</c:v>
                </c:pt>
                <c:pt idx="3255">
                  <c:v>41627</c:v>
                </c:pt>
                <c:pt idx="3256">
                  <c:v>41626</c:v>
                </c:pt>
                <c:pt idx="3257">
                  <c:v>41625</c:v>
                </c:pt>
                <c:pt idx="3258">
                  <c:v>41624</c:v>
                </c:pt>
                <c:pt idx="3259">
                  <c:v>41621</c:v>
                </c:pt>
                <c:pt idx="3260">
                  <c:v>41620</c:v>
                </c:pt>
                <c:pt idx="3261">
                  <c:v>41619</c:v>
                </c:pt>
                <c:pt idx="3262">
                  <c:v>41618</c:v>
                </c:pt>
                <c:pt idx="3263">
                  <c:v>41617</c:v>
                </c:pt>
                <c:pt idx="3264">
                  <c:v>41614</c:v>
                </c:pt>
                <c:pt idx="3265">
                  <c:v>41613</c:v>
                </c:pt>
                <c:pt idx="3266">
                  <c:v>41612</c:v>
                </c:pt>
                <c:pt idx="3267">
                  <c:v>41611</c:v>
                </c:pt>
                <c:pt idx="3268">
                  <c:v>41610</c:v>
                </c:pt>
                <c:pt idx="3269">
                  <c:v>41607</c:v>
                </c:pt>
                <c:pt idx="3270">
                  <c:v>41606</c:v>
                </c:pt>
                <c:pt idx="3271">
                  <c:v>41605</c:v>
                </c:pt>
                <c:pt idx="3272">
                  <c:v>41604</c:v>
                </c:pt>
                <c:pt idx="3273">
                  <c:v>41603</c:v>
                </c:pt>
                <c:pt idx="3274">
                  <c:v>41600</c:v>
                </c:pt>
                <c:pt idx="3275">
                  <c:v>41599</c:v>
                </c:pt>
                <c:pt idx="3276">
                  <c:v>41598</c:v>
                </c:pt>
                <c:pt idx="3277">
                  <c:v>41597</c:v>
                </c:pt>
                <c:pt idx="3278">
                  <c:v>41596</c:v>
                </c:pt>
                <c:pt idx="3279">
                  <c:v>41593</c:v>
                </c:pt>
                <c:pt idx="3280">
                  <c:v>41592</c:v>
                </c:pt>
                <c:pt idx="3281">
                  <c:v>41591</c:v>
                </c:pt>
                <c:pt idx="3282">
                  <c:v>41590</c:v>
                </c:pt>
                <c:pt idx="3283">
                  <c:v>41589</c:v>
                </c:pt>
                <c:pt idx="3284">
                  <c:v>41586</c:v>
                </c:pt>
                <c:pt idx="3285">
                  <c:v>41585</c:v>
                </c:pt>
                <c:pt idx="3286">
                  <c:v>41584</c:v>
                </c:pt>
                <c:pt idx="3287">
                  <c:v>41583</c:v>
                </c:pt>
                <c:pt idx="3288">
                  <c:v>41582</c:v>
                </c:pt>
                <c:pt idx="3289">
                  <c:v>41579</c:v>
                </c:pt>
                <c:pt idx="3290">
                  <c:v>41578</c:v>
                </c:pt>
                <c:pt idx="3291">
                  <c:v>41577</c:v>
                </c:pt>
                <c:pt idx="3292">
                  <c:v>41576</c:v>
                </c:pt>
                <c:pt idx="3293">
                  <c:v>41575</c:v>
                </c:pt>
                <c:pt idx="3294">
                  <c:v>41572</c:v>
                </c:pt>
                <c:pt idx="3295">
                  <c:v>41571</c:v>
                </c:pt>
                <c:pt idx="3296">
                  <c:v>41570</c:v>
                </c:pt>
                <c:pt idx="3297">
                  <c:v>41569</c:v>
                </c:pt>
                <c:pt idx="3298">
                  <c:v>41568</c:v>
                </c:pt>
                <c:pt idx="3299">
                  <c:v>41565</c:v>
                </c:pt>
                <c:pt idx="3300">
                  <c:v>41564</c:v>
                </c:pt>
                <c:pt idx="3301">
                  <c:v>41563</c:v>
                </c:pt>
                <c:pt idx="3302">
                  <c:v>41562</c:v>
                </c:pt>
                <c:pt idx="3303">
                  <c:v>41561</c:v>
                </c:pt>
                <c:pt idx="3304">
                  <c:v>41558</c:v>
                </c:pt>
                <c:pt idx="3305">
                  <c:v>41557</c:v>
                </c:pt>
                <c:pt idx="3306">
                  <c:v>41556</c:v>
                </c:pt>
                <c:pt idx="3307">
                  <c:v>41555</c:v>
                </c:pt>
                <c:pt idx="3308">
                  <c:v>41554</c:v>
                </c:pt>
                <c:pt idx="3309">
                  <c:v>41551</c:v>
                </c:pt>
                <c:pt idx="3310">
                  <c:v>41550</c:v>
                </c:pt>
                <c:pt idx="3311">
                  <c:v>41549</c:v>
                </c:pt>
                <c:pt idx="3312">
                  <c:v>41548</c:v>
                </c:pt>
                <c:pt idx="3313">
                  <c:v>41547</c:v>
                </c:pt>
                <c:pt idx="3314">
                  <c:v>41544</c:v>
                </c:pt>
                <c:pt idx="3315">
                  <c:v>41543</c:v>
                </c:pt>
                <c:pt idx="3316">
                  <c:v>41542</c:v>
                </c:pt>
                <c:pt idx="3317">
                  <c:v>41541</c:v>
                </c:pt>
                <c:pt idx="3318">
                  <c:v>41540</c:v>
                </c:pt>
                <c:pt idx="3319">
                  <c:v>41537</c:v>
                </c:pt>
                <c:pt idx="3320">
                  <c:v>41536</c:v>
                </c:pt>
                <c:pt idx="3321">
                  <c:v>41535</c:v>
                </c:pt>
                <c:pt idx="3322">
                  <c:v>41534</c:v>
                </c:pt>
                <c:pt idx="3323">
                  <c:v>41533</c:v>
                </c:pt>
                <c:pt idx="3324">
                  <c:v>41530</c:v>
                </c:pt>
                <c:pt idx="3325">
                  <c:v>41529</c:v>
                </c:pt>
                <c:pt idx="3326">
                  <c:v>41528</c:v>
                </c:pt>
                <c:pt idx="3327">
                  <c:v>41527</c:v>
                </c:pt>
                <c:pt idx="3328">
                  <c:v>41526</c:v>
                </c:pt>
                <c:pt idx="3329">
                  <c:v>41523</c:v>
                </c:pt>
                <c:pt idx="3330">
                  <c:v>41522</c:v>
                </c:pt>
                <c:pt idx="3331">
                  <c:v>41521</c:v>
                </c:pt>
                <c:pt idx="3332">
                  <c:v>41520</c:v>
                </c:pt>
                <c:pt idx="3333">
                  <c:v>41519</c:v>
                </c:pt>
                <c:pt idx="3334">
                  <c:v>41516</c:v>
                </c:pt>
                <c:pt idx="3335">
                  <c:v>41515</c:v>
                </c:pt>
                <c:pt idx="3336">
                  <c:v>41514</c:v>
                </c:pt>
                <c:pt idx="3337">
                  <c:v>41513</c:v>
                </c:pt>
                <c:pt idx="3338">
                  <c:v>41512</c:v>
                </c:pt>
                <c:pt idx="3339">
                  <c:v>41509</c:v>
                </c:pt>
                <c:pt idx="3340">
                  <c:v>41508</c:v>
                </c:pt>
                <c:pt idx="3341">
                  <c:v>41507</c:v>
                </c:pt>
                <c:pt idx="3342">
                  <c:v>41506</c:v>
                </c:pt>
                <c:pt idx="3343">
                  <c:v>41505</c:v>
                </c:pt>
                <c:pt idx="3344">
                  <c:v>41502</c:v>
                </c:pt>
                <c:pt idx="3345">
                  <c:v>41501</c:v>
                </c:pt>
                <c:pt idx="3346">
                  <c:v>41500</c:v>
                </c:pt>
                <c:pt idx="3347">
                  <c:v>41499</c:v>
                </c:pt>
                <c:pt idx="3348">
                  <c:v>41498</c:v>
                </c:pt>
                <c:pt idx="3349">
                  <c:v>41495</c:v>
                </c:pt>
                <c:pt idx="3350">
                  <c:v>41494</c:v>
                </c:pt>
                <c:pt idx="3351">
                  <c:v>41493</c:v>
                </c:pt>
                <c:pt idx="3352">
                  <c:v>41492</c:v>
                </c:pt>
                <c:pt idx="3353">
                  <c:v>41491</c:v>
                </c:pt>
                <c:pt idx="3354">
                  <c:v>41488</c:v>
                </c:pt>
                <c:pt idx="3355">
                  <c:v>41487</c:v>
                </c:pt>
                <c:pt idx="3356">
                  <c:v>41486</c:v>
                </c:pt>
                <c:pt idx="3357">
                  <c:v>41485</c:v>
                </c:pt>
                <c:pt idx="3358">
                  <c:v>41484</c:v>
                </c:pt>
                <c:pt idx="3359">
                  <c:v>41481</c:v>
                </c:pt>
                <c:pt idx="3360">
                  <c:v>41480</c:v>
                </c:pt>
                <c:pt idx="3361">
                  <c:v>41479</c:v>
                </c:pt>
                <c:pt idx="3362">
                  <c:v>41478</c:v>
                </c:pt>
                <c:pt idx="3363">
                  <c:v>41477</c:v>
                </c:pt>
                <c:pt idx="3364">
                  <c:v>41474</c:v>
                </c:pt>
                <c:pt idx="3365">
                  <c:v>41473</c:v>
                </c:pt>
                <c:pt idx="3366">
                  <c:v>41472</c:v>
                </c:pt>
                <c:pt idx="3367">
                  <c:v>41471</c:v>
                </c:pt>
                <c:pt idx="3368">
                  <c:v>41470</c:v>
                </c:pt>
                <c:pt idx="3369">
                  <c:v>41467</c:v>
                </c:pt>
                <c:pt idx="3370">
                  <c:v>41466</c:v>
                </c:pt>
                <c:pt idx="3371">
                  <c:v>41465</c:v>
                </c:pt>
                <c:pt idx="3372">
                  <c:v>41464</c:v>
                </c:pt>
                <c:pt idx="3373">
                  <c:v>41463</c:v>
                </c:pt>
                <c:pt idx="3374">
                  <c:v>41460</c:v>
                </c:pt>
                <c:pt idx="3375">
                  <c:v>41459</c:v>
                </c:pt>
                <c:pt idx="3376">
                  <c:v>41458</c:v>
                </c:pt>
                <c:pt idx="3377">
                  <c:v>41457</c:v>
                </c:pt>
                <c:pt idx="3378">
                  <c:v>41456</c:v>
                </c:pt>
                <c:pt idx="3379">
                  <c:v>41453</c:v>
                </c:pt>
                <c:pt idx="3380">
                  <c:v>41452</c:v>
                </c:pt>
                <c:pt idx="3381">
                  <c:v>41451</c:v>
                </c:pt>
                <c:pt idx="3382">
                  <c:v>41450</c:v>
                </c:pt>
                <c:pt idx="3383">
                  <c:v>41449</c:v>
                </c:pt>
                <c:pt idx="3384">
                  <c:v>41446</c:v>
                </c:pt>
                <c:pt idx="3385">
                  <c:v>41445</c:v>
                </c:pt>
                <c:pt idx="3386">
                  <c:v>41444</c:v>
                </c:pt>
                <c:pt idx="3387">
                  <c:v>41443</c:v>
                </c:pt>
                <c:pt idx="3388">
                  <c:v>41442</c:v>
                </c:pt>
                <c:pt idx="3389">
                  <c:v>41439</c:v>
                </c:pt>
                <c:pt idx="3390">
                  <c:v>41438</c:v>
                </c:pt>
                <c:pt idx="3391">
                  <c:v>41437</c:v>
                </c:pt>
                <c:pt idx="3392">
                  <c:v>41436</c:v>
                </c:pt>
                <c:pt idx="3393">
                  <c:v>41435</c:v>
                </c:pt>
                <c:pt idx="3394">
                  <c:v>41432</c:v>
                </c:pt>
                <c:pt idx="3395">
                  <c:v>41431</c:v>
                </c:pt>
                <c:pt idx="3396">
                  <c:v>41430</c:v>
                </c:pt>
                <c:pt idx="3397">
                  <c:v>41429</c:v>
                </c:pt>
                <c:pt idx="3398">
                  <c:v>41428</c:v>
                </c:pt>
                <c:pt idx="3399">
                  <c:v>41425</c:v>
                </c:pt>
                <c:pt idx="3400">
                  <c:v>41424</c:v>
                </c:pt>
                <c:pt idx="3401">
                  <c:v>41423</c:v>
                </c:pt>
                <c:pt idx="3402">
                  <c:v>41422</c:v>
                </c:pt>
                <c:pt idx="3403">
                  <c:v>41421</c:v>
                </c:pt>
                <c:pt idx="3404">
                  <c:v>41418</c:v>
                </c:pt>
                <c:pt idx="3405">
                  <c:v>41417</c:v>
                </c:pt>
                <c:pt idx="3406">
                  <c:v>41416</c:v>
                </c:pt>
                <c:pt idx="3407">
                  <c:v>41415</c:v>
                </c:pt>
                <c:pt idx="3408">
                  <c:v>41414</c:v>
                </c:pt>
                <c:pt idx="3409">
                  <c:v>41411</c:v>
                </c:pt>
                <c:pt idx="3410">
                  <c:v>41410</c:v>
                </c:pt>
                <c:pt idx="3411">
                  <c:v>41409</c:v>
                </c:pt>
                <c:pt idx="3412">
                  <c:v>41408</c:v>
                </c:pt>
                <c:pt idx="3413">
                  <c:v>41407</c:v>
                </c:pt>
                <c:pt idx="3414">
                  <c:v>41404</c:v>
                </c:pt>
                <c:pt idx="3415">
                  <c:v>41403</c:v>
                </c:pt>
                <c:pt idx="3416">
                  <c:v>41402</c:v>
                </c:pt>
                <c:pt idx="3417">
                  <c:v>41401</c:v>
                </c:pt>
                <c:pt idx="3418">
                  <c:v>41400</c:v>
                </c:pt>
                <c:pt idx="3419">
                  <c:v>41397</c:v>
                </c:pt>
                <c:pt idx="3420">
                  <c:v>41396</c:v>
                </c:pt>
                <c:pt idx="3421">
                  <c:v>41395</c:v>
                </c:pt>
                <c:pt idx="3422">
                  <c:v>41394</c:v>
                </c:pt>
                <c:pt idx="3423">
                  <c:v>41393</c:v>
                </c:pt>
                <c:pt idx="3424">
                  <c:v>41390</c:v>
                </c:pt>
                <c:pt idx="3425">
                  <c:v>41389</c:v>
                </c:pt>
                <c:pt idx="3426">
                  <c:v>41388</c:v>
                </c:pt>
                <c:pt idx="3427">
                  <c:v>41387</c:v>
                </c:pt>
                <c:pt idx="3428">
                  <c:v>41386</c:v>
                </c:pt>
                <c:pt idx="3429">
                  <c:v>41383</c:v>
                </c:pt>
                <c:pt idx="3430">
                  <c:v>41382</c:v>
                </c:pt>
                <c:pt idx="3431">
                  <c:v>41381</c:v>
                </c:pt>
                <c:pt idx="3432">
                  <c:v>41380</c:v>
                </c:pt>
                <c:pt idx="3433">
                  <c:v>41379</c:v>
                </c:pt>
                <c:pt idx="3434">
                  <c:v>41376</c:v>
                </c:pt>
                <c:pt idx="3435">
                  <c:v>41375</c:v>
                </c:pt>
                <c:pt idx="3436">
                  <c:v>41374</c:v>
                </c:pt>
                <c:pt idx="3437">
                  <c:v>41373</c:v>
                </c:pt>
                <c:pt idx="3438">
                  <c:v>41372</c:v>
                </c:pt>
                <c:pt idx="3439">
                  <c:v>41369</c:v>
                </c:pt>
                <c:pt idx="3440">
                  <c:v>41368</c:v>
                </c:pt>
                <c:pt idx="3441">
                  <c:v>41367</c:v>
                </c:pt>
                <c:pt idx="3442">
                  <c:v>41366</c:v>
                </c:pt>
                <c:pt idx="3443">
                  <c:v>41365</c:v>
                </c:pt>
                <c:pt idx="3444">
                  <c:v>41362</c:v>
                </c:pt>
                <c:pt idx="3445">
                  <c:v>41361</c:v>
                </c:pt>
                <c:pt idx="3446">
                  <c:v>41360</c:v>
                </c:pt>
                <c:pt idx="3447">
                  <c:v>41359</c:v>
                </c:pt>
                <c:pt idx="3448">
                  <c:v>41358</c:v>
                </c:pt>
                <c:pt idx="3449">
                  <c:v>41355</c:v>
                </c:pt>
                <c:pt idx="3450">
                  <c:v>41354</c:v>
                </c:pt>
                <c:pt idx="3451">
                  <c:v>41353</c:v>
                </c:pt>
                <c:pt idx="3452">
                  <c:v>41352</c:v>
                </c:pt>
                <c:pt idx="3453">
                  <c:v>41351</c:v>
                </c:pt>
                <c:pt idx="3454">
                  <c:v>41348</c:v>
                </c:pt>
                <c:pt idx="3455">
                  <c:v>41347</c:v>
                </c:pt>
                <c:pt idx="3456">
                  <c:v>41346</c:v>
                </c:pt>
                <c:pt idx="3457">
                  <c:v>41345</c:v>
                </c:pt>
                <c:pt idx="3458">
                  <c:v>41344</c:v>
                </c:pt>
                <c:pt idx="3459">
                  <c:v>41341</c:v>
                </c:pt>
                <c:pt idx="3460">
                  <c:v>41340</c:v>
                </c:pt>
                <c:pt idx="3461">
                  <c:v>41339</c:v>
                </c:pt>
                <c:pt idx="3462">
                  <c:v>41338</c:v>
                </c:pt>
                <c:pt idx="3463">
                  <c:v>41337</c:v>
                </c:pt>
                <c:pt idx="3464">
                  <c:v>41334</c:v>
                </c:pt>
                <c:pt idx="3465">
                  <c:v>41333</c:v>
                </c:pt>
                <c:pt idx="3466">
                  <c:v>41332</c:v>
                </c:pt>
                <c:pt idx="3467">
                  <c:v>41331</c:v>
                </c:pt>
                <c:pt idx="3468">
                  <c:v>41330</c:v>
                </c:pt>
                <c:pt idx="3469">
                  <c:v>41327</c:v>
                </c:pt>
                <c:pt idx="3470">
                  <c:v>41326</c:v>
                </c:pt>
                <c:pt idx="3471">
                  <c:v>41325</c:v>
                </c:pt>
                <c:pt idx="3472">
                  <c:v>41324</c:v>
                </c:pt>
                <c:pt idx="3473">
                  <c:v>41323</c:v>
                </c:pt>
                <c:pt idx="3474">
                  <c:v>41320</c:v>
                </c:pt>
                <c:pt idx="3475">
                  <c:v>41319</c:v>
                </c:pt>
                <c:pt idx="3476">
                  <c:v>41318</c:v>
                </c:pt>
                <c:pt idx="3477">
                  <c:v>41317</c:v>
                </c:pt>
                <c:pt idx="3478">
                  <c:v>41316</c:v>
                </c:pt>
                <c:pt idx="3479">
                  <c:v>41313</c:v>
                </c:pt>
                <c:pt idx="3480">
                  <c:v>41312</c:v>
                </c:pt>
                <c:pt idx="3481">
                  <c:v>41311</c:v>
                </c:pt>
                <c:pt idx="3482">
                  <c:v>41310</c:v>
                </c:pt>
                <c:pt idx="3483">
                  <c:v>41309</c:v>
                </c:pt>
                <c:pt idx="3484">
                  <c:v>41306</c:v>
                </c:pt>
                <c:pt idx="3485">
                  <c:v>41305</c:v>
                </c:pt>
                <c:pt idx="3486">
                  <c:v>41304</c:v>
                </c:pt>
                <c:pt idx="3487">
                  <c:v>41303</c:v>
                </c:pt>
                <c:pt idx="3488">
                  <c:v>41302</c:v>
                </c:pt>
                <c:pt idx="3489">
                  <c:v>41299</c:v>
                </c:pt>
                <c:pt idx="3490">
                  <c:v>41298</c:v>
                </c:pt>
                <c:pt idx="3491">
                  <c:v>41297</c:v>
                </c:pt>
                <c:pt idx="3492">
                  <c:v>41296</c:v>
                </c:pt>
                <c:pt idx="3493">
                  <c:v>41295</c:v>
                </c:pt>
                <c:pt idx="3494">
                  <c:v>41292</c:v>
                </c:pt>
                <c:pt idx="3495">
                  <c:v>41291</c:v>
                </c:pt>
                <c:pt idx="3496">
                  <c:v>41290</c:v>
                </c:pt>
                <c:pt idx="3497">
                  <c:v>41289</c:v>
                </c:pt>
                <c:pt idx="3498">
                  <c:v>41288</c:v>
                </c:pt>
                <c:pt idx="3499">
                  <c:v>41285</c:v>
                </c:pt>
                <c:pt idx="3500">
                  <c:v>41284</c:v>
                </c:pt>
                <c:pt idx="3501">
                  <c:v>41283</c:v>
                </c:pt>
                <c:pt idx="3502">
                  <c:v>41282</c:v>
                </c:pt>
                <c:pt idx="3503">
                  <c:v>41281</c:v>
                </c:pt>
                <c:pt idx="3504">
                  <c:v>41278</c:v>
                </c:pt>
                <c:pt idx="3505">
                  <c:v>41277</c:v>
                </c:pt>
                <c:pt idx="3506">
                  <c:v>41276</c:v>
                </c:pt>
                <c:pt idx="3507">
                  <c:v>41275</c:v>
                </c:pt>
                <c:pt idx="3508">
                  <c:v>41274</c:v>
                </c:pt>
                <c:pt idx="3509">
                  <c:v>41271</c:v>
                </c:pt>
                <c:pt idx="3510">
                  <c:v>41270</c:v>
                </c:pt>
                <c:pt idx="3511">
                  <c:v>41269</c:v>
                </c:pt>
                <c:pt idx="3512">
                  <c:v>41268</c:v>
                </c:pt>
                <c:pt idx="3513">
                  <c:v>41267</c:v>
                </c:pt>
                <c:pt idx="3514">
                  <c:v>41264</c:v>
                </c:pt>
                <c:pt idx="3515">
                  <c:v>41263</c:v>
                </c:pt>
                <c:pt idx="3516">
                  <c:v>41262</c:v>
                </c:pt>
                <c:pt idx="3517">
                  <c:v>41261</c:v>
                </c:pt>
                <c:pt idx="3518">
                  <c:v>41260</c:v>
                </c:pt>
                <c:pt idx="3519">
                  <c:v>41257</c:v>
                </c:pt>
                <c:pt idx="3520">
                  <c:v>41256</c:v>
                </c:pt>
                <c:pt idx="3521">
                  <c:v>41255</c:v>
                </c:pt>
                <c:pt idx="3522">
                  <c:v>41254</c:v>
                </c:pt>
                <c:pt idx="3523">
                  <c:v>41253</c:v>
                </c:pt>
                <c:pt idx="3524">
                  <c:v>41250</c:v>
                </c:pt>
                <c:pt idx="3525">
                  <c:v>41249</c:v>
                </c:pt>
                <c:pt idx="3526">
                  <c:v>41248</c:v>
                </c:pt>
                <c:pt idx="3527">
                  <c:v>41247</c:v>
                </c:pt>
                <c:pt idx="3528">
                  <c:v>41246</c:v>
                </c:pt>
                <c:pt idx="3529">
                  <c:v>41243</c:v>
                </c:pt>
                <c:pt idx="3530">
                  <c:v>41242</c:v>
                </c:pt>
                <c:pt idx="3531">
                  <c:v>41241</c:v>
                </c:pt>
                <c:pt idx="3532">
                  <c:v>41240</c:v>
                </c:pt>
                <c:pt idx="3533">
                  <c:v>41239</c:v>
                </c:pt>
                <c:pt idx="3534">
                  <c:v>41236</c:v>
                </c:pt>
                <c:pt idx="3535">
                  <c:v>41235</c:v>
                </c:pt>
                <c:pt idx="3536">
                  <c:v>41234</c:v>
                </c:pt>
                <c:pt idx="3537">
                  <c:v>41233</c:v>
                </c:pt>
                <c:pt idx="3538">
                  <c:v>41232</c:v>
                </c:pt>
                <c:pt idx="3539">
                  <c:v>41229</c:v>
                </c:pt>
                <c:pt idx="3540">
                  <c:v>41228</c:v>
                </c:pt>
                <c:pt idx="3541">
                  <c:v>41227</c:v>
                </c:pt>
                <c:pt idx="3542">
                  <c:v>41226</c:v>
                </c:pt>
                <c:pt idx="3543">
                  <c:v>41225</c:v>
                </c:pt>
                <c:pt idx="3544">
                  <c:v>41222</c:v>
                </c:pt>
                <c:pt idx="3545">
                  <c:v>41221</c:v>
                </c:pt>
                <c:pt idx="3546">
                  <c:v>41220</c:v>
                </c:pt>
                <c:pt idx="3547">
                  <c:v>41219</c:v>
                </c:pt>
                <c:pt idx="3548">
                  <c:v>41218</c:v>
                </c:pt>
                <c:pt idx="3549">
                  <c:v>41215</c:v>
                </c:pt>
                <c:pt idx="3550">
                  <c:v>41214</c:v>
                </c:pt>
                <c:pt idx="3551">
                  <c:v>41213</c:v>
                </c:pt>
                <c:pt idx="3552">
                  <c:v>41212</c:v>
                </c:pt>
                <c:pt idx="3553">
                  <c:v>41211</c:v>
                </c:pt>
                <c:pt idx="3554">
                  <c:v>41208</c:v>
                </c:pt>
                <c:pt idx="3555">
                  <c:v>41207</c:v>
                </c:pt>
                <c:pt idx="3556">
                  <c:v>41206</c:v>
                </c:pt>
                <c:pt idx="3557">
                  <c:v>41205</c:v>
                </c:pt>
                <c:pt idx="3558">
                  <c:v>41204</c:v>
                </c:pt>
                <c:pt idx="3559">
                  <c:v>41201</c:v>
                </c:pt>
                <c:pt idx="3560">
                  <c:v>41200</c:v>
                </c:pt>
                <c:pt idx="3561">
                  <c:v>41199</c:v>
                </c:pt>
                <c:pt idx="3562">
                  <c:v>41198</c:v>
                </c:pt>
                <c:pt idx="3563">
                  <c:v>41197</c:v>
                </c:pt>
                <c:pt idx="3564">
                  <c:v>41194</c:v>
                </c:pt>
                <c:pt idx="3565">
                  <c:v>41193</c:v>
                </c:pt>
                <c:pt idx="3566">
                  <c:v>41192</c:v>
                </c:pt>
                <c:pt idx="3567">
                  <c:v>41191</c:v>
                </c:pt>
                <c:pt idx="3568">
                  <c:v>41190</c:v>
                </c:pt>
                <c:pt idx="3569">
                  <c:v>41187</c:v>
                </c:pt>
                <c:pt idx="3570">
                  <c:v>41186</c:v>
                </c:pt>
                <c:pt idx="3571">
                  <c:v>41185</c:v>
                </c:pt>
                <c:pt idx="3572">
                  <c:v>41184</c:v>
                </c:pt>
                <c:pt idx="3573">
                  <c:v>41183</c:v>
                </c:pt>
                <c:pt idx="3574">
                  <c:v>41180</c:v>
                </c:pt>
                <c:pt idx="3575">
                  <c:v>41179</c:v>
                </c:pt>
                <c:pt idx="3576">
                  <c:v>41178</c:v>
                </c:pt>
                <c:pt idx="3577">
                  <c:v>41177</c:v>
                </c:pt>
                <c:pt idx="3578">
                  <c:v>41176</c:v>
                </c:pt>
                <c:pt idx="3579">
                  <c:v>41173</c:v>
                </c:pt>
                <c:pt idx="3580">
                  <c:v>41172</c:v>
                </c:pt>
                <c:pt idx="3581">
                  <c:v>41171</c:v>
                </c:pt>
                <c:pt idx="3582">
                  <c:v>41170</c:v>
                </c:pt>
                <c:pt idx="3583">
                  <c:v>41169</c:v>
                </c:pt>
                <c:pt idx="3584">
                  <c:v>41166</c:v>
                </c:pt>
                <c:pt idx="3585">
                  <c:v>41165</c:v>
                </c:pt>
                <c:pt idx="3586">
                  <c:v>41164</c:v>
                </c:pt>
                <c:pt idx="3587">
                  <c:v>41163</c:v>
                </c:pt>
                <c:pt idx="3588">
                  <c:v>41162</c:v>
                </c:pt>
                <c:pt idx="3589">
                  <c:v>41159</c:v>
                </c:pt>
                <c:pt idx="3590">
                  <c:v>41158</c:v>
                </c:pt>
                <c:pt idx="3591">
                  <c:v>41157</c:v>
                </c:pt>
                <c:pt idx="3592">
                  <c:v>41156</c:v>
                </c:pt>
                <c:pt idx="3593">
                  <c:v>41155</c:v>
                </c:pt>
                <c:pt idx="3594">
                  <c:v>41152</c:v>
                </c:pt>
                <c:pt idx="3595">
                  <c:v>41151</c:v>
                </c:pt>
                <c:pt idx="3596">
                  <c:v>41150</c:v>
                </c:pt>
                <c:pt idx="3597">
                  <c:v>41149</c:v>
                </c:pt>
                <c:pt idx="3598">
                  <c:v>41148</c:v>
                </c:pt>
                <c:pt idx="3599">
                  <c:v>41145</c:v>
                </c:pt>
                <c:pt idx="3600">
                  <c:v>41144</c:v>
                </c:pt>
                <c:pt idx="3601">
                  <c:v>41143</c:v>
                </c:pt>
                <c:pt idx="3602">
                  <c:v>41142</c:v>
                </c:pt>
                <c:pt idx="3603">
                  <c:v>41141</c:v>
                </c:pt>
                <c:pt idx="3604">
                  <c:v>41138</c:v>
                </c:pt>
                <c:pt idx="3605">
                  <c:v>41137</c:v>
                </c:pt>
                <c:pt idx="3606">
                  <c:v>41136</c:v>
                </c:pt>
                <c:pt idx="3607">
                  <c:v>41135</c:v>
                </c:pt>
                <c:pt idx="3608">
                  <c:v>41134</c:v>
                </c:pt>
                <c:pt idx="3609">
                  <c:v>41131</c:v>
                </c:pt>
                <c:pt idx="3610">
                  <c:v>41130</c:v>
                </c:pt>
                <c:pt idx="3611">
                  <c:v>41129</c:v>
                </c:pt>
                <c:pt idx="3612">
                  <c:v>41128</c:v>
                </c:pt>
                <c:pt idx="3613">
                  <c:v>41127</c:v>
                </c:pt>
                <c:pt idx="3614">
                  <c:v>41124</c:v>
                </c:pt>
                <c:pt idx="3615">
                  <c:v>41123</c:v>
                </c:pt>
                <c:pt idx="3616">
                  <c:v>41122</c:v>
                </c:pt>
                <c:pt idx="3617">
                  <c:v>41121</c:v>
                </c:pt>
                <c:pt idx="3618">
                  <c:v>41120</c:v>
                </c:pt>
                <c:pt idx="3619">
                  <c:v>41117</c:v>
                </c:pt>
                <c:pt idx="3620">
                  <c:v>41116</c:v>
                </c:pt>
                <c:pt idx="3621">
                  <c:v>41115</c:v>
                </c:pt>
                <c:pt idx="3622">
                  <c:v>41114</c:v>
                </c:pt>
                <c:pt idx="3623">
                  <c:v>41113</c:v>
                </c:pt>
                <c:pt idx="3624">
                  <c:v>41110</c:v>
                </c:pt>
                <c:pt idx="3625">
                  <c:v>41109</c:v>
                </c:pt>
                <c:pt idx="3626">
                  <c:v>41108</c:v>
                </c:pt>
                <c:pt idx="3627">
                  <c:v>41107</c:v>
                </c:pt>
                <c:pt idx="3628">
                  <c:v>41106</c:v>
                </c:pt>
                <c:pt idx="3629">
                  <c:v>41103</c:v>
                </c:pt>
                <c:pt idx="3630">
                  <c:v>41102</c:v>
                </c:pt>
                <c:pt idx="3631">
                  <c:v>41101</c:v>
                </c:pt>
                <c:pt idx="3632">
                  <c:v>41100</c:v>
                </c:pt>
                <c:pt idx="3633">
                  <c:v>41099</c:v>
                </c:pt>
                <c:pt idx="3634">
                  <c:v>41096</c:v>
                </c:pt>
                <c:pt idx="3635">
                  <c:v>41095</c:v>
                </c:pt>
                <c:pt idx="3636">
                  <c:v>41094</c:v>
                </c:pt>
                <c:pt idx="3637">
                  <c:v>41093</c:v>
                </c:pt>
                <c:pt idx="3638">
                  <c:v>41092</c:v>
                </c:pt>
                <c:pt idx="3639">
                  <c:v>41089</c:v>
                </c:pt>
                <c:pt idx="3640">
                  <c:v>41088</c:v>
                </c:pt>
                <c:pt idx="3641">
                  <c:v>41087</c:v>
                </c:pt>
                <c:pt idx="3642">
                  <c:v>41086</c:v>
                </c:pt>
                <c:pt idx="3643">
                  <c:v>41085</c:v>
                </c:pt>
                <c:pt idx="3644">
                  <c:v>41082</c:v>
                </c:pt>
                <c:pt idx="3645">
                  <c:v>41081</c:v>
                </c:pt>
                <c:pt idx="3646">
                  <c:v>41080</c:v>
                </c:pt>
                <c:pt idx="3647">
                  <c:v>41079</c:v>
                </c:pt>
                <c:pt idx="3648">
                  <c:v>41078</c:v>
                </c:pt>
                <c:pt idx="3649">
                  <c:v>41075</c:v>
                </c:pt>
                <c:pt idx="3650">
                  <c:v>41074</c:v>
                </c:pt>
                <c:pt idx="3651">
                  <c:v>41073</c:v>
                </c:pt>
                <c:pt idx="3652">
                  <c:v>41072</c:v>
                </c:pt>
                <c:pt idx="3653">
                  <c:v>41071</c:v>
                </c:pt>
                <c:pt idx="3654">
                  <c:v>41068</c:v>
                </c:pt>
                <c:pt idx="3655">
                  <c:v>41067</c:v>
                </c:pt>
                <c:pt idx="3656">
                  <c:v>41066</c:v>
                </c:pt>
                <c:pt idx="3657">
                  <c:v>41065</c:v>
                </c:pt>
                <c:pt idx="3658">
                  <c:v>41064</c:v>
                </c:pt>
                <c:pt idx="3659">
                  <c:v>41061</c:v>
                </c:pt>
                <c:pt idx="3660">
                  <c:v>41060</c:v>
                </c:pt>
                <c:pt idx="3661">
                  <c:v>41059</c:v>
                </c:pt>
                <c:pt idx="3662">
                  <c:v>41058</c:v>
                </c:pt>
                <c:pt idx="3663">
                  <c:v>41057</c:v>
                </c:pt>
                <c:pt idx="3664">
                  <c:v>41054</c:v>
                </c:pt>
                <c:pt idx="3665">
                  <c:v>41053</c:v>
                </c:pt>
                <c:pt idx="3666">
                  <c:v>41052</c:v>
                </c:pt>
                <c:pt idx="3667">
                  <c:v>41051</c:v>
                </c:pt>
                <c:pt idx="3668">
                  <c:v>41050</c:v>
                </c:pt>
                <c:pt idx="3669">
                  <c:v>41047</c:v>
                </c:pt>
                <c:pt idx="3670">
                  <c:v>41046</c:v>
                </c:pt>
                <c:pt idx="3671">
                  <c:v>41045</c:v>
                </c:pt>
                <c:pt idx="3672">
                  <c:v>41044</c:v>
                </c:pt>
                <c:pt idx="3673">
                  <c:v>41043</c:v>
                </c:pt>
                <c:pt idx="3674">
                  <c:v>41040</c:v>
                </c:pt>
                <c:pt idx="3675">
                  <c:v>41039</c:v>
                </c:pt>
                <c:pt idx="3676">
                  <c:v>41038</c:v>
                </c:pt>
                <c:pt idx="3677">
                  <c:v>41037</c:v>
                </c:pt>
                <c:pt idx="3678">
                  <c:v>41036</c:v>
                </c:pt>
                <c:pt idx="3679">
                  <c:v>41033</c:v>
                </c:pt>
                <c:pt idx="3680">
                  <c:v>41032</c:v>
                </c:pt>
                <c:pt idx="3681">
                  <c:v>41031</c:v>
                </c:pt>
                <c:pt idx="3682">
                  <c:v>41030</c:v>
                </c:pt>
                <c:pt idx="3683">
                  <c:v>41029</c:v>
                </c:pt>
                <c:pt idx="3684">
                  <c:v>41026</c:v>
                </c:pt>
                <c:pt idx="3685">
                  <c:v>41025</c:v>
                </c:pt>
                <c:pt idx="3686">
                  <c:v>41024</c:v>
                </c:pt>
                <c:pt idx="3687">
                  <c:v>41023</c:v>
                </c:pt>
                <c:pt idx="3688">
                  <c:v>41022</c:v>
                </c:pt>
                <c:pt idx="3689">
                  <c:v>41019</c:v>
                </c:pt>
                <c:pt idx="3690">
                  <c:v>41018</c:v>
                </c:pt>
                <c:pt idx="3691">
                  <c:v>41017</c:v>
                </c:pt>
                <c:pt idx="3692">
                  <c:v>41016</c:v>
                </c:pt>
                <c:pt idx="3693">
                  <c:v>41015</c:v>
                </c:pt>
                <c:pt idx="3694">
                  <c:v>41012</c:v>
                </c:pt>
                <c:pt idx="3695">
                  <c:v>41011</c:v>
                </c:pt>
                <c:pt idx="3696">
                  <c:v>41010</c:v>
                </c:pt>
                <c:pt idx="3697">
                  <c:v>41009</c:v>
                </c:pt>
                <c:pt idx="3698">
                  <c:v>41008</c:v>
                </c:pt>
                <c:pt idx="3699">
                  <c:v>41005</c:v>
                </c:pt>
                <c:pt idx="3700">
                  <c:v>41004</c:v>
                </c:pt>
                <c:pt idx="3701">
                  <c:v>41003</c:v>
                </c:pt>
                <c:pt idx="3702">
                  <c:v>41002</c:v>
                </c:pt>
                <c:pt idx="3703">
                  <c:v>41001</c:v>
                </c:pt>
                <c:pt idx="3704">
                  <c:v>40998</c:v>
                </c:pt>
                <c:pt idx="3705">
                  <c:v>40997</c:v>
                </c:pt>
                <c:pt idx="3706">
                  <c:v>40996</c:v>
                </c:pt>
                <c:pt idx="3707">
                  <c:v>40995</c:v>
                </c:pt>
                <c:pt idx="3708">
                  <c:v>40994</c:v>
                </c:pt>
                <c:pt idx="3709">
                  <c:v>40991</c:v>
                </c:pt>
                <c:pt idx="3710">
                  <c:v>40990</c:v>
                </c:pt>
                <c:pt idx="3711">
                  <c:v>40989</c:v>
                </c:pt>
                <c:pt idx="3712">
                  <c:v>40988</c:v>
                </c:pt>
                <c:pt idx="3713">
                  <c:v>40987</c:v>
                </c:pt>
                <c:pt idx="3714">
                  <c:v>40984</c:v>
                </c:pt>
                <c:pt idx="3715">
                  <c:v>40983</c:v>
                </c:pt>
                <c:pt idx="3716">
                  <c:v>40982</c:v>
                </c:pt>
                <c:pt idx="3717">
                  <c:v>40981</c:v>
                </c:pt>
                <c:pt idx="3718">
                  <c:v>40980</c:v>
                </c:pt>
                <c:pt idx="3719">
                  <c:v>40977</c:v>
                </c:pt>
                <c:pt idx="3720">
                  <c:v>40976</c:v>
                </c:pt>
                <c:pt idx="3721">
                  <c:v>40975</c:v>
                </c:pt>
                <c:pt idx="3722">
                  <c:v>40974</c:v>
                </c:pt>
                <c:pt idx="3723">
                  <c:v>40973</c:v>
                </c:pt>
                <c:pt idx="3724">
                  <c:v>40970</c:v>
                </c:pt>
                <c:pt idx="3725">
                  <c:v>40969</c:v>
                </c:pt>
                <c:pt idx="3726">
                  <c:v>40968</c:v>
                </c:pt>
                <c:pt idx="3727">
                  <c:v>40967</c:v>
                </c:pt>
                <c:pt idx="3728">
                  <c:v>40966</c:v>
                </c:pt>
                <c:pt idx="3729">
                  <c:v>40963</c:v>
                </c:pt>
                <c:pt idx="3730">
                  <c:v>40962</c:v>
                </c:pt>
                <c:pt idx="3731">
                  <c:v>40961</c:v>
                </c:pt>
                <c:pt idx="3732">
                  <c:v>40960</c:v>
                </c:pt>
                <c:pt idx="3733">
                  <c:v>40959</c:v>
                </c:pt>
                <c:pt idx="3734">
                  <c:v>40956</c:v>
                </c:pt>
                <c:pt idx="3735">
                  <c:v>40955</c:v>
                </c:pt>
                <c:pt idx="3736">
                  <c:v>40954</c:v>
                </c:pt>
                <c:pt idx="3737">
                  <c:v>40953</c:v>
                </c:pt>
                <c:pt idx="3738">
                  <c:v>40952</c:v>
                </c:pt>
                <c:pt idx="3739">
                  <c:v>40949</c:v>
                </c:pt>
                <c:pt idx="3740">
                  <c:v>40948</c:v>
                </c:pt>
                <c:pt idx="3741">
                  <c:v>40947</c:v>
                </c:pt>
                <c:pt idx="3742">
                  <c:v>40946</c:v>
                </c:pt>
                <c:pt idx="3743">
                  <c:v>40945</c:v>
                </c:pt>
                <c:pt idx="3744">
                  <c:v>40942</c:v>
                </c:pt>
                <c:pt idx="3745">
                  <c:v>40941</c:v>
                </c:pt>
                <c:pt idx="3746">
                  <c:v>40940</c:v>
                </c:pt>
                <c:pt idx="3747">
                  <c:v>40939</c:v>
                </c:pt>
                <c:pt idx="3748">
                  <c:v>40938</c:v>
                </c:pt>
                <c:pt idx="3749">
                  <c:v>40935</c:v>
                </c:pt>
                <c:pt idx="3750">
                  <c:v>40934</c:v>
                </c:pt>
                <c:pt idx="3751">
                  <c:v>40933</c:v>
                </c:pt>
                <c:pt idx="3752">
                  <c:v>40932</c:v>
                </c:pt>
                <c:pt idx="3753">
                  <c:v>40931</c:v>
                </c:pt>
                <c:pt idx="3754">
                  <c:v>40928</c:v>
                </c:pt>
                <c:pt idx="3755">
                  <c:v>40927</c:v>
                </c:pt>
                <c:pt idx="3756">
                  <c:v>40926</c:v>
                </c:pt>
                <c:pt idx="3757">
                  <c:v>40925</c:v>
                </c:pt>
                <c:pt idx="3758">
                  <c:v>40924</c:v>
                </c:pt>
                <c:pt idx="3759">
                  <c:v>40921</c:v>
                </c:pt>
                <c:pt idx="3760">
                  <c:v>40920</c:v>
                </c:pt>
                <c:pt idx="3761">
                  <c:v>40919</c:v>
                </c:pt>
                <c:pt idx="3762">
                  <c:v>40918</c:v>
                </c:pt>
                <c:pt idx="3763">
                  <c:v>40917</c:v>
                </c:pt>
                <c:pt idx="3764">
                  <c:v>40914</c:v>
                </c:pt>
                <c:pt idx="3765">
                  <c:v>40913</c:v>
                </c:pt>
                <c:pt idx="3766">
                  <c:v>40912</c:v>
                </c:pt>
                <c:pt idx="3767">
                  <c:v>40911</c:v>
                </c:pt>
                <c:pt idx="3768">
                  <c:v>40910</c:v>
                </c:pt>
                <c:pt idx="3769">
                  <c:v>40907</c:v>
                </c:pt>
                <c:pt idx="3770">
                  <c:v>40906</c:v>
                </c:pt>
                <c:pt idx="3771">
                  <c:v>40905</c:v>
                </c:pt>
                <c:pt idx="3772">
                  <c:v>40904</c:v>
                </c:pt>
                <c:pt idx="3773">
                  <c:v>40903</c:v>
                </c:pt>
                <c:pt idx="3774">
                  <c:v>40900</c:v>
                </c:pt>
                <c:pt idx="3775">
                  <c:v>40899</c:v>
                </c:pt>
                <c:pt idx="3776">
                  <c:v>40898</c:v>
                </c:pt>
                <c:pt idx="3777">
                  <c:v>40897</c:v>
                </c:pt>
                <c:pt idx="3778">
                  <c:v>40896</c:v>
                </c:pt>
                <c:pt idx="3779">
                  <c:v>40893</c:v>
                </c:pt>
                <c:pt idx="3780">
                  <c:v>40892</c:v>
                </c:pt>
                <c:pt idx="3781">
                  <c:v>40891</c:v>
                </c:pt>
                <c:pt idx="3782">
                  <c:v>40890</c:v>
                </c:pt>
                <c:pt idx="3783">
                  <c:v>40889</c:v>
                </c:pt>
                <c:pt idx="3784">
                  <c:v>40886</c:v>
                </c:pt>
                <c:pt idx="3785">
                  <c:v>40885</c:v>
                </c:pt>
                <c:pt idx="3786">
                  <c:v>40884</c:v>
                </c:pt>
                <c:pt idx="3787">
                  <c:v>40883</c:v>
                </c:pt>
                <c:pt idx="3788">
                  <c:v>40882</c:v>
                </c:pt>
                <c:pt idx="3789">
                  <c:v>40879</c:v>
                </c:pt>
                <c:pt idx="3790">
                  <c:v>40878</c:v>
                </c:pt>
                <c:pt idx="3791">
                  <c:v>40877</c:v>
                </c:pt>
                <c:pt idx="3792">
                  <c:v>40876</c:v>
                </c:pt>
                <c:pt idx="3793">
                  <c:v>40875</c:v>
                </c:pt>
                <c:pt idx="3794">
                  <c:v>40872</c:v>
                </c:pt>
                <c:pt idx="3795">
                  <c:v>40871</c:v>
                </c:pt>
                <c:pt idx="3796">
                  <c:v>40870</c:v>
                </c:pt>
                <c:pt idx="3797">
                  <c:v>40869</c:v>
                </c:pt>
                <c:pt idx="3798">
                  <c:v>40868</c:v>
                </c:pt>
                <c:pt idx="3799">
                  <c:v>40865</c:v>
                </c:pt>
                <c:pt idx="3800">
                  <c:v>40864</c:v>
                </c:pt>
                <c:pt idx="3801">
                  <c:v>40863</c:v>
                </c:pt>
                <c:pt idx="3802">
                  <c:v>40862</c:v>
                </c:pt>
                <c:pt idx="3803">
                  <c:v>40861</c:v>
                </c:pt>
                <c:pt idx="3804">
                  <c:v>40858</c:v>
                </c:pt>
                <c:pt idx="3805">
                  <c:v>40857</c:v>
                </c:pt>
                <c:pt idx="3806">
                  <c:v>40856</c:v>
                </c:pt>
                <c:pt idx="3807">
                  <c:v>40855</c:v>
                </c:pt>
                <c:pt idx="3808">
                  <c:v>40854</c:v>
                </c:pt>
                <c:pt idx="3809">
                  <c:v>40851</c:v>
                </c:pt>
                <c:pt idx="3810">
                  <c:v>40850</c:v>
                </c:pt>
                <c:pt idx="3811">
                  <c:v>40849</c:v>
                </c:pt>
                <c:pt idx="3812">
                  <c:v>40848</c:v>
                </c:pt>
                <c:pt idx="3813">
                  <c:v>40847</c:v>
                </c:pt>
                <c:pt idx="3814">
                  <c:v>40844</c:v>
                </c:pt>
                <c:pt idx="3815">
                  <c:v>40843</c:v>
                </c:pt>
                <c:pt idx="3816">
                  <c:v>40842</c:v>
                </c:pt>
                <c:pt idx="3817">
                  <c:v>40841</c:v>
                </c:pt>
                <c:pt idx="3818">
                  <c:v>40840</c:v>
                </c:pt>
                <c:pt idx="3819">
                  <c:v>40837</c:v>
                </c:pt>
                <c:pt idx="3820">
                  <c:v>40836</c:v>
                </c:pt>
                <c:pt idx="3821">
                  <c:v>40835</c:v>
                </c:pt>
                <c:pt idx="3822">
                  <c:v>40834</c:v>
                </c:pt>
                <c:pt idx="3823">
                  <c:v>40833</c:v>
                </c:pt>
                <c:pt idx="3824">
                  <c:v>40830</c:v>
                </c:pt>
                <c:pt idx="3825">
                  <c:v>40829</c:v>
                </c:pt>
                <c:pt idx="3826">
                  <c:v>40828</c:v>
                </c:pt>
                <c:pt idx="3827">
                  <c:v>40827</c:v>
                </c:pt>
                <c:pt idx="3828">
                  <c:v>40826</c:v>
                </c:pt>
                <c:pt idx="3829">
                  <c:v>40823</c:v>
                </c:pt>
                <c:pt idx="3830">
                  <c:v>40822</c:v>
                </c:pt>
                <c:pt idx="3831">
                  <c:v>40821</c:v>
                </c:pt>
                <c:pt idx="3832">
                  <c:v>40820</c:v>
                </c:pt>
                <c:pt idx="3833">
                  <c:v>40819</c:v>
                </c:pt>
                <c:pt idx="3834">
                  <c:v>40816</c:v>
                </c:pt>
                <c:pt idx="3835">
                  <c:v>40815</c:v>
                </c:pt>
                <c:pt idx="3836">
                  <c:v>40814</c:v>
                </c:pt>
                <c:pt idx="3837">
                  <c:v>40813</c:v>
                </c:pt>
                <c:pt idx="3838">
                  <c:v>40812</c:v>
                </c:pt>
                <c:pt idx="3839">
                  <c:v>40809</c:v>
                </c:pt>
                <c:pt idx="3840">
                  <c:v>40808</c:v>
                </c:pt>
                <c:pt idx="3841">
                  <c:v>40807</c:v>
                </c:pt>
                <c:pt idx="3842">
                  <c:v>40806</c:v>
                </c:pt>
                <c:pt idx="3843">
                  <c:v>40805</c:v>
                </c:pt>
                <c:pt idx="3844">
                  <c:v>40802</c:v>
                </c:pt>
                <c:pt idx="3845">
                  <c:v>40801</c:v>
                </c:pt>
                <c:pt idx="3846">
                  <c:v>40800</c:v>
                </c:pt>
                <c:pt idx="3847">
                  <c:v>40799</c:v>
                </c:pt>
                <c:pt idx="3848">
                  <c:v>40798</c:v>
                </c:pt>
                <c:pt idx="3849">
                  <c:v>40795</c:v>
                </c:pt>
                <c:pt idx="3850">
                  <c:v>40794</c:v>
                </c:pt>
                <c:pt idx="3851">
                  <c:v>40793</c:v>
                </c:pt>
                <c:pt idx="3852">
                  <c:v>40792</c:v>
                </c:pt>
                <c:pt idx="3853">
                  <c:v>40791</c:v>
                </c:pt>
                <c:pt idx="3854">
                  <c:v>40788</c:v>
                </c:pt>
                <c:pt idx="3855">
                  <c:v>40787</c:v>
                </c:pt>
                <c:pt idx="3856">
                  <c:v>40786</c:v>
                </c:pt>
                <c:pt idx="3857">
                  <c:v>40785</c:v>
                </c:pt>
                <c:pt idx="3858">
                  <c:v>40784</c:v>
                </c:pt>
                <c:pt idx="3859">
                  <c:v>40781</c:v>
                </c:pt>
                <c:pt idx="3860">
                  <c:v>40780</c:v>
                </c:pt>
                <c:pt idx="3861">
                  <c:v>40779</c:v>
                </c:pt>
                <c:pt idx="3862">
                  <c:v>40778</c:v>
                </c:pt>
                <c:pt idx="3863">
                  <c:v>40777</c:v>
                </c:pt>
                <c:pt idx="3864">
                  <c:v>40774</c:v>
                </c:pt>
                <c:pt idx="3865">
                  <c:v>40773</c:v>
                </c:pt>
                <c:pt idx="3866">
                  <c:v>40772</c:v>
                </c:pt>
                <c:pt idx="3867">
                  <c:v>40771</c:v>
                </c:pt>
                <c:pt idx="3868">
                  <c:v>40770</c:v>
                </c:pt>
                <c:pt idx="3869">
                  <c:v>40767</c:v>
                </c:pt>
                <c:pt idx="3870">
                  <c:v>40766</c:v>
                </c:pt>
                <c:pt idx="3871">
                  <c:v>40765</c:v>
                </c:pt>
                <c:pt idx="3872">
                  <c:v>40764</c:v>
                </c:pt>
                <c:pt idx="3873">
                  <c:v>40763</c:v>
                </c:pt>
                <c:pt idx="3874">
                  <c:v>40760</c:v>
                </c:pt>
                <c:pt idx="3875">
                  <c:v>40759</c:v>
                </c:pt>
                <c:pt idx="3876">
                  <c:v>40758</c:v>
                </c:pt>
                <c:pt idx="3877">
                  <c:v>40757</c:v>
                </c:pt>
                <c:pt idx="3878">
                  <c:v>40756</c:v>
                </c:pt>
                <c:pt idx="3879">
                  <c:v>40753</c:v>
                </c:pt>
                <c:pt idx="3880">
                  <c:v>40752</c:v>
                </c:pt>
                <c:pt idx="3881">
                  <c:v>40751</c:v>
                </c:pt>
                <c:pt idx="3882">
                  <c:v>40750</c:v>
                </c:pt>
                <c:pt idx="3883">
                  <c:v>40749</c:v>
                </c:pt>
                <c:pt idx="3884">
                  <c:v>40746</c:v>
                </c:pt>
                <c:pt idx="3885">
                  <c:v>40745</c:v>
                </c:pt>
                <c:pt idx="3886">
                  <c:v>40744</c:v>
                </c:pt>
                <c:pt idx="3887">
                  <c:v>40743</c:v>
                </c:pt>
                <c:pt idx="3888">
                  <c:v>40742</c:v>
                </c:pt>
                <c:pt idx="3889">
                  <c:v>40739</c:v>
                </c:pt>
                <c:pt idx="3890">
                  <c:v>40738</c:v>
                </c:pt>
                <c:pt idx="3891">
                  <c:v>40737</c:v>
                </c:pt>
                <c:pt idx="3892">
                  <c:v>40736</c:v>
                </c:pt>
                <c:pt idx="3893">
                  <c:v>40735</c:v>
                </c:pt>
                <c:pt idx="3894">
                  <c:v>40732</c:v>
                </c:pt>
                <c:pt idx="3895">
                  <c:v>40731</c:v>
                </c:pt>
                <c:pt idx="3896">
                  <c:v>40730</c:v>
                </c:pt>
                <c:pt idx="3897">
                  <c:v>40729</c:v>
                </c:pt>
                <c:pt idx="3898">
                  <c:v>40728</c:v>
                </c:pt>
                <c:pt idx="3899">
                  <c:v>40725</c:v>
                </c:pt>
                <c:pt idx="3900">
                  <c:v>40724</c:v>
                </c:pt>
                <c:pt idx="3901">
                  <c:v>40723</c:v>
                </c:pt>
                <c:pt idx="3902">
                  <c:v>40722</c:v>
                </c:pt>
                <c:pt idx="3903">
                  <c:v>40721</c:v>
                </c:pt>
                <c:pt idx="3904">
                  <c:v>40718</c:v>
                </c:pt>
                <c:pt idx="3905">
                  <c:v>40717</c:v>
                </c:pt>
                <c:pt idx="3906">
                  <c:v>40716</c:v>
                </c:pt>
                <c:pt idx="3907">
                  <c:v>40715</c:v>
                </c:pt>
                <c:pt idx="3908">
                  <c:v>40714</c:v>
                </c:pt>
                <c:pt idx="3909">
                  <c:v>40711</c:v>
                </c:pt>
                <c:pt idx="3910">
                  <c:v>40710</c:v>
                </c:pt>
                <c:pt idx="3911">
                  <c:v>40709</c:v>
                </c:pt>
                <c:pt idx="3912">
                  <c:v>40708</c:v>
                </c:pt>
                <c:pt idx="3913">
                  <c:v>40707</c:v>
                </c:pt>
                <c:pt idx="3914">
                  <c:v>40704</c:v>
                </c:pt>
                <c:pt idx="3915">
                  <c:v>40703</c:v>
                </c:pt>
                <c:pt idx="3916">
                  <c:v>40702</c:v>
                </c:pt>
                <c:pt idx="3917">
                  <c:v>40701</c:v>
                </c:pt>
                <c:pt idx="3918">
                  <c:v>40700</c:v>
                </c:pt>
                <c:pt idx="3919">
                  <c:v>40697</c:v>
                </c:pt>
                <c:pt idx="3920">
                  <c:v>40696</c:v>
                </c:pt>
                <c:pt idx="3921">
                  <c:v>40695</c:v>
                </c:pt>
                <c:pt idx="3922">
                  <c:v>40694</c:v>
                </c:pt>
                <c:pt idx="3923">
                  <c:v>40693</c:v>
                </c:pt>
                <c:pt idx="3924">
                  <c:v>40690</c:v>
                </c:pt>
                <c:pt idx="3925">
                  <c:v>40689</c:v>
                </c:pt>
                <c:pt idx="3926">
                  <c:v>40688</c:v>
                </c:pt>
                <c:pt idx="3927">
                  <c:v>40687</c:v>
                </c:pt>
                <c:pt idx="3928">
                  <c:v>40686</c:v>
                </c:pt>
                <c:pt idx="3929">
                  <c:v>40683</c:v>
                </c:pt>
                <c:pt idx="3930">
                  <c:v>40682</c:v>
                </c:pt>
                <c:pt idx="3931">
                  <c:v>40681</c:v>
                </c:pt>
                <c:pt idx="3932">
                  <c:v>40680</c:v>
                </c:pt>
                <c:pt idx="3933">
                  <c:v>40679</c:v>
                </c:pt>
                <c:pt idx="3934">
                  <c:v>40676</c:v>
                </c:pt>
                <c:pt idx="3935">
                  <c:v>40675</c:v>
                </c:pt>
                <c:pt idx="3936">
                  <c:v>40674</c:v>
                </c:pt>
                <c:pt idx="3937">
                  <c:v>40673</c:v>
                </c:pt>
                <c:pt idx="3938">
                  <c:v>40672</c:v>
                </c:pt>
                <c:pt idx="3939">
                  <c:v>40669</c:v>
                </c:pt>
                <c:pt idx="3940">
                  <c:v>40668</c:v>
                </c:pt>
                <c:pt idx="3941">
                  <c:v>40667</c:v>
                </c:pt>
                <c:pt idx="3942">
                  <c:v>40666</c:v>
                </c:pt>
                <c:pt idx="3943">
                  <c:v>40665</c:v>
                </c:pt>
                <c:pt idx="3944">
                  <c:v>40662</c:v>
                </c:pt>
                <c:pt idx="3945">
                  <c:v>40661</c:v>
                </c:pt>
                <c:pt idx="3946">
                  <c:v>40660</c:v>
                </c:pt>
                <c:pt idx="3947">
                  <c:v>40659</c:v>
                </c:pt>
                <c:pt idx="3948">
                  <c:v>40658</c:v>
                </c:pt>
                <c:pt idx="3949">
                  <c:v>40655</c:v>
                </c:pt>
                <c:pt idx="3950">
                  <c:v>40654</c:v>
                </c:pt>
                <c:pt idx="3951">
                  <c:v>40653</c:v>
                </c:pt>
                <c:pt idx="3952">
                  <c:v>40652</c:v>
                </c:pt>
                <c:pt idx="3953">
                  <c:v>40651</c:v>
                </c:pt>
                <c:pt idx="3954">
                  <c:v>40648</c:v>
                </c:pt>
                <c:pt idx="3955">
                  <c:v>40647</c:v>
                </c:pt>
                <c:pt idx="3956">
                  <c:v>40646</c:v>
                </c:pt>
                <c:pt idx="3957">
                  <c:v>40645</c:v>
                </c:pt>
                <c:pt idx="3958">
                  <c:v>40644</c:v>
                </c:pt>
                <c:pt idx="3959">
                  <c:v>40641</c:v>
                </c:pt>
                <c:pt idx="3960">
                  <c:v>40640</c:v>
                </c:pt>
                <c:pt idx="3961">
                  <c:v>40639</c:v>
                </c:pt>
                <c:pt idx="3962">
                  <c:v>40638</c:v>
                </c:pt>
                <c:pt idx="3963">
                  <c:v>40637</c:v>
                </c:pt>
                <c:pt idx="3964">
                  <c:v>40634</c:v>
                </c:pt>
                <c:pt idx="3965">
                  <c:v>40633</c:v>
                </c:pt>
                <c:pt idx="3966">
                  <c:v>40632</c:v>
                </c:pt>
                <c:pt idx="3967">
                  <c:v>40631</c:v>
                </c:pt>
                <c:pt idx="3968">
                  <c:v>40630</c:v>
                </c:pt>
                <c:pt idx="3969">
                  <c:v>40627</c:v>
                </c:pt>
                <c:pt idx="3970">
                  <c:v>40626</c:v>
                </c:pt>
                <c:pt idx="3971">
                  <c:v>40625</c:v>
                </c:pt>
                <c:pt idx="3972">
                  <c:v>40624</c:v>
                </c:pt>
                <c:pt idx="3973">
                  <c:v>40623</c:v>
                </c:pt>
                <c:pt idx="3974">
                  <c:v>40620</c:v>
                </c:pt>
                <c:pt idx="3975">
                  <c:v>40619</c:v>
                </c:pt>
                <c:pt idx="3976">
                  <c:v>40618</c:v>
                </c:pt>
                <c:pt idx="3977">
                  <c:v>40617</c:v>
                </c:pt>
                <c:pt idx="3978">
                  <c:v>40616</c:v>
                </c:pt>
                <c:pt idx="3979">
                  <c:v>40613</c:v>
                </c:pt>
                <c:pt idx="3980">
                  <c:v>40612</c:v>
                </c:pt>
                <c:pt idx="3981">
                  <c:v>40611</c:v>
                </c:pt>
                <c:pt idx="3982">
                  <c:v>40610</c:v>
                </c:pt>
                <c:pt idx="3983">
                  <c:v>40609</c:v>
                </c:pt>
                <c:pt idx="3984">
                  <c:v>40606</c:v>
                </c:pt>
                <c:pt idx="3985">
                  <c:v>40605</c:v>
                </c:pt>
                <c:pt idx="3986">
                  <c:v>40604</c:v>
                </c:pt>
                <c:pt idx="3987">
                  <c:v>40603</c:v>
                </c:pt>
                <c:pt idx="3988">
                  <c:v>40602</c:v>
                </c:pt>
                <c:pt idx="3989">
                  <c:v>40599</c:v>
                </c:pt>
                <c:pt idx="3990">
                  <c:v>40598</c:v>
                </c:pt>
                <c:pt idx="3991">
                  <c:v>40597</c:v>
                </c:pt>
                <c:pt idx="3992">
                  <c:v>40596</c:v>
                </c:pt>
                <c:pt idx="3993">
                  <c:v>40595</c:v>
                </c:pt>
                <c:pt idx="3994">
                  <c:v>40592</c:v>
                </c:pt>
                <c:pt idx="3995">
                  <c:v>40591</c:v>
                </c:pt>
                <c:pt idx="3996">
                  <c:v>40590</c:v>
                </c:pt>
                <c:pt idx="3997">
                  <c:v>40589</c:v>
                </c:pt>
                <c:pt idx="3998">
                  <c:v>40588</c:v>
                </c:pt>
                <c:pt idx="3999">
                  <c:v>40585</c:v>
                </c:pt>
                <c:pt idx="4000">
                  <c:v>40584</c:v>
                </c:pt>
                <c:pt idx="4001">
                  <c:v>40583</c:v>
                </c:pt>
                <c:pt idx="4002">
                  <c:v>40582</c:v>
                </c:pt>
                <c:pt idx="4003">
                  <c:v>40581</c:v>
                </c:pt>
                <c:pt idx="4004">
                  <c:v>40578</c:v>
                </c:pt>
                <c:pt idx="4005">
                  <c:v>40577</c:v>
                </c:pt>
                <c:pt idx="4006">
                  <c:v>40576</c:v>
                </c:pt>
                <c:pt idx="4007">
                  <c:v>40575</c:v>
                </c:pt>
                <c:pt idx="4008">
                  <c:v>40574</c:v>
                </c:pt>
                <c:pt idx="4009">
                  <c:v>40571</c:v>
                </c:pt>
                <c:pt idx="4010">
                  <c:v>40570</c:v>
                </c:pt>
                <c:pt idx="4011">
                  <c:v>40569</c:v>
                </c:pt>
                <c:pt idx="4012">
                  <c:v>40568</c:v>
                </c:pt>
                <c:pt idx="4013">
                  <c:v>40567</c:v>
                </c:pt>
                <c:pt idx="4014">
                  <c:v>40564</c:v>
                </c:pt>
                <c:pt idx="4015">
                  <c:v>40563</c:v>
                </c:pt>
                <c:pt idx="4016">
                  <c:v>40562</c:v>
                </c:pt>
                <c:pt idx="4017">
                  <c:v>40561</c:v>
                </c:pt>
                <c:pt idx="4018">
                  <c:v>40560</c:v>
                </c:pt>
                <c:pt idx="4019">
                  <c:v>40557</c:v>
                </c:pt>
                <c:pt idx="4020">
                  <c:v>40556</c:v>
                </c:pt>
                <c:pt idx="4021">
                  <c:v>40555</c:v>
                </c:pt>
                <c:pt idx="4022">
                  <c:v>40554</c:v>
                </c:pt>
                <c:pt idx="4023">
                  <c:v>40553</c:v>
                </c:pt>
                <c:pt idx="4024">
                  <c:v>40550</c:v>
                </c:pt>
                <c:pt idx="4025">
                  <c:v>40549</c:v>
                </c:pt>
                <c:pt idx="4026">
                  <c:v>40548</c:v>
                </c:pt>
                <c:pt idx="4027">
                  <c:v>40547</c:v>
                </c:pt>
                <c:pt idx="4028">
                  <c:v>40546</c:v>
                </c:pt>
                <c:pt idx="4029">
                  <c:v>40543</c:v>
                </c:pt>
                <c:pt idx="4030">
                  <c:v>40542</c:v>
                </c:pt>
                <c:pt idx="4031">
                  <c:v>40541</c:v>
                </c:pt>
                <c:pt idx="4032">
                  <c:v>40540</c:v>
                </c:pt>
                <c:pt idx="4033">
                  <c:v>40539</c:v>
                </c:pt>
                <c:pt idx="4034">
                  <c:v>40536</c:v>
                </c:pt>
                <c:pt idx="4035">
                  <c:v>40535</c:v>
                </c:pt>
                <c:pt idx="4036">
                  <c:v>40534</c:v>
                </c:pt>
                <c:pt idx="4037">
                  <c:v>40533</c:v>
                </c:pt>
                <c:pt idx="4038">
                  <c:v>40532</c:v>
                </c:pt>
                <c:pt idx="4039">
                  <c:v>40529</c:v>
                </c:pt>
                <c:pt idx="4040">
                  <c:v>40528</c:v>
                </c:pt>
                <c:pt idx="4041">
                  <c:v>40527</c:v>
                </c:pt>
                <c:pt idx="4042">
                  <c:v>40526</c:v>
                </c:pt>
                <c:pt idx="4043">
                  <c:v>40525</c:v>
                </c:pt>
                <c:pt idx="4044">
                  <c:v>40522</c:v>
                </c:pt>
                <c:pt idx="4045">
                  <c:v>40521</c:v>
                </c:pt>
                <c:pt idx="4046">
                  <c:v>40520</c:v>
                </c:pt>
                <c:pt idx="4047">
                  <c:v>40519</c:v>
                </c:pt>
                <c:pt idx="4048">
                  <c:v>40518</c:v>
                </c:pt>
                <c:pt idx="4049">
                  <c:v>40515</c:v>
                </c:pt>
                <c:pt idx="4050">
                  <c:v>40514</c:v>
                </c:pt>
                <c:pt idx="4051">
                  <c:v>40513</c:v>
                </c:pt>
                <c:pt idx="4052">
                  <c:v>40512</c:v>
                </c:pt>
                <c:pt idx="4053">
                  <c:v>40511</c:v>
                </c:pt>
                <c:pt idx="4054">
                  <c:v>40508</c:v>
                </c:pt>
                <c:pt idx="4055">
                  <c:v>40507</c:v>
                </c:pt>
                <c:pt idx="4056">
                  <c:v>40506</c:v>
                </c:pt>
                <c:pt idx="4057">
                  <c:v>40505</c:v>
                </c:pt>
                <c:pt idx="4058">
                  <c:v>40504</c:v>
                </c:pt>
                <c:pt idx="4059">
                  <c:v>40501</c:v>
                </c:pt>
                <c:pt idx="4060">
                  <c:v>40500</c:v>
                </c:pt>
                <c:pt idx="4061">
                  <c:v>40499</c:v>
                </c:pt>
                <c:pt idx="4062">
                  <c:v>40498</c:v>
                </c:pt>
                <c:pt idx="4063">
                  <c:v>40497</c:v>
                </c:pt>
                <c:pt idx="4064">
                  <c:v>40494</c:v>
                </c:pt>
                <c:pt idx="4065">
                  <c:v>40493</c:v>
                </c:pt>
                <c:pt idx="4066">
                  <c:v>40492</c:v>
                </c:pt>
                <c:pt idx="4067">
                  <c:v>40491</c:v>
                </c:pt>
                <c:pt idx="4068">
                  <c:v>40490</c:v>
                </c:pt>
                <c:pt idx="4069">
                  <c:v>40487</c:v>
                </c:pt>
                <c:pt idx="4070">
                  <c:v>40486</c:v>
                </c:pt>
                <c:pt idx="4071">
                  <c:v>40485</c:v>
                </c:pt>
                <c:pt idx="4072">
                  <c:v>40484</c:v>
                </c:pt>
                <c:pt idx="4073">
                  <c:v>40483</c:v>
                </c:pt>
                <c:pt idx="4074">
                  <c:v>40480</c:v>
                </c:pt>
                <c:pt idx="4075">
                  <c:v>40479</c:v>
                </c:pt>
                <c:pt idx="4076">
                  <c:v>40478</c:v>
                </c:pt>
                <c:pt idx="4077">
                  <c:v>40477</c:v>
                </c:pt>
                <c:pt idx="4078">
                  <c:v>40476</c:v>
                </c:pt>
                <c:pt idx="4079">
                  <c:v>40473</c:v>
                </c:pt>
                <c:pt idx="4080">
                  <c:v>40472</c:v>
                </c:pt>
                <c:pt idx="4081">
                  <c:v>40471</c:v>
                </c:pt>
                <c:pt idx="4082">
                  <c:v>40470</c:v>
                </c:pt>
                <c:pt idx="4083">
                  <c:v>40469</c:v>
                </c:pt>
                <c:pt idx="4084">
                  <c:v>40466</c:v>
                </c:pt>
                <c:pt idx="4085">
                  <c:v>40465</c:v>
                </c:pt>
                <c:pt idx="4086">
                  <c:v>40464</c:v>
                </c:pt>
                <c:pt idx="4087">
                  <c:v>40463</c:v>
                </c:pt>
                <c:pt idx="4088">
                  <c:v>40462</c:v>
                </c:pt>
                <c:pt idx="4089">
                  <c:v>40459</c:v>
                </c:pt>
                <c:pt idx="4090">
                  <c:v>40458</c:v>
                </c:pt>
                <c:pt idx="4091">
                  <c:v>40457</c:v>
                </c:pt>
                <c:pt idx="4092">
                  <c:v>40456</c:v>
                </c:pt>
                <c:pt idx="4093">
                  <c:v>40455</c:v>
                </c:pt>
                <c:pt idx="4094">
                  <c:v>40452</c:v>
                </c:pt>
                <c:pt idx="4095">
                  <c:v>40451</c:v>
                </c:pt>
                <c:pt idx="4096">
                  <c:v>40450</c:v>
                </c:pt>
                <c:pt idx="4097">
                  <c:v>40449</c:v>
                </c:pt>
                <c:pt idx="4098">
                  <c:v>40448</c:v>
                </c:pt>
                <c:pt idx="4099">
                  <c:v>40445</c:v>
                </c:pt>
                <c:pt idx="4100">
                  <c:v>40444</c:v>
                </c:pt>
                <c:pt idx="4101">
                  <c:v>40443</c:v>
                </c:pt>
                <c:pt idx="4102">
                  <c:v>40442</c:v>
                </c:pt>
                <c:pt idx="4103">
                  <c:v>40441</c:v>
                </c:pt>
                <c:pt idx="4104">
                  <c:v>40438</c:v>
                </c:pt>
                <c:pt idx="4105">
                  <c:v>40437</c:v>
                </c:pt>
                <c:pt idx="4106">
                  <c:v>40436</c:v>
                </c:pt>
                <c:pt idx="4107">
                  <c:v>40435</c:v>
                </c:pt>
                <c:pt idx="4108">
                  <c:v>40434</c:v>
                </c:pt>
                <c:pt idx="4109">
                  <c:v>40431</c:v>
                </c:pt>
                <c:pt idx="4110">
                  <c:v>40430</c:v>
                </c:pt>
                <c:pt idx="4111">
                  <c:v>40429</c:v>
                </c:pt>
                <c:pt idx="4112">
                  <c:v>40428</c:v>
                </c:pt>
                <c:pt idx="4113">
                  <c:v>40427</c:v>
                </c:pt>
                <c:pt idx="4114">
                  <c:v>40424</c:v>
                </c:pt>
                <c:pt idx="4115">
                  <c:v>40423</c:v>
                </c:pt>
                <c:pt idx="4116">
                  <c:v>40422</c:v>
                </c:pt>
                <c:pt idx="4117">
                  <c:v>40421</c:v>
                </c:pt>
                <c:pt idx="4118">
                  <c:v>40420</c:v>
                </c:pt>
                <c:pt idx="4119">
                  <c:v>40417</c:v>
                </c:pt>
                <c:pt idx="4120">
                  <c:v>40416</c:v>
                </c:pt>
                <c:pt idx="4121">
                  <c:v>40415</c:v>
                </c:pt>
                <c:pt idx="4122">
                  <c:v>40414</c:v>
                </c:pt>
                <c:pt idx="4123">
                  <c:v>40413</c:v>
                </c:pt>
                <c:pt idx="4124">
                  <c:v>40410</c:v>
                </c:pt>
                <c:pt idx="4125">
                  <c:v>40409</c:v>
                </c:pt>
                <c:pt idx="4126">
                  <c:v>40408</c:v>
                </c:pt>
                <c:pt idx="4127">
                  <c:v>40407</c:v>
                </c:pt>
                <c:pt idx="4128">
                  <c:v>40406</c:v>
                </c:pt>
                <c:pt idx="4129">
                  <c:v>40403</c:v>
                </c:pt>
                <c:pt idx="4130">
                  <c:v>40402</c:v>
                </c:pt>
                <c:pt idx="4131">
                  <c:v>40401</c:v>
                </c:pt>
                <c:pt idx="4132">
                  <c:v>40400</c:v>
                </c:pt>
                <c:pt idx="4133">
                  <c:v>40399</c:v>
                </c:pt>
                <c:pt idx="4134">
                  <c:v>40396</c:v>
                </c:pt>
                <c:pt idx="4135">
                  <c:v>40395</c:v>
                </c:pt>
                <c:pt idx="4136">
                  <c:v>40394</c:v>
                </c:pt>
                <c:pt idx="4137">
                  <c:v>40393</c:v>
                </c:pt>
                <c:pt idx="4138">
                  <c:v>40392</c:v>
                </c:pt>
                <c:pt idx="4139">
                  <c:v>40389</c:v>
                </c:pt>
                <c:pt idx="4140">
                  <c:v>40388</c:v>
                </c:pt>
                <c:pt idx="4141">
                  <c:v>40387</c:v>
                </c:pt>
                <c:pt idx="4142">
                  <c:v>40386</c:v>
                </c:pt>
                <c:pt idx="4143">
                  <c:v>40385</c:v>
                </c:pt>
                <c:pt idx="4144">
                  <c:v>40382</c:v>
                </c:pt>
                <c:pt idx="4145">
                  <c:v>40381</c:v>
                </c:pt>
                <c:pt idx="4146">
                  <c:v>40380</c:v>
                </c:pt>
                <c:pt idx="4147">
                  <c:v>40379</c:v>
                </c:pt>
                <c:pt idx="4148">
                  <c:v>40378</c:v>
                </c:pt>
                <c:pt idx="4149">
                  <c:v>40375</c:v>
                </c:pt>
                <c:pt idx="4150">
                  <c:v>40374</c:v>
                </c:pt>
                <c:pt idx="4151">
                  <c:v>40373</c:v>
                </c:pt>
                <c:pt idx="4152">
                  <c:v>40372</c:v>
                </c:pt>
                <c:pt idx="4153">
                  <c:v>40371</c:v>
                </c:pt>
                <c:pt idx="4154">
                  <c:v>40368</c:v>
                </c:pt>
                <c:pt idx="4155">
                  <c:v>40367</c:v>
                </c:pt>
                <c:pt idx="4156">
                  <c:v>40366</c:v>
                </c:pt>
                <c:pt idx="4157">
                  <c:v>40365</c:v>
                </c:pt>
                <c:pt idx="4158">
                  <c:v>40364</c:v>
                </c:pt>
                <c:pt idx="4159">
                  <c:v>40361</c:v>
                </c:pt>
                <c:pt idx="4160">
                  <c:v>40360</c:v>
                </c:pt>
                <c:pt idx="4161">
                  <c:v>40359</c:v>
                </c:pt>
                <c:pt idx="4162">
                  <c:v>40358</c:v>
                </c:pt>
                <c:pt idx="4163">
                  <c:v>40357</c:v>
                </c:pt>
                <c:pt idx="4164">
                  <c:v>40354</c:v>
                </c:pt>
                <c:pt idx="4165">
                  <c:v>40353</c:v>
                </c:pt>
                <c:pt idx="4166">
                  <c:v>40352</c:v>
                </c:pt>
                <c:pt idx="4167">
                  <c:v>40351</c:v>
                </c:pt>
                <c:pt idx="4168">
                  <c:v>40350</c:v>
                </c:pt>
                <c:pt idx="4169">
                  <c:v>40347</c:v>
                </c:pt>
                <c:pt idx="4170">
                  <c:v>40346</c:v>
                </c:pt>
                <c:pt idx="4171">
                  <c:v>40345</c:v>
                </c:pt>
                <c:pt idx="4172">
                  <c:v>40344</c:v>
                </c:pt>
                <c:pt idx="4173">
                  <c:v>40343</c:v>
                </c:pt>
                <c:pt idx="4174">
                  <c:v>40340</c:v>
                </c:pt>
                <c:pt idx="4175">
                  <c:v>40339</c:v>
                </c:pt>
                <c:pt idx="4176">
                  <c:v>40338</c:v>
                </c:pt>
                <c:pt idx="4177">
                  <c:v>40337</c:v>
                </c:pt>
                <c:pt idx="4178">
                  <c:v>40336</c:v>
                </c:pt>
                <c:pt idx="4179">
                  <c:v>40333</c:v>
                </c:pt>
                <c:pt idx="4180">
                  <c:v>40332</c:v>
                </c:pt>
                <c:pt idx="4181">
                  <c:v>40331</c:v>
                </c:pt>
                <c:pt idx="4182">
                  <c:v>40330</c:v>
                </c:pt>
                <c:pt idx="4183">
                  <c:v>40329</c:v>
                </c:pt>
                <c:pt idx="4184">
                  <c:v>40326</c:v>
                </c:pt>
                <c:pt idx="4185">
                  <c:v>40325</c:v>
                </c:pt>
                <c:pt idx="4186">
                  <c:v>40324</c:v>
                </c:pt>
                <c:pt idx="4187">
                  <c:v>40323</c:v>
                </c:pt>
                <c:pt idx="4188">
                  <c:v>40322</c:v>
                </c:pt>
                <c:pt idx="4189">
                  <c:v>40319</c:v>
                </c:pt>
                <c:pt idx="4190">
                  <c:v>40318</c:v>
                </c:pt>
                <c:pt idx="4191">
                  <c:v>40317</c:v>
                </c:pt>
                <c:pt idx="4192">
                  <c:v>40316</c:v>
                </c:pt>
                <c:pt idx="4193">
                  <c:v>40315</c:v>
                </c:pt>
                <c:pt idx="4194">
                  <c:v>40312</c:v>
                </c:pt>
                <c:pt idx="4195">
                  <c:v>40311</c:v>
                </c:pt>
                <c:pt idx="4196">
                  <c:v>40310</c:v>
                </c:pt>
                <c:pt idx="4197">
                  <c:v>40309</c:v>
                </c:pt>
                <c:pt idx="4198">
                  <c:v>40308</c:v>
                </c:pt>
                <c:pt idx="4199">
                  <c:v>40305</c:v>
                </c:pt>
                <c:pt idx="4200">
                  <c:v>40304</c:v>
                </c:pt>
                <c:pt idx="4201">
                  <c:v>40303</c:v>
                </c:pt>
                <c:pt idx="4202">
                  <c:v>40302</c:v>
                </c:pt>
                <c:pt idx="4203">
                  <c:v>40298</c:v>
                </c:pt>
                <c:pt idx="4204">
                  <c:v>40297</c:v>
                </c:pt>
                <c:pt idx="4205">
                  <c:v>40296</c:v>
                </c:pt>
                <c:pt idx="4206">
                  <c:v>40295</c:v>
                </c:pt>
                <c:pt idx="4207">
                  <c:v>40294</c:v>
                </c:pt>
                <c:pt idx="4208">
                  <c:v>40291</c:v>
                </c:pt>
                <c:pt idx="4209">
                  <c:v>40290</c:v>
                </c:pt>
                <c:pt idx="4210">
                  <c:v>40289</c:v>
                </c:pt>
                <c:pt idx="4211">
                  <c:v>40288</c:v>
                </c:pt>
                <c:pt idx="4212">
                  <c:v>40287</c:v>
                </c:pt>
                <c:pt idx="4213">
                  <c:v>40284</c:v>
                </c:pt>
                <c:pt idx="4214">
                  <c:v>40283</c:v>
                </c:pt>
                <c:pt idx="4215">
                  <c:v>40282</c:v>
                </c:pt>
                <c:pt idx="4216">
                  <c:v>40281</c:v>
                </c:pt>
                <c:pt idx="4217">
                  <c:v>40280</c:v>
                </c:pt>
                <c:pt idx="4218">
                  <c:v>40277</c:v>
                </c:pt>
                <c:pt idx="4219">
                  <c:v>40276</c:v>
                </c:pt>
              </c:numCache>
            </c:numRef>
          </c:cat>
          <c:val>
            <c:numRef>
              <c:f>'Cobalt Prices'!$G$10:$G$4229</c:f>
              <c:numCache>
                <c:formatCode>#,##0.00;[Red]\(#,##0.00\)</c:formatCode>
                <c:ptCount val="4220"/>
                <c:pt idx="0">
                  <c:v>54393.378773125616</c:v>
                </c:pt>
                <c:pt idx="1">
                  <c:v>54388.023369036033</c:v>
                </c:pt>
                <c:pt idx="2">
                  <c:v>54377.799415774105</c:v>
                </c:pt>
                <c:pt idx="3">
                  <c:v>54377.799415774105</c:v>
                </c:pt>
                <c:pt idx="4">
                  <c:v>54377.799415774105</c:v>
                </c:pt>
                <c:pt idx="5">
                  <c:v>54394.352482960086</c:v>
                </c:pt>
                <c:pt idx="6">
                  <c:v>54389.483933787735</c:v>
                </c:pt>
                <c:pt idx="7">
                  <c:v>54378.773125608575</c:v>
                </c:pt>
                <c:pt idx="8">
                  <c:v>54378.773125608575</c:v>
                </c:pt>
                <c:pt idx="9">
                  <c:v>54378.773125608575</c:v>
                </c:pt>
                <c:pt idx="10">
                  <c:v>54389.727361246354</c:v>
                </c:pt>
                <c:pt idx="11">
                  <c:v>54389.483933787735</c:v>
                </c:pt>
                <c:pt idx="12">
                  <c:v>54378.773125608575</c:v>
                </c:pt>
                <c:pt idx="13">
                  <c:v>54378.286270691337</c:v>
                </c:pt>
                <c:pt idx="14">
                  <c:v>54399.221032132431</c:v>
                </c:pt>
                <c:pt idx="15">
                  <c:v>54399.221032132431</c:v>
                </c:pt>
                <c:pt idx="16">
                  <c:v>54393.865628042848</c:v>
                </c:pt>
                <c:pt idx="17">
                  <c:v>54377.799415774105</c:v>
                </c:pt>
                <c:pt idx="18">
                  <c:v>54377.312560856873</c:v>
                </c:pt>
                <c:pt idx="19">
                  <c:v>54376.338851022403</c:v>
                </c:pt>
                <c:pt idx="20">
                  <c:v>54389.727361246354</c:v>
                </c:pt>
                <c:pt idx="21">
                  <c:v>54385.589094449861</c:v>
                </c:pt>
                <c:pt idx="22">
                  <c:v>54377.555988315486</c:v>
                </c:pt>
                <c:pt idx="23">
                  <c:v>54377.312560856873</c:v>
                </c:pt>
                <c:pt idx="24">
                  <c:v>54377.069133398254</c:v>
                </c:pt>
                <c:pt idx="25">
                  <c:v>54390.457643622205</c:v>
                </c:pt>
                <c:pt idx="26">
                  <c:v>54386.319376825712</c:v>
                </c:pt>
                <c:pt idx="27">
                  <c:v>54377.799415774105</c:v>
                </c:pt>
                <c:pt idx="28">
                  <c:v>54377.312560856873</c:v>
                </c:pt>
                <c:pt idx="29">
                  <c:v>54394.352482960086</c:v>
                </c:pt>
                <c:pt idx="30">
                  <c:v>54394.352482960086</c:v>
                </c:pt>
                <c:pt idx="31">
                  <c:v>54394.352482960086</c:v>
                </c:pt>
                <c:pt idx="32">
                  <c:v>54381.694255111979</c:v>
                </c:pt>
                <c:pt idx="33">
                  <c:v>54381.694255111979</c:v>
                </c:pt>
                <c:pt idx="34">
                  <c:v>54381.694255111979</c:v>
                </c:pt>
                <c:pt idx="35">
                  <c:v>54389.483933787735</c:v>
                </c:pt>
                <c:pt idx="36">
                  <c:v>54389.483933787735</c:v>
                </c:pt>
                <c:pt idx="37">
                  <c:v>54380.720545277516</c:v>
                </c:pt>
                <c:pt idx="38">
                  <c:v>54380.720545277516</c:v>
                </c:pt>
                <c:pt idx="39">
                  <c:v>54380.720545277516</c:v>
                </c:pt>
                <c:pt idx="40">
                  <c:v>54389.483933787735</c:v>
                </c:pt>
                <c:pt idx="41">
                  <c:v>54389.483933787735</c:v>
                </c:pt>
                <c:pt idx="42">
                  <c:v>54380.720545277516</c:v>
                </c:pt>
                <c:pt idx="43">
                  <c:v>54381.694255111979</c:v>
                </c:pt>
                <c:pt idx="44">
                  <c:v>54382.66796494645</c:v>
                </c:pt>
                <c:pt idx="45">
                  <c:v>54393.378773125616</c:v>
                </c:pt>
                <c:pt idx="46">
                  <c:v>54393.378773125616</c:v>
                </c:pt>
                <c:pt idx="47">
                  <c:v>54382.66796494645</c:v>
                </c:pt>
                <c:pt idx="48">
                  <c:v>54382.66796494645</c:v>
                </c:pt>
                <c:pt idx="49">
                  <c:v>54404.089581304775</c:v>
                </c:pt>
                <c:pt idx="50">
                  <c:v>54404.089581304775</c:v>
                </c:pt>
                <c:pt idx="51">
                  <c:v>54404.089581304775</c:v>
                </c:pt>
                <c:pt idx="52">
                  <c:v>54404.089581304775</c:v>
                </c:pt>
                <c:pt idx="53">
                  <c:v>54382.66796494645</c:v>
                </c:pt>
                <c:pt idx="54">
                  <c:v>54377.799415774105</c:v>
                </c:pt>
                <c:pt idx="55">
                  <c:v>54393.865628042848</c:v>
                </c:pt>
                <c:pt idx="56">
                  <c:v>54388.510223953264</c:v>
                </c:pt>
                <c:pt idx="57">
                  <c:v>54377.799415774105</c:v>
                </c:pt>
                <c:pt idx="58">
                  <c:v>54377.799415774105</c:v>
                </c:pt>
                <c:pt idx="59">
                  <c:v>54377.799415774105</c:v>
                </c:pt>
                <c:pt idx="60">
                  <c:v>54371.95715676729</c:v>
                </c:pt>
                <c:pt idx="61">
                  <c:v>54371.95715676729</c:v>
                </c:pt>
                <c:pt idx="62">
                  <c:v>54376.825705939635</c:v>
                </c:pt>
                <c:pt idx="63">
                  <c:v>54376.825705939635</c:v>
                </c:pt>
                <c:pt idx="64">
                  <c:v>54376.825705939635</c:v>
                </c:pt>
                <c:pt idx="65">
                  <c:v>54392.891918208377</c:v>
                </c:pt>
                <c:pt idx="66">
                  <c:v>54387.536514118801</c:v>
                </c:pt>
                <c:pt idx="67">
                  <c:v>54376.825705939635</c:v>
                </c:pt>
                <c:pt idx="68">
                  <c:v>54376.825705939635</c:v>
                </c:pt>
                <c:pt idx="69">
                  <c:v>54377.799415774105</c:v>
                </c:pt>
                <c:pt idx="70">
                  <c:v>54393.865628042848</c:v>
                </c:pt>
                <c:pt idx="71">
                  <c:v>54388.510223953264</c:v>
                </c:pt>
                <c:pt idx="72">
                  <c:v>54377.799415774105</c:v>
                </c:pt>
                <c:pt idx="73">
                  <c:v>54377.799415774105</c:v>
                </c:pt>
                <c:pt idx="74">
                  <c:v>54377.799415774105</c:v>
                </c:pt>
                <c:pt idx="75">
                  <c:v>54404.089581304775</c:v>
                </c:pt>
                <c:pt idx="76">
                  <c:v>54403.602726387544</c:v>
                </c:pt>
                <c:pt idx="77">
                  <c:v>54388.023369036033</c:v>
                </c:pt>
                <c:pt idx="78">
                  <c:v>54382.66796494645</c:v>
                </c:pt>
                <c:pt idx="79">
                  <c:v>54397.760467380729</c:v>
                </c:pt>
                <c:pt idx="80">
                  <c:v>54403.115871470305</c:v>
                </c:pt>
                <c:pt idx="81">
                  <c:v>54402.629016553074</c:v>
                </c:pt>
                <c:pt idx="82">
                  <c:v>54391.431353456675</c:v>
                </c:pt>
                <c:pt idx="83">
                  <c:v>54386.075949367092</c:v>
                </c:pt>
                <c:pt idx="84">
                  <c:v>54393.378773125616</c:v>
                </c:pt>
                <c:pt idx="85">
                  <c:v>54396.786757546259</c:v>
                </c:pt>
                <c:pt idx="86">
                  <c:v>54401.168451801372</c:v>
                </c:pt>
                <c:pt idx="87">
                  <c:v>54384.128529698159</c:v>
                </c:pt>
                <c:pt idx="88">
                  <c:v>54378.773125608575</c:v>
                </c:pt>
                <c:pt idx="89">
                  <c:v>54386.075949367092</c:v>
                </c:pt>
                <c:pt idx="90">
                  <c:v>54389.483933787735</c:v>
                </c:pt>
                <c:pt idx="91">
                  <c:v>54388.023369036033</c:v>
                </c:pt>
                <c:pt idx="92">
                  <c:v>54371.95715676729</c:v>
                </c:pt>
                <c:pt idx="93">
                  <c:v>54366.114897760475</c:v>
                </c:pt>
                <c:pt idx="94">
                  <c:v>54377.799415774105</c:v>
                </c:pt>
                <c:pt idx="95">
                  <c:v>54376.825705939635</c:v>
                </c:pt>
                <c:pt idx="96">
                  <c:v>54375.851996105164</c:v>
                </c:pt>
                <c:pt idx="97">
                  <c:v>54364.167478091535</c:v>
                </c:pt>
                <c:pt idx="98">
                  <c:v>54363.193768257064</c:v>
                </c:pt>
                <c:pt idx="99">
                  <c:v>54358.32521908472</c:v>
                </c:pt>
                <c:pt idx="100">
                  <c:v>54370.009737098349</c:v>
                </c:pt>
                <c:pt idx="101">
                  <c:v>54369.036027263879</c:v>
                </c:pt>
                <c:pt idx="102">
                  <c:v>54357.351509250249</c:v>
                </c:pt>
                <c:pt idx="103">
                  <c:v>54356.377799415779</c:v>
                </c:pt>
                <c:pt idx="104">
                  <c:v>54351.509250243435</c:v>
                </c:pt>
                <c:pt idx="105">
                  <c:v>54364.167478091535</c:v>
                </c:pt>
                <c:pt idx="106">
                  <c:v>54368.062317429409</c:v>
                </c:pt>
                <c:pt idx="107">
                  <c:v>54356.377799415779</c:v>
                </c:pt>
                <c:pt idx="108">
                  <c:v>54358.32521908472</c:v>
                </c:pt>
                <c:pt idx="109">
                  <c:v>54354.430379746838</c:v>
                </c:pt>
                <c:pt idx="110">
                  <c:v>54371.95715676729</c:v>
                </c:pt>
                <c:pt idx="111">
                  <c:v>54372.93086660176</c:v>
                </c:pt>
                <c:pt idx="112">
                  <c:v>54366.114897760475</c:v>
                </c:pt>
                <c:pt idx="113">
                  <c:v>54362.220058422594</c:v>
                </c:pt>
                <c:pt idx="114">
                  <c:v>52940.603700097374</c:v>
                </c:pt>
                <c:pt idx="115">
                  <c:v>51518.987341772154</c:v>
                </c:pt>
                <c:pt idx="116">
                  <c:v>51525.803310613439</c:v>
                </c:pt>
                <c:pt idx="117">
                  <c:v>52917</c:v>
                </c:pt>
                <c:pt idx="118">
                  <c:v>52910.5</c:v>
                </c:pt>
                <c:pt idx="119">
                  <c:v>52337</c:v>
                </c:pt>
                <c:pt idx="120">
                  <c:v>52365.5</c:v>
                </c:pt>
                <c:pt idx="121">
                  <c:v>52365.5</c:v>
                </c:pt>
                <c:pt idx="122">
                  <c:v>52365.5</c:v>
                </c:pt>
                <c:pt idx="123">
                  <c:v>52367</c:v>
                </c:pt>
                <c:pt idx="124">
                  <c:v>52346</c:v>
                </c:pt>
                <c:pt idx="125">
                  <c:v>52363</c:v>
                </c:pt>
                <c:pt idx="126">
                  <c:v>52364</c:v>
                </c:pt>
                <c:pt idx="127">
                  <c:v>52356</c:v>
                </c:pt>
                <c:pt idx="128">
                  <c:v>52358</c:v>
                </c:pt>
                <c:pt idx="129">
                  <c:v>52354</c:v>
                </c:pt>
                <c:pt idx="130">
                  <c:v>52370.75</c:v>
                </c:pt>
                <c:pt idx="131">
                  <c:v>52371</c:v>
                </c:pt>
                <c:pt idx="132">
                  <c:v>52360</c:v>
                </c:pt>
                <c:pt idx="133">
                  <c:v>51789.5</c:v>
                </c:pt>
                <c:pt idx="134">
                  <c:v>51784</c:v>
                </c:pt>
                <c:pt idx="135">
                  <c:v>51800</c:v>
                </c:pt>
                <c:pt idx="136">
                  <c:v>51061</c:v>
                </c:pt>
                <c:pt idx="137">
                  <c:v>49605.5</c:v>
                </c:pt>
                <c:pt idx="138">
                  <c:v>49605.5</c:v>
                </c:pt>
                <c:pt idx="139">
                  <c:v>49600</c:v>
                </c:pt>
                <c:pt idx="140">
                  <c:v>48144</c:v>
                </c:pt>
                <c:pt idx="141">
                  <c:v>48139</c:v>
                </c:pt>
                <c:pt idx="142">
                  <c:v>48128</c:v>
                </c:pt>
                <c:pt idx="143">
                  <c:v>48133</c:v>
                </c:pt>
                <c:pt idx="144">
                  <c:v>48128</c:v>
                </c:pt>
                <c:pt idx="145">
                  <c:v>48144</c:v>
                </c:pt>
                <c:pt idx="146">
                  <c:v>48139</c:v>
                </c:pt>
                <c:pt idx="147">
                  <c:v>48128</c:v>
                </c:pt>
                <c:pt idx="148">
                  <c:v>48128</c:v>
                </c:pt>
                <c:pt idx="149">
                  <c:v>48128</c:v>
                </c:pt>
                <c:pt idx="150">
                  <c:v>48146</c:v>
                </c:pt>
                <c:pt idx="151">
                  <c:v>48142</c:v>
                </c:pt>
                <c:pt idx="152">
                  <c:v>48135</c:v>
                </c:pt>
                <c:pt idx="153">
                  <c:v>48136</c:v>
                </c:pt>
                <c:pt idx="154">
                  <c:v>48137</c:v>
                </c:pt>
                <c:pt idx="155">
                  <c:v>48159</c:v>
                </c:pt>
                <c:pt idx="156">
                  <c:v>48151</c:v>
                </c:pt>
                <c:pt idx="157">
                  <c:v>48143</c:v>
                </c:pt>
                <c:pt idx="158">
                  <c:v>48144</c:v>
                </c:pt>
                <c:pt idx="159">
                  <c:v>48145</c:v>
                </c:pt>
                <c:pt idx="160">
                  <c:v>48163</c:v>
                </c:pt>
                <c:pt idx="161">
                  <c:v>48159</c:v>
                </c:pt>
                <c:pt idx="162">
                  <c:v>48151</c:v>
                </c:pt>
                <c:pt idx="163">
                  <c:v>48152</c:v>
                </c:pt>
                <c:pt idx="164">
                  <c:v>48153</c:v>
                </c:pt>
                <c:pt idx="165">
                  <c:v>48171</c:v>
                </c:pt>
                <c:pt idx="166">
                  <c:v>48167</c:v>
                </c:pt>
                <c:pt idx="167">
                  <c:v>48160</c:v>
                </c:pt>
                <c:pt idx="168">
                  <c:v>46700</c:v>
                </c:pt>
                <c:pt idx="169">
                  <c:v>45240</c:v>
                </c:pt>
                <c:pt idx="170">
                  <c:v>43780</c:v>
                </c:pt>
                <c:pt idx="171">
                  <c:v>42318</c:v>
                </c:pt>
                <c:pt idx="172">
                  <c:v>42309</c:v>
                </c:pt>
                <c:pt idx="173">
                  <c:v>42309</c:v>
                </c:pt>
                <c:pt idx="174">
                  <c:v>42309</c:v>
                </c:pt>
                <c:pt idx="175">
                  <c:v>42320</c:v>
                </c:pt>
                <c:pt idx="176">
                  <c:v>41460</c:v>
                </c:pt>
                <c:pt idx="177">
                  <c:v>40000</c:v>
                </c:pt>
                <c:pt idx="178">
                  <c:v>38540</c:v>
                </c:pt>
                <c:pt idx="179">
                  <c:v>36050</c:v>
                </c:pt>
                <c:pt idx="180">
                  <c:v>34589</c:v>
                </c:pt>
                <c:pt idx="181">
                  <c:v>34584</c:v>
                </c:pt>
                <c:pt idx="182">
                  <c:v>34568</c:v>
                </c:pt>
                <c:pt idx="183">
                  <c:v>34576</c:v>
                </c:pt>
                <c:pt idx="184">
                  <c:v>34575</c:v>
                </c:pt>
                <c:pt idx="185">
                  <c:v>34569.5</c:v>
                </c:pt>
                <c:pt idx="186">
                  <c:v>34586</c:v>
                </c:pt>
                <c:pt idx="187">
                  <c:v>34120</c:v>
                </c:pt>
                <c:pt idx="188">
                  <c:v>34119</c:v>
                </c:pt>
                <c:pt idx="189">
                  <c:v>34118</c:v>
                </c:pt>
                <c:pt idx="190">
                  <c:v>34126</c:v>
                </c:pt>
                <c:pt idx="191">
                  <c:v>34125</c:v>
                </c:pt>
                <c:pt idx="192">
                  <c:v>32896</c:v>
                </c:pt>
                <c:pt idx="193">
                  <c:v>32896</c:v>
                </c:pt>
                <c:pt idx="194">
                  <c:v>32895.5</c:v>
                </c:pt>
                <c:pt idx="195">
                  <c:v>32906</c:v>
                </c:pt>
                <c:pt idx="196">
                  <c:v>32906.5</c:v>
                </c:pt>
                <c:pt idx="197">
                  <c:v>32895.5</c:v>
                </c:pt>
                <c:pt idx="198">
                  <c:v>32896</c:v>
                </c:pt>
                <c:pt idx="199">
                  <c:v>32896</c:v>
                </c:pt>
                <c:pt idx="200">
                  <c:v>32907</c:v>
                </c:pt>
                <c:pt idx="201">
                  <c:v>32907</c:v>
                </c:pt>
                <c:pt idx="202">
                  <c:v>32896.5</c:v>
                </c:pt>
                <c:pt idx="203">
                  <c:v>32896.5</c:v>
                </c:pt>
                <c:pt idx="204">
                  <c:v>32896.5</c:v>
                </c:pt>
                <c:pt idx="205">
                  <c:v>32907</c:v>
                </c:pt>
                <c:pt idx="206">
                  <c:v>32907</c:v>
                </c:pt>
                <c:pt idx="207">
                  <c:v>32885.5</c:v>
                </c:pt>
                <c:pt idx="208">
                  <c:v>32890.5</c:v>
                </c:pt>
                <c:pt idx="209">
                  <c:v>32911.5</c:v>
                </c:pt>
                <c:pt idx="210">
                  <c:v>32911.5</c:v>
                </c:pt>
                <c:pt idx="211">
                  <c:v>32906</c:v>
                </c:pt>
                <c:pt idx="212">
                  <c:v>32890</c:v>
                </c:pt>
                <c:pt idx="213">
                  <c:v>32890</c:v>
                </c:pt>
                <c:pt idx="214">
                  <c:v>32888.5</c:v>
                </c:pt>
                <c:pt idx="215">
                  <c:v>32901.25</c:v>
                </c:pt>
                <c:pt idx="216">
                  <c:v>32897</c:v>
                </c:pt>
                <c:pt idx="217">
                  <c:v>32888.5</c:v>
                </c:pt>
                <c:pt idx="218">
                  <c:v>32889</c:v>
                </c:pt>
                <c:pt idx="219">
                  <c:v>32884.5</c:v>
                </c:pt>
                <c:pt idx="220">
                  <c:v>32901.75</c:v>
                </c:pt>
                <c:pt idx="221">
                  <c:v>32897.5</c:v>
                </c:pt>
                <c:pt idx="222">
                  <c:v>32889</c:v>
                </c:pt>
                <c:pt idx="223">
                  <c:v>32889</c:v>
                </c:pt>
                <c:pt idx="224">
                  <c:v>32889</c:v>
                </c:pt>
                <c:pt idx="225">
                  <c:v>32901.5</c:v>
                </c:pt>
                <c:pt idx="226">
                  <c:v>32897.5</c:v>
                </c:pt>
                <c:pt idx="227">
                  <c:v>32889</c:v>
                </c:pt>
                <c:pt idx="228">
                  <c:v>32889.5</c:v>
                </c:pt>
                <c:pt idx="229">
                  <c:v>32889.5</c:v>
                </c:pt>
                <c:pt idx="230">
                  <c:v>32902.5</c:v>
                </c:pt>
                <c:pt idx="231">
                  <c:v>32898</c:v>
                </c:pt>
                <c:pt idx="232">
                  <c:v>32890</c:v>
                </c:pt>
                <c:pt idx="233">
                  <c:v>32890</c:v>
                </c:pt>
                <c:pt idx="234">
                  <c:v>32889.5</c:v>
                </c:pt>
                <c:pt idx="235">
                  <c:v>32902.5</c:v>
                </c:pt>
                <c:pt idx="236">
                  <c:v>32898.5</c:v>
                </c:pt>
                <c:pt idx="237">
                  <c:v>32889.5</c:v>
                </c:pt>
                <c:pt idx="238">
                  <c:v>32889.5</c:v>
                </c:pt>
                <c:pt idx="239">
                  <c:v>32889.5</c:v>
                </c:pt>
                <c:pt idx="240">
                  <c:v>32906.25</c:v>
                </c:pt>
                <c:pt idx="241">
                  <c:v>32901</c:v>
                </c:pt>
                <c:pt idx="242">
                  <c:v>32890.5</c:v>
                </c:pt>
                <c:pt idx="243">
                  <c:v>32890.5</c:v>
                </c:pt>
                <c:pt idx="244">
                  <c:v>32890.5</c:v>
                </c:pt>
                <c:pt idx="245">
                  <c:v>32906.5</c:v>
                </c:pt>
                <c:pt idx="246">
                  <c:v>32901.5</c:v>
                </c:pt>
                <c:pt idx="247">
                  <c:v>32906.5</c:v>
                </c:pt>
                <c:pt idx="248">
                  <c:v>32890.5</c:v>
                </c:pt>
                <c:pt idx="249">
                  <c:v>32890.5</c:v>
                </c:pt>
                <c:pt idx="250">
                  <c:v>32906.5</c:v>
                </c:pt>
                <c:pt idx="251">
                  <c:v>32901</c:v>
                </c:pt>
                <c:pt idx="252">
                  <c:v>32890.5</c:v>
                </c:pt>
                <c:pt idx="253">
                  <c:v>32890.5</c:v>
                </c:pt>
                <c:pt idx="254">
                  <c:v>32890.5</c:v>
                </c:pt>
                <c:pt idx="255">
                  <c:v>32906.5</c:v>
                </c:pt>
                <c:pt idx="256">
                  <c:v>32901</c:v>
                </c:pt>
                <c:pt idx="257">
                  <c:v>32890</c:v>
                </c:pt>
                <c:pt idx="258">
                  <c:v>32895</c:v>
                </c:pt>
                <c:pt idx="259">
                  <c:v>32906</c:v>
                </c:pt>
                <c:pt idx="260">
                  <c:v>32906</c:v>
                </c:pt>
                <c:pt idx="261">
                  <c:v>32889</c:v>
                </c:pt>
                <c:pt idx="262">
                  <c:v>32889</c:v>
                </c:pt>
                <c:pt idx="263">
                  <c:v>32889</c:v>
                </c:pt>
                <c:pt idx="264">
                  <c:v>32889</c:v>
                </c:pt>
                <c:pt idx="265">
                  <c:v>32906</c:v>
                </c:pt>
                <c:pt idx="266">
                  <c:v>33266</c:v>
                </c:pt>
                <c:pt idx="267">
                  <c:v>33255</c:v>
                </c:pt>
                <c:pt idx="268">
                  <c:v>33254</c:v>
                </c:pt>
                <c:pt idx="269">
                  <c:v>33254</c:v>
                </c:pt>
                <c:pt idx="270">
                  <c:v>33269.5</c:v>
                </c:pt>
                <c:pt idx="271">
                  <c:v>33264</c:v>
                </c:pt>
                <c:pt idx="272">
                  <c:v>33253</c:v>
                </c:pt>
                <c:pt idx="273">
                  <c:v>33253</c:v>
                </c:pt>
                <c:pt idx="274">
                  <c:v>33274</c:v>
                </c:pt>
                <c:pt idx="275">
                  <c:v>33269</c:v>
                </c:pt>
                <c:pt idx="276">
                  <c:v>33252</c:v>
                </c:pt>
                <c:pt idx="277">
                  <c:v>33252</c:v>
                </c:pt>
                <c:pt idx="278">
                  <c:v>33252</c:v>
                </c:pt>
                <c:pt idx="279">
                  <c:v>33251</c:v>
                </c:pt>
                <c:pt idx="280">
                  <c:v>33264</c:v>
                </c:pt>
                <c:pt idx="281">
                  <c:v>33260</c:v>
                </c:pt>
                <c:pt idx="282">
                  <c:v>33252</c:v>
                </c:pt>
                <c:pt idx="283">
                  <c:v>33252</c:v>
                </c:pt>
                <c:pt idx="284">
                  <c:v>33252</c:v>
                </c:pt>
                <c:pt idx="285">
                  <c:v>33265</c:v>
                </c:pt>
                <c:pt idx="286">
                  <c:v>33261</c:v>
                </c:pt>
                <c:pt idx="287">
                  <c:v>33252</c:v>
                </c:pt>
                <c:pt idx="288">
                  <c:v>33252</c:v>
                </c:pt>
                <c:pt idx="289">
                  <c:v>33270</c:v>
                </c:pt>
                <c:pt idx="290">
                  <c:v>33270</c:v>
                </c:pt>
                <c:pt idx="291">
                  <c:v>33266</c:v>
                </c:pt>
                <c:pt idx="292">
                  <c:v>33258</c:v>
                </c:pt>
                <c:pt idx="293">
                  <c:v>33258</c:v>
                </c:pt>
                <c:pt idx="294">
                  <c:v>33267</c:v>
                </c:pt>
                <c:pt idx="295">
                  <c:v>33267</c:v>
                </c:pt>
                <c:pt idx="296">
                  <c:v>33258</c:v>
                </c:pt>
                <c:pt idx="297">
                  <c:v>33258</c:v>
                </c:pt>
                <c:pt idx="298">
                  <c:v>33258</c:v>
                </c:pt>
                <c:pt idx="299">
                  <c:v>33275</c:v>
                </c:pt>
                <c:pt idx="300">
                  <c:v>33275</c:v>
                </c:pt>
                <c:pt idx="301">
                  <c:v>33275</c:v>
                </c:pt>
                <c:pt idx="302">
                  <c:v>33275</c:v>
                </c:pt>
                <c:pt idx="303">
                  <c:v>33260</c:v>
                </c:pt>
                <c:pt idx="304">
                  <c:v>33278</c:v>
                </c:pt>
                <c:pt idx="305">
                  <c:v>33278</c:v>
                </c:pt>
                <c:pt idx="306">
                  <c:v>33284</c:v>
                </c:pt>
                <c:pt idx="307">
                  <c:v>33290</c:v>
                </c:pt>
                <c:pt idx="308">
                  <c:v>33302</c:v>
                </c:pt>
                <c:pt idx="309">
                  <c:v>33302</c:v>
                </c:pt>
                <c:pt idx="310">
                  <c:v>33302</c:v>
                </c:pt>
                <c:pt idx="311">
                  <c:v>33554</c:v>
                </c:pt>
                <c:pt idx="312">
                  <c:v>33599</c:v>
                </c:pt>
                <c:pt idx="313">
                  <c:v>33599</c:v>
                </c:pt>
                <c:pt idx="314">
                  <c:v>33620</c:v>
                </c:pt>
                <c:pt idx="315">
                  <c:v>33620</c:v>
                </c:pt>
                <c:pt idx="316">
                  <c:v>33500</c:v>
                </c:pt>
                <c:pt idx="317">
                  <c:v>33269</c:v>
                </c:pt>
                <c:pt idx="318">
                  <c:v>33274</c:v>
                </c:pt>
                <c:pt idx="319">
                  <c:v>33279</c:v>
                </c:pt>
                <c:pt idx="320">
                  <c:v>33300</c:v>
                </c:pt>
                <c:pt idx="321">
                  <c:v>33300</c:v>
                </c:pt>
                <c:pt idx="322">
                  <c:v>35859</c:v>
                </c:pt>
                <c:pt idx="323">
                  <c:v>35870</c:v>
                </c:pt>
                <c:pt idx="324">
                  <c:v>35876</c:v>
                </c:pt>
                <c:pt idx="325">
                  <c:v>35900</c:v>
                </c:pt>
                <c:pt idx="326">
                  <c:v>35900</c:v>
                </c:pt>
                <c:pt idx="327">
                  <c:v>28950</c:v>
                </c:pt>
                <c:pt idx="328">
                  <c:v>28950</c:v>
                </c:pt>
                <c:pt idx="329">
                  <c:v>27498</c:v>
                </c:pt>
                <c:pt idx="330">
                  <c:v>26730</c:v>
                </c:pt>
                <c:pt idx="331">
                  <c:v>26000</c:v>
                </c:pt>
                <c:pt idx="332">
                  <c:v>25000</c:v>
                </c:pt>
                <c:pt idx="333">
                  <c:v>24200</c:v>
                </c:pt>
                <c:pt idx="334">
                  <c:v>24000</c:v>
                </c:pt>
                <c:pt idx="335">
                  <c:v>23800</c:v>
                </c:pt>
                <c:pt idx="336">
                  <c:v>22850</c:v>
                </c:pt>
                <c:pt idx="337">
                  <c:v>22700</c:v>
                </c:pt>
                <c:pt idx="338">
                  <c:v>22100</c:v>
                </c:pt>
                <c:pt idx="339">
                  <c:v>21388</c:v>
                </c:pt>
                <c:pt idx="340">
                  <c:v>21399</c:v>
                </c:pt>
                <c:pt idx="341">
                  <c:v>21403</c:v>
                </c:pt>
                <c:pt idx="342">
                  <c:v>21408</c:v>
                </c:pt>
                <c:pt idx="343">
                  <c:v>21408</c:v>
                </c:pt>
                <c:pt idx="344">
                  <c:v>21422</c:v>
                </c:pt>
                <c:pt idx="345">
                  <c:v>21431.5</c:v>
                </c:pt>
                <c:pt idx="346">
                  <c:v>21436</c:v>
                </c:pt>
                <c:pt idx="347">
                  <c:v>21440</c:v>
                </c:pt>
                <c:pt idx="348">
                  <c:v>21440</c:v>
                </c:pt>
                <c:pt idx="349">
                  <c:v>21453</c:v>
                </c:pt>
                <c:pt idx="350">
                  <c:v>21462</c:v>
                </c:pt>
                <c:pt idx="351">
                  <c:v>21466</c:v>
                </c:pt>
                <c:pt idx="352">
                  <c:v>21466</c:v>
                </c:pt>
                <c:pt idx="353">
                  <c:v>21466</c:v>
                </c:pt>
                <c:pt idx="354">
                  <c:v>21483</c:v>
                </c:pt>
                <c:pt idx="355">
                  <c:v>21492</c:v>
                </c:pt>
                <c:pt idx="356">
                  <c:v>21492</c:v>
                </c:pt>
                <c:pt idx="357">
                  <c:v>21500</c:v>
                </c:pt>
                <c:pt idx="358">
                  <c:v>21500</c:v>
                </c:pt>
                <c:pt idx="359">
                  <c:v>23700</c:v>
                </c:pt>
                <c:pt idx="360">
                  <c:v>24267</c:v>
                </c:pt>
                <c:pt idx="361">
                  <c:v>24271</c:v>
                </c:pt>
                <c:pt idx="362">
                  <c:v>24275</c:v>
                </c:pt>
                <c:pt idx="363">
                  <c:v>24275</c:v>
                </c:pt>
                <c:pt idx="364">
                  <c:v>24275</c:v>
                </c:pt>
                <c:pt idx="365">
                  <c:v>24296</c:v>
                </c:pt>
                <c:pt idx="366">
                  <c:v>24300</c:v>
                </c:pt>
                <c:pt idx="367">
                  <c:v>24300</c:v>
                </c:pt>
                <c:pt idx="368">
                  <c:v>24300</c:v>
                </c:pt>
                <c:pt idx="369">
                  <c:v>24300</c:v>
                </c:pt>
                <c:pt idx="370">
                  <c:v>24300</c:v>
                </c:pt>
                <c:pt idx="371">
                  <c:v>24300</c:v>
                </c:pt>
                <c:pt idx="372">
                  <c:v>24300</c:v>
                </c:pt>
                <c:pt idx="373">
                  <c:v>24300</c:v>
                </c:pt>
                <c:pt idx="374">
                  <c:v>24300</c:v>
                </c:pt>
                <c:pt idx="375">
                  <c:v>24300</c:v>
                </c:pt>
                <c:pt idx="376">
                  <c:v>24300</c:v>
                </c:pt>
                <c:pt idx="377">
                  <c:v>24300</c:v>
                </c:pt>
                <c:pt idx="378">
                  <c:v>25016.734624779056</c:v>
                </c:pt>
                <c:pt idx="379">
                  <c:v>25016.734624779056</c:v>
                </c:pt>
                <c:pt idx="380">
                  <c:v>25016.734624779056</c:v>
                </c:pt>
                <c:pt idx="381">
                  <c:v>25016.734624779056</c:v>
                </c:pt>
                <c:pt idx="382">
                  <c:v>25016.734624779056</c:v>
                </c:pt>
                <c:pt idx="383">
                  <c:v>25016.734624779056</c:v>
                </c:pt>
                <c:pt idx="384">
                  <c:v>25016.734624779056</c:v>
                </c:pt>
                <c:pt idx="385">
                  <c:v>25016.734624779056</c:v>
                </c:pt>
                <c:pt idx="386">
                  <c:v>25016.734624779056</c:v>
                </c:pt>
                <c:pt idx="387">
                  <c:v>25016.734624779056</c:v>
                </c:pt>
                <c:pt idx="388">
                  <c:v>25016.734624779056</c:v>
                </c:pt>
                <c:pt idx="389">
                  <c:v>25016.734624779056</c:v>
                </c:pt>
                <c:pt idx="390">
                  <c:v>25016.734624779056</c:v>
                </c:pt>
                <c:pt idx="391">
                  <c:v>25016.734624779056</c:v>
                </c:pt>
                <c:pt idx="392">
                  <c:v>25016.734624779056</c:v>
                </c:pt>
                <c:pt idx="393">
                  <c:v>25016.734624779056</c:v>
                </c:pt>
                <c:pt idx="394">
                  <c:v>25016.734624779056</c:v>
                </c:pt>
                <c:pt idx="395">
                  <c:v>25016.734624779056</c:v>
                </c:pt>
                <c:pt idx="396">
                  <c:v>25016.734624779056</c:v>
                </c:pt>
                <c:pt idx="397">
                  <c:v>25016.734624779056</c:v>
                </c:pt>
                <c:pt idx="398">
                  <c:v>25016.734624779056</c:v>
                </c:pt>
                <c:pt idx="399">
                  <c:v>25016.734624779056</c:v>
                </c:pt>
                <c:pt idx="400">
                  <c:v>25016.734624779056</c:v>
                </c:pt>
                <c:pt idx="401">
                  <c:v>25016.734624779056</c:v>
                </c:pt>
                <c:pt idx="402">
                  <c:v>25016.734624779056</c:v>
                </c:pt>
                <c:pt idx="403">
                  <c:v>25016.734624779056</c:v>
                </c:pt>
                <c:pt idx="404">
                  <c:v>25016.734624779056</c:v>
                </c:pt>
                <c:pt idx="405">
                  <c:v>25016.734624779056</c:v>
                </c:pt>
                <c:pt idx="406">
                  <c:v>25016.734624779056</c:v>
                </c:pt>
                <c:pt idx="407">
                  <c:v>25016.734624779056</c:v>
                </c:pt>
                <c:pt idx="408">
                  <c:v>25016.734624779056</c:v>
                </c:pt>
                <c:pt idx="409">
                  <c:v>25016.734624779056</c:v>
                </c:pt>
                <c:pt idx="410">
                  <c:v>25013.131391396884</c:v>
                </c:pt>
                <c:pt idx="411">
                  <c:v>25013.131391396884</c:v>
                </c:pt>
                <c:pt idx="412">
                  <c:v>25007.726541323631</c:v>
                </c:pt>
                <c:pt idx="413">
                  <c:v>25005.924924632545</c:v>
                </c:pt>
                <c:pt idx="414">
                  <c:v>25004.12330794146</c:v>
                </c:pt>
                <c:pt idx="415">
                  <c:v>25002.321691250374</c:v>
                </c:pt>
                <c:pt idx="416">
                  <c:v>25002.321691250374</c:v>
                </c:pt>
                <c:pt idx="417">
                  <c:v>24995.115224486035</c:v>
                </c:pt>
                <c:pt idx="418">
                  <c:v>24993.056233981937</c:v>
                </c:pt>
                <c:pt idx="419">
                  <c:v>24990.997243477843</c:v>
                </c:pt>
                <c:pt idx="420">
                  <c:v>24986.879262469647</c:v>
                </c:pt>
                <c:pt idx="421">
                  <c:v>24986.879262469647</c:v>
                </c:pt>
                <c:pt idx="422">
                  <c:v>24980.702290957357</c:v>
                </c:pt>
                <c:pt idx="423">
                  <c:v>24978.643300453259</c:v>
                </c:pt>
                <c:pt idx="424">
                  <c:v>24976.584309949161</c:v>
                </c:pt>
                <c:pt idx="425">
                  <c:v>24972.466328940969</c:v>
                </c:pt>
                <c:pt idx="426">
                  <c:v>24972.466328940969</c:v>
                </c:pt>
                <c:pt idx="427">
                  <c:v>24966.289357428675</c:v>
                </c:pt>
                <c:pt idx="428">
                  <c:v>24964.230366924581</c:v>
                </c:pt>
                <c:pt idx="429">
                  <c:v>24962.171376420483</c:v>
                </c:pt>
                <c:pt idx="430">
                  <c:v>24958.053395412288</c:v>
                </c:pt>
                <c:pt idx="431">
                  <c:v>24958.053395412288</c:v>
                </c:pt>
                <c:pt idx="432">
                  <c:v>24951.876423899997</c:v>
                </c:pt>
                <c:pt idx="433">
                  <c:v>24949.8174333959</c:v>
                </c:pt>
                <c:pt idx="434">
                  <c:v>24947.758442891805</c:v>
                </c:pt>
                <c:pt idx="435">
                  <c:v>24942.096219005536</c:v>
                </c:pt>
                <c:pt idx="436">
                  <c:v>24942.096219005536</c:v>
                </c:pt>
                <c:pt idx="437">
                  <c:v>24919.44732346047</c:v>
                </c:pt>
                <c:pt idx="438">
                  <c:v>24913.785099574201</c:v>
                </c:pt>
                <c:pt idx="439">
                  <c:v>24908.122875687935</c:v>
                </c:pt>
                <c:pt idx="440">
                  <c:v>24896.798427915401</c:v>
                </c:pt>
                <c:pt idx="441">
                  <c:v>24896.798427915401</c:v>
                </c:pt>
                <c:pt idx="442">
                  <c:v>24879.8117562566</c:v>
                </c:pt>
                <c:pt idx="443">
                  <c:v>24874.149532370335</c:v>
                </c:pt>
                <c:pt idx="444">
                  <c:v>24868.487308484069</c:v>
                </c:pt>
                <c:pt idx="445">
                  <c:v>24857.162860711534</c:v>
                </c:pt>
                <c:pt idx="446">
                  <c:v>24857.162860711534</c:v>
                </c:pt>
                <c:pt idx="447">
                  <c:v>24840.176189052734</c:v>
                </c:pt>
                <c:pt idx="448">
                  <c:v>24834.513965166465</c:v>
                </c:pt>
                <c:pt idx="449">
                  <c:v>24828.336993654175</c:v>
                </c:pt>
                <c:pt idx="450">
                  <c:v>24818.042041133689</c:v>
                </c:pt>
                <c:pt idx="451">
                  <c:v>24818.042041133689</c:v>
                </c:pt>
                <c:pt idx="452">
                  <c:v>24801.570117100913</c:v>
                </c:pt>
                <c:pt idx="453">
                  <c:v>24796.422640840672</c:v>
                </c:pt>
                <c:pt idx="454">
                  <c:v>24791.275164580427</c:v>
                </c:pt>
                <c:pt idx="455">
                  <c:v>24779.950716807896</c:v>
                </c:pt>
                <c:pt idx="456">
                  <c:v>24779.950716807896</c:v>
                </c:pt>
                <c:pt idx="457">
                  <c:v>24762.449297523071</c:v>
                </c:pt>
                <c:pt idx="458">
                  <c:v>24757.301821262827</c:v>
                </c:pt>
                <c:pt idx="459">
                  <c:v>24751.124849750537</c:v>
                </c:pt>
                <c:pt idx="460">
                  <c:v>24740.829897230051</c:v>
                </c:pt>
                <c:pt idx="461">
                  <c:v>24740.829897230051</c:v>
                </c:pt>
                <c:pt idx="462">
                  <c:v>24724.357973197275</c:v>
                </c:pt>
                <c:pt idx="463">
                  <c:v>24719.210496937034</c:v>
                </c:pt>
                <c:pt idx="464">
                  <c:v>24714.063020676789</c:v>
                </c:pt>
                <c:pt idx="465">
                  <c:v>24708.400796790524</c:v>
                </c:pt>
                <c:pt idx="466">
                  <c:v>24708.400796790524</c:v>
                </c:pt>
                <c:pt idx="467">
                  <c:v>24686.266648871479</c:v>
                </c:pt>
                <c:pt idx="468">
                  <c:v>24674.942201098947</c:v>
                </c:pt>
                <c:pt idx="469">
                  <c:v>24674.942201098947</c:v>
                </c:pt>
                <c:pt idx="470">
                  <c:v>24669.794724838703</c:v>
                </c:pt>
                <c:pt idx="471">
                  <c:v>24669.794724838703</c:v>
                </c:pt>
                <c:pt idx="472">
                  <c:v>25259.695504262505</c:v>
                </c:pt>
                <c:pt idx="473">
                  <c:v>25259.695504262505</c:v>
                </c:pt>
                <c:pt idx="474">
                  <c:v>25254.548028002264</c:v>
                </c:pt>
                <c:pt idx="475">
                  <c:v>26377.727347987198</c:v>
                </c:pt>
                <c:pt idx="476">
                  <c:v>26377.727347987198</c:v>
                </c:pt>
                <c:pt idx="477">
                  <c:v>26873.944059474587</c:v>
                </c:pt>
                <c:pt idx="478">
                  <c:v>26873.944059474587</c:v>
                </c:pt>
                <c:pt idx="479">
                  <c:v>26868.796583214342</c:v>
                </c:pt>
                <c:pt idx="480">
                  <c:v>26859.531125945909</c:v>
                </c:pt>
                <c:pt idx="481">
                  <c:v>26846.147687669276</c:v>
                </c:pt>
                <c:pt idx="482">
                  <c:v>26846.147687669276</c:v>
                </c:pt>
                <c:pt idx="483">
                  <c:v>26842.029706661084</c:v>
                </c:pt>
                <c:pt idx="484">
                  <c:v>26837.911725652888</c:v>
                </c:pt>
                <c:pt idx="485">
                  <c:v>26833.793744644692</c:v>
                </c:pt>
                <c:pt idx="486">
                  <c:v>26829.6757636365</c:v>
                </c:pt>
                <c:pt idx="487">
                  <c:v>26949.097212874127</c:v>
                </c:pt>
                <c:pt idx="488">
                  <c:v>26949.097212874127</c:v>
                </c:pt>
                <c:pt idx="489">
                  <c:v>26949.097212874127</c:v>
                </c:pt>
                <c:pt idx="490">
                  <c:v>26962.48065115076</c:v>
                </c:pt>
                <c:pt idx="491">
                  <c:v>26958.362670142564</c:v>
                </c:pt>
                <c:pt idx="492">
                  <c:v>26949.097212874127</c:v>
                </c:pt>
                <c:pt idx="493">
                  <c:v>26949.097212874127</c:v>
                </c:pt>
                <c:pt idx="494">
                  <c:v>26949.097212874127</c:v>
                </c:pt>
                <c:pt idx="495">
                  <c:v>26962.48065115076</c:v>
                </c:pt>
                <c:pt idx="496">
                  <c:v>26958.362670142564</c:v>
                </c:pt>
                <c:pt idx="497">
                  <c:v>26949.097212874127</c:v>
                </c:pt>
                <c:pt idx="498">
                  <c:v>26949.097212874127</c:v>
                </c:pt>
                <c:pt idx="499">
                  <c:v>26950.126708126176</c:v>
                </c:pt>
                <c:pt idx="500">
                  <c:v>26971.231360793172</c:v>
                </c:pt>
                <c:pt idx="501">
                  <c:v>27512.231115744667</c:v>
                </c:pt>
                <c:pt idx="502">
                  <c:v>27513.260610996716</c:v>
                </c:pt>
                <c:pt idx="503">
                  <c:v>27517.378592004912</c:v>
                </c:pt>
                <c:pt idx="504">
                  <c:v>27521.496573013104</c:v>
                </c:pt>
                <c:pt idx="505">
                  <c:v>27542.086478054076</c:v>
                </c:pt>
                <c:pt idx="506">
                  <c:v>27540.542235176003</c:v>
                </c:pt>
                <c:pt idx="507">
                  <c:v>27541.056982802027</c:v>
                </c:pt>
                <c:pt idx="508">
                  <c:v>27546.204459062272</c:v>
                </c:pt>
                <c:pt idx="509">
                  <c:v>27548.263449566366</c:v>
                </c:pt>
                <c:pt idx="510">
                  <c:v>27568.338606981313</c:v>
                </c:pt>
                <c:pt idx="511">
                  <c:v>27566.79436410324</c:v>
                </c:pt>
                <c:pt idx="512">
                  <c:v>27567.823859355289</c:v>
                </c:pt>
                <c:pt idx="513">
                  <c:v>27571.941840363485</c:v>
                </c:pt>
                <c:pt idx="514">
                  <c:v>27576.059821371677</c:v>
                </c:pt>
                <c:pt idx="515">
                  <c:v>27596.649726412648</c:v>
                </c:pt>
                <c:pt idx="516">
                  <c:v>27594.59073590855</c:v>
                </c:pt>
                <c:pt idx="517">
                  <c:v>27594.59073590855</c:v>
                </c:pt>
                <c:pt idx="518">
                  <c:v>27597.679221664697</c:v>
                </c:pt>
                <c:pt idx="519">
                  <c:v>27600.76770742084</c:v>
                </c:pt>
                <c:pt idx="520">
                  <c:v>27623.41660296591</c:v>
                </c:pt>
                <c:pt idx="521">
                  <c:v>27623.41660296591</c:v>
                </c:pt>
                <c:pt idx="522">
                  <c:v>27629.5935744782</c:v>
                </c:pt>
                <c:pt idx="523">
                  <c:v>27634.741050738445</c:v>
                </c:pt>
                <c:pt idx="524">
                  <c:v>27640.40327462471</c:v>
                </c:pt>
                <c:pt idx="525">
                  <c:v>27662.537422543752</c:v>
                </c:pt>
                <c:pt idx="526">
                  <c:v>27662.537422543752</c:v>
                </c:pt>
                <c:pt idx="527">
                  <c:v>27667.684898803996</c:v>
                </c:pt>
                <c:pt idx="528">
                  <c:v>27673.861870316287</c:v>
                </c:pt>
                <c:pt idx="529">
                  <c:v>27679.009346576531</c:v>
                </c:pt>
                <c:pt idx="530">
                  <c:v>27701.658242121597</c:v>
                </c:pt>
                <c:pt idx="531">
                  <c:v>27701.658242121597</c:v>
                </c:pt>
                <c:pt idx="532">
                  <c:v>27706.805718381838</c:v>
                </c:pt>
                <c:pt idx="533">
                  <c:v>27711.953194642083</c:v>
                </c:pt>
                <c:pt idx="534">
                  <c:v>27739.749566447394</c:v>
                </c:pt>
                <c:pt idx="535">
                  <c:v>27739.749566447394</c:v>
                </c:pt>
                <c:pt idx="536">
                  <c:v>27739.749566447394</c:v>
                </c:pt>
                <c:pt idx="537">
                  <c:v>27744.897042707635</c:v>
                </c:pt>
                <c:pt idx="538">
                  <c:v>28496.428576703056</c:v>
                </c:pt>
                <c:pt idx="539">
                  <c:v>28500.546557711248</c:v>
                </c:pt>
                <c:pt idx="540">
                  <c:v>28519.077472248122</c:v>
                </c:pt>
                <c:pt idx="541">
                  <c:v>28519.077472248122</c:v>
                </c:pt>
                <c:pt idx="542">
                  <c:v>28523.195453256318</c:v>
                </c:pt>
                <c:pt idx="543">
                  <c:v>28527.31343426451</c:v>
                </c:pt>
                <c:pt idx="544">
                  <c:v>28531.94616289873</c:v>
                </c:pt>
                <c:pt idx="545">
                  <c:v>28545.844348801384</c:v>
                </c:pt>
                <c:pt idx="546">
                  <c:v>28541.726367793191</c:v>
                </c:pt>
                <c:pt idx="547">
                  <c:v>28532.975658150779</c:v>
                </c:pt>
                <c:pt idx="548">
                  <c:v>28532.975658150779</c:v>
                </c:pt>
                <c:pt idx="549">
                  <c:v>28550.991825061628</c:v>
                </c:pt>
                <c:pt idx="550">
                  <c:v>28550.991825061628</c:v>
                </c:pt>
                <c:pt idx="551">
                  <c:v>28546.873844053433</c:v>
                </c:pt>
                <c:pt idx="552">
                  <c:v>28534.519901028849</c:v>
                </c:pt>
                <c:pt idx="553">
                  <c:v>28538.637882037045</c:v>
                </c:pt>
                <c:pt idx="554">
                  <c:v>28538.637882037045</c:v>
                </c:pt>
                <c:pt idx="555">
                  <c:v>28547.903339305481</c:v>
                </c:pt>
                <c:pt idx="556">
                  <c:v>28547.903339305481</c:v>
                </c:pt>
                <c:pt idx="557">
                  <c:v>28539.667377289094</c:v>
                </c:pt>
                <c:pt idx="558">
                  <c:v>28539.667377289094</c:v>
                </c:pt>
                <c:pt idx="559">
                  <c:v>28539.667377289094</c:v>
                </c:pt>
                <c:pt idx="560">
                  <c:v>28548.93283455753</c:v>
                </c:pt>
                <c:pt idx="561">
                  <c:v>28548.93283455753</c:v>
                </c:pt>
                <c:pt idx="562">
                  <c:v>28540.696872541143</c:v>
                </c:pt>
                <c:pt idx="563">
                  <c:v>28536.578891532947</c:v>
                </c:pt>
                <c:pt idx="564">
                  <c:v>28532.460910524755</c:v>
                </c:pt>
                <c:pt idx="565">
                  <c:v>28527.31343426451</c:v>
                </c:pt>
                <c:pt idx="566">
                  <c:v>29264.946782357274</c:v>
                </c:pt>
                <c:pt idx="567">
                  <c:v>29248.989605950523</c:v>
                </c:pt>
                <c:pt idx="568">
                  <c:v>29243.327382064257</c:v>
                </c:pt>
                <c:pt idx="569">
                  <c:v>29237.665158177992</c:v>
                </c:pt>
                <c:pt idx="570">
                  <c:v>29232.517681917747</c:v>
                </c:pt>
                <c:pt idx="571">
                  <c:v>29227.370205657506</c:v>
                </c:pt>
                <c:pt idx="572">
                  <c:v>29210.89828162473</c:v>
                </c:pt>
                <c:pt idx="573">
                  <c:v>29205.750805364485</c:v>
                </c:pt>
                <c:pt idx="574">
                  <c:v>29200.08858147822</c:v>
                </c:pt>
                <c:pt idx="575">
                  <c:v>29200.08858147822</c:v>
                </c:pt>
                <c:pt idx="576">
                  <c:v>29200.08858147822</c:v>
                </c:pt>
                <c:pt idx="577">
                  <c:v>29194.42635759195</c:v>
                </c:pt>
                <c:pt idx="578">
                  <c:v>29167.144733412668</c:v>
                </c:pt>
                <c:pt idx="579">
                  <c:v>29161.482509526399</c:v>
                </c:pt>
                <c:pt idx="580">
                  <c:v>29155.820285640133</c:v>
                </c:pt>
                <c:pt idx="581">
                  <c:v>29150.158061753864</c:v>
                </c:pt>
                <c:pt idx="582">
                  <c:v>29133.686137721088</c:v>
                </c:pt>
                <c:pt idx="583">
                  <c:v>29128.023913834822</c:v>
                </c:pt>
                <c:pt idx="584">
                  <c:v>29122.361689948557</c:v>
                </c:pt>
                <c:pt idx="585">
                  <c:v>29116.699466062288</c:v>
                </c:pt>
                <c:pt idx="586">
                  <c:v>29111.037242176022</c:v>
                </c:pt>
                <c:pt idx="587">
                  <c:v>29094.565318143246</c:v>
                </c:pt>
                <c:pt idx="588">
                  <c:v>29088.903094256977</c:v>
                </c:pt>
                <c:pt idx="589">
                  <c:v>29083.240870370711</c:v>
                </c:pt>
                <c:pt idx="590">
                  <c:v>29077.578646484446</c:v>
                </c:pt>
                <c:pt idx="591">
                  <c:v>29071.916422598177</c:v>
                </c:pt>
                <c:pt idx="592">
                  <c:v>29055.444498565401</c:v>
                </c:pt>
                <c:pt idx="593">
                  <c:v>29050.29702230516</c:v>
                </c:pt>
                <c:pt idx="594">
                  <c:v>29045.149546044915</c:v>
                </c:pt>
                <c:pt idx="595">
                  <c:v>29039.487322158649</c:v>
                </c:pt>
                <c:pt idx="596">
                  <c:v>29033.825098272384</c:v>
                </c:pt>
                <c:pt idx="597">
                  <c:v>29017.353174239608</c:v>
                </c:pt>
                <c:pt idx="598">
                  <c:v>29011.690950353339</c:v>
                </c:pt>
                <c:pt idx="599">
                  <c:v>29006.028726467073</c:v>
                </c:pt>
                <c:pt idx="600">
                  <c:v>29000.366502580804</c:v>
                </c:pt>
                <c:pt idx="601">
                  <c:v>28994.704278694539</c:v>
                </c:pt>
                <c:pt idx="602">
                  <c:v>28978.232354661763</c:v>
                </c:pt>
                <c:pt idx="603">
                  <c:v>28972.570130775497</c:v>
                </c:pt>
                <c:pt idx="604">
                  <c:v>28966.907906889228</c:v>
                </c:pt>
                <c:pt idx="605">
                  <c:v>28962.275178255011</c:v>
                </c:pt>
                <c:pt idx="606">
                  <c:v>28962.275178255011</c:v>
                </c:pt>
                <c:pt idx="607">
                  <c:v>28944.773758970186</c:v>
                </c:pt>
                <c:pt idx="608">
                  <c:v>28940.141030335966</c:v>
                </c:pt>
                <c:pt idx="609">
                  <c:v>28936.023049327774</c:v>
                </c:pt>
                <c:pt idx="610">
                  <c:v>28931.390320693554</c:v>
                </c:pt>
                <c:pt idx="611">
                  <c:v>28926.757592059337</c:v>
                </c:pt>
                <c:pt idx="612">
                  <c:v>29520.776352491332</c:v>
                </c:pt>
                <c:pt idx="613">
                  <c:v>29516.143623857115</c:v>
                </c:pt>
                <c:pt idx="614">
                  <c:v>29511.510895222895</c:v>
                </c:pt>
                <c:pt idx="615">
                  <c:v>29534.159790767964</c:v>
                </c:pt>
                <c:pt idx="616">
                  <c:v>29535.189286020013</c:v>
                </c:pt>
                <c:pt idx="617">
                  <c:v>29527.46807162965</c:v>
                </c:pt>
                <c:pt idx="618">
                  <c:v>29522.83534299543</c:v>
                </c:pt>
                <c:pt idx="619">
                  <c:v>29523.864838247478</c:v>
                </c:pt>
                <c:pt idx="620">
                  <c:v>29536.218781272062</c:v>
                </c:pt>
                <c:pt idx="621">
                  <c:v>29537.248276524111</c:v>
                </c:pt>
                <c:pt idx="622">
                  <c:v>29529.01231450772</c:v>
                </c:pt>
                <c:pt idx="623">
                  <c:v>29530.041809759769</c:v>
                </c:pt>
                <c:pt idx="624">
                  <c:v>29531.071305011817</c:v>
                </c:pt>
                <c:pt idx="625">
                  <c:v>29542.910500410377</c:v>
                </c:pt>
                <c:pt idx="626">
                  <c:v>29543.939995662426</c:v>
                </c:pt>
                <c:pt idx="627">
                  <c:v>29536.218781272062</c:v>
                </c:pt>
                <c:pt idx="628">
                  <c:v>29536.990902711099</c:v>
                </c:pt>
                <c:pt idx="629">
                  <c:v>29537.763024150132</c:v>
                </c:pt>
                <c:pt idx="630">
                  <c:v>29548.31535048363</c:v>
                </c:pt>
                <c:pt idx="631">
                  <c:v>29553.720200556887</c:v>
                </c:pt>
                <c:pt idx="632">
                  <c:v>29536.476155085074</c:v>
                </c:pt>
                <c:pt idx="633">
                  <c:v>29536.218781272062</c:v>
                </c:pt>
                <c:pt idx="634">
                  <c:v>29535.704033646038</c:v>
                </c:pt>
                <c:pt idx="635">
                  <c:v>29546.513733792544</c:v>
                </c:pt>
                <c:pt idx="636">
                  <c:v>29546.513733792544</c:v>
                </c:pt>
                <c:pt idx="637">
                  <c:v>29535.189286020013</c:v>
                </c:pt>
                <c:pt idx="638">
                  <c:v>29535.189286020013</c:v>
                </c:pt>
                <c:pt idx="639">
                  <c:v>29557.323433939055</c:v>
                </c:pt>
                <c:pt idx="640">
                  <c:v>30774.002883657911</c:v>
                </c:pt>
                <c:pt idx="641">
                  <c:v>30768.107583476438</c:v>
                </c:pt>
                <c:pt idx="642">
                  <c:v>30749.885746551892</c:v>
                </c:pt>
                <c:pt idx="643">
                  <c:v>30772.39507451751</c:v>
                </c:pt>
                <c:pt idx="644">
                  <c:v>30772.39507451751</c:v>
                </c:pt>
                <c:pt idx="645">
                  <c:v>30772.39507451751</c:v>
                </c:pt>
                <c:pt idx="646">
                  <c:v>30772.39507451751</c:v>
                </c:pt>
                <c:pt idx="647">
                  <c:v>30748.813873791627</c:v>
                </c:pt>
                <c:pt idx="648">
                  <c:v>30748.813873791627</c:v>
                </c:pt>
                <c:pt idx="649">
                  <c:v>30749.34981017176</c:v>
                </c:pt>
                <c:pt idx="650">
                  <c:v>30761.676346914835</c:v>
                </c:pt>
                <c:pt idx="651">
                  <c:v>30762.748219675101</c:v>
                </c:pt>
                <c:pt idx="652">
                  <c:v>31491.621696656952</c:v>
                </c:pt>
                <c:pt idx="653">
                  <c:v>32268.729447850834</c:v>
                </c:pt>
                <c:pt idx="654">
                  <c:v>33045.837199044719</c:v>
                </c:pt>
                <c:pt idx="655">
                  <c:v>33822.944950238598</c:v>
                </c:pt>
                <c:pt idx="656">
                  <c:v>34600.052701432483</c:v>
                </c:pt>
                <c:pt idx="657">
                  <c:v>35364.297979503157</c:v>
                </c:pt>
                <c:pt idx="658">
                  <c:v>35365.369852263429</c:v>
                </c:pt>
                <c:pt idx="659">
                  <c:v>35366.441725023695</c:v>
                </c:pt>
                <c:pt idx="660">
                  <c:v>35379.3041981469</c:v>
                </c:pt>
                <c:pt idx="661">
                  <c:v>35380.376070907172</c:v>
                </c:pt>
                <c:pt idx="662">
                  <c:v>35366.441725023695</c:v>
                </c:pt>
                <c:pt idx="663">
                  <c:v>35367.51359778396</c:v>
                </c:pt>
                <c:pt idx="664">
                  <c:v>35368.585470544225</c:v>
                </c:pt>
                <c:pt idx="665">
                  <c:v>35386.807307468778</c:v>
                </c:pt>
                <c:pt idx="666">
                  <c:v>35382.519816427703</c:v>
                </c:pt>
                <c:pt idx="667">
                  <c:v>35373.944834345566</c:v>
                </c:pt>
                <c:pt idx="668">
                  <c:v>35379.3041981469</c:v>
                </c:pt>
                <c:pt idx="669">
                  <c:v>35375.016707105831</c:v>
                </c:pt>
                <c:pt idx="670">
                  <c:v>35388.951052989309</c:v>
                </c:pt>
                <c:pt idx="671">
                  <c:v>35384.66356194824</c:v>
                </c:pt>
                <c:pt idx="672">
                  <c:v>35375.016707105831</c:v>
                </c:pt>
                <c:pt idx="673">
                  <c:v>35375.016707105831</c:v>
                </c:pt>
                <c:pt idx="674">
                  <c:v>35375.016707105831</c:v>
                </c:pt>
                <c:pt idx="675">
                  <c:v>35387.879180229043</c:v>
                </c:pt>
                <c:pt idx="676">
                  <c:v>35381.98388004757</c:v>
                </c:pt>
                <c:pt idx="677">
                  <c:v>35369.121406924365</c:v>
                </c:pt>
                <c:pt idx="678">
                  <c:v>35368.049534164093</c:v>
                </c:pt>
                <c:pt idx="679">
                  <c:v>35366.977661403827</c:v>
                </c:pt>
                <c:pt idx="680">
                  <c:v>35379.3041981469</c:v>
                </c:pt>
                <c:pt idx="681">
                  <c:v>35373.944834345566</c:v>
                </c:pt>
                <c:pt idx="682">
                  <c:v>35361.082361222354</c:v>
                </c:pt>
                <c:pt idx="683">
                  <c:v>35359.474552081956</c:v>
                </c:pt>
                <c:pt idx="684">
                  <c:v>35357.866742941551</c:v>
                </c:pt>
                <c:pt idx="685">
                  <c:v>35370.729216064763</c:v>
                </c:pt>
                <c:pt idx="686">
                  <c:v>35365.369852263429</c:v>
                </c:pt>
                <c:pt idx="687">
                  <c:v>35352.507379140217</c:v>
                </c:pt>
                <c:pt idx="688">
                  <c:v>35351.435506379952</c:v>
                </c:pt>
                <c:pt idx="689">
                  <c:v>35350.36363361968</c:v>
                </c:pt>
                <c:pt idx="690">
                  <c:v>35363.226106742892</c:v>
                </c:pt>
                <c:pt idx="691">
                  <c:v>35357.330806561418</c:v>
                </c:pt>
                <c:pt idx="692">
                  <c:v>35345.004269818346</c:v>
                </c:pt>
                <c:pt idx="693">
                  <c:v>35343.932397058081</c:v>
                </c:pt>
                <c:pt idx="694">
                  <c:v>35343.932397058081</c:v>
                </c:pt>
                <c:pt idx="695">
                  <c:v>35361.618297602487</c:v>
                </c:pt>
                <c:pt idx="696">
                  <c:v>35355.72299742102</c:v>
                </c:pt>
                <c:pt idx="697">
                  <c:v>35345.004269818346</c:v>
                </c:pt>
                <c:pt idx="698">
                  <c:v>35345.004269818346</c:v>
                </c:pt>
                <c:pt idx="699">
                  <c:v>35345.004269818346</c:v>
                </c:pt>
                <c:pt idx="700">
                  <c:v>35362.154233982626</c:v>
                </c:pt>
                <c:pt idx="701">
                  <c:v>35362.154233982626</c:v>
                </c:pt>
                <c:pt idx="702">
                  <c:v>35345.004269818346</c:v>
                </c:pt>
                <c:pt idx="703">
                  <c:v>35345.004269818346</c:v>
                </c:pt>
                <c:pt idx="704">
                  <c:v>35345.004269818346</c:v>
                </c:pt>
                <c:pt idx="705">
                  <c:v>35361.618297602487</c:v>
                </c:pt>
                <c:pt idx="706">
                  <c:v>35361.618297602487</c:v>
                </c:pt>
                <c:pt idx="707">
                  <c:v>35350.36363361968</c:v>
                </c:pt>
                <c:pt idx="708">
                  <c:v>35344.468333438213</c:v>
                </c:pt>
                <c:pt idx="709">
                  <c:v>35338.57303325674</c:v>
                </c:pt>
                <c:pt idx="710">
                  <c:v>35361.082361222354</c:v>
                </c:pt>
                <c:pt idx="711">
                  <c:v>35361.082361222354</c:v>
                </c:pt>
                <c:pt idx="712">
                  <c:v>35349.291760859414</c:v>
                </c:pt>
                <c:pt idx="713">
                  <c:v>35348.219888099149</c:v>
                </c:pt>
                <c:pt idx="714">
                  <c:v>35347.148015338877</c:v>
                </c:pt>
                <c:pt idx="715">
                  <c:v>35356.794870181286</c:v>
                </c:pt>
                <c:pt idx="716">
                  <c:v>35356.794870181286</c:v>
                </c:pt>
                <c:pt idx="717">
                  <c:v>35348.219888099149</c:v>
                </c:pt>
                <c:pt idx="718">
                  <c:v>35348.755824479282</c:v>
                </c:pt>
                <c:pt idx="719">
                  <c:v>35348.755824479282</c:v>
                </c:pt>
                <c:pt idx="720">
                  <c:v>35357.866742941551</c:v>
                </c:pt>
                <c:pt idx="721">
                  <c:v>35357.330806561418</c:v>
                </c:pt>
                <c:pt idx="722">
                  <c:v>35348.219888099149</c:v>
                </c:pt>
                <c:pt idx="723">
                  <c:v>35348.219888099149</c:v>
                </c:pt>
                <c:pt idx="724">
                  <c:v>35348.219888099149</c:v>
                </c:pt>
                <c:pt idx="725">
                  <c:v>35357.330806561418</c:v>
                </c:pt>
                <c:pt idx="726">
                  <c:v>35362.154233982626</c:v>
                </c:pt>
                <c:pt idx="727">
                  <c:v>35343.932397058081</c:v>
                </c:pt>
                <c:pt idx="728">
                  <c:v>35343.932397058081</c:v>
                </c:pt>
                <c:pt idx="729">
                  <c:v>35362.154233982626</c:v>
                </c:pt>
                <c:pt idx="730">
                  <c:v>35362.154233982626</c:v>
                </c:pt>
                <c:pt idx="731">
                  <c:v>35357.866742941551</c:v>
                </c:pt>
                <c:pt idx="732">
                  <c:v>35340.180842397145</c:v>
                </c:pt>
                <c:pt idx="733">
                  <c:v>35345.004269818346</c:v>
                </c:pt>
                <c:pt idx="734">
                  <c:v>35345.004269818346</c:v>
                </c:pt>
                <c:pt idx="735">
                  <c:v>35358.402679321691</c:v>
                </c:pt>
                <c:pt idx="736">
                  <c:v>35353.579251900483</c:v>
                </c:pt>
                <c:pt idx="737">
                  <c:v>35344.468333438213</c:v>
                </c:pt>
                <c:pt idx="738">
                  <c:v>35344.468333438213</c:v>
                </c:pt>
                <c:pt idx="739">
                  <c:v>35345.004269818346</c:v>
                </c:pt>
                <c:pt idx="740">
                  <c:v>35362.154233982626</c:v>
                </c:pt>
                <c:pt idx="741">
                  <c:v>35356.258933801153</c:v>
                </c:pt>
                <c:pt idx="742">
                  <c:v>35345.004269818346</c:v>
                </c:pt>
                <c:pt idx="743">
                  <c:v>35345.004269818346</c:v>
                </c:pt>
                <c:pt idx="744">
                  <c:v>35345.540206198479</c:v>
                </c:pt>
                <c:pt idx="745">
                  <c:v>35362.690170362759</c:v>
                </c:pt>
                <c:pt idx="746">
                  <c:v>35357.330806561418</c:v>
                </c:pt>
                <c:pt idx="747">
                  <c:v>35346.076142578611</c:v>
                </c:pt>
                <c:pt idx="748">
                  <c:v>35346.076142578611</c:v>
                </c:pt>
                <c:pt idx="749">
                  <c:v>35346.076142578611</c:v>
                </c:pt>
                <c:pt idx="750">
                  <c:v>35363.226106742892</c:v>
                </c:pt>
                <c:pt idx="751">
                  <c:v>35357.330806561418</c:v>
                </c:pt>
                <c:pt idx="752">
                  <c:v>35346.076142578611</c:v>
                </c:pt>
                <c:pt idx="753">
                  <c:v>35346.076142578611</c:v>
                </c:pt>
                <c:pt idx="754">
                  <c:v>35346.344110768681</c:v>
                </c:pt>
                <c:pt idx="755">
                  <c:v>35363.762043123024</c:v>
                </c:pt>
                <c:pt idx="756">
                  <c:v>35357.866742941551</c:v>
                </c:pt>
                <c:pt idx="757">
                  <c:v>35347.148015338877</c:v>
                </c:pt>
                <c:pt idx="758">
                  <c:v>35347.148015338877</c:v>
                </c:pt>
                <c:pt idx="759">
                  <c:v>35347.148015338877</c:v>
                </c:pt>
                <c:pt idx="760">
                  <c:v>35365.369852263429</c:v>
                </c:pt>
                <c:pt idx="761">
                  <c:v>35359.474552081956</c:v>
                </c:pt>
                <c:pt idx="762">
                  <c:v>35348.219888099149</c:v>
                </c:pt>
                <c:pt idx="763">
                  <c:v>35348.755824479282</c:v>
                </c:pt>
                <c:pt idx="764">
                  <c:v>35348.219888099149</c:v>
                </c:pt>
                <c:pt idx="765">
                  <c:v>35365.369852263429</c:v>
                </c:pt>
                <c:pt idx="766">
                  <c:v>35359.474552081956</c:v>
                </c:pt>
                <c:pt idx="767">
                  <c:v>35348.755824479282</c:v>
                </c:pt>
                <c:pt idx="768">
                  <c:v>35348.755824479282</c:v>
                </c:pt>
                <c:pt idx="769">
                  <c:v>35348.755824479282</c:v>
                </c:pt>
                <c:pt idx="770">
                  <c:v>35371.801088825028</c:v>
                </c:pt>
                <c:pt idx="771">
                  <c:v>33174.461930276811</c:v>
                </c:pt>
                <c:pt idx="772">
                  <c:v>31174.347359617794</c:v>
                </c:pt>
                <c:pt idx="773">
                  <c:v>31174.347359617794</c:v>
                </c:pt>
                <c:pt idx="774">
                  <c:v>31174.347359617794</c:v>
                </c:pt>
                <c:pt idx="775">
                  <c:v>31191.497323782074</c:v>
                </c:pt>
                <c:pt idx="776">
                  <c:v>31186.137959980737</c:v>
                </c:pt>
                <c:pt idx="777">
                  <c:v>31174.347359617794</c:v>
                </c:pt>
                <c:pt idx="778">
                  <c:v>31174.347359617794</c:v>
                </c:pt>
                <c:pt idx="779">
                  <c:v>31173.275486857525</c:v>
                </c:pt>
                <c:pt idx="780">
                  <c:v>31187.209832741002</c:v>
                </c:pt>
                <c:pt idx="781">
                  <c:v>31187.209832741002</c:v>
                </c:pt>
                <c:pt idx="782">
                  <c:v>31173.275486857525</c:v>
                </c:pt>
                <c:pt idx="783">
                  <c:v>31173.275486857525</c:v>
                </c:pt>
                <c:pt idx="784">
                  <c:v>31173.275486857525</c:v>
                </c:pt>
                <c:pt idx="785">
                  <c:v>31187.209832741002</c:v>
                </c:pt>
                <c:pt idx="786">
                  <c:v>31182.922341699934</c:v>
                </c:pt>
                <c:pt idx="787">
                  <c:v>31173.275486857525</c:v>
                </c:pt>
                <c:pt idx="788">
                  <c:v>31173.275486857525</c:v>
                </c:pt>
                <c:pt idx="789">
                  <c:v>31173.275486857525</c:v>
                </c:pt>
                <c:pt idx="790">
                  <c:v>31187.209832741002</c:v>
                </c:pt>
                <c:pt idx="791">
                  <c:v>31182.922341699934</c:v>
                </c:pt>
                <c:pt idx="792">
                  <c:v>31173.275486857525</c:v>
                </c:pt>
                <c:pt idx="793">
                  <c:v>31173.275486857525</c:v>
                </c:pt>
                <c:pt idx="794">
                  <c:v>31191.497323782074</c:v>
                </c:pt>
                <c:pt idx="795">
                  <c:v>31191.497323782074</c:v>
                </c:pt>
                <c:pt idx="796">
                  <c:v>31888.214617955899</c:v>
                </c:pt>
                <c:pt idx="797">
                  <c:v>31888.214617955899</c:v>
                </c:pt>
                <c:pt idx="798">
                  <c:v>36962.460265061891</c:v>
                </c:pt>
                <c:pt idx="799">
                  <c:v>36962.460265061891</c:v>
                </c:pt>
                <c:pt idx="800">
                  <c:v>36975.858674565236</c:v>
                </c:pt>
                <c:pt idx="801">
                  <c:v>36971.035247144027</c:v>
                </c:pt>
                <c:pt idx="802">
                  <c:v>36961.388392301626</c:v>
                </c:pt>
                <c:pt idx="803">
                  <c:v>36961.388392301626</c:v>
                </c:pt>
                <c:pt idx="804">
                  <c:v>36962.460265061891</c:v>
                </c:pt>
                <c:pt idx="805">
                  <c:v>36979.610229226171</c:v>
                </c:pt>
                <c:pt idx="806">
                  <c:v>36973.178992664565</c:v>
                </c:pt>
                <c:pt idx="807">
                  <c:v>36961.388392301626</c:v>
                </c:pt>
                <c:pt idx="808">
                  <c:v>36961.388392301626</c:v>
                </c:pt>
                <c:pt idx="809">
                  <c:v>36984.433656647372</c:v>
                </c:pt>
                <c:pt idx="810">
                  <c:v>36984.433656647372</c:v>
                </c:pt>
                <c:pt idx="811">
                  <c:v>36978.538356465899</c:v>
                </c:pt>
                <c:pt idx="812">
                  <c:v>36961.388392301626</c:v>
                </c:pt>
                <c:pt idx="813">
                  <c:v>36961.388392301626</c:v>
                </c:pt>
                <c:pt idx="814">
                  <c:v>36984.969593027505</c:v>
                </c:pt>
                <c:pt idx="815">
                  <c:v>36984.969593027505</c:v>
                </c:pt>
                <c:pt idx="816">
                  <c:v>36984.969593027505</c:v>
                </c:pt>
                <c:pt idx="817">
                  <c:v>36966.747756102959</c:v>
                </c:pt>
                <c:pt idx="818">
                  <c:v>36966.747756102959</c:v>
                </c:pt>
                <c:pt idx="819">
                  <c:v>36966.747756102959</c:v>
                </c:pt>
                <c:pt idx="820">
                  <c:v>36978.538356465899</c:v>
                </c:pt>
                <c:pt idx="821">
                  <c:v>36978.538356465899</c:v>
                </c:pt>
                <c:pt idx="822">
                  <c:v>36966.747756102959</c:v>
                </c:pt>
                <c:pt idx="823">
                  <c:v>36966.747756102959</c:v>
                </c:pt>
                <c:pt idx="824">
                  <c:v>36966.747756102959</c:v>
                </c:pt>
                <c:pt idx="825">
                  <c:v>36978.538356465899</c:v>
                </c:pt>
                <c:pt idx="826">
                  <c:v>36979.610229226171</c:v>
                </c:pt>
                <c:pt idx="827">
                  <c:v>36971.035247144027</c:v>
                </c:pt>
                <c:pt idx="828">
                  <c:v>36972.1071199043</c:v>
                </c:pt>
                <c:pt idx="829">
                  <c:v>36995.688320630179</c:v>
                </c:pt>
                <c:pt idx="830">
                  <c:v>36995.688320630179</c:v>
                </c:pt>
                <c:pt idx="831">
                  <c:v>36995.688320630179</c:v>
                </c:pt>
                <c:pt idx="832">
                  <c:v>36996.760193390444</c:v>
                </c:pt>
                <c:pt idx="833">
                  <c:v>36973.178992664565</c:v>
                </c:pt>
                <c:pt idx="834">
                  <c:v>36979.610229226171</c:v>
                </c:pt>
                <c:pt idx="835">
                  <c:v>36992.472702349376</c:v>
                </c:pt>
                <c:pt idx="836">
                  <c:v>36988.185211308308</c:v>
                </c:pt>
                <c:pt idx="837">
                  <c:v>36979.610229226171</c:v>
                </c:pt>
                <c:pt idx="838">
                  <c:v>36443.673849092454</c:v>
                </c:pt>
                <c:pt idx="839">
                  <c:v>36176.777531785869</c:v>
                </c:pt>
                <c:pt idx="840">
                  <c:v>36194.463432330282</c:v>
                </c:pt>
                <c:pt idx="841">
                  <c:v>36189.640004909073</c:v>
                </c:pt>
                <c:pt idx="842">
                  <c:v>36181.065022826937</c:v>
                </c:pt>
                <c:pt idx="843">
                  <c:v>36182.136895587202</c:v>
                </c:pt>
                <c:pt idx="844">
                  <c:v>36181.60095920707</c:v>
                </c:pt>
                <c:pt idx="845">
                  <c:v>36194.999368710414</c:v>
                </c:pt>
                <c:pt idx="846">
                  <c:v>36190.711877669346</c:v>
                </c:pt>
                <c:pt idx="847">
                  <c:v>36181.065022826937</c:v>
                </c:pt>
                <c:pt idx="848">
                  <c:v>36181.065022826937</c:v>
                </c:pt>
                <c:pt idx="849">
                  <c:v>36181.065022826937</c:v>
                </c:pt>
                <c:pt idx="850">
                  <c:v>36193.927495950149</c:v>
                </c:pt>
                <c:pt idx="851">
                  <c:v>36188.032195768676</c:v>
                </c:pt>
                <c:pt idx="852">
                  <c:v>36175.705659025596</c:v>
                </c:pt>
                <c:pt idx="853">
                  <c:v>36174.633786265331</c:v>
                </c:pt>
                <c:pt idx="854">
                  <c:v>36173.561913505066</c:v>
                </c:pt>
                <c:pt idx="855">
                  <c:v>36186.42438662827</c:v>
                </c:pt>
                <c:pt idx="856">
                  <c:v>36180.529086446804</c:v>
                </c:pt>
                <c:pt idx="857">
                  <c:v>36168.202549703725</c:v>
                </c:pt>
                <c:pt idx="858">
                  <c:v>36171.418167984528</c:v>
                </c:pt>
                <c:pt idx="859">
                  <c:v>36184.28064110774</c:v>
                </c:pt>
                <c:pt idx="860">
                  <c:v>36187.496259388543</c:v>
                </c:pt>
                <c:pt idx="861">
                  <c:v>36187.496259388543</c:v>
                </c:pt>
                <c:pt idx="862">
                  <c:v>36175.705659025596</c:v>
                </c:pt>
                <c:pt idx="863">
                  <c:v>37789.946035988345</c:v>
                </c:pt>
                <c:pt idx="864">
                  <c:v>37797.449145310216</c:v>
                </c:pt>
                <c:pt idx="865">
                  <c:v>37800.664763591019</c:v>
                </c:pt>
                <c:pt idx="866">
                  <c:v>37806.024127392353</c:v>
                </c:pt>
                <c:pt idx="867">
                  <c:v>37788.874163228073</c:v>
                </c:pt>
                <c:pt idx="868">
                  <c:v>37783.514799426739</c:v>
                </c:pt>
                <c:pt idx="869">
                  <c:v>41259.598160973997</c:v>
                </c:pt>
                <c:pt idx="870">
                  <c:v>41266.029397535603</c:v>
                </c:pt>
                <c:pt idx="871">
                  <c:v>41266.029397535603</c:v>
                </c:pt>
                <c:pt idx="872">
                  <c:v>41248.879433371323</c:v>
                </c:pt>
                <c:pt idx="873">
                  <c:v>41243.520069569982</c:v>
                </c:pt>
                <c:pt idx="874">
                  <c:v>41261.741906494535</c:v>
                </c:pt>
                <c:pt idx="875">
                  <c:v>41267.101270295869</c:v>
                </c:pt>
                <c:pt idx="876">
                  <c:v>44232.169293385632</c:v>
                </c:pt>
                <c:pt idx="877">
                  <c:v>44214.751361031289</c:v>
                </c:pt>
                <c:pt idx="878">
                  <c:v>52071.578693791518</c:v>
                </c:pt>
                <c:pt idx="879">
                  <c:v>52066.219329990177</c:v>
                </c:pt>
                <c:pt idx="880">
                  <c:v>52065.147457229912</c:v>
                </c:pt>
                <c:pt idx="881">
                  <c:v>52065.147457229912</c:v>
                </c:pt>
                <c:pt idx="882">
                  <c:v>52053.356856866965</c:v>
                </c:pt>
                <c:pt idx="883">
                  <c:v>52053.356856866965</c:v>
                </c:pt>
                <c:pt idx="884">
                  <c:v>52047.997493065632</c:v>
                </c:pt>
                <c:pt idx="885">
                  <c:v>52065.147457229912</c:v>
                </c:pt>
                <c:pt idx="886">
                  <c:v>52065.147457229912</c:v>
                </c:pt>
                <c:pt idx="887">
                  <c:v>52052.2849841067</c:v>
                </c:pt>
                <c:pt idx="888">
                  <c:v>52051.213111346435</c:v>
                </c:pt>
                <c:pt idx="889">
                  <c:v>52045.853747545094</c:v>
                </c:pt>
                <c:pt idx="890">
                  <c:v>52058.716220668306</c:v>
                </c:pt>
                <c:pt idx="891">
                  <c:v>52063.539648089507</c:v>
                </c:pt>
                <c:pt idx="892">
                  <c:v>52044.781874784829</c:v>
                </c:pt>
                <c:pt idx="893">
                  <c:v>52038.886574603355</c:v>
                </c:pt>
                <c:pt idx="894">
                  <c:v>52032.991274421889</c:v>
                </c:pt>
                <c:pt idx="895">
                  <c:v>52050.141238586169</c:v>
                </c:pt>
                <c:pt idx="896">
                  <c:v>53119.870253333058</c:v>
                </c:pt>
                <c:pt idx="897">
                  <c:v>53594.709886131524</c:v>
                </c:pt>
                <c:pt idx="898">
                  <c:v>53593.638013371259</c:v>
                </c:pt>
                <c:pt idx="899">
                  <c:v>55216.453372416137</c:v>
                </c:pt>
                <c:pt idx="900">
                  <c:v>59635.315603802032</c:v>
                </c:pt>
                <c:pt idx="901">
                  <c:v>59634.157951210429</c:v>
                </c:pt>
                <c:pt idx="902">
                  <c:v>59613.320204561591</c:v>
                </c:pt>
                <c:pt idx="903">
                  <c:v>59631.842646027224</c:v>
                </c:pt>
                <c:pt idx="904">
                  <c:v>59631.842646027224</c:v>
                </c:pt>
                <c:pt idx="905">
                  <c:v>59631.842646027224</c:v>
                </c:pt>
                <c:pt idx="906">
                  <c:v>59630.684993435629</c:v>
                </c:pt>
                <c:pt idx="907">
                  <c:v>59604.058983828771</c:v>
                </c:pt>
                <c:pt idx="908">
                  <c:v>59602.901331237168</c:v>
                </c:pt>
                <c:pt idx="909">
                  <c:v>59597.113068279155</c:v>
                </c:pt>
                <c:pt idx="910">
                  <c:v>59612.162551969988</c:v>
                </c:pt>
                <c:pt idx="911">
                  <c:v>59612.162551969988</c:v>
                </c:pt>
                <c:pt idx="912">
                  <c:v>59602.901331237168</c:v>
                </c:pt>
                <c:pt idx="913">
                  <c:v>59604.058983828771</c:v>
                </c:pt>
                <c:pt idx="914">
                  <c:v>59598.270720870758</c:v>
                </c:pt>
                <c:pt idx="915">
                  <c:v>59619.108467519603</c:v>
                </c:pt>
                <c:pt idx="916">
                  <c:v>59620.266120111206</c:v>
                </c:pt>
                <c:pt idx="917">
                  <c:v>59611.004899378386</c:v>
                </c:pt>
                <c:pt idx="918">
                  <c:v>59611.004899378386</c:v>
                </c:pt>
                <c:pt idx="919">
                  <c:v>59606.374289011976</c:v>
                </c:pt>
                <c:pt idx="920">
                  <c:v>59626.054383069219</c:v>
                </c:pt>
                <c:pt idx="921">
                  <c:v>59627.212035660821</c:v>
                </c:pt>
                <c:pt idx="922">
                  <c:v>59616.793162336398</c:v>
                </c:pt>
                <c:pt idx="923">
                  <c:v>59612.162551969988</c:v>
                </c:pt>
                <c:pt idx="924">
                  <c:v>59606.374289011976</c:v>
                </c:pt>
                <c:pt idx="925">
                  <c:v>59627.212035660821</c:v>
                </c:pt>
                <c:pt idx="926">
                  <c:v>59621.423772702808</c:v>
                </c:pt>
                <c:pt idx="927">
                  <c:v>59612.162551969988</c:v>
                </c:pt>
                <c:pt idx="928">
                  <c:v>59617.950814928001</c:v>
                </c:pt>
                <c:pt idx="929">
                  <c:v>59613.320204561591</c:v>
                </c:pt>
                <c:pt idx="930">
                  <c:v>59634.157951210429</c:v>
                </c:pt>
                <c:pt idx="931">
                  <c:v>59629.527340844026</c:v>
                </c:pt>
                <c:pt idx="932">
                  <c:v>59620.266120111206</c:v>
                </c:pt>
                <c:pt idx="933">
                  <c:v>59621.423772702808</c:v>
                </c:pt>
                <c:pt idx="934">
                  <c:v>59622.581425294411</c:v>
                </c:pt>
                <c:pt idx="935">
                  <c:v>59641.103866760044</c:v>
                </c:pt>
                <c:pt idx="936">
                  <c:v>59635.315603802032</c:v>
                </c:pt>
                <c:pt idx="937">
                  <c:v>59641.103866760044</c:v>
                </c:pt>
                <c:pt idx="938">
                  <c:v>59622.581425294411</c:v>
                </c:pt>
                <c:pt idx="939">
                  <c:v>59622.581425294411</c:v>
                </c:pt>
                <c:pt idx="940">
                  <c:v>59639.946214168442</c:v>
                </c:pt>
                <c:pt idx="941">
                  <c:v>59634.157951210429</c:v>
                </c:pt>
                <c:pt idx="942">
                  <c:v>59622.581425294411</c:v>
                </c:pt>
                <c:pt idx="943">
                  <c:v>59622.581425294411</c:v>
                </c:pt>
                <c:pt idx="944">
                  <c:v>59622.581425294411</c:v>
                </c:pt>
                <c:pt idx="945">
                  <c:v>59641.103866760044</c:v>
                </c:pt>
                <c:pt idx="946">
                  <c:v>59635.315603802032</c:v>
                </c:pt>
                <c:pt idx="947">
                  <c:v>59622.581425294411</c:v>
                </c:pt>
                <c:pt idx="948">
                  <c:v>59622.581425294411</c:v>
                </c:pt>
                <c:pt idx="949">
                  <c:v>59622.581425294411</c:v>
                </c:pt>
                <c:pt idx="950">
                  <c:v>59641.103866760044</c:v>
                </c:pt>
                <c:pt idx="951">
                  <c:v>59635.315603802032</c:v>
                </c:pt>
                <c:pt idx="952">
                  <c:v>59622.581425294411</c:v>
                </c:pt>
                <c:pt idx="953">
                  <c:v>59622.581425294411</c:v>
                </c:pt>
                <c:pt idx="954">
                  <c:v>59622.581425294411</c:v>
                </c:pt>
                <c:pt idx="955">
                  <c:v>59642.261519351647</c:v>
                </c:pt>
                <c:pt idx="956">
                  <c:v>59636.473256393634</c:v>
                </c:pt>
                <c:pt idx="957">
                  <c:v>59624.896730477616</c:v>
                </c:pt>
                <c:pt idx="958">
                  <c:v>59624.896730477616</c:v>
                </c:pt>
                <c:pt idx="959">
                  <c:v>59624.896730477616</c:v>
                </c:pt>
                <c:pt idx="960">
                  <c:v>59643.419171943249</c:v>
                </c:pt>
                <c:pt idx="961">
                  <c:v>59643.419171943249</c:v>
                </c:pt>
                <c:pt idx="962">
                  <c:v>59624.896730477616</c:v>
                </c:pt>
                <c:pt idx="963">
                  <c:v>59624.896730477616</c:v>
                </c:pt>
                <c:pt idx="964">
                  <c:v>59624.896730477616</c:v>
                </c:pt>
                <c:pt idx="965">
                  <c:v>59643.419171943249</c:v>
                </c:pt>
                <c:pt idx="966">
                  <c:v>59643.419171943249</c:v>
                </c:pt>
                <c:pt idx="967">
                  <c:v>59630.684993435629</c:v>
                </c:pt>
                <c:pt idx="968">
                  <c:v>59624.896730477616</c:v>
                </c:pt>
                <c:pt idx="969">
                  <c:v>59619.108467519603</c:v>
                </c:pt>
                <c:pt idx="970">
                  <c:v>59643.419171943249</c:v>
                </c:pt>
                <c:pt idx="971">
                  <c:v>59643.419171943249</c:v>
                </c:pt>
                <c:pt idx="972">
                  <c:v>59630.684993435629</c:v>
                </c:pt>
                <c:pt idx="973">
                  <c:v>59630.684993435629</c:v>
                </c:pt>
                <c:pt idx="974">
                  <c:v>59630.684993435629</c:v>
                </c:pt>
                <c:pt idx="975">
                  <c:v>59644.576824534852</c:v>
                </c:pt>
                <c:pt idx="976">
                  <c:v>59645.734477126454</c:v>
                </c:pt>
                <c:pt idx="977">
                  <c:v>59636.473256393634</c:v>
                </c:pt>
                <c:pt idx="978">
                  <c:v>59636.473256393634</c:v>
                </c:pt>
                <c:pt idx="979">
                  <c:v>59635.315603802032</c:v>
                </c:pt>
                <c:pt idx="980">
                  <c:v>59644.576824534852</c:v>
                </c:pt>
                <c:pt idx="981">
                  <c:v>59643.419171943249</c:v>
                </c:pt>
                <c:pt idx="982">
                  <c:v>59633.000298618826</c:v>
                </c:pt>
                <c:pt idx="983">
                  <c:v>59631.842646027224</c:v>
                </c:pt>
                <c:pt idx="984">
                  <c:v>59631.842646027224</c:v>
                </c:pt>
                <c:pt idx="985">
                  <c:v>59642.261519351647</c:v>
                </c:pt>
                <c:pt idx="986">
                  <c:v>59646.892129718057</c:v>
                </c:pt>
                <c:pt idx="987">
                  <c:v>59630.684993435629</c:v>
                </c:pt>
                <c:pt idx="988">
                  <c:v>59624.896730477616</c:v>
                </c:pt>
                <c:pt idx="989">
                  <c:v>59644.576824534852</c:v>
                </c:pt>
                <c:pt idx="990">
                  <c:v>59644.576824534852</c:v>
                </c:pt>
                <c:pt idx="991">
                  <c:v>59639.946214168442</c:v>
                </c:pt>
                <c:pt idx="992">
                  <c:v>59619.108467519603</c:v>
                </c:pt>
                <c:pt idx="993">
                  <c:v>56729.607598880204</c:v>
                </c:pt>
                <c:pt idx="994">
                  <c:v>56729.607598880204</c:v>
                </c:pt>
                <c:pt idx="995">
                  <c:v>56743.499429979434</c:v>
                </c:pt>
                <c:pt idx="996">
                  <c:v>56737.711167021422</c:v>
                </c:pt>
                <c:pt idx="997">
                  <c:v>56726.134641105396</c:v>
                </c:pt>
                <c:pt idx="998">
                  <c:v>53830.845509507992</c:v>
                </c:pt>
                <c:pt idx="999">
                  <c:v>53830.845509507992</c:v>
                </c:pt>
                <c:pt idx="1000">
                  <c:v>54409.671805309154</c:v>
                </c:pt>
                <c:pt idx="1001">
                  <c:v>54403.883542351141</c:v>
                </c:pt>
                <c:pt idx="1002">
                  <c:v>54409.671805309154</c:v>
                </c:pt>
                <c:pt idx="1003">
                  <c:v>56713.400462597776</c:v>
                </c:pt>
                <c:pt idx="1004">
                  <c:v>56713.400462597776</c:v>
                </c:pt>
                <c:pt idx="1005">
                  <c:v>56731.922904063409</c:v>
                </c:pt>
                <c:pt idx="1006">
                  <c:v>56724.976988513794</c:v>
                </c:pt>
                <c:pt idx="1007">
                  <c:v>57886.102537890925</c:v>
                </c:pt>
                <c:pt idx="1008">
                  <c:v>57886.102537890925</c:v>
                </c:pt>
                <c:pt idx="1009">
                  <c:v>57886.102537890925</c:v>
                </c:pt>
                <c:pt idx="1010">
                  <c:v>57903.467326764963</c:v>
                </c:pt>
                <c:pt idx="1011">
                  <c:v>57896.521411215348</c:v>
                </c:pt>
                <c:pt idx="1012">
                  <c:v>57883.78723270772</c:v>
                </c:pt>
                <c:pt idx="1013">
                  <c:v>57883.78723270772</c:v>
                </c:pt>
                <c:pt idx="1014">
                  <c:v>57883.78723270772</c:v>
                </c:pt>
                <c:pt idx="1015">
                  <c:v>57902.309674173361</c:v>
                </c:pt>
                <c:pt idx="1016">
                  <c:v>57895.363758623746</c:v>
                </c:pt>
                <c:pt idx="1017">
                  <c:v>57882.629580116118</c:v>
                </c:pt>
                <c:pt idx="1018">
                  <c:v>57882.629580116118</c:v>
                </c:pt>
                <c:pt idx="1019">
                  <c:v>57882.629580116118</c:v>
                </c:pt>
                <c:pt idx="1020">
                  <c:v>63670.892538127729</c:v>
                </c:pt>
                <c:pt idx="1021">
                  <c:v>69454.524885772931</c:v>
                </c:pt>
                <c:pt idx="1022">
                  <c:v>69441.790707265303</c:v>
                </c:pt>
                <c:pt idx="1023">
                  <c:v>69440.633054673701</c:v>
                </c:pt>
                <c:pt idx="1024">
                  <c:v>69440.633054673701</c:v>
                </c:pt>
                <c:pt idx="1025">
                  <c:v>69459.155496139341</c:v>
                </c:pt>
                <c:pt idx="1026">
                  <c:v>69459.155496139341</c:v>
                </c:pt>
                <c:pt idx="1027">
                  <c:v>69459.155496139341</c:v>
                </c:pt>
                <c:pt idx="1028">
                  <c:v>75228.89601268532</c:v>
                </c:pt>
                <c:pt idx="1029">
                  <c:v>75228.89601268532</c:v>
                </c:pt>
                <c:pt idx="1030">
                  <c:v>75247.41845415096</c:v>
                </c:pt>
                <c:pt idx="1031">
                  <c:v>81055.361506219808</c:v>
                </c:pt>
                <c:pt idx="1032">
                  <c:v>81035.681412162565</c:v>
                </c:pt>
                <c:pt idx="1033">
                  <c:v>81035.681412162565</c:v>
                </c:pt>
                <c:pt idx="1034">
                  <c:v>82193.334003764889</c:v>
                </c:pt>
                <c:pt idx="1035">
                  <c:v>83298.892228745099</c:v>
                </c:pt>
                <c:pt idx="1036">
                  <c:v>83293.103965787101</c:v>
                </c:pt>
                <c:pt idx="1037">
                  <c:v>83333.621806493175</c:v>
                </c:pt>
                <c:pt idx="1038">
                  <c:v>83334.779459084777</c:v>
                </c:pt>
                <c:pt idx="1039">
                  <c:v>83334.779459084777</c:v>
                </c:pt>
                <c:pt idx="1040">
                  <c:v>83350.986595367212</c:v>
                </c:pt>
                <c:pt idx="1041">
                  <c:v>83366.036079058045</c:v>
                </c:pt>
                <c:pt idx="1042">
                  <c:v>83350.986595367212</c:v>
                </c:pt>
                <c:pt idx="1043">
                  <c:v>83350.986595367212</c:v>
                </c:pt>
                <c:pt idx="1044">
                  <c:v>83350.986595367212</c:v>
                </c:pt>
                <c:pt idx="1045">
                  <c:v>83929.812891168374</c:v>
                </c:pt>
                <c:pt idx="1046">
                  <c:v>83928.655238576772</c:v>
                </c:pt>
                <c:pt idx="1047">
                  <c:v>83927.497585985169</c:v>
                </c:pt>
                <c:pt idx="1048">
                  <c:v>83929.812891168374</c:v>
                </c:pt>
                <c:pt idx="1049">
                  <c:v>85087.465482770698</c:v>
                </c:pt>
                <c:pt idx="1050">
                  <c:v>85234.48736190419</c:v>
                </c:pt>
                <c:pt idx="1051">
                  <c:v>85234.48736190419</c:v>
                </c:pt>
                <c:pt idx="1052">
                  <c:v>85237.960319678998</c:v>
                </c:pt>
                <c:pt idx="1053">
                  <c:v>85235.645014495793</c:v>
                </c:pt>
                <c:pt idx="1054">
                  <c:v>85254.167455961433</c:v>
                </c:pt>
                <c:pt idx="1055">
                  <c:v>86411.820047563757</c:v>
                </c:pt>
                <c:pt idx="1056">
                  <c:v>86410.662394972154</c:v>
                </c:pt>
                <c:pt idx="1057">
                  <c:v>86414.135352746962</c:v>
                </c:pt>
                <c:pt idx="1058">
                  <c:v>86417.608310521769</c:v>
                </c:pt>
                <c:pt idx="1059">
                  <c:v>86436.130751987395</c:v>
                </c:pt>
                <c:pt idx="1060">
                  <c:v>86431.500141620985</c:v>
                </c:pt>
                <c:pt idx="1061">
                  <c:v>86432.657794212588</c:v>
                </c:pt>
                <c:pt idx="1062">
                  <c:v>86436.130751987395</c:v>
                </c:pt>
                <c:pt idx="1063">
                  <c:v>86439.603709762203</c:v>
                </c:pt>
                <c:pt idx="1064">
                  <c:v>94566.324902810506</c:v>
                </c:pt>
                <c:pt idx="1065">
                  <c:v>94565.167250218903</c:v>
                </c:pt>
                <c:pt idx="1066">
                  <c:v>94566.324902810506</c:v>
                </c:pt>
                <c:pt idx="1067">
                  <c:v>94570.955513176916</c:v>
                </c:pt>
                <c:pt idx="1068">
                  <c:v>94575.586123543326</c:v>
                </c:pt>
                <c:pt idx="1069">
                  <c:v>94599.896827966979</c:v>
                </c:pt>
                <c:pt idx="1070">
                  <c:v>94597.581522783774</c:v>
                </c:pt>
                <c:pt idx="1071">
                  <c:v>94598.739175375376</c:v>
                </c:pt>
                <c:pt idx="1072">
                  <c:v>94603.369785741786</c:v>
                </c:pt>
                <c:pt idx="1073">
                  <c:v>94633.468753123438</c:v>
                </c:pt>
                <c:pt idx="1074">
                  <c:v>94633.468753123438</c:v>
                </c:pt>
                <c:pt idx="1075">
                  <c:v>94638.099363489848</c:v>
                </c:pt>
                <c:pt idx="1076">
                  <c:v>94636.941710898245</c:v>
                </c:pt>
                <c:pt idx="1077">
                  <c:v>94640.414668673053</c:v>
                </c:pt>
                <c:pt idx="1078">
                  <c:v>94643.88762644786</c:v>
                </c:pt>
                <c:pt idx="1079">
                  <c:v>94661.252415321898</c:v>
                </c:pt>
                <c:pt idx="1080">
                  <c:v>94665.883025688308</c:v>
                </c:pt>
                <c:pt idx="1081">
                  <c:v>94667.040678279911</c:v>
                </c:pt>
                <c:pt idx="1082">
                  <c:v>94671.671288646321</c:v>
                </c:pt>
                <c:pt idx="1083">
                  <c:v>94695.981993069974</c:v>
                </c:pt>
                <c:pt idx="1084">
                  <c:v>94695.981993069974</c:v>
                </c:pt>
                <c:pt idx="1085">
                  <c:v>94695.981993069974</c:v>
                </c:pt>
                <c:pt idx="1086">
                  <c:v>94699.454950844782</c:v>
                </c:pt>
                <c:pt idx="1087">
                  <c:v>94697.139645661577</c:v>
                </c:pt>
                <c:pt idx="1088">
                  <c:v>94700.612603436384</c:v>
                </c:pt>
                <c:pt idx="1089">
                  <c:v>94715.662087127203</c:v>
                </c:pt>
                <c:pt idx="1090">
                  <c:v>94719.13504490201</c:v>
                </c:pt>
                <c:pt idx="1091">
                  <c:v>94719.13504490201</c:v>
                </c:pt>
                <c:pt idx="1092">
                  <c:v>94722.608002676818</c:v>
                </c:pt>
                <c:pt idx="1093">
                  <c:v>94721.450350085215</c:v>
                </c:pt>
                <c:pt idx="1094">
                  <c:v>94739.972791550856</c:v>
                </c:pt>
                <c:pt idx="1095">
                  <c:v>94743.445749325663</c:v>
                </c:pt>
                <c:pt idx="1096">
                  <c:v>94738.815138959253</c:v>
                </c:pt>
                <c:pt idx="1097">
                  <c:v>94742.288096734061</c:v>
                </c:pt>
                <c:pt idx="1098">
                  <c:v>94745.761054508868</c:v>
                </c:pt>
                <c:pt idx="1099">
                  <c:v>94764.283495974509</c:v>
                </c:pt>
                <c:pt idx="1100">
                  <c:v>94763.125843382906</c:v>
                </c:pt>
                <c:pt idx="1101">
                  <c:v>94764.283495974509</c:v>
                </c:pt>
                <c:pt idx="1102">
                  <c:v>94767.756453749316</c:v>
                </c:pt>
                <c:pt idx="1103">
                  <c:v>94771.229411524124</c:v>
                </c:pt>
                <c:pt idx="1104">
                  <c:v>94789.751852989764</c:v>
                </c:pt>
                <c:pt idx="1105">
                  <c:v>94788.594200398162</c:v>
                </c:pt>
                <c:pt idx="1106">
                  <c:v>94789.751852989764</c:v>
                </c:pt>
                <c:pt idx="1107">
                  <c:v>94793.224810764572</c:v>
                </c:pt>
                <c:pt idx="1108">
                  <c:v>94795.540115947762</c:v>
                </c:pt>
                <c:pt idx="1109">
                  <c:v>94811.747252230198</c:v>
                </c:pt>
                <c:pt idx="1110">
                  <c:v>94811.747252230198</c:v>
                </c:pt>
                <c:pt idx="1111">
                  <c:v>94638.099363489848</c:v>
                </c:pt>
                <c:pt idx="1112">
                  <c:v>94347.528562997672</c:v>
                </c:pt>
                <c:pt idx="1113">
                  <c:v>91453.397083991862</c:v>
                </c:pt>
                <c:pt idx="1114">
                  <c:v>87406.243623750139</c:v>
                </c:pt>
                <c:pt idx="1115">
                  <c:v>87402.770665975346</c:v>
                </c:pt>
                <c:pt idx="1116">
                  <c:v>85307.419475175135</c:v>
                </c:pt>
                <c:pt idx="1117">
                  <c:v>85323.62661145757</c:v>
                </c:pt>
                <c:pt idx="1118">
                  <c:v>85339.833747740005</c:v>
                </c:pt>
                <c:pt idx="1119">
                  <c:v>85343.306705514813</c:v>
                </c:pt>
                <c:pt idx="1120">
                  <c:v>85344.464358106416</c:v>
                </c:pt>
                <c:pt idx="1121">
                  <c:v>84514.427449927549</c:v>
                </c:pt>
                <c:pt idx="1122">
                  <c:v>84510.954492152741</c:v>
                </c:pt>
                <c:pt idx="1123">
                  <c:v>83928.655238576772</c:v>
                </c:pt>
                <c:pt idx="1124">
                  <c:v>83932.128196351579</c:v>
                </c:pt>
                <c:pt idx="1125">
                  <c:v>81874.979541074252</c:v>
                </c:pt>
                <c:pt idx="1126">
                  <c:v>81863.403015158226</c:v>
                </c:pt>
                <c:pt idx="1127">
                  <c:v>81858.772404791816</c:v>
                </c:pt>
                <c:pt idx="1128">
                  <c:v>81865.718320341432</c:v>
                </c:pt>
                <c:pt idx="1129">
                  <c:v>81870.348930707842</c:v>
                </c:pt>
                <c:pt idx="1130">
                  <c:v>81870.348930707842</c:v>
                </c:pt>
                <c:pt idx="1131">
                  <c:v>81862.245362566624</c:v>
                </c:pt>
                <c:pt idx="1132">
                  <c:v>81857.614752200214</c:v>
                </c:pt>
                <c:pt idx="1133">
                  <c:v>81864.560667749829</c:v>
                </c:pt>
                <c:pt idx="1134">
                  <c:v>81869.191278116239</c:v>
                </c:pt>
                <c:pt idx="1135">
                  <c:v>81868.033625524637</c:v>
                </c:pt>
                <c:pt idx="1136">
                  <c:v>81856.457099608611</c:v>
                </c:pt>
                <c:pt idx="1137">
                  <c:v>81851.826489242201</c:v>
                </c:pt>
                <c:pt idx="1138">
                  <c:v>81862.245362566624</c:v>
                </c:pt>
                <c:pt idx="1139">
                  <c:v>81862.245362566624</c:v>
                </c:pt>
                <c:pt idx="1140">
                  <c:v>81862.245362566624</c:v>
                </c:pt>
                <c:pt idx="1141">
                  <c:v>81852.984141833804</c:v>
                </c:pt>
                <c:pt idx="1142">
                  <c:v>81850.668836650599</c:v>
                </c:pt>
                <c:pt idx="1143">
                  <c:v>83003.690817886512</c:v>
                </c:pt>
                <c:pt idx="1144">
                  <c:v>82938.862272756785</c:v>
                </c:pt>
                <c:pt idx="1145">
                  <c:v>82944.650535714798</c:v>
                </c:pt>
                <c:pt idx="1146">
                  <c:v>81210.486953494517</c:v>
                </c:pt>
                <c:pt idx="1147">
                  <c:v>81209.329300902915</c:v>
                </c:pt>
                <c:pt idx="1148">
                  <c:v>81208.171648311312</c:v>
                </c:pt>
                <c:pt idx="1149">
                  <c:v>81233.640005326568</c:v>
                </c:pt>
                <c:pt idx="1150">
                  <c:v>81233.640005326568</c:v>
                </c:pt>
                <c:pt idx="1151">
                  <c:v>81226.694089776953</c:v>
                </c:pt>
                <c:pt idx="1152">
                  <c:v>81229.009394960158</c:v>
                </c:pt>
                <c:pt idx="1153">
                  <c:v>81225.53643718535</c:v>
                </c:pt>
                <c:pt idx="1154">
                  <c:v>81241.743573467786</c:v>
                </c:pt>
                <c:pt idx="1155">
                  <c:v>81244.058878650991</c:v>
                </c:pt>
                <c:pt idx="1156">
                  <c:v>81239.428268284581</c:v>
                </c:pt>
                <c:pt idx="1157">
                  <c:v>81241.743573467786</c:v>
                </c:pt>
                <c:pt idx="1158">
                  <c:v>81259.108362341809</c:v>
                </c:pt>
                <c:pt idx="1159">
                  <c:v>85076.546587054836</c:v>
                </c:pt>
                <c:pt idx="1160">
                  <c:v>85077.758624531329</c:v>
                </c:pt>
                <c:pt idx="1161">
                  <c:v>85069.274362195909</c:v>
                </c:pt>
                <c:pt idx="1162">
                  <c:v>85092.303074249168</c:v>
                </c:pt>
                <c:pt idx="1163">
                  <c:v>85092.303074249168</c:v>
                </c:pt>
                <c:pt idx="1164">
                  <c:v>85092.303074249168</c:v>
                </c:pt>
                <c:pt idx="1165">
                  <c:v>85093.515111725661</c:v>
                </c:pt>
                <c:pt idx="1166">
                  <c:v>85081.394736960778</c:v>
                </c:pt>
                <c:pt idx="1167">
                  <c:v>85082.60677443727</c:v>
                </c:pt>
                <c:pt idx="1168">
                  <c:v>85078.970662007807</c:v>
                </c:pt>
                <c:pt idx="1169">
                  <c:v>85095.939186678632</c:v>
                </c:pt>
                <c:pt idx="1170">
                  <c:v>84266.905552761498</c:v>
                </c:pt>
                <c:pt idx="1171">
                  <c:v>84259.633327902571</c:v>
                </c:pt>
                <c:pt idx="1172">
                  <c:v>84259.633327902571</c:v>
                </c:pt>
                <c:pt idx="1173">
                  <c:v>84255.997215473108</c:v>
                </c:pt>
                <c:pt idx="1174">
                  <c:v>84269.329627714469</c:v>
                </c:pt>
                <c:pt idx="1175">
                  <c:v>84270.541665190947</c:v>
                </c:pt>
                <c:pt idx="1176">
                  <c:v>84266.905552761498</c:v>
                </c:pt>
                <c:pt idx="1177">
                  <c:v>84236.604615849312</c:v>
                </c:pt>
                <c:pt idx="1178">
                  <c:v>83630.585877605801</c:v>
                </c:pt>
                <c:pt idx="1179">
                  <c:v>80898.653405604011</c:v>
                </c:pt>
                <c:pt idx="1180">
                  <c:v>80903.501555509953</c:v>
                </c:pt>
                <c:pt idx="1181">
                  <c:v>79812.667826671619</c:v>
                </c:pt>
                <c:pt idx="1182">
                  <c:v>79388.454709901154</c:v>
                </c:pt>
                <c:pt idx="1183">
                  <c:v>76164.435022445628</c:v>
                </c:pt>
                <c:pt idx="1184">
                  <c:v>76178.979472163468</c:v>
                </c:pt>
                <c:pt idx="1185">
                  <c:v>76174.131322257526</c:v>
                </c:pt>
                <c:pt idx="1186">
                  <c:v>76169.28317235157</c:v>
                </c:pt>
                <c:pt idx="1187">
                  <c:v>76176.555397210497</c:v>
                </c:pt>
                <c:pt idx="1188">
                  <c:v>74225.175060066365</c:v>
                </c:pt>
                <c:pt idx="1189">
                  <c:v>74246.991734643132</c:v>
                </c:pt>
                <c:pt idx="1190">
                  <c:v>74243.355622213669</c:v>
                </c:pt>
                <c:pt idx="1191">
                  <c:v>74237.295434831234</c:v>
                </c:pt>
                <c:pt idx="1192">
                  <c:v>74175.481523530398</c:v>
                </c:pt>
                <c:pt idx="1193">
                  <c:v>71752.618608032804</c:v>
                </c:pt>
                <c:pt idx="1194">
                  <c:v>71772.011207656586</c:v>
                </c:pt>
                <c:pt idx="1195">
                  <c:v>71765.951020274151</c:v>
                </c:pt>
                <c:pt idx="1196">
                  <c:v>71751.406570556312</c:v>
                </c:pt>
                <c:pt idx="1197">
                  <c:v>71757.466757938746</c:v>
                </c:pt>
                <c:pt idx="1198">
                  <c:v>71751.406570556312</c:v>
                </c:pt>
                <c:pt idx="1199">
                  <c:v>71770.799170180107</c:v>
                </c:pt>
                <c:pt idx="1200">
                  <c:v>70552.701506310623</c:v>
                </c:pt>
                <c:pt idx="1201">
                  <c:v>70298.17363624835</c:v>
                </c:pt>
                <c:pt idx="1202">
                  <c:v>68167.411752584128</c:v>
                </c:pt>
                <c:pt idx="1203">
                  <c:v>68168.623790060621</c:v>
                </c:pt>
                <c:pt idx="1204">
                  <c:v>68188.016389684417</c:v>
                </c:pt>
                <c:pt idx="1205">
                  <c:v>68181.956202301983</c:v>
                </c:pt>
                <c:pt idx="1206">
                  <c:v>68168.623790060621</c:v>
                </c:pt>
                <c:pt idx="1207">
                  <c:v>68117.718216048161</c:v>
                </c:pt>
                <c:pt idx="1208">
                  <c:v>68138.322853148449</c:v>
                </c:pt>
                <c:pt idx="1209">
                  <c:v>68138.322853148449</c:v>
                </c:pt>
                <c:pt idx="1210">
                  <c:v>68008.634843164327</c:v>
                </c:pt>
                <c:pt idx="1211">
                  <c:v>67995.30243092298</c:v>
                </c:pt>
                <c:pt idx="1212">
                  <c:v>67995.30243092298</c:v>
                </c:pt>
                <c:pt idx="1213">
                  <c:v>67995.30243092298</c:v>
                </c:pt>
                <c:pt idx="1214">
                  <c:v>67960.153344104852</c:v>
                </c:pt>
                <c:pt idx="1215">
                  <c:v>67715.321773854463</c:v>
                </c:pt>
                <c:pt idx="1216">
                  <c:v>64172.536230082849</c:v>
                </c:pt>
                <c:pt idx="1217">
                  <c:v>64174.96030503582</c:v>
                </c:pt>
                <c:pt idx="1218">
                  <c:v>64177.384379988798</c:v>
                </c:pt>
                <c:pt idx="1219">
                  <c:v>64196.776979612587</c:v>
                </c:pt>
                <c:pt idx="1220">
                  <c:v>64196.776979612587</c:v>
                </c:pt>
                <c:pt idx="1221">
                  <c:v>64189.504754753667</c:v>
                </c:pt>
                <c:pt idx="1222">
                  <c:v>64190.716792230152</c:v>
                </c:pt>
                <c:pt idx="1223">
                  <c:v>64193.14086718313</c:v>
                </c:pt>
                <c:pt idx="1224">
                  <c:v>64211.321429330434</c:v>
                </c:pt>
                <c:pt idx="1225">
                  <c:v>64213.745504283404</c:v>
                </c:pt>
                <c:pt idx="1226">
                  <c:v>64208.897354377455</c:v>
                </c:pt>
                <c:pt idx="1227">
                  <c:v>64206.473279424485</c:v>
                </c:pt>
                <c:pt idx="1228">
                  <c:v>64204.049204471514</c:v>
                </c:pt>
                <c:pt idx="1229">
                  <c:v>64225.86587904828</c:v>
                </c:pt>
                <c:pt idx="1230">
                  <c:v>64227.077916524766</c:v>
                </c:pt>
                <c:pt idx="1231">
                  <c:v>64222.229766618817</c:v>
                </c:pt>
                <c:pt idx="1232">
                  <c:v>64223.441804095302</c:v>
                </c:pt>
                <c:pt idx="1233">
                  <c:v>64225.86587904828</c:v>
                </c:pt>
                <c:pt idx="1234">
                  <c:v>64237.986253813149</c:v>
                </c:pt>
                <c:pt idx="1235">
                  <c:v>61959.35579801751</c:v>
                </c:pt>
                <c:pt idx="1236">
                  <c:v>61955.719685588054</c:v>
                </c:pt>
                <c:pt idx="1237">
                  <c:v>61959.35579801751</c:v>
                </c:pt>
                <c:pt idx="1238">
                  <c:v>61962.991910446974</c:v>
                </c:pt>
                <c:pt idx="1239">
                  <c:v>61979.960435117791</c:v>
                </c:pt>
                <c:pt idx="1240">
                  <c:v>61983.596547547255</c:v>
                </c:pt>
                <c:pt idx="1241">
                  <c:v>61182.439775589315</c:v>
                </c:pt>
                <c:pt idx="1242">
                  <c:v>61186.075888018779</c:v>
                </c:pt>
                <c:pt idx="1243">
                  <c:v>61189.712000448242</c:v>
                </c:pt>
                <c:pt idx="1244">
                  <c:v>61206.68052511906</c:v>
                </c:pt>
                <c:pt idx="1245">
                  <c:v>61212.740712501494</c:v>
                </c:pt>
                <c:pt idx="1246">
                  <c:v>61207.892562595545</c:v>
                </c:pt>
                <c:pt idx="1247">
                  <c:v>60713.987290927078</c:v>
                </c:pt>
                <c:pt idx="1248">
                  <c:v>60737.01600298033</c:v>
                </c:pt>
                <c:pt idx="1249">
                  <c:v>60737.01600298033</c:v>
                </c:pt>
                <c:pt idx="1250">
                  <c:v>60733.985909289113</c:v>
                </c:pt>
                <c:pt idx="1251">
                  <c:v>60723.07757200073</c:v>
                </c:pt>
                <c:pt idx="1252">
                  <c:v>62029.653971653759</c:v>
                </c:pt>
                <c:pt idx="1253">
                  <c:v>62033.290084083223</c:v>
                </c:pt>
                <c:pt idx="1254">
                  <c:v>62056.318796136475</c:v>
                </c:pt>
                <c:pt idx="1255">
                  <c:v>62053.894721183504</c:v>
                </c:pt>
                <c:pt idx="1256">
                  <c:v>62052.682683707011</c:v>
                </c:pt>
                <c:pt idx="1257">
                  <c:v>63025.948777326106</c:v>
                </c:pt>
                <c:pt idx="1258">
                  <c:v>63424.103088352102</c:v>
                </c:pt>
                <c:pt idx="1259">
                  <c:v>63450.767912834817</c:v>
                </c:pt>
                <c:pt idx="1260">
                  <c:v>63450.767912834817</c:v>
                </c:pt>
                <c:pt idx="1261">
                  <c:v>63450.767912834817</c:v>
                </c:pt>
                <c:pt idx="1262">
                  <c:v>63464.100325076171</c:v>
                </c:pt>
                <c:pt idx="1263">
                  <c:v>63470.766531196852</c:v>
                </c:pt>
                <c:pt idx="1264">
                  <c:v>63497.431355679568</c:v>
                </c:pt>
                <c:pt idx="1265">
                  <c:v>63497.431355679568</c:v>
                </c:pt>
                <c:pt idx="1266">
                  <c:v>63503.491543062002</c:v>
                </c:pt>
                <c:pt idx="1267">
                  <c:v>63509.551730444437</c:v>
                </c:pt>
                <c:pt idx="1268">
                  <c:v>63515.611917826871</c:v>
                </c:pt>
                <c:pt idx="1269">
                  <c:v>63542.276742309587</c:v>
                </c:pt>
                <c:pt idx="1270">
                  <c:v>63542.276742309587</c:v>
                </c:pt>
                <c:pt idx="1271">
                  <c:v>63548.336929692021</c:v>
                </c:pt>
                <c:pt idx="1272">
                  <c:v>63554.397117074455</c:v>
                </c:pt>
                <c:pt idx="1273">
                  <c:v>63560.45730445689</c:v>
                </c:pt>
                <c:pt idx="1274">
                  <c:v>63587.122128939605</c:v>
                </c:pt>
                <c:pt idx="1275">
                  <c:v>63587.122128939605</c:v>
                </c:pt>
                <c:pt idx="1276">
                  <c:v>63593.18231632204</c:v>
                </c:pt>
                <c:pt idx="1277">
                  <c:v>63599.242503704474</c:v>
                </c:pt>
                <c:pt idx="1278">
                  <c:v>63604.696672348669</c:v>
                </c:pt>
                <c:pt idx="1279">
                  <c:v>63626.513346925436</c:v>
                </c:pt>
                <c:pt idx="1280">
                  <c:v>63626.513346925436</c:v>
                </c:pt>
                <c:pt idx="1281">
                  <c:v>63631.967515569624</c:v>
                </c:pt>
                <c:pt idx="1282">
                  <c:v>61147.290688771194</c:v>
                </c:pt>
                <c:pt idx="1283">
                  <c:v>61152.138838677143</c:v>
                </c:pt>
                <c:pt idx="1284">
                  <c:v>61172.743475777424</c:v>
                </c:pt>
                <c:pt idx="1285">
                  <c:v>61172.743475777424</c:v>
                </c:pt>
                <c:pt idx="1286">
                  <c:v>61177.591625683373</c:v>
                </c:pt>
                <c:pt idx="1287">
                  <c:v>61182.439775589315</c:v>
                </c:pt>
                <c:pt idx="1288">
                  <c:v>61187.287925495264</c:v>
                </c:pt>
                <c:pt idx="1289">
                  <c:v>61207.892562595545</c:v>
                </c:pt>
                <c:pt idx="1290">
                  <c:v>61207.892562595545</c:v>
                </c:pt>
                <c:pt idx="1291">
                  <c:v>60117.058833757212</c:v>
                </c:pt>
                <c:pt idx="1292">
                  <c:v>58785.029647097952</c:v>
                </c:pt>
                <c:pt idx="1293">
                  <c:v>55122.252393154115</c:v>
                </c:pt>
                <c:pt idx="1294">
                  <c:v>55141.64499277791</c:v>
                </c:pt>
                <c:pt idx="1295">
                  <c:v>55141.64499277791</c:v>
                </c:pt>
                <c:pt idx="1296">
                  <c:v>55142.857030254396</c:v>
                </c:pt>
                <c:pt idx="1297">
                  <c:v>55146.493142683859</c:v>
                </c:pt>
                <c:pt idx="1298">
                  <c:v>53919.911216478969</c:v>
                </c:pt>
                <c:pt idx="1299">
                  <c:v>53939.303816102765</c:v>
                </c:pt>
                <c:pt idx="1300">
                  <c:v>53938.09177862628</c:v>
                </c:pt>
                <c:pt idx="1301">
                  <c:v>51509.168675746245</c:v>
                </c:pt>
                <c:pt idx="1302">
                  <c:v>51512.804788175708</c:v>
                </c:pt>
                <c:pt idx="1303">
                  <c:v>51511.592750699223</c:v>
                </c:pt>
                <c:pt idx="1304">
                  <c:v>51511.592750699223</c:v>
                </c:pt>
                <c:pt idx="1305">
                  <c:v>51511.592750699223</c:v>
                </c:pt>
                <c:pt idx="1306">
                  <c:v>51511.592750699223</c:v>
                </c:pt>
                <c:pt idx="1307">
                  <c:v>51511.592750699223</c:v>
                </c:pt>
                <c:pt idx="1308">
                  <c:v>51511.592750699223</c:v>
                </c:pt>
                <c:pt idx="1309">
                  <c:v>51511.592750699223</c:v>
                </c:pt>
                <c:pt idx="1310">
                  <c:v>51511.592750699223</c:v>
                </c:pt>
                <c:pt idx="1311">
                  <c:v>52863.014536982271</c:v>
                </c:pt>
                <c:pt idx="1312">
                  <c:v>52863.014536982271</c:v>
                </c:pt>
                <c:pt idx="1313">
                  <c:v>52863.014536982271</c:v>
                </c:pt>
                <c:pt idx="1314">
                  <c:v>52863.014536982271</c:v>
                </c:pt>
                <c:pt idx="1315">
                  <c:v>52863.014536982271</c:v>
                </c:pt>
                <c:pt idx="1316">
                  <c:v>52863.014536982271</c:v>
                </c:pt>
                <c:pt idx="1317">
                  <c:v>52863.014536982271</c:v>
                </c:pt>
                <c:pt idx="1318">
                  <c:v>52863.014536982271</c:v>
                </c:pt>
                <c:pt idx="1319">
                  <c:v>52863.014536982271</c:v>
                </c:pt>
                <c:pt idx="1320">
                  <c:v>52863.014536982271</c:v>
                </c:pt>
                <c:pt idx="1321">
                  <c:v>52905.435848659319</c:v>
                </c:pt>
                <c:pt idx="1322">
                  <c:v>52905.435848659319</c:v>
                </c:pt>
                <c:pt idx="1323">
                  <c:v>53444.792525696052</c:v>
                </c:pt>
                <c:pt idx="1324">
                  <c:v>53450.852713078486</c:v>
                </c:pt>
                <c:pt idx="1325">
                  <c:v>54107.777025334464</c:v>
                </c:pt>
                <c:pt idx="1326">
                  <c:v>54111.413137763921</c:v>
                </c:pt>
                <c:pt idx="1327">
                  <c:v>54116.261287669869</c:v>
                </c:pt>
                <c:pt idx="1328">
                  <c:v>54762.277262637464</c:v>
                </c:pt>
                <c:pt idx="1329">
                  <c:v>54766.519393805167</c:v>
                </c:pt>
                <c:pt idx="1330">
                  <c:v>54770.761524972877</c:v>
                </c:pt>
                <c:pt idx="1331">
                  <c:v>54775.609674878826</c:v>
                </c:pt>
                <c:pt idx="1332">
                  <c:v>54779.851806046529</c:v>
                </c:pt>
                <c:pt idx="1333">
                  <c:v>54784.093937214231</c:v>
                </c:pt>
                <c:pt idx="1334">
                  <c:v>54784.093937214231</c:v>
                </c:pt>
                <c:pt idx="1335">
                  <c:v>57134.234604122605</c:v>
                </c:pt>
                <c:pt idx="1336">
                  <c:v>57137.870716552061</c:v>
                </c:pt>
                <c:pt idx="1337">
                  <c:v>56354.894506741439</c:v>
                </c:pt>
                <c:pt idx="1338">
                  <c:v>56359.742656647388</c:v>
                </c:pt>
                <c:pt idx="1339">
                  <c:v>60363.102441484079</c:v>
                </c:pt>
                <c:pt idx="1340">
                  <c:v>60367.950591390028</c:v>
                </c:pt>
                <c:pt idx="1341">
                  <c:v>60372.798741295977</c:v>
                </c:pt>
                <c:pt idx="1342">
                  <c:v>60377.646891201926</c:v>
                </c:pt>
                <c:pt idx="1343">
                  <c:v>60382.495041107875</c:v>
                </c:pt>
                <c:pt idx="1344">
                  <c:v>60386.131153537332</c:v>
                </c:pt>
                <c:pt idx="1345">
                  <c:v>60390.979303443281</c:v>
                </c:pt>
                <c:pt idx="1346">
                  <c:v>60395.827453349229</c:v>
                </c:pt>
                <c:pt idx="1347">
                  <c:v>60399.463565778693</c:v>
                </c:pt>
                <c:pt idx="1348">
                  <c:v>60403.099678208149</c:v>
                </c:pt>
                <c:pt idx="1349">
                  <c:v>60407.947828114098</c:v>
                </c:pt>
                <c:pt idx="1350">
                  <c:v>60412.795978020047</c:v>
                </c:pt>
                <c:pt idx="1351">
                  <c:v>60416.432090449511</c:v>
                </c:pt>
                <c:pt idx="1352">
                  <c:v>60723.07757200073</c:v>
                </c:pt>
                <c:pt idx="1353">
                  <c:v>60727.925721906679</c:v>
                </c:pt>
                <c:pt idx="1354">
                  <c:v>60727.925721906679</c:v>
                </c:pt>
                <c:pt idx="1355">
                  <c:v>60727.925721906679</c:v>
                </c:pt>
                <c:pt idx="1356">
                  <c:v>60732.167853074381</c:v>
                </c:pt>
                <c:pt idx="1357">
                  <c:v>61342.428722485609</c:v>
                </c:pt>
                <c:pt idx="1358">
                  <c:v>61952.08357315859</c:v>
                </c:pt>
                <c:pt idx="1359">
                  <c:v>63476.826718579287</c:v>
                </c:pt>
                <c:pt idx="1360">
                  <c:v>63476.826718579287</c:v>
                </c:pt>
                <c:pt idx="1361">
                  <c:v>63481.674868485235</c:v>
                </c:pt>
                <c:pt idx="1362">
                  <c:v>63922.856509926518</c:v>
                </c:pt>
                <c:pt idx="1363">
                  <c:v>63927.704659832467</c:v>
                </c:pt>
                <c:pt idx="1364">
                  <c:v>63932.552809738416</c:v>
                </c:pt>
                <c:pt idx="1365">
                  <c:v>63936.794940906118</c:v>
                </c:pt>
                <c:pt idx="1366">
                  <c:v>63941.037072073821</c:v>
                </c:pt>
                <c:pt idx="1367">
                  <c:v>63945.88522197977</c:v>
                </c:pt>
                <c:pt idx="1368">
                  <c:v>63950.733371885719</c:v>
                </c:pt>
                <c:pt idx="1369">
                  <c:v>63955.581521791668</c:v>
                </c:pt>
                <c:pt idx="1370">
                  <c:v>63959.823652959371</c:v>
                </c:pt>
                <c:pt idx="1371">
                  <c:v>63964.065784127073</c:v>
                </c:pt>
                <c:pt idx="1372">
                  <c:v>63967.701896556537</c:v>
                </c:pt>
                <c:pt idx="1373">
                  <c:v>63971.338008986</c:v>
                </c:pt>
                <c:pt idx="1374">
                  <c:v>63976.186158891949</c:v>
                </c:pt>
                <c:pt idx="1375">
                  <c:v>63981.034308797898</c:v>
                </c:pt>
                <c:pt idx="1376">
                  <c:v>63985.88245870384</c:v>
                </c:pt>
                <c:pt idx="1377">
                  <c:v>63990.730608609789</c:v>
                </c:pt>
                <c:pt idx="1378">
                  <c:v>63995.578758515738</c:v>
                </c:pt>
                <c:pt idx="1379">
                  <c:v>63017.464514990701</c:v>
                </c:pt>
                <c:pt idx="1380">
                  <c:v>63021.706646158404</c:v>
                </c:pt>
                <c:pt idx="1381">
                  <c:v>63025.948777326106</c:v>
                </c:pt>
                <c:pt idx="1382">
                  <c:v>62983.527465649058</c:v>
                </c:pt>
                <c:pt idx="1383">
                  <c:v>61793.306663738789</c:v>
                </c:pt>
                <c:pt idx="1384">
                  <c:v>61813.911300839063</c:v>
                </c:pt>
                <c:pt idx="1385">
                  <c:v>59389.836347864984</c:v>
                </c:pt>
                <c:pt idx="1386">
                  <c:v>58177.798871377949</c:v>
                </c:pt>
                <c:pt idx="1387">
                  <c:v>56965.761394890906</c:v>
                </c:pt>
                <c:pt idx="1388">
                  <c:v>56965.761394890906</c:v>
                </c:pt>
                <c:pt idx="1389">
                  <c:v>56965.761394890906</c:v>
                </c:pt>
                <c:pt idx="1390">
                  <c:v>55390.112675457749</c:v>
                </c:pt>
                <c:pt idx="1391">
                  <c:v>55390.112675457749</c:v>
                </c:pt>
                <c:pt idx="1392">
                  <c:v>55390.112675457749</c:v>
                </c:pt>
                <c:pt idx="1393">
                  <c:v>55390.112675457749</c:v>
                </c:pt>
                <c:pt idx="1394">
                  <c:v>55390.112675457749</c:v>
                </c:pt>
                <c:pt idx="1395">
                  <c:v>54784.093937214231</c:v>
                </c:pt>
                <c:pt idx="1396">
                  <c:v>53906.578804237615</c:v>
                </c:pt>
                <c:pt idx="1397">
                  <c:v>52088.522589507054</c:v>
                </c:pt>
                <c:pt idx="1398">
                  <c:v>49983.81951158731</c:v>
                </c:pt>
                <c:pt idx="1399">
                  <c:v>49988.061642755012</c:v>
                </c:pt>
                <c:pt idx="1400">
                  <c:v>49992.303773922715</c:v>
                </c:pt>
                <c:pt idx="1401">
                  <c:v>49996.545905090425</c:v>
                </c:pt>
                <c:pt idx="1402">
                  <c:v>48905.712176252084</c:v>
                </c:pt>
                <c:pt idx="1403">
                  <c:v>48481.499059481619</c:v>
                </c:pt>
                <c:pt idx="1404">
                  <c:v>47996.684068886803</c:v>
                </c:pt>
                <c:pt idx="1405">
                  <c:v>46663.442844751058</c:v>
                </c:pt>
                <c:pt idx="1406">
                  <c:v>45451.405368264022</c:v>
                </c:pt>
                <c:pt idx="1407">
                  <c:v>45451.405368264022</c:v>
                </c:pt>
                <c:pt idx="1408">
                  <c:v>45440.497030975639</c:v>
                </c:pt>
                <c:pt idx="1409">
                  <c:v>45451.405368264022</c:v>
                </c:pt>
                <c:pt idx="1410">
                  <c:v>46051.363919125106</c:v>
                </c:pt>
                <c:pt idx="1411">
                  <c:v>46057.42410650754</c:v>
                </c:pt>
                <c:pt idx="1412">
                  <c:v>44845.386630020497</c:v>
                </c:pt>
                <c:pt idx="1413">
                  <c:v>44845.386630020497</c:v>
                </c:pt>
                <c:pt idx="1414">
                  <c:v>44239.367891776979</c:v>
                </c:pt>
                <c:pt idx="1415">
                  <c:v>44239.367891776979</c:v>
                </c:pt>
                <c:pt idx="1416">
                  <c:v>43027.330415289936</c:v>
                </c:pt>
                <c:pt idx="1417">
                  <c:v>41209.274200559375</c:v>
                </c:pt>
                <c:pt idx="1418">
                  <c:v>39997.23672407234</c:v>
                </c:pt>
                <c:pt idx="1419">
                  <c:v>38782.775172632326</c:v>
                </c:pt>
                <c:pt idx="1420">
                  <c:v>39261.193435616471</c:v>
                </c:pt>
                <c:pt idx="1421">
                  <c:v>39261.193435616471</c:v>
                </c:pt>
                <c:pt idx="1422">
                  <c:v>39253.218007235584</c:v>
                </c:pt>
                <c:pt idx="1423">
                  <c:v>39263.64741357982</c:v>
                </c:pt>
                <c:pt idx="1424">
                  <c:v>39263.64741357982</c:v>
                </c:pt>
                <c:pt idx="1425">
                  <c:v>39263.64741357982</c:v>
                </c:pt>
                <c:pt idx="1426">
                  <c:v>39263.64741357982</c:v>
                </c:pt>
                <c:pt idx="1427">
                  <c:v>39263.64741357982</c:v>
                </c:pt>
                <c:pt idx="1428">
                  <c:v>39263.64741357982</c:v>
                </c:pt>
                <c:pt idx="1429">
                  <c:v>39263.64741357982</c:v>
                </c:pt>
                <c:pt idx="1430">
                  <c:v>39263.64741357982</c:v>
                </c:pt>
                <c:pt idx="1431">
                  <c:v>38993.709837611459</c:v>
                </c:pt>
                <c:pt idx="1432">
                  <c:v>38987.574892703087</c:v>
                </c:pt>
                <c:pt idx="1433">
                  <c:v>38878.986367824902</c:v>
                </c:pt>
                <c:pt idx="1434">
                  <c:v>38895.55071907751</c:v>
                </c:pt>
                <c:pt idx="1435">
                  <c:v>38747.085052294911</c:v>
                </c:pt>
                <c:pt idx="1436">
                  <c:v>38739.723118404865</c:v>
                </c:pt>
                <c:pt idx="1437">
                  <c:v>38742.177096368214</c:v>
                </c:pt>
                <c:pt idx="1438">
                  <c:v>39215.79484329452</c:v>
                </c:pt>
                <c:pt idx="1439">
                  <c:v>39237.267150473817</c:v>
                </c:pt>
                <c:pt idx="1440">
                  <c:v>39239.721128437166</c:v>
                </c:pt>
                <c:pt idx="1441">
                  <c:v>39232.972689037961</c:v>
                </c:pt>
                <c:pt idx="1442">
                  <c:v>39235.426667001309</c:v>
                </c:pt>
                <c:pt idx="1443">
                  <c:v>39250.764029272235</c:v>
                </c:pt>
                <c:pt idx="1444">
                  <c:v>39246.469567836379</c:v>
                </c:pt>
                <c:pt idx="1445">
                  <c:v>39242.175106400515</c:v>
                </c:pt>
                <c:pt idx="1446">
                  <c:v>39235.426667001309</c:v>
                </c:pt>
                <c:pt idx="1447">
                  <c:v>39242.175106400515</c:v>
                </c:pt>
                <c:pt idx="1448">
                  <c:v>39239.721128437166</c:v>
                </c:pt>
                <c:pt idx="1449">
                  <c:v>39261.806930107305</c:v>
                </c:pt>
                <c:pt idx="1450">
                  <c:v>39263.64741357982</c:v>
                </c:pt>
                <c:pt idx="1451">
                  <c:v>39260.57994112563</c:v>
                </c:pt>
                <c:pt idx="1452">
                  <c:v>39263.033919088979</c:v>
                </c:pt>
                <c:pt idx="1453">
                  <c:v>39805.363048989049</c:v>
                </c:pt>
                <c:pt idx="1454">
                  <c:v>39828.369092395449</c:v>
                </c:pt>
                <c:pt idx="1455">
                  <c:v>39824.994872695839</c:v>
                </c:pt>
                <c:pt idx="1456">
                  <c:v>39821.927400241657</c:v>
                </c:pt>
                <c:pt idx="1457">
                  <c:v>39825.60836718668</c:v>
                </c:pt>
                <c:pt idx="1458">
                  <c:v>39832.050059340472</c:v>
                </c:pt>
                <c:pt idx="1459">
                  <c:v>39851.988630292675</c:v>
                </c:pt>
                <c:pt idx="1460">
                  <c:v>39848.921157838493</c:v>
                </c:pt>
                <c:pt idx="1461">
                  <c:v>39845.54693813889</c:v>
                </c:pt>
                <c:pt idx="1462">
                  <c:v>39848.921157838493</c:v>
                </c:pt>
                <c:pt idx="1463">
                  <c:v>39852.295377538096</c:v>
                </c:pt>
                <c:pt idx="1464">
                  <c:v>39875.301420944488</c:v>
                </c:pt>
                <c:pt idx="1465">
                  <c:v>40448.918769877258</c:v>
                </c:pt>
                <c:pt idx="1466">
                  <c:v>40445.851297423076</c:v>
                </c:pt>
                <c:pt idx="1467">
                  <c:v>40448.918769877258</c:v>
                </c:pt>
                <c:pt idx="1468">
                  <c:v>40451.986242331448</c:v>
                </c:pt>
                <c:pt idx="1469">
                  <c:v>40474.992285737841</c:v>
                </c:pt>
                <c:pt idx="1470">
                  <c:v>40471.618066038238</c:v>
                </c:pt>
                <c:pt idx="1471">
                  <c:v>40468.243846338628</c:v>
                </c:pt>
                <c:pt idx="1472">
                  <c:v>40471.311318792817</c:v>
                </c:pt>
                <c:pt idx="1473">
                  <c:v>40473.151802265325</c:v>
                </c:pt>
                <c:pt idx="1474">
                  <c:v>40490.636395254187</c:v>
                </c:pt>
                <c:pt idx="1475">
                  <c:v>40490.636395254187</c:v>
                </c:pt>
                <c:pt idx="1476">
                  <c:v>40490.636395254187</c:v>
                </c:pt>
                <c:pt idx="1477">
                  <c:v>41078.057370230788</c:v>
                </c:pt>
                <c:pt idx="1478">
                  <c:v>41082.045084421232</c:v>
                </c:pt>
                <c:pt idx="1479">
                  <c:v>41101.676908128022</c:v>
                </c:pt>
                <c:pt idx="1480">
                  <c:v>41101.676908128022</c:v>
                </c:pt>
                <c:pt idx="1481">
                  <c:v>41100.449919146347</c:v>
                </c:pt>
                <c:pt idx="1482">
                  <c:v>41104.13088609137</c:v>
                </c:pt>
                <c:pt idx="1483">
                  <c:v>41623.147225339628</c:v>
                </c:pt>
                <c:pt idx="1484">
                  <c:v>41626.828192284651</c:v>
                </c:pt>
                <c:pt idx="1485">
                  <c:v>41624.987708812143</c:v>
                </c:pt>
                <c:pt idx="1486">
                  <c:v>41647.073510482282</c:v>
                </c:pt>
                <c:pt idx="1487">
                  <c:v>41650.754477427305</c:v>
                </c:pt>
                <c:pt idx="1488">
                  <c:v>41649.52748844563</c:v>
                </c:pt>
                <c:pt idx="1489">
                  <c:v>41673.147026342864</c:v>
                </c:pt>
                <c:pt idx="1490">
                  <c:v>41671.613290115769</c:v>
                </c:pt>
                <c:pt idx="1491">
                  <c:v>41672.226784606602</c:v>
                </c:pt>
                <c:pt idx="1492">
                  <c:v>41675.907751551626</c:v>
                </c:pt>
                <c:pt idx="1493">
                  <c:v>41679.588718496649</c:v>
                </c:pt>
                <c:pt idx="1494">
                  <c:v>41693.699091785908</c:v>
                </c:pt>
                <c:pt idx="1495">
                  <c:v>41697.380058730931</c:v>
                </c:pt>
                <c:pt idx="1496">
                  <c:v>41697.993553221764</c:v>
                </c:pt>
                <c:pt idx="1497">
                  <c:v>40493.090373217536</c:v>
                </c:pt>
                <c:pt idx="1498">
                  <c:v>40490.636395254187</c:v>
                </c:pt>
                <c:pt idx="1499">
                  <c:v>40490.636395254187</c:v>
                </c:pt>
                <c:pt idx="1500">
                  <c:v>40490.636395254187</c:v>
                </c:pt>
                <c:pt idx="1501">
                  <c:v>40490.636395254187</c:v>
                </c:pt>
                <c:pt idx="1502">
                  <c:v>40474.68553849242</c:v>
                </c:pt>
                <c:pt idx="1503">
                  <c:v>40478.366505437443</c:v>
                </c:pt>
                <c:pt idx="1504">
                  <c:v>40493.090373217536</c:v>
                </c:pt>
                <c:pt idx="1505">
                  <c:v>40498.611823635074</c:v>
                </c:pt>
                <c:pt idx="1506">
                  <c:v>40497.3848346534</c:v>
                </c:pt>
                <c:pt idx="1507">
                  <c:v>40501.065801598423</c:v>
                </c:pt>
                <c:pt idx="1508">
                  <c:v>40520.697625305213</c:v>
                </c:pt>
                <c:pt idx="1509">
                  <c:v>40520.697625305213</c:v>
                </c:pt>
                <c:pt idx="1510">
                  <c:v>40518.857141832697</c:v>
                </c:pt>
                <c:pt idx="1511">
                  <c:v>40512.108702433492</c:v>
                </c:pt>
                <c:pt idx="1512">
                  <c:v>40521.924614286887</c:v>
                </c:pt>
                <c:pt idx="1513">
                  <c:v>40525.60558123191</c:v>
                </c:pt>
                <c:pt idx="1514">
                  <c:v>40545.2374049387</c:v>
                </c:pt>
                <c:pt idx="1515">
                  <c:v>40543.396921466185</c:v>
                </c:pt>
                <c:pt idx="1516">
                  <c:v>40543.396921466185</c:v>
                </c:pt>
                <c:pt idx="1517">
                  <c:v>40546.464393920374</c:v>
                </c:pt>
                <c:pt idx="1518">
                  <c:v>40550.758855356231</c:v>
                </c:pt>
                <c:pt idx="1519">
                  <c:v>40571.617668044695</c:v>
                </c:pt>
                <c:pt idx="1520">
                  <c:v>40571.617668044695</c:v>
                </c:pt>
                <c:pt idx="1521">
                  <c:v>40577.139118462233</c:v>
                </c:pt>
                <c:pt idx="1522">
                  <c:v>40577.139118462233</c:v>
                </c:pt>
                <c:pt idx="1523">
                  <c:v>40587.568524806462</c:v>
                </c:pt>
                <c:pt idx="1524">
                  <c:v>40608.427337494926</c:v>
                </c:pt>
                <c:pt idx="1525">
                  <c:v>40608.427337494926</c:v>
                </c:pt>
                <c:pt idx="1526">
                  <c:v>40613.335293421624</c:v>
                </c:pt>
                <c:pt idx="1527">
                  <c:v>40490.636395254187</c:v>
                </c:pt>
                <c:pt idx="1528">
                  <c:v>37055.067246565952</c:v>
                </c:pt>
                <c:pt idx="1529">
                  <c:v>35582.680468556711</c:v>
                </c:pt>
                <c:pt idx="1530">
                  <c:v>35797.403540349726</c:v>
                </c:pt>
                <c:pt idx="1531">
                  <c:v>35582.680468556711</c:v>
                </c:pt>
                <c:pt idx="1532">
                  <c:v>34828.082244826976</c:v>
                </c:pt>
                <c:pt idx="1533">
                  <c:v>34832.990200753673</c:v>
                </c:pt>
                <c:pt idx="1534">
                  <c:v>34854.462507932971</c:v>
                </c:pt>
                <c:pt idx="1535">
                  <c:v>34854.462507932971</c:v>
                </c:pt>
                <c:pt idx="1536">
                  <c:v>34859.983958350509</c:v>
                </c:pt>
                <c:pt idx="1537">
                  <c:v>34864.891914277207</c:v>
                </c:pt>
                <c:pt idx="1538">
                  <c:v>34868.57288122223</c:v>
                </c:pt>
                <c:pt idx="1539">
                  <c:v>34884.523737983996</c:v>
                </c:pt>
                <c:pt idx="1540">
                  <c:v>34884.523737983996</c:v>
                </c:pt>
                <c:pt idx="1541">
                  <c:v>34888.204704929019</c:v>
                </c:pt>
                <c:pt idx="1542">
                  <c:v>34892.499166364876</c:v>
                </c:pt>
                <c:pt idx="1543">
                  <c:v>34896.180133309899</c:v>
                </c:pt>
                <c:pt idx="1544">
                  <c:v>34911.517495580832</c:v>
                </c:pt>
                <c:pt idx="1545">
                  <c:v>34911.517495580832</c:v>
                </c:pt>
                <c:pt idx="1546">
                  <c:v>34915.198462525856</c:v>
                </c:pt>
                <c:pt idx="1547">
                  <c:v>34918.879429470879</c:v>
                </c:pt>
                <c:pt idx="1548">
                  <c:v>34923.173890906735</c:v>
                </c:pt>
                <c:pt idx="1549">
                  <c:v>34938.511253177669</c:v>
                </c:pt>
                <c:pt idx="1550">
                  <c:v>34938.511253177669</c:v>
                </c:pt>
                <c:pt idx="1551">
                  <c:v>34942.192220122692</c:v>
                </c:pt>
                <c:pt idx="1552">
                  <c:v>34945.873187067715</c:v>
                </c:pt>
                <c:pt idx="1553">
                  <c:v>34949.554154012738</c:v>
                </c:pt>
                <c:pt idx="1554">
                  <c:v>34965.505010774505</c:v>
                </c:pt>
                <c:pt idx="1555">
                  <c:v>34965.505010774505</c:v>
                </c:pt>
                <c:pt idx="1556">
                  <c:v>34969.185977719528</c:v>
                </c:pt>
                <c:pt idx="1557">
                  <c:v>35379.000297598766</c:v>
                </c:pt>
                <c:pt idx="1558">
                  <c:v>35383.294759034623</c:v>
                </c:pt>
                <c:pt idx="1559">
                  <c:v>35398.632121305556</c:v>
                </c:pt>
                <c:pt idx="1560">
                  <c:v>35398.632121305556</c:v>
                </c:pt>
                <c:pt idx="1561">
                  <c:v>35275.93322313812</c:v>
                </c:pt>
                <c:pt idx="1562">
                  <c:v>35582.680468556711</c:v>
                </c:pt>
                <c:pt idx="1563">
                  <c:v>35582.680468556711</c:v>
                </c:pt>
                <c:pt idx="1564">
                  <c:v>35582.680468556711</c:v>
                </c:pt>
                <c:pt idx="1565">
                  <c:v>36279.916957393172</c:v>
                </c:pt>
                <c:pt idx="1566">
                  <c:v>36267.340320331008</c:v>
                </c:pt>
                <c:pt idx="1567">
                  <c:v>36266.726825840175</c:v>
                </c:pt>
                <c:pt idx="1568">
                  <c:v>36266.726825840175</c:v>
                </c:pt>
                <c:pt idx="1569">
                  <c:v>36286.051902301544</c:v>
                </c:pt>
                <c:pt idx="1570">
                  <c:v>36279.610210147752</c:v>
                </c:pt>
                <c:pt idx="1571">
                  <c:v>36266.726825840175</c:v>
                </c:pt>
                <c:pt idx="1572">
                  <c:v>36266.726825840175</c:v>
                </c:pt>
                <c:pt idx="1573">
                  <c:v>36266.726825840175</c:v>
                </c:pt>
                <c:pt idx="1574">
                  <c:v>36286.051902301544</c:v>
                </c:pt>
                <c:pt idx="1575">
                  <c:v>36279.610210147752</c:v>
                </c:pt>
                <c:pt idx="1576">
                  <c:v>36266.113331349334</c:v>
                </c:pt>
                <c:pt idx="1577">
                  <c:v>36267.340320331008</c:v>
                </c:pt>
                <c:pt idx="1578">
                  <c:v>36293.10708894617</c:v>
                </c:pt>
                <c:pt idx="1579">
                  <c:v>36293.10708894617</c:v>
                </c:pt>
                <c:pt idx="1580">
                  <c:v>36285.745155056124</c:v>
                </c:pt>
                <c:pt idx="1581">
                  <c:v>36266.113331349334</c:v>
                </c:pt>
                <c:pt idx="1582">
                  <c:v>36266.113331349334</c:v>
                </c:pt>
                <c:pt idx="1583">
                  <c:v>36263.659353385985</c:v>
                </c:pt>
                <c:pt idx="1584">
                  <c:v>36280.223704638593</c:v>
                </c:pt>
                <c:pt idx="1585">
                  <c:v>36274.702254221054</c:v>
                </c:pt>
                <c:pt idx="1586">
                  <c:v>36263.659353385985</c:v>
                </c:pt>
                <c:pt idx="1587">
                  <c:v>36263.659353385985</c:v>
                </c:pt>
                <c:pt idx="1588">
                  <c:v>36263.659353385985</c:v>
                </c:pt>
                <c:pt idx="1589">
                  <c:v>36279.610210147752</c:v>
                </c:pt>
                <c:pt idx="1590">
                  <c:v>36279.610210147752</c:v>
                </c:pt>
                <c:pt idx="1591">
                  <c:v>36279.610210147752</c:v>
                </c:pt>
                <c:pt idx="1592">
                  <c:v>36264.272847876826</c:v>
                </c:pt>
                <c:pt idx="1593">
                  <c:v>36263.659353385985</c:v>
                </c:pt>
                <c:pt idx="1594">
                  <c:v>36279.610210147752</c:v>
                </c:pt>
                <c:pt idx="1595">
                  <c:v>36284.518166074449</c:v>
                </c:pt>
                <c:pt idx="1596">
                  <c:v>36268.567309312682</c:v>
                </c:pt>
                <c:pt idx="1597">
                  <c:v>36268.567309312682</c:v>
                </c:pt>
                <c:pt idx="1598">
                  <c:v>36268.567309312682</c:v>
                </c:pt>
                <c:pt idx="1599">
                  <c:v>36279.610210147752</c:v>
                </c:pt>
                <c:pt idx="1600">
                  <c:v>36279.610210147752</c:v>
                </c:pt>
                <c:pt idx="1601">
                  <c:v>36268.567309312682</c:v>
                </c:pt>
                <c:pt idx="1602">
                  <c:v>36268.567309312682</c:v>
                </c:pt>
                <c:pt idx="1603">
                  <c:v>36268.567309312682</c:v>
                </c:pt>
                <c:pt idx="1604">
                  <c:v>36278.996715656918</c:v>
                </c:pt>
                <c:pt idx="1605">
                  <c:v>36278.996715656918</c:v>
                </c:pt>
                <c:pt idx="1606">
                  <c:v>36267.953814821849</c:v>
                </c:pt>
                <c:pt idx="1607">
                  <c:v>36269.180803803523</c:v>
                </c:pt>
                <c:pt idx="1608">
                  <c:v>36296.788055891193</c:v>
                </c:pt>
                <c:pt idx="1609">
                  <c:v>36296.788055891193</c:v>
                </c:pt>
                <c:pt idx="1610">
                  <c:v>36296.788055891193</c:v>
                </c:pt>
                <c:pt idx="1611">
                  <c:v>36296.788055891193</c:v>
                </c:pt>
                <c:pt idx="1612">
                  <c:v>36269.794298294357</c:v>
                </c:pt>
                <c:pt idx="1613">
                  <c:v>36269.794298294357</c:v>
                </c:pt>
                <c:pt idx="1614">
                  <c:v>36282.677682601941</c:v>
                </c:pt>
                <c:pt idx="1615">
                  <c:v>36282.677682601941</c:v>
                </c:pt>
                <c:pt idx="1616">
                  <c:v>36269.794298294357</c:v>
                </c:pt>
                <c:pt idx="1617">
                  <c:v>36270.407792785198</c:v>
                </c:pt>
                <c:pt idx="1618">
                  <c:v>36263.659353385985</c:v>
                </c:pt>
                <c:pt idx="1619">
                  <c:v>36283.291177092775</c:v>
                </c:pt>
                <c:pt idx="1620">
                  <c:v>36276.54273769357</c:v>
                </c:pt>
                <c:pt idx="1621">
                  <c:v>36263.659353385985</c:v>
                </c:pt>
                <c:pt idx="1622">
                  <c:v>36263.659353385985</c:v>
                </c:pt>
                <c:pt idx="1623">
                  <c:v>36263.659353385985</c:v>
                </c:pt>
                <c:pt idx="1624">
                  <c:v>36283.291177092775</c:v>
                </c:pt>
                <c:pt idx="1625">
                  <c:v>36277.156232184403</c:v>
                </c:pt>
                <c:pt idx="1626">
                  <c:v>36263.659353385985</c:v>
                </c:pt>
                <c:pt idx="1627">
                  <c:v>36263.659353385985</c:v>
                </c:pt>
                <c:pt idx="1628">
                  <c:v>38840.336214902163</c:v>
                </c:pt>
                <c:pt idx="1629">
                  <c:v>38859.968038608953</c:v>
                </c:pt>
                <c:pt idx="1630">
                  <c:v>38852.606104718907</c:v>
                </c:pt>
                <c:pt idx="1631">
                  <c:v>40556.893800264603</c:v>
                </c:pt>
                <c:pt idx="1632">
                  <c:v>40556.893800264603</c:v>
                </c:pt>
                <c:pt idx="1633">
                  <c:v>40557.507294755444</c:v>
                </c:pt>
                <c:pt idx="1634">
                  <c:v>40577.752612953067</c:v>
                </c:pt>
                <c:pt idx="1635">
                  <c:v>40571.004173553862</c:v>
                </c:pt>
                <c:pt idx="1636">
                  <c:v>40558.120789246277</c:v>
                </c:pt>
                <c:pt idx="1637">
                  <c:v>40558.120789246277</c:v>
                </c:pt>
                <c:pt idx="1638">
                  <c:v>40558.120789246277</c:v>
                </c:pt>
                <c:pt idx="1639">
                  <c:v>40584.50105235228</c:v>
                </c:pt>
                <c:pt idx="1640">
                  <c:v>40585.114546843113</c:v>
                </c:pt>
                <c:pt idx="1641">
                  <c:v>40572.231162535536</c:v>
                </c:pt>
                <c:pt idx="1642">
                  <c:v>40872.843463045756</c:v>
                </c:pt>
                <c:pt idx="1643">
                  <c:v>40866.095023646543</c:v>
                </c:pt>
                <c:pt idx="1644">
                  <c:v>40892.475286752546</c:v>
                </c:pt>
                <c:pt idx="1645">
                  <c:v>40891.248297770871</c:v>
                </c:pt>
                <c:pt idx="1646">
                  <c:v>40877.137924481613</c:v>
                </c:pt>
                <c:pt idx="1647">
                  <c:v>40875.297441009105</c:v>
                </c:pt>
                <c:pt idx="1648">
                  <c:v>40869.162496100733</c:v>
                </c:pt>
                <c:pt idx="1649">
                  <c:v>40886.340341844174</c:v>
                </c:pt>
                <c:pt idx="1650">
                  <c:v>40892.475286752546</c:v>
                </c:pt>
                <c:pt idx="1651">
                  <c:v>40877.751418972453</c:v>
                </c:pt>
                <c:pt idx="1652">
                  <c:v>41491.245909809637</c:v>
                </c:pt>
                <c:pt idx="1653">
                  <c:v>41485.110964901265</c:v>
                </c:pt>
                <c:pt idx="1654">
                  <c:v>41807.809067081624</c:v>
                </c:pt>
                <c:pt idx="1655">
                  <c:v>41806.582078099949</c:v>
                </c:pt>
                <c:pt idx="1656">
                  <c:v>41795.53917726488</c:v>
                </c:pt>
                <c:pt idx="1657">
                  <c:v>41789.404232356508</c:v>
                </c:pt>
                <c:pt idx="1658">
                  <c:v>42396.76377828532</c:v>
                </c:pt>
                <c:pt idx="1659">
                  <c:v>42417.622590973784</c:v>
                </c:pt>
                <c:pt idx="1660">
                  <c:v>39957.509682716671</c:v>
                </c:pt>
                <c:pt idx="1661">
                  <c:v>39945.239792899927</c:v>
                </c:pt>
                <c:pt idx="1662">
                  <c:v>39944.012803918253</c:v>
                </c:pt>
                <c:pt idx="1663">
                  <c:v>39329.291324099395</c:v>
                </c:pt>
                <c:pt idx="1664">
                  <c:v>39339.10723595279</c:v>
                </c:pt>
                <c:pt idx="1665">
                  <c:v>39337.880246971115</c:v>
                </c:pt>
                <c:pt idx="1666">
                  <c:v>39325.610357154372</c:v>
                </c:pt>
                <c:pt idx="1667">
                  <c:v>39017.636122754106</c:v>
                </c:pt>
                <c:pt idx="1668">
                  <c:v>39016.409133772431</c:v>
                </c:pt>
                <c:pt idx="1669">
                  <c:v>39026.225045625826</c:v>
                </c:pt>
                <c:pt idx="1670">
                  <c:v>39644.627492389707</c:v>
                </c:pt>
                <c:pt idx="1671">
                  <c:v>39626.222657664592</c:v>
                </c:pt>
                <c:pt idx="1672">
                  <c:v>39626.836152155433</c:v>
                </c:pt>
                <c:pt idx="1673">
                  <c:v>39620.701207247061</c:v>
                </c:pt>
                <c:pt idx="1674">
                  <c:v>39647.081470353056</c:v>
                </c:pt>
                <c:pt idx="1675">
                  <c:v>39947.080276372442</c:v>
                </c:pt>
                <c:pt idx="1676">
                  <c:v>38399.233675990225</c:v>
                </c:pt>
                <c:pt idx="1677">
                  <c:v>38705.980921408816</c:v>
                </c:pt>
                <c:pt idx="1678">
                  <c:v>39012.728166827408</c:v>
                </c:pt>
                <c:pt idx="1679">
                  <c:v>39025.611551134993</c:v>
                </c:pt>
                <c:pt idx="1680">
                  <c:v>39637.879052990502</c:v>
                </c:pt>
                <c:pt idx="1681">
                  <c:v>39631.74410808213</c:v>
                </c:pt>
                <c:pt idx="1682">
                  <c:v>40349.954567810135</c:v>
                </c:pt>
                <c:pt idx="1683">
                  <c:v>40349.954567810135</c:v>
                </c:pt>
                <c:pt idx="1684">
                  <c:v>40356.200690808248</c:v>
                </c:pt>
                <c:pt idx="1685">
                  <c:v>40369.317549104286</c:v>
                </c:pt>
                <c:pt idx="1686">
                  <c:v>40369.317549104286</c:v>
                </c:pt>
                <c:pt idx="1687">
                  <c:v>40369.317549104286</c:v>
                </c:pt>
                <c:pt idx="1688">
                  <c:v>40355.576078508435</c:v>
                </c:pt>
                <c:pt idx="1689">
                  <c:v>40354.951466208622</c:v>
                </c:pt>
                <c:pt idx="1690">
                  <c:v>40354.951466208622</c:v>
                </c:pt>
                <c:pt idx="1691">
                  <c:v>40340.585383312966</c:v>
                </c:pt>
                <c:pt idx="1692">
                  <c:v>42838.409970258363</c:v>
                </c:pt>
                <c:pt idx="1693">
                  <c:v>42838.409970258363</c:v>
                </c:pt>
                <c:pt idx="1694">
                  <c:v>42850.902216254588</c:v>
                </c:pt>
                <c:pt idx="1695">
                  <c:v>42851.526828554401</c:v>
                </c:pt>
                <c:pt idx="1696">
                  <c:v>42836.536133358932</c:v>
                </c:pt>
                <c:pt idx="1697">
                  <c:v>42835.911521059119</c:v>
                </c:pt>
                <c:pt idx="1698">
                  <c:v>42836.223827209025</c:v>
                </c:pt>
                <c:pt idx="1699">
                  <c:v>42849.65299165497</c:v>
                </c:pt>
                <c:pt idx="1700">
                  <c:v>42848.403767055344</c:v>
                </c:pt>
                <c:pt idx="1701">
                  <c:v>44083.262283782293</c:v>
                </c:pt>
                <c:pt idx="1702">
                  <c:v>44082.63767148248</c:v>
                </c:pt>
                <c:pt idx="1703">
                  <c:v>44081.388446882855</c:v>
                </c:pt>
                <c:pt idx="1704">
                  <c:v>44093.88069287908</c:v>
                </c:pt>
                <c:pt idx="1705">
                  <c:v>44398.691495186999</c:v>
                </c:pt>
                <c:pt idx="1706">
                  <c:v>44382.451575391904</c:v>
                </c:pt>
                <c:pt idx="1707">
                  <c:v>44388.697698390017</c:v>
                </c:pt>
                <c:pt idx="1708">
                  <c:v>44379.95312619266</c:v>
                </c:pt>
                <c:pt idx="1709">
                  <c:v>44398.691495186999</c:v>
                </c:pt>
                <c:pt idx="1710">
                  <c:v>44391.19614758926</c:v>
                </c:pt>
                <c:pt idx="1711">
                  <c:v>44375.580840093979</c:v>
                </c:pt>
                <c:pt idx="1712">
                  <c:v>44374.956227794166</c:v>
                </c:pt>
                <c:pt idx="1713">
                  <c:v>44373.082390894735</c:v>
                </c:pt>
                <c:pt idx="1714">
                  <c:v>44388.073086090204</c:v>
                </c:pt>
                <c:pt idx="1715">
                  <c:v>44381.202350792279</c:v>
                </c:pt>
                <c:pt idx="1716">
                  <c:v>44364.962430997184</c:v>
                </c:pt>
                <c:pt idx="1717">
                  <c:v>44362.463981797941</c:v>
                </c:pt>
                <c:pt idx="1718">
                  <c:v>44359.965532598697</c:v>
                </c:pt>
                <c:pt idx="1719">
                  <c:v>44373.707003194548</c:v>
                </c:pt>
                <c:pt idx="1720">
                  <c:v>44373.707003194548</c:v>
                </c:pt>
                <c:pt idx="1721">
                  <c:v>44349.971735801715</c:v>
                </c:pt>
                <c:pt idx="1722">
                  <c:v>44347.473286602471</c:v>
                </c:pt>
                <c:pt idx="1723">
                  <c:v>44344.974837403228</c:v>
                </c:pt>
                <c:pt idx="1724">
                  <c:v>44359.965532598697</c:v>
                </c:pt>
                <c:pt idx="1725">
                  <c:v>44352.470185000959</c:v>
                </c:pt>
                <c:pt idx="1726">
                  <c:v>44336.230265205864</c:v>
                </c:pt>
                <c:pt idx="1727">
                  <c:v>44334.356428306433</c:v>
                </c:pt>
                <c:pt idx="1728">
                  <c:v>44332.482591407002</c:v>
                </c:pt>
                <c:pt idx="1729">
                  <c:v>44347.473286602471</c:v>
                </c:pt>
                <c:pt idx="1730">
                  <c:v>44362.463981797941</c:v>
                </c:pt>
                <c:pt idx="1731">
                  <c:v>44346.224062002846</c:v>
                </c:pt>
                <c:pt idx="1732">
                  <c:v>44343.725612803602</c:v>
                </c:pt>
                <c:pt idx="1733">
                  <c:v>44341.227163604359</c:v>
                </c:pt>
                <c:pt idx="1734">
                  <c:v>44354.968634200202</c:v>
                </c:pt>
                <c:pt idx="1735">
                  <c:v>44347.473286602471</c:v>
                </c:pt>
                <c:pt idx="1736">
                  <c:v>44329.984142207752</c:v>
                </c:pt>
                <c:pt idx="1737">
                  <c:v>44327.485693008508</c:v>
                </c:pt>
                <c:pt idx="1738">
                  <c:v>44326.236468408883</c:v>
                </c:pt>
                <c:pt idx="1739">
                  <c:v>44347.473286602471</c:v>
                </c:pt>
                <c:pt idx="1740">
                  <c:v>44347.473286602471</c:v>
                </c:pt>
                <c:pt idx="1741">
                  <c:v>43390.567243291553</c:v>
                </c:pt>
                <c:pt idx="1742">
                  <c:v>42453.648793574604</c:v>
                </c:pt>
                <c:pt idx="1743">
                  <c:v>42453.024181274792</c:v>
                </c:pt>
                <c:pt idx="1744">
                  <c:v>42473.636387168561</c:v>
                </c:pt>
                <c:pt idx="1745">
                  <c:v>44323.738019209639</c:v>
                </c:pt>
                <c:pt idx="1746">
                  <c:v>44309.996548613795</c:v>
                </c:pt>
                <c:pt idx="1747">
                  <c:v>44302.501201016057</c:v>
                </c:pt>
                <c:pt idx="1748">
                  <c:v>44314.993447012283</c:v>
                </c:pt>
                <c:pt idx="1749">
                  <c:v>45576.710292631113</c:v>
                </c:pt>
                <c:pt idx="1750">
                  <c:v>46193.827244844681</c:v>
                </c:pt>
                <c:pt idx="1751">
                  <c:v>46192.578020245055</c:v>
                </c:pt>
                <c:pt idx="1752">
                  <c:v>46185.70728494713</c:v>
                </c:pt>
                <c:pt idx="1753">
                  <c:v>46185.082672647324</c:v>
                </c:pt>
                <c:pt idx="1754">
                  <c:v>45572.962618832244</c:v>
                </c:pt>
                <c:pt idx="1755">
                  <c:v>45572.962618832244</c:v>
                </c:pt>
                <c:pt idx="1756">
                  <c:v>44933.359623825469</c:v>
                </c:pt>
                <c:pt idx="1757">
                  <c:v>44932.735011525663</c:v>
                </c:pt>
                <c:pt idx="1758">
                  <c:v>44932.11039922585</c:v>
                </c:pt>
                <c:pt idx="1759">
                  <c:v>44943.35342062245</c:v>
                </c:pt>
                <c:pt idx="1760">
                  <c:v>44941.479583723019</c:v>
                </c:pt>
                <c:pt idx="1761">
                  <c:v>44923.365827028494</c:v>
                </c:pt>
                <c:pt idx="1762">
                  <c:v>43672.892002806264</c:v>
                </c:pt>
                <c:pt idx="1763">
                  <c:v>43729.107109789278</c:v>
                </c:pt>
                <c:pt idx="1764">
                  <c:v>43740.974743485698</c:v>
                </c:pt>
                <c:pt idx="1765">
                  <c:v>43739.10090658626</c:v>
                </c:pt>
                <c:pt idx="1766">
                  <c:v>43098.248686979867</c:v>
                </c:pt>
                <c:pt idx="1767">
                  <c:v>41849.024087357262</c:v>
                </c:pt>
                <c:pt idx="1768">
                  <c:v>41849.024087357262</c:v>
                </c:pt>
                <c:pt idx="1769">
                  <c:v>40162.570877866747</c:v>
                </c:pt>
                <c:pt idx="1770">
                  <c:v>40153.826305669383</c:v>
                </c:pt>
                <c:pt idx="1771">
                  <c:v>40123.844915278445</c:v>
                </c:pt>
                <c:pt idx="1772">
                  <c:v>40130.091038276558</c:v>
                </c:pt>
                <c:pt idx="1773">
                  <c:v>40156.324754868634</c:v>
                </c:pt>
                <c:pt idx="1774">
                  <c:v>40156.324754868634</c:v>
                </c:pt>
                <c:pt idx="1775">
                  <c:v>40148.829407270896</c:v>
                </c:pt>
                <c:pt idx="1776">
                  <c:v>40125.094139878063</c:v>
                </c:pt>
                <c:pt idx="1777">
                  <c:v>40123.844915278445</c:v>
                </c:pt>
                <c:pt idx="1778">
                  <c:v>40121.971078379007</c:v>
                </c:pt>
                <c:pt idx="1779">
                  <c:v>40137.586385874289</c:v>
                </c:pt>
                <c:pt idx="1780">
                  <c:v>40130.715650576371</c:v>
                </c:pt>
                <c:pt idx="1781">
                  <c:v>37491.728683873618</c:v>
                </c:pt>
                <c:pt idx="1782">
                  <c:v>37489.230234674367</c:v>
                </c:pt>
                <c:pt idx="1783">
                  <c:v>38735.956385097728</c:v>
                </c:pt>
                <c:pt idx="1784">
                  <c:v>35002.024056825765</c:v>
                </c:pt>
                <c:pt idx="1785">
                  <c:v>34994.528709228027</c:v>
                </c:pt>
                <c:pt idx="1786">
                  <c:v>34728.44386950841</c:v>
                </c:pt>
                <c:pt idx="1787">
                  <c:v>34728.44386950841</c:v>
                </c:pt>
                <c:pt idx="1788">
                  <c:v>31960.786769044531</c:v>
                </c:pt>
                <c:pt idx="1789">
                  <c:v>31977.026688839625</c:v>
                </c:pt>
                <c:pt idx="1790">
                  <c:v>31971.405178141325</c:v>
                </c:pt>
                <c:pt idx="1791">
                  <c:v>31960.162156744722</c:v>
                </c:pt>
                <c:pt idx="1792">
                  <c:v>31960.162156744722</c:v>
                </c:pt>
                <c:pt idx="1793">
                  <c:v>31960.162156744722</c:v>
                </c:pt>
                <c:pt idx="1794">
                  <c:v>31976.402076539816</c:v>
                </c:pt>
                <c:pt idx="1795">
                  <c:v>34469.854377386531</c:v>
                </c:pt>
                <c:pt idx="1796">
                  <c:v>34458.611355989931</c:v>
                </c:pt>
                <c:pt idx="1797">
                  <c:v>34457.986743690119</c:v>
                </c:pt>
                <c:pt idx="1798">
                  <c:v>34457.362131390306</c:v>
                </c:pt>
                <c:pt idx="1799">
                  <c:v>34473.6020511854</c:v>
                </c:pt>
                <c:pt idx="1800">
                  <c:v>34468.605152786913</c:v>
                </c:pt>
                <c:pt idx="1801">
                  <c:v>34457.362131390306</c:v>
                </c:pt>
                <c:pt idx="1802">
                  <c:v>34457.362131390306</c:v>
                </c:pt>
                <c:pt idx="1803">
                  <c:v>34458.611355989931</c:v>
                </c:pt>
                <c:pt idx="1804">
                  <c:v>33291.835579942417</c:v>
                </c:pt>
                <c:pt idx="1805">
                  <c:v>33291.835579942417</c:v>
                </c:pt>
                <c:pt idx="1806">
                  <c:v>33291.835579942417</c:v>
                </c:pt>
                <c:pt idx="1807">
                  <c:v>33288.087906143548</c:v>
                </c:pt>
                <c:pt idx="1808">
                  <c:v>35727.8235492065</c:v>
                </c:pt>
                <c:pt idx="1809">
                  <c:v>35727.8235492065</c:v>
                </c:pt>
                <c:pt idx="1810">
                  <c:v>35727.8235492065</c:v>
                </c:pt>
                <c:pt idx="1811">
                  <c:v>35727.8235492065</c:v>
                </c:pt>
                <c:pt idx="1812">
                  <c:v>35727.8235492065</c:v>
                </c:pt>
                <c:pt idx="1813">
                  <c:v>35727.8235492065</c:v>
                </c:pt>
                <c:pt idx="1814">
                  <c:v>35727.8235492065</c:v>
                </c:pt>
                <c:pt idx="1815">
                  <c:v>35877.730501161212</c:v>
                </c:pt>
                <c:pt idx="1816">
                  <c:v>34803.39734548577</c:v>
                </c:pt>
                <c:pt idx="1817">
                  <c:v>34978.288789432932</c:v>
                </c:pt>
                <c:pt idx="1818">
                  <c:v>34978.288789432932</c:v>
                </c:pt>
                <c:pt idx="1819">
                  <c:v>34978.288789432932</c:v>
                </c:pt>
                <c:pt idx="1820">
                  <c:v>34978.288789432932</c:v>
                </c:pt>
                <c:pt idx="1821">
                  <c:v>34978.288789432932</c:v>
                </c:pt>
                <c:pt idx="1822">
                  <c:v>34978.288789432932</c:v>
                </c:pt>
                <c:pt idx="1823">
                  <c:v>34978.288789432932</c:v>
                </c:pt>
                <c:pt idx="1824">
                  <c:v>34978.288789432932</c:v>
                </c:pt>
                <c:pt idx="1825">
                  <c:v>34978.288789432932</c:v>
                </c:pt>
                <c:pt idx="1826">
                  <c:v>34978.288789432932</c:v>
                </c:pt>
                <c:pt idx="1827">
                  <c:v>34978.288789432932</c:v>
                </c:pt>
                <c:pt idx="1828">
                  <c:v>34978.288789432932</c:v>
                </c:pt>
                <c:pt idx="1829">
                  <c:v>34978.288789432932</c:v>
                </c:pt>
                <c:pt idx="1830">
                  <c:v>38725.962588300747</c:v>
                </c:pt>
                <c:pt idx="1831">
                  <c:v>39975.187187923351</c:v>
                </c:pt>
                <c:pt idx="1832">
                  <c:v>39975.187187923351</c:v>
                </c:pt>
                <c:pt idx="1833">
                  <c:v>39975.187187923351</c:v>
                </c:pt>
                <c:pt idx="1834">
                  <c:v>39975.187187923351</c:v>
                </c:pt>
                <c:pt idx="1835">
                  <c:v>41849.024087357262</c:v>
                </c:pt>
                <c:pt idx="1836">
                  <c:v>41849.024087357262</c:v>
                </c:pt>
                <c:pt idx="1837">
                  <c:v>41849.024087357262</c:v>
                </c:pt>
                <c:pt idx="1838">
                  <c:v>41849.024087357262</c:v>
                </c:pt>
                <c:pt idx="1839">
                  <c:v>41849.024087357262</c:v>
                </c:pt>
                <c:pt idx="1840">
                  <c:v>42785.942537074217</c:v>
                </c:pt>
                <c:pt idx="1841">
                  <c:v>42785.942537074217</c:v>
                </c:pt>
                <c:pt idx="1842">
                  <c:v>43098.248686979867</c:v>
                </c:pt>
                <c:pt idx="1843">
                  <c:v>43098.248686979867</c:v>
                </c:pt>
                <c:pt idx="1844">
                  <c:v>43098.248686979867</c:v>
                </c:pt>
                <c:pt idx="1845">
                  <c:v>43098.248686979867</c:v>
                </c:pt>
                <c:pt idx="1846">
                  <c:v>43098.248686979867</c:v>
                </c:pt>
                <c:pt idx="1847">
                  <c:v>43098.248686979867</c:v>
                </c:pt>
                <c:pt idx="1848">
                  <c:v>43098.248686979867</c:v>
                </c:pt>
                <c:pt idx="1849">
                  <c:v>43098.248686979867</c:v>
                </c:pt>
                <c:pt idx="1850">
                  <c:v>43098.248686979867</c:v>
                </c:pt>
                <c:pt idx="1851">
                  <c:v>43098.248686979867</c:v>
                </c:pt>
                <c:pt idx="1852">
                  <c:v>43098.248686979867</c:v>
                </c:pt>
                <c:pt idx="1853">
                  <c:v>43098.248686979867</c:v>
                </c:pt>
                <c:pt idx="1854">
                  <c:v>43098.248686979867</c:v>
                </c:pt>
                <c:pt idx="1855">
                  <c:v>43098.248686979867</c:v>
                </c:pt>
                <c:pt idx="1856">
                  <c:v>43098.248686979867</c:v>
                </c:pt>
                <c:pt idx="1857">
                  <c:v>43098.248686979867</c:v>
                </c:pt>
                <c:pt idx="1858">
                  <c:v>43098.248686979867</c:v>
                </c:pt>
                <c:pt idx="1859">
                  <c:v>43098.248686979867</c:v>
                </c:pt>
                <c:pt idx="1860">
                  <c:v>43098.248686979867</c:v>
                </c:pt>
                <c:pt idx="1861">
                  <c:v>43098.248686979867</c:v>
                </c:pt>
                <c:pt idx="1862">
                  <c:v>43098.248686979867</c:v>
                </c:pt>
                <c:pt idx="1863">
                  <c:v>43722.860986791165</c:v>
                </c:pt>
                <c:pt idx="1864">
                  <c:v>43722.860986791165</c:v>
                </c:pt>
                <c:pt idx="1865">
                  <c:v>43722.860986791165</c:v>
                </c:pt>
                <c:pt idx="1866">
                  <c:v>43722.860986791165</c:v>
                </c:pt>
                <c:pt idx="1867">
                  <c:v>43098.248686979867</c:v>
                </c:pt>
                <c:pt idx="1868">
                  <c:v>43722.860986791165</c:v>
                </c:pt>
                <c:pt idx="1869">
                  <c:v>43098.248686979867</c:v>
                </c:pt>
                <c:pt idx="1870">
                  <c:v>43098.248686979867</c:v>
                </c:pt>
                <c:pt idx="1871">
                  <c:v>41224.411787545956</c:v>
                </c:pt>
                <c:pt idx="1872">
                  <c:v>41224.411787545956</c:v>
                </c:pt>
                <c:pt idx="1873">
                  <c:v>39975.187187923351</c:v>
                </c:pt>
                <c:pt idx="1874">
                  <c:v>39975.187187923351</c:v>
                </c:pt>
                <c:pt idx="1875">
                  <c:v>39350.574888112053</c:v>
                </c:pt>
                <c:pt idx="1876">
                  <c:v>39350.574888112053</c:v>
                </c:pt>
                <c:pt idx="1877">
                  <c:v>39350.574888112053</c:v>
                </c:pt>
                <c:pt idx="1878">
                  <c:v>37476.737988678142</c:v>
                </c:pt>
                <c:pt idx="1879">
                  <c:v>37476.737988678142</c:v>
                </c:pt>
                <c:pt idx="1880">
                  <c:v>37476.737988678142</c:v>
                </c:pt>
                <c:pt idx="1881">
                  <c:v>37476.737988678142</c:v>
                </c:pt>
                <c:pt idx="1882">
                  <c:v>37476.737988678142</c:v>
                </c:pt>
                <c:pt idx="1883">
                  <c:v>37476.737988678142</c:v>
                </c:pt>
                <c:pt idx="1884">
                  <c:v>37476.737988678142</c:v>
                </c:pt>
                <c:pt idx="1885">
                  <c:v>37476.737988678142</c:v>
                </c:pt>
                <c:pt idx="1886">
                  <c:v>37476.737988678142</c:v>
                </c:pt>
                <c:pt idx="1887">
                  <c:v>38725.962588300747</c:v>
                </c:pt>
                <c:pt idx="1888">
                  <c:v>37476.737988678142</c:v>
                </c:pt>
                <c:pt idx="1889">
                  <c:v>37476.737988678142</c:v>
                </c:pt>
                <c:pt idx="1890">
                  <c:v>38725.962588300747</c:v>
                </c:pt>
                <c:pt idx="1891">
                  <c:v>39975.187187923351</c:v>
                </c:pt>
                <c:pt idx="1892">
                  <c:v>39975.187187923351</c:v>
                </c:pt>
                <c:pt idx="1893">
                  <c:v>39975.187187923351</c:v>
                </c:pt>
                <c:pt idx="1894">
                  <c:v>41224.411787545956</c:v>
                </c:pt>
                <c:pt idx="1895">
                  <c:v>43722.860986791165</c:v>
                </c:pt>
                <c:pt idx="1896">
                  <c:v>41224.411787545956</c:v>
                </c:pt>
                <c:pt idx="1897">
                  <c:v>41224.411787545956</c:v>
                </c:pt>
                <c:pt idx="1898">
                  <c:v>41224.411787545956</c:v>
                </c:pt>
                <c:pt idx="1899">
                  <c:v>41224.411787545956</c:v>
                </c:pt>
                <c:pt idx="1900">
                  <c:v>41224.411787545956</c:v>
                </c:pt>
                <c:pt idx="1901">
                  <c:v>39975.187187923351</c:v>
                </c:pt>
                <c:pt idx="1902">
                  <c:v>39975.187187923351</c:v>
                </c:pt>
                <c:pt idx="1903">
                  <c:v>39975.187187923351</c:v>
                </c:pt>
                <c:pt idx="1904">
                  <c:v>38725.962588300747</c:v>
                </c:pt>
                <c:pt idx="1905">
                  <c:v>38725.962588300747</c:v>
                </c:pt>
                <c:pt idx="1906">
                  <c:v>38725.962588300747</c:v>
                </c:pt>
                <c:pt idx="1907">
                  <c:v>38725.962588300747</c:v>
                </c:pt>
                <c:pt idx="1908">
                  <c:v>38725.962588300747</c:v>
                </c:pt>
                <c:pt idx="1909">
                  <c:v>38725.962588300747</c:v>
                </c:pt>
                <c:pt idx="1910">
                  <c:v>38725.962588300747</c:v>
                </c:pt>
                <c:pt idx="1911">
                  <c:v>39975.187187923351</c:v>
                </c:pt>
                <c:pt idx="1912">
                  <c:v>39975.187187923351</c:v>
                </c:pt>
                <c:pt idx="1913">
                  <c:v>39975.187187923351</c:v>
                </c:pt>
                <c:pt idx="1914">
                  <c:v>41224.411787545956</c:v>
                </c:pt>
                <c:pt idx="1915">
                  <c:v>41224.411787545956</c:v>
                </c:pt>
                <c:pt idx="1916">
                  <c:v>41224.411787545956</c:v>
                </c:pt>
                <c:pt idx="1917">
                  <c:v>41224.411787545956</c:v>
                </c:pt>
                <c:pt idx="1918">
                  <c:v>42473.636387168561</c:v>
                </c:pt>
                <c:pt idx="1919">
                  <c:v>42473.636387168561</c:v>
                </c:pt>
                <c:pt idx="1920">
                  <c:v>42473.636387168561</c:v>
                </c:pt>
                <c:pt idx="1921">
                  <c:v>44972.08558641377</c:v>
                </c:pt>
                <c:pt idx="1922">
                  <c:v>45596.697886225076</c:v>
                </c:pt>
                <c:pt idx="1923">
                  <c:v>47470.53478565898</c:v>
                </c:pt>
                <c:pt idx="1924">
                  <c:v>47470.53478565898</c:v>
                </c:pt>
                <c:pt idx="1925">
                  <c:v>47470.53478565898</c:v>
                </c:pt>
                <c:pt idx="1926">
                  <c:v>47470.53478565898</c:v>
                </c:pt>
                <c:pt idx="1927">
                  <c:v>47470.53478565898</c:v>
                </c:pt>
                <c:pt idx="1928">
                  <c:v>47470.53478565898</c:v>
                </c:pt>
                <c:pt idx="1929">
                  <c:v>47470.53478565898</c:v>
                </c:pt>
                <c:pt idx="1930">
                  <c:v>49968.983984904189</c:v>
                </c:pt>
                <c:pt idx="1931">
                  <c:v>49968.983984904189</c:v>
                </c:pt>
                <c:pt idx="1932">
                  <c:v>56215.106983017213</c:v>
                </c:pt>
                <c:pt idx="1933">
                  <c:v>49968.983984904189</c:v>
                </c:pt>
                <c:pt idx="1934">
                  <c:v>52467.433184149399</c:v>
                </c:pt>
                <c:pt idx="1935">
                  <c:v>56215.106983017213</c:v>
                </c:pt>
                <c:pt idx="1936">
                  <c:v>54965.882383394608</c:v>
                </c:pt>
                <c:pt idx="1937">
                  <c:v>54965.882383394608</c:v>
                </c:pt>
                <c:pt idx="1938">
                  <c:v>54965.882383394608</c:v>
                </c:pt>
                <c:pt idx="1939">
                  <c:v>56215.106983017213</c:v>
                </c:pt>
                <c:pt idx="1940">
                  <c:v>58713.556182262422</c:v>
                </c:pt>
                <c:pt idx="1941">
                  <c:v>58713.556182262422</c:v>
                </c:pt>
                <c:pt idx="1942">
                  <c:v>68707.352979243267</c:v>
                </c:pt>
                <c:pt idx="1943">
                  <c:v>70385.587306875736</c:v>
                </c:pt>
                <c:pt idx="1944">
                  <c:v>70385.587306875736</c:v>
                </c:pt>
                <c:pt idx="1945">
                  <c:v>70385.587306875736</c:v>
                </c:pt>
                <c:pt idx="1946">
                  <c:v>70385.587306875736</c:v>
                </c:pt>
                <c:pt idx="1947">
                  <c:v>70385.587306875736</c:v>
                </c:pt>
                <c:pt idx="1948">
                  <c:v>70385.587306875736</c:v>
                </c:pt>
                <c:pt idx="1949">
                  <c:v>70385.587306875736</c:v>
                </c:pt>
                <c:pt idx="1950">
                  <c:v>70385.587306875736</c:v>
                </c:pt>
                <c:pt idx="1951">
                  <c:v>70385.587306875736</c:v>
                </c:pt>
                <c:pt idx="1952">
                  <c:v>72945.063208943946</c:v>
                </c:pt>
                <c:pt idx="1953">
                  <c:v>74224.801159978044</c:v>
                </c:pt>
                <c:pt idx="1954">
                  <c:v>70385.587306875736</c:v>
                </c:pt>
                <c:pt idx="1955">
                  <c:v>70385.587306875736</c:v>
                </c:pt>
                <c:pt idx="1956">
                  <c:v>70385.587306875736</c:v>
                </c:pt>
                <c:pt idx="1957">
                  <c:v>70385.587306875736</c:v>
                </c:pt>
                <c:pt idx="1958">
                  <c:v>70385.587306875736</c:v>
                </c:pt>
                <c:pt idx="1959">
                  <c:v>70385.587306875736</c:v>
                </c:pt>
                <c:pt idx="1960">
                  <c:v>70385.587306875736</c:v>
                </c:pt>
                <c:pt idx="1961">
                  <c:v>70385.587306875736</c:v>
                </c:pt>
                <c:pt idx="1962">
                  <c:v>70385.587306875736</c:v>
                </c:pt>
                <c:pt idx="1963">
                  <c:v>70385.587306875736</c:v>
                </c:pt>
                <c:pt idx="1964">
                  <c:v>70385.587306875736</c:v>
                </c:pt>
                <c:pt idx="1965">
                  <c:v>70385.587306875736</c:v>
                </c:pt>
                <c:pt idx="1966">
                  <c:v>70385.587306875736</c:v>
                </c:pt>
                <c:pt idx="1967">
                  <c:v>70385.587306875736</c:v>
                </c:pt>
                <c:pt idx="1968">
                  <c:v>70385.587306875736</c:v>
                </c:pt>
                <c:pt idx="1969">
                  <c:v>70385.587306875736</c:v>
                </c:pt>
                <c:pt idx="1970">
                  <c:v>70385.587306875736</c:v>
                </c:pt>
                <c:pt idx="1971">
                  <c:v>70385.587306875736</c:v>
                </c:pt>
                <c:pt idx="1972">
                  <c:v>70385.587306875736</c:v>
                </c:pt>
                <c:pt idx="1973">
                  <c:v>70385.587306875736</c:v>
                </c:pt>
                <c:pt idx="1974">
                  <c:v>70385.587306875736</c:v>
                </c:pt>
                <c:pt idx="1975">
                  <c:v>70385.587306875736</c:v>
                </c:pt>
                <c:pt idx="1976">
                  <c:v>70385.587306875736</c:v>
                </c:pt>
                <c:pt idx="1977">
                  <c:v>70385.587306875736</c:v>
                </c:pt>
                <c:pt idx="1978">
                  <c:v>70385.587306875736</c:v>
                </c:pt>
                <c:pt idx="1979">
                  <c:v>65266.635502739315</c:v>
                </c:pt>
                <c:pt idx="1980">
                  <c:v>70385.587306875736</c:v>
                </c:pt>
                <c:pt idx="1981">
                  <c:v>70385.587306875736</c:v>
                </c:pt>
                <c:pt idx="1982">
                  <c:v>69752.756890089368</c:v>
                </c:pt>
                <c:pt idx="1983">
                  <c:v>67186.242429290476</c:v>
                </c:pt>
                <c:pt idx="1984">
                  <c:v>74333.57888581595</c:v>
                </c:pt>
                <c:pt idx="1985">
                  <c:v>74345.096527375252</c:v>
                </c:pt>
                <c:pt idx="1986">
                  <c:v>76596.155583244239</c:v>
                </c:pt>
                <c:pt idx="1987">
                  <c:v>76286.458999093986</c:v>
                </c:pt>
                <c:pt idx="1988">
                  <c:v>76296.696902702257</c:v>
                </c:pt>
                <c:pt idx="1989">
                  <c:v>77267.378138561631</c:v>
                </c:pt>
                <c:pt idx="1990">
                  <c:v>77278.255911145417</c:v>
                </c:pt>
                <c:pt idx="1991">
                  <c:v>77288.493814753689</c:v>
                </c:pt>
                <c:pt idx="1992">
                  <c:v>77298.73171836196</c:v>
                </c:pt>
                <c:pt idx="1993">
                  <c:v>77308.969621970245</c:v>
                </c:pt>
                <c:pt idx="1994">
                  <c:v>77319.207525578517</c:v>
                </c:pt>
                <c:pt idx="1995">
                  <c:v>78289.248892462361</c:v>
                </c:pt>
                <c:pt idx="1996">
                  <c:v>79579.224747104745</c:v>
                </c:pt>
                <c:pt idx="1997">
                  <c:v>79589.462650713016</c:v>
                </c:pt>
                <c:pt idx="1998">
                  <c:v>79599.700554321287</c:v>
                </c:pt>
                <c:pt idx="1999">
                  <c:v>79610.578326905073</c:v>
                </c:pt>
                <c:pt idx="2000">
                  <c:v>79621.45609948886</c:v>
                </c:pt>
                <c:pt idx="2001">
                  <c:v>79632.333872072661</c:v>
                </c:pt>
                <c:pt idx="2002">
                  <c:v>79643.211644656447</c:v>
                </c:pt>
                <c:pt idx="2003">
                  <c:v>79973.384036023243</c:v>
                </c:pt>
                <c:pt idx="2004">
                  <c:v>72625.128721185421</c:v>
                </c:pt>
                <c:pt idx="2005">
                  <c:v>78909.281929738383</c:v>
                </c:pt>
                <c:pt idx="2006">
                  <c:v>70245.4560012375</c:v>
                </c:pt>
                <c:pt idx="2007">
                  <c:v>80157.026431996637</c:v>
                </c:pt>
                <c:pt idx="2008">
                  <c:v>74071.232605853947</c:v>
                </c:pt>
                <c:pt idx="2009">
                  <c:v>79182.505982284172</c:v>
                </c:pt>
                <c:pt idx="2010">
                  <c:v>79176.107292528992</c:v>
                </c:pt>
                <c:pt idx="2011">
                  <c:v>79156.91122326348</c:v>
                </c:pt>
                <c:pt idx="2012">
                  <c:v>79150.512533508314</c:v>
                </c:pt>
                <c:pt idx="2013">
                  <c:v>79144.113843753148</c:v>
                </c:pt>
                <c:pt idx="2014">
                  <c:v>79137.715153997968</c:v>
                </c:pt>
                <c:pt idx="2015">
                  <c:v>76250.626336465037</c:v>
                </c:pt>
                <c:pt idx="2016">
                  <c:v>80069.364382350803</c:v>
                </c:pt>
                <c:pt idx="2017">
                  <c:v>80062.325823620107</c:v>
                </c:pt>
                <c:pt idx="2018">
                  <c:v>80055.287264889426</c:v>
                </c:pt>
                <c:pt idx="2019">
                  <c:v>80055.287264889426</c:v>
                </c:pt>
                <c:pt idx="2020">
                  <c:v>80055.287264889426</c:v>
                </c:pt>
                <c:pt idx="2021">
                  <c:v>80375.221752647951</c:v>
                </c:pt>
                <c:pt idx="2022">
                  <c:v>78775.549313855328</c:v>
                </c:pt>
                <c:pt idx="2023">
                  <c:v>78775.549313855328</c:v>
                </c:pt>
                <c:pt idx="2024">
                  <c:v>78775.549313855328</c:v>
                </c:pt>
                <c:pt idx="2025">
                  <c:v>79735.352777130902</c:v>
                </c:pt>
                <c:pt idx="2026">
                  <c:v>79735.352777130902</c:v>
                </c:pt>
                <c:pt idx="2027">
                  <c:v>82294.828679199112</c:v>
                </c:pt>
                <c:pt idx="2028">
                  <c:v>82294.828679199112</c:v>
                </c:pt>
                <c:pt idx="2029">
                  <c:v>82294.828679199112</c:v>
                </c:pt>
                <c:pt idx="2030">
                  <c:v>83254.632142474686</c:v>
                </c:pt>
                <c:pt idx="2031">
                  <c:v>83254.632142474686</c:v>
                </c:pt>
                <c:pt idx="2032">
                  <c:v>81654.959703682063</c:v>
                </c:pt>
                <c:pt idx="2033">
                  <c:v>81654.959703682063</c:v>
                </c:pt>
                <c:pt idx="2034">
                  <c:v>81654.959703682063</c:v>
                </c:pt>
                <c:pt idx="2035">
                  <c:v>81654.959703682063</c:v>
                </c:pt>
                <c:pt idx="2036">
                  <c:v>81654.959703682063</c:v>
                </c:pt>
                <c:pt idx="2037">
                  <c:v>81654.959703682063</c:v>
                </c:pt>
                <c:pt idx="2038">
                  <c:v>81665.197607290334</c:v>
                </c:pt>
                <c:pt idx="2039">
                  <c:v>81707.428959674449</c:v>
                </c:pt>
                <c:pt idx="2040">
                  <c:v>81707.428959674449</c:v>
                </c:pt>
                <c:pt idx="2041">
                  <c:v>81717.66686328272</c:v>
                </c:pt>
                <c:pt idx="2042">
                  <c:v>81729.184504842036</c:v>
                </c:pt>
                <c:pt idx="2043">
                  <c:v>81739.422408450308</c:v>
                </c:pt>
                <c:pt idx="2044">
                  <c:v>78895.844681252522</c:v>
                </c:pt>
                <c:pt idx="2045">
                  <c:v>79023.81847635594</c:v>
                </c:pt>
                <c:pt idx="2046">
                  <c:v>78703.883988597416</c:v>
                </c:pt>
                <c:pt idx="2047">
                  <c:v>70579.467606457401</c:v>
                </c:pt>
                <c:pt idx="2048">
                  <c:v>75175.646457596391</c:v>
                </c:pt>
                <c:pt idx="2049">
                  <c:v>82266.674444276359</c:v>
                </c:pt>
                <c:pt idx="2050">
                  <c:v>84494.698217026729</c:v>
                </c:pt>
                <c:pt idx="2051">
                  <c:v>85742.442719284983</c:v>
                </c:pt>
                <c:pt idx="2052">
                  <c:v>88301.918621353194</c:v>
                </c:pt>
                <c:pt idx="2053">
                  <c:v>89261.722084628767</c:v>
                </c:pt>
                <c:pt idx="2054">
                  <c:v>89261.722084628767</c:v>
                </c:pt>
                <c:pt idx="2055">
                  <c:v>89261.722084628767</c:v>
                </c:pt>
                <c:pt idx="2056">
                  <c:v>89261.722084628767</c:v>
                </c:pt>
                <c:pt idx="2057">
                  <c:v>89261.722084628767</c:v>
                </c:pt>
                <c:pt idx="2058">
                  <c:v>89261.722084628767</c:v>
                </c:pt>
                <c:pt idx="2059">
                  <c:v>89261.722084628767</c:v>
                </c:pt>
                <c:pt idx="2060">
                  <c:v>89261.722084628767</c:v>
                </c:pt>
                <c:pt idx="2061">
                  <c:v>89261.722084628767</c:v>
                </c:pt>
                <c:pt idx="2062">
                  <c:v>89261.722084628767</c:v>
                </c:pt>
                <c:pt idx="2063">
                  <c:v>86702.246182560557</c:v>
                </c:pt>
                <c:pt idx="2064">
                  <c:v>89901.591060145831</c:v>
                </c:pt>
                <c:pt idx="2065">
                  <c:v>89901.591060145831</c:v>
                </c:pt>
                <c:pt idx="2066">
                  <c:v>89901.591060145831</c:v>
                </c:pt>
                <c:pt idx="2067">
                  <c:v>89261.722084628767</c:v>
                </c:pt>
                <c:pt idx="2068">
                  <c:v>93420.870425489615</c:v>
                </c:pt>
                <c:pt idx="2069">
                  <c:v>93420.870425489615</c:v>
                </c:pt>
                <c:pt idx="2070">
                  <c:v>92461.066962214027</c:v>
                </c:pt>
                <c:pt idx="2071">
                  <c:v>91821.197986696978</c:v>
                </c:pt>
                <c:pt idx="2072">
                  <c:v>95660.411839799301</c:v>
                </c:pt>
                <c:pt idx="2073">
                  <c:v>95660.411839799301</c:v>
                </c:pt>
                <c:pt idx="2074">
                  <c:v>99243.678102694787</c:v>
                </c:pt>
                <c:pt idx="2075">
                  <c:v>98859.75671738456</c:v>
                </c:pt>
                <c:pt idx="2076">
                  <c:v>100779.36364393571</c:v>
                </c:pt>
                <c:pt idx="2077">
                  <c:v>98859.75671738456</c:v>
                </c:pt>
                <c:pt idx="2078">
                  <c:v>100779.36364393571</c:v>
                </c:pt>
                <c:pt idx="2079">
                  <c:v>101291.25882434935</c:v>
                </c:pt>
                <c:pt idx="2080">
                  <c:v>102379.03608272834</c:v>
                </c:pt>
                <c:pt idx="2081">
                  <c:v>102698.97057048687</c:v>
                </c:pt>
                <c:pt idx="2082">
                  <c:v>102379.03608272834</c:v>
                </c:pt>
                <c:pt idx="2083">
                  <c:v>102379.03608272834</c:v>
                </c:pt>
                <c:pt idx="2084">
                  <c:v>102059.10159496982</c:v>
                </c:pt>
                <c:pt idx="2085">
                  <c:v>103978.70852152097</c:v>
                </c:pt>
                <c:pt idx="2086">
                  <c:v>103658.77403376244</c:v>
                </c:pt>
                <c:pt idx="2087">
                  <c:v>103338.83954600392</c:v>
                </c:pt>
                <c:pt idx="2088">
                  <c:v>105258.44647255508</c:v>
                </c:pt>
                <c:pt idx="2089">
                  <c:v>105898.31544807213</c:v>
                </c:pt>
                <c:pt idx="2090">
                  <c:v>104938.51198479655</c:v>
                </c:pt>
                <c:pt idx="2091">
                  <c:v>107178.05339910623</c:v>
                </c:pt>
                <c:pt idx="2092">
                  <c:v>111017.26725220855</c:v>
                </c:pt>
                <c:pt idx="2093">
                  <c:v>112297.00520324265</c:v>
                </c:pt>
                <c:pt idx="2094">
                  <c:v>112616.93969100117</c:v>
                </c:pt>
                <c:pt idx="2095">
                  <c:v>115176.41559306938</c:v>
                </c:pt>
                <c:pt idx="2096">
                  <c:v>115816.28456858643</c:v>
                </c:pt>
                <c:pt idx="2097">
                  <c:v>115816.28456858643</c:v>
                </c:pt>
                <c:pt idx="2098">
                  <c:v>116136.21905634495</c:v>
                </c:pt>
                <c:pt idx="2099">
                  <c:v>116136.21905634495</c:v>
                </c:pt>
                <c:pt idx="2100">
                  <c:v>116136.21905634495</c:v>
                </c:pt>
                <c:pt idx="2101">
                  <c:v>118055.82598289612</c:v>
                </c:pt>
                <c:pt idx="2102">
                  <c:v>118375.76047065464</c:v>
                </c:pt>
                <c:pt idx="2103">
                  <c:v>117735.89149513759</c:v>
                </c:pt>
                <c:pt idx="2104">
                  <c:v>116136.21905634495</c:v>
                </c:pt>
                <c:pt idx="2105">
                  <c:v>116136.21905634495</c:v>
                </c:pt>
                <c:pt idx="2106">
                  <c:v>116136.21905634495</c:v>
                </c:pt>
                <c:pt idx="2107">
                  <c:v>116136.21905634495</c:v>
                </c:pt>
                <c:pt idx="2108">
                  <c:v>116456.15354410349</c:v>
                </c:pt>
                <c:pt idx="2109">
                  <c:v>115816.28456858643</c:v>
                </c:pt>
                <c:pt idx="2110">
                  <c:v>113896.67764203528</c:v>
                </c:pt>
                <c:pt idx="2111">
                  <c:v>113256.80866651822</c:v>
                </c:pt>
                <c:pt idx="2112">
                  <c:v>113256.80866651822</c:v>
                </c:pt>
                <c:pt idx="2113">
                  <c:v>113256.80866651822</c:v>
                </c:pt>
                <c:pt idx="2114">
                  <c:v>113256.80866651822</c:v>
                </c:pt>
                <c:pt idx="2115">
                  <c:v>113256.80866651822</c:v>
                </c:pt>
                <c:pt idx="2116">
                  <c:v>115176.41559306938</c:v>
                </c:pt>
                <c:pt idx="2117">
                  <c:v>113256.80866651822</c:v>
                </c:pt>
                <c:pt idx="2118">
                  <c:v>113256.80866651822</c:v>
                </c:pt>
                <c:pt idx="2119">
                  <c:v>113256.80866651822</c:v>
                </c:pt>
                <c:pt idx="2120">
                  <c:v>113256.80866651822</c:v>
                </c:pt>
                <c:pt idx="2121">
                  <c:v>113256.80866651822</c:v>
                </c:pt>
                <c:pt idx="2122">
                  <c:v>116776.08803186202</c:v>
                </c:pt>
                <c:pt idx="2123">
                  <c:v>116776.08803186202</c:v>
                </c:pt>
                <c:pt idx="2124">
                  <c:v>116776.08803186202</c:v>
                </c:pt>
                <c:pt idx="2125">
                  <c:v>116776.08803186202</c:v>
                </c:pt>
                <c:pt idx="2126">
                  <c:v>116776.08803186202</c:v>
                </c:pt>
                <c:pt idx="2127">
                  <c:v>117735.89149513759</c:v>
                </c:pt>
                <c:pt idx="2128">
                  <c:v>116776.08803186202</c:v>
                </c:pt>
                <c:pt idx="2129">
                  <c:v>117735.89149513759</c:v>
                </c:pt>
                <c:pt idx="2130">
                  <c:v>117735.89149513759</c:v>
                </c:pt>
                <c:pt idx="2131">
                  <c:v>116776.08803186202</c:v>
                </c:pt>
                <c:pt idx="2132">
                  <c:v>116776.08803186202</c:v>
                </c:pt>
                <c:pt idx="2133">
                  <c:v>116776.08803186202</c:v>
                </c:pt>
                <c:pt idx="2134">
                  <c:v>116776.08803186202</c:v>
                </c:pt>
                <c:pt idx="2135">
                  <c:v>116520.1404416552</c:v>
                </c:pt>
                <c:pt idx="2136">
                  <c:v>113960.66453958699</c:v>
                </c:pt>
                <c:pt idx="2137">
                  <c:v>119079.61634372341</c:v>
                </c:pt>
                <c:pt idx="2138">
                  <c:v>119719.48531924046</c:v>
                </c:pt>
                <c:pt idx="2139">
                  <c:v>119719.48531924046</c:v>
                </c:pt>
                <c:pt idx="2140">
                  <c:v>119719.48531924046</c:v>
                </c:pt>
                <c:pt idx="2141">
                  <c:v>119399.55083148193</c:v>
                </c:pt>
                <c:pt idx="2142">
                  <c:v>119399.55083148193</c:v>
                </c:pt>
                <c:pt idx="2143">
                  <c:v>120359.3542947575</c:v>
                </c:pt>
                <c:pt idx="2144">
                  <c:v>120359.3542947575</c:v>
                </c:pt>
                <c:pt idx="2145">
                  <c:v>120679.28878251603</c:v>
                </c:pt>
                <c:pt idx="2146">
                  <c:v>121319.15775803308</c:v>
                </c:pt>
                <c:pt idx="2147">
                  <c:v>114674.75831626401</c:v>
                </c:pt>
                <c:pt idx="2148">
                  <c:v>113391.1811513768</c:v>
                </c:pt>
                <c:pt idx="2149">
                  <c:v>113096.84142263896</c:v>
                </c:pt>
                <c:pt idx="2150">
                  <c:v>111497.16898384634</c:v>
                </c:pt>
                <c:pt idx="2151">
                  <c:v>109417.59481341591</c:v>
                </c:pt>
                <c:pt idx="2152">
                  <c:v>108137.85686238181</c:v>
                </c:pt>
                <c:pt idx="2153">
                  <c:v>107523.58264588544</c:v>
                </c:pt>
                <c:pt idx="2154">
                  <c:v>107523.58264588544</c:v>
                </c:pt>
                <c:pt idx="2155">
                  <c:v>107523.58264588544</c:v>
                </c:pt>
                <c:pt idx="2156">
                  <c:v>106243.84469485133</c:v>
                </c:pt>
                <c:pt idx="2157">
                  <c:v>106243.84469485133</c:v>
                </c:pt>
                <c:pt idx="2158">
                  <c:v>103018.90505824539</c:v>
                </c:pt>
                <c:pt idx="2159">
                  <c:v>101419.23261945276</c:v>
                </c:pt>
                <c:pt idx="2160">
                  <c:v>103658.77403376244</c:v>
                </c:pt>
                <c:pt idx="2161">
                  <c:v>103658.77403376244</c:v>
                </c:pt>
                <c:pt idx="2162">
                  <c:v>103530.80023865904</c:v>
                </c:pt>
                <c:pt idx="2163">
                  <c:v>104157.87183466574</c:v>
                </c:pt>
                <c:pt idx="2164">
                  <c:v>103306.84609722807</c:v>
                </c:pt>
                <c:pt idx="2165">
                  <c:v>103471.93229291147</c:v>
                </c:pt>
                <c:pt idx="2166">
                  <c:v>101743.00632106439</c:v>
                </c:pt>
                <c:pt idx="2167">
                  <c:v>101423.07183330586</c:v>
                </c:pt>
                <c:pt idx="2168">
                  <c:v>103658.77403376244</c:v>
                </c:pt>
                <c:pt idx="2169">
                  <c:v>104076.60847477509</c:v>
                </c:pt>
                <c:pt idx="2170">
                  <c:v>104313.35999571638</c:v>
                </c:pt>
                <c:pt idx="2171">
                  <c:v>103675.41062712589</c:v>
                </c:pt>
                <c:pt idx="2172">
                  <c:v>103996.62485283545</c:v>
                </c:pt>
                <c:pt idx="2173">
                  <c:v>104017.74052902751</c:v>
                </c:pt>
                <c:pt idx="2174">
                  <c:v>104032.4575154644</c:v>
                </c:pt>
                <c:pt idx="2175">
                  <c:v>104040.13594317061</c:v>
                </c:pt>
                <c:pt idx="2176">
                  <c:v>103401.54670560459</c:v>
                </c:pt>
                <c:pt idx="2177">
                  <c:v>103402.82644355562</c:v>
                </c:pt>
                <c:pt idx="2178">
                  <c:v>102864.05676617027</c:v>
                </c:pt>
                <c:pt idx="2179">
                  <c:v>102867.89598002337</c:v>
                </c:pt>
                <c:pt idx="2180">
                  <c:v>102227.38713553079</c:v>
                </c:pt>
                <c:pt idx="2181">
                  <c:v>102215.22962499598</c:v>
                </c:pt>
                <c:pt idx="2182">
                  <c:v>102209.47080421633</c:v>
                </c:pt>
                <c:pt idx="2183">
                  <c:v>101883.77749567814</c:v>
                </c:pt>
                <c:pt idx="2184">
                  <c:v>101896.57487518848</c:v>
                </c:pt>
                <c:pt idx="2185">
                  <c:v>101576.00051845444</c:v>
                </c:pt>
                <c:pt idx="2186">
                  <c:v>101563.84300791961</c:v>
                </c:pt>
                <c:pt idx="2187">
                  <c:v>101562.56326996858</c:v>
                </c:pt>
                <c:pt idx="2188">
                  <c:v>101557.44431816445</c:v>
                </c:pt>
                <c:pt idx="2189">
                  <c:v>101572.16130460134</c:v>
                </c:pt>
                <c:pt idx="2190">
                  <c:v>98372.176558040563</c:v>
                </c:pt>
                <c:pt idx="2191">
                  <c:v>98360.658916481247</c:v>
                </c:pt>
                <c:pt idx="2192">
                  <c:v>98360.658916481247</c:v>
                </c:pt>
                <c:pt idx="2193">
                  <c:v>99641.676605466389</c:v>
                </c:pt>
                <c:pt idx="2194">
                  <c:v>95912.520216153018</c:v>
                </c:pt>
                <c:pt idx="2195">
                  <c:v>96098.082219052958</c:v>
                </c:pt>
                <c:pt idx="2196">
                  <c:v>96105.760646759169</c:v>
                </c:pt>
                <c:pt idx="2197">
                  <c:v>96185.104399723277</c:v>
                </c:pt>
                <c:pt idx="2198">
                  <c:v>96185.104399723277</c:v>
                </c:pt>
                <c:pt idx="2199">
                  <c:v>96197.901779233624</c:v>
                </c:pt>
                <c:pt idx="2200">
                  <c:v>96197.901779233624</c:v>
                </c:pt>
                <c:pt idx="2201">
                  <c:v>96242.692607519813</c:v>
                </c:pt>
                <c:pt idx="2202">
                  <c:v>96242.692607519813</c:v>
                </c:pt>
                <c:pt idx="2203">
                  <c:v>96242.692607519813</c:v>
                </c:pt>
                <c:pt idx="2204">
                  <c:v>98292.767830543962</c:v>
                </c:pt>
                <c:pt idx="2205">
                  <c:v>98292.767830543962</c:v>
                </c:pt>
                <c:pt idx="2206">
                  <c:v>98292.767830543962</c:v>
                </c:pt>
                <c:pt idx="2207">
                  <c:v>98292.767830543962</c:v>
                </c:pt>
                <c:pt idx="2208">
                  <c:v>98292.767830543962</c:v>
                </c:pt>
                <c:pt idx="2209">
                  <c:v>98292.767830543962</c:v>
                </c:pt>
                <c:pt idx="2210">
                  <c:v>98292.767830543962</c:v>
                </c:pt>
                <c:pt idx="2211">
                  <c:v>97639.268941969116</c:v>
                </c:pt>
                <c:pt idx="2212">
                  <c:v>96985.770053394255</c:v>
                </c:pt>
                <c:pt idx="2213">
                  <c:v>94371.774499094841</c:v>
                </c:pt>
                <c:pt idx="2214">
                  <c:v>94371.774499094841</c:v>
                </c:pt>
                <c:pt idx="2215">
                  <c:v>94371.774499094841</c:v>
                </c:pt>
                <c:pt idx="2216">
                  <c:v>92751.097255429195</c:v>
                </c:pt>
                <c:pt idx="2217">
                  <c:v>95084.088287641425</c:v>
                </c:pt>
                <c:pt idx="2218">
                  <c:v>97698.083841940854</c:v>
                </c:pt>
                <c:pt idx="2219">
                  <c:v>97371.334397653423</c:v>
                </c:pt>
                <c:pt idx="2220">
                  <c:v>91359.144622764754</c:v>
                </c:pt>
                <c:pt idx="2221">
                  <c:v>91619.237180417549</c:v>
                </c:pt>
                <c:pt idx="2222">
                  <c:v>91416.65252495934</c:v>
                </c:pt>
                <c:pt idx="2223">
                  <c:v>89890.079121248476</c:v>
                </c:pt>
                <c:pt idx="2224">
                  <c:v>87274.776569171911</c:v>
                </c:pt>
                <c:pt idx="2225">
                  <c:v>87934.810446632517</c:v>
                </c:pt>
                <c:pt idx="2226">
                  <c:v>87294.381535829147</c:v>
                </c:pt>
                <c:pt idx="2227">
                  <c:v>89921.447067900066</c:v>
                </c:pt>
                <c:pt idx="2228">
                  <c:v>83974.607181868894</c:v>
                </c:pt>
                <c:pt idx="2229">
                  <c:v>82667.609404719173</c:v>
                </c:pt>
                <c:pt idx="2230">
                  <c:v>80707.11273899462</c:v>
                </c:pt>
                <c:pt idx="2231">
                  <c:v>79726.864406132328</c:v>
                </c:pt>
                <c:pt idx="2232">
                  <c:v>80053.613850419759</c:v>
                </c:pt>
                <c:pt idx="2233">
                  <c:v>79400.114961844898</c:v>
                </c:pt>
                <c:pt idx="2234">
                  <c:v>80380.363294707189</c:v>
                </c:pt>
                <c:pt idx="2235">
                  <c:v>79726.864406132328</c:v>
                </c:pt>
                <c:pt idx="2236">
                  <c:v>79726.864406132328</c:v>
                </c:pt>
                <c:pt idx="2237">
                  <c:v>78419.866628982621</c:v>
                </c:pt>
                <c:pt idx="2238">
                  <c:v>78419.866628982621</c:v>
                </c:pt>
                <c:pt idx="2239">
                  <c:v>79400.114961844898</c:v>
                </c:pt>
                <c:pt idx="2240">
                  <c:v>80053.613850419759</c:v>
                </c:pt>
                <c:pt idx="2241">
                  <c:v>78472.146540068614</c:v>
                </c:pt>
                <c:pt idx="2242">
                  <c:v>79537.349728445624</c:v>
                </c:pt>
                <c:pt idx="2243">
                  <c:v>79543.88471733137</c:v>
                </c:pt>
                <c:pt idx="2244">
                  <c:v>79543.88471733137</c:v>
                </c:pt>
                <c:pt idx="2245">
                  <c:v>80210.453583677721</c:v>
                </c:pt>
                <c:pt idx="2246">
                  <c:v>81023.406201064849</c:v>
                </c:pt>
                <c:pt idx="2247">
                  <c:v>79073.365517557468</c:v>
                </c:pt>
                <c:pt idx="2248">
                  <c:v>79935.984050476283</c:v>
                </c:pt>
                <c:pt idx="2249">
                  <c:v>79138.715406414965</c:v>
                </c:pt>
                <c:pt idx="2250">
                  <c:v>78583.241351126329</c:v>
                </c:pt>
                <c:pt idx="2251">
                  <c:v>79094.930980880439</c:v>
                </c:pt>
                <c:pt idx="2252">
                  <c:v>79099.505473100464</c:v>
                </c:pt>
                <c:pt idx="2253">
                  <c:v>78451.234575634211</c:v>
                </c:pt>
                <c:pt idx="2254">
                  <c:v>79763.460343892526</c:v>
                </c:pt>
                <c:pt idx="2255">
                  <c:v>78788.440002138843</c:v>
                </c:pt>
                <c:pt idx="2256">
                  <c:v>78793.667993247436</c:v>
                </c:pt>
                <c:pt idx="2257">
                  <c:v>78472.146540068614</c:v>
                </c:pt>
                <c:pt idx="2258">
                  <c:v>78470.839542291462</c:v>
                </c:pt>
                <c:pt idx="2259">
                  <c:v>77816.033655939449</c:v>
                </c:pt>
                <c:pt idx="2260">
                  <c:v>77823.222143713778</c:v>
                </c:pt>
                <c:pt idx="2261">
                  <c:v>77821.915145936626</c:v>
                </c:pt>
                <c:pt idx="2262">
                  <c:v>77494.512202760627</c:v>
                </c:pt>
                <c:pt idx="2263">
                  <c:v>77492.551706094906</c:v>
                </c:pt>
                <c:pt idx="2264">
                  <c:v>76502.500889903997</c:v>
                </c:pt>
                <c:pt idx="2265">
                  <c:v>77050.132958529721</c:v>
                </c:pt>
                <c:pt idx="2266">
                  <c:v>77017.458014100979</c:v>
                </c:pt>
                <c:pt idx="2267">
                  <c:v>77963.724404757377</c:v>
                </c:pt>
                <c:pt idx="2268">
                  <c:v>77882.690542574084</c:v>
                </c:pt>
                <c:pt idx="2269">
                  <c:v>77235.726642884983</c:v>
                </c:pt>
                <c:pt idx="2270">
                  <c:v>76936.424151917701</c:v>
                </c:pt>
                <c:pt idx="2271">
                  <c:v>76935.117154140549</c:v>
                </c:pt>
                <c:pt idx="2272">
                  <c:v>77595.151031601155</c:v>
                </c:pt>
                <c:pt idx="2273">
                  <c:v>77559.86209161811</c:v>
                </c:pt>
                <c:pt idx="2274">
                  <c:v>77558.555093840958</c:v>
                </c:pt>
                <c:pt idx="2275">
                  <c:v>77557.248096063806</c:v>
                </c:pt>
                <c:pt idx="2276">
                  <c:v>77555.941098286654</c:v>
                </c:pt>
                <c:pt idx="2277">
                  <c:v>78216.628474635843</c:v>
                </c:pt>
                <c:pt idx="2278">
                  <c:v>78223.816962410157</c:v>
                </c:pt>
                <c:pt idx="2279">
                  <c:v>80837.812516709586</c:v>
                </c:pt>
                <c:pt idx="2280">
                  <c:v>79269.415184129932</c:v>
                </c:pt>
                <c:pt idx="2281">
                  <c:v>79269.415184129932</c:v>
                </c:pt>
                <c:pt idx="2282">
                  <c:v>79269.415184129932</c:v>
                </c:pt>
                <c:pt idx="2283">
                  <c:v>79530.814739559879</c:v>
                </c:pt>
                <c:pt idx="2284">
                  <c:v>79530.814739559879</c:v>
                </c:pt>
                <c:pt idx="2285">
                  <c:v>79530.814739559879</c:v>
                </c:pt>
                <c:pt idx="2286">
                  <c:v>79530.814739559879</c:v>
                </c:pt>
                <c:pt idx="2287">
                  <c:v>79400.114961844898</c:v>
                </c:pt>
                <c:pt idx="2288">
                  <c:v>79400.114961844898</c:v>
                </c:pt>
                <c:pt idx="2289">
                  <c:v>79400.114961844898</c:v>
                </c:pt>
                <c:pt idx="2290">
                  <c:v>79400.114961844898</c:v>
                </c:pt>
                <c:pt idx="2291">
                  <c:v>79400.114961844898</c:v>
                </c:pt>
                <c:pt idx="2292">
                  <c:v>80053.613850419759</c:v>
                </c:pt>
                <c:pt idx="2293">
                  <c:v>79400.114961844898</c:v>
                </c:pt>
                <c:pt idx="2294">
                  <c:v>79400.114961844898</c:v>
                </c:pt>
                <c:pt idx="2295">
                  <c:v>78419.866628982621</c:v>
                </c:pt>
                <c:pt idx="2296">
                  <c:v>78419.866628982621</c:v>
                </c:pt>
                <c:pt idx="2297">
                  <c:v>78419.866628982621</c:v>
                </c:pt>
                <c:pt idx="2298">
                  <c:v>78175.458044655621</c:v>
                </c:pt>
                <c:pt idx="2299">
                  <c:v>78806.737971018927</c:v>
                </c:pt>
                <c:pt idx="2300">
                  <c:v>74232.245750994945</c:v>
                </c:pt>
                <c:pt idx="2301">
                  <c:v>74221.789768777744</c:v>
                </c:pt>
                <c:pt idx="2302">
                  <c:v>74211.333786560557</c:v>
                </c:pt>
                <c:pt idx="2303">
                  <c:v>74198.263808789052</c:v>
                </c:pt>
                <c:pt idx="2304">
                  <c:v>74172.123853246056</c:v>
                </c:pt>
                <c:pt idx="2305">
                  <c:v>74760.272852963433</c:v>
                </c:pt>
                <c:pt idx="2306">
                  <c:v>74760.272852963433</c:v>
                </c:pt>
                <c:pt idx="2307">
                  <c:v>74694.92296410595</c:v>
                </c:pt>
                <c:pt idx="2308">
                  <c:v>75152.372186108347</c:v>
                </c:pt>
                <c:pt idx="2309">
                  <c:v>77112.868851832915</c:v>
                </c:pt>
                <c:pt idx="2310">
                  <c:v>71884.877743234072</c:v>
                </c:pt>
                <c:pt idx="2311">
                  <c:v>72865.126076096349</c:v>
                </c:pt>
                <c:pt idx="2312">
                  <c:v>74420.453430904512</c:v>
                </c:pt>
                <c:pt idx="2313">
                  <c:v>74420.453430904512</c:v>
                </c:pt>
                <c:pt idx="2314">
                  <c:v>74407.383453133007</c:v>
                </c:pt>
                <c:pt idx="2315">
                  <c:v>74420.453430904512</c:v>
                </c:pt>
                <c:pt idx="2316">
                  <c:v>74420.453430904512</c:v>
                </c:pt>
                <c:pt idx="2317">
                  <c:v>74420.453430904512</c:v>
                </c:pt>
                <c:pt idx="2318">
                  <c:v>75413.771741538279</c:v>
                </c:pt>
                <c:pt idx="2319">
                  <c:v>75818.941052454698</c:v>
                </c:pt>
                <c:pt idx="2320">
                  <c:v>76590.06974097302</c:v>
                </c:pt>
                <c:pt idx="2321">
                  <c:v>76459.369963258054</c:v>
                </c:pt>
                <c:pt idx="2322">
                  <c:v>76459.369963258054</c:v>
                </c:pt>
                <c:pt idx="2323">
                  <c:v>76720.769518688001</c:v>
                </c:pt>
                <c:pt idx="2324">
                  <c:v>77282.778562862368</c:v>
                </c:pt>
                <c:pt idx="2325">
                  <c:v>77321.988496176869</c:v>
                </c:pt>
                <c:pt idx="2326">
                  <c:v>77361.198429491356</c:v>
                </c:pt>
                <c:pt idx="2327">
                  <c:v>78053.907251380704</c:v>
                </c:pt>
                <c:pt idx="2328">
                  <c:v>78093.117184695191</c:v>
                </c:pt>
                <c:pt idx="2329">
                  <c:v>78419.866628982621</c:v>
                </c:pt>
                <c:pt idx="2330">
                  <c:v>79726.864406132328</c:v>
                </c:pt>
                <c:pt idx="2331">
                  <c:v>76731.225500905188</c:v>
                </c:pt>
                <c:pt idx="2332">
                  <c:v>76732.53249868234</c:v>
                </c:pt>
                <c:pt idx="2333">
                  <c:v>77714.087829321783</c:v>
                </c:pt>
                <c:pt idx="2334">
                  <c:v>78148.011091335473</c:v>
                </c:pt>
                <c:pt idx="2335">
                  <c:v>78153.239082444081</c:v>
                </c:pt>
                <c:pt idx="2336">
                  <c:v>77504.968184977828</c:v>
                </c:pt>
                <c:pt idx="2337">
                  <c:v>76786.119407545484</c:v>
                </c:pt>
                <c:pt idx="2338">
                  <c:v>76786.119407545484</c:v>
                </c:pt>
                <c:pt idx="2339">
                  <c:v>76132.620518970623</c:v>
                </c:pt>
                <c:pt idx="2340">
                  <c:v>75969.245796826915</c:v>
                </c:pt>
                <c:pt idx="2341">
                  <c:v>76132.620518970623</c:v>
                </c:pt>
                <c:pt idx="2342">
                  <c:v>76132.620518970623</c:v>
                </c:pt>
                <c:pt idx="2343">
                  <c:v>75152.372186108347</c:v>
                </c:pt>
                <c:pt idx="2344">
                  <c:v>75479.121630395777</c:v>
                </c:pt>
                <c:pt idx="2345">
                  <c:v>73976.074186673606</c:v>
                </c:pt>
                <c:pt idx="2346">
                  <c:v>73976.074186673606</c:v>
                </c:pt>
                <c:pt idx="2347">
                  <c:v>73976.074186673606</c:v>
                </c:pt>
                <c:pt idx="2348">
                  <c:v>73649.324742386176</c:v>
                </c:pt>
                <c:pt idx="2349">
                  <c:v>73191.875520383779</c:v>
                </c:pt>
                <c:pt idx="2350">
                  <c:v>73649.324742386176</c:v>
                </c:pt>
                <c:pt idx="2351">
                  <c:v>73485.950020242468</c:v>
                </c:pt>
                <c:pt idx="2352">
                  <c:v>73322.575298098745</c:v>
                </c:pt>
                <c:pt idx="2353">
                  <c:v>73649.324742386176</c:v>
                </c:pt>
                <c:pt idx="2354">
                  <c:v>73649.324742386176</c:v>
                </c:pt>
                <c:pt idx="2355">
                  <c:v>72995.825853811315</c:v>
                </c:pt>
                <c:pt idx="2356">
                  <c:v>73649.324742386176</c:v>
                </c:pt>
                <c:pt idx="2357">
                  <c:v>73322.575298098745</c:v>
                </c:pt>
                <c:pt idx="2358">
                  <c:v>72995.825853811315</c:v>
                </c:pt>
                <c:pt idx="2359">
                  <c:v>72995.825853811315</c:v>
                </c:pt>
                <c:pt idx="2360">
                  <c:v>72342.326965236469</c:v>
                </c:pt>
                <c:pt idx="2361">
                  <c:v>71231.378854659211</c:v>
                </c:pt>
                <c:pt idx="2362">
                  <c:v>71231.378854659211</c:v>
                </c:pt>
                <c:pt idx="2363">
                  <c:v>71231.378854659211</c:v>
                </c:pt>
                <c:pt idx="2364">
                  <c:v>70904.629410371781</c:v>
                </c:pt>
                <c:pt idx="2365">
                  <c:v>71231.378854659211</c:v>
                </c:pt>
                <c:pt idx="2366">
                  <c:v>72586.735549563469</c:v>
                </c:pt>
                <c:pt idx="2367">
                  <c:v>72595.55778455922</c:v>
                </c:pt>
                <c:pt idx="2368">
                  <c:v>71296.728743516695</c:v>
                </c:pt>
                <c:pt idx="2369">
                  <c:v>71296.728743516695</c:v>
                </c:pt>
                <c:pt idx="2370">
                  <c:v>71296.728743516695</c:v>
                </c:pt>
                <c:pt idx="2371">
                  <c:v>71296.728743516695</c:v>
                </c:pt>
                <c:pt idx="2372">
                  <c:v>71296.728743516695</c:v>
                </c:pt>
                <c:pt idx="2373">
                  <c:v>71166.028965801728</c:v>
                </c:pt>
                <c:pt idx="2374">
                  <c:v>71950.227632091555</c:v>
                </c:pt>
                <c:pt idx="2375">
                  <c:v>71950.227632091555</c:v>
                </c:pt>
                <c:pt idx="2376">
                  <c:v>71558.128298946642</c:v>
                </c:pt>
                <c:pt idx="2377">
                  <c:v>71558.128298946642</c:v>
                </c:pt>
                <c:pt idx="2378">
                  <c:v>71884.877743234072</c:v>
                </c:pt>
                <c:pt idx="2379">
                  <c:v>71884.877743234072</c:v>
                </c:pt>
                <c:pt idx="2380">
                  <c:v>72211.627187521502</c:v>
                </c:pt>
                <c:pt idx="2381">
                  <c:v>71884.877743234072</c:v>
                </c:pt>
                <c:pt idx="2382">
                  <c:v>71884.877743234072</c:v>
                </c:pt>
                <c:pt idx="2383">
                  <c:v>71884.877743234072</c:v>
                </c:pt>
                <c:pt idx="2384">
                  <c:v>71558.128298946642</c:v>
                </c:pt>
                <c:pt idx="2385">
                  <c:v>71558.128298946642</c:v>
                </c:pt>
                <c:pt idx="2386">
                  <c:v>71884.877743234072</c:v>
                </c:pt>
                <c:pt idx="2387">
                  <c:v>72211.627187521502</c:v>
                </c:pt>
                <c:pt idx="2388">
                  <c:v>72211.627187521502</c:v>
                </c:pt>
                <c:pt idx="2389">
                  <c:v>72211.627187521502</c:v>
                </c:pt>
                <c:pt idx="2390">
                  <c:v>72211.627187521502</c:v>
                </c:pt>
                <c:pt idx="2391">
                  <c:v>72211.627187521502</c:v>
                </c:pt>
                <c:pt idx="2392">
                  <c:v>72865.126076096349</c:v>
                </c:pt>
                <c:pt idx="2393">
                  <c:v>72211.627187521502</c:v>
                </c:pt>
                <c:pt idx="2394">
                  <c:v>72538.376631808918</c:v>
                </c:pt>
                <c:pt idx="2395">
                  <c:v>72865.126076096349</c:v>
                </c:pt>
                <c:pt idx="2396">
                  <c:v>73518.624964671209</c:v>
                </c:pt>
                <c:pt idx="2397">
                  <c:v>72865.126076096349</c:v>
                </c:pt>
                <c:pt idx="2398">
                  <c:v>72865.126076096349</c:v>
                </c:pt>
                <c:pt idx="2399">
                  <c:v>71231.378854659211</c:v>
                </c:pt>
                <c:pt idx="2400">
                  <c:v>71558.128298946642</c:v>
                </c:pt>
                <c:pt idx="2401">
                  <c:v>71558.128298946642</c:v>
                </c:pt>
                <c:pt idx="2402">
                  <c:v>70251.130521796935</c:v>
                </c:pt>
                <c:pt idx="2403">
                  <c:v>70251.130521796935</c:v>
                </c:pt>
                <c:pt idx="2404">
                  <c:v>70251.130521796935</c:v>
                </c:pt>
                <c:pt idx="2405">
                  <c:v>70577.879966084351</c:v>
                </c:pt>
                <c:pt idx="2406">
                  <c:v>70577.879966084351</c:v>
                </c:pt>
                <c:pt idx="2407">
                  <c:v>68944.132744647213</c:v>
                </c:pt>
                <c:pt idx="2408">
                  <c:v>68944.132744647213</c:v>
                </c:pt>
                <c:pt idx="2409">
                  <c:v>68944.132744647213</c:v>
                </c:pt>
                <c:pt idx="2410">
                  <c:v>69597.631633222074</c:v>
                </c:pt>
                <c:pt idx="2411">
                  <c:v>69597.631633222074</c:v>
                </c:pt>
                <c:pt idx="2412">
                  <c:v>69270.882188934644</c:v>
                </c:pt>
                <c:pt idx="2413">
                  <c:v>68290.633856072367</c:v>
                </c:pt>
                <c:pt idx="2414">
                  <c:v>68290.633856072367</c:v>
                </c:pt>
                <c:pt idx="2415">
                  <c:v>68290.633856072367</c:v>
                </c:pt>
                <c:pt idx="2416">
                  <c:v>66330.137190347799</c:v>
                </c:pt>
                <c:pt idx="2417">
                  <c:v>66330.137190347799</c:v>
                </c:pt>
                <c:pt idx="2418">
                  <c:v>66460.836968062766</c:v>
                </c:pt>
                <c:pt idx="2419">
                  <c:v>66656.88663463523</c:v>
                </c:pt>
                <c:pt idx="2420">
                  <c:v>66983.63607892266</c:v>
                </c:pt>
                <c:pt idx="2421">
                  <c:v>66983.63607892266</c:v>
                </c:pt>
                <c:pt idx="2422">
                  <c:v>65676.638301772939</c:v>
                </c:pt>
                <c:pt idx="2423">
                  <c:v>64369.640524623232</c:v>
                </c:pt>
                <c:pt idx="2424">
                  <c:v>62409.143858898671</c:v>
                </c:pt>
                <c:pt idx="2425">
                  <c:v>62409.143858898671</c:v>
                </c:pt>
                <c:pt idx="2426">
                  <c:v>62409.143858898671</c:v>
                </c:pt>
                <c:pt idx="2427">
                  <c:v>62409.143858898671</c:v>
                </c:pt>
                <c:pt idx="2428">
                  <c:v>62409.143858898671</c:v>
                </c:pt>
                <c:pt idx="2429">
                  <c:v>57834.651638874682</c:v>
                </c:pt>
                <c:pt idx="2430">
                  <c:v>56527.653861724968</c:v>
                </c:pt>
                <c:pt idx="2431">
                  <c:v>56200.904417437545</c:v>
                </c:pt>
                <c:pt idx="2432">
                  <c:v>55547.405528862691</c:v>
                </c:pt>
                <c:pt idx="2433">
                  <c:v>55220.656084575261</c:v>
                </c:pt>
                <c:pt idx="2434">
                  <c:v>52083.86141941596</c:v>
                </c:pt>
                <c:pt idx="2435">
                  <c:v>51626.412197413556</c:v>
                </c:pt>
                <c:pt idx="2436">
                  <c:v>50646.163864551272</c:v>
                </c:pt>
                <c:pt idx="2437">
                  <c:v>49992.664975976419</c:v>
                </c:pt>
                <c:pt idx="2438">
                  <c:v>49339.166087401565</c:v>
                </c:pt>
                <c:pt idx="2439">
                  <c:v>49012.416643114135</c:v>
                </c:pt>
                <c:pt idx="2440">
                  <c:v>49012.416643114135</c:v>
                </c:pt>
                <c:pt idx="2441">
                  <c:v>49012.416643114135</c:v>
                </c:pt>
                <c:pt idx="2442">
                  <c:v>48358.917754539281</c:v>
                </c:pt>
                <c:pt idx="2443">
                  <c:v>48358.917754539281</c:v>
                </c:pt>
                <c:pt idx="2444">
                  <c:v>48358.917754539281</c:v>
                </c:pt>
                <c:pt idx="2445">
                  <c:v>47705.418865964428</c:v>
                </c:pt>
                <c:pt idx="2446">
                  <c:v>47051.919977389574</c:v>
                </c:pt>
                <c:pt idx="2447">
                  <c:v>47051.919977389574</c:v>
                </c:pt>
                <c:pt idx="2448">
                  <c:v>46725.170533102144</c:v>
                </c:pt>
                <c:pt idx="2449">
                  <c:v>46725.170533102144</c:v>
                </c:pt>
                <c:pt idx="2450">
                  <c:v>46071.67164452729</c:v>
                </c:pt>
                <c:pt idx="2451">
                  <c:v>46071.67164452729</c:v>
                </c:pt>
                <c:pt idx="2452">
                  <c:v>45744.92220023986</c:v>
                </c:pt>
                <c:pt idx="2453">
                  <c:v>45418.172755952437</c:v>
                </c:pt>
                <c:pt idx="2454">
                  <c:v>45024.766425030371</c:v>
                </c:pt>
                <c:pt idx="2455">
                  <c:v>43783.118536738148</c:v>
                </c:pt>
                <c:pt idx="2456">
                  <c:v>43449.834103564972</c:v>
                </c:pt>
                <c:pt idx="2457">
                  <c:v>43121.77766150039</c:v>
                </c:pt>
                <c:pt idx="2458">
                  <c:v>42793.721219435814</c:v>
                </c:pt>
                <c:pt idx="2459">
                  <c:v>42791.760722770094</c:v>
                </c:pt>
                <c:pt idx="2460">
                  <c:v>42790.453724992942</c:v>
                </c:pt>
                <c:pt idx="2461">
                  <c:v>42785.879232772917</c:v>
                </c:pt>
                <c:pt idx="2462">
                  <c:v>42784.572234995765</c:v>
                </c:pt>
                <c:pt idx="2463">
                  <c:v>42783.26523721862</c:v>
                </c:pt>
                <c:pt idx="2464">
                  <c:v>43323.011726303746</c:v>
                </c:pt>
                <c:pt idx="2465">
                  <c:v>42990.816579260849</c:v>
                </c:pt>
                <c:pt idx="2466">
                  <c:v>43316.39429309572</c:v>
                </c:pt>
                <c:pt idx="2467">
                  <c:v>43315.070806454118</c:v>
                </c:pt>
                <c:pt idx="2468">
                  <c:v>43315.070806454118</c:v>
                </c:pt>
                <c:pt idx="2469">
                  <c:v>43315.070806454118</c:v>
                </c:pt>
                <c:pt idx="2470">
                  <c:v>42982.875659411213</c:v>
                </c:pt>
                <c:pt idx="2471">
                  <c:v>42644.063079160289</c:v>
                </c:pt>
                <c:pt idx="2472">
                  <c:v>42311.867932117391</c:v>
                </c:pt>
                <c:pt idx="2473">
                  <c:v>42636.12215931066</c:v>
                </c:pt>
                <c:pt idx="2474">
                  <c:v>42567.962597267993</c:v>
                </c:pt>
                <c:pt idx="2475">
                  <c:v>42301.280038984551</c:v>
                </c:pt>
                <c:pt idx="2476">
                  <c:v>42130.550262217483</c:v>
                </c:pt>
                <c:pt idx="2477">
                  <c:v>41302.047624572646</c:v>
                </c:pt>
                <c:pt idx="2478">
                  <c:v>41631.595798332331</c:v>
                </c:pt>
                <c:pt idx="2479">
                  <c:v>41630.272311690729</c:v>
                </c:pt>
                <c:pt idx="2480">
                  <c:v>40636.333843845241</c:v>
                </c:pt>
                <c:pt idx="2481">
                  <c:v>40631.039897278824</c:v>
                </c:pt>
                <c:pt idx="2482">
                  <c:v>40366.342568957785</c:v>
                </c:pt>
                <c:pt idx="2483">
                  <c:v>40697.21422935908</c:v>
                </c:pt>
                <c:pt idx="2484">
                  <c:v>39373.727587753907</c:v>
                </c:pt>
                <c:pt idx="2485">
                  <c:v>39373.727587753907</c:v>
                </c:pt>
                <c:pt idx="2486">
                  <c:v>39373.727587753907</c:v>
                </c:pt>
                <c:pt idx="2487">
                  <c:v>39307.553255673651</c:v>
                </c:pt>
                <c:pt idx="2488">
                  <c:v>39042.855927352612</c:v>
                </c:pt>
                <c:pt idx="2489">
                  <c:v>39373.727587753907</c:v>
                </c:pt>
                <c:pt idx="2490">
                  <c:v>38711.984266951324</c:v>
                </c:pt>
                <c:pt idx="2491">
                  <c:v>39704.599248155202</c:v>
                </c:pt>
                <c:pt idx="2492">
                  <c:v>39704.599248155202</c:v>
                </c:pt>
                <c:pt idx="2493">
                  <c:v>39704.599248155202</c:v>
                </c:pt>
                <c:pt idx="2494">
                  <c:v>39373.727587753907</c:v>
                </c:pt>
                <c:pt idx="2495">
                  <c:v>39042.855927352612</c:v>
                </c:pt>
                <c:pt idx="2496">
                  <c:v>38711.984266951324</c:v>
                </c:pt>
                <c:pt idx="2497">
                  <c:v>38711.984266951324</c:v>
                </c:pt>
                <c:pt idx="2498">
                  <c:v>38711.984266951324</c:v>
                </c:pt>
                <c:pt idx="2499">
                  <c:v>38711.984266951324</c:v>
                </c:pt>
                <c:pt idx="2500">
                  <c:v>38447.286938630285</c:v>
                </c:pt>
                <c:pt idx="2501">
                  <c:v>38381.112606550028</c:v>
                </c:pt>
                <c:pt idx="2502">
                  <c:v>38248.763942389509</c:v>
                </c:pt>
                <c:pt idx="2503">
                  <c:v>38050.240946148733</c:v>
                </c:pt>
                <c:pt idx="2504">
                  <c:v>38050.240946148733</c:v>
                </c:pt>
                <c:pt idx="2505">
                  <c:v>37785.543617827701</c:v>
                </c:pt>
                <c:pt idx="2506">
                  <c:v>37388.49762534615</c:v>
                </c:pt>
                <c:pt idx="2507">
                  <c:v>37368.645325722071</c:v>
                </c:pt>
                <c:pt idx="2508">
                  <c:v>37768.338291486834</c:v>
                </c:pt>
                <c:pt idx="2509">
                  <c:v>37380.556705496514</c:v>
                </c:pt>
                <c:pt idx="2510">
                  <c:v>37711.428365897809</c:v>
                </c:pt>
                <c:pt idx="2511">
                  <c:v>37250.855014619206</c:v>
                </c:pt>
                <c:pt idx="2512">
                  <c:v>37915.245308705009</c:v>
                </c:pt>
                <c:pt idx="2513">
                  <c:v>37719.369285747438</c:v>
                </c:pt>
                <c:pt idx="2514">
                  <c:v>37057.625964944855</c:v>
                </c:pt>
                <c:pt idx="2515">
                  <c:v>37388.49762534615</c:v>
                </c:pt>
                <c:pt idx="2516">
                  <c:v>37388.49762534615</c:v>
                </c:pt>
                <c:pt idx="2517">
                  <c:v>37388.49762534615</c:v>
                </c:pt>
                <c:pt idx="2518">
                  <c:v>37057.625964944855</c:v>
                </c:pt>
                <c:pt idx="2519">
                  <c:v>37388.49762534615</c:v>
                </c:pt>
                <c:pt idx="2520">
                  <c:v>37388.49762534615</c:v>
                </c:pt>
                <c:pt idx="2521">
                  <c:v>37719.369285747438</c:v>
                </c:pt>
                <c:pt idx="2522">
                  <c:v>37719.369285747438</c:v>
                </c:pt>
                <c:pt idx="2523">
                  <c:v>37388.49762534615</c:v>
                </c:pt>
                <c:pt idx="2524">
                  <c:v>37388.49762534615</c:v>
                </c:pt>
                <c:pt idx="2525">
                  <c:v>37388.49762534615</c:v>
                </c:pt>
                <c:pt idx="2526">
                  <c:v>36726.75430454356</c:v>
                </c:pt>
                <c:pt idx="2527">
                  <c:v>36726.75430454356</c:v>
                </c:pt>
                <c:pt idx="2528">
                  <c:v>36065.010983740976</c:v>
                </c:pt>
                <c:pt idx="2529">
                  <c:v>36395.882644142264</c:v>
                </c:pt>
                <c:pt idx="2530">
                  <c:v>36065.010983740976</c:v>
                </c:pt>
                <c:pt idx="2531">
                  <c:v>36065.010983740976</c:v>
                </c:pt>
                <c:pt idx="2532">
                  <c:v>36065.010983740976</c:v>
                </c:pt>
                <c:pt idx="2533">
                  <c:v>36065.010983740976</c:v>
                </c:pt>
                <c:pt idx="2534">
                  <c:v>36065.010983740976</c:v>
                </c:pt>
                <c:pt idx="2535">
                  <c:v>35403.267662938386</c:v>
                </c:pt>
                <c:pt idx="2536">
                  <c:v>35734.139323339681</c:v>
                </c:pt>
                <c:pt idx="2537">
                  <c:v>35403.267662938386</c:v>
                </c:pt>
                <c:pt idx="2538">
                  <c:v>35403.267662938386</c:v>
                </c:pt>
                <c:pt idx="2539">
                  <c:v>35403.267662938386</c:v>
                </c:pt>
                <c:pt idx="2540">
                  <c:v>35403.267662938386</c:v>
                </c:pt>
                <c:pt idx="2541">
                  <c:v>35403.267662938386</c:v>
                </c:pt>
                <c:pt idx="2542">
                  <c:v>35403.267662938386</c:v>
                </c:pt>
                <c:pt idx="2543">
                  <c:v>35403.267662938386</c:v>
                </c:pt>
                <c:pt idx="2544">
                  <c:v>35072.396002537098</c:v>
                </c:pt>
                <c:pt idx="2545">
                  <c:v>34741.524342135803</c:v>
                </c:pt>
                <c:pt idx="2546">
                  <c:v>34410.652681734507</c:v>
                </c:pt>
                <c:pt idx="2547">
                  <c:v>33748.909360931924</c:v>
                </c:pt>
                <c:pt idx="2548">
                  <c:v>34079.781021333212</c:v>
                </c:pt>
                <c:pt idx="2549">
                  <c:v>34079.781021333212</c:v>
                </c:pt>
                <c:pt idx="2550">
                  <c:v>33418.037700530629</c:v>
                </c:pt>
                <c:pt idx="2551">
                  <c:v>34741.524342135803</c:v>
                </c:pt>
                <c:pt idx="2552">
                  <c:v>34410.652681734507</c:v>
                </c:pt>
                <c:pt idx="2553">
                  <c:v>34410.652681734507</c:v>
                </c:pt>
                <c:pt idx="2554">
                  <c:v>34410.652681734507</c:v>
                </c:pt>
                <c:pt idx="2555">
                  <c:v>34410.652681734507</c:v>
                </c:pt>
                <c:pt idx="2556">
                  <c:v>34410.652681734507</c:v>
                </c:pt>
                <c:pt idx="2557">
                  <c:v>34410.652681734507</c:v>
                </c:pt>
                <c:pt idx="2558">
                  <c:v>34741.524342135803</c:v>
                </c:pt>
                <c:pt idx="2559">
                  <c:v>35072.396002537098</c:v>
                </c:pt>
                <c:pt idx="2560">
                  <c:v>35072.396002537098</c:v>
                </c:pt>
                <c:pt idx="2561">
                  <c:v>35072.396002537098</c:v>
                </c:pt>
                <c:pt idx="2562">
                  <c:v>35072.396002537098</c:v>
                </c:pt>
                <c:pt idx="2563">
                  <c:v>34741.524342135803</c:v>
                </c:pt>
                <c:pt idx="2564">
                  <c:v>34741.524342135803</c:v>
                </c:pt>
                <c:pt idx="2565">
                  <c:v>35072.396002537098</c:v>
                </c:pt>
                <c:pt idx="2566">
                  <c:v>35072.396002537098</c:v>
                </c:pt>
                <c:pt idx="2567">
                  <c:v>34675.350010055539</c:v>
                </c:pt>
                <c:pt idx="2568">
                  <c:v>35171.657500657486</c:v>
                </c:pt>
                <c:pt idx="2569">
                  <c:v>34741.524342135803</c:v>
                </c:pt>
                <c:pt idx="2570">
                  <c:v>34741.524342135803</c:v>
                </c:pt>
                <c:pt idx="2571">
                  <c:v>35072.396002537098</c:v>
                </c:pt>
                <c:pt idx="2572">
                  <c:v>35072.396002537098</c:v>
                </c:pt>
                <c:pt idx="2573">
                  <c:v>34741.524342135803</c:v>
                </c:pt>
                <c:pt idx="2574">
                  <c:v>34741.524342135803</c:v>
                </c:pt>
                <c:pt idx="2575">
                  <c:v>34145.955353413476</c:v>
                </c:pt>
                <c:pt idx="2576">
                  <c:v>33748.909360931924</c:v>
                </c:pt>
                <c:pt idx="2577">
                  <c:v>33947.4323571727</c:v>
                </c:pt>
                <c:pt idx="2578">
                  <c:v>33881.258025092437</c:v>
                </c:pt>
                <c:pt idx="2579">
                  <c:v>33748.909360931924</c:v>
                </c:pt>
                <c:pt idx="2580">
                  <c:v>33418.037700530629</c:v>
                </c:pt>
                <c:pt idx="2581">
                  <c:v>33415.390727247417</c:v>
                </c:pt>
                <c:pt idx="2582">
                  <c:v>33418.037700530629</c:v>
                </c:pt>
                <c:pt idx="2583">
                  <c:v>33418.037700530629</c:v>
                </c:pt>
                <c:pt idx="2584">
                  <c:v>34079.781021333212</c:v>
                </c:pt>
                <c:pt idx="2585">
                  <c:v>33418.037700530629</c:v>
                </c:pt>
                <c:pt idx="2586">
                  <c:v>33418.037700530629</c:v>
                </c:pt>
                <c:pt idx="2587">
                  <c:v>32756.294379728042</c:v>
                </c:pt>
                <c:pt idx="2588">
                  <c:v>32756.294379728042</c:v>
                </c:pt>
                <c:pt idx="2589">
                  <c:v>32756.294379728042</c:v>
                </c:pt>
                <c:pt idx="2590">
                  <c:v>32359.248387246487</c:v>
                </c:pt>
                <c:pt idx="2591">
                  <c:v>31940.364865178453</c:v>
                </c:pt>
                <c:pt idx="2592">
                  <c:v>31942.350095140861</c:v>
                </c:pt>
                <c:pt idx="2593">
                  <c:v>31944.335325103268</c:v>
                </c:pt>
                <c:pt idx="2594">
                  <c:v>31952.937988273701</c:v>
                </c:pt>
                <c:pt idx="2595">
                  <c:v>31357.368999551374</c:v>
                </c:pt>
                <c:pt idx="2596">
                  <c:v>31293.179897433522</c:v>
                </c:pt>
                <c:pt idx="2597">
                  <c:v>31295.826870716734</c:v>
                </c:pt>
                <c:pt idx="2598">
                  <c:v>31297.812100679141</c:v>
                </c:pt>
                <c:pt idx="2599">
                  <c:v>31306.414763849574</c:v>
                </c:pt>
                <c:pt idx="2600">
                  <c:v>31306.414763849574</c:v>
                </c:pt>
                <c:pt idx="2601">
                  <c:v>31309.061737132783</c:v>
                </c:pt>
                <c:pt idx="2602">
                  <c:v>31311.708710415995</c:v>
                </c:pt>
                <c:pt idx="2603">
                  <c:v>31313.032197057601</c:v>
                </c:pt>
                <c:pt idx="2604">
                  <c:v>31320.311373586428</c:v>
                </c:pt>
                <c:pt idx="2605">
                  <c:v>31320.311373586428</c:v>
                </c:pt>
                <c:pt idx="2606">
                  <c:v>31322.296603548835</c:v>
                </c:pt>
                <c:pt idx="2607">
                  <c:v>31323.620090190441</c:v>
                </c:pt>
                <c:pt idx="2608">
                  <c:v>31325.605320152848</c:v>
                </c:pt>
                <c:pt idx="2609">
                  <c:v>31662.763542101766</c:v>
                </c:pt>
                <c:pt idx="2610">
                  <c:v>31662.432670441365</c:v>
                </c:pt>
                <c:pt idx="2611">
                  <c:v>31663.094413762166</c:v>
                </c:pt>
                <c:pt idx="2612">
                  <c:v>31432.807738122869</c:v>
                </c:pt>
                <c:pt idx="2613">
                  <c:v>31335.200598304487</c:v>
                </c:pt>
                <c:pt idx="2614">
                  <c:v>31011.277242771619</c:v>
                </c:pt>
                <c:pt idx="2615">
                  <c:v>31341.487159852109</c:v>
                </c:pt>
                <c:pt idx="2616">
                  <c:v>31342.148903172914</c:v>
                </c:pt>
                <c:pt idx="2617">
                  <c:v>31343.472389814517</c:v>
                </c:pt>
                <c:pt idx="2618">
                  <c:v>31352.075052984954</c:v>
                </c:pt>
                <c:pt idx="2619">
                  <c:v>31352.075052984954</c:v>
                </c:pt>
                <c:pt idx="2620">
                  <c:v>30689.669988861562</c:v>
                </c:pt>
                <c:pt idx="2621">
                  <c:v>31019.879905942053</c:v>
                </c:pt>
                <c:pt idx="2622">
                  <c:v>30690.331732182367</c:v>
                </c:pt>
                <c:pt idx="2623">
                  <c:v>30691.655218823969</c:v>
                </c:pt>
                <c:pt idx="2624">
                  <c:v>31524.790059714429</c:v>
                </c:pt>
                <c:pt idx="2625">
                  <c:v>30697.610908711194</c:v>
                </c:pt>
                <c:pt idx="2626">
                  <c:v>30698.272652031996</c:v>
                </c:pt>
                <c:pt idx="2627">
                  <c:v>30699.596138673602</c:v>
                </c:pt>
                <c:pt idx="2628">
                  <c:v>31031.791285716499</c:v>
                </c:pt>
                <c:pt idx="2629">
                  <c:v>31038.408718924526</c:v>
                </c:pt>
                <c:pt idx="2630">
                  <c:v>31367.29514936341</c:v>
                </c:pt>
                <c:pt idx="2631">
                  <c:v>30701.581368636009</c:v>
                </c:pt>
                <c:pt idx="2632">
                  <c:v>30701.581368636009</c:v>
                </c:pt>
                <c:pt idx="2633">
                  <c:v>30701.581368636009</c:v>
                </c:pt>
                <c:pt idx="2634">
                  <c:v>31369.942122646622</c:v>
                </c:pt>
                <c:pt idx="2635">
                  <c:v>31367.956892684215</c:v>
                </c:pt>
                <c:pt idx="2636">
                  <c:v>31363.986432759397</c:v>
                </c:pt>
                <c:pt idx="2637">
                  <c:v>30700.919625315208</c:v>
                </c:pt>
                <c:pt idx="2638">
                  <c:v>31372.589095929834</c:v>
                </c:pt>
                <c:pt idx="2639">
                  <c:v>31372.589095929834</c:v>
                </c:pt>
                <c:pt idx="2640">
                  <c:v>31041.717435528539</c:v>
                </c:pt>
                <c:pt idx="2641">
                  <c:v>30704.890085240022</c:v>
                </c:pt>
                <c:pt idx="2642">
                  <c:v>30374.01842483873</c:v>
                </c:pt>
                <c:pt idx="2643">
                  <c:v>30704.890085240022</c:v>
                </c:pt>
                <c:pt idx="2644">
                  <c:v>30709.522288485641</c:v>
                </c:pt>
                <c:pt idx="2645">
                  <c:v>30710.184031806442</c:v>
                </c:pt>
                <c:pt idx="2646">
                  <c:v>30707.537058523234</c:v>
                </c:pt>
                <c:pt idx="2647">
                  <c:v>30044.470251079041</c:v>
                </c:pt>
                <c:pt idx="2648">
                  <c:v>30043.146764437435</c:v>
                </c:pt>
                <c:pt idx="2649">
                  <c:v>30040.499791154227</c:v>
                </c:pt>
                <c:pt idx="2650">
                  <c:v>30037.852817871015</c:v>
                </c:pt>
                <c:pt idx="2651">
                  <c:v>30691.655218823969</c:v>
                </c:pt>
                <c:pt idx="2652">
                  <c:v>30689.008245540761</c:v>
                </c:pt>
                <c:pt idx="2653">
                  <c:v>30576.51188100432</c:v>
                </c:pt>
                <c:pt idx="2654">
                  <c:v>30249.610680527843</c:v>
                </c:pt>
                <c:pt idx="2655">
                  <c:v>30248.287193886237</c:v>
                </c:pt>
                <c:pt idx="2656">
                  <c:v>30575.188394362714</c:v>
                </c:pt>
                <c:pt idx="2657">
                  <c:v>30242.993247319817</c:v>
                </c:pt>
                <c:pt idx="2658">
                  <c:v>29578.602953234018</c:v>
                </c:pt>
                <c:pt idx="2659">
                  <c:v>29914.768560201734</c:v>
                </c:pt>
                <c:pt idx="2660">
                  <c:v>29053.178756516765</c:v>
                </c:pt>
                <c:pt idx="2661">
                  <c:v>30237.699300753397</c:v>
                </c:pt>
                <c:pt idx="2662">
                  <c:v>30236.375814111791</c:v>
                </c:pt>
                <c:pt idx="2663">
                  <c:v>30276.080413359945</c:v>
                </c:pt>
                <c:pt idx="2664">
                  <c:v>30276.080413359945</c:v>
                </c:pt>
                <c:pt idx="2665">
                  <c:v>30276.080413359945</c:v>
                </c:pt>
                <c:pt idx="2666">
                  <c:v>30307.844092758471</c:v>
                </c:pt>
                <c:pt idx="2667">
                  <c:v>30460.045056543066</c:v>
                </c:pt>
                <c:pt idx="2668">
                  <c:v>30492.470479262392</c:v>
                </c:pt>
                <c:pt idx="2669">
                  <c:v>30495.779195866406</c:v>
                </c:pt>
                <c:pt idx="2670">
                  <c:v>30495.779195866406</c:v>
                </c:pt>
                <c:pt idx="2671">
                  <c:v>30291.96225305921</c:v>
                </c:pt>
                <c:pt idx="2672">
                  <c:v>30489.161762658379</c:v>
                </c:pt>
                <c:pt idx="2673">
                  <c:v>30090.792283535222</c:v>
                </c:pt>
                <c:pt idx="2674">
                  <c:v>30559.968297984255</c:v>
                </c:pt>
                <c:pt idx="2675">
                  <c:v>30160.937075540296</c:v>
                </c:pt>
                <c:pt idx="2676">
                  <c:v>30156.966615615482</c:v>
                </c:pt>
                <c:pt idx="2677">
                  <c:v>30884.884268498325</c:v>
                </c:pt>
                <c:pt idx="2678">
                  <c:v>30884.884268498325</c:v>
                </c:pt>
                <c:pt idx="2679">
                  <c:v>30890.83995838555</c:v>
                </c:pt>
                <c:pt idx="2680">
                  <c:v>30888.192985102338</c:v>
                </c:pt>
                <c:pt idx="2681">
                  <c:v>30883.560781856722</c:v>
                </c:pt>
                <c:pt idx="2682">
                  <c:v>30552.689121455427</c:v>
                </c:pt>
                <c:pt idx="2683">
                  <c:v>29890.284057332039</c:v>
                </c:pt>
                <c:pt idx="2684">
                  <c:v>29369.492063860402</c:v>
                </c:pt>
                <c:pt idx="2685">
                  <c:v>29104.794735539366</c:v>
                </c:pt>
                <c:pt idx="2686">
                  <c:v>28902.301279373776</c:v>
                </c:pt>
                <c:pt idx="2687">
                  <c:v>29233.172939775068</c:v>
                </c:pt>
                <c:pt idx="2688">
                  <c:v>29230.525966491859</c:v>
                </c:pt>
                <c:pt idx="2689">
                  <c:v>29898.886720502473</c:v>
                </c:pt>
                <c:pt idx="2690">
                  <c:v>29834.035875063819</c:v>
                </c:pt>
                <c:pt idx="2691">
                  <c:v>29697.716750978485</c:v>
                </c:pt>
                <c:pt idx="2692">
                  <c:v>29565.368086817969</c:v>
                </c:pt>
                <c:pt idx="2693">
                  <c:v>28967.15212481243</c:v>
                </c:pt>
                <c:pt idx="2694">
                  <c:v>29236.481656379081</c:v>
                </c:pt>
                <c:pt idx="2695">
                  <c:v>29239.128629662293</c:v>
                </c:pt>
                <c:pt idx="2696">
                  <c:v>29625.586729011004</c:v>
                </c:pt>
                <c:pt idx="2697">
                  <c:v>29757.273649850718</c:v>
                </c:pt>
                <c:pt idx="2698">
                  <c:v>29753.964933246705</c:v>
                </c:pt>
                <c:pt idx="2699">
                  <c:v>30221.817461054135</c:v>
                </c:pt>
                <c:pt idx="2700">
                  <c:v>29648.747745239092</c:v>
                </c:pt>
                <c:pt idx="2701">
                  <c:v>29844.62376819666</c:v>
                </c:pt>
                <c:pt idx="2702">
                  <c:v>29446.254289073502</c:v>
                </c:pt>
                <c:pt idx="2703">
                  <c:v>28650.838817468793</c:v>
                </c:pt>
                <c:pt idx="2704">
                  <c:v>28854.655760275989</c:v>
                </c:pt>
                <c:pt idx="2705">
                  <c:v>29185.527420677285</c:v>
                </c:pt>
                <c:pt idx="2706">
                  <c:v>28984.357451153297</c:v>
                </c:pt>
                <c:pt idx="2707">
                  <c:v>28984.357451153297</c:v>
                </c:pt>
                <c:pt idx="2708">
                  <c:v>28984.357451153297</c:v>
                </c:pt>
                <c:pt idx="2709">
                  <c:v>29916.09204684334</c:v>
                </c:pt>
                <c:pt idx="2710">
                  <c:v>30445.486703485407</c:v>
                </c:pt>
                <c:pt idx="2711">
                  <c:v>31303.106047245561</c:v>
                </c:pt>
                <c:pt idx="2712">
                  <c:v>31303.106047245561</c:v>
                </c:pt>
                <c:pt idx="2713">
                  <c:v>31303.106047245561</c:v>
                </c:pt>
                <c:pt idx="2714">
                  <c:v>31307.076507170375</c:v>
                </c:pt>
                <c:pt idx="2715">
                  <c:v>31307.076507170375</c:v>
                </c:pt>
                <c:pt idx="2716">
                  <c:v>31305.753020528769</c:v>
                </c:pt>
                <c:pt idx="2717">
                  <c:v>31307.076507170375</c:v>
                </c:pt>
                <c:pt idx="2718">
                  <c:v>31307.076507170375</c:v>
                </c:pt>
                <c:pt idx="2719">
                  <c:v>31313.693940378402</c:v>
                </c:pt>
                <c:pt idx="2720">
                  <c:v>31313.693940378402</c:v>
                </c:pt>
                <c:pt idx="2721">
                  <c:v>31313.693940378402</c:v>
                </c:pt>
                <c:pt idx="2722">
                  <c:v>31313.693940378402</c:v>
                </c:pt>
                <c:pt idx="2723">
                  <c:v>31313.693940378402</c:v>
                </c:pt>
                <c:pt idx="2724">
                  <c:v>31697.505066443904</c:v>
                </c:pt>
                <c:pt idx="2725">
                  <c:v>31735.106908745813</c:v>
                </c:pt>
                <c:pt idx="2726">
                  <c:v>32397.635236694579</c:v>
                </c:pt>
                <c:pt idx="2727">
                  <c:v>32530.140902284329</c:v>
                </c:pt>
                <c:pt idx="2728">
                  <c:v>32735.524683948446</c:v>
                </c:pt>
                <c:pt idx="2729">
                  <c:v>32735.524683948446</c:v>
                </c:pt>
                <c:pt idx="2730">
                  <c:v>32735.524683948446</c:v>
                </c:pt>
                <c:pt idx="2731">
                  <c:v>32005.418466548908</c:v>
                </c:pt>
                <c:pt idx="2732">
                  <c:v>32000.118239925319</c:v>
                </c:pt>
                <c:pt idx="2733">
                  <c:v>32596.393735079208</c:v>
                </c:pt>
                <c:pt idx="2734">
                  <c:v>32000.118239925319</c:v>
                </c:pt>
                <c:pt idx="2735">
                  <c:v>32135.274018826865</c:v>
                </c:pt>
                <c:pt idx="2736">
                  <c:v>32132.623905515073</c:v>
                </c:pt>
                <c:pt idx="2737">
                  <c:v>30675.06158402779</c:v>
                </c:pt>
                <c:pt idx="2738">
                  <c:v>30672.411470715997</c:v>
                </c:pt>
                <c:pt idx="2739">
                  <c:v>30012.533256079027</c:v>
                </c:pt>
                <c:pt idx="2740">
                  <c:v>30675.06158402779</c:v>
                </c:pt>
                <c:pt idx="2741">
                  <c:v>31994.81801330173</c:v>
                </c:pt>
                <c:pt idx="2742">
                  <c:v>31994.81801330173</c:v>
                </c:pt>
                <c:pt idx="2743">
                  <c:v>31333.283477844889</c:v>
                </c:pt>
                <c:pt idx="2744">
                  <c:v>31338.914968632453</c:v>
                </c:pt>
                <c:pt idx="2745">
                  <c:v>31338.914968632453</c:v>
                </c:pt>
                <c:pt idx="2746">
                  <c:v>32000.118239925319</c:v>
                </c:pt>
                <c:pt idx="2747">
                  <c:v>32165.75032191251</c:v>
                </c:pt>
                <c:pt idx="2748">
                  <c:v>32664.302888693954</c:v>
                </c:pt>
                <c:pt idx="2749">
                  <c:v>31675.479359230423</c:v>
                </c:pt>
                <c:pt idx="2750">
                  <c:v>30680.361810651382</c:v>
                </c:pt>
                <c:pt idx="2751">
                  <c:v>30677.711697339586</c:v>
                </c:pt>
                <c:pt idx="2752">
                  <c:v>30679.036753995482</c:v>
                </c:pt>
                <c:pt idx="2753">
                  <c:v>30679.036753995482</c:v>
                </c:pt>
                <c:pt idx="2754">
                  <c:v>30684.336980619075</c:v>
                </c:pt>
                <c:pt idx="2755">
                  <c:v>30683.011923963175</c:v>
                </c:pt>
                <c:pt idx="2756">
                  <c:v>31344.215195256042</c:v>
                </c:pt>
                <c:pt idx="2757">
                  <c:v>31344.215195256042</c:v>
                </c:pt>
                <c:pt idx="2758">
                  <c:v>31611.876639747345</c:v>
                </c:pt>
                <c:pt idx="2759">
                  <c:v>31751.670116944533</c:v>
                </c:pt>
                <c:pt idx="2760">
                  <c:v>32212.127304868925</c:v>
                </c:pt>
                <c:pt idx="2761">
                  <c:v>34002.278846986483</c:v>
                </c:pt>
                <c:pt idx="2762">
                  <c:v>34002.941375314433</c:v>
                </c:pt>
                <c:pt idx="2763">
                  <c:v>34004.266431970333</c:v>
                </c:pt>
                <c:pt idx="2764">
                  <c:v>34672.757514870638</c:v>
                </c:pt>
                <c:pt idx="2765">
                  <c:v>33611.387133496712</c:v>
                </c:pt>
                <c:pt idx="2766">
                  <c:v>34008.904130265975</c:v>
                </c:pt>
                <c:pt idx="2767">
                  <c:v>34008.904130265975</c:v>
                </c:pt>
                <c:pt idx="2768">
                  <c:v>34341.493350896249</c:v>
                </c:pt>
                <c:pt idx="2769">
                  <c:v>35672.844025909297</c:v>
                </c:pt>
                <c:pt idx="2770">
                  <c:v>36665.64272534052</c:v>
                </c:pt>
                <c:pt idx="2771">
                  <c:v>37001.875851774515</c:v>
                </c:pt>
                <c:pt idx="2772">
                  <c:v>36341.003844645624</c:v>
                </c:pt>
                <c:pt idx="2773">
                  <c:v>36341.003844645624</c:v>
                </c:pt>
                <c:pt idx="2774">
                  <c:v>36015.039907294835</c:v>
                </c:pt>
                <c:pt idx="2775">
                  <c:v>36013.714850638935</c:v>
                </c:pt>
                <c:pt idx="2776">
                  <c:v>36674.918121931798</c:v>
                </c:pt>
                <c:pt idx="2777">
                  <c:v>36674.918121931798</c:v>
                </c:pt>
                <c:pt idx="2778">
                  <c:v>36676.243178587698</c:v>
                </c:pt>
                <c:pt idx="2779">
                  <c:v>36682.868461867183</c:v>
                </c:pt>
                <c:pt idx="2780">
                  <c:v>36019.015077262527</c:v>
                </c:pt>
                <c:pt idx="2781">
                  <c:v>36348.954184581009</c:v>
                </c:pt>
                <c:pt idx="2782">
                  <c:v>36348.954184581009</c:v>
                </c:pt>
                <c:pt idx="2783">
                  <c:v>36348.954184581009</c:v>
                </c:pt>
                <c:pt idx="2784">
                  <c:v>36354.254411204602</c:v>
                </c:pt>
                <c:pt idx="2785">
                  <c:v>36685.518575178983</c:v>
                </c:pt>
                <c:pt idx="2786">
                  <c:v>36684.193518523083</c:v>
                </c:pt>
                <c:pt idx="2787">
                  <c:v>36685.518575178983</c:v>
                </c:pt>
                <c:pt idx="2788">
                  <c:v>36686.181103506933</c:v>
                </c:pt>
                <c:pt idx="2789">
                  <c:v>36355.579467860494</c:v>
                </c:pt>
                <c:pt idx="2790">
                  <c:v>36354.254411204602</c:v>
                </c:pt>
                <c:pt idx="2791">
                  <c:v>36690.818801802568</c:v>
                </c:pt>
                <c:pt idx="2792">
                  <c:v>36692.143858458468</c:v>
                </c:pt>
                <c:pt idx="2793">
                  <c:v>36691.481330130518</c:v>
                </c:pt>
                <c:pt idx="2794">
                  <c:v>36697.444085082061</c:v>
                </c:pt>
                <c:pt idx="2795">
                  <c:v>36696.119028426161</c:v>
                </c:pt>
                <c:pt idx="2796">
                  <c:v>36694.793971770261</c:v>
                </c:pt>
                <c:pt idx="2797">
                  <c:v>36694.793971770261</c:v>
                </c:pt>
                <c:pt idx="2798">
                  <c:v>36691.481330130518</c:v>
                </c:pt>
                <c:pt idx="2799">
                  <c:v>36694.131443442318</c:v>
                </c:pt>
                <c:pt idx="2800">
                  <c:v>36695.456500098211</c:v>
                </c:pt>
                <c:pt idx="2801">
                  <c:v>36694.131443442318</c:v>
                </c:pt>
                <c:pt idx="2802">
                  <c:v>36693.468915114368</c:v>
                </c:pt>
                <c:pt idx="2803">
                  <c:v>36693.468915114368</c:v>
                </c:pt>
                <c:pt idx="2804">
                  <c:v>37356.659771391081</c:v>
                </c:pt>
                <c:pt idx="2805">
                  <c:v>37355.997243063131</c:v>
                </c:pt>
                <c:pt idx="2806">
                  <c:v>36692.143858458468</c:v>
                </c:pt>
                <c:pt idx="2807">
                  <c:v>37354.672186407231</c:v>
                </c:pt>
                <c:pt idx="2808">
                  <c:v>36692.143858458468</c:v>
                </c:pt>
                <c:pt idx="2809">
                  <c:v>36692.143858458468</c:v>
                </c:pt>
                <c:pt idx="2810">
                  <c:v>36029.615530509705</c:v>
                </c:pt>
                <c:pt idx="2811">
                  <c:v>36688.831216818726</c:v>
                </c:pt>
                <c:pt idx="2812">
                  <c:v>36688.168688490776</c:v>
                </c:pt>
                <c:pt idx="2813">
                  <c:v>37285.769240300564</c:v>
                </c:pt>
                <c:pt idx="2814">
                  <c:v>37285.769240300564</c:v>
                </c:pt>
                <c:pt idx="2815">
                  <c:v>36688.168688490776</c:v>
                </c:pt>
                <c:pt idx="2816">
                  <c:v>37742.91378658521</c:v>
                </c:pt>
                <c:pt idx="2817">
                  <c:v>37676.660953790335</c:v>
                </c:pt>
                <c:pt idx="2818">
                  <c:v>37676.660953790335</c:v>
                </c:pt>
                <c:pt idx="2819">
                  <c:v>37677.986010446228</c:v>
                </c:pt>
                <c:pt idx="2820">
                  <c:v>37687.261407037513</c:v>
                </c:pt>
                <c:pt idx="2821">
                  <c:v>37691.236577005206</c:v>
                </c:pt>
                <c:pt idx="2822">
                  <c:v>37366.597696310309</c:v>
                </c:pt>
                <c:pt idx="2823">
                  <c:v>37167.839197925685</c:v>
                </c:pt>
                <c:pt idx="2824">
                  <c:v>39888.843040811254</c:v>
                </c:pt>
                <c:pt idx="2825">
                  <c:v>39893.480739106897</c:v>
                </c:pt>
                <c:pt idx="2826">
                  <c:v>40361.888266966671</c:v>
                </c:pt>
                <c:pt idx="2827">
                  <c:v>39770.250470108425</c:v>
                </c:pt>
                <c:pt idx="2828">
                  <c:v>39775.550696732018</c:v>
                </c:pt>
                <c:pt idx="2829">
                  <c:v>38058.277270688821</c:v>
                </c:pt>
                <c:pt idx="2830">
                  <c:v>40382.426645133084</c:v>
                </c:pt>
                <c:pt idx="2831">
                  <c:v>40752.117452128499</c:v>
                </c:pt>
                <c:pt idx="2832">
                  <c:v>40724.291262354651</c:v>
                </c:pt>
                <c:pt idx="2833">
                  <c:v>40729.591488978236</c:v>
                </c:pt>
                <c:pt idx="2834">
                  <c:v>40734.891715601829</c:v>
                </c:pt>
                <c:pt idx="2835">
                  <c:v>40740.191942225421</c:v>
                </c:pt>
                <c:pt idx="2836">
                  <c:v>40745.492168849007</c:v>
                </c:pt>
                <c:pt idx="2837">
                  <c:v>40799.819491740811</c:v>
                </c:pt>
                <c:pt idx="2838">
                  <c:v>40473.855554390015</c:v>
                </c:pt>
                <c:pt idx="2839">
                  <c:v>41141.68410896237</c:v>
                </c:pt>
                <c:pt idx="2840">
                  <c:v>41146.984335585963</c:v>
                </c:pt>
                <c:pt idx="2841">
                  <c:v>41152.284562209548</c:v>
                </c:pt>
                <c:pt idx="2842">
                  <c:v>41157.584788833141</c:v>
                </c:pt>
                <c:pt idx="2843">
                  <c:v>41494.149179431115</c:v>
                </c:pt>
                <c:pt idx="2844">
                  <c:v>41169.510298736219</c:v>
                </c:pt>
                <c:pt idx="2845">
                  <c:v>41573.652578784968</c:v>
                </c:pt>
                <c:pt idx="2846">
                  <c:v>41580.277862064453</c:v>
                </c:pt>
                <c:pt idx="2847">
                  <c:v>41871.790326361908</c:v>
                </c:pt>
                <c:pt idx="2848">
                  <c:v>41938.043159156783</c:v>
                </c:pt>
                <c:pt idx="2849">
                  <c:v>42607.196770385039</c:v>
                </c:pt>
                <c:pt idx="2850">
                  <c:v>42613.822053664524</c:v>
                </c:pt>
                <c:pt idx="2851">
                  <c:v>42703.925906265555</c:v>
                </c:pt>
                <c:pt idx="2852">
                  <c:v>42870.883044908645</c:v>
                </c:pt>
                <c:pt idx="2853">
                  <c:v>43567.862845910742</c:v>
                </c:pt>
                <c:pt idx="2854">
                  <c:v>43143.844716023537</c:v>
                </c:pt>
                <c:pt idx="2855">
                  <c:v>43188.896642324049</c:v>
                </c:pt>
                <c:pt idx="2856">
                  <c:v>44021.032222227703</c:v>
                </c:pt>
                <c:pt idx="2857">
                  <c:v>44389.397972567211</c:v>
                </c:pt>
                <c:pt idx="2858">
                  <c:v>40931.000100674661</c:v>
                </c:pt>
                <c:pt idx="2859">
                  <c:v>40867.397381191578</c:v>
                </c:pt>
                <c:pt idx="2860">
                  <c:v>40734.891715601829</c:v>
                </c:pt>
                <c:pt idx="2861">
                  <c:v>40736.216772257729</c:v>
                </c:pt>
                <c:pt idx="2862">
                  <c:v>40603.711106667972</c:v>
                </c:pt>
                <c:pt idx="2863">
                  <c:v>40484.456007637193</c:v>
                </c:pt>
                <c:pt idx="2864">
                  <c:v>40255.22120616692</c:v>
                </c:pt>
                <c:pt idx="2865">
                  <c:v>40102.839690738707</c:v>
                </c:pt>
                <c:pt idx="2866">
                  <c:v>40573.234803582331</c:v>
                </c:pt>
                <c:pt idx="2867">
                  <c:v>40705.74046917208</c:v>
                </c:pt>
                <c:pt idx="2868">
                  <c:v>40838.246134761837</c:v>
                </c:pt>
                <c:pt idx="2869">
                  <c:v>40241.970639607949</c:v>
                </c:pt>
                <c:pt idx="2870">
                  <c:v>40149.216673695119</c:v>
                </c:pt>
                <c:pt idx="2871">
                  <c:v>40016.711008105369</c:v>
                </c:pt>
                <c:pt idx="2872">
                  <c:v>40215.469506490001</c:v>
                </c:pt>
                <c:pt idx="2873">
                  <c:v>39996.835158266906</c:v>
                </c:pt>
                <c:pt idx="2874">
                  <c:v>40333.39954886488</c:v>
                </c:pt>
                <c:pt idx="2875">
                  <c:v>40398.327325003855</c:v>
                </c:pt>
                <c:pt idx="2876">
                  <c:v>40529.507933937712</c:v>
                </c:pt>
                <c:pt idx="2877">
                  <c:v>40395.014683364112</c:v>
                </c:pt>
                <c:pt idx="2878">
                  <c:v>39998.160214922806</c:v>
                </c:pt>
                <c:pt idx="2879">
                  <c:v>40202.218939931023</c:v>
                </c:pt>
                <c:pt idx="2880">
                  <c:v>40443.379251304374</c:v>
                </c:pt>
                <c:pt idx="2881">
                  <c:v>40273.77199934949</c:v>
                </c:pt>
                <c:pt idx="2882">
                  <c:v>40274.43452767744</c:v>
                </c:pt>
                <c:pt idx="2883">
                  <c:v>40283.047395940768</c:v>
                </c:pt>
                <c:pt idx="2884">
                  <c:v>40283.047395940768</c:v>
                </c:pt>
                <c:pt idx="2885">
                  <c:v>39751.699676925862</c:v>
                </c:pt>
                <c:pt idx="2886">
                  <c:v>39533.727857030717</c:v>
                </c:pt>
                <c:pt idx="2887">
                  <c:v>39666.896050948424</c:v>
                </c:pt>
                <c:pt idx="2888">
                  <c:v>39733.148883743299</c:v>
                </c:pt>
                <c:pt idx="2889">
                  <c:v>39751.699676925862</c:v>
                </c:pt>
                <c:pt idx="2890">
                  <c:v>39755.674846893555</c:v>
                </c:pt>
                <c:pt idx="2891">
                  <c:v>39751.699676925862</c:v>
                </c:pt>
                <c:pt idx="2892">
                  <c:v>39817.952509720737</c:v>
                </c:pt>
                <c:pt idx="2893">
                  <c:v>39686.77190078688</c:v>
                </c:pt>
                <c:pt idx="2894">
                  <c:v>39425.735739575073</c:v>
                </c:pt>
                <c:pt idx="2895">
                  <c:v>39623.169181303805</c:v>
                </c:pt>
                <c:pt idx="2896">
                  <c:v>39552.94117854123</c:v>
                </c:pt>
                <c:pt idx="2897">
                  <c:v>39546.315895261745</c:v>
                </c:pt>
                <c:pt idx="2898">
                  <c:v>39884.205342515612</c:v>
                </c:pt>
                <c:pt idx="2899">
                  <c:v>39884.205342515612</c:v>
                </c:pt>
                <c:pt idx="2900">
                  <c:v>39621.844124647905</c:v>
                </c:pt>
                <c:pt idx="2901">
                  <c:v>40014.060894793576</c:v>
                </c:pt>
                <c:pt idx="2902">
                  <c:v>39616.543898024313</c:v>
                </c:pt>
                <c:pt idx="2903">
                  <c:v>39417.785399639688</c:v>
                </c:pt>
                <c:pt idx="2904">
                  <c:v>39486.688345746355</c:v>
                </c:pt>
                <c:pt idx="2905">
                  <c:v>39552.94117854123</c:v>
                </c:pt>
                <c:pt idx="2906">
                  <c:v>39254.80343096429</c:v>
                </c:pt>
                <c:pt idx="2907">
                  <c:v>39056.044932579658</c:v>
                </c:pt>
                <c:pt idx="2908">
                  <c:v>39188.550598169415</c:v>
                </c:pt>
                <c:pt idx="2909">
                  <c:v>38131.155386763188</c:v>
                </c:pt>
                <c:pt idx="2910">
                  <c:v>37402.374226019543</c:v>
                </c:pt>
                <c:pt idx="2911">
                  <c:v>37359.972413030824</c:v>
                </c:pt>
                <c:pt idx="2912">
                  <c:v>37903.908170276758</c:v>
                </c:pt>
                <c:pt idx="2913">
                  <c:v>38290.162185470886</c:v>
                </c:pt>
                <c:pt idx="2914">
                  <c:v>38241.135089202682</c:v>
                </c:pt>
                <c:pt idx="2915">
                  <c:v>37989.374324582146</c:v>
                </c:pt>
                <c:pt idx="2916">
                  <c:v>36657.692385405135</c:v>
                </c:pt>
                <c:pt idx="2917">
                  <c:v>35995.164057456372</c:v>
                </c:pt>
                <c:pt idx="2918">
                  <c:v>35730.152726276865</c:v>
                </c:pt>
                <c:pt idx="2919">
                  <c:v>35730.152726276865</c:v>
                </c:pt>
                <c:pt idx="2920">
                  <c:v>35730.152726276865</c:v>
                </c:pt>
                <c:pt idx="2921">
                  <c:v>35045.098435177839</c:v>
                </c:pt>
                <c:pt idx="2922">
                  <c:v>35435.99014866761</c:v>
                </c:pt>
                <c:pt idx="2923">
                  <c:v>35964.687754370723</c:v>
                </c:pt>
                <c:pt idx="2924">
                  <c:v>36036.240813789191</c:v>
                </c:pt>
                <c:pt idx="2925">
                  <c:v>36299.927088312797</c:v>
                </c:pt>
                <c:pt idx="2926">
                  <c:v>36297.276975001005</c:v>
                </c:pt>
                <c:pt idx="2927">
                  <c:v>36297.276975001005</c:v>
                </c:pt>
                <c:pt idx="2928">
                  <c:v>36496.698001713587</c:v>
                </c:pt>
                <c:pt idx="2929">
                  <c:v>36501.998228337172</c:v>
                </c:pt>
                <c:pt idx="2930">
                  <c:v>36633.178837271029</c:v>
                </c:pt>
                <c:pt idx="2931">
                  <c:v>36630.859988123208</c:v>
                </c:pt>
                <c:pt idx="2932">
                  <c:v>36631.191252287179</c:v>
                </c:pt>
                <c:pt idx="2933">
                  <c:v>36617.940685728208</c:v>
                </c:pt>
                <c:pt idx="2934">
                  <c:v>36571.563702771797</c:v>
                </c:pt>
                <c:pt idx="2935">
                  <c:v>36867.051337036944</c:v>
                </c:pt>
                <c:pt idx="2936">
                  <c:v>36836.575033951296</c:v>
                </c:pt>
                <c:pt idx="2937">
                  <c:v>36836.575033951296</c:v>
                </c:pt>
                <c:pt idx="2938">
                  <c:v>36571.563702771797</c:v>
                </c:pt>
                <c:pt idx="2939">
                  <c:v>36575.538872739489</c:v>
                </c:pt>
                <c:pt idx="2940">
                  <c:v>36574.213816083589</c:v>
                </c:pt>
                <c:pt idx="2941">
                  <c:v>36307.877428248183</c:v>
                </c:pt>
                <c:pt idx="2942">
                  <c:v>36672.268008620005</c:v>
                </c:pt>
                <c:pt idx="2943">
                  <c:v>38007.925117764717</c:v>
                </c:pt>
                <c:pt idx="2944">
                  <c:v>38015.875457700102</c:v>
                </c:pt>
                <c:pt idx="2945">
                  <c:v>38117.90482020421</c:v>
                </c:pt>
                <c:pt idx="2946">
                  <c:v>38111.279536924725</c:v>
                </c:pt>
                <c:pt idx="2947">
                  <c:v>38242.460145858575</c:v>
                </c:pt>
                <c:pt idx="2948">
                  <c:v>38447.843927522692</c:v>
                </c:pt>
                <c:pt idx="2949">
                  <c:v>38647.927482563224</c:v>
                </c:pt>
                <c:pt idx="2950">
                  <c:v>38645.277369251424</c:v>
                </c:pt>
                <c:pt idx="2951">
                  <c:v>38643.952312595531</c:v>
                </c:pt>
                <c:pt idx="2952">
                  <c:v>38641.302199283731</c:v>
                </c:pt>
                <c:pt idx="2953">
                  <c:v>38704.904918766813</c:v>
                </c:pt>
                <c:pt idx="2954">
                  <c:v>38504.821363726289</c:v>
                </c:pt>
                <c:pt idx="2955">
                  <c:v>38703.579862110921</c:v>
                </c:pt>
                <c:pt idx="2956">
                  <c:v>38500.846193758596</c:v>
                </c:pt>
                <c:pt idx="2957">
                  <c:v>38499.521137102696</c:v>
                </c:pt>
                <c:pt idx="2958">
                  <c:v>38691.654352207843</c:v>
                </c:pt>
                <c:pt idx="2959">
                  <c:v>38689.004238896043</c:v>
                </c:pt>
                <c:pt idx="2960">
                  <c:v>39282.629620738138</c:v>
                </c:pt>
                <c:pt idx="2961">
                  <c:v>39277.329394114546</c:v>
                </c:pt>
                <c:pt idx="2962">
                  <c:v>39274.679280802753</c:v>
                </c:pt>
                <c:pt idx="2963">
                  <c:v>39007.680364639396</c:v>
                </c:pt>
                <c:pt idx="2964">
                  <c:v>38984.491873161191</c:v>
                </c:pt>
                <c:pt idx="2965">
                  <c:v>39248.178147684805</c:v>
                </c:pt>
                <c:pt idx="2966">
                  <c:v>39242.877921061212</c:v>
                </c:pt>
                <c:pt idx="2967">
                  <c:v>40235.345356328464</c:v>
                </c:pt>
                <c:pt idx="2968">
                  <c:v>40239.320526296156</c:v>
                </c:pt>
                <c:pt idx="2969">
                  <c:v>40241.970639607949</c:v>
                </c:pt>
                <c:pt idx="2970">
                  <c:v>40573.234803582331</c:v>
                </c:pt>
                <c:pt idx="2971">
                  <c:v>40832.945908138245</c:v>
                </c:pt>
                <c:pt idx="2972">
                  <c:v>40566.609520302845</c:v>
                </c:pt>
                <c:pt idx="2973">
                  <c:v>41096.632182661851</c:v>
                </c:pt>
                <c:pt idx="2974">
                  <c:v>40776.631000262598</c:v>
                </c:pt>
                <c:pt idx="2975">
                  <c:v>40777.956056918498</c:v>
                </c:pt>
                <c:pt idx="2976">
                  <c:v>40771.330773639012</c:v>
                </c:pt>
                <c:pt idx="2977">
                  <c:v>40770.668245311062</c:v>
                </c:pt>
                <c:pt idx="2978">
                  <c:v>41563.714653865733</c:v>
                </c:pt>
                <c:pt idx="2979">
                  <c:v>41568.352352161375</c:v>
                </c:pt>
                <c:pt idx="2980">
                  <c:v>41568.352352161375</c:v>
                </c:pt>
                <c:pt idx="2981">
                  <c:v>41563.052125537783</c:v>
                </c:pt>
                <c:pt idx="2982">
                  <c:v>41561.72706888189</c:v>
                </c:pt>
                <c:pt idx="2983">
                  <c:v>41560.40201222599</c:v>
                </c:pt>
                <c:pt idx="2984">
                  <c:v>41896.966402823964</c:v>
                </c:pt>
                <c:pt idx="2985">
                  <c:v>41567.027295505475</c:v>
                </c:pt>
                <c:pt idx="2986">
                  <c:v>42241.337163318691</c:v>
                </c:pt>
                <c:pt idx="2987">
                  <c:v>41562.674940484372</c:v>
                </c:pt>
                <c:pt idx="2988">
                  <c:v>41558.63528439607</c:v>
                </c:pt>
                <c:pt idx="2989">
                  <c:v>41297.404190686037</c:v>
                </c:pt>
                <c:pt idx="2990">
                  <c:v>41297.404190686037</c:v>
                </c:pt>
                <c:pt idx="2991">
                  <c:v>41297.404190686037</c:v>
                </c:pt>
                <c:pt idx="2992">
                  <c:v>41296.057638656603</c:v>
                </c:pt>
                <c:pt idx="2993">
                  <c:v>40881.319613591186</c:v>
                </c:pt>
                <c:pt idx="2994">
                  <c:v>40562.186782615521</c:v>
                </c:pt>
                <c:pt idx="2995">
                  <c:v>40562.186782615521</c:v>
                </c:pt>
                <c:pt idx="2996">
                  <c:v>41971.35348141734</c:v>
                </c:pt>
                <c:pt idx="2997">
                  <c:v>42105.335408345942</c:v>
                </c:pt>
                <c:pt idx="2998">
                  <c:v>42304.62510870205</c:v>
                </c:pt>
                <c:pt idx="2999">
                  <c:v>42915.959730064715</c:v>
                </c:pt>
                <c:pt idx="3000">
                  <c:v>42660.114844472409</c:v>
                </c:pt>
                <c:pt idx="3001">
                  <c:v>42913.93990202056</c:v>
                </c:pt>
                <c:pt idx="3002">
                  <c:v>42913.266626005847</c:v>
                </c:pt>
                <c:pt idx="3003">
                  <c:v>41565.36804454324</c:v>
                </c:pt>
                <c:pt idx="3004">
                  <c:v>41907.392260019267</c:v>
                </c:pt>
                <c:pt idx="3005">
                  <c:v>41166.115367816303</c:v>
                </c:pt>
                <c:pt idx="3006">
                  <c:v>40892.09202982665</c:v>
                </c:pt>
                <c:pt idx="3007">
                  <c:v>40890.745477797216</c:v>
                </c:pt>
                <c:pt idx="3008">
                  <c:v>40888.052373738348</c:v>
                </c:pt>
                <c:pt idx="3009">
                  <c:v>40894.785133885518</c:v>
                </c:pt>
                <c:pt idx="3010">
                  <c:v>40555.454022468359</c:v>
                </c:pt>
                <c:pt idx="3011">
                  <c:v>40550.067814350623</c:v>
                </c:pt>
                <c:pt idx="3012">
                  <c:v>40888.052373738348</c:v>
                </c:pt>
                <c:pt idx="3013">
                  <c:v>40896.131685914952</c:v>
                </c:pt>
                <c:pt idx="3014">
                  <c:v>40228.241879316098</c:v>
                </c:pt>
                <c:pt idx="3015">
                  <c:v>41574.79390874927</c:v>
                </c:pt>
                <c:pt idx="3016">
                  <c:v>41574.79390874927</c:v>
                </c:pt>
                <c:pt idx="3017">
                  <c:v>41844.104314635908</c:v>
                </c:pt>
                <c:pt idx="3018">
                  <c:v>41877.768115371735</c:v>
                </c:pt>
                <c:pt idx="3019">
                  <c:v>41910.085364078128</c:v>
                </c:pt>
                <c:pt idx="3020">
                  <c:v>41908.402174041337</c:v>
                </c:pt>
                <c:pt idx="3021">
                  <c:v>41942.402612784528</c:v>
                </c:pt>
                <c:pt idx="3022">
                  <c:v>41939.70950872566</c:v>
                </c:pt>
                <c:pt idx="3023">
                  <c:v>41939.70950872566</c:v>
                </c:pt>
                <c:pt idx="3024">
                  <c:v>41673.765482912611</c:v>
                </c:pt>
                <c:pt idx="3025">
                  <c:v>41669.725826824309</c:v>
                </c:pt>
                <c:pt idx="3026">
                  <c:v>41665.012894721294</c:v>
                </c:pt>
                <c:pt idx="3027">
                  <c:v>40991.063603989991</c:v>
                </c:pt>
                <c:pt idx="3028">
                  <c:v>41662.993066677147</c:v>
                </c:pt>
                <c:pt idx="3029">
                  <c:v>40317.787589273401</c:v>
                </c:pt>
                <c:pt idx="3030">
                  <c:v>40989.043775945836</c:v>
                </c:pt>
                <c:pt idx="3031">
                  <c:v>40985.004119857542</c:v>
                </c:pt>
                <c:pt idx="3032">
                  <c:v>40985.004119857542</c:v>
                </c:pt>
                <c:pt idx="3033">
                  <c:v>40648.366112499243</c:v>
                </c:pt>
                <c:pt idx="3034">
                  <c:v>40987.023947901689</c:v>
                </c:pt>
                <c:pt idx="3035">
                  <c:v>42331.556149290715</c:v>
                </c:pt>
                <c:pt idx="3036">
                  <c:v>41990.878485844121</c:v>
                </c:pt>
                <c:pt idx="3037">
                  <c:v>41654.24047848583</c:v>
                </c:pt>
                <c:pt idx="3038">
                  <c:v>41639.428406162064</c:v>
                </c:pt>
                <c:pt idx="3039">
                  <c:v>42112.068168493104</c:v>
                </c:pt>
                <c:pt idx="3040">
                  <c:v>42116.107824581406</c:v>
                </c:pt>
                <c:pt idx="3041">
                  <c:v>42125.533688787436</c:v>
                </c:pt>
                <c:pt idx="3042">
                  <c:v>42125.533688787436</c:v>
                </c:pt>
                <c:pt idx="3043">
                  <c:v>41652.893926456396</c:v>
                </c:pt>
                <c:pt idx="3044">
                  <c:v>41652.893926456396</c:v>
                </c:pt>
                <c:pt idx="3045">
                  <c:v>41652.893926456396</c:v>
                </c:pt>
                <c:pt idx="3046">
                  <c:v>42988.673539654104</c:v>
                </c:pt>
                <c:pt idx="3047">
                  <c:v>42975.881295374485</c:v>
                </c:pt>
                <c:pt idx="3048">
                  <c:v>42975.208019359772</c:v>
                </c:pt>
                <c:pt idx="3049">
                  <c:v>42977.90112341864</c:v>
                </c:pt>
                <c:pt idx="3050">
                  <c:v>42975.544657367129</c:v>
                </c:pt>
                <c:pt idx="3051">
                  <c:v>43643.097825958626</c:v>
                </c:pt>
                <c:pt idx="3052">
                  <c:v>43307.806370629769</c:v>
                </c:pt>
                <c:pt idx="3053">
                  <c:v>43307.133094615048</c:v>
                </c:pt>
                <c:pt idx="3054">
                  <c:v>42968.47525921261</c:v>
                </c:pt>
                <c:pt idx="3055">
                  <c:v>42972.514915300904</c:v>
                </c:pt>
                <c:pt idx="3056">
                  <c:v>42966.455431168455</c:v>
                </c:pt>
                <c:pt idx="3057">
                  <c:v>42831.126952210419</c:v>
                </c:pt>
                <c:pt idx="3058">
                  <c:v>42965.782155153742</c:v>
                </c:pt>
                <c:pt idx="3059">
                  <c:v>44055.142746965175</c:v>
                </c:pt>
                <c:pt idx="3060">
                  <c:v>44056.489298994609</c:v>
                </c:pt>
                <c:pt idx="3061">
                  <c:v>43513.82883113304</c:v>
                </c:pt>
                <c:pt idx="3062">
                  <c:v>43648.484034076362</c:v>
                </c:pt>
                <c:pt idx="3063">
                  <c:v>43648.484034076362</c:v>
                </c:pt>
                <c:pt idx="3064">
                  <c:v>43651.513776142587</c:v>
                </c:pt>
                <c:pt idx="3065">
                  <c:v>43650.503862120509</c:v>
                </c:pt>
                <c:pt idx="3066">
                  <c:v>43644.781015995417</c:v>
                </c:pt>
                <c:pt idx="3067">
                  <c:v>43644.44437798806</c:v>
                </c:pt>
                <c:pt idx="3068">
                  <c:v>43980.072471324282</c:v>
                </c:pt>
                <c:pt idx="3069">
                  <c:v>43982.428937375786</c:v>
                </c:pt>
                <c:pt idx="3070">
                  <c:v>43981.082385346352</c:v>
                </c:pt>
                <c:pt idx="3071">
                  <c:v>43975.696177228623</c:v>
                </c:pt>
                <c:pt idx="3072">
                  <c:v>43974.349625199189</c:v>
                </c:pt>
                <c:pt idx="3073">
                  <c:v>43636.365065811464</c:v>
                </c:pt>
                <c:pt idx="3074">
                  <c:v>43637.711617840898</c:v>
                </c:pt>
                <c:pt idx="3075">
                  <c:v>43806.03062152004</c:v>
                </c:pt>
                <c:pt idx="3076">
                  <c:v>43762.940956578183</c:v>
                </c:pt>
                <c:pt idx="3077">
                  <c:v>44442.949731441935</c:v>
                </c:pt>
                <c:pt idx="3078">
                  <c:v>43470.739166191182</c:v>
                </c:pt>
                <c:pt idx="3079">
                  <c:v>43470.739166191182</c:v>
                </c:pt>
                <c:pt idx="3080">
                  <c:v>43636.365065811464</c:v>
                </c:pt>
                <c:pt idx="3081">
                  <c:v>43628.28575363486</c:v>
                </c:pt>
                <c:pt idx="3082">
                  <c:v>43628.28575363486</c:v>
                </c:pt>
                <c:pt idx="3083">
                  <c:v>43625.592649575992</c:v>
                </c:pt>
                <c:pt idx="3084">
                  <c:v>43455.927093867416</c:v>
                </c:pt>
                <c:pt idx="3085">
                  <c:v>43453.233989808548</c:v>
                </c:pt>
                <c:pt idx="3086">
                  <c:v>43447.84778169082</c:v>
                </c:pt>
                <c:pt idx="3087">
                  <c:v>43445.154677631952</c:v>
                </c:pt>
                <c:pt idx="3088">
                  <c:v>43442.461573573084</c:v>
                </c:pt>
                <c:pt idx="3089">
                  <c:v>42938.851114565077</c:v>
                </c:pt>
                <c:pt idx="3090">
                  <c:v>43441.290073307478</c:v>
                </c:pt>
                <c:pt idx="3091">
                  <c:v>43434.382261396488</c:v>
                </c:pt>
                <c:pt idx="3092">
                  <c:v>43433.035709367054</c:v>
                </c:pt>
                <c:pt idx="3093">
                  <c:v>43598.661608987335</c:v>
                </c:pt>
                <c:pt idx="3094">
                  <c:v>43262.023601629036</c:v>
                </c:pt>
                <c:pt idx="3095">
                  <c:v>42922.692490211877</c:v>
                </c:pt>
                <c:pt idx="3096">
                  <c:v>42242.683715348125</c:v>
                </c:pt>
                <c:pt idx="3097">
                  <c:v>43587.889192751863</c:v>
                </c:pt>
                <c:pt idx="3098">
                  <c:v>43418.223637043287</c:v>
                </c:pt>
                <c:pt idx="3099">
                  <c:v>43924.527200110162</c:v>
                </c:pt>
                <c:pt idx="3100">
                  <c:v>43585.196088693003</c:v>
                </c:pt>
                <c:pt idx="3101">
                  <c:v>43578.463328545833</c:v>
                </c:pt>
                <c:pt idx="3102">
                  <c:v>43577.116776516399</c:v>
                </c:pt>
                <c:pt idx="3103">
                  <c:v>43575.770224486965</c:v>
                </c:pt>
                <c:pt idx="3104">
                  <c:v>43577.116776516399</c:v>
                </c:pt>
                <c:pt idx="3105">
                  <c:v>43574.423672457538</c:v>
                </c:pt>
                <c:pt idx="3106">
                  <c:v>43567.690912310369</c:v>
                </c:pt>
                <c:pt idx="3107">
                  <c:v>43563.651256222067</c:v>
                </c:pt>
                <c:pt idx="3108">
                  <c:v>43734.663363960084</c:v>
                </c:pt>
                <c:pt idx="3109">
                  <c:v>42221.812158891909</c:v>
                </c:pt>
                <c:pt idx="3110">
                  <c:v>41747.152568516714</c:v>
                </c:pt>
                <c:pt idx="3111">
                  <c:v>41740.419808369552</c:v>
                </c:pt>
                <c:pt idx="3112">
                  <c:v>41402.435248981827</c:v>
                </c:pt>
                <c:pt idx="3113">
                  <c:v>41197.759340507982</c:v>
                </c:pt>
                <c:pt idx="3114">
                  <c:v>41199.105892537416</c:v>
                </c:pt>
                <c:pt idx="3115">
                  <c:v>40859.774781120257</c:v>
                </c:pt>
                <c:pt idx="3116">
                  <c:v>41411.861113187857</c:v>
                </c:pt>
                <c:pt idx="3117">
                  <c:v>41473.802506541782</c:v>
                </c:pt>
                <c:pt idx="3118">
                  <c:v>41068.490345682396</c:v>
                </c:pt>
                <c:pt idx="3119">
                  <c:v>40867.854093296854</c:v>
                </c:pt>
                <c:pt idx="3120">
                  <c:v>40999.816192181308</c:v>
                </c:pt>
                <c:pt idx="3121">
                  <c:v>40857.081677061389</c:v>
                </c:pt>
                <c:pt idx="3122">
                  <c:v>40721.07992208864</c:v>
                </c:pt>
                <c:pt idx="3123">
                  <c:v>40585.078167115884</c:v>
                </c:pt>
                <c:pt idx="3124">
                  <c:v>40593.157479292488</c:v>
                </c:pt>
                <c:pt idx="3125">
                  <c:v>40590.46437523362</c:v>
                </c:pt>
                <c:pt idx="3126">
                  <c:v>40959.419631298311</c:v>
                </c:pt>
                <c:pt idx="3127">
                  <c:v>40991.736880004704</c:v>
                </c:pt>
                <c:pt idx="3128">
                  <c:v>41077.916209888426</c:v>
                </c:pt>
                <c:pt idx="3129">
                  <c:v>41013.954988490354</c:v>
                </c:pt>
                <c:pt idx="3130">
                  <c:v>41149.283467448389</c:v>
                </c:pt>
                <c:pt idx="3131">
                  <c:v>41251.621421685311</c:v>
                </c:pt>
                <c:pt idx="3132">
                  <c:v>41083.302418006162</c:v>
                </c:pt>
                <c:pt idx="3133">
                  <c:v>41216.611068920043</c:v>
                </c:pt>
                <c:pt idx="3134">
                  <c:v>41080.609313947294</c:v>
                </c:pt>
                <c:pt idx="3135">
                  <c:v>41080.609313947294</c:v>
                </c:pt>
                <c:pt idx="3136">
                  <c:v>41076.569657859</c:v>
                </c:pt>
                <c:pt idx="3137">
                  <c:v>41480.535266688945</c:v>
                </c:pt>
                <c:pt idx="3138">
                  <c:v>41011.935160446206</c:v>
                </c:pt>
                <c:pt idx="3139">
                  <c:v>41011.935160446206</c:v>
                </c:pt>
                <c:pt idx="3140">
                  <c:v>41009.242056387338</c:v>
                </c:pt>
                <c:pt idx="3141">
                  <c:v>41003.855848269603</c:v>
                </c:pt>
                <c:pt idx="3142">
                  <c:v>41002.509296240169</c:v>
                </c:pt>
                <c:pt idx="3143">
                  <c:v>40463.888484466901</c:v>
                </c:pt>
                <c:pt idx="3144">
                  <c:v>40463.888484466901</c:v>
                </c:pt>
                <c:pt idx="3145">
                  <c:v>40474.660900702365</c:v>
                </c:pt>
                <c:pt idx="3146">
                  <c:v>40470.621244614071</c:v>
                </c:pt>
                <c:pt idx="3147">
                  <c:v>40470.621244614071</c:v>
                </c:pt>
                <c:pt idx="3148">
                  <c:v>40477.354004761233</c:v>
                </c:pt>
                <c:pt idx="3149">
                  <c:v>40342.698801817918</c:v>
                </c:pt>
                <c:pt idx="3150">
                  <c:v>40290.183272670023</c:v>
                </c:pt>
                <c:pt idx="3151">
                  <c:v>40019.526314753952</c:v>
                </c:pt>
                <c:pt idx="3152">
                  <c:v>39992.595274165287</c:v>
                </c:pt>
                <c:pt idx="3153">
                  <c:v>39992.595274165287</c:v>
                </c:pt>
                <c:pt idx="3154">
                  <c:v>40061.269427666382</c:v>
                </c:pt>
                <c:pt idx="3155">
                  <c:v>40127.25047710861</c:v>
                </c:pt>
                <c:pt idx="3156">
                  <c:v>40232.954811419113</c:v>
                </c:pt>
                <c:pt idx="3157">
                  <c:v>40232.281535404392</c:v>
                </c:pt>
                <c:pt idx="3158">
                  <c:v>39835.04868672161</c:v>
                </c:pt>
                <c:pt idx="3159">
                  <c:v>39835.04868672161</c:v>
                </c:pt>
                <c:pt idx="3160">
                  <c:v>40237.667743522128</c:v>
                </c:pt>
                <c:pt idx="3161">
                  <c:v>40220.162567139494</c:v>
                </c:pt>
                <c:pt idx="3162">
                  <c:v>40218.81601511006</c:v>
                </c:pt>
                <c:pt idx="3163">
                  <c:v>40218.81601511006</c:v>
                </c:pt>
                <c:pt idx="3164">
                  <c:v>40894.785133885518</c:v>
                </c:pt>
                <c:pt idx="3165">
                  <c:v>40906.904102150416</c:v>
                </c:pt>
                <c:pt idx="3166">
                  <c:v>40902.864446062114</c:v>
                </c:pt>
                <c:pt idx="3167">
                  <c:v>40229.588431345532</c:v>
                </c:pt>
                <c:pt idx="3168">
                  <c:v>39561.698624746678</c:v>
                </c:pt>
                <c:pt idx="3169">
                  <c:v>39561.698624746678</c:v>
                </c:pt>
                <c:pt idx="3170">
                  <c:v>39561.698624746678</c:v>
                </c:pt>
                <c:pt idx="3171">
                  <c:v>39561.698624746678</c:v>
                </c:pt>
                <c:pt idx="3172">
                  <c:v>39554.965864599508</c:v>
                </c:pt>
                <c:pt idx="3173">
                  <c:v>39554.965864599508</c:v>
                </c:pt>
                <c:pt idx="3174">
                  <c:v>39559.00552068781</c:v>
                </c:pt>
                <c:pt idx="3175">
                  <c:v>39557.658968658376</c:v>
                </c:pt>
                <c:pt idx="3176">
                  <c:v>39553.619312570074</c:v>
                </c:pt>
                <c:pt idx="3177">
                  <c:v>39553.619312570074</c:v>
                </c:pt>
                <c:pt idx="3178">
                  <c:v>39890.257319928372</c:v>
                </c:pt>
                <c:pt idx="3179">
                  <c:v>40224.202223227796</c:v>
                </c:pt>
                <c:pt idx="3180">
                  <c:v>40229.588431345532</c:v>
                </c:pt>
                <c:pt idx="3181">
                  <c:v>40225.54877525723</c:v>
                </c:pt>
                <c:pt idx="3182">
                  <c:v>41168.13519586045</c:v>
                </c:pt>
                <c:pt idx="3183">
                  <c:v>42245.376819406993</c:v>
                </c:pt>
                <c:pt idx="3184">
                  <c:v>42249.416475495294</c:v>
                </c:pt>
                <c:pt idx="3185">
                  <c:v>40900.171342003247</c:v>
                </c:pt>
                <c:pt idx="3186">
                  <c:v>40897.478237944386</c:v>
                </c:pt>
                <c:pt idx="3187">
                  <c:v>40898.82478997382</c:v>
                </c:pt>
                <c:pt idx="3188">
                  <c:v>40898.82478997382</c:v>
                </c:pt>
                <c:pt idx="3189">
                  <c:v>41577.487012808138</c:v>
                </c:pt>
                <c:pt idx="3190">
                  <c:v>40228.241879316098</c:v>
                </c:pt>
                <c:pt idx="3191">
                  <c:v>41568.061148602108</c:v>
                </c:pt>
                <c:pt idx="3192">
                  <c:v>40897.478237944386</c:v>
                </c:pt>
                <c:pt idx="3193">
                  <c:v>40894.785133885518</c:v>
                </c:pt>
                <c:pt idx="3194">
                  <c:v>41574.79390874927</c:v>
                </c:pt>
                <c:pt idx="3195">
                  <c:v>40901.51789403268</c:v>
                </c:pt>
                <c:pt idx="3196">
                  <c:v>40905.557550120982</c:v>
                </c:pt>
                <c:pt idx="3197">
                  <c:v>41782.162921281983</c:v>
                </c:pt>
                <c:pt idx="3198">
                  <c:v>41465.723194365186</c:v>
                </c:pt>
                <c:pt idx="3199">
                  <c:v>41186.986924272518</c:v>
                </c:pt>
                <c:pt idx="3200">
                  <c:v>41588.259429043603</c:v>
                </c:pt>
                <c:pt idx="3201">
                  <c:v>41918.164676254732</c:v>
                </c:pt>
                <c:pt idx="3202">
                  <c:v>41931.630196549064</c:v>
                </c:pt>
                <c:pt idx="3203">
                  <c:v>41594.992189190765</c:v>
                </c:pt>
                <c:pt idx="3204">
                  <c:v>42143.03886517007</c:v>
                </c:pt>
                <c:pt idx="3205">
                  <c:v>41941.056060755094</c:v>
                </c:pt>
                <c:pt idx="3206">
                  <c:v>41935.669852637358</c:v>
                </c:pt>
                <c:pt idx="3207">
                  <c:v>42270.961307966223</c:v>
                </c:pt>
                <c:pt idx="3208">
                  <c:v>41941.056060755094</c:v>
                </c:pt>
                <c:pt idx="3209">
                  <c:v>42281.733724201687</c:v>
                </c:pt>
                <c:pt idx="3210">
                  <c:v>41743.11291242842</c:v>
                </c:pt>
                <c:pt idx="3211">
                  <c:v>41939.70950872566</c:v>
                </c:pt>
                <c:pt idx="3212">
                  <c:v>41534.397347866274</c:v>
                </c:pt>
                <c:pt idx="3213">
                  <c:v>41945.095716843396</c:v>
                </c:pt>
                <c:pt idx="3214">
                  <c:v>41951.828476990559</c:v>
                </c:pt>
                <c:pt idx="3215">
                  <c:v>41884.500875518897</c:v>
                </c:pt>
                <c:pt idx="3216">
                  <c:v>41810.440513900074</c:v>
                </c:pt>
                <c:pt idx="3217">
                  <c:v>42027.235390638816</c:v>
                </c:pt>
                <c:pt idx="3218">
                  <c:v>41959.907789167155</c:v>
                </c:pt>
                <c:pt idx="3219">
                  <c:v>41959.907789167155</c:v>
                </c:pt>
                <c:pt idx="3220">
                  <c:v>41958.561237137728</c:v>
                </c:pt>
                <c:pt idx="3221">
                  <c:v>40943.261006945111</c:v>
                </c:pt>
                <c:pt idx="3222">
                  <c:v>41615.190469632267</c:v>
                </c:pt>
                <c:pt idx="3223">
                  <c:v>41279.899014303403</c:v>
                </c:pt>
                <c:pt idx="3224">
                  <c:v>38923.432962795348</c:v>
                </c:pt>
                <c:pt idx="3225">
                  <c:v>38244.77073996103</c:v>
                </c:pt>
                <c:pt idx="3226">
                  <c:v>38244.77073996103</c:v>
                </c:pt>
                <c:pt idx="3227">
                  <c:v>37570.148173215006</c:v>
                </c:pt>
                <c:pt idx="3228">
                  <c:v>37568.801621185579</c:v>
                </c:pt>
                <c:pt idx="3229">
                  <c:v>37568.801621185579</c:v>
                </c:pt>
                <c:pt idx="3230">
                  <c:v>38174.750034430501</c:v>
                </c:pt>
                <c:pt idx="3231">
                  <c:v>38511.388041788799</c:v>
                </c:pt>
                <c:pt idx="3232">
                  <c:v>38046.827591634355</c:v>
                </c:pt>
                <c:pt idx="3233">
                  <c:v>37440.879178389427</c:v>
                </c:pt>
                <c:pt idx="3234">
                  <c:v>36235.715112046732</c:v>
                </c:pt>
                <c:pt idx="3235">
                  <c:v>36235.715112046732</c:v>
                </c:pt>
                <c:pt idx="3236">
                  <c:v>36242.447872193901</c:v>
                </c:pt>
                <c:pt idx="3237">
                  <c:v>36929.189407204816</c:v>
                </c:pt>
                <c:pt idx="3238">
                  <c:v>37063.844610148139</c:v>
                </c:pt>
                <c:pt idx="3239">
                  <c:v>37030.180809412304</c:v>
                </c:pt>
                <c:pt idx="3240">
                  <c:v>36693.542802054013</c:v>
                </c:pt>
                <c:pt idx="3241">
                  <c:v>36356.904794695722</c:v>
                </c:pt>
                <c:pt idx="3242">
                  <c:v>37366.818816770603</c:v>
                </c:pt>
                <c:pt idx="3243">
                  <c:v>39857.940071221972</c:v>
                </c:pt>
                <c:pt idx="3244">
                  <c:v>39857.940071221972</c:v>
                </c:pt>
                <c:pt idx="3245">
                  <c:v>39657.977094851143</c:v>
                </c:pt>
                <c:pt idx="3246">
                  <c:v>38982.681252090406</c:v>
                </c:pt>
                <c:pt idx="3247">
                  <c:v>39553.712297110076</c:v>
                </c:pt>
                <c:pt idx="3248">
                  <c:v>38124.586802713631</c:v>
                </c:pt>
                <c:pt idx="3249">
                  <c:v>38056.27296454936</c:v>
                </c:pt>
                <c:pt idx="3250">
                  <c:v>37441.448421070963</c:v>
                </c:pt>
                <c:pt idx="3251">
                  <c:v>37441.448421070963</c:v>
                </c:pt>
                <c:pt idx="3252">
                  <c:v>37441.448421070963</c:v>
                </c:pt>
                <c:pt idx="3253">
                  <c:v>37026.100285032226</c:v>
                </c:pt>
                <c:pt idx="3254">
                  <c:v>36577.961506674641</c:v>
                </c:pt>
                <c:pt idx="3255">
                  <c:v>36028.718247833945</c:v>
                </c:pt>
                <c:pt idx="3256">
                  <c:v>36224.095824983742</c:v>
                </c:pt>
                <c:pt idx="3257">
                  <c:v>36224.095824983742</c:v>
                </c:pt>
                <c:pt idx="3258">
                  <c:v>35810.113965708289</c:v>
                </c:pt>
                <c:pt idx="3259">
                  <c:v>35810.113965708289</c:v>
                </c:pt>
                <c:pt idx="3260">
                  <c:v>35946.741642036824</c:v>
                </c:pt>
                <c:pt idx="3261">
                  <c:v>36075.854796167288</c:v>
                </c:pt>
                <c:pt idx="3262">
                  <c:v>35799.18375160201</c:v>
                </c:pt>
                <c:pt idx="3263">
                  <c:v>35799.18375160201</c:v>
                </c:pt>
                <c:pt idx="3264">
                  <c:v>35120.144200249204</c:v>
                </c:pt>
                <c:pt idx="3265">
                  <c:v>35118.777923485919</c:v>
                </c:pt>
                <c:pt idx="3266">
                  <c:v>34976.685140104244</c:v>
                </c:pt>
                <c:pt idx="3267">
                  <c:v>35113.312816432779</c:v>
                </c:pt>
                <c:pt idx="3268">
                  <c:v>35417.992534645404</c:v>
                </c:pt>
                <c:pt idx="3269">
                  <c:v>34737.586706529313</c:v>
                </c:pt>
                <c:pt idx="3270">
                  <c:v>34874.214382857848</c:v>
                </c:pt>
                <c:pt idx="3271">
                  <c:v>34870.115552567993</c:v>
                </c:pt>
                <c:pt idx="3272">
                  <c:v>35042.266424741938</c:v>
                </c:pt>
                <c:pt idx="3273">
                  <c:v>34703.429787447181</c:v>
                </c:pt>
                <c:pt idx="3274">
                  <c:v>34703.429787447181</c:v>
                </c:pt>
                <c:pt idx="3275">
                  <c:v>34361.860596625847</c:v>
                </c:pt>
                <c:pt idx="3276">
                  <c:v>35383.835615563272</c:v>
                </c:pt>
                <c:pt idx="3277">
                  <c:v>35383.835615563272</c:v>
                </c:pt>
                <c:pt idx="3278">
                  <c:v>35383.835615563272</c:v>
                </c:pt>
                <c:pt idx="3279">
                  <c:v>34703.429787447181</c:v>
                </c:pt>
                <c:pt idx="3280">
                  <c:v>36347.060733679427</c:v>
                </c:pt>
                <c:pt idx="3281">
                  <c:v>36342.961903389565</c:v>
                </c:pt>
                <c:pt idx="3282">
                  <c:v>36342.961903389565</c:v>
                </c:pt>
                <c:pt idx="3283">
                  <c:v>36342.961903389565</c:v>
                </c:pt>
                <c:pt idx="3284">
                  <c:v>36758.310039428303</c:v>
                </c:pt>
                <c:pt idx="3285">
                  <c:v>37099.879230249637</c:v>
                </c:pt>
                <c:pt idx="3286">
                  <c:v>36752.844932375163</c:v>
                </c:pt>
                <c:pt idx="3287">
                  <c:v>37026.100285032226</c:v>
                </c:pt>
                <c:pt idx="3288">
                  <c:v>37094.414123196497</c:v>
                </c:pt>
                <c:pt idx="3289">
                  <c:v>36684.531094210899</c:v>
                </c:pt>
                <c:pt idx="3290">
                  <c:v>36687.263647737469</c:v>
                </c:pt>
                <c:pt idx="3291">
                  <c:v>36684.531094210899</c:v>
                </c:pt>
                <c:pt idx="3292">
                  <c:v>36957.786446867962</c:v>
                </c:pt>
                <c:pt idx="3293">
                  <c:v>36957.786446867962</c:v>
                </c:pt>
                <c:pt idx="3294">
                  <c:v>36855.315689621566</c:v>
                </c:pt>
                <c:pt idx="3295">
                  <c:v>36448.165214162538</c:v>
                </c:pt>
                <c:pt idx="3296">
                  <c:v>36924.995804549115</c:v>
                </c:pt>
                <c:pt idx="3297">
                  <c:v>37061.62348087765</c:v>
                </c:pt>
                <c:pt idx="3298">
                  <c:v>36993.309642713379</c:v>
                </c:pt>
                <c:pt idx="3299">
                  <c:v>37132.669872568484</c:v>
                </c:pt>
                <c:pt idx="3300">
                  <c:v>37131.303595805199</c:v>
                </c:pt>
                <c:pt idx="3301">
                  <c:v>37128.571042278629</c:v>
                </c:pt>
                <c:pt idx="3302">
                  <c:v>37470.140233099955</c:v>
                </c:pt>
                <c:pt idx="3303">
                  <c:v>37128.571042278629</c:v>
                </c:pt>
                <c:pt idx="3304">
                  <c:v>37531.622687447802</c:v>
                </c:pt>
                <c:pt idx="3305">
                  <c:v>36985.111982133669</c:v>
                </c:pt>
                <c:pt idx="3306">
                  <c:v>37121.739658462204</c:v>
                </c:pt>
                <c:pt idx="3307">
                  <c:v>36780.17046764087</c:v>
                </c:pt>
                <c:pt idx="3308">
                  <c:v>36780.17046764087</c:v>
                </c:pt>
                <c:pt idx="3309">
                  <c:v>37128.571042278629</c:v>
                </c:pt>
                <c:pt idx="3310">
                  <c:v>37136.768702858339</c:v>
                </c:pt>
                <c:pt idx="3311">
                  <c:v>36377.118822471704</c:v>
                </c:pt>
                <c:pt idx="3312">
                  <c:v>36377.118822471704</c:v>
                </c:pt>
                <c:pt idx="3313">
                  <c:v>36240.491146143169</c:v>
                </c:pt>
                <c:pt idx="3314">
                  <c:v>35823.776733341147</c:v>
                </c:pt>
                <c:pt idx="3315">
                  <c:v>36616.217256046635</c:v>
                </c:pt>
                <c:pt idx="3316">
                  <c:v>37231.041799525025</c:v>
                </c:pt>
                <c:pt idx="3317">
                  <c:v>38050.80785749622</c:v>
                </c:pt>
                <c:pt idx="3318">
                  <c:v>38064.470625129077</c:v>
                </c:pt>
                <c:pt idx="3319">
                  <c:v>38638.30686570891</c:v>
                </c:pt>
                <c:pt idx="3320">
                  <c:v>37845.866343003421</c:v>
                </c:pt>
                <c:pt idx="3321">
                  <c:v>38255.749371989019</c:v>
                </c:pt>
                <c:pt idx="3322">
                  <c:v>38938.88775363168</c:v>
                </c:pt>
                <c:pt idx="3323">
                  <c:v>39758.653811602875</c:v>
                </c:pt>
                <c:pt idx="3324">
                  <c:v>38938.88775363168</c:v>
                </c:pt>
                <c:pt idx="3325">
                  <c:v>40223.18791111988</c:v>
                </c:pt>
                <c:pt idx="3326">
                  <c:v>40976.006407690096</c:v>
                </c:pt>
                <c:pt idx="3327">
                  <c:v>41115.366637545201</c:v>
                </c:pt>
                <c:pt idx="3328">
                  <c:v>41664.609896385897</c:v>
                </c:pt>
                <c:pt idx="3329">
                  <c:v>41597.662334984918</c:v>
                </c:pt>
                <c:pt idx="3330">
                  <c:v>42283.533270154148</c:v>
                </c:pt>
                <c:pt idx="3331">
                  <c:v>42286.265823680718</c:v>
                </c:pt>
                <c:pt idx="3332">
                  <c:v>39622.02613527434</c:v>
                </c:pt>
                <c:pt idx="3333">
                  <c:v>38721.649748269316</c:v>
                </c:pt>
                <c:pt idx="3334">
                  <c:v>38153.278614742623</c:v>
                </c:pt>
                <c:pt idx="3335">
                  <c:v>37165.460514887331</c:v>
                </c:pt>
                <c:pt idx="3336">
                  <c:v>37095.097261578136</c:v>
                </c:pt>
                <c:pt idx="3337">
                  <c:v>37162.727961360761</c:v>
                </c:pt>
                <c:pt idx="3338">
                  <c:v>36903.135376336548</c:v>
                </c:pt>
                <c:pt idx="3339">
                  <c:v>36903.135376336548</c:v>
                </c:pt>
                <c:pt idx="3340">
                  <c:v>36752.844932375163</c:v>
                </c:pt>
                <c:pt idx="3341">
                  <c:v>36001.392712568238</c:v>
                </c:pt>
                <c:pt idx="3342">
                  <c:v>36752.844932375163</c:v>
                </c:pt>
                <c:pt idx="3343">
                  <c:v>38472.987377351383</c:v>
                </c:pt>
                <c:pt idx="3344">
                  <c:v>37439.39900592604</c:v>
                </c:pt>
                <c:pt idx="3345">
                  <c:v>37780.285058365727</c:v>
                </c:pt>
                <c:pt idx="3346">
                  <c:v>37435.983314017823</c:v>
                </c:pt>
                <c:pt idx="3347">
                  <c:v>35968.602070249392</c:v>
                </c:pt>
                <c:pt idx="3348">
                  <c:v>36650.374175128767</c:v>
                </c:pt>
                <c:pt idx="3349">
                  <c:v>35969.968347012677</c:v>
                </c:pt>
                <c:pt idx="3350">
                  <c:v>35284.097411843446</c:v>
                </c:pt>
                <c:pt idx="3351">
                  <c:v>35293.661349186441</c:v>
                </c:pt>
                <c:pt idx="3352">
                  <c:v>35292.295072423156</c:v>
                </c:pt>
                <c:pt idx="3353">
                  <c:v>35290.928795659871</c:v>
                </c:pt>
                <c:pt idx="3354">
                  <c:v>36233.659762326744</c:v>
                </c:pt>
                <c:pt idx="3355">
                  <c:v>35939.9102582204</c:v>
                </c:pt>
                <c:pt idx="3356">
                  <c:v>36002.758989331523</c:v>
                </c:pt>
                <c:pt idx="3357">
                  <c:v>35659.823521746905</c:v>
                </c:pt>
                <c:pt idx="3358">
                  <c:v>36306.072430780863</c:v>
                </c:pt>
                <c:pt idx="3359">
                  <c:v>36991.943365950094</c:v>
                </c:pt>
                <c:pt idx="3360">
                  <c:v>38503.04546614366</c:v>
                </c:pt>
                <c:pt idx="3361">
                  <c:v>39213.509383052027</c:v>
                </c:pt>
                <c:pt idx="3362">
                  <c:v>39280.456944453013</c:v>
                </c:pt>
                <c:pt idx="3363">
                  <c:v>39212.143106288742</c:v>
                </c:pt>
                <c:pt idx="3364">
                  <c:v>39622.02613527434</c:v>
                </c:pt>
                <c:pt idx="3365">
                  <c:v>40322.926114839713</c:v>
                </c:pt>
                <c:pt idx="3366">
                  <c:v>38534.469831699222</c:v>
                </c:pt>
                <c:pt idx="3367">
                  <c:v>40373.478355081272</c:v>
                </c:pt>
                <c:pt idx="3368">
                  <c:v>40305.164516917001</c:v>
                </c:pt>
                <c:pt idx="3369">
                  <c:v>40373.478355081272</c:v>
                </c:pt>
                <c:pt idx="3370">
                  <c:v>41331.23836614428</c:v>
                </c:pt>
                <c:pt idx="3371">
                  <c:v>41329.872089380995</c:v>
                </c:pt>
                <c:pt idx="3372">
                  <c:v>41329.872089380995</c:v>
                </c:pt>
                <c:pt idx="3373">
                  <c:v>42286.265823680718</c:v>
                </c:pt>
                <c:pt idx="3374">
                  <c:v>42089.521969767629</c:v>
                </c:pt>
                <c:pt idx="3375">
                  <c:v>42086.789416241059</c:v>
                </c:pt>
                <c:pt idx="3376">
                  <c:v>42081.324309187919</c:v>
                </c:pt>
                <c:pt idx="3377">
                  <c:v>43424.374367497396</c:v>
                </c:pt>
                <c:pt idx="3378">
                  <c:v>43351.96169904327</c:v>
                </c:pt>
                <c:pt idx="3379">
                  <c:v>43772.774942135147</c:v>
                </c:pt>
                <c:pt idx="3380">
                  <c:v>42231.614753149304</c:v>
                </c:pt>
                <c:pt idx="3381">
                  <c:v>41161.820047496898</c:v>
                </c:pt>
                <c:pt idx="3382">
                  <c:v>40749.20446498473</c:v>
                </c:pt>
                <c:pt idx="3383">
                  <c:v>40989.669175322946</c:v>
                </c:pt>
                <c:pt idx="3384">
                  <c:v>40919.989060395397</c:v>
                </c:pt>
                <c:pt idx="3385">
                  <c:v>40723.245206482308</c:v>
                </c:pt>
                <c:pt idx="3386">
                  <c:v>41056.616736723932</c:v>
                </c:pt>
                <c:pt idx="3387">
                  <c:v>40988.302898559661</c:v>
                </c:pt>
                <c:pt idx="3388">
                  <c:v>41261.558251216731</c:v>
                </c:pt>
                <c:pt idx="3389">
                  <c:v>41671.441280202322</c:v>
                </c:pt>
                <c:pt idx="3390">
                  <c:v>40646.733707738334</c:v>
                </c:pt>
                <c:pt idx="3391">
                  <c:v>40851.675222231133</c:v>
                </c:pt>
                <c:pt idx="3392">
                  <c:v>40851.675222231133</c:v>
                </c:pt>
                <c:pt idx="3393">
                  <c:v>40578.419869574063</c:v>
                </c:pt>
                <c:pt idx="3394">
                  <c:v>40305.164516917001</c:v>
                </c:pt>
                <c:pt idx="3395">
                  <c:v>40305.164516917001</c:v>
                </c:pt>
                <c:pt idx="3396">
                  <c:v>40851.675222231133</c:v>
                </c:pt>
                <c:pt idx="3397">
                  <c:v>40846.893253559632</c:v>
                </c:pt>
                <c:pt idx="3398">
                  <c:v>40301.475569656133</c:v>
                </c:pt>
                <c:pt idx="3399">
                  <c:v>40305.164516917001</c:v>
                </c:pt>
                <c:pt idx="3400">
                  <c:v>38255.749371989019</c:v>
                </c:pt>
                <c:pt idx="3401">
                  <c:v>38255.749371989019</c:v>
                </c:pt>
                <c:pt idx="3402">
                  <c:v>38529.004724646082</c:v>
                </c:pt>
                <c:pt idx="3403">
                  <c:v>38529.004724646082</c:v>
                </c:pt>
                <c:pt idx="3404">
                  <c:v>38529.004724646082</c:v>
                </c:pt>
                <c:pt idx="3405">
                  <c:v>38255.749371989019</c:v>
                </c:pt>
                <c:pt idx="3406">
                  <c:v>37982.494019331956</c:v>
                </c:pt>
                <c:pt idx="3407">
                  <c:v>38064.470625129077</c:v>
                </c:pt>
                <c:pt idx="3408">
                  <c:v>38610.981330443203</c:v>
                </c:pt>
                <c:pt idx="3409">
                  <c:v>38747.609006771738</c:v>
                </c:pt>
                <c:pt idx="3410">
                  <c:v>38747.609006771738</c:v>
                </c:pt>
                <c:pt idx="3411">
                  <c:v>37859.529110636278</c:v>
                </c:pt>
                <c:pt idx="3412">
                  <c:v>37722.901434307743</c:v>
                </c:pt>
                <c:pt idx="3413">
                  <c:v>38337.72597778614</c:v>
                </c:pt>
                <c:pt idx="3414">
                  <c:v>38196.99947116775</c:v>
                </c:pt>
                <c:pt idx="3415">
                  <c:v>38060.371794839215</c:v>
                </c:pt>
                <c:pt idx="3416">
                  <c:v>37650.488765853624</c:v>
                </c:pt>
                <c:pt idx="3417">
                  <c:v>38060.371794839215</c:v>
                </c:pt>
                <c:pt idx="3418">
                  <c:v>37651.855042616909</c:v>
                </c:pt>
                <c:pt idx="3419">
                  <c:v>37651.855042616909</c:v>
                </c:pt>
                <c:pt idx="3420">
                  <c:v>37515.227366288374</c:v>
                </c:pt>
                <c:pt idx="3421">
                  <c:v>37583.541204452638</c:v>
                </c:pt>
                <c:pt idx="3422">
                  <c:v>37584.634225863265</c:v>
                </c:pt>
                <c:pt idx="3423">
                  <c:v>37229.67552276174</c:v>
                </c:pt>
                <c:pt idx="3424">
                  <c:v>37332.829418389781</c:v>
                </c:pt>
                <c:pt idx="3425">
                  <c:v>37572.3377349937</c:v>
                </c:pt>
                <c:pt idx="3426">
                  <c:v>37060.257204114365</c:v>
                </c:pt>
                <c:pt idx="3427">
                  <c:v>37401.826394935691</c:v>
                </c:pt>
                <c:pt idx="3428">
                  <c:v>36889.472608703698</c:v>
                </c:pt>
                <c:pt idx="3429">
                  <c:v>37162.727961360761</c:v>
                </c:pt>
                <c:pt idx="3430">
                  <c:v>35181.626654597043</c:v>
                </c:pt>
                <c:pt idx="3431">
                  <c:v>35646.160754114055</c:v>
                </c:pt>
                <c:pt idx="3432">
                  <c:v>35542.323720104367</c:v>
                </c:pt>
                <c:pt idx="3433">
                  <c:v>35234.228309983526</c:v>
                </c:pt>
                <c:pt idx="3434">
                  <c:v>35506.80052425895</c:v>
                </c:pt>
                <c:pt idx="3435">
                  <c:v>34635.115949282917</c:v>
                </c:pt>
                <c:pt idx="3436">
                  <c:v>34635.115949282917</c:v>
                </c:pt>
                <c:pt idx="3437">
                  <c:v>34602.32530696407</c:v>
                </c:pt>
                <c:pt idx="3438">
                  <c:v>34600.959030200785</c:v>
                </c:pt>
                <c:pt idx="3439">
                  <c:v>34607.79041401721</c:v>
                </c:pt>
                <c:pt idx="3440">
                  <c:v>34607.79041401721</c:v>
                </c:pt>
                <c:pt idx="3441">
                  <c:v>34396.017515707987</c:v>
                </c:pt>
                <c:pt idx="3442">
                  <c:v>34566.802111118646</c:v>
                </c:pt>
                <c:pt idx="3443">
                  <c:v>36787.001851457295</c:v>
                </c:pt>
                <c:pt idx="3444">
                  <c:v>36787.001851457295</c:v>
                </c:pt>
                <c:pt idx="3445">
                  <c:v>36787.001851457295</c:v>
                </c:pt>
                <c:pt idx="3446">
                  <c:v>34396.017515707987</c:v>
                </c:pt>
                <c:pt idx="3447">
                  <c:v>34394.651238944702</c:v>
                </c:pt>
                <c:pt idx="3448">
                  <c:v>34394.651238944702</c:v>
                </c:pt>
                <c:pt idx="3449">
                  <c:v>34396.017515707987</c:v>
                </c:pt>
                <c:pt idx="3450">
                  <c:v>34225.23292029732</c:v>
                </c:pt>
                <c:pt idx="3451">
                  <c:v>34561.337004065506</c:v>
                </c:pt>
                <c:pt idx="3452">
                  <c:v>34498.488272954382</c:v>
                </c:pt>
                <c:pt idx="3453">
                  <c:v>34087.2389672055</c:v>
                </c:pt>
                <c:pt idx="3454">
                  <c:v>34361.860596625847</c:v>
                </c:pt>
                <c:pt idx="3455">
                  <c:v>34367.325703678995</c:v>
                </c:pt>
                <c:pt idx="3456">
                  <c:v>34346.148413848066</c:v>
                </c:pt>
                <c:pt idx="3457">
                  <c:v>34361.860596625847</c:v>
                </c:pt>
                <c:pt idx="3458">
                  <c:v>34361.860596625847</c:v>
                </c:pt>
                <c:pt idx="3459">
                  <c:v>34704.796064210466</c:v>
                </c:pt>
                <c:pt idx="3460">
                  <c:v>34703.429787447181</c:v>
                </c:pt>
                <c:pt idx="3461">
                  <c:v>34706.162340973751</c:v>
                </c:pt>
                <c:pt idx="3462">
                  <c:v>34704.796064210466</c:v>
                </c:pt>
                <c:pt idx="3463">
                  <c:v>34703.429787447181</c:v>
                </c:pt>
                <c:pt idx="3464">
                  <c:v>34737.586706529313</c:v>
                </c:pt>
                <c:pt idx="3465">
                  <c:v>34737.586706529313</c:v>
                </c:pt>
                <c:pt idx="3466">
                  <c:v>34771.743625611445</c:v>
                </c:pt>
                <c:pt idx="3467">
                  <c:v>34908.37130193998</c:v>
                </c:pt>
                <c:pt idx="3468">
                  <c:v>34718.458831843323</c:v>
                </c:pt>
                <c:pt idx="3469">
                  <c:v>34717.092555080031</c:v>
                </c:pt>
                <c:pt idx="3470">
                  <c:v>34644.679886625912</c:v>
                </c:pt>
                <c:pt idx="3471">
                  <c:v>34639.214779572772</c:v>
                </c:pt>
                <c:pt idx="3472">
                  <c:v>34637.848502809487</c:v>
                </c:pt>
                <c:pt idx="3473">
                  <c:v>34499.854549717667</c:v>
                </c:pt>
                <c:pt idx="3474">
                  <c:v>34498.488272954382</c:v>
                </c:pt>
                <c:pt idx="3475">
                  <c:v>34874.214382857848</c:v>
                </c:pt>
                <c:pt idx="3476">
                  <c:v>34874.214382857848</c:v>
                </c:pt>
                <c:pt idx="3477">
                  <c:v>34532.645192036514</c:v>
                </c:pt>
                <c:pt idx="3478">
                  <c:v>34877.630074766057</c:v>
                </c:pt>
                <c:pt idx="3479">
                  <c:v>35046.3652550318</c:v>
                </c:pt>
                <c:pt idx="3480">
                  <c:v>35044.998978268515</c:v>
                </c:pt>
                <c:pt idx="3481">
                  <c:v>34710.261171263606</c:v>
                </c:pt>
                <c:pt idx="3482">
                  <c:v>35050.464085321655</c:v>
                </c:pt>
                <c:pt idx="3483">
                  <c:v>35390.666999379697</c:v>
                </c:pt>
                <c:pt idx="3484">
                  <c:v>34023.023959331091</c:v>
                </c:pt>
                <c:pt idx="3485">
                  <c:v>35751.364064887021</c:v>
                </c:pt>
                <c:pt idx="3486">
                  <c:v>36087.468148655214</c:v>
                </c:pt>
                <c:pt idx="3487">
                  <c:v>36086.101871891929</c:v>
                </c:pt>
                <c:pt idx="3488">
                  <c:v>36084.735595128644</c:v>
                </c:pt>
                <c:pt idx="3489">
                  <c:v>35741.800127544026</c:v>
                </c:pt>
                <c:pt idx="3490">
                  <c:v>35741.800127544026</c:v>
                </c:pt>
                <c:pt idx="3491">
                  <c:v>35734.968743727601</c:v>
                </c:pt>
                <c:pt idx="3492">
                  <c:v>35734.968743727601</c:v>
                </c:pt>
                <c:pt idx="3493">
                  <c:v>34368.69198044228</c:v>
                </c:pt>
                <c:pt idx="3494">
                  <c:v>35051.83036208494</c:v>
                </c:pt>
                <c:pt idx="3495">
                  <c:v>34027.122789620946</c:v>
                </c:pt>
                <c:pt idx="3496">
                  <c:v>34020.291405804521</c:v>
                </c:pt>
                <c:pt idx="3497">
                  <c:v>34361.860596625847</c:v>
                </c:pt>
                <c:pt idx="3498">
                  <c:v>35044.998978268515</c:v>
                </c:pt>
                <c:pt idx="3499">
                  <c:v>35044.998978268515</c:v>
                </c:pt>
                <c:pt idx="3500">
                  <c:v>34020.291405804521</c:v>
                </c:pt>
                <c:pt idx="3501">
                  <c:v>34020.291405804521</c:v>
                </c:pt>
                <c:pt idx="3502">
                  <c:v>34020.291405804521</c:v>
                </c:pt>
                <c:pt idx="3503">
                  <c:v>34020.291405804521</c:v>
                </c:pt>
                <c:pt idx="3504">
                  <c:v>34020.291405804521</c:v>
                </c:pt>
                <c:pt idx="3505">
                  <c:v>34020.291405804521</c:v>
                </c:pt>
                <c:pt idx="3506">
                  <c:v>34020.291405804521</c:v>
                </c:pt>
                <c:pt idx="3507">
                  <c:v>34703.429787447181</c:v>
                </c:pt>
                <c:pt idx="3508">
                  <c:v>35421.560792362397</c:v>
                </c:pt>
                <c:pt idx="3509">
                  <c:v>35323.942317737776</c:v>
                </c:pt>
                <c:pt idx="3510">
                  <c:v>34619.694750803013</c:v>
                </c:pt>
                <c:pt idx="3511">
                  <c:v>33915.447183868244</c:v>
                </c:pt>
                <c:pt idx="3512">
                  <c:v>33915.447183868244</c:v>
                </c:pt>
                <c:pt idx="3513">
                  <c:v>33915.447183868244</c:v>
                </c:pt>
                <c:pt idx="3514">
                  <c:v>33908.474435680771</c:v>
                </c:pt>
                <c:pt idx="3515">
                  <c:v>33552.864278119654</c:v>
                </c:pt>
                <c:pt idx="3516">
                  <c:v>33545.891529932182</c:v>
                </c:pt>
                <c:pt idx="3517">
                  <c:v>32848.616711184892</c:v>
                </c:pt>
                <c:pt idx="3518">
                  <c:v>32841.643962997419</c:v>
                </c:pt>
                <c:pt idx="3519">
                  <c:v>32932.289689434569</c:v>
                </c:pt>
                <c:pt idx="3520">
                  <c:v>32932.289689434569</c:v>
                </c:pt>
                <c:pt idx="3521">
                  <c:v>32583.65228006092</c:v>
                </c:pt>
                <c:pt idx="3522">
                  <c:v>32932.289689434569</c:v>
                </c:pt>
                <c:pt idx="3523">
                  <c:v>32932.289689434569</c:v>
                </c:pt>
                <c:pt idx="3524">
                  <c:v>32929.50059015958</c:v>
                </c:pt>
                <c:pt idx="3525">
                  <c:v>32927.408765703338</c:v>
                </c:pt>
                <c:pt idx="3526">
                  <c:v>32927.408765703338</c:v>
                </c:pt>
                <c:pt idx="3527">
                  <c:v>32927.408765703338</c:v>
                </c:pt>
                <c:pt idx="3528">
                  <c:v>33276.046175076983</c:v>
                </c:pt>
                <c:pt idx="3529">
                  <c:v>31872.431964938682</c:v>
                </c:pt>
                <c:pt idx="3530">
                  <c:v>31454.067073690308</c:v>
                </c:pt>
                <c:pt idx="3531">
                  <c:v>31454.067073690308</c:v>
                </c:pt>
                <c:pt idx="3532">
                  <c:v>31244.88462806612</c:v>
                </c:pt>
                <c:pt idx="3533">
                  <c:v>31377.366843628108</c:v>
                </c:pt>
                <c:pt idx="3534">
                  <c:v>31865.459216751209</c:v>
                </c:pt>
                <c:pt idx="3535">
                  <c:v>31865.459216751209</c:v>
                </c:pt>
                <c:pt idx="3536">
                  <c:v>31656.276771127024</c:v>
                </c:pt>
                <c:pt idx="3537">
                  <c:v>32004.914180500669</c:v>
                </c:pt>
                <c:pt idx="3538">
                  <c:v>32353.551589874314</c:v>
                </c:pt>
                <c:pt idx="3539">
                  <c:v>32179.232885187492</c:v>
                </c:pt>
                <c:pt idx="3540">
                  <c:v>32562.734035498503</c:v>
                </c:pt>
                <c:pt idx="3541">
                  <c:v>32562.734035498503</c:v>
                </c:pt>
                <c:pt idx="3542">
                  <c:v>32771.916481122687</c:v>
                </c:pt>
                <c:pt idx="3543">
                  <c:v>32771.916481122687</c:v>
                </c:pt>
                <c:pt idx="3544">
                  <c:v>33469.191299869977</c:v>
                </c:pt>
                <c:pt idx="3545">
                  <c:v>33469.191299869977</c:v>
                </c:pt>
                <c:pt idx="3546">
                  <c:v>34236.193600491999</c:v>
                </c:pt>
                <c:pt idx="3547">
                  <c:v>35212.378346738209</c:v>
                </c:pt>
                <c:pt idx="3548">
                  <c:v>34689.422232677738</c:v>
                </c:pt>
                <c:pt idx="3549">
                  <c:v>35805.061942673405</c:v>
                </c:pt>
                <c:pt idx="3550">
                  <c:v>36049.108129234955</c:v>
                </c:pt>
                <c:pt idx="3551">
                  <c:v>35630.743237986586</c:v>
                </c:pt>
                <c:pt idx="3552">
                  <c:v>35212.378346738209</c:v>
                </c:pt>
                <c:pt idx="3553">
                  <c:v>35212.378346738209</c:v>
                </c:pt>
                <c:pt idx="3554">
                  <c:v>35561.015756111854</c:v>
                </c:pt>
                <c:pt idx="3555">
                  <c:v>35561.015756111854</c:v>
                </c:pt>
                <c:pt idx="3556">
                  <c:v>36955.565393606434</c:v>
                </c:pt>
                <c:pt idx="3557">
                  <c:v>37129.88409829326</c:v>
                </c:pt>
                <c:pt idx="3558">
                  <c:v>37304.202802980079</c:v>
                </c:pt>
                <c:pt idx="3559">
                  <c:v>37304.202802980079</c:v>
                </c:pt>
                <c:pt idx="3560">
                  <c:v>36955.565393606434</c:v>
                </c:pt>
                <c:pt idx="3561">
                  <c:v>36606.927984232789</c:v>
                </c:pt>
                <c:pt idx="3562">
                  <c:v>38559.297476725209</c:v>
                </c:pt>
                <c:pt idx="3563">
                  <c:v>37304.202802980079</c:v>
                </c:pt>
                <c:pt idx="3564">
                  <c:v>38106.06884453947</c:v>
                </c:pt>
                <c:pt idx="3565">
                  <c:v>38210.660067351557</c:v>
                </c:pt>
                <c:pt idx="3566">
                  <c:v>38210.660067351557</c:v>
                </c:pt>
                <c:pt idx="3567">
                  <c:v>38210.660067351557</c:v>
                </c:pt>
                <c:pt idx="3568">
                  <c:v>38559.297476725209</c:v>
                </c:pt>
                <c:pt idx="3569">
                  <c:v>38524.433735787839</c:v>
                </c:pt>
                <c:pt idx="3570">
                  <c:v>38698.752440474665</c:v>
                </c:pt>
                <c:pt idx="3571">
                  <c:v>38350.115031101021</c:v>
                </c:pt>
                <c:pt idx="3572">
                  <c:v>39047.38984984831</c:v>
                </c:pt>
                <c:pt idx="3573">
                  <c:v>41487.851715463832</c:v>
                </c:pt>
                <c:pt idx="3574">
                  <c:v>41487.851715463832</c:v>
                </c:pt>
                <c:pt idx="3575">
                  <c:v>41487.851715463832</c:v>
                </c:pt>
                <c:pt idx="3576">
                  <c:v>41487.851715463832</c:v>
                </c:pt>
                <c:pt idx="3577">
                  <c:v>41139.214306090187</c:v>
                </c:pt>
                <c:pt idx="3578">
                  <c:v>40441.93948734289</c:v>
                </c:pt>
                <c:pt idx="3579">
                  <c:v>40441.93948734289</c:v>
                </c:pt>
                <c:pt idx="3580">
                  <c:v>39744.6646685956</c:v>
                </c:pt>
                <c:pt idx="3581">
                  <c:v>39744.6646685956</c:v>
                </c:pt>
                <c:pt idx="3582">
                  <c:v>40441.93948734289</c:v>
                </c:pt>
                <c:pt idx="3583">
                  <c:v>39744.6646685956</c:v>
                </c:pt>
                <c:pt idx="3584">
                  <c:v>39047.38984984831</c:v>
                </c:pt>
                <c:pt idx="3585">
                  <c:v>40964.895601403361</c:v>
                </c:pt>
                <c:pt idx="3586">
                  <c:v>40964.895601403361</c:v>
                </c:pt>
                <c:pt idx="3587">
                  <c:v>41139.214306090187</c:v>
                </c:pt>
                <c:pt idx="3588">
                  <c:v>41139.214306090187</c:v>
                </c:pt>
                <c:pt idx="3589">
                  <c:v>41139.214306090187</c:v>
                </c:pt>
                <c:pt idx="3590">
                  <c:v>41034.623083278093</c:v>
                </c:pt>
                <c:pt idx="3591">
                  <c:v>41139.214306090187</c:v>
                </c:pt>
                <c:pt idx="3592">
                  <c:v>41139.214306090187</c:v>
                </c:pt>
                <c:pt idx="3593">
                  <c:v>41139.214306090187</c:v>
                </c:pt>
                <c:pt idx="3594">
                  <c:v>41139.214306090187</c:v>
                </c:pt>
                <c:pt idx="3595">
                  <c:v>41139.214306090187</c:v>
                </c:pt>
                <c:pt idx="3596">
                  <c:v>41139.214306090187</c:v>
                </c:pt>
                <c:pt idx="3597">
                  <c:v>41139.214306090187</c:v>
                </c:pt>
                <c:pt idx="3598">
                  <c:v>41139.214306090187</c:v>
                </c:pt>
                <c:pt idx="3599">
                  <c:v>41139.214306090187</c:v>
                </c:pt>
                <c:pt idx="3600">
                  <c:v>41139.214306090187</c:v>
                </c:pt>
                <c:pt idx="3601">
                  <c:v>39744.6646685956</c:v>
                </c:pt>
                <c:pt idx="3602">
                  <c:v>40093.302077969245</c:v>
                </c:pt>
                <c:pt idx="3603">
                  <c:v>39326.299777347223</c:v>
                </c:pt>
                <c:pt idx="3604">
                  <c:v>39744.6646685956</c:v>
                </c:pt>
                <c:pt idx="3605">
                  <c:v>40302.484523593434</c:v>
                </c:pt>
                <c:pt idx="3606">
                  <c:v>38698.752440474665</c:v>
                </c:pt>
                <c:pt idx="3607">
                  <c:v>39047.38984984831</c:v>
                </c:pt>
                <c:pt idx="3608">
                  <c:v>38768.47992234939</c:v>
                </c:pt>
                <c:pt idx="3609">
                  <c:v>40999.759342340723</c:v>
                </c:pt>
                <c:pt idx="3610">
                  <c:v>40999.759342340723</c:v>
                </c:pt>
                <c:pt idx="3611">
                  <c:v>40964.895601403361</c:v>
                </c:pt>
                <c:pt idx="3612">
                  <c:v>40790.576896716535</c:v>
                </c:pt>
                <c:pt idx="3613">
                  <c:v>41139.214306090187</c:v>
                </c:pt>
                <c:pt idx="3614">
                  <c:v>40790.576896716535</c:v>
                </c:pt>
                <c:pt idx="3615">
                  <c:v>41164.316199565088</c:v>
                </c:pt>
                <c:pt idx="3616">
                  <c:v>41857.407369399894</c:v>
                </c:pt>
                <c:pt idx="3617">
                  <c:v>41501.797211838777</c:v>
                </c:pt>
                <c:pt idx="3618">
                  <c:v>41844.577512734941</c:v>
                </c:pt>
                <c:pt idx="3619">
                  <c:v>42533.763943584767</c:v>
                </c:pt>
                <c:pt idx="3620">
                  <c:v>38629.024958599934</c:v>
                </c:pt>
                <c:pt idx="3621">
                  <c:v>38698.752440474665</c:v>
                </c:pt>
                <c:pt idx="3622">
                  <c:v>38698.752440474665</c:v>
                </c:pt>
                <c:pt idx="3623">
                  <c:v>38698.752440474665</c:v>
                </c:pt>
                <c:pt idx="3624">
                  <c:v>39047.38984984831</c:v>
                </c:pt>
                <c:pt idx="3625">
                  <c:v>39047.38984984831</c:v>
                </c:pt>
                <c:pt idx="3626">
                  <c:v>39047.38984984831</c:v>
                </c:pt>
                <c:pt idx="3627">
                  <c:v>38698.752440474665</c:v>
                </c:pt>
                <c:pt idx="3628">
                  <c:v>39047.38984984831</c:v>
                </c:pt>
                <c:pt idx="3629">
                  <c:v>39047.38984984831</c:v>
                </c:pt>
                <c:pt idx="3630">
                  <c:v>38768.47992234939</c:v>
                </c:pt>
                <c:pt idx="3631">
                  <c:v>39047.38984984831</c:v>
                </c:pt>
                <c:pt idx="3632">
                  <c:v>39047.38984984831</c:v>
                </c:pt>
                <c:pt idx="3633">
                  <c:v>39396.027259221955</c:v>
                </c:pt>
                <c:pt idx="3634">
                  <c:v>39500.61848203405</c:v>
                </c:pt>
                <c:pt idx="3635">
                  <c:v>39500.61848203405</c:v>
                </c:pt>
                <c:pt idx="3636">
                  <c:v>39744.6646685956</c:v>
                </c:pt>
                <c:pt idx="3637">
                  <c:v>40441.93948734289</c:v>
                </c:pt>
                <c:pt idx="3638">
                  <c:v>41144.792504640165</c:v>
                </c:pt>
                <c:pt idx="3639">
                  <c:v>39047.38984984831</c:v>
                </c:pt>
                <c:pt idx="3640">
                  <c:v>39744.6646685956</c:v>
                </c:pt>
                <c:pt idx="3641">
                  <c:v>39186.844813597767</c:v>
                </c:pt>
                <c:pt idx="3642">
                  <c:v>38838.207404224122</c:v>
                </c:pt>
                <c:pt idx="3643">
                  <c:v>38001.477621727376</c:v>
                </c:pt>
                <c:pt idx="3644">
                  <c:v>38663.888699537303</c:v>
                </c:pt>
                <c:pt idx="3645">
                  <c:v>38768.47992234939</c:v>
                </c:pt>
                <c:pt idx="3646">
                  <c:v>39047.38984984831</c:v>
                </c:pt>
                <c:pt idx="3647">
                  <c:v>39047.38984984831</c:v>
                </c:pt>
                <c:pt idx="3648">
                  <c:v>40790.576896716535</c:v>
                </c:pt>
                <c:pt idx="3649">
                  <c:v>41383.260492651738</c:v>
                </c:pt>
                <c:pt idx="3650">
                  <c:v>41766.761642962745</c:v>
                </c:pt>
                <c:pt idx="3651">
                  <c:v>41208.941787964912</c:v>
                </c:pt>
                <c:pt idx="3652">
                  <c:v>40511.666969217622</c:v>
                </c:pt>
                <c:pt idx="3653">
                  <c:v>41182.86370974376</c:v>
                </c:pt>
                <c:pt idx="3654">
                  <c:v>41871.352865774839</c:v>
                </c:pt>
                <c:pt idx="3655">
                  <c:v>41871.352865774839</c:v>
                </c:pt>
                <c:pt idx="3656">
                  <c:v>41871.352865774839</c:v>
                </c:pt>
                <c:pt idx="3657">
                  <c:v>41139.214306090187</c:v>
                </c:pt>
                <c:pt idx="3658">
                  <c:v>41139.214306090187</c:v>
                </c:pt>
                <c:pt idx="3659">
                  <c:v>41139.214306090187</c:v>
                </c:pt>
                <c:pt idx="3660">
                  <c:v>42185.126534211122</c:v>
                </c:pt>
                <c:pt idx="3661">
                  <c:v>41836.489124837477</c:v>
                </c:pt>
                <c:pt idx="3662">
                  <c:v>42533.763943584767</c:v>
                </c:pt>
                <c:pt idx="3663">
                  <c:v>42533.763943584767</c:v>
                </c:pt>
                <c:pt idx="3664">
                  <c:v>42533.763943584767</c:v>
                </c:pt>
                <c:pt idx="3665">
                  <c:v>42673.218907334223</c:v>
                </c:pt>
                <c:pt idx="3666">
                  <c:v>42742.946389208955</c:v>
                </c:pt>
                <c:pt idx="3667">
                  <c:v>42185.126534211122</c:v>
                </c:pt>
                <c:pt idx="3668">
                  <c:v>42394.30897983531</c:v>
                </c:pt>
                <c:pt idx="3669">
                  <c:v>42394.30897983531</c:v>
                </c:pt>
                <c:pt idx="3670">
                  <c:v>42394.30897983531</c:v>
                </c:pt>
                <c:pt idx="3671">
                  <c:v>42394.30897983531</c:v>
                </c:pt>
                <c:pt idx="3672">
                  <c:v>42394.30897983531</c:v>
                </c:pt>
                <c:pt idx="3673">
                  <c:v>42185.126534211122</c:v>
                </c:pt>
                <c:pt idx="3674">
                  <c:v>42533.763943584767</c:v>
                </c:pt>
                <c:pt idx="3675">
                  <c:v>42533.763943584767</c:v>
                </c:pt>
                <c:pt idx="3676">
                  <c:v>42254.854016085847</c:v>
                </c:pt>
                <c:pt idx="3677">
                  <c:v>43370.493726081513</c:v>
                </c:pt>
                <c:pt idx="3678">
                  <c:v>43314.711740581733</c:v>
                </c:pt>
                <c:pt idx="3679">
                  <c:v>43314.711740581733</c:v>
                </c:pt>
                <c:pt idx="3680">
                  <c:v>43049.747309457758</c:v>
                </c:pt>
                <c:pt idx="3681">
                  <c:v>43049.747309457758</c:v>
                </c:pt>
                <c:pt idx="3682">
                  <c:v>42770.837381958845</c:v>
                </c:pt>
                <c:pt idx="3683">
                  <c:v>42568.627684522129</c:v>
                </c:pt>
                <c:pt idx="3684">
                  <c:v>42394.30897983531</c:v>
                </c:pt>
                <c:pt idx="3685">
                  <c:v>42429.172720772673</c:v>
                </c:pt>
                <c:pt idx="3686">
                  <c:v>42450.09096533509</c:v>
                </c:pt>
                <c:pt idx="3687">
                  <c:v>42631.382418209389</c:v>
                </c:pt>
                <c:pt idx="3688">
                  <c:v>42498.900202647405</c:v>
                </c:pt>
                <c:pt idx="3689">
                  <c:v>42575.600432709602</c:v>
                </c:pt>
                <c:pt idx="3690">
                  <c:v>42373.390735272886</c:v>
                </c:pt>
                <c:pt idx="3691">
                  <c:v>42380.363483460365</c:v>
                </c:pt>
                <c:pt idx="3692">
                  <c:v>42666.246159146751</c:v>
                </c:pt>
                <c:pt idx="3693">
                  <c:v>42924.237842083247</c:v>
                </c:pt>
                <c:pt idx="3694">
                  <c:v>43276.361625550628</c:v>
                </c:pt>
                <c:pt idx="3695">
                  <c:v>44325.760227765306</c:v>
                </c:pt>
                <c:pt idx="3696">
                  <c:v>43635.458157205489</c:v>
                </c:pt>
                <c:pt idx="3697">
                  <c:v>43293.793496019316</c:v>
                </c:pt>
                <c:pt idx="3698">
                  <c:v>43300.766244206789</c:v>
                </c:pt>
                <c:pt idx="3699">
                  <c:v>43300.766244206789</c:v>
                </c:pt>
                <c:pt idx="3700">
                  <c:v>43300.766244206789</c:v>
                </c:pt>
                <c:pt idx="3701">
                  <c:v>43649.403653580433</c:v>
                </c:pt>
                <c:pt idx="3702">
                  <c:v>43300.766244206789</c:v>
                </c:pt>
                <c:pt idx="3703">
                  <c:v>43300.766244206789</c:v>
                </c:pt>
                <c:pt idx="3704">
                  <c:v>45741.228109822303</c:v>
                </c:pt>
                <c:pt idx="3705">
                  <c:v>43998.041062954078</c:v>
                </c:pt>
                <c:pt idx="3706">
                  <c:v>43649.403653580433</c:v>
                </c:pt>
                <c:pt idx="3707">
                  <c:v>42952.128834833144</c:v>
                </c:pt>
                <c:pt idx="3708">
                  <c:v>43293.793496019316</c:v>
                </c:pt>
                <c:pt idx="3709">
                  <c:v>43363.520977894041</c:v>
                </c:pt>
                <c:pt idx="3710">
                  <c:v>43300.766244206789</c:v>
                </c:pt>
                <c:pt idx="3711">
                  <c:v>43231.038762332057</c:v>
                </c:pt>
                <c:pt idx="3712">
                  <c:v>43231.038762332057</c:v>
                </c:pt>
                <c:pt idx="3713">
                  <c:v>43649.403653580433</c:v>
                </c:pt>
                <c:pt idx="3714">
                  <c:v>43788.85861732989</c:v>
                </c:pt>
                <c:pt idx="3715">
                  <c:v>44067.76854482881</c:v>
                </c:pt>
                <c:pt idx="3716">
                  <c:v>43998.041062954078</c:v>
                </c:pt>
                <c:pt idx="3717">
                  <c:v>43991.068314766606</c:v>
                </c:pt>
                <c:pt idx="3718">
                  <c:v>44207.223508578267</c:v>
                </c:pt>
                <c:pt idx="3719">
                  <c:v>44416.405954202455</c:v>
                </c:pt>
                <c:pt idx="3720">
                  <c:v>41731.897902025383</c:v>
                </c:pt>
                <c:pt idx="3721">
                  <c:v>43126.447539519962</c:v>
                </c:pt>
                <c:pt idx="3722">
                  <c:v>43579.676171705702</c:v>
                </c:pt>
                <c:pt idx="3723">
                  <c:v>41006.732090528196</c:v>
                </c:pt>
                <c:pt idx="3724">
                  <c:v>41697.034161088013</c:v>
                </c:pt>
                <c:pt idx="3725">
                  <c:v>43440.221207956245</c:v>
                </c:pt>
                <c:pt idx="3726">
                  <c:v>43649.403653580433</c:v>
                </c:pt>
                <c:pt idx="3727">
                  <c:v>43858.586099204622</c:v>
                </c:pt>
                <c:pt idx="3728">
                  <c:v>43579.676171705702</c:v>
                </c:pt>
                <c:pt idx="3729">
                  <c:v>43579.676171705702</c:v>
                </c:pt>
                <c:pt idx="3730">
                  <c:v>44276.950990452991</c:v>
                </c:pt>
                <c:pt idx="3731">
                  <c:v>43719.131135455158</c:v>
                </c:pt>
                <c:pt idx="3732">
                  <c:v>43928.313581079346</c:v>
                </c:pt>
                <c:pt idx="3733">
                  <c:v>44276.950990452991</c:v>
                </c:pt>
                <c:pt idx="3734">
                  <c:v>44276.950990452991</c:v>
                </c:pt>
                <c:pt idx="3735">
                  <c:v>44625.588399826636</c:v>
                </c:pt>
                <c:pt idx="3736">
                  <c:v>44974.225809200288</c:v>
                </c:pt>
                <c:pt idx="3737">
                  <c:v>44904.498327325557</c:v>
                </c:pt>
                <c:pt idx="3738">
                  <c:v>43928.313581079346</c:v>
                </c:pt>
                <c:pt idx="3739">
                  <c:v>44625.588399826636</c:v>
                </c:pt>
                <c:pt idx="3740">
                  <c:v>43231.038762332057</c:v>
                </c:pt>
                <c:pt idx="3741">
                  <c:v>43788.85861732989</c:v>
                </c:pt>
                <c:pt idx="3742">
                  <c:v>44625.588399826636</c:v>
                </c:pt>
                <c:pt idx="3743">
                  <c:v>45532.045664198122</c:v>
                </c:pt>
                <c:pt idx="3744">
                  <c:v>43579.676171705702</c:v>
                </c:pt>
                <c:pt idx="3745">
                  <c:v>45845.819332634397</c:v>
                </c:pt>
                <c:pt idx="3746">
                  <c:v>45671.500627947578</c:v>
                </c:pt>
                <c:pt idx="3747">
                  <c:v>46020.138037321223</c:v>
                </c:pt>
                <c:pt idx="3748">
                  <c:v>46354.829950319923</c:v>
                </c:pt>
                <c:pt idx="3749">
                  <c:v>47066.050265442158</c:v>
                </c:pt>
                <c:pt idx="3750">
                  <c:v>47066.050265442158</c:v>
                </c:pt>
                <c:pt idx="3751">
                  <c:v>46368.775446694868</c:v>
                </c:pt>
                <c:pt idx="3752">
                  <c:v>46368.775446694868</c:v>
                </c:pt>
                <c:pt idx="3753">
                  <c:v>46717.412856068513</c:v>
                </c:pt>
                <c:pt idx="3754">
                  <c:v>46717.412856068513</c:v>
                </c:pt>
                <c:pt idx="3755">
                  <c:v>47205.505229191614</c:v>
                </c:pt>
                <c:pt idx="3756">
                  <c:v>47379.823933878441</c:v>
                </c:pt>
                <c:pt idx="3757">
                  <c:v>47135.77774731689</c:v>
                </c:pt>
                <c:pt idx="3758">
                  <c:v>46856.86781981797</c:v>
                </c:pt>
                <c:pt idx="3759">
                  <c:v>46368.775446694868</c:v>
                </c:pt>
                <c:pt idx="3760">
                  <c:v>45671.500627947578</c:v>
                </c:pt>
                <c:pt idx="3761">
                  <c:v>45148.544513887107</c:v>
                </c:pt>
                <c:pt idx="3762">
                  <c:v>44625.588399826636</c:v>
                </c:pt>
                <c:pt idx="3763">
                  <c:v>44695.315881701368</c:v>
                </c:pt>
                <c:pt idx="3764">
                  <c:v>44625.588399826636</c:v>
                </c:pt>
                <c:pt idx="3765">
                  <c:v>44974.225809200288</c:v>
                </c:pt>
                <c:pt idx="3766">
                  <c:v>44974.225809200288</c:v>
                </c:pt>
                <c:pt idx="3767">
                  <c:v>44276.950990452991</c:v>
                </c:pt>
                <c:pt idx="3768">
                  <c:v>41836.489124837477</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numCache>
            </c:numRef>
          </c:val>
          <c:smooth val="0"/>
          <c:extLst>
            <c:ext xmlns:c16="http://schemas.microsoft.com/office/drawing/2014/chart" uri="{C3380CC4-5D6E-409C-BE32-E72D297353CC}">
              <c16:uniqueId val="{00000001-7610-42F2-A1D7-09FC48471884}"/>
            </c:ext>
          </c:extLst>
        </c:ser>
        <c:dLbls>
          <c:showLegendKey val="0"/>
          <c:showVal val="0"/>
          <c:showCatName val="0"/>
          <c:showSerName val="0"/>
          <c:showPercent val="0"/>
          <c:showBubbleSize val="0"/>
        </c:dLbls>
        <c:smooth val="0"/>
        <c:axId val="267974735"/>
        <c:axId val="267976175"/>
      </c:lineChart>
      <c:dateAx>
        <c:axId val="267974735"/>
        <c:scaling>
          <c:orientation val="minMax"/>
        </c:scaling>
        <c:delete val="0"/>
        <c:axPos val="b"/>
        <c:numFmt formatCode="m/d/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976175"/>
        <c:crosses val="autoZero"/>
        <c:auto val="1"/>
        <c:lblOffset val="100"/>
        <c:baseTimeUnit val="days"/>
      </c:dateAx>
      <c:valAx>
        <c:axId val="267976175"/>
        <c:scaling>
          <c:orientation val="minMax"/>
        </c:scaling>
        <c:delete val="0"/>
        <c:axPos val="l"/>
        <c:majorGridlines>
          <c:spPr>
            <a:ln w="9525" cap="flat" cmpd="sng" algn="ctr">
              <a:solidFill>
                <a:schemeClr val="tx1">
                  <a:lumMod val="15000"/>
                  <a:lumOff val="85000"/>
                </a:schemeClr>
              </a:solidFill>
              <a:round/>
            </a:ln>
            <a:effectLst/>
          </c:spPr>
        </c:majorGridlines>
        <c:numFmt formatCode="#,##0.00;[Red]\(#,##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9747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'Nickel Prices'!$B$9</c:f>
              <c:strCache>
                <c:ptCount val="1"/>
                <c:pt idx="0">
                  <c:v>LME-Nickel Cash ($/tonne)</c:v>
                </c:pt>
              </c:strCache>
            </c:strRef>
          </c:tx>
          <c:spPr>
            <a:ln w="28575" cap="rnd">
              <a:solidFill>
                <a:schemeClr val="accent1"/>
              </a:solidFill>
              <a:round/>
            </a:ln>
            <a:effectLst/>
          </c:spPr>
          <c:marker>
            <c:symbol val="none"/>
          </c:marker>
          <c:cat>
            <c:numRef>
              <c:f>'Nickel Prices'!$A$10:$A$4231</c:f>
              <c:numCache>
                <c:formatCode>m/d/yy</c:formatCode>
                <c:ptCount val="4222"/>
                <c:pt idx="0">
                  <c:v>46185</c:v>
                </c:pt>
                <c:pt idx="1">
                  <c:v>46184</c:v>
                </c:pt>
                <c:pt idx="2">
                  <c:v>46183</c:v>
                </c:pt>
                <c:pt idx="3">
                  <c:v>46182</c:v>
                </c:pt>
                <c:pt idx="4">
                  <c:v>46181</c:v>
                </c:pt>
                <c:pt idx="5">
                  <c:v>46178</c:v>
                </c:pt>
                <c:pt idx="6">
                  <c:v>46177</c:v>
                </c:pt>
                <c:pt idx="7">
                  <c:v>46176</c:v>
                </c:pt>
                <c:pt idx="8">
                  <c:v>46175</c:v>
                </c:pt>
                <c:pt idx="9">
                  <c:v>46174</c:v>
                </c:pt>
                <c:pt idx="10">
                  <c:v>46171</c:v>
                </c:pt>
                <c:pt idx="11">
                  <c:v>46170</c:v>
                </c:pt>
                <c:pt idx="12">
                  <c:v>46169</c:v>
                </c:pt>
                <c:pt idx="13">
                  <c:v>46168</c:v>
                </c:pt>
                <c:pt idx="14">
                  <c:v>46167</c:v>
                </c:pt>
                <c:pt idx="15">
                  <c:v>46164</c:v>
                </c:pt>
                <c:pt idx="16">
                  <c:v>46163</c:v>
                </c:pt>
                <c:pt idx="17">
                  <c:v>46162</c:v>
                </c:pt>
                <c:pt idx="18">
                  <c:v>46161</c:v>
                </c:pt>
                <c:pt idx="19">
                  <c:v>46160</c:v>
                </c:pt>
                <c:pt idx="20">
                  <c:v>46157</c:v>
                </c:pt>
                <c:pt idx="21">
                  <c:v>46156</c:v>
                </c:pt>
                <c:pt idx="22">
                  <c:v>46155</c:v>
                </c:pt>
                <c:pt idx="23">
                  <c:v>46154</c:v>
                </c:pt>
                <c:pt idx="24">
                  <c:v>46153</c:v>
                </c:pt>
                <c:pt idx="25">
                  <c:v>46150</c:v>
                </c:pt>
                <c:pt idx="26">
                  <c:v>46149</c:v>
                </c:pt>
                <c:pt idx="27">
                  <c:v>46148</c:v>
                </c:pt>
                <c:pt idx="28">
                  <c:v>46147</c:v>
                </c:pt>
                <c:pt idx="29">
                  <c:v>46146</c:v>
                </c:pt>
                <c:pt idx="30">
                  <c:v>46143</c:v>
                </c:pt>
                <c:pt idx="31">
                  <c:v>46142</c:v>
                </c:pt>
                <c:pt idx="32">
                  <c:v>46141</c:v>
                </c:pt>
                <c:pt idx="33">
                  <c:v>46140</c:v>
                </c:pt>
                <c:pt idx="34">
                  <c:v>46139</c:v>
                </c:pt>
                <c:pt idx="35">
                  <c:v>46136</c:v>
                </c:pt>
                <c:pt idx="36">
                  <c:v>46135</c:v>
                </c:pt>
                <c:pt idx="37">
                  <c:v>46134</c:v>
                </c:pt>
                <c:pt idx="38">
                  <c:v>46133</c:v>
                </c:pt>
                <c:pt idx="39">
                  <c:v>46132</c:v>
                </c:pt>
                <c:pt idx="40">
                  <c:v>46129</c:v>
                </c:pt>
                <c:pt idx="41">
                  <c:v>46128</c:v>
                </c:pt>
                <c:pt idx="42">
                  <c:v>46127</c:v>
                </c:pt>
                <c:pt idx="43">
                  <c:v>46126</c:v>
                </c:pt>
                <c:pt idx="44">
                  <c:v>46125</c:v>
                </c:pt>
                <c:pt idx="45">
                  <c:v>46122</c:v>
                </c:pt>
                <c:pt idx="46">
                  <c:v>46121</c:v>
                </c:pt>
                <c:pt idx="47">
                  <c:v>46120</c:v>
                </c:pt>
                <c:pt idx="48">
                  <c:v>46119</c:v>
                </c:pt>
                <c:pt idx="49">
                  <c:v>46118</c:v>
                </c:pt>
                <c:pt idx="50">
                  <c:v>46115</c:v>
                </c:pt>
                <c:pt idx="51">
                  <c:v>46114</c:v>
                </c:pt>
                <c:pt idx="52">
                  <c:v>46113</c:v>
                </c:pt>
                <c:pt idx="53">
                  <c:v>46112</c:v>
                </c:pt>
                <c:pt idx="54">
                  <c:v>46111</c:v>
                </c:pt>
                <c:pt idx="55">
                  <c:v>46108</c:v>
                </c:pt>
                <c:pt idx="56">
                  <c:v>46107</c:v>
                </c:pt>
                <c:pt idx="57">
                  <c:v>46106</c:v>
                </c:pt>
                <c:pt idx="58">
                  <c:v>46105</c:v>
                </c:pt>
                <c:pt idx="59">
                  <c:v>46104</c:v>
                </c:pt>
                <c:pt idx="60">
                  <c:v>46101</c:v>
                </c:pt>
                <c:pt idx="61">
                  <c:v>46100</c:v>
                </c:pt>
                <c:pt idx="62">
                  <c:v>46099</c:v>
                </c:pt>
                <c:pt idx="63">
                  <c:v>46098</c:v>
                </c:pt>
                <c:pt idx="64">
                  <c:v>46097</c:v>
                </c:pt>
                <c:pt idx="65">
                  <c:v>46094</c:v>
                </c:pt>
                <c:pt idx="66">
                  <c:v>46093</c:v>
                </c:pt>
                <c:pt idx="67">
                  <c:v>46092</c:v>
                </c:pt>
                <c:pt idx="68">
                  <c:v>46091</c:v>
                </c:pt>
                <c:pt idx="69">
                  <c:v>46090</c:v>
                </c:pt>
                <c:pt idx="70">
                  <c:v>46087</c:v>
                </c:pt>
                <c:pt idx="71">
                  <c:v>46086</c:v>
                </c:pt>
                <c:pt idx="72">
                  <c:v>46085</c:v>
                </c:pt>
                <c:pt idx="73">
                  <c:v>46084</c:v>
                </c:pt>
                <c:pt idx="74">
                  <c:v>46083</c:v>
                </c:pt>
                <c:pt idx="75">
                  <c:v>46080</c:v>
                </c:pt>
                <c:pt idx="76">
                  <c:v>46079</c:v>
                </c:pt>
                <c:pt idx="77">
                  <c:v>46078</c:v>
                </c:pt>
                <c:pt idx="78">
                  <c:v>46077</c:v>
                </c:pt>
                <c:pt idx="79">
                  <c:v>46076</c:v>
                </c:pt>
                <c:pt idx="80">
                  <c:v>46073</c:v>
                </c:pt>
                <c:pt idx="81">
                  <c:v>46072</c:v>
                </c:pt>
                <c:pt idx="82">
                  <c:v>46071</c:v>
                </c:pt>
                <c:pt idx="83">
                  <c:v>46070</c:v>
                </c:pt>
                <c:pt idx="84">
                  <c:v>46069</c:v>
                </c:pt>
                <c:pt idx="85">
                  <c:v>46066</c:v>
                </c:pt>
                <c:pt idx="86">
                  <c:v>46065</c:v>
                </c:pt>
                <c:pt idx="87">
                  <c:v>46064</c:v>
                </c:pt>
                <c:pt idx="88">
                  <c:v>46063</c:v>
                </c:pt>
                <c:pt idx="89">
                  <c:v>46062</c:v>
                </c:pt>
                <c:pt idx="90">
                  <c:v>46059</c:v>
                </c:pt>
                <c:pt idx="91">
                  <c:v>46058</c:v>
                </c:pt>
                <c:pt idx="92">
                  <c:v>46057</c:v>
                </c:pt>
                <c:pt idx="93">
                  <c:v>46056</c:v>
                </c:pt>
                <c:pt idx="94">
                  <c:v>46055</c:v>
                </c:pt>
                <c:pt idx="95">
                  <c:v>46052</c:v>
                </c:pt>
                <c:pt idx="96">
                  <c:v>46051</c:v>
                </c:pt>
                <c:pt idx="97">
                  <c:v>46050</c:v>
                </c:pt>
                <c:pt idx="98">
                  <c:v>46049</c:v>
                </c:pt>
                <c:pt idx="99">
                  <c:v>46048</c:v>
                </c:pt>
                <c:pt idx="100">
                  <c:v>46045</c:v>
                </c:pt>
                <c:pt idx="101">
                  <c:v>46044</c:v>
                </c:pt>
                <c:pt idx="102">
                  <c:v>46043</c:v>
                </c:pt>
                <c:pt idx="103">
                  <c:v>46042</c:v>
                </c:pt>
                <c:pt idx="104">
                  <c:v>46041</c:v>
                </c:pt>
                <c:pt idx="105">
                  <c:v>46038</c:v>
                </c:pt>
                <c:pt idx="106">
                  <c:v>46037</c:v>
                </c:pt>
                <c:pt idx="107">
                  <c:v>46036</c:v>
                </c:pt>
                <c:pt idx="108">
                  <c:v>46035</c:v>
                </c:pt>
                <c:pt idx="109">
                  <c:v>46034</c:v>
                </c:pt>
                <c:pt idx="110">
                  <c:v>46031</c:v>
                </c:pt>
                <c:pt idx="111">
                  <c:v>46030</c:v>
                </c:pt>
                <c:pt idx="112">
                  <c:v>46029</c:v>
                </c:pt>
                <c:pt idx="113">
                  <c:v>46028</c:v>
                </c:pt>
                <c:pt idx="114">
                  <c:v>46027</c:v>
                </c:pt>
                <c:pt idx="115">
                  <c:v>46024</c:v>
                </c:pt>
                <c:pt idx="116">
                  <c:v>46023</c:v>
                </c:pt>
                <c:pt idx="117">
                  <c:v>46022</c:v>
                </c:pt>
                <c:pt idx="118">
                  <c:v>46021</c:v>
                </c:pt>
                <c:pt idx="119">
                  <c:v>46020</c:v>
                </c:pt>
                <c:pt idx="120">
                  <c:v>46017</c:v>
                </c:pt>
                <c:pt idx="121">
                  <c:v>46016</c:v>
                </c:pt>
                <c:pt idx="122">
                  <c:v>46015</c:v>
                </c:pt>
                <c:pt idx="123">
                  <c:v>46014</c:v>
                </c:pt>
                <c:pt idx="124">
                  <c:v>46013</c:v>
                </c:pt>
                <c:pt idx="125">
                  <c:v>46010</c:v>
                </c:pt>
                <c:pt idx="126">
                  <c:v>46009</c:v>
                </c:pt>
                <c:pt idx="127">
                  <c:v>46008</c:v>
                </c:pt>
                <c:pt idx="128">
                  <c:v>46007</c:v>
                </c:pt>
                <c:pt idx="129">
                  <c:v>46006</c:v>
                </c:pt>
                <c:pt idx="130">
                  <c:v>46003</c:v>
                </c:pt>
                <c:pt idx="131">
                  <c:v>46002</c:v>
                </c:pt>
                <c:pt idx="132">
                  <c:v>46001</c:v>
                </c:pt>
                <c:pt idx="133">
                  <c:v>46000</c:v>
                </c:pt>
                <c:pt idx="134">
                  <c:v>45999</c:v>
                </c:pt>
                <c:pt idx="135">
                  <c:v>45996</c:v>
                </c:pt>
                <c:pt idx="136">
                  <c:v>45995</c:v>
                </c:pt>
                <c:pt idx="137">
                  <c:v>45994</c:v>
                </c:pt>
                <c:pt idx="138">
                  <c:v>45993</c:v>
                </c:pt>
                <c:pt idx="139">
                  <c:v>45992</c:v>
                </c:pt>
                <c:pt idx="140">
                  <c:v>45989</c:v>
                </c:pt>
                <c:pt idx="141">
                  <c:v>45988</c:v>
                </c:pt>
                <c:pt idx="142">
                  <c:v>45987</c:v>
                </c:pt>
                <c:pt idx="143">
                  <c:v>45986</c:v>
                </c:pt>
                <c:pt idx="144">
                  <c:v>45985</c:v>
                </c:pt>
                <c:pt idx="145">
                  <c:v>45982</c:v>
                </c:pt>
                <c:pt idx="146">
                  <c:v>45981</c:v>
                </c:pt>
                <c:pt idx="147">
                  <c:v>45980</c:v>
                </c:pt>
                <c:pt idx="148">
                  <c:v>45979</c:v>
                </c:pt>
                <c:pt idx="149">
                  <c:v>45978</c:v>
                </c:pt>
                <c:pt idx="150">
                  <c:v>45975</c:v>
                </c:pt>
                <c:pt idx="151">
                  <c:v>45974</c:v>
                </c:pt>
                <c:pt idx="152">
                  <c:v>45973</c:v>
                </c:pt>
                <c:pt idx="153">
                  <c:v>45972</c:v>
                </c:pt>
                <c:pt idx="154">
                  <c:v>45971</c:v>
                </c:pt>
                <c:pt idx="155">
                  <c:v>45968</c:v>
                </c:pt>
                <c:pt idx="156">
                  <c:v>45967</c:v>
                </c:pt>
                <c:pt idx="157">
                  <c:v>45966</c:v>
                </c:pt>
                <c:pt idx="158">
                  <c:v>45965</c:v>
                </c:pt>
                <c:pt idx="159">
                  <c:v>45964</c:v>
                </c:pt>
                <c:pt idx="160">
                  <c:v>45961</c:v>
                </c:pt>
                <c:pt idx="161">
                  <c:v>45960</c:v>
                </c:pt>
                <c:pt idx="162">
                  <c:v>45959</c:v>
                </c:pt>
                <c:pt idx="163">
                  <c:v>45958</c:v>
                </c:pt>
                <c:pt idx="164">
                  <c:v>45957</c:v>
                </c:pt>
                <c:pt idx="165">
                  <c:v>45954</c:v>
                </c:pt>
                <c:pt idx="166">
                  <c:v>45953</c:v>
                </c:pt>
                <c:pt idx="167">
                  <c:v>45952</c:v>
                </c:pt>
                <c:pt idx="168">
                  <c:v>45951</c:v>
                </c:pt>
                <c:pt idx="169">
                  <c:v>45950</c:v>
                </c:pt>
                <c:pt idx="170">
                  <c:v>45947</c:v>
                </c:pt>
                <c:pt idx="171">
                  <c:v>45946</c:v>
                </c:pt>
                <c:pt idx="172">
                  <c:v>45945</c:v>
                </c:pt>
                <c:pt idx="173">
                  <c:v>45944</c:v>
                </c:pt>
                <c:pt idx="174">
                  <c:v>45943</c:v>
                </c:pt>
                <c:pt idx="175">
                  <c:v>45940</c:v>
                </c:pt>
                <c:pt idx="176">
                  <c:v>45939</c:v>
                </c:pt>
                <c:pt idx="177">
                  <c:v>45938</c:v>
                </c:pt>
                <c:pt idx="178">
                  <c:v>45937</c:v>
                </c:pt>
                <c:pt idx="179">
                  <c:v>45936</c:v>
                </c:pt>
                <c:pt idx="180">
                  <c:v>45933</c:v>
                </c:pt>
                <c:pt idx="181">
                  <c:v>45932</c:v>
                </c:pt>
                <c:pt idx="182">
                  <c:v>45931</c:v>
                </c:pt>
                <c:pt idx="183">
                  <c:v>45930</c:v>
                </c:pt>
                <c:pt idx="184">
                  <c:v>45929</c:v>
                </c:pt>
                <c:pt idx="185">
                  <c:v>45926</c:v>
                </c:pt>
                <c:pt idx="186">
                  <c:v>45925</c:v>
                </c:pt>
                <c:pt idx="187">
                  <c:v>45924</c:v>
                </c:pt>
                <c:pt idx="188">
                  <c:v>45923</c:v>
                </c:pt>
                <c:pt idx="189">
                  <c:v>45922</c:v>
                </c:pt>
                <c:pt idx="190">
                  <c:v>45919</c:v>
                </c:pt>
                <c:pt idx="191">
                  <c:v>45918</c:v>
                </c:pt>
                <c:pt idx="192">
                  <c:v>45917</c:v>
                </c:pt>
                <c:pt idx="193">
                  <c:v>45916</c:v>
                </c:pt>
                <c:pt idx="194">
                  <c:v>45915</c:v>
                </c:pt>
                <c:pt idx="195">
                  <c:v>45912</c:v>
                </c:pt>
                <c:pt idx="196">
                  <c:v>45911</c:v>
                </c:pt>
                <c:pt idx="197">
                  <c:v>45910</c:v>
                </c:pt>
                <c:pt idx="198">
                  <c:v>45909</c:v>
                </c:pt>
                <c:pt idx="199">
                  <c:v>45908</c:v>
                </c:pt>
                <c:pt idx="200">
                  <c:v>45905</c:v>
                </c:pt>
                <c:pt idx="201">
                  <c:v>45904</c:v>
                </c:pt>
                <c:pt idx="202">
                  <c:v>45903</c:v>
                </c:pt>
                <c:pt idx="203">
                  <c:v>45902</c:v>
                </c:pt>
                <c:pt idx="204">
                  <c:v>45901</c:v>
                </c:pt>
                <c:pt idx="205">
                  <c:v>45898</c:v>
                </c:pt>
                <c:pt idx="206">
                  <c:v>45897</c:v>
                </c:pt>
                <c:pt idx="207">
                  <c:v>45896</c:v>
                </c:pt>
                <c:pt idx="208">
                  <c:v>45895</c:v>
                </c:pt>
                <c:pt idx="209">
                  <c:v>45894</c:v>
                </c:pt>
                <c:pt idx="210">
                  <c:v>45891</c:v>
                </c:pt>
                <c:pt idx="211">
                  <c:v>45890</c:v>
                </c:pt>
                <c:pt idx="212">
                  <c:v>45889</c:v>
                </c:pt>
                <c:pt idx="213">
                  <c:v>45888</c:v>
                </c:pt>
                <c:pt idx="214">
                  <c:v>45887</c:v>
                </c:pt>
                <c:pt idx="215">
                  <c:v>45884</c:v>
                </c:pt>
                <c:pt idx="216">
                  <c:v>45883</c:v>
                </c:pt>
                <c:pt idx="217">
                  <c:v>45882</c:v>
                </c:pt>
                <c:pt idx="218">
                  <c:v>45881</c:v>
                </c:pt>
                <c:pt idx="219">
                  <c:v>45880</c:v>
                </c:pt>
                <c:pt idx="220">
                  <c:v>45877</c:v>
                </c:pt>
                <c:pt idx="221">
                  <c:v>45876</c:v>
                </c:pt>
                <c:pt idx="222">
                  <c:v>45875</c:v>
                </c:pt>
                <c:pt idx="223">
                  <c:v>45874</c:v>
                </c:pt>
                <c:pt idx="224">
                  <c:v>45873</c:v>
                </c:pt>
                <c:pt idx="225">
                  <c:v>45870</c:v>
                </c:pt>
                <c:pt idx="226">
                  <c:v>45869</c:v>
                </c:pt>
                <c:pt idx="227">
                  <c:v>45868</c:v>
                </c:pt>
                <c:pt idx="228">
                  <c:v>45867</c:v>
                </c:pt>
                <c:pt idx="229">
                  <c:v>45866</c:v>
                </c:pt>
                <c:pt idx="230">
                  <c:v>45863</c:v>
                </c:pt>
                <c:pt idx="231">
                  <c:v>45862</c:v>
                </c:pt>
                <c:pt idx="232">
                  <c:v>45861</c:v>
                </c:pt>
                <c:pt idx="233">
                  <c:v>45860</c:v>
                </c:pt>
                <c:pt idx="234">
                  <c:v>45859</c:v>
                </c:pt>
                <c:pt idx="235">
                  <c:v>45856</c:v>
                </c:pt>
                <c:pt idx="236">
                  <c:v>45855</c:v>
                </c:pt>
                <c:pt idx="237">
                  <c:v>45854</c:v>
                </c:pt>
                <c:pt idx="238">
                  <c:v>45853</c:v>
                </c:pt>
                <c:pt idx="239">
                  <c:v>45852</c:v>
                </c:pt>
                <c:pt idx="240">
                  <c:v>45849</c:v>
                </c:pt>
                <c:pt idx="241">
                  <c:v>45848</c:v>
                </c:pt>
                <c:pt idx="242">
                  <c:v>45847</c:v>
                </c:pt>
                <c:pt idx="243">
                  <c:v>45846</c:v>
                </c:pt>
                <c:pt idx="244">
                  <c:v>45845</c:v>
                </c:pt>
                <c:pt idx="245">
                  <c:v>45842</c:v>
                </c:pt>
                <c:pt idx="246">
                  <c:v>45841</c:v>
                </c:pt>
                <c:pt idx="247">
                  <c:v>45840</c:v>
                </c:pt>
                <c:pt idx="248">
                  <c:v>45839</c:v>
                </c:pt>
                <c:pt idx="249">
                  <c:v>45838</c:v>
                </c:pt>
                <c:pt idx="250">
                  <c:v>45835</c:v>
                </c:pt>
                <c:pt idx="251">
                  <c:v>45834</c:v>
                </c:pt>
                <c:pt idx="252">
                  <c:v>45833</c:v>
                </c:pt>
                <c:pt idx="253">
                  <c:v>45832</c:v>
                </c:pt>
                <c:pt idx="254">
                  <c:v>45831</c:v>
                </c:pt>
                <c:pt idx="255">
                  <c:v>45828</c:v>
                </c:pt>
                <c:pt idx="256">
                  <c:v>45827</c:v>
                </c:pt>
                <c:pt idx="257">
                  <c:v>45826</c:v>
                </c:pt>
                <c:pt idx="258">
                  <c:v>45825</c:v>
                </c:pt>
                <c:pt idx="259">
                  <c:v>45824</c:v>
                </c:pt>
                <c:pt idx="260">
                  <c:v>45821</c:v>
                </c:pt>
                <c:pt idx="261">
                  <c:v>45820</c:v>
                </c:pt>
                <c:pt idx="262">
                  <c:v>45819</c:v>
                </c:pt>
                <c:pt idx="263">
                  <c:v>45818</c:v>
                </c:pt>
                <c:pt idx="264">
                  <c:v>45817</c:v>
                </c:pt>
                <c:pt idx="265">
                  <c:v>45814</c:v>
                </c:pt>
                <c:pt idx="266">
                  <c:v>45813</c:v>
                </c:pt>
                <c:pt idx="267">
                  <c:v>45812</c:v>
                </c:pt>
                <c:pt idx="268">
                  <c:v>45811</c:v>
                </c:pt>
                <c:pt idx="269">
                  <c:v>45810</c:v>
                </c:pt>
                <c:pt idx="270">
                  <c:v>45807</c:v>
                </c:pt>
                <c:pt idx="271">
                  <c:v>45806</c:v>
                </c:pt>
                <c:pt idx="272">
                  <c:v>45805</c:v>
                </c:pt>
                <c:pt idx="273">
                  <c:v>45804</c:v>
                </c:pt>
                <c:pt idx="274">
                  <c:v>45803</c:v>
                </c:pt>
                <c:pt idx="275">
                  <c:v>45800</c:v>
                </c:pt>
                <c:pt idx="276">
                  <c:v>45799</c:v>
                </c:pt>
                <c:pt idx="277">
                  <c:v>45798</c:v>
                </c:pt>
                <c:pt idx="278">
                  <c:v>45797</c:v>
                </c:pt>
                <c:pt idx="279">
                  <c:v>45796</c:v>
                </c:pt>
                <c:pt idx="280">
                  <c:v>45793</c:v>
                </c:pt>
                <c:pt idx="281">
                  <c:v>45792</c:v>
                </c:pt>
                <c:pt idx="282">
                  <c:v>45791</c:v>
                </c:pt>
                <c:pt idx="283">
                  <c:v>45790</c:v>
                </c:pt>
                <c:pt idx="284">
                  <c:v>45789</c:v>
                </c:pt>
                <c:pt idx="285">
                  <c:v>45786</c:v>
                </c:pt>
                <c:pt idx="286">
                  <c:v>45785</c:v>
                </c:pt>
                <c:pt idx="287">
                  <c:v>45784</c:v>
                </c:pt>
                <c:pt idx="288">
                  <c:v>45783</c:v>
                </c:pt>
                <c:pt idx="289">
                  <c:v>45782</c:v>
                </c:pt>
                <c:pt idx="290">
                  <c:v>45779</c:v>
                </c:pt>
                <c:pt idx="291">
                  <c:v>45778</c:v>
                </c:pt>
                <c:pt idx="292">
                  <c:v>45777</c:v>
                </c:pt>
                <c:pt idx="293">
                  <c:v>45776</c:v>
                </c:pt>
                <c:pt idx="294">
                  <c:v>45775</c:v>
                </c:pt>
                <c:pt idx="295">
                  <c:v>45772</c:v>
                </c:pt>
                <c:pt idx="296">
                  <c:v>45771</c:v>
                </c:pt>
                <c:pt idx="297">
                  <c:v>45770</c:v>
                </c:pt>
                <c:pt idx="298">
                  <c:v>45769</c:v>
                </c:pt>
                <c:pt idx="299">
                  <c:v>45768</c:v>
                </c:pt>
                <c:pt idx="300">
                  <c:v>45765</c:v>
                </c:pt>
                <c:pt idx="301">
                  <c:v>45764</c:v>
                </c:pt>
                <c:pt idx="302">
                  <c:v>45763</c:v>
                </c:pt>
                <c:pt idx="303">
                  <c:v>45762</c:v>
                </c:pt>
                <c:pt idx="304">
                  <c:v>45761</c:v>
                </c:pt>
                <c:pt idx="305">
                  <c:v>45758</c:v>
                </c:pt>
                <c:pt idx="306">
                  <c:v>45757</c:v>
                </c:pt>
                <c:pt idx="307">
                  <c:v>45756</c:v>
                </c:pt>
                <c:pt idx="308">
                  <c:v>45755</c:v>
                </c:pt>
                <c:pt idx="309">
                  <c:v>45754</c:v>
                </c:pt>
                <c:pt idx="310">
                  <c:v>45751</c:v>
                </c:pt>
                <c:pt idx="311">
                  <c:v>45750</c:v>
                </c:pt>
                <c:pt idx="312">
                  <c:v>45749</c:v>
                </c:pt>
                <c:pt idx="313">
                  <c:v>45748</c:v>
                </c:pt>
                <c:pt idx="314">
                  <c:v>45747</c:v>
                </c:pt>
                <c:pt idx="315">
                  <c:v>45744</c:v>
                </c:pt>
                <c:pt idx="316">
                  <c:v>45743</c:v>
                </c:pt>
                <c:pt idx="317">
                  <c:v>45742</c:v>
                </c:pt>
                <c:pt idx="318">
                  <c:v>45741</c:v>
                </c:pt>
                <c:pt idx="319">
                  <c:v>45740</c:v>
                </c:pt>
                <c:pt idx="320">
                  <c:v>45737</c:v>
                </c:pt>
                <c:pt idx="321">
                  <c:v>45736</c:v>
                </c:pt>
                <c:pt idx="322">
                  <c:v>45735</c:v>
                </c:pt>
                <c:pt idx="323">
                  <c:v>45734</c:v>
                </c:pt>
                <c:pt idx="324">
                  <c:v>45733</c:v>
                </c:pt>
                <c:pt idx="325">
                  <c:v>45730</c:v>
                </c:pt>
                <c:pt idx="326">
                  <c:v>45729</c:v>
                </c:pt>
                <c:pt idx="327">
                  <c:v>45728</c:v>
                </c:pt>
                <c:pt idx="328">
                  <c:v>45727</c:v>
                </c:pt>
                <c:pt idx="329">
                  <c:v>45726</c:v>
                </c:pt>
                <c:pt idx="330">
                  <c:v>45723</c:v>
                </c:pt>
                <c:pt idx="331">
                  <c:v>45722</c:v>
                </c:pt>
                <c:pt idx="332">
                  <c:v>45721</c:v>
                </c:pt>
                <c:pt idx="333">
                  <c:v>45720</c:v>
                </c:pt>
                <c:pt idx="334">
                  <c:v>45719</c:v>
                </c:pt>
                <c:pt idx="335">
                  <c:v>45716</c:v>
                </c:pt>
                <c:pt idx="336">
                  <c:v>45715</c:v>
                </c:pt>
                <c:pt idx="337">
                  <c:v>45714</c:v>
                </c:pt>
                <c:pt idx="338">
                  <c:v>45713</c:v>
                </c:pt>
                <c:pt idx="339">
                  <c:v>45712</c:v>
                </c:pt>
                <c:pt idx="340">
                  <c:v>45709</c:v>
                </c:pt>
                <c:pt idx="341">
                  <c:v>45708</c:v>
                </c:pt>
                <c:pt idx="342">
                  <c:v>45707</c:v>
                </c:pt>
                <c:pt idx="343">
                  <c:v>45706</c:v>
                </c:pt>
                <c:pt idx="344">
                  <c:v>45705</c:v>
                </c:pt>
                <c:pt idx="345">
                  <c:v>45702</c:v>
                </c:pt>
                <c:pt idx="346">
                  <c:v>45701</c:v>
                </c:pt>
                <c:pt idx="347">
                  <c:v>45700</c:v>
                </c:pt>
                <c:pt idx="348">
                  <c:v>45699</c:v>
                </c:pt>
                <c:pt idx="349">
                  <c:v>45698</c:v>
                </c:pt>
                <c:pt idx="350">
                  <c:v>45695</c:v>
                </c:pt>
                <c:pt idx="351">
                  <c:v>45694</c:v>
                </c:pt>
                <c:pt idx="352">
                  <c:v>45693</c:v>
                </c:pt>
                <c:pt idx="353">
                  <c:v>45692</c:v>
                </c:pt>
                <c:pt idx="354">
                  <c:v>45691</c:v>
                </c:pt>
                <c:pt idx="355">
                  <c:v>45688</c:v>
                </c:pt>
                <c:pt idx="356">
                  <c:v>45687</c:v>
                </c:pt>
                <c:pt idx="357">
                  <c:v>45686</c:v>
                </c:pt>
                <c:pt idx="358">
                  <c:v>45685</c:v>
                </c:pt>
                <c:pt idx="359">
                  <c:v>45684</c:v>
                </c:pt>
                <c:pt idx="360">
                  <c:v>45681</c:v>
                </c:pt>
                <c:pt idx="361">
                  <c:v>45680</c:v>
                </c:pt>
                <c:pt idx="362">
                  <c:v>45679</c:v>
                </c:pt>
                <c:pt idx="363">
                  <c:v>45678</c:v>
                </c:pt>
                <c:pt idx="364">
                  <c:v>45677</c:v>
                </c:pt>
                <c:pt idx="365">
                  <c:v>45674</c:v>
                </c:pt>
                <c:pt idx="366">
                  <c:v>45673</c:v>
                </c:pt>
                <c:pt idx="367">
                  <c:v>45672</c:v>
                </c:pt>
                <c:pt idx="368">
                  <c:v>45671</c:v>
                </c:pt>
                <c:pt idx="369">
                  <c:v>45670</c:v>
                </c:pt>
                <c:pt idx="370">
                  <c:v>45667</c:v>
                </c:pt>
                <c:pt idx="371">
                  <c:v>45666</c:v>
                </c:pt>
                <c:pt idx="372">
                  <c:v>45665</c:v>
                </c:pt>
                <c:pt idx="373">
                  <c:v>45664</c:v>
                </c:pt>
                <c:pt idx="374">
                  <c:v>45663</c:v>
                </c:pt>
                <c:pt idx="375">
                  <c:v>45660</c:v>
                </c:pt>
                <c:pt idx="376">
                  <c:v>45659</c:v>
                </c:pt>
                <c:pt idx="377">
                  <c:v>45658</c:v>
                </c:pt>
                <c:pt idx="378">
                  <c:v>45657</c:v>
                </c:pt>
                <c:pt idx="379">
                  <c:v>45656</c:v>
                </c:pt>
                <c:pt idx="380">
                  <c:v>45653</c:v>
                </c:pt>
                <c:pt idx="381">
                  <c:v>45652</c:v>
                </c:pt>
                <c:pt idx="382">
                  <c:v>45651</c:v>
                </c:pt>
                <c:pt idx="383">
                  <c:v>45650</c:v>
                </c:pt>
                <c:pt idx="384">
                  <c:v>45649</c:v>
                </c:pt>
                <c:pt idx="385">
                  <c:v>45646</c:v>
                </c:pt>
                <c:pt idx="386">
                  <c:v>45645</c:v>
                </c:pt>
                <c:pt idx="387">
                  <c:v>45644</c:v>
                </c:pt>
                <c:pt idx="388">
                  <c:v>45643</c:v>
                </c:pt>
                <c:pt idx="389">
                  <c:v>45642</c:v>
                </c:pt>
                <c:pt idx="390">
                  <c:v>45639</c:v>
                </c:pt>
                <c:pt idx="391">
                  <c:v>45638</c:v>
                </c:pt>
                <c:pt idx="392">
                  <c:v>45637</c:v>
                </c:pt>
                <c:pt idx="393">
                  <c:v>45636</c:v>
                </c:pt>
                <c:pt idx="394">
                  <c:v>45635</c:v>
                </c:pt>
                <c:pt idx="395">
                  <c:v>45632</c:v>
                </c:pt>
                <c:pt idx="396">
                  <c:v>45631</c:v>
                </c:pt>
                <c:pt idx="397">
                  <c:v>45630</c:v>
                </c:pt>
                <c:pt idx="398">
                  <c:v>45629</c:v>
                </c:pt>
                <c:pt idx="399">
                  <c:v>45628</c:v>
                </c:pt>
                <c:pt idx="400">
                  <c:v>45625</c:v>
                </c:pt>
                <c:pt idx="401">
                  <c:v>45624</c:v>
                </c:pt>
                <c:pt idx="402">
                  <c:v>45623</c:v>
                </c:pt>
                <c:pt idx="403">
                  <c:v>45622</c:v>
                </c:pt>
                <c:pt idx="404">
                  <c:v>45621</c:v>
                </c:pt>
                <c:pt idx="405">
                  <c:v>45618</c:v>
                </c:pt>
                <c:pt idx="406">
                  <c:v>45617</c:v>
                </c:pt>
                <c:pt idx="407">
                  <c:v>45616</c:v>
                </c:pt>
                <c:pt idx="408">
                  <c:v>45615</c:v>
                </c:pt>
                <c:pt idx="409">
                  <c:v>45614</c:v>
                </c:pt>
                <c:pt idx="410">
                  <c:v>45611</c:v>
                </c:pt>
                <c:pt idx="411">
                  <c:v>45610</c:v>
                </c:pt>
                <c:pt idx="412">
                  <c:v>45609</c:v>
                </c:pt>
                <c:pt idx="413">
                  <c:v>45608</c:v>
                </c:pt>
                <c:pt idx="414">
                  <c:v>45607</c:v>
                </c:pt>
                <c:pt idx="415">
                  <c:v>45604</c:v>
                </c:pt>
                <c:pt idx="416">
                  <c:v>45603</c:v>
                </c:pt>
                <c:pt idx="417">
                  <c:v>45602</c:v>
                </c:pt>
                <c:pt idx="418">
                  <c:v>45601</c:v>
                </c:pt>
                <c:pt idx="419">
                  <c:v>45600</c:v>
                </c:pt>
                <c:pt idx="420">
                  <c:v>45597</c:v>
                </c:pt>
                <c:pt idx="421">
                  <c:v>45596</c:v>
                </c:pt>
                <c:pt idx="422">
                  <c:v>45595</c:v>
                </c:pt>
                <c:pt idx="423">
                  <c:v>45594</c:v>
                </c:pt>
                <c:pt idx="424">
                  <c:v>45593</c:v>
                </c:pt>
                <c:pt idx="425">
                  <c:v>45590</c:v>
                </c:pt>
                <c:pt idx="426">
                  <c:v>45589</c:v>
                </c:pt>
                <c:pt idx="427">
                  <c:v>45588</c:v>
                </c:pt>
                <c:pt idx="428">
                  <c:v>45587</c:v>
                </c:pt>
                <c:pt idx="429">
                  <c:v>45586</c:v>
                </c:pt>
                <c:pt idx="430">
                  <c:v>45583</c:v>
                </c:pt>
                <c:pt idx="431">
                  <c:v>45582</c:v>
                </c:pt>
                <c:pt idx="432">
                  <c:v>45581</c:v>
                </c:pt>
                <c:pt idx="433">
                  <c:v>45580</c:v>
                </c:pt>
                <c:pt idx="434">
                  <c:v>45579</c:v>
                </c:pt>
                <c:pt idx="435">
                  <c:v>45576</c:v>
                </c:pt>
                <c:pt idx="436">
                  <c:v>45575</c:v>
                </c:pt>
                <c:pt idx="437">
                  <c:v>45574</c:v>
                </c:pt>
                <c:pt idx="438">
                  <c:v>45573</c:v>
                </c:pt>
                <c:pt idx="439">
                  <c:v>45572</c:v>
                </c:pt>
                <c:pt idx="440">
                  <c:v>45569</c:v>
                </c:pt>
                <c:pt idx="441">
                  <c:v>45568</c:v>
                </c:pt>
                <c:pt idx="442">
                  <c:v>45567</c:v>
                </c:pt>
                <c:pt idx="443">
                  <c:v>45566</c:v>
                </c:pt>
                <c:pt idx="444">
                  <c:v>45565</c:v>
                </c:pt>
                <c:pt idx="445">
                  <c:v>45562</c:v>
                </c:pt>
                <c:pt idx="446">
                  <c:v>45561</c:v>
                </c:pt>
                <c:pt idx="447">
                  <c:v>45560</c:v>
                </c:pt>
                <c:pt idx="448">
                  <c:v>45559</c:v>
                </c:pt>
                <c:pt idx="449">
                  <c:v>45558</c:v>
                </c:pt>
                <c:pt idx="450">
                  <c:v>45555</c:v>
                </c:pt>
                <c:pt idx="451">
                  <c:v>45554</c:v>
                </c:pt>
                <c:pt idx="452">
                  <c:v>45553</c:v>
                </c:pt>
                <c:pt idx="453">
                  <c:v>45552</c:v>
                </c:pt>
                <c:pt idx="454">
                  <c:v>45551</c:v>
                </c:pt>
                <c:pt idx="455">
                  <c:v>45548</c:v>
                </c:pt>
                <c:pt idx="456">
                  <c:v>45547</c:v>
                </c:pt>
                <c:pt idx="457">
                  <c:v>45546</c:v>
                </c:pt>
                <c:pt idx="458">
                  <c:v>45545</c:v>
                </c:pt>
                <c:pt idx="459">
                  <c:v>45544</c:v>
                </c:pt>
                <c:pt idx="460">
                  <c:v>45541</c:v>
                </c:pt>
                <c:pt idx="461">
                  <c:v>45540</c:v>
                </c:pt>
                <c:pt idx="462">
                  <c:v>45539</c:v>
                </c:pt>
                <c:pt idx="463">
                  <c:v>45538</c:v>
                </c:pt>
                <c:pt idx="464">
                  <c:v>45537</c:v>
                </c:pt>
                <c:pt idx="465">
                  <c:v>45534</c:v>
                </c:pt>
                <c:pt idx="466">
                  <c:v>45533</c:v>
                </c:pt>
                <c:pt idx="467">
                  <c:v>45532</c:v>
                </c:pt>
                <c:pt idx="468">
                  <c:v>45531</c:v>
                </c:pt>
                <c:pt idx="469">
                  <c:v>45530</c:v>
                </c:pt>
                <c:pt idx="470">
                  <c:v>45527</c:v>
                </c:pt>
                <c:pt idx="471">
                  <c:v>45526</c:v>
                </c:pt>
                <c:pt idx="472">
                  <c:v>45525</c:v>
                </c:pt>
                <c:pt idx="473">
                  <c:v>45524</c:v>
                </c:pt>
                <c:pt idx="474">
                  <c:v>45523</c:v>
                </c:pt>
                <c:pt idx="475">
                  <c:v>45520</c:v>
                </c:pt>
                <c:pt idx="476">
                  <c:v>45519</c:v>
                </c:pt>
                <c:pt idx="477">
                  <c:v>45518</c:v>
                </c:pt>
                <c:pt idx="478">
                  <c:v>45517</c:v>
                </c:pt>
                <c:pt idx="479">
                  <c:v>45516</c:v>
                </c:pt>
                <c:pt idx="480">
                  <c:v>45513</c:v>
                </c:pt>
                <c:pt idx="481">
                  <c:v>45512</c:v>
                </c:pt>
                <c:pt idx="482">
                  <c:v>45511</c:v>
                </c:pt>
                <c:pt idx="483">
                  <c:v>45510</c:v>
                </c:pt>
                <c:pt idx="484">
                  <c:v>45509</c:v>
                </c:pt>
                <c:pt idx="485">
                  <c:v>45506</c:v>
                </c:pt>
                <c:pt idx="486">
                  <c:v>45505</c:v>
                </c:pt>
                <c:pt idx="487">
                  <c:v>45504</c:v>
                </c:pt>
                <c:pt idx="488">
                  <c:v>45503</c:v>
                </c:pt>
                <c:pt idx="489">
                  <c:v>45502</c:v>
                </c:pt>
                <c:pt idx="490">
                  <c:v>45499</c:v>
                </c:pt>
                <c:pt idx="491">
                  <c:v>45498</c:v>
                </c:pt>
                <c:pt idx="492">
                  <c:v>45497</c:v>
                </c:pt>
                <c:pt idx="493">
                  <c:v>45496</c:v>
                </c:pt>
                <c:pt idx="494">
                  <c:v>45495</c:v>
                </c:pt>
                <c:pt idx="495">
                  <c:v>45492</c:v>
                </c:pt>
                <c:pt idx="496">
                  <c:v>45491</c:v>
                </c:pt>
                <c:pt idx="497">
                  <c:v>45490</c:v>
                </c:pt>
                <c:pt idx="498">
                  <c:v>45489</c:v>
                </c:pt>
                <c:pt idx="499">
                  <c:v>45488</c:v>
                </c:pt>
                <c:pt idx="500">
                  <c:v>45485</c:v>
                </c:pt>
                <c:pt idx="501">
                  <c:v>45484</c:v>
                </c:pt>
                <c:pt idx="502">
                  <c:v>45483</c:v>
                </c:pt>
                <c:pt idx="503">
                  <c:v>45482</c:v>
                </c:pt>
                <c:pt idx="504">
                  <c:v>45481</c:v>
                </c:pt>
                <c:pt idx="505">
                  <c:v>45478</c:v>
                </c:pt>
                <c:pt idx="506">
                  <c:v>45477</c:v>
                </c:pt>
                <c:pt idx="507">
                  <c:v>45476</c:v>
                </c:pt>
                <c:pt idx="508">
                  <c:v>45475</c:v>
                </c:pt>
                <c:pt idx="509">
                  <c:v>45474</c:v>
                </c:pt>
                <c:pt idx="510">
                  <c:v>45471</c:v>
                </c:pt>
                <c:pt idx="511">
                  <c:v>45470</c:v>
                </c:pt>
                <c:pt idx="512">
                  <c:v>45469</c:v>
                </c:pt>
                <c:pt idx="513">
                  <c:v>45468</c:v>
                </c:pt>
                <c:pt idx="514">
                  <c:v>45467</c:v>
                </c:pt>
                <c:pt idx="515">
                  <c:v>45464</c:v>
                </c:pt>
                <c:pt idx="516">
                  <c:v>45463</c:v>
                </c:pt>
                <c:pt idx="517">
                  <c:v>45462</c:v>
                </c:pt>
                <c:pt idx="518">
                  <c:v>45461</c:v>
                </c:pt>
                <c:pt idx="519">
                  <c:v>45460</c:v>
                </c:pt>
                <c:pt idx="520">
                  <c:v>45457</c:v>
                </c:pt>
                <c:pt idx="521">
                  <c:v>45456</c:v>
                </c:pt>
                <c:pt idx="522">
                  <c:v>45455</c:v>
                </c:pt>
                <c:pt idx="523">
                  <c:v>45454</c:v>
                </c:pt>
                <c:pt idx="524">
                  <c:v>45453</c:v>
                </c:pt>
                <c:pt idx="525">
                  <c:v>45450</c:v>
                </c:pt>
                <c:pt idx="526">
                  <c:v>45449</c:v>
                </c:pt>
                <c:pt idx="527">
                  <c:v>45448</c:v>
                </c:pt>
                <c:pt idx="528">
                  <c:v>45447</c:v>
                </c:pt>
                <c:pt idx="529">
                  <c:v>45446</c:v>
                </c:pt>
                <c:pt idx="530">
                  <c:v>45443</c:v>
                </c:pt>
                <c:pt idx="531">
                  <c:v>45442</c:v>
                </c:pt>
                <c:pt idx="532">
                  <c:v>45441</c:v>
                </c:pt>
                <c:pt idx="533">
                  <c:v>45440</c:v>
                </c:pt>
                <c:pt idx="534">
                  <c:v>45439</c:v>
                </c:pt>
                <c:pt idx="535">
                  <c:v>45436</c:v>
                </c:pt>
                <c:pt idx="536">
                  <c:v>45435</c:v>
                </c:pt>
                <c:pt idx="537">
                  <c:v>45434</c:v>
                </c:pt>
                <c:pt idx="538">
                  <c:v>45433</c:v>
                </c:pt>
                <c:pt idx="539">
                  <c:v>45432</c:v>
                </c:pt>
                <c:pt idx="540">
                  <c:v>45429</c:v>
                </c:pt>
                <c:pt idx="541">
                  <c:v>45428</c:v>
                </c:pt>
                <c:pt idx="542">
                  <c:v>45427</c:v>
                </c:pt>
                <c:pt idx="543">
                  <c:v>45426</c:v>
                </c:pt>
                <c:pt idx="544">
                  <c:v>45425</c:v>
                </c:pt>
                <c:pt idx="545">
                  <c:v>45422</c:v>
                </c:pt>
                <c:pt idx="546">
                  <c:v>45421</c:v>
                </c:pt>
                <c:pt idx="547">
                  <c:v>45420</c:v>
                </c:pt>
                <c:pt idx="548">
                  <c:v>45419</c:v>
                </c:pt>
                <c:pt idx="549">
                  <c:v>45418</c:v>
                </c:pt>
                <c:pt idx="550">
                  <c:v>45415</c:v>
                </c:pt>
                <c:pt idx="551">
                  <c:v>45414</c:v>
                </c:pt>
                <c:pt idx="552">
                  <c:v>45413</c:v>
                </c:pt>
                <c:pt idx="553">
                  <c:v>45412</c:v>
                </c:pt>
                <c:pt idx="554">
                  <c:v>45411</c:v>
                </c:pt>
                <c:pt idx="555">
                  <c:v>45408</c:v>
                </c:pt>
                <c:pt idx="556">
                  <c:v>45407</c:v>
                </c:pt>
                <c:pt idx="557">
                  <c:v>45406</c:v>
                </c:pt>
                <c:pt idx="558">
                  <c:v>45405</c:v>
                </c:pt>
                <c:pt idx="559">
                  <c:v>45404</c:v>
                </c:pt>
                <c:pt idx="560">
                  <c:v>45401</c:v>
                </c:pt>
                <c:pt idx="561">
                  <c:v>45400</c:v>
                </c:pt>
                <c:pt idx="562">
                  <c:v>45399</c:v>
                </c:pt>
                <c:pt idx="563">
                  <c:v>45398</c:v>
                </c:pt>
                <c:pt idx="564">
                  <c:v>45397</c:v>
                </c:pt>
                <c:pt idx="565">
                  <c:v>45394</c:v>
                </c:pt>
                <c:pt idx="566">
                  <c:v>45393</c:v>
                </c:pt>
                <c:pt idx="567">
                  <c:v>45392</c:v>
                </c:pt>
                <c:pt idx="568">
                  <c:v>45391</c:v>
                </c:pt>
                <c:pt idx="569">
                  <c:v>45390</c:v>
                </c:pt>
                <c:pt idx="570">
                  <c:v>45387</c:v>
                </c:pt>
                <c:pt idx="571">
                  <c:v>45386</c:v>
                </c:pt>
                <c:pt idx="572">
                  <c:v>45385</c:v>
                </c:pt>
                <c:pt idx="573">
                  <c:v>45384</c:v>
                </c:pt>
                <c:pt idx="574">
                  <c:v>45383</c:v>
                </c:pt>
                <c:pt idx="575">
                  <c:v>45380</c:v>
                </c:pt>
                <c:pt idx="576">
                  <c:v>45379</c:v>
                </c:pt>
                <c:pt idx="577">
                  <c:v>45378</c:v>
                </c:pt>
                <c:pt idx="578">
                  <c:v>45377</c:v>
                </c:pt>
                <c:pt idx="579">
                  <c:v>45376</c:v>
                </c:pt>
                <c:pt idx="580">
                  <c:v>45373</c:v>
                </c:pt>
                <c:pt idx="581">
                  <c:v>45372</c:v>
                </c:pt>
                <c:pt idx="582">
                  <c:v>45371</c:v>
                </c:pt>
                <c:pt idx="583">
                  <c:v>45370</c:v>
                </c:pt>
                <c:pt idx="584">
                  <c:v>45369</c:v>
                </c:pt>
                <c:pt idx="585">
                  <c:v>45366</c:v>
                </c:pt>
                <c:pt idx="586">
                  <c:v>45365</c:v>
                </c:pt>
                <c:pt idx="587">
                  <c:v>45364</c:v>
                </c:pt>
                <c:pt idx="588">
                  <c:v>45363</c:v>
                </c:pt>
                <c:pt idx="589">
                  <c:v>45362</c:v>
                </c:pt>
                <c:pt idx="590">
                  <c:v>45359</c:v>
                </c:pt>
                <c:pt idx="591">
                  <c:v>45358</c:v>
                </c:pt>
                <c:pt idx="592">
                  <c:v>45357</c:v>
                </c:pt>
                <c:pt idx="593">
                  <c:v>45356</c:v>
                </c:pt>
                <c:pt idx="594">
                  <c:v>45355</c:v>
                </c:pt>
                <c:pt idx="595">
                  <c:v>45352</c:v>
                </c:pt>
                <c:pt idx="596">
                  <c:v>45351</c:v>
                </c:pt>
                <c:pt idx="597">
                  <c:v>45350</c:v>
                </c:pt>
                <c:pt idx="598">
                  <c:v>45349</c:v>
                </c:pt>
                <c:pt idx="599">
                  <c:v>45348</c:v>
                </c:pt>
                <c:pt idx="600">
                  <c:v>45345</c:v>
                </c:pt>
                <c:pt idx="601">
                  <c:v>45344</c:v>
                </c:pt>
                <c:pt idx="602">
                  <c:v>45343</c:v>
                </c:pt>
                <c:pt idx="603">
                  <c:v>45342</c:v>
                </c:pt>
                <c:pt idx="604">
                  <c:v>45341</c:v>
                </c:pt>
                <c:pt idx="605">
                  <c:v>45338</c:v>
                </c:pt>
                <c:pt idx="606">
                  <c:v>45337</c:v>
                </c:pt>
                <c:pt idx="607">
                  <c:v>45336</c:v>
                </c:pt>
                <c:pt idx="608">
                  <c:v>45335</c:v>
                </c:pt>
                <c:pt idx="609">
                  <c:v>45334</c:v>
                </c:pt>
                <c:pt idx="610">
                  <c:v>45331</c:v>
                </c:pt>
                <c:pt idx="611">
                  <c:v>45330</c:v>
                </c:pt>
                <c:pt idx="612">
                  <c:v>45329</c:v>
                </c:pt>
                <c:pt idx="613">
                  <c:v>45328</c:v>
                </c:pt>
                <c:pt idx="614">
                  <c:v>45327</c:v>
                </c:pt>
                <c:pt idx="615">
                  <c:v>45324</c:v>
                </c:pt>
                <c:pt idx="616">
                  <c:v>45323</c:v>
                </c:pt>
                <c:pt idx="617">
                  <c:v>45322</c:v>
                </c:pt>
                <c:pt idx="618">
                  <c:v>45321</c:v>
                </c:pt>
                <c:pt idx="619">
                  <c:v>45320</c:v>
                </c:pt>
                <c:pt idx="620">
                  <c:v>45317</c:v>
                </c:pt>
                <c:pt idx="621">
                  <c:v>45316</c:v>
                </c:pt>
                <c:pt idx="622">
                  <c:v>45315</c:v>
                </c:pt>
                <c:pt idx="623">
                  <c:v>45314</c:v>
                </c:pt>
                <c:pt idx="624">
                  <c:v>45313</c:v>
                </c:pt>
                <c:pt idx="625">
                  <c:v>45310</c:v>
                </c:pt>
                <c:pt idx="626">
                  <c:v>45309</c:v>
                </c:pt>
                <c:pt idx="627">
                  <c:v>45308</c:v>
                </c:pt>
                <c:pt idx="628">
                  <c:v>45307</c:v>
                </c:pt>
                <c:pt idx="629">
                  <c:v>45306</c:v>
                </c:pt>
                <c:pt idx="630">
                  <c:v>45303</c:v>
                </c:pt>
                <c:pt idx="631">
                  <c:v>45302</c:v>
                </c:pt>
                <c:pt idx="632">
                  <c:v>45301</c:v>
                </c:pt>
                <c:pt idx="633">
                  <c:v>45300</c:v>
                </c:pt>
                <c:pt idx="634">
                  <c:v>45299</c:v>
                </c:pt>
                <c:pt idx="635">
                  <c:v>45296</c:v>
                </c:pt>
                <c:pt idx="636">
                  <c:v>45295</c:v>
                </c:pt>
                <c:pt idx="637">
                  <c:v>45294</c:v>
                </c:pt>
                <c:pt idx="638">
                  <c:v>45293</c:v>
                </c:pt>
                <c:pt idx="639">
                  <c:v>45292</c:v>
                </c:pt>
                <c:pt idx="640">
                  <c:v>45289</c:v>
                </c:pt>
                <c:pt idx="641">
                  <c:v>45288</c:v>
                </c:pt>
                <c:pt idx="642">
                  <c:v>45287</c:v>
                </c:pt>
                <c:pt idx="643">
                  <c:v>45286</c:v>
                </c:pt>
                <c:pt idx="644">
                  <c:v>45285</c:v>
                </c:pt>
                <c:pt idx="645">
                  <c:v>45282</c:v>
                </c:pt>
                <c:pt idx="646">
                  <c:v>45281</c:v>
                </c:pt>
                <c:pt idx="647">
                  <c:v>45280</c:v>
                </c:pt>
                <c:pt idx="648">
                  <c:v>45279</c:v>
                </c:pt>
                <c:pt idx="649">
                  <c:v>45278</c:v>
                </c:pt>
                <c:pt idx="650">
                  <c:v>45275</c:v>
                </c:pt>
                <c:pt idx="651">
                  <c:v>45274</c:v>
                </c:pt>
                <c:pt idx="652">
                  <c:v>45273</c:v>
                </c:pt>
                <c:pt idx="653">
                  <c:v>45272</c:v>
                </c:pt>
                <c:pt idx="654">
                  <c:v>45271</c:v>
                </c:pt>
                <c:pt idx="655">
                  <c:v>45268</c:v>
                </c:pt>
                <c:pt idx="656">
                  <c:v>45267</c:v>
                </c:pt>
                <c:pt idx="657">
                  <c:v>45266</c:v>
                </c:pt>
                <c:pt idx="658">
                  <c:v>45265</c:v>
                </c:pt>
                <c:pt idx="659">
                  <c:v>45264</c:v>
                </c:pt>
                <c:pt idx="660">
                  <c:v>45261</c:v>
                </c:pt>
                <c:pt idx="661">
                  <c:v>45260</c:v>
                </c:pt>
                <c:pt idx="662">
                  <c:v>45259</c:v>
                </c:pt>
                <c:pt idx="663">
                  <c:v>45258</c:v>
                </c:pt>
                <c:pt idx="664">
                  <c:v>45257</c:v>
                </c:pt>
                <c:pt idx="665">
                  <c:v>45254</c:v>
                </c:pt>
                <c:pt idx="666">
                  <c:v>45253</c:v>
                </c:pt>
                <c:pt idx="667">
                  <c:v>45252</c:v>
                </c:pt>
                <c:pt idx="668">
                  <c:v>45251</c:v>
                </c:pt>
                <c:pt idx="669">
                  <c:v>45250</c:v>
                </c:pt>
                <c:pt idx="670">
                  <c:v>45247</c:v>
                </c:pt>
                <c:pt idx="671">
                  <c:v>45246</c:v>
                </c:pt>
                <c:pt idx="672">
                  <c:v>45245</c:v>
                </c:pt>
                <c:pt idx="673">
                  <c:v>45244</c:v>
                </c:pt>
                <c:pt idx="674">
                  <c:v>45243</c:v>
                </c:pt>
                <c:pt idx="675">
                  <c:v>45240</c:v>
                </c:pt>
                <c:pt idx="676">
                  <c:v>45239</c:v>
                </c:pt>
                <c:pt idx="677">
                  <c:v>45238</c:v>
                </c:pt>
                <c:pt idx="678">
                  <c:v>45237</c:v>
                </c:pt>
                <c:pt idx="679">
                  <c:v>45236</c:v>
                </c:pt>
                <c:pt idx="680">
                  <c:v>45233</c:v>
                </c:pt>
                <c:pt idx="681">
                  <c:v>45232</c:v>
                </c:pt>
                <c:pt idx="682">
                  <c:v>45231</c:v>
                </c:pt>
                <c:pt idx="683">
                  <c:v>45230</c:v>
                </c:pt>
                <c:pt idx="684">
                  <c:v>45229</c:v>
                </c:pt>
                <c:pt idx="685">
                  <c:v>45226</c:v>
                </c:pt>
                <c:pt idx="686">
                  <c:v>45225</c:v>
                </c:pt>
                <c:pt idx="687">
                  <c:v>45224</c:v>
                </c:pt>
                <c:pt idx="688">
                  <c:v>45223</c:v>
                </c:pt>
                <c:pt idx="689">
                  <c:v>45222</c:v>
                </c:pt>
                <c:pt idx="690">
                  <c:v>45219</c:v>
                </c:pt>
                <c:pt idx="691">
                  <c:v>45218</c:v>
                </c:pt>
                <c:pt idx="692">
                  <c:v>45217</c:v>
                </c:pt>
                <c:pt idx="693">
                  <c:v>45216</c:v>
                </c:pt>
                <c:pt idx="694">
                  <c:v>45215</c:v>
                </c:pt>
                <c:pt idx="695">
                  <c:v>45212</c:v>
                </c:pt>
                <c:pt idx="696">
                  <c:v>45211</c:v>
                </c:pt>
                <c:pt idx="697">
                  <c:v>45210</c:v>
                </c:pt>
                <c:pt idx="698">
                  <c:v>45209</c:v>
                </c:pt>
                <c:pt idx="699">
                  <c:v>45208</c:v>
                </c:pt>
                <c:pt idx="700">
                  <c:v>45205</c:v>
                </c:pt>
                <c:pt idx="701">
                  <c:v>45204</c:v>
                </c:pt>
                <c:pt idx="702">
                  <c:v>45203</c:v>
                </c:pt>
                <c:pt idx="703">
                  <c:v>45202</c:v>
                </c:pt>
                <c:pt idx="704">
                  <c:v>45201</c:v>
                </c:pt>
                <c:pt idx="705">
                  <c:v>45198</c:v>
                </c:pt>
                <c:pt idx="706">
                  <c:v>45197</c:v>
                </c:pt>
                <c:pt idx="707">
                  <c:v>45196</c:v>
                </c:pt>
                <c:pt idx="708">
                  <c:v>45195</c:v>
                </c:pt>
                <c:pt idx="709">
                  <c:v>45194</c:v>
                </c:pt>
                <c:pt idx="710">
                  <c:v>45191</c:v>
                </c:pt>
                <c:pt idx="711">
                  <c:v>45190</c:v>
                </c:pt>
                <c:pt idx="712">
                  <c:v>45189</c:v>
                </c:pt>
                <c:pt idx="713">
                  <c:v>45188</c:v>
                </c:pt>
                <c:pt idx="714">
                  <c:v>45187</c:v>
                </c:pt>
                <c:pt idx="715">
                  <c:v>45184</c:v>
                </c:pt>
                <c:pt idx="716">
                  <c:v>45183</c:v>
                </c:pt>
                <c:pt idx="717">
                  <c:v>45182</c:v>
                </c:pt>
                <c:pt idx="718">
                  <c:v>45181</c:v>
                </c:pt>
                <c:pt idx="719">
                  <c:v>45180</c:v>
                </c:pt>
                <c:pt idx="720">
                  <c:v>45177</c:v>
                </c:pt>
                <c:pt idx="721">
                  <c:v>45176</c:v>
                </c:pt>
                <c:pt idx="722">
                  <c:v>45175</c:v>
                </c:pt>
                <c:pt idx="723">
                  <c:v>45174</c:v>
                </c:pt>
                <c:pt idx="724">
                  <c:v>45173</c:v>
                </c:pt>
                <c:pt idx="725">
                  <c:v>45170</c:v>
                </c:pt>
                <c:pt idx="726">
                  <c:v>45169</c:v>
                </c:pt>
                <c:pt idx="727">
                  <c:v>45168</c:v>
                </c:pt>
                <c:pt idx="728">
                  <c:v>45167</c:v>
                </c:pt>
                <c:pt idx="729">
                  <c:v>45166</c:v>
                </c:pt>
                <c:pt idx="730">
                  <c:v>45163</c:v>
                </c:pt>
                <c:pt idx="731">
                  <c:v>45162</c:v>
                </c:pt>
                <c:pt idx="732">
                  <c:v>45161</c:v>
                </c:pt>
                <c:pt idx="733">
                  <c:v>45160</c:v>
                </c:pt>
                <c:pt idx="734">
                  <c:v>45159</c:v>
                </c:pt>
                <c:pt idx="735">
                  <c:v>45156</c:v>
                </c:pt>
                <c:pt idx="736">
                  <c:v>45155</c:v>
                </c:pt>
                <c:pt idx="737">
                  <c:v>45154</c:v>
                </c:pt>
                <c:pt idx="738">
                  <c:v>45153</c:v>
                </c:pt>
                <c:pt idx="739">
                  <c:v>45152</c:v>
                </c:pt>
                <c:pt idx="740">
                  <c:v>45149</c:v>
                </c:pt>
                <c:pt idx="741">
                  <c:v>45148</c:v>
                </c:pt>
                <c:pt idx="742">
                  <c:v>45147</c:v>
                </c:pt>
                <c:pt idx="743">
                  <c:v>45146</c:v>
                </c:pt>
                <c:pt idx="744">
                  <c:v>45145</c:v>
                </c:pt>
                <c:pt idx="745">
                  <c:v>45142</c:v>
                </c:pt>
                <c:pt idx="746">
                  <c:v>45141</c:v>
                </c:pt>
                <c:pt idx="747">
                  <c:v>45140</c:v>
                </c:pt>
                <c:pt idx="748">
                  <c:v>45139</c:v>
                </c:pt>
                <c:pt idx="749">
                  <c:v>45138</c:v>
                </c:pt>
                <c:pt idx="750">
                  <c:v>45135</c:v>
                </c:pt>
                <c:pt idx="751">
                  <c:v>45134</c:v>
                </c:pt>
                <c:pt idx="752">
                  <c:v>45133</c:v>
                </c:pt>
                <c:pt idx="753">
                  <c:v>45132</c:v>
                </c:pt>
                <c:pt idx="754">
                  <c:v>45131</c:v>
                </c:pt>
                <c:pt idx="755">
                  <c:v>45128</c:v>
                </c:pt>
                <c:pt idx="756">
                  <c:v>45127</c:v>
                </c:pt>
                <c:pt idx="757">
                  <c:v>45126</c:v>
                </c:pt>
                <c:pt idx="758">
                  <c:v>45125</c:v>
                </c:pt>
                <c:pt idx="759">
                  <c:v>45124</c:v>
                </c:pt>
                <c:pt idx="760">
                  <c:v>45121</c:v>
                </c:pt>
                <c:pt idx="761">
                  <c:v>45120</c:v>
                </c:pt>
                <c:pt idx="762">
                  <c:v>45119</c:v>
                </c:pt>
                <c:pt idx="763">
                  <c:v>45118</c:v>
                </c:pt>
                <c:pt idx="764">
                  <c:v>45117</c:v>
                </c:pt>
                <c:pt idx="765">
                  <c:v>45114</c:v>
                </c:pt>
                <c:pt idx="766">
                  <c:v>45113</c:v>
                </c:pt>
                <c:pt idx="767">
                  <c:v>45112</c:v>
                </c:pt>
                <c:pt idx="768">
                  <c:v>45111</c:v>
                </c:pt>
                <c:pt idx="769">
                  <c:v>45110</c:v>
                </c:pt>
                <c:pt idx="770">
                  <c:v>45107</c:v>
                </c:pt>
                <c:pt idx="771">
                  <c:v>45106</c:v>
                </c:pt>
                <c:pt idx="772">
                  <c:v>45105</c:v>
                </c:pt>
                <c:pt idx="773">
                  <c:v>45104</c:v>
                </c:pt>
                <c:pt idx="774">
                  <c:v>45103</c:v>
                </c:pt>
                <c:pt idx="775">
                  <c:v>45100</c:v>
                </c:pt>
                <c:pt idx="776">
                  <c:v>45099</c:v>
                </c:pt>
                <c:pt idx="777">
                  <c:v>45098</c:v>
                </c:pt>
                <c:pt idx="778">
                  <c:v>45097</c:v>
                </c:pt>
                <c:pt idx="779">
                  <c:v>45096</c:v>
                </c:pt>
                <c:pt idx="780">
                  <c:v>45093</c:v>
                </c:pt>
                <c:pt idx="781">
                  <c:v>45092</c:v>
                </c:pt>
                <c:pt idx="782">
                  <c:v>45091</c:v>
                </c:pt>
                <c:pt idx="783">
                  <c:v>45090</c:v>
                </c:pt>
                <c:pt idx="784">
                  <c:v>45089</c:v>
                </c:pt>
                <c:pt idx="785">
                  <c:v>45086</c:v>
                </c:pt>
                <c:pt idx="786">
                  <c:v>45085</c:v>
                </c:pt>
                <c:pt idx="787">
                  <c:v>45084</c:v>
                </c:pt>
                <c:pt idx="788">
                  <c:v>45083</c:v>
                </c:pt>
                <c:pt idx="789">
                  <c:v>45082</c:v>
                </c:pt>
                <c:pt idx="790">
                  <c:v>45079</c:v>
                </c:pt>
                <c:pt idx="791">
                  <c:v>45078</c:v>
                </c:pt>
                <c:pt idx="792">
                  <c:v>45077</c:v>
                </c:pt>
                <c:pt idx="793">
                  <c:v>45076</c:v>
                </c:pt>
                <c:pt idx="794">
                  <c:v>45075</c:v>
                </c:pt>
                <c:pt idx="795">
                  <c:v>45072</c:v>
                </c:pt>
                <c:pt idx="796">
                  <c:v>45071</c:v>
                </c:pt>
                <c:pt idx="797">
                  <c:v>45070</c:v>
                </c:pt>
                <c:pt idx="798">
                  <c:v>45069</c:v>
                </c:pt>
                <c:pt idx="799">
                  <c:v>45068</c:v>
                </c:pt>
                <c:pt idx="800">
                  <c:v>45065</c:v>
                </c:pt>
                <c:pt idx="801">
                  <c:v>45064</c:v>
                </c:pt>
                <c:pt idx="802">
                  <c:v>45063</c:v>
                </c:pt>
                <c:pt idx="803">
                  <c:v>45062</c:v>
                </c:pt>
                <c:pt idx="804">
                  <c:v>45061</c:v>
                </c:pt>
                <c:pt idx="805">
                  <c:v>45058</c:v>
                </c:pt>
                <c:pt idx="806">
                  <c:v>45057</c:v>
                </c:pt>
                <c:pt idx="807">
                  <c:v>45056</c:v>
                </c:pt>
                <c:pt idx="808">
                  <c:v>45055</c:v>
                </c:pt>
                <c:pt idx="809">
                  <c:v>45054</c:v>
                </c:pt>
                <c:pt idx="810">
                  <c:v>45051</c:v>
                </c:pt>
                <c:pt idx="811">
                  <c:v>45050</c:v>
                </c:pt>
                <c:pt idx="812">
                  <c:v>45049</c:v>
                </c:pt>
                <c:pt idx="813">
                  <c:v>45048</c:v>
                </c:pt>
                <c:pt idx="814">
                  <c:v>45047</c:v>
                </c:pt>
                <c:pt idx="815">
                  <c:v>45044</c:v>
                </c:pt>
                <c:pt idx="816">
                  <c:v>45043</c:v>
                </c:pt>
                <c:pt idx="817">
                  <c:v>45042</c:v>
                </c:pt>
                <c:pt idx="818">
                  <c:v>45041</c:v>
                </c:pt>
                <c:pt idx="819">
                  <c:v>45040</c:v>
                </c:pt>
                <c:pt idx="820">
                  <c:v>45037</c:v>
                </c:pt>
                <c:pt idx="821">
                  <c:v>45036</c:v>
                </c:pt>
                <c:pt idx="822">
                  <c:v>45035</c:v>
                </c:pt>
                <c:pt idx="823">
                  <c:v>45034</c:v>
                </c:pt>
                <c:pt idx="824">
                  <c:v>45033</c:v>
                </c:pt>
                <c:pt idx="825">
                  <c:v>45030</c:v>
                </c:pt>
                <c:pt idx="826">
                  <c:v>45029</c:v>
                </c:pt>
                <c:pt idx="827">
                  <c:v>45028</c:v>
                </c:pt>
                <c:pt idx="828">
                  <c:v>45027</c:v>
                </c:pt>
                <c:pt idx="829">
                  <c:v>45026</c:v>
                </c:pt>
                <c:pt idx="830">
                  <c:v>45023</c:v>
                </c:pt>
                <c:pt idx="831">
                  <c:v>45022</c:v>
                </c:pt>
                <c:pt idx="832">
                  <c:v>45021</c:v>
                </c:pt>
                <c:pt idx="833">
                  <c:v>45020</c:v>
                </c:pt>
                <c:pt idx="834">
                  <c:v>45019</c:v>
                </c:pt>
                <c:pt idx="835">
                  <c:v>45016</c:v>
                </c:pt>
                <c:pt idx="836">
                  <c:v>45015</c:v>
                </c:pt>
                <c:pt idx="837">
                  <c:v>45014</c:v>
                </c:pt>
                <c:pt idx="838">
                  <c:v>45013</c:v>
                </c:pt>
                <c:pt idx="839">
                  <c:v>45012</c:v>
                </c:pt>
                <c:pt idx="840">
                  <c:v>45009</c:v>
                </c:pt>
                <c:pt idx="841">
                  <c:v>45008</c:v>
                </c:pt>
                <c:pt idx="842">
                  <c:v>45007</c:v>
                </c:pt>
                <c:pt idx="843">
                  <c:v>45006</c:v>
                </c:pt>
                <c:pt idx="844">
                  <c:v>45005</c:v>
                </c:pt>
                <c:pt idx="845">
                  <c:v>45002</c:v>
                </c:pt>
                <c:pt idx="846">
                  <c:v>45001</c:v>
                </c:pt>
                <c:pt idx="847">
                  <c:v>45000</c:v>
                </c:pt>
                <c:pt idx="848">
                  <c:v>44999</c:v>
                </c:pt>
                <c:pt idx="849">
                  <c:v>44998</c:v>
                </c:pt>
                <c:pt idx="850">
                  <c:v>44995</c:v>
                </c:pt>
                <c:pt idx="851">
                  <c:v>44994</c:v>
                </c:pt>
                <c:pt idx="852">
                  <c:v>44993</c:v>
                </c:pt>
                <c:pt idx="853">
                  <c:v>44992</c:v>
                </c:pt>
                <c:pt idx="854">
                  <c:v>44991</c:v>
                </c:pt>
                <c:pt idx="855">
                  <c:v>44988</c:v>
                </c:pt>
                <c:pt idx="856">
                  <c:v>44987</c:v>
                </c:pt>
                <c:pt idx="857">
                  <c:v>44986</c:v>
                </c:pt>
                <c:pt idx="858">
                  <c:v>44985</c:v>
                </c:pt>
                <c:pt idx="859">
                  <c:v>44984</c:v>
                </c:pt>
                <c:pt idx="860">
                  <c:v>44981</c:v>
                </c:pt>
                <c:pt idx="861">
                  <c:v>44980</c:v>
                </c:pt>
                <c:pt idx="862">
                  <c:v>44979</c:v>
                </c:pt>
                <c:pt idx="863">
                  <c:v>44978</c:v>
                </c:pt>
                <c:pt idx="864">
                  <c:v>44977</c:v>
                </c:pt>
                <c:pt idx="865">
                  <c:v>44974</c:v>
                </c:pt>
                <c:pt idx="866">
                  <c:v>44973</c:v>
                </c:pt>
                <c:pt idx="867">
                  <c:v>44972</c:v>
                </c:pt>
                <c:pt idx="868">
                  <c:v>44971</c:v>
                </c:pt>
                <c:pt idx="869">
                  <c:v>44970</c:v>
                </c:pt>
                <c:pt idx="870">
                  <c:v>44967</c:v>
                </c:pt>
                <c:pt idx="871">
                  <c:v>44966</c:v>
                </c:pt>
                <c:pt idx="872">
                  <c:v>44965</c:v>
                </c:pt>
                <c:pt idx="873">
                  <c:v>44964</c:v>
                </c:pt>
                <c:pt idx="874">
                  <c:v>44963</c:v>
                </c:pt>
                <c:pt idx="875">
                  <c:v>44960</c:v>
                </c:pt>
                <c:pt idx="876">
                  <c:v>44959</c:v>
                </c:pt>
                <c:pt idx="877">
                  <c:v>44958</c:v>
                </c:pt>
                <c:pt idx="878">
                  <c:v>44957</c:v>
                </c:pt>
                <c:pt idx="879">
                  <c:v>44956</c:v>
                </c:pt>
                <c:pt idx="880">
                  <c:v>44953</c:v>
                </c:pt>
                <c:pt idx="881">
                  <c:v>44952</c:v>
                </c:pt>
                <c:pt idx="882">
                  <c:v>44951</c:v>
                </c:pt>
                <c:pt idx="883">
                  <c:v>44950</c:v>
                </c:pt>
                <c:pt idx="884">
                  <c:v>44949</c:v>
                </c:pt>
                <c:pt idx="885">
                  <c:v>44946</c:v>
                </c:pt>
                <c:pt idx="886">
                  <c:v>44945</c:v>
                </c:pt>
                <c:pt idx="887">
                  <c:v>44944</c:v>
                </c:pt>
                <c:pt idx="888">
                  <c:v>44943</c:v>
                </c:pt>
                <c:pt idx="889">
                  <c:v>44942</c:v>
                </c:pt>
                <c:pt idx="890">
                  <c:v>44939</c:v>
                </c:pt>
                <c:pt idx="891">
                  <c:v>44938</c:v>
                </c:pt>
                <c:pt idx="892">
                  <c:v>44937</c:v>
                </c:pt>
                <c:pt idx="893">
                  <c:v>44936</c:v>
                </c:pt>
                <c:pt idx="894">
                  <c:v>44935</c:v>
                </c:pt>
                <c:pt idx="895">
                  <c:v>44932</c:v>
                </c:pt>
                <c:pt idx="896">
                  <c:v>44931</c:v>
                </c:pt>
                <c:pt idx="897">
                  <c:v>44930</c:v>
                </c:pt>
                <c:pt idx="898">
                  <c:v>44929</c:v>
                </c:pt>
                <c:pt idx="899">
                  <c:v>44928</c:v>
                </c:pt>
                <c:pt idx="900">
                  <c:v>44925</c:v>
                </c:pt>
                <c:pt idx="901">
                  <c:v>44924</c:v>
                </c:pt>
                <c:pt idx="902">
                  <c:v>44923</c:v>
                </c:pt>
                <c:pt idx="903">
                  <c:v>44922</c:v>
                </c:pt>
                <c:pt idx="904">
                  <c:v>44921</c:v>
                </c:pt>
                <c:pt idx="905">
                  <c:v>44918</c:v>
                </c:pt>
                <c:pt idx="906">
                  <c:v>44917</c:v>
                </c:pt>
                <c:pt idx="907">
                  <c:v>44916</c:v>
                </c:pt>
                <c:pt idx="908">
                  <c:v>44915</c:v>
                </c:pt>
                <c:pt idx="909">
                  <c:v>44914</c:v>
                </c:pt>
                <c:pt idx="910">
                  <c:v>44911</c:v>
                </c:pt>
                <c:pt idx="911">
                  <c:v>44910</c:v>
                </c:pt>
                <c:pt idx="912">
                  <c:v>44909</c:v>
                </c:pt>
                <c:pt idx="913">
                  <c:v>44908</c:v>
                </c:pt>
                <c:pt idx="914">
                  <c:v>44907</c:v>
                </c:pt>
                <c:pt idx="915">
                  <c:v>44904</c:v>
                </c:pt>
                <c:pt idx="916">
                  <c:v>44903</c:v>
                </c:pt>
                <c:pt idx="917">
                  <c:v>44902</c:v>
                </c:pt>
                <c:pt idx="918">
                  <c:v>44901</c:v>
                </c:pt>
                <c:pt idx="919">
                  <c:v>44900</c:v>
                </c:pt>
                <c:pt idx="920">
                  <c:v>44897</c:v>
                </c:pt>
                <c:pt idx="921">
                  <c:v>44896</c:v>
                </c:pt>
                <c:pt idx="922">
                  <c:v>44895</c:v>
                </c:pt>
                <c:pt idx="923">
                  <c:v>44894</c:v>
                </c:pt>
                <c:pt idx="924">
                  <c:v>44893</c:v>
                </c:pt>
                <c:pt idx="925">
                  <c:v>44890</c:v>
                </c:pt>
                <c:pt idx="926">
                  <c:v>44889</c:v>
                </c:pt>
                <c:pt idx="927">
                  <c:v>44888</c:v>
                </c:pt>
                <c:pt idx="928">
                  <c:v>44887</c:v>
                </c:pt>
                <c:pt idx="929">
                  <c:v>44886</c:v>
                </c:pt>
                <c:pt idx="930">
                  <c:v>44883</c:v>
                </c:pt>
                <c:pt idx="931">
                  <c:v>44882</c:v>
                </c:pt>
                <c:pt idx="932">
                  <c:v>44881</c:v>
                </c:pt>
                <c:pt idx="933">
                  <c:v>44880</c:v>
                </c:pt>
                <c:pt idx="934">
                  <c:v>44879</c:v>
                </c:pt>
                <c:pt idx="935">
                  <c:v>44876</c:v>
                </c:pt>
                <c:pt idx="936">
                  <c:v>44875</c:v>
                </c:pt>
                <c:pt idx="937">
                  <c:v>44874</c:v>
                </c:pt>
                <c:pt idx="938">
                  <c:v>44873</c:v>
                </c:pt>
                <c:pt idx="939">
                  <c:v>44872</c:v>
                </c:pt>
                <c:pt idx="940">
                  <c:v>44869</c:v>
                </c:pt>
                <c:pt idx="941">
                  <c:v>44868</c:v>
                </c:pt>
                <c:pt idx="942">
                  <c:v>44867</c:v>
                </c:pt>
                <c:pt idx="943">
                  <c:v>44866</c:v>
                </c:pt>
                <c:pt idx="944">
                  <c:v>44865</c:v>
                </c:pt>
                <c:pt idx="945">
                  <c:v>44862</c:v>
                </c:pt>
                <c:pt idx="946">
                  <c:v>44861</c:v>
                </c:pt>
                <c:pt idx="947">
                  <c:v>44860</c:v>
                </c:pt>
                <c:pt idx="948">
                  <c:v>44859</c:v>
                </c:pt>
                <c:pt idx="949">
                  <c:v>44858</c:v>
                </c:pt>
                <c:pt idx="950">
                  <c:v>44855</c:v>
                </c:pt>
                <c:pt idx="951">
                  <c:v>44854</c:v>
                </c:pt>
                <c:pt idx="952">
                  <c:v>44853</c:v>
                </c:pt>
                <c:pt idx="953">
                  <c:v>44852</c:v>
                </c:pt>
                <c:pt idx="954">
                  <c:v>44851</c:v>
                </c:pt>
                <c:pt idx="955">
                  <c:v>44848</c:v>
                </c:pt>
                <c:pt idx="956">
                  <c:v>44847</c:v>
                </c:pt>
                <c:pt idx="957">
                  <c:v>44846</c:v>
                </c:pt>
                <c:pt idx="958">
                  <c:v>44845</c:v>
                </c:pt>
                <c:pt idx="959">
                  <c:v>44844</c:v>
                </c:pt>
                <c:pt idx="960">
                  <c:v>44841</c:v>
                </c:pt>
                <c:pt idx="961">
                  <c:v>44840</c:v>
                </c:pt>
                <c:pt idx="962">
                  <c:v>44839</c:v>
                </c:pt>
                <c:pt idx="963">
                  <c:v>44838</c:v>
                </c:pt>
                <c:pt idx="964">
                  <c:v>44837</c:v>
                </c:pt>
                <c:pt idx="965">
                  <c:v>44834</c:v>
                </c:pt>
                <c:pt idx="966">
                  <c:v>44833</c:v>
                </c:pt>
                <c:pt idx="967">
                  <c:v>44832</c:v>
                </c:pt>
                <c:pt idx="968">
                  <c:v>44831</c:v>
                </c:pt>
                <c:pt idx="969">
                  <c:v>44830</c:v>
                </c:pt>
                <c:pt idx="970">
                  <c:v>44827</c:v>
                </c:pt>
                <c:pt idx="971">
                  <c:v>44826</c:v>
                </c:pt>
                <c:pt idx="972">
                  <c:v>44825</c:v>
                </c:pt>
                <c:pt idx="973">
                  <c:v>44824</c:v>
                </c:pt>
                <c:pt idx="974">
                  <c:v>44823</c:v>
                </c:pt>
                <c:pt idx="975">
                  <c:v>44820</c:v>
                </c:pt>
                <c:pt idx="976">
                  <c:v>44819</c:v>
                </c:pt>
                <c:pt idx="977">
                  <c:v>44818</c:v>
                </c:pt>
                <c:pt idx="978">
                  <c:v>44817</c:v>
                </c:pt>
                <c:pt idx="979">
                  <c:v>44816</c:v>
                </c:pt>
                <c:pt idx="980">
                  <c:v>44813</c:v>
                </c:pt>
                <c:pt idx="981">
                  <c:v>44812</c:v>
                </c:pt>
                <c:pt idx="982">
                  <c:v>44811</c:v>
                </c:pt>
                <c:pt idx="983">
                  <c:v>44810</c:v>
                </c:pt>
                <c:pt idx="984">
                  <c:v>44809</c:v>
                </c:pt>
                <c:pt idx="985">
                  <c:v>44806</c:v>
                </c:pt>
                <c:pt idx="986">
                  <c:v>44805</c:v>
                </c:pt>
                <c:pt idx="987">
                  <c:v>44804</c:v>
                </c:pt>
                <c:pt idx="988">
                  <c:v>44803</c:v>
                </c:pt>
                <c:pt idx="989">
                  <c:v>44802</c:v>
                </c:pt>
                <c:pt idx="990">
                  <c:v>44799</c:v>
                </c:pt>
                <c:pt idx="991">
                  <c:v>44798</c:v>
                </c:pt>
                <c:pt idx="992">
                  <c:v>44797</c:v>
                </c:pt>
                <c:pt idx="993">
                  <c:v>44796</c:v>
                </c:pt>
                <c:pt idx="994">
                  <c:v>44795</c:v>
                </c:pt>
                <c:pt idx="995">
                  <c:v>44792</c:v>
                </c:pt>
                <c:pt idx="996">
                  <c:v>44791</c:v>
                </c:pt>
                <c:pt idx="997">
                  <c:v>44790</c:v>
                </c:pt>
                <c:pt idx="998">
                  <c:v>44789</c:v>
                </c:pt>
                <c:pt idx="999">
                  <c:v>44788</c:v>
                </c:pt>
                <c:pt idx="1000">
                  <c:v>44785</c:v>
                </c:pt>
                <c:pt idx="1001">
                  <c:v>44784</c:v>
                </c:pt>
                <c:pt idx="1002">
                  <c:v>44783</c:v>
                </c:pt>
                <c:pt idx="1003">
                  <c:v>44782</c:v>
                </c:pt>
                <c:pt idx="1004">
                  <c:v>44781</c:v>
                </c:pt>
                <c:pt idx="1005">
                  <c:v>44778</c:v>
                </c:pt>
                <c:pt idx="1006">
                  <c:v>44777</c:v>
                </c:pt>
                <c:pt idx="1007">
                  <c:v>44776</c:v>
                </c:pt>
                <c:pt idx="1008">
                  <c:v>44775</c:v>
                </c:pt>
                <c:pt idx="1009">
                  <c:v>44774</c:v>
                </c:pt>
                <c:pt idx="1010">
                  <c:v>44771</c:v>
                </c:pt>
                <c:pt idx="1011">
                  <c:v>44770</c:v>
                </c:pt>
                <c:pt idx="1012">
                  <c:v>44769</c:v>
                </c:pt>
                <c:pt idx="1013">
                  <c:v>44768</c:v>
                </c:pt>
                <c:pt idx="1014">
                  <c:v>44767</c:v>
                </c:pt>
                <c:pt idx="1015">
                  <c:v>44764</c:v>
                </c:pt>
                <c:pt idx="1016">
                  <c:v>44763</c:v>
                </c:pt>
                <c:pt idx="1017">
                  <c:v>44762</c:v>
                </c:pt>
                <c:pt idx="1018">
                  <c:v>44761</c:v>
                </c:pt>
                <c:pt idx="1019">
                  <c:v>44760</c:v>
                </c:pt>
                <c:pt idx="1020">
                  <c:v>44757</c:v>
                </c:pt>
                <c:pt idx="1021">
                  <c:v>44756</c:v>
                </c:pt>
                <c:pt idx="1022">
                  <c:v>44755</c:v>
                </c:pt>
                <c:pt idx="1023">
                  <c:v>44754</c:v>
                </c:pt>
                <c:pt idx="1024">
                  <c:v>44753</c:v>
                </c:pt>
                <c:pt idx="1025">
                  <c:v>44750</c:v>
                </c:pt>
                <c:pt idx="1026">
                  <c:v>44749</c:v>
                </c:pt>
                <c:pt idx="1027">
                  <c:v>44748</c:v>
                </c:pt>
                <c:pt idx="1028">
                  <c:v>44747</c:v>
                </c:pt>
                <c:pt idx="1029">
                  <c:v>44746</c:v>
                </c:pt>
                <c:pt idx="1030">
                  <c:v>44743</c:v>
                </c:pt>
                <c:pt idx="1031">
                  <c:v>44742</c:v>
                </c:pt>
                <c:pt idx="1032">
                  <c:v>44741</c:v>
                </c:pt>
                <c:pt idx="1033">
                  <c:v>44740</c:v>
                </c:pt>
                <c:pt idx="1034">
                  <c:v>44739</c:v>
                </c:pt>
                <c:pt idx="1035">
                  <c:v>44736</c:v>
                </c:pt>
                <c:pt idx="1036">
                  <c:v>44735</c:v>
                </c:pt>
                <c:pt idx="1037">
                  <c:v>44734</c:v>
                </c:pt>
                <c:pt idx="1038">
                  <c:v>44733</c:v>
                </c:pt>
                <c:pt idx="1039">
                  <c:v>44732</c:v>
                </c:pt>
                <c:pt idx="1040">
                  <c:v>44729</c:v>
                </c:pt>
                <c:pt idx="1041">
                  <c:v>44728</c:v>
                </c:pt>
                <c:pt idx="1042">
                  <c:v>44727</c:v>
                </c:pt>
                <c:pt idx="1043">
                  <c:v>44726</c:v>
                </c:pt>
                <c:pt idx="1044">
                  <c:v>44725</c:v>
                </c:pt>
                <c:pt idx="1045">
                  <c:v>44722</c:v>
                </c:pt>
                <c:pt idx="1046">
                  <c:v>44721</c:v>
                </c:pt>
                <c:pt idx="1047">
                  <c:v>44720</c:v>
                </c:pt>
                <c:pt idx="1048">
                  <c:v>44719</c:v>
                </c:pt>
                <c:pt idx="1049">
                  <c:v>44718</c:v>
                </c:pt>
                <c:pt idx="1050">
                  <c:v>44715</c:v>
                </c:pt>
                <c:pt idx="1051">
                  <c:v>44714</c:v>
                </c:pt>
                <c:pt idx="1052">
                  <c:v>44713</c:v>
                </c:pt>
                <c:pt idx="1053">
                  <c:v>44712</c:v>
                </c:pt>
                <c:pt idx="1054">
                  <c:v>44711</c:v>
                </c:pt>
                <c:pt idx="1055">
                  <c:v>44708</c:v>
                </c:pt>
                <c:pt idx="1056">
                  <c:v>44707</c:v>
                </c:pt>
                <c:pt idx="1057">
                  <c:v>44706</c:v>
                </c:pt>
                <c:pt idx="1058">
                  <c:v>44705</c:v>
                </c:pt>
                <c:pt idx="1059">
                  <c:v>44704</c:v>
                </c:pt>
                <c:pt idx="1060">
                  <c:v>44701</c:v>
                </c:pt>
                <c:pt idx="1061">
                  <c:v>44700</c:v>
                </c:pt>
                <c:pt idx="1062">
                  <c:v>44699</c:v>
                </c:pt>
                <c:pt idx="1063">
                  <c:v>44698</c:v>
                </c:pt>
                <c:pt idx="1064">
                  <c:v>44697</c:v>
                </c:pt>
                <c:pt idx="1065">
                  <c:v>44694</c:v>
                </c:pt>
                <c:pt idx="1066">
                  <c:v>44693</c:v>
                </c:pt>
                <c:pt idx="1067">
                  <c:v>44692</c:v>
                </c:pt>
                <c:pt idx="1068">
                  <c:v>44691</c:v>
                </c:pt>
                <c:pt idx="1069">
                  <c:v>44690</c:v>
                </c:pt>
                <c:pt idx="1070">
                  <c:v>44687</c:v>
                </c:pt>
                <c:pt idx="1071">
                  <c:v>44686</c:v>
                </c:pt>
                <c:pt idx="1072">
                  <c:v>44685</c:v>
                </c:pt>
                <c:pt idx="1073">
                  <c:v>44684</c:v>
                </c:pt>
                <c:pt idx="1074">
                  <c:v>44683</c:v>
                </c:pt>
                <c:pt idx="1075">
                  <c:v>44680</c:v>
                </c:pt>
                <c:pt idx="1076">
                  <c:v>44679</c:v>
                </c:pt>
                <c:pt idx="1077">
                  <c:v>44678</c:v>
                </c:pt>
                <c:pt idx="1078">
                  <c:v>44677</c:v>
                </c:pt>
                <c:pt idx="1079">
                  <c:v>44676</c:v>
                </c:pt>
                <c:pt idx="1080">
                  <c:v>44673</c:v>
                </c:pt>
                <c:pt idx="1081">
                  <c:v>44672</c:v>
                </c:pt>
                <c:pt idx="1082">
                  <c:v>44671</c:v>
                </c:pt>
                <c:pt idx="1083">
                  <c:v>44670</c:v>
                </c:pt>
                <c:pt idx="1084">
                  <c:v>44669</c:v>
                </c:pt>
                <c:pt idx="1085">
                  <c:v>44666</c:v>
                </c:pt>
                <c:pt idx="1086">
                  <c:v>44665</c:v>
                </c:pt>
                <c:pt idx="1087">
                  <c:v>44664</c:v>
                </c:pt>
                <c:pt idx="1088">
                  <c:v>44663</c:v>
                </c:pt>
                <c:pt idx="1089">
                  <c:v>44662</c:v>
                </c:pt>
                <c:pt idx="1090">
                  <c:v>44659</c:v>
                </c:pt>
                <c:pt idx="1091">
                  <c:v>44658</c:v>
                </c:pt>
                <c:pt idx="1092">
                  <c:v>44657</c:v>
                </c:pt>
                <c:pt idx="1093">
                  <c:v>44656</c:v>
                </c:pt>
                <c:pt idx="1094">
                  <c:v>44655</c:v>
                </c:pt>
                <c:pt idx="1095">
                  <c:v>44652</c:v>
                </c:pt>
                <c:pt idx="1096">
                  <c:v>44651</c:v>
                </c:pt>
                <c:pt idx="1097">
                  <c:v>44650</c:v>
                </c:pt>
                <c:pt idx="1098">
                  <c:v>44649</c:v>
                </c:pt>
                <c:pt idx="1099">
                  <c:v>44648</c:v>
                </c:pt>
                <c:pt idx="1100">
                  <c:v>44645</c:v>
                </c:pt>
                <c:pt idx="1101">
                  <c:v>44644</c:v>
                </c:pt>
                <c:pt idx="1102">
                  <c:v>44643</c:v>
                </c:pt>
                <c:pt idx="1103">
                  <c:v>44642</c:v>
                </c:pt>
                <c:pt idx="1104">
                  <c:v>44641</c:v>
                </c:pt>
                <c:pt idx="1105">
                  <c:v>44638</c:v>
                </c:pt>
                <c:pt idx="1106">
                  <c:v>44637</c:v>
                </c:pt>
                <c:pt idx="1107">
                  <c:v>44636</c:v>
                </c:pt>
                <c:pt idx="1108">
                  <c:v>44635</c:v>
                </c:pt>
                <c:pt idx="1109">
                  <c:v>44634</c:v>
                </c:pt>
                <c:pt idx="1110">
                  <c:v>44631</c:v>
                </c:pt>
                <c:pt idx="1111">
                  <c:v>44630</c:v>
                </c:pt>
                <c:pt idx="1112">
                  <c:v>44629</c:v>
                </c:pt>
                <c:pt idx="1113">
                  <c:v>44628</c:v>
                </c:pt>
                <c:pt idx="1114">
                  <c:v>44627</c:v>
                </c:pt>
                <c:pt idx="1115">
                  <c:v>44624</c:v>
                </c:pt>
                <c:pt idx="1116">
                  <c:v>44623</c:v>
                </c:pt>
                <c:pt idx="1117">
                  <c:v>44622</c:v>
                </c:pt>
                <c:pt idx="1118">
                  <c:v>44621</c:v>
                </c:pt>
                <c:pt idx="1119">
                  <c:v>44620</c:v>
                </c:pt>
                <c:pt idx="1120">
                  <c:v>44617</c:v>
                </c:pt>
                <c:pt idx="1121">
                  <c:v>44616</c:v>
                </c:pt>
                <c:pt idx="1122">
                  <c:v>44615</c:v>
                </c:pt>
                <c:pt idx="1123">
                  <c:v>44614</c:v>
                </c:pt>
                <c:pt idx="1124">
                  <c:v>44613</c:v>
                </c:pt>
                <c:pt idx="1125">
                  <c:v>44610</c:v>
                </c:pt>
                <c:pt idx="1126">
                  <c:v>44609</c:v>
                </c:pt>
                <c:pt idx="1127">
                  <c:v>44608</c:v>
                </c:pt>
                <c:pt idx="1128">
                  <c:v>44607</c:v>
                </c:pt>
                <c:pt idx="1129">
                  <c:v>44606</c:v>
                </c:pt>
                <c:pt idx="1130">
                  <c:v>44603</c:v>
                </c:pt>
                <c:pt idx="1131">
                  <c:v>44602</c:v>
                </c:pt>
                <c:pt idx="1132">
                  <c:v>44601</c:v>
                </c:pt>
                <c:pt idx="1133">
                  <c:v>44600</c:v>
                </c:pt>
                <c:pt idx="1134">
                  <c:v>44599</c:v>
                </c:pt>
                <c:pt idx="1135">
                  <c:v>44596</c:v>
                </c:pt>
                <c:pt idx="1136">
                  <c:v>44595</c:v>
                </c:pt>
                <c:pt idx="1137">
                  <c:v>44594</c:v>
                </c:pt>
                <c:pt idx="1138">
                  <c:v>44593</c:v>
                </c:pt>
                <c:pt idx="1139">
                  <c:v>44592</c:v>
                </c:pt>
                <c:pt idx="1140">
                  <c:v>44589</c:v>
                </c:pt>
                <c:pt idx="1141">
                  <c:v>44588</c:v>
                </c:pt>
                <c:pt idx="1142">
                  <c:v>44587</c:v>
                </c:pt>
                <c:pt idx="1143">
                  <c:v>44586</c:v>
                </c:pt>
                <c:pt idx="1144">
                  <c:v>44585</c:v>
                </c:pt>
                <c:pt idx="1145">
                  <c:v>44582</c:v>
                </c:pt>
                <c:pt idx="1146">
                  <c:v>44581</c:v>
                </c:pt>
                <c:pt idx="1147">
                  <c:v>44580</c:v>
                </c:pt>
                <c:pt idx="1148">
                  <c:v>44579</c:v>
                </c:pt>
                <c:pt idx="1149">
                  <c:v>44578</c:v>
                </c:pt>
                <c:pt idx="1150">
                  <c:v>44575</c:v>
                </c:pt>
                <c:pt idx="1151">
                  <c:v>44574</c:v>
                </c:pt>
                <c:pt idx="1152">
                  <c:v>44573</c:v>
                </c:pt>
                <c:pt idx="1153">
                  <c:v>44572</c:v>
                </c:pt>
                <c:pt idx="1154">
                  <c:v>44571</c:v>
                </c:pt>
                <c:pt idx="1155">
                  <c:v>44568</c:v>
                </c:pt>
                <c:pt idx="1156">
                  <c:v>44567</c:v>
                </c:pt>
                <c:pt idx="1157">
                  <c:v>44566</c:v>
                </c:pt>
                <c:pt idx="1158">
                  <c:v>44565</c:v>
                </c:pt>
                <c:pt idx="1159">
                  <c:v>44564</c:v>
                </c:pt>
                <c:pt idx="1160">
                  <c:v>44561</c:v>
                </c:pt>
                <c:pt idx="1161">
                  <c:v>44560</c:v>
                </c:pt>
                <c:pt idx="1162">
                  <c:v>44559</c:v>
                </c:pt>
                <c:pt idx="1163">
                  <c:v>44558</c:v>
                </c:pt>
                <c:pt idx="1164">
                  <c:v>44557</c:v>
                </c:pt>
                <c:pt idx="1165">
                  <c:v>44554</c:v>
                </c:pt>
                <c:pt idx="1166">
                  <c:v>44553</c:v>
                </c:pt>
                <c:pt idx="1167">
                  <c:v>44552</c:v>
                </c:pt>
                <c:pt idx="1168">
                  <c:v>44551</c:v>
                </c:pt>
                <c:pt idx="1169">
                  <c:v>44550</c:v>
                </c:pt>
                <c:pt idx="1170">
                  <c:v>44547</c:v>
                </c:pt>
                <c:pt idx="1171">
                  <c:v>44546</c:v>
                </c:pt>
                <c:pt idx="1172">
                  <c:v>44545</c:v>
                </c:pt>
                <c:pt idx="1173">
                  <c:v>44544</c:v>
                </c:pt>
                <c:pt idx="1174">
                  <c:v>44543</c:v>
                </c:pt>
                <c:pt idx="1175">
                  <c:v>44540</c:v>
                </c:pt>
                <c:pt idx="1176">
                  <c:v>44539</c:v>
                </c:pt>
                <c:pt idx="1177">
                  <c:v>44538</c:v>
                </c:pt>
                <c:pt idx="1178">
                  <c:v>44537</c:v>
                </c:pt>
                <c:pt idx="1179">
                  <c:v>44536</c:v>
                </c:pt>
                <c:pt idx="1180">
                  <c:v>44533</c:v>
                </c:pt>
                <c:pt idx="1181">
                  <c:v>44532</c:v>
                </c:pt>
                <c:pt idx="1182">
                  <c:v>44531</c:v>
                </c:pt>
                <c:pt idx="1183">
                  <c:v>44530</c:v>
                </c:pt>
                <c:pt idx="1184">
                  <c:v>44529</c:v>
                </c:pt>
                <c:pt idx="1185">
                  <c:v>44526</c:v>
                </c:pt>
                <c:pt idx="1186">
                  <c:v>44525</c:v>
                </c:pt>
                <c:pt idx="1187">
                  <c:v>44524</c:v>
                </c:pt>
                <c:pt idx="1188">
                  <c:v>44523</c:v>
                </c:pt>
                <c:pt idx="1189">
                  <c:v>44522</c:v>
                </c:pt>
                <c:pt idx="1190">
                  <c:v>44519</c:v>
                </c:pt>
                <c:pt idx="1191">
                  <c:v>44518</c:v>
                </c:pt>
                <c:pt idx="1192">
                  <c:v>44517</c:v>
                </c:pt>
                <c:pt idx="1193">
                  <c:v>44516</c:v>
                </c:pt>
                <c:pt idx="1194">
                  <c:v>44515</c:v>
                </c:pt>
                <c:pt idx="1195">
                  <c:v>44512</c:v>
                </c:pt>
                <c:pt idx="1196">
                  <c:v>44511</c:v>
                </c:pt>
                <c:pt idx="1197">
                  <c:v>44510</c:v>
                </c:pt>
                <c:pt idx="1198">
                  <c:v>44509</c:v>
                </c:pt>
                <c:pt idx="1199">
                  <c:v>44508</c:v>
                </c:pt>
                <c:pt idx="1200">
                  <c:v>44505</c:v>
                </c:pt>
                <c:pt idx="1201">
                  <c:v>44504</c:v>
                </c:pt>
                <c:pt idx="1202">
                  <c:v>44503</c:v>
                </c:pt>
                <c:pt idx="1203">
                  <c:v>44502</c:v>
                </c:pt>
                <c:pt idx="1204">
                  <c:v>44501</c:v>
                </c:pt>
                <c:pt idx="1205">
                  <c:v>44498</c:v>
                </c:pt>
                <c:pt idx="1206">
                  <c:v>44497</c:v>
                </c:pt>
                <c:pt idx="1207">
                  <c:v>44496</c:v>
                </c:pt>
                <c:pt idx="1208">
                  <c:v>44495</c:v>
                </c:pt>
                <c:pt idx="1209">
                  <c:v>44494</c:v>
                </c:pt>
                <c:pt idx="1210">
                  <c:v>44491</c:v>
                </c:pt>
                <c:pt idx="1211">
                  <c:v>44490</c:v>
                </c:pt>
                <c:pt idx="1212">
                  <c:v>44489</c:v>
                </c:pt>
                <c:pt idx="1213">
                  <c:v>44488</c:v>
                </c:pt>
                <c:pt idx="1214">
                  <c:v>44487</c:v>
                </c:pt>
                <c:pt idx="1215">
                  <c:v>44484</c:v>
                </c:pt>
                <c:pt idx="1216">
                  <c:v>44483</c:v>
                </c:pt>
                <c:pt idx="1217">
                  <c:v>44482</c:v>
                </c:pt>
                <c:pt idx="1218">
                  <c:v>44481</c:v>
                </c:pt>
                <c:pt idx="1219">
                  <c:v>44480</c:v>
                </c:pt>
                <c:pt idx="1220">
                  <c:v>44477</c:v>
                </c:pt>
                <c:pt idx="1221">
                  <c:v>44476</c:v>
                </c:pt>
                <c:pt idx="1222">
                  <c:v>44475</c:v>
                </c:pt>
                <c:pt idx="1223">
                  <c:v>44474</c:v>
                </c:pt>
                <c:pt idx="1224">
                  <c:v>44473</c:v>
                </c:pt>
                <c:pt idx="1225">
                  <c:v>44470</c:v>
                </c:pt>
                <c:pt idx="1226">
                  <c:v>44469</c:v>
                </c:pt>
                <c:pt idx="1227">
                  <c:v>44468</c:v>
                </c:pt>
                <c:pt idx="1228">
                  <c:v>44467</c:v>
                </c:pt>
                <c:pt idx="1229">
                  <c:v>44466</c:v>
                </c:pt>
                <c:pt idx="1230">
                  <c:v>44463</c:v>
                </c:pt>
                <c:pt idx="1231">
                  <c:v>44462</c:v>
                </c:pt>
                <c:pt idx="1232">
                  <c:v>44461</c:v>
                </c:pt>
                <c:pt idx="1233">
                  <c:v>44460</c:v>
                </c:pt>
                <c:pt idx="1234">
                  <c:v>44459</c:v>
                </c:pt>
                <c:pt idx="1235">
                  <c:v>44456</c:v>
                </c:pt>
                <c:pt idx="1236">
                  <c:v>44455</c:v>
                </c:pt>
                <c:pt idx="1237">
                  <c:v>44454</c:v>
                </c:pt>
                <c:pt idx="1238">
                  <c:v>44453</c:v>
                </c:pt>
                <c:pt idx="1239">
                  <c:v>44452</c:v>
                </c:pt>
                <c:pt idx="1240">
                  <c:v>44449</c:v>
                </c:pt>
                <c:pt idx="1241">
                  <c:v>44448</c:v>
                </c:pt>
                <c:pt idx="1242">
                  <c:v>44447</c:v>
                </c:pt>
                <c:pt idx="1243">
                  <c:v>44446</c:v>
                </c:pt>
                <c:pt idx="1244">
                  <c:v>44445</c:v>
                </c:pt>
                <c:pt idx="1245">
                  <c:v>44442</c:v>
                </c:pt>
                <c:pt idx="1246">
                  <c:v>44441</c:v>
                </c:pt>
                <c:pt idx="1247">
                  <c:v>44440</c:v>
                </c:pt>
                <c:pt idx="1248">
                  <c:v>44439</c:v>
                </c:pt>
                <c:pt idx="1249">
                  <c:v>44438</c:v>
                </c:pt>
                <c:pt idx="1250">
                  <c:v>44435</c:v>
                </c:pt>
                <c:pt idx="1251">
                  <c:v>44434</c:v>
                </c:pt>
                <c:pt idx="1252">
                  <c:v>44433</c:v>
                </c:pt>
                <c:pt idx="1253">
                  <c:v>44432</c:v>
                </c:pt>
                <c:pt idx="1254">
                  <c:v>44431</c:v>
                </c:pt>
                <c:pt idx="1255">
                  <c:v>44428</c:v>
                </c:pt>
                <c:pt idx="1256">
                  <c:v>44427</c:v>
                </c:pt>
                <c:pt idx="1257">
                  <c:v>44426</c:v>
                </c:pt>
                <c:pt idx="1258">
                  <c:v>44425</c:v>
                </c:pt>
                <c:pt idx="1259">
                  <c:v>44424</c:v>
                </c:pt>
                <c:pt idx="1260">
                  <c:v>44421</c:v>
                </c:pt>
                <c:pt idx="1261">
                  <c:v>44420</c:v>
                </c:pt>
                <c:pt idx="1262">
                  <c:v>44419</c:v>
                </c:pt>
                <c:pt idx="1263">
                  <c:v>44418</c:v>
                </c:pt>
                <c:pt idx="1264">
                  <c:v>44417</c:v>
                </c:pt>
                <c:pt idx="1265">
                  <c:v>44414</c:v>
                </c:pt>
                <c:pt idx="1266">
                  <c:v>44413</c:v>
                </c:pt>
                <c:pt idx="1267">
                  <c:v>44412</c:v>
                </c:pt>
                <c:pt idx="1268">
                  <c:v>44411</c:v>
                </c:pt>
                <c:pt idx="1269">
                  <c:v>44410</c:v>
                </c:pt>
                <c:pt idx="1270">
                  <c:v>44407</c:v>
                </c:pt>
                <c:pt idx="1271">
                  <c:v>44406</c:v>
                </c:pt>
                <c:pt idx="1272">
                  <c:v>44405</c:v>
                </c:pt>
                <c:pt idx="1273">
                  <c:v>44404</c:v>
                </c:pt>
                <c:pt idx="1274">
                  <c:v>44403</c:v>
                </c:pt>
                <c:pt idx="1275">
                  <c:v>44400</c:v>
                </c:pt>
                <c:pt idx="1276">
                  <c:v>44399</c:v>
                </c:pt>
                <c:pt idx="1277">
                  <c:v>44398</c:v>
                </c:pt>
                <c:pt idx="1278">
                  <c:v>44397</c:v>
                </c:pt>
                <c:pt idx="1279">
                  <c:v>44396</c:v>
                </c:pt>
                <c:pt idx="1280">
                  <c:v>44393</c:v>
                </c:pt>
                <c:pt idx="1281">
                  <c:v>44392</c:v>
                </c:pt>
                <c:pt idx="1282">
                  <c:v>44391</c:v>
                </c:pt>
                <c:pt idx="1283">
                  <c:v>44390</c:v>
                </c:pt>
                <c:pt idx="1284">
                  <c:v>44389</c:v>
                </c:pt>
                <c:pt idx="1285">
                  <c:v>44386</c:v>
                </c:pt>
                <c:pt idx="1286">
                  <c:v>44385</c:v>
                </c:pt>
                <c:pt idx="1287">
                  <c:v>44384</c:v>
                </c:pt>
                <c:pt idx="1288">
                  <c:v>44383</c:v>
                </c:pt>
                <c:pt idx="1289">
                  <c:v>44382</c:v>
                </c:pt>
                <c:pt idx="1290">
                  <c:v>44379</c:v>
                </c:pt>
                <c:pt idx="1291">
                  <c:v>44378</c:v>
                </c:pt>
                <c:pt idx="1292">
                  <c:v>44377</c:v>
                </c:pt>
                <c:pt idx="1293">
                  <c:v>44376</c:v>
                </c:pt>
                <c:pt idx="1294">
                  <c:v>44375</c:v>
                </c:pt>
                <c:pt idx="1295">
                  <c:v>44372</c:v>
                </c:pt>
                <c:pt idx="1296">
                  <c:v>44371</c:v>
                </c:pt>
                <c:pt idx="1297">
                  <c:v>44370</c:v>
                </c:pt>
                <c:pt idx="1298">
                  <c:v>44369</c:v>
                </c:pt>
                <c:pt idx="1299">
                  <c:v>44368</c:v>
                </c:pt>
                <c:pt idx="1300">
                  <c:v>44365</c:v>
                </c:pt>
                <c:pt idx="1301">
                  <c:v>44364</c:v>
                </c:pt>
                <c:pt idx="1302">
                  <c:v>44363</c:v>
                </c:pt>
                <c:pt idx="1303">
                  <c:v>44362</c:v>
                </c:pt>
                <c:pt idx="1304">
                  <c:v>44361</c:v>
                </c:pt>
                <c:pt idx="1305">
                  <c:v>44358</c:v>
                </c:pt>
                <c:pt idx="1306">
                  <c:v>44357</c:v>
                </c:pt>
                <c:pt idx="1307">
                  <c:v>44356</c:v>
                </c:pt>
                <c:pt idx="1308">
                  <c:v>44355</c:v>
                </c:pt>
                <c:pt idx="1309">
                  <c:v>44354</c:v>
                </c:pt>
                <c:pt idx="1310">
                  <c:v>44351</c:v>
                </c:pt>
                <c:pt idx="1311">
                  <c:v>44350</c:v>
                </c:pt>
                <c:pt idx="1312">
                  <c:v>44349</c:v>
                </c:pt>
                <c:pt idx="1313">
                  <c:v>44348</c:v>
                </c:pt>
                <c:pt idx="1314">
                  <c:v>44347</c:v>
                </c:pt>
                <c:pt idx="1315">
                  <c:v>44344</c:v>
                </c:pt>
                <c:pt idx="1316">
                  <c:v>44343</c:v>
                </c:pt>
                <c:pt idx="1317">
                  <c:v>44342</c:v>
                </c:pt>
                <c:pt idx="1318">
                  <c:v>44341</c:v>
                </c:pt>
                <c:pt idx="1319">
                  <c:v>44340</c:v>
                </c:pt>
                <c:pt idx="1320">
                  <c:v>44337</c:v>
                </c:pt>
                <c:pt idx="1321">
                  <c:v>44336</c:v>
                </c:pt>
                <c:pt idx="1322">
                  <c:v>44335</c:v>
                </c:pt>
                <c:pt idx="1323">
                  <c:v>44334</c:v>
                </c:pt>
                <c:pt idx="1324">
                  <c:v>44333</c:v>
                </c:pt>
                <c:pt idx="1325">
                  <c:v>44330</c:v>
                </c:pt>
                <c:pt idx="1326">
                  <c:v>44329</c:v>
                </c:pt>
                <c:pt idx="1327">
                  <c:v>44328</c:v>
                </c:pt>
                <c:pt idx="1328">
                  <c:v>44327</c:v>
                </c:pt>
                <c:pt idx="1329">
                  <c:v>44326</c:v>
                </c:pt>
                <c:pt idx="1330">
                  <c:v>44323</c:v>
                </c:pt>
                <c:pt idx="1331">
                  <c:v>44322</c:v>
                </c:pt>
                <c:pt idx="1332">
                  <c:v>44321</c:v>
                </c:pt>
                <c:pt idx="1333">
                  <c:v>44320</c:v>
                </c:pt>
                <c:pt idx="1334">
                  <c:v>44319</c:v>
                </c:pt>
                <c:pt idx="1335">
                  <c:v>44316</c:v>
                </c:pt>
                <c:pt idx="1336">
                  <c:v>44315</c:v>
                </c:pt>
                <c:pt idx="1337">
                  <c:v>44314</c:v>
                </c:pt>
                <c:pt idx="1338">
                  <c:v>44313</c:v>
                </c:pt>
                <c:pt idx="1339">
                  <c:v>44312</c:v>
                </c:pt>
                <c:pt idx="1340">
                  <c:v>44309</c:v>
                </c:pt>
                <c:pt idx="1341">
                  <c:v>44308</c:v>
                </c:pt>
                <c:pt idx="1342">
                  <c:v>44307</c:v>
                </c:pt>
                <c:pt idx="1343">
                  <c:v>44306</c:v>
                </c:pt>
                <c:pt idx="1344">
                  <c:v>44305</c:v>
                </c:pt>
                <c:pt idx="1345">
                  <c:v>44302</c:v>
                </c:pt>
                <c:pt idx="1346">
                  <c:v>44301</c:v>
                </c:pt>
                <c:pt idx="1347">
                  <c:v>44300</c:v>
                </c:pt>
                <c:pt idx="1348">
                  <c:v>44299</c:v>
                </c:pt>
                <c:pt idx="1349">
                  <c:v>44298</c:v>
                </c:pt>
                <c:pt idx="1350">
                  <c:v>44295</c:v>
                </c:pt>
                <c:pt idx="1351">
                  <c:v>44294</c:v>
                </c:pt>
                <c:pt idx="1352">
                  <c:v>44293</c:v>
                </c:pt>
                <c:pt idx="1353">
                  <c:v>44292</c:v>
                </c:pt>
                <c:pt idx="1354">
                  <c:v>44291</c:v>
                </c:pt>
                <c:pt idx="1355">
                  <c:v>44288</c:v>
                </c:pt>
                <c:pt idx="1356">
                  <c:v>44287</c:v>
                </c:pt>
                <c:pt idx="1357">
                  <c:v>44286</c:v>
                </c:pt>
                <c:pt idx="1358">
                  <c:v>44285</c:v>
                </c:pt>
                <c:pt idx="1359">
                  <c:v>44284</c:v>
                </c:pt>
                <c:pt idx="1360">
                  <c:v>44281</c:v>
                </c:pt>
                <c:pt idx="1361">
                  <c:v>44280</c:v>
                </c:pt>
                <c:pt idx="1362">
                  <c:v>44279</c:v>
                </c:pt>
                <c:pt idx="1363">
                  <c:v>44278</c:v>
                </c:pt>
                <c:pt idx="1364">
                  <c:v>44277</c:v>
                </c:pt>
                <c:pt idx="1365">
                  <c:v>44274</c:v>
                </c:pt>
                <c:pt idx="1366">
                  <c:v>44273</c:v>
                </c:pt>
                <c:pt idx="1367">
                  <c:v>44272</c:v>
                </c:pt>
                <c:pt idx="1368">
                  <c:v>44271</c:v>
                </c:pt>
                <c:pt idx="1369">
                  <c:v>44270</c:v>
                </c:pt>
                <c:pt idx="1370">
                  <c:v>44267</c:v>
                </c:pt>
                <c:pt idx="1371">
                  <c:v>44266</c:v>
                </c:pt>
                <c:pt idx="1372">
                  <c:v>44265</c:v>
                </c:pt>
                <c:pt idx="1373">
                  <c:v>44264</c:v>
                </c:pt>
                <c:pt idx="1374">
                  <c:v>44263</c:v>
                </c:pt>
                <c:pt idx="1375">
                  <c:v>44260</c:v>
                </c:pt>
                <c:pt idx="1376">
                  <c:v>44259</c:v>
                </c:pt>
                <c:pt idx="1377">
                  <c:v>44258</c:v>
                </c:pt>
                <c:pt idx="1378">
                  <c:v>44257</c:v>
                </c:pt>
                <c:pt idx="1379">
                  <c:v>44256</c:v>
                </c:pt>
                <c:pt idx="1380">
                  <c:v>44253</c:v>
                </c:pt>
                <c:pt idx="1381">
                  <c:v>44252</c:v>
                </c:pt>
                <c:pt idx="1382">
                  <c:v>44251</c:v>
                </c:pt>
                <c:pt idx="1383">
                  <c:v>44250</c:v>
                </c:pt>
                <c:pt idx="1384">
                  <c:v>44249</c:v>
                </c:pt>
                <c:pt idx="1385">
                  <c:v>44246</c:v>
                </c:pt>
                <c:pt idx="1386">
                  <c:v>44245</c:v>
                </c:pt>
                <c:pt idx="1387">
                  <c:v>44244</c:v>
                </c:pt>
                <c:pt idx="1388">
                  <c:v>44243</c:v>
                </c:pt>
                <c:pt idx="1389">
                  <c:v>44242</c:v>
                </c:pt>
                <c:pt idx="1390">
                  <c:v>44239</c:v>
                </c:pt>
                <c:pt idx="1391">
                  <c:v>44238</c:v>
                </c:pt>
                <c:pt idx="1392">
                  <c:v>44237</c:v>
                </c:pt>
                <c:pt idx="1393">
                  <c:v>44236</c:v>
                </c:pt>
                <c:pt idx="1394">
                  <c:v>44235</c:v>
                </c:pt>
                <c:pt idx="1395">
                  <c:v>44232</c:v>
                </c:pt>
                <c:pt idx="1396">
                  <c:v>44231</c:v>
                </c:pt>
                <c:pt idx="1397">
                  <c:v>44230</c:v>
                </c:pt>
                <c:pt idx="1398">
                  <c:v>44229</c:v>
                </c:pt>
                <c:pt idx="1399">
                  <c:v>44228</c:v>
                </c:pt>
                <c:pt idx="1400">
                  <c:v>44225</c:v>
                </c:pt>
                <c:pt idx="1401">
                  <c:v>44224</c:v>
                </c:pt>
                <c:pt idx="1402">
                  <c:v>44223</c:v>
                </c:pt>
                <c:pt idx="1403">
                  <c:v>44222</c:v>
                </c:pt>
                <c:pt idx="1404">
                  <c:v>44221</c:v>
                </c:pt>
                <c:pt idx="1405">
                  <c:v>44218</c:v>
                </c:pt>
                <c:pt idx="1406">
                  <c:v>44217</c:v>
                </c:pt>
                <c:pt idx="1407">
                  <c:v>44216</c:v>
                </c:pt>
                <c:pt idx="1408">
                  <c:v>44215</c:v>
                </c:pt>
                <c:pt idx="1409">
                  <c:v>44214</c:v>
                </c:pt>
                <c:pt idx="1410">
                  <c:v>44211</c:v>
                </c:pt>
                <c:pt idx="1411">
                  <c:v>44210</c:v>
                </c:pt>
                <c:pt idx="1412">
                  <c:v>44209</c:v>
                </c:pt>
                <c:pt idx="1413">
                  <c:v>44208</c:v>
                </c:pt>
                <c:pt idx="1414">
                  <c:v>44207</c:v>
                </c:pt>
                <c:pt idx="1415">
                  <c:v>44204</c:v>
                </c:pt>
                <c:pt idx="1416">
                  <c:v>44203</c:v>
                </c:pt>
                <c:pt idx="1417">
                  <c:v>44202</c:v>
                </c:pt>
                <c:pt idx="1418">
                  <c:v>44201</c:v>
                </c:pt>
                <c:pt idx="1419">
                  <c:v>44200</c:v>
                </c:pt>
                <c:pt idx="1420">
                  <c:v>44197</c:v>
                </c:pt>
                <c:pt idx="1421">
                  <c:v>44196</c:v>
                </c:pt>
                <c:pt idx="1422">
                  <c:v>44195</c:v>
                </c:pt>
                <c:pt idx="1423">
                  <c:v>44194</c:v>
                </c:pt>
                <c:pt idx="1424">
                  <c:v>44193</c:v>
                </c:pt>
                <c:pt idx="1425">
                  <c:v>44190</c:v>
                </c:pt>
                <c:pt idx="1426">
                  <c:v>44189</c:v>
                </c:pt>
                <c:pt idx="1427">
                  <c:v>44188</c:v>
                </c:pt>
                <c:pt idx="1428">
                  <c:v>44187</c:v>
                </c:pt>
                <c:pt idx="1429">
                  <c:v>44186</c:v>
                </c:pt>
                <c:pt idx="1430">
                  <c:v>44183</c:v>
                </c:pt>
                <c:pt idx="1431">
                  <c:v>44182</c:v>
                </c:pt>
                <c:pt idx="1432">
                  <c:v>44181</c:v>
                </c:pt>
                <c:pt idx="1433">
                  <c:v>44180</c:v>
                </c:pt>
                <c:pt idx="1434">
                  <c:v>44179</c:v>
                </c:pt>
                <c:pt idx="1435">
                  <c:v>44176</c:v>
                </c:pt>
                <c:pt idx="1436">
                  <c:v>44175</c:v>
                </c:pt>
                <c:pt idx="1437">
                  <c:v>44174</c:v>
                </c:pt>
                <c:pt idx="1438">
                  <c:v>44173</c:v>
                </c:pt>
                <c:pt idx="1439">
                  <c:v>44172</c:v>
                </c:pt>
                <c:pt idx="1440">
                  <c:v>44169</c:v>
                </c:pt>
                <c:pt idx="1441">
                  <c:v>44168</c:v>
                </c:pt>
                <c:pt idx="1442">
                  <c:v>44167</c:v>
                </c:pt>
                <c:pt idx="1443">
                  <c:v>44166</c:v>
                </c:pt>
                <c:pt idx="1444">
                  <c:v>44165</c:v>
                </c:pt>
                <c:pt idx="1445">
                  <c:v>44162</c:v>
                </c:pt>
                <c:pt idx="1446">
                  <c:v>44161</c:v>
                </c:pt>
                <c:pt idx="1447">
                  <c:v>44160</c:v>
                </c:pt>
                <c:pt idx="1448">
                  <c:v>44159</c:v>
                </c:pt>
                <c:pt idx="1449">
                  <c:v>44158</c:v>
                </c:pt>
                <c:pt idx="1450">
                  <c:v>44155</c:v>
                </c:pt>
                <c:pt idx="1451">
                  <c:v>44154</c:v>
                </c:pt>
                <c:pt idx="1452">
                  <c:v>44153</c:v>
                </c:pt>
                <c:pt idx="1453">
                  <c:v>44152</c:v>
                </c:pt>
                <c:pt idx="1454">
                  <c:v>44151</c:v>
                </c:pt>
                <c:pt idx="1455">
                  <c:v>44148</c:v>
                </c:pt>
                <c:pt idx="1456">
                  <c:v>44147</c:v>
                </c:pt>
                <c:pt idx="1457">
                  <c:v>44146</c:v>
                </c:pt>
                <c:pt idx="1458">
                  <c:v>44145</c:v>
                </c:pt>
                <c:pt idx="1459">
                  <c:v>44144</c:v>
                </c:pt>
                <c:pt idx="1460">
                  <c:v>44141</c:v>
                </c:pt>
                <c:pt idx="1461">
                  <c:v>44140</c:v>
                </c:pt>
                <c:pt idx="1462">
                  <c:v>44139</c:v>
                </c:pt>
                <c:pt idx="1463">
                  <c:v>44138</c:v>
                </c:pt>
                <c:pt idx="1464">
                  <c:v>44137</c:v>
                </c:pt>
                <c:pt idx="1465">
                  <c:v>44134</c:v>
                </c:pt>
                <c:pt idx="1466">
                  <c:v>44133</c:v>
                </c:pt>
                <c:pt idx="1467">
                  <c:v>44132</c:v>
                </c:pt>
                <c:pt idx="1468">
                  <c:v>44131</c:v>
                </c:pt>
                <c:pt idx="1469">
                  <c:v>44130</c:v>
                </c:pt>
                <c:pt idx="1470">
                  <c:v>44127</c:v>
                </c:pt>
                <c:pt idx="1471">
                  <c:v>44126</c:v>
                </c:pt>
                <c:pt idx="1472">
                  <c:v>44125</c:v>
                </c:pt>
                <c:pt idx="1473">
                  <c:v>44124</c:v>
                </c:pt>
                <c:pt idx="1474">
                  <c:v>44123</c:v>
                </c:pt>
                <c:pt idx="1475">
                  <c:v>44120</c:v>
                </c:pt>
                <c:pt idx="1476">
                  <c:v>44119</c:v>
                </c:pt>
                <c:pt idx="1477">
                  <c:v>44118</c:v>
                </c:pt>
                <c:pt idx="1478">
                  <c:v>44117</c:v>
                </c:pt>
                <c:pt idx="1479">
                  <c:v>44116</c:v>
                </c:pt>
                <c:pt idx="1480">
                  <c:v>44113</c:v>
                </c:pt>
                <c:pt idx="1481">
                  <c:v>44112</c:v>
                </c:pt>
                <c:pt idx="1482">
                  <c:v>44111</c:v>
                </c:pt>
                <c:pt idx="1483">
                  <c:v>44110</c:v>
                </c:pt>
                <c:pt idx="1484">
                  <c:v>44109</c:v>
                </c:pt>
                <c:pt idx="1485">
                  <c:v>44106</c:v>
                </c:pt>
                <c:pt idx="1486">
                  <c:v>44105</c:v>
                </c:pt>
                <c:pt idx="1487">
                  <c:v>44104</c:v>
                </c:pt>
                <c:pt idx="1488">
                  <c:v>44103</c:v>
                </c:pt>
                <c:pt idx="1489">
                  <c:v>44102</c:v>
                </c:pt>
                <c:pt idx="1490">
                  <c:v>44099</c:v>
                </c:pt>
                <c:pt idx="1491">
                  <c:v>44098</c:v>
                </c:pt>
                <c:pt idx="1492">
                  <c:v>44097</c:v>
                </c:pt>
                <c:pt idx="1493">
                  <c:v>44096</c:v>
                </c:pt>
                <c:pt idx="1494">
                  <c:v>44095</c:v>
                </c:pt>
                <c:pt idx="1495">
                  <c:v>44092</c:v>
                </c:pt>
                <c:pt idx="1496">
                  <c:v>44091</c:v>
                </c:pt>
                <c:pt idx="1497">
                  <c:v>44090</c:v>
                </c:pt>
                <c:pt idx="1498">
                  <c:v>44089</c:v>
                </c:pt>
                <c:pt idx="1499">
                  <c:v>44088</c:v>
                </c:pt>
                <c:pt idx="1500">
                  <c:v>44085</c:v>
                </c:pt>
                <c:pt idx="1501">
                  <c:v>44084</c:v>
                </c:pt>
                <c:pt idx="1502">
                  <c:v>44083</c:v>
                </c:pt>
                <c:pt idx="1503">
                  <c:v>44082</c:v>
                </c:pt>
                <c:pt idx="1504">
                  <c:v>44081</c:v>
                </c:pt>
                <c:pt idx="1505">
                  <c:v>44078</c:v>
                </c:pt>
                <c:pt idx="1506">
                  <c:v>44077</c:v>
                </c:pt>
                <c:pt idx="1507">
                  <c:v>44076</c:v>
                </c:pt>
                <c:pt idx="1508">
                  <c:v>44075</c:v>
                </c:pt>
                <c:pt idx="1509">
                  <c:v>44074</c:v>
                </c:pt>
                <c:pt idx="1510">
                  <c:v>44071</c:v>
                </c:pt>
                <c:pt idx="1511">
                  <c:v>44070</c:v>
                </c:pt>
                <c:pt idx="1512">
                  <c:v>44069</c:v>
                </c:pt>
                <c:pt idx="1513">
                  <c:v>44068</c:v>
                </c:pt>
                <c:pt idx="1514">
                  <c:v>44067</c:v>
                </c:pt>
                <c:pt idx="1515">
                  <c:v>44064</c:v>
                </c:pt>
                <c:pt idx="1516">
                  <c:v>44063</c:v>
                </c:pt>
                <c:pt idx="1517">
                  <c:v>44062</c:v>
                </c:pt>
                <c:pt idx="1518">
                  <c:v>44061</c:v>
                </c:pt>
                <c:pt idx="1519">
                  <c:v>44060</c:v>
                </c:pt>
                <c:pt idx="1520">
                  <c:v>44057</c:v>
                </c:pt>
                <c:pt idx="1521">
                  <c:v>44056</c:v>
                </c:pt>
                <c:pt idx="1522">
                  <c:v>44055</c:v>
                </c:pt>
                <c:pt idx="1523">
                  <c:v>44054</c:v>
                </c:pt>
                <c:pt idx="1524">
                  <c:v>44053</c:v>
                </c:pt>
                <c:pt idx="1525">
                  <c:v>44050</c:v>
                </c:pt>
                <c:pt idx="1526">
                  <c:v>44049</c:v>
                </c:pt>
                <c:pt idx="1527">
                  <c:v>44048</c:v>
                </c:pt>
                <c:pt idx="1528">
                  <c:v>44047</c:v>
                </c:pt>
                <c:pt idx="1529">
                  <c:v>44046</c:v>
                </c:pt>
                <c:pt idx="1530">
                  <c:v>44043</c:v>
                </c:pt>
                <c:pt idx="1531">
                  <c:v>44042</c:v>
                </c:pt>
                <c:pt idx="1532">
                  <c:v>44041</c:v>
                </c:pt>
                <c:pt idx="1533">
                  <c:v>44040</c:v>
                </c:pt>
                <c:pt idx="1534">
                  <c:v>44039</c:v>
                </c:pt>
                <c:pt idx="1535">
                  <c:v>44036</c:v>
                </c:pt>
                <c:pt idx="1536">
                  <c:v>44035</c:v>
                </c:pt>
                <c:pt idx="1537">
                  <c:v>44034</c:v>
                </c:pt>
                <c:pt idx="1538">
                  <c:v>44033</c:v>
                </c:pt>
                <c:pt idx="1539">
                  <c:v>44032</c:v>
                </c:pt>
                <c:pt idx="1540">
                  <c:v>44029</c:v>
                </c:pt>
                <c:pt idx="1541">
                  <c:v>44028</c:v>
                </c:pt>
                <c:pt idx="1542">
                  <c:v>44027</c:v>
                </c:pt>
                <c:pt idx="1543">
                  <c:v>44026</c:v>
                </c:pt>
                <c:pt idx="1544">
                  <c:v>44025</c:v>
                </c:pt>
                <c:pt idx="1545">
                  <c:v>44022</c:v>
                </c:pt>
                <c:pt idx="1546">
                  <c:v>44021</c:v>
                </c:pt>
                <c:pt idx="1547">
                  <c:v>44020</c:v>
                </c:pt>
                <c:pt idx="1548">
                  <c:v>44019</c:v>
                </c:pt>
                <c:pt idx="1549">
                  <c:v>44018</c:v>
                </c:pt>
                <c:pt idx="1550">
                  <c:v>44015</c:v>
                </c:pt>
                <c:pt idx="1551">
                  <c:v>44014</c:v>
                </c:pt>
                <c:pt idx="1552">
                  <c:v>44013</c:v>
                </c:pt>
                <c:pt idx="1553">
                  <c:v>44012</c:v>
                </c:pt>
                <c:pt idx="1554">
                  <c:v>44011</c:v>
                </c:pt>
                <c:pt idx="1555">
                  <c:v>44008</c:v>
                </c:pt>
                <c:pt idx="1556">
                  <c:v>44007</c:v>
                </c:pt>
                <c:pt idx="1557">
                  <c:v>44006</c:v>
                </c:pt>
                <c:pt idx="1558">
                  <c:v>44005</c:v>
                </c:pt>
                <c:pt idx="1559">
                  <c:v>44004</c:v>
                </c:pt>
                <c:pt idx="1560">
                  <c:v>44001</c:v>
                </c:pt>
                <c:pt idx="1561">
                  <c:v>44000</c:v>
                </c:pt>
                <c:pt idx="1562">
                  <c:v>43999</c:v>
                </c:pt>
                <c:pt idx="1563">
                  <c:v>43998</c:v>
                </c:pt>
                <c:pt idx="1564">
                  <c:v>43997</c:v>
                </c:pt>
                <c:pt idx="1565">
                  <c:v>43994</c:v>
                </c:pt>
                <c:pt idx="1566">
                  <c:v>43993</c:v>
                </c:pt>
                <c:pt idx="1567">
                  <c:v>43992</c:v>
                </c:pt>
                <c:pt idx="1568">
                  <c:v>43991</c:v>
                </c:pt>
                <c:pt idx="1569">
                  <c:v>43990</c:v>
                </c:pt>
                <c:pt idx="1570">
                  <c:v>43987</c:v>
                </c:pt>
                <c:pt idx="1571">
                  <c:v>43986</c:v>
                </c:pt>
                <c:pt idx="1572">
                  <c:v>43985</c:v>
                </c:pt>
                <c:pt idx="1573">
                  <c:v>43984</c:v>
                </c:pt>
                <c:pt idx="1574">
                  <c:v>43983</c:v>
                </c:pt>
                <c:pt idx="1575">
                  <c:v>43980</c:v>
                </c:pt>
                <c:pt idx="1576">
                  <c:v>43979</c:v>
                </c:pt>
                <c:pt idx="1577">
                  <c:v>43978</c:v>
                </c:pt>
                <c:pt idx="1578">
                  <c:v>43977</c:v>
                </c:pt>
                <c:pt idx="1579">
                  <c:v>43976</c:v>
                </c:pt>
                <c:pt idx="1580">
                  <c:v>43973</c:v>
                </c:pt>
                <c:pt idx="1581">
                  <c:v>43972</c:v>
                </c:pt>
                <c:pt idx="1582">
                  <c:v>43971</c:v>
                </c:pt>
                <c:pt idx="1583">
                  <c:v>43970</c:v>
                </c:pt>
                <c:pt idx="1584">
                  <c:v>43969</c:v>
                </c:pt>
                <c:pt idx="1585">
                  <c:v>43966</c:v>
                </c:pt>
                <c:pt idx="1586">
                  <c:v>43965</c:v>
                </c:pt>
                <c:pt idx="1587">
                  <c:v>43964</c:v>
                </c:pt>
                <c:pt idx="1588">
                  <c:v>43963</c:v>
                </c:pt>
                <c:pt idx="1589">
                  <c:v>43962</c:v>
                </c:pt>
                <c:pt idx="1590">
                  <c:v>43959</c:v>
                </c:pt>
                <c:pt idx="1591">
                  <c:v>43958</c:v>
                </c:pt>
                <c:pt idx="1592">
                  <c:v>43957</c:v>
                </c:pt>
                <c:pt idx="1593">
                  <c:v>43956</c:v>
                </c:pt>
                <c:pt idx="1594">
                  <c:v>43955</c:v>
                </c:pt>
                <c:pt idx="1595">
                  <c:v>43952</c:v>
                </c:pt>
                <c:pt idx="1596">
                  <c:v>43951</c:v>
                </c:pt>
                <c:pt idx="1597">
                  <c:v>43950</c:v>
                </c:pt>
                <c:pt idx="1598">
                  <c:v>43949</c:v>
                </c:pt>
                <c:pt idx="1599">
                  <c:v>43948</c:v>
                </c:pt>
                <c:pt idx="1600">
                  <c:v>43945</c:v>
                </c:pt>
                <c:pt idx="1601">
                  <c:v>43944</c:v>
                </c:pt>
                <c:pt idx="1602">
                  <c:v>43943</c:v>
                </c:pt>
                <c:pt idx="1603">
                  <c:v>43942</c:v>
                </c:pt>
                <c:pt idx="1604">
                  <c:v>43941</c:v>
                </c:pt>
                <c:pt idx="1605">
                  <c:v>43938</c:v>
                </c:pt>
                <c:pt idx="1606">
                  <c:v>43937</c:v>
                </c:pt>
                <c:pt idx="1607">
                  <c:v>43936</c:v>
                </c:pt>
                <c:pt idx="1608">
                  <c:v>43935</c:v>
                </c:pt>
                <c:pt idx="1609">
                  <c:v>43934</c:v>
                </c:pt>
                <c:pt idx="1610">
                  <c:v>43931</c:v>
                </c:pt>
                <c:pt idx="1611">
                  <c:v>43930</c:v>
                </c:pt>
                <c:pt idx="1612">
                  <c:v>43929</c:v>
                </c:pt>
                <c:pt idx="1613">
                  <c:v>43928</c:v>
                </c:pt>
                <c:pt idx="1614">
                  <c:v>43927</c:v>
                </c:pt>
                <c:pt idx="1615">
                  <c:v>43924</c:v>
                </c:pt>
                <c:pt idx="1616">
                  <c:v>43923</c:v>
                </c:pt>
                <c:pt idx="1617">
                  <c:v>43922</c:v>
                </c:pt>
                <c:pt idx="1618">
                  <c:v>43921</c:v>
                </c:pt>
                <c:pt idx="1619">
                  <c:v>43920</c:v>
                </c:pt>
                <c:pt idx="1620">
                  <c:v>43917</c:v>
                </c:pt>
                <c:pt idx="1621">
                  <c:v>43916</c:v>
                </c:pt>
                <c:pt idx="1622">
                  <c:v>43915</c:v>
                </c:pt>
                <c:pt idx="1623">
                  <c:v>43914</c:v>
                </c:pt>
                <c:pt idx="1624">
                  <c:v>43913</c:v>
                </c:pt>
                <c:pt idx="1625">
                  <c:v>43910</c:v>
                </c:pt>
                <c:pt idx="1626">
                  <c:v>43909</c:v>
                </c:pt>
                <c:pt idx="1627">
                  <c:v>43908</c:v>
                </c:pt>
                <c:pt idx="1628">
                  <c:v>43907</c:v>
                </c:pt>
                <c:pt idx="1629">
                  <c:v>43906</c:v>
                </c:pt>
                <c:pt idx="1630">
                  <c:v>43903</c:v>
                </c:pt>
                <c:pt idx="1631">
                  <c:v>43902</c:v>
                </c:pt>
                <c:pt idx="1632">
                  <c:v>43901</c:v>
                </c:pt>
                <c:pt idx="1633">
                  <c:v>43900</c:v>
                </c:pt>
                <c:pt idx="1634">
                  <c:v>43899</c:v>
                </c:pt>
                <c:pt idx="1635">
                  <c:v>43896</c:v>
                </c:pt>
                <c:pt idx="1636">
                  <c:v>43895</c:v>
                </c:pt>
                <c:pt idx="1637">
                  <c:v>43894</c:v>
                </c:pt>
                <c:pt idx="1638">
                  <c:v>43893</c:v>
                </c:pt>
                <c:pt idx="1639">
                  <c:v>43892</c:v>
                </c:pt>
                <c:pt idx="1640">
                  <c:v>43889</c:v>
                </c:pt>
                <c:pt idx="1641">
                  <c:v>43888</c:v>
                </c:pt>
                <c:pt idx="1642">
                  <c:v>43887</c:v>
                </c:pt>
                <c:pt idx="1643">
                  <c:v>43886</c:v>
                </c:pt>
                <c:pt idx="1644">
                  <c:v>43885</c:v>
                </c:pt>
                <c:pt idx="1645">
                  <c:v>43882</c:v>
                </c:pt>
                <c:pt idx="1646">
                  <c:v>43881</c:v>
                </c:pt>
                <c:pt idx="1647">
                  <c:v>43880</c:v>
                </c:pt>
                <c:pt idx="1648">
                  <c:v>43879</c:v>
                </c:pt>
                <c:pt idx="1649">
                  <c:v>43878</c:v>
                </c:pt>
                <c:pt idx="1650">
                  <c:v>43875</c:v>
                </c:pt>
                <c:pt idx="1651">
                  <c:v>43874</c:v>
                </c:pt>
                <c:pt idx="1652">
                  <c:v>43873</c:v>
                </c:pt>
                <c:pt idx="1653">
                  <c:v>43872</c:v>
                </c:pt>
                <c:pt idx="1654">
                  <c:v>43871</c:v>
                </c:pt>
                <c:pt idx="1655">
                  <c:v>43868</c:v>
                </c:pt>
                <c:pt idx="1656">
                  <c:v>43867</c:v>
                </c:pt>
                <c:pt idx="1657">
                  <c:v>43866</c:v>
                </c:pt>
                <c:pt idx="1658">
                  <c:v>43865</c:v>
                </c:pt>
                <c:pt idx="1659">
                  <c:v>43864</c:v>
                </c:pt>
                <c:pt idx="1660">
                  <c:v>43861</c:v>
                </c:pt>
                <c:pt idx="1661">
                  <c:v>43860</c:v>
                </c:pt>
                <c:pt idx="1662">
                  <c:v>43859</c:v>
                </c:pt>
                <c:pt idx="1663">
                  <c:v>43858</c:v>
                </c:pt>
                <c:pt idx="1664">
                  <c:v>43857</c:v>
                </c:pt>
                <c:pt idx="1665">
                  <c:v>43854</c:v>
                </c:pt>
                <c:pt idx="1666">
                  <c:v>43853</c:v>
                </c:pt>
                <c:pt idx="1667">
                  <c:v>43852</c:v>
                </c:pt>
                <c:pt idx="1668">
                  <c:v>43851</c:v>
                </c:pt>
                <c:pt idx="1669">
                  <c:v>43850</c:v>
                </c:pt>
                <c:pt idx="1670">
                  <c:v>43847</c:v>
                </c:pt>
                <c:pt idx="1671">
                  <c:v>43846</c:v>
                </c:pt>
                <c:pt idx="1672">
                  <c:v>43845</c:v>
                </c:pt>
                <c:pt idx="1673">
                  <c:v>43844</c:v>
                </c:pt>
                <c:pt idx="1674">
                  <c:v>43843</c:v>
                </c:pt>
                <c:pt idx="1675">
                  <c:v>43840</c:v>
                </c:pt>
                <c:pt idx="1676">
                  <c:v>43839</c:v>
                </c:pt>
                <c:pt idx="1677">
                  <c:v>43838</c:v>
                </c:pt>
                <c:pt idx="1678">
                  <c:v>43837</c:v>
                </c:pt>
                <c:pt idx="1679">
                  <c:v>43836</c:v>
                </c:pt>
                <c:pt idx="1680">
                  <c:v>43833</c:v>
                </c:pt>
                <c:pt idx="1681">
                  <c:v>43832</c:v>
                </c:pt>
                <c:pt idx="1682">
                  <c:v>43831</c:v>
                </c:pt>
                <c:pt idx="1683">
                  <c:v>43830</c:v>
                </c:pt>
                <c:pt idx="1684">
                  <c:v>43829</c:v>
                </c:pt>
                <c:pt idx="1685">
                  <c:v>43826</c:v>
                </c:pt>
                <c:pt idx="1686">
                  <c:v>43825</c:v>
                </c:pt>
                <c:pt idx="1687">
                  <c:v>43824</c:v>
                </c:pt>
                <c:pt idx="1688">
                  <c:v>43823</c:v>
                </c:pt>
                <c:pt idx="1689">
                  <c:v>43822</c:v>
                </c:pt>
                <c:pt idx="1690">
                  <c:v>43819</c:v>
                </c:pt>
                <c:pt idx="1691">
                  <c:v>43818</c:v>
                </c:pt>
                <c:pt idx="1692">
                  <c:v>43817</c:v>
                </c:pt>
                <c:pt idx="1693">
                  <c:v>43816</c:v>
                </c:pt>
                <c:pt idx="1694">
                  <c:v>43815</c:v>
                </c:pt>
                <c:pt idx="1695">
                  <c:v>43812</c:v>
                </c:pt>
                <c:pt idx="1696">
                  <c:v>43811</c:v>
                </c:pt>
                <c:pt idx="1697">
                  <c:v>43810</c:v>
                </c:pt>
                <c:pt idx="1698">
                  <c:v>43809</c:v>
                </c:pt>
                <c:pt idx="1699">
                  <c:v>43808</c:v>
                </c:pt>
                <c:pt idx="1700">
                  <c:v>43805</c:v>
                </c:pt>
                <c:pt idx="1701">
                  <c:v>43804</c:v>
                </c:pt>
                <c:pt idx="1702">
                  <c:v>43803</c:v>
                </c:pt>
                <c:pt idx="1703">
                  <c:v>43802</c:v>
                </c:pt>
                <c:pt idx="1704">
                  <c:v>43801</c:v>
                </c:pt>
                <c:pt idx="1705">
                  <c:v>43798</c:v>
                </c:pt>
                <c:pt idx="1706">
                  <c:v>43797</c:v>
                </c:pt>
                <c:pt idx="1707">
                  <c:v>43796</c:v>
                </c:pt>
                <c:pt idx="1708">
                  <c:v>43795</c:v>
                </c:pt>
                <c:pt idx="1709">
                  <c:v>43794</c:v>
                </c:pt>
                <c:pt idx="1710">
                  <c:v>43791</c:v>
                </c:pt>
                <c:pt idx="1711">
                  <c:v>43790</c:v>
                </c:pt>
                <c:pt idx="1712">
                  <c:v>43789</c:v>
                </c:pt>
                <c:pt idx="1713">
                  <c:v>43788</c:v>
                </c:pt>
                <c:pt idx="1714">
                  <c:v>43787</c:v>
                </c:pt>
                <c:pt idx="1715">
                  <c:v>43784</c:v>
                </c:pt>
                <c:pt idx="1716">
                  <c:v>43783</c:v>
                </c:pt>
                <c:pt idx="1717">
                  <c:v>43782</c:v>
                </c:pt>
                <c:pt idx="1718">
                  <c:v>43781</c:v>
                </c:pt>
                <c:pt idx="1719">
                  <c:v>43780</c:v>
                </c:pt>
                <c:pt idx="1720">
                  <c:v>43777</c:v>
                </c:pt>
                <c:pt idx="1721">
                  <c:v>43776</c:v>
                </c:pt>
                <c:pt idx="1722">
                  <c:v>43775</c:v>
                </c:pt>
                <c:pt idx="1723">
                  <c:v>43774</c:v>
                </c:pt>
                <c:pt idx="1724">
                  <c:v>43773</c:v>
                </c:pt>
                <c:pt idx="1725">
                  <c:v>43770</c:v>
                </c:pt>
                <c:pt idx="1726">
                  <c:v>43769</c:v>
                </c:pt>
                <c:pt idx="1727">
                  <c:v>43768</c:v>
                </c:pt>
                <c:pt idx="1728">
                  <c:v>43767</c:v>
                </c:pt>
                <c:pt idx="1729">
                  <c:v>43766</c:v>
                </c:pt>
                <c:pt idx="1730">
                  <c:v>43763</c:v>
                </c:pt>
                <c:pt idx="1731">
                  <c:v>43762</c:v>
                </c:pt>
                <c:pt idx="1732">
                  <c:v>43761</c:v>
                </c:pt>
                <c:pt idx="1733">
                  <c:v>43760</c:v>
                </c:pt>
                <c:pt idx="1734">
                  <c:v>43759</c:v>
                </c:pt>
                <c:pt idx="1735">
                  <c:v>43756</c:v>
                </c:pt>
                <c:pt idx="1736">
                  <c:v>43755</c:v>
                </c:pt>
                <c:pt idx="1737">
                  <c:v>43754</c:v>
                </c:pt>
                <c:pt idx="1738">
                  <c:v>43753</c:v>
                </c:pt>
                <c:pt idx="1739">
                  <c:v>43752</c:v>
                </c:pt>
                <c:pt idx="1740">
                  <c:v>43749</c:v>
                </c:pt>
                <c:pt idx="1741">
                  <c:v>43748</c:v>
                </c:pt>
                <c:pt idx="1742">
                  <c:v>43747</c:v>
                </c:pt>
                <c:pt idx="1743">
                  <c:v>43746</c:v>
                </c:pt>
                <c:pt idx="1744">
                  <c:v>43745</c:v>
                </c:pt>
                <c:pt idx="1745">
                  <c:v>43742</c:v>
                </c:pt>
                <c:pt idx="1746">
                  <c:v>43741</c:v>
                </c:pt>
                <c:pt idx="1747">
                  <c:v>43740</c:v>
                </c:pt>
                <c:pt idx="1748">
                  <c:v>43739</c:v>
                </c:pt>
                <c:pt idx="1749">
                  <c:v>43738</c:v>
                </c:pt>
                <c:pt idx="1750">
                  <c:v>43735</c:v>
                </c:pt>
                <c:pt idx="1751">
                  <c:v>43734</c:v>
                </c:pt>
                <c:pt idx="1752">
                  <c:v>43733</c:v>
                </c:pt>
                <c:pt idx="1753">
                  <c:v>43732</c:v>
                </c:pt>
                <c:pt idx="1754">
                  <c:v>43731</c:v>
                </c:pt>
                <c:pt idx="1755">
                  <c:v>43728</c:v>
                </c:pt>
                <c:pt idx="1756">
                  <c:v>43727</c:v>
                </c:pt>
                <c:pt idx="1757">
                  <c:v>43726</c:v>
                </c:pt>
                <c:pt idx="1758">
                  <c:v>43725</c:v>
                </c:pt>
                <c:pt idx="1759">
                  <c:v>43724</c:v>
                </c:pt>
                <c:pt idx="1760">
                  <c:v>43721</c:v>
                </c:pt>
                <c:pt idx="1761">
                  <c:v>43720</c:v>
                </c:pt>
                <c:pt idx="1762">
                  <c:v>43719</c:v>
                </c:pt>
                <c:pt idx="1763">
                  <c:v>43718</c:v>
                </c:pt>
                <c:pt idx="1764">
                  <c:v>43717</c:v>
                </c:pt>
                <c:pt idx="1765">
                  <c:v>43714</c:v>
                </c:pt>
                <c:pt idx="1766">
                  <c:v>43713</c:v>
                </c:pt>
                <c:pt idx="1767">
                  <c:v>43712</c:v>
                </c:pt>
                <c:pt idx="1768">
                  <c:v>43711</c:v>
                </c:pt>
                <c:pt idx="1769">
                  <c:v>43710</c:v>
                </c:pt>
                <c:pt idx="1770">
                  <c:v>43707</c:v>
                </c:pt>
                <c:pt idx="1771">
                  <c:v>43706</c:v>
                </c:pt>
                <c:pt idx="1772">
                  <c:v>43705</c:v>
                </c:pt>
                <c:pt idx="1773">
                  <c:v>43704</c:v>
                </c:pt>
                <c:pt idx="1774">
                  <c:v>43703</c:v>
                </c:pt>
                <c:pt idx="1775">
                  <c:v>43700</c:v>
                </c:pt>
                <c:pt idx="1776">
                  <c:v>43699</c:v>
                </c:pt>
                <c:pt idx="1777">
                  <c:v>43698</c:v>
                </c:pt>
                <c:pt idx="1778">
                  <c:v>43697</c:v>
                </c:pt>
                <c:pt idx="1779">
                  <c:v>43696</c:v>
                </c:pt>
                <c:pt idx="1780">
                  <c:v>43693</c:v>
                </c:pt>
                <c:pt idx="1781">
                  <c:v>43692</c:v>
                </c:pt>
                <c:pt idx="1782">
                  <c:v>43691</c:v>
                </c:pt>
                <c:pt idx="1783">
                  <c:v>43690</c:v>
                </c:pt>
                <c:pt idx="1784">
                  <c:v>43689</c:v>
                </c:pt>
                <c:pt idx="1785">
                  <c:v>43686</c:v>
                </c:pt>
                <c:pt idx="1786">
                  <c:v>43685</c:v>
                </c:pt>
                <c:pt idx="1787">
                  <c:v>43684</c:v>
                </c:pt>
                <c:pt idx="1788">
                  <c:v>43683</c:v>
                </c:pt>
                <c:pt idx="1789">
                  <c:v>43682</c:v>
                </c:pt>
                <c:pt idx="1790">
                  <c:v>43679</c:v>
                </c:pt>
                <c:pt idx="1791">
                  <c:v>43678</c:v>
                </c:pt>
                <c:pt idx="1792">
                  <c:v>43677</c:v>
                </c:pt>
                <c:pt idx="1793">
                  <c:v>43676</c:v>
                </c:pt>
                <c:pt idx="1794">
                  <c:v>43675</c:v>
                </c:pt>
                <c:pt idx="1795">
                  <c:v>43672</c:v>
                </c:pt>
                <c:pt idx="1796">
                  <c:v>43671</c:v>
                </c:pt>
                <c:pt idx="1797">
                  <c:v>43670</c:v>
                </c:pt>
                <c:pt idx="1798">
                  <c:v>43669</c:v>
                </c:pt>
                <c:pt idx="1799">
                  <c:v>43668</c:v>
                </c:pt>
                <c:pt idx="1800">
                  <c:v>43665</c:v>
                </c:pt>
                <c:pt idx="1801">
                  <c:v>43664</c:v>
                </c:pt>
                <c:pt idx="1802">
                  <c:v>43663</c:v>
                </c:pt>
                <c:pt idx="1803">
                  <c:v>43662</c:v>
                </c:pt>
                <c:pt idx="1804">
                  <c:v>43661</c:v>
                </c:pt>
                <c:pt idx="1805">
                  <c:v>43658</c:v>
                </c:pt>
                <c:pt idx="1806">
                  <c:v>43657</c:v>
                </c:pt>
                <c:pt idx="1807">
                  <c:v>43656</c:v>
                </c:pt>
                <c:pt idx="1808">
                  <c:v>43655</c:v>
                </c:pt>
                <c:pt idx="1809">
                  <c:v>43654</c:v>
                </c:pt>
                <c:pt idx="1810">
                  <c:v>43651</c:v>
                </c:pt>
                <c:pt idx="1811">
                  <c:v>43650</c:v>
                </c:pt>
                <c:pt idx="1812">
                  <c:v>43649</c:v>
                </c:pt>
                <c:pt idx="1813">
                  <c:v>43648</c:v>
                </c:pt>
                <c:pt idx="1814">
                  <c:v>43647</c:v>
                </c:pt>
                <c:pt idx="1815">
                  <c:v>43644</c:v>
                </c:pt>
                <c:pt idx="1816">
                  <c:v>43643</c:v>
                </c:pt>
                <c:pt idx="1817">
                  <c:v>43642</c:v>
                </c:pt>
                <c:pt idx="1818">
                  <c:v>43641</c:v>
                </c:pt>
                <c:pt idx="1819">
                  <c:v>43640</c:v>
                </c:pt>
                <c:pt idx="1820">
                  <c:v>43637</c:v>
                </c:pt>
                <c:pt idx="1821">
                  <c:v>43636</c:v>
                </c:pt>
                <c:pt idx="1822">
                  <c:v>43635</c:v>
                </c:pt>
                <c:pt idx="1823">
                  <c:v>43634</c:v>
                </c:pt>
                <c:pt idx="1824">
                  <c:v>43633</c:v>
                </c:pt>
                <c:pt idx="1825">
                  <c:v>43630</c:v>
                </c:pt>
                <c:pt idx="1826">
                  <c:v>43629</c:v>
                </c:pt>
                <c:pt idx="1827">
                  <c:v>43628</c:v>
                </c:pt>
                <c:pt idx="1828">
                  <c:v>43627</c:v>
                </c:pt>
                <c:pt idx="1829">
                  <c:v>43626</c:v>
                </c:pt>
                <c:pt idx="1830">
                  <c:v>43623</c:v>
                </c:pt>
                <c:pt idx="1831">
                  <c:v>43622</c:v>
                </c:pt>
                <c:pt idx="1832">
                  <c:v>43621</c:v>
                </c:pt>
                <c:pt idx="1833">
                  <c:v>43620</c:v>
                </c:pt>
                <c:pt idx="1834">
                  <c:v>43619</c:v>
                </c:pt>
                <c:pt idx="1835">
                  <c:v>43616</c:v>
                </c:pt>
                <c:pt idx="1836">
                  <c:v>43615</c:v>
                </c:pt>
                <c:pt idx="1837">
                  <c:v>43614</c:v>
                </c:pt>
                <c:pt idx="1838">
                  <c:v>43613</c:v>
                </c:pt>
                <c:pt idx="1839">
                  <c:v>43612</c:v>
                </c:pt>
                <c:pt idx="1840">
                  <c:v>43609</c:v>
                </c:pt>
                <c:pt idx="1841">
                  <c:v>43608</c:v>
                </c:pt>
                <c:pt idx="1842">
                  <c:v>43607</c:v>
                </c:pt>
                <c:pt idx="1843">
                  <c:v>43606</c:v>
                </c:pt>
                <c:pt idx="1844">
                  <c:v>43605</c:v>
                </c:pt>
                <c:pt idx="1845">
                  <c:v>43602</c:v>
                </c:pt>
                <c:pt idx="1846">
                  <c:v>43601</c:v>
                </c:pt>
                <c:pt idx="1847">
                  <c:v>43600</c:v>
                </c:pt>
                <c:pt idx="1848">
                  <c:v>43599</c:v>
                </c:pt>
                <c:pt idx="1849">
                  <c:v>43598</c:v>
                </c:pt>
                <c:pt idx="1850">
                  <c:v>43595</c:v>
                </c:pt>
                <c:pt idx="1851">
                  <c:v>43594</c:v>
                </c:pt>
                <c:pt idx="1852">
                  <c:v>43593</c:v>
                </c:pt>
                <c:pt idx="1853">
                  <c:v>43592</c:v>
                </c:pt>
                <c:pt idx="1854">
                  <c:v>43591</c:v>
                </c:pt>
                <c:pt idx="1855">
                  <c:v>43588</c:v>
                </c:pt>
                <c:pt idx="1856">
                  <c:v>43587</c:v>
                </c:pt>
                <c:pt idx="1857">
                  <c:v>43586</c:v>
                </c:pt>
                <c:pt idx="1858">
                  <c:v>43585</c:v>
                </c:pt>
                <c:pt idx="1859">
                  <c:v>43584</c:v>
                </c:pt>
                <c:pt idx="1860">
                  <c:v>43581</c:v>
                </c:pt>
                <c:pt idx="1861">
                  <c:v>43580</c:v>
                </c:pt>
                <c:pt idx="1862">
                  <c:v>43579</c:v>
                </c:pt>
                <c:pt idx="1863">
                  <c:v>43578</c:v>
                </c:pt>
                <c:pt idx="1864">
                  <c:v>43577</c:v>
                </c:pt>
                <c:pt idx="1865">
                  <c:v>43574</c:v>
                </c:pt>
                <c:pt idx="1866">
                  <c:v>43573</c:v>
                </c:pt>
                <c:pt idx="1867">
                  <c:v>43572</c:v>
                </c:pt>
                <c:pt idx="1868">
                  <c:v>43571</c:v>
                </c:pt>
                <c:pt idx="1869">
                  <c:v>43570</c:v>
                </c:pt>
                <c:pt idx="1870">
                  <c:v>43567</c:v>
                </c:pt>
                <c:pt idx="1871">
                  <c:v>43566</c:v>
                </c:pt>
                <c:pt idx="1872">
                  <c:v>43565</c:v>
                </c:pt>
                <c:pt idx="1873">
                  <c:v>43564</c:v>
                </c:pt>
                <c:pt idx="1874">
                  <c:v>43563</c:v>
                </c:pt>
                <c:pt idx="1875">
                  <c:v>43560</c:v>
                </c:pt>
                <c:pt idx="1876">
                  <c:v>43559</c:v>
                </c:pt>
                <c:pt idx="1877">
                  <c:v>43558</c:v>
                </c:pt>
                <c:pt idx="1878">
                  <c:v>43557</c:v>
                </c:pt>
                <c:pt idx="1879">
                  <c:v>43556</c:v>
                </c:pt>
                <c:pt idx="1880">
                  <c:v>43553</c:v>
                </c:pt>
                <c:pt idx="1881">
                  <c:v>43552</c:v>
                </c:pt>
                <c:pt idx="1882">
                  <c:v>43551</c:v>
                </c:pt>
                <c:pt idx="1883">
                  <c:v>43550</c:v>
                </c:pt>
                <c:pt idx="1884">
                  <c:v>43549</c:v>
                </c:pt>
                <c:pt idx="1885">
                  <c:v>43546</c:v>
                </c:pt>
                <c:pt idx="1886">
                  <c:v>43545</c:v>
                </c:pt>
                <c:pt idx="1887">
                  <c:v>43544</c:v>
                </c:pt>
                <c:pt idx="1888">
                  <c:v>43543</c:v>
                </c:pt>
                <c:pt idx="1889">
                  <c:v>43542</c:v>
                </c:pt>
                <c:pt idx="1890">
                  <c:v>43539</c:v>
                </c:pt>
                <c:pt idx="1891">
                  <c:v>43538</c:v>
                </c:pt>
                <c:pt idx="1892">
                  <c:v>43537</c:v>
                </c:pt>
                <c:pt idx="1893">
                  <c:v>43536</c:v>
                </c:pt>
                <c:pt idx="1894">
                  <c:v>43535</c:v>
                </c:pt>
                <c:pt idx="1895">
                  <c:v>43532</c:v>
                </c:pt>
                <c:pt idx="1896">
                  <c:v>43531</c:v>
                </c:pt>
                <c:pt idx="1897">
                  <c:v>43530</c:v>
                </c:pt>
                <c:pt idx="1898">
                  <c:v>43529</c:v>
                </c:pt>
                <c:pt idx="1899">
                  <c:v>43528</c:v>
                </c:pt>
                <c:pt idx="1900">
                  <c:v>43525</c:v>
                </c:pt>
                <c:pt idx="1901">
                  <c:v>43524</c:v>
                </c:pt>
                <c:pt idx="1902">
                  <c:v>43523</c:v>
                </c:pt>
                <c:pt idx="1903">
                  <c:v>43522</c:v>
                </c:pt>
                <c:pt idx="1904">
                  <c:v>43521</c:v>
                </c:pt>
                <c:pt idx="1905">
                  <c:v>43518</c:v>
                </c:pt>
                <c:pt idx="1906">
                  <c:v>43517</c:v>
                </c:pt>
                <c:pt idx="1907">
                  <c:v>43516</c:v>
                </c:pt>
                <c:pt idx="1908">
                  <c:v>43515</c:v>
                </c:pt>
                <c:pt idx="1909">
                  <c:v>43514</c:v>
                </c:pt>
                <c:pt idx="1910">
                  <c:v>43511</c:v>
                </c:pt>
                <c:pt idx="1911">
                  <c:v>43510</c:v>
                </c:pt>
                <c:pt idx="1912">
                  <c:v>43509</c:v>
                </c:pt>
                <c:pt idx="1913">
                  <c:v>43508</c:v>
                </c:pt>
                <c:pt idx="1914">
                  <c:v>43507</c:v>
                </c:pt>
                <c:pt idx="1915">
                  <c:v>43504</c:v>
                </c:pt>
                <c:pt idx="1916">
                  <c:v>43503</c:v>
                </c:pt>
                <c:pt idx="1917">
                  <c:v>43502</c:v>
                </c:pt>
                <c:pt idx="1918">
                  <c:v>43501</c:v>
                </c:pt>
                <c:pt idx="1919">
                  <c:v>43500</c:v>
                </c:pt>
                <c:pt idx="1920">
                  <c:v>43497</c:v>
                </c:pt>
                <c:pt idx="1921">
                  <c:v>43496</c:v>
                </c:pt>
                <c:pt idx="1922">
                  <c:v>43495</c:v>
                </c:pt>
                <c:pt idx="1923">
                  <c:v>43494</c:v>
                </c:pt>
                <c:pt idx="1924">
                  <c:v>43493</c:v>
                </c:pt>
                <c:pt idx="1925">
                  <c:v>43490</c:v>
                </c:pt>
                <c:pt idx="1926">
                  <c:v>43489</c:v>
                </c:pt>
                <c:pt idx="1927">
                  <c:v>43488</c:v>
                </c:pt>
                <c:pt idx="1928">
                  <c:v>43487</c:v>
                </c:pt>
                <c:pt idx="1929">
                  <c:v>43486</c:v>
                </c:pt>
                <c:pt idx="1930">
                  <c:v>43483</c:v>
                </c:pt>
                <c:pt idx="1931">
                  <c:v>43482</c:v>
                </c:pt>
                <c:pt idx="1932">
                  <c:v>43481</c:v>
                </c:pt>
                <c:pt idx="1933">
                  <c:v>43480</c:v>
                </c:pt>
                <c:pt idx="1934">
                  <c:v>43479</c:v>
                </c:pt>
                <c:pt idx="1935">
                  <c:v>43476</c:v>
                </c:pt>
                <c:pt idx="1936">
                  <c:v>43475</c:v>
                </c:pt>
                <c:pt idx="1937">
                  <c:v>43474</c:v>
                </c:pt>
                <c:pt idx="1938">
                  <c:v>43473</c:v>
                </c:pt>
                <c:pt idx="1939">
                  <c:v>43472</c:v>
                </c:pt>
                <c:pt idx="1940">
                  <c:v>43469</c:v>
                </c:pt>
                <c:pt idx="1941">
                  <c:v>43468</c:v>
                </c:pt>
                <c:pt idx="1942">
                  <c:v>43467</c:v>
                </c:pt>
                <c:pt idx="1943">
                  <c:v>43466</c:v>
                </c:pt>
                <c:pt idx="1944">
                  <c:v>43465</c:v>
                </c:pt>
                <c:pt idx="1945">
                  <c:v>43462</c:v>
                </c:pt>
                <c:pt idx="1946">
                  <c:v>43461</c:v>
                </c:pt>
                <c:pt idx="1947">
                  <c:v>43460</c:v>
                </c:pt>
                <c:pt idx="1948">
                  <c:v>43459</c:v>
                </c:pt>
                <c:pt idx="1949">
                  <c:v>43458</c:v>
                </c:pt>
                <c:pt idx="1950">
                  <c:v>43455</c:v>
                </c:pt>
                <c:pt idx="1951">
                  <c:v>43454</c:v>
                </c:pt>
                <c:pt idx="1952">
                  <c:v>43453</c:v>
                </c:pt>
                <c:pt idx="1953">
                  <c:v>43452</c:v>
                </c:pt>
                <c:pt idx="1954">
                  <c:v>43451</c:v>
                </c:pt>
                <c:pt idx="1955">
                  <c:v>43448</c:v>
                </c:pt>
                <c:pt idx="1956">
                  <c:v>43447</c:v>
                </c:pt>
                <c:pt idx="1957">
                  <c:v>43446</c:v>
                </c:pt>
                <c:pt idx="1958">
                  <c:v>43445</c:v>
                </c:pt>
                <c:pt idx="1959">
                  <c:v>43444</c:v>
                </c:pt>
                <c:pt idx="1960">
                  <c:v>43441</c:v>
                </c:pt>
                <c:pt idx="1961">
                  <c:v>43440</c:v>
                </c:pt>
                <c:pt idx="1962">
                  <c:v>43439</c:v>
                </c:pt>
                <c:pt idx="1963">
                  <c:v>43438</c:v>
                </c:pt>
                <c:pt idx="1964">
                  <c:v>43437</c:v>
                </c:pt>
                <c:pt idx="1965">
                  <c:v>43434</c:v>
                </c:pt>
                <c:pt idx="1966">
                  <c:v>43433</c:v>
                </c:pt>
                <c:pt idx="1967">
                  <c:v>43432</c:v>
                </c:pt>
                <c:pt idx="1968">
                  <c:v>43431</c:v>
                </c:pt>
                <c:pt idx="1969">
                  <c:v>43430</c:v>
                </c:pt>
                <c:pt idx="1970">
                  <c:v>43427</c:v>
                </c:pt>
                <c:pt idx="1971">
                  <c:v>43426</c:v>
                </c:pt>
                <c:pt idx="1972">
                  <c:v>43425</c:v>
                </c:pt>
                <c:pt idx="1973">
                  <c:v>43424</c:v>
                </c:pt>
                <c:pt idx="1974">
                  <c:v>43423</c:v>
                </c:pt>
                <c:pt idx="1975">
                  <c:v>43420</c:v>
                </c:pt>
                <c:pt idx="1976">
                  <c:v>43419</c:v>
                </c:pt>
                <c:pt idx="1977">
                  <c:v>43418</c:v>
                </c:pt>
                <c:pt idx="1978">
                  <c:v>43417</c:v>
                </c:pt>
                <c:pt idx="1979">
                  <c:v>43416</c:v>
                </c:pt>
                <c:pt idx="1980">
                  <c:v>43413</c:v>
                </c:pt>
                <c:pt idx="1981">
                  <c:v>43412</c:v>
                </c:pt>
                <c:pt idx="1982">
                  <c:v>43411</c:v>
                </c:pt>
                <c:pt idx="1983">
                  <c:v>43410</c:v>
                </c:pt>
                <c:pt idx="1984">
                  <c:v>43409</c:v>
                </c:pt>
                <c:pt idx="1985">
                  <c:v>43406</c:v>
                </c:pt>
                <c:pt idx="1986">
                  <c:v>43405</c:v>
                </c:pt>
                <c:pt idx="1987">
                  <c:v>43404</c:v>
                </c:pt>
                <c:pt idx="1988">
                  <c:v>43403</c:v>
                </c:pt>
                <c:pt idx="1989">
                  <c:v>43402</c:v>
                </c:pt>
                <c:pt idx="1990">
                  <c:v>43399</c:v>
                </c:pt>
                <c:pt idx="1991">
                  <c:v>43398</c:v>
                </c:pt>
                <c:pt idx="1992">
                  <c:v>43397</c:v>
                </c:pt>
                <c:pt idx="1993">
                  <c:v>43396</c:v>
                </c:pt>
                <c:pt idx="1994">
                  <c:v>43395</c:v>
                </c:pt>
                <c:pt idx="1995">
                  <c:v>43392</c:v>
                </c:pt>
                <c:pt idx="1996">
                  <c:v>43391</c:v>
                </c:pt>
                <c:pt idx="1997">
                  <c:v>43390</c:v>
                </c:pt>
                <c:pt idx="1998">
                  <c:v>43389</c:v>
                </c:pt>
                <c:pt idx="1999">
                  <c:v>43388</c:v>
                </c:pt>
                <c:pt idx="2000">
                  <c:v>43385</c:v>
                </c:pt>
                <c:pt idx="2001">
                  <c:v>43384</c:v>
                </c:pt>
                <c:pt idx="2002">
                  <c:v>43383</c:v>
                </c:pt>
                <c:pt idx="2003">
                  <c:v>43382</c:v>
                </c:pt>
                <c:pt idx="2004">
                  <c:v>43381</c:v>
                </c:pt>
                <c:pt idx="2005">
                  <c:v>43378</c:v>
                </c:pt>
                <c:pt idx="2006">
                  <c:v>43377</c:v>
                </c:pt>
                <c:pt idx="2007">
                  <c:v>43376</c:v>
                </c:pt>
                <c:pt idx="2008">
                  <c:v>43375</c:v>
                </c:pt>
                <c:pt idx="2009">
                  <c:v>43374</c:v>
                </c:pt>
                <c:pt idx="2010">
                  <c:v>43371</c:v>
                </c:pt>
                <c:pt idx="2011">
                  <c:v>43370</c:v>
                </c:pt>
                <c:pt idx="2012">
                  <c:v>43369</c:v>
                </c:pt>
                <c:pt idx="2013">
                  <c:v>43368</c:v>
                </c:pt>
                <c:pt idx="2014">
                  <c:v>43367</c:v>
                </c:pt>
                <c:pt idx="2015">
                  <c:v>43364</c:v>
                </c:pt>
                <c:pt idx="2016">
                  <c:v>43363</c:v>
                </c:pt>
                <c:pt idx="2017">
                  <c:v>43362</c:v>
                </c:pt>
                <c:pt idx="2018">
                  <c:v>43361</c:v>
                </c:pt>
                <c:pt idx="2019">
                  <c:v>43360</c:v>
                </c:pt>
                <c:pt idx="2020">
                  <c:v>43357</c:v>
                </c:pt>
                <c:pt idx="2021">
                  <c:v>43356</c:v>
                </c:pt>
                <c:pt idx="2022">
                  <c:v>43355</c:v>
                </c:pt>
                <c:pt idx="2023">
                  <c:v>43354</c:v>
                </c:pt>
                <c:pt idx="2024">
                  <c:v>43353</c:v>
                </c:pt>
                <c:pt idx="2025">
                  <c:v>43350</c:v>
                </c:pt>
                <c:pt idx="2026">
                  <c:v>43349</c:v>
                </c:pt>
                <c:pt idx="2027">
                  <c:v>43348</c:v>
                </c:pt>
                <c:pt idx="2028">
                  <c:v>43347</c:v>
                </c:pt>
                <c:pt idx="2029">
                  <c:v>43346</c:v>
                </c:pt>
                <c:pt idx="2030">
                  <c:v>43343</c:v>
                </c:pt>
                <c:pt idx="2031">
                  <c:v>43342</c:v>
                </c:pt>
                <c:pt idx="2032">
                  <c:v>43341</c:v>
                </c:pt>
                <c:pt idx="2033">
                  <c:v>43340</c:v>
                </c:pt>
                <c:pt idx="2034">
                  <c:v>43339</c:v>
                </c:pt>
                <c:pt idx="2035">
                  <c:v>43336</c:v>
                </c:pt>
                <c:pt idx="2036">
                  <c:v>43335</c:v>
                </c:pt>
                <c:pt idx="2037">
                  <c:v>43334</c:v>
                </c:pt>
                <c:pt idx="2038">
                  <c:v>43333</c:v>
                </c:pt>
                <c:pt idx="2039">
                  <c:v>43332</c:v>
                </c:pt>
                <c:pt idx="2040">
                  <c:v>43329</c:v>
                </c:pt>
                <c:pt idx="2041">
                  <c:v>43328</c:v>
                </c:pt>
                <c:pt idx="2042">
                  <c:v>43327</c:v>
                </c:pt>
                <c:pt idx="2043">
                  <c:v>43326</c:v>
                </c:pt>
                <c:pt idx="2044">
                  <c:v>43325</c:v>
                </c:pt>
                <c:pt idx="2045">
                  <c:v>43322</c:v>
                </c:pt>
                <c:pt idx="2046">
                  <c:v>43321</c:v>
                </c:pt>
                <c:pt idx="2047">
                  <c:v>43320</c:v>
                </c:pt>
                <c:pt idx="2048">
                  <c:v>43319</c:v>
                </c:pt>
                <c:pt idx="2049">
                  <c:v>43318</c:v>
                </c:pt>
                <c:pt idx="2050">
                  <c:v>43315</c:v>
                </c:pt>
                <c:pt idx="2051">
                  <c:v>43314</c:v>
                </c:pt>
                <c:pt idx="2052">
                  <c:v>43313</c:v>
                </c:pt>
                <c:pt idx="2053">
                  <c:v>43312</c:v>
                </c:pt>
                <c:pt idx="2054">
                  <c:v>43311</c:v>
                </c:pt>
                <c:pt idx="2055">
                  <c:v>43308</c:v>
                </c:pt>
                <c:pt idx="2056">
                  <c:v>43307</c:v>
                </c:pt>
                <c:pt idx="2057">
                  <c:v>43306</c:v>
                </c:pt>
                <c:pt idx="2058">
                  <c:v>43305</c:v>
                </c:pt>
                <c:pt idx="2059">
                  <c:v>43304</c:v>
                </c:pt>
                <c:pt idx="2060">
                  <c:v>43301</c:v>
                </c:pt>
                <c:pt idx="2061">
                  <c:v>43300</c:v>
                </c:pt>
                <c:pt idx="2062">
                  <c:v>43299</c:v>
                </c:pt>
                <c:pt idx="2063">
                  <c:v>43298</c:v>
                </c:pt>
                <c:pt idx="2064">
                  <c:v>43297</c:v>
                </c:pt>
                <c:pt idx="2065">
                  <c:v>43294</c:v>
                </c:pt>
                <c:pt idx="2066">
                  <c:v>43293</c:v>
                </c:pt>
                <c:pt idx="2067">
                  <c:v>43292</c:v>
                </c:pt>
                <c:pt idx="2068">
                  <c:v>43291</c:v>
                </c:pt>
                <c:pt idx="2069">
                  <c:v>43290</c:v>
                </c:pt>
                <c:pt idx="2070">
                  <c:v>43287</c:v>
                </c:pt>
                <c:pt idx="2071">
                  <c:v>43286</c:v>
                </c:pt>
                <c:pt idx="2072">
                  <c:v>43285</c:v>
                </c:pt>
                <c:pt idx="2073">
                  <c:v>43284</c:v>
                </c:pt>
                <c:pt idx="2074">
                  <c:v>43283</c:v>
                </c:pt>
                <c:pt idx="2075">
                  <c:v>43280</c:v>
                </c:pt>
                <c:pt idx="2076">
                  <c:v>43279</c:v>
                </c:pt>
                <c:pt idx="2077">
                  <c:v>43278</c:v>
                </c:pt>
                <c:pt idx="2078">
                  <c:v>43277</c:v>
                </c:pt>
                <c:pt idx="2079">
                  <c:v>43276</c:v>
                </c:pt>
                <c:pt idx="2080">
                  <c:v>43273</c:v>
                </c:pt>
                <c:pt idx="2081">
                  <c:v>43272</c:v>
                </c:pt>
                <c:pt idx="2082">
                  <c:v>43271</c:v>
                </c:pt>
                <c:pt idx="2083">
                  <c:v>43270</c:v>
                </c:pt>
                <c:pt idx="2084">
                  <c:v>43269</c:v>
                </c:pt>
                <c:pt idx="2085">
                  <c:v>43266</c:v>
                </c:pt>
                <c:pt idx="2086">
                  <c:v>43265</c:v>
                </c:pt>
                <c:pt idx="2087">
                  <c:v>43264</c:v>
                </c:pt>
                <c:pt idx="2088">
                  <c:v>43263</c:v>
                </c:pt>
                <c:pt idx="2089">
                  <c:v>43262</c:v>
                </c:pt>
                <c:pt idx="2090">
                  <c:v>43259</c:v>
                </c:pt>
                <c:pt idx="2091">
                  <c:v>43258</c:v>
                </c:pt>
                <c:pt idx="2092">
                  <c:v>43257</c:v>
                </c:pt>
                <c:pt idx="2093">
                  <c:v>43256</c:v>
                </c:pt>
                <c:pt idx="2094">
                  <c:v>43255</c:v>
                </c:pt>
                <c:pt idx="2095">
                  <c:v>43252</c:v>
                </c:pt>
                <c:pt idx="2096">
                  <c:v>43251</c:v>
                </c:pt>
                <c:pt idx="2097">
                  <c:v>43250</c:v>
                </c:pt>
                <c:pt idx="2098">
                  <c:v>43249</c:v>
                </c:pt>
                <c:pt idx="2099">
                  <c:v>43248</c:v>
                </c:pt>
                <c:pt idx="2100">
                  <c:v>43245</c:v>
                </c:pt>
                <c:pt idx="2101">
                  <c:v>43244</c:v>
                </c:pt>
                <c:pt idx="2102">
                  <c:v>43243</c:v>
                </c:pt>
                <c:pt idx="2103">
                  <c:v>43242</c:v>
                </c:pt>
                <c:pt idx="2104">
                  <c:v>43241</c:v>
                </c:pt>
                <c:pt idx="2105">
                  <c:v>43238</c:v>
                </c:pt>
                <c:pt idx="2106">
                  <c:v>43237</c:v>
                </c:pt>
                <c:pt idx="2107">
                  <c:v>43236</c:v>
                </c:pt>
                <c:pt idx="2108">
                  <c:v>43235</c:v>
                </c:pt>
                <c:pt idx="2109">
                  <c:v>43234</c:v>
                </c:pt>
                <c:pt idx="2110">
                  <c:v>43231</c:v>
                </c:pt>
                <c:pt idx="2111">
                  <c:v>43230</c:v>
                </c:pt>
                <c:pt idx="2112">
                  <c:v>43229</c:v>
                </c:pt>
                <c:pt idx="2113">
                  <c:v>43228</c:v>
                </c:pt>
                <c:pt idx="2114">
                  <c:v>43227</c:v>
                </c:pt>
                <c:pt idx="2115">
                  <c:v>43224</c:v>
                </c:pt>
                <c:pt idx="2116">
                  <c:v>43223</c:v>
                </c:pt>
                <c:pt idx="2117">
                  <c:v>43222</c:v>
                </c:pt>
                <c:pt idx="2118">
                  <c:v>43221</c:v>
                </c:pt>
                <c:pt idx="2119">
                  <c:v>43220</c:v>
                </c:pt>
                <c:pt idx="2120">
                  <c:v>43217</c:v>
                </c:pt>
                <c:pt idx="2121">
                  <c:v>43216</c:v>
                </c:pt>
                <c:pt idx="2122">
                  <c:v>43215</c:v>
                </c:pt>
                <c:pt idx="2123">
                  <c:v>43214</c:v>
                </c:pt>
                <c:pt idx="2124">
                  <c:v>43213</c:v>
                </c:pt>
                <c:pt idx="2125">
                  <c:v>43210</c:v>
                </c:pt>
                <c:pt idx="2126">
                  <c:v>43209</c:v>
                </c:pt>
                <c:pt idx="2127">
                  <c:v>43208</c:v>
                </c:pt>
                <c:pt idx="2128">
                  <c:v>43207</c:v>
                </c:pt>
                <c:pt idx="2129">
                  <c:v>43206</c:v>
                </c:pt>
                <c:pt idx="2130">
                  <c:v>43203</c:v>
                </c:pt>
                <c:pt idx="2131">
                  <c:v>43202</c:v>
                </c:pt>
                <c:pt idx="2132">
                  <c:v>43201</c:v>
                </c:pt>
                <c:pt idx="2133">
                  <c:v>43200</c:v>
                </c:pt>
                <c:pt idx="2134">
                  <c:v>43199</c:v>
                </c:pt>
                <c:pt idx="2135">
                  <c:v>43196</c:v>
                </c:pt>
                <c:pt idx="2136">
                  <c:v>43195</c:v>
                </c:pt>
                <c:pt idx="2137">
                  <c:v>43194</c:v>
                </c:pt>
                <c:pt idx="2138">
                  <c:v>43193</c:v>
                </c:pt>
                <c:pt idx="2139">
                  <c:v>43192</c:v>
                </c:pt>
                <c:pt idx="2140">
                  <c:v>43189</c:v>
                </c:pt>
                <c:pt idx="2141">
                  <c:v>43188</c:v>
                </c:pt>
                <c:pt idx="2142">
                  <c:v>43187</c:v>
                </c:pt>
                <c:pt idx="2143">
                  <c:v>43186</c:v>
                </c:pt>
                <c:pt idx="2144">
                  <c:v>43185</c:v>
                </c:pt>
                <c:pt idx="2145">
                  <c:v>43182</c:v>
                </c:pt>
                <c:pt idx="2146">
                  <c:v>43181</c:v>
                </c:pt>
                <c:pt idx="2147">
                  <c:v>43180</c:v>
                </c:pt>
                <c:pt idx="2148">
                  <c:v>43179</c:v>
                </c:pt>
                <c:pt idx="2149">
                  <c:v>43178</c:v>
                </c:pt>
                <c:pt idx="2150">
                  <c:v>43175</c:v>
                </c:pt>
                <c:pt idx="2151">
                  <c:v>43174</c:v>
                </c:pt>
                <c:pt idx="2152">
                  <c:v>43173</c:v>
                </c:pt>
                <c:pt idx="2153">
                  <c:v>43172</c:v>
                </c:pt>
                <c:pt idx="2154">
                  <c:v>43171</c:v>
                </c:pt>
                <c:pt idx="2155">
                  <c:v>43168</c:v>
                </c:pt>
                <c:pt idx="2156">
                  <c:v>43167</c:v>
                </c:pt>
                <c:pt idx="2157">
                  <c:v>43166</c:v>
                </c:pt>
                <c:pt idx="2158">
                  <c:v>43165</c:v>
                </c:pt>
                <c:pt idx="2159">
                  <c:v>43164</c:v>
                </c:pt>
                <c:pt idx="2160">
                  <c:v>43161</c:v>
                </c:pt>
                <c:pt idx="2161">
                  <c:v>43160</c:v>
                </c:pt>
                <c:pt idx="2162">
                  <c:v>43159</c:v>
                </c:pt>
                <c:pt idx="2163">
                  <c:v>43158</c:v>
                </c:pt>
                <c:pt idx="2164">
                  <c:v>43157</c:v>
                </c:pt>
                <c:pt idx="2165">
                  <c:v>43154</c:v>
                </c:pt>
                <c:pt idx="2166">
                  <c:v>43153</c:v>
                </c:pt>
                <c:pt idx="2167">
                  <c:v>43152</c:v>
                </c:pt>
                <c:pt idx="2168">
                  <c:v>43151</c:v>
                </c:pt>
                <c:pt idx="2169">
                  <c:v>43150</c:v>
                </c:pt>
                <c:pt idx="2170">
                  <c:v>43147</c:v>
                </c:pt>
                <c:pt idx="2171">
                  <c:v>43146</c:v>
                </c:pt>
                <c:pt idx="2172">
                  <c:v>43145</c:v>
                </c:pt>
                <c:pt idx="2173">
                  <c:v>43144</c:v>
                </c:pt>
                <c:pt idx="2174">
                  <c:v>43143</c:v>
                </c:pt>
                <c:pt idx="2175">
                  <c:v>43140</c:v>
                </c:pt>
                <c:pt idx="2176">
                  <c:v>43139</c:v>
                </c:pt>
                <c:pt idx="2177">
                  <c:v>43138</c:v>
                </c:pt>
                <c:pt idx="2178">
                  <c:v>43137</c:v>
                </c:pt>
                <c:pt idx="2179">
                  <c:v>43136</c:v>
                </c:pt>
                <c:pt idx="2180">
                  <c:v>43133</c:v>
                </c:pt>
                <c:pt idx="2181">
                  <c:v>43132</c:v>
                </c:pt>
                <c:pt idx="2182">
                  <c:v>43131</c:v>
                </c:pt>
                <c:pt idx="2183">
                  <c:v>43130</c:v>
                </c:pt>
                <c:pt idx="2184">
                  <c:v>43129</c:v>
                </c:pt>
                <c:pt idx="2185">
                  <c:v>43126</c:v>
                </c:pt>
                <c:pt idx="2186">
                  <c:v>43125</c:v>
                </c:pt>
                <c:pt idx="2187">
                  <c:v>43124</c:v>
                </c:pt>
                <c:pt idx="2188">
                  <c:v>43123</c:v>
                </c:pt>
                <c:pt idx="2189">
                  <c:v>43122</c:v>
                </c:pt>
                <c:pt idx="2190">
                  <c:v>43119</c:v>
                </c:pt>
                <c:pt idx="2191">
                  <c:v>43118</c:v>
                </c:pt>
                <c:pt idx="2192">
                  <c:v>43117</c:v>
                </c:pt>
                <c:pt idx="2193">
                  <c:v>43116</c:v>
                </c:pt>
                <c:pt idx="2194">
                  <c:v>43115</c:v>
                </c:pt>
                <c:pt idx="2195">
                  <c:v>43112</c:v>
                </c:pt>
                <c:pt idx="2196">
                  <c:v>43111</c:v>
                </c:pt>
                <c:pt idx="2197">
                  <c:v>43110</c:v>
                </c:pt>
                <c:pt idx="2198">
                  <c:v>43109</c:v>
                </c:pt>
                <c:pt idx="2199">
                  <c:v>43108</c:v>
                </c:pt>
                <c:pt idx="2200">
                  <c:v>43105</c:v>
                </c:pt>
                <c:pt idx="2201">
                  <c:v>43104</c:v>
                </c:pt>
                <c:pt idx="2202">
                  <c:v>43103</c:v>
                </c:pt>
                <c:pt idx="2203">
                  <c:v>43102</c:v>
                </c:pt>
                <c:pt idx="2204">
                  <c:v>43101</c:v>
                </c:pt>
                <c:pt idx="2205">
                  <c:v>43098</c:v>
                </c:pt>
                <c:pt idx="2206">
                  <c:v>43097</c:v>
                </c:pt>
                <c:pt idx="2207">
                  <c:v>43096</c:v>
                </c:pt>
                <c:pt idx="2208">
                  <c:v>43095</c:v>
                </c:pt>
                <c:pt idx="2209">
                  <c:v>43094</c:v>
                </c:pt>
                <c:pt idx="2210">
                  <c:v>43091</c:v>
                </c:pt>
                <c:pt idx="2211">
                  <c:v>43090</c:v>
                </c:pt>
                <c:pt idx="2212">
                  <c:v>43089</c:v>
                </c:pt>
                <c:pt idx="2213">
                  <c:v>43088</c:v>
                </c:pt>
                <c:pt idx="2214">
                  <c:v>43087</c:v>
                </c:pt>
                <c:pt idx="2215">
                  <c:v>43084</c:v>
                </c:pt>
                <c:pt idx="2216">
                  <c:v>43083</c:v>
                </c:pt>
                <c:pt idx="2217">
                  <c:v>43082</c:v>
                </c:pt>
                <c:pt idx="2218">
                  <c:v>43081</c:v>
                </c:pt>
                <c:pt idx="2219">
                  <c:v>43080</c:v>
                </c:pt>
                <c:pt idx="2220">
                  <c:v>43077</c:v>
                </c:pt>
                <c:pt idx="2221">
                  <c:v>43076</c:v>
                </c:pt>
                <c:pt idx="2222">
                  <c:v>43075</c:v>
                </c:pt>
                <c:pt idx="2223">
                  <c:v>43074</c:v>
                </c:pt>
                <c:pt idx="2224">
                  <c:v>43073</c:v>
                </c:pt>
                <c:pt idx="2225">
                  <c:v>43070</c:v>
                </c:pt>
                <c:pt idx="2226">
                  <c:v>43069</c:v>
                </c:pt>
                <c:pt idx="2227">
                  <c:v>43068</c:v>
                </c:pt>
                <c:pt idx="2228">
                  <c:v>43067</c:v>
                </c:pt>
                <c:pt idx="2229">
                  <c:v>43066</c:v>
                </c:pt>
                <c:pt idx="2230">
                  <c:v>43063</c:v>
                </c:pt>
                <c:pt idx="2231">
                  <c:v>43062</c:v>
                </c:pt>
                <c:pt idx="2232">
                  <c:v>43061</c:v>
                </c:pt>
                <c:pt idx="2233">
                  <c:v>43060</c:v>
                </c:pt>
                <c:pt idx="2234">
                  <c:v>43059</c:v>
                </c:pt>
                <c:pt idx="2235">
                  <c:v>43056</c:v>
                </c:pt>
                <c:pt idx="2236">
                  <c:v>43055</c:v>
                </c:pt>
                <c:pt idx="2237">
                  <c:v>43054</c:v>
                </c:pt>
                <c:pt idx="2238">
                  <c:v>43053</c:v>
                </c:pt>
                <c:pt idx="2239">
                  <c:v>43052</c:v>
                </c:pt>
                <c:pt idx="2240">
                  <c:v>43049</c:v>
                </c:pt>
                <c:pt idx="2241">
                  <c:v>43048</c:v>
                </c:pt>
                <c:pt idx="2242">
                  <c:v>43047</c:v>
                </c:pt>
                <c:pt idx="2243">
                  <c:v>43046</c:v>
                </c:pt>
                <c:pt idx="2244">
                  <c:v>43045</c:v>
                </c:pt>
                <c:pt idx="2245">
                  <c:v>43042</c:v>
                </c:pt>
                <c:pt idx="2246">
                  <c:v>43041</c:v>
                </c:pt>
                <c:pt idx="2247">
                  <c:v>43040</c:v>
                </c:pt>
                <c:pt idx="2248">
                  <c:v>43039</c:v>
                </c:pt>
                <c:pt idx="2249">
                  <c:v>43038</c:v>
                </c:pt>
                <c:pt idx="2250">
                  <c:v>43035</c:v>
                </c:pt>
                <c:pt idx="2251">
                  <c:v>43034</c:v>
                </c:pt>
                <c:pt idx="2252">
                  <c:v>43033</c:v>
                </c:pt>
                <c:pt idx="2253">
                  <c:v>43032</c:v>
                </c:pt>
                <c:pt idx="2254">
                  <c:v>43031</c:v>
                </c:pt>
                <c:pt idx="2255">
                  <c:v>43028</c:v>
                </c:pt>
                <c:pt idx="2256">
                  <c:v>43027</c:v>
                </c:pt>
                <c:pt idx="2257">
                  <c:v>43026</c:v>
                </c:pt>
                <c:pt idx="2258">
                  <c:v>43025</c:v>
                </c:pt>
                <c:pt idx="2259">
                  <c:v>43024</c:v>
                </c:pt>
                <c:pt idx="2260">
                  <c:v>43021</c:v>
                </c:pt>
                <c:pt idx="2261">
                  <c:v>43020</c:v>
                </c:pt>
                <c:pt idx="2262">
                  <c:v>43019</c:v>
                </c:pt>
                <c:pt idx="2263">
                  <c:v>43018</c:v>
                </c:pt>
                <c:pt idx="2264">
                  <c:v>43017</c:v>
                </c:pt>
                <c:pt idx="2265">
                  <c:v>43014</c:v>
                </c:pt>
                <c:pt idx="2266">
                  <c:v>43013</c:v>
                </c:pt>
                <c:pt idx="2267">
                  <c:v>43012</c:v>
                </c:pt>
                <c:pt idx="2268">
                  <c:v>43011</c:v>
                </c:pt>
                <c:pt idx="2269">
                  <c:v>43010</c:v>
                </c:pt>
                <c:pt idx="2270">
                  <c:v>43007</c:v>
                </c:pt>
                <c:pt idx="2271">
                  <c:v>43006</c:v>
                </c:pt>
                <c:pt idx="2272">
                  <c:v>43005</c:v>
                </c:pt>
                <c:pt idx="2273">
                  <c:v>43004</c:v>
                </c:pt>
                <c:pt idx="2274">
                  <c:v>43003</c:v>
                </c:pt>
                <c:pt idx="2275">
                  <c:v>43000</c:v>
                </c:pt>
                <c:pt idx="2276">
                  <c:v>42999</c:v>
                </c:pt>
                <c:pt idx="2277">
                  <c:v>42998</c:v>
                </c:pt>
                <c:pt idx="2278">
                  <c:v>42997</c:v>
                </c:pt>
                <c:pt idx="2279">
                  <c:v>42996</c:v>
                </c:pt>
                <c:pt idx="2280">
                  <c:v>42993</c:v>
                </c:pt>
                <c:pt idx="2281">
                  <c:v>42992</c:v>
                </c:pt>
                <c:pt idx="2282">
                  <c:v>42991</c:v>
                </c:pt>
                <c:pt idx="2283">
                  <c:v>42990</c:v>
                </c:pt>
                <c:pt idx="2284">
                  <c:v>42989</c:v>
                </c:pt>
                <c:pt idx="2285">
                  <c:v>42986</c:v>
                </c:pt>
                <c:pt idx="2286">
                  <c:v>42985</c:v>
                </c:pt>
                <c:pt idx="2287">
                  <c:v>42984</c:v>
                </c:pt>
                <c:pt idx="2288">
                  <c:v>42983</c:v>
                </c:pt>
                <c:pt idx="2289">
                  <c:v>42982</c:v>
                </c:pt>
                <c:pt idx="2290">
                  <c:v>42979</c:v>
                </c:pt>
                <c:pt idx="2291">
                  <c:v>42978</c:v>
                </c:pt>
                <c:pt idx="2292">
                  <c:v>42977</c:v>
                </c:pt>
                <c:pt idx="2293">
                  <c:v>42976</c:v>
                </c:pt>
                <c:pt idx="2294">
                  <c:v>42975</c:v>
                </c:pt>
                <c:pt idx="2295">
                  <c:v>42972</c:v>
                </c:pt>
                <c:pt idx="2296">
                  <c:v>42971</c:v>
                </c:pt>
                <c:pt idx="2297">
                  <c:v>42970</c:v>
                </c:pt>
                <c:pt idx="2298">
                  <c:v>42969</c:v>
                </c:pt>
                <c:pt idx="2299">
                  <c:v>42968</c:v>
                </c:pt>
                <c:pt idx="2300">
                  <c:v>42965</c:v>
                </c:pt>
                <c:pt idx="2301">
                  <c:v>42964</c:v>
                </c:pt>
                <c:pt idx="2302">
                  <c:v>42963</c:v>
                </c:pt>
                <c:pt idx="2303">
                  <c:v>42962</c:v>
                </c:pt>
                <c:pt idx="2304">
                  <c:v>42961</c:v>
                </c:pt>
                <c:pt idx="2305">
                  <c:v>42958</c:v>
                </c:pt>
                <c:pt idx="2306">
                  <c:v>42957</c:v>
                </c:pt>
                <c:pt idx="2307">
                  <c:v>42956</c:v>
                </c:pt>
                <c:pt idx="2308">
                  <c:v>42955</c:v>
                </c:pt>
                <c:pt idx="2309">
                  <c:v>42954</c:v>
                </c:pt>
                <c:pt idx="2310">
                  <c:v>42951</c:v>
                </c:pt>
                <c:pt idx="2311">
                  <c:v>42950</c:v>
                </c:pt>
                <c:pt idx="2312">
                  <c:v>42949</c:v>
                </c:pt>
                <c:pt idx="2313">
                  <c:v>42948</c:v>
                </c:pt>
                <c:pt idx="2314">
                  <c:v>42947</c:v>
                </c:pt>
                <c:pt idx="2315">
                  <c:v>42944</c:v>
                </c:pt>
                <c:pt idx="2316">
                  <c:v>42943</c:v>
                </c:pt>
                <c:pt idx="2317">
                  <c:v>42942</c:v>
                </c:pt>
                <c:pt idx="2318">
                  <c:v>42941</c:v>
                </c:pt>
                <c:pt idx="2319">
                  <c:v>42940</c:v>
                </c:pt>
                <c:pt idx="2320">
                  <c:v>42937</c:v>
                </c:pt>
                <c:pt idx="2321">
                  <c:v>42936</c:v>
                </c:pt>
                <c:pt idx="2322">
                  <c:v>42935</c:v>
                </c:pt>
                <c:pt idx="2323">
                  <c:v>42934</c:v>
                </c:pt>
                <c:pt idx="2324">
                  <c:v>42933</c:v>
                </c:pt>
                <c:pt idx="2325">
                  <c:v>42930</c:v>
                </c:pt>
                <c:pt idx="2326">
                  <c:v>42929</c:v>
                </c:pt>
                <c:pt idx="2327">
                  <c:v>42928</c:v>
                </c:pt>
                <c:pt idx="2328">
                  <c:v>42927</c:v>
                </c:pt>
                <c:pt idx="2329">
                  <c:v>42926</c:v>
                </c:pt>
                <c:pt idx="2330">
                  <c:v>42923</c:v>
                </c:pt>
                <c:pt idx="2331">
                  <c:v>42922</c:v>
                </c:pt>
                <c:pt idx="2332">
                  <c:v>42921</c:v>
                </c:pt>
                <c:pt idx="2333">
                  <c:v>42920</c:v>
                </c:pt>
                <c:pt idx="2334">
                  <c:v>42919</c:v>
                </c:pt>
                <c:pt idx="2335">
                  <c:v>42916</c:v>
                </c:pt>
                <c:pt idx="2336">
                  <c:v>42915</c:v>
                </c:pt>
                <c:pt idx="2337">
                  <c:v>42914</c:v>
                </c:pt>
                <c:pt idx="2338">
                  <c:v>42913</c:v>
                </c:pt>
                <c:pt idx="2339">
                  <c:v>42912</c:v>
                </c:pt>
                <c:pt idx="2340">
                  <c:v>42909</c:v>
                </c:pt>
                <c:pt idx="2341">
                  <c:v>42908</c:v>
                </c:pt>
                <c:pt idx="2342">
                  <c:v>42907</c:v>
                </c:pt>
                <c:pt idx="2343">
                  <c:v>42906</c:v>
                </c:pt>
                <c:pt idx="2344">
                  <c:v>42905</c:v>
                </c:pt>
                <c:pt idx="2345">
                  <c:v>42902</c:v>
                </c:pt>
                <c:pt idx="2346">
                  <c:v>42901</c:v>
                </c:pt>
                <c:pt idx="2347">
                  <c:v>42900</c:v>
                </c:pt>
                <c:pt idx="2348">
                  <c:v>42899</c:v>
                </c:pt>
                <c:pt idx="2349">
                  <c:v>42898</c:v>
                </c:pt>
                <c:pt idx="2350">
                  <c:v>42895</c:v>
                </c:pt>
                <c:pt idx="2351">
                  <c:v>42894</c:v>
                </c:pt>
                <c:pt idx="2352">
                  <c:v>42893</c:v>
                </c:pt>
                <c:pt idx="2353">
                  <c:v>42892</c:v>
                </c:pt>
                <c:pt idx="2354">
                  <c:v>42891</c:v>
                </c:pt>
                <c:pt idx="2355">
                  <c:v>42888</c:v>
                </c:pt>
                <c:pt idx="2356">
                  <c:v>42887</c:v>
                </c:pt>
                <c:pt idx="2357">
                  <c:v>42886</c:v>
                </c:pt>
                <c:pt idx="2358">
                  <c:v>42885</c:v>
                </c:pt>
                <c:pt idx="2359">
                  <c:v>42884</c:v>
                </c:pt>
                <c:pt idx="2360">
                  <c:v>42881</c:v>
                </c:pt>
                <c:pt idx="2361">
                  <c:v>42880</c:v>
                </c:pt>
                <c:pt idx="2362">
                  <c:v>42879</c:v>
                </c:pt>
                <c:pt idx="2363">
                  <c:v>42878</c:v>
                </c:pt>
                <c:pt idx="2364">
                  <c:v>42877</c:v>
                </c:pt>
                <c:pt idx="2365">
                  <c:v>42874</c:v>
                </c:pt>
                <c:pt idx="2366">
                  <c:v>42873</c:v>
                </c:pt>
                <c:pt idx="2367">
                  <c:v>42872</c:v>
                </c:pt>
                <c:pt idx="2368">
                  <c:v>42871</c:v>
                </c:pt>
                <c:pt idx="2369">
                  <c:v>42870</c:v>
                </c:pt>
                <c:pt idx="2370">
                  <c:v>42867</c:v>
                </c:pt>
                <c:pt idx="2371">
                  <c:v>42866</c:v>
                </c:pt>
                <c:pt idx="2372">
                  <c:v>42865</c:v>
                </c:pt>
                <c:pt idx="2373">
                  <c:v>42864</c:v>
                </c:pt>
                <c:pt idx="2374">
                  <c:v>42863</c:v>
                </c:pt>
                <c:pt idx="2375">
                  <c:v>42860</c:v>
                </c:pt>
                <c:pt idx="2376">
                  <c:v>42859</c:v>
                </c:pt>
                <c:pt idx="2377">
                  <c:v>42858</c:v>
                </c:pt>
                <c:pt idx="2378">
                  <c:v>42857</c:v>
                </c:pt>
                <c:pt idx="2379">
                  <c:v>42856</c:v>
                </c:pt>
                <c:pt idx="2380">
                  <c:v>42853</c:v>
                </c:pt>
                <c:pt idx="2381">
                  <c:v>42852</c:v>
                </c:pt>
                <c:pt idx="2382">
                  <c:v>42851</c:v>
                </c:pt>
                <c:pt idx="2383">
                  <c:v>42850</c:v>
                </c:pt>
                <c:pt idx="2384">
                  <c:v>42849</c:v>
                </c:pt>
                <c:pt idx="2385">
                  <c:v>42846</c:v>
                </c:pt>
                <c:pt idx="2386">
                  <c:v>42845</c:v>
                </c:pt>
                <c:pt idx="2387">
                  <c:v>42844</c:v>
                </c:pt>
                <c:pt idx="2388">
                  <c:v>42843</c:v>
                </c:pt>
                <c:pt idx="2389">
                  <c:v>42842</c:v>
                </c:pt>
                <c:pt idx="2390">
                  <c:v>42839</c:v>
                </c:pt>
                <c:pt idx="2391">
                  <c:v>42838</c:v>
                </c:pt>
                <c:pt idx="2392">
                  <c:v>42837</c:v>
                </c:pt>
                <c:pt idx="2393">
                  <c:v>42836</c:v>
                </c:pt>
                <c:pt idx="2394">
                  <c:v>42835</c:v>
                </c:pt>
                <c:pt idx="2395">
                  <c:v>42832</c:v>
                </c:pt>
                <c:pt idx="2396">
                  <c:v>42831</c:v>
                </c:pt>
                <c:pt idx="2397">
                  <c:v>42830</c:v>
                </c:pt>
                <c:pt idx="2398">
                  <c:v>42829</c:v>
                </c:pt>
                <c:pt idx="2399">
                  <c:v>42828</c:v>
                </c:pt>
                <c:pt idx="2400">
                  <c:v>42825</c:v>
                </c:pt>
                <c:pt idx="2401">
                  <c:v>42824</c:v>
                </c:pt>
                <c:pt idx="2402">
                  <c:v>42823</c:v>
                </c:pt>
                <c:pt idx="2403">
                  <c:v>42822</c:v>
                </c:pt>
                <c:pt idx="2404">
                  <c:v>42821</c:v>
                </c:pt>
                <c:pt idx="2405">
                  <c:v>42818</c:v>
                </c:pt>
                <c:pt idx="2406">
                  <c:v>42817</c:v>
                </c:pt>
                <c:pt idx="2407">
                  <c:v>42816</c:v>
                </c:pt>
                <c:pt idx="2408">
                  <c:v>42815</c:v>
                </c:pt>
                <c:pt idx="2409">
                  <c:v>42814</c:v>
                </c:pt>
                <c:pt idx="2410">
                  <c:v>42811</c:v>
                </c:pt>
                <c:pt idx="2411">
                  <c:v>42810</c:v>
                </c:pt>
                <c:pt idx="2412">
                  <c:v>42809</c:v>
                </c:pt>
                <c:pt idx="2413">
                  <c:v>42808</c:v>
                </c:pt>
                <c:pt idx="2414">
                  <c:v>42807</c:v>
                </c:pt>
                <c:pt idx="2415">
                  <c:v>42804</c:v>
                </c:pt>
                <c:pt idx="2416">
                  <c:v>42803</c:v>
                </c:pt>
                <c:pt idx="2417">
                  <c:v>42802</c:v>
                </c:pt>
                <c:pt idx="2418">
                  <c:v>42801</c:v>
                </c:pt>
                <c:pt idx="2419">
                  <c:v>42800</c:v>
                </c:pt>
                <c:pt idx="2420">
                  <c:v>42797</c:v>
                </c:pt>
                <c:pt idx="2421">
                  <c:v>42796</c:v>
                </c:pt>
                <c:pt idx="2422">
                  <c:v>42795</c:v>
                </c:pt>
                <c:pt idx="2423">
                  <c:v>42794</c:v>
                </c:pt>
                <c:pt idx="2424">
                  <c:v>42793</c:v>
                </c:pt>
                <c:pt idx="2425">
                  <c:v>42790</c:v>
                </c:pt>
                <c:pt idx="2426">
                  <c:v>42789</c:v>
                </c:pt>
                <c:pt idx="2427">
                  <c:v>42788</c:v>
                </c:pt>
                <c:pt idx="2428">
                  <c:v>42787</c:v>
                </c:pt>
                <c:pt idx="2429">
                  <c:v>42786</c:v>
                </c:pt>
                <c:pt idx="2430">
                  <c:v>42783</c:v>
                </c:pt>
                <c:pt idx="2431">
                  <c:v>42782</c:v>
                </c:pt>
                <c:pt idx="2432">
                  <c:v>42781</c:v>
                </c:pt>
                <c:pt idx="2433">
                  <c:v>42780</c:v>
                </c:pt>
                <c:pt idx="2434">
                  <c:v>42779</c:v>
                </c:pt>
                <c:pt idx="2435">
                  <c:v>42776</c:v>
                </c:pt>
                <c:pt idx="2436">
                  <c:v>42775</c:v>
                </c:pt>
                <c:pt idx="2437">
                  <c:v>42774</c:v>
                </c:pt>
                <c:pt idx="2438">
                  <c:v>42773</c:v>
                </c:pt>
                <c:pt idx="2439">
                  <c:v>42772</c:v>
                </c:pt>
                <c:pt idx="2440">
                  <c:v>42769</c:v>
                </c:pt>
                <c:pt idx="2441">
                  <c:v>42768</c:v>
                </c:pt>
                <c:pt idx="2442">
                  <c:v>42767</c:v>
                </c:pt>
                <c:pt idx="2443">
                  <c:v>42766</c:v>
                </c:pt>
                <c:pt idx="2444">
                  <c:v>42765</c:v>
                </c:pt>
                <c:pt idx="2445">
                  <c:v>42762</c:v>
                </c:pt>
                <c:pt idx="2446">
                  <c:v>42761</c:v>
                </c:pt>
                <c:pt idx="2447">
                  <c:v>42760</c:v>
                </c:pt>
                <c:pt idx="2448">
                  <c:v>42759</c:v>
                </c:pt>
                <c:pt idx="2449">
                  <c:v>42758</c:v>
                </c:pt>
                <c:pt idx="2450">
                  <c:v>42755</c:v>
                </c:pt>
                <c:pt idx="2451">
                  <c:v>42754</c:v>
                </c:pt>
                <c:pt idx="2452">
                  <c:v>42753</c:v>
                </c:pt>
                <c:pt idx="2453">
                  <c:v>42752</c:v>
                </c:pt>
                <c:pt idx="2454">
                  <c:v>42751</c:v>
                </c:pt>
                <c:pt idx="2455">
                  <c:v>42748</c:v>
                </c:pt>
                <c:pt idx="2456">
                  <c:v>42747</c:v>
                </c:pt>
                <c:pt idx="2457">
                  <c:v>42746</c:v>
                </c:pt>
                <c:pt idx="2458">
                  <c:v>42745</c:v>
                </c:pt>
                <c:pt idx="2459">
                  <c:v>42744</c:v>
                </c:pt>
                <c:pt idx="2460">
                  <c:v>42741</c:v>
                </c:pt>
                <c:pt idx="2461">
                  <c:v>42740</c:v>
                </c:pt>
                <c:pt idx="2462">
                  <c:v>42739</c:v>
                </c:pt>
                <c:pt idx="2463">
                  <c:v>42738</c:v>
                </c:pt>
                <c:pt idx="2464">
                  <c:v>42737</c:v>
                </c:pt>
                <c:pt idx="2465">
                  <c:v>42734</c:v>
                </c:pt>
                <c:pt idx="2466">
                  <c:v>42733</c:v>
                </c:pt>
                <c:pt idx="2467">
                  <c:v>42732</c:v>
                </c:pt>
                <c:pt idx="2468">
                  <c:v>42731</c:v>
                </c:pt>
                <c:pt idx="2469">
                  <c:v>42730</c:v>
                </c:pt>
                <c:pt idx="2470">
                  <c:v>42727</c:v>
                </c:pt>
                <c:pt idx="2471">
                  <c:v>42726</c:v>
                </c:pt>
                <c:pt idx="2472">
                  <c:v>42725</c:v>
                </c:pt>
                <c:pt idx="2473">
                  <c:v>42724</c:v>
                </c:pt>
                <c:pt idx="2474">
                  <c:v>42723</c:v>
                </c:pt>
                <c:pt idx="2475">
                  <c:v>42720</c:v>
                </c:pt>
                <c:pt idx="2476">
                  <c:v>42719</c:v>
                </c:pt>
                <c:pt idx="2477">
                  <c:v>42718</c:v>
                </c:pt>
                <c:pt idx="2478">
                  <c:v>42717</c:v>
                </c:pt>
                <c:pt idx="2479">
                  <c:v>42716</c:v>
                </c:pt>
                <c:pt idx="2480">
                  <c:v>42713</c:v>
                </c:pt>
                <c:pt idx="2481">
                  <c:v>42712</c:v>
                </c:pt>
                <c:pt idx="2482">
                  <c:v>42711</c:v>
                </c:pt>
                <c:pt idx="2483">
                  <c:v>42710</c:v>
                </c:pt>
                <c:pt idx="2484">
                  <c:v>42709</c:v>
                </c:pt>
                <c:pt idx="2485">
                  <c:v>42706</c:v>
                </c:pt>
                <c:pt idx="2486">
                  <c:v>42705</c:v>
                </c:pt>
                <c:pt idx="2487">
                  <c:v>42704</c:v>
                </c:pt>
                <c:pt idx="2488">
                  <c:v>42703</c:v>
                </c:pt>
                <c:pt idx="2489">
                  <c:v>42702</c:v>
                </c:pt>
                <c:pt idx="2490">
                  <c:v>42699</c:v>
                </c:pt>
                <c:pt idx="2491">
                  <c:v>42698</c:v>
                </c:pt>
                <c:pt idx="2492">
                  <c:v>42697</c:v>
                </c:pt>
                <c:pt idx="2493">
                  <c:v>42696</c:v>
                </c:pt>
                <c:pt idx="2494">
                  <c:v>42695</c:v>
                </c:pt>
                <c:pt idx="2495">
                  <c:v>42692</c:v>
                </c:pt>
                <c:pt idx="2496">
                  <c:v>42691</c:v>
                </c:pt>
                <c:pt idx="2497">
                  <c:v>42690</c:v>
                </c:pt>
                <c:pt idx="2498">
                  <c:v>42689</c:v>
                </c:pt>
                <c:pt idx="2499">
                  <c:v>42688</c:v>
                </c:pt>
                <c:pt idx="2500">
                  <c:v>42685</c:v>
                </c:pt>
                <c:pt idx="2501">
                  <c:v>42684</c:v>
                </c:pt>
                <c:pt idx="2502">
                  <c:v>42683</c:v>
                </c:pt>
                <c:pt idx="2503">
                  <c:v>42682</c:v>
                </c:pt>
                <c:pt idx="2504">
                  <c:v>42681</c:v>
                </c:pt>
                <c:pt idx="2505">
                  <c:v>42678</c:v>
                </c:pt>
                <c:pt idx="2506">
                  <c:v>42677</c:v>
                </c:pt>
                <c:pt idx="2507">
                  <c:v>42676</c:v>
                </c:pt>
                <c:pt idx="2508">
                  <c:v>42675</c:v>
                </c:pt>
                <c:pt idx="2509">
                  <c:v>42674</c:v>
                </c:pt>
                <c:pt idx="2510">
                  <c:v>42671</c:v>
                </c:pt>
                <c:pt idx="2511">
                  <c:v>42670</c:v>
                </c:pt>
                <c:pt idx="2512">
                  <c:v>42669</c:v>
                </c:pt>
                <c:pt idx="2513">
                  <c:v>42668</c:v>
                </c:pt>
                <c:pt idx="2514">
                  <c:v>42667</c:v>
                </c:pt>
                <c:pt idx="2515">
                  <c:v>42664</c:v>
                </c:pt>
                <c:pt idx="2516">
                  <c:v>42663</c:v>
                </c:pt>
                <c:pt idx="2517">
                  <c:v>42662</c:v>
                </c:pt>
                <c:pt idx="2518">
                  <c:v>42661</c:v>
                </c:pt>
                <c:pt idx="2519">
                  <c:v>42660</c:v>
                </c:pt>
                <c:pt idx="2520">
                  <c:v>42657</c:v>
                </c:pt>
                <c:pt idx="2521">
                  <c:v>42656</c:v>
                </c:pt>
                <c:pt idx="2522">
                  <c:v>42655</c:v>
                </c:pt>
                <c:pt idx="2523">
                  <c:v>42654</c:v>
                </c:pt>
                <c:pt idx="2524">
                  <c:v>42653</c:v>
                </c:pt>
                <c:pt idx="2525">
                  <c:v>42650</c:v>
                </c:pt>
                <c:pt idx="2526">
                  <c:v>42649</c:v>
                </c:pt>
                <c:pt idx="2527">
                  <c:v>42648</c:v>
                </c:pt>
                <c:pt idx="2528">
                  <c:v>42647</c:v>
                </c:pt>
                <c:pt idx="2529">
                  <c:v>42646</c:v>
                </c:pt>
                <c:pt idx="2530">
                  <c:v>42643</c:v>
                </c:pt>
                <c:pt idx="2531">
                  <c:v>42642</c:v>
                </c:pt>
                <c:pt idx="2532">
                  <c:v>42641</c:v>
                </c:pt>
                <c:pt idx="2533">
                  <c:v>42640</c:v>
                </c:pt>
                <c:pt idx="2534">
                  <c:v>42639</c:v>
                </c:pt>
                <c:pt idx="2535">
                  <c:v>42636</c:v>
                </c:pt>
                <c:pt idx="2536">
                  <c:v>42635</c:v>
                </c:pt>
                <c:pt idx="2537">
                  <c:v>42634</c:v>
                </c:pt>
                <c:pt idx="2538">
                  <c:v>42633</c:v>
                </c:pt>
                <c:pt idx="2539">
                  <c:v>42632</c:v>
                </c:pt>
                <c:pt idx="2540">
                  <c:v>42629</c:v>
                </c:pt>
                <c:pt idx="2541">
                  <c:v>42628</c:v>
                </c:pt>
                <c:pt idx="2542">
                  <c:v>42627</c:v>
                </c:pt>
                <c:pt idx="2543">
                  <c:v>42626</c:v>
                </c:pt>
                <c:pt idx="2544">
                  <c:v>42625</c:v>
                </c:pt>
                <c:pt idx="2545">
                  <c:v>42622</c:v>
                </c:pt>
                <c:pt idx="2546">
                  <c:v>42621</c:v>
                </c:pt>
                <c:pt idx="2547">
                  <c:v>42620</c:v>
                </c:pt>
                <c:pt idx="2548">
                  <c:v>42619</c:v>
                </c:pt>
                <c:pt idx="2549">
                  <c:v>42618</c:v>
                </c:pt>
                <c:pt idx="2550">
                  <c:v>42615</c:v>
                </c:pt>
                <c:pt idx="2551">
                  <c:v>42614</c:v>
                </c:pt>
                <c:pt idx="2552">
                  <c:v>42613</c:v>
                </c:pt>
                <c:pt idx="2553">
                  <c:v>42612</c:v>
                </c:pt>
                <c:pt idx="2554">
                  <c:v>42611</c:v>
                </c:pt>
                <c:pt idx="2555">
                  <c:v>42608</c:v>
                </c:pt>
                <c:pt idx="2556">
                  <c:v>42607</c:v>
                </c:pt>
                <c:pt idx="2557">
                  <c:v>42606</c:v>
                </c:pt>
                <c:pt idx="2558">
                  <c:v>42605</c:v>
                </c:pt>
                <c:pt idx="2559">
                  <c:v>42604</c:v>
                </c:pt>
                <c:pt idx="2560">
                  <c:v>42601</c:v>
                </c:pt>
                <c:pt idx="2561">
                  <c:v>42600</c:v>
                </c:pt>
                <c:pt idx="2562">
                  <c:v>42599</c:v>
                </c:pt>
                <c:pt idx="2563">
                  <c:v>42598</c:v>
                </c:pt>
                <c:pt idx="2564">
                  <c:v>42597</c:v>
                </c:pt>
                <c:pt idx="2565">
                  <c:v>42594</c:v>
                </c:pt>
                <c:pt idx="2566">
                  <c:v>42593</c:v>
                </c:pt>
                <c:pt idx="2567">
                  <c:v>42592</c:v>
                </c:pt>
                <c:pt idx="2568">
                  <c:v>42591</c:v>
                </c:pt>
                <c:pt idx="2569">
                  <c:v>42590</c:v>
                </c:pt>
                <c:pt idx="2570">
                  <c:v>42587</c:v>
                </c:pt>
                <c:pt idx="2571">
                  <c:v>42586</c:v>
                </c:pt>
                <c:pt idx="2572">
                  <c:v>42585</c:v>
                </c:pt>
                <c:pt idx="2573">
                  <c:v>42584</c:v>
                </c:pt>
                <c:pt idx="2574">
                  <c:v>42583</c:v>
                </c:pt>
                <c:pt idx="2575">
                  <c:v>42580</c:v>
                </c:pt>
                <c:pt idx="2576">
                  <c:v>42579</c:v>
                </c:pt>
                <c:pt idx="2577">
                  <c:v>42578</c:v>
                </c:pt>
                <c:pt idx="2578">
                  <c:v>42577</c:v>
                </c:pt>
                <c:pt idx="2579">
                  <c:v>42576</c:v>
                </c:pt>
                <c:pt idx="2580">
                  <c:v>42573</c:v>
                </c:pt>
                <c:pt idx="2581">
                  <c:v>42572</c:v>
                </c:pt>
                <c:pt idx="2582">
                  <c:v>42571</c:v>
                </c:pt>
                <c:pt idx="2583">
                  <c:v>42570</c:v>
                </c:pt>
                <c:pt idx="2584">
                  <c:v>42569</c:v>
                </c:pt>
                <c:pt idx="2585">
                  <c:v>42566</c:v>
                </c:pt>
                <c:pt idx="2586">
                  <c:v>42565</c:v>
                </c:pt>
                <c:pt idx="2587">
                  <c:v>42564</c:v>
                </c:pt>
                <c:pt idx="2588">
                  <c:v>42563</c:v>
                </c:pt>
                <c:pt idx="2589">
                  <c:v>42562</c:v>
                </c:pt>
                <c:pt idx="2590">
                  <c:v>42559</c:v>
                </c:pt>
                <c:pt idx="2591">
                  <c:v>42558</c:v>
                </c:pt>
                <c:pt idx="2592">
                  <c:v>42557</c:v>
                </c:pt>
                <c:pt idx="2593">
                  <c:v>42556</c:v>
                </c:pt>
                <c:pt idx="2594">
                  <c:v>42555</c:v>
                </c:pt>
                <c:pt idx="2595">
                  <c:v>42552</c:v>
                </c:pt>
                <c:pt idx="2596">
                  <c:v>42551</c:v>
                </c:pt>
                <c:pt idx="2597">
                  <c:v>42550</c:v>
                </c:pt>
                <c:pt idx="2598">
                  <c:v>42549</c:v>
                </c:pt>
                <c:pt idx="2599">
                  <c:v>42548</c:v>
                </c:pt>
                <c:pt idx="2600">
                  <c:v>42545</c:v>
                </c:pt>
                <c:pt idx="2601">
                  <c:v>42544</c:v>
                </c:pt>
                <c:pt idx="2602">
                  <c:v>42543</c:v>
                </c:pt>
                <c:pt idx="2603">
                  <c:v>42542</c:v>
                </c:pt>
                <c:pt idx="2604">
                  <c:v>42541</c:v>
                </c:pt>
                <c:pt idx="2605">
                  <c:v>42538</c:v>
                </c:pt>
                <c:pt idx="2606">
                  <c:v>42537</c:v>
                </c:pt>
                <c:pt idx="2607">
                  <c:v>42536</c:v>
                </c:pt>
                <c:pt idx="2608">
                  <c:v>42535</c:v>
                </c:pt>
                <c:pt idx="2609">
                  <c:v>42534</c:v>
                </c:pt>
                <c:pt idx="2610">
                  <c:v>42531</c:v>
                </c:pt>
                <c:pt idx="2611">
                  <c:v>42530</c:v>
                </c:pt>
                <c:pt idx="2612">
                  <c:v>42529</c:v>
                </c:pt>
                <c:pt idx="2613">
                  <c:v>42528</c:v>
                </c:pt>
                <c:pt idx="2614">
                  <c:v>42527</c:v>
                </c:pt>
                <c:pt idx="2615">
                  <c:v>42524</c:v>
                </c:pt>
                <c:pt idx="2616">
                  <c:v>42523</c:v>
                </c:pt>
                <c:pt idx="2617">
                  <c:v>42522</c:v>
                </c:pt>
                <c:pt idx="2618">
                  <c:v>42521</c:v>
                </c:pt>
                <c:pt idx="2619">
                  <c:v>42520</c:v>
                </c:pt>
                <c:pt idx="2620">
                  <c:v>42517</c:v>
                </c:pt>
                <c:pt idx="2621">
                  <c:v>42516</c:v>
                </c:pt>
                <c:pt idx="2622">
                  <c:v>42515</c:v>
                </c:pt>
                <c:pt idx="2623">
                  <c:v>42514</c:v>
                </c:pt>
                <c:pt idx="2624">
                  <c:v>42513</c:v>
                </c:pt>
                <c:pt idx="2625">
                  <c:v>42510</c:v>
                </c:pt>
                <c:pt idx="2626">
                  <c:v>42509</c:v>
                </c:pt>
                <c:pt idx="2627">
                  <c:v>42508</c:v>
                </c:pt>
                <c:pt idx="2628">
                  <c:v>42507</c:v>
                </c:pt>
                <c:pt idx="2629">
                  <c:v>42506</c:v>
                </c:pt>
                <c:pt idx="2630">
                  <c:v>42503</c:v>
                </c:pt>
                <c:pt idx="2631">
                  <c:v>42502</c:v>
                </c:pt>
                <c:pt idx="2632">
                  <c:v>42501</c:v>
                </c:pt>
                <c:pt idx="2633">
                  <c:v>42500</c:v>
                </c:pt>
                <c:pt idx="2634">
                  <c:v>42499</c:v>
                </c:pt>
                <c:pt idx="2635">
                  <c:v>42496</c:v>
                </c:pt>
                <c:pt idx="2636">
                  <c:v>42495</c:v>
                </c:pt>
                <c:pt idx="2637">
                  <c:v>42494</c:v>
                </c:pt>
                <c:pt idx="2638">
                  <c:v>42493</c:v>
                </c:pt>
                <c:pt idx="2639">
                  <c:v>42492</c:v>
                </c:pt>
                <c:pt idx="2640">
                  <c:v>42489</c:v>
                </c:pt>
                <c:pt idx="2641">
                  <c:v>42488</c:v>
                </c:pt>
                <c:pt idx="2642">
                  <c:v>42487</c:v>
                </c:pt>
                <c:pt idx="2643">
                  <c:v>42486</c:v>
                </c:pt>
                <c:pt idx="2644">
                  <c:v>42485</c:v>
                </c:pt>
                <c:pt idx="2645">
                  <c:v>42482</c:v>
                </c:pt>
                <c:pt idx="2646">
                  <c:v>42481</c:v>
                </c:pt>
                <c:pt idx="2647">
                  <c:v>42480</c:v>
                </c:pt>
                <c:pt idx="2648">
                  <c:v>42479</c:v>
                </c:pt>
                <c:pt idx="2649">
                  <c:v>42478</c:v>
                </c:pt>
                <c:pt idx="2650">
                  <c:v>42475</c:v>
                </c:pt>
                <c:pt idx="2651">
                  <c:v>42474</c:v>
                </c:pt>
                <c:pt idx="2652">
                  <c:v>42473</c:v>
                </c:pt>
                <c:pt idx="2653">
                  <c:v>42472</c:v>
                </c:pt>
                <c:pt idx="2654">
                  <c:v>42471</c:v>
                </c:pt>
                <c:pt idx="2655">
                  <c:v>42468</c:v>
                </c:pt>
                <c:pt idx="2656">
                  <c:v>42467</c:v>
                </c:pt>
                <c:pt idx="2657">
                  <c:v>42466</c:v>
                </c:pt>
                <c:pt idx="2658">
                  <c:v>42465</c:v>
                </c:pt>
                <c:pt idx="2659">
                  <c:v>42464</c:v>
                </c:pt>
                <c:pt idx="2660">
                  <c:v>42461</c:v>
                </c:pt>
                <c:pt idx="2661">
                  <c:v>42460</c:v>
                </c:pt>
                <c:pt idx="2662">
                  <c:v>42459</c:v>
                </c:pt>
                <c:pt idx="2663">
                  <c:v>42458</c:v>
                </c:pt>
                <c:pt idx="2664">
                  <c:v>42457</c:v>
                </c:pt>
                <c:pt idx="2665">
                  <c:v>42454</c:v>
                </c:pt>
                <c:pt idx="2666">
                  <c:v>42453</c:v>
                </c:pt>
                <c:pt idx="2667">
                  <c:v>42452</c:v>
                </c:pt>
                <c:pt idx="2668">
                  <c:v>42451</c:v>
                </c:pt>
                <c:pt idx="2669">
                  <c:v>42450</c:v>
                </c:pt>
                <c:pt idx="2670">
                  <c:v>42447</c:v>
                </c:pt>
                <c:pt idx="2671">
                  <c:v>42446</c:v>
                </c:pt>
                <c:pt idx="2672">
                  <c:v>42445</c:v>
                </c:pt>
                <c:pt idx="2673">
                  <c:v>42444</c:v>
                </c:pt>
                <c:pt idx="2674">
                  <c:v>42443</c:v>
                </c:pt>
                <c:pt idx="2675">
                  <c:v>42440</c:v>
                </c:pt>
                <c:pt idx="2676">
                  <c:v>42439</c:v>
                </c:pt>
                <c:pt idx="2677">
                  <c:v>42438</c:v>
                </c:pt>
                <c:pt idx="2678">
                  <c:v>42437</c:v>
                </c:pt>
                <c:pt idx="2679">
                  <c:v>42436</c:v>
                </c:pt>
                <c:pt idx="2680">
                  <c:v>42433</c:v>
                </c:pt>
                <c:pt idx="2681">
                  <c:v>42432</c:v>
                </c:pt>
                <c:pt idx="2682">
                  <c:v>42431</c:v>
                </c:pt>
                <c:pt idx="2683">
                  <c:v>42430</c:v>
                </c:pt>
                <c:pt idx="2684">
                  <c:v>42429</c:v>
                </c:pt>
                <c:pt idx="2685">
                  <c:v>42426</c:v>
                </c:pt>
                <c:pt idx="2686">
                  <c:v>42425</c:v>
                </c:pt>
                <c:pt idx="2687">
                  <c:v>42424</c:v>
                </c:pt>
                <c:pt idx="2688">
                  <c:v>42423</c:v>
                </c:pt>
                <c:pt idx="2689">
                  <c:v>42422</c:v>
                </c:pt>
                <c:pt idx="2690">
                  <c:v>42419</c:v>
                </c:pt>
                <c:pt idx="2691">
                  <c:v>42418</c:v>
                </c:pt>
                <c:pt idx="2692">
                  <c:v>42417</c:v>
                </c:pt>
                <c:pt idx="2693">
                  <c:v>42416</c:v>
                </c:pt>
                <c:pt idx="2694">
                  <c:v>42415</c:v>
                </c:pt>
                <c:pt idx="2695">
                  <c:v>42412</c:v>
                </c:pt>
                <c:pt idx="2696">
                  <c:v>42411</c:v>
                </c:pt>
                <c:pt idx="2697">
                  <c:v>42410</c:v>
                </c:pt>
                <c:pt idx="2698">
                  <c:v>42409</c:v>
                </c:pt>
                <c:pt idx="2699">
                  <c:v>42408</c:v>
                </c:pt>
                <c:pt idx="2700">
                  <c:v>42405</c:v>
                </c:pt>
                <c:pt idx="2701">
                  <c:v>42404</c:v>
                </c:pt>
                <c:pt idx="2702">
                  <c:v>42403</c:v>
                </c:pt>
                <c:pt idx="2703">
                  <c:v>42402</c:v>
                </c:pt>
                <c:pt idx="2704">
                  <c:v>42401</c:v>
                </c:pt>
                <c:pt idx="2705">
                  <c:v>42398</c:v>
                </c:pt>
                <c:pt idx="2706">
                  <c:v>42397</c:v>
                </c:pt>
                <c:pt idx="2707">
                  <c:v>42396</c:v>
                </c:pt>
                <c:pt idx="2708">
                  <c:v>42395</c:v>
                </c:pt>
                <c:pt idx="2709">
                  <c:v>42394</c:v>
                </c:pt>
                <c:pt idx="2710">
                  <c:v>42391</c:v>
                </c:pt>
                <c:pt idx="2711">
                  <c:v>42390</c:v>
                </c:pt>
                <c:pt idx="2712">
                  <c:v>42389</c:v>
                </c:pt>
                <c:pt idx="2713">
                  <c:v>42388</c:v>
                </c:pt>
                <c:pt idx="2714">
                  <c:v>42387</c:v>
                </c:pt>
                <c:pt idx="2715">
                  <c:v>42384</c:v>
                </c:pt>
                <c:pt idx="2716">
                  <c:v>42383</c:v>
                </c:pt>
                <c:pt idx="2717">
                  <c:v>42382</c:v>
                </c:pt>
                <c:pt idx="2718">
                  <c:v>42381</c:v>
                </c:pt>
                <c:pt idx="2719">
                  <c:v>42380</c:v>
                </c:pt>
                <c:pt idx="2720">
                  <c:v>42377</c:v>
                </c:pt>
                <c:pt idx="2721">
                  <c:v>42376</c:v>
                </c:pt>
                <c:pt idx="2722">
                  <c:v>42375</c:v>
                </c:pt>
                <c:pt idx="2723">
                  <c:v>42374</c:v>
                </c:pt>
                <c:pt idx="2724">
                  <c:v>42373</c:v>
                </c:pt>
                <c:pt idx="2725">
                  <c:v>42370</c:v>
                </c:pt>
                <c:pt idx="2726">
                  <c:v>42369</c:v>
                </c:pt>
                <c:pt idx="2727">
                  <c:v>42368</c:v>
                </c:pt>
                <c:pt idx="2728">
                  <c:v>42367</c:v>
                </c:pt>
                <c:pt idx="2729">
                  <c:v>42366</c:v>
                </c:pt>
                <c:pt idx="2730">
                  <c:v>42363</c:v>
                </c:pt>
                <c:pt idx="2731">
                  <c:v>42362</c:v>
                </c:pt>
                <c:pt idx="2732">
                  <c:v>42361</c:v>
                </c:pt>
                <c:pt idx="2733">
                  <c:v>42360</c:v>
                </c:pt>
                <c:pt idx="2734">
                  <c:v>42359</c:v>
                </c:pt>
                <c:pt idx="2735">
                  <c:v>42356</c:v>
                </c:pt>
                <c:pt idx="2736">
                  <c:v>42355</c:v>
                </c:pt>
                <c:pt idx="2737">
                  <c:v>42354</c:v>
                </c:pt>
                <c:pt idx="2738">
                  <c:v>42353</c:v>
                </c:pt>
                <c:pt idx="2739">
                  <c:v>42352</c:v>
                </c:pt>
                <c:pt idx="2740">
                  <c:v>42349</c:v>
                </c:pt>
                <c:pt idx="2741">
                  <c:v>42348</c:v>
                </c:pt>
                <c:pt idx="2742">
                  <c:v>42347</c:v>
                </c:pt>
                <c:pt idx="2743">
                  <c:v>42346</c:v>
                </c:pt>
                <c:pt idx="2744">
                  <c:v>42345</c:v>
                </c:pt>
                <c:pt idx="2745">
                  <c:v>42342</c:v>
                </c:pt>
                <c:pt idx="2746">
                  <c:v>42341</c:v>
                </c:pt>
                <c:pt idx="2747">
                  <c:v>42340</c:v>
                </c:pt>
                <c:pt idx="2748">
                  <c:v>42339</c:v>
                </c:pt>
                <c:pt idx="2749">
                  <c:v>42338</c:v>
                </c:pt>
                <c:pt idx="2750">
                  <c:v>42335</c:v>
                </c:pt>
                <c:pt idx="2751">
                  <c:v>42334</c:v>
                </c:pt>
                <c:pt idx="2752">
                  <c:v>42333</c:v>
                </c:pt>
                <c:pt idx="2753">
                  <c:v>42332</c:v>
                </c:pt>
                <c:pt idx="2754">
                  <c:v>42331</c:v>
                </c:pt>
                <c:pt idx="2755">
                  <c:v>42328</c:v>
                </c:pt>
                <c:pt idx="2756">
                  <c:v>42327</c:v>
                </c:pt>
                <c:pt idx="2757">
                  <c:v>42326</c:v>
                </c:pt>
                <c:pt idx="2758">
                  <c:v>42325</c:v>
                </c:pt>
                <c:pt idx="2759">
                  <c:v>42324</c:v>
                </c:pt>
                <c:pt idx="2760">
                  <c:v>42321</c:v>
                </c:pt>
                <c:pt idx="2761">
                  <c:v>42320</c:v>
                </c:pt>
                <c:pt idx="2762">
                  <c:v>42319</c:v>
                </c:pt>
                <c:pt idx="2763">
                  <c:v>42318</c:v>
                </c:pt>
                <c:pt idx="2764">
                  <c:v>42317</c:v>
                </c:pt>
                <c:pt idx="2765">
                  <c:v>42314</c:v>
                </c:pt>
                <c:pt idx="2766">
                  <c:v>42313</c:v>
                </c:pt>
                <c:pt idx="2767">
                  <c:v>42312</c:v>
                </c:pt>
                <c:pt idx="2768">
                  <c:v>42311</c:v>
                </c:pt>
                <c:pt idx="2769">
                  <c:v>42310</c:v>
                </c:pt>
                <c:pt idx="2770">
                  <c:v>42307</c:v>
                </c:pt>
                <c:pt idx="2771">
                  <c:v>42306</c:v>
                </c:pt>
                <c:pt idx="2772">
                  <c:v>42305</c:v>
                </c:pt>
                <c:pt idx="2773">
                  <c:v>42304</c:v>
                </c:pt>
                <c:pt idx="2774">
                  <c:v>42303</c:v>
                </c:pt>
                <c:pt idx="2775">
                  <c:v>42300</c:v>
                </c:pt>
                <c:pt idx="2776">
                  <c:v>42299</c:v>
                </c:pt>
                <c:pt idx="2777">
                  <c:v>42298</c:v>
                </c:pt>
                <c:pt idx="2778">
                  <c:v>42297</c:v>
                </c:pt>
                <c:pt idx="2779">
                  <c:v>42296</c:v>
                </c:pt>
                <c:pt idx="2780">
                  <c:v>42293</c:v>
                </c:pt>
                <c:pt idx="2781">
                  <c:v>42292</c:v>
                </c:pt>
                <c:pt idx="2782">
                  <c:v>42291</c:v>
                </c:pt>
                <c:pt idx="2783">
                  <c:v>42290</c:v>
                </c:pt>
                <c:pt idx="2784">
                  <c:v>42289</c:v>
                </c:pt>
                <c:pt idx="2785">
                  <c:v>42286</c:v>
                </c:pt>
                <c:pt idx="2786">
                  <c:v>42285</c:v>
                </c:pt>
                <c:pt idx="2787">
                  <c:v>42284</c:v>
                </c:pt>
                <c:pt idx="2788">
                  <c:v>42283</c:v>
                </c:pt>
                <c:pt idx="2789">
                  <c:v>42282</c:v>
                </c:pt>
                <c:pt idx="2790">
                  <c:v>42279</c:v>
                </c:pt>
                <c:pt idx="2791">
                  <c:v>42278</c:v>
                </c:pt>
                <c:pt idx="2792">
                  <c:v>42277</c:v>
                </c:pt>
                <c:pt idx="2793">
                  <c:v>42276</c:v>
                </c:pt>
                <c:pt idx="2794">
                  <c:v>42275</c:v>
                </c:pt>
                <c:pt idx="2795">
                  <c:v>42272</c:v>
                </c:pt>
                <c:pt idx="2796">
                  <c:v>42271</c:v>
                </c:pt>
                <c:pt idx="2797">
                  <c:v>42270</c:v>
                </c:pt>
                <c:pt idx="2798">
                  <c:v>42269</c:v>
                </c:pt>
                <c:pt idx="2799">
                  <c:v>42268</c:v>
                </c:pt>
                <c:pt idx="2800">
                  <c:v>42265</c:v>
                </c:pt>
                <c:pt idx="2801">
                  <c:v>42264</c:v>
                </c:pt>
                <c:pt idx="2802">
                  <c:v>42263</c:v>
                </c:pt>
                <c:pt idx="2803">
                  <c:v>42262</c:v>
                </c:pt>
                <c:pt idx="2804">
                  <c:v>42261</c:v>
                </c:pt>
                <c:pt idx="2805">
                  <c:v>42258</c:v>
                </c:pt>
                <c:pt idx="2806">
                  <c:v>42257</c:v>
                </c:pt>
                <c:pt idx="2807">
                  <c:v>42256</c:v>
                </c:pt>
                <c:pt idx="2808">
                  <c:v>42255</c:v>
                </c:pt>
                <c:pt idx="2809">
                  <c:v>42254</c:v>
                </c:pt>
                <c:pt idx="2810">
                  <c:v>42251</c:v>
                </c:pt>
                <c:pt idx="2811">
                  <c:v>42250</c:v>
                </c:pt>
                <c:pt idx="2812">
                  <c:v>42249</c:v>
                </c:pt>
                <c:pt idx="2813">
                  <c:v>42248</c:v>
                </c:pt>
                <c:pt idx="2814">
                  <c:v>42247</c:v>
                </c:pt>
                <c:pt idx="2815">
                  <c:v>42244</c:v>
                </c:pt>
                <c:pt idx="2816">
                  <c:v>42243</c:v>
                </c:pt>
                <c:pt idx="2817">
                  <c:v>42242</c:v>
                </c:pt>
                <c:pt idx="2818">
                  <c:v>42241</c:v>
                </c:pt>
                <c:pt idx="2819">
                  <c:v>42240</c:v>
                </c:pt>
                <c:pt idx="2820">
                  <c:v>42237</c:v>
                </c:pt>
                <c:pt idx="2821">
                  <c:v>42236</c:v>
                </c:pt>
                <c:pt idx="2822">
                  <c:v>42235</c:v>
                </c:pt>
                <c:pt idx="2823">
                  <c:v>42234</c:v>
                </c:pt>
                <c:pt idx="2824">
                  <c:v>42233</c:v>
                </c:pt>
                <c:pt idx="2825">
                  <c:v>42230</c:v>
                </c:pt>
                <c:pt idx="2826">
                  <c:v>42229</c:v>
                </c:pt>
                <c:pt idx="2827">
                  <c:v>42228</c:v>
                </c:pt>
                <c:pt idx="2828">
                  <c:v>42227</c:v>
                </c:pt>
                <c:pt idx="2829">
                  <c:v>42226</c:v>
                </c:pt>
                <c:pt idx="2830">
                  <c:v>42223</c:v>
                </c:pt>
                <c:pt idx="2831">
                  <c:v>42222</c:v>
                </c:pt>
                <c:pt idx="2832">
                  <c:v>42221</c:v>
                </c:pt>
                <c:pt idx="2833">
                  <c:v>42220</c:v>
                </c:pt>
                <c:pt idx="2834">
                  <c:v>42219</c:v>
                </c:pt>
                <c:pt idx="2835">
                  <c:v>42216</c:v>
                </c:pt>
                <c:pt idx="2836">
                  <c:v>42215</c:v>
                </c:pt>
                <c:pt idx="2837">
                  <c:v>42214</c:v>
                </c:pt>
                <c:pt idx="2838">
                  <c:v>42213</c:v>
                </c:pt>
                <c:pt idx="2839">
                  <c:v>42212</c:v>
                </c:pt>
                <c:pt idx="2840">
                  <c:v>42209</c:v>
                </c:pt>
                <c:pt idx="2841">
                  <c:v>42208</c:v>
                </c:pt>
                <c:pt idx="2842">
                  <c:v>42207</c:v>
                </c:pt>
                <c:pt idx="2843">
                  <c:v>42206</c:v>
                </c:pt>
                <c:pt idx="2844">
                  <c:v>42205</c:v>
                </c:pt>
                <c:pt idx="2845">
                  <c:v>42202</c:v>
                </c:pt>
                <c:pt idx="2846">
                  <c:v>42201</c:v>
                </c:pt>
                <c:pt idx="2847">
                  <c:v>42200</c:v>
                </c:pt>
                <c:pt idx="2848">
                  <c:v>42199</c:v>
                </c:pt>
                <c:pt idx="2849">
                  <c:v>42198</c:v>
                </c:pt>
                <c:pt idx="2850">
                  <c:v>42195</c:v>
                </c:pt>
                <c:pt idx="2851">
                  <c:v>42194</c:v>
                </c:pt>
                <c:pt idx="2852">
                  <c:v>42193</c:v>
                </c:pt>
                <c:pt idx="2853">
                  <c:v>42192</c:v>
                </c:pt>
                <c:pt idx="2854">
                  <c:v>42191</c:v>
                </c:pt>
                <c:pt idx="2855">
                  <c:v>42188</c:v>
                </c:pt>
                <c:pt idx="2856">
                  <c:v>42187</c:v>
                </c:pt>
                <c:pt idx="2857">
                  <c:v>42186</c:v>
                </c:pt>
                <c:pt idx="2858">
                  <c:v>42185</c:v>
                </c:pt>
                <c:pt idx="2859">
                  <c:v>42184</c:v>
                </c:pt>
                <c:pt idx="2860">
                  <c:v>42181</c:v>
                </c:pt>
                <c:pt idx="2861">
                  <c:v>42180</c:v>
                </c:pt>
                <c:pt idx="2862">
                  <c:v>42179</c:v>
                </c:pt>
                <c:pt idx="2863">
                  <c:v>42178</c:v>
                </c:pt>
                <c:pt idx="2864">
                  <c:v>42177</c:v>
                </c:pt>
                <c:pt idx="2865">
                  <c:v>42174</c:v>
                </c:pt>
                <c:pt idx="2866">
                  <c:v>42173</c:v>
                </c:pt>
                <c:pt idx="2867">
                  <c:v>42172</c:v>
                </c:pt>
                <c:pt idx="2868">
                  <c:v>42171</c:v>
                </c:pt>
                <c:pt idx="2869">
                  <c:v>42170</c:v>
                </c:pt>
                <c:pt idx="2870">
                  <c:v>42167</c:v>
                </c:pt>
                <c:pt idx="2871">
                  <c:v>42166</c:v>
                </c:pt>
                <c:pt idx="2872">
                  <c:v>42165</c:v>
                </c:pt>
                <c:pt idx="2873">
                  <c:v>42164</c:v>
                </c:pt>
                <c:pt idx="2874">
                  <c:v>42163</c:v>
                </c:pt>
                <c:pt idx="2875">
                  <c:v>42160</c:v>
                </c:pt>
                <c:pt idx="2876">
                  <c:v>42159</c:v>
                </c:pt>
                <c:pt idx="2877">
                  <c:v>42158</c:v>
                </c:pt>
                <c:pt idx="2878">
                  <c:v>42157</c:v>
                </c:pt>
                <c:pt idx="2879">
                  <c:v>42156</c:v>
                </c:pt>
                <c:pt idx="2880">
                  <c:v>42153</c:v>
                </c:pt>
                <c:pt idx="2881">
                  <c:v>42152</c:v>
                </c:pt>
                <c:pt idx="2882">
                  <c:v>42151</c:v>
                </c:pt>
                <c:pt idx="2883">
                  <c:v>42150</c:v>
                </c:pt>
                <c:pt idx="2884">
                  <c:v>42149</c:v>
                </c:pt>
                <c:pt idx="2885">
                  <c:v>42146</c:v>
                </c:pt>
                <c:pt idx="2886">
                  <c:v>42145</c:v>
                </c:pt>
                <c:pt idx="2887">
                  <c:v>42144</c:v>
                </c:pt>
                <c:pt idx="2888">
                  <c:v>42143</c:v>
                </c:pt>
                <c:pt idx="2889">
                  <c:v>42142</c:v>
                </c:pt>
                <c:pt idx="2890">
                  <c:v>42139</c:v>
                </c:pt>
                <c:pt idx="2891">
                  <c:v>42138</c:v>
                </c:pt>
                <c:pt idx="2892">
                  <c:v>42137</c:v>
                </c:pt>
                <c:pt idx="2893">
                  <c:v>42136</c:v>
                </c:pt>
                <c:pt idx="2894">
                  <c:v>42135</c:v>
                </c:pt>
                <c:pt idx="2895">
                  <c:v>42132</c:v>
                </c:pt>
                <c:pt idx="2896">
                  <c:v>42131</c:v>
                </c:pt>
                <c:pt idx="2897">
                  <c:v>42130</c:v>
                </c:pt>
                <c:pt idx="2898">
                  <c:v>42129</c:v>
                </c:pt>
                <c:pt idx="2899">
                  <c:v>42128</c:v>
                </c:pt>
                <c:pt idx="2900">
                  <c:v>42125</c:v>
                </c:pt>
                <c:pt idx="2901">
                  <c:v>42124</c:v>
                </c:pt>
                <c:pt idx="2902">
                  <c:v>42123</c:v>
                </c:pt>
                <c:pt idx="2903">
                  <c:v>42122</c:v>
                </c:pt>
                <c:pt idx="2904">
                  <c:v>42121</c:v>
                </c:pt>
                <c:pt idx="2905">
                  <c:v>42118</c:v>
                </c:pt>
                <c:pt idx="2906">
                  <c:v>42117</c:v>
                </c:pt>
                <c:pt idx="2907">
                  <c:v>42116</c:v>
                </c:pt>
                <c:pt idx="2908">
                  <c:v>42115</c:v>
                </c:pt>
                <c:pt idx="2909">
                  <c:v>42114</c:v>
                </c:pt>
                <c:pt idx="2910">
                  <c:v>42111</c:v>
                </c:pt>
                <c:pt idx="2911">
                  <c:v>42110</c:v>
                </c:pt>
                <c:pt idx="2912">
                  <c:v>42109</c:v>
                </c:pt>
                <c:pt idx="2913">
                  <c:v>42108</c:v>
                </c:pt>
                <c:pt idx="2914">
                  <c:v>42107</c:v>
                </c:pt>
                <c:pt idx="2915">
                  <c:v>42104</c:v>
                </c:pt>
                <c:pt idx="2916">
                  <c:v>42103</c:v>
                </c:pt>
                <c:pt idx="2917">
                  <c:v>42102</c:v>
                </c:pt>
                <c:pt idx="2918">
                  <c:v>42101</c:v>
                </c:pt>
                <c:pt idx="2919">
                  <c:v>42100</c:v>
                </c:pt>
                <c:pt idx="2920">
                  <c:v>42097</c:v>
                </c:pt>
                <c:pt idx="2921">
                  <c:v>42096</c:v>
                </c:pt>
                <c:pt idx="2922">
                  <c:v>42095</c:v>
                </c:pt>
                <c:pt idx="2923">
                  <c:v>42094</c:v>
                </c:pt>
                <c:pt idx="2924">
                  <c:v>42093</c:v>
                </c:pt>
                <c:pt idx="2925">
                  <c:v>42090</c:v>
                </c:pt>
                <c:pt idx="2926">
                  <c:v>42089</c:v>
                </c:pt>
                <c:pt idx="2927">
                  <c:v>42088</c:v>
                </c:pt>
                <c:pt idx="2928">
                  <c:v>42087</c:v>
                </c:pt>
                <c:pt idx="2929">
                  <c:v>42086</c:v>
                </c:pt>
                <c:pt idx="2930">
                  <c:v>42083</c:v>
                </c:pt>
                <c:pt idx="2931">
                  <c:v>42082</c:v>
                </c:pt>
                <c:pt idx="2932">
                  <c:v>42081</c:v>
                </c:pt>
                <c:pt idx="2933">
                  <c:v>42080</c:v>
                </c:pt>
                <c:pt idx="2934">
                  <c:v>42079</c:v>
                </c:pt>
                <c:pt idx="2935">
                  <c:v>42076</c:v>
                </c:pt>
                <c:pt idx="2936">
                  <c:v>42075</c:v>
                </c:pt>
                <c:pt idx="2937">
                  <c:v>42074</c:v>
                </c:pt>
                <c:pt idx="2938">
                  <c:v>42073</c:v>
                </c:pt>
                <c:pt idx="2939">
                  <c:v>42072</c:v>
                </c:pt>
                <c:pt idx="2940">
                  <c:v>42069</c:v>
                </c:pt>
                <c:pt idx="2941">
                  <c:v>42068</c:v>
                </c:pt>
                <c:pt idx="2942">
                  <c:v>42067</c:v>
                </c:pt>
                <c:pt idx="2943">
                  <c:v>42066</c:v>
                </c:pt>
                <c:pt idx="2944">
                  <c:v>42065</c:v>
                </c:pt>
                <c:pt idx="2945">
                  <c:v>42062</c:v>
                </c:pt>
                <c:pt idx="2946">
                  <c:v>42061</c:v>
                </c:pt>
                <c:pt idx="2947">
                  <c:v>42060</c:v>
                </c:pt>
                <c:pt idx="2948">
                  <c:v>42059</c:v>
                </c:pt>
                <c:pt idx="2949">
                  <c:v>42058</c:v>
                </c:pt>
                <c:pt idx="2950">
                  <c:v>42055</c:v>
                </c:pt>
                <c:pt idx="2951">
                  <c:v>42054</c:v>
                </c:pt>
                <c:pt idx="2952">
                  <c:v>42053</c:v>
                </c:pt>
                <c:pt idx="2953">
                  <c:v>42052</c:v>
                </c:pt>
                <c:pt idx="2954">
                  <c:v>42051</c:v>
                </c:pt>
                <c:pt idx="2955">
                  <c:v>42048</c:v>
                </c:pt>
                <c:pt idx="2956">
                  <c:v>42047</c:v>
                </c:pt>
                <c:pt idx="2957">
                  <c:v>42046</c:v>
                </c:pt>
                <c:pt idx="2958">
                  <c:v>42045</c:v>
                </c:pt>
                <c:pt idx="2959">
                  <c:v>42044</c:v>
                </c:pt>
                <c:pt idx="2960">
                  <c:v>42041</c:v>
                </c:pt>
                <c:pt idx="2961">
                  <c:v>42040</c:v>
                </c:pt>
                <c:pt idx="2962">
                  <c:v>42039</c:v>
                </c:pt>
                <c:pt idx="2963">
                  <c:v>42038</c:v>
                </c:pt>
                <c:pt idx="2964">
                  <c:v>42037</c:v>
                </c:pt>
                <c:pt idx="2965">
                  <c:v>42034</c:v>
                </c:pt>
                <c:pt idx="2966">
                  <c:v>42033</c:v>
                </c:pt>
                <c:pt idx="2967">
                  <c:v>42032</c:v>
                </c:pt>
                <c:pt idx="2968">
                  <c:v>42031</c:v>
                </c:pt>
                <c:pt idx="2969">
                  <c:v>42030</c:v>
                </c:pt>
                <c:pt idx="2970">
                  <c:v>42027</c:v>
                </c:pt>
                <c:pt idx="2971">
                  <c:v>42026</c:v>
                </c:pt>
                <c:pt idx="2972">
                  <c:v>42025</c:v>
                </c:pt>
                <c:pt idx="2973">
                  <c:v>42024</c:v>
                </c:pt>
                <c:pt idx="2974">
                  <c:v>42023</c:v>
                </c:pt>
                <c:pt idx="2975">
                  <c:v>42020</c:v>
                </c:pt>
                <c:pt idx="2976">
                  <c:v>42019</c:v>
                </c:pt>
                <c:pt idx="2977">
                  <c:v>42018</c:v>
                </c:pt>
                <c:pt idx="2978">
                  <c:v>42017</c:v>
                </c:pt>
                <c:pt idx="2979">
                  <c:v>42016</c:v>
                </c:pt>
                <c:pt idx="2980">
                  <c:v>42013</c:v>
                </c:pt>
                <c:pt idx="2981">
                  <c:v>42012</c:v>
                </c:pt>
                <c:pt idx="2982">
                  <c:v>42011</c:v>
                </c:pt>
                <c:pt idx="2983">
                  <c:v>42010</c:v>
                </c:pt>
                <c:pt idx="2984">
                  <c:v>42009</c:v>
                </c:pt>
                <c:pt idx="2985">
                  <c:v>42006</c:v>
                </c:pt>
                <c:pt idx="2986">
                  <c:v>42005</c:v>
                </c:pt>
                <c:pt idx="2987">
                  <c:v>42004</c:v>
                </c:pt>
                <c:pt idx="2988">
                  <c:v>42003</c:v>
                </c:pt>
                <c:pt idx="2989">
                  <c:v>42002</c:v>
                </c:pt>
                <c:pt idx="2990">
                  <c:v>41999</c:v>
                </c:pt>
                <c:pt idx="2991">
                  <c:v>41998</c:v>
                </c:pt>
                <c:pt idx="2992">
                  <c:v>41997</c:v>
                </c:pt>
                <c:pt idx="2993">
                  <c:v>41996</c:v>
                </c:pt>
                <c:pt idx="2994">
                  <c:v>41995</c:v>
                </c:pt>
                <c:pt idx="2995">
                  <c:v>41992</c:v>
                </c:pt>
                <c:pt idx="2996">
                  <c:v>41991</c:v>
                </c:pt>
                <c:pt idx="2997">
                  <c:v>41990</c:v>
                </c:pt>
                <c:pt idx="2998">
                  <c:v>41989</c:v>
                </c:pt>
                <c:pt idx="2999">
                  <c:v>41988</c:v>
                </c:pt>
                <c:pt idx="3000">
                  <c:v>41985</c:v>
                </c:pt>
                <c:pt idx="3001">
                  <c:v>41984</c:v>
                </c:pt>
                <c:pt idx="3002">
                  <c:v>41983</c:v>
                </c:pt>
                <c:pt idx="3003">
                  <c:v>41982</c:v>
                </c:pt>
                <c:pt idx="3004">
                  <c:v>41981</c:v>
                </c:pt>
                <c:pt idx="3005">
                  <c:v>41978</c:v>
                </c:pt>
                <c:pt idx="3006">
                  <c:v>41977</c:v>
                </c:pt>
                <c:pt idx="3007">
                  <c:v>41976</c:v>
                </c:pt>
                <c:pt idx="3008">
                  <c:v>41975</c:v>
                </c:pt>
                <c:pt idx="3009">
                  <c:v>41974</c:v>
                </c:pt>
                <c:pt idx="3010">
                  <c:v>41971</c:v>
                </c:pt>
                <c:pt idx="3011">
                  <c:v>41970</c:v>
                </c:pt>
                <c:pt idx="3012">
                  <c:v>41969</c:v>
                </c:pt>
                <c:pt idx="3013">
                  <c:v>41968</c:v>
                </c:pt>
                <c:pt idx="3014">
                  <c:v>41967</c:v>
                </c:pt>
                <c:pt idx="3015">
                  <c:v>41964</c:v>
                </c:pt>
                <c:pt idx="3016">
                  <c:v>41963</c:v>
                </c:pt>
                <c:pt idx="3017">
                  <c:v>41962</c:v>
                </c:pt>
                <c:pt idx="3018">
                  <c:v>41961</c:v>
                </c:pt>
                <c:pt idx="3019">
                  <c:v>41960</c:v>
                </c:pt>
                <c:pt idx="3020">
                  <c:v>41957</c:v>
                </c:pt>
                <c:pt idx="3021">
                  <c:v>41956</c:v>
                </c:pt>
                <c:pt idx="3022">
                  <c:v>41955</c:v>
                </c:pt>
                <c:pt idx="3023">
                  <c:v>41954</c:v>
                </c:pt>
                <c:pt idx="3024">
                  <c:v>41953</c:v>
                </c:pt>
                <c:pt idx="3025">
                  <c:v>41950</c:v>
                </c:pt>
                <c:pt idx="3026">
                  <c:v>41949</c:v>
                </c:pt>
                <c:pt idx="3027">
                  <c:v>41948</c:v>
                </c:pt>
                <c:pt idx="3028">
                  <c:v>41947</c:v>
                </c:pt>
                <c:pt idx="3029">
                  <c:v>41946</c:v>
                </c:pt>
                <c:pt idx="3030">
                  <c:v>41943</c:v>
                </c:pt>
                <c:pt idx="3031">
                  <c:v>41942</c:v>
                </c:pt>
                <c:pt idx="3032">
                  <c:v>41941</c:v>
                </c:pt>
                <c:pt idx="3033">
                  <c:v>41940</c:v>
                </c:pt>
                <c:pt idx="3034">
                  <c:v>41939</c:v>
                </c:pt>
                <c:pt idx="3035">
                  <c:v>41936</c:v>
                </c:pt>
                <c:pt idx="3036">
                  <c:v>41935</c:v>
                </c:pt>
                <c:pt idx="3037">
                  <c:v>41934</c:v>
                </c:pt>
                <c:pt idx="3038">
                  <c:v>41933</c:v>
                </c:pt>
                <c:pt idx="3039">
                  <c:v>41932</c:v>
                </c:pt>
                <c:pt idx="3040">
                  <c:v>41929</c:v>
                </c:pt>
                <c:pt idx="3041">
                  <c:v>41928</c:v>
                </c:pt>
                <c:pt idx="3042">
                  <c:v>41927</c:v>
                </c:pt>
                <c:pt idx="3043">
                  <c:v>41926</c:v>
                </c:pt>
                <c:pt idx="3044">
                  <c:v>41925</c:v>
                </c:pt>
                <c:pt idx="3045">
                  <c:v>41922</c:v>
                </c:pt>
                <c:pt idx="3046">
                  <c:v>41921</c:v>
                </c:pt>
                <c:pt idx="3047">
                  <c:v>41920</c:v>
                </c:pt>
                <c:pt idx="3048">
                  <c:v>41919</c:v>
                </c:pt>
                <c:pt idx="3049">
                  <c:v>41918</c:v>
                </c:pt>
                <c:pt idx="3050">
                  <c:v>41915</c:v>
                </c:pt>
                <c:pt idx="3051">
                  <c:v>41914</c:v>
                </c:pt>
                <c:pt idx="3052">
                  <c:v>41913</c:v>
                </c:pt>
                <c:pt idx="3053">
                  <c:v>41912</c:v>
                </c:pt>
                <c:pt idx="3054">
                  <c:v>41911</c:v>
                </c:pt>
                <c:pt idx="3055">
                  <c:v>41908</c:v>
                </c:pt>
                <c:pt idx="3056">
                  <c:v>41907</c:v>
                </c:pt>
                <c:pt idx="3057">
                  <c:v>41906</c:v>
                </c:pt>
                <c:pt idx="3058">
                  <c:v>41905</c:v>
                </c:pt>
                <c:pt idx="3059">
                  <c:v>41904</c:v>
                </c:pt>
                <c:pt idx="3060">
                  <c:v>41901</c:v>
                </c:pt>
                <c:pt idx="3061">
                  <c:v>41900</c:v>
                </c:pt>
                <c:pt idx="3062">
                  <c:v>41899</c:v>
                </c:pt>
                <c:pt idx="3063">
                  <c:v>41898</c:v>
                </c:pt>
                <c:pt idx="3064">
                  <c:v>41897</c:v>
                </c:pt>
                <c:pt idx="3065">
                  <c:v>41894</c:v>
                </c:pt>
                <c:pt idx="3066">
                  <c:v>41893</c:v>
                </c:pt>
                <c:pt idx="3067">
                  <c:v>41892</c:v>
                </c:pt>
                <c:pt idx="3068">
                  <c:v>41891</c:v>
                </c:pt>
                <c:pt idx="3069">
                  <c:v>41890</c:v>
                </c:pt>
                <c:pt idx="3070">
                  <c:v>41887</c:v>
                </c:pt>
                <c:pt idx="3071">
                  <c:v>41886</c:v>
                </c:pt>
                <c:pt idx="3072">
                  <c:v>41885</c:v>
                </c:pt>
                <c:pt idx="3073">
                  <c:v>41884</c:v>
                </c:pt>
                <c:pt idx="3074">
                  <c:v>41883</c:v>
                </c:pt>
                <c:pt idx="3075">
                  <c:v>41880</c:v>
                </c:pt>
                <c:pt idx="3076">
                  <c:v>41879</c:v>
                </c:pt>
                <c:pt idx="3077">
                  <c:v>41878</c:v>
                </c:pt>
                <c:pt idx="3078">
                  <c:v>41877</c:v>
                </c:pt>
                <c:pt idx="3079">
                  <c:v>41876</c:v>
                </c:pt>
                <c:pt idx="3080">
                  <c:v>41873</c:v>
                </c:pt>
                <c:pt idx="3081">
                  <c:v>41872</c:v>
                </c:pt>
                <c:pt idx="3082">
                  <c:v>41871</c:v>
                </c:pt>
                <c:pt idx="3083">
                  <c:v>41870</c:v>
                </c:pt>
                <c:pt idx="3084">
                  <c:v>41869</c:v>
                </c:pt>
                <c:pt idx="3085">
                  <c:v>41866</c:v>
                </c:pt>
                <c:pt idx="3086">
                  <c:v>41865</c:v>
                </c:pt>
                <c:pt idx="3087">
                  <c:v>41864</c:v>
                </c:pt>
                <c:pt idx="3088">
                  <c:v>41863</c:v>
                </c:pt>
                <c:pt idx="3089">
                  <c:v>41862</c:v>
                </c:pt>
                <c:pt idx="3090">
                  <c:v>41859</c:v>
                </c:pt>
                <c:pt idx="3091">
                  <c:v>41858</c:v>
                </c:pt>
                <c:pt idx="3092">
                  <c:v>41857</c:v>
                </c:pt>
                <c:pt idx="3093">
                  <c:v>41856</c:v>
                </c:pt>
                <c:pt idx="3094">
                  <c:v>41855</c:v>
                </c:pt>
                <c:pt idx="3095">
                  <c:v>41852</c:v>
                </c:pt>
                <c:pt idx="3096">
                  <c:v>41851</c:v>
                </c:pt>
                <c:pt idx="3097">
                  <c:v>41850</c:v>
                </c:pt>
                <c:pt idx="3098">
                  <c:v>41849</c:v>
                </c:pt>
                <c:pt idx="3099">
                  <c:v>41848</c:v>
                </c:pt>
                <c:pt idx="3100">
                  <c:v>41845</c:v>
                </c:pt>
                <c:pt idx="3101">
                  <c:v>41844</c:v>
                </c:pt>
                <c:pt idx="3102">
                  <c:v>41843</c:v>
                </c:pt>
                <c:pt idx="3103">
                  <c:v>41842</c:v>
                </c:pt>
                <c:pt idx="3104">
                  <c:v>41841</c:v>
                </c:pt>
                <c:pt idx="3105">
                  <c:v>41838</c:v>
                </c:pt>
                <c:pt idx="3106">
                  <c:v>41837</c:v>
                </c:pt>
                <c:pt idx="3107">
                  <c:v>41836</c:v>
                </c:pt>
                <c:pt idx="3108">
                  <c:v>41835</c:v>
                </c:pt>
                <c:pt idx="3109">
                  <c:v>41834</c:v>
                </c:pt>
                <c:pt idx="3110">
                  <c:v>41831</c:v>
                </c:pt>
                <c:pt idx="3111">
                  <c:v>41830</c:v>
                </c:pt>
                <c:pt idx="3112">
                  <c:v>41829</c:v>
                </c:pt>
                <c:pt idx="3113">
                  <c:v>41828</c:v>
                </c:pt>
                <c:pt idx="3114">
                  <c:v>41827</c:v>
                </c:pt>
                <c:pt idx="3115">
                  <c:v>41824</c:v>
                </c:pt>
                <c:pt idx="3116">
                  <c:v>41823</c:v>
                </c:pt>
                <c:pt idx="3117">
                  <c:v>41822</c:v>
                </c:pt>
                <c:pt idx="3118">
                  <c:v>41821</c:v>
                </c:pt>
                <c:pt idx="3119">
                  <c:v>41820</c:v>
                </c:pt>
                <c:pt idx="3120">
                  <c:v>41817</c:v>
                </c:pt>
                <c:pt idx="3121">
                  <c:v>41816</c:v>
                </c:pt>
                <c:pt idx="3122">
                  <c:v>41815</c:v>
                </c:pt>
                <c:pt idx="3123">
                  <c:v>41814</c:v>
                </c:pt>
                <c:pt idx="3124">
                  <c:v>41813</c:v>
                </c:pt>
                <c:pt idx="3125">
                  <c:v>41810</c:v>
                </c:pt>
                <c:pt idx="3126">
                  <c:v>41809</c:v>
                </c:pt>
                <c:pt idx="3127">
                  <c:v>41808</c:v>
                </c:pt>
                <c:pt idx="3128">
                  <c:v>41807</c:v>
                </c:pt>
                <c:pt idx="3129">
                  <c:v>41806</c:v>
                </c:pt>
                <c:pt idx="3130">
                  <c:v>41803</c:v>
                </c:pt>
                <c:pt idx="3131">
                  <c:v>41802</c:v>
                </c:pt>
                <c:pt idx="3132">
                  <c:v>41801</c:v>
                </c:pt>
                <c:pt idx="3133">
                  <c:v>41800</c:v>
                </c:pt>
                <c:pt idx="3134">
                  <c:v>41799</c:v>
                </c:pt>
                <c:pt idx="3135">
                  <c:v>41796</c:v>
                </c:pt>
                <c:pt idx="3136">
                  <c:v>41795</c:v>
                </c:pt>
                <c:pt idx="3137">
                  <c:v>41794</c:v>
                </c:pt>
                <c:pt idx="3138">
                  <c:v>41793</c:v>
                </c:pt>
                <c:pt idx="3139">
                  <c:v>41792</c:v>
                </c:pt>
                <c:pt idx="3140">
                  <c:v>41789</c:v>
                </c:pt>
                <c:pt idx="3141">
                  <c:v>41788</c:v>
                </c:pt>
                <c:pt idx="3142">
                  <c:v>41787</c:v>
                </c:pt>
                <c:pt idx="3143">
                  <c:v>41786</c:v>
                </c:pt>
                <c:pt idx="3144">
                  <c:v>41785</c:v>
                </c:pt>
                <c:pt idx="3145">
                  <c:v>41782</c:v>
                </c:pt>
                <c:pt idx="3146">
                  <c:v>41781</c:v>
                </c:pt>
                <c:pt idx="3147">
                  <c:v>41780</c:v>
                </c:pt>
                <c:pt idx="3148">
                  <c:v>41779</c:v>
                </c:pt>
                <c:pt idx="3149">
                  <c:v>41778</c:v>
                </c:pt>
                <c:pt idx="3150">
                  <c:v>41775</c:v>
                </c:pt>
                <c:pt idx="3151">
                  <c:v>41774</c:v>
                </c:pt>
                <c:pt idx="3152">
                  <c:v>41773</c:v>
                </c:pt>
                <c:pt idx="3153">
                  <c:v>41772</c:v>
                </c:pt>
                <c:pt idx="3154">
                  <c:v>41771</c:v>
                </c:pt>
                <c:pt idx="3155">
                  <c:v>41768</c:v>
                </c:pt>
                <c:pt idx="3156">
                  <c:v>41767</c:v>
                </c:pt>
                <c:pt idx="3157">
                  <c:v>41766</c:v>
                </c:pt>
                <c:pt idx="3158">
                  <c:v>41765</c:v>
                </c:pt>
                <c:pt idx="3159">
                  <c:v>41764</c:v>
                </c:pt>
                <c:pt idx="3160">
                  <c:v>41761</c:v>
                </c:pt>
                <c:pt idx="3161">
                  <c:v>41760</c:v>
                </c:pt>
                <c:pt idx="3162">
                  <c:v>41759</c:v>
                </c:pt>
                <c:pt idx="3163">
                  <c:v>41758</c:v>
                </c:pt>
                <c:pt idx="3164">
                  <c:v>41757</c:v>
                </c:pt>
                <c:pt idx="3165">
                  <c:v>41754</c:v>
                </c:pt>
                <c:pt idx="3166">
                  <c:v>41753</c:v>
                </c:pt>
                <c:pt idx="3167">
                  <c:v>41752</c:v>
                </c:pt>
                <c:pt idx="3168">
                  <c:v>41751</c:v>
                </c:pt>
                <c:pt idx="3169">
                  <c:v>41750</c:v>
                </c:pt>
                <c:pt idx="3170">
                  <c:v>41747</c:v>
                </c:pt>
                <c:pt idx="3171">
                  <c:v>41746</c:v>
                </c:pt>
                <c:pt idx="3172">
                  <c:v>41745</c:v>
                </c:pt>
                <c:pt idx="3173">
                  <c:v>41744</c:v>
                </c:pt>
                <c:pt idx="3174">
                  <c:v>41743</c:v>
                </c:pt>
                <c:pt idx="3175">
                  <c:v>41740</c:v>
                </c:pt>
                <c:pt idx="3176">
                  <c:v>41739</c:v>
                </c:pt>
                <c:pt idx="3177">
                  <c:v>41738</c:v>
                </c:pt>
                <c:pt idx="3178">
                  <c:v>41737</c:v>
                </c:pt>
                <c:pt idx="3179">
                  <c:v>41736</c:v>
                </c:pt>
                <c:pt idx="3180">
                  <c:v>41733</c:v>
                </c:pt>
                <c:pt idx="3181">
                  <c:v>41732</c:v>
                </c:pt>
                <c:pt idx="3182">
                  <c:v>41731</c:v>
                </c:pt>
                <c:pt idx="3183">
                  <c:v>41730</c:v>
                </c:pt>
                <c:pt idx="3184">
                  <c:v>41729</c:v>
                </c:pt>
                <c:pt idx="3185">
                  <c:v>41726</c:v>
                </c:pt>
                <c:pt idx="3186">
                  <c:v>41725</c:v>
                </c:pt>
                <c:pt idx="3187">
                  <c:v>41724</c:v>
                </c:pt>
                <c:pt idx="3188">
                  <c:v>41723</c:v>
                </c:pt>
                <c:pt idx="3189">
                  <c:v>41722</c:v>
                </c:pt>
                <c:pt idx="3190">
                  <c:v>41719</c:v>
                </c:pt>
                <c:pt idx="3191">
                  <c:v>41718</c:v>
                </c:pt>
                <c:pt idx="3192">
                  <c:v>41717</c:v>
                </c:pt>
                <c:pt idx="3193">
                  <c:v>41716</c:v>
                </c:pt>
                <c:pt idx="3194">
                  <c:v>41715</c:v>
                </c:pt>
                <c:pt idx="3195">
                  <c:v>41712</c:v>
                </c:pt>
                <c:pt idx="3196">
                  <c:v>41711</c:v>
                </c:pt>
                <c:pt idx="3197">
                  <c:v>41710</c:v>
                </c:pt>
                <c:pt idx="3198">
                  <c:v>41709</c:v>
                </c:pt>
                <c:pt idx="3199">
                  <c:v>41708</c:v>
                </c:pt>
                <c:pt idx="3200">
                  <c:v>41705</c:v>
                </c:pt>
                <c:pt idx="3201">
                  <c:v>41704</c:v>
                </c:pt>
                <c:pt idx="3202">
                  <c:v>41703</c:v>
                </c:pt>
                <c:pt idx="3203">
                  <c:v>41702</c:v>
                </c:pt>
                <c:pt idx="3204">
                  <c:v>41701</c:v>
                </c:pt>
                <c:pt idx="3205">
                  <c:v>41698</c:v>
                </c:pt>
                <c:pt idx="3206">
                  <c:v>41697</c:v>
                </c:pt>
                <c:pt idx="3207">
                  <c:v>41696</c:v>
                </c:pt>
                <c:pt idx="3208">
                  <c:v>41695</c:v>
                </c:pt>
                <c:pt idx="3209">
                  <c:v>41694</c:v>
                </c:pt>
                <c:pt idx="3210">
                  <c:v>41691</c:v>
                </c:pt>
                <c:pt idx="3211">
                  <c:v>41690</c:v>
                </c:pt>
                <c:pt idx="3212">
                  <c:v>41689</c:v>
                </c:pt>
                <c:pt idx="3213">
                  <c:v>41688</c:v>
                </c:pt>
                <c:pt idx="3214">
                  <c:v>41687</c:v>
                </c:pt>
                <c:pt idx="3215">
                  <c:v>41684</c:v>
                </c:pt>
                <c:pt idx="3216">
                  <c:v>41683</c:v>
                </c:pt>
                <c:pt idx="3217">
                  <c:v>41682</c:v>
                </c:pt>
                <c:pt idx="3218">
                  <c:v>41681</c:v>
                </c:pt>
                <c:pt idx="3219">
                  <c:v>41680</c:v>
                </c:pt>
                <c:pt idx="3220">
                  <c:v>41677</c:v>
                </c:pt>
                <c:pt idx="3221">
                  <c:v>41676</c:v>
                </c:pt>
                <c:pt idx="3222">
                  <c:v>41675</c:v>
                </c:pt>
                <c:pt idx="3223">
                  <c:v>41674</c:v>
                </c:pt>
                <c:pt idx="3224">
                  <c:v>41673</c:v>
                </c:pt>
                <c:pt idx="3225">
                  <c:v>41670</c:v>
                </c:pt>
                <c:pt idx="3226">
                  <c:v>41669</c:v>
                </c:pt>
                <c:pt idx="3227">
                  <c:v>41668</c:v>
                </c:pt>
                <c:pt idx="3228">
                  <c:v>41667</c:v>
                </c:pt>
                <c:pt idx="3229">
                  <c:v>41666</c:v>
                </c:pt>
                <c:pt idx="3230">
                  <c:v>41663</c:v>
                </c:pt>
                <c:pt idx="3231">
                  <c:v>41662</c:v>
                </c:pt>
                <c:pt idx="3232">
                  <c:v>41661</c:v>
                </c:pt>
                <c:pt idx="3233">
                  <c:v>41660</c:v>
                </c:pt>
                <c:pt idx="3234">
                  <c:v>41659</c:v>
                </c:pt>
                <c:pt idx="3235">
                  <c:v>41656</c:v>
                </c:pt>
                <c:pt idx="3236">
                  <c:v>41655</c:v>
                </c:pt>
                <c:pt idx="3237">
                  <c:v>41654</c:v>
                </c:pt>
                <c:pt idx="3238">
                  <c:v>41653</c:v>
                </c:pt>
                <c:pt idx="3239">
                  <c:v>41652</c:v>
                </c:pt>
                <c:pt idx="3240">
                  <c:v>41649</c:v>
                </c:pt>
                <c:pt idx="3241">
                  <c:v>41648</c:v>
                </c:pt>
                <c:pt idx="3242">
                  <c:v>41647</c:v>
                </c:pt>
                <c:pt idx="3243">
                  <c:v>41646</c:v>
                </c:pt>
                <c:pt idx="3244">
                  <c:v>41645</c:v>
                </c:pt>
                <c:pt idx="3245">
                  <c:v>41642</c:v>
                </c:pt>
                <c:pt idx="3246">
                  <c:v>41641</c:v>
                </c:pt>
                <c:pt idx="3247">
                  <c:v>41640</c:v>
                </c:pt>
                <c:pt idx="3248">
                  <c:v>41639</c:v>
                </c:pt>
                <c:pt idx="3249">
                  <c:v>41638</c:v>
                </c:pt>
                <c:pt idx="3250">
                  <c:v>41635</c:v>
                </c:pt>
                <c:pt idx="3251">
                  <c:v>41634</c:v>
                </c:pt>
                <c:pt idx="3252">
                  <c:v>41633</c:v>
                </c:pt>
                <c:pt idx="3253">
                  <c:v>41632</c:v>
                </c:pt>
                <c:pt idx="3254">
                  <c:v>41631</c:v>
                </c:pt>
                <c:pt idx="3255">
                  <c:v>41628</c:v>
                </c:pt>
                <c:pt idx="3256">
                  <c:v>41627</c:v>
                </c:pt>
                <c:pt idx="3257">
                  <c:v>41626</c:v>
                </c:pt>
                <c:pt idx="3258">
                  <c:v>41625</c:v>
                </c:pt>
                <c:pt idx="3259">
                  <c:v>41624</c:v>
                </c:pt>
                <c:pt idx="3260">
                  <c:v>41621</c:v>
                </c:pt>
                <c:pt idx="3261">
                  <c:v>41620</c:v>
                </c:pt>
                <c:pt idx="3262">
                  <c:v>41619</c:v>
                </c:pt>
                <c:pt idx="3263">
                  <c:v>41618</c:v>
                </c:pt>
                <c:pt idx="3264">
                  <c:v>41617</c:v>
                </c:pt>
                <c:pt idx="3265">
                  <c:v>41614</c:v>
                </c:pt>
                <c:pt idx="3266">
                  <c:v>41613</c:v>
                </c:pt>
                <c:pt idx="3267">
                  <c:v>41612</c:v>
                </c:pt>
                <c:pt idx="3268">
                  <c:v>41611</c:v>
                </c:pt>
                <c:pt idx="3269">
                  <c:v>41610</c:v>
                </c:pt>
                <c:pt idx="3270">
                  <c:v>41607</c:v>
                </c:pt>
                <c:pt idx="3271">
                  <c:v>41606</c:v>
                </c:pt>
                <c:pt idx="3272">
                  <c:v>41605</c:v>
                </c:pt>
                <c:pt idx="3273">
                  <c:v>41604</c:v>
                </c:pt>
                <c:pt idx="3274">
                  <c:v>41603</c:v>
                </c:pt>
                <c:pt idx="3275">
                  <c:v>41600</c:v>
                </c:pt>
                <c:pt idx="3276">
                  <c:v>41599</c:v>
                </c:pt>
                <c:pt idx="3277">
                  <c:v>41598</c:v>
                </c:pt>
                <c:pt idx="3278">
                  <c:v>41597</c:v>
                </c:pt>
                <c:pt idx="3279">
                  <c:v>41596</c:v>
                </c:pt>
                <c:pt idx="3280">
                  <c:v>41593</c:v>
                </c:pt>
                <c:pt idx="3281">
                  <c:v>41592</c:v>
                </c:pt>
                <c:pt idx="3282">
                  <c:v>41591</c:v>
                </c:pt>
                <c:pt idx="3283">
                  <c:v>41590</c:v>
                </c:pt>
                <c:pt idx="3284">
                  <c:v>41589</c:v>
                </c:pt>
                <c:pt idx="3285">
                  <c:v>41586</c:v>
                </c:pt>
                <c:pt idx="3286">
                  <c:v>41585</c:v>
                </c:pt>
                <c:pt idx="3287">
                  <c:v>41584</c:v>
                </c:pt>
                <c:pt idx="3288">
                  <c:v>41583</c:v>
                </c:pt>
                <c:pt idx="3289">
                  <c:v>41582</c:v>
                </c:pt>
                <c:pt idx="3290">
                  <c:v>41579</c:v>
                </c:pt>
                <c:pt idx="3291">
                  <c:v>41578</c:v>
                </c:pt>
                <c:pt idx="3292">
                  <c:v>41577</c:v>
                </c:pt>
                <c:pt idx="3293">
                  <c:v>41576</c:v>
                </c:pt>
                <c:pt idx="3294">
                  <c:v>41575</c:v>
                </c:pt>
                <c:pt idx="3295">
                  <c:v>41572</c:v>
                </c:pt>
                <c:pt idx="3296">
                  <c:v>41571</c:v>
                </c:pt>
                <c:pt idx="3297">
                  <c:v>41570</c:v>
                </c:pt>
                <c:pt idx="3298">
                  <c:v>41569</c:v>
                </c:pt>
                <c:pt idx="3299">
                  <c:v>41568</c:v>
                </c:pt>
                <c:pt idx="3300">
                  <c:v>41565</c:v>
                </c:pt>
                <c:pt idx="3301">
                  <c:v>41564</c:v>
                </c:pt>
                <c:pt idx="3302">
                  <c:v>41563</c:v>
                </c:pt>
                <c:pt idx="3303">
                  <c:v>41562</c:v>
                </c:pt>
                <c:pt idx="3304">
                  <c:v>41561</c:v>
                </c:pt>
                <c:pt idx="3305">
                  <c:v>41558</c:v>
                </c:pt>
                <c:pt idx="3306">
                  <c:v>41557</c:v>
                </c:pt>
                <c:pt idx="3307">
                  <c:v>41556</c:v>
                </c:pt>
                <c:pt idx="3308">
                  <c:v>41555</c:v>
                </c:pt>
                <c:pt idx="3309">
                  <c:v>41554</c:v>
                </c:pt>
                <c:pt idx="3310">
                  <c:v>41551</c:v>
                </c:pt>
                <c:pt idx="3311">
                  <c:v>41550</c:v>
                </c:pt>
                <c:pt idx="3312">
                  <c:v>41549</c:v>
                </c:pt>
                <c:pt idx="3313">
                  <c:v>41548</c:v>
                </c:pt>
                <c:pt idx="3314">
                  <c:v>41547</c:v>
                </c:pt>
                <c:pt idx="3315">
                  <c:v>41544</c:v>
                </c:pt>
                <c:pt idx="3316">
                  <c:v>41543</c:v>
                </c:pt>
                <c:pt idx="3317">
                  <c:v>41542</c:v>
                </c:pt>
                <c:pt idx="3318">
                  <c:v>41541</c:v>
                </c:pt>
                <c:pt idx="3319">
                  <c:v>41540</c:v>
                </c:pt>
                <c:pt idx="3320">
                  <c:v>41537</c:v>
                </c:pt>
                <c:pt idx="3321">
                  <c:v>41536</c:v>
                </c:pt>
                <c:pt idx="3322">
                  <c:v>41535</c:v>
                </c:pt>
                <c:pt idx="3323">
                  <c:v>41534</c:v>
                </c:pt>
                <c:pt idx="3324">
                  <c:v>41533</c:v>
                </c:pt>
                <c:pt idx="3325">
                  <c:v>41530</c:v>
                </c:pt>
                <c:pt idx="3326">
                  <c:v>41529</c:v>
                </c:pt>
                <c:pt idx="3327">
                  <c:v>41528</c:v>
                </c:pt>
                <c:pt idx="3328">
                  <c:v>41527</c:v>
                </c:pt>
                <c:pt idx="3329">
                  <c:v>41526</c:v>
                </c:pt>
                <c:pt idx="3330">
                  <c:v>41523</c:v>
                </c:pt>
                <c:pt idx="3331">
                  <c:v>41522</c:v>
                </c:pt>
                <c:pt idx="3332">
                  <c:v>41521</c:v>
                </c:pt>
                <c:pt idx="3333">
                  <c:v>41520</c:v>
                </c:pt>
                <c:pt idx="3334">
                  <c:v>41519</c:v>
                </c:pt>
                <c:pt idx="3335">
                  <c:v>41516</c:v>
                </c:pt>
                <c:pt idx="3336">
                  <c:v>41515</c:v>
                </c:pt>
                <c:pt idx="3337">
                  <c:v>41514</c:v>
                </c:pt>
                <c:pt idx="3338">
                  <c:v>41513</c:v>
                </c:pt>
                <c:pt idx="3339">
                  <c:v>41512</c:v>
                </c:pt>
                <c:pt idx="3340">
                  <c:v>41509</c:v>
                </c:pt>
                <c:pt idx="3341">
                  <c:v>41508</c:v>
                </c:pt>
                <c:pt idx="3342">
                  <c:v>41507</c:v>
                </c:pt>
                <c:pt idx="3343">
                  <c:v>41506</c:v>
                </c:pt>
                <c:pt idx="3344">
                  <c:v>41505</c:v>
                </c:pt>
                <c:pt idx="3345">
                  <c:v>41502</c:v>
                </c:pt>
                <c:pt idx="3346">
                  <c:v>41501</c:v>
                </c:pt>
                <c:pt idx="3347">
                  <c:v>41500</c:v>
                </c:pt>
                <c:pt idx="3348">
                  <c:v>41499</c:v>
                </c:pt>
                <c:pt idx="3349">
                  <c:v>41498</c:v>
                </c:pt>
                <c:pt idx="3350">
                  <c:v>41495</c:v>
                </c:pt>
                <c:pt idx="3351">
                  <c:v>41494</c:v>
                </c:pt>
                <c:pt idx="3352">
                  <c:v>41493</c:v>
                </c:pt>
                <c:pt idx="3353">
                  <c:v>41492</c:v>
                </c:pt>
                <c:pt idx="3354">
                  <c:v>41491</c:v>
                </c:pt>
                <c:pt idx="3355">
                  <c:v>41488</c:v>
                </c:pt>
                <c:pt idx="3356">
                  <c:v>41487</c:v>
                </c:pt>
                <c:pt idx="3357">
                  <c:v>41486</c:v>
                </c:pt>
                <c:pt idx="3358">
                  <c:v>41485</c:v>
                </c:pt>
                <c:pt idx="3359">
                  <c:v>41484</c:v>
                </c:pt>
                <c:pt idx="3360">
                  <c:v>41481</c:v>
                </c:pt>
                <c:pt idx="3361">
                  <c:v>41480</c:v>
                </c:pt>
                <c:pt idx="3362">
                  <c:v>41479</c:v>
                </c:pt>
                <c:pt idx="3363">
                  <c:v>41478</c:v>
                </c:pt>
                <c:pt idx="3364">
                  <c:v>41477</c:v>
                </c:pt>
                <c:pt idx="3365">
                  <c:v>41474</c:v>
                </c:pt>
                <c:pt idx="3366">
                  <c:v>41473</c:v>
                </c:pt>
                <c:pt idx="3367">
                  <c:v>41472</c:v>
                </c:pt>
                <c:pt idx="3368">
                  <c:v>41471</c:v>
                </c:pt>
                <c:pt idx="3369">
                  <c:v>41470</c:v>
                </c:pt>
                <c:pt idx="3370">
                  <c:v>41467</c:v>
                </c:pt>
                <c:pt idx="3371">
                  <c:v>41466</c:v>
                </c:pt>
                <c:pt idx="3372">
                  <c:v>41465</c:v>
                </c:pt>
                <c:pt idx="3373">
                  <c:v>41464</c:v>
                </c:pt>
                <c:pt idx="3374">
                  <c:v>41463</c:v>
                </c:pt>
                <c:pt idx="3375">
                  <c:v>41460</c:v>
                </c:pt>
                <c:pt idx="3376">
                  <c:v>41459</c:v>
                </c:pt>
                <c:pt idx="3377">
                  <c:v>41458</c:v>
                </c:pt>
                <c:pt idx="3378">
                  <c:v>41457</c:v>
                </c:pt>
                <c:pt idx="3379">
                  <c:v>41456</c:v>
                </c:pt>
                <c:pt idx="3380">
                  <c:v>41453</c:v>
                </c:pt>
                <c:pt idx="3381">
                  <c:v>41452</c:v>
                </c:pt>
                <c:pt idx="3382">
                  <c:v>41451</c:v>
                </c:pt>
                <c:pt idx="3383">
                  <c:v>41450</c:v>
                </c:pt>
                <c:pt idx="3384">
                  <c:v>41449</c:v>
                </c:pt>
                <c:pt idx="3385">
                  <c:v>41446</c:v>
                </c:pt>
                <c:pt idx="3386">
                  <c:v>41445</c:v>
                </c:pt>
                <c:pt idx="3387">
                  <c:v>41444</c:v>
                </c:pt>
                <c:pt idx="3388">
                  <c:v>41443</c:v>
                </c:pt>
                <c:pt idx="3389">
                  <c:v>41442</c:v>
                </c:pt>
                <c:pt idx="3390">
                  <c:v>41439</c:v>
                </c:pt>
                <c:pt idx="3391">
                  <c:v>41438</c:v>
                </c:pt>
                <c:pt idx="3392">
                  <c:v>41437</c:v>
                </c:pt>
                <c:pt idx="3393">
                  <c:v>41436</c:v>
                </c:pt>
                <c:pt idx="3394">
                  <c:v>41435</c:v>
                </c:pt>
                <c:pt idx="3395">
                  <c:v>41432</c:v>
                </c:pt>
                <c:pt idx="3396">
                  <c:v>41431</c:v>
                </c:pt>
                <c:pt idx="3397">
                  <c:v>41430</c:v>
                </c:pt>
                <c:pt idx="3398">
                  <c:v>41429</c:v>
                </c:pt>
                <c:pt idx="3399">
                  <c:v>41428</c:v>
                </c:pt>
                <c:pt idx="3400">
                  <c:v>41425</c:v>
                </c:pt>
                <c:pt idx="3401">
                  <c:v>41424</c:v>
                </c:pt>
                <c:pt idx="3402">
                  <c:v>41423</c:v>
                </c:pt>
                <c:pt idx="3403">
                  <c:v>41422</c:v>
                </c:pt>
                <c:pt idx="3404">
                  <c:v>41421</c:v>
                </c:pt>
                <c:pt idx="3405">
                  <c:v>41418</c:v>
                </c:pt>
                <c:pt idx="3406">
                  <c:v>41417</c:v>
                </c:pt>
                <c:pt idx="3407">
                  <c:v>41416</c:v>
                </c:pt>
                <c:pt idx="3408">
                  <c:v>41415</c:v>
                </c:pt>
                <c:pt idx="3409">
                  <c:v>41414</c:v>
                </c:pt>
                <c:pt idx="3410">
                  <c:v>41411</c:v>
                </c:pt>
                <c:pt idx="3411">
                  <c:v>41410</c:v>
                </c:pt>
                <c:pt idx="3412">
                  <c:v>41409</c:v>
                </c:pt>
                <c:pt idx="3413">
                  <c:v>41408</c:v>
                </c:pt>
                <c:pt idx="3414">
                  <c:v>41407</c:v>
                </c:pt>
                <c:pt idx="3415">
                  <c:v>41404</c:v>
                </c:pt>
                <c:pt idx="3416">
                  <c:v>41403</c:v>
                </c:pt>
                <c:pt idx="3417">
                  <c:v>41402</c:v>
                </c:pt>
                <c:pt idx="3418">
                  <c:v>41401</c:v>
                </c:pt>
                <c:pt idx="3419">
                  <c:v>41400</c:v>
                </c:pt>
                <c:pt idx="3420">
                  <c:v>41397</c:v>
                </c:pt>
                <c:pt idx="3421">
                  <c:v>41396</c:v>
                </c:pt>
                <c:pt idx="3422">
                  <c:v>41395</c:v>
                </c:pt>
                <c:pt idx="3423">
                  <c:v>41394</c:v>
                </c:pt>
                <c:pt idx="3424">
                  <c:v>41393</c:v>
                </c:pt>
                <c:pt idx="3425">
                  <c:v>41390</c:v>
                </c:pt>
                <c:pt idx="3426">
                  <c:v>41389</c:v>
                </c:pt>
                <c:pt idx="3427">
                  <c:v>41388</c:v>
                </c:pt>
                <c:pt idx="3428">
                  <c:v>41387</c:v>
                </c:pt>
                <c:pt idx="3429">
                  <c:v>41386</c:v>
                </c:pt>
                <c:pt idx="3430">
                  <c:v>41383</c:v>
                </c:pt>
                <c:pt idx="3431">
                  <c:v>41382</c:v>
                </c:pt>
                <c:pt idx="3432">
                  <c:v>41381</c:v>
                </c:pt>
                <c:pt idx="3433">
                  <c:v>41380</c:v>
                </c:pt>
                <c:pt idx="3434">
                  <c:v>41379</c:v>
                </c:pt>
                <c:pt idx="3435">
                  <c:v>41376</c:v>
                </c:pt>
                <c:pt idx="3436">
                  <c:v>41375</c:v>
                </c:pt>
                <c:pt idx="3437">
                  <c:v>41374</c:v>
                </c:pt>
                <c:pt idx="3438">
                  <c:v>41373</c:v>
                </c:pt>
                <c:pt idx="3439">
                  <c:v>41372</c:v>
                </c:pt>
                <c:pt idx="3440">
                  <c:v>41369</c:v>
                </c:pt>
                <c:pt idx="3441">
                  <c:v>41368</c:v>
                </c:pt>
                <c:pt idx="3442">
                  <c:v>41367</c:v>
                </c:pt>
                <c:pt idx="3443">
                  <c:v>41366</c:v>
                </c:pt>
                <c:pt idx="3444">
                  <c:v>41365</c:v>
                </c:pt>
                <c:pt idx="3445">
                  <c:v>41362</c:v>
                </c:pt>
                <c:pt idx="3446">
                  <c:v>41361</c:v>
                </c:pt>
                <c:pt idx="3447">
                  <c:v>41360</c:v>
                </c:pt>
                <c:pt idx="3448">
                  <c:v>41359</c:v>
                </c:pt>
                <c:pt idx="3449">
                  <c:v>41358</c:v>
                </c:pt>
                <c:pt idx="3450">
                  <c:v>41355</c:v>
                </c:pt>
                <c:pt idx="3451">
                  <c:v>41354</c:v>
                </c:pt>
                <c:pt idx="3452">
                  <c:v>41353</c:v>
                </c:pt>
                <c:pt idx="3453">
                  <c:v>41352</c:v>
                </c:pt>
                <c:pt idx="3454">
                  <c:v>41351</c:v>
                </c:pt>
                <c:pt idx="3455">
                  <c:v>41348</c:v>
                </c:pt>
                <c:pt idx="3456">
                  <c:v>41347</c:v>
                </c:pt>
                <c:pt idx="3457">
                  <c:v>41346</c:v>
                </c:pt>
                <c:pt idx="3458">
                  <c:v>41345</c:v>
                </c:pt>
                <c:pt idx="3459">
                  <c:v>41344</c:v>
                </c:pt>
                <c:pt idx="3460">
                  <c:v>41341</c:v>
                </c:pt>
                <c:pt idx="3461">
                  <c:v>41340</c:v>
                </c:pt>
                <c:pt idx="3462">
                  <c:v>41339</c:v>
                </c:pt>
                <c:pt idx="3463">
                  <c:v>41338</c:v>
                </c:pt>
                <c:pt idx="3464">
                  <c:v>41337</c:v>
                </c:pt>
                <c:pt idx="3465">
                  <c:v>41334</c:v>
                </c:pt>
                <c:pt idx="3466">
                  <c:v>41333</c:v>
                </c:pt>
                <c:pt idx="3467">
                  <c:v>41332</c:v>
                </c:pt>
                <c:pt idx="3468">
                  <c:v>41331</c:v>
                </c:pt>
                <c:pt idx="3469">
                  <c:v>41330</c:v>
                </c:pt>
                <c:pt idx="3470">
                  <c:v>41327</c:v>
                </c:pt>
                <c:pt idx="3471">
                  <c:v>41326</c:v>
                </c:pt>
                <c:pt idx="3472">
                  <c:v>41325</c:v>
                </c:pt>
                <c:pt idx="3473">
                  <c:v>41324</c:v>
                </c:pt>
                <c:pt idx="3474">
                  <c:v>41323</c:v>
                </c:pt>
                <c:pt idx="3475">
                  <c:v>41320</c:v>
                </c:pt>
                <c:pt idx="3476">
                  <c:v>41319</c:v>
                </c:pt>
                <c:pt idx="3477">
                  <c:v>41318</c:v>
                </c:pt>
                <c:pt idx="3478">
                  <c:v>41317</c:v>
                </c:pt>
                <c:pt idx="3479">
                  <c:v>41316</c:v>
                </c:pt>
                <c:pt idx="3480">
                  <c:v>41313</c:v>
                </c:pt>
                <c:pt idx="3481">
                  <c:v>41312</c:v>
                </c:pt>
                <c:pt idx="3482">
                  <c:v>41311</c:v>
                </c:pt>
                <c:pt idx="3483">
                  <c:v>41310</c:v>
                </c:pt>
                <c:pt idx="3484">
                  <c:v>41309</c:v>
                </c:pt>
                <c:pt idx="3485">
                  <c:v>41306</c:v>
                </c:pt>
                <c:pt idx="3486">
                  <c:v>41305</c:v>
                </c:pt>
                <c:pt idx="3487">
                  <c:v>41304</c:v>
                </c:pt>
                <c:pt idx="3488">
                  <c:v>41303</c:v>
                </c:pt>
                <c:pt idx="3489">
                  <c:v>41302</c:v>
                </c:pt>
                <c:pt idx="3490">
                  <c:v>41299</c:v>
                </c:pt>
                <c:pt idx="3491">
                  <c:v>41298</c:v>
                </c:pt>
                <c:pt idx="3492">
                  <c:v>41297</c:v>
                </c:pt>
                <c:pt idx="3493">
                  <c:v>41296</c:v>
                </c:pt>
                <c:pt idx="3494">
                  <c:v>41295</c:v>
                </c:pt>
                <c:pt idx="3495">
                  <c:v>41292</c:v>
                </c:pt>
                <c:pt idx="3496">
                  <c:v>41291</c:v>
                </c:pt>
                <c:pt idx="3497">
                  <c:v>41290</c:v>
                </c:pt>
                <c:pt idx="3498">
                  <c:v>41289</c:v>
                </c:pt>
                <c:pt idx="3499">
                  <c:v>41288</c:v>
                </c:pt>
                <c:pt idx="3500">
                  <c:v>41285</c:v>
                </c:pt>
                <c:pt idx="3501">
                  <c:v>41284</c:v>
                </c:pt>
                <c:pt idx="3502">
                  <c:v>41283</c:v>
                </c:pt>
                <c:pt idx="3503">
                  <c:v>41282</c:v>
                </c:pt>
                <c:pt idx="3504">
                  <c:v>41281</c:v>
                </c:pt>
                <c:pt idx="3505">
                  <c:v>41278</c:v>
                </c:pt>
                <c:pt idx="3506">
                  <c:v>41277</c:v>
                </c:pt>
                <c:pt idx="3507">
                  <c:v>41276</c:v>
                </c:pt>
                <c:pt idx="3508">
                  <c:v>41275</c:v>
                </c:pt>
                <c:pt idx="3509">
                  <c:v>41274</c:v>
                </c:pt>
                <c:pt idx="3510">
                  <c:v>41271</c:v>
                </c:pt>
                <c:pt idx="3511">
                  <c:v>41270</c:v>
                </c:pt>
                <c:pt idx="3512">
                  <c:v>41269</c:v>
                </c:pt>
                <c:pt idx="3513">
                  <c:v>41268</c:v>
                </c:pt>
                <c:pt idx="3514">
                  <c:v>41267</c:v>
                </c:pt>
                <c:pt idx="3515">
                  <c:v>41264</c:v>
                </c:pt>
                <c:pt idx="3516">
                  <c:v>41263</c:v>
                </c:pt>
                <c:pt idx="3517">
                  <c:v>41262</c:v>
                </c:pt>
                <c:pt idx="3518">
                  <c:v>41261</c:v>
                </c:pt>
                <c:pt idx="3519">
                  <c:v>41260</c:v>
                </c:pt>
                <c:pt idx="3520">
                  <c:v>41257</c:v>
                </c:pt>
                <c:pt idx="3521">
                  <c:v>41256</c:v>
                </c:pt>
                <c:pt idx="3522">
                  <c:v>41255</c:v>
                </c:pt>
                <c:pt idx="3523">
                  <c:v>41254</c:v>
                </c:pt>
                <c:pt idx="3524">
                  <c:v>41253</c:v>
                </c:pt>
                <c:pt idx="3525">
                  <c:v>41250</c:v>
                </c:pt>
                <c:pt idx="3526">
                  <c:v>41249</c:v>
                </c:pt>
                <c:pt idx="3527">
                  <c:v>41248</c:v>
                </c:pt>
                <c:pt idx="3528">
                  <c:v>41247</c:v>
                </c:pt>
                <c:pt idx="3529">
                  <c:v>41246</c:v>
                </c:pt>
                <c:pt idx="3530">
                  <c:v>41243</c:v>
                </c:pt>
                <c:pt idx="3531">
                  <c:v>41242</c:v>
                </c:pt>
                <c:pt idx="3532">
                  <c:v>41241</c:v>
                </c:pt>
                <c:pt idx="3533">
                  <c:v>41240</c:v>
                </c:pt>
                <c:pt idx="3534">
                  <c:v>41239</c:v>
                </c:pt>
                <c:pt idx="3535">
                  <c:v>41236</c:v>
                </c:pt>
                <c:pt idx="3536">
                  <c:v>41235</c:v>
                </c:pt>
                <c:pt idx="3537">
                  <c:v>41234</c:v>
                </c:pt>
                <c:pt idx="3538">
                  <c:v>41233</c:v>
                </c:pt>
                <c:pt idx="3539">
                  <c:v>41232</c:v>
                </c:pt>
                <c:pt idx="3540">
                  <c:v>41229</c:v>
                </c:pt>
                <c:pt idx="3541">
                  <c:v>41228</c:v>
                </c:pt>
                <c:pt idx="3542">
                  <c:v>41227</c:v>
                </c:pt>
                <c:pt idx="3543">
                  <c:v>41226</c:v>
                </c:pt>
                <c:pt idx="3544">
                  <c:v>41225</c:v>
                </c:pt>
                <c:pt idx="3545">
                  <c:v>41222</c:v>
                </c:pt>
                <c:pt idx="3546">
                  <c:v>41221</c:v>
                </c:pt>
                <c:pt idx="3547">
                  <c:v>41220</c:v>
                </c:pt>
                <c:pt idx="3548">
                  <c:v>41219</c:v>
                </c:pt>
                <c:pt idx="3549">
                  <c:v>41218</c:v>
                </c:pt>
                <c:pt idx="3550">
                  <c:v>41215</c:v>
                </c:pt>
                <c:pt idx="3551">
                  <c:v>41214</c:v>
                </c:pt>
                <c:pt idx="3552">
                  <c:v>41213</c:v>
                </c:pt>
                <c:pt idx="3553">
                  <c:v>41212</c:v>
                </c:pt>
                <c:pt idx="3554">
                  <c:v>41211</c:v>
                </c:pt>
                <c:pt idx="3555">
                  <c:v>41208</c:v>
                </c:pt>
                <c:pt idx="3556">
                  <c:v>41207</c:v>
                </c:pt>
                <c:pt idx="3557">
                  <c:v>41206</c:v>
                </c:pt>
                <c:pt idx="3558">
                  <c:v>41205</c:v>
                </c:pt>
                <c:pt idx="3559">
                  <c:v>41204</c:v>
                </c:pt>
                <c:pt idx="3560">
                  <c:v>41201</c:v>
                </c:pt>
                <c:pt idx="3561">
                  <c:v>41200</c:v>
                </c:pt>
                <c:pt idx="3562">
                  <c:v>41199</c:v>
                </c:pt>
                <c:pt idx="3563">
                  <c:v>41198</c:v>
                </c:pt>
                <c:pt idx="3564">
                  <c:v>41197</c:v>
                </c:pt>
                <c:pt idx="3565">
                  <c:v>41194</c:v>
                </c:pt>
                <c:pt idx="3566">
                  <c:v>41193</c:v>
                </c:pt>
                <c:pt idx="3567">
                  <c:v>41192</c:v>
                </c:pt>
                <c:pt idx="3568">
                  <c:v>41191</c:v>
                </c:pt>
                <c:pt idx="3569">
                  <c:v>41190</c:v>
                </c:pt>
                <c:pt idx="3570">
                  <c:v>41187</c:v>
                </c:pt>
                <c:pt idx="3571">
                  <c:v>41186</c:v>
                </c:pt>
                <c:pt idx="3572">
                  <c:v>41185</c:v>
                </c:pt>
                <c:pt idx="3573">
                  <c:v>41184</c:v>
                </c:pt>
                <c:pt idx="3574">
                  <c:v>41183</c:v>
                </c:pt>
                <c:pt idx="3575">
                  <c:v>41180</c:v>
                </c:pt>
                <c:pt idx="3576">
                  <c:v>41179</c:v>
                </c:pt>
                <c:pt idx="3577">
                  <c:v>41178</c:v>
                </c:pt>
                <c:pt idx="3578">
                  <c:v>41177</c:v>
                </c:pt>
                <c:pt idx="3579">
                  <c:v>41176</c:v>
                </c:pt>
                <c:pt idx="3580">
                  <c:v>41173</c:v>
                </c:pt>
                <c:pt idx="3581">
                  <c:v>41172</c:v>
                </c:pt>
                <c:pt idx="3582">
                  <c:v>41171</c:v>
                </c:pt>
                <c:pt idx="3583">
                  <c:v>41170</c:v>
                </c:pt>
                <c:pt idx="3584">
                  <c:v>41169</c:v>
                </c:pt>
                <c:pt idx="3585">
                  <c:v>41166</c:v>
                </c:pt>
                <c:pt idx="3586">
                  <c:v>41165</c:v>
                </c:pt>
                <c:pt idx="3587">
                  <c:v>41164</c:v>
                </c:pt>
                <c:pt idx="3588">
                  <c:v>41163</c:v>
                </c:pt>
                <c:pt idx="3589">
                  <c:v>41162</c:v>
                </c:pt>
                <c:pt idx="3590">
                  <c:v>41159</c:v>
                </c:pt>
                <c:pt idx="3591">
                  <c:v>41158</c:v>
                </c:pt>
                <c:pt idx="3592">
                  <c:v>41157</c:v>
                </c:pt>
                <c:pt idx="3593">
                  <c:v>41156</c:v>
                </c:pt>
                <c:pt idx="3594">
                  <c:v>41155</c:v>
                </c:pt>
                <c:pt idx="3595">
                  <c:v>41152</c:v>
                </c:pt>
                <c:pt idx="3596">
                  <c:v>41151</c:v>
                </c:pt>
                <c:pt idx="3597">
                  <c:v>41150</c:v>
                </c:pt>
                <c:pt idx="3598">
                  <c:v>41149</c:v>
                </c:pt>
                <c:pt idx="3599">
                  <c:v>41148</c:v>
                </c:pt>
                <c:pt idx="3600">
                  <c:v>41145</c:v>
                </c:pt>
                <c:pt idx="3601">
                  <c:v>41144</c:v>
                </c:pt>
                <c:pt idx="3602">
                  <c:v>41143</c:v>
                </c:pt>
                <c:pt idx="3603">
                  <c:v>41142</c:v>
                </c:pt>
                <c:pt idx="3604">
                  <c:v>41141</c:v>
                </c:pt>
                <c:pt idx="3605">
                  <c:v>41138</c:v>
                </c:pt>
                <c:pt idx="3606">
                  <c:v>41137</c:v>
                </c:pt>
                <c:pt idx="3607">
                  <c:v>41136</c:v>
                </c:pt>
                <c:pt idx="3608">
                  <c:v>41135</c:v>
                </c:pt>
                <c:pt idx="3609">
                  <c:v>41134</c:v>
                </c:pt>
                <c:pt idx="3610">
                  <c:v>41131</c:v>
                </c:pt>
                <c:pt idx="3611">
                  <c:v>41130</c:v>
                </c:pt>
                <c:pt idx="3612">
                  <c:v>41129</c:v>
                </c:pt>
                <c:pt idx="3613">
                  <c:v>41128</c:v>
                </c:pt>
                <c:pt idx="3614">
                  <c:v>41127</c:v>
                </c:pt>
                <c:pt idx="3615">
                  <c:v>41124</c:v>
                </c:pt>
                <c:pt idx="3616">
                  <c:v>41123</c:v>
                </c:pt>
                <c:pt idx="3617">
                  <c:v>41122</c:v>
                </c:pt>
                <c:pt idx="3618">
                  <c:v>41121</c:v>
                </c:pt>
                <c:pt idx="3619">
                  <c:v>41120</c:v>
                </c:pt>
                <c:pt idx="3620">
                  <c:v>41117</c:v>
                </c:pt>
                <c:pt idx="3621">
                  <c:v>41116</c:v>
                </c:pt>
                <c:pt idx="3622">
                  <c:v>41115</c:v>
                </c:pt>
                <c:pt idx="3623">
                  <c:v>41114</c:v>
                </c:pt>
                <c:pt idx="3624">
                  <c:v>41113</c:v>
                </c:pt>
                <c:pt idx="3625">
                  <c:v>41110</c:v>
                </c:pt>
                <c:pt idx="3626">
                  <c:v>41109</c:v>
                </c:pt>
                <c:pt idx="3627">
                  <c:v>41108</c:v>
                </c:pt>
                <c:pt idx="3628">
                  <c:v>41107</c:v>
                </c:pt>
                <c:pt idx="3629">
                  <c:v>41106</c:v>
                </c:pt>
                <c:pt idx="3630">
                  <c:v>41103</c:v>
                </c:pt>
                <c:pt idx="3631">
                  <c:v>41102</c:v>
                </c:pt>
                <c:pt idx="3632">
                  <c:v>41101</c:v>
                </c:pt>
                <c:pt idx="3633">
                  <c:v>41100</c:v>
                </c:pt>
                <c:pt idx="3634">
                  <c:v>41099</c:v>
                </c:pt>
                <c:pt idx="3635">
                  <c:v>41096</c:v>
                </c:pt>
                <c:pt idx="3636">
                  <c:v>41095</c:v>
                </c:pt>
                <c:pt idx="3637">
                  <c:v>41094</c:v>
                </c:pt>
                <c:pt idx="3638">
                  <c:v>41093</c:v>
                </c:pt>
                <c:pt idx="3639">
                  <c:v>41092</c:v>
                </c:pt>
                <c:pt idx="3640">
                  <c:v>41089</c:v>
                </c:pt>
                <c:pt idx="3641">
                  <c:v>41088</c:v>
                </c:pt>
                <c:pt idx="3642">
                  <c:v>41087</c:v>
                </c:pt>
                <c:pt idx="3643">
                  <c:v>41086</c:v>
                </c:pt>
                <c:pt idx="3644">
                  <c:v>41085</c:v>
                </c:pt>
                <c:pt idx="3645">
                  <c:v>41082</c:v>
                </c:pt>
                <c:pt idx="3646">
                  <c:v>41081</c:v>
                </c:pt>
                <c:pt idx="3647">
                  <c:v>41080</c:v>
                </c:pt>
                <c:pt idx="3648">
                  <c:v>41079</c:v>
                </c:pt>
                <c:pt idx="3649">
                  <c:v>41078</c:v>
                </c:pt>
                <c:pt idx="3650">
                  <c:v>41075</c:v>
                </c:pt>
                <c:pt idx="3651">
                  <c:v>41074</c:v>
                </c:pt>
                <c:pt idx="3652">
                  <c:v>41073</c:v>
                </c:pt>
                <c:pt idx="3653">
                  <c:v>41072</c:v>
                </c:pt>
                <c:pt idx="3654">
                  <c:v>41071</c:v>
                </c:pt>
                <c:pt idx="3655">
                  <c:v>41068</c:v>
                </c:pt>
                <c:pt idx="3656">
                  <c:v>41067</c:v>
                </c:pt>
                <c:pt idx="3657">
                  <c:v>41066</c:v>
                </c:pt>
                <c:pt idx="3658">
                  <c:v>41065</c:v>
                </c:pt>
                <c:pt idx="3659">
                  <c:v>41064</c:v>
                </c:pt>
                <c:pt idx="3660">
                  <c:v>41061</c:v>
                </c:pt>
                <c:pt idx="3661">
                  <c:v>41060</c:v>
                </c:pt>
                <c:pt idx="3662">
                  <c:v>41059</c:v>
                </c:pt>
                <c:pt idx="3663">
                  <c:v>41058</c:v>
                </c:pt>
                <c:pt idx="3664">
                  <c:v>41057</c:v>
                </c:pt>
                <c:pt idx="3665">
                  <c:v>41054</c:v>
                </c:pt>
                <c:pt idx="3666">
                  <c:v>41053</c:v>
                </c:pt>
                <c:pt idx="3667">
                  <c:v>41052</c:v>
                </c:pt>
                <c:pt idx="3668">
                  <c:v>41051</c:v>
                </c:pt>
                <c:pt idx="3669">
                  <c:v>41050</c:v>
                </c:pt>
                <c:pt idx="3670">
                  <c:v>41047</c:v>
                </c:pt>
                <c:pt idx="3671">
                  <c:v>41046</c:v>
                </c:pt>
                <c:pt idx="3672">
                  <c:v>41045</c:v>
                </c:pt>
                <c:pt idx="3673">
                  <c:v>41044</c:v>
                </c:pt>
                <c:pt idx="3674">
                  <c:v>41043</c:v>
                </c:pt>
                <c:pt idx="3675">
                  <c:v>41040</c:v>
                </c:pt>
                <c:pt idx="3676">
                  <c:v>41039</c:v>
                </c:pt>
                <c:pt idx="3677">
                  <c:v>41038</c:v>
                </c:pt>
                <c:pt idx="3678">
                  <c:v>41037</c:v>
                </c:pt>
                <c:pt idx="3679">
                  <c:v>41036</c:v>
                </c:pt>
                <c:pt idx="3680">
                  <c:v>41033</c:v>
                </c:pt>
                <c:pt idx="3681">
                  <c:v>41032</c:v>
                </c:pt>
                <c:pt idx="3682">
                  <c:v>41031</c:v>
                </c:pt>
                <c:pt idx="3683">
                  <c:v>41030</c:v>
                </c:pt>
                <c:pt idx="3684">
                  <c:v>41029</c:v>
                </c:pt>
                <c:pt idx="3685">
                  <c:v>41026</c:v>
                </c:pt>
                <c:pt idx="3686">
                  <c:v>41025</c:v>
                </c:pt>
                <c:pt idx="3687">
                  <c:v>41024</c:v>
                </c:pt>
                <c:pt idx="3688">
                  <c:v>41023</c:v>
                </c:pt>
                <c:pt idx="3689">
                  <c:v>41022</c:v>
                </c:pt>
                <c:pt idx="3690">
                  <c:v>41019</c:v>
                </c:pt>
                <c:pt idx="3691">
                  <c:v>41018</c:v>
                </c:pt>
                <c:pt idx="3692">
                  <c:v>41017</c:v>
                </c:pt>
                <c:pt idx="3693">
                  <c:v>41016</c:v>
                </c:pt>
                <c:pt idx="3694">
                  <c:v>41015</c:v>
                </c:pt>
                <c:pt idx="3695">
                  <c:v>41012</c:v>
                </c:pt>
                <c:pt idx="3696">
                  <c:v>41011</c:v>
                </c:pt>
                <c:pt idx="3697">
                  <c:v>41010</c:v>
                </c:pt>
                <c:pt idx="3698">
                  <c:v>41009</c:v>
                </c:pt>
                <c:pt idx="3699">
                  <c:v>41008</c:v>
                </c:pt>
                <c:pt idx="3700">
                  <c:v>41005</c:v>
                </c:pt>
                <c:pt idx="3701">
                  <c:v>41004</c:v>
                </c:pt>
                <c:pt idx="3702">
                  <c:v>41003</c:v>
                </c:pt>
                <c:pt idx="3703">
                  <c:v>41002</c:v>
                </c:pt>
                <c:pt idx="3704">
                  <c:v>41001</c:v>
                </c:pt>
                <c:pt idx="3705">
                  <c:v>40998</c:v>
                </c:pt>
                <c:pt idx="3706">
                  <c:v>40997</c:v>
                </c:pt>
                <c:pt idx="3707">
                  <c:v>40996</c:v>
                </c:pt>
                <c:pt idx="3708">
                  <c:v>40995</c:v>
                </c:pt>
                <c:pt idx="3709">
                  <c:v>40994</c:v>
                </c:pt>
                <c:pt idx="3710">
                  <c:v>40991</c:v>
                </c:pt>
                <c:pt idx="3711">
                  <c:v>40990</c:v>
                </c:pt>
                <c:pt idx="3712">
                  <c:v>40989</c:v>
                </c:pt>
                <c:pt idx="3713">
                  <c:v>40988</c:v>
                </c:pt>
                <c:pt idx="3714">
                  <c:v>40987</c:v>
                </c:pt>
                <c:pt idx="3715">
                  <c:v>40984</c:v>
                </c:pt>
                <c:pt idx="3716">
                  <c:v>40983</c:v>
                </c:pt>
                <c:pt idx="3717">
                  <c:v>40982</c:v>
                </c:pt>
                <c:pt idx="3718">
                  <c:v>40981</c:v>
                </c:pt>
                <c:pt idx="3719">
                  <c:v>40980</c:v>
                </c:pt>
                <c:pt idx="3720">
                  <c:v>40977</c:v>
                </c:pt>
                <c:pt idx="3721">
                  <c:v>40976</c:v>
                </c:pt>
                <c:pt idx="3722">
                  <c:v>40975</c:v>
                </c:pt>
                <c:pt idx="3723">
                  <c:v>40974</c:v>
                </c:pt>
                <c:pt idx="3724">
                  <c:v>40973</c:v>
                </c:pt>
                <c:pt idx="3725">
                  <c:v>40970</c:v>
                </c:pt>
                <c:pt idx="3726">
                  <c:v>40969</c:v>
                </c:pt>
                <c:pt idx="3727">
                  <c:v>40968</c:v>
                </c:pt>
                <c:pt idx="3728">
                  <c:v>40967</c:v>
                </c:pt>
                <c:pt idx="3729">
                  <c:v>40966</c:v>
                </c:pt>
                <c:pt idx="3730">
                  <c:v>40963</c:v>
                </c:pt>
                <c:pt idx="3731">
                  <c:v>40962</c:v>
                </c:pt>
                <c:pt idx="3732">
                  <c:v>40961</c:v>
                </c:pt>
                <c:pt idx="3733">
                  <c:v>40960</c:v>
                </c:pt>
                <c:pt idx="3734">
                  <c:v>40959</c:v>
                </c:pt>
                <c:pt idx="3735">
                  <c:v>40956</c:v>
                </c:pt>
                <c:pt idx="3736">
                  <c:v>40955</c:v>
                </c:pt>
                <c:pt idx="3737">
                  <c:v>40954</c:v>
                </c:pt>
                <c:pt idx="3738">
                  <c:v>40953</c:v>
                </c:pt>
                <c:pt idx="3739">
                  <c:v>40952</c:v>
                </c:pt>
                <c:pt idx="3740">
                  <c:v>40949</c:v>
                </c:pt>
                <c:pt idx="3741">
                  <c:v>40948</c:v>
                </c:pt>
                <c:pt idx="3742">
                  <c:v>40947</c:v>
                </c:pt>
                <c:pt idx="3743">
                  <c:v>40946</c:v>
                </c:pt>
                <c:pt idx="3744">
                  <c:v>40945</c:v>
                </c:pt>
                <c:pt idx="3745">
                  <c:v>40942</c:v>
                </c:pt>
                <c:pt idx="3746">
                  <c:v>40941</c:v>
                </c:pt>
                <c:pt idx="3747">
                  <c:v>40940</c:v>
                </c:pt>
                <c:pt idx="3748">
                  <c:v>40939</c:v>
                </c:pt>
                <c:pt idx="3749">
                  <c:v>40938</c:v>
                </c:pt>
                <c:pt idx="3750">
                  <c:v>40935</c:v>
                </c:pt>
                <c:pt idx="3751">
                  <c:v>40934</c:v>
                </c:pt>
                <c:pt idx="3752">
                  <c:v>40933</c:v>
                </c:pt>
                <c:pt idx="3753">
                  <c:v>40932</c:v>
                </c:pt>
                <c:pt idx="3754">
                  <c:v>40931</c:v>
                </c:pt>
                <c:pt idx="3755">
                  <c:v>40928</c:v>
                </c:pt>
                <c:pt idx="3756">
                  <c:v>40927</c:v>
                </c:pt>
                <c:pt idx="3757">
                  <c:v>40926</c:v>
                </c:pt>
                <c:pt idx="3758">
                  <c:v>40925</c:v>
                </c:pt>
                <c:pt idx="3759">
                  <c:v>40924</c:v>
                </c:pt>
                <c:pt idx="3760">
                  <c:v>40921</c:v>
                </c:pt>
                <c:pt idx="3761">
                  <c:v>40920</c:v>
                </c:pt>
                <c:pt idx="3762">
                  <c:v>40919</c:v>
                </c:pt>
                <c:pt idx="3763">
                  <c:v>40918</c:v>
                </c:pt>
                <c:pt idx="3764">
                  <c:v>40917</c:v>
                </c:pt>
                <c:pt idx="3765">
                  <c:v>40914</c:v>
                </c:pt>
                <c:pt idx="3766">
                  <c:v>40913</c:v>
                </c:pt>
                <c:pt idx="3767">
                  <c:v>40912</c:v>
                </c:pt>
                <c:pt idx="3768">
                  <c:v>40911</c:v>
                </c:pt>
                <c:pt idx="3769">
                  <c:v>40910</c:v>
                </c:pt>
                <c:pt idx="3770">
                  <c:v>40907</c:v>
                </c:pt>
                <c:pt idx="3771">
                  <c:v>40906</c:v>
                </c:pt>
                <c:pt idx="3772">
                  <c:v>40905</c:v>
                </c:pt>
                <c:pt idx="3773">
                  <c:v>40904</c:v>
                </c:pt>
                <c:pt idx="3774">
                  <c:v>40903</c:v>
                </c:pt>
                <c:pt idx="3775">
                  <c:v>40900</c:v>
                </c:pt>
                <c:pt idx="3776">
                  <c:v>40899</c:v>
                </c:pt>
                <c:pt idx="3777">
                  <c:v>40898</c:v>
                </c:pt>
                <c:pt idx="3778">
                  <c:v>40897</c:v>
                </c:pt>
                <c:pt idx="3779">
                  <c:v>40896</c:v>
                </c:pt>
                <c:pt idx="3780">
                  <c:v>40893</c:v>
                </c:pt>
                <c:pt idx="3781">
                  <c:v>40892</c:v>
                </c:pt>
                <c:pt idx="3782">
                  <c:v>40891</c:v>
                </c:pt>
                <c:pt idx="3783">
                  <c:v>40890</c:v>
                </c:pt>
                <c:pt idx="3784">
                  <c:v>40889</c:v>
                </c:pt>
                <c:pt idx="3785">
                  <c:v>40886</c:v>
                </c:pt>
                <c:pt idx="3786">
                  <c:v>40885</c:v>
                </c:pt>
                <c:pt idx="3787">
                  <c:v>40884</c:v>
                </c:pt>
                <c:pt idx="3788">
                  <c:v>40883</c:v>
                </c:pt>
                <c:pt idx="3789">
                  <c:v>40882</c:v>
                </c:pt>
                <c:pt idx="3790">
                  <c:v>40879</c:v>
                </c:pt>
                <c:pt idx="3791">
                  <c:v>40878</c:v>
                </c:pt>
                <c:pt idx="3792">
                  <c:v>40877</c:v>
                </c:pt>
                <c:pt idx="3793">
                  <c:v>40876</c:v>
                </c:pt>
                <c:pt idx="3794">
                  <c:v>40875</c:v>
                </c:pt>
                <c:pt idx="3795">
                  <c:v>40872</c:v>
                </c:pt>
                <c:pt idx="3796">
                  <c:v>40871</c:v>
                </c:pt>
                <c:pt idx="3797">
                  <c:v>40870</c:v>
                </c:pt>
                <c:pt idx="3798">
                  <c:v>40869</c:v>
                </c:pt>
                <c:pt idx="3799">
                  <c:v>40868</c:v>
                </c:pt>
                <c:pt idx="3800">
                  <c:v>40865</c:v>
                </c:pt>
                <c:pt idx="3801">
                  <c:v>40864</c:v>
                </c:pt>
                <c:pt idx="3802">
                  <c:v>40863</c:v>
                </c:pt>
                <c:pt idx="3803">
                  <c:v>40862</c:v>
                </c:pt>
                <c:pt idx="3804">
                  <c:v>40861</c:v>
                </c:pt>
                <c:pt idx="3805">
                  <c:v>40858</c:v>
                </c:pt>
                <c:pt idx="3806">
                  <c:v>40857</c:v>
                </c:pt>
                <c:pt idx="3807">
                  <c:v>40856</c:v>
                </c:pt>
                <c:pt idx="3808">
                  <c:v>40855</c:v>
                </c:pt>
                <c:pt idx="3809">
                  <c:v>40854</c:v>
                </c:pt>
                <c:pt idx="3810">
                  <c:v>40851</c:v>
                </c:pt>
                <c:pt idx="3811">
                  <c:v>40850</c:v>
                </c:pt>
                <c:pt idx="3812">
                  <c:v>40849</c:v>
                </c:pt>
                <c:pt idx="3813">
                  <c:v>40848</c:v>
                </c:pt>
                <c:pt idx="3814">
                  <c:v>40847</c:v>
                </c:pt>
                <c:pt idx="3815">
                  <c:v>40844</c:v>
                </c:pt>
                <c:pt idx="3816">
                  <c:v>40843</c:v>
                </c:pt>
                <c:pt idx="3817">
                  <c:v>40842</c:v>
                </c:pt>
                <c:pt idx="3818">
                  <c:v>40841</c:v>
                </c:pt>
                <c:pt idx="3819">
                  <c:v>40840</c:v>
                </c:pt>
                <c:pt idx="3820">
                  <c:v>40837</c:v>
                </c:pt>
                <c:pt idx="3821">
                  <c:v>40836</c:v>
                </c:pt>
                <c:pt idx="3822">
                  <c:v>40835</c:v>
                </c:pt>
                <c:pt idx="3823">
                  <c:v>40834</c:v>
                </c:pt>
                <c:pt idx="3824">
                  <c:v>40833</c:v>
                </c:pt>
                <c:pt idx="3825">
                  <c:v>40830</c:v>
                </c:pt>
                <c:pt idx="3826">
                  <c:v>40829</c:v>
                </c:pt>
                <c:pt idx="3827">
                  <c:v>40828</c:v>
                </c:pt>
                <c:pt idx="3828">
                  <c:v>40827</c:v>
                </c:pt>
                <c:pt idx="3829">
                  <c:v>40826</c:v>
                </c:pt>
                <c:pt idx="3830">
                  <c:v>40823</c:v>
                </c:pt>
                <c:pt idx="3831">
                  <c:v>40822</c:v>
                </c:pt>
                <c:pt idx="3832">
                  <c:v>40821</c:v>
                </c:pt>
                <c:pt idx="3833">
                  <c:v>40820</c:v>
                </c:pt>
                <c:pt idx="3834">
                  <c:v>40819</c:v>
                </c:pt>
                <c:pt idx="3835">
                  <c:v>40816</c:v>
                </c:pt>
                <c:pt idx="3836">
                  <c:v>40815</c:v>
                </c:pt>
                <c:pt idx="3837">
                  <c:v>40814</c:v>
                </c:pt>
                <c:pt idx="3838">
                  <c:v>40813</c:v>
                </c:pt>
                <c:pt idx="3839">
                  <c:v>40812</c:v>
                </c:pt>
                <c:pt idx="3840">
                  <c:v>40809</c:v>
                </c:pt>
                <c:pt idx="3841">
                  <c:v>40808</c:v>
                </c:pt>
                <c:pt idx="3842">
                  <c:v>40807</c:v>
                </c:pt>
                <c:pt idx="3843">
                  <c:v>40806</c:v>
                </c:pt>
                <c:pt idx="3844">
                  <c:v>40805</c:v>
                </c:pt>
                <c:pt idx="3845">
                  <c:v>40802</c:v>
                </c:pt>
                <c:pt idx="3846">
                  <c:v>40801</c:v>
                </c:pt>
                <c:pt idx="3847">
                  <c:v>40800</c:v>
                </c:pt>
                <c:pt idx="3848">
                  <c:v>40799</c:v>
                </c:pt>
                <c:pt idx="3849">
                  <c:v>40798</c:v>
                </c:pt>
                <c:pt idx="3850">
                  <c:v>40795</c:v>
                </c:pt>
                <c:pt idx="3851">
                  <c:v>40794</c:v>
                </c:pt>
                <c:pt idx="3852">
                  <c:v>40793</c:v>
                </c:pt>
                <c:pt idx="3853">
                  <c:v>40792</c:v>
                </c:pt>
                <c:pt idx="3854">
                  <c:v>40791</c:v>
                </c:pt>
                <c:pt idx="3855">
                  <c:v>40788</c:v>
                </c:pt>
                <c:pt idx="3856">
                  <c:v>40787</c:v>
                </c:pt>
                <c:pt idx="3857">
                  <c:v>40786</c:v>
                </c:pt>
                <c:pt idx="3858">
                  <c:v>40785</c:v>
                </c:pt>
                <c:pt idx="3859">
                  <c:v>40784</c:v>
                </c:pt>
                <c:pt idx="3860">
                  <c:v>40781</c:v>
                </c:pt>
                <c:pt idx="3861">
                  <c:v>40780</c:v>
                </c:pt>
                <c:pt idx="3862">
                  <c:v>40779</c:v>
                </c:pt>
                <c:pt idx="3863">
                  <c:v>40778</c:v>
                </c:pt>
                <c:pt idx="3864">
                  <c:v>40777</c:v>
                </c:pt>
                <c:pt idx="3865">
                  <c:v>40774</c:v>
                </c:pt>
                <c:pt idx="3866">
                  <c:v>40773</c:v>
                </c:pt>
                <c:pt idx="3867">
                  <c:v>40772</c:v>
                </c:pt>
                <c:pt idx="3868">
                  <c:v>40771</c:v>
                </c:pt>
                <c:pt idx="3869">
                  <c:v>40770</c:v>
                </c:pt>
                <c:pt idx="3870">
                  <c:v>40767</c:v>
                </c:pt>
                <c:pt idx="3871">
                  <c:v>40766</c:v>
                </c:pt>
                <c:pt idx="3872">
                  <c:v>40765</c:v>
                </c:pt>
                <c:pt idx="3873">
                  <c:v>40764</c:v>
                </c:pt>
                <c:pt idx="3874">
                  <c:v>40763</c:v>
                </c:pt>
                <c:pt idx="3875">
                  <c:v>40760</c:v>
                </c:pt>
                <c:pt idx="3876">
                  <c:v>40759</c:v>
                </c:pt>
                <c:pt idx="3877">
                  <c:v>40758</c:v>
                </c:pt>
                <c:pt idx="3878">
                  <c:v>40757</c:v>
                </c:pt>
                <c:pt idx="3879">
                  <c:v>40756</c:v>
                </c:pt>
                <c:pt idx="3880">
                  <c:v>40753</c:v>
                </c:pt>
                <c:pt idx="3881">
                  <c:v>40752</c:v>
                </c:pt>
                <c:pt idx="3882">
                  <c:v>40751</c:v>
                </c:pt>
                <c:pt idx="3883">
                  <c:v>40750</c:v>
                </c:pt>
                <c:pt idx="3884">
                  <c:v>40749</c:v>
                </c:pt>
                <c:pt idx="3885">
                  <c:v>40746</c:v>
                </c:pt>
                <c:pt idx="3886">
                  <c:v>40745</c:v>
                </c:pt>
                <c:pt idx="3887">
                  <c:v>40744</c:v>
                </c:pt>
                <c:pt idx="3888">
                  <c:v>40743</c:v>
                </c:pt>
                <c:pt idx="3889">
                  <c:v>40742</c:v>
                </c:pt>
                <c:pt idx="3890">
                  <c:v>40739</c:v>
                </c:pt>
                <c:pt idx="3891">
                  <c:v>40738</c:v>
                </c:pt>
                <c:pt idx="3892">
                  <c:v>40737</c:v>
                </c:pt>
                <c:pt idx="3893">
                  <c:v>40736</c:v>
                </c:pt>
                <c:pt idx="3894">
                  <c:v>40735</c:v>
                </c:pt>
                <c:pt idx="3895">
                  <c:v>40732</c:v>
                </c:pt>
                <c:pt idx="3896">
                  <c:v>40731</c:v>
                </c:pt>
                <c:pt idx="3897">
                  <c:v>40730</c:v>
                </c:pt>
                <c:pt idx="3898">
                  <c:v>40729</c:v>
                </c:pt>
                <c:pt idx="3899">
                  <c:v>40728</c:v>
                </c:pt>
                <c:pt idx="3900">
                  <c:v>40725</c:v>
                </c:pt>
                <c:pt idx="3901">
                  <c:v>40724</c:v>
                </c:pt>
                <c:pt idx="3902">
                  <c:v>40723</c:v>
                </c:pt>
                <c:pt idx="3903">
                  <c:v>40722</c:v>
                </c:pt>
                <c:pt idx="3904">
                  <c:v>40721</c:v>
                </c:pt>
                <c:pt idx="3905">
                  <c:v>40718</c:v>
                </c:pt>
                <c:pt idx="3906">
                  <c:v>40717</c:v>
                </c:pt>
                <c:pt idx="3907">
                  <c:v>40716</c:v>
                </c:pt>
                <c:pt idx="3908">
                  <c:v>40715</c:v>
                </c:pt>
                <c:pt idx="3909">
                  <c:v>40714</c:v>
                </c:pt>
                <c:pt idx="3910">
                  <c:v>40711</c:v>
                </c:pt>
                <c:pt idx="3911">
                  <c:v>40710</c:v>
                </c:pt>
                <c:pt idx="3912">
                  <c:v>40709</c:v>
                </c:pt>
                <c:pt idx="3913">
                  <c:v>40708</c:v>
                </c:pt>
                <c:pt idx="3914">
                  <c:v>40707</c:v>
                </c:pt>
                <c:pt idx="3915">
                  <c:v>40704</c:v>
                </c:pt>
                <c:pt idx="3916">
                  <c:v>40703</c:v>
                </c:pt>
                <c:pt idx="3917">
                  <c:v>40702</c:v>
                </c:pt>
                <c:pt idx="3918">
                  <c:v>40701</c:v>
                </c:pt>
                <c:pt idx="3919">
                  <c:v>40700</c:v>
                </c:pt>
                <c:pt idx="3920">
                  <c:v>40697</c:v>
                </c:pt>
                <c:pt idx="3921">
                  <c:v>40696</c:v>
                </c:pt>
                <c:pt idx="3922">
                  <c:v>40695</c:v>
                </c:pt>
                <c:pt idx="3923">
                  <c:v>40694</c:v>
                </c:pt>
                <c:pt idx="3924">
                  <c:v>40693</c:v>
                </c:pt>
                <c:pt idx="3925">
                  <c:v>40690</c:v>
                </c:pt>
                <c:pt idx="3926">
                  <c:v>40689</c:v>
                </c:pt>
                <c:pt idx="3927">
                  <c:v>40688</c:v>
                </c:pt>
                <c:pt idx="3928">
                  <c:v>40687</c:v>
                </c:pt>
                <c:pt idx="3929">
                  <c:v>40686</c:v>
                </c:pt>
                <c:pt idx="3930">
                  <c:v>40683</c:v>
                </c:pt>
                <c:pt idx="3931">
                  <c:v>40682</c:v>
                </c:pt>
                <c:pt idx="3932">
                  <c:v>40681</c:v>
                </c:pt>
                <c:pt idx="3933">
                  <c:v>40680</c:v>
                </c:pt>
                <c:pt idx="3934">
                  <c:v>40679</c:v>
                </c:pt>
                <c:pt idx="3935">
                  <c:v>40676</c:v>
                </c:pt>
                <c:pt idx="3936">
                  <c:v>40675</c:v>
                </c:pt>
                <c:pt idx="3937">
                  <c:v>40674</c:v>
                </c:pt>
                <c:pt idx="3938">
                  <c:v>40673</c:v>
                </c:pt>
                <c:pt idx="3939">
                  <c:v>40672</c:v>
                </c:pt>
                <c:pt idx="3940">
                  <c:v>40669</c:v>
                </c:pt>
                <c:pt idx="3941">
                  <c:v>40668</c:v>
                </c:pt>
                <c:pt idx="3942">
                  <c:v>40667</c:v>
                </c:pt>
                <c:pt idx="3943">
                  <c:v>40666</c:v>
                </c:pt>
                <c:pt idx="3944">
                  <c:v>40665</c:v>
                </c:pt>
                <c:pt idx="3945">
                  <c:v>40662</c:v>
                </c:pt>
                <c:pt idx="3946">
                  <c:v>40661</c:v>
                </c:pt>
                <c:pt idx="3947">
                  <c:v>40660</c:v>
                </c:pt>
                <c:pt idx="3948">
                  <c:v>40659</c:v>
                </c:pt>
                <c:pt idx="3949">
                  <c:v>40658</c:v>
                </c:pt>
                <c:pt idx="3950">
                  <c:v>40655</c:v>
                </c:pt>
                <c:pt idx="3951">
                  <c:v>40654</c:v>
                </c:pt>
                <c:pt idx="3952">
                  <c:v>40653</c:v>
                </c:pt>
                <c:pt idx="3953">
                  <c:v>40652</c:v>
                </c:pt>
                <c:pt idx="3954">
                  <c:v>40651</c:v>
                </c:pt>
                <c:pt idx="3955">
                  <c:v>40648</c:v>
                </c:pt>
                <c:pt idx="3956">
                  <c:v>40647</c:v>
                </c:pt>
                <c:pt idx="3957">
                  <c:v>40646</c:v>
                </c:pt>
                <c:pt idx="3958">
                  <c:v>40645</c:v>
                </c:pt>
                <c:pt idx="3959">
                  <c:v>40644</c:v>
                </c:pt>
                <c:pt idx="3960">
                  <c:v>40641</c:v>
                </c:pt>
                <c:pt idx="3961">
                  <c:v>40640</c:v>
                </c:pt>
                <c:pt idx="3962">
                  <c:v>40639</c:v>
                </c:pt>
                <c:pt idx="3963">
                  <c:v>40638</c:v>
                </c:pt>
                <c:pt idx="3964">
                  <c:v>40637</c:v>
                </c:pt>
                <c:pt idx="3965">
                  <c:v>40634</c:v>
                </c:pt>
                <c:pt idx="3966">
                  <c:v>40633</c:v>
                </c:pt>
                <c:pt idx="3967">
                  <c:v>40632</c:v>
                </c:pt>
                <c:pt idx="3968">
                  <c:v>40631</c:v>
                </c:pt>
                <c:pt idx="3969">
                  <c:v>40630</c:v>
                </c:pt>
                <c:pt idx="3970">
                  <c:v>40627</c:v>
                </c:pt>
                <c:pt idx="3971">
                  <c:v>40626</c:v>
                </c:pt>
                <c:pt idx="3972">
                  <c:v>40625</c:v>
                </c:pt>
                <c:pt idx="3973">
                  <c:v>40624</c:v>
                </c:pt>
                <c:pt idx="3974">
                  <c:v>40623</c:v>
                </c:pt>
                <c:pt idx="3975">
                  <c:v>40620</c:v>
                </c:pt>
                <c:pt idx="3976">
                  <c:v>40619</c:v>
                </c:pt>
                <c:pt idx="3977">
                  <c:v>40618</c:v>
                </c:pt>
                <c:pt idx="3978">
                  <c:v>40617</c:v>
                </c:pt>
                <c:pt idx="3979">
                  <c:v>40616</c:v>
                </c:pt>
                <c:pt idx="3980">
                  <c:v>40613</c:v>
                </c:pt>
                <c:pt idx="3981">
                  <c:v>40612</c:v>
                </c:pt>
                <c:pt idx="3982">
                  <c:v>40611</c:v>
                </c:pt>
                <c:pt idx="3983">
                  <c:v>40610</c:v>
                </c:pt>
                <c:pt idx="3984">
                  <c:v>40609</c:v>
                </c:pt>
                <c:pt idx="3985">
                  <c:v>40606</c:v>
                </c:pt>
                <c:pt idx="3986">
                  <c:v>40605</c:v>
                </c:pt>
                <c:pt idx="3987">
                  <c:v>40604</c:v>
                </c:pt>
                <c:pt idx="3988">
                  <c:v>40603</c:v>
                </c:pt>
                <c:pt idx="3989">
                  <c:v>40602</c:v>
                </c:pt>
                <c:pt idx="3990">
                  <c:v>40599</c:v>
                </c:pt>
                <c:pt idx="3991">
                  <c:v>40598</c:v>
                </c:pt>
                <c:pt idx="3992">
                  <c:v>40597</c:v>
                </c:pt>
                <c:pt idx="3993">
                  <c:v>40596</c:v>
                </c:pt>
                <c:pt idx="3994">
                  <c:v>40595</c:v>
                </c:pt>
                <c:pt idx="3995">
                  <c:v>40592</c:v>
                </c:pt>
                <c:pt idx="3996">
                  <c:v>40591</c:v>
                </c:pt>
                <c:pt idx="3997">
                  <c:v>40590</c:v>
                </c:pt>
                <c:pt idx="3998">
                  <c:v>40589</c:v>
                </c:pt>
                <c:pt idx="3999">
                  <c:v>40588</c:v>
                </c:pt>
                <c:pt idx="4000">
                  <c:v>40585</c:v>
                </c:pt>
                <c:pt idx="4001">
                  <c:v>40584</c:v>
                </c:pt>
                <c:pt idx="4002">
                  <c:v>40583</c:v>
                </c:pt>
                <c:pt idx="4003">
                  <c:v>40582</c:v>
                </c:pt>
                <c:pt idx="4004">
                  <c:v>40581</c:v>
                </c:pt>
                <c:pt idx="4005">
                  <c:v>40578</c:v>
                </c:pt>
                <c:pt idx="4006">
                  <c:v>40577</c:v>
                </c:pt>
                <c:pt idx="4007">
                  <c:v>40576</c:v>
                </c:pt>
                <c:pt idx="4008">
                  <c:v>40575</c:v>
                </c:pt>
                <c:pt idx="4009">
                  <c:v>40574</c:v>
                </c:pt>
                <c:pt idx="4010">
                  <c:v>40571</c:v>
                </c:pt>
                <c:pt idx="4011">
                  <c:v>40570</c:v>
                </c:pt>
                <c:pt idx="4012">
                  <c:v>40569</c:v>
                </c:pt>
                <c:pt idx="4013">
                  <c:v>40568</c:v>
                </c:pt>
                <c:pt idx="4014">
                  <c:v>40567</c:v>
                </c:pt>
                <c:pt idx="4015">
                  <c:v>40564</c:v>
                </c:pt>
                <c:pt idx="4016">
                  <c:v>40563</c:v>
                </c:pt>
                <c:pt idx="4017">
                  <c:v>40562</c:v>
                </c:pt>
                <c:pt idx="4018">
                  <c:v>40561</c:v>
                </c:pt>
                <c:pt idx="4019">
                  <c:v>40560</c:v>
                </c:pt>
                <c:pt idx="4020">
                  <c:v>40557</c:v>
                </c:pt>
                <c:pt idx="4021">
                  <c:v>40556</c:v>
                </c:pt>
                <c:pt idx="4022">
                  <c:v>40555</c:v>
                </c:pt>
                <c:pt idx="4023">
                  <c:v>40554</c:v>
                </c:pt>
                <c:pt idx="4024">
                  <c:v>40553</c:v>
                </c:pt>
                <c:pt idx="4025">
                  <c:v>40550</c:v>
                </c:pt>
                <c:pt idx="4026">
                  <c:v>40549</c:v>
                </c:pt>
                <c:pt idx="4027">
                  <c:v>40548</c:v>
                </c:pt>
                <c:pt idx="4028">
                  <c:v>40547</c:v>
                </c:pt>
                <c:pt idx="4029">
                  <c:v>40546</c:v>
                </c:pt>
                <c:pt idx="4030">
                  <c:v>40543</c:v>
                </c:pt>
                <c:pt idx="4031">
                  <c:v>40542</c:v>
                </c:pt>
                <c:pt idx="4032">
                  <c:v>40541</c:v>
                </c:pt>
                <c:pt idx="4033">
                  <c:v>40540</c:v>
                </c:pt>
                <c:pt idx="4034">
                  <c:v>40539</c:v>
                </c:pt>
                <c:pt idx="4035">
                  <c:v>40536</c:v>
                </c:pt>
                <c:pt idx="4036">
                  <c:v>40535</c:v>
                </c:pt>
                <c:pt idx="4037">
                  <c:v>40534</c:v>
                </c:pt>
                <c:pt idx="4038">
                  <c:v>40533</c:v>
                </c:pt>
                <c:pt idx="4039">
                  <c:v>40532</c:v>
                </c:pt>
                <c:pt idx="4040">
                  <c:v>40529</c:v>
                </c:pt>
                <c:pt idx="4041">
                  <c:v>40528</c:v>
                </c:pt>
                <c:pt idx="4042">
                  <c:v>40527</c:v>
                </c:pt>
                <c:pt idx="4043">
                  <c:v>40526</c:v>
                </c:pt>
                <c:pt idx="4044">
                  <c:v>40525</c:v>
                </c:pt>
                <c:pt idx="4045">
                  <c:v>40522</c:v>
                </c:pt>
                <c:pt idx="4046">
                  <c:v>40521</c:v>
                </c:pt>
                <c:pt idx="4047">
                  <c:v>40520</c:v>
                </c:pt>
                <c:pt idx="4048">
                  <c:v>40519</c:v>
                </c:pt>
                <c:pt idx="4049">
                  <c:v>40518</c:v>
                </c:pt>
                <c:pt idx="4050">
                  <c:v>40515</c:v>
                </c:pt>
                <c:pt idx="4051">
                  <c:v>40514</c:v>
                </c:pt>
                <c:pt idx="4052">
                  <c:v>40513</c:v>
                </c:pt>
                <c:pt idx="4053">
                  <c:v>40512</c:v>
                </c:pt>
                <c:pt idx="4054">
                  <c:v>40511</c:v>
                </c:pt>
                <c:pt idx="4055">
                  <c:v>40508</c:v>
                </c:pt>
                <c:pt idx="4056">
                  <c:v>40507</c:v>
                </c:pt>
                <c:pt idx="4057">
                  <c:v>40506</c:v>
                </c:pt>
                <c:pt idx="4058">
                  <c:v>40505</c:v>
                </c:pt>
                <c:pt idx="4059">
                  <c:v>40504</c:v>
                </c:pt>
                <c:pt idx="4060">
                  <c:v>40501</c:v>
                </c:pt>
                <c:pt idx="4061">
                  <c:v>40500</c:v>
                </c:pt>
                <c:pt idx="4062">
                  <c:v>40499</c:v>
                </c:pt>
                <c:pt idx="4063">
                  <c:v>40498</c:v>
                </c:pt>
                <c:pt idx="4064">
                  <c:v>40497</c:v>
                </c:pt>
                <c:pt idx="4065">
                  <c:v>40494</c:v>
                </c:pt>
                <c:pt idx="4066">
                  <c:v>40493</c:v>
                </c:pt>
                <c:pt idx="4067">
                  <c:v>40492</c:v>
                </c:pt>
                <c:pt idx="4068">
                  <c:v>40491</c:v>
                </c:pt>
                <c:pt idx="4069">
                  <c:v>40490</c:v>
                </c:pt>
                <c:pt idx="4070">
                  <c:v>40487</c:v>
                </c:pt>
                <c:pt idx="4071">
                  <c:v>40486</c:v>
                </c:pt>
                <c:pt idx="4072">
                  <c:v>40485</c:v>
                </c:pt>
                <c:pt idx="4073">
                  <c:v>40484</c:v>
                </c:pt>
                <c:pt idx="4074">
                  <c:v>40483</c:v>
                </c:pt>
                <c:pt idx="4075">
                  <c:v>40480</c:v>
                </c:pt>
                <c:pt idx="4076">
                  <c:v>40479</c:v>
                </c:pt>
                <c:pt idx="4077">
                  <c:v>40478</c:v>
                </c:pt>
                <c:pt idx="4078">
                  <c:v>40477</c:v>
                </c:pt>
                <c:pt idx="4079">
                  <c:v>40476</c:v>
                </c:pt>
                <c:pt idx="4080">
                  <c:v>40473</c:v>
                </c:pt>
                <c:pt idx="4081">
                  <c:v>40472</c:v>
                </c:pt>
                <c:pt idx="4082">
                  <c:v>40471</c:v>
                </c:pt>
                <c:pt idx="4083">
                  <c:v>40470</c:v>
                </c:pt>
                <c:pt idx="4084">
                  <c:v>40469</c:v>
                </c:pt>
                <c:pt idx="4085">
                  <c:v>40466</c:v>
                </c:pt>
                <c:pt idx="4086">
                  <c:v>40465</c:v>
                </c:pt>
                <c:pt idx="4087">
                  <c:v>40464</c:v>
                </c:pt>
                <c:pt idx="4088">
                  <c:v>40463</c:v>
                </c:pt>
                <c:pt idx="4089">
                  <c:v>40462</c:v>
                </c:pt>
                <c:pt idx="4090">
                  <c:v>40459</c:v>
                </c:pt>
                <c:pt idx="4091">
                  <c:v>40458</c:v>
                </c:pt>
                <c:pt idx="4092">
                  <c:v>40457</c:v>
                </c:pt>
                <c:pt idx="4093">
                  <c:v>40456</c:v>
                </c:pt>
                <c:pt idx="4094">
                  <c:v>40455</c:v>
                </c:pt>
                <c:pt idx="4095">
                  <c:v>40452</c:v>
                </c:pt>
                <c:pt idx="4096">
                  <c:v>40451</c:v>
                </c:pt>
                <c:pt idx="4097">
                  <c:v>40450</c:v>
                </c:pt>
                <c:pt idx="4098">
                  <c:v>40449</c:v>
                </c:pt>
                <c:pt idx="4099">
                  <c:v>40448</c:v>
                </c:pt>
                <c:pt idx="4100">
                  <c:v>40445</c:v>
                </c:pt>
                <c:pt idx="4101">
                  <c:v>40444</c:v>
                </c:pt>
                <c:pt idx="4102">
                  <c:v>40443</c:v>
                </c:pt>
                <c:pt idx="4103">
                  <c:v>40442</c:v>
                </c:pt>
                <c:pt idx="4104">
                  <c:v>40441</c:v>
                </c:pt>
                <c:pt idx="4105">
                  <c:v>40438</c:v>
                </c:pt>
                <c:pt idx="4106">
                  <c:v>40437</c:v>
                </c:pt>
                <c:pt idx="4107">
                  <c:v>40436</c:v>
                </c:pt>
                <c:pt idx="4108">
                  <c:v>40435</c:v>
                </c:pt>
                <c:pt idx="4109">
                  <c:v>40434</c:v>
                </c:pt>
                <c:pt idx="4110">
                  <c:v>40431</c:v>
                </c:pt>
                <c:pt idx="4111">
                  <c:v>40430</c:v>
                </c:pt>
                <c:pt idx="4112">
                  <c:v>40429</c:v>
                </c:pt>
                <c:pt idx="4113">
                  <c:v>40428</c:v>
                </c:pt>
                <c:pt idx="4114">
                  <c:v>40427</c:v>
                </c:pt>
                <c:pt idx="4115">
                  <c:v>40424</c:v>
                </c:pt>
                <c:pt idx="4116">
                  <c:v>40423</c:v>
                </c:pt>
                <c:pt idx="4117">
                  <c:v>40422</c:v>
                </c:pt>
                <c:pt idx="4118">
                  <c:v>40421</c:v>
                </c:pt>
                <c:pt idx="4119">
                  <c:v>40420</c:v>
                </c:pt>
                <c:pt idx="4120">
                  <c:v>40417</c:v>
                </c:pt>
                <c:pt idx="4121">
                  <c:v>40416</c:v>
                </c:pt>
                <c:pt idx="4122">
                  <c:v>40415</c:v>
                </c:pt>
                <c:pt idx="4123">
                  <c:v>40414</c:v>
                </c:pt>
                <c:pt idx="4124">
                  <c:v>40413</c:v>
                </c:pt>
                <c:pt idx="4125">
                  <c:v>40410</c:v>
                </c:pt>
                <c:pt idx="4126">
                  <c:v>40409</c:v>
                </c:pt>
                <c:pt idx="4127">
                  <c:v>40408</c:v>
                </c:pt>
                <c:pt idx="4128">
                  <c:v>40407</c:v>
                </c:pt>
                <c:pt idx="4129">
                  <c:v>40406</c:v>
                </c:pt>
                <c:pt idx="4130">
                  <c:v>40403</c:v>
                </c:pt>
                <c:pt idx="4131">
                  <c:v>40402</c:v>
                </c:pt>
                <c:pt idx="4132">
                  <c:v>40401</c:v>
                </c:pt>
                <c:pt idx="4133">
                  <c:v>40400</c:v>
                </c:pt>
                <c:pt idx="4134">
                  <c:v>40399</c:v>
                </c:pt>
                <c:pt idx="4135">
                  <c:v>40396</c:v>
                </c:pt>
                <c:pt idx="4136">
                  <c:v>40395</c:v>
                </c:pt>
                <c:pt idx="4137">
                  <c:v>40394</c:v>
                </c:pt>
                <c:pt idx="4138">
                  <c:v>40393</c:v>
                </c:pt>
                <c:pt idx="4139">
                  <c:v>40392</c:v>
                </c:pt>
                <c:pt idx="4140">
                  <c:v>40389</c:v>
                </c:pt>
                <c:pt idx="4141">
                  <c:v>40388</c:v>
                </c:pt>
                <c:pt idx="4142">
                  <c:v>40387</c:v>
                </c:pt>
                <c:pt idx="4143">
                  <c:v>40386</c:v>
                </c:pt>
                <c:pt idx="4144">
                  <c:v>40385</c:v>
                </c:pt>
                <c:pt idx="4145">
                  <c:v>40382</c:v>
                </c:pt>
                <c:pt idx="4146">
                  <c:v>40381</c:v>
                </c:pt>
                <c:pt idx="4147">
                  <c:v>40380</c:v>
                </c:pt>
                <c:pt idx="4148">
                  <c:v>40379</c:v>
                </c:pt>
                <c:pt idx="4149">
                  <c:v>40378</c:v>
                </c:pt>
                <c:pt idx="4150">
                  <c:v>40375</c:v>
                </c:pt>
                <c:pt idx="4151">
                  <c:v>40374</c:v>
                </c:pt>
                <c:pt idx="4152">
                  <c:v>40373</c:v>
                </c:pt>
                <c:pt idx="4153">
                  <c:v>40372</c:v>
                </c:pt>
                <c:pt idx="4154">
                  <c:v>40371</c:v>
                </c:pt>
                <c:pt idx="4155">
                  <c:v>40368</c:v>
                </c:pt>
                <c:pt idx="4156">
                  <c:v>40367</c:v>
                </c:pt>
                <c:pt idx="4157">
                  <c:v>40366</c:v>
                </c:pt>
                <c:pt idx="4158">
                  <c:v>40365</c:v>
                </c:pt>
                <c:pt idx="4159">
                  <c:v>40364</c:v>
                </c:pt>
                <c:pt idx="4160">
                  <c:v>40361</c:v>
                </c:pt>
                <c:pt idx="4161">
                  <c:v>40360</c:v>
                </c:pt>
                <c:pt idx="4162">
                  <c:v>40359</c:v>
                </c:pt>
                <c:pt idx="4163">
                  <c:v>40358</c:v>
                </c:pt>
                <c:pt idx="4164">
                  <c:v>40357</c:v>
                </c:pt>
                <c:pt idx="4165">
                  <c:v>40354</c:v>
                </c:pt>
                <c:pt idx="4166">
                  <c:v>40353</c:v>
                </c:pt>
                <c:pt idx="4167">
                  <c:v>40352</c:v>
                </c:pt>
                <c:pt idx="4168">
                  <c:v>40351</c:v>
                </c:pt>
                <c:pt idx="4169">
                  <c:v>40350</c:v>
                </c:pt>
                <c:pt idx="4170">
                  <c:v>40347</c:v>
                </c:pt>
                <c:pt idx="4171">
                  <c:v>40346</c:v>
                </c:pt>
                <c:pt idx="4172">
                  <c:v>40345</c:v>
                </c:pt>
                <c:pt idx="4173">
                  <c:v>40344</c:v>
                </c:pt>
                <c:pt idx="4174">
                  <c:v>40343</c:v>
                </c:pt>
                <c:pt idx="4175">
                  <c:v>40340</c:v>
                </c:pt>
                <c:pt idx="4176">
                  <c:v>40339</c:v>
                </c:pt>
                <c:pt idx="4177">
                  <c:v>40338</c:v>
                </c:pt>
                <c:pt idx="4178">
                  <c:v>40337</c:v>
                </c:pt>
                <c:pt idx="4179">
                  <c:v>40336</c:v>
                </c:pt>
                <c:pt idx="4180">
                  <c:v>40333</c:v>
                </c:pt>
                <c:pt idx="4181">
                  <c:v>40332</c:v>
                </c:pt>
                <c:pt idx="4182">
                  <c:v>40331</c:v>
                </c:pt>
                <c:pt idx="4183">
                  <c:v>40330</c:v>
                </c:pt>
                <c:pt idx="4184">
                  <c:v>40329</c:v>
                </c:pt>
                <c:pt idx="4185">
                  <c:v>40326</c:v>
                </c:pt>
                <c:pt idx="4186">
                  <c:v>40325</c:v>
                </c:pt>
                <c:pt idx="4187">
                  <c:v>40324</c:v>
                </c:pt>
                <c:pt idx="4188">
                  <c:v>40323</c:v>
                </c:pt>
                <c:pt idx="4189">
                  <c:v>40322</c:v>
                </c:pt>
                <c:pt idx="4190">
                  <c:v>40319</c:v>
                </c:pt>
                <c:pt idx="4191">
                  <c:v>40318</c:v>
                </c:pt>
                <c:pt idx="4192">
                  <c:v>40317</c:v>
                </c:pt>
                <c:pt idx="4193">
                  <c:v>40316</c:v>
                </c:pt>
                <c:pt idx="4194">
                  <c:v>40315</c:v>
                </c:pt>
                <c:pt idx="4195">
                  <c:v>40312</c:v>
                </c:pt>
                <c:pt idx="4196">
                  <c:v>40311</c:v>
                </c:pt>
                <c:pt idx="4197">
                  <c:v>40310</c:v>
                </c:pt>
                <c:pt idx="4198">
                  <c:v>40309</c:v>
                </c:pt>
                <c:pt idx="4199">
                  <c:v>40308</c:v>
                </c:pt>
                <c:pt idx="4200">
                  <c:v>40305</c:v>
                </c:pt>
                <c:pt idx="4201">
                  <c:v>40304</c:v>
                </c:pt>
                <c:pt idx="4202">
                  <c:v>40303</c:v>
                </c:pt>
                <c:pt idx="4203">
                  <c:v>40302</c:v>
                </c:pt>
                <c:pt idx="4204">
                  <c:v>40301</c:v>
                </c:pt>
                <c:pt idx="4205">
                  <c:v>40298</c:v>
                </c:pt>
                <c:pt idx="4206">
                  <c:v>40297</c:v>
                </c:pt>
                <c:pt idx="4207">
                  <c:v>40296</c:v>
                </c:pt>
                <c:pt idx="4208">
                  <c:v>40295</c:v>
                </c:pt>
                <c:pt idx="4209">
                  <c:v>40294</c:v>
                </c:pt>
                <c:pt idx="4210">
                  <c:v>40291</c:v>
                </c:pt>
                <c:pt idx="4211">
                  <c:v>40290</c:v>
                </c:pt>
                <c:pt idx="4212">
                  <c:v>40289</c:v>
                </c:pt>
                <c:pt idx="4213">
                  <c:v>40288</c:v>
                </c:pt>
                <c:pt idx="4214">
                  <c:v>40287</c:v>
                </c:pt>
                <c:pt idx="4215">
                  <c:v>40284</c:v>
                </c:pt>
                <c:pt idx="4216">
                  <c:v>40283</c:v>
                </c:pt>
                <c:pt idx="4217">
                  <c:v>40282</c:v>
                </c:pt>
                <c:pt idx="4218">
                  <c:v>40281</c:v>
                </c:pt>
                <c:pt idx="4219">
                  <c:v>40280</c:v>
                </c:pt>
                <c:pt idx="4220">
                  <c:v>40277</c:v>
                </c:pt>
                <c:pt idx="4221">
                  <c:v>40276</c:v>
                </c:pt>
              </c:numCache>
            </c:numRef>
          </c:cat>
          <c:val>
            <c:numRef>
              <c:f>'Nickel Prices'!$B$10:$B$4231</c:f>
              <c:numCache>
                <c:formatCode>#,##0.00;[Red]\(#,##0.00\)</c:formatCode>
                <c:ptCount val="4222"/>
                <c:pt idx="0">
                  <c:v>17614.400000000001</c:v>
                </c:pt>
                <c:pt idx="1">
                  <c:v>17472.05</c:v>
                </c:pt>
                <c:pt idx="2">
                  <c:v>17443.599999999999</c:v>
                </c:pt>
                <c:pt idx="3">
                  <c:v>17829.71</c:v>
                </c:pt>
                <c:pt idx="4">
                  <c:v>18108.28</c:v>
                </c:pt>
                <c:pt idx="5">
                  <c:v>18360.07</c:v>
                </c:pt>
                <c:pt idx="6">
                  <c:v>18465.939999999999</c:v>
                </c:pt>
                <c:pt idx="7">
                  <c:v>18644.54</c:v>
                </c:pt>
                <c:pt idx="8">
                  <c:v>19029.599999999999</c:v>
                </c:pt>
                <c:pt idx="9">
                  <c:v>19039.04</c:v>
                </c:pt>
                <c:pt idx="10">
                  <c:v>18304.43</c:v>
                </c:pt>
                <c:pt idx="11">
                  <c:v>18901.669999999998</c:v>
                </c:pt>
                <c:pt idx="12">
                  <c:v>18741.650000000001</c:v>
                </c:pt>
                <c:pt idx="13">
                  <c:v>18770.240000000002</c:v>
                </c:pt>
                <c:pt idx="14">
                  <c:v>18718.63</c:v>
                </c:pt>
                <c:pt idx="15">
                  <c:v>18718.63</c:v>
                </c:pt>
                <c:pt idx="16">
                  <c:v>18535.68</c:v>
                </c:pt>
                <c:pt idx="17">
                  <c:v>18729.88</c:v>
                </c:pt>
                <c:pt idx="18">
                  <c:v>18608.990000000002</c:v>
                </c:pt>
                <c:pt idx="19">
                  <c:v>18366.16</c:v>
                </c:pt>
                <c:pt idx="20">
                  <c:v>18304.43</c:v>
                </c:pt>
                <c:pt idx="21">
                  <c:v>18712.8</c:v>
                </c:pt>
                <c:pt idx="22">
                  <c:v>18984.419999999998</c:v>
                </c:pt>
                <c:pt idx="23">
                  <c:v>18754.669999999998</c:v>
                </c:pt>
                <c:pt idx="24">
                  <c:v>19049.02</c:v>
                </c:pt>
                <c:pt idx="25">
                  <c:v>18691.59</c:v>
                </c:pt>
                <c:pt idx="26">
                  <c:v>18943.55</c:v>
                </c:pt>
                <c:pt idx="27">
                  <c:v>18998.71</c:v>
                </c:pt>
                <c:pt idx="28">
                  <c:v>19448.310000000001</c:v>
                </c:pt>
                <c:pt idx="29">
                  <c:v>19182.13</c:v>
                </c:pt>
                <c:pt idx="30">
                  <c:v>19182.13</c:v>
                </c:pt>
                <c:pt idx="31">
                  <c:v>19284.04</c:v>
                </c:pt>
                <c:pt idx="32">
                  <c:v>19077.240000000002</c:v>
                </c:pt>
                <c:pt idx="33">
                  <c:v>19256.560000000001</c:v>
                </c:pt>
                <c:pt idx="34">
                  <c:v>18905.36</c:v>
                </c:pt>
                <c:pt idx="35">
                  <c:v>18545.27</c:v>
                </c:pt>
                <c:pt idx="36">
                  <c:v>18545.27</c:v>
                </c:pt>
                <c:pt idx="37">
                  <c:v>18257.759999999998</c:v>
                </c:pt>
                <c:pt idx="38">
                  <c:v>18020.5</c:v>
                </c:pt>
                <c:pt idx="39">
                  <c:v>18040.71</c:v>
                </c:pt>
                <c:pt idx="40">
                  <c:v>17908.5</c:v>
                </c:pt>
                <c:pt idx="41">
                  <c:v>18026.580000000002</c:v>
                </c:pt>
                <c:pt idx="42">
                  <c:v>17911.55</c:v>
                </c:pt>
                <c:pt idx="43">
                  <c:v>17980.939999999999</c:v>
                </c:pt>
                <c:pt idx="44">
                  <c:v>17480.23</c:v>
                </c:pt>
                <c:pt idx="45">
                  <c:v>16890.89</c:v>
                </c:pt>
                <c:pt idx="46">
                  <c:v>16890.89</c:v>
                </c:pt>
                <c:pt idx="47">
                  <c:v>17103.12</c:v>
                </c:pt>
                <c:pt idx="48">
                  <c:v>16754.41</c:v>
                </c:pt>
                <c:pt idx="49">
                  <c:v>16898.11</c:v>
                </c:pt>
                <c:pt idx="50">
                  <c:v>16898.11</c:v>
                </c:pt>
                <c:pt idx="51">
                  <c:v>16898.11</c:v>
                </c:pt>
                <c:pt idx="52">
                  <c:v>17022.7</c:v>
                </c:pt>
                <c:pt idx="53">
                  <c:v>16916.12</c:v>
                </c:pt>
                <c:pt idx="54">
                  <c:v>17061.419999999998</c:v>
                </c:pt>
                <c:pt idx="55">
                  <c:v>16994.8</c:v>
                </c:pt>
                <c:pt idx="56">
                  <c:v>17060.05</c:v>
                </c:pt>
                <c:pt idx="57">
                  <c:v>17148.89</c:v>
                </c:pt>
                <c:pt idx="58">
                  <c:v>16754.11</c:v>
                </c:pt>
                <c:pt idx="59">
                  <c:v>16893.810000000001</c:v>
                </c:pt>
                <c:pt idx="60">
                  <c:v>16783.740000000002</c:v>
                </c:pt>
                <c:pt idx="61">
                  <c:v>16783.740000000002</c:v>
                </c:pt>
                <c:pt idx="62">
                  <c:v>16950.48</c:v>
                </c:pt>
                <c:pt idx="63">
                  <c:v>16988.310000000001</c:v>
                </c:pt>
                <c:pt idx="64">
                  <c:v>17258</c:v>
                </c:pt>
                <c:pt idx="65">
                  <c:v>17056.78</c:v>
                </c:pt>
                <c:pt idx="66">
                  <c:v>17534.28</c:v>
                </c:pt>
                <c:pt idx="67">
                  <c:v>17484.71</c:v>
                </c:pt>
                <c:pt idx="68">
                  <c:v>17279.64</c:v>
                </c:pt>
                <c:pt idx="69">
                  <c:v>17265.64</c:v>
                </c:pt>
                <c:pt idx="70">
                  <c:v>17271.52</c:v>
                </c:pt>
                <c:pt idx="71">
                  <c:v>17017.09</c:v>
                </c:pt>
                <c:pt idx="72">
                  <c:v>17286.88</c:v>
                </c:pt>
                <c:pt idx="73">
                  <c:v>16906.54</c:v>
                </c:pt>
                <c:pt idx="74">
                  <c:v>16938.43</c:v>
                </c:pt>
                <c:pt idx="75">
                  <c:v>17640.84</c:v>
                </c:pt>
                <c:pt idx="76">
                  <c:v>17493.89</c:v>
                </c:pt>
                <c:pt idx="77">
                  <c:v>17880.849999999999</c:v>
                </c:pt>
                <c:pt idx="78">
                  <c:v>17699.27</c:v>
                </c:pt>
                <c:pt idx="79">
                  <c:v>17081.95</c:v>
                </c:pt>
                <c:pt idx="80">
                  <c:v>17143.5</c:v>
                </c:pt>
                <c:pt idx="81">
                  <c:v>17078.5</c:v>
                </c:pt>
                <c:pt idx="82">
                  <c:v>17065.560000000001</c:v>
                </c:pt>
                <c:pt idx="83">
                  <c:v>16654.400000000001</c:v>
                </c:pt>
                <c:pt idx="84">
                  <c:v>16910.62</c:v>
                </c:pt>
                <c:pt idx="85">
                  <c:v>16775.5</c:v>
                </c:pt>
                <c:pt idx="86">
                  <c:v>17222.919999999998</c:v>
                </c:pt>
                <c:pt idx="87">
                  <c:v>17670.080000000002</c:v>
                </c:pt>
                <c:pt idx="88">
                  <c:v>17277.78</c:v>
                </c:pt>
                <c:pt idx="89">
                  <c:v>17138.71</c:v>
                </c:pt>
                <c:pt idx="90">
                  <c:v>16879.599999999999</c:v>
                </c:pt>
                <c:pt idx="91">
                  <c:v>16859.22</c:v>
                </c:pt>
                <c:pt idx="92">
                  <c:v>17157</c:v>
                </c:pt>
                <c:pt idx="93">
                  <c:v>17223.61</c:v>
                </c:pt>
                <c:pt idx="94">
                  <c:v>16608.27</c:v>
                </c:pt>
                <c:pt idx="95">
                  <c:v>17732.91</c:v>
                </c:pt>
                <c:pt idx="96">
                  <c:v>18147.48</c:v>
                </c:pt>
                <c:pt idx="97">
                  <c:v>18047.53</c:v>
                </c:pt>
                <c:pt idx="98">
                  <c:v>17954.68</c:v>
                </c:pt>
                <c:pt idx="99">
                  <c:v>18313.04</c:v>
                </c:pt>
                <c:pt idx="100">
                  <c:v>18553.310000000001</c:v>
                </c:pt>
                <c:pt idx="101">
                  <c:v>17790.27</c:v>
                </c:pt>
                <c:pt idx="102">
                  <c:v>17794.830000000002</c:v>
                </c:pt>
                <c:pt idx="103">
                  <c:v>17413.77</c:v>
                </c:pt>
                <c:pt idx="104">
                  <c:v>17936</c:v>
                </c:pt>
                <c:pt idx="105">
                  <c:v>17390.05</c:v>
                </c:pt>
                <c:pt idx="106">
                  <c:v>18381.12</c:v>
                </c:pt>
                <c:pt idx="107">
                  <c:v>18495.240000000002</c:v>
                </c:pt>
                <c:pt idx="108">
                  <c:v>17484.349999999999</c:v>
                </c:pt>
                <c:pt idx="109">
                  <c:v>17687.53</c:v>
                </c:pt>
                <c:pt idx="110">
                  <c:v>17506.62</c:v>
                </c:pt>
                <c:pt idx="111">
                  <c:v>16961.43</c:v>
                </c:pt>
                <c:pt idx="112">
                  <c:v>17671.099999999999</c:v>
                </c:pt>
                <c:pt idx="113">
                  <c:v>18348.650000000001</c:v>
                </c:pt>
                <c:pt idx="114">
                  <c:v>16851.22</c:v>
                </c:pt>
                <c:pt idx="115">
                  <c:v>16676.32</c:v>
                </c:pt>
                <c:pt idx="116">
                  <c:v>16500.57</c:v>
                </c:pt>
                <c:pt idx="117">
                  <c:v>16500.57</c:v>
                </c:pt>
                <c:pt idx="118">
                  <c:v>16675.53</c:v>
                </c:pt>
                <c:pt idx="119">
                  <c:v>15643.7</c:v>
                </c:pt>
                <c:pt idx="120">
                  <c:v>15637.67</c:v>
                </c:pt>
                <c:pt idx="121">
                  <c:v>15637.67</c:v>
                </c:pt>
                <c:pt idx="122">
                  <c:v>15637.67</c:v>
                </c:pt>
                <c:pt idx="123">
                  <c:v>15568.34</c:v>
                </c:pt>
                <c:pt idx="124">
                  <c:v>15087</c:v>
                </c:pt>
                <c:pt idx="125">
                  <c:v>14615.37</c:v>
                </c:pt>
                <c:pt idx="126">
                  <c:v>14450.51</c:v>
                </c:pt>
                <c:pt idx="127">
                  <c:v>14202.23</c:v>
                </c:pt>
                <c:pt idx="128">
                  <c:v>14073.74</c:v>
                </c:pt>
                <c:pt idx="129">
                  <c:v>14155.75</c:v>
                </c:pt>
                <c:pt idx="130">
                  <c:v>14400.55</c:v>
                </c:pt>
                <c:pt idx="131">
                  <c:v>14439.04</c:v>
                </c:pt>
                <c:pt idx="132">
                  <c:v>14459.84</c:v>
                </c:pt>
                <c:pt idx="133">
                  <c:v>14543.54</c:v>
                </c:pt>
                <c:pt idx="134">
                  <c:v>14647.64</c:v>
                </c:pt>
                <c:pt idx="135">
                  <c:v>14749.02</c:v>
                </c:pt>
                <c:pt idx="136">
                  <c:v>14705.74</c:v>
                </c:pt>
                <c:pt idx="137">
                  <c:v>14676.86</c:v>
                </c:pt>
                <c:pt idx="138">
                  <c:v>14605.19</c:v>
                </c:pt>
                <c:pt idx="139">
                  <c:v>14726.06</c:v>
                </c:pt>
                <c:pt idx="140">
                  <c:v>14632.23</c:v>
                </c:pt>
                <c:pt idx="141">
                  <c:v>14635.94</c:v>
                </c:pt>
                <c:pt idx="142">
                  <c:v>14624.51</c:v>
                </c:pt>
                <c:pt idx="143">
                  <c:v>14681.49</c:v>
                </c:pt>
                <c:pt idx="144">
                  <c:v>14508.53</c:v>
                </c:pt>
                <c:pt idx="145">
                  <c:v>14270.19</c:v>
                </c:pt>
                <c:pt idx="146">
                  <c:v>14309.73</c:v>
                </c:pt>
                <c:pt idx="147">
                  <c:v>14452.34</c:v>
                </c:pt>
                <c:pt idx="148">
                  <c:v>14438.14</c:v>
                </c:pt>
                <c:pt idx="149">
                  <c:v>14446.43</c:v>
                </c:pt>
                <c:pt idx="150">
                  <c:v>14696.87</c:v>
                </c:pt>
                <c:pt idx="151">
                  <c:v>14782.11</c:v>
                </c:pt>
                <c:pt idx="152">
                  <c:v>14849.1</c:v>
                </c:pt>
                <c:pt idx="153">
                  <c:v>14852.37</c:v>
                </c:pt>
                <c:pt idx="154">
                  <c:v>14911.5</c:v>
                </c:pt>
                <c:pt idx="155">
                  <c:v>14868.62</c:v>
                </c:pt>
                <c:pt idx="156">
                  <c:v>14838.81</c:v>
                </c:pt>
                <c:pt idx="157">
                  <c:v>14824.63</c:v>
                </c:pt>
                <c:pt idx="158">
                  <c:v>14861.33</c:v>
                </c:pt>
                <c:pt idx="159">
                  <c:v>14930.5</c:v>
                </c:pt>
                <c:pt idx="160">
                  <c:v>15021.16</c:v>
                </c:pt>
                <c:pt idx="161">
                  <c:v>15025.21</c:v>
                </c:pt>
                <c:pt idx="162">
                  <c:v>15162.01</c:v>
                </c:pt>
                <c:pt idx="163">
                  <c:v>15088.9</c:v>
                </c:pt>
                <c:pt idx="164">
                  <c:v>15069.82</c:v>
                </c:pt>
                <c:pt idx="165">
                  <c:v>15166.88</c:v>
                </c:pt>
                <c:pt idx="166">
                  <c:v>15172.4</c:v>
                </c:pt>
                <c:pt idx="167">
                  <c:v>14960.8</c:v>
                </c:pt>
                <c:pt idx="168">
                  <c:v>14968.7</c:v>
                </c:pt>
                <c:pt idx="169">
                  <c:v>15017.1</c:v>
                </c:pt>
                <c:pt idx="170">
                  <c:v>14923.86</c:v>
                </c:pt>
                <c:pt idx="171">
                  <c:v>15061.27</c:v>
                </c:pt>
                <c:pt idx="172">
                  <c:v>14982.78</c:v>
                </c:pt>
                <c:pt idx="173">
                  <c:v>15003.23</c:v>
                </c:pt>
                <c:pt idx="174">
                  <c:v>15003.23</c:v>
                </c:pt>
                <c:pt idx="175">
                  <c:v>15086.05</c:v>
                </c:pt>
                <c:pt idx="176">
                  <c:v>15320.2</c:v>
                </c:pt>
                <c:pt idx="177">
                  <c:v>15166.8</c:v>
                </c:pt>
                <c:pt idx="178">
                  <c:v>15309.2</c:v>
                </c:pt>
                <c:pt idx="179">
                  <c:v>15302.6</c:v>
                </c:pt>
                <c:pt idx="180">
                  <c:v>15257.18</c:v>
                </c:pt>
                <c:pt idx="181">
                  <c:v>15136.45</c:v>
                </c:pt>
                <c:pt idx="182">
                  <c:v>14989.72</c:v>
                </c:pt>
                <c:pt idx="183">
                  <c:v>15051.59</c:v>
                </c:pt>
                <c:pt idx="184">
                  <c:v>15129.69</c:v>
                </c:pt>
                <c:pt idx="185">
                  <c:v>14988.14</c:v>
                </c:pt>
                <c:pt idx="186">
                  <c:v>15104.65</c:v>
                </c:pt>
                <c:pt idx="187">
                  <c:v>15238.15</c:v>
                </c:pt>
                <c:pt idx="188">
                  <c:v>15180.65</c:v>
                </c:pt>
                <c:pt idx="189">
                  <c:v>15035.55</c:v>
                </c:pt>
                <c:pt idx="190">
                  <c:v>15091.6</c:v>
                </c:pt>
                <c:pt idx="191">
                  <c:v>15094.2</c:v>
                </c:pt>
                <c:pt idx="192">
                  <c:v>15215.82</c:v>
                </c:pt>
                <c:pt idx="193">
                  <c:v>15239.37</c:v>
                </c:pt>
                <c:pt idx="194">
                  <c:v>15250.32</c:v>
                </c:pt>
                <c:pt idx="195">
                  <c:v>15219.8</c:v>
                </c:pt>
                <c:pt idx="196">
                  <c:v>14976.28</c:v>
                </c:pt>
                <c:pt idx="197">
                  <c:v>14963.12</c:v>
                </c:pt>
                <c:pt idx="198">
                  <c:v>14916.53</c:v>
                </c:pt>
                <c:pt idx="199">
                  <c:v>15043.64</c:v>
                </c:pt>
                <c:pt idx="200">
                  <c:v>15054.13</c:v>
                </c:pt>
                <c:pt idx="201">
                  <c:v>15056.78</c:v>
                </c:pt>
                <c:pt idx="202">
                  <c:v>15117.41</c:v>
                </c:pt>
                <c:pt idx="203">
                  <c:v>15046.97</c:v>
                </c:pt>
                <c:pt idx="204">
                  <c:v>15255.65</c:v>
                </c:pt>
                <c:pt idx="205">
                  <c:v>15246.78</c:v>
                </c:pt>
                <c:pt idx="206">
                  <c:v>15087.6</c:v>
                </c:pt>
                <c:pt idx="207">
                  <c:v>14942.06</c:v>
                </c:pt>
                <c:pt idx="208">
                  <c:v>15099.91</c:v>
                </c:pt>
                <c:pt idx="209">
                  <c:v>14924.17</c:v>
                </c:pt>
                <c:pt idx="210">
                  <c:v>14924.17</c:v>
                </c:pt>
                <c:pt idx="211">
                  <c:v>14742.04</c:v>
                </c:pt>
                <c:pt idx="212">
                  <c:v>14812.99</c:v>
                </c:pt>
                <c:pt idx="213">
                  <c:v>14800.81</c:v>
                </c:pt>
                <c:pt idx="214">
                  <c:v>14956.35</c:v>
                </c:pt>
                <c:pt idx="215">
                  <c:v>14953.12</c:v>
                </c:pt>
                <c:pt idx="216">
                  <c:v>14819.77</c:v>
                </c:pt>
                <c:pt idx="217">
                  <c:v>15053.12</c:v>
                </c:pt>
                <c:pt idx="218">
                  <c:v>15126.01</c:v>
                </c:pt>
                <c:pt idx="219">
                  <c:v>15143.88</c:v>
                </c:pt>
                <c:pt idx="220">
                  <c:v>14956.71</c:v>
                </c:pt>
                <c:pt idx="221">
                  <c:v>14914.15</c:v>
                </c:pt>
                <c:pt idx="222">
                  <c:v>14927.72</c:v>
                </c:pt>
                <c:pt idx="223">
                  <c:v>14818.36</c:v>
                </c:pt>
                <c:pt idx="224">
                  <c:v>14865.26</c:v>
                </c:pt>
                <c:pt idx="225">
                  <c:v>14794.21</c:v>
                </c:pt>
                <c:pt idx="226">
                  <c:v>14735.8</c:v>
                </c:pt>
                <c:pt idx="227">
                  <c:v>14812.63</c:v>
                </c:pt>
                <c:pt idx="228">
                  <c:v>15110.38</c:v>
                </c:pt>
                <c:pt idx="229">
                  <c:v>15060.54</c:v>
                </c:pt>
                <c:pt idx="230">
                  <c:v>15115.3</c:v>
                </c:pt>
                <c:pt idx="231">
                  <c:v>15262.99</c:v>
                </c:pt>
                <c:pt idx="232">
                  <c:v>15365.93</c:v>
                </c:pt>
                <c:pt idx="233">
                  <c:v>15320.52</c:v>
                </c:pt>
                <c:pt idx="234">
                  <c:v>15317.31</c:v>
                </c:pt>
                <c:pt idx="235">
                  <c:v>15023.57</c:v>
                </c:pt>
                <c:pt idx="236">
                  <c:v>14898.23</c:v>
                </c:pt>
                <c:pt idx="237">
                  <c:v>14818.49</c:v>
                </c:pt>
                <c:pt idx="238">
                  <c:v>14849.18</c:v>
                </c:pt>
                <c:pt idx="239">
                  <c:v>14849.18</c:v>
                </c:pt>
                <c:pt idx="240">
                  <c:v>14995.76</c:v>
                </c:pt>
                <c:pt idx="241">
                  <c:v>15091.75</c:v>
                </c:pt>
                <c:pt idx="242">
                  <c:v>14769.59</c:v>
                </c:pt>
                <c:pt idx="243">
                  <c:v>14834.37</c:v>
                </c:pt>
                <c:pt idx="244">
                  <c:v>14972.22</c:v>
                </c:pt>
                <c:pt idx="245">
                  <c:v>15100.91</c:v>
                </c:pt>
                <c:pt idx="246">
                  <c:v>15263.52</c:v>
                </c:pt>
                <c:pt idx="247">
                  <c:v>15116.3</c:v>
                </c:pt>
                <c:pt idx="248">
                  <c:v>15011.95</c:v>
                </c:pt>
                <c:pt idx="249">
                  <c:v>15019.62</c:v>
                </c:pt>
                <c:pt idx="250">
                  <c:v>15059.71</c:v>
                </c:pt>
                <c:pt idx="251">
                  <c:v>15021.06</c:v>
                </c:pt>
                <c:pt idx="252">
                  <c:v>14876.31</c:v>
                </c:pt>
                <c:pt idx="253">
                  <c:v>14721.61</c:v>
                </c:pt>
                <c:pt idx="254">
                  <c:v>14604.95</c:v>
                </c:pt>
                <c:pt idx="255">
                  <c:v>14818.14</c:v>
                </c:pt>
                <c:pt idx="256">
                  <c:v>14860.02</c:v>
                </c:pt>
                <c:pt idx="257">
                  <c:v>14849.67</c:v>
                </c:pt>
                <c:pt idx="258">
                  <c:v>14720</c:v>
                </c:pt>
                <c:pt idx="259">
                  <c:v>14936.18</c:v>
                </c:pt>
                <c:pt idx="260">
                  <c:v>14936.18</c:v>
                </c:pt>
                <c:pt idx="261">
                  <c:v>14980.95</c:v>
                </c:pt>
                <c:pt idx="262">
                  <c:v>14980.95</c:v>
                </c:pt>
                <c:pt idx="263">
                  <c:v>15123.83</c:v>
                </c:pt>
                <c:pt idx="264">
                  <c:v>15232.1</c:v>
                </c:pt>
                <c:pt idx="265">
                  <c:v>15307.03</c:v>
                </c:pt>
                <c:pt idx="266">
                  <c:v>15341.4</c:v>
                </c:pt>
                <c:pt idx="267">
                  <c:v>15206.47</c:v>
                </c:pt>
                <c:pt idx="268">
                  <c:v>15237.42</c:v>
                </c:pt>
                <c:pt idx="269">
                  <c:v>15333.96</c:v>
                </c:pt>
                <c:pt idx="270">
                  <c:v>15041.38</c:v>
                </c:pt>
                <c:pt idx="271">
                  <c:v>15178.63</c:v>
                </c:pt>
                <c:pt idx="272">
                  <c:v>14816.71</c:v>
                </c:pt>
                <c:pt idx="273">
                  <c:v>15214.18</c:v>
                </c:pt>
                <c:pt idx="274">
                  <c:v>15405.66</c:v>
                </c:pt>
                <c:pt idx="275">
                  <c:v>15400.85</c:v>
                </c:pt>
                <c:pt idx="276">
                  <c:v>15400.85</c:v>
                </c:pt>
                <c:pt idx="277">
                  <c:v>15400.85</c:v>
                </c:pt>
                <c:pt idx="278">
                  <c:v>15313.74</c:v>
                </c:pt>
                <c:pt idx="279">
                  <c:v>15360.03</c:v>
                </c:pt>
                <c:pt idx="280">
                  <c:v>15454.4</c:v>
                </c:pt>
                <c:pt idx="281">
                  <c:v>15607.13</c:v>
                </c:pt>
                <c:pt idx="282">
                  <c:v>15541.32</c:v>
                </c:pt>
                <c:pt idx="283">
                  <c:v>15541.32</c:v>
                </c:pt>
                <c:pt idx="284">
                  <c:v>15436.58</c:v>
                </c:pt>
                <c:pt idx="285">
                  <c:v>15620.98</c:v>
                </c:pt>
                <c:pt idx="286">
                  <c:v>15362.9</c:v>
                </c:pt>
                <c:pt idx="287">
                  <c:v>15346.5</c:v>
                </c:pt>
                <c:pt idx="288">
                  <c:v>15493.87</c:v>
                </c:pt>
                <c:pt idx="289">
                  <c:v>15286.99</c:v>
                </c:pt>
                <c:pt idx="290">
                  <c:v>15286.99</c:v>
                </c:pt>
                <c:pt idx="291">
                  <c:v>15058.11</c:v>
                </c:pt>
                <c:pt idx="292">
                  <c:v>15218.98</c:v>
                </c:pt>
                <c:pt idx="293">
                  <c:v>15352.62</c:v>
                </c:pt>
                <c:pt idx="294">
                  <c:v>15345.71</c:v>
                </c:pt>
                <c:pt idx="295">
                  <c:v>15345.71</c:v>
                </c:pt>
                <c:pt idx="296">
                  <c:v>15454.68</c:v>
                </c:pt>
                <c:pt idx="297">
                  <c:v>15454.68</c:v>
                </c:pt>
                <c:pt idx="298">
                  <c:v>15474.46</c:v>
                </c:pt>
                <c:pt idx="299">
                  <c:v>15420.24</c:v>
                </c:pt>
                <c:pt idx="300">
                  <c:v>15420.24</c:v>
                </c:pt>
                <c:pt idx="301">
                  <c:v>15420.24</c:v>
                </c:pt>
                <c:pt idx="302">
                  <c:v>15480.36</c:v>
                </c:pt>
                <c:pt idx="303">
                  <c:v>15344.86</c:v>
                </c:pt>
                <c:pt idx="304">
                  <c:v>14866.78</c:v>
                </c:pt>
                <c:pt idx="305">
                  <c:v>14866.78</c:v>
                </c:pt>
                <c:pt idx="306">
                  <c:v>14593.95</c:v>
                </c:pt>
                <c:pt idx="307">
                  <c:v>13874.98</c:v>
                </c:pt>
                <c:pt idx="308">
                  <c:v>14149.93</c:v>
                </c:pt>
                <c:pt idx="309">
                  <c:v>14537.2</c:v>
                </c:pt>
                <c:pt idx="310">
                  <c:v>14537.2</c:v>
                </c:pt>
                <c:pt idx="311">
                  <c:v>15748.15</c:v>
                </c:pt>
                <c:pt idx="312">
                  <c:v>15888.21</c:v>
                </c:pt>
                <c:pt idx="313">
                  <c:v>15888.21</c:v>
                </c:pt>
                <c:pt idx="314">
                  <c:v>16158.89</c:v>
                </c:pt>
                <c:pt idx="315">
                  <c:v>16158.89</c:v>
                </c:pt>
                <c:pt idx="316">
                  <c:v>16023.41</c:v>
                </c:pt>
                <c:pt idx="317">
                  <c:v>16012.22</c:v>
                </c:pt>
                <c:pt idx="318">
                  <c:v>15930.57</c:v>
                </c:pt>
                <c:pt idx="319">
                  <c:v>15779.93</c:v>
                </c:pt>
                <c:pt idx="320">
                  <c:v>15833.28</c:v>
                </c:pt>
                <c:pt idx="321">
                  <c:v>16060.03</c:v>
                </c:pt>
                <c:pt idx="322">
                  <c:v>16169.69</c:v>
                </c:pt>
                <c:pt idx="323">
                  <c:v>16014.28</c:v>
                </c:pt>
                <c:pt idx="324">
                  <c:v>16200.05</c:v>
                </c:pt>
                <c:pt idx="325">
                  <c:v>16250.44</c:v>
                </c:pt>
                <c:pt idx="326">
                  <c:v>16288.52</c:v>
                </c:pt>
                <c:pt idx="327">
                  <c:v>16274.35</c:v>
                </c:pt>
                <c:pt idx="328">
                  <c:v>16274.35</c:v>
                </c:pt>
                <c:pt idx="329">
                  <c:v>16334.67</c:v>
                </c:pt>
                <c:pt idx="330">
                  <c:v>16291.96</c:v>
                </c:pt>
                <c:pt idx="331">
                  <c:v>16084.57</c:v>
                </c:pt>
                <c:pt idx="332">
                  <c:v>15682.6</c:v>
                </c:pt>
                <c:pt idx="333">
                  <c:v>15784.03</c:v>
                </c:pt>
                <c:pt idx="334">
                  <c:v>15720.33</c:v>
                </c:pt>
                <c:pt idx="335">
                  <c:v>15266.85</c:v>
                </c:pt>
                <c:pt idx="336">
                  <c:v>15658.01</c:v>
                </c:pt>
                <c:pt idx="337">
                  <c:v>15385.79</c:v>
                </c:pt>
                <c:pt idx="338">
                  <c:v>15123.63</c:v>
                </c:pt>
                <c:pt idx="339">
                  <c:v>15235.4</c:v>
                </c:pt>
                <c:pt idx="340">
                  <c:v>15307.03</c:v>
                </c:pt>
                <c:pt idx="341">
                  <c:v>15453.48</c:v>
                </c:pt>
                <c:pt idx="342">
                  <c:v>15183.68</c:v>
                </c:pt>
                <c:pt idx="343">
                  <c:v>15130.05</c:v>
                </c:pt>
                <c:pt idx="344">
                  <c:v>15259.25</c:v>
                </c:pt>
                <c:pt idx="345">
                  <c:v>15259.25</c:v>
                </c:pt>
                <c:pt idx="346">
                  <c:v>15163.32</c:v>
                </c:pt>
                <c:pt idx="347">
                  <c:v>15196.9</c:v>
                </c:pt>
                <c:pt idx="348">
                  <c:v>15312.94</c:v>
                </c:pt>
                <c:pt idx="349">
                  <c:v>15537.8</c:v>
                </c:pt>
                <c:pt idx="350">
                  <c:v>15537.8</c:v>
                </c:pt>
                <c:pt idx="351">
                  <c:v>15594.36</c:v>
                </c:pt>
                <c:pt idx="352">
                  <c:v>15311.46</c:v>
                </c:pt>
                <c:pt idx="353">
                  <c:v>14993.57</c:v>
                </c:pt>
                <c:pt idx="354">
                  <c:v>14993.57</c:v>
                </c:pt>
                <c:pt idx="355">
                  <c:v>15180.39</c:v>
                </c:pt>
                <c:pt idx="356">
                  <c:v>15180.39</c:v>
                </c:pt>
                <c:pt idx="357">
                  <c:v>15221.4</c:v>
                </c:pt>
                <c:pt idx="358">
                  <c:v>15221.4</c:v>
                </c:pt>
                <c:pt idx="359">
                  <c:v>15341.3</c:v>
                </c:pt>
                <c:pt idx="360">
                  <c:v>15462.09</c:v>
                </c:pt>
                <c:pt idx="361">
                  <c:v>15461.25</c:v>
                </c:pt>
                <c:pt idx="362">
                  <c:v>15499.2</c:v>
                </c:pt>
                <c:pt idx="363">
                  <c:v>15853.07</c:v>
                </c:pt>
                <c:pt idx="364">
                  <c:v>15881.52</c:v>
                </c:pt>
                <c:pt idx="365">
                  <c:v>15885.58</c:v>
                </c:pt>
                <c:pt idx="366">
                  <c:v>15755.29</c:v>
                </c:pt>
                <c:pt idx="367">
                  <c:v>15629.05</c:v>
                </c:pt>
                <c:pt idx="368">
                  <c:v>15733.07</c:v>
                </c:pt>
                <c:pt idx="369">
                  <c:v>15675.79</c:v>
                </c:pt>
                <c:pt idx="370">
                  <c:v>15272.08</c:v>
                </c:pt>
                <c:pt idx="371">
                  <c:v>15272.08</c:v>
                </c:pt>
                <c:pt idx="372">
                  <c:v>15226.73</c:v>
                </c:pt>
                <c:pt idx="373">
                  <c:v>15171.48</c:v>
                </c:pt>
                <c:pt idx="374">
                  <c:v>14949.06</c:v>
                </c:pt>
                <c:pt idx="375">
                  <c:v>14851.94</c:v>
                </c:pt>
                <c:pt idx="376">
                  <c:v>14851.94</c:v>
                </c:pt>
                <c:pt idx="377">
                  <c:v>15110.95</c:v>
                </c:pt>
                <c:pt idx="378">
                  <c:v>15110.95</c:v>
                </c:pt>
                <c:pt idx="379">
                  <c:v>15189.83</c:v>
                </c:pt>
                <c:pt idx="380">
                  <c:v>15089.38</c:v>
                </c:pt>
                <c:pt idx="381">
                  <c:v>15257.59</c:v>
                </c:pt>
                <c:pt idx="382">
                  <c:v>15257.59</c:v>
                </c:pt>
                <c:pt idx="383">
                  <c:v>15257.59</c:v>
                </c:pt>
                <c:pt idx="384">
                  <c:v>15060.17</c:v>
                </c:pt>
                <c:pt idx="385">
                  <c:v>15135.91</c:v>
                </c:pt>
                <c:pt idx="386">
                  <c:v>14883.3</c:v>
                </c:pt>
                <c:pt idx="387">
                  <c:v>15273.52</c:v>
                </c:pt>
                <c:pt idx="388">
                  <c:v>15268.9</c:v>
                </c:pt>
                <c:pt idx="389">
                  <c:v>15474.51</c:v>
                </c:pt>
                <c:pt idx="390">
                  <c:v>15940.6</c:v>
                </c:pt>
                <c:pt idx="391">
                  <c:v>15622.59</c:v>
                </c:pt>
                <c:pt idx="392">
                  <c:v>15622.59</c:v>
                </c:pt>
                <c:pt idx="393">
                  <c:v>15480.35</c:v>
                </c:pt>
                <c:pt idx="394">
                  <c:v>15763.38</c:v>
                </c:pt>
                <c:pt idx="395">
                  <c:v>15754.72</c:v>
                </c:pt>
                <c:pt idx="396">
                  <c:v>15754.72</c:v>
                </c:pt>
                <c:pt idx="397">
                  <c:v>15881.33</c:v>
                </c:pt>
                <c:pt idx="398">
                  <c:v>15791.32</c:v>
                </c:pt>
                <c:pt idx="399">
                  <c:v>15461.59</c:v>
                </c:pt>
                <c:pt idx="400">
                  <c:v>15671.27</c:v>
                </c:pt>
                <c:pt idx="401">
                  <c:v>15837.58</c:v>
                </c:pt>
                <c:pt idx="402">
                  <c:v>15646.26</c:v>
                </c:pt>
                <c:pt idx="403">
                  <c:v>15760.33</c:v>
                </c:pt>
                <c:pt idx="404">
                  <c:v>15966.66</c:v>
                </c:pt>
                <c:pt idx="405">
                  <c:v>15737.13</c:v>
                </c:pt>
                <c:pt idx="406">
                  <c:v>15476.57</c:v>
                </c:pt>
                <c:pt idx="407">
                  <c:v>15666.75</c:v>
                </c:pt>
                <c:pt idx="408">
                  <c:v>15623.56</c:v>
                </c:pt>
                <c:pt idx="409">
                  <c:v>15486.33</c:v>
                </c:pt>
                <c:pt idx="410">
                  <c:v>15373.63</c:v>
                </c:pt>
                <c:pt idx="411">
                  <c:v>15373.63</c:v>
                </c:pt>
                <c:pt idx="412">
                  <c:v>15478.31</c:v>
                </c:pt>
                <c:pt idx="413">
                  <c:v>15643.01</c:v>
                </c:pt>
                <c:pt idx="414">
                  <c:v>15852.72</c:v>
                </c:pt>
                <c:pt idx="415">
                  <c:v>16155.33</c:v>
                </c:pt>
                <c:pt idx="416">
                  <c:v>16343.63</c:v>
                </c:pt>
                <c:pt idx="417">
                  <c:v>15870.03</c:v>
                </c:pt>
                <c:pt idx="418">
                  <c:v>15864.94</c:v>
                </c:pt>
                <c:pt idx="419">
                  <c:v>15748.74</c:v>
                </c:pt>
                <c:pt idx="420">
                  <c:v>15452.64</c:v>
                </c:pt>
                <c:pt idx="421">
                  <c:v>15452.64</c:v>
                </c:pt>
                <c:pt idx="422">
                  <c:v>15551.08</c:v>
                </c:pt>
                <c:pt idx="423">
                  <c:v>15609.88</c:v>
                </c:pt>
                <c:pt idx="424">
                  <c:v>15751.17</c:v>
                </c:pt>
                <c:pt idx="425">
                  <c:v>16047.37</c:v>
                </c:pt>
                <c:pt idx="426">
                  <c:v>16047.37</c:v>
                </c:pt>
                <c:pt idx="427">
                  <c:v>16052.03</c:v>
                </c:pt>
                <c:pt idx="428">
                  <c:v>16054.31</c:v>
                </c:pt>
                <c:pt idx="429">
                  <c:v>16435.84</c:v>
                </c:pt>
                <c:pt idx="430">
                  <c:v>16753.79</c:v>
                </c:pt>
                <c:pt idx="431">
                  <c:v>16753.79</c:v>
                </c:pt>
                <c:pt idx="432">
                  <c:v>17019.91</c:v>
                </c:pt>
                <c:pt idx="433">
                  <c:v>17162.89</c:v>
                </c:pt>
                <c:pt idx="434">
                  <c:v>17409.09</c:v>
                </c:pt>
                <c:pt idx="435">
                  <c:v>17288.7</c:v>
                </c:pt>
                <c:pt idx="436">
                  <c:v>17288.7</c:v>
                </c:pt>
                <c:pt idx="437">
                  <c:v>17105.41</c:v>
                </c:pt>
                <c:pt idx="438">
                  <c:v>17517.669999999998</c:v>
                </c:pt>
                <c:pt idx="439">
                  <c:v>17792.88</c:v>
                </c:pt>
                <c:pt idx="440">
                  <c:v>17339.509999999998</c:v>
                </c:pt>
                <c:pt idx="441">
                  <c:v>17339.509999999998</c:v>
                </c:pt>
                <c:pt idx="442">
                  <c:v>17896.38</c:v>
                </c:pt>
                <c:pt idx="443">
                  <c:v>17449.18</c:v>
                </c:pt>
                <c:pt idx="444">
                  <c:v>17266.3</c:v>
                </c:pt>
                <c:pt idx="445">
                  <c:v>16497.509999999998</c:v>
                </c:pt>
                <c:pt idx="446">
                  <c:v>16497.509999999998</c:v>
                </c:pt>
                <c:pt idx="447">
                  <c:v>16554.099999999999</c:v>
                </c:pt>
                <c:pt idx="448">
                  <c:v>16464.95</c:v>
                </c:pt>
                <c:pt idx="449">
                  <c:v>16302.9</c:v>
                </c:pt>
                <c:pt idx="450">
                  <c:v>16097.02</c:v>
                </c:pt>
                <c:pt idx="451">
                  <c:v>16097.02</c:v>
                </c:pt>
                <c:pt idx="452">
                  <c:v>15980.73</c:v>
                </c:pt>
                <c:pt idx="453">
                  <c:v>15935.56</c:v>
                </c:pt>
                <c:pt idx="454">
                  <c:v>16033.92</c:v>
                </c:pt>
                <c:pt idx="455">
                  <c:v>15898.57</c:v>
                </c:pt>
                <c:pt idx="456">
                  <c:v>15898.57</c:v>
                </c:pt>
                <c:pt idx="457">
                  <c:v>15865.87</c:v>
                </c:pt>
                <c:pt idx="458">
                  <c:v>15637.1</c:v>
                </c:pt>
                <c:pt idx="459">
                  <c:v>15637.1</c:v>
                </c:pt>
                <c:pt idx="460">
                  <c:v>15821.43</c:v>
                </c:pt>
                <c:pt idx="461">
                  <c:v>15821.43</c:v>
                </c:pt>
                <c:pt idx="462">
                  <c:v>16383.96</c:v>
                </c:pt>
                <c:pt idx="463">
                  <c:v>16383.96</c:v>
                </c:pt>
                <c:pt idx="464">
                  <c:v>16383.96</c:v>
                </c:pt>
                <c:pt idx="465">
                  <c:v>16776.11</c:v>
                </c:pt>
                <c:pt idx="466">
                  <c:v>16776.11</c:v>
                </c:pt>
                <c:pt idx="467">
                  <c:v>16781.55</c:v>
                </c:pt>
                <c:pt idx="468">
                  <c:v>16537.87</c:v>
                </c:pt>
                <c:pt idx="469">
                  <c:v>16537.87</c:v>
                </c:pt>
                <c:pt idx="470">
                  <c:v>16360.78</c:v>
                </c:pt>
                <c:pt idx="471">
                  <c:v>16360.78</c:v>
                </c:pt>
                <c:pt idx="472">
                  <c:v>16786.53</c:v>
                </c:pt>
                <c:pt idx="473">
                  <c:v>16786.53</c:v>
                </c:pt>
                <c:pt idx="474">
                  <c:v>16412.7</c:v>
                </c:pt>
                <c:pt idx="475">
                  <c:v>16069.56</c:v>
                </c:pt>
                <c:pt idx="476">
                  <c:v>16069.56</c:v>
                </c:pt>
                <c:pt idx="477">
                  <c:v>16060.31</c:v>
                </c:pt>
                <c:pt idx="478">
                  <c:v>16060.31</c:v>
                </c:pt>
                <c:pt idx="479">
                  <c:v>16095.15</c:v>
                </c:pt>
                <c:pt idx="480">
                  <c:v>15887.13</c:v>
                </c:pt>
                <c:pt idx="481">
                  <c:v>16031.27</c:v>
                </c:pt>
                <c:pt idx="482">
                  <c:v>16031.27</c:v>
                </c:pt>
                <c:pt idx="483">
                  <c:v>16128.16</c:v>
                </c:pt>
                <c:pt idx="484">
                  <c:v>16017.1</c:v>
                </c:pt>
                <c:pt idx="485">
                  <c:v>16012.74</c:v>
                </c:pt>
                <c:pt idx="486">
                  <c:v>16022.89</c:v>
                </c:pt>
                <c:pt idx="487">
                  <c:v>16336.14</c:v>
                </c:pt>
                <c:pt idx="488">
                  <c:v>15797.63</c:v>
                </c:pt>
                <c:pt idx="489">
                  <c:v>15564.79</c:v>
                </c:pt>
                <c:pt idx="490">
                  <c:v>15539.55</c:v>
                </c:pt>
                <c:pt idx="491">
                  <c:v>15502.6</c:v>
                </c:pt>
                <c:pt idx="492">
                  <c:v>15555.79</c:v>
                </c:pt>
                <c:pt idx="493">
                  <c:v>15741.84</c:v>
                </c:pt>
                <c:pt idx="494">
                  <c:v>15906.56</c:v>
                </c:pt>
                <c:pt idx="495">
                  <c:v>15985.5</c:v>
                </c:pt>
                <c:pt idx="496">
                  <c:v>16150.11</c:v>
                </c:pt>
                <c:pt idx="497">
                  <c:v>16177.26</c:v>
                </c:pt>
                <c:pt idx="498">
                  <c:v>16304.44</c:v>
                </c:pt>
                <c:pt idx="499">
                  <c:v>16417.259999999998</c:v>
                </c:pt>
                <c:pt idx="500">
                  <c:v>16577.849999999999</c:v>
                </c:pt>
                <c:pt idx="501">
                  <c:v>16533.2</c:v>
                </c:pt>
                <c:pt idx="502">
                  <c:v>16606.41</c:v>
                </c:pt>
                <c:pt idx="503">
                  <c:v>16861.61</c:v>
                </c:pt>
                <c:pt idx="504">
                  <c:v>17198.669999999998</c:v>
                </c:pt>
                <c:pt idx="505">
                  <c:v>17082.21</c:v>
                </c:pt>
                <c:pt idx="506">
                  <c:v>16964.509999999998</c:v>
                </c:pt>
                <c:pt idx="507">
                  <c:v>17061.29</c:v>
                </c:pt>
                <c:pt idx="508">
                  <c:v>16740.919999999998</c:v>
                </c:pt>
                <c:pt idx="509">
                  <c:v>17095.990000000002</c:v>
                </c:pt>
                <c:pt idx="510">
                  <c:v>17040.240000000002</c:v>
                </c:pt>
                <c:pt idx="511">
                  <c:v>16843.599999999999</c:v>
                </c:pt>
                <c:pt idx="512">
                  <c:v>16781.48</c:v>
                </c:pt>
                <c:pt idx="513">
                  <c:v>16895.650000000001</c:v>
                </c:pt>
                <c:pt idx="514">
                  <c:v>17060.47</c:v>
                </c:pt>
                <c:pt idx="515">
                  <c:v>16978.13</c:v>
                </c:pt>
                <c:pt idx="516">
                  <c:v>17163.560000000001</c:v>
                </c:pt>
                <c:pt idx="517">
                  <c:v>17106.96</c:v>
                </c:pt>
                <c:pt idx="518">
                  <c:v>17025.68</c:v>
                </c:pt>
                <c:pt idx="519">
                  <c:v>17198.86</c:v>
                </c:pt>
                <c:pt idx="520">
                  <c:v>17328.189999999999</c:v>
                </c:pt>
                <c:pt idx="521">
                  <c:v>17396.419999999998</c:v>
                </c:pt>
                <c:pt idx="522">
                  <c:v>17808.68</c:v>
                </c:pt>
                <c:pt idx="523">
                  <c:v>17563.87</c:v>
                </c:pt>
                <c:pt idx="524">
                  <c:v>17645.939999999999</c:v>
                </c:pt>
                <c:pt idx="525">
                  <c:v>17790.400000000001</c:v>
                </c:pt>
                <c:pt idx="526">
                  <c:v>18301.62</c:v>
                </c:pt>
                <c:pt idx="527">
                  <c:v>18032.02</c:v>
                </c:pt>
                <c:pt idx="528">
                  <c:v>18820.55</c:v>
                </c:pt>
                <c:pt idx="529">
                  <c:v>19177.830000000002</c:v>
                </c:pt>
                <c:pt idx="530">
                  <c:v>19455.57</c:v>
                </c:pt>
                <c:pt idx="531">
                  <c:v>19807.88</c:v>
                </c:pt>
                <c:pt idx="532">
                  <c:v>20214.98</c:v>
                </c:pt>
                <c:pt idx="533">
                  <c:v>20217.72</c:v>
                </c:pt>
                <c:pt idx="534">
                  <c:v>20018.46</c:v>
                </c:pt>
                <c:pt idx="535">
                  <c:v>20018.46</c:v>
                </c:pt>
                <c:pt idx="536">
                  <c:v>19849.62</c:v>
                </c:pt>
                <c:pt idx="537">
                  <c:v>20101.02</c:v>
                </c:pt>
                <c:pt idx="538">
                  <c:v>21024.77</c:v>
                </c:pt>
                <c:pt idx="539">
                  <c:v>21338.95</c:v>
                </c:pt>
                <c:pt idx="540">
                  <c:v>20829.75</c:v>
                </c:pt>
                <c:pt idx="541">
                  <c:v>19575.759999999998</c:v>
                </c:pt>
                <c:pt idx="542">
                  <c:v>19264.599999999999</c:v>
                </c:pt>
                <c:pt idx="543">
                  <c:v>18858.98</c:v>
                </c:pt>
                <c:pt idx="544">
                  <c:v>19027.23</c:v>
                </c:pt>
                <c:pt idx="545">
                  <c:v>18780.34</c:v>
                </c:pt>
                <c:pt idx="546">
                  <c:v>18860.580000000002</c:v>
                </c:pt>
                <c:pt idx="547">
                  <c:v>18696.78</c:v>
                </c:pt>
                <c:pt idx="548">
                  <c:v>19063.740000000002</c:v>
                </c:pt>
                <c:pt idx="549">
                  <c:v>19047.03</c:v>
                </c:pt>
                <c:pt idx="550">
                  <c:v>19047.03</c:v>
                </c:pt>
                <c:pt idx="551">
                  <c:v>18465.04</c:v>
                </c:pt>
                <c:pt idx="552">
                  <c:v>18696.28</c:v>
                </c:pt>
                <c:pt idx="553">
                  <c:v>19065</c:v>
                </c:pt>
                <c:pt idx="554">
                  <c:v>18975.04</c:v>
                </c:pt>
                <c:pt idx="555">
                  <c:v>18937.89</c:v>
                </c:pt>
                <c:pt idx="556">
                  <c:v>18994.03</c:v>
                </c:pt>
                <c:pt idx="557">
                  <c:v>18794.740000000002</c:v>
                </c:pt>
                <c:pt idx="558">
                  <c:v>18846.07</c:v>
                </c:pt>
                <c:pt idx="559">
                  <c:v>19573</c:v>
                </c:pt>
                <c:pt idx="560">
                  <c:v>19161.22</c:v>
                </c:pt>
                <c:pt idx="561">
                  <c:v>18371.36</c:v>
                </c:pt>
                <c:pt idx="562">
                  <c:v>18049.11</c:v>
                </c:pt>
                <c:pt idx="563">
                  <c:v>17551.63</c:v>
                </c:pt>
                <c:pt idx="564">
                  <c:v>17671.34</c:v>
                </c:pt>
                <c:pt idx="565">
                  <c:v>17627.61</c:v>
                </c:pt>
                <c:pt idx="566">
                  <c:v>17634.12</c:v>
                </c:pt>
                <c:pt idx="567">
                  <c:v>18184.89</c:v>
                </c:pt>
                <c:pt idx="568">
                  <c:v>18043.27</c:v>
                </c:pt>
                <c:pt idx="569">
                  <c:v>17674.38</c:v>
                </c:pt>
                <c:pt idx="570">
                  <c:v>17637.87</c:v>
                </c:pt>
                <c:pt idx="571">
                  <c:v>17543.439999999999</c:v>
                </c:pt>
                <c:pt idx="572">
                  <c:v>17163.060000000001</c:v>
                </c:pt>
                <c:pt idx="573">
                  <c:v>16844.919999999998</c:v>
                </c:pt>
                <c:pt idx="574">
                  <c:v>16568.02</c:v>
                </c:pt>
                <c:pt idx="575">
                  <c:v>16568.02</c:v>
                </c:pt>
                <c:pt idx="576">
                  <c:v>16568.02</c:v>
                </c:pt>
                <c:pt idx="577">
                  <c:v>16415.060000000001</c:v>
                </c:pt>
                <c:pt idx="578">
                  <c:v>16417.53</c:v>
                </c:pt>
                <c:pt idx="579">
                  <c:v>16720.240000000002</c:v>
                </c:pt>
                <c:pt idx="580">
                  <c:v>17044.61</c:v>
                </c:pt>
                <c:pt idx="581">
                  <c:v>17336.72</c:v>
                </c:pt>
                <c:pt idx="582">
                  <c:v>17289.5</c:v>
                </c:pt>
                <c:pt idx="583">
                  <c:v>17189.93</c:v>
                </c:pt>
                <c:pt idx="584">
                  <c:v>17687.93</c:v>
                </c:pt>
                <c:pt idx="585">
                  <c:v>17892.5</c:v>
                </c:pt>
                <c:pt idx="586">
                  <c:v>17865.5</c:v>
                </c:pt>
                <c:pt idx="587">
                  <c:v>18124.5</c:v>
                </c:pt>
                <c:pt idx="588">
                  <c:v>18324.5</c:v>
                </c:pt>
                <c:pt idx="589">
                  <c:v>18159.259999999998</c:v>
                </c:pt>
                <c:pt idx="590">
                  <c:v>17803</c:v>
                </c:pt>
                <c:pt idx="591">
                  <c:v>17768</c:v>
                </c:pt>
                <c:pt idx="592">
                  <c:v>17489</c:v>
                </c:pt>
                <c:pt idx="593">
                  <c:v>17525.75</c:v>
                </c:pt>
                <c:pt idx="594">
                  <c:v>17713.5</c:v>
                </c:pt>
                <c:pt idx="595">
                  <c:v>17441.5</c:v>
                </c:pt>
                <c:pt idx="596">
                  <c:v>17669.5</c:v>
                </c:pt>
                <c:pt idx="597">
                  <c:v>17366</c:v>
                </c:pt>
                <c:pt idx="598">
                  <c:v>17226</c:v>
                </c:pt>
                <c:pt idx="599">
                  <c:v>16930.75</c:v>
                </c:pt>
                <c:pt idx="600">
                  <c:v>17271.5</c:v>
                </c:pt>
                <c:pt idx="601">
                  <c:v>17166</c:v>
                </c:pt>
                <c:pt idx="602">
                  <c:v>16707</c:v>
                </c:pt>
                <c:pt idx="603">
                  <c:v>16112.5</c:v>
                </c:pt>
                <c:pt idx="604">
                  <c:v>16106</c:v>
                </c:pt>
                <c:pt idx="605">
                  <c:v>16112.75</c:v>
                </c:pt>
                <c:pt idx="606">
                  <c:v>16006.5</c:v>
                </c:pt>
                <c:pt idx="607">
                  <c:v>16089.5</c:v>
                </c:pt>
                <c:pt idx="608">
                  <c:v>16005</c:v>
                </c:pt>
                <c:pt idx="609">
                  <c:v>15783</c:v>
                </c:pt>
                <c:pt idx="610">
                  <c:v>15667.5</c:v>
                </c:pt>
                <c:pt idx="611">
                  <c:v>15753.5</c:v>
                </c:pt>
                <c:pt idx="612">
                  <c:v>15752.5</c:v>
                </c:pt>
                <c:pt idx="613">
                  <c:v>15660</c:v>
                </c:pt>
                <c:pt idx="614">
                  <c:v>15753.75</c:v>
                </c:pt>
                <c:pt idx="615">
                  <c:v>15984.5</c:v>
                </c:pt>
                <c:pt idx="616">
                  <c:v>15984</c:v>
                </c:pt>
                <c:pt idx="617">
                  <c:v>16013</c:v>
                </c:pt>
                <c:pt idx="618">
                  <c:v>16248</c:v>
                </c:pt>
                <c:pt idx="619">
                  <c:v>16177</c:v>
                </c:pt>
                <c:pt idx="620">
                  <c:v>16538</c:v>
                </c:pt>
                <c:pt idx="621">
                  <c:v>16469</c:v>
                </c:pt>
                <c:pt idx="622">
                  <c:v>16416</c:v>
                </c:pt>
                <c:pt idx="623">
                  <c:v>16070</c:v>
                </c:pt>
                <c:pt idx="624">
                  <c:v>15764.74</c:v>
                </c:pt>
                <c:pt idx="625">
                  <c:v>15799</c:v>
                </c:pt>
                <c:pt idx="626">
                  <c:v>15918</c:v>
                </c:pt>
                <c:pt idx="627">
                  <c:v>15839</c:v>
                </c:pt>
                <c:pt idx="628">
                  <c:v>15901</c:v>
                </c:pt>
                <c:pt idx="629">
                  <c:v>15962</c:v>
                </c:pt>
                <c:pt idx="630">
                  <c:v>16092.5</c:v>
                </c:pt>
                <c:pt idx="631">
                  <c:v>16178.6</c:v>
                </c:pt>
                <c:pt idx="632">
                  <c:v>16189</c:v>
                </c:pt>
                <c:pt idx="633">
                  <c:v>16049.5</c:v>
                </c:pt>
                <c:pt idx="634">
                  <c:v>16071.5</c:v>
                </c:pt>
                <c:pt idx="635">
                  <c:v>16151.5</c:v>
                </c:pt>
                <c:pt idx="636">
                  <c:v>15835.25</c:v>
                </c:pt>
                <c:pt idx="637">
                  <c:v>16173.75</c:v>
                </c:pt>
                <c:pt idx="638">
                  <c:v>16337</c:v>
                </c:pt>
                <c:pt idx="639">
                  <c:v>16375</c:v>
                </c:pt>
                <c:pt idx="640">
                  <c:v>16375</c:v>
                </c:pt>
                <c:pt idx="641">
                  <c:v>16498</c:v>
                </c:pt>
                <c:pt idx="642">
                  <c:v>16688</c:v>
                </c:pt>
                <c:pt idx="643">
                  <c:v>16279</c:v>
                </c:pt>
                <c:pt idx="644">
                  <c:v>16279</c:v>
                </c:pt>
                <c:pt idx="645">
                  <c:v>16279</c:v>
                </c:pt>
                <c:pt idx="646">
                  <c:v>16658.5</c:v>
                </c:pt>
                <c:pt idx="647">
                  <c:v>16621</c:v>
                </c:pt>
                <c:pt idx="648">
                  <c:v>16517</c:v>
                </c:pt>
                <c:pt idx="649">
                  <c:v>16265.5</c:v>
                </c:pt>
                <c:pt idx="650">
                  <c:v>16923</c:v>
                </c:pt>
                <c:pt idx="651">
                  <c:v>16762</c:v>
                </c:pt>
                <c:pt idx="652">
                  <c:v>16243</c:v>
                </c:pt>
                <c:pt idx="653">
                  <c:v>16297</c:v>
                </c:pt>
                <c:pt idx="654">
                  <c:v>16389.5</c:v>
                </c:pt>
                <c:pt idx="655">
                  <c:v>16608</c:v>
                </c:pt>
                <c:pt idx="656">
                  <c:v>16306</c:v>
                </c:pt>
                <c:pt idx="657">
                  <c:v>16014.5</c:v>
                </c:pt>
                <c:pt idx="658">
                  <c:v>15940</c:v>
                </c:pt>
                <c:pt idx="659">
                  <c:v>16525</c:v>
                </c:pt>
                <c:pt idx="660">
                  <c:v>16846</c:v>
                </c:pt>
                <c:pt idx="661">
                  <c:v>16438</c:v>
                </c:pt>
                <c:pt idx="662">
                  <c:v>16898.5</c:v>
                </c:pt>
                <c:pt idx="663">
                  <c:v>16539</c:v>
                </c:pt>
                <c:pt idx="664">
                  <c:v>15843</c:v>
                </c:pt>
                <c:pt idx="665">
                  <c:v>15907</c:v>
                </c:pt>
                <c:pt idx="666">
                  <c:v>16382</c:v>
                </c:pt>
                <c:pt idx="667">
                  <c:v>16196.5</c:v>
                </c:pt>
                <c:pt idx="668">
                  <c:v>16755</c:v>
                </c:pt>
                <c:pt idx="669">
                  <c:v>16721</c:v>
                </c:pt>
                <c:pt idx="670">
                  <c:v>16672.5</c:v>
                </c:pt>
                <c:pt idx="671">
                  <c:v>16787</c:v>
                </c:pt>
                <c:pt idx="672">
                  <c:v>17184</c:v>
                </c:pt>
                <c:pt idx="673">
                  <c:v>17251</c:v>
                </c:pt>
                <c:pt idx="674">
                  <c:v>17167</c:v>
                </c:pt>
                <c:pt idx="675">
                  <c:v>17025.5</c:v>
                </c:pt>
                <c:pt idx="676">
                  <c:v>17583.5</c:v>
                </c:pt>
                <c:pt idx="677">
                  <c:v>17858</c:v>
                </c:pt>
                <c:pt idx="678">
                  <c:v>17666</c:v>
                </c:pt>
                <c:pt idx="679">
                  <c:v>18200</c:v>
                </c:pt>
                <c:pt idx="680">
                  <c:v>17984.5</c:v>
                </c:pt>
                <c:pt idx="681">
                  <c:v>17754</c:v>
                </c:pt>
                <c:pt idx="682">
                  <c:v>17789</c:v>
                </c:pt>
                <c:pt idx="683">
                  <c:v>17903</c:v>
                </c:pt>
                <c:pt idx="684">
                  <c:v>18267</c:v>
                </c:pt>
                <c:pt idx="685">
                  <c:v>18152</c:v>
                </c:pt>
                <c:pt idx="686">
                  <c:v>17849</c:v>
                </c:pt>
                <c:pt idx="687">
                  <c:v>18085</c:v>
                </c:pt>
                <c:pt idx="688">
                  <c:v>18042</c:v>
                </c:pt>
                <c:pt idx="689">
                  <c:v>17947.5</c:v>
                </c:pt>
                <c:pt idx="690">
                  <c:v>18406</c:v>
                </c:pt>
                <c:pt idx="691">
                  <c:v>18282</c:v>
                </c:pt>
                <c:pt idx="692">
                  <c:v>18407</c:v>
                </c:pt>
                <c:pt idx="693">
                  <c:v>18333</c:v>
                </c:pt>
                <c:pt idx="694">
                  <c:v>18329.5</c:v>
                </c:pt>
                <c:pt idx="695">
                  <c:v>18284.25</c:v>
                </c:pt>
                <c:pt idx="696">
                  <c:v>18462</c:v>
                </c:pt>
                <c:pt idx="697">
                  <c:v>18086.009999999998</c:v>
                </c:pt>
                <c:pt idx="698">
                  <c:v>18399.009999999998</c:v>
                </c:pt>
                <c:pt idx="699">
                  <c:v>18659</c:v>
                </c:pt>
                <c:pt idx="700">
                  <c:v>18310.25</c:v>
                </c:pt>
                <c:pt idx="701">
                  <c:v>18225.5</c:v>
                </c:pt>
                <c:pt idx="702">
                  <c:v>18443.259999999998</c:v>
                </c:pt>
                <c:pt idx="703">
                  <c:v>18450.5</c:v>
                </c:pt>
                <c:pt idx="704">
                  <c:v>18486</c:v>
                </c:pt>
                <c:pt idx="705">
                  <c:v>18440</c:v>
                </c:pt>
                <c:pt idx="706">
                  <c:v>18634</c:v>
                </c:pt>
                <c:pt idx="707">
                  <c:v>18744.25</c:v>
                </c:pt>
                <c:pt idx="708">
                  <c:v>18622</c:v>
                </c:pt>
                <c:pt idx="709">
                  <c:v>18859</c:v>
                </c:pt>
                <c:pt idx="710">
                  <c:v>19173</c:v>
                </c:pt>
                <c:pt idx="711">
                  <c:v>18868.5</c:v>
                </c:pt>
                <c:pt idx="712">
                  <c:v>19326</c:v>
                </c:pt>
                <c:pt idx="713">
                  <c:v>19671.25</c:v>
                </c:pt>
                <c:pt idx="714">
                  <c:v>19616</c:v>
                </c:pt>
                <c:pt idx="715">
                  <c:v>19672.5</c:v>
                </c:pt>
                <c:pt idx="716">
                  <c:v>20093</c:v>
                </c:pt>
                <c:pt idx="717">
                  <c:v>19858</c:v>
                </c:pt>
                <c:pt idx="718">
                  <c:v>19683.5</c:v>
                </c:pt>
                <c:pt idx="719">
                  <c:v>20252</c:v>
                </c:pt>
                <c:pt idx="720">
                  <c:v>19820</c:v>
                </c:pt>
                <c:pt idx="721">
                  <c:v>20258</c:v>
                </c:pt>
                <c:pt idx="722">
                  <c:v>20373</c:v>
                </c:pt>
                <c:pt idx="723">
                  <c:v>20840.5</c:v>
                </c:pt>
                <c:pt idx="724">
                  <c:v>20842</c:v>
                </c:pt>
                <c:pt idx="725">
                  <c:v>20891</c:v>
                </c:pt>
                <c:pt idx="726">
                  <c:v>20087</c:v>
                </c:pt>
                <c:pt idx="727">
                  <c:v>20417.25</c:v>
                </c:pt>
                <c:pt idx="728">
                  <c:v>20486</c:v>
                </c:pt>
                <c:pt idx="729">
                  <c:v>20616</c:v>
                </c:pt>
                <c:pt idx="730">
                  <c:v>20616</c:v>
                </c:pt>
                <c:pt idx="731">
                  <c:v>20621</c:v>
                </c:pt>
                <c:pt idx="732">
                  <c:v>20722</c:v>
                </c:pt>
                <c:pt idx="733">
                  <c:v>20263</c:v>
                </c:pt>
                <c:pt idx="734">
                  <c:v>19865.5</c:v>
                </c:pt>
                <c:pt idx="735">
                  <c:v>19907</c:v>
                </c:pt>
                <c:pt idx="736">
                  <c:v>20027</c:v>
                </c:pt>
                <c:pt idx="737">
                  <c:v>19530</c:v>
                </c:pt>
                <c:pt idx="738">
                  <c:v>19499</c:v>
                </c:pt>
                <c:pt idx="739">
                  <c:v>19789</c:v>
                </c:pt>
                <c:pt idx="740">
                  <c:v>19953</c:v>
                </c:pt>
                <c:pt idx="741">
                  <c:v>20173</c:v>
                </c:pt>
                <c:pt idx="742">
                  <c:v>20305.490000000002</c:v>
                </c:pt>
                <c:pt idx="743">
                  <c:v>20593</c:v>
                </c:pt>
                <c:pt idx="744">
                  <c:v>20863</c:v>
                </c:pt>
                <c:pt idx="745">
                  <c:v>21082</c:v>
                </c:pt>
                <c:pt idx="746">
                  <c:v>21369</c:v>
                </c:pt>
                <c:pt idx="747">
                  <c:v>21339</c:v>
                </c:pt>
                <c:pt idx="748">
                  <c:v>22143</c:v>
                </c:pt>
                <c:pt idx="749">
                  <c:v>22076</c:v>
                </c:pt>
                <c:pt idx="750">
                  <c:v>22079</c:v>
                </c:pt>
                <c:pt idx="751">
                  <c:v>21459</c:v>
                </c:pt>
                <c:pt idx="752">
                  <c:v>21340</c:v>
                </c:pt>
                <c:pt idx="753">
                  <c:v>22201</c:v>
                </c:pt>
                <c:pt idx="754">
                  <c:v>21199</c:v>
                </c:pt>
                <c:pt idx="755">
                  <c:v>20538.5</c:v>
                </c:pt>
                <c:pt idx="756">
                  <c:v>21049</c:v>
                </c:pt>
                <c:pt idx="757">
                  <c:v>20661</c:v>
                </c:pt>
                <c:pt idx="758">
                  <c:v>20840</c:v>
                </c:pt>
                <c:pt idx="759">
                  <c:v>20810</c:v>
                </c:pt>
                <c:pt idx="760">
                  <c:v>21400.5</c:v>
                </c:pt>
                <c:pt idx="761">
                  <c:v>21082</c:v>
                </c:pt>
                <c:pt idx="762">
                  <c:v>21464.5</c:v>
                </c:pt>
                <c:pt idx="763">
                  <c:v>20501</c:v>
                </c:pt>
                <c:pt idx="764">
                  <c:v>20816</c:v>
                </c:pt>
                <c:pt idx="765">
                  <c:v>20606</c:v>
                </c:pt>
                <c:pt idx="766">
                  <c:v>21023.5</c:v>
                </c:pt>
                <c:pt idx="767">
                  <c:v>21030.5</c:v>
                </c:pt>
                <c:pt idx="768">
                  <c:v>20334</c:v>
                </c:pt>
                <c:pt idx="769">
                  <c:v>20406</c:v>
                </c:pt>
                <c:pt idx="770">
                  <c:v>20346.13</c:v>
                </c:pt>
                <c:pt idx="771">
                  <c:v>20458</c:v>
                </c:pt>
                <c:pt idx="772">
                  <c:v>19856</c:v>
                </c:pt>
                <c:pt idx="773">
                  <c:v>20581</c:v>
                </c:pt>
                <c:pt idx="774">
                  <c:v>20090.5</c:v>
                </c:pt>
                <c:pt idx="775">
                  <c:v>21117</c:v>
                </c:pt>
                <c:pt idx="776">
                  <c:v>21017.5</c:v>
                </c:pt>
                <c:pt idx="777">
                  <c:v>21066</c:v>
                </c:pt>
                <c:pt idx="778">
                  <c:v>21919</c:v>
                </c:pt>
                <c:pt idx="779">
                  <c:v>22401.99</c:v>
                </c:pt>
                <c:pt idx="780">
                  <c:v>22955.75</c:v>
                </c:pt>
                <c:pt idx="781">
                  <c:v>22901</c:v>
                </c:pt>
                <c:pt idx="782">
                  <c:v>22637.25</c:v>
                </c:pt>
                <c:pt idx="783">
                  <c:v>21880</c:v>
                </c:pt>
                <c:pt idx="784">
                  <c:v>20662</c:v>
                </c:pt>
                <c:pt idx="785">
                  <c:v>21031</c:v>
                </c:pt>
                <c:pt idx="786">
                  <c:v>21011</c:v>
                </c:pt>
                <c:pt idx="787">
                  <c:v>21309</c:v>
                </c:pt>
                <c:pt idx="788">
                  <c:v>20846</c:v>
                </c:pt>
                <c:pt idx="789">
                  <c:v>20770</c:v>
                </c:pt>
                <c:pt idx="790">
                  <c:v>21091</c:v>
                </c:pt>
                <c:pt idx="791">
                  <c:v>21185</c:v>
                </c:pt>
                <c:pt idx="792">
                  <c:v>20433</c:v>
                </c:pt>
                <c:pt idx="793">
                  <c:v>20865.5</c:v>
                </c:pt>
                <c:pt idx="794">
                  <c:v>21034.5</c:v>
                </c:pt>
                <c:pt idx="795">
                  <c:v>21034.5</c:v>
                </c:pt>
                <c:pt idx="796">
                  <c:v>21053.5</c:v>
                </c:pt>
                <c:pt idx="797">
                  <c:v>20522</c:v>
                </c:pt>
                <c:pt idx="798">
                  <c:v>20838</c:v>
                </c:pt>
                <c:pt idx="799">
                  <c:v>21273</c:v>
                </c:pt>
                <c:pt idx="800">
                  <c:v>21171</c:v>
                </c:pt>
                <c:pt idx="801">
                  <c:v>20812.25</c:v>
                </c:pt>
                <c:pt idx="802">
                  <c:v>21215</c:v>
                </c:pt>
                <c:pt idx="803">
                  <c:v>20986</c:v>
                </c:pt>
                <c:pt idx="804">
                  <c:v>21484.75</c:v>
                </c:pt>
                <c:pt idx="805">
                  <c:v>22110</c:v>
                </c:pt>
                <c:pt idx="806">
                  <c:v>21703</c:v>
                </c:pt>
                <c:pt idx="807">
                  <c:v>22449</c:v>
                </c:pt>
                <c:pt idx="808">
                  <c:v>23409.5</c:v>
                </c:pt>
                <c:pt idx="809">
                  <c:v>24447.25</c:v>
                </c:pt>
                <c:pt idx="810">
                  <c:v>24447.25</c:v>
                </c:pt>
                <c:pt idx="811">
                  <c:v>23962</c:v>
                </c:pt>
                <c:pt idx="812">
                  <c:v>24689</c:v>
                </c:pt>
                <c:pt idx="813">
                  <c:v>24949.5</c:v>
                </c:pt>
                <c:pt idx="814">
                  <c:v>24210.5</c:v>
                </c:pt>
                <c:pt idx="815">
                  <c:v>24210.5</c:v>
                </c:pt>
                <c:pt idx="816">
                  <c:v>24062</c:v>
                </c:pt>
                <c:pt idx="817">
                  <c:v>23634</c:v>
                </c:pt>
                <c:pt idx="818">
                  <c:v>23266.99</c:v>
                </c:pt>
                <c:pt idx="819">
                  <c:v>24502.5</c:v>
                </c:pt>
                <c:pt idx="820">
                  <c:v>24394.5</c:v>
                </c:pt>
                <c:pt idx="821">
                  <c:v>24923</c:v>
                </c:pt>
                <c:pt idx="822">
                  <c:v>25420</c:v>
                </c:pt>
                <c:pt idx="823">
                  <c:v>25593</c:v>
                </c:pt>
                <c:pt idx="824">
                  <c:v>24635</c:v>
                </c:pt>
                <c:pt idx="825">
                  <c:v>24025</c:v>
                </c:pt>
                <c:pt idx="826">
                  <c:v>23549</c:v>
                </c:pt>
                <c:pt idx="827">
                  <c:v>23384</c:v>
                </c:pt>
                <c:pt idx="828">
                  <c:v>23264</c:v>
                </c:pt>
                <c:pt idx="829">
                  <c:v>22657</c:v>
                </c:pt>
                <c:pt idx="830">
                  <c:v>22657</c:v>
                </c:pt>
                <c:pt idx="831">
                  <c:v>22657</c:v>
                </c:pt>
                <c:pt idx="832">
                  <c:v>22493</c:v>
                </c:pt>
                <c:pt idx="833">
                  <c:v>22910</c:v>
                </c:pt>
                <c:pt idx="834">
                  <c:v>23178.5</c:v>
                </c:pt>
                <c:pt idx="835">
                  <c:v>23651</c:v>
                </c:pt>
                <c:pt idx="836">
                  <c:v>23006.52</c:v>
                </c:pt>
                <c:pt idx="837">
                  <c:v>23567</c:v>
                </c:pt>
                <c:pt idx="838">
                  <c:v>23902</c:v>
                </c:pt>
                <c:pt idx="839">
                  <c:v>23664</c:v>
                </c:pt>
                <c:pt idx="840">
                  <c:v>23268</c:v>
                </c:pt>
                <c:pt idx="841">
                  <c:v>22267</c:v>
                </c:pt>
                <c:pt idx="842">
                  <c:v>22128</c:v>
                </c:pt>
                <c:pt idx="843">
                  <c:v>22258.5</c:v>
                </c:pt>
                <c:pt idx="844">
                  <c:v>22555.5</c:v>
                </c:pt>
                <c:pt idx="845">
                  <c:v>23147</c:v>
                </c:pt>
                <c:pt idx="846">
                  <c:v>23018</c:v>
                </c:pt>
                <c:pt idx="847">
                  <c:v>22788</c:v>
                </c:pt>
                <c:pt idx="848">
                  <c:v>22830.799999999999</c:v>
                </c:pt>
                <c:pt idx="849">
                  <c:v>22927</c:v>
                </c:pt>
                <c:pt idx="850">
                  <c:v>22490</c:v>
                </c:pt>
                <c:pt idx="851">
                  <c:v>23056</c:v>
                </c:pt>
                <c:pt idx="852">
                  <c:v>23750.25</c:v>
                </c:pt>
                <c:pt idx="853">
                  <c:v>23921</c:v>
                </c:pt>
                <c:pt idx="854">
                  <c:v>24204</c:v>
                </c:pt>
                <c:pt idx="855">
                  <c:v>24384.92</c:v>
                </c:pt>
                <c:pt idx="856">
                  <c:v>24177.5</c:v>
                </c:pt>
                <c:pt idx="857">
                  <c:v>24676</c:v>
                </c:pt>
                <c:pt idx="858">
                  <c:v>24591</c:v>
                </c:pt>
                <c:pt idx="859">
                  <c:v>25303</c:v>
                </c:pt>
                <c:pt idx="860">
                  <c:v>24340.5</c:v>
                </c:pt>
                <c:pt idx="861">
                  <c:v>25176</c:v>
                </c:pt>
                <c:pt idx="862">
                  <c:v>26219</c:v>
                </c:pt>
                <c:pt idx="863">
                  <c:v>26880</c:v>
                </c:pt>
                <c:pt idx="864">
                  <c:v>26722</c:v>
                </c:pt>
                <c:pt idx="865">
                  <c:v>25571</c:v>
                </c:pt>
                <c:pt idx="866">
                  <c:v>26268</c:v>
                </c:pt>
                <c:pt idx="867">
                  <c:v>25908</c:v>
                </c:pt>
                <c:pt idx="868">
                  <c:v>26227</c:v>
                </c:pt>
                <c:pt idx="869">
                  <c:v>26409</c:v>
                </c:pt>
                <c:pt idx="870">
                  <c:v>27575.5</c:v>
                </c:pt>
                <c:pt idx="871">
                  <c:v>28952</c:v>
                </c:pt>
                <c:pt idx="872">
                  <c:v>27192</c:v>
                </c:pt>
                <c:pt idx="873">
                  <c:v>27043</c:v>
                </c:pt>
                <c:pt idx="874">
                  <c:v>27053</c:v>
                </c:pt>
                <c:pt idx="875">
                  <c:v>28427</c:v>
                </c:pt>
                <c:pt idx="876">
                  <c:v>29610</c:v>
                </c:pt>
                <c:pt idx="877">
                  <c:v>29092</c:v>
                </c:pt>
                <c:pt idx="878">
                  <c:v>30153</c:v>
                </c:pt>
                <c:pt idx="879">
                  <c:v>29017.3</c:v>
                </c:pt>
                <c:pt idx="880">
                  <c:v>28673.5</c:v>
                </c:pt>
                <c:pt idx="881">
                  <c:v>29194</c:v>
                </c:pt>
                <c:pt idx="882">
                  <c:v>28953</c:v>
                </c:pt>
                <c:pt idx="883">
                  <c:v>28561</c:v>
                </c:pt>
                <c:pt idx="884">
                  <c:v>27895</c:v>
                </c:pt>
                <c:pt idx="885">
                  <c:v>28541</c:v>
                </c:pt>
                <c:pt idx="886">
                  <c:v>29150</c:v>
                </c:pt>
                <c:pt idx="887">
                  <c:v>27651</c:v>
                </c:pt>
                <c:pt idx="888">
                  <c:v>26485</c:v>
                </c:pt>
                <c:pt idx="889">
                  <c:v>27027</c:v>
                </c:pt>
                <c:pt idx="890">
                  <c:v>26599</c:v>
                </c:pt>
                <c:pt idx="891">
                  <c:v>26827</c:v>
                </c:pt>
                <c:pt idx="892">
                  <c:v>26836</c:v>
                </c:pt>
                <c:pt idx="893">
                  <c:v>27234</c:v>
                </c:pt>
                <c:pt idx="894">
                  <c:v>27213</c:v>
                </c:pt>
                <c:pt idx="895">
                  <c:v>27904</c:v>
                </c:pt>
                <c:pt idx="896">
                  <c:v>27599</c:v>
                </c:pt>
                <c:pt idx="897">
                  <c:v>29616</c:v>
                </c:pt>
                <c:pt idx="898">
                  <c:v>30958</c:v>
                </c:pt>
                <c:pt idx="899">
                  <c:v>29886</c:v>
                </c:pt>
                <c:pt idx="900">
                  <c:v>29886</c:v>
                </c:pt>
                <c:pt idx="901">
                  <c:v>30077</c:v>
                </c:pt>
                <c:pt idx="902">
                  <c:v>30234</c:v>
                </c:pt>
                <c:pt idx="903">
                  <c:v>29377</c:v>
                </c:pt>
                <c:pt idx="904">
                  <c:v>29377</c:v>
                </c:pt>
                <c:pt idx="905">
                  <c:v>29377</c:v>
                </c:pt>
                <c:pt idx="906">
                  <c:v>29075</c:v>
                </c:pt>
                <c:pt idx="907">
                  <c:v>29431.5</c:v>
                </c:pt>
                <c:pt idx="908">
                  <c:v>28199</c:v>
                </c:pt>
                <c:pt idx="909">
                  <c:v>27073</c:v>
                </c:pt>
                <c:pt idx="910">
                  <c:v>28132.75</c:v>
                </c:pt>
                <c:pt idx="911">
                  <c:v>28103</c:v>
                </c:pt>
                <c:pt idx="912">
                  <c:v>28143</c:v>
                </c:pt>
                <c:pt idx="913">
                  <c:v>28007</c:v>
                </c:pt>
                <c:pt idx="914">
                  <c:v>29225</c:v>
                </c:pt>
                <c:pt idx="915">
                  <c:v>29210</c:v>
                </c:pt>
                <c:pt idx="916">
                  <c:v>29538</c:v>
                </c:pt>
                <c:pt idx="917">
                  <c:v>31281</c:v>
                </c:pt>
                <c:pt idx="918">
                  <c:v>29142</c:v>
                </c:pt>
                <c:pt idx="919">
                  <c:v>28556</c:v>
                </c:pt>
                <c:pt idx="920">
                  <c:v>28750</c:v>
                </c:pt>
                <c:pt idx="921">
                  <c:v>27496</c:v>
                </c:pt>
                <c:pt idx="922">
                  <c:v>26892</c:v>
                </c:pt>
                <c:pt idx="923">
                  <c:v>26744</c:v>
                </c:pt>
                <c:pt idx="924">
                  <c:v>25512</c:v>
                </c:pt>
                <c:pt idx="925">
                  <c:v>25304</c:v>
                </c:pt>
                <c:pt idx="926">
                  <c:v>25986</c:v>
                </c:pt>
                <c:pt idx="927">
                  <c:v>26154.25</c:v>
                </c:pt>
                <c:pt idx="928">
                  <c:v>25895</c:v>
                </c:pt>
                <c:pt idx="929">
                  <c:v>24828</c:v>
                </c:pt>
                <c:pt idx="930">
                  <c:v>25251</c:v>
                </c:pt>
                <c:pt idx="931">
                  <c:v>24929</c:v>
                </c:pt>
                <c:pt idx="932">
                  <c:v>27438</c:v>
                </c:pt>
                <c:pt idx="933">
                  <c:v>30178.5</c:v>
                </c:pt>
                <c:pt idx="934">
                  <c:v>28767</c:v>
                </c:pt>
                <c:pt idx="935">
                  <c:v>26856</c:v>
                </c:pt>
                <c:pt idx="936">
                  <c:v>25853</c:v>
                </c:pt>
                <c:pt idx="937">
                  <c:v>24595</c:v>
                </c:pt>
                <c:pt idx="938">
                  <c:v>23906.5</c:v>
                </c:pt>
                <c:pt idx="939">
                  <c:v>23290</c:v>
                </c:pt>
                <c:pt idx="940">
                  <c:v>23721</c:v>
                </c:pt>
                <c:pt idx="941">
                  <c:v>22703</c:v>
                </c:pt>
                <c:pt idx="942">
                  <c:v>24063</c:v>
                </c:pt>
                <c:pt idx="943">
                  <c:v>23513.1</c:v>
                </c:pt>
                <c:pt idx="944">
                  <c:v>21705</c:v>
                </c:pt>
                <c:pt idx="945">
                  <c:v>22020.5</c:v>
                </c:pt>
                <c:pt idx="946">
                  <c:v>22273.5</c:v>
                </c:pt>
                <c:pt idx="947">
                  <c:v>22559</c:v>
                </c:pt>
                <c:pt idx="948">
                  <c:v>22200.5</c:v>
                </c:pt>
                <c:pt idx="949">
                  <c:v>22151</c:v>
                </c:pt>
                <c:pt idx="950">
                  <c:v>21849</c:v>
                </c:pt>
                <c:pt idx="951">
                  <c:v>22085</c:v>
                </c:pt>
                <c:pt idx="952">
                  <c:v>21818</c:v>
                </c:pt>
                <c:pt idx="953">
                  <c:v>21739</c:v>
                </c:pt>
                <c:pt idx="954">
                  <c:v>21411</c:v>
                </c:pt>
                <c:pt idx="955">
                  <c:v>21660.75</c:v>
                </c:pt>
                <c:pt idx="956">
                  <c:v>22299</c:v>
                </c:pt>
                <c:pt idx="957">
                  <c:v>22142</c:v>
                </c:pt>
                <c:pt idx="958">
                  <c:v>21915</c:v>
                </c:pt>
                <c:pt idx="959">
                  <c:v>22282</c:v>
                </c:pt>
                <c:pt idx="960">
                  <c:v>22366</c:v>
                </c:pt>
                <c:pt idx="961">
                  <c:v>22666.5</c:v>
                </c:pt>
                <c:pt idx="962">
                  <c:v>22472.5</c:v>
                </c:pt>
                <c:pt idx="963">
                  <c:v>21934</c:v>
                </c:pt>
                <c:pt idx="964">
                  <c:v>21141.5</c:v>
                </c:pt>
                <c:pt idx="965">
                  <c:v>21012</c:v>
                </c:pt>
                <c:pt idx="966">
                  <c:v>22250</c:v>
                </c:pt>
                <c:pt idx="967">
                  <c:v>21692.5</c:v>
                </c:pt>
                <c:pt idx="968">
                  <c:v>21723</c:v>
                </c:pt>
                <c:pt idx="969">
                  <c:v>22039</c:v>
                </c:pt>
                <c:pt idx="970">
                  <c:v>23297.5</c:v>
                </c:pt>
                <c:pt idx="971">
                  <c:v>24482</c:v>
                </c:pt>
                <c:pt idx="972">
                  <c:v>24882</c:v>
                </c:pt>
                <c:pt idx="973">
                  <c:v>24913</c:v>
                </c:pt>
                <c:pt idx="974">
                  <c:v>24556</c:v>
                </c:pt>
                <c:pt idx="975">
                  <c:v>24229</c:v>
                </c:pt>
                <c:pt idx="976">
                  <c:v>23096.25</c:v>
                </c:pt>
                <c:pt idx="977">
                  <c:v>24184</c:v>
                </c:pt>
                <c:pt idx="978">
                  <c:v>24257</c:v>
                </c:pt>
                <c:pt idx="979">
                  <c:v>24536.5</c:v>
                </c:pt>
                <c:pt idx="980">
                  <c:v>22959</c:v>
                </c:pt>
                <c:pt idx="981">
                  <c:v>21716</c:v>
                </c:pt>
                <c:pt idx="982">
                  <c:v>21522</c:v>
                </c:pt>
                <c:pt idx="983">
                  <c:v>21532</c:v>
                </c:pt>
                <c:pt idx="984">
                  <c:v>21424.01</c:v>
                </c:pt>
                <c:pt idx="985">
                  <c:v>20476</c:v>
                </c:pt>
                <c:pt idx="986">
                  <c:v>20248.5</c:v>
                </c:pt>
                <c:pt idx="987">
                  <c:v>21323</c:v>
                </c:pt>
                <c:pt idx="988">
                  <c:v>21273</c:v>
                </c:pt>
                <c:pt idx="989">
                  <c:v>21540</c:v>
                </c:pt>
                <c:pt idx="990">
                  <c:v>21540</c:v>
                </c:pt>
                <c:pt idx="991">
                  <c:v>21578</c:v>
                </c:pt>
                <c:pt idx="992">
                  <c:v>21262.5</c:v>
                </c:pt>
                <c:pt idx="993">
                  <c:v>21656.25</c:v>
                </c:pt>
                <c:pt idx="994">
                  <c:v>22253</c:v>
                </c:pt>
                <c:pt idx="995">
                  <c:v>22176.5</c:v>
                </c:pt>
                <c:pt idx="996">
                  <c:v>21704</c:v>
                </c:pt>
                <c:pt idx="997">
                  <c:v>21807</c:v>
                </c:pt>
                <c:pt idx="998">
                  <c:v>22157.75</c:v>
                </c:pt>
                <c:pt idx="999">
                  <c:v>21937.75</c:v>
                </c:pt>
                <c:pt idx="1000">
                  <c:v>22963.5</c:v>
                </c:pt>
                <c:pt idx="1001">
                  <c:v>23584.5</c:v>
                </c:pt>
                <c:pt idx="1002">
                  <c:v>22422</c:v>
                </c:pt>
                <c:pt idx="1003">
                  <c:v>21490</c:v>
                </c:pt>
                <c:pt idx="1004">
                  <c:v>21614</c:v>
                </c:pt>
                <c:pt idx="1005">
                  <c:v>22151</c:v>
                </c:pt>
                <c:pt idx="1006">
                  <c:v>22137</c:v>
                </c:pt>
                <c:pt idx="1007">
                  <c:v>22274.75</c:v>
                </c:pt>
                <c:pt idx="1008">
                  <c:v>22435</c:v>
                </c:pt>
                <c:pt idx="1009">
                  <c:v>23522</c:v>
                </c:pt>
                <c:pt idx="1010">
                  <c:v>23579</c:v>
                </c:pt>
                <c:pt idx="1011">
                  <c:v>21883</c:v>
                </c:pt>
                <c:pt idx="1012">
                  <c:v>21754</c:v>
                </c:pt>
                <c:pt idx="1013">
                  <c:v>21513</c:v>
                </c:pt>
                <c:pt idx="1014">
                  <c:v>22172</c:v>
                </c:pt>
                <c:pt idx="1015">
                  <c:v>22080</c:v>
                </c:pt>
                <c:pt idx="1016">
                  <c:v>21431</c:v>
                </c:pt>
                <c:pt idx="1017">
                  <c:v>21129.25</c:v>
                </c:pt>
                <c:pt idx="1018">
                  <c:v>20542.5</c:v>
                </c:pt>
                <c:pt idx="1019">
                  <c:v>20604.5</c:v>
                </c:pt>
                <c:pt idx="1020">
                  <c:v>19333</c:v>
                </c:pt>
                <c:pt idx="1021">
                  <c:v>19346.5</c:v>
                </c:pt>
                <c:pt idx="1022">
                  <c:v>21093.5</c:v>
                </c:pt>
                <c:pt idx="1023">
                  <c:v>21320</c:v>
                </c:pt>
                <c:pt idx="1024">
                  <c:v>21789</c:v>
                </c:pt>
                <c:pt idx="1025">
                  <c:v>21511.5</c:v>
                </c:pt>
                <c:pt idx="1026">
                  <c:v>21468</c:v>
                </c:pt>
                <c:pt idx="1027">
                  <c:v>21776</c:v>
                </c:pt>
                <c:pt idx="1028">
                  <c:v>22581</c:v>
                </c:pt>
                <c:pt idx="1029">
                  <c:v>22447</c:v>
                </c:pt>
                <c:pt idx="1030">
                  <c:v>21766</c:v>
                </c:pt>
                <c:pt idx="1031">
                  <c:v>22643</c:v>
                </c:pt>
                <c:pt idx="1032">
                  <c:v>23751</c:v>
                </c:pt>
                <c:pt idx="1033">
                  <c:v>23119</c:v>
                </c:pt>
                <c:pt idx="1034">
                  <c:v>22846</c:v>
                </c:pt>
                <c:pt idx="1035">
                  <c:v>22359.5</c:v>
                </c:pt>
                <c:pt idx="1036">
                  <c:v>23993.5</c:v>
                </c:pt>
                <c:pt idx="1037">
                  <c:v>24389</c:v>
                </c:pt>
                <c:pt idx="1038">
                  <c:v>25896</c:v>
                </c:pt>
                <c:pt idx="1039">
                  <c:v>25670</c:v>
                </c:pt>
                <c:pt idx="1040">
                  <c:v>25581</c:v>
                </c:pt>
                <c:pt idx="1041">
                  <c:v>25170</c:v>
                </c:pt>
                <c:pt idx="1042">
                  <c:v>25759</c:v>
                </c:pt>
                <c:pt idx="1043">
                  <c:v>25158</c:v>
                </c:pt>
                <c:pt idx="1044">
                  <c:v>25838</c:v>
                </c:pt>
                <c:pt idx="1045">
                  <c:v>27188</c:v>
                </c:pt>
                <c:pt idx="1046">
                  <c:v>27946</c:v>
                </c:pt>
                <c:pt idx="1047">
                  <c:v>28775.5</c:v>
                </c:pt>
                <c:pt idx="1048">
                  <c:v>29401.5</c:v>
                </c:pt>
                <c:pt idx="1049">
                  <c:v>29627</c:v>
                </c:pt>
                <c:pt idx="1050" formatCode="General">
                  <c:v>0</c:v>
                </c:pt>
                <c:pt idx="1051">
                  <c:v>28061.5</c:v>
                </c:pt>
                <c:pt idx="1052">
                  <c:v>28061.5</c:v>
                </c:pt>
                <c:pt idx="1053">
                  <c:v>28343.5</c:v>
                </c:pt>
                <c:pt idx="1054">
                  <c:v>29231</c:v>
                </c:pt>
                <c:pt idx="1055">
                  <c:v>28235</c:v>
                </c:pt>
                <c:pt idx="1056">
                  <c:v>27155</c:v>
                </c:pt>
                <c:pt idx="1057">
                  <c:v>26731</c:v>
                </c:pt>
                <c:pt idx="1058">
                  <c:v>26504</c:v>
                </c:pt>
                <c:pt idx="1059">
                  <c:v>27693</c:v>
                </c:pt>
                <c:pt idx="1060">
                  <c:v>27941</c:v>
                </c:pt>
                <c:pt idx="1061">
                  <c:v>28203</c:v>
                </c:pt>
                <c:pt idx="1062">
                  <c:v>26107</c:v>
                </c:pt>
                <c:pt idx="1063">
                  <c:v>26328</c:v>
                </c:pt>
                <c:pt idx="1064">
                  <c:v>26449.5</c:v>
                </c:pt>
                <c:pt idx="1065">
                  <c:v>27171.5</c:v>
                </c:pt>
                <c:pt idx="1066">
                  <c:v>27724.5</c:v>
                </c:pt>
                <c:pt idx="1067">
                  <c:v>27712</c:v>
                </c:pt>
                <c:pt idx="1068">
                  <c:v>28309</c:v>
                </c:pt>
                <c:pt idx="1069">
                  <c:v>28076</c:v>
                </c:pt>
                <c:pt idx="1070">
                  <c:v>29971.51</c:v>
                </c:pt>
                <c:pt idx="1071">
                  <c:v>30014</c:v>
                </c:pt>
                <c:pt idx="1072">
                  <c:v>30524</c:v>
                </c:pt>
                <c:pt idx="1073">
                  <c:v>30890</c:v>
                </c:pt>
                <c:pt idx="1074">
                  <c:v>31722</c:v>
                </c:pt>
                <c:pt idx="1075">
                  <c:v>31722</c:v>
                </c:pt>
                <c:pt idx="1076">
                  <c:v>32932.5</c:v>
                </c:pt>
                <c:pt idx="1077">
                  <c:v>33281</c:v>
                </c:pt>
                <c:pt idx="1078">
                  <c:v>33055</c:v>
                </c:pt>
                <c:pt idx="1079">
                  <c:v>32607</c:v>
                </c:pt>
                <c:pt idx="1080">
                  <c:v>33069</c:v>
                </c:pt>
                <c:pt idx="1081">
                  <c:v>33875</c:v>
                </c:pt>
                <c:pt idx="1082">
                  <c:v>33464</c:v>
                </c:pt>
                <c:pt idx="1083">
                  <c:v>33715</c:v>
                </c:pt>
                <c:pt idx="1084">
                  <c:v>33144</c:v>
                </c:pt>
                <c:pt idx="1085">
                  <c:v>33144</c:v>
                </c:pt>
                <c:pt idx="1086">
                  <c:v>33144</c:v>
                </c:pt>
                <c:pt idx="1087">
                  <c:v>32946.75</c:v>
                </c:pt>
                <c:pt idx="1088">
                  <c:v>32453</c:v>
                </c:pt>
                <c:pt idx="1089">
                  <c:v>32468</c:v>
                </c:pt>
                <c:pt idx="1090">
                  <c:v>33867</c:v>
                </c:pt>
                <c:pt idx="1091">
                  <c:v>33700</c:v>
                </c:pt>
                <c:pt idx="1092">
                  <c:v>33469</c:v>
                </c:pt>
                <c:pt idx="1093">
                  <c:v>33306</c:v>
                </c:pt>
                <c:pt idx="1094">
                  <c:v>33230.75</c:v>
                </c:pt>
                <c:pt idx="1095">
                  <c:v>33217</c:v>
                </c:pt>
                <c:pt idx="1096">
                  <c:v>32093</c:v>
                </c:pt>
                <c:pt idx="1097">
                  <c:v>32932</c:v>
                </c:pt>
                <c:pt idx="1098">
                  <c:v>31767</c:v>
                </c:pt>
                <c:pt idx="1099">
                  <c:v>32716</c:v>
                </c:pt>
                <c:pt idx="1100">
                  <c:v>35468</c:v>
                </c:pt>
                <c:pt idx="1101">
                  <c:v>37185</c:v>
                </c:pt>
                <c:pt idx="1102">
                  <c:v>32340</c:v>
                </c:pt>
                <c:pt idx="1103">
                  <c:v>28132</c:v>
                </c:pt>
                <c:pt idx="1104">
                  <c:v>31580</c:v>
                </c:pt>
                <c:pt idx="1105">
                  <c:v>37115</c:v>
                </c:pt>
                <c:pt idx="1106">
                  <c:v>42150</c:v>
                </c:pt>
                <c:pt idx="1107">
                  <c:v>45795</c:v>
                </c:pt>
                <c:pt idx="1108">
                  <c:v>48196</c:v>
                </c:pt>
                <c:pt idx="1109">
                  <c:v>48211</c:v>
                </c:pt>
                <c:pt idx="1110">
                  <c:v>48226</c:v>
                </c:pt>
                <c:pt idx="1111">
                  <c:v>48241</c:v>
                </c:pt>
                <c:pt idx="1112">
                  <c:v>48211</c:v>
                </c:pt>
                <c:pt idx="1113">
                  <c:v>48201</c:v>
                </c:pt>
                <c:pt idx="1114">
                  <c:v>48201</c:v>
                </c:pt>
                <c:pt idx="1115">
                  <c:v>29609</c:v>
                </c:pt>
                <c:pt idx="1116">
                  <c:v>27582</c:v>
                </c:pt>
                <c:pt idx="1117">
                  <c:v>26489</c:v>
                </c:pt>
                <c:pt idx="1118">
                  <c:v>25557</c:v>
                </c:pt>
                <c:pt idx="1119">
                  <c:v>24661</c:v>
                </c:pt>
                <c:pt idx="1120">
                  <c:v>24838</c:v>
                </c:pt>
                <c:pt idx="1121">
                  <c:v>25233</c:v>
                </c:pt>
                <c:pt idx="1122">
                  <c:v>24887</c:v>
                </c:pt>
                <c:pt idx="1123">
                  <c:v>25203</c:v>
                </c:pt>
                <c:pt idx="1124">
                  <c:v>24871</c:v>
                </c:pt>
                <c:pt idx="1125">
                  <c:v>24609</c:v>
                </c:pt>
                <c:pt idx="1126">
                  <c:v>24254</c:v>
                </c:pt>
                <c:pt idx="1127">
                  <c:v>23720</c:v>
                </c:pt>
                <c:pt idx="1128">
                  <c:v>23572</c:v>
                </c:pt>
                <c:pt idx="1129">
                  <c:v>23530</c:v>
                </c:pt>
                <c:pt idx="1130">
                  <c:v>23373</c:v>
                </c:pt>
                <c:pt idx="1131">
                  <c:v>23886</c:v>
                </c:pt>
                <c:pt idx="1132">
                  <c:v>23571</c:v>
                </c:pt>
                <c:pt idx="1133">
                  <c:v>23023</c:v>
                </c:pt>
                <c:pt idx="1134">
                  <c:v>23814</c:v>
                </c:pt>
                <c:pt idx="1135">
                  <c:v>23390</c:v>
                </c:pt>
                <c:pt idx="1136">
                  <c:v>23221</c:v>
                </c:pt>
                <c:pt idx="1137">
                  <c:v>23321</c:v>
                </c:pt>
                <c:pt idx="1138">
                  <c:v>23334</c:v>
                </c:pt>
                <c:pt idx="1139">
                  <c:v>22836</c:v>
                </c:pt>
                <c:pt idx="1140">
                  <c:v>22764</c:v>
                </c:pt>
                <c:pt idx="1141">
                  <c:v>22793</c:v>
                </c:pt>
                <c:pt idx="1142">
                  <c:v>23047</c:v>
                </c:pt>
                <c:pt idx="1143">
                  <c:v>22604</c:v>
                </c:pt>
                <c:pt idx="1144">
                  <c:v>22677</c:v>
                </c:pt>
                <c:pt idx="1145">
                  <c:v>24320</c:v>
                </c:pt>
                <c:pt idx="1146">
                  <c:v>24076</c:v>
                </c:pt>
                <c:pt idx="1147">
                  <c:v>23484</c:v>
                </c:pt>
                <c:pt idx="1148">
                  <c:v>22443</c:v>
                </c:pt>
                <c:pt idx="1149">
                  <c:v>22558</c:v>
                </c:pt>
                <c:pt idx="1150">
                  <c:v>22417</c:v>
                </c:pt>
                <c:pt idx="1151">
                  <c:v>22417</c:v>
                </c:pt>
                <c:pt idx="1152">
                  <c:v>22229.75</c:v>
                </c:pt>
                <c:pt idx="1153">
                  <c:v>21986</c:v>
                </c:pt>
                <c:pt idx="1154">
                  <c:v>20929</c:v>
                </c:pt>
                <c:pt idx="1155">
                  <c:v>20859</c:v>
                </c:pt>
                <c:pt idx="1156">
                  <c:v>20498.75</c:v>
                </c:pt>
                <c:pt idx="1157">
                  <c:v>20756</c:v>
                </c:pt>
                <c:pt idx="1158">
                  <c:v>21260</c:v>
                </c:pt>
                <c:pt idx="1159">
                  <c:v>20880.5</c:v>
                </c:pt>
                <c:pt idx="1160">
                  <c:v>20880.5</c:v>
                </c:pt>
                <c:pt idx="1161">
                  <c:v>20698</c:v>
                </c:pt>
                <c:pt idx="1162">
                  <c:v>20498</c:v>
                </c:pt>
                <c:pt idx="1163">
                  <c:v>20138</c:v>
                </c:pt>
                <c:pt idx="1164">
                  <c:v>20138</c:v>
                </c:pt>
                <c:pt idx="1165">
                  <c:v>20138</c:v>
                </c:pt>
                <c:pt idx="1166">
                  <c:v>20103</c:v>
                </c:pt>
                <c:pt idx="1167">
                  <c:v>20050</c:v>
                </c:pt>
                <c:pt idx="1168">
                  <c:v>19712</c:v>
                </c:pt>
                <c:pt idx="1169">
                  <c:v>19422</c:v>
                </c:pt>
                <c:pt idx="1170">
                  <c:v>19752</c:v>
                </c:pt>
                <c:pt idx="1171">
                  <c:v>19739.75</c:v>
                </c:pt>
                <c:pt idx="1172">
                  <c:v>19163</c:v>
                </c:pt>
                <c:pt idx="1173">
                  <c:v>19553</c:v>
                </c:pt>
                <c:pt idx="1174">
                  <c:v>19804</c:v>
                </c:pt>
                <c:pt idx="1175">
                  <c:v>19862</c:v>
                </c:pt>
                <c:pt idx="1176">
                  <c:v>19976</c:v>
                </c:pt>
                <c:pt idx="1177">
                  <c:v>20384.5</c:v>
                </c:pt>
                <c:pt idx="1178">
                  <c:v>20339.75</c:v>
                </c:pt>
                <c:pt idx="1179">
                  <c:v>19961.5</c:v>
                </c:pt>
                <c:pt idx="1180">
                  <c:v>20171</c:v>
                </c:pt>
                <c:pt idx="1181">
                  <c:v>20067.02</c:v>
                </c:pt>
                <c:pt idx="1182">
                  <c:v>20051.5</c:v>
                </c:pt>
                <c:pt idx="1183">
                  <c:v>20005</c:v>
                </c:pt>
                <c:pt idx="1184">
                  <c:v>20320</c:v>
                </c:pt>
                <c:pt idx="1185">
                  <c:v>20070</c:v>
                </c:pt>
                <c:pt idx="1186">
                  <c:v>20855</c:v>
                </c:pt>
                <c:pt idx="1187">
                  <c:v>21036</c:v>
                </c:pt>
                <c:pt idx="1188">
                  <c:v>20485</c:v>
                </c:pt>
                <c:pt idx="1189">
                  <c:v>20494</c:v>
                </c:pt>
                <c:pt idx="1190">
                  <c:v>20171</c:v>
                </c:pt>
                <c:pt idx="1191">
                  <c:v>19751</c:v>
                </c:pt>
                <c:pt idx="1192">
                  <c:v>19439</c:v>
                </c:pt>
                <c:pt idx="1193">
                  <c:v>19486</c:v>
                </c:pt>
                <c:pt idx="1194">
                  <c:v>19771.990000000002</c:v>
                </c:pt>
                <c:pt idx="1195">
                  <c:v>20134</c:v>
                </c:pt>
                <c:pt idx="1196">
                  <c:v>19883</c:v>
                </c:pt>
                <c:pt idx="1197">
                  <c:v>19880</c:v>
                </c:pt>
                <c:pt idx="1198">
                  <c:v>19502</c:v>
                </c:pt>
                <c:pt idx="1199">
                  <c:v>19713</c:v>
                </c:pt>
                <c:pt idx="1200">
                  <c:v>19505</c:v>
                </c:pt>
                <c:pt idx="1201">
                  <c:v>19224</c:v>
                </c:pt>
                <c:pt idx="1202">
                  <c:v>19263</c:v>
                </c:pt>
                <c:pt idx="1203">
                  <c:v>19711</c:v>
                </c:pt>
                <c:pt idx="1204">
                  <c:v>19824</c:v>
                </c:pt>
                <c:pt idx="1205">
                  <c:v>19556</c:v>
                </c:pt>
                <c:pt idx="1206">
                  <c:v>19679.5</c:v>
                </c:pt>
                <c:pt idx="1207">
                  <c:v>19529</c:v>
                </c:pt>
                <c:pt idx="1208">
                  <c:v>20216</c:v>
                </c:pt>
                <c:pt idx="1209">
                  <c:v>19857</c:v>
                </c:pt>
                <c:pt idx="1210">
                  <c:v>19857</c:v>
                </c:pt>
                <c:pt idx="1211">
                  <c:v>20022</c:v>
                </c:pt>
                <c:pt idx="1212">
                  <c:v>21046</c:v>
                </c:pt>
                <c:pt idx="1213">
                  <c:v>20130.5</c:v>
                </c:pt>
                <c:pt idx="1214">
                  <c:v>20040</c:v>
                </c:pt>
                <c:pt idx="1215">
                  <c:v>20066</c:v>
                </c:pt>
                <c:pt idx="1216">
                  <c:v>19320</c:v>
                </c:pt>
                <c:pt idx="1217">
                  <c:v>18935.5</c:v>
                </c:pt>
                <c:pt idx="1218">
                  <c:v>18994</c:v>
                </c:pt>
                <c:pt idx="1219">
                  <c:v>19139.25</c:v>
                </c:pt>
                <c:pt idx="1220">
                  <c:v>19226</c:v>
                </c:pt>
                <c:pt idx="1221">
                  <c:v>18263.5</c:v>
                </c:pt>
                <c:pt idx="1222">
                  <c:v>18068</c:v>
                </c:pt>
                <c:pt idx="1223">
                  <c:v>18132.5</c:v>
                </c:pt>
                <c:pt idx="1224">
                  <c:v>17924.5</c:v>
                </c:pt>
                <c:pt idx="1225">
                  <c:v>17970</c:v>
                </c:pt>
                <c:pt idx="1226">
                  <c:v>17946.5</c:v>
                </c:pt>
                <c:pt idx="1227">
                  <c:v>18357.5</c:v>
                </c:pt>
                <c:pt idx="1228">
                  <c:v>18574.5</c:v>
                </c:pt>
                <c:pt idx="1229">
                  <c:v>18959.5</c:v>
                </c:pt>
                <c:pt idx="1230">
                  <c:v>19405.75</c:v>
                </c:pt>
                <c:pt idx="1231">
                  <c:v>19373.5</c:v>
                </c:pt>
                <c:pt idx="1232">
                  <c:v>19235</c:v>
                </c:pt>
                <c:pt idx="1233">
                  <c:v>18838</c:v>
                </c:pt>
                <c:pt idx="1234">
                  <c:v>19075</c:v>
                </c:pt>
                <c:pt idx="1235">
                  <c:v>19389</c:v>
                </c:pt>
                <c:pt idx="1236">
                  <c:v>19416</c:v>
                </c:pt>
                <c:pt idx="1237">
                  <c:v>20032</c:v>
                </c:pt>
                <c:pt idx="1238">
                  <c:v>19638.5</c:v>
                </c:pt>
                <c:pt idx="1239">
                  <c:v>19761</c:v>
                </c:pt>
                <c:pt idx="1240">
                  <c:v>20426.5</c:v>
                </c:pt>
                <c:pt idx="1241">
                  <c:v>20208</c:v>
                </c:pt>
                <c:pt idx="1242">
                  <c:v>19722.75</c:v>
                </c:pt>
                <c:pt idx="1243">
                  <c:v>19520</c:v>
                </c:pt>
                <c:pt idx="1244">
                  <c:v>19675.5</c:v>
                </c:pt>
                <c:pt idx="1245">
                  <c:v>19829.25</c:v>
                </c:pt>
                <c:pt idx="1246">
                  <c:v>19512.5</c:v>
                </c:pt>
                <c:pt idx="1247">
                  <c:v>19395</c:v>
                </c:pt>
                <c:pt idx="1248">
                  <c:v>19589.5</c:v>
                </c:pt>
                <c:pt idx="1249">
                  <c:v>19039.490000000002</c:v>
                </c:pt>
                <c:pt idx="1250">
                  <c:v>19039.490000000002</c:v>
                </c:pt>
                <c:pt idx="1251">
                  <c:v>18793.490000000002</c:v>
                </c:pt>
                <c:pt idx="1252">
                  <c:v>19178.5</c:v>
                </c:pt>
                <c:pt idx="1253">
                  <c:v>19073.5</c:v>
                </c:pt>
                <c:pt idx="1254">
                  <c:v>18898</c:v>
                </c:pt>
                <c:pt idx="1255">
                  <c:v>18479</c:v>
                </c:pt>
                <c:pt idx="1256">
                  <c:v>18384</c:v>
                </c:pt>
                <c:pt idx="1257">
                  <c:v>18890</c:v>
                </c:pt>
                <c:pt idx="1258">
                  <c:v>19193.5</c:v>
                </c:pt>
                <c:pt idx="1259">
                  <c:v>19497.75</c:v>
                </c:pt>
                <c:pt idx="1260">
                  <c:v>19637</c:v>
                </c:pt>
                <c:pt idx="1261">
                  <c:v>19659</c:v>
                </c:pt>
                <c:pt idx="1262">
                  <c:v>19344</c:v>
                </c:pt>
                <c:pt idx="1263">
                  <c:v>18927</c:v>
                </c:pt>
                <c:pt idx="1264">
                  <c:v>18595.5</c:v>
                </c:pt>
                <c:pt idx="1265">
                  <c:v>19194.75</c:v>
                </c:pt>
                <c:pt idx="1266">
                  <c:v>19460.25</c:v>
                </c:pt>
                <c:pt idx="1267">
                  <c:v>19235</c:v>
                </c:pt>
                <c:pt idx="1268">
                  <c:v>19382.5</c:v>
                </c:pt>
                <c:pt idx="1269">
                  <c:v>19515.5</c:v>
                </c:pt>
                <c:pt idx="1270">
                  <c:v>19547</c:v>
                </c:pt>
                <c:pt idx="1271">
                  <c:v>19833</c:v>
                </c:pt>
                <c:pt idx="1272">
                  <c:v>19532.75</c:v>
                </c:pt>
                <c:pt idx="1273">
                  <c:v>19345.5</c:v>
                </c:pt>
                <c:pt idx="1274">
                  <c:v>19707</c:v>
                </c:pt>
                <c:pt idx="1275">
                  <c:v>19373</c:v>
                </c:pt>
                <c:pt idx="1276">
                  <c:v>18914.5</c:v>
                </c:pt>
                <c:pt idx="1277">
                  <c:v>18568</c:v>
                </c:pt>
                <c:pt idx="1278">
                  <c:v>18668</c:v>
                </c:pt>
                <c:pt idx="1279">
                  <c:v>18450.5</c:v>
                </c:pt>
                <c:pt idx="1280">
                  <c:v>19057.5</c:v>
                </c:pt>
                <c:pt idx="1281">
                  <c:v>18764.5</c:v>
                </c:pt>
                <c:pt idx="1282">
                  <c:v>18574.5</c:v>
                </c:pt>
                <c:pt idx="1283">
                  <c:v>18768.5</c:v>
                </c:pt>
                <c:pt idx="1284">
                  <c:v>18676</c:v>
                </c:pt>
                <c:pt idx="1285">
                  <c:v>18769.5</c:v>
                </c:pt>
                <c:pt idx="1286">
                  <c:v>18322.5</c:v>
                </c:pt>
                <c:pt idx="1287">
                  <c:v>18289</c:v>
                </c:pt>
                <c:pt idx="1288">
                  <c:v>17979</c:v>
                </c:pt>
                <c:pt idx="1289">
                  <c:v>18411.5</c:v>
                </c:pt>
                <c:pt idx="1290">
                  <c:v>18352</c:v>
                </c:pt>
                <c:pt idx="1291">
                  <c:v>18103.5</c:v>
                </c:pt>
                <c:pt idx="1292">
                  <c:v>18212</c:v>
                </c:pt>
                <c:pt idx="1293">
                  <c:v>18356.5</c:v>
                </c:pt>
                <c:pt idx="1294">
                  <c:v>18279</c:v>
                </c:pt>
                <c:pt idx="1295">
                  <c:v>18523.5</c:v>
                </c:pt>
                <c:pt idx="1296">
                  <c:v>18424</c:v>
                </c:pt>
                <c:pt idx="1297">
                  <c:v>18057.75</c:v>
                </c:pt>
                <c:pt idx="1298">
                  <c:v>17724.5</c:v>
                </c:pt>
                <c:pt idx="1299">
                  <c:v>17427.75</c:v>
                </c:pt>
                <c:pt idx="1300">
                  <c:v>17126</c:v>
                </c:pt>
                <c:pt idx="1301">
                  <c:v>17143</c:v>
                </c:pt>
                <c:pt idx="1302">
                  <c:v>17619</c:v>
                </c:pt>
                <c:pt idx="1303">
                  <c:v>17704.5</c:v>
                </c:pt>
                <c:pt idx="1304">
                  <c:v>18450.25</c:v>
                </c:pt>
                <c:pt idx="1305">
                  <c:v>18204.5</c:v>
                </c:pt>
                <c:pt idx="1306">
                  <c:v>18257.7</c:v>
                </c:pt>
                <c:pt idx="1307">
                  <c:v>18106.25</c:v>
                </c:pt>
                <c:pt idx="1308">
                  <c:v>17912.75</c:v>
                </c:pt>
                <c:pt idx="1309">
                  <c:v>17863</c:v>
                </c:pt>
                <c:pt idx="1310">
                  <c:v>17993.25</c:v>
                </c:pt>
                <c:pt idx="1311">
                  <c:v>17861.5</c:v>
                </c:pt>
                <c:pt idx="1312">
                  <c:v>18203.25</c:v>
                </c:pt>
                <c:pt idx="1313">
                  <c:v>18100.5</c:v>
                </c:pt>
                <c:pt idx="1314">
                  <c:v>18078</c:v>
                </c:pt>
                <c:pt idx="1315">
                  <c:v>18078</c:v>
                </c:pt>
                <c:pt idx="1316">
                  <c:v>17860</c:v>
                </c:pt>
                <c:pt idx="1317">
                  <c:v>17256</c:v>
                </c:pt>
                <c:pt idx="1318">
                  <c:v>17003.75</c:v>
                </c:pt>
                <c:pt idx="1319">
                  <c:v>17079.5</c:v>
                </c:pt>
                <c:pt idx="1320">
                  <c:v>16756</c:v>
                </c:pt>
                <c:pt idx="1321">
                  <c:v>17116.05</c:v>
                </c:pt>
                <c:pt idx="1322">
                  <c:v>17289</c:v>
                </c:pt>
                <c:pt idx="1323">
                  <c:v>17941.75</c:v>
                </c:pt>
                <c:pt idx="1324">
                  <c:v>17885.75</c:v>
                </c:pt>
                <c:pt idx="1325">
                  <c:v>17516</c:v>
                </c:pt>
                <c:pt idx="1326">
                  <c:v>17292</c:v>
                </c:pt>
                <c:pt idx="1327">
                  <c:v>17765.25</c:v>
                </c:pt>
                <c:pt idx="1328">
                  <c:v>17905.75</c:v>
                </c:pt>
                <c:pt idx="1329">
                  <c:v>17738</c:v>
                </c:pt>
                <c:pt idx="1330">
                  <c:v>18052.5</c:v>
                </c:pt>
                <c:pt idx="1331">
                  <c:v>17912.25</c:v>
                </c:pt>
                <c:pt idx="1332">
                  <c:v>17872.5</c:v>
                </c:pt>
                <c:pt idx="1333">
                  <c:v>17644</c:v>
                </c:pt>
                <c:pt idx="1334">
                  <c:v>17653</c:v>
                </c:pt>
                <c:pt idx="1335">
                  <c:v>17653</c:v>
                </c:pt>
                <c:pt idx="1336">
                  <c:v>17232</c:v>
                </c:pt>
                <c:pt idx="1337">
                  <c:v>17410</c:v>
                </c:pt>
                <c:pt idx="1338">
                  <c:v>16929</c:v>
                </c:pt>
                <c:pt idx="1339">
                  <c:v>16627.75</c:v>
                </c:pt>
                <c:pt idx="1340">
                  <c:v>16353.25</c:v>
                </c:pt>
                <c:pt idx="1341">
                  <c:v>16019</c:v>
                </c:pt>
                <c:pt idx="1342">
                  <c:v>16151.25</c:v>
                </c:pt>
                <c:pt idx="1343">
                  <c:v>15989.25</c:v>
                </c:pt>
                <c:pt idx="1344">
                  <c:v>16071.5</c:v>
                </c:pt>
                <c:pt idx="1345">
                  <c:v>16318.75</c:v>
                </c:pt>
                <c:pt idx="1346">
                  <c:v>16321.25</c:v>
                </c:pt>
                <c:pt idx="1347">
                  <c:v>16334.5</c:v>
                </c:pt>
                <c:pt idx="1348">
                  <c:v>16116.5</c:v>
                </c:pt>
                <c:pt idx="1349">
                  <c:v>16087.75</c:v>
                </c:pt>
                <c:pt idx="1350">
                  <c:v>16581</c:v>
                </c:pt>
                <c:pt idx="1351">
                  <c:v>16782.25</c:v>
                </c:pt>
                <c:pt idx="1352">
                  <c:v>16588.5</c:v>
                </c:pt>
                <c:pt idx="1353">
                  <c:v>16691</c:v>
                </c:pt>
                <c:pt idx="1354">
                  <c:v>16167.5</c:v>
                </c:pt>
                <c:pt idx="1355">
                  <c:v>16167.5</c:v>
                </c:pt>
                <c:pt idx="1356">
                  <c:v>16167.5</c:v>
                </c:pt>
                <c:pt idx="1357">
                  <c:v>16022</c:v>
                </c:pt>
                <c:pt idx="1358">
                  <c:v>15897.44</c:v>
                </c:pt>
                <c:pt idx="1359">
                  <c:v>16169.5</c:v>
                </c:pt>
                <c:pt idx="1360" formatCode="General">
                  <c:v>0</c:v>
                </c:pt>
                <c:pt idx="1361">
                  <c:v>16106.25</c:v>
                </c:pt>
                <c:pt idx="1362">
                  <c:v>16143.5</c:v>
                </c:pt>
                <c:pt idx="1363">
                  <c:v>16103.75</c:v>
                </c:pt>
                <c:pt idx="1364">
                  <c:v>16420</c:v>
                </c:pt>
                <c:pt idx="1365">
                  <c:v>16253.5</c:v>
                </c:pt>
                <c:pt idx="1366">
                  <c:v>15991.75</c:v>
                </c:pt>
                <c:pt idx="1367">
                  <c:v>16027.25</c:v>
                </c:pt>
                <c:pt idx="1368">
                  <c:v>16105</c:v>
                </c:pt>
                <c:pt idx="1369">
                  <c:v>16168.75</c:v>
                </c:pt>
                <c:pt idx="1370">
                  <c:v>15965</c:v>
                </c:pt>
                <c:pt idx="1371">
                  <c:v>16190.5</c:v>
                </c:pt>
                <c:pt idx="1372">
                  <c:v>16000</c:v>
                </c:pt>
                <c:pt idx="1373">
                  <c:v>16036.5</c:v>
                </c:pt>
                <c:pt idx="1374">
                  <c:v>16295.5</c:v>
                </c:pt>
                <c:pt idx="1375">
                  <c:v>16393</c:v>
                </c:pt>
                <c:pt idx="1376">
                  <c:v>16088.5</c:v>
                </c:pt>
                <c:pt idx="1377">
                  <c:v>17369</c:v>
                </c:pt>
                <c:pt idx="1378">
                  <c:v>18627.75</c:v>
                </c:pt>
                <c:pt idx="1379">
                  <c:v>18636.5</c:v>
                </c:pt>
                <c:pt idx="1380">
                  <c:v>18532</c:v>
                </c:pt>
                <c:pt idx="1381">
                  <c:v>19158</c:v>
                </c:pt>
                <c:pt idx="1382">
                  <c:v>19661</c:v>
                </c:pt>
                <c:pt idx="1383">
                  <c:v>19309</c:v>
                </c:pt>
                <c:pt idx="1384">
                  <c:v>19457.25</c:v>
                </c:pt>
                <c:pt idx="1385">
                  <c:v>19565.5</c:v>
                </c:pt>
                <c:pt idx="1386">
                  <c:v>19113.5</c:v>
                </c:pt>
                <c:pt idx="1387">
                  <c:v>18719.5</c:v>
                </c:pt>
                <c:pt idx="1388">
                  <c:v>18772.25</c:v>
                </c:pt>
                <c:pt idx="1389">
                  <c:v>18579</c:v>
                </c:pt>
                <c:pt idx="1390">
                  <c:v>18525.25</c:v>
                </c:pt>
                <c:pt idx="1391">
                  <c:v>18574.75</c:v>
                </c:pt>
                <c:pt idx="1392">
                  <c:v>18620.599999999999</c:v>
                </c:pt>
                <c:pt idx="1393">
                  <c:v>18323.5</c:v>
                </c:pt>
                <c:pt idx="1394">
                  <c:v>18121.25</c:v>
                </c:pt>
                <c:pt idx="1395">
                  <c:v>17986.75</c:v>
                </c:pt>
                <c:pt idx="1396">
                  <c:v>17601</c:v>
                </c:pt>
                <c:pt idx="1397">
                  <c:v>17599.5</c:v>
                </c:pt>
                <c:pt idx="1398">
                  <c:v>17651.75</c:v>
                </c:pt>
                <c:pt idx="1399">
                  <c:v>17816.25</c:v>
                </c:pt>
                <c:pt idx="1400">
                  <c:v>17647.5</c:v>
                </c:pt>
                <c:pt idx="1401">
                  <c:v>17754</c:v>
                </c:pt>
                <c:pt idx="1402">
                  <c:v>17866.5</c:v>
                </c:pt>
                <c:pt idx="1403">
                  <c:v>18010.5</c:v>
                </c:pt>
                <c:pt idx="1404">
                  <c:v>18203.169999999998</c:v>
                </c:pt>
                <c:pt idx="1405">
                  <c:v>18222.5</c:v>
                </c:pt>
                <c:pt idx="1406">
                  <c:v>18349.5</c:v>
                </c:pt>
                <c:pt idx="1407">
                  <c:v>18171.5</c:v>
                </c:pt>
                <c:pt idx="1408">
                  <c:v>18166</c:v>
                </c:pt>
                <c:pt idx="1409">
                  <c:v>18014.5</c:v>
                </c:pt>
                <c:pt idx="1410">
                  <c:v>17971.25</c:v>
                </c:pt>
                <c:pt idx="1411">
                  <c:v>18244.25</c:v>
                </c:pt>
                <c:pt idx="1412">
                  <c:v>17627</c:v>
                </c:pt>
                <c:pt idx="1413">
                  <c:v>17614.349999999999</c:v>
                </c:pt>
                <c:pt idx="1414">
                  <c:v>17032.5</c:v>
                </c:pt>
                <c:pt idx="1415">
                  <c:v>17613.5</c:v>
                </c:pt>
                <c:pt idx="1416">
                  <c:v>18057</c:v>
                </c:pt>
                <c:pt idx="1417">
                  <c:v>17719.75</c:v>
                </c:pt>
                <c:pt idx="1418">
                  <c:v>17628.75</c:v>
                </c:pt>
                <c:pt idx="1419">
                  <c:v>17349.5</c:v>
                </c:pt>
                <c:pt idx="1420">
                  <c:v>16553.5</c:v>
                </c:pt>
                <c:pt idx="1421">
                  <c:v>16553.5</c:v>
                </c:pt>
                <c:pt idx="1422">
                  <c:v>16719.5</c:v>
                </c:pt>
                <c:pt idx="1423">
                  <c:v>16865</c:v>
                </c:pt>
                <c:pt idx="1424">
                  <c:v>16931.5</c:v>
                </c:pt>
                <c:pt idx="1425">
                  <c:v>16931.5</c:v>
                </c:pt>
                <c:pt idx="1426">
                  <c:v>16931.5</c:v>
                </c:pt>
                <c:pt idx="1427">
                  <c:v>16812.5</c:v>
                </c:pt>
                <c:pt idx="1428">
                  <c:v>16546.5</c:v>
                </c:pt>
                <c:pt idx="1429">
                  <c:v>17206.5</c:v>
                </c:pt>
                <c:pt idx="1430">
                  <c:v>17428</c:v>
                </c:pt>
                <c:pt idx="1431">
                  <c:v>17460</c:v>
                </c:pt>
                <c:pt idx="1432">
                  <c:v>17353.5</c:v>
                </c:pt>
                <c:pt idx="1433">
                  <c:v>17524</c:v>
                </c:pt>
                <c:pt idx="1434">
                  <c:v>17539.75</c:v>
                </c:pt>
                <c:pt idx="1435">
                  <c:v>17230.75</c:v>
                </c:pt>
                <c:pt idx="1436">
                  <c:v>17373.75</c:v>
                </c:pt>
                <c:pt idx="1437">
                  <c:v>16647</c:v>
                </c:pt>
                <c:pt idx="1438">
                  <c:v>16342.5</c:v>
                </c:pt>
                <c:pt idx="1439">
                  <c:v>16319.06</c:v>
                </c:pt>
                <c:pt idx="1440">
                  <c:v>16354.5</c:v>
                </c:pt>
                <c:pt idx="1441">
                  <c:v>15905.5</c:v>
                </c:pt>
                <c:pt idx="1442">
                  <c:v>15947</c:v>
                </c:pt>
                <c:pt idx="1443">
                  <c:v>16223.5</c:v>
                </c:pt>
                <c:pt idx="1444">
                  <c:v>15985</c:v>
                </c:pt>
                <c:pt idx="1445">
                  <c:v>16410.75</c:v>
                </c:pt>
                <c:pt idx="1446">
                  <c:v>16224.5</c:v>
                </c:pt>
                <c:pt idx="1447">
                  <c:v>16010</c:v>
                </c:pt>
                <c:pt idx="1448">
                  <c:v>16197</c:v>
                </c:pt>
                <c:pt idx="1449">
                  <c:v>15893.5</c:v>
                </c:pt>
                <c:pt idx="1450">
                  <c:v>16115.5</c:v>
                </c:pt>
                <c:pt idx="1451">
                  <c:v>15793</c:v>
                </c:pt>
                <c:pt idx="1452">
                  <c:v>15762.5</c:v>
                </c:pt>
                <c:pt idx="1453">
                  <c:v>15887</c:v>
                </c:pt>
                <c:pt idx="1454">
                  <c:v>15846.25</c:v>
                </c:pt>
                <c:pt idx="1455">
                  <c:v>15848</c:v>
                </c:pt>
                <c:pt idx="1456">
                  <c:v>15892</c:v>
                </c:pt>
                <c:pt idx="1457">
                  <c:v>15929.5</c:v>
                </c:pt>
                <c:pt idx="1458">
                  <c:v>15858.25</c:v>
                </c:pt>
                <c:pt idx="1459">
                  <c:v>15709.75</c:v>
                </c:pt>
                <c:pt idx="1460">
                  <c:v>15320.75</c:v>
                </c:pt>
                <c:pt idx="1461">
                  <c:v>15519.45</c:v>
                </c:pt>
                <c:pt idx="1462">
                  <c:v>15308.25</c:v>
                </c:pt>
                <c:pt idx="1463">
                  <c:v>15328.2</c:v>
                </c:pt>
                <c:pt idx="1464">
                  <c:v>15123.25</c:v>
                </c:pt>
                <c:pt idx="1465">
                  <c:v>15123</c:v>
                </c:pt>
                <c:pt idx="1466">
                  <c:v>15499</c:v>
                </c:pt>
                <c:pt idx="1467">
                  <c:v>15706</c:v>
                </c:pt>
                <c:pt idx="1468">
                  <c:v>15874.25</c:v>
                </c:pt>
                <c:pt idx="1469">
                  <c:v>15624.5</c:v>
                </c:pt>
                <c:pt idx="1470">
                  <c:v>15678.75</c:v>
                </c:pt>
                <c:pt idx="1471">
                  <c:v>15784</c:v>
                </c:pt>
                <c:pt idx="1472">
                  <c:v>15845.25</c:v>
                </c:pt>
                <c:pt idx="1473">
                  <c:v>15976.25</c:v>
                </c:pt>
                <c:pt idx="1474">
                  <c:v>15635</c:v>
                </c:pt>
                <c:pt idx="1475">
                  <c:v>15608.25</c:v>
                </c:pt>
                <c:pt idx="1476">
                  <c:v>15375.5</c:v>
                </c:pt>
                <c:pt idx="1477">
                  <c:v>15295.5</c:v>
                </c:pt>
                <c:pt idx="1478">
                  <c:v>14991.5</c:v>
                </c:pt>
                <c:pt idx="1479">
                  <c:v>15115.75</c:v>
                </c:pt>
                <c:pt idx="1480">
                  <c:v>15181.5</c:v>
                </c:pt>
                <c:pt idx="1481">
                  <c:v>14623</c:v>
                </c:pt>
                <c:pt idx="1482">
                  <c:v>14561</c:v>
                </c:pt>
                <c:pt idx="1483">
                  <c:v>14479.25</c:v>
                </c:pt>
                <c:pt idx="1484">
                  <c:v>14604.5</c:v>
                </c:pt>
                <c:pt idx="1485">
                  <c:v>14380</c:v>
                </c:pt>
                <c:pt idx="1486">
                  <c:v>14304.25</c:v>
                </c:pt>
                <c:pt idx="1487">
                  <c:v>14480</c:v>
                </c:pt>
                <c:pt idx="1488">
                  <c:v>14415.5</c:v>
                </c:pt>
                <c:pt idx="1489">
                  <c:v>14462.25</c:v>
                </c:pt>
                <c:pt idx="1490">
                  <c:v>14220</c:v>
                </c:pt>
                <c:pt idx="1491">
                  <c:v>14219</c:v>
                </c:pt>
                <c:pt idx="1492">
                  <c:v>14385</c:v>
                </c:pt>
                <c:pt idx="1493">
                  <c:v>14561</c:v>
                </c:pt>
                <c:pt idx="1494">
                  <c:v>14491.5</c:v>
                </c:pt>
                <c:pt idx="1495">
                  <c:v>14851.5</c:v>
                </c:pt>
                <c:pt idx="1496">
                  <c:v>15034</c:v>
                </c:pt>
                <c:pt idx="1497">
                  <c:v>15172.5</c:v>
                </c:pt>
                <c:pt idx="1498">
                  <c:v>15147</c:v>
                </c:pt>
                <c:pt idx="1499">
                  <c:v>15226.75</c:v>
                </c:pt>
                <c:pt idx="1500">
                  <c:v>15049.25</c:v>
                </c:pt>
                <c:pt idx="1501">
                  <c:v>14784.5</c:v>
                </c:pt>
                <c:pt idx="1502">
                  <c:v>14881</c:v>
                </c:pt>
                <c:pt idx="1503">
                  <c:v>14847.5</c:v>
                </c:pt>
                <c:pt idx="1504">
                  <c:v>15141.75</c:v>
                </c:pt>
                <c:pt idx="1505">
                  <c:v>15251.5</c:v>
                </c:pt>
                <c:pt idx="1506">
                  <c:v>15060</c:v>
                </c:pt>
                <c:pt idx="1507">
                  <c:v>15675.75</c:v>
                </c:pt>
                <c:pt idx="1508">
                  <c:v>15507.5</c:v>
                </c:pt>
                <c:pt idx="1509">
                  <c:v>15336.5</c:v>
                </c:pt>
                <c:pt idx="1510">
                  <c:v>15336.5</c:v>
                </c:pt>
                <c:pt idx="1511">
                  <c:v>15159.5</c:v>
                </c:pt>
                <c:pt idx="1512">
                  <c:v>15123.99</c:v>
                </c:pt>
                <c:pt idx="1513">
                  <c:v>14938</c:v>
                </c:pt>
                <c:pt idx="1514">
                  <c:v>14884</c:v>
                </c:pt>
                <c:pt idx="1515">
                  <c:v>14649.5</c:v>
                </c:pt>
                <c:pt idx="1516">
                  <c:v>14601</c:v>
                </c:pt>
                <c:pt idx="1517">
                  <c:v>14674.75</c:v>
                </c:pt>
                <c:pt idx="1518">
                  <c:v>14620.75</c:v>
                </c:pt>
                <c:pt idx="1519">
                  <c:v>14542.5</c:v>
                </c:pt>
                <c:pt idx="1520">
                  <c:v>14314.75</c:v>
                </c:pt>
                <c:pt idx="1521">
                  <c:v>14049.2</c:v>
                </c:pt>
                <c:pt idx="1522">
                  <c:v>14206.25</c:v>
                </c:pt>
                <c:pt idx="1523">
                  <c:v>14296.75</c:v>
                </c:pt>
                <c:pt idx="1524">
                  <c:v>14234.75</c:v>
                </c:pt>
                <c:pt idx="1525">
                  <c:v>13650.75</c:v>
                </c:pt>
                <c:pt idx="1526">
                  <c:v>14436</c:v>
                </c:pt>
                <c:pt idx="1527">
                  <c:v>14381</c:v>
                </c:pt>
                <c:pt idx="1528">
                  <c:v>14070</c:v>
                </c:pt>
                <c:pt idx="1529">
                  <c:v>13897</c:v>
                </c:pt>
                <c:pt idx="1530">
                  <c:v>13738</c:v>
                </c:pt>
                <c:pt idx="1531">
                  <c:v>13678</c:v>
                </c:pt>
                <c:pt idx="1532">
                  <c:v>13829</c:v>
                </c:pt>
                <c:pt idx="1533">
                  <c:v>13610</c:v>
                </c:pt>
                <c:pt idx="1534">
                  <c:v>13669.5</c:v>
                </c:pt>
                <c:pt idx="1535">
                  <c:v>13612.75</c:v>
                </c:pt>
                <c:pt idx="1536">
                  <c:v>13650.75</c:v>
                </c:pt>
                <c:pt idx="1537">
                  <c:v>13094.25</c:v>
                </c:pt>
                <c:pt idx="1538">
                  <c:v>13423.75</c:v>
                </c:pt>
                <c:pt idx="1539">
                  <c:v>13194</c:v>
                </c:pt>
                <c:pt idx="1540">
                  <c:v>13180</c:v>
                </c:pt>
                <c:pt idx="1541">
                  <c:v>13420.25</c:v>
                </c:pt>
                <c:pt idx="1542">
                  <c:v>13490</c:v>
                </c:pt>
                <c:pt idx="1543">
                  <c:v>13546.99</c:v>
                </c:pt>
                <c:pt idx="1544">
                  <c:v>13670.5</c:v>
                </c:pt>
                <c:pt idx="1545">
                  <c:v>13472.5</c:v>
                </c:pt>
                <c:pt idx="1546">
                  <c:v>13200.5</c:v>
                </c:pt>
                <c:pt idx="1547">
                  <c:v>13445.5</c:v>
                </c:pt>
                <c:pt idx="1548">
                  <c:v>13417.5</c:v>
                </c:pt>
                <c:pt idx="1549">
                  <c:v>13283.25</c:v>
                </c:pt>
                <c:pt idx="1550">
                  <c:v>12943</c:v>
                </c:pt>
                <c:pt idx="1551">
                  <c:v>12892</c:v>
                </c:pt>
                <c:pt idx="1552">
                  <c:v>12791</c:v>
                </c:pt>
                <c:pt idx="1553">
                  <c:v>12757.5</c:v>
                </c:pt>
                <c:pt idx="1554">
                  <c:v>12758</c:v>
                </c:pt>
                <c:pt idx="1555">
                  <c:v>12641.5</c:v>
                </c:pt>
                <c:pt idx="1556">
                  <c:v>12394.5</c:v>
                </c:pt>
                <c:pt idx="1557">
                  <c:v>12492.5</c:v>
                </c:pt>
                <c:pt idx="1558">
                  <c:v>12665.5</c:v>
                </c:pt>
                <c:pt idx="1559">
                  <c:v>12584.75</c:v>
                </c:pt>
                <c:pt idx="1560">
                  <c:v>12709</c:v>
                </c:pt>
                <c:pt idx="1561">
                  <c:v>12836.75</c:v>
                </c:pt>
                <c:pt idx="1562">
                  <c:v>12812</c:v>
                </c:pt>
                <c:pt idx="1563">
                  <c:v>12964</c:v>
                </c:pt>
                <c:pt idx="1564">
                  <c:v>12673.25</c:v>
                </c:pt>
                <c:pt idx="1565">
                  <c:v>12597.75</c:v>
                </c:pt>
                <c:pt idx="1566">
                  <c:v>12584.6</c:v>
                </c:pt>
                <c:pt idx="1567">
                  <c:v>12933.75</c:v>
                </c:pt>
                <c:pt idx="1568">
                  <c:v>12837.75</c:v>
                </c:pt>
                <c:pt idx="1569">
                  <c:v>12986.5</c:v>
                </c:pt>
                <c:pt idx="1570">
                  <c:v>12920.25</c:v>
                </c:pt>
                <c:pt idx="1571">
                  <c:v>12704</c:v>
                </c:pt>
                <c:pt idx="1572">
                  <c:v>12798.5</c:v>
                </c:pt>
                <c:pt idx="1573">
                  <c:v>12787.5</c:v>
                </c:pt>
                <c:pt idx="1574">
                  <c:v>12557.5</c:v>
                </c:pt>
                <c:pt idx="1575">
                  <c:v>12259.75</c:v>
                </c:pt>
                <c:pt idx="1576">
                  <c:v>12179.25</c:v>
                </c:pt>
                <c:pt idx="1577">
                  <c:v>12046.5</c:v>
                </c:pt>
                <c:pt idx="1578">
                  <c:v>12275</c:v>
                </c:pt>
                <c:pt idx="1579">
                  <c:v>12185.5</c:v>
                </c:pt>
                <c:pt idx="1580">
                  <c:v>12185.5</c:v>
                </c:pt>
                <c:pt idx="1581">
                  <c:v>12712</c:v>
                </c:pt>
                <c:pt idx="1582">
                  <c:v>12603</c:v>
                </c:pt>
                <c:pt idx="1583">
                  <c:v>12387</c:v>
                </c:pt>
                <c:pt idx="1584">
                  <c:v>12179.25</c:v>
                </c:pt>
                <c:pt idx="1585">
                  <c:v>11784.5</c:v>
                </c:pt>
                <c:pt idx="1586">
                  <c:v>12006</c:v>
                </c:pt>
                <c:pt idx="1587">
                  <c:v>12189.75</c:v>
                </c:pt>
                <c:pt idx="1588">
                  <c:v>12262.5</c:v>
                </c:pt>
                <c:pt idx="1589">
                  <c:v>12289.5</c:v>
                </c:pt>
                <c:pt idx="1590">
                  <c:v>12261.5</c:v>
                </c:pt>
                <c:pt idx="1591">
                  <c:v>12261.5</c:v>
                </c:pt>
                <c:pt idx="1592">
                  <c:v>12235</c:v>
                </c:pt>
                <c:pt idx="1593">
                  <c:v>11928.5</c:v>
                </c:pt>
                <c:pt idx="1594">
                  <c:v>11741</c:v>
                </c:pt>
                <c:pt idx="1595">
                  <c:v>11887</c:v>
                </c:pt>
                <c:pt idx="1596">
                  <c:v>12124.25</c:v>
                </c:pt>
                <c:pt idx="1597">
                  <c:v>12246.25</c:v>
                </c:pt>
                <c:pt idx="1598">
                  <c:v>12226.5</c:v>
                </c:pt>
                <c:pt idx="1599">
                  <c:v>12176.25</c:v>
                </c:pt>
                <c:pt idx="1600">
                  <c:v>12180</c:v>
                </c:pt>
                <c:pt idx="1601">
                  <c:v>12105.5</c:v>
                </c:pt>
                <c:pt idx="1602">
                  <c:v>11943</c:v>
                </c:pt>
                <c:pt idx="1603">
                  <c:v>12128</c:v>
                </c:pt>
                <c:pt idx="1604">
                  <c:v>12447.25</c:v>
                </c:pt>
                <c:pt idx="1605">
                  <c:v>11977</c:v>
                </c:pt>
                <c:pt idx="1606">
                  <c:v>11695.5</c:v>
                </c:pt>
                <c:pt idx="1607">
                  <c:v>11697.5</c:v>
                </c:pt>
                <c:pt idx="1608">
                  <c:v>11810.75</c:v>
                </c:pt>
                <c:pt idx="1609">
                  <c:v>11599.5</c:v>
                </c:pt>
                <c:pt idx="1610">
                  <c:v>11599.5</c:v>
                </c:pt>
                <c:pt idx="1611">
                  <c:v>11599.5</c:v>
                </c:pt>
                <c:pt idx="1612">
                  <c:v>11433.5</c:v>
                </c:pt>
                <c:pt idx="1613">
                  <c:v>11403.25</c:v>
                </c:pt>
                <c:pt idx="1614">
                  <c:v>11231.5</c:v>
                </c:pt>
                <c:pt idx="1615">
                  <c:v>11180.69</c:v>
                </c:pt>
                <c:pt idx="1616">
                  <c:v>11264</c:v>
                </c:pt>
                <c:pt idx="1617">
                  <c:v>11210</c:v>
                </c:pt>
                <c:pt idx="1618">
                  <c:v>11434.5</c:v>
                </c:pt>
                <c:pt idx="1619">
                  <c:v>11264</c:v>
                </c:pt>
                <c:pt idx="1620">
                  <c:v>11298</c:v>
                </c:pt>
                <c:pt idx="1621">
                  <c:v>11146.5</c:v>
                </c:pt>
                <c:pt idx="1622">
                  <c:v>11217.5</c:v>
                </c:pt>
                <c:pt idx="1623">
                  <c:v>11187.5</c:v>
                </c:pt>
                <c:pt idx="1624">
                  <c:v>10806</c:v>
                </c:pt>
                <c:pt idx="1625">
                  <c:v>11155</c:v>
                </c:pt>
                <c:pt idx="1626">
                  <c:v>11174</c:v>
                </c:pt>
                <c:pt idx="1627">
                  <c:v>11318.5</c:v>
                </c:pt>
                <c:pt idx="1628">
                  <c:v>11708</c:v>
                </c:pt>
                <c:pt idx="1629">
                  <c:v>11875.5</c:v>
                </c:pt>
                <c:pt idx="1630">
                  <c:v>12271</c:v>
                </c:pt>
                <c:pt idx="1631">
                  <c:v>11777</c:v>
                </c:pt>
                <c:pt idx="1632">
                  <c:v>12372.5</c:v>
                </c:pt>
                <c:pt idx="1633">
                  <c:v>12634</c:v>
                </c:pt>
                <c:pt idx="1634">
                  <c:v>12602.5</c:v>
                </c:pt>
                <c:pt idx="1635">
                  <c:v>12791</c:v>
                </c:pt>
                <c:pt idx="1636">
                  <c:v>12836</c:v>
                </c:pt>
                <c:pt idx="1637">
                  <c:v>12620</c:v>
                </c:pt>
                <c:pt idx="1638">
                  <c:v>12496</c:v>
                </c:pt>
                <c:pt idx="1639">
                  <c:v>12632</c:v>
                </c:pt>
                <c:pt idx="1640">
                  <c:v>12187</c:v>
                </c:pt>
                <c:pt idx="1641">
                  <c:v>12306.5</c:v>
                </c:pt>
                <c:pt idx="1642">
                  <c:v>12477.5</c:v>
                </c:pt>
                <c:pt idx="1643">
                  <c:v>12372</c:v>
                </c:pt>
                <c:pt idx="1644">
                  <c:v>12342.5</c:v>
                </c:pt>
                <c:pt idx="1645">
                  <c:v>12445</c:v>
                </c:pt>
                <c:pt idx="1646">
                  <c:v>12581</c:v>
                </c:pt>
                <c:pt idx="1647">
                  <c:v>12739</c:v>
                </c:pt>
                <c:pt idx="1648">
                  <c:v>12729</c:v>
                </c:pt>
                <c:pt idx="1649">
                  <c:v>13023.5</c:v>
                </c:pt>
                <c:pt idx="1650">
                  <c:v>12932</c:v>
                </c:pt>
                <c:pt idx="1651">
                  <c:v>13203.5</c:v>
                </c:pt>
                <c:pt idx="1652">
                  <c:v>13014.5</c:v>
                </c:pt>
                <c:pt idx="1653">
                  <c:v>13026.5</c:v>
                </c:pt>
                <c:pt idx="1654">
                  <c:v>12799.5</c:v>
                </c:pt>
                <c:pt idx="1655">
                  <c:v>12687</c:v>
                </c:pt>
                <c:pt idx="1656">
                  <c:v>12977</c:v>
                </c:pt>
                <c:pt idx="1657">
                  <c:v>13079.5</c:v>
                </c:pt>
                <c:pt idx="1658">
                  <c:v>12748.5</c:v>
                </c:pt>
                <c:pt idx="1659">
                  <c:v>12640</c:v>
                </c:pt>
                <c:pt idx="1660">
                  <c:v>12771.5</c:v>
                </c:pt>
                <c:pt idx="1661">
                  <c:v>12545</c:v>
                </c:pt>
                <c:pt idx="1662">
                  <c:v>12466.5</c:v>
                </c:pt>
                <c:pt idx="1663">
                  <c:v>12465</c:v>
                </c:pt>
                <c:pt idx="1664">
                  <c:v>12533.5</c:v>
                </c:pt>
                <c:pt idx="1665">
                  <c:v>12872</c:v>
                </c:pt>
                <c:pt idx="1666">
                  <c:v>13274.5</c:v>
                </c:pt>
                <c:pt idx="1667">
                  <c:v>13559.5</c:v>
                </c:pt>
                <c:pt idx="1668">
                  <c:v>13584</c:v>
                </c:pt>
                <c:pt idx="1669">
                  <c:v>13940.5</c:v>
                </c:pt>
                <c:pt idx="1670">
                  <c:v>13836</c:v>
                </c:pt>
                <c:pt idx="1671">
                  <c:v>13700</c:v>
                </c:pt>
                <c:pt idx="1672">
                  <c:v>14240</c:v>
                </c:pt>
                <c:pt idx="1673">
                  <c:v>13781</c:v>
                </c:pt>
                <c:pt idx="1674">
                  <c:v>14007.5</c:v>
                </c:pt>
                <c:pt idx="1675">
                  <c:v>14116</c:v>
                </c:pt>
                <c:pt idx="1676">
                  <c:v>14008</c:v>
                </c:pt>
                <c:pt idx="1677">
                  <c:v>13967.5</c:v>
                </c:pt>
                <c:pt idx="1678">
                  <c:v>13859</c:v>
                </c:pt>
                <c:pt idx="1679">
                  <c:v>13747.5</c:v>
                </c:pt>
                <c:pt idx="1680">
                  <c:v>13683</c:v>
                </c:pt>
                <c:pt idx="1681">
                  <c:v>14193.5</c:v>
                </c:pt>
                <c:pt idx="1682">
                  <c:v>13950</c:v>
                </c:pt>
                <c:pt idx="1683">
                  <c:v>13950</c:v>
                </c:pt>
                <c:pt idx="1684">
                  <c:v>14237</c:v>
                </c:pt>
                <c:pt idx="1685">
                  <c:v>14136.5</c:v>
                </c:pt>
                <c:pt idx="1686">
                  <c:v>14270</c:v>
                </c:pt>
                <c:pt idx="1687">
                  <c:v>14270</c:v>
                </c:pt>
                <c:pt idx="1688">
                  <c:v>14270</c:v>
                </c:pt>
                <c:pt idx="1689">
                  <c:v>14281</c:v>
                </c:pt>
                <c:pt idx="1690">
                  <c:v>14469</c:v>
                </c:pt>
                <c:pt idx="1691">
                  <c:v>14114</c:v>
                </c:pt>
                <c:pt idx="1692">
                  <c:v>13804.5</c:v>
                </c:pt>
                <c:pt idx="1693">
                  <c:v>14157.5</c:v>
                </c:pt>
                <c:pt idx="1694">
                  <c:v>14157.5</c:v>
                </c:pt>
                <c:pt idx="1695">
                  <c:v>14113</c:v>
                </c:pt>
                <c:pt idx="1696">
                  <c:v>14041.5</c:v>
                </c:pt>
                <c:pt idx="1697">
                  <c:v>13785.5</c:v>
                </c:pt>
                <c:pt idx="1698">
                  <c:v>13338</c:v>
                </c:pt>
                <c:pt idx="1699">
                  <c:v>13278</c:v>
                </c:pt>
                <c:pt idx="1700">
                  <c:v>13423</c:v>
                </c:pt>
                <c:pt idx="1701">
                  <c:v>13249</c:v>
                </c:pt>
                <c:pt idx="1702">
                  <c:v>13075</c:v>
                </c:pt>
                <c:pt idx="1703">
                  <c:v>13315</c:v>
                </c:pt>
                <c:pt idx="1704">
                  <c:v>13652</c:v>
                </c:pt>
                <c:pt idx="1705">
                  <c:v>13618</c:v>
                </c:pt>
                <c:pt idx="1706">
                  <c:v>13968.5</c:v>
                </c:pt>
                <c:pt idx="1707">
                  <c:v>14334.5</c:v>
                </c:pt>
                <c:pt idx="1708">
                  <c:v>14547</c:v>
                </c:pt>
                <c:pt idx="1709">
                  <c:v>14427</c:v>
                </c:pt>
                <c:pt idx="1710">
                  <c:v>14595</c:v>
                </c:pt>
                <c:pt idx="1711">
                  <c:v>14442.5</c:v>
                </c:pt>
                <c:pt idx="1712">
                  <c:v>14317</c:v>
                </c:pt>
                <c:pt idx="1713">
                  <c:v>14635</c:v>
                </c:pt>
                <c:pt idx="1714">
                  <c:v>14818</c:v>
                </c:pt>
                <c:pt idx="1715">
                  <c:v>14967</c:v>
                </c:pt>
                <c:pt idx="1716">
                  <c:v>15154</c:v>
                </c:pt>
                <c:pt idx="1717">
                  <c:v>15384</c:v>
                </c:pt>
                <c:pt idx="1718">
                  <c:v>15666</c:v>
                </c:pt>
                <c:pt idx="1719">
                  <c:v>15566</c:v>
                </c:pt>
                <c:pt idx="1720">
                  <c:v>16189</c:v>
                </c:pt>
                <c:pt idx="1721">
                  <c:v>16207.5</c:v>
                </c:pt>
                <c:pt idx="1722">
                  <c:v>16284</c:v>
                </c:pt>
                <c:pt idx="1723">
                  <c:v>16300</c:v>
                </c:pt>
                <c:pt idx="1724">
                  <c:v>16389</c:v>
                </c:pt>
                <c:pt idx="1725">
                  <c:v>16799</c:v>
                </c:pt>
                <c:pt idx="1726">
                  <c:v>16680</c:v>
                </c:pt>
                <c:pt idx="1727">
                  <c:v>16820</c:v>
                </c:pt>
                <c:pt idx="1728">
                  <c:v>16865</c:v>
                </c:pt>
                <c:pt idx="1729">
                  <c:v>16666</c:v>
                </c:pt>
                <c:pt idx="1730">
                  <c:v>16780</c:v>
                </c:pt>
                <c:pt idx="1731">
                  <c:v>16847</c:v>
                </c:pt>
                <c:pt idx="1732">
                  <c:v>16560.5</c:v>
                </c:pt>
                <c:pt idx="1733">
                  <c:v>16491</c:v>
                </c:pt>
                <c:pt idx="1734">
                  <c:v>16080</c:v>
                </c:pt>
                <c:pt idx="1735">
                  <c:v>16303</c:v>
                </c:pt>
                <c:pt idx="1736">
                  <c:v>16370</c:v>
                </c:pt>
                <c:pt idx="1737">
                  <c:v>16535</c:v>
                </c:pt>
                <c:pt idx="1738">
                  <c:v>17103</c:v>
                </c:pt>
                <c:pt idx="1739">
                  <c:v>16685</c:v>
                </c:pt>
                <c:pt idx="1740">
                  <c:v>17736.5</c:v>
                </c:pt>
                <c:pt idx="1741">
                  <c:v>17811</c:v>
                </c:pt>
                <c:pt idx="1742">
                  <c:v>17491</c:v>
                </c:pt>
                <c:pt idx="1743">
                  <c:v>17674</c:v>
                </c:pt>
                <c:pt idx="1744">
                  <c:v>17810</c:v>
                </c:pt>
                <c:pt idx="1745">
                  <c:v>17906</c:v>
                </c:pt>
                <c:pt idx="1746">
                  <c:v>17775</c:v>
                </c:pt>
                <c:pt idx="1747">
                  <c:v>17640</c:v>
                </c:pt>
                <c:pt idx="1748">
                  <c:v>17434</c:v>
                </c:pt>
                <c:pt idx="1749">
                  <c:v>17219</c:v>
                </c:pt>
                <c:pt idx="1750">
                  <c:v>17338.5</c:v>
                </c:pt>
                <c:pt idx="1751">
                  <c:v>17340</c:v>
                </c:pt>
                <c:pt idx="1752">
                  <c:v>17475</c:v>
                </c:pt>
                <c:pt idx="1753">
                  <c:v>17295</c:v>
                </c:pt>
                <c:pt idx="1754">
                  <c:v>17595</c:v>
                </c:pt>
                <c:pt idx="1755">
                  <c:v>17660</c:v>
                </c:pt>
                <c:pt idx="1756">
                  <c:v>17430</c:v>
                </c:pt>
                <c:pt idx="1757">
                  <c:v>17305</c:v>
                </c:pt>
                <c:pt idx="1758">
                  <c:v>17118</c:v>
                </c:pt>
                <c:pt idx="1759">
                  <c:v>17461</c:v>
                </c:pt>
                <c:pt idx="1760">
                  <c:v>17809</c:v>
                </c:pt>
                <c:pt idx="1761">
                  <c:v>18153</c:v>
                </c:pt>
                <c:pt idx="1762">
                  <c:v>17952</c:v>
                </c:pt>
                <c:pt idx="1763">
                  <c:v>18128</c:v>
                </c:pt>
                <c:pt idx="1764">
                  <c:v>18102</c:v>
                </c:pt>
                <c:pt idx="1765">
                  <c:v>17743</c:v>
                </c:pt>
                <c:pt idx="1766">
                  <c:v>17515</c:v>
                </c:pt>
                <c:pt idx="1767">
                  <c:v>18015</c:v>
                </c:pt>
                <c:pt idx="1768">
                  <c:v>18023</c:v>
                </c:pt>
                <c:pt idx="1769">
                  <c:v>18118</c:v>
                </c:pt>
                <c:pt idx="1770">
                  <c:v>18004</c:v>
                </c:pt>
                <c:pt idx="1771">
                  <c:v>16549</c:v>
                </c:pt>
                <c:pt idx="1772">
                  <c:v>16182</c:v>
                </c:pt>
                <c:pt idx="1773">
                  <c:v>15779</c:v>
                </c:pt>
                <c:pt idx="1774">
                  <c:v>15723</c:v>
                </c:pt>
                <c:pt idx="1775">
                  <c:v>15723</c:v>
                </c:pt>
                <c:pt idx="1776">
                  <c:v>15710</c:v>
                </c:pt>
                <c:pt idx="1777">
                  <c:v>15857</c:v>
                </c:pt>
                <c:pt idx="1778">
                  <c:v>15878.5</c:v>
                </c:pt>
                <c:pt idx="1779">
                  <c:v>15943</c:v>
                </c:pt>
                <c:pt idx="1780">
                  <c:v>16222</c:v>
                </c:pt>
                <c:pt idx="1781">
                  <c:v>16290</c:v>
                </c:pt>
                <c:pt idx="1782">
                  <c:v>15983</c:v>
                </c:pt>
                <c:pt idx="1783">
                  <c:v>15914</c:v>
                </c:pt>
                <c:pt idx="1784">
                  <c:v>15680</c:v>
                </c:pt>
                <c:pt idx="1785">
                  <c:v>15513</c:v>
                </c:pt>
                <c:pt idx="1786">
                  <c:v>15844</c:v>
                </c:pt>
                <c:pt idx="1787">
                  <c:v>14802</c:v>
                </c:pt>
                <c:pt idx="1788">
                  <c:v>14944</c:v>
                </c:pt>
                <c:pt idx="1789">
                  <c:v>14878</c:v>
                </c:pt>
                <c:pt idx="1790">
                  <c:v>14448</c:v>
                </c:pt>
                <c:pt idx="1791">
                  <c:v>14578</c:v>
                </c:pt>
                <c:pt idx="1792">
                  <c:v>14452</c:v>
                </c:pt>
                <c:pt idx="1793">
                  <c:v>14320</c:v>
                </c:pt>
                <c:pt idx="1794">
                  <c:v>14325</c:v>
                </c:pt>
                <c:pt idx="1795">
                  <c:v>14063</c:v>
                </c:pt>
                <c:pt idx="1796">
                  <c:v>14032</c:v>
                </c:pt>
                <c:pt idx="1797">
                  <c:v>14508</c:v>
                </c:pt>
                <c:pt idx="1798">
                  <c:v>14131</c:v>
                </c:pt>
                <c:pt idx="1799">
                  <c:v>14256</c:v>
                </c:pt>
                <c:pt idx="1800">
                  <c:v>14680</c:v>
                </c:pt>
                <c:pt idx="1801">
                  <c:v>14817</c:v>
                </c:pt>
                <c:pt idx="1802">
                  <c:v>14419</c:v>
                </c:pt>
                <c:pt idx="1803">
                  <c:v>14004</c:v>
                </c:pt>
                <c:pt idx="1804">
                  <c:v>13595</c:v>
                </c:pt>
                <c:pt idx="1805">
                  <c:v>13409.5</c:v>
                </c:pt>
                <c:pt idx="1806">
                  <c:v>13073</c:v>
                </c:pt>
                <c:pt idx="1807">
                  <c:v>12928</c:v>
                </c:pt>
                <c:pt idx="1808">
                  <c:v>12646.5</c:v>
                </c:pt>
                <c:pt idx="1809">
                  <c:v>12676</c:v>
                </c:pt>
                <c:pt idx="1810">
                  <c:v>12418</c:v>
                </c:pt>
                <c:pt idx="1811">
                  <c:v>12270</c:v>
                </c:pt>
                <c:pt idx="1812">
                  <c:v>12271.5</c:v>
                </c:pt>
                <c:pt idx="1813">
                  <c:v>12004.5</c:v>
                </c:pt>
                <c:pt idx="1814">
                  <c:v>12266</c:v>
                </c:pt>
                <c:pt idx="1815">
                  <c:v>12617</c:v>
                </c:pt>
                <c:pt idx="1816">
                  <c:v>12658</c:v>
                </c:pt>
                <c:pt idx="1817">
                  <c:v>12424</c:v>
                </c:pt>
                <c:pt idx="1818">
                  <c:v>12234</c:v>
                </c:pt>
                <c:pt idx="1819">
                  <c:v>12069.5</c:v>
                </c:pt>
                <c:pt idx="1820">
                  <c:v>12018.5</c:v>
                </c:pt>
                <c:pt idx="1821">
                  <c:v>12229.75</c:v>
                </c:pt>
                <c:pt idx="1822">
                  <c:v>12021</c:v>
                </c:pt>
                <c:pt idx="1823">
                  <c:v>11871</c:v>
                </c:pt>
                <c:pt idx="1824">
                  <c:v>11688</c:v>
                </c:pt>
                <c:pt idx="1825">
                  <c:v>11792</c:v>
                </c:pt>
                <c:pt idx="1826">
                  <c:v>11762</c:v>
                </c:pt>
                <c:pt idx="1827">
                  <c:v>11757</c:v>
                </c:pt>
                <c:pt idx="1828">
                  <c:v>11807</c:v>
                </c:pt>
                <c:pt idx="1829">
                  <c:v>11564</c:v>
                </c:pt>
                <c:pt idx="1830">
                  <c:v>11542</c:v>
                </c:pt>
                <c:pt idx="1831">
                  <c:v>11594</c:v>
                </c:pt>
                <c:pt idx="1832">
                  <c:v>11653</c:v>
                </c:pt>
                <c:pt idx="1833">
                  <c:v>11757</c:v>
                </c:pt>
                <c:pt idx="1834">
                  <c:v>11820</c:v>
                </c:pt>
                <c:pt idx="1835">
                  <c:v>11971.5</c:v>
                </c:pt>
                <c:pt idx="1836">
                  <c:v>12139.5</c:v>
                </c:pt>
                <c:pt idx="1837">
                  <c:v>12015</c:v>
                </c:pt>
                <c:pt idx="1838">
                  <c:v>12099</c:v>
                </c:pt>
                <c:pt idx="1839">
                  <c:v>12347</c:v>
                </c:pt>
                <c:pt idx="1840">
                  <c:v>12347</c:v>
                </c:pt>
                <c:pt idx="1841">
                  <c:v>11892</c:v>
                </c:pt>
                <c:pt idx="1842">
                  <c:v>11979.5</c:v>
                </c:pt>
                <c:pt idx="1843">
                  <c:v>12068</c:v>
                </c:pt>
                <c:pt idx="1844">
                  <c:v>11974</c:v>
                </c:pt>
                <c:pt idx="1845">
                  <c:v>12002</c:v>
                </c:pt>
                <c:pt idx="1846">
                  <c:v>12196</c:v>
                </c:pt>
                <c:pt idx="1847">
                  <c:v>12158</c:v>
                </c:pt>
                <c:pt idx="1848">
                  <c:v>11912</c:v>
                </c:pt>
                <c:pt idx="1849">
                  <c:v>11759</c:v>
                </c:pt>
                <c:pt idx="1850">
                  <c:v>11885</c:v>
                </c:pt>
                <c:pt idx="1851">
                  <c:v>11735</c:v>
                </c:pt>
                <c:pt idx="1852">
                  <c:v>11904.5</c:v>
                </c:pt>
                <c:pt idx="1853">
                  <c:v>11994</c:v>
                </c:pt>
                <c:pt idx="1854">
                  <c:v>12136.5</c:v>
                </c:pt>
                <c:pt idx="1855">
                  <c:v>12136.5</c:v>
                </c:pt>
                <c:pt idx="1856">
                  <c:v>12075</c:v>
                </c:pt>
                <c:pt idx="1857">
                  <c:v>12100</c:v>
                </c:pt>
                <c:pt idx="1858">
                  <c:v>12131.5</c:v>
                </c:pt>
                <c:pt idx="1859">
                  <c:v>12333</c:v>
                </c:pt>
                <c:pt idx="1860">
                  <c:v>12353.5</c:v>
                </c:pt>
                <c:pt idx="1861">
                  <c:v>12251.5</c:v>
                </c:pt>
                <c:pt idx="1862">
                  <c:v>12326.5</c:v>
                </c:pt>
                <c:pt idx="1863">
                  <c:v>12308</c:v>
                </c:pt>
                <c:pt idx="1864">
                  <c:v>12588</c:v>
                </c:pt>
                <c:pt idx="1865">
                  <c:v>12588</c:v>
                </c:pt>
                <c:pt idx="1866">
                  <c:v>12588</c:v>
                </c:pt>
                <c:pt idx="1867">
                  <c:v>12813</c:v>
                </c:pt>
                <c:pt idx="1868">
                  <c:v>12867.5</c:v>
                </c:pt>
                <c:pt idx="1869">
                  <c:v>12907.5</c:v>
                </c:pt>
                <c:pt idx="1870">
                  <c:v>12941.25</c:v>
                </c:pt>
                <c:pt idx="1871">
                  <c:v>12892.5</c:v>
                </c:pt>
                <c:pt idx="1872">
                  <c:v>13136.5</c:v>
                </c:pt>
                <c:pt idx="1873">
                  <c:v>13114</c:v>
                </c:pt>
                <c:pt idx="1874">
                  <c:v>13100.5</c:v>
                </c:pt>
                <c:pt idx="1875">
                  <c:v>12987</c:v>
                </c:pt>
                <c:pt idx="1876">
                  <c:v>13081.5</c:v>
                </c:pt>
                <c:pt idx="1877">
                  <c:v>13244</c:v>
                </c:pt>
                <c:pt idx="1878">
                  <c:v>13057.5</c:v>
                </c:pt>
                <c:pt idx="1879">
                  <c:v>13021</c:v>
                </c:pt>
                <c:pt idx="1880">
                  <c:v>12896.5</c:v>
                </c:pt>
                <c:pt idx="1881">
                  <c:v>12795.5</c:v>
                </c:pt>
                <c:pt idx="1882">
                  <c:v>12976.5</c:v>
                </c:pt>
                <c:pt idx="1883">
                  <c:v>12994.5</c:v>
                </c:pt>
                <c:pt idx="1884">
                  <c:v>12871</c:v>
                </c:pt>
                <c:pt idx="1885">
                  <c:v>12903</c:v>
                </c:pt>
                <c:pt idx="1886">
                  <c:v>12911</c:v>
                </c:pt>
                <c:pt idx="1887">
                  <c:v>13121</c:v>
                </c:pt>
                <c:pt idx="1888">
                  <c:v>13049</c:v>
                </c:pt>
                <c:pt idx="1889">
                  <c:v>12925</c:v>
                </c:pt>
                <c:pt idx="1890">
                  <c:v>12844.25</c:v>
                </c:pt>
                <c:pt idx="1891">
                  <c:v>12799</c:v>
                </c:pt>
                <c:pt idx="1892">
                  <c:v>13118</c:v>
                </c:pt>
                <c:pt idx="1893">
                  <c:v>13015</c:v>
                </c:pt>
                <c:pt idx="1894">
                  <c:v>12807.5</c:v>
                </c:pt>
                <c:pt idx="1895">
                  <c:v>13003.5</c:v>
                </c:pt>
                <c:pt idx="1896">
                  <c:v>13156</c:v>
                </c:pt>
                <c:pt idx="1897">
                  <c:v>13506</c:v>
                </c:pt>
                <c:pt idx="1898">
                  <c:v>13574</c:v>
                </c:pt>
                <c:pt idx="1899">
                  <c:v>13171</c:v>
                </c:pt>
                <c:pt idx="1900">
                  <c:v>13114.5</c:v>
                </c:pt>
                <c:pt idx="1901">
                  <c:v>12969</c:v>
                </c:pt>
                <c:pt idx="1902">
                  <c:v>12971.5</c:v>
                </c:pt>
                <c:pt idx="1903">
                  <c:v>12877</c:v>
                </c:pt>
                <c:pt idx="1904">
                  <c:v>12896</c:v>
                </c:pt>
                <c:pt idx="1905">
                  <c:v>12915.5</c:v>
                </c:pt>
                <c:pt idx="1906">
                  <c:v>12776</c:v>
                </c:pt>
                <c:pt idx="1907">
                  <c:v>12828</c:v>
                </c:pt>
                <c:pt idx="1908">
                  <c:v>12578.5</c:v>
                </c:pt>
                <c:pt idx="1909">
                  <c:v>12374</c:v>
                </c:pt>
                <c:pt idx="1910">
                  <c:v>12320</c:v>
                </c:pt>
                <c:pt idx="1911">
                  <c:v>12119.75</c:v>
                </c:pt>
                <c:pt idx="1912">
                  <c:v>12324</c:v>
                </c:pt>
                <c:pt idx="1913">
                  <c:v>12327.5</c:v>
                </c:pt>
                <c:pt idx="1914">
                  <c:v>12407</c:v>
                </c:pt>
                <c:pt idx="1915">
                  <c:v>12491.75</c:v>
                </c:pt>
                <c:pt idx="1916">
                  <c:v>12909.5</c:v>
                </c:pt>
                <c:pt idx="1917">
                  <c:v>12855.5</c:v>
                </c:pt>
                <c:pt idx="1918">
                  <c:v>12978.5</c:v>
                </c:pt>
                <c:pt idx="1919">
                  <c:v>13194</c:v>
                </c:pt>
                <c:pt idx="1920">
                  <c:v>12591.5</c:v>
                </c:pt>
                <c:pt idx="1921">
                  <c:v>12406.5</c:v>
                </c:pt>
                <c:pt idx="1922">
                  <c:v>12281</c:v>
                </c:pt>
                <c:pt idx="1923">
                  <c:v>12054</c:v>
                </c:pt>
                <c:pt idx="1924">
                  <c:v>11761</c:v>
                </c:pt>
                <c:pt idx="1925">
                  <c:v>11907</c:v>
                </c:pt>
                <c:pt idx="1926">
                  <c:v>11707</c:v>
                </c:pt>
                <c:pt idx="1927">
                  <c:v>11628</c:v>
                </c:pt>
                <c:pt idx="1928">
                  <c:v>11516.5</c:v>
                </c:pt>
                <c:pt idx="1929">
                  <c:v>11736</c:v>
                </c:pt>
                <c:pt idx="1930">
                  <c:v>11771.5</c:v>
                </c:pt>
                <c:pt idx="1931">
                  <c:v>11545.5</c:v>
                </c:pt>
                <c:pt idx="1932">
                  <c:v>11563.5</c:v>
                </c:pt>
                <c:pt idx="1933">
                  <c:v>11661</c:v>
                </c:pt>
                <c:pt idx="1934">
                  <c:v>11354.5</c:v>
                </c:pt>
                <c:pt idx="1935">
                  <c:v>11414</c:v>
                </c:pt>
                <c:pt idx="1936">
                  <c:v>11194</c:v>
                </c:pt>
                <c:pt idx="1937">
                  <c:v>11184</c:v>
                </c:pt>
                <c:pt idx="1938">
                  <c:v>11112.5</c:v>
                </c:pt>
                <c:pt idx="1939">
                  <c:v>11081</c:v>
                </c:pt>
                <c:pt idx="1940">
                  <c:v>11042.5</c:v>
                </c:pt>
                <c:pt idx="1941">
                  <c:v>10796</c:v>
                </c:pt>
                <c:pt idx="1942">
                  <c:v>10791</c:v>
                </c:pt>
                <c:pt idx="1943">
                  <c:v>10604.5</c:v>
                </c:pt>
                <c:pt idx="1944">
                  <c:v>10604.5</c:v>
                </c:pt>
                <c:pt idx="1945">
                  <c:v>10647</c:v>
                </c:pt>
                <c:pt idx="1946">
                  <c:v>10673</c:v>
                </c:pt>
                <c:pt idx="1947">
                  <c:v>10801</c:v>
                </c:pt>
                <c:pt idx="1948">
                  <c:v>10801</c:v>
                </c:pt>
                <c:pt idx="1949">
                  <c:v>10801</c:v>
                </c:pt>
                <c:pt idx="1950">
                  <c:v>10796</c:v>
                </c:pt>
                <c:pt idx="1951">
                  <c:v>10832</c:v>
                </c:pt>
                <c:pt idx="1952">
                  <c:v>10868</c:v>
                </c:pt>
                <c:pt idx="1953">
                  <c:v>10752.5</c:v>
                </c:pt>
                <c:pt idx="1954">
                  <c:v>10907.5</c:v>
                </c:pt>
                <c:pt idx="1955">
                  <c:v>11009.5</c:v>
                </c:pt>
                <c:pt idx="1956">
                  <c:v>10780.5</c:v>
                </c:pt>
                <c:pt idx="1957">
                  <c:v>10727</c:v>
                </c:pt>
                <c:pt idx="1958">
                  <c:v>10696.5</c:v>
                </c:pt>
                <c:pt idx="1959">
                  <c:v>10729.5</c:v>
                </c:pt>
                <c:pt idx="1960">
                  <c:v>10845.5</c:v>
                </c:pt>
                <c:pt idx="1961">
                  <c:v>10780.5</c:v>
                </c:pt>
                <c:pt idx="1962">
                  <c:v>11156</c:v>
                </c:pt>
                <c:pt idx="1963">
                  <c:v>11080.5</c:v>
                </c:pt>
                <c:pt idx="1964">
                  <c:v>11179.5</c:v>
                </c:pt>
                <c:pt idx="1965">
                  <c:v>11135.5</c:v>
                </c:pt>
                <c:pt idx="1966">
                  <c:v>10984</c:v>
                </c:pt>
                <c:pt idx="1967">
                  <c:v>10726.5</c:v>
                </c:pt>
                <c:pt idx="1968">
                  <c:v>10700</c:v>
                </c:pt>
                <c:pt idx="1969">
                  <c:v>10803.5</c:v>
                </c:pt>
                <c:pt idx="1970">
                  <c:v>10849</c:v>
                </c:pt>
                <c:pt idx="1971">
                  <c:v>10902.25</c:v>
                </c:pt>
                <c:pt idx="1972">
                  <c:v>10951.5</c:v>
                </c:pt>
                <c:pt idx="1973">
                  <c:v>11027</c:v>
                </c:pt>
                <c:pt idx="1974">
                  <c:v>11108</c:v>
                </c:pt>
                <c:pt idx="1975">
                  <c:v>11287</c:v>
                </c:pt>
                <c:pt idx="1976">
                  <c:v>11182.5</c:v>
                </c:pt>
                <c:pt idx="1977">
                  <c:v>11230</c:v>
                </c:pt>
                <c:pt idx="1978">
                  <c:v>11262.5</c:v>
                </c:pt>
                <c:pt idx="1979">
                  <c:v>11320</c:v>
                </c:pt>
                <c:pt idx="1980">
                  <c:v>11397</c:v>
                </c:pt>
                <c:pt idx="1981">
                  <c:v>11710</c:v>
                </c:pt>
                <c:pt idx="1982">
                  <c:v>11743.5</c:v>
                </c:pt>
                <c:pt idx="1983">
                  <c:v>11699.5</c:v>
                </c:pt>
                <c:pt idx="1984">
                  <c:v>11675.5</c:v>
                </c:pt>
                <c:pt idx="1985">
                  <c:v>11860.5</c:v>
                </c:pt>
                <c:pt idx="1986">
                  <c:v>11718.5</c:v>
                </c:pt>
                <c:pt idx="1987">
                  <c:v>11425.5</c:v>
                </c:pt>
                <c:pt idx="1988">
                  <c:v>11690</c:v>
                </c:pt>
                <c:pt idx="1989">
                  <c:v>11686</c:v>
                </c:pt>
                <c:pt idx="1990">
                  <c:v>11834</c:v>
                </c:pt>
                <c:pt idx="1991">
                  <c:v>12072</c:v>
                </c:pt>
                <c:pt idx="1992">
                  <c:v>12141.5</c:v>
                </c:pt>
                <c:pt idx="1993">
                  <c:v>12290.5</c:v>
                </c:pt>
                <c:pt idx="1994">
                  <c:v>12447.5</c:v>
                </c:pt>
                <c:pt idx="1995">
                  <c:v>12372</c:v>
                </c:pt>
                <c:pt idx="1996">
                  <c:v>12276</c:v>
                </c:pt>
                <c:pt idx="1997">
                  <c:v>12298.5</c:v>
                </c:pt>
                <c:pt idx="1998">
                  <c:v>12516.5</c:v>
                </c:pt>
                <c:pt idx="1999">
                  <c:v>12534.5</c:v>
                </c:pt>
                <c:pt idx="2000">
                  <c:v>12579</c:v>
                </c:pt>
                <c:pt idx="2001">
                  <c:v>12601.5</c:v>
                </c:pt>
                <c:pt idx="2002">
                  <c:v>12604</c:v>
                </c:pt>
                <c:pt idx="2003">
                  <c:v>12933</c:v>
                </c:pt>
                <c:pt idx="2004">
                  <c:v>12495.5</c:v>
                </c:pt>
                <c:pt idx="2005">
                  <c:v>12539</c:v>
                </c:pt>
                <c:pt idx="2006">
                  <c:v>12402.5</c:v>
                </c:pt>
                <c:pt idx="2007">
                  <c:v>12677</c:v>
                </c:pt>
                <c:pt idx="2008">
                  <c:v>12421</c:v>
                </c:pt>
                <c:pt idx="2009">
                  <c:v>12406</c:v>
                </c:pt>
                <c:pt idx="2010">
                  <c:v>12507</c:v>
                </c:pt>
                <c:pt idx="2011">
                  <c:v>12474</c:v>
                </c:pt>
                <c:pt idx="2012">
                  <c:v>12731.5</c:v>
                </c:pt>
                <c:pt idx="2013">
                  <c:v>12860.5</c:v>
                </c:pt>
                <c:pt idx="2014">
                  <c:v>12864</c:v>
                </c:pt>
                <c:pt idx="2015">
                  <c:v>13166.5</c:v>
                </c:pt>
                <c:pt idx="2016">
                  <c:v>12541</c:v>
                </c:pt>
                <c:pt idx="2017">
                  <c:v>12420</c:v>
                </c:pt>
                <c:pt idx="2018">
                  <c:v>12312.5</c:v>
                </c:pt>
                <c:pt idx="2019">
                  <c:v>12158</c:v>
                </c:pt>
                <c:pt idx="2020">
                  <c:v>12573.5</c:v>
                </c:pt>
                <c:pt idx="2021">
                  <c:v>12527</c:v>
                </c:pt>
                <c:pt idx="2022">
                  <c:v>12543</c:v>
                </c:pt>
                <c:pt idx="2023">
                  <c:v>12142.5</c:v>
                </c:pt>
                <c:pt idx="2024">
                  <c:v>12324</c:v>
                </c:pt>
                <c:pt idx="2025">
                  <c:v>12271</c:v>
                </c:pt>
                <c:pt idx="2026">
                  <c:v>12356</c:v>
                </c:pt>
                <c:pt idx="2027">
                  <c:v>12357.5</c:v>
                </c:pt>
                <c:pt idx="2028">
                  <c:v>12380</c:v>
                </c:pt>
                <c:pt idx="2029">
                  <c:v>12697.5</c:v>
                </c:pt>
                <c:pt idx="2030">
                  <c:v>12708</c:v>
                </c:pt>
                <c:pt idx="2031">
                  <c:v>13200</c:v>
                </c:pt>
                <c:pt idx="2032">
                  <c:v>13415</c:v>
                </c:pt>
                <c:pt idx="2033">
                  <c:v>13591</c:v>
                </c:pt>
                <c:pt idx="2034">
                  <c:v>13338</c:v>
                </c:pt>
                <c:pt idx="2035">
                  <c:v>13338</c:v>
                </c:pt>
                <c:pt idx="2036">
                  <c:v>13197.5</c:v>
                </c:pt>
                <c:pt idx="2037">
                  <c:v>13442.5</c:v>
                </c:pt>
                <c:pt idx="2038">
                  <c:v>13474.5</c:v>
                </c:pt>
                <c:pt idx="2039">
                  <c:v>13476</c:v>
                </c:pt>
                <c:pt idx="2040">
                  <c:v>13390</c:v>
                </c:pt>
                <c:pt idx="2041">
                  <c:v>13230</c:v>
                </c:pt>
                <c:pt idx="2042">
                  <c:v>12753.5</c:v>
                </c:pt>
                <c:pt idx="2043">
                  <c:v>13328</c:v>
                </c:pt>
                <c:pt idx="2044">
                  <c:v>13455</c:v>
                </c:pt>
                <c:pt idx="2045">
                  <c:v>13736.5</c:v>
                </c:pt>
                <c:pt idx="2046">
                  <c:v>13804</c:v>
                </c:pt>
                <c:pt idx="2047">
                  <c:v>13967.5</c:v>
                </c:pt>
                <c:pt idx="2048">
                  <c:v>13763</c:v>
                </c:pt>
                <c:pt idx="2049">
                  <c:v>13594</c:v>
                </c:pt>
                <c:pt idx="2050">
                  <c:v>13456</c:v>
                </c:pt>
                <c:pt idx="2051">
                  <c:v>13237.25</c:v>
                </c:pt>
                <c:pt idx="2052">
                  <c:v>13492.5</c:v>
                </c:pt>
                <c:pt idx="2053">
                  <c:v>13939</c:v>
                </c:pt>
                <c:pt idx="2054">
                  <c:v>13766.5</c:v>
                </c:pt>
                <c:pt idx="2055">
                  <c:v>13770</c:v>
                </c:pt>
                <c:pt idx="2056">
                  <c:v>13677</c:v>
                </c:pt>
                <c:pt idx="2057">
                  <c:v>13577</c:v>
                </c:pt>
                <c:pt idx="2058">
                  <c:v>13499</c:v>
                </c:pt>
                <c:pt idx="2059">
                  <c:v>13301</c:v>
                </c:pt>
                <c:pt idx="2060">
                  <c:v>13437</c:v>
                </c:pt>
                <c:pt idx="2061">
                  <c:v>13249</c:v>
                </c:pt>
                <c:pt idx="2062">
                  <c:v>13519</c:v>
                </c:pt>
                <c:pt idx="2063">
                  <c:v>13393</c:v>
                </c:pt>
                <c:pt idx="2064">
                  <c:v>13571.5</c:v>
                </c:pt>
                <c:pt idx="2065">
                  <c:v>13881</c:v>
                </c:pt>
                <c:pt idx="2066">
                  <c:v>14099</c:v>
                </c:pt>
                <c:pt idx="2067">
                  <c:v>13785</c:v>
                </c:pt>
                <c:pt idx="2068">
                  <c:v>14057</c:v>
                </c:pt>
                <c:pt idx="2069">
                  <c:v>14118</c:v>
                </c:pt>
                <c:pt idx="2070">
                  <c:v>13850.5</c:v>
                </c:pt>
                <c:pt idx="2071">
                  <c:v>14103.5</c:v>
                </c:pt>
                <c:pt idx="2072">
                  <c:v>14054</c:v>
                </c:pt>
                <c:pt idx="2073">
                  <c:v>14353.5</c:v>
                </c:pt>
                <c:pt idx="2074">
                  <c:v>14464.5</c:v>
                </c:pt>
                <c:pt idx="2075">
                  <c:v>14823</c:v>
                </c:pt>
                <c:pt idx="2076">
                  <c:v>14708.5</c:v>
                </c:pt>
                <c:pt idx="2077">
                  <c:v>14804</c:v>
                </c:pt>
                <c:pt idx="2078">
                  <c:v>14704.5</c:v>
                </c:pt>
                <c:pt idx="2079">
                  <c:v>14646</c:v>
                </c:pt>
                <c:pt idx="2080">
                  <c:v>15180.5</c:v>
                </c:pt>
                <c:pt idx="2081">
                  <c:v>14905</c:v>
                </c:pt>
                <c:pt idx="2082">
                  <c:v>14893</c:v>
                </c:pt>
                <c:pt idx="2083">
                  <c:v>14566</c:v>
                </c:pt>
                <c:pt idx="2084">
                  <c:v>14891.5</c:v>
                </c:pt>
                <c:pt idx="2085">
                  <c:v>15107.5</c:v>
                </c:pt>
                <c:pt idx="2086">
                  <c:v>15210.5</c:v>
                </c:pt>
                <c:pt idx="2087">
                  <c:v>15549</c:v>
                </c:pt>
                <c:pt idx="2088">
                  <c:v>15135.5</c:v>
                </c:pt>
                <c:pt idx="2089">
                  <c:v>15222</c:v>
                </c:pt>
                <c:pt idx="2090">
                  <c:v>15355</c:v>
                </c:pt>
                <c:pt idx="2091">
                  <c:v>15456</c:v>
                </c:pt>
                <c:pt idx="2092">
                  <c:v>15569.75</c:v>
                </c:pt>
                <c:pt idx="2093">
                  <c:v>15687.5</c:v>
                </c:pt>
                <c:pt idx="2094">
                  <c:v>15423.5</c:v>
                </c:pt>
                <c:pt idx="2095">
                  <c:v>15380.5</c:v>
                </c:pt>
                <c:pt idx="2096">
                  <c:v>15157.5</c:v>
                </c:pt>
                <c:pt idx="2097">
                  <c:v>15066.5</c:v>
                </c:pt>
                <c:pt idx="2098">
                  <c:v>14843.5</c:v>
                </c:pt>
                <c:pt idx="2099">
                  <c:v>14724</c:v>
                </c:pt>
                <c:pt idx="2100">
                  <c:v>14724</c:v>
                </c:pt>
                <c:pt idx="2101">
                  <c:v>14843</c:v>
                </c:pt>
                <c:pt idx="2102">
                  <c:v>14592</c:v>
                </c:pt>
                <c:pt idx="2103">
                  <c:v>14722</c:v>
                </c:pt>
                <c:pt idx="2104">
                  <c:v>14607.5</c:v>
                </c:pt>
                <c:pt idx="2105">
                  <c:v>14688.5</c:v>
                </c:pt>
                <c:pt idx="2106">
                  <c:v>14529</c:v>
                </c:pt>
                <c:pt idx="2107">
                  <c:v>14403</c:v>
                </c:pt>
                <c:pt idx="2108">
                  <c:v>14354</c:v>
                </c:pt>
                <c:pt idx="2109">
                  <c:v>14431</c:v>
                </c:pt>
                <c:pt idx="2110">
                  <c:v>13819.5</c:v>
                </c:pt>
                <c:pt idx="2111">
                  <c:v>13819.5</c:v>
                </c:pt>
                <c:pt idx="2112">
                  <c:v>13863</c:v>
                </c:pt>
                <c:pt idx="2113">
                  <c:v>13826</c:v>
                </c:pt>
                <c:pt idx="2114">
                  <c:v>13974</c:v>
                </c:pt>
                <c:pt idx="2115">
                  <c:v>13974</c:v>
                </c:pt>
                <c:pt idx="2116">
                  <c:v>13725</c:v>
                </c:pt>
                <c:pt idx="2117">
                  <c:v>13935.5</c:v>
                </c:pt>
                <c:pt idx="2118">
                  <c:v>13596.75</c:v>
                </c:pt>
                <c:pt idx="2119">
                  <c:v>13593</c:v>
                </c:pt>
                <c:pt idx="2120">
                  <c:v>13830.5</c:v>
                </c:pt>
                <c:pt idx="2121">
                  <c:v>14181</c:v>
                </c:pt>
                <c:pt idx="2122">
                  <c:v>14085.5</c:v>
                </c:pt>
                <c:pt idx="2123">
                  <c:v>13923</c:v>
                </c:pt>
                <c:pt idx="2124">
                  <c:v>14207.5</c:v>
                </c:pt>
                <c:pt idx="2125">
                  <c:v>14775.5</c:v>
                </c:pt>
                <c:pt idx="2126">
                  <c:v>15020.5</c:v>
                </c:pt>
                <c:pt idx="2127">
                  <c:v>15224</c:v>
                </c:pt>
                <c:pt idx="2128">
                  <c:v>14174</c:v>
                </c:pt>
                <c:pt idx="2129">
                  <c:v>14307</c:v>
                </c:pt>
                <c:pt idx="2130">
                  <c:v>13897</c:v>
                </c:pt>
                <c:pt idx="2131">
                  <c:v>13671</c:v>
                </c:pt>
                <c:pt idx="2132">
                  <c:v>13820.5</c:v>
                </c:pt>
                <c:pt idx="2133">
                  <c:v>13651.5</c:v>
                </c:pt>
                <c:pt idx="2134">
                  <c:v>13390</c:v>
                </c:pt>
                <c:pt idx="2135">
                  <c:v>13220</c:v>
                </c:pt>
                <c:pt idx="2136">
                  <c:v>13272.5</c:v>
                </c:pt>
                <c:pt idx="2137">
                  <c:v>13099.5</c:v>
                </c:pt>
                <c:pt idx="2138">
                  <c:v>13418.5</c:v>
                </c:pt>
                <c:pt idx="2139">
                  <c:v>13253</c:v>
                </c:pt>
                <c:pt idx="2140">
                  <c:v>13253</c:v>
                </c:pt>
                <c:pt idx="2141">
                  <c:v>13253</c:v>
                </c:pt>
                <c:pt idx="2142">
                  <c:v>13081</c:v>
                </c:pt>
                <c:pt idx="2143">
                  <c:v>12948</c:v>
                </c:pt>
                <c:pt idx="2144">
                  <c:v>12903.5</c:v>
                </c:pt>
                <c:pt idx="2145">
                  <c:v>12902</c:v>
                </c:pt>
                <c:pt idx="2146">
                  <c:v>13146</c:v>
                </c:pt>
                <c:pt idx="2147">
                  <c:v>13416</c:v>
                </c:pt>
                <c:pt idx="2148">
                  <c:v>13408</c:v>
                </c:pt>
                <c:pt idx="2149">
                  <c:v>13429</c:v>
                </c:pt>
                <c:pt idx="2150">
                  <c:v>13569</c:v>
                </c:pt>
                <c:pt idx="2151">
                  <c:v>13576</c:v>
                </c:pt>
                <c:pt idx="2152">
                  <c:v>13779.5</c:v>
                </c:pt>
                <c:pt idx="2153">
                  <c:v>13828</c:v>
                </c:pt>
                <c:pt idx="2154">
                  <c:v>13622.5</c:v>
                </c:pt>
                <c:pt idx="2155">
                  <c:v>13814</c:v>
                </c:pt>
                <c:pt idx="2156">
                  <c:v>13213.5</c:v>
                </c:pt>
                <c:pt idx="2157">
                  <c:v>13534</c:v>
                </c:pt>
                <c:pt idx="2158">
                  <c:v>13625.5</c:v>
                </c:pt>
                <c:pt idx="2159">
                  <c:v>13379</c:v>
                </c:pt>
                <c:pt idx="2160">
                  <c:v>13403</c:v>
                </c:pt>
                <c:pt idx="2161">
                  <c:v>13412</c:v>
                </c:pt>
                <c:pt idx="2162">
                  <c:v>13743.5</c:v>
                </c:pt>
                <c:pt idx="2163">
                  <c:v>13797.5</c:v>
                </c:pt>
                <c:pt idx="2164">
                  <c:v>13879.5</c:v>
                </c:pt>
                <c:pt idx="2165">
                  <c:v>13723</c:v>
                </c:pt>
                <c:pt idx="2166">
                  <c:v>13787</c:v>
                </c:pt>
                <c:pt idx="2167">
                  <c:v>13797</c:v>
                </c:pt>
                <c:pt idx="2168">
                  <c:v>13559</c:v>
                </c:pt>
                <c:pt idx="2169">
                  <c:v>13543</c:v>
                </c:pt>
                <c:pt idx="2170">
                  <c:v>13870.5</c:v>
                </c:pt>
                <c:pt idx="2171">
                  <c:v>14107</c:v>
                </c:pt>
                <c:pt idx="2172">
                  <c:v>14056</c:v>
                </c:pt>
                <c:pt idx="2173">
                  <c:v>13408</c:v>
                </c:pt>
                <c:pt idx="2174">
                  <c:v>13060</c:v>
                </c:pt>
                <c:pt idx="2175">
                  <c:v>12932.5</c:v>
                </c:pt>
                <c:pt idx="2176">
                  <c:v>13104.5</c:v>
                </c:pt>
                <c:pt idx="2177">
                  <c:v>13134</c:v>
                </c:pt>
                <c:pt idx="2178">
                  <c:v>13345</c:v>
                </c:pt>
                <c:pt idx="2179">
                  <c:v>13705</c:v>
                </c:pt>
                <c:pt idx="2180">
                  <c:v>13400</c:v>
                </c:pt>
                <c:pt idx="2181">
                  <c:v>13965.5</c:v>
                </c:pt>
                <c:pt idx="2182">
                  <c:v>13559.5</c:v>
                </c:pt>
                <c:pt idx="2183">
                  <c:v>13317</c:v>
                </c:pt>
                <c:pt idx="2184">
                  <c:v>13775.5</c:v>
                </c:pt>
                <c:pt idx="2185">
                  <c:v>13618.5</c:v>
                </c:pt>
                <c:pt idx="2186">
                  <c:v>13662.5</c:v>
                </c:pt>
                <c:pt idx="2187">
                  <c:v>13539.5</c:v>
                </c:pt>
                <c:pt idx="2188">
                  <c:v>12810</c:v>
                </c:pt>
                <c:pt idx="2189">
                  <c:v>12723.5</c:v>
                </c:pt>
                <c:pt idx="2190">
                  <c:v>12678.5</c:v>
                </c:pt>
                <c:pt idx="2191">
                  <c:v>12421</c:v>
                </c:pt>
                <c:pt idx="2192">
                  <c:v>12351.25</c:v>
                </c:pt>
                <c:pt idx="2193">
                  <c:v>12482</c:v>
                </c:pt>
                <c:pt idx="2194">
                  <c:v>12807</c:v>
                </c:pt>
                <c:pt idx="2195">
                  <c:v>12684</c:v>
                </c:pt>
                <c:pt idx="2196">
                  <c:v>12573</c:v>
                </c:pt>
                <c:pt idx="2197">
                  <c:v>12883.5</c:v>
                </c:pt>
                <c:pt idx="2198">
                  <c:v>12642</c:v>
                </c:pt>
                <c:pt idx="2199">
                  <c:v>12486.5</c:v>
                </c:pt>
                <c:pt idx="2200">
                  <c:v>12487.75</c:v>
                </c:pt>
                <c:pt idx="2201">
                  <c:v>12602.5</c:v>
                </c:pt>
                <c:pt idx="2202">
                  <c:v>12360.75</c:v>
                </c:pt>
                <c:pt idx="2203">
                  <c:v>12561.5</c:v>
                </c:pt>
                <c:pt idx="2204">
                  <c:v>12705.5</c:v>
                </c:pt>
                <c:pt idx="2205">
                  <c:v>12705.5</c:v>
                </c:pt>
                <c:pt idx="2206">
                  <c:v>12295</c:v>
                </c:pt>
                <c:pt idx="2207">
                  <c:v>12048.5</c:v>
                </c:pt>
                <c:pt idx="2208">
                  <c:v>12072.5</c:v>
                </c:pt>
                <c:pt idx="2209">
                  <c:v>12072.5</c:v>
                </c:pt>
                <c:pt idx="2210">
                  <c:v>12072.5</c:v>
                </c:pt>
                <c:pt idx="2211">
                  <c:v>12011</c:v>
                </c:pt>
                <c:pt idx="2212">
                  <c:v>11976</c:v>
                </c:pt>
                <c:pt idx="2213">
                  <c:v>11697.5</c:v>
                </c:pt>
                <c:pt idx="2214">
                  <c:v>11778</c:v>
                </c:pt>
                <c:pt idx="2215">
                  <c:v>11522</c:v>
                </c:pt>
                <c:pt idx="2216">
                  <c:v>11099.5</c:v>
                </c:pt>
                <c:pt idx="2217">
                  <c:v>11039</c:v>
                </c:pt>
                <c:pt idx="2218">
                  <c:v>11009</c:v>
                </c:pt>
                <c:pt idx="2219">
                  <c:v>11176.5</c:v>
                </c:pt>
                <c:pt idx="2220">
                  <c:v>10890.5</c:v>
                </c:pt>
                <c:pt idx="2221">
                  <c:v>10986.5</c:v>
                </c:pt>
                <c:pt idx="2222">
                  <c:v>10749</c:v>
                </c:pt>
                <c:pt idx="2223">
                  <c:v>10801</c:v>
                </c:pt>
                <c:pt idx="2224">
                  <c:v>11320.5</c:v>
                </c:pt>
                <c:pt idx="2225">
                  <c:v>11229.5</c:v>
                </c:pt>
                <c:pt idx="2226">
                  <c:v>11050</c:v>
                </c:pt>
                <c:pt idx="2227">
                  <c:v>11460</c:v>
                </c:pt>
                <c:pt idx="2228">
                  <c:v>11290</c:v>
                </c:pt>
                <c:pt idx="2229">
                  <c:v>11513</c:v>
                </c:pt>
                <c:pt idx="2230">
                  <c:v>11979</c:v>
                </c:pt>
                <c:pt idx="2231">
                  <c:v>11872.5</c:v>
                </c:pt>
                <c:pt idx="2232">
                  <c:v>11781</c:v>
                </c:pt>
                <c:pt idx="2233">
                  <c:v>11810.5</c:v>
                </c:pt>
                <c:pt idx="2234">
                  <c:v>11601</c:v>
                </c:pt>
                <c:pt idx="2235">
                  <c:v>11518.5</c:v>
                </c:pt>
                <c:pt idx="2236">
                  <c:v>11294</c:v>
                </c:pt>
                <c:pt idx="2237">
                  <c:v>11633.5</c:v>
                </c:pt>
                <c:pt idx="2238">
                  <c:v>11719</c:v>
                </c:pt>
                <c:pt idx="2239">
                  <c:v>12432</c:v>
                </c:pt>
                <c:pt idx="2240">
                  <c:v>12055.5</c:v>
                </c:pt>
                <c:pt idx="2241">
                  <c:v>12247</c:v>
                </c:pt>
                <c:pt idx="2242">
                  <c:v>12650.5</c:v>
                </c:pt>
                <c:pt idx="2243">
                  <c:v>12599</c:v>
                </c:pt>
                <c:pt idx="2244">
                  <c:v>12870</c:v>
                </c:pt>
                <c:pt idx="2245">
                  <c:v>12682</c:v>
                </c:pt>
                <c:pt idx="2246">
                  <c:v>12568</c:v>
                </c:pt>
                <c:pt idx="2247">
                  <c:v>12758</c:v>
                </c:pt>
                <c:pt idx="2248">
                  <c:v>12256.5</c:v>
                </c:pt>
                <c:pt idx="2249">
                  <c:v>11630.5</c:v>
                </c:pt>
                <c:pt idx="2250">
                  <c:v>11546</c:v>
                </c:pt>
                <c:pt idx="2251">
                  <c:v>11716</c:v>
                </c:pt>
                <c:pt idx="2252">
                  <c:v>11821</c:v>
                </c:pt>
                <c:pt idx="2253">
                  <c:v>11940</c:v>
                </c:pt>
                <c:pt idx="2254">
                  <c:v>11795.5</c:v>
                </c:pt>
                <c:pt idx="2255">
                  <c:v>11670.5</c:v>
                </c:pt>
                <c:pt idx="2256">
                  <c:v>11675.5</c:v>
                </c:pt>
                <c:pt idx="2257">
                  <c:v>11586</c:v>
                </c:pt>
                <c:pt idx="2258">
                  <c:v>11702.5</c:v>
                </c:pt>
                <c:pt idx="2259">
                  <c:v>11805.5</c:v>
                </c:pt>
                <c:pt idx="2260">
                  <c:v>11610.5</c:v>
                </c:pt>
                <c:pt idx="2261">
                  <c:v>11338</c:v>
                </c:pt>
                <c:pt idx="2262">
                  <c:v>11061</c:v>
                </c:pt>
                <c:pt idx="2263">
                  <c:v>10980.5</c:v>
                </c:pt>
                <c:pt idx="2264">
                  <c:v>10929.5</c:v>
                </c:pt>
                <c:pt idx="2265">
                  <c:v>10515</c:v>
                </c:pt>
                <c:pt idx="2266">
                  <c:v>10448</c:v>
                </c:pt>
                <c:pt idx="2267">
                  <c:v>10522</c:v>
                </c:pt>
                <c:pt idx="2268">
                  <c:v>10532.5</c:v>
                </c:pt>
                <c:pt idx="2269">
                  <c:v>10304.5</c:v>
                </c:pt>
                <c:pt idx="2270">
                  <c:v>10415.5</c:v>
                </c:pt>
                <c:pt idx="2271">
                  <c:v>10358</c:v>
                </c:pt>
                <c:pt idx="2272">
                  <c:v>10157</c:v>
                </c:pt>
                <c:pt idx="2273">
                  <c:v>10395</c:v>
                </c:pt>
                <c:pt idx="2274">
                  <c:v>10491</c:v>
                </c:pt>
                <c:pt idx="2275">
                  <c:v>10342</c:v>
                </c:pt>
                <c:pt idx="2276">
                  <c:v>10930.5</c:v>
                </c:pt>
                <c:pt idx="2277">
                  <c:v>11310</c:v>
                </c:pt>
                <c:pt idx="2278">
                  <c:v>11069.5</c:v>
                </c:pt>
                <c:pt idx="2279">
                  <c:v>11164</c:v>
                </c:pt>
                <c:pt idx="2280">
                  <c:v>11009.5</c:v>
                </c:pt>
                <c:pt idx="2281">
                  <c:v>11124</c:v>
                </c:pt>
                <c:pt idx="2282">
                  <c:v>11270</c:v>
                </c:pt>
                <c:pt idx="2283">
                  <c:v>11904.5</c:v>
                </c:pt>
                <c:pt idx="2284">
                  <c:v>11692.5</c:v>
                </c:pt>
                <c:pt idx="2285">
                  <c:v>11524</c:v>
                </c:pt>
                <c:pt idx="2286">
                  <c:v>12086.25</c:v>
                </c:pt>
                <c:pt idx="2287">
                  <c:v>12102</c:v>
                </c:pt>
                <c:pt idx="2288">
                  <c:v>12020</c:v>
                </c:pt>
                <c:pt idx="2289">
                  <c:v>12193.5</c:v>
                </c:pt>
                <c:pt idx="2290">
                  <c:v>11972.75</c:v>
                </c:pt>
                <c:pt idx="2291">
                  <c:v>11740</c:v>
                </c:pt>
                <c:pt idx="2292">
                  <c:v>11520</c:v>
                </c:pt>
                <c:pt idx="2293">
                  <c:v>11647</c:v>
                </c:pt>
                <c:pt idx="2294">
                  <c:v>11426</c:v>
                </c:pt>
                <c:pt idx="2295">
                  <c:v>11426</c:v>
                </c:pt>
                <c:pt idx="2296">
                  <c:v>11689</c:v>
                </c:pt>
                <c:pt idx="2297">
                  <c:v>11606.5</c:v>
                </c:pt>
                <c:pt idx="2298">
                  <c:v>11363.5</c:v>
                </c:pt>
                <c:pt idx="2299">
                  <c:v>11263.5</c:v>
                </c:pt>
                <c:pt idx="2300">
                  <c:v>10928.5</c:v>
                </c:pt>
                <c:pt idx="2301">
                  <c:v>10670.5</c:v>
                </c:pt>
                <c:pt idx="2302">
                  <c:v>10706.5</c:v>
                </c:pt>
                <c:pt idx="2303">
                  <c:v>10298.5</c:v>
                </c:pt>
                <c:pt idx="2304">
                  <c:v>10407</c:v>
                </c:pt>
                <c:pt idx="2305">
                  <c:v>10615.5</c:v>
                </c:pt>
                <c:pt idx="2306">
                  <c:v>10938</c:v>
                </c:pt>
                <c:pt idx="2307">
                  <c:v>10717.5</c:v>
                </c:pt>
                <c:pt idx="2308">
                  <c:v>10591.5</c:v>
                </c:pt>
                <c:pt idx="2309">
                  <c:v>10360.5</c:v>
                </c:pt>
                <c:pt idx="2310">
                  <c:v>10209.5</c:v>
                </c:pt>
                <c:pt idx="2311">
                  <c:v>10335</c:v>
                </c:pt>
                <c:pt idx="2312">
                  <c:v>10304.5</c:v>
                </c:pt>
                <c:pt idx="2313">
                  <c:v>10241</c:v>
                </c:pt>
                <c:pt idx="2314">
                  <c:v>10168.5</c:v>
                </c:pt>
                <c:pt idx="2315">
                  <c:v>10155.5</c:v>
                </c:pt>
                <c:pt idx="2316">
                  <c:v>10087.5</c:v>
                </c:pt>
                <c:pt idx="2317">
                  <c:v>9994.5</c:v>
                </c:pt>
                <c:pt idx="2318">
                  <c:v>9955</c:v>
                </c:pt>
                <c:pt idx="2319">
                  <c:v>9726</c:v>
                </c:pt>
                <c:pt idx="2320">
                  <c:v>9469</c:v>
                </c:pt>
                <c:pt idx="2321">
                  <c:v>9445</c:v>
                </c:pt>
                <c:pt idx="2322">
                  <c:v>9601.5</c:v>
                </c:pt>
                <c:pt idx="2323">
                  <c:v>9733</c:v>
                </c:pt>
                <c:pt idx="2324">
                  <c:v>9554.5</c:v>
                </c:pt>
                <c:pt idx="2325">
                  <c:v>9529.5</c:v>
                </c:pt>
                <c:pt idx="2326">
                  <c:v>9166.5</c:v>
                </c:pt>
                <c:pt idx="2327">
                  <c:v>9159.5</c:v>
                </c:pt>
                <c:pt idx="2328">
                  <c:v>9087</c:v>
                </c:pt>
                <c:pt idx="2329">
                  <c:v>8961.5</c:v>
                </c:pt>
                <c:pt idx="2330">
                  <c:v>8879.75</c:v>
                </c:pt>
                <c:pt idx="2331">
                  <c:v>9037</c:v>
                </c:pt>
                <c:pt idx="2332">
                  <c:v>9121.5</c:v>
                </c:pt>
                <c:pt idx="2333">
                  <c:v>9141</c:v>
                </c:pt>
                <c:pt idx="2334">
                  <c:v>9346</c:v>
                </c:pt>
                <c:pt idx="2335">
                  <c:v>9347</c:v>
                </c:pt>
                <c:pt idx="2336">
                  <c:v>9251.5</c:v>
                </c:pt>
                <c:pt idx="2337">
                  <c:v>9225.5</c:v>
                </c:pt>
                <c:pt idx="2338">
                  <c:v>9212.5</c:v>
                </c:pt>
                <c:pt idx="2339">
                  <c:v>8973.5</c:v>
                </c:pt>
                <c:pt idx="2340">
                  <c:v>9031</c:v>
                </c:pt>
                <c:pt idx="2341">
                  <c:v>8967.5</c:v>
                </c:pt>
                <c:pt idx="2342">
                  <c:v>8952.5</c:v>
                </c:pt>
                <c:pt idx="2343">
                  <c:v>8768.5</c:v>
                </c:pt>
                <c:pt idx="2344">
                  <c:v>8952.5</c:v>
                </c:pt>
                <c:pt idx="2345">
                  <c:v>8882.75</c:v>
                </c:pt>
                <c:pt idx="2346">
                  <c:v>8790</c:v>
                </c:pt>
                <c:pt idx="2347">
                  <c:v>8883</c:v>
                </c:pt>
                <c:pt idx="2348">
                  <c:v>8738.5</c:v>
                </c:pt>
                <c:pt idx="2349">
                  <c:v>8735.5</c:v>
                </c:pt>
                <c:pt idx="2350">
                  <c:v>8924</c:v>
                </c:pt>
                <c:pt idx="2351">
                  <c:v>8758.5</c:v>
                </c:pt>
                <c:pt idx="2352">
                  <c:v>8754.5</c:v>
                </c:pt>
                <c:pt idx="2353">
                  <c:v>8816</c:v>
                </c:pt>
                <c:pt idx="2354">
                  <c:v>8866.75</c:v>
                </c:pt>
                <c:pt idx="2355">
                  <c:v>8874.25</c:v>
                </c:pt>
                <c:pt idx="2356">
                  <c:v>8793</c:v>
                </c:pt>
                <c:pt idx="2357">
                  <c:v>8922</c:v>
                </c:pt>
                <c:pt idx="2358">
                  <c:v>9072</c:v>
                </c:pt>
                <c:pt idx="2359">
                  <c:v>9040</c:v>
                </c:pt>
                <c:pt idx="2360">
                  <c:v>9040</c:v>
                </c:pt>
                <c:pt idx="2361">
                  <c:v>9000.5</c:v>
                </c:pt>
                <c:pt idx="2362">
                  <c:v>9057.5</c:v>
                </c:pt>
                <c:pt idx="2363">
                  <c:v>9301.5</c:v>
                </c:pt>
                <c:pt idx="2364">
                  <c:v>9351.5</c:v>
                </c:pt>
                <c:pt idx="2365">
                  <c:v>9325</c:v>
                </c:pt>
                <c:pt idx="2366">
                  <c:v>9136.5</c:v>
                </c:pt>
                <c:pt idx="2367">
                  <c:v>9166</c:v>
                </c:pt>
                <c:pt idx="2368">
                  <c:v>9064.5</c:v>
                </c:pt>
                <c:pt idx="2369">
                  <c:v>9177</c:v>
                </c:pt>
                <c:pt idx="2370">
                  <c:v>9276</c:v>
                </c:pt>
                <c:pt idx="2371">
                  <c:v>9270.5</c:v>
                </c:pt>
                <c:pt idx="2372">
                  <c:v>9078.5</c:v>
                </c:pt>
                <c:pt idx="2373">
                  <c:v>9173.5</c:v>
                </c:pt>
                <c:pt idx="2374">
                  <c:v>9107.5</c:v>
                </c:pt>
                <c:pt idx="2375">
                  <c:v>9107.5</c:v>
                </c:pt>
                <c:pt idx="2376">
                  <c:v>8969.5</c:v>
                </c:pt>
                <c:pt idx="2377">
                  <c:v>9177</c:v>
                </c:pt>
                <c:pt idx="2378">
                  <c:v>9463</c:v>
                </c:pt>
                <c:pt idx="2379">
                  <c:v>9404</c:v>
                </c:pt>
                <c:pt idx="2380">
                  <c:v>9404</c:v>
                </c:pt>
                <c:pt idx="2381">
                  <c:v>9288</c:v>
                </c:pt>
                <c:pt idx="2382">
                  <c:v>9179.5</c:v>
                </c:pt>
                <c:pt idx="2383">
                  <c:v>9270.5</c:v>
                </c:pt>
                <c:pt idx="2384">
                  <c:v>9206.5</c:v>
                </c:pt>
                <c:pt idx="2385">
                  <c:v>9295</c:v>
                </c:pt>
                <c:pt idx="2386">
                  <c:v>9435</c:v>
                </c:pt>
                <c:pt idx="2387">
                  <c:v>9286.25</c:v>
                </c:pt>
                <c:pt idx="2388">
                  <c:v>9255.5</c:v>
                </c:pt>
                <c:pt idx="2389">
                  <c:v>9695.25</c:v>
                </c:pt>
                <c:pt idx="2390">
                  <c:v>9695.25</c:v>
                </c:pt>
                <c:pt idx="2391">
                  <c:v>9695.25</c:v>
                </c:pt>
                <c:pt idx="2392">
                  <c:v>9679.5</c:v>
                </c:pt>
                <c:pt idx="2393">
                  <c:v>9782.5</c:v>
                </c:pt>
                <c:pt idx="2394">
                  <c:v>10117.5</c:v>
                </c:pt>
                <c:pt idx="2395">
                  <c:v>10123</c:v>
                </c:pt>
                <c:pt idx="2396">
                  <c:v>10019</c:v>
                </c:pt>
                <c:pt idx="2397">
                  <c:v>10230.25</c:v>
                </c:pt>
                <c:pt idx="2398">
                  <c:v>9914.75</c:v>
                </c:pt>
                <c:pt idx="2399">
                  <c:v>9785</c:v>
                </c:pt>
                <c:pt idx="2400">
                  <c:v>9962.5</c:v>
                </c:pt>
                <c:pt idx="2401">
                  <c:v>10074</c:v>
                </c:pt>
                <c:pt idx="2402">
                  <c:v>9977.5</c:v>
                </c:pt>
                <c:pt idx="2403">
                  <c:v>9928</c:v>
                </c:pt>
                <c:pt idx="2404">
                  <c:v>9703</c:v>
                </c:pt>
                <c:pt idx="2405">
                  <c:v>9807.5</c:v>
                </c:pt>
                <c:pt idx="2406">
                  <c:v>9967.75</c:v>
                </c:pt>
                <c:pt idx="2407">
                  <c:v>9955.5</c:v>
                </c:pt>
                <c:pt idx="2408">
                  <c:v>10097</c:v>
                </c:pt>
                <c:pt idx="2409">
                  <c:v>10104.25</c:v>
                </c:pt>
                <c:pt idx="2410">
                  <c:v>10202.5</c:v>
                </c:pt>
                <c:pt idx="2411">
                  <c:v>10162</c:v>
                </c:pt>
                <c:pt idx="2412">
                  <c:v>10143.5</c:v>
                </c:pt>
                <c:pt idx="2413">
                  <c:v>10170.5</c:v>
                </c:pt>
                <c:pt idx="2414">
                  <c:v>10113.5</c:v>
                </c:pt>
                <c:pt idx="2415">
                  <c:v>9840</c:v>
                </c:pt>
                <c:pt idx="2416">
                  <c:v>10092</c:v>
                </c:pt>
                <c:pt idx="2417">
                  <c:v>10142</c:v>
                </c:pt>
                <c:pt idx="2418">
                  <c:v>10588.75</c:v>
                </c:pt>
                <c:pt idx="2419">
                  <c:v>11039.75</c:v>
                </c:pt>
                <c:pt idx="2420">
                  <c:v>10936</c:v>
                </c:pt>
                <c:pt idx="2421">
                  <c:v>10725.25</c:v>
                </c:pt>
                <c:pt idx="2422">
                  <c:v>10974.5</c:v>
                </c:pt>
                <c:pt idx="2423">
                  <c:v>10926.5</c:v>
                </c:pt>
                <c:pt idx="2424">
                  <c:v>10993</c:v>
                </c:pt>
                <c:pt idx="2425">
                  <c:v>10808.5</c:v>
                </c:pt>
                <c:pt idx="2426">
                  <c:v>10526</c:v>
                </c:pt>
                <c:pt idx="2427">
                  <c:v>10753.5</c:v>
                </c:pt>
                <c:pt idx="2428">
                  <c:v>10798.5</c:v>
                </c:pt>
                <c:pt idx="2429">
                  <c:v>11094.25</c:v>
                </c:pt>
                <c:pt idx="2430">
                  <c:v>11011.75</c:v>
                </c:pt>
                <c:pt idx="2431">
                  <c:v>11011.75</c:v>
                </c:pt>
                <c:pt idx="2432">
                  <c:v>10873.5</c:v>
                </c:pt>
                <c:pt idx="2433">
                  <c:v>10715</c:v>
                </c:pt>
                <c:pt idx="2434">
                  <c:v>10680</c:v>
                </c:pt>
                <c:pt idx="2435">
                  <c:v>10614.75</c:v>
                </c:pt>
                <c:pt idx="2436">
                  <c:v>10232.5</c:v>
                </c:pt>
                <c:pt idx="2437">
                  <c:v>10443</c:v>
                </c:pt>
                <c:pt idx="2438">
                  <c:v>10299.75</c:v>
                </c:pt>
                <c:pt idx="2439">
                  <c:v>10396.5</c:v>
                </c:pt>
                <c:pt idx="2440">
                  <c:v>10171</c:v>
                </c:pt>
                <c:pt idx="2441">
                  <c:v>10341</c:v>
                </c:pt>
                <c:pt idx="2442">
                  <c:v>10193.25</c:v>
                </c:pt>
                <c:pt idx="2443">
                  <c:v>9899.5</c:v>
                </c:pt>
                <c:pt idx="2444">
                  <c:v>9622.5</c:v>
                </c:pt>
                <c:pt idx="2445">
                  <c:v>9420.5</c:v>
                </c:pt>
                <c:pt idx="2446">
                  <c:v>9352.5</c:v>
                </c:pt>
                <c:pt idx="2447">
                  <c:v>9639.5</c:v>
                </c:pt>
                <c:pt idx="2448">
                  <c:v>9741</c:v>
                </c:pt>
                <c:pt idx="2449">
                  <c:v>9655</c:v>
                </c:pt>
                <c:pt idx="2450">
                  <c:v>9648.5</c:v>
                </c:pt>
                <c:pt idx="2451">
                  <c:v>9873.5</c:v>
                </c:pt>
                <c:pt idx="2452">
                  <c:v>10123</c:v>
                </c:pt>
                <c:pt idx="2453">
                  <c:v>10111.5</c:v>
                </c:pt>
                <c:pt idx="2454">
                  <c:v>10212</c:v>
                </c:pt>
                <c:pt idx="2455">
                  <c:v>10399.5</c:v>
                </c:pt>
                <c:pt idx="2456">
                  <c:v>10224.25</c:v>
                </c:pt>
                <c:pt idx="2457">
                  <c:v>10127</c:v>
                </c:pt>
                <c:pt idx="2458">
                  <c:v>10562</c:v>
                </c:pt>
                <c:pt idx="2459">
                  <c:v>10337.75</c:v>
                </c:pt>
                <c:pt idx="2460">
                  <c:v>10191.25</c:v>
                </c:pt>
                <c:pt idx="2461">
                  <c:v>10241</c:v>
                </c:pt>
                <c:pt idx="2462">
                  <c:v>10164.5</c:v>
                </c:pt>
                <c:pt idx="2463">
                  <c:v>9854.5</c:v>
                </c:pt>
                <c:pt idx="2464">
                  <c:v>9964</c:v>
                </c:pt>
                <c:pt idx="2465">
                  <c:v>9964</c:v>
                </c:pt>
                <c:pt idx="2466">
                  <c:v>10066.5</c:v>
                </c:pt>
                <c:pt idx="2467">
                  <c:v>10038.5</c:v>
                </c:pt>
                <c:pt idx="2468">
                  <c:v>10353.75</c:v>
                </c:pt>
                <c:pt idx="2469">
                  <c:v>10353.75</c:v>
                </c:pt>
                <c:pt idx="2470">
                  <c:v>10353.75</c:v>
                </c:pt>
                <c:pt idx="2471">
                  <c:v>10674.25</c:v>
                </c:pt>
                <c:pt idx="2472">
                  <c:v>10772</c:v>
                </c:pt>
                <c:pt idx="2473">
                  <c:v>10868</c:v>
                </c:pt>
                <c:pt idx="2474">
                  <c:v>10825.5</c:v>
                </c:pt>
                <c:pt idx="2475">
                  <c:v>11119.5</c:v>
                </c:pt>
                <c:pt idx="2476">
                  <c:v>11249.5</c:v>
                </c:pt>
                <c:pt idx="2477">
                  <c:v>11367.5</c:v>
                </c:pt>
                <c:pt idx="2478">
                  <c:v>11337</c:v>
                </c:pt>
                <c:pt idx="2479">
                  <c:v>11251.25</c:v>
                </c:pt>
                <c:pt idx="2480">
                  <c:v>11422</c:v>
                </c:pt>
                <c:pt idx="2481">
                  <c:v>11058</c:v>
                </c:pt>
                <c:pt idx="2482">
                  <c:v>11361.5</c:v>
                </c:pt>
                <c:pt idx="2483">
                  <c:v>11566</c:v>
                </c:pt>
                <c:pt idx="2484">
                  <c:v>11589.5</c:v>
                </c:pt>
                <c:pt idx="2485">
                  <c:v>11404.75</c:v>
                </c:pt>
                <c:pt idx="2486">
                  <c:v>11156.5</c:v>
                </c:pt>
                <c:pt idx="2487">
                  <c:v>11195.75</c:v>
                </c:pt>
                <c:pt idx="2488">
                  <c:v>11027.75</c:v>
                </c:pt>
                <c:pt idx="2489">
                  <c:v>11582.5</c:v>
                </c:pt>
                <c:pt idx="2490">
                  <c:v>11513.5</c:v>
                </c:pt>
                <c:pt idx="2491">
                  <c:v>11533</c:v>
                </c:pt>
                <c:pt idx="2492">
                  <c:v>11553.5</c:v>
                </c:pt>
                <c:pt idx="2493">
                  <c:v>11325.75</c:v>
                </c:pt>
                <c:pt idx="2494">
                  <c:v>11353.5</c:v>
                </c:pt>
                <c:pt idx="2495">
                  <c:v>10800.25</c:v>
                </c:pt>
                <c:pt idx="2496">
                  <c:v>11200</c:v>
                </c:pt>
                <c:pt idx="2497">
                  <c:v>11284</c:v>
                </c:pt>
                <c:pt idx="2498">
                  <c:v>11250</c:v>
                </c:pt>
                <c:pt idx="2499">
                  <c:v>11215</c:v>
                </c:pt>
                <c:pt idx="2500">
                  <c:v>11164.5</c:v>
                </c:pt>
                <c:pt idx="2501">
                  <c:v>11495</c:v>
                </c:pt>
                <c:pt idx="2502">
                  <c:v>11532.5</c:v>
                </c:pt>
                <c:pt idx="2503">
                  <c:v>11217.5</c:v>
                </c:pt>
                <c:pt idx="2504">
                  <c:v>11088</c:v>
                </c:pt>
                <c:pt idx="2505">
                  <c:v>10418.5</c:v>
                </c:pt>
                <c:pt idx="2506">
                  <c:v>10439.5</c:v>
                </c:pt>
                <c:pt idx="2507">
                  <c:v>10279</c:v>
                </c:pt>
                <c:pt idx="2508">
                  <c:v>10367</c:v>
                </c:pt>
                <c:pt idx="2509">
                  <c:v>10437</c:v>
                </c:pt>
                <c:pt idx="2510">
                  <c:v>10396.25</c:v>
                </c:pt>
                <c:pt idx="2511">
                  <c:v>10330</c:v>
                </c:pt>
                <c:pt idx="2512">
                  <c:v>10224</c:v>
                </c:pt>
                <c:pt idx="2513">
                  <c:v>10189</c:v>
                </c:pt>
                <c:pt idx="2514">
                  <c:v>10067.5</c:v>
                </c:pt>
                <c:pt idx="2515">
                  <c:v>9918</c:v>
                </c:pt>
                <c:pt idx="2516">
                  <c:v>10086.5</c:v>
                </c:pt>
                <c:pt idx="2517">
                  <c:v>10265.5</c:v>
                </c:pt>
                <c:pt idx="2518">
                  <c:v>10366.75</c:v>
                </c:pt>
                <c:pt idx="2519">
                  <c:v>10251</c:v>
                </c:pt>
                <c:pt idx="2520">
                  <c:v>10447</c:v>
                </c:pt>
                <c:pt idx="2521">
                  <c:v>10387.25</c:v>
                </c:pt>
                <c:pt idx="2522">
                  <c:v>10521</c:v>
                </c:pt>
                <c:pt idx="2523">
                  <c:v>10378.5</c:v>
                </c:pt>
                <c:pt idx="2524">
                  <c:v>10473.5</c:v>
                </c:pt>
                <c:pt idx="2525">
                  <c:v>10150.25</c:v>
                </c:pt>
                <c:pt idx="2526">
                  <c:v>10204.5</c:v>
                </c:pt>
                <c:pt idx="2527">
                  <c:v>10031</c:v>
                </c:pt>
                <c:pt idx="2528">
                  <c:v>10030.5</c:v>
                </c:pt>
                <c:pt idx="2529">
                  <c:v>10299.5</c:v>
                </c:pt>
                <c:pt idx="2530">
                  <c:v>10528</c:v>
                </c:pt>
                <c:pt idx="2531">
                  <c:v>10390.75</c:v>
                </c:pt>
                <c:pt idx="2532">
                  <c:v>10651</c:v>
                </c:pt>
                <c:pt idx="2533">
                  <c:v>10585</c:v>
                </c:pt>
                <c:pt idx="2534">
                  <c:v>10485</c:v>
                </c:pt>
                <c:pt idx="2535">
                  <c:v>10615.5</c:v>
                </c:pt>
                <c:pt idx="2536">
                  <c:v>10615.5</c:v>
                </c:pt>
                <c:pt idx="2537">
                  <c:v>10301</c:v>
                </c:pt>
                <c:pt idx="2538">
                  <c:v>10261.5</c:v>
                </c:pt>
                <c:pt idx="2539">
                  <c:v>10101.5</c:v>
                </c:pt>
                <c:pt idx="2540">
                  <c:v>9674</c:v>
                </c:pt>
                <c:pt idx="2541">
                  <c:v>9662.5</c:v>
                </c:pt>
                <c:pt idx="2542">
                  <c:v>9788</c:v>
                </c:pt>
                <c:pt idx="2543">
                  <c:v>9809.25</c:v>
                </c:pt>
                <c:pt idx="2544">
                  <c:v>10033.25</c:v>
                </c:pt>
                <c:pt idx="2545">
                  <c:v>10325.75</c:v>
                </c:pt>
                <c:pt idx="2546">
                  <c:v>10299.5</c:v>
                </c:pt>
                <c:pt idx="2547">
                  <c:v>10161.5</c:v>
                </c:pt>
                <c:pt idx="2548">
                  <c:v>10057.75</c:v>
                </c:pt>
                <c:pt idx="2549">
                  <c:v>10015</c:v>
                </c:pt>
                <c:pt idx="2550">
                  <c:v>10004</c:v>
                </c:pt>
                <c:pt idx="2551">
                  <c:v>9854</c:v>
                </c:pt>
                <c:pt idx="2552">
                  <c:v>9707.5</c:v>
                </c:pt>
                <c:pt idx="2553">
                  <c:v>9775.25</c:v>
                </c:pt>
                <c:pt idx="2554">
                  <c:v>9757.25</c:v>
                </c:pt>
                <c:pt idx="2555">
                  <c:v>9757.25</c:v>
                </c:pt>
                <c:pt idx="2556">
                  <c:v>9791.75</c:v>
                </c:pt>
                <c:pt idx="2557">
                  <c:v>9940.5</c:v>
                </c:pt>
                <c:pt idx="2558">
                  <c:v>10213.75</c:v>
                </c:pt>
                <c:pt idx="2559">
                  <c:v>10214.5</c:v>
                </c:pt>
                <c:pt idx="2560">
                  <c:v>10307</c:v>
                </c:pt>
                <c:pt idx="2561">
                  <c:v>10300.5</c:v>
                </c:pt>
                <c:pt idx="2562">
                  <c:v>10169.5</c:v>
                </c:pt>
                <c:pt idx="2563">
                  <c:v>10208.5</c:v>
                </c:pt>
                <c:pt idx="2564">
                  <c:v>10467.25</c:v>
                </c:pt>
                <c:pt idx="2565">
                  <c:v>10260.75</c:v>
                </c:pt>
                <c:pt idx="2566">
                  <c:v>10690.5</c:v>
                </c:pt>
                <c:pt idx="2567">
                  <c:v>10815</c:v>
                </c:pt>
                <c:pt idx="2568">
                  <c:v>10734.5</c:v>
                </c:pt>
                <c:pt idx="2569">
                  <c:v>10726.5</c:v>
                </c:pt>
                <c:pt idx="2570">
                  <c:v>10676</c:v>
                </c:pt>
                <c:pt idx="2571">
                  <c:v>10565.75</c:v>
                </c:pt>
                <c:pt idx="2572">
                  <c:v>10693</c:v>
                </c:pt>
                <c:pt idx="2573">
                  <c:v>10684</c:v>
                </c:pt>
                <c:pt idx="2574">
                  <c:v>10692.5</c:v>
                </c:pt>
                <c:pt idx="2575">
                  <c:v>10587.25</c:v>
                </c:pt>
                <c:pt idx="2576">
                  <c:v>10651.75</c:v>
                </c:pt>
                <c:pt idx="2577">
                  <c:v>10312</c:v>
                </c:pt>
                <c:pt idx="2578">
                  <c:v>10310</c:v>
                </c:pt>
                <c:pt idx="2579">
                  <c:v>10436.5</c:v>
                </c:pt>
                <c:pt idx="2580">
                  <c:v>10726.5</c:v>
                </c:pt>
                <c:pt idx="2581">
                  <c:v>10726.5</c:v>
                </c:pt>
                <c:pt idx="2582">
                  <c:v>10548.5</c:v>
                </c:pt>
                <c:pt idx="2583">
                  <c:v>10528.5</c:v>
                </c:pt>
                <c:pt idx="2584">
                  <c:v>10505</c:v>
                </c:pt>
                <c:pt idx="2585">
                  <c:v>10238.75</c:v>
                </c:pt>
                <c:pt idx="2586">
                  <c:v>10319.5</c:v>
                </c:pt>
                <c:pt idx="2587">
                  <c:v>10307.5</c:v>
                </c:pt>
                <c:pt idx="2588">
                  <c:v>10448</c:v>
                </c:pt>
                <c:pt idx="2589">
                  <c:v>10005</c:v>
                </c:pt>
                <c:pt idx="2590">
                  <c:v>9839.5</c:v>
                </c:pt>
                <c:pt idx="2591">
                  <c:v>9706.25</c:v>
                </c:pt>
                <c:pt idx="2592">
                  <c:v>9939</c:v>
                </c:pt>
                <c:pt idx="2593">
                  <c:v>9659</c:v>
                </c:pt>
                <c:pt idx="2594">
                  <c:v>10150.5</c:v>
                </c:pt>
                <c:pt idx="2595">
                  <c:v>9926.5</c:v>
                </c:pt>
                <c:pt idx="2596">
                  <c:v>9401</c:v>
                </c:pt>
                <c:pt idx="2597">
                  <c:v>9394.5</c:v>
                </c:pt>
                <c:pt idx="2598">
                  <c:v>9293.5</c:v>
                </c:pt>
                <c:pt idx="2599">
                  <c:v>8933</c:v>
                </c:pt>
                <c:pt idx="2600">
                  <c:v>8973</c:v>
                </c:pt>
                <c:pt idx="2601">
                  <c:v>9179</c:v>
                </c:pt>
                <c:pt idx="2602">
                  <c:v>9183.25</c:v>
                </c:pt>
                <c:pt idx="2603">
                  <c:v>9144.5</c:v>
                </c:pt>
                <c:pt idx="2604">
                  <c:v>9238.5</c:v>
                </c:pt>
                <c:pt idx="2605">
                  <c:v>9018</c:v>
                </c:pt>
                <c:pt idx="2606">
                  <c:v>8823</c:v>
                </c:pt>
                <c:pt idx="2607">
                  <c:v>8997</c:v>
                </c:pt>
                <c:pt idx="2608">
                  <c:v>8836.75</c:v>
                </c:pt>
                <c:pt idx="2609">
                  <c:v>8839.5</c:v>
                </c:pt>
                <c:pt idx="2610">
                  <c:v>8881.25</c:v>
                </c:pt>
                <c:pt idx="2611">
                  <c:v>8893</c:v>
                </c:pt>
                <c:pt idx="2612">
                  <c:v>8917.75</c:v>
                </c:pt>
                <c:pt idx="2613">
                  <c:v>8540.5</c:v>
                </c:pt>
                <c:pt idx="2614">
                  <c:v>8620.5</c:v>
                </c:pt>
                <c:pt idx="2615">
                  <c:v>8455.25</c:v>
                </c:pt>
                <c:pt idx="2616">
                  <c:v>8428.75</c:v>
                </c:pt>
                <c:pt idx="2617">
                  <c:v>8432.25</c:v>
                </c:pt>
                <c:pt idx="2618">
                  <c:v>8388.5</c:v>
                </c:pt>
                <c:pt idx="2619">
                  <c:v>8379</c:v>
                </c:pt>
                <c:pt idx="2620">
                  <c:v>8379</c:v>
                </c:pt>
                <c:pt idx="2621">
                  <c:v>8353</c:v>
                </c:pt>
                <c:pt idx="2622">
                  <c:v>8305</c:v>
                </c:pt>
                <c:pt idx="2623">
                  <c:v>8354.5</c:v>
                </c:pt>
                <c:pt idx="2624">
                  <c:v>8286</c:v>
                </c:pt>
                <c:pt idx="2625">
                  <c:v>8457.25</c:v>
                </c:pt>
                <c:pt idx="2626">
                  <c:v>8510.5</c:v>
                </c:pt>
                <c:pt idx="2627">
                  <c:v>8592.75</c:v>
                </c:pt>
                <c:pt idx="2628">
                  <c:v>8755.25</c:v>
                </c:pt>
                <c:pt idx="2629">
                  <c:v>8680.5</c:v>
                </c:pt>
                <c:pt idx="2630">
                  <c:v>8598.5</c:v>
                </c:pt>
                <c:pt idx="2631">
                  <c:v>8589</c:v>
                </c:pt>
                <c:pt idx="2632">
                  <c:v>8843</c:v>
                </c:pt>
                <c:pt idx="2633">
                  <c:v>8667.75</c:v>
                </c:pt>
                <c:pt idx="2634">
                  <c:v>8561.75</c:v>
                </c:pt>
                <c:pt idx="2635">
                  <c:v>9024.5</c:v>
                </c:pt>
                <c:pt idx="2636">
                  <c:v>8979</c:v>
                </c:pt>
                <c:pt idx="2637">
                  <c:v>9402.5</c:v>
                </c:pt>
                <c:pt idx="2638">
                  <c:v>9478.75</c:v>
                </c:pt>
                <c:pt idx="2639">
                  <c:v>9409</c:v>
                </c:pt>
                <c:pt idx="2640">
                  <c:v>9409</c:v>
                </c:pt>
                <c:pt idx="2641">
                  <c:v>9261</c:v>
                </c:pt>
                <c:pt idx="2642">
                  <c:v>9166</c:v>
                </c:pt>
                <c:pt idx="2643">
                  <c:v>9156</c:v>
                </c:pt>
                <c:pt idx="2644">
                  <c:v>9095.75</c:v>
                </c:pt>
                <c:pt idx="2645">
                  <c:v>9059</c:v>
                </c:pt>
                <c:pt idx="2646">
                  <c:v>9068.5</c:v>
                </c:pt>
                <c:pt idx="2647">
                  <c:v>9295.5</c:v>
                </c:pt>
                <c:pt idx="2648">
                  <c:v>9237.5</c:v>
                </c:pt>
                <c:pt idx="2649">
                  <c:v>9105</c:v>
                </c:pt>
                <c:pt idx="2650">
                  <c:v>8881</c:v>
                </c:pt>
                <c:pt idx="2651">
                  <c:v>8960.5</c:v>
                </c:pt>
                <c:pt idx="2652">
                  <c:v>8953</c:v>
                </c:pt>
                <c:pt idx="2653">
                  <c:v>8829.75</c:v>
                </c:pt>
                <c:pt idx="2654">
                  <c:v>8524.5</c:v>
                </c:pt>
                <c:pt idx="2655">
                  <c:v>8510.5</c:v>
                </c:pt>
                <c:pt idx="2656">
                  <c:v>8350.5</c:v>
                </c:pt>
                <c:pt idx="2657">
                  <c:v>8549.5</c:v>
                </c:pt>
                <c:pt idx="2658">
                  <c:v>8442</c:v>
                </c:pt>
                <c:pt idx="2659">
                  <c:v>8323.5</c:v>
                </c:pt>
                <c:pt idx="2660">
                  <c:v>8278</c:v>
                </c:pt>
                <c:pt idx="2661">
                  <c:v>8448.5</c:v>
                </c:pt>
                <c:pt idx="2662">
                  <c:v>8386.25</c:v>
                </c:pt>
                <c:pt idx="2663">
                  <c:v>8408</c:v>
                </c:pt>
                <c:pt idx="2664">
                  <c:v>8612.25</c:v>
                </c:pt>
                <c:pt idx="2665">
                  <c:v>8612.25</c:v>
                </c:pt>
                <c:pt idx="2666">
                  <c:v>8612.25</c:v>
                </c:pt>
                <c:pt idx="2667">
                  <c:v>8658.5</c:v>
                </c:pt>
                <c:pt idx="2668">
                  <c:v>8749.5</c:v>
                </c:pt>
                <c:pt idx="2669">
                  <c:v>8729</c:v>
                </c:pt>
                <c:pt idx="2670">
                  <c:v>8621.5</c:v>
                </c:pt>
                <c:pt idx="2671">
                  <c:v>8857.5</c:v>
                </c:pt>
                <c:pt idx="2672">
                  <c:v>8563</c:v>
                </c:pt>
                <c:pt idx="2673">
                  <c:v>8518.5</c:v>
                </c:pt>
                <c:pt idx="2674">
                  <c:v>8574</c:v>
                </c:pt>
                <c:pt idx="2675">
                  <c:v>8797.5</c:v>
                </c:pt>
                <c:pt idx="2676">
                  <c:v>8725</c:v>
                </c:pt>
                <c:pt idx="2677">
                  <c:v>8858</c:v>
                </c:pt>
                <c:pt idx="2678">
                  <c:v>8556</c:v>
                </c:pt>
                <c:pt idx="2679">
                  <c:v>9359</c:v>
                </c:pt>
                <c:pt idx="2680">
                  <c:v>9316.5</c:v>
                </c:pt>
                <c:pt idx="2681">
                  <c:v>8972.75</c:v>
                </c:pt>
                <c:pt idx="2682">
                  <c:v>8697.5</c:v>
                </c:pt>
                <c:pt idx="2683">
                  <c:v>8653.5</c:v>
                </c:pt>
                <c:pt idx="2684">
                  <c:v>8491</c:v>
                </c:pt>
                <c:pt idx="2685">
                  <c:v>8465</c:v>
                </c:pt>
                <c:pt idx="2686">
                  <c:v>8318</c:v>
                </c:pt>
                <c:pt idx="2687">
                  <c:v>8496</c:v>
                </c:pt>
                <c:pt idx="2688">
                  <c:v>8588.5</c:v>
                </c:pt>
                <c:pt idx="2689">
                  <c:v>8752</c:v>
                </c:pt>
                <c:pt idx="2690">
                  <c:v>8557.5</c:v>
                </c:pt>
                <c:pt idx="2691">
                  <c:v>8326.5</c:v>
                </c:pt>
                <c:pt idx="2692">
                  <c:v>8381</c:v>
                </c:pt>
                <c:pt idx="2693">
                  <c:v>8327</c:v>
                </c:pt>
                <c:pt idx="2694">
                  <c:v>8246.5</c:v>
                </c:pt>
                <c:pt idx="2695">
                  <c:v>7789.5</c:v>
                </c:pt>
                <c:pt idx="2696">
                  <c:v>7561.5</c:v>
                </c:pt>
                <c:pt idx="2697">
                  <c:v>7845</c:v>
                </c:pt>
                <c:pt idx="2698">
                  <c:v>8055.5</c:v>
                </c:pt>
                <c:pt idx="2699">
                  <c:v>8178</c:v>
                </c:pt>
                <c:pt idx="2700">
                  <c:v>8121.5</c:v>
                </c:pt>
                <c:pt idx="2701">
                  <c:v>8507</c:v>
                </c:pt>
                <c:pt idx="2702">
                  <c:v>8480.75</c:v>
                </c:pt>
                <c:pt idx="2703">
                  <c:v>8361.5</c:v>
                </c:pt>
                <c:pt idx="2704">
                  <c:v>8419.25</c:v>
                </c:pt>
                <c:pt idx="2705">
                  <c:v>8583</c:v>
                </c:pt>
                <c:pt idx="2706">
                  <c:v>8553</c:v>
                </c:pt>
                <c:pt idx="2707">
                  <c:v>8620.5</c:v>
                </c:pt>
                <c:pt idx="2708">
                  <c:v>8635.5</c:v>
                </c:pt>
                <c:pt idx="2709">
                  <c:v>8519</c:v>
                </c:pt>
                <c:pt idx="2710">
                  <c:v>8673.25</c:v>
                </c:pt>
                <c:pt idx="2711">
                  <c:v>8711</c:v>
                </c:pt>
                <c:pt idx="2712">
                  <c:v>8518</c:v>
                </c:pt>
                <c:pt idx="2713">
                  <c:v>8563</c:v>
                </c:pt>
                <c:pt idx="2714">
                  <c:v>8558</c:v>
                </c:pt>
                <c:pt idx="2715">
                  <c:v>8359.5</c:v>
                </c:pt>
                <c:pt idx="2716">
                  <c:v>8542.5</c:v>
                </c:pt>
                <c:pt idx="2717">
                  <c:v>8355.5</c:v>
                </c:pt>
                <c:pt idx="2718">
                  <c:v>8200.5</c:v>
                </c:pt>
                <c:pt idx="2719">
                  <c:v>8234.5</c:v>
                </c:pt>
                <c:pt idx="2720">
                  <c:v>8525.5</c:v>
                </c:pt>
                <c:pt idx="2721">
                  <c:v>8470</c:v>
                </c:pt>
                <c:pt idx="2722">
                  <c:v>8572.5</c:v>
                </c:pt>
                <c:pt idx="2723">
                  <c:v>8486</c:v>
                </c:pt>
                <c:pt idx="2724">
                  <c:v>8465</c:v>
                </c:pt>
                <c:pt idx="2725">
                  <c:v>8780</c:v>
                </c:pt>
                <c:pt idx="2726">
                  <c:v>8780</c:v>
                </c:pt>
                <c:pt idx="2727">
                  <c:v>8660.5</c:v>
                </c:pt>
                <c:pt idx="2728">
                  <c:v>8707</c:v>
                </c:pt>
                <c:pt idx="2729">
                  <c:v>8599.5</c:v>
                </c:pt>
                <c:pt idx="2730">
                  <c:v>8599.5</c:v>
                </c:pt>
                <c:pt idx="2731">
                  <c:v>8599.5</c:v>
                </c:pt>
                <c:pt idx="2732">
                  <c:v>8631.5</c:v>
                </c:pt>
                <c:pt idx="2733">
                  <c:v>8597.5</c:v>
                </c:pt>
                <c:pt idx="2734">
                  <c:v>8847.5</c:v>
                </c:pt>
                <c:pt idx="2735">
                  <c:v>8723.5</c:v>
                </c:pt>
                <c:pt idx="2736">
                  <c:v>8587</c:v>
                </c:pt>
                <c:pt idx="2737">
                  <c:v>8706.5</c:v>
                </c:pt>
                <c:pt idx="2738">
                  <c:v>8506</c:v>
                </c:pt>
                <c:pt idx="2739">
                  <c:v>8709</c:v>
                </c:pt>
                <c:pt idx="2740">
                  <c:v>8656.5</c:v>
                </c:pt>
                <c:pt idx="2741">
                  <c:v>8487</c:v>
                </c:pt>
                <c:pt idx="2742">
                  <c:v>8640</c:v>
                </c:pt>
                <c:pt idx="2743">
                  <c:v>8656</c:v>
                </c:pt>
                <c:pt idx="2744">
                  <c:v>8724</c:v>
                </c:pt>
                <c:pt idx="2745">
                  <c:v>8945.5</c:v>
                </c:pt>
                <c:pt idx="2746">
                  <c:v>8812.5</c:v>
                </c:pt>
                <c:pt idx="2747">
                  <c:v>8943</c:v>
                </c:pt>
                <c:pt idx="2748">
                  <c:v>8943.5</c:v>
                </c:pt>
                <c:pt idx="2749">
                  <c:v>8864.5</c:v>
                </c:pt>
                <c:pt idx="2750">
                  <c:v>8742</c:v>
                </c:pt>
                <c:pt idx="2751">
                  <c:v>9165</c:v>
                </c:pt>
                <c:pt idx="2752">
                  <c:v>8875</c:v>
                </c:pt>
                <c:pt idx="2753">
                  <c:v>8735.5</c:v>
                </c:pt>
                <c:pt idx="2754">
                  <c:v>8267</c:v>
                </c:pt>
                <c:pt idx="2755">
                  <c:v>8693</c:v>
                </c:pt>
                <c:pt idx="2756">
                  <c:v>8911.5</c:v>
                </c:pt>
                <c:pt idx="2757">
                  <c:v>8939.5</c:v>
                </c:pt>
                <c:pt idx="2758">
                  <c:v>9068</c:v>
                </c:pt>
                <c:pt idx="2759">
                  <c:v>9271.5</c:v>
                </c:pt>
                <c:pt idx="2760">
                  <c:v>9389.5</c:v>
                </c:pt>
                <c:pt idx="2761">
                  <c:v>9376</c:v>
                </c:pt>
                <c:pt idx="2762">
                  <c:v>9626</c:v>
                </c:pt>
                <c:pt idx="2763">
                  <c:v>9472.5</c:v>
                </c:pt>
                <c:pt idx="2764">
                  <c:v>9548</c:v>
                </c:pt>
                <c:pt idx="2765">
                  <c:v>9600</c:v>
                </c:pt>
                <c:pt idx="2766">
                  <c:v>9770.5</c:v>
                </c:pt>
                <c:pt idx="2767">
                  <c:v>9835</c:v>
                </c:pt>
                <c:pt idx="2768">
                  <c:v>9877.5</c:v>
                </c:pt>
                <c:pt idx="2769">
                  <c:v>10103.5</c:v>
                </c:pt>
                <c:pt idx="2770">
                  <c:v>10046</c:v>
                </c:pt>
                <c:pt idx="2771">
                  <c:v>10364</c:v>
                </c:pt>
                <c:pt idx="2772">
                  <c:v>10585</c:v>
                </c:pt>
                <c:pt idx="2773">
                  <c:v>10547</c:v>
                </c:pt>
                <c:pt idx="2774">
                  <c:v>10430</c:v>
                </c:pt>
                <c:pt idx="2775">
                  <c:v>10488.5</c:v>
                </c:pt>
                <c:pt idx="2776">
                  <c:v>10405</c:v>
                </c:pt>
                <c:pt idx="2777">
                  <c:v>10245.5</c:v>
                </c:pt>
                <c:pt idx="2778">
                  <c:v>10367</c:v>
                </c:pt>
                <c:pt idx="2779">
                  <c:v>10347.5</c:v>
                </c:pt>
                <c:pt idx="2780">
                  <c:v>10554.75</c:v>
                </c:pt>
                <c:pt idx="2781">
                  <c:v>10529</c:v>
                </c:pt>
                <c:pt idx="2782">
                  <c:v>10442</c:v>
                </c:pt>
                <c:pt idx="2783">
                  <c:v>10439.5</c:v>
                </c:pt>
                <c:pt idx="2784">
                  <c:v>10614</c:v>
                </c:pt>
                <c:pt idx="2785">
                  <c:v>10463</c:v>
                </c:pt>
                <c:pt idx="2786">
                  <c:v>10138</c:v>
                </c:pt>
                <c:pt idx="2787">
                  <c:v>10131</c:v>
                </c:pt>
                <c:pt idx="2788">
                  <c:v>9918</c:v>
                </c:pt>
                <c:pt idx="2789">
                  <c:v>9907</c:v>
                </c:pt>
                <c:pt idx="2790">
                  <c:v>9994</c:v>
                </c:pt>
                <c:pt idx="2791">
                  <c:v>10014.5</c:v>
                </c:pt>
                <c:pt idx="2792">
                  <c:v>10365.5</c:v>
                </c:pt>
                <c:pt idx="2793">
                  <c:v>9842</c:v>
                </c:pt>
                <c:pt idx="2794">
                  <c:v>9844</c:v>
                </c:pt>
                <c:pt idx="2795">
                  <c:v>9918</c:v>
                </c:pt>
                <c:pt idx="2796">
                  <c:v>9875</c:v>
                </c:pt>
                <c:pt idx="2797">
                  <c:v>9719</c:v>
                </c:pt>
                <c:pt idx="2798">
                  <c:v>9655</c:v>
                </c:pt>
                <c:pt idx="2799">
                  <c:v>9829</c:v>
                </c:pt>
                <c:pt idx="2800">
                  <c:v>9644</c:v>
                </c:pt>
                <c:pt idx="2801">
                  <c:v>9959</c:v>
                </c:pt>
                <c:pt idx="2802">
                  <c:v>10093</c:v>
                </c:pt>
                <c:pt idx="2803">
                  <c:v>10062.5</c:v>
                </c:pt>
                <c:pt idx="2804">
                  <c:v>9888</c:v>
                </c:pt>
                <c:pt idx="2805">
                  <c:v>10270.5</c:v>
                </c:pt>
                <c:pt idx="2806">
                  <c:v>10419.5</c:v>
                </c:pt>
                <c:pt idx="2807">
                  <c:v>10073</c:v>
                </c:pt>
                <c:pt idx="2808">
                  <c:v>9975</c:v>
                </c:pt>
                <c:pt idx="2809">
                  <c:v>9727</c:v>
                </c:pt>
                <c:pt idx="2810">
                  <c:v>9923.5</c:v>
                </c:pt>
                <c:pt idx="2811">
                  <c:v>9976</c:v>
                </c:pt>
                <c:pt idx="2812">
                  <c:v>9838.5</c:v>
                </c:pt>
                <c:pt idx="2813">
                  <c:v>9729</c:v>
                </c:pt>
                <c:pt idx="2814">
                  <c:v>10033</c:v>
                </c:pt>
                <c:pt idx="2815">
                  <c:v>10033</c:v>
                </c:pt>
                <c:pt idx="2816">
                  <c:v>10031</c:v>
                </c:pt>
                <c:pt idx="2817">
                  <c:v>9538</c:v>
                </c:pt>
                <c:pt idx="2818">
                  <c:v>9580</c:v>
                </c:pt>
                <c:pt idx="2819">
                  <c:v>9478</c:v>
                </c:pt>
                <c:pt idx="2820">
                  <c:v>10168</c:v>
                </c:pt>
                <c:pt idx="2821">
                  <c:v>10370</c:v>
                </c:pt>
                <c:pt idx="2822">
                  <c:v>10381</c:v>
                </c:pt>
                <c:pt idx="2823">
                  <c:v>10322</c:v>
                </c:pt>
                <c:pt idx="2824">
                  <c:v>10593</c:v>
                </c:pt>
                <c:pt idx="2825">
                  <c:v>10568</c:v>
                </c:pt>
                <c:pt idx="2826">
                  <c:v>10426</c:v>
                </c:pt>
                <c:pt idx="2827">
                  <c:v>10559.5</c:v>
                </c:pt>
                <c:pt idx="2828">
                  <c:v>10711.5</c:v>
                </c:pt>
                <c:pt idx="2829">
                  <c:v>11107.5</c:v>
                </c:pt>
                <c:pt idx="2830">
                  <c:v>10757.5</c:v>
                </c:pt>
                <c:pt idx="2831">
                  <c:v>10808</c:v>
                </c:pt>
                <c:pt idx="2832">
                  <c:v>10812</c:v>
                </c:pt>
                <c:pt idx="2833">
                  <c:v>10780</c:v>
                </c:pt>
                <c:pt idx="2834">
                  <c:v>10696</c:v>
                </c:pt>
                <c:pt idx="2835">
                  <c:v>10993.5</c:v>
                </c:pt>
                <c:pt idx="2836">
                  <c:v>10978</c:v>
                </c:pt>
                <c:pt idx="2837">
                  <c:v>11202</c:v>
                </c:pt>
                <c:pt idx="2838">
                  <c:v>11278</c:v>
                </c:pt>
                <c:pt idx="2839">
                  <c:v>10982</c:v>
                </c:pt>
                <c:pt idx="2840">
                  <c:v>11251.5</c:v>
                </c:pt>
                <c:pt idx="2841">
                  <c:v>11384</c:v>
                </c:pt>
                <c:pt idx="2842">
                  <c:v>11422</c:v>
                </c:pt>
                <c:pt idx="2843">
                  <c:v>11630</c:v>
                </c:pt>
                <c:pt idx="2844">
                  <c:v>11656</c:v>
                </c:pt>
                <c:pt idx="2845">
                  <c:v>11460.5</c:v>
                </c:pt>
                <c:pt idx="2846">
                  <c:v>11590</c:v>
                </c:pt>
                <c:pt idx="2847">
                  <c:v>11436</c:v>
                </c:pt>
                <c:pt idx="2848">
                  <c:v>11582.5</c:v>
                </c:pt>
                <c:pt idx="2849">
                  <c:v>11713</c:v>
                </c:pt>
                <c:pt idx="2850">
                  <c:v>11218.25</c:v>
                </c:pt>
                <c:pt idx="2851">
                  <c:v>11456</c:v>
                </c:pt>
                <c:pt idx="2852">
                  <c:v>10913</c:v>
                </c:pt>
                <c:pt idx="2853">
                  <c:v>10604</c:v>
                </c:pt>
                <c:pt idx="2854">
                  <c:v>11655</c:v>
                </c:pt>
                <c:pt idx="2855">
                  <c:v>11957</c:v>
                </c:pt>
                <c:pt idx="2856">
                  <c:v>12157</c:v>
                </c:pt>
                <c:pt idx="2857">
                  <c:v>11982</c:v>
                </c:pt>
                <c:pt idx="2858">
                  <c:v>11932.5</c:v>
                </c:pt>
                <c:pt idx="2859">
                  <c:v>11787.5</c:v>
                </c:pt>
                <c:pt idx="2860">
                  <c:v>12402</c:v>
                </c:pt>
                <c:pt idx="2861">
                  <c:v>12654.5</c:v>
                </c:pt>
                <c:pt idx="2862">
                  <c:v>12725.5</c:v>
                </c:pt>
                <c:pt idx="2863">
                  <c:v>12817.5</c:v>
                </c:pt>
                <c:pt idx="2864">
                  <c:v>12367</c:v>
                </c:pt>
                <c:pt idx="2865">
                  <c:v>12671.5</c:v>
                </c:pt>
                <c:pt idx="2866">
                  <c:v>12681</c:v>
                </c:pt>
                <c:pt idx="2867">
                  <c:v>12714.5</c:v>
                </c:pt>
                <c:pt idx="2868">
                  <c:v>12685</c:v>
                </c:pt>
                <c:pt idx="2869">
                  <c:v>12915</c:v>
                </c:pt>
                <c:pt idx="2870">
                  <c:v>13093</c:v>
                </c:pt>
                <c:pt idx="2871">
                  <c:v>13267.5</c:v>
                </c:pt>
                <c:pt idx="2872">
                  <c:v>13563.5</c:v>
                </c:pt>
                <c:pt idx="2873">
                  <c:v>13460</c:v>
                </c:pt>
                <c:pt idx="2874">
                  <c:v>13405</c:v>
                </c:pt>
                <c:pt idx="2875">
                  <c:v>13145</c:v>
                </c:pt>
                <c:pt idx="2876">
                  <c:v>12922</c:v>
                </c:pt>
                <c:pt idx="2877">
                  <c:v>12967.5</c:v>
                </c:pt>
                <c:pt idx="2878">
                  <c:v>13021</c:v>
                </c:pt>
                <c:pt idx="2879">
                  <c:v>12957</c:v>
                </c:pt>
                <c:pt idx="2880">
                  <c:v>12588</c:v>
                </c:pt>
                <c:pt idx="2881">
                  <c:v>12767</c:v>
                </c:pt>
                <c:pt idx="2882">
                  <c:v>12776</c:v>
                </c:pt>
                <c:pt idx="2883">
                  <c:v>12625.5</c:v>
                </c:pt>
                <c:pt idx="2884">
                  <c:v>12664</c:v>
                </c:pt>
                <c:pt idx="2885">
                  <c:v>12664</c:v>
                </c:pt>
                <c:pt idx="2886">
                  <c:v>12957</c:v>
                </c:pt>
                <c:pt idx="2887">
                  <c:v>13069</c:v>
                </c:pt>
                <c:pt idx="2888">
                  <c:v>13048</c:v>
                </c:pt>
                <c:pt idx="2889">
                  <c:v>13711.5</c:v>
                </c:pt>
                <c:pt idx="2890">
                  <c:v>13941.5</c:v>
                </c:pt>
                <c:pt idx="2891">
                  <c:v>13739</c:v>
                </c:pt>
                <c:pt idx="2892">
                  <c:v>14014</c:v>
                </c:pt>
                <c:pt idx="2893">
                  <c:v>14318</c:v>
                </c:pt>
                <c:pt idx="2894">
                  <c:v>14241</c:v>
                </c:pt>
                <c:pt idx="2895">
                  <c:v>14260</c:v>
                </c:pt>
                <c:pt idx="2896">
                  <c:v>14099</c:v>
                </c:pt>
                <c:pt idx="2897">
                  <c:v>13930.5</c:v>
                </c:pt>
                <c:pt idx="2898">
                  <c:v>14258</c:v>
                </c:pt>
                <c:pt idx="2899">
                  <c:v>13708.5</c:v>
                </c:pt>
                <c:pt idx="2900">
                  <c:v>13708.5</c:v>
                </c:pt>
                <c:pt idx="2901">
                  <c:v>13915</c:v>
                </c:pt>
                <c:pt idx="2902">
                  <c:v>13391</c:v>
                </c:pt>
                <c:pt idx="2903">
                  <c:v>13410</c:v>
                </c:pt>
                <c:pt idx="2904">
                  <c:v>13516</c:v>
                </c:pt>
                <c:pt idx="2905">
                  <c:v>13158</c:v>
                </c:pt>
                <c:pt idx="2906">
                  <c:v>12658</c:v>
                </c:pt>
                <c:pt idx="2907">
                  <c:v>12626.5</c:v>
                </c:pt>
                <c:pt idx="2908">
                  <c:v>12628</c:v>
                </c:pt>
                <c:pt idx="2909">
                  <c:v>12751</c:v>
                </c:pt>
                <c:pt idx="2910">
                  <c:v>12508.5</c:v>
                </c:pt>
                <c:pt idx="2911">
                  <c:v>12798</c:v>
                </c:pt>
                <c:pt idx="2912">
                  <c:v>12635</c:v>
                </c:pt>
                <c:pt idx="2913">
                  <c:v>12546</c:v>
                </c:pt>
                <c:pt idx="2914">
                  <c:v>12356.5</c:v>
                </c:pt>
                <c:pt idx="2915">
                  <c:v>12581.5</c:v>
                </c:pt>
                <c:pt idx="2916">
                  <c:v>12483</c:v>
                </c:pt>
                <c:pt idx="2917">
                  <c:v>12524.5</c:v>
                </c:pt>
                <c:pt idx="2918">
                  <c:v>12496</c:v>
                </c:pt>
                <c:pt idx="2919">
                  <c:v>12977</c:v>
                </c:pt>
                <c:pt idx="2920">
                  <c:v>12977</c:v>
                </c:pt>
                <c:pt idx="2921">
                  <c:v>12977</c:v>
                </c:pt>
                <c:pt idx="2922">
                  <c:v>12659</c:v>
                </c:pt>
                <c:pt idx="2923">
                  <c:v>12339</c:v>
                </c:pt>
                <c:pt idx="2924">
                  <c:v>12824.5</c:v>
                </c:pt>
                <c:pt idx="2925">
                  <c:v>13233</c:v>
                </c:pt>
                <c:pt idx="2926">
                  <c:v>13647</c:v>
                </c:pt>
                <c:pt idx="2927">
                  <c:v>13629</c:v>
                </c:pt>
                <c:pt idx="2928">
                  <c:v>13907.5</c:v>
                </c:pt>
                <c:pt idx="2929">
                  <c:v>14261.5</c:v>
                </c:pt>
                <c:pt idx="2930">
                  <c:v>14210</c:v>
                </c:pt>
                <c:pt idx="2931">
                  <c:v>13734.5</c:v>
                </c:pt>
                <c:pt idx="2932">
                  <c:v>13466</c:v>
                </c:pt>
                <c:pt idx="2933">
                  <c:v>13677.5</c:v>
                </c:pt>
                <c:pt idx="2934">
                  <c:v>13871</c:v>
                </c:pt>
                <c:pt idx="2935">
                  <c:v>14079.5</c:v>
                </c:pt>
                <c:pt idx="2936">
                  <c:v>13848</c:v>
                </c:pt>
                <c:pt idx="2937">
                  <c:v>13717</c:v>
                </c:pt>
                <c:pt idx="2938">
                  <c:v>13992</c:v>
                </c:pt>
                <c:pt idx="2939">
                  <c:v>14447</c:v>
                </c:pt>
                <c:pt idx="2940">
                  <c:v>14311</c:v>
                </c:pt>
                <c:pt idx="2941">
                  <c:v>14139.5</c:v>
                </c:pt>
                <c:pt idx="2942">
                  <c:v>13878.5</c:v>
                </c:pt>
                <c:pt idx="2943">
                  <c:v>13614.5</c:v>
                </c:pt>
                <c:pt idx="2944">
                  <c:v>13793.5</c:v>
                </c:pt>
                <c:pt idx="2945">
                  <c:v>14037</c:v>
                </c:pt>
                <c:pt idx="2946">
                  <c:v>14322.5</c:v>
                </c:pt>
                <c:pt idx="2947">
                  <c:v>14325</c:v>
                </c:pt>
                <c:pt idx="2948">
                  <c:v>14291</c:v>
                </c:pt>
                <c:pt idx="2949">
                  <c:v>14068</c:v>
                </c:pt>
                <c:pt idx="2950">
                  <c:v>13898.5</c:v>
                </c:pt>
                <c:pt idx="2951">
                  <c:v>13927.5</c:v>
                </c:pt>
                <c:pt idx="2952">
                  <c:v>14194.5</c:v>
                </c:pt>
                <c:pt idx="2953">
                  <c:v>14178.5</c:v>
                </c:pt>
                <c:pt idx="2954">
                  <c:v>14542</c:v>
                </c:pt>
                <c:pt idx="2955">
                  <c:v>14589</c:v>
                </c:pt>
                <c:pt idx="2956">
                  <c:v>14648</c:v>
                </c:pt>
                <c:pt idx="2957">
                  <c:v>14690.5</c:v>
                </c:pt>
                <c:pt idx="2958">
                  <c:v>14764.75</c:v>
                </c:pt>
                <c:pt idx="2959">
                  <c:v>15098.75</c:v>
                </c:pt>
                <c:pt idx="2960">
                  <c:v>15179</c:v>
                </c:pt>
                <c:pt idx="2961">
                  <c:v>15122.75</c:v>
                </c:pt>
                <c:pt idx="2962">
                  <c:v>15070</c:v>
                </c:pt>
                <c:pt idx="2963">
                  <c:v>15255.5</c:v>
                </c:pt>
                <c:pt idx="2964">
                  <c:v>15274</c:v>
                </c:pt>
                <c:pt idx="2965">
                  <c:v>15109</c:v>
                </c:pt>
                <c:pt idx="2966">
                  <c:v>14846</c:v>
                </c:pt>
                <c:pt idx="2967">
                  <c:v>14993</c:v>
                </c:pt>
                <c:pt idx="2968">
                  <c:v>14730.5</c:v>
                </c:pt>
                <c:pt idx="2969">
                  <c:v>14692</c:v>
                </c:pt>
                <c:pt idx="2970">
                  <c:v>14293</c:v>
                </c:pt>
                <c:pt idx="2971">
                  <c:v>14792</c:v>
                </c:pt>
                <c:pt idx="2972">
                  <c:v>14971.5</c:v>
                </c:pt>
                <c:pt idx="2973">
                  <c:v>14721</c:v>
                </c:pt>
                <c:pt idx="2974">
                  <c:v>14417</c:v>
                </c:pt>
                <c:pt idx="2975">
                  <c:v>14722</c:v>
                </c:pt>
                <c:pt idx="2976">
                  <c:v>14413.5</c:v>
                </c:pt>
                <c:pt idx="2977">
                  <c:v>14241</c:v>
                </c:pt>
                <c:pt idx="2978">
                  <c:v>14585</c:v>
                </c:pt>
                <c:pt idx="2979">
                  <c:v>15029</c:v>
                </c:pt>
                <c:pt idx="2980">
                  <c:v>15235.5</c:v>
                </c:pt>
                <c:pt idx="2981">
                  <c:v>15486</c:v>
                </c:pt>
                <c:pt idx="2982">
                  <c:v>15483</c:v>
                </c:pt>
                <c:pt idx="2983">
                  <c:v>15191</c:v>
                </c:pt>
                <c:pt idx="2984">
                  <c:v>15126</c:v>
                </c:pt>
                <c:pt idx="2985">
                  <c:v>14756</c:v>
                </c:pt>
                <c:pt idx="2986">
                  <c:v>15074</c:v>
                </c:pt>
                <c:pt idx="2987">
                  <c:v>15074</c:v>
                </c:pt>
                <c:pt idx="2988">
                  <c:v>14999</c:v>
                </c:pt>
                <c:pt idx="2989">
                  <c:v>14966</c:v>
                </c:pt>
                <c:pt idx="2990">
                  <c:v>15260</c:v>
                </c:pt>
                <c:pt idx="2991">
                  <c:v>15260</c:v>
                </c:pt>
                <c:pt idx="2992">
                  <c:v>15260</c:v>
                </c:pt>
                <c:pt idx="2993">
                  <c:v>15375</c:v>
                </c:pt>
                <c:pt idx="2994">
                  <c:v>15579</c:v>
                </c:pt>
                <c:pt idx="2995">
                  <c:v>15533</c:v>
                </c:pt>
                <c:pt idx="2996">
                  <c:v>15580</c:v>
                </c:pt>
                <c:pt idx="2997">
                  <c:v>15553</c:v>
                </c:pt>
                <c:pt idx="2998">
                  <c:v>15928</c:v>
                </c:pt>
                <c:pt idx="2999">
                  <c:v>16377</c:v>
                </c:pt>
                <c:pt idx="3000">
                  <c:v>16608</c:v>
                </c:pt>
                <c:pt idx="3001">
                  <c:v>16210</c:v>
                </c:pt>
                <c:pt idx="3002">
                  <c:v>16253.5</c:v>
                </c:pt>
                <c:pt idx="3003">
                  <c:v>16470</c:v>
                </c:pt>
                <c:pt idx="3004">
                  <c:v>16609</c:v>
                </c:pt>
                <c:pt idx="3005">
                  <c:v>16732.5</c:v>
                </c:pt>
                <c:pt idx="3006">
                  <c:v>17055</c:v>
                </c:pt>
                <c:pt idx="3007">
                  <c:v>16530</c:v>
                </c:pt>
                <c:pt idx="3008">
                  <c:v>16270</c:v>
                </c:pt>
                <c:pt idx="3009">
                  <c:v>16241</c:v>
                </c:pt>
                <c:pt idx="3010">
                  <c:v>16223</c:v>
                </c:pt>
                <c:pt idx="3011">
                  <c:v>16302</c:v>
                </c:pt>
                <c:pt idx="3012">
                  <c:v>16295</c:v>
                </c:pt>
                <c:pt idx="3013">
                  <c:v>16470</c:v>
                </c:pt>
                <c:pt idx="3014">
                  <c:v>16596.5</c:v>
                </c:pt>
                <c:pt idx="3015">
                  <c:v>16573</c:v>
                </c:pt>
                <c:pt idx="3016">
                  <c:v>16306</c:v>
                </c:pt>
                <c:pt idx="3017">
                  <c:v>16096</c:v>
                </c:pt>
                <c:pt idx="3018">
                  <c:v>15600</c:v>
                </c:pt>
                <c:pt idx="3019">
                  <c:v>15743</c:v>
                </c:pt>
                <c:pt idx="3020">
                  <c:v>15530</c:v>
                </c:pt>
                <c:pt idx="3021">
                  <c:v>15342</c:v>
                </c:pt>
                <c:pt idx="3022">
                  <c:v>15546.5</c:v>
                </c:pt>
                <c:pt idx="3023">
                  <c:v>15363.5</c:v>
                </c:pt>
                <c:pt idx="3024">
                  <c:v>15185</c:v>
                </c:pt>
                <c:pt idx="3025">
                  <c:v>15367</c:v>
                </c:pt>
                <c:pt idx="3026">
                  <c:v>15438</c:v>
                </c:pt>
                <c:pt idx="3027">
                  <c:v>15261.5</c:v>
                </c:pt>
                <c:pt idx="3028">
                  <c:v>15217</c:v>
                </c:pt>
                <c:pt idx="3029">
                  <c:v>15686</c:v>
                </c:pt>
                <c:pt idx="3030">
                  <c:v>15720</c:v>
                </c:pt>
                <c:pt idx="3031">
                  <c:v>15713</c:v>
                </c:pt>
                <c:pt idx="3032">
                  <c:v>15608</c:v>
                </c:pt>
                <c:pt idx="3033">
                  <c:v>15484</c:v>
                </c:pt>
                <c:pt idx="3034">
                  <c:v>14725</c:v>
                </c:pt>
                <c:pt idx="3035">
                  <c:v>14949</c:v>
                </c:pt>
                <c:pt idx="3036">
                  <c:v>15080</c:v>
                </c:pt>
                <c:pt idx="3037">
                  <c:v>15142</c:v>
                </c:pt>
                <c:pt idx="3038">
                  <c:v>15230</c:v>
                </c:pt>
                <c:pt idx="3039">
                  <c:v>15297</c:v>
                </c:pt>
                <c:pt idx="3040">
                  <c:v>15630</c:v>
                </c:pt>
                <c:pt idx="3041">
                  <c:v>15391</c:v>
                </c:pt>
                <c:pt idx="3042">
                  <c:v>15753</c:v>
                </c:pt>
                <c:pt idx="3043">
                  <c:v>16271</c:v>
                </c:pt>
                <c:pt idx="3044">
                  <c:v>16371</c:v>
                </c:pt>
                <c:pt idx="3045">
                  <c:v>16301</c:v>
                </c:pt>
                <c:pt idx="3046">
                  <c:v>16602.5</c:v>
                </c:pt>
                <c:pt idx="3047">
                  <c:v>16460</c:v>
                </c:pt>
                <c:pt idx="3048">
                  <c:v>16878</c:v>
                </c:pt>
                <c:pt idx="3049">
                  <c:v>16628</c:v>
                </c:pt>
                <c:pt idx="3050">
                  <c:v>16478.5</c:v>
                </c:pt>
                <c:pt idx="3051">
                  <c:v>15953</c:v>
                </c:pt>
                <c:pt idx="3052">
                  <c:v>16019.5</c:v>
                </c:pt>
                <c:pt idx="3053">
                  <c:v>16241.5</c:v>
                </c:pt>
                <c:pt idx="3054">
                  <c:v>16609</c:v>
                </c:pt>
                <c:pt idx="3055">
                  <c:v>16914</c:v>
                </c:pt>
                <c:pt idx="3056">
                  <c:v>17259</c:v>
                </c:pt>
                <c:pt idx="3057">
                  <c:v>17330.5</c:v>
                </c:pt>
                <c:pt idx="3058">
                  <c:v>17052</c:v>
                </c:pt>
                <c:pt idx="3059">
                  <c:v>16948</c:v>
                </c:pt>
                <c:pt idx="3060">
                  <c:v>17693.5</c:v>
                </c:pt>
                <c:pt idx="3061">
                  <c:v>17826</c:v>
                </c:pt>
                <c:pt idx="3062">
                  <c:v>17994</c:v>
                </c:pt>
                <c:pt idx="3063">
                  <c:v>18013</c:v>
                </c:pt>
                <c:pt idx="3064">
                  <c:v>17964</c:v>
                </c:pt>
                <c:pt idx="3065">
                  <c:v>18311</c:v>
                </c:pt>
                <c:pt idx="3066">
                  <c:v>18334</c:v>
                </c:pt>
                <c:pt idx="3067">
                  <c:v>18647</c:v>
                </c:pt>
                <c:pt idx="3068">
                  <c:v>18839.5</c:v>
                </c:pt>
                <c:pt idx="3069">
                  <c:v>19846</c:v>
                </c:pt>
                <c:pt idx="3070">
                  <c:v>19493.5</c:v>
                </c:pt>
                <c:pt idx="3071">
                  <c:v>19317</c:v>
                </c:pt>
                <c:pt idx="3072">
                  <c:v>18999</c:v>
                </c:pt>
                <c:pt idx="3073">
                  <c:v>18473</c:v>
                </c:pt>
                <c:pt idx="3074">
                  <c:v>18661</c:v>
                </c:pt>
                <c:pt idx="3075">
                  <c:v>18717</c:v>
                </c:pt>
                <c:pt idx="3076">
                  <c:v>18565</c:v>
                </c:pt>
                <c:pt idx="3077">
                  <c:v>18762.5</c:v>
                </c:pt>
                <c:pt idx="3078">
                  <c:v>18864</c:v>
                </c:pt>
                <c:pt idx="3079">
                  <c:v>18668</c:v>
                </c:pt>
                <c:pt idx="3080">
                  <c:v>18668</c:v>
                </c:pt>
                <c:pt idx="3081">
                  <c:v>18746</c:v>
                </c:pt>
                <c:pt idx="3082">
                  <c:v>18867</c:v>
                </c:pt>
                <c:pt idx="3083">
                  <c:v>18465</c:v>
                </c:pt>
                <c:pt idx="3084">
                  <c:v>18408.5</c:v>
                </c:pt>
                <c:pt idx="3085">
                  <c:v>18584</c:v>
                </c:pt>
                <c:pt idx="3086">
                  <c:v>18595</c:v>
                </c:pt>
                <c:pt idx="3087">
                  <c:v>18473</c:v>
                </c:pt>
                <c:pt idx="3088">
                  <c:v>18665.5</c:v>
                </c:pt>
                <c:pt idx="3089">
                  <c:v>18567</c:v>
                </c:pt>
                <c:pt idx="3090">
                  <c:v>18482</c:v>
                </c:pt>
                <c:pt idx="3091">
                  <c:v>18826</c:v>
                </c:pt>
                <c:pt idx="3092">
                  <c:v>18653</c:v>
                </c:pt>
                <c:pt idx="3093">
                  <c:v>18339</c:v>
                </c:pt>
                <c:pt idx="3094">
                  <c:v>18422.5</c:v>
                </c:pt>
                <c:pt idx="3095">
                  <c:v>18334</c:v>
                </c:pt>
                <c:pt idx="3096">
                  <c:v>18435.5</c:v>
                </c:pt>
                <c:pt idx="3097">
                  <c:v>18899</c:v>
                </c:pt>
                <c:pt idx="3098">
                  <c:v>18583</c:v>
                </c:pt>
                <c:pt idx="3099">
                  <c:v>18738</c:v>
                </c:pt>
                <c:pt idx="3100">
                  <c:v>19143</c:v>
                </c:pt>
                <c:pt idx="3101">
                  <c:v>19094</c:v>
                </c:pt>
                <c:pt idx="3102">
                  <c:v>18979</c:v>
                </c:pt>
                <c:pt idx="3103">
                  <c:v>19027</c:v>
                </c:pt>
                <c:pt idx="3104">
                  <c:v>18751</c:v>
                </c:pt>
                <c:pt idx="3105">
                  <c:v>18587.5</c:v>
                </c:pt>
                <c:pt idx="3106">
                  <c:v>19129</c:v>
                </c:pt>
                <c:pt idx="3107">
                  <c:v>19224</c:v>
                </c:pt>
                <c:pt idx="3108">
                  <c:v>19245</c:v>
                </c:pt>
                <c:pt idx="3109">
                  <c:v>19270.5</c:v>
                </c:pt>
                <c:pt idx="3110">
                  <c:v>19308</c:v>
                </c:pt>
                <c:pt idx="3111">
                  <c:v>19182</c:v>
                </c:pt>
                <c:pt idx="3112">
                  <c:v>19446</c:v>
                </c:pt>
                <c:pt idx="3113">
                  <c:v>19695</c:v>
                </c:pt>
                <c:pt idx="3114">
                  <c:v>19250</c:v>
                </c:pt>
                <c:pt idx="3115">
                  <c:v>19323.5</c:v>
                </c:pt>
                <c:pt idx="3116">
                  <c:v>19800</c:v>
                </c:pt>
                <c:pt idx="3117">
                  <c:v>19554</c:v>
                </c:pt>
                <c:pt idx="3118">
                  <c:v>19042</c:v>
                </c:pt>
                <c:pt idx="3119">
                  <c:v>18969</c:v>
                </c:pt>
                <c:pt idx="3120">
                  <c:v>18858</c:v>
                </c:pt>
                <c:pt idx="3121">
                  <c:v>18736</c:v>
                </c:pt>
                <c:pt idx="3122">
                  <c:v>18501</c:v>
                </c:pt>
                <c:pt idx="3123">
                  <c:v>18053</c:v>
                </c:pt>
                <c:pt idx="3124">
                  <c:v>18348</c:v>
                </c:pt>
                <c:pt idx="3125">
                  <c:v>18324</c:v>
                </c:pt>
                <c:pt idx="3126">
                  <c:v>18472</c:v>
                </c:pt>
                <c:pt idx="3127">
                  <c:v>18657</c:v>
                </c:pt>
                <c:pt idx="3128">
                  <c:v>19036</c:v>
                </c:pt>
                <c:pt idx="3129">
                  <c:v>18561</c:v>
                </c:pt>
                <c:pt idx="3130">
                  <c:v>17980</c:v>
                </c:pt>
                <c:pt idx="3131">
                  <c:v>17908</c:v>
                </c:pt>
                <c:pt idx="3132">
                  <c:v>18215</c:v>
                </c:pt>
                <c:pt idx="3133">
                  <c:v>18693</c:v>
                </c:pt>
                <c:pt idx="3134">
                  <c:v>18831</c:v>
                </c:pt>
                <c:pt idx="3135">
                  <c:v>18810</c:v>
                </c:pt>
                <c:pt idx="3136">
                  <c:v>18973</c:v>
                </c:pt>
                <c:pt idx="3137">
                  <c:v>18966</c:v>
                </c:pt>
                <c:pt idx="3138">
                  <c:v>19016</c:v>
                </c:pt>
                <c:pt idx="3139">
                  <c:v>19298</c:v>
                </c:pt>
                <c:pt idx="3140">
                  <c:v>19209</c:v>
                </c:pt>
                <c:pt idx="3141">
                  <c:v>18873</c:v>
                </c:pt>
                <c:pt idx="3142">
                  <c:v>19290</c:v>
                </c:pt>
                <c:pt idx="3143">
                  <c:v>19542</c:v>
                </c:pt>
                <c:pt idx="3144">
                  <c:v>19596</c:v>
                </c:pt>
                <c:pt idx="3145">
                  <c:v>19596</c:v>
                </c:pt>
                <c:pt idx="3146">
                  <c:v>19697</c:v>
                </c:pt>
                <c:pt idx="3147">
                  <c:v>19485</c:v>
                </c:pt>
                <c:pt idx="3148">
                  <c:v>19833</c:v>
                </c:pt>
                <c:pt idx="3149">
                  <c:v>20079</c:v>
                </c:pt>
                <c:pt idx="3150">
                  <c:v>18979.5</c:v>
                </c:pt>
                <c:pt idx="3151">
                  <c:v>18706</c:v>
                </c:pt>
                <c:pt idx="3152">
                  <c:v>19979</c:v>
                </c:pt>
                <c:pt idx="3153">
                  <c:v>20955</c:v>
                </c:pt>
                <c:pt idx="3154">
                  <c:v>20885</c:v>
                </c:pt>
                <c:pt idx="3155">
                  <c:v>19875.5</c:v>
                </c:pt>
                <c:pt idx="3156">
                  <c:v>19382.5</c:v>
                </c:pt>
                <c:pt idx="3157">
                  <c:v>18624.5</c:v>
                </c:pt>
                <c:pt idx="3158">
                  <c:v>18525</c:v>
                </c:pt>
                <c:pt idx="3159">
                  <c:v>18245.5</c:v>
                </c:pt>
                <c:pt idx="3160">
                  <c:v>18245.5</c:v>
                </c:pt>
                <c:pt idx="3161">
                  <c:v>18260</c:v>
                </c:pt>
                <c:pt idx="3162">
                  <c:v>18298</c:v>
                </c:pt>
                <c:pt idx="3163">
                  <c:v>18122</c:v>
                </c:pt>
                <c:pt idx="3164">
                  <c:v>18145</c:v>
                </c:pt>
                <c:pt idx="3165">
                  <c:v>18412</c:v>
                </c:pt>
                <c:pt idx="3166">
                  <c:v>18312</c:v>
                </c:pt>
                <c:pt idx="3167">
                  <c:v>18338</c:v>
                </c:pt>
                <c:pt idx="3168">
                  <c:v>18284</c:v>
                </c:pt>
                <c:pt idx="3169">
                  <c:v>17877</c:v>
                </c:pt>
                <c:pt idx="3170">
                  <c:v>17877</c:v>
                </c:pt>
                <c:pt idx="3171">
                  <c:v>17877</c:v>
                </c:pt>
                <c:pt idx="3172">
                  <c:v>17807</c:v>
                </c:pt>
                <c:pt idx="3173">
                  <c:v>17609</c:v>
                </c:pt>
                <c:pt idx="3174">
                  <c:v>17739</c:v>
                </c:pt>
                <c:pt idx="3175">
                  <c:v>17349.5</c:v>
                </c:pt>
                <c:pt idx="3176">
                  <c:v>17029.5</c:v>
                </c:pt>
                <c:pt idx="3177">
                  <c:v>16647.5</c:v>
                </c:pt>
                <c:pt idx="3178">
                  <c:v>16405.5</c:v>
                </c:pt>
                <c:pt idx="3179">
                  <c:v>16361</c:v>
                </c:pt>
                <c:pt idx="3180">
                  <c:v>16341.5</c:v>
                </c:pt>
                <c:pt idx="3181">
                  <c:v>16257</c:v>
                </c:pt>
                <c:pt idx="3182">
                  <c:v>16148.5</c:v>
                </c:pt>
                <c:pt idx="3183">
                  <c:v>15989</c:v>
                </c:pt>
                <c:pt idx="3184">
                  <c:v>15860.5</c:v>
                </c:pt>
                <c:pt idx="3185">
                  <c:v>15669</c:v>
                </c:pt>
                <c:pt idx="3186">
                  <c:v>15672.5</c:v>
                </c:pt>
                <c:pt idx="3187">
                  <c:v>15864</c:v>
                </c:pt>
                <c:pt idx="3188">
                  <c:v>16161</c:v>
                </c:pt>
                <c:pt idx="3189">
                  <c:v>16078</c:v>
                </c:pt>
                <c:pt idx="3190">
                  <c:v>16069.5</c:v>
                </c:pt>
                <c:pt idx="3191">
                  <c:v>15811</c:v>
                </c:pt>
                <c:pt idx="3192">
                  <c:v>16294</c:v>
                </c:pt>
                <c:pt idx="3193">
                  <c:v>16159</c:v>
                </c:pt>
                <c:pt idx="3194">
                  <c:v>15846</c:v>
                </c:pt>
                <c:pt idx="3195">
                  <c:v>15703</c:v>
                </c:pt>
                <c:pt idx="3196">
                  <c:v>15742.5</c:v>
                </c:pt>
                <c:pt idx="3197">
                  <c:v>15613.5</c:v>
                </c:pt>
                <c:pt idx="3198">
                  <c:v>15516</c:v>
                </c:pt>
                <c:pt idx="3199">
                  <c:v>15420</c:v>
                </c:pt>
                <c:pt idx="3200">
                  <c:v>15266</c:v>
                </c:pt>
                <c:pt idx="3201">
                  <c:v>15441.5</c:v>
                </c:pt>
                <c:pt idx="3202">
                  <c:v>15240</c:v>
                </c:pt>
                <c:pt idx="3203">
                  <c:v>15118</c:v>
                </c:pt>
                <c:pt idx="3204">
                  <c:v>14695</c:v>
                </c:pt>
                <c:pt idx="3205">
                  <c:v>14692</c:v>
                </c:pt>
                <c:pt idx="3206">
                  <c:v>14415</c:v>
                </c:pt>
                <c:pt idx="3207">
                  <c:v>14182</c:v>
                </c:pt>
                <c:pt idx="3208">
                  <c:v>14264</c:v>
                </c:pt>
                <c:pt idx="3209">
                  <c:v>14292.5</c:v>
                </c:pt>
                <c:pt idx="3210">
                  <c:v>14326.5</c:v>
                </c:pt>
                <c:pt idx="3211">
                  <c:v>14325.5</c:v>
                </c:pt>
                <c:pt idx="3212">
                  <c:v>14474</c:v>
                </c:pt>
                <c:pt idx="3213">
                  <c:v>14422</c:v>
                </c:pt>
                <c:pt idx="3214">
                  <c:v>14351</c:v>
                </c:pt>
                <c:pt idx="3215">
                  <c:v>14224.5</c:v>
                </c:pt>
                <c:pt idx="3216">
                  <c:v>14088.5</c:v>
                </c:pt>
                <c:pt idx="3217">
                  <c:v>14358.5</c:v>
                </c:pt>
                <c:pt idx="3218">
                  <c:v>14122.5</c:v>
                </c:pt>
                <c:pt idx="3219">
                  <c:v>14163</c:v>
                </c:pt>
                <c:pt idx="3220">
                  <c:v>14099</c:v>
                </c:pt>
                <c:pt idx="3221">
                  <c:v>13939</c:v>
                </c:pt>
                <c:pt idx="3222">
                  <c:v>13708.5</c:v>
                </c:pt>
                <c:pt idx="3223">
                  <c:v>13796.5</c:v>
                </c:pt>
                <c:pt idx="3224">
                  <c:v>13826.5</c:v>
                </c:pt>
                <c:pt idx="3225">
                  <c:v>13928</c:v>
                </c:pt>
                <c:pt idx="3226">
                  <c:v>13756.5</c:v>
                </c:pt>
                <c:pt idx="3227">
                  <c:v>13929</c:v>
                </c:pt>
                <c:pt idx="3228">
                  <c:v>14082</c:v>
                </c:pt>
                <c:pt idx="3229">
                  <c:v>14095</c:v>
                </c:pt>
                <c:pt idx="3230">
                  <c:v>14440</c:v>
                </c:pt>
                <c:pt idx="3231">
                  <c:v>14620</c:v>
                </c:pt>
                <c:pt idx="3232">
                  <c:v>14746</c:v>
                </c:pt>
                <c:pt idx="3233">
                  <c:v>14676</c:v>
                </c:pt>
                <c:pt idx="3234">
                  <c:v>14497</c:v>
                </c:pt>
                <c:pt idx="3235">
                  <c:v>14645</c:v>
                </c:pt>
                <c:pt idx="3236">
                  <c:v>14647</c:v>
                </c:pt>
                <c:pt idx="3237">
                  <c:v>14484</c:v>
                </c:pt>
                <c:pt idx="3238">
                  <c:v>14288</c:v>
                </c:pt>
                <c:pt idx="3239">
                  <c:v>14158</c:v>
                </c:pt>
                <c:pt idx="3240">
                  <c:v>13804.5</c:v>
                </c:pt>
                <c:pt idx="3241">
                  <c:v>13291.5</c:v>
                </c:pt>
                <c:pt idx="3242">
                  <c:v>13464</c:v>
                </c:pt>
                <c:pt idx="3243">
                  <c:v>13452.5</c:v>
                </c:pt>
                <c:pt idx="3244">
                  <c:v>13496</c:v>
                </c:pt>
                <c:pt idx="3245">
                  <c:v>13783.5</c:v>
                </c:pt>
                <c:pt idx="3246">
                  <c:v>13944</c:v>
                </c:pt>
                <c:pt idx="3247">
                  <c:v>13832</c:v>
                </c:pt>
                <c:pt idx="3248">
                  <c:v>13832</c:v>
                </c:pt>
                <c:pt idx="3249">
                  <c:v>14060</c:v>
                </c:pt>
                <c:pt idx="3250">
                  <c:v>14138</c:v>
                </c:pt>
                <c:pt idx="3251">
                  <c:v>14099</c:v>
                </c:pt>
                <c:pt idx="3252">
                  <c:v>14099</c:v>
                </c:pt>
                <c:pt idx="3253">
                  <c:v>14099</c:v>
                </c:pt>
                <c:pt idx="3254">
                  <c:v>14239</c:v>
                </c:pt>
                <c:pt idx="3255">
                  <c:v>14361</c:v>
                </c:pt>
                <c:pt idx="3256">
                  <c:v>14132</c:v>
                </c:pt>
                <c:pt idx="3257">
                  <c:v>14083.5</c:v>
                </c:pt>
                <c:pt idx="3258">
                  <c:v>14004.5</c:v>
                </c:pt>
                <c:pt idx="3259">
                  <c:v>13977</c:v>
                </c:pt>
                <c:pt idx="3260">
                  <c:v>14044.5</c:v>
                </c:pt>
                <c:pt idx="3261">
                  <c:v>13954</c:v>
                </c:pt>
                <c:pt idx="3262">
                  <c:v>13971.5</c:v>
                </c:pt>
                <c:pt idx="3263">
                  <c:v>13872</c:v>
                </c:pt>
                <c:pt idx="3264">
                  <c:v>13894</c:v>
                </c:pt>
                <c:pt idx="3265">
                  <c:v>13703</c:v>
                </c:pt>
                <c:pt idx="3266">
                  <c:v>13692</c:v>
                </c:pt>
                <c:pt idx="3267">
                  <c:v>13592</c:v>
                </c:pt>
                <c:pt idx="3268">
                  <c:v>13392</c:v>
                </c:pt>
                <c:pt idx="3269">
                  <c:v>13450</c:v>
                </c:pt>
                <c:pt idx="3270">
                  <c:v>13451</c:v>
                </c:pt>
                <c:pt idx="3271">
                  <c:v>13333.5</c:v>
                </c:pt>
                <c:pt idx="3272">
                  <c:v>13216</c:v>
                </c:pt>
                <c:pt idx="3273">
                  <c:v>13387</c:v>
                </c:pt>
                <c:pt idx="3274">
                  <c:v>13475</c:v>
                </c:pt>
                <c:pt idx="3275">
                  <c:v>13492.25</c:v>
                </c:pt>
                <c:pt idx="3276">
                  <c:v>13360.25</c:v>
                </c:pt>
                <c:pt idx="3277">
                  <c:v>13460</c:v>
                </c:pt>
                <c:pt idx="3278">
                  <c:v>13559</c:v>
                </c:pt>
                <c:pt idx="3279">
                  <c:v>13518</c:v>
                </c:pt>
                <c:pt idx="3280">
                  <c:v>13758.25</c:v>
                </c:pt>
                <c:pt idx="3281">
                  <c:v>13578.5</c:v>
                </c:pt>
                <c:pt idx="3282">
                  <c:v>13602.5</c:v>
                </c:pt>
                <c:pt idx="3283">
                  <c:v>13558</c:v>
                </c:pt>
                <c:pt idx="3284">
                  <c:v>13684</c:v>
                </c:pt>
                <c:pt idx="3285">
                  <c:v>13852</c:v>
                </c:pt>
                <c:pt idx="3286">
                  <c:v>13936</c:v>
                </c:pt>
                <c:pt idx="3287">
                  <c:v>14044</c:v>
                </c:pt>
                <c:pt idx="3288">
                  <c:v>14278</c:v>
                </c:pt>
                <c:pt idx="3289">
                  <c:v>14306</c:v>
                </c:pt>
                <c:pt idx="3290">
                  <c:v>14515</c:v>
                </c:pt>
                <c:pt idx="3291">
                  <c:v>14557</c:v>
                </c:pt>
                <c:pt idx="3292">
                  <c:v>14689</c:v>
                </c:pt>
                <c:pt idx="3293">
                  <c:v>14542</c:v>
                </c:pt>
                <c:pt idx="3294">
                  <c:v>14528</c:v>
                </c:pt>
                <c:pt idx="3295">
                  <c:v>14525</c:v>
                </c:pt>
                <c:pt idx="3296">
                  <c:v>14598</c:v>
                </c:pt>
                <c:pt idx="3297">
                  <c:v>14511</c:v>
                </c:pt>
                <c:pt idx="3298">
                  <c:v>14809</c:v>
                </c:pt>
                <c:pt idx="3299">
                  <c:v>14309.5</c:v>
                </c:pt>
                <c:pt idx="3300">
                  <c:v>14146.5</c:v>
                </c:pt>
                <c:pt idx="3301">
                  <c:v>13947</c:v>
                </c:pt>
                <c:pt idx="3302">
                  <c:v>14064</c:v>
                </c:pt>
                <c:pt idx="3303">
                  <c:v>13943</c:v>
                </c:pt>
                <c:pt idx="3304">
                  <c:v>13939</c:v>
                </c:pt>
                <c:pt idx="3305">
                  <c:v>13851.5</c:v>
                </c:pt>
                <c:pt idx="3306">
                  <c:v>13679</c:v>
                </c:pt>
                <c:pt idx="3307">
                  <c:v>13587.5</c:v>
                </c:pt>
                <c:pt idx="3308">
                  <c:v>13828</c:v>
                </c:pt>
                <c:pt idx="3309">
                  <c:v>13881</c:v>
                </c:pt>
                <c:pt idx="3310">
                  <c:v>13973</c:v>
                </c:pt>
                <c:pt idx="3311">
                  <c:v>13449</c:v>
                </c:pt>
                <c:pt idx="3312">
                  <c:v>13674</c:v>
                </c:pt>
                <c:pt idx="3313">
                  <c:v>13675</c:v>
                </c:pt>
                <c:pt idx="3314">
                  <c:v>13885</c:v>
                </c:pt>
                <c:pt idx="3315">
                  <c:v>13917</c:v>
                </c:pt>
                <c:pt idx="3316">
                  <c:v>13755</c:v>
                </c:pt>
                <c:pt idx="3317">
                  <c:v>13755.5</c:v>
                </c:pt>
                <c:pt idx="3318">
                  <c:v>13678</c:v>
                </c:pt>
                <c:pt idx="3319">
                  <c:v>13879</c:v>
                </c:pt>
                <c:pt idx="3320">
                  <c:v>13966.5</c:v>
                </c:pt>
                <c:pt idx="3321">
                  <c:v>14332.5</c:v>
                </c:pt>
                <c:pt idx="3322">
                  <c:v>13859</c:v>
                </c:pt>
                <c:pt idx="3323">
                  <c:v>13757</c:v>
                </c:pt>
                <c:pt idx="3324">
                  <c:v>13798</c:v>
                </c:pt>
                <c:pt idx="3325">
                  <c:v>13809.5</c:v>
                </c:pt>
                <c:pt idx="3326">
                  <c:v>13713.25</c:v>
                </c:pt>
                <c:pt idx="3327">
                  <c:v>13751</c:v>
                </c:pt>
                <c:pt idx="3328">
                  <c:v>13665</c:v>
                </c:pt>
                <c:pt idx="3329">
                  <c:v>13847</c:v>
                </c:pt>
                <c:pt idx="3330">
                  <c:v>13909</c:v>
                </c:pt>
                <c:pt idx="3331">
                  <c:v>13652.5</c:v>
                </c:pt>
                <c:pt idx="3332">
                  <c:v>13603.5</c:v>
                </c:pt>
                <c:pt idx="3333">
                  <c:v>13622</c:v>
                </c:pt>
                <c:pt idx="3334">
                  <c:v>13674</c:v>
                </c:pt>
                <c:pt idx="3335">
                  <c:v>13725</c:v>
                </c:pt>
                <c:pt idx="3336">
                  <c:v>14001</c:v>
                </c:pt>
                <c:pt idx="3337">
                  <c:v>14104</c:v>
                </c:pt>
                <c:pt idx="3338">
                  <c:v>14352</c:v>
                </c:pt>
                <c:pt idx="3339">
                  <c:v>14455</c:v>
                </c:pt>
                <c:pt idx="3340">
                  <c:v>14455</c:v>
                </c:pt>
                <c:pt idx="3341">
                  <c:v>14358.5</c:v>
                </c:pt>
                <c:pt idx="3342">
                  <c:v>14350</c:v>
                </c:pt>
                <c:pt idx="3343">
                  <c:v>14685</c:v>
                </c:pt>
                <c:pt idx="3344">
                  <c:v>14735.5</c:v>
                </c:pt>
                <c:pt idx="3345">
                  <c:v>14928.5</c:v>
                </c:pt>
                <c:pt idx="3346">
                  <c:v>14654</c:v>
                </c:pt>
                <c:pt idx="3347">
                  <c:v>14824</c:v>
                </c:pt>
                <c:pt idx="3348">
                  <c:v>14668.5</c:v>
                </c:pt>
                <c:pt idx="3349">
                  <c:v>14654.5</c:v>
                </c:pt>
                <c:pt idx="3350">
                  <c:v>14610</c:v>
                </c:pt>
                <c:pt idx="3351">
                  <c:v>14259</c:v>
                </c:pt>
                <c:pt idx="3352">
                  <c:v>13902.5</c:v>
                </c:pt>
                <c:pt idx="3353">
                  <c:v>13658</c:v>
                </c:pt>
                <c:pt idx="3354">
                  <c:v>13796.5</c:v>
                </c:pt>
                <c:pt idx="3355">
                  <c:v>13929.5</c:v>
                </c:pt>
                <c:pt idx="3356">
                  <c:v>13822.5</c:v>
                </c:pt>
                <c:pt idx="3357">
                  <c:v>13802</c:v>
                </c:pt>
                <c:pt idx="3358">
                  <c:v>13449</c:v>
                </c:pt>
                <c:pt idx="3359">
                  <c:v>13629</c:v>
                </c:pt>
                <c:pt idx="3360">
                  <c:v>13779.5</c:v>
                </c:pt>
                <c:pt idx="3361">
                  <c:v>14099</c:v>
                </c:pt>
                <c:pt idx="3362">
                  <c:v>14300</c:v>
                </c:pt>
                <c:pt idx="3363">
                  <c:v>14061</c:v>
                </c:pt>
                <c:pt idx="3364">
                  <c:v>14001</c:v>
                </c:pt>
                <c:pt idx="3365">
                  <c:v>14094</c:v>
                </c:pt>
                <c:pt idx="3366">
                  <c:v>13930</c:v>
                </c:pt>
                <c:pt idx="3367">
                  <c:v>13899</c:v>
                </c:pt>
                <c:pt idx="3368">
                  <c:v>13699</c:v>
                </c:pt>
                <c:pt idx="3369">
                  <c:v>13433</c:v>
                </c:pt>
                <c:pt idx="3370">
                  <c:v>13704.25</c:v>
                </c:pt>
                <c:pt idx="3371">
                  <c:v>13562.5</c:v>
                </c:pt>
                <c:pt idx="3372">
                  <c:v>13577</c:v>
                </c:pt>
                <c:pt idx="3373">
                  <c:v>13252</c:v>
                </c:pt>
                <c:pt idx="3374">
                  <c:v>13356</c:v>
                </c:pt>
                <c:pt idx="3375">
                  <c:v>13232</c:v>
                </c:pt>
                <c:pt idx="3376">
                  <c:v>13752.5</c:v>
                </c:pt>
                <c:pt idx="3377">
                  <c:v>13780</c:v>
                </c:pt>
                <c:pt idx="3378">
                  <c:v>13970</c:v>
                </c:pt>
                <c:pt idx="3379">
                  <c:v>13895.5</c:v>
                </c:pt>
                <c:pt idx="3380">
                  <c:v>13643.5</c:v>
                </c:pt>
                <c:pt idx="3381">
                  <c:v>13782.5</c:v>
                </c:pt>
                <c:pt idx="3382">
                  <c:v>13531.5</c:v>
                </c:pt>
                <c:pt idx="3383">
                  <c:v>13861</c:v>
                </c:pt>
                <c:pt idx="3384">
                  <c:v>13562</c:v>
                </c:pt>
                <c:pt idx="3385">
                  <c:v>14005.5</c:v>
                </c:pt>
                <c:pt idx="3386">
                  <c:v>13628</c:v>
                </c:pt>
                <c:pt idx="3387">
                  <c:v>14126</c:v>
                </c:pt>
                <c:pt idx="3388">
                  <c:v>14076.5</c:v>
                </c:pt>
                <c:pt idx="3389">
                  <c:v>14216.5</c:v>
                </c:pt>
                <c:pt idx="3390">
                  <c:v>14253.5</c:v>
                </c:pt>
                <c:pt idx="3391">
                  <c:v>13987</c:v>
                </c:pt>
                <c:pt idx="3392">
                  <c:v>14197.5</c:v>
                </c:pt>
                <c:pt idx="3393">
                  <c:v>14459</c:v>
                </c:pt>
                <c:pt idx="3394">
                  <c:v>14820</c:v>
                </c:pt>
                <c:pt idx="3395">
                  <c:v>14978</c:v>
                </c:pt>
                <c:pt idx="3396">
                  <c:v>15007.5</c:v>
                </c:pt>
                <c:pt idx="3397">
                  <c:v>15134.5</c:v>
                </c:pt>
                <c:pt idx="3398">
                  <c:v>15225.5</c:v>
                </c:pt>
                <c:pt idx="3399">
                  <c:v>15110</c:v>
                </c:pt>
                <c:pt idx="3400">
                  <c:v>14752</c:v>
                </c:pt>
                <c:pt idx="3401">
                  <c:v>14727.5</c:v>
                </c:pt>
                <c:pt idx="3402">
                  <c:v>14741</c:v>
                </c:pt>
                <c:pt idx="3403">
                  <c:v>14802</c:v>
                </c:pt>
                <c:pt idx="3404">
                  <c:v>14736</c:v>
                </c:pt>
                <c:pt idx="3405">
                  <c:v>14736</c:v>
                </c:pt>
                <c:pt idx="3406">
                  <c:v>14873</c:v>
                </c:pt>
                <c:pt idx="3407">
                  <c:v>15106</c:v>
                </c:pt>
                <c:pt idx="3408">
                  <c:v>15003.5</c:v>
                </c:pt>
                <c:pt idx="3409">
                  <c:v>15042</c:v>
                </c:pt>
                <c:pt idx="3410">
                  <c:v>14752</c:v>
                </c:pt>
                <c:pt idx="3411">
                  <c:v>14827</c:v>
                </c:pt>
                <c:pt idx="3412">
                  <c:v>14829</c:v>
                </c:pt>
                <c:pt idx="3413">
                  <c:v>15034</c:v>
                </c:pt>
                <c:pt idx="3414">
                  <c:v>15208.5</c:v>
                </c:pt>
                <c:pt idx="3415">
                  <c:v>15290.5</c:v>
                </c:pt>
                <c:pt idx="3416">
                  <c:v>15215</c:v>
                </c:pt>
                <c:pt idx="3417">
                  <c:v>15334</c:v>
                </c:pt>
                <c:pt idx="3418">
                  <c:v>15124.5</c:v>
                </c:pt>
                <c:pt idx="3419">
                  <c:v>15154.25</c:v>
                </c:pt>
                <c:pt idx="3420">
                  <c:v>15154.25</c:v>
                </c:pt>
                <c:pt idx="3421">
                  <c:v>14609</c:v>
                </c:pt>
                <c:pt idx="3422">
                  <c:v>14752</c:v>
                </c:pt>
                <c:pt idx="3423">
                  <c:v>15318.5</c:v>
                </c:pt>
                <c:pt idx="3424">
                  <c:v>15431</c:v>
                </c:pt>
                <c:pt idx="3425">
                  <c:v>15133</c:v>
                </c:pt>
                <c:pt idx="3426">
                  <c:v>15344</c:v>
                </c:pt>
                <c:pt idx="3427">
                  <c:v>15199</c:v>
                </c:pt>
                <c:pt idx="3428">
                  <c:v>15057.5</c:v>
                </c:pt>
                <c:pt idx="3429">
                  <c:v>15227</c:v>
                </c:pt>
                <c:pt idx="3430">
                  <c:v>15099</c:v>
                </c:pt>
                <c:pt idx="3431">
                  <c:v>15481.5</c:v>
                </c:pt>
                <c:pt idx="3432">
                  <c:v>15354</c:v>
                </c:pt>
                <c:pt idx="3433">
                  <c:v>15633</c:v>
                </c:pt>
                <c:pt idx="3434">
                  <c:v>15625</c:v>
                </c:pt>
                <c:pt idx="3435">
                  <c:v>15783</c:v>
                </c:pt>
                <c:pt idx="3436">
                  <c:v>16200</c:v>
                </c:pt>
                <c:pt idx="3437">
                  <c:v>15979</c:v>
                </c:pt>
                <c:pt idx="3438">
                  <c:v>16132.5</c:v>
                </c:pt>
                <c:pt idx="3439">
                  <c:v>15976.5</c:v>
                </c:pt>
                <c:pt idx="3440">
                  <c:v>15876.5</c:v>
                </c:pt>
                <c:pt idx="3441">
                  <c:v>16025.5</c:v>
                </c:pt>
                <c:pt idx="3442">
                  <c:v>16033</c:v>
                </c:pt>
                <c:pt idx="3443">
                  <c:v>16307</c:v>
                </c:pt>
                <c:pt idx="3444">
                  <c:v>16589.5</c:v>
                </c:pt>
                <c:pt idx="3445">
                  <c:v>16589.5</c:v>
                </c:pt>
                <c:pt idx="3446">
                  <c:v>16589.5</c:v>
                </c:pt>
                <c:pt idx="3447">
                  <c:v>16782.5</c:v>
                </c:pt>
                <c:pt idx="3448">
                  <c:v>16708.5</c:v>
                </c:pt>
                <c:pt idx="3449">
                  <c:v>16902.5</c:v>
                </c:pt>
                <c:pt idx="3450">
                  <c:v>17084</c:v>
                </c:pt>
                <c:pt idx="3451">
                  <c:v>16827.5</c:v>
                </c:pt>
                <c:pt idx="3452">
                  <c:v>16749</c:v>
                </c:pt>
                <c:pt idx="3453">
                  <c:v>16467</c:v>
                </c:pt>
                <c:pt idx="3454">
                  <c:v>16535</c:v>
                </c:pt>
                <c:pt idx="3455">
                  <c:v>16834</c:v>
                </c:pt>
                <c:pt idx="3456">
                  <c:v>17158</c:v>
                </c:pt>
                <c:pt idx="3457">
                  <c:v>16880.5</c:v>
                </c:pt>
                <c:pt idx="3458">
                  <c:v>16966</c:v>
                </c:pt>
                <c:pt idx="3459">
                  <c:v>16831</c:v>
                </c:pt>
                <c:pt idx="3460">
                  <c:v>16672</c:v>
                </c:pt>
                <c:pt idx="3461">
                  <c:v>16586</c:v>
                </c:pt>
                <c:pt idx="3462">
                  <c:v>16463</c:v>
                </c:pt>
                <c:pt idx="3463">
                  <c:v>16643</c:v>
                </c:pt>
                <c:pt idx="3464">
                  <c:v>16412</c:v>
                </c:pt>
                <c:pt idx="3465">
                  <c:v>16543</c:v>
                </c:pt>
                <c:pt idx="3466">
                  <c:v>16539</c:v>
                </c:pt>
                <c:pt idx="3467">
                  <c:v>16662</c:v>
                </c:pt>
                <c:pt idx="3468">
                  <c:v>16582.5</c:v>
                </c:pt>
                <c:pt idx="3469">
                  <c:v>16644</c:v>
                </c:pt>
                <c:pt idx="3470">
                  <c:v>16915.5</c:v>
                </c:pt>
                <c:pt idx="3471">
                  <c:v>16571</c:v>
                </c:pt>
                <c:pt idx="3472">
                  <c:v>17104</c:v>
                </c:pt>
                <c:pt idx="3473">
                  <c:v>17322</c:v>
                </c:pt>
                <c:pt idx="3474">
                  <c:v>17789</c:v>
                </c:pt>
                <c:pt idx="3475">
                  <c:v>18312</c:v>
                </c:pt>
                <c:pt idx="3476">
                  <c:v>18186.5</c:v>
                </c:pt>
                <c:pt idx="3477">
                  <c:v>18305</c:v>
                </c:pt>
                <c:pt idx="3478">
                  <c:v>18297</c:v>
                </c:pt>
                <c:pt idx="3479">
                  <c:v>18095</c:v>
                </c:pt>
                <c:pt idx="3480">
                  <c:v>18251</c:v>
                </c:pt>
                <c:pt idx="3481">
                  <c:v>18106.5</c:v>
                </c:pt>
                <c:pt idx="3482">
                  <c:v>18258</c:v>
                </c:pt>
                <c:pt idx="3483">
                  <c:v>18636</c:v>
                </c:pt>
                <c:pt idx="3484">
                  <c:v>18662</c:v>
                </c:pt>
                <c:pt idx="3485">
                  <c:v>18564</c:v>
                </c:pt>
                <c:pt idx="3486">
                  <c:v>18268</c:v>
                </c:pt>
                <c:pt idx="3487">
                  <c:v>18309</c:v>
                </c:pt>
                <c:pt idx="3488">
                  <c:v>17793.5</c:v>
                </c:pt>
                <c:pt idx="3489">
                  <c:v>17568</c:v>
                </c:pt>
                <c:pt idx="3490">
                  <c:v>17323</c:v>
                </c:pt>
                <c:pt idx="3491">
                  <c:v>17331</c:v>
                </c:pt>
                <c:pt idx="3492">
                  <c:v>17483</c:v>
                </c:pt>
                <c:pt idx="3493">
                  <c:v>17313</c:v>
                </c:pt>
                <c:pt idx="3494">
                  <c:v>17339</c:v>
                </c:pt>
                <c:pt idx="3495">
                  <c:v>17492</c:v>
                </c:pt>
                <c:pt idx="3496">
                  <c:v>17540</c:v>
                </c:pt>
                <c:pt idx="3497">
                  <c:v>17337</c:v>
                </c:pt>
                <c:pt idx="3498">
                  <c:v>17436.5</c:v>
                </c:pt>
                <c:pt idx="3499">
                  <c:v>17190</c:v>
                </c:pt>
                <c:pt idx="3500">
                  <c:v>17524</c:v>
                </c:pt>
                <c:pt idx="3501">
                  <c:v>17344</c:v>
                </c:pt>
                <c:pt idx="3502">
                  <c:v>17488.5</c:v>
                </c:pt>
                <c:pt idx="3503">
                  <c:v>17261</c:v>
                </c:pt>
                <c:pt idx="3504">
                  <c:v>17145</c:v>
                </c:pt>
                <c:pt idx="3505">
                  <c:v>17294</c:v>
                </c:pt>
                <c:pt idx="3506">
                  <c:v>17446</c:v>
                </c:pt>
                <c:pt idx="3507">
                  <c:v>17644</c:v>
                </c:pt>
                <c:pt idx="3508">
                  <c:v>16998</c:v>
                </c:pt>
                <c:pt idx="3509">
                  <c:v>16998</c:v>
                </c:pt>
                <c:pt idx="3510">
                  <c:v>17141</c:v>
                </c:pt>
                <c:pt idx="3511">
                  <c:v>17212</c:v>
                </c:pt>
                <c:pt idx="3512">
                  <c:v>17237.5</c:v>
                </c:pt>
                <c:pt idx="3513">
                  <c:v>17237.5</c:v>
                </c:pt>
                <c:pt idx="3514">
                  <c:v>17237.5</c:v>
                </c:pt>
                <c:pt idx="3515">
                  <c:v>17281</c:v>
                </c:pt>
                <c:pt idx="3516">
                  <c:v>17502</c:v>
                </c:pt>
                <c:pt idx="3517">
                  <c:v>17675</c:v>
                </c:pt>
                <c:pt idx="3518">
                  <c:v>17732</c:v>
                </c:pt>
                <c:pt idx="3519">
                  <c:v>17538</c:v>
                </c:pt>
                <c:pt idx="3520">
                  <c:v>17809.5</c:v>
                </c:pt>
                <c:pt idx="3521">
                  <c:v>17636</c:v>
                </c:pt>
                <c:pt idx="3522">
                  <c:v>17632</c:v>
                </c:pt>
                <c:pt idx="3523">
                  <c:v>17734</c:v>
                </c:pt>
                <c:pt idx="3524">
                  <c:v>17714</c:v>
                </c:pt>
                <c:pt idx="3525">
                  <c:v>17165</c:v>
                </c:pt>
                <c:pt idx="3526">
                  <c:v>17140</c:v>
                </c:pt>
                <c:pt idx="3527">
                  <c:v>17490</c:v>
                </c:pt>
                <c:pt idx="3528">
                  <c:v>17445</c:v>
                </c:pt>
                <c:pt idx="3529">
                  <c:v>17439.5</c:v>
                </c:pt>
                <c:pt idx="3530">
                  <c:v>17598</c:v>
                </c:pt>
                <c:pt idx="3531">
                  <c:v>16949</c:v>
                </c:pt>
                <c:pt idx="3532">
                  <c:v>16930</c:v>
                </c:pt>
                <c:pt idx="3533">
                  <c:v>16899</c:v>
                </c:pt>
                <c:pt idx="3534">
                  <c:v>16398.5</c:v>
                </c:pt>
                <c:pt idx="3535">
                  <c:v>16563</c:v>
                </c:pt>
                <c:pt idx="3536">
                  <c:v>16501</c:v>
                </c:pt>
                <c:pt idx="3537">
                  <c:v>16640</c:v>
                </c:pt>
                <c:pt idx="3538">
                  <c:v>16546</c:v>
                </c:pt>
                <c:pt idx="3539">
                  <c:v>16410</c:v>
                </c:pt>
                <c:pt idx="3540">
                  <c:v>15902.5</c:v>
                </c:pt>
                <c:pt idx="3541">
                  <c:v>15858</c:v>
                </c:pt>
                <c:pt idx="3542">
                  <c:v>16114</c:v>
                </c:pt>
                <c:pt idx="3543">
                  <c:v>16011</c:v>
                </c:pt>
                <c:pt idx="3544">
                  <c:v>16036</c:v>
                </c:pt>
                <c:pt idx="3545">
                  <c:v>15907</c:v>
                </c:pt>
                <c:pt idx="3546">
                  <c:v>16115</c:v>
                </c:pt>
                <c:pt idx="3547">
                  <c:v>15946</c:v>
                </c:pt>
                <c:pt idx="3548">
                  <c:v>16025</c:v>
                </c:pt>
                <c:pt idx="3549">
                  <c:v>15852</c:v>
                </c:pt>
                <c:pt idx="3550">
                  <c:v>15928</c:v>
                </c:pt>
                <c:pt idx="3551">
                  <c:v>16249</c:v>
                </c:pt>
                <c:pt idx="3552">
                  <c:v>16135</c:v>
                </c:pt>
                <c:pt idx="3553">
                  <c:v>15990</c:v>
                </c:pt>
                <c:pt idx="3554">
                  <c:v>15905</c:v>
                </c:pt>
                <c:pt idx="3555">
                  <c:v>15941.5</c:v>
                </c:pt>
                <c:pt idx="3556">
                  <c:v>16071</c:v>
                </c:pt>
                <c:pt idx="3557">
                  <c:v>16336</c:v>
                </c:pt>
                <c:pt idx="3558">
                  <c:v>16287</c:v>
                </c:pt>
                <c:pt idx="3559">
                  <c:v>16521</c:v>
                </c:pt>
                <c:pt idx="3560">
                  <c:v>16884.5</c:v>
                </c:pt>
                <c:pt idx="3561">
                  <c:v>17251</c:v>
                </c:pt>
                <c:pt idx="3562">
                  <c:v>17110</c:v>
                </c:pt>
                <c:pt idx="3563">
                  <c:v>16859</c:v>
                </c:pt>
                <c:pt idx="3564">
                  <c:v>17026</c:v>
                </c:pt>
                <c:pt idx="3565">
                  <c:v>17015</c:v>
                </c:pt>
                <c:pt idx="3566">
                  <c:v>17662</c:v>
                </c:pt>
                <c:pt idx="3567">
                  <c:v>17611</c:v>
                </c:pt>
                <c:pt idx="3568">
                  <c:v>17867</c:v>
                </c:pt>
                <c:pt idx="3569">
                  <c:v>18014</c:v>
                </c:pt>
                <c:pt idx="3570">
                  <c:v>18243</c:v>
                </c:pt>
                <c:pt idx="3571">
                  <c:v>18619</c:v>
                </c:pt>
                <c:pt idx="3572">
                  <c:v>18466</c:v>
                </c:pt>
                <c:pt idx="3573">
                  <c:v>18394</c:v>
                </c:pt>
                <c:pt idx="3574">
                  <c:v>18673</c:v>
                </c:pt>
                <c:pt idx="3575">
                  <c:v>18426</c:v>
                </c:pt>
                <c:pt idx="3576">
                  <c:v>18299</c:v>
                </c:pt>
                <c:pt idx="3577">
                  <c:v>18004</c:v>
                </c:pt>
                <c:pt idx="3578">
                  <c:v>18350.5</c:v>
                </c:pt>
                <c:pt idx="3579">
                  <c:v>17930</c:v>
                </c:pt>
                <c:pt idx="3580">
                  <c:v>18136</c:v>
                </c:pt>
                <c:pt idx="3581">
                  <c:v>17854.5</c:v>
                </c:pt>
                <c:pt idx="3582">
                  <c:v>17717</c:v>
                </c:pt>
                <c:pt idx="3583">
                  <c:v>17782.25</c:v>
                </c:pt>
                <c:pt idx="3584">
                  <c:v>18183</c:v>
                </c:pt>
                <c:pt idx="3585">
                  <c:v>17739.5</c:v>
                </c:pt>
                <c:pt idx="3586">
                  <c:v>16703.5</c:v>
                </c:pt>
                <c:pt idx="3587">
                  <c:v>16601</c:v>
                </c:pt>
                <c:pt idx="3588">
                  <c:v>16773</c:v>
                </c:pt>
                <c:pt idx="3589">
                  <c:v>16718</c:v>
                </c:pt>
                <c:pt idx="3590">
                  <c:v>16441.5</c:v>
                </c:pt>
                <c:pt idx="3591">
                  <c:v>16001.75</c:v>
                </c:pt>
                <c:pt idx="3592">
                  <c:v>16042.5</c:v>
                </c:pt>
                <c:pt idx="3593">
                  <c:v>15892.5</c:v>
                </c:pt>
                <c:pt idx="3594">
                  <c:v>16163.75</c:v>
                </c:pt>
                <c:pt idx="3595">
                  <c:v>15897</c:v>
                </c:pt>
                <c:pt idx="3596">
                  <c:v>15920</c:v>
                </c:pt>
                <c:pt idx="3597">
                  <c:v>16240.75</c:v>
                </c:pt>
                <c:pt idx="3598">
                  <c:v>16193</c:v>
                </c:pt>
                <c:pt idx="3599">
                  <c:v>16422</c:v>
                </c:pt>
                <c:pt idx="3600">
                  <c:v>16422</c:v>
                </c:pt>
                <c:pt idx="3601">
                  <c:v>16424</c:v>
                </c:pt>
                <c:pt idx="3602">
                  <c:v>16023</c:v>
                </c:pt>
                <c:pt idx="3603">
                  <c:v>15764</c:v>
                </c:pt>
                <c:pt idx="3604">
                  <c:v>15487</c:v>
                </c:pt>
                <c:pt idx="3605">
                  <c:v>15566</c:v>
                </c:pt>
                <c:pt idx="3606">
                  <c:v>15462</c:v>
                </c:pt>
                <c:pt idx="3607">
                  <c:v>15234</c:v>
                </c:pt>
                <c:pt idx="3608">
                  <c:v>15406</c:v>
                </c:pt>
                <c:pt idx="3609">
                  <c:v>15312</c:v>
                </c:pt>
                <c:pt idx="3610">
                  <c:v>15337</c:v>
                </c:pt>
                <c:pt idx="3611">
                  <c:v>15438</c:v>
                </c:pt>
                <c:pt idx="3612">
                  <c:v>15685</c:v>
                </c:pt>
                <c:pt idx="3613">
                  <c:v>15694</c:v>
                </c:pt>
                <c:pt idx="3614">
                  <c:v>15748</c:v>
                </c:pt>
                <c:pt idx="3615">
                  <c:v>15553</c:v>
                </c:pt>
                <c:pt idx="3616">
                  <c:v>15190</c:v>
                </c:pt>
                <c:pt idx="3617">
                  <c:v>15492</c:v>
                </c:pt>
                <c:pt idx="3618">
                  <c:v>15807</c:v>
                </c:pt>
                <c:pt idx="3619">
                  <c:v>16197</c:v>
                </c:pt>
                <c:pt idx="3620">
                  <c:v>15829</c:v>
                </c:pt>
                <c:pt idx="3621">
                  <c:v>15825</c:v>
                </c:pt>
                <c:pt idx="3622">
                  <c:v>15825</c:v>
                </c:pt>
                <c:pt idx="3623">
                  <c:v>15710</c:v>
                </c:pt>
                <c:pt idx="3624">
                  <c:v>15563</c:v>
                </c:pt>
                <c:pt idx="3625">
                  <c:v>15904</c:v>
                </c:pt>
                <c:pt idx="3626">
                  <c:v>16008</c:v>
                </c:pt>
                <c:pt idx="3627">
                  <c:v>16046</c:v>
                </c:pt>
                <c:pt idx="3628">
                  <c:v>16042</c:v>
                </c:pt>
                <c:pt idx="3629">
                  <c:v>16168</c:v>
                </c:pt>
                <c:pt idx="3630">
                  <c:v>16107</c:v>
                </c:pt>
                <c:pt idx="3631">
                  <c:v>15721</c:v>
                </c:pt>
                <c:pt idx="3632">
                  <c:v>16042</c:v>
                </c:pt>
                <c:pt idx="3633">
                  <c:v>15998</c:v>
                </c:pt>
                <c:pt idx="3634">
                  <c:v>16354</c:v>
                </c:pt>
                <c:pt idx="3635">
                  <c:v>16110</c:v>
                </c:pt>
                <c:pt idx="3636">
                  <c:v>16667</c:v>
                </c:pt>
                <c:pt idx="3637">
                  <c:v>16902</c:v>
                </c:pt>
                <c:pt idx="3638">
                  <c:v>17268</c:v>
                </c:pt>
                <c:pt idx="3639">
                  <c:v>16732</c:v>
                </c:pt>
                <c:pt idx="3640">
                  <c:v>16694</c:v>
                </c:pt>
                <c:pt idx="3641">
                  <c:v>16174</c:v>
                </c:pt>
                <c:pt idx="3642">
                  <c:v>16211</c:v>
                </c:pt>
                <c:pt idx="3643">
                  <c:v>16253</c:v>
                </c:pt>
                <c:pt idx="3644">
                  <c:v>16372</c:v>
                </c:pt>
                <c:pt idx="3645">
                  <c:v>16528</c:v>
                </c:pt>
                <c:pt idx="3646">
                  <c:v>16396</c:v>
                </c:pt>
                <c:pt idx="3647">
                  <c:v>17136.5</c:v>
                </c:pt>
                <c:pt idx="3648">
                  <c:v>17025</c:v>
                </c:pt>
                <c:pt idx="3649">
                  <c:v>16586</c:v>
                </c:pt>
                <c:pt idx="3650">
                  <c:v>16791</c:v>
                </c:pt>
                <c:pt idx="3651">
                  <c:v>16579</c:v>
                </c:pt>
                <c:pt idx="3652">
                  <c:v>16922</c:v>
                </c:pt>
                <c:pt idx="3653">
                  <c:v>17118</c:v>
                </c:pt>
                <c:pt idx="3654">
                  <c:v>17239.5</c:v>
                </c:pt>
                <c:pt idx="3655">
                  <c:v>16861</c:v>
                </c:pt>
                <c:pt idx="3656">
                  <c:v>16525</c:v>
                </c:pt>
                <c:pt idx="3657">
                  <c:v>16028</c:v>
                </c:pt>
                <c:pt idx="3658">
                  <c:v>16031</c:v>
                </c:pt>
                <c:pt idx="3659">
                  <c:v>16031</c:v>
                </c:pt>
                <c:pt idx="3660">
                  <c:v>16031</c:v>
                </c:pt>
                <c:pt idx="3661">
                  <c:v>16159</c:v>
                </c:pt>
                <c:pt idx="3662">
                  <c:v>16224</c:v>
                </c:pt>
                <c:pt idx="3663">
                  <c:v>16476</c:v>
                </c:pt>
                <c:pt idx="3664">
                  <c:v>16928</c:v>
                </c:pt>
                <c:pt idx="3665">
                  <c:v>16980</c:v>
                </c:pt>
                <c:pt idx="3666">
                  <c:v>17032</c:v>
                </c:pt>
                <c:pt idx="3667">
                  <c:v>16687</c:v>
                </c:pt>
                <c:pt idx="3668">
                  <c:v>16833</c:v>
                </c:pt>
                <c:pt idx="3669">
                  <c:v>17119</c:v>
                </c:pt>
                <c:pt idx="3670">
                  <c:v>16760</c:v>
                </c:pt>
                <c:pt idx="3671">
                  <c:v>17130</c:v>
                </c:pt>
                <c:pt idx="3672">
                  <c:v>16942</c:v>
                </c:pt>
                <c:pt idx="3673">
                  <c:v>16938</c:v>
                </c:pt>
                <c:pt idx="3674">
                  <c:v>16825</c:v>
                </c:pt>
                <c:pt idx="3675">
                  <c:v>17158</c:v>
                </c:pt>
                <c:pt idx="3676">
                  <c:v>17121</c:v>
                </c:pt>
                <c:pt idx="3677">
                  <c:v>17136</c:v>
                </c:pt>
                <c:pt idx="3678">
                  <c:v>17298</c:v>
                </c:pt>
                <c:pt idx="3679">
                  <c:v>17512</c:v>
                </c:pt>
                <c:pt idx="3680">
                  <c:v>17512</c:v>
                </c:pt>
                <c:pt idx="3681">
                  <c:v>17211</c:v>
                </c:pt>
                <c:pt idx="3682">
                  <c:v>17206</c:v>
                </c:pt>
                <c:pt idx="3683">
                  <c:v>17628</c:v>
                </c:pt>
                <c:pt idx="3684">
                  <c:v>17817</c:v>
                </c:pt>
                <c:pt idx="3685">
                  <c:v>18022</c:v>
                </c:pt>
                <c:pt idx="3686">
                  <c:v>18122</c:v>
                </c:pt>
                <c:pt idx="3687">
                  <c:v>17521</c:v>
                </c:pt>
                <c:pt idx="3688">
                  <c:v>17328</c:v>
                </c:pt>
                <c:pt idx="3689">
                  <c:v>17470</c:v>
                </c:pt>
                <c:pt idx="3690">
                  <c:v>17727</c:v>
                </c:pt>
                <c:pt idx="3691">
                  <c:v>17526</c:v>
                </c:pt>
                <c:pt idx="3692">
                  <c:v>17575</c:v>
                </c:pt>
                <c:pt idx="3693">
                  <c:v>17751</c:v>
                </c:pt>
                <c:pt idx="3694">
                  <c:v>17434</c:v>
                </c:pt>
                <c:pt idx="3695">
                  <c:v>18246</c:v>
                </c:pt>
                <c:pt idx="3696">
                  <c:v>18634.5</c:v>
                </c:pt>
                <c:pt idx="3697">
                  <c:v>18032</c:v>
                </c:pt>
                <c:pt idx="3698">
                  <c:v>18102</c:v>
                </c:pt>
                <c:pt idx="3699">
                  <c:v>18336</c:v>
                </c:pt>
                <c:pt idx="3700">
                  <c:v>18336</c:v>
                </c:pt>
                <c:pt idx="3701">
                  <c:v>18336</c:v>
                </c:pt>
                <c:pt idx="3702">
                  <c:v>17785</c:v>
                </c:pt>
                <c:pt idx="3703">
                  <c:v>18381</c:v>
                </c:pt>
                <c:pt idx="3704">
                  <c:v>18154</c:v>
                </c:pt>
                <c:pt idx="3705">
                  <c:v>17753</c:v>
                </c:pt>
                <c:pt idx="3706">
                  <c:v>17078</c:v>
                </c:pt>
                <c:pt idx="3707">
                  <c:v>17496</c:v>
                </c:pt>
                <c:pt idx="3708">
                  <c:v>17702</c:v>
                </c:pt>
                <c:pt idx="3709">
                  <c:v>18072</c:v>
                </c:pt>
                <c:pt idx="3710">
                  <c:v>18105</c:v>
                </c:pt>
                <c:pt idx="3711">
                  <c:v>18376</c:v>
                </c:pt>
                <c:pt idx="3712">
                  <c:v>18720</c:v>
                </c:pt>
                <c:pt idx="3713">
                  <c:v>18966</c:v>
                </c:pt>
                <c:pt idx="3714">
                  <c:v>18967</c:v>
                </c:pt>
                <c:pt idx="3715">
                  <c:v>18822</c:v>
                </c:pt>
                <c:pt idx="3716">
                  <c:v>19299</c:v>
                </c:pt>
                <c:pt idx="3717">
                  <c:v>19493</c:v>
                </c:pt>
                <c:pt idx="3718">
                  <c:v>19367.5</c:v>
                </c:pt>
                <c:pt idx="3719">
                  <c:v>19173</c:v>
                </c:pt>
                <c:pt idx="3720">
                  <c:v>19216</c:v>
                </c:pt>
                <c:pt idx="3721">
                  <c:v>18708</c:v>
                </c:pt>
                <c:pt idx="3722">
                  <c:v>18808</c:v>
                </c:pt>
                <c:pt idx="3723">
                  <c:v>18651</c:v>
                </c:pt>
                <c:pt idx="3724">
                  <c:v>18978.25</c:v>
                </c:pt>
                <c:pt idx="3725">
                  <c:v>19383</c:v>
                </c:pt>
                <c:pt idx="3726">
                  <c:v>19404</c:v>
                </c:pt>
                <c:pt idx="3727">
                  <c:v>19167</c:v>
                </c:pt>
                <c:pt idx="3728">
                  <c:v>19692</c:v>
                </c:pt>
                <c:pt idx="3729">
                  <c:v>20071</c:v>
                </c:pt>
                <c:pt idx="3730">
                  <c:v>20094</c:v>
                </c:pt>
                <c:pt idx="3731">
                  <c:v>19917</c:v>
                </c:pt>
                <c:pt idx="3732">
                  <c:v>20017</c:v>
                </c:pt>
                <c:pt idx="3733">
                  <c:v>20146</c:v>
                </c:pt>
                <c:pt idx="3734">
                  <c:v>19669</c:v>
                </c:pt>
                <c:pt idx="3735">
                  <c:v>19538</c:v>
                </c:pt>
                <c:pt idx="3736">
                  <c:v>19813</c:v>
                </c:pt>
                <c:pt idx="3737">
                  <c:v>19985</c:v>
                </c:pt>
                <c:pt idx="3738">
                  <c:v>20061</c:v>
                </c:pt>
                <c:pt idx="3739">
                  <c:v>20458</c:v>
                </c:pt>
                <c:pt idx="3740">
                  <c:v>20608</c:v>
                </c:pt>
                <c:pt idx="3741">
                  <c:v>21424</c:v>
                </c:pt>
                <c:pt idx="3742">
                  <c:v>21398</c:v>
                </c:pt>
                <c:pt idx="3743">
                  <c:v>21706</c:v>
                </c:pt>
                <c:pt idx="3744">
                  <c:v>21604</c:v>
                </c:pt>
                <c:pt idx="3745">
                  <c:v>21219</c:v>
                </c:pt>
                <c:pt idx="3746">
                  <c:v>20791</c:v>
                </c:pt>
                <c:pt idx="3747">
                  <c:v>20889</c:v>
                </c:pt>
                <c:pt idx="3748">
                  <c:v>20774</c:v>
                </c:pt>
                <c:pt idx="3749">
                  <c:v>21238</c:v>
                </c:pt>
                <c:pt idx="3750">
                  <c:v>21636</c:v>
                </c:pt>
                <c:pt idx="3751">
                  <c:v>21535</c:v>
                </c:pt>
                <c:pt idx="3752">
                  <c:v>20876</c:v>
                </c:pt>
                <c:pt idx="3753">
                  <c:v>20577</c:v>
                </c:pt>
                <c:pt idx="3754">
                  <c:v>20261</c:v>
                </c:pt>
                <c:pt idx="3755">
                  <c:v>20404</c:v>
                </c:pt>
                <c:pt idx="3756">
                  <c:v>20148</c:v>
                </c:pt>
                <c:pt idx="3757">
                  <c:v>19440</c:v>
                </c:pt>
                <c:pt idx="3758">
                  <c:v>19468</c:v>
                </c:pt>
                <c:pt idx="3759">
                  <c:v>19375</c:v>
                </c:pt>
                <c:pt idx="3760">
                  <c:v>19561</c:v>
                </c:pt>
                <c:pt idx="3761">
                  <c:v>19641</c:v>
                </c:pt>
                <c:pt idx="3762">
                  <c:v>19423</c:v>
                </c:pt>
                <c:pt idx="3763">
                  <c:v>19485</c:v>
                </c:pt>
                <c:pt idx="3764">
                  <c:v>19089</c:v>
                </c:pt>
                <c:pt idx="3765">
                  <c:v>18751</c:v>
                </c:pt>
                <c:pt idx="3766">
                  <c:v>18686</c:v>
                </c:pt>
                <c:pt idx="3767">
                  <c:v>18803</c:v>
                </c:pt>
                <c:pt idx="3768">
                  <c:v>18910</c:v>
                </c:pt>
                <c:pt idx="3769">
                  <c:v>18724</c:v>
                </c:pt>
                <c:pt idx="3770">
                  <c:v>18724</c:v>
                </c:pt>
                <c:pt idx="3771">
                  <c:v>18181</c:v>
                </c:pt>
                <c:pt idx="3772">
                  <c:v>17881</c:v>
                </c:pt>
                <c:pt idx="3773">
                  <c:v>18474</c:v>
                </c:pt>
                <c:pt idx="3774">
                  <c:v>18474</c:v>
                </c:pt>
                <c:pt idx="3775">
                  <c:v>18474</c:v>
                </c:pt>
                <c:pt idx="3776">
                  <c:v>18662</c:v>
                </c:pt>
                <c:pt idx="3777">
                  <c:v>18939</c:v>
                </c:pt>
                <c:pt idx="3778">
                  <c:v>18840</c:v>
                </c:pt>
                <c:pt idx="3779">
                  <c:v>18371</c:v>
                </c:pt>
                <c:pt idx="3780">
                  <c:v>18558</c:v>
                </c:pt>
                <c:pt idx="3781">
                  <c:v>17906</c:v>
                </c:pt>
                <c:pt idx="3782">
                  <c:v>17403</c:v>
                </c:pt>
                <c:pt idx="3783">
                  <c:v>18305.5</c:v>
                </c:pt>
                <c:pt idx="3784">
                  <c:v>18434.5</c:v>
                </c:pt>
                <c:pt idx="3785">
                  <c:v>18584</c:v>
                </c:pt>
                <c:pt idx="3786">
                  <c:v>18285</c:v>
                </c:pt>
                <c:pt idx="3787">
                  <c:v>18033</c:v>
                </c:pt>
                <c:pt idx="3788">
                  <c:v>18411</c:v>
                </c:pt>
                <c:pt idx="3789">
                  <c:v>18489.5</c:v>
                </c:pt>
                <c:pt idx="3790">
                  <c:v>17718.25</c:v>
                </c:pt>
                <c:pt idx="3791">
                  <c:v>16721</c:v>
                </c:pt>
                <c:pt idx="3792">
                  <c:v>17492</c:v>
                </c:pt>
                <c:pt idx="3793">
                  <c:v>17043</c:v>
                </c:pt>
                <c:pt idx="3794">
                  <c:v>17176</c:v>
                </c:pt>
                <c:pt idx="3795">
                  <c:v>16958</c:v>
                </c:pt>
                <c:pt idx="3796">
                  <c:v>17077</c:v>
                </c:pt>
                <c:pt idx="3797">
                  <c:v>17028</c:v>
                </c:pt>
                <c:pt idx="3798">
                  <c:v>17560</c:v>
                </c:pt>
                <c:pt idx="3799">
                  <c:v>17816</c:v>
                </c:pt>
                <c:pt idx="3800">
                  <c:v>17675</c:v>
                </c:pt>
                <c:pt idx="3801">
                  <c:v>18184</c:v>
                </c:pt>
                <c:pt idx="3802">
                  <c:v>18178</c:v>
                </c:pt>
                <c:pt idx="3803">
                  <c:v>17544</c:v>
                </c:pt>
                <c:pt idx="3804">
                  <c:v>17801</c:v>
                </c:pt>
                <c:pt idx="3805">
                  <c:v>18069.5</c:v>
                </c:pt>
                <c:pt idx="3806">
                  <c:v>18140</c:v>
                </c:pt>
                <c:pt idx="3807">
                  <c:v>18030.5</c:v>
                </c:pt>
                <c:pt idx="3808">
                  <c:v>18330</c:v>
                </c:pt>
                <c:pt idx="3809">
                  <c:v>18685</c:v>
                </c:pt>
                <c:pt idx="3810">
                  <c:v>18885</c:v>
                </c:pt>
                <c:pt idx="3811">
                  <c:v>18402</c:v>
                </c:pt>
                <c:pt idx="3812">
                  <c:v>18557</c:v>
                </c:pt>
                <c:pt idx="3813">
                  <c:v>18575</c:v>
                </c:pt>
                <c:pt idx="3814">
                  <c:v>19555</c:v>
                </c:pt>
                <c:pt idx="3815">
                  <c:v>19680</c:v>
                </c:pt>
                <c:pt idx="3816">
                  <c:v>19880</c:v>
                </c:pt>
                <c:pt idx="3817">
                  <c:v>19105</c:v>
                </c:pt>
                <c:pt idx="3818">
                  <c:v>19722</c:v>
                </c:pt>
                <c:pt idx="3819">
                  <c:v>19967</c:v>
                </c:pt>
                <c:pt idx="3820">
                  <c:v>18771</c:v>
                </c:pt>
                <c:pt idx="3821">
                  <c:v>17969</c:v>
                </c:pt>
                <c:pt idx="3822">
                  <c:v>18764</c:v>
                </c:pt>
                <c:pt idx="3823">
                  <c:v>19114</c:v>
                </c:pt>
                <c:pt idx="3824">
                  <c:v>18942</c:v>
                </c:pt>
                <c:pt idx="3825">
                  <c:v>18842</c:v>
                </c:pt>
                <c:pt idx="3826">
                  <c:v>18416</c:v>
                </c:pt>
                <c:pt idx="3827">
                  <c:v>19041</c:v>
                </c:pt>
                <c:pt idx="3828">
                  <c:v>18836</c:v>
                </c:pt>
                <c:pt idx="3829">
                  <c:v>19345</c:v>
                </c:pt>
                <c:pt idx="3830">
                  <c:v>18873</c:v>
                </c:pt>
                <c:pt idx="3831">
                  <c:v>18917</c:v>
                </c:pt>
                <c:pt idx="3832">
                  <c:v>18368</c:v>
                </c:pt>
                <c:pt idx="3833">
                  <c:v>18719</c:v>
                </c:pt>
                <c:pt idx="3834">
                  <c:v>18994</c:v>
                </c:pt>
                <c:pt idx="3835">
                  <c:v>17570</c:v>
                </c:pt>
                <c:pt idx="3836">
                  <c:v>18640</c:v>
                </c:pt>
                <c:pt idx="3837">
                  <c:v>18475</c:v>
                </c:pt>
                <c:pt idx="3838">
                  <c:v>18928</c:v>
                </c:pt>
                <c:pt idx="3839">
                  <c:v>17979</c:v>
                </c:pt>
                <c:pt idx="3840">
                  <c:v>18255</c:v>
                </c:pt>
                <c:pt idx="3841">
                  <c:v>18855</c:v>
                </c:pt>
                <c:pt idx="3842">
                  <c:v>20374</c:v>
                </c:pt>
                <c:pt idx="3843">
                  <c:v>21191</c:v>
                </c:pt>
                <c:pt idx="3844">
                  <c:v>20945</c:v>
                </c:pt>
                <c:pt idx="3845">
                  <c:v>21486</c:v>
                </c:pt>
                <c:pt idx="3846">
                  <c:v>21785</c:v>
                </c:pt>
                <c:pt idx="3847">
                  <c:v>21364</c:v>
                </c:pt>
                <c:pt idx="3848">
                  <c:v>21288</c:v>
                </c:pt>
                <c:pt idx="3849">
                  <c:v>21587</c:v>
                </c:pt>
                <c:pt idx="3850">
                  <c:v>21129</c:v>
                </c:pt>
                <c:pt idx="3851">
                  <c:v>22057.5</c:v>
                </c:pt>
                <c:pt idx="3852">
                  <c:v>21746</c:v>
                </c:pt>
                <c:pt idx="3853">
                  <c:v>20634.5</c:v>
                </c:pt>
                <c:pt idx="3854">
                  <c:v>20852</c:v>
                </c:pt>
                <c:pt idx="3855">
                  <c:v>21458</c:v>
                </c:pt>
                <c:pt idx="3856">
                  <c:v>21708</c:v>
                </c:pt>
                <c:pt idx="3857">
                  <c:v>22157</c:v>
                </c:pt>
                <c:pt idx="3858">
                  <c:v>21864</c:v>
                </c:pt>
                <c:pt idx="3859">
                  <c:v>21414</c:v>
                </c:pt>
                <c:pt idx="3860">
                  <c:v>21414</c:v>
                </c:pt>
                <c:pt idx="3861">
                  <c:v>20812</c:v>
                </c:pt>
                <c:pt idx="3862">
                  <c:v>20788</c:v>
                </c:pt>
                <c:pt idx="3863">
                  <c:v>20623</c:v>
                </c:pt>
                <c:pt idx="3864">
                  <c:v>20808</c:v>
                </c:pt>
                <c:pt idx="3865">
                  <c:v>21165</c:v>
                </c:pt>
                <c:pt idx="3866">
                  <c:v>21260</c:v>
                </c:pt>
                <c:pt idx="3867">
                  <c:v>21909</c:v>
                </c:pt>
                <c:pt idx="3868">
                  <c:v>21657</c:v>
                </c:pt>
                <c:pt idx="3869">
                  <c:v>21252</c:v>
                </c:pt>
                <c:pt idx="3870">
                  <c:v>21353</c:v>
                </c:pt>
                <c:pt idx="3871">
                  <c:v>21551</c:v>
                </c:pt>
                <c:pt idx="3872">
                  <c:v>20923</c:v>
                </c:pt>
                <c:pt idx="3873">
                  <c:v>21162</c:v>
                </c:pt>
                <c:pt idx="3874">
                  <c:v>21208</c:v>
                </c:pt>
                <c:pt idx="3875">
                  <c:v>22468</c:v>
                </c:pt>
                <c:pt idx="3876">
                  <c:v>23614</c:v>
                </c:pt>
                <c:pt idx="3877">
                  <c:v>23765</c:v>
                </c:pt>
                <c:pt idx="3878">
                  <c:v>24761</c:v>
                </c:pt>
                <c:pt idx="3879">
                  <c:v>24509</c:v>
                </c:pt>
                <c:pt idx="3880">
                  <c:v>24954</c:v>
                </c:pt>
                <c:pt idx="3881">
                  <c:v>24512</c:v>
                </c:pt>
                <c:pt idx="3882">
                  <c:v>24352</c:v>
                </c:pt>
                <c:pt idx="3883">
                  <c:v>24057</c:v>
                </c:pt>
                <c:pt idx="3884">
                  <c:v>23756</c:v>
                </c:pt>
                <c:pt idx="3885">
                  <c:v>23934</c:v>
                </c:pt>
                <c:pt idx="3886">
                  <c:v>23910</c:v>
                </c:pt>
                <c:pt idx="3887">
                  <c:v>24004</c:v>
                </c:pt>
                <c:pt idx="3888">
                  <c:v>24087</c:v>
                </c:pt>
                <c:pt idx="3889">
                  <c:v>23762</c:v>
                </c:pt>
                <c:pt idx="3890">
                  <c:v>24126</c:v>
                </c:pt>
                <c:pt idx="3891">
                  <c:v>24176</c:v>
                </c:pt>
                <c:pt idx="3892">
                  <c:v>23939</c:v>
                </c:pt>
                <c:pt idx="3893">
                  <c:v>23608</c:v>
                </c:pt>
                <c:pt idx="3894">
                  <c:v>23187</c:v>
                </c:pt>
                <c:pt idx="3895">
                  <c:v>23856</c:v>
                </c:pt>
                <c:pt idx="3896">
                  <c:v>23868</c:v>
                </c:pt>
                <c:pt idx="3897">
                  <c:v>23346</c:v>
                </c:pt>
                <c:pt idx="3898">
                  <c:v>23269</c:v>
                </c:pt>
                <c:pt idx="3899">
                  <c:v>23138</c:v>
                </c:pt>
                <c:pt idx="3900">
                  <c:v>22966</c:v>
                </c:pt>
                <c:pt idx="3901">
                  <c:v>23395</c:v>
                </c:pt>
                <c:pt idx="3902">
                  <c:v>23048</c:v>
                </c:pt>
                <c:pt idx="3903">
                  <c:v>22656</c:v>
                </c:pt>
                <c:pt idx="3904">
                  <c:v>22174</c:v>
                </c:pt>
                <c:pt idx="3905">
                  <c:v>22125</c:v>
                </c:pt>
                <c:pt idx="3906">
                  <c:v>22099</c:v>
                </c:pt>
                <c:pt idx="3907">
                  <c:v>22122</c:v>
                </c:pt>
                <c:pt idx="3908">
                  <c:v>21850</c:v>
                </c:pt>
                <c:pt idx="3909">
                  <c:v>21617</c:v>
                </c:pt>
                <c:pt idx="3910">
                  <c:v>21593</c:v>
                </c:pt>
                <c:pt idx="3911">
                  <c:v>21568</c:v>
                </c:pt>
                <c:pt idx="3912">
                  <c:v>21998.5</c:v>
                </c:pt>
                <c:pt idx="3913">
                  <c:v>22283</c:v>
                </c:pt>
                <c:pt idx="3914">
                  <c:v>22244</c:v>
                </c:pt>
                <c:pt idx="3915">
                  <c:v>22820</c:v>
                </c:pt>
                <c:pt idx="3916">
                  <c:v>23175</c:v>
                </c:pt>
                <c:pt idx="3917">
                  <c:v>22684</c:v>
                </c:pt>
                <c:pt idx="3918">
                  <c:v>22604</c:v>
                </c:pt>
                <c:pt idx="3919">
                  <c:v>22615</c:v>
                </c:pt>
                <c:pt idx="3920">
                  <c:v>22786</c:v>
                </c:pt>
                <c:pt idx="3921">
                  <c:v>22563</c:v>
                </c:pt>
                <c:pt idx="3922">
                  <c:v>23241</c:v>
                </c:pt>
                <c:pt idx="3923">
                  <c:v>23587</c:v>
                </c:pt>
                <c:pt idx="3924">
                  <c:v>23081</c:v>
                </c:pt>
                <c:pt idx="3925">
                  <c:v>23081</c:v>
                </c:pt>
                <c:pt idx="3926">
                  <c:v>22821</c:v>
                </c:pt>
                <c:pt idx="3927">
                  <c:v>23399</c:v>
                </c:pt>
                <c:pt idx="3928">
                  <c:v>22883</c:v>
                </c:pt>
                <c:pt idx="3929">
                  <c:v>22376</c:v>
                </c:pt>
                <c:pt idx="3930">
                  <c:v>23525</c:v>
                </c:pt>
                <c:pt idx="3931">
                  <c:v>23545</c:v>
                </c:pt>
                <c:pt idx="3932">
                  <c:v>24668</c:v>
                </c:pt>
                <c:pt idx="3933">
                  <c:v>24144</c:v>
                </c:pt>
                <c:pt idx="3934">
                  <c:v>24356</c:v>
                </c:pt>
                <c:pt idx="3935">
                  <c:v>24398</c:v>
                </c:pt>
                <c:pt idx="3936">
                  <c:v>24549</c:v>
                </c:pt>
                <c:pt idx="3937">
                  <c:v>24549</c:v>
                </c:pt>
                <c:pt idx="3938">
                  <c:v>24848</c:v>
                </c:pt>
                <c:pt idx="3939">
                  <c:v>24362</c:v>
                </c:pt>
                <c:pt idx="3940">
                  <c:v>24590</c:v>
                </c:pt>
                <c:pt idx="3941">
                  <c:v>24510</c:v>
                </c:pt>
                <c:pt idx="3942">
                  <c:v>25810</c:v>
                </c:pt>
                <c:pt idx="3943">
                  <c:v>27290</c:v>
                </c:pt>
                <c:pt idx="3944">
                  <c:v>26836</c:v>
                </c:pt>
                <c:pt idx="3945">
                  <c:v>26836</c:v>
                </c:pt>
                <c:pt idx="3946">
                  <c:v>26836</c:v>
                </c:pt>
                <c:pt idx="3947">
                  <c:v>26609</c:v>
                </c:pt>
                <c:pt idx="3948">
                  <c:v>26628</c:v>
                </c:pt>
                <c:pt idx="3949">
                  <c:v>26880</c:v>
                </c:pt>
                <c:pt idx="3950">
                  <c:v>26880</c:v>
                </c:pt>
                <c:pt idx="3951">
                  <c:v>26880</c:v>
                </c:pt>
                <c:pt idx="3952">
                  <c:v>26380</c:v>
                </c:pt>
                <c:pt idx="3953">
                  <c:v>25293</c:v>
                </c:pt>
                <c:pt idx="3954">
                  <c:v>25505</c:v>
                </c:pt>
                <c:pt idx="3955">
                  <c:v>26154.5</c:v>
                </c:pt>
                <c:pt idx="3956">
                  <c:v>25799</c:v>
                </c:pt>
                <c:pt idx="3957">
                  <c:v>26252</c:v>
                </c:pt>
                <c:pt idx="3958">
                  <c:v>26686</c:v>
                </c:pt>
                <c:pt idx="3959">
                  <c:v>27700</c:v>
                </c:pt>
                <c:pt idx="3960">
                  <c:v>27594</c:v>
                </c:pt>
                <c:pt idx="3961">
                  <c:v>26799</c:v>
                </c:pt>
                <c:pt idx="3962">
                  <c:v>26431</c:v>
                </c:pt>
                <c:pt idx="3963">
                  <c:v>25381</c:v>
                </c:pt>
                <c:pt idx="3964">
                  <c:v>25476</c:v>
                </c:pt>
                <c:pt idx="3965">
                  <c:v>25575.5</c:v>
                </c:pt>
                <c:pt idx="3966">
                  <c:v>26075</c:v>
                </c:pt>
                <c:pt idx="3967">
                  <c:v>26009</c:v>
                </c:pt>
                <c:pt idx="3968">
                  <c:v>26582</c:v>
                </c:pt>
                <c:pt idx="3969">
                  <c:v>26206</c:v>
                </c:pt>
                <c:pt idx="3970">
                  <c:v>27041</c:v>
                </c:pt>
                <c:pt idx="3971">
                  <c:v>27191</c:v>
                </c:pt>
                <c:pt idx="3972">
                  <c:v>26815.5</c:v>
                </c:pt>
                <c:pt idx="3973">
                  <c:v>26340</c:v>
                </c:pt>
                <c:pt idx="3974">
                  <c:v>26741</c:v>
                </c:pt>
                <c:pt idx="3975">
                  <c:v>26749</c:v>
                </c:pt>
                <c:pt idx="3976">
                  <c:v>25923.5</c:v>
                </c:pt>
                <c:pt idx="3977">
                  <c:v>24947</c:v>
                </c:pt>
                <c:pt idx="3978">
                  <c:v>24685</c:v>
                </c:pt>
                <c:pt idx="3979">
                  <c:v>25800</c:v>
                </c:pt>
                <c:pt idx="3980">
                  <c:v>25923</c:v>
                </c:pt>
                <c:pt idx="3981">
                  <c:v>26020</c:v>
                </c:pt>
                <c:pt idx="3982">
                  <c:v>26118</c:v>
                </c:pt>
                <c:pt idx="3983">
                  <c:v>26792</c:v>
                </c:pt>
                <c:pt idx="3984">
                  <c:v>27442</c:v>
                </c:pt>
                <c:pt idx="3985">
                  <c:v>28772</c:v>
                </c:pt>
                <c:pt idx="3986">
                  <c:v>28834</c:v>
                </c:pt>
                <c:pt idx="3987">
                  <c:v>28577</c:v>
                </c:pt>
                <c:pt idx="3988">
                  <c:v>28755</c:v>
                </c:pt>
                <c:pt idx="3989">
                  <c:v>28972</c:v>
                </c:pt>
                <c:pt idx="3990">
                  <c:v>28170</c:v>
                </c:pt>
                <c:pt idx="3991">
                  <c:v>27478</c:v>
                </c:pt>
                <c:pt idx="3992">
                  <c:v>28658</c:v>
                </c:pt>
                <c:pt idx="3993">
                  <c:v>28627</c:v>
                </c:pt>
                <c:pt idx="3994">
                  <c:v>29281</c:v>
                </c:pt>
                <c:pt idx="3995">
                  <c:v>29123</c:v>
                </c:pt>
                <c:pt idx="3996">
                  <c:v>28463</c:v>
                </c:pt>
                <c:pt idx="3997">
                  <c:v>28542</c:v>
                </c:pt>
                <c:pt idx="3998">
                  <c:v>28717</c:v>
                </c:pt>
                <c:pt idx="3999">
                  <c:v>28868</c:v>
                </c:pt>
                <c:pt idx="4000">
                  <c:v>28275.5</c:v>
                </c:pt>
                <c:pt idx="4001">
                  <c:v>27829</c:v>
                </c:pt>
                <c:pt idx="4002">
                  <c:v>28356</c:v>
                </c:pt>
                <c:pt idx="4003">
                  <c:v>28365</c:v>
                </c:pt>
                <c:pt idx="4004">
                  <c:v>28292</c:v>
                </c:pt>
                <c:pt idx="4005">
                  <c:v>28350</c:v>
                </c:pt>
                <c:pt idx="4006">
                  <c:v>27930</c:v>
                </c:pt>
                <c:pt idx="4007">
                  <c:v>27978</c:v>
                </c:pt>
                <c:pt idx="4008">
                  <c:v>27969</c:v>
                </c:pt>
                <c:pt idx="4009">
                  <c:v>27324</c:v>
                </c:pt>
                <c:pt idx="4010">
                  <c:v>26588</c:v>
                </c:pt>
                <c:pt idx="4011">
                  <c:v>26463</c:v>
                </c:pt>
                <c:pt idx="4012">
                  <c:v>26469</c:v>
                </c:pt>
                <c:pt idx="4013">
                  <c:v>25872</c:v>
                </c:pt>
                <c:pt idx="4014">
                  <c:v>26126</c:v>
                </c:pt>
                <c:pt idx="4015">
                  <c:v>26138</c:v>
                </c:pt>
                <c:pt idx="4016">
                  <c:v>25744</c:v>
                </c:pt>
                <c:pt idx="4017">
                  <c:v>25643</c:v>
                </c:pt>
                <c:pt idx="4018">
                  <c:v>26078</c:v>
                </c:pt>
                <c:pt idx="4019">
                  <c:v>25811</c:v>
                </c:pt>
                <c:pt idx="4020">
                  <c:v>25850.75</c:v>
                </c:pt>
                <c:pt idx="4021">
                  <c:v>25526.799999999999</c:v>
                </c:pt>
                <c:pt idx="4022">
                  <c:v>25770</c:v>
                </c:pt>
                <c:pt idx="4023">
                  <c:v>24665</c:v>
                </c:pt>
                <c:pt idx="4024">
                  <c:v>23839</c:v>
                </c:pt>
                <c:pt idx="4025">
                  <c:v>24172</c:v>
                </c:pt>
                <c:pt idx="4026">
                  <c:v>24525</c:v>
                </c:pt>
                <c:pt idx="4027">
                  <c:v>24710</c:v>
                </c:pt>
                <c:pt idx="4028">
                  <c:v>25110</c:v>
                </c:pt>
                <c:pt idx="4029">
                  <c:v>24708</c:v>
                </c:pt>
                <c:pt idx="4030">
                  <c:v>24708</c:v>
                </c:pt>
                <c:pt idx="4031">
                  <c:v>24258</c:v>
                </c:pt>
                <c:pt idx="4032">
                  <c:v>23790</c:v>
                </c:pt>
                <c:pt idx="4033">
                  <c:v>24091</c:v>
                </c:pt>
                <c:pt idx="4034">
                  <c:v>24091</c:v>
                </c:pt>
                <c:pt idx="4035">
                  <c:v>24091</c:v>
                </c:pt>
                <c:pt idx="4036">
                  <c:v>23545</c:v>
                </c:pt>
                <c:pt idx="4037">
                  <c:v>23991</c:v>
                </c:pt>
                <c:pt idx="4038">
                  <c:v>24565</c:v>
                </c:pt>
                <c:pt idx="4039">
                  <c:v>24492</c:v>
                </c:pt>
                <c:pt idx="4040">
                  <c:v>24946</c:v>
                </c:pt>
                <c:pt idx="4041">
                  <c:v>24645</c:v>
                </c:pt>
                <c:pt idx="4042">
                  <c:v>24496</c:v>
                </c:pt>
                <c:pt idx="4043">
                  <c:v>24443</c:v>
                </c:pt>
                <c:pt idx="4044">
                  <c:v>24470</c:v>
                </c:pt>
                <c:pt idx="4045">
                  <c:v>23918</c:v>
                </c:pt>
                <c:pt idx="4046">
                  <c:v>23547</c:v>
                </c:pt>
                <c:pt idx="4047">
                  <c:v>23948</c:v>
                </c:pt>
                <c:pt idx="4048">
                  <c:v>24057</c:v>
                </c:pt>
                <c:pt idx="4049">
                  <c:v>23572</c:v>
                </c:pt>
                <c:pt idx="4050">
                  <c:v>23475</c:v>
                </c:pt>
                <c:pt idx="4051">
                  <c:v>23627</c:v>
                </c:pt>
                <c:pt idx="4052">
                  <c:v>23507</c:v>
                </c:pt>
                <c:pt idx="4053">
                  <c:v>22998</c:v>
                </c:pt>
                <c:pt idx="4054">
                  <c:v>22372</c:v>
                </c:pt>
                <c:pt idx="4055">
                  <c:v>22502</c:v>
                </c:pt>
                <c:pt idx="4056">
                  <c:v>22777</c:v>
                </c:pt>
                <c:pt idx="4057">
                  <c:v>22445</c:v>
                </c:pt>
                <c:pt idx="4058">
                  <c:v>21546</c:v>
                </c:pt>
                <c:pt idx="4059">
                  <c:v>21540</c:v>
                </c:pt>
                <c:pt idx="4060">
                  <c:v>21790</c:v>
                </c:pt>
                <c:pt idx="4061">
                  <c:v>21788</c:v>
                </c:pt>
                <c:pt idx="4062">
                  <c:v>21485</c:v>
                </c:pt>
                <c:pt idx="4063">
                  <c:v>20753</c:v>
                </c:pt>
                <c:pt idx="4064">
                  <c:v>22283</c:v>
                </c:pt>
                <c:pt idx="4065">
                  <c:v>22614</c:v>
                </c:pt>
                <c:pt idx="4066">
                  <c:v>23930</c:v>
                </c:pt>
                <c:pt idx="4067">
                  <c:v>24085</c:v>
                </c:pt>
                <c:pt idx="4068">
                  <c:v>24552</c:v>
                </c:pt>
                <c:pt idx="4069">
                  <c:v>24058</c:v>
                </c:pt>
                <c:pt idx="4070">
                  <c:v>24389</c:v>
                </c:pt>
                <c:pt idx="4071">
                  <c:v>24434</c:v>
                </c:pt>
                <c:pt idx="4072">
                  <c:v>23478</c:v>
                </c:pt>
                <c:pt idx="4073">
                  <c:v>23405</c:v>
                </c:pt>
                <c:pt idx="4074">
                  <c:v>23173</c:v>
                </c:pt>
                <c:pt idx="4075">
                  <c:v>22918</c:v>
                </c:pt>
                <c:pt idx="4076">
                  <c:v>23029</c:v>
                </c:pt>
                <c:pt idx="4077">
                  <c:v>22734</c:v>
                </c:pt>
                <c:pt idx="4078">
                  <c:v>23230</c:v>
                </c:pt>
                <c:pt idx="4079">
                  <c:v>23505.8</c:v>
                </c:pt>
                <c:pt idx="4080">
                  <c:v>23160</c:v>
                </c:pt>
                <c:pt idx="4081">
                  <c:v>23485</c:v>
                </c:pt>
                <c:pt idx="4082">
                  <c:v>23879</c:v>
                </c:pt>
                <c:pt idx="4083">
                  <c:v>23406</c:v>
                </c:pt>
                <c:pt idx="4084">
                  <c:v>23751</c:v>
                </c:pt>
                <c:pt idx="4085">
                  <c:v>23985.5</c:v>
                </c:pt>
                <c:pt idx="4086">
                  <c:v>24259</c:v>
                </c:pt>
                <c:pt idx="4087">
                  <c:v>24355</c:v>
                </c:pt>
                <c:pt idx="4088">
                  <c:v>24009</c:v>
                </c:pt>
                <c:pt idx="4089">
                  <c:v>24285</c:v>
                </c:pt>
                <c:pt idx="4090">
                  <c:v>24361</c:v>
                </c:pt>
                <c:pt idx="4091">
                  <c:v>23864</c:v>
                </c:pt>
                <c:pt idx="4092">
                  <c:v>24778</c:v>
                </c:pt>
                <c:pt idx="4093">
                  <c:v>24706</c:v>
                </c:pt>
                <c:pt idx="4094">
                  <c:v>24118</c:v>
                </c:pt>
                <c:pt idx="4095">
                  <c:v>23849</c:v>
                </c:pt>
                <c:pt idx="4096">
                  <c:v>23406</c:v>
                </c:pt>
                <c:pt idx="4097">
                  <c:v>23364</c:v>
                </c:pt>
                <c:pt idx="4098">
                  <c:v>23197</c:v>
                </c:pt>
                <c:pt idx="4099">
                  <c:v>23117</c:v>
                </c:pt>
                <c:pt idx="4100">
                  <c:v>22926</c:v>
                </c:pt>
                <c:pt idx="4101">
                  <c:v>22766</c:v>
                </c:pt>
                <c:pt idx="4102">
                  <c:v>22567</c:v>
                </c:pt>
                <c:pt idx="4103">
                  <c:v>22349</c:v>
                </c:pt>
                <c:pt idx="4104">
                  <c:v>23080</c:v>
                </c:pt>
                <c:pt idx="4105">
                  <c:v>23213</c:v>
                </c:pt>
                <c:pt idx="4106">
                  <c:v>23257</c:v>
                </c:pt>
                <c:pt idx="4107">
                  <c:v>23210</c:v>
                </c:pt>
                <c:pt idx="4108">
                  <c:v>23352</c:v>
                </c:pt>
                <c:pt idx="4109">
                  <c:v>22844</c:v>
                </c:pt>
                <c:pt idx="4110">
                  <c:v>22496</c:v>
                </c:pt>
                <c:pt idx="4111">
                  <c:v>22744</c:v>
                </c:pt>
                <c:pt idx="4112">
                  <c:v>22891</c:v>
                </c:pt>
                <c:pt idx="4113">
                  <c:v>22156</c:v>
                </c:pt>
                <c:pt idx="4114">
                  <c:v>22105</c:v>
                </c:pt>
                <c:pt idx="4115">
                  <c:v>21552</c:v>
                </c:pt>
                <c:pt idx="4116">
                  <c:v>21595</c:v>
                </c:pt>
                <c:pt idx="4117">
                  <c:v>20996</c:v>
                </c:pt>
                <c:pt idx="4118">
                  <c:v>20646</c:v>
                </c:pt>
                <c:pt idx="4119">
                  <c:v>20997</c:v>
                </c:pt>
                <c:pt idx="4120">
                  <c:v>20997</c:v>
                </c:pt>
                <c:pt idx="4121">
                  <c:v>20395</c:v>
                </c:pt>
                <c:pt idx="4122">
                  <c:v>20031</c:v>
                </c:pt>
                <c:pt idx="4123">
                  <c:v>20540.5</c:v>
                </c:pt>
                <c:pt idx="4124">
                  <c:v>21139.5</c:v>
                </c:pt>
                <c:pt idx="4125">
                  <c:v>21490</c:v>
                </c:pt>
                <c:pt idx="4126">
                  <c:v>21733</c:v>
                </c:pt>
                <c:pt idx="4127">
                  <c:v>21831</c:v>
                </c:pt>
                <c:pt idx="4128">
                  <c:v>21880</c:v>
                </c:pt>
                <c:pt idx="4129">
                  <c:v>21479</c:v>
                </c:pt>
                <c:pt idx="4130">
                  <c:v>21207.5</c:v>
                </c:pt>
                <c:pt idx="4131">
                  <c:v>21357</c:v>
                </c:pt>
                <c:pt idx="4132">
                  <c:v>21624</c:v>
                </c:pt>
                <c:pt idx="4133">
                  <c:v>22130</c:v>
                </c:pt>
                <c:pt idx="4134">
                  <c:v>22732</c:v>
                </c:pt>
                <c:pt idx="4135">
                  <c:v>22035</c:v>
                </c:pt>
                <c:pt idx="4136">
                  <c:v>21809</c:v>
                </c:pt>
                <c:pt idx="4137">
                  <c:v>21885</c:v>
                </c:pt>
                <c:pt idx="4138">
                  <c:v>21600</c:v>
                </c:pt>
                <c:pt idx="4139">
                  <c:v>21883</c:v>
                </c:pt>
                <c:pt idx="4140">
                  <c:v>21080</c:v>
                </c:pt>
                <c:pt idx="4141">
                  <c:v>20606</c:v>
                </c:pt>
                <c:pt idx="4142">
                  <c:v>20333</c:v>
                </c:pt>
                <c:pt idx="4143">
                  <c:v>20474</c:v>
                </c:pt>
                <c:pt idx="4144">
                  <c:v>20726</c:v>
                </c:pt>
                <c:pt idx="4145">
                  <c:v>20281</c:v>
                </c:pt>
                <c:pt idx="4146">
                  <c:v>20182</c:v>
                </c:pt>
                <c:pt idx="4147">
                  <c:v>19419</c:v>
                </c:pt>
                <c:pt idx="4148">
                  <c:v>19050</c:v>
                </c:pt>
                <c:pt idx="4149">
                  <c:v>18730</c:v>
                </c:pt>
                <c:pt idx="4150">
                  <c:v>18885.5</c:v>
                </c:pt>
                <c:pt idx="4151">
                  <c:v>19336</c:v>
                </c:pt>
                <c:pt idx="4152">
                  <c:v>19339</c:v>
                </c:pt>
                <c:pt idx="4153">
                  <c:v>19490</c:v>
                </c:pt>
                <c:pt idx="4154">
                  <c:v>19140</c:v>
                </c:pt>
                <c:pt idx="4155">
                  <c:v>19443</c:v>
                </c:pt>
                <c:pt idx="4156">
                  <c:v>19343</c:v>
                </c:pt>
                <c:pt idx="4157">
                  <c:v>19092</c:v>
                </c:pt>
                <c:pt idx="4158">
                  <c:v>18839</c:v>
                </c:pt>
                <c:pt idx="4159">
                  <c:v>18609</c:v>
                </c:pt>
                <c:pt idx="4160">
                  <c:v>18735</c:v>
                </c:pt>
                <c:pt idx="4161">
                  <c:v>18935</c:v>
                </c:pt>
                <c:pt idx="4162">
                  <c:v>19679</c:v>
                </c:pt>
                <c:pt idx="4163">
                  <c:v>19010</c:v>
                </c:pt>
                <c:pt idx="4164">
                  <c:v>20581</c:v>
                </c:pt>
                <c:pt idx="4165">
                  <c:v>19679</c:v>
                </c:pt>
                <c:pt idx="4166">
                  <c:v>19327</c:v>
                </c:pt>
                <c:pt idx="4167">
                  <c:v>19202</c:v>
                </c:pt>
                <c:pt idx="4168">
                  <c:v>19578</c:v>
                </c:pt>
                <c:pt idx="4169">
                  <c:v>19777</c:v>
                </c:pt>
                <c:pt idx="4170">
                  <c:v>19520</c:v>
                </c:pt>
                <c:pt idx="4171">
                  <c:v>19731</c:v>
                </c:pt>
                <c:pt idx="4172">
                  <c:v>19970</c:v>
                </c:pt>
                <c:pt idx="4173">
                  <c:v>20160</c:v>
                </c:pt>
                <c:pt idx="4174">
                  <c:v>20230</c:v>
                </c:pt>
                <c:pt idx="4175">
                  <c:v>19479.5</c:v>
                </c:pt>
                <c:pt idx="4176">
                  <c:v>18885</c:v>
                </c:pt>
                <c:pt idx="4177">
                  <c:v>19217</c:v>
                </c:pt>
                <c:pt idx="4178">
                  <c:v>18412</c:v>
                </c:pt>
                <c:pt idx="4179">
                  <c:v>18132</c:v>
                </c:pt>
                <c:pt idx="4180">
                  <c:v>17881</c:v>
                </c:pt>
                <c:pt idx="4181">
                  <c:v>18600</c:v>
                </c:pt>
                <c:pt idx="4182">
                  <c:v>19574</c:v>
                </c:pt>
                <c:pt idx="4183">
                  <c:v>20424</c:v>
                </c:pt>
                <c:pt idx="4184">
                  <c:v>21277</c:v>
                </c:pt>
                <c:pt idx="4185">
                  <c:v>21277</c:v>
                </c:pt>
                <c:pt idx="4186">
                  <c:v>21726</c:v>
                </c:pt>
                <c:pt idx="4187">
                  <c:v>21038</c:v>
                </c:pt>
                <c:pt idx="4188">
                  <c:v>21118</c:v>
                </c:pt>
                <c:pt idx="4189">
                  <c:v>22125</c:v>
                </c:pt>
                <c:pt idx="4190">
                  <c:v>21279</c:v>
                </c:pt>
                <c:pt idx="4191">
                  <c:v>21127.5</c:v>
                </c:pt>
                <c:pt idx="4192">
                  <c:v>21228.5</c:v>
                </c:pt>
                <c:pt idx="4193">
                  <c:v>22080</c:v>
                </c:pt>
                <c:pt idx="4194">
                  <c:v>20627</c:v>
                </c:pt>
                <c:pt idx="4195">
                  <c:v>21482</c:v>
                </c:pt>
                <c:pt idx="4196">
                  <c:v>22701</c:v>
                </c:pt>
                <c:pt idx="4197">
                  <c:v>22479</c:v>
                </c:pt>
                <c:pt idx="4198">
                  <c:v>22520</c:v>
                </c:pt>
                <c:pt idx="4199">
                  <c:v>22936</c:v>
                </c:pt>
                <c:pt idx="4200">
                  <c:v>22485</c:v>
                </c:pt>
                <c:pt idx="4201">
                  <c:v>21985</c:v>
                </c:pt>
                <c:pt idx="4202">
                  <c:v>21860</c:v>
                </c:pt>
                <c:pt idx="4203">
                  <c:v>24596</c:v>
                </c:pt>
                <c:pt idx="4204">
                  <c:v>26244</c:v>
                </c:pt>
                <c:pt idx="4205">
                  <c:v>26244</c:v>
                </c:pt>
                <c:pt idx="4206">
                  <c:v>25343</c:v>
                </c:pt>
                <c:pt idx="4207">
                  <c:v>25590</c:v>
                </c:pt>
                <c:pt idx="4208">
                  <c:v>25865</c:v>
                </c:pt>
                <c:pt idx="4209">
                  <c:v>27092</c:v>
                </c:pt>
                <c:pt idx="4210">
                  <c:v>26988.5</c:v>
                </c:pt>
                <c:pt idx="4211">
                  <c:v>27035</c:v>
                </c:pt>
                <c:pt idx="4212">
                  <c:v>26939</c:v>
                </c:pt>
                <c:pt idx="4213">
                  <c:v>27227</c:v>
                </c:pt>
                <c:pt idx="4214">
                  <c:v>26637</c:v>
                </c:pt>
                <c:pt idx="4215">
                  <c:v>26645</c:v>
                </c:pt>
                <c:pt idx="4216">
                  <c:v>27165</c:v>
                </c:pt>
                <c:pt idx="4217">
                  <c:v>26338</c:v>
                </c:pt>
                <c:pt idx="4218">
                  <c:v>25443.5</c:v>
                </c:pt>
                <c:pt idx="4219">
                  <c:v>25720</c:v>
                </c:pt>
                <c:pt idx="4220">
                  <c:v>25142</c:v>
                </c:pt>
                <c:pt idx="4221">
                  <c:v>24668</c:v>
                </c:pt>
              </c:numCache>
            </c:numRef>
          </c:val>
          <c:smooth val="0"/>
          <c:extLst>
            <c:ext xmlns:c16="http://schemas.microsoft.com/office/drawing/2014/chart" uri="{C3380CC4-5D6E-409C-BE32-E72D297353CC}">
              <c16:uniqueId val="{00000000-3208-435B-B3AF-53C3AA2595E3}"/>
            </c:ext>
          </c:extLst>
        </c:ser>
        <c:ser>
          <c:idx val="1"/>
          <c:order val="1"/>
          <c:tx>
            <c:strRef>
              <c:f>'Nickel Prices'!$G$9</c:f>
              <c:strCache>
                <c:ptCount val="1"/>
                <c:pt idx="0">
                  <c:v>Price (real 2025)</c:v>
                </c:pt>
              </c:strCache>
            </c:strRef>
          </c:tx>
          <c:spPr>
            <a:ln w="28575" cap="rnd">
              <a:solidFill>
                <a:schemeClr val="accent2"/>
              </a:solidFill>
              <a:round/>
            </a:ln>
            <a:effectLst/>
          </c:spPr>
          <c:marker>
            <c:symbol val="none"/>
          </c:marker>
          <c:cat>
            <c:numRef>
              <c:f>'Nickel Prices'!$A$10:$A$4231</c:f>
              <c:numCache>
                <c:formatCode>m/d/yy</c:formatCode>
                <c:ptCount val="4222"/>
                <c:pt idx="0">
                  <c:v>46185</c:v>
                </c:pt>
                <c:pt idx="1">
                  <c:v>46184</c:v>
                </c:pt>
                <c:pt idx="2">
                  <c:v>46183</c:v>
                </c:pt>
                <c:pt idx="3">
                  <c:v>46182</c:v>
                </c:pt>
                <c:pt idx="4">
                  <c:v>46181</c:v>
                </c:pt>
                <c:pt idx="5">
                  <c:v>46178</c:v>
                </c:pt>
                <c:pt idx="6">
                  <c:v>46177</c:v>
                </c:pt>
                <c:pt idx="7">
                  <c:v>46176</c:v>
                </c:pt>
                <c:pt idx="8">
                  <c:v>46175</c:v>
                </c:pt>
                <c:pt idx="9">
                  <c:v>46174</c:v>
                </c:pt>
                <c:pt idx="10">
                  <c:v>46171</c:v>
                </c:pt>
                <c:pt idx="11">
                  <c:v>46170</c:v>
                </c:pt>
                <c:pt idx="12">
                  <c:v>46169</c:v>
                </c:pt>
                <c:pt idx="13">
                  <c:v>46168</c:v>
                </c:pt>
                <c:pt idx="14">
                  <c:v>46167</c:v>
                </c:pt>
                <c:pt idx="15">
                  <c:v>46164</c:v>
                </c:pt>
                <c:pt idx="16">
                  <c:v>46163</c:v>
                </c:pt>
                <c:pt idx="17">
                  <c:v>46162</c:v>
                </c:pt>
                <c:pt idx="18">
                  <c:v>46161</c:v>
                </c:pt>
                <c:pt idx="19">
                  <c:v>46160</c:v>
                </c:pt>
                <c:pt idx="20">
                  <c:v>46157</c:v>
                </c:pt>
                <c:pt idx="21">
                  <c:v>46156</c:v>
                </c:pt>
                <c:pt idx="22">
                  <c:v>46155</c:v>
                </c:pt>
                <c:pt idx="23">
                  <c:v>46154</c:v>
                </c:pt>
                <c:pt idx="24">
                  <c:v>46153</c:v>
                </c:pt>
                <c:pt idx="25">
                  <c:v>46150</c:v>
                </c:pt>
                <c:pt idx="26">
                  <c:v>46149</c:v>
                </c:pt>
                <c:pt idx="27">
                  <c:v>46148</c:v>
                </c:pt>
                <c:pt idx="28">
                  <c:v>46147</c:v>
                </c:pt>
                <c:pt idx="29">
                  <c:v>46146</c:v>
                </c:pt>
                <c:pt idx="30">
                  <c:v>46143</c:v>
                </c:pt>
                <c:pt idx="31">
                  <c:v>46142</c:v>
                </c:pt>
                <c:pt idx="32">
                  <c:v>46141</c:v>
                </c:pt>
                <c:pt idx="33">
                  <c:v>46140</c:v>
                </c:pt>
                <c:pt idx="34">
                  <c:v>46139</c:v>
                </c:pt>
                <c:pt idx="35">
                  <c:v>46136</c:v>
                </c:pt>
                <c:pt idx="36">
                  <c:v>46135</c:v>
                </c:pt>
                <c:pt idx="37">
                  <c:v>46134</c:v>
                </c:pt>
                <c:pt idx="38">
                  <c:v>46133</c:v>
                </c:pt>
                <c:pt idx="39">
                  <c:v>46132</c:v>
                </c:pt>
                <c:pt idx="40">
                  <c:v>46129</c:v>
                </c:pt>
                <c:pt idx="41">
                  <c:v>46128</c:v>
                </c:pt>
                <c:pt idx="42">
                  <c:v>46127</c:v>
                </c:pt>
                <c:pt idx="43">
                  <c:v>46126</c:v>
                </c:pt>
                <c:pt idx="44">
                  <c:v>46125</c:v>
                </c:pt>
                <c:pt idx="45">
                  <c:v>46122</c:v>
                </c:pt>
                <c:pt idx="46">
                  <c:v>46121</c:v>
                </c:pt>
                <c:pt idx="47">
                  <c:v>46120</c:v>
                </c:pt>
                <c:pt idx="48">
                  <c:v>46119</c:v>
                </c:pt>
                <c:pt idx="49">
                  <c:v>46118</c:v>
                </c:pt>
                <c:pt idx="50">
                  <c:v>46115</c:v>
                </c:pt>
                <c:pt idx="51">
                  <c:v>46114</c:v>
                </c:pt>
                <c:pt idx="52">
                  <c:v>46113</c:v>
                </c:pt>
                <c:pt idx="53">
                  <c:v>46112</c:v>
                </c:pt>
                <c:pt idx="54">
                  <c:v>46111</c:v>
                </c:pt>
                <c:pt idx="55">
                  <c:v>46108</c:v>
                </c:pt>
                <c:pt idx="56">
                  <c:v>46107</c:v>
                </c:pt>
                <c:pt idx="57">
                  <c:v>46106</c:v>
                </c:pt>
                <c:pt idx="58">
                  <c:v>46105</c:v>
                </c:pt>
                <c:pt idx="59">
                  <c:v>46104</c:v>
                </c:pt>
                <c:pt idx="60">
                  <c:v>46101</c:v>
                </c:pt>
                <c:pt idx="61">
                  <c:v>46100</c:v>
                </c:pt>
                <c:pt idx="62">
                  <c:v>46099</c:v>
                </c:pt>
                <c:pt idx="63">
                  <c:v>46098</c:v>
                </c:pt>
                <c:pt idx="64">
                  <c:v>46097</c:v>
                </c:pt>
                <c:pt idx="65">
                  <c:v>46094</c:v>
                </c:pt>
                <c:pt idx="66">
                  <c:v>46093</c:v>
                </c:pt>
                <c:pt idx="67">
                  <c:v>46092</c:v>
                </c:pt>
                <c:pt idx="68">
                  <c:v>46091</c:v>
                </c:pt>
                <c:pt idx="69">
                  <c:v>46090</c:v>
                </c:pt>
                <c:pt idx="70">
                  <c:v>46087</c:v>
                </c:pt>
                <c:pt idx="71">
                  <c:v>46086</c:v>
                </c:pt>
                <c:pt idx="72">
                  <c:v>46085</c:v>
                </c:pt>
                <c:pt idx="73">
                  <c:v>46084</c:v>
                </c:pt>
                <c:pt idx="74">
                  <c:v>46083</c:v>
                </c:pt>
                <c:pt idx="75">
                  <c:v>46080</c:v>
                </c:pt>
                <c:pt idx="76">
                  <c:v>46079</c:v>
                </c:pt>
                <c:pt idx="77">
                  <c:v>46078</c:v>
                </c:pt>
                <c:pt idx="78">
                  <c:v>46077</c:v>
                </c:pt>
                <c:pt idx="79">
                  <c:v>46076</c:v>
                </c:pt>
                <c:pt idx="80">
                  <c:v>46073</c:v>
                </c:pt>
                <c:pt idx="81">
                  <c:v>46072</c:v>
                </c:pt>
                <c:pt idx="82">
                  <c:v>46071</c:v>
                </c:pt>
                <c:pt idx="83">
                  <c:v>46070</c:v>
                </c:pt>
                <c:pt idx="84">
                  <c:v>46069</c:v>
                </c:pt>
                <c:pt idx="85">
                  <c:v>46066</c:v>
                </c:pt>
                <c:pt idx="86">
                  <c:v>46065</c:v>
                </c:pt>
                <c:pt idx="87">
                  <c:v>46064</c:v>
                </c:pt>
                <c:pt idx="88">
                  <c:v>46063</c:v>
                </c:pt>
                <c:pt idx="89">
                  <c:v>46062</c:v>
                </c:pt>
                <c:pt idx="90">
                  <c:v>46059</c:v>
                </c:pt>
                <c:pt idx="91">
                  <c:v>46058</c:v>
                </c:pt>
                <c:pt idx="92">
                  <c:v>46057</c:v>
                </c:pt>
                <c:pt idx="93">
                  <c:v>46056</c:v>
                </c:pt>
                <c:pt idx="94">
                  <c:v>46055</c:v>
                </c:pt>
                <c:pt idx="95">
                  <c:v>46052</c:v>
                </c:pt>
                <c:pt idx="96">
                  <c:v>46051</c:v>
                </c:pt>
                <c:pt idx="97">
                  <c:v>46050</c:v>
                </c:pt>
                <c:pt idx="98">
                  <c:v>46049</c:v>
                </c:pt>
                <c:pt idx="99">
                  <c:v>46048</c:v>
                </c:pt>
                <c:pt idx="100">
                  <c:v>46045</c:v>
                </c:pt>
                <c:pt idx="101">
                  <c:v>46044</c:v>
                </c:pt>
                <c:pt idx="102">
                  <c:v>46043</c:v>
                </c:pt>
                <c:pt idx="103">
                  <c:v>46042</c:v>
                </c:pt>
                <c:pt idx="104">
                  <c:v>46041</c:v>
                </c:pt>
                <c:pt idx="105">
                  <c:v>46038</c:v>
                </c:pt>
                <c:pt idx="106">
                  <c:v>46037</c:v>
                </c:pt>
                <c:pt idx="107">
                  <c:v>46036</c:v>
                </c:pt>
                <c:pt idx="108">
                  <c:v>46035</c:v>
                </c:pt>
                <c:pt idx="109">
                  <c:v>46034</c:v>
                </c:pt>
                <c:pt idx="110">
                  <c:v>46031</c:v>
                </c:pt>
                <c:pt idx="111">
                  <c:v>46030</c:v>
                </c:pt>
                <c:pt idx="112">
                  <c:v>46029</c:v>
                </c:pt>
                <c:pt idx="113">
                  <c:v>46028</c:v>
                </c:pt>
                <c:pt idx="114">
                  <c:v>46027</c:v>
                </c:pt>
                <c:pt idx="115">
                  <c:v>46024</c:v>
                </c:pt>
                <c:pt idx="116">
                  <c:v>46023</c:v>
                </c:pt>
                <c:pt idx="117">
                  <c:v>46022</c:v>
                </c:pt>
                <c:pt idx="118">
                  <c:v>46021</c:v>
                </c:pt>
                <c:pt idx="119">
                  <c:v>46020</c:v>
                </c:pt>
                <c:pt idx="120">
                  <c:v>46017</c:v>
                </c:pt>
                <c:pt idx="121">
                  <c:v>46016</c:v>
                </c:pt>
                <c:pt idx="122">
                  <c:v>46015</c:v>
                </c:pt>
                <c:pt idx="123">
                  <c:v>46014</c:v>
                </c:pt>
                <c:pt idx="124">
                  <c:v>46013</c:v>
                </c:pt>
                <c:pt idx="125">
                  <c:v>46010</c:v>
                </c:pt>
                <c:pt idx="126">
                  <c:v>46009</c:v>
                </c:pt>
                <c:pt idx="127">
                  <c:v>46008</c:v>
                </c:pt>
                <c:pt idx="128">
                  <c:v>46007</c:v>
                </c:pt>
                <c:pt idx="129">
                  <c:v>46006</c:v>
                </c:pt>
                <c:pt idx="130">
                  <c:v>46003</c:v>
                </c:pt>
                <c:pt idx="131">
                  <c:v>46002</c:v>
                </c:pt>
                <c:pt idx="132">
                  <c:v>46001</c:v>
                </c:pt>
                <c:pt idx="133">
                  <c:v>46000</c:v>
                </c:pt>
                <c:pt idx="134">
                  <c:v>45999</c:v>
                </c:pt>
                <c:pt idx="135">
                  <c:v>45996</c:v>
                </c:pt>
                <c:pt idx="136">
                  <c:v>45995</c:v>
                </c:pt>
                <c:pt idx="137">
                  <c:v>45994</c:v>
                </c:pt>
                <c:pt idx="138">
                  <c:v>45993</c:v>
                </c:pt>
                <c:pt idx="139">
                  <c:v>45992</c:v>
                </c:pt>
                <c:pt idx="140">
                  <c:v>45989</c:v>
                </c:pt>
                <c:pt idx="141">
                  <c:v>45988</c:v>
                </c:pt>
                <c:pt idx="142">
                  <c:v>45987</c:v>
                </c:pt>
                <c:pt idx="143">
                  <c:v>45986</c:v>
                </c:pt>
                <c:pt idx="144">
                  <c:v>45985</c:v>
                </c:pt>
                <c:pt idx="145">
                  <c:v>45982</c:v>
                </c:pt>
                <c:pt idx="146">
                  <c:v>45981</c:v>
                </c:pt>
                <c:pt idx="147">
                  <c:v>45980</c:v>
                </c:pt>
                <c:pt idx="148">
                  <c:v>45979</c:v>
                </c:pt>
                <c:pt idx="149">
                  <c:v>45978</c:v>
                </c:pt>
                <c:pt idx="150">
                  <c:v>45975</c:v>
                </c:pt>
                <c:pt idx="151">
                  <c:v>45974</c:v>
                </c:pt>
                <c:pt idx="152">
                  <c:v>45973</c:v>
                </c:pt>
                <c:pt idx="153">
                  <c:v>45972</c:v>
                </c:pt>
                <c:pt idx="154">
                  <c:v>45971</c:v>
                </c:pt>
                <c:pt idx="155">
                  <c:v>45968</c:v>
                </c:pt>
                <c:pt idx="156">
                  <c:v>45967</c:v>
                </c:pt>
                <c:pt idx="157">
                  <c:v>45966</c:v>
                </c:pt>
                <c:pt idx="158">
                  <c:v>45965</c:v>
                </c:pt>
                <c:pt idx="159">
                  <c:v>45964</c:v>
                </c:pt>
                <c:pt idx="160">
                  <c:v>45961</c:v>
                </c:pt>
                <c:pt idx="161">
                  <c:v>45960</c:v>
                </c:pt>
                <c:pt idx="162">
                  <c:v>45959</c:v>
                </c:pt>
                <c:pt idx="163">
                  <c:v>45958</c:v>
                </c:pt>
                <c:pt idx="164">
                  <c:v>45957</c:v>
                </c:pt>
                <c:pt idx="165">
                  <c:v>45954</c:v>
                </c:pt>
                <c:pt idx="166">
                  <c:v>45953</c:v>
                </c:pt>
                <c:pt idx="167">
                  <c:v>45952</c:v>
                </c:pt>
                <c:pt idx="168">
                  <c:v>45951</c:v>
                </c:pt>
                <c:pt idx="169">
                  <c:v>45950</c:v>
                </c:pt>
                <c:pt idx="170">
                  <c:v>45947</c:v>
                </c:pt>
                <c:pt idx="171">
                  <c:v>45946</c:v>
                </c:pt>
                <c:pt idx="172">
                  <c:v>45945</c:v>
                </c:pt>
                <c:pt idx="173">
                  <c:v>45944</c:v>
                </c:pt>
                <c:pt idx="174">
                  <c:v>45943</c:v>
                </c:pt>
                <c:pt idx="175">
                  <c:v>45940</c:v>
                </c:pt>
                <c:pt idx="176">
                  <c:v>45939</c:v>
                </c:pt>
                <c:pt idx="177">
                  <c:v>45938</c:v>
                </c:pt>
                <c:pt idx="178">
                  <c:v>45937</c:v>
                </c:pt>
                <c:pt idx="179">
                  <c:v>45936</c:v>
                </c:pt>
                <c:pt idx="180">
                  <c:v>45933</c:v>
                </c:pt>
                <c:pt idx="181">
                  <c:v>45932</c:v>
                </c:pt>
                <c:pt idx="182">
                  <c:v>45931</c:v>
                </c:pt>
                <c:pt idx="183">
                  <c:v>45930</c:v>
                </c:pt>
                <c:pt idx="184">
                  <c:v>45929</c:v>
                </c:pt>
                <c:pt idx="185">
                  <c:v>45926</c:v>
                </c:pt>
                <c:pt idx="186">
                  <c:v>45925</c:v>
                </c:pt>
                <c:pt idx="187">
                  <c:v>45924</c:v>
                </c:pt>
                <c:pt idx="188">
                  <c:v>45923</c:v>
                </c:pt>
                <c:pt idx="189">
                  <c:v>45922</c:v>
                </c:pt>
                <c:pt idx="190">
                  <c:v>45919</c:v>
                </c:pt>
                <c:pt idx="191">
                  <c:v>45918</c:v>
                </c:pt>
                <c:pt idx="192">
                  <c:v>45917</c:v>
                </c:pt>
                <c:pt idx="193">
                  <c:v>45916</c:v>
                </c:pt>
                <c:pt idx="194">
                  <c:v>45915</c:v>
                </c:pt>
                <c:pt idx="195">
                  <c:v>45912</c:v>
                </c:pt>
                <c:pt idx="196">
                  <c:v>45911</c:v>
                </c:pt>
                <c:pt idx="197">
                  <c:v>45910</c:v>
                </c:pt>
                <c:pt idx="198">
                  <c:v>45909</c:v>
                </c:pt>
                <c:pt idx="199">
                  <c:v>45908</c:v>
                </c:pt>
                <c:pt idx="200">
                  <c:v>45905</c:v>
                </c:pt>
                <c:pt idx="201">
                  <c:v>45904</c:v>
                </c:pt>
                <c:pt idx="202">
                  <c:v>45903</c:v>
                </c:pt>
                <c:pt idx="203">
                  <c:v>45902</c:v>
                </c:pt>
                <c:pt idx="204">
                  <c:v>45901</c:v>
                </c:pt>
                <c:pt idx="205">
                  <c:v>45898</c:v>
                </c:pt>
                <c:pt idx="206">
                  <c:v>45897</c:v>
                </c:pt>
                <c:pt idx="207">
                  <c:v>45896</c:v>
                </c:pt>
                <c:pt idx="208">
                  <c:v>45895</c:v>
                </c:pt>
                <c:pt idx="209">
                  <c:v>45894</c:v>
                </c:pt>
                <c:pt idx="210">
                  <c:v>45891</c:v>
                </c:pt>
                <c:pt idx="211">
                  <c:v>45890</c:v>
                </c:pt>
                <c:pt idx="212">
                  <c:v>45889</c:v>
                </c:pt>
                <c:pt idx="213">
                  <c:v>45888</c:v>
                </c:pt>
                <c:pt idx="214">
                  <c:v>45887</c:v>
                </c:pt>
                <c:pt idx="215">
                  <c:v>45884</c:v>
                </c:pt>
                <c:pt idx="216">
                  <c:v>45883</c:v>
                </c:pt>
                <c:pt idx="217">
                  <c:v>45882</c:v>
                </c:pt>
                <c:pt idx="218">
                  <c:v>45881</c:v>
                </c:pt>
                <c:pt idx="219">
                  <c:v>45880</c:v>
                </c:pt>
                <c:pt idx="220">
                  <c:v>45877</c:v>
                </c:pt>
                <c:pt idx="221">
                  <c:v>45876</c:v>
                </c:pt>
                <c:pt idx="222">
                  <c:v>45875</c:v>
                </c:pt>
                <c:pt idx="223">
                  <c:v>45874</c:v>
                </c:pt>
                <c:pt idx="224">
                  <c:v>45873</c:v>
                </c:pt>
                <c:pt idx="225">
                  <c:v>45870</c:v>
                </c:pt>
                <c:pt idx="226">
                  <c:v>45869</c:v>
                </c:pt>
                <c:pt idx="227">
                  <c:v>45868</c:v>
                </c:pt>
                <c:pt idx="228">
                  <c:v>45867</c:v>
                </c:pt>
                <c:pt idx="229">
                  <c:v>45866</c:v>
                </c:pt>
                <c:pt idx="230">
                  <c:v>45863</c:v>
                </c:pt>
                <c:pt idx="231">
                  <c:v>45862</c:v>
                </c:pt>
                <c:pt idx="232">
                  <c:v>45861</c:v>
                </c:pt>
                <c:pt idx="233">
                  <c:v>45860</c:v>
                </c:pt>
                <c:pt idx="234">
                  <c:v>45859</c:v>
                </c:pt>
                <c:pt idx="235">
                  <c:v>45856</c:v>
                </c:pt>
                <c:pt idx="236">
                  <c:v>45855</c:v>
                </c:pt>
                <c:pt idx="237">
                  <c:v>45854</c:v>
                </c:pt>
                <c:pt idx="238">
                  <c:v>45853</c:v>
                </c:pt>
                <c:pt idx="239">
                  <c:v>45852</c:v>
                </c:pt>
                <c:pt idx="240">
                  <c:v>45849</c:v>
                </c:pt>
                <c:pt idx="241">
                  <c:v>45848</c:v>
                </c:pt>
                <c:pt idx="242">
                  <c:v>45847</c:v>
                </c:pt>
                <c:pt idx="243">
                  <c:v>45846</c:v>
                </c:pt>
                <c:pt idx="244">
                  <c:v>45845</c:v>
                </c:pt>
                <c:pt idx="245">
                  <c:v>45842</c:v>
                </c:pt>
                <c:pt idx="246">
                  <c:v>45841</c:v>
                </c:pt>
                <c:pt idx="247">
                  <c:v>45840</c:v>
                </c:pt>
                <c:pt idx="248">
                  <c:v>45839</c:v>
                </c:pt>
                <c:pt idx="249">
                  <c:v>45838</c:v>
                </c:pt>
                <c:pt idx="250">
                  <c:v>45835</c:v>
                </c:pt>
                <c:pt idx="251">
                  <c:v>45834</c:v>
                </c:pt>
                <c:pt idx="252">
                  <c:v>45833</c:v>
                </c:pt>
                <c:pt idx="253">
                  <c:v>45832</c:v>
                </c:pt>
                <c:pt idx="254">
                  <c:v>45831</c:v>
                </c:pt>
                <c:pt idx="255">
                  <c:v>45828</c:v>
                </c:pt>
                <c:pt idx="256">
                  <c:v>45827</c:v>
                </c:pt>
                <c:pt idx="257">
                  <c:v>45826</c:v>
                </c:pt>
                <c:pt idx="258">
                  <c:v>45825</c:v>
                </c:pt>
                <c:pt idx="259">
                  <c:v>45824</c:v>
                </c:pt>
                <c:pt idx="260">
                  <c:v>45821</c:v>
                </c:pt>
                <c:pt idx="261">
                  <c:v>45820</c:v>
                </c:pt>
                <c:pt idx="262">
                  <c:v>45819</c:v>
                </c:pt>
                <c:pt idx="263">
                  <c:v>45818</c:v>
                </c:pt>
                <c:pt idx="264">
                  <c:v>45817</c:v>
                </c:pt>
                <c:pt idx="265">
                  <c:v>45814</c:v>
                </c:pt>
                <c:pt idx="266">
                  <c:v>45813</c:v>
                </c:pt>
                <c:pt idx="267">
                  <c:v>45812</c:v>
                </c:pt>
                <c:pt idx="268">
                  <c:v>45811</c:v>
                </c:pt>
                <c:pt idx="269">
                  <c:v>45810</c:v>
                </c:pt>
                <c:pt idx="270">
                  <c:v>45807</c:v>
                </c:pt>
                <c:pt idx="271">
                  <c:v>45806</c:v>
                </c:pt>
                <c:pt idx="272">
                  <c:v>45805</c:v>
                </c:pt>
                <c:pt idx="273">
                  <c:v>45804</c:v>
                </c:pt>
                <c:pt idx="274">
                  <c:v>45803</c:v>
                </c:pt>
                <c:pt idx="275">
                  <c:v>45800</c:v>
                </c:pt>
                <c:pt idx="276">
                  <c:v>45799</c:v>
                </c:pt>
                <c:pt idx="277">
                  <c:v>45798</c:v>
                </c:pt>
                <c:pt idx="278">
                  <c:v>45797</c:v>
                </c:pt>
                <c:pt idx="279">
                  <c:v>45796</c:v>
                </c:pt>
                <c:pt idx="280">
                  <c:v>45793</c:v>
                </c:pt>
                <c:pt idx="281">
                  <c:v>45792</c:v>
                </c:pt>
                <c:pt idx="282">
                  <c:v>45791</c:v>
                </c:pt>
                <c:pt idx="283">
                  <c:v>45790</c:v>
                </c:pt>
                <c:pt idx="284">
                  <c:v>45789</c:v>
                </c:pt>
                <c:pt idx="285">
                  <c:v>45786</c:v>
                </c:pt>
                <c:pt idx="286">
                  <c:v>45785</c:v>
                </c:pt>
                <c:pt idx="287">
                  <c:v>45784</c:v>
                </c:pt>
                <c:pt idx="288">
                  <c:v>45783</c:v>
                </c:pt>
                <c:pt idx="289">
                  <c:v>45782</c:v>
                </c:pt>
                <c:pt idx="290">
                  <c:v>45779</c:v>
                </c:pt>
                <c:pt idx="291">
                  <c:v>45778</c:v>
                </c:pt>
                <c:pt idx="292">
                  <c:v>45777</c:v>
                </c:pt>
                <c:pt idx="293">
                  <c:v>45776</c:v>
                </c:pt>
                <c:pt idx="294">
                  <c:v>45775</c:v>
                </c:pt>
                <c:pt idx="295">
                  <c:v>45772</c:v>
                </c:pt>
                <c:pt idx="296">
                  <c:v>45771</c:v>
                </c:pt>
                <c:pt idx="297">
                  <c:v>45770</c:v>
                </c:pt>
                <c:pt idx="298">
                  <c:v>45769</c:v>
                </c:pt>
                <c:pt idx="299">
                  <c:v>45768</c:v>
                </c:pt>
                <c:pt idx="300">
                  <c:v>45765</c:v>
                </c:pt>
                <c:pt idx="301">
                  <c:v>45764</c:v>
                </c:pt>
                <c:pt idx="302">
                  <c:v>45763</c:v>
                </c:pt>
                <c:pt idx="303">
                  <c:v>45762</c:v>
                </c:pt>
                <c:pt idx="304">
                  <c:v>45761</c:v>
                </c:pt>
                <c:pt idx="305">
                  <c:v>45758</c:v>
                </c:pt>
                <c:pt idx="306">
                  <c:v>45757</c:v>
                </c:pt>
                <c:pt idx="307">
                  <c:v>45756</c:v>
                </c:pt>
                <c:pt idx="308">
                  <c:v>45755</c:v>
                </c:pt>
                <c:pt idx="309">
                  <c:v>45754</c:v>
                </c:pt>
                <c:pt idx="310">
                  <c:v>45751</c:v>
                </c:pt>
                <c:pt idx="311">
                  <c:v>45750</c:v>
                </c:pt>
                <c:pt idx="312">
                  <c:v>45749</c:v>
                </c:pt>
                <c:pt idx="313">
                  <c:v>45748</c:v>
                </c:pt>
                <c:pt idx="314">
                  <c:v>45747</c:v>
                </c:pt>
                <c:pt idx="315">
                  <c:v>45744</c:v>
                </c:pt>
                <c:pt idx="316">
                  <c:v>45743</c:v>
                </c:pt>
                <c:pt idx="317">
                  <c:v>45742</c:v>
                </c:pt>
                <c:pt idx="318">
                  <c:v>45741</c:v>
                </c:pt>
                <c:pt idx="319">
                  <c:v>45740</c:v>
                </c:pt>
                <c:pt idx="320">
                  <c:v>45737</c:v>
                </c:pt>
                <c:pt idx="321">
                  <c:v>45736</c:v>
                </c:pt>
                <c:pt idx="322">
                  <c:v>45735</c:v>
                </c:pt>
                <c:pt idx="323">
                  <c:v>45734</c:v>
                </c:pt>
                <c:pt idx="324">
                  <c:v>45733</c:v>
                </c:pt>
                <c:pt idx="325">
                  <c:v>45730</c:v>
                </c:pt>
                <c:pt idx="326">
                  <c:v>45729</c:v>
                </c:pt>
                <c:pt idx="327">
                  <c:v>45728</c:v>
                </c:pt>
                <c:pt idx="328">
                  <c:v>45727</c:v>
                </c:pt>
                <c:pt idx="329">
                  <c:v>45726</c:v>
                </c:pt>
                <c:pt idx="330">
                  <c:v>45723</c:v>
                </c:pt>
                <c:pt idx="331">
                  <c:v>45722</c:v>
                </c:pt>
                <c:pt idx="332">
                  <c:v>45721</c:v>
                </c:pt>
                <c:pt idx="333">
                  <c:v>45720</c:v>
                </c:pt>
                <c:pt idx="334">
                  <c:v>45719</c:v>
                </c:pt>
                <c:pt idx="335">
                  <c:v>45716</c:v>
                </c:pt>
                <c:pt idx="336">
                  <c:v>45715</c:v>
                </c:pt>
                <c:pt idx="337">
                  <c:v>45714</c:v>
                </c:pt>
                <c:pt idx="338">
                  <c:v>45713</c:v>
                </c:pt>
                <c:pt idx="339">
                  <c:v>45712</c:v>
                </c:pt>
                <c:pt idx="340">
                  <c:v>45709</c:v>
                </c:pt>
                <c:pt idx="341">
                  <c:v>45708</c:v>
                </c:pt>
                <c:pt idx="342">
                  <c:v>45707</c:v>
                </c:pt>
                <c:pt idx="343">
                  <c:v>45706</c:v>
                </c:pt>
                <c:pt idx="344">
                  <c:v>45705</c:v>
                </c:pt>
                <c:pt idx="345">
                  <c:v>45702</c:v>
                </c:pt>
                <c:pt idx="346">
                  <c:v>45701</c:v>
                </c:pt>
                <c:pt idx="347">
                  <c:v>45700</c:v>
                </c:pt>
                <c:pt idx="348">
                  <c:v>45699</c:v>
                </c:pt>
                <c:pt idx="349">
                  <c:v>45698</c:v>
                </c:pt>
                <c:pt idx="350">
                  <c:v>45695</c:v>
                </c:pt>
                <c:pt idx="351">
                  <c:v>45694</c:v>
                </c:pt>
                <c:pt idx="352">
                  <c:v>45693</c:v>
                </c:pt>
                <c:pt idx="353">
                  <c:v>45692</c:v>
                </c:pt>
                <c:pt idx="354">
                  <c:v>45691</c:v>
                </c:pt>
                <c:pt idx="355">
                  <c:v>45688</c:v>
                </c:pt>
                <c:pt idx="356">
                  <c:v>45687</c:v>
                </c:pt>
                <c:pt idx="357">
                  <c:v>45686</c:v>
                </c:pt>
                <c:pt idx="358">
                  <c:v>45685</c:v>
                </c:pt>
                <c:pt idx="359">
                  <c:v>45684</c:v>
                </c:pt>
                <c:pt idx="360">
                  <c:v>45681</c:v>
                </c:pt>
                <c:pt idx="361">
                  <c:v>45680</c:v>
                </c:pt>
                <c:pt idx="362">
                  <c:v>45679</c:v>
                </c:pt>
                <c:pt idx="363">
                  <c:v>45678</c:v>
                </c:pt>
                <c:pt idx="364">
                  <c:v>45677</c:v>
                </c:pt>
                <c:pt idx="365">
                  <c:v>45674</c:v>
                </c:pt>
                <c:pt idx="366">
                  <c:v>45673</c:v>
                </c:pt>
                <c:pt idx="367">
                  <c:v>45672</c:v>
                </c:pt>
                <c:pt idx="368">
                  <c:v>45671</c:v>
                </c:pt>
                <c:pt idx="369">
                  <c:v>45670</c:v>
                </c:pt>
                <c:pt idx="370">
                  <c:v>45667</c:v>
                </c:pt>
                <c:pt idx="371">
                  <c:v>45666</c:v>
                </c:pt>
                <c:pt idx="372">
                  <c:v>45665</c:v>
                </c:pt>
                <c:pt idx="373">
                  <c:v>45664</c:v>
                </c:pt>
                <c:pt idx="374">
                  <c:v>45663</c:v>
                </c:pt>
                <c:pt idx="375">
                  <c:v>45660</c:v>
                </c:pt>
                <c:pt idx="376">
                  <c:v>45659</c:v>
                </c:pt>
                <c:pt idx="377">
                  <c:v>45658</c:v>
                </c:pt>
                <c:pt idx="378">
                  <c:v>45657</c:v>
                </c:pt>
                <c:pt idx="379">
                  <c:v>45656</c:v>
                </c:pt>
                <c:pt idx="380">
                  <c:v>45653</c:v>
                </c:pt>
                <c:pt idx="381">
                  <c:v>45652</c:v>
                </c:pt>
                <c:pt idx="382">
                  <c:v>45651</c:v>
                </c:pt>
                <c:pt idx="383">
                  <c:v>45650</c:v>
                </c:pt>
                <c:pt idx="384">
                  <c:v>45649</c:v>
                </c:pt>
                <c:pt idx="385">
                  <c:v>45646</c:v>
                </c:pt>
                <c:pt idx="386">
                  <c:v>45645</c:v>
                </c:pt>
                <c:pt idx="387">
                  <c:v>45644</c:v>
                </c:pt>
                <c:pt idx="388">
                  <c:v>45643</c:v>
                </c:pt>
                <c:pt idx="389">
                  <c:v>45642</c:v>
                </c:pt>
                <c:pt idx="390">
                  <c:v>45639</c:v>
                </c:pt>
                <c:pt idx="391">
                  <c:v>45638</c:v>
                </c:pt>
                <c:pt idx="392">
                  <c:v>45637</c:v>
                </c:pt>
                <c:pt idx="393">
                  <c:v>45636</c:v>
                </c:pt>
                <c:pt idx="394">
                  <c:v>45635</c:v>
                </c:pt>
                <c:pt idx="395">
                  <c:v>45632</c:v>
                </c:pt>
                <c:pt idx="396">
                  <c:v>45631</c:v>
                </c:pt>
                <c:pt idx="397">
                  <c:v>45630</c:v>
                </c:pt>
                <c:pt idx="398">
                  <c:v>45629</c:v>
                </c:pt>
                <c:pt idx="399">
                  <c:v>45628</c:v>
                </c:pt>
                <c:pt idx="400">
                  <c:v>45625</c:v>
                </c:pt>
                <c:pt idx="401">
                  <c:v>45624</c:v>
                </c:pt>
                <c:pt idx="402">
                  <c:v>45623</c:v>
                </c:pt>
                <c:pt idx="403">
                  <c:v>45622</c:v>
                </c:pt>
                <c:pt idx="404">
                  <c:v>45621</c:v>
                </c:pt>
                <c:pt idx="405">
                  <c:v>45618</c:v>
                </c:pt>
                <c:pt idx="406">
                  <c:v>45617</c:v>
                </c:pt>
                <c:pt idx="407">
                  <c:v>45616</c:v>
                </c:pt>
                <c:pt idx="408">
                  <c:v>45615</c:v>
                </c:pt>
                <c:pt idx="409">
                  <c:v>45614</c:v>
                </c:pt>
                <c:pt idx="410">
                  <c:v>45611</c:v>
                </c:pt>
                <c:pt idx="411">
                  <c:v>45610</c:v>
                </c:pt>
                <c:pt idx="412">
                  <c:v>45609</c:v>
                </c:pt>
                <c:pt idx="413">
                  <c:v>45608</c:v>
                </c:pt>
                <c:pt idx="414">
                  <c:v>45607</c:v>
                </c:pt>
                <c:pt idx="415">
                  <c:v>45604</c:v>
                </c:pt>
                <c:pt idx="416">
                  <c:v>45603</c:v>
                </c:pt>
                <c:pt idx="417">
                  <c:v>45602</c:v>
                </c:pt>
                <c:pt idx="418">
                  <c:v>45601</c:v>
                </c:pt>
                <c:pt idx="419">
                  <c:v>45600</c:v>
                </c:pt>
                <c:pt idx="420">
                  <c:v>45597</c:v>
                </c:pt>
                <c:pt idx="421">
                  <c:v>45596</c:v>
                </c:pt>
                <c:pt idx="422">
                  <c:v>45595</c:v>
                </c:pt>
                <c:pt idx="423">
                  <c:v>45594</c:v>
                </c:pt>
                <c:pt idx="424">
                  <c:v>45593</c:v>
                </c:pt>
                <c:pt idx="425">
                  <c:v>45590</c:v>
                </c:pt>
                <c:pt idx="426">
                  <c:v>45589</c:v>
                </c:pt>
                <c:pt idx="427">
                  <c:v>45588</c:v>
                </c:pt>
                <c:pt idx="428">
                  <c:v>45587</c:v>
                </c:pt>
                <c:pt idx="429">
                  <c:v>45586</c:v>
                </c:pt>
                <c:pt idx="430">
                  <c:v>45583</c:v>
                </c:pt>
                <c:pt idx="431">
                  <c:v>45582</c:v>
                </c:pt>
                <c:pt idx="432">
                  <c:v>45581</c:v>
                </c:pt>
                <c:pt idx="433">
                  <c:v>45580</c:v>
                </c:pt>
                <c:pt idx="434">
                  <c:v>45579</c:v>
                </c:pt>
                <c:pt idx="435">
                  <c:v>45576</c:v>
                </c:pt>
                <c:pt idx="436">
                  <c:v>45575</c:v>
                </c:pt>
                <c:pt idx="437">
                  <c:v>45574</c:v>
                </c:pt>
                <c:pt idx="438">
                  <c:v>45573</c:v>
                </c:pt>
                <c:pt idx="439">
                  <c:v>45572</c:v>
                </c:pt>
                <c:pt idx="440">
                  <c:v>45569</c:v>
                </c:pt>
                <c:pt idx="441">
                  <c:v>45568</c:v>
                </c:pt>
                <c:pt idx="442">
                  <c:v>45567</c:v>
                </c:pt>
                <c:pt idx="443">
                  <c:v>45566</c:v>
                </c:pt>
                <c:pt idx="444">
                  <c:v>45565</c:v>
                </c:pt>
                <c:pt idx="445">
                  <c:v>45562</c:v>
                </c:pt>
                <c:pt idx="446">
                  <c:v>45561</c:v>
                </c:pt>
                <c:pt idx="447">
                  <c:v>45560</c:v>
                </c:pt>
                <c:pt idx="448">
                  <c:v>45559</c:v>
                </c:pt>
                <c:pt idx="449">
                  <c:v>45558</c:v>
                </c:pt>
                <c:pt idx="450">
                  <c:v>45555</c:v>
                </c:pt>
                <c:pt idx="451">
                  <c:v>45554</c:v>
                </c:pt>
                <c:pt idx="452">
                  <c:v>45553</c:v>
                </c:pt>
                <c:pt idx="453">
                  <c:v>45552</c:v>
                </c:pt>
                <c:pt idx="454">
                  <c:v>45551</c:v>
                </c:pt>
                <c:pt idx="455">
                  <c:v>45548</c:v>
                </c:pt>
                <c:pt idx="456">
                  <c:v>45547</c:v>
                </c:pt>
                <c:pt idx="457">
                  <c:v>45546</c:v>
                </c:pt>
                <c:pt idx="458">
                  <c:v>45545</c:v>
                </c:pt>
                <c:pt idx="459">
                  <c:v>45544</c:v>
                </c:pt>
                <c:pt idx="460">
                  <c:v>45541</c:v>
                </c:pt>
                <c:pt idx="461">
                  <c:v>45540</c:v>
                </c:pt>
                <c:pt idx="462">
                  <c:v>45539</c:v>
                </c:pt>
                <c:pt idx="463">
                  <c:v>45538</c:v>
                </c:pt>
                <c:pt idx="464">
                  <c:v>45537</c:v>
                </c:pt>
                <c:pt idx="465">
                  <c:v>45534</c:v>
                </c:pt>
                <c:pt idx="466">
                  <c:v>45533</c:v>
                </c:pt>
                <c:pt idx="467">
                  <c:v>45532</c:v>
                </c:pt>
                <c:pt idx="468">
                  <c:v>45531</c:v>
                </c:pt>
                <c:pt idx="469">
                  <c:v>45530</c:v>
                </c:pt>
                <c:pt idx="470">
                  <c:v>45527</c:v>
                </c:pt>
                <c:pt idx="471">
                  <c:v>45526</c:v>
                </c:pt>
                <c:pt idx="472">
                  <c:v>45525</c:v>
                </c:pt>
                <c:pt idx="473">
                  <c:v>45524</c:v>
                </c:pt>
                <c:pt idx="474">
                  <c:v>45523</c:v>
                </c:pt>
                <c:pt idx="475">
                  <c:v>45520</c:v>
                </c:pt>
                <c:pt idx="476">
                  <c:v>45519</c:v>
                </c:pt>
                <c:pt idx="477">
                  <c:v>45518</c:v>
                </c:pt>
                <c:pt idx="478">
                  <c:v>45517</c:v>
                </c:pt>
                <c:pt idx="479">
                  <c:v>45516</c:v>
                </c:pt>
                <c:pt idx="480">
                  <c:v>45513</c:v>
                </c:pt>
                <c:pt idx="481">
                  <c:v>45512</c:v>
                </c:pt>
                <c:pt idx="482">
                  <c:v>45511</c:v>
                </c:pt>
                <c:pt idx="483">
                  <c:v>45510</c:v>
                </c:pt>
                <c:pt idx="484">
                  <c:v>45509</c:v>
                </c:pt>
                <c:pt idx="485">
                  <c:v>45506</c:v>
                </c:pt>
                <c:pt idx="486">
                  <c:v>45505</c:v>
                </c:pt>
                <c:pt idx="487">
                  <c:v>45504</c:v>
                </c:pt>
                <c:pt idx="488">
                  <c:v>45503</c:v>
                </c:pt>
                <c:pt idx="489">
                  <c:v>45502</c:v>
                </c:pt>
                <c:pt idx="490">
                  <c:v>45499</c:v>
                </c:pt>
                <c:pt idx="491">
                  <c:v>45498</c:v>
                </c:pt>
                <c:pt idx="492">
                  <c:v>45497</c:v>
                </c:pt>
                <c:pt idx="493">
                  <c:v>45496</c:v>
                </c:pt>
                <c:pt idx="494">
                  <c:v>45495</c:v>
                </c:pt>
                <c:pt idx="495">
                  <c:v>45492</c:v>
                </c:pt>
                <c:pt idx="496">
                  <c:v>45491</c:v>
                </c:pt>
                <c:pt idx="497">
                  <c:v>45490</c:v>
                </c:pt>
                <c:pt idx="498">
                  <c:v>45489</c:v>
                </c:pt>
                <c:pt idx="499">
                  <c:v>45488</c:v>
                </c:pt>
                <c:pt idx="500">
                  <c:v>45485</c:v>
                </c:pt>
                <c:pt idx="501">
                  <c:v>45484</c:v>
                </c:pt>
                <c:pt idx="502">
                  <c:v>45483</c:v>
                </c:pt>
                <c:pt idx="503">
                  <c:v>45482</c:v>
                </c:pt>
                <c:pt idx="504">
                  <c:v>45481</c:v>
                </c:pt>
                <c:pt idx="505">
                  <c:v>45478</c:v>
                </c:pt>
                <c:pt idx="506">
                  <c:v>45477</c:v>
                </c:pt>
                <c:pt idx="507">
                  <c:v>45476</c:v>
                </c:pt>
                <c:pt idx="508">
                  <c:v>45475</c:v>
                </c:pt>
                <c:pt idx="509">
                  <c:v>45474</c:v>
                </c:pt>
                <c:pt idx="510">
                  <c:v>45471</c:v>
                </c:pt>
                <c:pt idx="511">
                  <c:v>45470</c:v>
                </c:pt>
                <c:pt idx="512">
                  <c:v>45469</c:v>
                </c:pt>
                <c:pt idx="513">
                  <c:v>45468</c:v>
                </c:pt>
                <c:pt idx="514">
                  <c:v>45467</c:v>
                </c:pt>
                <c:pt idx="515">
                  <c:v>45464</c:v>
                </c:pt>
                <c:pt idx="516">
                  <c:v>45463</c:v>
                </c:pt>
                <c:pt idx="517">
                  <c:v>45462</c:v>
                </c:pt>
                <c:pt idx="518">
                  <c:v>45461</c:v>
                </c:pt>
                <c:pt idx="519">
                  <c:v>45460</c:v>
                </c:pt>
                <c:pt idx="520">
                  <c:v>45457</c:v>
                </c:pt>
                <c:pt idx="521">
                  <c:v>45456</c:v>
                </c:pt>
                <c:pt idx="522">
                  <c:v>45455</c:v>
                </c:pt>
                <c:pt idx="523">
                  <c:v>45454</c:v>
                </c:pt>
                <c:pt idx="524">
                  <c:v>45453</c:v>
                </c:pt>
                <c:pt idx="525">
                  <c:v>45450</c:v>
                </c:pt>
                <c:pt idx="526">
                  <c:v>45449</c:v>
                </c:pt>
                <c:pt idx="527">
                  <c:v>45448</c:v>
                </c:pt>
                <c:pt idx="528">
                  <c:v>45447</c:v>
                </c:pt>
                <c:pt idx="529">
                  <c:v>45446</c:v>
                </c:pt>
                <c:pt idx="530">
                  <c:v>45443</c:v>
                </c:pt>
                <c:pt idx="531">
                  <c:v>45442</c:v>
                </c:pt>
                <c:pt idx="532">
                  <c:v>45441</c:v>
                </c:pt>
                <c:pt idx="533">
                  <c:v>45440</c:v>
                </c:pt>
                <c:pt idx="534">
                  <c:v>45439</c:v>
                </c:pt>
                <c:pt idx="535">
                  <c:v>45436</c:v>
                </c:pt>
                <c:pt idx="536">
                  <c:v>45435</c:v>
                </c:pt>
                <c:pt idx="537">
                  <c:v>45434</c:v>
                </c:pt>
                <c:pt idx="538">
                  <c:v>45433</c:v>
                </c:pt>
                <c:pt idx="539">
                  <c:v>45432</c:v>
                </c:pt>
                <c:pt idx="540">
                  <c:v>45429</c:v>
                </c:pt>
                <c:pt idx="541">
                  <c:v>45428</c:v>
                </c:pt>
                <c:pt idx="542">
                  <c:v>45427</c:v>
                </c:pt>
                <c:pt idx="543">
                  <c:v>45426</c:v>
                </c:pt>
                <c:pt idx="544">
                  <c:v>45425</c:v>
                </c:pt>
                <c:pt idx="545">
                  <c:v>45422</c:v>
                </c:pt>
                <c:pt idx="546">
                  <c:v>45421</c:v>
                </c:pt>
                <c:pt idx="547">
                  <c:v>45420</c:v>
                </c:pt>
                <c:pt idx="548">
                  <c:v>45419</c:v>
                </c:pt>
                <c:pt idx="549">
                  <c:v>45418</c:v>
                </c:pt>
                <c:pt idx="550">
                  <c:v>45415</c:v>
                </c:pt>
                <c:pt idx="551">
                  <c:v>45414</c:v>
                </c:pt>
                <c:pt idx="552">
                  <c:v>45413</c:v>
                </c:pt>
                <c:pt idx="553">
                  <c:v>45412</c:v>
                </c:pt>
                <c:pt idx="554">
                  <c:v>45411</c:v>
                </c:pt>
                <c:pt idx="555">
                  <c:v>45408</c:v>
                </c:pt>
                <c:pt idx="556">
                  <c:v>45407</c:v>
                </c:pt>
                <c:pt idx="557">
                  <c:v>45406</c:v>
                </c:pt>
                <c:pt idx="558">
                  <c:v>45405</c:v>
                </c:pt>
                <c:pt idx="559">
                  <c:v>45404</c:v>
                </c:pt>
                <c:pt idx="560">
                  <c:v>45401</c:v>
                </c:pt>
                <c:pt idx="561">
                  <c:v>45400</c:v>
                </c:pt>
                <c:pt idx="562">
                  <c:v>45399</c:v>
                </c:pt>
                <c:pt idx="563">
                  <c:v>45398</c:v>
                </c:pt>
                <c:pt idx="564">
                  <c:v>45397</c:v>
                </c:pt>
                <c:pt idx="565">
                  <c:v>45394</c:v>
                </c:pt>
                <c:pt idx="566">
                  <c:v>45393</c:v>
                </c:pt>
                <c:pt idx="567">
                  <c:v>45392</c:v>
                </c:pt>
                <c:pt idx="568">
                  <c:v>45391</c:v>
                </c:pt>
                <c:pt idx="569">
                  <c:v>45390</c:v>
                </c:pt>
                <c:pt idx="570">
                  <c:v>45387</c:v>
                </c:pt>
                <c:pt idx="571">
                  <c:v>45386</c:v>
                </c:pt>
                <c:pt idx="572">
                  <c:v>45385</c:v>
                </c:pt>
                <c:pt idx="573">
                  <c:v>45384</c:v>
                </c:pt>
                <c:pt idx="574">
                  <c:v>45383</c:v>
                </c:pt>
                <c:pt idx="575">
                  <c:v>45380</c:v>
                </c:pt>
                <c:pt idx="576">
                  <c:v>45379</c:v>
                </c:pt>
                <c:pt idx="577">
                  <c:v>45378</c:v>
                </c:pt>
                <c:pt idx="578">
                  <c:v>45377</c:v>
                </c:pt>
                <c:pt idx="579">
                  <c:v>45376</c:v>
                </c:pt>
                <c:pt idx="580">
                  <c:v>45373</c:v>
                </c:pt>
                <c:pt idx="581">
                  <c:v>45372</c:v>
                </c:pt>
                <c:pt idx="582">
                  <c:v>45371</c:v>
                </c:pt>
                <c:pt idx="583">
                  <c:v>45370</c:v>
                </c:pt>
                <c:pt idx="584">
                  <c:v>45369</c:v>
                </c:pt>
                <c:pt idx="585">
                  <c:v>45366</c:v>
                </c:pt>
                <c:pt idx="586">
                  <c:v>45365</c:v>
                </c:pt>
                <c:pt idx="587">
                  <c:v>45364</c:v>
                </c:pt>
                <c:pt idx="588">
                  <c:v>45363</c:v>
                </c:pt>
                <c:pt idx="589">
                  <c:v>45362</c:v>
                </c:pt>
                <c:pt idx="590">
                  <c:v>45359</c:v>
                </c:pt>
                <c:pt idx="591">
                  <c:v>45358</c:v>
                </c:pt>
                <c:pt idx="592">
                  <c:v>45357</c:v>
                </c:pt>
                <c:pt idx="593">
                  <c:v>45356</c:v>
                </c:pt>
                <c:pt idx="594">
                  <c:v>45355</c:v>
                </c:pt>
                <c:pt idx="595">
                  <c:v>45352</c:v>
                </c:pt>
                <c:pt idx="596">
                  <c:v>45351</c:v>
                </c:pt>
                <c:pt idx="597">
                  <c:v>45350</c:v>
                </c:pt>
                <c:pt idx="598">
                  <c:v>45349</c:v>
                </c:pt>
                <c:pt idx="599">
                  <c:v>45348</c:v>
                </c:pt>
                <c:pt idx="600">
                  <c:v>45345</c:v>
                </c:pt>
                <c:pt idx="601">
                  <c:v>45344</c:v>
                </c:pt>
                <c:pt idx="602">
                  <c:v>45343</c:v>
                </c:pt>
                <c:pt idx="603">
                  <c:v>45342</c:v>
                </c:pt>
                <c:pt idx="604">
                  <c:v>45341</c:v>
                </c:pt>
                <c:pt idx="605">
                  <c:v>45338</c:v>
                </c:pt>
                <c:pt idx="606">
                  <c:v>45337</c:v>
                </c:pt>
                <c:pt idx="607">
                  <c:v>45336</c:v>
                </c:pt>
                <c:pt idx="608">
                  <c:v>45335</c:v>
                </c:pt>
                <c:pt idx="609">
                  <c:v>45334</c:v>
                </c:pt>
                <c:pt idx="610">
                  <c:v>45331</c:v>
                </c:pt>
                <c:pt idx="611">
                  <c:v>45330</c:v>
                </c:pt>
                <c:pt idx="612">
                  <c:v>45329</c:v>
                </c:pt>
                <c:pt idx="613">
                  <c:v>45328</c:v>
                </c:pt>
                <c:pt idx="614">
                  <c:v>45327</c:v>
                </c:pt>
                <c:pt idx="615">
                  <c:v>45324</c:v>
                </c:pt>
                <c:pt idx="616">
                  <c:v>45323</c:v>
                </c:pt>
                <c:pt idx="617">
                  <c:v>45322</c:v>
                </c:pt>
                <c:pt idx="618">
                  <c:v>45321</c:v>
                </c:pt>
                <c:pt idx="619">
                  <c:v>45320</c:v>
                </c:pt>
                <c:pt idx="620">
                  <c:v>45317</c:v>
                </c:pt>
                <c:pt idx="621">
                  <c:v>45316</c:v>
                </c:pt>
                <c:pt idx="622">
                  <c:v>45315</c:v>
                </c:pt>
                <c:pt idx="623">
                  <c:v>45314</c:v>
                </c:pt>
                <c:pt idx="624">
                  <c:v>45313</c:v>
                </c:pt>
                <c:pt idx="625">
                  <c:v>45310</c:v>
                </c:pt>
                <c:pt idx="626">
                  <c:v>45309</c:v>
                </c:pt>
                <c:pt idx="627">
                  <c:v>45308</c:v>
                </c:pt>
                <c:pt idx="628">
                  <c:v>45307</c:v>
                </c:pt>
                <c:pt idx="629">
                  <c:v>45306</c:v>
                </c:pt>
                <c:pt idx="630">
                  <c:v>45303</c:v>
                </c:pt>
                <c:pt idx="631">
                  <c:v>45302</c:v>
                </c:pt>
                <c:pt idx="632">
                  <c:v>45301</c:v>
                </c:pt>
                <c:pt idx="633">
                  <c:v>45300</c:v>
                </c:pt>
                <c:pt idx="634">
                  <c:v>45299</c:v>
                </c:pt>
                <c:pt idx="635">
                  <c:v>45296</c:v>
                </c:pt>
                <c:pt idx="636">
                  <c:v>45295</c:v>
                </c:pt>
                <c:pt idx="637">
                  <c:v>45294</c:v>
                </c:pt>
                <c:pt idx="638">
                  <c:v>45293</c:v>
                </c:pt>
                <c:pt idx="639">
                  <c:v>45292</c:v>
                </c:pt>
                <c:pt idx="640">
                  <c:v>45289</c:v>
                </c:pt>
                <c:pt idx="641">
                  <c:v>45288</c:v>
                </c:pt>
                <c:pt idx="642">
                  <c:v>45287</c:v>
                </c:pt>
                <c:pt idx="643">
                  <c:v>45286</c:v>
                </c:pt>
                <c:pt idx="644">
                  <c:v>45285</c:v>
                </c:pt>
                <c:pt idx="645">
                  <c:v>45282</c:v>
                </c:pt>
                <c:pt idx="646">
                  <c:v>45281</c:v>
                </c:pt>
                <c:pt idx="647">
                  <c:v>45280</c:v>
                </c:pt>
                <c:pt idx="648">
                  <c:v>45279</c:v>
                </c:pt>
                <c:pt idx="649">
                  <c:v>45278</c:v>
                </c:pt>
                <c:pt idx="650">
                  <c:v>45275</c:v>
                </c:pt>
                <c:pt idx="651">
                  <c:v>45274</c:v>
                </c:pt>
                <c:pt idx="652">
                  <c:v>45273</c:v>
                </c:pt>
                <c:pt idx="653">
                  <c:v>45272</c:v>
                </c:pt>
                <c:pt idx="654">
                  <c:v>45271</c:v>
                </c:pt>
                <c:pt idx="655">
                  <c:v>45268</c:v>
                </c:pt>
                <c:pt idx="656">
                  <c:v>45267</c:v>
                </c:pt>
                <c:pt idx="657">
                  <c:v>45266</c:v>
                </c:pt>
                <c:pt idx="658">
                  <c:v>45265</c:v>
                </c:pt>
                <c:pt idx="659">
                  <c:v>45264</c:v>
                </c:pt>
                <c:pt idx="660">
                  <c:v>45261</c:v>
                </c:pt>
                <c:pt idx="661">
                  <c:v>45260</c:v>
                </c:pt>
                <c:pt idx="662">
                  <c:v>45259</c:v>
                </c:pt>
                <c:pt idx="663">
                  <c:v>45258</c:v>
                </c:pt>
                <c:pt idx="664">
                  <c:v>45257</c:v>
                </c:pt>
                <c:pt idx="665">
                  <c:v>45254</c:v>
                </c:pt>
                <c:pt idx="666">
                  <c:v>45253</c:v>
                </c:pt>
                <c:pt idx="667">
                  <c:v>45252</c:v>
                </c:pt>
                <c:pt idx="668">
                  <c:v>45251</c:v>
                </c:pt>
                <c:pt idx="669">
                  <c:v>45250</c:v>
                </c:pt>
                <c:pt idx="670">
                  <c:v>45247</c:v>
                </c:pt>
                <c:pt idx="671">
                  <c:v>45246</c:v>
                </c:pt>
                <c:pt idx="672">
                  <c:v>45245</c:v>
                </c:pt>
                <c:pt idx="673">
                  <c:v>45244</c:v>
                </c:pt>
                <c:pt idx="674">
                  <c:v>45243</c:v>
                </c:pt>
                <c:pt idx="675">
                  <c:v>45240</c:v>
                </c:pt>
                <c:pt idx="676">
                  <c:v>45239</c:v>
                </c:pt>
                <c:pt idx="677">
                  <c:v>45238</c:v>
                </c:pt>
                <c:pt idx="678">
                  <c:v>45237</c:v>
                </c:pt>
                <c:pt idx="679">
                  <c:v>45236</c:v>
                </c:pt>
                <c:pt idx="680">
                  <c:v>45233</c:v>
                </c:pt>
                <c:pt idx="681">
                  <c:v>45232</c:v>
                </c:pt>
                <c:pt idx="682">
                  <c:v>45231</c:v>
                </c:pt>
                <c:pt idx="683">
                  <c:v>45230</c:v>
                </c:pt>
                <c:pt idx="684">
                  <c:v>45229</c:v>
                </c:pt>
                <c:pt idx="685">
                  <c:v>45226</c:v>
                </c:pt>
                <c:pt idx="686">
                  <c:v>45225</c:v>
                </c:pt>
                <c:pt idx="687">
                  <c:v>45224</c:v>
                </c:pt>
                <c:pt idx="688">
                  <c:v>45223</c:v>
                </c:pt>
                <c:pt idx="689">
                  <c:v>45222</c:v>
                </c:pt>
                <c:pt idx="690">
                  <c:v>45219</c:v>
                </c:pt>
                <c:pt idx="691">
                  <c:v>45218</c:v>
                </c:pt>
                <c:pt idx="692">
                  <c:v>45217</c:v>
                </c:pt>
                <c:pt idx="693">
                  <c:v>45216</c:v>
                </c:pt>
                <c:pt idx="694">
                  <c:v>45215</c:v>
                </c:pt>
                <c:pt idx="695">
                  <c:v>45212</c:v>
                </c:pt>
                <c:pt idx="696">
                  <c:v>45211</c:v>
                </c:pt>
                <c:pt idx="697">
                  <c:v>45210</c:v>
                </c:pt>
                <c:pt idx="698">
                  <c:v>45209</c:v>
                </c:pt>
                <c:pt idx="699">
                  <c:v>45208</c:v>
                </c:pt>
                <c:pt idx="700">
                  <c:v>45205</c:v>
                </c:pt>
                <c:pt idx="701">
                  <c:v>45204</c:v>
                </c:pt>
                <c:pt idx="702">
                  <c:v>45203</c:v>
                </c:pt>
                <c:pt idx="703">
                  <c:v>45202</c:v>
                </c:pt>
                <c:pt idx="704">
                  <c:v>45201</c:v>
                </c:pt>
                <c:pt idx="705">
                  <c:v>45198</c:v>
                </c:pt>
                <c:pt idx="706">
                  <c:v>45197</c:v>
                </c:pt>
                <c:pt idx="707">
                  <c:v>45196</c:v>
                </c:pt>
                <c:pt idx="708">
                  <c:v>45195</c:v>
                </c:pt>
                <c:pt idx="709">
                  <c:v>45194</c:v>
                </c:pt>
                <c:pt idx="710">
                  <c:v>45191</c:v>
                </c:pt>
                <c:pt idx="711">
                  <c:v>45190</c:v>
                </c:pt>
                <c:pt idx="712">
                  <c:v>45189</c:v>
                </c:pt>
                <c:pt idx="713">
                  <c:v>45188</c:v>
                </c:pt>
                <c:pt idx="714">
                  <c:v>45187</c:v>
                </c:pt>
                <c:pt idx="715">
                  <c:v>45184</c:v>
                </c:pt>
                <c:pt idx="716">
                  <c:v>45183</c:v>
                </c:pt>
                <c:pt idx="717">
                  <c:v>45182</c:v>
                </c:pt>
                <c:pt idx="718">
                  <c:v>45181</c:v>
                </c:pt>
                <c:pt idx="719">
                  <c:v>45180</c:v>
                </c:pt>
                <c:pt idx="720">
                  <c:v>45177</c:v>
                </c:pt>
                <c:pt idx="721">
                  <c:v>45176</c:v>
                </c:pt>
                <c:pt idx="722">
                  <c:v>45175</c:v>
                </c:pt>
                <c:pt idx="723">
                  <c:v>45174</c:v>
                </c:pt>
                <c:pt idx="724">
                  <c:v>45173</c:v>
                </c:pt>
                <c:pt idx="725">
                  <c:v>45170</c:v>
                </c:pt>
                <c:pt idx="726">
                  <c:v>45169</c:v>
                </c:pt>
                <c:pt idx="727">
                  <c:v>45168</c:v>
                </c:pt>
                <c:pt idx="728">
                  <c:v>45167</c:v>
                </c:pt>
                <c:pt idx="729">
                  <c:v>45166</c:v>
                </c:pt>
                <c:pt idx="730">
                  <c:v>45163</c:v>
                </c:pt>
                <c:pt idx="731">
                  <c:v>45162</c:v>
                </c:pt>
                <c:pt idx="732">
                  <c:v>45161</c:v>
                </c:pt>
                <c:pt idx="733">
                  <c:v>45160</c:v>
                </c:pt>
                <c:pt idx="734">
                  <c:v>45159</c:v>
                </c:pt>
                <c:pt idx="735">
                  <c:v>45156</c:v>
                </c:pt>
                <c:pt idx="736">
                  <c:v>45155</c:v>
                </c:pt>
                <c:pt idx="737">
                  <c:v>45154</c:v>
                </c:pt>
                <c:pt idx="738">
                  <c:v>45153</c:v>
                </c:pt>
                <c:pt idx="739">
                  <c:v>45152</c:v>
                </c:pt>
                <c:pt idx="740">
                  <c:v>45149</c:v>
                </c:pt>
                <c:pt idx="741">
                  <c:v>45148</c:v>
                </c:pt>
                <c:pt idx="742">
                  <c:v>45147</c:v>
                </c:pt>
                <c:pt idx="743">
                  <c:v>45146</c:v>
                </c:pt>
                <c:pt idx="744">
                  <c:v>45145</c:v>
                </c:pt>
                <c:pt idx="745">
                  <c:v>45142</c:v>
                </c:pt>
                <c:pt idx="746">
                  <c:v>45141</c:v>
                </c:pt>
                <c:pt idx="747">
                  <c:v>45140</c:v>
                </c:pt>
                <c:pt idx="748">
                  <c:v>45139</c:v>
                </c:pt>
                <c:pt idx="749">
                  <c:v>45138</c:v>
                </c:pt>
                <c:pt idx="750">
                  <c:v>45135</c:v>
                </c:pt>
                <c:pt idx="751">
                  <c:v>45134</c:v>
                </c:pt>
                <c:pt idx="752">
                  <c:v>45133</c:v>
                </c:pt>
                <c:pt idx="753">
                  <c:v>45132</c:v>
                </c:pt>
                <c:pt idx="754">
                  <c:v>45131</c:v>
                </c:pt>
                <c:pt idx="755">
                  <c:v>45128</c:v>
                </c:pt>
                <c:pt idx="756">
                  <c:v>45127</c:v>
                </c:pt>
                <c:pt idx="757">
                  <c:v>45126</c:v>
                </c:pt>
                <c:pt idx="758">
                  <c:v>45125</c:v>
                </c:pt>
                <c:pt idx="759">
                  <c:v>45124</c:v>
                </c:pt>
                <c:pt idx="760">
                  <c:v>45121</c:v>
                </c:pt>
                <c:pt idx="761">
                  <c:v>45120</c:v>
                </c:pt>
                <c:pt idx="762">
                  <c:v>45119</c:v>
                </c:pt>
                <c:pt idx="763">
                  <c:v>45118</c:v>
                </c:pt>
                <c:pt idx="764">
                  <c:v>45117</c:v>
                </c:pt>
                <c:pt idx="765">
                  <c:v>45114</c:v>
                </c:pt>
                <c:pt idx="766">
                  <c:v>45113</c:v>
                </c:pt>
                <c:pt idx="767">
                  <c:v>45112</c:v>
                </c:pt>
                <c:pt idx="768">
                  <c:v>45111</c:v>
                </c:pt>
                <c:pt idx="769">
                  <c:v>45110</c:v>
                </c:pt>
                <c:pt idx="770">
                  <c:v>45107</c:v>
                </c:pt>
                <c:pt idx="771">
                  <c:v>45106</c:v>
                </c:pt>
                <c:pt idx="772">
                  <c:v>45105</c:v>
                </c:pt>
                <c:pt idx="773">
                  <c:v>45104</c:v>
                </c:pt>
                <c:pt idx="774">
                  <c:v>45103</c:v>
                </c:pt>
                <c:pt idx="775">
                  <c:v>45100</c:v>
                </c:pt>
                <c:pt idx="776">
                  <c:v>45099</c:v>
                </c:pt>
                <c:pt idx="777">
                  <c:v>45098</c:v>
                </c:pt>
                <c:pt idx="778">
                  <c:v>45097</c:v>
                </c:pt>
                <c:pt idx="779">
                  <c:v>45096</c:v>
                </c:pt>
                <c:pt idx="780">
                  <c:v>45093</c:v>
                </c:pt>
                <c:pt idx="781">
                  <c:v>45092</c:v>
                </c:pt>
                <c:pt idx="782">
                  <c:v>45091</c:v>
                </c:pt>
                <c:pt idx="783">
                  <c:v>45090</c:v>
                </c:pt>
                <c:pt idx="784">
                  <c:v>45089</c:v>
                </c:pt>
                <c:pt idx="785">
                  <c:v>45086</c:v>
                </c:pt>
                <c:pt idx="786">
                  <c:v>45085</c:v>
                </c:pt>
                <c:pt idx="787">
                  <c:v>45084</c:v>
                </c:pt>
                <c:pt idx="788">
                  <c:v>45083</c:v>
                </c:pt>
                <c:pt idx="789">
                  <c:v>45082</c:v>
                </c:pt>
                <c:pt idx="790">
                  <c:v>45079</c:v>
                </c:pt>
                <c:pt idx="791">
                  <c:v>45078</c:v>
                </c:pt>
                <c:pt idx="792">
                  <c:v>45077</c:v>
                </c:pt>
                <c:pt idx="793">
                  <c:v>45076</c:v>
                </c:pt>
                <c:pt idx="794">
                  <c:v>45075</c:v>
                </c:pt>
                <c:pt idx="795">
                  <c:v>45072</c:v>
                </c:pt>
                <c:pt idx="796">
                  <c:v>45071</c:v>
                </c:pt>
                <c:pt idx="797">
                  <c:v>45070</c:v>
                </c:pt>
                <c:pt idx="798">
                  <c:v>45069</c:v>
                </c:pt>
                <c:pt idx="799">
                  <c:v>45068</c:v>
                </c:pt>
                <c:pt idx="800">
                  <c:v>45065</c:v>
                </c:pt>
                <c:pt idx="801">
                  <c:v>45064</c:v>
                </c:pt>
                <c:pt idx="802">
                  <c:v>45063</c:v>
                </c:pt>
                <c:pt idx="803">
                  <c:v>45062</c:v>
                </c:pt>
                <c:pt idx="804">
                  <c:v>45061</c:v>
                </c:pt>
                <c:pt idx="805">
                  <c:v>45058</c:v>
                </c:pt>
                <c:pt idx="806">
                  <c:v>45057</c:v>
                </c:pt>
                <c:pt idx="807">
                  <c:v>45056</c:v>
                </c:pt>
                <c:pt idx="808">
                  <c:v>45055</c:v>
                </c:pt>
                <c:pt idx="809">
                  <c:v>45054</c:v>
                </c:pt>
                <c:pt idx="810">
                  <c:v>45051</c:v>
                </c:pt>
                <c:pt idx="811">
                  <c:v>45050</c:v>
                </c:pt>
                <c:pt idx="812">
                  <c:v>45049</c:v>
                </c:pt>
                <c:pt idx="813">
                  <c:v>45048</c:v>
                </c:pt>
                <c:pt idx="814">
                  <c:v>45047</c:v>
                </c:pt>
                <c:pt idx="815">
                  <c:v>45044</c:v>
                </c:pt>
                <c:pt idx="816">
                  <c:v>45043</c:v>
                </c:pt>
                <c:pt idx="817">
                  <c:v>45042</c:v>
                </c:pt>
                <c:pt idx="818">
                  <c:v>45041</c:v>
                </c:pt>
                <c:pt idx="819">
                  <c:v>45040</c:v>
                </c:pt>
                <c:pt idx="820">
                  <c:v>45037</c:v>
                </c:pt>
                <c:pt idx="821">
                  <c:v>45036</c:v>
                </c:pt>
                <c:pt idx="822">
                  <c:v>45035</c:v>
                </c:pt>
                <c:pt idx="823">
                  <c:v>45034</c:v>
                </c:pt>
                <c:pt idx="824">
                  <c:v>45033</c:v>
                </c:pt>
                <c:pt idx="825">
                  <c:v>45030</c:v>
                </c:pt>
                <c:pt idx="826">
                  <c:v>45029</c:v>
                </c:pt>
                <c:pt idx="827">
                  <c:v>45028</c:v>
                </c:pt>
                <c:pt idx="828">
                  <c:v>45027</c:v>
                </c:pt>
                <c:pt idx="829">
                  <c:v>45026</c:v>
                </c:pt>
                <c:pt idx="830">
                  <c:v>45023</c:v>
                </c:pt>
                <c:pt idx="831">
                  <c:v>45022</c:v>
                </c:pt>
                <c:pt idx="832">
                  <c:v>45021</c:v>
                </c:pt>
                <c:pt idx="833">
                  <c:v>45020</c:v>
                </c:pt>
                <c:pt idx="834">
                  <c:v>45019</c:v>
                </c:pt>
                <c:pt idx="835">
                  <c:v>45016</c:v>
                </c:pt>
                <c:pt idx="836">
                  <c:v>45015</c:v>
                </c:pt>
                <c:pt idx="837">
                  <c:v>45014</c:v>
                </c:pt>
                <c:pt idx="838">
                  <c:v>45013</c:v>
                </c:pt>
                <c:pt idx="839">
                  <c:v>45012</c:v>
                </c:pt>
                <c:pt idx="840">
                  <c:v>45009</c:v>
                </c:pt>
                <c:pt idx="841">
                  <c:v>45008</c:v>
                </c:pt>
                <c:pt idx="842">
                  <c:v>45007</c:v>
                </c:pt>
                <c:pt idx="843">
                  <c:v>45006</c:v>
                </c:pt>
                <c:pt idx="844">
                  <c:v>45005</c:v>
                </c:pt>
                <c:pt idx="845">
                  <c:v>45002</c:v>
                </c:pt>
                <c:pt idx="846">
                  <c:v>45001</c:v>
                </c:pt>
                <c:pt idx="847">
                  <c:v>45000</c:v>
                </c:pt>
                <c:pt idx="848">
                  <c:v>44999</c:v>
                </c:pt>
                <c:pt idx="849">
                  <c:v>44998</c:v>
                </c:pt>
                <c:pt idx="850">
                  <c:v>44995</c:v>
                </c:pt>
                <c:pt idx="851">
                  <c:v>44994</c:v>
                </c:pt>
                <c:pt idx="852">
                  <c:v>44993</c:v>
                </c:pt>
                <c:pt idx="853">
                  <c:v>44992</c:v>
                </c:pt>
                <c:pt idx="854">
                  <c:v>44991</c:v>
                </c:pt>
                <c:pt idx="855">
                  <c:v>44988</c:v>
                </c:pt>
                <c:pt idx="856">
                  <c:v>44987</c:v>
                </c:pt>
                <c:pt idx="857">
                  <c:v>44986</c:v>
                </c:pt>
                <c:pt idx="858">
                  <c:v>44985</c:v>
                </c:pt>
                <c:pt idx="859">
                  <c:v>44984</c:v>
                </c:pt>
                <c:pt idx="860">
                  <c:v>44981</c:v>
                </c:pt>
                <c:pt idx="861">
                  <c:v>44980</c:v>
                </c:pt>
                <c:pt idx="862">
                  <c:v>44979</c:v>
                </c:pt>
                <c:pt idx="863">
                  <c:v>44978</c:v>
                </c:pt>
                <c:pt idx="864">
                  <c:v>44977</c:v>
                </c:pt>
                <c:pt idx="865">
                  <c:v>44974</c:v>
                </c:pt>
                <c:pt idx="866">
                  <c:v>44973</c:v>
                </c:pt>
                <c:pt idx="867">
                  <c:v>44972</c:v>
                </c:pt>
                <c:pt idx="868">
                  <c:v>44971</c:v>
                </c:pt>
                <c:pt idx="869">
                  <c:v>44970</c:v>
                </c:pt>
                <c:pt idx="870">
                  <c:v>44967</c:v>
                </c:pt>
                <c:pt idx="871">
                  <c:v>44966</c:v>
                </c:pt>
                <c:pt idx="872">
                  <c:v>44965</c:v>
                </c:pt>
                <c:pt idx="873">
                  <c:v>44964</c:v>
                </c:pt>
                <c:pt idx="874">
                  <c:v>44963</c:v>
                </c:pt>
                <c:pt idx="875">
                  <c:v>44960</c:v>
                </c:pt>
                <c:pt idx="876">
                  <c:v>44959</c:v>
                </c:pt>
                <c:pt idx="877">
                  <c:v>44958</c:v>
                </c:pt>
                <c:pt idx="878">
                  <c:v>44957</c:v>
                </c:pt>
                <c:pt idx="879">
                  <c:v>44956</c:v>
                </c:pt>
                <c:pt idx="880">
                  <c:v>44953</c:v>
                </c:pt>
                <c:pt idx="881">
                  <c:v>44952</c:v>
                </c:pt>
                <c:pt idx="882">
                  <c:v>44951</c:v>
                </c:pt>
                <c:pt idx="883">
                  <c:v>44950</c:v>
                </c:pt>
                <c:pt idx="884">
                  <c:v>44949</c:v>
                </c:pt>
                <c:pt idx="885">
                  <c:v>44946</c:v>
                </c:pt>
                <c:pt idx="886">
                  <c:v>44945</c:v>
                </c:pt>
                <c:pt idx="887">
                  <c:v>44944</c:v>
                </c:pt>
                <c:pt idx="888">
                  <c:v>44943</c:v>
                </c:pt>
                <c:pt idx="889">
                  <c:v>44942</c:v>
                </c:pt>
                <c:pt idx="890">
                  <c:v>44939</c:v>
                </c:pt>
                <c:pt idx="891">
                  <c:v>44938</c:v>
                </c:pt>
                <c:pt idx="892">
                  <c:v>44937</c:v>
                </c:pt>
                <c:pt idx="893">
                  <c:v>44936</c:v>
                </c:pt>
                <c:pt idx="894">
                  <c:v>44935</c:v>
                </c:pt>
                <c:pt idx="895">
                  <c:v>44932</c:v>
                </c:pt>
                <c:pt idx="896">
                  <c:v>44931</c:v>
                </c:pt>
                <c:pt idx="897">
                  <c:v>44930</c:v>
                </c:pt>
                <c:pt idx="898">
                  <c:v>44929</c:v>
                </c:pt>
                <c:pt idx="899">
                  <c:v>44928</c:v>
                </c:pt>
                <c:pt idx="900">
                  <c:v>44925</c:v>
                </c:pt>
                <c:pt idx="901">
                  <c:v>44924</c:v>
                </c:pt>
                <c:pt idx="902">
                  <c:v>44923</c:v>
                </c:pt>
                <c:pt idx="903">
                  <c:v>44922</c:v>
                </c:pt>
                <c:pt idx="904">
                  <c:v>44921</c:v>
                </c:pt>
                <c:pt idx="905">
                  <c:v>44918</c:v>
                </c:pt>
                <c:pt idx="906">
                  <c:v>44917</c:v>
                </c:pt>
                <c:pt idx="907">
                  <c:v>44916</c:v>
                </c:pt>
                <c:pt idx="908">
                  <c:v>44915</c:v>
                </c:pt>
                <c:pt idx="909">
                  <c:v>44914</c:v>
                </c:pt>
                <c:pt idx="910">
                  <c:v>44911</c:v>
                </c:pt>
                <c:pt idx="911">
                  <c:v>44910</c:v>
                </c:pt>
                <c:pt idx="912">
                  <c:v>44909</c:v>
                </c:pt>
                <c:pt idx="913">
                  <c:v>44908</c:v>
                </c:pt>
                <c:pt idx="914">
                  <c:v>44907</c:v>
                </c:pt>
                <c:pt idx="915">
                  <c:v>44904</c:v>
                </c:pt>
                <c:pt idx="916">
                  <c:v>44903</c:v>
                </c:pt>
                <c:pt idx="917">
                  <c:v>44902</c:v>
                </c:pt>
                <c:pt idx="918">
                  <c:v>44901</c:v>
                </c:pt>
                <c:pt idx="919">
                  <c:v>44900</c:v>
                </c:pt>
                <c:pt idx="920">
                  <c:v>44897</c:v>
                </c:pt>
                <c:pt idx="921">
                  <c:v>44896</c:v>
                </c:pt>
                <c:pt idx="922">
                  <c:v>44895</c:v>
                </c:pt>
                <c:pt idx="923">
                  <c:v>44894</c:v>
                </c:pt>
                <c:pt idx="924">
                  <c:v>44893</c:v>
                </c:pt>
                <c:pt idx="925">
                  <c:v>44890</c:v>
                </c:pt>
                <c:pt idx="926">
                  <c:v>44889</c:v>
                </c:pt>
                <c:pt idx="927">
                  <c:v>44888</c:v>
                </c:pt>
                <c:pt idx="928">
                  <c:v>44887</c:v>
                </c:pt>
                <c:pt idx="929">
                  <c:v>44886</c:v>
                </c:pt>
                <c:pt idx="930">
                  <c:v>44883</c:v>
                </c:pt>
                <c:pt idx="931">
                  <c:v>44882</c:v>
                </c:pt>
                <c:pt idx="932">
                  <c:v>44881</c:v>
                </c:pt>
                <c:pt idx="933">
                  <c:v>44880</c:v>
                </c:pt>
                <c:pt idx="934">
                  <c:v>44879</c:v>
                </c:pt>
                <c:pt idx="935">
                  <c:v>44876</c:v>
                </c:pt>
                <c:pt idx="936">
                  <c:v>44875</c:v>
                </c:pt>
                <c:pt idx="937">
                  <c:v>44874</c:v>
                </c:pt>
                <c:pt idx="938">
                  <c:v>44873</c:v>
                </c:pt>
                <c:pt idx="939">
                  <c:v>44872</c:v>
                </c:pt>
                <c:pt idx="940">
                  <c:v>44869</c:v>
                </c:pt>
                <c:pt idx="941">
                  <c:v>44868</c:v>
                </c:pt>
                <c:pt idx="942">
                  <c:v>44867</c:v>
                </c:pt>
                <c:pt idx="943">
                  <c:v>44866</c:v>
                </c:pt>
                <c:pt idx="944">
                  <c:v>44865</c:v>
                </c:pt>
                <c:pt idx="945">
                  <c:v>44862</c:v>
                </c:pt>
                <c:pt idx="946">
                  <c:v>44861</c:v>
                </c:pt>
                <c:pt idx="947">
                  <c:v>44860</c:v>
                </c:pt>
                <c:pt idx="948">
                  <c:v>44859</c:v>
                </c:pt>
                <c:pt idx="949">
                  <c:v>44858</c:v>
                </c:pt>
                <c:pt idx="950">
                  <c:v>44855</c:v>
                </c:pt>
                <c:pt idx="951">
                  <c:v>44854</c:v>
                </c:pt>
                <c:pt idx="952">
                  <c:v>44853</c:v>
                </c:pt>
                <c:pt idx="953">
                  <c:v>44852</c:v>
                </c:pt>
                <c:pt idx="954">
                  <c:v>44851</c:v>
                </c:pt>
                <c:pt idx="955">
                  <c:v>44848</c:v>
                </c:pt>
                <c:pt idx="956">
                  <c:v>44847</c:v>
                </c:pt>
                <c:pt idx="957">
                  <c:v>44846</c:v>
                </c:pt>
                <c:pt idx="958">
                  <c:v>44845</c:v>
                </c:pt>
                <c:pt idx="959">
                  <c:v>44844</c:v>
                </c:pt>
                <c:pt idx="960">
                  <c:v>44841</c:v>
                </c:pt>
                <c:pt idx="961">
                  <c:v>44840</c:v>
                </c:pt>
                <c:pt idx="962">
                  <c:v>44839</c:v>
                </c:pt>
                <c:pt idx="963">
                  <c:v>44838</c:v>
                </c:pt>
                <c:pt idx="964">
                  <c:v>44837</c:v>
                </c:pt>
                <c:pt idx="965">
                  <c:v>44834</c:v>
                </c:pt>
                <c:pt idx="966">
                  <c:v>44833</c:v>
                </c:pt>
                <c:pt idx="967">
                  <c:v>44832</c:v>
                </c:pt>
                <c:pt idx="968">
                  <c:v>44831</c:v>
                </c:pt>
                <c:pt idx="969">
                  <c:v>44830</c:v>
                </c:pt>
                <c:pt idx="970">
                  <c:v>44827</c:v>
                </c:pt>
                <c:pt idx="971">
                  <c:v>44826</c:v>
                </c:pt>
                <c:pt idx="972">
                  <c:v>44825</c:v>
                </c:pt>
                <c:pt idx="973">
                  <c:v>44824</c:v>
                </c:pt>
                <c:pt idx="974">
                  <c:v>44823</c:v>
                </c:pt>
                <c:pt idx="975">
                  <c:v>44820</c:v>
                </c:pt>
                <c:pt idx="976">
                  <c:v>44819</c:v>
                </c:pt>
                <c:pt idx="977">
                  <c:v>44818</c:v>
                </c:pt>
                <c:pt idx="978">
                  <c:v>44817</c:v>
                </c:pt>
                <c:pt idx="979">
                  <c:v>44816</c:v>
                </c:pt>
                <c:pt idx="980">
                  <c:v>44813</c:v>
                </c:pt>
                <c:pt idx="981">
                  <c:v>44812</c:v>
                </c:pt>
                <c:pt idx="982">
                  <c:v>44811</c:v>
                </c:pt>
                <c:pt idx="983">
                  <c:v>44810</c:v>
                </c:pt>
                <c:pt idx="984">
                  <c:v>44809</c:v>
                </c:pt>
                <c:pt idx="985">
                  <c:v>44806</c:v>
                </c:pt>
                <c:pt idx="986">
                  <c:v>44805</c:v>
                </c:pt>
                <c:pt idx="987">
                  <c:v>44804</c:v>
                </c:pt>
                <c:pt idx="988">
                  <c:v>44803</c:v>
                </c:pt>
                <c:pt idx="989">
                  <c:v>44802</c:v>
                </c:pt>
                <c:pt idx="990">
                  <c:v>44799</c:v>
                </c:pt>
                <c:pt idx="991">
                  <c:v>44798</c:v>
                </c:pt>
                <c:pt idx="992">
                  <c:v>44797</c:v>
                </c:pt>
                <c:pt idx="993">
                  <c:v>44796</c:v>
                </c:pt>
                <c:pt idx="994">
                  <c:v>44795</c:v>
                </c:pt>
                <c:pt idx="995">
                  <c:v>44792</c:v>
                </c:pt>
                <c:pt idx="996">
                  <c:v>44791</c:v>
                </c:pt>
                <c:pt idx="997">
                  <c:v>44790</c:v>
                </c:pt>
                <c:pt idx="998">
                  <c:v>44789</c:v>
                </c:pt>
                <c:pt idx="999">
                  <c:v>44788</c:v>
                </c:pt>
                <c:pt idx="1000">
                  <c:v>44785</c:v>
                </c:pt>
                <c:pt idx="1001">
                  <c:v>44784</c:v>
                </c:pt>
                <c:pt idx="1002">
                  <c:v>44783</c:v>
                </c:pt>
                <c:pt idx="1003">
                  <c:v>44782</c:v>
                </c:pt>
                <c:pt idx="1004">
                  <c:v>44781</c:v>
                </c:pt>
                <c:pt idx="1005">
                  <c:v>44778</c:v>
                </c:pt>
                <c:pt idx="1006">
                  <c:v>44777</c:v>
                </c:pt>
                <c:pt idx="1007">
                  <c:v>44776</c:v>
                </c:pt>
                <c:pt idx="1008">
                  <c:v>44775</c:v>
                </c:pt>
                <c:pt idx="1009">
                  <c:v>44774</c:v>
                </c:pt>
                <c:pt idx="1010">
                  <c:v>44771</c:v>
                </c:pt>
                <c:pt idx="1011">
                  <c:v>44770</c:v>
                </c:pt>
                <c:pt idx="1012">
                  <c:v>44769</c:v>
                </c:pt>
                <c:pt idx="1013">
                  <c:v>44768</c:v>
                </c:pt>
                <c:pt idx="1014">
                  <c:v>44767</c:v>
                </c:pt>
                <c:pt idx="1015">
                  <c:v>44764</c:v>
                </c:pt>
                <c:pt idx="1016">
                  <c:v>44763</c:v>
                </c:pt>
                <c:pt idx="1017">
                  <c:v>44762</c:v>
                </c:pt>
                <c:pt idx="1018">
                  <c:v>44761</c:v>
                </c:pt>
                <c:pt idx="1019">
                  <c:v>44760</c:v>
                </c:pt>
                <c:pt idx="1020">
                  <c:v>44757</c:v>
                </c:pt>
                <c:pt idx="1021">
                  <c:v>44756</c:v>
                </c:pt>
                <c:pt idx="1022">
                  <c:v>44755</c:v>
                </c:pt>
                <c:pt idx="1023">
                  <c:v>44754</c:v>
                </c:pt>
                <c:pt idx="1024">
                  <c:v>44753</c:v>
                </c:pt>
                <c:pt idx="1025">
                  <c:v>44750</c:v>
                </c:pt>
                <c:pt idx="1026">
                  <c:v>44749</c:v>
                </c:pt>
                <c:pt idx="1027">
                  <c:v>44748</c:v>
                </c:pt>
                <c:pt idx="1028">
                  <c:v>44747</c:v>
                </c:pt>
                <c:pt idx="1029">
                  <c:v>44746</c:v>
                </c:pt>
                <c:pt idx="1030">
                  <c:v>44743</c:v>
                </c:pt>
                <c:pt idx="1031">
                  <c:v>44742</c:v>
                </c:pt>
                <c:pt idx="1032">
                  <c:v>44741</c:v>
                </c:pt>
                <c:pt idx="1033">
                  <c:v>44740</c:v>
                </c:pt>
                <c:pt idx="1034">
                  <c:v>44739</c:v>
                </c:pt>
                <c:pt idx="1035">
                  <c:v>44736</c:v>
                </c:pt>
                <c:pt idx="1036">
                  <c:v>44735</c:v>
                </c:pt>
                <c:pt idx="1037">
                  <c:v>44734</c:v>
                </c:pt>
                <c:pt idx="1038">
                  <c:v>44733</c:v>
                </c:pt>
                <c:pt idx="1039">
                  <c:v>44732</c:v>
                </c:pt>
                <c:pt idx="1040">
                  <c:v>44729</c:v>
                </c:pt>
                <c:pt idx="1041">
                  <c:v>44728</c:v>
                </c:pt>
                <c:pt idx="1042">
                  <c:v>44727</c:v>
                </c:pt>
                <c:pt idx="1043">
                  <c:v>44726</c:v>
                </c:pt>
                <c:pt idx="1044">
                  <c:v>44725</c:v>
                </c:pt>
                <c:pt idx="1045">
                  <c:v>44722</c:v>
                </c:pt>
                <c:pt idx="1046">
                  <c:v>44721</c:v>
                </c:pt>
                <c:pt idx="1047">
                  <c:v>44720</c:v>
                </c:pt>
                <c:pt idx="1048">
                  <c:v>44719</c:v>
                </c:pt>
                <c:pt idx="1049">
                  <c:v>44718</c:v>
                </c:pt>
                <c:pt idx="1050">
                  <c:v>44715</c:v>
                </c:pt>
                <c:pt idx="1051">
                  <c:v>44714</c:v>
                </c:pt>
                <c:pt idx="1052">
                  <c:v>44713</c:v>
                </c:pt>
                <c:pt idx="1053">
                  <c:v>44712</c:v>
                </c:pt>
                <c:pt idx="1054">
                  <c:v>44711</c:v>
                </c:pt>
                <c:pt idx="1055">
                  <c:v>44708</c:v>
                </c:pt>
                <c:pt idx="1056">
                  <c:v>44707</c:v>
                </c:pt>
                <c:pt idx="1057">
                  <c:v>44706</c:v>
                </c:pt>
                <c:pt idx="1058">
                  <c:v>44705</c:v>
                </c:pt>
                <c:pt idx="1059">
                  <c:v>44704</c:v>
                </c:pt>
                <c:pt idx="1060">
                  <c:v>44701</c:v>
                </c:pt>
                <c:pt idx="1061">
                  <c:v>44700</c:v>
                </c:pt>
                <c:pt idx="1062">
                  <c:v>44699</c:v>
                </c:pt>
                <c:pt idx="1063">
                  <c:v>44698</c:v>
                </c:pt>
                <c:pt idx="1064">
                  <c:v>44697</c:v>
                </c:pt>
                <c:pt idx="1065">
                  <c:v>44694</c:v>
                </c:pt>
                <c:pt idx="1066">
                  <c:v>44693</c:v>
                </c:pt>
                <c:pt idx="1067">
                  <c:v>44692</c:v>
                </c:pt>
                <c:pt idx="1068">
                  <c:v>44691</c:v>
                </c:pt>
                <c:pt idx="1069">
                  <c:v>44690</c:v>
                </c:pt>
                <c:pt idx="1070">
                  <c:v>44687</c:v>
                </c:pt>
                <c:pt idx="1071">
                  <c:v>44686</c:v>
                </c:pt>
                <c:pt idx="1072">
                  <c:v>44685</c:v>
                </c:pt>
                <c:pt idx="1073">
                  <c:v>44684</c:v>
                </c:pt>
                <c:pt idx="1074">
                  <c:v>44683</c:v>
                </c:pt>
                <c:pt idx="1075">
                  <c:v>44680</c:v>
                </c:pt>
                <c:pt idx="1076">
                  <c:v>44679</c:v>
                </c:pt>
                <c:pt idx="1077">
                  <c:v>44678</c:v>
                </c:pt>
                <c:pt idx="1078">
                  <c:v>44677</c:v>
                </c:pt>
                <c:pt idx="1079">
                  <c:v>44676</c:v>
                </c:pt>
                <c:pt idx="1080">
                  <c:v>44673</c:v>
                </c:pt>
                <c:pt idx="1081">
                  <c:v>44672</c:v>
                </c:pt>
                <c:pt idx="1082">
                  <c:v>44671</c:v>
                </c:pt>
                <c:pt idx="1083">
                  <c:v>44670</c:v>
                </c:pt>
                <c:pt idx="1084">
                  <c:v>44669</c:v>
                </c:pt>
                <c:pt idx="1085">
                  <c:v>44666</c:v>
                </c:pt>
                <c:pt idx="1086">
                  <c:v>44665</c:v>
                </c:pt>
                <c:pt idx="1087">
                  <c:v>44664</c:v>
                </c:pt>
                <c:pt idx="1088">
                  <c:v>44663</c:v>
                </c:pt>
                <c:pt idx="1089">
                  <c:v>44662</c:v>
                </c:pt>
                <c:pt idx="1090">
                  <c:v>44659</c:v>
                </c:pt>
                <c:pt idx="1091">
                  <c:v>44658</c:v>
                </c:pt>
                <c:pt idx="1092">
                  <c:v>44657</c:v>
                </c:pt>
                <c:pt idx="1093">
                  <c:v>44656</c:v>
                </c:pt>
                <c:pt idx="1094">
                  <c:v>44655</c:v>
                </c:pt>
                <c:pt idx="1095">
                  <c:v>44652</c:v>
                </c:pt>
                <c:pt idx="1096">
                  <c:v>44651</c:v>
                </c:pt>
                <c:pt idx="1097">
                  <c:v>44650</c:v>
                </c:pt>
                <c:pt idx="1098">
                  <c:v>44649</c:v>
                </c:pt>
                <c:pt idx="1099">
                  <c:v>44648</c:v>
                </c:pt>
                <c:pt idx="1100">
                  <c:v>44645</c:v>
                </c:pt>
                <c:pt idx="1101">
                  <c:v>44644</c:v>
                </c:pt>
                <c:pt idx="1102">
                  <c:v>44643</c:v>
                </c:pt>
                <c:pt idx="1103">
                  <c:v>44642</c:v>
                </c:pt>
                <c:pt idx="1104">
                  <c:v>44641</c:v>
                </c:pt>
                <c:pt idx="1105">
                  <c:v>44638</c:v>
                </c:pt>
                <c:pt idx="1106">
                  <c:v>44637</c:v>
                </c:pt>
                <c:pt idx="1107">
                  <c:v>44636</c:v>
                </c:pt>
                <c:pt idx="1108">
                  <c:v>44635</c:v>
                </c:pt>
                <c:pt idx="1109">
                  <c:v>44634</c:v>
                </c:pt>
                <c:pt idx="1110">
                  <c:v>44631</c:v>
                </c:pt>
                <c:pt idx="1111">
                  <c:v>44630</c:v>
                </c:pt>
                <c:pt idx="1112">
                  <c:v>44629</c:v>
                </c:pt>
                <c:pt idx="1113">
                  <c:v>44628</c:v>
                </c:pt>
                <c:pt idx="1114">
                  <c:v>44627</c:v>
                </c:pt>
                <c:pt idx="1115">
                  <c:v>44624</c:v>
                </c:pt>
                <c:pt idx="1116">
                  <c:v>44623</c:v>
                </c:pt>
                <c:pt idx="1117">
                  <c:v>44622</c:v>
                </c:pt>
                <c:pt idx="1118">
                  <c:v>44621</c:v>
                </c:pt>
                <c:pt idx="1119">
                  <c:v>44620</c:v>
                </c:pt>
                <c:pt idx="1120">
                  <c:v>44617</c:v>
                </c:pt>
                <c:pt idx="1121">
                  <c:v>44616</c:v>
                </c:pt>
                <c:pt idx="1122">
                  <c:v>44615</c:v>
                </c:pt>
                <c:pt idx="1123">
                  <c:v>44614</c:v>
                </c:pt>
                <c:pt idx="1124">
                  <c:v>44613</c:v>
                </c:pt>
                <c:pt idx="1125">
                  <c:v>44610</c:v>
                </c:pt>
                <c:pt idx="1126">
                  <c:v>44609</c:v>
                </c:pt>
                <c:pt idx="1127">
                  <c:v>44608</c:v>
                </c:pt>
                <c:pt idx="1128">
                  <c:v>44607</c:v>
                </c:pt>
                <c:pt idx="1129">
                  <c:v>44606</c:v>
                </c:pt>
                <c:pt idx="1130">
                  <c:v>44603</c:v>
                </c:pt>
                <c:pt idx="1131">
                  <c:v>44602</c:v>
                </c:pt>
                <c:pt idx="1132">
                  <c:v>44601</c:v>
                </c:pt>
                <c:pt idx="1133">
                  <c:v>44600</c:v>
                </c:pt>
                <c:pt idx="1134">
                  <c:v>44599</c:v>
                </c:pt>
                <c:pt idx="1135">
                  <c:v>44596</c:v>
                </c:pt>
                <c:pt idx="1136">
                  <c:v>44595</c:v>
                </c:pt>
                <c:pt idx="1137">
                  <c:v>44594</c:v>
                </c:pt>
                <c:pt idx="1138">
                  <c:v>44593</c:v>
                </c:pt>
                <c:pt idx="1139">
                  <c:v>44592</c:v>
                </c:pt>
                <c:pt idx="1140">
                  <c:v>44589</c:v>
                </c:pt>
                <c:pt idx="1141">
                  <c:v>44588</c:v>
                </c:pt>
                <c:pt idx="1142">
                  <c:v>44587</c:v>
                </c:pt>
                <c:pt idx="1143">
                  <c:v>44586</c:v>
                </c:pt>
                <c:pt idx="1144">
                  <c:v>44585</c:v>
                </c:pt>
                <c:pt idx="1145">
                  <c:v>44582</c:v>
                </c:pt>
                <c:pt idx="1146">
                  <c:v>44581</c:v>
                </c:pt>
                <c:pt idx="1147">
                  <c:v>44580</c:v>
                </c:pt>
                <c:pt idx="1148">
                  <c:v>44579</c:v>
                </c:pt>
                <c:pt idx="1149">
                  <c:v>44578</c:v>
                </c:pt>
                <c:pt idx="1150">
                  <c:v>44575</c:v>
                </c:pt>
                <c:pt idx="1151">
                  <c:v>44574</c:v>
                </c:pt>
                <c:pt idx="1152">
                  <c:v>44573</c:v>
                </c:pt>
                <c:pt idx="1153">
                  <c:v>44572</c:v>
                </c:pt>
                <c:pt idx="1154">
                  <c:v>44571</c:v>
                </c:pt>
                <c:pt idx="1155">
                  <c:v>44568</c:v>
                </c:pt>
                <c:pt idx="1156">
                  <c:v>44567</c:v>
                </c:pt>
                <c:pt idx="1157">
                  <c:v>44566</c:v>
                </c:pt>
                <c:pt idx="1158">
                  <c:v>44565</c:v>
                </c:pt>
                <c:pt idx="1159">
                  <c:v>44564</c:v>
                </c:pt>
                <c:pt idx="1160">
                  <c:v>44561</c:v>
                </c:pt>
                <c:pt idx="1161">
                  <c:v>44560</c:v>
                </c:pt>
                <c:pt idx="1162">
                  <c:v>44559</c:v>
                </c:pt>
                <c:pt idx="1163">
                  <c:v>44558</c:v>
                </c:pt>
                <c:pt idx="1164">
                  <c:v>44557</c:v>
                </c:pt>
                <c:pt idx="1165">
                  <c:v>44554</c:v>
                </c:pt>
                <c:pt idx="1166">
                  <c:v>44553</c:v>
                </c:pt>
                <c:pt idx="1167">
                  <c:v>44552</c:v>
                </c:pt>
                <c:pt idx="1168">
                  <c:v>44551</c:v>
                </c:pt>
                <c:pt idx="1169">
                  <c:v>44550</c:v>
                </c:pt>
                <c:pt idx="1170">
                  <c:v>44547</c:v>
                </c:pt>
                <c:pt idx="1171">
                  <c:v>44546</c:v>
                </c:pt>
                <c:pt idx="1172">
                  <c:v>44545</c:v>
                </c:pt>
                <c:pt idx="1173">
                  <c:v>44544</c:v>
                </c:pt>
                <c:pt idx="1174">
                  <c:v>44543</c:v>
                </c:pt>
                <c:pt idx="1175">
                  <c:v>44540</c:v>
                </c:pt>
                <c:pt idx="1176">
                  <c:v>44539</c:v>
                </c:pt>
                <c:pt idx="1177">
                  <c:v>44538</c:v>
                </c:pt>
                <c:pt idx="1178">
                  <c:v>44537</c:v>
                </c:pt>
                <c:pt idx="1179">
                  <c:v>44536</c:v>
                </c:pt>
                <c:pt idx="1180">
                  <c:v>44533</c:v>
                </c:pt>
                <c:pt idx="1181">
                  <c:v>44532</c:v>
                </c:pt>
                <c:pt idx="1182">
                  <c:v>44531</c:v>
                </c:pt>
                <c:pt idx="1183">
                  <c:v>44530</c:v>
                </c:pt>
                <c:pt idx="1184">
                  <c:v>44529</c:v>
                </c:pt>
                <c:pt idx="1185">
                  <c:v>44526</c:v>
                </c:pt>
                <c:pt idx="1186">
                  <c:v>44525</c:v>
                </c:pt>
                <c:pt idx="1187">
                  <c:v>44524</c:v>
                </c:pt>
                <c:pt idx="1188">
                  <c:v>44523</c:v>
                </c:pt>
                <c:pt idx="1189">
                  <c:v>44522</c:v>
                </c:pt>
                <c:pt idx="1190">
                  <c:v>44519</c:v>
                </c:pt>
                <c:pt idx="1191">
                  <c:v>44518</c:v>
                </c:pt>
                <c:pt idx="1192">
                  <c:v>44517</c:v>
                </c:pt>
                <c:pt idx="1193">
                  <c:v>44516</c:v>
                </c:pt>
                <c:pt idx="1194">
                  <c:v>44515</c:v>
                </c:pt>
                <c:pt idx="1195">
                  <c:v>44512</c:v>
                </c:pt>
                <c:pt idx="1196">
                  <c:v>44511</c:v>
                </c:pt>
                <c:pt idx="1197">
                  <c:v>44510</c:v>
                </c:pt>
                <c:pt idx="1198">
                  <c:v>44509</c:v>
                </c:pt>
                <c:pt idx="1199">
                  <c:v>44508</c:v>
                </c:pt>
                <c:pt idx="1200">
                  <c:v>44505</c:v>
                </c:pt>
                <c:pt idx="1201">
                  <c:v>44504</c:v>
                </c:pt>
                <c:pt idx="1202">
                  <c:v>44503</c:v>
                </c:pt>
                <c:pt idx="1203">
                  <c:v>44502</c:v>
                </c:pt>
                <c:pt idx="1204">
                  <c:v>44501</c:v>
                </c:pt>
                <c:pt idx="1205">
                  <c:v>44498</c:v>
                </c:pt>
                <c:pt idx="1206">
                  <c:v>44497</c:v>
                </c:pt>
                <c:pt idx="1207">
                  <c:v>44496</c:v>
                </c:pt>
                <c:pt idx="1208">
                  <c:v>44495</c:v>
                </c:pt>
                <c:pt idx="1209">
                  <c:v>44494</c:v>
                </c:pt>
                <c:pt idx="1210">
                  <c:v>44491</c:v>
                </c:pt>
                <c:pt idx="1211">
                  <c:v>44490</c:v>
                </c:pt>
                <c:pt idx="1212">
                  <c:v>44489</c:v>
                </c:pt>
                <c:pt idx="1213">
                  <c:v>44488</c:v>
                </c:pt>
                <c:pt idx="1214">
                  <c:v>44487</c:v>
                </c:pt>
                <c:pt idx="1215">
                  <c:v>44484</c:v>
                </c:pt>
                <c:pt idx="1216">
                  <c:v>44483</c:v>
                </c:pt>
                <c:pt idx="1217">
                  <c:v>44482</c:v>
                </c:pt>
                <c:pt idx="1218">
                  <c:v>44481</c:v>
                </c:pt>
                <c:pt idx="1219">
                  <c:v>44480</c:v>
                </c:pt>
                <c:pt idx="1220">
                  <c:v>44477</c:v>
                </c:pt>
                <c:pt idx="1221">
                  <c:v>44476</c:v>
                </c:pt>
                <c:pt idx="1222">
                  <c:v>44475</c:v>
                </c:pt>
                <c:pt idx="1223">
                  <c:v>44474</c:v>
                </c:pt>
                <c:pt idx="1224">
                  <c:v>44473</c:v>
                </c:pt>
                <c:pt idx="1225">
                  <c:v>44470</c:v>
                </c:pt>
                <c:pt idx="1226">
                  <c:v>44469</c:v>
                </c:pt>
                <c:pt idx="1227">
                  <c:v>44468</c:v>
                </c:pt>
                <c:pt idx="1228">
                  <c:v>44467</c:v>
                </c:pt>
                <c:pt idx="1229">
                  <c:v>44466</c:v>
                </c:pt>
                <c:pt idx="1230">
                  <c:v>44463</c:v>
                </c:pt>
                <c:pt idx="1231">
                  <c:v>44462</c:v>
                </c:pt>
                <c:pt idx="1232">
                  <c:v>44461</c:v>
                </c:pt>
                <c:pt idx="1233">
                  <c:v>44460</c:v>
                </c:pt>
                <c:pt idx="1234">
                  <c:v>44459</c:v>
                </c:pt>
                <c:pt idx="1235">
                  <c:v>44456</c:v>
                </c:pt>
                <c:pt idx="1236">
                  <c:v>44455</c:v>
                </c:pt>
                <c:pt idx="1237">
                  <c:v>44454</c:v>
                </c:pt>
                <c:pt idx="1238">
                  <c:v>44453</c:v>
                </c:pt>
                <c:pt idx="1239">
                  <c:v>44452</c:v>
                </c:pt>
                <c:pt idx="1240">
                  <c:v>44449</c:v>
                </c:pt>
                <c:pt idx="1241">
                  <c:v>44448</c:v>
                </c:pt>
                <c:pt idx="1242">
                  <c:v>44447</c:v>
                </c:pt>
                <c:pt idx="1243">
                  <c:v>44446</c:v>
                </c:pt>
                <c:pt idx="1244">
                  <c:v>44445</c:v>
                </c:pt>
                <c:pt idx="1245">
                  <c:v>44442</c:v>
                </c:pt>
                <c:pt idx="1246">
                  <c:v>44441</c:v>
                </c:pt>
                <c:pt idx="1247">
                  <c:v>44440</c:v>
                </c:pt>
                <c:pt idx="1248">
                  <c:v>44439</c:v>
                </c:pt>
                <c:pt idx="1249">
                  <c:v>44438</c:v>
                </c:pt>
                <c:pt idx="1250">
                  <c:v>44435</c:v>
                </c:pt>
                <c:pt idx="1251">
                  <c:v>44434</c:v>
                </c:pt>
                <c:pt idx="1252">
                  <c:v>44433</c:v>
                </c:pt>
                <c:pt idx="1253">
                  <c:v>44432</c:v>
                </c:pt>
                <c:pt idx="1254">
                  <c:v>44431</c:v>
                </c:pt>
                <c:pt idx="1255">
                  <c:v>44428</c:v>
                </c:pt>
                <c:pt idx="1256">
                  <c:v>44427</c:v>
                </c:pt>
                <c:pt idx="1257">
                  <c:v>44426</c:v>
                </c:pt>
                <c:pt idx="1258">
                  <c:v>44425</c:v>
                </c:pt>
                <c:pt idx="1259">
                  <c:v>44424</c:v>
                </c:pt>
                <c:pt idx="1260">
                  <c:v>44421</c:v>
                </c:pt>
                <c:pt idx="1261">
                  <c:v>44420</c:v>
                </c:pt>
                <c:pt idx="1262">
                  <c:v>44419</c:v>
                </c:pt>
                <c:pt idx="1263">
                  <c:v>44418</c:v>
                </c:pt>
                <c:pt idx="1264">
                  <c:v>44417</c:v>
                </c:pt>
                <c:pt idx="1265">
                  <c:v>44414</c:v>
                </c:pt>
                <c:pt idx="1266">
                  <c:v>44413</c:v>
                </c:pt>
                <c:pt idx="1267">
                  <c:v>44412</c:v>
                </c:pt>
                <c:pt idx="1268">
                  <c:v>44411</c:v>
                </c:pt>
                <c:pt idx="1269">
                  <c:v>44410</c:v>
                </c:pt>
                <c:pt idx="1270">
                  <c:v>44407</c:v>
                </c:pt>
                <c:pt idx="1271">
                  <c:v>44406</c:v>
                </c:pt>
                <c:pt idx="1272">
                  <c:v>44405</c:v>
                </c:pt>
                <c:pt idx="1273">
                  <c:v>44404</c:v>
                </c:pt>
                <c:pt idx="1274">
                  <c:v>44403</c:v>
                </c:pt>
                <c:pt idx="1275">
                  <c:v>44400</c:v>
                </c:pt>
                <c:pt idx="1276">
                  <c:v>44399</c:v>
                </c:pt>
                <c:pt idx="1277">
                  <c:v>44398</c:v>
                </c:pt>
                <c:pt idx="1278">
                  <c:v>44397</c:v>
                </c:pt>
                <c:pt idx="1279">
                  <c:v>44396</c:v>
                </c:pt>
                <c:pt idx="1280">
                  <c:v>44393</c:v>
                </c:pt>
                <c:pt idx="1281">
                  <c:v>44392</c:v>
                </c:pt>
                <c:pt idx="1282">
                  <c:v>44391</c:v>
                </c:pt>
                <c:pt idx="1283">
                  <c:v>44390</c:v>
                </c:pt>
                <c:pt idx="1284">
                  <c:v>44389</c:v>
                </c:pt>
                <c:pt idx="1285">
                  <c:v>44386</c:v>
                </c:pt>
                <c:pt idx="1286">
                  <c:v>44385</c:v>
                </c:pt>
                <c:pt idx="1287">
                  <c:v>44384</c:v>
                </c:pt>
                <c:pt idx="1288">
                  <c:v>44383</c:v>
                </c:pt>
                <c:pt idx="1289">
                  <c:v>44382</c:v>
                </c:pt>
                <c:pt idx="1290">
                  <c:v>44379</c:v>
                </c:pt>
                <c:pt idx="1291">
                  <c:v>44378</c:v>
                </c:pt>
                <c:pt idx="1292">
                  <c:v>44377</c:v>
                </c:pt>
                <c:pt idx="1293">
                  <c:v>44376</c:v>
                </c:pt>
                <c:pt idx="1294">
                  <c:v>44375</c:v>
                </c:pt>
                <c:pt idx="1295">
                  <c:v>44372</c:v>
                </c:pt>
                <c:pt idx="1296">
                  <c:v>44371</c:v>
                </c:pt>
                <c:pt idx="1297">
                  <c:v>44370</c:v>
                </c:pt>
                <c:pt idx="1298">
                  <c:v>44369</c:v>
                </c:pt>
                <c:pt idx="1299">
                  <c:v>44368</c:v>
                </c:pt>
                <c:pt idx="1300">
                  <c:v>44365</c:v>
                </c:pt>
                <c:pt idx="1301">
                  <c:v>44364</c:v>
                </c:pt>
                <c:pt idx="1302">
                  <c:v>44363</c:v>
                </c:pt>
                <c:pt idx="1303">
                  <c:v>44362</c:v>
                </c:pt>
                <c:pt idx="1304">
                  <c:v>44361</c:v>
                </c:pt>
                <c:pt idx="1305">
                  <c:v>44358</c:v>
                </c:pt>
                <c:pt idx="1306">
                  <c:v>44357</c:v>
                </c:pt>
                <c:pt idx="1307">
                  <c:v>44356</c:v>
                </c:pt>
                <c:pt idx="1308">
                  <c:v>44355</c:v>
                </c:pt>
                <c:pt idx="1309">
                  <c:v>44354</c:v>
                </c:pt>
                <c:pt idx="1310">
                  <c:v>44351</c:v>
                </c:pt>
                <c:pt idx="1311">
                  <c:v>44350</c:v>
                </c:pt>
                <c:pt idx="1312">
                  <c:v>44349</c:v>
                </c:pt>
                <c:pt idx="1313">
                  <c:v>44348</c:v>
                </c:pt>
                <c:pt idx="1314">
                  <c:v>44347</c:v>
                </c:pt>
                <c:pt idx="1315">
                  <c:v>44344</c:v>
                </c:pt>
                <c:pt idx="1316">
                  <c:v>44343</c:v>
                </c:pt>
                <c:pt idx="1317">
                  <c:v>44342</c:v>
                </c:pt>
                <c:pt idx="1318">
                  <c:v>44341</c:v>
                </c:pt>
                <c:pt idx="1319">
                  <c:v>44340</c:v>
                </c:pt>
                <c:pt idx="1320">
                  <c:v>44337</c:v>
                </c:pt>
                <c:pt idx="1321">
                  <c:v>44336</c:v>
                </c:pt>
                <c:pt idx="1322">
                  <c:v>44335</c:v>
                </c:pt>
                <c:pt idx="1323">
                  <c:v>44334</c:v>
                </c:pt>
                <c:pt idx="1324">
                  <c:v>44333</c:v>
                </c:pt>
                <c:pt idx="1325">
                  <c:v>44330</c:v>
                </c:pt>
                <c:pt idx="1326">
                  <c:v>44329</c:v>
                </c:pt>
                <c:pt idx="1327">
                  <c:v>44328</c:v>
                </c:pt>
                <c:pt idx="1328">
                  <c:v>44327</c:v>
                </c:pt>
                <c:pt idx="1329">
                  <c:v>44326</c:v>
                </c:pt>
                <c:pt idx="1330">
                  <c:v>44323</c:v>
                </c:pt>
                <c:pt idx="1331">
                  <c:v>44322</c:v>
                </c:pt>
                <c:pt idx="1332">
                  <c:v>44321</c:v>
                </c:pt>
                <c:pt idx="1333">
                  <c:v>44320</c:v>
                </c:pt>
                <c:pt idx="1334">
                  <c:v>44319</c:v>
                </c:pt>
                <c:pt idx="1335">
                  <c:v>44316</c:v>
                </c:pt>
                <c:pt idx="1336">
                  <c:v>44315</c:v>
                </c:pt>
                <c:pt idx="1337">
                  <c:v>44314</c:v>
                </c:pt>
                <c:pt idx="1338">
                  <c:v>44313</c:v>
                </c:pt>
                <c:pt idx="1339">
                  <c:v>44312</c:v>
                </c:pt>
                <c:pt idx="1340">
                  <c:v>44309</c:v>
                </c:pt>
                <c:pt idx="1341">
                  <c:v>44308</c:v>
                </c:pt>
                <c:pt idx="1342">
                  <c:v>44307</c:v>
                </c:pt>
                <c:pt idx="1343">
                  <c:v>44306</c:v>
                </c:pt>
                <c:pt idx="1344">
                  <c:v>44305</c:v>
                </c:pt>
                <c:pt idx="1345">
                  <c:v>44302</c:v>
                </c:pt>
                <c:pt idx="1346">
                  <c:v>44301</c:v>
                </c:pt>
                <c:pt idx="1347">
                  <c:v>44300</c:v>
                </c:pt>
                <c:pt idx="1348">
                  <c:v>44299</c:v>
                </c:pt>
                <c:pt idx="1349">
                  <c:v>44298</c:v>
                </c:pt>
                <c:pt idx="1350">
                  <c:v>44295</c:v>
                </c:pt>
                <c:pt idx="1351">
                  <c:v>44294</c:v>
                </c:pt>
                <c:pt idx="1352">
                  <c:v>44293</c:v>
                </c:pt>
                <c:pt idx="1353">
                  <c:v>44292</c:v>
                </c:pt>
                <c:pt idx="1354">
                  <c:v>44291</c:v>
                </c:pt>
                <c:pt idx="1355">
                  <c:v>44288</c:v>
                </c:pt>
                <c:pt idx="1356">
                  <c:v>44287</c:v>
                </c:pt>
                <c:pt idx="1357">
                  <c:v>44286</c:v>
                </c:pt>
                <c:pt idx="1358">
                  <c:v>44285</c:v>
                </c:pt>
                <c:pt idx="1359">
                  <c:v>44284</c:v>
                </c:pt>
                <c:pt idx="1360">
                  <c:v>44281</c:v>
                </c:pt>
                <c:pt idx="1361">
                  <c:v>44280</c:v>
                </c:pt>
                <c:pt idx="1362">
                  <c:v>44279</c:v>
                </c:pt>
                <c:pt idx="1363">
                  <c:v>44278</c:v>
                </c:pt>
                <c:pt idx="1364">
                  <c:v>44277</c:v>
                </c:pt>
                <c:pt idx="1365">
                  <c:v>44274</c:v>
                </c:pt>
                <c:pt idx="1366">
                  <c:v>44273</c:v>
                </c:pt>
                <c:pt idx="1367">
                  <c:v>44272</c:v>
                </c:pt>
                <c:pt idx="1368">
                  <c:v>44271</c:v>
                </c:pt>
                <c:pt idx="1369">
                  <c:v>44270</c:v>
                </c:pt>
                <c:pt idx="1370">
                  <c:v>44267</c:v>
                </c:pt>
                <c:pt idx="1371">
                  <c:v>44266</c:v>
                </c:pt>
                <c:pt idx="1372">
                  <c:v>44265</c:v>
                </c:pt>
                <c:pt idx="1373">
                  <c:v>44264</c:v>
                </c:pt>
                <c:pt idx="1374">
                  <c:v>44263</c:v>
                </c:pt>
                <c:pt idx="1375">
                  <c:v>44260</c:v>
                </c:pt>
                <c:pt idx="1376">
                  <c:v>44259</c:v>
                </c:pt>
                <c:pt idx="1377">
                  <c:v>44258</c:v>
                </c:pt>
                <c:pt idx="1378">
                  <c:v>44257</c:v>
                </c:pt>
                <c:pt idx="1379">
                  <c:v>44256</c:v>
                </c:pt>
                <c:pt idx="1380">
                  <c:v>44253</c:v>
                </c:pt>
                <c:pt idx="1381">
                  <c:v>44252</c:v>
                </c:pt>
                <c:pt idx="1382">
                  <c:v>44251</c:v>
                </c:pt>
                <c:pt idx="1383">
                  <c:v>44250</c:v>
                </c:pt>
                <c:pt idx="1384">
                  <c:v>44249</c:v>
                </c:pt>
                <c:pt idx="1385">
                  <c:v>44246</c:v>
                </c:pt>
                <c:pt idx="1386">
                  <c:v>44245</c:v>
                </c:pt>
                <c:pt idx="1387">
                  <c:v>44244</c:v>
                </c:pt>
                <c:pt idx="1388">
                  <c:v>44243</c:v>
                </c:pt>
                <c:pt idx="1389">
                  <c:v>44242</c:v>
                </c:pt>
                <c:pt idx="1390">
                  <c:v>44239</c:v>
                </c:pt>
                <c:pt idx="1391">
                  <c:v>44238</c:v>
                </c:pt>
                <c:pt idx="1392">
                  <c:v>44237</c:v>
                </c:pt>
                <c:pt idx="1393">
                  <c:v>44236</c:v>
                </c:pt>
                <c:pt idx="1394">
                  <c:v>44235</c:v>
                </c:pt>
                <c:pt idx="1395">
                  <c:v>44232</c:v>
                </c:pt>
                <c:pt idx="1396">
                  <c:v>44231</c:v>
                </c:pt>
                <c:pt idx="1397">
                  <c:v>44230</c:v>
                </c:pt>
                <c:pt idx="1398">
                  <c:v>44229</c:v>
                </c:pt>
                <c:pt idx="1399">
                  <c:v>44228</c:v>
                </c:pt>
                <c:pt idx="1400">
                  <c:v>44225</c:v>
                </c:pt>
                <c:pt idx="1401">
                  <c:v>44224</c:v>
                </c:pt>
                <c:pt idx="1402">
                  <c:v>44223</c:v>
                </c:pt>
                <c:pt idx="1403">
                  <c:v>44222</c:v>
                </c:pt>
                <c:pt idx="1404">
                  <c:v>44221</c:v>
                </c:pt>
                <c:pt idx="1405">
                  <c:v>44218</c:v>
                </c:pt>
                <c:pt idx="1406">
                  <c:v>44217</c:v>
                </c:pt>
                <c:pt idx="1407">
                  <c:v>44216</c:v>
                </c:pt>
                <c:pt idx="1408">
                  <c:v>44215</c:v>
                </c:pt>
                <c:pt idx="1409">
                  <c:v>44214</c:v>
                </c:pt>
                <c:pt idx="1410">
                  <c:v>44211</c:v>
                </c:pt>
                <c:pt idx="1411">
                  <c:v>44210</c:v>
                </c:pt>
                <c:pt idx="1412">
                  <c:v>44209</c:v>
                </c:pt>
                <c:pt idx="1413">
                  <c:v>44208</c:v>
                </c:pt>
                <c:pt idx="1414">
                  <c:v>44207</c:v>
                </c:pt>
                <c:pt idx="1415">
                  <c:v>44204</c:v>
                </c:pt>
                <c:pt idx="1416">
                  <c:v>44203</c:v>
                </c:pt>
                <c:pt idx="1417">
                  <c:v>44202</c:v>
                </c:pt>
                <c:pt idx="1418">
                  <c:v>44201</c:v>
                </c:pt>
                <c:pt idx="1419">
                  <c:v>44200</c:v>
                </c:pt>
                <c:pt idx="1420">
                  <c:v>44197</c:v>
                </c:pt>
                <c:pt idx="1421">
                  <c:v>44196</c:v>
                </c:pt>
                <c:pt idx="1422">
                  <c:v>44195</c:v>
                </c:pt>
                <c:pt idx="1423">
                  <c:v>44194</c:v>
                </c:pt>
                <c:pt idx="1424">
                  <c:v>44193</c:v>
                </c:pt>
                <c:pt idx="1425">
                  <c:v>44190</c:v>
                </c:pt>
                <c:pt idx="1426">
                  <c:v>44189</c:v>
                </c:pt>
                <c:pt idx="1427">
                  <c:v>44188</c:v>
                </c:pt>
                <c:pt idx="1428">
                  <c:v>44187</c:v>
                </c:pt>
                <c:pt idx="1429">
                  <c:v>44186</c:v>
                </c:pt>
                <c:pt idx="1430">
                  <c:v>44183</c:v>
                </c:pt>
                <c:pt idx="1431">
                  <c:v>44182</c:v>
                </c:pt>
                <c:pt idx="1432">
                  <c:v>44181</c:v>
                </c:pt>
                <c:pt idx="1433">
                  <c:v>44180</c:v>
                </c:pt>
                <c:pt idx="1434">
                  <c:v>44179</c:v>
                </c:pt>
                <c:pt idx="1435">
                  <c:v>44176</c:v>
                </c:pt>
                <c:pt idx="1436">
                  <c:v>44175</c:v>
                </c:pt>
                <c:pt idx="1437">
                  <c:v>44174</c:v>
                </c:pt>
                <c:pt idx="1438">
                  <c:v>44173</c:v>
                </c:pt>
                <c:pt idx="1439">
                  <c:v>44172</c:v>
                </c:pt>
                <c:pt idx="1440">
                  <c:v>44169</c:v>
                </c:pt>
                <c:pt idx="1441">
                  <c:v>44168</c:v>
                </c:pt>
                <c:pt idx="1442">
                  <c:v>44167</c:v>
                </c:pt>
                <c:pt idx="1443">
                  <c:v>44166</c:v>
                </c:pt>
                <c:pt idx="1444">
                  <c:v>44165</c:v>
                </c:pt>
                <c:pt idx="1445">
                  <c:v>44162</c:v>
                </c:pt>
                <c:pt idx="1446">
                  <c:v>44161</c:v>
                </c:pt>
                <c:pt idx="1447">
                  <c:v>44160</c:v>
                </c:pt>
                <c:pt idx="1448">
                  <c:v>44159</c:v>
                </c:pt>
                <c:pt idx="1449">
                  <c:v>44158</c:v>
                </c:pt>
                <c:pt idx="1450">
                  <c:v>44155</c:v>
                </c:pt>
                <c:pt idx="1451">
                  <c:v>44154</c:v>
                </c:pt>
                <c:pt idx="1452">
                  <c:v>44153</c:v>
                </c:pt>
                <c:pt idx="1453">
                  <c:v>44152</c:v>
                </c:pt>
                <c:pt idx="1454">
                  <c:v>44151</c:v>
                </c:pt>
                <c:pt idx="1455">
                  <c:v>44148</c:v>
                </c:pt>
                <c:pt idx="1456">
                  <c:v>44147</c:v>
                </c:pt>
                <c:pt idx="1457">
                  <c:v>44146</c:v>
                </c:pt>
                <c:pt idx="1458">
                  <c:v>44145</c:v>
                </c:pt>
                <c:pt idx="1459">
                  <c:v>44144</c:v>
                </c:pt>
                <c:pt idx="1460">
                  <c:v>44141</c:v>
                </c:pt>
                <c:pt idx="1461">
                  <c:v>44140</c:v>
                </c:pt>
                <c:pt idx="1462">
                  <c:v>44139</c:v>
                </c:pt>
                <c:pt idx="1463">
                  <c:v>44138</c:v>
                </c:pt>
                <c:pt idx="1464">
                  <c:v>44137</c:v>
                </c:pt>
                <c:pt idx="1465">
                  <c:v>44134</c:v>
                </c:pt>
                <c:pt idx="1466">
                  <c:v>44133</c:v>
                </c:pt>
                <c:pt idx="1467">
                  <c:v>44132</c:v>
                </c:pt>
                <c:pt idx="1468">
                  <c:v>44131</c:v>
                </c:pt>
                <c:pt idx="1469">
                  <c:v>44130</c:v>
                </c:pt>
                <c:pt idx="1470">
                  <c:v>44127</c:v>
                </c:pt>
                <c:pt idx="1471">
                  <c:v>44126</c:v>
                </c:pt>
                <c:pt idx="1472">
                  <c:v>44125</c:v>
                </c:pt>
                <c:pt idx="1473">
                  <c:v>44124</c:v>
                </c:pt>
                <c:pt idx="1474">
                  <c:v>44123</c:v>
                </c:pt>
                <c:pt idx="1475">
                  <c:v>44120</c:v>
                </c:pt>
                <c:pt idx="1476">
                  <c:v>44119</c:v>
                </c:pt>
                <c:pt idx="1477">
                  <c:v>44118</c:v>
                </c:pt>
                <c:pt idx="1478">
                  <c:v>44117</c:v>
                </c:pt>
                <c:pt idx="1479">
                  <c:v>44116</c:v>
                </c:pt>
                <c:pt idx="1480">
                  <c:v>44113</c:v>
                </c:pt>
                <c:pt idx="1481">
                  <c:v>44112</c:v>
                </c:pt>
                <c:pt idx="1482">
                  <c:v>44111</c:v>
                </c:pt>
                <c:pt idx="1483">
                  <c:v>44110</c:v>
                </c:pt>
                <c:pt idx="1484">
                  <c:v>44109</c:v>
                </c:pt>
                <c:pt idx="1485">
                  <c:v>44106</c:v>
                </c:pt>
                <c:pt idx="1486">
                  <c:v>44105</c:v>
                </c:pt>
                <c:pt idx="1487">
                  <c:v>44104</c:v>
                </c:pt>
                <c:pt idx="1488">
                  <c:v>44103</c:v>
                </c:pt>
                <c:pt idx="1489">
                  <c:v>44102</c:v>
                </c:pt>
                <c:pt idx="1490">
                  <c:v>44099</c:v>
                </c:pt>
                <c:pt idx="1491">
                  <c:v>44098</c:v>
                </c:pt>
                <c:pt idx="1492">
                  <c:v>44097</c:v>
                </c:pt>
                <c:pt idx="1493">
                  <c:v>44096</c:v>
                </c:pt>
                <c:pt idx="1494">
                  <c:v>44095</c:v>
                </c:pt>
                <c:pt idx="1495">
                  <c:v>44092</c:v>
                </c:pt>
                <c:pt idx="1496">
                  <c:v>44091</c:v>
                </c:pt>
                <c:pt idx="1497">
                  <c:v>44090</c:v>
                </c:pt>
                <c:pt idx="1498">
                  <c:v>44089</c:v>
                </c:pt>
                <c:pt idx="1499">
                  <c:v>44088</c:v>
                </c:pt>
                <c:pt idx="1500">
                  <c:v>44085</c:v>
                </c:pt>
                <c:pt idx="1501">
                  <c:v>44084</c:v>
                </c:pt>
                <c:pt idx="1502">
                  <c:v>44083</c:v>
                </c:pt>
                <c:pt idx="1503">
                  <c:v>44082</c:v>
                </c:pt>
                <c:pt idx="1504">
                  <c:v>44081</c:v>
                </c:pt>
                <c:pt idx="1505">
                  <c:v>44078</c:v>
                </c:pt>
                <c:pt idx="1506">
                  <c:v>44077</c:v>
                </c:pt>
                <c:pt idx="1507">
                  <c:v>44076</c:v>
                </c:pt>
                <c:pt idx="1508">
                  <c:v>44075</c:v>
                </c:pt>
                <c:pt idx="1509">
                  <c:v>44074</c:v>
                </c:pt>
                <c:pt idx="1510">
                  <c:v>44071</c:v>
                </c:pt>
                <c:pt idx="1511">
                  <c:v>44070</c:v>
                </c:pt>
                <c:pt idx="1512">
                  <c:v>44069</c:v>
                </c:pt>
                <c:pt idx="1513">
                  <c:v>44068</c:v>
                </c:pt>
                <c:pt idx="1514">
                  <c:v>44067</c:v>
                </c:pt>
                <c:pt idx="1515">
                  <c:v>44064</c:v>
                </c:pt>
                <c:pt idx="1516">
                  <c:v>44063</c:v>
                </c:pt>
                <c:pt idx="1517">
                  <c:v>44062</c:v>
                </c:pt>
                <c:pt idx="1518">
                  <c:v>44061</c:v>
                </c:pt>
                <c:pt idx="1519">
                  <c:v>44060</c:v>
                </c:pt>
                <c:pt idx="1520">
                  <c:v>44057</c:v>
                </c:pt>
                <c:pt idx="1521">
                  <c:v>44056</c:v>
                </c:pt>
                <c:pt idx="1522">
                  <c:v>44055</c:v>
                </c:pt>
                <c:pt idx="1523">
                  <c:v>44054</c:v>
                </c:pt>
                <c:pt idx="1524">
                  <c:v>44053</c:v>
                </c:pt>
                <c:pt idx="1525">
                  <c:v>44050</c:v>
                </c:pt>
                <c:pt idx="1526">
                  <c:v>44049</c:v>
                </c:pt>
                <c:pt idx="1527">
                  <c:v>44048</c:v>
                </c:pt>
                <c:pt idx="1528">
                  <c:v>44047</c:v>
                </c:pt>
                <c:pt idx="1529">
                  <c:v>44046</c:v>
                </c:pt>
                <c:pt idx="1530">
                  <c:v>44043</c:v>
                </c:pt>
                <c:pt idx="1531">
                  <c:v>44042</c:v>
                </c:pt>
                <c:pt idx="1532">
                  <c:v>44041</c:v>
                </c:pt>
                <c:pt idx="1533">
                  <c:v>44040</c:v>
                </c:pt>
                <c:pt idx="1534">
                  <c:v>44039</c:v>
                </c:pt>
                <c:pt idx="1535">
                  <c:v>44036</c:v>
                </c:pt>
                <c:pt idx="1536">
                  <c:v>44035</c:v>
                </c:pt>
                <c:pt idx="1537">
                  <c:v>44034</c:v>
                </c:pt>
                <c:pt idx="1538">
                  <c:v>44033</c:v>
                </c:pt>
                <c:pt idx="1539">
                  <c:v>44032</c:v>
                </c:pt>
                <c:pt idx="1540">
                  <c:v>44029</c:v>
                </c:pt>
                <c:pt idx="1541">
                  <c:v>44028</c:v>
                </c:pt>
                <c:pt idx="1542">
                  <c:v>44027</c:v>
                </c:pt>
                <c:pt idx="1543">
                  <c:v>44026</c:v>
                </c:pt>
                <c:pt idx="1544">
                  <c:v>44025</c:v>
                </c:pt>
                <c:pt idx="1545">
                  <c:v>44022</c:v>
                </c:pt>
                <c:pt idx="1546">
                  <c:v>44021</c:v>
                </c:pt>
                <c:pt idx="1547">
                  <c:v>44020</c:v>
                </c:pt>
                <c:pt idx="1548">
                  <c:v>44019</c:v>
                </c:pt>
                <c:pt idx="1549">
                  <c:v>44018</c:v>
                </c:pt>
                <c:pt idx="1550">
                  <c:v>44015</c:v>
                </c:pt>
                <c:pt idx="1551">
                  <c:v>44014</c:v>
                </c:pt>
                <c:pt idx="1552">
                  <c:v>44013</c:v>
                </c:pt>
                <c:pt idx="1553">
                  <c:v>44012</c:v>
                </c:pt>
                <c:pt idx="1554">
                  <c:v>44011</c:v>
                </c:pt>
                <c:pt idx="1555">
                  <c:v>44008</c:v>
                </c:pt>
                <c:pt idx="1556">
                  <c:v>44007</c:v>
                </c:pt>
                <c:pt idx="1557">
                  <c:v>44006</c:v>
                </c:pt>
                <c:pt idx="1558">
                  <c:v>44005</c:v>
                </c:pt>
                <c:pt idx="1559">
                  <c:v>44004</c:v>
                </c:pt>
                <c:pt idx="1560">
                  <c:v>44001</c:v>
                </c:pt>
                <c:pt idx="1561">
                  <c:v>44000</c:v>
                </c:pt>
                <c:pt idx="1562">
                  <c:v>43999</c:v>
                </c:pt>
                <c:pt idx="1563">
                  <c:v>43998</c:v>
                </c:pt>
                <c:pt idx="1564">
                  <c:v>43997</c:v>
                </c:pt>
                <c:pt idx="1565">
                  <c:v>43994</c:v>
                </c:pt>
                <c:pt idx="1566">
                  <c:v>43993</c:v>
                </c:pt>
                <c:pt idx="1567">
                  <c:v>43992</c:v>
                </c:pt>
                <c:pt idx="1568">
                  <c:v>43991</c:v>
                </c:pt>
                <c:pt idx="1569">
                  <c:v>43990</c:v>
                </c:pt>
                <c:pt idx="1570">
                  <c:v>43987</c:v>
                </c:pt>
                <c:pt idx="1571">
                  <c:v>43986</c:v>
                </c:pt>
                <c:pt idx="1572">
                  <c:v>43985</c:v>
                </c:pt>
                <c:pt idx="1573">
                  <c:v>43984</c:v>
                </c:pt>
                <c:pt idx="1574">
                  <c:v>43983</c:v>
                </c:pt>
                <c:pt idx="1575">
                  <c:v>43980</c:v>
                </c:pt>
                <c:pt idx="1576">
                  <c:v>43979</c:v>
                </c:pt>
                <c:pt idx="1577">
                  <c:v>43978</c:v>
                </c:pt>
                <c:pt idx="1578">
                  <c:v>43977</c:v>
                </c:pt>
                <c:pt idx="1579">
                  <c:v>43976</c:v>
                </c:pt>
                <c:pt idx="1580">
                  <c:v>43973</c:v>
                </c:pt>
                <c:pt idx="1581">
                  <c:v>43972</c:v>
                </c:pt>
                <c:pt idx="1582">
                  <c:v>43971</c:v>
                </c:pt>
                <c:pt idx="1583">
                  <c:v>43970</c:v>
                </c:pt>
                <c:pt idx="1584">
                  <c:v>43969</c:v>
                </c:pt>
                <c:pt idx="1585">
                  <c:v>43966</c:v>
                </c:pt>
                <c:pt idx="1586">
                  <c:v>43965</c:v>
                </c:pt>
                <c:pt idx="1587">
                  <c:v>43964</c:v>
                </c:pt>
                <c:pt idx="1588">
                  <c:v>43963</c:v>
                </c:pt>
                <c:pt idx="1589">
                  <c:v>43962</c:v>
                </c:pt>
                <c:pt idx="1590">
                  <c:v>43959</c:v>
                </c:pt>
                <c:pt idx="1591">
                  <c:v>43958</c:v>
                </c:pt>
                <c:pt idx="1592">
                  <c:v>43957</c:v>
                </c:pt>
                <c:pt idx="1593">
                  <c:v>43956</c:v>
                </c:pt>
                <c:pt idx="1594">
                  <c:v>43955</c:v>
                </c:pt>
                <c:pt idx="1595">
                  <c:v>43952</c:v>
                </c:pt>
                <c:pt idx="1596">
                  <c:v>43951</c:v>
                </c:pt>
                <c:pt idx="1597">
                  <c:v>43950</c:v>
                </c:pt>
                <c:pt idx="1598">
                  <c:v>43949</c:v>
                </c:pt>
                <c:pt idx="1599">
                  <c:v>43948</c:v>
                </c:pt>
                <c:pt idx="1600">
                  <c:v>43945</c:v>
                </c:pt>
                <c:pt idx="1601">
                  <c:v>43944</c:v>
                </c:pt>
                <c:pt idx="1602">
                  <c:v>43943</c:v>
                </c:pt>
                <c:pt idx="1603">
                  <c:v>43942</c:v>
                </c:pt>
                <c:pt idx="1604">
                  <c:v>43941</c:v>
                </c:pt>
                <c:pt idx="1605">
                  <c:v>43938</c:v>
                </c:pt>
                <c:pt idx="1606">
                  <c:v>43937</c:v>
                </c:pt>
                <c:pt idx="1607">
                  <c:v>43936</c:v>
                </c:pt>
                <c:pt idx="1608">
                  <c:v>43935</c:v>
                </c:pt>
                <c:pt idx="1609">
                  <c:v>43934</c:v>
                </c:pt>
                <c:pt idx="1610">
                  <c:v>43931</c:v>
                </c:pt>
                <c:pt idx="1611">
                  <c:v>43930</c:v>
                </c:pt>
                <c:pt idx="1612">
                  <c:v>43929</c:v>
                </c:pt>
                <c:pt idx="1613">
                  <c:v>43928</c:v>
                </c:pt>
                <c:pt idx="1614">
                  <c:v>43927</c:v>
                </c:pt>
                <c:pt idx="1615">
                  <c:v>43924</c:v>
                </c:pt>
                <c:pt idx="1616">
                  <c:v>43923</c:v>
                </c:pt>
                <c:pt idx="1617">
                  <c:v>43922</c:v>
                </c:pt>
                <c:pt idx="1618">
                  <c:v>43921</c:v>
                </c:pt>
                <c:pt idx="1619">
                  <c:v>43920</c:v>
                </c:pt>
                <c:pt idx="1620">
                  <c:v>43917</c:v>
                </c:pt>
                <c:pt idx="1621">
                  <c:v>43916</c:v>
                </c:pt>
                <c:pt idx="1622">
                  <c:v>43915</c:v>
                </c:pt>
                <c:pt idx="1623">
                  <c:v>43914</c:v>
                </c:pt>
                <c:pt idx="1624">
                  <c:v>43913</c:v>
                </c:pt>
                <c:pt idx="1625">
                  <c:v>43910</c:v>
                </c:pt>
                <c:pt idx="1626">
                  <c:v>43909</c:v>
                </c:pt>
                <c:pt idx="1627">
                  <c:v>43908</c:v>
                </c:pt>
                <c:pt idx="1628">
                  <c:v>43907</c:v>
                </c:pt>
                <c:pt idx="1629">
                  <c:v>43906</c:v>
                </c:pt>
                <c:pt idx="1630">
                  <c:v>43903</c:v>
                </c:pt>
                <c:pt idx="1631">
                  <c:v>43902</c:v>
                </c:pt>
                <c:pt idx="1632">
                  <c:v>43901</c:v>
                </c:pt>
                <c:pt idx="1633">
                  <c:v>43900</c:v>
                </c:pt>
                <c:pt idx="1634">
                  <c:v>43899</c:v>
                </c:pt>
                <c:pt idx="1635">
                  <c:v>43896</c:v>
                </c:pt>
                <c:pt idx="1636">
                  <c:v>43895</c:v>
                </c:pt>
                <c:pt idx="1637">
                  <c:v>43894</c:v>
                </c:pt>
                <c:pt idx="1638">
                  <c:v>43893</c:v>
                </c:pt>
                <c:pt idx="1639">
                  <c:v>43892</c:v>
                </c:pt>
                <c:pt idx="1640">
                  <c:v>43889</c:v>
                </c:pt>
                <c:pt idx="1641">
                  <c:v>43888</c:v>
                </c:pt>
                <c:pt idx="1642">
                  <c:v>43887</c:v>
                </c:pt>
                <c:pt idx="1643">
                  <c:v>43886</c:v>
                </c:pt>
                <c:pt idx="1644">
                  <c:v>43885</c:v>
                </c:pt>
                <c:pt idx="1645">
                  <c:v>43882</c:v>
                </c:pt>
                <c:pt idx="1646">
                  <c:v>43881</c:v>
                </c:pt>
                <c:pt idx="1647">
                  <c:v>43880</c:v>
                </c:pt>
                <c:pt idx="1648">
                  <c:v>43879</c:v>
                </c:pt>
                <c:pt idx="1649">
                  <c:v>43878</c:v>
                </c:pt>
                <c:pt idx="1650">
                  <c:v>43875</c:v>
                </c:pt>
                <c:pt idx="1651">
                  <c:v>43874</c:v>
                </c:pt>
                <c:pt idx="1652">
                  <c:v>43873</c:v>
                </c:pt>
                <c:pt idx="1653">
                  <c:v>43872</c:v>
                </c:pt>
                <c:pt idx="1654">
                  <c:v>43871</c:v>
                </c:pt>
                <c:pt idx="1655">
                  <c:v>43868</c:v>
                </c:pt>
                <c:pt idx="1656">
                  <c:v>43867</c:v>
                </c:pt>
                <c:pt idx="1657">
                  <c:v>43866</c:v>
                </c:pt>
                <c:pt idx="1658">
                  <c:v>43865</c:v>
                </c:pt>
                <c:pt idx="1659">
                  <c:v>43864</c:v>
                </c:pt>
                <c:pt idx="1660">
                  <c:v>43861</c:v>
                </c:pt>
                <c:pt idx="1661">
                  <c:v>43860</c:v>
                </c:pt>
                <c:pt idx="1662">
                  <c:v>43859</c:v>
                </c:pt>
                <c:pt idx="1663">
                  <c:v>43858</c:v>
                </c:pt>
                <c:pt idx="1664">
                  <c:v>43857</c:v>
                </c:pt>
                <c:pt idx="1665">
                  <c:v>43854</c:v>
                </c:pt>
                <c:pt idx="1666">
                  <c:v>43853</c:v>
                </c:pt>
                <c:pt idx="1667">
                  <c:v>43852</c:v>
                </c:pt>
                <c:pt idx="1668">
                  <c:v>43851</c:v>
                </c:pt>
                <c:pt idx="1669">
                  <c:v>43850</c:v>
                </c:pt>
                <c:pt idx="1670">
                  <c:v>43847</c:v>
                </c:pt>
                <c:pt idx="1671">
                  <c:v>43846</c:v>
                </c:pt>
                <c:pt idx="1672">
                  <c:v>43845</c:v>
                </c:pt>
                <c:pt idx="1673">
                  <c:v>43844</c:v>
                </c:pt>
                <c:pt idx="1674">
                  <c:v>43843</c:v>
                </c:pt>
                <c:pt idx="1675">
                  <c:v>43840</c:v>
                </c:pt>
                <c:pt idx="1676">
                  <c:v>43839</c:v>
                </c:pt>
                <c:pt idx="1677">
                  <c:v>43838</c:v>
                </c:pt>
                <c:pt idx="1678">
                  <c:v>43837</c:v>
                </c:pt>
                <c:pt idx="1679">
                  <c:v>43836</c:v>
                </c:pt>
                <c:pt idx="1680">
                  <c:v>43833</c:v>
                </c:pt>
                <c:pt idx="1681">
                  <c:v>43832</c:v>
                </c:pt>
                <c:pt idx="1682">
                  <c:v>43831</c:v>
                </c:pt>
                <c:pt idx="1683">
                  <c:v>43830</c:v>
                </c:pt>
                <c:pt idx="1684">
                  <c:v>43829</c:v>
                </c:pt>
                <c:pt idx="1685">
                  <c:v>43826</c:v>
                </c:pt>
                <c:pt idx="1686">
                  <c:v>43825</c:v>
                </c:pt>
                <c:pt idx="1687">
                  <c:v>43824</c:v>
                </c:pt>
                <c:pt idx="1688">
                  <c:v>43823</c:v>
                </c:pt>
                <c:pt idx="1689">
                  <c:v>43822</c:v>
                </c:pt>
                <c:pt idx="1690">
                  <c:v>43819</c:v>
                </c:pt>
                <c:pt idx="1691">
                  <c:v>43818</c:v>
                </c:pt>
                <c:pt idx="1692">
                  <c:v>43817</c:v>
                </c:pt>
                <c:pt idx="1693">
                  <c:v>43816</c:v>
                </c:pt>
                <c:pt idx="1694">
                  <c:v>43815</c:v>
                </c:pt>
                <c:pt idx="1695">
                  <c:v>43812</c:v>
                </c:pt>
                <c:pt idx="1696">
                  <c:v>43811</c:v>
                </c:pt>
                <c:pt idx="1697">
                  <c:v>43810</c:v>
                </c:pt>
                <c:pt idx="1698">
                  <c:v>43809</c:v>
                </c:pt>
                <c:pt idx="1699">
                  <c:v>43808</c:v>
                </c:pt>
                <c:pt idx="1700">
                  <c:v>43805</c:v>
                </c:pt>
                <c:pt idx="1701">
                  <c:v>43804</c:v>
                </c:pt>
                <c:pt idx="1702">
                  <c:v>43803</c:v>
                </c:pt>
                <c:pt idx="1703">
                  <c:v>43802</c:v>
                </c:pt>
                <c:pt idx="1704">
                  <c:v>43801</c:v>
                </c:pt>
                <c:pt idx="1705">
                  <c:v>43798</c:v>
                </c:pt>
                <c:pt idx="1706">
                  <c:v>43797</c:v>
                </c:pt>
                <c:pt idx="1707">
                  <c:v>43796</c:v>
                </c:pt>
                <c:pt idx="1708">
                  <c:v>43795</c:v>
                </c:pt>
                <c:pt idx="1709">
                  <c:v>43794</c:v>
                </c:pt>
                <c:pt idx="1710">
                  <c:v>43791</c:v>
                </c:pt>
                <c:pt idx="1711">
                  <c:v>43790</c:v>
                </c:pt>
                <c:pt idx="1712">
                  <c:v>43789</c:v>
                </c:pt>
                <c:pt idx="1713">
                  <c:v>43788</c:v>
                </c:pt>
                <c:pt idx="1714">
                  <c:v>43787</c:v>
                </c:pt>
                <c:pt idx="1715">
                  <c:v>43784</c:v>
                </c:pt>
                <c:pt idx="1716">
                  <c:v>43783</c:v>
                </c:pt>
                <c:pt idx="1717">
                  <c:v>43782</c:v>
                </c:pt>
                <c:pt idx="1718">
                  <c:v>43781</c:v>
                </c:pt>
                <c:pt idx="1719">
                  <c:v>43780</c:v>
                </c:pt>
                <c:pt idx="1720">
                  <c:v>43777</c:v>
                </c:pt>
                <c:pt idx="1721">
                  <c:v>43776</c:v>
                </c:pt>
                <c:pt idx="1722">
                  <c:v>43775</c:v>
                </c:pt>
                <c:pt idx="1723">
                  <c:v>43774</c:v>
                </c:pt>
                <c:pt idx="1724">
                  <c:v>43773</c:v>
                </c:pt>
                <c:pt idx="1725">
                  <c:v>43770</c:v>
                </c:pt>
                <c:pt idx="1726">
                  <c:v>43769</c:v>
                </c:pt>
                <c:pt idx="1727">
                  <c:v>43768</c:v>
                </c:pt>
                <c:pt idx="1728">
                  <c:v>43767</c:v>
                </c:pt>
                <c:pt idx="1729">
                  <c:v>43766</c:v>
                </c:pt>
                <c:pt idx="1730">
                  <c:v>43763</c:v>
                </c:pt>
                <c:pt idx="1731">
                  <c:v>43762</c:v>
                </c:pt>
                <c:pt idx="1732">
                  <c:v>43761</c:v>
                </c:pt>
                <c:pt idx="1733">
                  <c:v>43760</c:v>
                </c:pt>
                <c:pt idx="1734">
                  <c:v>43759</c:v>
                </c:pt>
                <c:pt idx="1735">
                  <c:v>43756</c:v>
                </c:pt>
                <c:pt idx="1736">
                  <c:v>43755</c:v>
                </c:pt>
                <c:pt idx="1737">
                  <c:v>43754</c:v>
                </c:pt>
                <c:pt idx="1738">
                  <c:v>43753</c:v>
                </c:pt>
                <c:pt idx="1739">
                  <c:v>43752</c:v>
                </c:pt>
                <c:pt idx="1740">
                  <c:v>43749</c:v>
                </c:pt>
                <c:pt idx="1741">
                  <c:v>43748</c:v>
                </c:pt>
                <c:pt idx="1742">
                  <c:v>43747</c:v>
                </c:pt>
                <c:pt idx="1743">
                  <c:v>43746</c:v>
                </c:pt>
                <c:pt idx="1744">
                  <c:v>43745</c:v>
                </c:pt>
                <c:pt idx="1745">
                  <c:v>43742</c:v>
                </c:pt>
                <c:pt idx="1746">
                  <c:v>43741</c:v>
                </c:pt>
                <c:pt idx="1747">
                  <c:v>43740</c:v>
                </c:pt>
                <c:pt idx="1748">
                  <c:v>43739</c:v>
                </c:pt>
                <c:pt idx="1749">
                  <c:v>43738</c:v>
                </c:pt>
                <c:pt idx="1750">
                  <c:v>43735</c:v>
                </c:pt>
                <c:pt idx="1751">
                  <c:v>43734</c:v>
                </c:pt>
                <c:pt idx="1752">
                  <c:v>43733</c:v>
                </c:pt>
                <c:pt idx="1753">
                  <c:v>43732</c:v>
                </c:pt>
                <c:pt idx="1754">
                  <c:v>43731</c:v>
                </c:pt>
                <c:pt idx="1755">
                  <c:v>43728</c:v>
                </c:pt>
                <c:pt idx="1756">
                  <c:v>43727</c:v>
                </c:pt>
                <c:pt idx="1757">
                  <c:v>43726</c:v>
                </c:pt>
                <c:pt idx="1758">
                  <c:v>43725</c:v>
                </c:pt>
                <c:pt idx="1759">
                  <c:v>43724</c:v>
                </c:pt>
                <c:pt idx="1760">
                  <c:v>43721</c:v>
                </c:pt>
                <c:pt idx="1761">
                  <c:v>43720</c:v>
                </c:pt>
                <c:pt idx="1762">
                  <c:v>43719</c:v>
                </c:pt>
                <c:pt idx="1763">
                  <c:v>43718</c:v>
                </c:pt>
                <c:pt idx="1764">
                  <c:v>43717</c:v>
                </c:pt>
                <c:pt idx="1765">
                  <c:v>43714</c:v>
                </c:pt>
                <c:pt idx="1766">
                  <c:v>43713</c:v>
                </c:pt>
                <c:pt idx="1767">
                  <c:v>43712</c:v>
                </c:pt>
                <c:pt idx="1768">
                  <c:v>43711</c:v>
                </c:pt>
                <c:pt idx="1769">
                  <c:v>43710</c:v>
                </c:pt>
                <c:pt idx="1770">
                  <c:v>43707</c:v>
                </c:pt>
                <c:pt idx="1771">
                  <c:v>43706</c:v>
                </c:pt>
                <c:pt idx="1772">
                  <c:v>43705</c:v>
                </c:pt>
                <c:pt idx="1773">
                  <c:v>43704</c:v>
                </c:pt>
                <c:pt idx="1774">
                  <c:v>43703</c:v>
                </c:pt>
                <c:pt idx="1775">
                  <c:v>43700</c:v>
                </c:pt>
                <c:pt idx="1776">
                  <c:v>43699</c:v>
                </c:pt>
                <c:pt idx="1777">
                  <c:v>43698</c:v>
                </c:pt>
                <c:pt idx="1778">
                  <c:v>43697</c:v>
                </c:pt>
                <c:pt idx="1779">
                  <c:v>43696</c:v>
                </c:pt>
                <c:pt idx="1780">
                  <c:v>43693</c:v>
                </c:pt>
                <c:pt idx="1781">
                  <c:v>43692</c:v>
                </c:pt>
                <c:pt idx="1782">
                  <c:v>43691</c:v>
                </c:pt>
                <c:pt idx="1783">
                  <c:v>43690</c:v>
                </c:pt>
                <c:pt idx="1784">
                  <c:v>43689</c:v>
                </c:pt>
                <c:pt idx="1785">
                  <c:v>43686</c:v>
                </c:pt>
                <c:pt idx="1786">
                  <c:v>43685</c:v>
                </c:pt>
                <c:pt idx="1787">
                  <c:v>43684</c:v>
                </c:pt>
                <c:pt idx="1788">
                  <c:v>43683</c:v>
                </c:pt>
                <c:pt idx="1789">
                  <c:v>43682</c:v>
                </c:pt>
                <c:pt idx="1790">
                  <c:v>43679</c:v>
                </c:pt>
                <c:pt idx="1791">
                  <c:v>43678</c:v>
                </c:pt>
                <c:pt idx="1792">
                  <c:v>43677</c:v>
                </c:pt>
                <c:pt idx="1793">
                  <c:v>43676</c:v>
                </c:pt>
                <c:pt idx="1794">
                  <c:v>43675</c:v>
                </c:pt>
                <c:pt idx="1795">
                  <c:v>43672</c:v>
                </c:pt>
                <c:pt idx="1796">
                  <c:v>43671</c:v>
                </c:pt>
                <c:pt idx="1797">
                  <c:v>43670</c:v>
                </c:pt>
                <c:pt idx="1798">
                  <c:v>43669</c:v>
                </c:pt>
                <c:pt idx="1799">
                  <c:v>43668</c:v>
                </c:pt>
                <c:pt idx="1800">
                  <c:v>43665</c:v>
                </c:pt>
                <c:pt idx="1801">
                  <c:v>43664</c:v>
                </c:pt>
                <c:pt idx="1802">
                  <c:v>43663</c:v>
                </c:pt>
                <c:pt idx="1803">
                  <c:v>43662</c:v>
                </c:pt>
                <c:pt idx="1804">
                  <c:v>43661</c:v>
                </c:pt>
                <c:pt idx="1805">
                  <c:v>43658</c:v>
                </c:pt>
                <c:pt idx="1806">
                  <c:v>43657</c:v>
                </c:pt>
                <c:pt idx="1807">
                  <c:v>43656</c:v>
                </c:pt>
                <c:pt idx="1808">
                  <c:v>43655</c:v>
                </c:pt>
                <c:pt idx="1809">
                  <c:v>43654</c:v>
                </c:pt>
                <c:pt idx="1810">
                  <c:v>43651</c:v>
                </c:pt>
                <c:pt idx="1811">
                  <c:v>43650</c:v>
                </c:pt>
                <c:pt idx="1812">
                  <c:v>43649</c:v>
                </c:pt>
                <c:pt idx="1813">
                  <c:v>43648</c:v>
                </c:pt>
                <c:pt idx="1814">
                  <c:v>43647</c:v>
                </c:pt>
                <c:pt idx="1815">
                  <c:v>43644</c:v>
                </c:pt>
                <c:pt idx="1816">
                  <c:v>43643</c:v>
                </c:pt>
                <c:pt idx="1817">
                  <c:v>43642</c:v>
                </c:pt>
                <c:pt idx="1818">
                  <c:v>43641</c:v>
                </c:pt>
                <c:pt idx="1819">
                  <c:v>43640</c:v>
                </c:pt>
                <c:pt idx="1820">
                  <c:v>43637</c:v>
                </c:pt>
                <c:pt idx="1821">
                  <c:v>43636</c:v>
                </c:pt>
                <c:pt idx="1822">
                  <c:v>43635</c:v>
                </c:pt>
                <c:pt idx="1823">
                  <c:v>43634</c:v>
                </c:pt>
                <c:pt idx="1824">
                  <c:v>43633</c:v>
                </c:pt>
                <c:pt idx="1825">
                  <c:v>43630</c:v>
                </c:pt>
                <c:pt idx="1826">
                  <c:v>43629</c:v>
                </c:pt>
                <c:pt idx="1827">
                  <c:v>43628</c:v>
                </c:pt>
                <c:pt idx="1828">
                  <c:v>43627</c:v>
                </c:pt>
                <c:pt idx="1829">
                  <c:v>43626</c:v>
                </c:pt>
                <c:pt idx="1830">
                  <c:v>43623</c:v>
                </c:pt>
                <c:pt idx="1831">
                  <c:v>43622</c:v>
                </c:pt>
                <c:pt idx="1832">
                  <c:v>43621</c:v>
                </c:pt>
                <c:pt idx="1833">
                  <c:v>43620</c:v>
                </c:pt>
                <c:pt idx="1834">
                  <c:v>43619</c:v>
                </c:pt>
                <c:pt idx="1835">
                  <c:v>43616</c:v>
                </c:pt>
                <c:pt idx="1836">
                  <c:v>43615</c:v>
                </c:pt>
                <c:pt idx="1837">
                  <c:v>43614</c:v>
                </c:pt>
                <c:pt idx="1838">
                  <c:v>43613</c:v>
                </c:pt>
                <c:pt idx="1839">
                  <c:v>43612</c:v>
                </c:pt>
                <c:pt idx="1840">
                  <c:v>43609</c:v>
                </c:pt>
                <c:pt idx="1841">
                  <c:v>43608</c:v>
                </c:pt>
                <c:pt idx="1842">
                  <c:v>43607</c:v>
                </c:pt>
                <c:pt idx="1843">
                  <c:v>43606</c:v>
                </c:pt>
                <c:pt idx="1844">
                  <c:v>43605</c:v>
                </c:pt>
                <c:pt idx="1845">
                  <c:v>43602</c:v>
                </c:pt>
                <c:pt idx="1846">
                  <c:v>43601</c:v>
                </c:pt>
                <c:pt idx="1847">
                  <c:v>43600</c:v>
                </c:pt>
                <c:pt idx="1848">
                  <c:v>43599</c:v>
                </c:pt>
                <c:pt idx="1849">
                  <c:v>43598</c:v>
                </c:pt>
                <c:pt idx="1850">
                  <c:v>43595</c:v>
                </c:pt>
                <c:pt idx="1851">
                  <c:v>43594</c:v>
                </c:pt>
                <c:pt idx="1852">
                  <c:v>43593</c:v>
                </c:pt>
                <c:pt idx="1853">
                  <c:v>43592</c:v>
                </c:pt>
                <c:pt idx="1854">
                  <c:v>43591</c:v>
                </c:pt>
                <c:pt idx="1855">
                  <c:v>43588</c:v>
                </c:pt>
                <c:pt idx="1856">
                  <c:v>43587</c:v>
                </c:pt>
                <c:pt idx="1857">
                  <c:v>43586</c:v>
                </c:pt>
                <c:pt idx="1858">
                  <c:v>43585</c:v>
                </c:pt>
                <c:pt idx="1859">
                  <c:v>43584</c:v>
                </c:pt>
                <c:pt idx="1860">
                  <c:v>43581</c:v>
                </c:pt>
                <c:pt idx="1861">
                  <c:v>43580</c:v>
                </c:pt>
                <c:pt idx="1862">
                  <c:v>43579</c:v>
                </c:pt>
                <c:pt idx="1863">
                  <c:v>43578</c:v>
                </c:pt>
                <c:pt idx="1864">
                  <c:v>43577</c:v>
                </c:pt>
                <c:pt idx="1865">
                  <c:v>43574</c:v>
                </c:pt>
                <c:pt idx="1866">
                  <c:v>43573</c:v>
                </c:pt>
                <c:pt idx="1867">
                  <c:v>43572</c:v>
                </c:pt>
                <c:pt idx="1868">
                  <c:v>43571</c:v>
                </c:pt>
                <c:pt idx="1869">
                  <c:v>43570</c:v>
                </c:pt>
                <c:pt idx="1870">
                  <c:v>43567</c:v>
                </c:pt>
                <c:pt idx="1871">
                  <c:v>43566</c:v>
                </c:pt>
                <c:pt idx="1872">
                  <c:v>43565</c:v>
                </c:pt>
                <c:pt idx="1873">
                  <c:v>43564</c:v>
                </c:pt>
                <c:pt idx="1874">
                  <c:v>43563</c:v>
                </c:pt>
                <c:pt idx="1875">
                  <c:v>43560</c:v>
                </c:pt>
                <c:pt idx="1876">
                  <c:v>43559</c:v>
                </c:pt>
                <c:pt idx="1877">
                  <c:v>43558</c:v>
                </c:pt>
                <c:pt idx="1878">
                  <c:v>43557</c:v>
                </c:pt>
                <c:pt idx="1879">
                  <c:v>43556</c:v>
                </c:pt>
                <c:pt idx="1880">
                  <c:v>43553</c:v>
                </c:pt>
                <c:pt idx="1881">
                  <c:v>43552</c:v>
                </c:pt>
                <c:pt idx="1882">
                  <c:v>43551</c:v>
                </c:pt>
                <c:pt idx="1883">
                  <c:v>43550</c:v>
                </c:pt>
                <c:pt idx="1884">
                  <c:v>43549</c:v>
                </c:pt>
                <c:pt idx="1885">
                  <c:v>43546</c:v>
                </c:pt>
                <c:pt idx="1886">
                  <c:v>43545</c:v>
                </c:pt>
                <c:pt idx="1887">
                  <c:v>43544</c:v>
                </c:pt>
                <c:pt idx="1888">
                  <c:v>43543</c:v>
                </c:pt>
                <c:pt idx="1889">
                  <c:v>43542</c:v>
                </c:pt>
                <c:pt idx="1890">
                  <c:v>43539</c:v>
                </c:pt>
                <c:pt idx="1891">
                  <c:v>43538</c:v>
                </c:pt>
                <c:pt idx="1892">
                  <c:v>43537</c:v>
                </c:pt>
                <c:pt idx="1893">
                  <c:v>43536</c:v>
                </c:pt>
                <c:pt idx="1894">
                  <c:v>43535</c:v>
                </c:pt>
                <c:pt idx="1895">
                  <c:v>43532</c:v>
                </c:pt>
                <c:pt idx="1896">
                  <c:v>43531</c:v>
                </c:pt>
                <c:pt idx="1897">
                  <c:v>43530</c:v>
                </c:pt>
                <c:pt idx="1898">
                  <c:v>43529</c:v>
                </c:pt>
                <c:pt idx="1899">
                  <c:v>43528</c:v>
                </c:pt>
                <c:pt idx="1900">
                  <c:v>43525</c:v>
                </c:pt>
                <c:pt idx="1901">
                  <c:v>43524</c:v>
                </c:pt>
                <c:pt idx="1902">
                  <c:v>43523</c:v>
                </c:pt>
                <c:pt idx="1903">
                  <c:v>43522</c:v>
                </c:pt>
                <c:pt idx="1904">
                  <c:v>43521</c:v>
                </c:pt>
                <c:pt idx="1905">
                  <c:v>43518</c:v>
                </c:pt>
                <c:pt idx="1906">
                  <c:v>43517</c:v>
                </c:pt>
                <c:pt idx="1907">
                  <c:v>43516</c:v>
                </c:pt>
                <c:pt idx="1908">
                  <c:v>43515</c:v>
                </c:pt>
                <c:pt idx="1909">
                  <c:v>43514</c:v>
                </c:pt>
                <c:pt idx="1910">
                  <c:v>43511</c:v>
                </c:pt>
                <c:pt idx="1911">
                  <c:v>43510</c:v>
                </c:pt>
                <c:pt idx="1912">
                  <c:v>43509</c:v>
                </c:pt>
                <c:pt idx="1913">
                  <c:v>43508</c:v>
                </c:pt>
                <c:pt idx="1914">
                  <c:v>43507</c:v>
                </c:pt>
                <c:pt idx="1915">
                  <c:v>43504</c:v>
                </c:pt>
                <c:pt idx="1916">
                  <c:v>43503</c:v>
                </c:pt>
                <c:pt idx="1917">
                  <c:v>43502</c:v>
                </c:pt>
                <c:pt idx="1918">
                  <c:v>43501</c:v>
                </c:pt>
                <c:pt idx="1919">
                  <c:v>43500</c:v>
                </c:pt>
                <c:pt idx="1920">
                  <c:v>43497</c:v>
                </c:pt>
                <c:pt idx="1921">
                  <c:v>43496</c:v>
                </c:pt>
                <c:pt idx="1922">
                  <c:v>43495</c:v>
                </c:pt>
                <c:pt idx="1923">
                  <c:v>43494</c:v>
                </c:pt>
                <c:pt idx="1924">
                  <c:v>43493</c:v>
                </c:pt>
                <c:pt idx="1925">
                  <c:v>43490</c:v>
                </c:pt>
                <c:pt idx="1926">
                  <c:v>43489</c:v>
                </c:pt>
                <c:pt idx="1927">
                  <c:v>43488</c:v>
                </c:pt>
                <c:pt idx="1928">
                  <c:v>43487</c:v>
                </c:pt>
                <c:pt idx="1929">
                  <c:v>43486</c:v>
                </c:pt>
                <c:pt idx="1930">
                  <c:v>43483</c:v>
                </c:pt>
                <c:pt idx="1931">
                  <c:v>43482</c:v>
                </c:pt>
                <c:pt idx="1932">
                  <c:v>43481</c:v>
                </c:pt>
                <c:pt idx="1933">
                  <c:v>43480</c:v>
                </c:pt>
                <c:pt idx="1934">
                  <c:v>43479</c:v>
                </c:pt>
                <c:pt idx="1935">
                  <c:v>43476</c:v>
                </c:pt>
                <c:pt idx="1936">
                  <c:v>43475</c:v>
                </c:pt>
                <c:pt idx="1937">
                  <c:v>43474</c:v>
                </c:pt>
                <c:pt idx="1938">
                  <c:v>43473</c:v>
                </c:pt>
                <c:pt idx="1939">
                  <c:v>43472</c:v>
                </c:pt>
                <c:pt idx="1940">
                  <c:v>43469</c:v>
                </c:pt>
                <c:pt idx="1941">
                  <c:v>43468</c:v>
                </c:pt>
                <c:pt idx="1942">
                  <c:v>43467</c:v>
                </c:pt>
                <c:pt idx="1943">
                  <c:v>43466</c:v>
                </c:pt>
                <c:pt idx="1944">
                  <c:v>43465</c:v>
                </c:pt>
                <c:pt idx="1945">
                  <c:v>43462</c:v>
                </c:pt>
                <c:pt idx="1946">
                  <c:v>43461</c:v>
                </c:pt>
                <c:pt idx="1947">
                  <c:v>43460</c:v>
                </c:pt>
                <c:pt idx="1948">
                  <c:v>43459</c:v>
                </c:pt>
                <c:pt idx="1949">
                  <c:v>43458</c:v>
                </c:pt>
                <c:pt idx="1950">
                  <c:v>43455</c:v>
                </c:pt>
                <c:pt idx="1951">
                  <c:v>43454</c:v>
                </c:pt>
                <c:pt idx="1952">
                  <c:v>43453</c:v>
                </c:pt>
                <c:pt idx="1953">
                  <c:v>43452</c:v>
                </c:pt>
                <c:pt idx="1954">
                  <c:v>43451</c:v>
                </c:pt>
                <c:pt idx="1955">
                  <c:v>43448</c:v>
                </c:pt>
                <c:pt idx="1956">
                  <c:v>43447</c:v>
                </c:pt>
                <c:pt idx="1957">
                  <c:v>43446</c:v>
                </c:pt>
                <c:pt idx="1958">
                  <c:v>43445</c:v>
                </c:pt>
                <c:pt idx="1959">
                  <c:v>43444</c:v>
                </c:pt>
                <c:pt idx="1960">
                  <c:v>43441</c:v>
                </c:pt>
                <c:pt idx="1961">
                  <c:v>43440</c:v>
                </c:pt>
                <c:pt idx="1962">
                  <c:v>43439</c:v>
                </c:pt>
                <c:pt idx="1963">
                  <c:v>43438</c:v>
                </c:pt>
                <c:pt idx="1964">
                  <c:v>43437</c:v>
                </c:pt>
                <c:pt idx="1965">
                  <c:v>43434</c:v>
                </c:pt>
                <c:pt idx="1966">
                  <c:v>43433</c:v>
                </c:pt>
                <c:pt idx="1967">
                  <c:v>43432</c:v>
                </c:pt>
                <c:pt idx="1968">
                  <c:v>43431</c:v>
                </c:pt>
                <c:pt idx="1969">
                  <c:v>43430</c:v>
                </c:pt>
                <c:pt idx="1970">
                  <c:v>43427</c:v>
                </c:pt>
                <c:pt idx="1971">
                  <c:v>43426</c:v>
                </c:pt>
                <c:pt idx="1972">
                  <c:v>43425</c:v>
                </c:pt>
                <c:pt idx="1973">
                  <c:v>43424</c:v>
                </c:pt>
                <c:pt idx="1974">
                  <c:v>43423</c:v>
                </c:pt>
                <c:pt idx="1975">
                  <c:v>43420</c:v>
                </c:pt>
                <c:pt idx="1976">
                  <c:v>43419</c:v>
                </c:pt>
                <c:pt idx="1977">
                  <c:v>43418</c:v>
                </c:pt>
                <c:pt idx="1978">
                  <c:v>43417</c:v>
                </c:pt>
                <c:pt idx="1979">
                  <c:v>43416</c:v>
                </c:pt>
                <c:pt idx="1980">
                  <c:v>43413</c:v>
                </c:pt>
                <c:pt idx="1981">
                  <c:v>43412</c:v>
                </c:pt>
                <c:pt idx="1982">
                  <c:v>43411</c:v>
                </c:pt>
                <c:pt idx="1983">
                  <c:v>43410</c:v>
                </c:pt>
                <c:pt idx="1984">
                  <c:v>43409</c:v>
                </c:pt>
                <c:pt idx="1985">
                  <c:v>43406</c:v>
                </c:pt>
                <c:pt idx="1986">
                  <c:v>43405</c:v>
                </c:pt>
                <c:pt idx="1987">
                  <c:v>43404</c:v>
                </c:pt>
                <c:pt idx="1988">
                  <c:v>43403</c:v>
                </c:pt>
                <c:pt idx="1989">
                  <c:v>43402</c:v>
                </c:pt>
                <c:pt idx="1990">
                  <c:v>43399</c:v>
                </c:pt>
                <c:pt idx="1991">
                  <c:v>43398</c:v>
                </c:pt>
                <c:pt idx="1992">
                  <c:v>43397</c:v>
                </c:pt>
                <c:pt idx="1993">
                  <c:v>43396</c:v>
                </c:pt>
                <c:pt idx="1994">
                  <c:v>43395</c:v>
                </c:pt>
                <c:pt idx="1995">
                  <c:v>43392</c:v>
                </c:pt>
                <c:pt idx="1996">
                  <c:v>43391</c:v>
                </c:pt>
                <c:pt idx="1997">
                  <c:v>43390</c:v>
                </c:pt>
                <c:pt idx="1998">
                  <c:v>43389</c:v>
                </c:pt>
                <c:pt idx="1999">
                  <c:v>43388</c:v>
                </c:pt>
                <c:pt idx="2000">
                  <c:v>43385</c:v>
                </c:pt>
                <c:pt idx="2001">
                  <c:v>43384</c:v>
                </c:pt>
                <c:pt idx="2002">
                  <c:v>43383</c:v>
                </c:pt>
                <c:pt idx="2003">
                  <c:v>43382</c:v>
                </c:pt>
                <c:pt idx="2004">
                  <c:v>43381</c:v>
                </c:pt>
                <c:pt idx="2005">
                  <c:v>43378</c:v>
                </c:pt>
                <c:pt idx="2006">
                  <c:v>43377</c:v>
                </c:pt>
                <c:pt idx="2007">
                  <c:v>43376</c:v>
                </c:pt>
                <c:pt idx="2008">
                  <c:v>43375</c:v>
                </c:pt>
                <c:pt idx="2009">
                  <c:v>43374</c:v>
                </c:pt>
                <c:pt idx="2010">
                  <c:v>43371</c:v>
                </c:pt>
                <c:pt idx="2011">
                  <c:v>43370</c:v>
                </c:pt>
                <c:pt idx="2012">
                  <c:v>43369</c:v>
                </c:pt>
                <c:pt idx="2013">
                  <c:v>43368</c:v>
                </c:pt>
                <c:pt idx="2014">
                  <c:v>43367</c:v>
                </c:pt>
                <c:pt idx="2015">
                  <c:v>43364</c:v>
                </c:pt>
                <c:pt idx="2016">
                  <c:v>43363</c:v>
                </c:pt>
                <c:pt idx="2017">
                  <c:v>43362</c:v>
                </c:pt>
                <c:pt idx="2018">
                  <c:v>43361</c:v>
                </c:pt>
                <c:pt idx="2019">
                  <c:v>43360</c:v>
                </c:pt>
                <c:pt idx="2020">
                  <c:v>43357</c:v>
                </c:pt>
                <c:pt idx="2021">
                  <c:v>43356</c:v>
                </c:pt>
                <c:pt idx="2022">
                  <c:v>43355</c:v>
                </c:pt>
                <c:pt idx="2023">
                  <c:v>43354</c:v>
                </c:pt>
                <c:pt idx="2024">
                  <c:v>43353</c:v>
                </c:pt>
                <c:pt idx="2025">
                  <c:v>43350</c:v>
                </c:pt>
                <c:pt idx="2026">
                  <c:v>43349</c:v>
                </c:pt>
                <c:pt idx="2027">
                  <c:v>43348</c:v>
                </c:pt>
                <c:pt idx="2028">
                  <c:v>43347</c:v>
                </c:pt>
                <c:pt idx="2029">
                  <c:v>43346</c:v>
                </c:pt>
                <c:pt idx="2030">
                  <c:v>43343</c:v>
                </c:pt>
                <c:pt idx="2031">
                  <c:v>43342</c:v>
                </c:pt>
                <c:pt idx="2032">
                  <c:v>43341</c:v>
                </c:pt>
                <c:pt idx="2033">
                  <c:v>43340</c:v>
                </c:pt>
                <c:pt idx="2034">
                  <c:v>43339</c:v>
                </c:pt>
                <c:pt idx="2035">
                  <c:v>43336</c:v>
                </c:pt>
                <c:pt idx="2036">
                  <c:v>43335</c:v>
                </c:pt>
                <c:pt idx="2037">
                  <c:v>43334</c:v>
                </c:pt>
                <c:pt idx="2038">
                  <c:v>43333</c:v>
                </c:pt>
                <c:pt idx="2039">
                  <c:v>43332</c:v>
                </c:pt>
                <c:pt idx="2040">
                  <c:v>43329</c:v>
                </c:pt>
                <c:pt idx="2041">
                  <c:v>43328</c:v>
                </c:pt>
                <c:pt idx="2042">
                  <c:v>43327</c:v>
                </c:pt>
                <c:pt idx="2043">
                  <c:v>43326</c:v>
                </c:pt>
                <c:pt idx="2044">
                  <c:v>43325</c:v>
                </c:pt>
                <c:pt idx="2045">
                  <c:v>43322</c:v>
                </c:pt>
                <c:pt idx="2046">
                  <c:v>43321</c:v>
                </c:pt>
                <c:pt idx="2047">
                  <c:v>43320</c:v>
                </c:pt>
                <c:pt idx="2048">
                  <c:v>43319</c:v>
                </c:pt>
                <c:pt idx="2049">
                  <c:v>43318</c:v>
                </c:pt>
                <c:pt idx="2050">
                  <c:v>43315</c:v>
                </c:pt>
                <c:pt idx="2051">
                  <c:v>43314</c:v>
                </c:pt>
                <c:pt idx="2052">
                  <c:v>43313</c:v>
                </c:pt>
                <c:pt idx="2053">
                  <c:v>43312</c:v>
                </c:pt>
                <c:pt idx="2054">
                  <c:v>43311</c:v>
                </c:pt>
                <c:pt idx="2055">
                  <c:v>43308</c:v>
                </c:pt>
                <c:pt idx="2056">
                  <c:v>43307</c:v>
                </c:pt>
                <c:pt idx="2057">
                  <c:v>43306</c:v>
                </c:pt>
                <c:pt idx="2058">
                  <c:v>43305</c:v>
                </c:pt>
                <c:pt idx="2059">
                  <c:v>43304</c:v>
                </c:pt>
                <c:pt idx="2060">
                  <c:v>43301</c:v>
                </c:pt>
                <c:pt idx="2061">
                  <c:v>43300</c:v>
                </c:pt>
                <c:pt idx="2062">
                  <c:v>43299</c:v>
                </c:pt>
                <c:pt idx="2063">
                  <c:v>43298</c:v>
                </c:pt>
                <c:pt idx="2064">
                  <c:v>43297</c:v>
                </c:pt>
                <c:pt idx="2065">
                  <c:v>43294</c:v>
                </c:pt>
                <c:pt idx="2066">
                  <c:v>43293</c:v>
                </c:pt>
                <c:pt idx="2067">
                  <c:v>43292</c:v>
                </c:pt>
                <c:pt idx="2068">
                  <c:v>43291</c:v>
                </c:pt>
                <c:pt idx="2069">
                  <c:v>43290</c:v>
                </c:pt>
                <c:pt idx="2070">
                  <c:v>43287</c:v>
                </c:pt>
                <c:pt idx="2071">
                  <c:v>43286</c:v>
                </c:pt>
                <c:pt idx="2072">
                  <c:v>43285</c:v>
                </c:pt>
                <c:pt idx="2073">
                  <c:v>43284</c:v>
                </c:pt>
                <c:pt idx="2074">
                  <c:v>43283</c:v>
                </c:pt>
                <c:pt idx="2075">
                  <c:v>43280</c:v>
                </c:pt>
                <c:pt idx="2076">
                  <c:v>43279</c:v>
                </c:pt>
                <c:pt idx="2077">
                  <c:v>43278</c:v>
                </c:pt>
                <c:pt idx="2078">
                  <c:v>43277</c:v>
                </c:pt>
                <c:pt idx="2079">
                  <c:v>43276</c:v>
                </c:pt>
                <c:pt idx="2080">
                  <c:v>43273</c:v>
                </c:pt>
                <c:pt idx="2081">
                  <c:v>43272</c:v>
                </c:pt>
                <c:pt idx="2082">
                  <c:v>43271</c:v>
                </c:pt>
                <c:pt idx="2083">
                  <c:v>43270</c:v>
                </c:pt>
                <c:pt idx="2084">
                  <c:v>43269</c:v>
                </c:pt>
                <c:pt idx="2085">
                  <c:v>43266</c:v>
                </c:pt>
                <c:pt idx="2086">
                  <c:v>43265</c:v>
                </c:pt>
                <c:pt idx="2087">
                  <c:v>43264</c:v>
                </c:pt>
                <c:pt idx="2088">
                  <c:v>43263</c:v>
                </c:pt>
                <c:pt idx="2089">
                  <c:v>43262</c:v>
                </c:pt>
                <c:pt idx="2090">
                  <c:v>43259</c:v>
                </c:pt>
                <c:pt idx="2091">
                  <c:v>43258</c:v>
                </c:pt>
                <c:pt idx="2092">
                  <c:v>43257</c:v>
                </c:pt>
                <c:pt idx="2093">
                  <c:v>43256</c:v>
                </c:pt>
                <c:pt idx="2094">
                  <c:v>43255</c:v>
                </c:pt>
                <c:pt idx="2095">
                  <c:v>43252</c:v>
                </c:pt>
                <c:pt idx="2096">
                  <c:v>43251</c:v>
                </c:pt>
                <c:pt idx="2097">
                  <c:v>43250</c:v>
                </c:pt>
                <c:pt idx="2098">
                  <c:v>43249</c:v>
                </c:pt>
                <c:pt idx="2099">
                  <c:v>43248</c:v>
                </c:pt>
                <c:pt idx="2100">
                  <c:v>43245</c:v>
                </c:pt>
                <c:pt idx="2101">
                  <c:v>43244</c:v>
                </c:pt>
                <c:pt idx="2102">
                  <c:v>43243</c:v>
                </c:pt>
                <c:pt idx="2103">
                  <c:v>43242</c:v>
                </c:pt>
                <c:pt idx="2104">
                  <c:v>43241</c:v>
                </c:pt>
                <c:pt idx="2105">
                  <c:v>43238</c:v>
                </c:pt>
                <c:pt idx="2106">
                  <c:v>43237</c:v>
                </c:pt>
                <c:pt idx="2107">
                  <c:v>43236</c:v>
                </c:pt>
                <c:pt idx="2108">
                  <c:v>43235</c:v>
                </c:pt>
                <c:pt idx="2109">
                  <c:v>43234</c:v>
                </c:pt>
                <c:pt idx="2110">
                  <c:v>43231</c:v>
                </c:pt>
                <c:pt idx="2111">
                  <c:v>43230</c:v>
                </c:pt>
                <c:pt idx="2112">
                  <c:v>43229</c:v>
                </c:pt>
                <c:pt idx="2113">
                  <c:v>43228</c:v>
                </c:pt>
                <c:pt idx="2114">
                  <c:v>43227</c:v>
                </c:pt>
                <c:pt idx="2115">
                  <c:v>43224</c:v>
                </c:pt>
                <c:pt idx="2116">
                  <c:v>43223</c:v>
                </c:pt>
                <c:pt idx="2117">
                  <c:v>43222</c:v>
                </c:pt>
                <c:pt idx="2118">
                  <c:v>43221</c:v>
                </c:pt>
                <c:pt idx="2119">
                  <c:v>43220</c:v>
                </c:pt>
                <c:pt idx="2120">
                  <c:v>43217</c:v>
                </c:pt>
                <c:pt idx="2121">
                  <c:v>43216</c:v>
                </c:pt>
                <c:pt idx="2122">
                  <c:v>43215</c:v>
                </c:pt>
                <c:pt idx="2123">
                  <c:v>43214</c:v>
                </c:pt>
                <c:pt idx="2124">
                  <c:v>43213</c:v>
                </c:pt>
                <c:pt idx="2125">
                  <c:v>43210</c:v>
                </c:pt>
                <c:pt idx="2126">
                  <c:v>43209</c:v>
                </c:pt>
                <c:pt idx="2127">
                  <c:v>43208</c:v>
                </c:pt>
                <c:pt idx="2128">
                  <c:v>43207</c:v>
                </c:pt>
                <c:pt idx="2129">
                  <c:v>43206</c:v>
                </c:pt>
                <c:pt idx="2130">
                  <c:v>43203</c:v>
                </c:pt>
                <c:pt idx="2131">
                  <c:v>43202</c:v>
                </c:pt>
                <c:pt idx="2132">
                  <c:v>43201</c:v>
                </c:pt>
                <c:pt idx="2133">
                  <c:v>43200</c:v>
                </c:pt>
                <c:pt idx="2134">
                  <c:v>43199</c:v>
                </c:pt>
                <c:pt idx="2135">
                  <c:v>43196</c:v>
                </c:pt>
                <c:pt idx="2136">
                  <c:v>43195</c:v>
                </c:pt>
                <c:pt idx="2137">
                  <c:v>43194</c:v>
                </c:pt>
                <c:pt idx="2138">
                  <c:v>43193</c:v>
                </c:pt>
                <c:pt idx="2139">
                  <c:v>43192</c:v>
                </c:pt>
                <c:pt idx="2140">
                  <c:v>43189</c:v>
                </c:pt>
                <c:pt idx="2141">
                  <c:v>43188</c:v>
                </c:pt>
                <c:pt idx="2142">
                  <c:v>43187</c:v>
                </c:pt>
                <c:pt idx="2143">
                  <c:v>43186</c:v>
                </c:pt>
                <c:pt idx="2144">
                  <c:v>43185</c:v>
                </c:pt>
                <c:pt idx="2145">
                  <c:v>43182</c:v>
                </c:pt>
                <c:pt idx="2146">
                  <c:v>43181</c:v>
                </c:pt>
                <c:pt idx="2147">
                  <c:v>43180</c:v>
                </c:pt>
                <c:pt idx="2148">
                  <c:v>43179</c:v>
                </c:pt>
                <c:pt idx="2149">
                  <c:v>43178</c:v>
                </c:pt>
                <c:pt idx="2150">
                  <c:v>43175</c:v>
                </c:pt>
                <c:pt idx="2151">
                  <c:v>43174</c:v>
                </c:pt>
                <c:pt idx="2152">
                  <c:v>43173</c:v>
                </c:pt>
                <c:pt idx="2153">
                  <c:v>43172</c:v>
                </c:pt>
                <c:pt idx="2154">
                  <c:v>43171</c:v>
                </c:pt>
                <c:pt idx="2155">
                  <c:v>43168</c:v>
                </c:pt>
                <c:pt idx="2156">
                  <c:v>43167</c:v>
                </c:pt>
                <c:pt idx="2157">
                  <c:v>43166</c:v>
                </c:pt>
                <c:pt idx="2158">
                  <c:v>43165</c:v>
                </c:pt>
                <c:pt idx="2159">
                  <c:v>43164</c:v>
                </c:pt>
                <c:pt idx="2160">
                  <c:v>43161</c:v>
                </c:pt>
                <c:pt idx="2161">
                  <c:v>43160</c:v>
                </c:pt>
                <c:pt idx="2162">
                  <c:v>43159</c:v>
                </c:pt>
                <c:pt idx="2163">
                  <c:v>43158</c:v>
                </c:pt>
                <c:pt idx="2164">
                  <c:v>43157</c:v>
                </c:pt>
                <c:pt idx="2165">
                  <c:v>43154</c:v>
                </c:pt>
                <c:pt idx="2166">
                  <c:v>43153</c:v>
                </c:pt>
                <c:pt idx="2167">
                  <c:v>43152</c:v>
                </c:pt>
                <c:pt idx="2168">
                  <c:v>43151</c:v>
                </c:pt>
                <c:pt idx="2169">
                  <c:v>43150</c:v>
                </c:pt>
                <c:pt idx="2170">
                  <c:v>43147</c:v>
                </c:pt>
                <c:pt idx="2171">
                  <c:v>43146</c:v>
                </c:pt>
                <c:pt idx="2172">
                  <c:v>43145</c:v>
                </c:pt>
                <c:pt idx="2173">
                  <c:v>43144</c:v>
                </c:pt>
                <c:pt idx="2174">
                  <c:v>43143</c:v>
                </c:pt>
                <c:pt idx="2175">
                  <c:v>43140</c:v>
                </c:pt>
                <c:pt idx="2176">
                  <c:v>43139</c:v>
                </c:pt>
                <c:pt idx="2177">
                  <c:v>43138</c:v>
                </c:pt>
                <c:pt idx="2178">
                  <c:v>43137</c:v>
                </c:pt>
                <c:pt idx="2179">
                  <c:v>43136</c:v>
                </c:pt>
                <c:pt idx="2180">
                  <c:v>43133</c:v>
                </c:pt>
                <c:pt idx="2181">
                  <c:v>43132</c:v>
                </c:pt>
                <c:pt idx="2182">
                  <c:v>43131</c:v>
                </c:pt>
                <c:pt idx="2183">
                  <c:v>43130</c:v>
                </c:pt>
                <c:pt idx="2184">
                  <c:v>43129</c:v>
                </c:pt>
                <c:pt idx="2185">
                  <c:v>43126</c:v>
                </c:pt>
                <c:pt idx="2186">
                  <c:v>43125</c:v>
                </c:pt>
                <c:pt idx="2187">
                  <c:v>43124</c:v>
                </c:pt>
                <c:pt idx="2188">
                  <c:v>43123</c:v>
                </c:pt>
                <c:pt idx="2189">
                  <c:v>43122</c:v>
                </c:pt>
                <c:pt idx="2190">
                  <c:v>43119</c:v>
                </c:pt>
                <c:pt idx="2191">
                  <c:v>43118</c:v>
                </c:pt>
                <c:pt idx="2192">
                  <c:v>43117</c:v>
                </c:pt>
                <c:pt idx="2193">
                  <c:v>43116</c:v>
                </c:pt>
                <c:pt idx="2194">
                  <c:v>43115</c:v>
                </c:pt>
                <c:pt idx="2195">
                  <c:v>43112</c:v>
                </c:pt>
                <c:pt idx="2196">
                  <c:v>43111</c:v>
                </c:pt>
                <c:pt idx="2197">
                  <c:v>43110</c:v>
                </c:pt>
                <c:pt idx="2198">
                  <c:v>43109</c:v>
                </c:pt>
                <c:pt idx="2199">
                  <c:v>43108</c:v>
                </c:pt>
                <c:pt idx="2200">
                  <c:v>43105</c:v>
                </c:pt>
                <c:pt idx="2201">
                  <c:v>43104</c:v>
                </c:pt>
                <c:pt idx="2202">
                  <c:v>43103</c:v>
                </c:pt>
                <c:pt idx="2203">
                  <c:v>43102</c:v>
                </c:pt>
                <c:pt idx="2204">
                  <c:v>43101</c:v>
                </c:pt>
                <c:pt idx="2205">
                  <c:v>43098</c:v>
                </c:pt>
                <c:pt idx="2206">
                  <c:v>43097</c:v>
                </c:pt>
                <c:pt idx="2207">
                  <c:v>43096</c:v>
                </c:pt>
                <c:pt idx="2208">
                  <c:v>43095</c:v>
                </c:pt>
                <c:pt idx="2209">
                  <c:v>43094</c:v>
                </c:pt>
                <c:pt idx="2210">
                  <c:v>43091</c:v>
                </c:pt>
                <c:pt idx="2211">
                  <c:v>43090</c:v>
                </c:pt>
                <c:pt idx="2212">
                  <c:v>43089</c:v>
                </c:pt>
                <c:pt idx="2213">
                  <c:v>43088</c:v>
                </c:pt>
                <c:pt idx="2214">
                  <c:v>43087</c:v>
                </c:pt>
                <c:pt idx="2215">
                  <c:v>43084</c:v>
                </c:pt>
                <c:pt idx="2216">
                  <c:v>43083</c:v>
                </c:pt>
                <c:pt idx="2217">
                  <c:v>43082</c:v>
                </c:pt>
                <c:pt idx="2218">
                  <c:v>43081</c:v>
                </c:pt>
                <c:pt idx="2219">
                  <c:v>43080</c:v>
                </c:pt>
                <c:pt idx="2220">
                  <c:v>43077</c:v>
                </c:pt>
                <c:pt idx="2221">
                  <c:v>43076</c:v>
                </c:pt>
                <c:pt idx="2222">
                  <c:v>43075</c:v>
                </c:pt>
                <c:pt idx="2223">
                  <c:v>43074</c:v>
                </c:pt>
                <c:pt idx="2224">
                  <c:v>43073</c:v>
                </c:pt>
                <c:pt idx="2225">
                  <c:v>43070</c:v>
                </c:pt>
                <c:pt idx="2226">
                  <c:v>43069</c:v>
                </c:pt>
                <c:pt idx="2227">
                  <c:v>43068</c:v>
                </c:pt>
                <c:pt idx="2228">
                  <c:v>43067</c:v>
                </c:pt>
                <c:pt idx="2229">
                  <c:v>43066</c:v>
                </c:pt>
                <c:pt idx="2230">
                  <c:v>43063</c:v>
                </c:pt>
                <c:pt idx="2231">
                  <c:v>43062</c:v>
                </c:pt>
                <c:pt idx="2232">
                  <c:v>43061</c:v>
                </c:pt>
                <c:pt idx="2233">
                  <c:v>43060</c:v>
                </c:pt>
                <c:pt idx="2234">
                  <c:v>43059</c:v>
                </c:pt>
                <c:pt idx="2235">
                  <c:v>43056</c:v>
                </c:pt>
                <c:pt idx="2236">
                  <c:v>43055</c:v>
                </c:pt>
                <c:pt idx="2237">
                  <c:v>43054</c:v>
                </c:pt>
                <c:pt idx="2238">
                  <c:v>43053</c:v>
                </c:pt>
                <c:pt idx="2239">
                  <c:v>43052</c:v>
                </c:pt>
                <c:pt idx="2240">
                  <c:v>43049</c:v>
                </c:pt>
                <c:pt idx="2241">
                  <c:v>43048</c:v>
                </c:pt>
                <c:pt idx="2242">
                  <c:v>43047</c:v>
                </c:pt>
                <c:pt idx="2243">
                  <c:v>43046</c:v>
                </c:pt>
                <c:pt idx="2244">
                  <c:v>43045</c:v>
                </c:pt>
                <c:pt idx="2245">
                  <c:v>43042</c:v>
                </c:pt>
                <c:pt idx="2246">
                  <c:v>43041</c:v>
                </c:pt>
                <c:pt idx="2247">
                  <c:v>43040</c:v>
                </c:pt>
                <c:pt idx="2248">
                  <c:v>43039</c:v>
                </c:pt>
                <c:pt idx="2249">
                  <c:v>43038</c:v>
                </c:pt>
                <c:pt idx="2250">
                  <c:v>43035</c:v>
                </c:pt>
                <c:pt idx="2251">
                  <c:v>43034</c:v>
                </c:pt>
                <c:pt idx="2252">
                  <c:v>43033</c:v>
                </c:pt>
                <c:pt idx="2253">
                  <c:v>43032</c:v>
                </c:pt>
                <c:pt idx="2254">
                  <c:v>43031</c:v>
                </c:pt>
                <c:pt idx="2255">
                  <c:v>43028</c:v>
                </c:pt>
                <c:pt idx="2256">
                  <c:v>43027</c:v>
                </c:pt>
                <c:pt idx="2257">
                  <c:v>43026</c:v>
                </c:pt>
                <c:pt idx="2258">
                  <c:v>43025</c:v>
                </c:pt>
                <c:pt idx="2259">
                  <c:v>43024</c:v>
                </c:pt>
                <c:pt idx="2260">
                  <c:v>43021</c:v>
                </c:pt>
                <c:pt idx="2261">
                  <c:v>43020</c:v>
                </c:pt>
                <c:pt idx="2262">
                  <c:v>43019</c:v>
                </c:pt>
                <c:pt idx="2263">
                  <c:v>43018</c:v>
                </c:pt>
                <c:pt idx="2264">
                  <c:v>43017</c:v>
                </c:pt>
                <c:pt idx="2265">
                  <c:v>43014</c:v>
                </c:pt>
                <c:pt idx="2266">
                  <c:v>43013</c:v>
                </c:pt>
                <c:pt idx="2267">
                  <c:v>43012</c:v>
                </c:pt>
                <c:pt idx="2268">
                  <c:v>43011</c:v>
                </c:pt>
                <c:pt idx="2269">
                  <c:v>43010</c:v>
                </c:pt>
                <c:pt idx="2270">
                  <c:v>43007</c:v>
                </c:pt>
                <c:pt idx="2271">
                  <c:v>43006</c:v>
                </c:pt>
                <c:pt idx="2272">
                  <c:v>43005</c:v>
                </c:pt>
                <c:pt idx="2273">
                  <c:v>43004</c:v>
                </c:pt>
                <c:pt idx="2274">
                  <c:v>43003</c:v>
                </c:pt>
                <c:pt idx="2275">
                  <c:v>43000</c:v>
                </c:pt>
                <c:pt idx="2276">
                  <c:v>42999</c:v>
                </c:pt>
                <c:pt idx="2277">
                  <c:v>42998</c:v>
                </c:pt>
                <c:pt idx="2278">
                  <c:v>42997</c:v>
                </c:pt>
                <c:pt idx="2279">
                  <c:v>42996</c:v>
                </c:pt>
                <c:pt idx="2280">
                  <c:v>42993</c:v>
                </c:pt>
                <c:pt idx="2281">
                  <c:v>42992</c:v>
                </c:pt>
                <c:pt idx="2282">
                  <c:v>42991</c:v>
                </c:pt>
                <c:pt idx="2283">
                  <c:v>42990</c:v>
                </c:pt>
                <c:pt idx="2284">
                  <c:v>42989</c:v>
                </c:pt>
                <c:pt idx="2285">
                  <c:v>42986</c:v>
                </c:pt>
                <c:pt idx="2286">
                  <c:v>42985</c:v>
                </c:pt>
                <c:pt idx="2287">
                  <c:v>42984</c:v>
                </c:pt>
                <c:pt idx="2288">
                  <c:v>42983</c:v>
                </c:pt>
                <c:pt idx="2289">
                  <c:v>42982</c:v>
                </c:pt>
                <c:pt idx="2290">
                  <c:v>42979</c:v>
                </c:pt>
                <c:pt idx="2291">
                  <c:v>42978</c:v>
                </c:pt>
                <c:pt idx="2292">
                  <c:v>42977</c:v>
                </c:pt>
                <c:pt idx="2293">
                  <c:v>42976</c:v>
                </c:pt>
                <c:pt idx="2294">
                  <c:v>42975</c:v>
                </c:pt>
                <c:pt idx="2295">
                  <c:v>42972</c:v>
                </c:pt>
                <c:pt idx="2296">
                  <c:v>42971</c:v>
                </c:pt>
                <c:pt idx="2297">
                  <c:v>42970</c:v>
                </c:pt>
                <c:pt idx="2298">
                  <c:v>42969</c:v>
                </c:pt>
                <c:pt idx="2299">
                  <c:v>42968</c:v>
                </c:pt>
                <c:pt idx="2300">
                  <c:v>42965</c:v>
                </c:pt>
                <c:pt idx="2301">
                  <c:v>42964</c:v>
                </c:pt>
                <c:pt idx="2302">
                  <c:v>42963</c:v>
                </c:pt>
                <c:pt idx="2303">
                  <c:v>42962</c:v>
                </c:pt>
                <c:pt idx="2304">
                  <c:v>42961</c:v>
                </c:pt>
                <c:pt idx="2305">
                  <c:v>42958</c:v>
                </c:pt>
                <c:pt idx="2306">
                  <c:v>42957</c:v>
                </c:pt>
                <c:pt idx="2307">
                  <c:v>42956</c:v>
                </c:pt>
                <c:pt idx="2308">
                  <c:v>42955</c:v>
                </c:pt>
                <c:pt idx="2309">
                  <c:v>42954</c:v>
                </c:pt>
                <c:pt idx="2310">
                  <c:v>42951</c:v>
                </c:pt>
                <c:pt idx="2311">
                  <c:v>42950</c:v>
                </c:pt>
                <c:pt idx="2312">
                  <c:v>42949</c:v>
                </c:pt>
                <c:pt idx="2313">
                  <c:v>42948</c:v>
                </c:pt>
                <c:pt idx="2314">
                  <c:v>42947</c:v>
                </c:pt>
                <c:pt idx="2315">
                  <c:v>42944</c:v>
                </c:pt>
                <c:pt idx="2316">
                  <c:v>42943</c:v>
                </c:pt>
                <c:pt idx="2317">
                  <c:v>42942</c:v>
                </c:pt>
                <c:pt idx="2318">
                  <c:v>42941</c:v>
                </c:pt>
                <c:pt idx="2319">
                  <c:v>42940</c:v>
                </c:pt>
                <c:pt idx="2320">
                  <c:v>42937</c:v>
                </c:pt>
                <c:pt idx="2321">
                  <c:v>42936</c:v>
                </c:pt>
                <c:pt idx="2322">
                  <c:v>42935</c:v>
                </c:pt>
                <c:pt idx="2323">
                  <c:v>42934</c:v>
                </c:pt>
                <c:pt idx="2324">
                  <c:v>42933</c:v>
                </c:pt>
                <c:pt idx="2325">
                  <c:v>42930</c:v>
                </c:pt>
                <c:pt idx="2326">
                  <c:v>42929</c:v>
                </c:pt>
                <c:pt idx="2327">
                  <c:v>42928</c:v>
                </c:pt>
                <c:pt idx="2328">
                  <c:v>42927</c:v>
                </c:pt>
                <c:pt idx="2329">
                  <c:v>42926</c:v>
                </c:pt>
                <c:pt idx="2330">
                  <c:v>42923</c:v>
                </c:pt>
                <c:pt idx="2331">
                  <c:v>42922</c:v>
                </c:pt>
                <c:pt idx="2332">
                  <c:v>42921</c:v>
                </c:pt>
                <c:pt idx="2333">
                  <c:v>42920</c:v>
                </c:pt>
                <c:pt idx="2334">
                  <c:v>42919</c:v>
                </c:pt>
                <c:pt idx="2335">
                  <c:v>42916</c:v>
                </c:pt>
                <c:pt idx="2336">
                  <c:v>42915</c:v>
                </c:pt>
                <c:pt idx="2337">
                  <c:v>42914</c:v>
                </c:pt>
                <c:pt idx="2338">
                  <c:v>42913</c:v>
                </c:pt>
                <c:pt idx="2339">
                  <c:v>42912</c:v>
                </c:pt>
                <c:pt idx="2340">
                  <c:v>42909</c:v>
                </c:pt>
                <c:pt idx="2341">
                  <c:v>42908</c:v>
                </c:pt>
                <c:pt idx="2342">
                  <c:v>42907</c:v>
                </c:pt>
                <c:pt idx="2343">
                  <c:v>42906</c:v>
                </c:pt>
                <c:pt idx="2344">
                  <c:v>42905</c:v>
                </c:pt>
                <c:pt idx="2345">
                  <c:v>42902</c:v>
                </c:pt>
                <c:pt idx="2346">
                  <c:v>42901</c:v>
                </c:pt>
                <c:pt idx="2347">
                  <c:v>42900</c:v>
                </c:pt>
                <c:pt idx="2348">
                  <c:v>42899</c:v>
                </c:pt>
                <c:pt idx="2349">
                  <c:v>42898</c:v>
                </c:pt>
                <c:pt idx="2350">
                  <c:v>42895</c:v>
                </c:pt>
                <c:pt idx="2351">
                  <c:v>42894</c:v>
                </c:pt>
                <c:pt idx="2352">
                  <c:v>42893</c:v>
                </c:pt>
                <c:pt idx="2353">
                  <c:v>42892</c:v>
                </c:pt>
                <c:pt idx="2354">
                  <c:v>42891</c:v>
                </c:pt>
                <c:pt idx="2355">
                  <c:v>42888</c:v>
                </c:pt>
                <c:pt idx="2356">
                  <c:v>42887</c:v>
                </c:pt>
                <c:pt idx="2357">
                  <c:v>42886</c:v>
                </c:pt>
                <c:pt idx="2358">
                  <c:v>42885</c:v>
                </c:pt>
                <c:pt idx="2359">
                  <c:v>42884</c:v>
                </c:pt>
                <c:pt idx="2360">
                  <c:v>42881</c:v>
                </c:pt>
                <c:pt idx="2361">
                  <c:v>42880</c:v>
                </c:pt>
                <c:pt idx="2362">
                  <c:v>42879</c:v>
                </c:pt>
                <c:pt idx="2363">
                  <c:v>42878</c:v>
                </c:pt>
                <c:pt idx="2364">
                  <c:v>42877</c:v>
                </c:pt>
                <c:pt idx="2365">
                  <c:v>42874</c:v>
                </c:pt>
                <c:pt idx="2366">
                  <c:v>42873</c:v>
                </c:pt>
                <c:pt idx="2367">
                  <c:v>42872</c:v>
                </c:pt>
                <c:pt idx="2368">
                  <c:v>42871</c:v>
                </c:pt>
                <c:pt idx="2369">
                  <c:v>42870</c:v>
                </c:pt>
                <c:pt idx="2370">
                  <c:v>42867</c:v>
                </c:pt>
                <c:pt idx="2371">
                  <c:v>42866</c:v>
                </c:pt>
                <c:pt idx="2372">
                  <c:v>42865</c:v>
                </c:pt>
                <c:pt idx="2373">
                  <c:v>42864</c:v>
                </c:pt>
                <c:pt idx="2374">
                  <c:v>42863</c:v>
                </c:pt>
                <c:pt idx="2375">
                  <c:v>42860</c:v>
                </c:pt>
                <c:pt idx="2376">
                  <c:v>42859</c:v>
                </c:pt>
                <c:pt idx="2377">
                  <c:v>42858</c:v>
                </c:pt>
                <c:pt idx="2378">
                  <c:v>42857</c:v>
                </c:pt>
                <c:pt idx="2379">
                  <c:v>42856</c:v>
                </c:pt>
                <c:pt idx="2380">
                  <c:v>42853</c:v>
                </c:pt>
                <c:pt idx="2381">
                  <c:v>42852</c:v>
                </c:pt>
                <c:pt idx="2382">
                  <c:v>42851</c:v>
                </c:pt>
                <c:pt idx="2383">
                  <c:v>42850</c:v>
                </c:pt>
                <c:pt idx="2384">
                  <c:v>42849</c:v>
                </c:pt>
                <c:pt idx="2385">
                  <c:v>42846</c:v>
                </c:pt>
                <c:pt idx="2386">
                  <c:v>42845</c:v>
                </c:pt>
                <c:pt idx="2387">
                  <c:v>42844</c:v>
                </c:pt>
                <c:pt idx="2388">
                  <c:v>42843</c:v>
                </c:pt>
                <c:pt idx="2389">
                  <c:v>42842</c:v>
                </c:pt>
                <c:pt idx="2390">
                  <c:v>42839</c:v>
                </c:pt>
                <c:pt idx="2391">
                  <c:v>42838</c:v>
                </c:pt>
                <c:pt idx="2392">
                  <c:v>42837</c:v>
                </c:pt>
                <c:pt idx="2393">
                  <c:v>42836</c:v>
                </c:pt>
                <c:pt idx="2394">
                  <c:v>42835</c:v>
                </c:pt>
                <c:pt idx="2395">
                  <c:v>42832</c:v>
                </c:pt>
                <c:pt idx="2396">
                  <c:v>42831</c:v>
                </c:pt>
                <c:pt idx="2397">
                  <c:v>42830</c:v>
                </c:pt>
                <c:pt idx="2398">
                  <c:v>42829</c:v>
                </c:pt>
                <c:pt idx="2399">
                  <c:v>42828</c:v>
                </c:pt>
                <c:pt idx="2400">
                  <c:v>42825</c:v>
                </c:pt>
                <c:pt idx="2401">
                  <c:v>42824</c:v>
                </c:pt>
                <c:pt idx="2402">
                  <c:v>42823</c:v>
                </c:pt>
                <c:pt idx="2403">
                  <c:v>42822</c:v>
                </c:pt>
                <c:pt idx="2404">
                  <c:v>42821</c:v>
                </c:pt>
                <c:pt idx="2405">
                  <c:v>42818</c:v>
                </c:pt>
                <c:pt idx="2406">
                  <c:v>42817</c:v>
                </c:pt>
                <c:pt idx="2407">
                  <c:v>42816</c:v>
                </c:pt>
                <c:pt idx="2408">
                  <c:v>42815</c:v>
                </c:pt>
                <c:pt idx="2409">
                  <c:v>42814</c:v>
                </c:pt>
                <c:pt idx="2410">
                  <c:v>42811</c:v>
                </c:pt>
                <c:pt idx="2411">
                  <c:v>42810</c:v>
                </c:pt>
                <c:pt idx="2412">
                  <c:v>42809</c:v>
                </c:pt>
                <c:pt idx="2413">
                  <c:v>42808</c:v>
                </c:pt>
                <c:pt idx="2414">
                  <c:v>42807</c:v>
                </c:pt>
                <c:pt idx="2415">
                  <c:v>42804</c:v>
                </c:pt>
                <c:pt idx="2416">
                  <c:v>42803</c:v>
                </c:pt>
                <c:pt idx="2417">
                  <c:v>42802</c:v>
                </c:pt>
                <c:pt idx="2418">
                  <c:v>42801</c:v>
                </c:pt>
                <c:pt idx="2419">
                  <c:v>42800</c:v>
                </c:pt>
                <c:pt idx="2420">
                  <c:v>42797</c:v>
                </c:pt>
                <c:pt idx="2421">
                  <c:v>42796</c:v>
                </c:pt>
                <c:pt idx="2422">
                  <c:v>42795</c:v>
                </c:pt>
                <c:pt idx="2423">
                  <c:v>42794</c:v>
                </c:pt>
                <c:pt idx="2424">
                  <c:v>42793</c:v>
                </c:pt>
                <c:pt idx="2425">
                  <c:v>42790</c:v>
                </c:pt>
                <c:pt idx="2426">
                  <c:v>42789</c:v>
                </c:pt>
                <c:pt idx="2427">
                  <c:v>42788</c:v>
                </c:pt>
                <c:pt idx="2428">
                  <c:v>42787</c:v>
                </c:pt>
                <c:pt idx="2429">
                  <c:v>42786</c:v>
                </c:pt>
                <c:pt idx="2430">
                  <c:v>42783</c:v>
                </c:pt>
                <c:pt idx="2431">
                  <c:v>42782</c:v>
                </c:pt>
                <c:pt idx="2432">
                  <c:v>42781</c:v>
                </c:pt>
                <c:pt idx="2433">
                  <c:v>42780</c:v>
                </c:pt>
                <c:pt idx="2434">
                  <c:v>42779</c:v>
                </c:pt>
                <c:pt idx="2435">
                  <c:v>42776</c:v>
                </c:pt>
                <c:pt idx="2436">
                  <c:v>42775</c:v>
                </c:pt>
                <c:pt idx="2437">
                  <c:v>42774</c:v>
                </c:pt>
                <c:pt idx="2438">
                  <c:v>42773</c:v>
                </c:pt>
                <c:pt idx="2439">
                  <c:v>42772</c:v>
                </c:pt>
                <c:pt idx="2440">
                  <c:v>42769</c:v>
                </c:pt>
                <c:pt idx="2441">
                  <c:v>42768</c:v>
                </c:pt>
                <c:pt idx="2442">
                  <c:v>42767</c:v>
                </c:pt>
                <c:pt idx="2443">
                  <c:v>42766</c:v>
                </c:pt>
                <c:pt idx="2444">
                  <c:v>42765</c:v>
                </c:pt>
                <c:pt idx="2445">
                  <c:v>42762</c:v>
                </c:pt>
                <c:pt idx="2446">
                  <c:v>42761</c:v>
                </c:pt>
                <c:pt idx="2447">
                  <c:v>42760</c:v>
                </c:pt>
                <c:pt idx="2448">
                  <c:v>42759</c:v>
                </c:pt>
                <c:pt idx="2449">
                  <c:v>42758</c:v>
                </c:pt>
                <c:pt idx="2450">
                  <c:v>42755</c:v>
                </c:pt>
                <c:pt idx="2451">
                  <c:v>42754</c:v>
                </c:pt>
                <c:pt idx="2452">
                  <c:v>42753</c:v>
                </c:pt>
                <c:pt idx="2453">
                  <c:v>42752</c:v>
                </c:pt>
                <c:pt idx="2454">
                  <c:v>42751</c:v>
                </c:pt>
                <c:pt idx="2455">
                  <c:v>42748</c:v>
                </c:pt>
                <c:pt idx="2456">
                  <c:v>42747</c:v>
                </c:pt>
                <c:pt idx="2457">
                  <c:v>42746</c:v>
                </c:pt>
                <c:pt idx="2458">
                  <c:v>42745</c:v>
                </c:pt>
                <c:pt idx="2459">
                  <c:v>42744</c:v>
                </c:pt>
                <c:pt idx="2460">
                  <c:v>42741</c:v>
                </c:pt>
                <c:pt idx="2461">
                  <c:v>42740</c:v>
                </c:pt>
                <c:pt idx="2462">
                  <c:v>42739</c:v>
                </c:pt>
                <c:pt idx="2463">
                  <c:v>42738</c:v>
                </c:pt>
                <c:pt idx="2464">
                  <c:v>42737</c:v>
                </c:pt>
                <c:pt idx="2465">
                  <c:v>42734</c:v>
                </c:pt>
                <c:pt idx="2466">
                  <c:v>42733</c:v>
                </c:pt>
                <c:pt idx="2467">
                  <c:v>42732</c:v>
                </c:pt>
                <c:pt idx="2468">
                  <c:v>42731</c:v>
                </c:pt>
                <c:pt idx="2469">
                  <c:v>42730</c:v>
                </c:pt>
                <c:pt idx="2470">
                  <c:v>42727</c:v>
                </c:pt>
                <c:pt idx="2471">
                  <c:v>42726</c:v>
                </c:pt>
                <c:pt idx="2472">
                  <c:v>42725</c:v>
                </c:pt>
                <c:pt idx="2473">
                  <c:v>42724</c:v>
                </c:pt>
                <c:pt idx="2474">
                  <c:v>42723</c:v>
                </c:pt>
                <c:pt idx="2475">
                  <c:v>42720</c:v>
                </c:pt>
                <c:pt idx="2476">
                  <c:v>42719</c:v>
                </c:pt>
                <c:pt idx="2477">
                  <c:v>42718</c:v>
                </c:pt>
                <c:pt idx="2478">
                  <c:v>42717</c:v>
                </c:pt>
                <c:pt idx="2479">
                  <c:v>42716</c:v>
                </c:pt>
                <c:pt idx="2480">
                  <c:v>42713</c:v>
                </c:pt>
                <c:pt idx="2481">
                  <c:v>42712</c:v>
                </c:pt>
                <c:pt idx="2482">
                  <c:v>42711</c:v>
                </c:pt>
                <c:pt idx="2483">
                  <c:v>42710</c:v>
                </c:pt>
                <c:pt idx="2484">
                  <c:v>42709</c:v>
                </c:pt>
                <c:pt idx="2485">
                  <c:v>42706</c:v>
                </c:pt>
                <c:pt idx="2486">
                  <c:v>42705</c:v>
                </c:pt>
                <c:pt idx="2487">
                  <c:v>42704</c:v>
                </c:pt>
                <c:pt idx="2488">
                  <c:v>42703</c:v>
                </c:pt>
                <c:pt idx="2489">
                  <c:v>42702</c:v>
                </c:pt>
                <c:pt idx="2490">
                  <c:v>42699</c:v>
                </c:pt>
                <c:pt idx="2491">
                  <c:v>42698</c:v>
                </c:pt>
                <c:pt idx="2492">
                  <c:v>42697</c:v>
                </c:pt>
                <c:pt idx="2493">
                  <c:v>42696</c:v>
                </c:pt>
                <c:pt idx="2494">
                  <c:v>42695</c:v>
                </c:pt>
                <c:pt idx="2495">
                  <c:v>42692</c:v>
                </c:pt>
                <c:pt idx="2496">
                  <c:v>42691</c:v>
                </c:pt>
                <c:pt idx="2497">
                  <c:v>42690</c:v>
                </c:pt>
                <c:pt idx="2498">
                  <c:v>42689</c:v>
                </c:pt>
                <c:pt idx="2499">
                  <c:v>42688</c:v>
                </c:pt>
                <c:pt idx="2500">
                  <c:v>42685</c:v>
                </c:pt>
                <c:pt idx="2501">
                  <c:v>42684</c:v>
                </c:pt>
                <c:pt idx="2502">
                  <c:v>42683</c:v>
                </c:pt>
                <c:pt idx="2503">
                  <c:v>42682</c:v>
                </c:pt>
                <c:pt idx="2504">
                  <c:v>42681</c:v>
                </c:pt>
                <c:pt idx="2505">
                  <c:v>42678</c:v>
                </c:pt>
                <c:pt idx="2506">
                  <c:v>42677</c:v>
                </c:pt>
                <c:pt idx="2507">
                  <c:v>42676</c:v>
                </c:pt>
                <c:pt idx="2508">
                  <c:v>42675</c:v>
                </c:pt>
                <c:pt idx="2509">
                  <c:v>42674</c:v>
                </c:pt>
                <c:pt idx="2510">
                  <c:v>42671</c:v>
                </c:pt>
                <c:pt idx="2511">
                  <c:v>42670</c:v>
                </c:pt>
                <c:pt idx="2512">
                  <c:v>42669</c:v>
                </c:pt>
                <c:pt idx="2513">
                  <c:v>42668</c:v>
                </c:pt>
                <c:pt idx="2514">
                  <c:v>42667</c:v>
                </c:pt>
                <c:pt idx="2515">
                  <c:v>42664</c:v>
                </c:pt>
                <c:pt idx="2516">
                  <c:v>42663</c:v>
                </c:pt>
                <c:pt idx="2517">
                  <c:v>42662</c:v>
                </c:pt>
                <c:pt idx="2518">
                  <c:v>42661</c:v>
                </c:pt>
                <c:pt idx="2519">
                  <c:v>42660</c:v>
                </c:pt>
                <c:pt idx="2520">
                  <c:v>42657</c:v>
                </c:pt>
                <c:pt idx="2521">
                  <c:v>42656</c:v>
                </c:pt>
                <c:pt idx="2522">
                  <c:v>42655</c:v>
                </c:pt>
                <c:pt idx="2523">
                  <c:v>42654</c:v>
                </c:pt>
                <c:pt idx="2524">
                  <c:v>42653</c:v>
                </c:pt>
                <c:pt idx="2525">
                  <c:v>42650</c:v>
                </c:pt>
                <c:pt idx="2526">
                  <c:v>42649</c:v>
                </c:pt>
                <c:pt idx="2527">
                  <c:v>42648</c:v>
                </c:pt>
                <c:pt idx="2528">
                  <c:v>42647</c:v>
                </c:pt>
                <c:pt idx="2529">
                  <c:v>42646</c:v>
                </c:pt>
                <c:pt idx="2530">
                  <c:v>42643</c:v>
                </c:pt>
                <c:pt idx="2531">
                  <c:v>42642</c:v>
                </c:pt>
                <c:pt idx="2532">
                  <c:v>42641</c:v>
                </c:pt>
                <c:pt idx="2533">
                  <c:v>42640</c:v>
                </c:pt>
                <c:pt idx="2534">
                  <c:v>42639</c:v>
                </c:pt>
                <c:pt idx="2535">
                  <c:v>42636</c:v>
                </c:pt>
                <c:pt idx="2536">
                  <c:v>42635</c:v>
                </c:pt>
                <c:pt idx="2537">
                  <c:v>42634</c:v>
                </c:pt>
                <c:pt idx="2538">
                  <c:v>42633</c:v>
                </c:pt>
                <c:pt idx="2539">
                  <c:v>42632</c:v>
                </c:pt>
                <c:pt idx="2540">
                  <c:v>42629</c:v>
                </c:pt>
                <c:pt idx="2541">
                  <c:v>42628</c:v>
                </c:pt>
                <c:pt idx="2542">
                  <c:v>42627</c:v>
                </c:pt>
                <c:pt idx="2543">
                  <c:v>42626</c:v>
                </c:pt>
                <c:pt idx="2544">
                  <c:v>42625</c:v>
                </c:pt>
                <c:pt idx="2545">
                  <c:v>42622</c:v>
                </c:pt>
                <c:pt idx="2546">
                  <c:v>42621</c:v>
                </c:pt>
                <c:pt idx="2547">
                  <c:v>42620</c:v>
                </c:pt>
                <c:pt idx="2548">
                  <c:v>42619</c:v>
                </c:pt>
                <c:pt idx="2549">
                  <c:v>42618</c:v>
                </c:pt>
                <c:pt idx="2550">
                  <c:v>42615</c:v>
                </c:pt>
                <c:pt idx="2551">
                  <c:v>42614</c:v>
                </c:pt>
                <c:pt idx="2552">
                  <c:v>42613</c:v>
                </c:pt>
                <c:pt idx="2553">
                  <c:v>42612</c:v>
                </c:pt>
                <c:pt idx="2554">
                  <c:v>42611</c:v>
                </c:pt>
                <c:pt idx="2555">
                  <c:v>42608</c:v>
                </c:pt>
                <c:pt idx="2556">
                  <c:v>42607</c:v>
                </c:pt>
                <c:pt idx="2557">
                  <c:v>42606</c:v>
                </c:pt>
                <c:pt idx="2558">
                  <c:v>42605</c:v>
                </c:pt>
                <c:pt idx="2559">
                  <c:v>42604</c:v>
                </c:pt>
                <c:pt idx="2560">
                  <c:v>42601</c:v>
                </c:pt>
                <c:pt idx="2561">
                  <c:v>42600</c:v>
                </c:pt>
                <c:pt idx="2562">
                  <c:v>42599</c:v>
                </c:pt>
                <c:pt idx="2563">
                  <c:v>42598</c:v>
                </c:pt>
                <c:pt idx="2564">
                  <c:v>42597</c:v>
                </c:pt>
                <c:pt idx="2565">
                  <c:v>42594</c:v>
                </c:pt>
                <c:pt idx="2566">
                  <c:v>42593</c:v>
                </c:pt>
                <c:pt idx="2567">
                  <c:v>42592</c:v>
                </c:pt>
                <c:pt idx="2568">
                  <c:v>42591</c:v>
                </c:pt>
                <c:pt idx="2569">
                  <c:v>42590</c:v>
                </c:pt>
                <c:pt idx="2570">
                  <c:v>42587</c:v>
                </c:pt>
                <c:pt idx="2571">
                  <c:v>42586</c:v>
                </c:pt>
                <c:pt idx="2572">
                  <c:v>42585</c:v>
                </c:pt>
                <c:pt idx="2573">
                  <c:v>42584</c:v>
                </c:pt>
                <c:pt idx="2574">
                  <c:v>42583</c:v>
                </c:pt>
                <c:pt idx="2575">
                  <c:v>42580</c:v>
                </c:pt>
                <c:pt idx="2576">
                  <c:v>42579</c:v>
                </c:pt>
                <c:pt idx="2577">
                  <c:v>42578</c:v>
                </c:pt>
                <c:pt idx="2578">
                  <c:v>42577</c:v>
                </c:pt>
                <c:pt idx="2579">
                  <c:v>42576</c:v>
                </c:pt>
                <c:pt idx="2580">
                  <c:v>42573</c:v>
                </c:pt>
                <c:pt idx="2581">
                  <c:v>42572</c:v>
                </c:pt>
                <c:pt idx="2582">
                  <c:v>42571</c:v>
                </c:pt>
                <c:pt idx="2583">
                  <c:v>42570</c:v>
                </c:pt>
                <c:pt idx="2584">
                  <c:v>42569</c:v>
                </c:pt>
                <c:pt idx="2585">
                  <c:v>42566</c:v>
                </c:pt>
                <c:pt idx="2586">
                  <c:v>42565</c:v>
                </c:pt>
                <c:pt idx="2587">
                  <c:v>42564</c:v>
                </c:pt>
                <c:pt idx="2588">
                  <c:v>42563</c:v>
                </c:pt>
                <c:pt idx="2589">
                  <c:v>42562</c:v>
                </c:pt>
                <c:pt idx="2590">
                  <c:v>42559</c:v>
                </c:pt>
                <c:pt idx="2591">
                  <c:v>42558</c:v>
                </c:pt>
                <c:pt idx="2592">
                  <c:v>42557</c:v>
                </c:pt>
                <c:pt idx="2593">
                  <c:v>42556</c:v>
                </c:pt>
                <c:pt idx="2594">
                  <c:v>42555</c:v>
                </c:pt>
                <c:pt idx="2595">
                  <c:v>42552</c:v>
                </c:pt>
                <c:pt idx="2596">
                  <c:v>42551</c:v>
                </c:pt>
                <c:pt idx="2597">
                  <c:v>42550</c:v>
                </c:pt>
                <c:pt idx="2598">
                  <c:v>42549</c:v>
                </c:pt>
                <c:pt idx="2599">
                  <c:v>42548</c:v>
                </c:pt>
                <c:pt idx="2600">
                  <c:v>42545</c:v>
                </c:pt>
                <c:pt idx="2601">
                  <c:v>42544</c:v>
                </c:pt>
                <c:pt idx="2602">
                  <c:v>42543</c:v>
                </c:pt>
                <c:pt idx="2603">
                  <c:v>42542</c:v>
                </c:pt>
                <c:pt idx="2604">
                  <c:v>42541</c:v>
                </c:pt>
                <c:pt idx="2605">
                  <c:v>42538</c:v>
                </c:pt>
                <c:pt idx="2606">
                  <c:v>42537</c:v>
                </c:pt>
                <c:pt idx="2607">
                  <c:v>42536</c:v>
                </c:pt>
                <c:pt idx="2608">
                  <c:v>42535</c:v>
                </c:pt>
                <c:pt idx="2609">
                  <c:v>42534</c:v>
                </c:pt>
                <c:pt idx="2610">
                  <c:v>42531</c:v>
                </c:pt>
                <c:pt idx="2611">
                  <c:v>42530</c:v>
                </c:pt>
                <c:pt idx="2612">
                  <c:v>42529</c:v>
                </c:pt>
                <c:pt idx="2613">
                  <c:v>42528</c:v>
                </c:pt>
                <c:pt idx="2614">
                  <c:v>42527</c:v>
                </c:pt>
                <c:pt idx="2615">
                  <c:v>42524</c:v>
                </c:pt>
                <c:pt idx="2616">
                  <c:v>42523</c:v>
                </c:pt>
                <c:pt idx="2617">
                  <c:v>42522</c:v>
                </c:pt>
                <c:pt idx="2618">
                  <c:v>42521</c:v>
                </c:pt>
                <c:pt idx="2619">
                  <c:v>42520</c:v>
                </c:pt>
                <c:pt idx="2620">
                  <c:v>42517</c:v>
                </c:pt>
                <c:pt idx="2621">
                  <c:v>42516</c:v>
                </c:pt>
                <c:pt idx="2622">
                  <c:v>42515</c:v>
                </c:pt>
                <c:pt idx="2623">
                  <c:v>42514</c:v>
                </c:pt>
                <c:pt idx="2624">
                  <c:v>42513</c:v>
                </c:pt>
                <c:pt idx="2625">
                  <c:v>42510</c:v>
                </c:pt>
                <c:pt idx="2626">
                  <c:v>42509</c:v>
                </c:pt>
                <c:pt idx="2627">
                  <c:v>42508</c:v>
                </c:pt>
                <c:pt idx="2628">
                  <c:v>42507</c:v>
                </c:pt>
                <c:pt idx="2629">
                  <c:v>42506</c:v>
                </c:pt>
                <c:pt idx="2630">
                  <c:v>42503</c:v>
                </c:pt>
                <c:pt idx="2631">
                  <c:v>42502</c:v>
                </c:pt>
                <c:pt idx="2632">
                  <c:v>42501</c:v>
                </c:pt>
                <c:pt idx="2633">
                  <c:v>42500</c:v>
                </c:pt>
                <c:pt idx="2634">
                  <c:v>42499</c:v>
                </c:pt>
                <c:pt idx="2635">
                  <c:v>42496</c:v>
                </c:pt>
                <c:pt idx="2636">
                  <c:v>42495</c:v>
                </c:pt>
                <c:pt idx="2637">
                  <c:v>42494</c:v>
                </c:pt>
                <c:pt idx="2638">
                  <c:v>42493</c:v>
                </c:pt>
                <c:pt idx="2639">
                  <c:v>42492</c:v>
                </c:pt>
                <c:pt idx="2640">
                  <c:v>42489</c:v>
                </c:pt>
                <c:pt idx="2641">
                  <c:v>42488</c:v>
                </c:pt>
                <c:pt idx="2642">
                  <c:v>42487</c:v>
                </c:pt>
                <c:pt idx="2643">
                  <c:v>42486</c:v>
                </c:pt>
                <c:pt idx="2644">
                  <c:v>42485</c:v>
                </c:pt>
                <c:pt idx="2645">
                  <c:v>42482</c:v>
                </c:pt>
                <c:pt idx="2646">
                  <c:v>42481</c:v>
                </c:pt>
                <c:pt idx="2647">
                  <c:v>42480</c:v>
                </c:pt>
                <c:pt idx="2648">
                  <c:v>42479</c:v>
                </c:pt>
                <c:pt idx="2649">
                  <c:v>42478</c:v>
                </c:pt>
                <c:pt idx="2650">
                  <c:v>42475</c:v>
                </c:pt>
                <c:pt idx="2651">
                  <c:v>42474</c:v>
                </c:pt>
                <c:pt idx="2652">
                  <c:v>42473</c:v>
                </c:pt>
                <c:pt idx="2653">
                  <c:v>42472</c:v>
                </c:pt>
                <c:pt idx="2654">
                  <c:v>42471</c:v>
                </c:pt>
                <c:pt idx="2655">
                  <c:v>42468</c:v>
                </c:pt>
                <c:pt idx="2656">
                  <c:v>42467</c:v>
                </c:pt>
                <c:pt idx="2657">
                  <c:v>42466</c:v>
                </c:pt>
                <c:pt idx="2658">
                  <c:v>42465</c:v>
                </c:pt>
                <c:pt idx="2659">
                  <c:v>42464</c:v>
                </c:pt>
                <c:pt idx="2660">
                  <c:v>42461</c:v>
                </c:pt>
                <c:pt idx="2661">
                  <c:v>42460</c:v>
                </c:pt>
                <c:pt idx="2662">
                  <c:v>42459</c:v>
                </c:pt>
                <c:pt idx="2663">
                  <c:v>42458</c:v>
                </c:pt>
                <c:pt idx="2664">
                  <c:v>42457</c:v>
                </c:pt>
                <c:pt idx="2665">
                  <c:v>42454</c:v>
                </c:pt>
                <c:pt idx="2666">
                  <c:v>42453</c:v>
                </c:pt>
                <c:pt idx="2667">
                  <c:v>42452</c:v>
                </c:pt>
                <c:pt idx="2668">
                  <c:v>42451</c:v>
                </c:pt>
                <c:pt idx="2669">
                  <c:v>42450</c:v>
                </c:pt>
                <c:pt idx="2670">
                  <c:v>42447</c:v>
                </c:pt>
                <c:pt idx="2671">
                  <c:v>42446</c:v>
                </c:pt>
                <c:pt idx="2672">
                  <c:v>42445</c:v>
                </c:pt>
                <c:pt idx="2673">
                  <c:v>42444</c:v>
                </c:pt>
                <c:pt idx="2674">
                  <c:v>42443</c:v>
                </c:pt>
                <c:pt idx="2675">
                  <c:v>42440</c:v>
                </c:pt>
                <c:pt idx="2676">
                  <c:v>42439</c:v>
                </c:pt>
                <c:pt idx="2677">
                  <c:v>42438</c:v>
                </c:pt>
                <c:pt idx="2678">
                  <c:v>42437</c:v>
                </c:pt>
                <c:pt idx="2679">
                  <c:v>42436</c:v>
                </c:pt>
                <c:pt idx="2680">
                  <c:v>42433</c:v>
                </c:pt>
                <c:pt idx="2681">
                  <c:v>42432</c:v>
                </c:pt>
                <c:pt idx="2682">
                  <c:v>42431</c:v>
                </c:pt>
                <c:pt idx="2683">
                  <c:v>42430</c:v>
                </c:pt>
                <c:pt idx="2684">
                  <c:v>42429</c:v>
                </c:pt>
                <c:pt idx="2685">
                  <c:v>42426</c:v>
                </c:pt>
                <c:pt idx="2686">
                  <c:v>42425</c:v>
                </c:pt>
                <c:pt idx="2687">
                  <c:v>42424</c:v>
                </c:pt>
                <c:pt idx="2688">
                  <c:v>42423</c:v>
                </c:pt>
                <c:pt idx="2689">
                  <c:v>42422</c:v>
                </c:pt>
                <c:pt idx="2690">
                  <c:v>42419</c:v>
                </c:pt>
                <c:pt idx="2691">
                  <c:v>42418</c:v>
                </c:pt>
                <c:pt idx="2692">
                  <c:v>42417</c:v>
                </c:pt>
                <c:pt idx="2693">
                  <c:v>42416</c:v>
                </c:pt>
                <c:pt idx="2694">
                  <c:v>42415</c:v>
                </c:pt>
                <c:pt idx="2695">
                  <c:v>42412</c:v>
                </c:pt>
                <c:pt idx="2696">
                  <c:v>42411</c:v>
                </c:pt>
                <c:pt idx="2697">
                  <c:v>42410</c:v>
                </c:pt>
                <c:pt idx="2698">
                  <c:v>42409</c:v>
                </c:pt>
                <c:pt idx="2699">
                  <c:v>42408</c:v>
                </c:pt>
                <c:pt idx="2700">
                  <c:v>42405</c:v>
                </c:pt>
                <c:pt idx="2701">
                  <c:v>42404</c:v>
                </c:pt>
                <c:pt idx="2702">
                  <c:v>42403</c:v>
                </c:pt>
                <c:pt idx="2703">
                  <c:v>42402</c:v>
                </c:pt>
                <c:pt idx="2704">
                  <c:v>42401</c:v>
                </c:pt>
                <c:pt idx="2705">
                  <c:v>42398</c:v>
                </c:pt>
                <c:pt idx="2706">
                  <c:v>42397</c:v>
                </c:pt>
                <c:pt idx="2707">
                  <c:v>42396</c:v>
                </c:pt>
                <c:pt idx="2708">
                  <c:v>42395</c:v>
                </c:pt>
                <c:pt idx="2709">
                  <c:v>42394</c:v>
                </c:pt>
                <c:pt idx="2710">
                  <c:v>42391</c:v>
                </c:pt>
                <c:pt idx="2711">
                  <c:v>42390</c:v>
                </c:pt>
                <c:pt idx="2712">
                  <c:v>42389</c:v>
                </c:pt>
                <c:pt idx="2713">
                  <c:v>42388</c:v>
                </c:pt>
                <c:pt idx="2714">
                  <c:v>42387</c:v>
                </c:pt>
                <c:pt idx="2715">
                  <c:v>42384</c:v>
                </c:pt>
                <c:pt idx="2716">
                  <c:v>42383</c:v>
                </c:pt>
                <c:pt idx="2717">
                  <c:v>42382</c:v>
                </c:pt>
                <c:pt idx="2718">
                  <c:v>42381</c:v>
                </c:pt>
                <c:pt idx="2719">
                  <c:v>42380</c:v>
                </c:pt>
                <c:pt idx="2720">
                  <c:v>42377</c:v>
                </c:pt>
                <c:pt idx="2721">
                  <c:v>42376</c:v>
                </c:pt>
                <c:pt idx="2722">
                  <c:v>42375</c:v>
                </c:pt>
                <c:pt idx="2723">
                  <c:v>42374</c:v>
                </c:pt>
                <c:pt idx="2724">
                  <c:v>42373</c:v>
                </c:pt>
                <c:pt idx="2725">
                  <c:v>42370</c:v>
                </c:pt>
                <c:pt idx="2726">
                  <c:v>42369</c:v>
                </c:pt>
                <c:pt idx="2727">
                  <c:v>42368</c:v>
                </c:pt>
                <c:pt idx="2728">
                  <c:v>42367</c:v>
                </c:pt>
                <c:pt idx="2729">
                  <c:v>42366</c:v>
                </c:pt>
                <c:pt idx="2730">
                  <c:v>42363</c:v>
                </c:pt>
                <c:pt idx="2731">
                  <c:v>42362</c:v>
                </c:pt>
                <c:pt idx="2732">
                  <c:v>42361</c:v>
                </c:pt>
                <c:pt idx="2733">
                  <c:v>42360</c:v>
                </c:pt>
                <c:pt idx="2734">
                  <c:v>42359</c:v>
                </c:pt>
                <c:pt idx="2735">
                  <c:v>42356</c:v>
                </c:pt>
                <c:pt idx="2736">
                  <c:v>42355</c:v>
                </c:pt>
                <c:pt idx="2737">
                  <c:v>42354</c:v>
                </c:pt>
                <c:pt idx="2738">
                  <c:v>42353</c:v>
                </c:pt>
                <c:pt idx="2739">
                  <c:v>42352</c:v>
                </c:pt>
                <c:pt idx="2740">
                  <c:v>42349</c:v>
                </c:pt>
                <c:pt idx="2741">
                  <c:v>42348</c:v>
                </c:pt>
                <c:pt idx="2742">
                  <c:v>42347</c:v>
                </c:pt>
                <c:pt idx="2743">
                  <c:v>42346</c:v>
                </c:pt>
                <c:pt idx="2744">
                  <c:v>42345</c:v>
                </c:pt>
                <c:pt idx="2745">
                  <c:v>42342</c:v>
                </c:pt>
                <c:pt idx="2746">
                  <c:v>42341</c:v>
                </c:pt>
                <c:pt idx="2747">
                  <c:v>42340</c:v>
                </c:pt>
                <c:pt idx="2748">
                  <c:v>42339</c:v>
                </c:pt>
                <c:pt idx="2749">
                  <c:v>42338</c:v>
                </c:pt>
                <c:pt idx="2750">
                  <c:v>42335</c:v>
                </c:pt>
                <c:pt idx="2751">
                  <c:v>42334</c:v>
                </c:pt>
                <c:pt idx="2752">
                  <c:v>42333</c:v>
                </c:pt>
                <c:pt idx="2753">
                  <c:v>42332</c:v>
                </c:pt>
                <c:pt idx="2754">
                  <c:v>42331</c:v>
                </c:pt>
                <c:pt idx="2755">
                  <c:v>42328</c:v>
                </c:pt>
                <c:pt idx="2756">
                  <c:v>42327</c:v>
                </c:pt>
                <c:pt idx="2757">
                  <c:v>42326</c:v>
                </c:pt>
                <c:pt idx="2758">
                  <c:v>42325</c:v>
                </c:pt>
                <c:pt idx="2759">
                  <c:v>42324</c:v>
                </c:pt>
                <c:pt idx="2760">
                  <c:v>42321</c:v>
                </c:pt>
                <c:pt idx="2761">
                  <c:v>42320</c:v>
                </c:pt>
                <c:pt idx="2762">
                  <c:v>42319</c:v>
                </c:pt>
                <c:pt idx="2763">
                  <c:v>42318</c:v>
                </c:pt>
                <c:pt idx="2764">
                  <c:v>42317</c:v>
                </c:pt>
                <c:pt idx="2765">
                  <c:v>42314</c:v>
                </c:pt>
                <c:pt idx="2766">
                  <c:v>42313</c:v>
                </c:pt>
                <c:pt idx="2767">
                  <c:v>42312</c:v>
                </c:pt>
                <c:pt idx="2768">
                  <c:v>42311</c:v>
                </c:pt>
                <c:pt idx="2769">
                  <c:v>42310</c:v>
                </c:pt>
                <c:pt idx="2770">
                  <c:v>42307</c:v>
                </c:pt>
                <c:pt idx="2771">
                  <c:v>42306</c:v>
                </c:pt>
                <c:pt idx="2772">
                  <c:v>42305</c:v>
                </c:pt>
                <c:pt idx="2773">
                  <c:v>42304</c:v>
                </c:pt>
                <c:pt idx="2774">
                  <c:v>42303</c:v>
                </c:pt>
                <c:pt idx="2775">
                  <c:v>42300</c:v>
                </c:pt>
                <c:pt idx="2776">
                  <c:v>42299</c:v>
                </c:pt>
                <c:pt idx="2777">
                  <c:v>42298</c:v>
                </c:pt>
                <c:pt idx="2778">
                  <c:v>42297</c:v>
                </c:pt>
                <c:pt idx="2779">
                  <c:v>42296</c:v>
                </c:pt>
                <c:pt idx="2780">
                  <c:v>42293</c:v>
                </c:pt>
                <c:pt idx="2781">
                  <c:v>42292</c:v>
                </c:pt>
                <c:pt idx="2782">
                  <c:v>42291</c:v>
                </c:pt>
                <c:pt idx="2783">
                  <c:v>42290</c:v>
                </c:pt>
                <c:pt idx="2784">
                  <c:v>42289</c:v>
                </c:pt>
                <c:pt idx="2785">
                  <c:v>42286</c:v>
                </c:pt>
                <c:pt idx="2786">
                  <c:v>42285</c:v>
                </c:pt>
                <c:pt idx="2787">
                  <c:v>42284</c:v>
                </c:pt>
                <c:pt idx="2788">
                  <c:v>42283</c:v>
                </c:pt>
                <c:pt idx="2789">
                  <c:v>42282</c:v>
                </c:pt>
                <c:pt idx="2790">
                  <c:v>42279</c:v>
                </c:pt>
                <c:pt idx="2791">
                  <c:v>42278</c:v>
                </c:pt>
                <c:pt idx="2792">
                  <c:v>42277</c:v>
                </c:pt>
                <c:pt idx="2793">
                  <c:v>42276</c:v>
                </c:pt>
                <c:pt idx="2794">
                  <c:v>42275</c:v>
                </c:pt>
                <c:pt idx="2795">
                  <c:v>42272</c:v>
                </c:pt>
                <c:pt idx="2796">
                  <c:v>42271</c:v>
                </c:pt>
                <c:pt idx="2797">
                  <c:v>42270</c:v>
                </c:pt>
                <c:pt idx="2798">
                  <c:v>42269</c:v>
                </c:pt>
                <c:pt idx="2799">
                  <c:v>42268</c:v>
                </c:pt>
                <c:pt idx="2800">
                  <c:v>42265</c:v>
                </c:pt>
                <c:pt idx="2801">
                  <c:v>42264</c:v>
                </c:pt>
                <c:pt idx="2802">
                  <c:v>42263</c:v>
                </c:pt>
                <c:pt idx="2803">
                  <c:v>42262</c:v>
                </c:pt>
                <c:pt idx="2804">
                  <c:v>42261</c:v>
                </c:pt>
                <c:pt idx="2805">
                  <c:v>42258</c:v>
                </c:pt>
                <c:pt idx="2806">
                  <c:v>42257</c:v>
                </c:pt>
                <c:pt idx="2807">
                  <c:v>42256</c:v>
                </c:pt>
                <c:pt idx="2808">
                  <c:v>42255</c:v>
                </c:pt>
                <c:pt idx="2809">
                  <c:v>42254</c:v>
                </c:pt>
                <c:pt idx="2810">
                  <c:v>42251</c:v>
                </c:pt>
                <c:pt idx="2811">
                  <c:v>42250</c:v>
                </c:pt>
                <c:pt idx="2812">
                  <c:v>42249</c:v>
                </c:pt>
                <c:pt idx="2813">
                  <c:v>42248</c:v>
                </c:pt>
                <c:pt idx="2814">
                  <c:v>42247</c:v>
                </c:pt>
                <c:pt idx="2815">
                  <c:v>42244</c:v>
                </c:pt>
                <c:pt idx="2816">
                  <c:v>42243</c:v>
                </c:pt>
                <c:pt idx="2817">
                  <c:v>42242</c:v>
                </c:pt>
                <c:pt idx="2818">
                  <c:v>42241</c:v>
                </c:pt>
                <c:pt idx="2819">
                  <c:v>42240</c:v>
                </c:pt>
                <c:pt idx="2820">
                  <c:v>42237</c:v>
                </c:pt>
                <c:pt idx="2821">
                  <c:v>42236</c:v>
                </c:pt>
                <c:pt idx="2822">
                  <c:v>42235</c:v>
                </c:pt>
                <c:pt idx="2823">
                  <c:v>42234</c:v>
                </c:pt>
                <c:pt idx="2824">
                  <c:v>42233</c:v>
                </c:pt>
                <c:pt idx="2825">
                  <c:v>42230</c:v>
                </c:pt>
                <c:pt idx="2826">
                  <c:v>42229</c:v>
                </c:pt>
                <c:pt idx="2827">
                  <c:v>42228</c:v>
                </c:pt>
                <c:pt idx="2828">
                  <c:v>42227</c:v>
                </c:pt>
                <c:pt idx="2829">
                  <c:v>42226</c:v>
                </c:pt>
                <c:pt idx="2830">
                  <c:v>42223</c:v>
                </c:pt>
                <c:pt idx="2831">
                  <c:v>42222</c:v>
                </c:pt>
                <c:pt idx="2832">
                  <c:v>42221</c:v>
                </c:pt>
                <c:pt idx="2833">
                  <c:v>42220</c:v>
                </c:pt>
                <c:pt idx="2834">
                  <c:v>42219</c:v>
                </c:pt>
                <c:pt idx="2835">
                  <c:v>42216</c:v>
                </c:pt>
                <c:pt idx="2836">
                  <c:v>42215</c:v>
                </c:pt>
                <c:pt idx="2837">
                  <c:v>42214</c:v>
                </c:pt>
                <c:pt idx="2838">
                  <c:v>42213</c:v>
                </c:pt>
                <c:pt idx="2839">
                  <c:v>42212</c:v>
                </c:pt>
                <c:pt idx="2840">
                  <c:v>42209</c:v>
                </c:pt>
                <c:pt idx="2841">
                  <c:v>42208</c:v>
                </c:pt>
                <c:pt idx="2842">
                  <c:v>42207</c:v>
                </c:pt>
                <c:pt idx="2843">
                  <c:v>42206</c:v>
                </c:pt>
                <c:pt idx="2844">
                  <c:v>42205</c:v>
                </c:pt>
                <c:pt idx="2845">
                  <c:v>42202</c:v>
                </c:pt>
                <c:pt idx="2846">
                  <c:v>42201</c:v>
                </c:pt>
                <c:pt idx="2847">
                  <c:v>42200</c:v>
                </c:pt>
                <c:pt idx="2848">
                  <c:v>42199</c:v>
                </c:pt>
                <c:pt idx="2849">
                  <c:v>42198</c:v>
                </c:pt>
                <c:pt idx="2850">
                  <c:v>42195</c:v>
                </c:pt>
                <c:pt idx="2851">
                  <c:v>42194</c:v>
                </c:pt>
                <c:pt idx="2852">
                  <c:v>42193</c:v>
                </c:pt>
                <c:pt idx="2853">
                  <c:v>42192</c:v>
                </c:pt>
                <c:pt idx="2854">
                  <c:v>42191</c:v>
                </c:pt>
                <c:pt idx="2855">
                  <c:v>42188</c:v>
                </c:pt>
                <c:pt idx="2856">
                  <c:v>42187</c:v>
                </c:pt>
                <c:pt idx="2857">
                  <c:v>42186</c:v>
                </c:pt>
                <c:pt idx="2858">
                  <c:v>42185</c:v>
                </c:pt>
                <c:pt idx="2859">
                  <c:v>42184</c:v>
                </c:pt>
                <c:pt idx="2860">
                  <c:v>42181</c:v>
                </c:pt>
                <c:pt idx="2861">
                  <c:v>42180</c:v>
                </c:pt>
                <c:pt idx="2862">
                  <c:v>42179</c:v>
                </c:pt>
                <c:pt idx="2863">
                  <c:v>42178</c:v>
                </c:pt>
                <c:pt idx="2864">
                  <c:v>42177</c:v>
                </c:pt>
                <c:pt idx="2865">
                  <c:v>42174</c:v>
                </c:pt>
                <c:pt idx="2866">
                  <c:v>42173</c:v>
                </c:pt>
                <c:pt idx="2867">
                  <c:v>42172</c:v>
                </c:pt>
                <c:pt idx="2868">
                  <c:v>42171</c:v>
                </c:pt>
                <c:pt idx="2869">
                  <c:v>42170</c:v>
                </c:pt>
                <c:pt idx="2870">
                  <c:v>42167</c:v>
                </c:pt>
                <c:pt idx="2871">
                  <c:v>42166</c:v>
                </c:pt>
                <c:pt idx="2872">
                  <c:v>42165</c:v>
                </c:pt>
                <c:pt idx="2873">
                  <c:v>42164</c:v>
                </c:pt>
                <c:pt idx="2874">
                  <c:v>42163</c:v>
                </c:pt>
                <c:pt idx="2875">
                  <c:v>42160</c:v>
                </c:pt>
                <c:pt idx="2876">
                  <c:v>42159</c:v>
                </c:pt>
                <c:pt idx="2877">
                  <c:v>42158</c:v>
                </c:pt>
                <c:pt idx="2878">
                  <c:v>42157</c:v>
                </c:pt>
                <c:pt idx="2879">
                  <c:v>42156</c:v>
                </c:pt>
                <c:pt idx="2880">
                  <c:v>42153</c:v>
                </c:pt>
                <c:pt idx="2881">
                  <c:v>42152</c:v>
                </c:pt>
                <c:pt idx="2882">
                  <c:v>42151</c:v>
                </c:pt>
                <c:pt idx="2883">
                  <c:v>42150</c:v>
                </c:pt>
                <c:pt idx="2884">
                  <c:v>42149</c:v>
                </c:pt>
                <c:pt idx="2885">
                  <c:v>42146</c:v>
                </c:pt>
                <c:pt idx="2886">
                  <c:v>42145</c:v>
                </c:pt>
                <c:pt idx="2887">
                  <c:v>42144</c:v>
                </c:pt>
                <c:pt idx="2888">
                  <c:v>42143</c:v>
                </c:pt>
                <c:pt idx="2889">
                  <c:v>42142</c:v>
                </c:pt>
                <c:pt idx="2890">
                  <c:v>42139</c:v>
                </c:pt>
                <c:pt idx="2891">
                  <c:v>42138</c:v>
                </c:pt>
                <c:pt idx="2892">
                  <c:v>42137</c:v>
                </c:pt>
                <c:pt idx="2893">
                  <c:v>42136</c:v>
                </c:pt>
                <c:pt idx="2894">
                  <c:v>42135</c:v>
                </c:pt>
                <c:pt idx="2895">
                  <c:v>42132</c:v>
                </c:pt>
                <c:pt idx="2896">
                  <c:v>42131</c:v>
                </c:pt>
                <c:pt idx="2897">
                  <c:v>42130</c:v>
                </c:pt>
                <c:pt idx="2898">
                  <c:v>42129</c:v>
                </c:pt>
                <c:pt idx="2899">
                  <c:v>42128</c:v>
                </c:pt>
                <c:pt idx="2900">
                  <c:v>42125</c:v>
                </c:pt>
                <c:pt idx="2901">
                  <c:v>42124</c:v>
                </c:pt>
                <c:pt idx="2902">
                  <c:v>42123</c:v>
                </c:pt>
                <c:pt idx="2903">
                  <c:v>42122</c:v>
                </c:pt>
                <c:pt idx="2904">
                  <c:v>42121</c:v>
                </c:pt>
                <c:pt idx="2905">
                  <c:v>42118</c:v>
                </c:pt>
                <c:pt idx="2906">
                  <c:v>42117</c:v>
                </c:pt>
                <c:pt idx="2907">
                  <c:v>42116</c:v>
                </c:pt>
                <c:pt idx="2908">
                  <c:v>42115</c:v>
                </c:pt>
                <c:pt idx="2909">
                  <c:v>42114</c:v>
                </c:pt>
                <c:pt idx="2910">
                  <c:v>42111</c:v>
                </c:pt>
                <c:pt idx="2911">
                  <c:v>42110</c:v>
                </c:pt>
                <c:pt idx="2912">
                  <c:v>42109</c:v>
                </c:pt>
                <c:pt idx="2913">
                  <c:v>42108</c:v>
                </c:pt>
                <c:pt idx="2914">
                  <c:v>42107</c:v>
                </c:pt>
                <c:pt idx="2915">
                  <c:v>42104</c:v>
                </c:pt>
                <c:pt idx="2916">
                  <c:v>42103</c:v>
                </c:pt>
                <c:pt idx="2917">
                  <c:v>42102</c:v>
                </c:pt>
                <c:pt idx="2918">
                  <c:v>42101</c:v>
                </c:pt>
                <c:pt idx="2919">
                  <c:v>42100</c:v>
                </c:pt>
                <c:pt idx="2920">
                  <c:v>42097</c:v>
                </c:pt>
                <c:pt idx="2921">
                  <c:v>42096</c:v>
                </c:pt>
                <c:pt idx="2922">
                  <c:v>42095</c:v>
                </c:pt>
                <c:pt idx="2923">
                  <c:v>42094</c:v>
                </c:pt>
                <c:pt idx="2924">
                  <c:v>42093</c:v>
                </c:pt>
                <c:pt idx="2925">
                  <c:v>42090</c:v>
                </c:pt>
                <c:pt idx="2926">
                  <c:v>42089</c:v>
                </c:pt>
                <c:pt idx="2927">
                  <c:v>42088</c:v>
                </c:pt>
                <c:pt idx="2928">
                  <c:v>42087</c:v>
                </c:pt>
                <c:pt idx="2929">
                  <c:v>42086</c:v>
                </c:pt>
                <c:pt idx="2930">
                  <c:v>42083</c:v>
                </c:pt>
                <c:pt idx="2931">
                  <c:v>42082</c:v>
                </c:pt>
                <c:pt idx="2932">
                  <c:v>42081</c:v>
                </c:pt>
                <c:pt idx="2933">
                  <c:v>42080</c:v>
                </c:pt>
                <c:pt idx="2934">
                  <c:v>42079</c:v>
                </c:pt>
                <c:pt idx="2935">
                  <c:v>42076</c:v>
                </c:pt>
                <c:pt idx="2936">
                  <c:v>42075</c:v>
                </c:pt>
                <c:pt idx="2937">
                  <c:v>42074</c:v>
                </c:pt>
                <c:pt idx="2938">
                  <c:v>42073</c:v>
                </c:pt>
                <c:pt idx="2939">
                  <c:v>42072</c:v>
                </c:pt>
                <c:pt idx="2940">
                  <c:v>42069</c:v>
                </c:pt>
                <c:pt idx="2941">
                  <c:v>42068</c:v>
                </c:pt>
                <c:pt idx="2942">
                  <c:v>42067</c:v>
                </c:pt>
                <c:pt idx="2943">
                  <c:v>42066</c:v>
                </c:pt>
                <c:pt idx="2944">
                  <c:v>42065</c:v>
                </c:pt>
                <c:pt idx="2945">
                  <c:v>42062</c:v>
                </c:pt>
                <c:pt idx="2946">
                  <c:v>42061</c:v>
                </c:pt>
                <c:pt idx="2947">
                  <c:v>42060</c:v>
                </c:pt>
                <c:pt idx="2948">
                  <c:v>42059</c:v>
                </c:pt>
                <c:pt idx="2949">
                  <c:v>42058</c:v>
                </c:pt>
                <c:pt idx="2950">
                  <c:v>42055</c:v>
                </c:pt>
                <c:pt idx="2951">
                  <c:v>42054</c:v>
                </c:pt>
                <c:pt idx="2952">
                  <c:v>42053</c:v>
                </c:pt>
                <c:pt idx="2953">
                  <c:v>42052</c:v>
                </c:pt>
                <c:pt idx="2954">
                  <c:v>42051</c:v>
                </c:pt>
                <c:pt idx="2955">
                  <c:v>42048</c:v>
                </c:pt>
                <c:pt idx="2956">
                  <c:v>42047</c:v>
                </c:pt>
                <c:pt idx="2957">
                  <c:v>42046</c:v>
                </c:pt>
                <c:pt idx="2958">
                  <c:v>42045</c:v>
                </c:pt>
                <c:pt idx="2959">
                  <c:v>42044</c:v>
                </c:pt>
                <c:pt idx="2960">
                  <c:v>42041</c:v>
                </c:pt>
                <c:pt idx="2961">
                  <c:v>42040</c:v>
                </c:pt>
                <c:pt idx="2962">
                  <c:v>42039</c:v>
                </c:pt>
                <c:pt idx="2963">
                  <c:v>42038</c:v>
                </c:pt>
                <c:pt idx="2964">
                  <c:v>42037</c:v>
                </c:pt>
                <c:pt idx="2965">
                  <c:v>42034</c:v>
                </c:pt>
                <c:pt idx="2966">
                  <c:v>42033</c:v>
                </c:pt>
                <c:pt idx="2967">
                  <c:v>42032</c:v>
                </c:pt>
                <c:pt idx="2968">
                  <c:v>42031</c:v>
                </c:pt>
                <c:pt idx="2969">
                  <c:v>42030</c:v>
                </c:pt>
                <c:pt idx="2970">
                  <c:v>42027</c:v>
                </c:pt>
                <c:pt idx="2971">
                  <c:v>42026</c:v>
                </c:pt>
                <c:pt idx="2972">
                  <c:v>42025</c:v>
                </c:pt>
                <c:pt idx="2973">
                  <c:v>42024</c:v>
                </c:pt>
                <c:pt idx="2974">
                  <c:v>42023</c:v>
                </c:pt>
                <c:pt idx="2975">
                  <c:v>42020</c:v>
                </c:pt>
                <c:pt idx="2976">
                  <c:v>42019</c:v>
                </c:pt>
                <c:pt idx="2977">
                  <c:v>42018</c:v>
                </c:pt>
                <c:pt idx="2978">
                  <c:v>42017</c:v>
                </c:pt>
                <c:pt idx="2979">
                  <c:v>42016</c:v>
                </c:pt>
                <c:pt idx="2980">
                  <c:v>42013</c:v>
                </c:pt>
                <c:pt idx="2981">
                  <c:v>42012</c:v>
                </c:pt>
                <c:pt idx="2982">
                  <c:v>42011</c:v>
                </c:pt>
                <c:pt idx="2983">
                  <c:v>42010</c:v>
                </c:pt>
                <c:pt idx="2984">
                  <c:v>42009</c:v>
                </c:pt>
                <c:pt idx="2985">
                  <c:v>42006</c:v>
                </c:pt>
                <c:pt idx="2986">
                  <c:v>42005</c:v>
                </c:pt>
                <c:pt idx="2987">
                  <c:v>42004</c:v>
                </c:pt>
                <c:pt idx="2988">
                  <c:v>42003</c:v>
                </c:pt>
                <c:pt idx="2989">
                  <c:v>42002</c:v>
                </c:pt>
                <c:pt idx="2990">
                  <c:v>41999</c:v>
                </c:pt>
                <c:pt idx="2991">
                  <c:v>41998</c:v>
                </c:pt>
                <c:pt idx="2992">
                  <c:v>41997</c:v>
                </c:pt>
                <c:pt idx="2993">
                  <c:v>41996</c:v>
                </c:pt>
                <c:pt idx="2994">
                  <c:v>41995</c:v>
                </c:pt>
                <c:pt idx="2995">
                  <c:v>41992</c:v>
                </c:pt>
                <c:pt idx="2996">
                  <c:v>41991</c:v>
                </c:pt>
                <c:pt idx="2997">
                  <c:v>41990</c:v>
                </c:pt>
                <c:pt idx="2998">
                  <c:v>41989</c:v>
                </c:pt>
                <c:pt idx="2999">
                  <c:v>41988</c:v>
                </c:pt>
                <c:pt idx="3000">
                  <c:v>41985</c:v>
                </c:pt>
                <c:pt idx="3001">
                  <c:v>41984</c:v>
                </c:pt>
                <c:pt idx="3002">
                  <c:v>41983</c:v>
                </c:pt>
                <c:pt idx="3003">
                  <c:v>41982</c:v>
                </c:pt>
                <c:pt idx="3004">
                  <c:v>41981</c:v>
                </c:pt>
                <c:pt idx="3005">
                  <c:v>41978</c:v>
                </c:pt>
                <c:pt idx="3006">
                  <c:v>41977</c:v>
                </c:pt>
                <c:pt idx="3007">
                  <c:v>41976</c:v>
                </c:pt>
                <c:pt idx="3008">
                  <c:v>41975</c:v>
                </c:pt>
                <c:pt idx="3009">
                  <c:v>41974</c:v>
                </c:pt>
                <c:pt idx="3010">
                  <c:v>41971</c:v>
                </c:pt>
                <c:pt idx="3011">
                  <c:v>41970</c:v>
                </c:pt>
                <c:pt idx="3012">
                  <c:v>41969</c:v>
                </c:pt>
                <c:pt idx="3013">
                  <c:v>41968</c:v>
                </c:pt>
                <c:pt idx="3014">
                  <c:v>41967</c:v>
                </c:pt>
                <c:pt idx="3015">
                  <c:v>41964</c:v>
                </c:pt>
                <c:pt idx="3016">
                  <c:v>41963</c:v>
                </c:pt>
                <c:pt idx="3017">
                  <c:v>41962</c:v>
                </c:pt>
                <c:pt idx="3018">
                  <c:v>41961</c:v>
                </c:pt>
                <c:pt idx="3019">
                  <c:v>41960</c:v>
                </c:pt>
                <c:pt idx="3020">
                  <c:v>41957</c:v>
                </c:pt>
                <c:pt idx="3021">
                  <c:v>41956</c:v>
                </c:pt>
                <c:pt idx="3022">
                  <c:v>41955</c:v>
                </c:pt>
                <c:pt idx="3023">
                  <c:v>41954</c:v>
                </c:pt>
                <c:pt idx="3024">
                  <c:v>41953</c:v>
                </c:pt>
                <c:pt idx="3025">
                  <c:v>41950</c:v>
                </c:pt>
                <c:pt idx="3026">
                  <c:v>41949</c:v>
                </c:pt>
                <c:pt idx="3027">
                  <c:v>41948</c:v>
                </c:pt>
                <c:pt idx="3028">
                  <c:v>41947</c:v>
                </c:pt>
                <c:pt idx="3029">
                  <c:v>41946</c:v>
                </c:pt>
                <c:pt idx="3030">
                  <c:v>41943</c:v>
                </c:pt>
                <c:pt idx="3031">
                  <c:v>41942</c:v>
                </c:pt>
                <c:pt idx="3032">
                  <c:v>41941</c:v>
                </c:pt>
                <c:pt idx="3033">
                  <c:v>41940</c:v>
                </c:pt>
                <c:pt idx="3034">
                  <c:v>41939</c:v>
                </c:pt>
                <c:pt idx="3035">
                  <c:v>41936</c:v>
                </c:pt>
                <c:pt idx="3036">
                  <c:v>41935</c:v>
                </c:pt>
                <c:pt idx="3037">
                  <c:v>41934</c:v>
                </c:pt>
                <c:pt idx="3038">
                  <c:v>41933</c:v>
                </c:pt>
                <c:pt idx="3039">
                  <c:v>41932</c:v>
                </c:pt>
                <c:pt idx="3040">
                  <c:v>41929</c:v>
                </c:pt>
                <c:pt idx="3041">
                  <c:v>41928</c:v>
                </c:pt>
                <c:pt idx="3042">
                  <c:v>41927</c:v>
                </c:pt>
                <c:pt idx="3043">
                  <c:v>41926</c:v>
                </c:pt>
                <c:pt idx="3044">
                  <c:v>41925</c:v>
                </c:pt>
                <c:pt idx="3045">
                  <c:v>41922</c:v>
                </c:pt>
                <c:pt idx="3046">
                  <c:v>41921</c:v>
                </c:pt>
                <c:pt idx="3047">
                  <c:v>41920</c:v>
                </c:pt>
                <c:pt idx="3048">
                  <c:v>41919</c:v>
                </c:pt>
                <c:pt idx="3049">
                  <c:v>41918</c:v>
                </c:pt>
                <c:pt idx="3050">
                  <c:v>41915</c:v>
                </c:pt>
                <c:pt idx="3051">
                  <c:v>41914</c:v>
                </c:pt>
                <c:pt idx="3052">
                  <c:v>41913</c:v>
                </c:pt>
                <c:pt idx="3053">
                  <c:v>41912</c:v>
                </c:pt>
                <c:pt idx="3054">
                  <c:v>41911</c:v>
                </c:pt>
                <c:pt idx="3055">
                  <c:v>41908</c:v>
                </c:pt>
                <c:pt idx="3056">
                  <c:v>41907</c:v>
                </c:pt>
                <c:pt idx="3057">
                  <c:v>41906</c:v>
                </c:pt>
                <c:pt idx="3058">
                  <c:v>41905</c:v>
                </c:pt>
                <c:pt idx="3059">
                  <c:v>41904</c:v>
                </c:pt>
                <c:pt idx="3060">
                  <c:v>41901</c:v>
                </c:pt>
                <c:pt idx="3061">
                  <c:v>41900</c:v>
                </c:pt>
                <c:pt idx="3062">
                  <c:v>41899</c:v>
                </c:pt>
                <c:pt idx="3063">
                  <c:v>41898</c:v>
                </c:pt>
                <c:pt idx="3064">
                  <c:v>41897</c:v>
                </c:pt>
                <c:pt idx="3065">
                  <c:v>41894</c:v>
                </c:pt>
                <c:pt idx="3066">
                  <c:v>41893</c:v>
                </c:pt>
                <c:pt idx="3067">
                  <c:v>41892</c:v>
                </c:pt>
                <c:pt idx="3068">
                  <c:v>41891</c:v>
                </c:pt>
                <c:pt idx="3069">
                  <c:v>41890</c:v>
                </c:pt>
                <c:pt idx="3070">
                  <c:v>41887</c:v>
                </c:pt>
                <c:pt idx="3071">
                  <c:v>41886</c:v>
                </c:pt>
                <c:pt idx="3072">
                  <c:v>41885</c:v>
                </c:pt>
                <c:pt idx="3073">
                  <c:v>41884</c:v>
                </c:pt>
                <c:pt idx="3074">
                  <c:v>41883</c:v>
                </c:pt>
                <c:pt idx="3075">
                  <c:v>41880</c:v>
                </c:pt>
                <c:pt idx="3076">
                  <c:v>41879</c:v>
                </c:pt>
                <c:pt idx="3077">
                  <c:v>41878</c:v>
                </c:pt>
                <c:pt idx="3078">
                  <c:v>41877</c:v>
                </c:pt>
                <c:pt idx="3079">
                  <c:v>41876</c:v>
                </c:pt>
                <c:pt idx="3080">
                  <c:v>41873</c:v>
                </c:pt>
                <c:pt idx="3081">
                  <c:v>41872</c:v>
                </c:pt>
                <c:pt idx="3082">
                  <c:v>41871</c:v>
                </c:pt>
                <c:pt idx="3083">
                  <c:v>41870</c:v>
                </c:pt>
                <c:pt idx="3084">
                  <c:v>41869</c:v>
                </c:pt>
                <c:pt idx="3085">
                  <c:v>41866</c:v>
                </c:pt>
                <c:pt idx="3086">
                  <c:v>41865</c:v>
                </c:pt>
                <c:pt idx="3087">
                  <c:v>41864</c:v>
                </c:pt>
                <c:pt idx="3088">
                  <c:v>41863</c:v>
                </c:pt>
                <c:pt idx="3089">
                  <c:v>41862</c:v>
                </c:pt>
                <c:pt idx="3090">
                  <c:v>41859</c:v>
                </c:pt>
                <c:pt idx="3091">
                  <c:v>41858</c:v>
                </c:pt>
                <c:pt idx="3092">
                  <c:v>41857</c:v>
                </c:pt>
                <c:pt idx="3093">
                  <c:v>41856</c:v>
                </c:pt>
                <c:pt idx="3094">
                  <c:v>41855</c:v>
                </c:pt>
                <c:pt idx="3095">
                  <c:v>41852</c:v>
                </c:pt>
                <c:pt idx="3096">
                  <c:v>41851</c:v>
                </c:pt>
                <c:pt idx="3097">
                  <c:v>41850</c:v>
                </c:pt>
                <c:pt idx="3098">
                  <c:v>41849</c:v>
                </c:pt>
                <c:pt idx="3099">
                  <c:v>41848</c:v>
                </c:pt>
                <c:pt idx="3100">
                  <c:v>41845</c:v>
                </c:pt>
                <c:pt idx="3101">
                  <c:v>41844</c:v>
                </c:pt>
                <c:pt idx="3102">
                  <c:v>41843</c:v>
                </c:pt>
                <c:pt idx="3103">
                  <c:v>41842</c:v>
                </c:pt>
                <c:pt idx="3104">
                  <c:v>41841</c:v>
                </c:pt>
                <c:pt idx="3105">
                  <c:v>41838</c:v>
                </c:pt>
                <c:pt idx="3106">
                  <c:v>41837</c:v>
                </c:pt>
                <c:pt idx="3107">
                  <c:v>41836</c:v>
                </c:pt>
                <c:pt idx="3108">
                  <c:v>41835</c:v>
                </c:pt>
                <c:pt idx="3109">
                  <c:v>41834</c:v>
                </c:pt>
                <c:pt idx="3110">
                  <c:v>41831</c:v>
                </c:pt>
                <c:pt idx="3111">
                  <c:v>41830</c:v>
                </c:pt>
                <c:pt idx="3112">
                  <c:v>41829</c:v>
                </c:pt>
                <c:pt idx="3113">
                  <c:v>41828</c:v>
                </c:pt>
                <c:pt idx="3114">
                  <c:v>41827</c:v>
                </c:pt>
                <c:pt idx="3115">
                  <c:v>41824</c:v>
                </c:pt>
                <c:pt idx="3116">
                  <c:v>41823</c:v>
                </c:pt>
                <c:pt idx="3117">
                  <c:v>41822</c:v>
                </c:pt>
                <c:pt idx="3118">
                  <c:v>41821</c:v>
                </c:pt>
                <c:pt idx="3119">
                  <c:v>41820</c:v>
                </c:pt>
                <c:pt idx="3120">
                  <c:v>41817</c:v>
                </c:pt>
                <c:pt idx="3121">
                  <c:v>41816</c:v>
                </c:pt>
                <c:pt idx="3122">
                  <c:v>41815</c:v>
                </c:pt>
                <c:pt idx="3123">
                  <c:v>41814</c:v>
                </c:pt>
                <c:pt idx="3124">
                  <c:v>41813</c:v>
                </c:pt>
                <c:pt idx="3125">
                  <c:v>41810</c:v>
                </c:pt>
                <c:pt idx="3126">
                  <c:v>41809</c:v>
                </c:pt>
                <c:pt idx="3127">
                  <c:v>41808</c:v>
                </c:pt>
                <c:pt idx="3128">
                  <c:v>41807</c:v>
                </c:pt>
                <c:pt idx="3129">
                  <c:v>41806</c:v>
                </c:pt>
                <c:pt idx="3130">
                  <c:v>41803</c:v>
                </c:pt>
                <c:pt idx="3131">
                  <c:v>41802</c:v>
                </c:pt>
                <c:pt idx="3132">
                  <c:v>41801</c:v>
                </c:pt>
                <c:pt idx="3133">
                  <c:v>41800</c:v>
                </c:pt>
                <c:pt idx="3134">
                  <c:v>41799</c:v>
                </c:pt>
                <c:pt idx="3135">
                  <c:v>41796</c:v>
                </c:pt>
                <c:pt idx="3136">
                  <c:v>41795</c:v>
                </c:pt>
                <c:pt idx="3137">
                  <c:v>41794</c:v>
                </c:pt>
                <c:pt idx="3138">
                  <c:v>41793</c:v>
                </c:pt>
                <c:pt idx="3139">
                  <c:v>41792</c:v>
                </c:pt>
                <c:pt idx="3140">
                  <c:v>41789</c:v>
                </c:pt>
                <c:pt idx="3141">
                  <c:v>41788</c:v>
                </c:pt>
                <c:pt idx="3142">
                  <c:v>41787</c:v>
                </c:pt>
                <c:pt idx="3143">
                  <c:v>41786</c:v>
                </c:pt>
                <c:pt idx="3144">
                  <c:v>41785</c:v>
                </c:pt>
                <c:pt idx="3145">
                  <c:v>41782</c:v>
                </c:pt>
                <c:pt idx="3146">
                  <c:v>41781</c:v>
                </c:pt>
                <c:pt idx="3147">
                  <c:v>41780</c:v>
                </c:pt>
                <c:pt idx="3148">
                  <c:v>41779</c:v>
                </c:pt>
                <c:pt idx="3149">
                  <c:v>41778</c:v>
                </c:pt>
                <c:pt idx="3150">
                  <c:v>41775</c:v>
                </c:pt>
                <c:pt idx="3151">
                  <c:v>41774</c:v>
                </c:pt>
                <c:pt idx="3152">
                  <c:v>41773</c:v>
                </c:pt>
                <c:pt idx="3153">
                  <c:v>41772</c:v>
                </c:pt>
                <c:pt idx="3154">
                  <c:v>41771</c:v>
                </c:pt>
                <c:pt idx="3155">
                  <c:v>41768</c:v>
                </c:pt>
                <c:pt idx="3156">
                  <c:v>41767</c:v>
                </c:pt>
                <c:pt idx="3157">
                  <c:v>41766</c:v>
                </c:pt>
                <c:pt idx="3158">
                  <c:v>41765</c:v>
                </c:pt>
                <c:pt idx="3159">
                  <c:v>41764</c:v>
                </c:pt>
                <c:pt idx="3160">
                  <c:v>41761</c:v>
                </c:pt>
                <c:pt idx="3161">
                  <c:v>41760</c:v>
                </c:pt>
                <c:pt idx="3162">
                  <c:v>41759</c:v>
                </c:pt>
                <c:pt idx="3163">
                  <c:v>41758</c:v>
                </c:pt>
                <c:pt idx="3164">
                  <c:v>41757</c:v>
                </c:pt>
                <c:pt idx="3165">
                  <c:v>41754</c:v>
                </c:pt>
                <c:pt idx="3166">
                  <c:v>41753</c:v>
                </c:pt>
                <c:pt idx="3167">
                  <c:v>41752</c:v>
                </c:pt>
                <c:pt idx="3168">
                  <c:v>41751</c:v>
                </c:pt>
                <c:pt idx="3169">
                  <c:v>41750</c:v>
                </c:pt>
                <c:pt idx="3170">
                  <c:v>41747</c:v>
                </c:pt>
                <c:pt idx="3171">
                  <c:v>41746</c:v>
                </c:pt>
                <c:pt idx="3172">
                  <c:v>41745</c:v>
                </c:pt>
                <c:pt idx="3173">
                  <c:v>41744</c:v>
                </c:pt>
                <c:pt idx="3174">
                  <c:v>41743</c:v>
                </c:pt>
                <c:pt idx="3175">
                  <c:v>41740</c:v>
                </c:pt>
                <c:pt idx="3176">
                  <c:v>41739</c:v>
                </c:pt>
                <c:pt idx="3177">
                  <c:v>41738</c:v>
                </c:pt>
                <c:pt idx="3178">
                  <c:v>41737</c:v>
                </c:pt>
                <c:pt idx="3179">
                  <c:v>41736</c:v>
                </c:pt>
                <c:pt idx="3180">
                  <c:v>41733</c:v>
                </c:pt>
                <c:pt idx="3181">
                  <c:v>41732</c:v>
                </c:pt>
                <c:pt idx="3182">
                  <c:v>41731</c:v>
                </c:pt>
                <c:pt idx="3183">
                  <c:v>41730</c:v>
                </c:pt>
                <c:pt idx="3184">
                  <c:v>41729</c:v>
                </c:pt>
                <c:pt idx="3185">
                  <c:v>41726</c:v>
                </c:pt>
                <c:pt idx="3186">
                  <c:v>41725</c:v>
                </c:pt>
                <c:pt idx="3187">
                  <c:v>41724</c:v>
                </c:pt>
                <c:pt idx="3188">
                  <c:v>41723</c:v>
                </c:pt>
                <c:pt idx="3189">
                  <c:v>41722</c:v>
                </c:pt>
                <c:pt idx="3190">
                  <c:v>41719</c:v>
                </c:pt>
                <c:pt idx="3191">
                  <c:v>41718</c:v>
                </c:pt>
                <c:pt idx="3192">
                  <c:v>41717</c:v>
                </c:pt>
                <c:pt idx="3193">
                  <c:v>41716</c:v>
                </c:pt>
                <c:pt idx="3194">
                  <c:v>41715</c:v>
                </c:pt>
                <c:pt idx="3195">
                  <c:v>41712</c:v>
                </c:pt>
                <c:pt idx="3196">
                  <c:v>41711</c:v>
                </c:pt>
                <c:pt idx="3197">
                  <c:v>41710</c:v>
                </c:pt>
                <c:pt idx="3198">
                  <c:v>41709</c:v>
                </c:pt>
                <c:pt idx="3199">
                  <c:v>41708</c:v>
                </c:pt>
                <c:pt idx="3200">
                  <c:v>41705</c:v>
                </c:pt>
                <c:pt idx="3201">
                  <c:v>41704</c:v>
                </c:pt>
                <c:pt idx="3202">
                  <c:v>41703</c:v>
                </c:pt>
                <c:pt idx="3203">
                  <c:v>41702</c:v>
                </c:pt>
                <c:pt idx="3204">
                  <c:v>41701</c:v>
                </c:pt>
                <c:pt idx="3205">
                  <c:v>41698</c:v>
                </c:pt>
                <c:pt idx="3206">
                  <c:v>41697</c:v>
                </c:pt>
                <c:pt idx="3207">
                  <c:v>41696</c:v>
                </c:pt>
                <c:pt idx="3208">
                  <c:v>41695</c:v>
                </c:pt>
                <c:pt idx="3209">
                  <c:v>41694</c:v>
                </c:pt>
                <c:pt idx="3210">
                  <c:v>41691</c:v>
                </c:pt>
                <c:pt idx="3211">
                  <c:v>41690</c:v>
                </c:pt>
                <c:pt idx="3212">
                  <c:v>41689</c:v>
                </c:pt>
                <c:pt idx="3213">
                  <c:v>41688</c:v>
                </c:pt>
                <c:pt idx="3214">
                  <c:v>41687</c:v>
                </c:pt>
                <c:pt idx="3215">
                  <c:v>41684</c:v>
                </c:pt>
                <c:pt idx="3216">
                  <c:v>41683</c:v>
                </c:pt>
                <c:pt idx="3217">
                  <c:v>41682</c:v>
                </c:pt>
                <c:pt idx="3218">
                  <c:v>41681</c:v>
                </c:pt>
                <c:pt idx="3219">
                  <c:v>41680</c:v>
                </c:pt>
                <c:pt idx="3220">
                  <c:v>41677</c:v>
                </c:pt>
                <c:pt idx="3221">
                  <c:v>41676</c:v>
                </c:pt>
                <c:pt idx="3222">
                  <c:v>41675</c:v>
                </c:pt>
                <c:pt idx="3223">
                  <c:v>41674</c:v>
                </c:pt>
                <c:pt idx="3224">
                  <c:v>41673</c:v>
                </c:pt>
                <c:pt idx="3225">
                  <c:v>41670</c:v>
                </c:pt>
                <c:pt idx="3226">
                  <c:v>41669</c:v>
                </c:pt>
                <c:pt idx="3227">
                  <c:v>41668</c:v>
                </c:pt>
                <c:pt idx="3228">
                  <c:v>41667</c:v>
                </c:pt>
                <c:pt idx="3229">
                  <c:v>41666</c:v>
                </c:pt>
                <c:pt idx="3230">
                  <c:v>41663</c:v>
                </c:pt>
                <c:pt idx="3231">
                  <c:v>41662</c:v>
                </c:pt>
                <c:pt idx="3232">
                  <c:v>41661</c:v>
                </c:pt>
                <c:pt idx="3233">
                  <c:v>41660</c:v>
                </c:pt>
                <c:pt idx="3234">
                  <c:v>41659</c:v>
                </c:pt>
                <c:pt idx="3235">
                  <c:v>41656</c:v>
                </c:pt>
                <c:pt idx="3236">
                  <c:v>41655</c:v>
                </c:pt>
                <c:pt idx="3237">
                  <c:v>41654</c:v>
                </c:pt>
                <c:pt idx="3238">
                  <c:v>41653</c:v>
                </c:pt>
                <c:pt idx="3239">
                  <c:v>41652</c:v>
                </c:pt>
                <c:pt idx="3240">
                  <c:v>41649</c:v>
                </c:pt>
                <c:pt idx="3241">
                  <c:v>41648</c:v>
                </c:pt>
                <c:pt idx="3242">
                  <c:v>41647</c:v>
                </c:pt>
                <c:pt idx="3243">
                  <c:v>41646</c:v>
                </c:pt>
                <c:pt idx="3244">
                  <c:v>41645</c:v>
                </c:pt>
                <c:pt idx="3245">
                  <c:v>41642</c:v>
                </c:pt>
                <c:pt idx="3246">
                  <c:v>41641</c:v>
                </c:pt>
                <c:pt idx="3247">
                  <c:v>41640</c:v>
                </c:pt>
                <c:pt idx="3248">
                  <c:v>41639</c:v>
                </c:pt>
                <c:pt idx="3249">
                  <c:v>41638</c:v>
                </c:pt>
                <c:pt idx="3250">
                  <c:v>41635</c:v>
                </c:pt>
                <c:pt idx="3251">
                  <c:v>41634</c:v>
                </c:pt>
                <c:pt idx="3252">
                  <c:v>41633</c:v>
                </c:pt>
                <c:pt idx="3253">
                  <c:v>41632</c:v>
                </c:pt>
                <c:pt idx="3254">
                  <c:v>41631</c:v>
                </c:pt>
                <c:pt idx="3255">
                  <c:v>41628</c:v>
                </c:pt>
                <c:pt idx="3256">
                  <c:v>41627</c:v>
                </c:pt>
                <c:pt idx="3257">
                  <c:v>41626</c:v>
                </c:pt>
                <c:pt idx="3258">
                  <c:v>41625</c:v>
                </c:pt>
                <c:pt idx="3259">
                  <c:v>41624</c:v>
                </c:pt>
                <c:pt idx="3260">
                  <c:v>41621</c:v>
                </c:pt>
                <c:pt idx="3261">
                  <c:v>41620</c:v>
                </c:pt>
                <c:pt idx="3262">
                  <c:v>41619</c:v>
                </c:pt>
                <c:pt idx="3263">
                  <c:v>41618</c:v>
                </c:pt>
                <c:pt idx="3264">
                  <c:v>41617</c:v>
                </c:pt>
                <c:pt idx="3265">
                  <c:v>41614</c:v>
                </c:pt>
                <c:pt idx="3266">
                  <c:v>41613</c:v>
                </c:pt>
                <c:pt idx="3267">
                  <c:v>41612</c:v>
                </c:pt>
                <c:pt idx="3268">
                  <c:v>41611</c:v>
                </c:pt>
                <c:pt idx="3269">
                  <c:v>41610</c:v>
                </c:pt>
                <c:pt idx="3270">
                  <c:v>41607</c:v>
                </c:pt>
                <c:pt idx="3271">
                  <c:v>41606</c:v>
                </c:pt>
                <c:pt idx="3272">
                  <c:v>41605</c:v>
                </c:pt>
                <c:pt idx="3273">
                  <c:v>41604</c:v>
                </c:pt>
                <c:pt idx="3274">
                  <c:v>41603</c:v>
                </c:pt>
                <c:pt idx="3275">
                  <c:v>41600</c:v>
                </c:pt>
                <c:pt idx="3276">
                  <c:v>41599</c:v>
                </c:pt>
                <c:pt idx="3277">
                  <c:v>41598</c:v>
                </c:pt>
                <c:pt idx="3278">
                  <c:v>41597</c:v>
                </c:pt>
                <c:pt idx="3279">
                  <c:v>41596</c:v>
                </c:pt>
                <c:pt idx="3280">
                  <c:v>41593</c:v>
                </c:pt>
                <c:pt idx="3281">
                  <c:v>41592</c:v>
                </c:pt>
                <c:pt idx="3282">
                  <c:v>41591</c:v>
                </c:pt>
                <c:pt idx="3283">
                  <c:v>41590</c:v>
                </c:pt>
                <c:pt idx="3284">
                  <c:v>41589</c:v>
                </c:pt>
                <c:pt idx="3285">
                  <c:v>41586</c:v>
                </c:pt>
                <c:pt idx="3286">
                  <c:v>41585</c:v>
                </c:pt>
                <c:pt idx="3287">
                  <c:v>41584</c:v>
                </c:pt>
                <c:pt idx="3288">
                  <c:v>41583</c:v>
                </c:pt>
                <c:pt idx="3289">
                  <c:v>41582</c:v>
                </c:pt>
                <c:pt idx="3290">
                  <c:v>41579</c:v>
                </c:pt>
                <c:pt idx="3291">
                  <c:v>41578</c:v>
                </c:pt>
                <c:pt idx="3292">
                  <c:v>41577</c:v>
                </c:pt>
                <c:pt idx="3293">
                  <c:v>41576</c:v>
                </c:pt>
                <c:pt idx="3294">
                  <c:v>41575</c:v>
                </c:pt>
                <c:pt idx="3295">
                  <c:v>41572</c:v>
                </c:pt>
                <c:pt idx="3296">
                  <c:v>41571</c:v>
                </c:pt>
                <c:pt idx="3297">
                  <c:v>41570</c:v>
                </c:pt>
                <c:pt idx="3298">
                  <c:v>41569</c:v>
                </c:pt>
                <c:pt idx="3299">
                  <c:v>41568</c:v>
                </c:pt>
                <c:pt idx="3300">
                  <c:v>41565</c:v>
                </c:pt>
                <c:pt idx="3301">
                  <c:v>41564</c:v>
                </c:pt>
                <c:pt idx="3302">
                  <c:v>41563</c:v>
                </c:pt>
                <c:pt idx="3303">
                  <c:v>41562</c:v>
                </c:pt>
                <c:pt idx="3304">
                  <c:v>41561</c:v>
                </c:pt>
                <c:pt idx="3305">
                  <c:v>41558</c:v>
                </c:pt>
                <c:pt idx="3306">
                  <c:v>41557</c:v>
                </c:pt>
                <c:pt idx="3307">
                  <c:v>41556</c:v>
                </c:pt>
                <c:pt idx="3308">
                  <c:v>41555</c:v>
                </c:pt>
                <c:pt idx="3309">
                  <c:v>41554</c:v>
                </c:pt>
                <c:pt idx="3310">
                  <c:v>41551</c:v>
                </c:pt>
                <c:pt idx="3311">
                  <c:v>41550</c:v>
                </c:pt>
                <c:pt idx="3312">
                  <c:v>41549</c:v>
                </c:pt>
                <c:pt idx="3313">
                  <c:v>41548</c:v>
                </c:pt>
                <c:pt idx="3314">
                  <c:v>41547</c:v>
                </c:pt>
                <c:pt idx="3315">
                  <c:v>41544</c:v>
                </c:pt>
                <c:pt idx="3316">
                  <c:v>41543</c:v>
                </c:pt>
                <c:pt idx="3317">
                  <c:v>41542</c:v>
                </c:pt>
                <c:pt idx="3318">
                  <c:v>41541</c:v>
                </c:pt>
                <c:pt idx="3319">
                  <c:v>41540</c:v>
                </c:pt>
                <c:pt idx="3320">
                  <c:v>41537</c:v>
                </c:pt>
                <c:pt idx="3321">
                  <c:v>41536</c:v>
                </c:pt>
                <c:pt idx="3322">
                  <c:v>41535</c:v>
                </c:pt>
                <c:pt idx="3323">
                  <c:v>41534</c:v>
                </c:pt>
                <c:pt idx="3324">
                  <c:v>41533</c:v>
                </c:pt>
                <c:pt idx="3325">
                  <c:v>41530</c:v>
                </c:pt>
                <c:pt idx="3326">
                  <c:v>41529</c:v>
                </c:pt>
                <c:pt idx="3327">
                  <c:v>41528</c:v>
                </c:pt>
                <c:pt idx="3328">
                  <c:v>41527</c:v>
                </c:pt>
                <c:pt idx="3329">
                  <c:v>41526</c:v>
                </c:pt>
                <c:pt idx="3330">
                  <c:v>41523</c:v>
                </c:pt>
                <c:pt idx="3331">
                  <c:v>41522</c:v>
                </c:pt>
                <c:pt idx="3332">
                  <c:v>41521</c:v>
                </c:pt>
                <c:pt idx="3333">
                  <c:v>41520</c:v>
                </c:pt>
                <c:pt idx="3334">
                  <c:v>41519</c:v>
                </c:pt>
                <c:pt idx="3335">
                  <c:v>41516</c:v>
                </c:pt>
                <c:pt idx="3336">
                  <c:v>41515</c:v>
                </c:pt>
                <c:pt idx="3337">
                  <c:v>41514</c:v>
                </c:pt>
                <c:pt idx="3338">
                  <c:v>41513</c:v>
                </c:pt>
                <c:pt idx="3339">
                  <c:v>41512</c:v>
                </c:pt>
                <c:pt idx="3340">
                  <c:v>41509</c:v>
                </c:pt>
                <c:pt idx="3341">
                  <c:v>41508</c:v>
                </c:pt>
                <c:pt idx="3342">
                  <c:v>41507</c:v>
                </c:pt>
                <c:pt idx="3343">
                  <c:v>41506</c:v>
                </c:pt>
                <c:pt idx="3344">
                  <c:v>41505</c:v>
                </c:pt>
                <c:pt idx="3345">
                  <c:v>41502</c:v>
                </c:pt>
                <c:pt idx="3346">
                  <c:v>41501</c:v>
                </c:pt>
                <c:pt idx="3347">
                  <c:v>41500</c:v>
                </c:pt>
                <c:pt idx="3348">
                  <c:v>41499</c:v>
                </c:pt>
                <c:pt idx="3349">
                  <c:v>41498</c:v>
                </c:pt>
                <c:pt idx="3350">
                  <c:v>41495</c:v>
                </c:pt>
                <c:pt idx="3351">
                  <c:v>41494</c:v>
                </c:pt>
                <c:pt idx="3352">
                  <c:v>41493</c:v>
                </c:pt>
                <c:pt idx="3353">
                  <c:v>41492</c:v>
                </c:pt>
                <c:pt idx="3354">
                  <c:v>41491</c:v>
                </c:pt>
                <c:pt idx="3355">
                  <c:v>41488</c:v>
                </c:pt>
                <c:pt idx="3356">
                  <c:v>41487</c:v>
                </c:pt>
                <c:pt idx="3357">
                  <c:v>41486</c:v>
                </c:pt>
                <c:pt idx="3358">
                  <c:v>41485</c:v>
                </c:pt>
                <c:pt idx="3359">
                  <c:v>41484</c:v>
                </c:pt>
                <c:pt idx="3360">
                  <c:v>41481</c:v>
                </c:pt>
                <c:pt idx="3361">
                  <c:v>41480</c:v>
                </c:pt>
                <c:pt idx="3362">
                  <c:v>41479</c:v>
                </c:pt>
                <c:pt idx="3363">
                  <c:v>41478</c:v>
                </c:pt>
                <c:pt idx="3364">
                  <c:v>41477</c:v>
                </c:pt>
                <c:pt idx="3365">
                  <c:v>41474</c:v>
                </c:pt>
                <c:pt idx="3366">
                  <c:v>41473</c:v>
                </c:pt>
                <c:pt idx="3367">
                  <c:v>41472</c:v>
                </c:pt>
                <c:pt idx="3368">
                  <c:v>41471</c:v>
                </c:pt>
                <c:pt idx="3369">
                  <c:v>41470</c:v>
                </c:pt>
                <c:pt idx="3370">
                  <c:v>41467</c:v>
                </c:pt>
                <c:pt idx="3371">
                  <c:v>41466</c:v>
                </c:pt>
                <c:pt idx="3372">
                  <c:v>41465</c:v>
                </c:pt>
                <c:pt idx="3373">
                  <c:v>41464</c:v>
                </c:pt>
                <c:pt idx="3374">
                  <c:v>41463</c:v>
                </c:pt>
                <c:pt idx="3375">
                  <c:v>41460</c:v>
                </c:pt>
                <c:pt idx="3376">
                  <c:v>41459</c:v>
                </c:pt>
                <c:pt idx="3377">
                  <c:v>41458</c:v>
                </c:pt>
                <c:pt idx="3378">
                  <c:v>41457</c:v>
                </c:pt>
                <c:pt idx="3379">
                  <c:v>41456</c:v>
                </c:pt>
                <c:pt idx="3380">
                  <c:v>41453</c:v>
                </c:pt>
                <c:pt idx="3381">
                  <c:v>41452</c:v>
                </c:pt>
                <c:pt idx="3382">
                  <c:v>41451</c:v>
                </c:pt>
                <c:pt idx="3383">
                  <c:v>41450</c:v>
                </c:pt>
                <c:pt idx="3384">
                  <c:v>41449</c:v>
                </c:pt>
                <c:pt idx="3385">
                  <c:v>41446</c:v>
                </c:pt>
                <c:pt idx="3386">
                  <c:v>41445</c:v>
                </c:pt>
                <c:pt idx="3387">
                  <c:v>41444</c:v>
                </c:pt>
                <c:pt idx="3388">
                  <c:v>41443</c:v>
                </c:pt>
                <c:pt idx="3389">
                  <c:v>41442</c:v>
                </c:pt>
                <c:pt idx="3390">
                  <c:v>41439</c:v>
                </c:pt>
                <c:pt idx="3391">
                  <c:v>41438</c:v>
                </c:pt>
                <c:pt idx="3392">
                  <c:v>41437</c:v>
                </c:pt>
                <c:pt idx="3393">
                  <c:v>41436</c:v>
                </c:pt>
                <c:pt idx="3394">
                  <c:v>41435</c:v>
                </c:pt>
                <c:pt idx="3395">
                  <c:v>41432</c:v>
                </c:pt>
                <c:pt idx="3396">
                  <c:v>41431</c:v>
                </c:pt>
                <c:pt idx="3397">
                  <c:v>41430</c:v>
                </c:pt>
                <c:pt idx="3398">
                  <c:v>41429</c:v>
                </c:pt>
                <c:pt idx="3399">
                  <c:v>41428</c:v>
                </c:pt>
                <c:pt idx="3400">
                  <c:v>41425</c:v>
                </c:pt>
                <c:pt idx="3401">
                  <c:v>41424</c:v>
                </c:pt>
                <c:pt idx="3402">
                  <c:v>41423</c:v>
                </c:pt>
                <c:pt idx="3403">
                  <c:v>41422</c:v>
                </c:pt>
                <c:pt idx="3404">
                  <c:v>41421</c:v>
                </c:pt>
                <c:pt idx="3405">
                  <c:v>41418</c:v>
                </c:pt>
                <c:pt idx="3406">
                  <c:v>41417</c:v>
                </c:pt>
                <c:pt idx="3407">
                  <c:v>41416</c:v>
                </c:pt>
                <c:pt idx="3408">
                  <c:v>41415</c:v>
                </c:pt>
                <c:pt idx="3409">
                  <c:v>41414</c:v>
                </c:pt>
                <c:pt idx="3410">
                  <c:v>41411</c:v>
                </c:pt>
                <c:pt idx="3411">
                  <c:v>41410</c:v>
                </c:pt>
                <c:pt idx="3412">
                  <c:v>41409</c:v>
                </c:pt>
                <c:pt idx="3413">
                  <c:v>41408</c:v>
                </c:pt>
                <c:pt idx="3414">
                  <c:v>41407</c:v>
                </c:pt>
                <c:pt idx="3415">
                  <c:v>41404</c:v>
                </c:pt>
                <c:pt idx="3416">
                  <c:v>41403</c:v>
                </c:pt>
                <c:pt idx="3417">
                  <c:v>41402</c:v>
                </c:pt>
                <c:pt idx="3418">
                  <c:v>41401</c:v>
                </c:pt>
                <c:pt idx="3419">
                  <c:v>41400</c:v>
                </c:pt>
                <c:pt idx="3420">
                  <c:v>41397</c:v>
                </c:pt>
                <c:pt idx="3421">
                  <c:v>41396</c:v>
                </c:pt>
                <c:pt idx="3422">
                  <c:v>41395</c:v>
                </c:pt>
                <c:pt idx="3423">
                  <c:v>41394</c:v>
                </c:pt>
                <c:pt idx="3424">
                  <c:v>41393</c:v>
                </c:pt>
                <c:pt idx="3425">
                  <c:v>41390</c:v>
                </c:pt>
                <c:pt idx="3426">
                  <c:v>41389</c:v>
                </c:pt>
                <c:pt idx="3427">
                  <c:v>41388</c:v>
                </c:pt>
                <c:pt idx="3428">
                  <c:v>41387</c:v>
                </c:pt>
                <c:pt idx="3429">
                  <c:v>41386</c:v>
                </c:pt>
                <c:pt idx="3430">
                  <c:v>41383</c:v>
                </c:pt>
                <c:pt idx="3431">
                  <c:v>41382</c:v>
                </c:pt>
                <c:pt idx="3432">
                  <c:v>41381</c:v>
                </c:pt>
                <c:pt idx="3433">
                  <c:v>41380</c:v>
                </c:pt>
                <c:pt idx="3434">
                  <c:v>41379</c:v>
                </c:pt>
                <c:pt idx="3435">
                  <c:v>41376</c:v>
                </c:pt>
                <c:pt idx="3436">
                  <c:v>41375</c:v>
                </c:pt>
                <c:pt idx="3437">
                  <c:v>41374</c:v>
                </c:pt>
                <c:pt idx="3438">
                  <c:v>41373</c:v>
                </c:pt>
                <c:pt idx="3439">
                  <c:v>41372</c:v>
                </c:pt>
                <c:pt idx="3440">
                  <c:v>41369</c:v>
                </c:pt>
                <c:pt idx="3441">
                  <c:v>41368</c:v>
                </c:pt>
                <c:pt idx="3442">
                  <c:v>41367</c:v>
                </c:pt>
                <c:pt idx="3443">
                  <c:v>41366</c:v>
                </c:pt>
                <c:pt idx="3444">
                  <c:v>41365</c:v>
                </c:pt>
                <c:pt idx="3445">
                  <c:v>41362</c:v>
                </c:pt>
                <c:pt idx="3446">
                  <c:v>41361</c:v>
                </c:pt>
                <c:pt idx="3447">
                  <c:v>41360</c:v>
                </c:pt>
                <c:pt idx="3448">
                  <c:v>41359</c:v>
                </c:pt>
                <c:pt idx="3449">
                  <c:v>41358</c:v>
                </c:pt>
                <c:pt idx="3450">
                  <c:v>41355</c:v>
                </c:pt>
                <c:pt idx="3451">
                  <c:v>41354</c:v>
                </c:pt>
                <c:pt idx="3452">
                  <c:v>41353</c:v>
                </c:pt>
                <c:pt idx="3453">
                  <c:v>41352</c:v>
                </c:pt>
                <c:pt idx="3454">
                  <c:v>41351</c:v>
                </c:pt>
                <c:pt idx="3455">
                  <c:v>41348</c:v>
                </c:pt>
                <c:pt idx="3456">
                  <c:v>41347</c:v>
                </c:pt>
                <c:pt idx="3457">
                  <c:v>41346</c:v>
                </c:pt>
                <c:pt idx="3458">
                  <c:v>41345</c:v>
                </c:pt>
                <c:pt idx="3459">
                  <c:v>41344</c:v>
                </c:pt>
                <c:pt idx="3460">
                  <c:v>41341</c:v>
                </c:pt>
                <c:pt idx="3461">
                  <c:v>41340</c:v>
                </c:pt>
                <c:pt idx="3462">
                  <c:v>41339</c:v>
                </c:pt>
                <c:pt idx="3463">
                  <c:v>41338</c:v>
                </c:pt>
                <c:pt idx="3464">
                  <c:v>41337</c:v>
                </c:pt>
                <c:pt idx="3465">
                  <c:v>41334</c:v>
                </c:pt>
                <c:pt idx="3466">
                  <c:v>41333</c:v>
                </c:pt>
                <c:pt idx="3467">
                  <c:v>41332</c:v>
                </c:pt>
                <c:pt idx="3468">
                  <c:v>41331</c:v>
                </c:pt>
                <c:pt idx="3469">
                  <c:v>41330</c:v>
                </c:pt>
                <c:pt idx="3470">
                  <c:v>41327</c:v>
                </c:pt>
                <c:pt idx="3471">
                  <c:v>41326</c:v>
                </c:pt>
                <c:pt idx="3472">
                  <c:v>41325</c:v>
                </c:pt>
                <c:pt idx="3473">
                  <c:v>41324</c:v>
                </c:pt>
                <c:pt idx="3474">
                  <c:v>41323</c:v>
                </c:pt>
                <c:pt idx="3475">
                  <c:v>41320</c:v>
                </c:pt>
                <c:pt idx="3476">
                  <c:v>41319</c:v>
                </c:pt>
                <c:pt idx="3477">
                  <c:v>41318</c:v>
                </c:pt>
                <c:pt idx="3478">
                  <c:v>41317</c:v>
                </c:pt>
                <c:pt idx="3479">
                  <c:v>41316</c:v>
                </c:pt>
                <c:pt idx="3480">
                  <c:v>41313</c:v>
                </c:pt>
                <c:pt idx="3481">
                  <c:v>41312</c:v>
                </c:pt>
                <c:pt idx="3482">
                  <c:v>41311</c:v>
                </c:pt>
                <c:pt idx="3483">
                  <c:v>41310</c:v>
                </c:pt>
                <c:pt idx="3484">
                  <c:v>41309</c:v>
                </c:pt>
                <c:pt idx="3485">
                  <c:v>41306</c:v>
                </c:pt>
                <c:pt idx="3486">
                  <c:v>41305</c:v>
                </c:pt>
                <c:pt idx="3487">
                  <c:v>41304</c:v>
                </c:pt>
                <c:pt idx="3488">
                  <c:v>41303</c:v>
                </c:pt>
                <c:pt idx="3489">
                  <c:v>41302</c:v>
                </c:pt>
                <c:pt idx="3490">
                  <c:v>41299</c:v>
                </c:pt>
                <c:pt idx="3491">
                  <c:v>41298</c:v>
                </c:pt>
                <c:pt idx="3492">
                  <c:v>41297</c:v>
                </c:pt>
                <c:pt idx="3493">
                  <c:v>41296</c:v>
                </c:pt>
                <c:pt idx="3494">
                  <c:v>41295</c:v>
                </c:pt>
                <c:pt idx="3495">
                  <c:v>41292</c:v>
                </c:pt>
                <c:pt idx="3496">
                  <c:v>41291</c:v>
                </c:pt>
                <c:pt idx="3497">
                  <c:v>41290</c:v>
                </c:pt>
                <c:pt idx="3498">
                  <c:v>41289</c:v>
                </c:pt>
                <c:pt idx="3499">
                  <c:v>41288</c:v>
                </c:pt>
                <c:pt idx="3500">
                  <c:v>41285</c:v>
                </c:pt>
                <c:pt idx="3501">
                  <c:v>41284</c:v>
                </c:pt>
                <c:pt idx="3502">
                  <c:v>41283</c:v>
                </c:pt>
                <c:pt idx="3503">
                  <c:v>41282</c:v>
                </c:pt>
                <c:pt idx="3504">
                  <c:v>41281</c:v>
                </c:pt>
                <c:pt idx="3505">
                  <c:v>41278</c:v>
                </c:pt>
                <c:pt idx="3506">
                  <c:v>41277</c:v>
                </c:pt>
                <c:pt idx="3507">
                  <c:v>41276</c:v>
                </c:pt>
                <c:pt idx="3508">
                  <c:v>41275</c:v>
                </c:pt>
                <c:pt idx="3509">
                  <c:v>41274</c:v>
                </c:pt>
                <c:pt idx="3510">
                  <c:v>41271</c:v>
                </c:pt>
                <c:pt idx="3511">
                  <c:v>41270</c:v>
                </c:pt>
                <c:pt idx="3512">
                  <c:v>41269</c:v>
                </c:pt>
                <c:pt idx="3513">
                  <c:v>41268</c:v>
                </c:pt>
                <c:pt idx="3514">
                  <c:v>41267</c:v>
                </c:pt>
                <c:pt idx="3515">
                  <c:v>41264</c:v>
                </c:pt>
                <c:pt idx="3516">
                  <c:v>41263</c:v>
                </c:pt>
                <c:pt idx="3517">
                  <c:v>41262</c:v>
                </c:pt>
                <c:pt idx="3518">
                  <c:v>41261</c:v>
                </c:pt>
                <c:pt idx="3519">
                  <c:v>41260</c:v>
                </c:pt>
                <c:pt idx="3520">
                  <c:v>41257</c:v>
                </c:pt>
                <c:pt idx="3521">
                  <c:v>41256</c:v>
                </c:pt>
                <c:pt idx="3522">
                  <c:v>41255</c:v>
                </c:pt>
                <c:pt idx="3523">
                  <c:v>41254</c:v>
                </c:pt>
                <c:pt idx="3524">
                  <c:v>41253</c:v>
                </c:pt>
                <c:pt idx="3525">
                  <c:v>41250</c:v>
                </c:pt>
                <c:pt idx="3526">
                  <c:v>41249</c:v>
                </c:pt>
                <c:pt idx="3527">
                  <c:v>41248</c:v>
                </c:pt>
                <c:pt idx="3528">
                  <c:v>41247</c:v>
                </c:pt>
                <c:pt idx="3529">
                  <c:v>41246</c:v>
                </c:pt>
                <c:pt idx="3530">
                  <c:v>41243</c:v>
                </c:pt>
                <c:pt idx="3531">
                  <c:v>41242</c:v>
                </c:pt>
                <c:pt idx="3532">
                  <c:v>41241</c:v>
                </c:pt>
                <c:pt idx="3533">
                  <c:v>41240</c:v>
                </c:pt>
                <c:pt idx="3534">
                  <c:v>41239</c:v>
                </c:pt>
                <c:pt idx="3535">
                  <c:v>41236</c:v>
                </c:pt>
                <c:pt idx="3536">
                  <c:v>41235</c:v>
                </c:pt>
                <c:pt idx="3537">
                  <c:v>41234</c:v>
                </c:pt>
                <c:pt idx="3538">
                  <c:v>41233</c:v>
                </c:pt>
                <c:pt idx="3539">
                  <c:v>41232</c:v>
                </c:pt>
                <c:pt idx="3540">
                  <c:v>41229</c:v>
                </c:pt>
                <c:pt idx="3541">
                  <c:v>41228</c:v>
                </c:pt>
                <c:pt idx="3542">
                  <c:v>41227</c:v>
                </c:pt>
                <c:pt idx="3543">
                  <c:v>41226</c:v>
                </c:pt>
                <c:pt idx="3544">
                  <c:v>41225</c:v>
                </c:pt>
                <c:pt idx="3545">
                  <c:v>41222</c:v>
                </c:pt>
                <c:pt idx="3546">
                  <c:v>41221</c:v>
                </c:pt>
                <c:pt idx="3547">
                  <c:v>41220</c:v>
                </c:pt>
                <c:pt idx="3548">
                  <c:v>41219</c:v>
                </c:pt>
                <c:pt idx="3549">
                  <c:v>41218</c:v>
                </c:pt>
                <c:pt idx="3550">
                  <c:v>41215</c:v>
                </c:pt>
                <c:pt idx="3551">
                  <c:v>41214</c:v>
                </c:pt>
                <c:pt idx="3552">
                  <c:v>41213</c:v>
                </c:pt>
                <c:pt idx="3553">
                  <c:v>41212</c:v>
                </c:pt>
                <c:pt idx="3554">
                  <c:v>41211</c:v>
                </c:pt>
                <c:pt idx="3555">
                  <c:v>41208</c:v>
                </c:pt>
                <c:pt idx="3556">
                  <c:v>41207</c:v>
                </c:pt>
                <c:pt idx="3557">
                  <c:v>41206</c:v>
                </c:pt>
                <c:pt idx="3558">
                  <c:v>41205</c:v>
                </c:pt>
                <c:pt idx="3559">
                  <c:v>41204</c:v>
                </c:pt>
                <c:pt idx="3560">
                  <c:v>41201</c:v>
                </c:pt>
                <c:pt idx="3561">
                  <c:v>41200</c:v>
                </c:pt>
                <c:pt idx="3562">
                  <c:v>41199</c:v>
                </c:pt>
                <c:pt idx="3563">
                  <c:v>41198</c:v>
                </c:pt>
                <c:pt idx="3564">
                  <c:v>41197</c:v>
                </c:pt>
                <c:pt idx="3565">
                  <c:v>41194</c:v>
                </c:pt>
                <c:pt idx="3566">
                  <c:v>41193</c:v>
                </c:pt>
                <c:pt idx="3567">
                  <c:v>41192</c:v>
                </c:pt>
                <c:pt idx="3568">
                  <c:v>41191</c:v>
                </c:pt>
                <c:pt idx="3569">
                  <c:v>41190</c:v>
                </c:pt>
                <c:pt idx="3570">
                  <c:v>41187</c:v>
                </c:pt>
                <c:pt idx="3571">
                  <c:v>41186</c:v>
                </c:pt>
                <c:pt idx="3572">
                  <c:v>41185</c:v>
                </c:pt>
                <c:pt idx="3573">
                  <c:v>41184</c:v>
                </c:pt>
                <c:pt idx="3574">
                  <c:v>41183</c:v>
                </c:pt>
                <c:pt idx="3575">
                  <c:v>41180</c:v>
                </c:pt>
                <c:pt idx="3576">
                  <c:v>41179</c:v>
                </c:pt>
                <c:pt idx="3577">
                  <c:v>41178</c:v>
                </c:pt>
                <c:pt idx="3578">
                  <c:v>41177</c:v>
                </c:pt>
                <c:pt idx="3579">
                  <c:v>41176</c:v>
                </c:pt>
                <c:pt idx="3580">
                  <c:v>41173</c:v>
                </c:pt>
                <c:pt idx="3581">
                  <c:v>41172</c:v>
                </c:pt>
                <c:pt idx="3582">
                  <c:v>41171</c:v>
                </c:pt>
                <c:pt idx="3583">
                  <c:v>41170</c:v>
                </c:pt>
                <c:pt idx="3584">
                  <c:v>41169</c:v>
                </c:pt>
                <c:pt idx="3585">
                  <c:v>41166</c:v>
                </c:pt>
                <c:pt idx="3586">
                  <c:v>41165</c:v>
                </c:pt>
                <c:pt idx="3587">
                  <c:v>41164</c:v>
                </c:pt>
                <c:pt idx="3588">
                  <c:v>41163</c:v>
                </c:pt>
                <c:pt idx="3589">
                  <c:v>41162</c:v>
                </c:pt>
                <c:pt idx="3590">
                  <c:v>41159</c:v>
                </c:pt>
                <c:pt idx="3591">
                  <c:v>41158</c:v>
                </c:pt>
                <c:pt idx="3592">
                  <c:v>41157</c:v>
                </c:pt>
                <c:pt idx="3593">
                  <c:v>41156</c:v>
                </c:pt>
                <c:pt idx="3594">
                  <c:v>41155</c:v>
                </c:pt>
                <c:pt idx="3595">
                  <c:v>41152</c:v>
                </c:pt>
                <c:pt idx="3596">
                  <c:v>41151</c:v>
                </c:pt>
                <c:pt idx="3597">
                  <c:v>41150</c:v>
                </c:pt>
                <c:pt idx="3598">
                  <c:v>41149</c:v>
                </c:pt>
                <c:pt idx="3599">
                  <c:v>41148</c:v>
                </c:pt>
                <c:pt idx="3600">
                  <c:v>41145</c:v>
                </c:pt>
                <c:pt idx="3601">
                  <c:v>41144</c:v>
                </c:pt>
                <c:pt idx="3602">
                  <c:v>41143</c:v>
                </c:pt>
                <c:pt idx="3603">
                  <c:v>41142</c:v>
                </c:pt>
                <c:pt idx="3604">
                  <c:v>41141</c:v>
                </c:pt>
                <c:pt idx="3605">
                  <c:v>41138</c:v>
                </c:pt>
                <c:pt idx="3606">
                  <c:v>41137</c:v>
                </c:pt>
                <c:pt idx="3607">
                  <c:v>41136</c:v>
                </c:pt>
                <c:pt idx="3608">
                  <c:v>41135</c:v>
                </c:pt>
                <c:pt idx="3609">
                  <c:v>41134</c:v>
                </c:pt>
                <c:pt idx="3610">
                  <c:v>41131</c:v>
                </c:pt>
                <c:pt idx="3611">
                  <c:v>41130</c:v>
                </c:pt>
                <c:pt idx="3612">
                  <c:v>41129</c:v>
                </c:pt>
                <c:pt idx="3613">
                  <c:v>41128</c:v>
                </c:pt>
                <c:pt idx="3614">
                  <c:v>41127</c:v>
                </c:pt>
                <c:pt idx="3615">
                  <c:v>41124</c:v>
                </c:pt>
                <c:pt idx="3616">
                  <c:v>41123</c:v>
                </c:pt>
                <c:pt idx="3617">
                  <c:v>41122</c:v>
                </c:pt>
                <c:pt idx="3618">
                  <c:v>41121</c:v>
                </c:pt>
                <c:pt idx="3619">
                  <c:v>41120</c:v>
                </c:pt>
                <c:pt idx="3620">
                  <c:v>41117</c:v>
                </c:pt>
                <c:pt idx="3621">
                  <c:v>41116</c:v>
                </c:pt>
                <c:pt idx="3622">
                  <c:v>41115</c:v>
                </c:pt>
                <c:pt idx="3623">
                  <c:v>41114</c:v>
                </c:pt>
                <c:pt idx="3624">
                  <c:v>41113</c:v>
                </c:pt>
                <c:pt idx="3625">
                  <c:v>41110</c:v>
                </c:pt>
                <c:pt idx="3626">
                  <c:v>41109</c:v>
                </c:pt>
                <c:pt idx="3627">
                  <c:v>41108</c:v>
                </c:pt>
                <c:pt idx="3628">
                  <c:v>41107</c:v>
                </c:pt>
                <c:pt idx="3629">
                  <c:v>41106</c:v>
                </c:pt>
                <c:pt idx="3630">
                  <c:v>41103</c:v>
                </c:pt>
                <c:pt idx="3631">
                  <c:v>41102</c:v>
                </c:pt>
                <c:pt idx="3632">
                  <c:v>41101</c:v>
                </c:pt>
                <c:pt idx="3633">
                  <c:v>41100</c:v>
                </c:pt>
                <c:pt idx="3634">
                  <c:v>41099</c:v>
                </c:pt>
                <c:pt idx="3635">
                  <c:v>41096</c:v>
                </c:pt>
                <c:pt idx="3636">
                  <c:v>41095</c:v>
                </c:pt>
                <c:pt idx="3637">
                  <c:v>41094</c:v>
                </c:pt>
                <c:pt idx="3638">
                  <c:v>41093</c:v>
                </c:pt>
                <c:pt idx="3639">
                  <c:v>41092</c:v>
                </c:pt>
                <c:pt idx="3640">
                  <c:v>41089</c:v>
                </c:pt>
                <c:pt idx="3641">
                  <c:v>41088</c:v>
                </c:pt>
                <c:pt idx="3642">
                  <c:v>41087</c:v>
                </c:pt>
                <c:pt idx="3643">
                  <c:v>41086</c:v>
                </c:pt>
                <c:pt idx="3644">
                  <c:v>41085</c:v>
                </c:pt>
                <c:pt idx="3645">
                  <c:v>41082</c:v>
                </c:pt>
                <c:pt idx="3646">
                  <c:v>41081</c:v>
                </c:pt>
                <c:pt idx="3647">
                  <c:v>41080</c:v>
                </c:pt>
                <c:pt idx="3648">
                  <c:v>41079</c:v>
                </c:pt>
                <c:pt idx="3649">
                  <c:v>41078</c:v>
                </c:pt>
                <c:pt idx="3650">
                  <c:v>41075</c:v>
                </c:pt>
                <c:pt idx="3651">
                  <c:v>41074</c:v>
                </c:pt>
                <c:pt idx="3652">
                  <c:v>41073</c:v>
                </c:pt>
                <c:pt idx="3653">
                  <c:v>41072</c:v>
                </c:pt>
                <c:pt idx="3654">
                  <c:v>41071</c:v>
                </c:pt>
                <c:pt idx="3655">
                  <c:v>41068</c:v>
                </c:pt>
                <c:pt idx="3656">
                  <c:v>41067</c:v>
                </c:pt>
                <c:pt idx="3657">
                  <c:v>41066</c:v>
                </c:pt>
                <c:pt idx="3658">
                  <c:v>41065</c:v>
                </c:pt>
                <c:pt idx="3659">
                  <c:v>41064</c:v>
                </c:pt>
                <c:pt idx="3660">
                  <c:v>41061</c:v>
                </c:pt>
                <c:pt idx="3661">
                  <c:v>41060</c:v>
                </c:pt>
                <c:pt idx="3662">
                  <c:v>41059</c:v>
                </c:pt>
                <c:pt idx="3663">
                  <c:v>41058</c:v>
                </c:pt>
                <c:pt idx="3664">
                  <c:v>41057</c:v>
                </c:pt>
                <c:pt idx="3665">
                  <c:v>41054</c:v>
                </c:pt>
                <c:pt idx="3666">
                  <c:v>41053</c:v>
                </c:pt>
                <c:pt idx="3667">
                  <c:v>41052</c:v>
                </c:pt>
                <c:pt idx="3668">
                  <c:v>41051</c:v>
                </c:pt>
                <c:pt idx="3669">
                  <c:v>41050</c:v>
                </c:pt>
                <c:pt idx="3670">
                  <c:v>41047</c:v>
                </c:pt>
                <c:pt idx="3671">
                  <c:v>41046</c:v>
                </c:pt>
                <c:pt idx="3672">
                  <c:v>41045</c:v>
                </c:pt>
                <c:pt idx="3673">
                  <c:v>41044</c:v>
                </c:pt>
                <c:pt idx="3674">
                  <c:v>41043</c:v>
                </c:pt>
                <c:pt idx="3675">
                  <c:v>41040</c:v>
                </c:pt>
                <c:pt idx="3676">
                  <c:v>41039</c:v>
                </c:pt>
                <c:pt idx="3677">
                  <c:v>41038</c:v>
                </c:pt>
                <c:pt idx="3678">
                  <c:v>41037</c:v>
                </c:pt>
                <c:pt idx="3679">
                  <c:v>41036</c:v>
                </c:pt>
                <c:pt idx="3680">
                  <c:v>41033</c:v>
                </c:pt>
                <c:pt idx="3681">
                  <c:v>41032</c:v>
                </c:pt>
                <c:pt idx="3682">
                  <c:v>41031</c:v>
                </c:pt>
                <c:pt idx="3683">
                  <c:v>41030</c:v>
                </c:pt>
                <c:pt idx="3684">
                  <c:v>41029</c:v>
                </c:pt>
                <c:pt idx="3685">
                  <c:v>41026</c:v>
                </c:pt>
                <c:pt idx="3686">
                  <c:v>41025</c:v>
                </c:pt>
                <c:pt idx="3687">
                  <c:v>41024</c:v>
                </c:pt>
                <c:pt idx="3688">
                  <c:v>41023</c:v>
                </c:pt>
                <c:pt idx="3689">
                  <c:v>41022</c:v>
                </c:pt>
                <c:pt idx="3690">
                  <c:v>41019</c:v>
                </c:pt>
                <c:pt idx="3691">
                  <c:v>41018</c:v>
                </c:pt>
                <c:pt idx="3692">
                  <c:v>41017</c:v>
                </c:pt>
                <c:pt idx="3693">
                  <c:v>41016</c:v>
                </c:pt>
                <c:pt idx="3694">
                  <c:v>41015</c:v>
                </c:pt>
                <c:pt idx="3695">
                  <c:v>41012</c:v>
                </c:pt>
                <c:pt idx="3696">
                  <c:v>41011</c:v>
                </c:pt>
                <c:pt idx="3697">
                  <c:v>41010</c:v>
                </c:pt>
                <c:pt idx="3698">
                  <c:v>41009</c:v>
                </c:pt>
                <c:pt idx="3699">
                  <c:v>41008</c:v>
                </c:pt>
                <c:pt idx="3700">
                  <c:v>41005</c:v>
                </c:pt>
                <c:pt idx="3701">
                  <c:v>41004</c:v>
                </c:pt>
                <c:pt idx="3702">
                  <c:v>41003</c:v>
                </c:pt>
                <c:pt idx="3703">
                  <c:v>41002</c:v>
                </c:pt>
                <c:pt idx="3704">
                  <c:v>41001</c:v>
                </c:pt>
                <c:pt idx="3705">
                  <c:v>40998</c:v>
                </c:pt>
                <c:pt idx="3706">
                  <c:v>40997</c:v>
                </c:pt>
                <c:pt idx="3707">
                  <c:v>40996</c:v>
                </c:pt>
                <c:pt idx="3708">
                  <c:v>40995</c:v>
                </c:pt>
                <c:pt idx="3709">
                  <c:v>40994</c:v>
                </c:pt>
                <c:pt idx="3710">
                  <c:v>40991</c:v>
                </c:pt>
                <c:pt idx="3711">
                  <c:v>40990</c:v>
                </c:pt>
                <c:pt idx="3712">
                  <c:v>40989</c:v>
                </c:pt>
                <c:pt idx="3713">
                  <c:v>40988</c:v>
                </c:pt>
                <c:pt idx="3714">
                  <c:v>40987</c:v>
                </c:pt>
                <c:pt idx="3715">
                  <c:v>40984</c:v>
                </c:pt>
                <c:pt idx="3716">
                  <c:v>40983</c:v>
                </c:pt>
                <c:pt idx="3717">
                  <c:v>40982</c:v>
                </c:pt>
                <c:pt idx="3718">
                  <c:v>40981</c:v>
                </c:pt>
                <c:pt idx="3719">
                  <c:v>40980</c:v>
                </c:pt>
                <c:pt idx="3720">
                  <c:v>40977</c:v>
                </c:pt>
                <c:pt idx="3721">
                  <c:v>40976</c:v>
                </c:pt>
                <c:pt idx="3722">
                  <c:v>40975</c:v>
                </c:pt>
                <c:pt idx="3723">
                  <c:v>40974</c:v>
                </c:pt>
                <c:pt idx="3724">
                  <c:v>40973</c:v>
                </c:pt>
                <c:pt idx="3725">
                  <c:v>40970</c:v>
                </c:pt>
                <c:pt idx="3726">
                  <c:v>40969</c:v>
                </c:pt>
                <c:pt idx="3727">
                  <c:v>40968</c:v>
                </c:pt>
                <c:pt idx="3728">
                  <c:v>40967</c:v>
                </c:pt>
                <c:pt idx="3729">
                  <c:v>40966</c:v>
                </c:pt>
                <c:pt idx="3730">
                  <c:v>40963</c:v>
                </c:pt>
                <c:pt idx="3731">
                  <c:v>40962</c:v>
                </c:pt>
                <c:pt idx="3732">
                  <c:v>40961</c:v>
                </c:pt>
                <c:pt idx="3733">
                  <c:v>40960</c:v>
                </c:pt>
                <c:pt idx="3734">
                  <c:v>40959</c:v>
                </c:pt>
                <c:pt idx="3735">
                  <c:v>40956</c:v>
                </c:pt>
                <c:pt idx="3736">
                  <c:v>40955</c:v>
                </c:pt>
                <c:pt idx="3737">
                  <c:v>40954</c:v>
                </c:pt>
                <c:pt idx="3738">
                  <c:v>40953</c:v>
                </c:pt>
                <c:pt idx="3739">
                  <c:v>40952</c:v>
                </c:pt>
                <c:pt idx="3740">
                  <c:v>40949</c:v>
                </c:pt>
                <c:pt idx="3741">
                  <c:v>40948</c:v>
                </c:pt>
                <c:pt idx="3742">
                  <c:v>40947</c:v>
                </c:pt>
                <c:pt idx="3743">
                  <c:v>40946</c:v>
                </c:pt>
                <c:pt idx="3744">
                  <c:v>40945</c:v>
                </c:pt>
                <c:pt idx="3745">
                  <c:v>40942</c:v>
                </c:pt>
                <c:pt idx="3746">
                  <c:v>40941</c:v>
                </c:pt>
                <c:pt idx="3747">
                  <c:v>40940</c:v>
                </c:pt>
                <c:pt idx="3748">
                  <c:v>40939</c:v>
                </c:pt>
                <c:pt idx="3749">
                  <c:v>40938</c:v>
                </c:pt>
                <c:pt idx="3750">
                  <c:v>40935</c:v>
                </c:pt>
                <c:pt idx="3751">
                  <c:v>40934</c:v>
                </c:pt>
                <c:pt idx="3752">
                  <c:v>40933</c:v>
                </c:pt>
                <c:pt idx="3753">
                  <c:v>40932</c:v>
                </c:pt>
                <c:pt idx="3754">
                  <c:v>40931</c:v>
                </c:pt>
                <c:pt idx="3755">
                  <c:v>40928</c:v>
                </c:pt>
                <c:pt idx="3756">
                  <c:v>40927</c:v>
                </c:pt>
                <c:pt idx="3757">
                  <c:v>40926</c:v>
                </c:pt>
                <c:pt idx="3758">
                  <c:v>40925</c:v>
                </c:pt>
                <c:pt idx="3759">
                  <c:v>40924</c:v>
                </c:pt>
                <c:pt idx="3760">
                  <c:v>40921</c:v>
                </c:pt>
                <c:pt idx="3761">
                  <c:v>40920</c:v>
                </c:pt>
                <c:pt idx="3762">
                  <c:v>40919</c:v>
                </c:pt>
                <c:pt idx="3763">
                  <c:v>40918</c:v>
                </c:pt>
                <c:pt idx="3764">
                  <c:v>40917</c:v>
                </c:pt>
                <c:pt idx="3765">
                  <c:v>40914</c:v>
                </c:pt>
                <c:pt idx="3766">
                  <c:v>40913</c:v>
                </c:pt>
                <c:pt idx="3767">
                  <c:v>40912</c:v>
                </c:pt>
                <c:pt idx="3768">
                  <c:v>40911</c:v>
                </c:pt>
                <c:pt idx="3769">
                  <c:v>40910</c:v>
                </c:pt>
                <c:pt idx="3770">
                  <c:v>40907</c:v>
                </c:pt>
                <c:pt idx="3771">
                  <c:v>40906</c:v>
                </c:pt>
                <c:pt idx="3772">
                  <c:v>40905</c:v>
                </c:pt>
                <c:pt idx="3773">
                  <c:v>40904</c:v>
                </c:pt>
                <c:pt idx="3774">
                  <c:v>40903</c:v>
                </c:pt>
                <c:pt idx="3775">
                  <c:v>40900</c:v>
                </c:pt>
                <c:pt idx="3776">
                  <c:v>40899</c:v>
                </c:pt>
                <c:pt idx="3777">
                  <c:v>40898</c:v>
                </c:pt>
                <c:pt idx="3778">
                  <c:v>40897</c:v>
                </c:pt>
                <c:pt idx="3779">
                  <c:v>40896</c:v>
                </c:pt>
                <c:pt idx="3780">
                  <c:v>40893</c:v>
                </c:pt>
                <c:pt idx="3781">
                  <c:v>40892</c:v>
                </c:pt>
                <c:pt idx="3782">
                  <c:v>40891</c:v>
                </c:pt>
                <c:pt idx="3783">
                  <c:v>40890</c:v>
                </c:pt>
                <c:pt idx="3784">
                  <c:v>40889</c:v>
                </c:pt>
                <c:pt idx="3785">
                  <c:v>40886</c:v>
                </c:pt>
                <c:pt idx="3786">
                  <c:v>40885</c:v>
                </c:pt>
                <c:pt idx="3787">
                  <c:v>40884</c:v>
                </c:pt>
                <c:pt idx="3788">
                  <c:v>40883</c:v>
                </c:pt>
                <c:pt idx="3789">
                  <c:v>40882</c:v>
                </c:pt>
                <c:pt idx="3790">
                  <c:v>40879</c:v>
                </c:pt>
                <c:pt idx="3791">
                  <c:v>40878</c:v>
                </c:pt>
                <c:pt idx="3792">
                  <c:v>40877</c:v>
                </c:pt>
                <c:pt idx="3793">
                  <c:v>40876</c:v>
                </c:pt>
                <c:pt idx="3794">
                  <c:v>40875</c:v>
                </c:pt>
                <c:pt idx="3795">
                  <c:v>40872</c:v>
                </c:pt>
                <c:pt idx="3796">
                  <c:v>40871</c:v>
                </c:pt>
                <c:pt idx="3797">
                  <c:v>40870</c:v>
                </c:pt>
                <c:pt idx="3798">
                  <c:v>40869</c:v>
                </c:pt>
                <c:pt idx="3799">
                  <c:v>40868</c:v>
                </c:pt>
                <c:pt idx="3800">
                  <c:v>40865</c:v>
                </c:pt>
                <c:pt idx="3801">
                  <c:v>40864</c:v>
                </c:pt>
                <c:pt idx="3802">
                  <c:v>40863</c:v>
                </c:pt>
                <c:pt idx="3803">
                  <c:v>40862</c:v>
                </c:pt>
                <c:pt idx="3804">
                  <c:v>40861</c:v>
                </c:pt>
                <c:pt idx="3805">
                  <c:v>40858</c:v>
                </c:pt>
                <c:pt idx="3806">
                  <c:v>40857</c:v>
                </c:pt>
                <c:pt idx="3807">
                  <c:v>40856</c:v>
                </c:pt>
                <c:pt idx="3808">
                  <c:v>40855</c:v>
                </c:pt>
                <c:pt idx="3809">
                  <c:v>40854</c:v>
                </c:pt>
                <c:pt idx="3810">
                  <c:v>40851</c:v>
                </c:pt>
                <c:pt idx="3811">
                  <c:v>40850</c:v>
                </c:pt>
                <c:pt idx="3812">
                  <c:v>40849</c:v>
                </c:pt>
                <c:pt idx="3813">
                  <c:v>40848</c:v>
                </c:pt>
                <c:pt idx="3814">
                  <c:v>40847</c:v>
                </c:pt>
                <c:pt idx="3815">
                  <c:v>40844</c:v>
                </c:pt>
                <c:pt idx="3816">
                  <c:v>40843</c:v>
                </c:pt>
                <c:pt idx="3817">
                  <c:v>40842</c:v>
                </c:pt>
                <c:pt idx="3818">
                  <c:v>40841</c:v>
                </c:pt>
                <c:pt idx="3819">
                  <c:v>40840</c:v>
                </c:pt>
                <c:pt idx="3820">
                  <c:v>40837</c:v>
                </c:pt>
                <c:pt idx="3821">
                  <c:v>40836</c:v>
                </c:pt>
                <c:pt idx="3822">
                  <c:v>40835</c:v>
                </c:pt>
                <c:pt idx="3823">
                  <c:v>40834</c:v>
                </c:pt>
                <c:pt idx="3824">
                  <c:v>40833</c:v>
                </c:pt>
                <c:pt idx="3825">
                  <c:v>40830</c:v>
                </c:pt>
                <c:pt idx="3826">
                  <c:v>40829</c:v>
                </c:pt>
                <c:pt idx="3827">
                  <c:v>40828</c:v>
                </c:pt>
                <c:pt idx="3828">
                  <c:v>40827</c:v>
                </c:pt>
                <c:pt idx="3829">
                  <c:v>40826</c:v>
                </c:pt>
                <c:pt idx="3830">
                  <c:v>40823</c:v>
                </c:pt>
                <c:pt idx="3831">
                  <c:v>40822</c:v>
                </c:pt>
                <c:pt idx="3832">
                  <c:v>40821</c:v>
                </c:pt>
                <c:pt idx="3833">
                  <c:v>40820</c:v>
                </c:pt>
                <c:pt idx="3834">
                  <c:v>40819</c:v>
                </c:pt>
                <c:pt idx="3835">
                  <c:v>40816</c:v>
                </c:pt>
                <c:pt idx="3836">
                  <c:v>40815</c:v>
                </c:pt>
                <c:pt idx="3837">
                  <c:v>40814</c:v>
                </c:pt>
                <c:pt idx="3838">
                  <c:v>40813</c:v>
                </c:pt>
                <c:pt idx="3839">
                  <c:v>40812</c:v>
                </c:pt>
                <c:pt idx="3840">
                  <c:v>40809</c:v>
                </c:pt>
                <c:pt idx="3841">
                  <c:v>40808</c:v>
                </c:pt>
                <c:pt idx="3842">
                  <c:v>40807</c:v>
                </c:pt>
                <c:pt idx="3843">
                  <c:v>40806</c:v>
                </c:pt>
                <c:pt idx="3844">
                  <c:v>40805</c:v>
                </c:pt>
                <c:pt idx="3845">
                  <c:v>40802</c:v>
                </c:pt>
                <c:pt idx="3846">
                  <c:v>40801</c:v>
                </c:pt>
                <c:pt idx="3847">
                  <c:v>40800</c:v>
                </c:pt>
                <c:pt idx="3848">
                  <c:v>40799</c:v>
                </c:pt>
                <c:pt idx="3849">
                  <c:v>40798</c:v>
                </c:pt>
                <c:pt idx="3850">
                  <c:v>40795</c:v>
                </c:pt>
                <c:pt idx="3851">
                  <c:v>40794</c:v>
                </c:pt>
                <c:pt idx="3852">
                  <c:v>40793</c:v>
                </c:pt>
                <c:pt idx="3853">
                  <c:v>40792</c:v>
                </c:pt>
                <c:pt idx="3854">
                  <c:v>40791</c:v>
                </c:pt>
                <c:pt idx="3855">
                  <c:v>40788</c:v>
                </c:pt>
                <c:pt idx="3856">
                  <c:v>40787</c:v>
                </c:pt>
                <c:pt idx="3857">
                  <c:v>40786</c:v>
                </c:pt>
                <c:pt idx="3858">
                  <c:v>40785</c:v>
                </c:pt>
                <c:pt idx="3859">
                  <c:v>40784</c:v>
                </c:pt>
                <c:pt idx="3860">
                  <c:v>40781</c:v>
                </c:pt>
                <c:pt idx="3861">
                  <c:v>40780</c:v>
                </c:pt>
                <c:pt idx="3862">
                  <c:v>40779</c:v>
                </c:pt>
                <c:pt idx="3863">
                  <c:v>40778</c:v>
                </c:pt>
                <c:pt idx="3864">
                  <c:v>40777</c:v>
                </c:pt>
                <c:pt idx="3865">
                  <c:v>40774</c:v>
                </c:pt>
                <c:pt idx="3866">
                  <c:v>40773</c:v>
                </c:pt>
                <c:pt idx="3867">
                  <c:v>40772</c:v>
                </c:pt>
                <c:pt idx="3868">
                  <c:v>40771</c:v>
                </c:pt>
                <c:pt idx="3869">
                  <c:v>40770</c:v>
                </c:pt>
                <c:pt idx="3870">
                  <c:v>40767</c:v>
                </c:pt>
                <c:pt idx="3871">
                  <c:v>40766</c:v>
                </c:pt>
                <c:pt idx="3872">
                  <c:v>40765</c:v>
                </c:pt>
                <c:pt idx="3873">
                  <c:v>40764</c:v>
                </c:pt>
                <c:pt idx="3874">
                  <c:v>40763</c:v>
                </c:pt>
                <c:pt idx="3875">
                  <c:v>40760</c:v>
                </c:pt>
                <c:pt idx="3876">
                  <c:v>40759</c:v>
                </c:pt>
                <c:pt idx="3877">
                  <c:v>40758</c:v>
                </c:pt>
                <c:pt idx="3878">
                  <c:v>40757</c:v>
                </c:pt>
                <c:pt idx="3879">
                  <c:v>40756</c:v>
                </c:pt>
                <c:pt idx="3880">
                  <c:v>40753</c:v>
                </c:pt>
                <c:pt idx="3881">
                  <c:v>40752</c:v>
                </c:pt>
                <c:pt idx="3882">
                  <c:v>40751</c:v>
                </c:pt>
                <c:pt idx="3883">
                  <c:v>40750</c:v>
                </c:pt>
                <c:pt idx="3884">
                  <c:v>40749</c:v>
                </c:pt>
                <c:pt idx="3885">
                  <c:v>40746</c:v>
                </c:pt>
                <c:pt idx="3886">
                  <c:v>40745</c:v>
                </c:pt>
                <c:pt idx="3887">
                  <c:v>40744</c:v>
                </c:pt>
                <c:pt idx="3888">
                  <c:v>40743</c:v>
                </c:pt>
                <c:pt idx="3889">
                  <c:v>40742</c:v>
                </c:pt>
                <c:pt idx="3890">
                  <c:v>40739</c:v>
                </c:pt>
                <c:pt idx="3891">
                  <c:v>40738</c:v>
                </c:pt>
                <c:pt idx="3892">
                  <c:v>40737</c:v>
                </c:pt>
                <c:pt idx="3893">
                  <c:v>40736</c:v>
                </c:pt>
                <c:pt idx="3894">
                  <c:v>40735</c:v>
                </c:pt>
                <c:pt idx="3895">
                  <c:v>40732</c:v>
                </c:pt>
                <c:pt idx="3896">
                  <c:v>40731</c:v>
                </c:pt>
                <c:pt idx="3897">
                  <c:v>40730</c:v>
                </c:pt>
                <c:pt idx="3898">
                  <c:v>40729</c:v>
                </c:pt>
                <c:pt idx="3899">
                  <c:v>40728</c:v>
                </c:pt>
                <c:pt idx="3900">
                  <c:v>40725</c:v>
                </c:pt>
                <c:pt idx="3901">
                  <c:v>40724</c:v>
                </c:pt>
                <c:pt idx="3902">
                  <c:v>40723</c:v>
                </c:pt>
                <c:pt idx="3903">
                  <c:v>40722</c:v>
                </c:pt>
                <c:pt idx="3904">
                  <c:v>40721</c:v>
                </c:pt>
                <c:pt idx="3905">
                  <c:v>40718</c:v>
                </c:pt>
                <c:pt idx="3906">
                  <c:v>40717</c:v>
                </c:pt>
                <c:pt idx="3907">
                  <c:v>40716</c:v>
                </c:pt>
                <c:pt idx="3908">
                  <c:v>40715</c:v>
                </c:pt>
                <c:pt idx="3909">
                  <c:v>40714</c:v>
                </c:pt>
                <c:pt idx="3910">
                  <c:v>40711</c:v>
                </c:pt>
                <c:pt idx="3911">
                  <c:v>40710</c:v>
                </c:pt>
                <c:pt idx="3912">
                  <c:v>40709</c:v>
                </c:pt>
                <c:pt idx="3913">
                  <c:v>40708</c:v>
                </c:pt>
                <c:pt idx="3914">
                  <c:v>40707</c:v>
                </c:pt>
                <c:pt idx="3915">
                  <c:v>40704</c:v>
                </c:pt>
                <c:pt idx="3916">
                  <c:v>40703</c:v>
                </c:pt>
                <c:pt idx="3917">
                  <c:v>40702</c:v>
                </c:pt>
                <c:pt idx="3918">
                  <c:v>40701</c:v>
                </c:pt>
                <c:pt idx="3919">
                  <c:v>40700</c:v>
                </c:pt>
                <c:pt idx="3920">
                  <c:v>40697</c:v>
                </c:pt>
                <c:pt idx="3921">
                  <c:v>40696</c:v>
                </c:pt>
                <c:pt idx="3922">
                  <c:v>40695</c:v>
                </c:pt>
                <c:pt idx="3923">
                  <c:v>40694</c:v>
                </c:pt>
                <c:pt idx="3924">
                  <c:v>40693</c:v>
                </c:pt>
                <c:pt idx="3925">
                  <c:v>40690</c:v>
                </c:pt>
                <c:pt idx="3926">
                  <c:v>40689</c:v>
                </c:pt>
                <c:pt idx="3927">
                  <c:v>40688</c:v>
                </c:pt>
                <c:pt idx="3928">
                  <c:v>40687</c:v>
                </c:pt>
                <c:pt idx="3929">
                  <c:v>40686</c:v>
                </c:pt>
                <c:pt idx="3930">
                  <c:v>40683</c:v>
                </c:pt>
                <c:pt idx="3931">
                  <c:v>40682</c:v>
                </c:pt>
                <c:pt idx="3932">
                  <c:v>40681</c:v>
                </c:pt>
                <c:pt idx="3933">
                  <c:v>40680</c:v>
                </c:pt>
                <c:pt idx="3934">
                  <c:v>40679</c:v>
                </c:pt>
                <c:pt idx="3935">
                  <c:v>40676</c:v>
                </c:pt>
                <c:pt idx="3936">
                  <c:v>40675</c:v>
                </c:pt>
                <c:pt idx="3937">
                  <c:v>40674</c:v>
                </c:pt>
                <c:pt idx="3938">
                  <c:v>40673</c:v>
                </c:pt>
                <c:pt idx="3939">
                  <c:v>40672</c:v>
                </c:pt>
                <c:pt idx="3940">
                  <c:v>40669</c:v>
                </c:pt>
                <c:pt idx="3941">
                  <c:v>40668</c:v>
                </c:pt>
                <c:pt idx="3942">
                  <c:v>40667</c:v>
                </c:pt>
                <c:pt idx="3943">
                  <c:v>40666</c:v>
                </c:pt>
                <c:pt idx="3944">
                  <c:v>40665</c:v>
                </c:pt>
                <c:pt idx="3945">
                  <c:v>40662</c:v>
                </c:pt>
                <c:pt idx="3946">
                  <c:v>40661</c:v>
                </c:pt>
                <c:pt idx="3947">
                  <c:v>40660</c:v>
                </c:pt>
                <c:pt idx="3948">
                  <c:v>40659</c:v>
                </c:pt>
                <c:pt idx="3949">
                  <c:v>40658</c:v>
                </c:pt>
                <c:pt idx="3950">
                  <c:v>40655</c:v>
                </c:pt>
                <c:pt idx="3951">
                  <c:v>40654</c:v>
                </c:pt>
                <c:pt idx="3952">
                  <c:v>40653</c:v>
                </c:pt>
                <c:pt idx="3953">
                  <c:v>40652</c:v>
                </c:pt>
                <c:pt idx="3954">
                  <c:v>40651</c:v>
                </c:pt>
                <c:pt idx="3955">
                  <c:v>40648</c:v>
                </c:pt>
                <c:pt idx="3956">
                  <c:v>40647</c:v>
                </c:pt>
                <c:pt idx="3957">
                  <c:v>40646</c:v>
                </c:pt>
                <c:pt idx="3958">
                  <c:v>40645</c:v>
                </c:pt>
                <c:pt idx="3959">
                  <c:v>40644</c:v>
                </c:pt>
                <c:pt idx="3960">
                  <c:v>40641</c:v>
                </c:pt>
                <c:pt idx="3961">
                  <c:v>40640</c:v>
                </c:pt>
                <c:pt idx="3962">
                  <c:v>40639</c:v>
                </c:pt>
                <c:pt idx="3963">
                  <c:v>40638</c:v>
                </c:pt>
                <c:pt idx="3964">
                  <c:v>40637</c:v>
                </c:pt>
                <c:pt idx="3965">
                  <c:v>40634</c:v>
                </c:pt>
                <c:pt idx="3966">
                  <c:v>40633</c:v>
                </c:pt>
                <c:pt idx="3967">
                  <c:v>40632</c:v>
                </c:pt>
                <c:pt idx="3968">
                  <c:v>40631</c:v>
                </c:pt>
                <c:pt idx="3969">
                  <c:v>40630</c:v>
                </c:pt>
                <c:pt idx="3970">
                  <c:v>40627</c:v>
                </c:pt>
                <c:pt idx="3971">
                  <c:v>40626</c:v>
                </c:pt>
                <c:pt idx="3972">
                  <c:v>40625</c:v>
                </c:pt>
                <c:pt idx="3973">
                  <c:v>40624</c:v>
                </c:pt>
                <c:pt idx="3974">
                  <c:v>40623</c:v>
                </c:pt>
                <c:pt idx="3975">
                  <c:v>40620</c:v>
                </c:pt>
                <c:pt idx="3976">
                  <c:v>40619</c:v>
                </c:pt>
                <c:pt idx="3977">
                  <c:v>40618</c:v>
                </c:pt>
                <c:pt idx="3978">
                  <c:v>40617</c:v>
                </c:pt>
                <c:pt idx="3979">
                  <c:v>40616</c:v>
                </c:pt>
                <c:pt idx="3980">
                  <c:v>40613</c:v>
                </c:pt>
                <c:pt idx="3981">
                  <c:v>40612</c:v>
                </c:pt>
                <c:pt idx="3982">
                  <c:v>40611</c:v>
                </c:pt>
                <c:pt idx="3983">
                  <c:v>40610</c:v>
                </c:pt>
                <c:pt idx="3984">
                  <c:v>40609</c:v>
                </c:pt>
                <c:pt idx="3985">
                  <c:v>40606</c:v>
                </c:pt>
                <c:pt idx="3986">
                  <c:v>40605</c:v>
                </c:pt>
                <c:pt idx="3987">
                  <c:v>40604</c:v>
                </c:pt>
                <c:pt idx="3988">
                  <c:v>40603</c:v>
                </c:pt>
                <c:pt idx="3989">
                  <c:v>40602</c:v>
                </c:pt>
                <c:pt idx="3990">
                  <c:v>40599</c:v>
                </c:pt>
                <c:pt idx="3991">
                  <c:v>40598</c:v>
                </c:pt>
                <c:pt idx="3992">
                  <c:v>40597</c:v>
                </c:pt>
                <c:pt idx="3993">
                  <c:v>40596</c:v>
                </c:pt>
                <c:pt idx="3994">
                  <c:v>40595</c:v>
                </c:pt>
                <c:pt idx="3995">
                  <c:v>40592</c:v>
                </c:pt>
                <c:pt idx="3996">
                  <c:v>40591</c:v>
                </c:pt>
                <c:pt idx="3997">
                  <c:v>40590</c:v>
                </c:pt>
                <c:pt idx="3998">
                  <c:v>40589</c:v>
                </c:pt>
                <c:pt idx="3999">
                  <c:v>40588</c:v>
                </c:pt>
                <c:pt idx="4000">
                  <c:v>40585</c:v>
                </c:pt>
                <c:pt idx="4001">
                  <c:v>40584</c:v>
                </c:pt>
                <c:pt idx="4002">
                  <c:v>40583</c:v>
                </c:pt>
                <c:pt idx="4003">
                  <c:v>40582</c:v>
                </c:pt>
                <c:pt idx="4004">
                  <c:v>40581</c:v>
                </c:pt>
                <c:pt idx="4005">
                  <c:v>40578</c:v>
                </c:pt>
                <c:pt idx="4006">
                  <c:v>40577</c:v>
                </c:pt>
                <c:pt idx="4007">
                  <c:v>40576</c:v>
                </c:pt>
                <c:pt idx="4008">
                  <c:v>40575</c:v>
                </c:pt>
                <c:pt idx="4009">
                  <c:v>40574</c:v>
                </c:pt>
                <c:pt idx="4010">
                  <c:v>40571</c:v>
                </c:pt>
                <c:pt idx="4011">
                  <c:v>40570</c:v>
                </c:pt>
                <c:pt idx="4012">
                  <c:v>40569</c:v>
                </c:pt>
                <c:pt idx="4013">
                  <c:v>40568</c:v>
                </c:pt>
                <c:pt idx="4014">
                  <c:v>40567</c:v>
                </c:pt>
                <c:pt idx="4015">
                  <c:v>40564</c:v>
                </c:pt>
                <c:pt idx="4016">
                  <c:v>40563</c:v>
                </c:pt>
                <c:pt idx="4017">
                  <c:v>40562</c:v>
                </c:pt>
                <c:pt idx="4018">
                  <c:v>40561</c:v>
                </c:pt>
                <c:pt idx="4019">
                  <c:v>40560</c:v>
                </c:pt>
                <c:pt idx="4020">
                  <c:v>40557</c:v>
                </c:pt>
                <c:pt idx="4021">
                  <c:v>40556</c:v>
                </c:pt>
                <c:pt idx="4022">
                  <c:v>40555</c:v>
                </c:pt>
                <c:pt idx="4023">
                  <c:v>40554</c:v>
                </c:pt>
                <c:pt idx="4024">
                  <c:v>40553</c:v>
                </c:pt>
                <c:pt idx="4025">
                  <c:v>40550</c:v>
                </c:pt>
                <c:pt idx="4026">
                  <c:v>40549</c:v>
                </c:pt>
                <c:pt idx="4027">
                  <c:v>40548</c:v>
                </c:pt>
                <c:pt idx="4028">
                  <c:v>40547</c:v>
                </c:pt>
                <c:pt idx="4029">
                  <c:v>40546</c:v>
                </c:pt>
                <c:pt idx="4030">
                  <c:v>40543</c:v>
                </c:pt>
                <c:pt idx="4031">
                  <c:v>40542</c:v>
                </c:pt>
                <c:pt idx="4032">
                  <c:v>40541</c:v>
                </c:pt>
                <c:pt idx="4033">
                  <c:v>40540</c:v>
                </c:pt>
                <c:pt idx="4034">
                  <c:v>40539</c:v>
                </c:pt>
                <c:pt idx="4035">
                  <c:v>40536</c:v>
                </c:pt>
                <c:pt idx="4036">
                  <c:v>40535</c:v>
                </c:pt>
                <c:pt idx="4037">
                  <c:v>40534</c:v>
                </c:pt>
                <c:pt idx="4038">
                  <c:v>40533</c:v>
                </c:pt>
                <c:pt idx="4039">
                  <c:v>40532</c:v>
                </c:pt>
                <c:pt idx="4040">
                  <c:v>40529</c:v>
                </c:pt>
                <c:pt idx="4041">
                  <c:v>40528</c:v>
                </c:pt>
                <c:pt idx="4042">
                  <c:v>40527</c:v>
                </c:pt>
                <c:pt idx="4043">
                  <c:v>40526</c:v>
                </c:pt>
                <c:pt idx="4044">
                  <c:v>40525</c:v>
                </c:pt>
                <c:pt idx="4045">
                  <c:v>40522</c:v>
                </c:pt>
                <c:pt idx="4046">
                  <c:v>40521</c:v>
                </c:pt>
                <c:pt idx="4047">
                  <c:v>40520</c:v>
                </c:pt>
                <c:pt idx="4048">
                  <c:v>40519</c:v>
                </c:pt>
                <c:pt idx="4049">
                  <c:v>40518</c:v>
                </c:pt>
                <c:pt idx="4050">
                  <c:v>40515</c:v>
                </c:pt>
                <c:pt idx="4051">
                  <c:v>40514</c:v>
                </c:pt>
                <c:pt idx="4052">
                  <c:v>40513</c:v>
                </c:pt>
                <c:pt idx="4053">
                  <c:v>40512</c:v>
                </c:pt>
                <c:pt idx="4054">
                  <c:v>40511</c:v>
                </c:pt>
                <c:pt idx="4055">
                  <c:v>40508</c:v>
                </c:pt>
                <c:pt idx="4056">
                  <c:v>40507</c:v>
                </c:pt>
                <c:pt idx="4057">
                  <c:v>40506</c:v>
                </c:pt>
                <c:pt idx="4058">
                  <c:v>40505</c:v>
                </c:pt>
                <c:pt idx="4059">
                  <c:v>40504</c:v>
                </c:pt>
                <c:pt idx="4060">
                  <c:v>40501</c:v>
                </c:pt>
                <c:pt idx="4061">
                  <c:v>40500</c:v>
                </c:pt>
                <c:pt idx="4062">
                  <c:v>40499</c:v>
                </c:pt>
                <c:pt idx="4063">
                  <c:v>40498</c:v>
                </c:pt>
                <c:pt idx="4064">
                  <c:v>40497</c:v>
                </c:pt>
                <c:pt idx="4065">
                  <c:v>40494</c:v>
                </c:pt>
                <c:pt idx="4066">
                  <c:v>40493</c:v>
                </c:pt>
                <c:pt idx="4067">
                  <c:v>40492</c:v>
                </c:pt>
                <c:pt idx="4068">
                  <c:v>40491</c:v>
                </c:pt>
                <c:pt idx="4069">
                  <c:v>40490</c:v>
                </c:pt>
                <c:pt idx="4070">
                  <c:v>40487</c:v>
                </c:pt>
                <c:pt idx="4071">
                  <c:v>40486</c:v>
                </c:pt>
                <c:pt idx="4072">
                  <c:v>40485</c:v>
                </c:pt>
                <c:pt idx="4073">
                  <c:v>40484</c:v>
                </c:pt>
                <c:pt idx="4074">
                  <c:v>40483</c:v>
                </c:pt>
                <c:pt idx="4075">
                  <c:v>40480</c:v>
                </c:pt>
                <c:pt idx="4076">
                  <c:v>40479</c:v>
                </c:pt>
                <c:pt idx="4077">
                  <c:v>40478</c:v>
                </c:pt>
                <c:pt idx="4078">
                  <c:v>40477</c:v>
                </c:pt>
                <c:pt idx="4079">
                  <c:v>40476</c:v>
                </c:pt>
                <c:pt idx="4080">
                  <c:v>40473</c:v>
                </c:pt>
                <c:pt idx="4081">
                  <c:v>40472</c:v>
                </c:pt>
                <c:pt idx="4082">
                  <c:v>40471</c:v>
                </c:pt>
                <c:pt idx="4083">
                  <c:v>40470</c:v>
                </c:pt>
                <c:pt idx="4084">
                  <c:v>40469</c:v>
                </c:pt>
                <c:pt idx="4085">
                  <c:v>40466</c:v>
                </c:pt>
                <c:pt idx="4086">
                  <c:v>40465</c:v>
                </c:pt>
                <c:pt idx="4087">
                  <c:v>40464</c:v>
                </c:pt>
                <c:pt idx="4088">
                  <c:v>40463</c:v>
                </c:pt>
                <c:pt idx="4089">
                  <c:v>40462</c:v>
                </c:pt>
                <c:pt idx="4090">
                  <c:v>40459</c:v>
                </c:pt>
                <c:pt idx="4091">
                  <c:v>40458</c:v>
                </c:pt>
                <c:pt idx="4092">
                  <c:v>40457</c:v>
                </c:pt>
                <c:pt idx="4093">
                  <c:v>40456</c:v>
                </c:pt>
                <c:pt idx="4094">
                  <c:v>40455</c:v>
                </c:pt>
                <c:pt idx="4095">
                  <c:v>40452</c:v>
                </c:pt>
                <c:pt idx="4096">
                  <c:v>40451</c:v>
                </c:pt>
                <c:pt idx="4097">
                  <c:v>40450</c:v>
                </c:pt>
                <c:pt idx="4098">
                  <c:v>40449</c:v>
                </c:pt>
                <c:pt idx="4099">
                  <c:v>40448</c:v>
                </c:pt>
                <c:pt idx="4100">
                  <c:v>40445</c:v>
                </c:pt>
                <c:pt idx="4101">
                  <c:v>40444</c:v>
                </c:pt>
                <c:pt idx="4102">
                  <c:v>40443</c:v>
                </c:pt>
                <c:pt idx="4103">
                  <c:v>40442</c:v>
                </c:pt>
                <c:pt idx="4104">
                  <c:v>40441</c:v>
                </c:pt>
                <c:pt idx="4105">
                  <c:v>40438</c:v>
                </c:pt>
                <c:pt idx="4106">
                  <c:v>40437</c:v>
                </c:pt>
                <c:pt idx="4107">
                  <c:v>40436</c:v>
                </c:pt>
                <c:pt idx="4108">
                  <c:v>40435</c:v>
                </c:pt>
                <c:pt idx="4109">
                  <c:v>40434</c:v>
                </c:pt>
                <c:pt idx="4110">
                  <c:v>40431</c:v>
                </c:pt>
                <c:pt idx="4111">
                  <c:v>40430</c:v>
                </c:pt>
                <c:pt idx="4112">
                  <c:v>40429</c:v>
                </c:pt>
                <c:pt idx="4113">
                  <c:v>40428</c:v>
                </c:pt>
                <c:pt idx="4114">
                  <c:v>40427</c:v>
                </c:pt>
                <c:pt idx="4115">
                  <c:v>40424</c:v>
                </c:pt>
                <c:pt idx="4116">
                  <c:v>40423</c:v>
                </c:pt>
                <c:pt idx="4117">
                  <c:v>40422</c:v>
                </c:pt>
                <c:pt idx="4118">
                  <c:v>40421</c:v>
                </c:pt>
                <c:pt idx="4119">
                  <c:v>40420</c:v>
                </c:pt>
                <c:pt idx="4120">
                  <c:v>40417</c:v>
                </c:pt>
                <c:pt idx="4121">
                  <c:v>40416</c:v>
                </c:pt>
                <c:pt idx="4122">
                  <c:v>40415</c:v>
                </c:pt>
                <c:pt idx="4123">
                  <c:v>40414</c:v>
                </c:pt>
                <c:pt idx="4124">
                  <c:v>40413</c:v>
                </c:pt>
                <c:pt idx="4125">
                  <c:v>40410</c:v>
                </c:pt>
                <c:pt idx="4126">
                  <c:v>40409</c:v>
                </c:pt>
                <c:pt idx="4127">
                  <c:v>40408</c:v>
                </c:pt>
                <c:pt idx="4128">
                  <c:v>40407</c:v>
                </c:pt>
                <c:pt idx="4129">
                  <c:v>40406</c:v>
                </c:pt>
                <c:pt idx="4130">
                  <c:v>40403</c:v>
                </c:pt>
                <c:pt idx="4131">
                  <c:v>40402</c:v>
                </c:pt>
                <c:pt idx="4132">
                  <c:v>40401</c:v>
                </c:pt>
                <c:pt idx="4133">
                  <c:v>40400</c:v>
                </c:pt>
                <c:pt idx="4134">
                  <c:v>40399</c:v>
                </c:pt>
                <c:pt idx="4135">
                  <c:v>40396</c:v>
                </c:pt>
                <c:pt idx="4136">
                  <c:v>40395</c:v>
                </c:pt>
                <c:pt idx="4137">
                  <c:v>40394</c:v>
                </c:pt>
                <c:pt idx="4138">
                  <c:v>40393</c:v>
                </c:pt>
                <c:pt idx="4139">
                  <c:v>40392</c:v>
                </c:pt>
                <c:pt idx="4140">
                  <c:v>40389</c:v>
                </c:pt>
                <c:pt idx="4141">
                  <c:v>40388</c:v>
                </c:pt>
                <c:pt idx="4142">
                  <c:v>40387</c:v>
                </c:pt>
                <c:pt idx="4143">
                  <c:v>40386</c:v>
                </c:pt>
                <c:pt idx="4144">
                  <c:v>40385</c:v>
                </c:pt>
                <c:pt idx="4145">
                  <c:v>40382</c:v>
                </c:pt>
                <c:pt idx="4146">
                  <c:v>40381</c:v>
                </c:pt>
                <c:pt idx="4147">
                  <c:v>40380</c:v>
                </c:pt>
                <c:pt idx="4148">
                  <c:v>40379</c:v>
                </c:pt>
                <c:pt idx="4149">
                  <c:v>40378</c:v>
                </c:pt>
                <c:pt idx="4150">
                  <c:v>40375</c:v>
                </c:pt>
                <c:pt idx="4151">
                  <c:v>40374</c:v>
                </c:pt>
                <c:pt idx="4152">
                  <c:v>40373</c:v>
                </c:pt>
                <c:pt idx="4153">
                  <c:v>40372</c:v>
                </c:pt>
                <c:pt idx="4154">
                  <c:v>40371</c:v>
                </c:pt>
                <c:pt idx="4155">
                  <c:v>40368</c:v>
                </c:pt>
                <c:pt idx="4156">
                  <c:v>40367</c:v>
                </c:pt>
                <c:pt idx="4157">
                  <c:v>40366</c:v>
                </c:pt>
                <c:pt idx="4158">
                  <c:v>40365</c:v>
                </c:pt>
                <c:pt idx="4159">
                  <c:v>40364</c:v>
                </c:pt>
                <c:pt idx="4160">
                  <c:v>40361</c:v>
                </c:pt>
                <c:pt idx="4161">
                  <c:v>40360</c:v>
                </c:pt>
                <c:pt idx="4162">
                  <c:v>40359</c:v>
                </c:pt>
                <c:pt idx="4163">
                  <c:v>40358</c:v>
                </c:pt>
                <c:pt idx="4164">
                  <c:v>40357</c:v>
                </c:pt>
                <c:pt idx="4165">
                  <c:v>40354</c:v>
                </c:pt>
                <c:pt idx="4166">
                  <c:v>40353</c:v>
                </c:pt>
                <c:pt idx="4167">
                  <c:v>40352</c:v>
                </c:pt>
                <c:pt idx="4168">
                  <c:v>40351</c:v>
                </c:pt>
                <c:pt idx="4169">
                  <c:v>40350</c:v>
                </c:pt>
                <c:pt idx="4170">
                  <c:v>40347</c:v>
                </c:pt>
                <c:pt idx="4171">
                  <c:v>40346</c:v>
                </c:pt>
                <c:pt idx="4172">
                  <c:v>40345</c:v>
                </c:pt>
                <c:pt idx="4173">
                  <c:v>40344</c:v>
                </c:pt>
                <c:pt idx="4174">
                  <c:v>40343</c:v>
                </c:pt>
                <c:pt idx="4175">
                  <c:v>40340</c:v>
                </c:pt>
                <c:pt idx="4176">
                  <c:v>40339</c:v>
                </c:pt>
                <c:pt idx="4177">
                  <c:v>40338</c:v>
                </c:pt>
                <c:pt idx="4178">
                  <c:v>40337</c:v>
                </c:pt>
                <c:pt idx="4179">
                  <c:v>40336</c:v>
                </c:pt>
                <c:pt idx="4180">
                  <c:v>40333</c:v>
                </c:pt>
                <c:pt idx="4181">
                  <c:v>40332</c:v>
                </c:pt>
                <c:pt idx="4182">
                  <c:v>40331</c:v>
                </c:pt>
                <c:pt idx="4183">
                  <c:v>40330</c:v>
                </c:pt>
                <c:pt idx="4184">
                  <c:v>40329</c:v>
                </c:pt>
                <c:pt idx="4185">
                  <c:v>40326</c:v>
                </c:pt>
                <c:pt idx="4186">
                  <c:v>40325</c:v>
                </c:pt>
                <c:pt idx="4187">
                  <c:v>40324</c:v>
                </c:pt>
                <c:pt idx="4188">
                  <c:v>40323</c:v>
                </c:pt>
                <c:pt idx="4189">
                  <c:v>40322</c:v>
                </c:pt>
                <c:pt idx="4190">
                  <c:v>40319</c:v>
                </c:pt>
                <c:pt idx="4191">
                  <c:v>40318</c:v>
                </c:pt>
                <c:pt idx="4192">
                  <c:v>40317</c:v>
                </c:pt>
                <c:pt idx="4193">
                  <c:v>40316</c:v>
                </c:pt>
                <c:pt idx="4194">
                  <c:v>40315</c:v>
                </c:pt>
                <c:pt idx="4195">
                  <c:v>40312</c:v>
                </c:pt>
                <c:pt idx="4196">
                  <c:v>40311</c:v>
                </c:pt>
                <c:pt idx="4197">
                  <c:v>40310</c:v>
                </c:pt>
                <c:pt idx="4198">
                  <c:v>40309</c:v>
                </c:pt>
                <c:pt idx="4199">
                  <c:v>40308</c:v>
                </c:pt>
                <c:pt idx="4200">
                  <c:v>40305</c:v>
                </c:pt>
                <c:pt idx="4201">
                  <c:v>40304</c:v>
                </c:pt>
                <c:pt idx="4202">
                  <c:v>40303</c:v>
                </c:pt>
                <c:pt idx="4203">
                  <c:v>40302</c:v>
                </c:pt>
                <c:pt idx="4204">
                  <c:v>40301</c:v>
                </c:pt>
                <c:pt idx="4205">
                  <c:v>40298</c:v>
                </c:pt>
                <c:pt idx="4206">
                  <c:v>40297</c:v>
                </c:pt>
                <c:pt idx="4207">
                  <c:v>40296</c:v>
                </c:pt>
                <c:pt idx="4208">
                  <c:v>40295</c:v>
                </c:pt>
                <c:pt idx="4209">
                  <c:v>40294</c:v>
                </c:pt>
                <c:pt idx="4210">
                  <c:v>40291</c:v>
                </c:pt>
                <c:pt idx="4211">
                  <c:v>40290</c:v>
                </c:pt>
                <c:pt idx="4212">
                  <c:v>40289</c:v>
                </c:pt>
                <c:pt idx="4213">
                  <c:v>40288</c:v>
                </c:pt>
                <c:pt idx="4214">
                  <c:v>40287</c:v>
                </c:pt>
                <c:pt idx="4215">
                  <c:v>40284</c:v>
                </c:pt>
                <c:pt idx="4216">
                  <c:v>40283</c:v>
                </c:pt>
                <c:pt idx="4217">
                  <c:v>40282</c:v>
                </c:pt>
                <c:pt idx="4218">
                  <c:v>40281</c:v>
                </c:pt>
                <c:pt idx="4219">
                  <c:v>40280</c:v>
                </c:pt>
                <c:pt idx="4220">
                  <c:v>40277</c:v>
                </c:pt>
                <c:pt idx="4221">
                  <c:v>40276</c:v>
                </c:pt>
              </c:numCache>
            </c:numRef>
          </c:cat>
          <c:val>
            <c:numRef>
              <c:f>'Nickel Prices'!$G$10:$G$4231</c:f>
              <c:numCache>
                <c:formatCode>#,##0.00;[Red]\(#,##0.00\)</c:formatCode>
                <c:ptCount val="4222"/>
                <c:pt idx="0">
                  <c:v>17151.314508276537</c:v>
                </c:pt>
                <c:pt idx="1">
                  <c:v>17012.706913339825</c:v>
                </c:pt>
                <c:pt idx="2">
                  <c:v>16985.004868549171</c:v>
                </c:pt>
                <c:pt idx="3">
                  <c:v>17360.963972736125</c:v>
                </c:pt>
                <c:pt idx="4">
                  <c:v>17632.210321324244</c:v>
                </c:pt>
                <c:pt idx="5">
                  <c:v>17877.380720545279</c:v>
                </c:pt>
                <c:pt idx="6">
                  <c:v>17980.467380720547</c:v>
                </c:pt>
                <c:pt idx="7">
                  <c:v>18154.371957156771</c:v>
                </c:pt>
                <c:pt idx="8">
                  <c:v>18529.308666017529</c:v>
                </c:pt>
                <c:pt idx="9">
                  <c:v>18538.500486854919</c:v>
                </c:pt>
                <c:pt idx="10">
                  <c:v>17823.203505355406</c:v>
                </c:pt>
                <c:pt idx="11">
                  <c:v>18404.741966893867</c:v>
                </c:pt>
                <c:pt idx="12">
                  <c:v>18248.928919182086</c:v>
                </c:pt>
                <c:pt idx="13">
                  <c:v>18276.767283349564</c:v>
                </c:pt>
                <c:pt idx="14">
                  <c:v>18226.514118792602</c:v>
                </c:pt>
                <c:pt idx="15">
                  <c:v>18226.514118792602</c:v>
                </c:pt>
                <c:pt idx="16">
                  <c:v>18048.373904576438</c:v>
                </c:pt>
                <c:pt idx="17">
                  <c:v>18237.468354430384</c:v>
                </c:pt>
                <c:pt idx="18">
                  <c:v>18119.756572541388</c:v>
                </c:pt>
                <c:pt idx="19">
                  <c:v>17883.310613437199</c:v>
                </c:pt>
                <c:pt idx="20">
                  <c:v>17823.203505355406</c:v>
                </c:pt>
                <c:pt idx="21">
                  <c:v>18220.837390457644</c:v>
                </c:pt>
                <c:pt idx="22">
                  <c:v>18485.316455696204</c:v>
                </c:pt>
                <c:pt idx="23">
                  <c:v>18261.606621226874</c:v>
                </c:pt>
                <c:pt idx="24">
                  <c:v>18548.218111002923</c:v>
                </c:pt>
                <c:pt idx="25">
                  <c:v>18200.185004868552</c:v>
                </c:pt>
                <c:pt idx="26">
                  <c:v>18445.520934761444</c:v>
                </c:pt>
                <c:pt idx="27">
                  <c:v>18499.23076923077</c:v>
                </c:pt>
                <c:pt idx="28">
                  <c:v>18937.010710808183</c:v>
                </c:pt>
                <c:pt idx="29">
                  <c:v>18677.828627069135</c:v>
                </c:pt>
                <c:pt idx="30">
                  <c:v>18677.828627069135</c:v>
                </c:pt>
                <c:pt idx="31">
                  <c:v>18777.059396299905</c:v>
                </c:pt>
                <c:pt idx="32">
                  <c:v>18575.69620253165</c:v>
                </c:pt>
                <c:pt idx="33">
                  <c:v>18750.301850048687</c:v>
                </c:pt>
                <c:pt idx="34">
                  <c:v>18408.334956183058</c:v>
                </c:pt>
                <c:pt idx="35">
                  <c:v>18057.711781889</c:v>
                </c:pt>
                <c:pt idx="36">
                  <c:v>18057.711781889</c:v>
                </c:pt>
                <c:pt idx="37">
                  <c:v>17777.760467380722</c:v>
                </c:pt>
                <c:pt idx="38">
                  <c:v>17546.73807205453</c:v>
                </c:pt>
                <c:pt idx="39">
                  <c:v>17566.416747809155</c:v>
                </c:pt>
                <c:pt idx="40">
                  <c:v>17437.682570593966</c:v>
                </c:pt>
                <c:pt idx="41">
                  <c:v>17552.658227848104</c:v>
                </c:pt>
                <c:pt idx="42">
                  <c:v>17440.652385589096</c:v>
                </c:pt>
                <c:pt idx="43">
                  <c:v>17508.218111002923</c:v>
                </c:pt>
                <c:pt idx="44">
                  <c:v>17020.671859785783</c:v>
                </c:pt>
                <c:pt idx="45">
                  <c:v>16446.825705939631</c:v>
                </c:pt>
                <c:pt idx="46">
                  <c:v>16446.825705939631</c:v>
                </c:pt>
                <c:pt idx="47">
                  <c:v>16653.476144109056</c:v>
                </c:pt>
                <c:pt idx="48">
                  <c:v>16313.933787731257</c:v>
                </c:pt>
                <c:pt idx="49">
                  <c:v>16453.855890944502</c:v>
                </c:pt>
                <c:pt idx="50">
                  <c:v>16453.855890944502</c:v>
                </c:pt>
                <c:pt idx="51">
                  <c:v>16453.855890944502</c:v>
                </c:pt>
                <c:pt idx="52">
                  <c:v>16575.170399221035</c:v>
                </c:pt>
                <c:pt idx="53">
                  <c:v>16471.392405063292</c:v>
                </c:pt>
                <c:pt idx="54">
                  <c:v>16612.872444011686</c:v>
                </c:pt>
                <c:pt idx="55">
                  <c:v>16548.003894839338</c:v>
                </c:pt>
                <c:pt idx="56">
                  <c:v>16611.538461538461</c:v>
                </c:pt>
                <c:pt idx="57">
                  <c:v>16698.042843232717</c:v>
                </c:pt>
                <c:pt idx="58">
                  <c:v>16313.641674780918</c:v>
                </c:pt>
                <c:pt idx="59">
                  <c:v>16449.668938656283</c:v>
                </c:pt>
                <c:pt idx="60">
                  <c:v>16342.492697176245</c:v>
                </c:pt>
                <c:pt idx="61">
                  <c:v>16342.492697176245</c:v>
                </c:pt>
                <c:pt idx="62">
                  <c:v>16504.84907497566</c:v>
                </c:pt>
                <c:pt idx="63">
                  <c:v>16541.684518013633</c:v>
                </c:pt>
                <c:pt idx="64">
                  <c:v>16804.284323271666</c:v>
                </c:pt>
                <c:pt idx="65">
                  <c:v>16608.354430379746</c:v>
                </c:pt>
                <c:pt idx="66">
                  <c:v>17073.300876338853</c:v>
                </c:pt>
                <c:pt idx="67">
                  <c:v>17025.034079844208</c:v>
                </c:pt>
                <c:pt idx="68">
                  <c:v>16825.355404089583</c:v>
                </c:pt>
                <c:pt idx="69">
                  <c:v>16811.723466407013</c:v>
                </c:pt>
                <c:pt idx="70">
                  <c:v>16817.448880233693</c:v>
                </c:pt>
                <c:pt idx="71">
                  <c:v>16569.707887049663</c:v>
                </c:pt>
                <c:pt idx="72">
                  <c:v>16832.405063291142</c:v>
                </c:pt>
                <c:pt idx="73">
                  <c:v>16462.064264849076</c:v>
                </c:pt>
                <c:pt idx="74">
                  <c:v>16493.115871470305</c:v>
                </c:pt>
                <c:pt idx="75">
                  <c:v>17177.059396299905</c:v>
                </c:pt>
                <c:pt idx="76">
                  <c:v>17033.972736124637</c:v>
                </c:pt>
                <c:pt idx="77">
                  <c:v>17410.759493670885</c:v>
                </c:pt>
                <c:pt idx="78">
                  <c:v>17233.953261927949</c:v>
                </c:pt>
                <c:pt idx="79">
                  <c:v>16632.862706913344</c:v>
                </c:pt>
                <c:pt idx="80">
                  <c:v>16692.79454722493</c:v>
                </c:pt>
                <c:pt idx="81">
                  <c:v>16629.503407984423</c:v>
                </c:pt>
                <c:pt idx="82">
                  <c:v>16616.90360272639</c:v>
                </c:pt>
                <c:pt idx="83">
                  <c:v>16216.553067185981</c:v>
                </c:pt>
                <c:pt idx="84">
                  <c:v>16466.037000973709</c:v>
                </c:pt>
                <c:pt idx="85">
                  <c:v>16334.469328140216</c:v>
                </c:pt>
                <c:pt idx="86">
                  <c:v>16770.126582278481</c:v>
                </c:pt>
                <c:pt idx="87">
                  <c:v>17205.530671859789</c:v>
                </c:pt>
                <c:pt idx="88">
                  <c:v>16823.544303797469</c:v>
                </c:pt>
                <c:pt idx="89">
                  <c:v>16688.130477117818</c:v>
                </c:pt>
                <c:pt idx="90">
                  <c:v>16435.832521908473</c:v>
                </c:pt>
                <c:pt idx="91">
                  <c:v>16415.988315481991</c:v>
                </c:pt>
                <c:pt idx="92">
                  <c:v>16705.939629990266</c:v>
                </c:pt>
                <c:pt idx="93">
                  <c:v>16770.798442064268</c:v>
                </c:pt>
                <c:pt idx="94">
                  <c:v>16171.63583252191</c:v>
                </c:pt>
                <c:pt idx="95">
                  <c:v>17266.708860759496</c:v>
                </c:pt>
                <c:pt idx="96">
                  <c:v>17670.379746835446</c:v>
                </c:pt>
                <c:pt idx="97">
                  <c:v>17573.057448880234</c:v>
                </c:pt>
                <c:pt idx="98">
                  <c:v>17482.648490749758</c:v>
                </c:pt>
                <c:pt idx="99">
                  <c:v>17831.587147030186</c:v>
                </c:pt>
                <c:pt idx="100">
                  <c:v>18065.540408958135</c:v>
                </c:pt>
                <c:pt idx="101">
                  <c:v>17322.560856864657</c:v>
                </c:pt>
                <c:pt idx="102">
                  <c:v>17327.000973709837</c:v>
                </c:pt>
                <c:pt idx="103">
                  <c:v>16955.959104186953</c:v>
                </c:pt>
                <c:pt idx="104">
                  <c:v>17464.459591041872</c:v>
                </c:pt>
                <c:pt idx="105">
                  <c:v>16932.86270691334</c:v>
                </c:pt>
                <c:pt idx="106">
                  <c:v>17897.877312560857</c:v>
                </c:pt>
                <c:pt idx="107">
                  <c:v>18008.9970788705</c:v>
                </c:pt>
                <c:pt idx="108">
                  <c:v>17024.683544303796</c:v>
                </c:pt>
                <c:pt idx="109">
                  <c:v>17222.521908471277</c:v>
                </c:pt>
                <c:pt idx="110">
                  <c:v>17046.36806231743</c:v>
                </c:pt>
                <c:pt idx="111">
                  <c:v>16515.511197663098</c:v>
                </c:pt>
                <c:pt idx="112">
                  <c:v>17206.523855890944</c:v>
                </c:pt>
                <c:pt idx="113">
                  <c:v>17866.26095423564</c:v>
                </c:pt>
                <c:pt idx="114">
                  <c:v>16408.198636806235</c:v>
                </c:pt>
                <c:pt idx="115">
                  <c:v>16237.896786757548</c:v>
                </c:pt>
                <c:pt idx="116">
                  <c:v>16066.767283349564</c:v>
                </c:pt>
                <c:pt idx="117">
                  <c:v>16500.57</c:v>
                </c:pt>
                <c:pt idx="118">
                  <c:v>16675.53</c:v>
                </c:pt>
                <c:pt idx="119">
                  <c:v>15643.7</c:v>
                </c:pt>
                <c:pt idx="120">
                  <c:v>15637.67</c:v>
                </c:pt>
                <c:pt idx="121">
                  <c:v>15637.67</c:v>
                </c:pt>
                <c:pt idx="122">
                  <c:v>15637.67</c:v>
                </c:pt>
                <c:pt idx="123">
                  <c:v>15568.34</c:v>
                </c:pt>
                <c:pt idx="124">
                  <c:v>15087</c:v>
                </c:pt>
                <c:pt idx="125">
                  <c:v>14615.37</c:v>
                </c:pt>
                <c:pt idx="126">
                  <c:v>14450.51</c:v>
                </c:pt>
                <c:pt idx="127">
                  <c:v>14202.23</c:v>
                </c:pt>
                <c:pt idx="128">
                  <c:v>14073.74</c:v>
                </c:pt>
                <c:pt idx="129">
                  <c:v>14155.75</c:v>
                </c:pt>
                <c:pt idx="130">
                  <c:v>14400.55</c:v>
                </c:pt>
                <c:pt idx="131">
                  <c:v>14439.04</c:v>
                </c:pt>
                <c:pt idx="132">
                  <c:v>14459.84</c:v>
                </c:pt>
                <c:pt idx="133">
                  <c:v>14543.54</c:v>
                </c:pt>
                <c:pt idx="134">
                  <c:v>14647.64</c:v>
                </c:pt>
                <c:pt idx="135">
                  <c:v>14749.02</c:v>
                </c:pt>
                <c:pt idx="136">
                  <c:v>14705.74</c:v>
                </c:pt>
                <c:pt idx="137">
                  <c:v>14676.86</c:v>
                </c:pt>
                <c:pt idx="138">
                  <c:v>14605.19</c:v>
                </c:pt>
                <c:pt idx="139">
                  <c:v>14726.06</c:v>
                </c:pt>
                <c:pt idx="140">
                  <c:v>14632.23</c:v>
                </c:pt>
                <c:pt idx="141">
                  <c:v>14635.94</c:v>
                </c:pt>
                <c:pt idx="142">
                  <c:v>14624.51</c:v>
                </c:pt>
                <c:pt idx="143">
                  <c:v>14681.49</c:v>
                </c:pt>
                <c:pt idx="144">
                  <c:v>14508.53</c:v>
                </c:pt>
                <c:pt idx="145">
                  <c:v>14270.19</c:v>
                </c:pt>
                <c:pt idx="146">
                  <c:v>14309.73</c:v>
                </c:pt>
                <c:pt idx="147">
                  <c:v>14452.34</c:v>
                </c:pt>
                <c:pt idx="148">
                  <c:v>14438.14</c:v>
                </c:pt>
                <c:pt idx="149">
                  <c:v>14446.43</c:v>
                </c:pt>
                <c:pt idx="150">
                  <c:v>14696.87</c:v>
                </c:pt>
                <c:pt idx="151">
                  <c:v>14782.11</c:v>
                </c:pt>
                <c:pt idx="152">
                  <c:v>14849.1</c:v>
                </c:pt>
                <c:pt idx="153">
                  <c:v>14852.37</c:v>
                </c:pt>
                <c:pt idx="154">
                  <c:v>14911.5</c:v>
                </c:pt>
                <c:pt idx="155">
                  <c:v>14868.62</c:v>
                </c:pt>
                <c:pt idx="156">
                  <c:v>14838.81</c:v>
                </c:pt>
                <c:pt idx="157">
                  <c:v>14824.63</c:v>
                </c:pt>
                <c:pt idx="158">
                  <c:v>14861.33</c:v>
                </c:pt>
                <c:pt idx="159">
                  <c:v>14930.5</c:v>
                </c:pt>
                <c:pt idx="160">
                  <c:v>15021.16</c:v>
                </c:pt>
                <c:pt idx="161">
                  <c:v>15025.21</c:v>
                </c:pt>
                <c:pt idx="162">
                  <c:v>15162.01</c:v>
                </c:pt>
                <c:pt idx="163">
                  <c:v>15088.9</c:v>
                </c:pt>
                <c:pt idx="164">
                  <c:v>15069.82</c:v>
                </c:pt>
                <c:pt idx="165">
                  <c:v>15166.88</c:v>
                </c:pt>
                <c:pt idx="166">
                  <c:v>15172.4</c:v>
                </c:pt>
                <c:pt idx="167">
                  <c:v>14960.8</c:v>
                </c:pt>
                <c:pt idx="168">
                  <c:v>14968.7</c:v>
                </c:pt>
                <c:pt idx="169">
                  <c:v>15017.1</c:v>
                </c:pt>
                <c:pt idx="170">
                  <c:v>14923.86</c:v>
                </c:pt>
                <c:pt idx="171">
                  <c:v>15061.27</c:v>
                </c:pt>
                <c:pt idx="172">
                  <c:v>14982.78</c:v>
                </c:pt>
                <c:pt idx="173">
                  <c:v>15003.23</c:v>
                </c:pt>
                <c:pt idx="174">
                  <c:v>15003.23</c:v>
                </c:pt>
                <c:pt idx="175">
                  <c:v>15086.05</c:v>
                </c:pt>
                <c:pt idx="176">
                  <c:v>15320.2</c:v>
                </c:pt>
                <c:pt idx="177">
                  <c:v>15166.8</c:v>
                </c:pt>
                <c:pt idx="178">
                  <c:v>15309.2</c:v>
                </c:pt>
                <c:pt idx="179">
                  <c:v>15302.6</c:v>
                </c:pt>
                <c:pt idx="180">
                  <c:v>15257.18</c:v>
                </c:pt>
                <c:pt idx="181">
                  <c:v>15136.45</c:v>
                </c:pt>
                <c:pt idx="182">
                  <c:v>14989.72</c:v>
                </c:pt>
                <c:pt idx="183">
                  <c:v>15051.59</c:v>
                </c:pt>
                <c:pt idx="184">
                  <c:v>15129.69</c:v>
                </c:pt>
                <c:pt idx="185">
                  <c:v>14988.14</c:v>
                </c:pt>
                <c:pt idx="186">
                  <c:v>15104.65</c:v>
                </c:pt>
                <c:pt idx="187">
                  <c:v>15238.15</c:v>
                </c:pt>
                <c:pt idx="188">
                  <c:v>15180.65</c:v>
                </c:pt>
                <c:pt idx="189">
                  <c:v>15035.55</c:v>
                </c:pt>
                <c:pt idx="190">
                  <c:v>15091.6</c:v>
                </c:pt>
                <c:pt idx="191">
                  <c:v>15094.2</c:v>
                </c:pt>
                <c:pt idx="192">
                  <c:v>15215.82</c:v>
                </c:pt>
                <c:pt idx="193">
                  <c:v>15239.37</c:v>
                </c:pt>
                <c:pt idx="194">
                  <c:v>15250.32</c:v>
                </c:pt>
                <c:pt idx="195">
                  <c:v>15219.8</c:v>
                </c:pt>
                <c:pt idx="196">
                  <c:v>14976.28</c:v>
                </c:pt>
                <c:pt idx="197">
                  <c:v>14963.12</c:v>
                </c:pt>
                <c:pt idx="198">
                  <c:v>14916.53</c:v>
                </c:pt>
                <c:pt idx="199">
                  <c:v>15043.64</c:v>
                </c:pt>
                <c:pt idx="200">
                  <c:v>15054.13</c:v>
                </c:pt>
                <c:pt idx="201">
                  <c:v>15056.78</c:v>
                </c:pt>
                <c:pt idx="202">
                  <c:v>15117.41</c:v>
                </c:pt>
                <c:pt idx="203">
                  <c:v>15046.97</c:v>
                </c:pt>
                <c:pt idx="204">
                  <c:v>15255.65</c:v>
                </c:pt>
                <c:pt idx="205">
                  <c:v>15246.78</c:v>
                </c:pt>
                <c:pt idx="206">
                  <c:v>15087.6</c:v>
                </c:pt>
                <c:pt idx="207">
                  <c:v>14942.06</c:v>
                </c:pt>
                <c:pt idx="208">
                  <c:v>15099.91</c:v>
                </c:pt>
                <c:pt idx="209">
                  <c:v>14924.17</c:v>
                </c:pt>
                <c:pt idx="210">
                  <c:v>14924.17</c:v>
                </c:pt>
                <c:pt idx="211">
                  <c:v>14742.04</c:v>
                </c:pt>
                <c:pt idx="212">
                  <c:v>14812.99</c:v>
                </c:pt>
                <c:pt idx="213">
                  <c:v>14800.81</c:v>
                </c:pt>
                <c:pt idx="214">
                  <c:v>14956.35</c:v>
                </c:pt>
                <c:pt idx="215">
                  <c:v>14953.12</c:v>
                </c:pt>
                <c:pt idx="216">
                  <c:v>14819.77</c:v>
                </c:pt>
                <c:pt idx="217">
                  <c:v>15053.12</c:v>
                </c:pt>
                <c:pt idx="218">
                  <c:v>15126.01</c:v>
                </c:pt>
                <c:pt idx="219">
                  <c:v>15143.88</c:v>
                </c:pt>
                <c:pt idx="220">
                  <c:v>14956.71</c:v>
                </c:pt>
                <c:pt idx="221">
                  <c:v>14914.15</c:v>
                </c:pt>
                <c:pt idx="222">
                  <c:v>14927.72</c:v>
                </c:pt>
                <c:pt idx="223">
                  <c:v>14818.36</c:v>
                </c:pt>
                <c:pt idx="224">
                  <c:v>14865.26</c:v>
                </c:pt>
                <c:pt idx="225">
                  <c:v>14794.21</c:v>
                </c:pt>
                <c:pt idx="226">
                  <c:v>14735.8</c:v>
                </c:pt>
                <c:pt idx="227">
                  <c:v>14812.63</c:v>
                </c:pt>
                <c:pt idx="228">
                  <c:v>15110.38</c:v>
                </c:pt>
                <c:pt idx="229">
                  <c:v>15060.54</c:v>
                </c:pt>
                <c:pt idx="230">
                  <c:v>15115.3</c:v>
                </c:pt>
                <c:pt idx="231">
                  <c:v>15262.99</c:v>
                </c:pt>
                <c:pt idx="232">
                  <c:v>15365.93</c:v>
                </c:pt>
                <c:pt idx="233">
                  <c:v>15320.52</c:v>
                </c:pt>
                <c:pt idx="234">
                  <c:v>15317.31</c:v>
                </c:pt>
                <c:pt idx="235">
                  <c:v>15023.57</c:v>
                </c:pt>
                <c:pt idx="236">
                  <c:v>14898.23</c:v>
                </c:pt>
                <c:pt idx="237">
                  <c:v>14818.49</c:v>
                </c:pt>
                <c:pt idx="238">
                  <c:v>14849.18</c:v>
                </c:pt>
                <c:pt idx="239">
                  <c:v>14849.18</c:v>
                </c:pt>
                <c:pt idx="240">
                  <c:v>14995.76</c:v>
                </c:pt>
                <c:pt idx="241">
                  <c:v>15091.75</c:v>
                </c:pt>
                <c:pt idx="242">
                  <c:v>14769.59</c:v>
                </c:pt>
                <c:pt idx="243">
                  <c:v>14834.37</c:v>
                </c:pt>
                <c:pt idx="244">
                  <c:v>14972.22</c:v>
                </c:pt>
                <c:pt idx="245">
                  <c:v>15100.91</c:v>
                </c:pt>
                <c:pt idx="246">
                  <c:v>15263.52</c:v>
                </c:pt>
                <c:pt idx="247">
                  <c:v>15116.3</c:v>
                </c:pt>
                <c:pt idx="248">
                  <c:v>15011.95</c:v>
                </c:pt>
                <c:pt idx="249">
                  <c:v>15019.62</c:v>
                </c:pt>
                <c:pt idx="250">
                  <c:v>15059.71</c:v>
                </c:pt>
                <c:pt idx="251">
                  <c:v>15021.06</c:v>
                </c:pt>
                <c:pt idx="252">
                  <c:v>14876.31</c:v>
                </c:pt>
                <c:pt idx="253">
                  <c:v>14721.61</c:v>
                </c:pt>
                <c:pt idx="254">
                  <c:v>14604.95</c:v>
                </c:pt>
                <c:pt idx="255">
                  <c:v>14818.14</c:v>
                </c:pt>
                <c:pt idx="256">
                  <c:v>14860.02</c:v>
                </c:pt>
                <c:pt idx="257">
                  <c:v>14849.67</c:v>
                </c:pt>
                <c:pt idx="258">
                  <c:v>14720</c:v>
                </c:pt>
                <c:pt idx="259">
                  <c:v>14936.18</c:v>
                </c:pt>
                <c:pt idx="260">
                  <c:v>14936.18</c:v>
                </c:pt>
                <c:pt idx="261">
                  <c:v>14980.95</c:v>
                </c:pt>
                <c:pt idx="262">
                  <c:v>14980.95</c:v>
                </c:pt>
                <c:pt idx="263">
                  <c:v>15123.83</c:v>
                </c:pt>
                <c:pt idx="264">
                  <c:v>15232.1</c:v>
                </c:pt>
                <c:pt idx="265">
                  <c:v>15307.03</c:v>
                </c:pt>
                <c:pt idx="266">
                  <c:v>15341.4</c:v>
                </c:pt>
                <c:pt idx="267">
                  <c:v>15206.47</c:v>
                </c:pt>
                <c:pt idx="268">
                  <c:v>15237.42</c:v>
                </c:pt>
                <c:pt idx="269">
                  <c:v>15333.96</c:v>
                </c:pt>
                <c:pt idx="270">
                  <c:v>15041.38</c:v>
                </c:pt>
                <c:pt idx="271">
                  <c:v>15178.63</c:v>
                </c:pt>
                <c:pt idx="272">
                  <c:v>14816.71</c:v>
                </c:pt>
                <c:pt idx="273">
                  <c:v>15214.18</c:v>
                </c:pt>
                <c:pt idx="274">
                  <c:v>15405.66</c:v>
                </c:pt>
                <c:pt idx="275">
                  <c:v>15400.85</c:v>
                </c:pt>
                <c:pt idx="276">
                  <c:v>15400.85</c:v>
                </c:pt>
                <c:pt idx="277">
                  <c:v>15400.85</c:v>
                </c:pt>
                <c:pt idx="278">
                  <c:v>15313.74</c:v>
                </c:pt>
                <c:pt idx="279">
                  <c:v>15360.03</c:v>
                </c:pt>
                <c:pt idx="280">
                  <c:v>15454.4</c:v>
                </c:pt>
                <c:pt idx="281">
                  <c:v>15607.13</c:v>
                </c:pt>
                <c:pt idx="282">
                  <c:v>15541.32</c:v>
                </c:pt>
                <c:pt idx="283">
                  <c:v>15541.32</c:v>
                </c:pt>
                <c:pt idx="284">
                  <c:v>15436.58</c:v>
                </c:pt>
                <c:pt idx="285">
                  <c:v>15620.98</c:v>
                </c:pt>
                <c:pt idx="286">
                  <c:v>15362.9</c:v>
                </c:pt>
                <c:pt idx="287">
                  <c:v>15346.5</c:v>
                </c:pt>
                <c:pt idx="288">
                  <c:v>15493.87</c:v>
                </c:pt>
                <c:pt idx="289">
                  <c:v>15286.99</c:v>
                </c:pt>
                <c:pt idx="290">
                  <c:v>15286.99</c:v>
                </c:pt>
                <c:pt idx="291">
                  <c:v>15058.11</c:v>
                </c:pt>
                <c:pt idx="292">
                  <c:v>15218.98</c:v>
                </c:pt>
                <c:pt idx="293">
                  <c:v>15352.62</c:v>
                </c:pt>
                <c:pt idx="294">
                  <c:v>15345.71</c:v>
                </c:pt>
                <c:pt idx="295">
                  <c:v>15345.71</c:v>
                </c:pt>
                <c:pt idx="296">
                  <c:v>15454.68</c:v>
                </c:pt>
                <c:pt idx="297">
                  <c:v>15454.68</c:v>
                </c:pt>
                <c:pt idx="298">
                  <c:v>15474.46</c:v>
                </c:pt>
                <c:pt idx="299">
                  <c:v>15420.24</c:v>
                </c:pt>
                <c:pt idx="300">
                  <c:v>15420.24</c:v>
                </c:pt>
                <c:pt idx="301">
                  <c:v>15420.24</c:v>
                </c:pt>
                <c:pt idx="302">
                  <c:v>15480.36</c:v>
                </c:pt>
                <c:pt idx="303">
                  <c:v>15344.86</c:v>
                </c:pt>
                <c:pt idx="304">
                  <c:v>14866.78</c:v>
                </c:pt>
                <c:pt idx="305">
                  <c:v>14866.78</c:v>
                </c:pt>
                <c:pt idx="306">
                  <c:v>14593.95</c:v>
                </c:pt>
                <c:pt idx="307">
                  <c:v>13874.98</c:v>
                </c:pt>
                <c:pt idx="308">
                  <c:v>14149.93</c:v>
                </c:pt>
                <c:pt idx="309">
                  <c:v>14537.2</c:v>
                </c:pt>
                <c:pt idx="310">
                  <c:v>14537.2</c:v>
                </c:pt>
                <c:pt idx="311">
                  <c:v>15748.15</c:v>
                </c:pt>
                <c:pt idx="312">
                  <c:v>15888.21</c:v>
                </c:pt>
                <c:pt idx="313">
                  <c:v>15888.21</c:v>
                </c:pt>
                <c:pt idx="314">
                  <c:v>16158.89</c:v>
                </c:pt>
                <c:pt idx="315">
                  <c:v>16158.89</c:v>
                </c:pt>
                <c:pt idx="316">
                  <c:v>16023.41</c:v>
                </c:pt>
                <c:pt idx="317">
                  <c:v>16012.22</c:v>
                </c:pt>
                <c:pt idx="318">
                  <c:v>15930.57</c:v>
                </c:pt>
                <c:pt idx="319">
                  <c:v>15779.93</c:v>
                </c:pt>
                <c:pt idx="320">
                  <c:v>15833.28</c:v>
                </c:pt>
                <c:pt idx="321">
                  <c:v>16060.03</c:v>
                </c:pt>
                <c:pt idx="322">
                  <c:v>16169.69</c:v>
                </c:pt>
                <c:pt idx="323">
                  <c:v>16014.28</c:v>
                </c:pt>
                <c:pt idx="324">
                  <c:v>16200.05</c:v>
                </c:pt>
                <c:pt idx="325">
                  <c:v>16250.44</c:v>
                </c:pt>
                <c:pt idx="326">
                  <c:v>16288.52</c:v>
                </c:pt>
                <c:pt idx="327">
                  <c:v>16274.35</c:v>
                </c:pt>
                <c:pt idx="328">
                  <c:v>16274.35</c:v>
                </c:pt>
                <c:pt idx="329">
                  <c:v>16334.67</c:v>
                </c:pt>
                <c:pt idx="330">
                  <c:v>16291.96</c:v>
                </c:pt>
                <c:pt idx="331">
                  <c:v>16084.57</c:v>
                </c:pt>
                <c:pt idx="332">
                  <c:v>15682.6</c:v>
                </c:pt>
                <c:pt idx="333">
                  <c:v>15784.03</c:v>
                </c:pt>
                <c:pt idx="334">
                  <c:v>15720.33</c:v>
                </c:pt>
                <c:pt idx="335">
                  <c:v>15266.85</c:v>
                </c:pt>
                <c:pt idx="336">
                  <c:v>15658.01</c:v>
                </c:pt>
                <c:pt idx="337">
                  <c:v>15385.79</c:v>
                </c:pt>
                <c:pt idx="338">
                  <c:v>15123.63</c:v>
                </c:pt>
                <c:pt idx="339">
                  <c:v>15235.4</c:v>
                </c:pt>
                <c:pt idx="340">
                  <c:v>15307.03</c:v>
                </c:pt>
                <c:pt idx="341">
                  <c:v>15453.48</c:v>
                </c:pt>
                <c:pt idx="342">
                  <c:v>15183.68</c:v>
                </c:pt>
                <c:pt idx="343">
                  <c:v>15130.05</c:v>
                </c:pt>
                <c:pt idx="344">
                  <c:v>15259.25</c:v>
                </c:pt>
                <c:pt idx="345">
                  <c:v>15259.25</c:v>
                </c:pt>
                <c:pt idx="346">
                  <c:v>15163.32</c:v>
                </c:pt>
                <c:pt idx="347">
                  <c:v>15196.9</c:v>
                </c:pt>
                <c:pt idx="348">
                  <c:v>15312.94</c:v>
                </c:pt>
                <c:pt idx="349">
                  <c:v>15537.8</c:v>
                </c:pt>
                <c:pt idx="350">
                  <c:v>15537.8</c:v>
                </c:pt>
                <c:pt idx="351">
                  <c:v>15594.36</c:v>
                </c:pt>
                <c:pt idx="352">
                  <c:v>15311.46</c:v>
                </c:pt>
                <c:pt idx="353">
                  <c:v>14993.57</c:v>
                </c:pt>
                <c:pt idx="354">
                  <c:v>14993.57</c:v>
                </c:pt>
                <c:pt idx="355">
                  <c:v>15180.39</c:v>
                </c:pt>
                <c:pt idx="356">
                  <c:v>15180.39</c:v>
                </c:pt>
                <c:pt idx="357">
                  <c:v>15221.4</c:v>
                </c:pt>
                <c:pt idx="358">
                  <c:v>15221.4</c:v>
                </c:pt>
                <c:pt idx="359">
                  <c:v>15341.3</c:v>
                </c:pt>
                <c:pt idx="360">
                  <c:v>15462.09</c:v>
                </c:pt>
                <c:pt idx="361">
                  <c:v>15461.25</c:v>
                </c:pt>
                <c:pt idx="362">
                  <c:v>15499.2</c:v>
                </c:pt>
                <c:pt idx="363">
                  <c:v>15853.07</c:v>
                </c:pt>
                <c:pt idx="364">
                  <c:v>15881.52</c:v>
                </c:pt>
                <c:pt idx="365">
                  <c:v>15885.58</c:v>
                </c:pt>
                <c:pt idx="366">
                  <c:v>15755.29</c:v>
                </c:pt>
                <c:pt idx="367">
                  <c:v>15629.05</c:v>
                </c:pt>
                <c:pt idx="368">
                  <c:v>15733.07</c:v>
                </c:pt>
                <c:pt idx="369">
                  <c:v>15675.79</c:v>
                </c:pt>
                <c:pt idx="370">
                  <c:v>15272.08</c:v>
                </c:pt>
                <c:pt idx="371">
                  <c:v>15272.08</c:v>
                </c:pt>
                <c:pt idx="372">
                  <c:v>15226.73</c:v>
                </c:pt>
                <c:pt idx="373">
                  <c:v>15171.48</c:v>
                </c:pt>
                <c:pt idx="374">
                  <c:v>14949.06</c:v>
                </c:pt>
                <c:pt idx="375">
                  <c:v>14851.94</c:v>
                </c:pt>
                <c:pt idx="376">
                  <c:v>14851.94</c:v>
                </c:pt>
                <c:pt idx="377">
                  <c:v>15110.95</c:v>
                </c:pt>
                <c:pt idx="378">
                  <c:v>15556.651278942596</c:v>
                </c:pt>
                <c:pt idx="379">
                  <c:v>15637.857864424182</c:v>
                </c:pt>
                <c:pt idx="380">
                  <c:v>15534.445066355907</c:v>
                </c:pt>
                <c:pt idx="381">
                  <c:v>15707.61646270299</c:v>
                </c:pt>
                <c:pt idx="382">
                  <c:v>15707.61646270299</c:v>
                </c:pt>
                <c:pt idx="383">
                  <c:v>15707.61646270299</c:v>
                </c:pt>
                <c:pt idx="384">
                  <c:v>15504.373510043572</c:v>
                </c:pt>
                <c:pt idx="385">
                  <c:v>15582.347480433726</c:v>
                </c:pt>
                <c:pt idx="386">
                  <c:v>15322.286684813749</c:v>
                </c:pt>
                <c:pt idx="387">
                  <c:v>15724.016322068124</c:v>
                </c:pt>
                <c:pt idx="388">
                  <c:v>15719.260054003658</c:v>
                </c:pt>
                <c:pt idx="389">
                  <c:v>15930.934572777356</c:v>
                </c:pt>
                <c:pt idx="390">
                  <c:v>16410.77201480465</c:v>
                </c:pt>
                <c:pt idx="391">
                  <c:v>16083.382229700701</c:v>
                </c:pt>
                <c:pt idx="392">
                  <c:v>16083.382229700701</c:v>
                </c:pt>
                <c:pt idx="393">
                  <c:v>15936.946825049319</c:v>
                </c:pt>
                <c:pt idx="394">
                  <c:v>16228.324866236611</c:v>
                </c:pt>
                <c:pt idx="395">
                  <c:v>16219.40943735387</c:v>
                </c:pt>
                <c:pt idx="396">
                  <c:v>16219.40943735387</c:v>
                </c:pt>
                <c:pt idx="397">
                  <c:v>16349.753831215734</c:v>
                </c:pt>
                <c:pt idx="398">
                  <c:v>16257.088963578846</c:v>
                </c:pt>
                <c:pt idx="399">
                  <c:v>15917.633494120888</c:v>
                </c:pt>
                <c:pt idx="400">
                  <c:v>16133.498058570423</c:v>
                </c:pt>
                <c:pt idx="401">
                  <c:v>16304.713413938611</c:v>
                </c:pt>
                <c:pt idx="402">
                  <c:v>16107.750382316688</c:v>
                </c:pt>
                <c:pt idx="403">
                  <c:v>16225.184905717862</c:v>
                </c:pt>
                <c:pt idx="404">
                  <c:v>16437.600661073033</c:v>
                </c:pt>
                <c:pt idx="405">
                  <c:v>16201.300615870337</c:v>
                </c:pt>
                <c:pt idx="406">
                  <c:v>15933.055332996575</c:v>
                </c:pt>
                <c:pt idx="407">
                  <c:v>16128.844740031163</c:v>
                </c:pt>
                <c:pt idx="408">
                  <c:v>16084.380840095188</c:v>
                </c:pt>
                <c:pt idx="409">
                  <c:v>15943.103206656569</c:v>
                </c:pt>
                <c:pt idx="410">
                  <c:v>15827.0790917507</c:v>
                </c:pt>
                <c:pt idx="411">
                  <c:v>15827.0790917507</c:v>
                </c:pt>
                <c:pt idx="412">
                  <c:v>15934.846654735138</c:v>
                </c:pt>
                <c:pt idx="413">
                  <c:v>16104.404522747531</c:v>
                </c:pt>
                <c:pt idx="414">
                  <c:v>16320.299972054625</c:v>
                </c:pt>
                <c:pt idx="415">
                  <c:v>16631.835530277029</c:v>
                </c:pt>
                <c:pt idx="416">
                  <c:v>16825.689486237763</c:v>
                </c:pt>
                <c:pt idx="417">
                  <c:v>16338.120534867587</c:v>
                </c:pt>
                <c:pt idx="418">
                  <c:v>16332.88040403466</c:v>
                </c:pt>
                <c:pt idx="419">
                  <c:v>16213.253055746622</c:v>
                </c:pt>
                <c:pt idx="420">
                  <c:v>15908.419511615053</c:v>
                </c:pt>
                <c:pt idx="421">
                  <c:v>15908.419511615053</c:v>
                </c:pt>
                <c:pt idx="422">
                  <c:v>16009.76302422671</c:v>
                </c:pt>
                <c:pt idx="423">
                  <c:v>16070.297345047162</c:v>
                </c:pt>
                <c:pt idx="424">
                  <c:v>16215.754729209099</c:v>
                </c:pt>
                <c:pt idx="425">
                  <c:v>16520.691222865873</c:v>
                </c:pt>
                <c:pt idx="426">
                  <c:v>16520.691222865873</c:v>
                </c:pt>
                <c:pt idx="427">
                  <c:v>16525.488670740418</c:v>
                </c:pt>
                <c:pt idx="428">
                  <c:v>16527.835919915087</c:v>
                </c:pt>
                <c:pt idx="429">
                  <c:v>16920.619243429159</c:v>
                </c:pt>
                <c:pt idx="430">
                  <c:v>17247.947258817989</c:v>
                </c:pt>
                <c:pt idx="431">
                  <c:v>17247.947258817989</c:v>
                </c:pt>
                <c:pt idx="432">
                  <c:v>17521.916535293138</c:v>
                </c:pt>
                <c:pt idx="433">
                  <c:v>17669.113766431037</c:v>
                </c:pt>
                <c:pt idx="434">
                  <c:v>17922.575497485384</c:v>
                </c:pt>
                <c:pt idx="435">
                  <c:v>17798.634564091262</c:v>
                </c:pt>
                <c:pt idx="436">
                  <c:v>17798.634564091262</c:v>
                </c:pt>
                <c:pt idx="437">
                  <c:v>17609.938379343286</c:v>
                </c:pt>
                <c:pt idx="438">
                  <c:v>18034.35809195281</c:v>
                </c:pt>
                <c:pt idx="439">
                  <c:v>18317.685480269087</c:v>
                </c:pt>
                <c:pt idx="440">
                  <c:v>17850.943217847846</c:v>
                </c:pt>
                <c:pt idx="441">
                  <c:v>17850.943217847846</c:v>
                </c:pt>
                <c:pt idx="442">
                  <c:v>18424.238238856105</c:v>
                </c:pt>
                <c:pt idx="443">
                  <c:v>17963.847962140007</c:v>
                </c:pt>
                <c:pt idx="444">
                  <c:v>17775.573870445372</c:v>
                </c:pt>
                <c:pt idx="445">
                  <c:v>16984.10821562299</c:v>
                </c:pt>
                <c:pt idx="446">
                  <c:v>16984.10821562299</c:v>
                </c:pt>
                <c:pt idx="447">
                  <c:v>17042.367351936417</c:v>
                </c:pt>
                <c:pt idx="448">
                  <c:v>16950.587850216292</c:v>
                </c:pt>
                <c:pt idx="449">
                  <c:v>16783.758144621828</c:v>
                </c:pt>
                <c:pt idx="450">
                  <c:v>16571.805662130082</c:v>
                </c:pt>
                <c:pt idx="451">
                  <c:v>16571.805662130082</c:v>
                </c:pt>
                <c:pt idx="452">
                  <c:v>16452.085659269356</c:v>
                </c:pt>
                <c:pt idx="453">
                  <c:v>16405.583358734326</c:v>
                </c:pt>
                <c:pt idx="454">
                  <c:v>16506.84451172582</c:v>
                </c:pt>
                <c:pt idx="455">
                  <c:v>16367.50232936105</c:v>
                </c:pt>
                <c:pt idx="456">
                  <c:v>16367.50232936105</c:v>
                </c:pt>
                <c:pt idx="457">
                  <c:v>16333.837834619066</c:v>
                </c:pt>
                <c:pt idx="458">
                  <c:v>16098.320205807924</c:v>
                </c:pt>
                <c:pt idx="459">
                  <c:v>16098.320205807924</c:v>
                </c:pt>
                <c:pt idx="460">
                  <c:v>16288.087065618029</c:v>
                </c:pt>
                <c:pt idx="461">
                  <c:v>16288.087065618029</c:v>
                </c:pt>
                <c:pt idx="462">
                  <c:v>16867.209029752881</c:v>
                </c:pt>
                <c:pt idx="463">
                  <c:v>16867.209029752881</c:v>
                </c:pt>
                <c:pt idx="464">
                  <c:v>16867.209029752881</c:v>
                </c:pt>
                <c:pt idx="465">
                  <c:v>17270.925592843709</c:v>
                </c:pt>
                <c:pt idx="466">
                  <c:v>17270.925592843709</c:v>
                </c:pt>
                <c:pt idx="467">
                  <c:v>17276.526047014853</c:v>
                </c:pt>
                <c:pt idx="468">
                  <c:v>17025.65864399567</c:v>
                </c:pt>
                <c:pt idx="469">
                  <c:v>17025.65864399567</c:v>
                </c:pt>
                <c:pt idx="470">
                  <c:v>16843.3453298104</c:v>
                </c:pt>
                <c:pt idx="471">
                  <c:v>16843.3453298104</c:v>
                </c:pt>
                <c:pt idx="472">
                  <c:v>17281.652933370053</c:v>
                </c:pt>
                <c:pt idx="473">
                  <c:v>17281.652933370053</c:v>
                </c:pt>
                <c:pt idx="474">
                  <c:v>16896.796723296757</c:v>
                </c:pt>
                <c:pt idx="475">
                  <c:v>16543.535722508826</c:v>
                </c:pt>
                <c:pt idx="476">
                  <c:v>16543.535722508826</c:v>
                </c:pt>
                <c:pt idx="477">
                  <c:v>16534.012891427377</c:v>
                </c:pt>
                <c:pt idx="478">
                  <c:v>16534.012891427377</c:v>
                </c:pt>
                <c:pt idx="479">
                  <c:v>16569.880506008747</c:v>
                </c:pt>
                <c:pt idx="480">
                  <c:v>16355.724903677616</c:v>
                </c:pt>
                <c:pt idx="481">
                  <c:v>16504.116349307889</c:v>
                </c:pt>
                <c:pt idx="482">
                  <c:v>16504.116349307889</c:v>
                </c:pt>
                <c:pt idx="483">
                  <c:v>16603.864144278872</c:v>
                </c:pt>
                <c:pt idx="484">
                  <c:v>16489.528401586362</c:v>
                </c:pt>
                <c:pt idx="485">
                  <c:v>16485.039802287429</c:v>
                </c:pt>
                <c:pt idx="486">
                  <c:v>16495.489179095723</c:v>
                </c:pt>
                <c:pt idx="487">
                  <c:v>16817.97856679992</c:v>
                </c:pt>
                <c:pt idx="488">
                  <c:v>16263.585078619273</c:v>
                </c:pt>
                <c:pt idx="489">
                  <c:v>16023.877404132296</c:v>
                </c:pt>
                <c:pt idx="490">
                  <c:v>15997.89294397059</c:v>
                </c:pt>
                <c:pt idx="491">
                  <c:v>15959.853094407399</c:v>
                </c:pt>
                <c:pt idx="492">
                  <c:v>16014.611946863859</c:v>
                </c:pt>
                <c:pt idx="493">
                  <c:v>16206.149538507487</c:v>
                </c:pt>
                <c:pt idx="494">
                  <c:v>16375.727996424917</c:v>
                </c:pt>
                <c:pt idx="495">
                  <c:v>16456.99635162163</c:v>
                </c:pt>
                <c:pt idx="496">
                  <c:v>16626.461565061338</c:v>
                </c:pt>
                <c:pt idx="497">
                  <c:v>16654.412361154453</c:v>
                </c:pt>
                <c:pt idx="498">
                  <c:v>16785.343567309985</c:v>
                </c:pt>
                <c:pt idx="499">
                  <c:v>16901.491221646098</c:v>
                </c:pt>
                <c:pt idx="500">
                  <c:v>17066.817864172568</c:v>
                </c:pt>
                <c:pt idx="501">
                  <c:v>17020.850901168604</c:v>
                </c:pt>
                <c:pt idx="502">
                  <c:v>17096.220248571077</c:v>
                </c:pt>
                <c:pt idx="503">
                  <c:v>17358.947436893857</c:v>
                </c:pt>
                <c:pt idx="504">
                  <c:v>17705.949106549331</c:v>
                </c:pt>
                <c:pt idx="505">
                  <c:v>17586.054089495759</c:v>
                </c:pt>
                <c:pt idx="506">
                  <c:v>17464.882498329651</c:v>
                </c:pt>
                <c:pt idx="507">
                  <c:v>17564.517048822909</c:v>
                </c:pt>
                <c:pt idx="508">
                  <c:v>17234.697654924119</c:v>
                </c:pt>
                <c:pt idx="509">
                  <c:v>17600.240534068991</c:v>
                </c:pt>
                <c:pt idx="510">
                  <c:v>17542.846173767288</c:v>
                </c:pt>
                <c:pt idx="511">
                  <c:v>17340.406227404463</c:v>
                </c:pt>
                <c:pt idx="512">
                  <c:v>17276.453982347211</c:v>
                </c:pt>
                <c:pt idx="513">
                  <c:v>17393.99145527359</c:v>
                </c:pt>
                <c:pt idx="514">
                  <c:v>17563.67286271623</c:v>
                </c:pt>
                <c:pt idx="515">
                  <c:v>17478.904223662554</c:v>
                </c:pt>
                <c:pt idx="516">
                  <c:v>17669.803528249911</c:v>
                </c:pt>
                <c:pt idx="517">
                  <c:v>17611.534096983964</c:v>
                </c:pt>
                <c:pt idx="518">
                  <c:v>17527.856722897461</c:v>
                </c:pt>
                <c:pt idx="519">
                  <c:v>17706.144710647222</c:v>
                </c:pt>
                <c:pt idx="520">
                  <c:v>17839.289331594657</c:v>
                </c:pt>
                <c:pt idx="521">
                  <c:v>17909.531792641927</c:v>
                </c:pt>
                <c:pt idx="522">
                  <c:v>18333.951505251451</c:v>
                </c:pt>
                <c:pt idx="523">
                  <c:v>18081.920772597452</c:v>
                </c:pt>
                <c:pt idx="524">
                  <c:v>18166.411447933075</c:v>
                </c:pt>
                <c:pt idx="525">
                  <c:v>18315.132332044006</c:v>
                </c:pt>
                <c:pt idx="526">
                  <c:v>18841.430894796249</c:v>
                </c:pt>
                <c:pt idx="527">
                  <c:v>18563.878974843967</c:v>
                </c:pt>
                <c:pt idx="528">
                  <c:v>19375.666865941788</c:v>
                </c:pt>
                <c:pt idx="529">
                  <c:v>19743.484929593684</c:v>
                </c:pt>
                <c:pt idx="530">
                  <c:v>20029.416940897638</c:v>
                </c:pt>
                <c:pt idx="531">
                  <c:v>20392.118413146854</c:v>
                </c:pt>
                <c:pt idx="532">
                  <c:v>20811.225930255805</c:v>
                </c:pt>
                <c:pt idx="533">
                  <c:v>20814.046747246419</c:v>
                </c:pt>
                <c:pt idx="534">
                  <c:v>20608.909523323229</c:v>
                </c:pt>
                <c:pt idx="535">
                  <c:v>20608.909523323229</c:v>
                </c:pt>
                <c:pt idx="536">
                  <c:v>20435.089544967359</c:v>
                </c:pt>
                <c:pt idx="537">
                  <c:v>20693.904651332359</c:v>
                </c:pt>
                <c:pt idx="538">
                  <c:v>21644.90089041218</c:v>
                </c:pt>
                <c:pt idx="539">
                  <c:v>21968.347708700781</c:v>
                </c:pt>
                <c:pt idx="540">
                  <c:v>21444.128726357674</c:v>
                </c:pt>
                <c:pt idx="541">
                  <c:v>20153.151975241348</c:v>
                </c:pt>
                <c:pt idx="542">
                  <c:v>19832.814232613931</c:v>
                </c:pt>
                <c:pt idx="543">
                  <c:v>19415.230368478013</c:v>
                </c:pt>
                <c:pt idx="544">
                  <c:v>19588.442944635175</c:v>
                </c:pt>
                <c:pt idx="545">
                  <c:v>19334.270861856916</c:v>
                </c:pt>
                <c:pt idx="546">
                  <c:v>19416.87756088129</c:v>
                </c:pt>
                <c:pt idx="547">
                  <c:v>19248.246238595741</c:v>
                </c:pt>
                <c:pt idx="548">
                  <c:v>19626.029816287468</c:v>
                </c:pt>
                <c:pt idx="549">
                  <c:v>19608.826950625735</c:v>
                </c:pt>
                <c:pt idx="550">
                  <c:v>19608.826950625735</c:v>
                </c:pt>
                <c:pt idx="551">
                  <c:v>19009.67100888602</c:v>
                </c:pt>
                <c:pt idx="552">
                  <c:v>19247.731490969716</c:v>
                </c:pt>
                <c:pt idx="553">
                  <c:v>19627.32698030505</c:v>
                </c:pt>
                <c:pt idx="554">
                  <c:v>19534.713587430764</c:v>
                </c:pt>
                <c:pt idx="555">
                  <c:v>19496.46783881716</c:v>
                </c:pt>
                <c:pt idx="556">
                  <c:v>19554.263702267162</c:v>
                </c:pt>
                <c:pt idx="557">
                  <c:v>19349.095593486418</c:v>
                </c:pt>
                <c:pt idx="558">
                  <c:v>19401.939584774067</c:v>
                </c:pt>
                <c:pt idx="559">
                  <c:v>20150.310568345696</c:v>
                </c:pt>
                <c:pt idx="560">
                  <c:v>19726.385013457158</c:v>
                </c:pt>
                <c:pt idx="561">
                  <c:v>18913.227893674113</c:v>
                </c:pt>
                <c:pt idx="562">
                  <c:v>18581.473048701479</c:v>
                </c:pt>
                <c:pt idx="563">
                  <c:v>18069.31975071238</c:v>
                </c:pt>
                <c:pt idx="564">
                  <c:v>18192.560627335108</c:v>
                </c:pt>
                <c:pt idx="565">
                  <c:v>18147.540799963026</c:v>
                </c:pt>
                <c:pt idx="566">
                  <c:v>18154.242814053861</c:v>
                </c:pt>
                <c:pt idx="567">
                  <c:v>18721.257914024623</c:v>
                </c:pt>
                <c:pt idx="568">
                  <c:v>18575.460796429514</c:v>
                </c:pt>
                <c:pt idx="569">
                  <c:v>18195.690292901334</c:v>
                </c:pt>
                <c:pt idx="570">
                  <c:v>18158.103421249041</c:v>
                </c:pt>
                <c:pt idx="571">
                  <c:v>18060.888184598101</c:v>
                </c:pt>
                <c:pt idx="572">
                  <c:v>17669.288780623887</c:v>
                </c:pt>
                <c:pt idx="573">
                  <c:v>17341.765161137166</c:v>
                </c:pt>
                <c:pt idx="574">
                  <c:v>17056.697925844932</c:v>
                </c:pt>
                <c:pt idx="575">
                  <c:v>17056.697925844932</c:v>
                </c:pt>
                <c:pt idx="576">
                  <c:v>17056.697925844932</c:v>
                </c:pt>
                <c:pt idx="577">
                  <c:v>16899.226332091592</c:v>
                </c:pt>
                <c:pt idx="578">
                  <c:v>16901.769185364152</c:v>
                </c:pt>
                <c:pt idx="579">
                  <c:v>17213.40769311176</c:v>
                </c:pt>
                <c:pt idx="580">
                  <c:v>17547.345068018738</c:v>
                </c:pt>
                <c:pt idx="581">
                  <c:v>17848.070926094631</c:v>
                </c:pt>
                <c:pt idx="582">
                  <c:v>17799.458160292899</c:v>
                </c:pt>
                <c:pt idx="583">
                  <c:v>17696.951318046427</c:v>
                </c:pt>
                <c:pt idx="584">
                  <c:v>18209.639953566591</c:v>
                </c:pt>
                <c:pt idx="585">
                  <c:v>18420.243797278159</c:v>
                </c:pt>
                <c:pt idx="586">
                  <c:v>18392.447425472848</c:v>
                </c:pt>
                <c:pt idx="587">
                  <c:v>18659.086695753416</c:v>
                </c:pt>
                <c:pt idx="588">
                  <c:v>18864.985746163118</c:v>
                </c:pt>
                <c:pt idx="589">
                  <c:v>18694.87195071462</c:v>
                </c:pt>
                <c:pt idx="590">
                  <c:v>18328.103972219815</c:v>
                </c:pt>
                <c:pt idx="591">
                  <c:v>18292.071638398116</c:v>
                </c:pt>
                <c:pt idx="592">
                  <c:v>18004.84246307658</c:v>
                </c:pt>
                <c:pt idx="593">
                  <c:v>18042.676413589365</c:v>
                </c:pt>
                <c:pt idx="594">
                  <c:v>18235.964147161474</c:v>
                </c:pt>
                <c:pt idx="595">
                  <c:v>17955.941438604274</c:v>
                </c:pt>
                <c:pt idx="596">
                  <c:v>18190.666356071339</c:v>
                </c:pt>
                <c:pt idx="597">
                  <c:v>17878.214547074611</c:v>
                </c:pt>
                <c:pt idx="598">
                  <c:v>17734.08521178782</c:v>
                </c:pt>
                <c:pt idx="599">
                  <c:v>17430.126738620493</c:v>
                </c:pt>
                <c:pt idx="600">
                  <c:v>17780.927245756026</c:v>
                </c:pt>
                <c:pt idx="601">
                  <c:v>17672.315496664909</c:v>
                </c:pt>
                <c:pt idx="602">
                  <c:v>17199.777175974636</c:v>
                </c:pt>
                <c:pt idx="603">
                  <c:v>16587.742248631792</c:v>
                </c:pt>
                <c:pt idx="604">
                  <c:v>16581.050529493474</c:v>
                </c:pt>
                <c:pt idx="605">
                  <c:v>16587.999622444804</c:v>
                </c:pt>
                <c:pt idx="606">
                  <c:v>16478.615751914647</c:v>
                </c:pt>
                <c:pt idx="607">
                  <c:v>16564.063857834673</c:v>
                </c:pt>
                <c:pt idx="608">
                  <c:v>16477.071509036574</c:v>
                </c:pt>
                <c:pt idx="609">
                  <c:v>16248.523563081802</c:v>
                </c:pt>
                <c:pt idx="610">
                  <c:v>16129.616861470198</c:v>
                </c:pt>
                <c:pt idx="611">
                  <c:v>16218.153453146371</c:v>
                </c:pt>
                <c:pt idx="612">
                  <c:v>16217.123957894324</c:v>
                </c:pt>
                <c:pt idx="613">
                  <c:v>16121.895647079835</c:v>
                </c:pt>
                <c:pt idx="614">
                  <c:v>16218.410826959383</c:v>
                </c:pt>
                <c:pt idx="615">
                  <c:v>16455.966856369581</c:v>
                </c:pt>
                <c:pt idx="616">
                  <c:v>16455.452108743557</c:v>
                </c:pt>
                <c:pt idx="617">
                  <c:v>16485.307471052962</c:v>
                </c:pt>
                <c:pt idx="618">
                  <c:v>16727.238855284366</c:v>
                </c:pt>
                <c:pt idx="619">
                  <c:v>16654.14469238892</c:v>
                </c:pt>
                <c:pt idx="620">
                  <c:v>17025.792478378436</c:v>
                </c:pt>
                <c:pt idx="621">
                  <c:v>16954.757305987088</c:v>
                </c:pt>
                <c:pt idx="622">
                  <c:v>16900.194057628516</c:v>
                </c:pt>
                <c:pt idx="623">
                  <c:v>16543.98870041973</c:v>
                </c:pt>
                <c:pt idx="624">
                  <c:v>16229.724979779397</c:v>
                </c:pt>
                <c:pt idx="625">
                  <c:v>16264.99548711458</c:v>
                </c:pt>
                <c:pt idx="626">
                  <c:v>16387.505422108352</c:v>
                </c:pt>
                <c:pt idx="627">
                  <c:v>16306.17529719652</c:v>
                </c:pt>
                <c:pt idx="628">
                  <c:v>16370.004002823529</c:v>
                </c:pt>
                <c:pt idx="629">
                  <c:v>16432.803213198487</c:v>
                </c:pt>
                <c:pt idx="630">
                  <c:v>16567.15234359082</c:v>
                </c:pt>
                <c:pt idx="631">
                  <c:v>16655.791884792197</c:v>
                </c:pt>
                <c:pt idx="632">
                  <c:v>16666.498635413504</c:v>
                </c:pt>
                <c:pt idx="633">
                  <c:v>16522.884047752734</c:v>
                </c:pt>
                <c:pt idx="634">
                  <c:v>16545.532943297803</c:v>
                </c:pt>
                <c:pt idx="635">
                  <c:v>16627.892563461683</c:v>
                </c:pt>
                <c:pt idx="636">
                  <c:v>16302.314690001338</c:v>
                </c:pt>
                <c:pt idx="637">
                  <c:v>16650.798832819764</c:v>
                </c:pt>
                <c:pt idx="638">
                  <c:v>16818.863932716682</c:v>
                </c:pt>
                <c:pt idx="639">
                  <c:v>16857.984752294527</c:v>
                </c:pt>
                <c:pt idx="640">
                  <c:v>17551.916449379089</c:v>
                </c:pt>
                <c:pt idx="641">
                  <c:v>17683.75679889198</c:v>
                </c:pt>
                <c:pt idx="642">
                  <c:v>17887.412623342792</c:v>
                </c:pt>
                <c:pt idx="643">
                  <c:v>17449.016664393414</c:v>
                </c:pt>
                <c:pt idx="644">
                  <c:v>17449.016664393414</c:v>
                </c:pt>
                <c:pt idx="645">
                  <c:v>17449.016664393414</c:v>
                </c:pt>
                <c:pt idx="646">
                  <c:v>17855.792376914902</c:v>
                </c:pt>
                <c:pt idx="647">
                  <c:v>17815.597148404875</c:v>
                </c:pt>
                <c:pt idx="648">
                  <c:v>17704.12238133706</c:v>
                </c:pt>
                <c:pt idx="649">
                  <c:v>17434.546382129804</c:v>
                </c:pt>
                <c:pt idx="650">
                  <c:v>18139.302722005636</c:v>
                </c:pt>
                <c:pt idx="651">
                  <c:v>17966.731207602581</c:v>
                </c:pt>
                <c:pt idx="652">
                  <c:v>17410.429245023788</c:v>
                </c:pt>
                <c:pt idx="653">
                  <c:v>17468.310374078228</c:v>
                </c:pt>
                <c:pt idx="654">
                  <c:v>17567.458604402964</c:v>
                </c:pt>
                <c:pt idx="655">
                  <c:v>17801.662802521398</c:v>
                </c:pt>
                <c:pt idx="656">
                  <c:v>17477.957228920633</c:v>
                </c:pt>
                <c:pt idx="657">
                  <c:v>17165.50631930268</c:v>
                </c:pt>
                <c:pt idx="658">
                  <c:v>17085.651798662759</c:v>
                </c:pt>
                <c:pt idx="659">
                  <c:v>17712.6973634192</c:v>
                </c:pt>
                <c:pt idx="660">
                  <c:v>18056.768519465044</c:v>
                </c:pt>
                <c:pt idx="661">
                  <c:v>17619.444433275934</c:v>
                </c:pt>
                <c:pt idx="662">
                  <c:v>18113.041839379086</c:v>
                </c:pt>
                <c:pt idx="663">
                  <c:v>17727.703582062946</c:v>
                </c:pt>
                <c:pt idx="664">
                  <c:v>16981.680140916818</c:v>
                </c:pt>
                <c:pt idx="665">
                  <c:v>17050.279997573933</c:v>
                </c:pt>
                <c:pt idx="666">
                  <c:v>17559.41955870096</c:v>
                </c:pt>
                <c:pt idx="667">
                  <c:v>17360.587161671352</c:v>
                </c:pt>
                <c:pt idx="668">
                  <c:v>17959.22809828071</c:v>
                </c:pt>
                <c:pt idx="669">
                  <c:v>17922.784424431615</c:v>
                </c:pt>
                <c:pt idx="670">
                  <c:v>17870.798595558645</c:v>
                </c:pt>
                <c:pt idx="671">
                  <c:v>17993.528026609267</c:v>
                </c:pt>
                <c:pt idx="672">
                  <c:v>18419.061512435434</c:v>
                </c:pt>
                <c:pt idx="673">
                  <c:v>18490.876987373351</c:v>
                </c:pt>
                <c:pt idx="674">
                  <c:v>18400.839675510888</c:v>
                </c:pt>
                <c:pt idx="675">
                  <c:v>18249.169679933046</c:v>
                </c:pt>
                <c:pt idx="676">
                  <c:v>18847.274680162271</c:v>
                </c:pt>
                <c:pt idx="677">
                  <c:v>19141.503752855679</c:v>
                </c:pt>
                <c:pt idx="678">
                  <c:v>18935.704182884332</c:v>
                </c:pt>
                <c:pt idx="679">
                  <c:v>19508.084236867136</c:v>
                </c:pt>
                <c:pt idx="680">
                  <c:v>19277.095657029509</c:v>
                </c:pt>
                <c:pt idx="681">
                  <c:v>19030.028985787867</c:v>
                </c:pt>
                <c:pt idx="682">
                  <c:v>19067.544532397227</c:v>
                </c:pt>
                <c:pt idx="683">
                  <c:v>19189.738027067713</c:v>
                </c:pt>
                <c:pt idx="684">
                  <c:v>19579.899711805057</c:v>
                </c:pt>
                <c:pt idx="685">
                  <c:v>19456.634344374303</c:v>
                </c:pt>
                <c:pt idx="686">
                  <c:v>19131.856898013273</c:v>
                </c:pt>
                <c:pt idx="687">
                  <c:v>19384.818869436385</c:v>
                </c:pt>
                <c:pt idx="688">
                  <c:v>19338.728340744885</c:v>
                </c:pt>
                <c:pt idx="689">
                  <c:v>19237.436364899615</c:v>
                </c:pt>
                <c:pt idx="690">
                  <c:v>19728.890025482229</c:v>
                </c:pt>
                <c:pt idx="691">
                  <c:v>19595.977803209065</c:v>
                </c:pt>
                <c:pt idx="692">
                  <c:v>19729.961898242494</c:v>
                </c:pt>
                <c:pt idx="693">
                  <c:v>19650.643313982706</c:v>
                </c:pt>
                <c:pt idx="694">
                  <c:v>19646.89175932177</c:v>
                </c:pt>
                <c:pt idx="695">
                  <c:v>19598.389516919669</c:v>
                </c:pt>
                <c:pt idx="696">
                  <c:v>19788.914900057203</c:v>
                </c:pt>
                <c:pt idx="697">
                  <c:v>19385.901460924251</c:v>
                </c:pt>
                <c:pt idx="698">
                  <c:v>19721.397634887955</c:v>
                </c:pt>
                <c:pt idx="699">
                  <c:v>20000.073833829887</c:v>
                </c:pt>
                <c:pt idx="700">
                  <c:v>19626.25820868662</c:v>
                </c:pt>
                <c:pt idx="701">
                  <c:v>19535.416992253959</c:v>
                </c:pt>
                <c:pt idx="702">
                  <c:v>19768.828004529791</c:v>
                </c:pt>
                <c:pt idx="703">
                  <c:v>19776.588363314127</c:v>
                </c:pt>
                <c:pt idx="704">
                  <c:v>19814.63984630362</c:v>
                </c:pt>
                <c:pt idx="705">
                  <c:v>19765.333699331321</c:v>
                </c:pt>
                <c:pt idx="706">
                  <c:v>19973.277014823201</c:v>
                </c:pt>
                <c:pt idx="707">
                  <c:v>20091.450986642685</c:v>
                </c:pt>
                <c:pt idx="708">
                  <c:v>19960.414541699993</c:v>
                </c:pt>
                <c:pt idx="709">
                  <c:v>20214.44838588337</c:v>
                </c:pt>
                <c:pt idx="710">
                  <c:v>20551.016432607343</c:v>
                </c:pt>
                <c:pt idx="711">
                  <c:v>20224.631177105912</c:v>
                </c:pt>
                <c:pt idx="712">
                  <c:v>20715.012964928257</c:v>
                </c:pt>
                <c:pt idx="713">
                  <c:v>21085.077035410588</c:v>
                </c:pt>
                <c:pt idx="714">
                  <c:v>21025.856065405813</c:v>
                </c:pt>
                <c:pt idx="715">
                  <c:v>21086.416876360923</c:v>
                </c:pt>
                <c:pt idx="716">
                  <c:v>21537.139372053374</c:v>
                </c:pt>
                <c:pt idx="717">
                  <c:v>21285.249273390527</c:v>
                </c:pt>
                <c:pt idx="718">
                  <c:v>21098.207476723863</c:v>
                </c:pt>
                <c:pt idx="719">
                  <c:v>21707.567140935895</c:v>
                </c:pt>
                <c:pt idx="720">
                  <c:v>21244.518108500368</c:v>
                </c:pt>
                <c:pt idx="721">
                  <c:v>21713.998377497501</c:v>
                </c:pt>
                <c:pt idx="722">
                  <c:v>21837.263744928252</c:v>
                </c:pt>
                <c:pt idx="723">
                  <c:v>22338.364260353275</c:v>
                </c:pt>
                <c:pt idx="724">
                  <c:v>22339.972069493677</c:v>
                </c:pt>
                <c:pt idx="725">
                  <c:v>22392.49383474678</c:v>
                </c:pt>
                <c:pt idx="726">
                  <c:v>21530.708135491768</c:v>
                </c:pt>
                <c:pt idx="727">
                  <c:v>21884.694114570088</c:v>
                </c:pt>
                <c:pt idx="728">
                  <c:v>21958.385366838473</c:v>
                </c:pt>
                <c:pt idx="729">
                  <c:v>22097.728825673239</c:v>
                </c:pt>
                <c:pt idx="730">
                  <c:v>22097.728825673239</c:v>
                </c:pt>
                <c:pt idx="731">
                  <c:v>22103.088189474576</c:v>
                </c:pt>
                <c:pt idx="732">
                  <c:v>22211.347338261585</c:v>
                </c:pt>
                <c:pt idx="733">
                  <c:v>21719.357741298838</c:v>
                </c:pt>
                <c:pt idx="734">
                  <c:v>21293.288319092535</c:v>
                </c:pt>
                <c:pt idx="735">
                  <c:v>21337.771038643634</c:v>
                </c:pt>
                <c:pt idx="736">
                  <c:v>21466.395769875722</c:v>
                </c:pt>
                <c:pt idx="737">
                  <c:v>20933.675008022812</c:v>
                </c:pt>
                <c:pt idx="738">
                  <c:v>20900.446952454524</c:v>
                </c:pt>
                <c:pt idx="739">
                  <c:v>21211.290052932076</c:v>
                </c:pt>
                <c:pt idx="740">
                  <c:v>21387.077185615934</c:v>
                </c:pt>
                <c:pt idx="741">
                  <c:v>21622.889192874769</c:v>
                </c:pt>
                <c:pt idx="742">
                  <c:v>21764.901614882601</c:v>
                </c:pt>
                <c:pt idx="743">
                  <c:v>22073.075752187087</c:v>
                </c:pt>
                <c:pt idx="744">
                  <c:v>22362.481397459291</c:v>
                </c:pt>
                <c:pt idx="745">
                  <c:v>22597.221531957857</c:v>
                </c:pt>
                <c:pt idx="746">
                  <c:v>22904.84901415461</c:v>
                </c:pt>
                <c:pt idx="747">
                  <c:v>22872.692831346587</c:v>
                </c:pt>
                <c:pt idx="748">
                  <c:v>23734.478530601595</c:v>
                </c:pt>
                <c:pt idx="749">
                  <c:v>23662.663055663677</c:v>
                </c:pt>
                <c:pt idx="750">
                  <c:v>23665.87867394448</c:v>
                </c:pt>
                <c:pt idx="751">
                  <c:v>23001.317562578675</c:v>
                </c:pt>
                <c:pt idx="752">
                  <c:v>22873.764704106852</c:v>
                </c:pt>
                <c:pt idx="753">
                  <c:v>23796.647150697107</c:v>
                </c:pt>
                <c:pt idx="754">
                  <c:v>22722.630644909146</c:v>
                </c:pt>
                <c:pt idx="755">
                  <c:v>22014.658686752511</c:v>
                </c:pt>
                <c:pt idx="756">
                  <c:v>22561.849730869031</c:v>
                </c:pt>
                <c:pt idx="757">
                  <c:v>22145.96309988527</c:v>
                </c:pt>
                <c:pt idx="758">
                  <c:v>22337.828323973139</c:v>
                </c:pt>
                <c:pt idx="759">
                  <c:v>22305.672141165116</c:v>
                </c:pt>
                <c:pt idx="760">
                  <c:v>22938.613006103031</c:v>
                </c:pt>
                <c:pt idx="761">
                  <c:v>22597.221531957857</c:v>
                </c:pt>
                <c:pt idx="762">
                  <c:v>23007.212862760149</c:v>
                </c:pt>
                <c:pt idx="763">
                  <c:v>21974.463458242484</c:v>
                </c:pt>
                <c:pt idx="764">
                  <c:v>22312.103377726722</c:v>
                </c:pt>
                <c:pt idx="765">
                  <c:v>22087.010098070565</c:v>
                </c:pt>
                <c:pt idx="766">
                  <c:v>22534.516975482213</c:v>
                </c:pt>
                <c:pt idx="767">
                  <c:v>22542.020084804084</c:v>
                </c:pt>
                <c:pt idx="768">
                  <c:v>21795.460707277824</c:v>
                </c:pt>
                <c:pt idx="769">
                  <c:v>21872.635546017078</c:v>
                </c:pt>
                <c:pt idx="770">
                  <c:v>21808.462523859867</c:v>
                </c:pt>
                <c:pt idx="771">
                  <c:v>21928.372929550984</c:v>
                </c:pt>
                <c:pt idx="772">
                  <c:v>21283.105527869993</c:v>
                </c:pt>
                <c:pt idx="773">
                  <c:v>22060.213279063879</c:v>
                </c:pt>
                <c:pt idx="774">
                  <c:v>21534.459690152704</c:v>
                </c:pt>
                <c:pt idx="775">
                  <c:v>22634.737078567217</c:v>
                </c:pt>
                <c:pt idx="776">
                  <c:v>22528.08573892061</c:v>
                </c:pt>
                <c:pt idx="777">
                  <c:v>22580.07156779358</c:v>
                </c:pt>
                <c:pt idx="778">
                  <c:v>23494.379032301691</c:v>
                </c:pt>
                <c:pt idx="779">
                  <c:v>24012.082856783258</c:v>
                </c:pt>
                <c:pt idx="780">
                  <c:v>24605.643116508945</c:v>
                </c:pt>
                <c:pt idx="781">
                  <c:v>24546.958082884303</c:v>
                </c:pt>
                <c:pt idx="782">
                  <c:v>24264.251642363772</c:v>
                </c:pt>
                <c:pt idx="783">
                  <c:v>23452.575994651263</c:v>
                </c:pt>
                <c:pt idx="784">
                  <c:v>22147.034972645539</c:v>
                </c:pt>
                <c:pt idx="785">
                  <c:v>22542.55602118422</c:v>
                </c:pt>
                <c:pt idx="786">
                  <c:v>22521.118565978872</c:v>
                </c:pt>
                <c:pt idx="787">
                  <c:v>22840.536648538564</c:v>
                </c:pt>
                <c:pt idx="788">
                  <c:v>22344.259560534745</c:v>
                </c:pt>
                <c:pt idx="789">
                  <c:v>22262.797230754422</c:v>
                </c:pt>
                <c:pt idx="790">
                  <c:v>22606.868386800263</c:v>
                </c:pt>
                <c:pt idx="791">
                  <c:v>22707.624426265404</c:v>
                </c:pt>
                <c:pt idx="792">
                  <c:v>21901.576110544298</c:v>
                </c:pt>
                <c:pt idx="793">
                  <c:v>22365.161079359961</c:v>
                </c:pt>
                <c:pt idx="794">
                  <c:v>22546.307575845156</c:v>
                </c:pt>
                <c:pt idx="795">
                  <c:v>22546.307575845156</c:v>
                </c:pt>
                <c:pt idx="796">
                  <c:v>22566.673158290236</c:v>
                </c:pt>
                <c:pt idx="797">
                  <c:v>21996.972786208098</c:v>
                </c:pt>
                <c:pt idx="798">
                  <c:v>22335.684578452605</c:v>
                </c:pt>
                <c:pt idx="799">
                  <c:v>22801.949229168935</c:v>
                </c:pt>
                <c:pt idx="800">
                  <c:v>22692.618207621657</c:v>
                </c:pt>
                <c:pt idx="801">
                  <c:v>22308.08385487572</c:v>
                </c:pt>
                <c:pt idx="802">
                  <c:v>22739.780609073427</c:v>
                </c:pt>
                <c:pt idx="803">
                  <c:v>22494.321746972186</c:v>
                </c:pt>
                <c:pt idx="804">
                  <c:v>23028.918286155564</c:v>
                </c:pt>
                <c:pt idx="805">
                  <c:v>23699.106729512772</c:v>
                </c:pt>
                <c:pt idx="806">
                  <c:v>23262.854516083928</c:v>
                </c:pt>
                <c:pt idx="807">
                  <c:v>24062.471595243427</c:v>
                </c:pt>
                <c:pt idx="808">
                  <c:v>25092.005381480289</c:v>
                </c:pt>
                <c:pt idx="809">
                  <c:v>26204.341338447812</c:v>
                </c:pt>
                <c:pt idx="810">
                  <c:v>26204.341338447812</c:v>
                </c:pt>
                <c:pt idx="811">
                  <c:v>25684.215081528044</c:v>
                </c:pt>
                <c:pt idx="812">
                  <c:v>26463.46657824246</c:v>
                </c:pt>
                <c:pt idx="813">
                  <c:v>26742.689432292125</c:v>
                </c:pt>
                <c:pt idx="814">
                  <c:v>25950.575462454497</c:v>
                </c:pt>
                <c:pt idx="815">
                  <c:v>25950.575462454497</c:v>
                </c:pt>
                <c:pt idx="816">
                  <c:v>25791.402357554784</c:v>
                </c:pt>
                <c:pt idx="817">
                  <c:v>25332.640816160325</c:v>
                </c:pt>
                <c:pt idx="818">
                  <c:v>24939.25279441458</c:v>
                </c:pt>
                <c:pt idx="819">
                  <c:v>26263.562308452587</c:v>
                </c:pt>
                <c:pt idx="820">
                  <c:v>26147.800050343703</c:v>
                </c:pt>
                <c:pt idx="821">
                  <c:v>26714.284804145038</c:v>
                </c:pt>
                <c:pt idx="822">
                  <c:v>27247.005565997948</c:v>
                </c:pt>
                <c:pt idx="823">
                  <c:v>27432.439553524211</c:v>
                </c:pt>
                <c:pt idx="824">
                  <c:v>26405.58544918802</c:v>
                </c:pt>
                <c:pt idx="825">
                  <c:v>25751.743065424889</c:v>
                </c:pt>
                <c:pt idx="826">
                  <c:v>25241.531631537597</c:v>
                </c:pt>
                <c:pt idx="827">
                  <c:v>25064.67262609347</c:v>
                </c:pt>
                <c:pt idx="828">
                  <c:v>24936.047894861378</c:v>
                </c:pt>
                <c:pt idx="829">
                  <c:v>24285.42112937905</c:v>
                </c:pt>
                <c:pt idx="830">
                  <c:v>24285.42112937905</c:v>
                </c:pt>
                <c:pt idx="831">
                  <c:v>24285.42112937905</c:v>
                </c:pt>
                <c:pt idx="832">
                  <c:v>24109.633996695193</c:v>
                </c:pt>
                <c:pt idx="833">
                  <c:v>24556.604937726712</c:v>
                </c:pt>
                <c:pt idx="834">
                  <c:v>24844.402773858514</c:v>
                </c:pt>
                <c:pt idx="835">
                  <c:v>25350.862653084874</c:v>
                </c:pt>
                <c:pt idx="836">
                  <c:v>24660.062096547725</c:v>
                </c:pt>
                <c:pt idx="837">
                  <c:v>25260.825341222408</c:v>
                </c:pt>
                <c:pt idx="838">
                  <c:v>25619.902715911998</c:v>
                </c:pt>
                <c:pt idx="839">
                  <c:v>25364.796998968348</c:v>
                </c:pt>
                <c:pt idx="840">
                  <c:v>24940.33538590245</c:v>
                </c:pt>
                <c:pt idx="841">
                  <c:v>23867.390752874755</c:v>
                </c:pt>
                <c:pt idx="842">
                  <c:v>23718.400439197583</c:v>
                </c:pt>
                <c:pt idx="843">
                  <c:v>23858.279834412482</c:v>
                </c:pt>
                <c:pt idx="844">
                  <c:v>24176.626044211909</c:v>
                </c:pt>
                <c:pt idx="845">
                  <c:v>24810.638781910089</c:v>
                </c:pt>
                <c:pt idx="846">
                  <c:v>24672.367195835592</c:v>
                </c:pt>
                <c:pt idx="847">
                  <c:v>24425.836460974086</c:v>
                </c:pt>
                <c:pt idx="848">
                  <c:v>24471.712615113531</c:v>
                </c:pt>
                <c:pt idx="849">
                  <c:v>24574.826774651257</c:v>
                </c:pt>
                <c:pt idx="850">
                  <c:v>24106.418378414393</c:v>
                </c:pt>
                <c:pt idx="851">
                  <c:v>24713.098360725755</c:v>
                </c:pt>
                <c:pt idx="852">
                  <c:v>25457.246024541415</c:v>
                </c:pt>
                <c:pt idx="853">
                  <c:v>25640.268298357078</c:v>
                </c:pt>
                <c:pt idx="854">
                  <c:v>25943.608289512758</c:v>
                </c:pt>
                <c:pt idx="855">
                  <c:v>26137.531509300341</c:v>
                </c:pt>
                <c:pt idx="856">
                  <c:v>25915.203661365671</c:v>
                </c:pt>
                <c:pt idx="857">
                  <c:v>26449.532232358983</c:v>
                </c:pt>
                <c:pt idx="858">
                  <c:v>26358.423047736251</c:v>
                </c:pt>
                <c:pt idx="859">
                  <c:v>27121.596453046659</c:v>
                </c:pt>
                <c:pt idx="860">
                  <c:v>26089.918921289263</c:v>
                </c:pt>
                <c:pt idx="861">
                  <c:v>26985.468612492696</c:v>
                </c:pt>
                <c:pt idx="862">
                  <c:v>28103.431901451622</c:v>
                </c:pt>
                <c:pt idx="863">
                  <c:v>28811.93979598839</c:v>
                </c:pt>
                <c:pt idx="864">
                  <c:v>28642.583899866135</c:v>
                </c:pt>
                <c:pt idx="865">
                  <c:v>27408.858352798328</c:v>
                </c:pt>
                <c:pt idx="866">
                  <c:v>28155.953666704725</c:v>
                </c:pt>
                <c:pt idx="867">
                  <c:v>27770.079473008453</c:v>
                </c:pt>
                <c:pt idx="868">
                  <c:v>28112.006883533759</c:v>
                </c:pt>
                <c:pt idx="869">
                  <c:v>28307.087725902431</c:v>
                </c:pt>
                <c:pt idx="870">
                  <c:v>29557.427300754382</c:v>
                </c:pt>
                <c:pt idx="871">
                  <c:v>31032.860155262493</c:v>
                </c:pt>
                <c:pt idx="872">
                  <c:v>29146.364097191825</c:v>
                </c:pt>
                <c:pt idx="873">
                  <c:v>28986.655055911979</c:v>
                </c:pt>
                <c:pt idx="874">
                  <c:v>28997.373783514653</c:v>
                </c:pt>
                <c:pt idx="875">
                  <c:v>30470.126956122094</c:v>
                </c:pt>
                <c:pt idx="876">
                  <c:v>31738.152431518458</c:v>
                </c:pt>
                <c:pt idx="877">
                  <c:v>31182.922341699934</c:v>
                </c:pt>
                <c:pt idx="878">
                  <c:v>32320.179340343671</c:v>
                </c:pt>
                <c:pt idx="879">
                  <c:v>31102.853446507957</c:v>
                </c:pt>
                <c:pt idx="880">
                  <c:v>30734.343591528017</c:v>
                </c:pt>
                <c:pt idx="881">
                  <c:v>31292.253363247211</c:v>
                </c:pt>
                <c:pt idx="882">
                  <c:v>31033.932028022762</c:v>
                </c:pt>
                <c:pt idx="883">
                  <c:v>30613.757905997929</c:v>
                </c:pt>
                <c:pt idx="884">
                  <c:v>29899.890647659824</c:v>
                </c:pt>
                <c:pt idx="885">
                  <c:v>30592.32045079258</c:v>
                </c:pt>
                <c:pt idx="886">
                  <c:v>31245.090961795442</c:v>
                </c:pt>
                <c:pt idx="887">
                  <c:v>29638.353694154572</c:v>
                </c:pt>
                <c:pt idx="888">
                  <c:v>28388.550055682757</c:v>
                </c:pt>
                <c:pt idx="889">
                  <c:v>28969.505091747702</c:v>
                </c:pt>
                <c:pt idx="890">
                  <c:v>28510.743550353243</c:v>
                </c:pt>
                <c:pt idx="891">
                  <c:v>28755.130539694215</c:v>
                </c:pt>
                <c:pt idx="892">
                  <c:v>28764.777394536621</c:v>
                </c:pt>
                <c:pt idx="893">
                  <c:v>29191.382753123056</c:v>
                </c:pt>
                <c:pt idx="894">
                  <c:v>29168.873425157442</c:v>
                </c:pt>
                <c:pt idx="895">
                  <c:v>29909.537502502233</c:v>
                </c:pt>
                <c:pt idx="896">
                  <c:v>29582.616310620666</c:v>
                </c:pt>
                <c:pt idx="897">
                  <c:v>31744.583668080064</c:v>
                </c:pt>
                <c:pt idx="898">
                  <c:v>33183.036912358948</c:v>
                </c:pt>
                <c:pt idx="899">
                  <c:v>32033.989313352267</c:v>
                </c:pt>
                <c:pt idx="900">
                  <c:v>34597.605352627004</c:v>
                </c:pt>
                <c:pt idx="901">
                  <c:v>34818.716997623051</c:v>
                </c:pt>
                <c:pt idx="902">
                  <c:v>35000.468454504611</c:v>
                </c:pt>
                <c:pt idx="903">
                  <c:v>34008.360183501427</c:v>
                </c:pt>
                <c:pt idx="904">
                  <c:v>34008.360183501427</c:v>
                </c:pt>
                <c:pt idx="905">
                  <c:v>34008.360183501427</c:v>
                </c:pt>
                <c:pt idx="906">
                  <c:v>33658.749100837522</c:v>
                </c:pt>
                <c:pt idx="907">
                  <c:v>34071.45224974375</c:v>
                </c:pt>
                <c:pt idx="908">
                  <c:v>32644.64543059389</c:v>
                </c:pt>
                <c:pt idx="909">
                  <c:v>31341.128612449673</c:v>
                </c:pt>
                <c:pt idx="910">
                  <c:v>32567.950946400233</c:v>
                </c:pt>
                <c:pt idx="911">
                  <c:v>32533.510781800065</c:v>
                </c:pt>
                <c:pt idx="912">
                  <c:v>32579.816885464159</c:v>
                </c:pt>
                <c:pt idx="913">
                  <c:v>32422.376133006244</c:v>
                </c:pt>
                <c:pt idx="914">
                  <c:v>33832.396989577872</c:v>
                </c:pt>
                <c:pt idx="915">
                  <c:v>33815.032200703834</c:v>
                </c:pt>
                <c:pt idx="916">
                  <c:v>34194.742250749397</c:v>
                </c:pt>
                <c:pt idx="917">
                  <c:v>36212.530717912246</c:v>
                </c:pt>
                <c:pt idx="918">
                  <c:v>33736.311824474877</c:v>
                </c:pt>
                <c:pt idx="919">
                  <c:v>33057.927405795919</c:v>
                </c:pt>
                <c:pt idx="920">
                  <c:v>33282.512008566766</c:v>
                </c:pt>
                <c:pt idx="921">
                  <c:v>31830.815658697455</c:v>
                </c:pt>
                <c:pt idx="922">
                  <c:v>31131.593493369652</c:v>
                </c:pt>
                <c:pt idx="923">
                  <c:v>30960.26090981251</c:v>
                </c:pt>
                <c:pt idx="924">
                  <c:v>29534.032916958447</c:v>
                </c:pt>
                <c:pt idx="925">
                  <c:v>29293.241177905165</c:v>
                </c:pt>
                <c:pt idx="926">
                  <c:v>30082.760245377947</c:v>
                </c:pt>
                <c:pt idx="927">
                  <c:v>30277.53529391504</c:v>
                </c:pt>
                <c:pt idx="928">
                  <c:v>29977.413859542139</c:v>
                </c:pt>
                <c:pt idx="929">
                  <c:v>28742.198544302461</c:v>
                </c:pt>
                <c:pt idx="930">
                  <c:v>29231.885590550242</c:v>
                </c:pt>
                <c:pt idx="931">
                  <c:v>28859.121456054294</c:v>
                </c:pt>
                <c:pt idx="932">
                  <c:v>31763.671808384523</c:v>
                </c:pt>
                <c:pt idx="933">
                  <c:v>34936.218735670685</c:v>
                </c:pt>
                <c:pt idx="934">
                  <c:v>33302.192102624009</c:v>
                </c:pt>
                <c:pt idx="935">
                  <c:v>31089.918000071968</c:v>
                </c:pt>
                <c:pt idx="936">
                  <c:v>29928.79245069484</c:v>
                </c:pt>
                <c:pt idx="937">
                  <c:v>28472.465490459119</c:v>
                </c:pt>
                <c:pt idx="938">
                  <c:v>27675.421681140921</c:v>
                </c:pt>
                <c:pt idx="939">
                  <c:v>26961.72885841809</c:v>
                </c:pt>
                <c:pt idx="940">
                  <c:v>27460.677125398688</c:v>
                </c:pt>
                <c:pt idx="941">
                  <c:v>26282.186787147526</c:v>
                </c:pt>
                <c:pt idx="942">
                  <c:v>27856.594311726683</c:v>
                </c:pt>
                <c:pt idx="943">
                  <c:v>27220.001151604563</c:v>
                </c:pt>
                <c:pt idx="944">
                  <c:v>25126.849500728407</c:v>
                </c:pt>
                <c:pt idx="945">
                  <c:v>25492.088893378939</c:v>
                </c:pt>
                <c:pt idx="946">
                  <c:v>25784.974999054328</c:v>
                </c:pt>
                <c:pt idx="947">
                  <c:v>26115.484813956791</c:v>
                </c:pt>
                <c:pt idx="948">
                  <c:v>25700.466359867358</c:v>
                </c:pt>
                <c:pt idx="949">
                  <c:v>25643.162556583044</c:v>
                </c:pt>
                <c:pt idx="950">
                  <c:v>25293.551473919142</c:v>
                </c:pt>
                <c:pt idx="951">
                  <c:v>25566.757485537288</c:v>
                </c:pt>
                <c:pt idx="952">
                  <c:v>25257.664243579471</c:v>
                </c:pt>
                <c:pt idx="953">
                  <c:v>25166.209688842886</c:v>
                </c:pt>
                <c:pt idx="954">
                  <c:v>24786.499638797322</c:v>
                </c:pt>
                <c:pt idx="955">
                  <c:v>25075.623373550003</c:v>
                </c:pt>
                <c:pt idx="956">
                  <c:v>25814.495140140185</c:v>
                </c:pt>
                <c:pt idx="957">
                  <c:v>25632.743683258621</c:v>
                </c:pt>
                <c:pt idx="958">
                  <c:v>25369.956544964894</c:v>
                </c:pt>
                <c:pt idx="959">
                  <c:v>25794.815046082946</c:v>
                </c:pt>
                <c:pt idx="960">
                  <c:v>25892.057863777543</c:v>
                </c:pt>
                <c:pt idx="961">
                  <c:v>26239.932467554041</c:v>
                </c:pt>
                <c:pt idx="962">
                  <c:v>26015.347864783191</c:v>
                </c:pt>
                <c:pt idx="963">
                  <c:v>25391.951944205339</c:v>
                </c:pt>
                <c:pt idx="964">
                  <c:v>24474.512265360499</c:v>
                </c:pt>
                <c:pt idx="965">
                  <c:v>24324.596254747998</c:v>
                </c:pt>
                <c:pt idx="966">
                  <c:v>25757.770163151672</c:v>
                </c:pt>
                <c:pt idx="967">
                  <c:v>25112.378843333379</c:v>
                </c:pt>
                <c:pt idx="968">
                  <c:v>25147.687247377249</c:v>
                </c:pt>
                <c:pt idx="969">
                  <c:v>25513.505466323582</c:v>
                </c:pt>
                <c:pt idx="970">
                  <c:v>26970.411252855105</c:v>
                </c:pt>
                <c:pt idx="971">
                  <c:v>28341.650747608055</c:v>
                </c:pt>
                <c:pt idx="972">
                  <c:v>28804.711784248986</c:v>
                </c:pt>
                <c:pt idx="973">
                  <c:v>28840.599014588657</c:v>
                </c:pt>
                <c:pt idx="974">
                  <c:v>28427.317039386628</c:v>
                </c:pt>
                <c:pt idx="975">
                  <c:v>28048.76464193267</c:v>
                </c:pt>
                <c:pt idx="976">
                  <c:v>26737.433668795136</c:v>
                </c:pt>
                <c:pt idx="977">
                  <c:v>27996.670275310564</c:v>
                </c:pt>
                <c:pt idx="978">
                  <c:v>28081.178914497534</c:v>
                </c:pt>
                <c:pt idx="979">
                  <c:v>28404.742813850382</c:v>
                </c:pt>
                <c:pt idx="980">
                  <c:v>26578.545850597719</c:v>
                </c:pt>
                <c:pt idx="981">
                  <c:v>25139.583679236031</c:v>
                </c:pt>
                <c:pt idx="982">
                  <c:v>24914.999076465181</c:v>
                </c:pt>
                <c:pt idx="983">
                  <c:v>24926.575602381206</c:v>
                </c:pt>
                <c:pt idx="984">
                  <c:v>24801.56069901407</c:v>
                </c:pt>
                <c:pt idx="985">
                  <c:v>23704.094465649152</c:v>
                </c:pt>
                <c:pt idx="986">
                  <c:v>23440.728501059624</c:v>
                </c:pt>
                <c:pt idx="987">
                  <c:v>24684.626210736318</c:v>
                </c:pt>
                <c:pt idx="988">
                  <c:v>24626.743581156203</c:v>
                </c:pt>
                <c:pt idx="989">
                  <c:v>24935.836823114023</c:v>
                </c:pt>
                <c:pt idx="990">
                  <c:v>24935.836823114023</c:v>
                </c:pt>
                <c:pt idx="991">
                  <c:v>24979.827621594912</c:v>
                </c:pt>
                <c:pt idx="992">
                  <c:v>24614.58822894438</c:v>
                </c:pt>
                <c:pt idx="993">
                  <c:v>25070.413936887795</c:v>
                </c:pt>
                <c:pt idx="994">
                  <c:v>25761.24312092648</c:v>
                </c:pt>
                <c:pt idx="995">
                  <c:v>25672.682697668901</c:v>
                </c:pt>
                <c:pt idx="996">
                  <c:v>25125.691848136805</c:v>
                </c:pt>
                <c:pt idx="997">
                  <c:v>25244.930065071843</c:v>
                </c:pt>
                <c:pt idx="998">
                  <c:v>25650.976711576357</c:v>
                </c:pt>
                <c:pt idx="999">
                  <c:v>25396.293141423848</c:v>
                </c:pt>
                <c:pt idx="1000">
                  <c:v>26583.75528725993</c:v>
                </c:pt>
                <c:pt idx="1001">
                  <c:v>27302.657546644972</c:v>
                </c:pt>
                <c:pt idx="1002">
                  <c:v>25956.88640890727</c:v>
                </c:pt>
                <c:pt idx="1003">
                  <c:v>24877.954193533908</c:v>
                </c:pt>
                <c:pt idx="1004">
                  <c:v>25021.503114892595</c:v>
                </c:pt>
                <c:pt idx="1005">
                  <c:v>25643.162556583044</c:v>
                </c:pt>
                <c:pt idx="1006">
                  <c:v>25626.955420300612</c:v>
                </c:pt>
                <c:pt idx="1007">
                  <c:v>25786.422064793831</c:v>
                </c:pt>
                <c:pt idx="1008">
                  <c:v>25971.935892598103</c:v>
                </c:pt>
                <c:pt idx="1009">
                  <c:v>27230.304259669825</c:v>
                </c:pt>
                <c:pt idx="1010">
                  <c:v>27296.290457391158</c:v>
                </c:pt>
                <c:pt idx="1011">
                  <c:v>25332.911662033621</c:v>
                </c:pt>
                <c:pt idx="1012">
                  <c:v>25183.57447771692</c:v>
                </c:pt>
                <c:pt idx="1013">
                  <c:v>24904.580203140762</c:v>
                </c:pt>
                <c:pt idx="1014">
                  <c:v>25667.473261006693</c:v>
                </c:pt>
                <c:pt idx="1015">
                  <c:v>25560.969222579279</c:v>
                </c:pt>
                <c:pt idx="1016">
                  <c:v>24809.652690629369</c:v>
                </c:pt>
                <c:pt idx="1017">
                  <c:v>24460.331021113368</c:v>
                </c:pt>
                <c:pt idx="1018">
                  <c:v>23781.078362990706</c:v>
                </c:pt>
                <c:pt idx="1019">
                  <c:v>23852.852823670051</c:v>
                </c:pt>
                <c:pt idx="1020">
                  <c:v>22380.897553447699</c:v>
                </c:pt>
                <c:pt idx="1021">
                  <c:v>22396.52586343433</c:v>
                </c:pt>
                <c:pt idx="1022">
                  <c:v>24418.944940963585</c:v>
                </c:pt>
                <c:pt idx="1023">
                  <c:v>24681.153252961514</c:v>
                </c:pt>
                <c:pt idx="1024">
                  <c:v>25224.092318423001</c:v>
                </c:pt>
                <c:pt idx="1025">
                  <c:v>24902.843724253358</c:v>
                </c:pt>
                <c:pt idx="1026">
                  <c:v>24852.485836518656</c:v>
                </c:pt>
                <c:pt idx="1027">
                  <c:v>25209.042834732172</c:v>
                </c:pt>
                <c:pt idx="1028">
                  <c:v>26140.953170972043</c:v>
                </c:pt>
                <c:pt idx="1029">
                  <c:v>25985.82772369733</c:v>
                </c:pt>
                <c:pt idx="1030">
                  <c:v>25197.466308816147</c:v>
                </c:pt>
                <c:pt idx="1031">
                  <c:v>26212.727631651385</c:v>
                </c:pt>
                <c:pt idx="1032">
                  <c:v>27495.40670314676</c:v>
                </c:pt>
                <c:pt idx="1033">
                  <c:v>26763.77026525409</c:v>
                </c:pt>
                <c:pt idx="1034">
                  <c:v>26447.731107746658</c:v>
                </c:pt>
                <c:pt idx="1035">
                  <c:v>25884.533121932127</c:v>
                </c:pt>
                <c:pt idx="1036">
                  <c:v>27776.137456610322</c:v>
                </c:pt>
                <c:pt idx="1037">
                  <c:v>28233.989056589042</c:v>
                </c:pt>
                <c:pt idx="1038">
                  <c:v>29978.571512133742</c:v>
                </c:pt>
                <c:pt idx="1039">
                  <c:v>29716.942026431614</c:v>
                </c:pt>
                <c:pt idx="1040">
                  <c:v>29613.910945779007</c:v>
                </c:pt>
                <c:pt idx="1041">
                  <c:v>29138.115730630456</c:v>
                </c:pt>
                <c:pt idx="1042">
                  <c:v>29819.973107084221</c:v>
                </c:pt>
                <c:pt idx="1043">
                  <c:v>29124.223899531225</c:v>
                </c:pt>
                <c:pt idx="1044">
                  <c:v>29911.427661820806</c:v>
                </c:pt>
                <c:pt idx="1045">
                  <c:v>31474.258660483942</c:v>
                </c:pt>
                <c:pt idx="1046">
                  <c:v>32351.759324918501</c:v>
                </c:pt>
                <c:pt idx="1047">
                  <c:v>33312.03214965263</c:v>
                </c:pt>
                <c:pt idx="1048">
                  <c:v>34036.722671995682</c:v>
                </c:pt>
                <c:pt idx="1049">
                  <c:v>34297.773331402008</c:v>
                </c:pt>
                <c:pt idx="1050">
                  <c:v>32485.468199248568</c:v>
                </c:pt>
                <c:pt idx="1051">
                  <c:v>32485.468199248568</c:v>
                </c:pt>
                <c:pt idx="1052">
                  <c:v>32485.468199248568</c:v>
                </c:pt>
                <c:pt idx="1053">
                  <c:v>32811.926230080426</c:v>
                </c:pt>
                <c:pt idx="1054">
                  <c:v>33839.342905127487</c:v>
                </c:pt>
                <c:pt idx="1055">
                  <c:v>32686.320923891573</c:v>
                </c:pt>
                <c:pt idx="1056">
                  <c:v>31436.056124961066</c:v>
                </c:pt>
                <c:pt idx="1057">
                  <c:v>30945.211426121678</c:v>
                </c:pt>
                <c:pt idx="1058">
                  <c:v>30682.424287827951</c:v>
                </c:pt>
                <c:pt idx="1059">
                  <c:v>32058.873219243113</c:v>
                </c:pt>
                <c:pt idx="1060">
                  <c:v>32345.971061960488</c:v>
                </c:pt>
                <c:pt idx="1061">
                  <c:v>32649.276040960296</c:v>
                </c:pt>
                <c:pt idx="1062">
                  <c:v>30222.836208961831</c:v>
                </c:pt>
                <c:pt idx="1063">
                  <c:v>30478.677431705943</c:v>
                </c:pt>
                <c:pt idx="1064">
                  <c:v>30619.332221585624</c:v>
                </c:pt>
                <c:pt idx="1065">
                  <c:v>31455.157392722504</c:v>
                </c:pt>
                <c:pt idx="1066">
                  <c:v>32095.339275878585</c:v>
                </c:pt>
                <c:pt idx="1067">
                  <c:v>32080.868618483557</c:v>
                </c:pt>
                <c:pt idx="1068">
                  <c:v>32771.987215670146</c:v>
                </c:pt>
                <c:pt idx="1069">
                  <c:v>32502.254161826804</c:v>
                </c:pt>
                <c:pt idx="1070">
                  <c:v>34696.596225734917</c:v>
                </c:pt>
                <c:pt idx="1071">
                  <c:v>34745.784884352106</c:v>
                </c:pt>
                <c:pt idx="1072">
                  <c:v>35336.187706069286</c:v>
                </c:pt>
                <c:pt idx="1073">
                  <c:v>35759.888554595738</c:v>
                </c:pt>
                <c:pt idx="1074">
                  <c:v>36723.055510808867</c:v>
                </c:pt>
                <c:pt idx="1075">
                  <c:v>36723.055510808867</c:v>
                </c:pt>
                <c:pt idx="1076">
                  <c:v>38124.393972943479</c:v>
                </c:pt>
                <c:pt idx="1077">
                  <c:v>38527.835901116894</c:v>
                </c:pt>
                <c:pt idx="1078">
                  <c:v>38266.206415414767</c:v>
                </c:pt>
                <c:pt idx="1079">
                  <c:v>37747.578054376929</c:v>
                </c:pt>
                <c:pt idx="1080">
                  <c:v>38282.413551697202</c:v>
                </c:pt>
                <c:pt idx="1081">
                  <c:v>39215.481540528672</c:v>
                </c:pt>
                <c:pt idx="1082">
                  <c:v>38739.686325380113</c:v>
                </c:pt>
                <c:pt idx="1083">
                  <c:v>39030.257125872296</c:v>
                </c:pt>
                <c:pt idx="1084">
                  <c:v>38369.23749606737</c:v>
                </c:pt>
                <c:pt idx="1085">
                  <c:v>38369.23749606737</c:v>
                </c:pt>
                <c:pt idx="1086">
                  <c:v>38369.23749606737</c:v>
                </c:pt>
                <c:pt idx="1087">
                  <c:v>38140.890522373811</c:v>
                </c:pt>
                <c:pt idx="1088">
                  <c:v>37569.299555270169</c:v>
                </c:pt>
                <c:pt idx="1089">
                  <c:v>37586.664344144199</c:v>
                </c:pt>
                <c:pt idx="1090">
                  <c:v>39206.220319795852</c:v>
                </c:pt>
                <c:pt idx="1091">
                  <c:v>39012.892336998266</c:v>
                </c:pt>
                <c:pt idx="1092">
                  <c:v>38745.474588338126</c:v>
                </c:pt>
                <c:pt idx="1093">
                  <c:v>38556.77721590695</c:v>
                </c:pt>
                <c:pt idx="1094">
                  <c:v>38469.663858388871</c:v>
                </c:pt>
                <c:pt idx="1095">
                  <c:v>38453.74613525434</c:v>
                </c:pt>
                <c:pt idx="1096">
                  <c:v>37152.544622293331</c:v>
                </c:pt>
                <c:pt idx="1097">
                  <c:v>38123.815146647677</c:v>
                </c:pt>
                <c:pt idx="1098">
                  <c:v>36775.149877430973</c:v>
                </c:pt>
                <c:pt idx="1099">
                  <c:v>37873.762186861575</c:v>
                </c:pt>
                <c:pt idx="1100">
                  <c:v>41059.622118951171</c:v>
                </c:pt>
                <c:pt idx="1101">
                  <c:v>43047.311618732354</c:v>
                </c:pt>
                <c:pt idx="1102">
                  <c:v>37438.484812419105</c:v>
                </c:pt>
                <c:pt idx="1103">
                  <c:v>32567.082706956531</c:v>
                </c:pt>
                <c:pt idx="1104">
                  <c:v>36558.668842801337</c:v>
                </c:pt>
                <c:pt idx="1105">
                  <c:v>42966.275937320192</c:v>
                </c:pt>
                <c:pt idx="1106">
                  <c:v>48795.056736037885</c:v>
                </c:pt>
                <c:pt idx="1107">
                  <c:v>53014.700432428355</c:v>
                </c:pt>
                <c:pt idx="1108">
                  <c:v>55794.224304865529</c:v>
                </c:pt>
                <c:pt idx="1109">
                  <c:v>55811.589093739567</c:v>
                </c:pt>
                <c:pt idx="1110">
                  <c:v>55828.953882613598</c:v>
                </c:pt>
                <c:pt idx="1111">
                  <c:v>55846.318671487636</c:v>
                </c:pt>
                <c:pt idx="1112">
                  <c:v>55811.589093739567</c:v>
                </c:pt>
                <c:pt idx="1113">
                  <c:v>55800.012567823542</c:v>
                </c:pt>
                <c:pt idx="1114">
                  <c:v>55800.012567823542</c:v>
                </c:pt>
                <c:pt idx="1115">
                  <c:v>34276.935584753162</c:v>
                </c:pt>
                <c:pt idx="1116">
                  <c:v>31930.373781575254</c:v>
                </c:pt>
                <c:pt idx="1117">
                  <c:v>30665.059498953917</c:v>
                </c:pt>
                <c:pt idx="1118">
                  <c:v>29586.127283580554</c:v>
                </c:pt>
                <c:pt idx="1119">
                  <c:v>28548.870561504871</c:v>
                </c:pt>
                <c:pt idx="1120">
                  <c:v>28753.775070218482</c:v>
                </c:pt>
                <c:pt idx="1121">
                  <c:v>29211.0478439014</c:v>
                </c:pt>
                <c:pt idx="1122">
                  <c:v>28810.500047206995</c:v>
                </c:pt>
                <c:pt idx="1123">
                  <c:v>29176.318266153332</c:v>
                </c:pt>
                <c:pt idx="1124">
                  <c:v>28791.977605741358</c:v>
                </c:pt>
                <c:pt idx="1125">
                  <c:v>28488.672626741551</c:v>
                </c:pt>
                <c:pt idx="1126">
                  <c:v>28077.705956722726</c:v>
                </c:pt>
                <c:pt idx="1127">
                  <c:v>27459.519472807086</c:v>
                </c:pt>
                <c:pt idx="1128">
                  <c:v>27288.186889249944</c:v>
                </c:pt>
                <c:pt idx="1129">
                  <c:v>27239.565480402645</c:v>
                </c:pt>
                <c:pt idx="1130">
                  <c:v>27057.814023521081</c:v>
                </c:pt>
                <c:pt idx="1131">
                  <c:v>27651.689803013072</c:v>
                </c:pt>
                <c:pt idx="1132">
                  <c:v>27287.029236658342</c:v>
                </c:pt>
                <c:pt idx="1133">
                  <c:v>26652.635616460269</c:v>
                </c:pt>
                <c:pt idx="1134">
                  <c:v>27568.338816417705</c:v>
                </c:pt>
                <c:pt idx="1135">
                  <c:v>27077.494117578321</c:v>
                </c:pt>
                <c:pt idx="1136">
                  <c:v>26881.850829597526</c:v>
                </c:pt>
                <c:pt idx="1137">
                  <c:v>26997.616088757761</c:v>
                </c:pt>
                <c:pt idx="1138">
                  <c:v>27012.66557244859</c:v>
                </c:pt>
                <c:pt idx="1139">
                  <c:v>26436.154581830633</c:v>
                </c:pt>
                <c:pt idx="1140">
                  <c:v>26352.803595235266</c:v>
                </c:pt>
                <c:pt idx="1141">
                  <c:v>26386.375520391735</c:v>
                </c:pt>
                <c:pt idx="1142">
                  <c:v>26680.419278658723</c:v>
                </c:pt>
                <c:pt idx="1143">
                  <c:v>26167.579180578894</c:v>
                </c:pt>
                <c:pt idx="1144">
                  <c:v>26252.087819765864</c:v>
                </c:pt>
                <c:pt idx="1145">
                  <c:v>28154.111027768478</c:v>
                </c:pt>
                <c:pt idx="1146">
                  <c:v>27871.643795417513</c:v>
                </c:pt>
                <c:pt idx="1147">
                  <c:v>27186.31346118894</c:v>
                </c:pt>
                <c:pt idx="1148">
                  <c:v>25981.19711333092</c:v>
                </c:pt>
                <c:pt idx="1149">
                  <c:v>26114.327161365189</c:v>
                </c:pt>
                <c:pt idx="1150">
                  <c:v>25951.098145949261</c:v>
                </c:pt>
                <c:pt idx="1151">
                  <c:v>25951.098145949261</c:v>
                </c:pt>
                <c:pt idx="1152">
                  <c:v>25734.327698171724</c:v>
                </c:pt>
                <c:pt idx="1153">
                  <c:v>25452.149878968659</c:v>
                </c:pt>
                <c:pt idx="1154">
                  <c:v>24228.511089645006</c:v>
                </c:pt>
                <c:pt idx="1155">
                  <c:v>24147.475408232844</c:v>
                </c:pt>
                <c:pt idx="1156">
                  <c:v>23730.431062108106</c:v>
                </c:pt>
                <c:pt idx="1157">
                  <c:v>24028.237191297801</c:v>
                </c:pt>
                <c:pt idx="1158">
                  <c:v>24611.694097465373</c:v>
                </c:pt>
                <c:pt idx="1159">
                  <c:v>24172.364938952291</c:v>
                </c:pt>
                <c:pt idx="1160">
                  <c:v>25307.948527787648</c:v>
                </c:pt>
                <c:pt idx="1161">
                  <c:v>25086.751688328764</c:v>
                </c:pt>
                <c:pt idx="1162">
                  <c:v>24844.344193031357</c:v>
                </c:pt>
                <c:pt idx="1163">
                  <c:v>24408.010701496023</c:v>
                </c:pt>
                <c:pt idx="1164">
                  <c:v>24408.010701496023</c:v>
                </c:pt>
                <c:pt idx="1165">
                  <c:v>24408.010701496023</c:v>
                </c:pt>
                <c:pt idx="1166">
                  <c:v>24365.589389818975</c:v>
                </c:pt>
                <c:pt idx="1167">
                  <c:v>24301.351403565164</c:v>
                </c:pt>
                <c:pt idx="1168">
                  <c:v>23891.682736512543</c:v>
                </c:pt>
                <c:pt idx="1169">
                  <c:v>23540.191868331302</c:v>
                </c:pt>
                <c:pt idx="1170">
                  <c:v>23940.164235572025</c:v>
                </c:pt>
                <c:pt idx="1171">
                  <c:v>23925.316776485059</c:v>
                </c:pt>
                <c:pt idx="1172">
                  <c:v>23226.274161921159</c:v>
                </c:pt>
                <c:pt idx="1173">
                  <c:v>23698.968777751103</c:v>
                </c:pt>
                <c:pt idx="1174">
                  <c:v>24003.190184349351</c:v>
                </c:pt>
                <c:pt idx="1175">
                  <c:v>24073.4883579856</c:v>
                </c:pt>
                <c:pt idx="1176">
                  <c:v>24211.660630305123</c:v>
                </c:pt>
                <c:pt idx="1177">
                  <c:v>24706.777939450076</c:v>
                </c:pt>
                <c:pt idx="1178">
                  <c:v>24652.539262377282</c:v>
                </c:pt>
                <c:pt idx="1179">
                  <c:v>24194.086086896059</c:v>
                </c:pt>
                <c:pt idx="1180">
                  <c:v>24448.007938220093</c:v>
                </c:pt>
                <c:pt idx="1181">
                  <c:v>24321.980281414973</c:v>
                </c:pt>
                <c:pt idx="1182">
                  <c:v>24303.169459779892</c:v>
                </c:pt>
                <c:pt idx="1183">
                  <c:v>24246.809717123244</c:v>
                </c:pt>
                <c:pt idx="1184">
                  <c:v>24628.601522216664</c:v>
                </c:pt>
                <c:pt idx="1185">
                  <c:v>24325.592153094902</c:v>
                </c:pt>
                <c:pt idx="1186">
                  <c:v>25277.04157213723</c:v>
                </c:pt>
                <c:pt idx="1187">
                  <c:v>25496.420355381386</c:v>
                </c:pt>
                <c:pt idx="1188">
                  <c:v>24828.587705837024</c:v>
                </c:pt>
                <c:pt idx="1189">
                  <c:v>24839.496043125408</c:v>
                </c:pt>
                <c:pt idx="1190">
                  <c:v>24448.007938220093</c:v>
                </c:pt>
                <c:pt idx="1191">
                  <c:v>23938.952198095536</c:v>
                </c:pt>
                <c:pt idx="1192">
                  <c:v>23560.796505431579</c:v>
                </c:pt>
                <c:pt idx="1193">
                  <c:v>23617.76226682647</c:v>
                </c:pt>
                <c:pt idx="1194">
                  <c:v>23964.392864727004</c:v>
                </c:pt>
                <c:pt idx="1195">
                  <c:v>24403.162551590074</c:v>
                </c:pt>
                <c:pt idx="1196">
                  <c:v>24098.941144991826</c:v>
                </c:pt>
                <c:pt idx="1197">
                  <c:v>24095.305032562366</c:v>
                </c:pt>
                <c:pt idx="1198">
                  <c:v>23637.154866450262</c:v>
                </c:pt>
                <c:pt idx="1199">
                  <c:v>23892.894773989028</c:v>
                </c:pt>
                <c:pt idx="1200">
                  <c:v>23640.790978879726</c:v>
                </c:pt>
                <c:pt idx="1201">
                  <c:v>23300.208447986868</c:v>
                </c:pt>
                <c:pt idx="1202">
                  <c:v>23347.477909569861</c:v>
                </c:pt>
                <c:pt idx="1203">
                  <c:v>23890.470699036057</c:v>
                </c:pt>
                <c:pt idx="1204">
                  <c:v>24027.430933879092</c:v>
                </c:pt>
                <c:pt idx="1205">
                  <c:v>23702.604890180566</c:v>
                </c:pt>
                <c:pt idx="1206">
                  <c:v>23852.291518526716</c:v>
                </c:pt>
                <c:pt idx="1207">
                  <c:v>23669.879878315416</c:v>
                </c:pt>
                <c:pt idx="1208">
                  <c:v>24502.54962466201</c:v>
                </c:pt>
                <c:pt idx="1209">
                  <c:v>24067.428170603165</c:v>
                </c:pt>
                <c:pt idx="1210">
                  <c:v>24067.428170603165</c:v>
                </c:pt>
                <c:pt idx="1211">
                  <c:v>24267.414354223525</c:v>
                </c:pt>
                <c:pt idx="1212">
                  <c:v>25508.540730146255</c:v>
                </c:pt>
                <c:pt idx="1213">
                  <c:v>24398.920420422368</c:v>
                </c:pt>
                <c:pt idx="1214">
                  <c:v>24289.231028800292</c:v>
                </c:pt>
                <c:pt idx="1215">
                  <c:v>24320.744003188956</c:v>
                </c:pt>
                <c:pt idx="1216">
                  <c:v>23416.564045729621</c:v>
                </c:pt>
                <c:pt idx="1217">
                  <c:v>22950.535636020355</c:v>
                </c:pt>
                <c:pt idx="1218">
                  <c:v>23021.439828394847</c:v>
                </c:pt>
                <c:pt idx="1219">
                  <c:v>23197.488271854589</c:v>
                </c:pt>
                <c:pt idx="1220">
                  <c:v>23302.632522939843</c:v>
                </c:pt>
                <c:pt idx="1221">
                  <c:v>22136.046451821065</c:v>
                </c:pt>
                <c:pt idx="1222">
                  <c:v>21899.093125167848</c:v>
                </c:pt>
                <c:pt idx="1223">
                  <c:v>21977.269542401264</c:v>
                </c:pt>
                <c:pt idx="1224">
                  <c:v>21725.165747291958</c:v>
                </c:pt>
                <c:pt idx="1225">
                  <c:v>21780.313452472117</c:v>
                </c:pt>
                <c:pt idx="1226">
                  <c:v>21751.830571774673</c:v>
                </c:pt>
                <c:pt idx="1227">
                  <c:v>22249.977974610847</c:v>
                </c:pt>
                <c:pt idx="1228">
                  <c:v>22512.990107008533</c:v>
                </c:pt>
                <c:pt idx="1229">
                  <c:v>22979.624535456045</c:v>
                </c:pt>
                <c:pt idx="1230">
                  <c:v>23520.496259338386</c:v>
                </c:pt>
                <c:pt idx="1231">
                  <c:v>23481.408050721679</c:v>
                </c:pt>
                <c:pt idx="1232">
                  <c:v>23313.540860228226</c:v>
                </c:pt>
                <c:pt idx="1233">
                  <c:v>22832.36198206287</c:v>
                </c:pt>
                <c:pt idx="1234">
                  <c:v>23119.614863990297</c:v>
                </c:pt>
                <c:pt idx="1235">
                  <c:v>23500.194631607228</c:v>
                </c:pt>
                <c:pt idx="1236">
                  <c:v>23532.919643472378</c:v>
                </c:pt>
                <c:pt idx="1237">
                  <c:v>24279.534728988394</c:v>
                </c:pt>
                <c:pt idx="1238">
                  <c:v>23802.597981990744</c:v>
                </c:pt>
                <c:pt idx="1239">
                  <c:v>23951.072572860408</c:v>
                </c:pt>
                <c:pt idx="1240">
                  <c:v>24757.683513462533</c:v>
                </c:pt>
                <c:pt idx="1241">
                  <c:v>24492.853324850115</c:v>
                </c:pt>
                <c:pt idx="1242">
                  <c:v>23904.712139384777</c:v>
                </c:pt>
                <c:pt idx="1243">
                  <c:v>23658.971541027029</c:v>
                </c:pt>
                <c:pt idx="1244">
                  <c:v>23847.443368620767</c:v>
                </c:pt>
                <c:pt idx="1245">
                  <c:v>24033.794130630649</c:v>
                </c:pt>
                <c:pt idx="1246">
                  <c:v>23649.881259953378</c:v>
                </c:pt>
                <c:pt idx="1247">
                  <c:v>23507.466856466152</c:v>
                </c:pt>
                <c:pt idx="1248">
                  <c:v>23743.208145642879</c:v>
                </c:pt>
                <c:pt idx="1249">
                  <c:v>23076.575413200244</c:v>
                </c:pt>
                <c:pt idx="1250">
                  <c:v>23076.575413200244</c:v>
                </c:pt>
                <c:pt idx="1251">
                  <c:v>22778.414193984434</c:v>
                </c:pt>
                <c:pt idx="1252">
                  <c:v>23245.060742806705</c:v>
                </c:pt>
                <c:pt idx="1253">
                  <c:v>23117.796807775569</c:v>
                </c:pt>
                <c:pt idx="1254">
                  <c:v>22905.084230652094</c:v>
                </c:pt>
                <c:pt idx="1255">
                  <c:v>22397.240528004022</c:v>
                </c:pt>
                <c:pt idx="1256">
                  <c:v>22282.096967737754</c:v>
                </c:pt>
                <c:pt idx="1257">
                  <c:v>22895.387930840196</c:v>
                </c:pt>
                <c:pt idx="1258">
                  <c:v>23263.241304954012</c:v>
                </c:pt>
                <c:pt idx="1259">
                  <c:v>23632.003707175194</c:v>
                </c:pt>
                <c:pt idx="1260">
                  <c:v>23800.779925776016</c:v>
                </c:pt>
                <c:pt idx="1261">
                  <c:v>23827.444750258728</c:v>
                </c:pt>
                <c:pt idx="1262">
                  <c:v>23445.652945165311</c:v>
                </c:pt>
                <c:pt idx="1263">
                  <c:v>22940.233317470214</c:v>
                </c:pt>
                <c:pt idx="1264">
                  <c:v>22538.442894014763</c:v>
                </c:pt>
                <c:pt idx="1265">
                  <c:v>23264.75635179962</c:v>
                </c:pt>
                <c:pt idx="1266">
                  <c:v>23586.552301806929</c:v>
                </c:pt>
                <c:pt idx="1267">
                  <c:v>23313.540860228226</c:v>
                </c:pt>
                <c:pt idx="1268">
                  <c:v>23492.316388010062</c:v>
                </c:pt>
                <c:pt idx="1269">
                  <c:v>23653.517372382837</c:v>
                </c:pt>
                <c:pt idx="1270">
                  <c:v>23691.696552892183</c:v>
                </c:pt>
                <c:pt idx="1271">
                  <c:v>24038.339271167475</c:v>
                </c:pt>
                <c:pt idx="1272">
                  <c:v>23674.425018852242</c:v>
                </c:pt>
                <c:pt idx="1273">
                  <c:v>23447.471001380043</c:v>
                </c:pt>
                <c:pt idx="1274">
                  <c:v>23885.622549130108</c:v>
                </c:pt>
                <c:pt idx="1275">
                  <c:v>23480.802031983436</c:v>
                </c:pt>
                <c:pt idx="1276">
                  <c:v>22925.082849014128</c:v>
                </c:pt>
                <c:pt idx="1277">
                  <c:v>22505.11186341137</c:v>
                </c:pt>
                <c:pt idx="1278">
                  <c:v>22626.315611060072</c:v>
                </c:pt>
                <c:pt idx="1279">
                  <c:v>22362.69745992414</c:v>
                </c:pt>
                <c:pt idx="1280">
                  <c:v>23098.404208151776</c:v>
                </c:pt>
                <c:pt idx="1281">
                  <c:v>22743.277227541072</c:v>
                </c:pt>
                <c:pt idx="1282">
                  <c:v>22512.990107008533</c:v>
                </c:pt>
                <c:pt idx="1283">
                  <c:v>22748.125377447021</c:v>
                </c:pt>
                <c:pt idx="1284">
                  <c:v>22636.01191087197</c:v>
                </c:pt>
                <c:pt idx="1285">
                  <c:v>22749.337414923506</c:v>
                </c:pt>
                <c:pt idx="1286">
                  <c:v>22207.556662933799</c:v>
                </c:pt>
                <c:pt idx="1287">
                  <c:v>22166.953407471483</c:v>
                </c:pt>
                <c:pt idx="1288">
                  <c:v>21791.221789760501</c:v>
                </c:pt>
                <c:pt idx="1289">
                  <c:v>22315.427998341147</c:v>
                </c:pt>
                <c:pt idx="1290">
                  <c:v>22243.311768490166</c:v>
                </c:pt>
                <c:pt idx="1291">
                  <c:v>21942.120455583139</c:v>
                </c:pt>
                <c:pt idx="1292">
                  <c:v>22073.626521781982</c:v>
                </c:pt>
                <c:pt idx="1293">
                  <c:v>22248.765937134358</c:v>
                </c:pt>
                <c:pt idx="1294">
                  <c:v>22154.833032706614</c:v>
                </c:pt>
                <c:pt idx="1295">
                  <c:v>22451.176195707696</c:v>
                </c:pt>
                <c:pt idx="1296">
                  <c:v>22330.578466797233</c:v>
                </c:pt>
                <c:pt idx="1297">
                  <c:v>21886.669741033857</c:v>
                </c:pt>
                <c:pt idx="1298">
                  <c:v>21482.75825199455</c:v>
                </c:pt>
                <c:pt idx="1299">
                  <c:v>21123.086130847019</c:v>
                </c:pt>
                <c:pt idx="1300">
                  <c:v>20757.353822317054</c:v>
                </c:pt>
                <c:pt idx="1301">
                  <c:v>20777.958459417336</c:v>
                </c:pt>
                <c:pt idx="1302">
                  <c:v>21354.888298225167</c:v>
                </c:pt>
                <c:pt idx="1303">
                  <c:v>21458.517502464809</c:v>
                </c:pt>
                <c:pt idx="1304">
                  <c:v>22362.394450555021</c:v>
                </c:pt>
                <c:pt idx="1305">
                  <c:v>22064.53624070833</c:v>
                </c:pt>
                <c:pt idx="1306">
                  <c:v>22129.016634457439</c:v>
                </c:pt>
                <c:pt idx="1307">
                  <c:v>21945.453558643476</c:v>
                </c:pt>
                <c:pt idx="1308">
                  <c:v>21710.924306943234</c:v>
                </c:pt>
                <c:pt idx="1309">
                  <c:v>21650.625442488006</c:v>
                </c:pt>
                <c:pt idx="1310">
                  <c:v>21808.493323800441</c:v>
                </c:pt>
                <c:pt idx="1311">
                  <c:v>21648.807386273274</c:v>
                </c:pt>
                <c:pt idx="1312">
                  <c:v>22063.021193862722</c:v>
                </c:pt>
                <c:pt idx="1313">
                  <c:v>21938.484343153676</c:v>
                </c:pt>
                <c:pt idx="1314">
                  <c:v>21911.213499932717</c:v>
                </c:pt>
                <c:pt idx="1315">
                  <c:v>21911.213499932717</c:v>
                </c:pt>
                <c:pt idx="1316">
                  <c:v>21646.989330058543</c:v>
                </c:pt>
                <c:pt idx="1317">
                  <c:v>20914.91869426037</c:v>
                </c:pt>
                <c:pt idx="1318">
                  <c:v>20609.182240816514</c:v>
                </c:pt>
                <c:pt idx="1319">
                  <c:v>20700.99407966041</c:v>
                </c:pt>
                <c:pt idx="1320">
                  <c:v>20308.899956016852</c:v>
                </c:pt>
                <c:pt idx="1321">
                  <c:v>20745.294049426007</c:v>
                </c:pt>
                <c:pt idx="1322">
                  <c:v>20954.915930984444</c:v>
                </c:pt>
                <c:pt idx="1323">
                  <c:v>21746.073393761359</c:v>
                </c:pt>
                <c:pt idx="1324">
                  <c:v>21678.199295078084</c:v>
                </c:pt>
                <c:pt idx="1325">
                  <c:v>21230.048438147001</c:v>
                </c:pt>
                <c:pt idx="1326">
                  <c:v>20958.552043413903</c:v>
                </c:pt>
                <c:pt idx="1327">
                  <c:v>21532.148779161398</c:v>
                </c:pt>
                <c:pt idx="1328">
                  <c:v>21702.440044607825</c:v>
                </c:pt>
                <c:pt idx="1329">
                  <c:v>21499.120757927125</c:v>
                </c:pt>
                <c:pt idx="1330">
                  <c:v>21880.306544282299</c:v>
                </c:pt>
                <c:pt idx="1331">
                  <c:v>21710.318288204991</c:v>
                </c:pt>
                <c:pt idx="1332">
                  <c:v>21662.139798514632</c:v>
                </c:pt>
                <c:pt idx="1333">
                  <c:v>21385.189235137343</c:v>
                </c:pt>
                <c:pt idx="1334">
                  <c:v>21396.097572425726</c:v>
                </c:pt>
                <c:pt idx="1335">
                  <c:v>21396.097572425726</c:v>
                </c:pt>
                <c:pt idx="1336">
                  <c:v>20885.829794824684</c:v>
                </c:pt>
                <c:pt idx="1337">
                  <c:v>21101.572465639376</c:v>
                </c:pt>
                <c:pt idx="1338">
                  <c:v>20518.58243944911</c:v>
                </c:pt>
                <c:pt idx="1339">
                  <c:v>20153.456149657388</c:v>
                </c:pt>
                <c:pt idx="1340">
                  <c:v>19820.751862361696</c:v>
                </c:pt>
                <c:pt idx="1341">
                  <c:v>19415.6283358459</c:v>
                </c:pt>
                <c:pt idx="1342">
                  <c:v>19575.920292111314</c:v>
                </c:pt>
                <c:pt idx="1343">
                  <c:v>19379.570220920414</c:v>
                </c:pt>
                <c:pt idx="1344">
                  <c:v>19479.260303361472</c:v>
                </c:pt>
                <c:pt idx="1345">
                  <c:v>19778.936569422891</c:v>
                </c:pt>
                <c:pt idx="1346">
                  <c:v>19781.966663114112</c:v>
                </c:pt>
                <c:pt idx="1347">
                  <c:v>19798.026159677564</c:v>
                </c:pt>
                <c:pt idx="1348">
                  <c:v>19533.801989803389</c:v>
                </c:pt>
                <c:pt idx="1349">
                  <c:v>19498.955912354388</c:v>
                </c:pt>
                <c:pt idx="1350">
                  <c:v>20096.79339763162</c:v>
                </c:pt>
                <c:pt idx="1351">
                  <c:v>20340.715939774636</c:v>
                </c:pt>
                <c:pt idx="1352">
                  <c:v>20105.883678705271</c:v>
                </c:pt>
                <c:pt idx="1353">
                  <c:v>20230.117520045194</c:v>
                </c:pt>
                <c:pt idx="1354">
                  <c:v>19595.615901104229</c:v>
                </c:pt>
                <c:pt idx="1355">
                  <c:v>19595.615901104229</c:v>
                </c:pt>
                <c:pt idx="1356">
                  <c:v>19595.615901104229</c:v>
                </c:pt>
                <c:pt idx="1357">
                  <c:v>19419.264448275364</c:v>
                </c:pt>
                <c:pt idx="1358">
                  <c:v>19268.293060204138</c:v>
                </c:pt>
                <c:pt idx="1359">
                  <c:v>19598.0399760572</c:v>
                </c:pt>
                <c:pt idx="1360">
                  <c:v>19521.378605669397</c:v>
                </c:pt>
                <c:pt idx="1361">
                  <c:v>19521.378605669397</c:v>
                </c:pt>
                <c:pt idx="1362">
                  <c:v>19566.527001668539</c:v>
                </c:pt>
                <c:pt idx="1363">
                  <c:v>19518.34851197818</c:v>
                </c:pt>
                <c:pt idx="1364">
                  <c:v>19901.655363917205</c:v>
                </c:pt>
                <c:pt idx="1365">
                  <c:v>19699.851124082114</c:v>
                </c:pt>
                <c:pt idx="1366">
                  <c:v>19382.600314611631</c:v>
                </c:pt>
                <c:pt idx="1367">
                  <c:v>19425.627645026922</c:v>
                </c:pt>
                <c:pt idx="1368">
                  <c:v>19519.863558823788</c:v>
                </c:pt>
                <c:pt idx="1369">
                  <c:v>19597.130947949838</c:v>
                </c:pt>
                <c:pt idx="1370">
                  <c:v>19350.1783121156</c:v>
                </c:pt>
                <c:pt idx="1371">
                  <c:v>19623.49276306343</c:v>
                </c:pt>
                <c:pt idx="1372">
                  <c:v>19392.599623792648</c:v>
                </c:pt>
                <c:pt idx="1373">
                  <c:v>19436.838991684424</c:v>
                </c:pt>
                <c:pt idx="1374">
                  <c:v>19750.75669809457</c:v>
                </c:pt>
                <c:pt idx="1375">
                  <c:v>19868.930352052055</c:v>
                </c:pt>
                <c:pt idx="1376">
                  <c:v>19499.86494046175</c:v>
                </c:pt>
                <c:pt idx="1377">
                  <c:v>21051.878929103408</c:v>
                </c:pt>
                <c:pt idx="1378">
                  <c:v>22577.53110263147</c:v>
                </c:pt>
                <c:pt idx="1379">
                  <c:v>22588.13643055073</c:v>
                </c:pt>
                <c:pt idx="1380">
                  <c:v>22461.478514257837</c:v>
                </c:pt>
                <c:pt idx="1381">
                  <c:v>23220.213974538721</c:v>
                </c:pt>
                <c:pt idx="1382">
                  <c:v>23829.868825211703</c:v>
                </c:pt>
                <c:pt idx="1383">
                  <c:v>23403.231633488267</c:v>
                </c:pt>
                <c:pt idx="1384">
                  <c:v>23582.916189377469</c:v>
                </c:pt>
                <c:pt idx="1385">
                  <c:v>23714.119246207192</c:v>
                </c:pt>
                <c:pt idx="1386">
                  <c:v>23166.278306835047</c:v>
                </c:pt>
                <c:pt idx="1387">
                  <c:v>22688.735541099155</c:v>
                </c:pt>
                <c:pt idx="1388">
                  <c:v>22752.670517983846</c:v>
                </c:pt>
                <c:pt idx="1389">
                  <c:v>22518.444275652724</c:v>
                </c:pt>
                <c:pt idx="1390">
                  <c:v>22453.297261291547</c:v>
                </c:pt>
                <c:pt idx="1391">
                  <c:v>22513.293116377656</c:v>
                </c:pt>
                <c:pt idx="1392">
                  <c:v>22568.865034674585</c:v>
                </c:pt>
                <c:pt idx="1393">
                  <c:v>22208.768700410288</c:v>
                </c:pt>
                <c:pt idx="1394">
                  <c:v>21963.634120790783</c:v>
                </c:pt>
                <c:pt idx="1395">
                  <c:v>21800.615080203275</c:v>
                </c:pt>
                <c:pt idx="1396">
                  <c:v>21333.0716236484</c:v>
                </c:pt>
                <c:pt idx="1397">
                  <c:v>21331.253567433669</c:v>
                </c:pt>
                <c:pt idx="1398">
                  <c:v>21394.582525580117</c:v>
                </c:pt>
                <c:pt idx="1399">
                  <c:v>21593.962690462235</c:v>
                </c:pt>
                <c:pt idx="1400">
                  <c:v>21389.431366305049</c:v>
                </c:pt>
                <c:pt idx="1401">
                  <c:v>21518.513357550917</c:v>
                </c:pt>
                <c:pt idx="1402">
                  <c:v>21654.867573655709</c:v>
                </c:pt>
                <c:pt idx="1403">
                  <c:v>21829.400970269842</c:v>
                </c:pt>
                <c:pt idx="1404">
                  <c:v>22062.924230864599</c:v>
                </c:pt>
                <c:pt idx="1405">
                  <c:v>22086.352915285097</c:v>
                </c:pt>
                <c:pt idx="1406">
                  <c:v>22240.281674798949</c:v>
                </c:pt>
                <c:pt idx="1407">
                  <c:v>22024.539003984257</c:v>
                </c:pt>
                <c:pt idx="1408">
                  <c:v>22017.87279786358</c:v>
                </c:pt>
                <c:pt idx="1409">
                  <c:v>21834.249120175791</c:v>
                </c:pt>
                <c:pt idx="1410">
                  <c:v>21781.828499317726</c:v>
                </c:pt>
                <c:pt idx="1411">
                  <c:v>22112.714730398689</c:v>
                </c:pt>
                <c:pt idx="1412">
                  <c:v>21364.584598037065</c:v>
                </c:pt>
                <c:pt idx="1413">
                  <c:v>21349.252323959499</c:v>
                </c:pt>
                <c:pt idx="1414">
                  <c:v>20644.028318265518</c:v>
                </c:pt>
                <c:pt idx="1415">
                  <c:v>21348.22209210449</c:v>
                </c:pt>
                <c:pt idx="1416">
                  <c:v>21885.760712926491</c:v>
                </c:pt>
                <c:pt idx="1417">
                  <c:v>21477.001073981235</c:v>
                </c:pt>
                <c:pt idx="1418">
                  <c:v>21366.705663620916</c:v>
                </c:pt>
                <c:pt idx="1419">
                  <c:v>21028.24419831191</c:v>
                </c:pt>
                <c:pt idx="1420">
                  <c:v>20063.462367028224</c:v>
                </c:pt>
                <c:pt idx="1421">
                  <c:v>20310.962108146672</c:v>
                </c:pt>
                <c:pt idx="1422">
                  <c:v>20514.642279104617</c:v>
                </c:pt>
                <c:pt idx="1423">
                  <c:v>20693.169175938237</c:v>
                </c:pt>
                <c:pt idx="1424">
                  <c:v>20774.763943219583</c:v>
                </c:pt>
                <c:pt idx="1425">
                  <c:v>20774.763943219583</c:v>
                </c:pt>
                <c:pt idx="1426">
                  <c:v>20774.763943219583</c:v>
                </c:pt>
                <c:pt idx="1427">
                  <c:v>20628.752254400333</c:v>
                </c:pt>
                <c:pt idx="1428">
                  <c:v>20302.373185274952</c:v>
                </c:pt>
                <c:pt idx="1429">
                  <c:v>21112.185913180037</c:v>
                </c:pt>
                <c:pt idx="1430">
                  <c:v>21383.96397262091</c:v>
                </c:pt>
                <c:pt idx="1431">
                  <c:v>21423.22762003449</c:v>
                </c:pt>
                <c:pt idx="1432">
                  <c:v>21292.553293486169</c:v>
                </c:pt>
                <c:pt idx="1433">
                  <c:v>21501.754914861649</c:v>
                </c:pt>
                <c:pt idx="1434">
                  <c:v>21521.079991323018</c:v>
                </c:pt>
                <c:pt idx="1435">
                  <c:v>21141.940395985639</c:v>
                </c:pt>
                <c:pt idx="1436">
                  <c:v>21317.399820365074</c:v>
                </c:pt>
                <c:pt idx="1437">
                  <c:v>20425.685577933225</c:v>
                </c:pt>
                <c:pt idx="1438">
                  <c:v>20052.067433013381</c:v>
                </c:pt>
                <c:pt idx="1439">
                  <c:v>20023.306811282931</c:v>
                </c:pt>
                <c:pt idx="1440">
                  <c:v>20066.791300793473</c:v>
                </c:pt>
                <c:pt idx="1441">
                  <c:v>19515.873248021682</c:v>
                </c:pt>
                <c:pt idx="1442">
                  <c:v>19566.793290761168</c:v>
                </c:pt>
                <c:pt idx="1443">
                  <c:v>19906.055744194131</c:v>
                </c:pt>
                <c:pt idx="1444">
                  <c:v>19613.418872064794</c:v>
                </c:pt>
                <c:pt idx="1445">
                  <c:v>20135.809431012658</c:v>
                </c:pt>
                <c:pt idx="1446">
                  <c:v>19907.282733175805</c:v>
                </c:pt>
                <c:pt idx="1447">
                  <c:v>19644.093596606654</c:v>
                </c:pt>
                <c:pt idx="1448">
                  <c:v>19873.54053617976</c:v>
                </c:pt>
                <c:pt idx="1449">
                  <c:v>19501.14938024159</c:v>
                </c:pt>
                <c:pt idx="1450">
                  <c:v>19773.540934173299</c:v>
                </c:pt>
                <c:pt idx="1451">
                  <c:v>19377.836987583316</c:v>
                </c:pt>
                <c:pt idx="1452">
                  <c:v>19340.413823642248</c:v>
                </c:pt>
                <c:pt idx="1453">
                  <c:v>19493.173951860706</c:v>
                </c:pt>
                <c:pt idx="1454">
                  <c:v>19443.174150857474</c:v>
                </c:pt>
                <c:pt idx="1455">
                  <c:v>19445.321381575406</c:v>
                </c:pt>
                <c:pt idx="1456">
                  <c:v>19499.308896769078</c:v>
                </c:pt>
                <c:pt idx="1457">
                  <c:v>19545.320983581867</c:v>
                </c:pt>
                <c:pt idx="1458">
                  <c:v>19457.898018637567</c:v>
                </c:pt>
                <c:pt idx="1459">
                  <c:v>19275.690154858923</c:v>
                </c:pt>
                <c:pt idx="1460">
                  <c:v>18798.391440987594</c:v>
                </c:pt>
                <c:pt idx="1461">
                  <c:v>19042.19415164629</c:v>
                </c:pt>
                <c:pt idx="1462">
                  <c:v>18783.054078716665</c:v>
                </c:pt>
                <c:pt idx="1463">
                  <c:v>18807.532508901069</c:v>
                </c:pt>
                <c:pt idx="1464">
                  <c:v>18556.061117106907</c:v>
                </c:pt>
                <c:pt idx="1465">
                  <c:v>18555.754369861486</c:v>
                </c:pt>
                <c:pt idx="1466">
                  <c:v>19017.102226971048</c:v>
                </c:pt>
                <c:pt idx="1467">
                  <c:v>19271.088946177646</c:v>
                </c:pt>
                <c:pt idx="1468">
                  <c:v>19477.529842344356</c:v>
                </c:pt>
                <c:pt idx="1469">
                  <c:v>19171.089344171185</c:v>
                </c:pt>
                <c:pt idx="1470">
                  <c:v>19237.653496427018</c:v>
                </c:pt>
                <c:pt idx="1471">
                  <c:v>19366.794086748247</c:v>
                </c:pt>
                <c:pt idx="1472">
                  <c:v>19441.9471618758</c:v>
                </c:pt>
                <c:pt idx="1473">
                  <c:v>19602.682718475142</c:v>
                </c:pt>
                <c:pt idx="1474">
                  <c:v>19183.972728478766</c:v>
                </c:pt>
                <c:pt idx="1475">
                  <c:v>19151.150773218975</c:v>
                </c:pt>
                <c:pt idx="1476">
                  <c:v>18865.569087734264</c:v>
                </c:pt>
                <c:pt idx="1477">
                  <c:v>18767.409969200315</c:v>
                </c:pt>
                <c:pt idx="1478">
                  <c:v>18394.405318771307</c:v>
                </c:pt>
                <c:pt idx="1479">
                  <c:v>18546.858699744349</c:v>
                </c:pt>
                <c:pt idx="1480">
                  <c:v>18627.533225289437</c:v>
                </c:pt>
                <c:pt idx="1481">
                  <c:v>17942.259879024303</c:v>
                </c:pt>
                <c:pt idx="1482">
                  <c:v>17866.186562160492</c:v>
                </c:pt>
                <c:pt idx="1483">
                  <c:v>17765.880212908611</c:v>
                </c:pt>
                <c:pt idx="1484">
                  <c:v>17919.560582863327</c:v>
                </c:pt>
                <c:pt idx="1485">
                  <c:v>17644.101556477432</c:v>
                </c:pt>
                <c:pt idx="1486">
                  <c:v>17551.157141115596</c:v>
                </c:pt>
                <c:pt idx="1487">
                  <c:v>17766.800454644868</c:v>
                </c:pt>
                <c:pt idx="1488">
                  <c:v>17687.659665326872</c:v>
                </c:pt>
                <c:pt idx="1489">
                  <c:v>17745.021400220146</c:v>
                </c:pt>
                <c:pt idx="1490">
                  <c:v>17447.783319409533</c:v>
                </c:pt>
                <c:pt idx="1491">
                  <c:v>17446.556330427858</c:v>
                </c:pt>
                <c:pt idx="1492">
                  <c:v>17650.236501385803</c:v>
                </c:pt>
                <c:pt idx="1493">
                  <c:v>17866.186562160492</c:v>
                </c:pt>
                <c:pt idx="1494">
                  <c:v>17780.910827934124</c:v>
                </c:pt>
                <c:pt idx="1495">
                  <c:v>18222.626861336896</c:v>
                </c:pt>
                <c:pt idx="1496">
                  <c:v>18446.552350492468</c:v>
                </c:pt>
                <c:pt idx="1497">
                  <c:v>18616.490324454368</c:v>
                </c:pt>
                <c:pt idx="1498">
                  <c:v>18585.202105421671</c:v>
                </c:pt>
                <c:pt idx="1499">
                  <c:v>18683.054476710204</c:v>
                </c:pt>
                <c:pt idx="1500">
                  <c:v>18465.263932463004</c:v>
                </c:pt>
                <c:pt idx="1501">
                  <c:v>18140.418599564713</c:v>
                </c:pt>
                <c:pt idx="1502">
                  <c:v>18258.82303629629</c:v>
                </c:pt>
                <c:pt idx="1503">
                  <c:v>18217.718905410198</c:v>
                </c:pt>
                <c:pt idx="1504">
                  <c:v>18578.760413267883</c:v>
                </c:pt>
                <c:pt idx="1505">
                  <c:v>18713.422454006643</c:v>
                </c:pt>
                <c:pt idx="1506">
                  <c:v>18478.454064016001</c:v>
                </c:pt>
                <c:pt idx="1507">
                  <c:v>19233.972529481995</c:v>
                </c:pt>
                <c:pt idx="1508">
                  <c:v>19027.53163331528</c:v>
                </c:pt>
                <c:pt idx="1509">
                  <c:v>18817.716517448964</c:v>
                </c:pt>
                <c:pt idx="1510">
                  <c:v>18817.716517448964</c:v>
                </c:pt>
                <c:pt idx="1511">
                  <c:v>18600.539467692601</c:v>
                </c:pt>
                <c:pt idx="1512">
                  <c:v>18556.969088953345</c:v>
                </c:pt>
                <c:pt idx="1513">
                  <c:v>18328.761408251728</c:v>
                </c:pt>
                <c:pt idx="1514">
                  <c:v>18262.504003241313</c:v>
                </c:pt>
                <c:pt idx="1515">
                  <c:v>17974.775087038674</c:v>
                </c:pt>
                <c:pt idx="1516">
                  <c:v>17915.266121427467</c:v>
                </c:pt>
                <c:pt idx="1517">
                  <c:v>18005.756558825949</c:v>
                </c:pt>
                <c:pt idx="1518">
                  <c:v>17939.499153815534</c:v>
                </c:pt>
                <c:pt idx="1519">
                  <c:v>17843.487265999516</c:v>
                </c:pt>
                <c:pt idx="1520">
                  <c:v>17564.040525423177</c:v>
                </c:pt>
                <c:pt idx="1521">
                  <c:v>17238.21360133955</c:v>
                </c:pt>
                <c:pt idx="1522">
                  <c:v>17430.912220911508</c:v>
                </c:pt>
                <c:pt idx="1523">
                  <c:v>17541.954723753039</c:v>
                </c:pt>
                <c:pt idx="1524">
                  <c:v>17465.881406889228</c:v>
                </c:pt>
                <c:pt idx="1525">
                  <c:v>16749.319841591398</c:v>
                </c:pt>
                <c:pt idx="1526">
                  <c:v>17712.812939451196</c:v>
                </c:pt>
                <c:pt idx="1527">
                  <c:v>17645.328545459106</c:v>
                </c:pt>
                <c:pt idx="1528">
                  <c:v>17263.734972158378</c:v>
                </c:pt>
                <c:pt idx="1529">
                  <c:v>17051.465878328709</c:v>
                </c:pt>
                <c:pt idx="1530">
                  <c:v>16856.374630242484</c:v>
                </c:pt>
                <c:pt idx="1531">
                  <c:v>16782.755291342022</c:v>
                </c:pt>
                <c:pt idx="1532">
                  <c:v>16968.030627574852</c:v>
                </c:pt>
                <c:pt idx="1533">
                  <c:v>16699.320040588165</c:v>
                </c:pt>
                <c:pt idx="1534">
                  <c:v>16772.32588499779</c:v>
                </c:pt>
                <c:pt idx="1535">
                  <c:v>16702.694260287772</c:v>
                </c:pt>
                <c:pt idx="1536">
                  <c:v>16749.319841591398</c:v>
                </c:pt>
                <c:pt idx="1537">
                  <c:v>16066.50047328961</c:v>
                </c:pt>
                <c:pt idx="1538">
                  <c:v>16470.793342751316</c:v>
                </c:pt>
                <c:pt idx="1539">
                  <c:v>16188.892624211629</c:v>
                </c:pt>
                <c:pt idx="1540">
                  <c:v>16171.714778468187</c:v>
                </c:pt>
                <c:pt idx="1541">
                  <c:v>16466.498881315456</c:v>
                </c:pt>
                <c:pt idx="1542">
                  <c:v>16552.081362787241</c:v>
                </c:pt>
                <c:pt idx="1543">
                  <c:v>16622.007464852864</c:v>
                </c:pt>
                <c:pt idx="1544">
                  <c:v>16773.552873979464</c:v>
                </c:pt>
                <c:pt idx="1545">
                  <c:v>16530.60905560794</c:v>
                </c:pt>
                <c:pt idx="1546">
                  <c:v>16196.868052592512</c:v>
                </c:pt>
                <c:pt idx="1547">
                  <c:v>16497.480353102732</c:v>
                </c:pt>
                <c:pt idx="1548">
                  <c:v>16463.12466161585</c:v>
                </c:pt>
                <c:pt idx="1549">
                  <c:v>16298.401390826066</c:v>
                </c:pt>
                <c:pt idx="1550">
                  <c:v>15880.918389811362</c:v>
                </c:pt>
                <c:pt idx="1551">
                  <c:v>15818.34195174597</c:v>
                </c:pt>
                <c:pt idx="1552">
                  <c:v>15694.416064596859</c:v>
                </c:pt>
                <c:pt idx="1553">
                  <c:v>15653.311933710767</c:v>
                </c:pt>
                <c:pt idx="1554">
                  <c:v>15653.925428201605</c:v>
                </c:pt>
                <c:pt idx="1555">
                  <c:v>15510.981211836539</c:v>
                </c:pt>
                <c:pt idx="1556">
                  <c:v>15207.91493336297</c:v>
                </c:pt>
                <c:pt idx="1557">
                  <c:v>15328.159853567058</c:v>
                </c:pt>
                <c:pt idx="1558">
                  <c:v>15540.428947396724</c:v>
                </c:pt>
                <c:pt idx="1559">
                  <c:v>15441.349587126519</c:v>
                </c:pt>
                <c:pt idx="1560">
                  <c:v>15593.802968099561</c:v>
                </c:pt>
                <c:pt idx="1561">
                  <c:v>15750.550810508461</c:v>
                </c:pt>
                <c:pt idx="1562">
                  <c:v>15720.18283321202</c:v>
                </c:pt>
                <c:pt idx="1563">
                  <c:v>15906.685158426524</c:v>
                </c:pt>
                <c:pt idx="1564">
                  <c:v>15549.9381120047</c:v>
                </c:pt>
                <c:pt idx="1565">
                  <c:v>15457.300443888285</c:v>
                </c:pt>
                <c:pt idx="1566">
                  <c:v>15441.165538779269</c:v>
                </c:pt>
                <c:pt idx="1567">
                  <c:v>15869.568741730875</c:v>
                </c:pt>
                <c:pt idx="1568">
                  <c:v>15751.777799490135</c:v>
                </c:pt>
                <c:pt idx="1569">
                  <c:v>15934.292410514197</c:v>
                </c:pt>
                <c:pt idx="1570">
                  <c:v>15853.004390478271</c:v>
                </c:pt>
                <c:pt idx="1571">
                  <c:v>15587.668023191189</c:v>
                </c:pt>
                <c:pt idx="1572">
                  <c:v>15703.618481959416</c:v>
                </c:pt>
                <c:pt idx="1573">
                  <c:v>15690.121603160998</c:v>
                </c:pt>
                <c:pt idx="1574">
                  <c:v>15407.914137375892</c:v>
                </c:pt>
                <c:pt idx="1575">
                  <c:v>15042.578168082349</c:v>
                </c:pt>
                <c:pt idx="1576">
                  <c:v>14943.805555057563</c:v>
                </c:pt>
                <c:pt idx="1577">
                  <c:v>14780.922767740291</c:v>
                </c:pt>
                <c:pt idx="1578">
                  <c:v>15061.289750052883</c:v>
                </c:pt>
                <c:pt idx="1579">
                  <c:v>14951.474236193028</c:v>
                </c:pt>
                <c:pt idx="1580">
                  <c:v>14951.474236193028</c:v>
                </c:pt>
                <c:pt idx="1581">
                  <c:v>15597.483935044584</c:v>
                </c:pt>
                <c:pt idx="1582">
                  <c:v>15463.742136042076</c:v>
                </c:pt>
                <c:pt idx="1583">
                  <c:v>15198.712516000413</c:v>
                </c:pt>
                <c:pt idx="1584">
                  <c:v>14943.805555057563</c:v>
                </c:pt>
                <c:pt idx="1585">
                  <c:v>14459.451654541605</c:v>
                </c:pt>
                <c:pt idx="1586">
                  <c:v>14731.229713982479</c:v>
                </c:pt>
                <c:pt idx="1587">
                  <c:v>14956.688939365144</c:v>
                </c:pt>
                <c:pt idx="1588">
                  <c:v>15045.952387781954</c:v>
                </c:pt>
                <c:pt idx="1589">
                  <c:v>15079.081090287162</c:v>
                </c:pt>
                <c:pt idx="1590">
                  <c:v>15044.725398800279</c:v>
                </c:pt>
                <c:pt idx="1591">
                  <c:v>15044.725398800279</c:v>
                </c:pt>
                <c:pt idx="1592">
                  <c:v>15012.210190785909</c:v>
                </c:pt>
                <c:pt idx="1593">
                  <c:v>14636.138067902715</c:v>
                </c:pt>
                <c:pt idx="1594">
                  <c:v>14406.07763383877</c:v>
                </c:pt>
                <c:pt idx="1595">
                  <c:v>14585.218025163229</c:v>
                </c:pt>
                <c:pt idx="1596">
                  <c:v>14876.321161065473</c:v>
                </c:pt>
                <c:pt idx="1597">
                  <c:v>15026.013816829745</c:v>
                </c:pt>
                <c:pt idx="1598">
                  <c:v>15001.780784441677</c:v>
                </c:pt>
                <c:pt idx="1599">
                  <c:v>14940.12458811254</c:v>
                </c:pt>
                <c:pt idx="1600">
                  <c:v>14944.725796793819</c:v>
                </c:pt>
                <c:pt idx="1601">
                  <c:v>14853.315117659078</c:v>
                </c:pt>
                <c:pt idx="1602">
                  <c:v>14653.929408136994</c:v>
                </c:pt>
                <c:pt idx="1603">
                  <c:v>14880.922369746751</c:v>
                </c:pt>
                <c:pt idx="1604">
                  <c:v>15272.638602146293</c:v>
                </c:pt>
                <c:pt idx="1605">
                  <c:v>14695.647033513922</c:v>
                </c:pt>
                <c:pt idx="1606">
                  <c:v>14350.249635172586</c:v>
                </c:pt>
                <c:pt idx="1607">
                  <c:v>14352.703613135935</c:v>
                </c:pt>
                <c:pt idx="1608">
                  <c:v>14491.660115310557</c:v>
                </c:pt>
                <c:pt idx="1609">
                  <c:v>14232.458692931847</c:v>
                </c:pt>
                <c:pt idx="1610">
                  <c:v>14232.458692931847</c:v>
                </c:pt>
                <c:pt idx="1611">
                  <c:v>14232.458692931847</c:v>
                </c:pt>
                <c:pt idx="1612">
                  <c:v>14028.778521973902</c:v>
                </c:pt>
                <c:pt idx="1613">
                  <c:v>13991.662105278252</c:v>
                </c:pt>
                <c:pt idx="1614">
                  <c:v>13780.92674767568</c:v>
                </c:pt>
                <c:pt idx="1615">
                  <c:v>13718.583437516805</c:v>
                </c:pt>
                <c:pt idx="1616">
                  <c:v>13820.803889580096</c:v>
                </c:pt>
                <c:pt idx="1617">
                  <c:v>13754.546484569681</c:v>
                </c:pt>
                <c:pt idx="1618">
                  <c:v>14030.005510955576</c:v>
                </c:pt>
                <c:pt idx="1619">
                  <c:v>13820.803889580096</c:v>
                </c:pt>
                <c:pt idx="1620">
                  <c:v>13862.521514957025</c:v>
                </c:pt>
                <c:pt idx="1621">
                  <c:v>13676.632684233358</c:v>
                </c:pt>
                <c:pt idx="1622">
                  <c:v>13763.748901932238</c:v>
                </c:pt>
                <c:pt idx="1623">
                  <c:v>13726.939232482007</c:v>
                </c:pt>
                <c:pt idx="1624">
                  <c:v>13258.842935973234</c:v>
                </c:pt>
                <c:pt idx="1625">
                  <c:v>13687.06209057759</c:v>
                </c:pt>
                <c:pt idx="1626">
                  <c:v>13710.374881229403</c:v>
                </c:pt>
                <c:pt idx="1627">
                  <c:v>13887.674789081349</c:v>
                </c:pt>
                <c:pt idx="1628">
                  <c:v>14365.586997443515</c:v>
                </c:pt>
                <c:pt idx="1629">
                  <c:v>14571.107651873972</c:v>
                </c:pt>
                <c:pt idx="1630">
                  <c:v>15056.381794126186</c:v>
                </c:pt>
                <c:pt idx="1631">
                  <c:v>14450.249237179047</c:v>
                </c:pt>
                <c:pt idx="1632">
                  <c:v>15180.921175766134</c:v>
                </c:pt>
                <c:pt idx="1633">
                  <c:v>15501.778794473981</c:v>
                </c:pt>
                <c:pt idx="1634">
                  <c:v>15463.128641551239</c:v>
                </c:pt>
                <c:pt idx="1635">
                  <c:v>15694.416064596859</c:v>
                </c:pt>
                <c:pt idx="1636">
                  <c:v>15749.630568772205</c:v>
                </c:pt>
                <c:pt idx="1637">
                  <c:v>15484.60094873054</c:v>
                </c:pt>
                <c:pt idx="1638">
                  <c:v>15332.454315002919</c:v>
                </c:pt>
                <c:pt idx="1639">
                  <c:v>15499.324816510632</c:v>
                </c:pt>
                <c:pt idx="1640">
                  <c:v>14953.314719665539</c:v>
                </c:pt>
                <c:pt idx="1641">
                  <c:v>15099.939902975626</c:v>
                </c:pt>
                <c:pt idx="1642">
                  <c:v>15309.755018841943</c:v>
                </c:pt>
                <c:pt idx="1643">
                  <c:v>15180.307681275297</c:v>
                </c:pt>
                <c:pt idx="1644">
                  <c:v>15144.111506315903</c:v>
                </c:pt>
                <c:pt idx="1645">
                  <c:v>15269.877876937526</c:v>
                </c:pt>
                <c:pt idx="1646">
                  <c:v>15436.74837844524</c:v>
                </c:pt>
                <c:pt idx="1647">
                  <c:v>15630.612637549792</c:v>
                </c:pt>
                <c:pt idx="1648">
                  <c:v>15618.342747733048</c:v>
                </c:pt>
                <c:pt idx="1649">
                  <c:v>15979.691002836149</c:v>
                </c:pt>
                <c:pt idx="1650">
                  <c:v>15867.421511012944</c:v>
                </c:pt>
                <c:pt idx="1651">
                  <c:v>16200.549019537535</c:v>
                </c:pt>
                <c:pt idx="1652">
                  <c:v>15968.64810200108</c:v>
                </c:pt>
                <c:pt idx="1653">
                  <c:v>15983.371969781172</c:v>
                </c:pt>
                <c:pt idx="1654">
                  <c:v>15704.845470941091</c:v>
                </c:pt>
                <c:pt idx="1655">
                  <c:v>15566.809210502723</c:v>
                </c:pt>
                <c:pt idx="1656">
                  <c:v>15922.636015188291</c:v>
                </c:pt>
                <c:pt idx="1657">
                  <c:v>16048.402385809914</c:v>
                </c:pt>
                <c:pt idx="1658">
                  <c:v>15642.269032875698</c:v>
                </c:pt>
                <c:pt idx="1659">
                  <c:v>15509.140728364027</c:v>
                </c:pt>
                <c:pt idx="1660">
                  <c:v>15670.489779454208</c:v>
                </c:pt>
                <c:pt idx="1661">
                  <c:v>15392.576775104963</c:v>
                </c:pt>
                <c:pt idx="1662">
                  <c:v>15296.258140043525</c:v>
                </c:pt>
                <c:pt idx="1663">
                  <c:v>15294.417656571013</c:v>
                </c:pt>
                <c:pt idx="1664">
                  <c:v>15378.466401815707</c:v>
                </c:pt>
                <c:pt idx="1665">
                  <c:v>15793.802172112482</c:v>
                </c:pt>
                <c:pt idx="1666">
                  <c:v>16287.665237236415</c:v>
                </c:pt>
                <c:pt idx="1667">
                  <c:v>16637.35709701361</c:v>
                </c:pt>
                <c:pt idx="1668">
                  <c:v>16667.418327064632</c:v>
                </c:pt>
                <c:pt idx="1669">
                  <c:v>17104.839899031547</c:v>
                </c:pt>
                <c:pt idx="1670">
                  <c:v>16976.619550446572</c:v>
                </c:pt>
                <c:pt idx="1671">
                  <c:v>16809.749048938858</c:v>
                </c:pt>
                <c:pt idx="1672">
                  <c:v>17472.32309904302</c:v>
                </c:pt>
                <c:pt idx="1673">
                  <c:v>16909.135156454482</c:v>
                </c:pt>
                <c:pt idx="1674">
                  <c:v>17187.04816080373</c:v>
                </c:pt>
                <c:pt idx="1675">
                  <c:v>17320.176465315399</c:v>
                </c:pt>
                <c:pt idx="1676">
                  <c:v>17187.661655294567</c:v>
                </c:pt>
                <c:pt idx="1677">
                  <c:v>17137.968601536755</c:v>
                </c:pt>
                <c:pt idx="1678">
                  <c:v>17004.840297025083</c:v>
                </c:pt>
                <c:pt idx="1679">
                  <c:v>16868.031025568391</c:v>
                </c:pt>
                <c:pt idx="1680">
                  <c:v>16788.890236250394</c:v>
                </c:pt>
                <c:pt idx="1681">
                  <c:v>17415.268111395162</c:v>
                </c:pt>
                <c:pt idx="1682">
                  <c:v>17116.496294357454</c:v>
                </c:pt>
                <c:pt idx="1683">
                  <c:v>17426.683164735336</c:v>
                </c:pt>
                <c:pt idx="1684">
                  <c:v>17785.210624827025</c:v>
                </c:pt>
                <c:pt idx="1685">
                  <c:v>17659.663552564954</c:v>
                </c:pt>
                <c:pt idx="1686">
                  <c:v>17826.43503661457</c:v>
                </c:pt>
                <c:pt idx="1687">
                  <c:v>17826.43503661457</c:v>
                </c:pt>
                <c:pt idx="1688">
                  <c:v>17826.43503661457</c:v>
                </c:pt>
                <c:pt idx="1689">
                  <c:v>17840.176507210421</c:v>
                </c:pt>
                <c:pt idx="1690">
                  <c:v>18075.030731939467</c:v>
                </c:pt>
                <c:pt idx="1691">
                  <c:v>17631.555999073444</c:v>
                </c:pt>
                <c:pt idx="1692">
                  <c:v>17244.920985490247</c:v>
                </c:pt>
                <c:pt idx="1693">
                  <c:v>17685.897269157027</c:v>
                </c:pt>
                <c:pt idx="1694">
                  <c:v>17685.897269157027</c:v>
                </c:pt>
                <c:pt idx="1695">
                  <c:v>17630.306774473822</c:v>
                </c:pt>
                <c:pt idx="1696">
                  <c:v>17540.987215600806</c:v>
                </c:pt>
                <c:pt idx="1697">
                  <c:v>17221.185718097418</c:v>
                </c:pt>
                <c:pt idx="1698">
                  <c:v>16662.157709766303</c:v>
                </c:pt>
                <c:pt idx="1699">
                  <c:v>16587.204233788947</c:v>
                </c:pt>
                <c:pt idx="1700">
                  <c:v>16768.341800734222</c:v>
                </c:pt>
                <c:pt idx="1701">
                  <c:v>16550.976720399893</c:v>
                </c:pt>
                <c:pt idx="1702">
                  <c:v>16333.611640065557</c:v>
                </c:pt>
                <c:pt idx="1703">
                  <c:v>16633.425543974983</c:v>
                </c:pt>
                <c:pt idx="1704">
                  <c:v>17054.414234047799</c:v>
                </c:pt>
                <c:pt idx="1705">
                  <c:v>17011.940597660632</c:v>
                </c:pt>
                <c:pt idx="1706">
                  <c:v>17449.793819828355</c:v>
                </c:pt>
                <c:pt idx="1707">
                  <c:v>17907.01002329023</c:v>
                </c:pt>
                <c:pt idx="1708">
                  <c:v>18172.470250710034</c:v>
                </c:pt>
                <c:pt idx="1709">
                  <c:v>18022.563298755318</c:v>
                </c:pt>
                <c:pt idx="1710">
                  <c:v>18232.433031491917</c:v>
                </c:pt>
                <c:pt idx="1711">
                  <c:v>18041.926280049469</c:v>
                </c:pt>
                <c:pt idx="1712">
                  <c:v>17885.148592796832</c:v>
                </c:pt>
                <c:pt idx="1713">
                  <c:v>18282.402015476822</c:v>
                </c:pt>
                <c:pt idx="1714">
                  <c:v>18511.010117207759</c:v>
                </c:pt>
                <c:pt idx="1715">
                  <c:v>18697.144582551526</c:v>
                </c:pt>
                <c:pt idx="1716">
                  <c:v>18930.749582680954</c:v>
                </c:pt>
                <c:pt idx="1717">
                  <c:v>19218.071240594152</c:v>
                </c:pt>
                <c:pt idx="1718">
                  <c:v>19570.352577687725</c:v>
                </c:pt>
                <c:pt idx="1719">
                  <c:v>19445.430117725467</c:v>
                </c:pt>
                <c:pt idx="1720">
                  <c:v>20223.697043290347</c:v>
                </c:pt>
                <c:pt idx="1721">
                  <c:v>20246.807698383367</c:v>
                </c:pt>
                <c:pt idx="1722">
                  <c:v>20342.373380254496</c:v>
                </c:pt>
                <c:pt idx="1723">
                  <c:v>20362.360973848459</c:v>
                </c:pt>
                <c:pt idx="1724">
                  <c:v>20473.54196321487</c:v>
                </c:pt>
                <c:pt idx="1725">
                  <c:v>20985.724049060136</c:v>
                </c:pt>
                <c:pt idx="1726">
                  <c:v>20837.06632170505</c:v>
                </c:pt>
                <c:pt idx="1727">
                  <c:v>21011.957765652212</c:v>
                </c:pt>
                <c:pt idx="1728">
                  <c:v>21068.17287263523</c:v>
                </c:pt>
                <c:pt idx="1729">
                  <c:v>20819.57717731033</c:v>
                </c:pt>
                <c:pt idx="1730">
                  <c:v>20961.988781667307</c:v>
                </c:pt>
                <c:pt idx="1731">
                  <c:v>21045.686829842023</c:v>
                </c:pt>
                <c:pt idx="1732">
                  <c:v>20687.783982050147</c:v>
                </c:pt>
                <c:pt idx="1733">
                  <c:v>20600.962872376374</c:v>
                </c:pt>
                <c:pt idx="1734">
                  <c:v>20087.531561931486</c:v>
                </c:pt>
                <c:pt idx="1735">
                  <c:v>20366.108647647325</c:v>
                </c:pt>
                <c:pt idx="1736">
                  <c:v>20449.806695822041</c:v>
                </c:pt>
                <c:pt idx="1737">
                  <c:v>20655.928754759771</c:v>
                </c:pt>
                <c:pt idx="1738">
                  <c:v>21365.488327345411</c:v>
                </c:pt>
                <c:pt idx="1739">
                  <c:v>20843.312444703162</c:v>
                </c:pt>
                <c:pt idx="1740">
                  <c:v>22156.872111206329</c:v>
                </c:pt>
                <c:pt idx="1741">
                  <c:v>22249.939343878214</c:v>
                </c:pt>
                <c:pt idx="1742">
                  <c:v>21850.187471998979</c:v>
                </c:pt>
                <c:pt idx="1743">
                  <c:v>22078.795573729916</c:v>
                </c:pt>
                <c:pt idx="1744">
                  <c:v>22248.690119278592</c:v>
                </c:pt>
                <c:pt idx="1745">
                  <c:v>22368.615680842362</c:v>
                </c:pt>
                <c:pt idx="1746">
                  <c:v>22204.967258291799</c:v>
                </c:pt>
                <c:pt idx="1747">
                  <c:v>22036.321937342749</c:v>
                </c:pt>
                <c:pt idx="1748">
                  <c:v>21778.981669820492</c:v>
                </c:pt>
                <c:pt idx="1749">
                  <c:v>21510.398380901632</c:v>
                </c:pt>
                <c:pt idx="1750">
                  <c:v>21659.680720556535</c:v>
                </c:pt>
                <c:pt idx="1751">
                  <c:v>21661.554557455966</c:v>
                </c:pt>
                <c:pt idx="1752">
                  <c:v>21830.199878405019</c:v>
                </c:pt>
                <c:pt idx="1753">
                  <c:v>21605.339450472951</c:v>
                </c:pt>
                <c:pt idx="1754">
                  <c:v>21980.106830359731</c:v>
                </c:pt>
                <c:pt idx="1755">
                  <c:v>22061.3064293352</c:v>
                </c:pt>
                <c:pt idx="1756">
                  <c:v>21773.984771422001</c:v>
                </c:pt>
                <c:pt idx="1757">
                  <c:v>21617.831696469177</c:v>
                </c:pt>
                <c:pt idx="1758">
                  <c:v>21384.226696339749</c:v>
                </c:pt>
                <c:pt idx="1759">
                  <c:v>21812.710734010303</c:v>
                </c:pt>
                <c:pt idx="1760">
                  <c:v>22247.44089467897</c:v>
                </c:pt>
                <c:pt idx="1761">
                  <c:v>22677.174156949146</c:v>
                </c:pt>
                <c:pt idx="1762">
                  <c:v>22426.080012425002</c:v>
                </c:pt>
                <c:pt idx="1763">
                  <c:v>22645.943541958579</c:v>
                </c:pt>
                <c:pt idx="1764">
                  <c:v>22613.463702368394</c:v>
                </c:pt>
                <c:pt idx="1765">
                  <c:v>22164.992071103876</c:v>
                </c:pt>
                <c:pt idx="1766">
                  <c:v>21880.168862389924</c:v>
                </c:pt>
                <c:pt idx="1767">
                  <c:v>22504.781162201227</c:v>
                </c:pt>
                <c:pt idx="1768">
                  <c:v>22514.774958998205</c:v>
                </c:pt>
                <c:pt idx="1769">
                  <c:v>22633.451295962353</c:v>
                </c:pt>
                <c:pt idx="1770">
                  <c:v>22491.039691605376</c:v>
                </c:pt>
                <c:pt idx="1771">
                  <c:v>20673.417899154487</c:v>
                </c:pt>
                <c:pt idx="1772">
                  <c:v>20214.952471092991</c:v>
                </c:pt>
                <c:pt idx="1773">
                  <c:v>19711.514957445081</c:v>
                </c:pt>
                <c:pt idx="1774">
                  <c:v>19641.558379866216</c:v>
                </c:pt>
                <c:pt idx="1775">
                  <c:v>19641.558379866216</c:v>
                </c:pt>
                <c:pt idx="1776">
                  <c:v>19625.318460071121</c:v>
                </c:pt>
                <c:pt idx="1777">
                  <c:v>19808.954476215644</c:v>
                </c:pt>
                <c:pt idx="1778">
                  <c:v>19835.812805107529</c:v>
                </c:pt>
                <c:pt idx="1779">
                  <c:v>19916.387791783189</c:v>
                </c:pt>
                <c:pt idx="1780">
                  <c:v>20264.921455077896</c:v>
                </c:pt>
                <c:pt idx="1781">
                  <c:v>20349.868727852234</c:v>
                </c:pt>
                <c:pt idx="1782">
                  <c:v>19966.356775768094</c:v>
                </c:pt>
                <c:pt idx="1783">
                  <c:v>19880.160278394134</c:v>
                </c:pt>
                <c:pt idx="1784">
                  <c:v>19587.841722082445</c:v>
                </c:pt>
                <c:pt idx="1785">
                  <c:v>19379.221213945468</c:v>
                </c:pt>
                <c:pt idx="1786">
                  <c:v>19792.714556420549</c:v>
                </c:pt>
                <c:pt idx="1787">
                  <c:v>18491.022523613796</c:v>
                </c:pt>
                <c:pt idx="1788">
                  <c:v>18668.412416760206</c:v>
                </c:pt>
                <c:pt idx="1789">
                  <c:v>18585.963593185115</c:v>
                </c:pt>
                <c:pt idx="1790">
                  <c:v>18048.797015347394</c:v>
                </c:pt>
                <c:pt idx="1791">
                  <c:v>18211.196213298332</c:v>
                </c:pt>
                <c:pt idx="1792">
                  <c:v>18053.793913745885</c:v>
                </c:pt>
                <c:pt idx="1793">
                  <c:v>17888.896266595701</c:v>
                </c:pt>
                <c:pt idx="1794">
                  <c:v>17895.142389593813</c:v>
                </c:pt>
                <c:pt idx="1795">
                  <c:v>17567.845544492691</c:v>
                </c:pt>
                <c:pt idx="1796">
                  <c:v>17529.11958190439</c:v>
                </c:pt>
                <c:pt idx="1797">
                  <c:v>18123.75049132475</c:v>
                </c:pt>
                <c:pt idx="1798">
                  <c:v>17652.792817267029</c:v>
                </c:pt>
                <c:pt idx="1799">
                  <c:v>17808.945892219854</c:v>
                </c:pt>
                <c:pt idx="1800">
                  <c:v>18338.617122459837</c:v>
                </c:pt>
                <c:pt idx="1801">
                  <c:v>18509.760892608134</c:v>
                </c:pt>
                <c:pt idx="1802">
                  <c:v>18012.56950195834</c:v>
                </c:pt>
                <c:pt idx="1803">
                  <c:v>17494.141293114957</c:v>
                </c:pt>
                <c:pt idx="1804">
                  <c:v>16983.208431869312</c:v>
                </c:pt>
                <c:pt idx="1805">
                  <c:v>16751.477268639319</c:v>
                </c:pt>
                <c:pt idx="1806">
                  <c:v>16331.113190866312</c:v>
                </c:pt>
                <c:pt idx="1807">
                  <c:v>16149.975623921035</c:v>
                </c:pt>
                <c:pt idx="1808">
                  <c:v>15798.318899127271</c:v>
                </c:pt>
                <c:pt idx="1809">
                  <c:v>15835.171024816138</c:v>
                </c:pt>
                <c:pt idx="1810">
                  <c:v>15512.871078113507</c:v>
                </c:pt>
                <c:pt idx="1811">
                  <c:v>15327.985837369361</c:v>
                </c:pt>
                <c:pt idx="1812">
                  <c:v>15329.859674268795</c:v>
                </c:pt>
                <c:pt idx="1813">
                  <c:v>14996.316706169559</c:v>
                </c:pt>
                <c:pt idx="1814">
                  <c:v>15322.98893897087</c:v>
                </c:pt>
                <c:pt idx="1815">
                  <c:v>15761.466773438404</c:v>
                </c:pt>
                <c:pt idx="1816">
                  <c:v>15812.684982022931</c:v>
                </c:pt>
                <c:pt idx="1817">
                  <c:v>15520.366425711241</c:v>
                </c:pt>
                <c:pt idx="1818">
                  <c:v>15283.013751782946</c:v>
                </c:pt>
                <c:pt idx="1819">
                  <c:v>15077.516305145029</c:v>
                </c:pt>
                <c:pt idx="1820">
                  <c:v>15013.805850564275</c:v>
                </c:pt>
                <c:pt idx="1821">
                  <c:v>15277.704547234551</c:v>
                </c:pt>
                <c:pt idx="1822">
                  <c:v>15016.928912063333</c:v>
                </c:pt>
                <c:pt idx="1823">
                  <c:v>14829.545222119941</c:v>
                </c:pt>
                <c:pt idx="1824">
                  <c:v>14600.937120389004</c:v>
                </c:pt>
                <c:pt idx="1825">
                  <c:v>14730.856478749756</c:v>
                </c:pt>
                <c:pt idx="1826">
                  <c:v>14693.379740761078</c:v>
                </c:pt>
                <c:pt idx="1827">
                  <c:v>14687.133617762964</c:v>
                </c:pt>
                <c:pt idx="1828">
                  <c:v>14749.594847744094</c:v>
                </c:pt>
                <c:pt idx="1829">
                  <c:v>14446.033270035801</c:v>
                </c:pt>
                <c:pt idx="1830">
                  <c:v>14418.550328844105</c:v>
                </c:pt>
                <c:pt idx="1831">
                  <c:v>14483.510008024479</c:v>
                </c:pt>
                <c:pt idx="1832">
                  <c:v>14557.214259402213</c:v>
                </c:pt>
                <c:pt idx="1833">
                  <c:v>14687.133617762964</c:v>
                </c:pt>
                <c:pt idx="1834">
                  <c:v>14765.834767539189</c:v>
                </c:pt>
                <c:pt idx="1835">
                  <c:v>14955.092294382013</c:v>
                </c:pt>
                <c:pt idx="1836">
                  <c:v>15164.96202711861</c:v>
                </c:pt>
                <c:pt idx="1837">
                  <c:v>15009.433564465597</c:v>
                </c:pt>
                <c:pt idx="1838">
                  <c:v>15114.368430833896</c:v>
                </c:pt>
                <c:pt idx="1839">
                  <c:v>15424.176131540302</c:v>
                </c:pt>
                <c:pt idx="1840">
                  <c:v>15424.176131540302</c:v>
                </c:pt>
                <c:pt idx="1841">
                  <c:v>14855.778938712016</c:v>
                </c:pt>
                <c:pt idx="1842">
                  <c:v>14965.086091178993</c:v>
                </c:pt>
                <c:pt idx="1843">
                  <c:v>15075.642468245595</c:v>
                </c:pt>
                <c:pt idx="1844">
                  <c:v>14958.21535588107</c:v>
                </c:pt>
                <c:pt idx="1845">
                  <c:v>14993.193644670502</c:v>
                </c:pt>
                <c:pt idx="1846">
                  <c:v>15235.543216997288</c:v>
                </c:pt>
                <c:pt idx="1847">
                  <c:v>15188.072682211628</c:v>
                </c:pt>
                <c:pt idx="1848">
                  <c:v>14880.763430704468</c:v>
                </c:pt>
                <c:pt idx="1849">
                  <c:v>14689.632066962209</c:v>
                </c:pt>
                <c:pt idx="1850">
                  <c:v>14847.034366514657</c:v>
                </c:pt>
                <c:pt idx="1851">
                  <c:v>14659.650676571267</c:v>
                </c:pt>
                <c:pt idx="1852">
                  <c:v>14871.394246207299</c:v>
                </c:pt>
                <c:pt idx="1853">
                  <c:v>14983.199847873522</c:v>
                </c:pt>
                <c:pt idx="1854">
                  <c:v>15161.214353319743</c:v>
                </c:pt>
                <c:pt idx="1855">
                  <c:v>15161.214353319743</c:v>
                </c:pt>
                <c:pt idx="1856">
                  <c:v>15084.387040442953</c:v>
                </c:pt>
                <c:pt idx="1857">
                  <c:v>15115.617655433518</c:v>
                </c:pt>
                <c:pt idx="1858">
                  <c:v>15154.96823032163</c:v>
                </c:pt>
                <c:pt idx="1859">
                  <c:v>15406.686987145586</c:v>
                </c:pt>
                <c:pt idx="1860">
                  <c:v>15432.296091437849</c:v>
                </c:pt>
                <c:pt idx="1861">
                  <c:v>15304.875182276342</c:v>
                </c:pt>
                <c:pt idx="1862">
                  <c:v>15398.567027248038</c:v>
                </c:pt>
                <c:pt idx="1863">
                  <c:v>15375.45637215502</c:v>
                </c:pt>
                <c:pt idx="1864">
                  <c:v>15725.239260049349</c:v>
                </c:pt>
                <c:pt idx="1865">
                  <c:v>15725.239260049349</c:v>
                </c:pt>
                <c:pt idx="1866">
                  <c:v>15725.239260049349</c:v>
                </c:pt>
                <c:pt idx="1867">
                  <c:v>16006.314794964435</c:v>
                </c:pt>
                <c:pt idx="1868">
                  <c:v>16074.397535643868</c:v>
                </c:pt>
                <c:pt idx="1869">
                  <c:v>16124.366519628771</c:v>
                </c:pt>
                <c:pt idx="1870">
                  <c:v>16166.527849866034</c:v>
                </c:pt>
                <c:pt idx="1871">
                  <c:v>16105.628150634433</c:v>
                </c:pt>
                <c:pt idx="1872">
                  <c:v>16410.438952942346</c:v>
                </c:pt>
                <c:pt idx="1873">
                  <c:v>16382.331399450839</c:v>
                </c:pt>
                <c:pt idx="1874">
                  <c:v>16365.466867355934</c:v>
                </c:pt>
                <c:pt idx="1875">
                  <c:v>16223.679875298769</c:v>
                </c:pt>
                <c:pt idx="1876">
                  <c:v>16341.731599963105</c:v>
                </c:pt>
                <c:pt idx="1877">
                  <c:v>16544.730597401776</c:v>
                </c:pt>
                <c:pt idx="1878">
                  <c:v>16311.750209572163</c:v>
                </c:pt>
                <c:pt idx="1879">
                  <c:v>16266.153511685938</c:v>
                </c:pt>
                <c:pt idx="1880">
                  <c:v>16110.625049032922</c:v>
                </c:pt>
                <c:pt idx="1881">
                  <c:v>15984.453364471039</c:v>
                </c:pt>
                <c:pt idx="1882">
                  <c:v>16210.563017002731</c:v>
                </c:pt>
                <c:pt idx="1883">
                  <c:v>16233.049059795938</c:v>
                </c:pt>
                <c:pt idx="1884">
                  <c:v>16078.769821742546</c:v>
                </c:pt>
                <c:pt idx="1885">
                  <c:v>16118.745008930469</c:v>
                </c:pt>
                <c:pt idx="1886">
                  <c:v>16128.738805727451</c:v>
                </c:pt>
                <c:pt idx="1887">
                  <c:v>16391.075971648199</c:v>
                </c:pt>
                <c:pt idx="1888">
                  <c:v>16301.13180047537</c:v>
                </c:pt>
                <c:pt idx="1889">
                  <c:v>16146.227950122167</c:v>
                </c:pt>
                <c:pt idx="1890">
                  <c:v>16045.353063702642</c:v>
                </c:pt>
                <c:pt idx="1891">
                  <c:v>15988.825650569719</c:v>
                </c:pt>
                <c:pt idx="1892">
                  <c:v>16387.32829784933</c:v>
                </c:pt>
                <c:pt idx="1893">
                  <c:v>16258.658164088201</c:v>
                </c:pt>
                <c:pt idx="1894">
                  <c:v>15999.444059666512</c:v>
                </c:pt>
                <c:pt idx="1895">
                  <c:v>16244.292081192541</c:v>
                </c:pt>
                <c:pt idx="1896">
                  <c:v>16434.798832634988</c:v>
                </c:pt>
                <c:pt idx="1897">
                  <c:v>16872.027442502902</c:v>
                </c:pt>
                <c:pt idx="1898">
                  <c:v>16956.974715277236</c:v>
                </c:pt>
                <c:pt idx="1899">
                  <c:v>16453.53720162933</c:v>
                </c:pt>
                <c:pt idx="1900">
                  <c:v>16382.95601175065</c:v>
                </c:pt>
                <c:pt idx="1901">
                  <c:v>16201.193832505562</c:v>
                </c:pt>
                <c:pt idx="1902">
                  <c:v>16204.316894004618</c:v>
                </c:pt>
                <c:pt idx="1903">
                  <c:v>16086.265169340282</c:v>
                </c:pt>
                <c:pt idx="1904">
                  <c:v>16110.000436733111</c:v>
                </c:pt>
                <c:pt idx="1905">
                  <c:v>16134.360316425753</c:v>
                </c:pt>
                <c:pt idx="1906">
                  <c:v>15960.093484778399</c:v>
                </c:pt>
                <c:pt idx="1907">
                  <c:v>16025.053163958773</c:v>
                </c:pt>
                <c:pt idx="1908">
                  <c:v>15713.371626352935</c:v>
                </c:pt>
                <c:pt idx="1909">
                  <c:v>15457.905195730111</c:v>
                </c:pt>
                <c:pt idx="1910">
                  <c:v>15390.447067350491</c:v>
                </c:pt>
                <c:pt idx="1911">
                  <c:v>15140.289841276064</c:v>
                </c:pt>
                <c:pt idx="1912">
                  <c:v>15395.443965748982</c:v>
                </c:pt>
                <c:pt idx="1913">
                  <c:v>15399.81625184766</c:v>
                </c:pt>
                <c:pt idx="1914">
                  <c:v>15499.129607517658</c:v>
                </c:pt>
                <c:pt idx="1915">
                  <c:v>15605.001392335673</c:v>
                </c:pt>
                <c:pt idx="1916">
                  <c:v>16126.864968828017</c:v>
                </c:pt>
                <c:pt idx="1917">
                  <c:v>16059.406840448395</c:v>
                </c:pt>
                <c:pt idx="1918">
                  <c:v>16213.061466201976</c:v>
                </c:pt>
                <c:pt idx="1919">
                  <c:v>16482.269367420649</c:v>
                </c:pt>
                <c:pt idx="1920">
                  <c:v>15729.611546148028</c:v>
                </c:pt>
                <c:pt idx="1921">
                  <c:v>15498.504995217847</c:v>
                </c:pt>
                <c:pt idx="1922">
                  <c:v>15341.72730796521</c:v>
                </c:pt>
                <c:pt idx="1923">
                  <c:v>15058.153323850878</c:v>
                </c:pt>
                <c:pt idx="1924">
                  <c:v>14692.130516161455</c:v>
                </c:pt>
                <c:pt idx="1925">
                  <c:v>14874.517307706355</c:v>
                </c:pt>
                <c:pt idx="1926">
                  <c:v>14624.672387781835</c:v>
                </c:pt>
                <c:pt idx="1927">
                  <c:v>14525.983644411648</c:v>
                </c:pt>
                <c:pt idx="1928">
                  <c:v>14386.695101553729</c:v>
                </c:pt>
                <c:pt idx="1929">
                  <c:v>14660.899901170889</c:v>
                </c:pt>
                <c:pt idx="1930">
                  <c:v>14705.247374457493</c:v>
                </c:pt>
                <c:pt idx="1931">
                  <c:v>14422.922614942783</c:v>
                </c:pt>
                <c:pt idx="1932">
                  <c:v>14445.40865773599</c:v>
                </c:pt>
                <c:pt idx="1933">
                  <c:v>14567.208056199195</c:v>
                </c:pt>
                <c:pt idx="1934">
                  <c:v>14184.320716414866</c:v>
                </c:pt>
                <c:pt idx="1935">
                  <c:v>14258.649580092411</c:v>
                </c:pt>
                <c:pt idx="1936">
                  <c:v>13983.820168175438</c:v>
                </c:pt>
                <c:pt idx="1937">
                  <c:v>13971.327922179213</c:v>
                </c:pt>
                <c:pt idx="1938">
                  <c:v>13882.008363306195</c:v>
                </c:pt>
                <c:pt idx="1939">
                  <c:v>13842.657788418084</c:v>
                </c:pt>
                <c:pt idx="1940">
                  <c:v>13794.562641332614</c:v>
                </c:pt>
                <c:pt idx="1941">
                  <c:v>13486.628777525641</c:v>
                </c:pt>
                <c:pt idx="1942">
                  <c:v>13480.382654527528</c:v>
                </c:pt>
                <c:pt idx="1943">
                  <c:v>13247.402266697913</c:v>
                </c:pt>
                <c:pt idx="1944">
                  <c:v>13570.981101741159</c:v>
                </c:pt>
                <c:pt idx="1945">
                  <c:v>13625.369964660109</c:v>
                </c:pt>
                <c:pt idx="1946">
                  <c:v>13658.643151386996</c:v>
                </c:pt>
                <c:pt idx="1947">
                  <c:v>13822.44960911936</c:v>
                </c:pt>
                <c:pt idx="1948">
                  <c:v>13822.44960911936</c:v>
                </c:pt>
                <c:pt idx="1949">
                  <c:v>13822.44960911936</c:v>
                </c:pt>
                <c:pt idx="1950">
                  <c:v>13816.05091936419</c:v>
                </c:pt>
                <c:pt idx="1951">
                  <c:v>13862.121485601418</c:v>
                </c:pt>
                <c:pt idx="1952">
                  <c:v>13908.192051838645</c:v>
                </c:pt>
                <c:pt idx="1953">
                  <c:v>13760.382318494207</c:v>
                </c:pt>
                <c:pt idx="1954">
                  <c:v>13958.741700904493</c:v>
                </c:pt>
                <c:pt idx="1955">
                  <c:v>14089.27497190997</c:v>
                </c:pt>
                <c:pt idx="1956">
                  <c:v>13796.214981123161</c:v>
                </c:pt>
                <c:pt idx="1957">
                  <c:v>13727.749000742837</c:v>
                </c:pt>
                <c:pt idx="1958">
                  <c:v>13688.716993236296</c:v>
                </c:pt>
                <c:pt idx="1959">
                  <c:v>13730.948345620422</c:v>
                </c:pt>
                <c:pt idx="1960">
                  <c:v>13879.397947940377</c:v>
                </c:pt>
                <c:pt idx="1961">
                  <c:v>13796.214981123161</c:v>
                </c:pt>
                <c:pt idx="1962">
                  <c:v>14276.756581736467</c:v>
                </c:pt>
                <c:pt idx="1963">
                  <c:v>14180.136366433393</c:v>
                </c:pt>
                <c:pt idx="1964">
                  <c:v>14306.830423585769</c:v>
                </c:pt>
                <c:pt idx="1965">
                  <c:v>14250.521953740268</c:v>
                </c:pt>
                <c:pt idx="1966">
                  <c:v>14056.6416541586</c:v>
                </c:pt>
                <c:pt idx="1967">
                  <c:v>13727.10913176732</c:v>
                </c:pt>
                <c:pt idx="1968">
                  <c:v>13693.196076064916</c:v>
                </c:pt>
                <c:pt idx="1969">
                  <c:v>13825.648953996946</c:v>
                </c:pt>
                <c:pt idx="1970">
                  <c:v>13883.877030768997</c:v>
                </c:pt>
                <c:pt idx="1971">
                  <c:v>13952.023076661562</c:v>
                </c:pt>
                <c:pt idx="1972">
                  <c:v>14015.050170749993</c:v>
                </c:pt>
                <c:pt idx="1973">
                  <c:v>14111.670386053067</c:v>
                </c:pt>
                <c:pt idx="1974">
                  <c:v>14215.329160086831</c:v>
                </c:pt>
                <c:pt idx="1975">
                  <c:v>14444.402253321934</c:v>
                </c:pt>
                <c:pt idx="1976">
                  <c:v>14310.66963743887</c:v>
                </c:pt>
                <c:pt idx="1977">
                  <c:v>14371.457190112991</c:v>
                </c:pt>
                <c:pt idx="1978">
                  <c:v>14413.0486735216</c:v>
                </c:pt>
                <c:pt idx="1979">
                  <c:v>14486.63360570606</c:v>
                </c:pt>
                <c:pt idx="1980">
                  <c:v>14585.173427935686</c:v>
                </c:pt>
                <c:pt idx="1981">
                  <c:v>14985.73140660936</c:v>
                </c:pt>
                <c:pt idx="1982">
                  <c:v>15028.602627969003</c:v>
                </c:pt>
                <c:pt idx="1983">
                  <c:v>14972.294158123503</c:v>
                </c:pt>
                <c:pt idx="1984">
                  <c:v>14941.580447298684</c:v>
                </c:pt>
                <c:pt idx="1985">
                  <c:v>15178.331968239994</c:v>
                </c:pt>
                <c:pt idx="1986">
                  <c:v>14996.60917919315</c:v>
                </c:pt>
                <c:pt idx="1987">
                  <c:v>14621.645959540157</c:v>
                </c:pt>
                <c:pt idx="1988">
                  <c:v>14960.136647588679</c:v>
                </c:pt>
                <c:pt idx="1989">
                  <c:v>14955.017695784542</c:v>
                </c:pt>
                <c:pt idx="1990">
                  <c:v>15144.418912537591</c:v>
                </c:pt>
                <c:pt idx="1991">
                  <c:v>15448.996544883707</c:v>
                </c:pt>
                <c:pt idx="1992">
                  <c:v>15537.938332480577</c:v>
                </c:pt>
                <c:pt idx="1993">
                  <c:v>15728.619287184658</c:v>
                </c:pt>
                <c:pt idx="1994">
                  <c:v>15929.538145497012</c:v>
                </c:pt>
                <c:pt idx="1995">
                  <c:v>15832.917930193938</c:v>
                </c:pt>
                <c:pt idx="1996">
                  <c:v>15710.063086894665</c:v>
                </c:pt>
                <c:pt idx="1997">
                  <c:v>15738.857190792931</c:v>
                </c:pt>
                <c:pt idx="1998">
                  <c:v>16017.840064118365</c:v>
                </c:pt>
                <c:pt idx="1999">
                  <c:v>16040.875347236979</c:v>
                </c:pt>
                <c:pt idx="2000">
                  <c:v>16097.823686057998</c:v>
                </c:pt>
                <c:pt idx="2001">
                  <c:v>16126.617789956264</c:v>
                </c:pt>
                <c:pt idx="2002">
                  <c:v>16129.817134833849</c:v>
                </c:pt>
                <c:pt idx="2003">
                  <c:v>16550.850920724071</c:v>
                </c:pt>
                <c:pt idx="2004">
                  <c:v>15990.96556714665</c:v>
                </c:pt>
                <c:pt idx="2005">
                  <c:v>16046.634168016633</c:v>
                </c:pt>
                <c:pt idx="2006">
                  <c:v>15871.949937700478</c:v>
                </c:pt>
                <c:pt idx="2007">
                  <c:v>16223.23800525934</c:v>
                </c:pt>
                <c:pt idx="2008">
                  <c:v>15895.625089794608</c:v>
                </c:pt>
                <c:pt idx="2009">
                  <c:v>15876.429020529098</c:v>
                </c:pt>
                <c:pt idx="2010">
                  <c:v>16005.682553583541</c:v>
                </c:pt>
                <c:pt idx="2011">
                  <c:v>15963.451201199416</c:v>
                </c:pt>
                <c:pt idx="2012">
                  <c:v>16292.983723590698</c:v>
                </c:pt>
                <c:pt idx="2013">
                  <c:v>16458.069919274098</c:v>
                </c:pt>
                <c:pt idx="2014">
                  <c:v>16462.549002102718</c:v>
                </c:pt>
                <c:pt idx="2015">
                  <c:v>16849.669732290535</c:v>
                </c:pt>
                <c:pt idx="2016">
                  <c:v>16049.193643918701</c:v>
                </c:pt>
                <c:pt idx="2017">
                  <c:v>15894.345351843574</c:v>
                </c:pt>
                <c:pt idx="2018">
                  <c:v>15756.773522107409</c:v>
                </c:pt>
                <c:pt idx="2019">
                  <c:v>15559.05400867264</c:v>
                </c:pt>
                <c:pt idx="2020">
                  <c:v>16090.78512732731</c:v>
                </c:pt>
                <c:pt idx="2021">
                  <c:v>16031.277312604225</c:v>
                </c:pt>
                <c:pt idx="2022">
                  <c:v>16051.753119820769</c:v>
                </c:pt>
                <c:pt idx="2023">
                  <c:v>15539.218070431611</c:v>
                </c:pt>
                <c:pt idx="2024">
                  <c:v>15771.490508544301</c:v>
                </c:pt>
                <c:pt idx="2025">
                  <c:v>15703.664397139493</c:v>
                </c:pt>
                <c:pt idx="2026">
                  <c:v>15812.442122977393</c:v>
                </c:pt>
                <c:pt idx="2027">
                  <c:v>15814.361729903943</c:v>
                </c:pt>
                <c:pt idx="2028">
                  <c:v>15843.155833802211</c:v>
                </c:pt>
                <c:pt idx="2029">
                  <c:v>16249.472633255538</c:v>
                </c:pt>
                <c:pt idx="2030">
                  <c:v>16262.909881741398</c:v>
                </c:pt>
                <c:pt idx="2031">
                  <c:v>16892.540953650176</c:v>
                </c:pt>
                <c:pt idx="2032">
                  <c:v>17167.68461312251</c:v>
                </c:pt>
                <c:pt idx="2033">
                  <c:v>17392.918492504512</c:v>
                </c:pt>
                <c:pt idx="2034">
                  <c:v>17069.144790892882</c:v>
                </c:pt>
                <c:pt idx="2035">
                  <c:v>17069.144790892882</c:v>
                </c:pt>
                <c:pt idx="2036">
                  <c:v>16889.341608772593</c:v>
                </c:pt>
                <c:pt idx="2037">
                  <c:v>17202.877406775948</c:v>
                </c:pt>
                <c:pt idx="2038">
                  <c:v>17243.82902120904</c:v>
                </c:pt>
                <c:pt idx="2039">
                  <c:v>17245.748628135589</c:v>
                </c:pt>
                <c:pt idx="2040">
                  <c:v>17135.691164346656</c:v>
                </c:pt>
                <c:pt idx="2041">
                  <c:v>16930.9330921812</c:v>
                </c:pt>
                <c:pt idx="2042">
                  <c:v>16321.137958513449</c:v>
                </c:pt>
                <c:pt idx="2043">
                  <c:v>17056.347411382543</c:v>
                </c:pt>
                <c:pt idx="2044">
                  <c:v>17218.874131163873</c:v>
                </c:pt>
                <c:pt idx="2045">
                  <c:v>17579.120364379974</c:v>
                </c:pt>
                <c:pt idx="2046">
                  <c:v>17665.502676074775</c:v>
                </c:pt>
                <c:pt idx="2047">
                  <c:v>17874.739831068851</c:v>
                </c:pt>
                <c:pt idx="2048">
                  <c:v>17613.033420082378</c:v>
                </c:pt>
                <c:pt idx="2049">
                  <c:v>17396.757706357614</c:v>
                </c:pt>
                <c:pt idx="2050">
                  <c:v>17220.153869114907</c:v>
                </c:pt>
                <c:pt idx="2051">
                  <c:v>16940.211192326198</c:v>
                </c:pt>
                <c:pt idx="2052">
                  <c:v>17266.864304327653</c:v>
                </c:pt>
                <c:pt idx="2053">
                  <c:v>17838.26729946438</c:v>
                </c:pt>
                <c:pt idx="2054">
                  <c:v>17617.512502910995</c:v>
                </c:pt>
                <c:pt idx="2055">
                  <c:v>17621.991585739615</c:v>
                </c:pt>
                <c:pt idx="2056">
                  <c:v>17502.975956293445</c:v>
                </c:pt>
                <c:pt idx="2057">
                  <c:v>17375.002161190034</c:v>
                </c:pt>
                <c:pt idx="2058">
                  <c:v>17275.182601009372</c:v>
                </c:pt>
                <c:pt idx="2059">
                  <c:v>17021.794486704621</c:v>
                </c:pt>
                <c:pt idx="2060">
                  <c:v>17195.83884804526</c:v>
                </c:pt>
                <c:pt idx="2061">
                  <c:v>16955.248113250847</c:v>
                </c:pt>
                <c:pt idx="2062">
                  <c:v>17300.777360030057</c:v>
                </c:pt>
                <c:pt idx="2063">
                  <c:v>17139.530378199757</c:v>
                </c:pt>
                <c:pt idx="2064">
                  <c:v>17367.963602459346</c:v>
                </c:pt>
                <c:pt idx="2065">
                  <c:v>17764.042498304399</c:v>
                </c:pt>
                <c:pt idx="2066">
                  <c:v>18043.025371629836</c:v>
                </c:pt>
                <c:pt idx="2067">
                  <c:v>17641.187655005127</c:v>
                </c:pt>
                <c:pt idx="2068">
                  <c:v>17989.276377686405</c:v>
                </c:pt>
                <c:pt idx="2069">
                  <c:v>18067.340392699483</c:v>
                </c:pt>
                <c:pt idx="2070">
                  <c:v>17725.01049079786</c:v>
                </c:pt>
                <c:pt idx="2071">
                  <c:v>18048.78419240949</c:v>
                </c:pt>
                <c:pt idx="2072">
                  <c:v>17985.4371638333</c:v>
                </c:pt>
                <c:pt idx="2073">
                  <c:v>18368.718680168015</c:v>
                </c:pt>
                <c:pt idx="2074">
                  <c:v>18510.769592732802</c:v>
                </c:pt>
                <c:pt idx="2075">
                  <c:v>18969.555648178528</c:v>
                </c:pt>
                <c:pt idx="2076">
                  <c:v>18823.025652785123</c:v>
                </c:pt>
                <c:pt idx="2077">
                  <c:v>18945.24062710888</c:v>
                </c:pt>
                <c:pt idx="2078">
                  <c:v>18817.906700980988</c:v>
                </c:pt>
                <c:pt idx="2079">
                  <c:v>18743.042030845492</c:v>
                </c:pt>
                <c:pt idx="2080">
                  <c:v>19427.06196567322</c:v>
                </c:pt>
                <c:pt idx="2081">
                  <c:v>19074.494160163325</c:v>
                </c:pt>
                <c:pt idx="2082">
                  <c:v>19059.137304750915</c:v>
                </c:pt>
                <c:pt idx="2083">
                  <c:v>18640.662994762763</c:v>
                </c:pt>
                <c:pt idx="2084">
                  <c:v>19057.217697824362</c:v>
                </c:pt>
                <c:pt idx="2085">
                  <c:v>19333.641095247731</c:v>
                </c:pt>
                <c:pt idx="2086">
                  <c:v>19465.454104204244</c:v>
                </c:pt>
                <c:pt idx="2087">
                  <c:v>19898.645400629288</c:v>
                </c:pt>
                <c:pt idx="2088">
                  <c:v>19369.473757876684</c:v>
                </c:pt>
                <c:pt idx="2089">
                  <c:v>19480.171090641135</c:v>
                </c:pt>
                <c:pt idx="2090">
                  <c:v>19650.376238128672</c:v>
                </c:pt>
                <c:pt idx="2091">
                  <c:v>19779.629771183114</c:v>
                </c:pt>
                <c:pt idx="2092">
                  <c:v>19925.199963113246</c:v>
                </c:pt>
                <c:pt idx="2093">
                  <c:v>20075.88910684751</c:v>
                </c:pt>
                <c:pt idx="2094">
                  <c:v>19738.038287774507</c:v>
                </c:pt>
                <c:pt idx="2095">
                  <c:v>19683.009555880042</c:v>
                </c:pt>
                <c:pt idx="2096">
                  <c:v>19397.627992799436</c:v>
                </c:pt>
                <c:pt idx="2097">
                  <c:v>19281.17183925533</c:v>
                </c:pt>
                <c:pt idx="2098">
                  <c:v>18995.790276174728</c:v>
                </c:pt>
                <c:pt idx="2099">
                  <c:v>18842.861591026151</c:v>
                </c:pt>
                <c:pt idx="2100">
                  <c:v>18842.861591026151</c:v>
                </c:pt>
                <c:pt idx="2101">
                  <c:v>18995.150407199209</c:v>
                </c:pt>
                <c:pt idx="2102">
                  <c:v>18673.936181489651</c:v>
                </c:pt>
                <c:pt idx="2103">
                  <c:v>18840.302115124083</c:v>
                </c:pt>
                <c:pt idx="2104">
                  <c:v>18693.772119730678</c:v>
                </c:pt>
                <c:pt idx="2105">
                  <c:v>18797.430893764442</c:v>
                </c:pt>
                <c:pt idx="2106">
                  <c:v>18593.312690574501</c:v>
                </c:pt>
                <c:pt idx="2107">
                  <c:v>18432.065708744205</c:v>
                </c:pt>
                <c:pt idx="2108">
                  <c:v>18369.358549143533</c:v>
                </c:pt>
                <c:pt idx="2109">
                  <c:v>18467.898371373158</c:v>
                </c:pt>
                <c:pt idx="2110">
                  <c:v>17685.338614315802</c:v>
                </c:pt>
                <c:pt idx="2111">
                  <c:v>17685.338614315802</c:v>
                </c:pt>
                <c:pt idx="2112">
                  <c:v>17741.007215185786</c:v>
                </c:pt>
                <c:pt idx="2113">
                  <c:v>17693.656910997524</c:v>
                </c:pt>
                <c:pt idx="2114">
                  <c:v>17883.058127750573</c:v>
                </c:pt>
                <c:pt idx="2115">
                  <c:v>17883.058127750573</c:v>
                </c:pt>
                <c:pt idx="2116">
                  <c:v>17564.403377943079</c:v>
                </c:pt>
                <c:pt idx="2117">
                  <c:v>17833.788216635759</c:v>
                </c:pt>
                <c:pt idx="2118">
                  <c:v>17400.276985722958</c:v>
                </c:pt>
                <c:pt idx="2119">
                  <c:v>17395.47796840658</c:v>
                </c:pt>
                <c:pt idx="2120">
                  <c:v>17699.415731777179</c:v>
                </c:pt>
                <c:pt idx="2121">
                  <c:v>18147.963883614633</c:v>
                </c:pt>
                <c:pt idx="2122">
                  <c:v>18025.748909290876</c:v>
                </c:pt>
                <c:pt idx="2123">
                  <c:v>17817.791492247834</c:v>
                </c:pt>
                <c:pt idx="2124">
                  <c:v>18181.876939317037</c:v>
                </c:pt>
                <c:pt idx="2125">
                  <c:v>18908.768095504409</c:v>
                </c:pt>
                <c:pt idx="2126">
                  <c:v>19222.303893507764</c:v>
                </c:pt>
                <c:pt idx="2127">
                  <c:v>19482.730566543203</c:v>
                </c:pt>
                <c:pt idx="2128">
                  <c:v>18139.005717957392</c:v>
                </c:pt>
                <c:pt idx="2129">
                  <c:v>18309.210865444929</c:v>
                </c:pt>
                <c:pt idx="2130">
                  <c:v>17784.518305520945</c:v>
                </c:pt>
                <c:pt idx="2131">
                  <c:v>17495.297528587238</c:v>
                </c:pt>
                <c:pt idx="2132">
                  <c:v>17686.618352266836</c:v>
                </c:pt>
                <c:pt idx="2133">
                  <c:v>17470.342638542075</c:v>
                </c:pt>
                <c:pt idx="2134">
                  <c:v>17135.691164346656</c:v>
                </c:pt>
                <c:pt idx="2135">
                  <c:v>16918.135712670857</c:v>
                </c:pt>
                <c:pt idx="2136">
                  <c:v>16985.321955100149</c:v>
                </c:pt>
                <c:pt idx="2137">
                  <c:v>16763.927289571249</c:v>
                </c:pt>
                <c:pt idx="2138">
                  <c:v>17172.163695951127</c:v>
                </c:pt>
                <c:pt idx="2139">
                  <c:v>16960.367065054983</c:v>
                </c:pt>
                <c:pt idx="2140">
                  <c:v>16960.367065054983</c:v>
                </c:pt>
                <c:pt idx="2141">
                  <c:v>16960.367065054983</c:v>
                </c:pt>
                <c:pt idx="2142">
                  <c:v>16740.252137477117</c:v>
                </c:pt>
                <c:pt idx="2143">
                  <c:v>16570.046989989583</c:v>
                </c:pt>
                <c:pt idx="2144">
                  <c:v>16513.098651168566</c:v>
                </c:pt>
                <c:pt idx="2145">
                  <c:v>16511.179044242013</c:v>
                </c:pt>
                <c:pt idx="2146">
                  <c:v>16823.435104294334</c:v>
                </c:pt>
                <c:pt idx="2147">
                  <c:v>17168.964351073544</c:v>
                </c:pt>
                <c:pt idx="2148">
                  <c:v>17158.726447465269</c:v>
                </c:pt>
                <c:pt idx="2149">
                  <c:v>17185.600944436985</c:v>
                </c:pt>
                <c:pt idx="2150">
                  <c:v>17364.764257581759</c:v>
                </c:pt>
                <c:pt idx="2151">
                  <c:v>17373.722423239</c:v>
                </c:pt>
                <c:pt idx="2152">
                  <c:v>17634.149096274439</c:v>
                </c:pt>
                <c:pt idx="2153">
                  <c:v>17696.216386899592</c:v>
                </c:pt>
                <c:pt idx="2154">
                  <c:v>17433.230237962085</c:v>
                </c:pt>
                <c:pt idx="2155">
                  <c:v>17678.300055585118</c:v>
                </c:pt>
                <c:pt idx="2156">
                  <c:v>16909.817415989135</c:v>
                </c:pt>
                <c:pt idx="2157">
                  <c:v>17319.973429295565</c:v>
                </c:pt>
                <c:pt idx="2158">
                  <c:v>17437.069451815187</c:v>
                </c:pt>
                <c:pt idx="2159">
                  <c:v>17121.614046885279</c:v>
                </c:pt>
                <c:pt idx="2160">
                  <c:v>17152.3277577101</c:v>
                </c:pt>
                <c:pt idx="2161">
                  <c:v>17163.845399269405</c:v>
                </c:pt>
                <c:pt idx="2162">
                  <c:v>17588.078530037212</c:v>
                </c:pt>
                <c:pt idx="2163">
                  <c:v>17657.184379393053</c:v>
                </c:pt>
                <c:pt idx="2164">
                  <c:v>17762.12289137785</c:v>
                </c:pt>
                <c:pt idx="2165">
                  <c:v>17561.843902041011</c:v>
                </c:pt>
                <c:pt idx="2166">
                  <c:v>17643.747130907195</c:v>
                </c:pt>
                <c:pt idx="2167">
                  <c:v>17656.544510417538</c:v>
                </c:pt>
                <c:pt idx="2168">
                  <c:v>17351.96687807142</c:v>
                </c:pt>
                <c:pt idx="2169">
                  <c:v>17331.491070854874</c:v>
                </c:pt>
                <c:pt idx="2170">
                  <c:v>17750.605249818542</c:v>
                </c:pt>
                <c:pt idx="2171">
                  <c:v>18053.263275238111</c:v>
                </c:pt>
                <c:pt idx="2172">
                  <c:v>17987.996639735371</c:v>
                </c:pt>
                <c:pt idx="2173">
                  <c:v>17158.726447465269</c:v>
                </c:pt>
                <c:pt idx="2174">
                  <c:v>16713.377640505401</c:v>
                </c:pt>
                <c:pt idx="2175">
                  <c:v>16550.211051748553</c:v>
                </c:pt>
                <c:pt idx="2176">
                  <c:v>16770.325979326419</c:v>
                </c:pt>
                <c:pt idx="2177">
                  <c:v>16808.078248881924</c:v>
                </c:pt>
                <c:pt idx="2178">
                  <c:v>17078.102956550123</c:v>
                </c:pt>
                <c:pt idx="2179">
                  <c:v>17538.808618922398</c:v>
                </c:pt>
                <c:pt idx="2180">
                  <c:v>17148.488543856998</c:v>
                </c:pt>
                <c:pt idx="2181">
                  <c:v>17872.180355166784</c:v>
                </c:pt>
                <c:pt idx="2182">
                  <c:v>17352.606747046935</c:v>
                </c:pt>
                <c:pt idx="2183">
                  <c:v>17042.270293921167</c:v>
                </c:pt>
                <c:pt idx="2184">
                  <c:v>17629.030144470304</c:v>
                </c:pt>
                <c:pt idx="2185">
                  <c:v>17428.11128615795</c:v>
                </c:pt>
                <c:pt idx="2186">
                  <c:v>17484.419756003448</c:v>
                </c:pt>
                <c:pt idx="2187">
                  <c:v>17327.011988026254</c:v>
                </c:pt>
                <c:pt idx="2188">
                  <c:v>16393.443152746877</c:v>
                </c:pt>
                <c:pt idx="2189">
                  <c:v>16282.745819982425</c:v>
                </c:pt>
                <c:pt idx="2190">
                  <c:v>16225.157612185891</c:v>
                </c:pt>
                <c:pt idx="2191">
                  <c:v>15895.625089794608</c:v>
                </c:pt>
                <c:pt idx="2192">
                  <c:v>15806.363367709981</c:v>
                </c:pt>
                <c:pt idx="2193">
                  <c:v>15973.689104807689</c:v>
                </c:pt>
                <c:pt idx="2194">
                  <c:v>16389.603938893772</c:v>
                </c:pt>
                <c:pt idx="2195">
                  <c:v>16232.196170916579</c:v>
                </c:pt>
                <c:pt idx="2196">
                  <c:v>16090.145258351793</c:v>
                </c:pt>
                <c:pt idx="2197">
                  <c:v>16487.503892147881</c:v>
                </c:pt>
                <c:pt idx="2198">
                  <c:v>16178.447176973146</c:v>
                </c:pt>
                <c:pt idx="2199">
                  <c:v>15979.447925587343</c:v>
                </c:pt>
                <c:pt idx="2200">
                  <c:v>15981.047598026136</c:v>
                </c:pt>
                <c:pt idx="2201">
                  <c:v>16127.897527907298</c:v>
                </c:pt>
                <c:pt idx="2202">
                  <c:v>15818.520878244804</c:v>
                </c:pt>
                <c:pt idx="2203">
                  <c:v>16075.428271914901</c:v>
                </c:pt>
                <c:pt idx="2204">
                  <c:v>16259.710536863811</c:v>
                </c:pt>
                <c:pt idx="2205">
                  <c:v>16606.060257575646</c:v>
                </c:pt>
                <c:pt idx="2206">
                  <c:v>16069.537670055688</c:v>
                </c:pt>
                <c:pt idx="2207">
                  <c:v>15747.362717988284</c:v>
                </c:pt>
                <c:pt idx="2208">
                  <c:v>15778.730664639877</c:v>
                </c:pt>
                <c:pt idx="2209">
                  <c:v>15778.730664639877</c:v>
                </c:pt>
                <c:pt idx="2210">
                  <c:v>15778.730664639877</c:v>
                </c:pt>
                <c:pt idx="2211">
                  <c:v>15698.35030134517</c:v>
                </c:pt>
                <c:pt idx="2212">
                  <c:v>15652.60537914493</c:v>
                </c:pt>
                <c:pt idx="2213">
                  <c:v>15288.606498208737</c:v>
                </c:pt>
                <c:pt idx="2214">
                  <c:v>15393.819819269289</c:v>
                </c:pt>
                <c:pt idx="2215">
                  <c:v>15059.228388318963</c:v>
                </c:pt>
                <c:pt idx="2216">
                  <c:v>14507.021827473211</c:v>
                </c:pt>
                <c:pt idx="2217">
                  <c:v>14427.948461955652</c:v>
                </c:pt>
                <c:pt idx="2218">
                  <c:v>14388.738528641161</c:v>
                </c:pt>
                <c:pt idx="2219">
                  <c:v>14607.660656313737</c:v>
                </c:pt>
                <c:pt idx="2220">
                  <c:v>14233.859292048921</c:v>
                </c:pt>
                <c:pt idx="2221">
                  <c:v>14359.331078655292</c:v>
                </c:pt>
                <c:pt idx="2222">
                  <c:v>14048.919106582236</c:v>
                </c:pt>
                <c:pt idx="2223">
                  <c:v>14116.882990994021</c:v>
                </c:pt>
                <c:pt idx="2224">
                  <c:v>14795.868336223295</c:v>
                </c:pt>
                <c:pt idx="2225">
                  <c:v>14676.931538502673</c:v>
                </c:pt>
                <c:pt idx="2226">
                  <c:v>14442.3254375043</c:v>
                </c:pt>
                <c:pt idx="2227">
                  <c:v>14978.19452613568</c:v>
                </c:pt>
                <c:pt idx="2228">
                  <c:v>14756.00490402023</c:v>
                </c:pt>
                <c:pt idx="2229">
                  <c:v>15047.465408324615</c:v>
                </c:pt>
                <c:pt idx="2230">
                  <c:v>15656.526372476381</c:v>
                </c:pt>
                <c:pt idx="2231">
                  <c:v>15517.331109209936</c:v>
                </c:pt>
                <c:pt idx="2232">
                  <c:v>15397.740812600738</c:v>
                </c:pt>
                <c:pt idx="2233">
                  <c:v>15436.297247026654</c:v>
                </c:pt>
                <c:pt idx="2234">
                  <c:v>15162.48121271379</c:v>
                </c:pt>
                <c:pt idx="2235">
                  <c:v>15054.653896098938</c:v>
                </c:pt>
                <c:pt idx="2236">
                  <c:v>14761.232895128829</c:v>
                </c:pt>
                <c:pt idx="2237">
                  <c:v>15204.958640471155</c:v>
                </c:pt>
                <c:pt idx="2238">
                  <c:v>15316.706950417456</c:v>
                </c:pt>
                <c:pt idx="2239">
                  <c:v>16248.596365525198</c:v>
                </c:pt>
                <c:pt idx="2240">
                  <c:v>15756.511702428334</c:v>
                </c:pt>
                <c:pt idx="2241">
                  <c:v>16006.801776752502</c:v>
                </c:pt>
                <c:pt idx="2242">
                  <c:v>16534.17537983241</c:v>
                </c:pt>
                <c:pt idx="2243">
                  <c:v>16466.864994309199</c:v>
                </c:pt>
                <c:pt idx="2244">
                  <c:v>16821.061391916774</c:v>
                </c:pt>
                <c:pt idx="2245">
                  <c:v>16575.345809812625</c:v>
                </c:pt>
                <c:pt idx="2246">
                  <c:v>16426.34806321756</c:v>
                </c:pt>
                <c:pt idx="2247">
                  <c:v>16674.677640876005</c:v>
                </c:pt>
                <c:pt idx="2248">
                  <c:v>16019.218255635426</c:v>
                </c:pt>
                <c:pt idx="2249">
                  <c:v>15201.037647139707</c:v>
                </c:pt>
                <c:pt idx="2250">
                  <c:v>15090.596334970556</c:v>
                </c:pt>
                <c:pt idx="2251">
                  <c:v>15312.785957086006</c:v>
                </c:pt>
                <c:pt idx="2252">
                  <c:v>15450.020723686726</c:v>
                </c:pt>
                <c:pt idx="2253">
                  <c:v>15605.55345916754</c:v>
                </c:pt>
                <c:pt idx="2254">
                  <c:v>15416.692280369409</c:v>
                </c:pt>
                <c:pt idx="2255">
                  <c:v>15253.317558225694</c:v>
                </c:pt>
                <c:pt idx="2256">
                  <c:v>15259.852547111443</c:v>
                </c:pt>
                <c:pt idx="2257">
                  <c:v>15142.876246056543</c:v>
                </c:pt>
                <c:pt idx="2258">
                  <c:v>15295.141487094485</c:v>
                </c:pt>
                <c:pt idx="2259">
                  <c:v>15429.762258140905</c:v>
                </c:pt>
                <c:pt idx="2260">
                  <c:v>15174.897691596712</c:v>
                </c:pt>
                <c:pt idx="2261">
                  <c:v>14818.740797323415</c:v>
                </c:pt>
                <c:pt idx="2262">
                  <c:v>14456.702413052946</c:v>
                </c:pt>
                <c:pt idx="2263">
                  <c:v>14351.489091992395</c:v>
                </c:pt>
                <c:pt idx="2264">
                  <c:v>14284.832205357759</c:v>
                </c:pt>
                <c:pt idx="2265">
                  <c:v>13743.081626729205</c:v>
                </c:pt>
                <c:pt idx="2266">
                  <c:v>13655.512775660174</c:v>
                </c:pt>
                <c:pt idx="2267">
                  <c:v>13752.230611169252</c:v>
                </c:pt>
                <c:pt idx="2268">
                  <c:v>13765.954087829325</c:v>
                </c:pt>
                <c:pt idx="2269">
                  <c:v>13467.958594639191</c:v>
                </c:pt>
                <c:pt idx="2270">
                  <c:v>13613.035347902807</c:v>
                </c:pt>
                <c:pt idx="2271">
                  <c:v>13537.8829757167</c:v>
                </c:pt>
                <c:pt idx="2272">
                  <c:v>13275.176422509609</c:v>
                </c:pt>
                <c:pt idx="2273">
                  <c:v>13586.241893471239</c:v>
                </c:pt>
                <c:pt idx="2274">
                  <c:v>13711.713680077612</c:v>
                </c:pt>
                <c:pt idx="2275">
                  <c:v>13516.971011282305</c:v>
                </c:pt>
                <c:pt idx="2276">
                  <c:v>14286.13920313491</c:v>
                </c:pt>
                <c:pt idx="2277">
                  <c:v>14782.144859563225</c:v>
                </c:pt>
                <c:pt idx="2278">
                  <c:v>14467.811894158718</c:v>
                </c:pt>
                <c:pt idx="2279">
                  <c:v>14591.323184099367</c:v>
                </c:pt>
                <c:pt idx="2280">
                  <c:v>14389.392027529735</c:v>
                </c:pt>
                <c:pt idx="2281">
                  <c:v>14539.043273013378</c:v>
                </c:pt>
                <c:pt idx="2282">
                  <c:v>14729.864948477236</c:v>
                </c:pt>
                <c:pt idx="2283">
                  <c:v>15559.155038078727</c:v>
                </c:pt>
                <c:pt idx="2284">
                  <c:v>15282.071509322988</c:v>
                </c:pt>
                <c:pt idx="2285">
                  <c:v>15061.842383873261</c:v>
                </c:pt>
                <c:pt idx="2286">
                  <c:v>15796.701884075686</c:v>
                </c:pt>
                <c:pt idx="2287">
                  <c:v>15817.287099065794</c:v>
                </c:pt>
                <c:pt idx="2288">
                  <c:v>15710.113281339518</c:v>
                </c:pt>
                <c:pt idx="2289">
                  <c:v>15936.877395674994</c:v>
                </c:pt>
                <c:pt idx="2290">
                  <c:v>15648.357636369194</c:v>
                </c:pt>
                <c:pt idx="2291">
                  <c:v>15344.153903737599</c:v>
                </c:pt>
                <c:pt idx="2292">
                  <c:v>15056.614392764663</c:v>
                </c:pt>
                <c:pt idx="2293">
                  <c:v>15222.603110462676</c:v>
                </c:pt>
                <c:pt idx="2294">
                  <c:v>14933.75660171259</c:v>
                </c:pt>
                <c:pt idx="2295">
                  <c:v>14933.75660171259</c:v>
                </c:pt>
                <c:pt idx="2296">
                  <c:v>15277.497017102964</c:v>
                </c:pt>
                <c:pt idx="2297">
                  <c:v>15169.669700488113</c:v>
                </c:pt>
                <c:pt idx="2298">
                  <c:v>14852.069240640732</c:v>
                </c:pt>
                <c:pt idx="2299">
                  <c:v>14721.369462925762</c:v>
                </c:pt>
                <c:pt idx="2300">
                  <c:v>14283.525207580609</c:v>
                </c:pt>
                <c:pt idx="2301">
                  <c:v>13946.319781075985</c:v>
                </c:pt>
                <c:pt idx="2302">
                  <c:v>13993.371701053373</c:v>
                </c:pt>
                <c:pt idx="2303">
                  <c:v>13460.116607976292</c:v>
                </c:pt>
                <c:pt idx="2304">
                  <c:v>13601.925866797035</c:v>
                </c:pt>
                <c:pt idx="2305">
                  <c:v>13874.434903332751</c:v>
                </c:pt>
                <c:pt idx="2306">
                  <c:v>14295.941686463531</c:v>
                </c:pt>
                <c:pt idx="2307">
                  <c:v>14007.748676602021</c:v>
                </c:pt>
                <c:pt idx="2308">
                  <c:v>13843.066956681158</c:v>
                </c:pt>
                <c:pt idx="2309">
                  <c:v>13541.150470159573</c:v>
                </c:pt>
                <c:pt idx="2310">
                  <c:v>13343.793805809968</c:v>
                </c:pt>
                <c:pt idx="2311">
                  <c:v>13507.822026842256</c:v>
                </c:pt>
                <c:pt idx="2312">
                  <c:v>13467.958594639191</c:v>
                </c:pt>
                <c:pt idx="2313">
                  <c:v>13384.964235790183</c:v>
                </c:pt>
                <c:pt idx="2314">
                  <c:v>13290.206896946829</c:v>
                </c:pt>
                <c:pt idx="2315">
                  <c:v>13273.215925843882</c:v>
                </c:pt>
                <c:pt idx="2316">
                  <c:v>13184.340076997703</c:v>
                </c:pt>
                <c:pt idx="2317">
                  <c:v>13062.789283722779</c:v>
                </c:pt>
                <c:pt idx="2318">
                  <c:v>13011.162871525366</c:v>
                </c:pt>
                <c:pt idx="2319">
                  <c:v>12711.860380558082</c:v>
                </c:pt>
                <c:pt idx="2320">
                  <c:v>12375.961951830606</c:v>
                </c:pt>
                <c:pt idx="2321">
                  <c:v>12344.594005179015</c:v>
                </c:pt>
                <c:pt idx="2322">
                  <c:v>12549.139157302943</c:v>
                </c:pt>
                <c:pt idx="2323">
                  <c:v>12721.00936499813</c:v>
                </c:pt>
                <c:pt idx="2324">
                  <c:v>12487.710261776907</c:v>
                </c:pt>
                <c:pt idx="2325">
                  <c:v>12455.035317348165</c:v>
                </c:pt>
                <c:pt idx="2326">
                  <c:v>11980.59512424282</c:v>
                </c:pt>
                <c:pt idx="2327">
                  <c:v>11971.446139802772</c:v>
                </c:pt>
                <c:pt idx="2328">
                  <c:v>11876.688800959419</c:v>
                </c:pt>
                <c:pt idx="2329">
                  <c:v>11712.660579927129</c:v>
                </c:pt>
                <c:pt idx="2330">
                  <c:v>11605.813511645139</c:v>
                </c:pt>
                <c:pt idx="2331">
                  <c:v>11811.338912101932</c:v>
                </c:pt>
                <c:pt idx="2332">
                  <c:v>11921.780224271082</c:v>
                </c:pt>
                <c:pt idx="2333">
                  <c:v>11947.266680925502</c:v>
                </c:pt>
                <c:pt idx="2334">
                  <c:v>12215.201225241193</c:v>
                </c:pt>
                <c:pt idx="2335">
                  <c:v>12216.508223018342</c:v>
                </c:pt>
                <c:pt idx="2336">
                  <c:v>12091.689935300545</c:v>
                </c:pt>
                <c:pt idx="2337">
                  <c:v>12057.707993094653</c:v>
                </c:pt>
                <c:pt idx="2338">
                  <c:v>12040.717021991706</c:v>
                </c:pt>
                <c:pt idx="2339">
                  <c:v>11728.344553252926</c:v>
                </c:pt>
                <c:pt idx="2340">
                  <c:v>11803.496925439034</c:v>
                </c:pt>
                <c:pt idx="2341">
                  <c:v>11720.502566590027</c:v>
                </c:pt>
                <c:pt idx="2342">
                  <c:v>11700.897599932781</c:v>
                </c:pt>
                <c:pt idx="2343">
                  <c:v>11460.410008937235</c:v>
                </c:pt>
                <c:pt idx="2344">
                  <c:v>11700.897599932781</c:v>
                </c:pt>
                <c:pt idx="2345">
                  <c:v>11609.73450497659</c:v>
                </c:pt>
                <c:pt idx="2346">
                  <c:v>11488.510461145954</c:v>
                </c:pt>
                <c:pt idx="2347">
                  <c:v>11610.061254420876</c:v>
                </c:pt>
                <c:pt idx="2348">
                  <c:v>11421.200075622744</c:v>
                </c:pt>
                <c:pt idx="2349">
                  <c:v>11417.279082291294</c:v>
                </c:pt>
                <c:pt idx="2350">
                  <c:v>11663.648163284015</c:v>
                </c:pt>
                <c:pt idx="2351">
                  <c:v>11447.340031165739</c:v>
                </c:pt>
                <c:pt idx="2352">
                  <c:v>11442.11204005714</c:v>
                </c:pt>
                <c:pt idx="2353">
                  <c:v>11522.492403351845</c:v>
                </c:pt>
                <c:pt idx="2354">
                  <c:v>11588.822540542194</c:v>
                </c:pt>
                <c:pt idx="2355">
                  <c:v>11598.625023870816</c:v>
                </c:pt>
                <c:pt idx="2356">
                  <c:v>11492.431454477402</c:v>
                </c:pt>
                <c:pt idx="2357">
                  <c:v>11661.034167729715</c:v>
                </c:pt>
                <c:pt idx="2358">
                  <c:v>11857.083834302171</c:v>
                </c:pt>
                <c:pt idx="2359">
                  <c:v>11815.25990543338</c:v>
                </c:pt>
                <c:pt idx="2360">
                  <c:v>11815.25990543338</c:v>
                </c:pt>
                <c:pt idx="2361">
                  <c:v>11763.633493235968</c:v>
                </c:pt>
                <c:pt idx="2362">
                  <c:v>11838.132366533502</c:v>
                </c:pt>
                <c:pt idx="2363">
                  <c:v>12157.039824158031</c:v>
                </c:pt>
                <c:pt idx="2364">
                  <c:v>12222.389713015516</c:v>
                </c:pt>
                <c:pt idx="2365">
                  <c:v>12187.754271921049</c:v>
                </c:pt>
                <c:pt idx="2366">
                  <c:v>11941.385190928328</c:v>
                </c:pt>
                <c:pt idx="2367">
                  <c:v>11979.941625354244</c:v>
                </c:pt>
                <c:pt idx="2368">
                  <c:v>11847.28135097355</c:v>
                </c:pt>
                <c:pt idx="2369">
                  <c:v>11994.318600902892</c:v>
                </c:pt>
                <c:pt idx="2370">
                  <c:v>12123.711380840714</c:v>
                </c:pt>
                <c:pt idx="2371">
                  <c:v>12116.522893066389</c:v>
                </c:pt>
                <c:pt idx="2372">
                  <c:v>11865.579319853645</c:v>
                </c:pt>
                <c:pt idx="2373">
                  <c:v>11989.744108682868</c:v>
                </c:pt>
                <c:pt idx="2374">
                  <c:v>11903.482255390987</c:v>
                </c:pt>
                <c:pt idx="2375">
                  <c:v>11903.482255390987</c:v>
                </c:pt>
                <c:pt idx="2376">
                  <c:v>11723.116562144327</c:v>
                </c:pt>
                <c:pt idx="2377">
                  <c:v>11994.318600902892</c:v>
                </c:pt>
                <c:pt idx="2378">
                  <c:v>12368.119965167709</c:v>
                </c:pt>
                <c:pt idx="2379">
                  <c:v>12291.007096315876</c:v>
                </c:pt>
                <c:pt idx="2380">
                  <c:v>12291.007096315876</c:v>
                </c:pt>
                <c:pt idx="2381">
                  <c:v>12139.395354166509</c:v>
                </c:pt>
                <c:pt idx="2382">
                  <c:v>11997.586095345767</c:v>
                </c:pt>
                <c:pt idx="2383">
                  <c:v>12116.522893066389</c:v>
                </c:pt>
                <c:pt idx="2384">
                  <c:v>12032.875035328809</c:v>
                </c:pt>
                <c:pt idx="2385">
                  <c:v>12148.544338606558</c:v>
                </c:pt>
                <c:pt idx="2386">
                  <c:v>12331.524027407517</c:v>
                </c:pt>
                <c:pt idx="2387">
                  <c:v>12137.108108056498</c:v>
                </c:pt>
                <c:pt idx="2388">
                  <c:v>12096.917926409144</c:v>
                </c:pt>
                <c:pt idx="2389">
                  <c:v>12671.67019891073</c:v>
                </c:pt>
                <c:pt idx="2390">
                  <c:v>12671.67019891073</c:v>
                </c:pt>
                <c:pt idx="2391">
                  <c:v>12671.67019891073</c:v>
                </c:pt>
                <c:pt idx="2392">
                  <c:v>12651.08498392062</c:v>
                </c:pt>
                <c:pt idx="2393">
                  <c:v>12785.705754967041</c:v>
                </c:pt>
                <c:pt idx="2394">
                  <c:v>13223.550010312194</c:v>
                </c:pt>
                <c:pt idx="2395">
                  <c:v>13230.738498086517</c:v>
                </c:pt>
                <c:pt idx="2396">
                  <c:v>13094.810729262948</c:v>
                </c:pt>
                <c:pt idx="2397">
                  <c:v>13370.914009685825</c:v>
                </c:pt>
                <c:pt idx="2398">
                  <c:v>12958.55621099509</c:v>
                </c:pt>
                <c:pt idx="2399">
                  <c:v>12788.973249409915</c:v>
                </c:pt>
                <c:pt idx="2400">
                  <c:v>13020.96535485399</c:v>
                </c:pt>
                <c:pt idx="2401">
                  <c:v>13166.695607006182</c:v>
                </c:pt>
                <c:pt idx="2402">
                  <c:v>13040.570321511235</c:v>
                </c:pt>
                <c:pt idx="2403">
                  <c:v>12975.873931542324</c:v>
                </c:pt>
                <c:pt idx="2404">
                  <c:v>12681.799431683639</c:v>
                </c:pt>
                <c:pt idx="2405">
                  <c:v>12818.380699395784</c:v>
                </c:pt>
                <c:pt idx="2406">
                  <c:v>13027.827093184025</c:v>
                </c:pt>
                <c:pt idx="2407">
                  <c:v>13011.816370413941</c:v>
                </c:pt>
                <c:pt idx="2408">
                  <c:v>13196.756555880625</c:v>
                </c:pt>
                <c:pt idx="2409">
                  <c:v>13206.232289764961</c:v>
                </c:pt>
                <c:pt idx="2410">
                  <c:v>13334.64482136992</c:v>
                </c:pt>
                <c:pt idx="2411">
                  <c:v>13281.711411395356</c:v>
                </c:pt>
                <c:pt idx="2412">
                  <c:v>13257.531952518088</c:v>
                </c:pt>
                <c:pt idx="2413">
                  <c:v>13292.820892501129</c:v>
                </c:pt>
                <c:pt idx="2414">
                  <c:v>13218.322019203595</c:v>
                </c:pt>
                <c:pt idx="2415">
                  <c:v>12860.858127153149</c:v>
                </c:pt>
                <c:pt idx="2416">
                  <c:v>13190.221566994876</c:v>
                </c:pt>
                <c:pt idx="2417">
                  <c:v>13255.571455852361</c:v>
                </c:pt>
                <c:pt idx="2418">
                  <c:v>13839.472712793995</c:v>
                </c:pt>
                <c:pt idx="2419">
                  <c:v>14428.928710288514</c:v>
                </c:pt>
                <c:pt idx="2420">
                  <c:v>14293.327690909233</c:v>
                </c:pt>
                <c:pt idx="2421">
                  <c:v>14017.877909374931</c:v>
                </c:pt>
                <c:pt idx="2422">
                  <c:v>14343.647105329495</c:v>
                </c:pt>
                <c:pt idx="2423">
                  <c:v>14280.911212026311</c:v>
                </c:pt>
                <c:pt idx="2424">
                  <c:v>14367.826564206765</c:v>
                </c:pt>
                <c:pt idx="2425">
                  <c:v>14126.685474322645</c:v>
                </c:pt>
                <c:pt idx="2426">
                  <c:v>13757.458602277851</c:v>
                </c:pt>
                <c:pt idx="2427">
                  <c:v>14054.800596579409</c:v>
                </c:pt>
                <c:pt idx="2428">
                  <c:v>14113.615496551147</c:v>
                </c:pt>
                <c:pt idx="2429">
                  <c:v>14500.160089143174</c:v>
                </c:pt>
                <c:pt idx="2430">
                  <c:v>14392.332772528323</c:v>
                </c:pt>
                <c:pt idx="2431">
                  <c:v>14392.332772528323</c:v>
                </c:pt>
                <c:pt idx="2432">
                  <c:v>14211.640329837375</c:v>
                </c:pt>
                <c:pt idx="2433">
                  <c:v>14004.481182159147</c:v>
                </c:pt>
                <c:pt idx="2434">
                  <c:v>13958.736259958907</c:v>
                </c:pt>
                <c:pt idx="2435">
                  <c:v>13873.454654999889</c:v>
                </c:pt>
                <c:pt idx="2436">
                  <c:v>13373.854754684411</c:v>
                </c:pt>
                <c:pt idx="2437">
                  <c:v>13648.977786774425</c:v>
                </c:pt>
                <c:pt idx="2438">
                  <c:v>13461.75035519773</c:v>
                </c:pt>
                <c:pt idx="2439">
                  <c:v>13588.202390136963</c:v>
                </c:pt>
                <c:pt idx="2440">
                  <c:v>13293.474391389704</c:v>
                </c:pt>
                <c:pt idx="2441">
                  <c:v>13515.664013505155</c:v>
                </c:pt>
                <c:pt idx="2442">
                  <c:v>13322.555091931285</c:v>
                </c:pt>
                <c:pt idx="2443">
                  <c:v>12938.624494893558</c:v>
                </c:pt>
                <c:pt idx="2444">
                  <c:v>12576.586110623088</c:v>
                </c:pt>
                <c:pt idx="2445">
                  <c:v>12312.572559638846</c:v>
                </c:pt>
                <c:pt idx="2446">
                  <c:v>12223.696710792667</c:v>
                </c:pt>
                <c:pt idx="2447">
                  <c:v>12598.805072834633</c:v>
                </c:pt>
                <c:pt idx="2448">
                  <c:v>12731.465347215328</c:v>
                </c:pt>
                <c:pt idx="2449">
                  <c:v>12619.063538380453</c:v>
                </c:pt>
                <c:pt idx="2450">
                  <c:v>12610.568052828979</c:v>
                </c:pt>
                <c:pt idx="2451">
                  <c:v>12904.642552687665</c:v>
                </c:pt>
                <c:pt idx="2452">
                  <c:v>13230.738498086517</c:v>
                </c:pt>
                <c:pt idx="2453">
                  <c:v>13215.708023649297</c:v>
                </c:pt>
                <c:pt idx="2454">
                  <c:v>13347.061300252843</c:v>
                </c:pt>
                <c:pt idx="2455">
                  <c:v>13592.123383468412</c:v>
                </c:pt>
                <c:pt idx="2456">
                  <c:v>13363.072023022925</c:v>
                </c:pt>
                <c:pt idx="2457">
                  <c:v>13235.966489195116</c:v>
                </c:pt>
                <c:pt idx="2458">
                  <c:v>13804.510522255241</c:v>
                </c:pt>
                <c:pt idx="2459">
                  <c:v>13511.416270729418</c:v>
                </c:pt>
                <c:pt idx="2460">
                  <c:v>13319.941096376986</c:v>
                </c:pt>
                <c:pt idx="2461">
                  <c:v>13384.964235790183</c:v>
                </c:pt>
                <c:pt idx="2462">
                  <c:v>13284.97890583823</c:v>
                </c:pt>
                <c:pt idx="2463">
                  <c:v>12879.80959492182</c:v>
                </c:pt>
                <c:pt idx="2464">
                  <c:v>13022.925851519714</c:v>
                </c:pt>
                <c:pt idx="2465">
                  <c:v>13187.220896953948</c:v>
                </c:pt>
                <c:pt idx="2466">
                  <c:v>13322.878277718477</c:v>
                </c:pt>
                <c:pt idx="2467">
                  <c:v>13285.820651753533</c:v>
                </c:pt>
                <c:pt idx="2468">
                  <c:v>13703.049815519564</c:v>
                </c:pt>
                <c:pt idx="2469">
                  <c:v>13703.049815519564</c:v>
                </c:pt>
                <c:pt idx="2470">
                  <c:v>13703.049815519564</c:v>
                </c:pt>
                <c:pt idx="2471">
                  <c:v>14127.227284154022</c:v>
                </c:pt>
                <c:pt idx="2472">
                  <c:v>14256.598103370927</c:v>
                </c:pt>
                <c:pt idx="2473">
                  <c:v>14383.652820965024</c:v>
                </c:pt>
                <c:pt idx="2474">
                  <c:v>14327.404638696804</c:v>
                </c:pt>
                <c:pt idx="2475">
                  <c:v>14716.509711328725</c:v>
                </c:pt>
                <c:pt idx="2476">
                  <c:v>14888.562974737399</c:v>
                </c:pt>
                <c:pt idx="2477">
                  <c:v>15044.734398446808</c:v>
                </c:pt>
                <c:pt idx="2478">
                  <c:v>15004.368055877851</c:v>
                </c:pt>
                <c:pt idx="2479">
                  <c:v>14890.879076360206</c:v>
                </c:pt>
                <c:pt idx="2480">
                  <c:v>15116.864420414291</c:v>
                </c:pt>
                <c:pt idx="2481">
                  <c:v>14635.115282870007</c:v>
                </c:pt>
                <c:pt idx="2482">
                  <c:v>15036.793478597177</c:v>
                </c:pt>
                <c:pt idx="2483">
                  <c:v>15307.446496805434</c:v>
                </c:pt>
                <c:pt idx="2484">
                  <c:v>15338.548432883157</c:v>
                </c:pt>
                <c:pt idx="2485">
                  <c:v>15094.034275846601</c:v>
                </c:pt>
                <c:pt idx="2486">
                  <c:v>14765.478717068117</c:v>
                </c:pt>
                <c:pt idx="2487">
                  <c:v>14817.425567751119</c:v>
                </c:pt>
                <c:pt idx="2488">
                  <c:v>14595.07981196145</c:v>
                </c:pt>
                <c:pt idx="2489">
                  <c:v>15329.284026391921</c:v>
                </c:pt>
                <c:pt idx="2490">
                  <c:v>15237.963448121163</c:v>
                </c:pt>
                <c:pt idx="2491">
                  <c:v>15263.771437632464</c:v>
                </c:pt>
                <c:pt idx="2492">
                  <c:v>15290.90291378537</c:v>
                </c:pt>
                <c:pt idx="2493">
                  <c:v>14989.478831159793</c:v>
                </c:pt>
                <c:pt idx="2494">
                  <c:v>15026.205585464337</c:v>
                </c:pt>
                <c:pt idx="2495">
                  <c:v>14293.986600996273</c:v>
                </c:pt>
                <c:pt idx="2496">
                  <c:v>14823.050385977942</c:v>
                </c:pt>
                <c:pt idx="2497">
                  <c:v>14934.223263872776</c:v>
                </c:pt>
                <c:pt idx="2498">
                  <c:v>14889.2247180582</c:v>
                </c:pt>
                <c:pt idx="2499">
                  <c:v>14842.902685602019</c:v>
                </c:pt>
                <c:pt idx="2500">
                  <c:v>14776.066610200958</c:v>
                </c:pt>
                <c:pt idx="2501">
                  <c:v>15213.478945251469</c:v>
                </c:pt>
                <c:pt idx="2502">
                  <c:v>15263.109694311663</c:v>
                </c:pt>
                <c:pt idx="2503">
                  <c:v>14846.211402206032</c:v>
                </c:pt>
                <c:pt idx="2504">
                  <c:v>14674.819882118163</c:v>
                </c:pt>
                <c:pt idx="2505">
                  <c:v>13788.745575563498</c:v>
                </c:pt>
                <c:pt idx="2506">
                  <c:v>13816.538795037208</c:v>
                </c:pt>
                <c:pt idx="2507">
                  <c:v>13604.119189059576</c:v>
                </c:pt>
                <c:pt idx="2508">
                  <c:v>13720.586013520833</c:v>
                </c:pt>
                <c:pt idx="2509">
                  <c:v>13813.230078433195</c:v>
                </c:pt>
                <c:pt idx="2510">
                  <c:v>13759.297997787784</c:v>
                </c:pt>
                <c:pt idx="2511">
                  <c:v>13671.61700778144</c:v>
                </c:pt>
                <c:pt idx="2512">
                  <c:v>13531.327423771292</c:v>
                </c:pt>
                <c:pt idx="2513">
                  <c:v>13485.005391315111</c:v>
                </c:pt>
                <c:pt idx="2514">
                  <c:v>13324.201764360083</c:v>
                </c:pt>
                <c:pt idx="2515">
                  <c:v>13126.34051144011</c:v>
                </c:pt>
                <c:pt idx="2516">
                  <c:v>13349.348010550581</c:v>
                </c:pt>
                <c:pt idx="2517">
                  <c:v>13586.252119397906</c:v>
                </c:pt>
                <c:pt idx="2518">
                  <c:v>13720.255141860431</c:v>
                </c:pt>
                <c:pt idx="2519">
                  <c:v>13567.061563094632</c:v>
                </c:pt>
                <c:pt idx="2520">
                  <c:v>13826.464944849246</c:v>
                </c:pt>
                <c:pt idx="2521">
                  <c:v>13747.386618013337</c:v>
                </c:pt>
                <c:pt idx="2522">
                  <c:v>13924.402956328029</c:v>
                </c:pt>
                <c:pt idx="2523">
                  <c:v>13735.806109899291</c:v>
                </c:pt>
                <c:pt idx="2524">
                  <c:v>13861.537340851783</c:v>
                </c:pt>
                <c:pt idx="2525">
                  <c:v>13433.720283952911</c:v>
                </c:pt>
                <c:pt idx="2526">
                  <c:v>13505.519434259992</c:v>
                </c:pt>
                <c:pt idx="2527">
                  <c:v>13275.894501941493</c:v>
                </c:pt>
                <c:pt idx="2528">
                  <c:v>13275.232758620692</c:v>
                </c:pt>
                <c:pt idx="2529">
                  <c:v>13631.250665212483</c:v>
                </c:pt>
                <c:pt idx="2530">
                  <c:v>13933.667362819266</c:v>
                </c:pt>
                <c:pt idx="2531">
                  <c:v>13752.018821258955</c:v>
                </c:pt>
                <c:pt idx="2532">
                  <c:v>14096.456219736701</c:v>
                </c:pt>
                <c:pt idx="2533">
                  <c:v>14009.10610139076</c:v>
                </c:pt>
                <c:pt idx="2534">
                  <c:v>13876.757437230242</c:v>
                </c:pt>
                <c:pt idx="2535">
                  <c:v>14049.472443959718</c:v>
                </c:pt>
                <c:pt idx="2536">
                  <c:v>14049.472443959718</c:v>
                </c:pt>
                <c:pt idx="2537">
                  <c:v>13633.23589517489</c:v>
                </c:pt>
                <c:pt idx="2538">
                  <c:v>13580.958172831486</c:v>
                </c:pt>
                <c:pt idx="2539">
                  <c:v>13369.20031017466</c:v>
                </c:pt>
                <c:pt idx="2540">
                  <c:v>12803.409770888447</c:v>
                </c:pt>
                <c:pt idx="2541">
                  <c:v>12788.189674509988</c:v>
                </c:pt>
                <c:pt idx="2542">
                  <c:v>12954.287248031436</c:v>
                </c:pt>
                <c:pt idx="2543">
                  <c:v>12982.411339165546</c:v>
                </c:pt>
                <c:pt idx="2544">
                  <c:v>13278.872346885106</c:v>
                </c:pt>
                <c:pt idx="2545">
                  <c:v>13665.992189554619</c:v>
                </c:pt>
                <c:pt idx="2546">
                  <c:v>13631.250665212483</c:v>
                </c:pt>
                <c:pt idx="2547">
                  <c:v>13448.609508670968</c:v>
                </c:pt>
                <c:pt idx="2548">
                  <c:v>13311.297769604433</c:v>
                </c:pt>
                <c:pt idx="2549">
                  <c:v>13254.718715675812</c:v>
                </c:pt>
                <c:pt idx="2550">
                  <c:v>13240.160362618155</c:v>
                </c:pt>
                <c:pt idx="2551">
                  <c:v>13041.637366377379</c:v>
                </c:pt>
                <c:pt idx="2552">
                  <c:v>12847.746573382221</c:v>
                </c:pt>
                <c:pt idx="2553">
                  <c:v>12937.412793350972</c:v>
                </c:pt>
                <c:pt idx="2554">
                  <c:v>12913.590033802078</c:v>
                </c:pt>
                <c:pt idx="2555">
                  <c:v>12913.590033802078</c:v>
                </c:pt>
                <c:pt idx="2556">
                  <c:v>12959.250322937456</c:v>
                </c:pt>
                <c:pt idx="2557">
                  <c:v>13156.118960876225</c:v>
                </c:pt>
                <c:pt idx="2558">
                  <c:v>13517.761685694839</c:v>
                </c:pt>
                <c:pt idx="2559">
                  <c:v>13518.754300676044</c:v>
                </c:pt>
                <c:pt idx="2560">
                  <c:v>13641.176815024523</c:v>
                </c:pt>
                <c:pt idx="2561">
                  <c:v>13632.574151854089</c:v>
                </c:pt>
                <c:pt idx="2562">
                  <c:v>13459.197401803811</c:v>
                </c:pt>
                <c:pt idx="2563">
                  <c:v>13510.813380826412</c:v>
                </c:pt>
                <c:pt idx="2564">
                  <c:v>13853.265549341751</c:v>
                </c:pt>
                <c:pt idx="2565">
                  <c:v>13579.965557850282</c:v>
                </c:pt>
                <c:pt idx="2566">
                  <c:v>14148.733942080105</c:v>
                </c:pt>
                <c:pt idx="2567">
                  <c:v>14313.50802895995</c:v>
                </c:pt>
                <c:pt idx="2568">
                  <c:v>14206.967354310733</c:v>
                </c:pt>
                <c:pt idx="2569">
                  <c:v>14196.379461177892</c:v>
                </c:pt>
                <c:pt idx="2570">
                  <c:v>14129.543385776831</c:v>
                </c:pt>
                <c:pt idx="2571">
                  <c:v>13983.62898353986</c:v>
                </c:pt>
                <c:pt idx="2572">
                  <c:v>14152.042658684119</c:v>
                </c:pt>
                <c:pt idx="2573">
                  <c:v>14140.131278909672</c:v>
                </c:pt>
                <c:pt idx="2574">
                  <c:v>14151.380915363316</c:v>
                </c:pt>
                <c:pt idx="2575">
                  <c:v>14012.083946334371</c:v>
                </c:pt>
                <c:pt idx="2576">
                  <c:v>14097.448834717905</c:v>
                </c:pt>
                <c:pt idx="2577">
                  <c:v>13647.794248232547</c:v>
                </c:pt>
                <c:pt idx="2578">
                  <c:v>13645.147274949337</c:v>
                </c:pt>
                <c:pt idx="2579">
                  <c:v>13812.568335112392</c:v>
                </c:pt>
                <c:pt idx="2580">
                  <c:v>14196.379461177892</c:v>
                </c:pt>
                <c:pt idx="2581">
                  <c:v>14196.379461177892</c:v>
                </c:pt>
                <c:pt idx="2582">
                  <c:v>13960.798838972172</c:v>
                </c:pt>
                <c:pt idx="2583">
                  <c:v>13934.329106140069</c:v>
                </c:pt>
                <c:pt idx="2584">
                  <c:v>13903.227170062346</c:v>
                </c:pt>
                <c:pt idx="2585">
                  <c:v>13550.848851734969</c:v>
                </c:pt>
                <c:pt idx="2586">
                  <c:v>13657.720398044587</c:v>
                </c:pt>
                <c:pt idx="2587">
                  <c:v>13641.838558345324</c:v>
                </c:pt>
                <c:pt idx="2588">
                  <c:v>13827.788431490852</c:v>
                </c:pt>
                <c:pt idx="2589">
                  <c:v>13241.483849259759</c:v>
                </c:pt>
                <c:pt idx="2590">
                  <c:v>13022.446810074103</c:v>
                </c:pt>
                <c:pt idx="2591">
                  <c:v>12846.092215080214</c:v>
                </c:pt>
                <c:pt idx="2592">
                  <c:v>13154.133730913818</c:v>
                </c:pt>
                <c:pt idx="2593">
                  <c:v>12783.55747126437</c:v>
                </c:pt>
                <c:pt idx="2594">
                  <c:v>13434.051155613311</c:v>
                </c:pt>
                <c:pt idx="2595">
                  <c:v>13137.590147893754</c:v>
                </c:pt>
                <c:pt idx="2596">
                  <c:v>12442.097917730234</c:v>
                </c:pt>
                <c:pt idx="2597">
                  <c:v>12433.495254559801</c:v>
                </c:pt>
                <c:pt idx="2598">
                  <c:v>12299.823103757679</c:v>
                </c:pt>
                <c:pt idx="2599">
                  <c:v>11822.706169459014</c:v>
                </c:pt>
                <c:pt idx="2600">
                  <c:v>11875.645635123221</c:v>
                </c:pt>
                <c:pt idx="2601">
                  <c:v>12148.283883293887</c:v>
                </c:pt>
                <c:pt idx="2602">
                  <c:v>12153.908701520708</c:v>
                </c:pt>
                <c:pt idx="2603">
                  <c:v>12102.623594158507</c:v>
                </c:pt>
                <c:pt idx="2604">
                  <c:v>12227.031338469395</c:v>
                </c:pt>
                <c:pt idx="2605">
                  <c:v>11935.202533995454</c:v>
                </c:pt>
                <c:pt idx="2606">
                  <c:v>11677.122638882445</c:v>
                </c:pt>
                <c:pt idx="2607">
                  <c:v>11907.409314521745</c:v>
                </c:pt>
                <c:pt idx="2608">
                  <c:v>11695.320580204516</c:v>
                </c:pt>
                <c:pt idx="2609">
                  <c:v>11698.96016846893</c:v>
                </c:pt>
                <c:pt idx="2610">
                  <c:v>11754.215735755946</c:v>
                </c:pt>
                <c:pt idx="2611">
                  <c:v>11769.766703794807</c:v>
                </c:pt>
                <c:pt idx="2612">
                  <c:v>11802.522998174534</c:v>
                </c:pt>
                <c:pt idx="2613">
                  <c:v>11303.237662628982</c:v>
                </c:pt>
                <c:pt idx="2614">
                  <c:v>11409.116593957397</c:v>
                </c:pt>
                <c:pt idx="2615">
                  <c:v>11190.410426432141</c:v>
                </c:pt>
                <c:pt idx="2616">
                  <c:v>11155.338030429604</c:v>
                </c:pt>
                <c:pt idx="2617">
                  <c:v>11159.970233675223</c:v>
                </c:pt>
                <c:pt idx="2618">
                  <c:v>11102.067693104997</c:v>
                </c:pt>
                <c:pt idx="2619">
                  <c:v>11089.494570009747</c:v>
                </c:pt>
                <c:pt idx="2620">
                  <c:v>11089.494570009747</c:v>
                </c:pt>
                <c:pt idx="2621">
                  <c:v>11055.083917328013</c:v>
                </c:pt>
                <c:pt idx="2622">
                  <c:v>10991.556558530965</c:v>
                </c:pt>
                <c:pt idx="2623">
                  <c:v>11057.069147290422</c:v>
                </c:pt>
                <c:pt idx="2624">
                  <c:v>10966.410312340466</c:v>
                </c:pt>
                <c:pt idx="2625">
                  <c:v>11193.057399715353</c:v>
                </c:pt>
                <c:pt idx="2626">
                  <c:v>11263.533063380828</c:v>
                </c:pt>
                <c:pt idx="2627">
                  <c:v>11372.389839652853</c:v>
                </c:pt>
                <c:pt idx="2628">
                  <c:v>11587.456418913695</c:v>
                </c:pt>
                <c:pt idx="2629">
                  <c:v>11488.525792453707</c:v>
                </c:pt>
                <c:pt idx="2630">
                  <c:v>11379.999887842083</c:v>
                </c:pt>
                <c:pt idx="2631">
                  <c:v>11367.426764746833</c:v>
                </c:pt>
                <c:pt idx="2632">
                  <c:v>11703.592371714549</c:v>
                </c:pt>
                <c:pt idx="2633">
                  <c:v>11471.651337773241</c:v>
                </c:pt>
                <c:pt idx="2634">
                  <c:v>11331.361753763093</c:v>
                </c:pt>
                <c:pt idx="2635">
                  <c:v>11943.805197165888</c:v>
                </c:pt>
                <c:pt idx="2636">
                  <c:v>11883.586554972851</c:v>
                </c:pt>
                <c:pt idx="2637">
                  <c:v>12444.083147692643</c:v>
                </c:pt>
                <c:pt idx="2638">
                  <c:v>12544.999004115038</c:v>
                </c:pt>
                <c:pt idx="2639">
                  <c:v>12452.685810863077</c:v>
                </c:pt>
                <c:pt idx="2640">
                  <c:v>12452.685810863077</c:v>
                </c:pt>
                <c:pt idx="2641">
                  <c:v>12256.809787905511</c:v>
                </c:pt>
                <c:pt idx="2642">
                  <c:v>12131.07855695302</c:v>
                </c:pt>
                <c:pt idx="2643">
                  <c:v>12117.843690536967</c:v>
                </c:pt>
                <c:pt idx="2644">
                  <c:v>12038.103620380256</c:v>
                </c:pt>
                <c:pt idx="2645">
                  <c:v>11989.465486301266</c:v>
                </c:pt>
                <c:pt idx="2646">
                  <c:v>12002.038609396515</c:v>
                </c:pt>
                <c:pt idx="2647">
                  <c:v>12302.470077040889</c:v>
                </c:pt>
                <c:pt idx="2648">
                  <c:v>12225.707851827789</c:v>
                </c:pt>
                <c:pt idx="2649">
                  <c:v>12050.345871815103</c:v>
                </c:pt>
                <c:pt idx="2650">
                  <c:v>11753.884864095544</c:v>
                </c:pt>
                <c:pt idx="2651">
                  <c:v>11859.102052103157</c:v>
                </c:pt>
                <c:pt idx="2652">
                  <c:v>11849.175902291117</c:v>
                </c:pt>
                <c:pt idx="2653">
                  <c:v>11686.056173713279</c:v>
                </c:pt>
                <c:pt idx="2654">
                  <c:v>11282.061876363301</c:v>
                </c:pt>
                <c:pt idx="2655">
                  <c:v>11263.533063380828</c:v>
                </c:pt>
                <c:pt idx="2656">
                  <c:v>11051.775200724</c:v>
                </c:pt>
                <c:pt idx="2657">
                  <c:v>11315.149042403429</c:v>
                </c:pt>
                <c:pt idx="2658">
                  <c:v>11172.874228430874</c:v>
                </c:pt>
                <c:pt idx="2659">
                  <c:v>11016.041061400661</c:v>
                </c:pt>
                <c:pt idx="2660">
                  <c:v>10955.822419207625</c:v>
                </c:pt>
                <c:pt idx="2661">
                  <c:v>11181.476891601307</c:v>
                </c:pt>
                <c:pt idx="2662">
                  <c:v>11099.089848161386</c:v>
                </c:pt>
                <c:pt idx="2663">
                  <c:v>11127.875682616297</c:v>
                </c:pt>
                <c:pt idx="2664">
                  <c:v>11398.197829164154</c:v>
                </c:pt>
                <c:pt idx="2665">
                  <c:v>11398.197829164154</c:v>
                </c:pt>
                <c:pt idx="2666">
                  <c:v>11398.197829164154</c:v>
                </c:pt>
                <c:pt idx="2667">
                  <c:v>11459.409086338394</c:v>
                </c:pt>
                <c:pt idx="2668">
                  <c:v>11579.846370724465</c:v>
                </c:pt>
                <c:pt idx="2669">
                  <c:v>11552.714894571558</c:v>
                </c:pt>
                <c:pt idx="2670">
                  <c:v>11410.440080599003</c:v>
                </c:pt>
                <c:pt idx="2671">
                  <c:v>11722.782928017823</c:v>
                </c:pt>
                <c:pt idx="2672">
                  <c:v>11333.016112065099</c:v>
                </c:pt>
                <c:pt idx="2673">
                  <c:v>11274.120956513669</c:v>
                </c:pt>
                <c:pt idx="2674">
                  <c:v>11347.574465122756</c:v>
                </c:pt>
                <c:pt idx="2675">
                  <c:v>11643.373729521512</c:v>
                </c:pt>
                <c:pt idx="2676">
                  <c:v>11547.420948005138</c:v>
                </c:pt>
                <c:pt idx="2677">
                  <c:v>11723.444671338626</c:v>
                </c:pt>
                <c:pt idx="2678">
                  <c:v>11323.751705573863</c:v>
                </c:pt>
                <c:pt idx="2679">
                  <c:v>12386.511478782817</c:v>
                </c:pt>
                <c:pt idx="2680">
                  <c:v>12330.263296514599</c:v>
                </c:pt>
                <c:pt idx="2681">
                  <c:v>11875.314763462819</c:v>
                </c:pt>
                <c:pt idx="2682">
                  <c:v>11511.025065360995</c:v>
                </c:pt>
                <c:pt idx="2683">
                  <c:v>11452.791653130367</c:v>
                </c:pt>
                <c:pt idx="2684">
                  <c:v>11237.725073869527</c:v>
                </c:pt>
                <c:pt idx="2685">
                  <c:v>11203.314421187793</c:v>
                </c:pt>
                <c:pt idx="2686">
                  <c:v>11008.761884871832</c:v>
                </c:pt>
                <c:pt idx="2687">
                  <c:v>11244.342507077554</c:v>
                </c:pt>
                <c:pt idx="2688">
                  <c:v>11366.765021426032</c:v>
                </c:pt>
                <c:pt idx="2689">
                  <c:v>11583.155087328478</c:v>
                </c:pt>
                <c:pt idx="2690">
                  <c:v>11325.736935536272</c:v>
                </c:pt>
                <c:pt idx="2691">
                  <c:v>11020.011521325476</c:v>
                </c:pt>
                <c:pt idx="2692">
                  <c:v>11092.141543292959</c:v>
                </c:pt>
                <c:pt idx="2693">
                  <c:v>11020.673264646279</c:v>
                </c:pt>
                <c:pt idx="2694">
                  <c:v>10914.132589997062</c:v>
                </c:pt>
                <c:pt idx="2695">
                  <c:v>10309.299194783498</c:v>
                </c:pt>
                <c:pt idx="2696">
                  <c:v>10007.544240497518</c:v>
                </c:pt>
                <c:pt idx="2697">
                  <c:v>10382.752703392585</c:v>
                </c:pt>
                <c:pt idx="2698">
                  <c:v>10661.346641450475</c:v>
                </c:pt>
                <c:pt idx="2699">
                  <c:v>10823.473755047107</c:v>
                </c:pt>
                <c:pt idx="2700">
                  <c:v>10748.696759796416</c:v>
                </c:pt>
                <c:pt idx="2701">
                  <c:v>11258.900860135211</c:v>
                </c:pt>
                <c:pt idx="2702">
                  <c:v>11224.159335793074</c:v>
                </c:pt>
                <c:pt idx="2703">
                  <c:v>11066.333553781657</c:v>
                </c:pt>
                <c:pt idx="2704">
                  <c:v>11142.764907334356</c:v>
                </c:pt>
                <c:pt idx="2705">
                  <c:v>11359.485844897203</c:v>
                </c:pt>
                <c:pt idx="2706">
                  <c:v>11319.781245649048</c:v>
                </c:pt>
                <c:pt idx="2707">
                  <c:v>11409.116593957397</c:v>
                </c:pt>
                <c:pt idx="2708">
                  <c:v>11428.968893581474</c:v>
                </c:pt>
                <c:pt idx="2709">
                  <c:v>11274.782699834472</c:v>
                </c:pt>
                <c:pt idx="2710">
                  <c:v>11478.93051430207</c:v>
                </c:pt>
                <c:pt idx="2711">
                  <c:v>11528.892135022665</c:v>
                </c:pt>
                <c:pt idx="2712">
                  <c:v>11273.459213192868</c:v>
                </c:pt>
                <c:pt idx="2713">
                  <c:v>11333.016112065099</c:v>
                </c:pt>
                <c:pt idx="2714">
                  <c:v>11326.398678857075</c:v>
                </c:pt>
                <c:pt idx="2715">
                  <c:v>11063.686580498446</c:v>
                </c:pt>
                <c:pt idx="2716">
                  <c:v>11305.884635912194</c:v>
                </c:pt>
                <c:pt idx="2717">
                  <c:v>11058.392633932026</c:v>
                </c:pt>
                <c:pt idx="2718">
                  <c:v>10853.252204483224</c:v>
                </c:pt>
                <c:pt idx="2719">
                  <c:v>10898.250750297801</c:v>
                </c:pt>
                <c:pt idx="2720">
                  <c:v>11283.385363004905</c:v>
                </c:pt>
                <c:pt idx="2721">
                  <c:v>11209.931854395818</c:v>
                </c:pt>
                <c:pt idx="2722">
                  <c:v>11345.589235160349</c:v>
                </c:pt>
                <c:pt idx="2723">
                  <c:v>11231.107640661501</c:v>
                </c:pt>
                <c:pt idx="2724">
                  <c:v>11203.314421187793</c:v>
                </c:pt>
                <c:pt idx="2725">
                  <c:v>11620.212713293422</c:v>
                </c:pt>
                <c:pt idx="2726">
                  <c:v>11633.997438780303</c:v>
                </c:pt>
                <c:pt idx="2727">
                  <c:v>11475.653168400548</c:v>
                </c:pt>
                <c:pt idx="2728">
                  <c:v>11537.268302899784</c:v>
                </c:pt>
                <c:pt idx="2729">
                  <c:v>11394.824712390799</c:v>
                </c:pt>
                <c:pt idx="2730">
                  <c:v>11394.824712390799</c:v>
                </c:pt>
                <c:pt idx="2731">
                  <c:v>11394.824712390799</c:v>
                </c:pt>
                <c:pt idx="2732">
                  <c:v>11437.226525379519</c:v>
                </c:pt>
                <c:pt idx="2733">
                  <c:v>11392.174599079004</c:v>
                </c:pt>
                <c:pt idx="2734">
                  <c:v>11723.438763053386</c:v>
                </c:pt>
                <c:pt idx="2735">
                  <c:v>11559.131737722091</c:v>
                </c:pt>
                <c:pt idx="2736">
                  <c:v>11378.26150419208</c:v>
                </c:pt>
                <c:pt idx="2737">
                  <c:v>11536.605774571834</c:v>
                </c:pt>
                <c:pt idx="2738">
                  <c:v>11270.931915064379</c:v>
                </c:pt>
                <c:pt idx="2739">
                  <c:v>11539.918416211578</c:v>
                </c:pt>
                <c:pt idx="2740">
                  <c:v>11470.352941776957</c:v>
                </c:pt>
                <c:pt idx="2741">
                  <c:v>11245.755838602327</c:v>
                </c:pt>
                <c:pt idx="2742">
                  <c:v>11448.489506954649</c:v>
                </c:pt>
                <c:pt idx="2743">
                  <c:v>11469.690413449009</c:v>
                </c:pt>
                <c:pt idx="2744">
                  <c:v>11559.794266050041</c:v>
                </c:pt>
                <c:pt idx="2745">
                  <c:v>11853.294315331343</c:v>
                </c:pt>
                <c:pt idx="2746">
                  <c:v>11677.061780096972</c:v>
                </c:pt>
                <c:pt idx="2747">
                  <c:v>11849.9816736916</c:v>
                </c:pt>
                <c:pt idx="2748">
                  <c:v>11850.644202019548</c:v>
                </c:pt>
                <c:pt idx="2749">
                  <c:v>11745.964726203643</c:v>
                </c:pt>
                <c:pt idx="2750">
                  <c:v>11583.645285856197</c:v>
                </c:pt>
                <c:pt idx="2751">
                  <c:v>12144.144251300851</c:v>
                </c:pt>
                <c:pt idx="2752">
                  <c:v>11759.877821090568</c:v>
                </c:pt>
                <c:pt idx="2753">
                  <c:v>11575.032417592862</c:v>
                </c:pt>
                <c:pt idx="2754">
                  <c:v>10954.24337430487</c:v>
                </c:pt>
                <c:pt idx="2755">
                  <c:v>11518.717509717217</c:v>
                </c:pt>
                <c:pt idx="2756">
                  <c:v>11808.242389030827</c:v>
                </c:pt>
                <c:pt idx="2757">
                  <c:v>11845.343975395957</c:v>
                </c:pt>
                <c:pt idx="2758">
                  <c:v>12015.613755678791</c:v>
                </c:pt>
                <c:pt idx="2759">
                  <c:v>12285.262785153938</c:v>
                </c:pt>
                <c:pt idx="2760">
                  <c:v>12441.619470549846</c:v>
                </c:pt>
                <c:pt idx="2761">
                  <c:v>12423.731205695229</c:v>
                </c:pt>
                <c:pt idx="2762">
                  <c:v>12754.995369669612</c:v>
                </c:pt>
                <c:pt idx="2763">
                  <c:v>12551.599172989341</c:v>
                </c:pt>
                <c:pt idx="2764">
                  <c:v>12651.640950509605</c:v>
                </c:pt>
                <c:pt idx="2765">
                  <c:v>12720.543896616276</c:v>
                </c:pt>
                <c:pt idx="2766">
                  <c:v>12946.466056446805</c:v>
                </c:pt>
                <c:pt idx="2767">
                  <c:v>13031.932210752195</c:v>
                </c:pt>
                <c:pt idx="2768">
                  <c:v>13088.24711862784</c:v>
                </c:pt>
                <c:pt idx="2769">
                  <c:v>13387.709922860682</c:v>
                </c:pt>
                <c:pt idx="2770">
                  <c:v>13311.519165146574</c:v>
                </c:pt>
                <c:pt idx="2771">
                  <c:v>13732.887181721988</c:v>
                </c:pt>
                <c:pt idx="2772">
                  <c:v>14025.724702675341</c:v>
                </c:pt>
                <c:pt idx="2773">
                  <c:v>13975.372549751235</c:v>
                </c:pt>
                <c:pt idx="2774">
                  <c:v>13820.340921011224</c:v>
                </c:pt>
                <c:pt idx="2775">
                  <c:v>13897.85673538123</c:v>
                </c:pt>
                <c:pt idx="2776">
                  <c:v>13787.214504613787</c:v>
                </c:pt>
                <c:pt idx="2777">
                  <c:v>13575.867967998131</c:v>
                </c:pt>
                <c:pt idx="2778">
                  <c:v>13736.862351689681</c:v>
                </c:pt>
                <c:pt idx="2779">
                  <c:v>13711.023746899678</c:v>
                </c:pt>
                <c:pt idx="2780">
                  <c:v>13985.641738834442</c:v>
                </c:pt>
                <c:pt idx="2781">
                  <c:v>13951.521529945081</c:v>
                </c:pt>
                <c:pt idx="2782">
                  <c:v>13836.241600881995</c:v>
                </c:pt>
                <c:pt idx="2783">
                  <c:v>13832.928959242252</c:v>
                </c:pt>
                <c:pt idx="2784">
                  <c:v>14064.151345696369</c:v>
                </c:pt>
                <c:pt idx="2785">
                  <c:v>13864.067790655843</c:v>
                </c:pt>
                <c:pt idx="2786">
                  <c:v>13433.424377489146</c:v>
                </c:pt>
                <c:pt idx="2787">
                  <c:v>13424.148980897864</c:v>
                </c:pt>
                <c:pt idx="2788">
                  <c:v>13141.91191319169</c:v>
                </c:pt>
                <c:pt idx="2789">
                  <c:v>13127.336289976818</c:v>
                </c:pt>
                <c:pt idx="2790">
                  <c:v>13242.616219039903</c:v>
                </c:pt>
                <c:pt idx="2791">
                  <c:v>13269.779880485801</c:v>
                </c:pt>
                <c:pt idx="2792">
                  <c:v>13734.874766705834</c:v>
                </c:pt>
                <c:pt idx="2793">
                  <c:v>13041.207607343478</c:v>
                </c:pt>
                <c:pt idx="2794">
                  <c:v>13043.857720655273</c:v>
                </c:pt>
                <c:pt idx="2795">
                  <c:v>13141.91191319169</c:v>
                </c:pt>
                <c:pt idx="2796">
                  <c:v>13084.934476988097</c:v>
                </c:pt>
                <c:pt idx="2797">
                  <c:v>12878.225638668082</c:v>
                </c:pt>
                <c:pt idx="2798">
                  <c:v>12793.42201269064</c:v>
                </c:pt>
                <c:pt idx="2799">
                  <c:v>13023.98187081681</c:v>
                </c:pt>
                <c:pt idx="2800">
                  <c:v>12778.846389475768</c:v>
                </c:pt>
                <c:pt idx="2801">
                  <c:v>13196.239236083489</c:v>
                </c:pt>
                <c:pt idx="2802">
                  <c:v>13373.796827973758</c:v>
                </c:pt>
                <c:pt idx="2803">
                  <c:v>13333.382599968883</c:v>
                </c:pt>
                <c:pt idx="2804">
                  <c:v>13102.160213514764</c:v>
                </c:pt>
                <c:pt idx="2805">
                  <c:v>13608.99438439557</c:v>
                </c:pt>
                <c:pt idx="2806">
                  <c:v>13806.427826124302</c:v>
                </c:pt>
                <c:pt idx="2807">
                  <c:v>13347.295694855808</c:v>
                </c:pt>
                <c:pt idx="2808">
                  <c:v>13217.440142577849</c:v>
                </c:pt>
                <c:pt idx="2809">
                  <c:v>12888.826091915262</c:v>
                </c:pt>
                <c:pt idx="2810">
                  <c:v>13149.199724799126</c:v>
                </c:pt>
                <c:pt idx="2811">
                  <c:v>13218.765199233747</c:v>
                </c:pt>
                <c:pt idx="2812">
                  <c:v>13036.569909047837</c:v>
                </c:pt>
                <c:pt idx="2813">
                  <c:v>12891.476205227058</c:v>
                </c:pt>
                <c:pt idx="2814">
                  <c:v>13294.293428619905</c:v>
                </c:pt>
                <c:pt idx="2815">
                  <c:v>13294.293428619905</c:v>
                </c:pt>
                <c:pt idx="2816">
                  <c:v>13291.643315308111</c:v>
                </c:pt>
                <c:pt idx="2817">
                  <c:v>12638.390383950629</c:v>
                </c:pt>
                <c:pt idx="2818">
                  <c:v>12694.042763498326</c:v>
                </c:pt>
                <c:pt idx="2819">
                  <c:v>12558.886984596778</c:v>
                </c:pt>
                <c:pt idx="2820">
                  <c:v>13473.176077166072</c:v>
                </c:pt>
                <c:pt idx="2821">
                  <c:v>13740.837521657373</c:v>
                </c:pt>
                <c:pt idx="2822">
                  <c:v>13755.413144872246</c:v>
                </c:pt>
                <c:pt idx="2823">
                  <c:v>13677.234802174291</c:v>
                </c:pt>
                <c:pt idx="2824">
                  <c:v>14036.325155922523</c:v>
                </c:pt>
                <c:pt idx="2825">
                  <c:v>14003.198739525084</c:v>
                </c:pt>
                <c:pt idx="2826">
                  <c:v>13815.040694387635</c:v>
                </c:pt>
                <c:pt idx="2827">
                  <c:v>13991.935757949956</c:v>
                </c:pt>
                <c:pt idx="2828">
                  <c:v>14193.344369646378</c:v>
                </c:pt>
                <c:pt idx="2829">
                  <c:v>14718.066805381801</c:v>
                </c:pt>
                <c:pt idx="2830">
                  <c:v>14254.296975817666</c:v>
                </c:pt>
                <c:pt idx="2831">
                  <c:v>14321.212336940491</c:v>
                </c:pt>
                <c:pt idx="2832">
                  <c:v>14326.512563564082</c:v>
                </c:pt>
                <c:pt idx="2833">
                  <c:v>14284.110750575361</c:v>
                </c:pt>
                <c:pt idx="2834">
                  <c:v>14172.805991479967</c:v>
                </c:pt>
                <c:pt idx="2835">
                  <c:v>14567.010346609482</c:v>
                </c:pt>
                <c:pt idx="2836">
                  <c:v>14546.471968443071</c:v>
                </c:pt>
                <c:pt idx="2837">
                  <c:v>14843.284659364117</c:v>
                </c:pt>
                <c:pt idx="2838">
                  <c:v>14943.988965212329</c:v>
                </c:pt>
                <c:pt idx="2839">
                  <c:v>14551.77219506666</c:v>
                </c:pt>
                <c:pt idx="2840">
                  <c:v>14908.874963831046</c:v>
                </c:pt>
                <c:pt idx="2841">
                  <c:v>15084.444970737468</c:v>
                </c:pt>
                <c:pt idx="2842">
                  <c:v>15134.797123661574</c:v>
                </c:pt>
                <c:pt idx="2843">
                  <c:v>15410.408908088259</c:v>
                </c:pt>
                <c:pt idx="2844">
                  <c:v>15444.860381141594</c:v>
                </c:pt>
                <c:pt idx="2845">
                  <c:v>15185.811804913628</c:v>
                </c:pt>
                <c:pt idx="2846">
                  <c:v>15357.406641852358</c:v>
                </c:pt>
                <c:pt idx="2847">
                  <c:v>15153.347916844139</c:v>
                </c:pt>
                <c:pt idx="2848">
                  <c:v>15347.468716933126</c:v>
                </c:pt>
                <c:pt idx="2849">
                  <c:v>15520.388610527754</c:v>
                </c:pt>
                <c:pt idx="2850">
                  <c:v>14864.816830022452</c:v>
                </c:pt>
                <c:pt idx="2851">
                  <c:v>15179.849049962089</c:v>
                </c:pt>
                <c:pt idx="2852">
                  <c:v>14460.343285809731</c:v>
                </c:pt>
                <c:pt idx="2853">
                  <c:v>14050.900779137395</c:v>
                </c:pt>
                <c:pt idx="2854">
                  <c:v>15443.535324485698</c:v>
                </c:pt>
                <c:pt idx="2855">
                  <c:v>15843.702434566751</c:v>
                </c:pt>
                <c:pt idx="2856">
                  <c:v>16108.713765746257</c:v>
                </c:pt>
                <c:pt idx="2857">
                  <c:v>15876.82885096419</c:v>
                </c:pt>
                <c:pt idx="2858">
                  <c:v>15811.238546497261</c:v>
                </c:pt>
                <c:pt idx="2859">
                  <c:v>15619.10533139212</c:v>
                </c:pt>
                <c:pt idx="2860">
                  <c:v>16433.352646441152</c:v>
                </c:pt>
                <c:pt idx="2861">
                  <c:v>16767.929452055276</c:v>
                </c:pt>
                <c:pt idx="2862">
                  <c:v>16862.008474624003</c:v>
                </c:pt>
                <c:pt idx="2863">
                  <c:v>16983.913686966574</c:v>
                </c:pt>
                <c:pt idx="2864">
                  <c:v>16386.975663484736</c:v>
                </c:pt>
                <c:pt idx="2865">
                  <c:v>16790.455415205535</c:v>
                </c:pt>
                <c:pt idx="2866">
                  <c:v>16803.043453436563</c:v>
                </c:pt>
                <c:pt idx="2867">
                  <c:v>16847.432851409128</c:v>
                </c:pt>
                <c:pt idx="2868">
                  <c:v>16808.343680060152</c:v>
                </c:pt>
                <c:pt idx="2869">
                  <c:v>17113.106710916585</c:v>
                </c:pt>
                <c:pt idx="2870">
                  <c:v>17348.966795666343</c:v>
                </c:pt>
                <c:pt idx="2871">
                  <c:v>17580.189182120463</c:v>
                </c:pt>
                <c:pt idx="2872">
                  <c:v>17972.40595226613</c:v>
                </c:pt>
                <c:pt idx="2873">
                  <c:v>17835.262588380738</c:v>
                </c:pt>
                <c:pt idx="2874">
                  <c:v>17762.384472306374</c:v>
                </c:pt>
                <c:pt idx="2875">
                  <c:v>17417.869741773015</c:v>
                </c:pt>
                <c:pt idx="2876">
                  <c:v>17122.382107507867</c:v>
                </c:pt>
                <c:pt idx="2877">
                  <c:v>17182.672185351203</c:v>
                </c:pt>
                <c:pt idx="2878">
                  <c:v>17253.56271644172</c:v>
                </c:pt>
                <c:pt idx="2879">
                  <c:v>17168.759090464278</c:v>
                </c:pt>
                <c:pt idx="2880">
                  <c:v>16679.813184438091</c:v>
                </c:pt>
                <c:pt idx="2881">
                  <c:v>16916.99832584375</c:v>
                </c:pt>
                <c:pt idx="2882">
                  <c:v>16928.923835746828</c:v>
                </c:pt>
                <c:pt idx="2883">
                  <c:v>16729.502809034249</c:v>
                </c:pt>
                <c:pt idx="2884">
                  <c:v>16780.517490286304</c:v>
                </c:pt>
                <c:pt idx="2885">
                  <c:v>16780.517490286304</c:v>
                </c:pt>
                <c:pt idx="2886">
                  <c:v>17168.759090464278</c:v>
                </c:pt>
                <c:pt idx="2887">
                  <c:v>17317.165435924802</c:v>
                </c:pt>
                <c:pt idx="2888">
                  <c:v>17289.339246150954</c:v>
                </c:pt>
                <c:pt idx="2889">
                  <c:v>18168.514337338966</c:v>
                </c:pt>
                <c:pt idx="2890">
                  <c:v>18473.277368195399</c:v>
                </c:pt>
                <c:pt idx="2891">
                  <c:v>18204.953395376146</c:v>
                </c:pt>
                <c:pt idx="2892">
                  <c:v>18569.343975747968</c:v>
                </c:pt>
                <c:pt idx="2893">
                  <c:v>18972.161199140817</c:v>
                </c:pt>
                <c:pt idx="2894">
                  <c:v>18870.131836636709</c:v>
                </c:pt>
                <c:pt idx="2895">
                  <c:v>18895.307913098761</c:v>
                </c:pt>
                <c:pt idx="2896">
                  <c:v>18681.973791499258</c:v>
                </c:pt>
                <c:pt idx="2897">
                  <c:v>18458.701744980524</c:v>
                </c:pt>
                <c:pt idx="2898">
                  <c:v>18892.657799786964</c:v>
                </c:pt>
                <c:pt idx="2899">
                  <c:v>18164.539167371273</c:v>
                </c:pt>
                <c:pt idx="2900">
                  <c:v>18164.539167371273</c:v>
                </c:pt>
                <c:pt idx="2901">
                  <c:v>18438.163366814111</c:v>
                </c:pt>
                <c:pt idx="2902">
                  <c:v>17743.833679123807</c:v>
                </c:pt>
                <c:pt idx="2903">
                  <c:v>17769.009755585859</c:v>
                </c:pt>
                <c:pt idx="2904">
                  <c:v>17909.465761110998</c:v>
                </c:pt>
                <c:pt idx="2905">
                  <c:v>17435.095478299685</c:v>
                </c:pt>
                <c:pt idx="2906">
                  <c:v>16772.567150350918</c:v>
                </c:pt>
                <c:pt idx="2907">
                  <c:v>16730.827865690146</c:v>
                </c:pt>
                <c:pt idx="2908">
                  <c:v>16732.815450673992</c:v>
                </c:pt>
                <c:pt idx="2909">
                  <c:v>16895.79741934939</c:v>
                </c:pt>
                <c:pt idx="2910">
                  <c:v>16574.471180294237</c:v>
                </c:pt>
                <c:pt idx="2911">
                  <c:v>16958.075082176572</c:v>
                </c:pt>
                <c:pt idx="2912">
                  <c:v>16742.090847265277</c:v>
                </c:pt>
                <c:pt idx="2913">
                  <c:v>16624.160804890395</c:v>
                </c:pt>
                <c:pt idx="2914">
                  <c:v>16373.062568597814</c:v>
                </c:pt>
                <c:pt idx="2915">
                  <c:v>16671.200316174756</c:v>
                </c:pt>
                <c:pt idx="2916">
                  <c:v>16540.682235568853</c:v>
                </c:pt>
                <c:pt idx="2917">
                  <c:v>16595.6720867886</c:v>
                </c:pt>
                <c:pt idx="2918">
                  <c:v>16557.90797209552</c:v>
                </c:pt>
                <c:pt idx="2919">
                  <c:v>17195.260223582231</c:v>
                </c:pt>
                <c:pt idx="2920">
                  <c:v>17195.260223582231</c:v>
                </c:pt>
                <c:pt idx="2921">
                  <c:v>17195.260223582231</c:v>
                </c:pt>
                <c:pt idx="2922">
                  <c:v>16773.892207006815</c:v>
                </c:pt>
                <c:pt idx="2923">
                  <c:v>16349.874077119608</c:v>
                </c:pt>
                <c:pt idx="2924">
                  <c:v>16993.189083557856</c:v>
                </c:pt>
                <c:pt idx="2925">
                  <c:v>17534.474727491997</c:v>
                </c:pt>
                <c:pt idx="2926">
                  <c:v>18083.048183033574</c:v>
                </c:pt>
                <c:pt idx="2927">
                  <c:v>18059.197163227418</c:v>
                </c:pt>
                <c:pt idx="2928">
                  <c:v>18428.22544189488</c:v>
                </c:pt>
                <c:pt idx="2929">
                  <c:v>18897.295498082607</c:v>
                </c:pt>
                <c:pt idx="2930">
                  <c:v>18829.055080303882</c:v>
                </c:pt>
                <c:pt idx="2931">
                  <c:v>18198.99064042461</c:v>
                </c:pt>
                <c:pt idx="2932">
                  <c:v>17843.212928316123</c:v>
                </c:pt>
                <c:pt idx="2933">
                  <c:v>18123.46241103845</c:v>
                </c:pt>
                <c:pt idx="2934">
                  <c:v>18379.860873954622</c:v>
                </c:pt>
                <c:pt idx="2935">
                  <c:v>18656.135186709256</c:v>
                </c:pt>
                <c:pt idx="2936">
                  <c:v>18349.384570868977</c:v>
                </c:pt>
                <c:pt idx="2937">
                  <c:v>18175.802148946401</c:v>
                </c:pt>
                <c:pt idx="2938">
                  <c:v>18540.192729318223</c:v>
                </c:pt>
                <c:pt idx="2939">
                  <c:v>19143.093507751597</c:v>
                </c:pt>
                <c:pt idx="2940">
                  <c:v>18962.885802549536</c:v>
                </c:pt>
                <c:pt idx="2941">
                  <c:v>18735.638586063109</c:v>
                </c:pt>
                <c:pt idx="2942">
                  <c:v>18389.798798873853</c:v>
                </c:pt>
                <c:pt idx="2943">
                  <c:v>18039.983841716905</c:v>
                </c:pt>
                <c:pt idx="2944">
                  <c:v>18277.168983122563</c:v>
                </c:pt>
                <c:pt idx="2945">
                  <c:v>18599.820278833609</c:v>
                </c:pt>
                <c:pt idx="2946">
                  <c:v>18978.123954092356</c:v>
                </c:pt>
                <c:pt idx="2947">
                  <c:v>18981.436595732099</c:v>
                </c:pt>
                <c:pt idx="2948">
                  <c:v>18936.384669431583</c:v>
                </c:pt>
                <c:pt idx="2949">
                  <c:v>18640.897035166436</c:v>
                </c:pt>
                <c:pt idx="2950">
                  <c:v>18416.299931991802</c:v>
                </c:pt>
                <c:pt idx="2951">
                  <c:v>18454.726575012832</c:v>
                </c:pt>
                <c:pt idx="2952">
                  <c:v>18808.516702137473</c:v>
                </c:pt>
                <c:pt idx="2953">
                  <c:v>18787.31579564311</c:v>
                </c:pt>
                <c:pt idx="2954">
                  <c:v>19268.973890061861</c:v>
                </c:pt>
                <c:pt idx="2955">
                  <c:v>19331.251552889047</c:v>
                </c:pt>
                <c:pt idx="2956">
                  <c:v>19409.429895587</c:v>
                </c:pt>
                <c:pt idx="2957">
                  <c:v>19465.744803462647</c:v>
                </c:pt>
                <c:pt idx="2958">
                  <c:v>19564.130260163038</c:v>
                </c:pt>
                <c:pt idx="2959">
                  <c:v>20006.699183232813</c:v>
                </c:pt>
                <c:pt idx="2960">
                  <c:v>20113.034979868589</c:v>
                </c:pt>
                <c:pt idx="2961">
                  <c:v>20038.500542974354</c:v>
                </c:pt>
                <c:pt idx="2962">
                  <c:v>19968.603804375758</c:v>
                </c:pt>
                <c:pt idx="2963">
                  <c:v>20214.401814044752</c:v>
                </c:pt>
                <c:pt idx="2964">
                  <c:v>20238.915362178854</c:v>
                </c:pt>
                <c:pt idx="2965">
                  <c:v>20020.281013955762</c:v>
                </c:pt>
                <c:pt idx="2966">
                  <c:v>19671.79111345471</c:v>
                </c:pt>
                <c:pt idx="2967">
                  <c:v>19866.574441871649</c:v>
                </c:pt>
                <c:pt idx="2968">
                  <c:v>19518.747069698547</c:v>
                </c:pt>
                <c:pt idx="2969">
                  <c:v>19467.732388446493</c:v>
                </c:pt>
                <c:pt idx="2970">
                  <c:v>18939.03478274338</c:v>
                </c:pt>
                <c:pt idx="2971">
                  <c:v>19600.238054036246</c:v>
                </c:pt>
                <c:pt idx="2972">
                  <c:v>19838.085723769851</c:v>
                </c:pt>
                <c:pt idx="2973">
                  <c:v>19506.15903146752</c:v>
                </c:pt>
                <c:pt idx="2974">
                  <c:v>19103.341808074671</c:v>
                </c:pt>
                <c:pt idx="2975">
                  <c:v>19507.484088123419</c:v>
                </c:pt>
                <c:pt idx="2976">
                  <c:v>19098.704109779032</c:v>
                </c:pt>
                <c:pt idx="2977">
                  <c:v>18870.131836636709</c:v>
                </c:pt>
                <c:pt idx="2978">
                  <c:v>19325.951326265458</c:v>
                </c:pt>
                <c:pt idx="2979">
                  <c:v>19914.276481483961</c:v>
                </c:pt>
                <c:pt idx="2980">
                  <c:v>20187.900680926799</c:v>
                </c:pt>
                <c:pt idx="2981">
                  <c:v>20519.827373229131</c:v>
                </c:pt>
                <c:pt idx="2982">
                  <c:v>20515.852203261438</c:v>
                </c:pt>
                <c:pt idx="2983">
                  <c:v>20128.93565973936</c:v>
                </c:pt>
                <c:pt idx="2984">
                  <c:v>20042.806977106018</c:v>
                </c:pt>
                <c:pt idx="2985">
                  <c:v>19552.536014423935</c:v>
                </c:pt>
                <c:pt idx="2986">
                  <c:v>19973.904030999347</c:v>
                </c:pt>
                <c:pt idx="2987">
                  <c:v>20297.925291675678</c:v>
                </c:pt>
                <c:pt idx="2988">
                  <c:v>20196.93388946819</c:v>
                </c:pt>
                <c:pt idx="2989">
                  <c:v>20152.497672496895</c:v>
                </c:pt>
                <c:pt idx="2990">
                  <c:v>20548.383969150247</c:v>
                </c:pt>
                <c:pt idx="2991">
                  <c:v>20548.383969150247</c:v>
                </c:pt>
                <c:pt idx="2992">
                  <c:v>20548.383969150247</c:v>
                </c:pt>
                <c:pt idx="2993">
                  <c:v>20703.237452535061</c:v>
                </c:pt>
                <c:pt idx="2994">
                  <c:v>20977.93406653943</c:v>
                </c:pt>
                <c:pt idx="2995">
                  <c:v>20915.992673185505</c:v>
                </c:pt>
                <c:pt idx="2996">
                  <c:v>20979.280618568864</c:v>
                </c:pt>
                <c:pt idx="2997">
                  <c:v>20942.923713774166</c:v>
                </c:pt>
                <c:pt idx="2998">
                  <c:v>21447.880724811606</c:v>
                </c:pt>
                <c:pt idx="2999">
                  <c:v>22052.482586027101</c:v>
                </c:pt>
                <c:pt idx="3000">
                  <c:v>22363.536104826166</c:v>
                </c:pt>
                <c:pt idx="3001">
                  <c:v>21827.608397111762</c:v>
                </c:pt>
                <c:pt idx="3002">
                  <c:v>21886.183410392106</c:v>
                </c:pt>
                <c:pt idx="3003">
                  <c:v>22177.71192476439</c:v>
                </c:pt>
                <c:pt idx="3004">
                  <c:v>22364.8826568556</c:v>
                </c:pt>
                <c:pt idx="3005">
                  <c:v>22531.181832490598</c:v>
                </c:pt>
                <c:pt idx="3006">
                  <c:v>22965.444861982796</c:v>
                </c:pt>
                <c:pt idx="3007">
                  <c:v>22258.505046530379</c:v>
                </c:pt>
                <c:pt idx="3008">
                  <c:v>21908.401518877752</c:v>
                </c:pt>
                <c:pt idx="3009">
                  <c:v>21869.351510024193</c:v>
                </c:pt>
                <c:pt idx="3010">
                  <c:v>21845.113573494393</c:v>
                </c:pt>
                <c:pt idx="3011">
                  <c:v>21951.491183819617</c:v>
                </c:pt>
                <c:pt idx="3012">
                  <c:v>21942.065319613583</c:v>
                </c:pt>
                <c:pt idx="3013">
                  <c:v>22177.71192476439</c:v>
                </c:pt>
                <c:pt idx="3014">
                  <c:v>22348.050756487686</c:v>
                </c:pt>
                <c:pt idx="3015">
                  <c:v>22316.406783796006</c:v>
                </c:pt>
                <c:pt idx="3016">
                  <c:v>21956.877391937349</c:v>
                </c:pt>
                <c:pt idx="3017">
                  <c:v>21674.101465756379</c:v>
                </c:pt>
                <c:pt idx="3018">
                  <c:v>21006.211659157525</c:v>
                </c:pt>
                <c:pt idx="3019">
                  <c:v>21198.768599366471</c:v>
                </c:pt>
                <c:pt idx="3020">
                  <c:v>20911.953017097203</c:v>
                </c:pt>
                <c:pt idx="3021">
                  <c:v>20658.801235563766</c:v>
                </c:pt>
                <c:pt idx="3022">
                  <c:v>20934.171125582852</c:v>
                </c:pt>
                <c:pt idx="3023">
                  <c:v>20687.752104196581</c:v>
                </c:pt>
                <c:pt idx="3024">
                  <c:v>20447.392566942759</c:v>
                </c:pt>
                <c:pt idx="3025">
                  <c:v>20692.465036299596</c:v>
                </c:pt>
                <c:pt idx="3026">
                  <c:v>20788.070230389352</c:v>
                </c:pt>
                <c:pt idx="3027">
                  <c:v>20550.403797194398</c:v>
                </c:pt>
                <c:pt idx="3028">
                  <c:v>20490.48223188462</c:v>
                </c:pt>
                <c:pt idx="3029">
                  <c:v>21122.015133688779</c:v>
                </c:pt>
                <c:pt idx="3030">
                  <c:v>21167.797902689508</c:v>
                </c:pt>
                <c:pt idx="3031">
                  <c:v>21158.372038483474</c:v>
                </c:pt>
                <c:pt idx="3032">
                  <c:v>21016.984075392993</c:v>
                </c:pt>
                <c:pt idx="3033">
                  <c:v>20850.011623743278</c:v>
                </c:pt>
                <c:pt idx="3034">
                  <c:v>19827.978633403498</c:v>
                </c:pt>
                <c:pt idx="3035">
                  <c:v>20129.606287996528</c:v>
                </c:pt>
                <c:pt idx="3036">
                  <c:v>20306.004603852274</c:v>
                </c:pt>
                <c:pt idx="3037">
                  <c:v>20389.490829677132</c:v>
                </c:pt>
                <c:pt idx="3038">
                  <c:v>20507.98740826725</c:v>
                </c:pt>
                <c:pt idx="3039">
                  <c:v>20598.206394239274</c:v>
                </c:pt>
                <c:pt idx="3040">
                  <c:v>21046.608220040522</c:v>
                </c:pt>
                <c:pt idx="3041">
                  <c:v>20724.782285005993</c:v>
                </c:pt>
                <c:pt idx="3042">
                  <c:v>21212.234119660803</c:v>
                </c:pt>
                <c:pt idx="3043">
                  <c:v>21909.748070907186</c:v>
                </c:pt>
                <c:pt idx="3044">
                  <c:v>22044.403273850505</c:v>
                </c:pt>
                <c:pt idx="3045">
                  <c:v>21950.144631790183</c:v>
                </c:pt>
                <c:pt idx="3046">
                  <c:v>22356.130068664283</c:v>
                </c:pt>
                <c:pt idx="3047">
                  <c:v>22164.246404470057</c:v>
                </c:pt>
                <c:pt idx="3048">
                  <c:v>22727.105152773125</c:v>
                </c:pt>
                <c:pt idx="3049">
                  <c:v>22390.46714541483</c:v>
                </c:pt>
                <c:pt idx="3050">
                  <c:v>22189.157617014571</c:v>
                </c:pt>
                <c:pt idx="3051">
                  <c:v>21481.544525547437</c:v>
                </c:pt>
                <c:pt idx="3052">
                  <c:v>21571.090235504744</c:v>
                </c:pt>
                <c:pt idx="3053">
                  <c:v>21870.024786038906</c:v>
                </c:pt>
                <c:pt idx="3054">
                  <c:v>22364.8826568556</c:v>
                </c:pt>
                <c:pt idx="3055">
                  <c:v>22775.581025832718</c:v>
                </c:pt>
                <c:pt idx="3056">
                  <c:v>23240.141475987162</c:v>
                </c:pt>
                <c:pt idx="3057">
                  <c:v>23336.419946091635</c:v>
                </c:pt>
                <c:pt idx="3058">
                  <c:v>22961.405205894494</c:v>
                </c:pt>
                <c:pt idx="3059">
                  <c:v>22821.363794833447</c:v>
                </c:pt>
                <c:pt idx="3060">
                  <c:v>23825.218332775879</c:v>
                </c:pt>
                <c:pt idx="3061">
                  <c:v>24003.636476675772</c:v>
                </c:pt>
                <c:pt idx="3062">
                  <c:v>24229.857217620545</c:v>
                </c:pt>
                <c:pt idx="3063">
                  <c:v>24255.441706179776</c:v>
                </c:pt>
                <c:pt idx="3064">
                  <c:v>24189.460656737552</c:v>
                </c:pt>
                <c:pt idx="3065">
                  <c:v>24656.714210950864</c:v>
                </c:pt>
                <c:pt idx="3066">
                  <c:v>24687.684907627827</c:v>
                </c:pt>
                <c:pt idx="3067">
                  <c:v>25109.15569284041</c:v>
                </c:pt>
                <c:pt idx="3068">
                  <c:v>25368.366958506296</c:v>
                </c:pt>
                <c:pt idx="3069">
                  <c:v>26723.671576130786</c:v>
                </c:pt>
                <c:pt idx="3070">
                  <c:v>26249.011985755591</c:v>
                </c:pt>
                <c:pt idx="3071">
                  <c:v>26011.345552560637</c:v>
                </c:pt>
                <c:pt idx="3072">
                  <c:v>25583.142007200888</c:v>
                </c:pt>
                <c:pt idx="3073">
                  <c:v>24874.855639719037</c:v>
                </c:pt>
                <c:pt idx="3074">
                  <c:v>25128.007421252474</c:v>
                </c:pt>
                <c:pt idx="3075">
                  <c:v>25203.414334900732</c:v>
                </c:pt>
                <c:pt idx="3076">
                  <c:v>24998.738426426888</c:v>
                </c:pt>
                <c:pt idx="3077">
                  <c:v>25264.68245223994</c:v>
                </c:pt>
                <c:pt idx="3078">
                  <c:v>25401.35748322741</c:v>
                </c:pt>
                <c:pt idx="3079">
                  <c:v>25137.433285458508</c:v>
                </c:pt>
                <c:pt idx="3080">
                  <c:v>25137.433285458508</c:v>
                </c:pt>
                <c:pt idx="3081">
                  <c:v>25242.464343754295</c:v>
                </c:pt>
                <c:pt idx="3082">
                  <c:v>25405.397139315708</c:v>
                </c:pt>
                <c:pt idx="3083">
                  <c:v>24864.083223483573</c:v>
                </c:pt>
                <c:pt idx="3084">
                  <c:v>24788.003033820598</c:v>
                </c:pt>
                <c:pt idx="3085">
                  <c:v>25024.322914986118</c:v>
                </c:pt>
                <c:pt idx="3086">
                  <c:v>25039.134987309884</c:v>
                </c:pt>
                <c:pt idx="3087">
                  <c:v>24874.855639719037</c:v>
                </c:pt>
                <c:pt idx="3088">
                  <c:v>25134.066905384923</c:v>
                </c:pt>
                <c:pt idx="3089">
                  <c:v>25001.431530485756</c:v>
                </c:pt>
                <c:pt idx="3090">
                  <c:v>24886.974607983935</c:v>
                </c:pt>
                <c:pt idx="3091">
                  <c:v>25350.188506108949</c:v>
                </c:pt>
                <c:pt idx="3092">
                  <c:v>25117.23500501701</c:v>
                </c:pt>
                <c:pt idx="3093">
                  <c:v>24694.417667774993</c:v>
                </c:pt>
                <c:pt idx="3094">
                  <c:v>24806.854762232662</c:v>
                </c:pt>
                <c:pt idx="3095">
                  <c:v>24687.684907627827</c:v>
                </c:pt>
                <c:pt idx="3096">
                  <c:v>24824.359938615293</c:v>
                </c:pt>
                <c:pt idx="3097">
                  <c:v>25448.486804257569</c:v>
                </c:pt>
                <c:pt idx="3098">
                  <c:v>25022.976362956688</c:v>
                </c:pt>
                <c:pt idx="3099">
                  <c:v>25231.69192751883</c:v>
                </c:pt>
                <c:pt idx="3100">
                  <c:v>25777.045499439264</c:v>
                </c:pt>
                <c:pt idx="3101">
                  <c:v>25711.06444999704</c:v>
                </c:pt>
                <c:pt idx="3102">
                  <c:v>25556.210966612223</c:v>
                </c:pt>
                <c:pt idx="3103">
                  <c:v>25620.845464025017</c:v>
                </c:pt>
                <c:pt idx="3104">
                  <c:v>25249.197103901461</c:v>
                </c:pt>
                <c:pt idx="3105">
                  <c:v>25029.035847089137</c:v>
                </c:pt>
                <c:pt idx="3106">
                  <c:v>25758.1937710272</c:v>
                </c:pt>
                <c:pt idx="3107">
                  <c:v>25886.116213823352</c:v>
                </c:pt>
                <c:pt idx="3108">
                  <c:v>25914.393806441447</c:v>
                </c:pt>
                <c:pt idx="3109">
                  <c:v>25948.730883191995</c:v>
                </c:pt>
                <c:pt idx="3110">
                  <c:v>25999.226584295739</c:v>
                </c:pt>
                <c:pt idx="3111">
                  <c:v>25829.561028587159</c:v>
                </c:pt>
                <c:pt idx="3112">
                  <c:v>26185.050764357515</c:v>
                </c:pt>
                <c:pt idx="3113">
                  <c:v>26520.342219686376</c:v>
                </c:pt>
                <c:pt idx="3114">
                  <c:v>25921.126566588613</c:v>
                </c:pt>
                <c:pt idx="3115">
                  <c:v>26020.098140751954</c:v>
                </c:pt>
                <c:pt idx="3116">
                  <c:v>26661.730182776861</c:v>
                </c:pt>
                <c:pt idx="3117">
                  <c:v>26330.478383536298</c:v>
                </c:pt>
                <c:pt idx="3118">
                  <c:v>25641.043744466515</c:v>
                </c:pt>
                <c:pt idx="3119">
                  <c:v>25542.745446317891</c:v>
                </c:pt>
                <c:pt idx="3120">
                  <c:v>25393.27817105081</c:v>
                </c:pt>
                <c:pt idx="3121">
                  <c:v>25228.998823459962</c:v>
                </c:pt>
                <c:pt idx="3122">
                  <c:v>24912.559096543166</c:v>
                </c:pt>
                <c:pt idx="3123">
                  <c:v>24309.303787357105</c:v>
                </c:pt>
                <c:pt idx="3124">
                  <c:v>24706.536636039891</c:v>
                </c:pt>
                <c:pt idx="3125">
                  <c:v>24674.219387333495</c:v>
                </c:pt>
                <c:pt idx="3126">
                  <c:v>24873.509087689603</c:v>
                </c:pt>
                <c:pt idx="3127">
                  <c:v>25122.621213134742</c:v>
                </c:pt>
                <c:pt idx="3128">
                  <c:v>25632.964432289915</c:v>
                </c:pt>
                <c:pt idx="3129">
                  <c:v>24993.352218309155</c:v>
                </c:pt>
                <c:pt idx="3130">
                  <c:v>24211.005489208481</c:v>
                </c:pt>
                <c:pt idx="3131">
                  <c:v>24114.053743089295</c:v>
                </c:pt>
                <c:pt idx="3132">
                  <c:v>24527.445216125278</c:v>
                </c:pt>
                <c:pt idx="3133">
                  <c:v>25171.097086194335</c:v>
                </c:pt>
                <c:pt idx="3134">
                  <c:v>25356.921266256115</c:v>
                </c:pt>
                <c:pt idx="3135">
                  <c:v>25328.643673638016</c:v>
                </c:pt>
                <c:pt idx="3136">
                  <c:v>25548.131654435623</c:v>
                </c:pt>
                <c:pt idx="3137">
                  <c:v>25538.705790229593</c:v>
                </c:pt>
                <c:pt idx="3138">
                  <c:v>25606.03339170125</c:v>
                </c:pt>
                <c:pt idx="3139">
                  <c:v>25985.761064001406</c:v>
                </c:pt>
                <c:pt idx="3140">
                  <c:v>25865.917933381854</c:v>
                </c:pt>
                <c:pt idx="3141">
                  <c:v>25413.476451492308</c:v>
                </c:pt>
                <c:pt idx="3142">
                  <c:v>25974.988647765942</c:v>
                </c:pt>
                <c:pt idx="3143">
                  <c:v>26314.319759183101</c:v>
                </c:pt>
                <c:pt idx="3144">
                  <c:v>26387.033568772491</c:v>
                </c:pt>
                <c:pt idx="3145">
                  <c:v>26387.033568772491</c:v>
                </c:pt>
                <c:pt idx="3146">
                  <c:v>26523.035323745244</c:v>
                </c:pt>
                <c:pt idx="3147">
                  <c:v>26237.56629350541</c:v>
                </c:pt>
                <c:pt idx="3148">
                  <c:v>26706.166399748156</c:v>
                </c:pt>
                <c:pt idx="3149">
                  <c:v>27037.418198988715</c:v>
                </c:pt>
                <c:pt idx="3150">
                  <c:v>25556.88424262694</c:v>
                </c:pt>
                <c:pt idx="3151">
                  <c:v>25188.602262576966</c:v>
                </c:pt>
                <c:pt idx="3152">
                  <c:v>26902.7629960454</c:v>
                </c:pt>
                <c:pt idx="3153">
                  <c:v>28216.997776772176</c:v>
                </c:pt>
                <c:pt idx="3154">
                  <c:v>28122.739134711854</c:v>
                </c:pt>
                <c:pt idx="3155">
                  <c:v>26763.394860999066</c:v>
                </c:pt>
                <c:pt idx="3156">
                  <c:v>26099.54471048851</c:v>
                </c:pt>
                <c:pt idx="3157">
                  <c:v>25078.858272178164</c:v>
                </c:pt>
                <c:pt idx="3158">
                  <c:v>24944.876345249562</c:v>
                </c:pt>
                <c:pt idx="3159">
                  <c:v>24568.515053022991</c:v>
                </c:pt>
                <c:pt idx="3160">
                  <c:v>24568.515053022991</c:v>
                </c:pt>
                <c:pt idx="3161">
                  <c:v>24588.040057449773</c:v>
                </c:pt>
                <c:pt idx="3162">
                  <c:v>24639.20903456823</c:v>
                </c:pt>
                <c:pt idx="3163">
                  <c:v>24402.215877387993</c:v>
                </c:pt>
                <c:pt idx="3164">
                  <c:v>24433.186574064955</c:v>
                </c:pt>
                <c:pt idx="3165">
                  <c:v>24792.715965923613</c:v>
                </c:pt>
                <c:pt idx="3166">
                  <c:v>24658.060762980294</c:v>
                </c:pt>
                <c:pt idx="3167">
                  <c:v>24693.071115745559</c:v>
                </c:pt>
                <c:pt idx="3168">
                  <c:v>24620.357306156166</c:v>
                </c:pt>
                <c:pt idx="3169">
                  <c:v>24072.310630176864</c:v>
                </c:pt>
                <c:pt idx="3170">
                  <c:v>24072.310630176864</c:v>
                </c:pt>
                <c:pt idx="3171">
                  <c:v>24072.310630176864</c:v>
                </c:pt>
                <c:pt idx="3172">
                  <c:v>23978.051988116542</c:v>
                </c:pt>
                <c:pt idx="3173">
                  <c:v>23711.434686288776</c:v>
                </c:pt>
                <c:pt idx="3174">
                  <c:v>23886.486450115088</c:v>
                </c:pt>
                <c:pt idx="3175">
                  <c:v>23362.004434650866</c:v>
                </c:pt>
                <c:pt idx="3176">
                  <c:v>22931.107785232249</c:v>
                </c:pt>
                <c:pt idx="3177">
                  <c:v>22416.724909988778</c:v>
                </c:pt>
                <c:pt idx="3178">
                  <c:v>22090.859318865947</c:v>
                </c:pt>
                <c:pt idx="3179">
                  <c:v>22030.937753556173</c:v>
                </c:pt>
                <c:pt idx="3180">
                  <c:v>22004.679988982225</c:v>
                </c:pt>
                <c:pt idx="3181">
                  <c:v>21890.896342495122</c:v>
                </c:pt>
                <c:pt idx="3182">
                  <c:v>21744.795447301622</c:v>
                </c:pt>
                <c:pt idx="3183">
                  <c:v>21530.02039860703</c:v>
                </c:pt>
                <c:pt idx="3184">
                  <c:v>21356.988462824869</c:v>
                </c:pt>
                <c:pt idx="3185">
                  <c:v>21099.123749188417</c:v>
                </c:pt>
                <c:pt idx="3186">
                  <c:v>21103.836681291432</c:v>
                </c:pt>
                <c:pt idx="3187">
                  <c:v>21361.701394927884</c:v>
                </c:pt>
                <c:pt idx="3188">
                  <c:v>21761.627347669539</c:v>
                </c:pt>
                <c:pt idx="3189">
                  <c:v>21649.863529226583</c:v>
                </c:pt>
                <c:pt idx="3190">
                  <c:v>21638.417836976401</c:v>
                </c:pt>
                <c:pt idx="3191">
                  <c:v>21290.334137367925</c:v>
                </c:pt>
                <c:pt idx="3192">
                  <c:v>21940.718767584149</c:v>
                </c:pt>
                <c:pt idx="3193">
                  <c:v>21758.934243610671</c:v>
                </c:pt>
                <c:pt idx="3194">
                  <c:v>21337.463458398088</c:v>
                </c:pt>
                <c:pt idx="3195">
                  <c:v>21144.906518189142</c:v>
                </c:pt>
                <c:pt idx="3196">
                  <c:v>21198.095323351754</c:v>
                </c:pt>
                <c:pt idx="3197">
                  <c:v>21024.390111554872</c:v>
                </c:pt>
                <c:pt idx="3198">
                  <c:v>20893.101288685139</c:v>
                </c:pt>
                <c:pt idx="3199">
                  <c:v>20763.832293859556</c:v>
                </c:pt>
                <c:pt idx="3200">
                  <c:v>20556.463281326847</c:v>
                </c:pt>
                <c:pt idx="3201">
                  <c:v>20792.783162492367</c:v>
                </c:pt>
                <c:pt idx="3202">
                  <c:v>20521.452928561583</c:v>
                </c:pt>
                <c:pt idx="3203">
                  <c:v>20357.173580970735</c:v>
                </c:pt>
                <c:pt idx="3204">
                  <c:v>19787.582072520505</c:v>
                </c:pt>
                <c:pt idx="3205">
                  <c:v>19783.542416432203</c:v>
                </c:pt>
                <c:pt idx="3206">
                  <c:v>19410.547504279213</c:v>
                </c:pt>
                <c:pt idx="3207">
                  <c:v>19096.800881421284</c:v>
                </c:pt>
                <c:pt idx="3208">
                  <c:v>19207.218147834803</c:v>
                </c:pt>
                <c:pt idx="3209">
                  <c:v>19245.594880673649</c:v>
                </c:pt>
                <c:pt idx="3210">
                  <c:v>19291.377649674378</c:v>
                </c:pt>
                <c:pt idx="3211">
                  <c:v>19290.031097644944</c:v>
                </c:pt>
                <c:pt idx="3212">
                  <c:v>19489.994074015773</c:v>
                </c:pt>
                <c:pt idx="3213">
                  <c:v>19419.973368485247</c:v>
                </c:pt>
                <c:pt idx="3214">
                  <c:v>19324.368174395491</c:v>
                </c:pt>
                <c:pt idx="3215">
                  <c:v>19154.029342672195</c:v>
                </c:pt>
                <c:pt idx="3216">
                  <c:v>18970.898266669283</c:v>
                </c:pt>
                <c:pt idx="3217">
                  <c:v>19334.467314616239</c:v>
                </c:pt>
                <c:pt idx="3218">
                  <c:v>19016.681035670012</c:v>
                </c:pt>
                <c:pt idx="3219">
                  <c:v>19071.216392862054</c:v>
                </c:pt>
                <c:pt idx="3220">
                  <c:v>18985.037062978332</c:v>
                </c:pt>
                <c:pt idx="3221">
                  <c:v>18769.588738269023</c:v>
                </c:pt>
                <c:pt idx="3222">
                  <c:v>18459.208495484676</c:v>
                </c:pt>
                <c:pt idx="3223">
                  <c:v>18577.705074074795</c:v>
                </c:pt>
                <c:pt idx="3224">
                  <c:v>18618.101634957791</c:v>
                </c:pt>
                <c:pt idx="3225">
                  <c:v>18754.776665945257</c:v>
                </c:pt>
                <c:pt idx="3226">
                  <c:v>18523.842992897469</c:v>
                </c:pt>
                <c:pt idx="3227">
                  <c:v>18756.123217974691</c:v>
                </c:pt>
                <c:pt idx="3228">
                  <c:v>18962.145678477966</c:v>
                </c:pt>
                <c:pt idx="3229">
                  <c:v>18979.6508548606</c:v>
                </c:pt>
                <c:pt idx="3230">
                  <c:v>19444.211305015044</c:v>
                </c:pt>
                <c:pt idx="3231">
                  <c:v>19686.590670313017</c:v>
                </c:pt>
                <c:pt idx="3232">
                  <c:v>19856.256226021596</c:v>
                </c:pt>
                <c:pt idx="3233">
                  <c:v>19761.997583961274</c:v>
                </c:pt>
                <c:pt idx="3234">
                  <c:v>19520.964770692735</c:v>
                </c:pt>
                <c:pt idx="3235">
                  <c:v>19720.254471048844</c:v>
                </c:pt>
                <c:pt idx="3236">
                  <c:v>19722.947575107712</c:v>
                </c:pt>
                <c:pt idx="3237">
                  <c:v>19503.459594310105</c:v>
                </c:pt>
                <c:pt idx="3238">
                  <c:v>19239.5353965412</c:v>
                </c:pt>
                <c:pt idx="3239">
                  <c:v>19064.483632714888</c:v>
                </c:pt>
                <c:pt idx="3240">
                  <c:v>18588.477490310263</c:v>
                </c:pt>
                <c:pt idx="3241">
                  <c:v>17897.696299211042</c:v>
                </c:pt>
                <c:pt idx="3242">
                  <c:v>18129.976524288264</c:v>
                </c:pt>
                <c:pt idx="3243">
                  <c:v>18114.491175949785</c:v>
                </c:pt>
                <c:pt idx="3244">
                  <c:v>18173.066189230125</c:v>
                </c:pt>
                <c:pt idx="3245">
                  <c:v>18560.199897692164</c:v>
                </c:pt>
                <c:pt idx="3246">
                  <c:v>18776.32149841619</c:v>
                </c:pt>
                <c:pt idx="3247">
                  <c:v>18625.507671119674</c:v>
                </c:pt>
                <c:pt idx="3248">
                  <c:v>18898.340189762574</c:v>
                </c:pt>
                <c:pt idx="3249">
                  <c:v>19209.851291791631</c:v>
                </c:pt>
                <c:pt idx="3250">
                  <c:v>19316.420879327885</c:v>
                </c:pt>
                <c:pt idx="3251">
                  <c:v>19263.136085559756</c:v>
                </c:pt>
                <c:pt idx="3252">
                  <c:v>19263.136085559756</c:v>
                </c:pt>
                <c:pt idx="3253">
                  <c:v>19263.136085559756</c:v>
                </c:pt>
                <c:pt idx="3254">
                  <c:v>19454.414832419701</c:v>
                </c:pt>
                <c:pt idx="3255">
                  <c:v>19621.10059754051</c:v>
                </c:pt>
                <c:pt idx="3256">
                  <c:v>19308.223218748171</c:v>
                </c:pt>
                <c:pt idx="3257">
                  <c:v>19241.958795728835</c:v>
                </c:pt>
                <c:pt idx="3258">
                  <c:v>19134.022931429292</c:v>
                </c:pt>
                <c:pt idx="3259">
                  <c:v>19096.450320438948</c:v>
                </c:pt>
                <c:pt idx="3260">
                  <c:v>19188.674001960706</c:v>
                </c:pt>
                <c:pt idx="3261">
                  <c:v>19065.025954883386</c:v>
                </c:pt>
                <c:pt idx="3262">
                  <c:v>19088.935798240876</c:v>
                </c:pt>
                <c:pt idx="3263">
                  <c:v>18952.991260293988</c:v>
                </c:pt>
                <c:pt idx="3264">
                  <c:v>18983.049349086265</c:v>
                </c:pt>
                <c:pt idx="3265">
                  <c:v>18722.09048729877</c:v>
                </c:pt>
                <c:pt idx="3266">
                  <c:v>18707.061442902632</c:v>
                </c:pt>
                <c:pt idx="3267">
                  <c:v>18570.433766574097</c:v>
                </c:pt>
                <c:pt idx="3268">
                  <c:v>18297.178413917034</c:v>
                </c:pt>
                <c:pt idx="3269">
                  <c:v>18376.422466187581</c:v>
                </c:pt>
                <c:pt idx="3270">
                  <c:v>18377.788742950866</c:v>
                </c:pt>
                <c:pt idx="3271">
                  <c:v>18217.251223264841</c:v>
                </c:pt>
                <c:pt idx="3272">
                  <c:v>18056.713703578818</c:v>
                </c:pt>
                <c:pt idx="3273">
                  <c:v>18290.347030100605</c:v>
                </c:pt>
                <c:pt idx="3274">
                  <c:v>18410.579385269717</c:v>
                </c:pt>
                <c:pt idx="3275">
                  <c:v>18434.147659436388</c:v>
                </c:pt>
                <c:pt idx="3276">
                  <c:v>18253.799126682723</c:v>
                </c:pt>
                <c:pt idx="3277">
                  <c:v>18390.085233820435</c:v>
                </c:pt>
                <c:pt idx="3278">
                  <c:v>18525.346633385681</c:v>
                </c:pt>
                <c:pt idx="3279">
                  <c:v>18469.329286090986</c:v>
                </c:pt>
                <c:pt idx="3280">
                  <c:v>18797.577278470282</c:v>
                </c:pt>
                <c:pt idx="3281">
                  <c:v>18551.989030269746</c:v>
                </c:pt>
                <c:pt idx="3282">
                  <c:v>18584.779672588593</c:v>
                </c:pt>
                <c:pt idx="3283">
                  <c:v>18523.980356622396</c:v>
                </c:pt>
                <c:pt idx="3284">
                  <c:v>18696.131228796348</c:v>
                </c:pt>
                <c:pt idx="3285">
                  <c:v>18925.665725028281</c:v>
                </c:pt>
                <c:pt idx="3286">
                  <c:v>19040.432973144249</c:v>
                </c:pt>
                <c:pt idx="3287">
                  <c:v>19187.990863579063</c:v>
                </c:pt>
                <c:pt idx="3288">
                  <c:v>19507.69962618783</c:v>
                </c:pt>
                <c:pt idx="3289">
                  <c:v>19545.955375559817</c:v>
                </c:pt>
                <c:pt idx="3290">
                  <c:v>19831.507219086452</c:v>
                </c:pt>
                <c:pt idx="3291">
                  <c:v>19888.890843144432</c:v>
                </c:pt>
                <c:pt idx="3292">
                  <c:v>20069.239375898098</c:v>
                </c:pt>
                <c:pt idx="3293">
                  <c:v>19868.396691695154</c:v>
                </c:pt>
                <c:pt idx="3294">
                  <c:v>19849.268817009161</c:v>
                </c:pt>
                <c:pt idx="3295">
                  <c:v>19845.169986719302</c:v>
                </c:pt>
                <c:pt idx="3296">
                  <c:v>19944.908190439131</c:v>
                </c:pt>
                <c:pt idx="3297">
                  <c:v>19826.042112033309</c:v>
                </c:pt>
                <c:pt idx="3298">
                  <c:v>20233.192587492336</c:v>
                </c:pt>
                <c:pt idx="3299">
                  <c:v>19550.737344231318</c:v>
                </c:pt>
                <c:pt idx="3300">
                  <c:v>19328.034231815811</c:v>
                </c:pt>
                <c:pt idx="3301">
                  <c:v>19055.462017540387</c:v>
                </c:pt>
                <c:pt idx="3302">
                  <c:v>19215.31639884477</c:v>
                </c:pt>
                <c:pt idx="3303">
                  <c:v>19049.996910487247</c:v>
                </c:pt>
                <c:pt idx="3304">
                  <c:v>19044.531803434103</c:v>
                </c:pt>
                <c:pt idx="3305">
                  <c:v>18924.982586646638</c:v>
                </c:pt>
                <c:pt idx="3306">
                  <c:v>18689.29984497992</c:v>
                </c:pt>
                <c:pt idx="3307">
                  <c:v>18564.285521139314</c:v>
                </c:pt>
                <c:pt idx="3308">
                  <c:v>18892.875082709434</c:v>
                </c:pt>
                <c:pt idx="3309">
                  <c:v>18965.287751163556</c:v>
                </c:pt>
                <c:pt idx="3310">
                  <c:v>19090.985213385808</c:v>
                </c:pt>
                <c:pt idx="3311">
                  <c:v>18375.056189424296</c:v>
                </c:pt>
                <c:pt idx="3312">
                  <c:v>18682.468461163495</c:v>
                </c:pt>
                <c:pt idx="3313">
                  <c:v>18683.83473792678</c:v>
                </c:pt>
                <c:pt idx="3314">
                  <c:v>18970.752858216696</c:v>
                </c:pt>
                <c:pt idx="3315">
                  <c:v>19014.473714641827</c:v>
                </c:pt>
                <c:pt idx="3316">
                  <c:v>18793.136878989604</c:v>
                </c:pt>
                <c:pt idx="3317">
                  <c:v>18793.820017371247</c:v>
                </c:pt>
                <c:pt idx="3318">
                  <c:v>18687.933568216635</c:v>
                </c:pt>
                <c:pt idx="3319">
                  <c:v>18962.555197636986</c:v>
                </c:pt>
                <c:pt idx="3320">
                  <c:v>19082.104414424452</c:v>
                </c:pt>
                <c:pt idx="3321">
                  <c:v>19582.16170978688</c:v>
                </c:pt>
                <c:pt idx="3322">
                  <c:v>18935.229662371279</c:v>
                </c:pt>
                <c:pt idx="3323">
                  <c:v>18795.869432516178</c:v>
                </c:pt>
                <c:pt idx="3324">
                  <c:v>18851.886779810873</c:v>
                </c:pt>
                <c:pt idx="3325">
                  <c:v>18867.598962588654</c:v>
                </c:pt>
                <c:pt idx="3326">
                  <c:v>18736.094824122443</c:v>
                </c:pt>
                <c:pt idx="3327">
                  <c:v>18787.671771936464</c:v>
                </c:pt>
                <c:pt idx="3328">
                  <c:v>18670.171970293926</c:v>
                </c:pt>
                <c:pt idx="3329">
                  <c:v>18918.834341211856</c:v>
                </c:pt>
                <c:pt idx="3330">
                  <c:v>19003.543500535547</c:v>
                </c:pt>
                <c:pt idx="3331">
                  <c:v>18653.09351075286</c:v>
                </c:pt>
                <c:pt idx="3332">
                  <c:v>18586.145949351878</c:v>
                </c:pt>
                <c:pt idx="3333">
                  <c:v>18611.422069472657</c:v>
                </c:pt>
                <c:pt idx="3334">
                  <c:v>18682.468461163495</c:v>
                </c:pt>
                <c:pt idx="3335">
                  <c:v>18752.148576091047</c:v>
                </c:pt>
                <c:pt idx="3336">
                  <c:v>19129.240962757794</c:v>
                </c:pt>
                <c:pt idx="3337">
                  <c:v>19269.967469376184</c:v>
                </c:pt>
                <c:pt idx="3338">
                  <c:v>19608.804106670941</c:v>
                </c:pt>
                <c:pt idx="3339">
                  <c:v>19749.530613289331</c:v>
                </c:pt>
                <c:pt idx="3340">
                  <c:v>19749.530613289331</c:v>
                </c:pt>
                <c:pt idx="3341">
                  <c:v>19617.684905632297</c:v>
                </c:pt>
                <c:pt idx="3342">
                  <c:v>19606.071553144371</c:v>
                </c:pt>
                <c:pt idx="3343">
                  <c:v>20063.774268844954</c:v>
                </c:pt>
                <c:pt idx="3344">
                  <c:v>20132.771245390864</c:v>
                </c:pt>
                <c:pt idx="3345">
                  <c:v>20396.462660704932</c:v>
                </c:pt>
                <c:pt idx="3346">
                  <c:v>20021.419689183109</c:v>
                </c:pt>
                <c:pt idx="3347">
                  <c:v>20253.686738941615</c:v>
                </c:pt>
                <c:pt idx="3348">
                  <c:v>20041.230702250748</c:v>
                </c:pt>
                <c:pt idx="3349">
                  <c:v>20022.102827564751</c:v>
                </c:pt>
                <c:pt idx="3350">
                  <c:v>19961.303511598555</c:v>
                </c:pt>
                <c:pt idx="3351">
                  <c:v>19481.740367685408</c:v>
                </c:pt>
                <c:pt idx="3352">
                  <c:v>18994.662701574191</c:v>
                </c:pt>
                <c:pt idx="3353">
                  <c:v>18660.608032950928</c:v>
                </c:pt>
                <c:pt idx="3354">
                  <c:v>18849.837364665946</c:v>
                </c:pt>
                <c:pt idx="3355">
                  <c:v>19031.552174182892</c:v>
                </c:pt>
                <c:pt idx="3356">
                  <c:v>18885.360560511366</c:v>
                </c:pt>
                <c:pt idx="3357">
                  <c:v>18857.351886864017</c:v>
                </c:pt>
                <c:pt idx="3358">
                  <c:v>18375.056189424296</c:v>
                </c:pt>
                <c:pt idx="3359">
                  <c:v>18620.986006815656</c:v>
                </c:pt>
                <c:pt idx="3360">
                  <c:v>18826.610659690097</c:v>
                </c:pt>
                <c:pt idx="3361">
                  <c:v>19263.136085559756</c:v>
                </c:pt>
                <c:pt idx="3362">
                  <c:v>19537.757714980107</c:v>
                </c:pt>
                <c:pt idx="3363">
                  <c:v>19211.217568554915</c:v>
                </c:pt>
                <c:pt idx="3364">
                  <c:v>19129.240962757794</c:v>
                </c:pt>
                <c:pt idx="3365">
                  <c:v>19256.304701743331</c:v>
                </c:pt>
                <c:pt idx="3366">
                  <c:v>19032.235312564539</c:v>
                </c:pt>
                <c:pt idx="3367">
                  <c:v>18989.880732902693</c:v>
                </c:pt>
                <c:pt idx="3368">
                  <c:v>18716.625380245627</c:v>
                </c:pt>
                <c:pt idx="3369">
                  <c:v>18353.195761211733</c:v>
                </c:pt>
                <c:pt idx="3370">
                  <c:v>18723.798333252875</c:v>
                </c:pt>
                <c:pt idx="3371">
                  <c:v>18530.128602057182</c:v>
                </c:pt>
                <c:pt idx="3372">
                  <c:v>18549.939615124818</c:v>
                </c:pt>
                <c:pt idx="3373">
                  <c:v>18105.899667057089</c:v>
                </c:pt>
                <c:pt idx="3374">
                  <c:v>18247.992450438764</c:v>
                </c:pt>
                <c:pt idx="3375">
                  <c:v>18078.574131791382</c:v>
                </c:pt>
                <c:pt idx="3376">
                  <c:v>18789.721187081392</c:v>
                </c:pt>
                <c:pt idx="3377">
                  <c:v>18827.29379807174</c:v>
                </c:pt>
                <c:pt idx="3378">
                  <c:v>19086.886383095949</c:v>
                </c:pt>
                <c:pt idx="3379">
                  <c:v>18985.098764231192</c:v>
                </c:pt>
                <c:pt idx="3380">
                  <c:v>18640.797019883292</c:v>
                </c:pt>
                <c:pt idx="3381">
                  <c:v>18830.709489979952</c:v>
                </c:pt>
                <c:pt idx="3382">
                  <c:v>18487.774022395337</c:v>
                </c:pt>
                <c:pt idx="3383">
                  <c:v>18937.962215897849</c:v>
                </c:pt>
                <c:pt idx="3384">
                  <c:v>18529.44546367554</c:v>
                </c:pt>
                <c:pt idx="3385">
                  <c:v>19135.389208192581</c:v>
                </c:pt>
                <c:pt idx="3386">
                  <c:v>18619.619730052371</c:v>
                </c:pt>
                <c:pt idx="3387">
                  <c:v>19300.025558168461</c:v>
                </c:pt>
                <c:pt idx="3388">
                  <c:v>19232.394858385836</c:v>
                </c:pt>
                <c:pt idx="3389">
                  <c:v>19423.673605245782</c:v>
                </c:pt>
                <c:pt idx="3390">
                  <c:v>19474.225845487337</c:v>
                </c:pt>
                <c:pt idx="3391">
                  <c:v>19110.113088071801</c:v>
                </c:pt>
                <c:pt idx="3392">
                  <c:v>19397.71434674336</c:v>
                </c:pt>
                <c:pt idx="3393">
                  <c:v>19754.995720342471</c:v>
                </c:pt>
                <c:pt idx="3394">
                  <c:v>20248.221631888475</c:v>
                </c:pt>
                <c:pt idx="3395">
                  <c:v>20464.093360487554</c:v>
                </c:pt>
                <c:pt idx="3396">
                  <c:v>20504.398525004472</c:v>
                </c:pt>
                <c:pt idx="3397">
                  <c:v>20677.915673941709</c:v>
                </c:pt>
                <c:pt idx="3398">
                  <c:v>20802.246859400671</c:v>
                </c:pt>
                <c:pt idx="3399">
                  <c:v>20644.441893241215</c:v>
                </c:pt>
                <c:pt idx="3400">
                  <c:v>20155.31481198507</c:v>
                </c:pt>
                <c:pt idx="3401">
                  <c:v>20121.841031284581</c:v>
                </c:pt>
                <c:pt idx="3402">
                  <c:v>20140.285767588932</c:v>
                </c:pt>
                <c:pt idx="3403">
                  <c:v>20223.628650149338</c:v>
                </c:pt>
                <c:pt idx="3404">
                  <c:v>20133.454383772507</c:v>
                </c:pt>
                <c:pt idx="3405">
                  <c:v>20133.454383772507</c:v>
                </c:pt>
                <c:pt idx="3406">
                  <c:v>20320.634300342597</c:v>
                </c:pt>
                <c:pt idx="3407">
                  <c:v>20638.976786188075</c:v>
                </c:pt>
                <c:pt idx="3408">
                  <c:v>20498.933417951332</c:v>
                </c:pt>
                <c:pt idx="3409">
                  <c:v>20551.535073337815</c:v>
                </c:pt>
                <c:pt idx="3410">
                  <c:v>20155.31481198507</c:v>
                </c:pt>
                <c:pt idx="3411">
                  <c:v>20257.78556923147</c:v>
                </c:pt>
                <c:pt idx="3412">
                  <c:v>20260.51812275804</c:v>
                </c:pt>
                <c:pt idx="3413">
                  <c:v>20540.604859231531</c:v>
                </c:pt>
                <c:pt idx="3414">
                  <c:v>20779.020154424823</c:v>
                </c:pt>
                <c:pt idx="3415">
                  <c:v>20891.054849014217</c:v>
                </c:pt>
                <c:pt idx="3416">
                  <c:v>20787.900953386175</c:v>
                </c:pt>
                <c:pt idx="3417">
                  <c:v>20950.487888217129</c:v>
                </c:pt>
                <c:pt idx="3418">
                  <c:v>20664.252906308855</c:v>
                </c:pt>
                <c:pt idx="3419">
                  <c:v>20704.899640016592</c:v>
                </c:pt>
                <c:pt idx="3420">
                  <c:v>20704.899640016592</c:v>
                </c:pt>
                <c:pt idx="3421">
                  <c:v>19959.93723483527</c:v>
                </c:pt>
                <c:pt idx="3422">
                  <c:v>20155.31481198507</c:v>
                </c:pt>
                <c:pt idx="3423">
                  <c:v>20929.310598386208</c:v>
                </c:pt>
                <c:pt idx="3424">
                  <c:v>21083.016734255805</c:v>
                </c:pt>
                <c:pt idx="3425">
                  <c:v>20675.866258796781</c:v>
                </c:pt>
                <c:pt idx="3426">
                  <c:v>20964.150655849982</c:v>
                </c:pt>
                <c:pt idx="3427">
                  <c:v>20766.040525173612</c:v>
                </c:pt>
                <c:pt idx="3428">
                  <c:v>20572.712363168739</c:v>
                </c:pt>
                <c:pt idx="3429">
                  <c:v>20804.296274545599</c:v>
                </c:pt>
                <c:pt idx="3430">
                  <c:v>20629.412848845077</c:v>
                </c:pt>
                <c:pt idx="3431">
                  <c:v>21152.013710801715</c:v>
                </c:pt>
                <c:pt idx="3432">
                  <c:v>20977.813423482836</c:v>
                </c:pt>
                <c:pt idx="3433">
                  <c:v>21359.004640439442</c:v>
                </c:pt>
                <c:pt idx="3434">
                  <c:v>21348.074426333158</c:v>
                </c:pt>
                <c:pt idx="3435">
                  <c:v>21563.94615493224</c:v>
                </c:pt>
                <c:pt idx="3436">
                  <c:v>22133.683565222218</c:v>
                </c:pt>
                <c:pt idx="3437">
                  <c:v>21831.736400536163</c:v>
                </c:pt>
                <c:pt idx="3438">
                  <c:v>22041.45988370046</c:v>
                </c:pt>
                <c:pt idx="3439">
                  <c:v>21828.320708627947</c:v>
                </c:pt>
                <c:pt idx="3440">
                  <c:v>21691.693032299416</c:v>
                </c:pt>
                <c:pt idx="3441">
                  <c:v>21895.26827002893</c:v>
                </c:pt>
                <c:pt idx="3442">
                  <c:v>21905.515345753571</c:v>
                </c:pt>
                <c:pt idx="3443">
                  <c:v>22279.875178893748</c:v>
                </c:pt>
                <c:pt idx="3444">
                  <c:v>22665.848364521851</c:v>
                </c:pt>
                <c:pt idx="3445">
                  <c:v>22665.848364521851</c:v>
                </c:pt>
                <c:pt idx="3446">
                  <c:v>22665.848364521851</c:v>
                </c:pt>
                <c:pt idx="3447">
                  <c:v>22929.539779835919</c:v>
                </c:pt>
                <c:pt idx="3448">
                  <c:v>22828.435299352805</c:v>
                </c:pt>
                <c:pt idx="3449">
                  <c:v>23093.492991430157</c:v>
                </c:pt>
                <c:pt idx="3450">
                  <c:v>23341.472223966444</c:v>
                </c:pt>
                <c:pt idx="3451">
                  <c:v>22991.022234183758</c:v>
                </c:pt>
                <c:pt idx="3452">
                  <c:v>22883.769508265861</c:v>
                </c:pt>
                <c:pt idx="3453">
                  <c:v>22498.4794610194</c:v>
                </c:pt>
                <c:pt idx="3454">
                  <c:v>22591.386280922801</c:v>
                </c:pt>
                <c:pt idx="3455">
                  <c:v>22999.903033145114</c:v>
                </c:pt>
                <c:pt idx="3456">
                  <c:v>23442.576704449555</c:v>
                </c:pt>
                <c:pt idx="3457">
                  <c:v>23063.43490263788</c:v>
                </c:pt>
                <c:pt idx="3458">
                  <c:v>23180.251565898776</c:v>
                </c:pt>
                <c:pt idx="3459">
                  <c:v>22995.804202855255</c:v>
                </c:pt>
                <c:pt idx="3460">
                  <c:v>22778.566197492892</c:v>
                </c:pt>
                <c:pt idx="3461">
                  <c:v>22661.066395850354</c:v>
                </c:pt>
                <c:pt idx="3462">
                  <c:v>22493.014353966257</c:v>
                </c:pt>
                <c:pt idx="3463">
                  <c:v>22738.944171357616</c:v>
                </c:pt>
                <c:pt idx="3464">
                  <c:v>22423.334239038708</c:v>
                </c:pt>
                <c:pt idx="3465">
                  <c:v>22602.316495029085</c:v>
                </c:pt>
                <c:pt idx="3466">
                  <c:v>22596.851387975941</c:v>
                </c:pt>
                <c:pt idx="3467">
                  <c:v>22764.903429860038</c:v>
                </c:pt>
                <c:pt idx="3468">
                  <c:v>22656.284427178853</c:v>
                </c:pt>
                <c:pt idx="3469">
                  <c:v>22740.310448120901</c:v>
                </c:pt>
                <c:pt idx="3470">
                  <c:v>23111.254589352866</c:v>
                </c:pt>
                <c:pt idx="3471">
                  <c:v>22640.572244401072</c:v>
                </c:pt>
                <c:pt idx="3472">
                  <c:v>23368.797759232148</c:v>
                </c:pt>
                <c:pt idx="3473">
                  <c:v>23666.646093628351</c:v>
                </c:pt>
                <c:pt idx="3474">
                  <c:v>24304.697342082596</c:v>
                </c:pt>
                <c:pt idx="3475">
                  <c:v>25019.260089280819</c:v>
                </c:pt>
                <c:pt idx="3476">
                  <c:v>24847.792355488509</c:v>
                </c:pt>
                <c:pt idx="3477">
                  <c:v>25009.69615193782</c:v>
                </c:pt>
                <c:pt idx="3478">
                  <c:v>24998.76593783154</c:v>
                </c:pt>
                <c:pt idx="3479">
                  <c:v>24722.778031647904</c:v>
                </c:pt>
                <c:pt idx="3480">
                  <c:v>24935.917206720413</c:v>
                </c:pt>
                <c:pt idx="3481">
                  <c:v>24738.490214425685</c:v>
                </c:pt>
                <c:pt idx="3482">
                  <c:v>24945.481144063411</c:v>
                </c:pt>
                <c:pt idx="3483">
                  <c:v>25461.933760585263</c:v>
                </c:pt>
                <c:pt idx="3484">
                  <c:v>25497.45695643068</c:v>
                </c:pt>
                <c:pt idx="3485">
                  <c:v>25363.561833628719</c:v>
                </c:pt>
                <c:pt idx="3486">
                  <c:v>24959.143911696265</c:v>
                </c:pt>
                <c:pt idx="3487">
                  <c:v>25015.161258990964</c:v>
                </c:pt>
                <c:pt idx="3488">
                  <c:v>24310.845587517379</c:v>
                </c:pt>
                <c:pt idx="3489">
                  <c:v>24002.750177396538</c:v>
                </c:pt>
                <c:pt idx="3490">
                  <c:v>23668.012370391636</c:v>
                </c:pt>
                <c:pt idx="3491">
                  <c:v>23678.942584497916</c:v>
                </c:pt>
                <c:pt idx="3492">
                  <c:v>23886.616652517285</c:v>
                </c:pt>
                <c:pt idx="3493">
                  <c:v>23654.349602758783</c:v>
                </c:pt>
                <c:pt idx="3494">
                  <c:v>23689.872798604199</c:v>
                </c:pt>
                <c:pt idx="3495">
                  <c:v>23898.913143386853</c:v>
                </c:pt>
                <c:pt idx="3496">
                  <c:v>23964.494428024551</c:v>
                </c:pt>
                <c:pt idx="3497">
                  <c:v>23687.14024507763</c:v>
                </c:pt>
                <c:pt idx="3498">
                  <c:v>23823.084783024518</c:v>
                </c:pt>
                <c:pt idx="3499">
                  <c:v>23486.297560874686</c:v>
                </c:pt>
                <c:pt idx="3500">
                  <c:v>23942.633999811984</c:v>
                </c:pt>
                <c:pt idx="3501">
                  <c:v>23696.704182420628</c:v>
                </c:pt>
                <c:pt idx="3502">
                  <c:v>23894.131174715356</c:v>
                </c:pt>
                <c:pt idx="3503">
                  <c:v>23583.303211067945</c:v>
                </c:pt>
                <c:pt idx="3504">
                  <c:v>23424.815106526847</c:v>
                </c:pt>
                <c:pt idx="3505">
                  <c:v>23628.390344256361</c:v>
                </c:pt>
                <c:pt idx="3506">
                  <c:v>23836.064412275729</c:v>
                </c:pt>
                <c:pt idx="3507">
                  <c:v>24106.587211406222</c:v>
                </c:pt>
                <c:pt idx="3508">
                  <c:v>23223.972422323906</c:v>
                </c:pt>
                <c:pt idx="3509">
                  <c:v>23704.554738132912</c:v>
                </c:pt>
                <c:pt idx="3510">
                  <c:v>23903.975336294639</c:v>
                </c:pt>
                <c:pt idx="3511">
                  <c:v>24002.988360556756</c:v>
                </c:pt>
                <c:pt idx="3512">
                  <c:v>24038.549376312865</c:v>
                </c:pt>
                <c:pt idx="3513">
                  <c:v>24038.549376312865</c:v>
                </c:pt>
                <c:pt idx="3514">
                  <c:v>24038.549376312865</c:v>
                </c:pt>
                <c:pt idx="3515">
                  <c:v>24099.212285543879</c:v>
                </c:pt>
                <c:pt idx="3516">
                  <c:v>24407.407755430184</c:v>
                </c:pt>
                <c:pt idx="3517">
                  <c:v>24648.664842716746</c:v>
                </c:pt>
                <c:pt idx="3518">
                  <c:v>24728.154172053935</c:v>
                </c:pt>
                <c:pt idx="3519">
                  <c:v>24457.611542379989</c:v>
                </c:pt>
                <c:pt idx="3520">
                  <c:v>24836.231768959766</c:v>
                </c:pt>
                <c:pt idx="3521">
                  <c:v>24594.277406854457</c:v>
                </c:pt>
                <c:pt idx="3522">
                  <c:v>24588.699208304479</c:v>
                </c:pt>
                <c:pt idx="3523">
                  <c:v>24730.943271328924</c:v>
                </c:pt>
                <c:pt idx="3524">
                  <c:v>24703.052278579034</c:v>
                </c:pt>
                <c:pt idx="3525">
                  <c:v>23937.444527594507</c:v>
                </c:pt>
                <c:pt idx="3526">
                  <c:v>23902.580786657145</c:v>
                </c:pt>
                <c:pt idx="3527">
                  <c:v>24390.673159780246</c:v>
                </c:pt>
                <c:pt idx="3528">
                  <c:v>24327.918426092991</c:v>
                </c:pt>
                <c:pt idx="3529">
                  <c:v>24320.248403086771</c:v>
                </c:pt>
                <c:pt idx="3530">
                  <c:v>24541.284520629662</c:v>
                </c:pt>
                <c:pt idx="3531">
                  <c:v>23636.221805895679</c:v>
                </c:pt>
                <c:pt idx="3532">
                  <c:v>23609.725362783283</c:v>
                </c:pt>
                <c:pt idx="3533">
                  <c:v>23566.49432402095</c:v>
                </c:pt>
                <c:pt idx="3534">
                  <c:v>22868.52223045491</c:v>
                </c:pt>
                <c:pt idx="3535">
                  <c:v>23097.925645822768</c:v>
                </c:pt>
                <c:pt idx="3536">
                  <c:v>23011.463568298106</c:v>
                </c:pt>
                <c:pt idx="3537">
                  <c:v>23205.305967909851</c:v>
                </c:pt>
                <c:pt idx="3538">
                  <c:v>23074.218301985362</c:v>
                </c:pt>
                <c:pt idx="3539">
                  <c:v>22884.5595512861</c:v>
                </c:pt>
                <c:pt idx="3540">
                  <c:v>22176.825610257598</c:v>
                </c:pt>
                <c:pt idx="3541">
                  <c:v>22114.768151389089</c:v>
                </c:pt>
                <c:pt idx="3542">
                  <c:v>22471.772858587701</c:v>
                </c:pt>
                <c:pt idx="3543">
                  <c:v>22328.134245925761</c:v>
                </c:pt>
                <c:pt idx="3544">
                  <c:v>22362.997986863124</c:v>
                </c:pt>
                <c:pt idx="3545">
                  <c:v>22183.101083626323</c:v>
                </c:pt>
                <c:pt idx="3546">
                  <c:v>22473.167408225196</c:v>
                </c:pt>
                <c:pt idx="3547">
                  <c:v>22237.488519488612</c:v>
                </c:pt>
                <c:pt idx="3548">
                  <c:v>22347.657940850684</c:v>
                </c:pt>
                <c:pt idx="3549">
                  <c:v>22106.400853564122</c:v>
                </c:pt>
                <c:pt idx="3550">
                  <c:v>22212.386626013711</c:v>
                </c:pt>
                <c:pt idx="3551">
                  <c:v>22660.037059649472</c:v>
                </c:pt>
                <c:pt idx="3552">
                  <c:v>22501.058400975089</c:v>
                </c:pt>
                <c:pt idx="3553">
                  <c:v>22298.848703538373</c:v>
                </c:pt>
                <c:pt idx="3554">
                  <c:v>22180.311984351334</c:v>
                </c:pt>
                <c:pt idx="3555">
                  <c:v>22231.213046119887</c:v>
                </c:pt>
                <c:pt idx="3556">
                  <c:v>22411.807224175434</c:v>
                </c:pt>
                <c:pt idx="3557">
                  <c:v>22781.3628781115</c:v>
                </c:pt>
                <c:pt idx="3558">
                  <c:v>22713.029945874267</c:v>
                </c:pt>
                <c:pt idx="3559">
                  <c:v>23039.354561047996</c:v>
                </c:pt>
                <c:pt idx="3560">
                  <c:v>23546.273354277277</c:v>
                </c:pt>
                <c:pt idx="3561">
                  <c:v>24057.375796419041</c:v>
                </c:pt>
                <c:pt idx="3562">
                  <c:v>23860.744297532307</c:v>
                </c:pt>
                <c:pt idx="3563">
                  <c:v>23510.712338521167</c:v>
                </c:pt>
                <c:pt idx="3564">
                  <c:v>23743.602127982762</c:v>
                </c:pt>
                <c:pt idx="3565">
                  <c:v>23728.262081970322</c:v>
                </c:pt>
                <c:pt idx="3566">
                  <c:v>24630.535697429317</c:v>
                </c:pt>
                <c:pt idx="3567">
                  <c:v>24559.413665917091</c:v>
                </c:pt>
                <c:pt idx="3568">
                  <c:v>24916.418373115706</c:v>
                </c:pt>
                <c:pt idx="3569">
                  <c:v>25121.417169827408</c:v>
                </c:pt>
                <c:pt idx="3570">
                  <c:v>25440.769036813668</c:v>
                </c:pt>
                <c:pt idx="3571">
                  <c:v>25965.11970051163</c:v>
                </c:pt>
                <c:pt idx="3572">
                  <c:v>25751.753605974962</c:v>
                </c:pt>
                <c:pt idx="3573">
                  <c:v>25651.346032075351</c:v>
                </c:pt>
                <c:pt idx="3574">
                  <c:v>26040.42538093634</c:v>
                </c:pt>
                <c:pt idx="3575">
                  <c:v>25695.971620475178</c:v>
                </c:pt>
                <c:pt idx="3576">
                  <c:v>25518.863816513363</c:v>
                </c:pt>
                <c:pt idx="3577">
                  <c:v>25107.471673452463</c:v>
                </c:pt>
                <c:pt idx="3578">
                  <c:v>25590.683122844337</c:v>
                </c:pt>
                <c:pt idx="3579">
                  <c:v>25004.275000277863</c:v>
                </c:pt>
                <c:pt idx="3580">
                  <c:v>25291.552225601747</c:v>
                </c:pt>
                <c:pt idx="3581">
                  <c:v>24898.986502647022</c:v>
                </c:pt>
                <c:pt idx="3582">
                  <c:v>24707.235927491518</c:v>
                </c:pt>
                <c:pt idx="3583">
                  <c:v>24798.230291338041</c:v>
                </c:pt>
                <c:pt idx="3584">
                  <c:v>25357.096058563995</c:v>
                </c:pt>
                <c:pt idx="3585">
                  <c:v>24738.613294335148</c:v>
                </c:pt>
                <c:pt idx="3586">
                  <c:v>23293.859869890759</c:v>
                </c:pt>
                <c:pt idx="3587">
                  <c:v>23150.918532047563</c:v>
                </c:pt>
                <c:pt idx="3588">
                  <c:v>23390.781069696633</c:v>
                </c:pt>
                <c:pt idx="3589">
                  <c:v>23314.080839634429</c:v>
                </c:pt>
                <c:pt idx="3590">
                  <c:v>22928.487864867177</c:v>
                </c:pt>
                <c:pt idx="3591">
                  <c:v>22315.234661778937</c:v>
                </c:pt>
                <c:pt idx="3592">
                  <c:v>22372.062559506841</c:v>
                </c:pt>
                <c:pt idx="3593">
                  <c:v>22162.880113882653</c:v>
                </c:pt>
                <c:pt idx="3594">
                  <c:v>22541.151703053059</c:v>
                </c:pt>
                <c:pt idx="3595">
                  <c:v>22169.155587251378</c:v>
                </c:pt>
                <c:pt idx="3596">
                  <c:v>22201.230228913755</c:v>
                </c:pt>
                <c:pt idx="3597">
                  <c:v>22648.532025140139</c:v>
                </c:pt>
                <c:pt idx="3598">
                  <c:v>22581.942279949773</c:v>
                </c:pt>
                <c:pt idx="3599">
                  <c:v>22901.294146936034</c:v>
                </c:pt>
                <c:pt idx="3600">
                  <c:v>22901.294146936034</c:v>
                </c:pt>
                <c:pt idx="3601">
                  <c:v>22904.083246211023</c:v>
                </c:pt>
                <c:pt idx="3602">
                  <c:v>22344.868841575695</c:v>
                </c:pt>
                <c:pt idx="3603">
                  <c:v>21983.6804854646</c:v>
                </c:pt>
                <c:pt idx="3604">
                  <c:v>21597.3902358786</c:v>
                </c:pt>
                <c:pt idx="3605">
                  <c:v>21707.559657240672</c:v>
                </c:pt>
                <c:pt idx="3606">
                  <c:v>21562.526494941234</c:v>
                </c:pt>
                <c:pt idx="3607">
                  <c:v>21244.569177592472</c:v>
                </c:pt>
                <c:pt idx="3608">
                  <c:v>21484.431715241539</c:v>
                </c:pt>
                <c:pt idx="3609">
                  <c:v>21353.344049317046</c:v>
                </c:pt>
                <c:pt idx="3610">
                  <c:v>21388.207790254412</c:v>
                </c:pt>
                <c:pt idx="3611">
                  <c:v>21529.057303641366</c:v>
                </c:pt>
                <c:pt idx="3612">
                  <c:v>21873.511064102528</c:v>
                </c:pt>
                <c:pt idx="3613">
                  <c:v>21886.062010839978</c:v>
                </c:pt>
                <c:pt idx="3614">
                  <c:v>21961.367691264684</c:v>
                </c:pt>
                <c:pt idx="3615">
                  <c:v>21689.43051195324</c:v>
                </c:pt>
                <c:pt idx="3616">
                  <c:v>21183.208993542707</c:v>
                </c:pt>
                <c:pt idx="3617">
                  <c:v>21604.362984066072</c:v>
                </c:pt>
                <c:pt idx="3618">
                  <c:v>22043.646119876867</c:v>
                </c:pt>
                <c:pt idx="3619">
                  <c:v>22587.520478499751</c:v>
                </c:pt>
                <c:pt idx="3620">
                  <c:v>22074.326211901745</c:v>
                </c:pt>
                <c:pt idx="3621">
                  <c:v>22068.748013351767</c:v>
                </c:pt>
                <c:pt idx="3622">
                  <c:v>22068.748013351767</c:v>
                </c:pt>
                <c:pt idx="3623">
                  <c:v>21908.37480503989</c:v>
                </c:pt>
                <c:pt idx="3624">
                  <c:v>21703.376008328189</c:v>
                </c:pt>
                <c:pt idx="3625">
                  <c:v>22178.91743471384</c:v>
                </c:pt>
                <c:pt idx="3626">
                  <c:v>22323.950597013278</c:v>
                </c:pt>
                <c:pt idx="3627">
                  <c:v>22376.943483238072</c:v>
                </c:pt>
                <c:pt idx="3628">
                  <c:v>22371.365284688094</c:v>
                </c:pt>
                <c:pt idx="3629">
                  <c:v>22547.078539012411</c:v>
                </c:pt>
                <c:pt idx="3630">
                  <c:v>22462.01101112524</c:v>
                </c:pt>
                <c:pt idx="3631">
                  <c:v>21923.714851052333</c:v>
                </c:pt>
                <c:pt idx="3632">
                  <c:v>22371.365284688094</c:v>
                </c:pt>
                <c:pt idx="3633">
                  <c:v>22310.005100638329</c:v>
                </c:pt>
                <c:pt idx="3634">
                  <c:v>22806.464771586401</c:v>
                </c:pt>
                <c:pt idx="3635">
                  <c:v>22466.194660037723</c:v>
                </c:pt>
                <c:pt idx="3636">
                  <c:v>23242.958808122206</c:v>
                </c:pt>
                <c:pt idx="3637">
                  <c:v>23570.677972933434</c:v>
                </c:pt>
                <c:pt idx="3638">
                  <c:v>24081.083140256451</c:v>
                </c:pt>
                <c:pt idx="3639">
                  <c:v>23333.604534559356</c:v>
                </c:pt>
                <c:pt idx="3640">
                  <c:v>23280.611648334561</c:v>
                </c:pt>
                <c:pt idx="3641">
                  <c:v>22555.445836837378</c:v>
                </c:pt>
                <c:pt idx="3642">
                  <c:v>22607.044173424678</c:v>
                </c:pt>
                <c:pt idx="3643">
                  <c:v>22665.61525819945</c:v>
                </c:pt>
                <c:pt idx="3644">
                  <c:v>22831.566665061306</c:v>
                </c:pt>
                <c:pt idx="3645">
                  <c:v>23049.116408510461</c:v>
                </c:pt>
                <c:pt idx="3646">
                  <c:v>22865.035856361174</c:v>
                </c:pt>
                <c:pt idx="3647">
                  <c:v>23897.699862925914</c:v>
                </c:pt>
                <c:pt idx="3648">
                  <c:v>23742.207578345267</c:v>
                </c:pt>
                <c:pt idx="3649">
                  <c:v>23130.000287485145</c:v>
                </c:pt>
                <c:pt idx="3650">
                  <c:v>23415.882963171534</c:v>
                </c:pt>
                <c:pt idx="3651">
                  <c:v>23120.238440022684</c:v>
                </c:pt>
                <c:pt idx="3652">
                  <c:v>23598.568965683324</c:v>
                </c:pt>
                <c:pt idx="3653">
                  <c:v>23871.900694632262</c:v>
                </c:pt>
                <c:pt idx="3654">
                  <c:v>24041.338475587854</c:v>
                </c:pt>
                <c:pt idx="3655">
                  <c:v>23513.501437796156</c:v>
                </c:pt>
                <c:pt idx="3656">
                  <c:v>23044.932759597974</c:v>
                </c:pt>
                <c:pt idx="3657">
                  <c:v>22351.841589763168</c:v>
                </c:pt>
                <c:pt idx="3658">
                  <c:v>22356.025238675651</c:v>
                </c:pt>
                <c:pt idx="3659">
                  <c:v>22356.025238675651</c:v>
                </c:pt>
                <c:pt idx="3660">
                  <c:v>22356.025238675651</c:v>
                </c:pt>
                <c:pt idx="3661">
                  <c:v>22534.527592274957</c:v>
                </c:pt>
                <c:pt idx="3662">
                  <c:v>22625.173318712106</c:v>
                </c:pt>
                <c:pt idx="3663">
                  <c:v>22976.59982736074</c:v>
                </c:pt>
                <c:pt idx="3664">
                  <c:v>23606.936263508291</c:v>
                </c:pt>
                <c:pt idx="3665">
                  <c:v>23679.452844658012</c:v>
                </c:pt>
                <c:pt idx="3666">
                  <c:v>23751.969425807729</c:v>
                </c:pt>
                <c:pt idx="3667">
                  <c:v>23270.8498008721</c:v>
                </c:pt>
                <c:pt idx="3668">
                  <c:v>23474.454047946307</c:v>
                </c:pt>
                <c:pt idx="3669">
                  <c:v>23873.295244269757</c:v>
                </c:pt>
                <c:pt idx="3670">
                  <c:v>23372.651924409201</c:v>
                </c:pt>
                <c:pt idx="3671">
                  <c:v>23888.635290282196</c:v>
                </c:pt>
                <c:pt idx="3672">
                  <c:v>23626.459958433217</c:v>
                </c:pt>
                <c:pt idx="3673">
                  <c:v>23620.881759883239</c:v>
                </c:pt>
                <c:pt idx="3674">
                  <c:v>23463.297650846351</c:v>
                </c:pt>
                <c:pt idx="3675">
                  <c:v>23927.682680132046</c:v>
                </c:pt>
                <c:pt idx="3676">
                  <c:v>23876.084343544746</c:v>
                </c:pt>
                <c:pt idx="3677">
                  <c:v>23897.002588107167</c:v>
                </c:pt>
                <c:pt idx="3678">
                  <c:v>24122.919629381289</c:v>
                </c:pt>
                <c:pt idx="3679">
                  <c:v>24421.353251805129</c:v>
                </c:pt>
                <c:pt idx="3680">
                  <c:v>24421.353251805129</c:v>
                </c:pt>
                <c:pt idx="3681">
                  <c:v>24001.593810919258</c:v>
                </c:pt>
                <c:pt idx="3682">
                  <c:v>23994.621062731785</c:v>
                </c:pt>
                <c:pt idx="3683">
                  <c:v>24583.121009754501</c:v>
                </c:pt>
                <c:pt idx="3684">
                  <c:v>24846.690891240978</c:v>
                </c:pt>
                <c:pt idx="3685">
                  <c:v>25132.573566927367</c:v>
                </c:pt>
                <c:pt idx="3686">
                  <c:v>25272.028530676824</c:v>
                </c:pt>
                <c:pt idx="3687">
                  <c:v>24433.904198542579</c:v>
                </c:pt>
                <c:pt idx="3688">
                  <c:v>24164.756118506124</c:v>
                </c:pt>
                <c:pt idx="3689">
                  <c:v>24362.782167030357</c:v>
                </c:pt>
                <c:pt idx="3690">
                  <c:v>24721.181423866463</c:v>
                </c:pt>
                <c:pt idx="3691">
                  <c:v>24440.876946730052</c:v>
                </c:pt>
                <c:pt idx="3692">
                  <c:v>24509.209878967289</c:v>
                </c:pt>
                <c:pt idx="3693">
                  <c:v>24754.650615166334</c:v>
                </c:pt>
                <c:pt idx="3694">
                  <c:v>24312.578380080551</c:v>
                </c:pt>
                <c:pt idx="3695">
                  <c:v>25444.952685726152</c:v>
                </c:pt>
                <c:pt idx="3696">
                  <c:v>25986.735219892798</c:v>
                </c:pt>
                <c:pt idx="3697">
                  <c:v>25146.519063302312</c:v>
                </c:pt>
                <c:pt idx="3698">
                  <c:v>25244.137537926934</c:v>
                </c:pt>
                <c:pt idx="3699">
                  <c:v>25570.462153100663</c:v>
                </c:pt>
                <c:pt idx="3700">
                  <c:v>25570.462153100663</c:v>
                </c:pt>
                <c:pt idx="3701">
                  <c:v>25570.462153100663</c:v>
                </c:pt>
                <c:pt idx="3702">
                  <c:v>24802.065302841151</c:v>
                </c:pt>
                <c:pt idx="3703">
                  <c:v>25633.216886787919</c:v>
                </c:pt>
                <c:pt idx="3704">
                  <c:v>25316.654119076651</c:v>
                </c:pt>
                <c:pt idx="3705">
                  <c:v>24757.439714441323</c:v>
                </c:pt>
                <c:pt idx="3706">
                  <c:v>23816.118709132479</c:v>
                </c:pt>
                <c:pt idx="3707">
                  <c:v>24399.040457605217</c:v>
                </c:pt>
                <c:pt idx="3708">
                  <c:v>24686.317682929101</c:v>
                </c:pt>
                <c:pt idx="3709">
                  <c:v>25202.301048802095</c:v>
                </c:pt>
                <c:pt idx="3710">
                  <c:v>25248.321186839417</c:v>
                </c:pt>
                <c:pt idx="3711">
                  <c:v>25626.244138600447</c:v>
                </c:pt>
                <c:pt idx="3712">
                  <c:v>26105.969213898585</c:v>
                </c:pt>
                <c:pt idx="3713">
                  <c:v>26449.028424722252</c:v>
                </c:pt>
                <c:pt idx="3714">
                  <c:v>26450.422974359746</c:v>
                </c:pt>
                <c:pt idx="3715">
                  <c:v>26248.21327692303</c:v>
                </c:pt>
                <c:pt idx="3716">
                  <c:v>26913.413454007947</c:v>
                </c:pt>
                <c:pt idx="3717">
                  <c:v>27183.956083681896</c:v>
                </c:pt>
                <c:pt idx="3718">
                  <c:v>27008.940104176327</c:v>
                </c:pt>
                <c:pt idx="3719">
                  <c:v>26737.70019968363</c:v>
                </c:pt>
                <c:pt idx="3720">
                  <c:v>26797.665834095897</c:v>
                </c:pt>
                <c:pt idx="3721">
                  <c:v>26089.234618248651</c:v>
                </c:pt>
                <c:pt idx="3722">
                  <c:v>26228.689581998107</c:v>
                </c:pt>
                <c:pt idx="3723">
                  <c:v>26009.745288911457</c:v>
                </c:pt>
                <c:pt idx="3724">
                  <c:v>26466.111657781559</c:v>
                </c:pt>
                <c:pt idx="3725">
                  <c:v>27030.555623557491</c:v>
                </c:pt>
                <c:pt idx="3726">
                  <c:v>27059.841165944879</c:v>
                </c:pt>
                <c:pt idx="3727">
                  <c:v>26729.332901858663</c:v>
                </c:pt>
                <c:pt idx="3728">
                  <c:v>27461.471461543319</c:v>
                </c:pt>
                <c:pt idx="3729">
                  <c:v>27990.005774153764</c:v>
                </c:pt>
                <c:pt idx="3730">
                  <c:v>28022.080415816141</c:v>
                </c:pt>
                <c:pt idx="3731">
                  <c:v>27775.245129979601</c:v>
                </c:pt>
                <c:pt idx="3732">
                  <c:v>27914.700093729058</c:v>
                </c:pt>
                <c:pt idx="3733">
                  <c:v>28094.596996965858</c:v>
                </c:pt>
                <c:pt idx="3734">
                  <c:v>27429.396819880942</c:v>
                </c:pt>
                <c:pt idx="3735">
                  <c:v>27246.710817369152</c:v>
                </c:pt>
                <c:pt idx="3736">
                  <c:v>27630.211967680163</c:v>
                </c:pt>
                <c:pt idx="3737">
                  <c:v>27870.07450532923</c:v>
                </c:pt>
                <c:pt idx="3738">
                  <c:v>27976.060277778819</c:v>
                </c:pt>
                <c:pt idx="3739">
                  <c:v>28529.696483864169</c:v>
                </c:pt>
                <c:pt idx="3740">
                  <c:v>28738.878929488357</c:v>
                </c:pt>
                <c:pt idx="3741">
                  <c:v>29876.831433683936</c:v>
                </c:pt>
                <c:pt idx="3742">
                  <c:v>29840.573143109075</c:v>
                </c:pt>
                <c:pt idx="3743">
                  <c:v>30270.094431457408</c:v>
                </c:pt>
                <c:pt idx="3744">
                  <c:v>30127.850368432959</c:v>
                </c:pt>
                <c:pt idx="3745">
                  <c:v>29590.948757997547</c:v>
                </c:pt>
                <c:pt idx="3746">
                  <c:v>28994.081513149864</c:v>
                </c:pt>
                <c:pt idx="3747">
                  <c:v>29130.747377624335</c:v>
                </c:pt>
                <c:pt idx="3748">
                  <c:v>28970.374169312458</c:v>
                </c:pt>
                <c:pt idx="3749">
                  <c:v>29617.445201109942</c:v>
                </c:pt>
                <c:pt idx="3750">
                  <c:v>30172.475956832786</c:v>
                </c:pt>
                <c:pt idx="3751">
                  <c:v>30031.626443445835</c:v>
                </c:pt>
                <c:pt idx="3752">
                  <c:v>29112.618232336903</c:v>
                </c:pt>
                <c:pt idx="3753">
                  <c:v>28695.647890726024</c:v>
                </c:pt>
                <c:pt idx="3754">
                  <c:v>28254.970205277736</c:v>
                </c:pt>
                <c:pt idx="3755">
                  <c:v>28454.390803439463</c:v>
                </c:pt>
                <c:pt idx="3756">
                  <c:v>28097.386096240847</c:v>
                </c:pt>
                <c:pt idx="3757">
                  <c:v>27110.044952894685</c:v>
                </c:pt>
                <c:pt idx="3758">
                  <c:v>27149.09234274453</c:v>
                </c:pt>
                <c:pt idx="3759">
                  <c:v>27019.399226457535</c:v>
                </c:pt>
                <c:pt idx="3760">
                  <c:v>27278.785459031529</c:v>
                </c:pt>
                <c:pt idx="3761">
                  <c:v>27390.349430031096</c:v>
                </c:pt>
                <c:pt idx="3762">
                  <c:v>27086.337609057275</c:v>
                </c:pt>
                <c:pt idx="3763">
                  <c:v>27172.79968658194</c:v>
                </c:pt>
                <c:pt idx="3764">
                  <c:v>26620.558030134085</c:v>
                </c:pt>
                <c:pt idx="3765">
                  <c:v>26149.200252660918</c:v>
                </c:pt>
                <c:pt idx="3766">
                  <c:v>26058.554526223768</c:v>
                </c:pt>
                <c:pt idx="3767">
                  <c:v>26221.716833810635</c:v>
                </c:pt>
                <c:pt idx="3768">
                  <c:v>26370.933645022556</c:v>
                </c:pt>
                <c:pt idx="3769">
                  <c:v>26111.547412448563</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numCache>
            </c:numRef>
          </c:val>
          <c:smooth val="0"/>
          <c:extLst>
            <c:ext xmlns:c16="http://schemas.microsoft.com/office/drawing/2014/chart" uri="{C3380CC4-5D6E-409C-BE32-E72D297353CC}">
              <c16:uniqueId val="{00000001-3208-435B-B3AF-53C3AA2595E3}"/>
            </c:ext>
          </c:extLst>
        </c:ser>
        <c:dLbls>
          <c:showLegendKey val="0"/>
          <c:showVal val="0"/>
          <c:showCatName val="0"/>
          <c:showSerName val="0"/>
          <c:showPercent val="0"/>
          <c:showBubbleSize val="0"/>
        </c:dLbls>
        <c:smooth val="0"/>
        <c:axId val="267972335"/>
        <c:axId val="267972815"/>
      </c:lineChart>
      <c:dateAx>
        <c:axId val="267972335"/>
        <c:scaling>
          <c:orientation val="minMax"/>
        </c:scaling>
        <c:delete val="0"/>
        <c:axPos val="b"/>
        <c:numFmt formatCode="m/d/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972815"/>
        <c:crosses val="autoZero"/>
        <c:auto val="1"/>
        <c:lblOffset val="100"/>
        <c:baseTimeUnit val="days"/>
      </c:dateAx>
      <c:valAx>
        <c:axId val="267972815"/>
        <c:scaling>
          <c:orientation val="minMax"/>
        </c:scaling>
        <c:delete val="0"/>
        <c:axPos val="l"/>
        <c:majorGridlines>
          <c:spPr>
            <a:ln w="9525" cap="flat" cmpd="sng" algn="ctr">
              <a:solidFill>
                <a:schemeClr val="tx1">
                  <a:lumMod val="15000"/>
                  <a:lumOff val="85000"/>
                </a:schemeClr>
              </a:solidFill>
              <a:round/>
            </a:ln>
            <a:effectLst/>
          </c:spPr>
        </c:majorGridlines>
        <c:numFmt formatCode="#,##0.00;[Red]\(#,##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972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'Manganese Ore Prices (by type)'!$G$4</c:f>
              <c:strCache>
                <c:ptCount val="1"/>
                <c:pt idx="0">
                  <c:v>Average</c:v>
                </c:pt>
              </c:strCache>
            </c:strRef>
          </c:tx>
          <c:spPr>
            <a:ln w="381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1"/>
            <c:trendlineLbl>
              <c:layout>
                <c:manualLayout>
                  <c:x val="-0.11997200349956255"/>
                  <c:y val="7.279240152918313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'Manganese Ore Prices (by type)'!$B$5:$B$22</c:f>
              <c:numCache>
                <c:formatCode>0%</c:formatCode>
                <c:ptCount val="18"/>
                <c:pt idx="0">
                  <c:v>0.46</c:v>
                </c:pt>
                <c:pt idx="1">
                  <c:v>0.46</c:v>
                </c:pt>
                <c:pt idx="2">
                  <c:v>0.46</c:v>
                </c:pt>
                <c:pt idx="3">
                  <c:v>0.46</c:v>
                </c:pt>
                <c:pt idx="6">
                  <c:v>0.46</c:v>
                </c:pt>
                <c:pt idx="7">
                  <c:v>0.46</c:v>
                </c:pt>
                <c:pt idx="8">
                  <c:v>0.41</c:v>
                </c:pt>
                <c:pt idx="9">
                  <c:v>0.41</c:v>
                </c:pt>
                <c:pt idx="10">
                  <c:v>0.46</c:v>
                </c:pt>
                <c:pt idx="11">
                  <c:v>0.46</c:v>
                </c:pt>
                <c:pt idx="16">
                  <c:v>0.42</c:v>
                </c:pt>
                <c:pt idx="17">
                  <c:v>0.42</c:v>
                </c:pt>
              </c:numCache>
            </c:numRef>
          </c:xVal>
          <c:yVal>
            <c:numRef>
              <c:f>'Manganese Ore Prices (by type)'!$G$5:$G$22</c:f>
              <c:numCache>
                <c:formatCode>0.00</c:formatCode>
                <c:ptCount val="18"/>
                <c:pt idx="0">
                  <c:v>5.71</c:v>
                </c:pt>
                <c:pt idx="1">
                  <c:v>5.71</c:v>
                </c:pt>
                <c:pt idx="2">
                  <c:v>5.0199999999999996</c:v>
                </c:pt>
                <c:pt idx="3">
                  <c:v>4.82</c:v>
                </c:pt>
                <c:pt idx="4">
                  <c:v>4.96</c:v>
                </c:pt>
                <c:pt idx="5">
                  <c:v>4.8</c:v>
                </c:pt>
                <c:pt idx="6">
                  <c:v>5.39</c:v>
                </c:pt>
                <c:pt idx="7">
                  <c:v>5.45</c:v>
                </c:pt>
                <c:pt idx="8">
                  <c:v>5.0199999999999996</c:v>
                </c:pt>
                <c:pt idx="9">
                  <c:v>4.8499999999999996</c:v>
                </c:pt>
                <c:pt idx="10">
                  <c:v>5.1100000000000003</c:v>
                </c:pt>
                <c:pt idx="11">
                  <c:v>5.12</c:v>
                </c:pt>
                <c:pt idx="12">
                  <c:v>4.1399999999999997</c:v>
                </c:pt>
                <c:pt idx="13">
                  <c:v>4.4800000000000004</c:v>
                </c:pt>
                <c:pt idx="14">
                  <c:v>4.93</c:v>
                </c:pt>
                <c:pt idx="15">
                  <c:v>4.8600000000000003</c:v>
                </c:pt>
                <c:pt idx="16">
                  <c:v>5.21</c:v>
                </c:pt>
                <c:pt idx="17">
                  <c:v>5.25</c:v>
                </c:pt>
              </c:numCache>
            </c:numRef>
          </c:yVal>
          <c:smooth val="0"/>
          <c:extLst>
            <c:ext xmlns:c16="http://schemas.microsoft.com/office/drawing/2014/chart" uri="{C3380CC4-5D6E-409C-BE32-E72D297353CC}">
              <c16:uniqueId val="{00000000-6E36-489B-A873-670EC60898BA}"/>
            </c:ext>
          </c:extLst>
        </c:ser>
        <c:dLbls>
          <c:showLegendKey val="0"/>
          <c:showVal val="0"/>
          <c:showCatName val="0"/>
          <c:showSerName val="0"/>
          <c:showPercent val="0"/>
          <c:showBubbleSize val="0"/>
        </c:dLbls>
        <c:axId val="1501408367"/>
        <c:axId val="1501411247"/>
      </c:scatterChart>
      <c:valAx>
        <c:axId val="15014083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1411247"/>
        <c:crosses val="autoZero"/>
        <c:crossBetween val="midCat"/>
      </c:valAx>
      <c:valAx>
        <c:axId val="1501411247"/>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1408367"/>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Nominal MGO Prices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'MGO Prices'!$D$10</c:f>
              <c:strCache>
                <c:ptCount val="1"/>
                <c:pt idx="0">
                  <c:v>LA MGO price (USD $/mt)</c:v>
                </c:pt>
              </c:strCache>
            </c:strRef>
          </c:tx>
          <c:spPr>
            <a:ln w="28575" cap="rnd">
              <a:solidFill>
                <a:schemeClr val="accent1"/>
              </a:solidFill>
              <a:round/>
            </a:ln>
            <a:effectLst/>
          </c:spPr>
          <c:marker>
            <c:symbol val="none"/>
          </c:marker>
          <c:cat>
            <c:numRef>
              <c:f>'MGO Prices'!$C$11:$C$167</c:f>
              <c:numCache>
                <c:formatCode>yyyy\-mm\-dd</c:formatCode>
                <c:ptCount val="157"/>
                <c:pt idx="0">
                  <c:v>45103</c:v>
                </c:pt>
                <c:pt idx="1">
                  <c:v>45110</c:v>
                </c:pt>
                <c:pt idx="2">
                  <c:v>45117</c:v>
                </c:pt>
                <c:pt idx="3">
                  <c:v>45124</c:v>
                </c:pt>
                <c:pt idx="4">
                  <c:v>45131</c:v>
                </c:pt>
                <c:pt idx="5">
                  <c:v>45138</c:v>
                </c:pt>
                <c:pt idx="6">
                  <c:v>45145</c:v>
                </c:pt>
                <c:pt idx="7">
                  <c:v>45152</c:v>
                </c:pt>
                <c:pt idx="8">
                  <c:v>45159</c:v>
                </c:pt>
                <c:pt idx="9">
                  <c:v>45166</c:v>
                </c:pt>
                <c:pt idx="10">
                  <c:v>45173</c:v>
                </c:pt>
                <c:pt idx="11">
                  <c:v>45180</c:v>
                </c:pt>
                <c:pt idx="12">
                  <c:v>45187</c:v>
                </c:pt>
                <c:pt idx="13">
                  <c:v>45194</c:v>
                </c:pt>
                <c:pt idx="14">
                  <c:v>45201</c:v>
                </c:pt>
                <c:pt idx="15">
                  <c:v>45208</c:v>
                </c:pt>
                <c:pt idx="16">
                  <c:v>45215</c:v>
                </c:pt>
                <c:pt idx="17">
                  <c:v>45222</c:v>
                </c:pt>
                <c:pt idx="18">
                  <c:v>45229</c:v>
                </c:pt>
                <c:pt idx="19">
                  <c:v>45236</c:v>
                </c:pt>
                <c:pt idx="20">
                  <c:v>45243</c:v>
                </c:pt>
                <c:pt idx="21">
                  <c:v>45250</c:v>
                </c:pt>
                <c:pt idx="22">
                  <c:v>45257</c:v>
                </c:pt>
                <c:pt idx="23">
                  <c:v>45264</c:v>
                </c:pt>
                <c:pt idx="24">
                  <c:v>45271</c:v>
                </c:pt>
                <c:pt idx="25">
                  <c:v>45278</c:v>
                </c:pt>
                <c:pt idx="26">
                  <c:v>45285</c:v>
                </c:pt>
                <c:pt idx="27">
                  <c:v>45292</c:v>
                </c:pt>
                <c:pt idx="28">
                  <c:v>45299</c:v>
                </c:pt>
                <c:pt idx="29">
                  <c:v>45306</c:v>
                </c:pt>
                <c:pt idx="30">
                  <c:v>45313</c:v>
                </c:pt>
                <c:pt idx="31">
                  <c:v>45320</c:v>
                </c:pt>
                <c:pt idx="32">
                  <c:v>45327</c:v>
                </c:pt>
                <c:pt idx="33">
                  <c:v>45334</c:v>
                </c:pt>
                <c:pt idx="34">
                  <c:v>45341</c:v>
                </c:pt>
                <c:pt idx="35">
                  <c:v>45348</c:v>
                </c:pt>
                <c:pt idx="36">
                  <c:v>45355</c:v>
                </c:pt>
                <c:pt idx="37">
                  <c:v>45362</c:v>
                </c:pt>
                <c:pt idx="38">
                  <c:v>45369</c:v>
                </c:pt>
                <c:pt idx="39">
                  <c:v>45376</c:v>
                </c:pt>
                <c:pt idx="40">
                  <c:v>45383</c:v>
                </c:pt>
                <c:pt idx="41">
                  <c:v>45390</c:v>
                </c:pt>
                <c:pt idx="42">
                  <c:v>45397</c:v>
                </c:pt>
                <c:pt idx="43">
                  <c:v>45404</c:v>
                </c:pt>
                <c:pt idx="44">
                  <c:v>45411</c:v>
                </c:pt>
                <c:pt idx="45">
                  <c:v>45418</c:v>
                </c:pt>
                <c:pt idx="46">
                  <c:v>45425</c:v>
                </c:pt>
                <c:pt idx="47">
                  <c:v>45432</c:v>
                </c:pt>
                <c:pt idx="48">
                  <c:v>45439</c:v>
                </c:pt>
                <c:pt idx="49">
                  <c:v>45446</c:v>
                </c:pt>
                <c:pt idx="50">
                  <c:v>45453</c:v>
                </c:pt>
                <c:pt idx="51">
                  <c:v>45460</c:v>
                </c:pt>
                <c:pt idx="52">
                  <c:v>45467</c:v>
                </c:pt>
                <c:pt idx="53">
                  <c:v>45474</c:v>
                </c:pt>
                <c:pt idx="54">
                  <c:v>45481</c:v>
                </c:pt>
                <c:pt idx="55">
                  <c:v>45488</c:v>
                </c:pt>
                <c:pt idx="56">
                  <c:v>45495</c:v>
                </c:pt>
                <c:pt idx="57">
                  <c:v>45502</c:v>
                </c:pt>
                <c:pt idx="58">
                  <c:v>45509</c:v>
                </c:pt>
                <c:pt idx="59">
                  <c:v>45516</c:v>
                </c:pt>
                <c:pt idx="60">
                  <c:v>45523</c:v>
                </c:pt>
                <c:pt idx="61">
                  <c:v>45530</c:v>
                </c:pt>
                <c:pt idx="62">
                  <c:v>45537</c:v>
                </c:pt>
                <c:pt idx="63">
                  <c:v>45544</c:v>
                </c:pt>
                <c:pt idx="64">
                  <c:v>45551</c:v>
                </c:pt>
                <c:pt idx="65">
                  <c:v>45558</c:v>
                </c:pt>
                <c:pt idx="66">
                  <c:v>45565</c:v>
                </c:pt>
                <c:pt idx="67">
                  <c:v>45572</c:v>
                </c:pt>
                <c:pt idx="68">
                  <c:v>45579</c:v>
                </c:pt>
                <c:pt idx="69">
                  <c:v>45586</c:v>
                </c:pt>
                <c:pt idx="70">
                  <c:v>45593</c:v>
                </c:pt>
                <c:pt idx="71">
                  <c:v>45600</c:v>
                </c:pt>
                <c:pt idx="72">
                  <c:v>45607</c:v>
                </c:pt>
                <c:pt idx="73">
                  <c:v>45614</c:v>
                </c:pt>
                <c:pt idx="74">
                  <c:v>45621</c:v>
                </c:pt>
                <c:pt idx="75">
                  <c:v>45628</c:v>
                </c:pt>
                <c:pt idx="76">
                  <c:v>45635</c:v>
                </c:pt>
                <c:pt idx="77">
                  <c:v>45642</c:v>
                </c:pt>
                <c:pt idx="78">
                  <c:v>45649</c:v>
                </c:pt>
                <c:pt idx="79">
                  <c:v>45656</c:v>
                </c:pt>
                <c:pt idx="80">
                  <c:v>45663</c:v>
                </c:pt>
                <c:pt idx="81">
                  <c:v>45670</c:v>
                </c:pt>
                <c:pt idx="82">
                  <c:v>45677</c:v>
                </c:pt>
                <c:pt idx="83">
                  <c:v>45684</c:v>
                </c:pt>
                <c:pt idx="84">
                  <c:v>45691</c:v>
                </c:pt>
                <c:pt idx="85">
                  <c:v>45698</c:v>
                </c:pt>
                <c:pt idx="86">
                  <c:v>45705</c:v>
                </c:pt>
                <c:pt idx="87">
                  <c:v>45712</c:v>
                </c:pt>
                <c:pt idx="88">
                  <c:v>45719</c:v>
                </c:pt>
                <c:pt idx="89">
                  <c:v>45726</c:v>
                </c:pt>
                <c:pt idx="90">
                  <c:v>45733</c:v>
                </c:pt>
                <c:pt idx="91">
                  <c:v>45740</c:v>
                </c:pt>
                <c:pt idx="92">
                  <c:v>45747</c:v>
                </c:pt>
                <c:pt idx="93">
                  <c:v>45754</c:v>
                </c:pt>
                <c:pt idx="94">
                  <c:v>45761</c:v>
                </c:pt>
                <c:pt idx="95">
                  <c:v>45768</c:v>
                </c:pt>
                <c:pt idx="96">
                  <c:v>45775</c:v>
                </c:pt>
                <c:pt idx="97">
                  <c:v>45782</c:v>
                </c:pt>
                <c:pt idx="98">
                  <c:v>45789</c:v>
                </c:pt>
                <c:pt idx="99">
                  <c:v>45796</c:v>
                </c:pt>
                <c:pt idx="100">
                  <c:v>45803</c:v>
                </c:pt>
                <c:pt idx="101">
                  <c:v>45810</c:v>
                </c:pt>
                <c:pt idx="102">
                  <c:v>45817</c:v>
                </c:pt>
                <c:pt idx="103">
                  <c:v>45824</c:v>
                </c:pt>
                <c:pt idx="104">
                  <c:v>45831</c:v>
                </c:pt>
                <c:pt idx="105">
                  <c:v>45838</c:v>
                </c:pt>
                <c:pt idx="106">
                  <c:v>45845</c:v>
                </c:pt>
                <c:pt idx="107">
                  <c:v>45852</c:v>
                </c:pt>
                <c:pt idx="108">
                  <c:v>45859</c:v>
                </c:pt>
                <c:pt idx="109">
                  <c:v>45866</c:v>
                </c:pt>
                <c:pt idx="110">
                  <c:v>45873</c:v>
                </c:pt>
                <c:pt idx="111">
                  <c:v>45880</c:v>
                </c:pt>
                <c:pt idx="112">
                  <c:v>45887</c:v>
                </c:pt>
                <c:pt idx="113">
                  <c:v>45894</c:v>
                </c:pt>
                <c:pt idx="114">
                  <c:v>45901</c:v>
                </c:pt>
                <c:pt idx="115">
                  <c:v>45908</c:v>
                </c:pt>
                <c:pt idx="116">
                  <c:v>45915</c:v>
                </c:pt>
                <c:pt idx="117">
                  <c:v>45922</c:v>
                </c:pt>
                <c:pt idx="118">
                  <c:v>45929</c:v>
                </c:pt>
                <c:pt idx="119">
                  <c:v>45936</c:v>
                </c:pt>
                <c:pt idx="120">
                  <c:v>45943</c:v>
                </c:pt>
                <c:pt idx="121">
                  <c:v>45950</c:v>
                </c:pt>
                <c:pt idx="122">
                  <c:v>45957</c:v>
                </c:pt>
                <c:pt idx="123">
                  <c:v>45964</c:v>
                </c:pt>
                <c:pt idx="124">
                  <c:v>45971</c:v>
                </c:pt>
                <c:pt idx="125">
                  <c:v>45978</c:v>
                </c:pt>
                <c:pt idx="126">
                  <c:v>45985</c:v>
                </c:pt>
                <c:pt idx="127">
                  <c:v>45992</c:v>
                </c:pt>
                <c:pt idx="128">
                  <c:v>45999</c:v>
                </c:pt>
                <c:pt idx="129">
                  <c:v>46006</c:v>
                </c:pt>
                <c:pt idx="130">
                  <c:v>46013</c:v>
                </c:pt>
                <c:pt idx="131">
                  <c:v>46020</c:v>
                </c:pt>
                <c:pt idx="132">
                  <c:v>46027</c:v>
                </c:pt>
                <c:pt idx="133">
                  <c:v>46034</c:v>
                </c:pt>
                <c:pt idx="134">
                  <c:v>46041</c:v>
                </c:pt>
                <c:pt idx="135">
                  <c:v>46048</c:v>
                </c:pt>
                <c:pt idx="136">
                  <c:v>46055</c:v>
                </c:pt>
                <c:pt idx="137">
                  <c:v>46062</c:v>
                </c:pt>
                <c:pt idx="138">
                  <c:v>46069</c:v>
                </c:pt>
                <c:pt idx="139">
                  <c:v>46076</c:v>
                </c:pt>
                <c:pt idx="140">
                  <c:v>46083</c:v>
                </c:pt>
                <c:pt idx="141">
                  <c:v>46090</c:v>
                </c:pt>
                <c:pt idx="142">
                  <c:v>46097</c:v>
                </c:pt>
                <c:pt idx="143">
                  <c:v>46104</c:v>
                </c:pt>
                <c:pt idx="144">
                  <c:v>46111</c:v>
                </c:pt>
                <c:pt idx="145">
                  <c:v>46118</c:v>
                </c:pt>
                <c:pt idx="146">
                  <c:v>46125</c:v>
                </c:pt>
                <c:pt idx="147">
                  <c:v>46132</c:v>
                </c:pt>
                <c:pt idx="148">
                  <c:v>46139</c:v>
                </c:pt>
                <c:pt idx="149">
                  <c:v>46146</c:v>
                </c:pt>
                <c:pt idx="150">
                  <c:v>46153</c:v>
                </c:pt>
                <c:pt idx="151">
                  <c:v>46160</c:v>
                </c:pt>
                <c:pt idx="152">
                  <c:v>46167</c:v>
                </c:pt>
                <c:pt idx="153">
                  <c:v>46174</c:v>
                </c:pt>
                <c:pt idx="154">
                  <c:v>46181</c:v>
                </c:pt>
                <c:pt idx="155">
                  <c:v>46188</c:v>
                </c:pt>
                <c:pt idx="156">
                  <c:v>46195</c:v>
                </c:pt>
              </c:numCache>
            </c:numRef>
          </c:cat>
          <c:val>
            <c:numRef>
              <c:f>'MGO Prices'!$D$11:$D$167</c:f>
              <c:numCache>
                <c:formatCode>0.00</c:formatCode>
                <c:ptCount val="157"/>
                <c:pt idx="0">
                  <c:v>804.88</c:v>
                </c:pt>
                <c:pt idx="1">
                  <c:v>818.55</c:v>
                </c:pt>
                <c:pt idx="2">
                  <c:v>840.77</c:v>
                </c:pt>
                <c:pt idx="3">
                  <c:v>854.44</c:v>
                </c:pt>
                <c:pt idx="4">
                  <c:v>893.75</c:v>
                </c:pt>
                <c:pt idx="5">
                  <c:v>958.69</c:v>
                </c:pt>
                <c:pt idx="6">
                  <c:v>1009.97</c:v>
                </c:pt>
                <c:pt idx="7">
                  <c:v>1057.82</c:v>
                </c:pt>
                <c:pt idx="8">
                  <c:v>1093.71</c:v>
                </c:pt>
                <c:pt idx="9">
                  <c:v>1134.73</c:v>
                </c:pt>
                <c:pt idx="10">
                  <c:v>1186</c:v>
                </c:pt>
                <c:pt idx="11">
                  <c:v>1221.8900000000001</c:v>
                </c:pt>
                <c:pt idx="12">
                  <c:v>1235.56</c:v>
                </c:pt>
                <c:pt idx="13">
                  <c:v>1208.22</c:v>
                </c:pt>
                <c:pt idx="14">
                  <c:v>1170.6199999999999</c:v>
                </c:pt>
                <c:pt idx="15">
                  <c:v>1131.31</c:v>
                </c:pt>
                <c:pt idx="16">
                  <c:v>1095.42</c:v>
                </c:pt>
                <c:pt idx="17">
                  <c:v>1064.6600000000001</c:v>
                </c:pt>
                <c:pt idx="18">
                  <c:v>1030.47</c:v>
                </c:pt>
                <c:pt idx="19">
                  <c:v>1001.42</c:v>
                </c:pt>
                <c:pt idx="20">
                  <c:v>986.04</c:v>
                </c:pt>
                <c:pt idx="21">
                  <c:v>968.95</c:v>
                </c:pt>
                <c:pt idx="22">
                  <c:v>968.95</c:v>
                </c:pt>
                <c:pt idx="23">
                  <c:v>951.86</c:v>
                </c:pt>
                <c:pt idx="24">
                  <c:v>922.8</c:v>
                </c:pt>
                <c:pt idx="25">
                  <c:v>897.17</c:v>
                </c:pt>
                <c:pt idx="26">
                  <c:v>885.2</c:v>
                </c:pt>
                <c:pt idx="27">
                  <c:v>892.04</c:v>
                </c:pt>
                <c:pt idx="28">
                  <c:v>892.04</c:v>
                </c:pt>
                <c:pt idx="29">
                  <c:v>897.17</c:v>
                </c:pt>
                <c:pt idx="30">
                  <c:v>890.33</c:v>
                </c:pt>
                <c:pt idx="31">
                  <c:v>884.35</c:v>
                </c:pt>
                <c:pt idx="32">
                  <c:v>896.31</c:v>
                </c:pt>
                <c:pt idx="33">
                  <c:v>919.38</c:v>
                </c:pt>
                <c:pt idx="34">
                  <c:v>934.77</c:v>
                </c:pt>
                <c:pt idx="35">
                  <c:v>936.48</c:v>
                </c:pt>
                <c:pt idx="36">
                  <c:v>917.68</c:v>
                </c:pt>
                <c:pt idx="37">
                  <c:v>896.31</c:v>
                </c:pt>
                <c:pt idx="38">
                  <c:v>883.49</c:v>
                </c:pt>
                <c:pt idx="39">
                  <c:v>876.66</c:v>
                </c:pt>
                <c:pt idx="40">
                  <c:v>888.62</c:v>
                </c:pt>
                <c:pt idx="41">
                  <c:v>902.29</c:v>
                </c:pt>
                <c:pt idx="42">
                  <c:v>898.88</c:v>
                </c:pt>
                <c:pt idx="43">
                  <c:v>880.08</c:v>
                </c:pt>
                <c:pt idx="44">
                  <c:v>853.59</c:v>
                </c:pt>
                <c:pt idx="45">
                  <c:v>827.1</c:v>
                </c:pt>
                <c:pt idx="46">
                  <c:v>810</c:v>
                </c:pt>
                <c:pt idx="47">
                  <c:v>798.04</c:v>
                </c:pt>
                <c:pt idx="48">
                  <c:v>790.35</c:v>
                </c:pt>
                <c:pt idx="49">
                  <c:v>782.66</c:v>
                </c:pt>
                <c:pt idx="50">
                  <c:v>799.75</c:v>
                </c:pt>
                <c:pt idx="51">
                  <c:v>825.39</c:v>
                </c:pt>
                <c:pt idx="52">
                  <c:v>842.48</c:v>
                </c:pt>
                <c:pt idx="53">
                  <c:v>858.71</c:v>
                </c:pt>
                <c:pt idx="54">
                  <c:v>860.42</c:v>
                </c:pt>
                <c:pt idx="55">
                  <c:v>840.77</c:v>
                </c:pt>
                <c:pt idx="56">
                  <c:v>830.51</c:v>
                </c:pt>
                <c:pt idx="57">
                  <c:v>813.42</c:v>
                </c:pt>
                <c:pt idx="58">
                  <c:v>785.22</c:v>
                </c:pt>
                <c:pt idx="59">
                  <c:v>755.31</c:v>
                </c:pt>
                <c:pt idx="60">
                  <c:v>733.1</c:v>
                </c:pt>
                <c:pt idx="61">
                  <c:v>739.93</c:v>
                </c:pt>
                <c:pt idx="62">
                  <c:v>736.52</c:v>
                </c:pt>
                <c:pt idx="63">
                  <c:v>723.7</c:v>
                </c:pt>
                <c:pt idx="64">
                  <c:v>714.3</c:v>
                </c:pt>
                <c:pt idx="65">
                  <c:v>716.01</c:v>
                </c:pt>
                <c:pt idx="66">
                  <c:v>726.26</c:v>
                </c:pt>
                <c:pt idx="67">
                  <c:v>743.35</c:v>
                </c:pt>
                <c:pt idx="68">
                  <c:v>738.22</c:v>
                </c:pt>
                <c:pt idx="69">
                  <c:v>722.84</c:v>
                </c:pt>
                <c:pt idx="70">
                  <c:v>714.3</c:v>
                </c:pt>
                <c:pt idx="71">
                  <c:v>719.42</c:v>
                </c:pt>
                <c:pt idx="72">
                  <c:v>721.13</c:v>
                </c:pt>
                <c:pt idx="73">
                  <c:v>724.55</c:v>
                </c:pt>
                <c:pt idx="74">
                  <c:v>726.26</c:v>
                </c:pt>
                <c:pt idx="75">
                  <c:v>719.42</c:v>
                </c:pt>
                <c:pt idx="76">
                  <c:v>712.59</c:v>
                </c:pt>
                <c:pt idx="77">
                  <c:v>717.72</c:v>
                </c:pt>
                <c:pt idx="78">
                  <c:v>721.13</c:v>
                </c:pt>
                <c:pt idx="79">
                  <c:v>729.68</c:v>
                </c:pt>
                <c:pt idx="80">
                  <c:v>757.02</c:v>
                </c:pt>
                <c:pt idx="81">
                  <c:v>786.08</c:v>
                </c:pt>
                <c:pt idx="82">
                  <c:v>799.75</c:v>
                </c:pt>
                <c:pt idx="83">
                  <c:v>791.21</c:v>
                </c:pt>
                <c:pt idx="84">
                  <c:v>779.24</c:v>
                </c:pt>
                <c:pt idx="85">
                  <c:v>784.37</c:v>
                </c:pt>
                <c:pt idx="86">
                  <c:v>786.08</c:v>
                </c:pt>
                <c:pt idx="87">
                  <c:v>765.57</c:v>
                </c:pt>
                <c:pt idx="88">
                  <c:v>734.81</c:v>
                </c:pt>
                <c:pt idx="89">
                  <c:v>707.46</c:v>
                </c:pt>
                <c:pt idx="90">
                  <c:v>703.19</c:v>
                </c:pt>
                <c:pt idx="91">
                  <c:v>717.72</c:v>
                </c:pt>
                <c:pt idx="92">
                  <c:v>731.39</c:v>
                </c:pt>
                <c:pt idx="93">
                  <c:v>716.01</c:v>
                </c:pt>
                <c:pt idx="94">
                  <c:v>707.46</c:v>
                </c:pt>
                <c:pt idx="95">
                  <c:v>698.92</c:v>
                </c:pt>
                <c:pt idx="96">
                  <c:v>674.99</c:v>
                </c:pt>
                <c:pt idx="97">
                  <c:v>654.48</c:v>
                </c:pt>
                <c:pt idx="98">
                  <c:v>664.73</c:v>
                </c:pt>
                <c:pt idx="99">
                  <c:v>680.12</c:v>
                </c:pt>
                <c:pt idx="100">
                  <c:v>686.95</c:v>
                </c:pt>
                <c:pt idx="101">
                  <c:v>692.08</c:v>
                </c:pt>
                <c:pt idx="102">
                  <c:v>723.7</c:v>
                </c:pt>
                <c:pt idx="103">
                  <c:v>760.44</c:v>
                </c:pt>
                <c:pt idx="104">
                  <c:v>789.5</c:v>
                </c:pt>
                <c:pt idx="105">
                  <c:v>789.5</c:v>
                </c:pt>
                <c:pt idx="106">
                  <c:v>796.33</c:v>
                </c:pt>
                <c:pt idx="107">
                  <c:v>798.04</c:v>
                </c:pt>
                <c:pt idx="108">
                  <c:v>813.42</c:v>
                </c:pt>
                <c:pt idx="109">
                  <c:v>816.84</c:v>
                </c:pt>
                <c:pt idx="110">
                  <c:v>788.64</c:v>
                </c:pt>
                <c:pt idx="111">
                  <c:v>757.02</c:v>
                </c:pt>
                <c:pt idx="112">
                  <c:v>743.35</c:v>
                </c:pt>
                <c:pt idx="113">
                  <c:v>760.44</c:v>
                </c:pt>
                <c:pt idx="114">
                  <c:v>784.37</c:v>
                </c:pt>
                <c:pt idx="115">
                  <c:v>801.46</c:v>
                </c:pt>
                <c:pt idx="116">
                  <c:v>813.42</c:v>
                </c:pt>
                <c:pt idx="117">
                  <c:v>806.59</c:v>
                </c:pt>
                <c:pt idx="118">
                  <c:v>794.62</c:v>
                </c:pt>
                <c:pt idx="119">
                  <c:v>786.08</c:v>
                </c:pt>
                <c:pt idx="120">
                  <c:v>774.11</c:v>
                </c:pt>
                <c:pt idx="121">
                  <c:v>776.68</c:v>
                </c:pt>
                <c:pt idx="122">
                  <c:v>789.5</c:v>
                </c:pt>
                <c:pt idx="123">
                  <c:v>804.88</c:v>
                </c:pt>
                <c:pt idx="124">
                  <c:v>815.13</c:v>
                </c:pt>
                <c:pt idx="125">
                  <c:v>796.33</c:v>
                </c:pt>
                <c:pt idx="126">
                  <c:v>768.13</c:v>
                </c:pt>
                <c:pt idx="127">
                  <c:v>739.93</c:v>
                </c:pt>
                <c:pt idx="128">
                  <c:v>710.02</c:v>
                </c:pt>
                <c:pt idx="129">
                  <c:v>680.12</c:v>
                </c:pt>
                <c:pt idx="130">
                  <c:v>673.28</c:v>
                </c:pt>
                <c:pt idx="131">
                  <c:v>678.41</c:v>
                </c:pt>
                <c:pt idx="132">
                  <c:v>680.12</c:v>
                </c:pt>
                <c:pt idx="133">
                  <c:v>685.24</c:v>
                </c:pt>
                <c:pt idx="134">
                  <c:v>704.04</c:v>
                </c:pt>
                <c:pt idx="135">
                  <c:v>733.1</c:v>
                </c:pt>
                <c:pt idx="136">
                  <c:v>760.44</c:v>
                </c:pt>
                <c:pt idx="137">
                  <c:v>774.11</c:v>
                </c:pt>
                <c:pt idx="138">
                  <c:v>772.41</c:v>
                </c:pt>
                <c:pt idx="139">
                  <c:v>820.26</c:v>
                </c:pt>
                <c:pt idx="140">
                  <c:v>938.18</c:v>
                </c:pt>
                <c:pt idx="141">
                  <c:v>1115.93</c:v>
                </c:pt>
                <c:pt idx="142">
                  <c:v>1271.45</c:v>
                </c:pt>
                <c:pt idx="143">
                  <c:v>1417.58</c:v>
                </c:pt>
                <c:pt idx="144">
                  <c:v>1556.87</c:v>
                </c:pt>
                <c:pt idx="145">
                  <c:v>1662.83</c:v>
                </c:pt>
                <c:pt idx="146">
                  <c:v>1591.05</c:v>
                </c:pt>
                <c:pt idx="147">
                  <c:v>1509.01</c:v>
                </c:pt>
                <c:pt idx="148">
                  <c:v>1449.19</c:v>
                </c:pt>
                <c:pt idx="149">
                  <c:v>1432.1</c:v>
                </c:pt>
                <c:pt idx="150">
                  <c:v>1438.94</c:v>
                </c:pt>
                <c:pt idx="151">
                  <c:v>1398.78</c:v>
                </c:pt>
                <c:pt idx="152">
                  <c:v>1344.94</c:v>
                </c:pt>
                <c:pt idx="153">
                  <c:v>1303.07</c:v>
                </c:pt>
                <c:pt idx="154">
                  <c:v>1233.8499999999999</c:v>
                </c:pt>
                <c:pt idx="155">
                  <c:v>1134.73</c:v>
                </c:pt>
                <c:pt idx="156">
                  <c:v>1040.73</c:v>
                </c:pt>
              </c:numCache>
            </c:numRef>
          </c:val>
          <c:smooth val="0"/>
          <c:extLst>
            <c:ext xmlns:c16="http://schemas.microsoft.com/office/drawing/2014/chart" uri="{C3380CC4-5D6E-409C-BE32-E72D297353CC}">
              <c16:uniqueId val="{00000000-6AD6-43C9-947D-DCF7D72ADBF9}"/>
            </c:ext>
          </c:extLst>
        </c:ser>
        <c:ser>
          <c:idx val="1"/>
          <c:order val="1"/>
          <c:tx>
            <c:strRef>
              <c:f>'MGO Prices'!$E$10</c:f>
              <c:strCache>
                <c:ptCount val="1"/>
                <c:pt idx="0">
                  <c:v>Singapore MGO price (USD $/mt)</c:v>
                </c:pt>
              </c:strCache>
            </c:strRef>
          </c:tx>
          <c:spPr>
            <a:ln w="28575" cap="rnd">
              <a:solidFill>
                <a:schemeClr val="accent2"/>
              </a:solidFill>
              <a:round/>
            </a:ln>
            <a:effectLst/>
          </c:spPr>
          <c:marker>
            <c:symbol val="none"/>
          </c:marker>
          <c:cat>
            <c:numRef>
              <c:f>'MGO Prices'!$C$11:$C$167</c:f>
              <c:numCache>
                <c:formatCode>yyyy\-mm\-dd</c:formatCode>
                <c:ptCount val="157"/>
                <c:pt idx="0">
                  <c:v>45103</c:v>
                </c:pt>
                <c:pt idx="1">
                  <c:v>45110</c:v>
                </c:pt>
                <c:pt idx="2">
                  <c:v>45117</c:v>
                </c:pt>
                <c:pt idx="3">
                  <c:v>45124</c:v>
                </c:pt>
                <c:pt idx="4">
                  <c:v>45131</c:v>
                </c:pt>
                <c:pt idx="5">
                  <c:v>45138</c:v>
                </c:pt>
                <c:pt idx="6">
                  <c:v>45145</c:v>
                </c:pt>
                <c:pt idx="7">
                  <c:v>45152</c:v>
                </c:pt>
                <c:pt idx="8">
                  <c:v>45159</c:v>
                </c:pt>
                <c:pt idx="9">
                  <c:v>45166</c:v>
                </c:pt>
                <c:pt idx="10">
                  <c:v>45173</c:v>
                </c:pt>
                <c:pt idx="11">
                  <c:v>45180</c:v>
                </c:pt>
                <c:pt idx="12">
                  <c:v>45187</c:v>
                </c:pt>
                <c:pt idx="13">
                  <c:v>45194</c:v>
                </c:pt>
                <c:pt idx="14">
                  <c:v>45201</c:v>
                </c:pt>
                <c:pt idx="15">
                  <c:v>45208</c:v>
                </c:pt>
                <c:pt idx="16">
                  <c:v>45215</c:v>
                </c:pt>
                <c:pt idx="17">
                  <c:v>45222</c:v>
                </c:pt>
                <c:pt idx="18">
                  <c:v>45229</c:v>
                </c:pt>
                <c:pt idx="19">
                  <c:v>45236</c:v>
                </c:pt>
                <c:pt idx="20">
                  <c:v>45243</c:v>
                </c:pt>
                <c:pt idx="21">
                  <c:v>45250</c:v>
                </c:pt>
                <c:pt idx="22">
                  <c:v>45257</c:v>
                </c:pt>
                <c:pt idx="23">
                  <c:v>45264</c:v>
                </c:pt>
                <c:pt idx="24">
                  <c:v>45271</c:v>
                </c:pt>
                <c:pt idx="25">
                  <c:v>45278</c:v>
                </c:pt>
                <c:pt idx="26">
                  <c:v>45285</c:v>
                </c:pt>
                <c:pt idx="27">
                  <c:v>45292</c:v>
                </c:pt>
                <c:pt idx="28">
                  <c:v>45299</c:v>
                </c:pt>
                <c:pt idx="29">
                  <c:v>45306</c:v>
                </c:pt>
                <c:pt idx="30">
                  <c:v>45313</c:v>
                </c:pt>
                <c:pt idx="31">
                  <c:v>45320</c:v>
                </c:pt>
                <c:pt idx="32">
                  <c:v>45327</c:v>
                </c:pt>
                <c:pt idx="33">
                  <c:v>45334</c:v>
                </c:pt>
                <c:pt idx="34">
                  <c:v>45341</c:v>
                </c:pt>
                <c:pt idx="35">
                  <c:v>45348</c:v>
                </c:pt>
                <c:pt idx="36">
                  <c:v>45355</c:v>
                </c:pt>
                <c:pt idx="37">
                  <c:v>45362</c:v>
                </c:pt>
                <c:pt idx="38">
                  <c:v>45369</c:v>
                </c:pt>
                <c:pt idx="39">
                  <c:v>45376</c:v>
                </c:pt>
                <c:pt idx="40">
                  <c:v>45383</c:v>
                </c:pt>
                <c:pt idx="41">
                  <c:v>45390</c:v>
                </c:pt>
                <c:pt idx="42">
                  <c:v>45397</c:v>
                </c:pt>
                <c:pt idx="43">
                  <c:v>45404</c:v>
                </c:pt>
                <c:pt idx="44">
                  <c:v>45411</c:v>
                </c:pt>
                <c:pt idx="45">
                  <c:v>45418</c:v>
                </c:pt>
                <c:pt idx="46">
                  <c:v>45425</c:v>
                </c:pt>
                <c:pt idx="47">
                  <c:v>45432</c:v>
                </c:pt>
                <c:pt idx="48">
                  <c:v>45439</c:v>
                </c:pt>
                <c:pt idx="49">
                  <c:v>45446</c:v>
                </c:pt>
                <c:pt idx="50">
                  <c:v>45453</c:v>
                </c:pt>
                <c:pt idx="51">
                  <c:v>45460</c:v>
                </c:pt>
                <c:pt idx="52">
                  <c:v>45467</c:v>
                </c:pt>
                <c:pt idx="53">
                  <c:v>45474</c:v>
                </c:pt>
                <c:pt idx="54">
                  <c:v>45481</c:v>
                </c:pt>
                <c:pt idx="55">
                  <c:v>45488</c:v>
                </c:pt>
                <c:pt idx="56">
                  <c:v>45495</c:v>
                </c:pt>
                <c:pt idx="57">
                  <c:v>45502</c:v>
                </c:pt>
                <c:pt idx="58">
                  <c:v>45509</c:v>
                </c:pt>
                <c:pt idx="59">
                  <c:v>45516</c:v>
                </c:pt>
                <c:pt idx="60">
                  <c:v>45523</c:v>
                </c:pt>
                <c:pt idx="61">
                  <c:v>45530</c:v>
                </c:pt>
                <c:pt idx="62">
                  <c:v>45537</c:v>
                </c:pt>
                <c:pt idx="63">
                  <c:v>45544</c:v>
                </c:pt>
                <c:pt idx="64">
                  <c:v>45551</c:v>
                </c:pt>
                <c:pt idx="65">
                  <c:v>45558</c:v>
                </c:pt>
                <c:pt idx="66">
                  <c:v>45565</c:v>
                </c:pt>
                <c:pt idx="67">
                  <c:v>45572</c:v>
                </c:pt>
                <c:pt idx="68">
                  <c:v>45579</c:v>
                </c:pt>
                <c:pt idx="69">
                  <c:v>45586</c:v>
                </c:pt>
                <c:pt idx="70">
                  <c:v>45593</c:v>
                </c:pt>
                <c:pt idx="71">
                  <c:v>45600</c:v>
                </c:pt>
                <c:pt idx="72">
                  <c:v>45607</c:v>
                </c:pt>
                <c:pt idx="73">
                  <c:v>45614</c:v>
                </c:pt>
                <c:pt idx="74">
                  <c:v>45621</c:v>
                </c:pt>
                <c:pt idx="75">
                  <c:v>45628</c:v>
                </c:pt>
                <c:pt idx="76">
                  <c:v>45635</c:v>
                </c:pt>
                <c:pt idx="77">
                  <c:v>45642</c:v>
                </c:pt>
                <c:pt idx="78">
                  <c:v>45649</c:v>
                </c:pt>
                <c:pt idx="79">
                  <c:v>45656</c:v>
                </c:pt>
                <c:pt idx="80">
                  <c:v>45663</c:v>
                </c:pt>
                <c:pt idx="81">
                  <c:v>45670</c:v>
                </c:pt>
                <c:pt idx="82">
                  <c:v>45677</c:v>
                </c:pt>
                <c:pt idx="83">
                  <c:v>45684</c:v>
                </c:pt>
                <c:pt idx="84">
                  <c:v>45691</c:v>
                </c:pt>
                <c:pt idx="85">
                  <c:v>45698</c:v>
                </c:pt>
                <c:pt idx="86">
                  <c:v>45705</c:v>
                </c:pt>
                <c:pt idx="87">
                  <c:v>45712</c:v>
                </c:pt>
                <c:pt idx="88">
                  <c:v>45719</c:v>
                </c:pt>
                <c:pt idx="89">
                  <c:v>45726</c:v>
                </c:pt>
                <c:pt idx="90">
                  <c:v>45733</c:v>
                </c:pt>
                <c:pt idx="91">
                  <c:v>45740</c:v>
                </c:pt>
                <c:pt idx="92">
                  <c:v>45747</c:v>
                </c:pt>
                <c:pt idx="93">
                  <c:v>45754</c:v>
                </c:pt>
                <c:pt idx="94">
                  <c:v>45761</c:v>
                </c:pt>
                <c:pt idx="95">
                  <c:v>45768</c:v>
                </c:pt>
                <c:pt idx="96">
                  <c:v>45775</c:v>
                </c:pt>
                <c:pt idx="97">
                  <c:v>45782</c:v>
                </c:pt>
                <c:pt idx="98">
                  <c:v>45789</c:v>
                </c:pt>
                <c:pt idx="99">
                  <c:v>45796</c:v>
                </c:pt>
                <c:pt idx="100">
                  <c:v>45803</c:v>
                </c:pt>
                <c:pt idx="101">
                  <c:v>45810</c:v>
                </c:pt>
                <c:pt idx="102">
                  <c:v>45817</c:v>
                </c:pt>
                <c:pt idx="103">
                  <c:v>45824</c:v>
                </c:pt>
                <c:pt idx="104">
                  <c:v>45831</c:v>
                </c:pt>
                <c:pt idx="105">
                  <c:v>45838</c:v>
                </c:pt>
                <c:pt idx="106">
                  <c:v>45845</c:v>
                </c:pt>
                <c:pt idx="107">
                  <c:v>45852</c:v>
                </c:pt>
                <c:pt idx="108">
                  <c:v>45859</c:v>
                </c:pt>
                <c:pt idx="109">
                  <c:v>45866</c:v>
                </c:pt>
                <c:pt idx="110">
                  <c:v>45873</c:v>
                </c:pt>
                <c:pt idx="111">
                  <c:v>45880</c:v>
                </c:pt>
                <c:pt idx="112">
                  <c:v>45887</c:v>
                </c:pt>
                <c:pt idx="113">
                  <c:v>45894</c:v>
                </c:pt>
                <c:pt idx="114">
                  <c:v>45901</c:v>
                </c:pt>
                <c:pt idx="115">
                  <c:v>45908</c:v>
                </c:pt>
                <c:pt idx="116">
                  <c:v>45915</c:v>
                </c:pt>
                <c:pt idx="117">
                  <c:v>45922</c:v>
                </c:pt>
                <c:pt idx="118">
                  <c:v>45929</c:v>
                </c:pt>
                <c:pt idx="119">
                  <c:v>45936</c:v>
                </c:pt>
                <c:pt idx="120">
                  <c:v>45943</c:v>
                </c:pt>
                <c:pt idx="121">
                  <c:v>45950</c:v>
                </c:pt>
                <c:pt idx="122">
                  <c:v>45957</c:v>
                </c:pt>
                <c:pt idx="123">
                  <c:v>45964</c:v>
                </c:pt>
                <c:pt idx="124">
                  <c:v>45971</c:v>
                </c:pt>
                <c:pt idx="125">
                  <c:v>45978</c:v>
                </c:pt>
                <c:pt idx="126">
                  <c:v>45985</c:v>
                </c:pt>
                <c:pt idx="127">
                  <c:v>45992</c:v>
                </c:pt>
                <c:pt idx="128">
                  <c:v>45999</c:v>
                </c:pt>
                <c:pt idx="129">
                  <c:v>46006</c:v>
                </c:pt>
                <c:pt idx="130">
                  <c:v>46013</c:v>
                </c:pt>
                <c:pt idx="131">
                  <c:v>46020</c:v>
                </c:pt>
                <c:pt idx="132">
                  <c:v>46027</c:v>
                </c:pt>
                <c:pt idx="133">
                  <c:v>46034</c:v>
                </c:pt>
                <c:pt idx="134">
                  <c:v>46041</c:v>
                </c:pt>
                <c:pt idx="135">
                  <c:v>46048</c:v>
                </c:pt>
                <c:pt idx="136">
                  <c:v>46055</c:v>
                </c:pt>
                <c:pt idx="137">
                  <c:v>46062</c:v>
                </c:pt>
                <c:pt idx="138">
                  <c:v>46069</c:v>
                </c:pt>
                <c:pt idx="139">
                  <c:v>46076</c:v>
                </c:pt>
                <c:pt idx="140">
                  <c:v>46083</c:v>
                </c:pt>
                <c:pt idx="141">
                  <c:v>46090</c:v>
                </c:pt>
                <c:pt idx="142">
                  <c:v>46097</c:v>
                </c:pt>
                <c:pt idx="143">
                  <c:v>46104</c:v>
                </c:pt>
                <c:pt idx="144">
                  <c:v>46111</c:v>
                </c:pt>
                <c:pt idx="145">
                  <c:v>46118</c:v>
                </c:pt>
                <c:pt idx="146">
                  <c:v>46125</c:v>
                </c:pt>
                <c:pt idx="147">
                  <c:v>46132</c:v>
                </c:pt>
                <c:pt idx="148">
                  <c:v>46139</c:v>
                </c:pt>
                <c:pt idx="149">
                  <c:v>46146</c:v>
                </c:pt>
                <c:pt idx="150">
                  <c:v>46153</c:v>
                </c:pt>
                <c:pt idx="151">
                  <c:v>46160</c:v>
                </c:pt>
                <c:pt idx="152">
                  <c:v>46167</c:v>
                </c:pt>
                <c:pt idx="153">
                  <c:v>46174</c:v>
                </c:pt>
                <c:pt idx="154">
                  <c:v>46181</c:v>
                </c:pt>
                <c:pt idx="155">
                  <c:v>46188</c:v>
                </c:pt>
                <c:pt idx="156">
                  <c:v>46195</c:v>
                </c:pt>
              </c:numCache>
            </c:numRef>
          </c:cat>
          <c:val>
            <c:numRef>
              <c:f>'MGO Prices'!$E$11:$E$167</c:f>
              <c:numCache>
                <c:formatCode>0.00</c:formatCode>
                <c:ptCount val="157"/>
                <c:pt idx="0">
                  <c:v>721.91</c:v>
                </c:pt>
                <c:pt idx="1">
                  <c:v>732.46</c:v>
                </c:pt>
                <c:pt idx="2">
                  <c:v>753.56</c:v>
                </c:pt>
                <c:pt idx="3">
                  <c:v>782.33</c:v>
                </c:pt>
                <c:pt idx="4">
                  <c:v>824.54</c:v>
                </c:pt>
                <c:pt idx="5">
                  <c:v>880.17</c:v>
                </c:pt>
                <c:pt idx="6">
                  <c:v>907.02</c:v>
                </c:pt>
                <c:pt idx="7">
                  <c:v>905.1</c:v>
                </c:pt>
                <c:pt idx="8">
                  <c:v>903.18</c:v>
                </c:pt>
                <c:pt idx="9">
                  <c:v>916.61</c:v>
                </c:pt>
                <c:pt idx="10">
                  <c:v>935.79</c:v>
                </c:pt>
                <c:pt idx="11">
                  <c:v>954.98</c:v>
                </c:pt>
                <c:pt idx="12">
                  <c:v>954.98</c:v>
                </c:pt>
                <c:pt idx="13">
                  <c:v>945.39</c:v>
                </c:pt>
                <c:pt idx="14">
                  <c:v>920.45</c:v>
                </c:pt>
                <c:pt idx="15">
                  <c:v>893.59</c:v>
                </c:pt>
                <c:pt idx="16">
                  <c:v>895.51</c:v>
                </c:pt>
                <c:pt idx="17">
                  <c:v>882.08</c:v>
                </c:pt>
                <c:pt idx="18">
                  <c:v>853.31</c:v>
                </c:pt>
                <c:pt idx="19">
                  <c:v>822.62</c:v>
                </c:pt>
                <c:pt idx="20">
                  <c:v>797.68</c:v>
                </c:pt>
                <c:pt idx="21">
                  <c:v>795.76</c:v>
                </c:pt>
                <c:pt idx="22">
                  <c:v>784.25</c:v>
                </c:pt>
                <c:pt idx="23">
                  <c:v>761.23</c:v>
                </c:pt>
                <c:pt idx="24">
                  <c:v>744.93</c:v>
                </c:pt>
                <c:pt idx="25">
                  <c:v>757.4</c:v>
                </c:pt>
                <c:pt idx="26">
                  <c:v>759.32</c:v>
                </c:pt>
                <c:pt idx="27">
                  <c:v>754.52</c:v>
                </c:pt>
                <c:pt idx="28">
                  <c:v>760.27</c:v>
                </c:pt>
                <c:pt idx="29">
                  <c:v>772.74</c:v>
                </c:pt>
                <c:pt idx="30">
                  <c:v>788.09</c:v>
                </c:pt>
                <c:pt idx="31">
                  <c:v>807.27</c:v>
                </c:pt>
                <c:pt idx="32">
                  <c:v>816.86</c:v>
                </c:pt>
                <c:pt idx="33">
                  <c:v>824.54</c:v>
                </c:pt>
                <c:pt idx="34">
                  <c:v>813.99</c:v>
                </c:pt>
                <c:pt idx="35">
                  <c:v>797.68</c:v>
                </c:pt>
                <c:pt idx="36">
                  <c:v>790.01</c:v>
                </c:pt>
                <c:pt idx="37">
                  <c:v>790.01</c:v>
                </c:pt>
                <c:pt idx="38">
                  <c:v>795.76</c:v>
                </c:pt>
                <c:pt idx="39">
                  <c:v>790.01</c:v>
                </c:pt>
                <c:pt idx="40">
                  <c:v>795.76</c:v>
                </c:pt>
                <c:pt idx="41">
                  <c:v>807.27</c:v>
                </c:pt>
                <c:pt idx="42">
                  <c:v>793.84</c:v>
                </c:pt>
                <c:pt idx="43">
                  <c:v>774.66</c:v>
                </c:pt>
                <c:pt idx="44">
                  <c:v>759.32</c:v>
                </c:pt>
                <c:pt idx="45">
                  <c:v>743.01</c:v>
                </c:pt>
                <c:pt idx="46">
                  <c:v>732.46</c:v>
                </c:pt>
                <c:pt idx="47">
                  <c:v>730.54</c:v>
                </c:pt>
                <c:pt idx="48">
                  <c:v>724.79</c:v>
                </c:pt>
                <c:pt idx="49">
                  <c:v>709.44</c:v>
                </c:pt>
                <c:pt idx="50">
                  <c:v>720.95</c:v>
                </c:pt>
                <c:pt idx="51">
                  <c:v>740.13</c:v>
                </c:pt>
                <c:pt idx="52">
                  <c:v>756.44</c:v>
                </c:pt>
                <c:pt idx="53">
                  <c:v>765.07</c:v>
                </c:pt>
                <c:pt idx="54">
                  <c:v>755.48</c:v>
                </c:pt>
                <c:pt idx="55">
                  <c:v>743.97</c:v>
                </c:pt>
                <c:pt idx="56">
                  <c:v>730.54</c:v>
                </c:pt>
                <c:pt idx="57">
                  <c:v>717.11</c:v>
                </c:pt>
                <c:pt idx="58">
                  <c:v>697.93</c:v>
                </c:pt>
                <c:pt idx="59">
                  <c:v>699.85</c:v>
                </c:pt>
                <c:pt idx="60">
                  <c:v>687.38</c:v>
                </c:pt>
                <c:pt idx="61">
                  <c:v>676.83</c:v>
                </c:pt>
                <c:pt idx="62">
                  <c:v>657.65</c:v>
                </c:pt>
                <c:pt idx="63">
                  <c:v>634.63</c:v>
                </c:pt>
                <c:pt idx="64">
                  <c:v>626.96</c:v>
                </c:pt>
                <c:pt idx="65">
                  <c:v>636.54999999999995</c:v>
                </c:pt>
                <c:pt idx="66">
                  <c:v>657.65</c:v>
                </c:pt>
                <c:pt idx="67">
                  <c:v>678.75</c:v>
                </c:pt>
                <c:pt idx="68">
                  <c:v>672.04</c:v>
                </c:pt>
                <c:pt idx="69">
                  <c:v>659.57</c:v>
                </c:pt>
                <c:pt idx="70">
                  <c:v>661.49</c:v>
                </c:pt>
                <c:pt idx="71">
                  <c:v>678.75</c:v>
                </c:pt>
                <c:pt idx="72">
                  <c:v>672.99</c:v>
                </c:pt>
                <c:pt idx="73">
                  <c:v>672.99</c:v>
                </c:pt>
                <c:pt idx="74">
                  <c:v>673.95</c:v>
                </c:pt>
                <c:pt idx="75">
                  <c:v>667.24</c:v>
                </c:pt>
                <c:pt idx="76">
                  <c:v>669.16</c:v>
                </c:pt>
                <c:pt idx="77">
                  <c:v>676.83</c:v>
                </c:pt>
                <c:pt idx="78">
                  <c:v>676.83</c:v>
                </c:pt>
                <c:pt idx="79">
                  <c:v>688.34</c:v>
                </c:pt>
                <c:pt idx="80">
                  <c:v>710.4</c:v>
                </c:pt>
                <c:pt idx="81">
                  <c:v>732.46</c:v>
                </c:pt>
                <c:pt idx="82">
                  <c:v>734.38</c:v>
                </c:pt>
                <c:pt idx="83">
                  <c:v>717.11</c:v>
                </c:pt>
                <c:pt idx="84">
                  <c:v>699.85</c:v>
                </c:pt>
                <c:pt idx="85">
                  <c:v>697.93</c:v>
                </c:pt>
                <c:pt idx="86">
                  <c:v>690.26</c:v>
                </c:pt>
                <c:pt idx="87">
                  <c:v>674.91</c:v>
                </c:pt>
                <c:pt idx="88">
                  <c:v>655.73</c:v>
                </c:pt>
                <c:pt idx="89">
                  <c:v>646.14</c:v>
                </c:pt>
                <c:pt idx="90">
                  <c:v>646.14</c:v>
                </c:pt>
                <c:pt idx="91">
                  <c:v>651.89</c:v>
                </c:pt>
                <c:pt idx="92">
                  <c:v>644.22</c:v>
                </c:pt>
                <c:pt idx="93">
                  <c:v>615.45000000000005</c:v>
                </c:pt>
                <c:pt idx="94">
                  <c:v>605.86</c:v>
                </c:pt>
                <c:pt idx="95">
                  <c:v>613.53</c:v>
                </c:pt>
                <c:pt idx="96">
                  <c:v>607.77</c:v>
                </c:pt>
                <c:pt idx="97">
                  <c:v>598.17999999999995</c:v>
                </c:pt>
                <c:pt idx="98">
                  <c:v>605.86</c:v>
                </c:pt>
                <c:pt idx="99">
                  <c:v>611.61</c:v>
                </c:pt>
                <c:pt idx="100">
                  <c:v>605.86</c:v>
                </c:pt>
                <c:pt idx="101">
                  <c:v>611.61</c:v>
                </c:pt>
                <c:pt idx="102">
                  <c:v>642.29999999999995</c:v>
                </c:pt>
                <c:pt idx="103">
                  <c:v>678.75</c:v>
                </c:pt>
                <c:pt idx="104">
                  <c:v>679.71</c:v>
                </c:pt>
                <c:pt idx="105">
                  <c:v>671.08</c:v>
                </c:pt>
                <c:pt idx="106">
                  <c:v>680.67</c:v>
                </c:pt>
                <c:pt idx="107">
                  <c:v>688.34</c:v>
                </c:pt>
                <c:pt idx="108">
                  <c:v>692.18</c:v>
                </c:pt>
                <c:pt idx="109">
                  <c:v>692.18</c:v>
                </c:pt>
                <c:pt idx="110">
                  <c:v>674.91</c:v>
                </c:pt>
                <c:pt idx="111">
                  <c:v>657.65</c:v>
                </c:pt>
                <c:pt idx="112">
                  <c:v>648.05999999999995</c:v>
                </c:pt>
                <c:pt idx="113">
                  <c:v>655.73</c:v>
                </c:pt>
                <c:pt idx="114">
                  <c:v>667.24</c:v>
                </c:pt>
                <c:pt idx="115">
                  <c:v>671.08</c:v>
                </c:pt>
                <c:pt idx="116">
                  <c:v>676.83</c:v>
                </c:pt>
                <c:pt idx="117">
                  <c:v>686.42</c:v>
                </c:pt>
                <c:pt idx="118">
                  <c:v>686.42</c:v>
                </c:pt>
                <c:pt idx="119">
                  <c:v>678.75</c:v>
                </c:pt>
                <c:pt idx="120">
                  <c:v>669.16</c:v>
                </c:pt>
                <c:pt idx="121">
                  <c:v>684.5</c:v>
                </c:pt>
                <c:pt idx="122">
                  <c:v>713.28</c:v>
                </c:pt>
                <c:pt idx="123">
                  <c:v>738.22</c:v>
                </c:pt>
                <c:pt idx="124">
                  <c:v>745.89</c:v>
                </c:pt>
                <c:pt idx="125">
                  <c:v>734.38</c:v>
                </c:pt>
                <c:pt idx="126">
                  <c:v>701.77</c:v>
                </c:pt>
                <c:pt idx="127">
                  <c:v>671.08</c:v>
                </c:pt>
                <c:pt idx="128">
                  <c:v>651.89</c:v>
                </c:pt>
                <c:pt idx="129">
                  <c:v>631.75</c:v>
                </c:pt>
                <c:pt idx="130">
                  <c:v>615.45000000000005</c:v>
                </c:pt>
                <c:pt idx="131">
                  <c:v>609.69000000000005</c:v>
                </c:pt>
                <c:pt idx="132">
                  <c:v>607.77</c:v>
                </c:pt>
                <c:pt idx="133">
                  <c:v>619.28</c:v>
                </c:pt>
                <c:pt idx="134">
                  <c:v>634.63</c:v>
                </c:pt>
                <c:pt idx="135">
                  <c:v>655.73</c:v>
                </c:pt>
                <c:pt idx="136">
                  <c:v>671.08</c:v>
                </c:pt>
                <c:pt idx="137">
                  <c:v>676.83</c:v>
                </c:pt>
                <c:pt idx="138">
                  <c:v>686.42</c:v>
                </c:pt>
                <c:pt idx="139">
                  <c:v>811.11</c:v>
                </c:pt>
                <c:pt idx="140">
                  <c:v>1135.29</c:v>
                </c:pt>
                <c:pt idx="141">
                  <c:v>1518.94</c:v>
                </c:pt>
                <c:pt idx="142">
                  <c:v>1795.17</c:v>
                </c:pt>
                <c:pt idx="143">
                  <c:v>1791.33</c:v>
                </c:pt>
                <c:pt idx="144">
                  <c:v>1818.19</c:v>
                </c:pt>
                <c:pt idx="145">
                  <c:v>1703.09</c:v>
                </c:pt>
                <c:pt idx="146">
                  <c:v>1515.1</c:v>
                </c:pt>
                <c:pt idx="147">
                  <c:v>1331.91</c:v>
                </c:pt>
                <c:pt idx="148">
                  <c:v>1283</c:v>
                </c:pt>
                <c:pt idx="149">
                  <c:v>1238.8800000000001</c:v>
                </c:pt>
                <c:pt idx="150">
                  <c:v>1217.78</c:v>
                </c:pt>
                <c:pt idx="151">
                  <c:v>1198.5899999999999</c:v>
                </c:pt>
                <c:pt idx="152">
                  <c:v>1142.01</c:v>
                </c:pt>
                <c:pt idx="153">
                  <c:v>1125.7</c:v>
                </c:pt>
                <c:pt idx="154">
                  <c:v>1083.5</c:v>
                </c:pt>
                <c:pt idx="155">
                  <c:v>989.5</c:v>
                </c:pt>
                <c:pt idx="156">
                  <c:v>920.45</c:v>
                </c:pt>
              </c:numCache>
            </c:numRef>
          </c:val>
          <c:smooth val="0"/>
          <c:extLst>
            <c:ext xmlns:c16="http://schemas.microsoft.com/office/drawing/2014/chart" uri="{C3380CC4-5D6E-409C-BE32-E72D297353CC}">
              <c16:uniqueId val="{00000001-6AD6-43C9-947D-DCF7D72ADBF9}"/>
            </c:ext>
          </c:extLst>
        </c:ser>
        <c:dLbls>
          <c:showLegendKey val="0"/>
          <c:showVal val="0"/>
          <c:showCatName val="0"/>
          <c:showSerName val="0"/>
          <c:showPercent val="0"/>
          <c:showBubbleSize val="0"/>
        </c:dLbls>
        <c:smooth val="0"/>
        <c:axId val="702947104"/>
        <c:axId val="702947584"/>
      </c:lineChart>
      <c:dateAx>
        <c:axId val="702947104"/>
        <c:scaling>
          <c:orientation val="minMax"/>
        </c:scaling>
        <c:delete val="0"/>
        <c:axPos val="b"/>
        <c:numFmt formatCode="yyyy\-mm\-dd"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2947584"/>
        <c:crosses val="autoZero"/>
        <c:auto val="1"/>
        <c:lblOffset val="100"/>
        <c:baseTimeUnit val="days"/>
      </c:dateAx>
      <c:valAx>
        <c:axId val="70294758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2947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Real MGO Prices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'MGO Prices'!$K$10</c:f>
              <c:strCache>
                <c:ptCount val="1"/>
                <c:pt idx="0">
                  <c:v>LA</c:v>
                </c:pt>
              </c:strCache>
            </c:strRef>
          </c:tx>
          <c:spPr>
            <a:ln w="28575" cap="rnd">
              <a:solidFill>
                <a:schemeClr val="accent1"/>
              </a:solidFill>
              <a:round/>
            </a:ln>
            <a:effectLst/>
          </c:spPr>
          <c:marker>
            <c:symbol val="none"/>
          </c:marker>
          <c:cat>
            <c:numRef>
              <c:f>'MGO Prices'!$C$11:$C$167</c:f>
              <c:numCache>
                <c:formatCode>yyyy\-mm\-dd</c:formatCode>
                <c:ptCount val="157"/>
                <c:pt idx="0">
                  <c:v>45103</c:v>
                </c:pt>
                <c:pt idx="1">
                  <c:v>45110</c:v>
                </c:pt>
                <c:pt idx="2">
                  <c:v>45117</c:v>
                </c:pt>
                <c:pt idx="3">
                  <c:v>45124</c:v>
                </c:pt>
                <c:pt idx="4">
                  <c:v>45131</c:v>
                </c:pt>
                <c:pt idx="5">
                  <c:v>45138</c:v>
                </c:pt>
                <c:pt idx="6">
                  <c:v>45145</c:v>
                </c:pt>
                <c:pt idx="7">
                  <c:v>45152</c:v>
                </c:pt>
                <c:pt idx="8">
                  <c:v>45159</c:v>
                </c:pt>
                <c:pt idx="9">
                  <c:v>45166</c:v>
                </c:pt>
                <c:pt idx="10">
                  <c:v>45173</c:v>
                </c:pt>
                <c:pt idx="11">
                  <c:v>45180</c:v>
                </c:pt>
                <c:pt idx="12">
                  <c:v>45187</c:v>
                </c:pt>
                <c:pt idx="13">
                  <c:v>45194</c:v>
                </c:pt>
                <c:pt idx="14">
                  <c:v>45201</c:v>
                </c:pt>
                <c:pt idx="15">
                  <c:v>45208</c:v>
                </c:pt>
                <c:pt idx="16">
                  <c:v>45215</c:v>
                </c:pt>
                <c:pt idx="17">
                  <c:v>45222</c:v>
                </c:pt>
                <c:pt idx="18">
                  <c:v>45229</c:v>
                </c:pt>
                <c:pt idx="19">
                  <c:v>45236</c:v>
                </c:pt>
                <c:pt idx="20">
                  <c:v>45243</c:v>
                </c:pt>
                <c:pt idx="21">
                  <c:v>45250</c:v>
                </c:pt>
                <c:pt idx="22">
                  <c:v>45257</c:v>
                </c:pt>
                <c:pt idx="23">
                  <c:v>45264</c:v>
                </c:pt>
                <c:pt idx="24">
                  <c:v>45271</c:v>
                </c:pt>
                <c:pt idx="25">
                  <c:v>45278</c:v>
                </c:pt>
                <c:pt idx="26">
                  <c:v>45285</c:v>
                </c:pt>
                <c:pt idx="27">
                  <c:v>45292</c:v>
                </c:pt>
                <c:pt idx="28">
                  <c:v>45299</c:v>
                </c:pt>
                <c:pt idx="29">
                  <c:v>45306</c:v>
                </c:pt>
                <c:pt idx="30">
                  <c:v>45313</c:v>
                </c:pt>
                <c:pt idx="31">
                  <c:v>45320</c:v>
                </c:pt>
                <c:pt idx="32">
                  <c:v>45327</c:v>
                </c:pt>
                <c:pt idx="33">
                  <c:v>45334</c:v>
                </c:pt>
                <c:pt idx="34">
                  <c:v>45341</c:v>
                </c:pt>
                <c:pt idx="35">
                  <c:v>45348</c:v>
                </c:pt>
                <c:pt idx="36">
                  <c:v>45355</c:v>
                </c:pt>
                <c:pt idx="37">
                  <c:v>45362</c:v>
                </c:pt>
                <c:pt idx="38">
                  <c:v>45369</c:v>
                </c:pt>
                <c:pt idx="39">
                  <c:v>45376</c:v>
                </c:pt>
                <c:pt idx="40">
                  <c:v>45383</c:v>
                </c:pt>
                <c:pt idx="41">
                  <c:v>45390</c:v>
                </c:pt>
                <c:pt idx="42">
                  <c:v>45397</c:v>
                </c:pt>
                <c:pt idx="43">
                  <c:v>45404</c:v>
                </c:pt>
                <c:pt idx="44">
                  <c:v>45411</c:v>
                </c:pt>
                <c:pt idx="45">
                  <c:v>45418</c:v>
                </c:pt>
                <c:pt idx="46">
                  <c:v>45425</c:v>
                </c:pt>
                <c:pt idx="47">
                  <c:v>45432</c:v>
                </c:pt>
                <c:pt idx="48">
                  <c:v>45439</c:v>
                </c:pt>
                <c:pt idx="49">
                  <c:v>45446</c:v>
                </c:pt>
                <c:pt idx="50">
                  <c:v>45453</c:v>
                </c:pt>
                <c:pt idx="51">
                  <c:v>45460</c:v>
                </c:pt>
                <c:pt idx="52">
                  <c:v>45467</c:v>
                </c:pt>
                <c:pt idx="53">
                  <c:v>45474</c:v>
                </c:pt>
                <c:pt idx="54">
                  <c:v>45481</c:v>
                </c:pt>
                <c:pt idx="55">
                  <c:v>45488</c:v>
                </c:pt>
                <c:pt idx="56">
                  <c:v>45495</c:v>
                </c:pt>
                <c:pt idx="57">
                  <c:v>45502</c:v>
                </c:pt>
                <c:pt idx="58">
                  <c:v>45509</c:v>
                </c:pt>
                <c:pt idx="59">
                  <c:v>45516</c:v>
                </c:pt>
                <c:pt idx="60">
                  <c:v>45523</c:v>
                </c:pt>
                <c:pt idx="61">
                  <c:v>45530</c:v>
                </c:pt>
                <c:pt idx="62">
                  <c:v>45537</c:v>
                </c:pt>
                <c:pt idx="63">
                  <c:v>45544</c:v>
                </c:pt>
                <c:pt idx="64">
                  <c:v>45551</c:v>
                </c:pt>
                <c:pt idx="65">
                  <c:v>45558</c:v>
                </c:pt>
                <c:pt idx="66">
                  <c:v>45565</c:v>
                </c:pt>
                <c:pt idx="67">
                  <c:v>45572</c:v>
                </c:pt>
                <c:pt idx="68">
                  <c:v>45579</c:v>
                </c:pt>
                <c:pt idx="69">
                  <c:v>45586</c:v>
                </c:pt>
                <c:pt idx="70">
                  <c:v>45593</c:v>
                </c:pt>
                <c:pt idx="71">
                  <c:v>45600</c:v>
                </c:pt>
                <c:pt idx="72">
                  <c:v>45607</c:v>
                </c:pt>
                <c:pt idx="73">
                  <c:v>45614</c:v>
                </c:pt>
                <c:pt idx="74">
                  <c:v>45621</c:v>
                </c:pt>
                <c:pt idx="75">
                  <c:v>45628</c:v>
                </c:pt>
                <c:pt idx="76">
                  <c:v>45635</c:v>
                </c:pt>
                <c:pt idx="77">
                  <c:v>45642</c:v>
                </c:pt>
                <c:pt idx="78">
                  <c:v>45649</c:v>
                </c:pt>
                <c:pt idx="79">
                  <c:v>45656</c:v>
                </c:pt>
                <c:pt idx="80">
                  <c:v>45663</c:v>
                </c:pt>
                <c:pt idx="81">
                  <c:v>45670</c:v>
                </c:pt>
                <c:pt idx="82">
                  <c:v>45677</c:v>
                </c:pt>
                <c:pt idx="83">
                  <c:v>45684</c:v>
                </c:pt>
                <c:pt idx="84">
                  <c:v>45691</c:v>
                </c:pt>
                <c:pt idx="85">
                  <c:v>45698</c:v>
                </c:pt>
                <c:pt idx="86">
                  <c:v>45705</c:v>
                </c:pt>
                <c:pt idx="87">
                  <c:v>45712</c:v>
                </c:pt>
                <c:pt idx="88">
                  <c:v>45719</c:v>
                </c:pt>
                <c:pt idx="89">
                  <c:v>45726</c:v>
                </c:pt>
                <c:pt idx="90">
                  <c:v>45733</c:v>
                </c:pt>
                <c:pt idx="91">
                  <c:v>45740</c:v>
                </c:pt>
                <c:pt idx="92">
                  <c:v>45747</c:v>
                </c:pt>
                <c:pt idx="93">
                  <c:v>45754</c:v>
                </c:pt>
                <c:pt idx="94">
                  <c:v>45761</c:v>
                </c:pt>
                <c:pt idx="95">
                  <c:v>45768</c:v>
                </c:pt>
                <c:pt idx="96">
                  <c:v>45775</c:v>
                </c:pt>
                <c:pt idx="97">
                  <c:v>45782</c:v>
                </c:pt>
                <c:pt idx="98">
                  <c:v>45789</c:v>
                </c:pt>
                <c:pt idx="99">
                  <c:v>45796</c:v>
                </c:pt>
                <c:pt idx="100">
                  <c:v>45803</c:v>
                </c:pt>
                <c:pt idx="101">
                  <c:v>45810</c:v>
                </c:pt>
                <c:pt idx="102">
                  <c:v>45817</c:v>
                </c:pt>
                <c:pt idx="103">
                  <c:v>45824</c:v>
                </c:pt>
                <c:pt idx="104">
                  <c:v>45831</c:v>
                </c:pt>
                <c:pt idx="105">
                  <c:v>45838</c:v>
                </c:pt>
                <c:pt idx="106">
                  <c:v>45845</c:v>
                </c:pt>
                <c:pt idx="107">
                  <c:v>45852</c:v>
                </c:pt>
                <c:pt idx="108">
                  <c:v>45859</c:v>
                </c:pt>
                <c:pt idx="109">
                  <c:v>45866</c:v>
                </c:pt>
                <c:pt idx="110">
                  <c:v>45873</c:v>
                </c:pt>
                <c:pt idx="111">
                  <c:v>45880</c:v>
                </c:pt>
                <c:pt idx="112">
                  <c:v>45887</c:v>
                </c:pt>
                <c:pt idx="113">
                  <c:v>45894</c:v>
                </c:pt>
                <c:pt idx="114">
                  <c:v>45901</c:v>
                </c:pt>
                <c:pt idx="115">
                  <c:v>45908</c:v>
                </c:pt>
                <c:pt idx="116">
                  <c:v>45915</c:v>
                </c:pt>
                <c:pt idx="117">
                  <c:v>45922</c:v>
                </c:pt>
                <c:pt idx="118">
                  <c:v>45929</c:v>
                </c:pt>
                <c:pt idx="119">
                  <c:v>45936</c:v>
                </c:pt>
                <c:pt idx="120">
                  <c:v>45943</c:v>
                </c:pt>
                <c:pt idx="121">
                  <c:v>45950</c:v>
                </c:pt>
                <c:pt idx="122">
                  <c:v>45957</c:v>
                </c:pt>
                <c:pt idx="123">
                  <c:v>45964</c:v>
                </c:pt>
                <c:pt idx="124">
                  <c:v>45971</c:v>
                </c:pt>
                <c:pt idx="125">
                  <c:v>45978</c:v>
                </c:pt>
                <c:pt idx="126">
                  <c:v>45985</c:v>
                </c:pt>
                <c:pt idx="127">
                  <c:v>45992</c:v>
                </c:pt>
                <c:pt idx="128">
                  <c:v>45999</c:v>
                </c:pt>
                <c:pt idx="129">
                  <c:v>46006</c:v>
                </c:pt>
                <c:pt idx="130">
                  <c:v>46013</c:v>
                </c:pt>
                <c:pt idx="131">
                  <c:v>46020</c:v>
                </c:pt>
                <c:pt idx="132">
                  <c:v>46027</c:v>
                </c:pt>
                <c:pt idx="133">
                  <c:v>46034</c:v>
                </c:pt>
                <c:pt idx="134">
                  <c:v>46041</c:v>
                </c:pt>
                <c:pt idx="135">
                  <c:v>46048</c:v>
                </c:pt>
                <c:pt idx="136">
                  <c:v>46055</c:v>
                </c:pt>
                <c:pt idx="137">
                  <c:v>46062</c:v>
                </c:pt>
                <c:pt idx="138">
                  <c:v>46069</c:v>
                </c:pt>
                <c:pt idx="139">
                  <c:v>46076</c:v>
                </c:pt>
                <c:pt idx="140">
                  <c:v>46083</c:v>
                </c:pt>
                <c:pt idx="141">
                  <c:v>46090</c:v>
                </c:pt>
                <c:pt idx="142">
                  <c:v>46097</c:v>
                </c:pt>
                <c:pt idx="143">
                  <c:v>46104</c:v>
                </c:pt>
                <c:pt idx="144">
                  <c:v>46111</c:v>
                </c:pt>
                <c:pt idx="145">
                  <c:v>46118</c:v>
                </c:pt>
                <c:pt idx="146">
                  <c:v>46125</c:v>
                </c:pt>
                <c:pt idx="147">
                  <c:v>46132</c:v>
                </c:pt>
                <c:pt idx="148">
                  <c:v>46139</c:v>
                </c:pt>
                <c:pt idx="149">
                  <c:v>46146</c:v>
                </c:pt>
                <c:pt idx="150">
                  <c:v>46153</c:v>
                </c:pt>
                <c:pt idx="151">
                  <c:v>46160</c:v>
                </c:pt>
                <c:pt idx="152">
                  <c:v>46167</c:v>
                </c:pt>
                <c:pt idx="153">
                  <c:v>46174</c:v>
                </c:pt>
                <c:pt idx="154">
                  <c:v>46181</c:v>
                </c:pt>
                <c:pt idx="155">
                  <c:v>46188</c:v>
                </c:pt>
                <c:pt idx="156">
                  <c:v>46195</c:v>
                </c:pt>
              </c:numCache>
            </c:numRef>
          </c:cat>
          <c:val>
            <c:numRef>
              <c:f>'MGO Prices'!$K$11:$K$167</c:f>
              <c:numCache>
                <c:formatCode>0.0</c:formatCode>
                <c:ptCount val="157"/>
                <c:pt idx="0">
                  <c:v>862.72894728404515</c:v>
                </c:pt>
                <c:pt idx="1">
                  <c:v>877.38144791690081</c:v>
                </c:pt>
                <c:pt idx="2">
                  <c:v>901.19846065004299</c:v>
                </c:pt>
                <c:pt idx="3">
                  <c:v>915.85096128289888</c:v>
                </c:pt>
                <c:pt idx="4">
                  <c:v>957.98627948901128</c:v>
                </c:pt>
                <c:pt idx="5">
                  <c:v>1027.593696540778</c:v>
                </c:pt>
                <c:pt idx="6">
                  <c:v>1082.5593316872914</c:v>
                </c:pt>
                <c:pt idx="7">
                  <c:v>1133.8484432660875</c:v>
                </c:pt>
                <c:pt idx="8">
                  <c:v>1172.3179566320857</c:v>
                </c:pt>
                <c:pt idx="9">
                  <c:v>1216.2861772582553</c:v>
                </c:pt>
                <c:pt idx="10">
                  <c:v>1271.2410936771662</c:v>
                </c:pt>
                <c:pt idx="11">
                  <c:v>1309.7106070431641</c:v>
                </c:pt>
                <c:pt idx="12">
                  <c:v>1324.3631076760198</c:v>
                </c:pt>
                <c:pt idx="13">
                  <c:v>1295.0581064103085</c:v>
                </c:pt>
                <c:pt idx="14">
                  <c:v>1254.7556906242532</c:v>
                </c:pt>
                <c:pt idx="15">
                  <c:v>1212.6203724181407</c:v>
                </c:pt>
                <c:pt idx="16">
                  <c:v>1174.150859052143</c:v>
                </c:pt>
                <c:pt idx="17">
                  <c:v>1141.1800529463169</c:v>
                </c:pt>
                <c:pt idx="18">
                  <c:v>1104.5327232727736</c:v>
                </c:pt>
                <c:pt idx="19">
                  <c:v>1073.3948195870048</c:v>
                </c:pt>
                <c:pt idx="20">
                  <c:v>1056.9094165340919</c:v>
                </c:pt>
                <c:pt idx="21">
                  <c:v>1038.5911110611216</c:v>
                </c:pt>
                <c:pt idx="22">
                  <c:v>1038.5911110611216</c:v>
                </c:pt>
                <c:pt idx="23">
                  <c:v>1020.2728055881513</c:v>
                </c:pt>
                <c:pt idx="24">
                  <c:v>989.12418317477989</c:v>
                </c:pt>
                <c:pt idx="25">
                  <c:v>961.65208432912584</c:v>
                </c:pt>
                <c:pt idx="26">
                  <c:v>948.82176738872477</c:v>
                </c:pt>
                <c:pt idx="27">
                  <c:v>918.35094463736243</c:v>
                </c:pt>
                <c:pt idx="28">
                  <c:v>918.35094463736243</c:v>
                </c:pt>
                <c:pt idx="29">
                  <c:v>923.63225528037128</c:v>
                </c:pt>
                <c:pt idx="30">
                  <c:v>916.59050775635956</c:v>
                </c:pt>
                <c:pt idx="31">
                  <c:v>910.43412614910937</c:v>
                </c:pt>
                <c:pt idx="32">
                  <c:v>922.74688936360963</c:v>
                </c:pt>
                <c:pt idx="33">
                  <c:v>946.49734482836902</c:v>
                </c:pt>
                <c:pt idx="34">
                  <c:v>962.34127675739569</c:v>
                </c:pt>
                <c:pt idx="35">
                  <c:v>964.10171363839879</c:v>
                </c:pt>
                <c:pt idx="36">
                  <c:v>944.74720289988647</c:v>
                </c:pt>
                <c:pt idx="37">
                  <c:v>922.74688936360963</c:v>
                </c:pt>
                <c:pt idx="38">
                  <c:v>909.5487602323476</c:v>
                </c:pt>
                <c:pt idx="39">
                  <c:v>902.5173076608562</c:v>
                </c:pt>
                <c:pt idx="40">
                  <c:v>914.83007087535657</c:v>
                </c:pt>
                <c:pt idx="41">
                  <c:v>928.90327097085981</c:v>
                </c:pt>
                <c:pt idx="42">
                  <c:v>925.39269216137438</c:v>
                </c:pt>
                <c:pt idx="43">
                  <c:v>906.03818142286218</c:v>
                </c:pt>
                <c:pt idx="44">
                  <c:v>878.76685219609692</c:v>
                </c:pt>
                <c:pt idx="45">
                  <c:v>851.49552296933155</c:v>
                </c:pt>
                <c:pt idx="46">
                  <c:v>833.89115415930178</c:v>
                </c:pt>
                <c:pt idx="47">
                  <c:v>821.57839094480153</c:v>
                </c:pt>
                <c:pt idx="48">
                  <c:v>813.66157245654847</c:v>
                </c:pt>
                <c:pt idx="49">
                  <c:v>805.74475396829519</c:v>
                </c:pt>
                <c:pt idx="50">
                  <c:v>823.33882782580451</c:v>
                </c:pt>
                <c:pt idx="51">
                  <c:v>849.73508608832856</c:v>
                </c:pt>
                <c:pt idx="52">
                  <c:v>867.32915994583777</c:v>
                </c:pt>
                <c:pt idx="53">
                  <c:v>884.03786788658533</c:v>
                </c:pt>
                <c:pt idx="54">
                  <c:v>885.79830476758821</c:v>
                </c:pt>
                <c:pt idx="55">
                  <c:v>865.56872306483478</c:v>
                </c:pt>
                <c:pt idx="56">
                  <c:v>855.00610177881697</c:v>
                </c:pt>
                <c:pt idx="57">
                  <c:v>837.41202792130775</c:v>
                </c:pt>
                <c:pt idx="58">
                  <c:v>808.38026181353951</c:v>
                </c:pt>
                <c:pt idx="59">
                  <c:v>777.58805882476815</c:v>
                </c:pt>
                <c:pt idx="60">
                  <c:v>754.72296927677064</c:v>
                </c:pt>
                <c:pt idx="61">
                  <c:v>761.75442184826193</c:v>
                </c:pt>
                <c:pt idx="62">
                  <c:v>758.2438430387765</c:v>
                </c:pt>
                <c:pt idx="63">
                  <c:v>745.04571390751448</c:v>
                </c:pt>
                <c:pt idx="64">
                  <c:v>735.36845853825832</c:v>
                </c:pt>
                <c:pt idx="65">
                  <c:v>737.12889541926131</c:v>
                </c:pt>
                <c:pt idx="66">
                  <c:v>747.68122175275869</c:v>
                </c:pt>
                <c:pt idx="67">
                  <c:v>765.2752956102679</c:v>
                </c:pt>
                <c:pt idx="68">
                  <c:v>759.99398496725905</c:v>
                </c:pt>
                <c:pt idx="69">
                  <c:v>744.16034799075283</c:v>
                </c:pt>
                <c:pt idx="70">
                  <c:v>735.36845853825832</c:v>
                </c:pt>
                <c:pt idx="71">
                  <c:v>740.63947422874674</c:v>
                </c:pt>
                <c:pt idx="72">
                  <c:v>742.39991110974972</c:v>
                </c:pt>
                <c:pt idx="73">
                  <c:v>745.9207848717557</c:v>
                </c:pt>
                <c:pt idx="74">
                  <c:v>747.68122175275869</c:v>
                </c:pt>
                <c:pt idx="75">
                  <c:v>740.63947422874674</c:v>
                </c:pt>
                <c:pt idx="76">
                  <c:v>733.60802165725545</c:v>
                </c:pt>
                <c:pt idx="77">
                  <c:v>738.8893323002643</c:v>
                </c:pt>
                <c:pt idx="78">
                  <c:v>742.39991110974972</c:v>
                </c:pt>
                <c:pt idx="79">
                  <c:v>751.20209551476455</c:v>
                </c:pt>
                <c:pt idx="80">
                  <c:v>757.02</c:v>
                </c:pt>
                <c:pt idx="81">
                  <c:v>786.08</c:v>
                </c:pt>
                <c:pt idx="82">
                  <c:v>799.75</c:v>
                </c:pt>
                <c:pt idx="83">
                  <c:v>791.21</c:v>
                </c:pt>
                <c:pt idx="84">
                  <c:v>779.24</c:v>
                </c:pt>
                <c:pt idx="85">
                  <c:v>784.37</c:v>
                </c:pt>
                <c:pt idx="86">
                  <c:v>786.08</c:v>
                </c:pt>
                <c:pt idx="87">
                  <c:v>765.57</c:v>
                </c:pt>
                <c:pt idx="88">
                  <c:v>734.81</c:v>
                </c:pt>
                <c:pt idx="89">
                  <c:v>707.46</c:v>
                </c:pt>
                <c:pt idx="90">
                  <c:v>703.19</c:v>
                </c:pt>
                <c:pt idx="91">
                  <c:v>717.72</c:v>
                </c:pt>
                <c:pt idx="92">
                  <c:v>731.39</c:v>
                </c:pt>
                <c:pt idx="93">
                  <c:v>716.01</c:v>
                </c:pt>
                <c:pt idx="94">
                  <c:v>707.46</c:v>
                </c:pt>
                <c:pt idx="95">
                  <c:v>698.92</c:v>
                </c:pt>
                <c:pt idx="96">
                  <c:v>674.99</c:v>
                </c:pt>
                <c:pt idx="97">
                  <c:v>654.48</c:v>
                </c:pt>
                <c:pt idx="98">
                  <c:v>664.73</c:v>
                </c:pt>
                <c:pt idx="99">
                  <c:v>680.12</c:v>
                </c:pt>
                <c:pt idx="100">
                  <c:v>686.95</c:v>
                </c:pt>
                <c:pt idx="101">
                  <c:v>692.08</c:v>
                </c:pt>
                <c:pt idx="102">
                  <c:v>723.7</c:v>
                </c:pt>
                <c:pt idx="103">
                  <c:v>760.44</c:v>
                </c:pt>
                <c:pt idx="104">
                  <c:v>789.5</c:v>
                </c:pt>
                <c:pt idx="105">
                  <c:v>789.5</c:v>
                </c:pt>
                <c:pt idx="106">
                  <c:v>796.33</c:v>
                </c:pt>
                <c:pt idx="107">
                  <c:v>798.04</c:v>
                </c:pt>
                <c:pt idx="108">
                  <c:v>813.42</c:v>
                </c:pt>
                <c:pt idx="109">
                  <c:v>816.84</c:v>
                </c:pt>
                <c:pt idx="110">
                  <c:v>788.64</c:v>
                </c:pt>
                <c:pt idx="111">
                  <c:v>757.02</c:v>
                </c:pt>
                <c:pt idx="112">
                  <c:v>743.35</c:v>
                </c:pt>
                <c:pt idx="113">
                  <c:v>760.44</c:v>
                </c:pt>
                <c:pt idx="114">
                  <c:v>784.37</c:v>
                </c:pt>
                <c:pt idx="115">
                  <c:v>801.46</c:v>
                </c:pt>
                <c:pt idx="116">
                  <c:v>813.42</c:v>
                </c:pt>
                <c:pt idx="117">
                  <c:v>806.59</c:v>
                </c:pt>
                <c:pt idx="118">
                  <c:v>794.62</c:v>
                </c:pt>
                <c:pt idx="119">
                  <c:v>786.08</c:v>
                </c:pt>
                <c:pt idx="120">
                  <c:v>774.11</c:v>
                </c:pt>
                <c:pt idx="121">
                  <c:v>776.68</c:v>
                </c:pt>
                <c:pt idx="122">
                  <c:v>789.5</c:v>
                </c:pt>
                <c:pt idx="123">
                  <c:v>804.88</c:v>
                </c:pt>
                <c:pt idx="124">
                  <c:v>815.13</c:v>
                </c:pt>
                <c:pt idx="125">
                  <c:v>796.33</c:v>
                </c:pt>
                <c:pt idx="126">
                  <c:v>768.13</c:v>
                </c:pt>
                <c:pt idx="127">
                  <c:v>739.93</c:v>
                </c:pt>
                <c:pt idx="128">
                  <c:v>710.02</c:v>
                </c:pt>
                <c:pt idx="129">
                  <c:v>680.12</c:v>
                </c:pt>
                <c:pt idx="130">
                  <c:v>673.28</c:v>
                </c:pt>
                <c:pt idx="131">
                  <c:v>678.41</c:v>
                </c:pt>
                <c:pt idx="132">
                  <c:v>662.23953261927954</c:v>
                </c:pt>
                <c:pt idx="133">
                  <c:v>667.22492697176244</c:v>
                </c:pt>
                <c:pt idx="134">
                  <c:v>685.5306718597858</c:v>
                </c:pt>
                <c:pt idx="135">
                  <c:v>713.82667964946461</c:v>
                </c:pt>
                <c:pt idx="136">
                  <c:v>740.44790652385598</c:v>
                </c:pt>
                <c:pt idx="137">
                  <c:v>753.75851996105166</c:v>
                </c:pt>
                <c:pt idx="138">
                  <c:v>752.10321324245376</c:v>
                </c:pt>
                <c:pt idx="139">
                  <c:v>798.69522882181116</c:v>
                </c:pt>
                <c:pt idx="140">
                  <c:v>913.5150925024343</c:v>
                </c:pt>
                <c:pt idx="141">
                  <c:v>1086.5920155793576</c:v>
                </c:pt>
                <c:pt idx="142">
                  <c:v>1238.0233690360274</c:v>
                </c:pt>
                <c:pt idx="143">
                  <c:v>1380.3115871470302</c:v>
                </c:pt>
                <c:pt idx="144">
                  <c:v>1515.939629990263</c:v>
                </c:pt>
                <c:pt idx="145">
                  <c:v>1619.1139240506329</c:v>
                </c:pt>
                <c:pt idx="146">
                  <c:v>1549.2210321324246</c:v>
                </c:pt>
                <c:pt idx="147">
                  <c:v>1469.337877312561</c:v>
                </c:pt>
                <c:pt idx="148">
                  <c:v>1411.0905550146058</c:v>
                </c:pt>
                <c:pt idx="149">
                  <c:v>1394.4498539435249</c:v>
                </c:pt>
                <c:pt idx="150">
                  <c:v>1401.1100292112953</c:v>
                </c:pt>
                <c:pt idx="151">
                  <c:v>1362.0058422590068</c:v>
                </c:pt>
                <c:pt idx="152">
                  <c:v>1309.5813047711783</c:v>
                </c:pt>
                <c:pt idx="153">
                  <c:v>1268.8120740019474</c:v>
                </c:pt>
                <c:pt idx="154">
                  <c:v>1201.4118792599807</c:v>
                </c:pt>
                <c:pt idx="155">
                  <c:v>1104.8977604673807</c:v>
                </c:pt>
                <c:pt idx="156">
                  <c:v>1013.369036027264</c:v>
                </c:pt>
              </c:numCache>
            </c:numRef>
          </c:val>
          <c:smooth val="0"/>
          <c:extLst>
            <c:ext xmlns:c16="http://schemas.microsoft.com/office/drawing/2014/chart" uri="{C3380CC4-5D6E-409C-BE32-E72D297353CC}">
              <c16:uniqueId val="{00000000-B2AF-4711-A23C-DB486985DDDF}"/>
            </c:ext>
          </c:extLst>
        </c:ser>
        <c:ser>
          <c:idx val="1"/>
          <c:order val="1"/>
          <c:tx>
            <c:strRef>
              <c:f>'MGO Prices'!$L$10</c:f>
              <c:strCache>
                <c:ptCount val="1"/>
                <c:pt idx="0">
                  <c:v>Singapore</c:v>
                </c:pt>
              </c:strCache>
            </c:strRef>
          </c:tx>
          <c:spPr>
            <a:ln w="28575" cap="rnd">
              <a:solidFill>
                <a:schemeClr val="accent2"/>
              </a:solidFill>
              <a:round/>
            </a:ln>
            <a:effectLst/>
          </c:spPr>
          <c:marker>
            <c:symbol val="none"/>
          </c:marker>
          <c:cat>
            <c:numRef>
              <c:f>'MGO Prices'!$C$11:$C$167</c:f>
              <c:numCache>
                <c:formatCode>yyyy\-mm\-dd</c:formatCode>
                <c:ptCount val="157"/>
                <c:pt idx="0">
                  <c:v>45103</c:v>
                </c:pt>
                <c:pt idx="1">
                  <c:v>45110</c:v>
                </c:pt>
                <c:pt idx="2">
                  <c:v>45117</c:v>
                </c:pt>
                <c:pt idx="3">
                  <c:v>45124</c:v>
                </c:pt>
                <c:pt idx="4">
                  <c:v>45131</c:v>
                </c:pt>
                <c:pt idx="5">
                  <c:v>45138</c:v>
                </c:pt>
                <c:pt idx="6">
                  <c:v>45145</c:v>
                </c:pt>
                <c:pt idx="7">
                  <c:v>45152</c:v>
                </c:pt>
                <c:pt idx="8">
                  <c:v>45159</c:v>
                </c:pt>
                <c:pt idx="9">
                  <c:v>45166</c:v>
                </c:pt>
                <c:pt idx="10">
                  <c:v>45173</c:v>
                </c:pt>
                <c:pt idx="11">
                  <c:v>45180</c:v>
                </c:pt>
                <c:pt idx="12">
                  <c:v>45187</c:v>
                </c:pt>
                <c:pt idx="13">
                  <c:v>45194</c:v>
                </c:pt>
                <c:pt idx="14">
                  <c:v>45201</c:v>
                </c:pt>
                <c:pt idx="15">
                  <c:v>45208</c:v>
                </c:pt>
                <c:pt idx="16">
                  <c:v>45215</c:v>
                </c:pt>
                <c:pt idx="17">
                  <c:v>45222</c:v>
                </c:pt>
                <c:pt idx="18">
                  <c:v>45229</c:v>
                </c:pt>
                <c:pt idx="19">
                  <c:v>45236</c:v>
                </c:pt>
                <c:pt idx="20">
                  <c:v>45243</c:v>
                </c:pt>
                <c:pt idx="21">
                  <c:v>45250</c:v>
                </c:pt>
                <c:pt idx="22">
                  <c:v>45257</c:v>
                </c:pt>
                <c:pt idx="23">
                  <c:v>45264</c:v>
                </c:pt>
                <c:pt idx="24">
                  <c:v>45271</c:v>
                </c:pt>
                <c:pt idx="25">
                  <c:v>45278</c:v>
                </c:pt>
                <c:pt idx="26">
                  <c:v>45285</c:v>
                </c:pt>
                <c:pt idx="27">
                  <c:v>45292</c:v>
                </c:pt>
                <c:pt idx="28">
                  <c:v>45299</c:v>
                </c:pt>
                <c:pt idx="29">
                  <c:v>45306</c:v>
                </c:pt>
                <c:pt idx="30">
                  <c:v>45313</c:v>
                </c:pt>
                <c:pt idx="31">
                  <c:v>45320</c:v>
                </c:pt>
                <c:pt idx="32">
                  <c:v>45327</c:v>
                </c:pt>
                <c:pt idx="33">
                  <c:v>45334</c:v>
                </c:pt>
                <c:pt idx="34">
                  <c:v>45341</c:v>
                </c:pt>
                <c:pt idx="35">
                  <c:v>45348</c:v>
                </c:pt>
                <c:pt idx="36">
                  <c:v>45355</c:v>
                </c:pt>
                <c:pt idx="37">
                  <c:v>45362</c:v>
                </c:pt>
                <c:pt idx="38">
                  <c:v>45369</c:v>
                </c:pt>
                <c:pt idx="39">
                  <c:v>45376</c:v>
                </c:pt>
                <c:pt idx="40">
                  <c:v>45383</c:v>
                </c:pt>
                <c:pt idx="41">
                  <c:v>45390</c:v>
                </c:pt>
                <c:pt idx="42">
                  <c:v>45397</c:v>
                </c:pt>
                <c:pt idx="43">
                  <c:v>45404</c:v>
                </c:pt>
                <c:pt idx="44">
                  <c:v>45411</c:v>
                </c:pt>
                <c:pt idx="45">
                  <c:v>45418</c:v>
                </c:pt>
                <c:pt idx="46">
                  <c:v>45425</c:v>
                </c:pt>
                <c:pt idx="47">
                  <c:v>45432</c:v>
                </c:pt>
                <c:pt idx="48">
                  <c:v>45439</c:v>
                </c:pt>
                <c:pt idx="49">
                  <c:v>45446</c:v>
                </c:pt>
                <c:pt idx="50">
                  <c:v>45453</c:v>
                </c:pt>
                <c:pt idx="51">
                  <c:v>45460</c:v>
                </c:pt>
                <c:pt idx="52">
                  <c:v>45467</c:v>
                </c:pt>
                <c:pt idx="53">
                  <c:v>45474</c:v>
                </c:pt>
                <c:pt idx="54">
                  <c:v>45481</c:v>
                </c:pt>
                <c:pt idx="55">
                  <c:v>45488</c:v>
                </c:pt>
                <c:pt idx="56">
                  <c:v>45495</c:v>
                </c:pt>
                <c:pt idx="57">
                  <c:v>45502</c:v>
                </c:pt>
                <c:pt idx="58">
                  <c:v>45509</c:v>
                </c:pt>
                <c:pt idx="59">
                  <c:v>45516</c:v>
                </c:pt>
                <c:pt idx="60">
                  <c:v>45523</c:v>
                </c:pt>
                <c:pt idx="61">
                  <c:v>45530</c:v>
                </c:pt>
                <c:pt idx="62">
                  <c:v>45537</c:v>
                </c:pt>
                <c:pt idx="63">
                  <c:v>45544</c:v>
                </c:pt>
                <c:pt idx="64">
                  <c:v>45551</c:v>
                </c:pt>
                <c:pt idx="65">
                  <c:v>45558</c:v>
                </c:pt>
                <c:pt idx="66">
                  <c:v>45565</c:v>
                </c:pt>
                <c:pt idx="67">
                  <c:v>45572</c:v>
                </c:pt>
                <c:pt idx="68">
                  <c:v>45579</c:v>
                </c:pt>
                <c:pt idx="69">
                  <c:v>45586</c:v>
                </c:pt>
                <c:pt idx="70">
                  <c:v>45593</c:v>
                </c:pt>
                <c:pt idx="71">
                  <c:v>45600</c:v>
                </c:pt>
                <c:pt idx="72">
                  <c:v>45607</c:v>
                </c:pt>
                <c:pt idx="73">
                  <c:v>45614</c:v>
                </c:pt>
                <c:pt idx="74">
                  <c:v>45621</c:v>
                </c:pt>
                <c:pt idx="75">
                  <c:v>45628</c:v>
                </c:pt>
                <c:pt idx="76">
                  <c:v>45635</c:v>
                </c:pt>
                <c:pt idx="77">
                  <c:v>45642</c:v>
                </c:pt>
                <c:pt idx="78">
                  <c:v>45649</c:v>
                </c:pt>
                <c:pt idx="79">
                  <c:v>45656</c:v>
                </c:pt>
                <c:pt idx="80">
                  <c:v>45663</c:v>
                </c:pt>
                <c:pt idx="81">
                  <c:v>45670</c:v>
                </c:pt>
                <c:pt idx="82">
                  <c:v>45677</c:v>
                </c:pt>
                <c:pt idx="83">
                  <c:v>45684</c:v>
                </c:pt>
                <c:pt idx="84">
                  <c:v>45691</c:v>
                </c:pt>
                <c:pt idx="85">
                  <c:v>45698</c:v>
                </c:pt>
                <c:pt idx="86">
                  <c:v>45705</c:v>
                </c:pt>
                <c:pt idx="87">
                  <c:v>45712</c:v>
                </c:pt>
                <c:pt idx="88">
                  <c:v>45719</c:v>
                </c:pt>
                <c:pt idx="89">
                  <c:v>45726</c:v>
                </c:pt>
                <c:pt idx="90">
                  <c:v>45733</c:v>
                </c:pt>
                <c:pt idx="91">
                  <c:v>45740</c:v>
                </c:pt>
                <c:pt idx="92">
                  <c:v>45747</c:v>
                </c:pt>
                <c:pt idx="93">
                  <c:v>45754</c:v>
                </c:pt>
                <c:pt idx="94">
                  <c:v>45761</c:v>
                </c:pt>
                <c:pt idx="95">
                  <c:v>45768</c:v>
                </c:pt>
                <c:pt idx="96">
                  <c:v>45775</c:v>
                </c:pt>
                <c:pt idx="97">
                  <c:v>45782</c:v>
                </c:pt>
                <c:pt idx="98">
                  <c:v>45789</c:v>
                </c:pt>
                <c:pt idx="99">
                  <c:v>45796</c:v>
                </c:pt>
                <c:pt idx="100">
                  <c:v>45803</c:v>
                </c:pt>
                <c:pt idx="101">
                  <c:v>45810</c:v>
                </c:pt>
                <c:pt idx="102">
                  <c:v>45817</c:v>
                </c:pt>
                <c:pt idx="103">
                  <c:v>45824</c:v>
                </c:pt>
                <c:pt idx="104">
                  <c:v>45831</c:v>
                </c:pt>
                <c:pt idx="105">
                  <c:v>45838</c:v>
                </c:pt>
                <c:pt idx="106">
                  <c:v>45845</c:v>
                </c:pt>
                <c:pt idx="107">
                  <c:v>45852</c:v>
                </c:pt>
                <c:pt idx="108">
                  <c:v>45859</c:v>
                </c:pt>
                <c:pt idx="109">
                  <c:v>45866</c:v>
                </c:pt>
                <c:pt idx="110">
                  <c:v>45873</c:v>
                </c:pt>
                <c:pt idx="111">
                  <c:v>45880</c:v>
                </c:pt>
                <c:pt idx="112">
                  <c:v>45887</c:v>
                </c:pt>
                <c:pt idx="113">
                  <c:v>45894</c:v>
                </c:pt>
                <c:pt idx="114">
                  <c:v>45901</c:v>
                </c:pt>
                <c:pt idx="115">
                  <c:v>45908</c:v>
                </c:pt>
                <c:pt idx="116">
                  <c:v>45915</c:v>
                </c:pt>
                <c:pt idx="117">
                  <c:v>45922</c:v>
                </c:pt>
                <c:pt idx="118">
                  <c:v>45929</c:v>
                </c:pt>
                <c:pt idx="119">
                  <c:v>45936</c:v>
                </c:pt>
                <c:pt idx="120">
                  <c:v>45943</c:v>
                </c:pt>
                <c:pt idx="121">
                  <c:v>45950</c:v>
                </c:pt>
                <c:pt idx="122">
                  <c:v>45957</c:v>
                </c:pt>
                <c:pt idx="123">
                  <c:v>45964</c:v>
                </c:pt>
                <c:pt idx="124">
                  <c:v>45971</c:v>
                </c:pt>
                <c:pt idx="125">
                  <c:v>45978</c:v>
                </c:pt>
                <c:pt idx="126">
                  <c:v>45985</c:v>
                </c:pt>
                <c:pt idx="127">
                  <c:v>45992</c:v>
                </c:pt>
                <c:pt idx="128">
                  <c:v>45999</c:v>
                </c:pt>
                <c:pt idx="129">
                  <c:v>46006</c:v>
                </c:pt>
                <c:pt idx="130">
                  <c:v>46013</c:v>
                </c:pt>
                <c:pt idx="131">
                  <c:v>46020</c:v>
                </c:pt>
                <c:pt idx="132">
                  <c:v>46027</c:v>
                </c:pt>
                <c:pt idx="133">
                  <c:v>46034</c:v>
                </c:pt>
                <c:pt idx="134">
                  <c:v>46041</c:v>
                </c:pt>
                <c:pt idx="135">
                  <c:v>46048</c:v>
                </c:pt>
                <c:pt idx="136">
                  <c:v>46055</c:v>
                </c:pt>
                <c:pt idx="137">
                  <c:v>46062</c:v>
                </c:pt>
                <c:pt idx="138">
                  <c:v>46069</c:v>
                </c:pt>
                <c:pt idx="139">
                  <c:v>46076</c:v>
                </c:pt>
                <c:pt idx="140">
                  <c:v>46083</c:v>
                </c:pt>
                <c:pt idx="141">
                  <c:v>46090</c:v>
                </c:pt>
                <c:pt idx="142">
                  <c:v>46097</c:v>
                </c:pt>
                <c:pt idx="143">
                  <c:v>46104</c:v>
                </c:pt>
                <c:pt idx="144">
                  <c:v>46111</c:v>
                </c:pt>
                <c:pt idx="145">
                  <c:v>46118</c:v>
                </c:pt>
                <c:pt idx="146">
                  <c:v>46125</c:v>
                </c:pt>
                <c:pt idx="147">
                  <c:v>46132</c:v>
                </c:pt>
                <c:pt idx="148">
                  <c:v>46139</c:v>
                </c:pt>
                <c:pt idx="149">
                  <c:v>46146</c:v>
                </c:pt>
                <c:pt idx="150">
                  <c:v>46153</c:v>
                </c:pt>
                <c:pt idx="151">
                  <c:v>46160</c:v>
                </c:pt>
                <c:pt idx="152">
                  <c:v>46167</c:v>
                </c:pt>
                <c:pt idx="153">
                  <c:v>46174</c:v>
                </c:pt>
                <c:pt idx="154">
                  <c:v>46181</c:v>
                </c:pt>
                <c:pt idx="155">
                  <c:v>46188</c:v>
                </c:pt>
                <c:pt idx="156">
                  <c:v>46195</c:v>
                </c:pt>
              </c:numCache>
            </c:numRef>
          </c:cat>
          <c:val>
            <c:numRef>
              <c:f>'MGO Prices'!$L$11:$L$167</c:f>
              <c:numCache>
                <c:formatCode>0.0</c:formatCode>
                <c:ptCount val="157"/>
                <c:pt idx="0">
                  <c:v>773.79566436465689</c:v>
                </c:pt>
                <c:pt idx="1">
                  <c:v>785.10392198547834</c:v>
                </c:pt>
                <c:pt idx="2">
                  <c:v>807.7204372271209</c:v>
                </c:pt>
                <c:pt idx="3">
                  <c:v>838.55821654001477</c:v>
                </c:pt>
                <c:pt idx="4">
                  <c:v>883.8019657509027</c:v>
                </c:pt>
                <c:pt idx="5">
                  <c:v>943.43024740457952</c:v>
                </c:pt>
                <c:pt idx="6">
                  <c:v>972.21003101776</c:v>
                </c:pt>
                <c:pt idx="7">
                  <c:v>970.1520353180465</c:v>
                </c:pt>
                <c:pt idx="8">
                  <c:v>968.094039618333</c:v>
                </c:pt>
                <c:pt idx="9">
                  <c:v>982.48929078872459</c:v>
                </c:pt>
                <c:pt idx="10">
                  <c:v>1003.0478103306538</c:v>
                </c:pt>
                <c:pt idx="11">
                  <c:v>1023.6170486001857</c:v>
                </c:pt>
                <c:pt idx="12">
                  <c:v>1023.6170486001857</c:v>
                </c:pt>
                <c:pt idx="13">
                  <c:v>1013.337788829221</c:v>
                </c:pt>
                <c:pt idx="14">
                  <c:v>986.60528218815159</c:v>
                </c:pt>
                <c:pt idx="15">
                  <c:v>957.81477984736853</c:v>
                </c:pt>
                <c:pt idx="16">
                  <c:v>959.87277554708191</c:v>
                </c:pt>
                <c:pt idx="17">
                  <c:v>945.47752437669044</c:v>
                </c:pt>
                <c:pt idx="18">
                  <c:v>914.63974506379657</c:v>
                </c:pt>
                <c:pt idx="19">
                  <c:v>881.74397005118931</c:v>
                </c:pt>
                <c:pt idx="20">
                  <c:v>855.01146341011963</c:v>
                </c:pt>
                <c:pt idx="21">
                  <c:v>852.95346771040624</c:v>
                </c:pt>
                <c:pt idx="22">
                  <c:v>840.61621223972816</c:v>
                </c:pt>
                <c:pt idx="23">
                  <c:v>815.9417012983721</c:v>
                </c:pt>
                <c:pt idx="24">
                  <c:v>798.47017530601295</c:v>
                </c:pt>
                <c:pt idx="25">
                  <c:v>811.83642862654779</c:v>
                </c:pt>
                <c:pt idx="26">
                  <c:v>813.89442432626129</c:v>
                </c:pt>
                <c:pt idx="27">
                  <c:v>776.77475757564991</c:v>
                </c:pt>
                <c:pt idx="28">
                  <c:v>782.69435527492885</c:v>
                </c:pt>
                <c:pt idx="29">
                  <c:v>795.5321610679739</c:v>
                </c:pt>
                <c:pt idx="30">
                  <c:v>811.33491318691881</c:v>
                </c:pt>
                <c:pt idx="31">
                  <c:v>831.08063212120931</c:v>
                </c:pt>
                <c:pt idx="32">
                  <c:v>840.95349158835472</c:v>
                </c:pt>
                <c:pt idx="33">
                  <c:v>848.86001512408723</c:v>
                </c:pt>
                <c:pt idx="34">
                  <c:v>837.99884021497542</c:v>
                </c:pt>
                <c:pt idx="35">
                  <c:v>821.207772654064</c:v>
                </c:pt>
                <c:pt idx="36">
                  <c:v>813.31154407085194</c:v>
                </c:pt>
                <c:pt idx="37">
                  <c:v>813.31154407085194</c:v>
                </c:pt>
                <c:pt idx="38">
                  <c:v>819.23114177013088</c:v>
                </c:pt>
                <c:pt idx="39">
                  <c:v>813.31154407085194</c:v>
                </c:pt>
                <c:pt idx="40">
                  <c:v>819.23114177013088</c:v>
                </c:pt>
                <c:pt idx="41">
                  <c:v>831.08063212120931</c:v>
                </c:pt>
                <c:pt idx="42">
                  <c:v>817.25451088619775</c:v>
                </c:pt>
                <c:pt idx="43">
                  <c:v>797.50879195190703</c:v>
                </c:pt>
                <c:pt idx="44">
                  <c:v>781.71633478548279</c:v>
                </c:pt>
                <c:pt idx="45">
                  <c:v>764.92526722457137</c:v>
                </c:pt>
                <c:pt idx="46">
                  <c:v>754.06409231545956</c:v>
                </c:pt>
                <c:pt idx="47">
                  <c:v>752.08746143152632</c:v>
                </c:pt>
                <c:pt idx="48">
                  <c:v>746.16786373224738</c:v>
                </c:pt>
                <c:pt idx="49">
                  <c:v>730.36511161330259</c:v>
                </c:pt>
                <c:pt idx="50">
                  <c:v>742.21460196438113</c:v>
                </c:pt>
                <c:pt idx="51">
                  <c:v>761.96032089867163</c:v>
                </c:pt>
                <c:pt idx="52">
                  <c:v>778.75138845958315</c:v>
                </c:pt>
                <c:pt idx="53">
                  <c:v>787.63593248476184</c:v>
                </c:pt>
                <c:pt idx="54">
                  <c:v>777.76307301761653</c:v>
                </c:pt>
                <c:pt idx="55">
                  <c:v>765.91358266653799</c:v>
                </c:pt>
                <c:pt idx="56">
                  <c:v>752.08746143152632</c:v>
                </c:pt>
                <c:pt idx="57">
                  <c:v>738.26134019651477</c:v>
                </c:pt>
                <c:pt idx="58">
                  <c:v>718.51562126222404</c:v>
                </c:pt>
                <c:pt idx="59">
                  <c:v>720.49225214615728</c:v>
                </c:pt>
                <c:pt idx="60">
                  <c:v>707.65444635311223</c:v>
                </c:pt>
                <c:pt idx="61">
                  <c:v>696.79327144400031</c:v>
                </c:pt>
                <c:pt idx="62">
                  <c:v>677.0475525097097</c:v>
                </c:pt>
                <c:pt idx="63">
                  <c:v>653.34857180755273</c:v>
                </c:pt>
                <c:pt idx="64">
                  <c:v>645.45234322434067</c:v>
                </c:pt>
                <c:pt idx="65">
                  <c:v>655.32520269148586</c:v>
                </c:pt>
                <c:pt idx="66">
                  <c:v>677.0475525097097</c:v>
                </c:pt>
                <c:pt idx="67">
                  <c:v>698.76990232793344</c:v>
                </c:pt>
                <c:pt idx="68">
                  <c:v>691.86198918668788</c:v>
                </c:pt>
                <c:pt idx="69">
                  <c:v>679.02418339364294</c:v>
                </c:pt>
                <c:pt idx="70">
                  <c:v>681.00081427757607</c:v>
                </c:pt>
                <c:pt idx="71">
                  <c:v>698.76990232793344</c:v>
                </c:pt>
                <c:pt idx="72">
                  <c:v>692.84000967613406</c:v>
                </c:pt>
                <c:pt idx="73">
                  <c:v>692.84000967613406</c:v>
                </c:pt>
                <c:pt idx="74">
                  <c:v>693.82832511810057</c:v>
                </c:pt>
                <c:pt idx="75">
                  <c:v>686.92041197685501</c:v>
                </c:pt>
                <c:pt idx="76">
                  <c:v>688.89704286078813</c:v>
                </c:pt>
                <c:pt idx="77">
                  <c:v>696.79327144400031</c:v>
                </c:pt>
                <c:pt idx="78">
                  <c:v>696.79327144400031</c:v>
                </c:pt>
                <c:pt idx="79">
                  <c:v>708.64276179507885</c:v>
                </c:pt>
                <c:pt idx="80">
                  <c:v>710.4</c:v>
                </c:pt>
                <c:pt idx="81">
                  <c:v>732.46</c:v>
                </c:pt>
                <c:pt idx="82">
                  <c:v>734.38</c:v>
                </c:pt>
                <c:pt idx="83">
                  <c:v>717.11</c:v>
                </c:pt>
                <c:pt idx="84">
                  <c:v>699.85</c:v>
                </c:pt>
                <c:pt idx="85">
                  <c:v>697.93</c:v>
                </c:pt>
                <c:pt idx="86">
                  <c:v>690.26</c:v>
                </c:pt>
                <c:pt idx="87">
                  <c:v>674.91</c:v>
                </c:pt>
                <c:pt idx="88">
                  <c:v>655.73</c:v>
                </c:pt>
                <c:pt idx="89">
                  <c:v>646.14</c:v>
                </c:pt>
                <c:pt idx="90">
                  <c:v>646.14</c:v>
                </c:pt>
                <c:pt idx="91">
                  <c:v>651.89</c:v>
                </c:pt>
                <c:pt idx="92">
                  <c:v>644.22</c:v>
                </c:pt>
                <c:pt idx="93">
                  <c:v>615.45000000000005</c:v>
                </c:pt>
                <c:pt idx="94">
                  <c:v>605.86</c:v>
                </c:pt>
                <c:pt idx="95">
                  <c:v>613.53</c:v>
                </c:pt>
                <c:pt idx="96">
                  <c:v>607.77</c:v>
                </c:pt>
                <c:pt idx="97">
                  <c:v>598.17999999999995</c:v>
                </c:pt>
                <c:pt idx="98">
                  <c:v>605.86</c:v>
                </c:pt>
                <c:pt idx="99">
                  <c:v>611.61</c:v>
                </c:pt>
                <c:pt idx="100">
                  <c:v>605.86</c:v>
                </c:pt>
                <c:pt idx="101">
                  <c:v>611.61</c:v>
                </c:pt>
                <c:pt idx="102">
                  <c:v>642.29999999999995</c:v>
                </c:pt>
                <c:pt idx="103">
                  <c:v>678.75</c:v>
                </c:pt>
                <c:pt idx="104">
                  <c:v>679.71</c:v>
                </c:pt>
                <c:pt idx="105">
                  <c:v>671.08</c:v>
                </c:pt>
                <c:pt idx="106">
                  <c:v>680.67</c:v>
                </c:pt>
                <c:pt idx="107">
                  <c:v>688.34</c:v>
                </c:pt>
                <c:pt idx="108">
                  <c:v>692.18</c:v>
                </c:pt>
                <c:pt idx="109">
                  <c:v>692.18</c:v>
                </c:pt>
                <c:pt idx="110">
                  <c:v>674.91</c:v>
                </c:pt>
                <c:pt idx="111">
                  <c:v>657.65</c:v>
                </c:pt>
                <c:pt idx="112">
                  <c:v>648.05999999999995</c:v>
                </c:pt>
                <c:pt idx="113">
                  <c:v>655.73</c:v>
                </c:pt>
                <c:pt idx="114">
                  <c:v>667.24</c:v>
                </c:pt>
                <c:pt idx="115">
                  <c:v>671.08</c:v>
                </c:pt>
                <c:pt idx="116">
                  <c:v>676.83</c:v>
                </c:pt>
                <c:pt idx="117">
                  <c:v>686.42</c:v>
                </c:pt>
                <c:pt idx="118">
                  <c:v>686.42</c:v>
                </c:pt>
                <c:pt idx="119">
                  <c:v>678.75</c:v>
                </c:pt>
                <c:pt idx="120">
                  <c:v>669.16</c:v>
                </c:pt>
                <c:pt idx="121">
                  <c:v>684.5</c:v>
                </c:pt>
                <c:pt idx="122">
                  <c:v>713.28</c:v>
                </c:pt>
                <c:pt idx="123">
                  <c:v>738.22</c:v>
                </c:pt>
                <c:pt idx="124">
                  <c:v>745.89</c:v>
                </c:pt>
                <c:pt idx="125">
                  <c:v>734.38</c:v>
                </c:pt>
                <c:pt idx="126">
                  <c:v>701.77</c:v>
                </c:pt>
                <c:pt idx="127">
                  <c:v>671.08</c:v>
                </c:pt>
                <c:pt idx="128">
                  <c:v>651.89</c:v>
                </c:pt>
                <c:pt idx="129">
                  <c:v>631.75</c:v>
                </c:pt>
                <c:pt idx="130">
                  <c:v>615.45000000000005</c:v>
                </c:pt>
                <c:pt idx="131">
                  <c:v>609.69000000000005</c:v>
                </c:pt>
                <c:pt idx="132">
                  <c:v>591.79162609542357</c:v>
                </c:pt>
                <c:pt idx="133">
                  <c:v>602.9990262901656</c:v>
                </c:pt>
                <c:pt idx="134">
                  <c:v>617.94547224926976</c:v>
                </c:pt>
                <c:pt idx="135">
                  <c:v>638.49074975657265</c:v>
                </c:pt>
                <c:pt idx="136">
                  <c:v>653.43719571567681</c:v>
                </c:pt>
                <c:pt idx="137">
                  <c:v>659.03602726387544</c:v>
                </c:pt>
                <c:pt idx="138">
                  <c:v>668.3739045764363</c:v>
                </c:pt>
                <c:pt idx="139">
                  <c:v>789.78578383641684</c:v>
                </c:pt>
                <c:pt idx="140">
                  <c:v>1105.4430379746836</c:v>
                </c:pt>
                <c:pt idx="141">
                  <c:v>1479.0068159688415</c:v>
                </c:pt>
                <c:pt idx="142">
                  <c:v>1747.9746835443041</c:v>
                </c:pt>
                <c:pt idx="143">
                  <c:v>1744.2356377799417</c:v>
                </c:pt>
                <c:pt idx="144">
                  <c:v>1770.3894839337879</c:v>
                </c:pt>
                <c:pt idx="145">
                  <c:v>1658.3154819863682</c:v>
                </c:pt>
                <c:pt idx="146">
                  <c:v>1475.2677702044791</c:v>
                </c:pt>
                <c:pt idx="147">
                  <c:v>1296.8938656280432</c:v>
                </c:pt>
                <c:pt idx="148">
                  <c:v>1249.2697176241481</c:v>
                </c:pt>
                <c:pt idx="149">
                  <c:v>1206.3096397273614</c:v>
                </c:pt>
                <c:pt idx="150">
                  <c:v>1185.7643622200585</c:v>
                </c:pt>
                <c:pt idx="151">
                  <c:v>1167.0788704965921</c:v>
                </c:pt>
                <c:pt idx="152">
                  <c:v>1111.9863680623175</c:v>
                </c:pt>
                <c:pt idx="153">
                  <c:v>1096.1051606621229</c:v>
                </c:pt>
                <c:pt idx="154">
                  <c:v>1055.0146056475171</c:v>
                </c:pt>
                <c:pt idx="155">
                  <c:v>963.48588120740033</c:v>
                </c:pt>
                <c:pt idx="156">
                  <c:v>896.25121713729322</c:v>
                </c:pt>
              </c:numCache>
            </c:numRef>
          </c:val>
          <c:smooth val="0"/>
          <c:extLst>
            <c:ext xmlns:c16="http://schemas.microsoft.com/office/drawing/2014/chart" uri="{C3380CC4-5D6E-409C-BE32-E72D297353CC}">
              <c16:uniqueId val="{00000001-B2AF-4711-A23C-DB486985DDDF}"/>
            </c:ext>
          </c:extLst>
        </c:ser>
        <c:ser>
          <c:idx val="2"/>
          <c:order val="2"/>
          <c:tx>
            <c:strRef>
              <c:f>'MGO Prices'!$M$10</c:f>
              <c:strCache>
                <c:ptCount val="1"/>
                <c:pt idx="0">
                  <c:v>Average</c:v>
                </c:pt>
              </c:strCache>
            </c:strRef>
          </c:tx>
          <c:spPr>
            <a:ln w="28575" cap="rnd">
              <a:solidFill>
                <a:schemeClr val="accent3"/>
              </a:solidFill>
              <a:round/>
            </a:ln>
            <a:effectLst/>
          </c:spPr>
          <c:marker>
            <c:symbol val="none"/>
          </c:marker>
          <c:cat>
            <c:numRef>
              <c:f>'MGO Prices'!$C$11:$C$167</c:f>
              <c:numCache>
                <c:formatCode>yyyy\-mm\-dd</c:formatCode>
                <c:ptCount val="157"/>
                <c:pt idx="0">
                  <c:v>45103</c:v>
                </c:pt>
                <c:pt idx="1">
                  <c:v>45110</c:v>
                </c:pt>
                <c:pt idx="2">
                  <c:v>45117</c:v>
                </c:pt>
                <c:pt idx="3">
                  <c:v>45124</c:v>
                </c:pt>
                <c:pt idx="4">
                  <c:v>45131</c:v>
                </c:pt>
                <c:pt idx="5">
                  <c:v>45138</c:v>
                </c:pt>
                <c:pt idx="6">
                  <c:v>45145</c:v>
                </c:pt>
                <c:pt idx="7">
                  <c:v>45152</c:v>
                </c:pt>
                <c:pt idx="8">
                  <c:v>45159</c:v>
                </c:pt>
                <c:pt idx="9">
                  <c:v>45166</c:v>
                </c:pt>
                <c:pt idx="10">
                  <c:v>45173</c:v>
                </c:pt>
                <c:pt idx="11">
                  <c:v>45180</c:v>
                </c:pt>
                <c:pt idx="12">
                  <c:v>45187</c:v>
                </c:pt>
                <c:pt idx="13">
                  <c:v>45194</c:v>
                </c:pt>
                <c:pt idx="14">
                  <c:v>45201</c:v>
                </c:pt>
                <c:pt idx="15">
                  <c:v>45208</c:v>
                </c:pt>
                <c:pt idx="16">
                  <c:v>45215</c:v>
                </c:pt>
                <c:pt idx="17">
                  <c:v>45222</c:v>
                </c:pt>
                <c:pt idx="18">
                  <c:v>45229</c:v>
                </c:pt>
                <c:pt idx="19">
                  <c:v>45236</c:v>
                </c:pt>
                <c:pt idx="20">
                  <c:v>45243</c:v>
                </c:pt>
                <c:pt idx="21">
                  <c:v>45250</c:v>
                </c:pt>
                <c:pt idx="22">
                  <c:v>45257</c:v>
                </c:pt>
                <c:pt idx="23">
                  <c:v>45264</c:v>
                </c:pt>
                <c:pt idx="24">
                  <c:v>45271</c:v>
                </c:pt>
                <c:pt idx="25">
                  <c:v>45278</c:v>
                </c:pt>
                <c:pt idx="26">
                  <c:v>45285</c:v>
                </c:pt>
                <c:pt idx="27">
                  <c:v>45292</c:v>
                </c:pt>
                <c:pt idx="28">
                  <c:v>45299</c:v>
                </c:pt>
                <c:pt idx="29">
                  <c:v>45306</c:v>
                </c:pt>
                <c:pt idx="30">
                  <c:v>45313</c:v>
                </c:pt>
                <c:pt idx="31">
                  <c:v>45320</c:v>
                </c:pt>
                <c:pt idx="32">
                  <c:v>45327</c:v>
                </c:pt>
                <c:pt idx="33">
                  <c:v>45334</c:v>
                </c:pt>
                <c:pt idx="34">
                  <c:v>45341</c:v>
                </c:pt>
                <c:pt idx="35">
                  <c:v>45348</c:v>
                </c:pt>
                <c:pt idx="36">
                  <c:v>45355</c:v>
                </c:pt>
                <c:pt idx="37">
                  <c:v>45362</c:v>
                </c:pt>
                <c:pt idx="38">
                  <c:v>45369</c:v>
                </c:pt>
                <c:pt idx="39">
                  <c:v>45376</c:v>
                </c:pt>
                <c:pt idx="40">
                  <c:v>45383</c:v>
                </c:pt>
                <c:pt idx="41">
                  <c:v>45390</c:v>
                </c:pt>
                <c:pt idx="42">
                  <c:v>45397</c:v>
                </c:pt>
                <c:pt idx="43">
                  <c:v>45404</c:v>
                </c:pt>
                <c:pt idx="44">
                  <c:v>45411</c:v>
                </c:pt>
                <c:pt idx="45">
                  <c:v>45418</c:v>
                </c:pt>
                <c:pt idx="46">
                  <c:v>45425</c:v>
                </c:pt>
                <c:pt idx="47">
                  <c:v>45432</c:v>
                </c:pt>
                <c:pt idx="48">
                  <c:v>45439</c:v>
                </c:pt>
                <c:pt idx="49">
                  <c:v>45446</c:v>
                </c:pt>
                <c:pt idx="50">
                  <c:v>45453</c:v>
                </c:pt>
                <c:pt idx="51">
                  <c:v>45460</c:v>
                </c:pt>
                <c:pt idx="52">
                  <c:v>45467</c:v>
                </c:pt>
                <c:pt idx="53">
                  <c:v>45474</c:v>
                </c:pt>
                <c:pt idx="54">
                  <c:v>45481</c:v>
                </c:pt>
                <c:pt idx="55">
                  <c:v>45488</c:v>
                </c:pt>
                <c:pt idx="56">
                  <c:v>45495</c:v>
                </c:pt>
                <c:pt idx="57">
                  <c:v>45502</c:v>
                </c:pt>
                <c:pt idx="58">
                  <c:v>45509</c:v>
                </c:pt>
                <c:pt idx="59">
                  <c:v>45516</c:v>
                </c:pt>
                <c:pt idx="60">
                  <c:v>45523</c:v>
                </c:pt>
                <c:pt idx="61">
                  <c:v>45530</c:v>
                </c:pt>
                <c:pt idx="62">
                  <c:v>45537</c:v>
                </c:pt>
                <c:pt idx="63">
                  <c:v>45544</c:v>
                </c:pt>
                <c:pt idx="64">
                  <c:v>45551</c:v>
                </c:pt>
                <c:pt idx="65">
                  <c:v>45558</c:v>
                </c:pt>
                <c:pt idx="66">
                  <c:v>45565</c:v>
                </c:pt>
                <c:pt idx="67">
                  <c:v>45572</c:v>
                </c:pt>
                <c:pt idx="68">
                  <c:v>45579</c:v>
                </c:pt>
                <c:pt idx="69">
                  <c:v>45586</c:v>
                </c:pt>
                <c:pt idx="70">
                  <c:v>45593</c:v>
                </c:pt>
                <c:pt idx="71">
                  <c:v>45600</c:v>
                </c:pt>
                <c:pt idx="72">
                  <c:v>45607</c:v>
                </c:pt>
                <c:pt idx="73">
                  <c:v>45614</c:v>
                </c:pt>
                <c:pt idx="74">
                  <c:v>45621</c:v>
                </c:pt>
                <c:pt idx="75">
                  <c:v>45628</c:v>
                </c:pt>
                <c:pt idx="76">
                  <c:v>45635</c:v>
                </c:pt>
                <c:pt idx="77">
                  <c:v>45642</c:v>
                </c:pt>
                <c:pt idx="78">
                  <c:v>45649</c:v>
                </c:pt>
                <c:pt idx="79">
                  <c:v>45656</c:v>
                </c:pt>
                <c:pt idx="80">
                  <c:v>45663</c:v>
                </c:pt>
                <c:pt idx="81">
                  <c:v>45670</c:v>
                </c:pt>
                <c:pt idx="82">
                  <c:v>45677</c:v>
                </c:pt>
                <c:pt idx="83">
                  <c:v>45684</c:v>
                </c:pt>
                <c:pt idx="84">
                  <c:v>45691</c:v>
                </c:pt>
                <c:pt idx="85">
                  <c:v>45698</c:v>
                </c:pt>
                <c:pt idx="86">
                  <c:v>45705</c:v>
                </c:pt>
                <c:pt idx="87">
                  <c:v>45712</c:v>
                </c:pt>
                <c:pt idx="88">
                  <c:v>45719</c:v>
                </c:pt>
                <c:pt idx="89">
                  <c:v>45726</c:v>
                </c:pt>
                <c:pt idx="90">
                  <c:v>45733</c:v>
                </c:pt>
                <c:pt idx="91">
                  <c:v>45740</c:v>
                </c:pt>
                <c:pt idx="92">
                  <c:v>45747</c:v>
                </c:pt>
                <c:pt idx="93">
                  <c:v>45754</c:v>
                </c:pt>
                <c:pt idx="94">
                  <c:v>45761</c:v>
                </c:pt>
                <c:pt idx="95">
                  <c:v>45768</c:v>
                </c:pt>
                <c:pt idx="96">
                  <c:v>45775</c:v>
                </c:pt>
                <c:pt idx="97">
                  <c:v>45782</c:v>
                </c:pt>
                <c:pt idx="98">
                  <c:v>45789</c:v>
                </c:pt>
                <c:pt idx="99">
                  <c:v>45796</c:v>
                </c:pt>
                <c:pt idx="100">
                  <c:v>45803</c:v>
                </c:pt>
                <c:pt idx="101">
                  <c:v>45810</c:v>
                </c:pt>
                <c:pt idx="102">
                  <c:v>45817</c:v>
                </c:pt>
                <c:pt idx="103">
                  <c:v>45824</c:v>
                </c:pt>
                <c:pt idx="104">
                  <c:v>45831</c:v>
                </c:pt>
                <c:pt idx="105">
                  <c:v>45838</c:v>
                </c:pt>
                <c:pt idx="106">
                  <c:v>45845</c:v>
                </c:pt>
                <c:pt idx="107">
                  <c:v>45852</c:v>
                </c:pt>
                <c:pt idx="108">
                  <c:v>45859</c:v>
                </c:pt>
                <c:pt idx="109">
                  <c:v>45866</c:v>
                </c:pt>
                <c:pt idx="110">
                  <c:v>45873</c:v>
                </c:pt>
                <c:pt idx="111">
                  <c:v>45880</c:v>
                </c:pt>
                <c:pt idx="112">
                  <c:v>45887</c:v>
                </c:pt>
                <c:pt idx="113">
                  <c:v>45894</c:v>
                </c:pt>
                <c:pt idx="114">
                  <c:v>45901</c:v>
                </c:pt>
                <c:pt idx="115">
                  <c:v>45908</c:v>
                </c:pt>
                <c:pt idx="116">
                  <c:v>45915</c:v>
                </c:pt>
                <c:pt idx="117">
                  <c:v>45922</c:v>
                </c:pt>
                <c:pt idx="118">
                  <c:v>45929</c:v>
                </c:pt>
                <c:pt idx="119">
                  <c:v>45936</c:v>
                </c:pt>
                <c:pt idx="120">
                  <c:v>45943</c:v>
                </c:pt>
                <c:pt idx="121">
                  <c:v>45950</c:v>
                </c:pt>
                <c:pt idx="122">
                  <c:v>45957</c:v>
                </c:pt>
                <c:pt idx="123">
                  <c:v>45964</c:v>
                </c:pt>
                <c:pt idx="124">
                  <c:v>45971</c:v>
                </c:pt>
                <c:pt idx="125">
                  <c:v>45978</c:v>
                </c:pt>
                <c:pt idx="126">
                  <c:v>45985</c:v>
                </c:pt>
                <c:pt idx="127">
                  <c:v>45992</c:v>
                </c:pt>
                <c:pt idx="128">
                  <c:v>45999</c:v>
                </c:pt>
                <c:pt idx="129">
                  <c:v>46006</c:v>
                </c:pt>
                <c:pt idx="130">
                  <c:v>46013</c:v>
                </c:pt>
                <c:pt idx="131">
                  <c:v>46020</c:v>
                </c:pt>
                <c:pt idx="132">
                  <c:v>46027</c:v>
                </c:pt>
                <c:pt idx="133">
                  <c:v>46034</c:v>
                </c:pt>
                <c:pt idx="134">
                  <c:v>46041</c:v>
                </c:pt>
                <c:pt idx="135">
                  <c:v>46048</c:v>
                </c:pt>
                <c:pt idx="136">
                  <c:v>46055</c:v>
                </c:pt>
                <c:pt idx="137">
                  <c:v>46062</c:v>
                </c:pt>
                <c:pt idx="138">
                  <c:v>46069</c:v>
                </c:pt>
                <c:pt idx="139">
                  <c:v>46076</c:v>
                </c:pt>
                <c:pt idx="140">
                  <c:v>46083</c:v>
                </c:pt>
                <c:pt idx="141">
                  <c:v>46090</c:v>
                </c:pt>
                <c:pt idx="142">
                  <c:v>46097</c:v>
                </c:pt>
                <c:pt idx="143">
                  <c:v>46104</c:v>
                </c:pt>
                <c:pt idx="144">
                  <c:v>46111</c:v>
                </c:pt>
                <c:pt idx="145">
                  <c:v>46118</c:v>
                </c:pt>
                <c:pt idx="146">
                  <c:v>46125</c:v>
                </c:pt>
                <c:pt idx="147">
                  <c:v>46132</c:v>
                </c:pt>
                <c:pt idx="148">
                  <c:v>46139</c:v>
                </c:pt>
                <c:pt idx="149">
                  <c:v>46146</c:v>
                </c:pt>
                <c:pt idx="150">
                  <c:v>46153</c:v>
                </c:pt>
                <c:pt idx="151">
                  <c:v>46160</c:v>
                </c:pt>
                <c:pt idx="152">
                  <c:v>46167</c:v>
                </c:pt>
                <c:pt idx="153">
                  <c:v>46174</c:v>
                </c:pt>
                <c:pt idx="154">
                  <c:v>46181</c:v>
                </c:pt>
                <c:pt idx="155">
                  <c:v>46188</c:v>
                </c:pt>
                <c:pt idx="156">
                  <c:v>46195</c:v>
                </c:pt>
              </c:numCache>
            </c:numRef>
          </c:cat>
          <c:val>
            <c:numRef>
              <c:f>'MGO Prices'!$M$11:$M$167</c:f>
              <c:numCache>
                <c:formatCode>0.0</c:formatCode>
                <c:ptCount val="157"/>
                <c:pt idx="0">
                  <c:v>818.26230582435096</c:v>
                </c:pt>
                <c:pt idx="1">
                  <c:v>831.24268495118963</c:v>
                </c:pt>
                <c:pt idx="2">
                  <c:v>854.459448938582</c:v>
                </c:pt>
                <c:pt idx="3">
                  <c:v>877.20458891145677</c:v>
                </c:pt>
                <c:pt idx="4">
                  <c:v>920.89412261995699</c:v>
                </c:pt>
                <c:pt idx="5">
                  <c:v>985.51197197267879</c:v>
                </c:pt>
                <c:pt idx="6">
                  <c:v>1027.3846813525256</c:v>
                </c:pt>
                <c:pt idx="7">
                  <c:v>1052.0002392920669</c:v>
                </c:pt>
                <c:pt idx="8">
                  <c:v>1070.2059981252094</c:v>
                </c:pt>
                <c:pt idx="9">
                  <c:v>1099.3877340234899</c:v>
                </c:pt>
                <c:pt idx="10">
                  <c:v>1137.1444520039099</c:v>
                </c:pt>
                <c:pt idx="11">
                  <c:v>1166.6638278216749</c:v>
                </c:pt>
                <c:pt idx="12">
                  <c:v>1173.9900781381027</c:v>
                </c:pt>
                <c:pt idx="13">
                  <c:v>1154.1979476197648</c:v>
                </c:pt>
                <c:pt idx="14">
                  <c:v>1120.6804864062024</c:v>
                </c:pt>
                <c:pt idx="15">
                  <c:v>1085.2175761327546</c:v>
                </c:pt>
                <c:pt idx="16">
                  <c:v>1067.0118172996124</c:v>
                </c:pt>
                <c:pt idx="17">
                  <c:v>1043.3287886615037</c:v>
                </c:pt>
                <c:pt idx="18">
                  <c:v>1009.586234168285</c:v>
                </c:pt>
                <c:pt idx="19">
                  <c:v>977.56939481909706</c:v>
                </c:pt>
                <c:pt idx="20">
                  <c:v>955.96043997210575</c:v>
                </c:pt>
                <c:pt idx="21">
                  <c:v>945.772289385764</c:v>
                </c:pt>
                <c:pt idx="22">
                  <c:v>939.6036616504249</c:v>
                </c:pt>
                <c:pt idx="23">
                  <c:v>918.1072534432617</c:v>
                </c:pt>
                <c:pt idx="24">
                  <c:v>893.79717924039642</c:v>
                </c:pt>
                <c:pt idx="25">
                  <c:v>886.74425647783687</c:v>
                </c:pt>
                <c:pt idx="26">
                  <c:v>881.35809585749303</c:v>
                </c:pt>
                <c:pt idx="27">
                  <c:v>847.56285110650617</c:v>
                </c:pt>
                <c:pt idx="28">
                  <c:v>850.52264995614564</c:v>
                </c:pt>
                <c:pt idx="29">
                  <c:v>859.58220817417259</c:v>
                </c:pt>
                <c:pt idx="30">
                  <c:v>863.96271047163918</c:v>
                </c:pt>
                <c:pt idx="31">
                  <c:v>870.75737913515934</c:v>
                </c:pt>
                <c:pt idx="32">
                  <c:v>881.85019047598212</c:v>
                </c:pt>
                <c:pt idx="33">
                  <c:v>897.67867997622807</c:v>
                </c:pt>
                <c:pt idx="34">
                  <c:v>900.17005848618555</c:v>
                </c:pt>
                <c:pt idx="35">
                  <c:v>892.65474314623134</c:v>
                </c:pt>
                <c:pt idx="36">
                  <c:v>879.02937348536921</c:v>
                </c:pt>
                <c:pt idx="37">
                  <c:v>868.02921671723084</c:v>
                </c:pt>
                <c:pt idx="38">
                  <c:v>864.3899510012393</c:v>
                </c:pt>
                <c:pt idx="39">
                  <c:v>857.91442586585413</c:v>
                </c:pt>
                <c:pt idx="40">
                  <c:v>867.03060632274378</c:v>
                </c:pt>
                <c:pt idx="41">
                  <c:v>879.99195154603456</c:v>
                </c:pt>
                <c:pt idx="42">
                  <c:v>871.32360152378601</c:v>
                </c:pt>
                <c:pt idx="43">
                  <c:v>851.77348668738455</c:v>
                </c:pt>
                <c:pt idx="44">
                  <c:v>830.24159349078991</c:v>
                </c:pt>
                <c:pt idx="45">
                  <c:v>808.21039509695152</c:v>
                </c:pt>
                <c:pt idx="46">
                  <c:v>793.97762323738061</c:v>
                </c:pt>
                <c:pt idx="47">
                  <c:v>786.83292618816392</c:v>
                </c:pt>
                <c:pt idx="48">
                  <c:v>779.91471809439793</c:v>
                </c:pt>
                <c:pt idx="49">
                  <c:v>768.05493279079883</c:v>
                </c:pt>
                <c:pt idx="50">
                  <c:v>782.77671489509282</c:v>
                </c:pt>
                <c:pt idx="51">
                  <c:v>805.84770349350015</c:v>
                </c:pt>
                <c:pt idx="52">
                  <c:v>823.04027420271041</c:v>
                </c:pt>
                <c:pt idx="53">
                  <c:v>835.83690018567358</c:v>
                </c:pt>
                <c:pt idx="54">
                  <c:v>831.78068889260237</c:v>
                </c:pt>
                <c:pt idx="55">
                  <c:v>815.74115286568644</c:v>
                </c:pt>
                <c:pt idx="56">
                  <c:v>803.54678160517165</c:v>
                </c:pt>
                <c:pt idx="57">
                  <c:v>787.83668405891126</c:v>
                </c:pt>
                <c:pt idx="58">
                  <c:v>763.44794153788177</c:v>
                </c:pt>
                <c:pt idx="59">
                  <c:v>749.04015548546272</c:v>
                </c:pt>
                <c:pt idx="60">
                  <c:v>731.18870781494138</c:v>
                </c:pt>
                <c:pt idx="61">
                  <c:v>729.27384664613112</c:v>
                </c:pt>
                <c:pt idx="62">
                  <c:v>717.6456977742431</c:v>
                </c:pt>
                <c:pt idx="63">
                  <c:v>699.19714285753366</c:v>
                </c:pt>
                <c:pt idx="64">
                  <c:v>690.41040088129944</c:v>
                </c:pt>
                <c:pt idx="65">
                  <c:v>696.22704905537353</c:v>
                </c:pt>
                <c:pt idx="66">
                  <c:v>712.36438713123425</c:v>
                </c:pt>
                <c:pt idx="67">
                  <c:v>732.02259896910073</c:v>
                </c:pt>
                <c:pt idx="68">
                  <c:v>725.92798707697352</c:v>
                </c:pt>
                <c:pt idx="69">
                  <c:v>711.59226569219788</c:v>
                </c:pt>
                <c:pt idx="70">
                  <c:v>708.1846364079172</c:v>
                </c:pt>
                <c:pt idx="71">
                  <c:v>719.70468827834009</c:v>
                </c:pt>
                <c:pt idx="72">
                  <c:v>717.61996039294195</c:v>
                </c:pt>
                <c:pt idx="73">
                  <c:v>719.38039727394494</c:v>
                </c:pt>
                <c:pt idx="74">
                  <c:v>720.75477343542957</c:v>
                </c:pt>
                <c:pt idx="75">
                  <c:v>713.77994310280087</c:v>
                </c:pt>
                <c:pt idx="76">
                  <c:v>711.25253225902179</c:v>
                </c:pt>
                <c:pt idx="77">
                  <c:v>717.84130187213236</c:v>
                </c:pt>
                <c:pt idx="78">
                  <c:v>719.59659127687496</c:v>
                </c:pt>
                <c:pt idx="79">
                  <c:v>729.92242865492176</c:v>
                </c:pt>
                <c:pt idx="80">
                  <c:v>733.71</c:v>
                </c:pt>
                <c:pt idx="81">
                  <c:v>759.27</c:v>
                </c:pt>
                <c:pt idx="82">
                  <c:v>767.06500000000005</c:v>
                </c:pt>
                <c:pt idx="83">
                  <c:v>754.16000000000008</c:v>
                </c:pt>
                <c:pt idx="84">
                  <c:v>739.54500000000007</c:v>
                </c:pt>
                <c:pt idx="85">
                  <c:v>741.15</c:v>
                </c:pt>
                <c:pt idx="86">
                  <c:v>738.17000000000007</c:v>
                </c:pt>
                <c:pt idx="87">
                  <c:v>720.24</c:v>
                </c:pt>
                <c:pt idx="88">
                  <c:v>695.27</c:v>
                </c:pt>
                <c:pt idx="89">
                  <c:v>676.8</c:v>
                </c:pt>
                <c:pt idx="90">
                  <c:v>674.66499999999996</c:v>
                </c:pt>
                <c:pt idx="91">
                  <c:v>684.80500000000006</c:v>
                </c:pt>
                <c:pt idx="92">
                  <c:v>687.80500000000006</c:v>
                </c:pt>
                <c:pt idx="93">
                  <c:v>665.73</c:v>
                </c:pt>
                <c:pt idx="94">
                  <c:v>656.66000000000008</c:v>
                </c:pt>
                <c:pt idx="95">
                  <c:v>656.22499999999991</c:v>
                </c:pt>
                <c:pt idx="96">
                  <c:v>641.38</c:v>
                </c:pt>
                <c:pt idx="97">
                  <c:v>626.32999999999993</c:v>
                </c:pt>
                <c:pt idx="98">
                  <c:v>635.29500000000007</c:v>
                </c:pt>
                <c:pt idx="99">
                  <c:v>645.86500000000001</c:v>
                </c:pt>
                <c:pt idx="100">
                  <c:v>646.40499999999997</c:v>
                </c:pt>
                <c:pt idx="101">
                  <c:v>651.84500000000003</c:v>
                </c:pt>
                <c:pt idx="102">
                  <c:v>683</c:v>
                </c:pt>
                <c:pt idx="103">
                  <c:v>719.59500000000003</c:v>
                </c:pt>
                <c:pt idx="104">
                  <c:v>734.60500000000002</c:v>
                </c:pt>
                <c:pt idx="105">
                  <c:v>730.29</c:v>
                </c:pt>
                <c:pt idx="106">
                  <c:v>738.5</c:v>
                </c:pt>
                <c:pt idx="107">
                  <c:v>743.19</c:v>
                </c:pt>
                <c:pt idx="108">
                  <c:v>752.8</c:v>
                </c:pt>
                <c:pt idx="109">
                  <c:v>754.51</c:v>
                </c:pt>
                <c:pt idx="110">
                  <c:v>731.77499999999998</c:v>
                </c:pt>
                <c:pt idx="111">
                  <c:v>707.33500000000004</c:v>
                </c:pt>
                <c:pt idx="112">
                  <c:v>695.70499999999993</c:v>
                </c:pt>
                <c:pt idx="113">
                  <c:v>708.08500000000004</c:v>
                </c:pt>
                <c:pt idx="114">
                  <c:v>725.80500000000006</c:v>
                </c:pt>
                <c:pt idx="115">
                  <c:v>736.27</c:v>
                </c:pt>
                <c:pt idx="116">
                  <c:v>745.125</c:v>
                </c:pt>
                <c:pt idx="117">
                  <c:v>746.505</c:v>
                </c:pt>
                <c:pt idx="118">
                  <c:v>740.52</c:v>
                </c:pt>
                <c:pt idx="119">
                  <c:v>732.41499999999996</c:v>
                </c:pt>
                <c:pt idx="120">
                  <c:v>721.63499999999999</c:v>
                </c:pt>
                <c:pt idx="121">
                  <c:v>730.58999999999992</c:v>
                </c:pt>
                <c:pt idx="122">
                  <c:v>751.39</c:v>
                </c:pt>
                <c:pt idx="123">
                  <c:v>771.55</c:v>
                </c:pt>
                <c:pt idx="124">
                  <c:v>780.51</c:v>
                </c:pt>
                <c:pt idx="125">
                  <c:v>765.35500000000002</c:v>
                </c:pt>
                <c:pt idx="126">
                  <c:v>734.95</c:v>
                </c:pt>
                <c:pt idx="127">
                  <c:v>705.505</c:v>
                </c:pt>
                <c:pt idx="128">
                  <c:v>680.95499999999993</c:v>
                </c:pt>
                <c:pt idx="129">
                  <c:v>655.93499999999995</c:v>
                </c:pt>
                <c:pt idx="130">
                  <c:v>644.36500000000001</c:v>
                </c:pt>
                <c:pt idx="131">
                  <c:v>644.04999999999995</c:v>
                </c:pt>
                <c:pt idx="132">
                  <c:v>627.0155793573515</c:v>
                </c:pt>
                <c:pt idx="133">
                  <c:v>635.11197663096402</c:v>
                </c:pt>
                <c:pt idx="134">
                  <c:v>651.73807205452772</c:v>
                </c:pt>
                <c:pt idx="135">
                  <c:v>676.15871470301863</c:v>
                </c:pt>
                <c:pt idx="136">
                  <c:v>696.94255111976645</c:v>
                </c:pt>
                <c:pt idx="137">
                  <c:v>706.39727361246355</c:v>
                </c:pt>
                <c:pt idx="138">
                  <c:v>710.23855890944503</c:v>
                </c:pt>
                <c:pt idx="139">
                  <c:v>794.24050632911394</c:v>
                </c:pt>
                <c:pt idx="140">
                  <c:v>1009.479065238559</c:v>
                </c:pt>
                <c:pt idx="141">
                  <c:v>1282.7994157740995</c:v>
                </c:pt>
                <c:pt idx="142">
                  <c:v>1492.9990262901656</c:v>
                </c:pt>
                <c:pt idx="143">
                  <c:v>1562.273612463486</c:v>
                </c:pt>
                <c:pt idx="144">
                  <c:v>1643.1645569620255</c:v>
                </c:pt>
                <c:pt idx="145">
                  <c:v>1638.7147030185006</c:v>
                </c:pt>
                <c:pt idx="146">
                  <c:v>1512.244401168452</c:v>
                </c:pt>
                <c:pt idx="147">
                  <c:v>1383.115871470302</c:v>
                </c:pt>
                <c:pt idx="148">
                  <c:v>1330.180136319377</c:v>
                </c:pt>
                <c:pt idx="149">
                  <c:v>1300.3797468354433</c:v>
                </c:pt>
                <c:pt idx="150">
                  <c:v>1293.4371957156768</c:v>
                </c:pt>
                <c:pt idx="151">
                  <c:v>1264.5423563777995</c:v>
                </c:pt>
                <c:pt idx="152">
                  <c:v>1210.7838364167478</c:v>
                </c:pt>
                <c:pt idx="153">
                  <c:v>1182.4586173320351</c:v>
                </c:pt>
                <c:pt idx="154">
                  <c:v>1128.213242453749</c:v>
                </c:pt>
                <c:pt idx="155">
                  <c:v>1034.1918208373904</c:v>
                </c:pt>
                <c:pt idx="156">
                  <c:v>954.8101265822786</c:v>
                </c:pt>
              </c:numCache>
            </c:numRef>
          </c:val>
          <c:smooth val="0"/>
          <c:extLst>
            <c:ext xmlns:c16="http://schemas.microsoft.com/office/drawing/2014/chart" uri="{C3380CC4-5D6E-409C-BE32-E72D297353CC}">
              <c16:uniqueId val="{00000002-B2AF-4711-A23C-DB486985DDDF}"/>
            </c:ext>
          </c:extLst>
        </c:ser>
        <c:dLbls>
          <c:showLegendKey val="0"/>
          <c:showVal val="0"/>
          <c:showCatName val="0"/>
          <c:showSerName val="0"/>
          <c:showPercent val="0"/>
          <c:showBubbleSize val="0"/>
        </c:dLbls>
        <c:smooth val="0"/>
        <c:axId val="702947104"/>
        <c:axId val="702947584"/>
      </c:lineChart>
      <c:dateAx>
        <c:axId val="702947104"/>
        <c:scaling>
          <c:orientation val="minMax"/>
        </c:scaling>
        <c:delete val="0"/>
        <c:axPos val="b"/>
        <c:numFmt formatCode="yyyy\-mm\-dd"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2947584"/>
        <c:crosses val="autoZero"/>
        <c:auto val="1"/>
        <c:lblOffset val="100"/>
        <c:baseTimeUnit val="days"/>
      </c:dateAx>
      <c:valAx>
        <c:axId val="7029475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2947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4">
  <a:schemeClr val="accent4"/>
</cs:colorStyle>
</file>

<file path=xl/charts/colors2.xml><?xml version="1.0" encoding="utf-8"?>
<cs:colorStyle xmlns:cs="http://schemas.microsoft.com/office/drawing/2012/chartStyle" xmlns:a="http://schemas.openxmlformats.org/drawingml/2006/main" meth="withinLinearReversed" id="24">
  <a:schemeClr val="accent4"/>
</cs:colorStyle>
</file>

<file path=xl/charts/colors3.xml><?xml version="1.0" encoding="utf-8"?>
<cs:colorStyle xmlns:cs="http://schemas.microsoft.com/office/drawing/2012/chartStyle" xmlns:a="http://schemas.openxmlformats.org/drawingml/2006/main" meth="withinLinearReversed" id="24">
  <a:schemeClr val="accent4"/>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withinLinearReversed" id="24">
  <a:schemeClr val="accent4"/>
</cs:colorStyle>
</file>

<file path=xl/charts/colors15.xml><?xml version="1.0" encoding="utf-8"?>
<cs:colorStyle xmlns:cs="http://schemas.microsoft.com/office/drawing/2012/chartStyle" xmlns:a="http://schemas.openxmlformats.org/drawingml/2006/main" meth="withinLinearReversed" id="24">
  <a:schemeClr val="accent4"/>
</cs:colorStyle>
</file>

<file path=xl/charts/colors16.xml><?xml version="1.0" encoding="utf-8"?>
<cs:colorStyle xmlns:cs="http://schemas.microsoft.com/office/drawing/2012/chartStyle" xmlns:a="http://schemas.openxmlformats.org/drawingml/2006/main" meth="withinLinearReversed" id="24">
  <a:schemeClr val="accent4"/>
</cs:colorStyle>
</file>

<file path=xl/charts/colors17.xml><?xml version="1.0" encoding="utf-8"?>
<cs:colorStyle xmlns:cs="http://schemas.microsoft.com/office/drawing/2012/chartStyle" xmlns:a="http://schemas.openxmlformats.org/drawingml/2006/main" meth="withinLinearReversed" id="24">
  <a:schemeClr val="accent4"/>
</cs:colorStyle>
</file>

<file path=xl/charts/colors18.xml><?xml version="1.0" encoding="utf-8"?>
<cs:colorStyle xmlns:cs="http://schemas.microsoft.com/office/drawing/2012/chartStyle" xmlns:a="http://schemas.openxmlformats.org/drawingml/2006/main" meth="withinLinearReversed" id="24">
  <a:schemeClr val="accent4"/>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hyperlink" Target="https://metals.co/wp-content/uploads/2025/08/0225054-TRS-PFS-for-NORI-Area-D_31-July-2025_FOR-FILING.pdf"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chart" Target="../charts/chart1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 Id="rId4" Type="http://schemas.openxmlformats.org/officeDocument/2006/relationships/chart" Target="../charts/chart1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1</xdr:col>
      <xdr:colOff>116268</xdr:colOff>
      <xdr:row>15</xdr:row>
      <xdr:rowOff>125211</xdr:rowOff>
    </xdr:from>
    <xdr:to>
      <xdr:col>5</xdr:col>
      <xdr:colOff>17888</xdr:colOff>
      <xdr:row>15</xdr:row>
      <xdr:rowOff>3093087</xdr:rowOff>
    </xdr:to>
    <xdr:grpSp>
      <xdr:nvGrpSpPr>
        <xdr:cNvPr id="9" name="Group 8">
          <a:extLst>
            <a:ext uri="{FF2B5EF4-FFF2-40B4-BE49-F238E27FC236}">
              <a16:creationId xmlns:a16="http://schemas.microsoft.com/office/drawing/2014/main" id="{994326C9-ED5A-857F-A6E3-369C7591A286}"/>
            </a:ext>
          </a:extLst>
        </xdr:cNvPr>
        <xdr:cNvGrpSpPr/>
      </xdr:nvGrpSpPr>
      <xdr:grpSpPr>
        <a:xfrm>
          <a:off x="330916" y="4543380"/>
          <a:ext cx="2817254" cy="2967876"/>
          <a:chOff x="7862286" y="3141000"/>
          <a:chExt cx="2975450" cy="3479453"/>
        </a:xfrm>
      </xdr:grpSpPr>
      <xdr:pic>
        <xdr:nvPicPr>
          <xdr:cNvPr id="10" name="Picture 9" descr="Environmental Justice Foundation - Wikipedia">
            <a:extLst>
              <a:ext uri="{FF2B5EF4-FFF2-40B4-BE49-F238E27FC236}">
                <a16:creationId xmlns:a16="http://schemas.microsoft.com/office/drawing/2014/main" id="{325170CE-B5F6-E202-E0A2-19B13D00DA79}"/>
              </a:ext>
            </a:extLst>
          </xdr:cNvPr>
          <xdr:cNvPicPr>
            <a:picLocks noChangeAspect="1"/>
          </xdr:cNvPicPr>
        </xdr:nvPicPr>
        <xdr:blipFill>
          <a:blip xmlns:r="http://schemas.openxmlformats.org/officeDocument/2006/relationships" r:embed="rId1"/>
          <a:stretch>
            <a:fillRect/>
          </a:stretch>
        </xdr:blipFill>
        <xdr:spPr>
          <a:xfrm>
            <a:off x="8271801" y="3141000"/>
            <a:ext cx="2396199" cy="1429953"/>
          </a:xfrm>
          <a:prstGeom prst="rect">
            <a:avLst/>
          </a:prstGeom>
        </xdr:spPr>
      </xdr:pic>
      <xdr:pic>
        <xdr:nvPicPr>
          <xdr:cNvPr id="11" name="Picture 10">
            <a:extLst>
              <a:ext uri="{FF2B5EF4-FFF2-40B4-BE49-F238E27FC236}">
                <a16:creationId xmlns:a16="http://schemas.microsoft.com/office/drawing/2014/main" id="{ABA56DEC-66E8-F585-B6D7-902C1707B8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62286" y="4630250"/>
            <a:ext cx="2975450" cy="918205"/>
          </a:xfrm>
          <a:prstGeom prst="rect">
            <a:avLst/>
          </a:prstGeom>
        </xdr:spPr>
      </xdr:pic>
      <xdr:pic>
        <xdr:nvPicPr>
          <xdr:cNvPr id="12" name="Picture 11">
            <a:extLst>
              <a:ext uri="{FF2B5EF4-FFF2-40B4-BE49-F238E27FC236}">
                <a16:creationId xmlns:a16="http://schemas.microsoft.com/office/drawing/2014/main" id="{2670600E-D544-85BA-9163-EAA482605217}"/>
              </a:ext>
            </a:extLst>
          </xdr:cNvPr>
          <xdr:cNvPicPr>
            <a:picLocks noChangeAspect="1"/>
          </xdr:cNvPicPr>
        </xdr:nvPicPr>
        <xdr:blipFill>
          <a:blip xmlns:r="http://schemas.openxmlformats.org/officeDocument/2006/relationships" r:embed="rId3"/>
          <a:stretch>
            <a:fillRect/>
          </a:stretch>
        </xdr:blipFill>
        <xdr:spPr>
          <a:xfrm>
            <a:off x="8271801" y="5705159"/>
            <a:ext cx="2163309" cy="915294"/>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134053</xdr:colOff>
      <xdr:row>4</xdr:row>
      <xdr:rowOff>49389</xdr:rowOff>
    </xdr:from>
    <xdr:to>
      <xdr:col>5</xdr:col>
      <xdr:colOff>359831</xdr:colOff>
      <xdr:row>10</xdr:row>
      <xdr:rowOff>77611</xdr:rowOff>
    </xdr:to>
    <xdr:sp macro="" textlink="">
      <xdr:nvSpPr>
        <xdr:cNvPr id="2" name="Rectangle 1">
          <a:extLst>
            <a:ext uri="{FF2B5EF4-FFF2-40B4-BE49-F238E27FC236}">
              <a16:creationId xmlns:a16="http://schemas.microsoft.com/office/drawing/2014/main" id="{3A0994CE-B61D-5201-3908-18D9EDA62CDE}"/>
            </a:ext>
          </a:extLst>
        </xdr:cNvPr>
        <xdr:cNvSpPr/>
      </xdr:nvSpPr>
      <xdr:spPr>
        <a:xfrm>
          <a:off x="740831" y="783167"/>
          <a:ext cx="2652889" cy="1128888"/>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chemeClr val="tx1"/>
              </a:solidFill>
            </a:rPr>
            <a:t>TMC PFS Inputs</a:t>
          </a:r>
        </a:p>
        <a:p>
          <a:pPr algn="ctr"/>
          <a:r>
            <a:rPr lang="en-GB" sz="1100">
              <a:solidFill>
                <a:schemeClr val="tx1"/>
              </a:solidFill>
            </a:rPr>
            <a:t>This</a:t>
          </a:r>
          <a:r>
            <a:rPr lang="en-GB" sz="1100" baseline="0">
              <a:solidFill>
                <a:schemeClr val="tx1"/>
              </a:solidFill>
            </a:rPr>
            <a:t> sheet contains the (usually hard-coded) model inputs variables which have all been sourced from the 2025 NORI-D PFS</a:t>
          </a:r>
          <a:endParaRPr lang="en-GB" sz="1100">
            <a:solidFill>
              <a:schemeClr val="tx1"/>
            </a:solidFill>
          </a:endParaRPr>
        </a:p>
      </xdr:txBody>
    </xdr:sp>
    <xdr:clientData/>
  </xdr:twoCellAnchor>
  <xdr:twoCellAnchor>
    <xdr:from>
      <xdr:col>4</xdr:col>
      <xdr:colOff>165301</xdr:colOff>
      <xdr:row>9</xdr:row>
      <xdr:rowOff>16228</xdr:rowOff>
    </xdr:from>
    <xdr:to>
      <xdr:col>5</xdr:col>
      <xdr:colOff>339372</xdr:colOff>
      <xdr:row>10</xdr:row>
      <xdr:rowOff>47979</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551E4DC1-FBDE-DE8B-018A-F6E7F81CF119}"/>
            </a:ext>
          </a:extLst>
        </xdr:cNvPr>
        <xdr:cNvSpPr/>
      </xdr:nvSpPr>
      <xdr:spPr>
        <a:xfrm>
          <a:off x="2592412" y="1667228"/>
          <a:ext cx="780849" cy="21519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i="1" u="sng">
              <a:solidFill>
                <a:schemeClr val="tx1"/>
              </a:solidFill>
            </a:rPr>
            <a:t>link to PFS</a:t>
          </a:r>
        </a:p>
      </xdr:txBody>
    </xdr:sp>
    <xdr:clientData/>
  </xdr:twoCellAnchor>
  <xdr:twoCellAnchor>
    <xdr:from>
      <xdr:col>1</xdr:col>
      <xdr:colOff>131231</xdr:colOff>
      <xdr:row>11</xdr:row>
      <xdr:rowOff>95956</xdr:rowOff>
    </xdr:from>
    <xdr:to>
      <xdr:col>5</xdr:col>
      <xdr:colOff>357009</xdr:colOff>
      <xdr:row>17</xdr:row>
      <xdr:rowOff>124177</xdr:rowOff>
    </xdr:to>
    <xdr:sp macro="" textlink="">
      <xdr:nvSpPr>
        <xdr:cNvPr id="4" name="Rectangle 3">
          <a:extLst>
            <a:ext uri="{FF2B5EF4-FFF2-40B4-BE49-F238E27FC236}">
              <a16:creationId xmlns:a16="http://schemas.microsoft.com/office/drawing/2014/main" id="{5907444D-FEDC-41A0-BF46-A146407805AC}"/>
            </a:ext>
          </a:extLst>
        </xdr:cNvPr>
        <xdr:cNvSpPr/>
      </xdr:nvSpPr>
      <xdr:spPr>
        <a:xfrm>
          <a:off x="738009" y="2113845"/>
          <a:ext cx="2652889" cy="1128888"/>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chemeClr val="tx1"/>
              </a:solidFill>
            </a:rPr>
            <a:t>Scenario Selector</a:t>
          </a:r>
        </a:p>
        <a:p>
          <a:pPr algn="ctr"/>
          <a:r>
            <a:rPr lang="en-GB" sz="1100">
              <a:solidFill>
                <a:schemeClr val="tx1"/>
              </a:solidFill>
            </a:rPr>
            <a:t>This</a:t>
          </a:r>
          <a:r>
            <a:rPr lang="en-GB" sz="1100" baseline="0">
              <a:solidFill>
                <a:schemeClr val="tx1"/>
              </a:solidFill>
            </a:rPr>
            <a:t> sheet allows the user to edit certain inputs, choosing between either the input from the 2025 PFS or a pre-defined alternative. The alternative will have its own source/reasoning</a:t>
          </a:r>
          <a:endParaRPr lang="en-GB" sz="1100">
            <a:solidFill>
              <a:schemeClr val="tx1"/>
            </a:solidFill>
          </a:endParaRPr>
        </a:p>
      </xdr:txBody>
    </xdr:sp>
    <xdr:clientData/>
  </xdr:twoCellAnchor>
  <xdr:twoCellAnchor>
    <xdr:from>
      <xdr:col>7</xdr:col>
      <xdr:colOff>283633</xdr:colOff>
      <xdr:row>8</xdr:row>
      <xdr:rowOff>1411</xdr:rowOff>
    </xdr:from>
    <xdr:to>
      <xdr:col>11</xdr:col>
      <xdr:colOff>509410</xdr:colOff>
      <xdr:row>14</xdr:row>
      <xdr:rowOff>29633</xdr:rowOff>
    </xdr:to>
    <xdr:sp macro="" textlink="">
      <xdr:nvSpPr>
        <xdr:cNvPr id="5" name="Rectangle 4">
          <a:extLst>
            <a:ext uri="{FF2B5EF4-FFF2-40B4-BE49-F238E27FC236}">
              <a16:creationId xmlns:a16="http://schemas.microsoft.com/office/drawing/2014/main" id="{7CF041C4-FFC6-4FD5-9A0F-305EB8A8F79C}"/>
            </a:ext>
          </a:extLst>
        </xdr:cNvPr>
        <xdr:cNvSpPr/>
      </xdr:nvSpPr>
      <xdr:spPr>
        <a:xfrm>
          <a:off x="4531077" y="1468967"/>
          <a:ext cx="2652889" cy="1128888"/>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chemeClr val="tx1"/>
              </a:solidFill>
            </a:rPr>
            <a:t>Active Model Inputs</a:t>
          </a:r>
        </a:p>
        <a:p>
          <a:pPr algn="ctr"/>
          <a:r>
            <a:rPr lang="en-GB" sz="1100">
              <a:solidFill>
                <a:schemeClr val="tx1"/>
              </a:solidFill>
            </a:rPr>
            <a:t>This</a:t>
          </a:r>
          <a:r>
            <a:rPr lang="en-GB" sz="1100" baseline="0">
              <a:solidFill>
                <a:schemeClr val="tx1"/>
              </a:solidFill>
            </a:rPr>
            <a:t> sheet shows all the input variables for the active model. Most input variables will be, by default, in line with the PFS (from the TMC PFS Inputs sheet). Some can be changed via the Inputs Selector sheet.</a:t>
          </a:r>
          <a:endParaRPr lang="en-GB" sz="1100">
            <a:solidFill>
              <a:schemeClr val="tx1"/>
            </a:solidFill>
          </a:endParaRPr>
        </a:p>
      </xdr:txBody>
    </xdr:sp>
    <xdr:clientData/>
  </xdr:twoCellAnchor>
  <xdr:twoCellAnchor>
    <xdr:from>
      <xdr:col>12</xdr:col>
      <xdr:colOff>466759</xdr:colOff>
      <xdr:row>7</xdr:row>
      <xdr:rowOff>61451</xdr:rowOff>
    </xdr:from>
    <xdr:to>
      <xdr:col>17</xdr:col>
      <xdr:colOff>85759</xdr:colOff>
      <xdr:row>10</xdr:row>
      <xdr:rowOff>11154</xdr:rowOff>
    </xdr:to>
    <xdr:sp macro="" textlink="">
      <xdr:nvSpPr>
        <xdr:cNvPr id="6" name="Rectangle 5">
          <a:extLst>
            <a:ext uri="{FF2B5EF4-FFF2-40B4-BE49-F238E27FC236}">
              <a16:creationId xmlns:a16="http://schemas.microsoft.com/office/drawing/2014/main" id="{AEE5BEF1-2722-41CA-AA9A-45A3F1A43D07}"/>
            </a:ext>
          </a:extLst>
        </xdr:cNvPr>
        <xdr:cNvSpPr/>
      </xdr:nvSpPr>
      <xdr:spPr>
        <a:xfrm>
          <a:off x="7840953" y="1351935"/>
          <a:ext cx="2691580" cy="502767"/>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chemeClr val="tx1"/>
              </a:solidFill>
            </a:rPr>
            <a:t>Calculations</a:t>
          </a:r>
        </a:p>
        <a:p>
          <a:pPr algn="ctr"/>
          <a:r>
            <a:rPr lang="en-GB" sz="1100">
              <a:solidFill>
                <a:schemeClr val="tx1"/>
              </a:solidFill>
            </a:rPr>
            <a:t>This</a:t>
          </a:r>
          <a:r>
            <a:rPr lang="en-GB" sz="1100" baseline="0">
              <a:solidFill>
                <a:schemeClr val="tx1"/>
              </a:solidFill>
            </a:rPr>
            <a:t> sheet is the main financial model.</a:t>
          </a:r>
          <a:endParaRPr lang="en-GB" sz="1100">
            <a:solidFill>
              <a:schemeClr val="tx1"/>
            </a:solidFill>
          </a:endParaRPr>
        </a:p>
      </xdr:txBody>
    </xdr:sp>
    <xdr:clientData/>
  </xdr:twoCellAnchor>
  <xdr:twoCellAnchor>
    <xdr:from>
      <xdr:col>18</xdr:col>
      <xdr:colOff>289733</xdr:colOff>
      <xdr:row>4</xdr:row>
      <xdr:rowOff>181397</xdr:rowOff>
    </xdr:from>
    <xdr:to>
      <xdr:col>22</xdr:col>
      <xdr:colOff>424471</xdr:colOff>
      <xdr:row>11</xdr:row>
      <xdr:rowOff>132008</xdr:rowOff>
    </xdr:to>
    <xdr:sp macro="" textlink="">
      <xdr:nvSpPr>
        <xdr:cNvPr id="7" name="Rectangle 6">
          <a:extLst>
            <a:ext uri="{FF2B5EF4-FFF2-40B4-BE49-F238E27FC236}">
              <a16:creationId xmlns:a16="http://schemas.microsoft.com/office/drawing/2014/main" id="{D0DF0445-DE3C-4D37-83A9-2F1BBB38CB07}"/>
            </a:ext>
          </a:extLst>
        </xdr:cNvPr>
        <xdr:cNvSpPr/>
      </xdr:nvSpPr>
      <xdr:spPr>
        <a:xfrm>
          <a:off x="11351023" y="918816"/>
          <a:ext cx="2592803" cy="1241095"/>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chemeClr val="tx1"/>
              </a:solidFill>
            </a:rPr>
            <a:t>Results</a:t>
          </a:r>
        </a:p>
        <a:p>
          <a:pPr algn="ctr"/>
          <a:r>
            <a:rPr lang="en-GB" sz="1100">
              <a:solidFill>
                <a:schemeClr val="tx1"/>
              </a:solidFill>
            </a:rPr>
            <a:t>This sheet takes only</a:t>
          </a:r>
          <a:r>
            <a:rPr lang="en-GB" sz="1100" baseline="0">
              <a:solidFill>
                <a:schemeClr val="tx1"/>
              </a:solidFill>
            </a:rPr>
            <a:t> the main</a:t>
          </a:r>
          <a:r>
            <a:rPr lang="en-GB" sz="1100">
              <a:solidFill>
                <a:schemeClr val="tx1"/>
              </a:solidFill>
            </a:rPr>
            <a:t> line items from the Calculations sheet, improving</a:t>
          </a:r>
          <a:r>
            <a:rPr lang="en-GB" sz="1100" baseline="0">
              <a:solidFill>
                <a:schemeClr val="tx1"/>
              </a:solidFill>
            </a:rPr>
            <a:t> model readability so that the user does not have to search through the Calculations sheet to find the key results</a:t>
          </a:r>
          <a:endParaRPr lang="en-GB" sz="1100">
            <a:solidFill>
              <a:schemeClr val="tx1"/>
            </a:solidFill>
          </a:endParaRPr>
        </a:p>
      </xdr:txBody>
    </xdr:sp>
    <xdr:clientData/>
  </xdr:twoCellAnchor>
  <xdr:twoCellAnchor>
    <xdr:from>
      <xdr:col>5</xdr:col>
      <xdr:colOff>359831</xdr:colOff>
      <xdr:row>7</xdr:row>
      <xdr:rowOff>63500</xdr:rowOff>
    </xdr:from>
    <xdr:to>
      <xdr:col>7</xdr:col>
      <xdr:colOff>283633</xdr:colOff>
      <xdr:row>11</xdr:row>
      <xdr:rowOff>15522</xdr:rowOff>
    </xdr:to>
    <xdr:cxnSp macro="">
      <xdr:nvCxnSpPr>
        <xdr:cNvPr id="9" name="Straight Arrow Connector 8">
          <a:extLst>
            <a:ext uri="{FF2B5EF4-FFF2-40B4-BE49-F238E27FC236}">
              <a16:creationId xmlns:a16="http://schemas.microsoft.com/office/drawing/2014/main" id="{5BD5F9FF-1FFA-69EB-09C8-AA2207270CE9}"/>
            </a:ext>
          </a:extLst>
        </xdr:cNvPr>
        <xdr:cNvCxnSpPr>
          <a:stCxn id="2" idx="3"/>
          <a:endCxn id="5" idx="1"/>
        </xdr:cNvCxnSpPr>
      </xdr:nvCxnSpPr>
      <xdr:spPr>
        <a:xfrm>
          <a:off x="3393720" y="1347611"/>
          <a:ext cx="1137357" cy="6858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357009</xdr:colOff>
      <xdr:row>11</xdr:row>
      <xdr:rowOff>15522</xdr:rowOff>
    </xdr:from>
    <xdr:to>
      <xdr:col>7</xdr:col>
      <xdr:colOff>283633</xdr:colOff>
      <xdr:row>14</xdr:row>
      <xdr:rowOff>110067</xdr:rowOff>
    </xdr:to>
    <xdr:cxnSp macro="">
      <xdr:nvCxnSpPr>
        <xdr:cNvPr id="10" name="Straight Arrow Connector 9">
          <a:extLst>
            <a:ext uri="{FF2B5EF4-FFF2-40B4-BE49-F238E27FC236}">
              <a16:creationId xmlns:a16="http://schemas.microsoft.com/office/drawing/2014/main" id="{E05E51E5-4D86-4663-9DD7-F0C6E78F6E9C}"/>
            </a:ext>
          </a:extLst>
        </xdr:cNvPr>
        <xdr:cNvCxnSpPr>
          <a:stCxn id="4" idx="3"/>
          <a:endCxn id="5" idx="1"/>
        </xdr:cNvCxnSpPr>
      </xdr:nvCxnSpPr>
      <xdr:spPr>
        <a:xfrm flipV="1">
          <a:off x="3390898" y="2033411"/>
          <a:ext cx="1140179" cy="644878"/>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509410</xdr:colOff>
      <xdr:row>8</xdr:row>
      <xdr:rowOff>128480</xdr:rowOff>
    </xdr:from>
    <xdr:to>
      <xdr:col>12</xdr:col>
      <xdr:colOff>466759</xdr:colOff>
      <xdr:row>11</xdr:row>
      <xdr:rowOff>15523</xdr:rowOff>
    </xdr:to>
    <xdr:cxnSp macro="">
      <xdr:nvCxnSpPr>
        <xdr:cNvPr id="13" name="Straight Arrow Connector 12">
          <a:extLst>
            <a:ext uri="{FF2B5EF4-FFF2-40B4-BE49-F238E27FC236}">
              <a16:creationId xmlns:a16="http://schemas.microsoft.com/office/drawing/2014/main" id="{43723D33-E6F7-4961-9A16-8A1DE7E832ED}"/>
            </a:ext>
          </a:extLst>
        </xdr:cNvPr>
        <xdr:cNvCxnSpPr>
          <a:stCxn id="5" idx="3"/>
          <a:endCxn id="6" idx="1"/>
        </xdr:cNvCxnSpPr>
      </xdr:nvCxnSpPr>
      <xdr:spPr>
        <a:xfrm flipV="1">
          <a:off x="7269087" y="1603319"/>
          <a:ext cx="571866" cy="440107"/>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85759</xdr:colOff>
      <xdr:row>8</xdr:row>
      <xdr:rowOff>64525</xdr:rowOff>
    </xdr:from>
    <xdr:to>
      <xdr:col>18</xdr:col>
      <xdr:colOff>289733</xdr:colOff>
      <xdr:row>8</xdr:row>
      <xdr:rowOff>128480</xdr:rowOff>
    </xdr:to>
    <xdr:cxnSp macro="">
      <xdr:nvCxnSpPr>
        <xdr:cNvPr id="16" name="Straight Arrow Connector 15">
          <a:extLst>
            <a:ext uri="{FF2B5EF4-FFF2-40B4-BE49-F238E27FC236}">
              <a16:creationId xmlns:a16="http://schemas.microsoft.com/office/drawing/2014/main" id="{B1CB3A58-9005-4456-9ED6-3B1BA8B1AF7F}"/>
            </a:ext>
          </a:extLst>
        </xdr:cNvPr>
        <xdr:cNvCxnSpPr>
          <a:stCxn id="6" idx="3"/>
          <a:endCxn id="7" idx="1"/>
        </xdr:cNvCxnSpPr>
      </xdr:nvCxnSpPr>
      <xdr:spPr>
        <a:xfrm flipV="1">
          <a:off x="10532533" y="1539364"/>
          <a:ext cx="818490" cy="63955"/>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506497</xdr:colOff>
      <xdr:row>15</xdr:row>
      <xdr:rowOff>9013</xdr:rowOff>
    </xdr:from>
    <xdr:to>
      <xdr:col>21</xdr:col>
      <xdr:colOff>125496</xdr:colOff>
      <xdr:row>19</xdr:row>
      <xdr:rowOff>10242</xdr:rowOff>
    </xdr:to>
    <xdr:sp macro="" textlink="">
      <xdr:nvSpPr>
        <xdr:cNvPr id="22" name="Rectangle 21">
          <a:extLst>
            <a:ext uri="{FF2B5EF4-FFF2-40B4-BE49-F238E27FC236}">
              <a16:creationId xmlns:a16="http://schemas.microsoft.com/office/drawing/2014/main" id="{F29388CA-0B60-443F-BA7E-425591C92EB5}"/>
            </a:ext>
          </a:extLst>
        </xdr:cNvPr>
        <xdr:cNvSpPr/>
      </xdr:nvSpPr>
      <xdr:spPr>
        <a:xfrm>
          <a:off x="10338755" y="2774336"/>
          <a:ext cx="2691580" cy="738648"/>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chemeClr val="tx1"/>
              </a:solidFill>
            </a:rPr>
            <a:t>Results Comparison</a:t>
          </a:r>
        </a:p>
        <a:p>
          <a:pPr algn="ctr"/>
          <a:r>
            <a:rPr lang="en-GB" sz="1100">
              <a:solidFill>
                <a:schemeClr val="tx1"/>
              </a:solidFill>
            </a:rPr>
            <a:t>Comparison of the results &amp;</a:t>
          </a:r>
          <a:r>
            <a:rPr lang="en-GB" sz="1100" baseline="0">
              <a:solidFill>
                <a:schemeClr val="tx1"/>
              </a:solidFill>
            </a:rPr>
            <a:t> key line items from different scenarios</a:t>
          </a:r>
          <a:endParaRPr lang="en-GB" sz="1100">
            <a:solidFill>
              <a:schemeClr val="tx1"/>
            </a:solidFill>
          </a:endParaRPr>
        </a:p>
      </xdr:txBody>
    </xdr:sp>
    <xdr:clientData/>
  </xdr:twoCellAnchor>
  <xdr:twoCellAnchor>
    <xdr:from>
      <xdr:col>19</xdr:col>
      <xdr:colOff>8739</xdr:colOff>
      <xdr:row>11</xdr:row>
      <xdr:rowOff>132008</xdr:rowOff>
    </xdr:from>
    <xdr:to>
      <xdr:col>20</xdr:col>
      <xdr:colOff>357102</xdr:colOff>
      <xdr:row>15</xdr:row>
      <xdr:rowOff>9013</xdr:rowOff>
    </xdr:to>
    <xdr:cxnSp macro="">
      <xdr:nvCxnSpPr>
        <xdr:cNvPr id="23" name="Straight Arrow Connector 22">
          <a:extLst>
            <a:ext uri="{FF2B5EF4-FFF2-40B4-BE49-F238E27FC236}">
              <a16:creationId xmlns:a16="http://schemas.microsoft.com/office/drawing/2014/main" id="{CB402BF5-7FB2-42D5-975C-426B9CD3BE78}"/>
            </a:ext>
          </a:extLst>
        </xdr:cNvPr>
        <xdr:cNvCxnSpPr>
          <a:stCxn id="7" idx="2"/>
          <a:endCxn id="22" idx="0"/>
        </xdr:cNvCxnSpPr>
      </xdr:nvCxnSpPr>
      <xdr:spPr>
        <a:xfrm flipH="1">
          <a:off x="11684545" y="2159911"/>
          <a:ext cx="962880" cy="614425"/>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21</xdr:col>
      <xdr:colOff>381000</xdr:colOff>
      <xdr:row>14</xdr:row>
      <xdr:rowOff>102419</xdr:rowOff>
    </xdr:from>
    <xdr:to>
      <xdr:col>26</xdr:col>
      <xdr:colOff>0</xdr:colOff>
      <xdr:row>19</xdr:row>
      <xdr:rowOff>81935</xdr:rowOff>
    </xdr:to>
    <xdr:sp macro="" textlink="">
      <xdr:nvSpPr>
        <xdr:cNvPr id="12" name="Rectangle 11">
          <a:extLst>
            <a:ext uri="{FF2B5EF4-FFF2-40B4-BE49-F238E27FC236}">
              <a16:creationId xmlns:a16="http://schemas.microsoft.com/office/drawing/2014/main" id="{DE86EBB5-EA0B-4B15-ACF6-C528FB02C871}"/>
            </a:ext>
          </a:extLst>
        </xdr:cNvPr>
        <xdr:cNvSpPr/>
      </xdr:nvSpPr>
      <xdr:spPr>
        <a:xfrm>
          <a:off x="13285839" y="2683387"/>
          <a:ext cx="2691580" cy="90129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aseline="0">
              <a:solidFill>
                <a:schemeClr val="tx1"/>
              </a:solidFill>
            </a:rPr>
            <a:t>FCF</a:t>
          </a:r>
          <a:r>
            <a:rPr lang="en-GB" sz="1100">
              <a:solidFill>
                <a:schemeClr val="tx1"/>
              </a:solidFill>
            </a:rPr>
            <a:t> Comparison</a:t>
          </a:r>
        </a:p>
        <a:p>
          <a:pPr algn="ctr"/>
          <a:r>
            <a:rPr lang="en-GB" sz="1100">
              <a:solidFill>
                <a:schemeClr val="tx1"/>
              </a:solidFill>
            </a:rPr>
            <a:t>Comparison of yearly</a:t>
          </a:r>
          <a:r>
            <a:rPr lang="en-GB" sz="1100" baseline="0">
              <a:solidFill>
                <a:schemeClr val="tx1"/>
              </a:solidFill>
            </a:rPr>
            <a:t> (&amp; cumulative) free cash flows in each scenario</a:t>
          </a:r>
          <a:endParaRPr lang="en-GB" sz="1100">
            <a:solidFill>
              <a:schemeClr val="tx1"/>
            </a:solidFill>
          </a:endParaRPr>
        </a:p>
      </xdr:txBody>
    </xdr:sp>
    <xdr:clientData/>
  </xdr:twoCellAnchor>
  <xdr:twoCellAnchor>
    <xdr:from>
      <xdr:col>20</xdr:col>
      <xdr:colOff>357102</xdr:colOff>
      <xdr:row>11</xdr:row>
      <xdr:rowOff>132008</xdr:rowOff>
    </xdr:from>
    <xdr:to>
      <xdr:col>23</xdr:col>
      <xdr:colOff>497758</xdr:colOff>
      <xdr:row>14</xdr:row>
      <xdr:rowOff>102419</xdr:rowOff>
    </xdr:to>
    <xdr:cxnSp macro="">
      <xdr:nvCxnSpPr>
        <xdr:cNvPr id="20" name="Straight Arrow Connector 19">
          <a:extLst>
            <a:ext uri="{FF2B5EF4-FFF2-40B4-BE49-F238E27FC236}">
              <a16:creationId xmlns:a16="http://schemas.microsoft.com/office/drawing/2014/main" id="{8214000E-5E87-40D0-9891-952E48AEA89A}"/>
            </a:ext>
          </a:extLst>
        </xdr:cNvPr>
        <xdr:cNvCxnSpPr>
          <a:stCxn id="7" idx="2"/>
          <a:endCxn id="12" idx="0"/>
        </xdr:cNvCxnSpPr>
      </xdr:nvCxnSpPr>
      <xdr:spPr>
        <a:xfrm>
          <a:off x="12647425" y="2159911"/>
          <a:ext cx="1984204" cy="523476"/>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185966</xdr:colOff>
      <xdr:row>94</xdr:row>
      <xdr:rowOff>29937</xdr:rowOff>
    </xdr:from>
    <xdr:to>
      <xdr:col>40</xdr:col>
      <xdr:colOff>509514</xdr:colOff>
      <xdr:row>105</xdr:row>
      <xdr:rowOff>69851</xdr:rowOff>
    </xdr:to>
    <xdr:graphicFrame macro="">
      <xdr:nvGraphicFramePr>
        <xdr:cNvPr id="2" name="Chart 1">
          <a:extLst>
            <a:ext uri="{FF2B5EF4-FFF2-40B4-BE49-F238E27FC236}">
              <a16:creationId xmlns:a16="http://schemas.microsoft.com/office/drawing/2014/main" id="{3BE5A488-D200-C139-8FBB-55D25C8274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127000</xdr:colOff>
      <xdr:row>105</xdr:row>
      <xdr:rowOff>137583</xdr:rowOff>
    </xdr:from>
    <xdr:to>
      <xdr:col>40</xdr:col>
      <xdr:colOff>450548</xdr:colOff>
      <xdr:row>117</xdr:row>
      <xdr:rowOff>156330</xdr:rowOff>
    </xdr:to>
    <xdr:graphicFrame macro="">
      <xdr:nvGraphicFramePr>
        <xdr:cNvPr id="5" name="Chart 4">
          <a:extLst>
            <a:ext uri="{FF2B5EF4-FFF2-40B4-BE49-F238E27FC236}">
              <a16:creationId xmlns:a16="http://schemas.microsoft.com/office/drawing/2014/main" id="{8FAD31EA-2411-45C2-82BE-E74E2AB5D1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33</xdr:col>
      <xdr:colOff>116417</xdr:colOff>
      <xdr:row>124</xdr:row>
      <xdr:rowOff>158749</xdr:rowOff>
    </xdr:from>
    <xdr:to>
      <xdr:col>40</xdr:col>
      <xdr:colOff>439965</xdr:colOff>
      <xdr:row>135</xdr:row>
      <xdr:rowOff>198663</xdr:rowOff>
    </xdr:to>
    <xdr:graphicFrame macro="">
      <xdr:nvGraphicFramePr>
        <xdr:cNvPr id="6" name="Chart 5">
          <a:extLst>
            <a:ext uri="{FF2B5EF4-FFF2-40B4-BE49-F238E27FC236}">
              <a16:creationId xmlns:a16="http://schemas.microsoft.com/office/drawing/2014/main" id="{E070B542-F448-40DE-918E-60FDEC4492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150093</xdr:colOff>
      <xdr:row>73</xdr:row>
      <xdr:rowOff>103919</xdr:rowOff>
    </xdr:from>
    <xdr:to>
      <xdr:col>19</xdr:col>
      <xdr:colOff>196274</xdr:colOff>
      <xdr:row>88</xdr:row>
      <xdr:rowOff>11544</xdr:rowOff>
    </xdr:to>
    <xdr:graphicFrame macro="">
      <xdr:nvGraphicFramePr>
        <xdr:cNvPr id="3" name="Chart 2">
          <a:extLst>
            <a:ext uri="{FF2B5EF4-FFF2-40B4-BE49-F238E27FC236}">
              <a16:creationId xmlns:a16="http://schemas.microsoft.com/office/drawing/2014/main" id="{2764D604-2AC6-4D26-2CB7-B9E4404420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415636</xdr:colOff>
      <xdr:row>73</xdr:row>
      <xdr:rowOff>126999</xdr:rowOff>
    </xdr:from>
    <xdr:to>
      <xdr:col>28</xdr:col>
      <xdr:colOff>531092</xdr:colOff>
      <xdr:row>88</xdr:row>
      <xdr:rowOff>11545</xdr:rowOff>
    </xdr:to>
    <xdr:graphicFrame macro="">
      <xdr:nvGraphicFramePr>
        <xdr:cNvPr id="4" name="Chart 3">
          <a:extLst>
            <a:ext uri="{FF2B5EF4-FFF2-40B4-BE49-F238E27FC236}">
              <a16:creationId xmlns:a16="http://schemas.microsoft.com/office/drawing/2014/main" id="{E0A5B450-676C-4D98-BDC5-36566107B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58</xdr:row>
      <xdr:rowOff>0</xdr:rowOff>
    </xdr:from>
    <xdr:to>
      <xdr:col>19</xdr:col>
      <xdr:colOff>207818</xdr:colOff>
      <xdr:row>72</xdr:row>
      <xdr:rowOff>150080</xdr:rowOff>
    </xdr:to>
    <xdr:graphicFrame macro="">
      <xdr:nvGraphicFramePr>
        <xdr:cNvPr id="5" name="Chart 4">
          <a:extLst>
            <a:ext uri="{FF2B5EF4-FFF2-40B4-BE49-F238E27FC236}">
              <a16:creationId xmlns:a16="http://schemas.microsoft.com/office/drawing/2014/main" id="{6D593445-961C-4A05-B9ED-ACFF2F4652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404090</xdr:colOff>
      <xdr:row>58</xdr:row>
      <xdr:rowOff>0</xdr:rowOff>
    </xdr:from>
    <xdr:to>
      <xdr:col>28</xdr:col>
      <xdr:colOff>519546</xdr:colOff>
      <xdr:row>72</xdr:row>
      <xdr:rowOff>127001</xdr:rowOff>
    </xdr:to>
    <xdr:graphicFrame macro="">
      <xdr:nvGraphicFramePr>
        <xdr:cNvPr id="6" name="Chart 5">
          <a:extLst>
            <a:ext uri="{FF2B5EF4-FFF2-40B4-BE49-F238E27FC236}">
              <a16:creationId xmlns:a16="http://schemas.microsoft.com/office/drawing/2014/main" id="{231608CB-49AF-4311-A1C0-274D4E42B8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150093</xdr:colOff>
      <xdr:row>38</xdr:row>
      <xdr:rowOff>103919</xdr:rowOff>
    </xdr:from>
    <xdr:to>
      <xdr:col>19</xdr:col>
      <xdr:colOff>196274</xdr:colOff>
      <xdr:row>53</xdr:row>
      <xdr:rowOff>11544</xdr:rowOff>
    </xdr:to>
    <xdr:graphicFrame macro="">
      <xdr:nvGraphicFramePr>
        <xdr:cNvPr id="2" name="Chart 1">
          <a:extLst>
            <a:ext uri="{FF2B5EF4-FFF2-40B4-BE49-F238E27FC236}">
              <a16:creationId xmlns:a16="http://schemas.microsoft.com/office/drawing/2014/main" id="{D1B01BED-E4F7-4FC3-ADE6-19187CD37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415636</xdr:colOff>
      <xdr:row>38</xdr:row>
      <xdr:rowOff>126999</xdr:rowOff>
    </xdr:from>
    <xdr:to>
      <xdr:col>28</xdr:col>
      <xdr:colOff>531092</xdr:colOff>
      <xdr:row>53</xdr:row>
      <xdr:rowOff>11545</xdr:rowOff>
    </xdr:to>
    <xdr:graphicFrame macro="">
      <xdr:nvGraphicFramePr>
        <xdr:cNvPr id="3" name="Chart 2">
          <a:extLst>
            <a:ext uri="{FF2B5EF4-FFF2-40B4-BE49-F238E27FC236}">
              <a16:creationId xmlns:a16="http://schemas.microsoft.com/office/drawing/2014/main" id="{D50B5436-1E15-441C-84E0-C93E8BC98B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23</xdr:row>
      <xdr:rowOff>0</xdr:rowOff>
    </xdr:from>
    <xdr:to>
      <xdr:col>19</xdr:col>
      <xdr:colOff>207818</xdr:colOff>
      <xdr:row>37</xdr:row>
      <xdr:rowOff>150080</xdr:rowOff>
    </xdr:to>
    <xdr:graphicFrame macro="">
      <xdr:nvGraphicFramePr>
        <xdr:cNvPr id="4" name="Chart 3">
          <a:extLst>
            <a:ext uri="{FF2B5EF4-FFF2-40B4-BE49-F238E27FC236}">
              <a16:creationId xmlns:a16="http://schemas.microsoft.com/office/drawing/2014/main" id="{4A053A1C-F28C-41C6-9200-85F8DB631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404090</xdr:colOff>
      <xdr:row>23</xdr:row>
      <xdr:rowOff>0</xdr:rowOff>
    </xdr:from>
    <xdr:to>
      <xdr:col>28</xdr:col>
      <xdr:colOff>519546</xdr:colOff>
      <xdr:row>37</xdr:row>
      <xdr:rowOff>127001</xdr:rowOff>
    </xdr:to>
    <xdr:graphicFrame macro="">
      <xdr:nvGraphicFramePr>
        <xdr:cNvPr id="5" name="Chart 4">
          <a:extLst>
            <a:ext uri="{FF2B5EF4-FFF2-40B4-BE49-F238E27FC236}">
              <a16:creationId xmlns:a16="http://schemas.microsoft.com/office/drawing/2014/main" id="{DEA9E7A1-D8B7-4482-9008-37B122E67A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25400</xdr:colOff>
      <xdr:row>14</xdr:row>
      <xdr:rowOff>171450</xdr:rowOff>
    </xdr:from>
    <xdr:to>
      <xdr:col>9</xdr:col>
      <xdr:colOff>361950</xdr:colOff>
      <xdr:row>29</xdr:row>
      <xdr:rowOff>177800</xdr:rowOff>
    </xdr:to>
    <xdr:graphicFrame macro="">
      <xdr:nvGraphicFramePr>
        <xdr:cNvPr id="2" name="Chart 1">
          <a:extLst>
            <a:ext uri="{FF2B5EF4-FFF2-40B4-BE49-F238E27FC236}">
              <a16:creationId xmlns:a16="http://schemas.microsoft.com/office/drawing/2014/main" id="{F75E6D35-955E-5C10-B6DB-1C33892AA4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528108</xdr:colOff>
      <xdr:row>15</xdr:row>
      <xdr:rowOff>23284</xdr:rowOff>
    </xdr:from>
    <xdr:to>
      <xdr:col>12</xdr:col>
      <xdr:colOff>89958</xdr:colOff>
      <xdr:row>30</xdr:row>
      <xdr:rowOff>32809</xdr:rowOff>
    </xdr:to>
    <xdr:graphicFrame macro="">
      <xdr:nvGraphicFramePr>
        <xdr:cNvPr id="3" name="Chart 2">
          <a:extLst>
            <a:ext uri="{FF2B5EF4-FFF2-40B4-BE49-F238E27FC236}">
              <a16:creationId xmlns:a16="http://schemas.microsoft.com/office/drawing/2014/main" id="{3F9DADA2-DB06-48E3-23E1-882FB6A0E8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1077912</xdr:colOff>
      <xdr:row>14</xdr:row>
      <xdr:rowOff>130175</xdr:rowOff>
    </xdr:from>
    <xdr:to>
      <xdr:col>5</xdr:col>
      <xdr:colOff>674687</xdr:colOff>
      <xdr:row>29</xdr:row>
      <xdr:rowOff>161925</xdr:rowOff>
    </xdr:to>
    <xdr:graphicFrame macro="">
      <xdr:nvGraphicFramePr>
        <xdr:cNvPr id="6" name="Chart 5">
          <a:extLst>
            <a:ext uri="{FF2B5EF4-FFF2-40B4-BE49-F238E27FC236}">
              <a16:creationId xmlns:a16="http://schemas.microsoft.com/office/drawing/2014/main" id="{17E35941-011D-9FFB-52F7-030329DA37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111672</xdr:colOff>
      <xdr:row>41</xdr:row>
      <xdr:rowOff>142337</xdr:rowOff>
    </xdr:from>
    <xdr:to>
      <xdr:col>18</xdr:col>
      <xdr:colOff>391948</xdr:colOff>
      <xdr:row>52</xdr:row>
      <xdr:rowOff>181313</xdr:rowOff>
    </xdr:to>
    <xdr:graphicFrame macro="">
      <xdr:nvGraphicFramePr>
        <xdr:cNvPr id="6" name="Chart 5">
          <a:extLst>
            <a:ext uri="{FF2B5EF4-FFF2-40B4-BE49-F238E27FC236}">
              <a16:creationId xmlns:a16="http://schemas.microsoft.com/office/drawing/2014/main" id="{06ACEE7C-B7DB-0F89-287A-26CE6887206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507999</xdr:colOff>
      <xdr:row>41</xdr:row>
      <xdr:rowOff>181429</xdr:rowOff>
    </xdr:from>
    <xdr:to>
      <xdr:col>27</xdr:col>
      <xdr:colOff>180490</xdr:colOff>
      <xdr:row>52</xdr:row>
      <xdr:rowOff>220405</xdr:rowOff>
    </xdr:to>
    <xdr:graphicFrame macro="">
      <xdr:nvGraphicFramePr>
        <xdr:cNvPr id="2" name="Chart 1">
          <a:extLst>
            <a:ext uri="{FF2B5EF4-FFF2-40B4-BE49-F238E27FC236}">
              <a16:creationId xmlns:a16="http://schemas.microsoft.com/office/drawing/2014/main" id="{091E24E7-6F44-440A-84E3-292DBF1235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172357</xdr:colOff>
      <xdr:row>54</xdr:row>
      <xdr:rowOff>90714</xdr:rowOff>
    </xdr:from>
    <xdr:to>
      <xdr:col>18</xdr:col>
      <xdr:colOff>452633</xdr:colOff>
      <xdr:row>65</xdr:row>
      <xdr:rowOff>129691</xdr:rowOff>
    </xdr:to>
    <xdr:graphicFrame macro="">
      <xdr:nvGraphicFramePr>
        <xdr:cNvPr id="3" name="Chart 2">
          <a:extLst>
            <a:ext uri="{FF2B5EF4-FFF2-40B4-BE49-F238E27FC236}">
              <a16:creationId xmlns:a16="http://schemas.microsoft.com/office/drawing/2014/main" id="{3E7FE66B-5B02-4FFB-B249-5D1635EA1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507999</xdr:colOff>
      <xdr:row>54</xdr:row>
      <xdr:rowOff>36286</xdr:rowOff>
    </xdr:from>
    <xdr:to>
      <xdr:col>27</xdr:col>
      <xdr:colOff>180490</xdr:colOff>
      <xdr:row>65</xdr:row>
      <xdr:rowOff>75263</xdr:rowOff>
    </xdr:to>
    <xdr:graphicFrame macro="">
      <xdr:nvGraphicFramePr>
        <xdr:cNvPr id="4" name="Chart 3">
          <a:extLst>
            <a:ext uri="{FF2B5EF4-FFF2-40B4-BE49-F238E27FC236}">
              <a16:creationId xmlns:a16="http://schemas.microsoft.com/office/drawing/2014/main" id="{7F575976-35AD-487C-AEC5-ADACDE846A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111126</xdr:colOff>
      <xdr:row>19</xdr:row>
      <xdr:rowOff>38100</xdr:rowOff>
    </xdr:from>
    <xdr:to>
      <xdr:col>4</xdr:col>
      <xdr:colOff>82550</xdr:colOff>
      <xdr:row>37</xdr:row>
      <xdr:rowOff>133350</xdr:rowOff>
    </xdr:to>
    <xdr:graphicFrame macro="">
      <xdr:nvGraphicFramePr>
        <xdr:cNvPr id="2" name="Chart 1">
          <a:extLst>
            <a:ext uri="{FF2B5EF4-FFF2-40B4-BE49-F238E27FC236}">
              <a16:creationId xmlns:a16="http://schemas.microsoft.com/office/drawing/2014/main" id="{F41A0041-6BE7-1781-45D4-87E953ABE1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581026</xdr:colOff>
      <xdr:row>19</xdr:row>
      <xdr:rowOff>57150</xdr:rowOff>
    </xdr:from>
    <xdr:to>
      <xdr:col>7</xdr:col>
      <xdr:colOff>152400</xdr:colOff>
      <xdr:row>37</xdr:row>
      <xdr:rowOff>114300</xdr:rowOff>
    </xdr:to>
    <xdr:graphicFrame macro="">
      <xdr:nvGraphicFramePr>
        <xdr:cNvPr id="3" name="Chart 2">
          <a:extLst>
            <a:ext uri="{FF2B5EF4-FFF2-40B4-BE49-F238E27FC236}">
              <a16:creationId xmlns:a16="http://schemas.microsoft.com/office/drawing/2014/main" id="{9CAAC534-A4E9-421A-8185-3BB6CC428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123825</xdr:colOff>
      <xdr:row>19</xdr:row>
      <xdr:rowOff>123825</xdr:rowOff>
    </xdr:from>
    <xdr:to>
      <xdr:col>12</xdr:col>
      <xdr:colOff>66675</xdr:colOff>
      <xdr:row>40</xdr:row>
      <xdr:rowOff>152400</xdr:rowOff>
    </xdr:to>
    <xdr:graphicFrame macro="">
      <xdr:nvGraphicFramePr>
        <xdr:cNvPr id="7" name="Chart 6">
          <a:extLst>
            <a:ext uri="{FF2B5EF4-FFF2-40B4-BE49-F238E27FC236}">
              <a16:creationId xmlns:a16="http://schemas.microsoft.com/office/drawing/2014/main" id="{A037B187-6200-4CF7-A990-D0B228D6E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8</xdr:col>
      <xdr:colOff>561975</xdr:colOff>
      <xdr:row>7</xdr:row>
      <xdr:rowOff>171450</xdr:rowOff>
    </xdr:from>
    <xdr:to>
      <xdr:col>14</xdr:col>
      <xdr:colOff>247650</xdr:colOff>
      <xdr:row>32</xdr:row>
      <xdr:rowOff>114300</xdr:rowOff>
    </xdr:to>
    <xdr:graphicFrame macro="">
      <xdr:nvGraphicFramePr>
        <xdr:cNvPr id="2" name="Chart 1">
          <a:extLst>
            <a:ext uri="{FF2B5EF4-FFF2-40B4-BE49-F238E27FC236}">
              <a16:creationId xmlns:a16="http://schemas.microsoft.com/office/drawing/2014/main" id="{21968C4E-60C7-9B72-51D0-A6DD2998A6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406400</xdr:colOff>
      <xdr:row>7</xdr:row>
      <xdr:rowOff>28575</xdr:rowOff>
    </xdr:from>
    <xdr:to>
      <xdr:col>22</xdr:col>
      <xdr:colOff>158750</xdr:colOff>
      <xdr:row>30</xdr:row>
      <xdr:rowOff>114300</xdr:rowOff>
    </xdr:to>
    <xdr:graphicFrame macro="">
      <xdr:nvGraphicFramePr>
        <xdr:cNvPr id="2" name="Chart 1">
          <a:extLst>
            <a:ext uri="{FF2B5EF4-FFF2-40B4-BE49-F238E27FC236}">
              <a16:creationId xmlns:a16="http://schemas.microsoft.com/office/drawing/2014/main" id="{8D49BE24-842D-4A55-8095-4C67E18C29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1682750</xdr:colOff>
      <xdr:row>24</xdr:row>
      <xdr:rowOff>104775</xdr:rowOff>
    </xdr:from>
    <xdr:to>
      <xdr:col>1</xdr:col>
      <xdr:colOff>3054350</xdr:colOff>
      <xdr:row>39</xdr:row>
      <xdr:rowOff>130175</xdr:rowOff>
    </xdr:to>
    <xdr:graphicFrame macro="">
      <xdr:nvGraphicFramePr>
        <xdr:cNvPr id="2" name="Chart 1">
          <a:extLst>
            <a:ext uri="{FF2B5EF4-FFF2-40B4-BE49-F238E27FC236}">
              <a16:creationId xmlns:a16="http://schemas.microsoft.com/office/drawing/2014/main" id="{CB6EF41A-9742-2698-763E-A8E2A7FB31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1534748</xdr:colOff>
      <xdr:row>11</xdr:row>
      <xdr:rowOff>164367</xdr:rowOff>
    </xdr:from>
    <xdr:to>
      <xdr:col>24</xdr:col>
      <xdr:colOff>337040</xdr:colOff>
      <xdr:row>30</xdr:row>
      <xdr:rowOff>161192</xdr:rowOff>
    </xdr:to>
    <xdr:graphicFrame macro="">
      <xdr:nvGraphicFramePr>
        <xdr:cNvPr id="2" name="Chart 1">
          <a:extLst>
            <a:ext uri="{FF2B5EF4-FFF2-40B4-BE49-F238E27FC236}">
              <a16:creationId xmlns:a16="http://schemas.microsoft.com/office/drawing/2014/main" id="{61F49AA7-D65C-4A3D-B5B0-21A2DFA945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1416782</xdr:colOff>
      <xdr:row>33</xdr:row>
      <xdr:rowOff>16607</xdr:rowOff>
    </xdr:from>
    <xdr:to>
      <xdr:col>24</xdr:col>
      <xdr:colOff>203200</xdr:colOff>
      <xdr:row>54</xdr:row>
      <xdr:rowOff>732</xdr:rowOff>
    </xdr:to>
    <xdr:graphicFrame macro="">
      <xdr:nvGraphicFramePr>
        <xdr:cNvPr id="3" name="Chart 2">
          <a:extLst>
            <a:ext uri="{FF2B5EF4-FFF2-40B4-BE49-F238E27FC236}">
              <a16:creationId xmlns:a16="http://schemas.microsoft.com/office/drawing/2014/main" id="{052B23D3-1C3A-415F-9F34-8CA303F195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64921A-899B-47D9-B9F1-5EE8FEAAE788}" name="ManganeseOreTable" displayName="ManganeseOreTable" ref="A4:J22" headerRowDxfId="12" dataDxfId="11" totalsRowDxfId="10">
  <tableColumns count="10">
    <tableColumn id="1" xr3:uid="{B1D5F0E5-3453-4378-BEDB-6CA685B93A74}" name="Name" dataDxfId="9"/>
    <tableColumn id="10" xr3:uid="{CCE10F64-6092-4A69-9E68-327035841FAC}" name="Grade (%)" dataDxfId="8"/>
    <tableColumn id="2" xr3:uid="{E295E6F4-572A-4B7E-8627-50EDB4424852}" name="SMM Code" dataDxfId="7"/>
    <tableColumn id="3" xr3:uid="{180A0E80-D6DE-47E5-9542-BD7DA86F35A1}" name="Unit" dataDxfId="6"/>
    <tableColumn id="4" xr3:uid="{719CBB77-B8BC-4C90-8D9B-A1B894FA34F0}" name="High" dataDxfId="5"/>
    <tableColumn id="5" xr3:uid="{8BC64E46-35F2-4146-9E55-CBF604AC9878}" name="Low" dataDxfId="4"/>
    <tableColumn id="6" xr3:uid="{0ADB3F5C-37BB-4B83-8E1D-F43C423CB544}" name="Average" dataDxfId="3"/>
    <tableColumn id="7" xr3:uid="{3993A04F-4F1B-4F7B-B27F-D99469A9DD4F}" name="Change" dataDxfId="2"/>
    <tableColumn id="8" xr3:uid="{45D409F1-933F-4897-BED5-74BB7FBCE6AE}" name="Date" dataDxfId="1"/>
    <tableColumn id="9" xr3:uid="{571F9628-183F-418E-86C5-58FD46DA7363}" name="Source UR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58E83CF-3BD9-402B-A48E-EA5FAC09F86F}">
  <we:reference id="wa200008793" version="1.0.31.0" store="en-GB" storeType="OMEX"/>
  <we:alternateReferences>
    <we:reference id="WA200008793" version="1.0.31.0" store="" storeType="OMEX"/>
  </we:alternateReferences>
  <we:properties>
    <we:property name="Office.DisableTrustUX" value="true"/>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_xldudf_SNLDATA</we:customFunctionIds>
        <we:customFunctionIds>_xldudf_SNLTABLE</we:customFunctionIds>
        <we:customFunctionIds>_xldudf_SNLQUERY</we:customFunctionIds>
        <we:customFunctionIds>_xldudf_SNLLABEL</we:customFunctionIds>
        <we:customFunctionIds>_xldudf_SNL</we:customFunctionIds>
        <we:customFunctionIds>_xldudf_SNLKEY</we:customFunctionIds>
        <we:customFunctionIds>_xldudf_SNLDEFINITION</we:customFunctionIds>
        <we:customFunctionIds>_xldudf_SNLPERIOD</we:customFunctionIds>
        <we:customFunctionIds>_xldudf_SNLPRICE</we:customFunctionIds>
        <we:customFunctionIds>_xldudf_SNLTICKER</we:customFunctionIds>
        <we:customFunctionIds>_xldudf_SNLREGID</we:customFunctionIds>
        <we:customFunctionIds>_xldudf_SNLCONVERT</we:customFunctionIds>
        <we:customFunctionIds>_xldudf_SPG</we:customFunctionIds>
        <we:customFunctionIds>_xldudf_SPGRANGE</we:customFunctionIds>
        <we:customFunctionIds>_xldudf_SPGRANGEV</we:customFunctionIds>
        <we:customFunctionIds>_xldudf_SPGTABLE</we:customFunctionIds>
        <we:customFunctionIds>_xldudf_SPGLABEL</we:customFunctionIds>
        <we:customFunctionIds>_xldudf_SPGSCREEN</we:customFunctionIds>
        <we:customFunctionIds>_xldudf_SPGDATE</we:customFunctionIds>
        <we:customFunctionIds>_xldudf_SPGOPTIONS</we:customFunctionIds>
        <we:customFunctionIds>_xldudf_CIQ</we:customFunctionIds>
        <we:customFunctionIds>_xldudf_CIQHI</we:customFunctionIds>
        <we:customFunctionIds>_xldudf_CIQLO</we:customFunctionIds>
        <we:customFunctionIds>_xldudf_CIQAVG</we:customFunctionIds>
        <we:customFunctionIds>_xldudf_CIQPC</we:customFunctionIds>
        <we:customFunctionIds>_xldudf_CIQGETDATE</we:customFunctionIds>
        <we:customFunctionIds>_xldudf_CIQSP</we:customFunctionIds>
        <we:customFunctionIds>_xldudf_CIQSPLIT</we:customFunctionIds>
        <we:customFunctionIds>_xldudf_CIQDATEADD</we:customFunctionIds>
        <we:customFunctionIds>_xldudf_CIQRAND</we:customFunctionIds>
        <we:customFunctionIds>_xldudf_CIQAVAIL</we:customFunctionIds>
        <we:customFunctionIds>_xldudf_CIQRANGE</we:customFunctionIds>
        <we:customFunctionIds>_xldudf_CIQRANGEV</we:customFunctionIds>
        <we:customFunctionIds>_xldudf_CIQRANGEA</we:customFunctionIds>
        <we:customFunctionIds>_xldudf_CIQRANGEVA</we:customFunctionIds>
        <we:customFunctionIds>_xldudf_CIQTRADINGRANGE</we:customFunctionIds>
        <we:customFunctionIds>_xldudf_CIQTRADINGRANGEA</we:customFunctionIds>
        <we:customFunctionIds>_xldudf_CIQTRADINGRANGEM</we:customFunctionIds>
        <we:customFunctionIds>_xldudf_CIQTRADINGRANGEMA</we:customFunctionIds>
        <we:customFunctionIds>_xldudf_CIQTRADINGRANGEW</we:customFunctionIds>
        <we:customFunctionIds>_xldudf_CIQTRADINGRANGEWA</we:customFunctionIds>
        <we:customFunctionIds>_xldudf_CIQTRADINGRANGEQ</we:customFunctionIds>
        <we:customFunctionIds>_xldudf_CIQTRADINGRANGEQA</we:customFunctionIds>
        <we:customFunctionIds>_xldudf_CIQTRADINGRANGEY</we:customFunctionIds>
        <we:customFunctionIds>_xldudf_CIQTRADINGRANGEYA</we:customFunctionIds>
        <we:customFunctionIds>_xldudf_CIQAGGRANGE</we:customFunctionIds>
        <we:customFunctionIds>_xldudf_CIQAGGRANGEA</we:customFunctionIds>
        <we:customFunctionIds>_xldudf_CIQAGG</we:customFunctionIds>
        <we:customFunctionIds>_xldudf_CIQMATRIX</we:customFunctionIds>
        <we:customFunctionIds>_xldudf_CIQSCREEN</we:customFunctionIds>
      </we:customFunctionIdList>
    </a:ext>
    <a:ext xmlns:a="http://schemas.openxmlformats.org/drawingml/2006/main" uri="{0858819E-0033-43BF-8937-05EC82904868}">
      <we:backgroundApp state="0" runtimeId="Shared.Url"/>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rmr.cim.org/media/1145/2020_cim_guidance_on_commodity_pricing_may2022.pdf" TargetMode="External"/><Relationship Id="rId1" Type="http://schemas.openxmlformats.org/officeDocument/2006/relationships/hyperlink" Target="https://www.gao.gov/assets/b-330854.pdf" TargetMode="External"/><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8" Type="http://schemas.openxmlformats.org/officeDocument/2006/relationships/hyperlink" Target="https://doi.org/10.36487/ACG_repo/2063_76" TargetMode="External"/><Relationship Id="rId13" Type="http://schemas.openxmlformats.org/officeDocument/2006/relationships/hyperlink" Target="https://pages.stern.nyu.edu/~adamodar/New_Home_Page/datafile/wacc.html" TargetMode="External"/><Relationship Id="rId3" Type="http://schemas.openxmlformats.org/officeDocument/2006/relationships/hyperlink" Target="https://www.cimmes.org/wp-content/uploads/2016/09/Larry-Smith-Presentation.pdf" TargetMode="External"/><Relationship Id="rId7" Type="http://schemas.openxmlformats.org/officeDocument/2006/relationships/hyperlink" Target="https://www.researchgate.net/publication/299049760_Risk-adjusted_discount_rate_estimation_for_evaluating_mining_projects" TargetMode="External"/><Relationship Id="rId12" Type="http://schemas.openxmlformats.org/officeDocument/2006/relationships/hyperlink" Target="https://mrmr.cim.org/media/1017/national-instrument-43-101.pdf" TargetMode="External"/><Relationship Id="rId2" Type="http://schemas.openxmlformats.org/officeDocument/2006/relationships/hyperlink" Target="https://iceberg-research.com/2025/05/27/the-metals-company-tmc-a-remake-of-the-nautilus-fiasco/" TargetMode="External"/><Relationship Id="rId1" Type="http://schemas.openxmlformats.org/officeDocument/2006/relationships/hyperlink" Target="https://www.cbo.gov/publication/61270" TargetMode="External"/><Relationship Id="rId6" Type="http://schemas.openxmlformats.org/officeDocument/2006/relationships/hyperlink" Target="https://pages.stern.nyu.edu/~adamodar/New_Home_Page/datafile/ctryprem.html" TargetMode="External"/><Relationship Id="rId11" Type="http://schemas.openxmlformats.org/officeDocument/2006/relationships/hyperlink" Target="https://www.cimmes.org/wp-content/uploads/2016/09/Larry-Smith-Presentation.pdf" TargetMode="External"/><Relationship Id="rId5" Type="http://schemas.openxmlformats.org/officeDocument/2006/relationships/hyperlink" Target="https://www.cimmes.org/wp-content/uploads/2016/09/Larry-Smith-Presentation.pdf" TargetMode="External"/><Relationship Id="rId10" Type="http://schemas.openxmlformats.org/officeDocument/2006/relationships/hyperlink" Target="https://www.researchgate.net/publication/299049760_Risk-adjusted_discount_rate_estimation_for_evaluating_mining_projects" TargetMode="External"/><Relationship Id="rId4" Type="http://schemas.openxmlformats.org/officeDocument/2006/relationships/hyperlink" Target="https://www.cimmes.org/wp-content/uploads/2016/09/Larry-Smith-Presentation.pdf" TargetMode="External"/><Relationship Id="rId9" Type="http://schemas.openxmlformats.org/officeDocument/2006/relationships/hyperlink" Target="https://www.cimmes.org/wp-content/uploads/2016/09/Larry-Smith-Presentation.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doi.org/10.3390/en13215664" TargetMode="External"/><Relationship Id="rId3" Type="http://schemas.openxmlformats.org/officeDocument/2006/relationships/hyperlink" Target="https://doi.org/10.1016/j.jiec.2024.05.056" TargetMode="External"/><Relationship Id="rId7" Type="http://schemas.openxmlformats.org/officeDocument/2006/relationships/hyperlink" Target="https://d3e2i5nuh73s15.cloudfront.net/wp-content/uploads/2017/08/Technical-Cost-Comparison-of-Laterite-Treatment-Processes.pdf" TargetMode="External"/><Relationship Id="rId12" Type="http://schemas.openxmlformats.org/officeDocument/2006/relationships/hyperlink" Target="https://www.researchgate.net/publication/267248089_Recovery_of_Cu_Ni_Co_and_Mn_from_Sea_Nodules_by_Direct_Reduction_Smelting" TargetMode="External"/><Relationship Id="rId2" Type="http://schemas.openxmlformats.org/officeDocument/2006/relationships/hyperlink" Target="https://doi.org/10.3390/met9090974" TargetMode="External"/><Relationship Id="rId1" Type="http://schemas.openxmlformats.org/officeDocument/2006/relationships/hyperlink" Target="https://doi.org/10.3390/en13215664" TargetMode="External"/><Relationship Id="rId6" Type="http://schemas.openxmlformats.org/officeDocument/2006/relationships/hyperlink" Target="https://doi.org/10.31035/cg2024124" TargetMode="External"/><Relationship Id="rId11" Type="http://schemas.openxmlformats.org/officeDocument/2006/relationships/hyperlink" Target="https://www.researchgate.net/publication/267248089_Recovery_of_Cu_Ni_Co_and_Mn_from_Sea_Nodules_by_Direct_Reduction_Smelting" TargetMode="External"/><Relationship Id="rId5" Type="http://schemas.openxmlformats.org/officeDocument/2006/relationships/hyperlink" Target="https://news.metal.com/newscontent/103369856" TargetMode="External"/><Relationship Id="rId10" Type="http://schemas.openxmlformats.org/officeDocument/2006/relationships/hyperlink" Target="https://www.researchgate.net/publication/267248089_Recovery_of_Cu_Ni_Co_and_Mn_from_Sea_Nodules_by_Direct_Reduction_Smelting" TargetMode="External"/><Relationship Id="rId4" Type="http://schemas.openxmlformats.org/officeDocument/2006/relationships/hyperlink" Target="https://doi.org/10.1016/j.jiec.2024.05.056" TargetMode="External"/><Relationship Id="rId9" Type="http://schemas.openxmlformats.org/officeDocument/2006/relationships/hyperlink" Target="https://iceberg-research.com/2025/05/27/the-metals-company-tmc-a-remake-of-the-nautilus-fiasco/"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minedocs.com/27/Nifty-PFS-11272024.pdf" TargetMode="External"/><Relationship Id="rId13" Type="http://schemas.openxmlformats.org/officeDocument/2006/relationships/hyperlink" Target="https://s201.q4cdn.com/375092174/files/doc_downloads/2025/C8784-ST-REP-000002-KNP-Feasibility-Study-Technical-Report-Summary-S-K-1300-_RevC-1.pdf" TargetMode="External"/><Relationship Id="rId18" Type="http://schemas.openxmlformats.org/officeDocument/2006/relationships/hyperlink" Target="https://fpxnickel.com/wp-content/uploads/263522_0000_BA00_RPT_0001_RA.pdf" TargetMode="External"/><Relationship Id="rId3" Type="http://schemas.openxmlformats.org/officeDocument/2006/relationships/hyperlink" Target="https://www.cbo.gov/publication/62105" TargetMode="External"/><Relationship Id="rId7" Type="http://schemas.openxmlformats.org/officeDocument/2006/relationships/hyperlink" Target="https://newworldres.com/wp-content/uploads/AntlerCopperProjectPreFeasibilityStudy17Jul24.pdf" TargetMode="External"/><Relationship Id="rId12" Type="http://schemas.openxmlformats.org/officeDocument/2006/relationships/hyperlink" Target="https://s201.q4cdn.com/375092174/files/doc_downloads/2025/C8784-ST-REP-000002-KNP-Feasibility-Study-Technical-Report-Summary-S-K-1300-_RevC-1.pdf" TargetMode="External"/><Relationship Id="rId17" Type="http://schemas.openxmlformats.org/officeDocument/2006/relationships/hyperlink" Target="https://fpxnickel.com/wp-content/uploads/263522_0000_BA00_RPT_0001_RA.pdf" TargetMode="External"/><Relationship Id="rId2" Type="http://schemas.openxmlformats.org/officeDocument/2006/relationships/hyperlink" Target="https://www.lme.com/metals/non-ferrous/lme-copper" TargetMode="External"/><Relationship Id="rId16" Type="http://schemas.openxmlformats.org/officeDocument/2006/relationships/hyperlink" Target="https://fpxnickel.com/blog/2023/09/06/fpx-nickel-delivers-pfs-for-baptiste-nickel-project-with-after-tax-npv-of-us2-01-billion-and-18-6-irr/" TargetMode="External"/><Relationship Id="rId1" Type="http://schemas.openxmlformats.org/officeDocument/2006/relationships/hyperlink" Target="https://www.lme.com/metals/non-ferrous/lme-nickel" TargetMode="External"/><Relationship Id="rId6" Type="http://schemas.openxmlformats.org/officeDocument/2006/relationships/hyperlink" Target="https://arizonasonoran.com/site/assets/files/6562/2025-10-20_ascu_cactus_pfs.pdf" TargetMode="External"/><Relationship Id="rId11" Type="http://schemas.openxmlformats.org/officeDocument/2006/relationships/hyperlink" Target="https://chalicemining.com/wp-content/uploads/2025/12/61302003.pdf" TargetMode="External"/><Relationship Id="rId5" Type="http://schemas.openxmlformats.org/officeDocument/2006/relationships/hyperlink" Target="https://www.lme.com/metals/ev/lme-cobalt" TargetMode="External"/><Relationship Id="rId15" Type="http://schemas.openxmlformats.org/officeDocument/2006/relationships/hyperlink" Target="https://www.centaurus.com.au/site/pdf/775096fa-08ed-40d5-a598-133e7af583d1/Jaguar-Feasibility-Study-Demonstrates-Strong-Economics.pdf" TargetMode="External"/><Relationship Id="rId10" Type="http://schemas.openxmlformats.org/officeDocument/2006/relationships/hyperlink" Target="https://minedocs.com/30/Baker-and-Foster-PFS-07212025.pdf" TargetMode="External"/><Relationship Id="rId19" Type="http://schemas.openxmlformats.org/officeDocument/2006/relationships/hyperlink" Target="https://fpxnickel.com/wp-content/uploads/263522_0000_BA00_RPT_0001_RA.pdf" TargetMode="External"/><Relationship Id="rId4" Type="http://schemas.openxmlformats.org/officeDocument/2006/relationships/hyperlink" Target="https://openknowledge.worldbank.org/server/api/core/bitstreams/5740355b-6f22-4c1f-a21f-015d5ff2192f/content" TargetMode="External"/><Relationship Id="rId9" Type="http://schemas.openxmlformats.org/officeDocument/2006/relationships/hyperlink" Target="https://chalicemining.com/wp-content/uploads/2025/12/61302003.pdf" TargetMode="External"/><Relationship Id="rId14" Type="http://schemas.openxmlformats.org/officeDocument/2006/relationships/hyperlink" Target="https://s201.q4cdn.com/375092174/files/doc_downloads/2025/C8784-ST-REP-000002-KNP-Feasibility-Study-Technical-Report-Summary-S-K-1300-_RevC-1.pdf"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lme.com/metals/non-ferrous/lme-copper" TargetMode="External"/><Relationship Id="rId2" Type="http://schemas.openxmlformats.org/officeDocument/2006/relationships/hyperlink" Target="https://www.lme.com/metals/non-ferrous/lme-nickel" TargetMode="External"/><Relationship Id="rId1" Type="http://schemas.openxmlformats.org/officeDocument/2006/relationships/hyperlink" Target="https://www.goldmansachs.com/insights/articles/why-record-high-copper-prices-arent-forecast-to-last" TargetMode="External"/><Relationship Id="rId6" Type="http://schemas.openxmlformats.org/officeDocument/2006/relationships/hyperlink" Target="https://www.lme.com/metals/ev/lme-cobalt" TargetMode="External"/><Relationship Id="rId5" Type="http://schemas.openxmlformats.org/officeDocument/2006/relationships/hyperlink" Target="https://openknowledge.worldbank.org/server/api/core/bitstreams/5740355b-6f22-4c1f-a21f-015d5ff2192f/content" TargetMode="External"/><Relationship Id="rId4" Type="http://schemas.openxmlformats.org/officeDocument/2006/relationships/hyperlink" Target="https://www.cbo.gov/publication/62105"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1.xml.rels><?xml version="1.0" encoding="UTF-8" standalone="yes"?>
<Relationships xmlns="http://schemas.openxmlformats.org/package/2006/relationships"><Relationship Id="rId3" Type="http://schemas.openxmlformats.org/officeDocument/2006/relationships/hyperlink" Target="https://www.gao.gov/assets/b-330854.pdf" TargetMode="External"/><Relationship Id="rId2" Type="http://schemas.openxmlformats.org/officeDocument/2006/relationships/hyperlink" Target="https://www.gao.gov/assets/b-330854.pdf" TargetMode="External"/><Relationship Id="rId1" Type="http://schemas.openxmlformats.org/officeDocument/2006/relationships/hyperlink" Target="https://www.gao.gov/assets/b-330854.pdf"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capitaliq.spglobal.com/web/client?auth=inherit"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capitaliq.spglobal.com/web/client?auth=inherit"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www.capitaliq.spglobal.com/web/client?auth=inherit"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www.capitaliq.spglobal.com/web/client?auth=inherit" TargetMode="External"/></Relationships>
</file>

<file path=xl/worksheets/_rels/sheet2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1.xml"/></Relationships>
</file>

<file path=xl/worksheets/_rels/sheet30.xml.rels><?xml version="1.0" encoding="UTF-8" standalone="yes"?>
<Relationships xmlns="http://schemas.openxmlformats.org/package/2006/relationships"><Relationship Id="rId1" Type="http://schemas.openxmlformats.org/officeDocument/2006/relationships/hyperlink" Target="https://doi.org/10.36487/ACG_repo/2063_76"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hyperlink" Target="https://shipandbunker.com/prices/am/nampac/us-lax-la-long-beach" TargetMode="External"/><Relationship Id="rId1" Type="http://schemas.openxmlformats.org/officeDocument/2006/relationships/hyperlink" Target="https://shipandbunker.com/prices/apac/sea/sg-sin-singapore"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77236-775D-4CBA-925B-A9D3A8609AEF}">
  <sheetPr>
    <tabColor theme="2" tint="-0.499984740745262"/>
  </sheetPr>
  <dimension ref="A1:I17"/>
  <sheetViews>
    <sheetView zoomScale="71" zoomScaleNormal="100" workbookViewId="0"/>
  </sheetViews>
  <sheetFormatPr baseColWidth="10" defaultColWidth="0" defaultRowHeight="15" zeroHeight="1" x14ac:dyDescent="0.2"/>
  <cols>
    <col min="1" max="1" width="2.83203125" customWidth="1"/>
    <col min="2" max="2" width="8.6640625" customWidth="1"/>
    <col min="3" max="3" width="12.1640625" customWidth="1"/>
    <col min="4" max="8" width="8.6640625" customWidth="1"/>
    <col min="9" max="9" width="13.33203125" customWidth="1"/>
    <col min="10" max="16383" width="8.6640625" hidden="1"/>
    <col min="16384" max="16384" width="8.6640625" hidden="1" customWidth="1"/>
  </cols>
  <sheetData>
    <row r="1" spans="1:9" x14ac:dyDescent="0.2">
      <c r="A1" s="44"/>
      <c r="B1" s="44"/>
      <c r="C1" s="44"/>
      <c r="D1" s="44"/>
      <c r="E1" s="44"/>
      <c r="F1" s="44"/>
      <c r="G1" s="44"/>
      <c r="H1" s="44"/>
      <c r="I1" s="44"/>
    </row>
    <row r="2" spans="1:9" x14ac:dyDescent="0.2">
      <c r="A2" s="44"/>
      <c r="B2" s="53" t="s">
        <v>313</v>
      </c>
      <c r="C2" s="53" t="s">
        <v>319</v>
      </c>
      <c r="D2" s="54"/>
      <c r="E2" s="54"/>
      <c r="F2" s="54"/>
      <c r="G2" s="54"/>
      <c r="H2" s="54"/>
      <c r="I2" s="54"/>
    </row>
    <row r="3" spans="1:9" x14ac:dyDescent="0.2">
      <c r="A3" s="44"/>
      <c r="B3" s="55" t="s">
        <v>314</v>
      </c>
      <c r="C3" s="55" t="s">
        <v>315</v>
      </c>
      <c r="D3" s="54"/>
      <c r="E3" s="54"/>
      <c r="F3" s="54"/>
      <c r="G3" s="54"/>
      <c r="H3" s="54"/>
      <c r="I3" s="54"/>
    </row>
    <row r="4" spans="1:9" x14ac:dyDescent="0.2">
      <c r="A4" s="44"/>
      <c r="B4" s="55" t="s">
        <v>320</v>
      </c>
      <c r="C4" s="55" t="s">
        <v>321</v>
      </c>
      <c r="D4" s="54"/>
      <c r="E4" s="54"/>
      <c r="F4" s="54"/>
      <c r="G4" s="54"/>
      <c r="H4" s="54"/>
      <c r="I4" s="54"/>
    </row>
    <row r="5" spans="1:9" x14ac:dyDescent="0.2">
      <c r="A5" s="44"/>
      <c r="B5" s="55" t="s">
        <v>316</v>
      </c>
      <c r="C5" s="106" t="s">
        <v>1540</v>
      </c>
      <c r="D5" s="54"/>
      <c r="E5" s="54"/>
      <c r="F5" s="54"/>
      <c r="G5" s="54"/>
      <c r="H5" s="54"/>
      <c r="I5" s="54"/>
    </row>
    <row r="6" spans="1:9" x14ac:dyDescent="0.2">
      <c r="A6" s="44"/>
      <c r="B6" s="55" t="s">
        <v>317</v>
      </c>
      <c r="C6" s="56">
        <v>46202</v>
      </c>
      <c r="D6" s="54"/>
      <c r="E6" s="54"/>
      <c r="F6" s="54"/>
      <c r="G6" s="54"/>
      <c r="H6" s="54"/>
      <c r="I6" s="54"/>
    </row>
    <row r="7" spans="1:9" x14ac:dyDescent="0.2">
      <c r="A7" s="44"/>
      <c r="B7" s="54"/>
      <c r="C7" s="54"/>
      <c r="D7" s="54"/>
      <c r="E7" s="54"/>
      <c r="F7" s="54"/>
      <c r="G7" s="54"/>
      <c r="H7" s="54"/>
      <c r="I7" s="54"/>
    </row>
    <row r="8" spans="1:9" x14ac:dyDescent="0.2">
      <c r="A8" s="44"/>
      <c r="B8" s="121" t="s">
        <v>318</v>
      </c>
      <c r="C8" s="122"/>
      <c r="D8" s="122"/>
      <c r="E8" s="122"/>
      <c r="F8" s="122"/>
      <c r="G8" s="122"/>
      <c r="H8" s="122"/>
      <c r="I8" s="54"/>
    </row>
    <row r="9" spans="1:9" x14ac:dyDescent="0.2">
      <c r="A9" s="44"/>
      <c r="B9" s="123" t="s">
        <v>1514</v>
      </c>
      <c r="C9" s="122"/>
      <c r="D9" s="122"/>
      <c r="E9" s="122"/>
      <c r="F9" s="122"/>
      <c r="G9" s="122"/>
      <c r="H9" s="122"/>
      <c r="I9" s="54"/>
    </row>
    <row r="10" spans="1:9" x14ac:dyDescent="0.2">
      <c r="A10" s="44"/>
      <c r="B10" s="122"/>
      <c r="C10" s="122"/>
      <c r="D10" s="122"/>
      <c r="E10" s="122"/>
      <c r="F10" s="122"/>
      <c r="G10" s="122"/>
      <c r="H10" s="122"/>
      <c r="I10" s="54"/>
    </row>
    <row r="11" spans="1:9" x14ac:dyDescent="0.2">
      <c r="A11" s="44"/>
      <c r="B11" s="122"/>
      <c r="C11" s="122"/>
      <c r="D11" s="122"/>
      <c r="E11" s="122"/>
      <c r="F11" s="122"/>
      <c r="G11" s="122"/>
      <c r="H11" s="122"/>
      <c r="I11" s="54"/>
    </row>
    <row r="12" spans="1:9" x14ac:dyDescent="0.2">
      <c r="A12" s="44"/>
      <c r="B12" s="122"/>
      <c r="C12" s="122"/>
      <c r="D12" s="122"/>
      <c r="E12" s="122"/>
      <c r="F12" s="122"/>
      <c r="G12" s="122"/>
      <c r="H12" s="122"/>
      <c r="I12" s="54"/>
    </row>
    <row r="13" spans="1:9" x14ac:dyDescent="0.2">
      <c r="A13" s="44"/>
      <c r="B13" s="122"/>
      <c r="C13" s="122"/>
      <c r="D13" s="122"/>
      <c r="E13" s="122"/>
      <c r="F13" s="122"/>
      <c r="G13" s="122"/>
      <c r="H13" s="122"/>
      <c r="I13" s="54"/>
    </row>
    <row r="14" spans="1:9" x14ac:dyDescent="0.2">
      <c r="A14" s="44"/>
      <c r="B14" s="54"/>
      <c r="C14" s="54"/>
      <c r="D14" s="54"/>
      <c r="E14" s="54"/>
      <c r="F14" s="54"/>
      <c r="G14" s="54"/>
      <c r="H14" s="54"/>
      <c r="I14" s="54"/>
    </row>
    <row r="15" spans="1:9" ht="131.5" customHeight="1" x14ac:dyDescent="0.2">
      <c r="A15" s="44"/>
      <c r="B15" s="124" t="s">
        <v>1539</v>
      </c>
      <c r="C15" s="124"/>
      <c r="D15" s="124"/>
      <c r="E15" s="124"/>
      <c r="F15" s="124"/>
      <c r="G15" s="124"/>
      <c r="H15" s="124"/>
      <c r="I15" s="54"/>
    </row>
    <row r="16" spans="1:9" ht="260" customHeight="1" x14ac:dyDescent="0.2">
      <c r="A16" s="44"/>
      <c r="B16" s="125"/>
      <c r="C16" s="125"/>
      <c r="D16" s="125"/>
      <c r="E16" s="125"/>
      <c r="F16" s="125"/>
      <c r="G16" s="125"/>
      <c r="H16" s="125"/>
      <c r="I16" s="44"/>
    </row>
    <row r="17" spans="1:9" x14ac:dyDescent="0.2">
      <c r="A17" s="44"/>
      <c r="B17" s="44"/>
      <c r="C17" s="44"/>
      <c r="D17" s="44"/>
      <c r="E17" s="44"/>
      <c r="F17" s="44"/>
      <c r="G17" s="44"/>
      <c r="H17" s="44"/>
      <c r="I17" s="44"/>
    </row>
  </sheetData>
  <mergeCells count="4">
    <mergeCell ref="B8:H8"/>
    <mergeCell ref="B9:H13"/>
    <mergeCell ref="B15:H15"/>
    <mergeCell ref="B16:H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973FA-BFF5-4703-8653-2AD7C2FC3AB8}">
  <sheetPr>
    <tabColor theme="2" tint="-0.499984740745262"/>
  </sheetPr>
  <dimension ref="A1:E147"/>
  <sheetViews>
    <sheetView zoomScaleNormal="100" workbookViewId="0"/>
  </sheetViews>
  <sheetFormatPr baseColWidth="10" defaultColWidth="0" defaultRowHeight="15" zeroHeight="1" x14ac:dyDescent="0.2"/>
  <cols>
    <col min="1" max="1" width="3.6640625" customWidth="1"/>
    <col min="2" max="2" width="13.1640625" customWidth="1"/>
    <col min="3" max="3" width="86.83203125" customWidth="1"/>
    <col min="4" max="4" width="3.5" customWidth="1"/>
    <col min="5" max="5" width="0" hidden="1" customWidth="1"/>
    <col min="6" max="16384" width="8.6640625" hidden="1"/>
  </cols>
  <sheetData>
    <row r="1" spans="1:4" x14ac:dyDescent="0.2">
      <c r="A1" s="44"/>
      <c r="B1" s="44"/>
      <c r="C1" s="44"/>
      <c r="D1" s="44"/>
    </row>
    <row r="2" spans="1:4" ht="24" x14ac:dyDescent="0.2">
      <c r="A2" s="5" t="s">
        <v>1193</v>
      </c>
      <c r="B2" s="44"/>
      <c r="C2" s="44"/>
      <c r="D2" s="44"/>
    </row>
    <row r="3" spans="1:4" x14ac:dyDescent="0.2">
      <c r="A3" s="44"/>
      <c r="B3" s="44"/>
      <c r="C3" s="44"/>
      <c r="D3" s="44"/>
    </row>
    <row r="4" spans="1:4" x14ac:dyDescent="0.2">
      <c r="A4" s="44"/>
      <c r="B4" s="101" t="s">
        <v>1194</v>
      </c>
      <c r="C4" s="101" t="s">
        <v>1195</v>
      </c>
      <c r="D4" s="44"/>
    </row>
    <row r="5" spans="1:4" x14ac:dyDescent="0.2">
      <c r="A5" s="44"/>
      <c r="B5" s="44" t="s">
        <v>1230</v>
      </c>
      <c r="C5" s="44" t="s">
        <v>1231</v>
      </c>
      <c r="D5" s="44"/>
    </row>
    <row r="6" spans="1:4" x14ac:dyDescent="0.2">
      <c r="A6" s="44"/>
      <c r="B6" s="44" t="s">
        <v>333</v>
      </c>
      <c r="C6" s="44" t="s">
        <v>1202</v>
      </c>
      <c r="D6" s="44"/>
    </row>
    <row r="7" spans="1:4" x14ac:dyDescent="0.2">
      <c r="A7" s="44"/>
      <c r="B7" s="44" t="s">
        <v>1225</v>
      </c>
      <c r="C7" s="44" t="s">
        <v>1222</v>
      </c>
      <c r="D7" s="44"/>
    </row>
    <row r="8" spans="1:4" x14ac:dyDescent="0.2">
      <c r="A8" s="44"/>
      <c r="B8" s="44" t="s">
        <v>1502</v>
      </c>
      <c r="C8" s="44" t="s">
        <v>1503</v>
      </c>
      <c r="D8" s="44"/>
    </row>
    <row r="9" spans="1:4" x14ac:dyDescent="0.2">
      <c r="A9" s="44"/>
      <c r="B9" s="44" t="s">
        <v>1244</v>
      </c>
      <c r="C9" s="44" t="s">
        <v>22</v>
      </c>
      <c r="D9" s="44"/>
    </row>
    <row r="10" spans="1:4" x14ac:dyDescent="0.2">
      <c r="A10" s="44"/>
      <c r="B10" s="44" t="s">
        <v>1247</v>
      </c>
      <c r="C10" s="44" t="s">
        <v>1248</v>
      </c>
      <c r="D10" s="44"/>
    </row>
    <row r="11" spans="1:4" x14ac:dyDescent="0.2">
      <c r="A11" s="44"/>
      <c r="B11" s="44" t="s">
        <v>1245</v>
      </c>
      <c r="C11" s="44" t="s">
        <v>19</v>
      </c>
      <c r="D11" s="44"/>
    </row>
    <row r="12" spans="1:4" x14ac:dyDescent="0.2">
      <c r="A12" s="44"/>
      <c r="B12" s="44" t="s">
        <v>1216</v>
      </c>
      <c r="C12" s="44" t="s">
        <v>1518</v>
      </c>
      <c r="D12" s="44"/>
    </row>
    <row r="13" spans="1:4" x14ac:dyDescent="0.2">
      <c r="A13" s="44"/>
      <c r="B13" s="44" t="s">
        <v>1258</v>
      </c>
      <c r="C13" s="44" t="s">
        <v>1262</v>
      </c>
      <c r="D13" s="44"/>
    </row>
    <row r="14" spans="1:4" x14ac:dyDescent="0.2">
      <c r="A14" s="44"/>
      <c r="B14" s="44" t="s">
        <v>1238</v>
      </c>
      <c r="C14" s="44" t="s">
        <v>1239</v>
      </c>
      <c r="D14" s="44"/>
    </row>
    <row r="15" spans="1:4" x14ac:dyDescent="0.2">
      <c r="A15" s="44"/>
      <c r="B15" s="44" t="s">
        <v>228</v>
      </c>
      <c r="C15" s="44" t="s">
        <v>1519</v>
      </c>
      <c r="D15" s="44"/>
    </row>
    <row r="16" spans="1:4" x14ac:dyDescent="0.2">
      <c r="A16" s="44"/>
      <c r="B16" s="44" t="s">
        <v>227</v>
      </c>
      <c r="C16" s="44" t="s">
        <v>1520</v>
      </c>
      <c r="D16" s="44"/>
    </row>
    <row r="17" spans="1:4" x14ac:dyDescent="0.2">
      <c r="A17" s="44"/>
      <c r="B17" s="44" t="s">
        <v>1233</v>
      </c>
      <c r="C17" s="44" t="s">
        <v>1232</v>
      </c>
      <c r="D17" s="44"/>
    </row>
    <row r="18" spans="1:4" x14ac:dyDescent="0.2">
      <c r="A18" s="44"/>
      <c r="B18" s="44" t="s">
        <v>1213</v>
      </c>
      <c r="C18" s="44" t="s">
        <v>238</v>
      </c>
      <c r="D18" s="44"/>
    </row>
    <row r="19" spans="1:4" x14ac:dyDescent="0.2">
      <c r="A19" s="44"/>
      <c r="B19" s="44" t="s">
        <v>1236</v>
      </c>
      <c r="C19" s="44" t="s">
        <v>1237</v>
      </c>
      <c r="D19" s="44"/>
    </row>
    <row r="20" spans="1:4" x14ac:dyDescent="0.2">
      <c r="A20" s="44"/>
      <c r="B20" s="44" t="s">
        <v>1465</v>
      </c>
      <c r="C20" s="44" t="s">
        <v>1466</v>
      </c>
      <c r="D20" s="44"/>
    </row>
    <row r="21" spans="1:4" x14ac:dyDescent="0.2">
      <c r="A21" s="44"/>
      <c r="B21" s="44" t="s">
        <v>1504</v>
      </c>
      <c r="C21" s="44" t="s">
        <v>1505</v>
      </c>
      <c r="D21" s="44"/>
    </row>
    <row r="22" spans="1:4" x14ac:dyDescent="0.2">
      <c r="A22" s="44"/>
      <c r="B22" s="44" t="s">
        <v>240</v>
      </c>
      <c r="C22" s="44" t="s">
        <v>1215</v>
      </c>
      <c r="D22" s="44"/>
    </row>
    <row r="23" spans="1:4" x14ac:dyDescent="0.2">
      <c r="A23" s="44"/>
      <c r="B23" s="44" t="s">
        <v>1257</v>
      </c>
      <c r="C23" s="44" t="s">
        <v>1261</v>
      </c>
      <c r="D23" s="44"/>
    </row>
    <row r="24" spans="1:4" x14ac:dyDescent="0.2">
      <c r="A24" s="44"/>
      <c r="B24" s="44" t="s">
        <v>1218</v>
      </c>
      <c r="C24" s="44" t="s">
        <v>1219</v>
      </c>
      <c r="D24" s="44"/>
    </row>
    <row r="25" spans="1:4" x14ac:dyDescent="0.2">
      <c r="A25" s="44"/>
      <c r="B25" s="44" t="s">
        <v>1228</v>
      </c>
      <c r="C25" s="44" t="s">
        <v>1229</v>
      </c>
      <c r="D25" s="44"/>
    </row>
    <row r="26" spans="1:4" x14ac:dyDescent="0.2">
      <c r="A26" s="44"/>
      <c r="B26" s="44" t="s">
        <v>373</v>
      </c>
      <c r="C26" s="44" t="s">
        <v>1226</v>
      </c>
      <c r="D26" s="44"/>
    </row>
    <row r="27" spans="1:4" x14ac:dyDescent="0.2">
      <c r="A27" s="44"/>
      <c r="B27" s="44" t="s">
        <v>310</v>
      </c>
      <c r="C27" s="44" t="s">
        <v>1242</v>
      </c>
      <c r="D27" s="44"/>
    </row>
    <row r="28" spans="1:4" x14ac:dyDescent="0.2">
      <c r="A28" s="44"/>
      <c r="B28" s="44" t="s">
        <v>1499</v>
      </c>
      <c r="C28" s="44" t="s">
        <v>1500</v>
      </c>
      <c r="D28" s="44"/>
    </row>
    <row r="29" spans="1:4" x14ac:dyDescent="0.2">
      <c r="A29" s="44"/>
      <c r="B29" s="44" t="s">
        <v>1208</v>
      </c>
      <c r="C29" s="44" t="s">
        <v>1209</v>
      </c>
      <c r="D29" s="44"/>
    </row>
    <row r="30" spans="1:4" x14ac:dyDescent="0.2">
      <c r="A30" s="44"/>
      <c r="B30" s="44" t="s">
        <v>1210</v>
      </c>
      <c r="C30" s="44" t="s">
        <v>1211</v>
      </c>
      <c r="D30" s="44"/>
    </row>
    <row r="31" spans="1:4" x14ac:dyDescent="0.2">
      <c r="A31" s="44"/>
      <c r="B31" s="44" t="s">
        <v>1516</v>
      </c>
      <c r="C31" s="44" t="s">
        <v>1517</v>
      </c>
      <c r="D31" s="44"/>
    </row>
    <row r="32" spans="1:4" x14ac:dyDescent="0.2">
      <c r="A32" s="44"/>
      <c r="B32" s="44" t="s">
        <v>1243</v>
      </c>
      <c r="C32" s="44" t="s">
        <v>23</v>
      </c>
      <c r="D32" s="44"/>
    </row>
    <row r="33" spans="1:4" x14ac:dyDescent="0.2">
      <c r="A33" s="44"/>
      <c r="B33" s="44" t="s">
        <v>1220</v>
      </c>
      <c r="C33" s="44" t="s">
        <v>1521</v>
      </c>
      <c r="D33" s="44"/>
    </row>
    <row r="34" spans="1:4" x14ac:dyDescent="0.2">
      <c r="A34" s="44"/>
      <c r="B34" s="44" t="s">
        <v>64</v>
      </c>
      <c r="C34" s="44" t="s">
        <v>1522</v>
      </c>
      <c r="D34" s="44"/>
    </row>
    <row r="35" spans="1:4" x14ac:dyDescent="0.2">
      <c r="A35" s="44"/>
      <c r="B35" s="44" t="s">
        <v>1246</v>
      </c>
      <c r="C35" s="44" t="s">
        <v>24</v>
      </c>
      <c r="D35" s="44"/>
    </row>
    <row r="36" spans="1:4" x14ac:dyDescent="0.2">
      <c r="A36" s="44"/>
      <c r="B36" s="44" t="s">
        <v>1260</v>
      </c>
      <c r="C36" s="44" t="s">
        <v>1264</v>
      </c>
      <c r="D36" s="44"/>
    </row>
    <row r="37" spans="1:4" x14ac:dyDescent="0.2">
      <c r="A37" s="44"/>
      <c r="B37" s="44" t="s">
        <v>1198</v>
      </c>
      <c r="C37" s="44" t="s">
        <v>1199</v>
      </c>
      <c r="D37" s="44"/>
    </row>
    <row r="38" spans="1:4" x14ac:dyDescent="0.2">
      <c r="A38" s="44"/>
      <c r="B38" s="44" t="s">
        <v>239</v>
      </c>
      <c r="C38" s="44" t="s">
        <v>1214</v>
      </c>
      <c r="D38" s="44"/>
    </row>
    <row r="39" spans="1:4" x14ac:dyDescent="0.2">
      <c r="A39" s="44"/>
      <c r="B39" s="44" t="s">
        <v>327</v>
      </c>
      <c r="C39" s="44" t="s">
        <v>1203</v>
      </c>
      <c r="D39" s="44"/>
    </row>
    <row r="40" spans="1:4" x14ac:dyDescent="0.2">
      <c r="A40" s="44"/>
      <c r="B40" s="44" t="s">
        <v>140</v>
      </c>
      <c r="C40" s="44" t="s">
        <v>1212</v>
      </c>
      <c r="D40" s="44"/>
    </row>
    <row r="41" spans="1:4" x14ac:dyDescent="0.2">
      <c r="A41" s="44"/>
      <c r="B41" s="44" t="s">
        <v>1464</v>
      </c>
      <c r="C41" s="44" t="s">
        <v>1467</v>
      </c>
      <c r="D41" s="44"/>
    </row>
    <row r="42" spans="1:4" x14ac:dyDescent="0.2">
      <c r="A42" s="44"/>
      <c r="B42" s="44" t="s">
        <v>1196</v>
      </c>
      <c r="C42" s="44" t="s">
        <v>1197</v>
      </c>
      <c r="D42" s="44"/>
    </row>
    <row r="43" spans="1:4" x14ac:dyDescent="0.2">
      <c r="A43" s="44"/>
      <c r="B43" s="44" t="s">
        <v>1234</v>
      </c>
      <c r="C43" s="44" t="s">
        <v>1235</v>
      </c>
      <c r="D43" s="44"/>
    </row>
    <row r="44" spans="1:4" x14ac:dyDescent="0.2">
      <c r="A44" s="44"/>
      <c r="B44" s="44" t="s">
        <v>1227</v>
      </c>
      <c r="C44" s="44" t="s">
        <v>75</v>
      </c>
      <c r="D44" s="44"/>
    </row>
    <row r="45" spans="1:4" x14ac:dyDescent="0.2">
      <c r="A45" s="44"/>
      <c r="B45" s="44" t="s">
        <v>1221</v>
      </c>
      <c r="C45" s="44" t="s">
        <v>1251</v>
      </c>
      <c r="D45" s="44"/>
    </row>
    <row r="46" spans="1:4" x14ac:dyDescent="0.2">
      <c r="A46" s="44"/>
      <c r="B46" s="44" t="s">
        <v>1240</v>
      </c>
      <c r="C46" s="44" t="s">
        <v>1241</v>
      </c>
      <c r="D46" s="44"/>
    </row>
    <row r="47" spans="1:4" x14ac:dyDescent="0.2">
      <c r="A47" s="44"/>
      <c r="B47" s="44" t="s">
        <v>1200</v>
      </c>
      <c r="C47" s="44" t="s">
        <v>1201</v>
      </c>
      <c r="D47" s="44"/>
    </row>
    <row r="48" spans="1:4" x14ac:dyDescent="0.2">
      <c r="A48" s="44"/>
      <c r="B48" s="44" t="s">
        <v>1259</v>
      </c>
      <c r="C48" s="44" t="s">
        <v>1263</v>
      </c>
      <c r="D48" s="44"/>
    </row>
    <row r="49" spans="1:4" x14ac:dyDescent="0.2">
      <c r="A49" s="44"/>
      <c r="B49" s="44" t="s">
        <v>372</v>
      </c>
      <c r="C49" s="44" t="s">
        <v>1067</v>
      </c>
      <c r="D49" s="44"/>
    </row>
    <row r="50" spans="1:4" x14ac:dyDescent="0.2">
      <c r="A50" s="44"/>
      <c r="B50" s="44" t="s">
        <v>1204</v>
      </c>
      <c r="C50" s="44" t="s">
        <v>1207</v>
      </c>
      <c r="D50" s="44"/>
    </row>
    <row r="51" spans="1:4" x14ac:dyDescent="0.2">
      <c r="A51" s="44"/>
      <c r="B51" s="44" t="s">
        <v>44</v>
      </c>
      <c r="C51" s="44" t="s">
        <v>1217</v>
      </c>
      <c r="D51" s="44"/>
    </row>
    <row r="52" spans="1:4" x14ac:dyDescent="0.2">
      <c r="A52" s="44"/>
      <c r="B52" s="44" t="s">
        <v>1205</v>
      </c>
      <c r="C52" s="44" t="s">
        <v>1206</v>
      </c>
      <c r="D52" s="44"/>
    </row>
    <row r="53" spans="1:4" x14ac:dyDescent="0.2">
      <c r="A53" s="44"/>
      <c r="B53" s="44" t="s">
        <v>85</v>
      </c>
      <c r="C53" s="44" t="s">
        <v>1523</v>
      </c>
      <c r="D53" s="44"/>
    </row>
    <row r="54" spans="1:4" x14ac:dyDescent="0.2">
      <c r="A54" s="44"/>
      <c r="B54" s="44" t="s">
        <v>1296</v>
      </c>
      <c r="C54" s="44" t="s">
        <v>1515</v>
      </c>
      <c r="D54" s="44"/>
    </row>
    <row r="55" spans="1:4" x14ac:dyDescent="0.2">
      <c r="A55" s="44"/>
      <c r="B55" s="44"/>
      <c r="C55" s="44"/>
      <c r="D55" s="44"/>
    </row>
    <row r="56" spans="1:4" x14ac:dyDescent="0.2">
      <c r="A56" s="44"/>
      <c r="B56" s="44"/>
      <c r="C56" s="44"/>
      <c r="D56" s="44"/>
    </row>
    <row r="57" spans="1:4" x14ac:dyDescent="0.2">
      <c r="A57" s="44"/>
      <c r="B57" s="44"/>
      <c r="C57" s="44"/>
      <c r="D57" s="44"/>
    </row>
    <row r="58" spans="1:4" x14ac:dyDescent="0.2">
      <c r="A58" s="44"/>
      <c r="B58" s="44"/>
      <c r="C58" s="44"/>
      <c r="D58" s="44"/>
    </row>
    <row r="59" spans="1:4" x14ac:dyDescent="0.2">
      <c r="A59" s="44"/>
      <c r="B59" s="44"/>
      <c r="C59" s="44"/>
      <c r="D59" s="44"/>
    </row>
    <row r="60" spans="1:4" x14ac:dyDescent="0.2">
      <c r="A60" s="44"/>
      <c r="B60" s="44"/>
      <c r="C60" s="44"/>
      <c r="D60" s="44"/>
    </row>
    <row r="61" spans="1:4" x14ac:dyDescent="0.2">
      <c r="A61" s="44"/>
      <c r="B61" s="44"/>
      <c r="C61" s="44"/>
      <c r="D61" s="44"/>
    </row>
    <row r="62" spans="1:4" x14ac:dyDescent="0.2">
      <c r="A62" s="44"/>
      <c r="B62" s="44"/>
      <c r="C62" s="44"/>
      <c r="D62" s="44"/>
    </row>
    <row r="63" spans="1:4" x14ac:dyDescent="0.2">
      <c r="A63" s="44"/>
      <c r="B63" s="44"/>
      <c r="C63" s="44"/>
      <c r="D63" s="44"/>
    </row>
    <row r="64" spans="1:4" x14ac:dyDescent="0.2">
      <c r="A64" s="44"/>
      <c r="B64" s="44"/>
      <c r="C64" s="44"/>
      <c r="D64" s="44"/>
    </row>
    <row r="65" spans="1:4" x14ac:dyDescent="0.2">
      <c r="A65" s="44"/>
      <c r="B65" s="44"/>
      <c r="C65" s="44"/>
      <c r="D65" s="44"/>
    </row>
    <row r="66" spans="1:4" x14ac:dyDescent="0.2">
      <c r="A66" s="44"/>
      <c r="B66" s="44"/>
      <c r="C66" s="44"/>
      <c r="D66" s="44"/>
    </row>
    <row r="67" spans="1:4" x14ac:dyDescent="0.2">
      <c r="A67" s="44"/>
      <c r="B67" s="44"/>
      <c r="C67" s="44"/>
      <c r="D67" s="44"/>
    </row>
    <row r="68" spans="1:4" x14ac:dyDescent="0.2">
      <c r="A68" s="44"/>
      <c r="B68" s="44"/>
      <c r="C68" s="44"/>
      <c r="D68" s="44"/>
    </row>
    <row r="69" spans="1:4" x14ac:dyDescent="0.2">
      <c r="A69" s="44"/>
      <c r="B69" s="44"/>
      <c r="C69" s="44"/>
      <c r="D69" s="44"/>
    </row>
    <row r="70" spans="1:4" x14ac:dyDescent="0.2">
      <c r="A70" s="44"/>
      <c r="B70" s="44"/>
      <c r="C70" s="44"/>
      <c r="D70" s="44"/>
    </row>
    <row r="71" spans="1:4" x14ac:dyDescent="0.2">
      <c r="A71" s="44"/>
      <c r="B71" s="44"/>
      <c r="C71" s="44"/>
      <c r="D71" s="44"/>
    </row>
    <row r="72" spans="1:4" x14ac:dyDescent="0.2">
      <c r="A72" s="44"/>
      <c r="B72" s="44"/>
      <c r="C72" s="44"/>
      <c r="D72" s="44"/>
    </row>
    <row r="73" spans="1:4" x14ac:dyDescent="0.2">
      <c r="A73" s="44"/>
      <c r="B73" s="44"/>
      <c r="C73" s="44"/>
      <c r="D73" s="44"/>
    </row>
    <row r="74" spans="1:4" x14ac:dyDescent="0.2">
      <c r="A74" s="44"/>
      <c r="B74" s="44"/>
      <c r="C74" s="44"/>
      <c r="D74" s="44"/>
    </row>
    <row r="75" spans="1:4" x14ac:dyDescent="0.2">
      <c r="A75" s="44"/>
      <c r="B75" s="44"/>
      <c r="C75" s="44"/>
      <c r="D75" s="44"/>
    </row>
    <row r="76" spans="1:4" x14ac:dyDescent="0.2">
      <c r="A76" s="44"/>
      <c r="B76" s="44"/>
      <c r="C76" s="44"/>
      <c r="D76" s="44"/>
    </row>
    <row r="77" spans="1:4" x14ac:dyDescent="0.2">
      <c r="A77" s="44"/>
      <c r="B77" s="44"/>
      <c r="C77" s="44"/>
      <c r="D77" s="44"/>
    </row>
    <row r="78" spans="1:4" x14ac:dyDescent="0.2">
      <c r="A78" s="44"/>
      <c r="B78" s="44"/>
      <c r="C78" s="44"/>
      <c r="D78" s="44"/>
    </row>
    <row r="79" spans="1:4" x14ac:dyDescent="0.2">
      <c r="A79" s="44"/>
      <c r="B79" s="44"/>
      <c r="C79" s="44"/>
      <c r="D79" s="44"/>
    </row>
    <row r="80" spans="1:4" x14ac:dyDescent="0.2">
      <c r="A80" s="44"/>
      <c r="B80" s="44"/>
      <c r="C80" s="44"/>
      <c r="D80" s="44"/>
    </row>
    <row r="81" spans="1:4" x14ac:dyDescent="0.2">
      <c r="A81" s="44"/>
      <c r="B81" s="44"/>
      <c r="C81" s="44"/>
      <c r="D81" s="44"/>
    </row>
    <row r="82" spans="1:4" x14ac:dyDescent="0.2">
      <c r="A82" s="44"/>
      <c r="B82" s="44"/>
      <c r="C82" s="44"/>
      <c r="D82" s="44"/>
    </row>
    <row r="83" spans="1:4" x14ac:dyDescent="0.2">
      <c r="A83" s="44"/>
      <c r="B83" s="44"/>
      <c r="C83" s="44"/>
      <c r="D83" s="44"/>
    </row>
    <row r="84" spans="1:4" x14ac:dyDescent="0.2">
      <c r="A84" s="44"/>
      <c r="B84" s="44"/>
      <c r="C84" s="44"/>
      <c r="D84" s="44"/>
    </row>
    <row r="85" spans="1:4" x14ac:dyDescent="0.2">
      <c r="A85" s="44"/>
      <c r="B85" s="44"/>
      <c r="C85" s="44"/>
      <c r="D85" s="44"/>
    </row>
    <row r="86" spans="1:4" x14ac:dyDescent="0.2">
      <c r="A86" s="44"/>
      <c r="B86" s="44"/>
      <c r="C86" s="44"/>
      <c r="D86" s="44"/>
    </row>
    <row r="87" spans="1:4" x14ac:dyDescent="0.2">
      <c r="A87" s="44"/>
      <c r="B87" s="44"/>
      <c r="C87" s="44"/>
      <c r="D87" s="44"/>
    </row>
    <row r="88" spans="1:4" x14ac:dyDescent="0.2">
      <c r="A88" s="44"/>
      <c r="B88" s="44"/>
      <c r="C88" s="44"/>
      <c r="D88" s="44"/>
    </row>
    <row r="89" spans="1:4" x14ac:dyDescent="0.2">
      <c r="A89" s="44"/>
      <c r="B89" s="44"/>
      <c r="C89" s="44"/>
      <c r="D89" s="44"/>
    </row>
    <row r="90" spans="1:4" x14ac:dyDescent="0.2">
      <c r="A90" s="44"/>
      <c r="B90" s="44"/>
      <c r="C90" s="44"/>
      <c r="D90" s="44"/>
    </row>
    <row r="91" spans="1:4" x14ac:dyDescent="0.2">
      <c r="A91" s="44"/>
      <c r="B91" s="44"/>
      <c r="C91" s="44"/>
      <c r="D91" s="44"/>
    </row>
    <row r="92" spans="1:4" x14ac:dyDescent="0.2">
      <c r="A92" s="44"/>
      <c r="B92" s="44"/>
      <c r="C92" s="44"/>
      <c r="D92" s="44"/>
    </row>
    <row r="93" spans="1:4" x14ac:dyDescent="0.2">
      <c r="A93" s="44"/>
      <c r="B93" s="44"/>
      <c r="C93" s="44"/>
      <c r="D93" s="44"/>
    </row>
    <row r="94" spans="1:4" x14ac:dyDescent="0.2">
      <c r="A94" s="44"/>
      <c r="B94" s="44"/>
      <c r="C94" s="44"/>
      <c r="D94" s="44"/>
    </row>
    <row r="95" spans="1:4" x14ac:dyDescent="0.2">
      <c r="A95" s="44"/>
      <c r="B95" s="44"/>
      <c r="C95" s="44"/>
      <c r="D95" s="44"/>
    </row>
    <row r="96" spans="1:4" x14ac:dyDescent="0.2">
      <c r="A96" s="44"/>
      <c r="B96" s="44"/>
      <c r="C96" s="44"/>
      <c r="D96" s="44"/>
    </row>
    <row r="97" spans="1:4" x14ac:dyDescent="0.2">
      <c r="A97" s="44"/>
      <c r="B97" s="44"/>
      <c r="C97" s="44"/>
      <c r="D97" s="44"/>
    </row>
    <row r="98" spans="1:4" x14ac:dyDescent="0.2">
      <c r="A98" s="44"/>
      <c r="B98" s="44"/>
      <c r="C98" s="44"/>
      <c r="D98" s="44"/>
    </row>
    <row r="99" spans="1:4" x14ac:dyDescent="0.2">
      <c r="A99" s="44"/>
      <c r="B99" s="44"/>
      <c r="C99" s="44"/>
      <c r="D99" s="44"/>
    </row>
    <row r="100" spans="1:4" x14ac:dyDescent="0.2">
      <c r="A100" s="44"/>
      <c r="B100" s="44"/>
      <c r="C100" s="44"/>
      <c r="D100" s="44"/>
    </row>
    <row r="101" spans="1:4" x14ac:dyDescent="0.2">
      <c r="A101" s="44"/>
      <c r="B101" s="44"/>
      <c r="C101" s="44"/>
      <c r="D101" s="44"/>
    </row>
    <row r="102" spans="1:4" x14ac:dyDescent="0.2">
      <c r="A102" s="44"/>
      <c r="B102" s="44"/>
      <c r="C102" s="44"/>
      <c r="D102" s="44"/>
    </row>
    <row r="103" spans="1:4" x14ac:dyDescent="0.2">
      <c r="A103" s="44"/>
      <c r="B103" s="44"/>
      <c r="C103" s="44"/>
      <c r="D103" s="44"/>
    </row>
    <row r="104" spans="1:4" x14ac:dyDescent="0.2">
      <c r="A104" s="44"/>
      <c r="B104" s="44"/>
      <c r="C104" s="44"/>
      <c r="D104" s="44"/>
    </row>
    <row r="105" spans="1:4" x14ac:dyDescent="0.2">
      <c r="A105" s="44"/>
      <c r="B105" s="44"/>
      <c r="C105" s="44"/>
      <c r="D105" s="44"/>
    </row>
    <row r="106" spans="1:4" x14ac:dyDescent="0.2">
      <c r="A106" s="44"/>
      <c r="B106" s="44"/>
      <c r="C106" s="44"/>
      <c r="D106" s="44"/>
    </row>
    <row r="107" spans="1:4" x14ac:dyDescent="0.2">
      <c r="A107" s="44"/>
      <c r="B107" s="44"/>
      <c r="C107" s="44"/>
      <c r="D107" s="44"/>
    </row>
    <row r="108" spans="1:4" x14ac:dyDescent="0.2">
      <c r="A108" s="44"/>
      <c r="B108" s="44"/>
      <c r="C108" s="44"/>
      <c r="D108" s="44"/>
    </row>
    <row r="109" spans="1:4" x14ac:dyDescent="0.2">
      <c r="A109" s="44"/>
      <c r="B109" s="44"/>
      <c r="C109" s="44"/>
      <c r="D109" s="44"/>
    </row>
    <row r="110" spans="1:4" x14ac:dyDescent="0.2">
      <c r="A110" s="44"/>
      <c r="B110" s="44"/>
      <c r="C110" s="44"/>
      <c r="D110" s="44"/>
    </row>
    <row r="111" spans="1:4" x14ac:dyDescent="0.2">
      <c r="A111" s="44"/>
      <c r="B111" s="44"/>
      <c r="C111" s="44"/>
      <c r="D111" s="44"/>
    </row>
    <row r="112" spans="1:4" x14ac:dyDescent="0.2">
      <c r="A112" s="44"/>
      <c r="B112" s="44"/>
      <c r="C112" s="44"/>
      <c r="D112" s="44"/>
    </row>
    <row r="113" spans="1:4" x14ac:dyDescent="0.2">
      <c r="A113" s="44"/>
      <c r="B113" s="44"/>
      <c r="C113" s="44"/>
      <c r="D113" s="44"/>
    </row>
    <row r="114" spans="1:4" x14ac:dyDescent="0.2">
      <c r="A114" s="44"/>
      <c r="B114" s="44"/>
      <c r="C114" s="44"/>
      <c r="D114" s="44"/>
    </row>
    <row r="115" spans="1:4" x14ac:dyDescent="0.2">
      <c r="A115" s="44"/>
      <c r="B115" s="44"/>
      <c r="C115" s="44"/>
      <c r="D115" s="44"/>
    </row>
    <row r="116" spans="1:4" x14ac:dyDescent="0.2">
      <c r="A116" s="44"/>
      <c r="B116" s="44"/>
      <c r="C116" s="44"/>
      <c r="D116" s="44"/>
    </row>
    <row r="117" spans="1:4" x14ac:dyDescent="0.2">
      <c r="A117" s="44"/>
      <c r="B117" s="44"/>
      <c r="C117" s="44"/>
      <c r="D117" s="44"/>
    </row>
    <row r="118" spans="1:4" x14ac:dyDescent="0.2">
      <c r="A118" s="44"/>
      <c r="B118" s="44"/>
      <c r="C118" s="44"/>
      <c r="D118" s="44"/>
    </row>
    <row r="119" spans="1:4" x14ac:dyDescent="0.2">
      <c r="A119" s="44"/>
      <c r="B119" s="44"/>
      <c r="C119" s="44"/>
      <c r="D119" s="44"/>
    </row>
    <row r="120" spans="1:4" x14ac:dyDescent="0.2">
      <c r="A120" s="44"/>
      <c r="B120" s="44"/>
      <c r="C120" s="44"/>
      <c r="D120" s="44"/>
    </row>
    <row r="121" spans="1:4" x14ac:dyDescent="0.2">
      <c r="A121" s="44"/>
      <c r="B121" s="44"/>
      <c r="C121" s="44"/>
      <c r="D121" s="44"/>
    </row>
    <row r="122" spans="1:4" x14ac:dyDescent="0.2">
      <c r="A122" s="44"/>
      <c r="B122" s="44"/>
      <c r="C122" s="44"/>
      <c r="D122" s="44"/>
    </row>
    <row r="123" spans="1:4" x14ac:dyDescent="0.2">
      <c r="A123" s="44"/>
      <c r="B123" s="44"/>
      <c r="C123" s="44"/>
      <c r="D123" s="44"/>
    </row>
    <row r="124" spans="1:4" x14ac:dyDescent="0.2">
      <c r="A124" s="44"/>
      <c r="B124" s="44"/>
      <c r="C124" s="44"/>
      <c r="D124" s="44"/>
    </row>
    <row r="125" spans="1:4" x14ac:dyDescent="0.2">
      <c r="A125" s="44"/>
      <c r="B125" s="44"/>
      <c r="C125" s="44"/>
      <c r="D125" s="44"/>
    </row>
    <row r="126" spans="1:4" x14ac:dyDescent="0.2">
      <c r="A126" s="44"/>
      <c r="B126" s="44"/>
      <c r="C126" s="44"/>
      <c r="D126" s="44"/>
    </row>
    <row r="127" spans="1:4" x14ac:dyDescent="0.2">
      <c r="A127" s="44"/>
      <c r="B127" s="44"/>
      <c r="C127" s="44"/>
      <c r="D127" s="44"/>
    </row>
    <row r="128" spans="1:4" x14ac:dyDescent="0.2">
      <c r="A128" s="44"/>
      <c r="B128" s="44"/>
      <c r="C128" s="44"/>
      <c r="D128" s="44"/>
    </row>
    <row r="129" spans="1:4" x14ac:dyDescent="0.2">
      <c r="A129" s="44"/>
      <c r="B129" s="44"/>
      <c r="C129" s="44"/>
      <c r="D129" s="44"/>
    </row>
    <row r="130" spans="1:4" x14ac:dyDescent="0.2">
      <c r="A130" s="44"/>
      <c r="B130" s="44"/>
      <c r="C130" s="44"/>
      <c r="D130" s="44"/>
    </row>
    <row r="131" spans="1:4" x14ac:dyDescent="0.2">
      <c r="A131" s="44"/>
      <c r="B131" s="44"/>
      <c r="C131" s="44"/>
      <c r="D131" s="44"/>
    </row>
    <row r="132" spans="1:4" x14ac:dyDescent="0.2">
      <c r="A132" s="44"/>
      <c r="B132" s="44"/>
      <c r="C132" s="44"/>
      <c r="D132" s="44"/>
    </row>
    <row r="133" spans="1:4" x14ac:dyDescent="0.2">
      <c r="A133" s="44"/>
      <c r="B133" s="44"/>
      <c r="C133" s="44"/>
      <c r="D133" s="44"/>
    </row>
    <row r="134" spans="1:4" x14ac:dyDescent="0.2">
      <c r="A134" s="44"/>
      <c r="B134" s="44"/>
      <c r="C134" s="44"/>
      <c r="D134" s="44"/>
    </row>
    <row r="135" spans="1:4" x14ac:dyDescent="0.2">
      <c r="A135" s="44"/>
      <c r="B135" s="44"/>
      <c r="C135" s="44"/>
      <c r="D135" s="44"/>
    </row>
    <row r="136" spans="1:4" x14ac:dyDescent="0.2">
      <c r="A136" s="44"/>
      <c r="B136" s="44"/>
      <c r="C136" s="44"/>
      <c r="D136" s="44"/>
    </row>
    <row r="137" spans="1:4" x14ac:dyDescent="0.2">
      <c r="A137" s="44"/>
      <c r="B137" s="44"/>
      <c r="C137" s="44"/>
      <c r="D137" s="44"/>
    </row>
    <row r="138" spans="1:4" x14ac:dyDescent="0.2">
      <c r="A138" s="44"/>
      <c r="B138" s="44"/>
      <c r="C138" s="44"/>
      <c r="D138" s="44"/>
    </row>
    <row r="139" spans="1:4" x14ac:dyDescent="0.2">
      <c r="A139" s="44"/>
      <c r="B139" s="44"/>
      <c r="C139" s="44"/>
      <c r="D139" s="44"/>
    </row>
    <row r="140" spans="1:4" x14ac:dyDescent="0.2">
      <c r="A140" s="44"/>
      <c r="B140" s="44"/>
      <c r="C140" s="44"/>
      <c r="D140" s="44"/>
    </row>
    <row r="141" spans="1:4" x14ac:dyDescent="0.2">
      <c r="A141" s="44"/>
      <c r="B141" s="44"/>
      <c r="C141" s="44"/>
      <c r="D141" s="44"/>
    </row>
    <row r="142" spans="1:4" x14ac:dyDescent="0.2">
      <c r="A142" s="44"/>
      <c r="B142" s="44"/>
      <c r="C142" s="44"/>
      <c r="D142" s="44"/>
    </row>
    <row r="143" spans="1:4" x14ac:dyDescent="0.2">
      <c r="A143" s="44"/>
      <c r="B143" s="44"/>
      <c r="C143" s="44"/>
      <c r="D143" s="44"/>
    </row>
    <row r="144" spans="1:4" x14ac:dyDescent="0.2">
      <c r="A144" s="44"/>
      <c r="B144" s="44"/>
      <c r="C144" s="44"/>
      <c r="D144" s="44"/>
    </row>
    <row r="145" spans="1:4" x14ac:dyDescent="0.2">
      <c r="A145" s="44"/>
      <c r="B145" s="44"/>
      <c r="C145" s="44"/>
      <c r="D145" s="44"/>
    </row>
    <row r="146" spans="1:4" x14ac:dyDescent="0.2">
      <c r="A146" s="44"/>
      <c r="B146" s="44"/>
      <c r="C146" s="44"/>
      <c r="D146" s="44"/>
    </row>
    <row r="147" spans="1:4" x14ac:dyDescent="0.2">
      <c r="A147" s="44"/>
      <c r="B147" s="44"/>
      <c r="C147" s="44"/>
      <c r="D147" s="44"/>
    </row>
  </sheetData>
  <autoFilter ref="B4:C4" xr:uid="{2AF973FA-BFF5-4703-8653-2AD7C2FC3AB8}">
    <sortState xmlns:xlrd2="http://schemas.microsoft.com/office/spreadsheetml/2017/richdata2" ref="B5:C52">
      <sortCondition ref="B4"/>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B2081-E6EB-4668-999D-730ECF79296D}">
  <sheetPr>
    <tabColor theme="2" tint="-0.499984740745262"/>
  </sheetPr>
  <dimension ref="A1:Z21"/>
  <sheetViews>
    <sheetView zoomScaleNormal="100" workbookViewId="0"/>
  </sheetViews>
  <sheetFormatPr baseColWidth="10" defaultColWidth="0" defaultRowHeight="15" zeroHeight="1" x14ac:dyDescent="0.2"/>
  <cols>
    <col min="1" max="1" width="3.6640625" customWidth="1"/>
    <col min="2" max="26" width="8.6640625" customWidth="1"/>
    <col min="27" max="16384" width="8.6640625" hidden="1"/>
  </cols>
  <sheetData>
    <row r="1" spans="1:26" ht="9.75" customHeight="1" x14ac:dyDescent="0.2">
      <c r="A1" s="44"/>
      <c r="B1" s="44"/>
      <c r="C1" s="44"/>
      <c r="D1" s="44"/>
      <c r="E1" s="44"/>
      <c r="F1" s="44"/>
      <c r="G1" s="44"/>
      <c r="H1" s="44"/>
      <c r="I1" s="44"/>
      <c r="J1" s="44"/>
      <c r="K1" s="44"/>
      <c r="L1" s="44"/>
      <c r="M1" s="44"/>
      <c r="N1" s="44"/>
      <c r="O1" s="44"/>
      <c r="P1" s="44"/>
      <c r="Q1" s="44"/>
      <c r="R1" s="44"/>
      <c r="S1" s="44"/>
      <c r="T1" s="44"/>
      <c r="U1" s="44"/>
      <c r="V1" s="44"/>
      <c r="W1" s="44"/>
      <c r="X1" s="44"/>
      <c r="Y1" s="44"/>
      <c r="Z1" s="44"/>
    </row>
    <row r="2" spans="1:26" ht="24" x14ac:dyDescent="0.2">
      <c r="A2" s="5" t="s">
        <v>312</v>
      </c>
      <c r="B2" s="44"/>
      <c r="C2" s="44"/>
      <c r="D2" s="44"/>
      <c r="E2" s="44"/>
      <c r="F2" s="44"/>
      <c r="G2" s="44"/>
      <c r="H2" s="44"/>
      <c r="I2" s="44"/>
      <c r="J2" s="44"/>
      <c r="K2" s="44"/>
      <c r="L2" s="44"/>
      <c r="M2" s="44"/>
      <c r="N2" s="44"/>
      <c r="O2" s="44"/>
      <c r="P2" s="44"/>
      <c r="Q2" s="44"/>
      <c r="R2" s="44"/>
      <c r="S2" s="44"/>
      <c r="T2" s="44"/>
      <c r="U2" s="44"/>
      <c r="V2" s="44"/>
      <c r="W2" s="44"/>
      <c r="X2" s="44"/>
      <c r="Y2" s="44"/>
      <c r="Z2" s="44"/>
    </row>
    <row r="3" spans="1:26" x14ac:dyDescent="0.2">
      <c r="A3" s="44"/>
      <c r="B3" s="44"/>
      <c r="C3" s="44"/>
      <c r="D3" s="44"/>
      <c r="E3" s="44"/>
      <c r="F3" s="44"/>
      <c r="G3" s="44"/>
      <c r="H3" s="44"/>
      <c r="I3" s="44"/>
      <c r="J3" s="44"/>
      <c r="K3" s="44"/>
      <c r="L3" s="44"/>
      <c r="M3" s="44"/>
      <c r="N3" s="44"/>
      <c r="O3" s="44"/>
      <c r="P3" s="44"/>
      <c r="Q3" s="44"/>
      <c r="R3" s="44"/>
      <c r="S3" s="44"/>
      <c r="T3" s="44"/>
      <c r="U3" s="44"/>
      <c r="V3" s="44"/>
      <c r="W3" s="44"/>
      <c r="X3" s="44"/>
      <c r="Y3" s="44"/>
      <c r="Z3" s="44"/>
    </row>
    <row r="4" spans="1:26" x14ac:dyDescent="0.2">
      <c r="A4" s="44"/>
      <c r="B4" s="44"/>
      <c r="C4" s="44"/>
      <c r="D4" s="44"/>
      <c r="E4" s="44"/>
      <c r="F4" s="44"/>
      <c r="G4" s="44"/>
      <c r="H4" s="44"/>
      <c r="I4" s="44"/>
      <c r="J4" s="44"/>
      <c r="K4" s="44"/>
      <c r="L4" s="44"/>
      <c r="M4" s="44"/>
      <c r="N4" s="44"/>
      <c r="O4" s="44"/>
      <c r="P4" s="44"/>
      <c r="Q4" s="44"/>
      <c r="R4" s="44"/>
      <c r="S4" s="44"/>
      <c r="T4" s="44"/>
      <c r="U4" s="44"/>
      <c r="V4" s="44"/>
      <c r="W4" s="44"/>
      <c r="X4" s="44"/>
      <c r="Y4" s="44"/>
      <c r="Z4" s="44"/>
    </row>
    <row r="5" spans="1:26" x14ac:dyDescent="0.2">
      <c r="A5" s="44"/>
      <c r="B5" s="44"/>
      <c r="C5" s="44"/>
      <c r="D5" s="44"/>
      <c r="E5" s="44"/>
      <c r="F5" s="44"/>
      <c r="G5" s="44"/>
      <c r="H5" s="44"/>
      <c r="I5" s="44"/>
      <c r="J5" s="44"/>
      <c r="K5" s="44"/>
      <c r="L5" s="44"/>
      <c r="M5" s="44"/>
      <c r="N5" s="44"/>
      <c r="O5" s="44"/>
      <c r="P5" s="44"/>
      <c r="Q5" s="44"/>
      <c r="R5" s="44"/>
      <c r="S5" s="44"/>
      <c r="T5" s="44"/>
      <c r="U5" s="44"/>
      <c r="V5" s="44"/>
      <c r="W5" s="44"/>
      <c r="X5" s="44"/>
      <c r="Y5" s="44"/>
      <c r="Z5" s="44"/>
    </row>
    <row r="6" spans="1:26" x14ac:dyDescent="0.2">
      <c r="A6" s="44"/>
      <c r="B6" s="44"/>
      <c r="C6" s="44"/>
      <c r="D6" s="44"/>
      <c r="E6" s="44"/>
      <c r="F6" s="44"/>
      <c r="G6" s="44"/>
      <c r="H6" s="44"/>
      <c r="I6" s="44"/>
      <c r="J6" s="44"/>
      <c r="K6" s="44"/>
      <c r="L6" s="44"/>
      <c r="M6" s="44"/>
      <c r="N6" s="44"/>
      <c r="O6" s="44"/>
      <c r="P6" s="44"/>
      <c r="Q6" s="44"/>
      <c r="R6" s="44"/>
      <c r="S6" s="44"/>
      <c r="T6" s="44"/>
      <c r="U6" s="44"/>
      <c r="V6" s="44"/>
      <c r="W6" s="44"/>
      <c r="X6" s="44"/>
      <c r="Y6" s="44"/>
      <c r="Z6" s="44"/>
    </row>
    <row r="7" spans="1:26" x14ac:dyDescent="0.2">
      <c r="A7" s="44"/>
      <c r="B7" s="44"/>
      <c r="C7" s="44"/>
      <c r="D7" s="44"/>
      <c r="E7" s="44"/>
      <c r="F7" s="44"/>
      <c r="G7" s="44"/>
      <c r="H7" s="44"/>
      <c r="I7" s="44"/>
      <c r="J7" s="44"/>
      <c r="K7" s="44"/>
      <c r="L7" s="44"/>
      <c r="M7" s="44"/>
      <c r="N7" s="44"/>
      <c r="O7" s="44"/>
      <c r="P7" s="44"/>
      <c r="Q7" s="44"/>
      <c r="R7" s="44"/>
      <c r="S7" s="44"/>
      <c r="T7" s="44"/>
      <c r="U7" s="44"/>
      <c r="V7" s="44"/>
      <c r="W7" s="44"/>
      <c r="X7" s="44"/>
      <c r="Y7" s="44"/>
      <c r="Z7" s="44"/>
    </row>
    <row r="8" spans="1:26" x14ac:dyDescent="0.2">
      <c r="A8" s="44"/>
      <c r="B8" s="44"/>
      <c r="C8" s="44"/>
      <c r="D8" s="44"/>
      <c r="E8" s="44"/>
      <c r="F8" s="44"/>
      <c r="G8" s="44"/>
      <c r="H8" s="44"/>
      <c r="I8" s="44"/>
      <c r="J8" s="44"/>
      <c r="K8" s="44"/>
      <c r="L8" s="44"/>
      <c r="M8" s="44"/>
      <c r="N8" s="44"/>
      <c r="O8" s="44"/>
      <c r="P8" s="44"/>
      <c r="Q8" s="44"/>
      <c r="R8" s="44"/>
      <c r="S8" s="44"/>
      <c r="T8" s="44"/>
      <c r="U8" s="44"/>
      <c r="V8" s="44"/>
      <c r="W8" s="44"/>
      <c r="X8" s="44"/>
      <c r="Y8" s="44"/>
      <c r="Z8" s="44"/>
    </row>
    <row r="9" spans="1:26" x14ac:dyDescent="0.2">
      <c r="A9" s="44"/>
      <c r="B9" s="44"/>
      <c r="C9" s="44"/>
      <c r="D9" s="44"/>
      <c r="E9" s="44"/>
      <c r="F9" s="44"/>
      <c r="G9" s="44"/>
      <c r="H9" s="44"/>
      <c r="I9" s="44"/>
      <c r="J9" s="44"/>
      <c r="K9" s="44"/>
      <c r="L9" s="44"/>
      <c r="M9" s="44"/>
      <c r="N9" s="44"/>
      <c r="O9" s="44"/>
      <c r="P9" s="44"/>
      <c r="Q9" s="44"/>
      <c r="R9" s="44"/>
      <c r="S9" s="44"/>
      <c r="T9" s="44"/>
      <c r="U9" s="44"/>
      <c r="V9" s="44"/>
      <c r="W9" s="44"/>
      <c r="X9" s="44"/>
      <c r="Y9" s="44"/>
      <c r="Z9" s="44"/>
    </row>
    <row r="10" spans="1:26" x14ac:dyDescent="0.2">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row>
    <row r="11" spans="1:26" x14ac:dyDescent="0.2">
      <c r="A11" s="44"/>
      <c r="B11" s="44"/>
      <c r="C11" s="44"/>
      <c r="D11" s="44"/>
      <c r="E11" s="44"/>
      <c r="F11" s="44"/>
      <c r="G11" s="44"/>
      <c r="H11" s="44"/>
      <c r="I11" s="44"/>
      <c r="J11" s="44"/>
      <c r="K11" s="44"/>
      <c r="L11" s="44"/>
      <c r="M11" s="44"/>
      <c r="N11" s="44"/>
      <c r="O11" s="44"/>
      <c r="P11" s="44"/>
      <c r="Q11" s="44"/>
      <c r="R11" s="44"/>
      <c r="S11" s="44"/>
      <c r="T11" s="44"/>
      <c r="U11" s="44"/>
      <c r="V11" s="44"/>
      <c r="W11" s="44"/>
      <c r="X11" s="44"/>
      <c r="Y11" s="44"/>
      <c r="Z11" s="44"/>
    </row>
    <row r="12" spans="1:26" x14ac:dyDescent="0.2">
      <c r="A12" s="44"/>
      <c r="B12" s="44"/>
      <c r="C12" s="44"/>
      <c r="D12" s="44"/>
      <c r="E12" s="44"/>
      <c r="F12" s="44"/>
      <c r="G12" s="44"/>
      <c r="H12" s="44"/>
      <c r="I12" s="44"/>
      <c r="J12" s="44"/>
      <c r="K12" s="44"/>
      <c r="L12" s="44"/>
      <c r="M12" s="44"/>
      <c r="N12" s="44"/>
      <c r="O12" s="44"/>
      <c r="P12" s="44"/>
      <c r="Q12" s="44"/>
      <c r="R12" s="44"/>
      <c r="S12" s="44"/>
      <c r="T12" s="44"/>
      <c r="U12" s="44"/>
      <c r="V12" s="44"/>
      <c r="W12" s="44"/>
      <c r="X12" s="44"/>
      <c r="Y12" s="44"/>
      <c r="Z12" s="44"/>
    </row>
    <row r="13" spans="1:26" x14ac:dyDescent="0.2">
      <c r="A13" s="44"/>
      <c r="B13" s="44"/>
      <c r="C13" s="44"/>
      <c r="D13" s="44"/>
      <c r="E13" s="44"/>
      <c r="F13" s="44"/>
      <c r="G13" s="44"/>
      <c r="H13" s="44"/>
      <c r="I13" s="44"/>
      <c r="J13" s="44"/>
      <c r="K13" s="44"/>
      <c r="L13" s="44"/>
      <c r="M13" s="44"/>
      <c r="N13" s="44"/>
      <c r="O13" s="44"/>
      <c r="P13" s="44"/>
      <c r="Q13" s="44"/>
      <c r="R13" s="44"/>
      <c r="S13" s="44"/>
      <c r="T13" s="44"/>
      <c r="U13" s="44"/>
      <c r="V13" s="44"/>
      <c r="W13" s="44"/>
      <c r="X13" s="44"/>
      <c r="Y13" s="44"/>
      <c r="Z13" s="44"/>
    </row>
    <row r="14" spans="1:26" x14ac:dyDescent="0.2">
      <c r="A14" s="44"/>
      <c r="B14" s="44"/>
      <c r="C14" s="44"/>
      <c r="D14" s="44"/>
      <c r="E14" s="44"/>
      <c r="F14" s="44"/>
      <c r="G14" s="44"/>
      <c r="H14" s="44"/>
      <c r="I14" s="44"/>
      <c r="J14" s="44"/>
      <c r="K14" s="44"/>
      <c r="L14" s="44"/>
      <c r="M14" s="44"/>
      <c r="N14" s="44"/>
      <c r="O14" s="44"/>
      <c r="P14" s="44"/>
      <c r="Q14" s="44"/>
      <c r="R14" s="44"/>
      <c r="S14" s="44"/>
      <c r="T14" s="44"/>
      <c r="U14" s="44"/>
      <c r="V14" s="44"/>
      <c r="W14" s="44"/>
      <c r="X14" s="44"/>
      <c r="Y14" s="44"/>
      <c r="Z14" s="44"/>
    </row>
    <row r="15" spans="1:26" x14ac:dyDescent="0.2">
      <c r="A15" s="44"/>
      <c r="B15" s="44"/>
      <c r="C15" s="44"/>
      <c r="D15" s="44"/>
      <c r="E15" s="44"/>
      <c r="F15" s="44"/>
      <c r="G15" s="44"/>
      <c r="H15" s="44"/>
      <c r="I15" s="44"/>
      <c r="J15" s="44"/>
      <c r="K15" s="44"/>
      <c r="L15" s="44"/>
      <c r="M15" s="44"/>
      <c r="N15" s="44"/>
      <c r="O15" s="44"/>
      <c r="P15" s="44"/>
      <c r="Q15" s="44"/>
      <c r="R15" s="44"/>
      <c r="S15" s="44"/>
      <c r="T15" s="44"/>
      <c r="U15" s="44"/>
      <c r="V15" s="44"/>
      <c r="W15" s="44"/>
      <c r="X15" s="44"/>
      <c r="Y15" s="44"/>
      <c r="Z15" s="44"/>
    </row>
    <row r="16" spans="1:26" x14ac:dyDescent="0.2">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row>
    <row r="17" spans="1:26" x14ac:dyDescent="0.2">
      <c r="A17" s="44"/>
      <c r="B17" s="44"/>
      <c r="C17" s="44"/>
      <c r="D17" s="44"/>
      <c r="E17" s="44"/>
      <c r="F17" s="44"/>
      <c r="G17" s="44"/>
      <c r="H17" s="44"/>
      <c r="I17" s="44"/>
      <c r="J17" s="44"/>
      <c r="K17" s="44"/>
      <c r="L17" s="44"/>
      <c r="M17" s="44"/>
      <c r="N17" s="44"/>
      <c r="O17" s="44"/>
      <c r="P17" s="44"/>
      <c r="Q17" s="44"/>
      <c r="R17" s="44"/>
      <c r="S17" s="44"/>
      <c r="T17" s="44"/>
      <c r="U17" s="44"/>
      <c r="V17" s="44"/>
      <c r="W17" s="44"/>
      <c r="X17" s="44"/>
      <c r="Y17" s="44"/>
      <c r="Z17" s="44"/>
    </row>
    <row r="18" spans="1:26" x14ac:dyDescent="0.2">
      <c r="A18" s="44"/>
      <c r="B18" s="44"/>
      <c r="C18" s="44"/>
      <c r="D18" s="44"/>
      <c r="E18" s="44"/>
      <c r="F18" s="44"/>
      <c r="G18" s="44"/>
      <c r="H18" s="44"/>
      <c r="I18" s="44"/>
      <c r="J18" s="44"/>
      <c r="K18" s="44"/>
      <c r="L18" s="44"/>
      <c r="M18" s="44"/>
      <c r="N18" s="44"/>
      <c r="O18" s="44"/>
      <c r="P18" s="44"/>
      <c r="Q18" s="44"/>
      <c r="R18" s="44"/>
      <c r="S18" s="44"/>
      <c r="T18" s="44"/>
      <c r="U18" s="44"/>
      <c r="V18" s="44"/>
      <c r="W18" s="44"/>
      <c r="X18" s="44"/>
      <c r="Y18" s="44"/>
      <c r="Z18" s="44"/>
    </row>
    <row r="19" spans="1:26" x14ac:dyDescent="0.2">
      <c r="A19" s="44"/>
      <c r="B19" s="44"/>
      <c r="C19" s="44"/>
      <c r="D19" s="44"/>
      <c r="E19" s="44"/>
      <c r="F19" s="44"/>
      <c r="G19" s="44"/>
      <c r="H19" s="44"/>
      <c r="I19" s="44"/>
      <c r="J19" s="44"/>
      <c r="K19" s="44"/>
      <c r="L19" s="44"/>
      <c r="M19" s="44"/>
      <c r="N19" s="44"/>
      <c r="O19" s="44"/>
      <c r="P19" s="44"/>
      <c r="Q19" s="44"/>
      <c r="R19" s="44"/>
      <c r="S19" s="44"/>
      <c r="T19" s="44"/>
      <c r="U19" s="44"/>
      <c r="V19" s="44"/>
      <c r="W19" s="44"/>
      <c r="X19" s="44"/>
      <c r="Y19" s="44"/>
      <c r="Z19" s="44"/>
    </row>
    <row r="20" spans="1:26" x14ac:dyDescent="0.2">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row>
    <row r="21" spans="1:26" s="44" customFormat="1" x14ac:dyDescent="0.2"/>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FC85B-6CDC-4A70-BC0F-508E682F0CAC}">
  <sheetPr>
    <tabColor theme="2" tint="-0.499984740745262"/>
  </sheetPr>
  <dimension ref="A1"/>
  <sheetViews>
    <sheetView topLeftCell="A1048576" zoomScaleNormal="100" workbookViewId="0"/>
  </sheetViews>
  <sheetFormatPr baseColWidth="10" defaultColWidth="8.83203125" defaultRowHeight="15" zeroHeight="1"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47572-619B-4896-80C3-ECB343F3DFA2}">
  <dimension ref="A1:XFD276"/>
  <sheetViews>
    <sheetView zoomScale="70" zoomScaleNormal="70" workbookViewId="0">
      <pane xSplit="5" ySplit="4" topLeftCell="F160" activePane="bottomRight" state="frozen"/>
      <selection pane="topRight"/>
      <selection pane="bottomLeft"/>
      <selection pane="bottomRight"/>
    </sheetView>
  </sheetViews>
  <sheetFormatPr baseColWidth="10" defaultColWidth="0" defaultRowHeight="20"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5.6640625" style="9" customWidth="1"/>
    <col min="7" max="7" width="15.5" style="10" customWidth="1"/>
    <col min="8" max="8" width="14.6640625" style="9" bestFit="1" customWidth="1"/>
    <col min="9" max="9" width="24.5" style="10" customWidth="1"/>
    <col min="10" max="10" width="8.6640625" style="9" customWidth="1"/>
    <col min="11" max="11" width="2.33203125" style="9" customWidth="1"/>
    <col min="12" max="47" width="8.6640625" style="9" customWidth="1"/>
    <col min="16088" max="16384" width="8.6640625" hidden="1"/>
  </cols>
  <sheetData>
    <row r="1" spans="1:47" ht="11.25" customHeight="1" x14ac:dyDescent="0.2"/>
    <row r="2" spans="1:47" ht="24" x14ac:dyDescent="0.2">
      <c r="A2" s="5" t="s">
        <v>4</v>
      </c>
    </row>
    <row r="3" spans="1:47"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x14ac:dyDescent="0.2">
      <c r="A4" s="11"/>
      <c r="B4" s="12"/>
      <c r="C4" s="13"/>
      <c r="D4" s="14"/>
      <c r="E4" s="11" t="s">
        <v>0</v>
      </c>
      <c r="F4" s="11" t="s">
        <v>91</v>
      </c>
      <c r="G4" s="15" t="s">
        <v>1</v>
      </c>
      <c r="H4" s="11" t="s">
        <v>12</v>
      </c>
      <c r="I4" s="15" t="s">
        <v>2</v>
      </c>
      <c r="J4" s="11" t="s">
        <v>343</v>
      </c>
      <c r="K4" s="11"/>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x14ac:dyDescent="0.2">
      <c r="A5" s="24"/>
      <c r="E5" s="24"/>
      <c r="F5" s="24"/>
      <c r="G5" s="25"/>
      <c r="H5" s="24"/>
      <c r="I5" s="25"/>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row>
    <row r="6" spans="1:47" x14ac:dyDescent="0.2">
      <c r="B6" s="6" t="s">
        <v>366</v>
      </c>
    </row>
    <row r="7" spans="1:47" x14ac:dyDescent="0.2"/>
    <row r="8" spans="1:47" x14ac:dyDescent="0.2">
      <c r="C8" s="7" t="s">
        <v>14</v>
      </c>
    </row>
    <row r="9" spans="1:47" x14ac:dyDescent="0.2">
      <c r="E9" s="9" t="s">
        <v>14</v>
      </c>
      <c r="G9" s="10" t="s">
        <v>15</v>
      </c>
      <c r="H9" s="9" t="s">
        <v>49</v>
      </c>
      <c r="J9" s="9">
        <f>SUM($L9:$AU9)</f>
        <v>2</v>
      </c>
      <c r="L9" s="16">
        <v>1</v>
      </c>
      <c r="M9" s="16">
        <v>1</v>
      </c>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row>
    <row r="10" spans="1:47" x14ac:dyDescent="0.2">
      <c r="C10" s="7" t="s">
        <v>13</v>
      </c>
    </row>
    <row r="11" spans="1:47" x14ac:dyDescent="0.2">
      <c r="E11" s="9" t="s">
        <v>13</v>
      </c>
      <c r="G11" s="10" t="s">
        <v>15</v>
      </c>
      <c r="H11" s="9" t="s">
        <v>73</v>
      </c>
      <c r="J11" s="9">
        <f t="shared" ref="J11:J21" si="0">SUM($L11:$AU11)</f>
        <v>19</v>
      </c>
      <c r="L11" s="16"/>
      <c r="M11" s="16"/>
      <c r="N11" s="16">
        <v>1</v>
      </c>
      <c r="O11" s="16">
        <v>1</v>
      </c>
      <c r="P11" s="16">
        <v>1</v>
      </c>
      <c r="Q11" s="16">
        <v>1</v>
      </c>
      <c r="R11" s="16">
        <v>1</v>
      </c>
      <c r="S11" s="16">
        <v>1</v>
      </c>
      <c r="T11" s="16">
        <v>1</v>
      </c>
      <c r="U11" s="16">
        <v>1</v>
      </c>
      <c r="V11" s="16">
        <v>1</v>
      </c>
      <c r="W11" s="16">
        <v>1</v>
      </c>
      <c r="X11" s="16">
        <v>1</v>
      </c>
      <c r="Y11" s="16">
        <v>1</v>
      </c>
      <c r="Z11" s="16">
        <v>1</v>
      </c>
      <c r="AA11" s="16">
        <v>1</v>
      </c>
      <c r="AB11" s="16">
        <v>1</v>
      </c>
      <c r="AC11" s="16">
        <v>1</v>
      </c>
      <c r="AD11" s="16">
        <v>1</v>
      </c>
      <c r="AE11" s="16">
        <v>1</v>
      </c>
      <c r="AF11" s="16">
        <v>1</v>
      </c>
      <c r="AG11" s="16"/>
      <c r="AH11" s="16"/>
      <c r="AI11" s="16"/>
      <c r="AJ11" s="16"/>
      <c r="AK11" s="16"/>
      <c r="AL11" s="16"/>
      <c r="AM11" s="16"/>
      <c r="AN11" s="16"/>
      <c r="AO11" s="16"/>
      <c r="AP11" s="16"/>
      <c r="AQ11" s="16"/>
      <c r="AR11" s="16"/>
      <c r="AS11" s="16"/>
      <c r="AT11" s="16"/>
      <c r="AU11" s="16"/>
    </row>
    <row r="12" spans="1:47" x14ac:dyDescent="0.2">
      <c r="E12" s="9" t="s">
        <v>224</v>
      </c>
      <c r="G12" s="10" t="s">
        <v>15</v>
      </c>
      <c r="H12" s="9" t="s">
        <v>114</v>
      </c>
      <c r="J12" s="9">
        <f t="shared" si="0"/>
        <v>10</v>
      </c>
      <c r="L12" s="16"/>
      <c r="M12" s="16"/>
      <c r="N12" s="16"/>
      <c r="O12" s="16"/>
      <c r="P12" s="16"/>
      <c r="Q12" s="16"/>
      <c r="R12" s="16"/>
      <c r="S12" s="16">
        <v>1</v>
      </c>
      <c r="T12" s="16">
        <v>1</v>
      </c>
      <c r="U12" s="16">
        <v>1</v>
      </c>
      <c r="V12" s="16">
        <v>1</v>
      </c>
      <c r="W12" s="16"/>
      <c r="X12" s="16">
        <v>1</v>
      </c>
      <c r="Y12" s="16">
        <v>1</v>
      </c>
      <c r="Z12" s="16">
        <v>1</v>
      </c>
      <c r="AA12" s="16">
        <v>1</v>
      </c>
      <c r="AB12" s="16"/>
      <c r="AC12" s="16">
        <v>1</v>
      </c>
      <c r="AD12" s="16">
        <v>1</v>
      </c>
      <c r="AE12" s="16"/>
      <c r="AF12" s="16"/>
      <c r="AG12" s="16"/>
      <c r="AH12" s="16"/>
      <c r="AI12" s="16"/>
      <c r="AJ12" s="16"/>
      <c r="AK12" s="16"/>
      <c r="AL12" s="16"/>
      <c r="AM12" s="16"/>
      <c r="AN12" s="16"/>
      <c r="AO12" s="16"/>
      <c r="AP12" s="16"/>
      <c r="AQ12" s="16"/>
      <c r="AR12" s="16"/>
      <c r="AS12" s="16"/>
      <c r="AT12" s="16"/>
      <c r="AU12" s="16"/>
    </row>
    <row r="13" spans="1:47" x14ac:dyDescent="0.2">
      <c r="D13" s="8" t="s">
        <v>137</v>
      </c>
    </row>
    <row r="14" spans="1:47" x14ac:dyDescent="0.2">
      <c r="E14" s="9" t="s">
        <v>58</v>
      </c>
      <c r="G14" s="10" t="s">
        <v>15</v>
      </c>
      <c r="H14" s="9" t="s">
        <v>73</v>
      </c>
      <c r="J14" s="9">
        <f t="shared" si="0"/>
        <v>3</v>
      </c>
      <c r="L14" s="16"/>
      <c r="M14" s="16"/>
      <c r="N14" s="16">
        <v>1</v>
      </c>
      <c r="O14" s="16">
        <v>1</v>
      </c>
      <c r="P14" s="16">
        <v>1</v>
      </c>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row>
    <row r="15" spans="1:47" x14ac:dyDescent="0.2">
      <c r="E15" s="9" t="s">
        <v>59</v>
      </c>
      <c r="G15" s="10" t="s">
        <v>15</v>
      </c>
      <c r="H15" s="9" t="s">
        <v>73</v>
      </c>
      <c r="J15" s="9">
        <f t="shared" si="0"/>
        <v>8</v>
      </c>
      <c r="L15" s="16"/>
      <c r="M15" s="16"/>
      <c r="N15" s="16"/>
      <c r="O15" s="16"/>
      <c r="P15" s="16">
        <v>1</v>
      </c>
      <c r="Q15" s="16">
        <v>1</v>
      </c>
      <c r="R15" s="16">
        <v>1</v>
      </c>
      <c r="S15" s="16">
        <v>1</v>
      </c>
      <c r="T15" s="16">
        <v>1</v>
      </c>
      <c r="U15" s="16">
        <v>1</v>
      </c>
      <c r="V15" s="16">
        <v>1</v>
      </c>
      <c r="W15" s="16">
        <v>1</v>
      </c>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row>
    <row r="16" spans="1:47" x14ac:dyDescent="0.2">
      <c r="E16" s="9" t="s">
        <v>60</v>
      </c>
      <c r="G16" s="10" t="s">
        <v>15</v>
      </c>
      <c r="H16" s="9" t="s">
        <v>73</v>
      </c>
      <c r="J16" s="9">
        <f t="shared" si="0"/>
        <v>13</v>
      </c>
      <c r="L16" s="16"/>
      <c r="M16" s="16"/>
      <c r="N16" s="16"/>
      <c r="O16" s="16"/>
      <c r="P16" s="16"/>
      <c r="Q16" s="16"/>
      <c r="R16" s="16"/>
      <c r="S16" s="16"/>
      <c r="T16" s="16">
        <v>1</v>
      </c>
      <c r="U16" s="16">
        <v>1</v>
      </c>
      <c r="V16" s="16">
        <v>1</v>
      </c>
      <c r="W16" s="16">
        <v>1</v>
      </c>
      <c r="X16" s="16">
        <v>1</v>
      </c>
      <c r="Y16" s="16">
        <v>1</v>
      </c>
      <c r="Z16" s="16">
        <v>1</v>
      </c>
      <c r="AA16" s="16">
        <v>1</v>
      </c>
      <c r="AB16" s="16">
        <v>1</v>
      </c>
      <c r="AC16" s="16">
        <v>1</v>
      </c>
      <c r="AD16" s="16">
        <v>1</v>
      </c>
      <c r="AE16" s="16">
        <v>1</v>
      </c>
      <c r="AF16" s="16">
        <v>1</v>
      </c>
      <c r="AG16" s="16"/>
      <c r="AH16" s="16"/>
      <c r="AI16" s="16"/>
      <c r="AJ16" s="16"/>
      <c r="AK16" s="16"/>
      <c r="AL16" s="16"/>
      <c r="AM16" s="16"/>
      <c r="AN16" s="16"/>
      <c r="AO16" s="16"/>
      <c r="AP16" s="16"/>
      <c r="AQ16" s="16"/>
      <c r="AR16" s="16"/>
      <c r="AS16" s="16"/>
      <c r="AT16" s="16"/>
      <c r="AU16" s="16"/>
    </row>
    <row r="17" spans="2:47" x14ac:dyDescent="0.2">
      <c r="D17" s="8" t="s">
        <v>138</v>
      </c>
    </row>
    <row r="18" spans="2:47" x14ac:dyDescent="0.2">
      <c r="E18" s="9" t="s">
        <v>140</v>
      </c>
      <c r="G18" s="10" t="s">
        <v>15</v>
      </c>
      <c r="H18" s="9" t="s">
        <v>143</v>
      </c>
      <c r="I18" s="10" t="s">
        <v>361</v>
      </c>
      <c r="J18" s="9">
        <f t="shared" si="0"/>
        <v>6</v>
      </c>
      <c r="L18" s="16"/>
      <c r="M18" s="16"/>
      <c r="N18" s="16">
        <v>1</v>
      </c>
      <c r="O18" s="16">
        <v>1</v>
      </c>
      <c r="P18" s="16">
        <v>1</v>
      </c>
      <c r="Q18" s="16">
        <v>1</v>
      </c>
      <c r="R18" s="16">
        <v>1</v>
      </c>
      <c r="S18" s="16">
        <v>1</v>
      </c>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row>
    <row r="19" spans="2:47" x14ac:dyDescent="0.2">
      <c r="E19" s="9" t="s">
        <v>139</v>
      </c>
      <c r="G19" s="10" t="s">
        <v>15</v>
      </c>
      <c r="H19" s="9" t="s">
        <v>143</v>
      </c>
      <c r="J19" s="9">
        <f t="shared" si="0"/>
        <v>19</v>
      </c>
      <c r="L19" s="16"/>
      <c r="M19" s="16"/>
      <c r="N19" s="16">
        <v>1</v>
      </c>
      <c r="O19" s="16">
        <v>1</v>
      </c>
      <c r="P19" s="16">
        <v>1</v>
      </c>
      <c r="Q19" s="16">
        <v>1</v>
      </c>
      <c r="R19" s="16">
        <v>1</v>
      </c>
      <c r="S19" s="16">
        <v>1</v>
      </c>
      <c r="T19" s="16">
        <v>1</v>
      </c>
      <c r="U19" s="16">
        <v>1</v>
      </c>
      <c r="V19" s="16">
        <v>1</v>
      </c>
      <c r="W19" s="16">
        <v>1</v>
      </c>
      <c r="X19" s="16">
        <v>1</v>
      </c>
      <c r="Y19" s="16">
        <v>1</v>
      </c>
      <c r="Z19" s="16">
        <v>1</v>
      </c>
      <c r="AA19" s="16">
        <v>1</v>
      </c>
      <c r="AB19" s="16">
        <v>1</v>
      </c>
      <c r="AC19" s="16">
        <v>1</v>
      </c>
      <c r="AD19" s="16">
        <v>1</v>
      </c>
      <c r="AE19" s="16">
        <v>1</v>
      </c>
      <c r="AF19" s="16">
        <v>1</v>
      </c>
      <c r="AG19" s="16"/>
      <c r="AH19" s="16"/>
      <c r="AI19" s="16"/>
      <c r="AJ19" s="16"/>
      <c r="AK19" s="16"/>
      <c r="AL19" s="16"/>
      <c r="AM19" s="16"/>
      <c r="AN19" s="16"/>
      <c r="AO19" s="16"/>
      <c r="AP19" s="16"/>
      <c r="AQ19" s="16"/>
      <c r="AR19" s="16"/>
      <c r="AS19" s="16"/>
      <c r="AT19" s="16"/>
      <c r="AU19" s="16"/>
    </row>
    <row r="20" spans="2:47" x14ac:dyDescent="0.2">
      <c r="E20" s="9" t="s">
        <v>141</v>
      </c>
      <c r="G20" s="10" t="s">
        <v>15</v>
      </c>
      <c r="H20" s="9" t="s">
        <v>144</v>
      </c>
      <c r="J20" s="9">
        <f t="shared" si="0"/>
        <v>13</v>
      </c>
      <c r="L20" s="16"/>
      <c r="M20" s="16"/>
      <c r="N20" s="16"/>
      <c r="O20" s="16"/>
      <c r="P20" s="16"/>
      <c r="Q20" s="16"/>
      <c r="R20" s="16"/>
      <c r="S20" s="16"/>
      <c r="T20" s="16">
        <v>1</v>
      </c>
      <c r="U20" s="16">
        <v>1</v>
      </c>
      <c r="V20" s="16">
        <v>1</v>
      </c>
      <c r="W20" s="16">
        <v>1</v>
      </c>
      <c r="X20" s="16">
        <v>1</v>
      </c>
      <c r="Y20" s="16">
        <v>1</v>
      </c>
      <c r="Z20" s="16">
        <v>1</v>
      </c>
      <c r="AA20" s="16">
        <v>1</v>
      </c>
      <c r="AB20" s="16">
        <v>1</v>
      </c>
      <c r="AC20" s="16">
        <v>1</v>
      </c>
      <c r="AD20" s="16">
        <v>1</v>
      </c>
      <c r="AE20" s="16">
        <v>1</v>
      </c>
      <c r="AF20" s="16">
        <v>1</v>
      </c>
      <c r="AG20" s="16"/>
      <c r="AH20" s="16"/>
      <c r="AI20" s="16"/>
      <c r="AJ20" s="16"/>
      <c r="AK20" s="16"/>
      <c r="AL20" s="16"/>
      <c r="AM20" s="16"/>
      <c r="AN20" s="16"/>
      <c r="AO20" s="16"/>
      <c r="AP20" s="16"/>
      <c r="AQ20" s="16"/>
      <c r="AR20" s="16"/>
      <c r="AS20" s="16"/>
      <c r="AT20" s="16"/>
      <c r="AU20" s="16"/>
    </row>
    <row r="21" spans="2:47" x14ac:dyDescent="0.2">
      <c r="E21" s="9" t="s">
        <v>142</v>
      </c>
      <c r="G21" s="10" t="s">
        <v>15</v>
      </c>
      <c r="H21" s="9" t="s">
        <v>144</v>
      </c>
      <c r="J21" s="9">
        <f t="shared" si="0"/>
        <v>9</v>
      </c>
      <c r="L21" s="16"/>
      <c r="M21" s="16"/>
      <c r="N21" s="16"/>
      <c r="O21" s="16"/>
      <c r="P21" s="16"/>
      <c r="Q21" s="16"/>
      <c r="R21" s="16"/>
      <c r="S21" s="16"/>
      <c r="T21" s="16"/>
      <c r="U21" s="16"/>
      <c r="V21" s="16"/>
      <c r="W21" s="16"/>
      <c r="X21" s="16">
        <v>1</v>
      </c>
      <c r="Y21" s="16">
        <v>1</v>
      </c>
      <c r="Z21" s="16">
        <v>1</v>
      </c>
      <c r="AA21" s="16">
        <v>1</v>
      </c>
      <c r="AB21" s="16">
        <v>1</v>
      </c>
      <c r="AC21" s="16">
        <v>1</v>
      </c>
      <c r="AD21" s="16">
        <v>1</v>
      </c>
      <c r="AE21" s="16">
        <v>1</v>
      </c>
      <c r="AF21" s="16">
        <v>1</v>
      </c>
      <c r="AG21" s="16"/>
      <c r="AH21" s="16"/>
      <c r="AI21" s="16"/>
      <c r="AJ21" s="16"/>
      <c r="AK21" s="16"/>
      <c r="AL21" s="16"/>
      <c r="AM21" s="16"/>
      <c r="AN21" s="16"/>
      <c r="AO21" s="16"/>
      <c r="AP21" s="16"/>
      <c r="AQ21" s="16"/>
      <c r="AR21" s="16"/>
      <c r="AS21" s="16"/>
      <c r="AT21" s="16"/>
      <c r="AU21" s="16"/>
    </row>
    <row r="22" spans="2:47" x14ac:dyDescent="0.2">
      <c r="C22" s="7" t="s">
        <v>113</v>
      </c>
    </row>
    <row r="23" spans="2:47" x14ac:dyDescent="0.2">
      <c r="E23" s="9" t="s">
        <v>16</v>
      </c>
      <c r="G23" s="10" t="s">
        <v>15</v>
      </c>
      <c r="H23" s="9" t="s">
        <v>49</v>
      </c>
      <c r="J23" s="9">
        <f>SUM($L23:$AU23)</f>
        <v>10</v>
      </c>
      <c r="L23" s="16"/>
      <c r="M23" s="16"/>
      <c r="N23" s="16"/>
      <c r="O23" s="16"/>
      <c r="P23" s="16"/>
      <c r="Q23" s="16"/>
      <c r="R23" s="16"/>
      <c r="S23" s="16"/>
      <c r="T23" s="16"/>
      <c r="U23" s="16"/>
      <c r="V23" s="16"/>
      <c r="W23" s="16"/>
      <c r="X23" s="16"/>
      <c r="Y23" s="16"/>
      <c r="Z23" s="16"/>
      <c r="AA23" s="16"/>
      <c r="AB23" s="16"/>
      <c r="AC23" s="16"/>
      <c r="AD23" s="16"/>
      <c r="AE23" s="16"/>
      <c r="AF23" s="16"/>
      <c r="AG23" s="16">
        <v>1</v>
      </c>
      <c r="AH23" s="16">
        <v>1</v>
      </c>
      <c r="AI23" s="16">
        <v>1</v>
      </c>
      <c r="AJ23" s="16">
        <v>1</v>
      </c>
      <c r="AK23" s="16">
        <v>1</v>
      </c>
      <c r="AL23" s="16">
        <v>1</v>
      </c>
      <c r="AM23" s="16">
        <v>1</v>
      </c>
      <c r="AN23" s="16">
        <v>1</v>
      </c>
      <c r="AO23" s="16">
        <v>1</v>
      </c>
      <c r="AP23" s="16">
        <v>1</v>
      </c>
      <c r="AQ23" s="16"/>
      <c r="AR23" s="16"/>
      <c r="AS23" s="16"/>
      <c r="AT23" s="16"/>
      <c r="AU23" s="16"/>
    </row>
    <row r="24" spans="2:47" x14ac:dyDescent="0.2"/>
    <row r="25" spans="2:47" x14ac:dyDescent="0.2">
      <c r="B25" s="6" t="s">
        <v>56</v>
      </c>
    </row>
    <row r="26" spans="2:47" x14ac:dyDescent="0.2"/>
    <row r="27" spans="2:47" x14ac:dyDescent="0.2">
      <c r="C27" s="7" t="s">
        <v>8</v>
      </c>
    </row>
    <row r="28" spans="2:47" x14ac:dyDescent="0.2">
      <c r="D28" s="8" t="s">
        <v>17</v>
      </c>
    </row>
    <row r="29" spans="2:47" x14ac:dyDescent="0.2">
      <c r="E29" s="9" t="s">
        <v>9</v>
      </c>
      <c r="F29" s="17">
        <v>0.28000000000000003</v>
      </c>
      <c r="G29" s="10" t="s">
        <v>10</v>
      </c>
      <c r="H29" s="9" t="s">
        <v>1525</v>
      </c>
      <c r="I29" s="10" t="s">
        <v>11</v>
      </c>
    </row>
    <row r="30" spans="2:47" x14ac:dyDescent="0.2">
      <c r="D30" s="8" t="s">
        <v>18</v>
      </c>
    </row>
    <row r="31" spans="2:47" x14ac:dyDescent="0.2">
      <c r="E31" s="9" t="s">
        <v>24</v>
      </c>
      <c r="F31" s="18">
        <v>1.4E-2</v>
      </c>
      <c r="G31" s="10" t="s">
        <v>10</v>
      </c>
      <c r="H31" s="9" t="s">
        <v>322</v>
      </c>
      <c r="I31" s="10" t="s">
        <v>362</v>
      </c>
      <c r="J31" s="19"/>
      <c r="K31" s="19"/>
    </row>
    <row r="32" spans="2:47" x14ac:dyDescent="0.2">
      <c r="E32" s="9" t="s">
        <v>22</v>
      </c>
      <c r="F32" s="18">
        <v>1.4E-3</v>
      </c>
      <c r="G32" s="10" t="s">
        <v>10</v>
      </c>
      <c r="H32" s="9" t="s">
        <v>322</v>
      </c>
      <c r="I32" s="10" t="s">
        <v>362</v>
      </c>
    </row>
    <row r="33" spans="3:9" x14ac:dyDescent="0.2">
      <c r="E33" s="9" t="s">
        <v>19</v>
      </c>
      <c r="F33" s="18">
        <v>1.14E-2</v>
      </c>
      <c r="G33" s="10" t="s">
        <v>10</v>
      </c>
      <c r="H33" s="9" t="s">
        <v>322</v>
      </c>
      <c r="I33" s="10" t="s">
        <v>362</v>
      </c>
    </row>
    <row r="34" spans="3:9" x14ac:dyDescent="0.2">
      <c r="E34" s="9" t="s">
        <v>23</v>
      </c>
      <c r="F34" s="18">
        <v>0.3115</v>
      </c>
      <c r="G34" s="10" t="s">
        <v>10</v>
      </c>
      <c r="H34" s="9" t="s">
        <v>322</v>
      </c>
      <c r="I34" s="10" t="s">
        <v>362</v>
      </c>
    </row>
    <row r="35" spans="3:9" x14ac:dyDescent="0.2"/>
    <row r="36" spans="3:9" x14ac:dyDescent="0.2">
      <c r="C36" s="7" t="s">
        <v>26</v>
      </c>
    </row>
    <row r="37" spans="3:9" x14ac:dyDescent="0.2">
      <c r="D37" s="8" t="s">
        <v>25</v>
      </c>
    </row>
    <row r="38" spans="3:9" x14ac:dyDescent="0.2">
      <c r="E38" s="9" t="s">
        <v>24</v>
      </c>
      <c r="F38" s="18">
        <v>0.96909999999999996</v>
      </c>
      <c r="G38" s="10" t="s">
        <v>10</v>
      </c>
      <c r="H38" s="9" t="s">
        <v>21</v>
      </c>
    </row>
    <row r="39" spans="3:9" x14ac:dyDescent="0.2">
      <c r="E39" s="9" t="s">
        <v>22</v>
      </c>
      <c r="F39" s="18">
        <v>0.93059999999999998</v>
      </c>
      <c r="G39" s="10" t="s">
        <v>10</v>
      </c>
      <c r="H39" s="9" t="s">
        <v>21</v>
      </c>
    </row>
    <row r="40" spans="3:9" x14ac:dyDescent="0.2">
      <c r="E40" s="9" t="s">
        <v>19</v>
      </c>
      <c r="F40" s="18">
        <v>0.9355</v>
      </c>
      <c r="G40" s="10" t="s">
        <v>10</v>
      </c>
      <c r="H40" s="9" t="s">
        <v>21</v>
      </c>
    </row>
    <row r="41" spans="3:9" x14ac:dyDescent="0.2">
      <c r="D41" s="8" t="s">
        <v>27</v>
      </c>
    </row>
    <row r="42" spans="3:9" x14ac:dyDescent="0.2">
      <c r="E42" s="9" t="s">
        <v>24</v>
      </c>
      <c r="F42" s="18">
        <v>0.9476</v>
      </c>
      <c r="G42" s="10" t="s">
        <v>10</v>
      </c>
      <c r="H42" s="9" t="s">
        <v>21</v>
      </c>
    </row>
    <row r="43" spans="3:9" x14ac:dyDescent="0.2">
      <c r="E43" s="9" t="s">
        <v>22</v>
      </c>
      <c r="F43" s="18">
        <v>0.77539999999999998</v>
      </c>
      <c r="G43" s="10" t="s">
        <v>10</v>
      </c>
      <c r="H43" s="9" t="s">
        <v>21</v>
      </c>
    </row>
    <row r="44" spans="3:9" x14ac:dyDescent="0.2">
      <c r="E44" s="9" t="s">
        <v>19</v>
      </c>
      <c r="F44" s="18">
        <v>0.86429999999999996</v>
      </c>
      <c r="G44" s="10" t="s">
        <v>10</v>
      </c>
      <c r="H44" s="9" t="s">
        <v>21</v>
      </c>
    </row>
    <row r="45" spans="3:9" x14ac:dyDescent="0.2">
      <c r="D45" s="8" t="s">
        <v>28</v>
      </c>
    </row>
    <row r="46" spans="3:9" x14ac:dyDescent="0.2">
      <c r="E46" s="9" t="s">
        <v>29</v>
      </c>
      <c r="F46" s="18">
        <v>0.94599999999999995</v>
      </c>
      <c r="G46" s="10" t="s">
        <v>10</v>
      </c>
      <c r="H46" s="9" t="s">
        <v>21</v>
      </c>
      <c r="I46" s="71"/>
    </row>
    <row r="47" spans="3:9" x14ac:dyDescent="0.2">
      <c r="E47" s="9" t="s">
        <v>30</v>
      </c>
      <c r="F47" s="18">
        <v>0.77200000000000002</v>
      </c>
      <c r="G47" s="10" t="s">
        <v>10</v>
      </c>
      <c r="H47" s="9" t="s">
        <v>21</v>
      </c>
      <c r="I47" s="71"/>
    </row>
    <row r="48" spans="3:9" x14ac:dyDescent="0.2">
      <c r="E48" s="9" t="s">
        <v>31</v>
      </c>
      <c r="F48" s="18">
        <v>0.86199999999999999</v>
      </c>
      <c r="G48" s="10" t="s">
        <v>10</v>
      </c>
      <c r="H48" s="9" t="s">
        <v>21</v>
      </c>
      <c r="I48" s="71"/>
    </row>
    <row r="49" spans="2:16384" x14ac:dyDescent="0.2">
      <c r="D49" s="8" t="s">
        <v>32</v>
      </c>
    </row>
    <row r="50" spans="2:16384" x14ac:dyDescent="0.2">
      <c r="E50" s="9" t="s">
        <v>7</v>
      </c>
      <c r="F50" s="18">
        <v>0.98899999999999999</v>
      </c>
      <c r="G50" s="10" t="s">
        <v>10</v>
      </c>
      <c r="H50" s="9" t="s">
        <v>21</v>
      </c>
    </row>
    <row r="51" spans="2:16384" x14ac:dyDescent="0.2">
      <c r="E51" s="10"/>
      <c r="F51" s="10"/>
    </row>
    <row r="52" spans="2:16384" x14ac:dyDescent="0.2">
      <c r="B52" s="6" t="s">
        <v>33</v>
      </c>
    </row>
    <row r="53" spans="2:16384" x14ac:dyDescent="0.2"/>
    <row r="54" spans="2:16384" x14ac:dyDescent="0.2">
      <c r="C54" s="7" t="s">
        <v>34</v>
      </c>
      <c r="I54" s="10" t="s">
        <v>40</v>
      </c>
    </row>
    <row r="55" spans="2:16384" x14ac:dyDescent="0.2">
      <c r="D55" s="8" t="s">
        <v>35</v>
      </c>
    </row>
    <row r="56" spans="2:16384" x14ac:dyDescent="0.2">
      <c r="E56" s="9" t="s">
        <v>24</v>
      </c>
      <c r="F56" s="18">
        <v>0.65</v>
      </c>
      <c r="G56" s="10" t="s">
        <v>10</v>
      </c>
      <c r="H56" s="9" t="s">
        <v>36</v>
      </c>
    </row>
    <row r="57" spans="2:16384" x14ac:dyDescent="0.2">
      <c r="E57" s="9" t="s">
        <v>22</v>
      </c>
      <c r="F57" s="18">
        <v>0.42</v>
      </c>
      <c r="G57" s="10" t="s">
        <v>10</v>
      </c>
      <c r="H57" s="9" t="s">
        <v>36</v>
      </c>
      <c r="I57" s="10" t="s">
        <v>306</v>
      </c>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9"/>
      <c r="QY57" s="9"/>
      <c r="QZ57" s="9"/>
      <c r="RA57" s="9"/>
      <c r="RB57" s="9"/>
      <c r="RC57" s="9"/>
      <c r="RD57" s="9"/>
      <c r="RE57" s="9"/>
      <c r="RF57" s="9"/>
      <c r="RG57" s="9"/>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9"/>
      <c r="TD57" s="9"/>
      <c r="TE57" s="9"/>
      <c r="TF57" s="9"/>
      <c r="TG57" s="9"/>
      <c r="TH57" s="9"/>
      <c r="TI57" s="9"/>
      <c r="TJ57" s="9"/>
      <c r="TK57" s="9"/>
      <c r="TL57" s="9"/>
      <c r="TM57" s="9"/>
      <c r="TN57" s="9"/>
      <c r="TO57" s="9"/>
      <c r="TP57" s="9"/>
      <c r="TQ57" s="9"/>
      <c r="TR57" s="9"/>
      <c r="TS57" s="9"/>
      <c r="TT57" s="9"/>
      <c r="TU57" s="9"/>
      <c r="TV57" s="9"/>
      <c r="TW57" s="9"/>
      <c r="TX57" s="9"/>
      <c r="TY57" s="9"/>
      <c r="TZ57" s="9"/>
      <c r="UA57" s="9"/>
      <c r="UB57" s="9"/>
      <c r="UC57" s="9"/>
      <c r="UD57" s="9"/>
      <c r="UE57" s="9"/>
      <c r="UF57" s="9"/>
      <c r="UG57" s="9"/>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9"/>
      <c r="XB57" s="9"/>
      <c r="XC57" s="9"/>
      <c r="XD57" s="9"/>
      <c r="XE57" s="9"/>
      <c r="XF57" s="9"/>
      <c r="XG57" s="9"/>
      <c r="XH57" s="9"/>
      <c r="XI57" s="9"/>
      <c r="XJ57" s="9"/>
      <c r="XK57" s="9"/>
      <c r="XL57" s="9"/>
      <c r="XM57" s="9"/>
      <c r="XN57" s="9"/>
      <c r="XO57" s="9"/>
      <c r="XP57" s="9"/>
      <c r="XQ57" s="9"/>
      <c r="XR57" s="9"/>
      <c r="XS57" s="9"/>
      <c r="XT57" s="9"/>
      <c r="XU57" s="9"/>
      <c r="XV57" s="9"/>
      <c r="XW57" s="9"/>
      <c r="XX57" s="9"/>
      <c r="XY57" s="9"/>
      <c r="XZ57" s="9"/>
      <c r="YA57" s="9"/>
      <c r="YB57" s="9"/>
      <c r="YC57" s="9"/>
      <c r="YD57" s="9"/>
      <c r="YE57" s="9"/>
      <c r="YF57" s="9"/>
      <c r="YG57" s="9"/>
      <c r="YH57" s="9"/>
      <c r="YI57" s="9"/>
      <c r="YJ57" s="9"/>
      <c r="YK57" s="9"/>
      <c r="YL57" s="9"/>
      <c r="YM57" s="9"/>
      <c r="YN57" s="9"/>
      <c r="YO57" s="9"/>
      <c r="YP57" s="9"/>
      <c r="YQ57" s="9"/>
      <c r="YR57" s="9"/>
      <c r="YS57" s="9"/>
      <c r="YT57" s="9"/>
      <c r="YU57" s="9"/>
      <c r="YV57" s="9"/>
      <c r="YW57" s="9"/>
      <c r="YX57" s="9"/>
      <c r="YY57" s="9"/>
      <c r="YZ57" s="9"/>
      <c r="ZA57" s="9"/>
      <c r="ZB57" s="9"/>
      <c r="ZC57" s="9"/>
      <c r="ZD57" s="9"/>
      <c r="ZE57" s="9"/>
      <c r="ZF57" s="9"/>
      <c r="ZG57" s="9"/>
      <c r="ZH57" s="9"/>
      <c r="ZI57" s="9"/>
      <c r="ZJ57" s="9"/>
      <c r="ZK57" s="9"/>
      <c r="ZL57" s="9"/>
      <c r="ZM57" s="9"/>
      <c r="ZN57" s="9"/>
      <c r="ZO57" s="9"/>
      <c r="ZP57" s="9"/>
      <c r="ZQ57" s="9"/>
      <c r="ZR57" s="9"/>
      <c r="ZS57" s="9"/>
      <c r="ZT57" s="9"/>
      <c r="ZU57" s="9"/>
      <c r="ZV57" s="9"/>
      <c r="ZW57" s="9"/>
      <c r="ZX57" s="9"/>
      <c r="ZY57" s="9"/>
      <c r="ZZ57" s="9"/>
      <c r="AAA57" s="9"/>
      <c r="AAB57" s="9"/>
      <c r="AAC57" s="9"/>
      <c r="AAD57" s="9"/>
      <c r="AAE57" s="9"/>
      <c r="AAF57" s="9"/>
      <c r="AAG57" s="9"/>
      <c r="AAH57" s="9"/>
      <c r="AAI57" s="9"/>
      <c r="AAJ57" s="9"/>
      <c r="AAK57" s="9"/>
      <c r="AAL57" s="9"/>
      <c r="AAM57" s="9"/>
      <c r="AAN57" s="9"/>
      <c r="AAO57" s="9"/>
      <c r="AAP57" s="9"/>
      <c r="AAQ57" s="9"/>
      <c r="AAR57" s="9"/>
      <c r="AAS57" s="9"/>
      <c r="AAT57" s="9"/>
      <c r="AAU57" s="9"/>
      <c r="AAV57" s="9"/>
      <c r="AAW57" s="9"/>
      <c r="AAX57" s="9"/>
      <c r="AAY57" s="9"/>
      <c r="AAZ57" s="9"/>
      <c r="ABA57" s="9"/>
      <c r="ABB57" s="9"/>
      <c r="ABC57" s="9"/>
      <c r="ABD57" s="9"/>
      <c r="ABE57" s="9"/>
      <c r="ABF57" s="9"/>
      <c r="ABG57" s="9"/>
      <c r="ABH57" s="9"/>
      <c r="ABI57" s="9"/>
      <c r="ABJ57" s="9"/>
      <c r="ABK57" s="9"/>
      <c r="ABL57" s="9"/>
      <c r="ABM57" s="9"/>
      <c r="ABN57" s="9"/>
      <c r="ABO57" s="9"/>
      <c r="ABP57" s="9"/>
      <c r="ABQ57" s="9"/>
      <c r="ABR57" s="9"/>
      <c r="ABS57" s="9"/>
      <c r="ABT57" s="9"/>
      <c r="ABU57" s="9"/>
      <c r="ABV57" s="9"/>
      <c r="ABW57" s="9"/>
      <c r="ABX57" s="9"/>
      <c r="ABY57" s="9"/>
      <c r="ABZ57" s="9"/>
      <c r="ACA57" s="9"/>
      <c r="ACB57" s="9"/>
      <c r="ACC57" s="9"/>
      <c r="ACD57" s="9"/>
      <c r="ACE57" s="9"/>
      <c r="ACF57" s="9"/>
      <c r="ACG57" s="9"/>
      <c r="ACH57" s="9"/>
      <c r="ACI57" s="9"/>
      <c r="ACJ57" s="9"/>
      <c r="ACK57" s="9"/>
      <c r="ACL57" s="9"/>
      <c r="ACM57" s="9"/>
      <c r="ACN57" s="9"/>
      <c r="ACO57" s="9"/>
      <c r="ACP57" s="9"/>
      <c r="ACQ57" s="9"/>
      <c r="ACR57" s="9"/>
      <c r="ACS57" s="9"/>
      <c r="ACT57" s="9"/>
      <c r="ACU57" s="9"/>
      <c r="ACV57" s="9"/>
      <c r="ACW57" s="9"/>
      <c r="ACX57" s="9"/>
      <c r="ACY57" s="9"/>
      <c r="ACZ57" s="9"/>
      <c r="ADA57" s="9"/>
      <c r="ADB57" s="9"/>
      <c r="ADC57" s="9"/>
      <c r="ADD57" s="9"/>
      <c r="ADE57" s="9"/>
      <c r="ADF57" s="9"/>
      <c r="ADG57" s="9"/>
      <c r="ADH57" s="9"/>
      <c r="ADI57" s="9"/>
      <c r="ADJ57" s="9"/>
      <c r="ADK57" s="9"/>
      <c r="ADL57" s="9"/>
      <c r="ADM57" s="9"/>
      <c r="ADN57" s="9"/>
      <c r="ADO57" s="9"/>
      <c r="ADP57" s="9"/>
      <c r="ADQ57" s="9"/>
      <c r="ADR57" s="9"/>
      <c r="ADS57" s="9"/>
      <c r="ADT57" s="9"/>
      <c r="ADU57" s="9"/>
      <c r="ADV57" s="9"/>
      <c r="ADW57" s="9"/>
      <c r="ADX57" s="9"/>
      <c r="ADY57" s="9"/>
      <c r="ADZ57" s="9"/>
      <c r="AEA57" s="9"/>
      <c r="AEB57" s="9"/>
      <c r="AEC57" s="9"/>
      <c r="AED57" s="9"/>
      <c r="AEE57" s="9"/>
      <c r="AEF57" s="9"/>
      <c r="AEG57" s="9"/>
      <c r="AEH57" s="9"/>
      <c r="AEI57" s="9"/>
      <c r="AEJ57" s="9"/>
      <c r="AEK57" s="9"/>
      <c r="AEL57" s="9"/>
      <c r="AEM57" s="9"/>
      <c r="AEN57" s="9"/>
      <c r="AEO57" s="9"/>
      <c r="AEP57" s="9"/>
      <c r="AEQ57" s="9"/>
      <c r="AER57" s="9"/>
      <c r="AES57" s="9"/>
      <c r="AET57" s="9"/>
      <c r="AEU57" s="9"/>
      <c r="AEV57" s="9"/>
      <c r="AEW57" s="9"/>
      <c r="AEX57" s="9"/>
      <c r="AEY57" s="9"/>
      <c r="AEZ57" s="9"/>
      <c r="AFA57" s="9"/>
      <c r="AFB57" s="9"/>
      <c r="AFC57" s="9"/>
      <c r="AFD57" s="9"/>
      <c r="AFE57" s="9"/>
      <c r="AFF57" s="9"/>
      <c r="AFG57" s="9"/>
      <c r="AFH57" s="9"/>
      <c r="AFI57" s="9"/>
      <c r="AFJ57" s="9"/>
      <c r="AFK57" s="9"/>
      <c r="AFL57" s="9"/>
      <c r="AFM57" s="9"/>
      <c r="AFN57" s="9"/>
      <c r="AFO57" s="9"/>
      <c r="AFP57" s="9"/>
      <c r="AFQ57" s="9"/>
      <c r="AFR57" s="9"/>
      <c r="AFS57" s="9"/>
      <c r="AFT57" s="9"/>
      <c r="AFU57" s="9"/>
      <c r="AFV57" s="9"/>
      <c r="AFW57" s="9"/>
      <c r="AFX57" s="9"/>
      <c r="AFY57" s="9"/>
      <c r="AFZ57" s="9"/>
      <c r="AGA57" s="9"/>
      <c r="AGB57" s="9"/>
      <c r="AGC57" s="9"/>
      <c r="AGD57" s="9"/>
      <c r="AGE57" s="9"/>
      <c r="AGF57" s="9"/>
      <c r="AGG57" s="9"/>
      <c r="AGH57" s="9"/>
      <c r="AGI57" s="9"/>
      <c r="AGJ57" s="9"/>
      <c r="AGK57" s="9"/>
      <c r="AGL57" s="9"/>
      <c r="AGM57" s="9"/>
      <c r="AGN57" s="9"/>
      <c r="AGO57" s="9"/>
      <c r="AGP57" s="9"/>
      <c r="AGQ57" s="9"/>
      <c r="AGR57" s="9"/>
      <c r="AGS57" s="9"/>
      <c r="AGT57" s="9"/>
      <c r="AGU57" s="9"/>
      <c r="AGV57" s="9"/>
      <c r="AGW57" s="9"/>
      <c r="AGX57" s="9"/>
      <c r="AGY57" s="9"/>
      <c r="AGZ57" s="9"/>
      <c r="AHA57" s="9"/>
      <c r="AHB57" s="9"/>
      <c r="AHC57" s="9"/>
      <c r="AHD57" s="9"/>
      <c r="AHE57" s="9"/>
      <c r="AHF57" s="9"/>
      <c r="AHG57" s="9"/>
      <c r="AHH57" s="9"/>
      <c r="AHI57" s="9"/>
      <c r="AHJ57" s="9"/>
      <c r="AHK57" s="9"/>
      <c r="AHL57" s="9"/>
      <c r="AHM57" s="9"/>
      <c r="AHN57" s="9"/>
      <c r="AHO57" s="9"/>
      <c r="AHP57" s="9"/>
      <c r="AHQ57" s="9"/>
      <c r="AHR57" s="9"/>
      <c r="AHS57" s="9"/>
      <c r="AHT57" s="9"/>
      <c r="AHU57" s="9"/>
      <c r="AHV57" s="9"/>
      <c r="AHW57" s="9"/>
      <c r="AHX57" s="9"/>
      <c r="AHY57" s="9"/>
      <c r="AHZ57" s="9"/>
      <c r="AIA57" s="9"/>
      <c r="AIB57" s="9"/>
      <c r="AIC57" s="9"/>
      <c r="AID57" s="9"/>
      <c r="AIE57" s="9"/>
      <c r="AIF57" s="9"/>
      <c r="AIG57" s="9"/>
      <c r="AIH57" s="9"/>
      <c r="AII57" s="9"/>
      <c r="AIJ57" s="9"/>
      <c r="AIK57" s="9"/>
      <c r="AIL57" s="9"/>
      <c r="AIM57" s="9"/>
      <c r="AIN57" s="9"/>
      <c r="AIO57" s="9"/>
      <c r="AIP57" s="9"/>
      <c r="AIQ57" s="9"/>
      <c r="AIR57" s="9"/>
      <c r="AIS57" s="9"/>
      <c r="AIT57" s="9"/>
      <c r="AIU57" s="9"/>
      <c r="AIV57" s="9"/>
      <c r="AIW57" s="9"/>
      <c r="AIX57" s="9"/>
      <c r="AIY57" s="9"/>
      <c r="AIZ57" s="9"/>
      <c r="AJA57" s="9"/>
      <c r="AJB57" s="9"/>
      <c r="AJC57" s="9"/>
      <c r="AJD57" s="9"/>
      <c r="AJE57" s="9"/>
      <c r="AJF57" s="9"/>
      <c r="AJG57" s="9"/>
      <c r="AJH57" s="9"/>
      <c r="AJI57" s="9"/>
      <c r="AJJ57" s="9"/>
      <c r="AJK57" s="9"/>
      <c r="AJL57" s="9"/>
      <c r="AJM57" s="9"/>
      <c r="AJN57" s="9"/>
      <c r="AJO57" s="9"/>
      <c r="AJP57" s="9"/>
      <c r="AJQ57" s="9"/>
      <c r="AJR57" s="9"/>
      <c r="AJS57" s="9"/>
      <c r="AJT57" s="9"/>
      <c r="AJU57" s="9"/>
      <c r="AJV57" s="9"/>
      <c r="AJW57" s="9"/>
      <c r="AJX57" s="9"/>
      <c r="AJY57" s="9"/>
      <c r="AJZ57" s="9"/>
      <c r="AKA57" s="9"/>
      <c r="AKB57" s="9"/>
      <c r="AKC57" s="9"/>
      <c r="AKD57" s="9"/>
      <c r="AKE57" s="9"/>
      <c r="AKF57" s="9"/>
      <c r="AKG57" s="9"/>
      <c r="AKH57" s="9"/>
      <c r="AKI57" s="9"/>
      <c r="AKJ57" s="9"/>
      <c r="AKK57" s="9"/>
      <c r="AKL57" s="9"/>
      <c r="AKM57" s="9"/>
      <c r="AKN57" s="9"/>
      <c r="AKO57" s="9"/>
      <c r="AKP57" s="9"/>
      <c r="AKQ57" s="9"/>
      <c r="AKR57" s="9"/>
      <c r="AKS57" s="9"/>
      <c r="AKT57" s="9"/>
      <c r="AKU57" s="9"/>
      <c r="AKV57" s="9"/>
      <c r="AKW57" s="9"/>
      <c r="AKX57" s="9"/>
      <c r="AKY57" s="9"/>
      <c r="AKZ57" s="9"/>
      <c r="ALA57" s="9"/>
      <c r="ALB57" s="9"/>
      <c r="ALC57" s="9"/>
      <c r="ALD57" s="9"/>
      <c r="ALE57" s="9"/>
      <c r="ALF57" s="9"/>
      <c r="ALG57" s="9"/>
      <c r="ALH57" s="9"/>
      <c r="ALI57" s="9"/>
      <c r="ALJ57" s="9"/>
      <c r="ALK57" s="9"/>
      <c r="ALL57" s="9"/>
      <c r="ALM57" s="9"/>
      <c r="ALN57" s="9"/>
      <c r="ALO57" s="9"/>
      <c r="ALP57" s="9"/>
      <c r="ALQ57" s="9"/>
      <c r="ALR57" s="9"/>
      <c r="ALS57" s="9"/>
      <c r="ALT57" s="9"/>
      <c r="ALU57" s="9"/>
      <c r="ALV57" s="9"/>
      <c r="ALW57" s="9"/>
      <c r="ALX57" s="9"/>
      <c r="ALY57" s="9"/>
      <c r="ALZ57" s="9"/>
      <c r="AMA57" s="9"/>
      <c r="AMB57" s="9"/>
      <c r="AMC57" s="9"/>
      <c r="AMD57" s="9"/>
      <c r="AME57" s="9"/>
      <c r="AMF57" s="9"/>
      <c r="AMG57" s="9"/>
      <c r="AMH57" s="9"/>
      <c r="AMI57" s="9"/>
      <c r="AMJ57" s="9"/>
      <c r="AMK57" s="9"/>
      <c r="AML57" s="9"/>
      <c r="AMM57" s="9"/>
      <c r="AMN57" s="9"/>
      <c r="AMO57" s="9"/>
      <c r="AMP57" s="9"/>
      <c r="AMQ57" s="9"/>
      <c r="AMR57" s="9"/>
      <c r="AMS57" s="9"/>
      <c r="AMT57" s="9"/>
      <c r="AMU57" s="9"/>
      <c r="AMV57" s="9"/>
      <c r="AMW57" s="9"/>
      <c r="AMX57" s="9"/>
      <c r="AMY57" s="9"/>
      <c r="AMZ57" s="9"/>
      <c r="ANA57" s="9"/>
      <c r="ANB57" s="9"/>
      <c r="ANC57" s="9"/>
      <c r="AND57" s="9"/>
      <c r="ANE57" s="9"/>
      <c r="ANF57" s="9"/>
      <c r="ANG57" s="9"/>
      <c r="ANH57" s="9"/>
      <c r="ANI57" s="9"/>
      <c r="ANJ57" s="9"/>
      <c r="ANK57" s="9"/>
      <c r="ANL57" s="9"/>
      <c r="ANM57" s="9"/>
      <c r="ANN57" s="9"/>
      <c r="ANO57" s="9"/>
      <c r="ANP57" s="9"/>
      <c r="ANQ57" s="9"/>
      <c r="ANR57" s="9"/>
      <c r="ANS57" s="9"/>
      <c r="ANT57" s="9"/>
      <c r="ANU57" s="9"/>
      <c r="ANV57" s="9"/>
      <c r="ANW57" s="9"/>
      <c r="ANX57" s="9"/>
      <c r="ANY57" s="9"/>
      <c r="ANZ57" s="9"/>
      <c r="AOA57" s="9"/>
      <c r="AOB57" s="9"/>
      <c r="AOC57" s="9"/>
      <c r="AOD57" s="9"/>
      <c r="AOE57" s="9"/>
      <c r="AOF57" s="9"/>
      <c r="AOG57" s="9"/>
      <c r="AOH57" s="9"/>
      <c r="AOI57" s="9"/>
      <c r="AOJ57" s="9"/>
      <c r="AOK57" s="9"/>
      <c r="AOL57" s="9"/>
      <c r="AOM57" s="9"/>
      <c r="AON57" s="9"/>
      <c r="AOO57" s="9"/>
      <c r="AOP57" s="9"/>
      <c r="AOQ57" s="9"/>
      <c r="AOR57" s="9"/>
      <c r="AOS57" s="9"/>
      <c r="AOT57" s="9"/>
      <c r="AOU57" s="9"/>
      <c r="AOV57" s="9"/>
      <c r="AOW57" s="9"/>
      <c r="AOX57" s="9"/>
      <c r="AOY57" s="9"/>
      <c r="AOZ57" s="9"/>
      <c r="APA57" s="9"/>
      <c r="APB57" s="9"/>
      <c r="APC57" s="9"/>
      <c r="APD57" s="9"/>
      <c r="APE57" s="9"/>
      <c r="APF57" s="9"/>
      <c r="APG57" s="9"/>
      <c r="APH57" s="9"/>
      <c r="API57" s="9"/>
      <c r="APJ57" s="9"/>
      <c r="APK57" s="9"/>
      <c r="APL57" s="9"/>
      <c r="APM57" s="9"/>
      <c r="APN57" s="9"/>
      <c r="APO57" s="9"/>
      <c r="APP57" s="9"/>
      <c r="APQ57" s="9"/>
      <c r="APR57" s="9"/>
      <c r="APS57" s="9"/>
      <c r="APT57" s="9"/>
      <c r="APU57" s="9"/>
      <c r="APV57" s="9"/>
      <c r="APW57" s="9"/>
      <c r="APX57" s="9"/>
      <c r="APY57" s="9"/>
      <c r="APZ57" s="9"/>
      <c r="AQA57" s="9"/>
      <c r="AQB57" s="9"/>
      <c r="AQC57" s="9"/>
      <c r="AQD57" s="9"/>
      <c r="AQE57" s="9"/>
      <c r="AQF57" s="9"/>
      <c r="AQG57" s="9"/>
      <c r="AQH57" s="9"/>
      <c r="AQI57" s="9"/>
      <c r="AQJ57" s="9"/>
      <c r="AQK57" s="9"/>
      <c r="AQL57" s="9"/>
      <c r="AQM57" s="9"/>
      <c r="AQN57" s="9"/>
      <c r="AQO57" s="9"/>
      <c r="AQP57" s="9"/>
      <c r="AQQ57" s="9"/>
      <c r="AQR57" s="9"/>
      <c r="AQS57" s="9"/>
      <c r="AQT57" s="9"/>
      <c r="AQU57" s="9"/>
      <c r="AQV57" s="9"/>
      <c r="AQW57" s="9"/>
      <c r="AQX57" s="9"/>
      <c r="AQY57" s="9"/>
      <c r="AQZ57" s="9"/>
      <c r="ARA57" s="9"/>
      <c r="ARB57" s="9"/>
      <c r="ARC57" s="9"/>
      <c r="ARD57" s="9"/>
      <c r="ARE57" s="9"/>
      <c r="ARF57" s="9"/>
      <c r="ARG57" s="9"/>
      <c r="ARH57" s="9"/>
      <c r="ARI57" s="9"/>
      <c r="ARJ57" s="9"/>
      <c r="ARK57" s="9"/>
      <c r="ARL57" s="9"/>
      <c r="ARM57" s="9"/>
      <c r="ARN57" s="9"/>
      <c r="ARO57" s="9"/>
      <c r="ARP57" s="9"/>
      <c r="ARQ57" s="9"/>
      <c r="ARR57" s="9"/>
      <c r="ARS57" s="9"/>
      <c r="ART57" s="9"/>
      <c r="ARU57" s="9"/>
      <c r="ARV57" s="9"/>
      <c r="ARW57" s="9"/>
      <c r="ARX57" s="9"/>
      <c r="ARY57" s="9"/>
      <c r="ARZ57" s="9"/>
      <c r="ASA57" s="9"/>
      <c r="ASB57" s="9"/>
      <c r="ASC57" s="9"/>
      <c r="ASD57" s="9"/>
      <c r="ASE57" s="9"/>
      <c r="ASF57" s="9"/>
      <c r="ASG57" s="9"/>
      <c r="ASH57" s="9"/>
      <c r="ASI57" s="9"/>
      <c r="ASJ57" s="9"/>
      <c r="ASK57" s="9"/>
      <c r="ASL57" s="9"/>
      <c r="ASM57" s="9"/>
      <c r="ASN57" s="9"/>
      <c r="ASO57" s="9"/>
      <c r="ASP57" s="9"/>
      <c r="ASQ57" s="9"/>
      <c r="ASR57" s="9"/>
      <c r="ASS57" s="9"/>
      <c r="AST57" s="9"/>
      <c r="ASU57" s="9"/>
      <c r="ASV57" s="9"/>
      <c r="ASW57" s="9"/>
      <c r="ASX57" s="9"/>
      <c r="ASY57" s="9"/>
      <c r="ASZ57" s="9"/>
      <c r="ATA57" s="9"/>
      <c r="ATB57" s="9"/>
      <c r="ATC57" s="9"/>
      <c r="ATD57" s="9"/>
      <c r="ATE57" s="9"/>
      <c r="ATF57" s="9"/>
      <c r="ATG57" s="9"/>
      <c r="ATH57" s="9"/>
      <c r="ATI57" s="9"/>
      <c r="ATJ57" s="9"/>
      <c r="ATK57" s="9"/>
      <c r="ATL57" s="9"/>
      <c r="ATM57" s="9"/>
      <c r="ATN57" s="9"/>
      <c r="ATO57" s="9"/>
      <c r="ATP57" s="9"/>
      <c r="ATQ57" s="9"/>
      <c r="ATR57" s="9"/>
      <c r="ATS57" s="9"/>
      <c r="ATT57" s="9"/>
      <c r="ATU57" s="9"/>
      <c r="ATV57" s="9"/>
      <c r="ATW57" s="9"/>
      <c r="ATX57" s="9"/>
      <c r="ATY57" s="9"/>
      <c r="ATZ57" s="9"/>
      <c r="AUA57" s="9"/>
      <c r="AUB57" s="9"/>
      <c r="AUC57" s="9"/>
      <c r="AUD57" s="9"/>
      <c r="AUE57" s="9"/>
      <c r="AUF57" s="9"/>
      <c r="AUG57" s="9"/>
      <c r="AUH57" s="9"/>
      <c r="AUI57" s="9"/>
      <c r="AUJ57" s="9"/>
      <c r="AUK57" s="9"/>
      <c r="AUL57" s="9"/>
      <c r="AUM57" s="9"/>
      <c r="AUN57" s="9"/>
      <c r="AUO57" s="9"/>
      <c r="AUP57" s="9"/>
      <c r="AUQ57" s="9"/>
      <c r="AUR57" s="9"/>
      <c r="AUS57" s="9"/>
      <c r="AUT57" s="9"/>
      <c r="AUU57" s="9"/>
      <c r="AUV57" s="9"/>
      <c r="AUW57" s="9"/>
      <c r="AUX57" s="9"/>
      <c r="AUY57" s="9"/>
      <c r="AUZ57" s="9"/>
      <c r="AVA57" s="9"/>
      <c r="AVB57" s="9"/>
      <c r="AVC57" s="9"/>
      <c r="AVD57" s="9"/>
      <c r="AVE57" s="9"/>
      <c r="AVF57" s="9"/>
      <c r="AVG57" s="9"/>
      <c r="AVH57" s="9"/>
      <c r="AVI57" s="9"/>
      <c r="AVJ57" s="9"/>
      <c r="AVK57" s="9"/>
      <c r="AVL57" s="9"/>
      <c r="AVM57" s="9"/>
      <c r="AVN57" s="9"/>
      <c r="AVO57" s="9"/>
      <c r="AVP57" s="9"/>
      <c r="AVQ57" s="9"/>
      <c r="AVR57" s="9"/>
      <c r="AVS57" s="9"/>
      <c r="AVT57" s="9"/>
      <c r="AVU57" s="9"/>
      <c r="AVV57" s="9"/>
      <c r="AVW57" s="9"/>
      <c r="AVX57" s="9"/>
      <c r="AVY57" s="9"/>
      <c r="AVZ57" s="9"/>
      <c r="AWA57" s="9"/>
      <c r="AWB57" s="9"/>
      <c r="AWC57" s="9"/>
      <c r="AWD57" s="9"/>
      <c r="AWE57" s="9"/>
      <c r="AWF57" s="9"/>
      <c r="AWG57" s="9"/>
      <c r="AWH57" s="9"/>
      <c r="AWI57" s="9"/>
      <c r="AWJ57" s="9"/>
      <c r="AWK57" s="9"/>
      <c r="AWL57" s="9"/>
      <c r="AWM57" s="9"/>
      <c r="AWN57" s="9"/>
      <c r="AWO57" s="9"/>
      <c r="AWP57" s="9"/>
      <c r="AWQ57" s="9"/>
      <c r="AWR57" s="9"/>
      <c r="AWS57" s="9"/>
      <c r="AWT57" s="9"/>
      <c r="AWU57" s="9"/>
      <c r="AWV57" s="9"/>
      <c r="AWW57" s="9"/>
      <c r="AWX57" s="9"/>
      <c r="AWY57" s="9"/>
      <c r="AWZ57" s="9"/>
      <c r="AXA57" s="9"/>
      <c r="AXB57" s="9"/>
      <c r="AXC57" s="9"/>
      <c r="AXD57" s="9"/>
      <c r="AXE57" s="9"/>
      <c r="AXF57" s="9"/>
      <c r="AXG57" s="9"/>
      <c r="AXH57" s="9"/>
      <c r="AXI57" s="9"/>
      <c r="AXJ57" s="9"/>
      <c r="AXK57" s="9"/>
      <c r="AXL57" s="9"/>
      <c r="AXM57" s="9"/>
      <c r="AXN57" s="9"/>
      <c r="AXO57" s="9"/>
      <c r="AXP57" s="9"/>
      <c r="AXQ57" s="9"/>
      <c r="AXR57" s="9"/>
      <c r="AXS57" s="9"/>
      <c r="AXT57" s="9"/>
      <c r="AXU57" s="9"/>
      <c r="AXV57" s="9"/>
      <c r="AXW57" s="9"/>
      <c r="AXX57" s="9"/>
      <c r="AXY57" s="9"/>
      <c r="AXZ57" s="9"/>
      <c r="AYA57" s="9"/>
      <c r="AYB57" s="9"/>
      <c r="AYC57" s="9"/>
      <c r="AYD57" s="9"/>
      <c r="AYE57" s="9"/>
      <c r="AYF57" s="9"/>
      <c r="AYG57" s="9"/>
      <c r="AYH57" s="9"/>
      <c r="AYI57" s="9"/>
      <c r="AYJ57" s="9"/>
      <c r="AYK57" s="9"/>
      <c r="AYL57" s="9"/>
      <c r="AYM57" s="9"/>
      <c r="AYN57" s="9"/>
      <c r="AYO57" s="9"/>
      <c r="AYP57" s="9"/>
      <c r="AYQ57" s="9"/>
      <c r="AYR57" s="9"/>
      <c r="AYS57" s="9"/>
      <c r="AYT57" s="9"/>
      <c r="AYU57" s="9"/>
      <c r="AYV57" s="9"/>
      <c r="AYW57" s="9"/>
      <c r="AYX57" s="9"/>
      <c r="AYY57" s="9"/>
      <c r="AYZ57" s="9"/>
      <c r="AZA57" s="9"/>
      <c r="AZB57" s="9"/>
      <c r="AZC57" s="9"/>
      <c r="AZD57" s="9"/>
      <c r="AZE57" s="9"/>
      <c r="AZF57" s="9"/>
      <c r="AZG57" s="9"/>
      <c r="AZH57" s="9"/>
      <c r="AZI57" s="9"/>
      <c r="AZJ57" s="9"/>
      <c r="AZK57" s="9"/>
      <c r="AZL57" s="9"/>
      <c r="AZM57" s="9"/>
      <c r="AZN57" s="9"/>
      <c r="AZO57" s="9"/>
      <c r="AZP57" s="9"/>
      <c r="AZQ57" s="9"/>
      <c r="AZR57" s="9"/>
      <c r="AZS57" s="9"/>
      <c r="AZT57" s="9"/>
      <c r="AZU57" s="9"/>
      <c r="AZV57" s="9"/>
      <c r="AZW57" s="9"/>
      <c r="AZX57" s="9"/>
      <c r="AZY57" s="9"/>
      <c r="AZZ57" s="9"/>
      <c r="BAA57" s="9"/>
      <c r="BAB57" s="9"/>
      <c r="BAC57" s="9"/>
      <c r="BAD57" s="9"/>
      <c r="BAE57" s="9"/>
      <c r="BAF57" s="9"/>
      <c r="BAG57" s="9"/>
      <c r="BAH57" s="9"/>
      <c r="BAI57" s="9"/>
      <c r="BAJ57" s="9"/>
      <c r="BAK57" s="9"/>
      <c r="BAL57" s="9"/>
      <c r="BAM57" s="9"/>
      <c r="BAN57" s="9"/>
      <c r="BAO57" s="9"/>
      <c r="BAP57" s="9"/>
      <c r="BAQ57" s="9"/>
      <c r="BAR57" s="9"/>
      <c r="BAS57" s="9"/>
      <c r="BAT57" s="9"/>
      <c r="BAU57" s="9"/>
      <c r="BAV57" s="9"/>
      <c r="BAW57" s="9"/>
      <c r="BAX57" s="9"/>
      <c r="BAY57" s="9"/>
      <c r="BAZ57" s="9"/>
      <c r="BBA57" s="9"/>
      <c r="BBB57" s="9"/>
      <c r="BBC57" s="9"/>
      <c r="BBD57" s="9"/>
      <c r="BBE57" s="9"/>
      <c r="BBF57" s="9"/>
      <c r="BBG57" s="9"/>
      <c r="BBH57" s="9"/>
      <c r="BBI57" s="9"/>
      <c r="BBJ57" s="9"/>
      <c r="BBK57" s="9"/>
      <c r="BBL57" s="9"/>
      <c r="BBM57" s="9"/>
      <c r="BBN57" s="9"/>
      <c r="BBO57" s="9"/>
      <c r="BBP57" s="9"/>
      <c r="BBQ57" s="9"/>
      <c r="BBR57" s="9"/>
      <c r="BBS57" s="9"/>
      <c r="BBT57" s="9"/>
      <c r="BBU57" s="9"/>
      <c r="BBV57" s="9"/>
      <c r="BBW57" s="9"/>
      <c r="BBX57" s="9"/>
      <c r="BBY57" s="9"/>
      <c r="BBZ57" s="9"/>
      <c r="BCA57" s="9"/>
      <c r="BCB57" s="9"/>
      <c r="BCC57" s="9"/>
      <c r="BCD57" s="9"/>
      <c r="BCE57" s="9"/>
      <c r="BCF57" s="9"/>
      <c r="BCG57" s="9"/>
      <c r="BCH57" s="9"/>
      <c r="BCI57" s="9"/>
      <c r="BCJ57" s="9"/>
      <c r="BCK57" s="9"/>
      <c r="BCL57" s="9"/>
      <c r="BCM57" s="9"/>
      <c r="BCN57" s="9"/>
      <c r="BCO57" s="9"/>
      <c r="BCP57" s="9"/>
      <c r="BCQ57" s="9"/>
      <c r="BCR57" s="9"/>
      <c r="BCS57" s="9"/>
      <c r="BCT57" s="9"/>
      <c r="BCU57" s="9"/>
      <c r="BCV57" s="9"/>
      <c r="BCW57" s="9"/>
      <c r="BCX57" s="9"/>
      <c r="BCY57" s="9"/>
      <c r="BCZ57" s="9"/>
      <c r="BDA57" s="9"/>
      <c r="BDB57" s="9"/>
      <c r="BDC57" s="9"/>
      <c r="BDD57" s="9"/>
      <c r="BDE57" s="9"/>
      <c r="BDF57" s="9"/>
      <c r="BDG57" s="9"/>
      <c r="BDH57" s="9"/>
      <c r="BDI57" s="9"/>
      <c r="BDJ57" s="9"/>
      <c r="BDK57" s="9"/>
      <c r="BDL57" s="9"/>
      <c r="BDM57" s="9"/>
      <c r="BDN57" s="9"/>
      <c r="BDO57" s="9"/>
      <c r="BDP57" s="9"/>
      <c r="BDQ57" s="9"/>
      <c r="BDR57" s="9"/>
      <c r="BDS57" s="9"/>
      <c r="BDT57" s="9"/>
      <c r="BDU57" s="9"/>
      <c r="BDV57" s="9"/>
      <c r="BDW57" s="9"/>
      <c r="BDX57" s="9"/>
      <c r="BDY57" s="9"/>
      <c r="BDZ57" s="9"/>
      <c r="BEA57" s="9"/>
      <c r="BEB57" s="9"/>
      <c r="BEC57" s="9"/>
      <c r="BED57" s="9"/>
      <c r="BEE57" s="9"/>
      <c r="BEF57" s="9"/>
      <c r="BEG57" s="9"/>
      <c r="BEH57" s="9"/>
      <c r="BEI57" s="9"/>
      <c r="BEJ57" s="9"/>
      <c r="BEK57" s="9"/>
      <c r="BEL57" s="9"/>
      <c r="BEM57" s="9"/>
      <c r="BEN57" s="9"/>
      <c r="BEO57" s="9"/>
      <c r="BEP57" s="9"/>
      <c r="BEQ57" s="9"/>
      <c r="BER57" s="9"/>
      <c r="BES57" s="9"/>
      <c r="BET57" s="9"/>
      <c r="BEU57" s="9"/>
      <c r="BEV57" s="9"/>
      <c r="BEW57" s="9"/>
      <c r="BEX57" s="9"/>
      <c r="BEY57" s="9"/>
      <c r="BEZ57" s="9"/>
      <c r="BFA57" s="9"/>
      <c r="BFB57" s="9"/>
      <c r="BFC57" s="9"/>
      <c r="BFD57" s="9"/>
      <c r="BFE57" s="9"/>
      <c r="BFF57" s="9"/>
      <c r="BFG57" s="9"/>
      <c r="BFH57" s="9"/>
      <c r="BFI57" s="9"/>
      <c r="BFJ57" s="9"/>
      <c r="BFK57" s="9"/>
      <c r="BFL57" s="9"/>
      <c r="BFM57" s="9"/>
      <c r="BFN57" s="9"/>
      <c r="BFO57" s="9"/>
      <c r="BFP57" s="9"/>
      <c r="BFQ57" s="9"/>
      <c r="BFR57" s="9"/>
      <c r="BFS57" s="9"/>
      <c r="BFT57" s="9"/>
      <c r="BFU57" s="9"/>
      <c r="BFV57" s="9"/>
      <c r="BFW57" s="9"/>
      <c r="BFX57" s="9"/>
      <c r="BFY57" s="9"/>
      <c r="BFZ57" s="9"/>
      <c r="BGA57" s="9"/>
      <c r="BGB57" s="9"/>
      <c r="BGC57" s="9"/>
      <c r="BGD57" s="9"/>
      <c r="BGE57" s="9"/>
      <c r="BGF57" s="9"/>
      <c r="BGG57" s="9"/>
      <c r="BGH57" s="9"/>
      <c r="BGI57" s="9"/>
      <c r="BGJ57" s="9"/>
      <c r="BGK57" s="9"/>
      <c r="BGL57" s="9"/>
      <c r="BGM57" s="9"/>
      <c r="BGN57" s="9"/>
      <c r="BGO57" s="9"/>
      <c r="BGP57" s="9"/>
      <c r="BGQ57" s="9"/>
      <c r="BGR57" s="9"/>
      <c r="BGS57" s="9"/>
      <c r="BGT57" s="9"/>
      <c r="BGU57" s="9"/>
      <c r="BGV57" s="9"/>
      <c r="BGW57" s="9"/>
      <c r="BGX57" s="9"/>
      <c r="BGY57" s="9"/>
      <c r="BGZ57" s="9"/>
      <c r="BHA57" s="9"/>
      <c r="BHB57" s="9"/>
      <c r="BHC57" s="9"/>
      <c r="BHD57" s="9"/>
      <c r="BHE57" s="9"/>
      <c r="BHF57" s="9"/>
      <c r="BHG57" s="9"/>
      <c r="BHH57" s="9"/>
      <c r="BHI57" s="9"/>
      <c r="BHJ57" s="9"/>
      <c r="BHK57" s="9"/>
      <c r="BHL57" s="9"/>
      <c r="BHM57" s="9"/>
      <c r="BHN57" s="9"/>
      <c r="BHO57" s="9"/>
      <c r="BHP57" s="9"/>
      <c r="BHQ57" s="9"/>
      <c r="BHR57" s="9"/>
      <c r="BHS57" s="9"/>
      <c r="BHT57" s="9"/>
      <c r="BHU57" s="9"/>
      <c r="BHV57" s="9"/>
      <c r="BHW57" s="9"/>
      <c r="BHX57" s="9"/>
      <c r="BHY57" s="9"/>
      <c r="BHZ57" s="9"/>
      <c r="BIA57" s="9"/>
      <c r="BIB57" s="9"/>
      <c r="BIC57" s="9"/>
      <c r="BID57" s="9"/>
      <c r="BIE57" s="9"/>
      <c r="BIF57" s="9"/>
      <c r="BIG57" s="9"/>
      <c r="BIH57" s="9"/>
      <c r="BII57" s="9"/>
      <c r="BIJ57" s="9"/>
      <c r="BIK57" s="9"/>
      <c r="BIL57" s="9"/>
      <c r="BIM57" s="9"/>
      <c r="BIN57" s="9"/>
      <c r="BIO57" s="9"/>
      <c r="BIP57" s="9"/>
      <c r="BIQ57" s="9"/>
      <c r="BIR57" s="9"/>
      <c r="BIS57" s="9"/>
      <c r="BIT57" s="9"/>
      <c r="BIU57" s="9"/>
      <c r="BIV57" s="9"/>
      <c r="BIW57" s="9"/>
      <c r="BIX57" s="9"/>
      <c r="BIY57" s="9"/>
      <c r="BIZ57" s="9"/>
      <c r="BJA57" s="9"/>
      <c r="BJB57" s="9"/>
      <c r="BJC57" s="9"/>
      <c r="BJD57" s="9"/>
      <c r="BJE57" s="9"/>
      <c r="BJF57" s="9"/>
      <c r="BJG57" s="9"/>
      <c r="BJH57" s="9"/>
      <c r="BJI57" s="9"/>
      <c r="BJJ57" s="9"/>
      <c r="BJK57" s="9"/>
      <c r="BJL57" s="9"/>
      <c r="BJM57" s="9"/>
      <c r="BJN57" s="9"/>
      <c r="BJO57" s="9"/>
      <c r="BJP57" s="9"/>
      <c r="BJQ57" s="9"/>
      <c r="BJR57" s="9"/>
      <c r="BJS57" s="9"/>
      <c r="BJT57" s="9"/>
      <c r="BJU57" s="9"/>
      <c r="BJV57" s="9"/>
      <c r="BJW57" s="9"/>
      <c r="BJX57" s="9"/>
      <c r="BJY57" s="9"/>
      <c r="BJZ57" s="9"/>
      <c r="BKA57" s="9"/>
      <c r="BKB57" s="9"/>
      <c r="BKC57" s="9"/>
      <c r="BKD57" s="9"/>
      <c r="BKE57" s="9"/>
      <c r="BKF57" s="9"/>
      <c r="BKG57" s="9"/>
      <c r="BKH57" s="9"/>
      <c r="BKI57" s="9"/>
      <c r="BKJ57" s="9"/>
      <c r="BKK57" s="9"/>
      <c r="BKL57" s="9"/>
      <c r="BKM57" s="9"/>
      <c r="BKN57" s="9"/>
      <c r="BKO57" s="9"/>
      <c r="BKP57" s="9"/>
      <c r="BKQ57" s="9"/>
      <c r="BKR57" s="9"/>
      <c r="BKS57" s="9"/>
      <c r="BKT57" s="9"/>
      <c r="BKU57" s="9"/>
      <c r="BKV57" s="9"/>
      <c r="BKW57" s="9"/>
      <c r="BKX57" s="9"/>
      <c r="BKY57" s="9"/>
      <c r="BKZ57" s="9"/>
      <c r="BLA57" s="9"/>
      <c r="BLB57" s="9"/>
      <c r="BLC57" s="9"/>
      <c r="BLD57" s="9"/>
      <c r="BLE57" s="9"/>
      <c r="BLF57" s="9"/>
      <c r="BLG57" s="9"/>
      <c r="BLH57" s="9"/>
      <c r="BLI57" s="9"/>
      <c r="BLJ57" s="9"/>
      <c r="BLK57" s="9"/>
      <c r="BLL57" s="9"/>
      <c r="BLM57" s="9"/>
      <c r="BLN57" s="9"/>
      <c r="BLO57" s="9"/>
      <c r="BLP57" s="9"/>
      <c r="BLQ57" s="9"/>
      <c r="BLR57" s="9"/>
      <c r="BLS57" s="9"/>
      <c r="BLT57" s="9"/>
      <c r="BLU57" s="9"/>
      <c r="BLV57" s="9"/>
      <c r="BLW57" s="9"/>
      <c r="BLX57" s="9"/>
      <c r="BLY57" s="9"/>
      <c r="BLZ57" s="9"/>
      <c r="BMA57" s="9"/>
      <c r="BMB57" s="9"/>
      <c r="BMC57" s="9"/>
      <c r="BMD57" s="9"/>
      <c r="BME57" s="9"/>
      <c r="BMF57" s="9"/>
      <c r="BMG57" s="9"/>
      <c r="BMH57" s="9"/>
      <c r="BMI57" s="9"/>
      <c r="BMJ57" s="9"/>
      <c r="BMK57" s="9"/>
      <c r="BML57" s="9"/>
      <c r="BMM57" s="9"/>
      <c r="BMN57" s="9"/>
      <c r="BMO57" s="9"/>
      <c r="BMP57" s="9"/>
      <c r="BMQ57" s="9"/>
      <c r="BMR57" s="9"/>
      <c r="BMS57" s="9"/>
      <c r="BMT57" s="9"/>
      <c r="BMU57" s="9"/>
      <c r="BMV57" s="9"/>
      <c r="BMW57" s="9"/>
      <c r="BMX57" s="9"/>
      <c r="BMY57" s="9"/>
      <c r="BMZ57" s="9"/>
      <c r="BNA57" s="9"/>
      <c r="BNB57" s="9"/>
      <c r="BNC57" s="9"/>
      <c r="BND57" s="9"/>
      <c r="BNE57" s="9"/>
      <c r="BNF57" s="9"/>
      <c r="BNG57" s="9"/>
      <c r="BNH57" s="9"/>
      <c r="BNI57" s="9"/>
      <c r="BNJ57" s="9"/>
      <c r="BNK57" s="9"/>
      <c r="BNL57" s="9"/>
      <c r="BNM57" s="9"/>
      <c r="BNN57" s="9"/>
      <c r="BNO57" s="9"/>
      <c r="BNP57" s="9"/>
      <c r="BNQ57" s="9"/>
      <c r="BNR57" s="9"/>
      <c r="BNS57" s="9"/>
      <c r="BNT57" s="9"/>
      <c r="BNU57" s="9"/>
      <c r="BNV57" s="9"/>
      <c r="BNW57" s="9"/>
      <c r="BNX57" s="9"/>
      <c r="BNY57" s="9"/>
      <c r="BNZ57" s="9"/>
      <c r="BOA57" s="9"/>
      <c r="BOB57" s="9"/>
      <c r="BOC57" s="9"/>
      <c r="BOD57" s="9"/>
      <c r="BOE57" s="9"/>
      <c r="BOF57" s="9"/>
      <c r="BOG57" s="9"/>
      <c r="BOH57" s="9"/>
      <c r="BOI57" s="9"/>
      <c r="BOJ57" s="9"/>
      <c r="BOK57" s="9"/>
      <c r="BOL57" s="9"/>
      <c r="BOM57" s="9"/>
      <c r="BON57" s="9"/>
      <c r="BOO57" s="9"/>
      <c r="BOP57" s="9"/>
      <c r="BOQ57" s="9"/>
      <c r="BOR57" s="9"/>
      <c r="BOS57" s="9"/>
      <c r="BOT57" s="9"/>
      <c r="BOU57" s="9"/>
      <c r="BOV57" s="9"/>
      <c r="BOW57" s="9"/>
      <c r="BOX57" s="9"/>
      <c r="BOY57" s="9"/>
      <c r="BOZ57" s="9"/>
      <c r="BPA57" s="9"/>
      <c r="BPB57" s="9"/>
      <c r="BPC57" s="9"/>
      <c r="BPD57" s="9"/>
      <c r="BPE57" s="9"/>
      <c r="BPF57" s="9"/>
      <c r="BPG57" s="9"/>
      <c r="BPH57" s="9"/>
      <c r="BPI57" s="9"/>
      <c r="BPJ57" s="9"/>
      <c r="BPK57" s="9"/>
      <c r="BPL57" s="9"/>
      <c r="BPM57" s="9"/>
      <c r="BPN57" s="9"/>
      <c r="BPO57" s="9"/>
      <c r="BPP57" s="9"/>
      <c r="BPQ57" s="9"/>
      <c r="BPR57" s="9"/>
      <c r="BPS57" s="9"/>
      <c r="BPT57" s="9"/>
      <c r="BPU57" s="9"/>
      <c r="BPV57" s="9"/>
      <c r="BPW57" s="9"/>
      <c r="BPX57" s="9"/>
      <c r="BPY57" s="9"/>
      <c r="BPZ57" s="9"/>
      <c r="BQA57" s="9"/>
      <c r="BQB57" s="9"/>
      <c r="BQC57" s="9"/>
      <c r="BQD57" s="9"/>
      <c r="BQE57" s="9"/>
      <c r="BQF57" s="9"/>
      <c r="BQG57" s="9"/>
      <c r="BQH57" s="9"/>
      <c r="BQI57" s="9"/>
      <c r="BQJ57" s="9"/>
      <c r="BQK57" s="9"/>
      <c r="BQL57" s="9"/>
      <c r="BQM57" s="9"/>
      <c r="BQN57" s="9"/>
      <c r="BQO57" s="9"/>
      <c r="BQP57" s="9"/>
      <c r="BQQ57" s="9"/>
      <c r="BQR57" s="9"/>
      <c r="BQS57" s="9"/>
      <c r="BQT57" s="9"/>
      <c r="BQU57" s="9"/>
      <c r="BQV57" s="9"/>
      <c r="BQW57" s="9"/>
      <c r="BQX57" s="9"/>
      <c r="BQY57" s="9"/>
      <c r="BQZ57" s="9"/>
      <c r="BRA57" s="9"/>
      <c r="BRB57" s="9"/>
      <c r="BRC57" s="9"/>
      <c r="BRD57" s="9"/>
      <c r="BRE57" s="9"/>
      <c r="BRF57" s="9"/>
      <c r="BRG57" s="9"/>
      <c r="BRH57" s="9"/>
      <c r="BRI57" s="9"/>
      <c r="BRJ57" s="9"/>
      <c r="BRK57" s="9"/>
      <c r="BRL57" s="9"/>
      <c r="BRM57" s="9"/>
      <c r="BRN57" s="9"/>
      <c r="BRO57" s="9"/>
      <c r="BRP57" s="9"/>
      <c r="BRQ57" s="9"/>
      <c r="BRR57" s="9"/>
      <c r="BRS57" s="9"/>
      <c r="BRT57" s="9"/>
      <c r="BRU57" s="9"/>
      <c r="BRV57" s="9"/>
      <c r="BRW57" s="9"/>
      <c r="BRX57" s="9"/>
      <c r="BRY57" s="9"/>
      <c r="BRZ57" s="9"/>
      <c r="BSA57" s="9"/>
      <c r="BSB57" s="9"/>
      <c r="BSC57" s="9"/>
      <c r="BSD57" s="9"/>
      <c r="BSE57" s="9"/>
      <c r="BSF57" s="9"/>
      <c r="BSG57" s="9"/>
      <c r="BSH57" s="9"/>
      <c r="BSI57" s="9"/>
      <c r="BSJ57" s="9"/>
      <c r="BSK57" s="9"/>
      <c r="BSL57" s="9"/>
      <c r="BSM57" s="9"/>
      <c r="BSN57" s="9"/>
      <c r="BSO57" s="9"/>
      <c r="BSP57" s="9"/>
      <c r="BSQ57" s="9"/>
      <c r="BSR57" s="9"/>
      <c r="BSS57" s="9"/>
      <c r="BST57" s="9"/>
      <c r="BSU57" s="9"/>
      <c r="BSV57" s="9"/>
      <c r="BSW57" s="9"/>
      <c r="BSX57" s="9"/>
      <c r="BSY57" s="9"/>
      <c r="BSZ57" s="9"/>
      <c r="BTA57" s="9"/>
      <c r="BTB57" s="9"/>
      <c r="BTC57" s="9"/>
      <c r="BTD57" s="9"/>
      <c r="BTE57" s="9"/>
      <c r="BTF57" s="9"/>
      <c r="BTG57" s="9"/>
      <c r="BTH57" s="9"/>
      <c r="BTI57" s="9"/>
      <c r="BTJ57" s="9"/>
      <c r="BTK57" s="9"/>
      <c r="BTL57" s="9"/>
      <c r="BTM57" s="9"/>
      <c r="BTN57" s="9"/>
      <c r="BTO57" s="9"/>
      <c r="BTP57" s="9"/>
      <c r="BTQ57" s="9"/>
      <c r="BTR57" s="9"/>
      <c r="BTS57" s="9"/>
      <c r="BTT57" s="9"/>
      <c r="BTU57" s="9"/>
      <c r="BTV57" s="9"/>
      <c r="BTW57" s="9"/>
      <c r="BTX57" s="9"/>
      <c r="BTY57" s="9"/>
      <c r="BTZ57" s="9"/>
      <c r="BUA57" s="9"/>
      <c r="BUB57" s="9"/>
      <c r="BUC57" s="9"/>
      <c r="BUD57" s="9"/>
      <c r="BUE57" s="9"/>
      <c r="BUF57" s="9"/>
      <c r="BUG57" s="9"/>
      <c r="BUH57" s="9"/>
      <c r="BUI57" s="9"/>
      <c r="BUJ57" s="9"/>
      <c r="BUK57" s="9"/>
      <c r="BUL57" s="9"/>
      <c r="BUM57" s="9"/>
      <c r="BUN57" s="9"/>
      <c r="BUO57" s="9"/>
      <c r="BUP57" s="9"/>
      <c r="BUQ57" s="9"/>
      <c r="BUR57" s="9"/>
      <c r="BUS57" s="9"/>
      <c r="BUT57" s="9"/>
      <c r="BUU57" s="9"/>
      <c r="BUV57" s="9"/>
      <c r="BUW57" s="9"/>
      <c r="BUX57" s="9"/>
      <c r="BUY57" s="9"/>
      <c r="BUZ57" s="9"/>
      <c r="BVA57" s="9"/>
      <c r="BVB57" s="9"/>
      <c r="BVC57" s="9"/>
      <c r="BVD57" s="9"/>
      <c r="BVE57" s="9"/>
      <c r="BVF57" s="9"/>
      <c r="BVG57" s="9"/>
      <c r="BVH57" s="9"/>
      <c r="BVI57" s="9"/>
      <c r="BVJ57" s="9"/>
      <c r="BVK57" s="9"/>
      <c r="BVL57" s="9"/>
      <c r="BVM57" s="9"/>
      <c r="BVN57" s="9"/>
      <c r="BVO57" s="9"/>
      <c r="BVP57" s="9"/>
      <c r="BVQ57" s="9"/>
      <c r="BVR57" s="9"/>
      <c r="BVS57" s="9"/>
      <c r="BVT57" s="9"/>
      <c r="BVU57" s="9"/>
      <c r="BVV57" s="9"/>
      <c r="BVW57" s="9"/>
      <c r="BVX57" s="9"/>
      <c r="BVY57" s="9"/>
      <c r="BVZ57" s="9"/>
      <c r="BWA57" s="9"/>
      <c r="BWB57" s="9"/>
      <c r="BWC57" s="9"/>
      <c r="BWD57" s="9"/>
      <c r="BWE57" s="9"/>
      <c r="BWF57" s="9"/>
      <c r="BWG57" s="9"/>
      <c r="BWH57" s="9"/>
      <c r="BWI57" s="9"/>
      <c r="BWJ57" s="9"/>
      <c r="BWK57" s="9"/>
      <c r="BWL57" s="9"/>
      <c r="BWM57" s="9"/>
      <c r="BWN57" s="9"/>
      <c r="BWO57" s="9"/>
      <c r="BWP57" s="9"/>
      <c r="BWQ57" s="9"/>
      <c r="BWR57" s="9"/>
      <c r="BWS57" s="9"/>
      <c r="BWT57" s="9"/>
      <c r="BWU57" s="9"/>
      <c r="BWV57" s="9"/>
      <c r="BWW57" s="9"/>
      <c r="BWX57" s="9"/>
      <c r="BWY57" s="9"/>
      <c r="BWZ57" s="9"/>
      <c r="BXA57" s="9"/>
      <c r="BXB57" s="9"/>
      <c r="BXC57" s="9"/>
      <c r="BXD57" s="9"/>
      <c r="BXE57" s="9"/>
      <c r="BXF57" s="9"/>
      <c r="BXG57" s="9"/>
      <c r="BXH57" s="9"/>
      <c r="BXI57" s="9"/>
      <c r="BXJ57" s="9"/>
      <c r="BXK57" s="9"/>
      <c r="BXL57" s="9"/>
      <c r="BXM57" s="9"/>
      <c r="BXN57" s="9"/>
      <c r="BXO57" s="9"/>
      <c r="BXP57" s="9"/>
      <c r="BXQ57" s="9"/>
      <c r="BXR57" s="9"/>
      <c r="BXS57" s="9"/>
      <c r="BXT57" s="9"/>
      <c r="BXU57" s="9"/>
      <c r="BXV57" s="9"/>
      <c r="BXW57" s="9"/>
      <c r="BXX57" s="9"/>
      <c r="BXY57" s="9"/>
      <c r="BXZ57" s="9"/>
      <c r="BYA57" s="9"/>
      <c r="BYB57" s="9"/>
      <c r="BYC57" s="9"/>
      <c r="BYD57" s="9"/>
      <c r="BYE57" s="9"/>
      <c r="BYF57" s="9"/>
      <c r="BYG57" s="9"/>
      <c r="BYH57" s="9"/>
      <c r="BYI57" s="9"/>
      <c r="BYJ57" s="9"/>
      <c r="BYK57" s="9"/>
      <c r="BYL57" s="9"/>
      <c r="BYM57" s="9"/>
      <c r="BYN57" s="9"/>
      <c r="BYO57" s="9"/>
      <c r="BYP57" s="9"/>
      <c r="BYQ57" s="9"/>
      <c r="BYR57" s="9"/>
      <c r="BYS57" s="9"/>
      <c r="BYT57" s="9"/>
      <c r="BYU57" s="9"/>
      <c r="BYV57" s="9"/>
      <c r="BYW57" s="9"/>
      <c r="BYX57" s="9"/>
      <c r="BYY57" s="9"/>
      <c r="BYZ57" s="9"/>
      <c r="BZA57" s="9"/>
      <c r="BZB57" s="9"/>
      <c r="BZC57" s="9"/>
      <c r="BZD57" s="9"/>
      <c r="BZE57" s="9"/>
      <c r="BZF57" s="9"/>
      <c r="BZG57" s="9"/>
      <c r="BZH57" s="9"/>
      <c r="BZI57" s="9"/>
      <c r="BZJ57" s="9"/>
      <c r="BZK57" s="9"/>
      <c r="BZL57" s="9"/>
      <c r="BZM57" s="9"/>
      <c r="BZN57" s="9"/>
      <c r="BZO57" s="9"/>
      <c r="BZP57" s="9"/>
      <c r="BZQ57" s="9"/>
      <c r="BZR57" s="9"/>
      <c r="BZS57" s="9"/>
      <c r="BZT57" s="9"/>
      <c r="BZU57" s="9"/>
      <c r="BZV57" s="9"/>
      <c r="BZW57" s="9"/>
      <c r="BZX57" s="9"/>
      <c r="BZY57" s="9"/>
      <c r="BZZ57" s="9"/>
      <c r="CAA57" s="9"/>
      <c r="CAB57" s="9"/>
      <c r="CAC57" s="9"/>
      <c r="CAD57" s="9"/>
      <c r="CAE57" s="9"/>
      <c r="CAF57" s="9"/>
      <c r="CAG57" s="9"/>
      <c r="CAH57" s="9"/>
      <c r="CAI57" s="9"/>
      <c r="CAJ57" s="9"/>
      <c r="CAK57" s="9"/>
      <c r="CAL57" s="9"/>
      <c r="CAM57" s="9"/>
      <c r="CAN57" s="9"/>
      <c r="CAO57" s="9"/>
      <c r="CAP57" s="9"/>
      <c r="CAQ57" s="9"/>
      <c r="CAR57" s="9"/>
      <c r="CAS57" s="9"/>
      <c r="CAT57" s="9"/>
      <c r="CAU57" s="9"/>
      <c r="CAV57" s="9"/>
      <c r="CAW57" s="9"/>
      <c r="CAX57" s="9"/>
      <c r="CAY57" s="9"/>
      <c r="CAZ57" s="9"/>
      <c r="CBA57" s="9"/>
      <c r="CBB57" s="9"/>
      <c r="CBC57" s="9"/>
      <c r="CBD57" s="9"/>
      <c r="CBE57" s="9"/>
      <c r="CBF57" s="9"/>
      <c r="CBG57" s="9"/>
      <c r="CBH57" s="9"/>
      <c r="CBI57" s="9"/>
      <c r="CBJ57" s="9"/>
      <c r="CBK57" s="9"/>
      <c r="CBL57" s="9"/>
      <c r="CBM57" s="9"/>
      <c r="CBN57" s="9"/>
      <c r="CBO57" s="9"/>
      <c r="CBP57" s="9"/>
      <c r="CBQ57" s="9"/>
      <c r="CBR57" s="9"/>
      <c r="CBS57" s="9"/>
      <c r="CBT57" s="9"/>
      <c r="CBU57" s="9"/>
      <c r="CBV57" s="9"/>
      <c r="CBW57" s="9"/>
      <c r="CBX57" s="9"/>
      <c r="CBY57" s="9"/>
      <c r="CBZ57" s="9"/>
      <c r="CCA57" s="9"/>
      <c r="CCB57" s="9"/>
      <c r="CCC57" s="9"/>
      <c r="CCD57" s="9"/>
      <c r="CCE57" s="9"/>
      <c r="CCF57" s="9"/>
      <c r="CCG57" s="9"/>
      <c r="CCH57" s="9"/>
      <c r="CCI57" s="9"/>
      <c r="CCJ57" s="9"/>
      <c r="CCK57" s="9"/>
      <c r="CCL57" s="9"/>
      <c r="CCM57" s="9"/>
      <c r="CCN57" s="9"/>
      <c r="CCO57" s="9"/>
      <c r="CCP57" s="9"/>
      <c r="CCQ57" s="9"/>
      <c r="CCR57" s="9"/>
      <c r="CCS57" s="9"/>
      <c r="CCT57" s="9"/>
      <c r="CCU57" s="9"/>
      <c r="CCV57" s="9"/>
      <c r="CCW57" s="9"/>
      <c r="CCX57" s="9"/>
      <c r="CCY57" s="9"/>
      <c r="CCZ57" s="9"/>
      <c r="CDA57" s="9"/>
      <c r="CDB57" s="9"/>
      <c r="CDC57" s="9"/>
      <c r="CDD57" s="9"/>
      <c r="CDE57" s="9"/>
      <c r="CDF57" s="9"/>
      <c r="CDG57" s="9"/>
      <c r="CDH57" s="9"/>
      <c r="CDI57" s="9"/>
      <c r="CDJ57" s="9"/>
      <c r="CDK57" s="9"/>
      <c r="CDL57" s="9"/>
      <c r="CDM57" s="9"/>
      <c r="CDN57" s="9"/>
      <c r="CDO57" s="9"/>
      <c r="CDP57" s="9"/>
      <c r="CDQ57" s="9"/>
      <c r="CDR57" s="9"/>
      <c r="CDS57" s="9"/>
      <c r="CDT57" s="9"/>
      <c r="CDU57" s="9"/>
      <c r="CDV57" s="9"/>
      <c r="CDW57" s="9"/>
      <c r="CDX57" s="9"/>
      <c r="CDY57" s="9"/>
      <c r="CDZ57" s="9"/>
      <c r="CEA57" s="9"/>
      <c r="CEB57" s="9"/>
      <c r="CEC57" s="9"/>
      <c r="CED57" s="9"/>
      <c r="CEE57" s="9"/>
      <c r="CEF57" s="9"/>
      <c r="CEG57" s="9"/>
      <c r="CEH57" s="9"/>
      <c r="CEI57" s="9"/>
      <c r="CEJ57" s="9"/>
      <c r="CEK57" s="9"/>
      <c r="CEL57" s="9"/>
      <c r="CEM57" s="9"/>
      <c r="CEN57" s="9"/>
      <c r="CEO57" s="9"/>
      <c r="CEP57" s="9"/>
      <c r="CEQ57" s="9"/>
      <c r="CER57" s="9"/>
      <c r="CES57" s="9"/>
      <c r="CET57" s="9"/>
      <c r="CEU57" s="9"/>
      <c r="CEV57" s="9"/>
      <c r="CEW57" s="9"/>
      <c r="CEX57" s="9"/>
      <c r="CEY57" s="9"/>
      <c r="CEZ57" s="9"/>
      <c r="CFA57" s="9"/>
      <c r="CFB57" s="9"/>
      <c r="CFC57" s="9"/>
      <c r="CFD57" s="9"/>
      <c r="CFE57" s="9"/>
      <c r="CFF57" s="9"/>
      <c r="CFG57" s="9"/>
      <c r="CFH57" s="9"/>
      <c r="CFI57" s="9"/>
      <c r="CFJ57" s="9"/>
      <c r="CFK57" s="9"/>
      <c r="CFL57" s="9"/>
      <c r="CFM57" s="9"/>
      <c r="CFN57" s="9"/>
      <c r="CFO57" s="9"/>
      <c r="CFP57" s="9"/>
      <c r="CFQ57" s="9"/>
      <c r="CFR57" s="9"/>
      <c r="CFS57" s="9"/>
      <c r="CFT57" s="9"/>
      <c r="CFU57" s="9"/>
      <c r="CFV57" s="9"/>
      <c r="CFW57" s="9"/>
      <c r="CFX57" s="9"/>
      <c r="CFY57" s="9"/>
      <c r="CFZ57" s="9"/>
      <c r="CGA57" s="9"/>
      <c r="CGB57" s="9"/>
      <c r="CGC57" s="9"/>
      <c r="CGD57" s="9"/>
      <c r="CGE57" s="9"/>
      <c r="CGF57" s="9"/>
      <c r="CGG57" s="9"/>
      <c r="CGH57" s="9"/>
      <c r="CGI57" s="9"/>
      <c r="CGJ57" s="9"/>
      <c r="CGK57" s="9"/>
      <c r="CGL57" s="9"/>
      <c r="CGM57" s="9"/>
      <c r="CGN57" s="9"/>
      <c r="CGO57" s="9"/>
      <c r="CGP57" s="9"/>
      <c r="CGQ57" s="9"/>
      <c r="CGR57" s="9"/>
      <c r="CGS57" s="9"/>
      <c r="CGT57" s="9"/>
      <c r="CGU57" s="9"/>
      <c r="CGV57" s="9"/>
      <c r="CGW57" s="9"/>
      <c r="CGX57" s="9"/>
      <c r="CGY57" s="9"/>
      <c r="CGZ57" s="9"/>
      <c r="CHA57" s="9"/>
      <c r="CHB57" s="9"/>
      <c r="CHC57" s="9"/>
      <c r="CHD57" s="9"/>
      <c r="CHE57" s="9"/>
      <c r="CHF57" s="9"/>
      <c r="CHG57" s="9"/>
      <c r="CHH57" s="9"/>
      <c r="CHI57" s="9"/>
      <c r="CHJ57" s="9"/>
      <c r="CHK57" s="9"/>
      <c r="CHL57" s="9"/>
      <c r="CHM57" s="9"/>
      <c r="CHN57" s="9"/>
      <c r="CHO57" s="9"/>
      <c r="CHP57" s="9"/>
      <c r="CHQ57" s="9"/>
      <c r="CHR57" s="9"/>
      <c r="CHS57" s="9"/>
      <c r="CHT57" s="9"/>
      <c r="CHU57" s="9"/>
      <c r="CHV57" s="9"/>
      <c r="CHW57" s="9"/>
      <c r="CHX57" s="9"/>
      <c r="CHY57" s="9"/>
      <c r="CHZ57" s="9"/>
      <c r="CIA57" s="9"/>
      <c r="CIB57" s="9"/>
      <c r="CIC57" s="9"/>
      <c r="CID57" s="9"/>
      <c r="CIE57" s="9"/>
      <c r="CIF57" s="9"/>
      <c r="CIG57" s="9"/>
      <c r="CIH57" s="9"/>
      <c r="CII57" s="9"/>
      <c r="CIJ57" s="9"/>
      <c r="CIK57" s="9"/>
      <c r="CIL57" s="9"/>
      <c r="CIM57" s="9"/>
      <c r="CIN57" s="9"/>
      <c r="CIO57" s="9"/>
      <c r="CIP57" s="9"/>
      <c r="CIQ57" s="9"/>
      <c r="CIR57" s="9"/>
      <c r="CIS57" s="9"/>
      <c r="CIT57" s="9"/>
      <c r="CIU57" s="9"/>
      <c r="CIV57" s="9"/>
      <c r="CIW57" s="9"/>
      <c r="CIX57" s="9"/>
      <c r="CIY57" s="9"/>
      <c r="CIZ57" s="9"/>
      <c r="CJA57" s="9"/>
      <c r="CJB57" s="9"/>
      <c r="CJC57" s="9"/>
      <c r="CJD57" s="9"/>
      <c r="CJE57" s="9"/>
      <c r="CJF57" s="9"/>
      <c r="CJG57" s="9"/>
      <c r="CJH57" s="9"/>
      <c r="CJI57" s="9"/>
      <c r="CJJ57" s="9"/>
      <c r="CJK57" s="9"/>
      <c r="CJL57" s="9"/>
      <c r="CJM57" s="9"/>
      <c r="CJN57" s="9"/>
      <c r="CJO57" s="9"/>
      <c r="CJP57" s="9"/>
      <c r="CJQ57" s="9"/>
      <c r="CJR57" s="9"/>
      <c r="CJS57" s="9"/>
      <c r="CJT57" s="9"/>
      <c r="CJU57" s="9"/>
      <c r="CJV57" s="9"/>
      <c r="CJW57" s="9"/>
      <c r="CJX57" s="9"/>
      <c r="CJY57" s="9"/>
      <c r="CJZ57" s="9"/>
      <c r="CKA57" s="9"/>
      <c r="CKB57" s="9"/>
      <c r="CKC57" s="9"/>
      <c r="CKD57" s="9"/>
      <c r="CKE57" s="9"/>
      <c r="CKF57" s="9"/>
      <c r="CKG57" s="9"/>
      <c r="CKH57" s="9"/>
      <c r="CKI57" s="9"/>
      <c r="CKJ57" s="9"/>
      <c r="CKK57" s="9"/>
      <c r="CKL57" s="9"/>
      <c r="CKM57" s="9"/>
      <c r="CKN57" s="9"/>
      <c r="CKO57" s="9"/>
      <c r="CKP57" s="9"/>
      <c r="CKQ57" s="9"/>
      <c r="CKR57" s="9"/>
      <c r="CKS57" s="9"/>
      <c r="CKT57" s="9"/>
      <c r="CKU57" s="9"/>
      <c r="CKV57" s="9"/>
      <c r="CKW57" s="9"/>
      <c r="CKX57" s="9"/>
      <c r="CKY57" s="9"/>
      <c r="CKZ57" s="9"/>
      <c r="CLA57" s="9"/>
      <c r="CLB57" s="9"/>
      <c r="CLC57" s="9"/>
      <c r="CLD57" s="9"/>
      <c r="CLE57" s="9"/>
      <c r="CLF57" s="9"/>
      <c r="CLG57" s="9"/>
      <c r="CLH57" s="9"/>
      <c r="CLI57" s="9"/>
      <c r="CLJ57" s="9"/>
      <c r="CLK57" s="9"/>
      <c r="CLL57" s="9"/>
      <c r="CLM57" s="9"/>
      <c r="CLN57" s="9"/>
      <c r="CLO57" s="9"/>
      <c r="CLP57" s="9"/>
      <c r="CLQ57" s="9"/>
      <c r="CLR57" s="9"/>
      <c r="CLS57" s="9"/>
      <c r="CLT57" s="9"/>
      <c r="CLU57" s="9"/>
      <c r="CLV57" s="9"/>
      <c r="CLW57" s="9"/>
      <c r="CLX57" s="9"/>
      <c r="CLY57" s="9"/>
      <c r="CLZ57" s="9"/>
      <c r="CMA57" s="9"/>
      <c r="CMB57" s="9"/>
      <c r="CMC57" s="9"/>
      <c r="CMD57" s="9"/>
      <c r="CME57" s="9"/>
      <c r="CMF57" s="9"/>
      <c r="CMG57" s="9"/>
      <c r="CMH57" s="9"/>
      <c r="CMI57" s="9"/>
      <c r="CMJ57" s="9"/>
      <c r="CMK57" s="9"/>
      <c r="CML57" s="9"/>
      <c r="CMM57" s="9"/>
      <c r="CMN57" s="9"/>
      <c r="CMO57" s="9"/>
      <c r="CMP57" s="9"/>
      <c r="CMQ57" s="9"/>
      <c r="CMR57" s="9"/>
      <c r="CMS57" s="9"/>
      <c r="CMT57" s="9"/>
      <c r="CMU57" s="9"/>
      <c r="CMV57" s="9"/>
      <c r="CMW57" s="9"/>
      <c r="CMX57" s="9"/>
      <c r="CMY57" s="9"/>
      <c r="CMZ57" s="9"/>
      <c r="CNA57" s="9"/>
      <c r="CNB57" s="9"/>
      <c r="CNC57" s="9"/>
      <c r="CND57" s="9"/>
      <c r="CNE57" s="9"/>
      <c r="CNF57" s="9"/>
      <c r="CNG57" s="9"/>
      <c r="CNH57" s="9"/>
      <c r="CNI57" s="9"/>
      <c r="CNJ57" s="9"/>
      <c r="CNK57" s="9"/>
      <c r="CNL57" s="9"/>
      <c r="CNM57" s="9"/>
      <c r="CNN57" s="9"/>
      <c r="CNO57" s="9"/>
      <c r="CNP57" s="9"/>
      <c r="CNQ57" s="9"/>
      <c r="CNR57" s="9"/>
      <c r="CNS57" s="9"/>
      <c r="CNT57" s="9"/>
      <c r="CNU57" s="9"/>
      <c r="CNV57" s="9"/>
      <c r="CNW57" s="9"/>
      <c r="CNX57" s="9"/>
      <c r="CNY57" s="9"/>
      <c r="CNZ57" s="9"/>
      <c r="COA57" s="9"/>
      <c r="COB57" s="9"/>
      <c r="COC57" s="9"/>
      <c r="COD57" s="9"/>
      <c r="COE57" s="9"/>
      <c r="COF57" s="9"/>
      <c r="COG57" s="9"/>
      <c r="COH57" s="9"/>
      <c r="COI57" s="9"/>
      <c r="COJ57" s="9"/>
      <c r="COK57" s="9"/>
      <c r="COL57" s="9"/>
      <c r="COM57" s="9"/>
      <c r="CON57" s="9"/>
      <c r="COO57" s="9"/>
      <c r="COP57" s="9"/>
      <c r="COQ57" s="9"/>
      <c r="COR57" s="9"/>
      <c r="COS57" s="9"/>
      <c r="COT57" s="9"/>
      <c r="COU57" s="9"/>
      <c r="COV57" s="9"/>
      <c r="COW57" s="9"/>
      <c r="COX57" s="9"/>
      <c r="COY57" s="9"/>
      <c r="COZ57" s="9"/>
      <c r="CPA57" s="9"/>
      <c r="CPB57" s="9"/>
      <c r="CPC57" s="9"/>
      <c r="CPD57" s="9"/>
      <c r="CPE57" s="9"/>
      <c r="CPF57" s="9"/>
      <c r="CPG57" s="9"/>
      <c r="CPH57" s="9"/>
      <c r="CPI57" s="9"/>
      <c r="CPJ57" s="9"/>
      <c r="CPK57" s="9"/>
      <c r="CPL57" s="9"/>
      <c r="CPM57" s="9"/>
      <c r="CPN57" s="9"/>
      <c r="CPO57" s="9"/>
      <c r="CPP57" s="9"/>
      <c r="CPQ57" s="9"/>
      <c r="CPR57" s="9"/>
      <c r="CPS57" s="9"/>
      <c r="CPT57" s="9"/>
      <c r="CPU57" s="9"/>
      <c r="CPV57" s="9"/>
      <c r="CPW57" s="9"/>
      <c r="CPX57" s="9"/>
      <c r="CPY57" s="9"/>
      <c r="CPZ57" s="9"/>
      <c r="CQA57" s="9"/>
      <c r="CQB57" s="9"/>
      <c r="CQC57" s="9"/>
      <c r="CQD57" s="9"/>
      <c r="CQE57" s="9"/>
      <c r="CQF57" s="9"/>
      <c r="CQG57" s="9"/>
      <c r="CQH57" s="9"/>
      <c r="CQI57" s="9"/>
      <c r="CQJ57" s="9"/>
      <c r="CQK57" s="9"/>
      <c r="CQL57" s="9"/>
      <c r="CQM57" s="9"/>
      <c r="CQN57" s="9"/>
      <c r="CQO57" s="9"/>
      <c r="CQP57" s="9"/>
      <c r="CQQ57" s="9"/>
      <c r="CQR57" s="9"/>
      <c r="CQS57" s="9"/>
      <c r="CQT57" s="9"/>
      <c r="CQU57" s="9"/>
      <c r="CQV57" s="9"/>
      <c r="CQW57" s="9"/>
      <c r="CQX57" s="9"/>
      <c r="CQY57" s="9"/>
      <c r="CQZ57" s="9"/>
      <c r="CRA57" s="9"/>
      <c r="CRB57" s="9"/>
      <c r="CRC57" s="9"/>
      <c r="CRD57" s="9"/>
      <c r="CRE57" s="9"/>
      <c r="CRF57" s="9"/>
      <c r="CRG57" s="9"/>
      <c r="CRH57" s="9"/>
      <c r="CRI57" s="9"/>
      <c r="CRJ57" s="9"/>
      <c r="CRK57" s="9"/>
      <c r="CRL57" s="9"/>
      <c r="CRM57" s="9"/>
      <c r="CRN57" s="9"/>
      <c r="CRO57" s="9"/>
      <c r="CRP57" s="9"/>
      <c r="CRQ57" s="9"/>
      <c r="CRR57" s="9"/>
      <c r="CRS57" s="9"/>
      <c r="CRT57" s="9"/>
      <c r="CRU57" s="9"/>
      <c r="CRV57" s="9"/>
      <c r="CRW57" s="9"/>
      <c r="CRX57" s="9"/>
      <c r="CRY57" s="9"/>
      <c r="CRZ57" s="9"/>
      <c r="CSA57" s="9"/>
      <c r="CSB57" s="9"/>
      <c r="CSC57" s="9"/>
      <c r="CSD57" s="9"/>
      <c r="CSE57" s="9"/>
      <c r="CSF57" s="9"/>
      <c r="CSG57" s="9"/>
      <c r="CSH57" s="9"/>
      <c r="CSI57" s="9"/>
      <c r="CSJ57" s="9"/>
      <c r="CSK57" s="9"/>
      <c r="CSL57" s="9"/>
      <c r="CSM57" s="9"/>
      <c r="CSN57" s="9"/>
      <c r="CSO57" s="9"/>
      <c r="CSP57" s="9"/>
      <c r="CSQ57" s="9"/>
      <c r="CSR57" s="9"/>
      <c r="CSS57" s="9"/>
      <c r="CST57" s="9"/>
      <c r="CSU57" s="9"/>
      <c r="CSV57" s="9"/>
      <c r="CSW57" s="9"/>
      <c r="CSX57" s="9"/>
      <c r="CSY57" s="9"/>
      <c r="CSZ57" s="9"/>
      <c r="CTA57" s="9"/>
      <c r="CTB57" s="9"/>
      <c r="CTC57" s="9"/>
      <c r="CTD57" s="9"/>
      <c r="CTE57" s="9"/>
      <c r="CTF57" s="9"/>
      <c r="CTG57" s="9"/>
      <c r="CTH57" s="9"/>
      <c r="CTI57" s="9"/>
      <c r="CTJ57" s="9"/>
      <c r="CTK57" s="9"/>
      <c r="CTL57" s="9"/>
      <c r="CTM57" s="9"/>
      <c r="CTN57" s="9"/>
      <c r="CTO57" s="9"/>
      <c r="CTP57" s="9"/>
      <c r="CTQ57" s="9"/>
      <c r="CTR57" s="9"/>
      <c r="CTS57" s="9"/>
      <c r="CTT57" s="9"/>
      <c r="CTU57" s="9"/>
      <c r="CTV57" s="9"/>
      <c r="CTW57" s="9"/>
      <c r="CTX57" s="9"/>
      <c r="CTY57" s="9"/>
      <c r="CTZ57" s="9"/>
      <c r="CUA57" s="9"/>
      <c r="CUB57" s="9"/>
      <c r="CUC57" s="9"/>
      <c r="CUD57" s="9"/>
      <c r="CUE57" s="9"/>
      <c r="CUF57" s="9"/>
      <c r="CUG57" s="9"/>
      <c r="CUH57" s="9"/>
      <c r="CUI57" s="9"/>
      <c r="CUJ57" s="9"/>
      <c r="CUK57" s="9"/>
      <c r="CUL57" s="9"/>
      <c r="CUM57" s="9"/>
      <c r="CUN57" s="9"/>
      <c r="CUO57" s="9"/>
      <c r="CUP57" s="9"/>
      <c r="CUQ57" s="9"/>
      <c r="CUR57" s="9"/>
      <c r="CUS57" s="9"/>
      <c r="CUT57" s="9"/>
      <c r="CUU57" s="9"/>
      <c r="CUV57" s="9"/>
      <c r="CUW57" s="9"/>
      <c r="CUX57" s="9"/>
      <c r="CUY57" s="9"/>
      <c r="CUZ57" s="9"/>
      <c r="CVA57" s="9"/>
      <c r="CVB57" s="9"/>
      <c r="CVC57" s="9"/>
      <c r="CVD57" s="9"/>
      <c r="CVE57" s="9"/>
      <c r="CVF57" s="9"/>
      <c r="CVG57" s="9"/>
      <c r="CVH57" s="9"/>
      <c r="CVI57" s="9"/>
      <c r="CVJ57" s="9"/>
      <c r="CVK57" s="9"/>
      <c r="CVL57" s="9"/>
      <c r="CVM57" s="9"/>
      <c r="CVN57" s="9"/>
      <c r="CVO57" s="9"/>
      <c r="CVP57" s="9"/>
      <c r="CVQ57" s="9"/>
      <c r="CVR57" s="9"/>
      <c r="CVS57" s="9"/>
      <c r="CVT57" s="9"/>
      <c r="CVU57" s="9"/>
      <c r="CVV57" s="9"/>
      <c r="CVW57" s="9"/>
      <c r="CVX57" s="9"/>
      <c r="CVY57" s="9"/>
      <c r="CVZ57" s="9"/>
      <c r="CWA57" s="9"/>
      <c r="CWB57" s="9"/>
      <c r="CWC57" s="9"/>
      <c r="CWD57" s="9"/>
      <c r="CWE57" s="9"/>
      <c r="CWF57" s="9"/>
      <c r="CWG57" s="9"/>
      <c r="CWH57" s="9"/>
      <c r="CWI57" s="9"/>
      <c r="CWJ57" s="9"/>
      <c r="CWK57" s="9"/>
      <c r="CWL57" s="9"/>
      <c r="CWM57" s="9"/>
      <c r="CWN57" s="9"/>
      <c r="CWO57" s="9"/>
      <c r="CWP57" s="9"/>
      <c r="CWQ57" s="9"/>
      <c r="CWR57" s="9"/>
      <c r="CWS57" s="9"/>
      <c r="CWT57" s="9"/>
      <c r="CWU57" s="9"/>
      <c r="CWV57" s="9"/>
      <c r="CWW57" s="9"/>
      <c r="CWX57" s="9"/>
      <c r="CWY57" s="9"/>
      <c r="CWZ57" s="9"/>
      <c r="CXA57" s="9"/>
      <c r="CXB57" s="9"/>
      <c r="CXC57" s="9"/>
      <c r="CXD57" s="9"/>
      <c r="CXE57" s="9"/>
      <c r="CXF57" s="9"/>
      <c r="CXG57" s="9"/>
      <c r="CXH57" s="9"/>
      <c r="CXI57" s="9"/>
      <c r="CXJ57" s="9"/>
      <c r="CXK57" s="9"/>
      <c r="CXL57" s="9"/>
      <c r="CXM57" s="9"/>
      <c r="CXN57" s="9"/>
      <c r="CXO57" s="9"/>
      <c r="CXP57" s="9"/>
      <c r="CXQ57" s="9"/>
      <c r="CXR57" s="9"/>
      <c r="CXS57" s="9"/>
      <c r="CXT57" s="9"/>
      <c r="CXU57" s="9"/>
      <c r="CXV57" s="9"/>
      <c r="CXW57" s="9"/>
      <c r="CXX57" s="9"/>
      <c r="CXY57" s="9"/>
      <c r="CXZ57" s="9"/>
      <c r="CYA57" s="9"/>
      <c r="CYB57" s="9"/>
      <c r="CYC57" s="9"/>
      <c r="CYD57" s="9"/>
      <c r="CYE57" s="9"/>
      <c r="CYF57" s="9"/>
      <c r="CYG57" s="9"/>
      <c r="CYH57" s="9"/>
      <c r="CYI57" s="9"/>
      <c r="CYJ57" s="9"/>
      <c r="CYK57" s="9"/>
      <c r="CYL57" s="9"/>
      <c r="CYM57" s="9"/>
      <c r="CYN57" s="9"/>
      <c r="CYO57" s="9"/>
      <c r="CYP57" s="9"/>
      <c r="CYQ57" s="9"/>
      <c r="CYR57" s="9"/>
      <c r="CYS57" s="9"/>
      <c r="CYT57" s="9"/>
      <c r="CYU57" s="9"/>
      <c r="CYV57" s="9"/>
      <c r="CYW57" s="9"/>
      <c r="CYX57" s="9"/>
      <c r="CYY57" s="9"/>
      <c r="CYZ57" s="9"/>
      <c r="CZA57" s="9"/>
      <c r="CZB57" s="9"/>
      <c r="CZC57" s="9"/>
      <c r="CZD57" s="9"/>
      <c r="CZE57" s="9"/>
      <c r="CZF57" s="9"/>
      <c r="CZG57" s="9"/>
      <c r="CZH57" s="9"/>
      <c r="CZI57" s="9"/>
      <c r="CZJ57" s="9"/>
      <c r="CZK57" s="9"/>
      <c r="CZL57" s="9"/>
      <c r="CZM57" s="9"/>
      <c r="CZN57" s="9"/>
      <c r="CZO57" s="9"/>
      <c r="CZP57" s="9"/>
      <c r="CZQ57" s="9"/>
      <c r="CZR57" s="9"/>
      <c r="CZS57" s="9"/>
      <c r="CZT57" s="9"/>
      <c r="CZU57" s="9"/>
      <c r="CZV57" s="9"/>
      <c r="CZW57" s="9"/>
      <c r="CZX57" s="9"/>
      <c r="CZY57" s="9"/>
      <c r="CZZ57" s="9"/>
      <c r="DAA57" s="9"/>
      <c r="DAB57" s="9"/>
      <c r="DAC57" s="9"/>
      <c r="DAD57" s="9"/>
      <c r="DAE57" s="9"/>
      <c r="DAF57" s="9"/>
      <c r="DAG57" s="9"/>
      <c r="DAH57" s="9"/>
      <c r="DAI57" s="9"/>
      <c r="DAJ57" s="9"/>
      <c r="DAK57" s="9"/>
      <c r="DAL57" s="9"/>
      <c r="DAM57" s="9"/>
      <c r="DAN57" s="9"/>
      <c r="DAO57" s="9"/>
      <c r="DAP57" s="9"/>
      <c r="DAQ57" s="9"/>
      <c r="DAR57" s="9"/>
      <c r="DAS57" s="9"/>
      <c r="DAT57" s="9"/>
      <c r="DAU57" s="9"/>
      <c r="DAV57" s="9"/>
      <c r="DAW57" s="9"/>
      <c r="DAX57" s="9"/>
      <c r="DAY57" s="9"/>
      <c r="DAZ57" s="9"/>
      <c r="DBA57" s="9"/>
      <c r="DBB57" s="9"/>
      <c r="DBC57" s="9"/>
      <c r="DBD57" s="9"/>
      <c r="DBE57" s="9"/>
      <c r="DBF57" s="9"/>
      <c r="DBG57" s="9"/>
      <c r="DBH57" s="9"/>
      <c r="DBI57" s="9"/>
      <c r="DBJ57" s="9"/>
      <c r="DBK57" s="9"/>
      <c r="DBL57" s="9"/>
      <c r="DBM57" s="9"/>
      <c r="DBN57" s="9"/>
      <c r="DBO57" s="9"/>
      <c r="DBP57" s="9"/>
      <c r="DBQ57" s="9"/>
      <c r="DBR57" s="9"/>
      <c r="DBS57" s="9"/>
      <c r="DBT57" s="9"/>
      <c r="DBU57" s="9"/>
      <c r="DBV57" s="9"/>
      <c r="DBW57" s="9"/>
      <c r="DBX57" s="9"/>
      <c r="DBY57" s="9"/>
      <c r="DBZ57" s="9"/>
      <c r="DCA57" s="9"/>
      <c r="DCB57" s="9"/>
      <c r="DCC57" s="9"/>
      <c r="DCD57" s="9"/>
      <c r="DCE57" s="9"/>
      <c r="DCF57" s="9"/>
      <c r="DCG57" s="9"/>
      <c r="DCH57" s="9"/>
      <c r="DCI57" s="9"/>
      <c r="DCJ57" s="9"/>
      <c r="DCK57" s="9"/>
      <c r="DCL57" s="9"/>
      <c r="DCM57" s="9"/>
      <c r="DCN57" s="9"/>
      <c r="DCO57" s="9"/>
      <c r="DCP57" s="9"/>
      <c r="DCQ57" s="9"/>
      <c r="DCR57" s="9"/>
      <c r="DCS57" s="9"/>
      <c r="DCT57" s="9"/>
      <c r="DCU57" s="9"/>
      <c r="DCV57" s="9"/>
      <c r="DCW57" s="9"/>
      <c r="DCX57" s="9"/>
      <c r="DCY57" s="9"/>
      <c r="DCZ57" s="9"/>
      <c r="DDA57" s="9"/>
      <c r="DDB57" s="9"/>
      <c r="DDC57" s="9"/>
      <c r="DDD57" s="9"/>
      <c r="DDE57" s="9"/>
      <c r="DDF57" s="9"/>
      <c r="DDG57" s="9"/>
      <c r="DDH57" s="9"/>
      <c r="DDI57" s="9"/>
      <c r="DDJ57" s="9"/>
      <c r="DDK57" s="9"/>
      <c r="DDL57" s="9"/>
      <c r="DDM57" s="9"/>
      <c r="DDN57" s="9"/>
      <c r="DDO57" s="9"/>
      <c r="DDP57" s="9"/>
      <c r="DDQ57" s="9"/>
      <c r="DDR57" s="9"/>
      <c r="DDS57" s="9"/>
      <c r="DDT57" s="9"/>
      <c r="DDU57" s="9"/>
      <c r="DDV57" s="9"/>
      <c r="DDW57" s="9"/>
      <c r="DDX57" s="9"/>
      <c r="DDY57" s="9"/>
      <c r="DDZ57" s="9"/>
      <c r="DEA57" s="9"/>
      <c r="DEB57" s="9"/>
      <c r="DEC57" s="9"/>
      <c r="DED57" s="9"/>
      <c r="DEE57" s="9"/>
      <c r="DEF57" s="9"/>
      <c r="DEG57" s="9"/>
      <c r="DEH57" s="9"/>
      <c r="DEI57" s="9"/>
      <c r="DEJ57" s="9"/>
      <c r="DEK57" s="9"/>
      <c r="DEL57" s="9"/>
      <c r="DEM57" s="9"/>
      <c r="DEN57" s="9"/>
      <c r="DEO57" s="9"/>
      <c r="DEP57" s="9"/>
      <c r="DEQ57" s="9"/>
      <c r="DER57" s="9"/>
      <c r="DES57" s="9"/>
      <c r="DET57" s="9"/>
      <c r="DEU57" s="9"/>
      <c r="DEV57" s="9"/>
      <c r="DEW57" s="9"/>
      <c r="DEX57" s="9"/>
      <c r="DEY57" s="9"/>
      <c r="DEZ57" s="9"/>
      <c r="DFA57" s="9"/>
      <c r="DFB57" s="9"/>
      <c r="DFC57" s="9"/>
      <c r="DFD57" s="9"/>
      <c r="DFE57" s="9"/>
      <c r="DFF57" s="9"/>
      <c r="DFG57" s="9"/>
      <c r="DFH57" s="9"/>
      <c r="DFI57" s="9"/>
      <c r="DFJ57" s="9"/>
      <c r="DFK57" s="9"/>
      <c r="DFL57" s="9"/>
      <c r="DFM57" s="9"/>
      <c r="DFN57" s="9"/>
      <c r="DFO57" s="9"/>
      <c r="DFP57" s="9"/>
      <c r="DFQ57" s="9"/>
      <c r="DFR57" s="9"/>
      <c r="DFS57" s="9"/>
      <c r="DFT57" s="9"/>
      <c r="DFU57" s="9"/>
      <c r="DFV57" s="9"/>
      <c r="DFW57" s="9"/>
      <c r="DFX57" s="9"/>
      <c r="DFY57" s="9"/>
      <c r="DFZ57" s="9"/>
      <c r="DGA57" s="9"/>
      <c r="DGB57" s="9"/>
      <c r="DGC57" s="9"/>
      <c r="DGD57" s="9"/>
      <c r="DGE57" s="9"/>
      <c r="DGF57" s="9"/>
      <c r="DGG57" s="9"/>
      <c r="DGH57" s="9"/>
      <c r="DGI57" s="9"/>
      <c r="DGJ57" s="9"/>
      <c r="DGK57" s="9"/>
      <c r="DGL57" s="9"/>
      <c r="DGM57" s="9"/>
      <c r="DGN57" s="9"/>
      <c r="DGO57" s="9"/>
      <c r="DGP57" s="9"/>
      <c r="DGQ57" s="9"/>
      <c r="DGR57" s="9"/>
      <c r="DGS57" s="9"/>
      <c r="DGT57" s="9"/>
      <c r="DGU57" s="9"/>
      <c r="DGV57" s="9"/>
      <c r="DGW57" s="9"/>
      <c r="DGX57" s="9"/>
      <c r="DGY57" s="9"/>
      <c r="DGZ57" s="9"/>
      <c r="DHA57" s="9"/>
      <c r="DHB57" s="9"/>
      <c r="DHC57" s="9"/>
      <c r="DHD57" s="9"/>
      <c r="DHE57" s="9"/>
      <c r="DHF57" s="9"/>
      <c r="DHG57" s="9"/>
      <c r="DHH57" s="9"/>
      <c r="DHI57" s="9"/>
      <c r="DHJ57" s="9"/>
      <c r="DHK57" s="9"/>
      <c r="DHL57" s="9"/>
      <c r="DHM57" s="9"/>
      <c r="DHN57" s="9"/>
      <c r="DHO57" s="9"/>
      <c r="DHP57" s="9"/>
      <c r="DHQ57" s="9"/>
      <c r="DHR57" s="9"/>
      <c r="DHS57" s="9"/>
      <c r="DHT57" s="9"/>
      <c r="DHU57" s="9"/>
      <c r="DHV57" s="9"/>
      <c r="DHW57" s="9"/>
      <c r="DHX57" s="9"/>
      <c r="DHY57" s="9"/>
      <c r="DHZ57" s="9"/>
      <c r="DIA57" s="9"/>
      <c r="DIB57" s="9"/>
      <c r="DIC57" s="9"/>
      <c r="DID57" s="9"/>
      <c r="DIE57" s="9"/>
      <c r="DIF57" s="9"/>
      <c r="DIG57" s="9"/>
      <c r="DIH57" s="9"/>
      <c r="DII57" s="9"/>
      <c r="DIJ57" s="9"/>
      <c r="DIK57" s="9"/>
      <c r="DIL57" s="9"/>
      <c r="DIM57" s="9"/>
      <c r="DIN57" s="9"/>
      <c r="DIO57" s="9"/>
      <c r="DIP57" s="9"/>
      <c r="DIQ57" s="9"/>
      <c r="DIR57" s="9"/>
      <c r="DIS57" s="9"/>
      <c r="DIT57" s="9"/>
      <c r="DIU57" s="9"/>
      <c r="DIV57" s="9"/>
      <c r="DIW57" s="9"/>
      <c r="DIX57" s="9"/>
      <c r="DIY57" s="9"/>
      <c r="DIZ57" s="9"/>
      <c r="DJA57" s="9"/>
      <c r="DJB57" s="9"/>
      <c r="DJC57" s="9"/>
      <c r="DJD57" s="9"/>
      <c r="DJE57" s="9"/>
      <c r="DJF57" s="9"/>
      <c r="DJG57" s="9"/>
      <c r="DJH57" s="9"/>
      <c r="DJI57" s="9"/>
      <c r="DJJ57" s="9"/>
      <c r="DJK57" s="9"/>
      <c r="DJL57" s="9"/>
      <c r="DJM57" s="9"/>
      <c r="DJN57" s="9"/>
      <c r="DJO57" s="9"/>
      <c r="DJP57" s="9"/>
      <c r="DJQ57" s="9"/>
      <c r="DJR57" s="9"/>
      <c r="DJS57" s="9"/>
      <c r="DJT57" s="9"/>
      <c r="DJU57" s="9"/>
      <c r="DJV57" s="9"/>
      <c r="DJW57" s="9"/>
      <c r="DJX57" s="9"/>
      <c r="DJY57" s="9"/>
      <c r="DJZ57" s="9"/>
      <c r="DKA57" s="9"/>
      <c r="DKB57" s="9"/>
      <c r="DKC57" s="9"/>
      <c r="DKD57" s="9"/>
      <c r="DKE57" s="9"/>
      <c r="DKF57" s="9"/>
      <c r="DKG57" s="9"/>
      <c r="DKH57" s="9"/>
      <c r="DKI57" s="9"/>
      <c r="DKJ57" s="9"/>
      <c r="DKK57" s="9"/>
      <c r="DKL57" s="9"/>
      <c r="DKM57" s="9"/>
      <c r="DKN57" s="9"/>
      <c r="DKO57" s="9"/>
      <c r="DKP57" s="9"/>
      <c r="DKQ57" s="9"/>
      <c r="DKR57" s="9"/>
      <c r="DKS57" s="9"/>
      <c r="DKT57" s="9"/>
      <c r="DKU57" s="9"/>
      <c r="DKV57" s="9"/>
      <c r="DKW57" s="9"/>
      <c r="DKX57" s="9"/>
      <c r="DKY57" s="9"/>
      <c r="DKZ57" s="9"/>
      <c r="DLA57" s="9"/>
      <c r="DLB57" s="9"/>
      <c r="DLC57" s="9"/>
      <c r="DLD57" s="9"/>
      <c r="DLE57" s="9"/>
      <c r="DLF57" s="9"/>
      <c r="DLG57" s="9"/>
      <c r="DLH57" s="9"/>
      <c r="DLI57" s="9"/>
      <c r="DLJ57" s="9"/>
      <c r="DLK57" s="9"/>
      <c r="DLL57" s="9"/>
      <c r="DLM57" s="9"/>
      <c r="DLN57" s="9"/>
      <c r="DLO57" s="9"/>
      <c r="DLP57" s="9"/>
      <c r="DLQ57" s="9"/>
      <c r="DLR57" s="9"/>
      <c r="DLS57" s="9"/>
      <c r="DLT57" s="9"/>
      <c r="DLU57" s="9"/>
      <c r="DLV57" s="9"/>
      <c r="DLW57" s="9"/>
      <c r="DLX57" s="9"/>
      <c r="DLY57" s="9"/>
      <c r="DLZ57" s="9"/>
      <c r="DMA57" s="9"/>
      <c r="DMB57" s="9"/>
      <c r="DMC57" s="9"/>
      <c r="DMD57" s="9"/>
      <c r="DME57" s="9"/>
      <c r="DMF57" s="9"/>
      <c r="DMG57" s="9"/>
      <c r="DMH57" s="9"/>
      <c r="DMI57" s="9"/>
      <c r="DMJ57" s="9"/>
      <c r="DMK57" s="9"/>
      <c r="DML57" s="9"/>
      <c r="DMM57" s="9"/>
      <c r="DMN57" s="9"/>
      <c r="DMO57" s="9"/>
      <c r="DMP57" s="9"/>
      <c r="DMQ57" s="9"/>
      <c r="DMR57" s="9"/>
      <c r="DMS57" s="9"/>
      <c r="DMT57" s="9"/>
      <c r="DMU57" s="9"/>
      <c r="DMV57" s="9"/>
      <c r="DMW57" s="9"/>
      <c r="DMX57" s="9"/>
      <c r="DMY57" s="9"/>
      <c r="DMZ57" s="9"/>
      <c r="DNA57" s="9"/>
      <c r="DNB57" s="9"/>
      <c r="DNC57" s="9"/>
      <c r="DND57" s="9"/>
      <c r="DNE57" s="9"/>
      <c r="DNF57" s="9"/>
      <c r="DNG57" s="9"/>
      <c r="DNH57" s="9"/>
      <c r="DNI57" s="9"/>
      <c r="DNJ57" s="9"/>
      <c r="DNK57" s="9"/>
      <c r="DNL57" s="9"/>
      <c r="DNM57" s="9"/>
      <c r="DNN57" s="9"/>
      <c r="DNO57" s="9"/>
      <c r="DNP57" s="9"/>
      <c r="DNQ57" s="9"/>
      <c r="DNR57" s="9"/>
      <c r="DNS57" s="9"/>
      <c r="DNT57" s="9"/>
      <c r="DNU57" s="9"/>
      <c r="DNV57" s="9"/>
      <c r="DNW57" s="9"/>
      <c r="DNX57" s="9"/>
      <c r="DNY57" s="9"/>
      <c r="DNZ57" s="9"/>
      <c r="DOA57" s="9"/>
      <c r="DOB57" s="9"/>
      <c r="DOC57" s="9"/>
      <c r="DOD57" s="9"/>
      <c r="DOE57" s="9"/>
      <c r="DOF57" s="9"/>
      <c r="DOG57" s="9"/>
      <c r="DOH57" s="9"/>
      <c r="DOI57" s="9"/>
      <c r="DOJ57" s="9"/>
      <c r="DOK57" s="9"/>
      <c r="DOL57" s="9"/>
      <c r="DOM57" s="9"/>
      <c r="DON57" s="9"/>
      <c r="DOO57" s="9"/>
      <c r="DOP57" s="9"/>
      <c r="DOQ57" s="9"/>
      <c r="DOR57" s="9"/>
      <c r="DOS57" s="9"/>
      <c r="DOT57" s="9"/>
      <c r="DOU57" s="9"/>
      <c r="DOV57" s="9"/>
      <c r="DOW57" s="9"/>
      <c r="DOX57" s="9"/>
      <c r="DOY57" s="9"/>
      <c r="DOZ57" s="9"/>
      <c r="DPA57" s="9"/>
      <c r="DPB57" s="9"/>
      <c r="DPC57" s="9"/>
      <c r="DPD57" s="9"/>
      <c r="DPE57" s="9"/>
      <c r="DPF57" s="9"/>
      <c r="DPG57" s="9"/>
      <c r="DPH57" s="9"/>
      <c r="DPI57" s="9"/>
      <c r="DPJ57" s="9"/>
      <c r="DPK57" s="9"/>
      <c r="DPL57" s="9"/>
      <c r="DPM57" s="9"/>
      <c r="DPN57" s="9"/>
      <c r="DPO57" s="9"/>
      <c r="DPP57" s="9"/>
      <c r="DPQ57" s="9"/>
      <c r="DPR57" s="9"/>
      <c r="DPS57" s="9"/>
      <c r="DPT57" s="9"/>
      <c r="DPU57" s="9"/>
      <c r="DPV57" s="9"/>
      <c r="DPW57" s="9"/>
      <c r="DPX57" s="9"/>
      <c r="DPY57" s="9"/>
      <c r="DPZ57" s="9"/>
      <c r="DQA57" s="9"/>
      <c r="DQB57" s="9"/>
      <c r="DQC57" s="9"/>
      <c r="DQD57" s="9"/>
      <c r="DQE57" s="9"/>
      <c r="DQF57" s="9"/>
      <c r="DQG57" s="9"/>
      <c r="DQH57" s="9"/>
      <c r="DQI57" s="9"/>
      <c r="DQJ57" s="9"/>
      <c r="DQK57" s="9"/>
      <c r="DQL57" s="9"/>
      <c r="DQM57" s="9"/>
      <c r="DQN57" s="9"/>
      <c r="DQO57" s="9"/>
      <c r="DQP57" s="9"/>
      <c r="DQQ57" s="9"/>
      <c r="DQR57" s="9"/>
      <c r="DQS57" s="9"/>
      <c r="DQT57" s="9"/>
      <c r="DQU57" s="9"/>
      <c r="DQV57" s="9"/>
      <c r="DQW57" s="9"/>
      <c r="DQX57" s="9"/>
      <c r="DQY57" s="9"/>
      <c r="DQZ57" s="9"/>
      <c r="DRA57" s="9"/>
      <c r="DRB57" s="9"/>
      <c r="DRC57" s="9"/>
      <c r="DRD57" s="9"/>
      <c r="DRE57" s="9"/>
      <c r="DRF57" s="9"/>
      <c r="DRG57" s="9"/>
      <c r="DRH57" s="9"/>
      <c r="DRI57" s="9"/>
      <c r="DRJ57" s="9"/>
      <c r="DRK57" s="9"/>
      <c r="DRL57" s="9"/>
      <c r="DRM57" s="9"/>
      <c r="DRN57" s="9"/>
      <c r="DRO57" s="9"/>
      <c r="DRP57" s="9"/>
      <c r="DRQ57" s="9"/>
      <c r="DRR57" s="9"/>
      <c r="DRS57" s="9"/>
      <c r="DRT57" s="9"/>
      <c r="DRU57" s="9"/>
      <c r="DRV57" s="9"/>
      <c r="DRW57" s="9"/>
      <c r="DRX57" s="9"/>
      <c r="DRY57" s="9"/>
      <c r="DRZ57" s="9"/>
      <c r="DSA57" s="9"/>
      <c r="DSB57" s="9"/>
      <c r="DSC57" s="9"/>
      <c r="DSD57" s="9"/>
      <c r="DSE57" s="9"/>
      <c r="DSF57" s="9"/>
      <c r="DSG57" s="9"/>
      <c r="DSH57" s="9"/>
      <c r="DSI57" s="9"/>
      <c r="DSJ57" s="9"/>
      <c r="DSK57" s="9"/>
      <c r="DSL57" s="9"/>
      <c r="DSM57" s="9"/>
      <c r="DSN57" s="9"/>
      <c r="DSO57" s="9"/>
      <c r="DSP57" s="9"/>
      <c r="DSQ57" s="9"/>
      <c r="DSR57" s="9"/>
      <c r="DSS57" s="9"/>
      <c r="DST57" s="9"/>
      <c r="DSU57" s="9"/>
      <c r="DSV57" s="9"/>
      <c r="DSW57" s="9"/>
      <c r="DSX57" s="9"/>
      <c r="DSY57" s="9"/>
      <c r="DSZ57" s="9"/>
      <c r="DTA57" s="9"/>
      <c r="DTB57" s="9"/>
      <c r="DTC57" s="9"/>
      <c r="DTD57" s="9"/>
      <c r="DTE57" s="9"/>
      <c r="DTF57" s="9"/>
      <c r="DTG57" s="9"/>
      <c r="DTH57" s="9"/>
      <c r="DTI57" s="9"/>
      <c r="DTJ57" s="9"/>
      <c r="DTK57" s="9"/>
      <c r="DTL57" s="9"/>
      <c r="DTM57" s="9"/>
      <c r="DTN57" s="9"/>
      <c r="DTO57" s="9"/>
      <c r="DTP57" s="9"/>
      <c r="DTQ57" s="9"/>
      <c r="DTR57" s="9"/>
      <c r="DTS57" s="9"/>
      <c r="DTT57" s="9"/>
      <c r="DTU57" s="9"/>
      <c r="DTV57" s="9"/>
      <c r="DTW57" s="9"/>
      <c r="DTX57" s="9"/>
      <c r="DTY57" s="9"/>
      <c r="DTZ57" s="9"/>
      <c r="DUA57" s="9"/>
      <c r="DUB57" s="9"/>
      <c r="DUC57" s="9"/>
      <c r="DUD57" s="9"/>
      <c r="DUE57" s="9"/>
      <c r="DUF57" s="9"/>
      <c r="DUG57" s="9"/>
      <c r="DUH57" s="9"/>
      <c r="DUI57" s="9"/>
      <c r="DUJ57" s="9"/>
      <c r="DUK57" s="9"/>
      <c r="DUL57" s="9"/>
      <c r="DUM57" s="9"/>
      <c r="DUN57" s="9"/>
      <c r="DUO57" s="9"/>
      <c r="DUP57" s="9"/>
      <c r="DUQ57" s="9"/>
      <c r="DUR57" s="9"/>
      <c r="DUS57" s="9"/>
      <c r="DUT57" s="9"/>
      <c r="DUU57" s="9"/>
      <c r="DUV57" s="9"/>
      <c r="DUW57" s="9"/>
      <c r="DUX57" s="9"/>
      <c r="DUY57" s="9"/>
      <c r="DUZ57" s="9"/>
      <c r="DVA57" s="9"/>
      <c r="DVB57" s="9"/>
      <c r="DVC57" s="9"/>
      <c r="DVD57" s="9"/>
      <c r="DVE57" s="9"/>
      <c r="DVF57" s="9"/>
      <c r="DVG57" s="9"/>
      <c r="DVH57" s="9"/>
      <c r="DVI57" s="9"/>
      <c r="DVJ57" s="9"/>
      <c r="DVK57" s="9"/>
      <c r="DVL57" s="9"/>
      <c r="DVM57" s="9"/>
      <c r="DVN57" s="9"/>
      <c r="DVO57" s="9"/>
      <c r="DVP57" s="9"/>
      <c r="DVQ57" s="9"/>
      <c r="DVR57" s="9"/>
      <c r="DVS57" s="9"/>
      <c r="DVT57" s="9"/>
      <c r="DVU57" s="9"/>
      <c r="DVV57" s="9"/>
      <c r="DVW57" s="9"/>
      <c r="DVX57" s="9"/>
      <c r="DVY57" s="9"/>
      <c r="DVZ57" s="9"/>
      <c r="DWA57" s="9"/>
      <c r="DWB57" s="9"/>
      <c r="DWC57" s="9"/>
      <c r="DWD57" s="9"/>
      <c r="DWE57" s="9"/>
      <c r="DWF57" s="9"/>
      <c r="DWG57" s="9"/>
      <c r="DWH57" s="9"/>
      <c r="DWI57" s="9"/>
      <c r="DWJ57" s="9"/>
      <c r="DWK57" s="9"/>
      <c r="DWL57" s="9"/>
      <c r="DWM57" s="9"/>
      <c r="DWN57" s="9"/>
      <c r="DWO57" s="9"/>
      <c r="DWP57" s="9"/>
      <c r="DWQ57" s="9"/>
      <c r="DWR57" s="9"/>
      <c r="DWS57" s="9"/>
      <c r="DWT57" s="9"/>
      <c r="DWU57" s="9"/>
      <c r="DWV57" s="9"/>
      <c r="DWW57" s="9"/>
      <c r="DWX57" s="9"/>
      <c r="DWY57" s="9"/>
      <c r="DWZ57" s="9"/>
      <c r="DXA57" s="9"/>
      <c r="DXB57" s="9"/>
      <c r="DXC57" s="9"/>
      <c r="DXD57" s="9"/>
      <c r="DXE57" s="9"/>
      <c r="DXF57" s="9"/>
      <c r="DXG57" s="9"/>
      <c r="DXH57" s="9"/>
      <c r="DXI57" s="9"/>
      <c r="DXJ57" s="9"/>
      <c r="DXK57" s="9"/>
      <c r="DXL57" s="9"/>
      <c r="DXM57" s="9"/>
      <c r="DXN57" s="9"/>
      <c r="DXO57" s="9"/>
      <c r="DXP57" s="9"/>
      <c r="DXQ57" s="9"/>
      <c r="DXR57" s="9"/>
      <c r="DXS57" s="9"/>
      <c r="DXT57" s="9"/>
      <c r="DXU57" s="9"/>
      <c r="DXV57" s="9"/>
      <c r="DXW57" s="9"/>
      <c r="DXX57" s="9"/>
      <c r="DXY57" s="9"/>
      <c r="DXZ57" s="9"/>
      <c r="DYA57" s="9"/>
      <c r="DYB57" s="9"/>
      <c r="DYC57" s="9"/>
      <c r="DYD57" s="9"/>
      <c r="DYE57" s="9"/>
      <c r="DYF57" s="9"/>
      <c r="DYG57" s="9"/>
      <c r="DYH57" s="9"/>
      <c r="DYI57" s="9"/>
      <c r="DYJ57" s="9"/>
      <c r="DYK57" s="9"/>
      <c r="DYL57" s="9"/>
      <c r="DYM57" s="9"/>
      <c r="DYN57" s="9"/>
      <c r="DYO57" s="9"/>
      <c r="DYP57" s="9"/>
      <c r="DYQ57" s="9"/>
      <c r="DYR57" s="9"/>
      <c r="DYS57" s="9"/>
      <c r="DYT57" s="9"/>
      <c r="DYU57" s="9"/>
      <c r="DYV57" s="9"/>
      <c r="DYW57" s="9"/>
      <c r="DYX57" s="9"/>
      <c r="DYY57" s="9"/>
      <c r="DYZ57" s="9"/>
      <c r="DZA57" s="9"/>
      <c r="DZB57" s="9"/>
      <c r="DZC57" s="9"/>
      <c r="DZD57" s="9"/>
      <c r="DZE57" s="9"/>
      <c r="DZF57" s="9"/>
      <c r="DZG57" s="9"/>
      <c r="DZH57" s="9"/>
      <c r="DZI57" s="9"/>
      <c r="DZJ57" s="9"/>
      <c r="DZK57" s="9"/>
      <c r="DZL57" s="9"/>
      <c r="DZM57" s="9"/>
      <c r="DZN57" s="9"/>
      <c r="DZO57" s="9"/>
      <c r="DZP57" s="9"/>
      <c r="DZQ57" s="9"/>
      <c r="DZR57" s="9"/>
      <c r="DZS57" s="9"/>
      <c r="DZT57" s="9"/>
      <c r="DZU57" s="9"/>
      <c r="DZV57" s="9"/>
      <c r="DZW57" s="9"/>
      <c r="DZX57" s="9"/>
      <c r="DZY57" s="9"/>
      <c r="DZZ57" s="9"/>
      <c r="EAA57" s="9"/>
      <c r="EAB57" s="9"/>
      <c r="EAC57" s="9"/>
      <c r="EAD57" s="9"/>
      <c r="EAE57" s="9"/>
      <c r="EAF57" s="9"/>
      <c r="EAG57" s="9"/>
      <c r="EAH57" s="9"/>
      <c r="EAI57" s="9"/>
      <c r="EAJ57" s="9"/>
      <c r="EAK57" s="9"/>
      <c r="EAL57" s="9"/>
      <c r="EAM57" s="9"/>
      <c r="EAN57" s="9"/>
      <c r="EAO57" s="9"/>
      <c r="EAP57" s="9"/>
      <c r="EAQ57" s="9"/>
      <c r="EAR57" s="9"/>
      <c r="EAS57" s="9"/>
      <c r="EAT57" s="9"/>
      <c r="EAU57" s="9"/>
      <c r="EAV57" s="9"/>
      <c r="EAW57" s="9"/>
      <c r="EAX57" s="9"/>
      <c r="EAY57" s="9"/>
      <c r="EAZ57" s="9"/>
      <c r="EBA57" s="9"/>
      <c r="EBB57" s="9"/>
      <c r="EBC57" s="9"/>
      <c r="EBD57" s="9"/>
      <c r="EBE57" s="9"/>
      <c r="EBF57" s="9"/>
      <c r="EBG57" s="9"/>
      <c r="EBH57" s="9"/>
      <c r="EBI57" s="9"/>
      <c r="EBJ57" s="9"/>
      <c r="EBK57" s="9"/>
      <c r="EBL57" s="9"/>
      <c r="EBM57" s="9"/>
      <c r="EBN57" s="9"/>
      <c r="EBO57" s="9"/>
      <c r="EBP57" s="9"/>
      <c r="EBQ57" s="9"/>
      <c r="EBR57" s="9"/>
      <c r="EBS57" s="9"/>
      <c r="EBT57" s="9"/>
      <c r="EBU57" s="9"/>
      <c r="EBV57" s="9"/>
      <c r="EBW57" s="9"/>
      <c r="EBX57" s="9"/>
      <c r="EBY57" s="9"/>
      <c r="EBZ57" s="9"/>
      <c r="ECA57" s="9"/>
      <c r="ECB57" s="9"/>
      <c r="ECC57" s="9"/>
      <c r="ECD57" s="9"/>
      <c r="ECE57" s="9"/>
      <c r="ECF57" s="9"/>
      <c r="ECG57" s="9"/>
      <c r="ECH57" s="9"/>
      <c r="ECI57" s="9"/>
      <c r="ECJ57" s="9"/>
      <c r="ECK57" s="9"/>
      <c r="ECL57" s="9"/>
      <c r="ECM57" s="9"/>
      <c r="ECN57" s="9"/>
      <c r="ECO57" s="9"/>
      <c r="ECP57" s="9"/>
      <c r="ECQ57" s="9"/>
      <c r="ECR57" s="9"/>
      <c r="ECS57" s="9"/>
      <c r="ECT57" s="9"/>
      <c r="ECU57" s="9"/>
      <c r="ECV57" s="9"/>
      <c r="ECW57" s="9"/>
      <c r="ECX57" s="9"/>
      <c r="ECY57" s="9"/>
      <c r="ECZ57" s="9"/>
      <c r="EDA57" s="9"/>
      <c r="EDB57" s="9"/>
      <c r="EDC57" s="9"/>
      <c r="EDD57" s="9"/>
      <c r="EDE57" s="9"/>
      <c r="EDF57" s="9"/>
      <c r="EDG57" s="9"/>
      <c r="EDH57" s="9"/>
      <c r="EDI57" s="9"/>
      <c r="EDJ57" s="9"/>
      <c r="EDK57" s="9"/>
      <c r="EDL57" s="9"/>
      <c r="EDM57" s="9"/>
      <c r="EDN57" s="9"/>
      <c r="EDO57" s="9"/>
      <c r="EDP57" s="9"/>
      <c r="EDQ57" s="9"/>
      <c r="EDR57" s="9"/>
      <c r="EDS57" s="9"/>
      <c r="EDT57" s="9"/>
      <c r="EDU57" s="9"/>
      <c r="EDV57" s="9"/>
      <c r="EDW57" s="9"/>
      <c r="EDX57" s="9"/>
      <c r="EDY57" s="9"/>
      <c r="EDZ57" s="9"/>
      <c r="EEA57" s="9"/>
      <c r="EEB57" s="9"/>
      <c r="EEC57" s="9"/>
      <c r="EED57" s="9"/>
      <c r="EEE57" s="9"/>
      <c r="EEF57" s="9"/>
      <c r="EEG57" s="9"/>
      <c r="EEH57" s="9"/>
      <c r="EEI57" s="9"/>
      <c r="EEJ57" s="9"/>
      <c r="EEK57" s="9"/>
      <c r="EEL57" s="9"/>
      <c r="EEM57" s="9"/>
      <c r="EEN57" s="9"/>
      <c r="EEO57" s="9"/>
      <c r="EEP57" s="9"/>
      <c r="EEQ57" s="9"/>
      <c r="EER57" s="9"/>
      <c r="EES57" s="9"/>
      <c r="EET57" s="9"/>
      <c r="EEU57" s="9"/>
      <c r="EEV57" s="9"/>
      <c r="EEW57" s="9"/>
      <c r="EEX57" s="9"/>
      <c r="EEY57" s="9"/>
      <c r="EEZ57" s="9"/>
      <c r="EFA57" s="9"/>
      <c r="EFB57" s="9"/>
      <c r="EFC57" s="9"/>
      <c r="EFD57" s="9"/>
      <c r="EFE57" s="9"/>
      <c r="EFF57" s="9"/>
      <c r="EFG57" s="9"/>
      <c r="EFH57" s="9"/>
      <c r="EFI57" s="9"/>
      <c r="EFJ57" s="9"/>
      <c r="EFK57" s="9"/>
      <c r="EFL57" s="9"/>
      <c r="EFM57" s="9"/>
      <c r="EFN57" s="9"/>
      <c r="EFO57" s="9"/>
      <c r="EFP57" s="9"/>
      <c r="EFQ57" s="9"/>
      <c r="EFR57" s="9"/>
      <c r="EFS57" s="9"/>
      <c r="EFT57" s="9"/>
      <c r="EFU57" s="9"/>
      <c r="EFV57" s="9"/>
      <c r="EFW57" s="9"/>
      <c r="EFX57" s="9"/>
      <c r="EFY57" s="9"/>
      <c r="EFZ57" s="9"/>
      <c r="EGA57" s="9"/>
      <c r="EGB57" s="9"/>
      <c r="EGC57" s="9"/>
      <c r="EGD57" s="9"/>
      <c r="EGE57" s="9"/>
      <c r="EGF57" s="9"/>
      <c r="EGG57" s="9"/>
      <c r="EGH57" s="9"/>
      <c r="EGI57" s="9"/>
      <c r="EGJ57" s="9"/>
      <c r="EGK57" s="9"/>
      <c r="EGL57" s="9"/>
      <c r="EGM57" s="9"/>
      <c r="EGN57" s="9"/>
      <c r="EGO57" s="9"/>
      <c r="EGP57" s="9"/>
      <c r="EGQ57" s="9"/>
      <c r="EGR57" s="9"/>
      <c r="EGS57" s="9"/>
      <c r="EGT57" s="9"/>
      <c r="EGU57" s="9"/>
      <c r="EGV57" s="9"/>
      <c r="EGW57" s="9"/>
      <c r="EGX57" s="9"/>
      <c r="EGY57" s="9"/>
      <c r="EGZ57" s="9"/>
      <c r="EHA57" s="9"/>
      <c r="EHB57" s="9"/>
      <c r="EHC57" s="9"/>
      <c r="EHD57" s="9"/>
      <c r="EHE57" s="9"/>
      <c r="EHF57" s="9"/>
      <c r="EHG57" s="9"/>
      <c r="EHH57" s="9"/>
      <c r="EHI57" s="9"/>
      <c r="EHJ57" s="9"/>
      <c r="EHK57" s="9"/>
      <c r="EHL57" s="9"/>
      <c r="EHM57" s="9"/>
      <c r="EHN57" s="9"/>
      <c r="EHO57" s="9"/>
      <c r="EHP57" s="9"/>
      <c r="EHQ57" s="9"/>
      <c r="EHR57" s="9"/>
      <c r="EHS57" s="9"/>
      <c r="EHT57" s="9"/>
      <c r="EHU57" s="9"/>
      <c r="EHV57" s="9"/>
      <c r="EHW57" s="9"/>
      <c r="EHX57" s="9"/>
      <c r="EHY57" s="9"/>
      <c r="EHZ57" s="9"/>
      <c r="EIA57" s="9"/>
      <c r="EIB57" s="9"/>
      <c r="EIC57" s="9"/>
      <c r="EID57" s="9"/>
      <c r="EIE57" s="9"/>
      <c r="EIF57" s="9"/>
      <c r="EIG57" s="9"/>
      <c r="EIH57" s="9"/>
      <c r="EII57" s="9"/>
      <c r="EIJ57" s="9"/>
      <c r="EIK57" s="9"/>
      <c r="EIL57" s="9"/>
      <c r="EIM57" s="9"/>
      <c r="EIN57" s="9"/>
      <c r="EIO57" s="9"/>
      <c r="EIP57" s="9"/>
      <c r="EIQ57" s="9"/>
      <c r="EIR57" s="9"/>
      <c r="EIS57" s="9"/>
      <c r="EIT57" s="9"/>
      <c r="EIU57" s="9"/>
      <c r="EIV57" s="9"/>
      <c r="EIW57" s="9"/>
      <c r="EIX57" s="9"/>
      <c r="EIY57" s="9"/>
      <c r="EIZ57" s="9"/>
      <c r="EJA57" s="9"/>
      <c r="EJB57" s="9"/>
      <c r="EJC57" s="9"/>
      <c r="EJD57" s="9"/>
      <c r="EJE57" s="9"/>
      <c r="EJF57" s="9"/>
      <c r="EJG57" s="9"/>
      <c r="EJH57" s="9"/>
      <c r="EJI57" s="9"/>
      <c r="EJJ57" s="9"/>
      <c r="EJK57" s="9"/>
      <c r="EJL57" s="9"/>
      <c r="EJM57" s="9"/>
      <c r="EJN57" s="9"/>
      <c r="EJO57" s="9"/>
      <c r="EJP57" s="9"/>
      <c r="EJQ57" s="9"/>
      <c r="EJR57" s="9"/>
      <c r="EJS57" s="9"/>
      <c r="EJT57" s="9"/>
      <c r="EJU57" s="9"/>
      <c r="EJV57" s="9"/>
      <c r="EJW57" s="9"/>
      <c r="EJX57" s="9"/>
      <c r="EJY57" s="9"/>
      <c r="EJZ57" s="9"/>
      <c r="EKA57" s="9"/>
      <c r="EKB57" s="9"/>
      <c r="EKC57" s="9"/>
      <c r="EKD57" s="9"/>
      <c r="EKE57" s="9"/>
      <c r="EKF57" s="9"/>
      <c r="EKG57" s="9"/>
      <c r="EKH57" s="9"/>
      <c r="EKI57" s="9"/>
      <c r="EKJ57" s="9"/>
      <c r="EKK57" s="9"/>
      <c r="EKL57" s="9"/>
      <c r="EKM57" s="9"/>
      <c r="EKN57" s="9"/>
      <c r="EKO57" s="9"/>
      <c r="EKP57" s="9"/>
      <c r="EKQ57" s="9"/>
      <c r="EKR57" s="9"/>
      <c r="EKS57" s="9"/>
      <c r="EKT57" s="9"/>
      <c r="EKU57" s="9"/>
      <c r="EKV57" s="9"/>
      <c r="EKW57" s="9"/>
      <c r="EKX57" s="9"/>
      <c r="EKY57" s="9"/>
      <c r="EKZ57" s="9"/>
      <c r="ELA57" s="9"/>
      <c r="ELB57" s="9"/>
      <c r="ELC57" s="9"/>
      <c r="ELD57" s="9"/>
      <c r="ELE57" s="9"/>
      <c r="ELF57" s="9"/>
      <c r="ELG57" s="9"/>
      <c r="ELH57" s="9"/>
      <c r="ELI57" s="9"/>
      <c r="ELJ57" s="9"/>
      <c r="ELK57" s="9"/>
      <c r="ELL57" s="9"/>
      <c r="ELM57" s="9"/>
      <c r="ELN57" s="9"/>
      <c r="ELO57" s="9"/>
      <c r="ELP57" s="9"/>
      <c r="ELQ57" s="9"/>
      <c r="ELR57" s="9"/>
      <c r="ELS57" s="9"/>
      <c r="ELT57" s="9"/>
      <c r="ELU57" s="9"/>
      <c r="ELV57" s="9"/>
      <c r="ELW57" s="9"/>
      <c r="ELX57" s="9"/>
      <c r="ELY57" s="9"/>
      <c r="ELZ57" s="9"/>
      <c r="EMA57" s="9"/>
      <c r="EMB57" s="9"/>
      <c r="EMC57" s="9"/>
      <c r="EMD57" s="9"/>
      <c r="EME57" s="9"/>
      <c r="EMF57" s="9"/>
      <c r="EMG57" s="9"/>
      <c r="EMH57" s="9"/>
      <c r="EMI57" s="9"/>
      <c r="EMJ57" s="9"/>
      <c r="EMK57" s="9"/>
      <c r="EML57" s="9"/>
      <c r="EMM57" s="9"/>
      <c r="EMN57" s="9"/>
      <c r="EMO57" s="9"/>
      <c r="EMP57" s="9"/>
      <c r="EMQ57" s="9"/>
      <c r="EMR57" s="9"/>
      <c r="EMS57" s="9"/>
      <c r="EMT57" s="9"/>
      <c r="EMU57" s="9"/>
      <c r="EMV57" s="9"/>
      <c r="EMW57" s="9"/>
      <c r="EMX57" s="9"/>
      <c r="EMY57" s="9"/>
      <c r="EMZ57" s="9"/>
      <c r="ENA57" s="9"/>
      <c r="ENB57" s="9"/>
      <c r="ENC57" s="9"/>
      <c r="END57" s="9"/>
      <c r="ENE57" s="9"/>
      <c r="ENF57" s="9"/>
      <c r="ENG57" s="9"/>
      <c r="ENH57" s="9"/>
      <c r="ENI57" s="9"/>
      <c r="ENJ57" s="9"/>
      <c r="ENK57" s="9"/>
      <c r="ENL57" s="9"/>
      <c r="ENM57" s="9"/>
      <c r="ENN57" s="9"/>
      <c r="ENO57" s="9"/>
      <c r="ENP57" s="9"/>
      <c r="ENQ57" s="9"/>
      <c r="ENR57" s="9"/>
      <c r="ENS57" s="9"/>
      <c r="ENT57" s="9"/>
      <c r="ENU57" s="9"/>
      <c r="ENV57" s="9"/>
      <c r="ENW57" s="9"/>
      <c r="ENX57" s="9"/>
      <c r="ENY57" s="9"/>
      <c r="ENZ57" s="9"/>
      <c r="EOA57" s="9"/>
      <c r="EOB57" s="9"/>
      <c r="EOC57" s="9"/>
      <c r="EOD57" s="9"/>
      <c r="EOE57" s="9"/>
      <c r="EOF57" s="9"/>
      <c r="EOG57" s="9"/>
      <c r="EOH57" s="9"/>
      <c r="EOI57" s="9"/>
      <c r="EOJ57" s="9"/>
      <c r="EOK57" s="9"/>
      <c r="EOL57" s="9"/>
      <c r="EOM57" s="9"/>
      <c r="EON57" s="9"/>
      <c r="EOO57" s="9"/>
      <c r="EOP57" s="9"/>
      <c r="EOQ57" s="9"/>
      <c r="EOR57" s="9"/>
      <c r="EOS57" s="9"/>
      <c r="EOT57" s="9"/>
      <c r="EOU57" s="9"/>
      <c r="EOV57" s="9"/>
      <c r="EOW57" s="9"/>
      <c r="EOX57" s="9"/>
      <c r="EOY57" s="9"/>
      <c r="EOZ57" s="9"/>
      <c r="EPA57" s="9"/>
      <c r="EPB57" s="9"/>
      <c r="EPC57" s="9"/>
      <c r="EPD57" s="9"/>
      <c r="EPE57" s="9"/>
      <c r="EPF57" s="9"/>
      <c r="EPG57" s="9"/>
      <c r="EPH57" s="9"/>
      <c r="EPI57" s="9"/>
      <c r="EPJ57" s="9"/>
      <c r="EPK57" s="9"/>
      <c r="EPL57" s="9"/>
      <c r="EPM57" s="9"/>
      <c r="EPN57" s="9"/>
      <c r="EPO57" s="9"/>
      <c r="EPP57" s="9"/>
      <c r="EPQ57" s="9"/>
      <c r="EPR57" s="9"/>
      <c r="EPS57" s="9"/>
      <c r="EPT57" s="9"/>
      <c r="EPU57" s="9"/>
      <c r="EPV57" s="9"/>
      <c r="EPW57" s="9"/>
      <c r="EPX57" s="9"/>
      <c r="EPY57" s="9"/>
      <c r="EPZ57" s="9"/>
      <c r="EQA57" s="9"/>
      <c r="EQB57" s="9"/>
      <c r="EQC57" s="9"/>
      <c r="EQD57" s="9"/>
      <c r="EQE57" s="9"/>
      <c r="EQF57" s="9"/>
      <c r="EQG57" s="9"/>
      <c r="EQH57" s="9"/>
      <c r="EQI57" s="9"/>
      <c r="EQJ57" s="9"/>
      <c r="EQK57" s="9"/>
      <c r="EQL57" s="9"/>
      <c r="EQM57" s="9"/>
      <c r="EQN57" s="9"/>
      <c r="EQO57" s="9"/>
      <c r="EQP57" s="9"/>
      <c r="EQQ57" s="9"/>
      <c r="EQR57" s="9"/>
      <c r="EQS57" s="9"/>
      <c r="EQT57" s="9"/>
      <c r="EQU57" s="9"/>
      <c r="EQV57" s="9"/>
      <c r="EQW57" s="9"/>
      <c r="EQX57" s="9"/>
      <c r="EQY57" s="9"/>
      <c r="EQZ57" s="9"/>
      <c r="ERA57" s="9"/>
      <c r="ERB57" s="9"/>
      <c r="ERC57" s="9"/>
      <c r="ERD57" s="9"/>
      <c r="ERE57" s="9"/>
      <c r="ERF57" s="9"/>
      <c r="ERG57" s="9"/>
      <c r="ERH57" s="9"/>
      <c r="ERI57" s="9"/>
      <c r="ERJ57" s="9"/>
      <c r="ERK57" s="9"/>
      <c r="ERL57" s="9"/>
      <c r="ERM57" s="9"/>
      <c r="ERN57" s="9"/>
      <c r="ERO57" s="9"/>
      <c r="ERP57" s="9"/>
      <c r="ERQ57" s="9"/>
      <c r="ERR57" s="9"/>
      <c r="ERS57" s="9"/>
      <c r="ERT57" s="9"/>
      <c r="ERU57" s="9"/>
      <c r="ERV57" s="9"/>
      <c r="ERW57" s="9"/>
      <c r="ERX57" s="9"/>
      <c r="ERY57" s="9"/>
      <c r="ERZ57" s="9"/>
      <c r="ESA57" s="9"/>
      <c r="ESB57" s="9"/>
      <c r="ESC57" s="9"/>
      <c r="ESD57" s="9"/>
      <c r="ESE57" s="9"/>
      <c r="ESF57" s="9"/>
      <c r="ESG57" s="9"/>
      <c r="ESH57" s="9"/>
      <c r="ESI57" s="9"/>
      <c r="ESJ57" s="9"/>
      <c r="ESK57" s="9"/>
      <c r="ESL57" s="9"/>
      <c r="ESM57" s="9"/>
      <c r="ESN57" s="9"/>
      <c r="ESO57" s="9"/>
      <c r="ESP57" s="9"/>
      <c r="ESQ57" s="9"/>
      <c r="ESR57" s="9"/>
      <c r="ESS57" s="9"/>
      <c r="EST57" s="9"/>
      <c r="ESU57" s="9"/>
      <c r="ESV57" s="9"/>
      <c r="ESW57" s="9"/>
      <c r="ESX57" s="9"/>
      <c r="ESY57" s="9"/>
      <c r="ESZ57" s="9"/>
      <c r="ETA57" s="9"/>
      <c r="ETB57" s="9"/>
      <c r="ETC57" s="9"/>
      <c r="ETD57" s="9"/>
      <c r="ETE57" s="9"/>
      <c r="ETF57" s="9"/>
      <c r="ETG57" s="9"/>
      <c r="ETH57" s="9"/>
      <c r="ETI57" s="9"/>
      <c r="ETJ57" s="9"/>
      <c r="ETK57" s="9"/>
      <c r="ETL57" s="9"/>
      <c r="ETM57" s="9"/>
      <c r="ETN57" s="9"/>
      <c r="ETO57" s="9"/>
      <c r="ETP57" s="9"/>
      <c r="ETQ57" s="9"/>
      <c r="ETR57" s="9"/>
      <c r="ETS57" s="9"/>
      <c r="ETT57" s="9"/>
      <c r="ETU57" s="9"/>
      <c r="ETV57" s="9"/>
      <c r="ETW57" s="9"/>
      <c r="ETX57" s="9"/>
      <c r="ETY57" s="9"/>
      <c r="ETZ57" s="9"/>
      <c r="EUA57" s="9"/>
      <c r="EUB57" s="9"/>
      <c r="EUC57" s="9"/>
      <c r="EUD57" s="9"/>
      <c r="EUE57" s="9"/>
      <c r="EUF57" s="9"/>
      <c r="EUG57" s="9"/>
      <c r="EUH57" s="9"/>
      <c r="EUI57" s="9"/>
      <c r="EUJ57" s="9"/>
      <c r="EUK57" s="9"/>
      <c r="EUL57" s="9"/>
      <c r="EUM57" s="9"/>
      <c r="EUN57" s="9"/>
      <c r="EUO57" s="9"/>
      <c r="EUP57" s="9"/>
      <c r="EUQ57" s="9"/>
      <c r="EUR57" s="9"/>
      <c r="EUS57" s="9"/>
      <c r="EUT57" s="9"/>
      <c r="EUU57" s="9"/>
      <c r="EUV57" s="9"/>
      <c r="EUW57" s="9"/>
      <c r="EUX57" s="9"/>
      <c r="EUY57" s="9"/>
      <c r="EUZ57" s="9"/>
      <c r="EVA57" s="9"/>
      <c r="EVB57" s="9"/>
      <c r="EVC57" s="9"/>
      <c r="EVD57" s="9"/>
      <c r="EVE57" s="9"/>
      <c r="EVF57" s="9"/>
      <c r="EVG57" s="9"/>
      <c r="EVH57" s="9"/>
      <c r="EVI57" s="9"/>
      <c r="EVJ57" s="9"/>
      <c r="EVK57" s="9"/>
      <c r="EVL57" s="9"/>
      <c r="EVM57" s="9"/>
      <c r="EVN57" s="9"/>
      <c r="EVO57" s="9"/>
      <c r="EVP57" s="9"/>
      <c r="EVQ57" s="9"/>
      <c r="EVR57" s="9"/>
      <c r="EVS57" s="9"/>
      <c r="EVT57" s="9"/>
      <c r="EVU57" s="9"/>
      <c r="EVV57" s="9"/>
      <c r="EVW57" s="9"/>
      <c r="EVX57" s="9"/>
      <c r="EVY57" s="9"/>
      <c r="EVZ57" s="9"/>
      <c r="EWA57" s="9"/>
      <c r="EWB57" s="9"/>
      <c r="EWC57" s="9"/>
      <c r="EWD57" s="9"/>
      <c r="EWE57" s="9"/>
      <c r="EWF57" s="9"/>
      <c r="EWG57" s="9"/>
      <c r="EWH57" s="9"/>
      <c r="EWI57" s="9"/>
      <c r="EWJ57" s="9"/>
      <c r="EWK57" s="9"/>
      <c r="EWL57" s="9"/>
      <c r="EWM57" s="9"/>
      <c r="EWN57" s="9"/>
      <c r="EWO57" s="9"/>
      <c r="EWP57" s="9"/>
      <c r="EWQ57" s="9"/>
      <c r="EWR57" s="9"/>
      <c r="EWS57" s="9"/>
      <c r="EWT57" s="9"/>
      <c r="EWU57" s="9"/>
      <c r="EWV57" s="9"/>
      <c r="EWW57" s="9"/>
      <c r="EWX57" s="9"/>
      <c r="EWY57" s="9"/>
      <c r="EWZ57" s="9"/>
      <c r="EXA57" s="9"/>
      <c r="EXB57" s="9"/>
      <c r="EXC57" s="9"/>
      <c r="EXD57" s="9"/>
      <c r="EXE57" s="9"/>
      <c r="EXF57" s="9"/>
      <c r="EXG57" s="9"/>
      <c r="EXH57" s="9"/>
      <c r="EXI57" s="9"/>
      <c r="EXJ57" s="9"/>
      <c r="EXK57" s="9"/>
      <c r="EXL57" s="9"/>
      <c r="EXM57" s="9"/>
      <c r="EXN57" s="9"/>
      <c r="EXO57" s="9"/>
      <c r="EXP57" s="9"/>
      <c r="EXQ57" s="9"/>
      <c r="EXR57" s="9"/>
      <c r="EXS57" s="9"/>
      <c r="EXT57" s="9"/>
      <c r="EXU57" s="9"/>
      <c r="EXV57" s="9"/>
      <c r="EXW57" s="9"/>
      <c r="EXX57" s="9"/>
      <c r="EXY57" s="9"/>
      <c r="EXZ57" s="9"/>
      <c r="EYA57" s="9"/>
      <c r="EYB57" s="9"/>
      <c r="EYC57" s="9"/>
      <c r="EYD57" s="9"/>
      <c r="EYE57" s="9"/>
      <c r="EYF57" s="9"/>
      <c r="EYG57" s="9"/>
      <c r="EYH57" s="9"/>
      <c r="EYI57" s="9"/>
      <c r="EYJ57" s="9"/>
      <c r="EYK57" s="9"/>
      <c r="EYL57" s="9"/>
      <c r="EYM57" s="9"/>
      <c r="EYN57" s="9"/>
      <c r="EYO57" s="9"/>
      <c r="EYP57" s="9"/>
      <c r="EYQ57" s="9"/>
      <c r="EYR57" s="9"/>
      <c r="EYS57" s="9"/>
      <c r="EYT57" s="9"/>
      <c r="EYU57" s="9"/>
      <c r="EYV57" s="9"/>
      <c r="EYW57" s="9"/>
      <c r="EYX57" s="9"/>
      <c r="EYY57" s="9"/>
      <c r="EYZ57" s="9"/>
      <c r="EZA57" s="9"/>
      <c r="EZB57" s="9"/>
      <c r="EZC57" s="9"/>
      <c r="EZD57" s="9"/>
      <c r="EZE57" s="9"/>
      <c r="EZF57" s="9"/>
      <c r="EZG57" s="9"/>
      <c r="EZH57" s="9"/>
      <c r="EZI57" s="9"/>
      <c r="EZJ57" s="9"/>
      <c r="EZK57" s="9"/>
      <c r="EZL57" s="9"/>
      <c r="EZM57" s="9"/>
      <c r="EZN57" s="9"/>
      <c r="EZO57" s="9"/>
      <c r="EZP57" s="9"/>
      <c r="EZQ57" s="9"/>
      <c r="EZR57" s="9"/>
      <c r="EZS57" s="9"/>
      <c r="EZT57" s="9"/>
      <c r="EZU57" s="9"/>
      <c r="EZV57" s="9"/>
      <c r="EZW57" s="9"/>
      <c r="EZX57" s="9"/>
      <c r="EZY57" s="9"/>
      <c r="EZZ57" s="9"/>
      <c r="FAA57" s="9"/>
      <c r="FAB57" s="9"/>
      <c r="FAC57" s="9"/>
      <c r="FAD57" s="9"/>
      <c r="FAE57" s="9"/>
      <c r="FAF57" s="9"/>
      <c r="FAG57" s="9"/>
      <c r="FAH57" s="9"/>
      <c r="FAI57" s="9"/>
      <c r="FAJ57" s="9"/>
      <c r="FAK57" s="9"/>
      <c r="FAL57" s="9"/>
      <c r="FAM57" s="9"/>
      <c r="FAN57" s="9"/>
      <c r="FAO57" s="9"/>
      <c r="FAP57" s="9"/>
      <c r="FAQ57" s="9"/>
      <c r="FAR57" s="9"/>
      <c r="FAS57" s="9"/>
      <c r="FAT57" s="9"/>
      <c r="FAU57" s="9"/>
      <c r="FAV57" s="9"/>
      <c r="FAW57" s="9"/>
      <c r="FAX57" s="9"/>
      <c r="FAY57" s="9"/>
      <c r="FAZ57" s="9"/>
      <c r="FBA57" s="9"/>
      <c r="FBB57" s="9"/>
      <c r="FBC57" s="9"/>
      <c r="FBD57" s="9"/>
      <c r="FBE57" s="9"/>
      <c r="FBF57" s="9"/>
      <c r="FBG57" s="9"/>
      <c r="FBH57" s="9"/>
      <c r="FBI57" s="9"/>
      <c r="FBJ57" s="9"/>
      <c r="FBK57" s="9"/>
      <c r="FBL57" s="9"/>
      <c r="FBM57" s="9"/>
      <c r="FBN57" s="9"/>
      <c r="FBO57" s="9"/>
      <c r="FBP57" s="9"/>
      <c r="FBQ57" s="9"/>
      <c r="FBR57" s="9"/>
      <c r="FBS57" s="9"/>
      <c r="FBT57" s="9"/>
      <c r="FBU57" s="9"/>
      <c r="FBV57" s="9"/>
      <c r="FBW57" s="9"/>
      <c r="FBX57" s="9"/>
      <c r="FBY57" s="9"/>
      <c r="FBZ57" s="9"/>
      <c r="FCA57" s="9"/>
      <c r="FCB57" s="9"/>
      <c r="FCC57" s="9"/>
      <c r="FCD57" s="9"/>
      <c r="FCE57" s="9"/>
      <c r="FCF57" s="9"/>
      <c r="FCG57" s="9"/>
      <c r="FCH57" s="9"/>
      <c r="FCI57" s="9"/>
      <c r="FCJ57" s="9"/>
      <c r="FCK57" s="9"/>
      <c r="FCL57" s="9"/>
      <c r="FCM57" s="9"/>
      <c r="FCN57" s="9"/>
      <c r="FCO57" s="9"/>
      <c r="FCP57" s="9"/>
      <c r="FCQ57" s="9"/>
      <c r="FCR57" s="9"/>
      <c r="FCS57" s="9"/>
      <c r="FCT57" s="9"/>
      <c r="FCU57" s="9"/>
      <c r="FCV57" s="9"/>
      <c r="FCW57" s="9"/>
      <c r="FCX57" s="9"/>
      <c r="FCY57" s="9"/>
      <c r="FCZ57" s="9"/>
      <c r="FDA57" s="9"/>
      <c r="FDB57" s="9"/>
      <c r="FDC57" s="9"/>
      <c r="FDD57" s="9"/>
      <c r="FDE57" s="9"/>
      <c r="FDF57" s="9"/>
      <c r="FDG57" s="9"/>
      <c r="FDH57" s="9"/>
      <c r="FDI57" s="9"/>
      <c r="FDJ57" s="9"/>
      <c r="FDK57" s="9"/>
      <c r="FDL57" s="9"/>
      <c r="FDM57" s="9"/>
      <c r="FDN57" s="9"/>
      <c r="FDO57" s="9"/>
      <c r="FDP57" s="9"/>
      <c r="FDQ57" s="9"/>
      <c r="FDR57" s="9"/>
      <c r="FDS57" s="9"/>
      <c r="FDT57" s="9"/>
      <c r="FDU57" s="9"/>
      <c r="FDV57" s="9"/>
      <c r="FDW57" s="9"/>
      <c r="FDX57" s="9"/>
      <c r="FDY57" s="9"/>
      <c r="FDZ57" s="9"/>
      <c r="FEA57" s="9"/>
      <c r="FEB57" s="9"/>
      <c r="FEC57" s="9"/>
      <c r="FED57" s="9"/>
      <c r="FEE57" s="9"/>
      <c r="FEF57" s="9"/>
      <c r="FEG57" s="9"/>
      <c r="FEH57" s="9"/>
      <c r="FEI57" s="9"/>
      <c r="FEJ57" s="9"/>
      <c r="FEK57" s="9"/>
      <c r="FEL57" s="9"/>
      <c r="FEM57" s="9"/>
      <c r="FEN57" s="9"/>
      <c r="FEO57" s="9"/>
      <c r="FEP57" s="9"/>
      <c r="FEQ57" s="9"/>
      <c r="FER57" s="9"/>
      <c r="FES57" s="9"/>
      <c r="FET57" s="9"/>
      <c r="FEU57" s="9"/>
      <c r="FEV57" s="9"/>
      <c r="FEW57" s="9"/>
      <c r="FEX57" s="9"/>
      <c r="FEY57" s="9"/>
      <c r="FEZ57" s="9"/>
      <c r="FFA57" s="9"/>
      <c r="FFB57" s="9"/>
      <c r="FFC57" s="9"/>
      <c r="FFD57" s="9"/>
      <c r="FFE57" s="9"/>
      <c r="FFF57" s="9"/>
      <c r="FFG57" s="9"/>
      <c r="FFH57" s="9"/>
      <c r="FFI57" s="9"/>
      <c r="FFJ57" s="9"/>
      <c r="FFK57" s="9"/>
      <c r="FFL57" s="9"/>
      <c r="FFM57" s="9"/>
      <c r="FFN57" s="9"/>
      <c r="FFO57" s="9"/>
      <c r="FFP57" s="9"/>
      <c r="FFQ57" s="9"/>
      <c r="FFR57" s="9"/>
      <c r="FFS57" s="9"/>
      <c r="FFT57" s="9"/>
      <c r="FFU57" s="9"/>
      <c r="FFV57" s="9"/>
      <c r="FFW57" s="9"/>
      <c r="FFX57" s="9"/>
      <c r="FFY57" s="9"/>
      <c r="FFZ57" s="9"/>
      <c r="FGA57" s="9"/>
      <c r="FGB57" s="9"/>
      <c r="FGC57" s="9"/>
      <c r="FGD57" s="9"/>
      <c r="FGE57" s="9"/>
      <c r="FGF57" s="9"/>
      <c r="FGG57" s="9"/>
      <c r="FGH57" s="9"/>
      <c r="FGI57" s="9"/>
      <c r="FGJ57" s="9"/>
      <c r="FGK57" s="9"/>
      <c r="FGL57" s="9"/>
      <c r="FGM57" s="9"/>
      <c r="FGN57" s="9"/>
      <c r="FGO57" s="9"/>
      <c r="FGP57" s="9"/>
      <c r="FGQ57" s="9"/>
      <c r="FGR57" s="9"/>
      <c r="FGS57" s="9"/>
      <c r="FGT57" s="9"/>
      <c r="FGU57" s="9"/>
      <c r="FGV57" s="9"/>
      <c r="FGW57" s="9"/>
      <c r="FGX57" s="9"/>
      <c r="FGY57" s="9"/>
      <c r="FGZ57" s="9"/>
      <c r="FHA57" s="9"/>
      <c r="FHB57" s="9"/>
      <c r="FHC57" s="9"/>
      <c r="FHD57" s="9"/>
      <c r="FHE57" s="9"/>
      <c r="FHF57" s="9"/>
      <c r="FHG57" s="9"/>
      <c r="FHH57" s="9"/>
      <c r="FHI57" s="9"/>
      <c r="FHJ57" s="9"/>
      <c r="FHK57" s="9"/>
      <c r="FHL57" s="9"/>
      <c r="FHM57" s="9"/>
      <c r="FHN57" s="9"/>
      <c r="FHO57" s="9"/>
      <c r="FHP57" s="9"/>
      <c r="FHQ57" s="9"/>
      <c r="FHR57" s="9"/>
      <c r="FHS57" s="9"/>
      <c r="FHT57" s="9"/>
      <c r="FHU57" s="9"/>
      <c r="FHV57" s="9"/>
      <c r="FHW57" s="9"/>
      <c r="FHX57" s="9"/>
      <c r="FHY57" s="9"/>
      <c r="FHZ57" s="9"/>
      <c r="FIA57" s="9"/>
      <c r="FIB57" s="9"/>
      <c r="FIC57" s="9"/>
      <c r="FID57" s="9"/>
      <c r="FIE57" s="9"/>
      <c r="FIF57" s="9"/>
      <c r="FIG57" s="9"/>
      <c r="FIH57" s="9"/>
      <c r="FII57" s="9"/>
      <c r="FIJ57" s="9"/>
      <c r="FIK57" s="9"/>
      <c r="FIL57" s="9"/>
      <c r="FIM57" s="9"/>
      <c r="FIN57" s="9"/>
      <c r="FIO57" s="9"/>
      <c r="FIP57" s="9"/>
      <c r="FIQ57" s="9"/>
      <c r="FIR57" s="9"/>
      <c r="FIS57" s="9"/>
      <c r="FIT57" s="9"/>
      <c r="FIU57" s="9"/>
      <c r="FIV57" s="9"/>
      <c r="FIW57" s="9"/>
      <c r="FIX57" s="9"/>
      <c r="FIY57" s="9"/>
      <c r="FIZ57" s="9"/>
      <c r="FJA57" s="9"/>
      <c r="FJB57" s="9"/>
      <c r="FJC57" s="9"/>
      <c r="FJD57" s="9"/>
      <c r="FJE57" s="9"/>
      <c r="FJF57" s="9"/>
      <c r="FJG57" s="9"/>
      <c r="FJH57" s="9"/>
      <c r="FJI57" s="9"/>
      <c r="FJJ57" s="9"/>
      <c r="FJK57" s="9"/>
      <c r="FJL57" s="9"/>
      <c r="FJM57" s="9"/>
      <c r="FJN57" s="9"/>
      <c r="FJO57" s="9"/>
      <c r="FJP57" s="9"/>
      <c r="FJQ57" s="9"/>
      <c r="FJR57" s="9"/>
      <c r="FJS57" s="9"/>
      <c r="FJT57" s="9"/>
      <c r="FJU57" s="9"/>
      <c r="FJV57" s="9"/>
      <c r="FJW57" s="9"/>
      <c r="FJX57" s="9"/>
      <c r="FJY57" s="9"/>
      <c r="FJZ57" s="9"/>
      <c r="FKA57" s="9"/>
      <c r="FKB57" s="9"/>
      <c r="FKC57" s="9"/>
      <c r="FKD57" s="9"/>
      <c r="FKE57" s="9"/>
      <c r="FKF57" s="9"/>
      <c r="FKG57" s="9"/>
      <c r="FKH57" s="9"/>
      <c r="FKI57" s="9"/>
      <c r="FKJ57" s="9"/>
      <c r="FKK57" s="9"/>
      <c r="FKL57" s="9"/>
      <c r="FKM57" s="9"/>
      <c r="FKN57" s="9"/>
      <c r="FKO57" s="9"/>
      <c r="FKP57" s="9"/>
      <c r="FKQ57" s="9"/>
      <c r="FKR57" s="9"/>
      <c r="FKS57" s="9"/>
      <c r="FKT57" s="9"/>
      <c r="FKU57" s="9"/>
      <c r="FKV57" s="9"/>
      <c r="FKW57" s="9"/>
      <c r="FKX57" s="9"/>
      <c r="FKY57" s="9"/>
      <c r="FKZ57" s="9"/>
      <c r="FLA57" s="9"/>
      <c r="FLB57" s="9"/>
      <c r="FLC57" s="9"/>
      <c r="FLD57" s="9"/>
      <c r="FLE57" s="9"/>
      <c r="FLF57" s="9"/>
      <c r="FLG57" s="9"/>
      <c r="FLH57" s="9"/>
      <c r="FLI57" s="9"/>
      <c r="FLJ57" s="9"/>
      <c r="FLK57" s="9"/>
      <c r="FLL57" s="9"/>
      <c r="FLM57" s="9"/>
      <c r="FLN57" s="9"/>
      <c r="FLO57" s="9"/>
      <c r="FLP57" s="9"/>
      <c r="FLQ57" s="9"/>
      <c r="FLR57" s="9"/>
      <c r="FLS57" s="9"/>
      <c r="FLT57" s="9"/>
      <c r="FLU57" s="9"/>
      <c r="FLV57" s="9"/>
      <c r="FLW57" s="9"/>
      <c r="FLX57" s="9"/>
      <c r="FLY57" s="9"/>
      <c r="FLZ57" s="9"/>
      <c r="FMA57" s="9"/>
      <c r="FMB57" s="9"/>
      <c r="FMC57" s="9"/>
      <c r="FMD57" s="9"/>
      <c r="FME57" s="9"/>
      <c r="FMF57" s="9"/>
      <c r="FMG57" s="9"/>
      <c r="FMH57" s="9"/>
      <c r="FMI57" s="9"/>
      <c r="FMJ57" s="9"/>
      <c r="FMK57" s="9"/>
      <c r="FML57" s="9"/>
      <c r="FMM57" s="9"/>
      <c r="FMN57" s="9"/>
      <c r="FMO57" s="9"/>
      <c r="FMP57" s="9"/>
      <c r="FMQ57" s="9"/>
      <c r="FMR57" s="9"/>
      <c r="FMS57" s="9"/>
      <c r="FMT57" s="9"/>
      <c r="FMU57" s="9"/>
      <c r="FMV57" s="9"/>
      <c r="FMW57" s="9"/>
      <c r="FMX57" s="9"/>
      <c r="FMY57" s="9"/>
      <c r="FMZ57" s="9"/>
      <c r="FNA57" s="9"/>
      <c r="FNB57" s="9"/>
      <c r="FNC57" s="9"/>
      <c r="FND57" s="9"/>
      <c r="FNE57" s="9"/>
      <c r="FNF57" s="9"/>
      <c r="FNG57" s="9"/>
      <c r="FNH57" s="9"/>
      <c r="FNI57" s="9"/>
      <c r="FNJ57" s="9"/>
      <c r="FNK57" s="9"/>
      <c r="FNL57" s="9"/>
      <c r="FNM57" s="9"/>
      <c r="FNN57" s="9"/>
      <c r="FNO57" s="9"/>
      <c r="FNP57" s="9"/>
      <c r="FNQ57" s="9"/>
      <c r="FNR57" s="9"/>
      <c r="FNS57" s="9"/>
      <c r="FNT57" s="9"/>
      <c r="FNU57" s="9"/>
      <c r="FNV57" s="9"/>
      <c r="FNW57" s="9"/>
      <c r="FNX57" s="9"/>
      <c r="FNY57" s="9"/>
      <c r="FNZ57" s="9"/>
      <c r="FOA57" s="9"/>
      <c r="FOB57" s="9"/>
      <c r="FOC57" s="9"/>
      <c r="FOD57" s="9"/>
      <c r="FOE57" s="9"/>
      <c r="FOF57" s="9"/>
      <c r="FOG57" s="9"/>
      <c r="FOH57" s="9"/>
      <c r="FOI57" s="9"/>
      <c r="FOJ57" s="9"/>
      <c r="FOK57" s="9"/>
      <c r="FOL57" s="9"/>
      <c r="FOM57" s="9"/>
      <c r="FON57" s="9"/>
      <c r="FOO57" s="9"/>
      <c r="FOP57" s="9"/>
      <c r="FOQ57" s="9"/>
      <c r="FOR57" s="9"/>
      <c r="FOS57" s="9"/>
      <c r="FOT57" s="9"/>
      <c r="FOU57" s="9"/>
      <c r="FOV57" s="9"/>
      <c r="FOW57" s="9"/>
      <c r="FOX57" s="9"/>
      <c r="FOY57" s="9"/>
      <c r="FOZ57" s="9"/>
      <c r="FPA57" s="9"/>
      <c r="FPB57" s="9"/>
      <c r="FPC57" s="9"/>
      <c r="FPD57" s="9"/>
      <c r="FPE57" s="9"/>
      <c r="FPF57" s="9"/>
      <c r="FPG57" s="9"/>
      <c r="FPH57" s="9"/>
      <c r="FPI57" s="9"/>
      <c r="FPJ57" s="9"/>
      <c r="FPK57" s="9"/>
      <c r="FPL57" s="9"/>
      <c r="FPM57" s="9"/>
      <c r="FPN57" s="9"/>
      <c r="FPO57" s="9"/>
      <c r="FPP57" s="9"/>
      <c r="FPQ57" s="9"/>
      <c r="FPR57" s="9"/>
      <c r="FPS57" s="9"/>
      <c r="FPT57" s="9"/>
      <c r="FPU57" s="9"/>
      <c r="FPV57" s="9"/>
      <c r="FPW57" s="9"/>
      <c r="FPX57" s="9"/>
      <c r="FPY57" s="9"/>
      <c r="FPZ57" s="9"/>
      <c r="FQA57" s="9"/>
      <c r="FQB57" s="9"/>
      <c r="FQC57" s="9"/>
      <c r="FQD57" s="9"/>
      <c r="FQE57" s="9"/>
      <c r="FQF57" s="9"/>
      <c r="FQG57" s="9"/>
      <c r="FQH57" s="9"/>
      <c r="FQI57" s="9"/>
      <c r="FQJ57" s="9"/>
      <c r="FQK57" s="9"/>
      <c r="FQL57" s="9"/>
      <c r="FQM57" s="9"/>
      <c r="FQN57" s="9"/>
      <c r="FQO57" s="9"/>
      <c r="FQP57" s="9"/>
      <c r="FQQ57" s="9"/>
      <c r="FQR57" s="9"/>
      <c r="FQS57" s="9"/>
      <c r="FQT57" s="9"/>
      <c r="FQU57" s="9"/>
      <c r="FQV57" s="9"/>
      <c r="FQW57" s="9"/>
      <c r="FQX57" s="9"/>
      <c r="FQY57" s="9"/>
      <c r="FQZ57" s="9"/>
      <c r="FRA57" s="9"/>
      <c r="FRB57" s="9"/>
      <c r="FRC57" s="9"/>
      <c r="FRD57" s="9"/>
      <c r="FRE57" s="9"/>
      <c r="FRF57" s="9"/>
      <c r="FRG57" s="9"/>
      <c r="FRH57" s="9"/>
      <c r="FRI57" s="9"/>
      <c r="FRJ57" s="9"/>
      <c r="FRK57" s="9"/>
      <c r="FRL57" s="9"/>
      <c r="FRM57" s="9"/>
      <c r="FRN57" s="9"/>
      <c r="FRO57" s="9"/>
      <c r="FRP57" s="9"/>
      <c r="FRQ57" s="9"/>
      <c r="FRR57" s="9"/>
      <c r="FRS57" s="9"/>
      <c r="FRT57" s="9"/>
      <c r="FRU57" s="9"/>
      <c r="FRV57" s="9"/>
      <c r="FRW57" s="9"/>
      <c r="FRX57" s="9"/>
      <c r="FRY57" s="9"/>
      <c r="FRZ57" s="9"/>
      <c r="FSA57" s="9"/>
      <c r="FSB57" s="9"/>
      <c r="FSC57" s="9"/>
      <c r="FSD57" s="9"/>
      <c r="FSE57" s="9"/>
      <c r="FSF57" s="9"/>
      <c r="FSG57" s="9"/>
      <c r="FSH57" s="9"/>
      <c r="FSI57" s="9"/>
      <c r="FSJ57" s="9"/>
      <c r="FSK57" s="9"/>
      <c r="FSL57" s="9"/>
      <c r="FSM57" s="9"/>
      <c r="FSN57" s="9"/>
      <c r="FSO57" s="9"/>
      <c r="FSP57" s="9"/>
      <c r="FSQ57" s="9"/>
      <c r="FSR57" s="9"/>
      <c r="FSS57" s="9"/>
      <c r="FST57" s="9"/>
      <c r="FSU57" s="9"/>
      <c r="FSV57" s="9"/>
      <c r="FSW57" s="9"/>
      <c r="FSX57" s="9"/>
      <c r="FSY57" s="9"/>
      <c r="FSZ57" s="9"/>
      <c r="FTA57" s="9"/>
      <c r="FTB57" s="9"/>
      <c r="FTC57" s="9"/>
      <c r="FTD57" s="9"/>
      <c r="FTE57" s="9"/>
      <c r="FTF57" s="9"/>
      <c r="FTG57" s="9"/>
      <c r="FTH57" s="9"/>
      <c r="FTI57" s="9"/>
      <c r="FTJ57" s="9"/>
      <c r="FTK57" s="9"/>
      <c r="FTL57" s="9"/>
      <c r="FTM57" s="9"/>
      <c r="FTN57" s="9"/>
      <c r="FTO57" s="9"/>
      <c r="FTP57" s="9"/>
      <c r="FTQ57" s="9"/>
      <c r="FTR57" s="9"/>
      <c r="FTS57" s="9"/>
      <c r="FTT57" s="9"/>
      <c r="FTU57" s="9"/>
      <c r="FTV57" s="9"/>
      <c r="FTW57" s="9"/>
      <c r="FTX57" s="9"/>
      <c r="FTY57" s="9"/>
      <c r="FTZ57" s="9"/>
      <c r="FUA57" s="9"/>
      <c r="FUB57" s="9"/>
      <c r="FUC57" s="9"/>
      <c r="FUD57" s="9"/>
      <c r="FUE57" s="9"/>
      <c r="FUF57" s="9"/>
      <c r="FUG57" s="9"/>
      <c r="FUH57" s="9"/>
      <c r="FUI57" s="9"/>
      <c r="FUJ57" s="9"/>
      <c r="FUK57" s="9"/>
      <c r="FUL57" s="9"/>
      <c r="FUM57" s="9"/>
      <c r="FUN57" s="9"/>
      <c r="FUO57" s="9"/>
      <c r="FUP57" s="9"/>
      <c r="FUQ57" s="9"/>
      <c r="FUR57" s="9"/>
      <c r="FUS57" s="9"/>
      <c r="FUT57" s="9"/>
      <c r="FUU57" s="9"/>
      <c r="FUV57" s="9"/>
      <c r="FUW57" s="9"/>
      <c r="FUX57" s="9"/>
      <c r="FUY57" s="9"/>
      <c r="FUZ57" s="9"/>
      <c r="FVA57" s="9"/>
      <c r="FVB57" s="9"/>
      <c r="FVC57" s="9"/>
      <c r="FVD57" s="9"/>
      <c r="FVE57" s="9"/>
      <c r="FVF57" s="9"/>
      <c r="FVG57" s="9"/>
      <c r="FVH57" s="9"/>
      <c r="FVI57" s="9"/>
      <c r="FVJ57" s="9"/>
      <c r="FVK57" s="9"/>
      <c r="FVL57" s="9"/>
      <c r="FVM57" s="9"/>
      <c r="FVN57" s="9"/>
      <c r="FVO57" s="9"/>
      <c r="FVP57" s="9"/>
      <c r="FVQ57" s="9"/>
      <c r="FVR57" s="9"/>
      <c r="FVS57" s="9"/>
      <c r="FVT57" s="9"/>
      <c r="FVU57" s="9"/>
      <c r="FVV57" s="9"/>
      <c r="FVW57" s="9"/>
      <c r="FVX57" s="9"/>
      <c r="FVY57" s="9"/>
      <c r="FVZ57" s="9"/>
      <c r="FWA57" s="9"/>
      <c r="FWB57" s="9"/>
      <c r="FWC57" s="9"/>
      <c r="FWD57" s="9"/>
      <c r="FWE57" s="9"/>
      <c r="FWF57" s="9"/>
      <c r="FWG57" s="9"/>
      <c r="FWH57" s="9"/>
      <c r="FWI57" s="9"/>
      <c r="FWJ57" s="9"/>
      <c r="FWK57" s="9"/>
      <c r="FWL57" s="9"/>
      <c r="FWM57" s="9"/>
      <c r="FWN57" s="9"/>
      <c r="FWO57" s="9"/>
      <c r="FWP57" s="9"/>
      <c r="FWQ57" s="9"/>
      <c r="FWR57" s="9"/>
      <c r="FWS57" s="9"/>
      <c r="FWT57" s="9"/>
      <c r="FWU57" s="9"/>
      <c r="FWV57" s="9"/>
      <c r="FWW57" s="9"/>
      <c r="FWX57" s="9"/>
      <c r="FWY57" s="9"/>
      <c r="FWZ57" s="9"/>
      <c r="FXA57" s="9"/>
      <c r="FXB57" s="9"/>
      <c r="FXC57" s="9"/>
      <c r="FXD57" s="9"/>
      <c r="FXE57" s="9"/>
      <c r="FXF57" s="9"/>
      <c r="FXG57" s="9"/>
      <c r="FXH57" s="9"/>
      <c r="FXI57" s="9"/>
      <c r="FXJ57" s="9"/>
      <c r="FXK57" s="9"/>
      <c r="FXL57" s="9"/>
      <c r="FXM57" s="9"/>
      <c r="FXN57" s="9"/>
      <c r="FXO57" s="9"/>
      <c r="FXP57" s="9"/>
      <c r="FXQ57" s="9"/>
      <c r="FXR57" s="9"/>
      <c r="FXS57" s="9"/>
      <c r="FXT57" s="9"/>
      <c r="FXU57" s="9"/>
      <c r="FXV57" s="9"/>
      <c r="FXW57" s="9"/>
      <c r="FXX57" s="9"/>
      <c r="FXY57" s="9"/>
      <c r="FXZ57" s="9"/>
      <c r="FYA57" s="9"/>
      <c r="FYB57" s="9"/>
      <c r="FYC57" s="9"/>
      <c r="FYD57" s="9"/>
      <c r="FYE57" s="9"/>
      <c r="FYF57" s="9"/>
      <c r="FYG57" s="9"/>
      <c r="FYH57" s="9"/>
      <c r="FYI57" s="9"/>
      <c r="FYJ57" s="9"/>
      <c r="FYK57" s="9"/>
      <c r="FYL57" s="9"/>
      <c r="FYM57" s="9"/>
      <c r="FYN57" s="9"/>
      <c r="FYO57" s="9"/>
      <c r="FYP57" s="9"/>
      <c r="FYQ57" s="9"/>
      <c r="FYR57" s="9"/>
      <c r="FYS57" s="9"/>
      <c r="FYT57" s="9"/>
      <c r="FYU57" s="9"/>
      <c r="FYV57" s="9"/>
      <c r="FYW57" s="9"/>
      <c r="FYX57" s="9"/>
      <c r="FYY57" s="9"/>
      <c r="FYZ57" s="9"/>
      <c r="FZA57" s="9"/>
      <c r="FZB57" s="9"/>
      <c r="FZC57" s="9"/>
      <c r="FZD57" s="9"/>
      <c r="FZE57" s="9"/>
      <c r="FZF57" s="9"/>
      <c r="FZG57" s="9"/>
      <c r="FZH57" s="9"/>
      <c r="FZI57" s="9"/>
      <c r="FZJ57" s="9"/>
      <c r="FZK57" s="9"/>
      <c r="FZL57" s="9"/>
      <c r="FZM57" s="9"/>
      <c r="FZN57" s="9"/>
      <c r="FZO57" s="9"/>
      <c r="FZP57" s="9"/>
      <c r="FZQ57" s="9"/>
      <c r="FZR57" s="9"/>
      <c r="FZS57" s="9"/>
      <c r="FZT57" s="9"/>
      <c r="FZU57" s="9"/>
      <c r="FZV57" s="9"/>
      <c r="FZW57" s="9"/>
      <c r="FZX57" s="9"/>
      <c r="FZY57" s="9"/>
      <c r="FZZ57" s="9"/>
      <c r="GAA57" s="9"/>
      <c r="GAB57" s="9"/>
      <c r="GAC57" s="9"/>
      <c r="GAD57" s="9"/>
      <c r="GAE57" s="9"/>
      <c r="GAF57" s="9"/>
      <c r="GAG57" s="9"/>
      <c r="GAH57" s="9"/>
      <c r="GAI57" s="9"/>
      <c r="GAJ57" s="9"/>
      <c r="GAK57" s="9"/>
      <c r="GAL57" s="9"/>
      <c r="GAM57" s="9"/>
      <c r="GAN57" s="9"/>
      <c r="GAO57" s="9"/>
      <c r="GAP57" s="9"/>
      <c r="GAQ57" s="9"/>
      <c r="GAR57" s="9"/>
      <c r="GAS57" s="9"/>
      <c r="GAT57" s="9"/>
      <c r="GAU57" s="9"/>
      <c r="GAV57" s="9"/>
      <c r="GAW57" s="9"/>
      <c r="GAX57" s="9"/>
      <c r="GAY57" s="9"/>
      <c r="GAZ57" s="9"/>
      <c r="GBA57" s="9"/>
      <c r="GBB57" s="9"/>
      <c r="GBC57" s="9"/>
      <c r="GBD57" s="9"/>
      <c r="GBE57" s="9"/>
      <c r="GBF57" s="9"/>
      <c r="GBG57" s="9"/>
      <c r="GBH57" s="9"/>
      <c r="GBI57" s="9"/>
      <c r="GBJ57" s="9"/>
      <c r="GBK57" s="9"/>
      <c r="GBL57" s="9"/>
      <c r="GBM57" s="9"/>
      <c r="GBN57" s="9"/>
      <c r="GBO57" s="9"/>
      <c r="GBP57" s="9"/>
      <c r="GBQ57" s="9"/>
      <c r="GBR57" s="9"/>
      <c r="GBS57" s="9"/>
      <c r="GBT57" s="9"/>
      <c r="GBU57" s="9"/>
      <c r="GBV57" s="9"/>
      <c r="GBW57" s="9"/>
      <c r="GBX57" s="9"/>
      <c r="GBY57" s="9"/>
      <c r="GBZ57" s="9"/>
      <c r="GCA57" s="9"/>
      <c r="GCB57" s="9"/>
      <c r="GCC57" s="9"/>
      <c r="GCD57" s="9"/>
      <c r="GCE57" s="9"/>
      <c r="GCF57" s="9"/>
      <c r="GCG57" s="9"/>
      <c r="GCH57" s="9"/>
      <c r="GCI57" s="9"/>
      <c r="GCJ57" s="9"/>
      <c r="GCK57" s="9"/>
      <c r="GCL57" s="9"/>
      <c r="GCM57" s="9"/>
      <c r="GCN57" s="9"/>
      <c r="GCO57" s="9"/>
      <c r="GCP57" s="9"/>
      <c r="GCQ57" s="9"/>
      <c r="GCR57" s="9"/>
      <c r="GCS57" s="9"/>
      <c r="GCT57" s="9"/>
      <c r="GCU57" s="9"/>
      <c r="GCV57" s="9"/>
      <c r="GCW57" s="9"/>
      <c r="GCX57" s="9"/>
      <c r="GCY57" s="9"/>
      <c r="GCZ57" s="9"/>
      <c r="GDA57" s="9"/>
      <c r="GDB57" s="9"/>
      <c r="GDC57" s="9"/>
      <c r="GDD57" s="9"/>
      <c r="GDE57" s="9"/>
      <c r="GDF57" s="9"/>
      <c r="GDG57" s="9"/>
      <c r="GDH57" s="9"/>
      <c r="GDI57" s="9"/>
      <c r="GDJ57" s="9"/>
      <c r="GDK57" s="9"/>
      <c r="GDL57" s="9"/>
      <c r="GDM57" s="9"/>
      <c r="GDN57" s="9"/>
      <c r="GDO57" s="9"/>
      <c r="GDP57" s="9"/>
      <c r="GDQ57" s="9"/>
      <c r="GDR57" s="9"/>
      <c r="GDS57" s="9"/>
      <c r="GDT57" s="9"/>
      <c r="GDU57" s="9"/>
      <c r="GDV57" s="9"/>
      <c r="GDW57" s="9"/>
      <c r="GDX57" s="9"/>
      <c r="GDY57" s="9"/>
      <c r="GDZ57" s="9"/>
      <c r="GEA57" s="9"/>
      <c r="GEB57" s="9"/>
      <c r="GEC57" s="9"/>
      <c r="GED57" s="9"/>
      <c r="GEE57" s="9"/>
      <c r="GEF57" s="9"/>
      <c r="GEG57" s="9"/>
      <c r="GEH57" s="9"/>
      <c r="GEI57" s="9"/>
      <c r="GEJ57" s="9"/>
      <c r="GEK57" s="9"/>
      <c r="GEL57" s="9"/>
      <c r="GEM57" s="9"/>
      <c r="GEN57" s="9"/>
      <c r="GEO57" s="9"/>
      <c r="GEP57" s="9"/>
      <c r="GEQ57" s="9"/>
      <c r="GER57" s="9"/>
      <c r="GES57" s="9"/>
      <c r="GET57" s="9"/>
      <c r="GEU57" s="9"/>
      <c r="GEV57" s="9"/>
      <c r="GEW57" s="9"/>
      <c r="GEX57" s="9"/>
      <c r="GEY57" s="9"/>
      <c r="GEZ57" s="9"/>
      <c r="GFA57" s="9"/>
      <c r="GFB57" s="9"/>
      <c r="GFC57" s="9"/>
      <c r="GFD57" s="9"/>
      <c r="GFE57" s="9"/>
      <c r="GFF57" s="9"/>
      <c r="GFG57" s="9"/>
      <c r="GFH57" s="9"/>
      <c r="GFI57" s="9"/>
      <c r="GFJ57" s="9"/>
      <c r="GFK57" s="9"/>
      <c r="GFL57" s="9"/>
      <c r="GFM57" s="9"/>
      <c r="GFN57" s="9"/>
      <c r="GFO57" s="9"/>
      <c r="GFP57" s="9"/>
      <c r="GFQ57" s="9"/>
      <c r="GFR57" s="9"/>
      <c r="GFS57" s="9"/>
      <c r="GFT57" s="9"/>
      <c r="GFU57" s="9"/>
      <c r="GFV57" s="9"/>
      <c r="GFW57" s="9"/>
      <c r="GFX57" s="9"/>
      <c r="GFY57" s="9"/>
      <c r="GFZ57" s="9"/>
      <c r="GGA57" s="9"/>
      <c r="GGB57" s="9"/>
      <c r="GGC57" s="9"/>
      <c r="GGD57" s="9"/>
      <c r="GGE57" s="9"/>
      <c r="GGF57" s="9"/>
      <c r="GGG57" s="9"/>
      <c r="GGH57" s="9"/>
      <c r="GGI57" s="9"/>
      <c r="GGJ57" s="9"/>
      <c r="GGK57" s="9"/>
      <c r="GGL57" s="9"/>
      <c r="GGM57" s="9"/>
      <c r="GGN57" s="9"/>
      <c r="GGO57" s="9"/>
      <c r="GGP57" s="9"/>
      <c r="GGQ57" s="9"/>
      <c r="GGR57" s="9"/>
      <c r="GGS57" s="9"/>
      <c r="GGT57" s="9"/>
      <c r="GGU57" s="9"/>
      <c r="GGV57" s="9"/>
      <c r="GGW57" s="9"/>
      <c r="GGX57" s="9"/>
      <c r="GGY57" s="9"/>
      <c r="GGZ57" s="9"/>
      <c r="GHA57" s="9"/>
      <c r="GHB57" s="9"/>
      <c r="GHC57" s="9"/>
      <c r="GHD57" s="9"/>
      <c r="GHE57" s="9"/>
      <c r="GHF57" s="9"/>
      <c r="GHG57" s="9"/>
      <c r="GHH57" s="9"/>
      <c r="GHI57" s="9"/>
      <c r="GHJ57" s="9"/>
      <c r="GHK57" s="9"/>
      <c r="GHL57" s="9"/>
      <c r="GHM57" s="9"/>
      <c r="GHN57" s="9"/>
      <c r="GHO57" s="9"/>
      <c r="GHP57" s="9"/>
      <c r="GHQ57" s="9"/>
      <c r="GHR57" s="9"/>
      <c r="GHS57" s="9"/>
      <c r="GHT57" s="9"/>
      <c r="GHU57" s="9"/>
      <c r="GHV57" s="9"/>
      <c r="GHW57" s="9"/>
      <c r="GHX57" s="9"/>
      <c r="GHY57" s="9"/>
      <c r="GHZ57" s="9"/>
      <c r="GIA57" s="9"/>
      <c r="GIB57" s="9"/>
      <c r="GIC57" s="9"/>
      <c r="GID57" s="9"/>
      <c r="GIE57" s="9"/>
      <c r="GIF57" s="9"/>
      <c r="GIG57" s="9"/>
      <c r="GIH57" s="9"/>
      <c r="GII57" s="9"/>
      <c r="GIJ57" s="9"/>
      <c r="GIK57" s="9"/>
      <c r="GIL57" s="9"/>
      <c r="GIM57" s="9"/>
      <c r="GIN57" s="9"/>
      <c r="GIO57" s="9"/>
      <c r="GIP57" s="9"/>
      <c r="GIQ57" s="9"/>
      <c r="GIR57" s="9"/>
      <c r="GIS57" s="9"/>
      <c r="GIT57" s="9"/>
      <c r="GIU57" s="9"/>
      <c r="GIV57" s="9"/>
      <c r="GIW57" s="9"/>
      <c r="GIX57" s="9"/>
      <c r="GIY57" s="9"/>
      <c r="GIZ57" s="9"/>
      <c r="GJA57" s="9"/>
      <c r="GJB57" s="9"/>
      <c r="GJC57" s="9"/>
      <c r="GJD57" s="9"/>
      <c r="GJE57" s="9"/>
      <c r="GJF57" s="9"/>
      <c r="GJG57" s="9"/>
      <c r="GJH57" s="9"/>
      <c r="GJI57" s="9"/>
      <c r="GJJ57" s="9"/>
      <c r="GJK57" s="9"/>
      <c r="GJL57" s="9"/>
      <c r="GJM57" s="9"/>
      <c r="GJN57" s="9"/>
      <c r="GJO57" s="9"/>
      <c r="GJP57" s="9"/>
      <c r="GJQ57" s="9"/>
      <c r="GJR57" s="9"/>
      <c r="GJS57" s="9"/>
      <c r="GJT57" s="9"/>
      <c r="GJU57" s="9"/>
      <c r="GJV57" s="9"/>
      <c r="GJW57" s="9"/>
      <c r="GJX57" s="9"/>
      <c r="GJY57" s="9"/>
      <c r="GJZ57" s="9"/>
      <c r="GKA57" s="9"/>
      <c r="GKB57" s="9"/>
      <c r="GKC57" s="9"/>
      <c r="GKD57" s="9"/>
      <c r="GKE57" s="9"/>
      <c r="GKF57" s="9"/>
      <c r="GKG57" s="9"/>
      <c r="GKH57" s="9"/>
      <c r="GKI57" s="9"/>
      <c r="GKJ57" s="9"/>
      <c r="GKK57" s="9"/>
      <c r="GKL57" s="9"/>
      <c r="GKM57" s="9"/>
      <c r="GKN57" s="9"/>
      <c r="GKO57" s="9"/>
      <c r="GKP57" s="9"/>
      <c r="GKQ57" s="9"/>
      <c r="GKR57" s="9"/>
      <c r="GKS57" s="9"/>
      <c r="GKT57" s="9"/>
      <c r="GKU57" s="9"/>
      <c r="GKV57" s="9"/>
      <c r="GKW57" s="9"/>
      <c r="GKX57" s="9"/>
      <c r="GKY57" s="9"/>
      <c r="GKZ57" s="9"/>
      <c r="GLA57" s="9"/>
      <c r="GLB57" s="9"/>
      <c r="GLC57" s="9"/>
      <c r="GLD57" s="9"/>
      <c r="GLE57" s="9"/>
      <c r="GLF57" s="9"/>
      <c r="GLG57" s="9"/>
      <c r="GLH57" s="9"/>
      <c r="GLI57" s="9"/>
      <c r="GLJ57" s="9"/>
      <c r="GLK57" s="9"/>
      <c r="GLL57" s="9"/>
      <c r="GLM57" s="9"/>
      <c r="GLN57" s="9"/>
      <c r="GLO57" s="9"/>
      <c r="GLP57" s="9"/>
      <c r="GLQ57" s="9"/>
      <c r="GLR57" s="9"/>
      <c r="GLS57" s="9"/>
      <c r="GLT57" s="9"/>
      <c r="GLU57" s="9"/>
      <c r="GLV57" s="9"/>
      <c r="GLW57" s="9"/>
      <c r="GLX57" s="9"/>
      <c r="GLY57" s="9"/>
      <c r="GLZ57" s="9"/>
      <c r="GMA57" s="9"/>
      <c r="GMB57" s="9"/>
      <c r="GMC57" s="9"/>
      <c r="GMD57" s="9"/>
      <c r="GME57" s="9"/>
      <c r="GMF57" s="9"/>
      <c r="GMG57" s="9"/>
      <c r="GMH57" s="9"/>
      <c r="GMI57" s="9"/>
      <c r="GMJ57" s="9"/>
      <c r="GMK57" s="9"/>
      <c r="GML57" s="9"/>
      <c r="GMM57" s="9"/>
      <c r="GMN57" s="9"/>
      <c r="GMO57" s="9"/>
      <c r="GMP57" s="9"/>
      <c r="GMQ57" s="9"/>
      <c r="GMR57" s="9"/>
      <c r="GMS57" s="9"/>
      <c r="GMT57" s="9"/>
      <c r="GMU57" s="9"/>
      <c r="GMV57" s="9"/>
      <c r="GMW57" s="9"/>
      <c r="GMX57" s="9"/>
      <c r="GMY57" s="9"/>
      <c r="GMZ57" s="9"/>
      <c r="GNA57" s="9"/>
      <c r="GNB57" s="9"/>
      <c r="GNC57" s="9"/>
      <c r="GND57" s="9"/>
      <c r="GNE57" s="9"/>
      <c r="GNF57" s="9"/>
      <c r="GNG57" s="9"/>
      <c r="GNH57" s="9"/>
      <c r="GNI57" s="9"/>
      <c r="GNJ57" s="9"/>
      <c r="GNK57" s="9"/>
      <c r="GNL57" s="9"/>
      <c r="GNM57" s="9"/>
      <c r="GNN57" s="9"/>
      <c r="GNO57" s="9"/>
      <c r="GNP57" s="9"/>
      <c r="GNQ57" s="9"/>
      <c r="GNR57" s="9"/>
      <c r="GNS57" s="9"/>
      <c r="GNT57" s="9"/>
      <c r="GNU57" s="9"/>
      <c r="GNV57" s="9"/>
      <c r="GNW57" s="9"/>
      <c r="GNX57" s="9"/>
      <c r="GNY57" s="9"/>
      <c r="GNZ57" s="9"/>
      <c r="GOA57" s="9"/>
      <c r="GOB57" s="9"/>
      <c r="GOC57" s="9"/>
      <c r="GOD57" s="9"/>
      <c r="GOE57" s="9"/>
      <c r="GOF57" s="9"/>
      <c r="GOG57" s="9"/>
      <c r="GOH57" s="9"/>
      <c r="GOI57" s="9"/>
      <c r="GOJ57" s="9"/>
      <c r="GOK57" s="9"/>
      <c r="GOL57" s="9"/>
      <c r="GOM57" s="9"/>
      <c r="GON57" s="9"/>
      <c r="GOO57" s="9"/>
      <c r="GOP57" s="9"/>
      <c r="GOQ57" s="9"/>
      <c r="GOR57" s="9"/>
      <c r="GOS57" s="9"/>
      <c r="GOT57" s="9"/>
      <c r="GOU57" s="9"/>
      <c r="GOV57" s="9"/>
      <c r="GOW57" s="9"/>
      <c r="GOX57" s="9"/>
      <c r="GOY57" s="9"/>
      <c r="GOZ57" s="9"/>
      <c r="GPA57" s="9"/>
      <c r="GPB57" s="9"/>
      <c r="GPC57" s="9"/>
      <c r="GPD57" s="9"/>
      <c r="GPE57" s="9"/>
      <c r="GPF57" s="9"/>
      <c r="GPG57" s="9"/>
      <c r="GPH57" s="9"/>
      <c r="GPI57" s="9"/>
      <c r="GPJ57" s="9"/>
      <c r="GPK57" s="9"/>
      <c r="GPL57" s="9"/>
      <c r="GPM57" s="9"/>
      <c r="GPN57" s="9"/>
      <c r="GPO57" s="9"/>
      <c r="GPP57" s="9"/>
      <c r="GPQ57" s="9"/>
      <c r="GPR57" s="9"/>
      <c r="GPS57" s="9"/>
      <c r="GPT57" s="9"/>
      <c r="GPU57" s="9"/>
      <c r="GPV57" s="9"/>
      <c r="GPW57" s="9"/>
      <c r="GPX57" s="9"/>
      <c r="GPY57" s="9"/>
      <c r="GPZ57" s="9"/>
      <c r="GQA57" s="9"/>
      <c r="GQB57" s="9"/>
      <c r="GQC57" s="9"/>
      <c r="GQD57" s="9"/>
      <c r="GQE57" s="9"/>
      <c r="GQF57" s="9"/>
      <c r="GQG57" s="9"/>
      <c r="GQH57" s="9"/>
      <c r="GQI57" s="9"/>
      <c r="GQJ57" s="9"/>
      <c r="GQK57" s="9"/>
      <c r="GQL57" s="9"/>
      <c r="GQM57" s="9"/>
      <c r="GQN57" s="9"/>
      <c r="GQO57" s="9"/>
      <c r="GQP57" s="9"/>
      <c r="GQQ57" s="9"/>
      <c r="GQR57" s="9"/>
      <c r="GQS57" s="9"/>
      <c r="GQT57" s="9"/>
      <c r="GQU57" s="9"/>
      <c r="GQV57" s="9"/>
      <c r="GQW57" s="9"/>
      <c r="GQX57" s="9"/>
      <c r="GQY57" s="9"/>
      <c r="GQZ57" s="9"/>
      <c r="GRA57" s="9"/>
      <c r="GRB57" s="9"/>
      <c r="GRC57" s="9"/>
      <c r="GRD57" s="9"/>
      <c r="GRE57" s="9"/>
      <c r="GRF57" s="9"/>
      <c r="GRG57" s="9"/>
      <c r="GRH57" s="9"/>
      <c r="GRI57" s="9"/>
      <c r="GRJ57" s="9"/>
      <c r="GRK57" s="9"/>
      <c r="GRL57" s="9"/>
      <c r="GRM57" s="9"/>
      <c r="GRN57" s="9"/>
      <c r="GRO57" s="9"/>
      <c r="GRP57" s="9"/>
      <c r="GRQ57" s="9"/>
      <c r="GRR57" s="9"/>
      <c r="GRS57" s="9"/>
      <c r="GRT57" s="9"/>
      <c r="GRU57" s="9"/>
      <c r="GRV57" s="9"/>
      <c r="GRW57" s="9"/>
      <c r="GRX57" s="9"/>
      <c r="GRY57" s="9"/>
      <c r="GRZ57" s="9"/>
      <c r="GSA57" s="9"/>
      <c r="GSB57" s="9"/>
      <c r="GSC57" s="9"/>
      <c r="GSD57" s="9"/>
      <c r="GSE57" s="9"/>
      <c r="GSF57" s="9"/>
      <c r="GSG57" s="9"/>
      <c r="GSH57" s="9"/>
      <c r="GSI57" s="9"/>
      <c r="GSJ57" s="9"/>
      <c r="GSK57" s="9"/>
      <c r="GSL57" s="9"/>
      <c r="GSM57" s="9"/>
      <c r="GSN57" s="9"/>
      <c r="GSO57" s="9"/>
      <c r="GSP57" s="9"/>
      <c r="GSQ57" s="9"/>
      <c r="GSR57" s="9"/>
      <c r="GSS57" s="9"/>
      <c r="GST57" s="9"/>
      <c r="GSU57" s="9"/>
      <c r="GSV57" s="9"/>
      <c r="GSW57" s="9"/>
      <c r="GSX57" s="9"/>
      <c r="GSY57" s="9"/>
      <c r="GSZ57" s="9"/>
      <c r="GTA57" s="9"/>
      <c r="GTB57" s="9"/>
      <c r="GTC57" s="9"/>
      <c r="GTD57" s="9"/>
      <c r="GTE57" s="9"/>
      <c r="GTF57" s="9"/>
      <c r="GTG57" s="9"/>
      <c r="GTH57" s="9"/>
      <c r="GTI57" s="9"/>
      <c r="GTJ57" s="9"/>
      <c r="GTK57" s="9"/>
      <c r="GTL57" s="9"/>
      <c r="GTM57" s="9"/>
      <c r="GTN57" s="9"/>
      <c r="GTO57" s="9"/>
      <c r="GTP57" s="9"/>
      <c r="GTQ57" s="9"/>
      <c r="GTR57" s="9"/>
      <c r="GTS57" s="9"/>
      <c r="GTT57" s="9"/>
      <c r="GTU57" s="9"/>
      <c r="GTV57" s="9"/>
      <c r="GTW57" s="9"/>
      <c r="GTX57" s="9"/>
      <c r="GTY57" s="9"/>
      <c r="GTZ57" s="9"/>
      <c r="GUA57" s="9"/>
      <c r="GUB57" s="9"/>
      <c r="GUC57" s="9"/>
      <c r="GUD57" s="9"/>
      <c r="GUE57" s="9"/>
      <c r="GUF57" s="9"/>
      <c r="GUG57" s="9"/>
      <c r="GUH57" s="9"/>
      <c r="GUI57" s="9"/>
      <c r="GUJ57" s="9"/>
      <c r="GUK57" s="9"/>
      <c r="GUL57" s="9"/>
      <c r="GUM57" s="9"/>
      <c r="GUN57" s="9"/>
      <c r="GUO57" s="9"/>
      <c r="GUP57" s="9"/>
      <c r="GUQ57" s="9"/>
      <c r="GUR57" s="9"/>
      <c r="GUS57" s="9"/>
      <c r="GUT57" s="9"/>
      <c r="GUU57" s="9"/>
      <c r="GUV57" s="9"/>
      <c r="GUW57" s="9"/>
      <c r="GUX57" s="9"/>
      <c r="GUY57" s="9"/>
      <c r="GUZ57" s="9"/>
      <c r="GVA57" s="9"/>
      <c r="GVB57" s="9"/>
      <c r="GVC57" s="9"/>
      <c r="GVD57" s="9"/>
      <c r="GVE57" s="9"/>
      <c r="GVF57" s="9"/>
      <c r="GVG57" s="9"/>
      <c r="GVH57" s="9"/>
      <c r="GVI57" s="9"/>
      <c r="GVJ57" s="9"/>
      <c r="GVK57" s="9"/>
      <c r="GVL57" s="9"/>
      <c r="GVM57" s="9"/>
      <c r="GVN57" s="9"/>
      <c r="GVO57" s="9"/>
      <c r="GVP57" s="9"/>
      <c r="GVQ57" s="9"/>
      <c r="GVR57" s="9"/>
      <c r="GVS57" s="9"/>
      <c r="GVT57" s="9"/>
      <c r="GVU57" s="9"/>
      <c r="GVV57" s="9"/>
      <c r="GVW57" s="9"/>
      <c r="GVX57" s="9"/>
      <c r="GVY57" s="9"/>
      <c r="GVZ57" s="9"/>
      <c r="GWA57" s="9"/>
      <c r="GWB57" s="9"/>
      <c r="GWC57" s="9"/>
      <c r="GWD57" s="9"/>
      <c r="GWE57" s="9"/>
      <c r="GWF57" s="9"/>
      <c r="GWG57" s="9"/>
      <c r="GWH57" s="9"/>
      <c r="GWI57" s="9"/>
      <c r="GWJ57" s="9"/>
      <c r="GWK57" s="9"/>
      <c r="GWL57" s="9"/>
      <c r="GWM57" s="9"/>
      <c r="GWN57" s="9"/>
      <c r="GWO57" s="9"/>
      <c r="GWP57" s="9"/>
      <c r="GWQ57" s="9"/>
      <c r="GWR57" s="9"/>
      <c r="GWS57" s="9"/>
      <c r="GWT57" s="9"/>
      <c r="GWU57" s="9"/>
      <c r="GWV57" s="9"/>
      <c r="GWW57" s="9"/>
      <c r="GWX57" s="9"/>
      <c r="GWY57" s="9"/>
      <c r="GWZ57" s="9"/>
      <c r="GXA57" s="9"/>
      <c r="GXB57" s="9"/>
      <c r="GXC57" s="9"/>
      <c r="GXD57" s="9"/>
      <c r="GXE57" s="9"/>
      <c r="GXF57" s="9"/>
      <c r="GXG57" s="9"/>
      <c r="GXH57" s="9"/>
      <c r="GXI57" s="9"/>
      <c r="GXJ57" s="9"/>
      <c r="GXK57" s="9"/>
      <c r="GXL57" s="9"/>
      <c r="GXM57" s="9"/>
      <c r="GXN57" s="9"/>
      <c r="GXO57" s="9"/>
      <c r="GXP57" s="9"/>
      <c r="GXQ57" s="9"/>
      <c r="GXR57" s="9"/>
      <c r="GXS57" s="9"/>
      <c r="GXT57" s="9"/>
      <c r="GXU57" s="9"/>
      <c r="GXV57" s="9"/>
      <c r="GXW57" s="9"/>
      <c r="GXX57" s="9"/>
      <c r="GXY57" s="9"/>
      <c r="GXZ57" s="9"/>
      <c r="GYA57" s="9"/>
      <c r="GYB57" s="9"/>
      <c r="GYC57" s="9"/>
      <c r="GYD57" s="9"/>
      <c r="GYE57" s="9"/>
      <c r="GYF57" s="9"/>
      <c r="GYG57" s="9"/>
      <c r="GYH57" s="9"/>
      <c r="GYI57" s="9"/>
      <c r="GYJ57" s="9"/>
      <c r="GYK57" s="9"/>
      <c r="GYL57" s="9"/>
      <c r="GYM57" s="9"/>
      <c r="GYN57" s="9"/>
      <c r="GYO57" s="9"/>
      <c r="GYP57" s="9"/>
      <c r="GYQ57" s="9"/>
      <c r="GYR57" s="9"/>
      <c r="GYS57" s="9"/>
      <c r="GYT57" s="9"/>
      <c r="GYU57" s="9"/>
      <c r="GYV57" s="9"/>
      <c r="GYW57" s="9"/>
      <c r="GYX57" s="9"/>
      <c r="GYY57" s="9"/>
      <c r="GYZ57" s="9"/>
      <c r="GZA57" s="9"/>
      <c r="GZB57" s="9"/>
      <c r="GZC57" s="9"/>
      <c r="GZD57" s="9"/>
      <c r="GZE57" s="9"/>
      <c r="GZF57" s="9"/>
      <c r="GZG57" s="9"/>
      <c r="GZH57" s="9"/>
      <c r="GZI57" s="9"/>
      <c r="GZJ57" s="9"/>
      <c r="GZK57" s="9"/>
      <c r="GZL57" s="9"/>
      <c r="GZM57" s="9"/>
      <c r="GZN57" s="9"/>
      <c r="GZO57" s="9"/>
      <c r="GZP57" s="9"/>
      <c r="GZQ57" s="9"/>
      <c r="GZR57" s="9"/>
      <c r="GZS57" s="9"/>
      <c r="GZT57" s="9"/>
      <c r="GZU57" s="9"/>
      <c r="GZV57" s="9"/>
      <c r="GZW57" s="9"/>
      <c r="GZX57" s="9"/>
      <c r="GZY57" s="9"/>
      <c r="GZZ57" s="9"/>
      <c r="HAA57" s="9"/>
      <c r="HAB57" s="9"/>
      <c r="HAC57" s="9"/>
      <c r="HAD57" s="9"/>
      <c r="HAE57" s="9"/>
      <c r="HAF57" s="9"/>
      <c r="HAG57" s="9"/>
      <c r="HAH57" s="9"/>
      <c r="HAI57" s="9"/>
      <c r="HAJ57" s="9"/>
      <c r="HAK57" s="9"/>
      <c r="HAL57" s="9"/>
      <c r="HAM57" s="9"/>
      <c r="HAN57" s="9"/>
      <c r="HAO57" s="9"/>
      <c r="HAP57" s="9"/>
      <c r="HAQ57" s="9"/>
      <c r="HAR57" s="9"/>
      <c r="HAS57" s="9"/>
      <c r="HAT57" s="9"/>
      <c r="HAU57" s="9"/>
      <c r="HAV57" s="9"/>
      <c r="HAW57" s="9"/>
      <c r="HAX57" s="9"/>
      <c r="HAY57" s="9"/>
      <c r="HAZ57" s="9"/>
      <c r="HBA57" s="9"/>
      <c r="HBB57" s="9"/>
      <c r="HBC57" s="9"/>
      <c r="HBD57" s="9"/>
      <c r="HBE57" s="9"/>
      <c r="HBF57" s="9"/>
      <c r="HBG57" s="9"/>
      <c r="HBH57" s="9"/>
      <c r="HBI57" s="9"/>
      <c r="HBJ57" s="9"/>
      <c r="HBK57" s="9"/>
      <c r="HBL57" s="9"/>
      <c r="HBM57" s="9"/>
      <c r="HBN57" s="9"/>
      <c r="HBO57" s="9"/>
      <c r="HBP57" s="9"/>
      <c r="HBQ57" s="9"/>
      <c r="HBR57" s="9"/>
      <c r="HBS57" s="9"/>
      <c r="HBT57" s="9"/>
      <c r="HBU57" s="9"/>
      <c r="HBV57" s="9"/>
      <c r="HBW57" s="9"/>
      <c r="HBX57" s="9"/>
      <c r="HBY57" s="9"/>
      <c r="HBZ57" s="9"/>
      <c r="HCA57" s="9"/>
      <c r="HCB57" s="9"/>
      <c r="HCC57" s="9"/>
      <c r="HCD57" s="9"/>
      <c r="HCE57" s="9"/>
      <c r="HCF57" s="9"/>
      <c r="HCG57" s="9"/>
      <c r="HCH57" s="9"/>
      <c r="HCI57" s="9"/>
      <c r="HCJ57" s="9"/>
      <c r="HCK57" s="9"/>
      <c r="HCL57" s="9"/>
      <c r="HCM57" s="9"/>
      <c r="HCN57" s="9"/>
      <c r="HCO57" s="9"/>
      <c r="HCP57" s="9"/>
      <c r="HCQ57" s="9"/>
      <c r="HCR57" s="9"/>
      <c r="HCS57" s="9"/>
      <c r="HCT57" s="9"/>
      <c r="HCU57" s="9"/>
      <c r="HCV57" s="9"/>
      <c r="HCW57" s="9"/>
      <c r="HCX57" s="9"/>
      <c r="HCY57" s="9"/>
      <c r="HCZ57" s="9"/>
      <c r="HDA57" s="9"/>
      <c r="HDB57" s="9"/>
      <c r="HDC57" s="9"/>
      <c r="HDD57" s="9"/>
      <c r="HDE57" s="9"/>
      <c r="HDF57" s="9"/>
      <c r="HDG57" s="9"/>
      <c r="HDH57" s="9"/>
      <c r="HDI57" s="9"/>
      <c r="HDJ57" s="9"/>
      <c r="HDK57" s="9"/>
      <c r="HDL57" s="9"/>
      <c r="HDM57" s="9"/>
      <c r="HDN57" s="9"/>
      <c r="HDO57" s="9"/>
      <c r="HDP57" s="9"/>
      <c r="HDQ57" s="9"/>
      <c r="HDR57" s="9"/>
      <c r="HDS57" s="9"/>
      <c r="HDT57" s="9"/>
      <c r="HDU57" s="9"/>
      <c r="HDV57" s="9"/>
      <c r="HDW57" s="9"/>
      <c r="HDX57" s="9"/>
      <c r="HDY57" s="9"/>
      <c r="HDZ57" s="9"/>
      <c r="HEA57" s="9"/>
      <c r="HEB57" s="9"/>
      <c r="HEC57" s="9"/>
      <c r="HED57" s="9"/>
      <c r="HEE57" s="9"/>
      <c r="HEF57" s="9"/>
      <c r="HEG57" s="9"/>
      <c r="HEH57" s="9"/>
      <c r="HEI57" s="9"/>
      <c r="HEJ57" s="9"/>
      <c r="HEK57" s="9"/>
      <c r="HEL57" s="9"/>
      <c r="HEM57" s="9"/>
      <c r="HEN57" s="9"/>
      <c r="HEO57" s="9"/>
      <c r="HEP57" s="9"/>
      <c r="HEQ57" s="9"/>
      <c r="HER57" s="9"/>
      <c r="HES57" s="9"/>
      <c r="HET57" s="9"/>
      <c r="HEU57" s="9"/>
      <c r="HEV57" s="9"/>
      <c r="HEW57" s="9"/>
      <c r="HEX57" s="9"/>
      <c r="HEY57" s="9"/>
      <c r="HEZ57" s="9"/>
      <c r="HFA57" s="9"/>
      <c r="HFB57" s="9"/>
      <c r="HFC57" s="9"/>
      <c r="HFD57" s="9"/>
      <c r="HFE57" s="9"/>
      <c r="HFF57" s="9"/>
      <c r="HFG57" s="9"/>
      <c r="HFH57" s="9"/>
      <c r="HFI57" s="9"/>
      <c r="HFJ57" s="9"/>
      <c r="HFK57" s="9"/>
      <c r="HFL57" s="9"/>
      <c r="HFM57" s="9"/>
      <c r="HFN57" s="9"/>
      <c r="HFO57" s="9"/>
      <c r="HFP57" s="9"/>
      <c r="HFQ57" s="9"/>
      <c r="HFR57" s="9"/>
      <c r="HFS57" s="9"/>
      <c r="HFT57" s="9"/>
      <c r="HFU57" s="9"/>
      <c r="HFV57" s="9"/>
      <c r="HFW57" s="9"/>
      <c r="HFX57" s="9"/>
      <c r="HFY57" s="9"/>
      <c r="HFZ57" s="9"/>
      <c r="HGA57" s="9"/>
      <c r="HGB57" s="9"/>
      <c r="HGC57" s="9"/>
      <c r="HGD57" s="9"/>
      <c r="HGE57" s="9"/>
      <c r="HGF57" s="9"/>
      <c r="HGG57" s="9"/>
      <c r="HGH57" s="9"/>
      <c r="HGI57" s="9"/>
      <c r="HGJ57" s="9"/>
      <c r="HGK57" s="9"/>
      <c r="HGL57" s="9"/>
      <c r="HGM57" s="9"/>
      <c r="HGN57" s="9"/>
      <c r="HGO57" s="9"/>
      <c r="HGP57" s="9"/>
      <c r="HGQ57" s="9"/>
      <c r="HGR57" s="9"/>
      <c r="HGS57" s="9"/>
      <c r="HGT57" s="9"/>
      <c r="HGU57" s="9"/>
      <c r="HGV57" s="9"/>
      <c r="HGW57" s="9"/>
      <c r="HGX57" s="9"/>
      <c r="HGY57" s="9"/>
      <c r="HGZ57" s="9"/>
      <c r="HHA57" s="9"/>
      <c r="HHB57" s="9"/>
      <c r="HHC57" s="9"/>
      <c r="HHD57" s="9"/>
      <c r="HHE57" s="9"/>
      <c r="HHF57" s="9"/>
      <c r="HHG57" s="9"/>
      <c r="HHH57" s="9"/>
      <c r="HHI57" s="9"/>
      <c r="HHJ57" s="9"/>
      <c r="HHK57" s="9"/>
      <c r="HHL57" s="9"/>
      <c r="HHM57" s="9"/>
      <c r="HHN57" s="9"/>
      <c r="HHO57" s="9"/>
      <c r="HHP57" s="9"/>
      <c r="HHQ57" s="9"/>
      <c r="HHR57" s="9"/>
      <c r="HHS57" s="9"/>
      <c r="HHT57" s="9"/>
      <c r="HHU57" s="9"/>
      <c r="HHV57" s="9"/>
      <c r="HHW57" s="9"/>
      <c r="HHX57" s="9"/>
      <c r="HHY57" s="9"/>
      <c r="HHZ57" s="9"/>
      <c r="HIA57" s="9"/>
      <c r="HIB57" s="9"/>
      <c r="HIC57" s="9"/>
      <c r="HID57" s="9"/>
      <c r="HIE57" s="9"/>
      <c r="HIF57" s="9"/>
      <c r="HIG57" s="9"/>
      <c r="HIH57" s="9"/>
      <c r="HII57" s="9"/>
      <c r="HIJ57" s="9"/>
      <c r="HIK57" s="9"/>
      <c r="HIL57" s="9"/>
      <c r="HIM57" s="9"/>
      <c r="HIN57" s="9"/>
      <c r="HIO57" s="9"/>
      <c r="HIP57" s="9"/>
      <c r="HIQ57" s="9"/>
      <c r="HIR57" s="9"/>
      <c r="HIS57" s="9"/>
      <c r="HIT57" s="9"/>
      <c r="HIU57" s="9"/>
      <c r="HIV57" s="9"/>
      <c r="HIW57" s="9"/>
      <c r="HIX57" s="9"/>
      <c r="HIY57" s="9"/>
      <c r="HIZ57" s="9"/>
      <c r="HJA57" s="9"/>
      <c r="HJB57" s="9"/>
      <c r="HJC57" s="9"/>
      <c r="HJD57" s="9"/>
      <c r="HJE57" s="9"/>
      <c r="HJF57" s="9"/>
      <c r="HJG57" s="9"/>
      <c r="HJH57" s="9"/>
      <c r="HJI57" s="9"/>
      <c r="HJJ57" s="9"/>
      <c r="HJK57" s="9"/>
      <c r="HJL57" s="9"/>
      <c r="HJM57" s="9"/>
      <c r="HJN57" s="9"/>
      <c r="HJO57" s="9"/>
      <c r="HJP57" s="9"/>
      <c r="HJQ57" s="9"/>
      <c r="HJR57" s="9"/>
      <c r="HJS57" s="9"/>
      <c r="HJT57" s="9"/>
      <c r="HJU57" s="9"/>
      <c r="HJV57" s="9"/>
      <c r="HJW57" s="9"/>
      <c r="HJX57" s="9"/>
      <c r="HJY57" s="9"/>
      <c r="HJZ57" s="9"/>
      <c r="HKA57" s="9"/>
      <c r="HKB57" s="9"/>
      <c r="HKC57" s="9"/>
      <c r="HKD57" s="9"/>
      <c r="HKE57" s="9"/>
      <c r="HKF57" s="9"/>
      <c r="HKG57" s="9"/>
      <c r="HKH57" s="9"/>
      <c r="HKI57" s="9"/>
      <c r="HKJ57" s="9"/>
      <c r="HKK57" s="9"/>
      <c r="HKL57" s="9"/>
      <c r="HKM57" s="9"/>
      <c r="HKN57" s="9"/>
      <c r="HKO57" s="9"/>
      <c r="HKP57" s="9"/>
      <c r="HKQ57" s="9"/>
      <c r="HKR57" s="9"/>
      <c r="HKS57" s="9"/>
      <c r="HKT57" s="9"/>
      <c r="HKU57" s="9"/>
      <c r="HKV57" s="9"/>
      <c r="HKW57" s="9"/>
      <c r="HKX57" s="9"/>
      <c r="HKY57" s="9"/>
      <c r="HKZ57" s="9"/>
      <c r="HLA57" s="9"/>
      <c r="HLB57" s="9"/>
      <c r="HLC57" s="9"/>
      <c r="HLD57" s="9"/>
      <c r="HLE57" s="9"/>
      <c r="HLF57" s="9"/>
      <c r="HLG57" s="9"/>
      <c r="HLH57" s="9"/>
      <c r="HLI57" s="9"/>
      <c r="HLJ57" s="9"/>
      <c r="HLK57" s="9"/>
      <c r="HLL57" s="9"/>
      <c r="HLM57" s="9"/>
      <c r="HLN57" s="9"/>
      <c r="HLO57" s="9"/>
      <c r="HLP57" s="9"/>
      <c r="HLQ57" s="9"/>
      <c r="HLR57" s="9"/>
      <c r="HLS57" s="9"/>
      <c r="HLT57" s="9"/>
      <c r="HLU57" s="9"/>
      <c r="HLV57" s="9"/>
      <c r="HLW57" s="9"/>
      <c r="HLX57" s="9"/>
      <c r="HLY57" s="9"/>
      <c r="HLZ57" s="9"/>
      <c r="HMA57" s="9"/>
      <c r="HMB57" s="9"/>
      <c r="HMC57" s="9"/>
      <c r="HMD57" s="9"/>
      <c r="HME57" s="9"/>
      <c r="HMF57" s="9"/>
      <c r="HMG57" s="9"/>
      <c r="HMH57" s="9"/>
      <c r="HMI57" s="9"/>
      <c r="HMJ57" s="9"/>
      <c r="HMK57" s="9"/>
      <c r="HML57" s="9"/>
      <c r="HMM57" s="9"/>
      <c r="HMN57" s="9"/>
      <c r="HMO57" s="9"/>
      <c r="HMP57" s="9"/>
      <c r="HMQ57" s="9"/>
      <c r="HMR57" s="9"/>
      <c r="HMS57" s="9"/>
      <c r="HMT57" s="9"/>
      <c r="HMU57" s="9"/>
      <c r="HMV57" s="9"/>
      <c r="HMW57" s="9"/>
      <c r="HMX57" s="9"/>
      <c r="HMY57" s="9"/>
      <c r="HMZ57" s="9"/>
      <c r="HNA57" s="9"/>
      <c r="HNB57" s="9"/>
      <c r="HNC57" s="9"/>
      <c r="HND57" s="9"/>
      <c r="HNE57" s="9"/>
      <c r="HNF57" s="9"/>
      <c r="HNG57" s="9"/>
      <c r="HNH57" s="9"/>
      <c r="HNI57" s="9"/>
      <c r="HNJ57" s="9"/>
      <c r="HNK57" s="9"/>
      <c r="HNL57" s="9"/>
      <c r="HNM57" s="9"/>
      <c r="HNN57" s="9"/>
      <c r="HNO57" s="9"/>
      <c r="HNP57" s="9"/>
      <c r="HNQ57" s="9"/>
      <c r="HNR57" s="9"/>
      <c r="HNS57" s="9"/>
      <c r="HNT57" s="9"/>
      <c r="HNU57" s="9"/>
      <c r="HNV57" s="9"/>
      <c r="HNW57" s="9"/>
      <c r="HNX57" s="9"/>
      <c r="HNY57" s="9"/>
      <c r="HNZ57" s="9"/>
      <c r="HOA57" s="9"/>
      <c r="HOB57" s="9"/>
      <c r="HOC57" s="9"/>
      <c r="HOD57" s="9"/>
      <c r="HOE57" s="9"/>
      <c r="HOF57" s="9"/>
      <c r="HOG57" s="9"/>
      <c r="HOH57" s="9"/>
      <c r="HOI57" s="9"/>
      <c r="HOJ57" s="9"/>
      <c r="HOK57" s="9"/>
      <c r="HOL57" s="9"/>
      <c r="HOM57" s="9"/>
      <c r="HON57" s="9"/>
      <c r="HOO57" s="9"/>
      <c r="HOP57" s="9"/>
      <c r="HOQ57" s="9"/>
      <c r="HOR57" s="9"/>
      <c r="HOS57" s="9"/>
      <c r="HOT57" s="9"/>
      <c r="HOU57" s="9"/>
      <c r="HOV57" s="9"/>
      <c r="HOW57" s="9"/>
      <c r="HOX57" s="9"/>
      <c r="HOY57" s="9"/>
      <c r="HOZ57" s="9"/>
      <c r="HPA57" s="9"/>
      <c r="HPB57" s="9"/>
      <c r="HPC57" s="9"/>
      <c r="HPD57" s="9"/>
      <c r="HPE57" s="9"/>
      <c r="HPF57" s="9"/>
      <c r="HPG57" s="9"/>
      <c r="HPH57" s="9"/>
      <c r="HPI57" s="9"/>
      <c r="HPJ57" s="9"/>
      <c r="HPK57" s="9"/>
      <c r="HPL57" s="9"/>
      <c r="HPM57" s="9"/>
      <c r="HPN57" s="9"/>
      <c r="HPO57" s="9"/>
      <c r="HPP57" s="9"/>
      <c r="HPQ57" s="9"/>
      <c r="HPR57" s="9"/>
      <c r="HPS57" s="9"/>
      <c r="HPT57" s="9"/>
      <c r="HPU57" s="9"/>
      <c r="HPV57" s="9"/>
      <c r="HPW57" s="9"/>
      <c r="HPX57" s="9"/>
      <c r="HPY57" s="9"/>
      <c r="HPZ57" s="9"/>
      <c r="HQA57" s="9"/>
      <c r="HQB57" s="9"/>
      <c r="HQC57" s="9"/>
      <c r="HQD57" s="9"/>
      <c r="HQE57" s="9"/>
      <c r="HQF57" s="9"/>
      <c r="HQG57" s="9"/>
      <c r="HQH57" s="9"/>
      <c r="HQI57" s="9"/>
      <c r="HQJ57" s="9"/>
      <c r="HQK57" s="9"/>
      <c r="HQL57" s="9"/>
      <c r="HQM57" s="9"/>
      <c r="HQN57" s="9"/>
      <c r="HQO57" s="9"/>
      <c r="HQP57" s="9"/>
      <c r="HQQ57" s="9"/>
      <c r="HQR57" s="9"/>
      <c r="HQS57" s="9"/>
      <c r="HQT57" s="9"/>
      <c r="HQU57" s="9"/>
      <c r="HQV57" s="9"/>
      <c r="HQW57" s="9"/>
      <c r="HQX57" s="9"/>
      <c r="HQY57" s="9"/>
      <c r="HQZ57" s="9"/>
      <c r="HRA57" s="9"/>
      <c r="HRB57" s="9"/>
      <c r="HRC57" s="9"/>
      <c r="HRD57" s="9"/>
      <c r="HRE57" s="9"/>
      <c r="HRF57" s="9"/>
      <c r="HRG57" s="9"/>
      <c r="HRH57" s="9"/>
      <c r="HRI57" s="9"/>
      <c r="HRJ57" s="9"/>
      <c r="HRK57" s="9"/>
      <c r="HRL57" s="9"/>
      <c r="HRM57" s="9"/>
      <c r="HRN57" s="9"/>
      <c r="HRO57" s="9"/>
      <c r="HRP57" s="9"/>
      <c r="HRQ57" s="9"/>
      <c r="HRR57" s="9"/>
      <c r="HRS57" s="9"/>
      <c r="HRT57" s="9"/>
      <c r="HRU57" s="9"/>
      <c r="HRV57" s="9"/>
      <c r="HRW57" s="9"/>
      <c r="HRX57" s="9"/>
      <c r="HRY57" s="9"/>
      <c r="HRZ57" s="9"/>
      <c r="HSA57" s="9"/>
      <c r="HSB57" s="9"/>
      <c r="HSC57" s="9"/>
      <c r="HSD57" s="9"/>
      <c r="HSE57" s="9"/>
      <c r="HSF57" s="9"/>
      <c r="HSG57" s="9"/>
      <c r="HSH57" s="9"/>
      <c r="HSI57" s="9"/>
      <c r="HSJ57" s="9"/>
      <c r="HSK57" s="9"/>
      <c r="HSL57" s="9"/>
      <c r="HSM57" s="9"/>
      <c r="HSN57" s="9"/>
      <c r="HSO57" s="9"/>
      <c r="HSP57" s="9"/>
      <c r="HSQ57" s="9"/>
      <c r="HSR57" s="9"/>
      <c r="HSS57" s="9"/>
      <c r="HST57" s="9"/>
      <c r="HSU57" s="9"/>
      <c r="HSV57" s="9"/>
      <c r="HSW57" s="9"/>
      <c r="HSX57" s="9"/>
      <c r="HSY57" s="9"/>
      <c r="HSZ57" s="9"/>
      <c r="HTA57" s="9"/>
      <c r="HTB57" s="9"/>
      <c r="HTC57" s="9"/>
      <c r="HTD57" s="9"/>
      <c r="HTE57" s="9"/>
      <c r="HTF57" s="9"/>
      <c r="HTG57" s="9"/>
      <c r="HTH57" s="9"/>
      <c r="HTI57" s="9"/>
      <c r="HTJ57" s="9"/>
      <c r="HTK57" s="9"/>
      <c r="HTL57" s="9"/>
      <c r="HTM57" s="9"/>
      <c r="HTN57" s="9"/>
      <c r="HTO57" s="9"/>
      <c r="HTP57" s="9"/>
      <c r="HTQ57" s="9"/>
      <c r="HTR57" s="9"/>
      <c r="HTS57" s="9"/>
      <c r="HTT57" s="9"/>
      <c r="HTU57" s="9"/>
      <c r="HTV57" s="9"/>
      <c r="HTW57" s="9"/>
      <c r="HTX57" s="9"/>
      <c r="HTY57" s="9"/>
      <c r="HTZ57" s="9"/>
      <c r="HUA57" s="9"/>
      <c r="HUB57" s="9"/>
      <c r="HUC57" s="9"/>
      <c r="HUD57" s="9"/>
      <c r="HUE57" s="9"/>
      <c r="HUF57" s="9"/>
      <c r="HUG57" s="9"/>
      <c r="HUH57" s="9"/>
      <c r="HUI57" s="9"/>
      <c r="HUJ57" s="9"/>
      <c r="HUK57" s="9"/>
      <c r="HUL57" s="9"/>
      <c r="HUM57" s="9"/>
      <c r="HUN57" s="9"/>
      <c r="HUO57" s="9"/>
      <c r="HUP57" s="9"/>
      <c r="HUQ57" s="9"/>
      <c r="HUR57" s="9"/>
      <c r="HUS57" s="9"/>
      <c r="HUT57" s="9"/>
      <c r="HUU57" s="9"/>
      <c r="HUV57" s="9"/>
      <c r="HUW57" s="9"/>
      <c r="HUX57" s="9"/>
      <c r="HUY57" s="9"/>
      <c r="HUZ57" s="9"/>
      <c r="HVA57" s="9"/>
      <c r="HVB57" s="9"/>
      <c r="HVC57" s="9"/>
      <c r="HVD57" s="9"/>
      <c r="HVE57" s="9"/>
      <c r="HVF57" s="9"/>
      <c r="HVG57" s="9"/>
      <c r="HVH57" s="9"/>
      <c r="HVI57" s="9"/>
      <c r="HVJ57" s="9"/>
      <c r="HVK57" s="9"/>
      <c r="HVL57" s="9"/>
      <c r="HVM57" s="9"/>
      <c r="HVN57" s="9"/>
      <c r="HVO57" s="9"/>
      <c r="HVP57" s="9"/>
      <c r="HVQ57" s="9"/>
      <c r="HVR57" s="9"/>
      <c r="HVS57" s="9"/>
      <c r="HVT57" s="9"/>
      <c r="HVU57" s="9"/>
      <c r="HVV57" s="9"/>
      <c r="HVW57" s="9"/>
      <c r="HVX57" s="9"/>
      <c r="HVY57" s="9"/>
      <c r="HVZ57" s="9"/>
      <c r="HWA57" s="9"/>
      <c r="HWB57" s="9"/>
      <c r="HWC57" s="9"/>
      <c r="HWD57" s="9"/>
      <c r="HWE57" s="9"/>
      <c r="HWF57" s="9"/>
      <c r="HWG57" s="9"/>
      <c r="HWH57" s="9"/>
      <c r="HWI57" s="9"/>
      <c r="HWJ57" s="9"/>
      <c r="HWK57" s="9"/>
      <c r="HWL57" s="9"/>
      <c r="HWM57" s="9"/>
      <c r="HWN57" s="9"/>
      <c r="HWO57" s="9"/>
      <c r="HWP57" s="9"/>
      <c r="HWQ57" s="9"/>
      <c r="HWR57" s="9"/>
      <c r="HWS57" s="9"/>
      <c r="HWT57" s="9"/>
      <c r="HWU57" s="9"/>
      <c r="HWV57" s="9"/>
      <c r="HWW57" s="9"/>
      <c r="HWX57" s="9"/>
      <c r="HWY57" s="9"/>
      <c r="HWZ57" s="9"/>
      <c r="HXA57" s="9"/>
      <c r="HXB57" s="9"/>
      <c r="HXC57" s="9"/>
      <c r="HXD57" s="9"/>
      <c r="HXE57" s="9"/>
      <c r="HXF57" s="9"/>
      <c r="HXG57" s="9"/>
      <c r="HXH57" s="9"/>
      <c r="HXI57" s="9"/>
      <c r="HXJ57" s="9"/>
      <c r="HXK57" s="9"/>
      <c r="HXL57" s="9"/>
      <c r="HXM57" s="9"/>
      <c r="HXN57" s="9"/>
      <c r="HXO57" s="9"/>
      <c r="HXP57" s="9"/>
      <c r="HXQ57" s="9"/>
      <c r="HXR57" s="9"/>
      <c r="HXS57" s="9"/>
      <c r="HXT57" s="9"/>
      <c r="HXU57" s="9"/>
      <c r="HXV57" s="9"/>
      <c r="HXW57" s="9"/>
      <c r="HXX57" s="9"/>
      <c r="HXY57" s="9"/>
      <c r="HXZ57" s="9"/>
      <c r="HYA57" s="9"/>
      <c r="HYB57" s="9"/>
      <c r="HYC57" s="9"/>
      <c r="HYD57" s="9"/>
      <c r="HYE57" s="9"/>
      <c r="HYF57" s="9"/>
      <c r="HYG57" s="9"/>
      <c r="HYH57" s="9"/>
      <c r="HYI57" s="9"/>
      <c r="HYJ57" s="9"/>
      <c r="HYK57" s="9"/>
      <c r="HYL57" s="9"/>
      <c r="HYM57" s="9"/>
      <c r="HYN57" s="9"/>
      <c r="HYO57" s="9"/>
      <c r="HYP57" s="9"/>
      <c r="HYQ57" s="9"/>
      <c r="HYR57" s="9"/>
      <c r="HYS57" s="9"/>
      <c r="HYT57" s="9"/>
      <c r="HYU57" s="9"/>
      <c r="HYV57" s="9"/>
      <c r="HYW57" s="9"/>
      <c r="HYX57" s="9"/>
      <c r="HYY57" s="9"/>
      <c r="HYZ57" s="9"/>
      <c r="HZA57" s="9"/>
      <c r="HZB57" s="9"/>
      <c r="HZC57" s="9"/>
      <c r="HZD57" s="9"/>
      <c r="HZE57" s="9"/>
      <c r="HZF57" s="9"/>
      <c r="HZG57" s="9"/>
      <c r="HZH57" s="9"/>
      <c r="HZI57" s="9"/>
      <c r="HZJ57" s="9"/>
      <c r="HZK57" s="9"/>
      <c r="HZL57" s="9"/>
      <c r="HZM57" s="9"/>
      <c r="HZN57" s="9"/>
      <c r="HZO57" s="9"/>
      <c r="HZP57" s="9"/>
      <c r="HZQ57" s="9"/>
      <c r="HZR57" s="9"/>
      <c r="HZS57" s="9"/>
      <c r="HZT57" s="9"/>
      <c r="HZU57" s="9"/>
      <c r="HZV57" s="9"/>
      <c r="HZW57" s="9"/>
      <c r="HZX57" s="9"/>
      <c r="HZY57" s="9"/>
      <c r="HZZ57" s="9"/>
      <c r="IAA57" s="9"/>
      <c r="IAB57" s="9"/>
      <c r="IAC57" s="9"/>
      <c r="IAD57" s="9"/>
      <c r="IAE57" s="9"/>
      <c r="IAF57" s="9"/>
      <c r="IAG57" s="9"/>
      <c r="IAH57" s="9"/>
      <c r="IAI57" s="9"/>
      <c r="IAJ57" s="9"/>
      <c r="IAK57" s="9"/>
      <c r="IAL57" s="9"/>
      <c r="IAM57" s="9"/>
      <c r="IAN57" s="9"/>
      <c r="IAO57" s="9"/>
      <c r="IAP57" s="9"/>
      <c r="IAQ57" s="9"/>
      <c r="IAR57" s="9"/>
      <c r="IAS57" s="9"/>
      <c r="IAT57" s="9"/>
      <c r="IAU57" s="9"/>
      <c r="IAV57" s="9"/>
      <c r="IAW57" s="9"/>
      <c r="IAX57" s="9"/>
      <c r="IAY57" s="9"/>
      <c r="IAZ57" s="9"/>
      <c r="IBA57" s="9"/>
      <c r="IBB57" s="9"/>
      <c r="IBC57" s="9"/>
      <c r="IBD57" s="9"/>
      <c r="IBE57" s="9"/>
      <c r="IBF57" s="9"/>
      <c r="IBG57" s="9"/>
      <c r="IBH57" s="9"/>
      <c r="IBI57" s="9"/>
      <c r="IBJ57" s="9"/>
      <c r="IBK57" s="9"/>
      <c r="IBL57" s="9"/>
      <c r="IBM57" s="9"/>
      <c r="IBN57" s="9"/>
      <c r="IBO57" s="9"/>
      <c r="IBP57" s="9"/>
      <c r="IBQ57" s="9"/>
      <c r="IBR57" s="9"/>
      <c r="IBS57" s="9"/>
      <c r="IBT57" s="9"/>
      <c r="IBU57" s="9"/>
      <c r="IBV57" s="9"/>
      <c r="IBW57" s="9"/>
      <c r="IBX57" s="9"/>
      <c r="IBY57" s="9"/>
      <c r="IBZ57" s="9"/>
      <c r="ICA57" s="9"/>
      <c r="ICB57" s="9"/>
      <c r="ICC57" s="9"/>
      <c r="ICD57" s="9"/>
      <c r="ICE57" s="9"/>
      <c r="ICF57" s="9"/>
      <c r="ICG57" s="9"/>
      <c r="ICH57" s="9"/>
      <c r="ICI57" s="9"/>
      <c r="ICJ57" s="9"/>
      <c r="ICK57" s="9"/>
      <c r="ICL57" s="9"/>
      <c r="ICM57" s="9"/>
      <c r="ICN57" s="9"/>
      <c r="ICO57" s="9"/>
      <c r="ICP57" s="9"/>
      <c r="ICQ57" s="9"/>
      <c r="ICR57" s="9"/>
      <c r="ICS57" s="9"/>
      <c r="ICT57" s="9"/>
      <c r="ICU57" s="9"/>
      <c r="ICV57" s="9"/>
      <c r="ICW57" s="9"/>
      <c r="ICX57" s="9"/>
      <c r="ICY57" s="9"/>
      <c r="ICZ57" s="9"/>
      <c r="IDA57" s="9"/>
      <c r="IDB57" s="9"/>
      <c r="IDC57" s="9"/>
      <c r="IDD57" s="9"/>
      <c r="IDE57" s="9"/>
      <c r="IDF57" s="9"/>
      <c r="IDG57" s="9"/>
      <c r="IDH57" s="9"/>
      <c r="IDI57" s="9"/>
      <c r="IDJ57" s="9"/>
      <c r="IDK57" s="9"/>
      <c r="IDL57" s="9"/>
      <c r="IDM57" s="9"/>
      <c r="IDN57" s="9"/>
      <c r="IDO57" s="9"/>
      <c r="IDP57" s="9"/>
      <c r="IDQ57" s="9"/>
      <c r="IDR57" s="9"/>
      <c r="IDS57" s="9"/>
      <c r="IDT57" s="9"/>
      <c r="IDU57" s="9"/>
      <c r="IDV57" s="9"/>
      <c r="IDW57" s="9"/>
      <c r="IDX57" s="9"/>
      <c r="IDY57" s="9"/>
      <c r="IDZ57" s="9"/>
      <c r="IEA57" s="9"/>
      <c r="IEB57" s="9"/>
      <c r="IEC57" s="9"/>
      <c r="IED57" s="9"/>
      <c r="IEE57" s="9"/>
      <c r="IEF57" s="9"/>
      <c r="IEG57" s="9"/>
      <c r="IEH57" s="9"/>
      <c r="IEI57" s="9"/>
      <c r="IEJ57" s="9"/>
      <c r="IEK57" s="9"/>
      <c r="IEL57" s="9"/>
      <c r="IEM57" s="9"/>
      <c r="IEN57" s="9"/>
      <c r="IEO57" s="9"/>
      <c r="IEP57" s="9"/>
      <c r="IEQ57" s="9"/>
      <c r="IER57" s="9"/>
      <c r="IES57" s="9"/>
      <c r="IET57" s="9"/>
      <c r="IEU57" s="9"/>
      <c r="IEV57" s="9"/>
      <c r="IEW57" s="9"/>
      <c r="IEX57" s="9"/>
      <c r="IEY57" s="9"/>
      <c r="IEZ57" s="9"/>
      <c r="IFA57" s="9"/>
      <c r="IFB57" s="9"/>
      <c r="IFC57" s="9"/>
      <c r="IFD57" s="9"/>
      <c r="IFE57" s="9"/>
      <c r="IFF57" s="9"/>
      <c r="IFG57" s="9"/>
      <c r="IFH57" s="9"/>
      <c r="IFI57" s="9"/>
      <c r="IFJ57" s="9"/>
      <c r="IFK57" s="9"/>
      <c r="IFL57" s="9"/>
      <c r="IFM57" s="9"/>
      <c r="IFN57" s="9"/>
      <c r="IFO57" s="9"/>
      <c r="IFP57" s="9"/>
      <c r="IFQ57" s="9"/>
      <c r="IFR57" s="9"/>
      <c r="IFS57" s="9"/>
      <c r="IFT57" s="9"/>
      <c r="IFU57" s="9"/>
      <c r="IFV57" s="9"/>
      <c r="IFW57" s="9"/>
      <c r="IFX57" s="9"/>
      <c r="IFY57" s="9"/>
      <c r="IFZ57" s="9"/>
      <c r="IGA57" s="9"/>
      <c r="IGB57" s="9"/>
      <c r="IGC57" s="9"/>
      <c r="IGD57" s="9"/>
      <c r="IGE57" s="9"/>
      <c r="IGF57" s="9"/>
      <c r="IGG57" s="9"/>
      <c r="IGH57" s="9"/>
      <c r="IGI57" s="9"/>
      <c r="IGJ57" s="9"/>
      <c r="IGK57" s="9"/>
      <c r="IGL57" s="9"/>
      <c r="IGM57" s="9"/>
      <c r="IGN57" s="9"/>
      <c r="IGO57" s="9"/>
      <c r="IGP57" s="9"/>
      <c r="IGQ57" s="9"/>
      <c r="IGR57" s="9"/>
      <c r="IGS57" s="9"/>
      <c r="IGT57" s="9"/>
      <c r="IGU57" s="9"/>
      <c r="IGV57" s="9"/>
      <c r="IGW57" s="9"/>
      <c r="IGX57" s="9"/>
      <c r="IGY57" s="9"/>
      <c r="IGZ57" s="9"/>
      <c r="IHA57" s="9"/>
      <c r="IHB57" s="9"/>
      <c r="IHC57" s="9"/>
      <c r="IHD57" s="9"/>
      <c r="IHE57" s="9"/>
      <c r="IHF57" s="9"/>
      <c r="IHG57" s="9"/>
      <c r="IHH57" s="9"/>
      <c r="IHI57" s="9"/>
      <c r="IHJ57" s="9"/>
      <c r="IHK57" s="9"/>
      <c r="IHL57" s="9"/>
      <c r="IHM57" s="9"/>
      <c r="IHN57" s="9"/>
      <c r="IHO57" s="9"/>
      <c r="IHP57" s="9"/>
      <c r="IHQ57" s="9"/>
      <c r="IHR57" s="9"/>
      <c r="IHS57" s="9"/>
      <c r="IHT57" s="9"/>
      <c r="IHU57" s="9"/>
      <c r="IHV57" s="9"/>
      <c r="IHW57" s="9"/>
      <c r="IHX57" s="9"/>
      <c r="IHY57" s="9"/>
      <c r="IHZ57" s="9"/>
      <c r="IIA57" s="9"/>
      <c r="IIB57" s="9"/>
      <c r="IIC57" s="9"/>
      <c r="IID57" s="9"/>
      <c r="IIE57" s="9"/>
      <c r="IIF57" s="9"/>
      <c r="IIG57" s="9"/>
      <c r="IIH57" s="9"/>
      <c r="III57" s="9"/>
      <c r="IIJ57" s="9"/>
      <c r="IIK57" s="9"/>
      <c r="IIL57" s="9"/>
      <c r="IIM57" s="9"/>
      <c r="IIN57" s="9"/>
      <c r="IIO57" s="9"/>
      <c r="IIP57" s="9"/>
      <c r="IIQ57" s="9"/>
      <c r="IIR57" s="9"/>
      <c r="IIS57" s="9"/>
      <c r="IIT57" s="9"/>
      <c r="IIU57" s="9"/>
      <c r="IIV57" s="9"/>
      <c r="IIW57" s="9"/>
      <c r="IIX57" s="9"/>
      <c r="IIY57" s="9"/>
      <c r="IIZ57" s="9"/>
      <c r="IJA57" s="9"/>
      <c r="IJB57" s="9"/>
      <c r="IJC57" s="9"/>
      <c r="IJD57" s="9"/>
      <c r="IJE57" s="9"/>
      <c r="IJF57" s="9"/>
      <c r="IJG57" s="9"/>
      <c r="IJH57" s="9"/>
      <c r="IJI57" s="9"/>
      <c r="IJJ57" s="9"/>
      <c r="IJK57" s="9"/>
      <c r="IJL57" s="9"/>
      <c r="IJM57" s="9"/>
      <c r="IJN57" s="9"/>
      <c r="IJO57" s="9"/>
      <c r="IJP57" s="9"/>
      <c r="IJQ57" s="9"/>
      <c r="IJR57" s="9"/>
      <c r="IJS57" s="9"/>
      <c r="IJT57" s="9"/>
      <c r="IJU57" s="9"/>
      <c r="IJV57" s="9"/>
      <c r="IJW57" s="9"/>
      <c r="IJX57" s="9"/>
      <c r="IJY57" s="9"/>
      <c r="IJZ57" s="9"/>
      <c r="IKA57" s="9"/>
      <c r="IKB57" s="9"/>
      <c r="IKC57" s="9"/>
      <c r="IKD57" s="9"/>
      <c r="IKE57" s="9"/>
      <c r="IKF57" s="9"/>
      <c r="IKG57" s="9"/>
      <c r="IKH57" s="9"/>
      <c r="IKI57" s="9"/>
      <c r="IKJ57" s="9"/>
      <c r="IKK57" s="9"/>
      <c r="IKL57" s="9"/>
      <c r="IKM57" s="9"/>
      <c r="IKN57" s="9"/>
      <c r="IKO57" s="9"/>
      <c r="IKP57" s="9"/>
      <c r="IKQ57" s="9"/>
      <c r="IKR57" s="9"/>
      <c r="IKS57" s="9"/>
      <c r="IKT57" s="9"/>
      <c r="IKU57" s="9"/>
      <c r="IKV57" s="9"/>
      <c r="IKW57" s="9"/>
      <c r="IKX57" s="9"/>
      <c r="IKY57" s="9"/>
      <c r="IKZ57" s="9"/>
      <c r="ILA57" s="9"/>
      <c r="ILB57" s="9"/>
      <c r="ILC57" s="9"/>
      <c r="ILD57" s="9"/>
      <c r="ILE57" s="9"/>
      <c r="ILF57" s="9"/>
      <c r="ILG57" s="9"/>
      <c r="ILH57" s="9"/>
      <c r="ILI57" s="9"/>
      <c r="ILJ57" s="9"/>
      <c r="ILK57" s="9"/>
      <c r="ILL57" s="9"/>
      <c r="ILM57" s="9"/>
      <c r="ILN57" s="9"/>
      <c r="ILO57" s="9"/>
      <c r="ILP57" s="9"/>
      <c r="ILQ57" s="9"/>
      <c r="ILR57" s="9"/>
      <c r="ILS57" s="9"/>
      <c r="ILT57" s="9"/>
      <c r="ILU57" s="9"/>
      <c r="ILV57" s="9"/>
      <c r="ILW57" s="9"/>
      <c r="ILX57" s="9"/>
      <c r="ILY57" s="9"/>
      <c r="ILZ57" s="9"/>
      <c r="IMA57" s="9"/>
      <c r="IMB57" s="9"/>
      <c r="IMC57" s="9"/>
      <c r="IMD57" s="9"/>
      <c r="IME57" s="9"/>
      <c r="IMF57" s="9"/>
      <c r="IMG57" s="9"/>
      <c r="IMH57" s="9"/>
      <c r="IMI57" s="9"/>
      <c r="IMJ57" s="9"/>
      <c r="IMK57" s="9"/>
      <c r="IML57" s="9"/>
      <c r="IMM57" s="9"/>
      <c r="IMN57" s="9"/>
      <c r="IMO57" s="9"/>
      <c r="IMP57" s="9"/>
      <c r="IMQ57" s="9"/>
      <c r="IMR57" s="9"/>
      <c r="IMS57" s="9"/>
      <c r="IMT57" s="9"/>
      <c r="IMU57" s="9"/>
      <c r="IMV57" s="9"/>
      <c r="IMW57" s="9"/>
      <c r="IMX57" s="9"/>
      <c r="IMY57" s="9"/>
      <c r="IMZ57" s="9"/>
      <c r="INA57" s="9"/>
      <c r="INB57" s="9"/>
      <c r="INC57" s="9"/>
      <c r="IND57" s="9"/>
      <c r="INE57" s="9"/>
      <c r="INF57" s="9"/>
      <c r="ING57" s="9"/>
      <c r="INH57" s="9"/>
      <c r="INI57" s="9"/>
      <c r="INJ57" s="9"/>
      <c r="INK57" s="9"/>
      <c r="INL57" s="9"/>
      <c r="INM57" s="9"/>
      <c r="INN57" s="9"/>
      <c r="INO57" s="9"/>
      <c r="INP57" s="9"/>
      <c r="INQ57" s="9"/>
      <c r="INR57" s="9"/>
      <c r="INS57" s="9"/>
      <c r="INT57" s="9"/>
      <c r="INU57" s="9"/>
      <c r="INV57" s="9"/>
      <c r="INW57" s="9"/>
      <c r="INX57" s="9"/>
      <c r="INY57" s="9"/>
      <c r="INZ57" s="9"/>
      <c r="IOA57" s="9"/>
      <c r="IOB57" s="9"/>
      <c r="IOC57" s="9"/>
      <c r="IOD57" s="9"/>
      <c r="IOE57" s="9"/>
      <c r="IOF57" s="9"/>
      <c r="IOG57" s="9"/>
      <c r="IOH57" s="9"/>
      <c r="IOI57" s="9"/>
      <c r="IOJ57" s="9"/>
      <c r="IOK57" s="9"/>
      <c r="IOL57" s="9"/>
      <c r="IOM57" s="9"/>
      <c r="ION57" s="9"/>
      <c r="IOO57" s="9"/>
      <c r="IOP57" s="9"/>
      <c r="IOQ57" s="9"/>
      <c r="IOR57" s="9"/>
      <c r="IOS57" s="9"/>
      <c r="IOT57" s="9"/>
      <c r="IOU57" s="9"/>
      <c r="IOV57" s="9"/>
      <c r="IOW57" s="9"/>
      <c r="IOX57" s="9"/>
      <c r="IOY57" s="9"/>
      <c r="IOZ57" s="9"/>
      <c r="IPA57" s="9"/>
      <c r="IPB57" s="9"/>
      <c r="IPC57" s="9"/>
      <c r="IPD57" s="9"/>
      <c r="IPE57" s="9"/>
      <c r="IPF57" s="9"/>
      <c r="IPG57" s="9"/>
      <c r="IPH57" s="9"/>
      <c r="IPI57" s="9"/>
      <c r="IPJ57" s="9"/>
      <c r="IPK57" s="9"/>
      <c r="IPL57" s="9"/>
      <c r="IPM57" s="9"/>
      <c r="IPN57" s="9"/>
      <c r="IPO57" s="9"/>
      <c r="IPP57" s="9"/>
      <c r="IPQ57" s="9"/>
      <c r="IPR57" s="9"/>
      <c r="IPS57" s="9"/>
      <c r="IPT57" s="9"/>
      <c r="IPU57" s="9"/>
      <c r="IPV57" s="9"/>
      <c r="IPW57" s="9"/>
      <c r="IPX57" s="9"/>
      <c r="IPY57" s="9"/>
      <c r="IPZ57" s="9"/>
      <c r="IQA57" s="9"/>
      <c r="IQB57" s="9"/>
      <c r="IQC57" s="9"/>
      <c r="IQD57" s="9"/>
      <c r="IQE57" s="9"/>
      <c r="IQF57" s="9"/>
      <c r="IQG57" s="9"/>
      <c r="IQH57" s="9"/>
      <c r="IQI57" s="9"/>
      <c r="IQJ57" s="9"/>
      <c r="IQK57" s="9"/>
      <c r="IQL57" s="9"/>
      <c r="IQM57" s="9"/>
      <c r="IQN57" s="9"/>
      <c r="IQO57" s="9"/>
      <c r="IQP57" s="9"/>
      <c r="IQQ57" s="9"/>
      <c r="IQR57" s="9"/>
      <c r="IQS57" s="9"/>
      <c r="IQT57" s="9"/>
      <c r="IQU57" s="9"/>
      <c r="IQV57" s="9"/>
      <c r="IQW57" s="9"/>
      <c r="IQX57" s="9"/>
      <c r="IQY57" s="9"/>
      <c r="IQZ57" s="9"/>
      <c r="IRA57" s="9"/>
      <c r="IRB57" s="9"/>
      <c r="IRC57" s="9"/>
      <c r="IRD57" s="9"/>
      <c r="IRE57" s="9"/>
      <c r="IRF57" s="9"/>
      <c r="IRG57" s="9"/>
      <c r="IRH57" s="9"/>
      <c r="IRI57" s="9"/>
      <c r="IRJ57" s="9"/>
      <c r="IRK57" s="9"/>
      <c r="IRL57" s="9"/>
      <c r="IRM57" s="9"/>
      <c r="IRN57" s="9"/>
      <c r="IRO57" s="9"/>
      <c r="IRP57" s="9"/>
      <c r="IRQ57" s="9"/>
      <c r="IRR57" s="9"/>
      <c r="IRS57" s="9"/>
      <c r="IRT57" s="9"/>
      <c r="IRU57" s="9"/>
      <c r="IRV57" s="9"/>
      <c r="IRW57" s="9"/>
      <c r="IRX57" s="9"/>
      <c r="IRY57" s="9"/>
      <c r="IRZ57" s="9"/>
      <c r="ISA57" s="9"/>
      <c r="ISB57" s="9"/>
      <c r="ISC57" s="9"/>
      <c r="ISD57" s="9"/>
      <c r="ISE57" s="9"/>
      <c r="ISF57" s="9"/>
      <c r="ISG57" s="9"/>
      <c r="ISH57" s="9"/>
      <c r="ISI57" s="9"/>
      <c r="ISJ57" s="9"/>
      <c r="ISK57" s="9"/>
      <c r="ISL57" s="9"/>
      <c r="ISM57" s="9"/>
      <c r="ISN57" s="9"/>
      <c r="ISO57" s="9"/>
      <c r="ISP57" s="9"/>
      <c r="ISQ57" s="9"/>
      <c r="ISR57" s="9"/>
      <c r="ISS57" s="9"/>
      <c r="IST57" s="9"/>
      <c r="ISU57" s="9"/>
      <c r="ISV57" s="9"/>
      <c r="ISW57" s="9"/>
      <c r="ISX57" s="9"/>
      <c r="ISY57" s="9"/>
      <c r="ISZ57" s="9"/>
      <c r="ITA57" s="9"/>
      <c r="ITB57" s="9"/>
      <c r="ITC57" s="9"/>
      <c r="ITD57" s="9"/>
      <c r="ITE57" s="9"/>
      <c r="ITF57" s="9"/>
      <c r="ITG57" s="9"/>
      <c r="ITH57" s="9"/>
      <c r="ITI57" s="9"/>
      <c r="ITJ57" s="9"/>
      <c r="ITK57" s="9"/>
      <c r="ITL57" s="9"/>
      <c r="ITM57" s="9"/>
      <c r="ITN57" s="9"/>
      <c r="ITO57" s="9"/>
      <c r="ITP57" s="9"/>
      <c r="ITQ57" s="9"/>
      <c r="ITR57" s="9"/>
      <c r="ITS57" s="9"/>
      <c r="ITT57" s="9"/>
      <c r="ITU57" s="9"/>
      <c r="ITV57" s="9"/>
      <c r="ITW57" s="9"/>
      <c r="ITX57" s="9"/>
      <c r="ITY57" s="9"/>
      <c r="ITZ57" s="9"/>
      <c r="IUA57" s="9"/>
      <c r="IUB57" s="9"/>
      <c r="IUC57" s="9"/>
      <c r="IUD57" s="9"/>
      <c r="IUE57" s="9"/>
      <c r="IUF57" s="9"/>
      <c r="IUG57" s="9"/>
      <c r="IUH57" s="9"/>
      <c r="IUI57" s="9"/>
      <c r="IUJ57" s="9"/>
      <c r="IUK57" s="9"/>
      <c r="IUL57" s="9"/>
      <c r="IUM57" s="9"/>
      <c r="IUN57" s="9"/>
      <c r="IUO57" s="9"/>
      <c r="IUP57" s="9"/>
      <c r="IUQ57" s="9"/>
      <c r="IUR57" s="9"/>
      <c r="IUS57" s="9"/>
      <c r="IUT57" s="9"/>
      <c r="IUU57" s="9"/>
      <c r="IUV57" s="9"/>
      <c r="IUW57" s="9"/>
      <c r="IUX57" s="9"/>
      <c r="IUY57" s="9"/>
      <c r="IUZ57" s="9"/>
      <c r="IVA57" s="9"/>
      <c r="IVB57" s="9"/>
      <c r="IVC57" s="9"/>
      <c r="IVD57" s="9"/>
      <c r="IVE57" s="9"/>
      <c r="IVF57" s="9"/>
      <c r="IVG57" s="9"/>
      <c r="IVH57" s="9"/>
      <c r="IVI57" s="9"/>
      <c r="IVJ57" s="9"/>
      <c r="IVK57" s="9"/>
      <c r="IVL57" s="9"/>
      <c r="IVM57" s="9"/>
      <c r="IVN57" s="9"/>
      <c r="IVO57" s="9"/>
      <c r="IVP57" s="9"/>
      <c r="IVQ57" s="9"/>
      <c r="IVR57" s="9"/>
      <c r="IVS57" s="9"/>
      <c r="IVT57" s="9"/>
      <c r="IVU57" s="9"/>
      <c r="IVV57" s="9"/>
      <c r="IVW57" s="9"/>
      <c r="IVX57" s="9"/>
      <c r="IVY57" s="9"/>
      <c r="IVZ57" s="9"/>
      <c r="IWA57" s="9"/>
      <c r="IWB57" s="9"/>
      <c r="IWC57" s="9"/>
      <c r="IWD57" s="9"/>
      <c r="IWE57" s="9"/>
      <c r="IWF57" s="9"/>
      <c r="IWG57" s="9"/>
      <c r="IWH57" s="9"/>
      <c r="IWI57" s="9"/>
      <c r="IWJ57" s="9"/>
      <c r="IWK57" s="9"/>
      <c r="IWL57" s="9"/>
      <c r="IWM57" s="9"/>
      <c r="IWN57" s="9"/>
      <c r="IWO57" s="9"/>
      <c r="IWP57" s="9"/>
      <c r="IWQ57" s="9"/>
      <c r="IWR57" s="9"/>
      <c r="IWS57" s="9"/>
      <c r="IWT57" s="9"/>
      <c r="IWU57" s="9"/>
      <c r="IWV57" s="9"/>
      <c r="IWW57" s="9"/>
      <c r="IWX57" s="9"/>
      <c r="IWY57" s="9"/>
      <c r="IWZ57" s="9"/>
      <c r="IXA57" s="9"/>
      <c r="IXB57" s="9"/>
      <c r="IXC57" s="9"/>
      <c r="IXD57" s="9"/>
      <c r="IXE57" s="9"/>
      <c r="IXF57" s="9"/>
      <c r="IXG57" s="9"/>
      <c r="IXH57" s="9"/>
      <c r="IXI57" s="9"/>
      <c r="IXJ57" s="9"/>
      <c r="IXK57" s="9"/>
      <c r="IXL57" s="9"/>
      <c r="IXM57" s="9"/>
      <c r="IXN57" s="9"/>
      <c r="IXO57" s="9"/>
      <c r="IXP57" s="9"/>
      <c r="IXQ57" s="9"/>
      <c r="IXR57" s="9"/>
      <c r="IXS57" s="9"/>
      <c r="IXT57" s="9"/>
      <c r="IXU57" s="9"/>
      <c r="IXV57" s="9"/>
      <c r="IXW57" s="9"/>
      <c r="IXX57" s="9"/>
      <c r="IXY57" s="9"/>
      <c r="IXZ57" s="9"/>
      <c r="IYA57" s="9"/>
      <c r="IYB57" s="9"/>
      <c r="IYC57" s="9"/>
      <c r="IYD57" s="9"/>
      <c r="IYE57" s="9"/>
      <c r="IYF57" s="9"/>
      <c r="IYG57" s="9"/>
      <c r="IYH57" s="9"/>
      <c r="IYI57" s="9"/>
      <c r="IYJ57" s="9"/>
      <c r="IYK57" s="9"/>
      <c r="IYL57" s="9"/>
      <c r="IYM57" s="9"/>
      <c r="IYN57" s="9"/>
      <c r="IYO57" s="9"/>
      <c r="IYP57" s="9"/>
      <c r="IYQ57" s="9"/>
      <c r="IYR57" s="9"/>
      <c r="IYS57" s="9"/>
      <c r="IYT57" s="9"/>
      <c r="IYU57" s="9"/>
      <c r="IYV57" s="9"/>
      <c r="IYW57" s="9"/>
      <c r="IYX57" s="9"/>
      <c r="IYY57" s="9"/>
      <c r="IYZ57" s="9"/>
      <c r="IZA57" s="9"/>
      <c r="IZB57" s="9"/>
      <c r="IZC57" s="9"/>
      <c r="IZD57" s="9"/>
      <c r="IZE57" s="9"/>
      <c r="IZF57" s="9"/>
      <c r="IZG57" s="9"/>
      <c r="IZH57" s="9"/>
      <c r="IZI57" s="9"/>
      <c r="IZJ57" s="9"/>
      <c r="IZK57" s="9"/>
      <c r="IZL57" s="9"/>
      <c r="IZM57" s="9"/>
      <c r="IZN57" s="9"/>
      <c r="IZO57" s="9"/>
      <c r="IZP57" s="9"/>
      <c r="IZQ57" s="9"/>
      <c r="IZR57" s="9"/>
      <c r="IZS57" s="9"/>
      <c r="IZT57" s="9"/>
      <c r="IZU57" s="9"/>
      <c r="IZV57" s="9"/>
      <c r="IZW57" s="9"/>
      <c r="IZX57" s="9"/>
      <c r="IZY57" s="9"/>
      <c r="IZZ57" s="9"/>
      <c r="JAA57" s="9"/>
      <c r="JAB57" s="9"/>
      <c r="JAC57" s="9"/>
      <c r="JAD57" s="9"/>
      <c r="JAE57" s="9"/>
      <c r="JAF57" s="9"/>
      <c r="JAG57" s="9"/>
      <c r="JAH57" s="9"/>
      <c r="JAI57" s="9"/>
      <c r="JAJ57" s="9"/>
      <c r="JAK57" s="9"/>
      <c r="JAL57" s="9"/>
      <c r="JAM57" s="9"/>
      <c r="JAN57" s="9"/>
      <c r="JAO57" s="9"/>
      <c r="JAP57" s="9"/>
      <c r="JAQ57" s="9"/>
      <c r="JAR57" s="9"/>
      <c r="JAS57" s="9"/>
      <c r="JAT57" s="9"/>
      <c r="JAU57" s="9"/>
      <c r="JAV57" s="9"/>
      <c r="JAW57" s="9"/>
      <c r="JAX57" s="9"/>
      <c r="JAY57" s="9"/>
      <c r="JAZ57" s="9"/>
      <c r="JBA57" s="9"/>
      <c r="JBB57" s="9"/>
      <c r="JBC57" s="9"/>
      <c r="JBD57" s="9"/>
      <c r="JBE57" s="9"/>
      <c r="JBF57" s="9"/>
      <c r="JBG57" s="9"/>
      <c r="JBH57" s="9"/>
      <c r="JBI57" s="9"/>
      <c r="JBJ57" s="9"/>
      <c r="JBK57" s="9"/>
      <c r="JBL57" s="9"/>
      <c r="JBM57" s="9"/>
      <c r="JBN57" s="9"/>
      <c r="JBO57" s="9"/>
      <c r="JBP57" s="9"/>
      <c r="JBQ57" s="9"/>
      <c r="JBR57" s="9"/>
      <c r="JBS57" s="9"/>
      <c r="JBT57" s="9"/>
      <c r="JBU57" s="9"/>
      <c r="JBV57" s="9"/>
      <c r="JBW57" s="9"/>
      <c r="JBX57" s="9"/>
      <c r="JBY57" s="9"/>
      <c r="JBZ57" s="9"/>
      <c r="JCA57" s="9"/>
      <c r="JCB57" s="9"/>
      <c r="JCC57" s="9"/>
      <c r="JCD57" s="9"/>
      <c r="JCE57" s="9"/>
      <c r="JCF57" s="9"/>
      <c r="JCG57" s="9"/>
      <c r="JCH57" s="9"/>
      <c r="JCI57" s="9"/>
      <c r="JCJ57" s="9"/>
      <c r="JCK57" s="9"/>
      <c r="JCL57" s="9"/>
      <c r="JCM57" s="9"/>
      <c r="JCN57" s="9"/>
      <c r="JCO57" s="9"/>
      <c r="JCP57" s="9"/>
      <c r="JCQ57" s="9"/>
      <c r="JCR57" s="9"/>
      <c r="JCS57" s="9"/>
      <c r="JCT57" s="9"/>
      <c r="JCU57" s="9"/>
      <c r="JCV57" s="9"/>
      <c r="JCW57" s="9"/>
      <c r="JCX57" s="9"/>
      <c r="JCY57" s="9"/>
      <c r="JCZ57" s="9"/>
      <c r="JDA57" s="9"/>
      <c r="JDB57" s="9"/>
      <c r="JDC57" s="9"/>
      <c r="JDD57" s="9"/>
      <c r="JDE57" s="9"/>
      <c r="JDF57" s="9"/>
      <c r="JDG57" s="9"/>
      <c r="JDH57" s="9"/>
      <c r="JDI57" s="9"/>
      <c r="JDJ57" s="9"/>
      <c r="JDK57" s="9"/>
      <c r="JDL57" s="9"/>
      <c r="JDM57" s="9"/>
      <c r="JDN57" s="9"/>
      <c r="JDO57" s="9"/>
      <c r="JDP57" s="9"/>
      <c r="JDQ57" s="9"/>
      <c r="JDR57" s="9"/>
      <c r="JDS57" s="9"/>
      <c r="JDT57" s="9"/>
      <c r="JDU57" s="9"/>
      <c r="JDV57" s="9"/>
      <c r="JDW57" s="9"/>
      <c r="JDX57" s="9"/>
      <c r="JDY57" s="9"/>
      <c r="JDZ57" s="9"/>
      <c r="JEA57" s="9"/>
      <c r="JEB57" s="9"/>
      <c r="JEC57" s="9"/>
      <c r="JED57" s="9"/>
      <c r="JEE57" s="9"/>
      <c r="JEF57" s="9"/>
      <c r="JEG57" s="9"/>
      <c r="JEH57" s="9"/>
      <c r="JEI57" s="9"/>
      <c r="JEJ57" s="9"/>
      <c r="JEK57" s="9"/>
      <c r="JEL57" s="9"/>
      <c r="JEM57" s="9"/>
      <c r="JEN57" s="9"/>
      <c r="JEO57" s="9"/>
      <c r="JEP57" s="9"/>
      <c r="JEQ57" s="9"/>
      <c r="JER57" s="9"/>
      <c r="JES57" s="9"/>
      <c r="JET57" s="9"/>
      <c r="JEU57" s="9"/>
      <c r="JEV57" s="9"/>
      <c r="JEW57" s="9"/>
      <c r="JEX57" s="9"/>
      <c r="JEY57" s="9"/>
      <c r="JEZ57" s="9"/>
      <c r="JFA57" s="9"/>
      <c r="JFB57" s="9"/>
      <c r="JFC57" s="9"/>
      <c r="JFD57" s="9"/>
      <c r="JFE57" s="9"/>
      <c r="JFF57" s="9"/>
      <c r="JFG57" s="9"/>
      <c r="JFH57" s="9"/>
      <c r="JFI57" s="9"/>
      <c r="JFJ57" s="9"/>
      <c r="JFK57" s="9"/>
      <c r="JFL57" s="9"/>
      <c r="JFM57" s="9"/>
      <c r="JFN57" s="9"/>
      <c r="JFO57" s="9"/>
      <c r="JFP57" s="9"/>
      <c r="JFQ57" s="9"/>
      <c r="JFR57" s="9"/>
      <c r="JFS57" s="9"/>
      <c r="JFT57" s="9"/>
      <c r="JFU57" s="9"/>
      <c r="JFV57" s="9"/>
      <c r="JFW57" s="9"/>
      <c r="JFX57" s="9"/>
      <c r="JFY57" s="9"/>
      <c r="JFZ57" s="9"/>
      <c r="JGA57" s="9"/>
      <c r="JGB57" s="9"/>
      <c r="JGC57" s="9"/>
      <c r="JGD57" s="9"/>
      <c r="JGE57" s="9"/>
      <c r="JGF57" s="9"/>
      <c r="JGG57" s="9"/>
      <c r="JGH57" s="9"/>
      <c r="JGI57" s="9"/>
      <c r="JGJ57" s="9"/>
      <c r="JGK57" s="9"/>
      <c r="JGL57" s="9"/>
      <c r="JGM57" s="9"/>
      <c r="JGN57" s="9"/>
      <c r="JGO57" s="9"/>
      <c r="JGP57" s="9"/>
      <c r="JGQ57" s="9"/>
      <c r="JGR57" s="9"/>
      <c r="JGS57" s="9"/>
      <c r="JGT57" s="9"/>
      <c r="JGU57" s="9"/>
      <c r="JGV57" s="9"/>
      <c r="JGW57" s="9"/>
      <c r="JGX57" s="9"/>
      <c r="JGY57" s="9"/>
      <c r="JGZ57" s="9"/>
      <c r="JHA57" s="9"/>
      <c r="JHB57" s="9"/>
      <c r="JHC57" s="9"/>
      <c r="JHD57" s="9"/>
      <c r="JHE57" s="9"/>
      <c r="JHF57" s="9"/>
      <c r="JHG57" s="9"/>
      <c r="JHH57" s="9"/>
      <c r="JHI57" s="9"/>
      <c r="JHJ57" s="9"/>
      <c r="JHK57" s="9"/>
      <c r="JHL57" s="9"/>
      <c r="JHM57" s="9"/>
      <c r="JHN57" s="9"/>
      <c r="JHO57" s="9"/>
      <c r="JHP57" s="9"/>
      <c r="JHQ57" s="9"/>
      <c r="JHR57" s="9"/>
      <c r="JHS57" s="9"/>
      <c r="JHT57" s="9"/>
      <c r="JHU57" s="9"/>
      <c r="JHV57" s="9"/>
      <c r="JHW57" s="9"/>
      <c r="JHX57" s="9"/>
      <c r="JHY57" s="9"/>
      <c r="JHZ57" s="9"/>
      <c r="JIA57" s="9"/>
      <c r="JIB57" s="9"/>
      <c r="JIC57" s="9"/>
      <c r="JID57" s="9"/>
      <c r="JIE57" s="9"/>
      <c r="JIF57" s="9"/>
      <c r="JIG57" s="9"/>
      <c r="JIH57" s="9"/>
      <c r="JII57" s="9"/>
      <c r="JIJ57" s="9"/>
      <c r="JIK57" s="9"/>
      <c r="JIL57" s="9"/>
      <c r="JIM57" s="9"/>
      <c r="JIN57" s="9"/>
      <c r="JIO57" s="9"/>
      <c r="JIP57" s="9"/>
      <c r="JIQ57" s="9"/>
      <c r="JIR57" s="9"/>
      <c r="JIS57" s="9"/>
      <c r="JIT57" s="9"/>
      <c r="JIU57" s="9"/>
      <c r="JIV57" s="9"/>
      <c r="JIW57" s="9"/>
      <c r="JIX57" s="9"/>
      <c r="JIY57" s="9"/>
      <c r="JIZ57" s="9"/>
      <c r="JJA57" s="9"/>
      <c r="JJB57" s="9"/>
      <c r="JJC57" s="9"/>
      <c r="JJD57" s="9"/>
      <c r="JJE57" s="9"/>
      <c r="JJF57" s="9"/>
      <c r="JJG57" s="9"/>
      <c r="JJH57" s="9"/>
      <c r="JJI57" s="9"/>
      <c r="JJJ57" s="9"/>
      <c r="JJK57" s="9"/>
      <c r="JJL57" s="9"/>
      <c r="JJM57" s="9"/>
      <c r="JJN57" s="9"/>
      <c r="JJO57" s="9"/>
      <c r="JJP57" s="9"/>
      <c r="JJQ57" s="9"/>
      <c r="JJR57" s="9"/>
      <c r="JJS57" s="9"/>
      <c r="JJT57" s="9"/>
      <c r="JJU57" s="9"/>
      <c r="JJV57" s="9"/>
      <c r="JJW57" s="9"/>
      <c r="JJX57" s="9"/>
      <c r="JJY57" s="9"/>
      <c r="JJZ57" s="9"/>
      <c r="JKA57" s="9"/>
      <c r="JKB57" s="9"/>
      <c r="JKC57" s="9"/>
      <c r="JKD57" s="9"/>
      <c r="JKE57" s="9"/>
      <c r="JKF57" s="9"/>
      <c r="JKG57" s="9"/>
      <c r="JKH57" s="9"/>
      <c r="JKI57" s="9"/>
      <c r="JKJ57" s="9"/>
      <c r="JKK57" s="9"/>
      <c r="JKL57" s="9"/>
      <c r="JKM57" s="9"/>
      <c r="JKN57" s="9"/>
      <c r="JKO57" s="9"/>
      <c r="JKP57" s="9"/>
      <c r="JKQ57" s="9"/>
      <c r="JKR57" s="9"/>
      <c r="JKS57" s="9"/>
      <c r="JKT57" s="9"/>
      <c r="JKU57" s="9"/>
      <c r="JKV57" s="9"/>
      <c r="JKW57" s="9"/>
      <c r="JKX57" s="9"/>
      <c r="JKY57" s="9"/>
      <c r="JKZ57" s="9"/>
      <c r="JLA57" s="9"/>
      <c r="JLB57" s="9"/>
      <c r="JLC57" s="9"/>
      <c r="JLD57" s="9"/>
      <c r="JLE57" s="9"/>
      <c r="JLF57" s="9"/>
      <c r="JLG57" s="9"/>
      <c r="JLH57" s="9"/>
      <c r="JLI57" s="9"/>
      <c r="JLJ57" s="9"/>
      <c r="JLK57" s="9"/>
      <c r="JLL57" s="9"/>
      <c r="JLM57" s="9"/>
      <c r="JLN57" s="9"/>
      <c r="JLO57" s="9"/>
      <c r="JLP57" s="9"/>
      <c r="JLQ57" s="9"/>
      <c r="JLR57" s="9"/>
      <c r="JLS57" s="9"/>
      <c r="JLT57" s="9"/>
      <c r="JLU57" s="9"/>
      <c r="JLV57" s="9"/>
      <c r="JLW57" s="9"/>
      <c r="JLX57" s="9"/>
      <c r="JLY57" s="9"/>
      <c r="JLZ57" s="9"/>
      <c r="JMA57" s="9"/>
      <c r="JMB57" s="9"/>
      <c r="JMC57" s="9"/>
      <c r="JMD57" s="9"/>
      <c r="JME57" s="9"/>
      <c r="JMF57" s="9"/>
      <c r="JMG57" s="9"/>
      <c r="JMH57" s="9"/>
      <c r="JMI57" s="9"/>
      <c r="JMJ57" s="9"/>
      <c r="JMK57" s="9"/>
      <c r="JML57" s="9"/>
      <c r="JMM57" s="9"/>
      <c r="JMN57" s="9"/>
      <c r="JMO57" s="9"/>
      <c r="JMP57" s="9"/>
      <c r="JMQ57" s="9"/>
      <c r="JMR57" s="9"/>
      <c r="JMS57" s="9"/>
      <c r="JMT57" s="9"/>
      <c r="JMU57" s="9"/>
      <c r="JMV57" s="9"/>
      <c r="JMW57" s="9"/>
      <c r="JMX57" s="9"/>
      <c r="JMY57" s="9"/>
      <c r="JMZ57" s="9"/>
      <c r="JNA57" s="9"/>
      <c r="JNB57" s="9"/>
      <c r="JNC57" s="9"/>
      <c r="JND57" s="9"/>
      <c r="JNE57" s="9"/>
      <c r="JNF57" s="9"/>
      <c r="JNG57" s="9"/>
      <c r="JNH57" s="9"/>
      <c r="JNI57" s="9"/>
      <c r="JNJ57" s="9"/>
      <c r="JNK57" s="9"/>
      <c r="JNL57" s="9"/>
      <c r="JNM57" s="9"/>
      <c r="JNN57" s="9"/>
      <c r="JNO57" s="9"/>
      <c r="JNP57" s="9"/>
      <c r="JNQ57" s="9"/>
      <c r="JNR57" s="9"/>
      <c r="JNS57" s="9"/>
      <c r="JNT57" s="9"/>
      <c r="JNU57" s="9"/>
      <c r="JNV57" s="9"/>
      <c r="JNW57" s="9"/>
      <c r="JNX57" s="9"/>
      <c r="JNY57" s="9"/>
      <c r="JNZ57" s="9"/>
      <c r="JOA57" s="9"/>
      <c r="JOB57" s="9"/>
      <c r="JOC57" s="9"/>
      <c r="JOD57" s="9"/>
      <c r="JOE57" s="9"/>
      <c r="JOF57" s="9"/>
      <c r="JOG57" s="9"/>
      <c r="JOH57" s="9"/>
      <c r="JOI57" s="9"/>
      <c r="JOJ57" s="9"/>
      <c r="JOK57" s="9"/>
      <c r="JOL57" s="9"/>
      <c r="JOM57" s="9"/>
      <c r="JON57" s="9"/>
      <c r="JOO57" s="9"/>
      <c r="JOP57" s="9"/>
      <c r="JOQ57" s="9"/>
      <c r="JOR57" s="9"/>
      <c r="JOS57" s="9"/>
      <c r="JOT57" s="9"/>
      <c r="JOU57" s="9"/>
      <c r="JOV57" s="9"/>
      <c r="JOW57" s="9"/>
      <c r="JOX57" s="9"/>
      <c r="JOY57" s="9"/>
      <c r="JOZ57" s="9"/>
      <c r="JPA57" s="9"/>
      <c r="JPB57" s="9"/>
      <c r="JPC57" s="9"/>
      <c r="JPD57" s="9"/>
      <c r="JPE57" s="9"/>
      <c r="JPF57" s="9"/>
      <c r="JPG57" s="9"/>
      <c r="JPH57" s="9"/>
      <c r="JPI57" s="9"/>
      <c r="JPJ57" s="9"/>
      <c r="JPK57" s="9"/>
      <c r="JPL57" s="9"/>
      <c r="JPM57" s="9"/>
      <c r="JPN57" s="9"/>
      <c r="JPO57" s="9"/>
      <c r="JPP57" s="9"/>
      <c r="JPQ57" s="9"/>
      <c r="JPR57" s="9"/>
      <c r="JPS57" s="9"/>
      <c r="JPT57" s="9"/>
      <c r="JPU57" s="9"/>
      <c r="JPV57" s="9"/>
      <c r="JPW57" s="9"/>
      <c r="JPX57" s="9"/>
      <c r="JPY57" s="9"/>
      <c r="JPZ57" s="9"/>
      <c r="JQA57" s="9"/>
      <c r="JQB57" s="9"/>
      <c r="JQC57" s="9"/>
      <c r="JQD57" s="9"/>
      <c r="JQE57" s="9"/>
      <c r="JQF57" s="9"/>
      <c r="JQG57" s="9"/>
      <c r="JQH57" s="9"/>
      <c r="JQI57" s="9"/>
      <c r="JQJ57" s="9"/>
      <c r="JQK57" s="9"/>
      <c r="JQL57" s="9"/>
      <c r="JQM57" s="9"/>
      <c r="JQN57" s="9"/>
      <c r="JQO57" s="9"/>
      <c r="JQP57" s="9"/>
      <c r="JQQ57" s="9"/>
      <c r="JQR57" s="9"/>
      <c r="JQS57" s="9"/>
      <c r="JQT57" s="9"/>
      <c r="JQU57" s="9"/>
      <c r="JQV57" s="9"/>
      <c r="JQW57" s="9"/>
      <c r="JQX57" s="9"/>
      <c r="JQY57" s="9"/>
      <c r="JQZ57" s="9"/>
      <c r="JRA57" s="9"/>
      <c r="JRB57" s="9"/>
      <c r="JRC57" s="9"/>
      <c r="JRD57" s="9"/>
      <c r="JRE57" s="9"/>
      <c r="JRF57" s="9"/>
      <c r="JRG57" s="9"/>
      <c r="JRH57" s="9"/>
      <c r="JRI57" s="9"/>
      <c r="JRJ57" s="9"/>
      <c r="JRK57" s="9"/>
      <c r="JRL57" s="9"/>
      <c r="JRM57" s="9"/>
      <c r="JRN57" s="9"/>
      <c r="JRO57" s="9"/>
      <c r="JRP57" s="9"/>
      <c r="JRQ57" s="9"/>
      <c r="JRR57" s="9"/>
      <c r="JRS57" s="9"/>
      <c r="JRT57" s="9"/>
      <c r="JRU57" s="9"/>
      <c r="JRV57" s="9"/>
      <c r="JRW57" s="9"/>
      <c r="JRX57" s="9"/>
      <c r="JRY57" s="9"/>
      <c r="JRZ57" s="9"/>
      <c r="JSA57" s="9"/>
      <c r="JSB57" s="9"/>
      <c r="JSC57" s="9"/>
      <c r="JSD57" s="9"/>
      <c r="JSE57" s="9"/>
      <c r="JSF57" s="9"/>
      <c r="JSG57" s="9"/>
      <c r="JSH57" s="9"/>
      <c r="JSI57" s="9"/>
      <c r="JSJ57" s="9"/>
      <c r="JSK57" s="9"/>
      <c r="JSL57" s="9"/>
      <c r="JSM57" s="9"/>
      <c r="JSN57" s="9"/>
      <c r="JSO57" s="9"/>
      <c r="JSP57" s="9"/>
      <c r="JSQ57" s="9"/>
      <c r="JSR57" s="9"/>
      <c r="JSS57" s="9"/>
      <c r="JST57" s="9"/>
      <c r="JSU57" s="9"/>
      <c r="JSV57" s="9"/>
      <c r="JSW57" s="9"/>
      <c r="JSX57" s="9"/>
      <c r="JSY57" s="9"/>
      <c r="JSZ57" s="9"/>
      <c r="JTA57" s="9"/>
      <c r="JTB57" s="9"/>
      <c r="JTC57" s="9"/>
      <c r="JTD57" s="9"/>
      <c r="JTE57" s="9"/>
      <c r="JTF57" s="9"/>
      <c r="JTG57" s="9"/>
      <c r="JTH57" s="9"/>
      <c r="JTI57" s="9"/>
      <c r="JTJ57" s="9"/>
      <c r="JTK57" s="9"/>
      <c r="JTL57" s="9"/>
      <c r="JTM57" s="9"/>
      <c r="JTN57" s="9"/>
      <c r="JTO57" s="9"/>
      <c r="JTP57" s="9"/>
      <c r="JTQ57" s="9"/>
      <c r="JTR57" s="9"/>
      <c r="JTS57" s="9"/>
      <c r="JTT57" s="9"/>
      <c r="JTU57" s="9"/>
      <c r="JTV57" s="9"/>
      <c r="JTW57" s="9"/>
      <c r="JTX57" s="9"/>
      <c r="JTY57" s="9"/>
      <c r="JTZ57" s="9"/>
      <c r="JUA57" s="9"/>
      <c r="JUB57" s="9"/>
      <c r="JUC57" s="9"/>
      <c r="JUD57" s="9"/>
      <c r="JUE57" s="9"/>
      <c r="JUF57" s="9"/>
      <c r="JUG57" s="9"/>
      <c r="JUH57" s="9"/>
      <c r="JUI57" s="9"/>
      <c r="JUJ57" s="9"/>
      <c r="JUK57" s="9"/>
      <c r="JUL57" s="9"/>
      <c r="JUM57" s="9"/>
      <c r="JUN57" s="9"/>
      <c r="JUO57" s="9"/>
      <c r="JUP57" s="9"/>
      <c r="JUQ57" s="9"/>
      <c r="JUR57" s="9"/>
      <c r="JUS57" s="9"/>
      <c r="JUT57" s="9"/>
      <c r="JUU57" s="9"/>
      <c r="JUV57" s="9"/>
      <c r="JUW57" s="9"/>
      <c r="JUX57" s="9"/>
      <c r="JUY57" s="9"/>
      <c r="JUZ57" s="9"/>
      <c r="JVA57" s="9"/>
      <c r="JVB57" s="9"/>
      <c r="JVC57" s="9"/>
      <c r="JVD57" s="9"/>
      <c r="JVE57" s="9"/>
      <c r="JVF57" s="9"/>
      <c r="JVG57" s="9"/>
      <c r="JVH57" s="9"/>
      <c r="JVI57" s="9"/>
      <c r="JVJ57" s="9"/>
      <c r="JVK57" s="9"/>
      <c r="JVL57" s="9"/>
      <c r="JVM57" s="9"/>
      <c r="JVN57" s="9"/>
      <c r="JVO57" s="9"/>
      <c r="JVP57" s="9"/>
      <c r="JVQ57" s="9"/>
      <c r="JVR57" s="9"/>
      <c r="JVS57" s="9"/>
      <c r="JVT57" s="9"/>
      <c r="JVU57" s="9"/>
      <c r="JVV57" s="9"/>
      <c r="JVW57" s="9"/>
      <c r="JVX57" s="9"/>
      <c r="JVY57" s="9"/>
      <c r="JVZ57" s="9"/>
      <c r="JWA57" s="9"/>
      <c r="JWB57" s="9"/>
      <c r="JWC57" s="9"/>
      <c r="JWD57" s="9"/>
      <c r="JWE57" s="9"/>
      <c r="JWF57" s="9"/>
      <c r="JWG57" s="9"/>
      <c r="JWH57" s="9"/>
      <c r="JWI57" s="9"/>
      <c r="JWJ57" s="9"/>
      <c r="JWK57" s="9"/>
      <c r="JWL57" s="9"/>
      <c r="JWM57" s="9"/>
      <c r="JWN57" s="9"/>
      <c r="JWO57" s="9"/>
      <c r="JWP57" s="9"/>
      <c r="JWQ57" s="9"/>
      <c r="JWR57" s="9"/>
      <c r="JWS57" s="9"/>
      <c r="JWT57" s="9"/>
      <c r="JWU57" s="9"/>
      <c r="JWV57" s="9"/>
      <c r="JWW57" s="9"/>
      <c r="JWX57" s="9"/>
      <c r="JWY57" s="9"/>
      <c r="JWZ57" s="9"/>
      <c r="JXA57" s="9"/>
      <c r="JXB57" s="9"/>
      <c r="JXC57" s="9"/>
      <c r="JXD57" s="9"/>
      <c r="JXE57" s="9"/>
      <c r="JXF57" s="9"/>
      <c r="JXG57" s="9"/>
      <c r="JXH57" s="9"/>
      <c r="JXI57" s="9"/>
      <c r="JXJ57" s="9"/>
      <c r="JXK57" s="9"/>
      <c r="JXL57" s="9"/>
      <c r="JXM57" s="9"/>
      <c r="JXN57" s="9"/>
      <c r="JXO57" s="9"/>
      <c r="JXP57" s="9"/>
      <c r="JXQ57" s="9"/>
      <c r="JXR57" s="9"/>
      <c r="JXS57" s="9"/>
      <c r="JXT57" s="9"/>
      <c r="JXU57" s="9"/>
      <c r="JXV57" s="9"/>
      <c r="JXW57" s="9"/>
      <c r="JXX57" s="9"/>
      <c r="JXY57" s="9"/>
      <c r="JXZ57" s="9"/>
      <c r="JYA57" s="9"/>
      <c r="JYB57" s="9"/>
      <c r="JYC57" s="9"/>
      <c r="JYD57" s="9"/>
      <c r="JYE57" s="9"/>
      <c r="JYF57" s="9"/>
      <c r="JYG57" s="9"/>
      <c r="JYH57" s="9"/>
      <c r="JYI57" s="9"/>
      <c r="JYJ57" s="9"/>
      <c r="JYK57" s="9"/>
      <c r="JYL57" s="9"/>
      <c r="JYM57" s="9"/>
      <c r="JYN57" s="9"/>
      <c r="JYO57" s="9"/>
      <c r="JYP57" s="9"/>
      <c r="JYQ57" s="9"/>
      <c r="JYR57" s="9"/>
      <c r="JYS57" s="9"/>
      <c r="JYT57" s="9"/>
      <c r="JYU57" s="9"/>
      <c r="JYV57" s="9"/>
      <c r="JYW57" s="9"/>
      <c r="JYX57" s="9"/>
      <c r="JYY57" s="9"/>
      <c r="JYZ57" s="9"/>
      <c r="JZA57" s="9"/>
      <c r="JZB57" s="9"/>
      <c r="JZC57" s="9"/>
      <c r="JZD57" s="9"/>
      <c r="JZE57" s="9"/>
      <c r="JZF57" s="9"/>
      <c r="JZG57" s="9"/>
      <c r="JZH57" s="9"/>
      <c r="JZI57" s="9"/>
      <c r="JZJ57" s="9"/>
      <c r="JZK57" s="9"/>
      <c r="JZL57" s="9"/>
      <c r="JZM57" s="9"/>
      <c r="JZN57" s="9"/>
      <c r="JZO57" s="9"/>
      <c r="JZP57" s="9"/>
      <c r="JZQ57" s="9"/>
      <c r="JZR57" s="9"/>
      <c r="JZS57" s="9"/>
      <c r="JZT57" s="9"/>
      <c r="JZU57" s="9"/>
      <c r="JZV57" s="9"/>
      <c r="JZW57" s="9"/>
      <c r="JZX57" s="9"/>
      <c r="JZY57" s="9"/>
      <c r="JZZ57" s="9"/>
      <c r="KAA57" s="9"/>
      <c r="KAB57" s="9"/>
      <c r="KAC57" s="9"/>
      <c r="KAD57" s="9"/>
      <c r="KAE57" s="9"/>
      <c r="KAF57" s="9"/>
      <c r="KAG57" s="9"/>
      <c r="KAH57" s="9"/>
      <c r="KAI57" s="9"/>
      <c r="KAJ57" s="9"/>
      <c r="KAK57" s="9"/>
      <c r="KAL57" s="9"/>
      <c r="KAM57" s="9"/>
      <c r="KAN57" s="9"/>
      <c r="KAO57" s="9"/>
      <c r="KAP57" s="9"/>
      <c r="KAQ57" s="9"/>
      <c r="KAR57" s="9"/>
      <c r="KAS57" s="9"/>
      <c r="KAT57" s="9"/>
      <c r="KAU57" s="9"/>
      <c r="KAV57" s="9"/>
      <c r="KAW57" s="9"/>
      <c r="KAX57" s="9"/>
      <c r="KAY57" s="9"/>
      <c r="KAZ57" s="9"/>
      <c r="KBA57" s="9"/>
      <c r="KBB57" s="9"/>
      <c r="KBC57" s="9"/>
      <c r="KBD57" s="9"/>
      <c r="KBE57" s="9"/>
      <c r="KBF57" s="9"/>
      <c r="KBG57" s="9"/>
      <c r="KBH57" s="9"/>
      <c r="KBI57" s="9"/>
      <c r="KBJ57" s="9"/>
      <c r="KBK57" s="9"/>
      <c r="KBL57" s="9"/>
      <c r="KBM57" s="9"/>
      <c r="KBN57" s="9"/>
      <c r="KBO57" s="9"/>
      <c r="KBP57" s="9"/>
      <c r="KBQ57" s="9"/>
      <c r="KBR57" s="9"/>
      <c r="KBS57" s="9"/>
      <c r="KBT57" s="9"/>
      <c r="KBU57" s="9"/>
      <c r="KBV57" s="9"/>
      <c r="KBW57" s="9"/>
      <c r="KBX57" s="9"/>
      <c r="KBY57" s="9"/>
      <c r="KBZ57" s="9"/>
      <c r="KCA57" s="9"/>
      <c r="KCB57" s="9"/>
      <c r="KCC57" s="9"/>
      <c r="KCD57" s="9"/>
      <c r="KCE57" s="9"/>
      <c r="KCF57" s="9"/>
      <c r="KCG57" s="9"/>
      <c r="KCH57" s="9"/>
      <c r="KCI57" s="9"/>
      <c r="KCJ57" s="9"/>
      <c r="KCK57" s="9"/>
      <c r="KCL57" s="9"/>
      <c r="KCM57" s="9"/>
      <c r="KCN57" s="9"/>
      <c r="KCO57" s="9"/>
      <c r="KCP57" s="9"/>
      <c r="KCQ57" s="9"/>
      <c r="KCR57" s="9"/>
      <c r="KCS57" s="9"/>
      <c r="KCT57" s="9"/>
      <c r="KCU57" s="9"/>
      <c r="KCV57" s="9"/>
      <c r="KCW57" s="9"/>
      <c r="KCX57" s="9"/>
      <c r="KCY57" s="9"/>
      <c r="KCZ57" s="9"/>
      <c r="KDA57" s="9"/>
      <c r="KDB57" s="9"/>
      <c r="KDC57" s="9"/>
      <c r="KDD57" s="9"/>
      <c r="KDE57" s="9"/>
      <c r="KDF57" s="9"/>
      <c r="KDG57" s="9"/>
      <c r="KDH57" s="9"/>
      <c r="KDI57" s="9"/>
      <c r="KDJ57" s="9"/>
      <c r="KDK57" s="9"/>
      <c r="KDL57" s="9"/>
      <c r="KDM57" s="9"/>
      <c r="KDN57" s="9"/>
      <c r="KDO57" s="9"/>
      <c r="KDP57" s="9"/>
      <c r="KDQ57" s="9"/>
      <c r="KDR57" s="9"/>
      <c r="KDS57" s="9"/>
      <c r="KDT57" s="9"/>
      <c r="KDU57" s="9"/>
      <c r="KDV57" s="9"/>
      <c r="KDW57" s="9"/>
      <c r="KDX57" s="9"/>
      <c r="KDY57" s="9"/>
      <c r="KDZ57" s="9"/>
      <c r="KEA57" s="9"/>
      <c r="KEB57" s="9"/>
      <c r="KEC57" s="9"/>
      <c r="KED57" s="9"/>
      <c r="KEE57" s="9"/>
      <c r="KEF57" s="9"/>
      <c r="KEG57" s="9"/>
      <c r="KEH57" s="9"/>
      <c r="KEI57" s="9"/>
      <c r="KEJ57" s="9"/>
      <c r="KEK57" s="9"/>
      <c r="KEL57" s="9"/>
      <c r="KEM57" s="9"/>
      <c r="KEN57" s="9"/>
      <c r="KEO57" s="9"/>
      <c r="KEP57" s="9"/>
      <c r="KEQ57" s="9"/>
      <c r="KER57" s="9"/>
      <c r="KES57" s="9"/>
      <c r="KET57" s="9"/>
      <c r="KEU57" s="9"/>
      <c r="KEV57" s="9"/>
      <c r="KEW57" s="9"/>
      <c r="KEX57" s="9"/>
      <c r="KEY57" s="9"/>
      <c r="KEZ57" s="9"/>
      <c r="KFA57" s="9"/>
      <c r="KFB57" s="9"/>
      <c r="KFC57" s="9"/>
      <c r="KFD57" s="9"/>
      <c r="KFE57" s="9"/>
      <c r="KFF57" s="9"/>
      <c r="KFG57" s="9"/>
      <c r="KFH57" s="9"/>
      <c r="KFI57" s="9"/>
      <c r="KFJ57" s="9"/>
      <c r="KFK57" s="9"/>
      <c r="KFL57" s="9"/>
      <c r="KFM57" s="9"/>
      <c r="KFN57" s="9"/>
      <c r="KFO57" s="9"/>
      <c r="KFP57" s="9"/>
      <c r="KFQ57" s="9"/>
      <c r="KFR57" s="9"/>
      <c r="KFS57" s="9"/>
      <c r="KFT57" s="9"/>
      <c r="KFU57" s="9"/>
      <c r="KFV57" s="9"/>
      <c r="KFW57" s="9"/>
      <c r="KFX57" s="9"/>
      <c r="KFY57" s="9"/>
      <c r="KFZ57" s="9"/>
      <c r="KGA57" s="9"/>
      <c r="KGB57" s="9"/>
      <c r="KGC57" s="9"/>
      <c r="KGD57" s="9"/>
      <c r="KGE57" s="9"/>
      <c r="KGF57" s="9"/>
      <c r="KGG57" s="9"/>
      <c r="KGH57" s="9"/>
      <c r="KGI57" s="9"/>
      <c r="KGJ57" s="9"/>
      <c r="KGK57" s="9"/>
      <c r="KGL57" s="9"/>
      <c r="KGM57" s="9"/>
      <c r="KGN57" s="9"/>
      <c r="KGO57" s="9"/>
      <c r="KGP57" s="9"/>
      <c r="KGQ57" s="9"/>
      <c r="KGR57" s="9"/>
      <c r="KGS57" s="9"/>
      <c r="KGT57" s="9"/>
      <c r="KGU57" s="9"/>
      <c r="KGV57" s="9"/>
      <c r="KGW57" s="9"/>
      <c r="KGX57" s="9"/>
      <c r="KGY57" s="9"/>
      <c r="KGZ57" s="9"/>
      <c r="KHA57" s="9"/>
      <c r="KHB57" s="9"/>
      <c r="KHC57" s="9"/>
      <c r="KHD57" s="9"/>
      <c r="KHE57" s="9"/>
      <c r="KHF57" s="9"/>
      <c r="KHG57" s="9"/>
      <c r="KHH57" s="9"/>
      <c r="KHI57" s="9"/>
      <c r="KHJ57" s="9"/>
      <c r="KHK57" s="9"/>
      <c r="KHL57" s="9"/>
      <c r="KHM57" s="9"/>
      <c r="KHN57" s="9"/>
      <c r="KHO57" s="9"/>
      <c r="KHP57" s="9"/>
      <c r="KHQ57" s="9"/>
      <c r="KHR57" s="9"/>
      <c r="KHS57" s="9"/>
      <c r="KHT57" s="9"/>
      <c r="KHU57" s="9"/>
      <c r="KHV57" s="9"/>
      <c r="KHW57" s="9"/>
      <c r="KHX57" s="9"/>
      <c r="KHY57" s="9"/>
      <c r="KHZ57" s="9"/>
      <c r="KIA57" s="9"/>
      <c r="KIB57" s="9"/>
      <c r="KIC57" s="9"/>
      <c r="KID57" s="9"/>
      <c r="KIE57" s="9"/>
      <c r="KIF57" s="9"/>
      <c r="KIG57" s="9"/>
      <c r="KIH57" s="9"/>
      <c r="KII57" s="9"/>
      <c r="KIJ57" s="9"/>
      <c r="KIK57" s="9"/>
      <c r="KIL57" s="9"/>
      <c r="KIM57" s="9"/>
      <c r="KIN57" s="9"/>
      <c r="KIO57" s="9"/>
      <c r="KIP57" s="9"/>
      <c r="KIQ57" s="9"/>
      <c r="KIR57" s="9"/>
      <c r="KIS57" s="9"/>
      <c r="KIT57" s="9"/>
      <c r="KIU57" s="9"/>
      <c r="KIV57" s="9"/>
      <c r="KIW57" s="9"/>
      <c r="KIX57" s="9"/>
      <c r="KIY57" s="9"/>
      <c r="KIZ57" s="9"/>
      <c r="KJA57" s="9"/>
      <c r="KJB57" s="9"/>
      <c r="KJC57" s="9"/>
      <c r="KJD57" s="9"/>
      <c r="KJE57" s="9"/>
      <c r="KJF57" s="9"/>
      <c r="KJG57" s="9"/>
      <c r="KJH57" s="9"/>
      <c r="KJI57" s="9"/>
      <c r="KJJ57" s="9"/>
      <c r="KJK57" s="9"/>
      <c r="KJL57" s="9"/>
      <c r="KJM57" s="9"/>
      <c r="KJN57" s="9"/>
      <c r="KJO57" s="9"/>
      <c r="KJP57" s="9"/>
      <c r="KJQ57" s="9"/>
      <c r="KJR57" s="9"/>
      <c r="KJS57" s="9"/>
      <c r="KJT57" s="9"/>
      <c r="KJU57" s="9"/>
      <c r="KJV57" s="9"/>
      <c r="KJW57" s="9"/>
      <c r="KJX57" s="9"/>
      <c r="KJY57" s="9"/>
      <c r="KJZ57" s="9"/>
      <c r="KKA57" s="9"/>
      <c r="KKB57" s="9"/>
      <c r="KKC57" s="9"/>
      <c r="KKD57" s="9"/>
      <c r="KKE57" s="9"/>
      <c r="KKF57" s="9"/>
      <c r="KKG57" s="9"/>
      <c r="KKH57" s="9"/>
      <c r="KKI57" s="9"/>
      <c r="KKJ57" s="9"/>
      <c r="KKK57" s="9"/>
      <c r="KKL57" s="9"/>
      <c r="KKM57" s="9"/>
      <c r="KKN57" s="9"/>
      <c r="KKO57" s="9"/>
      <c r="KKP57" s="9"/>
      <c r="KKQ57" s="9"/>
      <c r="KKR57" s="9"/>
      <c r="KKS57" s="9"/>
      <c r="KKT57" s="9"/>
      <c r="KKU57" s="9"/>
      <c r="KKV57" s="9"/>
      <c r="KKW57" s="9"/>
      <c r="KKX57" s="9"/>
      <c r="KKY57" s="9"/>
      <c r="KKZ57" s="9"/>
      <c r="KLA57" s="9"/>
      <c r="KLB57" s="9"/>
      <c r="KLC57" s="9"/>
      <c r="KLD57" s="9"/>
      <c r="KLE57" s="9"/>
      <c r="KLF57" s="9"/>
      <c r="KLG57" s="9"/>
      <c r="KLH57" s="9"/>
      <c r="KLI57" s="9"/>
      <c r="KLJ57" s="9"/>
      <c r="KLK57" s="9"/>
      <c r="KLL57" s="9"/>
      <c r="KLM57" s="9"/>
      <c r="KLN57" s="9"/>
      <c r="KLO57" s="9"/>
      <c r="KLP57" s="9"/>
      <c r="KLQ57" s="9"/>
      <c r="KLR57" s="9"/>
      <c r="KLS57" s="9"/>
      <c r="KLT57" s="9"/>
      <c r="KLU57" s="9"/>
      <c r="KLV57" s="9"/>
      <c r="KLW57" s="9"/>
      <c r="KLX57" s="9"/>
      <c r="KLY57" s="9"/>
      <c r="KLZ57" s="9"/>
      <c r="KMA57" s="9"/>
      <c r="KMB57" s="9"/>
      <c r="KMC57" s="9"/>
      <c r="KMD57" s="9"/>
      <c r="KME57" s="9"/>
      <c r="KMF57" s="9"/>
      <c r="KMG57" s="9"/>
      <c r="KMH57" s="9"/>
      <c r="KMI57" s="9"/>
      <c r="KMJ57" s="9"/>
      <c r="KMK57" s="9"/>
      <c r="KML57" s="9"/>
      <c r="KMM57" s="9"/>
      <c r="KMN57" s="9"/>
      <c r="KMO57" s="9"/>
      <c r="KMP57" s="9"/>
      <c r="KMQ57" s="9"/>
      <c r="KMR57" s="9"/>
      <c r="KMS57" s="9"/>
      <c r="KMT57" s="9"/>
      <c r="KMU57" s="9"/>
      <c r="KMV57" s="9"/>
      <c r="KMW57" s="9"/>
      <c r="KMX57" s="9"/>
      <c r="KMY57" s="9"/>
      <c r="KMZ57" s="9"/>
      <c r="KNA57" s="9"/>
      <c r="KNB57" s="9"/>
      <c r="KNC57" s="9"/>
      <c r="KND57" s="9"/>
      <c r="KNE57" s="9"/>
      <c r="KNF57" s="9"/>
      <c r="KNG57" s="9"/>
      <c r="KNH57" s="9"/>
      <c r="KNI57" s="9"/>
      <c r="KNJ57" s="9"/>
      <c r="KNK57" s="9"/>
      <c r="KNL57" s="9"/>
      <c r="KNM57" s="9"/>
      <c r="KNN57" s="9"/>
      <c r="KNO57" s="9"/>
      <c r="KNP57" s="9"/>
      <c r="KNQ57" s="9"/>
      <c r="KNR57" s="9"/>
      <c r="KNS57" s="9"/>
      <c r="KNT57" s="9"/>
      <c r="KNU57" s="9"/>
      <c r="KNV57" s="9"/>
      <c r="KNW57" s="9"/>
      <c r="KNX57" s="9"/>
      <c r="KNY57" s="9"/>
      <c r="KNZ57" s="9"/>
      <c r="KOA57" s="9"/>
      <c r="KOB57" s="9"/>
      <c r="KOC57" s="9"/>
      <c r="KOD57" s="9"/>
      <c r="KOE57" s="9"/>
      <c r="KOF57" s="9"/>
      <c r="KOG57" s="9"/>
      <c r="KOH57" s="9"/>
      <c r="KOI57" s="9"/>
      <c r="KOJ57" s="9"/>
      <c r="KOK57" s="9"/>
      <c r="KOL57" s="9"/>
      <c r="KOM57" s="9"/>
      <c r="KON57" s="9"/>
      <c r="KOO57" s="9"/>
      <c r="KOP57" s="9"/>
      <c r="KOQ57" s="9"/>
      <c r="KOR57" s="9"/>
      <c r="KOS57" s="9"/>
      <c r="KOT57" s="9"/>
      <c r="KOU57" s="9"/>
      <c r="KOV57" s="9"/>
      <c r="KOW57" s="9"/>
      <c r="KOX57" s="9"/>
      <c r="KOY57" s="9"/>
      <c r="KOZ57" s="9"/>
      <c r="KPA57" s="9"/>
      <c r="KPB57" s="9"/>
      <c r="KPC57" s="9"/>
      <c r="KPD57" s="9"/>
      <c r="KPE57" s="9"/>
      <c r="KPF57" s="9"/>
      <c r="KPG57" s="9"/>
      <c r="KPH57" s="9"/>
      <c r="KPI57" s="9"/>
      <c r="KPJ57" s="9"/>
      <c r="KPK57" s="9"/>
      <c r="KPL57" s="9"/>
      <c r="KPM57" s="9"/>
      <c r="KPN57" s="9"/>
      <c r="KPO57" s="9"/>
      <c r="KPP57" s="9"/>
      <c r="KPQ57" s="9"/>
      <c r="KPR57" s="9"/>
      <c r="KPS57" s="9"/>
      <c r="KPT57" s="9"/>
      <c r="KPU57" s="9"/>
      <c r="KPV57" s="9"/>
      <c r="KPW57" s="9"/>
      <c r="KPX57" s="9"/>
      <c r="KPY57" s="9"/>
      <c r="KPZ57" s="9"/>
      <c r="KQA57" s="9"/>
      <c r="KQB57" s="9"/>
      <c r="KQC57" s="9"/>
      <c r="KQD57" s="9"/>
      <c r="KQE57" s="9"/>
      <c r="KQF57" s="9"/>
      <c r="KQG57" s="9"/>
      <c r="KQH57" s="9"/>
      <c r="KQI57" s="9"/>
      <c r="KQJ57" s="9"/>
      <c r="KQK57" s="9"/>
      <c r="KQL57" s="9"/>
      <c r="KQM57" s="9"/>
      <c r="KQN57" s="9"/>
      <c r="KQO57" s="9"/>
      <c r="KQP57" s="9"/>
      <c r="KQQ57" s="9"/>
      <c r="KQR57" s="9"/>
      <c r="KQS57" s="9"/>
      <c r="KQT57" s="9"/>
      <c r="KQU57" s="9"/>
      <c r="KQV57" s="9"/>
      <c r="KQW57" s="9"/>
      <c r="KQX57" s="9"/>
      <c r="KQY57" s="9"/>
      <c r="KQZ57" s="9"/>
      <c r="KRA57" s="9"/>
      <c r="KRB57" s="9"/>
      <c r="KRC57" s="9"/>
      <c r="KRD57" s="9"/>
      <c r="KRE57" s="9"/>
      <c r="KRF57" s="9"/>
      <c r="KRG57" s="9"/>
      <c r="KRH57" s="9"/>
      <c r="KRI57" s="9"/>
      <c r="KRJ57" s="9"/>
      <c r="KRK57" s="9"/>
      <c r="KRL57" s="9"/>
      <c r="KRM57" s="9"/>
      <c r="KRN57" s="9"/>
      <c r="KRO57" s="9"/>
      <c r="KRP57" s="9"/>
      <c r="KRQ57" s="9"/>
      <c r="KRR57" s="9"/>
      <c r="KRS57" s="9"/>
      <c r="KRT57" s="9"/>
      <c r="KRU57" s="9"/>
      <c r="KRV57" s="9"/>
      <c r="KRW57" s="9"/>
      <c r="KRX57" s="9"/>
      <c r="KRY57" s="9"/>
      <c r="KRZ57" s="9"/>
      <c r="KSA57" s="9"/>
      <c r="KSB57" s="9"/>
      <c r="KSC57" s="9"/>
      <c r="KSD57" s="9"/>
      <c r="KSE57" s="9"/>
      <c r="KSF57" s="9"/>
      <c r="KSG57" s="9"/>
      <c r="KSH57" s="9"/>
      <c r="KSI57" s="9"/>
      <c r="KSJ57" s="9"/>
      <c r="KSK57" s="9"/>
      <c r="KSL57" s="9"/>
      <c r="KSM57" s="9"/>
      <c r="KSN57" s="9"/>
      <c r="KSO57" s="9"/>
      <c r="KSP57" s="9"/>
      <c r="KSQ57" s="9"/>
      <c r="KSR57" s="9"/>
      <c r="KSS57" s="9"/>
      <c r="KST57" s="9"/>
      <c r="KSU57" s="9"/>
      <c r="KSV57" s="9"/>
      <c r="KSW57" s="9"/>
      <c r="KSX57" s="9"/>
      <c r="KSY57" s="9"/>
      <c r="KSZ57" s="9"/>
      <c r="KTA57" s="9"/>
      <c r="KTB57" s="9"/>
      <c r="KTC57" s="9"/>
      <c r="KTD57" s="9"/>
      <c r="KTE57" s="9"/>
      <c r="KTF57" s="9"/>
      <c r="KTG57" s="9"/>
      <c r="KTH57" s="9"/>
      <c r="KTI57" s="9"/>
      <c r="KTJ57" s="9"/>
      <c r="KTK57" s="9"/>
      <c r="KTL57" s="9"/>
      <c r="KTM57" s="9"/>
      <c r="KTN57" s="9"/>
      <c r="KTO57" s="9"/>
      <c r="KTP57" s="9"/>
      <c r="KTQ57" s="9"/>
      <c r="KTR57" s="9"/>
      <c r="KTS57" s="9"/>
      <c r="KTT57" s="9"/>
      <c r="KTU57" s="9"/>
      <c r="KTV57" s="9"/>
      <c r="KTW57" s="9"/>
      <c r="KTX57" s="9"/>
      <c r="KTY57" s="9"/>
      <c r="KTZ57" s="9"/>
      <c r="KUA57" s="9"/>
      <c r="KUB57" s="9"/>
      <c r="KUC57" s="9"/>
      <c r="KUD57" s="9"/>
      <c r="KUE57" s="9"/>
      <c r="KUF57" s="9"/>
      <c r="KUG57" s="9"/>
      <c r="KUH57" s="9"/>
      <c r="KUI57" s="9"/>
      <c r="KUJ57" s="9"/>
      <c r="KUK57" s="9"/>
      <c r="KUL57" s="9"/>
      <c r="KUM57" s="9"/>
      <c r="KUN57" s="9"/>
      <c r="KUO57" s="9"/>
      <c r="KUP57" s="9"/>
      <c r="KUQ57" s="9"/>
      <c r="KUR57" s="9"/>
      <c r="KUS57" s="9"/>
      <c r="KUT57" s="9"/>
      <c r="KUU57" s="9"/>
      <c r="KUV57" s="9"/>
      <c r="KUW57" s="9"/>
      <c r="KUX57" s="9"/>
      <c r="KUY57" s="9"/>
      <c r="KUZ57" s="9"/>
      <c r="KVA57" s="9"/>
      <c r="KVB57" s="9"/>
      <c r="KVC57" s="9"/>
      <c r="KVD57" s="9"/>
      <c r="KVE57" s="9"/>
      <c r="KVF57" s="9"/>
      <c r="KVG57" s="9"/>
      <c r="KVH57" s="9"/>
      <c r="KVI57" s="9"/>
      <c r="KVJ57" s="9"/>
      <c r="KVK57" s="9"/>
      <c r="KVL57" s="9"/>
      <c r="KVM57" s="9"/>
      <c r="KVN57" s="9"/>
      <c r="KVO57" s="9"/>
      <c r="KVP57" s="9"/>
      <c r="KVQ57" s="9"/>
      <c r="KVR57" s="9"/>
      <c r="KVS57" s="9"/>
      <c r="KVT57" s="9"/>
      <c r="KVU57" s="9"/>
      <c r="KVV57" s="9"/>
      <c r="KVW57" s="9"/>
      <c r="KVX57" s="9"/>
      <c r="KVY57" s="9"/>
      <c r="KVZ57" s="9"/>
      <c r="KWA57" s="9"/>
      <c r="KWB57" s="9"/>
      <c r="KWC57" s="9"/>
      <c r="KWD57" s="9"/>
      <c r="KWE57" s="9"/>
      <c r="KWF57" s="9"/>
      <c r="KWG57" s="9"/>
      <c r="KWH57" s="9"/>
      <c r="KWI57" s="9"/>
      <c r="KWJ57" s="9"/>
      <c r="KWK57" s="9"/>
      <c r="KWL57" s="9"/>
      <c r="KWM57" s="9"/>
      <c r="KWN57" s="9"/>
      <c r="KWO57" s="9"/>
      <c r="KWP57" s="9"/>
      <c r="KWQ57" s="9"/>
      <c r="KWR57" s="9"/>
      <c r="KWS57" s="9"/>
      <c r="KWT57" s="9"/>
      <c r="KWU57" s="9"/>
      <c r="KWV57" s="9"/>
      <c r="KWW57" s="9"/>
      <c r="KWX57" s="9"/>
      <c r="KWY57" s="9"/>
      <c r="KWZ57" s="9"/>
      <c r="KXA57" s="9"/>
      <c r="KXB57" s="9"/>
      <c r="KXC57" s="9"/>
      <c r="KXD57" s="9"/>
      <c r="KXE57" s="9"/>
      <c r="KXF57" s="9"/>
      <c r="KXG57" s="9"/>
      <c r="KXH57" s="9"/>
      <c r="KXI57" s="9"/>
      <c r="KXJ57" s="9"/>
      <c r="KXK57" s="9"/>
      <c r="KXL57" s="9"/>
      <c r="KXM57" s="9"/>
      <c r="KXN57" s="9"/>
      <c r="KXO57" s="9"/>
      <c r="KXP57" s="9"/>
      <c r="KXQ57" s="9"/>
      <c r="KXR57" s="9"/>
      <c r="KXS57" s="9"/>
      <c r="KXT57" s="9"/>
      <c r="KXU57" s="9"/>
      <c r="KXV57" s="9"/>
      <c r="KXW57" s="9"/>
      <c r="KXX57" s="9"/>
      <c r="KXY57" s="9"/>
      <c r="KXZ57" s="9"/>
      <c r="KYA57" s="9"/>
      <c r="KYB57" s="9"/>
      <c r="KYC57" s="9"/>
      <c r="KYD57" s="9"/>
      <c r="KYE57" s="9"/>
      <c r="KYF57" s="9"/>
      <c r="KYG57" s="9"/>
      <c r="KYH57" s="9"/>
      <c r="KYI57" s="9"/>
      <c r="KYJ57" s="9"/>
      <c r="KYK57" s="9"/>
      <c r="KYL57" s="9"/>
      <c r="KYM57" s="9"/>
      <c r="KYN57" s="9"/>
      <c r="KYO57" s="9"/>
      <c r="KYP57" s="9"/>
      <c r="KYQ57" s="9"/>
      <c r="KYR57" s="9"/>
      <c r="KYS57" s="9"/>
      <c r="KYT57" s="9"/>
      <c r="KYU57" s="9"/>
      <c r="KYV57" s="9"/>
      <c r="KYW57" s="9"/>
      <c r="KYX57" s="9"/>
      <c r="KYY57" s="9"/>
      <c r="KYZ57" s="9"/>
      <c r="KZA57" s="9"/>
      <c r="KZB57" s="9"/>
      <c r="KZC57" s="9"/>
      <c r="KZD57" s="9"/>
      <c r="KZE57" s="9"/>
      <c r="KZF57" s="9"/>
      <c r="KZG57" s="9"/>
      <c r="KZH57" s="9"/>
      <c r="KZI57" s="9"/>
      <c r="KZJ57" s="9"/>
      <c r="KZK57" s="9"/>
      <c r="KZL57" s="9"/>
      <c r="KZM57" s="9"/>
      <c r="KZN57" s="9"/>
      <c r="KZO57" s="9"/>
      <c r="KZP57" s="9"/>
      <c r="KZQ57" s="9"/>
      <c r="KZR57" s="9"/>
      <c r="KZS57" s="9"/>
      <c r="KZT57" s="9"/>
      <c r="KZU57" s="9"/>
      <c r="KZV57" s="9"/>
      <c r="KZW57" s="9"/>
      <c r="KZX57" s="9"/>
      <c r="KZY57" s="9"/>
      <c r="KZZ57" s="9"/>
      <c r="LAA57" s="9"/>
      <c r="LAB57" s="9"/>
      <c r="LAC57" s="9"/>
      <c r="LAD57" s="9"/>
      <c r="LAE57" s="9"/>
      <c r="LAF57" s="9"/>
      <c r="LAG57" s="9"/>
      <c r="LAH57" s="9"/>
      <c r="LAI57" s="9"/>
      <c r="LAJ57" s="9"/>
      <c r="LAK57" s="9"/>
      <c r="LAL57" s="9"/>
      <c r="LAM57" s="9"/>
      <c r="LAN57" s="9"/>
      <c r="LAO57" s="9"/>
      <c r="LAP57" s="9"/>
      <c r="LAQ57" s="9"/>
      <c r="LAR57" s="9"/>
      <c r="LAS57" s="9"/>
      <c r="LAT57" s="9"/>
      <c r="LAU57" s="9"/>
      <c r="LAV57" s="9"/>
      <c r="LAW57" s="9"/>
      <c r="LAX57" s="9"/>
      <c r="LAY57" s="9"/>
      <c r="LAZ57" s="9"/>
      <c r="LBA57" s="9"/>
      <c r="LBB57" s="9"/>
      <c r="LBC57" s="9"/>
      <c r="LBD57" s="9"/>
      <c r="LBE57" s="9"/>
      <c r="LBF57" s="9"/>
      <c r="LBG57" s="9"/>
      <c r="LBH57" s="9"/>
      <c r="LBI57" s="9"/>
      <c r="LBJ57" s="9"/>
      <c r="LBK57" s="9"/>
      <c r="LBL57" s="9"/>
      <c r="LBM57" s="9"/>
      <c r="LBN57" s="9"/>
      <c r="LBO57" s="9"/>
      <c r="LBP57" s="9"/>
      <c r="LBQ57" s="9"/>
      <c r="LBR57" s="9"/>
      <c r="LBS57" s="9"/>
      <c r="LBT57" s="9"/>
      <c r="LBU57" s="9"/>
      <c r="LBV57" s="9"/>
      <c r="LBW57" s="9"/>
      <c r="LBX57" s="9"/>
      <c r="LBY57" s="9"/>
      <c r="LBZ57" s="9"/>
      <c r="LCA57" s="9"/>
      <c r="LCB57" s="9"/>
      <c r="LCC57" s="9"/>
      <c r="LCD57" s="9"/>
      <c r="LCE57" s="9"/>
      <c r="LCF57" s="9"/>
      <c r="LCG57" s="9"/>
      <c r="LCH57" s="9"/>
      <c r="LCI57" s="9"/>
      <c r="LCJ57" s="9"/>
      <c r="LCK57" s="9"/>
      <c r="LCL57" s="9"/>
      <c r="LCM57" s="9"/>
      <c r="LCN57" s="9"/>
      <c r="LCO57" s="9"/>
      <c r="LCP57" s="9"/>
      <c r="LCQ57" s="9"/>
      <c r="LCR57" s="9"/>
      <c r="LCS57" s="9"/>
      <c r="LCT57" s="9"/>
      <c r="LCU57" s="9"/>
      <c r="LCV57" s="9"/>
      <c r="LCW57" s="9"/>
      <c r="LCX57" s="9"/>
      <c r="LCY57" s="9"/>
      <c r="LCZ57" s="9"/>
      <c r="LDA57" s="9"/>
      <c r="LDB57" s="9"/>
      <c r="LDC57" s="9"/>
      <c r="LDD57" s="9"/>
      <c r="LDE57" s="9"/>
      <c r="LDF57" s="9"/>
      <c r="LDG57" s="9"/>
      <c r="LDH57" s="9"/>
      <c r="LDI57" s="9"/>
      <c r="LDJ57" s="9"/>
      <c r="LDK57" s="9"/>
      <c r="LDL57" s="9"/>
      <c r="LDM57" s="9"/>
      <c r="LDN57" s="9"/>
      <c r="LDO57" s="9"/>
      <c r="LDP57" s="9"/>
      <c r="LDQ57" s="9"/>
      <c r="LDR57" s="9"/>
      <c r="LDS57" s="9"/>
      <c r="LDT57" s="9"/>
      <c r="LDU57" s="9"/>
      <c r="LDV57" s="9"/>
      <c r="LDW57" s="9"/>
      <c r="LDX57" s="9"/>
      <c r="LDY57" s="9"/>
      <c r="LDZ57" s="9"/>
      <c r="LEA57" s="9"/>
      <c r="LEB57" s="9"/>
      <c r="LEC57" s="9"/>
      <c r="LED57" s="9"/>
      <c r="LEE57" s="9"/>
      <c r="LEF57" s="9"/>
      <c r="LEG57" s="9"/>
      <c r="LEH57" s="9"/>
      <c r="LEI57" s="9"/>
      <c r="LEJ57" s="9"/>
      <c r="LEK57" s="9"/>
      <c r="LEL57" s="9"/>
      <c r="LEM57" s="9"/>
      <c r="LEN57" s="9"/>
      <c r="LEO57" s="9"/>
      <c r="LEP57" s="9"/>
      <c r="LEQ57" s="9"/>
      <c r="LER57" s="9"/>
      <c r="LES57" s="9"/>
      <c r="LET57" s="9"/>
      <c r="LEU57" s="9"/>
      <c r="LEV57" s="9"/>
      <c r="LEW57" s="9"/>
      <c r="LEX57" s="9"/>
      <c r="LEY57" s="9"/>
      <c r="LEZ57" s="9"/>
      <c r="LFA57" s="9"/>
      <c r="LFB57" s="9"/>
      <c r="LFC57" s="9"/>
      <c r="LFD57" s="9"/>
      <c r="LFE57" s="9"/>
      <c r="LFF57" s="9"/>
      <c r="LFG57" s="9"/>
      <c r="LFH57" s="9"/>
      <c r="LFI57" s="9"/>
      <c r="LFJ57" s="9"/>
      <c r="LFK57" s="9"/>
      <c r="LFL57" s="9"/>
      <c r="LFM57" s="9"/>
      <c r="LFN57" s="9"/>
      <c r="LFO57" s="9"/>
      <c r="LFP57" s="9"/>
      <c r="LFQ57" s="9"/>
      <c r="LFR57" s="9"/>
      <c r="LFS57" s="9"/>
      <c r="LFT57" s="9"/>
      <c r="LFU57" s="9"/>
      <c r="LFV57" s="9"/>
      <c r="LFW57" s="9"/>
      <c r="LFX57" s="9"/>
      <c r="LFY57" s="9"/>
      <c r="LFZ57" s="9"/>
      <c r="LGA57" s="9"/>
      <c r="LGB57" s="9"/>
      <c r="LGC57" s="9"/>
      <c r="LGD57" s="9"/>
      <c r="LGE57" s="9"/>
      <c r="LGF57" s="9"/>
      <c r="LGG57" s="9"/>
      <c r="LGH57" s="9"/>
      <c r="LGI57" s="9"/>
      <c r="LGJ57" s="9"/>
      <c r="LGK57" s="9"/>
      <c r="LGL57" s="9"/>
      <c r="LGM57" s="9"/>
      <c r="LGN57" s="9"/>
      <c r="LGO57" s="9"/>
      <c r="LGP57" s="9"/>
      <c r="LGQ57" s="9"/>
      <c r="LGR57" s="9"/>
      <c r="LGS57" s="9"/>
      <c r="LGT57" s="9"/>
      <c r="LGU57" s="9"/>
      <c r="LGV57" s="9"/>
      <c r="LGW57" s="9"/>
      <c r="LGX57" s="9"/>
      <c r="LGY57" s="9"/>
      <c r="LGZ57" s="9"/>
      <c r="LHA57" s="9"/>
      <c r="LHB57" s="9"/>
      <c r="LHC57" s="9"/>
      <c r="LHD57" s="9"/>
      <c r="LHE57" s="9"/>
      <c r="LHF57" s="9"/>
      <c r="LHG57" s="9"/>
      <c r="LHH57" s="9"/>
      <c r="LHI57" s="9"/>
      <c r="LHJ57" s="9"/>
      <c r="LHK57" s="9"/>
      <c r="LHL57" s="9"/>
      <c r="LHM57" s="9"/>
      <c r="LHN57" s="9"/>
      <c r="LHO57" s="9"/>
      <c r="LHP57" s="9"/>
      <c r="LHQ57" s="9"/>
      <c r="LHR57" s="9"/>
      <c r="LHS57" s="9"/>
      <c r="LHT57" s="9"/>
      <c r="LHU57" s="9"/>
      <c r="LHV57" s="9"/>
      <c r="LHW57" s="9"/>
      <c r="LHX57" s="9"/>
      <c r="LHY57" s="9"/>
      <c r="LHZ57" s="9"/>
      <c r="LIA57" s="9"/>
      <c r="LIB57" s="9"/>
      <c r="LIC57" s="9"/>
      <c r="LID57" s="9"/>
      <c r="LIE57" s="9"/>
      <c r="LIF57" s="9"/>
      <c r="LIG57" s="9"/>
      <c r="LIH57" s="9"/>
      <c r="LII57" s="9"/>
      <c r="LIJ57" s="9"/>
      <c r="LIK57" s="9"/>
      <c r="LIL57" s="9"/>
      <c r="LIM57" s="9"/>
      <c r="LIN57" s="9"/>
      <c r="LIO57" s="9"/>
      <c r="LIP57" s="9"/>
      <c r="LIQ57" s="9"/>
      <c r="LIR57" s="9"/>
      <c r="LIS57" s="9"/>
      <c r="LIT57" s="9"/>
      <c r="LIU57" s="9"/>
      <c r="LIV57" s="9"/>
      <c r="LIW57" s="9"/>
      <c r="LIX57" s="9"/>
      <c r="LIY57" s="9"/>
      <c r="LIZ57" s="9"/>
      <c r="LJA57" s="9"/>
      <c r="LJB57" s="9"/>
      <c r="LJC57" s="9"/>
      <c r="LJD57" s="9"/>
      <c r="LJE57" s="9"/>
      <c r="LJF57" s="9"/>
      <c r="LJG57" s="9"/>
      <c r="LJH57" s="9"/>
      <c r="LJI57" s="9"/>
      <c r="LJJ57" s="9"/>
      <c r="LJK57" s="9"/>
      <c r="LJL57" s="9"/>
      <c r="LJM57" s="9"/>
      <c r="LJN57" s="9"/>
      <c r="LJO57" s="9"/>
      <c r="LJP57" s="9"/>
      <c r="LJQ57" s="9"/>
      <c r="LJR57" s="9"/>
      <c r="LJS57" s="9"/>
      <c r="LJT57" s="9"/>
      <c r="LJU57" s="9"/>
      <c r="LJV57" s="9"/>
      <c r="LJW57" s="9"/>
      <c r="LJX57" s="9"/>
      <c r="LJY57" s="9"/>
      <c r="LJZ57" s="9"/>
      <c r="LKA57" s="9"/>
      <c r="LKB57" s="9"/>
      <c r="LKC57" s="9"/>
      <c r="LKD57" s="9"/>
      <c r="LKE57" s="9"/>
      <c r="LKF57" s="9"/>
      <c r="LKG57" s="9"/>
      <c r="LKH57" s="9"/>
      <c r="LKI57" s="9"/>
      <c r="LKJ57" s="9"/>
      <c r="LKK57" s="9"/>
      <c r="LKL57" s="9"/>
      <c r="LKM57" s="9"/>
      <c r="LKN57" s="9"/>
      <c r="LKO57" s="9"/>
      <c r="LKP57" s="9"/>
      <c r="LKQ57" s="9"/>
      <c r="LKR57" s="9"/>
      <c r="LKS57" s="9"/>
      <c r="LKT57" s="9"/>
      <c r="LKU57" s="9"/>
      <c r="LKV57" s="9"/>
      <c r="LKW57" s="9"/>
      <c r="LKX57" s="9"/>
      <c r="LKY57" s="9"/>
      <c r="LKZ57" s="9"/>
      <c r="LLA57" s="9"/>
      <c r="LLB57" s="9"/>
      <c r="LLC57" s="9"/>
      <c r="LLD57" s="9"/>
      <c r="LLE57" s="9"/>
      <c r="LLF57" s="9"/>
      <c r="LLG57" s="9"/>
      <c r="LLH57" s="9"/>
      <c r="LLI57" s="9"/>
      <c r="LLJ57" s="9"/>
      <c r="LLK57" s="9"/>
      <c r="LLL57" s="9"/>
      <c r="LLM57" s="9"/>
      <c r="LLN57" s="9"/>
      <c r="LLO57" s="9"/>
      <c r="LLP57" s="9"/>
      <c r="LLQ57" s="9"/>
      <c r="LLR57" s="9"/>
      <c r="LLS57" s="9"/>
      <c r="LLT57" s="9"/>
      <c r="LLU57" s="9"/>
      <c r="LLV57" s="9"/>
      <c r="LLW57" s="9"/>
      <c r="LLX57" s="9"/>
      <c r="LLY57" s="9"/>
      <c r="LLZ57" s="9"/>
      <c r="LMA57" s="9"/>
      <c r="LMB57" s="9"/>
      <c r="LMC57" s="9"/>
      <c r="LMD57" s="9"/>
      <c r="LME57" s="9"/>
      <c r="LMF57" s="9"/>
      <c r="LMG57" s="9"/>
      <c r="LMH57" s="9"/>
      <c r="LMI57" s="9"/>
      <c r="LMJ57" s="9"/>
      <c r="LMK57" s="9"/>
      <c r="LML57" s="9"/>
      <c r="LMM57" s="9"/>
      <c r="LMN57" s="9"/>
      <c r="LMO57" s="9"/>
      <c r="LMP57" s="9"/>
      <c r="LMQ57" s="9"/>
      <c r="LMR57" s="9"/>
      <c r="LMS57" s="9"/>
      <c r="LMT57" s="9"/>
      <c r="LMU57" s="9"/>
      <c r="LMV57" s="9"/>
      <c r="LMW57" s="9"/>
      <c r="LMX57" s="9"/>
      <c r="LMY57" s="9"/>
      <c r="LMZ57" s="9"/>
      <c r="LNA57" s="9"/>
      <c r="LNB57" s="9"/>
      <c r="LNC57" s="9"/>
      <c r="LND57" s="9"/>
      <c r="LNE57" s="9"/>
      <c r="LNF57" s="9"/>
      <c r="LNG57" s="9"/>
      <c r="LNH57" s="9"/>
      <c r="LNI57" s="9"/>
      <c r="LNJ57" s="9"/>
      <c r="LNK57" s="9"/>
      <c r="LNL57" s="9"/>
      <c r="LNM57" s="9"/>
      <c r="LNN57" s="9"/>
      <c r="LNO57" s="9"/>
      <c r="LNP57" s="9"/>
      <c r="LNQ57" s="9"/>
      <c r="LNR57" s="9"/>
      <c r="LNS57" s="9"/>
      <c r="LNT57" s="9"/>
      <c r="LNU57" s="9"/>
      <c r="LNV57" s="9"/>
      <c r="LNW57" s="9"/>
      <c r="LNX57" s="9"/>
      <c r="LNY57" s="9"/>
      <c r="LNZ57" s="9"/>
      <c r="LOA57" s="9"/>
      <c r="LOB57" s="9"/>
      <c r="LOC57" s="9"/>
      <c r="LOD57" s="9"/>
      <c r="LOE57" s="9"/>
      <c r="LOF57" s="9"/>
      <c r="LOG57" s="9"/>
      <c r="LOH57" s="9"/>
      <c r="LOI57" s="9"/>
      <c r="LOJ57" s="9"/>
      <c r="LOK57" s="9"/>
      <c r="LOL57" s="9"/>
      <c r="LOM57" s="9"/>
      <c r="LON57" s="9"/>
      <c r="LOO57" s="9"/>
      <c r="LOP57" s="9"/>
      <c r="LOQ57" s="9"/>
      <c r="LOR57" s="9"/>
      <c r="LOS57" s="9"/>
      <c r="LOT57" s="9"/>
      <c r="LOU57" s="9"/>
      <c r="LOV57" s="9"/>
      <c r="LOW57" s="9"/>
      <c r="LOX57" s="9"/>
      <c r="LOY57" s="9"/>
      <c r="LOZ57" s="9"/>
      <c r="LPA57" s="9"/>
      <c r="LPB57" s="9"/>
      <c r="LPC57" s="9"/>
      <c r="LPD57" s="9"/>
      <c r="LPE57" s="9"/>
      <c r="LPF57" s="9"/>
      <c r="LPG57" s="9"/>
      <c r="LPH57" s="9"/>
      <c r="LPI57" s="9"/>
      <c r="LPJ57" s="9"/>
      <c r="LPK57" s="9"/>
      <c r="LPL57" s="9"/>
      <c r="LPM57" s="9"/>
      <c r="LPN57" s="9"/>
      <c r="LPO57" s="9"/>
      <c r="LPP57" s="9"/>
      <c r="LPQ57" s="9"/>
      <c r="LPR57" s="9"/>
      <c r="LPS57" s="9"/>
      <c r="LPT57" s="9"/>
      <c r="LPU57" s="9"/>
      <c r="LPV57" s="9"/>
      <c r="LPW57" s="9"/>
      <c r="LPX57" s="9"/>
      <c r="LPY57" s="9"/>
      <c r="LPZ57" s="9"/>
      <c r="LQA57" s="9"/>
      <c r="LQB57" s="9"/>
      <c r="LQC57" s="9"/>
      <c r="LQD57" s="9"/>
      <c r="LQE57" s="9"/>
      <c r="LQF57" s="9"/>
      <c r="LQG57" s="9"/>
      <c r="LQH57" s="9"/>
      <c r="LQI57" s="9"/>
      <c r="LQJ57" s="9"/>
      <c r="LQK57" s="9"/>
      <c r="LQL57" s="9"/>
      <c r="LQM57" s="9"/>
      <c r="LQN57" s="9"/>
      <c r="LQO57" s="9"/>
      <c r="LQP57" s="9"/>
      <c r="LQQ57" s="9"/>
      <c r="LQR57" s="9"/>
      <c r="LQS57" s="9"/>
      <c r="LQT57" s="9"/>
      <c r="LQU57" s="9"/>
      <c r="LQV57" s="9"/>
      <c r="LQW57" s="9"/>
      <c r="LQX57" s="9"/>
      <c r="LQY57" s="9"/>
      <c r="LQZ57" s="9"/>
      <c r="LRA57" s="9"/>
      <c r="LRB57" s="9"/>
      <c r="LRC57" s="9"/>
      <c r="LRD57" s="9"/>
      <c r="LRE57" s="9"/>
      <c r="LRF57" s="9"/>
      <c r="LRG57" s="9"/>
      <c r="LRH57" s="9"/>
      <c r="LRI57" s="9"/>
      <c r="LRJ57" s="9"/>
      <c r="LRK57" s="9"/>
      <c r="LRL57" s="9"/>
      <c r="LRM57" s="9"/>
      <c r="LRN57" s="9"/>
      <c r="LRO57" s="9"/>
      <c r="LRP57" s="9"/>
      <c r="LRQ57" s="9"/>
      <c r="LRR57" s="9"/>
      <c r="LRS57" s="9"/>
      <c r="LRT57" s="9"/>
      <c r="LRU57" s="9"/>
      <c r="LRV57" s="9"/>
      <c r="LRW57" s="9"/>
      <c r="LRX57" s="9"/>
      <c r="LRY57" s="9"/>
      <c r="LRZ57" s="9"/>
      <c r="LSA57" s="9"/>
      <c r="LSB57" s="9"/>
      <c r="LSC57" s="9"/>
      <c r="LSD57" s="9"/>
      <c r="LSE57" s="9"/>
      <c r="LSF57" s="9"/>
      <c r="LSG57" s="9"/>
      <c r="LSH57" s="9"/>
      <c r="LSI57" s="9"/>
      <c r="LSJ57" s="9"/>
      <c r="LSK57" s="9"/>
      <c r="LSL57" s="9"/>
      <c r="LSM57" s="9"/>
      <c r="LSN57" s="9"/>
      <c r="LSO57" s="9"/>
      <c r="LSP57" s="9"/>
      <c r="LSQ57" s="9"/>
      <c r="LSR57" s="9"/>
      <c r="LSS57" s="9"/>
      <c r="LST57" s="9"/>
      <c r="LSU57" s="9"/>
      <c r="LSV57" s="9"/>
      <c r="LSW57" s="9"/>
      <c r="LSX57" s="9"/>
      <c r="LSY57" s="9"/>
      <c r="LSZ57" s="9"/>
      <c r="LTA57" s="9"/>
      <c r="LTB57" s="9"/>
      <c r="LTC57" s="9"/>
      <c r="LTD57" s="9"/>
      <c r="LTE57" s="9"/>
      <c r="LTF57" s="9"/>
      <c r="LTG57" s="9"/>
      <c r="LTH57" s="9"/>
      <c r="LTI57" s="9"/>
      <c r="LTJ57" s="9"/>
      <c r="LTK57" s="9"/>
      <c r="LTL57" s="9"/>
      <c r="LTM57" s="9"/>
      <c r="LTN57" s="9"/>
      <c r="LTO57" s="9"/>
      <c r="LTP57" s="9"/>
      <c r="LTQ57" s="9"/>
      <c r="LTR57" s="9"/>
      <c r="LTS57" s="9"/>
      <c r="LTT57" s="9"/>
      <c r="LTU57" s="9"/>
      <c r="LTV57" s="9"/>
      <c r="LTW57" s="9"/>
      <c r="LTX57" s="9"/>
      <c r="LTY57" s="9"/>
      <c r="LTZ57" s="9"/>
      <c r="LUA57" s="9"/>
      <c r="LUB57" s="9"/>
      <c r="LUC57" s="9"/>
      <c r="LUD57" s="9"/>
      <c r="LUE57" s="9"/>
      <c r="LUF57" s="9"/>
      <c r="LUG57" s="9"/>
      <c r="LUH57" s="9"/>
      <c r="LUI57" s="9"/>
      <c r="LUJ57" s="9"/>
      <c r="LUK57" s="9"/>
      <c r="LUL57" s="9"/>
      <c r="LUM57" s="9"/>
      <c r="LUN57" s="9"/>
      <c r="LUO57" s="9"/>
      <c r="LUP57" s="9"/>
      <c r="LUQ57" s="9"/>
      <c r="LUR57" s="9"/>
      <c r="LUS57" s="9"/>
      <c r="LUT57" s="9"/>
      <c r="LUU57" s="9"/>
      <c r="LUV57" s="9"/>
      <c r="LUW57" s="9"/>
      <c r="LUX57" s="9"/>
      <c r="LUY57" s="9"/>
      <c r="LUZ57" s="9"/>
      <c r="LVA57" s="9"/>
      <c r="LVB57" s="9"/>
      <c r="LVC57" s="9"/>
      <c r="LVD57" s="9"/>
      <c r="LVE57" s="9"/>
      <c r="LVF57" s="9"/>
      <c r="LVG57" s="9"/>
      <c r="LVH57" s="9"/>
      <c r="LVI57" s="9"/>
      <c r="LVJ57" s="9"/>
      <c r="LVK57" s="9"/>
      <c r="LVL57" s="9"/>
      <c r="LVM57" s="9"/>
      <c r="LVN57" s="9"/>
      <c r="LVO57" s="9"/>
      <c r="LVP57" s="9"/>
      <c r="LVQ57" s="9"/>
      <c r="LVR57" s="9"/>
      <c r="LVS57" s="9"/>
      <c r="LVT57" s="9"/>
      <c r="LVU57" s="9"/>
      <c r="LVV57" s="9"/>
      <c r="LVW57" s="9"/>
      <c r="LVX57" s="9"/>
      <c r="LVY57" s="9"/>
      <c r="LVZ57" s="9"/>
      <c r="LWA57" s="9"/>
      <c r="LWB57" s="9"/>
      <c r="LWC57" s="9"/>
      <c r="LWD57" s="9"/>
      <c r="LWE57" s="9"/>
      <c r="LWF57" s="9"/>
      <c r="LWG57" s="9"/>
      <c r="LWH57" s="9"/>
      <c r="LWI57" s="9"/>
      <c r="LWJ57" s="9"/>
      <c r="LWK57" s="9"/>
      <c r="LWL57" s="9"/>
      <c r="LWM57" s="9"/>
      <c r="LWN57" s="9"/>
      <c r="LWO57" s="9"/>
      <c r="LWP57" s="9"/>
      <c r="LWQ57" s="9"/>
      <c r="LWR57" s="9"/>
      <c r="LWS57" s="9"/>
      <c r="LWT57" s="9"/>
      <c r="LWU57" s="9"/>
      <c r="LWV57" s="9"/>
      <c r="LWW57" s="9"/>
      <c r="LWX57" s="9"/>
      <c r="LWY57" s="9"/>
      <c r="LWZ57" s="9"/>
      <c r="LXA57" s="9"/>
      <c r="LXB57" s="9"/>
      <c r="LXC57" s="9"/>
      <c r="LXD57" s="9"/>
      <c r="LXE57" s="9"/>
      <c r="LXF57" s="9"/>
      <c r="LXG57" s="9"/>
      <c r="LXH57" s="9"/>
      <c r="LXI57" s="9"/>
      <c r="LXJ57" s="9"/>
      <c r="LXK57" s="9"/>
      <c r="LXL57" s="9"/>
      <c r="LXM57" s="9"/>
      <c r="LXN57" s="9"/>
      <c r="LXO57" s="9"/>
      <c r="LXP57" s="9"/>
      <c r="LXQ57" s="9"/>
      <c r="LXR57" s="9"/>
      <c r="LXS57" s="9"/>
      <c r="LXT57" s="9"/>
      <c r="LXU57" s="9"/>
      <c r="LXV57" s="9"/>
      <c r="LXW57" s="9"/>
      <c r="LXX57" s="9"/>
      <c r="LXY57" s="9"/>
      <c r="LXZ57" s="9"/>
      <c r="LYA57" s="9"/>
      <c r="LYB57" s="9"/>
      <c r="LYC57" s="9"/>
      <c r="LYD57" s="9"/>
      <c r="LYE57" s="9"/>
      <c r="LYF57" s="9"/>
      <c r="LYG57" s="9"/>
      <c r="LYH57" s="9"/>
      <c r="LYI57" s="9"/>
      <c r="LYJ57" s="9"/>
      <c r="LYK57" s="9"/>
      <c r="LYL57" s="9"/>
      <c r="LYM57" s="9"/>
      <c r="LYN57" s="9"/>
      <c r="LYO57" s="9"/>
      <c r="LYP57" s="9"/>
      <c r="LYQ57" s="9"/>
      <c r="LYR57" s="9"/>
      <c r="LYS57" s="9"/>
      <c r="LYT57" s="9"/>
      <c r="LYU57" s="9"/>
      <c r="LYV57" s="9"/>
      <c r="LYW57" s="9"/>
      <c r="LYX57" s="9"/>
      <c r="LYY57" s="9"/>
      <c r="LYZ57" s="9"/>
      <c r="LZA57" s="9"/>
      <c r="LZB57" s="9"/>
      <c r="LZC57" s="9"/>
      <c r="LZD57" s="9"/>
      <c r="LZE57" s="9"/>
      <c r="LZF57" s="9"/>
      <c r="LZG57" s="9"/>
      <c r="LZH57" s="9"/>
      <c r="LZI57" s="9"/>
      <c r="LZJ57" s="9"/>
      <c r="LZK57" s="9"/>
      <c r="LZL57" s="9"/>
      <c r="LZM57" s="9"/>
      <c r="LZN57" s="9"/>
      <c r="LZO57" s="9"/>
      <c r="LZP57" s="9"/>
      <c r="LZQ57" s="9"/>
      <c r="LZR57" s="9"/>
      <c r="LZS57" s="9"/>
      <c r="LZT57" s="9"/>
      <c r="LZU57" s="9"/>
      <c r="LZV57" s="9"/>
      <c r="LZW57" s="9"/>
      <c r="LZX57" s="9"/>
      <c r="LZY57" s="9"/>
      <c r="LZZ57" s="9"/>
      <c r="MAA57" s="9"/>
      <c r="MAB57" s="9"/>
      <c r="MAC57" s="9"/>
      <c r="MAD57" s="9"/>
      <c r="MAE57" s="9"/>
      <c r="MAF57" s="9"/>
      <c r="MAG57" s="9"/>
      <c r="MAH57" s="9"/>
      <c r="MAI57" s="9"/>
      <c r="MAJ57" s="9"/>
      <c r="MAK57" s="9"/>
      <c r="MAL57" s="9"/>
      <c r="MAM57" s="9"/>
      <c r="MAN57" s="9"/>
      <c r="MAO57" s="9"/>
      <c r="MAP57" s="9"/>
      <c r="MAQ57" s="9"/>
      <c r="MAR57" s="9"/>
      <c r="MAS57" s="9"/>
      <c r="MAT57" s="9"/>
      <c r="MAU57" s="9"/>
      <c r="MAV57" s="9"/>
      <c r="MAW57" s="9"/>
      <c r="MAX57" s="9"/>
      <c r="MAY57" s="9"/>
      <c r="MAZ57" s="9"/>
      <c r="MBA57" s="9"/>
      <c r="MBB57" s="9"/>
      <c r="MBC57" s="9"/>
      <c r="MBD57" s="9"/>
      <c r="MBE57" s="9"/>
      <c r="MBF57" s="9"/>
      <c r="MBG57" s="9"/>
      <c r="MBH57" s="9"/>
      <c r="MBI57" s="9"/>
      <c r="MBJ57" s="9"/>
      <c r="MBK57" s="9"/>
      <c r="MBL57" s="9"/>
      <c r="MBM57" s="9"/>
      <c r="MBN57" s="9"/>
      <c r="MBO57" s="9"/>
      <c r="MBP57" s="9"/>
      <c r="MBQ57" s="9"/>
      <c r="MBR57" s="9"/>
      <c r="MBS57" s="9"/>
      <c r="MBT57" s="9"/>
      <c r="MBU57" s="9"/>
      <c r="MBV57" s="9"/>
      <c r="MBW57" s="9"/>
      <c r="MBX57" s="9"/>
      <c r="MBY57" s="9"/>
      <c r="MBZ57" s="9"/>
      <c r="MCA57" s="9"/>
      <c r="MCB57" s="9"/>
      <c r="MCC57" s="9"/>
      <c r="MCD57" s="9"/>
      <c r="MCE57" s="9"/>
      <c r="MCF57" s="9"/>
      <c r="MCG57" s="9"/>
      <c r="MCH57" s="9"/>
      <c r="MCI57" s="9"/>
      <c r="MCJ57" s="9"/>
      <c r="MCK57" s="9"/>
      <c r="MCL57" s="9"/>
      <c r="MCM57" s="9"/>
      <c r="MCN57" s="9"/>
      <c r="MCO57" s="9"/>
      <c r="MCP57" s="9"/>
      <c r="MCQ57" s="9"/>
      <c r="MCR57" s="9"/>
      <c r="MCS57" s="9"/>
      <c r="MCT57" s="9"/>
      <c r="MCU57" s="9"/>
      <c r="MCV57" s="9"/>
      <c r="MCW57" s="9"/>
      <c r="MCX57" s="9"/>
      <c r="MCY57" s="9"/>
      <c r="MCZ57" s="9"/>
      <c r="MDA57" s="9"/>
      <c r="MDB57" s="9"/>
      <c r="MDC57" s="9"/>
      <c r="MDD57" s="9"/>
      <c r="MDE57" s="9"/>
      <c r="MDF57" s="9"/>
      <c r="MDG57" s="9"/>
      <c r="MDH57" s="9"/>
      <c r="MDI57" s="9"/>
      <c r="MDJ57" s="9"/>
      <c r="MDK57" s="9"/>
      <c r="MDL57" s="9"/>
      <c r="MDM57" s="9"/>
      <c r="MDN57" s="9"/>
      <c r="MDO57" s="9"/>
      <c r="MDP57" s="9"/>
      <c r="MDQ57" s="9"/>
      <c r="MDR57" s="9"/>
      <c r="MDS57" s="9"/>
      <c r="MDT57" s="9"/>
      <c r="MDU57" s="9"/>
      <c r="MDV57" s="9"/>
      <c r="MDW57" s="9"/>
      <c r="MDX57" s="9"/>
      <c r="MDY57" s="9"/>
      <c r="MDZ57" s="9"/>
      <c r="MEA57" s="9"/>
      <c r="MEB57" s="9"/>
      <c r="MEC57" s="9"/>
      <c r="MED57" s="9"/>
      <c r="MEE57" s="9"/>
      <c r="MEF57" s="9"/>
      <c r="MEG57" s="9"/>
      <c r="MEH57" s="9"/>
      <c r="MEI57" s="9"/>
      <c r="MEJ57" s="9"/>
      <c r="MEK57" s="9"/>
      <c r="MEL57" s="9"/>
      <c r="MEM57" s="9"/>
      <c r="MEN57" s="9"/>
      <c r="MEO57" s="9"/>
      <c r="MEP57" s="9"/>
      <c r="MEQ57" s="9"/>
      <c r="MER57" s="9"/>
      <c r="MES57" s="9"/>
      <c r="MET57" s="9"/>
      <c r="MEU57" s="9"/>
      <c r="MEV57" s="9"/>
      <c r="MEW57" s="9"/>
      <c r="MEX57" s="9"/>
      <c r="MEY57" s="9"/>
      <c r="MEZ57" s="9"/>
      <c r="MFA57" s="9"/>
      <c r="MFB57" s="9"/>
      <c r="MFC57" s="9"/>
      <c r="MFD57" s="9"/>
      <c r="MFE57" s="9"/>
      <c r="MFF57" s="9"/>
      <c r="MFG57" s="9"/>
      <c r="MFH57" s="9"/>
      <c r="MFI57" s="9"/>
      <c r="MFJ57" s="9"/>
      <c r="MFK57" s="9"/>
      <c r="MFL57" s="9"/>
      <c r="MFM57" s="9"/>
      <c r="MFN57" s="9"/>
      <c r="MFO57" s="9"/>
      <c r="MFP57" s="9"/>
      <c r="MFQ57" s="9"/>
      <c r="MFR57" s="9"/>
      <c r="MFS57" s="9"/>
      <c r="MFT57" s="9"/>
      <c r="MFU57" s="9"/>
      <c r="MFV57" s="9"/>
      <c r="MFW57" s="9"/>
      <c r="MFX57" s="9"/>
      <c r="MFY57" s="9"/>
      <c r="MFZ57" s="9"/>
      <c r="MGA57" s="9"/>
      <c r="MGB57" s="9"/>
      <c r="MGC57" s="9"/>
      <c r="MGD57" s="9"/>
      <c r="MGE57" s="9"/>
      <c r="MGF57" s="9"/>
      <c r="MGG57" s="9"/>
      <c r="MGH57" s="9"/>
      <c r="MGI57" s="9"/>
      <c r="MGJ57" s="9"/>
      <c r="MGK57" s="9"/>
      <c r="MGL57" s="9"/>
      <c r="MGM57" s="9"/>
      <c r="MGN57" s="9"/>
      <c r="MGO57" s="9"/>
      <c r="MGP57" s="9"/>
      <c r="MGQ57" s="9"/>
      <c r="MGR57" s="9"/>
      <c r="MGS57" s="9"/>
      <c r="MGT57" s="9"/>
      <c r="MGU57" s="9"/>
      <c r="MGV57" s="9"/>
      <c r="MGW57" s="9"/>
      <c r="MGX57" s="9"/>
      <c r="MGY57" s="9"/>
      <c r="MGZ57" s="9"/>
      <c r="MHA57" s="9"/>
      <c r="MHB57" s="9"/>
      <c r="MHC57" s="9"/>
      <c r="MHD57" s="9"/>
      <c r="MHE57" s="9"/>
      <c r="MHF57" s="9"/>
      <c r="MHG57" s="9"/>
      <c r="MHH57" s="9"/>
      <c r="MHI57" s="9"/>
      <c r="MHJ57" s="9"/>
      <c r="MHK57" s="9"/>
      <c r="MHL57" s="9"/>
      <c r="MHM57" s="9"/>
      <c r="MHN57" s="9"/>
      <c r="MHO57" s="9"/>
      <c r="MHP57" s="9"/>
      <c r="MHQ57" s="9"/>
      <c r="MHR57" s="9"/>
      <c r="MHS57" s="9"/>
      <c r="MHT57" s="9"/>
      <c r="MHU57" s="9"/>
      <c r="MHV57" s="9"/>
      <c r="MHW57" s="9"/>
      <c r="MHX57" s="9"/>
      <c r="MHY57" s="9"/>
      <c r="MHZ57" s="9"/>
      <c r="MIA57" s="9"/>
      <c r="MIB57" s="9"/>
      <c r="MIC57" s="9"/>
      <c r="MID57" s="9"/>
      <c r="MIE57" s="9"/>
      <c r="MIF57" s="9"/>
      <c r="MIG57" s="9"/>
      <c r="MIH57" s="9"/>
      <c r="MII57" s="9"/>
      <c r="MIJ57" s="9"/>
      <c r="MIK57" s="9"/>
      <c r="MIL57" s="9"/>
      <c r="MIM57" s="9"/>
      <c r="MIN57" s="9"/>
      <c r="MIO57" s="9"/>
      <c r="MIP57" s="9"/>
      <c r="MIQ57" s="9"/>
      <c r="MIR57" s="9"/>
      <c r="MIS57" s="9"/>
      <c r="MIT57" s="9"/>
      <c r="MIU57" s="9"/>
      <c r="MIV57" s="9"/>
      <c r="MIW57" s="9"/>
      <c r="MIX57" s="9"/>
      <c r="MIY57" s="9"/>
      <c r="MIZ57" s="9"/>
      <c r="MJA57" s="9"/>
      <c r="MJB57" s="9"/>
      <c r="MJC57" s="9"/>
      <c r="MJD57" s="9"/>
      <c r="MJE57" s="9"/>
      <c r="MJF57" s="9"/>
      <c r="MJG57" s="9"/>
      <c r="MJH57" s="9"/>
      <c r="MJI57" s="9"/>
      <c r="MJJ57" s="9"/>
      <c r="MJK57" s="9"/>
      <c r="MJL57" s="9"/>
      <c r="MJM57" s="9"/>
      <c r="MJN57" s="9"/>
      <c r="MJO57" s="9"/>
      <c r="MJP57" s="9"/>
      <c r="MJQ57" s="9"/>
      <c r="MJR57" s="9"/>
      <c r="MJS57" s="9"/>
      <c r="MJT57" s="9"/>
      <c r="MJU57" s="9"/>
      <c r="MJV57" s="9"/>
      <c r="MJW57" s="9"/>
      <c r="MJX57" s="9"/>
      <c r="MJY57" s="9"/>
      <c r="MJZ57" s="9"/>
      <c r="MKA57" s="9"/>
      <c r="MKB57" s="9"/>
      <c r="MKC57" s="9"/>
      <c r="MKD57" s="9"/>
      <c r="MKE57" s="9"/>
      <c r="MKF57" s="9"/>
      <c r="MKG57" s="9"/>
      <c r="MKH57" s="9"/>
      <c r="MKI57" s="9"/>
      <c r="MKJ57" s="9"/>
      <c r="MKK57" s="9"/>
      <c r="MKL57" s="9"/>
      <c r="MKM57" s="9"/>
      <c r="MKN57" s="9"/>
      <c r="MKO57" s="9"/>
      <c r="MKP57" s="9"/>
      <c r="MKQ57" s="9"/>
      <c r="MKR57" s="9"/>
      <c r="MKS57" s="9"/>
      <c r="MKT57" s="9"/>
      <c r="MKU57" s="9"/>
      <c r="MKV57" s="9"/>
      <c r="MKW57" s="9"/>
      <c r="MKX57" s="9"/>
      <c r="MKY57" s="9"/>
      <c r="MKZ57" s="9"/>
      <c r="MLA57" s="9"/>
      <c r="MLB57" s="9"/>
      <c r="MLC57" s="9"/>
      <c r="MLD57" s="9"/>
      <c r="MLE57" s="9"/>
      <c r="MLF57" s="9"/>
      <c r="MLG57" s="9"/>
      <c r="MLH57" s="9"/>
      <c r="MLI57" s="9"/>
      <c r="MLJ57" s="9"/>
      <c r="MLK57" s="9"/>
      <c r="MLL57" s="9"/>
      <c r="MLM57" s="9"/>
      <c r="MLN57" s="9"/>
      <c r="MLO57" s="9"/>
      <c r="MLP57" s="9"/>
      <c r="MLQ57" s="9"/>
      <c r="MLR57" s="9"/>
      <c r="MLS57" s="9"/>
      <c r="MLT57" s="9"/>
      <c r="MLU57" s="9"/>
      <c r="MLV57" s="9"/>
      <c r="MLW57" s="9"/>
      <c r="MLX57" s="9"/>
      <c r="MLY57" s="9"/>
      <c r="MLZ57" s="9"/>
      <c r="MMA57" s="9"/>
      <c r="MMB57" s="9"/>
      <c r="MMC57" s="9"/>
      <c r="MMD57" s="9"/>
      <c r="MME57" s="9"/>
      <c r="MMF57" s="9"/>
      <c r="MMG57" s="9"/>
      <c r="MMH57" s="9"/>
      <c r="MMI57" s="9"/>
      <c r="MMJ57" s="9"/>
      <c r="MMK57" s="9"/>
      <c r="MML57" s="9"/>
      <c r="MMM57" s="9"/>
      <c r="MMN57" s="9"/>
      <c r="MMO57" s="9"/>
      <c r="MMP57" s="9"/>
      <c r="MMQ57" s="9"/>
      <c r="MMR57" s="9"/>
      <c r="MMS57" s="9"/>
      <c r="MMT57" s="9"/>
      <c r="MMU57" s="9"/>
      <c r="MMV57" s="9"/>
      <c r="MMW57" s="9"/>
      <c r="MMX57" s="9"/>
      <c r="MMY57" s="9"/>
      <c r="MMZ57" s="9"/>
      <c r="MNA57" s="9"/>
      <c r="MNB57" s="9"/>
      <c r="MNC57" s="9"/>
      <c r="MND57" s="9"/>
      <c r="MNE57" s="9"/>
      <c r="MNF57" s="9"/>
      <c r="MNG57" s="9"/>
      <c r="MNH57" s="9"/>
      <c r="MNI57" s="9"/>
      <c r="MNJ57" s="9"/>
      <c r="MNK57" s="9"/>
      <c r="MNL57" s="9"/>
      <c r="MNM57" s="9"/>
      <c r="MNN57" s="9"/>
      <c r="MNO57" s="9"/>
      <c r="MNP57" s="9"/>
      <c r="MNQ57" s="9"/>
      <c r="MNR57" s="9"/>
      <c r="MNS57" s="9"/>
      <c r="MNT57" s="9"/>
      <c r="MNU57" s="9"/>
      <c r="MNV57" s="9"/>
      <c r="MNW57" s="9"/>
      <c r="MNX57" s="9"/>
      <c r="MNY57" s="9"/>
      <c r="MNZ57" s="9"/>
      <c r="MOA57" s="9"/>
      <c r="MOB57" s="9"/>
      <c r="MOC57" s="9"/>
      <c r="MOD57" s="9"/>
      <c r="MOE57" s="9"/>
      <c r="MOF57" s="9"/>
      <c r="MOG57" s="9"/>
      <c r="MOH57" s="9"/>
      <c r="MOI57" s="9"/>
      <c r="MOJ57" s="9"/>
      <c r="MOK57" s="9"/>
      <c r="MOL57" s="9"/>
      <c r="MOM57" s="9"/>
      <c r="MON57" s="9"/>
      <c r="MOO57" s="9"/>
      <c r="MOP57" s="9"/>
      <c r="MOQ57" s="9"/>
      <c r="MOR57" s="9"/>
      <c r="MOS57" s="9"/>
      <c r="MOT57" s="9"/>
      <c r="MOU57" s="9"/>
      <c r="MOV57" s="9"/>
      <c r="MOW57" s="9"/>
      <c r="MOX57" s="9"/>
      <c r="MOY57" s="9"/>
      <c r="MOZ57" s="9"/>
      <c r="MPA57" s="9"/>
      <c r="MPB57" s="9"/>
      <c r="MPC57" s="9"/>
      <c r="MPD57" s="9"/>
      <c r="MPE57" s="9"/>
      <c r="MPF57" s="9"/>
      <c r="MPG57" s="9"/>
      <c r="MPH57" s="9"/>
      <c r="MPI57" s="9"/>
      <c r="MPJ57" s="9"/>
      <c r="MPK57" s="9"/>
      <c r="MPL57" s="9"/>
      <c r="MPM57" s="9"/>
      <c r="MPN57" s="9"/>
      <c r="MPO57" s="9"/>
      <c r="MPP57" s="9"/>
      <c r="MPQ57" s="9"/>
      <c r="MPR57" s="9"/>
      <c r="MPS57" s="9"/>
      <c r="MPT57" s="9"/>
      <c r="MPU57" s="9"/>
      <c r="MPV57" s="9"/>
      <c r="MPW57" s="9"/>
      <c r="MPX57" s="9"/>
      <c r="MPY57" s="9"/>
      <c r="MPZ57" s="9"/>
      <c r="MQA57" s="9"/>
      <c r="MQB57" s="9"/>
      <c r="MQC57" s="9"/>
      <c r="MQD57" s="9"/>
      <c r="MQE57" s="9"/>
      <c r="MQF57" s="9"/>
      <c r="MQG57" s="9"/>
      <c r="MQH57" s="9"/>
      <c r="MQI57" s="9"/>
      <c r="MQJ57" s="9"/>
      <c r="MQK57" s="9"/>
      <c r="MQL57" s="9"/>
      <c r="MQM57" s="9"/>
      <c r="MQN57" s="9"/>
      <c r="MQO57" s="9"/>
      <c r="MQP57" s="9"/>
      <c r="MQQ57" s="9"/>
      <c r="MQR57" s="9"/>
      <c r="MQS57" s="9"/>
      <c r="MQT57" s="9"/>
      <c r="MQU57" s="9"/>
      <c r="MQV57" s="9"/>
      <c r="MQW57" s="9"/>
      <c r="MQX57" s="9"/>
      <c r="MQY57" s="9"/>
      <c r="MQZ57" s="9"/>
      <c r="MRA57" s="9"/>
      <c r="MRB57" s="9"/>
      <c r="MRC57" s="9"/>
      <c r="MRD57" s="9"/>
      <c r="MRE57" s="9"/>
      <c r="MRF57" s="9"/>
      <c r="MRG57" s="9"/>
      <c r="MRH57" s="9"/>
      <c r="MRI57" s="9"/>
      <c r="MRJ57" s="9"/>
      <c r="MRK57" s="9"/>
      <c r="MRL57" s="9"/>
      <c r="MRM57" s="9"/>
      <c r="MRN57" s="9"/>
      <c r="MRO57" s="9"/>
      <c r="MRP57" s="9"/>
      <c r="MRQ57" s="9"/>
      <c r="MRR57" s="9"/>
      <c r="MRS57" s="9"/>
      <c r="MRT57" s="9"/>
      <c r="MRU57" s="9"/>
      <c r="MRV57" s="9"/>
      <c r="MRW57" s="9"/>
      <c r="MRX57" s="9"/>
      <c r="MRY57" s="9"/>
      <c r="MRZ57" s="9"/>
      <c r="MSA57" s="9"/>
      <c r="MSB57" s="9"/>
      <c r="MSC57" s="9"/>
      <c r="MSD57" s="9"/>
      <c r="MSE57" s="9"/>
      <c r="MSF57" s="9"/>
      <c r="MSG57" s="9"/>
      <c r="MSH57" s="9"/>
      <c r="MSI57" s="9"/>
      <c r="MSJ57" s="9"/>
      <c r="MSK57" s="9"/>
      <c r="MSL57" s="9"/>
      <c r="MSM57" s="9"/>
      <c r="MSN57" s="9"/>
      <c r="MSO57" s="9"/>
      <c r="MSP57" s="9"/>
      <c r="MSQ57" s="9"/>
      <c r="MSR57" s="9"/>
      <c r="MSS57" s="9"/>
      <c r="MST57" s="9"/>
      <c r="MSU57" s="9"/>
      <c r="MSV57" s="9"/>
      <c r="MSW57" s="9"/>
      <c r="MSX57" s="9"/>
      <c r="MSY57" s="9"/>
      <c r="MSZ57" s="9"/>
      <c r="MTA57" s="9"/>
      <c r="MTB57" s="9"/>
      <c r="MTC57" s="9"/>
      <c r="MTD57" s="9"/>
      <c r="MTE57" s="9"/>
      <c r="MTF57" s="9"/>
      <c r="MTG57" s="9"/>
      <c r="MTH57" s="9"/>
      <c r="MTI57" s="9"/>
      <c r="MTJ57" s="9"/>
      <c r="MTK57" s="9"/>
      <c r="MTL57" s="9"/>
      <c r="MTM57" s="9"/>
      <c r="MTN57" s="9"/>
      <c r="MTO57" s="9"/>
      <c r="MTP57" s="9"/>
      <c r="MTQ57" s="9"/>
      <c r="MTR57" s="9"/>
      <c r="MTS57" s="9"/>
      <c r="MTT57" s="9"/>
      <c r="MTU57" s="9"/>
      <c r="MTV57" s="9"/>
      <c r="MTW57" s="9"/>
      <c r="MTX57" s="9"/>
      <c r="MTY57" s="9"/>
      <c r="MTZ57" s="9"/>
      <c r="MUA57" s="9"/>
      <c r="MUB57" s="9"/>
      <c r="MUC57" s="9"/>
      <c r="MUD57" s="9"/>
      <c r="MUE57" s="9"/>
      <c r="MUF57" s="9"/>
      <c r="MUG57" s="9"/>
      <c r="MUH57" s="9"/>
      <c r="MUI57" s="9"/>
      <c r="MUJ57" s="9"/>
      <c r="MUK57" s="9"/>
      <c r="MUL57" s="9"/>
      <c r="MUM57" s="9"/>
      <c r="MUN57" s="9"/>
      <c r="MUO57" s="9"/>
      <c r="MUP57" s="9"/>
      <c r="MUQ57" s="9"/>
      <c r="MUR57" s="9"/>
      <c r="MUS57" s="9"/>
      <c r="MUT57" s="9"/>
      <c r="MUU57" s="9"/>
      <c r="MUV57" s="9"/>
      <c r="MUW57" s="9"/>
      <c r="MUX57" s="9"/>
      <c r="MUY57" s="9"/>
      <c r="MUZ57" s="9"/>
      <c r="MVA57" s="9"/>
      <c r="MVB57" s="9"/>
      <c r="MVC57" s="9"/>
      <c r="MVD57" s="9"/>
      <c r="MVE57" s="9"/>
      <c r="MVF57" s="9"/>
      <c r="MVG57" s="9"/>
      <c r="MVH57" s="9"/>
      <c r="MVI57" s="9"/>
      <c r="MVJ57" s="9"/>
      <c r="MVK57" s="9"/>
      <c r="MVL57" s="9"/>
      <c r="MVM57" s="9"/>
      <c r="MVN57" s="9"/>
      <c r="MVO57" s="9"/>
      <c r="MVP57" s="9"/>
      <c r="MVQ57" s="9"/>
      <c r="MVR57" s="9"/>
      <c r="MVS57" s="9"/>
      <c r="MVT57" s="9"/>
      <c r="MVU57" s="9"/>
      <c r="MVV57" s="9"/>
      <c r="MVW57" s="9"/>
      <c r="MVX57" s="9"/>
      <c r="MVY57" s="9"/>
      <c r="MVZ57" s="9"/>
      <c r="MWA57" s="9"/>
      <c r="MWB57" s="9"/>
      <c r="MWC57" s="9"/>
      <c r="MWD57" s="9"/>
      <c r="MWE57" s="9"/>
      <c r="MWF57" s="9"/>
      <c r="MWG57" s="9"/>
      <c r="MWH57" s="9"/>
      <c r="MWI57" s="9"/>
      <c r="MWJ57" s="9"/>
      <c r="MWK57" s="9"/>
      <c r="MWL57" s="9"/>
      <c r="MWM57" s="9"/>
      <c r="MWN57" s="9"/>
      <c r="MWO57" s="9"/>
      <c r="MWP57" s="9"/>
      <c r="MWQ57" s="9"/>
      <c r="MWR57" s="9"/>
      <c r="MWS57" s="9"/>
      <c r="MWT57" s="9"/>
      <c r="MWU57" s="9"/>
      <c r="MWV57" s="9"/>
      <c r="MWW57" s="9"/>
      <c r="MWX57" s="9"/>
      <c r="MWY57" s="9"/>
      <c r="MWZ57" s="9"/>
      <c r="MXA57" s="9"/>
      <c r="MXB57" s="9"/>
      <c r="MXC57" s="9"/>
      <c r="MXD57" s="9"/>
      <c r="MXE57" s="9"/>
      <c r="MXF57" s="9"/>
      <c r="MXG57" s="9"/>
      <c r="MXH57" s="9"/>
      <c r="MXI57" s="9"/>
      <c r="MXJ57" s="9"/>
      <c r="MXK57" s="9"/>
      <c r="MXL57" s="9"/>
      <c r="MXM57" s="9"/>
      <c r="MXN57" s="9"/>
      <c r="MXO57" s="9"/>
      <c r="MXP57" s="9"/>
      <c r="MXQ57" s="9"/>
      <c r="MXR57" s="9"/>
      <c r="MXS57" s="9"/>
      <c r="MXT57" s="9"/>
      <c r="MXU57" s="9"/>
      <c r="MXV57" s="9"/>
      <c r="MXW57" s="9"/>
      <c r="MXX57" s="9"/>
      <c r="MXY57" s="9"/>
      <c r="MXZ57" s="9"/>
      <c r="MYA57" s="9"/>
      <c r="MYB57" s="9"/>
      <c r="MYC57" s="9"/>
      <c r="MYD57" s="9"/>
      <c r="MYE57" s="9"/>
      <c r="MYF57" s="9"/>
      <c r="MYG57" s="9"/>
      <c r="MYH57" s="9"/>
      <c r="MYI57" s="9"/>
      <c r="MYJ57" s="9"/>
      <c r="MYK57" s="9"/>
      <c r="MYL57" s="9"/>
      <c r="MYM57" s="9"/>
      <c r="MYN57" s="9"/>
      <c r="MYO57" s="9"/>
      <c r="MYP57" s="9"/>
      <c r="MYQ57" s="9"/>
      <c r="MYR57" s="9"/>
      <c r="MYS57" s="9"/>
      <c r="MYT57" s="9"/>
      <c r="MYU57" s="9"/>
      <c r="MYV57" s="9"/>
      <c r="MYW57" s="9"/>
      <c r="MYX57" s="9"/>
      <c r="MYY57" s="9"/>
      <c r="MYZ57" s="9"/>
      <c r="MZA57" s="9"/>
      <c r="MZB57" s="9"/>
      <c r="MZC57" s="9"/>
      <c r="MZD57" s="9"/>
      <c r="MZE57" s="9"/>
      <c r="MZF57" s="9"/>
      <c r="MZG57" s="9"/>
      <c r="MZH57" s="9"/>
      <c r="MZI57" s="9"/>
      <c r="MZJ57" s="9"/>
      <c r="MZK57" s="9"/>
      <c r="MZL57" s="9"/>
      <c r="MZM57" s="9"/>
      <c r="MZN57" s="9"/>
      <c r="MZO57" s="9"/>
      <c r="MZP57" s="9"/>
      <c r="MZQ57" s="9"/>
      <c r="MZR57" s="9"/>
      <c r="MZS57" s="9"/>
      <c r="MZT57" s="9"/>
      <c r="MZU57" s="9"/>
      <c r="MZV57" s="9"/>
      <c r="MZW57" s="9"/>
      <c r="MZX57" s="9"/>
      <c r="MZY57" s="9"/>
      <c r="MZZ57" s="9"/>
      <c r="NAA57" s="9"/>
      <c r="NAB57" s="9"/>
      <c r="NAC57" s="9"/>
      <c r="NAD57" s="9"/>
      <c r="NAE57" s="9"/>
      <c r="NAF57" s="9"/>
      <c r="NAG57" s="9"/>
      <c r="NAH57" s="9"/>
      <c r="NAI57" s="9"/>
      <c r="NAJ57" s="9"/>
      <c r="NAK57" s="9"/>
      <c r="NAL57" s="9"/>
      <c r="NAM57" s="9"/>
      <c r="NAN57" s="9"/>
      <c r="NAO57" s="9"/>
      <c r="NAP57" s="9"/>
      <c r="NAQ57" s="9"/>
      <c r="NAR57" s="9"/>
      <c r="NAS57" s="9"/>
      <c r="NAT57" s="9"/>
      <c r="NAU57" s="9"/>
      <c r="NAV57" s="9"/>
      <c r="NAW57" s="9"/>
      <c r="NAX57" s="9"/>
      <c r="NAY57" s="9"/>
      <c r="NAZ57" s="9"/>
      <c r="NBA57" s="9"/>
      <c r="NBB57" s="9"/>
      <c r="NBC57" s="9"/>
      <c r="NBD57" s="9"/>
      <c r="NBE57" s="9"/>
      <c r="NBF57" s="9"/>
      <c r="NBG57" s="9"/>
      <c r="NBH57" s="9"/>
      <c r="NBI57" s="9"/>
      <c r="NBJ57" s="9"/>
      <c r="NBK57" s="9"/>
      <c r="NBL57" s="9"/>
      <c r="NBM57" s="9"/>
      <c r="NBN57" s="9"/>
      <c r="NBO57" s="9"/>
      <c r="NBP57" s="9"/>
      <c r="NBQ57" s="9"/>
      <c r="NBR57" s="9"/>
      <c r="NBS57" s="9"/>
      <c r="NBT57" s="9"/>
      <c r="NBU57" s="9"/>
      <c r="NBV57" s="9"/>
      <c r="NBW57" s="9"/>
      <c r="NBX57" s="9"/>
      <c r="NBY57" s="9"/>
      <c r="NBZ57" s="9"/>
      <c r="NCA57" s="9"/>
      <c r="NCB57" s="9"/>
      <c r="NCC57" s="9"/>
      <c r="NCD57" s="9"/>
      <c r="NCE57" s="9"/>
      <c r="NCF57" s="9"/>
      <c r="NCG57" s="9"/>
      <c r="NCH57" s="9"/>
      <c r="NCI57" s="9"/>
      <c r="NCJ57" s="9"/>
      <c r="NCK57" s="9"/>
      <c r="NCL57" s="9"/>
      <c r="NCM57" s="9"/>
      <c r="NCN57" s="9"/>
      <c r="NCO57" s="9"/>
      <c r="NCP57" s="9"/>
      <c r="NCQ57" s="9"/>
      <c r="NCR57" s="9"/>
      <c r="NCS57" s="9"/>
      <c r="NCT57" s="9"/>
      <c r="NCU57" s="9"/>
      <c r="NCV57" s="9"/>
      <c r="NCW57" s="9"/>
      <c r="NCX57" s="9"/>
      <c r="NCY57" s="9"/>
      <c r="NCZ57" s="9"/>
      <c r="NDA57" s="9"/>
      <c r="NDB57" s="9"/>
      <c r="NDC57" s="9"/>
      <c r="NDD57" s="9"/>
      <c r="NDE57" s="9"/>
      <c r="NDF57" s="9"/>
      <c r="NDG57" s="9"/>
      <c r="NDH57" s="9"/>
      <c r="NDI57" s="9"/>
      <c r="NDJ57" s="9"/>
      <c r="NDK57" s="9"/>
      <c r="NDL57" s="9"/>
      <c r="NDM57" s="9"/>
      <c r="NDN57" s="9"/>
      <c r="NDO57" s="9"/>
      <c r="NDP57" s="9"/>
      <c r="NDQ57" s="9"/>
      <c r="NDR57" s="9"/>
      <c r="NDS57" s="9"/>
      <c r="NDT57" s="9"/>
      <c r="NDU57" s="9"/>
      <c r="NDV57" s="9"/>
      <c r="NDW57" s="9"/>
      <c r="NDX57" s="9"/>
      <c r="NDY57" s="9"/>
      <c r="NDZ57" s="9"/>
      <c r="NEA57" s="9"/>
      <c r="NEB57" s="9"/>
      <c r="NEC57" s="9"/>
      <c r="NED57" s="9"/>
      <c r="NEE57" s="9"/>
      <c r="NEF57" s="9"/>
      <c r="NEG57" s="9"/>
      <c r="NEH57" s="9"/>
      <c r="NEI57" s="9"/>
      <c r="NEJ57" s="9"/>
      <c r="NEK57" s="9"/>
      <c r="NEL57" s="9"/>
      <c r="NEM57" s="9"/>
      <c r="NEN57" s="9"/>
      <c r="NEO57" s="9"/>
      <c r="NEP57" s="9"/>
      <c r="NEQ57" s="9"/>
      <c r="NER57" s="9"/>
      <c r="NES57" s="9"/>
      <c r="NET57" s="9"/>
      <c r="NEU57" s="9"/>
      <c r="NEV57" s="9"/>
      <c r="NEW57" s="9"/>
      <c r="NEX57" s="9"/>
      <c r="NEY57" s="9"/>
      <c r="NEZ57" s="9"/>
      <c r="NFA57" s="9"/>
      <c r="NFB57" s="9"/>
      <c r="NFC57" s="9"/>
      <c r="NFD57" s="9"/>
      <c r="NFE57" s="9"/>
      <c r="NFF57" s="9"/>
      <c r="NFG57" s="9"/>
      <c r="NFH57" s="9"/>
      <c r="NFI57" s="9"/>
      <c r="NFJ57" s="9"/>
      <c r="NFK57" s="9"/>
      <c r="NFL57" s="9"/>
      <c r="NFM57" s="9"/>
      <c r="NFN57" s="9"/>
      <c r="NFO57" s="9"/>
      <c r="NFP57" s="9"/>
      <c r="NFQ57" s="9"/>
      <c r="NFR57" s="9"/>
      <c r="NFS57" s="9"/>
      <c r="NFT57" s="9"/>
      <c r="NFU57" s="9"/>
      <c r="NFV57" s="9"/>
      <c r="NFW57" s="9"/>
      <c r="NFX57" s="9"/>
      <c r="NFY57" s="9"/>
      <c r="NFZ57" s="9"/>
      <c r="NGA57" s="9"/>
      <c r="NGB57" s="9"/>
      <c r="NGC57" s="9"/>
      <c r="NGD57" s="9"/>
      <c r="NGE57" s="9"/>
      <c r="NGF57" s="9"/>
      <c r="NGG57" s="9"/>
      <c r="NGH57" s="9"/>
      <c r="NGI57" s="9"/>
      <c r="NGJ57" s="9"/>
      <c r="NGK57" s="9"/>
      <c r="NGL57" s="9"/>
      <c r="NGM57" s="9"/>
      <c r="NGN57" s="9"/>
      <c r="NGO57" s="9"/>
      <c r="NGP57" s="9"/>
      <c r="NGQ57" s="9"/>
      <c r="NGR57" s="9"/>
      <c r="NGS57" s="9"/>
      <c r="NGT57" s="9"/>
      <c r="NGU57" s="9"/>
      <c r="NGV57" s="9"/>
      <c r="NGW57" s="9"/>
      <c r="NGX57" s="9"/>
      <c r="NGY57" s="9"/>
      <c r="NGZ57" s="9"/>
      <c r="NHA57" s="9"/>
      <c r="NHB57" s="9"/>
      <c r="NHC57" s="9"/>
      <c r="NHD57" s="9"/>
      <c r="NHE57" s="9"/>
      <c r="NHF57" s="9"/>
      <c r="NHG57" s="9"/>
      <c r="NHH57" s="9"/>
      <c r="NHI57" s="9"/>
      <c r="NHJ57" s="9"/>
      <c r="NHK57" s="9"/>
      <c r="NHL57" s="9"/>
      <c r="NHM57" s="9"/>
      <c r="NHN57" s="9"/>
      <c r="NHO57" s="9"/>
      <c r="NHP57" s="9"/>
      <c r="NHQ57" s="9"/>
      <c r="NHR57" s="9"/>
      <c r="NHS57" s="9"/>
      <c r="NHT57" s="9"/>
      <c r="NHU57" s="9"/>
      <c r="NHV57" s="9"/>
      <c r="NHW57" s="9"/>
      <c r="NHX57" s="9"/>
      <c r="NHY57" s="9"/>
      <c r="NHZ57" s="9"/>
      <c r="NIA57" s="9"/>
      <c r="NIB57" s="9"/>
      <c r="NIC57" s="9"/>
      <c r="NID57" s="9"/>
      <c r="NIE57" s="9"/>
      <c r="NIF57" s="9"/>
      <c r="NIG57" s="9"/>
      <c r="NIH57" s="9"/>
      <c r="NII57" s="9"/>
      <c r="NIJ57" s="9"/>
      <c r="NIK57" s="9"/>
      <c r="NIL57" s="9"/>
      <c r="NIM57" s="9"/>
      <c r="NIN57" s="9"/>
      <c r="NIO57" s="9"/>
      <c r="NIP57" s="9"/>
      <c r="NIQ57" s="9"/>
      <c r="NIR57" s="9"/>
      <c r="NIS57" s="9"/>
      <c r="NIT57" s="9"/>
      <c r="NIU57" s="9"/>
      <c r="NIV57" s="9"/>
      <c r="NIW57" s="9"/>
      <c r="NIX57" s="9"/>
      <c r="NIY57" s="9"/>
      <c r="NIZ57" s="9"/>
      <c r="NJA57" s="9"/>
      <c r="NJB57" s="9"/>
      <c r="NJC57" s="9"/>
      <c r="NJD57" s="9"/>
      <c r="NJE57" s="9"/>
      <c r="NJF57" s="9"/>
      <c r="NJG57" s="9"/>
      <c r="NJH57" s="9"/>
      <c r="NJI57" s="9"/>
      <c r="NJJ57" s="9"/>
      <c r="NJK57" s="9"/>
      <c r="NJL57" s="9"/>
      <c r="NJM57" s="9"/>
      <c r="NJN57" s="9"/>
      <c r="NJO57" s="9"/>
      <c r="NJP57" s="9"/>
      <c r="NJQ57" s="9"/>
      <c r="NJR57" s="9"/>
      <c r="NJS57" s="9"/>
      <c r="NJT57" s="9"/>
      <c r="NJU57" s="9"/>
      <c r="NJV57" s="9"/>
      <c r="NJW57" s="9"/>
      <c r="NJX57" s="9"/>
      <c r="NJY57" s="9"/>
      <c r="NJZ57" s="9"/>
      <c r="NKA57" s="9"/>
      <c r="NKB57" s="9"/>
      <c r="NKC57" s="9"/>
      <c r="NKD57" s="9"/>
      <c r="NKE57" s="9"/>
      <c r="NKF57" s="9"/>
      <c r="NKG57" s="9"/>
      <c r="NKH57" s="9"/>
      <c r="NKI57" s="9"/>
      <c r="NKJ57" s="9"/>
      <c r="NKK57" s="9"/>
      <c r="NKL57" s="9"/>
      <c r="NKM57" s="9"/>
      <c r="NKN57" s="9"/>
      <c r="NKO57" s="9"/>
      <c r="NKP57" s="9"/>
      <c r="NKQ57" s="9"/>
      <c r="NKR57" s="9"/>
      <c r="NKS57" s="9"/>
      <c r="NKT57" s="9"/>
      <c r="NKU57" s="9"/>
      <c r="NKV57" s="9"/>
      <c r="NKW57" s="9"/>
      <c r="NKX57" s="9"/>
      <c r="NKY57" s="9"/>
      <c r="NKZ57" s="9"/>
      <c r="NLA57" s="9"/>
      <c r="NLB57" s="9"/>
      <c r="NLC57" s="9"/>
      <c r="NLD57" s="9"/>
      <c r="NLE57" s="9"/>
      <c r="NLF57" s="9"/>
      <c r="NLG57" s="9"/>
      <c r="NLH57" s="9"/>
      <c r="NLI57" s="9"/>
      <c r="NLJ57" s="9"/>
      <c r="NLK57" s="9"/>
      <c r="NLL57" s="9"/>
      <c r="NLM57" s="9"/>
      <c r="NLN57" s="9"/>
      <c r="NLO57" s="9"/>
      <c r="NLP57" s="9"/>
      <c r="NLQ57" s="9"/>
      <c r="NLR57" s="9"/>
      <c r="NLS57" s="9"/>
      <c r="NLT57" s="9"/>
      <c r="NLU57" s="9"/>
      <c r="NLV57" s="9"/>
      <c r="NLW57" s="9"/>
      <c r="NLX57" s="9"/>
      <c r="NLY57" s="9"/>
      <c r="NLZ57" s="9"/>
      <c r="NMA57" s="9"/>
      <c r="NMB57" s="9"/>
      <c r="NMC57" s="9"/>
      <c r="NMD57" s="9"/>
      <c r="NME57" s="9"/>
      <c r="NMF57" s="9"/>
      <c r="NMG57" s="9"/>
      <c r="NMH57" s="9"/>
      <c r="NMI57" s="9"/>
      <c r="NMJ57" s="9"/>
      <c r="NMK57" s="9"/>
      <c r="NML57" s="9"/>
      <c r="NMM57" s="9"/>
      <c r="NMN57" s="9"/>
      <c r="NMO57" s="9"/>
      <c r="NMP57" s="9"/>
      <c r="NMQ57" s="9"/>
      <c r="NMR57" s="9"/>
      <c r="NMS57" s="9"/>
      <c r="NMT57" s="9"/>
      <c r="NMU57" s="9"/>
      <c r="NMV57" s="9"/>
      <c r="NMW57" s="9"/>
      <c r="NMX57" s="9"/>
      <c r="NMY57" s="9"/>
      <c r="NMZ57" s="9"/>
      <c r="NNA57" s="9"/>
      <c r="NNB57" s="9"/>
      <c r="NNC57" s="9"/>
      <c r="NND57" s="9"/>
      <c r="NNE57" s="9"/>
      <c r="NNF57" s="9"/>
      <c r="NNG57" s="9"/>
      <c r="NNH57" s="9"/>
      <c r="NNI57" s="9"/>
      <c r="NNJ57" s="9"/>
      <c r="NNK57" s="9"/>
      <c r="NNL57" s="9"/>
      <c r="NNM57" s="9"/>
      <c r="NNN57" s="9"/>
      <c r="NNO57" s="9"/>
      <c r="NNP57" s="9"/>
      <c r="NNQ57" s="9"/>
      <c r="NNR57" s="9"/>
      <c r="NNS57" s="9"/>
      <c r="NNT57" s="9"/>
      <c r="NNU57" s="9"/>
      <c r="NNV57" s="9"/>
      <c r="NNW57" s="9"/>
      <c r="NNX57" s="9"/>
      <c r="NNY57" s="9"/>
      <c r="NNZ57" s="9"/>
      <c r="NOA57" s="9"/>
      <c r="NOB57" s="9"/>
      <c r="NOC57" s="9"/>
      <c r="NOD57" s="9"/>
      <c r="NOE57" s="9"/>
      <c r="NOF57" s="9"/>
      <c r="NOG57" s="9"/>
      <c r="NOH57" s="9"/>
      <c r="NOI57" s="9"/>
      <c r="NOJ57" s="9"/>
      <c r="NOK57" s="9"/>
      <c r="NOL57" s="9"/>
      <c r="NOM57" s="9"/>
      <c r="NON57" s="9"/>
      <c r="NOO57" s="9"/>
      <c r="NOP57" s="9"/>
      <c r="NOQ57" s="9"/>
      <c r="NOR57" s="9"/>
      <c r="NOS57" s="9"/>
      <c r="NOT57" s="9"/>
      <c r="NOU57" s="9"/>
      <c r="NOV57" s="9"/>
      <c r="NOW57" s="9"/>
      <c r="NOX57" s="9"/>
      <c r="NOY57" s="9"/>
      <c r="NOZ57" s="9"/>
      <c r="NPA57" s="9"/>
      <c r="NPB57" s="9"/>
      <c r="NPC57" s="9"/>
      <c r="NPD57" s="9"/>
      <c r="NPE57" s="9"/>
      <c r="NPF57" s="9"/>
      <c r="NPG57" s="9"/>
      <c r="NPH57" s="9"/>
      <c r="NPI57" s="9"/>
      <c r="NPJ57" s="9"/>
      <c r="NPK57" s="9"/>
      <c r="NPL57" s="9"/>
      <c r="NPM57" s="9"/>
      <c r="NPN57" s="9"/>
      <c r="NPO57" s="9"/>
      <c r="NPP57" s="9"/>
      <c r="NPQ57" s="9"/>
      <c r="NPR57" s="9"/>
      <c r="NPS57" s="9"/>
      <c r="NPT57" s="9"/>
      <c r="NPU57" s="9"/>
      <c r="NPV57" s="9"/>
      <c r="NPW57" s="9"/>
      <c r="NPX57" s="9"/>
      <c r="NPY57" s="9"/>
      <c r="NPZ57" s="9"/>
      <c r="NQA57" s="9"/>
      <c r="NQB57" s="9"/>
      <c r="NQC57" s="9"/>
      <c r="NQD57" s="9"/>
      <c r="NQE57" s="9"/>
      <c r="NQF57" s="9"/>
      <c r="NQG57" s="9"/>
      <c r="NQH57" s="9"/>
      <c r="NQI57" s="9"/>
      <c r="NQJ57" s="9"/>
      <c r="NQK57" s="9"/>
      <c r="NQL57" s="9"/>
      <c r="NQM57" s="9"/>
      <c r="NQN57" s="9"/>
      <c r="NQO57" s="9"/>
      <c r="NQP57" s="9"/>
      <c r="NQQ57" s="9"/>
      <c r="NQR57" s="9"/>
      <c r="NQS57" s="9"/>
      <c r="NQT57" s="9"/>
      <c r="NQU57" s="9"/>
      <c r="NQV57" s="9"/>
      <c r="NQW57" s="9"/>
      <c r="NQX57" s="9"/>
      <c r="NQY57" s="9"/>
      <c r="NQZ57" s="9"/>
      <c r="NRA57" s="9"/>
      <c r="NRB57" s="9"/>
      <c r="NRC57" s="9"/>
      <c r="NRD57" s="9"/>
      <c r="NRE57" s="9"/>
      <c r="NRF57" s="9"/>
      <c r="NRG57" s="9"/>
      <c r="NRH57" s="9"/>
      <c r="NRI57" s="9"/>
      <c r="NRJ57" s="9"/>
      <c r="NRK57" s="9"/>
      <c r="NRL57" s="9"/>
      <c r="NRM57" s="9"/>
      <c r="NRN57" s="9"/>
      <c r="NRO57" s="9"/>
      <c r="NRP57" s="9"/>
      <c r="NRQ57" s="9"/>
      <c r="NRR57" s="9"/>
      <c r="NRS57" s="9"/>
      <c r="NRT57" s="9"/>
      <c r="NRU57" s="9"/>
      <c r="NRV57" s="9"/>
      <c r="NRW57" s="9"/>
      <c r="NRX57" s="9"/>
      <c r="NRY57" s="9"/>
      <c r="NRZ57" s="9"/>
      <c r="NSA57" s="9"/>
      <c r="NSB57" s="9"/>
      <c r="NSC57" s="9"/>
      <c r="NSD57" s="9"/>
      <c r="NSE57" s="9"/>
      <c r="NSF57" s="9"/>
      <c r="NSG57" s="9"/>
      <c r="NSH57" s="9"/>
      <c r="NSI57" s="9"/>
      <c r="NSJ57" s="9"/>
      <c r="NSK57" s="9"/>
      <c r="NSL57" s="9"/>
      <c r="NSM57" s="9"/>
      <c r="NSN57" s="9"/>
      <c r="NSO57" s="9"/>
      <c r="NSP57" s="9"/>
      <c r="NSQ57" s="9"/>
      <c r="NSR57" s="9"/>
      <c r="NSS57" s="9"/>
      <c r="NST57" s="9"/>
      <c r="NSU57" s="9"/>
      <c r="NSV57" s="9"/>
      <c r="NSW57" s="9"/>
      <c r="NSX57" s="9"/>
      <c r="NSY57" s="9"/>
      <c r="NSZ57" s="9"/>
      <c r="NTA57" s="9"/>
      <c r="NTB57" s="9"/>
      <c r="NTC57" s="9"/>
      <c r="NTD57" s="9"/>
      <c r="NTE57" s="9"/>
      <c r="NTF57" s="9"/>
      <c r="NTG57" s="9"/>
      <c r="NTH57" s="9"/>
      <c r="NTI57" s="9"/>
      <c r="NTJ57" s="9"/>
      <c r="NTK57" s="9"/>
      <c r="NTL57" s="9"/>
      <c r="NTM57" s="9"/>
      <c r="NTN57" s="9"/>
      <c r="NTO57" s="9"/>
      <c r="NTP57" s="9"/>
      <c r="NTQ57" s="9"/>
      <c r="NTR57" s="9"/>
      <c r="NTS57" s="9"/>
      <c r="NTT57" s="9"/>
      <c r="NTU57" s="9"/>
      <c r="NTV57" s="9"/>
      <c r="NTW57" s="9"/>
      <c r="NTX57" s="9"/>
      <c r="NTY57" s="9"/>
      <c r="NTZ57" s="9"/>
      <c r="NUA57" s="9"/>
      <c r="NUB57" s="9"/>
      <c r="NUC57" s="9"/>
      <c r="NUD57" s="9"/>
      <c r="NUE57" s="9"/>
      <c r="NUF57" s="9"/>
      <c r="NUG57" s="9"/>
      <c r="NUH57" s="9"/>
      <c r="NUI57" s="9"/>
      <c r="NUJ57" s="9"/>
      <c r="NUK57" s="9"/>
      <c r="NUL57" s="9"/>
      <c r="NUM57" s="9"/>
      <c r="NUN57" s="9"/>
      <c r="NUO57" s="9"/>
      <c r="NUP57" s="9"/>
      <c r="NUQ57" s="9"/>
      <c r="NUR57" s="9"/>
      <c r="NUS57" s="9"/>
      <c r="NUT57" s="9"/>
      <c r="NUU57" s="9"/>
      <c r="NUV57" s="9"/>
      <c r="NUW57" s="9"/>
      <c r="NUX57" s="9"/>
      <c r="NUY57" s="9"/>
      <c r="NUZ57" s="9"/>
      <c r="NVA57" s="9"/>
      <c r="NVB57" s="9"/>
      <c r="NVC57" s="9"/>
      <c r="NVD57" s="9"/>
      <c r="NVE57" s="9"/>
      <c r="NVF57" s="9"/>
      <c r="NVG57" s="9"/>
      <c r="NVH57" s="9"/>
      <c r="NVI57" s="9"/>
      <c r="NVJ57" s="9"/>
      <c r="NVK57" s="9"/>
      <c r="NVL57" s="9"/>
      <c r="NVM57" s="9"/>
      <c r="NVN57" s="9"/>
      <c r="NVO57" s="9"/>
      <c r="NVP57" s="9"/>
      <c r="NVQ57" s="9"/>
      <c r="NVR57" s="9"/>
      <c r="NVS57" s="9"/>
      <c r="NVT57" s="9"/>
      <c r="NVU57" s="9"/>
      <c r="NVV57" s="9"/>
      <c r="NVW57" s="9"/>
      <c r="NVX57" s="9"/>
      <c r="NVY57" s="9"/>
      <c r="NVZ57" s="9"/>
      <c r="NWA57" s="9"/>
      <c r="NWB57" s="9"/>
      <c r="NWC57" s="9"/>
      <c r="NWD57" s="9"/>
      <c r="NWE57" s="9"/>
      <c r="NWF57" s="9"/>
      <c r="NWG57" s="9"/>
      <c r="NWH57" s="9"/>
      <c r="NWI57" s="9"/>
      <c r="NWJ57" s="9"/>
      <c r="NWK57" s="9"/>
      <c r="NWL57" s="9"/>
      <c r="NWM57" s="9"/>
      <c r="NWN57" s="9"/>
      <c r="NWO57" s="9"/>
      <c r="NWP57" s="9"/>
      <c r="NWQ57" s="9"/>
      <c r="NWR57" s="9"/>
      <c r="NWS57" s="9"/>
      <c r="NWT57" s="9"/>
      <c r="NWU57" s="9"/>
      <c r="NWV57" s="9"/>
      <c r="NWW57" s="9"/>
      <c r="NWX57" s="9"/>
      <c r="NWY57" s="9"/>
      <c r="NWZ57" s="9"/>
      <c r="NXA57" s="9"/>
      <c r="NXB57" s="9"/>
      <c r="NXC57" s="9"/>
      <c r="NXD57" s="9"/>
      <c r="NXE57" s="9"/>
      <c r="NXF57" s="9"/>
      <c r="NXG57" s="9"/>
      <c r="NXH57" s="9"/>
      <c r="NXI57" s="9"/>
      <c r="NXJ57" s="9"/>
      <c r="NXK57" s="9"/>
      <c r="NXL57" s="9"/>
      <c r="NXM57" s="9"/>
      <c r="NXN57" s="9"/>
      <c r="NXO57" s="9"/>
      <c r="NXP57" s="9"/>
      <c r="NXQ57" s="9"/>
      <c r="NXR57" s="9"/>
      <c r="NXS57" s="9"/>
      <c r="NXT57" s="9"/>
      <c r="NXU57" s="9"/>
      <c r="NXV57" s="9"/>
      <c r="NXW57" s="9"/>
      <c r="NXX57" s="9"/>
      <c r="NXY57" s="9"/>
      <c r="NXZ57" s="9"/>
      <c r="NYA57" s="9"/>
      <c r="NYB57" s="9"/>
      <c r="NYC57" s="9"/>
      <c r="NYD57" s="9"/>
      <c r="NYE57" s="9"/>
      <c r="NYF57" s="9"/>
      <c r="NYG57" s="9"/>
      <c r="NYH57" s="9"/>
      <c r="NYI57" s="9"/>
      <c r="NYJ57" s="9"/>
      <c r="NYK57" s="9"/>
      <c r="NYL57" s="9"/>
      <c r="NYM57" s="9"/>
      <c r="NYN57" s="9"/>
      <c r="NYO57" s="9"/>
      <c r="NYP57" s="9"/>
      <c r="NYQ57" s="9"/>
      <c r="NYR57" s="9"/>
      <c r="NYS57" s="9"/>
      <c r="NYT57" s="9"/>
      <c r="NYU57" s="9"/>
      <c r="NYV57" s="9"/>
      <c r="NYW57" s="9"/>
      <c r="NYX57" s="9"/>
      <c r="NYY57" s="9"/>
      <c r="NYZ57" s="9"/>
      <c r="NZA57" s="9"/>
      <c r="NZB57" s="9"/>
      <c r="NZC57" s="9"/>
      <c r="NZD57" s="9"/>
      <c r="NZE57" s="9"/>
      <c r="NZF57" s="9"/>
      <c r="NZG57" s="9"/>
      <c r="NZH57" s="9"/>
      <c r="NZI57" s="9"/>
      <c r="NZJ57" s="9"/>
      <c r="NZK57" s="9"/>
      <c r="NZL57" s="9"/>
      <c r="NZM57" s="9"/>
      <c r="NZN57" s="9"/>
      <c r="NZO57" s="9"/>
      <c r="NZP57" s="9"/>
      <c r="NZQ57" s="9"/>
      <c r="NZR57" s="9"/>
      <c r="NZS57" s="9"/>
      <c r="NZT57" s="9"/>
      <c r="NZU57" s="9"/>
      <c r="NZV57" s="9"/>
      <c r="NZW57" s="9"/>
      <c r="NZX57" s="9"/>
      <c r="NZY57" s="9"/>
      <c r="NZZ57" s="9"/>
      <c r="OAA57" s="9"/>
      <c r="OAB57" s="9"/>
      <c r="OAC57" s="9"/>
      <c r="OAD57" s="9"/>
      <c r="OAE57" s="9"/>
      <c r="OAF57" s="9"/>
      <c r="OAG57" s="9"/>
      <c r="OAH57" s="9"/>
      <c r="OAI57" s="9"/>
      <c r="OAJ57" s="9"/>
      <c r="OAK57" s="9"/>
      <c r="OAL57" s="9"/>
      <c r="OAM57" s="9"/>
      <c r="OAN57" s="9"/>
      <c r="OAO57" s="9"/>
      <c r="OAP57" s="9"/>
      <c r="OAQ57" s="9"/>
      <c r="OAR57" s="9"/>
      <c r="OAS57" s="9"/>
      <c r="OAT57" s="9"/>
      <c r="OAU57" s="9"/>
      <c r="OAV57" s="9"/>
      <c r="OAW57" s="9"/>
      <c r="OAX57" s="9"/>
      <c r="OAY57" s="9"/>
      <c r="OAZ57" s="9"/>
      <c r="OBA57" s="9"/>
      <c r="OBB57" s="9"/>
      <c r="OBC57" s="9"/>
      <c r="OBD57" s="9"/>
      <c r="OBE57" s="9"/>
      <c r="OBF57" s="9"/>
      <c r="OBG57" s="9"/>
      <c r="OBH57" s="9"/>
      <c r="OBI57" s="9"/>
      <c r="OBJ57" s="9"/>
      <c r="OBK57" s="9"/>
      <c r="OBL57" s="9"/>
      <c r="OBM57" s="9"/>
      <c r="OBN57" s="9"/>
      <c r="OBO57" s="9"/>
      <c r="OBP57" s="9"/>
      <c r="OBQ57" s="9"/>
      <c r="OBR57" s="9"/>
      <c r="OBS57" s="9"/>
      <c r="OBT57" s="9"/>
      <c r="OBU57" s="9"/>
      <c r="OBV57" s="9"/>
      <c r="OBW57" s="9"/>
      <c r="OBX57" s="9"/>
      <c r="OBY57" s="9"/>
      <c r="OBZ57" s="9"/>
      <c r="OCA57" s="9"/>
      <c r="OCB57" s="9"/>
      <c r="OCC57" s="9"/>
      <c r="OCD57" s="9"/>
      <c r="OCE57" s="9"/>
      <c r="OCF57" s="9"/>
      <c r="OCG57" s="9"/>
      <c r="OCH57" s="9"/>
      <c r="OCI57" s="9"/>
      <c r="OCJ57" s="9"/>
      <c r="OCK57" s="9"/>
      <c r="OCL57" s="9"/>
      <c r="OCM57" s="9"/>
      <c r="OCN57" s="9"/>
      <c r="OCO57" s="9"/>
      <c r="OCP57" s="9"/>
      <c r="OCQ57" s="9"/>
      <c r="OCR57" s="9"/>
      <c r="OCS57" s="9"/>
      <c r="OCT57" s="9"/>
      <c r="OCU57" s="9"/>
      <c r="OCV57" s="9"/>
      <c r="OCW57" s="9"/>
      <c r="OCX57" s="9"/>
      <c r="OCY57" s="9"/>
      <c r="OCZ57" s="9"/>
      <c r="ODA57" s="9"/>
      <c r="ODB57" s="9"/>
      <c r="ODC57" s="9"/>
      <c r="ODD57" s="9"/>
      <c r="ODE57" s="9"/>
      <c r="ODF57" s="9"/>
      <c r="ODG57" s="9"/>
      <c r="ODH57" s="9"/>
      <c r="ODI57" s="9"/>
      <c r="ODJ57" s="9"/>
      <c r="ODK57" s="9"/>
      <c r="ODL57" s="9"/>
      <c r="ODM57" s="9"/>
      <c r="ODN57" s="9"/>
      <c r="ODO57" s="9"/>
      <c r="ODP57" s="9"/>
      <c r="ODQ57" s="9"/>
      <c r="ODR57" s="9"/>
      <c r="ODS57" s="9"/>
      <c r="ODT57" s="9"/>
      <c r="ODU57" s="9"/>
      <c r="ODV57" s="9"/>
      <c r="ODW57" s="9"/>
      <c r="ODX57" s="9"/>
      <c r="ODY57" s="9"/>
      <c r="ODZ57" s="9"/>
      <c r="OEA57" s="9"/>
      <c r="OEB57" s="9"/>
      <c r="OEC57" s="9"/>
      <c r="OED57" s="9"/>
      <c r="OEE57" s="9"/>
      <c r="OEF57" s="9"/>
      <c r="OEG57" s="9"/>
      <c r="OEH57" s="9"/>
      <c r="OEI57" s="9"/>
      <c r="OEJ57" s="9"/>
      <c r="OEK57" s="9"/>
      <c r="OEL57" s="9"/>
      <c r="OEM57" s="9"/>
      <c r="OEN57" s="9"/>
      <c r="OEO57" s="9"/>
      <c r="OEP57" s="9"/>
      <c r="OEQ57" s="9"/>
      <c r="OER57" s="9"/>
      <c r="OES57" s="9"/>
      <c r="OET57" s="9"/>
      <c r="OEU57" s="9"/>
      <c r="OEV57" s="9"/>
      <c r="OEW57" s="9"/>
      <c r="OEX57" s="9"/>
      <c r="OEY57" s="9"/>
      <c r="OEZ57" s="9"/>
      <c r="OFA57" s="9"/>
      <c r="OFB57" s="9"/>
      <c r="OFC57" s="9"/>
      <c r="OFD57" s="9"/>
      <c r="OFE57" s="9"/>
      <c r="OFF57" s="9"/>
      <c r="OFG57" s="9"/>
      <c r="OFH57" s="9"/>
      <c r="OFI57" s="9"/>
      <c r="OFJ57" s="9"/>
      <c r="OFK57" s="9"/>
      <c r="OFL57" s="9"/>
      <c r="OFM57" s="9"/>
      <c r="OFN57" s="9"/>
      <c r="OFO57" s="9"/>
      <c r="OFP57" s="9"/>
      <c r="OFQ57" s="9"/>
      <c r="OFR57" s="9"/>
      <c r="OFS57" s="9"/>
      <c r="OFT57" s="9"/>
      <c r="OFU57" s="9"/>
      <c r="OFV57" s="9"/>
      <c r="OFW57" s="9"/>
      <c r="OFX57" s="9"/>
      <c r="OFY57" s="9"/>
      <c r="OFZ57" s="9"/>
      <c r="OGA57" s="9"/>
      <c r="OGB57" s="9"/>
      <c r="OGC57" s="9"/>
      <c r="OGD57" s="9"/>
      <c r="OGE57" s="9"/>
      <c r="OGF57" s="9"/>
      <c r="OGG57" s="9"/>
      <c r="OGH57" s="9"/>
      <c r="OGI57" s="9"/>
      <c r="OGJ57" s="9"/>
      <c r="OGK57" s="9"/>
      <c r="OGL57" s="9"/>
      <c r="OGM57" s="9"/>
      <c r="OGN57" s="9"/>
      <c r="OGO57" s="9"/>
      <c r="OGP57" s="9"/>
      <c r="OGQ57" s="9"/>
      <c r="OGR57" s="9"/>
      <c r="OGS57" s="9"/>
      <c r="OGT57" s="9"/>
      <c r="OGU57" s="9"/>
      <c r="OGV57" s="9"/>
      <c r="OGW57" s="9"/>
      <c r="OGX57" s="9"/>
      <c r="OGY57" s="9"/>
      <c r="OGZ57" s="9"/>
      <c r="OHA57" s="9"/>
      <c r="OHB57" s="9"/>
      <c r="OHC57" s="9"/>
      <c r="OHD57" s="9"/>
      <c r="OHE57" s="9"/>
      <c r="OHF57" s="9"/>
      <c r="OHG57" s="9"/>
      <c r="OHH57" s="9"/>
      <c r="OHI57" s="9"/>
      <c r="OHJ57" s="9"/>
      <c r="OHK57" s="9"/>
      <c r="OHL57" s="9"/>
      <c r="OHM57" s="9"/>
      <c r="OHN57" s="9"/>
      <c r="OHO57" s="9"/>
      <c r="OHP57" s="9"/>
      <c r="OHQ57" s="9"/>
      <c r="OHR57" s="9"/>
      <c r="OHS57" s="9"/>
      <c r="OHT57" s="9"/>
      <c r="OHU57" s="9"/>
      <c r="OHV57" s="9"/>
      <c r="OHW57" s="9"/>
      <c r="OHX57" s="9"/>
      <c r="OHY57" s="9"/>
      <c r="OHZ57" s="9"/>
      <c r="OIA57" s="9"/>
      <c r="OIB57" s="9"/>
      <c r="OIC57" s="9"/>
      <c r="OID57" s="9"/>
      <c r="OIE57" s="9"/>
      <c r="OIF57" s="9"/>
      <c r="OIG57" s="9"/>
      <c r="OIH57" s="9"/>
      <c r="OII57" s="9"/>
      <c r="OIJ57" s="9"/>
      <c r="OIK57" s="9"/>
      <c r="OIL57" s="9"/>
      <c r="OIM57" s="9"/>
      <c r="OIN57" s="9"/>
      <c r="OIO57" s="9"/>
      <c r="OIP57" s="9"/>
      <c r="OIQ57" s="9"/>
      <c r="OIR57" s="9"/>
      <c r="OIS57" s="9"/>
      <c r="OIT57" s="9"/>
      <c r="OIU57" s="9"/>
      <c r="OIV57" s="9"/>
      <c r="OIW57" s="9"/>
      <c r="OIX57" s="9"/>
      <c r="OIY57" s="9"/>
      <c r="OIZ57" s="9"/>
      <c r="OJA57" s="9"/>
      <c r="OJB57" s="9"/>
      <c r="OJC57" s="9"/>
      <c r="OJD57" s="9"/>
      <c r="OJE57" s="9"/>
      <c r="OJF57" s="9"/>
      <c r="OJG57" s="9"/>
      <c r="OJH57" s="9"/>
      <c r="OJI57" s="9"/>
      <c r="OJJ57" s="9"/>
      <c r="OJK57" s="9"/>
      <c r="OJL57" s="9"/>
      <c r="OJM57" s="9"/>
      <c r="OJN57" s="9"/>
      <c r="OJO57" s="9"/>
      <c r="OJP57" s="9"/>
      <c r="OJQ57" s="9"/>
      <c r="OJR57" s="9"/>
      <c r="OJS57" s="9"/>
      <c r="OJT57" s="9"/>
      <c r="OJU57" s="9"/>
      <c r="OJV57" s="9"/>
      <c r="OJW57" s="9"/>
      <c r="OJX57" s="9"/>
      <c r="OJY57" s="9"/>
      <c r="OJZ57" s="9"/>
      <c r="OKA57" s="9"/>
      <c r="OKB57" s="9"/>
      <c r="OKC57" s="9"/>
      <c r="OKD57" s="9"/>
      <c r="OKE57" s="9"/>
      <c r="OKF57" s="9"/>
      <c r="OKG57" s="9"/>
      <c r="OKH57" s="9"/>
      <c r="OKI57" s="9"/>
      <c r="OKJ57" s="9"/>
      <c r="OKK57" s="9"/>
      <c r="OKL57" s="9"/>
      <c r="OKM57" s="9"/>
      <c r="OKN57" s="9"/>
      <c r="OKO57" s="9"/>
      <c r="OKP57" s="9"/>
      <c r="OKQ57" s="9"/>
      <c r="OKR57" s="9"/>
      <c r="OKS57" s="9"/>
      <c r="OKT57" s="9"/>
      <c r="OKU57" s="9"/>
      <c r="OKV57" s="9"/>
      <c r="OKW57" s="9"/>
      <c r="OKX57" s="9"/>
      <c r="OKY57" s="9"/>
      <c r="OKZ57" s="9"/>
      <c r="OLA57" s="9"/>
      <c r="OLB57" s="9"/>
      <c r="OLC57" s="9"/>
      <c r="OLD57" s="9"/>
      <c r="OLE57" s="9"/>
      <c r="OLF57" s="9"/>
      <c r="OLG57" s="9"/>
      <c r="OLH57" s="9"/>
      <c r="OLI57" s="9"/>
      <c r="OLJ57" s="9"/>
      <c r="OLK57" s="9"/>
      <c r="OLL57" s="9"/>
      <c r="OLM57" s="9"/>
      <c r="OLN57" s="9"/>
      <c r="OLO57" s="9"/>
      <c r="OLP57" s="9"/>
      <c r="OLQ57" s="9"/>
      <c r="OLR57" s="9"/>
      <c r="OLS57" s="9"/>
      <c r="OLT57" s="9"/>
      <c r="OLU57" s="9"/>
      <c r="OLV57" s="9"/>
      <c r="OLW57" s="9"/>
      <c r="OLX57" s="9"/>
      <c r="OLY57" s="9"/>
      <c r="OLZ57" s="9"/>
      <c r="OMA57" s="9"/>
      <c r="OMB57" s="9"/>
      <c r="OMC57" s="9"/>
      <c r="OMD57" s="9"/>
      <c r="OME57" s="9"/>
      <c r="OMF57" s="9"/>
      <c r="OMG57" s="9"/>
      <c r="OMH57" s="9"/>
      <c r="OMI57" s="9"/>
      <c r="OMJ57" s="9"/>
      <c r="OMK57" s="9"/>
      <c r="OML57" s="9"/>
      <c r="OMM57" s="9"/>
      <c r="OMN57" s="9"/>
      <c r="OMO57" s="9"/>
      <c r="OMP57" s="9"/>
      <c r="OMQ57" s="9"/>
      <c r="OMR57" s="9"/>
      <c r="OMS57" s="9"/>
      <c r="OMT57" s="9"/>
      <c r="OMU57" s="9"/>
      <c r="OMV57" s="9"/>
      <c r="OMW57" s="9"/>
      <c r="OMX57" s="9"/>
      <c r="OMY57" s="9"/>
      <c r="OMZ57" s="9"/>
      <c r="ONA57" s="9"/>
      <c r="ONB57" s="9"/>
      <c r="ONC57" s="9"/>
      <c r="OND57" s="9"/>
      <c r="ONE57" s="9"/>
      <c r="ONF57" s="9"/>
      <c r="ONG57" s="9"/>
      <c r="ONH57" s="9"/>
      <c r="ONI57" s="9"/>
      <c r="ONJ57" s="9"/>
      <c r="ONK57" s="9"/>
      <c r="ONL57" s="9"/>
      <c r="ONM57" s="9"/>
      <c r="ONN57" s="9"/>
      <c r="ONO57" s="9"/>
      <c r="ONP57" s="9"/>
      <c r="ONQ57" s="9"/>
      <c r="ONR57" s="9"/>
      <c r="ONS57" s="9"/>
      <c r="ONT57" s="9"/>
      <c r="ONU57" s="9"/>
      <c r="ONV57" s="9"/>
      <c r="ONW57" s="9"/>
      <c r="ONX57" s="9"/>
      <c r="ONY57" s="9"/>
      <c r="ONZ57" s="9"/>
      <c r="OOA57" s="9"/>
      <c r="OOB57" s="9"/>
      <c r="OOC57" s="9"/>
      <c r="OOD57" s="9"/>
      <c r="OOE57" s="9"/>
      <c r="OOF57" s="9"/>
      <c r="OOG57" s="9"/>
      <c r="OOH57" s="9"/>
      <c r="OOI57" s="9"/>
      <c r="OOJ57" s="9"/>
      <c r="OOK57" s="9"/>
      <c r="OOL57" s="9"/>
      <c r="OOM57" s="9"/>
      <c r="OON57" s="9"/>
      <c r="OOO57" s="9"/>
      <c r="OOP57" s="9"/>
      <c r="OOQ57" s="9"/>
      <c r="OOR57" s="9"/>
      <c r="OOS57" s="9"/>
      <c r="OOT57" s="9"/>
      <c r="OOU57" s="9"/>
      <c r="OOV57" s="9"/>
      <c r="OOW57" s="9"/>
      <c r="OOX57" s="9"/>
      <c r="OOY57" s="9"/>
      <c r="OOZ57" s="9"/>
      <c r="OPA57" s="9"/>
      <c r="OPB57" s="9"/>
      <c r="OPC57" s="9"/>
      <c r="OPD57" s="9"/>
      <c r="OPE57" s="9"/>
      <c r="OPF57" s="9"/>
      <c r="OPG57" s="9"/>
      <c r="OPH57" s="9"/>
      <c r="OPI57" s="9"/>
      <c r="OPJ57" s="9"/>
      <c r="OPK57" s="9"/>
      <c r="OPL57" s="9"/>
      <c r="OPM57" s="9"/>
      <c r="OPN57" s="9"/>
      <c r="OPO57" s="9"/>
      <c r="OPP57" s="9"/>
      <c r="OPQ57" s="9"/>
      <c r="OPR57" s="9"/>
      <c r="OPS57" s="9"/>
      <c r="OPT57" s="9"/>
      <c r="OPU57" s="9"/>
      <c r="OPV57" s="9"/>
      <c r="OPW57" s="9"/>
      <c r="OPX57" s="9"/>
      <c r="OPY57" s="9"/>
      <c r="OPZ57" s="9"/>
      <c r="OQA57" s="9"/>
      <c r="OQB57" s="9"/>
      <c r="OQC57" s="9"/>
      <c r="OQD57" s="9"/>
      <c r="OQE57" s="9"/>
      <c r="OQF57" s="9"/>
      <c r="OQG57" s="9"/>
      <c r="OQH57" s="9"/>
      <c r="OQI57" s="9"/>
      <c r="OQJ57" s="9"/>
      <c r="OQK57" s="9"/>
      <c r="OQL57" s="9"/>
      <c r="OQM57" s="9"/>
      <c r="OQN57" s="9"/>
      <c r="OQO57" s="9"/>
      <c r="OQP57" s="9"/>
      <c r="OQQ57" s="9"/>
      <c r="OQR57" s="9"/>
      <c r="OQS57" s="9"/>
      <c r="OQT57" s="9"/>
      <c r="OQU57" s="9"/>
      <c r="OQV57" s="9"/>
      <c r="OQW57" s="9"/>
      <c r="OQX57" s="9"/>
      <c r="OQY57" s="9"/>
      <c r="OQZ57" s="9"/>
      <c r="ORA57" s="9"/>
      <c r="ORB57" s="9"/>
      <c r="ORC57" s="9"/>
      <c r="ORD57" s="9"/>
      <c r="ORE57" s="9"/>
      <c r="ORF57" s="9"/>
      <c r="ORG57" s="9"/>
      <c r="ORH57" s="9"/>
      <c r="ORI57" s="9"/>
      <c r="ORJ57" s="9"/>
      <c r="ORK57" s="9"/>
      <c r="ORL57" s="9"/>
      <c r="ORM57" s="9"/>
      <c r="ORN57" s="9"/>
      <c r="ORO57" s="9"/>
      <c r="ORP57" s="9"/>
      <c r="ORQ57" s="9"/>
      <c r="ORR57" s="9"/>
      <c r="ORS57" s="9"/>
      <c r="ORT57" s="9"/>
      <c r="ORU57" s="9"/>
      <c r="ORV57" s="9"/>
      <c r="ORW57" s="9"/>
      <c r="ORX57" s="9"/>
      <c r="ORY57" s="9"/>
      <c r="ORZ57" s="9"/>
      <c r="OSA57" s="9"/>
      <c r="OSB57" s="9"/>
      <c r="OSC57" s="9"/>
      <c r="OSD57" s="9"/>
      <c r="OSE57" s="9"/>
      <c r="OSF57" s="9"/>
      <c r="OSG57" s="9"/>
      <c r="OSH57" s="9"/>
      <c r="OSI57" s="9"/>
      <c r="OSJ57" s="9"/>
      <c r="OSK57" s="9"/>
      <c r="OSL57" s="9"/>
      <c r="OSM57" s="9"/>
      <c r="OSN57" s="9"/>
      <c r="OSO57" s="9"/>
      <c r="OSP57" s="9"/>
      <c r="OSQ57" s="9"/>
      <c r="OSR57" s="9"/>
      <c r="OSS57" s="9"/>
      <c r="OST57" s="9"/>
      <c r="OSU57" s="9"/>
      <c r="OSV57" s="9"/>
      <c r="OSW57" s="9"/>
      <c r="OSX57" s="9"/>
      <c r="OSY57" s="9"/>
      <c r="OSZ57" s="9"/>
      <c r="OTA57" s="9"/>
      <c r="OTB57" s="9"/>
      <c r="OTC57" s="9"/>
      <c r="OTD57" s="9"/>
      <c r="OTE57" s="9"/>
      <c r="OTF57" s="9"/>
      <c r="OTG57" s="9"/>
      <c r="OTH57" s="9"/>
      <c r="OTI57" s="9"/>
      <c r="OTJ57" s="9"/>
      <c r="OTK57" s="9"/>
      <c r="OTL57" s="9"/>
      <c r="OTM57" s="9"/>
      <c r="OTN57" s="9"/>
      <c r="OTO57" s="9"/>
      <c r="OTP57" s="9"/>
      <c r="OTQ57" s="9"/>
      <c r="OTR57" s="9"/>
      <c r="OTS57" s="9"/>
      <c r="OTT57" s="9"/>
      <c r="OTU57" s="9"/>
      <c r="OTV57" s="9"/>
      <c r="OTW57" s="9"/>
      <c r="OTX57" s="9"/>
      <c r="OTY57" s="9"/>
      <c r="OTZ57" s="9"/>
      <c r="OUA57" s="9"/>
      <c r="OUB57" s="9"/>
      <c r="OUC57" s="9"/>
      <c r="OUD57" s="9"/>
      <c r="OUE57" s="9"/>
      <c r="OUF57" s="9"/>
      <c r="OUG57" s="9"/>
      <c r="OUH57" s="9"/>
      <c r="OUI57" s="9"/>
      <c r="OUJ57" s="9"/>
      <c r="OUK57" s="9"/>
      <c r="OUL57" s="9"/>
      <c r="OUM57" s="9"/>
      <c r="OUN57" s="9"/>
      <c r="OUO57" s="9"/>
      <c r="OUP57" s="9"/>
      <c r="OUQ57" s="9"/>
      <c r="OUR57" s="9"/>
      <c r="OUS57" s="9"/>
      <c r="OUT57" s="9"/>
      <c r="OUU57" s="9"/>
      <c r="OUV57" s="9"/>
      <c r="OUW57" s="9"/>
      <c r="OUX57" s="9"/>
      <c r="OUY57" s="9"/>
      <c r="OUZ57" s="9"/>
      <c r="OVA57" s="9"/>
      <c r="OVB57" s="9"/>
      <c r="OVC57" s="9"/>
      <c r="OVD57" s="9"/>
      <c r="OVE57" s="9"/>
      <c r="OVF57" s="9"/>
      <c r="OVG57" s="9"/>
      <c r="OVH57" s="9"/>
      <c r="OVI57" s="9"/>
      <c r="OVJ57" s="9"/>
      <c r="OVK57" s="9"/>
      <c r="OVL57" s="9"/>
      <c r="OVM57" s="9"/>
      <c r="OVN57" s="9"/>
      <c r="OVO57" s="9"/>
      <c r="OVP57" s="9"/>
      <c r="OVQ57" s="9"/>
      <c r="OVR57" s="9"/>
      <c r="OVS57" s="9"/>
      <c r="OVT57" s="9"/>
      <c r="OVU57" s="9"/>
      <c r="OVV57" s="9"/>
      <c r="OVW57" s="9"/>
      <c r="OVX57" s="9"/>
      <c r="OVY57" s="9"/>
      <c r="OVZ57" s="9"/>
      <c r="OWA57" s="9"/>
      <c r="OWB57" s="9"/>
      <c r="OWC57" s="9"/>
      <c r="OWD57" s="9"/>
      <c r="OWE57" s="9"/>
      <c r="OWF57" s="9"/>
      <c r="OWG57" s="9"/>
      <c r="OWH57" s="9"/>
      <c r="OWI57" s="9"/>
      <c r="OWJ57" s="9"/>
      <c r="OWK57" s="9"/>
      <c r="OWL57" s="9"/>
      <c r="OWM57" s="9"/>
      <c r="OWN57" s="9"/>
      <c r="OWO57" s="9"/>
      <c r="OWP57" s="9"/>
      <c r="OWQ57" s="9"/>
      <c r="OWR57" s="9"/>
      <c r="OWS57" s="9"/>
      <c r="OWT57" s="9"/>
      <c r="OWU57" s="9"/>
      <c r="OWV57" s="9"/>
      <c r="OWW57" s="9"/>
      <c r="OWX57" s="9"/>
      <c r="OWY57" s="9"/>
      <c r="OWZ57" s="9"/>
      <c r="OXA57" s="9"/>
      <c r="OXB57" s="9"/>
      <c r="OXC57" s="9"/>
      <c r="OXD57" s="9"/>
      <c r="OXE57" s="9"/>
      <c r="OXF57" s="9"/>
      <c r="OXG57" s="9"/>
      <c r="OXH57" s="9"/>
      <c r="OXI57" s="9"/>
      <c r="OXJ57" s="9"/>
      <c r="OXK57" s="9"/>
      <c r="OXL57" s="9"/>
      <c r="OXM57" s="9"/>
      <c r="OXN57" s="9"/>
      <c r="OXO57" s="9"/>
      <c r="OXP57" s="9"/>
      <c r="OXQ57" s="9"/>
      <c r="OXR57" s="9"/>
      <c r="OXS57" s="9"/>
      <c r="OXT57" s="9"/>
      <c r="OXU57" s="9"/>
      <c r="OXV57" s="9"/>
      <c r="OXW57" s="9"/>
      <c r="OXX57" s="9"/>
      <c r="OXY57" s="9"/>
      <c r="OXZ57" s="9"/>
      <c r="OYA57" s="9"/>
      <c r="OYB57" s="9"/>
      <c r="OYC57" s="9"/>
      <c r="OYD57" s="9"/>
      <c r="OYE57" s="9"/>
      <c r="OYF57" s="9"/>
      <c r="OYG57" s="9"/>
      <c r="OYH57" s="9"/>
      <c r="OYI57" s="9"/>
      <c r="OYJ57" s="9"/>
      <c r="OYK57" s="9"/>
      <c r="OYL57" s="9"/>
      <c r="OYM57" s="9"/>
      <c r="OYN57" s="9"/>
      <c r="OYO57" s="9"/>
      <c r="OYP57" s="9"/>
      <c r="OYQ57" s="9"/>
      <c r="OYR57" s="9"/>
      <c r="OYS57" s="9"/>
      <c r="OYT57" s="9"/>
      <c r="OYU57" s="9"/>
      <c r="OYV57" s="9"/>
      <c r="OYW57" s="9"/>
      <c r="OYX57" s="9"/>
      <c r="OYY57" s="9"/>
      <c r="OYZ57" s="9"/>
      <c r="OZA57" s="9"/>
      <c r="OZB57" s="9"/>
      <c r="OZC57" s="9"/>
      <c r="OZD57" s="9"/>
      <c r="OZE57" s="9"/>
      <c r="OZF57" s="9"/>
      <c r="OZG57" s="9"/>
      <c r="OZH57" s="9"/>
      <c r="OZI57" s="9"/>
      <c r="OZJ57" s="9"/>
      <c r="OZK57" s="9"/>
      <c r="OZL57" s="9"/>
      <c r="OZM57" s="9"/>
      <c r="OZN57" s="9"/>
      <c r="OZO57" s="9"/>
      <c r="OZP57" s="9"/>
      <c r="OZQ57" s="9"/>
      <c r="OZR57" s="9"/>
      <c r="OZS57" s="9"/>
      <c r="OZT57" s="9"/>
      <c r="OZU57" s="9"/>
      <c r="OZV57" s="9"/>
      <c r="OZW57" s="9"/>
      <c r="OZX57" s="9"/>
      <c r="OZY57" s="9"/>
      <c r="OZZ57" s="9"/>
      <c r="PAA57" s="9"/>
      <c r="PAB57" s="9"/>
      <c r="PAC57" s="9"/>
      <c r="PAD57" s="9"/>
      <c r="PAE57" s="9"/>
      <c r="PAF57" s="9"/>
      <c r="PAG57" s="9"/>
      <c r="PAH57" s="9"/>
      <c r="PAI57" s="9"/>
      <c r="PAJ57" s="9"/>
      <c r="PAK57" s="9"/>
      <c r="PAL57" s="9"/>
      <c r="PAM57" s="9"/>
      <c r="PAN57" s="9"/>
      <c r="PAO57" s="9"/>
      <c r="PAP57" s="9"/>
      <c r="PAQ57" s="9"/>
      <c r="PAR57" s="9"/>
      <c r="PAS57" s="9"/>
      <c r="PAT57" s="9"/>
      <c r="PAU57" s="9"/>
      <c r="PAV57" s="9"/>
      <c r="PAW57" s="9"/>
      <c r="PAX57" s="9"/>
      <c r="PAY57" s="9"/>
      <c r="PAZ57" s="9"/>
      <c r="PBA57" s="9"/>
      <c r="PBB57" s="9"/>
      <c r="PBC57" s="9"/>
      <c r="PBD57" s="9"/>
      <c r="PBE57" s="9"/>
      <c r="PBF57" s="9"/>
      <c r="PBG57" s="9"/>
      <c r="PBH57" s="9"/>
      <c r="PBI57" s="9"/>
      <c r="PBJ57" s="9"/>
      <c r="PBK57" s="9"/>
      <c r="PBL57" s="9"/>
      <c r="PBM57" s="9"/>
      <c r="PBN57" s="9"/>
      <c r="PBO57" s="9"/>
      <c r="PBP57" s="9"/>
      <c r="PBQ57" s="9"/>
      <c r="PBR57" s="9"/>
      <c r="PBS57" s="9"/>
      <c r="PBT57" s="9"/>
      <c r="PBU57" s="9"/>
      <c r="PBV57" s="9"/>
      <c r="PBW57" s="9"/>
      <c r="PBX57" s="9"/>
      <c r="PBY57" s="9"/>
      <c r="PBZ57" s="9"/>
      <c r="PCA57" s="9"/>
      <c r="PCB57" s="9"/>
      <c r="PCC57" s="9"/>
      <c r="PCD57" s="9"/>
      <c r="PCE57" s="9"/>
      <c r="PCF57" s="9"/>
      <c r="PCG57" s="9"/>
      <c r="PCH57" s="9"/>
      <c r="PCI57" s="9"/>
      <c r="PCJ57" s="9"/>
      <c r="PCK57" s="9"/>
      <c r="PCL57" s="9"/>
      <c r="PCM57" s="9"/>
      <c r="PCN57" s="9"/>
      <c r="PCO57" s="9"/>
      <c r="PCP57" s="9"/>
      <c r="PCQ57" s="9"/>
      <c r="PCR57" s="9"/>
      <c r="PCS57" s="9"/>
      <c r="PCT57" s="9"/>
      <c r="PCU57" s="9"/>
      <c r="PCV57" s="9"/>
      <c r="PCW57" s="9"/>
      <c r="PCX57" s="9"/>
      <c r="PCY57" s="9"/>
      <c r="PCZ57" s="9"/>
      <c r="PDA57" s="9"/>
      <c r="PDB57" s="9"/>
      <c r="PDC57" s="9"/>
      <c r="PDD57" s="9"/>
      <c r="PDE57" s="9"/>
      <c r="PDF57" s="9"/>
      <c r="PDG57" s="9"/>
      <c r="PDH57" s="9"/>
      <c r="PDI57" s="9"/>
      <c r="PDJ57" s="9"/>
      <c r="PDK57" s="9"/>
      <c r="PDL57" s="9"/>
      <c r="PDM57" s="9"/>
      <c r="PDN57" s="9"/>
      <c r="PDO57" s="9"/>
      <c r="PDP57" s="9"/>
      <c r="PDQ57" s="9"/>
      <c r="PDR57" s="9"/>
      <c r="PDS57" s="9"/>
      <c r="PDT57" s="9"/>
      <c r="PDU57" s="9"/>
      <c r="PDV57" s="9"/>
      <c r="PDW57" s="9"/>
      <c r="PDX57" s="9"/>
      <c r="PDY57" s="9"/>
      <c r="PDZ57" s="9"/>
      <c r="PEA57" s="9"/>
      <c r="PEB57" s="9"/>
      <c r="PEC57" s="9"/>
      <c r="PED57" s="9"/>
      <c r="PEE57" s="9"/>
      <c r="PEF57" s="9"/>
      <c r="PEG57" s="9"/>
      <c r="PEH57" s="9"/>
      <c r="PEI57" s="9"/>
      <c r="PEJ57" s="9"/>
      <c r="PEK57" s="9"/>
      <c r="PEL57" s="9"/>
      <c r="PEM57" s="9"/>
      <c r="PEN57" s="9"/>
      <c r="PEO57" s="9"/>
      <c r="PEP57" s="9"/>
      <c r="PEQ57" s="9"/>
      <c r="PER57" s="9"/>
      <c r="PES57" s="9"/>
      <c r="PET57" s="9"/>
      <c r="PEU57" s="9"/>
      <c r="PEV57" s="9"/>
      <c r="PEW57" s="9"/>
      <c r="PEX57" s="9"/>
      <c r="PEY57" s="9"/>
      <c r="PEZ57" s="9"/>
      <c r="PFA57" s="9"/>
      <c r="PFB57" s="9"/>
      <c r="PFC57" s="9"/>
      <c r="PFD57" s="9"/>
      <c r="PFE57" s="9"/>
      <c r="PFF57" s="9"/>
      <c r="PFG57" s="9"/>
      <c r="PFH57" s="9"/>
      <c r="PFI57" s="9"/>
      <c r="PFJ57" s="9"/>
      <c r="PFK57" s="9"/>
      <c r="PFL57" s="9"/>
      <c r="PFM57" s="9"/>
      <c r="PFN57" s="9"/>
      <c r="PFO57" s="9"/>
      <c r="PFP57" s="9"/>
      <c r="PFQ57" s="9"/>
      <c r="PFR57" s="9"/>
      <c r="PFS57" s="9"/>
      <c r="PFT57" s="9"/>
      <c r="PFU57" s="9"/>
      <c r="PFV57" s="9"/>
      <c r="PFW57" s="9"/>
      <c r="PFX57" s="9"/>
      <c r="PFY57" s="9"/>
      <c r="PFZ57" s="9"/>
      <c r="PGA57" s="9"/>
      <c r="PGB57" s="9"/>
      <c r="PGC57" s="9"/>
      <c r="PGD57" s="9"/>
      <c r="PGE57" s="9"/>
      <c r="PGF57" s="9"/>
      <c r="PGG57" s="9"/>
      <c r="PGH57" s="9"/>
      <c r="PGI57" s="9"/>
      <c r="PGJ57" s="9"/>
      <c r="PGK57" s="9"/>
      <c r="PGL57" s="9"/>
      <c r="PGM57" s="9"/>
      <c r="PGN57" s="9"/>
      <c r="PGO57" s="9"/>
      <c r="PGP57" s="9"/>
      <c r="PGQ57" s="9"/>
      <c r="PGR57" s="9"/>
      <c r="PGS57" s="9"/>
      <c r="PGT57" s="9"/>
      <c r="PGU57" s="9"/>
      <c r="PGV57" s="9"/>
      <c r="PGW57" s="9"/>
      <c r="PGX57" s="9"/>
      <c r="PGY57" s="9"/>
      <c r="PGZ57" s="9"/>
      <c r="PHA57" s="9"/>
      <c r="PHB57" s="9"/>
      <c r="PHC57" s="9"/>
      <c r="PHD57" s="9"/>
      <c r="PHE57" s="9"/>
      <c r="PHF57" s="9"/>
      <c r="PHG57" s="9"/>
      <c r="PHH57" s="9"/>
      <c r="PHI57" s="9"/>
      <c r="PHJ57" s="9"/>
      <c r="PHK57" s="9"/>
      <c r="PHL57" s="9"/>
      <c r="PHM57" s="9"/>
      <c r="PHN57" s="9"/>
      <c r="PHO57" s="9"/>
      <c r="PHP57" s="9"/>
      <c r="PHQ57" s="9"/>
      <c r="PHR57" s="9"/>
      <c r="PHS57" s="9"/>
      <c r="PHT57" s="9"/>
      <c r="PHU57" s="9"/>
      <c r="PHV57" s="9"/>
      <c r="PHW57" s="9"/>
      <c r="PHX57" s="9"/>
      <c r="PHY57" s="9"/>
      <c r="PHZ57" s="9"/>
      <c r="PIA57" s="9"/>
      <c r="PIB57" s="9"/>
      <c r="PIC57" s="9"/>
      <c r="PID57" s="9"/>
      <c r="PIE57" s="9"/>
      <c r="PIF57" s="9"/>
      <c r="PIG57" s="9"/>
      <c r="PIH57" s="9"/>
      <c r="PII57" s="9"/>
      <c r="PIJ57" s="9"/>
      <c r="PIK57" s="9"/>
      <c r="PIL57" s="9"/>
      <c r="PIM57" s="9"/>
      <c r="PIN57" s="9"/>
      <c r="PIO57" s="9"/>
      <c r="PIP57" s="9"/>
      <c r="PIQ57" s="9"/>
      <c r="PIR57" s="9"/>
      <c r="PIS57" s="9"/>
      <c r="PIT57" s="9"/>
      <c r="PIU57" s="9"/>
      <c r="PIV57" s="9"/>
      <c r="PIW57" s="9"/>
      <c r="PIX57" s="9"/>
      <c r="PIY57" s="9"/>
      <c r="PIZ57" s="9"/>
      <c r="PJA57" s="9"/>
      <c r="PJB57" s="9"/>
      <c r="PJC57" s="9"/>
      <c r="PJD57" s="9"/>
      <c r="PJE57" s="9"/>
      <c r="PJF57" s="9"/>
      <c r="PJG57" s="9"/>
      <c r="PJH57" s="9"/>
      <c r="PJI57" s="9"/>
      <c r="PJJ57" s="9"/>
      <c r="PJK57" s="9"/>
      <c r="PJL57" s="9"/>
      <c r="PJM57" s="9"/>
      <c r="PJN57" s="9"/>
      <c r="PJO57" s="9"/>
      <c r="PJP57" s="9"/>
      <c r="PJQ57" s="9"/>
      <c r="PJR57" s="9"/>
      <c r="PJS57" s="9"/>
      <c r="PJT57" s="9"/>
      <c r="PJU57" s="9"/>
      <c r="PJV57" s="9"/>
      <c r="PJW57" s="9"/>
      <c r="PJX57" s="9"/>
      <c r="PJY57" s="9"/>
      <c r="PJZ57" s="9"/>
      <c r="PKA57" s="9"/>
      <c r="PKB57" s="9"/>
      <c r="PKC57" s="9"/>
      <c r="PKD57" s="9"/>
      <c r="PKE57" s="9"/>
      <c r="PKF57" s="9"/>
      <c r="PKG57" s="9"/>
      <c r="PKH57" s="9"/>
      <c r="PKI57" s="9"/>
      <c r="PKJ57" s="9"/>
      <c r="PKK57" s="9"/>
      <c r="PKL57" s="9"/>
      <c r="PKM57" s="9"/>
      <c r="PKN57" s="9"/>
      <c r="PKO57" s="9"/>
      <c r="PKP57" s="9"/>
      <c r="PKQ57" s="9"/>
      <c r="PKR57" s="9"/>
      <c r="PKS57" s="9"/>
      <c r="PKT57" s="9"/>
      <c r="PKU57" s="9"/>
      <c r="PKV57" s="9"/>
      <c r="PKW57" s="9"/>
      <c r="PKX57" s="9"/>
      <c r="PKY57" s="9"/>
      <c r="PKZ57" s="9"/>
      <c r="PLA57" s="9"/>
      <c r="PLB57" s="9"/>
      <c r="PLC57" s="9"/>
      <c r="PLD57" s="9"/>
      <c r="PLE57" s="9"/>
      <c r="PLF57" s="9"/>
      <c r="PLG57" s="9"/>
      <c r="PLH57" s="9"/>
      <c r="PLI57" s="9"/>
      <c r="PLJ57" s="9"/>
      <c r="PLK57" s="9"/>
      <c r="PLL57" s="9"/>
      <c r="PLM57" s="9"/>
      <c r="PLN57" s="9"/>
      <c r="PLO57" s="9"/>
      <c r="PLP57" s="9"/>
      <c r="PLQ57" s="9"/>
      <c r="PLR57" s="9"/>
      <c r="PLS57" s="9"/>
      <c r="PLT57" s="9"/>
      <c r="PLU57" s="9"/>
      <c r="PLV57" s="9"/>
      <c r="PLW57" s="9"/>
      <c r="PLX57" s="9"/>
      <c r="PLY57" s="9"/>
      <c r="PLZ57" s="9"/>
      <c r="PMA57" s="9"/>
      <c r="PMB57" s="9"/>
      <c r="PMC57" s="9"/>
      <c r="PMD57" s="9"/>
      <c r="PME57" s="9"/>
      <c r="PMF57" s="9"/>
      <c r="PMG57" s="9"/>
      <c r="PMH57" s="9"/>
      <c r="PMI57" s="9"/>
      <c r="PMJ57" s="9"/>
      <c r="PMK57" s="9"/>
      <c r="PML57" s="9"/>
      <c r="PMM57" s="9"/>
      <c r="PMN57" s="9"/>
      <c r="PMO57" s="9"/>
      <c r="PMP57" s="9"/>
      <c r="PMQ57" s="9"/>
      <c r="PMR57" s="9"/>
      <c r="PMS57" s="9"/>
      <c r="PMT57" s="9"/>
      <c r="PMU57" s="9"/>
      <c r="PMV57" s="9"/>
      <c r="PMW57" s="9"/>
      <c r="PMX57" s="9"/>
      <c r="PMY57" s="9"/>
      <c r="PMZ57" s="9"/>
      <c r="PNA57" s="9"/>
      <c r="PNB57" s="9"/>
      <c r="PNC57" s="9"/>
      <c r="PND57" s="9"/>
      <c r="PNE57" s="9"/>
      <c r="PNF57" s="9"/>
      <c r="PNG57" s="9"/>
      <c r="PNH57" s="9"/>
      <c r="PNI57" s="9"/>
      <c r="PNJ57" s="9"/>
      <c r="PNK57" s="9"/>
      <c r="PNL57" s="9"/>
      <c r="PNM57" s="9"/>
      <c r="PNN57" s="9"/>
      <c r="PNO57" s="9"/>
      <c r="PNP57" s="9"/>
      <c r="PNQ57" s="9"/>
      <c r="PNR57" s="9"/>
      <c r="PNS57" s="9"/>
      <c r="PNT57" s="9"/>
      <c r="PNU57" s="9"/>
      <c r="PNV57" s="9"/>
      <c r="PNW57" s="9"/>
      <c r="PNX57" s="9"/>
      <c r="PNY57" s="9"/>
      <c r="PNZ57" s="9"/>
      <c r="POA57" s="9"/>
      <c r="POB57" s="9"/>
      <c r="POC57" s="9"/>
      <c r="POD57" s="9"/>
      <c r="POE57" s="9"/>
      <c r="POF57" s="9"/>
      <c r="POG57" s="9"/>
      <c r="POH57" s="9"/>
      <c r="POI57" s="9"/>
      <c r="POJ57" s="9"/>
      <c r="POK57" s="9"/>
      <c r="POL57" s="9"/>
      <c r="POM57" s="9"/>
      <c r="PON57" s="9"/>
      <c r="POO57" s="9"/>
      <c r="POP57" s="9"/>
      <c r="POQ57" s="9"/>
      <c r="POR57" s="9"/>
      <c r="POS57" s="9"/>
      <c r="POT57" s="9"/>
      <c r="POU57" s="9"/>
      <c r="POV57" s="9"/>
      <c r="POW57" s="9"/>
      <c r="POX57" s="9"/>
      <c r="POY57" s="9"/>
      <c r="POZ57" s="9"/>
      <c r="PPA57" s="9"/>
      <c r="PPB57" s="9"/>
      <c r="PPC57" s="9"/>
      <c r="PPD57" s="9"/>
      <c r="PPE57" s="9"/>
      <c r="PPF57" s="9"/>
      <c r="PPG57" s="9"/>
      <c r="PPH57" s="9"/>
      <c r="PPI57" s="9"/>
      <c r="PPJ57" s="9"/>
      <c r="PPK57" s="9"/>
      <c r="PPL57" s="9"/>
      <c r="PPM57" s="9"/>
      <c r="PPN57" s="9"/>
      <c r="PPO57" s="9"/>
      <c r="PPP57" s="9"/>
      <c r="PPQ57" s="9"/>
      <c r="PPR57" s="9"/>
      <c r="PPS57" s="9"/>
      <c r="PPT57" s="9"/>
      <c r="PPU57" s="9"/>
      <c r="PPV57" s="9"/>
      <c r="PPW57" s="9"/>
      <c r="PPX57" s="9"/>
      <c r="PPY57" s="9"/>
      <c r="PPZ57" s="9"/>
      <c r="PQA57" s="9"/>
      <c r="PQB57" s="9"/>
      <c r="PQC57" s="9"/>
      <c r="PQD57" s="9"/>
      <c r="PQE57" s="9"/>
      <c r="PQF57" s="9"/>
      <c r="PQG57" s="9"/>
      <c r="PQH57" s="9"/>
      <c r="PQI57" s="9"/>
      <c r="PQJ57" s="9"/>
      <c r="PQK57" s="9"/>
      <c r="PQL57" s="9"/>
      <c r="PQM57" s="9"/>
      <c r="PQN57" s="9"/>
      <c r="PQO57" s="9"/>
      <c r="PQP57" s="9"/>
      <c r="PQQ57" s="9"/>
      <c r="PQR57" s="9"/>
      <c r="PQS57" s="9"/>
      <c r="PQT57" s="9"/>
      <c r="PQU57" s="9"/>
      <c r="PQV57" s="9"/>
      <c r="PQW57" s="9"/>
      <c r="PQX57" s="9"/>
      <c r="PQY57" s="9"/>
      <c r="PQZ57" s="9"/>
      <c r="PRA57" s="9"/>
      <c r="PRB57" s="9"/>
      <c r="PRC57" s="9"/>
      <c r="PRD57" s="9"/>
      <c r="PRE57" s="9"/>
      <c r="PRF57" s="9"/>
      <c r="PRG57" s="9"/>
      <c r="PRH57" s="9"/>
      <c r="PRI57" s="9"/>
      <c r="PRJ57" s="9"/>
      <c r="PRK57" s="9"/>
      <c r="PRL57" s="9"/>
      <c r="PRM57" s="9"/>
      <c r="PRN57" s="9"/>
      <c r="PRO57" s="9"/>
      <c r="PRP57" s="9"/>
      <c r="PRQ57" s="9"/>
      <c r="PRR57" s="9"/>
      <c r="PRS57" s="9"/>
      <c r="PRT57" s="9"/>
      <c r="PRU57" s="9"/>
      <c r="PRV57" s="9"/>
      <c r="PRW57" s="9"/>
      <c r="PRX57" s="9"/>
      <c r="PRY57" s="9"/>
      <c r="PRZ57" s="9"/>
      <c r="PSA57" s="9"/>
      <c r="PSB57" s="9"/>
      <c r="PSC57" s="9"/>
      <c r="PSD57" s="9"/>
      <c r="PSE57" s="9"/>
      <c r="PSF57" s="9"/>
      <c r="PSG57" s="9"/>
      <c r="PSH57" s="9"/>
      <c r="PSI57" s="9"/>
      <c r="PSJ57" s="9"/>
      <c r="PSK57" s="9"/>
      <c r="PSL57" s="9"/>
      <c r="PSM57" s="9"/>
      <c r="PSN57" s="9"/>
      <c r="PSO57" s="9"/>
      <c r="PSP57" s="9"/>
      <c r="PSQ57" s="9"/>
      <c r="PSR57" s="9"/>
      <c r="PSS57" s="9"/>
      <c r="PST57" s="9"/>
      <c r="PSU57" s="9"/>
      <c r="PSV57" s="9"/>
      <c r="PSW57" s="9"/>
      <c r="PSX57" s="9"/>
      <c r="PSY57" s="9"/>
      <c r="PSZ57" s="9"/>
      <c r="PTA57" s="9"/>
      <c r="PTB57" s="9"/>
      <c r="PTC57" s="9"/>
      <c r="PTD57" s="9"/>
      <c r="PTE57" s="9"/>
      <c r="PTF57" s="9"/>
      <c r="PTG57" s="9"/>
      <c r="PTH57" s="9"/>
      <c r="PTI57" s="9"/>
      <c r="PTJ57" s="9"/>
      <c r="PTK57" s="9"/>
      <c r="PTL57" s="9"/>
      <c r="PTM57" s="9"/>
      <c r="PTN57" s="9"/>
      <c r="PTO57" s="9"/>
      <c r="PTP57" s="9"/>
      <c r="PTQ57" s="9"/>
      <c r="PTR57" s="9"/>
      <c r="PTS57" s="9"/>
      <c r="PTT57" s="9"/>
      <c r="PTU57" s="9"/>
      <c r="PTV57" s="9"/>
      <c r="PTW57" s="9"/>
      <c r="PTX57" s="9"/>
      <c r="PTY57" s="9"/>
      <c r="PTZ57" s="9"/>
      <c r="PUA57" s="9"/>
      <c r="PUB57" s="9"/>
      <c r="PUC57" s="9"/>
      <c r="PUD57" s="9"/>
      <c r="PUE57" s="9"/>
      <c r="PUF57" s="9"/>
      <c r="PUG57" s="9"/>
      <c r="PUH57" s="9"/>
      <c r="PUI57" s="9"/>
      <c r="PUJ57" s="9"/>
      <c r="PUK57" s="9"/>
      <c r="PUL57" s="9"/>
      <c r="PUM57" s="9"/>
      <c r="PUN57" s="9"/>
      <c r="PUO57" s="9"/>
      <c r="PUP57" s="9"/>
      <c r="PUQ57" s="9"/>
      <c r="PUR57" s="9"/>
      <c r="PUS57" s="9"/>
      <c r="PUT57" s="9"/>
      <c r="PUU57" s="9"/>
      <c r="PUV57" s="9"/>
      <c r="PUW57" s="9"/>
      <c r="PUX57" s="9"/>
      <c r="PUY57" s="9"/>
      <c r="PUZ57" s="9"/>
      <c r="PVA57" s="9"/>
      <c r="PVB57" s="9"/>
      <c r="PVC57" s="9"/>
      <c r="PVD57" s="9"/>
      <c r="PVE57" s="9"/>
      <c r="PVF57" s="9"/>
      <c r="PVG57" s="9"/>
      <c r="PVH57" s="9"/>
      <c r="PVI57" s="9"/>
      <c r="PVJ57" s="9"/>
      <c r="PVK57" s="9"/>
      <c r="PVL57" s="9"/>
      <c r="PVM57" s="9"/>
      <c r="PVN57" s="9"/>
      <c r="PVO57" s="9"/>
      <c r="PVP57" s="9"/>
      <c r="PVQ57" s="9"/>
      <c r="PVR57" s="9"/>
      <c r="PVS57" s="9"/>
      <c r="PVT57" s="9"/>
      <c r="PVU57" s="9"/>
      <c r="PVV57" s="9"/>
      <c r="PVW57" s="9"/>
      <c r="PVX57" s="9"/>
      <c r="PVY57" s="9"/>
      <c r="PVZ57" s="9"/>
      <c r="PWA57" s="9"/>
      <c r="PWB57" s="9"/>
      <c r="PWC57" s="9"/>
      <c r="PWD57" s="9"/>
      <c r="PWE57" s="9"/>
      <c r="PWF57" s="9"/>
      <c r="PWG57" s="9"/>
      <c r="PWH57" s="9"/>
      <c r="PWI57" s="9"/>
      <c r="PWJ57" s="9"/>
      <c r="PWK57" s="9"/>
      <c r="PWL57" s="9"/>
      <c r="PWM57" s="9"/>
      <c r="PWN57" s="9"/>
      <c r="PWO57" s="9"/>
      <c r="PWP57" s="9"/>
      <c r="PWQ57" s="9"/>
      <c r="PWR57" s="9"/>
      <c r="PWS57" s="9"/>
      <c r="PWT57" s="9"/>
      <c r="PWU57" s="9"/>
      <c r="PWV57" s="9"/>
      <c r="PWW57" s="9"/>
      <c r="PWX57" s="9"/>
      <c r="PWY57" s="9"/>
      <c r="PWZ57" s="9"/>
      <c r="PXA57" s="9"/>
      <c r="PXB57" s="9"/>
      <c r="PXC57" s="9"/>
      <c r="PXD57" s="9"/>
      <c r="PXE57" s="9"/>
      <c r="PXF57" s="9"/>
      <c r="PXG57" s="9"/>
      <c r="PXH57" s="9"/>
      <c r="PXI57" s="9"/>
      <c r="PXJ57" s="9"/>
      <c r="PXK57" s="9"/>
      <c r="PXL57" s="9"/>
      <c r="PXM57" s="9"/>
      <c r="PXN57" s="9"/>
      <c r="PXO57" s="9"/>
      <c r="PXP57" s="9"/>
      <c r="PXQ57" s="9"/>
      <c r="PXR57" s="9"/>
      <c r="PXS57" s="9"/>
      <c r="PXT57" s="9"/>
      <c r="PXU57" s="9"/>
      <c r="PXV57" s="9"/>
      <c r="PXW57" s="9"/>
      <c r="PXX57" s="9"/>
      <c r="PXY57" s="9"/>
      <c r="PXZ57" s="9"/>
      <c r="PYA57" s="9"/>
      <c r="PYB57" s="9"/>
      <c r="PYC57" s="9"/>
      <c r="PYD57" s="9"/>
      <c r="PYE57" s="9"/>
      <c r="PYF57" s="9"/>
      <c r="PYG57" s="9"/>
      <c r="PYH57" s="9"/>
      <c r="PYI57" s="9"/>
      <c r="PYJ57" s="9"/>
      <c r="PYK57" s="9"/>
      <c r="PYL57" s="9"/>
      <c r="PYM57" s="9"/>
      <c r="PYN57" s="9"/>
      <c r="PYO57" s="9"/>
      <c r="PYP57" s="9"/>
      <c r="PYQ57" s="9"/>
      <c r="PYR57" s="9"/>
      <c r="PYS57" s="9"/>
      <c r="PYT57" s="9"/>
      <c r="PYU57" s="9"/>
      <c r="PYV57" s="9"/>
      <c r="PYW57" s="9"/>
      <c r="PYX57" s="9"/>
      <c r="PYY57" s="9"/>
      <c r="PYZ57" s="9"/>
      <c r="PZA57" s="9"/>
      <c r="PZB57" s="9"/>
      <c r="PZC57" s="9"/>
      <c r="PZD57" s="9"/>
      <c r="PZE57" s="9"/>
      <c r="PZF57" s="9"/>
      <c r="PZG57" s="9"/>
      <c r="PZH57" s="9"/>
      <c r="PZI57" s="9"/>
      <c r="PZJ57" s="9"/>
      <c r="PZK57" s="9"/>
      <c r="PZL57" s="9"/>
      <c r="PZM57" s="9"/>
      <c r="PZN57" s="9"/>
      <c r="PZO57" s="9"/>
      <c r="PZP57" s="9"/>
      <c r="PZQ57" s="9"/>
      <c r="PZR57" s="9"/>
      <c r="PZS57" s="9"/>
      <c r="PZT57" s="9"/>
      <c r="PZU57" s="9"/>
      <c r="PZV57" s="9"/>
      <c r="PZW57" s="9"/>
      <c r="PZX57" s="9"/>
      <c r="PZY57" s="9"/>
      <c r="PZZ57" s="9"/>
      <c r="QAA57" s="9"/>
      <c r="QAB57" s="9"/>
      <c r="QAC57" s="9"/>
      <c r="QAD57" s="9"/>
      <c r="QAE57" s="9"/>
      <c r="QAF57" s="9"/>
      <c r="QAG57" s="9"/>
      <c r="QAH57" s="9"/>
      <c r="QAI57" s="9"/>
      <c r="QAJ57" s="9"/>
      <c r="QAK57" s="9"/>
      <c r="QAL57" s="9"/>
      <c r="QAM57" s="9"/>
      <c r="QAN57" s="9"/>
      <c r="QAO57" s="9"/>
      <c r="QAP57" s="9"/>
      <c r="QAQ57" s="9"/>
      <c r="QAR57" s="9"/>
      <c r="QAS57" s="9"/>
      <c r="QAT57" s="9"/>
      <c r="QAU57" s="9"/>
      <c r="QAV57" s="9"/>
      <c r="QAW57" s="9"/>
      <c r="QAX57" s="9"/>
      <c r="QAY57" s="9"/>
      <c r="QAZ57" s="9"/>
      <c r="QBA57" s="9"/>
      <c r="QBB57" s="9"/>
      <c r="QBC57" s="9"/>
      <c r="QBD57" s="9"/>
      <c r="QBE57" s="9"/>
      <c r="QBF57" s="9"/>
      <c r="QBG57" s="9"/>
      <c r="QBH57" s="9"/>
      <c r="QBI57" s="9"/>
      <c r="QBJ57" s="9"/>
      <c r="QBK57" s="9"/>
      <c r="QBL57" s="9"/>
      <c r="QBM57" s="9"/>
      <c r="QBN57" s="9"/>
      <c r="QBO57" s="9"/>
      <c r="QBP57" s="9"/>
      <c r="QBQ57" s="9"/>
      <c r="QBR57" s="9"/>
      <c r="QBS57" s="9"/>
      <c r="QBT57" s="9"/>
      <c r="QBU57" s="9"/>
      <c r="QBV57" s="9"/>
      <c r="QBW57" s="9"/>
      <c r="QBX57" s="9"/>
      <c r="QBY57" s="9"/>
      <c r="QBZ57" s="9"/>
      <c r="QCA57" s="9"/>
      <c r="QCB57" s="9"/>
      <c r="QCC57" s="9"/>
      <c r="QCD57" s="9"/>
      <c r="QCE57" s="9"/>
      <c r="QCF57" s="9"/>
      <c r="QCG57" s="9"/>
      <c r="QCH57" s="9"/>
      <c r="QCI57" s="9"/>
      <c r="QCJ57" s="9"/>
      <c r="QCK57" s="9"/>
      <c r="QCL57" s="9"/>
      <c r="QCM57" s="9"/>
      <c r="QCN57" s="9"/>
      <c r="QCO57" s="9"/>
      <c r="QCP57" s="9"/>
      <c r="QCQ57" s="9"/>
      <c r="QCR57" s="9"/>
      <c r="QCS57" s="9"/>
      <c r="QCT57" s="9"/>
      <c r="QCU57" s="9"/>
      <c r="QCV57" s="9"/>
      <c r="QCW57" s="9"/>
      <c r="QCX57" s="9"/>
      <c r="QCY57" s="9"/>
      <c r="QCZ57" s="9"/>
      <c r="QDA57" s="9"/>
      <c r="QDB57" s="9"/>
      <c r="QDC57" s="9"/>
      <c r="QDD57" s="9"/>
      <c r="QDE57" s="9"/>
      <c r="QDF57" s="9"/>
      <c r="QDG57" s="9"/>
      <c r="QDH57" s="9"/>
      <c r="QDI57" s="9"/>
      <c r="QDJ57" s="9"/>
      <c r="QDK57" s="9"/>
      <c r="QDL57" s="9"/>
      <c r="QDM57" s="9"/>
      <c r="QDN57" s="9"/>
      <c r="QDO57" s="9"/>
      <c r="QDP57" s="9"/>
      <c r="QDQ57" s="9"/>
      <c r="QDR57" s="9"/>
      <c r="QDS57" s="9"/>
      <c r="QDT57" s="9"/>
      <c r="QDU57" s="9"/>
      <c r="QDV57" s="9"/>
      <c r="QDW57" s="9"/>
      <c r="QDX57" s="9"/>
      <c r="QDY57" s="9"/>
      <c r="QDZ57" s="9"/>
      <c r="QEA57" s="9"/>
      <c r="QEB57" s="9"/>
      <c r="QEC57" s="9"/>
      <c r="QED57" s="9"/>
      <c r="QEE57" s="9"/>
      <c r="QEF57" s="9"/>
      <c r="QEG57" s="9"/>
      <c r="QEH57" s="9"/>
      <c r="QEI57" s="9"/>
      <c r="QEJ57" s="9"/>
      <c r="QEK57" s="9"/>
      <c r="QEL57" s="9"/>
      <c r="QEM57" s="9"/>
      <c r="QEN57" s="9"/>
      <c r="QEO57" s="9"/>
      <c r="QEP57" s="9"/>
      <c r="QEQ57" s="9"/>
      <c r="QER57" s="9"/>
      <c r="QES57" s="9"/>
      <c r="QET57" s="9"/>
      <c r="QEU57" s="9"/>
      <c r="QEV57" s="9"/>
      <c r="QEW57" s="9"/>
      <c r="QEX57" s="9"/>
      <c r="QEY57" s="9"/>
      <c r="QEZ57" s="9"/>
      <c r="QFA57" s="9"/>
      <c r="QFB57" s="9"/>
      <c r="QFC57" s="9"/>
      <c r="QFD57" s="9"/>
      <c r="QFE57" s="9"/>
      <c r="QFF57" s="9"/>
      <c r="QFG57" s="9"/>
      <c r="QFH57" s="9"/>
      <c r="QFI57" s="9"/>
      <c r="QFJ57" s="9"/>
      <c r="QFK57" s="9"/>
      <c r="QFL57" s="9"/>
      <c r="QFM57" s="9"/>
      <c r="QFN57" s="9"/>
      <c r="QFO57" s="9"/>
      <c r="QFP57" s="9"/>
      <c r="QFQ57" s="9"/>
      <c r="QFR57" s="9"/>
      <c r="QFS57" s="9"/>
      <c r="QFT57" s="9"/>
      <c r="QFU57" s="9"/>
      <c r="QFV57" s="9"/>
      <c r="QFW57" s="9"/>
      <c r="QFX57" s="9"/>
      <c r="QFY57" s="9"/>
      <c r="QFZ57" s="9"/>
      <c r="QGA57" s="9"/>
      <c r="QGB57" s="9"/>
      <c r="QGC57" s="9"/>
      <c r="QGD57" s="9"/>
      <c r="QGE57" s="9"/>
      <c r="QGF57" s="9"/>
      <c r="QGG57" s="9"/>
      <c r="QGH57" s="9"/>
      <c r="QGI57" s="9"/>
      <c r="QGJ57" s="9"/>
      <c r="QGK57" s="9"/>
      <c r="QGL57" s="9"/>
      <c r="QGM57" s="9"/>
      <c r="QGN57" s="9"/>
      <c r="QGO57" s="9"/>
      <c r="QGP57" s="9"/>
      <c r="QGQ57" s="9"/>
      <c r="QGR57" s="9"/>
      <c r="QGS57" s="9"/>
      <c r="QGT57" s="9"/>
      <c r="QGU57" s="9"/>
      <c r="QGV57" s="9"/>
      <c r="QGW57" s="9"/>
      <c r="QGX57" s="9"/>
      <c r="QGY57" s="9"/>
      <c r="QGZ57" s="9"/>
      <c r="QHA57" s="9"/>
      <c r="QHB57" s="9"/>
      <c r="QHC57" s="9"/>
      <c r="QHD57" s="9"/>
      <c r="QHE57" s="9"/>
      <c r="QHF57" s="9"/>
      <c r="QHG57" s="9"/>
      <c r="QHH57" s="9"/>
      <c r="QHI57" s="9"/>
      <c r="QHJ57" s="9"/>
      <c r="QHK57" s="9"/>
      <c r="QHL57" s="9"/>
      <c r="QHM57" s="9"/>
      <c r="QHN57" s="9"/>
      <c r="QHO57" s="9"/>
      <c r="QHP57" s="9"/>
      <c r="QHQ57" s="9"/>
      <c r="QHR57" s="9"/>
      <c r="QHS57" s="9"/>
      <c r="QHT57" s="9"/>
      <c r="QHU57" s="9"/>
      <c r="QHV57" s="9"/>
      <c r="QHW57" s="9"/>
      <c r="QHX57" s="9"/>
      <c r="QHY57" s="9"/>
      <c r="QHZ57" s="9"/>
      <c r="QIA57" s="9"/>
      <c r="QIB57" s="9"/>
      <c r="QIC57" s="9"/>
      <c r="QID57" s="9"/>
      <c r="QIE57" s="9"/>
      <c r="QIF57" s="9"/>
      <c r="QIG57" s="9"/>
      <c r="QIH57" s="9"/>
      <c r="QII57" s="9"/>
      <c r="QIJ57" s="9"/>
      <c r="QIK57" s="9"/>
      <c r="QIL57" s="9"/>
      <c r="QIM57" s="9"/>
      <c r="QIN57" s="9"/>
      <c r="QIO57" s="9"/>
      <c r="QIP57" s="9"/>
      <c r="QIQ57" s="9"/>
      <c r="QIR57" s="9"/>
      <c r="QIS57" s="9"/>
      <c r="QIT57" s="9"/>
      <c r="QIU57" s="9"/>
      <c r="QIV57" s="9"/>
      <c r="QIW57" s="9"/>
      <c r="QIX57" s="9"/>
      <c r="QIY57" s="9"/>
      <c r="QIZ57" s="9"/>
      <c r="QJA57" s="9"/>
      <c r="QJB57" s="9"/>
      <c r="QJC57" s="9"/>
      <c r="QJD57" s="9"/>
      <c r="QJE57" s="9"/>
      <c r="QJF57" s="9"/>
      <c r="QJG57" s="9"/>
      <c r="QJH57" s="9"/>
      <c r="QJI57" s="9"/>
      <c r="QJJ57" s="9"/>
      <c r="QJK57" s="9"/>
      <c r="QJL57" s="9"/>
      <c r="QJM57" s="9"/>
      <c r="QJN57" s="9"/>
      <c r="QJO57" s="9"/>
      <c r="QJP57" s="9"/>
      <c r="QJQ57" s="9"/>
      <c r="QJR57" s="9"/>
      <c r="QJS57" s="9"/>
      <c r="QJT57" s="9"/>
      <c r="QJU57" s="9"/>
      <c r="QJV57" s="9"/>
      <c r="QJW57" s="9"/>
      <c r="QJX57" s="9"/>
      <c r="QJY57" s="9"/>
      <c r="QJZ57" s="9"/>
      <c r="QKA57" s="9"/>
      <c r="QKB57" s="9"/>
      <c r="QKC57" s="9"/>
      <c r="QKD57" s="9"/>
      <c r="QKE57" s="9"/>
      <c r="QKF57" s="9"/>
      <c r="QKG57" s="9"/>
      <c r="QKH57" s="9"/>
      <c r="QKI57" s="9"/>
      <c r="QKJ57" s="9"/>
      <c r="QKK57" s="9"/>
      <c r="QKL57" s="9"/>
      <c r="QKM57" s="9"/>
      <c r="QKN57" s="9"/>
      <c r="QKO57" s="9"/>
      <c r="QKP57" s="9"/>
      <c r="QKQ57" s="9"/>
      <c r="QKR57" s="9"/>
      <c r="QKS57" s="9"/>
      <c r="QKT57" s="9"/>
      <c r="QKU57" s="9"/>
      <c r="QKV57" s="9"/>
      <c r="QKW57" s="9"/>
      <c r="QKX57" s="9"/>
      <c r="QKY57" s="9"/>
      <c r="QKZ57" s="9"/>
      <c r="QLA57" s="9"/>
      <c r="QLB57" s="9"/>
      <c r="QLC57" s="9"/>
      <c r="QLD57" s="9"/>
      <c r="QLE57" s="9"/>
      <c r="QLF57" s="9"/>
      <c r="QLG57" s="9"/>
      <c r="QLH57" s="9"/>
      <c r="QLI57" s="9"/>
      <c r="QLJ57" s="9"/>
      <c r="QLK57" s="9"/>
      <c r="QLL57" s="9"/>
      <c r="QLM57" s="9"/>
      <c r="QLN57" s="9"/>
      <c r="QLO57" s="9"/>
      <c r="QLP57" s="9"/>
      <c r="QLQ57" s="9"/>
      <c r="QLR57" s="9"/>
      <c r="QLS57" s="9"/>
      <c r="QLT57" s="9"/>
      <c r="QLU57" s="9"/>
      <c r="QLV57" s="9"/>
      <c r="QLW57" s="9"/>
      <c r="QLX57" s="9"/>
      <c r="QLY57" s="9"/>
      <c r="QLZ57" s="9"/>
      <c r="QMA57" s="9"/>
      <c r="QMB57" s="9"/>
      <c r="QMC57" s="9"/>
      <c r="QMD57" s="9"/>
      <c r="QME57" s="9"/>
      <c r="QMF57" s="9"/>
      <c r="QMG57" s="9"/>
      <c r="QMH57" s="9"/>
      <c r="QMI57" s="9"/>
      <c r="QMJ57" s="9"/>
      <c r="QMK57" s="9"/>
      <c r="QML57" s="9"/>
      <c r="QMM57" s="9"/>
      <c r="QMN57" s="9"/>
      <c r="QMO57" s="9"/>
      <c r="QMP57" s="9"/>
      <c r="QMQ57" s="9"/>
      <c r="QMR57" s="9"/>
      <c r="QMS57" s="9"/>
      <c r="QMT57" s="9"/>
      <c r="QMU57" s="9"/>
      <c r="QMV57" s="9"/>
      <c r="QMW57" s="9"/>
      <c r="QMX57" s="9"/>
      <c r="QMY57" s="9"/>
      <c r="QMZ57" s="9"/>
      <c r="QNA57" s="9"/>
      <c r="QNB57" s="9"/>
      <c r="QNC57" s="9"/>
      <c r="QND57" s="9"/>
      <c r="QNE57" s="9"/>
      <c r="QNF57" s="9"/>
      <c r="QNG57" s="9"/>
      <c r="QNH57" s="9"/>
      <c r="QNI57" s="9"/>
      <c r="QNJ57" s="9"/>
      <c r="QNK57" s="9"/>
      <c r="QNL57" s="9"/>
      <c r="QNM57" s="9"/>
      <c r="QNN57" s="9"/>
      <c r="QNO57" s="9"/>
      <c r="QNP57" s="9"/>
      <c r="QNQ57" s="9"/>
      <c r="QNR57" s="9"/>
      <c r="QNS57" s="9"/>
      <c r="QNT57" s="9"/>
      <c r="QNU57" s="9"/>
      <c r="QNV57" s="9"/>
      <c r="QNW57" s="9"/>
      <c r="QNX57" s="9"/>
      <c r="QNY57" s="9"/>
      <c r="QNZ57" s="9"/>
      <c r="QOA57" s="9"/>
      <c r="QOB57" s="9"/>
      <c r="QOC57" s="9"/>
      <c r="QOD57" s="9"/>
      <c r="QOE57" s="9"/>
      <c r="QOF57" s="9"/>
      <c r="QOG57" s="9"/>
      <c r="QOH57" s="9"/>
      <c r="QOI57" s="9"/>
      <c r="QOJ57" s="9"/>
      <c r="QOK57" s="9"/>
      <c r="QOL57" s="9"/>
      <c r="QOM57" s="9"/>
      <c r="QON57" s="9"/>
      <c r="QOO57" s="9"/>
      <c r="QOP57" s="9"/>
      <c r="QOQ57" s="9"/>
      <c r="QOR57" s="9"/>
      <c r="QOS57" s="9"/>
      <c r="QOT57" s="9"/>
      <c r="QOU57" s="9"/>
      <c r="QOV57" s="9"/>
      <c r="QOW57" s="9"/>
      <c r="QOX57" s="9"/>
      <c r="QOY57" s="9"/>
      <c r="QOZ57" s="9"/>
      <c r="QPA57" s="9"/>
      <c r="QPB57" s="9"/>
      <c r="QPC57" s="9"/>
      <c r="QPD57" s="9"/>
      <c r="QPE57" s="9"/>
      <c r="QPF57" s="9"/>
      <c r="QPG57" s="9"/>
      <c r="QPH57" s="9"/>
      <c r="QPI57" s="9"/>
      <c r="QPJ57" s="9"/>
      <c r="QPK57" s="9"/>
      <c r="QPL57" s="9"/>
      <c r="QPM57" s="9"/>
      <c r="QPN57" s="9"/>
      <c r="QPO57" s="9"/>
      <c r="QPP57" s="9"/>
      <c r="QPQ57" s="9"/>
      <c r="QPR57" s="9"/>
      <c r="QPS57" s="9"/>
      <c r="QPT57" s="9"/>
      <c r="QPU57" s="9"/>
      <c r="QPV57" s="9"/>
      <c r="QPW57" s="9"/>
      <c r="QPX57" s="9"/>
      <c r="QPY57" s="9"/>
      <c r="QPZ57" s="9"/>
      <c r="QQA57" s="9"/>
      <c r="QQB57" s="9"/>
      <c r="QQC57" s="9"/>
      <c r="QQD57" s="9"/>
      <c r="QQE57" s="9"/>
      <c r="QQF57" s="9"/>
      <c r="QQG57" s="9"/>
      <c r="QQH57" s="9"/>
      <c r="QQI57" s="9"/>
      <c r="QQJ57" s="9"/>
      <c r="QQK57" s="9"/>
      <c r="QQL57" s="9"/>
      <c r="QQM57" s="9"/>
      <c r="QQN57" s="9"/>
      <c r="QQO57" s="9"/>
      <c r="QQP57" s="9"/>
      <c r="QQQ57" s="9"/>
      <c r="QQR57" s="9"/>
      <c r="QQS57" s="9"/>
      <c r="QQT57" s="9"/>
      <c r="QQU57" s="9"/>
      <c r="QQV57" s="9"/>
      <c r="QQW57" s="9"/>
      <c r="QQX57" s="9"/>
      <c r="QQY57" s="9"/>
      <c r="QQZ57" s="9"/>
      <c r="QRA57" s="9"/>
      <c r="QRB57" s="9"/>
      <c r="QRC57" s="9"/>
      <c r="QRD57" s="9"/>
      <c r="QRE57" s="9"/>
      <c r="QRF57" s="9"/>
      <c r="QRG57" s="9"/>
      <c r="QRH57" s="9"/>
      <c r="QRI57" s="9"/>
      <c r="QRJ57" s="9"/>
      <c r="QRK57" s="9"/>
      <c r="QRL57" s="9"/>
      <c r="QRM57" s="9"/>
      <c r="QRN57" s="9"/>
      <c r="QRO57" s="9"/>
      <c r="QRP57" s="9"/>
      <c r="QRQ57" s="9"/>
      <c r="QRR57" s="9"/>
      <c r="QRS57" s="9"/>
      <c r="QRT57" s="9"/>
      <c r="QRU57" s="9"/>
      <c r="QRV57" s="9"/>
      <c r="QRW57" s="9"/>
      <c r="QRX57" s="9"/>
      <c r="QRY57" s="9"/>
      <c r="QRZ57" s="9"/>
      <c r="QSA57" s="9"/>
      <c r="QSB57" s="9"/>
      <c r="QSC57" s="9"/>
      <c r="QSD57" s="9"/>
      <c r="QSE57" s="9"/>
      <c r="QSF57" s="9"/>
      <c r="QSG57" s="9"/>
      <c r="QSH57" s="9"/>
      <c r="QSI57" s="9"/>
      <c r="QSJ57" s="9"/>
      <c r="QSK57" s="9"/>
      <c r="QSL57" s="9"/>
      <c r="QSM57" s="9"/>
      <c r="QSN57" s="9"/>
      <c r="QSO57" s="9"/>
      <c r="QSP57" s="9"/>
      <c r="QSQ57" s="9"/>
      <c r="QSR57" s="9"/>
      <c r="QSS57" s="9"/>
      <c r="QST57" s="9"/>
      <c r="QSU57" s="9"/>
      <c r="QSV57" s="9"/>
      <c r="QSW57" s="9"/>
      <c r="QSX57" s="9"/>
      <c r="QSY57" s="9"/>
      <c r="QSZ57" s="9"/>
      <c r="QTA57" s="9"/>
      <c r="QTB57" s="9"/>
      <c r="QTC57" s="9"/>
      <c r="QTD57" s="9"/>
      <c r="QTE57" s="9"/>
      <c r="QTF57" s="9"/>
      <c r="QTG57" s="9"/>
      <c r="QTH57" s="9"/>
      <c r="QTI57" s="9"/>
      <c r="QTJ57" s="9"/>
      <c r="QTK57" s="9"/>
      <c r="QTL57" s="9"/>
      <c r="QTM57" s="9"/>
      <c r="QTN57" s="9"/>
      <c r="QTO57" s="9"/>
      <c r="QTP57" s="9"/>
      <c r="QTQ57" s="9"/>
      <c r="QTR57" s="9"/>
      <c r="QTS57" s="9"/>
      <c r="QTT57" s="9"/>
      <c r="QTU57" s="9"/>
      <c r="QTV57" s="9"/>
      <c r="QTW57" s="9"/>
      <c r="QTX57" s="9"/>
      <c r="QTY57" s="9"/>
      <c r="QTZ57" s="9"/>
      <c r="QUA57" s="9"/>
      <c r="QUB57" s="9"/>
      <c r="QUC57" s="9"/>
      <c r="QUD57" s="9"/>
      <c r="QUE57" s="9"/>
      <c r="QUF57" s="9"/>
      <c r="QUG57" s="9"/>
      <c r="QUH57" s="9"/>
      <c r="QUI57" s="9"/>
      <c r="QUJ57" s="9"/>
      <c r="QUK57" s="9"/>
      <c r="QUL57" s="9"/>
      <c r="QUM57" s="9"/>
      <c r="QUN57" s="9"/>
      <c r="QUO57" s="9"/>
      <c r="QUP57" s="9"/>
      <c r="QUQ57" s="9"/>
      <c r="QUR57" s="9"/>
      <c r="QUS57" s="9"/>
      <c r="QUT57" s="9"/>
      <c r="QUU57" s="9"/>
      <c r="QUV57" s="9"/>
      <c r="QUW57" s="9"/>
      <c r="QUX57" s="9"/>
      <c r="QUY57" s="9"/>
      <c r="QUZ57" s="9"/>
      <c r="QVA57" s="9"/>
      <c r="QVB57" s="9"/>
      <c r="QVC57" s="9"/>
      <c r="QVD57" s="9"/>
      <c r="QVE57" s="9"/>
      <c r="QVF57" s="9"/>
      <c r="QVG57" s="9"/>
      <c r="QVH57" s="9"/>
      <c r="QVI57" s="9"/>
      <c r="QVJ57" s="9"/>
      <c r="QVK57" s="9"/>
      <c r="QVL57" s="9"/>
      <c r="QVM57" s="9"/>
      <c r="QVN57" s="9"/>
      <c r="QVO57" s="9"/>
      <c r="QVP57" s="9"/>
      <c r="QVQ57" s="9"/>
      <c r="QVR57" s="9"/>
      <c r="QVS57" s="9"/>
      <c r="QVT57" s="9"/>
      <c r="QVU57" s="9"/>
      <c r="QVV57" s="9"/>
      <c r="QVW57" s="9"/>
      <c r="QVX57" s="9"/>
      <c r="QVY57" s="9"/>
      <c r="QVZ57" s="9"/>
      <c r="QWA57" s="9"/>
      <c r="QWB57" s="9"/>
      <c r="QWC57" s="9"/>
      <c r="QWD57" s="9"/>
      <c r="QWE57" s="9"/>
      <c r="QWF57" s="9"/>
      <c r="QWG57" s="9"/>
      <c r="QWH57" s="9"/>
      <c r="QWI57" s="9"/>
      <c r="QWJ57" s="9"/>
      <c r="QWK57" s="9"/>
      <c r="QWL57" s="9"/>
      <c r="QWM57" s="9"/>
      <c r="QWN57" s="9"/>
      <c r="QWO57" s="9"/>
      <c r="QWP57" s="9"/>
      <c r="QWQ57" s="9"/>
      <c r="QWR57" s="9"/>
      <c r="QWS57" s="9"/>
      <c r="QWT57" s="9"/>
      <c r="QWU57" s="9"/>
      <c r="QWV57" s="9"/>
      <c r="QWW57" s="9"/>
      <c r="QWX57" s="9"/>
      <c r="QWY57" s="9"/>
      <c r="QWZ57" s="9"/>
      <c r="QXA57" s="9"/>
      <c r="QXB57" s="9"/>
      <c r="QXC57" s="9"/>
      <c r="QXD57" s="9"/>
      <c r="QXE57" s="9"/>
      <c r="QXF57" s="9"/>
      <c r="QXG57" s="9"/>
      <c r="QXH57" s="9"/>
      <c r="QXI57" s="9"/>
      <c r="QXJ57" s="9"/>
      <c r="QXK57" s="9"/>
      <c r="QXL57" s="9"/>
      <c r="QXM57" s="9"/>
      <c r="QXN57" s="9"/>
      <c r="QXO57" s="9"/>
      <c r="QXP57" s="9"/>
      <c r="QXQ57" s="9"/>
      <c r="QXR57" s="9"/>
      <c r="QXS57" s="9"/>
      <c r="QXT57" s="9"/>
      <c r="QXU57" s="9"/>
      <c r="QXV57" s="9"/>
      <c r="QXW57" s="9"/>
      <c r="QXX57" s="9"/>
      <c r="QXY57" s="9"/>
      <c r="QXZ57" s="9"/>
      <c r="QYA57" s="9"/>
      <c r="QYB57" s="9"/>
      <c r="QYC57" s="9"/>
      <c r="QYD57" s="9"/>
      <c r="QYE57" s="9"/>
      <c r="QYF57" s="9"/>
      <c r="QYG57" s="9"/>
      <c r="QYH57" s="9"/>
      <c r="QYI57" s="9"/>
      <c r="QYJ57" s="9"/>
      <c r="QYK57" s="9"/>
      <c r="QYL57" s="9"/>
      <c r="QYM57" s="9"/>
      <c r="QYN57" s="9"/>
      <c r="QYO57" s="9"/>
      <c r="QYP57" s="9"/>
      <c r="QYQ57" s="9"/>
      <c r="QYR57" s="9"/>
      <c r="QYS57" s="9"/>
      <c r="QYT57" s="9"/>
      <c r="QYU57" s="9"/>
      <c r="QYV57" s="9"/>
      <c r="QYW57" s="9"/>
      <c r="QYX57" s="9"/>
      <c r="QYY57" s="9"/>
      <c r="QYZ57" s="9"/>
      <c r="QZA57" s="9"/>
      <c r="QZB57" s="9"/>
      <c r="QZC57" s="9"/>
      <c r="QZD57" s="9"/>
      <c r="QZE57" s="9"/>
      <c r="QZF57" s="9"/>
      <c r="QZG57" s="9"/>
      <c r="QZH57" s="9"/>
      <c r="QZI57" s="9"/>
      <c r="QZJ57" s="9"/>
      <c r="QZK57" s="9"/>
      <c r="QZL57" s="9"/>
      <c r="QZM57" s="9"/>
      <c r="QZN57" s="9"/>
      <c r="QZO57" s="9"/>
      <c r="QZP57" s="9"/>
      <c r="QZQ57" s="9"/>
      <c r="QZR57" s="9"/>
      <c r="QZS57" s="9"/>
      <c r="QZT57" s="9"/>
      <c r="QZU57" s="9"/>
      <c r="QZV57" s="9"/>
      <c r="QZW57" s="9"/>
      <c r="QZX57" s="9"/>
      <c r="QZY57" s="9"/>
      <c r="QZZ57" s="9"/>
      <c r="RAA57" s="9"/>
      <c r="RAB57" s="9"/>
      <c r="RAC57" s="9"/>
      <c r="RAD57" s="9"/>
      <c r="RAE57" s="9"/>
      <c r="RAF57" s="9"/>
      <c r="RAG57" s="9"/>
      <c r="RAH57" s="9"/>
      <c r="RAI57" s="9"/>
      <c r="RAJ57" s="9"/>
      <c r="RAK57" s="9"/>
      <c r="RAL57" s="9"/>
      <c r="RAM57" s="9"/>
      <c r="RAN57" s="9"/>
      <c r="RAO57" s="9"/>
      <c r="RAP57" s="9"/>
      <c r="RAQ57" s="9"/>
      <c r="RAR57" s="9"/>
      <c r="RAS57" s="9"/>
      <c r="RAT57" s="9"/>
      <c r="RAU57" s="9"/>
      <c r="RAV57" s="9"/>
      <c r="RAW57" s="9"/>
      <c r="RAX57" s="9"/>
      <c r="RAY57" s="9"/>
      <c r="RAZ57" s="9"/>
      <c r="RBA57" s="9"/>
      <c r="RBB57" s="9"/>
      <c r="RBC57" s="9"/>
      <c r="RBD57" s="9"/>
      <c r="RBE57" s="9"/>
      <c r="RBF57" s="9"/>
      <c r="RBG57" s="9"/>
      <c r="RBH57" s="9"/>
      <c r="RBI57" s="9"/>
      <c r="RBJ57" s="9"/>
      <c r="RBK57" s="9"/>
      <c r="RBL57" s="9"/>
      <c r="RBM57" s="9"/>
      <c r="RBN57" s="9"/>
      <c r="RBO57" s="9"/>
      <c r="RBP57" s="9"/>
      <c r="RBQ57" s="9"/>
      <c r="RBR57" s="9"/>
      <c r="RBS57" s="9"/>
      <c r="RBT57" s="9"/>
      <c r="RBU57" s="9"/>
      <c r="RBV57" s="9"/>
      <c r="RBW57" s="9"/>
      <c r="RBX57" s="9"/>
      <c r="RBY57" s="9"/>
      <c r="RBZ57" s="9"/>
      <c r="RCA57" s="9"/>
      <c r="RCB57" s="9"/>
      <c r="RCC57" s="9"/>
      <c r="RCD57" s="9"/>
      <c r="RCE57" s="9"/>
      <c r="RCF57" s="9"/>
      <c r="RCG57" s="9"/>
      <c r="RCH57" s="9"/>
      <c r="RCI57" s="9"/>
      <c r="RCJ57" s="9"/>
      <c r="RCK57" s="9"/>
      <c r="RCL57" s="9"/>
      <c r="RCM57" s="9"/>
      <c r="RCN57" s="9"/>
      <c r="RCO57" s="9"/>
      <c r="RCP57" s="9"/>
      <c r="RCQ57" s="9"/>
      <c r="RCR57" s="9"/>
      <c r="RCS57" s="9"/>
      <c r="RCT57" s="9"/>
      <c r="RCU57" s="9"/>
      <c r="RCV57" s="9"/>
      <c r="RCW57" s="9"/>
      <c r="RCX57" s="9"/>
      <c r="RCY57" s="9"/>
      <c r="RCZ57" s="9"/>
      <c r="RDA57" s="9"/>
      <c r="RDB57" s="9"/>
      <c r="RDC57" s="9"/>
      <c r="RDD57" s="9"/>
      <c r="RDE57" s="9"/>
      <c r="RDF57" s="9"/>
      <c r="RDG57" s="9"/>
      <c r="RDH57" s="9"/>
      <c r="RDI57" s="9"/>
      <c r="RDJ57" s="9"/>
      <c r="RDK57" s="9"/>
      <c r="RDL57" s="9"/>
      <c r="RDM57" s="9"/>
      <c r="RDN57" s="9"/>
      <c r="RDO57" s="9"/>
      <c r="RDP57" s="9"/>
      <c r="RDQ57" s="9"/>
      <c r="RDR57" s="9"/>
      <c r="RDS57" s="9"/>
      <c r="RDT57" s="9"/>
      <c r="RDU57" s="9"/>
      <c r="RDV57" s="9"/>
      <c r="RDW57" s="9"/>
      <c r="RDX57" s="9"/>
      <c r="RDY57" s="9"/>
      <c r="RDZ57" s="9"/>
      <c r="REA57" s="9"/>
      <c r="REB57" s="9"/>
      <c r="REC57" s="9"/>
      <c r="RED57" s="9"/>
      <c r="REE57" s="9"/>
      <c r="REF57" s="9"/>
      <c r="REG57" s="9"/>
      <c r="REH57" s="9"/>
      <c r="REI57" s="9"/>
      <c r="REJ57" s="9"/>
      <c r="REK57" s="9"/>
      <c r="REL57" s="9"/>
      <c r="REM57" s="9"/>
      <c r="REN57" s="9"/>
      <c r="REO57" s="9"/>
      <c r="REP57" s="9"/>
      <c r="REQ57" s="9"/>
      <c r="RER57" s="9"/>
      <c r="RES57" s="9"/>
      <c r="RET57" s="9"/>
      <c r="REU57" s="9"/>
      <c r="REV57" s="9"/>
      <c r="REW57" s="9"/>
      <c r="REX57" s="9"/>
      <c r="REY57" s="9"/>
      <c r="REZ57" s="9"/>
      <c r="RFA57" s="9"/>
      <c r="RFB57" s="9"/>
      <c r="RFC57" s="9"/>
      <c r="RFD57" s="9"/>
      <c r="RFE57" s="9"/>
      <c r="RFF57" s="9"/>
      <c r="RFG57" s="9"/>
      <c r="RFH57" s="9"/>
      <c r="RFI57" s="9"/>
      <c r="RFJ57" s="9"/>
      <c r="RFK57" s="9"/>
      <c r="RFL57" s="9"/>
      <c r="RFM57" s="9"/>
      <c r="RFN57" s="9"/>
      <c r="RFO57" s="9"/>
      <c r="RFP57" s="9"/>
      <c r="RFQ57" s="9"/>
      <c r="RFR57" s="9"/>
      <c r="RFS57" s="9"/>
      <c r="RFT57" s="9"/>
      <c r="RFU57" s="9"/>
      <c r="RFV57" s="9"/>
      <c r="RFW57" s="9"/>
      <c r="RFX57" s="9"/>
      <c r="RFY57" s="9"/>
      <c r="RFZ57" s="9"/>
      <c r="RGA57" s="9"/>
      <c r="RGB57" s="9"/>
      <c r="RGC57" s="9"/>
      <c r="RGD57" s="9"/>
      <c r="RGE57" s="9"/>
      <c r="RGF57" s="9"/>
      <c r="RGG57" s="9"/>
      <c r="RGH57" s="9"/>
      <c r="RGI57" s="9"/>
      <c r="RGJ57" s="9"/>
      <c r="RGK57" s="9"/>
      <c r="RGL57" s="9"/>
      <c r="RGM57" s="9"/>
      <c r="RGN57" s="9"/>
      <c r="RGO57" s="9"/>
      <c r="RGP57" s="9"/>
      <c r="RGQ57" s="9"/>
      <c r="RGR57" s="9"/>
      <c r="RGS57" s="9"/>
      <c r="RGT57" s="9"/>
      <c r="RGU57" s="9"/>
      <c r="RGV57" s="9"/>
      <c r="RGW57" s="9"/>
      <c r="RGX57" s="9"/>
      <c r="RGY57" s="9"/>
      <c r="RGZ57" s="9"/>
      <c r="RHA57" s="9"/>
      <c r="RHB57" s="9"/>
      <c r="RHC57" s="9"/>
      <c r="RHD57" s="9"/>
      <c r="RHE57" s="9"/>
      <c r="RHF57" s="9"/>
      <c r="RHG57" s="9"/>
      <c r="RHH57" s="9"/>
      <c r="RHI57" s="9"/>
      <c r="RHJ57" s="9"/>
      <c r="RHK57" s="9"/>
      <c r="RHL57" s="9"/>
      <c r="RHM57" s="9"/>
      <c r="RHN57" s="9"/>
      <c r="RHO57" s="9"/>
      <c r="RHP57" s="9"/>
      <c r="RHQ57" s="9"/>
      <c r="RHR57" s="9"/>
      <c r="RHS57" s="9"/>
      <c r="RHT57" s="9"/>
      <c r="RHU57" s="9"/>
      <c r="RHV57" s="9"/>
      <c r="RHW57" s="9"/>
      <c r="RHX57" s="9"/>
      <c r="RHY57" s="9"/>
      <c r="RHZ57" s="9"/>
      <c r="RIA57" s="9"/>
      <c r="RIB57" s="9"/>
      <c r="RIC57" s="9"/>
      <c r="RID57" s="9"/>
      <c r="RIE57" s="9"/>
      <c r="RIF57" s="9"/>
      <c r="RIG57" s="9"/>
      <c r="RIH57" s="9"/>
      <c r="RII57" s="9"/>
      <c r="RIJ57" s="9"/>
      <c r="RIK57" s="9"/>
      <c r="RIL57" s="9"/>
      <c r="RIM57" s="9"/>
      <c r="RIN57" s="9"/>
      <c r="RIO57" s="9"/>
      <c r="RIP57" s="9"/>
      <c r="RIQ57" s="9"/>
      <c r="RIR57" s="9"/>
      <c r="RIS57" s="9"/>
      <c r="RIT57" s="9"/>
      <c r="RIU57" s="9"/>
      <c r="RIV57" s="9"/>
      <c r="RIW57" s="9"/>
      <c r="RIX57" s="9"/>
      <c r="RIY57" s="9"/>
      <c r="RIZ57" s="9"/>
      <c r="RJA57" s="9"/>
      <c r="RJB57" s="9"/>
      <c r="RJC57" s="9"/>
      <c r="RJD57" s="9"/>
      <c r="RJE57" s="9"/>
      <c r="RJF57" s="9"/>
      <c r="RJG57" s="9"/>
      <c r="RJH57" s="9"/>
      <c r="RJI57" s="9"/>
      <c r="RJJ57" s="9"/>
      <c r="RJK57" s="9"/>
      <c r="RJL57" s="9"/>
      <c r="RJM57" s="9"/>
      <c r="RJN57" s="9"/>
      <c r="RJO57" s="9"/>
      <c r="RJP57" s="9"/>
      <c r="RJQ57" s="9"/>
      <c r="RJR57" s="9"/>
      <c r="RJS57" s="9"/>
      <c r="RJT57" s="9"/>
      <c r="RJU57" s="9"/>
      <c r="RJV57" s="9"/>
      <c r="RJW57" s="9"/>
      <c r="RJX57" s="9"/>
      <c r="RJY57" s="9"/>
      <c r="RJZ57" s="9"/>
      <c r="RKA57" s="9"/>
      <c r="RKB57" s="9"/>
      <c r="RKC57" s="9"/>
      <c r="RKD57" s="9"/>
      <c r="RKE57" s="9"/>
      <c r="RKF57" s="9"/>
      <c r="RKG57" s="9"/>
      <c r="RKH57" s="9"/>
      <c r="RKI57" s="9"/>
      <c r="RKJ57" s="9"/>
      <c r="RKK57" s="9"/>
      <c r="RKL57" s="9"/>
      <c r="RKM57" s="9"/>
      <c r="RKN57" s="9"/>
      <c r="RKO57" s="9"/>
      <c r="RKP57" s="9"/>
      <c r="RKQ57" s="9"/>
      <c r="RKR57" s="9"/>
      <c r="RKS57" s="9"/>
      <c r="RKT57" s="9"/>
      <c r="RKU57" s="9"/>
      <c r="RKV57" s="9"/>
      <c r="RKW57" s="9"/>
      <c r="RKX57" s="9"/>
      <c r="RKY57" s="9"/>
      <c r="RKZ57" s="9"/>
      <c r="RLA57" s="9"/>
      <c r="RLB57" s="9"/>
      <c r="RLC57" s="9"/>
      <c r="RLD57" s="9"/>
      <c r="RLE57" s="9"/>
      <c r="RLF57" s="9"/>
      <c r="RLG57" s="9"/>
      <c r="RLH57" s="9"/>
      <c r="RLI57" s="9"/>
      <c r="RLJ57" s="9"/>
      <c r="RLK57" s="9"/>
      <c r="RLL57" s="9"/>
      <c r="RLM57" s="9"/>
      <c r="RLN57" s="9"/>
      <c r="RLO57" s="9"/>
      <c r="RLP57" s="9"/>
      <c r="RLQ57" s="9"/>
      <c r="RLR57" s="9"/>
      <c r="RLS57" s="9"/>
      <c r="RLT57" s="9"/>
      <c r="RLU57" s="9"/>
      <c r="RLV57" s="9"/>
      <c r="RLW57" s="9"/>
      <c r="RLX57" s="9"/>
      <c r="RLY57" s="9"/>
      <c r="RLZ57" s="9"/>
      <c r="RMA57" s="9"/>
      <c r="RMB57" s="9"/>
      <c r="RMC57" s="9"/>
      <c r="RMD57" s="9"/>
      <c r="RME57" s="9"/>
      <c r="RMF57" s="9"/>
      <c r="RMG57" s="9"/>
      <c r="RMH57" s="9"/>
      <c r="RMI57" s="9"/>
      <c r="RMJ57" s="9"/>
      <c r="RMK57" s="9"/>
      <c r="RML57" s="9"/>
      <c r="RMM57" s="9"/>
      <c r="RMN57" s="9"/>
      <c r="RMO57" s="9"/>
      <c r="RMP57" s="9"/>
      <c r="RMQ57" s="9"/>
      <c r="RMR57" s="9"/>
      <c r="RMS57" s="9"/>
      <c r="RMT57" s="9"/>
      <c r="RMU57" s="9"/>
      <c r="RMV57" s="9"/>
      <c r="RMW57" s="9"/>
      <c r="RMX57" s="9"/>
      <c r="RMY57" s="9"/>
      <c r="RMZ57" s="9"/>
      <c r="RNA57" s="9"/>
      <c r="RNB57" s="9"/>
      <c r="RNC57" s="9"/>
      <c r="RND57" s="9"/>
      <c r="RNE57" s="9"/>
      <c r="RNF57" s="9"/>
      <c r="RNG57" s="9"/>
      <c r="RNH57" s="9"/>
      <c r="RNI57" s="9"/>
      <c r="RNJ57" s="9"/>
      <c r="RNK57" s="9"/>
      <c r="RNL57" s="9"/>
      <c r="RNM57" s="9"/>
      <c r="RNN57" s="9"/>
      <c r="RNO57" s="9"/>
      <c r="RNP57" s="9"/>
      <c r="RNQ57" s="9"/>
      <c r="RNR57" s="9"/>
      <c r="RNS57" s="9"/>
      <c r="RNT57" s="9"/>
      <c r="RNU57" s="9"/>
      <c r="RNV57" s="9"/>
      <c r="RNW57" s="9"/>
      <c r="RNX57" s="9"/>
      <c r="RNY57" s="9"/>
      <c r="RNZ57" s="9"/>
      <c r="ROA57" s="9"/>
      <c r="ROB57" s="9"/>
      <c r="ROC57" s="9"/>
      <c r="ROD57" s="9"/>
      <c r="ROE57" s="9"/>
      <c r="ROF57" s="9"/>
      <c r="ROG57" s="9"/>
      <c r="ROH57" s="9"/>
      <c r="ROI57" s="9"/>
      <c r="ROJ57" s="9"/>
      <c r="ROK57" s="9"/>
      <c r="ROL57" s="9"/>
      <c r="ROM57" s="9"/>
      <c r="RON57" s="9"/>
      <c r="ROO57" s="9"/>
      <c r="ROP57" s="9"/>
      <c r="ROQ57" s="9"/>
      <c r="ROR57" s="9"/>
      <c r="ROS57" s="9"/>
      <c r="ROT57" s="9"/>
      <c r="ROU57" s="9"/>
      <c r="ROV57" s="9"/>
      <c r="ROW57" s="9"/>
      <c r="ROX57" s="9"/>
      <c r="ROY57" s="9"/>
      <c r="ROZ57" s="9"/>
      <c r="RPA57" s="9"/>
      <c r="RPB57" s="9"/>
      <c r="RPC57" s="9"/>
      <c r="RPD57" s="9"/>
      <c r="RPE57" s="9"/>
      <c r="RPF57" s="9"/>
      <c r="RPG57" s="9"/>
      <c r="RPH57" s="9"/>
      <c r="RPI57" s="9"/>
      <c r="RPJ57" s="9"/>
      <c r="RPK57" s="9"/>
      <c r="RPL57" s="9"/>
      <c r="RPM57" s="9"/>
      <c r="RPN57" s="9"/>
      <c r="RPO57" s="9"/>
      <c r="RPP57" s="9"/>
      <c r="RPQ57" s="9"/>
      <c r="RPR57" s="9"/>
      <c r="RPS57" s="9"/>
      <c r="RPT57" s="9"/>
      <c r="RPU57" s="9"/>
      <c r="RPV57" s="9"/>
      <c r="RPW57" s="9"/>
      <c r="RPX57" s="9"/>
      <c r="RPY57" s="9"/>
      <c r="RPZ57" s="9"/>
      <c r="RQA57" s="9"/>
      <c r="RQB57" s="9"/>
      <c r="RQC57" s="9"/>
      <c r="RQD57" s="9"/>
      <c r="RQE57" s="9"/>
      <c r="RQF57" s="9"/>
      <c r="RQG57" s="9"/>
      <c r="RQH57" s="9"/>
      <c r="RQI57" s="9"/>
      <c r="RQJ57" s="9"/>
      <c r="RQK57" s="9"/>
      <c r="RQL57" s="9"/>
      <c r="RQM57" s="9"/>
      <c r="RQN57" s="9"/>
      <c r="RQO57" s="9"/>
      <c r="RQP57" s="9"/>
      <c r="RQQ57" s="9"/>
      <c r="RQR57" s="9"/>
      <c r="RQS57" s="9"/>
      <c r="RQT57" s="9"/>
      <c r="RQU57" s="9"/>
      <c r="RQV57" s="9"/>
      <c r="RQW57" s="9"/>
      <c r="RQX57" s="9"/>
      <c r="RQY57" s="9"/>
      <c r="RQZ57" s="9"/>
      <c r="RRA57" s="9"/>
      <c r="RRB57" s="9"/>
      <c r="RRC57" s="9"/>
      <c r="RRD57" s="9"/>
      <c r="RRE57" s="9"/>
      <c r="RRF57" s="9"/>
      <c r="RRG57" s="9"/>
      <c r="RRH57" s="9"/>
      <c r="RRI57" s="9"/>
      <c r="RRJ57" s="9"/>
      <c r="RRK57" s="9"/>
      <c r="RRL57" s="9"/>
      <c r="RRM57" s="9"/>
      <c r="RRN57" s="9"/>
      <c r="RRO57" s="9"/>
      <c r="RRP57" s="9"/>
      <c r="RRQ57" s="9"/>
      <c r="RRR57" s="9"/>
      <c r="RRS57" s="9"/>
      <c r="RRT57" s="9"/>
      <c r="RRU57" s="9"/>
      <c r="RRV57" s="9"/>
      <c r="RRW57" s="9"/>
      <c r="RRX57" s="9"/>
      <c r="RRY57" s="9"/>
      <c r="RRZ57" s="9"/>
      <c r="RSA57" s="9"/>
      <c r="RSB57" s="9"/>
      <c r="RSC57" s="9"/>
      <c r="RSD57" s="9"/>
      <c r="RSE57" s="9"/>
      <c r="RSF57" s="9"/>
      <c r="RSG57" s="9"/>
      <c r="RSH57" s="9"/>
      <c r="RSI57" s="9"/>
      <c r="RSJ57" s="9"/>
      <c r="RSK57" s="9"/>
      <c r="RSL57" s="9"/>
      <c r="RSM57" s="9"/>
      <c r="RSN57" s="9"/>
      <c r="RSO57" s="9"/>
      <c r="RSP57" s="9"/>
      <c r="RSQ57" s="9"/>
      <c r="RSR57" s="9"/>
      <c r="RSS57" s="9"/>
      <c r="RST57" s="9"/>
      <c r="RSU57" s="9"/>
      <c r="RSV57" s="9"/>
      <c r="RSW57" s="9"/>
      <c r="RSX57" s="9"/>
      <c r="RSY57" s="9"/>
      <c r="RSZ57" s="9"/>
      <c r="RTA57" s="9"/>
      <c r="RTB57" s="9"/>
      <c r="RTC57" s="9"/>
      <c r="RTD57" s="9"/>
      <c r="RTE57" s="9"/>
      <c r="RTF57" s="9"/>
      <c r="RTG57" s="9"/>
      <c r="RTH57" s="9"/>
      <c r="RTI57" s="9"/>
      <c r="RTJ57" s="9"/>
      <c r="RTK57" s="9"/>
      <c r="RTL57" s="9"/>
      <c r="RTM57" s="9"/>
      <c r="RTN57" s="9"/>
      <c r="RTO57" s="9"/>
      <c r="RTP57" s="9"/>
      <c r="RTQ57" s="9"/>
      <c r="RTR57" s="9"/>
      <c r="RTS57" s="9"/>
      <c r="RTT57" s="9"/>
      <c r="RTU57" s="9"/>
      <c r="RTV57" s="9"/>
      <c r="RTW57" s="9"/>
      <c r="RTX57" s="9"/>
      <c r="RTY57" s="9"/>
      <c r="RTZ57" s="9"/>
      <c r="RUA57" s="9"/>
      <c r="RUB57" s="9"/>
      <c r="RUC57" s="9"/>
      <c r="RUD57" s="9"/>
      <c r="RUE57" s="9"/>
      <c r="RUF57" s="9"/>
      <c r="RUG57" s="9"/>
      <c r="RUH57" s="9"/>
      <c r="RUI57" s="9"/>
      <c r="RUJ57" s="9"/>
      <c r="RUK57" s="9"/>
      <c r="RUL57" s="9"/>
      <c r="RUM57" s="9"/>
      <c r="RUN57" s="9"/>
      <c r="RUO57" s="9"/>
      <c r="RUP57" s="9"/>
      <c r="RUQ57" s="9"/>
      <c r="RUR57" s="9"/>
      <c r="RUS57" s="9"/>
      <c r="RUT57" s="9"/>
      <c r="RUU57" s="9"/>
      <c r="RUV57" s="9"/>
      <c r="RUW57" s="9"/>
      <c r="RUX57" s="9"/>
      <c r="RUY57" s="9"/>
      <c r="RUZ57" s="9"/>
      <c r="RVA57" s="9"/>
      <c r="RVB57" s="9"/>
      <c r="RVC57" s="9"/>
      <c r="RVD57" s="9"/>
      <c r="RVE57" s="9"/>
      <c r="RVF57" s="9"/>
      <c r="RVG57" s="9"/>
      <c r="RVH57" s="9"/>
      <c r="RVI57" s="9"/>
      <c r="RVJ57" s="9"/>
      <c r="RVK57" s="9"/>
      <c r="RVL57" s="9"/>
      <c r="RVM57" s="9"/>
      <c r="RVN57" s="9"/>
      <c r="RVO57" s="9"/>
      <c r="RVP57" s="9"/>
      <c r="RVQ57" s="9"/>
      <c r="RVR57" s="9"/>
      <c r="RVS57" s="9"/>
      <c r="RVT57" s="9"/>
      <c r="RVU57" s="9"/>
      <c r="RVV57" s="9"/>
      <c r="RVW57" s="9"/>
      <c r="RVX57" s="9"/>
      <c r="RVY57" s="9"/>
      <c r="RVZ57" s="9"/>
      <c r="RWA57" s="9"/>
      <c r="RWB57" s="9"/>
      <c r="RWC57" s="9"/>
      <c r="RWD57" s="9"/>
      <c r="RWE57" s="9"/>
      <c r="RWF57" s="9"/>
      <c r="RWG57" s="9"/>
      <c r="RWH57" s="9"/>
      <c r="RWI57" s="9"/>
      <c r="RWJ57" s="9"/>
      <c r="RWK57" s="9"/>
      <c r="RWL57" s="9"/>
      <c r="RWM57" s="9"/>
      <c r="RWN57" s="9"/>
      <c r="RWO57" s="9"/>
      <c r="RWP57" s="9"/>
      <c r="RWQ57" s="9"/>
      <c r="RWR57" s="9"/>
      <c r="RWS57" s="9"/>
      <c r="RWT57" s="9"/>
      <c r="RWU57" s="9"/>
      <c r="RWV57" s="9"/>
      <c r="RWW57" s="9"/>
      <c r="RWX57" s="9"/>
      <c r="RWY57" s="9"/>
      <c r="RWZ57" s="9"/>
      <c r="RXA57" s="9"/>
      <c r="RXB57" s="9"/>
      <c r="RXC57" s="9"/>
      <c r="RXD57" s="9"/>
      <c r="RXE57" s="9"/>
      <c r="RXF57" s="9"/>
      <c r="RXG57" s="9"/>
      <c r="RXH57" s="9"/>
      <c r="RXI57" s="9"/>
      <c r="RXJ57" s="9"/>
      <c r="RXK57" s="9"/>
      <c r="RXL57" s="9"/>
      <c r="RXM57" s="9"/>
      <c r="RXN57" s="9"/>
      <c r="RXO57" s="9"/>
      <c r="RXP57" s="9"/>
      <c r="RXQ57" s="9"/>
      <c r="RXR57" s="9"/>
      <c r="RXS57" s="9"/>
      <c r="RXT57" s="9"/>
      <c r="RXU57" s="9"/>
      <c r="RXV57" s="9"/>
      <c r="RXW57" s="9"/>
      <c r="RXX57" s="9"/>
      <c r="RXY57" s="9"/>
      <c r="RXZ57" s="9"/>
      <c r="RYA57" s="9"/>
      <c r="RYB57" s="9"/>
      <c r="RYC57" s="9"/>
      <c r="RYD57" s="9"/>
      <c r="RYE57" s="9"/>
      <c r="RYF57" s="9"/>
      <c r="RYG57" s="9"/>
      <c r="RYH57" s="9"/>
      <c r="RYI57" s="9"/>
      <c r="RYJ57" s="9"/>
      <c r="RYK57" s="9"/>
      <c r="RYL57" s="9"/>
      <c r="RYM57" s="9"/>
      <c r="RYN57" s="9"/>
      <c r="RYO57" s="9"/>
      <c r="RYP57" s="9"/>
      <c r="RYQ57" s="9"/>
      <c r="RYR57" s="9"/>
      <c r="RYS57" s="9"/>
      <c r="RYT57" s="9"/>
      <c r="RYU57" s="9"/>
      <c r="RYV57" s="9"/>
      <c r="RYW57" s="9"/>
      <c r="RYX57" s="9"/>
      <c r="RYY57" s="9"/>
      <c r="RYZ57" s="9"/>
      <c r="RZA57" s="9"/>
      <c r="RZB57" s="9"/>
      <c r="RZC57" s="9"/>
      <c r="RZD57" s="9"/>
      <c r="RZE57" s="9"/>
      <c r="RZF57" s="9"/>
      <c r="RZG57" s="9"/>
      <c r="RZH57" s="9"/>
      <c r="RZI57" s="9"/>
      <c r="RZJ57" s="9"/>
      <c r="RZK57" s="9"/>
      <c r="RZL57" s="9"/>
      <c r="RZM57" s="9"/>
      <c r="RZN57" s="9"/>
      <c r="RZO57" s="9"/>
      <c r="RZP57" s="9"/>
      <c r="RZQ57" s="9"/>
      <c r="RZR57" s="9"/>
      <c r="RZS57" s="9"/>
      <c r="RZT57" s="9"/>
      <c r="RZU57" s="9"/>
      <c r="RZV57" s="9"/>
      <c r="RZW57" s="9"/>
      <c r="RZX57" s="9"/>
      <c r="RZY57" s="9"/>
      <c r="RZZ57" s="9"/>
      <c r="SAA57" s="9"/>
      <c r="SAB57" s="9"/>
      <c r="SAC57" s="9"/>
      <c r="SAD57" s="9"/>
      <c r="SAE57" s="9"/>
      <c r="SAF57" s="9"/>
      <c r="SAG57" s="9"/>
      <c r="SAH57" s="9"/>
      <c r="SAI57" s="9"/>
      <c r="SAJ57" s="9"/>
      <c r="SAK57" s="9"/>
      <c r="SAL57" s="9"/>
      <c r="SAM57" s="9"/>
      <c r="SAN57" s="9"/>
      <c r="SAO57" s="9"/>
      <c r="SAP57" s="9"/>
      <c r="SAQ57" s="9"/>
      <c r="SAR57" s="9"/>
      <c r="SAS57" s="9"/>
      <c r="SAT57" s="9"/>
      <c r="SAU57" s="9"/>
      <c r="SAV57" s="9"/>
      <c r="SAW57" s="9"/>
      <c r="SAX57" s="9"/>
      <c r="SAY57" s="9"/>
      <c r="SAZ57" s="9"/>
      <c r="SBA57" s="9"/>
      <c r="SBB57" s="9"/>
      <c r="SBC57" s="9"/>
      <c r="SBD57" s="9"/>
      <c r="SBE57" s="9"/>
      <c r="SBF57" s="9"/>
      <c r="SBG57" s="9"/>
      <c r="SBH57" s="9"/>
      <c r="SBI57" s="9"/>
      <c r="SBJ57" s="9"/>
      <c r="SBK57" s="9"/>
      <c r="SBL57" s="9"/>
      <c r="SBM57" s="9"/>
      <c r="SBN57" s="9"/>
      <c r="SBO57" s="9"/>
      <c r="SBP57" s="9"/>
      <c r="SBQ57" s="9"/>
      <c r="SBR57" s="9"/>
      <c r="SBS57" s="9"/>
      <c r="SBT57" s="9"/>
      <c r="SBU57" s="9"/>
      <c r="SBV57" s="9"/>
      <c r="SBW57" s="9"/>
      <c r="SBX57" s="9"/>
      <c r="SBY57" s="9"/>
      <c r="SBZ57" s="9"/>
      <c r="SCA57" s="9"/>
      <c r="SCB57" s="9"/>
      <c r="SCC57" s="9"/>
      <c r="SCD57" s="9"/>
      <c r="SCE57" s="9"/>
      <c r="SCF57" s="9"/>
      <c r="SCG57" s="9"/>
      <c r="SCH57" s="9"/>
      <c r="SCI57" s="9"/>
      <c r="SCJ57" s="9"/>
      <c r="SCK57" s="9"/>
      <c r="SCL57" s="9"/>
      <c r="SCM57" s="9"/>
      <c r="SCN57" s="9"/>
      <c r="SCO57" s="9"/>
      <c r="SCP57" s="9"/>
      <c r="SCQ57" s="9"/>
      <c r="SCR57" s="9"/>
      <c r="SCS57" s="9"/>
      <c r="SCT57" s="9"/>
      <c r="SCU57" s="9"/>
      <c r="SCV57" s="9"/>
      <c r="SCW57" s="9"/>
      <c r="SCX57" s="9"/>
      <c r="SCY57" s="9"/>
      <c r="SCZ57" s="9"/>
      <c r="SDA57" s="9"/>
      <c r="SDB57" s="9"/>
      <c r="SDC57" s="9"/>
      <c r="SDD57" s="9"/>
      <c r="SDE57" s="9"/>
      <c r="SDF57" s="9"/>
      <c r="SDG57" s="9"/>
      <c r="SDH57" s="9"/>
      <c r="SDI57" s="9"/>
      <c r="SDJ57" s="9"/>
      <c r="SDK57" s="9"/>
      <c r="SDL57" s="9"/>
      <c r="SDM57" s="9"/>
      <c r="SDN57" s="9"/>
      <c r="SDO57" s="9"/>
      <c r="SDP57" s="9"/>
      <c r="SDQ57" s="9"/>
      <c r="SDR57" s="9"/>
      <c r="SDS57" s="9"/>
      <c r="SDT57" s="9"/>
      <c r="SDU57" s="9"/>
      <c r="SDV57" s="9"/>
      <c r="SDW57" s="9"/>
      <c r="SDX57" s="9"/>
      <c r="SDY57" s="9"/>
      <c r="SDZ57" s="9"/>
      <c r="SEA57" s="9"/>
      <c r="SEB57" s="9"/>
      <c r="SEC57" s="9"/>
      <c r="SED57" s="9"/>
      <c r="SEE57" s="9"/>
      <c r="SEF57" s="9"/>
      <c r="SEG57" s="9"/>
      <c r="SEH57" s="9"/>
      <c r="SEI57" s="9"/>
      <c r="SEJ57" s="9"/>
      <c r="SEK57" s="9"/>
      <c r="SEL57" s="9"/>
      <c r="SEM57" s="9"/>
      <c r="SEN57" s="9"/>
      <c r="SEO57" s="9"/>
      <c r="SEP57" s="9"/>
      <c r="SEQ57" s="9"/>
      <c r="SER57" s="9"/>
      <c r="SES57" s="9"/>
      <c r="SET57" s="9"/>
      <c r="SEU57" s="9"/>
      <c r="SEV57" s="9"/>
      <c r="SEW57" s="9"/>
      <c r="SEX57" s="9"/>
      <c r="SEY57" s="9"/>
      <c r="SEZ57" s="9"/>
      <c r="SFA57" s="9"/>
      <c r="SFB57" s="9"/>
      <c r="SFC57" s="9"/>
      <c r="SFD57" s="9"/>
      <c r="SFE57" s="9"/>
      <c r="SFF57" s="9"/>
      <c r="SFG57" s="9"/>
      <c r="SFH57" s="9"/>
      <c r="SFI57" s="9"/>
      <c r="SFJ57" s="9"/>
      <c r="SFK57" s="9"/>
      <c r="SFL57" s="9"/>
      <c r="SFM57" s="9"/>
      <c r="SFN57" s="9"/>
      <c r="SFO57" s="9"/>
      <c r="SFP57" s="9"/>
      <c r="SFQ57" s="9"/>
      <c r="SFR57" s="9"/>
      <c r="SFS57" s="9"/>
      <c r="SFT57" s="9"/>
      <c r="SFU57" s="9"/>
      <c r="SFV57" s="9"/>
      <c r="SFW57" s="9"/>
      <c r="SFX57" s="9"/>
      <c r="SFY57" s="9"/>
      <c r="SFZ57" s="9"/>
      <c r="SGA57" s="9"/>
      <c r="SGB57" s="9"/>
      <c r="SGC57" s="9"/>
      <c r="SGD57" s="9"/>
      <c r="SGE57" s="9"/>
      <c r="SGF57" s="9"/>
      <c r="SGG57" s="9"/>
      <c r="SGH57" s="9"/>
      <c r="SGI57" s="9"/>
      <c r="SGJ57" s="9"/>
      <c r="SGK57" s="9"/>
      <c r="SGL57" s="9"/>
      <c r="SGM57" s="9"/>
      <c r="SGN57" s="9"/>
      <c r="SGO57" s="9"/>
      <c r="SGP57" s="9"/>
      <c r="SGQ57" s="9"/>
      <c r="SGR57" s="9"/>
      <c r="SGS57" s="9"/>
      <c r="SGT57" s="9"/>
      <c r="SGU57" s="9"/>
      <c r="SGV57" s="9"/>
      <c r="SGW57" s="9"/>
      <c r="SGX57" s="9"/>
      <c r="SGY57" s="9"/>
      <c r="SGZ57" s="9"/>
      <c r="SHA57" s="9"/>
      <c r="SHB57" s="9"/>
      <c r="SHC57" s="9"/>
      <c r="SHD57" s="9"/>
      <c r="SHE57" s="9"/>
      <c r="SHF57" s="9"/>
      <c r="SHG57" s="9"/>
      <c r="SHH57" s="9"/>
      <c r="SHI57" s="9"/>
      <c r="SHJ57" s="9"/>
      <c r="SHK57" s="9"/>
      <c r="SHL57" s="9"/>
      <c r="SHM57" s="9"/>
      <c r="SHN57" s="9"/>
      <c r="SHO57" s="9"/>
      <c r="SHP57" s="9"/>
      <c r="SHQ57" s="9"/>
      <c r="SHR57" s="9"/>
      <c r="SHS57" s="9"/>
      <c r="SHT57" s="9"/>
      <c r="SHU57" s="9"/>
      <c r="SHV57" s="9"/>
      <c r="SHW57" s="9"/>
      <c r="SHX57" s="9"/>
      <c r="SHY57" s="9"/>
      <c r="SHZ57" s="9"/>
      <c r="SIA57" s="9"/>
      <c r="SIB57" s="9"/>
      <c r="SIC57" s="9"/>
      <c r="SID57" s="9"/>
      <c r="SIE57" s="9"/>
      <c r="SIF57" s="9"/>
      <c r="SIG57" s="9"/>
      <c r="SIH57" s="9"/>
      <c r="SII57" s="9"/>
      <c r="SIJ57" s="9"/>
      <c r="SIK57" s="9"/>
      <c r="SIL57" s="9"/>
      <c r="SIM57" s="9"/>
      <c r="SIN57" s="9"/>
      <c r="SIO57" s="9"/>
      <c r="SIP57" s="9"/>
      <c r="SIQ57" s="9"/>
      <c r="SIR57" s="9"/>
      <c r="SIS57" s="9"/>
      <c r="SIT57" s="9"/>
      <c r="SIU57" s="9"/>
      <c r="SIV57" s="9"/>
      <c r="SIW57" s="9"/>
      <c r="SIX57" s="9"/>
      <c r="SIY57" s="9"/>
      <c r="SIZ57" s="9"/>
      <c r="SJA57" s="9"/>
      <c r="SJB57" s="9"/>
      <c r="SJC57" s="9"/>
      <c r="SJD57" s="9"/>
      <c r="SJE57" s="9"/>
      <c r="SJF57" s="9"/>
      <c r="SJG57" s="9"/>
      <c r="SJH57" s="9"/>
      <c r="SJI57" s="9"/>
      <c r="SJJ57" s="9"/>
      <c r="SJK57" s="9"/>
      <c r="SJL57" s="9"/>
      <c r="SJM57" s="9"/>
      <c r="SJN57" s="9"/>
      <c r="SJO57" s="9"/>
      <c r="SJP57" s="9"/>
      <c r="SJQ57" s="9"/>
      <c r="SJR57" s="9"/>
      <c r="SJS57" s="9"/>
      <c r="SJT57" s="9"/>
      <c r="SJU57" s="9"/>
      <c r="SJV57" s="9"/>
      <c r="SJW57" s="9"/>
      <c r="SJX57" s="9"/>
      <c r="SJY57" s="9"/>
      <c r="SJZ57" s="9"/>
      <c r="SKA57" s="9"/>
      <c r="SKB57" s="9"/>
      <c r="SKC57" s="9"/>
      <c r="SKD57" s="9"/>
      <c r="SKE57" s="9"/>
      <c r="SKF57" s="9"/>
      <c r="SKG57" s="9"/>
      <c r="SKH57" s="9"/>
      <c r="SKI57" s="9"/>
      <c r="SKJ57" s="9"/>
      <c r="SKK57" s="9"/>
      <c r="SKL57" s="9"/>
      <c r="SKM57" s="9"/>
      <c r="SKN57" s="9"/>
      <c r="SKO57" s="9"/>
      <c r="SKP57" s="9"/>
      <c r="SKQ57" s="9"/>
      <c r="SKR57" s="9"/>
      <c r="SKS57" s="9"/>
      <c r="SKT57" s="9"/>
      <c r="SKU57" s="9"/>
      <c r="SKV57" s="9"/>
      <c r="SKW57" s="9"/>
      <c r="SKX57" s="9"/>
      <c r="SKY57" s="9"/>
      <c r="SKZ57" s="9"/>
      <c r="SLA57" s="9"/>
      <c r="SLB57" s="9"/>
      <c r="SLC57" s="9"/>
      <c r="SLD57" s="9"/>
      <c r="SLE57" s="9"/>
      <c r="SLF57" s="9"/>
      <c r="SLG57" s="9"/>
      <c r="SLH57" s="9"/>
      <c r="SLI57" s="9"/>
      <c r="SLJ57" s="9"/>
      <c r="SLK57" s="9"/>
      <c r="SLL57" s="9"/>
      <c r="SLM57" s="9"/>
      <c r="SLN57" s="9"/>
      <c r="SLO57" s="9"/>
      <c r="SLP57" s="9"/>
      <c r="SLQ57" s="9"/>
      <c r="SLR57" s="9"/>
      <c r="SLS57" s="9"/>
      <c r="SLT57" s="9"/>
      <c r="SLU57" s="9"/>
      <c r="SLV57" s="9"/>
      <c r="SLW57" s="9"/>
      <c r="SLX57" s="9"/>
      <c r="SLY57" s="9"/>
      <c r="SLZ57" s="9"/>
      <c r="SMA57" s="9"/>
      <c r="SMB57" s="9"/>
      <c r="SMC57" s="9"/>
      <c r="SMD57" s="9"/>
      <c r="SME57" s="9"/>
      <c r="SMF57" s="9"/>
      <c r="SMG57" s="9"/>
      <c r="SMH57" s="9"/>
      <c r="SMI57" s="9"/>
      <c r="SMJ57" s="9"/>
      <c r="SMK57" s="9"/>
      <c r="SML57" s="9"/>
      <c r="SMM57" s="9"/>
      <c r="SMN57" s="9"/>
      <c r="SMO57" s="9"/>
      <c r="SMP57" s="9"/>
      <c r="SMQ57" s="9"/>
      <c r="SMR57" s="9"/>
      <c r="SMS57" s="9"/>
      <c r="SMT57" s="9"/>
      <c r="SMU57" s="9"/>
      <c r="SMV57" s="9"/>
      <c r="SMW57" s="9"/>
      <c r="SMX57" s="9"/>
      <c r="SMY57" s="9"/>
      <c r="SMZ57" s="9"/>
      <c r="SNA57" s="9"/>
      <c r="SNB57" s="9"/>
      <c r="SNC57" s="9"/>
      <c r="SND57" s="9"/>
      <c r="SNE57" s="9"/>
      <c r="SNF57" s="9"/>
      <c r="SNG57" s="9"/>
      <c r="SNH57" s="9"/>
      <c r="SNI57" s="9"/>
      <c r="SNJ57" s="9"/>
      <c r="SNK57" s="9"/>
      <c r="SNL57" s="9"/>
      <c r="SNM57" s="9"/>
      <c r="SNN57" s="9"/>
      <c r="SNO57" s="9"/>
      <c r="SNP57" s="9"/>
      <c r="SNQ57" s="9"/>
      <c r="SNR57" s="9"/>
      <c r="SNS57" s="9"/>
      <c r="SNT57" s="9"/>
      <c r="SNU57" s="9"/>
      <c r="SNV57" s="9"/>
      <c r="SNW57" s="9"/>
      <c r="SNX57" s="9"/>
      <c r="SNY57" s="9"/>
      <c r="SNZ57" s="9"/>
      <c r="SOA57" s="9"/>
      <c r="SOB57" s="9"/>
      <c r="SOC57" s="9"/>
      <c r="SOD57" s="9"/>
      <c r="SOE57" s="9"/>
      <c r="SOF57" s="9"/>
      <c r="SOG57" s="9"/>
      <c r="SOH57" s="9"/>
      <c r="SOI57" s="9"/>
      <c r="SOJ57" s="9"/>
      <c r="SOK57" s="9"/>
      <c r="SOL57" s="9"/>
      <c r="SOM57" s="9"/>
      <c r="SON57" s="9"/>
      <c r="SOO57" s="9"/>
      <c r="SOP57" s="9"/>
      <c r="SOQ57" s="9"/>
      <c r="SOR57" s="9"/>
      <c r="SOS57" s="9"/>
      <c r="SOT57" s="9"/>
      <c r="SOU57" s="9"/>
      <c r="SOV57" s="9"/>
      <c r="SOW57" s="9"/>
      <c r="SOX57" s="9"/>
      <c r="SOY57" s="9"/>
      <c r="SOZ57" s="9"/>
      <c r="SPA57" s="9"/>
      <c r="SPB57" s="9"/>
      <c r="SPC57" s="9"/>
      <c r="SPD57" s="9"/>
      <c r="SPE57" s="9"/>
      <c r="SPF57" s="9"/>
      <c r="SPG57" s="9"/>
      <c r="SPH57" s="9"/>
      <c r="SPI57" s="9"/>
      <c r="SPJ57" s="9"/>
      <c r="SPK57" s="9"/>
      <c r="SPL57" s="9"/>
      <c r="SPM57" s="9"/>
      <c r="SPN57" s="9"/>
      <c r="SPO57" s="9"/>
      <c r="SPP57" s="9"/>
      <c r="SPQ57" s="9"/>
      <c r="SPR57" s="9"/>
      <c r="SPS57" s="9"/>
      <c r="SPT57" s="9"/>
      <c r="SPU57" s="9"/>
      <c r="SPV57" s="9"/>
      <c r="SPW57" s="9"/>
      <c r="SPX57" s="9"/>
      <c r="SPY57" s="9"/>
      <c r="SPZ57" s="9"/>
      <c r="SQA57" s="9"/>
      <c r="SQB57" s="9"/>
      <c r="SQC57" s="9"/>
      <c r="SQD57" s="9"/>
      <c r="SQE57" s="9"/>
      <c r="SQF57" s="9"/>
      <c r="SQG57" s="9"/>
      <c r="SQH57" s="9"/>
      <c r="SQI57" s="9"/>
      <c r="SQJ57" s="9"/>
      <c r="SQK57" s="9"/>
      <c r="SQL57" s="9"/>
      <c r="SQM57" s="9"/>
      <c r="SQN57" s="9"/>
      <c r="SQO57" s="9"/>
      <c r="SQP57" s="9"/>
      <c r="SQQ57" s="9"/>
      <c r="SQR57" s="9"/>
      <c r="SQS57" s="9"/>
      <c r="SQT57" s="9"/>
      <c r="SQU57" s="9"/>
      <c r="SQV57" s="9"/>
      <c r="SQW57" s="9"/>
      <c r="SQX57" s="9"/>
      <c r="SQY57" s="9"/>
      <c r="SQZ57" s="9"/>
      <c r="SRA57" s="9"/>
      <c r="SRB57" s="9"/>
      <c r="SRC57" s="9"/>
      <c r="SRD57" s="9"/>
      <c r="SRE57" s="9"/>
      <c r="SRF57" s="9"/>
      <c r="SRG57" s="9"/>
      <c r="SRH57" s="9"/>
      <c r="SRI57" s="9"/>
      <c r="SRJ57" s="9"/>
      <c r="SRK57" s="9"/>
      <c r="SRL57" s="9"/>
      <c r="SRM57" s="9"/>
      <c r="SRN57" s="9"/>
      <c r="SRO57" s="9"/>
      <c r="SRP57" s="9"/>
      <c r="SRQ57" s="9"/>
      <c r="SRR57" s="9"/>
      <c r="SRS57" s="9"/>
      <c r="SRT57" s="9"/>
      <c r="SRU57" s="9"/>
      <c r="SRV57" s="9"/>
      <c r="SRW57" s="9"/>
      <c r="SRX57" s="9"/>
      <c r="SRY57" s="9"/>
      <c r="SRZ57" s="9"/>
      <c r="SSA57" s="9"/>
      <c r="SSB57" s="9"/>
      <c r="SSC57" s="9"/>
      <c r="SSD57" s="9"/>
      <c r="SSE57" s="9"/>
      <c r="SSF57" s="9"/>
      <c r="SSG57" s="9"/>
      <c r="SSH57" s="9"/>
      <c r="SSI57" s="9"/>
      <c r="SSJ57" s="9"/>
      <c r="SSK57" s="9"/>
      <c r="SSL57" s="9"/>
      <c r="SSM57" s="9"/>
      <c r="SSN57" s="9"/>
      <c r="SSO57" s="9"/>
      <c r="SSP57" s="9"/>
      <c r="SSQ57" s="9"/>
      <c r="SSR57" s="9"/>
      <c r="SSS57" s="9"/>
      <c r="SST57" s="9"/>
      <c r="SSU57" s="9"/>
      <c r="SSV57" s="9"/>
      <c r="SSW57" s="9"/>
      <c r="SSX57" s="9"/>
      <c r="SSY57" s="9"/>
      <c r="SSZ57" s="9"/>
      <c r="STA57" s="9"/>
      <c r="STB57" s="9"/>
      <c r="STC57" s="9"/>
      <c r="STD57" s="9"/>
      <c r="STE57" s="9"/>
      <c r="STF57" s="9"/>
      <c r="STG57" s="9"/>
      <c r="STH57" s="9"/>
      <c r="STI57" s="9"/>
      <c r="STJ57" s="9"/>
      <c r="STK57" s="9"/>
      <c r="STL57" s="9"/>
      <c r="STM57" s="9"/>
      <c r="STN57" s="9"/>
      <c r="STO57" s="9"/>
      <c r="STP57" s="9"/>
      <c r="STQ57" s="9"/>
      <c r="STR57" s="9"/>
      <c r="STS57" s="9"/>
      <c r="STT57" s="9"/>
      <c r="STU57" s="9"/>
      <c r="STV57" s="9"/>
      <c r="STW57" s="9"/>
      <c r="STX57" s="9"/>
      <c r="STY57" s="9"/>
      <c r="STZ57" s="9"/>
      <c r="SUA57" s="9"/>
      <c r="SUB57" s="9"/>
      <c r="SUC57" s="9"/>
      <c r="SUD57" s="9"/>
      <c r="SUE57" s="9"/>
      <c r="SUF57" s="9"/>
      <c r="SUG57" s="9"/>
      <c r="SUH57" s="9"/>
      <c r="SUI57" s="9"/>
      <c r="SUJ57" s="9"/>
      <c r="SUK57" s="9"/>
      <c r="SUL57" s="9"/>
      <c r="SUM57" s="9"/>
      <c r="SUN57" s="9"/>
      <c r="SUO57" s="9"/>
      <c r="SUP57" s="9"/>
      <c r="SUQ57" s="9"/>
      <c r="SUR57" s="9"/>
      <c r="SUS57" s="9"/>
      <c r="SUT57" s="9"/>
      <c r="SUU57" s="9"/>
      <c r="SUV57" s="9"/>
      <c r="SUW57" s="9"/>
      <c r="SUX57" s="9"/>
      <c r="SUY57" s="9"/>
      <c r="SUZ57" s="9"/>
      <c r="SVA57" s="9"/>
      <c r="SVB57" s="9"/>
      <c r="SVC57" s="9"/>
      <c r="SVD57" s="9"/>
      <c r="SVE57" s="9"/>
      <c r="SVF57" s="9"/>
      <c r="SVG57" s="9"/>
      <c r="SVH57" s="9"/>
      <c r="SVI57" s="9"/>
      <c r="SVJ57" s="9"/>
      <c r="SVK57" s="9"/>
      <c r="SVL57" s="9"/>
      <c r="SVM57" s="9"/>
      <c r="SVN57" s="9"/>
      <c r="SVO57" s="9"/>
      <c r="SVP57" s="9"/>
      <c r="SVQ57" s="9"/>
      <c r="SVR57" s="9"/>
      <c r="SVS57" s="9"/>
      <c r="SVT57" s="9"/>
      <c r="SVU57" s="9"/>
      <c r="SVV57" s="9"/>
      <c r="SVW57" s="9"/>
      <c r="SVX57" s="9"/>
      <c r="SVY57" s="9"/>
      <c r="SVZ57" s="9"/>
      <c r="SWA57" s="9"/>
      <c r="SWB57" s="9"/>
      <c r="SWC57" s="9"/>
      <c r="SWD57" s="9"/>
      <c r="SWE57" s="9"/>
      <c r="SWF57" s="9"/>
      <c r="SWG57" s="9"/>
      <c r="SWH57" s="9"/>
      <c r="SWI57" s="9"/>
      <c r="SWJ57" s="9"/>
      <c r="SWK57" s="9"/>
      <c r="SWL57" s="9"/>
      <c r="SWM57" s="9"/>
      <c r="SWN57" s="9"/>
      <c r="SWO57" s="9"/>
      <c r="SWP57" s="9"/>
      <c r="SWQ57" s="9"/>
      <c r="SWR57" s="9"/>
      <c r="SWS57" s="9"/>
      <c r="SWT57" s="9"/>
      <c r="SWU57" s="9"/>
      <c r="SWV57" s="9"/>
      <c r="SWW57" s="9"/>
      <c r="SWX57" s="9"/>
      <c r="SWY57" s="9"/>
      <c r="SWZ57" s="9"/>
      <c r="SXA57" s="9"/>
      <c r="SXB57" s="9"/>
      <c r="SXC57" s="9"/>
      <c r="SXD57" s="9"/>
      <c r="SXE57" s="9"/>
      <c r="SXF57" s="9"/>
      <c r="SXG57" s="9"/>
      <c r="SXH57" s="9"/>
      <c r="SXI57" s="9"/>
      <c r="SXJ57" s="9"/>
      <c r="SXK57" s="9"/>
      <c r="SXL57" s="9"/>
      <c r="SXM57" s="9"/>
      <c r="SXN57" s="9"/>
      <c r="SXO57" s="9"/>
      <c r="SXP57" s="9"/>
      <c r="SXQ57" s="9"/>
      <c r="SXR57" s="9"/>
      <c r="SXS57" s="9"/>
      <c r="SXT57" s="9"/>
      <c r="SXU57" s="9"/>
      <c r="SXV57" s="9"/>
      <c r="SXW57" s="9"/>
      <c r="SXX57" s="9"/>
      <c r="SXY57" s="9"/>
      <c r="SXZ57" s="9"/>
      <c r="SYA57" s="9"/>
      <c r="SYB57" s="9"/>
      <c r="SYC57" s="9"/>
      <c r="SYD57" s="9"/>
      <c r="SYE57" s="9"/>
      <c r="SYF57" s="9"/>
      <c r="SYG57" s="9"/>
      <c r="SYH57" s="9"/>
      <c r="SYI57" s="9"/>
      <c r="SYJ57" s="9"/>
      <c r="SYK57" s="9"/>
      <c r="SYL57" s="9"/>
      <c r="SYM57" s="9"/>
      <c r="SYN57" s="9"/>
      <c r="SYO57" s="9"/>
      <c r="SYP57" s="9"/>
      <c r="SYQ57" s="9"/>
      <c r="SYR57" s="9"/>
      <c r="SYS57" s="9"/>
      <c r="SYT57" s="9"/>
      <c r="SYU57" s="9"/>
      <c r="SYV57" s="9"/>
      <c r="SYW57" s="9"/>
      <c r="SYX57" s="9"/>
      <c r="SYY57" s="9"/>
      <c r="SYZ57" s="9"/>
      <c r="SZA57" s="9"/>
      <c r="SZB57" s="9"/>
      <c r="SZC57" s="9"/>
      <c r="SZD57" s="9"/>
      <c r="SZE57" s="9"/>
      <c r="SZF57" s="9"/>
      <c r="SZG57" s="9"/>
      <c r="SZH57" s="9"/>
      <c r="SZI57" s="9"/>
      <c r="SZJ57" s="9"/>
      <c r="SZK57" s="9"/>
      <c r="SZL57" s="9"/>
      <c r="SZM57" s="9"/>
      <c r="SZN57" s="9"/>
      <c r="SZO57" s="9"/>
      <c r="SZP57" s="9"/>
      <c r="SZQ57" s="9"/>
      <c r="SZR57" s="9"/>
      <c r="SZS57" s="9"/>
      <c r="SZT57" s="9"/>
      <c r="SZU57" s="9"/>
      <c r="SZV57" s="9"/>
      <c r="SZW57" s="9"/>
      <c r="SZX57" s="9"/>
      <c r="SZY57" s="9"/>
      <c r="SZZ57" s="9"/>
      <c r="TAA57" s="9"/>
      <c r="TAB57" s="9"/>
      <c r="TAC57" s="9"/>
      <c r="TAD57" s="9"/>
      <c r="TAE57" s="9"/>
      <c r="TAF57" s="9"/>
      <c r="TAG57" s="9"/>
      <c r="TAH57" s="9"/>
      <c r="TAI57" s="9"/>
      <c r="TAJ57" s="9"/>
      <c r="TAK57" s="9"/>
      <c r="TAL57" s="9"/>
      <c r="TAM57" s="9"/>
      <c r="TAN57" s="9"/>
      <c r="TAO57" s="9"/>
      <c r="TAP57" s="9"/>
      <c r="TAQ57" s="9"/>
      <c r="TAR57" s="9"/>
      <c r="TAS57" s="9"/>
      <c r="TAT57" s="9"/>
      <c r="TAU57" s="9"/>
      <c r="TAV57" s="9"/>
      <c r="TAW57" s="9"/>
      <c r="TAX57" s="9"/>
      <c r="TAY57" s="9"/>
      <c r="TAZ57" s="9"/>
      <c r="TBA57" s="9"/>
      <c r="TBB57" s="9"/>
      <c r="TBC57" s="9"/>
      <c r="TBD57" s="9"/>
      <c r="TBE57" s="9"/>
      <c r="TBF57" s="9"/>
      <c r="TBG57" s="9"/>
      <c r="TBH57" s="9"/>
      <c r="TBI57" s="9"/>
      <c r="TBJ57" s="9"/>
      <c r="TBK57" s="9"/>
      <c r="TBL57" s="9"/>
      <c r="TBM57" s="9"/>
      <c r="TBN57" s="9"/>
      <c r="TBO57" s="9"/>
      <c r="TBP57" s="9"/>
      <c r="TBQ57" s="9"/>
      <c r="TBR57" s="9"/>
      <c r="TBS57" s="9"/>
      <c r="TBT57" s="9"/>
      <c r="TBU57" s="9"/>
      <c r="TBV57" s="9"/>
      <c r="TBW57" s="9"/>
      <c r="TBX57" s="9"/>
      <c r="TBY57" s="9"/>
      <c r="TBZ57" s="9"/>
      <c r="TCA57" s="9"/>
      <c r="TCB57" s="9"/>
      <c r="TCC57" s="9"/>
      <c r="TCD57" s="9"/>
      <c r="TCE57" s="9"/>
      <c r="TCF57" s="9"/>
      <c r="TCG57" s="9"/>
      <c r="TCH57" s="9"/>
      <c r="TCI57" s="9"/>
      <c r="TCJ57" s="9"/>
      <c r="TCK57" s="9"/>
      <c r="TCL57" s="9"/>
      <c r="TCM57" s="9"/>
      <c r="TCN57" s="9"/>
      <c r="TCO57" s="9"/>
      <c r="TCP57" s="9"/>
      <c r="TCQ57" s="9"/>
      <c r="TCR57" s="9"/>
      <c r="TCS57" s="9"/>
      <c r="TCT57" s="9"/>
      <c r="TCU57" s="9"/>
      <c r="TCV57" s="9"/>
      <c r="TCW57" s="9"/>
      <c r="TCX57" s="9"/>
      <c r="TCY57" s="9"/>
      <c r="TCZ57" s="9"/>
      <c r="TDA57" s="9"/>
      <c r="TDB57" s="9"/>
      <c r="TDC57" s="9"/>
      <c r="TDD57" s="9"/>
      <c r="TDE57" s="9"/>
      <c r="TDF57" s="9"/>
      <c r="TDG57" s="9"/>
      <c r="TDH57" s="9"/>
      <c r="TDI57" s="9"/>
      <c r="TDJ57" s="9"/>
      <c r="TDK57" s="9"/>
      <c r="TDL57" s="9"/>
      <c r="TDM57" s="9"/>
      <c r="TDN57" s="9"/>
      <c r="TDO57" s="9"/>
      <c r="TDP57" s="9"/>
      <c r="TDQ57" s="9"/>
      <c r="TDR57" s="9"/>
      <c r="TDS57" s="9"/>
      <c r="TDT57" s="9"/>
      <c r="TDU57" s="9"/>
      <c r="TDV57" s="9"/>
      <c r="TDW57" s="9"/>
      <c r="TDX57" s="9"/>
      <c r="TDY57" s="9"/>
      <c r="TDZ57" s="9"/>
      <c r="TEA57" s="9"/>
      <c r="TEB57" s="9"/>
      <c r="TEC57" s="9"/>
      <c r="TED57" s="9"/>
      <c r="TEE57" s="9"/>
      <c r="TEF57" s="9"/>
      <c r="TEG57" s="9"/>
      <c r="TEH57" s="9"/>
      <c r="TEI57" s="9"/>
      <c r="TEJ57" s="9"/>
      <c r="TEK57" s="9"/>
      <c r="TEL57" s="9"/>
      <c r="TEM57" s="9"/>
      <c r="TEN57" s="9"/>
      <c r="TEO57" s="9"/>
      <c r="TEP57" s="9"/>
      <c r="TEQ57" s="9"/>
      <c r="TER57" s="9"/>
      <c r="TES57" s="9"/>
      <c r="TET57" s="9"/>
      <c r="TEU57" s="9"/>
      <c r="TEV57" s="9"/>
      <c r="TEW57" s="9"/>
      <c r="TEX57" s="9"/>
      <c r="TEY57" s="9"/>
      <c r="TEZ57" s="9"/>
      <c r="TFA57" s="9"/>
      <c r="TFB57" s="9"/>
      <c r="TFC57" s="9"/>
      <c r="TFD57" s="9"/>
      <c r="TFE57" s="9"/>
      <c r="TFF57" s="9"/>
      <c r="TFG57" s="9"/>
      <c r="TFH57" s="9"/>
      <c r="TFI57" s="9"/>
      <c r="TFJ57" s="9"/>
      <c r="TFK57" s="9"/>
      <c r="TFL57" s="9"/>
      <c r="TFM57" s="9"/>
      <c r="TFN57" s="9"/>
      <c r="TFO57" s="9"/>
      <c r="TFP57" s="9"/>
      <c r="TFQ57" s="9"/>
      <c r="TFR57" s="9"/>
      <c r="TFS57" s="9"/>
      <c r="TFT57" s="9"/>
      <c r="TFU57" s="9"/>
      <c r="TFV57" s="9"/>
      <c r="TFW57" s="9"/>
      <c r="TFX57" s="9"/>
      <c r="TFY57" s="9"/>
      <c r="TFZ57" s="9"/>
      <c r="TGA57" s="9"/>
      <c r="TGB57" s="9"/>
      <c r="TGC57" s="9"/>
      <c r="TGD57" s="9"/>
      <c r="TGE57" s="9"/>
      <c r="TGF57" s="9"/>
      <c r="TGG57" s="9"/>
      <c r="TGH57" s="9"/>
      <c r="TGI57" s="9"/>
      <c r="TGJ57" s="9"/>
      <c r="TGK57" s="9"/>
      <c r="TGL57" s="9"/>
      <c r="TGM57" s="9"/>
      <c r="TGN57" s="9"/>
      <c r="TGO57" s="9"/>
      <c r="TGP57" s="9"/>
      <c r="TGQ57" s="9"/>
      <c r="TGR57" s="9"/>
      <c r="TGS57" s="9"/>
      <c r="TGT57" s="9"/>
      <c r="TGU57" s="9"/>
      <c r="TGV57" s="9"/>
      <c r="TGW57" s="9"/>
      <c r="TGX57" s="9"/>
      <c r="TGY57" s="9"/>
      <c r="TGZ57" s="9"/>
      <c r="THA57" s="9"/>
      <c r="THB57" s="9"/>
      <c r="THC57" s="9"/>
      <c r="THD57" s="9"/>
      <c r="THE57" s="9"/>
      <c r="THF57" s="9"/>
      <c r="THG57" s="9"/>
      <c r="THH57" s="9"/>
      <c r="THI57" s="9"/>
      <c r="THJ57" s="9"/>
      <c r="THK57" s="9"/>
      <c r="THL57" s="9"/>
      <c r="THM57" s="9"/>
      <c r="THN57" s="9"/>
      <c r="THO57" s="9"/>
      <c r="THP57" s="9"/>
      <c r="THQ57" s="9"/>
      <c r="THR57" s="9"/>
      <c r="THS57" s="9"/>
      <c r="THT57" s="9"/>
      <c r="THU57" s="9"/>
      <c r="THV57" s="9"/>
      <c r="THW57" s="9"/>
      <c r="THX57" s="9"/>
      <c r="THY57" s="9"/>
      <c r="THZ57" s="9"/>
      <c r="TIA57" s="9"/>
      <c r="TIB57" s="9"/>
      <c r="TIC57" s="9"/>
      <c r="TID57" s="9"/>
      <c r="TIE57" s="9"/>
      <c r="TIF57" s="9"/>
      <c r="TIG57" s="9"/>
      <c r="TIH57" s="9"/>
      <c r="TII57" s="9"/>
      <c r="TIJ57" s="9"/>
      <c r="TIK57" s="9"/>
      <c r="TIL57" s="9"/>
      <c r="TIM57" s="9"/>
      <c r="TIN57" s="9"/>
      <c r="TIO57" s="9"/>
      <c r="TIP57" s="9"/>
      <c r="TIQ57" s="9"/>
      <c r="TIR57" s="9"/>
      <c r="TIS57" s="9"/>
      <c r="TIT57" s="9"/>
      <c r="TIU57" s="9"/>
      <c r="TIV57" s="9"/>
      <c r="TIW57" s="9"/>
      <c r="TIX57" s="9"/>
      <c r="TIY57" s="9"/>
      <c r="TIZ57" s="9"/>
      <c r="TJA57" s="9"/>
      <c r="TJB57" s="9"/>
      <c r="TJC57" s="9"/>
      <c r="TJD57" s="9"/>
      <c r="TJE57" s="9"/>
      <c r="TJF57" s="9"/>
      <c r="TJG57" s="9"/>
      <c r="TJH57" s="9"/>
      <c r="TJI57" s="9"/>
      <c r="TJJ57" s="9"/>
      <c r="TJK57" s="9"/>
      <c r="TJL57" s="9"/>
      <c r="TJM57" s="9"/>
      <c r="TJN57" s="9"/>
      <c r="TJO57" s="9"/>
      <c r="TJP57" s="9"/>
      <c r="TJQ57" s="9"/>
      <c r="TJR57" s="9"/>
      <c r="TJS57" s="9"/>
      <c r="TJT57" s="9"/>
      <c r="TJU57" s="9"/>
      <c r="TJV57" s="9"/>
      <c r="TJW57" s="9"/>
      <c r="TJX57" s="9"/>
      <c r="TJY57" s="9"/>
      <c r="TJZ57" s="9"/>
      <c r="TKA57" s="9"/>
      <c r="TKB57" s="9"/>
      <c r="TKC57" s="9"/>
      <c r="TKD57" s="9"/>
      <c r="TKE57" s="9"/>
      <c r="TKF57" s="9"/>
      <c r="TKG57" s="9"/>
      <c r="TKH57" s="9"/>
      <c r="TKI57" s="9"/>
      <c r="TKJ57" s="9"/>
      <c r="TKK57" s="9"/>
      <c r="TKL57" s="9"/>
      <c r="TKM57" s="9"/>
      <c r="TKN57" s="9"/>
      <c r="TKO57" s="9"/>
      <c r="TKP57" s="9"/>
      <c r="TKQ57" s="9"/>
      <c r="TKR57" s="9"/>
      <c r="TKS57" s="9"/>
      <c r="TKT57" s="9"/>
      <c r="TKU57" s="9"/>
      <c r="TKV57" s="9"/>
      <c r="TKW57" s="9"/>
      <c r="TKX57" s="9"/>
      <c r="TKY57" s="9"/>
      <c r="TKZ57" s="9"/>
      <c r="TLA57" s="9"/>
      <c r="TLB57" s="9"/>
      <c r="TLC57" s="9"/>
      <c r="TLD57" s="9"/>
      <c r="TLE57" s="9"/>
      <c r="TLF57" s="9"/>
      <c r="TLG57" s="9"/>
      <c r="TLH57" s="9"/>
      <c r="TLI57" s="9"/>
      <c r="TLJ57" s="9"/>
      <c r="TLK57" s="9"/>
      <c r="TLL57" s="9"/>
      <c r="TLM57" s="9"/>
      <c r="TLN57" s="9"/>
      <c r="TLO57" s="9"/>
      <c r="TLP57" s="9"/>
      <c r="TLQ57" s="9"/>
      <c r="TLR57" s="9"/>
      <c r="TLS57" s="9"/>
      <c r="TLT57" s="9"/>
      <c r="TLU57" s="9"/>
      <c r="TLV57" s="9"/>
      <c r="TLW57" s="9"/>
      <c r="TLX57" s="9"/>
      <c r="TLY57" s="9"/>
      <c r="TLZ57" s="9"/>
      <c r="TMA57" s="9"/>
      <c r="TMB57" s="9"/>
      <c r="TMC57" s="9"/>
      <c r="TMD57" s="9"/>
      <c r="TME57" s="9"/>
      <c r="TMF57" s="9"/>
      <c r="TMG57" s="9"/>
      <c r="TMH57" s="9"/>
      <c r="TMI57" s="9"/>
      <c r="TMJ57" s="9"/>
      <c r="TMK57" s="9"/>
      <c r="TML57" s="9"/>
      <c r="TMM57" s="9"/>
      <c r="TMN57" s="9"/>
      <c r="TMO57" s="9"/>
      <c r="TMP57" s="9"/>
      <c r="TMQ57" s="9"/>
      <c r="TMR57" s="9"/>
      <c r="TMS57" s="9"/>
      <c r="TMT57" s="9"/>
      <c r="TMU57" s="9"/>
      <c r="TMV57" s="9"/>
      <c r="TMW57" s="9"/>
      <c r="TMX57" s="9"/>
      <c r="TMY57" s="9"/>
      <c r="TMZ57" s="9"/>
      <c r="TNA57" s="9"/>
      <c r="TNB57" s="9"/>
      <c r="TNC57" s="9"/>
      <c r="TND57" s="9"/>
      <c r="TNE57" s="9"/>
      <c r="TNF57" s="9"/>
      <c r="TNG57" s="9"/>
      <c r="TNH57" s="9"/>
      <c r="TNI57" s="9"/>
      <c r="TNJ57" s="9"/>
      <c r="TNK57" s="9"/>
      <c r="TNL57" s="9"/>
      <c r="TNM57" s="9"/>
      <c r="TNN57" s="9"/>
      <c r="TNO57" s="9"/>
      <c r="TNP57" s="9"/>
      <c r="TNQ57" s="9"/>
      <c r="TNR57" s="9"/>
      <c r="TNS57" s="9"/>
      <c r="TNT57" s="9"/>
      <c r="TNU57" s="9"/>
      <c r="TNV57" s="9"/>
      <c r="TNW57" s="9"/>
      <c r="TNX57" s="9"/>
      <c r="TNY57" s="9"/>
      <c r="TNZ57" s="9"/>
      <c r="TOA57" s="9"/>
      <c r="TOB57" s="9"/>
      <c r="TOC57" s="9"/>
      <c r="TOD57" s="9"/>
      <c r="TOE57" s="9"/>
      <c r="TOF57" s="9"/>
      <c r="TOG57" s="9"/>
      <c r="TOH57" s="9"/>
      <c r="TOI57" s="9"/>
      <c r="TOJ57" s="9"/>
      <c r="TOK57" s="9"/>
      <c r="TOL57" s="9"/>
      <c r="TOM57" s="9"/>
      <c r="TON57" s="9"/>
      <c r="TOO57" s="9"/>
      <c r="TOP57" s="9"/>
      <c r="TOQ57" s="9"/>
      <c r="TOR57" s="9"/>
      <c r="TOS57" s="9"/>
      <c r="TOT57" s="9"/>
      <c r="TOU57" s="9"/>
      <c r="TOV57" s="9"/>
      <c r="TOW57" s="9"/>
      <c r="TOX57" s="9"/>
      <c r="TOY57" s="9"/>
      <c r="TOZ57" s="9"/>
      <c r="TPA57" s="9"/>
      <c r="TPB57" s="9"/>
      <c r="TPC57" s="9"/>
      <c r="TPD57" s="9"/>
      <c r="TPE57" s="9"/>
      <c r="TPF57" s="9"/>
      <c r="TPG57" s="9"/>
      <c r="TPH57" s="9"/>
      <c r="TPI57" s="9"/>
      <c r="TPJ57" s="9"/>
      <c r="TPK57" s="9"/>
      <c r="TPL57" s="9"/>
      <c r="TPM57" s="9"/>
      <c r="TPN57" s="9"/>
      <c r="TPO57" s="9"/>
      <c r="TPP57" s="9"/>
      <c r="TPQ57" s="9"/>
      <c r="TPR57" s="9"/>
      <c r="TPS57" s="9"/>
      <c r="TPT57" s="9"/>
      <c r="TPU57" s="9"/>
      <c r="TPV57" s="9"/>
      <c r="TPW57" s="9"/>
      <c r="TPX57" s="9"/>
      <c r="TPY57" s="9"/>
      <c r="TPZ57" s="9"/>
      <c r="TQA57" s="9"/>
      <c r="TQB57" s="9"/>
      <c r="TQC57" s="9"/>
      <c r="TQD57" s="9"/>
      <c r="TQE57" s="9"/>
      <c r="TQF57" s="9"/>
      <c r="TQG57" s="9"/>
      <c r="TQH57" s="9"/>
      <c r="TQI57" s="9"/>
      <c r="TQJ57" s="9"/>
      <c r="TQK57" s="9"/>
      <c r="TQL57" s="9"/>
      <c r="TQM57" s="9"/>
      <c r="TQN57" s="9"/>
      <c r="TQO57" s="9"/>
      <c r="TQP57" s="9"/>
      <c r="TQQ57" s="9"/>
      <c r="TQR57" s="9"/>
      <c r="TQS57" s="9"/>
      <c r="TQT57" s="9"/>
      <c r="TQU57" s="9"/>
      <c r="TQV57" s="9"/>
      <c r="TQW57" s="9"/>
      <c r="TQX57" s="9"/>
      <c r="TQY57" s="9"/>
      <c r="TQZ57" s="9"/>
      <c r="TRA57" s="9"/>
      <c r="TRB57" s="9"/>
      <c r="TRC57" s="9"/>
      <c r="TRD57" s="9"/>
      <c r="TRE57" s="9"/>
      <c r="TRF57" s="9"/>
      <c r="TRG57" s="9"/>
      <c r="TRH57" s="9"/>
      <c r="TRI57" s="9"/>
      <c r="TRJ57" s="9"/>
      <c r="TRK57" s="9"/>
      <c r="TRL57" s="9"/>
      <c r="TRM57" s="9"/>
      <c r="TRN57" s="9"/>
      <c r="TRO57" s="9"/>
      <c r="TRP57" s="9"/>
      <c r="TRQ57" s="9"/>
      <c r="TRR57" s="9"/>
      <c r="TRS57" s="9"/>
      <c r="TRT57" s="9"/>
      <c r="TRU57" s="9"/>
      <c r="TRV57" s="9"/>
      <c r="TRW57" s="9"/>
      <c r="TRX57" s="9"/>
      <c r="TRY57" s="9"/>
      <c r="TRZ57" s="9"/>
      <c r="TSA57" s="9"/>
      <c r="TSB57" s="9"/>
      <c r="TSC57" s="9"/>
      <c r="TSD57" s="9"/>
      <c r="TSE57" s="9"/>
      <c r="TSF57" s="9"/>
      <c r="TSG57" s="9"/>
      <c r="TSH57" s="9"/>
      <c r="TSI57" s="9"/>
      <c r="TSJ57" s="9"/>
      <c r="TSK57" s="9"/>
      <c r="TSL57" s="9"/>
      <c r="TSM57" s="9"/>
      <c r="TSN57" s="9"/>
      <c r="TSO57" s="9"/>
      <c r="TSP57" s="9"/>
      <c r="TSQ57" s="9"/>
      <c r="TSR57" s="9"/>
      <c r="TSS57" s="9"/>
      <c r="TST57" s="9"/>
      <c r="TSU57" s="9"/>
      <c r="TSV57" s="9"/>
      <c r="TSW57" s="9"/>
      <c r="TSX57" s="9"/>
      <c r="TSY57" s="9"/>
      <c r="TSZ57" s="9"/>
      <c r="TTA57" s="9"/>
      <c r="TTB57" s="9"/>
      <c r="TTC57" s="9"/>
      <c r="TTD57" s="9"/>
      <c r="TTE57" s="9"/>
      <c r="TTF57" s="9"/>
      <c r="TTG57" s="9"/>
      <c r="TTH57" s="9"/>
      <c r="TTI57" s="9"/>
      <c r="TTJ57" s="9"/>
      <c r="TTK57" s="9"/>
      <c r="TTL57" s="9"/>
      <c r="TTM57" s="9"/>
      <c r="TTN57" s="9"/>
      <c r="TTO57" s="9"/>
      <c r="TTP57" s="9"/>
      <c r="TTQ57" s="9"/>
      <c r="TTR57" s="9"/>
      <c r="TTS57" s="9"/>
      <c r="TTT57" s="9"/>
      <c r="TTU57" s="9"/>
      <c r="TTV57" s="9"/>
      <c r="TTW57" s="9"/>
      <c r="TTX57" s="9"/>
      <c r="TTY57" s="9"/>
      <c r="TTZ57" s="9"/>
      <c r="TUA57" s="9"/>
      <c r="TUB57" s="9"/>
      <c r="TUC57" s="9"/>
      <c r="TUD57" s="9"/>
      <c r="TUE57" s="9"/>
      <c r="TUF57" s="9"/>
      <c r="TUG57" s="9"/>
      <c r="TUH57" s="9"/>
      <c r="TUI57" s="9"/>
      <c r="TUJ57" s="9"/>
      <c r="TUK57" s="9"/>
      <c r="TUL57" s="9"/>
      <c r="TUM57" s="9"/>
      <c r="TUN57" s="9"/>
      <c r="TUO57" s="9"/>
      <c r="TUP57" s="9"/>
      <c r="TUQ57" s="9"/>
      <c r="TUR57" s="9"/>
      <c r="TUS57" s="9"/>
      <c r="TUT57" s="9"/>
      <c r="TUU57" s="9"/>
      <c r="TUV57" s="9"/>
      <c r="TUW57" s="9"/>
      <c r="TUX57" s="9"/>
      <c r="TUY57" s="9"/>
      <c r="TUZ57" s="9"/>
      <c r="TVA57" s="9"/>
      <c r="TVB57" s="9"/>
      <c r="TVC57" s="9"/>
      <c r="TVD57" s="9"/>
      <c r="TVE57" s="9"/>
      <c r="TVF57" s="9"/>
      <c r="TVG57" s="9"/>
      <c r="TVH57" s="9"/>
      <c r="TVI57" s="9"/>
      <c r="TVJ57" s="9"/>
      <c r="TVK57" s="9"/>
      <c r="TVL57" s="9"/>
      <c r="TVM57" s="9"/>
      <c r="TVN57" s="9"/>
      <c r="TVO57" s="9"/>
      <c r="TVP57" s="9"/>
      <c r="TVQ57" s="9"/>
      <c r="TVR57" s="9"/>
      <c r="TVS57" s="9"/>
      <c r="TVT57" s="9"/>
      <c r="TVU57" s="9"/>
      <c r="TVV57" s="9"/>
      <c r="TVW57" s="9"/>
      <c r="TVX57" s="9"/>
      <c r="TVY57" s="9"/>
      <c r="TVZ57" s="9"/>
      <c r="TWA57" s="9"/>
      <c r="TWB57" s="9"/>
      <c r="TWC57" s="9"/>
      <c r="TWD57" s="9"/>
      <c r="TWE57" s="9"/>
      <c r="TWF57" s="9"/>
      <c r="TWG57" s="9"/>
      <c r="TWH57" s="9"/>
      <c r="TWI57" s="9"/>
      <c r="TWJ57" s="9"/>
      <c r="TWK57" s="9"/>
      <c r="TWL57" s="9"/>
      <c r="TWM57" s="9"/>
      <c r="TWN57" s="9"/>
      <c r="TWO57" s="9"/>
      <c r="TWP57" s="9"/>
      <c r="TWQ57" s="9"/>
      <c r="TWR57" s="9"/>
      <c r="TWS57" s="9"/>
      <c r="TWT57" s="9"/>
      <c r="TWU57" s="9"/>
      <c r="TWV57" s="9"/>
      <c r="TWW57" s="9"/>
      <c r="TWX57" s="9"/>
      <c r="TWY57" s="9"/>
      <c r="TWZ57" s="9"/>
      <c r="TXA57" s="9"/>
      <c r="TXB57" s="9"/>
      <c r="TXC57" s="9"/>
      <c r="TXD57" s="9"/>
      <c r="TXE57" s="9"/>
      <c r="TXF57" s="9"/>
      <c r="TXG57" s="9"/>
      <c r="TXH57" s="9"/>
      <c r="TXI57" s="9"/>
      <c r="TXJ57" s="9"/>
      <c r="TXK57" s="9"/>
      <c r="TXL57" s="9"/>
      <c r="TXM57" s="9"/>
      <c r="TXN57" s="9"/>
      <c r="TXO57" s="9"/>
      <c r="TXP57" s="9"/>
      <c r="TXQ57" s="9"/>
      <c r="TXR57" s="9"/>
      <c r="TXS57" s="9"/>
      <c r="TXT57" s="9"/>
      <c r="TXU57" s="9"/>
      <c r="TXV57" s="9"/>
      <c r="TXW57" s="9"/>
      <c r="TXX57" s="9"/>
      <c r="TXY57" s="9"/>
      <c r="TXZ57" s="9"/>
      <c r="TYA57" s="9"/>
      <c r="TYB57" s="9"/>
      <c r="TYC57" s="9"/>
      <c r="TYD57" s="9"/>
      <c r="TYE57" s="9"/>
      <c r="TYF57" s="9"/>
      <c r="TYG57" s="9"/>
      <c r="TYH57" s="9"/>
      <c r="TYI57" s="9"/>
      <c r="TYJ57" s="9"/>
      <c r="TYK57" s="9"/>
      <c r="TYL57" s="9"/>
      <c r="TYM57" s="9"/>
      <c r="TYN57" s="9"/>
      <c r="TYO57" s="9"/>
      <c r="TYP57" s="9"/>
      <c r="TYQ57" s="9"/>
      <c r="TYR57" s="9"/>
      <c r="TYS57" s="9"/>
      <c r="TYT57" s="9"/>
      <c r="TYU57" s="9"/>
      <c r="TYV57" s="9"/>
      <c r="TYW57" s="9"/>
      <c r="TYX57" s="9"/>
      <c r="TYY57" s="9"/>
      <c r="TYZ57" s="9"/>
      <c r="TZA57" s="9"/>
      <c r="TZB57" s="9"/>
      <c r="TZC57" s="9"/>
      <c r="TZD57" s="9"/>
      <c r="TZE57" s="9"/>
      <c r="TZF57" s="9"/>
      <c r="TZG57" s="9"/>
      <c r="TZH57" s="9"/>
      <c r="TZI57" s="9"/>
      <c r="TZJ57" s="9"/>
      <c r="TZK57" s="9"/>
      <c r="TZL57" s="9"/>
      <c r="TZM57" s="9"/>
      <c r="TZN57" s="9"/>
      <c r="TZO57" s="9"/>
      <c r="TZP57" s="9"/>
      <c r="TZQ57" s="9"/>
      <c r="TZR57" s="9"/>
      <c r="TZS57" s="9"/>
      <c r="TZT57" s="9"/>
      <c r="TZU57" s="9"/>
      <c r="TZV57" s="9"/>
      <c r="TZW57" s="9"/>
      <c r="TZX57" s="9"/>
      <c r="TZY57" s="9"/>
      <c r="TZZ57" s="9"/>
      <c r="UAA57" s="9"/>
      <c r="UAB57" s="9"/>
      <c r="UAC57" s="9"/>
      <c r="UAD57" s="9"/>
      <c r="UAE57" s="9"/>
      <c r="UAF57" s="9"/>
      <c r="UAG57" s="9"/>
      <c r="UAH57" s="9"/>
      <c r="UAI57" s="9"/>
      <c r="UAJ57" s="9"/>
      <c r="UAK57" s="9"/>
      <c r="UAL57" s="9"/>
      <c r="UAM57" s="9"/>
      <c r="UAN57" s="9"/>
      <c r="UAO57" s="9"/>
      <c r="UAP57" s="9"/>
      <c r="UAQ57" s="9"/>
      <c r="UAR57" s="9"/>
      <c r="UAS57" s="9"/>
      <c r="UAT57" s="9"/>
      <c r="UAU57" s="9"/>
      <c r="UAV57" s="9"/>
      <c r="UAW57" s="9"/>
      <c r="UAX57" s="9"/>
      <c r="UAY57" s="9"/>
      <c r="UAZ57" s="9"/>
      <c r="UBA57" s="9"/>
      <c r="UBB57" s="9"/>
      <c r="UBC57" s="9"/>
      <c r="UBD57" s="9"/>
      <c r="UBE57" s="9"/>
      <c r="UBF57" s="9"/>
      <c r="UBG57" s="9"/>
      <c r="UBH57" s="9"/>
      <c r="UBI57" s="9"/>
      <c r="UBJ57" s="9"/>
      <c r="UBK57" s="9"/>
      <c r="UBL57" s="9"/>
      <c r="UBM57" s="9"/>
      <c r="UBN57" s="9"/>
      <c r="UBO57" s="9"/>
      <c r="UBP57" s="9"/>
      <c r="UBQ57" s="9"/>
      <c r="UBR57" s="9"/>
      <c r="UBS57" s="9"/>
      <c r="UBT57" s="9"/>
      <c r="UBU57" s="9"/>
      <c r="UBV57" s="9"/>
      <c r="UBW57" s="9"/>
      <c r="UBX57" s="9"/>
      <c r="UBY57" s="9"/>
      <c r="UBZ57" s="9"/>
      <c r="UCA57" s="9"/>
      <c r="UCB57" s="9"/>
      <c r="UCC57" s="9"/>
      <c r="UCD57" s="9"/>
      <c r="UCE57" s="9"/>
      <c r="UCF57" s="9"/>
      <c r="UCG57" s="9"/>
      <c r="UCH57" s="9"/>
      <c r="UCI57" s="9"/>
      <c r="UCJ57" s="9"/>
      <c r="UCK57" s="9"/>
      <c r="UCL57" s="9"/>
      <c r="UCM57" s="9"/>
      <c r="UCN57" s="9"/>
      <c r="UCO57" s="9"/>
      <c r="UCP57" s="9"/>
      <c r="UCQ57" s="9"/>
      <c r="UCR57" s="9"/>
      <c r="UCS57" s="9"/>
      <c r="UCT57" s="9"/>
      <c r="UCU57" s="9"/>
      <c r="UCV57" s="9"/>
      <c r="UCW57" s="9"/>
      <c r="UCX57" s="9"/>
      <c r="UCY57" s="9"/>
      <c r="UCZ57" s="9"/>
      <c r="UDA57" s="9"/>
      <c r="UDB57" s="9"/>
      <c r="UDC57" s="9"/>
      <c r="UDD57" s="9"/>
      <c r="UDE57" s="9"/>
      <c r="UDF57" s="9"/>
      <c r="UDG57" s="9"/>
      <c r="UDH57" s="9"/>
      <c r="UDI57" s="9"/>
      <c r="UDJ57" s="9"/>
      <c r="UDK57" s="9"/>
      <c r="UDL57" s="9"/>
      <c r="UDM57" s="9"/>
      <c r="UDN57" s="9"/>
      <c r="UDO57" s="9"/>
      <c r="UDP57" s="9"/>
      <c r="UDQ57" s="9"/>
      <c r="UDR57" s="9"/>
      <c r="UDS57" s="9"/>
      <c r="UDT57" s="9"/>
      <c r="UDU57" s="9"/>
      <c r="UDV57" s="9"/>
      <c r="UDW57" s="9"/>
      <c r="UDX57" s="9"/>
      <c r="UDY57" s="9"/>
      <c r="UDZ57" s="9"/>
      <c r="UEA57" s="9"/>
      <c r="UEB57" s="9"/>
      <c r="UEC57" s="9"/>
      <c r="UED57" s="9"/>
      <c r="UEE57" s="9"/>
      <c r="UEF57" s="9"/>
      <c r="UEG57" s="9"/>
      <c r="UEH57" s="9"/>
      <c r="UEI57" s="9"/>
      <c r="UEJ57" s="9"/>
      <c r="UEK57" s="9"/>
      <c r="UEL57" s="9"/>
      <c r="UEM57" s="9"/>
      <c r="UEN57" s="9"/>
      <c r="UEO57" s="9"/>
      <c r="UEP57" s="9"/>
      <c r="UEQ57" s="9"/>
      <c r="UER57" s="9"/>
      <c r="UES57" s="9"/>
      <c r="UET57" s="9"/>
      <c r="UEU57" s="9"/>
      <c r="UEV57" s="9"/>
      <c r="UEW57" s="9"/>
      <c r="UEX57" s="9"/>
      <c r="UEY57" s="9"/>
      <c r="UEZ57" s="9"/>
      <c r="UFA57" s="9"/>
      <c r="UFB57" s="9"/>
      <c r="UFC57" s="9"/>
      <c r="UFD57" s="9"/>
      <c r="UFE57" s="9"/>
      <c r="UFF57" s="9"/>
      <c r="UFG57" s="9"/>
      <c r="UFH57" s="9"/>
      <c r="UFI57" s="9"/>
      <c r="UFJ57" s="9"/>
      <c r="UFK57" s="9"/>
      <c r="UFL57" s="9"/>
      <c r="UFM57" s="9"/>
      <c r="UFN57" s="9"/>
      <c r="UFO57" s="9"/>
      <c r="UFP57" s="9"/>
      <c r="UFQ57" s="9"/>
      <c r="UFR57" s="9"/>
      <c r="UFS57" s="9"/>
      <c r="UFT57" s="9"/>
      <c r="UFU57" s="9"/>
      <c r="UFV57" s="9"/>
      <c r="UFW57" s="9"/>
      <c r="UFX57" s="9"/>
      <c r="UFY57" s="9"/>
      <c r="UFZ57" s="9"/>
      <c r="UGA57" s="9"/>
      <c r="UGB57" s="9"/>
      <c r="UGC57" s="9"/>
      <c r="UGD57" s="9"/>
      <c r="UGE57" s="9"/>
      <c r="UGF57" s="9"/>
      <c r="UGG57" s="9"/>
      <c r="UGH57" s="9"/>
      <c r="UGI57" s="9"/>
      <c r="UGJ57" s="9"/>
      <c r="UGK57" s="9"/>
      <c r="UGL57" s="9"/>
      <c r="UGM57" s="9"/>
      <c r="UGN57" s="9"/>
      <c r="UGO57" s="9"/>
      <c r="UGP57" s="9"/>
      <c r="UGQ57" s="9"/>
      <c r="UGR57" s="9"/>
      <c r="UGS57" s="9"/>
      <c r="UGT57" s="9"/>
      <c r="UGU57" s="9"/>
      <c r="UGV57" s="9"/>
      <c r="UGW57" s="9"/>
      <c r="UGX57" s="9"/>
      <c r="UGY57" s="9"/>
      <c r="UGZ57" s="9"/>
      <c r="UHA57" s="9"/>
      <c r="UHB57" s="9"/>
      <c r="UHC57" s="9"/>
      <c r="UHD57" s="9"/>
      <c r="UHE57" s="9"/>
      <c r="UHF57" s="9"/>
      <c r="UHG57" s="9"/>
      <c r="UHH57" s="9"/>
      <c r="UHI57" s="9"/>
      <c r="UHJ57" s="9"/>
      <c r="UHK57" s="9"/>
      <c r="UHL57" s="9"/>
      <c r="UHM57" s="9"/>
      <c r="UHN57" s="9"/>
      <c r="UHO57" s="9"/>
      <c r="UHP57" s="9"/>
      <c r="UHQ57" s="9"/>
      <c r="UHR57" s="9"/>
      <c r="UHS57" s="9"/>
      <c r="UHT57" s="9"/>
      <c r="UHU57" s="9"/>
      <c r="UHV57" s="9"/>
      <c r="UHW57" s="9"/>
      <c r="UHX57" s="9"/>
      <c r="UHY57" s="9"/>
      <c r="UHZ57" s="9"/>
      <c r="UIA57" s="9"/>
      <c r="UIB57" s="9"/>
      <c r="UIC57" s="9"/>
      <c r="UID57" s="9"/>
      <c r="UIE57" s="9"/>
      <c r="UIF57" s="9"/>
      <c r="UIG57" s="9"/>
      <c r="UIH57" s="9"/>
      <c r="UII57" s="9"/>
      <c r="UIJ57" s="9"/>
      <c r="UIK57" s="9"/>
      <c r="UIL57" s="9"/>
      <c r="UIM57" s="9"/>
      <c r="UIN57" s="9"/>
      <c r="UIO57" s="9"/>
      <c r="UIP57" s="9"/>
      <c r="UIQ57" s="9"/>
      <c r="UIR57" s="9"/>
      <c r="UIS57" s="9"/>
      <c r="UIT57" s="9"/>
      <c r="UIU57" s="9"/>
      <c r="UIV57" s="9"/>
      <c r="UIW57" s="9"/>
      <c r="UIX57" s="9"/>
      <c r="UIY57" s="9"/>
      <c r="UIZ57" s="9"/>
      <c r="UJA57" s="9"/>
      <c r="UJB57" s="9"/>
      <c r="UJC57" s="9"/>
      <c r="UJD57" s="9"/>
      <c r="UJE57" s="9"/>
      <c r="UJF57" s="9"/>
      <c r="UJG57" s="9"/>
      <c r="UJH57" s="9"/>
      <c r="UJI57" s="9"/>
      <c r="UJJ57" s="9"/>
      <c r="UJK57" s="9"/>
      <c r="UJL57" s="9"/>
      <c r="UJM57" s="9"/>
      <c r="UJN57" s="9"/>
      <c r="UJO57" s="9"/>
      <c r="UJP57" s="9"/>
      <c r="UJQ57" s="9"/>
      <c r="UJR57" s="9"/>
      <c r="UJS57" s="9"/>
      <c r="UJT57" s="9"/>
      <c r="UJU57" s="9"/>
      <c r="UJV57" s="9"/>
      <c r="UJW57" s="9"/>
      <c r="UJX57" s="9"/>
      <c r="UJY57" s="9"/>
      <c r="UJZ57" s="9"/>
      <c r="UKA57" s="9"/>
      <c r="UKB57" s="9"/>
      <c r="UKC57" s="9"/>
      <c r="UKD57" s="9"/>
      <c r="UKE57" s="9"/>
      <c r="UKF57" s="9"/>
      <c r="UKG57" s="9"/>
      <c r="UKH57" s="9"/>
      <c r="UKI57" s="9"/>
      <c r="UKJ57" s="9"/>
      <c r="UKK57" s="9"/>
      <c r="UKL57" s="9"/>
      <c r="UKM57" s="9"/>
      <c r="UKN57" s="9"/>
      <c r="UKO57" s="9"/>
      <c r="UKP57" s="9"/>
      <c r="UKQ57" s="9"/>
      <c r="UKR57" s="9"/>
      <c r="UKS57" s="9"/>
      <c r="UKT57" s="9"/>
      <c r="UKU57" s="9"/>
      <c r="UKV57" s="9"/>
      <c r="UKW57" s="9"/>
      <c r="UKX57" s="9"/>
      <c r="UKY57" s="9"/>
      <c r="UKZ57" s="9"/>
      <c r="ULA57" s="9"/>
      <c r="ULB57" s="9"/>
      <c r="ULC57" s="9"/>
      <c r="ULD57" s="9"/>
      <c r="ULE57" s="9"/>
      <c r="ULF57" s="9"/>
      <c r="ULG57" s="9"/>
      <c r="ULH57" s="9"/>
      <c r="ULI57" s="9"/>
      <c r="ULJ57" s="9"/>
      <c r="ULK57" s="9"/>
      <c r="ULL57" s="9"/>
      <c r="ULM57" s="9"/>
      <c r="ULN57" s="9"/>
      <c r="ULO57" s="9"/>
      <c r="ULP57" s="9"/>
      <c r="ULQ57" s="9"/>
      <c r="ULR57" s="9"/>
      <c r="ULS57" s="9"/>
      <c r="ULT57" s="9"/>
      <c r="ULU57" s="9"/>
      <c r="ULV57" s="9"/>
      <c r="ULW57" s="9"/>
      <c r="ULX57" s="9"/>
      <c r="ULY57" s="9"/>
      <c r="ULZ57" s="9"/>
      <c r="UMA57" s="9"/>
      <c r="UMB57" s="9"/>
      <c r="UMC57" s="9"/>
      <c r="UMD57" s="9"/>
      <c r="UME57" s="9"/>
      <c r="UMF57" s="9"/>
      <c r="UMG57" s="9"/>
      <c r="UMH57" s="9"/>
      <c r="UMI57" s="9"/>
      <c r="UMJ57" s="9"/>
      <c r="UMK57" s="9"/>
      <c r="UML57" s="9"/>
      <c r="UMM57" s="9"/>
      <c r="UMN57" s="9"/>
      <c r="UMO57" s="9"/>
      <c r="UMP57" s="9"/>
      <c r="UMQ57" s="9"/>
      <c r="UMR57" s="9"/>
      <c r="UMS57" s="9"/>
      <c r="UMT57" s="9"/>
      <c r="UMU57" s="9"/>
      <c r="UMV57" s="9"/>
      <c r="UMW57" s="9"/>
      <c r="UMX57" s="9"/>
      <c r="UMY57" s="9"/>
      <c r="UMZ57" s="9"/>
      <c r="UNA57" s="9"/>
      <c r="UNB57" s="9"/>
      <c r="UNC57" s="9"/>
      <c r="UND57" s="9"/>
      <c r="UNE57" s="9"/>
      <c r="UNF57" s="9"/>
      <c r="UNG57" s="9"/>
      <c r="UNH57" s="9"/>
      <c r="UNI57" s="9"/>
      <c r="UNJ57" s="9"/>
      <c r="UNK57" s="9"/>
      <c r="UNL57" s="9"/>
      <c r="UNM57" s="9"/>
      <c r="UNN57" s="9"/>
      <c r="UNO57" s="9"/>
      <c r="UNP57" s="9"/>
      <c r="UNQ57" s="9"/>
      <c r="UNR57" s="9"/>
      <c r="UNS57" s="9"/>
      <c r="UNT57" s="9"/>
      <c r="UNU57" s="9"/>
      <c r="UNV57" s="9"/>
      <c r="UNW57" s="9"/>
      <c r="UNX57" s="9"/>
      <c r="UNY57" s="9"/>
      <c r="UNZ57" s="9"/>
      <c r="UOA57" s="9"/>
      <c r="UOB57" s="9"/>
      <c r="UOC57" s="9"/>
      <c r="UOD57" s="9"/>
      <c r="UOE57" s="9"/>
      <c r="UOF57" s="9"/>
      <c r="UOG57" s="9"/>
      <c r="UOH57" s="9"/>
      <c r="UOI57" s="9"/>
      <c r="UOJ57" s="9"/>
      <c r="UOK57" s="9"/>
      <c r="UOL57" s="9"/>
      <c r="UOM57" s="9"/>
      <c r="UON57" s="9"/>
      <c r="UOO57" s="9"/>
      <c r="UOP57" s="9"/>
      <c r="UOQ57" s="9"/>
      <c r="UOR57" s="9"/>
      <c r="UOS57" s="9"/>
      <c r="UOT57" s="9"/>
      <c r="UOU57" s="9"/>
      <c r="UOV57" s="9"/>
      <c r="UOW57" s="9"/>
      <c r="UOX57" s="9"/>
      <c r="UOY57" s="9"/>
      <c r="UOZ57" s="9"/>
      <c r="UPA57" s="9"/>
      <c r="UPB57" s="9"/>
      <c r="UPC57" s="9"/>
      <c r="UPD57" s="9"/>
      <c r="UPE57" s="9"/>
      <c r="UPF57" s="9"/>
      <c r="UPG57" s="9"/>
      <c r="UPH57" s="9"/>
      <c r="UPI57" s="9"/>
      <c r="UPJ57" s="9"/>
      <c r="UPK57" s="9"/>
      <c r="UPL57" s="9"/>
      <c r="UPM57" s="9"/>
      <c r="UPN57" s="9"/>
      <c r="UPO57" s="9"/>
      <c r="UPP57" s="9"/>
      <c r="UPQ57" s="9"/>
      <c r="UPR57" s="9"/>
      <c r="UPS57" s="9"/>
      <c r="UPT57" s="9"/>
      <c r="UPU57" s="9"/>
      <c r="UPV57" s="9"/>
      <c r="UPW57" s="9"/>
      <c r="UPX57" s="9"/>
      <c r="UPY57" s="9"/>
      <c r="UPZ57" s="9"/>
      <c r="UQA57" s="9"/>
      <c r="UQB57" s="9"/>
      <c r="UQC57" s="9"/>
      <c r="UQD57" s="9"/>
      <c r="UQE57" s="9"/>
      <c r="UQF57" s="9"/>
      <c r="UQG57" s="9"/>
      <c r="UQH57" s="9"/>
      <c r="UQI57" s="9"/>
      <c r="UQJ57" s="9"/>
      <c r="UQK57" s="9"/>
      <c r="UQL57" s="9"/>
      <c r="UQM57" s="9"/>
      <c r="UQN57" s="9"/>
      <c r="UQO57" s="9"/>
      <c r="UQP57" s="9"/>
      <c r="UQQ57" s="9"/>
      <c r="UQR57" s="9"/>
      <c r="UQS57" s="9"/>
      <c r="UQT57" s="9"/>
      <c r="UQU57" s="9"/>
      <c r="UQV57" s="9"/>
      <c r="UQW57" s="9"/>
      <c r="UQX57" s="9"/>
      <c r="UQY57" s="9"/>
      <c r="UQZ57" s="9"/>
      <c r="URA57" s="9"/>
      <c r="URB57" s="9"/>
      <c r="URC57" s="9"/>
      <c r="URD57" s="9"/>
      <c r="URE57" s="9"/>
      <c r="URF57" s="9"/>
      <c r="URG57" s="9"/>
      <c r="URH57" s="9"/>
      <c r="URI57" s="9"/>
      <c r="URJ57" s="9"/>
      <c r="URK57" s="9"/>
      <c r="URL57" s="9"/>
      <c r="URM57" s="9"/>
      <c r="URN57" s="9"/>
      <c r="URO57" s="9"/>
      <c r="URP57" s="9"/>
      <c r="URQ57" s="9"/>
      <c r="URR57" s="9"/>
      <c r="URS57" s="9"/>
      <c r="URT57" s="9"/>
      <c r="URU57" s="9"/>
      <c r="URV57" s="9"/>
      <c r="URW57" s="9"/>
      <c r="URX57" s="9"/>
      <c r="URY57" s="9"/>
      <c r="URZ57" s="9"/>
      <c r="USA57" s="9"/>
      <c r="USB57" s="9"/>
      <c r="USC57" s="9"/>
      <c r="USD57" s="9"/>
      <c r="USE57" s="9"/>
      <c r="USF57" s="9"/>
      <c r="USG57" s="9"/>
      <c r="USH57" s="9"/>
      <c r="USI57" s="9"/>
      <c r="USJ57" s="9"/>
      <c r="USK57" s="9"/>
      <c r="USL57" s="9"/>
      <c r="USM57" s="9"/>
      <c r="USN57" s="9"/>
      <c r="USO57" s="9"/>
      <c r="USP57" s="9"/>
      <c r="USQ57" s="9"/>
      <c r="USR57" s="9"/>
      <c r="USS57" s="9"/>
      <c r="UST57" s="9"/>
      <c r="USU57" s="9"/>
      <c r="USV57" s="9"/>
      <c r="USW57" s="9"/>
      <c r="USX57" s="9"/>
      <c r="USY57" s="9"/>
      <c r="USZ57" s="9"/>
      <c r="UTA57" s="9"/>
      <c r="UTB57" s="9"/>
      <c r="UTC57" s="9"/>
      <c r="UTD57" s="9"/>
      <c r="UTE57" s="9"/>
      <c r="UTF57" s="9"/>
      <c r="UTG57" s="9"/>
      <c r="UTH57" s="9"/>
      <c r="UTI57" s="9"/>
      <c r="UTJ57" s="9"/>
      <c r="UTK57" s="9"/>
      <c r="UTL57" s="9"/>
      <c r="UTM57" s="9"/>
      <c r="UTN57" s="9"/>
      <c r="UTO57" s="9"/>
      <c r="UTP57" s="9"/>
      <c r="UTQ57" s="9"/>
      <c r="UTR57" s="9"/>
      <c r="UTS57" s="9"/>
      <c r="UTT57" s="9"/>
      <c r="UTU57" s="9"/>
      <c r="UTV57" s="9"/>
      <c r="UTW57" s="9"/>
      <c r="UTX57" s="9"/>
      <c r="UTY57" s="9"/>
      <c r="UTZ57" s="9"/>
      <c r="UUA57" s="9"/>
      <c r="UUB57" s="9"/>
      <c r="UUC57" s="9"/>
      <c r="UUD57" s="9"/>
      <c r="UUE57" s="9"/>
      <c r="UUF57" s="9"/>
      <c r="UUG57" s="9"/>
      <c r="UUH57" s="9"/>
      <c r="UUI57" s="9"/>
      <c r="UUJ57" s="9"/>
      <c r="UUK57" s="9"/>
      <c r="UUL57" s="9"/>
      <c r="UUM57" s="9"/>
      <c r="UUN57" s="9"/>
      <c r="UUO57" s="9"/>
      <c r="UUP57" s="9"/>
      <c r="UUQ57" s="9"/>
      <c r="UUR57" s="9"/>
      <c r="UUS57" s="9"/>
      <c r="UUT57" s="9"/>
      <c r="UUU57" s="9"/>
      <c r="UUV57" s="9"/>
      <c r="UUW57" s="9"/>
      <c r="UUX57" s="9"/>
      <c r="UUY57" s="9"/>
      <c r="UUZ57" s="9"/>
      <c r="UVA57" s="9"/>
      <c r="UVB57" s="9"/>
      <c r="UVC57" s="9"/>
      <c r="UVD57" s="9"/>
      <c r="UVE57" s="9"/>
      <c r="UVF57" s="9"/>
      <c r="UVG57" s="9"/>
      <c r="UVH57" s="9"/>
      <c r="UVI57" s="9"/>
      <c r="UVJ57" s="9"/>
      <c r="UVK57" s="9"/>
      <c r="UVL57" s="9"/>
      <c r="UVM57" s="9"/>
      <c r="UVN57" s="9"/>
      <c r="UVO57" s="9"/>
      <c r="UVP57" s="9"/>
      <c r="UVQ57" s="9"/>
      <c r="UVR57" s="9"/>
      <c r="UVS57" s="9"/>
      <c r="UVT57" s="9"/>
      <c r="UVU57" s="9"/>
      <c r="UVV57" s="9"/>
      <c r="UVW57" s="9"/>
      <c r="UVX57" s="9"/>
      <c r="UVY57" s="9"/>
      <c r="UVZ57" s="9"/>
      <c r="UWA57" s="9"/>
      <c r="UWB57" s="9"/>
      <c r="UWC57" s="9"/>
      <c r="UWD57" s="9"/>
      <c r="UWE57" s="9"/>
      <c r="UWF57" s="9"/>
      <c r="UWG57" s="9"/>
      <c r="UWH57" s="9"/>
      <c r="UWI57" s="9"/>
      <c r="UWJ57" s="9"/>
      <c r="UWK57" s="9"/>
      <c r="UWL57" s="9"/>
      <c r="UWM57" s="9"/>
      <c r="UWN57" s="9"/>
      <c r="UWO57" s="9"/>
      <c r="UWP57" s="9"/>
      <c r="UWQ57" s="9"/>
      <c r="UWR57" s="9"/>
      <c r="UWS57" s="9"/>
      <c r="UWT57" s="9"/>
      <c r="UWU57" s="9"/>
      <c r="UWV57" s="9"/>
      <c r="UWW57" s="9"/>
      <c r="UWX57" s="9"/>
      <c r="UWY57" s="9"/>
      <c r="UWZ57" s="9"/>
      <c r="UXA57" s="9"/>
      <c r="UXB57" s="9"/>
      <c r="UXC57" s="9"/>
      <c r="UXD57" s="9"/>
      <c r="UXE57" s="9"/>
      <c r="UXF57" s="9"/>
      <c r="UXG57" s="9"/>
      <c r="UXH57" s="9"/>
      <c r="UXI57" s="9"/>
      <c r="UXJ57" s="9"/>
      <c r="UXK57" s="9"/>
      <c r="UXL57" s="9"/>
      <c r="UXM57" s="9"/>
      <c r="UXN57" s="9"/>
      <c r="UXO57" s="9"/>
      <c r="UXP57" s="9"/>
      <c r="UXQ57" s="9"/>
      <c r="UXR57" s="9"/>
      <c r="UXS57" s="9"/>
      <c r="UXT57" s="9"/>
      <c r="UXU57" s="9"/>
      <c r="UXV57" s="9"/>
      <c r="UXW57" s="9"/>
      <c r="UXX57" s="9"/>
      <c r="UXY57" s="9"/>
      <c r="UXZ57" s="9"/>
      <c r="UYA57" s="9"/>
      <c r="UYB57" s="9"/>
      <c r="UYC57" s="9"/>
      <c r="UYD57" s="9"/>
      <c r="UYE57" s="9"/>
      <c r="UYF57" s="9"/>
      <c r="UYG57" s="9"/>
      <c r="UYH57" s="9"/>
      <c r="UYI57" s="9"/>
      <c r="UYJ57" s="9"/>
      <c r="UYK57" s="9"/>
      <c r="UYL57" s="9"/>
      <c r="UYM57" s="9"/>
      <c r="UYN57" s="9"/>
      <c r="UYO57" s="9"/>
      <c r="UYP57" s="9"/>
      <c r="UYQ57" s="9"/>
      <c r="UYR57" s="9"/>
      <c r="UYS57" s="9"/>
      <c r="UYT57" s="9"/>
      <c r="UYU57" s="9"/>
      <c r="UYV57" s="9"/>
      <c r="UYW57" s="9"/>
      <c r="UYX57" s="9"/>
      <c r="UYY57" s="9"/>
      <c r="UYZ57" s="9"/>
      <c r="UZA57" s="9"/>
      <c r="UZB57" s="9"/>
      <c r="UZC57" s="9"/>
      <c r="UZD57" s="9"/>
      <c r="UZE57" s="9"/>
      <c r="UZF57" s="9"/>
      <c r="UZG57" s="9"/>
      <c r="UZH57" s="9"/>
      <c r="UZI57" s="9"/>
      <c r="UZJ57" s="9"/>
      <c r="UZK57" s="9"/>
      <c r="UZL57" s="9"/>
      <c r="UZM57" s="9"/>
      <c r="UZN57" s="9"/>
      <c r="UZO57" s="9"/>
      <c r="UZP57" s="9"/>
      <c r="UZQ57" s="9"/>
      <c r="UZR57" s="9"/>
      <c r="UZS57" s="9"/>
      <c r="UZT57" s="9"/>
      <c r="UZU57" s="9"/>
      <c r="UZV57" s="9"/>
      <c r="UZW57" s="9"/>
      <c r="UZX57" s="9"/>
      <c r="UZY57" s="9"/>
      <c r="UZZ57" s="9"/>
      <c r="VAA57" s="9"/>
      <c r="VAB57" s="9"/>
      <c r="VAC57" s="9"/>
      <c r="VAD57" s="9"/>
      <c r="VAE57" s="9"/>
      <c r="VAF57" s="9"/>
      <c r="VAG57" s="9"/>
      <c r="VAH57" s="9"/>
      <c r="VAI57" s="9"/>
      <c r="VAJ57" s="9"/>
      <c r="VAK57" s="9"/>
      <c r="VAL57" s="9"/>
      <c r="VAM57" s="9"/>
      <c r="VAN57" s="9"/>
      <c r="VAO57" s="9"/>
      <c r="VAP57" s="9"/>
      <c r="VAQ57" s="9"/>
      <c r="VAR57" s="9"/>
      <c r="VAS57" s="9"/>
      <c r="VAT57" s="9"/>
      <c r="VAU57" s="9"/>
      <c r="VAV57" s="9"/>
      <c r="VAW57" s="9"/>
      <c r="VAX57" s="9"/>
      <c r="VAY57" s="9"/>
      <c r="VAZ57" s="9"/>
      <c r="VBA57" s="9"/>
      <c r="VBB57" s="9"/>
      <c r="VBC57" s="9"/>
      <c r="VBD57" s="9"/>
      <c r="VBE57" s="9"/>
      <c r="VBF57" s="9"/>
      <c r="VBG57" s="9"/>
      <c r="VBH57" s="9"/>
      <c r="VBI57" s="9"/>
      <c r="VBJ57" s="9"/>
      <c r="VBK57" s="9"/>
      <c r="VBL57" s="9"/>
      <c r="VBM57" s="9"/>
      <c r="VBN57" s="9"/>
      <c r="VBO57" s="9"/>
      <c r="VBP57" s="9"/>
      <c r="VBQ57" s="9"/>
      <c r="VBR57" s="9"/>
      <c r="VBS57" s="9"/>
      <c r="VBT57" s="9"/>
      <c r="VBU57" s="9"/>
      <c r="VBV57" s="9"/>
      <c r="VBW57" s="9"/>
      <c r="VBX57" s="9"/>
      <c r="VBY57" s="9"/>
      <c r="VBZ57" s="9"/>
      <c r="VCA57" s="9"/>
      <c r="VCB57" s="9"/>
      <c r="VCC57" s="9"/>
      <c r="VCD57" s="9"/>
      <c r="VCE57" s="9"/>
      <c r="VCF57" s="9"/>
      <c r="VCG57" s="9"/>
      <c r="VCH57" s="9"/>
      <c r="VCI57" s="9"/>
      <c r="VCJ57" s="9"/>
      <c r="VCK57" s="9"/>
      <c r="VCL57" s="9"/>
      <c r="VCM57" s="9"/>
      <c r="VCN57" s="9"/>
      <c r="VCO57" s="9"/>
      <c r="VCP57" s="9"/>
      <c r="VCQ57" s="9"/>
      <c r="VCR57" s="9"/>
      <c r="VCS57" s="9"/>
      <c r="VCT57" s="9"/>
      <c r="VCU57" s="9"/>
      <c r="VCV57" s="9"/>
      <c r="VCW57" s="9"/>
      <c r="VCX57" s="9"/>
      <c r="VCY57" s="9"/>
      <c r="VCZ57" s="9"/>
      <c r="VDA57" s="9"/>
      <c r="VDB57" s="9"/>
      <c r="VDC57" s="9"/>
      <c r="VDD57" s="9"/>
      <c r="VDE57" s="9"/>
      <c r="VDF57" s="9"/>
      <c r="VDG57" s="9"/>
      <c r="VDH57" s="9"/>
      <c r="VDI57" s="9"/>
      <c r="VDJ57" s="9"/>
      <c r="VDK57" s="9"/>
      <c r="VDL57" s="9"/>
      <c r="VDM57" s="9"/>
      <c r="VDN57" s="9"/>
      <c r="VDO57" s="9"/>
      <c r="VDP57" s="9"/>
      <c r="VDQ57" s="9"/>
      <c r="VDR57" s="9"/>
      <c r="VDS57" s="9"/>
      <c r="VDT57" s="9"/>
      <c r="VDU57" s="9"/>
      <c r="VDV57" s="9"/>
      <c r="VDW57" s="9"/>
      <c r="VDX57" s="9"/>
      <c r="VDY57" s="9"/>
      <c r="VDZ57" s="9"/>
      <c r="VEA57" s="9"/>
      <c r="VEB57" s="9"/>
      <c r="VEC57" s="9"/>
      <c r="VED57" s="9"/>
      <c r="VEE57" s="9"/>
      <c r="VEF57" s="9"/>
      <c r="VEG57" s="9"/>
      <c r="VEH57" s="9"/>
      <c r="VEI57" s="9"/>
      <c r="VEJ57" s="9"/>
      <c r="VEK57" s="9"/>
      <c r="VEL57" s="9"/>
      <c r="VEM57" s="9"/>
      <c r="VEN57" s="9"/>
      <c r="VEO57" s="9"/>
      <c r="VEP57" s="9"/>
      <c r="VEQ57" s="9"/>
      <c r="VER57" s="9"/>
      <c r="VES57" s="9"/>
      <c r="VET57" s="9"/>
      <c r="VEU57" s="9"/>
      <c r="VEV57" s="9"/>
      <c r="VEW57" s="9"/>
      <c r="VEX57" s="9"/>
      <c r="VEY57" s="9"/>
      <c r="VEZ57" s="9"/>
      <c r="VFA57" s="9"/>
      <c r="VFB57" s="9"/>
      <c r="VFC57" s="9"/>
      <c r="VFD57" s="9"/>
      <c r="VFE57" s="9"/>
      <c r="VFF57" s="9"/>
      <c r="VFG57" s="9"/>
      <c r="VFH57" s="9"/>
      <c r="VFI57" s="9"/>
      <c r="VFJ57" s="9"/>
      <c r="VFK57" s="9"/>
      <c r="VFL57" s="9"/>
      <c r="VFM57" s="9"/>
      <c r="VFN57" s="9"/>
      <c r="VFO57" s="9"/>
      <c r="VFP57" s="9"/>
      <c r="VFQ57" s="9"/>
      <c r="VFR57" s="9"/>
      <c r="VFS57" s="9"/>
      <c r="VFT57" s="9"/>
      <c r="VFU57" s="9"/>
      <c r="VFV57" s="9"/>
      <c r="VFW57" s="9"/>
      <c r="VFX57" s="9"/>
      <c r="VFY57" s="9"/>
      <c r="VFZ57" s="9"/>
      <c r="VGA57" s="9"/>
      <c r="VGB57" s="9"/>
      <c r="VGC57" s="9"/>
      <c r="VGD57" s="9"/>
      <c r="VGE57" s="9"/>
      <c r="VGF57" s="9"/>
      <c r="VGG57" s="9"/>
      <c r="VGH57" s="9"/>
      <c r="VGI57" s="9"/>
      <c r="VGJ57" s="9"/>
      <c r="VGK57" s="9"/>
      <c r="VGL57" s="9"/>
      <c r="VGM57" s="9"/>
      <c r="VGN57" s="9"/>
      <c r="VGO57" s="9"/>
      <c r="VGP57" s="9"/>
      <c r="VGQ57" s="9"/>
      <c r="VGR57" s="9"/>
      <c r="VGS57" s="9"/>
      <c r="VGT57" s="9"/>
      <c r="VGU57" s="9"/>
      <c r="VGV57" s="9"/>
      <c r="VGW57" s="9"/>
      <c r="VGX57" s="9"/>
      <c r="VGY57" s="9"/>
      <c r="VGZ57" s="9"/>
      <c r="VHA57" s="9"/>
      <c r="VHB57" s="9"/>
      <c r="VHC57" s="9"/>
      <c r="VHD57" s="9"/>
      <c r="VHE57" s="9"/>
      <c r="VHF57" s="9"/>
      <c r="VHG57" s="9"/>
      <c r="VHH57" s="9"/>
      <c r="VHI57" s="9"/>
      <c r="VHJ57" s="9"/>
      <c r="VHK57" s="9"/>
      <c r="VHL57" s="9"/>
      <c r="VHM57" s="9"/>
      <c r="VHN57" s="9"/>
      <c r="VHO57" s="9"/>
      <c r="VHP57" s="9"/>
      <c r="VHQ57" s="9"/>
      <c r="VHR57" s="9"/>
      <c r="VHS57" s="9"/>
      <c r="VHT57" s="9"/>
      <c r="VHU57" s="9"/>
      <c r="VHV57" s="9"/>
      <c r="VHW57" s="9"/>
      <c r="VHX57" s="9"/>
      <c r="VHY57" s="9"/>
      <c r="VHZ57" s="9"/>
      <c r="VIA57" s="9"/>
      <c r="VIB57" s="9"/>
      <c r="VIC57" s="9"/>
      <c r="VID57" s="9"/>
      <c r="VIE57" s="9"/>
      <c r="VIF57" s="9"/>
      <c r="VIG57" s="9"/>
      <c r="VIH57" s="9"/>
      <c r="VII57" s="9"/>
      <c r="VIJ57" s="9"/>
      <c r="VIK57" s="9"/>
      <c r="VIL57" s="9"/>
      <c r="VIM57" s="9"/>
      <c r="VIN57" s="9"/>
      <c r="VIO57" s="9"/>
      <c r="VIP57" s="9"/>
      <c r="VIQ57" s="9"/>
      <c r="VIR57" s="9"/>
      <c r="VIS57" s="9"/>
      <c r="VIT57" s="9"/>
      <c r="VIU57" s="9"/>
      <c r="VIV57" s="9"/>
      <c r="VIW57" s="9"/>
      <c r="VIX57" s="9"/>
      <c r="VIY57" s="9"/>
      <c r="VIZ57" s="9"/>
      <c r="VJA57" s="9"/>
      <c r="VJB57" s="9"/>
      <c r="VJC57" s="9"/>
      <c r="VJD57" s="9"/>
      <c r="VJE57" s="9"/>
      <c r="VJF57" s="9"/>
      <c r="VJG57" s="9"/>
      <c r="VJH57" s="9"/>
      <c r="VJI57" s="9"/>
      <c r="VJJ57" s="9"/>
      <c r="VJK57" s="9"/>
      <c r="VJL57" s="9"/>
      <c r="VJM57" s="9"/>
      <c r="VJN57" s="9"/>
      <c r="VJO57" s="9"/>
      <c r="VJP57" s="9"/>
      <c r="VJQ57" s="9"/>
      <c r="VJR57" s="9"/>
      <c r="VJS57" s="9"/>
      <c r="VJT57" s="9"/>
      <c r="VJU57" s="9"/>
      <c r="VJV57" s="9"/>
      <c r="VJW57" s="9"/>
      <c r="VJX57" s="9"/>
      <c r="VJY57" s="9"/>
      <c r="VJZ57" s="9"/>
      <c r="VKA57" s="9"/>
      <c r="VKB57" s="9"/>
      <c r="VKC57" s="9"/>
      <c r="VKD57" s="9"/>
      <c r="VKE57" s="9"/>
      <c r="VKF57" s="9"/>
      <c r="VKG57" s="9"/>
      <c r="VKH57" s="9"/>
      <c r="VKI57" s="9"/>
      <c r="VKJ57" s="9"/>
      <c r="VKK57" s="9"/>
      <c r="VKL57" s="9"/>
      <c r="VKM57" s="9"/>
      <c r="VKN57" s="9"/>
      <c r="VKO57" s="9"/>
      <c r="VKP57" s="9"/>
      <c r="VKQ57" s="9"/>
      <c r="VKR57" s="9"/>
      <c r="VKS57" s="9"/>
      <c r="VKT57" s="9"/>
      <c r="VKU57" s="9"/>
      <c r="VKV57" s="9"/>
      <c r="VKW57" s="9"/>
      <c r="VKX57" s="9"/>
      <c r="VKY57" s="9"/>
      <c r="VKZ57" s="9"/>
      <c r="VLA57" s="9"/>
      <c r="VLB57" s="9"/>
      <c r="VLC57" s="9"/>
      <c r="VLD57" s="9"/>
      <c r="VLE57" s="9"/>
      <c r="VLF57" s="9"/>
      <c r="VLG57" s="9"/>
      <c r="VLH57" s="9"/>
      <c r="VLI57" s="9"/>
      <c r="VLJ57" s="9"/>
      <c r="VLK57" s="9"/>
      <c r="VLL57" s="9"/>
      <c r="VLM57" s="9"/>
      <c r="VLN57" s="9"/>
      <c r="VLO57" s="9"/>
      <c r="VLP57" s="9"/>
      <c r="VLQ57" s="9"/>
      <c r="VLR57" s="9"/>
      <c r="VLS57" s="9"/>
      <c r="VLT57" s="9"/>
      <c r="VLU57" s="9"/>
      <c r="VLV57" s="9"/>
      <c r="VLW57" s="9"/>
      <c r="VLX57" s="9"/>
      <c r="VLY57" s="9"/>
      <c r="VLZ57" s="9"/>
      <c r="VMA57" s="9"/>
      <c r="VMB57" s="9"/>
      <c r="VMC57" s="9"/>
      <c r="VMD57" s="9"/>
      <c r="VME57" s="9"/>
      <c r="VMF57" s="9"/>
      <c r="VMG57" s="9"/>
      <c r="VMH57" s="9"/>
      <c r="VMI57" s="9"/>
      <c r="VMJ57" s="9"/>
      <c r="VMK57" s="9"/>
      <c r="VML57" s="9"/>
      <c r="VMM57" s="9"/>
      <c r="VMN57" s="9"/>
      <c r="VMO57" s="9"/>
      <c r="VMP57" s="9"/>
      <c r="VMQ57" s="9"/>
      <c r="VMR57" s="9"/>
      <c r="VMS57" s="9"/>
      <c r="VMT57" s="9"/>
      <c r="VMU57" s="9"/>
      <c r="VMV57" s="9"/>
      <c r="VMW57" s="9"/>
      <c r="VMX57" s="9"/>
      <c r="VMY57" s="9"/>
      <c r="VMZ57" s="9"/>
      <c r="VNA57" s="9"/>
      <c r="VNB57" s="9"/>
      <c r="VNC57" s="9"/>
      <c r="VND57" s="9"/>
      <c r="VNE57" s="9"/>
      <c r="VNF57" s="9"/>
      <c r="VNG57" s="9"/>
      <c r="VNH57" s="9"/>
      <c r="VNI57" s="9"/>
      <c r="VNJ57" s="9"/>
      <c r="VNK57" s="9"/>
      <c r="VNL57" s="9"/>
      <c r="VNM57" s="9"/>
      <c r="VNN57" s="9"/>
      <c r="VNO57" s="9"/>
      <c r="VNP57" s="9"/>
      <c r="VNQ57" s="9"/>
      <c r="VNR57" s="9"/>
      <c r="VNS57" s="9"/>
      <c r="VNT57" s="9"/>
      <c r="VNU57" s="9"/>
      <c r="VNV57" s="9"/>
      <c r="VNW57" s="9"/>
      <c r="VNX57" s="9"/>
      <c r="VNY57" s="9"/>
      <c r="VNZ57" s="9"/>
      <c r="VOA57" s="9"/>
      <c r="VOB57" s="9"/>
      <c r="VOC57" s="9"/>
      <c r="VOD57" s="9"/>
      <c r="VOE57" s="9"/>
      <c r="VOF57" s="9"/>
      <c r="VOG57" s="9"/>
      <c r="VOH57" s="9"/>
      <c r="VOI57" s="9"/>
      <c r="VOJ57" s="9"/>
      <c r="VOK57" s="9"/>
      <c r="VOL57" s="9"/>
      <c r="VOM57" s="9"/>
      <c r="VON57" s="9"/>
      <c r="VOO57" s="9"/>
      <c r="VOP57" s="9"/>
      <c r="VOQ57" s="9"/>
      <c r="VOR57" s="9"/>
      <c r="VOS57" s="9"/>
      <c r="VOT57" s="9"/>
      <c r="VOU57" s="9"/>
      <c r="VOV57" s="9"/>
      <c r="VOW57" s="9"/>
      <c r="VOX57" s="9"/>
      <c r="VOY57" s="9"/>
      <c r="VOZ57" s="9"/>
      <c r="VPA57" s="9"/>
      <c r="VPB57" s="9"/>
      <c r="VPC57" s="9"/>
      <c r="VPD57" s="9"/>
      <c r="VPE57" s="9"/>
      <c r="VPF57" s="9"/>
      <c r="VPG57" s="9"/>
      <c r="VPH57" s="9"/>
      <c r="VPI57" s="9"/>
      <c r="VPJ57" s="9"/>
      <c r="VPK57" s="9"/>
      <c r="VPL57" s="9"/>
      <c r="VPM57" s="9"/>
      <c r="VPN57" s="9"/>
      <c r="VPO57" s="9"/>
      <c r="VPP57" s="9"/>
      <c r="VPQ57" s="9"/>
      <c r="VPR57" s="9"/>
      <c r="VPS57" s="9"/>
      <c r="VPT57" s="9"/>
      <c r="VPU57" s="9"/>
      <c r="VPV57" s="9"/>
      <c r="VPW57" s="9"/>
      <c r="VPX57" s="9"/>
      <c r="VPY57" s="9"/>
      <c r="VPZ57" s="9"/>
      <c r="VQA57" s="9"/>
      <c r="VQB57" s="9"/>
      <c r="VQC57" s="9"/>
      <c r="VQD57" s="9"/>
      <c r="VQE57" s="9"/>
      <c r="VQF57" s="9"/>
      <c r="VQG57" s="9"/>
      <c r="VQH57" s="9"/>
      <c r="VQI57" s="9"/>
      <c r="VQJ57" s="9"/>
      <c r="VQK57" s="9"/>
      <c r="VQL57" s="9"/>
      <c r="VQM57" s="9"/>
      <c r="VQN57" s="9"/>
      <c r="VQO57" s="9"/>
      <c r="VQP57" s="9"/>
      <c r="VQQ57" s="9"/>
      <c r="VQR57" s="9"/>
      <c r="VQS57" s="9"/>
      <c r="VQT57" s="9"/>
      <c r="VQU57" s="9"/>
      <c r="VQV57" s="9"/>
      <c r="VQW57" s="9"/>
      <c r="VQX57" s="9"/>
      <c r="VQY57" s="9"/>
      <c r="VQZ57" s="9"/>
      <c r="VRA57" s="9"/>
      <c r="VRB57" s="9"/>
      <c r="VRC57" s="9"/>
      <c r="VRD57" s="9"/>
      <c r="VRE57" s="9"/>
      <c r="VRF57" s="9"/>
      <c r="VRG57" s="9"/>
      <c r="VRH57" s="9"/>
      <c r="VRI57" s="9"/>
      <c r="VRJ57" s="9"/>
      <c r="VRK57" s="9"/>
      <c r="VRL57" s="9"/>
      <c r="VRM57" s="9"/>
      <c r="VRN57" s="9"/>
      <c r="VRO57" s="9"/>
      <c r="VRP57" s="9"/>
      <c r="VRQ57" s="9"/>
      <c r="VRR57" s="9"/>
      <c r="VRS57" s="9"/>
      <c r="VRT57" s="9"/>
      <c r="VRU57" s="9"/>
      <c r="VRV57" s="9"/>
      <c r="VRW57" s="9"/>
      <c r="VRX57" s="9"/>
      <c r="VRY57" s="9"/>
      <c r="VRZ57" s="9"/>
      <c r="VSA57" s="9"/>
      <c r="VSB57" s="9"/>
      <c r="VSC57" s="9"/>
      <c r="VSD57" s="9"/>
      <c r="VSE57" s="9"/>
      <c r="VSF57" s="9"/>
      <c r="VSG57" s="9"/>
      <c r="VSH57" s="9"/>
      <c r="VSI57" s="9"/>
      <c r="VSJ57" s="9"/>
      <c r="VSK57" s="9"/>
      <c r="VSL57" s="9"/>
      <c r="VSM57" s="9"/>
      <c r="VSN57" s="9"/>
      <c r="VSO57" s="9"/>
      <c r="VSP57" s="9"/>
      <c r="VSQ57" s="9"/>
      <c r="VSR57" s="9"/>
      <c r="VSS57" s="9"/>
      <c r="VST57" s="9"/>
      <c r="VSU57" s="9"/>
      <c r="VSV57" s="9"/>
      <c r="VSW57" s="9"/>
      <c r="VSX57" s="9"/>
      <c r="VSY57" s="9"/>
      <c r="VSZ57" s="9"/>
      <c r="VTA57" s="9"/>
      <c r="VTB57" s="9"/>
      <c r="VTC57" s="9"/>
      <c r="VTD57" s="9"/>
      <c r="VTE57" s="9"/>
      <c r="VTF57" s="9"/>
      <c r="VTG57" s="9"/>
      <c r="VTH57" s="9"/>
      <c r="VTI57" s="9"/>
      <c r="VTJ57" s="9"/>
      <c r="VTK57" s="9"/>
      <c r="VTL57" s="9"/>
      <c r="VTM57" s="9"/>
      <c r="VTN57" s="9"/>
      <c r="VTO57" s="9"/>
      <c r="VTP57" s="9"/>
      <c r="VTQ57" s="9"/>
      <c r="VTR57" s="9"/>
      <c r="VTS57" s="9"/>
      <c r="VTT57" s="9"/>
      <c r="VTU57" s="9"/>
      <c r="VTV57" s="9"/>
      <c r="VTW57" s="9"/>
      <c r="VTX57" s="9"/>
      <c r="VTY57" s="9"/>
      <c r="VTZ57" s="9"/>
      <c r="VUA57" s="9"/>
      <c r="VUB57" s="9"/>
      <c r="VUC57" s="9"/>
      <c r="VUD57" s="9"/>
      <c r="VUE57" s="9"/>
      <c r="VUF57" s="9"/>
      <c r="VUG57" s="9"/>
      <c r="VUH57" s="9"/>
      <c r="VUI57" s="9"/>
      <c r="VUJ57" s="9"/>
      <c r="VUK57" s="9"/>
      <c r="VUL57" s="9"/>
      <c r="VUM57" s="9"/>
      <c r="VUN57" s="9"/>
      <c r="VUO57" s="9"/>
      <c r="VUP57" s="9"/>
      <c r="VUQ57" s="9"/>
      <c r="VUR57" s="9"/>
      <c r="VUS57" s="9"/>
      <c r="VUT57" s="9"/>
      <c r="VUU57" s="9"/>
      <c r="VUV57" s="9"/>
      <c r="VUW57" s="9"/>
      <c r="VUX57" s="9"/>
      <c r="VUY57" s="9"/>
      <c r="VUZ57" s="9"/>
      <c r="VVA57" s="9"/>
      <c r="VVB57" s="9"/>
      <c r="VVC57" s="9"/>
      <c r="VVD57" s="9"/>
      <c r="VVE57" s="9"/>
      <c r="VVF57" s="9"/>
      <c r="VVG57" s="9"/>
      <c r="VVH57" s="9"/>
      <c r="VVI57" s="9"/>
      <c r="VVJ57" s="9"/>
      <c r="VVK57" s="9"/>
      <c r="VVL57" s="9"/>
      <c r="VVM57" s="9"/>
      <c r="VVN57" s="9"/>
      <c r="VVO57" s="9"/>
      <c r="VVP57" s="9"/>
      <c r="VVQ57" s="9"/>
      <c r="VVR57" s="9"/>
      <c r="VVS57" s="9"/>
      <c r="VVT57" s="9"/>
      <c r="VVU57" s="9"/>
      <c r="VVV57" s="9"/>
      <c r="VVW57" s="9"/>
      <c r="VVX57" s="9"/>
      <c r="VVY57" s="9"/>
      <c r="VVZ57" s="9"/>
      <c r="VWA57" s="9"/>
      <c r="VWB57" s="9"/>
      <c r="VWC57" s="9"/>
      <c r="VWD57" s="9"/>
      <c r="VWE57" s="9"/>
      <c r="VWF57" s="9"/>
      <c r="VWG57" s="9"/>
      <c r="VWH57" s="9"/>
      <c r="VWI57" s="9"/>
      <c r="VWJ57" s="9"/>
      <c r="VWK57" s="9"/>
      <c r="VWL57" s="9"/>
      <c r="VWM57" s="9"/>
      <c r="VWN57" s="9"/>
      <c r="VWO57" s="9"/>
      <c r="VWP57" s="9"/>
      <c r="VWQ57" s="9"/>
      <c r="VWR57" s="9"/>
      <c r="VWS57" s="9"/>
      <c r="VWT57" s="9"/>
      <c r="VWU57" s="9"/>
      <c r="VWV57" s="9"/>
      <c r="VWW57" s="9"/>
      <c r="VWX57" s="9"/>
      <c r="VWY57" s="9"/>
      <c r="VWZ57" s="9"/>
      <c r="VXA57" s="9"/>
      <c r="VXB57" s="9"/>
      <c r="VXC57" s="9"/>
      <c r="VXD57" s="9"/>
      <c r="VXE57" s="9"/>
      <c r="VXF57" s="9"/>
      <c r="VXG57" s="9"/>
      <c r="VXH57" s="9"/>
      <c r="VXI57" s="9"/>
      <c r="VXJ57" s="9"/>
      <c r="VXK57" s="9"/>
      <c r="VXL57" s="9"/>
      <c r="VXM57" s="9"/>
      <c r="VXN57" s="9"/>
      <c r="VXO57" s="9"/>
      <c r="VXP57" s="9"/>
      <c r="VXQ57" s="9"/>
      <c r="VXR57" s="9"/>
      <c r="VXS57" s="9"/>
      <c r="VXT57" s="9"/>
      <c r="VXU57" s="9"/>
      <c r="VXV57" s="9"/>
      <c r="VXW57" s="9"/>
      <c r="VXX57" s="9"/>
      <c r="VXY57" s="9"/>
      <c r="VXZ57" s="9"/>
      <c r="VYA57" s="9"/>
      <c r="VYB57" s="9"/>
      <c r="VYC57" s="9"/>
      <c r="VYD57" s="9"/>
      <c r="VYE57" s="9"/>
      <c r="VYF57" s="9"/>
      <c r="VYG57" s="9"/>
      <c r="VYH57" s="9"/>
      <c r="VYI57" s="9"/>
      <c r="VYJ57" s="9"/>
      <c r="VYK57" s="9"/>
      <c r="VYL57" s="9"/>
      <c r="VYM57" s="9"/>
      <c r="VYN57" s="9"/>
      <c r="VYO57" s="9"/>
      <c r="VYP57" s="9"/>
      <c r="VYQ57" s="9"/>
      <c r="VYR57" s="9"/>
      <c r="VYS57" s="9"/>
      <c r="VYT57" s="9"/>
      <c r="VYU57" s="9"/>
      <c r="VYV57" s="9"/>
      <c r="VYW57" s="9"/>
      <c r="VYX57" s="9"/>
      <c r="VYY57" s="9"/>
      <c r="VYZ57" s="9"/>
      <c r="VZA57" s="9"/>
      <c r="VZB57" s="9"/>
      <c r="VZC57" s="9"/>
      <c r="VZD57" s="9"/>
      <c r="VZE57" s="9"/>
      <c r="VZF57" s="9"/>
      <c r="VZG57" s="9"/>
      <c r="VZH57" s="9"/>
      <c r="VZI57" s="9"/>
      <c r="VZJ57" s="9"/>
      <c r="VZK57" s="9"/>
      <c r="VZL57" s="9"/>
      <c r="VZM57" s="9"/>
      <c r="VZN57" s="9"/>
      <c r="VZO57" s="9"/>
      <c r="VZP57" s="9"/>
      <c r="VZQ57" s="9"/>
      <c r="VZR57" s="9"/>
      <c r="VZS57" s="9"/>
      <c r="VZT57" s="9"/>
      <c r="VZU57" s="9"/>
      <c r="VZV57" s="9"/>
      <c r="VZW57" s="9"/>
      <c r="VZX57" s="9"/>
      <c r="VZY57" s="9"/>
      <c r="VZZ57" s="9"/>
      <c r="WAA57" s="9"/>
      <c r="WAB57" s="9"/>
      <c r="WAC57" s="9"/>
      <c r="WAD57" s="9"/>
      <c r="WAE57" s="9"/>
      <c r="WAF57" s="9"/>
      <c r="WAG57" s="9"/>
      <c r="WAH57" s="9"/>
      <c r="WAI57" s="9"/>
      <c r="WAJ57" s="9"/>
      <c r="WAK57" s="9"/>
      <c r="WAL57" s="9"/>
      <c r="WAM57" s="9"/>
      <c r="WAN57" s="9"/>
      <c r="WAO57" s="9"/>
      <c r="WAP57" s="9"/>
      <c r="WAQ57" s="9"/>
      <c r="WAR57" s="9"/>
      <c r="WAS57" s="9"/>
      <c r="WAT57" s="9"/>
      <c r="WAU57" s="9"/>
      <c r="WAV57" s="9"/>
      <c r="WAW57" s="9"/>
      <c r="WAX57" s="9"/>
      <c r="WAY57" s="9"/>
      <c r="WAZ57" s="9"/>
      <c r="WBA57" s="9"/>
      <c r="WBB57" s="9"/>
      <c r="WBC57" s="9"/>
      <c r="WBD57" s="9"/>
      <c r="WBE57" s="9"/>
      <c r="WBF57" s="9"/>
      <c r="WBG57" s="9"/>
      <c r="WBH57" s="9"/>
      <c r="WBI57" s="9"/>
      <c r="WBJ57" s="9"/>
      <c r="WBK57" s="9"/>
      <c r="WBL57" s="9"/>
      <c r="WBM57" s="9"/>
      <c r="WBN57" s="9"/>
      <c r="WBO57" s="9"/>
      <c r="WBP57" s="9"/>
      <c r="WBQ57" s="9"/>
      <c r="WBR57" s="9"/>
      <c r="WBS57" s="9"/>
      <c r="WBT57" s="9"/>
      <c r="WBU57" s="9"/>
      <c r="WBV57" s="9"/>
      <c r="WBW57" s="9"/>
      <c r="WBX57" s="9"/>
      <c r="WBY57" s="9"/>
      <c r="WBZ57" s="9"/>
      <c r="WCA57" s="9"/>
      <c r="WCB57" s="9"/>
      <c r="WCC57" s="9"/>
      <c r="WCD57" s="9"/>
      <c r="WCE57" s="9"/>
      <c r="WCF57" s="9"/>
      <c r="WCG57" s="9"/>
      <c r="WCH57" s="9"/>
      <c r="WCI57" s="9"/>
      <c r="WCJ57" s="9"/>
      <c r="WCK57" s="9"/>
      <c r="WCL57" s="9"/>
      <c r="WCM57" s="9"/>
      <c r="WCN57" s="9"/>
      <c r="WCO57" s="9"/>
      <c r="WCP57" s="9"/>
      <c r="WCQ57" s="9"/>
      <c r="WCR57" s="9"/>
      <c r="WCS57" s="9"/>
      <c r="WCT57" s="9"/>
      <c r="WCU57" s="9"/>
      <c r="WCV57" s="9"/>
      <c r="WCW57" s="9"/>
      <c r="WCX57" s="9"/>
      <c r="WCY57" s="9"/>
      <c r="WCZ57" s="9"/>
      <c r="WDA57" s="9"/>
      <c r="WDB57" s="9"/>
      <c r="WDC57" s="9"/>
      <c r="WDD57" s="9"/>
      <c r="WDE57" s="9"/>
      <c r="WDF57" s="9"/>
      <c r="WDG57" s="9"/>
      <c r="WDH57" s="9"/>
      <c r="WDI57" s="9"/>
      <c r="WDJ57" s="9"/>
      <c r="WDK57" s="9"/>
      <c r="WDL57" s="9"/>
      <c r="WDM57" s="9"/>
      <c r="WDN57" s="9"/>
      <c r="WDO57" s="9"/>
      <c r="WDP57" s="9"/>
      <c r="WDQ57" s="9"/>
      <c r="WDR57" s="9"/>
      <c r="WDS57" s="9"/>
      <c r="WDT57" s="9"/>
      <c r="WDU57" s="9"/>
      <c r="WDV57" s="9"/>
      <c r="WDW57" s="9"/>
      <c r="WDX57" s="9"/>
      <c r="WDY57" s="9"/>
      <c r="WDZ57" s="9"/>
      <c r="WEA57" s="9"/>
      <c r="WEB57" s="9"/>
      <c r="WEC57" s="9"/>
      <c r="WED57" s="9"/>
      <c r="WEE57" s="9"/>
      <c r="WEF57" s="9"/>
      <c r="WEG57" s="9"/>
      <c r="WEH57" s="9"/>
      <c r="WEI57" s="9"/>
      <c r="WEJ57" s="9"/>
      <c r="WEK57" s="9"/>
      <c r="WEL57" s="9"/>
      <c r="WEM57" s="9"/>
      <c r="WEN57" s="9"/>
      <c r="WEO57" s="9"/>
      <c r="WEP57" s="9"/>
      <c r="WEQ57" s="9"/>
      <c r="WER57" s="9"/>
      <c r="WES57" s="9"/>
      <c r="WET57" s="9"/>
      <c r="WEU57" s="9"/>
      <c r="WEV57" s="9"/>
      <c r="WEW57" s="9"/>
      <c r="WEX57" s="9"/>
      <c r="WEY57" s="9"/>
      <c r="WEZ57" s="9"/>
      <c r="WFA57" s="9"/>
      <c r="WFB57" s="9"/>
      <c r="WFC57" s="9"/>
      <c r="WFD57" s="9"/>
      <c r="WFE57" s="9"/>
      <c r="WFF57" s="9"/>
      <c r="WFG57" s="9"/>
      <c r="WFH57" s="9"/>
      <c r="WFI57" s="9"/>
      <c r="WFJ57" s="9"/>
      <c r="WFK57" s="9"/>
      <c r="WFL57" s="9"/>
      <c r="WFM57" s="9"/>
      <c r="WFN57" s="9"/>
      <c r="WFO57" s="9"/>
      <c r="WFP57" s="9"/>
      <c r="WFQ57" s="9"/>
      <c r="WFR57" s="9"/>
      <c r="WFS57" s="9"/>
      <c r="WFT57" s="9"/>
      <c r="WFU57" s="9"/>
      <c r="WFV57" s="9"/>
      <c r="WFW57" s="9"/>
      <c r="WFX57" s="9"/>
      <c r="WFY57" s="9"/>
      <c r="WFZ57" s="9"/>
      <c r="WGA57" s="9"/>
      <c r="WGB57" s="9"/>
      <c r="WGC57" s="9"/>
      <c r="WGD57" s="9"/>
      <c r="WGE57" s="9"/>
      <c r="WGF57" s="9"/>
      <c r="WGG57" s="9"/>
      <c r="WGH57" s="9"/>
      <c r="WGI57" s="9"/>
      <c r="WGJ57" s="9"/>
      <c r="WGK57" s="9"/>
      <c r="WGL57" s="9"/>
      <c r="WGM57" s="9"/>
      <c r="WGN57" s="9"/>
      <c r="WGO57" s="9"/>
      <c r="WGP57" s="9"/>
      <c r="WGQ57" s="9"/>
      <c r="WGR57" s="9"/>
      <c r="WGS57" s="9"/>
      <c r="WGT57" s="9"/>
      <c r="WGU57" s="9"/>
      <c r="WGV57" s="9"/>
      <c r="WGW57" s="9"/>
      <c r="WGX57" s="9"/>
      <c r="WGY57" s="9"/>
      <c r="WGZ57" s="9"/>
      <c r="WHA57" s="9"/>
      <c r="WHB57" s="9"/>
      <c r="WHC57" s="9"/>
      <c r="WHD57" s="9"/>
      <c r="WHE57" s="9"/>
      <c r="WHF57" s="9"/>
      <c r="WHG57" s="9"/>
      <c r="WHH57" s="9"/>
      <c r="WHI57" s="9"/>
      <c r="WHJ57" s="9"/>
      <c r="WHK57" s="9"/>
      <c r="WHL57" s="9"/>
      <c r="WHM57" s="9"/>
      <c r="WHN57" s="9"/>
      <c r="WHO57" s="9"/>
      <c r="WHP57" s="9"/>
      <c r="WHQ57" s="9"/>
      <c r="WHR57" s="9"/>
      <c r="WHS57" s="9"/>
      <c r="WHT57" s="9"/>
      <c r="WHU57" s="9"/>
      <c r="WHV57" s="9"/>
      <c r="WHW57" s="9"/>
      <c r="WHX57" s="9"/>
      <c r="WHY57" s="9"/>
      <c r="WHZ57" s="9"/>
      <c r="WIA57" s="9"/>
      <c r="WIB57" s="9"/>
      <c r="WIC57" s="9"/>
      <c r="WID57" s="9"/>
      <c r="WIE57" s="9"/>
      <c r="WIF57" s="9"/>
      <c r="WIG57" s="9"/>
      <c r="WIH57" s="9"/>
      <c r="WII57" s="9"/>
      <c r="WIJ57" s="9"/>
      <c r="WIK57" s="9"/>
      <c r="WIL57" s="9"/>
      <c r="WIM57" s="9"/>
      <c r="WIN57" s="9"/>
      <c r="WIO57" s="9"/>
      <c r="WIP57" s="9"/>
      <c r="WIQ57" s="9"/>
      <c r="WIR57" s="9"/>
      <c r="WIS57" s="9"/>
      <c r="WIT57" s="9"/>
      <c r="WIU57" s="9"/>
      <c r="WIV57" s="9"/>
      <c r="WIW57" s="9"/>
      <c r="WIX57" s="9"/>
      <c r="WIY57" s="9"/>
      <c r="WIZ57" s="9"/>
      <c r="WJA57" s="9"/>
      <c r="WJB57" s="9"/>
      <c r="WJC57" s="9"/>
      <c r="WJD57" s="9"/>
      <c r="WJE57" s="9"/>
      <c r="WJF57" s="9"/>
      <c r="WJG57" s="9"/>
      <c r="WJH57" s="9"/>
      <c r="WJI57" s="9"/>
      <c r="WJJ57" s="9"/>
      <c r="WJK57" s="9"/>
      <c r="WJL57" s="9"/>
      <c r="WJM57" s="9"/>
      <c r="WJN57" s="9"/>
      <c r="WJO57" s="9"/>
      <c r="WJP57" s="9"/>
      <c r="WJQ57" s="9"/>
      <c r="WJR57" s="9"/>
      <c r="WJS57" s="9"/>
      <c r="WJT57" s="9"/>
      <c r="WJU57" s="9"/>
      <c r="WJV57" s="9"/>
      <c r="WJW57" s="9"/>
      <c r="WJX57" s="9"/>
      <c r="WJY57" s="9"/>
      <c r="WJZ57" s="9"/>
      <c r="WKA57" s="9"/>
      <c r="WKB57" s="9"/>
      <c r="WKC57" s="9"/>
      <c r="WKD57" s="9"/>
      <c r="WKE57" s="9"/>
      <c r="WKF57" s="9"/>
      <c r="WKG57" s="9"/>
      <c r="WKH57" s="9"/>
      <c r="WKI57" s="9"/>
      <c r="WKJ57" s="9"/>
      <c r="WKK57" s="9"/>
      <c r="WKL57" s="9"/>
      <c r="WKM57" s="9"/>
      <c r="WKN57" s="9"/>
      <c r="WKO57" s="9"/>
      <c r="WKP57" s="9"/>
      <c r="WKQ57" s="9"/>
      <c r="WKR57" s="9"/>
      <c r="WKS57" s="9"/>
      <c r="WKT57" s="9"/>
      <c r="WKU57" s="9"/>
      <c r="WKV57" s="9"/>
      <c r="WKW57" s="9"/>
      <c r="WKX57" s="9"/>
      <c r="WKY57" s="9"/>
      <c r="WKZ57" s="9"/>
      <c r="WLA57" s="9"/>
      <c r="WLB57" s="9"/>
      <c r="WLC57" s="9"/>
      <c r="WLD57" s="9"/>
      <c r="WLE57" s="9"/>
      <c r="WLF57" s="9"/>
      <c r="WLG57" s="9"/>
      <c r="WLH57" s="9"/>
      <c r="WLI57" s="9"/>
      <c r="WLJ57" s="9"/>
      <c r="WLK57" s="9"/>
      <c r="WLL57" s="9"/>
      <c r="WLM57" s="9"/>
      <c r="WLN57" s="9"/>
      <c r="WLO57" s="9"/>
      <c r="WLP57" s="9"/>
      <c r="WLQ57" s="9"/>
      <c r="WLR57" s="9"/>
      <c r="WLS57" s="9"/>
      <c r="WLT57" s="9"/>
      <c r="WLU57" s="9"/>
      <c r="WLV57" s="9"/>
      <c r="WLW57" s="9"/>
      <c r="WLX57" s="9"/>
      <c r="WLY57" s="9"/>
      <c r="WLZ57" s="9"/>
      <c r="WMA57" s="9"/>
      <c r="WMB57" s="9"/>
      <c r="WMC57" s="9"/>
      <c r="WMD57" s="9"/>
      <c r="WME57" s="9"/>
      <c r="WMF57" s="9"/>
      <c r="WMG57" s="9"/>
      <c r="WMH57" s="9"/>
      <c r="WMI57" s="9"/>
      <c r="WMJ57" s="9"/>
      <c r="WMK57" s="9"/>
      <c r="WML57" s="9"/>
      <c r="WMM57" s="9"/>
      <c r="WMN57" s="9"/>
      <c r="WMO57" s="9"/>
      <c r="WMP57" s="9"/>
      <c r="WMQ57" s="9"/>
      <c r="WMR57" s="9"/>
      <c r="WMS57" s="9"/>
      <c r="WMT57" s="9"/>
      <c r="WMU57" s="9"/>
      <c r="WMV57" s="9"/>
      <c r="WMW57" s="9"/>
      <c r="WMX57" s="9"/>
      <c r="WMY57" s="9"/>
      <c r="WMZ57" s="9"/>
      <c r="WNA57" s="9"/>
      <c r="WNB57" s="9"/>
      <c r="WNC57" s="9"/>
      <c r="WND57" s="9"/>
      <c r="WNE57" s="9"/>
      <c r="WNF57" s="9"/>
      <c r="WNG57" s="9"/>
      <c r="WNH57" s="9"/>
      <c r="WNI57" s="9"/>
      <c r="WNJ57" s="9"/>
      <c r="WNK57" s="9"/>
      <c r="WNL57" s="9"/>
      <c r="WNM57" s="9"/>
      <c r="WNN57" s="9"/>
      <c r="WNO57" s="9"/>
      <c r="WNP57" s="9"/>
      <c r="WNQ57" s="9"/>
      <c r="WNR57" s="9"/>
      <c r="WNS57" s="9"/>
      <c r="WNT57" s="9"/>
      <c r="WNU57" s="9"/>
      <c r="WNV57" s="9"/>
      <c r="WNW57" s="9"/>
      <c r="WNX57" s="9"/>
      <c r="WNY57" s="9"/>
      <c r="WNZ57" s="9"/>
      <c r="WOA57" s="9"/>
      <c r="WOB57" s="9"/>
      <c r="WOC57" s="9"/>
      <c r="WOD57" s="9"/>
      <c r="WOE57" s="9"/>
      <c r="WOF57" s="9"/>
      <c r="WOG57" s="9"/>
      <c r="WOH57" s="9"/>
      <c r="WOI57" s="9"/>
      <c r="WOJ57" s="9"/>
      <c r="WOK57" s="9"/>
      <c r="WOL57" s="9"/>
      <c r="WOM57" s="9"/>
      <c r="WON57" s="9"/>
      <c r="WOO57" s="9"/>
      <c r="WOP57" s="9"/>
      <c r="WOQ57" s="9"/>
      <c r="WOR57" s="9"/>
      <c r="WOS57" s="9"/>
      <c r="WOT57" s="9"/>
      <c r="WOU57" s="9"/>
      <c r="WOV57" s="9"/>
      <c r="WOW57" s="9"/>
      <c r="WOX57" s="9"/>
      <c r="WOY57" s="9"/>
      <c r="WOZ57" s="9"/>
      <c r="WPA57" s="9"/>
      <c r="WPB57" s="9"/>
      <c r="WPC57" s="9"/>
      <c r="WPD57" s="9"/>
      <c r="WPE57" s="9"/>
      <c r="WPF57" s="9"/>
      <c r="WPG57" s="9"/>
      <c r="WPH57" s="9"/>
      <c r="WPI57" s="9"/>
      <c r="WPJ57" s="9"/>
      <c r="WPK57" s="9"/>
      <c r="WPL57" s="9"/>
      <c r="WPM57" s="9"/>
      <c r="WPN57" s="9"/>
      <c r="WPO57" s="9"/>
      <c r="WPP57" s="9"/>
      <c r="WPQ57" s="9"/>
      <c r="WPR57" s="9"/>
      <c r="WPS57" s="9"/>
      <c r="WPT57" s="9"/>
      <c r="WPU57" s="9"/>
      <c r="WPV57" s="9"/>
      <c r="WPW57" s="9"/>
      <c r="WPX57" s="9"/>
      <c r="WPY57" s="9"/>
      <c r="WPZ57" s="9"/>
      <c r="WQA57" s="9"/>
      <c r="WQB57" s="9"/>
      <c r="WQC57" s="9"/>
      <c r="WQD57" s="9"/>
      <c r="WQE57" s="9"/>
      <c r="WQF57" s="9"/>
      <c r="WQG57" s="9"/>
      <c r="WQH57" s="9"/>
      <c r="WQI57" s="9"/>
      <c r="WQJ57" s="9"/>
      <c r="WQK57" s="9"/>
      <c r="WQL57" s="9"/>
      <c r="WQM57" s="9"/>
      <c r="WQN57" s="9"/>
      <c r="WQO57" s="9"/>
      <c r="WQP57" s="9"/>
      <c r="WQQ57" s="9"/>
      <c r="WQR57" s="9"/>
      <c r="WQS57" s="9"/>
      <c r="WQT57" s="9"/>
      <c r="WQU57" s="9"/>
      <c r="WQV57" s="9"/>
      <c r="WQW57" s="9"/>
      <c r="WQX57" s="9"/>
      <c r="WQY57" s="9"/>
      <c r="WQZ57" s="9"/>
      <c r="WRA57" s="9"/>
      <c r="WRB57" s="9"/>
      <c r="WRC57" s="9"/>
      <c r="WRD57" s="9"/>
      <c r="WRE57" s="9"/>
      <c r="WRF57" s="9"/>
      <c r="WRG57" s="9"/>
      <c r="WRH57" s="9"/>
      <c r="WRI57" s="9"/>
      <c r="WRJ57" s="9"/>
      <c r="WRK57" s="9"/>
      <c r="WRL57" s="9"/>
      <c r="WRM57" s="9"/>
      <c r="WRN57" s="9"/>
      <c r="WRO57" s="9"/>
      <c r="WRP57" s="9"/>
      <c r="WRQ57" s="9"/>
      <c r="WRR57" s="9"/>
      <c r="WRS57" s="9"/>
      <c r="WRT57" s="9"/>
      <c r="WRU57" s="9"/>
      <c r="WRV57" s="9"/>
      <c r="WRW57" s="9"/>
      <c r="WRX57" s="9"/>
      <c r="WRY57" s="9"/>
      <c r="WRZ57" s="9"/>
      <c r="WSA57" s="9"/>
      <c r="WSB57" s="9"/>
      <c r="WSC57" s="9"/>
      <c r="WSD57" s="9"/>
      <c r="WSE57" s="9"/>
      <c r="WSF57" s="9"/>
      <c r="WSG57" s="9"/>
      <c r="WSH57" s="9"/>
      <c r="WSI57" s="9"/>
      <c r="WSJ57" s="9"/>
      <c r="WSK57" s="9"/>
      <c r="WSL57" s="9"/>
      <c r="WSM57" s="9"/>
      <c r="WSN57" s="9"/>
      <c r="WSO57" s="9"/>
      <c r="WSP57" s="9"/>
      <c r="WSQ57" s="9"/>
      <c r="WSR57" s="9"/>
      <c r="WSS57" s="9"/>
      <c r="WST57" s="9"/>
      <c r="WSU57" s="9"/>
      <c r="WSV57" s="9"/>
      <c r="WSW57" s="9"/>
      <c r="WSX57" s="9"/>
      <c r="WSY57" s="9"/>
      <c r="WSZ57" s="9"/>
      <c r="WTA57" s="9"/>
      <c r="WTB57" s="9"/>
      <c r="WTC57" s="9"/>
      <c r="WTD57" s="9"/>
      <c r="WTE57" s="9"/>
      <c r="WTF57" s="9"/>
      <c r="WTG57" s="9"/>
      <c r="WTH57" s="9"/>
      <c r="WTI57" s="9"/>
      <c r="WTJ57" s="9"/>
      <c r="WTK57" s="9"/>
      <c r="WTL57" s="9"/>
      <c r="WTM57" s="9"/>
      <c r="WTN57" s="9"/>
      <c r="WTO57" s="9"/>
      <c r="WTP57" s="9"/>
      <c r="WTQ57" s="9"/>
      <c r="WTR57" s="9"/>
      <c r="WTS57" s="9"/>
      <c r="WTT57" s="9"/>
      <c r="WTU57" s="9"/>
      <c r="WTV57" s="9"/>
      <c r="WTW57" s="9"/>
      <c r="WTX57" s="9"/>
      <c r="WTY57" s="9"/>
      <c r="WTZ57" s="9"/>
      <c r="WUA57" s="9"/>
      <c r="WUB57" s="9"/>
      <c r="WUC57" s="9"/>
      <c r="WUD57" s="9"/>
      <c r="WUE57" s="9"/>
      <c r="WUF57" s="9"/>
      <c r="WUG57" s="9"/>
      <c r="WUH57" s="9"/>
      <c r="WUI57" s="9"/>
      <c r="WUJ57" s="9"/>
      <c r="WUK57" s="9"/>
      <c r="WUL57" s="9"/>
      <c r="WUM57" s="9"/>
      <c r="WUN57" s="9"/>
      <c r="WUO57" s="9"/>
      <c r="WUP57" s="9"/>
      <c r="WUQ57" s="9"/>
      <c r="WUR57" s="9"/>
      <c r="WUS57" s="9"/>
      <c r="WUT57" s="9"/>
      <c r="WUU57" s="9"/>
      <c r="WUV57" s="9"/>
      <c r="WUW57" s="9"/>
      <c r="WUX57" s="9"/>
      <c r="WUY57" s="9"/>
      <c r="WUZ57" s="9"/>
      <c r="WVA57" s="9"/>
      <c r="WVB57" s="9"/>
      <c r="WVC57" s="9"/>
      <c r="WVD57" s="9"/>
      <c r="WVE57" s="9"/>
      <c r="WVF57" s="9"/>
      <c r="WVG57" s="9"/>
      <c r="WVH57" s="9"/>
      <c r="WVI57" s="9"/>
      <c r="WVJ57" s="9"/>
      <c r="WVK57" s="9"/>
      <c r="WVL57" s="9"/>
      <c r="WVM57" s="9"/>
      <c r="WVN57" s="9"/>
      <c r="WVO57" s="9"/>
      <c r="WVP57" s="9"/>
      <c r="WVQ57" s="9"/>
      <c r="WVR57" s="9"/>
      <c r="WVS57" s="9"/>
      <c r="WVT57" s="9"/>
      <c r="WVU57" s="9"/>
      <c r="WVV57" s="9"/>
      <c r="WVW57" s="9"/>
      <c r="WVX57" s="9"/>
      <c r="WVY57" s="9"/>
      <c r="WVZ57" s="9"/>
      <c r="WWA57" s="9"/>
      <c r="WWB57" s="9"/>
      <c r="WWC57" s="9"/>
      <c r="WWD57" s="9"/>
      <c r="WWE57" s="9"/>
      <c r="WWF57" s="9"/>
      <c r="WWG57" s="9"/>
      <c r="WWH57" s="9"/>
      <c r="WWI57" s="9"/>
      <c r="WWJ57" s="9"/>
      <c r="WWK57" s="9"/>
      <c r="WWL57" s="9"/>
      <c r="WWM57" s="9"/>
      <c r="WWN57" s="9"/>
      <c r="WWO57" s="9"/>
      <c r="WWP57" s="9"/>
      <c r="WWQ57" s="9"/>
      <c r="WWR57" s="9"/>
      <c r="WWS57" s="9"/>
      <c r="WWT57" s="9"/>
      <c r="WWU57" s="9"/>
      <c r="WWV57" s="9"/>
      <c r="WWW57" s="9"/>
      <c r="WWX57" s="9"/>
      <c r="WWY57" s="9"/>
      <c r="WWZ57" s="9"/>
      <c r="WXA57" s="9"/>
      <c r="WXB57" s="9"/>
      <c r="WXC57" s="9"/>
      <c r="WXD57" s="9"/>
      <c r="WXE57" s="9"/>
      <c r="WXF57" s="9"/>
      <c r="WXG57" s="9"/>
      <c r="WXH57" s="9"/>
      <c r="WXI57" s="9"/>
      <c r="WXJ57" s="9"/>
      <c r="WXK57" s="9"/>
      <c r="WXL57" s="9"/>
      <c r="WXM57" s="9"/>
      <c r="WXN57" s="9"/>
      <c r="WXO57" s="9"/>
      <c r="WXP57" s="9"/>
      <c r="WXQ57" s="9"/>
      <c r="WXR57" s="9"/>
      <c r="WXS57" s="9"/>
      <c r="WXT57" s="9"/>
      <c r="WXU57" s="9"/>
      <c r="WXV57" s="9"/>
      <c r="WXW57" s="9"/>
      <c r="WXX57" s="9"/>
      <c r="WXY57" s="9"/>
      <c r="WXZ57" s="9"/>
      <c r="WYA57" s="9"/>
      <c r="WYB57" s="9"/>
      <c r="WYC57" s="9"/>
      <c r="WYD57" s="9"/>
      <c r="WYE57" s="9"/>
      <c r="WYF57" s="9"/>
      <c r="WYG57" s="9"/>
      <c r="WYH57" s="9"/>
      <c r="WYI57" s="9"/>
      <c r="WYJ57" s="9"/>
      <c r="WYK57" s="9"/>
      <c r="WYL57" s="9"/>
      <c r="WYM57" s="9"/>
      <c r="WYN57" s="9"/>
      <c r="WYO57" s="9"/>
      <c r="WYP57" s="9"/>
      <c r="WYQ57" s="9"/>
      <c r="WYR57" s="9"/>
      <c r="WYS57" s="9"/>
      <c r="WYT57" s="9"/>
      <c r="WYU57" s="9"/>
      <c r="WYV57" s="9"/>
      <c r="WYW57" s="9"/>
      <c r="WYX57" s="9"/>
      <c r="WYY57" s="9"/>
      <c r="WYZ57" s="9"/>
      <c r="WZA57" s="9"/>
      <c r="WZB57" s="9"/>
      <c r="WZC57" s="9"/>
      <c r="WZD57" s="9"/>
      <c r="WZE57" s="9"/>
      <c r="WZF57" s="9"/>
      <c r="WZG57" s="9"/>
      <c r="WZH57" s="9"/>
      <c r="WZI57" s="9"/>
      <c r="WZJ57" s="9"/>
      <c r="WZK57" s="9"/>
      <c r="WZL57" s="9"/>
      <c r="WZM57" s="9"/>
      <c r="WZN57" s="9"/>
      <c r="WZO57" s="9"/>
      <c r="WZP57" s="9"/>
      <c r="WZQ57" s="9"/>
      <c r="WZR57" s="9"/>
      <c r="WZS57" s="9"/>
      <c r="WZT57" s="9"/>
      <c r="WZU57" s="9"/>
      <c r="WZV57" s="9"/>
      <c r="WZW57" s="9"/>
      <c r="WZX57" s="9"/>
      <c r="WZY57" s="9"/>
      <c r="WZZ57" s="9"/>
      <c r="XAA57" s="9"/>
      <c r="XAB57" s="9"/>
      <c r="XAC57" s="9"/>
      <c r="XAD57" s="9"/>
      <c r="XAE57" s="9"/>
      <c r="XAF57" s="9"/>
      <c r="XAG57" s="9"/>
      <c r="XAH57" s="9"/>
      <c r="XAI57" s="9"/>
      <c r="XAJ57" s="9"/>
      <c r="XAK57" s="9"/>
      <c r="XAL57" s="9"/>
      <c r="XAM57" s="9"/>
      <c r="XAN57" s="9"/>
      <c r="XAO57" s="9"/>
      <c r="XAP57" s="9"/>
      <c r="XAQ57" s="9"/>
      <c r="XAR57" s="9"/>
      <c r="XAS57" s="9"/>
      <c r="XAT57" s="9"/>
      <c r="XAU57" s="9"/>
      <c r="XAV57" s="9"/>
      <c r="XAW57" s="9"/>
      <c r="XAX57" s="9"/>
      <c r="XAY57" s="9"/>
      <c r="XAZ57" s="9"/>
      <c r="XBA57" s="9"/>
      <c r="XBB57" s="9"/>
      <c r="XBC57" s="9"/>
      <c r="XBD57" s="9"/>
      <c r="XBE57" s="9"/>
      <c r="XBF57" s="9"/>
      <c r="XBG57" s="9"/>
      <c r="XBH57" s="9"/>
      <c r="XBI57" s="9"/>
      <c r="XBJ57" s="9"/>
      <c r="XBK57" s="9"/>
      <c r="XBL57" s="9"/>
      <c r="XBM57" s="9"/>
      <c r="XBN57" s="9"/>
      <c r="XBO57" s="9"/>
      <c r="XBP57" s="9"/>
      <c r="XBQ57" s="9"/>
      <c r="XBR57" s="9"/>
      <c r="XBS57" s="9"/>
      <c r="XBT57" s="9"/>
      <c r="XBU57" s="9"/>
      <c r="XBV57" s="9"/>
      <c r="XBW57" s="9"/>
      <c r="XBX57" s="9"/>
      <c r="XBY57" s="9"/>
      <c r="XBZ57" s="9"/>
      <c r="XCA57" s="9"/>
      <c r="XCB57" s="9"/>
      <c r="XCC57" s="9"/>
      <c r="XCD57" s="9"/>
      <c r="XCE57" s="9"/>
      <c r="XCF57" s="9"/>
      <c r="XCG57" s="9"/>
      <c r="XCH57" s="9"/>
      <c r="XCI57" s="9"/>
      <c r="XCJ57" s="9"/>
      <c r="XCK57" s="9"/>
      <c r="XCL57" s="9"/>
      <c r="XCM57" s="9"/>
      <c r="XCN57" s="9"/>
      <c r="XCO57" s="9"/>
      <c r="XCP57" s="9"/>
      <c r="XCQ57" s="9"/>
      <c r="XCR57" s="9"/>
      <c r="XCS57" s="9"/>
      <c r="XCT57" s="9"/>
      <c r="XCU57" s="9"/>
      <c r="XCV57" s="9"/>
      <c r="XCW57" s="9"/>
      <c r="XCX57" s="9"/>
      <c r="XCY57" s="9"/>
      <c r="XCZ57" s="9"/>
      <c r="XDA57" s="9"/>
      <c r="XDB57" s="9"/>
      <c r="XDC57" s="9"/>
      <c r="XDD57" s="9"/>
      <c r="XDE57" s="9"/>
      <c r="XDF57" s="9"/>
      <c r="XDG57" s="9"/>
      <c r="XDH57" s="9"/>
      <c r="XDI57" s="9"/>
      <c r="XDJ57" s="9"/>
      <c r="XDK57" s="9"/>
      <c r="XDL57" s="9"/>
      <c r="XDM57" s="9"/>
      <c r="XDN57" s="9"/>
      <c r="XDO57" s="9"/>
      <c r="XDP57" s="9"/>
      <c r="XDQ57" s="9"/>
      <c r="XDR57" s="9"/>
      <c r="XDS57" s="9"/>
      <c r="XDT57" s="9"/>
      <c r="XDU57" s="9"/>
      <c r="XDV57" s="9"/>
      <c r="XDW57" s="9"/>
      <c r="XDX57" s="9"/>
      <c r="XDY57" s="9"/>
      <c r="XDZ57" s="9"/>
      <c r="XEA57" s="9"/>
      <c r="XEB57" s="9"/>
      <c r="XEC57" s="9"/>
      <c r="XED57" s="9"/>
      <c r="XEE57" s="9"/>
      <c r="XEF57" s="9"/>
      <c r="XEG57" s="9"/>
      <c r="XEH57" s="9"/>
      <c r="XEI57" s="9"/>
      <c r="XEJ57" s="9"/>
      <c r="XEK57" s="9"/>
      <c r="XEL57" s="9"/>
      <c r="XEM57" s="9"/>
      <c r="XEN57" s="9"/>
      <c r="XEO57" s="9"/>
      <c r="XEP57" s="9"/>
      <c r="XEQ57" s="9"/>
      <c r="XER57" s="9"/>
      <c r="XES57" s="9"/>
      <c r="XET57" s="9"/>
      <c r="XEU57" s="9"/>
      <c r="XEV57" s="9"/>
      <c r="XEW57" s="9"/>
      <c r="XEX57" s="9"/>
      <c r="XEY57" s="9"/>
      <c r="XEZ57" s="9"/>
      <c r="XFA57" s="9"/>
      <c r="XFB57" s="9"/>
      <c r="XFC57" s="9"/>
      <c r="XFD57" s="9"/>
    </row>
    <row r="58" spans="2:16384" x14ac:dyDescent="0.2">
      <c r="E58" s="9" t="s">
        <v>19</v>
      </c>
      <c r="F58" s="18">
        <v>0.5998</v>
      </c>
      <c r="G58" s="10" t="s">
        <v>10</v>
      </c>
      <c r="H58" s="9" t="s">
        <v>36</v>
      </c>
    </row>
    <row r="59" spans="2:16384" x14ac:dyDescent="0.2">
      <c r="D59" s="8" t="s">
        <v>38</v>
      </c>
      <c r="F59" s="10"/>
    </row>
    <row r="60" spans="2:16384" x14ac:dyDescent="0.2">
      <c r="E60" s="9" t="s">
        <v>24</v>
      </c>
      <c r="F60" s="18">
        <v>0.8</v>
      </c>
      <c r="G60" s="10" t="s">
        <v>10</v>
      </c>
      <c r="H60" s="9" t="s">
        <v>36</v>
      </c>
    </row>
    <row r="61" spans="2:16384" x14ac:dyDescent="0.2">
      <c r="E61" s="9" t="s">
        <v>22</v>
      </c>
      <c r="F61" s="18">
        <v>0.6</v>
      </c>
      <c r="G61" s="10" t="s">
        <v>10</v>
      </c>
      <c r="H61" s="9" t="s">
        <v>36</v>
      </c>
    </row>
    <row r="62" spans="2:16384" x14ac:dyDescent="0.2">
      <c r="E62" s="9" t="s">
        <v>19</v>
      </c>
      <c r="F62" s="18">
        <v>0.7</v>
      </c>
      <c r="G62" s="10" t="s">
        <v>10</v>
      </c>
      <c r="H62" s="9" t="s">
        <v>36</v>
      </c>
    </row>
    <row r="63" spans="2:16384" x14ac:dyDescent="0.2">
      <c r="D63" s="8" t="s">
        <v>37</v>
      </c>
      <c r="F63" s="10"/>
    </row>
    <row r="64" spans="2:16384" x14ac:dyDescent="0.2">
      <c r="E64" s="9" t="s">
        <v>29</v>
      </c>
      <c r="F64" s="18">
        <v>1</v>
      </c>
      <c r="G64" s="10" t="s">
        <v>10</v>
      </c>
      <c r="H64" s="9" t="s">
        <v>36</v>
      </c>
    </row>
    <row r="65" spans="3:47" x14ac:dyDescent="0.2">
      <c r="E65" s="9" t="s">
        <v>30</v>
      </c>
      <c r="F65" s="18">
        <v>1</v>
      </c>
      <c r="G65" s="10" t="s">
        <v>10</v>
      </c>
      <c r="H65" s="9" t="s">
        <v>36</v>
      </c>
    </row>
    <row r="66" spans="3:47" x14ac:dyDescent="0.2">
      <c r="E66" s="9" t="s">
        <v>31</v>
      </c>
      <c r="F66" s="18">
        <v>1</v>
      </c>
      <c r="G66" s="10" t="s">
        <v>10</v>
      </c>
      <c r="H66" s="9" t="s">
        <v>36</v>
      </c>
    </row>
    <row r="67" spans="3:47" x14ac:dyDescent="0.2">
      <c r="D67" s="8" t="s">
        <v>7</v>
      </c>
      <c r="F67" s="10"/>
    </row>
    <row r="68" spans="3:47" x14ac:dyDescent="0.2">
      <c r="E68" s="9" t="s">
        <v>7</v>
      </c>
      <c r="F68" s="18">
        <v>1</v>
      </c>
      <c r="G68" s="10" t="s">
        <v>10</v>
      </c>
      <c r="H68" s="9" t="s">
        <v>36</v>
      </c>
    </row>
    <row r="69" spans="3:47" x14ac:dyDescent="0.2">
      <c r="F69" s="20"/>
    </row>
    <row r="70" spans="3:47" x14ac:dyDescent="0.2">
      <c r="C70" s="7" t="s">
        <v>39</v>
      </c>
      <c r="F70" s="20"/>
      <c r="I70" s="10" t="s">
        <v>303</v>
      </c>
    </row>
    <row r="71" spans="3:47" x14ac:dyDescent="0.2">
      <c r="D71" s="8" t="s">
        <v>45</v>
      </c>
    </row>
    <row r="72" spans="3:47" x14ac:dyDescent="0.2">
      <c r="E72" s="9" t="s">
        <v>24</v>
      </c>
      <c r="G72" s="10" t="s">
        <v>41</v>
      </c>
      <c r="H72" s="9" t="s">
        <v>49</v>
      </c>
      <c r="I72" s="10" t="s">
        <v>311</v>
      </c>
      <c r="L72" s="16"/>
      <c r="M72" s="16"/>
      <c r="N72" s="16">
        <v>18833</v>
      </c>
      <c r="O72" s="16">
        <v>18833</v>
      </c>
      <c r="P72" s="16">
        <v>18833</v>
      </c>
      <c r="Q72" s="16">
        <v>18833</v>
      </c>
      <c r="R72" s="16">
        <v>18833</v>
      </c>
      <c r="S72" s="16">
        <v>20706</v>
      </c>
      <c r="T72" s="16">
        <v>20706</v>
      </c>
      <c r="U72" s="16">
        <v>20706</v>
      </c>
      <c r="V72" s="16">
        <v>20706</v>
      </c>
      <c r="W72" s="16">
        <v>20706</v>
      </c>
      <c r="X72" s="16">
        <v>20360</v>
      </c>
      <c r="Y72" s="16">
        <v>20360</v>
      </c>
      <c r="Z72" s="16">
        <v>20360</v>
      </c>
      <c r="AA72" s="16">
        <v>20360</v>
      </c>
      <c r="AB72" s="16">
        <v>20360</v>
      </c>
      <c r="AC72" s="16">
        <v>20360</v>
      </c>
      <c r="AD72" s="16">
        <v>20360</v>
      </c>
      <c r="AE72" s="16">
        <v>20360</v>
      </c>
      <c r="AF72" s="16">
        <v>20360</v>
      </c>
      <c r="AG72" s="16"/>
      <c r="AH72" s="16"/>
      <c r="AI72" s="16"/>
      <c r="AJ72" s="16"/>
      <c r="AK72" s="16"/>
      <c r="AL72" s="16"/>
      <c r="AM72" s="16"/>
      <c r="AN72" s="16"/>
      <c r="AO72" s="16"/>
      <c r="AP72" s="16"/>
      <c r="AQ72" s="16"/>
      <c r="AR72" s="16"/>
      <c r="AS72" s="16"/>
      <c r="AT72" s="16"/>
      <c r="AU72" s="16"/>
    </row>
    <row r="73" spans="3:47" x14ac:dyDescent="0.2">
      <c r="E73" s="9" t="s">
        <v>22</v>
      </c>
      <c r="G73" s="10" t="s">
        <v>41</v>
      </c>
      <c r="H73" s="9" t="s">
        <v>49</v>
      </c>
      <c r="I73" s="10" t="s">
        <v>310</v>
      </c>
      <c r="L73" s="16"/>
      <c r="M73" s="16"/>
      <c r="N73" s="16">
        <v>34172</v>
      </c>
      <c r="O73" s="16">
        <v>34172</v>
      </c>
      <c r="P73" s="16">
        <v>34172</v>
      </c>
      <c r="Q73" s="16">
        <v>34172</v>
      </c>
      <c r="R73" s="16">
        <v>34172</v>
      </c>
      <c r="S73" s="16">
        <v>53124</v>
      </c>
      <c r="T73" s="16">
        <v>53124</v>
      </c>
      <c r="U73" s="16">
        <v>53124</v>
      </c>
      <c r="V73" s="16">
        <v>53124</v>
      </c>
      <c r="W73" s="16">
        <v>53124</v>
      </c>
      <c r="X73" s="16">
        <v>62530</v>
      </c>
      <c r="Y73" s="16">
        <v>62530</v>
      </c>
      <c r="Z73" s="16">
        <v>62530</v>
      </c>
      <c r="AA73" s="16">
        <v>62530</v>
      </c>
      <c r="AB73" s="16">
        <v>62530</v>
      </c>
      <c r="AC73" s="16">
        <v>62530</v>
      </c>
      <c r="AD73" s="16">
        <v>62530</v>
      </c>
      <c r="AE73" s="16">
        <v>62530</v>
      </c>
      <c r="AF73" s="16">
        <v>62530</v>
      </c>
      <c r="AG73" s="16"/>
      <c r="AH73" s="16"/>
      <c r="AI73" s="16"/>
      <c r="AJ73" s="16"/>
      <c r="AK73" s="16"/>
      <c r="AL73" s="16"/>
      <c r="AM73" s="16"/>
      <c r="AN73" s="16"/>
      <c r="AO73" s="16"/>
      <c r="AP73" s="16"/>
      <c r="AQ73" s="16"/>
      <c r="AR73" s="16"/>
      <c r="AS73" s="16"/>
      <c r="AT73" s="16"/>
      <c r="AU73" s="16"/>
    </row>
    <row r="74" spans="3:47" x14ac:dyDescent="0.2">
      <c r="E74" s="9" t="s">
        <v>19</v>
      </c>
      <c r="G74" s="10" t="s">
        <v>41</v>
      </c>
      <c r="H74" s="9" t="s">
        <v>49</v>
      </c>
      <c r="I74" s="10" t="s">
        <v>311</v>
      </c>
      <c r="L74" s="16"/>
      <c r="M74" s="16"/>
      <c r="N74" s="16">
        <v>11317</v>
      </c>
      <c r="O74" s="16">
        <v>11317</v>
      </c>
      <c r="P74" s="16">
        <v>11317</v>
      </c>
      <c r="Q74" s="16">
        <v>11317</v>
      </c>
      <c r="R74" s="16">
        <v>11317</v>
      </c>
      <c r="S74" s="16">
        <v>11456</v>
      </c>
      <c r="T74" s="16">
        <v>11456</v>
      </c>
      <c r="U74" s="16">
        <v>11456</v>
      </c>
      <c r="V74" s="16">
        <v>11456</v>
      </c>
      <c r="W74" s="16">
        <v>11456</v>
      </c>
      <c r="X74" s="16">
        <v>11456</v>
      </c>
      <c r="Y74" s="16">
        <v>11456</v>
      </c>
      <c r="Z74" s="16">
        <v>11456</v>
      </c>
      <c r="AA74" s="16">
        <v>11456</v>
      </c>
      <c r="AB74" s="16">
        <v>11456</v>
      </c>
      <c r="AC74" s="16">
        <v>11456</v>
      </c>
      <c r="AD74" s="16">
        <v>11456</v>
      </c>
      <c r="AE74" s="16">
        <v>11456</v>
      </c>
      <c r="AF74" s="16">
        <v>11456</v>
      </c>
      <c r="AG74" s="16"/>
      <c r="AH74" s="16"/>
      <c r="AI74" s="16"/>
      <c r="AJ74" s="16"/>
      <c r="AK74" s="16"/>
      <c r="AL74" s="16"/>
      <c r="AM74" s="16"/>
      <c r="AN74" s="16"/>
      <c r="AO74" s="16"/>
      <c r="AP74" s="16"/>
      <c r="AQ74" s="16"/>
      <c r="AR74" s="16"/>
      <c r="AS74" s="16"/>
      <c r="AT74" s="16"/>
      <c r="AU74" s="16"/>
    </row>
    <row r="75" spans="3:47" x14ac:dyDescent="0.2">
      <c r="D75" s="8" t="s">
        <v>23</v>
      </c>
    </row>
    <row r="76" spans="3:47" x14ac:dyDescent="0.2">
      <c r="E76" s="9" t="s">
        <v>7</v>
      </c>
      <c r="G76" s="10" t="s">
        <v>41</v>
      </c>
      <c r="H76" s="9" t="s">
        <v>49</v>
      </c>
      <c r="L76" s="16"/>
      <c r="M76" s="16"/>
      <c r="N76" s="16">
        <v>529</v>
      </c>
      <c r="O76" s="16">
        <v>529</v>
      </c>
      <c r="P76" s="16">
        <v>529</v>
      </c>
      <c r="Q76" s="16">
        <v>529</v>
      </c>
      <c r="R76" s="16">
        <v>529</v>
      </c>
      <c r="S76" s="16">
        <v>544</v>
      </c>
      <c r="T76" s="16">
        <v>544</v>
      </c>
      <c r="U76" s="16">
        <v>544</v>
      </c>
      <c r="V76" s="16">
        <v>544</v>
      </c>
      <c r="W76" s="16">
        <v>544</v>
      </c>
      <c r="X76" s="16">
        <v>544</v>
      </c>
      <c r="Y76" s="16">
        <v>550</v>
      </c>
      <c r="Z76" s="16">
        <v>550</v>
      </c>
      <c r="AA76" s="16">
        <v>550</v>
      </c>
      <c r="AB76" s="16">
        <v>550</v>
      </c>
      <c r="AC76" s="16">
        <v>550</v>
      </c>
      <c r="AD76" s="16">
        <v>550</v>
      </c>
      <c r="AE76" s="16">
        <v>550</v>
      </c>
      <c r="AF76" s="16">
        <v>550</v>
      </c>
      <c r="AG76" s="16"/>
      <c r="AH76" s="16"/>
      <c r="AI76" s="16"/>
      <c r="AJ76" s="16"/>
      <c r="AK76" s="16"/>
      <c r="AL76" s="16"/>
      <c r="AM76" s="16"/>
      <c r="AN76" s="16"/>
      <c r="AO76" s="16"/>
      <c r="AP76" s="16"/>
      <c r="AQ76" s="16"/>
      <c r="AR76" s="16"/>
      <c r="AS76" s="16"/>
      <c r="AT76" s="16"/>
      <c r="AU76" s="16"/>
    </row>
    <row r="77" spans="3:47" x14ac:dyDescent="0.2">
      <c r="E77" s="9" t="s">
        <v>7</v>
      </c>
      <c r="G77" s="10" t="s">
        <v>44</v>
      </c>
      <c r="H77" s="9" t="s">
        <v>49</v>
      </c>
      <c r="L77" s="16"/>
      <c r="M77" s="16"/>
      <c r="N77" s="16">
        <v>5.29</v>
      </c>
      <c r="O77" s="16">
        <v>5.29</v>
      </c>
      <c r="P77" s="16">
        <v>5.29</v>
      </c>
      <c r="Q77" s="16">
        <v>5.29</v>
      </c>
      <c r="R77" s="16">
        <v>5.29</v>
      </c>
      <c r="S77" s="16">
        <v>5.44</v>
      </c>
      <c r="T77" s="16">
        <v>5.44</v>
      </c>
      <c r="U77" s="16">
        <v>5.44</v>
      </c>
      <c r="V77" s="16">
        <v>5.44</v>
      </c>
      <c r="W77" s="16">
        <v>5.44</v>
      </c>
      <c r="X77" s="16">
        <v>5.44</v>
      </c>
      <c r="Y77" s="16">
        <v>5.5</v>
      </c>
      <c r="Z77" s="16">
        <v>5.5</v>
      </c>
      <c r="AA77" s="16">
        <v>5.5</v>
      </c>
      <c r="AB77" s="16">
        <v>5.5</v>
      </c>
      <c r="AC77" s="16">
        <v>5.5</v>
      </c>
      <c r="AD77" s="16">
        <v>5.5</v>
      </c>
      <c r="AE77" s="16">
        <v>5.5</v>
      </c>
      <c r="AF77" s="16">
        <v>5.5</v>
      </c>
      <c r="AG77" s="16"/>
      <c r="AH77" s="16"/>
      <c r="AI77" s="16"/>
      <c r="AJ77" s="16"/>
      <c r="AK77" s="16"/>
      <c r="AL77" s="16"/>
      <c r="AM77" s="16"/>
      <c r="AN77" s="16"/>
      <c r="AO77" s="16"/>
      <c r="AP77" s="16"/>
      <c r="AQ77" s="16"/>
      <c r="AR77" s="16"/>
      <c r="AS77" s="16"/>
      <c r="AT77" s="16"/>
      <c r="AU77" s="16"/>
    </row>
    <row r="78" spans="3:47" x14ac:dyDescent="0.2">
      <c r="D78" s="8" t="s">
        <v>54</v>
      </c>
    </row>
    <row r="79" spans="3:47" x14ac:dyDescent="0.2">
      <c r="E79" s="9" t="s">
        <v>52</v>
      </c>
      <c r="G79" s="10" t="s">
        <v>41</v>
      </c>
      <c r="H79" s="9" t="s">
        <v>49</v>
      </c>
      <c r="I79" s="10" t="s">
        <v>50</v>
      </c>
      <c r="L79" s="16"/>
      <c r="M79" s="16"/>
      <c r="N79" s="16">
        <v>19623</v>
      </c>
      <c r="O79" s="16">
        <v>19623</v>
      </c>
      <c r="P79" s="16">
        <v>19623</v>
      </c>
      <c r="Q79" s="16">
        <v>19623</v>
      </c>
      <c r="R79" s="16">
        <v>19623</v>
      </c>
      <c r="S79" s="16">
        <v>22007</v>
      </c>
      <c r="T79" s="16">
        <v>22007</v>
      </c>
      <c r="U79" s="16">
        <v>22007</v>
      </c>
      <c r="V79" s="16">
        <v>22007</v>
      </c>
      <c r="W79" s="16">
        <v>22007</v>
      </c>
      <c r="X79" s="16">
        <v>21835</v>
      </c>
      <c r="Y79" s="16">
        <v>21835</v>
      </c>
      <c r="Z79" s="16">
        <v>21835</v>
      </c>
      <c r="AA79" s="16">
        <v>21835</v>
      </c>
      <c r="AB79" s="16">
        <v>21835</v>
      </c>
      <c r="AC79" s="16">
        <v>21835</v>
      </c>
      <c r="AD79" s="16">
        <v>21835</v>
      </c>
      <c r="AE79" s="16">
        <v>21835</v>
      </c>
      <c r="AF79" s="16">
        <v>21835</v>
      </c>
      <c r="AG79" s="16"/>
      <c r="AH79" s="16"/>
      <c r="AI79" s="16"/>
      <c r="AJ79" s="16"/>
      <c r="AK79" s="16"/>
      <c r="AL79" s="16"/>
      <c r="AM79" s="16"/>
      <c r="AN79" s="16"/>
      <c r="AO79" s="16"/>
      <c r="AP79" s="16"/>
      <c r="AQ79" s="16"/>
      <c r="AR79" s="16"/>
      <c r="AS79" s="16"/>
      <c r="AT79" s="16"/>
      <c r="AU79" s="16"/>
    </row>
    <row r="80" spans="3:47" x14ac:dyDescent="0.2">
      <c r="E80" s="9" t="s">
        <v>53</v>
      </c>
      <c r="G80" s="10" t="s">
        <v>41</v>
      </c>
      <c r="H80" s="9" t="s">
        <v>49</v>
      </c>
      <c r="I80" s="10" t="s">
        <v>51</v>
      </c>
      <c r="L80" s="16"/>
      <c r="M80" s="16"/>
      <c r="N80" s="16">
        <v>31347</v>
      </c>
      <c r="O80" s="16">
        <v>31347</v>
      </c>
      <c r="P80" s="16">
        <v>31347</v>
      </c>
      <c r="Q80" s="16">
        <v>31347</v>
      </c>
      <c r="R80" s="16">
        <v>31347</v>
      </c>
      <c r="S80" s="16">
        <v>51336</v>
      </c>
      <c r="T80" s="16">
        <v>51336</v>
      </c>
      <c r="U80" s="16">
        <v>51336</v>
      </c>
      <c r="V80" s="16">
        <v>51336</v>
      </c>
      <c r="W80" s="16">
        <v>51336</v>
      </c>
      <c r="X80" s="16">
        <v>62530</v>
      </c>
      <c r="Y80" s="16">
        <v>62530</v>
      </c>
      <c r="Z80" s="16">
        <v>62530</v>
      </c>
      <c r="AA80" s="16">
        <v>62530</v>
      </c>
      <c r="AB80" s="16">
        <v>62530</v>
      </c>
      <c r="AC80" s="16">
        <v>62530</v>
      </c>
      <c r="AD80" s="16">
        <v>62530</v>
      </c>
      <c r="AE80" s="16">
        <v>62530</v>
      </c>
      <c r="AF80" s="16">
        <v>62530</v>
      </c>
      <c r="AG80" s="16"/>
      <c r="AH80" s="16"/>
      <c r="AI80" s="16"/>
      <c r="AJ80" s="16"/>
      <c r="AK80" s="16"/>
      <c r="AL80" s="16"/>
      <c r="AM80" s="16"/>
      <c r="AN80" s="16"/>
      <c r="AO80" s="16"/>
      <c r="AP80" s="16"/>
      <c r="AQ80" s="16"/>
      <c r="AR80" s="16"/>
      <c r="AS80" s="16"/>
      <c r="AT80" s="16"/>
      <c r="AU80" s="16"/>
    </row>
    <row r="81" spans="2:47" x14ac:dyDescent="0.2"/>
    <row r="82" spans="2:47" x14ac:dyDescent="0.2">
      <c r="B82" s="6" t="s">
        <v>57</v>
      </c>
    </row>
    <row r="83" spans="2:47" x14ac:dyDescent="0.2"/>
    <row r="84" spans="2:47" x14ac:dyDescent="0.2">
      <c r="C84" s="7" t="s">
        <v>192</v>
      </c>
    </row>
    <row r="85" spans="2:47" x14ac:dyDescent="0.2">
      <c r="D85" s="8" t="s">
        <v>193</v>
      </c>
    </row>
    <row r="86" spans="2:47" x14ac:dyDescent="0.2">
      <c r="E86" s="9" t="s">
        <v>194</v>
      </c>
      <c r="F86" s="16">
        <v>2027</v>
      </c>
      <c r="G86" s="10" t="s">
        <v>198</v>
      </c>
      <c r="H86" s="9" t="s">
        <v>143</v>
      </c>
    </row>
    <row r="87" spans="2:47" x14ac:dyDescent="0.2">
      <c r="E87" s="9" t="s">
        <v>195</v>
      </c>
      <c r="F87" s="16">
        <v>2030</v>
      </c>
      <c r="G87" s="10" t="s">
        <v>198</v>
      </c>
      <c r="H87" s="9" t="s">
        <v>143</v>
      </c>
    </row>
    <row r="88" spans="2:47" x14ac:dyDescent="0.2">
      <c r="E88" s="9" t="s">
        <v>196</v>
      </c>
      <c r="F88" s="16">
        <v>2031</v>
      </c>
      <c r="G88" s="10" t="s">
        <v>198</v>
      </c>
      <c r="H88" s="9" t="s">
        <v>143</v>
      </c>
    </row>
    <row r="89" spans="2:47" x14ac:dyDescent="0.2">
      <c r="E89" s="9" t="s">
        <v>197</v>
      </c>
      <c r="F89" s="16">
        <v>2031</v>
      </c>
      <c r="G89" s="10" t="s">
        <v>198</v>
      </c>
      <c r="H89" s="9" t="s">
        <v>143</v>
      </c>
    </row>
    <row r="90" spans="2:47" x14ac:dyDescent="0.2"/>
    <row r="91" spans="2:47" x14ac:dyDescent="0.2">
      <c r="C91" s="7" t="s">
        <v>55</v>
      </c>
    </row>
    <row r="92" spans="2:47" x14ac:dyDescent="0.2">
      <c r="E92" s="9" t="s">
        <v>271</v>
      </c>
      <c r="F92" s="16">
        <v>17</v>
      </c>
      <c r="G92" s="10" t="s">
        <v>269</v>
      </c>
      <c r="H92" s="9" t="s">
        <v>270</v>
      </c>
    </row>
    <row r="93" spans="2:47" x14ac:dyDescent="0.2">
      <c r="E93" s="9" t="s">
        <v>262</v>
      </c>
      <c r="G93" s="10" t="s">
        <v>64</v>
      </c>
      <c r="H93" s="9" t="s">
        <v>20</v>
      </c>
      <c r="J93" s="23">
        <f>SUM($L93:$AU93)</f>
        <v>164.1</v>
      </c>
      <c r="L93" s="16"/>
      <c r="M93" s="16"/>
      <c r="N93" s="16">
        <v>0.2</v>
      </c>
      <c r="O93" s="16">
        <v>1</v>
      </c>
      <c r="P93" s="16">
        <v>2</v>
      </c>
      <c r="Q93" s="16">
        <v>5</v>
      </c>
      <c r="R93" s="16">
        <v>11</v>
      </c>
      <c r="S93" s="16">
        <v>10.5</v>
      </c>
      <c r="T93" s="16">
        <v>10.5</v>
      </c>
      <c r="U93" s="16">
        <v>10.5</v>
      </c>
      <c r="V93" s="16">
        <v>10.5</v>
      </c>
      <c r="W93" s="16">
        <v>12</v>
      </c>
      <c r="X93" s="16">
        <v>10.5</v>
      </c>
      <c r="Y93" s="16">
        <v>10.5</v>
      </c>
      <c r="Z93" s="16">
        <v>10.5</v>
      </c>
      <c r="AA93" s="16">
        <v>10.5</v>
      </c>
      <c r="AB93" s="16">
        <v>12</v>
      </c>
      <c r="AC93" s="16">
        <v>10.5</v>
      </c>
      <c r="AD93" s="16">
        <v>10.5</v>
      </c>
      <c r="AE93" s="16">
        <v>10.5</v>
      </c>
      <c r="AF93" s="16">
        <v>5.4</v>
      </c>
      <c r="AG93" s="16">
        <v>0</v>
      </c>
      <c r="AH93" s="16">
        <v>0</v>
      </c>
      <c r="AI93" s="16">
        <v>0</v>
      </c>
      <c r="AJ93" s="16">
        <v>0</v>
      </c>
      <c r="AK93" s="16">
        <v>0</v>
      </c>
      <c r="AL93" s="16">
        <v>0</v>
      </c>
      <c r="AM93" s="16">
        <v>0</v>
      </c>
      <c r="AN93" s="16">
        <v>0</v>
      </c>
      <c r="AO93" s="16">
        <v>0</v>
      </c>
      <c r="AP93" s="16">
        <v>0</v>
      </c>
      <c r="AQ93" s="16">
        <v>0</v>
      </c>
      <c r="AR93" s="16">
        <v>0</v>
      </c>
      <c r="AS93" s="16">
        <v>0</v>
      </c>
      <c r="AT93" s="16">
        <v>0</v>
      </c>
      <c r="AU93" s="16">
        <v>0</v>
      </c>
    </row>
    <row r="94" spans="2:47" x14ac:dyDescent="0.2">
      <c r="E94" s="9" t="s">
        <v>1272</v>
      </c>
      <c r="F94" s="17">
        <v>1</v>
      </c>
      <c r="J94" s="23"/>
    </row>
    <row r="95" spans="2:47" x14ac:dyDescent="0.2"/>
    <row r="96" spans="2:47" x14ac:dyDescent="0.2">
      <c r="C96" s="7" t="s">
        <v>61</v>
      </c>
    </row>
    <row r="97" spans="3:47" x14ac:dyDescent="0.2">
      <c r="D97" s="8" t="s">
        <v>62</v>
      </c>
    </row>
    <row r="98" spans="3:47" x14ac:dyDescent="0.2">
      <c r="E98" s="9" t="s">
        <v>63</v>
      </c>
      <c r="F98" s="16">
        <v>1.3</v>
      </c>
      <c r="G98" s="10" t="s">
        <v>64</v>
      </c>
      <c r="H98" s="9" t="s">
        <v>66</v>
      </c>
    </row>
    <row r="99" spans="3:47" x14ac:dyDescent="0.2">
      <c r="E99" s="9" t="s">
        <v>160</v>
      </c>
      <c r="G99" s="10" t="s">
        <v>10</v>
      </c>
      <c r="H99" s="9" t="s">
        <v>161</v>
      </c>
      <c r="I99" s="10" t="s">
        <v>263</v>
      </c>
      <c r="L99" s="16">
        <v>0</v>
      </c>
      <c r="M99" s="16">
        <v>0</v>
      </c>
      <c r="N99" s="16">
        <v>0</v>
      </c>
      <c r="O99" s="16">
        <v>0</v>
      </c>
      <c r="P99" s="16">
        <v>0.5</v>
      </c>
      <c r="Q99" s="16">
        <v>1</v>
      </c>
      <c r="R99" s="16">
        <v>1</v>
      </c>
      <c r="S99" s="16">
        <v>1</v>
      </c>
      <c r="T99" s="16">
        <v>1</v>
      </c>
      <c r="U99" s="16">
        <v>1</v>
      </c>
      <c r="V99" s="16">
        <v>1</v>
      </c>
      <c r="W99" s="16">
        <v>1</v>
      </c>
      <c r="X99" s="16">
        <v>1</v>
      </c>
      <c r="Y99" s="16">
        <v>1</v>
      </c>
      <c r="Z99" s="16">
        <v>1</v>
      </c>
      <c r="AA99" s="16">
        <v>1</v>
      </c>
      <c r="AB99" s="16">
        <v>1</v>
      </c>
      <c r="AC99" s="16">
        <v>1</v>
      </c>
      <c r="AD99" s="16">
        <v>1</v>
      </c>
      <c r="AE99" s="16">
        <v>1</v>
      </c>
      <c r="AF99" s="16">
        <v>1</v>
      </c>
      <c r="AG99" s="16">
        <v>1</v>
      </c>
      <c r="AH99" s="16">
        <v>1</v>
      </c>
      <c r="AI99" s="16">
        <v>1</v>
      </c>
      <c r="AJ99" s="16">
        <v>1</v>
      </c>
      <c r="AK99" s="16">
        <v>1</v>
      </c>
      <c r="AL99" s="16">
        <v>1</v>
      </c>
      <c r="AM99" s="16">
        <v>1</v>
      </c>
      <c r="AN99" s="16">
        <v>1</v>
      </c>
      <c r="AO99" s="16">
        <v>1</v>
      </c>
      <c r="AP99" s="16">
        <v>1</v>
      </c>
      <c r="AQ99" s="16">
        <v>1</v>
      </c>
      <c r="AR99" s="16">
        <v>1</v>
      </c>
      <c r="AS99" s="16">
        <v>1</v>
      </c>
      <c r="AT99" s="16">
        <v>1</v>
      </c>
      <c r="AU99" s="16">
        <v>1</v>
      </c>
    </row>
    <row r="100" spans="3:47" x14ac:dyDescent="0.2">
      <c r="E100" s="9" t="s">
        <v>65</v>
      </c>
      <c r="F100" s="16">
        <f>_xlfn.MAXIFS($L$93:$AU$93,$L$19:$AU$19,"=1")</f>
        <v>12</v>
      </c>
      <c r="G100" s="10" t="s">
        <v>64</v>
      </c>
      <c r="H100" s="9" t="s">
        <v>66</v>
      </c>
      <c r="I100" s="10" t="s">
        <v>148</v>
      </c>
    </row>
    <row r="101" spans="3:47" x14ac:dyDescent="0.2">
      <c r="D101" s="8" t="s">
        <v>67</v>
      </c>
      <c r="F101" s="10"/>
    </row>
    <row r="102" spans="3:47" x14ac:dyDescent="0.2">
      <c r="E102" s="9" t="s">
        <v>68</v>
      </c>
      <c r="F102" s="16">
        <v>6</v>
      </c>
      <c r="G102" s="10" t="s">
        <v>64</v>
      </c>
      <c r="H102" s="9" t="s">
        <v>66</v>
      </c>
    </row>
    <row r="103" spans="3:47" x14ac:dyDescent="0.2">
      <c r="E103" s="9" t="s">
        <v>69</v>
      </c>
      <c r="F103" s="16">
        <v>6</v>
      </c>
      <c r="G103" s="10" t="s">
        <v>64</v>
      </c>
      <c r="H103" s="9" t="s">
        <v>70</v>
      </c>
    </row>
    <row r="104" spans="3:47" x14ac:dyDescent="0.2">
      <c r="F104" s="10"/>
    </row>
    <row r="105" spans="3:47" x14ac:dyDescent="0.2">
      <c r="C105" s="7" t="s">
        <v>156</v>
      </c>
      <c r="F105" s="10"/>
    </row>
    <row r="106" spans="3:47" x14ac:dyDescent="0.2">
      <c r="D106" s="8" t="s">
        <v>62</v>
      </c>
      <c r="F106" s="10"/>
    </row>
    <row r="107" spans="3:47" x14ac:dyDescent="0.2">
      <c r="E107" s="9" t="s">
        <v>63</v>
      </c>
      <c r="F107" s="10"/>
      <c r="G107" s="10" t="s">
        <v>64</v>
      </c>
      <c r="J107" s="23">
        <f>SUM($L107:$AU107)</f>
        <v>6.3999999999999995</v>
      </c>
      <c r="L107" s="9">
        <f t="shared" ref="L107:AU107" si="1">L18*MIN($F98,L$93)</f>
        <v>0</v>
      </c>
      <c r="M107" s="9">
        <f t="shared" si="1"/>
        <v>0</v>
      </c>
      <c r="N107" s="9">
        <f t="shared" si="1"/>
        <v>0.2</v>
      </c>
      <c r="O107" s="9">
        <f t="shared" si="1"/>
        <v>1</v>
      </c>
      <c r="P107" s="9">
        <f t="shared" si="1"/>
        <v>1.3</v>
      </c>
      <c r="Q107" s="9">
        <f t="shared" si="1"/>
        <v>1.3</v>
      </c>
      <c r="R107" s="9">
        <f t="shared" si="1"/>
        <v>1.3</v>
      </c>
      <c r="S107" s="9">
        <f t="shared" si="1"/>
        <v>1.3</v>
      </c>
      <c r="T107" s="9">
        <f t="shared" si="1"/>
        <v>0</v>
      </c>
      <c r="U107" s="9">
        <f t="shared" si="1"/>
        <v>0</v>
      </c>
      <c r="V107" s="9">
        <f t="shared" si="1"/>
        <v>0</v>
      </c>
      <c r="W107" s="9">
        <f t="shared" si="1"/>
        <v>0</v>
      </c>
      <c r="X107" s="9">
        <f t="shared" si="1"/>
        <v>0</v>
      </c>
      <c r="Y107" s="9">
        <f t="shared" si="1"/>
        <v>0</v>
      </c>
      <c r="Z107" s="9">
        <f t="shared" si="1"/>
        <v>0</v>
      </c>
      <c r="AA107" s="9">
        <f t="shared" si="1"/>
        <v>0</v>
      </c>
      <c r="AB107" s="9">
        <f t="shared" si="1"/>
        <v>0</v>
      </c>
      <c r="AC107" s="9">
        <f t="shared" si="1"/>
        <v>0</v>
      </c>
      <c r="AD107" s="9">
        <f t="shared" si="1"/>
        <v>0</v>
      </c>
      <c r="AE107" s="9">
        <f t="shared" si="1"/>
        <v>0</v>
      </c>
      <c r="AF107" s="9">
        <f t="shared" si="1"/>
        <v>0</v>
      </c>
      <c r="AG107" s="9">
        <f t="shared" si="1"/>
        <v>0</v>
      </c>
      <c r="AH107" s="9">
        <f t="shared" si="1"/>
        <v>0</v>
      </c>
      <c r="AI107" s="9">
        <f t="shared" si="1"/>
        <v>0</v>
      </c>
      <c r="AJ107" s="9">
        <f t="shared" si="1"/>
        <v>0</v>
      </c>
      <c r="AK107" s="9">
        <f t="shared" si="1"/>
        <v>0</v>
      </c>
      <c r="AL107" s="9">
        <f t="shared" si="1"/>
        <v>0</v>
      </c>
      <c r="AM107" s="9">
        <f t="shared" si="1"/>
        <v>0</v>
      </c>
      <c r="AN107" s="9">
        <f t="shared" si="1"/>
        <v>0</v>
      </c>
      <c r="AO107" s="9">
        <f t="shared" si="1"/>
        <v>0</v>
      </c>
      <c r="AP107" s="9">
        <f t="shared" si="1"/>
        <v>0</v>
      </c>
      <c r="AQ107" s="9">
        <f t="shared" si="1"/>
        <v>0</v>
      </c>
      <c r="AR107" s="9">
        <f t="shared" si="1"/>
        <v>0</v>
      </c>
      <c r="AS107" s="9">
        <f t="shared" si="1"/>
        <v>0</v>
      </c>
      <c r="AT107" s="9">
        <f t="shared" si="1"/>
        <v>0</v>
      </c>
      <c r="AU107" s="9">
        <f t="shared" si="1"/>
        <v>0</v>
      </c>
    </row>
    <row r="108" spans="3:47" x14ac:dyDescent="0.2">
      <c r="E108" s="9" t="s">
        <v>65</v>
      </c>
      <c r="F108" s="10"/>
      <c r="G108" s="10" t="s">
        <v>64</v>
      </c>
      <c r="J108" s="23">
        <f>SUM($L108:$AU108)</f>
        <v>157.70000000000002</v>
      </c>
      <c r="L108" s="9">
        <f t="shared" ref="L108:AU108" si="2">L19*MIN($F100,L$93)-L107</f>
        <v>0</v>
      </c>
      <c r="M108" s="9">
        <f t="shared" si="2"/>
        <v>0</v>
      </c>
      <c r="N108" s="9">
        <f t="shared" si="2"/>
        <v>0</v>
      </c>
      <c r="O108" s="9">
        <f t="shared" si="2"/>
        <v>0</v>
      </c>
      <c r="P108" s="9">
        <f t="shared" si="2"/>
        <v>0.7</v>
      </c>
      <c r="Q108" s="9">
        <f t="shared" si="2"/>
        <v>3.7</v>
      </c>
      <c r="R108" s="9">
        <f t="shared" si="2"/>
        <v>9.6999999999999993</v>
      </c>
      <c r="S108" s="9">
        <f t="shared" si="2"/>
        <v>9.1999999999999993</v>
      </c>
      <c r="T108" s="9">
        <f t="shared" si="2"/>
        <v>10.5</v>
      </c>
      <c r="U108" s="9">
        <f t="shared" si="2"/>
        <v>10.5</v>
      </c>
      <c r="V108" s="9">
        <f t="shared" si="2"/>
        <v>10.5</v>
      </c>
      <c r="W108" s="9">
        <f t="shared" si="2"/>
        <v>12</v>
      </c>
      <c r="X108" s="9">
        <f t="shared" si="2"/>
        <v>10.5</v>
      </c>
      <c r="Y108" s="9">
        <f t="shared" si="2"/>
        <v>10.5</v>
      </c>
      <c r="Z108" s="9">
        <f t="shared" si="2"/>
        <v>10.5</v>
      </c>
      <c r="AA108" s="9">
        <f t="shared" si="2"/>
        <v>10.5</v>
      </c>
      <c r="AB108" s="9">
        <f t="shared" si="2"/>
        <v>12</v>
      </c>
      <c r="AC108" s="9">
        <f t="shared" si="2"/>
        <v>10.5</v>
      </c>
      <c r="AD108" s="9">
        <f t="shared" si="2"/>
        <v>10.5</v>
      </c>
      <c r="AE108" s="9">
        <f t="shared" si="2"/>
        <v>10.5</v>
      </c>
      <c r="AF108" s="9">
        <f t="shared" si="2"/>
        <v>5.4</v>
      </c>
      <c r="AG108" s="9">
        <f t="shared" si="2"/>
        <v>0</v>
      </c>
      <c r="AH108" s="9">
        <f t="shared" si="2"/>
        <v>0</v>
      </c>
      <c r="AI108" s="9">
        <f t="shared" si="2"/>
        <v>0</v>
      </c>
      <c r="AJ108" s="9">
        <f t="shared" si="2"/>
        <v>0</v>
      </c>
      <c r="AK108" s="9">
        <f t="shared" si="2"/>
        <v>0</v>
      </c>
      <c r="AL108" s="9">
        <f t="shared" si="2"/>
        <v>0</v>
      </c>
      <c r="AM108" s="9">
        <f t="shared" si="2"/>
        <v>0</v>
      </c>
      <c r="AN108" s="9">
        <f t="shared" si="2"/>
        <v>0</v>
      </c>
      <c r="AO108" s="9">
        <f t="shared" si="2"/>
        <v>0</v>
      </c>
      <c r="AP108" s="9">
        <f t="shared" si="2"/>
        <v>0</v>
      </c>
      <c r="AQ108" s="9">
        <f t="shared" si="2"/>
        <v>0</v>
      </c>
      <c r="AR108" s="9">
        <f t="shared" si="2"/>
        <v>0</v>
      </c>
      <c r="AS108" s="9">
        <f t="shared" si="2"/>
        <v>0</v>
      </c>
      <c r="AT108" s="9">
        <f t="shared" si="2"/>
        <v>0</v>
      </c>
      <c r="AU108" s="9">
        <f t="shared" si="2"/>
        <v>0</v>
      </c>
    </row>
    <row r="109" spans="3:47" x14ac:dyDescent="0.2">
      <c r="D109" s="8" t="s">
        <v>67</v>
      </c>
      <c r="F109" s="10"/>
      <c r="J109" s="23"/>
    </row>
    <row r="110" spans="3:47" x14ac:dyDescent="0.2">
      <c r="E110" s="9" t="s">
        <v>68</v>
      </c>
      <c r="F110" s="10"/>
      <c r="G110" s="10" t="s">
        <v>64</v>
      </c>
      <c r="J110" s="23">
        <f>SUM($L110:$AU110)</f>
        <v>77.400000000000006</v>
      </c>
      <c r="L110" s="9">
        <f t="shared" ref="L110:AU110" si="3">L20*MIN($F102,L$93)</f>
        <v>0</v>
      </c>
      <c r="M110" s="9">
        <f t="shared" si="3"/>
        <v>0</v>
      </c>
      <c r="N110" s="9">
        <f t="shared" si="3"/>
        <v>0</v>
      </c>
      <c r="O110" s="9">
        <f t="shared" si="3"/>
        <v>0</v>
      </c>
      <c r="P110" s="9">
        <f t="shared" si="3"/>
        <v>0</v>
      </c>
      <c r="Q110" s="9">
        <f t="shared" si="3"/>
        <v>0</v>
      </c>
      <c r="R110" s="9">
        <f t="shared" si="3"/>
        <v>0</v>
      </c>
      <c r="S110" s="9">
        <f t="shared" si="3"/>
        <v>0</v>
      </c>
      <c r="T110" s="9">
        <f t="shared" si="3"/>
        <v>6</v>
      </c>
      <c r="U110" s="9">
        <f t="shared" si="3"/>
        <v>6</v>
      </c>
      <c r="V110" s="9">
        <f t="shared" si="3"/>
        <v>6</v>
      </c>
      <c r="W110" s="9">
        <f t="shared" si="3"/>
        <v>6</v>
      </c>
      <c r="X110" s="9">
        <f t="shared" si="3"/>
        <v>6</v>
      </c>
      <c r="Y110" s="9">
        <f t="shared" si="3"/>
        <v>6</v>
      </c>
      <c r="Z110" s="9">
        <f t="shared" si="3"/>
        <v>6</v>
      </c>
      <c r="AA110" s="9">
        <f t="shared" si="3"/>
        <v>6</v>
      </c>
      <c r="AB110" s="9">
        <f t="shared" si="3"/>
        <v>6</v>
      </c>
      <c r="AC110" s="9">
        <f t="shared" si="3"/>
        <v>6</v>
      </c>
      <c r="AD110" s="9">
        <f t="shared" si="3"/>
        <v>6</v>
      </c>
      <c r="AE110" s="9">
        <f t="shared" si="3"/>
        <v>6</v>
      </c>
      <c r="AF110" s="9">
        <f t="shared" si="3"/>
        <v>5.4</v>
      </c>
      <c r="AG110" s="9">
        <f t="shared" si="3"/>
        <v>0</v>
      </c>
      <c r="AH110" s="9">
        <f t="shared" si="3"/>
        <v>0</v>
      </c>
      <c r="AI110" s="9">
        <f t="shared" si="3"/>
        <v>0</v>
      </c>
      <c r="AJ110" s="9">
        <f t="shared" si="3"/>
        <v>0</v>
      </c>
      <c r="AK110" s="9">
        <f t="shared" si="3"/>
        <v>0</v>
      </c>
      <c r="AL110" s="9">
        <f t="shared" si="3"/>
        <v>0</v>
      </c>
      <c r="AM110" s="9">
        <f t="shared" si="3"/>
        <v>0</v>
      </c>
      <c r="AN110" s="9">
        <f t="shared" si="3"/>
        <v>0</v>
      </c>
      <c r="AO110" s="9">
        <f t="shared" si="3"/>
        <v>0</v>
      </c>
      <c r="AP110" s="9">
        <f t="shared" si="3"/>
        <v>0</v>
      </c>
      <c r="AQ110" s="9">
        <f t="shared" si="3"/>
        <v>0</v>
      </c>
      <c r="AR110" s="9">
        <f t="shared" si="3"/>
        <v>0</v>
      </c>
      <c r="AS110" s="9">
        <f t="shared" si="3"/>
        <v>0</v>
      </c>
      <c r="AT110" s="9">
        <f t="shared" si="3"/>
        <v>0</v>
      </c>
      <c r="AU110" s="9">
        <f t="shared" si="3"/>
        <v>0</v>
      </c>
    </row>
    <row r="111" spans="3:47" x14ac:dyDescent="0.2">
      <c r="E111" s="9" t="s">
        <v>69</v>
      </c>
      <c r="F111" s="10"/>
      <c r="G111" s="10" t="s">
        <v>64</v>
      </c>
      <c r="J111" s="23">
        <f>SUM($L111:$AU111)</f>
        <v>37.5</v>
      </c>
      <c r="L111" s="9">
        <f t="shared" ref="L111:AU111" si="4">L21*MIN($F103,L$93-L$110)</f>
        <v>0</v>
      </c>
      <c r="M111" s="9">
        <f t="shared" si="4"/>
        <v>0</v>
      </c>
      <c r="N111" s="9">
        <f t="shared" si="4"/>
        <v>0</v>
      </c>
      <c r="O111" s="9">
        <f t="shared" si="4"/>
        <v>0</v>
      </c>
      <c r="P111" s="9">
        <f t="shared" si="4"/>
        <v>0</v>
      </c>
      <c r="Q111" s="9">
        <f t="shared" si="4"/>
        <v>0</v>
      </c>
      <c r="R111" s="9">
        <f t="shared" si="4"/>
        <v>0</v>
      </c>
      <c r="S111" s="9">
        <f t="shared" si="4"/>
        <v>0</v>
      </c>
      <c r="T111" s="9">
        <f t="shared" si="4"/>
        <v>0</v>
      </c>
      <c r="U111" s="9">
        <f t="shared" si="4"/>
        <v>0</v>
      </c>
      <c r="V111" s="9">
        <f t="shared" si="4"/>
        <v>0</v>
      </c>
      <c r="W111" s="9">
        <f t="shared" si="4"/>
        <v>0</v>
      </c>
      <c r="X111" s="9">
        <f t="shared" si="4"/>
        <v>4.5</v>
      </c>
      <c r="Y111" s="9">
        <f t="shared" si="4"/>
        <v>4.5</v>
      </c>
      <c r="Z111" s="9">
        <f t="shared" si="4"/>
        <v>4.5</v>
      </c>
      <c r="AA111" s="9">
        <f t="shared" si="4"/>
        <v>4.5</v>
      </c>
      <c r="AB111" s="9">
        <f t="shared" si="4"/>
        <v>6</v>
      </c>
      <c r="AC111" s="9">
        <f t="shared" si="4"/>
        <v>4.5</v>
      </c>
      <c r="AD111" s="9">
        <f t="shared" si="4"/>
        <v>4.5</v>
      </c>
      <c r="AE111" s="9">
        <f t="shared" si="4"/>
        <v>4.5</v>
      </c>
      <c r="AF111" s="9">
        <f t="shared" si="4"/>
        <v>0</v>
      </c>
      <c r="AG111" s="9">
        <f t="shared" si="4"/>
        <v>0</v>
      </c>
      <c r="AH111" s="9">
        <f t="shared" si="4"/>
        <v>0</v>
      </c>
      <c r="AI111" s="9">
        <f t="shared" si="4"/>
        <v>0</v>
      </c>
      <c r="AJ111" s="9">
        <f t="shared" si="4"/>
        <v>0</v>
      </c>
      <c r="AK111" s="9">
        <f t="shared" si="4"/>
        <v>0</v>
      </c>
      <c r="AL111" s="9">
        <f t="shared" si="4"/>
        <v>0</v>
      </c>
      <c r="AM111" s="9">
        <f t="shared" si="4"/>
        <v>0</v>
      </c>
      <c r="AN111" s="9">
        <f t="shared" si="4"/>
        <v>0</v>
      </c>
      <c r="AO111" s="9">
        <f t="shared" si="4"/>
        <v>0</v>
      </c>
      <c r="AP111" s="9">
        <f t="shared" si="4"/>
        <v>0</v>
      </c>
      <c r="AQ111" s="9">
        <f t="shared" si="4"/>
        <v>0</v>
      </c>
      <c r="AR111" s="9">
        <f t="shared" si="4"/>
        <v>0</v>
      </c>
      <c r="AS111" s="9">
        <f t="shared" si="4"/>
        <v>0</v>
      </c>
      <c r="AT111" s="9">
        <f t="shared" si="4"/>
        <v>0</v>
      </c>
      <c r="AU111" s="9">
        <f t="shared" si="4"/>
        <v>0</v>
      </c>
    </row>
    <row r="112" spans="3:47" x14ac:dyDescent="0.2">
      <c r="E112" s="9" t="s">
        <v>155</v>
      </c>
      <c r="G112" s="10" t="s">
        <v>64</v>
      </c>
      <c r="J112" s="23">
        <f>SUM($L112:$AU112)</f>
        <v>114.9</v>
      </c>
      <c r="L112" s="9">
        <f>L110+L111</f>
        <v>0</v>
      </c>
      <c r="M112" s="9">
        <f t="shared" ref="M112:AU112" si="5">M110+M111</f>
        <v>0</v>
      </c>
      <c r="N112" s="9">
        <f t="shared" si="5"/>
        <v>0</v>
      </c>
      <c r="O112" s="9">
        <f t="shared" si="5"/>
        <v>0</v>
      </c>
      <c r="P112" s="9">
        <f t="shared" si="5"/>
        <v>0</v>
      </c>
      <c r="Q112" s="9">
        <f t="shared" si="5"/>
        <v>0</v>
      </c>
      <c r="R112" s="9">
        <f t="shared" si="5"/>
        <v>0</v>
      </c>
      <c r="S112" s="9">
        <f t="shared" si="5"/>
        <v>0</v>
      </c>
      <c r="T112" s="9">
        <f t="shared" si="5"/>
        <v>6</v>
      </c>
      <c r="U112" s="9">
        <f t="shared" si="5"/>
        <v>6</v>
      </c>
      <c r="V112" s="9">
        <f t="shared" si="5"/>
        <v>6</v>
      </c>
      <c r="W112" s="9">
        <f t="shared" si="5"/>
        <v>6</v>
      </c>
      <c r="X112" s="9">
        <f t="shared" si="5"/>
        <v>10.5</v>
      </c>
      <c r="Y112" s="9">
        <f t="shared" si="5"/>
        <v>10.5</v>
      </c>
      <c r="Z112" s="9">
        <f t="shared" si="5"/>
        <v>10.5</v>
      </c>
      <c r="AA112" s="9">
        <f t="shared" si="5"/>
        <v>10.5</v>
      </c>
      <c r="AB112" s="9">
        <f t="shared" si="5"/>
        <v>12</v>
      </c>
      <c r="AC112" s="9">
        <f t="shared" si="5"/>
        <v>10.5</v>
      </c>
      <c r="AD112" s="9">
        <f t="shared" si="5"/>
        <v>10.5</v>
      </c>
      <c r="AE112" s="9">
        <f t="shared" si="5"/>
        <v>10.5</v>
      </c>
      <c r="AF112" s="9">
        <f t="shared" si="5"/>
        <v>5.4</v>
      </c>
      <c r="AG112" s="9">
        <f t="shared" si="5"/>
        <v>0</v>
      </c>
      <c r="AH112" s="9">
        <f t="shared" si="5"/>
        <v>0</v>
      </c>
      <c r="AI112" s="9">
        <f t="shared" si="5"/>
        <v>0</v>
      </c>
      <c r="AJ112" s="9">
        <f t="shared" si="5"/>
        <v>0</v>
      </c>
      <c r="AK112" s="9">
        <f t="shared" si="5"/>
        <v>0</v>
      </c>
      <c r="AL112" s="9">
        <f t="shared" si="5"/>
        <v>0</v>
      </c>
      <c r="AM112" s="9">
        <f t="shared" si="5"/>
        <v>0</v>
      </c>
      <c r="AN112" s="9">
        <f t="shared" si="5"/>
        <v>0</v>
      </c>
      <c r="AO112" s="9">
        <f t="shared" si="5"/>
        <v>0</v>
      </c>
      <c r="AP112" s="9">
        <f t="shared" si="5"/>
        <v>0</v>
      </c>
      <c r="AQ112" s="9">
        <f t="shared" si="5"/>
        <v>0</v>
      </c>
      <c r="AR112" s="9">
        <f t="shared" si="5"/>
        <v>0</v>
      </c>
      <c r="AS112" s="9">
        <f t="shared" si="5"/>
        <v>0</v>
      </c>
      <c r="AT112" s="9">
        <f t="shared" si="5"/>
        <v>0</v>
      </c>
      <c r="AU112" s="9">
        <f t="shared" si="5"/>
        <v>0</v>
      </c>
    </row>
    <row r="113" spans="2:47" x14ac:dyDescent="0.2"/>
    <row r="114" spans="2:47" x14ac:dyDescent="0.2">
      <c r="C114" s="7" t="s">
        <v>157</v>
      </c>
    </row>
    <row r="115" spans="2:47" x14ac:dyDescent="0.2">
      <c r="E115" s="9" t="s">
        <v>5</v>
      </c>
      <c r="G115" s="10" t="s">
        <v>64</v>
      </c>
      <c r="I115" s="10" t="s">
        <v>159</v>
      </c>
      <c r="J115" s="23">
        <f>SUM($L115:$AU115)</f>
        <v>1.85</v>
      </c>
      <c r="L115" s="9">
        <f t="shared" ref="L115:AU115" si="6">L107*(1-L99)</f>
        <v>0</v>
      </c>
      <c r="M115" s="9">
        <f t="shared" si="6"/>
        <v>0</v>
      </c>
      <c r="N115" s="9">
        <f t="shared" si="6"/>
        <v>0.2</v>
      </c>
      <c r="O115" s="9">
        <f t="shared" si="6"/>
        <v>1</v>
      </c>
      <c r="P115" s="9">
        <f t="shared" si="6"/>
        <v>0.65</v>
      </c>
      <c r="Q115" s="9">
        <f t="shared" si="6"/>
        <v>0</v>
      </c>
      <c r="R115" s="9">
        <f t="shared" si="6"/>
        <v>0</v>
      </c>
      <c r="S115" s="9">
        <f t="shared" si="6"/>
        <v>0</v>
      </c>
      <c r="T115" s="9">
        <f t="shared" si="6"/>
        <v>0</v>
      </c>
      <c r="U115" s="9">
        <f t="shared" si="6"/>
        <v>0</v>
      </c>
      <c r="V115" s="9">
        <f t="shared" si="6"/>
        <v>0</v>
      </c>
      <c r="W115" s="9">
        <f t="shared" si="6"/>
        <v>0</v>
      </c>
      <c r="X115" s="9">
        <f t="shared" si="6"/>
        <v>0</v>
      </c>
      <c r="Y115" s="9">
        <f t="shared" si="6"/>
        <v>0</v>
      </c>
      <c r="Z115" s="9">
        <f t="shared" si="6"/>
        <v>0</v>
      </c>
      <c r="AA115" s="9">
        <f t="shared" si="6"/>
        <v>0</v>
      </c>
      <c r="AB115" s="9">
        <f t="shared" si="6"/>
        <v>0</v>
      </c>
      <c r="AC115" s="9">
        <f t="shared" si="6"/>
        <v>0</v>
      </c>
      <c r="AD115" s="9">
        <f t="shared" si="6"/>
        <v>0</v>
      </c>
      <c r="AE115" s="9">
        <f t="shared" si="6"/>
        <v>0</v>
      </c>
      <c r="AF115" s="9">
        <f t="shared" si="6"/>
        <v>0</v>
      </c>
      <c r="AG115" s="9">
        <f t="shared" si="6"/>
        <v>0</v>
      </c>
      <c r="AH115" s="9">
        <f t="shared" si="6"/>
        <v>0</v>
      </c>
      <c r="AI115" s="9">
        <f t="shared" si="6"/>
        <v>0</v>
      </c>
      <c r="AJ115" s="9">
        <f t="shared" si="6"/>
        <v>0</v>
      </c>
      <c r="AK115" s="9">
        <f t="shared" si="6"/>
        <v>0</v>
      </c>
      <c r="AL115" s="9">
        <f t="shared" si="6"/>
        <v>0</v>
      </c>
      <c r="AM115" s="9">
        <f t="shared" si="6"/>
        <v>0</v>
      </c>
      <c r="AN115" s="9">
        <f t="shared" si="6"/>
        <v>0</v>
      </c>
      <c r="AO115" s="9">
        <f t="shared" si="6"/>
        <v>0</v>
      </c>
      <c r="AP115" s="9">
        <f t="shared" si="6"/>
        <v>0</v>
      </c>
      <c r="AQ115" s="9">
        <f t="shared" si="6"/>
        <v>0</v>
      </c>
      <c r="AR115" s="9">
        <f t="shared" si="6"/>
        <v>0</v>
      </c>
      <c r="AS115" s="9">
        <f t="shared" si="6"/>
        <v>0</v>
      </c>
      <c r="AT115" s="9">
        <f t="shared" si="6"/>
        <v>0</v>
      </c>
      <c r="AU115" s="9">
        <f t="shared" si="6"/>
        <v>0</v>
      </c>
    </row>
    <row r="116" spans="2:47" x14ac:dyDescent="0.2">
      <c r="E116" s="9" t="s">
        <v>6</v>
      </c>
      <c r="G116" s="10" t="s">
        <v>64</v>
      </c>
      <c r="I116" s="10" t="s">
        <v>159</v>
      </c>
      <c r="J116" s="23">
        <f>SUM($L116:$AU116)</f>
        <v>47.35</v>
      </c>
      <c r="L116" s="9">
        <f t="shared" ref="L116:AU116" si="7">L108+L107-(L115+L117)</f>
        <v>0</v>
      </c>
      <c r="M116" s="9">
        <f t="shared" si="7"/>
        <v>0</v>
      </c>
      <c r="N116" s="9">
        <f t="shared" si="7"/>
        <v>0</v>
      </c>
      <c r="O116" s="9">
        <f t="shared" si="7"/>
        <v>0</v>
      </c>
      <c r="P116" s="9">
        <f t="shared" si="7"/>
        <v>1.35</v>
      </c>
      <c r="Q116" s="9">
        <f t="shared" si="7"/>
        <v>5</v>
      </c>
      <c r="R116" s="9">
        <f t="shared" si="7"/>
        <v>11</v>
      </c>
      <c r="S116" s="9">
        <f t="shared" si="7"/>
        <v>10.5</v>
      </c>
      <c r="T116" s="9">
        <f t="shared" si="7"/>
        <v>4.5</v>
      </c>
      <c r="U116" s="9">
        <f t="shared" si="7"/>
        <v>4.5</v>
      </c>
      <c r="V116" s="9">
        <f t="shared" si="7"/>
        <v>4.5</v>
      </c>
      <c r="W116" s="9">
        <f t="shared" si="7"/>
        <v>6</v>
      </c>
      <c r="X116" s="9">
        <f t="shared" si="7"/>
        <v>0</v>
      </c>
      <c r="Y116" s="9">
        <f t="shared" si="7"/>
        <v>0</v>
      </c>
      <c r="Z116" s="9">
        <f t="shared" si="7"/>
        <v>0</v>
      </c>
      <c r="AA116" s="9">
        <f t="shared" si="7"/>
        <v>0</v>
      </c>
      <c r="AB116" s="9">
        <f t="shared" si="7"/>
        <v>0</v>
      </c>
      <c r="AC116" s="9">
        <f t="shared" si="7"/>
        <v>0</v>
      </c>
      <c r="AD116" s="9">
        <f t="shared" si="7"/>
        <v>0</v>
      </c>
      <c r="AE116" s="9">
        <f t="shared" si="7"/>
        <v>0</v>
      </c>
      <c r="AF116" s="9">
        <f t="shared" si="7"/>
        <v>0</v>
      </c>
      <c r="AG116" s="9">
        <f t="shared" si="7"/>
        <v>0</v>
      </c>
      <c r="AH116" s="9">
        <f t="shared" si="7"/>
        <v>0</v>
      </c>
      <c r="AI116" s="9">
        <f t="shared" si="7"/>
        <v>0</v>
      </c>
      <c r="AJ116" s="9">
        <f t="shared" si="7"/>
        <v>0</v>
      </c>
      <c r="AK116" s="9">
        <f t="shared" si="7"/>
        <v>0</v>
      </c>
      <c r="AL116" s="9">
        <f t="shared" si="7"/>
        <v>0</v>
      </c>
      <c r="AM116" s="9">
        <f t="shared" si="7"/>
        <v>0</v>
      </c>
      <c r="AN116" s="9">
        <f t="shared" si="7"/>
        <v>0</v>
      </c>
      <c r="AO116" s="9">
        <f t="shared" si="7"/>
        <v>0</v>
      </c>
      <c r="AP116" s="9">
        <f t="shared" si="7"/>
        <v>0</v>
      </c>
      <c r="AQ116" s="9">
        <f t="shared" si="7"/>
        <v>0</v>
      </c>
      <c r="AR116" s="9">
        <f t="shared" si="7"/>
        <v>0</v>
      </c>
      <c r="AS116" s="9">
        <f t="shared" si="7"/>
        <v>0</v>
      </c>
      <c r="AT116" s="9">
        <f t="shared" si="7"/>
        <v>0</v>
      </c>
      <c r="AU116" s="9">
        <f t="shared" si="7"/>
        <v>0</v>
      </c>
    </row>
    <row r="117" spans="2:47" x14ac:dyDescent="0.2">
      <c r="E117" s="9" t="s">
        <v>158</v>
      </c>
      <c r="G117" s="10" t="s">
        <v>64</v>
      </c>
      <c r="I117" s="10" t="s">
        <v>159</v>
      </c>
      <c r="J117" s="23">
        <f>SUM($L117:$AU117)</f>
        <v>114.9</v>
      </c>
      <c r="L117" s="9">
        <f t="shared" ref="L117:AU117" si="8">L112</f>
        <v>0</v>
      </c>
      <c r="M117" s="9">
        <f t="shared" si="8"/>
        <v>0</v>
      </c>
      <c r="N117" s="9">
        <f t="shared" si="8"/>
        <v>0</v>
      </c>
      <c r="O117" s="9">
        <f t="shared" si="8"/>
        <v>0</v>
      </c>
      <c r="P117" s="9">
        <f t="shared" si="8"/>
        <v>0</v>
      </c>
      <c r="Q117" s="9">
        <f t="shared" si="8"/>
        <v>0</v>
      </c>
      <c r="R117" s="9">
        <f t="shared" si="8"/>
        <v>0</v>
      </c>
      <c r="S117" s="9">
        <f t="shared" si="8"/>
        <v>0</v>
      </c>
      <c r="T117" s="9">
        <f t="shared" si="8"/>
        <v>6</v>
      </c>
      <c r="U117" s="9">
        <f t="shared" si="8"/>
        <v>6</v>
      </c>
      <c r="V117" s="9">
        <f t="shared" si="8"/>
        <v>6</v>
      </c>
      <c r="W117" s="9">
        <f t="shared" si="8"/>
        <v>6</v>
      </c>
      <c r="X117" s="9">
        <f t="shared" si="8"/>
        <v>10.5</v>
      </c>
      <c r="Y117" s="9">
        <f t="shared" si="8"/>
        <v>10.5</v>
      </c>
      <c r="Z117" s="9">
        <f t="shared" si="8"/>
        <v>10.5</v>
      </c>
      <c r="AA117" s="9">
        <f t="shared" si="8"/>
        <v>10.5</v>
      </c>
      <c r="AB117" s="9">
        <f t="shared" si="8"/>
        <v>12</v>
      </c>
      <c r="AC117" s="9">
        <f t="shared" si="8"/>
        <v>10.5</v>
      </c>
      <c r="AD117" s="9">
        <f t="shared" si="8"/>
        <v>10.5</v>
      </c>
      <c r="AE117" s="9">
        <f t="shared" si="8"/>
        <v>10.5</v>
      </c>
      <c r="AF117" s="9">
        <f t="shared" si="8"/>
        <v>5.4</v>
      </c>
      <c r="AG117" s="9">
        <f t="shared" si="8"/>
        <v>0</v>
      </c>
      <c r="AH117" s="9">
        <f t="shared" si="8"/>
        <v>0</v>
      </c>
      <c r="AI117" s="9">
        <f t="shared" si="8"/>
        <v>0</v>
      </c>
      <c r="AJ117" s="9">
        <f t="shared" si="8"/>
        <v>0</v>
      </c>
      <c r="AK117" s="9">
        <f t="shared" si="8"/>
        <v>0</v>
      </c>
      <c r="AL117" s="9">
        <f t="shared" si="8"/>
        <v>0</v>
      </c>
      <c r="AM117" s="9">
        <f t="shared" si="8"/>
        <v>0</v>
      </c>
      <c r="AN117" s="9">
        <f t="shared" si="8"/>
        <v>0</v>
      </c>
      <c r="AO117" s="9">
        <f t="shared" si="8"/>
        <v>0</v>
      </c>
      <c r="AP117" s="9">
        <f t="shared" si="8"/>
        <v>0</v>
      </c>
      <c r="AQ117" s="9">
        <f t="shared" si="8"/>
        <v>0</v>
      </c>
      <c r="AR117" s="9">
        <f t="shared" si="8"/>
        <v>0</v>
      </c>
      <c r="AS117" s="9">
        <f t="shared" si="8"/>
        <v>0</v>
      </c>
      <c r="AT117" s="9">
        <f t="shared" si="8"/>
        <v>0</v>
      </c>
      <c r="AU117" s="9">
        <f t="shared" si="8"/>
        <v>0</v>
      </c>
    </row>
    <row r="118" spans="2:47" x14ac:dyDescent="0.2">
      <c r="E118" s="9" t="s">
        <v>3</v>
      </c>
      <c r="G118" s="10" t="s">
        <v>64</v>
      </c>
      <c r="J118" s="23">
        <f>SUM($L118:$AU118)</f>
        <v>164.1</v>
      </c>
      <c r="L118" s="9">
        <f>SUM(L115:L117)</f>
        <v>0</v>
      </c>
      <c r="M118" s="9">
        <f t="shared" ref="M118:AU118" si="9">SUM(M115:M117)</f>
        <v>0</v>
      </c>
      <c r="N118" s="9">
        <f t="shared" si="9"/>
        <v>0.2</v>
      </c>
      <c r="O118" s="9">
        <f t="shared" si="9"/>
        <v>1</v>
      </c>
      <c r="P118" s="9">
        <f t="shared" si="9"/>
        <v>2</v>
      </c>
      <c r="Q118" s="9">
        <f t="shared" si="9"/>
        <v>5</v>
      </c>
      <c r="R118" s="9">
        <f t="shared" si="9"/>
        <v>11</v>
      </c>
      <c r="S118" s="9">
        <f t="shared" si="9"/>
        <v>10.5</v>
      </c>
      <c r="T118" s="9">
        <f>SUM(T115:T117)</f>
        <v>10.5</v>
      </c>
      <c r="U118" s="9">
        <f t="shared" si="9"/>
        <v>10.5</v>
      </c>
      <c r="V118" s="9">
        <f t="shared" si="9"/>
        <v>10.5</v>
      </c>
      <c r="W118" s="9">
        <f t="shared" si="9"/>
        <v>12</v>
      </c>
      <c r="X118" s="9">
        <f t="shared" si="9"/>
        <v>10.5</v>
      </c>
      <c r="Y118" s="9">
        <f t="shared" si="9"/>
        <v>10.5</v>
      </c>
      <c r="Z118" s="9">
        <f t="shared" si="9"/>
        <v>10.5</v>
      </c>
      <c r="AA118" s="9">
        <f t="shared" si="9"/>
        <v>10.5</v>
      </c>
      <c r="AB118" s="9">
        <f t="shared" si="9"/>
        <v>12</v>
      </c>
      <c r="AC118" s="9">
        <f t="shared" si="9"/>
        <v>10.5</v>
      </c>
      <c r="AD118" s="9">
        <f t="shared" si="9"/>
        <v>10.5</v>
      </c>
      <c r="AE118" s="9">
        <f t="shared" si="9"/>
        <v>10.5</v>
      </c>
      <c r="AF118" s="9">
        <f t="shared" si="9"/>
        <v>5.4</v>
      </c>
      <c r="AG118" s="9">
        <f t="shared" si="9"/>
        <v>0</v>
      </c>
      <c r="AH118" s="9">
        <f t="shared" si="9"/>
        <v>0</v>
      </c>
      <c r="AI118" s="9">
        <f t="shared" si="9"/>
        <v>0</v>
      </c>
      <c r="AJ118" s="9">
        <f t="shared" si="9"/>
        <v>0</v>
      </c>
      <c r="AK118" s="9">
        <f t="shared" si="9"/>
        <v>0</v>
      </c>
      <c r="AL118" s="9">
        <f t="shared" si="9"/>
        <v>0</v>
      </c>
      <c r="AM118" s="9">
        <f t="shared" si="9"/>
        <v>0</v>
      </c>
      <c r="AN118" s="9">
        <f t="shared" si="9"/>
        <v>0</v>
      </c>
      <c r="AO118" s="9">
        <f t="shared" si="9"/>
        <v>0</v>
      </c>
      <c r="AP118" s="9">
        <f t="shared" si="9"/>
        <v>0</v>
      </c>
      <c r="AQ118" s="9">
        <f t="shared" si="9"/>
        <v>0</v>
      </c>
      <c r="AR118" s="9">
        <f t="shared" si="9"/>
        <v>0</v>
      </c>
      <c r="AS118" s="9">
        <f t="shared" si="9"/>
        <v>0</v>
      </c>
      <c r="AT118" s="9">
        <f t="shared" si="9"/>
        <v>0</v>
      </c>
      <c r="AU118" s="9">
        <f t="shared" si="9"/>
        <v>0</v>
      </c>
    </row>
    <row r="119" spans="2:47" x14ac:dyDescent="0.2"/>
    <row r="120" spans="2:47" x14ac:dyDescent="0.2">
      <c r="D120" s="8" t="s">
        <v>170</v>
      </c>
    </row>
    <row r="121" spans="2:47" x14ac:dyDescent="0.2">
      <c r="E121" s="9" t="s">
        <v>5</v>
      </c>
      <c r="G121" s="10" t="s">
        <v>64</v>
      </c>
      <c r="J121" s="23">
        <f>SUM($L121:$AU121)</f>
        <v>1.85</v>
      </c>
      <c r="L121" s="9">
        <f t="shared" ref="L121:AU121" si="10">L115</f>
        <v>0</v>
      </c>
      <c r="M121" s="9">
        <f t="shared" si="10"/>
        <v>0</v>
      </c>
      <c r="N121" s="9">
        <f t="shared" si="10"/>
        <v>0.2</v>
      </c>
      <c r="O121" s="9">
        <f t="shared" si="10"/>
        <v>1</v>
      </c>
      <c r="P121" s="9">
        <f t="shared" si="10"/>
        <v>0.65</v>
      </c>
      <c r="Q121" s="9">
        <f t="shared" si="10"/>
        <v>0</v>
      </c>
      <c r="R121" s="9">
        <f t="shared" si="10"/>
        <v>0</v>
      </c>
      <c r="S121" s="9">
        <f t="shared" si="10"/>
        <v>0</v>
      </c>
      <c r="T121" s="9">
        <f t="shared" si="10"/>
        <v>0</v>
      </c>
      <c r="U121" s="9">
        <f t="shared" si="10"/>
        <v>0</v>
      </c>
      <c r="V121" s="9">
        <f t="shared" si="10"/>
        <v>0</v>
      </c>
      <c r="W121" s="9">
        <f t="shared" si="10"/>
        <v>0</v>
      </c>
      <c r="X121" s="9">
        <f t="shared" si="10"/>
        <v>0</v>
      </c>
      <c r="Y121" s="9">
        <f t="shared" si="10"/>
        <v>0</v>
      </c>
      <c r="Z121" s="9">
        <f t="shared" si="10"/>
        <v>0</v>
      </c>
      <c r="AA121" s="9">
        <f t="shared" si="10"/>
        <v>0</v>
      </c>
      <c r="AB121" s="9">
        <f t="shared" si="10"/>
        <v>0</v>
      </c>
      <c r="AC121" s="9">
        <f t="shared" si="10"/>
        <v>0</v>
      </c>
      <c r="AD121" s="9">
        <f t="shared" si="10"/>
        <v>0</v>
      </c>
      <c r="AE121" s="9">
        <f t="shared" si="10"/>
        <v>0</v>
      </c>
      <c r="AF121" s="9">
        <f t="shared" si="10"/>
        <v>0</v>
      </c>
      <c r="AG121" s="9">
        <f t="shared" si="10"/>
        <v>0</v>
      </c>
      <c r="AH121" s="9">
        <f t="shared" si="10"/>
        <v>0</v>
      </c>
      <c r="AI121" s="9">
        <f t="shared" si="10"/>
        <v>0</v>
      </c>
      <c r="AJ121" s="9">
        <f t="shared" si="10"/>
        <v>0</v>
      </c>
      <c r="AK121" s="9">
        <f t="shared" si="10"/>
        <v>0</v>
      </c>
      <c r="AL121" s="9">
        <f t="shared" si="10"/>
        <v>0</v>
      </c>
      <c r="AM121" s="9">
        <f t="shared" si="10"/>
        <v>0</v>
      </c>
      <c r="AN121" s="9">
        <f t="shared" si="10"/>
        <v>0</v>
      </c>
      <c r="AO121" s="9">
        <f t="shared" si="10"/>
        <v>0</v>
      </c>
      <c r="AP121" s="9">
        <f t="shared" si="10"/>
        <v>0</v>
      </c>
      <c r="AQ121" s="9">
        <f t="shared" si="10"/>
        <v>0</v>
      </c>
      <c r="AR121" s="9">
        <f t="shared" si="10"/>
        <v>0</v>
      </c>
      <c r="AS121" s="9">
        <f t="shared" si="10"/>
        <v>0</v>
      </c>
      <c r="AT121" s="9">
        <f t="shared" si="10"/>
        <v>0</v>
      </c>
      <c r="AU121" s="9">
        <f t="shared" si="10"/>
        <v>0</v>
      </c>
    </row>
    <row r="122" spans="2:47" x14ac:dyDescent="0.2">
      <c r="E122" s="9" t="s">
        <v>6</v>
      </c>
      <c r="G122" s="10" t="s">
        <v>64</v>
      </c>
      <c r="J122" s="23">
        <f>SUM($L122:$AU122)</f>
        <v>4.55</v>
      </c>
      <c r="L122" s="9">
        <f t="shared" ref="L122:AU122" si="11">L107-L121</f>
        <v>0</v>
      </c>
      <c r="M122" s="9">
        <f t="shared" si="11"/>
        <v>0</v>
      </c>
      <c r="N122" s="9">
        <f t="shared" si="11"/>
        <v>0</v>
      </c>
      <c r="O122" s="9">
        <f t="shared" si="11"/>
        <v>0</v>
      </c>
      <c r="P122" s="9">
        <f t="shared" si="11"/>
        <v>0.65</v>
      </c>
      <c r="Q122" s="9">
        <f t="shared" si="11"/>
        <v>1.3</v>
      </c>
      <c r="R122" s="9">
        <f t="shared" si="11"/>
        <v>1.3</v>
      </c>
      <c r="S122" s="9">
        <f t="shared" si="11"/>
        <v>1.3</v>
      </c>
      <c r="T122" s="9">
        <f t="shared" si="11"/>
        <v>0</v>
      </c>
      <c r="U122" s="9">
        <f t="shared" si="11"/>
        <v>0</v>
      </c>
      <c r="V122" s="9">
        <f t="shared" si="11"/>
        <v>0</v>
      </c>
      <c r="W122" s="9">
        <f t="shared" si="11"/>
        <v>0</v>
      </c>
      <c r="X122" s="9">
        <f t="shared" si="11"/>
        <v>0</v>
      </c>
      <c r="Y122" s="9">
        <f t="shared" si="11"/>
        <v>0</v>
      </c>
      <c r="Z122" s="9">
        <f t="shared" si="11"/>
        <v>0</v>
      </c>
      <c r="AA122" s="9">
        <f t="shared" si="11"/>
        <v>0</v>
      </c>
      <c r="AB122" s="9">
        <f t="shared" si="11"/>
        <v>0</v>
      </c>
      <c r="AC122" s="9">
        <f t="shared" si="11"/>
        <v>0</v>
      </c>
      <c r="AD122" s="9">
        <f t="shared" si="11"/>
        <v>0</v>
      </c>
      <c r="AE122" s="9">
        <f t="shared" si="11"/>
        <v>0</v>
      </c>
      <c r="AF122" s="9">
        <f t="shared" si="11"/>
        <v>0</v>
      </c>
      <c r="AG122" s="9">
        <f t="shared" si="11"/>
        <v>0</v>
      </c>
      <c r="AH122" s="9">
        <f t="shared" si="11"/>
        <v>0</v>
      </c>
      <c r="AI122" s="9">
        <f t="shared" si="11"/>
        <v>0</v>
      </c>
      <c r="AJ122" s="9">
        <f t="shared" si="11"/>
        <v>0</v>
      </c>
      <c r="AK122" s="9">
        <f t="shared" si="11"/>
        <v>0</v>
      </c>
      <c r="AL122" s="9">
        <f t="shared" si="11"/>
        <v>0</v>
      </c>
      <c r="AM122" s="9">
        <f t="shared" si="11"/>
        <v>0</v>
      </c>
      <c r="AN122" s="9">
        <f t="shared" si="11"/>
        <v>0</v>
      </c>
      <c r="AO122" s="9">
        <f t="shared" si="11"/>
        <v>0</v>
      </c>
      <c r="AP122" s="9">
        <f t="shared" si="11"/>
        <v>0</v>
      </c>
      <c r="AQ122" s="9">
        <f t="shared" si="11"/>
        <v>0</v>
      </c>
      <c r="AR122" s="9">
        <f t="shared" si="11"/>
        <v>0</v>
      </c>
      <c r="AS122" s="9">
        <f t="shared" si="11"/>
        <v>0</v>
      </c>
      <c r="AT122" s="9">
        <f t="shared" si="11"/>
        <v>0</v>
      </c>
      <c r="AU122" s="9">
        <f t="shared" si="11"/>
        <v>0</v>
      </c>
    </row>
    <row r="123" spans="2:47" x14ac:dyDescent="0.2"/>
    <row r="124" spans="2:47" x14ac:dyDescent="0.2">
      <c r="B124" s="6" t="s">
        <v>119</v>
      </c>
    </row>
    <row r="125" spans="2:47" x14ac:dyDescent="0.2"/>
    <row r="126" spans="2:47" x14ac:dyDescent="0.2">
      <c r="C126" s="7" t="s">
        <v>74</v>
      </c>
    </row>
    <row r="127" spans="2:47" x14ac:dyDescent="0.2">
      <c r="D127" s="8" t="s">
        <v>86</v>
      </c>
    </row>
    <row r="128" spans="2:47" x14ac:dyDescent="0.2">
      <c r="E128" s="9" t="s">
        <v>75</v>
      </c>
      <c r="F128" s="16">
        <v>-468.4</v>
      </c>
      <c r="G128" s="10" t="s">
        <v>85</v>
      </c>
      <c r="H128" s="9" t="s">
        <v>89</v>
      </c>
    </row>
    <row r="129" spans="4:9" x14ac:dyDescent="0.2">
      <c r="E129" s="9" t="s">
        <v>76</v>
      </c>
      <c r="F129" s="16">
        <v>-89.6</v>
      </c>
      <c r="G129" s="10" t="s">
        <v>85</v>
      </c>
      <c r="H129" s="9" t="s">
        <v>89</v>
      </c>
    </row>
    <row r="130" spans="4:9" x14ac:dyDescent="0.2">
      <c r="E130" s="9" t="s">
        <v>77</v>
      </c>
      <c r="F130" s="16">
        <v>-15.2</v>
      </c>
      <c r="G130" s="10" t="s">
        <v>85</v>
      </c>
      <c r="H130" s="9" t="s">
        <v>89</v>
      </c>
    </row>
    <row r="131" spans="4:9" x14ac:dyDescent="0.2">
      <c r="E131" s="9" t="s">
        <v>78</v>
      </c>
      <c r="F131" s="16"/>
      <c r="G131" s="10" t="s">
        <v>85</v>
      </c>
      <c r="H131" s="9" t="s">
        <v>89</v>
      </c>
    </row>
    <row r="132" spans="4:9" x14ac:dyDescent="0.2">
      <c r="E132" s="9" t="s">
        <v>79</v>
      </c>
      <c r="F132" s="16">
        <v>-2.2999999999999998</v>
      </c>
      <c r="G132" s="10" t="s">
        <v>85</v>
      </c>
      <c r="H132" s="9" t="s">
        <v>89</v>
      </c>
    </row>
    <row r="133" spans="4:9" x14ac:dyDescent="0.2">
      <c r="E133" s="9" t="s">
        <v>100</v>
      </c>
      <c r="F133" s="9">
        <f>SUM(F128:F132)</f>
        <v>-575.5</v>
      </c>
      <c r="G133" s="10" t="s">
        <v>85</v>
      </c>
      <c r="H133" s="9" t="s">
        <v>89</v>
      </c>
    </row>
    <row r="134" spans="4:9" x14ac:dyDescent="0.2">
      <c r="D134" s="8" t="s">
        <v>87</v>
      </c>
    </row>
    <row r="135" spans="4:9" x14ac:dyDescent="0.2">
      <c r="E135" s="9" t="s">
        <v>80</v>
      </c>
      <c r="F135" s="16">
        <v>-59.4</v>
      </c>
      <c r="G135" s="10" t="s">
        <v>85</v>
      </c>
      <c r="H135" s="9" t="s">
        <v>89</v>
      </c>
    </row>
    <row r="136" spans="4:9" x14ac:dyDescent="0.2">
      <c r="E136" s="9" t="s">
        <v>81</v>
      </c>
      <c r="F136" s="16">
        <v>-44.6</v>
      </c>
      <c r="G136" s="10" t="s">
        <v>85</v>
      </c>
      <c r="H136" s="9" t="s">
        <v>89</v>
      </c>
    </row>
    <row r="137" spans="4:9" x14ac:dyDescent="0.2">
      <c r="E137" s="9" t="s">
        <v>101</v>
      </c>
      <c r="F137" s="9">
        <f>SUM(F135:F136)</f>
        <v>-104</v>
      </c>
      <c r="G137" s="10" t="s">
        <v>85</v>
      </c>
      <c r="H137" s="9" t="s">
        <v>89</v>
      </c>
    </row>
    <row r="138" spans="4:9" x14ac:dyDescent="0.2">
      <c r="D138" s="8" t="s">
        <v>88</v>
      </c>
    </row>
    <row r="139" spans="4:9" x14ac:dyDescent="0.2">
      <c r="E139" s="9" t="s">
        <v>82</v>
      </c>
      <c r="F139" s="18">
        <f>F140/(F133+F137)</f>
        <v>0.14922737306843267</v>
      </c>
      <c r="G139" s="10" t="s">
        <v>10</v>
      </c>
    </row>
    <row r="140" spans="4:9" x14ac:dyDescent="0.2">
      <c r="E140" s="9" t="s">
        <v>82</v>
      </c>
      <c r="F140" s="26">
        <v>-101.4</v>
      </c>
      <c r="G140" s="10" t="s">
        <v>85</v>
      </c>
      <c r="H140" s="9" t="s">
        <v>115</v>
      </c>
      <c r="I140" s="22" t="s">
        <v>1422</v>
      </c>
    </row>
    <row r="141" spans="4:9" x14ac:dyDescent="0.2">
      <c r="E141" s="9" t="s">
        <v>83</v>
      </c>
      <c r="F141" s="16">
        <v>-53.3</v>
      </c>
      <c r="G141" s="10" t="s">
        <v>85</v>
      </c>
      <c r="H141" s="9" t="s">
        <v>89</v>
      </c>
    </row>
    <row r="142" spans="4:9" x14ac:dyDescent="0.2">
      <c r="E142" s="9" t="s">
        <v>84</v>
      </c>
      <c r="F142" s="16">
        <v>289.3</v>
      </c>
      <c r="G142" s="10" t="s">
        <v>85</v>
      </c>
      <c r="H142" s="9" t="s">
        <v>364</v>
      </c>
      <c r="I142" s="10" t="s">
        <v>363</v>
      </c>
    </row>
    <row r="143" spans="4:9" x14ac:dyDescent="0.2">
      <c r="E143" s="9" t="s">
        <v>102</v>
      </c>
      <c r="F143" s="23">
        <f>F140+F141+F142</f>
        <v>134.60000000000002</v>
      </c>
      <c r="G143" s="10" t="s">
        <v>85</v>
      </c>
      <c r="H143" s="9" t="s">
        <v>89</v>
      </c>
    </row>
    <row r="144" spans="4:9" x14ac:dyDescent="0.2">
      <c r="D144" s="8" t="s">
        <v>3</v>
      </c>
    </row>
    <row r="145" spans="3:9" x14ac:dyDescent="0.2">
      <c r="E145" s="9" t="s">
        <v>110</v>
      </c>
      <c r="F145" s="23">
        <f>F146-F141</f>
        <v>-491.59999999999997</v>
      </c>
      <c r="G145" s="10" t="s">
        <v>85</v>
      </c>
    </row>
    <row r="146" spans="3:9" x14ac:dyDescent="0.2">
      <c r="E146" s="9" t="s">
        <v>111</v>
      </c>
      <c r="F146" s="23">
        <f>SUM(F133,F137,F143)</f>
        <v>-544.9</v>
      </c>
      <c r="G146" s="10" t="s">
        <v>85</v>
      </c>
    </row>
    <row r="147" spans="3:9" x14ac:dyDescent="0.2"/>
    <row r="148" spans="3:9" x14ac:dyDescent="0.2">
      <c r="C148" s="7" t="s">
        <v>90</v>
      </c>
    </row>
    <row r="149" spans="3:9" x14ac:dyDescent="0.2">
      <c r="D149" s="8" t="s">
        <v>98</v>
      </c>
    </row>
    <row r="150" spans="3:9" x14ac:dyDescent="0.2">
      <c r="E150" s="9" t="s">
        <v>92</v>
      </c>
      <c r="F150" s="16">
        <v>-144.80000000000001</v>
      </c>
      <c r="G150" s="10" t="s">
        <v>85</v>
      </c>
      <c r="H150" s="9" t="s">
        <v>105</v>
      </c>
    </row>
    <row r="151" spans="3:9" x14ac:dyDescent="0.2">
      <c r="E151" s="9" t="s">
        <v>93</v>
      </c>
      <c r="F151" s="16">
        <v>-281.10000000000002</v>
      </c>
      <c r="G151" s="10" t="s">
        <v>85</v>
      </c>
      <c r="H151" s="9" t="s">
        <v>105</v>
      </c>
    </row>
    <row r="152" spans="3:9" x14ac:dyDescent="0.2">
      <c r="E152" s="9" t="s">
        <v>94</v>
      </c>
      <c r="F152" s="16">
        <v>-1027.7</v>
      </c>
      <c r="G152" s="10" t="s">
        <v>85</v>
      </c>
      <c r="H152" s="9" t="s">
        <v>105</v>
      </c>
    </row>
    <row r="153" spans="3:9" x14ac:dyDescent="0.2">
      <c r="E153" s="9" t="s">
        <v>3</v>
      </c>
      <c r="F153" s="9">
        <f>SUM(F150:F152)</f>
        <v>-1453.6000000000001</v>
      </c>
      <c r="G153" s="10" t="s">
        <v>85</v>
      </c>
      <c r="H153" s="9" t="s">
        <v>105</v>
      </c>
    </row>
    <row r="154" spans="3:9" x14ac:dyDescent="0.2">
      <c r="D154" s="8" t="s">
        <v>99</v>
      </c>
    </row>
    <row r="155" spans="3:9" x14ac:dyDescent="0.2">
      <c r="E155" s="9" t="s">
        <v>95</v>
      </c>
      <c r="F155" s="16">
        <v>-477.2</v>
      </c>
      <c r="G155" s="10" t="s">
        <v>85</v>
      </c>
      <c r="H155" s="9" t="s">
        <v>105</v>
      </c>
    </row>
    <row r="156" spans="3:9" x14ac:dyDescent="0.2">
      <c r="E156" s="9" t="s">
        <v>82</v>
      </c>
      <c r="F156" s="18">
        <f>F157/(F153+F155)</f>
        <v>0.14615703335405011</v>
      </c>
      <c r="G156" s="10" t="s">
        <v>10</v>
      </c>
    </row>
    <row r="157" spans="3:9" x14ac:dyDescent="0.2">
      <c r="E157" s="9" t="s">
        <v>82</v>
      </c>
      <c r="F157" s="16">
        <v>-282.2</v>
      </c>
      <c r="G157" s="10" t="s">
        <v>85</v>
      </c>
      <c r="H157" s="9" t="s">
        <v>105</v>
      </c>
      <c r="I157" s="22" t="s">
        <v>1423</v>
      </c>
    </row>
    <row r="158" spans="3:9" x14ac:dyDescent="0.2">
      <c r="E158" s="9" t="s">
        <v>104</v>
      </c>
      <c r="F158" s="9">
        <f>F155+F157</f>
        <v>-759.4</v>
      </c>
      <c r="G158" s="10" t="s">
        <v>85</v>
      </c>
      <c r="H158" s="9" t="s">
        <v>105</v>
      </c>
    </row>
    <row r="159" spans="3:9" x14ac:dyDescent="0.2">
      <c r="D159" s="8" t="s">
        <v>3</v>
      </c>
      <c r="F159" s="10"/>
    </row>
    <row r="160" spans="3:9" x14ac:dyDescent="0.2">
      <c r="E160" s="9" t="s">
        <v>96</v>
      </c>
      <c r="F160" s="16">
        <v>2</v>
      </c>
      <c r="G160" s="10" t="s">
        <v>245</v>
      </c>
      <c r="H160" s="9" t="s">
        <v>105</v>
      </c>
    </row>
    <row r="161" spans="3:47" x14ac:dyDescent="0.2">
      <c r="E161" s="9" t="s">
        <v>97</v>
      </c>
      <c r="F161" s="9">
        <f>F153+F158</f>
        <v>-2213</v>
      </c>
      <c r="G161" s="10" t="s">
        <v>85</v>
      </c>
      <c r="H161" s="9" t="s">
        <v>105</v>
      </c>
    </row>
    <row r="162" spans="3:47" x14ac:dyDescent="0.2">
      <c r="E162" s="9" t="s">
        <v>103</v>
      </c>
      <c r="F162" s="9">
        <f>F160*F161</f>
        <v>-4426</v>
      </c>
      <c r="G162" s="10" t="s">
        <v>85</v>
      </c>
      <c r="H162" s="9" t="s">
        <v>105</v>
      </c>
    </row>
    <row r="163" spans="3:47" x14ac:dyDescent="0.2"/>
    <row r="164" spans="3:47" x14ac:dyDescent="0.2">
      <c r="C164" s="7" t="s">
        <v>120</v>
      </c>
    </row>
    <row r="165" spans="3:47" x14ac:dyDescent="0.2">
      <c r="E165" s="9" t="s">
        <v>118</v>
      </c>
      <c r="G165" s="10" t="s">
        <v>10</v>
      </c>
      <c r="H165" s="9" t="s">
        <v>117</v>
      </c>
      <c r="I165" s="10" t="s">
        <v>116</v>
      </c>
      <c r="J165" s="21">
        <f>SUM($L165:$AU165)</f>
        <v>0.99999999999999989</v>
      </c>
      <c r="K165" s="21"/>
      <c r="L165" s="18">
        <v>3.5708475679193101E-2</v>
      </c>
      <c r="M165" s="18">
        <v>4.1951358386204653E-2</v>
      </c>
      <c r="N165" s="18">
        <v>1.8809988612331217E-2</v>
      </c>
      <c r="O165" s="18">
        <v>2.1473889702293799E-2</v>
      </c>
      <c r="P165" s="18">
        <v>3.5993167398731082E-2</v>
      </c>
      <c r="Q165" s="18">
        <v>4.2012363754677075E-2</v>
      </c>
      <c r="R165" s="18">
        <v>5.9398893769318367E-2</v>
      </c>
      <c r="S165" s="18">
        <v>0.11332763949894256</v>
      </c>
      <c r="T165" s="18">
        <v>0.13065316414511144</v>
      </c>
      <c r="U165" s="18">
        <v>0.13061249389946314</v>
      </c>
      <c r="V165" s="18">
        <v>0.13390678379697413</v>
      </c>
      <c r="W165" s="18">
        <v>0.16170489669757604</v>
      </c>
      <c r="X165" s="18">
        <v>7.4446884659183338E-2</v>
      </c>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row>
    <row r="166" spans="3:47" x14ac:dyDescent="0.2">
      <c r="E166" s="9" t="s">
        <v>110</v>
      </c>
      <c r="F166" s="23">
        <f>F145+F162</f>
        <v>-4917.6000000000004</v>
      </c>
      <c r="G166" s="10" t="s">
        <v>85</v>
      </c>
      <c r="J166" s="23">
        <f>SUM($L166:$AU166)</f>
        <v>-4917.6000000000004</v>
      </c>
      <c r="L166" s="9">
        <f t="shared" ref="L166:AU166" si="12">L165*$F166</f>
        <v>-175.6</v>
      </c>
      <c r="M166" s="9">
        <f t="shared" si="12"/>
        <v>-206.3</v>
      </c>
      <c r="N166" s="9">
        <f t="shared" si="12"/>
        <v>-92.5</v>
      </c>
      <c r="O166" s="9">
        <f t="shared" si="12"/>
        <v>-105.6</v>
      </c>
      <c r="P166" s="9">
        <f t="shared" si="12"/>
        <v>-176.99999999999997</v>
      </c>
      <c r="Q166" s="9">
        <f t="shared" si="12"/>
        <v>-206.6</v>
      </c>
      <c r="R166" s="9">
        <f t="shared" si="12"/>
        <v>-292.10000000000002</v>
      </c>
      <c r="S166" s="9">
        <f t="shared" si="12"/>
        <v>-557.29999999999995</v>
      </c>
      <c r="T166" s="9">
        <f t="shared" si="12"/>
        <v>-642.50000000000011</v>
      </c>
      <c r="U166" s="9">
        <f t="shared" si="12"/>
        <v>-642.29999999999995</v>
      </c>
      <c r="V166" s="9">
        <f t="shared" si="12"/>
        <v>-658.5</v>
      </c>
      <c r="W166" s="9">
        <f t="shared" si="12"/>
        <v>-795.2</v>
      </c>
      <c r="X166" s="9">
        <f t="shared" si="12"/>
        <v>-366.1</v>
      </c>
      <c r="Y166" s="9">
        <f t="shared" si="12"/>
        <v>0</v>
      </c>
      <c r="Z166" s="9">
        <f t="shared" si="12"/>
        <v>0</v>
      </c>
      <c r="AA166" s="9">
        <f t="shared" si="12"/>
        <v>0</v>
      </c>
      <c r="AB166" s="9">
        <f t="shared" si="12"/>
        <v>0</v>
      </c>
      <c r="AC166" s="9">
        <f t="shared" si="12"/>
        <v>0</v>
      </c>
      <c r="AD166" s="9">
        <f t="shared" si="12"/>
        <v>0</v>
      </c>
      <c r="AE166" s="9">
        <f t="shared" si="12"/>
        <v>0</v>
      </c>
      <c r="AF166" s="9">
        <f t="shared" si="12"/>
        <v>0</v>
      </c>
      <c r="AG166" s="9">
        <f t="shared" si="12"/>
        <v>0</v>
      </c>
      <c r="AH166" s="9">
        <f t="shared" si="12"/>
        <v>0</v>
      </c>
      <c r="AI166" s="9">
        <f t="shared" si="12"/>
        <v>0</v>
      </c>
      <c r="AJ166" s="9">
        <f t="shared" si="12"/>
        <v>0</v>
      </c>
      <c r="AK166" s="9">
        <f t="shared" si="12"/>
        <v>0</v>
      </c>
      <c r="AL166" s="9">
        <f t="shared" si="12"/>
        <v>0</v>
      </c>
      <c r="AM166" s="9">
        <f t="shared" si="12"/>
        <v>0</v>
      </c>
      <c r="AN166" s="9">
        <f t="shared" si="12"/>
        <v>0</v>
      </c>
      <c r="AO166" s="9">
        <f t="shared" si="12"/>
        <v>0</v>
      </c>
      <c r="AP166" s="9">
        <f t="shared" si="12"/>
        <v>0</v>
      </c>
      <c r="AQ166" s="9">
        <f t="shared" si="12"/>
        <v>0</v>
      </c>
      <c r="AR166" s="9">
        <f t="shared" si="12"/>
        <v>0</v>
      </c>
      <c r="AS166" s="9">
        <f t="shared" si="12"/>
        <v>0</v>
      </c>
      <c r="AT166" s="9">
        <f t="shared" si="12"/>
        <v>0</v>
      </c>
      <c r="AU166" s="9">
        <f t="shared" si="12"/>
        <v>0</v>
      </c>
    </row>
    <row r="167" spans="3:47" x14ac:dyDescent="0.2">
      <c r="E167" s="9" t="s">
        <v>111</v>
      </c>
      <c r="F167" s="23">
        <f>F146+F162</f>
        <v>-4970.8999999999996</v>
      </c>
      <c r="G167" s="10" t="s">
        <v>85</v>
      </c>
    </row>
    <row r="168" spans="3:47" x14ac:dyDescent="0.2"/>
    <row r="169" spans="3:47" x14ac:dyDescent="0.2">
      <c r="C169" s="7" t="s">
        <v>106</v>
      </c>
    </row>
    <row r="170" spans="3:47" x14ac:dyDescent="0.2">
      <c r="E170" s="9" t="s">
        <v>106</v>
      </c>
      <c r="F170" s="16">
        <v>-1550</v>
      </c>
      <c r="G170" s="10" t="s">
        <v>85</v>
      </c>
      <c r="H170" s="9" t="s">
        <v>109</v>
      </c>
      <c r="J170" s="23"/>
    </row>
    <row r="171" spans="3:47" x14ac:dyDescent="0.2"/>
    <row r="172" spans="3:47" x14ac:dyDescent="0.2">
      <c r="C172" s="7" t="s">
        <v>107</v>
      </c>
    </row>
    <row r="173" spans="3:47" x14ac:dyDescent="0.2">
      <c r="D173" s="8" t="s">
        <v>281</v>
      </c>
      <c r="J173" s="23"/>
    </row>
    <row r="174" spans="3:47" x14ac:dyDescent="0.2">
      <c r="E174" s="9" t="s">
        <v>280</v>
      </c>
      <c r="F174" s="16">
        <v>-115</v>
      </c>
      <c r="G174" s="10" t="s">
        <v>85</v>
      </c>
      <c r="H174" s="9" t="s">
        <v>108</v>
      </c>
      <c r="I174" s="10" t="s">
        <v>112</v>
      </c>
      <c r="J174" s="23"/>
    </row>
    <row r="175" spans="3:47" x14ac:dyDescent="0.2">
      <c r="E175" s="9" t="s">
        <v>285</v>
      </c>
      <c r="F175" s="16">
        <v>0</v>
      </c>
      <c r="G175" s="10" t="s">
        <v>85</v>
      </c>
      <c r="H175" s="9" t="s">
        <v>284</v>
      </c>
      <c r="J175" s="23"/>
    </row>
    <row r="176" spans="3:47" x14ac:dyDescent="0.2">
      <c r="D176" s="8" t="s">
        <v>282</v>
      </c>
      <c r="F176" s="10"/>
      <c r="J176" s="23"/>
    </row>
    <row r="177" spans="2:47" x14ac:dyDescent="0.2">
      <c r="E177" s="9" t="s">
        <v>283</v>
      </c>
      <c r="F177" s="16">
        <v>0</v>
      </c>
      <c r="G177" s="10" t="s">
        <v>85</v>
      </c>
      <c r="H177" s="9" t="s">
        <v>284</v>
      </c>
    </row>
    <row r="178" spans="2:47" x14ac:dyDescent="0.2"/>
    <row r="179" spans="2:47" x14ac:dyDescent="0.2">
      <c r="B179" s="6" t="s">
        <v>121</v>
      </c>
    </row>
    <row r="180" spans="2:47" x14ac:dyDescent="0.2"/>
    <row r="181" spans="2:47" x14ac:dyDescent="0.2">
      <c r="C181" s="7" t="s">
        <v>122</v>
      </c>
    </row>
    <row r="182" spans="2:47" x14ac:dyDescent="0.2">
      <c r="D182" s="8" t="s">
        <v>129</v>
      </c>
    </row>
    <row r="183" spans="2:47" x14ac:dyDescent="0.2">
      <c r="E183" s="9" t="s">
        <v>75</v>
      </c>
      <c r="F183" s="16">
        <v>-5299.9</v>
      </c>
      <c r="G183" s="10" t="s">
        <v>85</v>
      </c>
      <c r="H183" s="9" t="s">
        <v>201</v>
      </c>
    </row>
    <row r="184" spans="2:47" x14ac:dyDescent="0.2">
      <c r="E184" s="9" t="s">
        <v>130</v>
      </c>
      <c r="F184" s="16">
        <v>-543.29999999999995</v>
      </c>
      <c r="G184" s="10" t="s">
        <v>85</v>
      </c>
      <c r="H184" s="9" t="s">
        <v>201</v>
      </c>
    </row>
    <row r="185" spans="2:47" x14ac:dyDescent="0.2">
      <c r="E185" s="9" t="s">
        <v>131</v>
      </c>
      <c r="F185" s="16">
        <v>-1701.5</v>
      </c>
      <c r="G185" s="10" t="s">
        <v>85</v>
      </c>
      <c r="H185" s="9" t="s">
        <v>201</v>
      </c>
    </row>
    <row r="186" spans="2:47" x14ac:dyDescent="0.2">
      <c r="E186" s="9" t="s">
        <v>337</v>
      </c>
      <c r="F186" s="10"/>
      <c r="G186" s="10" t="s">
        <v>10</v>
      </c>
      <c r="H186" s="9" t="s">
        <v>117</v>
      </c>
      <c r="I186" s="10" t="s">
        <v>342</v>
      </c>
      <c r="L186" s="27">
        <f>'PFS Table 19.9'!L46/'PFS Table 19.9'!$J$46</f>
        <v>0</v>
      </c>
      <c r="M186" s="27">
        <f>'PFS Table 19.9'!M46/'PFS Table 19.9'!$J$46</f>
        <v>0</v>
      </c>
      <c r="N186" s="27">
        <f>'PFS Table 19.9'!N46/'PFS Table 19.9'!$J$46</f>
        <v>4.3606770315585772E-3</v>
      </c>
      <c r="O186" s="27">
        <f>'PFS Table 19.9'!O46/'PFS Table 19.9'!$J$46</f>
        <v>1.746921680119819E-2</v>
      </c>
      <c r="P186" s="27">
        <f>'PFS Table 19.9'!P46/'PFS Table 19.9'!$J$46</f>
        <v>1.746921680119819E-2</v>
      </c>
      <c r="Q186" s="27">
        <f>'PFS Table 19.9'!Q46/'PFS Table 19.9'!$J$46</f>
        <v>3.3737590626532532E-2</v>
      </c>
      <c r="R186" s="27">
        <f>'PFS Table 19.9'!R46/'PFS Table 19.9'!$J$46</f>
        <v>7.0263893859265458E-2</v>
      </c>
      <c r="S186" s="27">
        <f>'PFS Table 19.9'!S46/'PFS Table 19.9'!$J$46</f>
        <v>6.9534905297758701E-2</v>
      </c>
      <c r="T186" s="27">
        <f>'PFS Table 19.9'!T46/'PFS Table 19.9'!$J$46</f>
        <v>5.7539729876602122E-2</v>
      </c>
      <c r="U186" s="27">
        <f>'PFS Table 19.9'!U46/'PFS Table 19.9'!$J$46</f>
        <v>5.7539729876602122E-2</v>
      </c>
      <c r="V186" s="27">
        <f>'PFS Table 19.9'!V46/'PFS Table 19.9'!$J$46</f>
        <v>5.7539729876602122E-2</v>
      </c>
      <c r="W186" s="27">
        <f>'PFS Table 19.9'!W46/'PFS Table 19.9'!$J$46</f>
        <v>7.8269513698357801E-2</v>
      </c>
      <c r="X186" s="27">
        <f>'PFS Table 19.9'!X46/'PFS Table 19.9'!$J$46</f>
        <v>6.9534905297758701E-2</v>
      </c>
      <c r="Y186" s="27">
        <f>'PFS Table 19.9'!Y46/'PFS Table 19.9'!$J$46</f>
        <v>5.7539729876602122E-2</v>
      </c>
      <c r="Z186" s="27">
        <f>'PFS Table 19.9'!Z46/'PFS Table 19.9'!$J$46</f>
        <v>5.7539729876602122E-2</v>
      </c>
      <c r="AA186" s="27">
        <f>'PFS Table 19.9'!AA46/'PFS Table 19.9'!$J$46</f>
        <v>5.4737762932919792E-2</v>
      </c>
      <c r="AB186" s="27">
        <f>'PFS Table 19.9'!AB46/'PFS Table 19.9'!$J$46</f>
        <v>6.9863612867310826E-2</v>
      </c>
      <c r="AC186" s="27">
        <f>'PFS Table 19.9'!AC46/'PFS Table 19.9'!$J$46</f>
        <v>6.1129004466711725E-2</v>
      </c>
      <c r="AD186" s="27">
        <f>'PFS Table 19.9'!AD46/'PFS Table 19.9'!$J$46</f>
        <v>6.1129004466711725E-2</v>
      </c>
      <c r="AE186" s="27">
        <f>'PFS Table 19.9'!AE46/'PFS Table 19.9'!$J$46</f>
        <v>6.9863612867310826E-2</v>
      </c>
      <c r="AF186" s="27">
        <f>'PFS Table 19.9'!AF46/'PFS Table 19.9'!$J$46</f>
        <v>3.4938433602396381E-2</v>
      </c>
      <c r="AG186" s="27">
        <f>'PFS Table 19.9'!AG46/'PFS Table 19.9'!$J$46</f>
        <v>0</v>
      </c>
      <c r="AH186" s="27">
        <f>'PFS Table 19.9'!AH46/'PFS Table 19.9'!$J$46</f>
        <v>0</v>
      </c>
      <c r="AI186" s="27">
        <f>'PFS Table 19.9'!AI46/'PFS Table 19.9'!$J$46</f>
        <v>0</v>
      </c>
      <c r="AJ186" s="27">
        <f>'PFS Table 19.9'!AJ46/'PFS Table 19.9'!$J$46</f>
        <v>0</v>
      </c>
      <c r="AK186" s="27">
        <f>'PFS Table 19.9'!AK46/'PFS Table 19.9'!$J$46</f>
        <v>0</v>
      </c>
      <c r="AL186" s="27">
        <f>'PFS Table 19.9'!AL46/'PFS Table 19.9'!$J$46</f>
        <v>0</v>
      </c>
      <c r="AM186" s="27">
        <f>'PFS Table 19.9'!AM46/'PFS Table 19.9'!$J$46</f>
        <v>0</v>
      </c>
      <c r="AN186" s="27">
        <f>'PFS Table 19.9'!AN46/'PFS Table 19.9'!$J$46</f>
        <v>0</v>
      </c>
      <c r="AO186" s="27">
        <f>'PFS Table 19.9'!AO46/'PFS Table 19.9'!$J$46</f>
        <v>0</v>
      </c>
      <c r="AP186" s="27">
        <f>'PFS Table 19.9'!AP46/'PFS Table 19.9'!$J$46</f>
        <v>0</v>
      </c>
      <c r="AQ186" s="27">
        <f>'PFS Table 19.9'!AQ46/'PFS Table 19.9'!$J$46</f>
        <v>0</v>
      </c>
      <c r="AR186" s="27">
        <f>'PFS Table 19.9'!AR46/'PFS Table 19.9'!$J$46</f>
        <v>0</v>
      </c>
      <c r="AS186" s="27">
        <f>'PFS Table 19.9'!AS46/'PFS Table 19.9'!$J$46</f>
        <v>0</v>
      </c>
      <c r="AT186" s="27">
        <f>'PFS Table 19.9'!AT46/'PFS Table 19.9'!$J$46</f>
        <v>0</v>
      </c>
      <c r="AU186" s="27">
        <f>'PFS Table 19.9'!AU46/'PFS Table 19.9'!$J$46</f>
        <v>0</v>
      </c>
    </row>
    <row r="187" spans="2:47" x14ac:dyDescent="0.2">
      <c r="E187" s="9" t="s">
        <v>133</v>
      </c>
      <c r="F187" s="16">
        <v>-1599.6</v>
      </c>
      <c r="G187" s="10" t="s">
        <v>85</v>
      </c>
      <c r="H187" s="9" t="s">
        <v>201</v>
      </c>
    </row>
    <row r="188" spans="2:47" x14ac:dyDescent="0.2">
      <c r="E188" s="9" t="s">
        <v>134</v>
      </c>
      <c r="F188" s="16">
        <v>-1599.6</v>
      </c>
      <c r="G188" s="10" t="s">
        <v>85</v>
      </c>
      <c r="H188" s="9" t="s">
        <v>201</v>
      </c>
    </row>
    <row r="189" spans="2:47" x14ac:dyDescent="0.2">
      <c r="E189" s="9" t="s">
        <v>135</v>
      </c>
      <c r="F189" s="16">
        <v>-1599.6</v>
      </c>
      <c r="G189" s="10" t="s">
        <v>85</v>
      </c>
      <c r="H189" s="9" t="s">
        <v>201</v>
      </c>
    </row>
    <row r="190" spans="2:47" x14ac:dyDescent="0.2">
      <c r="E190" s="9" t="s">
        <v>202</v>
      </c>
      <c r="F190" s="16">
        <v>10</v>
      </c>
      <c r="G190" s="10" t="s">
        <v>199</v>
      </c>
      <c r="H190" s="9" t="s">
        <v>200</v>
      </c>
    </row>
    <row r="191" spans="2:47" x14ac:dyDescent="0.2"/>
    <row r="192" spans="2:47" x14ac:dyDescent="0.2">
      <c r="C192" s="7" t="s">
        <v>123</v>
      </c>
    </row>
    <row r="193" spans="3:9" x14ac:dyDescent="0.2">
      <c r="D193" s="8" t="s">
        <v>132</v>
      </c>
    </row>
    <row r="194" spans="3:9" x14ac:dyDescent="0.2">
      <c r="E194" s="9" t="s">
        <v>145</v>
      </c>
      <c r="F194" s="26">
        <v>-3070.7</v>
      </c>
      <c r="G194" s="10" t="s">
        <v>85</v>
      </c>
      <c r="H194" s="9" t="s">
        <v>146</v>
      </c>
    </row>
    <row r="195" spans="3:9" x14ac:dyDescent="0.2">
      <c r="E195" s="9" t="s">
        <v>152</v>
      </c>
      <c r="F195" s="16">
        <v>-1045</v>
      </c>
      <c r="G195" s="10" t="s">
        <v>85</v>
      </c>
      <c r="H195" s="9" t="s">
        <v>146</v>
      </c>
    </row>
    <row r="196" spans="3:9" x14ac:dyDescent="0.2">
      <c r="E196" s="9" t="s">
        <v>147</v>
      </c>
      <c r="F196" s="16">
        <v>-1713.1</v>
      </c>
      <c r="G196" s="10" t="s">
        <v>85</v>
      </c>
      <c r="H196" s="9" t="s">
        <v>146</v>
      </c>
    </row>
    <row r="197" spans="3:9" x14ac:dyDescent="0.2">
      <c r="E197" s="9" t="s">
        <v>149</v>
      </c>
      <c r="F197" s="16">
        <v>-161.9</v>
      </c>
      <c r="G197" s="10" t="s">
        <v>85</v>
      </c>
      <c r="H197" s="9" t="s">
        <v>146</v>
      </c>
    </row>
    <row r="198" spans="3:9" x14ac:dyDescent="0.2">
      <c r="E198" s="9" t="s">
        <v>150</v>
      </c>
      <c r="F198" s="16">
        <v>-132.1</v>
      </c>
      <c r="G198" s="10" t="s">
        <v>85</v>
      </c>
      <c r="H198" s="9" t="s">
        <v>146</v>
      </c>
    </row>
    <row r="199" spans="3:9" x14ac:dyDescent="0.2">
      <c r="E199" s="9" t="s">
        <v>151</v>
      </c>
      <c r="F199" s="16">
        <v>-18.5</v>
      </c>
      <c r="G199" s="10" t="s">
        <v>85</v>
      </c>
      <c r="H199" s="9" t="s">
        <v>146</v>
      </c>
    </row>
    <row r="200" spans="3:9" x14ac:dyDescent="0.2">
      <c r="E200" s="9" t="s">
        <v>152</v>
      </c>
      <c r="F200" s="23">
        <f>F195/$J$93</f>
        <v>-6.3680682510664228</v>
      </c>
      <c r="G200" s="10" t="s">
        <v>162</v>
      </c>
    </row>
    <row r="201" spans="3:9" x14ac:dyDescent="0.2">
      <c r="E201" s="9" t="s">
        <v>147</v>
      </c>
      <c r="F201" s="23">
        <f>F196/$J$93</f>
        <v>-10.439366240097501</v>
      </c>
      <c r="G201" s="10" t="s">
        <v>162</v>
      </c>
    </row>
    <row r="202" spans="3:9" x14ac:dyDescent="0.2">
      <c r="E202" s="9" t="s">
        <v>149</v>
      </c>
      <c r="F202" s="23">
        <f>F197/$J$112</f>
        <v>-1.4090513489991296</v>
      </c>
      <c r="G202" s="10" t="s">
        <v>163</v>
      </c>
      <c r="I202" s="10" t="s">
        <v>365</v>
      </c>
    </row>
    <row r="203" spans="3:9" x14ac:dyDescent="0.2">
      <c r="E203" s="9" t="s">
        <v>150</v>
      </c>
      <c r="F203" s="23">
        <f>F198/$J$107</f>
        <v>-20.640625</v>
      </c>
      <c r="G203" s="10" t="s">
        <v>164</v>
      </c>
      <c r="I203" s="10" t="s">
        <v>365</v>
      </c>
    </row>
    <row r="204" spans="3:9" x14ac:dyDescent="0.2">
      <c r="E204" s="9" t="s">
        <v>151</v>
      </c>
      <c r="F204" s="23">
        <f>F199/$J$115</f>
        <v>-10</v>
      </c>
      <c r="G204" s="10" t="s">
        <v>165</v>
      </c>
      <c r="I204" s="10" t="s">
        <v>365</v>
      </c>
    </row>
    <row r="205" spans="3:9" x14ac:dyDescent="0.2"/>
    <row r="206" spans="3:9" x14ac:dyDescent="0.2">
      <c r="C206" s="7" t="s">
        <v>124</v>
      </c>
    </row>
    <row r="207" spans="3:9" x14ac:dyDescent="0.2">
      <c r="D207" s="8" t="s">
        <v>129</v>
      </c>
    </row>
    <row r="208" spans="3:9" x14ac:dyDescent="0.2">
      <c r="E208" s="9" t="s">
        <v>367</v>
      </c>
      <c r="F208" s="16">
        <v>-1565.8</v>
      </c>
      <c r="G208" s="10" t="s">
        <v>85</v>
      </c>
      <c r="H208" s="9" t="s">
        <v>153</v>
      </c>
    </row>
    <row r="209" spans="3:47" x14ac:dyDescent="0.2">
      <c r="E209" s="9" t="s">
        <v>356</v>
      </c>
      <c r="F209" s="9">
        <f>-F142</f>
        <v>-289.3</v>
      </c>
      <c r="G209" s="10" t="s">
        <v>85</v>
      </c>
      <c r="H209" s="9" t="s">
        <v>153</v>
      </c>
    </row>
    <row r="210" spans="3:47" x14ac:dyDescent="0.2">
      <c r="E210" s="9" t="s">
        <v>349</v>
      </c>
      <c r="H210" s="9" t="s">
        <v>117</v>
      </c>
      <c r="J210" s="21">
        <f>SUM($L210:$AU210)</f>
        <v>0.99999999999999978</v>
      </c>
      <c r="L210" s="27">
        <f>'PFS Table 19.9'!L30/'PFS Table 19.9'!$J$30</f>
        <v>0</v>
      </c>
      <c r="M210" s="27">
        <f>'PFS Table 19.9'!M30/'PFS Table 19.9'!$J$30</f>
        <v>0</v>
      </c>
      <c r="N210" s="27">
        <f>'PFS Table 19.9'!N30/'PFS Table 19.9'!$J$30</f>
        <v>8.0323450134770855E-3</v>
      </c>
      <c r="O210" s="27">
        <f>'PFS Table 19.9'!O30/'PFS Table 19.9'!$J$30</f>
        <v>2.4582210242587593E-2</v>
      </c>
      <c r="P210" s="27">
        <f>'PFS Table 19.9'!P30/'PFS Table 19.9'!$J$30</f>
        <v>3.1967654986522896E-2</v>
      </c>
      <c r="Q210" s="27">
        <f>'PFS Table 19.9'!Q30/'PFS Table 19.9'!$J$30</f>
        <v>4.9218328840970334E-2</v>
      </c>
      <c r="R210" s="27">
        <f>'PFS Table 19.9'!R30/'PFS Table 19.9'!$J$30</f>
        <v>8.0377358490566E-2</v>
      </c>
      <c r="S210" s="27">
        <f>'PFS Table 19.9'!S30/'PFS Table 19.9'!$J$30</f>
        <v>6.3450134770889469E-2</v>
      </c>
      <c r="T210" s="27">
        <f>'PFS Table 19.9'!T30/'PFS Table 19.9'!$J$30</f>
        <v>7.3423180592991882E-2</v>
      </c>
      <c r="U210" s="27">
        <f>'PFS Table 19.9'!U30/'PFS Table 19.9'!$J$30</f>
        <v>7.3423180592991882E-2</v>
      </c>
      <c r="V210" s="27">
        <f>'PFS Table 19.9'!V30/'PFS Table 19.9'!$J$30</f>
        <v>7.3423180592991882E-2</v>
      </c>
      <c r="W210" s="27">
        <f>'PFS Table 19.9'!W30/'PFS Table 19.9'!$J$30</f>
        <v>8.0377358490566E-2</v>
      </c>
      <c r="X210" s="27">
        <f>'PFS Table 19.9'!X30/'PFS Table 19.9'!$J$30</f>
        <v>5.8706199460916424E-2</v>
      </c>
      <c r="Y210" s="27">
        <f>'PFS Table 19.9'!Y30/'PFS Table 19.9'!$J$30</f>
        <v>4.8733153638814003E-2</v>
      </c>
      <c r="Z210" s="27">
        <f>'PFS Table 19.9'!Z30/'PFS Table 19.9'!$J$30</f>
        <v>4.8733153638814003E-2</v>
      </c>
      <c r="AA210" s="27">
        <f>'PFS Table 19.9'!AA30/'PFS Table 19.9'!$J$30</f>
        <v>4.8733153638814003E-2</v>
      </c>
      <c r="AB210" s="27">
        <f>'PFS Table 19.9'!AB30/'PFS Table 19.9'!$J$30</f>
        <v>5.574123989218327E-2</v>
      </c>
      <c r="AC210" s="27">
        <f>'PFS Table 19.9'!AC30/'PFS Table 19.9'!$J$30</f>
        <v>4.8733153638814003E-2</v>
      </c>
      <c r="AD210" s="27">
        <f>'PFS Table 19.9'!AD30/'PFS Table 19.9'!$J$30</f>
        <v>4.8733153638814003E-2</v>
      </c>
      <c r="AE210" s="27">
        <f>'PFS Table 19.9'!AE30/'PFS Table 19.9'!$J$30</f>
        <v>5.574123989218327E-2</v>
      </c>
      <c r="AF210" s="27">
        <f>'PFS Table 19.9'!AF30/'PFS Table 19.9'!$J$30</f>
        <v>2.7870619946091635E-2</v>
      </c>
      <c r="AG210" s="27">
        <f>'PFS Table 19.9'!AG30/'PFS Table 19.9'!$J$30</f>
        <v>0</v>
      </c>
      <c r="AH210" s="27">
        <f>'PFS Table 19.9'!AH30/'PFS Table 19.9'!$J$30</f>
        <v>0</v>
      </c>
      <c r="AI210" s="27">
        <f>'PFS Table 19.9'!AI30/'PFS Table 19.9'!$J$30</f>
        <v>0</v>
      </c>
      <c r="AJ210" s="27">
        <f>'PFS Table 19.9'!AJ30/'PFS Table 19.9'!$J$30</f>
        <v>0</v>
      </c>
      <c r="AK210" s="27">
        <f>'PFS Table 19.9'!AK30/'PFS Table 19.9'!$J$30</f>
        <v>0</v>
      </c>
      <c r="AL210" s="27">
        <f>'PFS Table 19.9'!AL30/'PFS Table 19.9'!$J$30</f>
        <v>0</v>
      </c>
      <c r="AM210" s="27">
        <f>'PFS Table 19.9'!AM30/'PFS Table 19.9'!$J$30</f>
        <v>0</v>
      </c>
      <c r="AN210" s="27">
        <f>'PFS Table 19.9'!AN30/'PFS Table 19.9'!$J$30</f>
        <v>0</v>
      </c>
      <c r="AO210" s="27">
        <f>'PFS Table 19.9'!AO30/'PFS Table 19.9'!$J$30</f>
        <v>0</v>
      </c>
      <c r="AP210" s="27">
        <f>'PFS Table 19.9'!AP30/'PFS Table 19.9'!$J$30</f>
        <v>0</v>
      </c>
      <c r="AQ210" s="27">
        <f>'PFS Table 19.9'!AQ30/'PFS Table 19.9'!$J$30</f>
        <v>0</v>
      </c>
      <c r="AR210" s="27">
        <f>'PFS Table 19.9'!AR30/'PFS Table 19.9'!$J$30</f>
        <v>0</v>
      </c>
      <c r="AS210" s="27">
        <f>'PFS Table 19.9'!AS30/'PFS Table 19.9'!$J$30</f>
        <v>0</v>
      </c>
      <c r="AT210" s="27">
        <f>'PFS Table 19.9'!AT30/'PFS Table 19.9'!$J$30</f>
        <v>0</v>
      </c>
      <c r="AU210" s="27">
        <f>'PFS Table 19.9'!AU30/'PFS Table 19.9'!$J$30</f>
        <v>0</v>
      </c>
    </row>
    <row r="211" spans="3:47" x14ac:dyDescent="0.2"/>
    <row r="212" spans="3:47" x14ac:dyDescent="0.2">
      <c r="C212" s="7" t="s">
        <v>125</v>
      </c>
    </row>
    <row r="213" spans="3:47" x14ac:dyDescent="0.2">
      <c r="D213" s="8" t="s">
        <v>132</v>
      </c>
    </row>
    <row r="214" spans="3:47" x14ac:dyDescent="0.2">
      <c r="E214" s="9" t="s">
        <v>166</v>
      </c>
      <c r="F214" s="28">
        <f>-3848.3/164.1</f>
        <v>-23.450944546008532</v>
      </c>
      <c r="G214" s="10" t="s">
        <v>136</v>
      </c>
      <c r="H214" s="9" t="s">
        <v>154</v>
      </c>
      <c r="I214" s="10" t="s">
        <v>167</v>
      </c>
    </row>
    <row r="215" spans="3:47" x14ac:dyDescent="0.2">
      <c r="F215" s="10"/>
    </row>
    <row r="216" spans="3:47" x14ac:dyDescent="0.2">
      <c r="C216" s="7" t="s">
        <v>126</v>
      </c>
    </row>
    <row r="217" spans="3:47" x14ac:dyDescent="0.2">
      <c r="D217" s="8" t="s">
        <v>132</v>
      </c>
    </row>
    <row r="218" spans="3:47" x14ac:dyDescent="0.2">
      <c r="E218" s="9" t="s">
        <v>171</v>
      </c>
      <c r="F218" s="30">
        <v>-241</v>
      </c>
      <c r="G218" s="10" t="s">
        <v>85</v>
      </c>
      <c r="H218" s="9" t="s">
        <v>175</v>
      </c>
    </row>
    <row r="219" spans="3:47" x14ac:dyDescent="0.2">
      <c r="E219" s="9" t="s">
        <v>172</v>
      </c>
      <c r="F219" s="30">
        <v>-764</v>
      </c>
      <c r="G219" s="10" t="s">
        <v>85</v>
      </c>
      <c r="H219" s="9" t="s">
        <v>175</v>
      </c>
    </row>
    <row r="220" spans="3:47" x14ac:dyDescent="0.2">
      <c r="E220" s="9" t="s">
        <v>168</v>
      </c>
      <c r="F220" s="23">
        <f>F218/J121</f>
        <v>-130.27027027027026</v>
      </c>
      <c r="G220" s="10" t="s">
        <v>256</v>
      </c>
      <c r="I220" s="10" t="s">
        <v>1223</v>
      </c>
    </row>
    <row r="221" spans="3:47" x14ac:dyDescent="0.2">
      <c r="E221" s="9" t="s">
        <v>169</v>
      </c>
      <c r="F221" s="23">
        <f>F219/J122</f>
        <v>-167.91208791208791</v>
      </c>
      <c r="G221" s="10" t="s">
        <v>255</v>
      </c>
      <c r="I221" s="10" t="s">
        <v>1223</v>
      </c>
    </row>
    <row r="222" spans="3:47" x14ac:dyDescent="0.2">
      <c r="E222" s="9" t="s">
        <v>1224</v>
      </c>
      <c r="F222" s="26">
        <v>-80</v>
      </c>
      <c r="G222" s="10" t="s">
        <v>136</v>
      </c>
      <c r="H222" s="9" t="s">
        <v>254</v>
      </c>
    </row>
    <row r="223" spans="3:47" x14ac:dyDescent="0.2">
      <c r="F223" s="29"/>
    </row>
    <row r="224" spans="3:47" x14ac:dyDescent="0.2">
      <c r="C224" s="7" t="s">
        <v>127</v>
      </c>
    </row>
    <row r="225" spans="3:47" x14ac:dyDescent="0.2">
      <c r="D225" s="8" t="s">
        <v>129</v>
      </c>
    </row>
    <row r="226" spans="3:47" x14ac:dyDescent="0.2">
      <c r="E226" s="9" t="s">
        <v>212</v>
      </c>
      <c r="F226" s="16">
        <v>-1082.5</v>
      </c>
      <c r="G226" s="10" t="s">
        <v>85</v>
      </c>
      <c r="H226" s="9" t="s">
        <v>176</v>
      </c>
    </row>
    <row r="227" spans="3:47" x14ac:dyDescent="0.2">
      <c r="E227" s="9" t="s">
        <v>213</v>
      </c>
      <c r="F227" s="16">
        <v>-455.4</v>
      </c>
      <c r="G227" s="10" t="s">
        <v>85</v>
      </c>
      <c r="H227" s="9" t="s">
        <v>176</v>
      </c>
      <c r="I227" s="10" t="s">
        <v>249</v>
      </c>
    </row>
    <row r="228" spans="3:47" x14ac:dyDescent="0.2">
      <c r="E228" s="9" t="s">
        <v>349</v>
      </c>
      <c r="F228" s="10"/>
      <c r="G228" s="10" t="s">
        <v>10</v>
      </c>
      <c r="H228" s="9" t="s">
        <v>117</v>
      </c>
      <c r="I228" s="10" t="s">
        <v>348</v>
      </c>
      <c r="L228" s="27">
        <f>'PFS Table 19.9'!L51/'PFS Table 19.9'!$J$51</f>
        <v>0</v>
      </c>
      <c r="M228" s="27">
        <f>'PFS Table 19.9'!M51/'PFS Table 19.9'!$J$51</f>
        <v>0</v>
      </c>
      <c r="N228" s="27">
        <f>'PFS Table 19.9'!N51/'PFS Table 19.9'!$J$51</f>
        <v>0</v>
      </c>
      <c r="O228" s="27">
        <f>'PFS Table 19.9'!O51/'PFS Table 19.9'!$J$51</f>
        <v>0</v>
      </c>
      <c r="P228" s="27">
        <f>'PFS Table 19.9'!P51/'PFS Table 19.9'!$J$51</f>
        <v>0</v>
      </c>
      <c r="Q228" s="27">
        <f>'PFS Table 19.9'!Q51/'PFS Table 19.9'!$J$51</f>
        <v>6.5673970999414796E-3</v>
      </c>
      <c r="R228" s="27">
        <f>'PFS Table 19.9'!R51/'PFS Table 19.9'!$J$51</f>
        <v>2.568437479680084E-2</v>
      </c>
      <c r="S228" s="27">
        <f>'PFS Table 19.9'!S51/'PFS Table 19.9'!$J$51</f>
        <v>2.5814422264126415E-2</v>
      </c>
      <c r="T228" s="27">
        <f>'PFS Table 19.9'!T51/'PFS Table 19.9'!$J$51</f>
        <v>7.3474781741810963E-2</v>
      </c>
      <c r="U228" s="27">
        <f>'PFS Table 19.9'!U51/'PFS Table 19.9'!$J$51</f>
        <v>7.7831371897217699E-2</v>
      </c>
      <c r="V228" s="27">
        <f>'PFS Table 19.9'!V51/'PFS Table 19.9'!$J$51</f>
        <v>7.9391941505124575E-2</v>
      </c>
      <c r="W228" s="27">
        <f>'PFS Table 19.9'!W51/'PFS Table 19.9'!$J$51</f>
        <v>8.8495264217914746E-2</v>
      </c>
      <c r="X228" s="27">
        <f>'PFS Table 19.9'!X51/'PFS Table 19.9'!$J$51</f>
        <v>0.11079687689139697</v>
      </c>
      <c r="Y228" s="27">
        <f>'PFS Table 19.9'!Y51/'PFS Table 19.9'!$J$51</f>
        <v>6.3979788654190378E-2</v>
      </c>
      <c r="Z228" s="27">
        <f>'PFS Table 19.9'!Z51/'PFS Table 19.9'!$J$51</f>
        <v>6.3979788654190378E-2</v>
      </c>
      <c r="AA228" s="27">
        <f>'PFS Table 19.9'!AA51/'PFS Table 19.9'!$J$51</f>
        <v>6.3979788654190378E-2</v>
      </c>
      <c r="AB228" s="27">
        <f>'PFS Table 19.9'!AB51/'PFS Table 19.9'!$J$51</f>
        <v>6.3979279329905825E-2</v>
      </c>
      <c r="AC228" s="27">
        <f>'PFS Table 19.9'!AC51/'PFS Table 19.9'!$J$51</f>
        <v>6.3979788654190378E-2</v>
      </c>
      <c r="AD228" s="27">
        <f>'PFS Table 19.9'!AD51/'PFS Table 19.9'!$J$51</f>
        <v>6.3979788654190378E-2</v>
      </c>
      <c r="AE228" s="27">
        <f>'PFS Table 19.9'!AE51/'PFS Table 19.9'!$J$51</f>
        <v>6.3979788654190378E-2</v>
      </c>
      <c r="AF228" s="27">
        <f>'PFS Table 19.9'!AF51/'PFS Table 19.9'!$J$51</f>
        <v>6.4085558330618353E-2</v>
      </c>
      <c r="AG228" s="27">
        <f>'PFS Table 19.9'!AG51/'PFS Table 19.9'!$J$51</f>
        <v>0</v>
      </c>
      <c r="AH228" s="27">
        <f>'PFS Table 19.9'!AH51/'PFS Table 19.9'!$J$51</f>
        <v>0</v>
      </c>
      <c r="AI228" s="27">
        <f>'PFS Table 19.9'!AI51/'PFS Table 19.9'!$J$51</f>
        <v>0</v>
      </c>
      <c r="AJ228" s="27">
        <f>'PFS Table 19.9'!AJ51/'PFS Table 19.9'!$J$51</f>
        <v>0</v>
      </c>
      <c r="AK228" s="27">
        <f>'PFS Table 19.9'!AK51/'PFS Table 19.9'!$J$51</f>
        <v>0</v>
      </c>
      <c r="AL228" s="27">
        <f>'PFS Table 19.9'!AL51/'PFS Table 19.9'!$J$51</f>
        <v>0</v>
      </c>
      <c r="AM228" s="27">
        <f>'PFS Table 19.9'!AM51/'PFS Table 19.9'!$J$51</f>
        <v>0</v>
      </c>
      <c r="AN228" s="27">
        <f>'PFS Table 19.9'!AN51/'PFS Table 19.9'!$J$51</f>
        <v>0</v>
      </c>
      <c r="AO228" s="27">
        <f>'PFS Table 19.9'!AO51/'PFS Table 19.9'!$J$51</f>
        <v>0</v>
      </c>
      <c r="AP228" s="27">
        <f>'PFS Table 19.9'!AP51/'PFS Table 19.9'!$J$51</f>
        <v>0</v>
      </c>
      <c r="AQ228" s="27">
        <f>'PFS Table 19.9'!AQ51/'PFS Table 19.9'!$J$51</f>
        <v>0</v>
      </c>
      <c r="AR228" s="27">
        <f>'PFS Table 19.9'!AR51/'PFS Table 19.9'!$J$51</f>
        <v>0</v>
      </c>
      <c r="AS228" s="27">
        <f>'PFS Table 19.9'!AS51/'PFS Table 19.9'!$J$51</f>
        <v>0</v>
      </c>
      <c r="AT228" s="27">
        <f>'PFS Table 19.9'!AT51/'PFS Table 19.9'!$J$51</f>
        <v>0</v>
      </c>
      <c r="AU228" s="27">
        <f>'PFS Table 19.9'!AU51/'PFS Table 19.9'!$J$51</f>
        <v>0</v>
      </c>
    </row>
    <row r="229" spans="3:47" x14ac:dyDescent="0.2">
      <c r="F229" s="10"/>
    </row>
    <row r="230" spans="3:47" x14ac:dyDescent="0.2">
      <c r="D230" s="8" t="s">
        <v>132</v>
      </c>
    </row>
    <row r="231" spans="3:47" x14ac:dyDescent="0.2">
      <c r="E231" s="9" t="s">
        <v>174</v>
      </c>
      <c r="F231" s="16">
        <v>-1715.9</v>
      </c>
      <c r="G231" s="10" t="s">
        <v>85</v>
      </c>
      <c r="H231" s="9" t="s">
        <v>176</v>
      </c>
    </row>
    <row r="232" spans="3:47" x14ac:dyDescent="0.2">
      <c r="E232" s="9" t="s">
        <v>174</v>
      </c>
      <c r="F232" s="23">
        <f>F231/J112</f>
        <v>-14.933855526544821</v>
      </c>
      <c r="G232" s="10" t="s">
        <v>177</v>
      </c>
      <c r="I232" s="10" t="s">
        <v>260</v>
      </c>
    </row>
    <row r="233" spans="3:47" x14ac:dyDescent="0.2"/>
    <row r="234" spans="3:47" x14ac:dyDescent="0.2">
      <c r="C234" s="7" t="s">
        <v>128</v>
      </c>
    </row>
    <row r="235" spans="3:47" x14ac:dyDescent="0.2">
      <c r="D235" s="8" t="s">
        <v>129</v>
      </c>
    </row>
    <row r="236" spans="3:47" x14ac:dyDescent="0.2">
      <c r="E236" s="9" t="s">
        <v>1395</v>
      </c>
      <c r="F236" s="16">
        <f>-(1984.6-775.7)</f>
        <v>-1208.8999999999999</v>
      </c>
      <c r="G236" s="10" t="s">
        <v>85</v>
      </c>
      <c r="H236" s="9" t="s">
        <v>216</v>
      </c>
    </row>
    <row r="237" spans="3:47" x14ac:dyDescent="0.2">
      <c r="E237" s="9" t="s">
        <v>82</v>
      </c>
      <c r="F237" s="27">
        <f>775.7/(39977.8-775.7)</f>
        <v>1.9787205277268308E-2</v>
      </c>
      <c r="G237" s="10" t="s">
        <v>10</v>
      </c>
      <c r="H237" s="9" t="s">
        <v>1421</v>
      </c>
      <c r="I237" s="10" t="s">
        <v>1420</v>
      </c>
    </row>
    <row r="238" spans="3:47" x14ac:dyDescent="0.2">
      <c r="E238" s="9" t="s">
        <v>82</v>
      </c>
      <c r="F238" s="16">
        <v>-775.7</v>
      </c>
      <c r="G238" s="10" t="s">
        <v>85</v>
      </c>
      <c r="H238" s="9" t="s">
        <v>216</v>
      </c>
    </row>
    <row r="239" spans="3:47" x14ac:dyDescent="0.2">
      <c r="E239" s="9" t="s">
        <v>215</v>
      </c>
      <c r="F239" s="23">
        <f>F236+F238</f>
        <v>-1984.6</v>
      </c>
      <c r="G239" s="10" t="s">
        <v>85</v>
      </c>
      <c r="H239" s="9" t="s">
        <v>216</v>
      </c>
    </row>
    <row r="240" spans="3:47" x14ac:dyDescent="0.2">
      <c r="E240" s="9" t="s">
        <v>217</v>
      </c>
      <c r="H240" s="9" t="s">
        <v>117</v>
      </c>
      <c r="J240" s="21">
        <f>SUM($L240:$AU240)</f>
        <v>0.99999999999999978</v>
      </c>
      <c r="L240" s="18">
        <v>0</v>
      </c>
      <c r="M240" s="18">
        <v>0</v>
      </c>
      <c r="N240" s="18">
        <v>2.7720376997127153E-2</v>
      </c>
      <c r="O240" s="18">
        <v>3.0946020865883765E-2</v>
      </c>
      <c r="P240" s="18">
        <v>3.3314853082001904E-2</v>
      </c>
      <c r="Q240" s="18">
        <v>4.2235774406531916E-2</v>
      </c>
      <c r="R240" s="18">
        <v>5.9976815684693291E-2</v>
      </c>
      <c r="S240" s="18">
        <v>5.7910387581271087E-2</v>
      </c>
      <c r="T240" s="18">
        <v>5.7910387581271087E-2</v>
      </c>
      <c r="U240" s="18">
        <v>5.7910387581271087E-2</v>
      </c>
      <c r="V240" s="18">
        <v>5.7910387581271087E-2</v>
      </c>
      <c r="W240" s="18">
        <v>6.2345647900811436E-2</v>
      </c>
      <c r="X240" s="18">
        <v>5.7910387581271087E-2</v>
      </c>
      <c r="Y240" s="18">
        <v>5.7910387581271087E-2</v>
      </c>
      <c r="Z240" s="18">
        <v>5.7910387581271087E-2</v>
      </c>
      <c r="AA240" s="18">
        <v>5.7910387581271087E-2</v>
      </c>
      <c r="AB240" s="18">
        <v>6.2345647900811436E-2</v>
      </c>
      <c r="AC240" s="18">
        <v>5.7910387581271087E-2</v>
      </c>
      <c r="AD240" s="18">
        <v>5.7910387581271087E-2</v>
      </c>
      <c r="AE240" s="18">
        <v>5.8817599919358886E-2</v>
      </c>
      <c r="AF240" s="18">
        <v>4.3193387430069036E-2</v>
      </c>
      <c r="AG240" s="18"/>
      <c r="AH240" s="18"/>
      <c r="AI240" s="18"/>
      <c r="AJ240" s="18"/>
      <c r="AK240" s="18"/>
      <c r="AL240" s="18"/>
      <c r="AM240" s="18"/>
      <c r="AN240" s="18"/>
      <c r="AO240" s="18"/>
      <c r="AP240" s="18"/>
      <c r="AQ240" s="18"/>
      <c r="AR240" s="18"/>
      <c r="AS240" s="18"/>
      <c r="AT240" s="18"/>
      <c r="AU240" s="18"/>
    </row>
    <row r="241" spans="2:47" x14ac:dyDescent="0.2"/>
    <row r="242" spans="2:47" x14ac:dyDescent="0.2">
      <c r="B242" s="6" t="s">
        <v>178</v>
      </c>
      <c r="N242" s="21"/>
      <c r="O242" s="21"/>
      <c r="P242" s="21"/>
      <c r="Q242" s="21"/>
      <c r="R242" s="21"/>
      <c r="S242" s="21"/>
      <c r="T242" s="21"/>
      <c r="U242" s="21"/>
      <c r="V242" s="21"/>
      <c r="W242" s="21"/>
      <c r="X242" s="21"/>
      <c r="Y242" s="21"/>
      <c r="Z242" s="21"/>
      <c r="AA242" s="21"/>
      <c r="AB242" s="21"/>
      <c r="AC242" s="21"/>
      <c r="AD242" s="21"/>
      <c r="AE242" s="21"/>
      <c r="AF242" s="21"/>
    </row>
    <row r="243" spans="2:47" x14ac:dyDescent="0.2">
      <c r="D243" s="8" t="s">
        <v>179</v>
      </c>
    </row>
    <row r="244" spans="2:47" x14ac:dyDescent="0.2">
      <c r="E244" s="9" t="s">
        <v>179</v>
      </c>
      <c r="G244" s="10" t="s">
        <v>85</v>
      </c>
      <c r="H244" s="9" t="s">
        <v>182</v>
      </c>
      <c r="I244" s="10" t="s">
        <v>304</v>
      </c>
      <c r="J244" s="23">
        <f>SUM($L244:$AU244)</f>
        <v>-155</v>
      </c>
      <c r="L244" s="16">
        <v>0</v>
      </c>
      <c r="M244" s="16">
        <v>0</v>
      </c>
      <c r="N244" s="16">
        <v>0</v>
      </c>
      <c r="O244" s="16">
        <v>-1</v>
      </c>
      <c r="P244" s="16">
        <v>-2</v>
      </c>
      <c r="Q244" s="16">
        <v>-4</v>
      </c>
      <c r="R244" s="16">
        <v>-8</v>
      </c>
      <c r="S244" s="16">
        <v>-10</v>
      </c>
      <c r="T244" s="16">
        <v>-10</v>
      </c>
      <c r="U244" s="16">
        <v>-10</v>
      </c>
      <c r="V244" s="16">
        <v>-10</v>
      </c>
      <c r="W244" s="16">
        <v>-10</v>
      </c>
      <c r="X244" s="16">
        <v>-10</v>
      </c>
      <c r="Y244" s="16">
        <v>-10</v>
      </c>
      <c r="Z244" s="16">
        <v>-10</v>
      </c>
      <c r="AA244" s="16">
        <v>-10</v>
      </c>
      <c r="AB244" s="16">
        <v>-10</v>
      </c>
      <c r="AC244" s="16">
        <v>-10</v>
      </c>
      <c r="AD244" s="16">
        <v>-10</v>
      </c>
      <c r="AE244" s="16">
        <v>-10</v>
      </c>
      <c r="AF244" s="16">
        <v>-10</v>
      </c>
      <c r="AG244" s="16">
        <v>0</v>
      </c>
      <c r="AH244" s="16">
        <v>0</v>
      </c>
      <c r="AI244" s="16">
        <v>0</v>
      </c>
      <c r="AJ244" s="16">
        <v>0</v>
      </c>
      <c r="AK244" s="16">
        <v>0</v>
      </c>
      <c r="AL244" s="16">
        <v>0</v>
      </c>
      <c r="AM244" s="16">
        <v>0</v>
      </c>
      <c r="AN244" s="16">
        <v>0</v>
      </c>
      <c r="AO244" s="16">
        <v>0</v>
      </c>
      <c r="AP244" s="16">
        <v>0</v>
      </c>
      <c r="AQ244" s="16">
        <v>0</v>
      </c>
      <c r="AR244" s="16">
        <v>0</v>
      </c>
      <c r="AS244" s="16">
        <v>0</v>
      </c>
      <c r="AT244" s="16">
        <v>0</v>
      </c>
      <c r="AU244" s="16">
        <v>0</v>
      </c>
    </row>
    <row r="245" spans="2:47" x14ac:dyDescent="0.2">
      <c r="E245" s="9" t="s">
        <v>267</v>
      </c>
      <c r="G245" s="10" t="s">
        <v>85</v>
      </c>
      <c r="H245" s="9" t="s">
        <v>268</v>
      </c>
      <c r="J245" s="23">
        <f>SUM($L245:$AU245)</f>
        <v>-10.5</v>
      </c>
      <c r="L245" s="16">
        <v>-0.5</v>
      </c>
      <c r="M245" s="16">
        <v>-0.5</v>
      </c>
      <c r="N245" s="16">
        <v>-0.5</v>
      </c>
      <c r="O245" s="16">
        <v>-0.5</v>
      </c>
      <c r="P245" s="16">
        <v>-0.5</v>
      </c>
      <c r="Q245" s="16">
        <v>-0.5</v>
      </c>
      <c r="R245" s="16">
        <v>-0.5</v>
      </c>
      <c r="S245" s="16">
        <v>-0.5</v>
      </c>
      <c r="T245" s="16">
        <v>-0.5</v>
      </c>
      <c r="U245" s="16">
        <v>-0.5</v>
      </c>
      <c r="V245" s="16">
        <v>-0.5</v>
      </c>
      <c r="W245" s="16">
        <v>-0.5</v>
      </c>
      <c r="X245" s="16">
        <v>-0.5</v>
      </c>
      <c r="Y245" s="16">
        <v>-0.5</v>
      </c>
      <c r="Z245" s="16">
        <v>-0.5</v>
      </c>
      <c r="AA245" s="16">
        <v>-0.5</v>
      </c>
      <c r="AB245" s="16">
        <v>-0.5</v>
      </c>
      <c r="AC245" s="16">
        <v>-0.5</v>
      </c>
      <c r="AD245" s="16">
        <v>-0.5</v>
      </c>
      <c r="AE245" s="16">
        <v>-0.5</v>
      </c>
      <c r="AF245" s="16">
        <v>-0.5</v>
      </c>
      <c r="AG245" s="16">
        <v>0</v>
      </c>
      <c r="AH245" s="16">
        <v>0</v>
      </c>
      <c r="AI245" s="16">
        <v>0</v>
      </c>
      <c r="AJ245" s="16">
        <v>0</v>
      </c>
      <c r="AK245" s="16">
        <v>0</v>
      </c>
      <c r="AL245" s="16">
        <v>0</v>
      </c>
      <c r="AM245" s="16">
        <v>0</v>
      </c>
      <c r="AN245" s="16">
        <v>0</v>
      </c>
      <c r="AO245" s="16">
        <v>0</v>
      </c>
      <c r="AP245" s="16">
        <v>0</v>
      </c>
      <c r="AQ245" s="16">
        <v>0</v>
      </c>
      <c r="AR245" s="16">
        <v>0</v>
      </c>
      <c r="AS245" s="16">
        <v>0</v>
      </c>
      <c r="AT245" s="16">
        <v>0</v>
      </c>
      <c r="AU245" s="16">
        <v>0</v>
      </c>
    </row>
    <row r="246" spans="2:47" x14ac:dyDescent="0.2">
      <c r="E246" s="9" t="s">
        <v>368</v>
      </c>
      <c r="F246" s="17">
        <v>0.25</v>
      </c>
      <c r="G246" s="10" t="s">
        <v>10</v>
      </c>
      <c r="H246" s="9" t="s">
        <v>369</v>
      </c>
      <c r="I246" s="10" t="s">
        <v>370</v>
      </c>
      <c r="J246" s="23"/>
    </row>
    <row r="247" spans="2:47" x14ac:dyDescent="0.2">
      <c r="D247" s="8" t="s">
        <v>180</v>
      </c>
    </row>
    <row r="248" spans="2:47" x14ac:dyDescent="0.2">
      <c r="E248" s="9" t="s">
        <v>181</v>
      </c>
      <c r="G248" s="10" t="s">
        <v>184</v>
      </c>
      <c r="H248" s="9" t="s">
        <v>183</v>
      </c>
      <c r="I248" s="10" t="s">
        <v>304</v>
      </c>
      <c r="J248" s="23"/>
      <c r="L248" s="27">
        <v>0.02</v>
      </c>
      <c r="M248" s="27">
        <v>0.02</v>
      </c>
      <c r="N248" s="27">
        <v>0.02</v>
      </c>
      <c r="O248" s="27">
        <v>0.02</v>
      </c>
      <c r="P248" s="27">
        <v>0.02</v>
      </c>
      <c r="Q248" s="27">
        <v>0.01</v>
      </c>
      <c r="R248" s="27">
        <v>5.0000000000000001E-3</v>
      </c>
      <c r="S248" s="27">
        <v>5.0000000000000001E-3</v>
      </c>
      <c r="T248" s="27">
        <v>5.0000000000000001E-3</v>
      </c>
      <c r="U248" s="27">
        <v>5.0000000000000001E-3</v>
      </c>
      <c r="V248" s="27">
        <v>5.0000000000000001E-3</v>
      </c>
      <c r="W248" s="27">
        <v>5.0000000000000001E-3</v>
      </c>
      <c r="X248" s="27">
        <v>5.0000000000000001E-3</v>
      </c>
      <c r="Y248" s="27">
        <v>5.0000000000000001E-3</v>
      </c>
      <c r="Z248" s="27">
        <v>5.0000000000000001E-3</v>
      </c>
      <c r="AA248" s="27">
        <v>5.0000000000000001E-3</v>
      </c>
      <c r="AB248" s="27">
        <v>5.0000000000000001E-3</v>
      </c>
      <c r="AC248" s="27">
        <v>5.0000000000000001E-3</v>
      </c>
      <c r="AD248" s="27">
        <v>5.0000000000000001E-3</v>
      </c>
      <c r="AE248" s="27">
        <v>5.0000000000000001E-3</v>
      </c>
      <c r="AF248" s="27">
        <v>5.0000000000000001E-3</v>
      </c>
      <c r="AG248" s="27">
        <v>5.0000000000000001E-3</v>
      </c>
      <c r="AH248" s="27">
        <v>5.0000000000000001E-3</v>
      </c>
      <c r="AI248" s="27">
        <v>5.0000000000000001E-3</v>
      </c>
      <c r="AJ248" s="27">
        <v>5.0000000000000001E-3</v>
      </c>
      <c r="AK248" s="27">
        <v>5.0000000000000001E-3</v>
      </c>
      <c r="AL248" s="27">
        <v>5.0000000000000001E-3</v>
      </c>
      <c r="AM248" s="27">
        <v>5.0000000000000001E-3</v>
      </c>
      <c r="AN248" s="27">
        <v>5.0000000000000001E-3</v>
      </c>
      <c r="AO248" s="27">
        <v>5.0000000000000001E-3</v>
      </c>
      <c r="AP248" s="27">
        <v>5.0000000000000001E-3</v>
      </c>
      <c r="AQ248" s="27">
        <v>5.0000000000000001E-3</v>
      </c>
      <c r="AR248" s="27">
        <v>5.0000000000000001E-3</v>
      </c>
      <c r="AS248" s="27">
        <v>5.0000000000000001E-3</v>
      </c>
      <c r="AT248" s="27">
        <v>5.0000000000000001E-3</v>
      </c>
      <c r="AU248" s="27">
        <v>5.0000000000000001E-3</v>
      </c>
    </row>
    <row r="249" spans="2:47" x14ac:dyDescent="0.2">
      <c r="E249" s="9" t="s">
        <v>368</v>
      </c>
      <c r="F249" s="17">
        <v>0.25</v>
      </c>
      <c r="G249" s="10" t="s">
        <v>10</v>
      </c>
      <c r="H249" s="9" t="s">
        <v>369</v>
      </c>
      <c r="I249" s="10" t="s">
        <v>371</v>
      </c>
    </row>
    <row r="250" spans="2:47" x14ac:dyDescent="0.2">
      <c r="D250" s="8" t="s">
        <v>277</v>
      </c>
    </row>
    <row r="251" spans="2:47" x14ac:dyDescent="0.2">
      <c r="E251" s="9" t="s">
        <v>181</v>
      </c>
      <c r="F251" s="27">
        <v>0</v>
      </c>
      <c r="G251" s="10" t="s">
        <v>184</v>
      </c>
      <c r="H251" s="9" t="s">
        <v>278</v>
      </c>
      <c r="I251" s="10" t="s">
        <v>279</v>
      </c>
    </row>
    <row r="252" spans="2:47" x14ac:dyDescent="0.2"/>
    <row r="253" spans="2:47" x14ac:dyDescent="0.2">
      <c r="B253" s="6" t="s">
        <v>223</v>
      </c>
    </row>
    <row r="254" spans="2:47" x14ac:dyDescent="0.2">
      <c r="E254" s="9" t="s">
        <v>229</v>
      </c>
      <c r="F254" s="17">
        <v>0.21</v>
      </c>
      <c r="G254" s="10" t="s">
        <v>10</v>
      </c>
      <c r="H254" s="9" t="s">
        <v>230</v>
      </c>
    </row>
    <row r="255" spans="2:47" x14ac:dyDescent="0.2">
      <c r="E255" s="9" t="s">
        <v>220</v>
      </c>
      <c r="F255" s="16" t="s">
        <v>250</v>
      </c>
      <c r="H255" s="9" t="s">
        <v>230</v>
      </c>
    </row>
    <row r="256" spans="2:47" x14ac:dyDescent="0.2"/>
    <row r="257" spans="2:9" x14ac:dyDescent="0.2">
      <c r="B257" s="6" t="s">
        <v>71</v>
      </c>
    </row>
    <row r="258" spans="2:9" x14ac:dyDescent="0.2">
      <c r="E258" s="9" t="s">
        <v>72</v>
      </c>
      <c r="F258" s="17">
        <v>0.08</v>
      </c>
      <c r="G258" s="10" t="s">
        <v>10</v>
      </c>
      <c r="H258" s="9" t="s">
        <v>261</v>
      </c>
    </row>
    <row r="259" spans="2:9" x14ac:dyDescent="0.2">
      <c r="E259" s="9" t="s">
        <v>244</v>
      </c>
      <c r="F259" s="16">
        <v>2025</v>
      </c>
      <c r="G259" s="10" t="s">
        <v>198</v>
      </c>
      <c r="I259" s="10" t="s">
        <v>266</v>
      </c>
    </row>
    <row r="260" spans="2:9" x14ac:dyDescent="0.2"/>
    <row r="261" spans="2:9" x14ac:dyDescent="0.2"/>
    <row r="262" spans="2:9" x14ac:dyDescent="0.2"/>
    <row r="263" spans="2:9" x14ac:dyDescent="0.2"/>
    <row r="264" spans="2:9" x14ac:dyDescent="0.2"/>
    <row r="265" spans="2:9" x14ac:dyDescent="0.2"/>
    <row r="266" spans="2:9" x14ac:dyDescent="0.2"/>
    <row r="267" spans="2:9" x14ac:dyDescent="0.2"/>
    <row r="268" spans="2:9" x14ac:dyDescent="0.2"/>
    <row r="269" spans="2:9" x14ac:dyDescent="0.2"/>
    <row r="270" spans="2:9" x14ac:dyDescent="0.2"/>
    <row r="271" spans="2:9" x14ac:dyDescent="0.2"/>
    <row r="272" spans="2:9" x14ac:dyDescent="0.2"/>
    <row r="273" x14ac:dyDescent="0.2"/>
    <row r="274" x14ac:dyDescent="0.2"/>
    <row r="275" x14ac:dyDescent="0.2"/>
    <row r="276" x14ac:dyDescent="0.2"/>
  </sheetData>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2A1E-4E65-432B-94E6-592410F89D23}">
  <dimension ref="A1:WTS479"/>
  <sheetViews>
    <sheetView zoomScale="70" zoomScaleNormal="70" workbookViewId="0">
      <pane xSplit="5" ySplit="4" topLeftCell="F5" activePane="bottomRight" state="frozen"/>
      <selection pane="topRight"/>
      <selection pane="bottomLeft"/>
      <selection pane="bottomRight"/>
    </sheetView>
  </sheetViews>
  <sheetFormatPr baseColWidth="10" defaultColWidth="0" defaultRowHeight="20"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5.6640625" style="9" customWidth="1"/>
    <col min="7" max="7" width="15.5" style="10" customWidth="1"/>
    <col min="8" max="8" width="14.6640625" style="9" bestFit="1" customWidth="1"/>
    <col min="9" max="9" width="24.5" style="10" customWidth="1"/>
    <col min="10" max="10" width="9.5" style="9" bestFit="1" customWidth="1"/>
    <col min="11" max="11" width="2.33203125" style="9" customWidth="1"/>
    <col min="12" max="47" width="8.6640625" style="9" customWidth="1"/>
    <col min="48" max="16087" width="0" style="9" hidden="1"/>
    <col min="16088" max="16384" width="8.6640625" style="9" hidden="1"/>
  </cols>
  <sheetData>
    <row r="1" spans="1:47" ht="11.25" customHeight="1" x14ac:dyDescent="0.2"/>
    <row r="2" spans="1:47" ht="24" x14ac:dyDescent="0.2">
      <c r="A2" s="5" t="s">
        <v>1458</v>
      </c>
    </row>
    <row r="3" spans="1:47"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s="11" customFormat="1" x14ac:dyDescent="0.2">
      <c r="A4" s="40"/>
      <c r="B4" s="12"/>
      <c r="C4" s="13"/>
      <c r="D4" s="14"/>
      <c r="E4" s="11" t="s">
        <v>0</v>
      </c>
      <c r="F4" s="11" t="s">
        <v>91</v>
      </c>
      <c r="G4" s="15" t="s">
        <v>1</v>
      </c>
      <c r="H4" s="11" t="s">
        <v>12</v>
      </c>
      <c r="I4" s="15" t="s">
        <v>2</v>
      </c>
      <c r="J4" s="11" t="s">
        <v>343</v>
      </c>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s="24" customFormat="1" x14ac:dyDescent="0.2">
      <c r="A5" s="9"/>
      <c r="B5" s="6"/>
      <c r="C5" s="7"/>
      <c r="D5" s="8"/>
      <c r="F5" s="9"/>
      <c r="G5" s="10"/>
      <c r="H5" s="9"/>
      <c r="I5" s="10"/>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row>
    <row r="6" spans="1:47" s="24" customFormat="1" x14ac:dyDescent="0.2">
      <c r="A6" s="9"/>
      <c r="B6" s="6" t="s">
        <v>1281</v>
      </c>
      <c r="C6" s="7"/>
      <c r="D6" s="8"/>
      <c r="F6" s="9"/>
      <c r="G6" s="10"/>
      <c r="H6" s="9"/>
      <c r="I6" s="10"/>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s="24" customFormat="1" ht="111" customHeight="1" x14ac:dyDescent="0.2">
      <c r="A7" s="9"/>
      <c r="B7" s="6"/>
      <c r="C7" s="7"/>
      <c r="D7" s="8"/>
      <c r="E7" s="126" t="s">
        <v>1359</v>
      </c>
      <c r="F7" s="126"/>
      <c r="G7" s="126"/>
      <c r="H7" s="126"/>
      <c r="I7" s="126"/>
      <c r="J7" s="126"/>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row>
    <row r="8" spans="1:47" s="24" customFormat="1" x14ac:dyDescent="0.2">
      <c r="A8" s="9"/>
      <c r="B8" s="6"/>
      <c r="C8" s="7"/>
      <c r="D8" s="8"/>
      <c r="F8" s="9"/>
      <c r="G8" s="10"/>
      <c r="H8" s="9"/>
      <c r="I8" s="10"/>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row>
    <row r="9" spans="1:47" s="24" customFormat="1" x14ac:dyDescent="0.2">
      <c r="A9" s="9"/>
      <c r="B9" s="6"/>
      <c r="C9" s="7"/>
      <c r="D9" s="8" t="s">
        <v>379</v>
      </c>
      <c r="F9" s="9"/>
      <c r="G9" s="10"/>
      <c r="H9" s="9"/>
      <c r="I9" s="10"/>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row>
    <row r="10" spans="1:47" s="24" customFormat="1" ht="25" customHeight="1" x14ac:dyDescent="0.2">
      <c r="A10" s="9"/>
      <c r="B10" s="6" t="s">
        <v>381</v>
      </c>
      <c r="C10" s="7"/>
      <c r="D10" s="8"/>
      <c r="E10" s="24" t="s">
        <v>264</v>
      </c>
      <c r="F10" s="127" t="s">
        <v>380</v>
      </c>
      <c r="G10" s="127"/>
      <c r="H10" s="127"/>
      <c r="I10" s="127"/>
      <c r="J10" s="127"/>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row>
    <row r="11" spans="1:47" s="24" customFormat="1" ht="54.5" customHeight="1" x14ac:dyDescent="0.2">
      <c r="A11" s="9"/>
      <c r="B11" s="6" t="s">
        <v>381</v>
      </c>
      <c r="C11" s="7"/>
      <c r="D11" s="8"/>
      <c r="E11" s="24" t="s">
        <v>1358</v>
      </c>
      <c r="F11" s="127" t="s">
        <v>1473</v>
      </c>
      <c r="G11" s="127"/>
      <c r="H11" s="127"/>
      <c r="I11" s="127"/>
      <c r="J11" s="127"/>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row>
    <row r="12" spans="1:47" s="24" customFormat="1" ht="94" customHeight="1" x14ac:dyDescent="0.2">
      <c r="A12" s="9"/>
      <c r="B12" s="6"/>
      <c r="C12" s="7"/>
      <c r="D12" s="8"/>
      <c r="E12" s="24" t="s">
        <v>1360</v>
      </c>
      <c r="F12" s="127" t="s">
        <v>1474</v>
      </c>
      <c r="G12" s="127"/>
      <c r="H12" s="127"/>
      <c r="I12" s="127"/>
      <c r="J12" s="127"/>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row>
    <row r="13" spans="1:47" s="24" customFormat="1" x14ac:dyDescent="0.2">
      <c r="A13" s="9"/>
      <c r="B13" s="6"/>
      <c r="C13" s="7"/>
      <c r="D13" s="8"/>
      <c r="F13" s="9"/>
      <c r="G13" s="10"/>
      <c r="H13" s="9"/>
      <c r="I13" s="10"/>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row>
    <row r="14" spans="1:47" s="24" customFormat="1" x14ac:dyDescent="0.2">
      <c r="A14" s="9"/>
      <c r="B14" s="6" t="s">
        <v>71</v>
      </c>
      <c r="C14" s="7"/>
      <c r="D14" s="8"/>
      <c r="F14" s="9"/>
      <c r="G14" s="10"/>
      <c r="H14" s="9"/>
      <c r="I14" s="10"/>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row>
    <row r="15" spans="1:47" s="24" customFormat="1" x14ac:dyDescent="0.2">
      <c r="A15" s="9"/>
      <c r="B15" s="6"/>
      <c r="C15" s="7"/>
      <c r="D15" s="8"/>
      <c r="F15" s="9"/>
      <c r="G15" s="10"/>
      <c r="H15" s="9"/>
      <c r="I15" s="10"/>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row>
    <row r="16" spans="1:47" s="24" customFormat="1" x14ac:dyDescent="0.2">
      <c r="A16" s="9"/>
      <c r="B16" s="6"/>
      <c r="C16" s="7" t="s">
        <v>72</v>
      </c>
      <c r="D16" s="8"/>
      <c r="F16" s="9"/>
      <c r="G16" s="10"/>
      <c r="H16" s="9"/>
      <c r="I16" s="10"/>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row>
    <row r="17" spans="1:47" s="24" customFormat="1" x14ac:dyDescent="0.2">
      <c r="A17" s="9"/>
      <c r="B17" s="6"/>
      <c r="C17" s="7"/>
      <c r="D17" s="8"/>
      <c r="E17" s="9" t="s">
        <v>264</v>
      </c>
      <c r="F17" s="31">
        <f>'TMC PFS inputs'!F258</f>
        <v>0.08</v>
      </c>
      <c r="G17" s="10" t="s">
        <v>10</v>
      </c>
      <c r="H17" s="9"/>
      <c r="I17" s="10"/>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row>
    <row r="18" spans="1:47" s="24" customFormat="1" x14ac:dyDescent="0.2">
      <c r="A18" s="9"/>
      <c r="B18" s="6"/>
      <c r="C18" s="7"/>
      <c r="D18" s="8"/>
      <c r="E18" s="9" t="s">
        <v>1358</v>
      </c>
      <c r="F18" s="31">
        <f>'Discount Rate'!F32</f>
        <v>0.18180000000000002</v>
      </c>
      <c r="G18" s="10" t="s">
        <v>10</v>
      </c>
      <c r="H18" s="9"/>
      <c r="I18" s="10" t="s">
        <v>1349</v>
      </c>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row>
    <row r="19" spans="1:47" s="24" customFormat="1" ht="21" thickBot="1" x14ac:dyDescent="0.25">
      <c r="A19" s="9"/>
      <c r="B19" s="6"/>
      <c r="C19" s="7"/>
      <c r="D19" s="8"/>
      <c r="E19" s="9" t="s">
        <v>1360</v>
      </c>
      <c r="F19" s="31">
        <f>'Discount Rate'!F40</f>
        <v>0.21329855072463771</v>
      </c>
      <c r="G19" s="10" t="s">
        <v>10</v>
      </c>
      <c r="H19" s="9"/>
      <c r="I19" s="10" t="s">
        <v>1349</v>
      </c>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row>
    <row r="20" spans="1:47" s="24" customFormat="1" x14ac:dyDescent="0.2">
      <c r="A20" s="9"/>
      <c r="B20" s="6"/>
      <c r="C20" s="7"/>
      <c r="D20" s="8"/>
      <c r="E20" s="66" t="s">
        <v>378</v>
      </c>
      <c r="F20" s="10"/>
      <c r="G20" s="10"/>
      <c r="H20" s="9"/>
      <c r="I20" s="10"/>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row>
    <row r="21" spans="1:47" s="24" customFormat="1" ht="21" thickBot="1" x14ac:dyDescent="0.25">
      <c r="A21" s="9"/>
      <c r="B21" s="6"/>
      <c r="C21" s="7"/>
      <c r="D21" s="8"/>
      <c r="E21" s="67" t="s">
        <v>264</v>
      </c>
      <c r="F21" s="62">
        <f>_xlfn.XLOOKUP($E21,$E17:$E19,F17:F19)</f>
        <v>0.08</v>
      </c>
      <c r="G21" s="10" t="s">
        <v>10</v>
      </c>
      <c r="H21" s="9"/>
      <c r="I21" s="10"/>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row>
    <row r="22" spans="1:47" s="24" customFormat="1" x14ac:dyDescent="0.2">
      <c r="A22" s="9"/>
      <c r="B22" s="6"/>
      <c r="C22" s="7"/>
      <c r="D22" s="8"/>
      <c r="E22" s="9"/>
      <c r="F22" s="10"/>
      <c r="G22" s="10"/>
      <c r="H22" s="9"/>
      <c r="I22" s="10"/>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row>
    <row r="23" spans="1:47" s="24" customFormat="1" x14ac:dyDescent="0.2">
      <c r="A23" s="9"/>
      <c r="B23" s="6" t="s">
        <v>305</v>
      </c>
      <c r="C23" s="7"/>
      <c r="D23" s="8"/>
      <c r="E23" s="9"/>
      <c r="F23" s="10"/>
      <c r="G23" s="10"/>
      <c r="H23" s="9"/>
      <c r="I23" s="10"/>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row>
    <row r="24" spans="1:47" s="24" customFormat="1" x14ac:dyDescent="0.2">
      <c r="A24" s="9"/>
      <c r="B24" s="6"/>
      <c r="C24" s="7"/>
      <c r="D24" s="8"/>
      <c r="E24" s="9"/>
      <c r="F24" s="10"/>
      <c r="G24" s="10"/>
      <c r="H24" s="9"/>
      <c r="I24" s="10"/>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row>
    <row r="25" spans="1:47" s="24" customFormat="1" x14ac:dyDescent="0.2">
      <c r="A25" s="9"/>
      <c r="B25" s="6"/>
      <c r="C25" s="7"/>
      <c r="D25" s="8" t="s">
        <v>24</v>
      </c>
      <c r="E25" s="9"/>
      <c r="F25" s="10"/>
      <c r="G25" s="10"/>
      <c r="H25" s="9"/>
      <c r="I25" s="10"/>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row>
    <row r="26" spans="1:47" s="24" customFormat="1" x14ac:dyDescent="0.2">
      <c r="A26" s="9"/>
      <c r="B26" s="6"/>
      <c r="C26" s="7"/>
      <c r="D26" s="8"/>
      <c r="E26" s="9" t="s">
        <v>264</v>
      </c>
      <c r="F26" s="20">
        <f>'TMC PFS inputs'!F31</f>
        <v>1.4E-2</v>
      </c>
      <c r="G26" s="10" t="s">
        <v>10</v>
      </c>
      <c r="H26" s="9"/>
      <c r="I26" s="10"/>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row>
    <row r="27" spans="1:47" s="24" customFormat="1" ht="21" thickBot="1" x14ac:dyDescent="0.25">
      <c r="A27" s="9"/>
      <c r="B27" s="6"/>
      <c r="C27" s="7"/>
      <c r="D27" s="8"/>
      <c r="E27" s="9" t="s">
        <v>1360</v>
      </c>
      <c r="F27" s="20">
        <f>'Nodule Characteristics'!F14</f>
        <v>1.2800000000000001E-2</v>
      </c>
      <c r="G27" s="10" t="s">
        <v>10</v>
      </c>
      <c r="H27" s="9" t="s">
        <v>377</v>
      </c>
      <c r="I27" s="10"/>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row>
    <row r="28" spans="1:47" s="24" customFormat="1" x14ac:dyDescent="0.2">
      <c r="A28" s="9"/>
      <c r="B28" s="6"/>
      <c r="C28" s="7"/>
      <c r="D28" s="8"/>
      <c r="E28" s="66" t="s">
        <v>378</v>
      </c>
      <c r="F28" s="10"/>
      <c r="G28" s="10"/>
      <c r="H28" s="9"/>
      <c r="I28" s="10"/>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row>
    <row r="29" spans="1:47" s="24" customFormat="1" ht="21" thickBot="1" x14ac:dyDescent="0.25">
      <c r="A29" s="9"/>
      <c r="B29" s="6"/>
      <c r="C29" s="7"/>
      <c r="D29" s="8"/>
      <c r="E29" s="67" t="s">
        <v>264</v>
      </c>
      <c r="F29" s="64">
        <f>_xlfn.XLOOKUP($E29,$E26:$E27,F26:F27)</f>
        <v>1.4E-2</v>
      </c>
      <c r="G29" s="10" t="s">
        <v>10</v>
      </c>
      <c r="H29" s="9"/>
      <c r="I29" s="10"/>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row>
    <row r="30" spans="1:47" s="24" customFormat="1" x14ac:dyDescent="0.2">
      <c r="A30" s="9"/>
      <c r="B30" s="6"/>
      <c r="C30" s="7"/>
      <c r="D30" s="8" t="s">
        <v>22</v>
      </c>
      <c r="E30" s="9"/>
      <c r="F30" s="22"/>
      <c r="G30" s="10"/>
      <c r="H30" s="9"/>
      <c r="I30" s="10"/>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row>
    <row r="31" spans="1:47" s="24" customFormat="1" x14ac:dyDescent="0.2">
      <c r="A31" s="9"/>
      <c r="B31" s="6"/>
      <c r="C31" s="7"/>
      <c r="D31" s="8"/>
      <c r="E31" s="9" t="s">
        <v>264</v>
      </c>
      <c r="F31" s="20">
        <f>'TMC PFS inputs'!F32</f>
        <v>1.4E-3</v>
      </c>
      <c r="G31" s="10" t="s">
        <v>10</v>
      </c>
      <c r="H31" s="9"/>
      <c r="I31" s="10"/>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row>
    <row r="32" spans="1:47" s="24" customFormat="1" ht="21" thickBot="1" x14ac:dyDescent="0.25">
      <c r="A32" s="9"/>
      <c r="B32" s="6"/>
      <c r="C32" s="7"/>
      <c r="D32" s="8"/>
      <c r="E32" s="9" t="s">
        <v>1360</v>
      </c>
      <c r="F32" s="20">
        <f>'Nodule Characteristics'!F19</f>
        <v>1.1999999999999999E-3</v>
      </c>
      <c r="G32" s="10" t="s">
        <v>10</v>
      </c>
      <c r="H32" s="9" t="s">
        <v>377</v>
      </c>
      <c r="I32" s="10"/>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row>
    <row r="33" spans="1:47" s="24" customFormat="1" x14ac:dyDescent="0.2">
      <c r="A33" s="9"/>
      <c r="B33" s="6"/>
      <c r="C33" s="7"/>
      <c r="D33" s="8"/>
      <c r="E33" s="66" t="s">
        <v>378</v>
      </c>
      <c r="F33" s="10"/>
      <c r="G33" s="10"/>
      <c r="H33" s="9"/>
      <c r="I33" s="10"/>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row>
    <row r="34" spans="1:47" s="24" customFormat="1" ht="21" thickBot="1" x14ac:dyDescent="0.25">
      <c r="A34" s="9"/>
      <c r="B34" s="6"/>
      <c r="C34" s="7"/>
      <c r="D34" s="8"/>
      <c r="E34" s="67" t="s">
        <v>264</v>
      </c>
      <c r="F34" s="64">
        <f>_xlfn.XLOOKUP($E34,$E31:$E32,F31:F32)</f>
        <v>1.4E-3</v>
      </c>
      <c r="G34" s="10" t="s">
        <v>10</v>
      </c>
      <c r="H34" s="9"/>
      <c r="I34" s="10"/>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row>
    <row r="35" spans="1:47" s="24" customFormat="1" x14ac:dyDescent="0.2">
      <c r="A35" s="9"/>
      <c r="B35" s="6"/>
      <c r="C35" s="7"/>
      <c r="D35" s="8" t="s">
        <v>19</v>
      </c>
      <c r="E35" s="9"/>
      <c r="F35" s="22"/>
      <c r="G35" s="10"/>
      <c r="H35" s="9"/>
      <c r="I35" s="10"/>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row>
    <row r="36" spans="1:47" s="24" customFormat="1" x14ac:dyDescent="0.2">
      <c r="A36" s="9"/>
      <c r="B36" s="6"/>
      <c r="C36" s="7"/>
      <c r="D36" s="8"/>
      <c r="E36" s="9" t="s">
        <v>264</v>
      </c>
      <c r="F36" s="20">
        <f>'TMC PFS inputs'!F33</f>
        <v>1.14E-2</v>
      </c>
      <c r="G36" s="10" t="s">
        <v>10</v>
      </c>
      <c r="H36" s="9"/>
      <c r="I36" s="10"/>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row>
    <row r="37" spans="1:47" s="24" customFormat="1" ht="21" thickBot="1" x14ac:dyDescent="0.25">
      <c r="A37" s="9"/>
      <c r="B37" s="6"/>
      <c r="C37" s="7"/>
      <c r="D37" s="8"/>
      <c r="E37" s="9" t="s">
        <v>1360</v>
      </c>
      <c r="F37" s="20">
        <f>'Nodule Characteristics'!F24</f>
        <v>1.1399999999999999E-2</v>
      </c>
      <c r="G37" s="10" t="s">
        <v>10</v>
      </c>
      <c r="H37" s="9" t="s">
        <v>377</v>
      </c>
      <c r="I37" s="10"/>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row>
    <row r="38" spans="1:47" s="24" customFormat="1" x14ac:dyDescent="0.2">
      <c r="A38" s="9"/>
      <c r="B38" s="6"/>
      <c r="C38" s="7"/>
      <c r="D38" s="8"/>
      <c r="E38" s="66" t="s">
        <v>378</v>
      </c>
      <c r="F38" s="10"/>
      <c r="G38" s="10"/>
      <c r="H38" s="9"/>
      <c r="I38" s="10"/>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row>
    <row r="39" spans="1:47" s="24" customFormat="1" ht="21" thickBot="1" x14ac:dyDescent="0.25">
      <c r="A39" s="9"/>
      <c r="B39" s="6"/>
      <c r="C39" s="7"/>
      <c r="D39" s="8"/>
      <c r="E39" s="67" t="s">
        <v>264</v>
      </c>
      <c r="F39" s="64">
        <f>_xlfn.XLOOKUP($E39,$E36:$E37,F36:F37)</f>
        <v>1.14E-2</v>
      </c>
      <c r="G39" s="10" t="s">
        <v>10</v>
      </c>
      <c r="H39" s="9"/>
      <c r="I39" s="10"/>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row>
    <row r="40" spans="1:47" s="24" customFormat="1" x14ac:dyDescent="0.2">
      <c r="A40" s="9"/>
      <c r="B40" s="6"/>
      <c r="C40" s="7"/>
      <c r="D40" s="8" t="s">
        <v>23</v>
      </c>
      <c r="E40" s="9"/>
      <c r="F40" s="22"/>
      <c r="G40" s="10"/>
      <c r="H40" s="9"/>
      <c r="I40" s="10"/>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row>
    <row r="41" spans="1:47" s="24" customFormat="1" x14ac:dyDescent="0.2">
      <c r="A41" s="9"/>
      <c r="B41" s="6"/>
      <c r="C41" s="7"/>
      <c r="D41" s="8"/>
      <c r="E41" s="9" t="s">
        <v>264</v>
      </c>
      <c r="F41" s="20">
        <f>'TMC PFS inputs'!F34</f>
        <v>0.3115</v>
      </c>
      <c r="G41" s="10" t="s">
        <v>10</v>
      </c>
      <c r="H41" s="9"/>
      <c r="I41" s="10"/>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row>
    <row r="42" spans="1:47" s="24" customFormat="1" ht="21" thickBot="1" x14ac:dyDescent="0.25">
      <c r="A42" s="9"/>
      <c r="B42" s="6"/>
      <c r="C42" s="7"/>
      <c r="D42" s="8"/>
      <c r="E42" s="9" t="s">
        <v>1360</v>
      </c>
      <c r="F42" s="20">
        <f>'Nodule Characteristics'!F29</f>
        <v>0.30579999999999996</v>
      </c>
      <c r="G42" s="10" t="s">
        <v>10</v>
      </c>
      <c r="H42" s="9" t="s">
        <v>377</v>
      </c>
      <c r="I42" s="10"/>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row>
    <row r="43" spans="1:47" s="24" customFormat="1" x14ac:dyDescent="0.2">
      <c r="A43" s="9"/>
      <c r="B43" s="6"/>
      <c r="C43" s="7"/>
      <c r="D43" s="8"/>
      <c r="E43" s="66" t="s">
        <v>378</v>
      </c>
      <c r="F43" s="10"/>
      <c r="G43" s="10"/>
      <c r="H43" s="9"/>
      <c r="I43" s="10"/>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row>
    <row r="44" spans="1:47" s="24" customFormat="1" ht="21" thickBot="1" x14ac:dyDescent="0.25">
      <c r="A44" s="9"/>
      <c r="B44" s="6"/>
      <c r="C44" s="7"/>
      <c r="D44" s="8"/>
      <c r="E44" s="67" t="s">
        <v>264</v>
      </c>
      <c r="F44" s="64">
        <f>_xlfn.XLOOKUP($E44,$E41:$E42,F41:F42)</f>
        <v>0.3115</v>
      </c>
      <c r="G44" s="10" t="s">
        <v>10</v>
      </c>
      <c r="H44" s="9"/>
      <c r="I44" s="10"/>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row>
    <row r="45" spans="1:47" s="24" customFormat="1" x14ac:dyDescent="0.2">
      <c r="A45" s="9"/>
      <c r="B45" s="6"/>
      <c r="C45" s="7"/>
      <c r="D45" s="8"/>
      <c r="E45" s="9"/>
      <c r="F45" s="10"/>
      <c r="G45" s="10"/>
      <c r="H45" s="9"/>
      <c r="I45" s="10"/>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row>
    <row r="46" spans="1:47" s="24" customFormat="1" x14ac:dyDescent="0.2">
      <c r="A46" s="9"/>
      <c r="B46" s="6" t="s">
        <v>56</v>
      </c>
      <c r="D46" s="8"/>
      <c r="E46" s="9"/>
      <c r="F46" s="10"/>
      <c r="G46" s="10"/>
      <c r="H46" s="9"/>
      <c r="I46" s="10"/>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row>
    <row r="47" spans="1:47" s="24" customFormat="1" x14ac:dyDescent="0.2">
      <c r="A47" s="9"/>
      <c r="B47" s="6"/>
      <c r="C47" s="7"/>
      <c r="D47" s="8"/>
      <c r="E47" s="9"/>
      <c r="F47" s="10"/>
      <c r="G47" s="10"/>
      <c r="H47" s="9"/>
      <c r="I47" s="10"/>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row>
    <row r="48" spans="1:47" s="24" customFormat="1" x14ac:dyDescent="0.2">
      <c r="A48" s="9"/>
      <c r="B48" s="6"/>
      <c r="C48" s="7" t="s">
        <v>24</v>
      </c>
      <c r="D48" s="8"/>
      <c r="E48" s="9"/>
      <c r="F48" s="10"/>
      <c r="G48" s="10"/>
      <c r="H48" s="9"/>
      <c r="I48" s="10"/>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row>
    <row r="49" spans="1:47" s="24" customFormat="1" x14ac:dyDescent="0.2">
      <c r="A49" s="9"/>
      <c r="B49" s="6"/>
      <c r="C49" s="7"/>
      <c r="D49" s="8" t="s">
        <v>455</v>
      </c>
      <c r="E49" s="9"/>
      <c r="F49" s="22"/>
      <c r="G49" s="10"/>
      <c r="H49" s="9"/>
      <c r="I49" s="10"/>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row>
    <row r="50" spans="1:47" s="24" customFormat="1" x14ac:dyDescent="0.2">
      <c r="A50" s="9"/>
      <c r="B50" s="6"/>
      <c r="C50" s="7"/>
      <c r="D50" s="8"/>
      <c r="E50" s="9" t="s">
        <v>264</v>
      </c>
      <c r="F50" s="20">
        <f>'TMC PFS inputs'!F38</f>
        <v>0.96909999999999996</v>
      </c>
      <c r="G50" s="10" t="s">
        <v>10</v>
      </c>
      <c r="H50" s="9"/>
      <c r="I50" s="10"/>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row>
    <row r="51" spans="1:47" s="24" customFormat="1" ht="21" thickBot="1" x14ac:dyDescent="0.25">
      <c r="A51" s="9"/>
      <c r="B51" s="6"/>
      <c r="C51" s="7"/>
      <c r="D51" s="8"/>
      <c r="E51" s="9" t="s">
        <v>1358</v>
      </c>
      <c r="F51" s="20">
        <f>'Recovery Rates'!F16</f>
        <v>0.93375000000000008</v>
      </c>
      <c r="G51" s="10" t="s">
        <v>10</v>
      </c>
      <c r="H51" s="9" t="s">
        <v>461</v>
      </c>
      <c r="I51" s="10"/>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row>
    <row r="52" spans="1:47" s="24" customFormat="1" x14ac:dyDescent="0.2">
      <c r="A52" s="9"/>
      <c r="B52" s="6"/>
      <c r="C52" s="7"/>
      <c r="D52" s="8"/>
      <c r="E52" s="66" t="s">
        <v>378</v>
      </c>
      <c r="F52" s="10"/>
      <c r="G52" s="10"/>
      <c r="H52" s="9"/>
      <c r="I52" s="10"/>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row>
    <row r="53" spans="1:47" s="24" customFormat="1" ht="21" thickBot="1" x14ac:dyDescent="0.25">
      <c r="A53" s="9"/>
      <c r="B53" s="6"/>
      <c r="C53" s="7"/>
      <c r="D53" s="8"/>
      <c r="E53" s="67" t="s">
        <v>264</v>
      </c>
      <c r="F53" s="64">
        <f>_xlfn.XLOOKUP($E53,$E50:$E51,F50:F51)</f>
        <v>0.96909999999999996</v>
      </c>
      <c r="G53" s="10" t="s">
        <v>10</v>
      </c>
      <c r="H53" s="9"/>
      <c r="I53" s="10"/>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row>
    <row r="54" spans="1:47" s="24" customFormat="1" x14ac:dyDescent="0.2">
      <c r="A54" s="9"/>
      <c r="B54" s="6"/>
      <c r="C54" s="7"/>
      <c r="D54" s="8" t="s">
        <v>307</v>
      </c>
      <c r="E54" s="9"/>
      <c r="F54" s="10"/>
      <c r="G54" s="10"/>
      <c r="H54" s="9"/>
      <c r="I54" s="10"/>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row>
    <row r="55" spans="1:47" s="24" customFormat="1" x14ac:dyDescent="0.2">
      <c r="A55" s="9"/>
      <c r="B55" s="6"/>
      <c r="C55" s="7"/>
      <c r="D55" s="8"/>
      <c r="E55" s="9" t="s">
        <v>264</v>
      </c>
      <c r="F55" s="20">
        <f>'TMC PFS inputs'!F42</f>
        <v>0.9476</v>
      </c>
      <c r="G55" s="10" t="s">
        <v>10</v>
      </c>
      <c r="H55" s="9"/>
      <c r="I55" s="10"/>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row>
    <row r="56" spans="1:47" s="24" customFormat="1" ht="21" thickBot="1" x14ac:dyDescent="0.25">
      <c r="A56" s="9"/>
      <c r="B56" s="6"/>
      <c r="C56" s="7"/>
      <c r="D56" s="8"/>
      <c r="E56" s="9" t="s">
        <v>1358</v>
      </c>
      <c r="F56" s="20">
        <f>'Recovery Rates'!F26</f>
        <v>0.90125000000000022</v>
      </c>
      <c r="G56" s="10" t="s">
        <v>10</v>
      </c>
      <c r="H56" s="9" t="s">
        <v>461</v>
      </c>
      <c r="I56" s="10"/>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row>
    <row r="57" spans="1:47" s="24" customFormat="1" x14ac:dyDescent="0.2">
      <c r="A57" s="9"/>
      <c r="B57" s="6"/>
      <c r="C57" s="7"/>
      <c r="D57" s="8"/>
      <c r="E57" s="66" t="s">
        <v>378</v>
      </c>
      <c r="F57" s="10"/>
      <c r="G57" s="10"/>
      <c r="H57" s="9"/>
      <c r="I57" s="10"/>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row>
    <row r="58" spans="1:47" s="24" customFormat="1" ht="21" thickBot="1" x14ac:dyDescent="0.25">
      <c r="A58" s="9"/>
      <c r="B58" s="6"/>
      <c r="C58" s="7"/>
      <c r="D58" s="8"/>
      <c r="E58" s="67" t="s">
        <v>264</v>
      </c>
      <c r="F58" s="64">
        <f>_xlfn.XLOOKUP($E58,$E55:$E56,F55:F56)</f>
        <v>0.9476</v>
      </c>
      <c r="G58" s="10" t="s">
        <v>10</v>
      </c>
      <c r="H58" s="9"/>
      <c r="I58" s="10"/>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row>
    <row r="59" spans="1:47" s="24" customFormat="1" x14ac:dyDescent="0.2">
      <c r="A59" s="9"/>
      <c r="B59" s="6"/>
      <c r="C59" s="7"/>
      <c r="D59" s="8" t="s">
        <v>456</v>
      </c>
      <c r="E59" s="9"/>
      <c r="F59" s="64"/>
      <c r="G59" s="10"/>
      <c r="H59" s="9"/>
      <c r="I59" s="10"/>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row>
    <row r="60" spans="1:47" s="24" customFormat="1" x14ac:dyDescent="0.2">
      <c r="A60" s="9"/>
      <c r="B60" s="6"/>
      <c r="C60" s="7"/>
      <c r="D60" s="8"/>
      <c r="E60" s="9" t="s">
        <v>457</v>
      </c>
      <c r="F60" s="64">
        <f>'TMC PFS inputs'!F46*F58/F55</f>
        <v>0.94599999999999995</v>
      </c>
      <c r="G60" s="10" t="s">
        <v>10</v>
      </c>
      <c r="H60" s="9" t="s">
        <v>458</v>
      </c>
      <c r="I60" s="10" t="s">
        <v>1189</v>
      </c>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row>
    <row r="61" spans="1:47" s="24" customFormat="1" x14ac:dyDescent="0.2">
      <c r="A61" s="9"/>
      <c r="B61" s="6"/>
      <c r="C61" s="7"/>
      <c r="D61" s="8"/>
      <c r="F61" s="72"/>
      <c r="G61" s="10"/>
      <c r="H61" s="9"/>
      <c r="I61" s="10"/>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row>
    <row r="62" spans="1:47" s="24" customFormat="1" x14ac:dyDescent="0.2">
      <c r="A62" s="9"/>
      <c r="B62" s="6"/>
      <c r="C62" s="7" t="s">
        <v>22</v>
      </c>
      <c r="D62" s="8"/>
      <c r="E62" s="9"/>
      <c r="F62" s="10"/>
      <c r="G62" s="10"/>
      <c r="H62" s="9"/>
      <c r="I62" s="10"/>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row>
    <row r="63" spans="1:47" s="24" customFormat="1" x14ac:dyDescent="0.2">
      <c r="A63" s="9"/>
      <c r="B63" s="6"/>
      <c r="C63" s="7"/>
      <c r="D63" s="8" t="s">
        <v>455</v>
      </c>
      <c r="E63" s="9"/>
      <c r="F63" s="22"/>
      <c r="G63" s="10"/>
      <c r="H63" s="9"/>
      <c r="I63" s="10"/>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row>
    <row r="64" spans="1:47" s="24" customFormat="1" x14ac:dyDescent="0.2">
      <c r="A64" s="9"/>
      <c r="B64" s="6"/>
      <c r="C64" s="7"/>
      <c r="D64" s="8"/>
      <c r="E64" s="9" t="s">
        <v>264</v>
      </c>
      <c r="F64" s="20">
        <f>'TMC PFS inputs'!F39</f>
        <v>0.93059999999999998</v>
      </c>
      <c r="G64" s="10" t="s">
        <v>10</v>
      </c>
      <c r="H64" s="9"/>
      <c r="I64" s="10"/>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row>
    <row r="65" spans="1:47" s="24" customFormat="1" ht="21" thickBot="1" x14ac:dyDescent="0.25">
      <c r="A65" s="9"/>
      <c r="B65" s="6"/>
      <c r="C65" s="7"/>
      <c r="D65" s="8"/>
      <c r="E65" s="9" t="s">
        <v>1358</v>
      </c>
      <c r="F65" s="20">
        <f>'Recovery Rates'!F32</f>
        <v>0.81250000000000011</v>
      </c>
      <c r="G65" s="10" t="s">
        <v>10</v>
      </c>
      <c r="H65" s="9" t="s">
        <v>461</v>
      </c>
      <c r="I65" s="10"/>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row>
    <row r="66" spans="1:47" s="24" customFormat="1" x14ac:dyDescent="0.2">
      <c r="A66" s="9"/>
      <c r="B66" s="6"/>
      <c r="C66" s="7"/>
      <c r="D66" s="8"/>
      <c r="E66" s="66" t="s">
        <v>378</v>
      </c>
      <c r="F66" s="10"/>
      <c r="G66" s="10"/>
      <c r="H66" s="9"/>
      <c r="I66" s="10"/>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row>
    <row r="67" spans="1:47" s="24" customFormat="1" ht="21" thickBot="1" x14ac:dyDescent="0.25">
      <c r="A67" s="9"/>
      <c r="B67" s="6"/>
      <c r="C67" s="7"/>
      <c r="D67" s="8"/>
      <c r="E67" s="67" t="s">
        <v>264</v>
      </c>
      <c r="F67" s="64">
        <f>_xlfn.XLOOKUP($E67,$E64:$E65,F64:F65)</f>
        <v>0.93059999999999998</v>
      </c>
      <c r="G67" s="10" t="s">
        <v>10</v>
      </c>
      <c r="H67" s="9"/>
      <c r="I67" s="10"/>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row>
    <row r="68" spans="1:47" s="24" customFormat="1" x14ac:dyDescent="0.2">
      <c r="A68" s="9"/>
      <c r="B68" s="6"/>
      <c r="C68" s="7"/>
      <c r="D68" s="8" t="s">
        <v>456</v>
      </c>
      <c r="E68" s="9"/>
      <c r="F68" s="10"/>
      <c r="G68" s="10"/>
      <c r="H68" s="9"/>
      <c r="I68" s="10"/>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row>
    <row r="69" spans="1:47" s="24" customFormat="1" x14ac:dyDescent="0.2">
      <c r="A69" s="9"/>
      <c r="B69" s="6"/>
      <c r="C69" s="7"/>
      <c r="D69" s="8"/>
      <c r="E69" s="9" t="s">
        <v>307</v>
      </c>
      <c r="F69" s="20">
        <f>'TMC PFS inputs'!F43*F67/F64</f>
        <v>0.77539999999999998</v>
      </c>
      <c r="G69" s="10" t="s">
        <v>10</v>
      </c>
      <c r="H69" s="9" t="s">
        <v>458</v>
      </c>
      <c r="I69" s="10" t="s">
        <v>460</v>
      </c>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row>
    <row r="70" spans="1:47" s="24" customFormat="1" x14ac:dyDescent="0.2">
      <c r="A70" s="9"/>
      <c r="B70" s="6"/>
      <c r="C70" s="7"/>
      <c r="D70" s="8"/>
      <c r="E70" s="9" t="s">
        <v>457</v>
      </c>
      <c r="F70" s="20">
        <f>'TMC PFS inputs'!F47*F67/F64</f>
        <v>0.77200000000000002</v>
      </c>
      <c r="G70" s="10" t="s">
        <v>10</v>
      </c>
      <c r="H70" s="9"/>
      <c r="I70" s="10" t="s">
        <v>459</v>
      </c>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row>
    <row r="71" spans="1:47" s="24" customFormat="1" x14ac:dyDescent="0.2">
      <c r="A71" s="9"/>
      <c r="B71" s="6"/>
      <c r="C71" s="7"/>
      <c r="D71" s="8"/>
      <c r="E71" s="9"/>
      <c r="F71" s="20"/>
      <c r="G71" s="10"/>
      <c r="H71" s="9"/>
      <c r="I71" s="10"/>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row>
    <row r="72" spans="1:47" s="24" customFormat="1" x14ac:dyDescent="0.2">
      <c r="A72" s="9"/>
      <c r="B72" s="6"/>
      <c r="C72" s="7" t="s">
        <v>19</v>
      </c>
      <c r="D72" s="8"/>
      <c r="E72" s="9"/>
      <c r="F72" s="10"/>
      <c r="G72" s="10"/>
      <c r="H72" s="9"/>
      <c r="I72" s="10"/>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row>
    <row r="73" spans="1:47" s="24" customFormat="1" x14ac:dyDescent="0.2">
      <c r="A73" s="9"/>
      <c r="B73" s="6"/>
      <c r="C73" s="7"/>
      <c r="D73" s="8" t="s">
        <v>455</v>
      </c>
      <c r="E73" s="9"/>
      <c r="F73" s="22"/>
      <c r="G73" s="10"/>
      <c r="H73" s="9"/>
      <c r="I73" s="10"/>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row>
    <row r="74" spans="1:47" s="24" customFormat="1" x14ac:dyDescent="0.2">
      <c r="A74" s="9"/>
      <c r="B74" s="6"/>
      <c r="C74" s="7"/>
      <c r="D74" s="8"/>
      <c r="E74" s="9" t="s">
        <v>264</v>
      </c>
      <c r="F74" s="20">
        <f>'TMC PFS inputs'!F40</f>
        <v>0.9355</v>
      </c>
      <c r="G74" s="10" t="s">
        <v>10</v>
      </c>
      <c r="H74" s="9"/>
      <c r="I74" s="10"/>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row>
    <row r="75" spans="1:47" s="24" customFormat="1" ht="21" thickBot="1" x14ac:dyDescent="0.25">
      <c r="A75" s="9"/>
      <c r="B75" s="6"/>
      <c r="C75" s="7"/>
      <c r="D75" s="8"/>
      <c r="E75" s="9" t="s">
        <v>1358</v>
      </c>
      <c r="F75" s="20">
        <f>'Recovery Rates'!F37</f>
        <v>0.91</v>
      </c>
      <c r="G75" s="10" t="s">
        <v>10</v>
      </c>
      <c r="H75" s="9" t="s">
        <v>461</v>
      </c>
      <c r="I75" s="10"/>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row>
    <row r="76" spans="1:47" s="24" customFormat="1" x14ac:dyDescent="0.2">
      <c r="A76" s="9"/>
      <c r="B76" s="6"/>
      <c r="C76" s="7"/>
      <c r="D76" s="8"/>
      <c r="E76" s="66" t="s">
        <v>378</v>
      </c>
      <c r="F76" s="10"/>
      <c r="G76" s="10"/>
      <c r="H76" s="9"/>
      <c r="I76" s="10"/>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row>
    <row r="77" spans="1:47" s="24" customFormat="1" ht="21" thickBot="1" x14ac:dyDescent="0.25">
      <c r="A77" s="9"/>
      <c r="B77" s="6"/>
      <c r="C77" s="7"/>
      <c r="D77" s="8"/>
      <c r="E77" s="67" t="s">
        <v>264</v>
      </c>
      <c r="F77" s="64">
        <f>_xlfn.XLOOKUP($E77,$E74:$E75,F74:F75)</f>
        <v>0.9355</v>
      </c>
      <c r="G77" s="10"/>
      <c r="H77" s="9"/>
      <c r="I77" s="10"/>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row>
    <row r="78" spans="1:47" s="24" customFormat="1" x14ac:dyDescent="0.2">
      <c r="A78" s="9"/>
      <c r="B78" s="6"/>
      <c r="C78" s="7"/>
      <c r="D78" s="8" t="s">
        <v>456</v>
      </c>
      <c r="E78" s="9"/>
      <c r="F78" s="10"/>
      <c r="G78" s="10"/>
      <c r="H78" s="9"/>
      <c r="I78" s="10"/>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row>
    <row r="79" spans="1:47" s="24" customFormat="1" x14ac:dyDescent="0.2">
      <c r="A79" s="9"/>
      <c r="B79" s="6"/>
      <c r="C79" s="7"/>
      <c r="D79" s="8"/>
      <c r="E79" s="9" t="s">
        <v>307</v>
      </c>
      <c r="F79" s="20">
        <f>'TMC PFS inputs'!F44*F77/F74</f>
        <v>0.86429999999999996</v>
      </c>
      <c r="G79" s="10"/>
      <c r="H79" s="9" t="s">
        <v>458</v>
      </c>
      <c r="I79" s="10" t="s">
        <v>460</v>
      </c>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row>
    <row r="80" spans="1:47" s="24" customFormat="1" x14ac:dyDescent="0.2">
      <c r="A80" s="9"/>
      <c r="B80" s="6"/>
      <c r="C80" s="7"/>
      <c r="D80" s="8"/>
      <c r="E80" s="9" t="s">
        <v>1187</v>
      </c>
      <c r="F80" s="20">
        <f>'TMC PFS inputs'!F48*F77/F74</f>
        <v>0.86199999999999999</v>
      </c>
      <c r="G80" s="10"/>
      <c r="H80" s="9"/>
      <c r="I80" s="10" t="s">
        <v>1188</v>
      </c>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row>
    <row r="81" spans="1:47" s="24" customFormat="1" x14ac:dyDescent="0.2">
      <c r="A81" s="9"/>
      <c r="B81" s="6"/>
      <c r="C81" s="7"/>
      <c r="D81" s="8"/>
      <c r="E81" s="9"/>
      <c r="F81" s="20"/>
      <c r="G81" s="10"/>
      <c r="H81" s="9"/>
      <c r="I81" s="10"/>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row>
    <row r="82" spans="1:47" s="24" customFormat="1" x14ac:dyDescent="0.2">
      <c r="A82" s="9"/>
      <c r="B82" s="6" t="s">
        <v>276</v>
      </c>
      <c r="C82" s="7"/>
      <c r="D82" s="8"/>
      <c r="E82" s="9"/>
      <c r="F82" s="10"/>
      <c r="G82" s="10"/>
      <c r="H82" s="9"/>
      <c r="I82" s="10"/>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row>
    <row r="83" spans="1:47" s="24" customFormat="1" x14ac:dyDescent="0.2">
      <c r="A83" s="9"/>
      <c r="B83" s="6"/>
      <c r="C83" s="7"/>
      <c r="D83" s="8"/>
      <c r="E83" s="9"/>
      <c r="F83" s="10"/>
      <c r="G83" s="10"/>
      <c r="H83" s="9"/>
      <c r="I83" s="10"/>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row>
    <row r="84" spans="1:47" s="24" customFormat="1" x14ac:dyDescent="0.2">
      <c r="A84" s="9"/>
      <c r="B84" s="6"/>
      <c r="C84" s="7" t="s">
        <v>1375</v>
      </c>
      <c r="D84" s="8"/>
      <c r="E84" s="9"/>
      <c r="F84" s="10"/>
      <c r="G84" s="10"/>
      <c r="H84" s="9"/>
      <c r="I84" s="10"/>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row>
    <row r="85" spans="1:47" s="24" customFormat="1" x14ac:dyDescent="0.2">
      <c r="A85" s="9"/>
      <c r="B85" s="6"/>
      <c r="C85" s="7"/>
      <c r="D85" s="8" t="s">
        <v>1376</v>
      </c>
      <c r="E85" s="9"/>
      <c r="F85" s="10"/>
      <c r="G85" s="10"/>
      <c r="H85" s="9"/>
      <c r="I85" s="10"/>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row>
    <row r="86" spans="1:47" s="24" customFormat="1" x14ac:dyDescent="0.2">
      <c r="A86" s="9"/>
      <c r="B86" s="6"/>
      <c r="C86" s="7"/>
      <c r="D86" s="8"/>
      <c r="E86" s="9" t="s">
        <v>264</v>
      </c>
      <c r="F86" s="10"/>
      <c r="G86" s="10"/>
      <c r="H86" s="9"/>
      <c r="I86" s="10"/>
      <c r="J86" s="23">
        <f>SUM($L86:$AU86)</f>
        <v>164.1</v>
      </c>
      <c r="K86" s="9"/>
      <c r="L86" s="23">
        <f>'TMC PFS inputs'!L93</f>
        <v>0</v>
      </c>
      <c r="M86" s="23">
        <f>'TMC PFS inputs'!M93</f>
        <v>0</v>
      </c>
      <c r="N86" s="23">
        <f>'TMC PFS inputs'!N93</f>
        <v>0.2</v>
      </c>
      <c r="O86" s="23">
        <f>'TMC PFS inputs'!O93</f>
        <v>1</v>
      </c>
      <c r="P86" s="23">
        <f>'TMC PFS inputs'!P93</f>
        <v>2</v>
      </c>
      <c r="Q86" s="23">
        <f>'TMC PFS inputs'!Q93</f>
        <v>5</v>
      </c>
      <c r="R86" s="23">
        <f>'TMC PFS inputs'!R93</f>
        <v>11</v>
      </c>
      <c r="S86" s="23">
        <f>'TMC PFS inputs'!S93</f>
        <v>10.5</v>
      </c>
      <c r="T86" s="23">
        <f>'TMC PFS inputs'!T93</f>
        <v>10.5</v>
      </c>
      <c r="U86" s="23">
        <f>'TMC PFS inputs'!U93</f>
        <v>10.5</v>
      </c>
      <c r="V86" s="23">
        <f>'TMC PFS inputs'!V93</f>
        <v>10.5</v>
      </c>
      <c r="W86" s="23">
        <f>'TMC PFS inputs'!W93</f>
        <v>12</v>
      </c>
      <c r="X86" s="23">
        <f>'TMC PFS inputs'!X93</f>
        <v>10.5</v>
      </c>
      <c r="Y86" s="23">
        <f>'TMC PFS inputs'!Y93</f>
        <v>10.5</v>
      </c>
      <c r="Z86" s="23">
        <f>'TMC PFS inputs'!Z93</f>
        <v>10.5</v>
      </c>
      <c r="AA86" s="23">
        <f>'TMC PFS inputs'!AA93</f>
        <v>10.5</v>
      </c>
      <c r="AB86" s="23">
        <f>'TMC PFS inputs'!AB93</f>
        <v>12</v>
      </c>
      <c r="AC86" s="23">
        <f>'TMC PFS inputs'!AC93</f>
        <v>10.5</v>
      </c>
      <c r="AD86" s="23">
        <f>'TMC PFS inputs'!AD93</f>
        <v>10.5</v>
      </c>
      <c r="AE86" s="23">
        <f>'TMC PFS inputs'!AE93</f>
        <v>10.5</v>
      </c>
      <c r="AF86" s="23">
        <f>'TMC PFS inputs'!AF93</f>
        <v>5.4</v>
      </c>
      <c r="AG86" s="23">
        <f>'TMC PFS inputs'!AG93</f>
        <v>0</v>
      </c>
      <c r="AH86" s="23">
        <f>'TMC PFS inputs'!AH93</f>
        <v>0</v>
      </c>
      <c r="AI86" s="23">
        <f>'TMC PFS inputs'!AI93</f>
        <v>0</v>
      </c>
      <c r="AJ86" s="23">
        <f>'TMC PFS inputs'!AJ93</f>
        <v>0</v>
      </c>
      <c r="AK86" s="23">
        <f>'TMC PFS inputs'!AK93</f>
        <v>0</v>
      </c>
      <c r="AL86" s="23">
        <f>'TMC PFS inputs'!AL93</f>
        <v>0</v>
      </c>
      <c r="AM86" s="23">
        <f>'TMC PFS inputs'!AM93</f>
        <v>0</v>
      </c>
      <c r="AN86" s="23">
        <f>'TMC PFS inputs'!AN93</f>
        <v>0</v>
      </c>
      <c r="AO86" s="23">
        <f>'TMC PFS inputs'!AO93</f>
        <v>0</v>
      </c>
      <c r="AP86" s="23">
        <f>'TMC PFS inputs'!AP93</f>
        <v>0</v>
      </c>
      <c r="AQ86" s="23">
        <f>'TMC PFS inputs'!AQ93</f>
        <v>0</v>
      </c>
      <c r="AR86" s="23">
        <f>'TMC PFS inputs'!AR93</f>
        <v>0</v>
      </c>
      <c r="AS86" s="23">
        <f>'TMC PFS inputs'!AS93</f>
        <v>0</v>
      </c>
      <c r="AT86" s="23">
        <f>'TMC PFS inputs'!AT93</f>
        <v>0</v>
      </c>
      <c r="AU86" s="23">
        <f>'TMC PFS inputs'!AU93</f>
        <v>0</v>
      </c>
    </row>
    <row r="87" spans="1:47" s="24" customFormat="1" ht="21" thickBot="1" x14ac:dyDescent="0.25">
      <c r="A87" s="9"/>
      <c r="B87" s="6"/>
      <c r="C87" s="7"/>
      <c r="D87" s="8"/>
      <c r="E87" s="9" t="s">
        <v>1358</v>
      </c>
      <c r="F87" s="10"/>
      <c r="G87" s="10"/>
      <c r="H87" s="9" t="s">
        <v>1385</v>
      </c>
      <c r="I87" s="10" t="s">
        <v>1386</v>
      </c>
      <c r="J87" s="23">
        <f>SUM($L87:$AU87)</f>
        <v>152.9</v>
      </c>
      <c r="K87" s="9"/>
      <c r="L87" s="23">
        <f>'Production Ramp-Up'!L14</f>
        <v>0</v>
      </c>
      <c r="M87" s="23">
        <f>'Production Ramp-Up'!M14</f>
        <v>0</v>
      </c>
      <c r="N87" s="23">
        <f>'Production Ramp-Up'!N14</f>
        <v>0</v>
      </c>
      <c r="O87" s="23">
        <f>'Production Ramp-Up'!O14</f>
        <v>1</v>
      </c>
      <c r="P87" s="23">
        <f>'Production Ramp-Up'!P14</f>
        <v>1.5</v>
      </c>
      <c r="Q87" s="23">
        <f>'Production Ramp-Up'!Q14</f>
        <v>3</v>
      </c>
      <c r="R87" s="23">
        <f>'Production Ramp-Up'!R14</f>
        <v>6</v>
      </c>
      <c r="S87" s="23">
        <f>'Production Ramp-Up'!S14</f>
        <v>8</v>
      </c>
      <c r="T87" s="23">
        <f>'Production Ramp-Up'!T14</f>
        <v>9.5</v>
      </c>
      <c r="U87" s="23">
        <f>'Production Ramp-Up'!U14</f>
        <v>10.5</v>
      </c>
      <c r="V87" s="23">
        <f>'Production Ramp-Up'!V14</f>
        <v>10.5</v>
      </c>
      <c r="W87" s="23">
        <f>'Production Ramp-Up'!W14</f>
        <v>12</v>
      </c>
      <c r="X87" s="23">
        <f>'Production Ramp-Up'!X14</f>
        <v>10.5</v>
      </c>
      <c r="Y87" s="23">
        <f>'Production Ramp-Up'!Y14</f>
        <v>10.5</v>
      </c>
      <c r="Z87" s="23">
        <f>'Production Ramp-Up'!Z14</f>
        <v>10.5</v>
      </c>
      <c r="AA87" s="23">
        <f>'Production Ramp-Up'!AA14</f>
        <v>10.5</v>
      </c>
      <c r="AB87" s="23">
        <f>'Production Ramp-Up'!AB14</f>
        <v>12</v>
      </c>
      <c r="AC87" s="23">
        <f>'Production Ramp-Up'!AC14</f>
        <v>10.5</v>
      </c>
      <c r="AD87" s="23">
        <f>'Production Ramp-Up'!AD14</f>
        <v>10.5</v>
      </c>
      <c r="AE87" s="23">
        <f>'Production Ramp-Up'!AE14</f>
        <v>10.5</v>
      </c>
      <c r="AF87" s="23">
        <f>'Production Ramp-Up'!AF14</f>
        <v>5.4</v>
      </c>
      <c r="AG87" s="23">
        <f>'Production Ramp-Up'!AG14</f>
        <v>0</v>
      </c>
      <c r="AH87" s="23">
        <f>'Production Ramp-Up'!AH14</f>
        <v>0</v>
      </c>
      <c r="AI87" s="23">
        <f>'Production Ramp-Up'!AI14</f>
        <v>0</v>
      </c>
      <c r="AJ87" s="23">
        <f>'Production Ramp-Up'!AJ14</f>
        <v>0</v>
      </c>
      <c r="AK87" s="23">
        <f>'Production Ramp-Up'!AK14</f>
        <v>0</v>
      </c>
      <c r="AL87" s="23">
        <f>'Production Ramp-Up'!AL14</f>
        <v>0</v>
      </c>
      <c r="AM87" s="23">
        <f>'Production Ramp-Up'!AM14</f>
        <v>0</v>
      </c>
      <c r="AN87" s="23">
        <f>'Production Ramp-Up'!AN14</f>
        <v>0</v>
      </c>
      <c r="AO87" s="23">
        <f>'Production Ramp-Up'!AO14</f>
        <v>0</v>
      </c>
      <c r="AP87" s="23">
        <f>'Production Ramp-Up'!AP14</f>
        <v>0</v>
      </c>
      <c r="AQ87" s="23">
        <f>'Production Ramp-Up'!AQ14</f>
        <v>0</v>
      </c>
      <c r="AR87" s="23">
        <f>'Production Ramp-Up'!AR14</f>
        <v>0</v>
      </c>
      <c r="AS87" s="23">
        <f>'Production Ramp-Up'!AS14</f>
        <v>0</v>
      </c>
      <c r="AT87" s="23">
        <f>'Production Ramp-Up'!AT14</f>
        <v>0</v>
      </c>
      <c r="AU87" s="23">
        <f>'Production Ramp-Up'!AU14</f>
        <v>0</v>
      </c>
    </row>
    <row r="88" spans="1:47" s="24" customFormat="1" x14ac:dyDescent="0.2">
      <c r="A88" s="9"/>
      <c r="B88" s="6"/>
      <c r="C88" s="7"/>
      <c r="D88" s="8"/>
      <c r="E88" s="66" t="s">
        <v>378</v>
      </c>
      <c r="F88" s="10"/>
      <c r="G88" s="10"/>
      <c r="H88" s="9"/>
      <c r="I88" s="10"/>
      <c r="J88" s="23"/>
      <c r="K88" s="9"/>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row>
    <row r="89" spans="1:47" s="24" customFormat="1" ht="21" thickBot="1" x14ac:dyDescent="0.25">
      <c r="A89" s="9"/>
      <c r="B89" s="6"/>
      <c r="C89" s="7"/>
      <c r="D89" s="8"/>
      <c r="E89" s="67" t="s">
        <v>264</v>
      </c>
      <c r="F89" s="10"/>
      <c r="G89" s="10"/>
      <c r="H89" s="9"/>
      <c r="I89" s="10"/>
      <c r="J89" s="23">
        <f t="shared" ref="J89" si="0">SUM($L89:$AU89)</f>
        <v>164.1</v>
      </c>
      <c r="K89" s="9"/>
      <c r="L89" s="65">
        <f>_xlfn.XLOOKUP($E89,$E86:$E87,L86:L87)</f>
        <v>0</v>
      </c>
      <c r="M89" s="65">
        <f t="shared" ref="M89:AU89" si="1">_xlfn.XLOOKUP($E89,$E86:$E87,M86:M87)</f>
        <v>0</v>
      </c>
      <c r="N89" s="65">
        <f t="shared" si="1"/>
        <v>0.2</v>
      </c>
      <c r="O89" s="65">
        <f t="shared" si="1"/>
        <v>1</v>
      </c>
      <c r="P89" s="65">
        <f t="shared" si="1"/>
        <v>2</v>
      </c>
      <c r="Q89" s="65">
        <f t="shared" si="1"/>
        <v>5</v>
      </c>
      <c r="R89" s="65">
        <f t="shared" si="1"/>
        <v>11</v>
      </c>
      <c r="S89" s="65">
        <f t="shared" si="1"/>
        <v>10.5</v>
      </c>
      <c r="T89" s="65">
        <f t="shared" si="1"/>
        <v>10.5</v>
      </c>
      <c r="U89" s="65">
        <f t="shared" si="1"/>
        <v>10.5</v>
      </c>
      <c r="V89" s="65">
        <f t="shared" si="1"/>
        <v>10.5</v>
      </c>
      <c r="W89" s="65">
        <f t="shared" si="1"/>
        <v>12</v>
      </c>
      <c r="X89" s="65">
        <f t="shared" si="1"/>
        <v>10.5</v>
      </c>
      <c r="Y89" s="65">
        <f t="shared" si="1"/>
        <v>10.5</v>
      </c>
      <c r="Z89" s="65">
        <f t="shared" si="1"/>
        <v>10.5</v>
      </c>
      <c r="AA89" s="65">
        <f t="shared" si="1"/>
        <v>10.5</v>
      </c>
      <c r="AB89" s="65">
        <f t="shared" si="1"/>
        <v>12</v>
      </c>
      <c r="AC89" s="65">
        <f t="shared" si="1"/>
        <v>10.5</v>
      </c>
      <c r="AD89" s="65">
        <f t="shared" si="1"/>
        <v>10.5</v>
      </c>
      <c r="AE89" s="65">
        <f t="shared" si="1"/>
        <v>10.5</v>
      </c>
      <c r="AF89" s="65">
        <f t="shared" si="1"/>
        <v>5.4</v>
      </c>
      <c r="AG89" s="65">
        <f t="shared" si="1"/>
        <v>0</v>
      </c>
      <c r="AH89" s="65">
        <f t="shared" si="1"/>
        <v>0</v>
      </c>
      <c r="AI89" s="65">
        <f t="shared" si="1"/>
        <v>0</v>
      </c>
      <c r="AJ89" s="65">
        <f t="shared" si="1"/>
        <v>0</v>
      </c>
      <c r="AK89" s="65">
        <f t="shared" si="1"/>
        <v>0</v>
      </c>
      <c r="AL89" s="65">
        <f t="shared" si="1"/>
        <v>0</v>
      </c>
      <c r="AM89" s="65">
        <f t="shared" si="1"/>
        <v>0</v>
      </c>
      <c r="AN89" s="65">
        <f t="shared" si="1"/>
        <v>0</v>
      </c>
      <c r="AO89" s="65">
        <f t="shared" si="1"/>
        <v>0</v>
      </c>
      <c r="AP89" s="65">
        <f t="shared" si="1"/>
        <v>0</v>
      </c>
      <c r="AQ89" s="65">
        <f t="shared" si="1"/>
        <v>0</v>
      </c>
      <c r="AR89" s="65">
        <f t="shared" si="1"/>
        <v>0</v>
      </c>
      <c r="AS89" s="65">
        <f t="shared" si="1"/>
        <v>0</v>
      </c>
      <c r="AT89" s="65">
        <f t="shared" si="1"/>
        <v>0</v>
      </c>
      <c r="AU89" s="65">
        <f t="shared" si="1"/>
        <v>0</v>
      </c>
    </row>
    <row r="90" spans="1:47" s="24" customFormat="1" x14ac:dyDescent="0.2">
      <c r="A90" s="9"/>
      <c r="B90" s="6"/>
      <c r="C90" s="7"/>
      <c r="D90" s="8"/>
      <c r="E90" s="9"/>
      <c r="F90" s="10"/>
      <c r="G90" s="10"/>
      <c r="H90" s="9"/>
      <c r="I90" s="10"/>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row>
    <row r="91" spans="1:47" s="24" customFormat="1" x14ac:dyDescent="0.2">
      <c r="A91" s="9"/>
      <c r="B91" s="6"/>
      <c r="C91" s="7" t="s">
        <v>275</v>
      </c>
      <c r="D91" s="8"/>
      <c r="E91" s="9"/>
      <c r="F91" s="10"/>
      <c r="G91" s="10"/>
      <c r="H91" s="9"/>
      <c r="I91" s="10"/>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row>
    <row r="92" spans="1:47" s="24" customFormat="1" x14ac:dyDescent="0.2">
      <c r="A92" s="9"/>
      <c r="B92" s="6"/>
      <c r="C92" s="7"/>
      <c r="D92" s="8" t="s">
        <v>1273</v>
      </c>
      <c r="E92" s="9"/>
      <c r="F92" s="10"/>
      <c r="G92" s="10"/>
      <c r="H92" s="9"/>
      <c r="I92" s="10"/>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row>
    <row r="93" spans="1:47" s="24" customFormat="1" x14ac:dyDescent="0.2">
      <c r="A93" s="9"/>
      <c r="B93" s="6"/>
      <c r="C93" s="7"/>
      <c r="D93" s="8"/>
      <c r="E93" s="9" t="s">
        <v>264</v>
      </c>
      <c r="F93" s="21">
        <f>'TMC PFS inputs'!F94</f>
        <v>1</v>
      </c>
      <c r="G93" s="46" t="s">
        <v>10</v>
      </c>
      <c r="H93" s="9"/>
      <c r="I93" s="10"/>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row>
    <row r="94" spans="1:47" s="24" customFormat="1" ht="21" thickBot="1" x14ac:dyDescent="0.25">
      <c r="A94" s="9"/>
      <c r="B94" s="6"/>
      <c r="C94" s="7"/>
      <c r="D94" s="8"/>
      <c r="E94" s="9" t="s">
        <v>1360</v>
      </c>
      <c r="F94" s="17">
        <v>0.95</v>
      </c>
      <c r="G94" s="46" t="s">
        <v>10</v>
      </c>
      <c r="H94" s="9" t="s">
        <v>1254</v>
      </c>
      <c r="I94" s="10" t="s">
        <v>1495</v>
      </c>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row>
    <row r="95" spans="1:47" s="24" customFormat="1" x14ac:dyDescent="0.2">
      <c r="A95" s="9"/>
      <c r="B95" s="6"/>
      <c r="C95" s="7"/>
      <c r="D95" s="8"/>
      <c r="E95" s="66" t="s">
        <v>378</v>
      </c>
      <c r="F95" s="103"/>
      <c r="G95" s="10"/>
      <c r="H95" s="9"/>
      <c r="I95" s="10"/>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row>
    <row r="96" spans="1:47" s="24" customFormat="1" ht="21" thickBot="1" x14ac:dyDescent="0.25">
      <c r="A96" s="9"/>
      <c r="B96" s="6"/>
      <c r="C96" s="7"/>
      <c r="D96" s="8"/>
      <c r="E96" s="67" t="s">
        <v>264</v>
      </c>
      <c r="F96" s="72">
        <f>_xlfn.XLOOKUP($E96,$E93:$E94,F93:F94)</f>
        <v>1</v>
      </c>
      <c r="G96" s="46" t="s">
        <v>10</v>
      </c>
      <c r="H96" s="9"/>
      <c r="I96" s="10"/>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row>
    <row r="97" spans="1:47" s="24" customFormat="1" x14ac:dyDescent="0.2">
      <c r="A97" s="9"/>
      <c r="B97" s="6"/>
      <c r="C97" s="7"/>
      <c r="D97" s="8"/>
      <c r="E97" s="9"/>
      <c r="F97" s="10"/>
      <c r="G97" s="10"/>
      <c r="H97" s="9"/>
      <c r="I97" s="10"/>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row>
    <row r="98" spans="1:47" s="24" customFormat="1" x14ac:dyDescent="0.2">
      <c r="A98" s="9"/>
      <c r="B98" s="6"/>
      <c r="C98" s="7"/>
      <c r="D98" s="8"/>
      <c r="F98" s="9"/>
      <c r="G98" s="10"/>
      <c r="I98" s="10"/>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row>
    <row r="99" spans="1:47" x14ac:dyDescent="0.2">
      <c r="B99" s="6" t="s">
        <v>33</v>
      </c>
      <c r="H99" s="74" t="s">
        <v>1357</v>
      </c>
      <c r="I99" s="10" t="s">
        <v>1526</v>
      </c>
    </row>
    <row r="100" spans="1:47" x14ac:dyDescent="0.2"/>
    <row r="101" spans="1:47" x14ac:dyDescent="0.2">
      <c r="D101" s="8" t="s">
        <v>24</v>
      </c>
      <c r="I101" s="10" t="s">
        <v>308</v>
      </c>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row>
    <row r="102" spans="1:47" x14ac:dyDescent="0.2">
      <c r="E102" s="9" t="s">
        <v>264</v>
      </c>
      <c r="G102" s="10" t="s">
        <v>41</v>
      </c>
      <c r="L102" s="38"/>
      <c r="M102" s="38"/>
      <c r="N102" s="38">
        <f>'TMC PFS inputs'!N72</f>
        <v>18833</v>
      </c>
      <c r="O102" s="38">
        <f>'TMC PFS inputs'!O72</f>
        <v>18833</v>
      </c>
      <c r="P102" s="38">
        <f>'TMC PFS inputs'!P72</f>
        <v>18833</v>
      </c>
      <c r="Q102" s="38">
        <f>'TMC PFS inputs'!Q72</f>
        <v>18833</v>
      </c>
      <c r="R102" s="38">
        <f>'TMC PFS inputs'!R72</f>
        <v>18833</v>
      </c>
      <c r="S102" s="38">
        <f>'TMC PFS inputs'!S72</f>
        <v>20706</v>
      </c>
      <c r="T102" s="38">
        <f>'TMC PFS inputs'!T72</f>
        <v>20706</v>
      </c>
      <c r="U102" s="38">
        <f>'TMC PFS inputs'!U72</f>
        <v>20706</v>
      </c>
      <c r="V102" s="38">
        <f>'TMC PFS inputs'!V72</f>
        <v>20706</v>
      </c>
      <c r="W102" s="38">
        <f>'TMC PFS inputs'!W72</f>
        <v>20706</v>
      </c>
      <c r="X102" s="38">
        <f>'TMC PFS inputs'!X72</f>
        <v>20360</v>
      </c>
      <c r="Y102" s="38">
        <f>'TMC PFS inputs'!Y72</f>
        <v>20360</v>
      </c>
      <c r="Z102" s="38">
        <f>'TMC PFS inputs'!Z72</f>
        <v>20360</v>
      </c>
      <c r="AA102" s="38">
        <f>'TMC PFS inputs'!AA72</f>
        <v>20360</v>
      </c>
      <c r="AB102" s="38">
        <f>'TMC PFS inputs'!AB72</f>
        <v>20360</v>
      </c>
      <c r="AC102" s="38">
        <f>'TMC PFS inputs'!AC72</f>
        <v>20360</v>
      </c>
      <c r="AD102" s="38">
        <f>'TMC PFS inputs'!AD72</f>
        <v>20360</v>
      </c>
      <c r="AE102" s="38">
        <f>'TMC PFS inputs'!AE72</f>
        <v>20360</v>
      </c>
      <c r="AF102" s="38">
        <f>'TMC PFS inputs'!AF72</f>
        <v>20360</v>
      </c>
      <c r="AG102" s="38"/>
      <c r="AH102" s="38"/>
      <c r="AI102" s="38"/>
      <c r="AJ102" s="38"/>
      <c r="AK102" s="38"/>
      <c r="AL102" s="38"/>
      <c r="AM102" s="38"/>
      <c r="AN102" s="38"/>
      <c r="AO102" s="38"/>
      <c r="AP102" s="38"/>
      <c r="AQ102" s="38"/>
      <c r="AR102" s="38"/>
      <c r="AS102" s="38"/>
      <c r="AT102" s="38"/>
      <c r="AU102" s="38"/>
    </row>
    <row r="103" spans="1:47" x14ac:dyDescent="0.2">
      <c r="E103" s="9" t="s">
        <v>1358</v>
      </c>
      <c r="G103" s="10" t="s">
        <v>41</v>
      </c>
      <c r="I103" s="10" t="s">
        <v>1527</v>
      </c>
      <c r="L103" s="38"/>
      <c r="M103" s="38"/>
      <c r="N103" s="38">
        <f>'Metals Prices - Likely'!N24</f>
        <v>17423.18197131425</v>
      </c>
      <c r="O103" s="38">
        <f>'Metals Prices - Likely'!O24</f>
        <v>17525.787239674606</v>
      </c>
      <c r="P103" s="38">
        <f>'Metals Prices - Likely'!P24</f>
        <v>17726.826996727599</v>
      </c>
      <c r="Q103" s="38">
        <f>'Metals Prices - Likely'!Q24</f>
        <v>17694.953318262673</v>
      </c>
      <c r="R103" s="38">
        <f>'Metals Prices - Likely'!R24</f>
        <v>17663.079639797746</v>
      </c>
      <c r="S103" s="38">
        <f>'Metals Prices - Likely'!S24</f>
        <v>17631.205961332817</v>
      </c>
      <c r="T103" s="38">
        <f>'Metals Prices - Likely'!T24</f>
        <v>17599.33228286789</v>
      </c>
      <c r="U103" s="38">
        <f>'Metals Prices - Likely'!U24</f>
        <v>17567.458604402964</v>
      </c>
      <c r="V103" s="38">
        <f>'Metals Prices - Likely'!V24</f>
        <v>17567.458604402964</v>
      </c>
      <c r="W103" s="38">
        <f>'Metals Prices - Likely'!W24</f>
        <v>17567.458604402964</v>
      </c>
      <c r="X103" s="38">
        <f>'Metals Prices - Likely'!X24</f>
        <v>17567.458604402964</v>
      </c>
      <c r="Y103" s="38">
        <f>'Metals Prices - Likely'!Y24</f>
        <v>17567.458604402964</v>
      </c>
      <c r="Z103" s="38">
        <f>'Metals Prices - Likely'!Z24</f>
        <v>17567.458604402964</v>
      </c>
      <c r="AA103" s="38">
        <f>'Metals Prices - Likely'!AA24</f>
        <v>17567.458604402964</v>
      </c>
      <c r="AB103" s="38">
        <f>'Metals Prices - Likely'!AB24</f>
        <v>17567.458604402964</v>
      </c>
      <c r="AC103" s="38">
        <f>'Metals Prices - Likely'!AC24</f>
        <v>17567.458604402964</v>
      </c>
      <c r="AD103" s="38">
        <f>'Metals Prices - Likely'!AD24</f>
        <v>17567.458604402964</v>
      </c>
      <c r="AE103" s="38">
        <f>'Metals Prices - Likely'!AE24</f>
        <v>17567.458604402964</v>
      </c>
      <c r="AF103" s="38">
        <f>'Metals Prices - Likely'!AF24</f>
        <v>17567.458604402964</v>
      </c>
      <c r="AG103" s="38"/>
      <c r="AH103" s="38"/>
      <c r="AI103" s="38"/>
      <c r="AJ103" s="38"/>
      <c r="AK103" s="38"/>
      <c r="AL103" s="38"/>
      <c r="AM103" s="38"/>
      <c r="AN103" s="38"/>
      <c r="AO103" s="38"/>
      <c r="AP103" s="38"/>
      <c r="AQ103" s="38"/>
      <c r="AR103" s="38"/>
      <c r="AS103" s="38"/>
      <c r="AT103" s="38"/>
      <c r="AU103" s="38"/>
    </row>
    <row r="104" spans="1:47" ht="21" thickBot="1" x14ac:dyDescent="0.25">
      <c r="E104" s="9" t="s">
        <v>1360</v>
      </c>
      <c r="G104" s="10" t="s">
        <v>41</v>
      </c>
      <c r="I104" s="10" t="s">
        <v>1528</v>
      </c>
      <c r="L104" s="38"/>
      <c r="M104" s="38"/>
      <c r="N104" s="38">
        <f>'Metals Prices - Conservative'!N25</f>
        <v>17423.18197131425</v>
      </c>
      <c r="O104" s="38">
        <f>'Metals Prices - Conservative'!O25</f>
        <v>17525.787239674606</v>
      </c>
      <c r="P104" s="38">
        <f>'Metals Prices - Conservative'!P25</f>
        <v>17726.826996727599</v>
      </c>
      <c r="Q104" s="38">
        <f>'Metals Prices - Conservative'!Q25</f>
        <v>17368.072663981395</v>
      </c>
      <c r="R104" s="38">
        <f>'Metals Prices - Conservative'!R25</f>
        <v>17009.31833123519</v>
      </c>
      <c r="S104" s="38">
        <f>'Metals Prices - Conservative'!S25</f>
        <v>16650.563998488986</v>
      </c>
      <c r="T104" s="38">
        <f>'Metals Prices - Conservative'!T25</f>
        <v>16291.80966574278</v>
      </c>
      <c r="U104" s="38">
        <f>'Metals Prices - Conservative'!U25</f>
        <v>15933.055332996575</v>
      </c>
      <c r="V104" s="38">
        <f>'Metals Prices - Conservative'!V25</f>
        <v>15933.055332996575</v>
      </c>
      <c r="W104" s="38">
        <f>'Metals Prices - Conservative'!W25</f>
        <v>15933.055332996575</v>
      </c>
      <c r="X104" s="38">
        <f>'Metals Prices - Conservative'!X25</f>
        <v>15933.055332996575</v>
      </c>
      <c r="Y104" s="38">
        <f>'Metals Prices - Conservative'!Y25</f>
        <v>15933.055332996575</v>
      </c>
      <c r="Z104" s="38">
        <f>'Metals Prices - Conservative'!Z25</f>
        <v>15933.055332996575</v>
      </c>
      <c r="AA104" s="38">
        <f>'Metals Prices - Conservative'!AA25</f>
        <v>15933.055332996575</v>
      </c>
      <c r="AB104" s="38">
        <f>'Metals Prices - Conservative'!AB25</f>
        <v>15933.055332996575</v>
      </c>
      <c r="AC104" s="38">
        <f>'Metals Prices - Conservative'!AC25</f>
        <v>15933.055332996575</v>
      </c>
      <c r="AD104" s="38">
        <f>'Metals Prices - Conservative'!AD25</f>
        <v>15933.055332996575</v>
      </c>
      <c r="AE104" s="38">
        <f>'Metals Prices - Conservative'!AE25</f>
        <v>15933.055332996575</v>
      </c>
      <c r="AF104" s="38">
        <f>'Metals Prices - Conservative'!AF25</f>
        <v>15933.055332996575</v>
      </c>
      <c r="AG104" s="38"/>
      <c r="AH104" s="38"/>
      <c r="AI104" s="38"/>
      <c r="AJ104" s="38"/>
      <c r="AK104" s="38"/>
      <c r="AL104" s="38"/>
      <c r="AM104" s="38"/>
      <c r="AN104" s="38"/>
      <c r="AO104" s="38"/>
      <c r="AP104" s="38"/>
      <c r="AQ104" s="38"/>
      <c r="AR104" s="38"/>
      <c r="AS104" s="38"/>
      <c r="AT104" s="38"/>
      <c r="AU104" s="38"/>
    </row>
    <row r="105" spans="1:47" s="24" customFormat="1" x14ac:dyDescent="0.2">
      <c r="A105" s="9"/>
      <c r="B105" s="6"/>
      <c r="C105" s="7"/>
      <c r="D105" s="8"/>
      <c r="E105" s="66" t="s">
        <v>378</v>
      </c>
      <c r="F105" s="10"/>
      <c r="G105" s="10"/>
      <c r="H105" s="9"/>
      <c r="I105" s="10"/>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row>
    <row r="106" spans="1:47" s="24" customFormat="1" ht="21" thickBot="1" x14ac:dyDescent="0.25">
      <c r="A106" s="9"/>
      <c r="B106" s="6"/>
      <c r="C106" s="7"/>
      <c r="D106" s="8"/>
      <c r="E106" s="67" t="s">
        <v>264</v>
      </c>
      <c r="F106" s="65"/>
      <c r="G106" s="10" t="s">
        <v>41</v>
      </c>
      <c r="H106" s="9"/>
      <c r="I106" s="10"/>
      <c r="J106" s="9"/>
      <c r="K106" s="9"/>
      <c r="L106" s="39"/>
      <c r="M106" s="39"/>
      <c r="N106" s="39">
        <f t="shared" ref="N106:AF106" si="2">_xlfn.XLOOKUP($E106,$E102:$E104,N102:N104)</f>
        <v>18833</v>
      </c>
      <c r="O106" s="39">
        <f t="shared" si="2"/>
        <v>18833</v>
      </c>
      <c r="P106" s="39">
        <f t="shared" si="2"/>
        <v>18833</v>
      </c>
      <c r="Q106" s="39">
        <f t="shared" si="2"/>
        <v>18833</v>
      </c>
      <c r="R106" s="39">
        <f t="shared" si="2"/>
        <v>18833</v>
      </c>
      <c r="S106" s="39">
        <f t="shared" si="2"/>
        <v>20706</v>
      </c>
      <c r="T106" s="39">
        <f t="shared" si="2"/>
        <v>20706</v>
      </c>
      <c r="U106" s="39">
        <f t="shared" si="2"/>
        <v>20706</v>
      </c>
      <c r="V106" s="39">
        <f t="shared" si="2"/>
        <v>20706</v>
      </c>
      <c r="W106" s="39">
        <f t="shared" si="2"/>
        <v>20706</v>
      </c>
      <c r="X106" s="39">
        <f t="shared" si="2"/>
        <v>20360</v>
      </c>
      <c r="Y106" s="39">
        <f t="shared" si="2"/>
        <v>20360</v>
      </c>
      <c r="Z106" s="39">
        <f t="shared" si="2"/>
        <v>20360</v>
      </c>
      <c r="AA106" s="39">
        <f t="shared" si="2"/>
        <v>20360</v>
      </c>
      <c r="AB106" s="39">
        <f t="shared" si="2"/>
        <v>20360</v>
      </c>
      <c r="AC106" s="39">
        <f t="shared" si="2"/>
        <v>20360</v>
      </c>
      <c r="AD106" s="39">
        <f t="shared" si="2"/>
        <v>20360</v>
      </c>
      <c r="AE106" s="39">
        <f t="shared" si="2"/>
        <v>20360</v>
      </c>
      <c r="AF106" s="39">
        <f t="shared" si="2"/>
        <v>20360</v>
      </c>
      <c r="AG106" s="39"/>
      <c r="AH106" s="39"/>
      <c r="AI106" s="39"/>
      <c r="AJ106" s="39"/>
      <c r="AK106" s="39"/>
      <c r="AL106" s="39"/>
      <c r="AM106" s="39"/>
      <c r="AN106" s="39"/>
      <c r="AO106" s="39"/>
      <c r="AP106" s="39"/>
      <c r="AQ106" s="39"/>
      <c r="AR106" s="39"/>
      <c r="AS106" s="39"/>
      <c r="AT106" s="39"/>
      <c r="AU106" s="39"/>
    </row>
    <row r="107" spans="1:47" x14ac:dyDescent="0.2">
      <c r="D107" s="8" t="s">
        <v>1362</v>
      </c>
      <c r="I107" s="10" t="s">
        <v>1364</v>
      </c>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row>
    <row r="108" spans="1:47" x14ac:dyDescent="0.2">
      <c r="E108" s="9" t="s">
        <v>264</v>
      </c>
      <c r="G108" s="10" t="s">
        <v>10</v>
      </c>
      <c r="I108" s="10" t="s">
        <v>1367</v>
      </c>
      <c r="L108" s="38"/>
      <c r="M108" s="38"/>
      <c r="N108" s="31">
        <f>'TMC PFS inputs'!N79/'TMC PFS inputs'!N72 -1</f>
        <v>4.1947645091063634E-2</v>
      </c>
      <c r="O108" s="31">
        <f>'TMC PFS inputs'!O79/'TMC PFS inputs'!O72 -1</f>
        <v>4.1947645091063634E-2</v>
      </c>
      <c r="P108" s="31">
        <f>'TMC PFS inputs'!P79/'TMC PFS inputs'!P72 -1</f>
        <v>4.1947645091063634E-2</v>
      </c>
      <c r="Q108" s="31">
        <f>'TMC PFS inputs'!Q79/'TMC PFS inputs'!Q72 -1</f>
        <v>4.1947645091063634E-2</v>
      </c>
      <c r="R108" s="31">
        <f>'TMC PFS inputs'!R79/'TMC PFS inputs'!R72 -1</f>
        <v>4.1947645091063634E-2</v>
      </c>
      <c r="S108" s="31">
        <f>'TMC PFS inputs'!S79/'TMC PFS inputs'!S72 -1</f>
        <v>6.2832029363469433E-2</v>
      </c>
      <c r="T108" s="31">
        <f>'TMC PFS inputs'!T79/'TMC PFS inputs'!T72 -1</f>
        <v>6.2832029363469433E-2</v>
      </c>
      <c r="U108" s="31">
        <f>'TMC PFS inputs'!U79/'TMC PFS inputs'!U72 -1</f>
        <v>6.2832029363469433E-2</v>
      </c>
      <c r="V108" s="31">
        <f>'TMC PFS inputs'!V79/'TMC PFS inputs'!V72 -1</f>
        <v>6.2832029363469433E-2</v>
      </c>
      <c r="W108" s="31">
        <f>'TMC PFS inputs'!W79/'TMC PFS inputs'!W72 -1</f>
        <v>6.2832029363469433E-2</v>
      </c>
      <c r="X108" s="31">
        <f>'TMC PFS inputs'!X79/'TMC PFS inputs'!X72 -1</f>
        <v>7.2445972495088329E-2</v>
      </c>
      <c r="Y108" s="31">
        <f>'TMC PFS inputs'!Y79/'TMC PFS inputs'!Y72 -1</f>
        <v>7.2445972495088329E-2</v>
      </c>
      <c r="Z108" s="31">
        <f>'TMC PFS inputs'!Z79/'TMC PFS inputs'!Z72 -1</f>
        <v>7.2445972495088329E-2</v>
      </c>
      <c r="AA108" s="31">
        <f>'TMC PFS inputs'!AA79/'TMC PFS inputs'!AA72 -1</f>
        <v>7.2445972495088329E-2</v>
      </c>
      <c r="AB108" s="31">
        <f>'TMC PFS inputs'!AB79/'TMC PFS inputs'!AB72 -1</f>
        <v>7.2445972495088329E-2</v>
      </c>
      <c r="AC108" s="31">
        <f>'TMC PFS inputs'!AC79/'TMC PFS inputs'!AC72 -1</f>
        <v>7.2445972495088329E-2</v>
      </c>
      <c r="AD108" s="31">
        <f>'TMC PFS inputs'!AD79/'TMC PFS inputs'!AD72 -1</f>
        <v>7.2445972495088329E-2</v>
      </c>
      <c r="AE108" s="31">
        <f>'TMC PFS inputs'!AE79/'TMC PFS inputs'!AE72 -1</f>
        <v>7.2445972495088329E-2</v>
      </c>
      <c r="AF108" s="31">
        <f>'TMC PFS inputs'!AF79/'TMC PFS inputs'!AF72 -1</f>
        <v>7.2445972495088329E-2</v>
      </c>
      <c r="AG108" s="104"/>
      <c r="AH108" s="38"/>
      <c r="AI108" s="38"/>
      <c r="AJ108" s="38"/>
      <c r="AK108" s="38"/>
      <c r="AL108" s="38"/>
      <c r="AM108" s="38"/>
      <c r="AN108" s="38"/>
      <c r="AO108" s="38"/>
      <c r="AP108" s="38"/>
      <c r="AQ108" s="38"/>
      <c r="AR108" s="38"/>
      <c r="AS108" s="38"/>
      <c r="AT108" s="38"/>
      <c r="AU108" s="38"/>
    </row>
    <row r="109" spans="1:47" x14ac:dyDescent="0.2">
      <c r="E109" s="9" t="s">
        <v>1358</v>
      </c>
      <c r="G109" s="10" t="s">
        <v>10</v>
      </c>
      <c r="I109" s="10" t="s">
        <v>1436</v>
      </c>
      <c r="L109" s="38"/>
      <c r="M109" s="38"/>
      <c r="N109" s="31">
        <f>N108</f>
        <v>4.1947645091063634E-2</v>
      </c>
      <c r="O109" s="31">
        <f t="shared" ref="O109:AF109" si="3">O108</f>
        <v>4.1947645091063634E-2</v>
      </c>
      <c r="P109" s="31">
        <f t="shared" si="3"/>
        <v>4.1947645091063634E-2</v>
      </c>
      <c r="Q109" s="31">
        <f t="shared" si="3"/>
        <v>4.1947645091063634E-2</v>
      </c>
      <c r="R109" s="31">
        <f t="shared" si="3"/>
        <v>4.1947645091063634E-2</v>
      </c>
      <c r="S109" s="31">
        <f t="shared" si="3"/>
        <v>6.2832029363469433E-2</v>
      </c>
      <c r="T109" s="31">
        <f t="shared" si="3"/>
        <v>6.2832029363469433E-2</v>
      </c>
      <c r="U109" s="31">
        <f t="shared" si="3"/>
        <v>6.2832029363469433E-2</v>
      </c>
      <c r="V109" s="31">
        <f t="shared" si="3"/>
        <v>6.2832029363469433E-2</v>
      </c>
      <c r="W109" s="31">
        <f t="shared" si="3"/>
        <v>6.2832029363469433E-2</v>
      </c>
      <c r="X109" s="31">
        <f t="shared" si="3"/>
        <v>7.2445972495088329E-2</v>
      </c>
      <c r="Y109" s="31">
        <f t="shared" si="3"/>
        <v>7.2445972495088329E-2</v>
      </c>
      <c r="Z109" s="31">
        <f t="shared" si="3"/>
        <v>7.2445972495088329E-2</v>
      </c>
      <c r="AA109" s="31">
        <f t="shared" si="3"/>
        <v>7.2445972495088329E-2</v>
      </c>
      <c r="AB109" s="31">
        <f t="shared" si="3"/>
        <v>7.2445972495088329E-2</v>
      </c>
      <c r="AC109" s="31">
        <f t="shared" si="3"/>
        <v>7.2445972495088329E-2</v>
      </c>
      <c r="AD109" s="31">
        <f t="shared" si="3"/>
        <v>7.2445972495088329E-2</v>
      </c>
      <c r="AE109" s="31">
        <f t="shared" si="3"/>
        <v>7.2445972495088329E-2</v>
      </c>
      <c r="AF109" s="31">
        <f t="shared" si="3"/>
        <v>7.2445972495088329E-2</v>
      </c>
      <c r="AG109" s="104"/>
      <c r="AH109" s="38"/>
      <c r="AI109" s="38"/>
      <c r="AJ109" s="38"/>
      <c r="AK109" s="38"/>
      <c r="AL109" s="38"/>
      <c r="AM109" s="38"/>
      <c r="AN109" s="38"/>
      <c r="AO109" s="38"/>
      <c r="AP109" s="38"/>
      <c r="AQ109" s="38"/>
      <c r="AR109" s="38"/>
      <c r="AS109" s="38"/>
      <c r="AT109" s="38"/>
      <c r="AU109" s="38"/>
    </row>
    <row r="110" spans="1:47" ht="21" thickBot="1" x14ac:dyDescent="0.25">
      <c r="E110" s="9" t="s">
        <v>1360</v>
      </c>
      <c r="G110" s="10" t="s">
        <v>10</v>
      </c>
      <c r="H110" s="9" t="s">
        <v>1437</v>
      </c>
      <c r="I110" s="10" t="s">
        <v>1438</v>
      </c>
      <c r="L110" s="38"/>
      <c r="M110" s="38"/>
      <c r="N110" s="31">
        <v>1.1740847475717792E-2</v>
      </c>
      <c r="O110" s="31">
        <v>1.1740847475717792E-2</v>
      </c>
      <c r="P110" s="31">
        <v>1.1740847475717792E-2</v>
      </c>
      <c r="Q110" s="31">
        <v>1.1740847475717792E-2</v>
      </c>
      <c r="R110" s="31">
        <v>1.1740847475717792E-2</v>
      </c>
      <c r="S110" s="31">
        <v>1.1740847475717792E-2</v>
      </c>
      <c r="T110" s="31">
        <v>1.1740847475717792E-2</v>
      </c>
      <c r="U110" s="31">
        <v>1.1740847475717792E-2</v>
      </c>
      <c r="V110" s="31">
        <v>1.1740847475717792E-2</v>
      </c>
      <c r="W110" s="31">
        <v>1.1740847475717792E-2</v>
      </c>
      <c r="X110" s="31">
        <v>1.1740847475717792E-2</v>
      </c>
      <c r="Y110" s="31">
        <v>1.1740847475717792E-2</v>
      </c>
      <c r="Z110" s="31">
        <v>1.1740847475717792E-2</v>
      </c>
      <c r="AA110" s="31">
        <v>1.1740847475717792E-2</v>
      </c>
      <c r="AB110" s="31">
        <v>1.1740847475717792E-2</v>
      </c>
      <c r="AC110" s="31">
        <v>1.1740847475717792E-2</v>
      </c>
      <c r="AD110" s="31">
        <v>1.1740847475717792E-2</v>
      </c>
      <c r="AE110" s="31">
        <v>1.1740847475717792E-2</v>
      </c>
      <c r="AF110" s="31">
        <v>1.1740847475717792E-2</v>
      </c>
      <c r="AG110" s="38"/>
      <c r="AH110" s="38"/>
      <c r="AI110" s="38"/>
      <c r="AJ110" s="38"/>
      <c r="AK110" s="38"/>
      <c r="AL110" s="38"/>
      <c r="AM110" s="38"/>
      <c r="AN110" s="38"/>
      <c r="AO110" s="38"/>
      <c r="AP110" s="38"/>
      <c r="AQ110" s="38"/>
      <c r="AR110" s="38"/>
      <c r="AS110" s="38"/>
      <c r="AT110" s="38"/>
      <c r="AU110" s="38"/>
    </row>
    <row r="111" spans="1:47" s="24" customFormat="1" x14ac:dyDescent="0.2">
      <c r="A111" s="9"/>
      <c r="B111" s="6"/>
      <c r="C111" s="7"/>
      <c r="D111" s="8"/>
      <c r="E111" s="66" t="s">
        <v>378</v>
      </c>
      <c r="F111" s="10"/>
      <c r="G111" s="10"/>
      <c r="H111" s="9"/>
      <c r="I111" s="10"/>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row>
    <row r="112" spans="1:47" s="24" customFormat="1" ht="21" thickBot="1" x14ac:dyDescent="0.25">
      <c r="A112" s="9"/>
      <c r="B112" s="6"/>
      <c r="C112" s="7"/>
      <c r="D112" s="8"/>
      <c r="E112" s="67" t="s">
        <v>264</v>
      </c>
      <c r="F112" s="65"/>
      <c r="G112" s="10" t="s">
        <v>41</v>
      </c>
      <c r="H112" s="9"/>
      <c r="I112" s="10"/>
      <c r="J112" s="9"/>
      <c r="K112" s="9"/>
      <c r="L112" s="39"/>
      <c r="M112" s="39"/>
      <c r="N112" s="62">
        <f t="shared" ref="N112:AF112" si="4">_xlfn.XLOOKUP($E112,$E108:$E110,N108:N110)</f>
        <v>4.1947645091063634E-2</v>
      </c>
      <c r="O112" s="62">
        <f t="shared" si="4"/>
        <v>4.1947645091063634E-2</v>
      </c>
      <c r="P112" s="62">
        <f t="shared" si="4"/>
        <v>4.1947645091063634E-2</v>
      </c>
      <c r="Q112" s="62">
        <f t="shared" si="4"/>
        <v>4.1947645091063634E-2</v>
      </c>
      <c r="R112" s="62">
        <f t="shared" si="4"/>
        <v>4.1947645091063634E-2</v>
      </c>
      <c r="S112" s="62">
        <f t="shared" si="4"/>
        <v>6.2832029363469433E-2</v>
      </c>
      <c r="T112" s="62">
        <f t="shared" si="4"/>
        <v>6.2832029363469433E-2</v>
      </c>
      <c r="U112" s="62">
        <f t="shared" si="4"/>
        <v>6.2832029363469433E-2</v>
      </c>
      <c r="V112" s="62">
        <f t="shared" si="4"/>
        <v>6.2832029363469433E-2</v>
      </c>
      <c r="W112" s="62">
        <f t="shared" si="4"/>
        <v>6.2832029363469433E-2</v>
      </c>
      <c r="X112" s="62">
        <f t="shared" si="4"/>
        <v>7.2445972495088329E-2</v>
      </c>
      <c r="Y112" s="62">
        <f t="shared" si="4"/>
        <v>7.2445972495088329E-2</v>
      </c>
      <c r="Z112" s="62">
        <f t="shared" si="4"/>
        <v>7.2445972495088329E-2</v>
      </c>
      <c r="AA112" s="62">
        <f t="shared" si="4"/>
        <v>7.2445972495088329E-2</v>
      </c>
      <c r="AB112" s="62">
        <f t="shared" si="4"/>
        <v>7.2445972495088329E-2</v>
      </c>
      <c r="AC112" s="62">
        <f t="shared" si="4"/>
        <v>7.2445972495088329E-2</v>
      </c>
      <c r="AD112" s="62">
        <f t="shared" si="4"/>
        <v>7.2445972495088329E-2</v>
      </c>
      <c r="AE112" s="62">
        <f t="shared" si="4"/>
        <v>7.2445972495088329E-2</v>
      </c>
      <c r="AF112" s="62">
        <f t="shared" si="4"/>
        <v>7.2445972495088329E-2</v>
      </c>
      <c r="AG112" s="39"/>
      <c r="AH112" s="39"/>
      <c r="AI112" s="39"/>
      <c r="AJ112" s="39"/>
      <c r="AK112" s="39"/>
      <c r="AL112" s="39"/>
      <c r="AM112" s="39"/>
      <c r="AN112" s="39"/>
      <c r="AO112" s="39"/>
      <c r="AP112" s="39"/>
      <c r="AQ112" s="39"/>
      <c r="AR112" s="39"/>
      <c r="AS112" s="39"/>
      <c r="AT112" s="39"/>
      <c r="AU112" s="39"/>
    </row>
    <row r="113" spans="1:47" x14ac:dyDescent="0.2">
      <c r="D113" s="8" t="s">
        <v>22</v>
      </c>
      <c r="I113" s="10" t="s">
        <v>309</v>
      </c>
      <c r="L113" s="38"/>
      <c r="M113" s="38"/>
      <c r="N113" s="20"/>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row>
    <row r="114" spans="1:47" x14ac:dyDescent="0.2">
      <c r="E114" s="9" t="s">
        <v>264</v>
      </c>
      <c r="G114" s="10" t="s">
        <v>41</v>
      </c>
      <c r="L114" s="38"/>
      <c r="M114" s="38"/>
      <c r="N114" s="38">
        <f>'TMC PFS inputs'!N73</f>
        <v>34172</v>
      </c>
      <c r="O114" s="38">
        <f>'TMC PFS inputs'!O73</f>
        <v>34172</v>
      </c>
      <c r="P114" s="38">
        <f>'TMC PFS inputs'!P73</f>
        <v>34172</v>
      </c>
      <c r="Q114" s="38">
        <f>'TMC PFS inputs'!Q73</f>
        <v>34172</v>
      </c>
      <c r="R114" s="38">
        <f>'TMC PFS inputs'!R73</f>
        <v>34172</v>
      </c>
      <c r="S114" s="38">
        <f>'TMC PFS inputs'!S73</f>
        <v>53124</v>
      </c>
      <c r="T114" s="38">
        <f>'TMC PFS inputs'!T73</f>
        <v>53124</v>
      </c>
      <c r="U114" s="38">
        <f>'TMC PFS inputs'!U73</f>
        <v>53124</v>
      </c>
      <c r="V114" s="38">
        <f>'TMC PFS inputs'!V73</f>
        <v>53124</v>
      </c>
      <c r="W114" s="38">
        <f>'TMC PFS inputs'!W73</f>
        <v>53124</v>
      </c>
      <c r="X114" s="38">
        <f>'TMC PFS inputs'!X73</f>
        <v>62530</v>
      </c>
      <c r="Y114" s="38">
        <f>'TMC PFS inputs'!Y73</f>
        <v>62530</v>
      </c>
      <c r="Z114" s="38">
        <f>'TMC PFS inputs'!Z73</f>
        <v>62530</v>
      </c>
      <c r="AA114" s="38">
        <f>'TMC PFS inputs'!AA73</f>
        <v>62530</v>
      </c>
      <c r="AB114" s="38">
        <f>'TMC PFS inputs'!AB73</f>
        <v>62530</v>
      </c>
      <c r="AC114" s="38">
        <f>'TMC PFS inputs'!AC73</f>
        <v>62530</v>
      </c>
      <c r="AD114" s="38">
        <f>'TMC PFS inputs'!AD73</f>
        <v>62530</v>
      </c>
      <c r="AE114" s="38">
        <f>'TMC PFS inputs'!AE73</f>
        <v>62530</v>
      </c>
      <c r="AF114" s="38">
        <f>'TMC PFS inputs'!AF73</f>
        <v>62530</v>
      </c>
      <c r="AG114" s="38"/>
      <c r="AH114" s="38"/>
      <c r="AI114" s="38"/>
      <c r="AJ114" s="38"/>
      <c r="AK114" s="38"/>
      <c r="AL114" s="38"/>
      <c r="AM114" s="38"/>
      <c r="AN114" s="38"/>
      <c r="AO114" s="38"/>
      <c r="AP114" s="38"/>
      <c r="AQ114" s="38"/>
      <c r="AR114" s="38"/>
      <c r="AS114" s="38"/>
      <c r="AT114" s="38"/>
      <c r="AU114" s="38"/>
    </row>
    <row r="115" spans="1:47" x14ac:dyDescent="0.2">
      <c r="E115" s="9" t="s">
        <v>1358</v>
      </c>
      <c r="G115" s="10" t="s">
        <v>41</v>
      </c>
      <c r="I115" s="10" t="s">
        <v>1527</v>
      </c>
      <c r="L115" s="38"/>
      <c r="M115" s="38"/>
      <c r="N115" s="38">
        <f>'Metals Prices - Likely'!N60</f>
        <v>54189.326781515672</v>
      </c>
      <c r="O115" s="38">
        <f>'Metals Prices - Likely'!O60</f>
        <v>50420.67665372826</v>
      </c>
      <c r="P115" s="38">
        <f>'Metals Prices - Likely'!P60</f>
        <v>46652.026525940848</v>
      </c>
      <c r="Q115" s="38">
        <f>'Metals Prices - Likely'!Q60</f>
        <v>42883.376398153436</v>
      </c>
      <c r="R115" s="38">
        <f>'Metals Prices - Likely'!R60</f>
        <v>39114.726270366024</v>
      </c>
      <c r="S115" s="38">
        <f>'Metals Prices - Likely'!S60</f>
        <v>35346.076142578611</v>
      </c>
      <c r="T115" s="38">
        <f>'Metals Prices - Likely'!T60</f>
        <v>35346.076142578611</v>
      </c>
      <c r="U115" s="38">
        <f>'Metals Prices - Likely'!U60</f>
        <v>35346.076142578611</v>
      </c>
      <c r="V115" s="38">
        <f>'Metals Prices - Likely'!V60</f>
        <v>35346.076142578611</v>
      </c>
      <c r="W115" s="38">
        <f>'Metals Prices - Likely'!W60</f>
        <v>35346.076142578611</v>
      </c>
      <c r="X115" s="38">
        <f>'Metals Prices - Likely'!X60</f>
        <v>35346.076142578611</v>
      </c>
      <c r="Y115" s="38">
        <f>'Metals Prices - Likely'!Y60</f>
        <v>35346.076142578611</v>
      </c>
      <c r="Z115" s="38">
        <f>'Metals Prices - Likely'!Z60</f>
        <v>35346.076142578611</v>
      </c>
      <c r="AA115" s="38">
        <f>'Metals Prices - Likely'!AA60</f>
        <v>35346.076142578611</v>
      </c>
      <c r="AB115" s="38">
        <f>'Metals Prices - Likely'!AB60</f>
        <v>35346.076142578611</v>
      </c>
      <c r="AC115" s="38">
        <f>'Metals Prices - Likely'!AC60</f>
        <v>35346.076142578611</v>
      </c>
      <c r="AD115" s="38">
        <f>'Metals Prices - Likely'!AD60</f>
        <v>35346.076142578611</v>
      </c>
      <c r="AE115" s="38">
        <f>'Metals Prices - Likely'!AE60</f>
        <v>35346.076142578611</v>
      </c>
      <c r="AF115" s="38">
        <f>'Metals Prices - Likely'!AF60</f>
        <v>35346.076142578611</v>
      </c>
      <c r="AG115" s="38"/>
      <c r="AH115" s="38"/>
      <c r="AI115" s="38"/>
      <c r="AJ115" s="38"/>
      <c r="AK115" s="38"/>
      <c r="AL115" s="38"/>
      <c r="AM115" s="38"/>
      <c r="AN115" s="38"/>
      <c r="AO115" s="38"/>
      <c r="AP115" s="38"/>
      <c r="AQ115" s="38"/>
      <c r="AR115" s="38"/>
      <c r="AS115" s="38"/>
      <c r="AT115" s="38"/>
      <c r="AU115" s="38"/>
    </row>
    <row r="116" spans="1:47" ht="21" thickBot="1" x14ac:dyDescent="0.25">
      <c r="E116" s="9" t="s">
        <v>1360</v>
      </c>
      <c r="G116" s="10" t="s">
        <v>41</v>
      </c>
      <c r="I116" s="10" t="s">
        <v>1528</v>
      </c>
      <c r="L116" s="38"/>
      <c r="M116" s="38"/>
      <c r="N116" s="38">
        <f>'Metals Prices - Conservative'!N35</f>
        <v>54189.326781515672</v>
      </c>
      <c r="O116" s="38">
        <f>'Metals Prices - Conservative'!O35</f>
        <v>49168.109599286683</v>
      </c>
      <c r="P116" s="38">
        <f>'Metals Prices - Conservative'!P35</f>
        <v>44146.892417057687</v>
      </c>
      <c r="Q116" s="38">
        <f>'Metals Prices - Conservative'!Q35</f>
        <v>39125.675234828697</v>
      </c>
      <c r="R116" s="38">
        <f>'Metals Prices - Conservative'!R35</f>
        <v>34104.458052599701</v>
      </c>
      <c r="S116" s="38">
        <f>'Metals Prices - Conservative'!S35</f>
        <v>29083.240870370711</v>
      </c>
      <c r="T116" s="38">
        <f>'Metals Prices - Conservative'!T35</f>
        <v>29083.240870370711</v>
      </c>
      <c r="U116" s="38">
        <f>'Metals Prices - Conservative'!U35</f>
        <v>29083.240870370711</v>
      </c>
      <c r="V116" s="38">
        <f>'Metals Prices - Conservative'!V35</f>
        <v>29083.240870370711</v>
      </c>
      <c r="W116" s="38">
        <f>'Metals Prices - Conservative'!W35</f>
        <v>29083.240870370711</v>
      </c>
      <c r="X116" s="38">
        <f>'Metals Prices - Conservative'!X35</f>
        <v>29083.240870370711</v>
      </c>
      <c r="Y116" s="38">
        <f>'Metals Prices - Conservative'!Y35</f>
        <v>29083.240870370711</v>
      </c>
      <c r="Z116" s="38">
        <f>'Metals Prices - Conservative'!Z35</f>
        <v>29083.240870370711</v>
      </c>
      <c r="AA116" s="38">
        <f>'Metals Prices - Conservative'!AA35</f>
        <v>29083.240870370711</v>
      </c>
      <c r="AB116" s="38">
        <f>'Metals Prices - Conservative'!AB35</f>
        <v>29083.240870370711</v>
      </c>
      <c r="AC116" s="38">
        <f>'Metals Prices - Conservative'!AC35</f>
        <v>29083.240870370711</v>
      </c>
      <c r="AD116" s="38">
        <f>'Metals Prices - Conservative'!AD35</f>
        <v>29083.240870370711</v>
      </c>
      <c r="AE116" s="38">
        <f>'Metals Prices - Conservative'!AE35</f>
        <v>29083.240870370711</v>
      </c>
      <c r="AF116" s="38">
        <f>'Metals Prices - Conservative'!AF35</f>
        <v>29083.240870370711</v>
      </c>
      <c r="AG116" s="38"/>
      <c r="AH116" s="38"/>
      <c r="AI116" s="38"/>
      <c r="AJ116" s="38"/>
      <c r="AK116" s="38"/>
      <c r="AL116" s="38"/>
      <c r="AM116" s="38"/>
      <c r="AN116" s="38"/>
      <c r="AO116" s="38"/>
      <c r="AP116" s="38"/>
      <c r="AQ116" s="38"/>
      <c r="AR116" s="38"/>
      <c r="AS116" s="38"/>
      <c r="AT116" s="38"/>
      <c r="AU116" s="38"/>
    </row>
    <row r="117" spans="1:47" s="24" customFormat="1" x14ac:dyDescent="0.2">
      <c r="A117" s="9"/>
      <c r="B117" s="6"/>
      <c r="C117" s="7"/>
      <c r="D117" s="8"/>
      <c r="E117" s="66" t="s">
        <v>378</v>
      </c>
      <c r="F117" s="10"/>
      <c r="G117" s="10"/>
      <c r="H117" s="9"/>
      <c r="I117" s="10"/>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row>
    <row r="118" spans="1:47" s="24" customFormat="1" ht="21" thickBot="1" x14ac:dyDescent="0.25">
      <c r="A118" s="9"/>
      <c r="B118" s="6"/>
      <c r="C118" s="7"/>
      <c r="D118" s="8"/>
      <c r="E118" s="67" t="s">
        <v>264</v>
      </c>
      <c r="F118" s="65"/>
      <c r="G118" s="10" t="s">
        <v>41</v>
      </c>
      <c r="H118" s="9"/>
      <c r="I118" s="10"/>
      <c r="J118" s="9"/>
      <c r="K118" s="9"/>
      <c r="L118" s="39"/>
      <c r="M118" s="39"/>
      <c r="N118" s="39">
        <f>_xlfn.XLOOKUP($E118,$E114:$E116,N114:N116)</f>
        <v>34172</v>
      </c>
      <c r="O118" s="39">
        <f t="shared" ref="O118:AF118" si="5">_xlfn.XLOOKUP($E118,$E114:$E116,O114:O116)</f>
        <v>34172</v>
      </c>
      <c r="P118" s="39">
        <f t="shared" si="5"/>
        <v>34172</v>
      </c>
      <c r="Q118" s="39">
        <f t="shared" si="5"/>
        <v>34172</v>
      </c>
      <c r="R118" s="39">
        <f t="shared" si="5"/>
        <v>34172</v>
      </c>
      <c r="S118" s="39">
        <f t="shared" si="5"/>
        <v>53124</v>
      </c>
      <c r="T118" s="39">
        <f t="shared" si="5"/>
        <v>53124</v>
      </c>
      <c r="U118" s="39">
        <f t="shared" si="5"/>
        <v>53124</v>
      </c>
      <c r="V118" s="39">
        <f t="shared" si="5"/>
        <v>53124</v>
      </c>
      <c r="W118" s="39">
        <f t="shared" si="5"/>
        <v>53124</v>
      </c>
      <c r="X118" s="39">
        <f t="shared" si="5"/>
        <v>62530</v>
      </c>
      <c r="Y118" s="39">
        <f t="shared" si="5"/>
        <v>62530</v>
      </c>
      <c r="Z118" s="39">
        <f t="shared" si="5"/>
        <v>62530</v>
      </c>
      <c r="AA118" s="39">
        <f t="shared" si="5"/>
        <v>62530</v>
      </c>
      <c r="AB118" s="39">
        <f t="shared" si="5"/>
        <v>62530</v>
      </c>
      <c r="AC118" s="39">
        <f t="shared" si="5"/>
        <v>62530</v>
      </c>
      <c r="AD118" s="39">
        <f t="shared" si="5"/>
        <v>62530</v>
      </c>
      <c r="AE118" s="39">
        <f t="shared" si="5"/>
        <v>62530</v>
      </c>
      <c r="AF118" s="39">
        <f t="shared" si="5"/>
        <v>62530</v>
      </c>
      <c r="AG118" s="39"/>
      <c r="AH118" s="39"/>
      <c r="AI118" s="39"/>
      <c r="AJ118" s="39"/>
      <c r="AK118" s="39"/>
      <c r="AL118" s="39"/>
      <c r="AM118" s="39"/>
      <c r="AN118" s="39"/>
      <c r="AO118" s="39"/>
      <c r="AP118" s="39"/>
      <c r="AQ118" s="39"/>
      <c r="AR118" s="39"/>
      <c r="AS118" s="39"/>
      <c r="AT118" s="39"/>
      <c r="AU118" s="39"/>
    </row>
    <row r="119" spans="1:47" x14ac:dyDescent="0.2">
      <c r="D119" s="8" t="s">
        <v>19</v>
      </c>
      <c r="I119" s="10" t="s">
        <v>1351</v>
      </c>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row>
    <row r="120" spans="1:47" x14ac:dyDescent="0.2">
      <c r="E120" s="9" t="s">
        <v>264</v>
      </c>
      <c r="G120" s="10" t="s">
        <v>41</v>
      </c>
      <c r="L120" s="38"/>
      <c r="M120" s="38"/>
      <c r="N120" s="38">
        <f>'TMC PFS inputs'!N74</f>
        <v>11317</v>
      </c>
      <c r="O120" s="38">
        <f>'TMC PFS inputs'!O74</f>
        <v>11317</v>
      </c>
      <c r="P120" s="38">
        <f>'TMC PFS inputs'!P74</f>
        <v>11317</v>
      </c>
      <c r="Q120" s="38">
        <f>'TMC PFS inputs'!Q74</f>
        <v>11317</v>
      </c>
      <c r="R120" s="38">
        <f>'TMC PFS inputs'!R74</f>
        <v>11317</v>
      </c>
      <c r="S120" s="38">
        <f>'TMC PFS inputs'!S74</f>
        <v>11456</v>
      </c>
      <c r="T120" s="38">
        <f>'TMC PFS inputs'!T74</f>
        <v>11456</v>
      </c>
      <c r="U120" s="38">
        <f>'TMC PFS inputs'!U74</f>
        <v>11456</v>
      </c>
      <c r="V120" s="38">
        <f>'TMC PFS inputs'!V74</f>
        <v>11456</v>
      </c>
      <c r="W120" s="38">
        <f>'TMC PFS inputs'!W74</f>
        <v>11456</v>
      </c>
      <c r="X120" s="38">
        <f>'TMC PFS inputs'!X74</f>
        <v>11456</v>
      </c>
      <c r="Y120" s="38">
        <f>'TMC PFS inputs'!Y74</f>
        <v>11456</v>
      </c>
      <c r="Z120" s="38">
        <f>'TMC PFS inputs'!Z74</f>
        <v>11456</v>
      </c>
      <c r="AA120" s="38">
        <f>'TMC PFS inputs'!AA74</f>
        <v>11456</v>
      </c>
      <c r="AB120" s="38">
        <f>'TMC PFS inputs'!AB74</f>
        <v>11456</v>
      </c>
      <c r="AC120" s="38">
        <f>'TMC PFS inputs'!AC74</f>
        <v>11456</v>
      </c>
      <c r="AD120" s="38">
        <f>'TMC PFS inputs'!AD74</f>
        <v>11456</v>
      </c>
      <c r="AE120" s="38">
        <f>'TMC PFS inputs'!AE74</f>
        <v>11456</v>
      </c>
      <c r="AF120" s="38">
        <f>'TMC PFS inputs'!AF74</f>
        <v>11456</v>
      </c>
      <c r="AG120" s="38"/>
      <c r="AH120" s="38"/>
      <c r="AI120" s="38"/>
      <c r="AJ120" s="38"/>
      <c r="AK120" s="38"/>
      <c r="AL120" s="38"/>
      <c r="AM120" s="38"/>
      <c r="AN120" s="38"/>
      <c r="AO120" s="38"/>
      <c r="AP120" s="38"/>
      <c r="AQ120" s="38"/>
      <c r="AR120" s="38"/>
      <c r="AS120" s="38"/>
      <c r="AT120" s="38"/>
      <c r="AU120" s="38"/>
    </row>
    <row r="121" spans="1:47" x14ac:dyDescent="0.2">
      <c r="E121" s="9" t="s">
        <v>1358</v>
      </c>
      <c r="G121" s="10" t="s">
        <v>41</v>
      </c>
      <c r="I121" s="10" t="s">
        <v>1527</v>
      </c>
      <c r="L121" s="38"/>
      <c r="M121" s="38"/>
      <c r="N121" s="38">
        <f>'Metals Prices - Likely'!N88</f>
        <v>12740.789611380294</v>
      </c>
      <c r="O121" s="38">
        <f>'Metals Prices - Likely'!O88</f>
        <v>12426.877084282203</v>
      </c>
      <c r="P121" s="38">
        <f>'Metals Prices - Likely'!P88</f>
        <v>12156.433354393965</v>
      </c>
      <c r="Q121" s="38">
        <f>'Metals Prices - Likely'!Q88</f>
        <v>11621.456347883506</v>
      </c>
      <c r="R121" s="38">
        <f>'Metals Prices - Likely'!R88</f>
        <v>11086.479341373048</v>
      </c>
      <c r="S121" s="38">
        <f>'Metals Prices - Likely'!S88</f>
        <v>10551.502334862587</v>
      </c>
      <c r="T121" s="38">
        <f>'Metals Prices - Likely'!T88</f>
        <v>10016.525328352129</v>
      </c>
      <c r="U121" s="38">
        <f>'Metals Prices - Likely'!U88</f>
        <v>9481.5483218416703</v>
      </c>
      <c r="V121" s="38">
        <f>'Metals Prices - Likely'!V88</f>
        <v>9481.5483218416703</v>
      </c>
      <c r="W121" s="38">
        <f>'Metals Prices - Likely'!W88</f>
        <v>9481.5483218416703</v>
      </c>
      <c r="X121" s="38">
        <f>'Metals Prices - Likely'!X88</f>
        <v>9481.5483218416703</v>
      </c>
      <c r="Y121" s="38">
        <f>'Metals Prices - Likely'!Y88</f>
        <v>9481.5483218416703</v>
      </c>
      <c r="Z121" s="38">
        <f>'Metals Prices - Likely'!Z88</f>
        <v>9481.5483218416703</v>
      </c>
      <c r="AA121" s="38">
        <f>'Metals Prices - Likely'!AA88</f>
        <v>9481.5483218416703</v>
      </c>
      <c r="AB121" s="38">
        <f>'Metals Prices - Likely'!AB88</f>
        <v>9481.5483218416703</v>
      </c>
      <c r="AC121" s="38">
        <f>'Metals Prices - Likely'!AC88</f>
        <v>9481.5483218416703</v>
      </c>
      <c r="AD121" s="38">
        <f>'Metals Prices - Likely'!AD88</f>
        <v>9481.5483218416703</v>
      </c>
      <c r="AE121" s="38">
        <f>'Metals Prices - Likely'!AE88</f>
        <v>9481.5483218416703</v>
      </c>
      <c r="AF121" s="38">
        <f>'Metals Prices - Likely'!AF88</f>
        <v>9481.5483218416703</v>
      </c>
      <c r="AG121" s="38"/>
      <c r="AH121" s="38"/>
      <c r="AI121" s="38"/>
      <c r="AJ121" s="38"/>
      <c r="AK121" s="38"/>
      <c r="AL121" s="38"/>
      <c r="AM121" s="38"/>
      <c r="AN121" s="38"/>
      <c r="AO121" s="38"/>
      <c r="AP121" s="38"/>
      <c r="AQ121" s="38"/>
      <c r="AR121" s="38"/>
      <c r="AS121" s="38"/>
      <c r="AT121" s="38"/>
      <c r="AU121" s="38"/>
    </row>
    <row r="122" spans="1:47" ht="21" thickBot="1" x14ac:dyDescent="0.25">
      <c r="E122" s="9" t="s">
        <v>1360</v>
      </c>
      <c r="G122" s="10" t="s">
        <v>41</v>
      </c>
      <c r="I122" s="10" t="s">
        <v>1528</v>
      </c>
      <c r="L122" s="38"/>
      <c r="M122" s="38"/>
      <c r="N122" s="38">
        <f>'Metals Prices - Conservative'!N46</f>
        <v>12740.789611380294</v>
      </c>
      <c r="O122" s="38">
        <f>'Metals Prices - Conservative'!O46</f>
        <v>12426.877084282203</v>
      </c>
      <c r="P122" s="38">
        <f>'Metals Prices - Conservative'!P46</f>
        <v>12156.433354393965</v>
      </c>
      <c r="Q122" s="38">
        <f>'Metals Prices - Conservative'!Q46</f>
        <v>11530.086683515172</v>
      </c>
      <c r="R122" s="38">
        <f>'Metals Prices - Conservative'!R46</f>
        <v>10903.740012636379</v>
      </c>
      <c r="S122" s="38">
        <f>'Metals Prices - Conservative'!S46</f>
        <v>10277.393341757586</v>
      </c>
      <c r="T122" s="38">
        <f>'Metals Prices - Conservative'!T46</f>
        <v>9651.0466708787935</v>
      </c>
      <c r="U122" s="38">
        <f>'Metals Prices - Conservative'!U46</f>
        <v>9024.7000000000007</v>
      </c>
      <c r="V122" s="38">
        <f>'Metals Prices - Conservative'!V46</f>
        <v>9024.7000000000007</v>
      </c>
      <c r="W122" s="38">
        <f>'Metals Prices - Conservative'!W46</f>
        <v>9024.7000000000007</v>
      </c>
      <c r="X122" s="38">
        <f>'Metals Prices - Conservative'!X46</f>
        <v>9024.7000000000007</v>
      </c>
      <c r="Y122" s="38">
        <f>'Metals Prices - Conservative'!Y46</f>
        <v>9024.7000000000007</v>
      </c>
      <c r="Z122" s="38">
        <f>'Metals Prices - Conservative'!Z46</f>
        <v>9024.7000000000007</v>
      </c>
      <c r="AA122" s="38">
        <f>'Metals Prices - Conservative'!AA46</f>
        <v>9024.7000000000007</v>
      </c>
      <c r="AB122" s="38">
        <f>'Metals Prices - Conservative'!AB46</f>
        <v>9024.7000000000007</v>
      </c>
      <c r="AC122" s="38">
        <f>'Metals Prices - Conservative'!AC46</f>
        <v>9024.7000000000007</v>
      </c>
      <c r="AD122" s="38">
        <f>'Metals Prices - Conservative'!AD46</f>
        <v>9024.7000000000007</v>
      </c>
      <c r="AE122" s="38">
        <f>'Metals Prices - Conservative'!AE46</f>
        <v>9024.7000000000007</v>
      </c>
      <c r="AF122" s="38">
        <f>'Metals Prices - Conservative'!AF46</f>
        <v>9024.7000000000007</v>
      </c>
      <c r="AG122" s="38"/>
      <c r="AH122" s="38"/>
      <c r="AI122" s="38"/>
      <c r="AJ122" s="38"/>
      <c r="AK122" s="38"/>
      <c r="AL122" s="38"/>
      <c r="AM122" s="38"/>
      <c r="AN122" s="38"/>
      <c r="AO122" s="38"/>
      <c r="AP122" s="38"/>
      <c r="AQ122" s="38"/>
      <c r="AR122" s="38"/>
      <c r="AS122" s="38"/>
      <c r="AT122" s="38"/>
      <c r="AU122" s="38"/>
    </row>
    <row r="123" spans="1:47" s="24" customFormat="1" x14ac:dyDescent="0.2">
      <c r="A123" s="9"/>
      <c r="B123" s="6"/>
      <c r="C123" s="7"/>
      <c r="D123" s="8"/>
      <c r="E123" s="66" t="s">
        <v>378</v>
      </c>
      <c r="F123" s="10"/>
      <c r="G123" s="10"/>
      <c r="H123" s="9"/>
      <c r="I123" s="10"/>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row>
    <row r="124" spans="1:47" s="24" customFormat="1" ht="21" thickBot="1" x14ac:dyDescent="0.25">
      <c r="A124" s="9"/>
      <c r="B124" s="6"/>
      <c r="C124" s="7"/>
      <c r="D124" s="8"/>
      <c r="E124" s="67" t="s">
        <v>264</v>
      </c>
      <c r="F124" s="65"/>
      <c r="G124" s="10" t="s">
        <v>41</v>
      </c>
      <c r="H124" s="9"/>
      <c r="I124" s="10"/>
      <c r="J124" s="9"/>
      <c r="K124" s="9"/>
      <c r="L124" s="39"/>
      <c r="M124" s="39"/>
      <c r="N124" s="39">
        <f>_xlfn.XLOOKUP($E124,$E120:$E122,N120:N122)</f>
        <v>11317</v>
      </c>
      <c r="O124" s="39">
        <f t="shared" ref="O124:AF124" si="6">_xlfn.XLOOKUP($E124,$E120:$E122,O120:O122)</f>
        <v>11317</v>
      </c>
      <c r="P124" s="39">
        <f t="shared" si="6"/>
        <v>11317</v>
      </c>
      <c r="Q124" s="39">
        <f t="shared" si="6"/>
        <v>11317</v>
      </c>
      <c r="R124" s="39">
        <f t="shared" si="6"/>
        <v>11317</v>
      </c>
      <c r="S124" s="39">
        <f t="shared" si="6"/>
        <v>11456</v>
      </c>
      <c r="T124" s="39">
        <f t="shared" si="6"/>
        <v>11456</v>
      </c>
      <c r="U124" s="39">
        <f t="shared" si="6"/>
        <v>11456</v>
      </c>
      <c r="V124" s="39">
        <f t="shared" si="6"/>
        <v>11456</v>
      </c>
      <c r="W124" s="39">
        <f t="shared" si="6"/>
        <v>11456</v>
      </c>
      <c r="X124" s="39">
        <f t="shared" si="6"/>
        <v>11456</v>
      </c>
      <c r="Y124" s="39">
        <f t="shared" si="6"/>
        <v>11456</v>
      </c>
      <c r="Z124" s="39">
        <f t="shared" si="6"/>
        <v>11456</v>
      </c>
      <c r="AA124" s="39">
        <f t="shared" si="6"/>
        <v>11456</v>
      </c>
      <c r="AB124" s="39">
        <f t="shared" si="6"/>
        <v>11456</v>
      </c>
      <c r="AC124" s="39">
        <f t="shared" si="6"/>
        <v>11456</v>
      </c>
      <c r="AD124" s="39">
        <f t="shared" si="6"/>
        <v>11456</v>
      </c>
      <c r="AE124" s="39">
        <f t="shared" si="6"/>
        <v>11456</v>
      </c>
      <c r="AF124" s="39">
        <f t="shared" si="6"/>
        <v>11456</v>
      </c>
      <c r="AG124" s="39"/>
      <c r="AH124" s="39"/>
      <c r="AI124" s="39"/>
      <c r="AJ124" s="39"/>
      <c r="AK124" s="39"/>
      <c r="AL124" s="39"/>
      <c r="AM124" s="39"/>
      <c r="AN124" s="39"/>
      <c r="AO124" s="39"/>
      <c r="AP124" s="39"/>
      <c r="AQ124" s="39"/>
      <c r="AR124" s="39"/>
      <c r="AS124" s="39"/>
      <c r="AT124" s="39"/>
      <c r="AU124" s="39"/>
    </row>
    <row r="125" spans="1:47" x14ac:dyDescent="0.2">
      <c r="D125" s="8" t="s">
        <v>7</v>
      </c>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row>
    <row r="126" spans="1:47" x14ac:dyDescent="0.2">
      <c r="E126" s="9" t="s">
        <v>264</v>
      </c>
      <c r="G126" s="10" t="s">
        <v>44</v>
      </c>
      <c r="L126" s="52"/>
      <c r="M126" s="52"/>
      <c r="N126" s="52">
        <f>'TMC PFS inputs'!N77</f>
        <v>5.29</v>
      </c>
      <c r="O126" s="52">
        <f>'TMC PFS inputs'!O77</f>
        <v>5.29</v>
      </c>
      <c r="P126" s="52">
        <f>'TMC PFS inputs'!P77</f>
        <v>5.29</v>
      </c>
      <c r="Q126" s="52">
        <f>'TMC PFS inputs'!Q77</f>
        <v>5.29</v>
      </c>
      <c r="R126" s="52">
        <f>'TMC PFS inputs'!R77</f>
        <v>5.29</v>
      </c>
      <c r="S126" s="52">
        <f>'TMC PFS inputs'!S77</f>
        <v>5.44</v>
      </c>
      <c r="T126" s="52">
        <f>'TMC PFS inputs'!T77</f>
        <v>5.44</v>
      </c>
      <c r="U126" s="52">
        <f>'TMC PFS inputs'!U77</f>
        <v>5.44</v>
      </c>
      <c r="V126" s="52">
        <f>'TMC PFS inputs'!V77</f>
        <v>5.44</v>
      </c>
      <c r="W126" s="52">
        <f>'TMC PFS inputs'!W77</f>
        <v>5.44</v>
      </c>
      <c r="X126" s="52">
        <f>'TMC PFS inputs'!X77</f>
        <v>5.44</v>
      </c>
      <c r="Y126" s="52">
        <f>'TMC PFS inputs'!Y77</f>
        <v>5.5</v>
      </c>
      <c r="Z126" s="52">
        <f>'TMC PFS inputs'!Z77</f>
        <v>5.5</v>
      </c>
      <c r="AA126" s="52">
        <f>'TMC PFS inputs'!AA77</f>
        <v>5.5</v>
      </c>
      <c r="AB126" s="52">
        <f>'TMC PFS inputs'!AB77</f>
        <v>5.5</v>
      </c>
      <c r="AC126" s="52">
        <f>'TMC PFS inputs'!AC77</f>
        <v>5.5</v>
      </c>
      <c r="AD126" s="52">
        <f>'TMC PFS inputs'!AD77</f>
        <v>5.5</v>
      </c>
      <c r="AE126" s="52">
        <f>'TMC PFS inputs'!AE77</f>
        <v>5.5</v>
      </c>
      <c r="AF126" s="52">
        <f>'TMC PFS inputs'!AF77</f>
        <v>5.5</v>
      </c>
      <c r="AG126" s="52"/>
      <c r="AH126" s="52"/>
      <c r="AI126" s="52"/>
      <c r="AJ126" s="52"/>
      <c r="AK126" s="52"/>
      <c r="AL126" s="52"/>
      <c r="AM126" s="52"/>
      <c r="AN126" s="52"/>
      <c r="AO126" s="52"/>
      <c r="AP126" s="52"/>
      <c r="AQ126" s="52"/>
      <c r="AR126" s="52"/>
      <c r="AS126" s="52"/>
      <c r="AT126" s="52"/>
      <c r="AU126" s="52"/>
    </row>
    <row r="127" spans="1:47" x14ac:dyDescent="0.2">
      <c r="E127" s="9" t="s">
        <v>1358</v>
      </c>
      <c r="G127" s="10" t="s">
        <v>44</v>
      </c>
      <c r="I127" s="10" t="s">
        <v>1253</v>
      </c>
      <c r="L127" s="52"/>
      <c r="M127" s="52"/>
      <c r="N127" s="52">
        <f>'Metals Prices - Likely'!N121</f>
        <v>5.0571256595835878</v>
      </c>
      <c r="O127" s="52">
        <f>'Metals Prices - Likely'!O121</f>
        <v>5.0571256595835878</v>
      </c>
      <c r="P127" s="52">
        <f>'Metals Prices - Likely'!P121</f>
        <v>5.0571256595835878</v>
      </c>
      <c r="Q127" s="52">
        <f>'Metals Prices - Likely'!Q121</f>
        <v>5.0571256595835878</v>
      </c>
      <c r="R127" s="52">
        <f>'Metals Prices - Likely'!R121</f>
        <v>5.0571256595835878</v>
      </c>
      <c r="S127" s="52">
        <f>'Metals Prices - Likely'!S121</f>
        <v>5.0571256595835878</v>
      </c>
      <c r="T127" s="52">
        <f>'Metals Prices - Likely'!T121</f>
        <v>5.0571256595835878</v>
      </c>
      <c r="U127" s="52">
        <f>'Metals Prices - Likely'!U121</f>
        <v>5.0571256595835878</v>
      </c>
      <c r="V127" s="52">
        <f>'Metals Prices - Likely'!V121</f>
        <v>5.0571256595835878</v>
      </c>
      <c r="W127" s="52">
        <f>'Metals Prices - Likely'!W121</f>
        <v>5.0571256595835878</v>
      </c>
      <c r="X127" s="52">
        <f>'Metals Prices - Likely'!X121</f>
        <v>5.0571256595835878</v>
      </c>
      <c r="Y127" s="52">
        <f>'Metals Prices - Likely'!Y121</f>
        <v>5.0571256595835878</v>
      </c>
      <c r="Z127" s="52">
        <f>'Metals Prices - Likely'!Z121</f>
        <v>5.0571256595835878</v>
      </c>
      <c r="AA127" s="52">
        <f>'Metals Prices - Likely'!AA121</f>
        <v>5.0571256595835878</v>
      </c>
      <c r="AB127" s="52">
        <f>'Metals Prices - Likely'!AB121</f>
        <v>5.0571256595835878</v>
      </c>
      <c r="AC127" s="52">
        <f>'Metals Prices - Likely'!AC121</f>
        <v>5.0571256595835878</v>
      </c>
      <c r="AD127" s="52">
        <f>'Metals Prices - Likely'!AD121</f>
        <v>5.0571256595835878</v>
      </c>
      <c r="AE127" s="52">
        <f>'Metals Prices - Likely'!AE121</f>
        <v>5.0571256595835878</v>
      </c>
      <c r="AF127" s="52">
        <f>'Metals Prices - Likely'!AF121</f>
        <v>5.0571256595835878</v>
      </c>
      <c r="AG127" s="52"/>
      <c r="AH127" s="52"/>
      <c r="AI127" s="52"/>
      <c r="AJ127" s="52"/>
      <c r="AK127" s="52"/>
      <c r="AL127" s="52"/>
      <c r="AM127" s="52"/>
      <c r="AN127" s="52"/>
      <c r="AO127" s="52"/>
      <c r="AP127" s="52"/>
      <c r="AQ127" s="52"/>
      <c r="AR127" s="52"/>
      <c r="AS127" s="52"/>
      <c r="AT127" s="52"/>
      <c r="AU127" s="52"/>
    </row>
    <row r="128" spans="1:47" x14ac:dyDescent="0.2">
      <c r="E128" s="9" t="s">
        <v>1360</v>
      </c>
      <c r="G128" s="10" t="s">
        <v>44</v>
      </c>
      <c r="I128" s="10" t="s">
        <v>1279</v>
      </c>
      <c r="L128" s="52"/>
      <c r="M128" s="52"/>
      <c r="N128" s="52">
        <f t="shared" ref="N128:AF128" si="7">N127*(1-$F$129)</f>
        <v>4.0457005276668703</v>
      </c>
      <c r="O128" s="52">
        <f t="shared" si="7"/>
        <v>4.0457005276668703</v>
      </c>
      <c r="P128" s="52">
        <f t="shared" si="7"/>
        <v>4.0457005276668703</v>
      </c>
      <c r="Q128" s="52">
        <f t="shared" si="7"/>
        <v>4.0457005276668703</v>
      </c>
      <c r="R128" s="52">
        <f t="shared" si="7"/>
        <v>4.0457005276668703</v>
      </c>
      <c r="S128" s="52">
        <f t="shared" si="7"/>
        <v>4.0457005276668703</v>
      </c>
      <c r="T128" s="52">
        <f t="shared" si="7"/>
        <v>4.0457005276668703</v>
      </c>
      <c r="U128" s="52">
        <f t="shared" si="7"/>
        <v>4.0457005276668703</v>
      </c>
      <c r="V128" s="52">
        <f t="shared" si="7"/>
        <v>4.0457005276668703</v>
      </c>
      <c r="W128" s="52">
        <f t="shared" si="7"/>
        <v>4.0457005276668703</v>
      </c>
      <c r="X128" s="52">
        <f t="shared" si="7"/>
        <v>4.0457005276668703</v>
      </c>
      <c r="Y128" s="52">
        <f t="shared" si="7"/>
        <v>4.0457005276668703</v>
      </c>
      <c r="Z128" s="52">
        <f t="shared" si="7"/>
        <v>4.0457005276668703</v>
      </c>
      <c r="AA128" s="52">
        <f t="shared" si="7"/>
        <v>4.0457005276668703</v>
      </c>
      <c r="AB128" s="52">
        <f t="shared" si="7"/>
        <v>4.0457005276668703</v>
      </c>
      <c r="AC128" s="52">
        <f t="shared" si="7"/>
        <v>4.0457005276668703</v>
      </c>
      <c r="AD128" s="52">
        <f t="shared" si="7"/>
        <v>4.0457005276668703</v>
      </c>
      <c r="AE128" s="52">
        <f t="shared" si="7"/>
        <v>4.0457005276668703</v>
      </c>
      <c r="AF128" s="52">
        <f t="shared" si="7"/>
        <v>4.0457005276668703</v>
      </c>
      <c r="AG128" s="52"/>
      <c r="AH128" s="52"/>
      <c r="AI128" s="52"/>
      <c r="AJ128" s="52"/>
      <c r="AK128" s="52"/>
      <c r="AL128" s="52"/>
      <c r="AM128" s="52"/>
      <c r="AN128" s="52"/>
      <c r="AO128" s="52"/>
      <c r="AP128" s="52"/>
      <c r="AQ128" s="52"/>
      <c r="AR128" s="52"/>
      <c r="AS128" s="52"/>
      <c r="AT128" s="52"/>
      <c r="AU128" s="52"/>
    </row>
    <row r="129" spans="1:47" s="24" customFormat="1" ht="21" thickBot="1" x14ac:dyDescent="0.25">
      <c r="A129" s="9"/>
      <c r="B129" s="6"/>
      <c r="C129" s="7"/>
      <c r="D129" s="8"/>
      <c r="E129" s="102" t="s">
        <v>1252</v>
      </c>
      <c r="F129" s="17">
        <v>0.2</v>
      </c>
      <c r="G129" s="10" t="s">
        <v>10</v>
      </c>
      <c r="H129" s="9"/>
      <c r="I129" s="10"/>
      <c r="J129" s="9"/>
      <c r="K129" s="9"/>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row>
    <row r="130" spans="1:47" s="24" customFormat="1" x14ac:dyDescent="0.2">
      <c r="A130" s="9"/>
      <c r="B130" s="6"/>
      <c r="C130" s="7"/>
      <c r="D130" s="8"/>
      <c r="E130" s="66" t="s">
        <v>378</v>
      </c>
      <c r="F130" s="10"/>
      <c r="G130" s="10"/>
      <c r="H130" s="9"/>
      <c r="I130" s="10"/>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row>
    <row r="131" spans="1:47" s="24" customFormat="1" ht="21" thickBot="1" x14ac:dyDescent="0.25">
      <c r="A131" s="9"/>
      <c r="B131" s="6"/>
      <c r="C131" s="7"/>
      <c r="D131" s="8"/>
      <c r="E131" s="67" t="s">
        <v>264</v>
      </c>
      <c r="F131" s="65"/>
      <c r="G131" s="10" t="s">
        <v>44</v>
      </c>
      <c r="H131" s="9"/>
      <c r="I131" s="10"/>
      <c r="J131" s="9"/>
      <c r="K131" s="9"/>
      <c r="L131" s="85"/>
      <c r="M131" s="85"/>
      <c r="N131" s="85">
        <f t="shared" ref="N131:AF131" si="8">_xlfn.XLOOKUP($E131,$E126:$E128,N126:N128)</f>
        <v>5.29</v>
      </c>
      <c r="O131" s="85">
        <f t="shared" si="8"/>
        <v>5.29</v>
      </c>
      <c r="P131" s="85">
        <f t="shared" si="8"/>
        <v>5.29</v>
      </c>
      <c r="Q131" s="85">
        <f t="shared" si="8"/>
        <v>5.29</v>
      </c>
      <c r="R131" s="85">
        <f t="shared" si="8"/>
        <v>5.29</v>
      </c>
      <c r="S131" s="85">
        <f t="shared" si="8"/>
        <v>5.44</v>
      </c>
      <c r="T131" s="85">
        <f t="shared" si="8"/>
        <v>5.44</v>
      </c>
      <c r="U131" s="85">
        <f t="shared" si="8"/>
        <v>5.44</v>
      </c>
      <c r="V131" s="85">
        <f t="shared" si="8"/>
        <v>5.44</v>
      </c>
      <c r="W131" s="85">
        <f t="shared" si="8"/>
        <v>5.44</v>
      </c>
      <c r="X131" s="85">
        <f t="shared" si="8"/>
        <v>5.44</v>
      </c>
      <c r="Y131" s="85">
        <f t="shared" si="8"/>
        <v>5.5</v>
      </c>
      <c r="Z131" s="85">
        <f t="shared" si="8"/>
        <v>5.5</v>
      </c>
      <c r="AA131" s="85">
        <f t="shared" si="8"/>
        <v>5.5</v>
      </c>
      <c r="AB131" s="85">
        <f t="shared" si="8"/>
        <v>5.5</v>
      </c>
      <c r="AC131" s="85">
        <f t="shared" si="8"/>
        <v>5.5</v>
      </c>
      <c r="AD131" s="85">
        <f t="shared" si="8"/>
        <v>5.5</v>
      </c>
      <c r="AE131" s="85">
        <f t="shared" si="8"/>
        <v>5.5</v>
      </c>
      <c r="AF131" s="85">
        <f t="shared" si="8"/>
        <v>5.5</v>
      </c>
      <c r="AG131" s="85"/>
      <c r="AH131" s="85"/>
      <c r="AI131" s="85"/>
      <c r="AJ131" s="85"/>
      <c r="AK131" s="85"/>
      <c r="AL131" s="85"/>
      <c r="AM131" s="85"/>
      <c r="AN131" s="85"/>
      <c r="AO131" s="85"/>
      <c r="AP131" s="85"/>
      <c r="AQ131" s="85"/>
      <c r="AR131" s="85"/>
      <c r="AS131" s="85"/>
      <c r="AT131" s="85"/>
      <c r="AU131" s="85"/>
    </row>
    <row r="132" spans="1:47" x14ac:dyDescent="0.2"/>
    <row r="133" spans="1:47" x14ac:dyDescent="0.2">
      <c r="B133" s="6" t="s">
        <v>1190</v>
      </c>
    </row>
    <row r="134" spans="1:47" x14ac:dyDescent="0.2"/>
    <row r="135" spans="1:47" x14ac:dyDescent="0.2">
      <c r="C135" s="7" t="s">
        <v>35</v>
      </c>
    </row>
    <row r="136" spans="1:47" x14ac:dyDescent="0.2">
      <c r="D136" s="8" t="s">
        <v>24</v>
      </c>
      <c r="F136" s="10"/>
    </row>
    <row r="137" spans="1:47" x14ac:dyDescent="0.2">
      <c r="E137" s="9" t="s">
        <v>264</v>
      </c>
      <c r="F137" s="20">
        <f>'TMC PFS inputs'!F56</f>
        <v>0.65</v>
      </c>
      <c r="G137" s="10" t="s">
        <v>10</v>
      </c>
    </row>
    <row r="138" spans="1:47" x14ac:dyDescent="0.2">
      <c r="E138" s="9" t="s">
        <v>1360</v>
      </c>
      <c r="F138" s="20">
        <f>F137*(1-F139)</f>
        <v>0.52</v>
      </c>
      <c r="G138" s="10" t="s">
        <v>10</v>
      </c>
      <c r="H138" s="9" t="s">
        <v>1265</v>
      </c>
      <c r="I138" s="10" t="s">
        <v>1501</v>
      </c>
    </row>
    <row r="139" spans="1:47" s="24" customFormat="1" ht="21" thickBot="1" x14ac:dyDescent="0.25">
      <c r="A139" s="9"/>
      <c r="B139" s="6"/>
      <c r="C139" s="7"/>
      <c r="D139" s="8"/>
      <c r="E139" s="102" t="s">
        <v>1252</v>
      </c>
      <c r="F139" s="17">
        <v>0.2</v>
      </c>
      <c r="G139" s="10" t="s">
        <v>10</v>
      </c>
      <c r="H139" s="9"/>
      <c r="I139" s="10"/>
      <c r="J139" s="9"/>
      <c r="K139" s="9"/>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row>
    <row r="140" spans="1:47" x14ac:dyDescent="0.2">
      <c r="E140" s="66" t="s">
        <v>378</v>
      </c>
      <c r="F140" s="10"/>
    </row>
    <row r="141" spans="1:47" ht="21" thickBot="1" x14ac:dyDescent="0.25">
      <c r="E141" s="67" t="s">
        <v>264</v>
      </c>
      <c r="F141" s="64">
        <f>_xlfn.XLOOKUP($E141,$E137:$E138,F137:F138)</f>
        <v>0.65</v>
      </c>
      <c r="G141" s="10" t="s">
        <v>10</v>
      </c>
    </row>
    <row r="142" spans="1:47" x14ac:dyDescent="0.2">
      <c r="D142" s="8" t="s">
        <v>22</v>
      </c>
      <c r="F142" s="22"/>
    </row>
    <row r="143" spans="1:47" x14ac:dyDescent="0.2">
      <c r="E143" s="9" t="s">
        <v>264</v>
      </c>
      <c r="F143" s="20">
        <f>'TMC PFS inputs'!F57</f>
        <v>0.42</v>
      </c>
      <c r="G143" s="10" t="s">
        <v>10</v>
      </c>
    </row>
    <row r="144" spans="1:47" x14ac:dyDescent="0.2">
      <c r="E144" s="9" t="s">
        <v>1360</v>
      </c>
      <c r="F144" s="20">
        <f>F143*(1-F145)</f>
        <v>0.33600000000000002</v>
      </c>
      <c r="G144" s="10" t="s">
        <v>10</v>
      </c>
      <c r="H144" s="9" t="s">
        <v>1265</v>
      </c>
      <c r="I144" s="10" t="s">
        <v>1501</v>
      </c>
    </row>
    <row r="145" spans="1:47" s="24" customFormat="1" ht="21" thickBot="1" x14ac:dyDescent="0.25">
      <c r="A145" s="9"/>
      <c r="B145" s="6"/>
      <c r="C145" s="7"/>
      <c r="D145" s="8"/>
      <c r="E145" s="102" t="s">
        <v>1252</v>
      </c>
      <c r="F145" s="17">
        <v>0.2</v>
      </c>
      <c r="G145" s="10" t="s">
        <v>10</v>
      </c>
      <c r="H145" s="9"/>
      <c r="I145" s="10"/>
      <c r="J145" s="9"/>
      <c r="K145" s="9"/>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row>
    <row r="146" spans="1:47" x14ac:dyDescent="0.2">
      <c r="E146" s="66" t="s">
        <v>378</v>
      </c>
      <c r="F146" s="10"/>
    </row>
    <row r="147" spans="1:47" ht="21" thickBot="1" x14ac:dyDescent="0.25">
      <c r="E147" s="67" t="s">
        <v>264</v>
      </c>
      <c r="F147" s="64">
        <f>_xlfn.XLOOKUP($E147,$E143:$E145,F143:F145)</f>
        <v>0.42</v>
      </c>
      <c r="G147" s="10" t="s">
        <v>10</v>
      </c>
    </row>
    <row r="148" spans="1:47" x14ac:dyDescent="0.2">
      <c r="D148" s="8" t="s">
        <v>19</v>
      </c>
      <c r="F148" s="22"/>
    </row>
    <row r="149" spans="1:47" x14ac:dyDescent="0.2">
      <c r="E149" s="9" t="s">
        <v>264</v>
      </c>
      <c r="F149" s="20">
        <f>'TMC PFS inputs'!F58</f>
        <v>0.5998</v>
      </c>
      <c r="G149" s="10" t="s">
        <v>10</v>
      </c>
    </row>
    <row r="150" spans="1:47" x14ac:dyDescent="0.2">
      <c r="E150" s="9" t="s">
        <v>1360</v>
      </c>
      <c r="F150" s="20">
        <f>F149*(1-F151)</f>
        <v>0.47984000000000004</v>
      </c>
      <c r="G150" s="10" t="s">
        <v>10</v>
      </c>
      <c r="H150" s="9" t="s">
        <v>1265</v>
      </c>
      <c r="I150" s="10" t="s">
        <v>1501</v>
      </c>
    </row>
    <row r="151" spans="1:47" s="24" customFormat="1" ht="21" thickBot="1" x14ac:dyDescent="0.25">
      <c r="A151" s="9"/>
      <c r="B151" s="6"/>
      <c r="C151" s="7"/>
      <c r="D151" s="8"/>
      <c r="E151" s="102" t="s">
        <v>1252</v>
      </c>
      <c r="F151" s="17">
        <v>0.2</v>
      </c>
      <c r="G151" s="10" t="s">
        <v>10</v>
      </c>
      <c r="H151" s="9"/>
      <c r="I151" s="10"/>
      <c r="J151" s="9"/>
      <c r="K151" s="9"/>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c r="AN151" s="85"/>
      <c r="AO151" s="85"/>
      <c r="AP151" s="85"/>
      <c r="AQ151" s="85"/>
      <c r="AR151" s="85"/>
      <c r="AS151" s="85"/>
      <c r="AT151" s="85"/>
      <c r="AU151" s="85"/>
    </row>
    <row r="152" spans="1:47" x14ac:dyDescent="0.2">
      <c r="E152" s="66" t="s">
        <v>378</v>
      </c>
      <c r="F152" s="10"/>
    </row>
    <row r="153" spans="1:47" ht="21" thickBot="1" x14ac:dyDescent="0.25">
      <c r="E153" s="67" t="s">
        <v>264</v>
      </c>
      <c r="F153" s="64">
        <f>_xlfn.XLOOKUP($E153,$E149:$E151,F149:F151)</f>
        <v>0.5998</v>
      </c>
      <c r="G153" s="10" t="s">
        <v>10</v>
      </c>
    </row>
    <row r="154" spans="1:47" x14ac:dyDescent="0.2"/>
    <row r="155" spans="1:47" x14ac:dyDescent="0.2">
      <c r="B155" s="6" t="s">
        <v>121</v>
      </c>
    </row>
    <row r="156" spans="1:47" x14ac:dyDescent="0.2"/>
    <row r="157" spans="1:47" x14ac:dyDescent="0.2">
      <c r="C157" s="7" t="s">
        <v>1387</v>
      </c>
    </row>
    <row r="158" spans="1:47" x14ac:dyDescent="0.2">
      <c r="D158" s="8" t="s">
        <v>1373</v>
      </c>
    </row>
    <row r="159" spans="1:47" x14ac:dyDescent="0.2">
      <c r="E159" s="9" t="s">
        <v>264</v>
      </c>
      <c r="F159" s="31">
        <v>0</v>
      </c>
      <c r="G159" s="10" t="s">
        <v>10</v>
      </c>
    </row>
    <row r="160" spans="1:47" x14ac:dyDescent="0.2">
      <c r="E160" s="9" t="s">
        <v>1358</v>
      </c>
      <c r="F160" s="31">
        <f>'MGO Prices'!P7</f>
        <v>9.580714285714298E-2</v>
      </c>
      <c r="G160" s="10" t="s">
        <v>10</v>
      </c>
      <c r="H160" s="9" t="s">
        <v>1374</v>
      </c>
      <c r="I160" s="10" t="s">
        <v>1472</v>
      </c>
    </row>
    <row r="161" spans="2:9" ht="21" thickBot="1" x14ac:dyDescent="0.25">
      <c r="E161" s="9" t="s">
        <v>1360</v>
      </c>
      <c r="F161" s="31">
        <f>'MGO Prices'!P9</f>
        <v>0.27685311320056627</v>
      </c>
      <c r="G161" s="10" t="s">
        <v>10</v>
      </c>
      <c r="H161" s="9" t="s">
        <v>1374</v>
      </c>
      <c r="I161" s="10" t="s">
        <v>1471</v>
      </c>
    </row>
    <row r="162" spans="2:9" x14ac:dyDescent="0.2">
      <c r="E162" s="66" t="s">
        <v>378</v>
      </c>
      <c r="F162" s="71"/>
    </row>
    <row r="163" spans="2:9" ht="21" thickBot="1" x14ac:dyDescent="0.25">
      <c r="E163" s="67" t="s">
        <v>264</v>
      </c>
      <c r="F163" s="62">
        <f>_xlfn.XLOOKUP($E163,$E159:$E161,F159:F161)</f>
        <v>0</v>
      </c>
      <c r="G163" s="10" t="s">
        <v>10</v>
      </c>
    </row>
    <row r="164" spans="2:9" x14ac:dyDescent="0.2"/>
    <row r="165" spans="2:9" x14ac:dyDescent="0.2">
      <c r="C165" s="7" t="s">
        <v>1388</v>
      </c>
    </row>
    <row r="166" spans="2:9" x14ac:dyDescent="0.2">
      <c r="D166" s="8" t="s">
        <v>1389</v>
      </c>
    </row>
    <row r="167" spans="2:9" x14ac:dyDescent="0.2">
      <c r="E167" s="9" t="s">
        <v>264</v>
      </c>
      <c r="F167" s="31">
        <f>'TMC PFS inputs'!F237</f>
        <v>1.9787205277268308E-2</v>
      </c>
      <c r="G167" s="10" t="s">
        <v>10</v>
      </c>
      <c r="H167" s="9" t="s">
        <v>216</v>
      </c>
      <c r="I167" s="10" t="s">
        <v>1394</v>
      </c>
    </row>
    <row r="168" spans="2:9" x14ac:dyDescent="0.2">
      <c r="E168" s="9" t="s">
        <v>1358</v>
      </c>
      <c r="F168" s="31">
        <v>0.02</v>
      </c>
      <c r="G168" s="10" t="s">
        <v>10</v>
      </c>
      <c r="H168" s="10" t="s">
        <v>1536</v>
      </c>
      <c r="I168" s="10" t="s">
        <v>1537</v>
      </c>
    </row>
    <row r="169" spans="2:9" ht="21" thickBot="1" x14ac:dyDescent="0.25">
      <c r="E169" s="9" t="s">
        <v>1360</v>
      </c>
      <c r="F169" s="31">
        <v>0.16</v>
      </c>
      <c r="G169" s="10" t="s">
        <v>10</v>
      </c>
      <c r="H169" s="10" t="s">
        <v>1536</v>
      </c>
      <c r="I169" s="10" t="s">
        <v>1535</v>
      </c>
    </row>
    <row r="170" spans="2:9" x14ac:dyDescent="0.2">
      <c r="E170" s="66" t="s">
        <v>378</v>
      </c>
      <c r="F170" s="71"/>
    </row>
    <row r="171" spans="2:9" ht="21" thickBot="1" x14ac:dyDescent="0.25">
      <c r="E171" s="67" t="s">
        <v>264</v>
      </c>
      <c r="F171" s="62">
        <f>_xlfn.XLOOKUP($E171,$E167:$E169,F167:F169)</f>
        <v>1.9787205277268308E-2</v>
      </c>
      <c r="G171" s="10" t="s">
        <v>10</v>
      </c>
    </row>
    <row r="172" spans="2:9" x14ac:dyDescent="0.2">
      <c r="F172" s="72"/>
    </row>
    <row r="173" spans="2:9" x14ac:dyDescent="0.2">
      <c r="B173" s="6" t="s">
        <v>119</v>
      </c>
    </row>
    <row r="174" spans="2:9" x14ac:dyDescent="0.2"/>
    <row r="175" spans="2:9" x14ac:dyDescent="0.2">
      <c r="C175" s="7" t="s">
        <v>1388</v>
      </c>
    </row>
    <row r="176" spans="2:9" x14ac:dyDescent="0.2">
      <c r="D176" s="8" t="s">
        <v>74</v>
      </c>
    </row>
    <row r="177" spans="3:9" x14ac:dyDescent="0.2">
      <c r="E177" s="9" t="s">
        <v>264</v>
      </c>
      <c r="F177" s="31">
        <f>'TMC PFS inputs'!F139</f>
        <v>0.14922737306843267</v>
      </c>
      <c r="G177" s="10" t="s">
        <v>10</v>
      </c>
      <c r="H177" s="9" t="s">
        <v>1392</v>
      </c>
    </row>
    <row r="178" spans="3:9" x14ac:dyDescent="0.2">
      <c r="E178" s="9" t="s">
        <v>1358</v>
      </c>
      <c r="F178" s="31">
        <v>0.26</v>
      </c>
      <c r="G178" s="10" t="s">
        <v>10</v>
      </c>
      <c r="H178" s="9" t="s">
        <v>1390</v>
      </c>
      <c r="I178" s="10" t="s">
        <v>1529</v>
      </c>
    </row>
    <row r="179" spans="3:9" ht="21" thickBot="1" x14ac:dyDescent="0.25">
      <c r="E179" s="9" t="s">
        <v>1360</v>
      </c>
      <c r="F179" s="31">
        <f>(40+46)/2/100</f>
        <v>0.43</v>
      </c>
      <c r="G179" s="10" t="s">
        <v>10</v>
      </c>
      <c r="H179" s="9" t="s">
        <v>1393</v>
      </c>
      <c r="I179" s="10" t="s">
        <v>1396</v>
      </c>
    </row>
    <row r="180" spans="3:9" x14ac:dyDescent="0.2">
      <c r="E180" s="66" t="s">
        <v>378</v>
      </c>
      <c r="F180" s="71"/>
    </row>
    <row r="181" spans="3:9" ht="21" thickBot="1" x14ac:dyDescent="0.25">
      <c r="E181" s="67" t="s">
        <v>264</v>
      </c>
      <c r="F181" s="62">
        <f>_xlfn.XLOOKUP($E181,$E177:$E179,F177:F179)</f>
        <v>0.14922737306843267</v>
      </c>
      <c r="G181" s="10" t="s">
        <v>10</v>
      </c>
    </row>
    <row r="182" spans="3:9" x14ac:dyDescent="0.2">
      <c r="D182" s="8" t="s">
        <v>90</v>
      </c>
    </row>
    <row r="183" spans="3:9" x14ac:dyDescent="0.2">
      <c r="E183" s="9" t="s">
        <v>264</v>
      </c>
      <c r="F183" s="31">
        <f>'TMC PFS inputs'!F156</f>
        <v>0.14615703335405011</v>
      </c>
      <c r="G183" s="10" t="s">
        <v>10</v>
      </c>
      <c r="H183" s="9" t="s">
        <v>105</v>
      </c>
    </row>
    <row r="184" spans="3:9" x14ac:dyDescent="0.2">
      <c r="E184" s="9" t="s">
        <v>1358</v>
      </c>
      <c r="F184" s="31">
        <v>0.26</v>
      </c>
      <c r="G184" s="10" t="s">
        <v>10</v>
      </c>
      <c r="H184" s="9" t="s">
        <v>1390</v>
      </c>
      <c r="I184" s="10" t="s">
        <v>1391</v>
      </c>
    </row>
    <row r="185" spans="3:9" ht="21" thickBot="1" x14ac:dyDescent="0.25">
      <c r="E185" s="9" t="s">
        <v>1360</v>
      </c>
      <c r="F185" s="31">
        <f>(40+46)/2/100</f>
        <v>0.43</v>
      </c>
      <c r="G185" s="10" t="s">
        <v>10</v>
      </c>
      <c r="H185" s="9" t="s">
        <v>1393</v>
      </c>
      <c r="I185" s="10" t="s">
        <v>1396</v>
      </c>
    </row>
    <row r="186" spans="3:9" x14ac:dyDescent="0.2">
      <c r="E186" s="66" t="s">
        <v>378</v>
      </c>
      <c r="F186" s="71"/>
    </row>
    <row r="187" spans="3:9" ht="21" thickBot="1" x14ac:dyDescent="0.25">
      <c r="E187" s="67" t="s">
        <v>264</v>
      </c>
      <c r="F187" s="62">
        <f>_xlfn.XLOOKUP($E187,$E183:$E185,F183:F185)</f>
        <v>0.14615703335405011</v>
      </c>
      <c r="G187" s="10" t="s">
        <v>10</v>
      </c>
    </row>
    <row r="188" spans="3:9" x14ac:dyDescent="0.2"/>
    <row r="189" spans="3:9" x14ac:dyDescent="0.2">
      <c r="C189" s="7" t="s">
        <v>1439</v>
      </c>
      <c r="I189" s="10" t="s">
        <v>1530</v>
      </c>
    </row>
    <row r="190" spans="3:9" x14ac:dyDescent="0.2">
      <c r="D190" s="8" t="s">
        <v>1440</v>
      </c>
    </row>
    <row r="191" spans="3:9" x14ac:dyDescent="0.2">
      <c r="E191" s="9" t="s">
        <v>264</v>
      </c>
      <c r="F191" s="38">
        <f>'TMC PFS inputs'!F168</f>
        <v>0</v>
      </c>
      <c r="G191" s="10" t="s">
        <v>85</v>
      </c>
    </row>
    <row r="192" spans="3:9" x14ac:dyDescent="0.2">
      <c r="E192" s="9" t="s">
        <v>1358</v>
      </c>
      <c r="F192" s="38">
        <f>'Metals Prices - Likely'!F161</f>
        <v>0</v>
      </c>
      <c r="G192" s="10" t="s">
        <v>85</v>
      </c>
    </row>
    <row r="193" spans="2:9" ht="21" thickBot="1" x14ac:dyDescent="0.25">
      <c r="E193" s="9" t="s">
        <v>1360</v>
      </c>
      <c r="F193" s="38">
        <f>'Metals Prices - Conservative'!F127</f>
        <v>0</v>
      </c>
      <c r="G193" s="10" t="s">
        <v>85</v>
      </c>
    </row>
    <row r="194" spans="2:9" x14ac:dyDescent="0.2">
      <c r="E194" s="66" t="s">
        <v>378</v>
      </c>
    </row>
    <row r="195" spans="2:9" ht="21" thickBot="1" x14ac:dyDescent="0.25">
      <c r="E195" s="67" t="s">
        <v>264</v>
      </c>
      <c r="F195" s="39">
        <f>_xlfn.XLOOKUP($E195,$E191:$E193,F191:F193)</f>
        <v>0</v>
      </c>
      <c r="G195" s="10" t="s">
        <v>85</v>
      </c>
    </row>
    <row r="196" spans="2:9" x14ac:dyDescent="0.2"/>
    <row r="197" spans="2:9" x14ac:dyDescent="0.2">
      <c r="D197" s="8" t="s">
        <v>1441</v>
      </c>
    </row>
    <row r="198" spans="2:9" x14ac:dyDescent="0.2">
      <c r="E198" s="9" t="s">
        <v>264</v>
      </c>
      <c r="F198" s="38">
        <f>'TMC PFS inputs'!F175</f>
        <v>0</v>
      </c>
      <c r="G198" s="10" t="s">
        <v>85</v>
      </c>
    </row>
    <row r="199" spans="2:9" x14ac:dyDescent="0.2">
      <c r="E199" s="9" t="s">
        <v>1358</v>
      </c>
      <c r="F199" s="38">
        <f>'Metals Prices - Likely'!F168</f>
        <v>0</v>
      </c>
      <c r="G199" s="10" t="s">
        <v>85</v>
      </c>
    </row>
    <row r="200" spans="2:9" ht="21" thickBot="1" x14ac:dyDescent="0.25">
      <c r="E200" s="9" t="s">
        <v>1360</v>
      </c>
      <c r="F200" s="38">
        <f>'Metals Prices - Conservative'!F134</f>
        <v>0</v>
      </c>
      <c r="G200" s="10" t="s">
        <v>85</v>
      </c>
    </row>
    <row r="201" spans="2:9" x14ac:dyDescent="0.2">
      <c r="E201" s="66" t="s">
        <v>378</v>
      </c>
    </row>
    <row r="202" spans="2:9" ht="21" thickBot="1" x14ac:dyDescent="0.25">
      <c r="E202" s="67" t="s">
        <v>264</v>
      </c>
      <c r="F202" s="39">
        <f>_xlfn.XLOOKUP($E202,$E198:$E200,F198:F200)</f>
        <v>0</v>
      </c>
      <c r="G202" s="10" t="s">
        <v>85</v>
      </c>
    </row>
    <row r="203" spans="2:9" x14ac:dyDescent="0.2"/>
    <row r="204" spans="2:9" x14ac:dyDescent="0.2">
      <c r="B204" s="6" t="s">
        <v>178</v>
      </c>
    </row>
    <row r="205" spans="2:9" x14ac:dyDescent="0.2"/>
    <row r="206" spans="2:9" x14ac:dyDescent="0.2">
      <c r="D206" s="8" t="s">
        <v>277</v>
      </c>
    </row>
    <row r="207" spans="2:9" x14ac:dyDescent="0.2">
      <c r="E207" s="9" t="s">
        <v>264</v>
      </c>
      <c r="F207" s="20">
        <f>'TMC PFS inputs'!F251</f>
        <v>0</v>
      </c>
      <c r="G207" s="10" t="s">
        <v>10</v>
      </c>
      <c r="H207" s="9" t="s">
        <v>278</v>
      </c>
      <c r="I207" s="10" t="s">
        <v>1255</v>
      </c>
    </row>
    <row r="208" spans="2:9" ht="21" thickBot="1" x14ac:dyDescent="0.25">
      <c r="E208" s="9" t="s">
        <v>1360</v>
      </c>
      <c r="F208" s="20">
        <f>'US State Royalties'!F14</f>
        <v>4.4285714285714282E-2</v>
      </c>
      <c r="G208" s="10" t="s">
        <v>10</v>
      </c>
      <c r="H208" s="74" t="s">
        <v>1256</v>
      </c>
      <c r="I208" s="10" t="s">
        <v>1368</v>
      </c>
    </row>
    <row r="209" spans="5:6" x14ac:dyDescent="0.2">
      <c r="E209" s="66" t="s">
        <v>378</v>
      </c>
      <c r="F209" s="10"/>
    </row>
    <row r="210" spans="5:6" ht="21" thickBot="1" x14ac:dyDescent="0.25">
      <c r="E210" s="67" t="s">
        <v>264</v>
      </c>
      <c r="F210" s="64">
        <f>_xlfn.XLOOKUP($E210,$E207:$E208,F207:F208)</f>
        <v>0</v>
      </c>
    </row>
    <row r="211" spans="5:6" x14ac:dyDescent="0.2"/>
    <row r="212" spans="5:6" x14ac:dyDescent="0.2"/>
    <row r="213" spans="5:6" x14ac:dyDescent="0.2"/>
    <row r="214" spans="5:6" x14ac:dyDescent="0.2"/>
    <row r="215" spans="5:6" x14ac:dyDescent="0.2"/>
    <row r="216" spans="5:6" x14ac:dyDescent="0.2"/>
    <row r="217" spans="5:6" x14ac:dyDescent="0.2"/>
    <row r="218" spans="5:6" x14ac:dyDescent="0.2"/>
    <row r="219" spans="5:6" x14ac:dyDescent="0.2"/>
    <row r="220" spans="5:6" x14ac:dyDescent="0.2"/>
    <row r="221" spans="5:6" x14ac:dyDescent="0.2"/>
    <row r="222" spans="5:6" x14ac:dyDescent="0.2"/>
    <row r="223" spans="5:6" x14ac:dyDescent="0.2"/>
    <row r="224" spans="5:6"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sheetData>
  <mergeCells count="4">
    <mergeCell ref="E7:J7"/>
    <mergeCell ref="F10:J10"/>
    <mergeCell ref="F11:J11"/>
    <mergeCell ref="F12:J12"/>
  </mergeCells>
  <phoneticPr fontId="4" type="noConversion"/>
  <dataValidations count="14">
    <dataValidation type="list" allowBlank="1" showInputMessage="1" showErrorMessage="1" sqref="E53 E77 E58 E67" xr:uid="{4E9B2D54-795E-40C7-A67C-A17A615B051A}">
      <formula1>$E$10:$E$11</formula1>
    </dataValidation>
    <dataValidation type="list" allowBlank="1" showInputMessage="1" showErrorMessage="1" sqref="E131" xr:uid="{A57B299B-225D-441A-A5B5-0826B61F47C2}">
      <formula1>$E$10:$E$12</formula1>
    </dataValidation>
    <dataValidation type="list" allowBlank="1" showInputMessage="1" showErrorMessage="1" sqref="E112" xr:uid="{AACB2C94-F6DF-4475-9BAE-D229645E80B3}">
      <formula1>$E$108:$E$110</formula1>
    </dataValidation>
    <dataValidation type="list" allowBlank="1" showInputMessage="1" showErrorMessage="1" sqref="E210" xr:uid="{39BE4A6C-8A20-4B6B-A3CF-3F4BAF4FF8D7}">
      <formula1>$E$207:$E$208</formula1>
    </dataValidation>
    <dataValidation type="list" allowBlank="1" showInputMessage="1" showErrorMessage="1" sqref="E141 E153 E147" xr:uid="{FB3BE47F-1775-4D76-897E-9844BAD53033}">
      <formula1>$E$137:$E$138</formula1>
    </dataValidation>
    <dataValidation type="list" allowBlank="1" showInputMessage="1" showErrorMessage="1" sqref="E106 E195 E202" xr:uid="{507175AD-3AC3-4CC4-9552-64EEEC94A1F8}">
      <formula1>$E$102:$E$104</formula1>
    </dataValidation>
    <dataValidation type="list" allowBlank="1" showInputMessage="1" showErrorMessage="1" sqref="E96" xr:uid="{BF616DF1-1494-489E-84B9-7F3426FA350E}">
      <formula1>$E$93:$E$94</formula1>
    </dataValidation>
    <dataValidation type="list" allowBlank="1" showInputMessage="1" showErrorMessage="1" sqref="E124" xr:uid="{12FD9F5D-2C94-4F40-9A48-B66A78ED53E0}">
      <formula1>$E$120:$E$122</formula1>
    </dataValidation>
    <dataValidation type="list" allowBlank="1" showInputMessage="1" showErrorMessage="1" sqref="E163" xr:uid="{1E28A898-ACCB-4F6A-8A33-73A557FDBA88}">
      <formula1>$E$159:$E$161</formula1>
    </dataValidation>
    <dataValidation type="list" allowBlank="1" showInputMessage="1" showErrorMessage="1" sqref="E89" xr:uid="{668203DD-C918-4728-ABBF-7ED7C1B7E4D9}">
      <formula1>$E$86:$E$87</formula1>
    </dataValidation>
    <dataValidation type="list" allowBlank="1" showInputMessage="1" showErrorMessage="1" sqref="E181 E187 E171" xr:uid="{0EB41B58-E7C1-4ABF-9438-8596434C6483}">
      <formula1>$E$177:$E$179</formula1>
    </dataValidation>
    <dataValidation type="list" allowBlank="1" showInputMessage="1" showErrorMessage="1" sqref="E21" xr:uid="{8D02D5F9-6853-4FAE-834E-ABBEB7D80E19}">
      <formula1>$E$17:$E$19</formula1>
    </dataValidation>
    <dataValidation type="list" allowBlank="1" showInputMessage="1" showErrorMessage="1" sqref="E118" xr:uid="{45C2A820-7F6B-4D97-955C-DF4F72B5287B}">
      <formula1>$E$114:$E$116</formula1>
    </dataValidation>
    <dataValidation type="list" allowBlank="1" showInputMessage="1" showErrorMessage="1" sqref="E29 E34 E39 E44" xr:uid="{F61FDF55-E830-4C16-B75C-F323281FE3ED}">
      <formula1>$E$26:$E$27</formula1>
    </dataValidation>
  </dataValidations>
  <hyperlinks>
    <hyperlink ref="H208" r:id="rId1" xr:uid="{588BD246-5356-4E71-BDBA-83C057564BF5}"/>
    <hyperlink ref="H99" r:id="rId2" xr:uid="{B33458FE-A473-41DD-BB86-A571D5561BFC}"/>
  </hyperlinks>
  <pageMargins left="0.7" right="0.7" top="0.75" bottom="0.75" header="0.3" footer="0.3"/>
  <pageSetup paperSize="9"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C60E-3D48-436B-AA03-A4A40D855816}">
  <dimension ref="A1:WTS260"/>
  <sheetViews>
    <sheetView tabSelected="1" zoomScaleNormal="100" workbookViewId="0">
      <pane xSplit="5" ySplit="4" topLeftCell="F5" activePane="bottomRight" state="frozen"/>
      <selection pane="topRight"/>
      <selection pane="bottomLeft"/>
      <selection pane="bottomRight"/>
    </sheetView>
  </sheetViews>
  <sheetFormatPr baseColWidth="10" defaultColWidth="0" defaultRowHeight="20"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5.6640625" style="9" customWidth="1"/>
    <col min="7" max="7" width="15.5" style="10" customWidth="1"/>
    <col min="8" max="8" width="2.1640625" style="9" customWidth="1"/>
    <col min="9" max="9" width="17.5" style="9" customWidth="1"/>
    <col min="10" max="10" width="8.6640625" style="9" customWidth="1"/>
    <col min="11" max="11" width="2.33203125" style="9" customWidth="1"/>
    <col min="12" max="47" width="8.6640625" style="9" customWidth="1"/>
    <col min="48" max="16087" width="0" style="9" hidden="1"/>
    <col min="16088" max="16384" width="8.6640625" style="9" hidden="1"/>
  </cols>
  <sheetData>
    <row r="1" spans="1:47" ht="11.25" customHeight="1" x14ac:dyDescent="0.2"/>
    <row r="2" spans="1:47" ht="24" x14ac:dyDescent="0.2">
      <c r="A2" s="5" t="s">
        <v>1524</v>
      </c>
    </row>
    <row r="3" spans="1:47"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s="11" customFormat="1" x14ac:dyDescent="0.2">
      <c r="B4" s="12"/>
      <c r="C4" s="13"/>
      <c r="D4" s="14"/>
      <c r="E4" s="11" t="s">
        <v>0</v>
      </c>
      <c r="F4" s="11" t="s">
        <v>91</v>
      </c>
      <c r="G4" s="15" t="s">
        <v>1</v>
      </c>
      <c r="I4" s="11" t="s">
        <v>2</v>
      </c>
      <c r="J4" s="11" t="s">
        <v>343</v>
      </c>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s="24" customFormat="1" x14ac:dyDescent="0.2">
      <c r="B5" s="6"/>
      <c r="C5" s="7"/>
      <c r="D5" s="8"/>
      <c r="G5" s="25"/>
      <c r="I5" s="9"/>
    </row>
    <row r="6" spans="1:47" x14ac:dyDescent="0.2">
      <c r="B6" s="6" t="s">
        <v>366</v>
      </c>
    </row>
    <row r="7" spans="1:47" x14ac:dyDescent="0.2"/>
    <row r="8" spans="1:47" x14ac:dyDescent="0.2">
      <c r="C8" s="7" t="s">
        <v>14</v>
      </c>
    </row>
    <row r="9" spans="1:47" x14ac:dyDescent="0.2">
      <c r="E9" s="9" t="s">
        <v>14</v>
      </c>
      <c r="G9" s="10" t="s">
        <v>15</v>
      </c>
      <c r="J9" s="9">
        <f>SUM($L9:$AU9)</f>
        <v>2</v>
      </c>
      <c r="L9" s="9">
        <f>'TMC PFS inputs'!L9</f>
        <v>1</v>
      </c>
      <c r="M9" s="9">
        <f>'TMC PFS inputs'!M9</f>
        <v>1</v>
      </c>
      <c r="N9" s="9">
        <f>'TMC PFS inputs'!N9</f>
        <v>0</v>
      </c>
      <c r="O9" s="9">
        <f>'TMC PFS inputs'!O9</f>
        <v>0</v>
      </c>
      <c r="P9" s="9">
        <f>'TMC PFS inputs'!P9</f>
        <v>0</v>
      </c>
      <c r="Q9" s="9">
        <f>'TMC PFS inputs'!Q9</f>
        <v>0</v>
      </c>
      <c r="R9" s="9">
        <f>'TMC PFS inputs'!R9</f>
        <v>0</v>
      </c>
      <c r="S9" s="9">
        <f>'TMC PFS inputs'!S9</f>
        <v>0</v>
      </c>
      <c r="T9" s="9">
        <f>'TMC PFS inputs'!T9</f>
        <v>0</v>
      </c>
      <c r="U9" s="9">
        <f>'TMC PFS inputs'!U9</f>
        <v>0</v>
      </c>
      <c r="V9" s="9">
        <f>'TMC PFS inputs'!V9</f>
        <v>0</v>
      </c>
      <c r="W9" s="9">
        <f>'TMC PFS inputs'!W9</f>
        <v>0</v>
      </c>
      <c r="X9" s="9">
        <f>'TMC PFS inputs'!X9</f>
        <v>0</v>
      </c>
      <c r="Y9" s="9">
        <f>'TMC PFS inputs'!Y9</f>
        <v>0</v>
      </c>
      <c r="Z9" s="9">
        <f>'TMC PFS inputs'!Z9</f>
        <v>0</v>
      </c>
      <c r="AA9" s="9">
        <f>'TMC PFS inputs'!AA9</f>
        <v>0</v>
      </c>
      <c r="AB9" s="9">
        <f>'TMC PFS inputs'!AB9</f>
        <v>0</v>
      </c>
      <c r="AC9" s="9">
        <f>'TMC PFS inputs'!AC9</f>
        <v>0</v>
      </c>
      <c r="AD9" s="9">
        <f>'TMC PFS inputs'!AD9</f>
        <v>0</v>
      </c>
      <c r="AE9" s="9">
        <f>'TMC PFS inputs'!AE9</f>
        <v>0</v>
      </c>
      <c r="AF9" s="9">
        <f>'TMC PFS inputs'!AF9</f>
        <v>0</v>
      </c>
      <c r="AG9" s="9">
        <f>'TMC PFS inputs'!AG9</f>
        <v>0</v>
      </c>
      <c r="AH9" s="9">
        <f>'TMC PFS inputs'!AH9</f>
        <v>0</v>
      </c>
      <c r="AI9" s="9">
        <f>'TMC PFS inputs'!AI9</f>
        <v>0</v>
      </c>
      <c r="AJ9" s="9">
        <f>'TMC PFS inputs'!AJ9</f>
        <v>0</v>
      </c>
      <c r="AK9" s="9">
        <f>'TMC PFS inputs'!AK9</f>
        <v>0</v>
      </c>
      <c r="AL9" s="9">
        <f>'TMC PFS inputs'!AL9</f>
        <v>0</v>
      </c>
      <c r="AM9" s="9">
        <f>'TMC PFS inputs'!AM9</f>
        <v>0</v>
      </c>
      <c r="AN9" s="9">
        <f>'TMC PFS inputs'!AN9</f>
        <v>0</v>
      </c>
      <c r="AO9" s="9">
        <f>'TMC PFS inputs'!AO9</f>
        <v>0</v>
      </c>
      <c r="AP9" s="9">
        <f>'TMC PFS inputs'!AP9</f>
        <v>0</v>
      </c>
      <c r="AQ9" s="9">
        <f>'TMC PFS inputs'!AQ9</f>
        <v>0</v>
      </c>
      <c r="AR9" s="9">
        <f>'TMC PFS inputs'!AR9</f>
        <v>0</v>
      </c>
      <c r="AS9" s="9">
        <f>'TMC PFS inputs'!AS9</f>
        <v>0</v>
      </c>
      <c r="AT9" s="9">
        <f>'TMC PFS inputs'!AT9</f>
        <v>0</v>
      </c>
      <c r="AU9" s="9">
        <f>'TMC PFS inputs'!AU9</f>
        <v>0</v>
      </c>
    </row>
    <row r="10" spans="1:47" x14ac:dyDescent="0.2">
      <c r="C10" s="7" t="s">
        <v>13</v>
      </c>
    </row>
    <row r="11" spans="1:47" x14ac:dyDescent="0.2">
      <c r="E11" s="9" t="s">
        <v>13</v>
      </c>
      <c r="G11" s="10" t="s">
        <v>15</v>
      </c>
      <c r="J11" s="9">
        <f t="shared" ref="J11:J21" si="0">SUM($L11:$AU11)</f>
        <v>19</v>
      </c>
      <c r="L11" s="9">
        <f>'TMC PFS inputs'!L11</f>
        <v>0</v>
      </c>
      <c r="M11" s="9">
        <f>'TMC PFS inputs'!M11</f>
        <v>0</v>
      </c>
      <c r="N11" s="9">
        <f>'TMC PFS inputs'!N11</f>
        <v>1</v>
      </c>
      <c r="O11" s="9">
        <f>'TMC PFS inputs'!O11</f>
        <v>1</v>
      </c>
      <c r="P11" s="9">
        <f>'TMC PFS inputs'!P11</f>
        <v>1</v>
      </c>
      <c r="Q11" s="9">
        <f>'TMC PFS inputs'!Q11</f>
        <v>1</v>
      </c>
      <c r="R11" s="9">
        <f>'TMC PFS inputs'!R11</f>
        <v>1</v>
      </c>
      <c r="S11" s="9">
        <f>'TMC PFS inputs'!S11</f>
        <v>1</v>
      </c>
      <c r="T11" s="9">
        <f>'TMC PFS inputs'!T11</f>
        <v>1</v>
      </c>
      <c r="U11" s="9">
        <f>'TMC PFS inputs'!U11</f>
        <v>1</v>
      </c>
      <c r="V11" s="9">
        <f>'TMC PFS inputs'!V11</f>
        <v>1</v>
      </c>
      <c r="W11" s="9">
        <f>'TMC PFS inputs'!W11</f>
        <v>1</v>
      </c>
      <c r="X11" s="9">
        <f>'TMC PFS inputs'!X11</f>
        <v>1</v>
      </c>
      <c r="Y11" s="9">
        <f>'TMC PFS inputs'!Y11</f>
        <v>1</v>
      </c>
      <c r="Z11" s="9">
        <f>'TMC PFS inputs'!Z11</f>
        <v>1</v>
      </c>
      <c r="AA11" s="9">
        <f>'TMC PFS inputs'!AA11</f>
        <v>1</v>
      </c>
      <c r="AB11" s="9">
        <f>'TMC PFS inputs'!AB11</f>
        <v>1</v>
      </c>
      <c r="AC11" s="9">
        <f>'TMC PFS inputs'!AC11</f>
        <v>1</v>
      </c>
      <c r="AD11" s="9">
        <f>'TMC PFS inputs'!AD11</f>
        <v>1</v>
      </c>
      <c r="AE11" s="9">
        <f>'TMC PFS inputs'!AE11</f>
        <v>1</v>
      </c>
      <c r="AF11" s="9">
        <f>'TMC PFS inputs'!AF11</f>
        <v>1</v>
      </c>
      <c r="AG11" s="9">
        <f>'TMC PFS inputs'!AG11</f>
        <v>0</v>
      </c>
      <c r="AH11" s="9">
        <f>'TMC PFS inputs'!AH11</f>
        <v>0</v>
      </c>
      <c r="AI11" s="9">
        <f>'TMC PFS inputs'!AI11</f>
        <v>0</v>
      </c>
      <c r="AJ11" s="9">
        <f>'TMC PFS inputs'!AJ11</f>
        <v>0</v>
      </c>
      <c r="AK11" s="9">
        <f>'TMC PFS inputs'!AK11</f>
        <v>0</v>
      </c>
      <c r="AL11" s="9">
        <f>'TMC PFS inputs'!AL11</f>
        <v>0</v>
      </c>
      <c r="AM11" s="9">
        <f>'TMC PFS inputs'!AM11</f>
        <v>0</v>
      </c>
      <c r="AN11" s="9">
        <f>'TMC PFS inputs'!AN11</f>
        <v>0</v>
      </c>
      <c r="AO11" s="9">
        <f>'TMC PFS inputs'!AO11</f>
        <v>0</v>
      </c>
      <c r="AP11" s="9">
        <f>'TMC PFS inputs'!AP11</f>
        <v>0</v>
      </c>
      <c r="AQ11" s="9">
        <f>'TMC PFS inputs'!AQ11</f>
        <v>0</v>
      </c>
      <c r="AR11" s="9">
        <f>'TMC PFS inputs'!AR11</f>
        <v>0</v>
      </c>
      <c r="AS11" s="9">
        <f>'TMC PFS inputs'!AS11</f>
        <v>0</v>
      </c>
      <c r="AT11" s="9">
        <f>'TMC PFS inputs'!AT11</f>
        <v>0</v>
      </c>
      <c r="AU11" s="9">
        <f>'TMC PFS inputs'!AU11</f>
        <v>0</v>
      </c>
    </row>
    <row r="12" spans="1:47" x14ac:dyDescent="0.2">
      <c r="E12" s="9" t="s">
        <v>224</v>
      </c>
      <c r="G12" s="10" t="s">
        <v>15</v>
      </c>
      <c r="J12" s="9">
        <f t="shared" si="0"/>
        <v>10</v>
      </c>
      <c r="L12" s="9">
        <f>'TMC PFS inputs'!L12</f>
        <v>0</v>
      </c>
      <c r="M12" s="9">
        <f>'TMC PFS inputs'!M12</f>
        <v>0</v>
      </c>
      <c r="N12" s="9">
        <f>'TMC PFS inputs'!N12</f>
        <v>0</v>
      </c>
      <c r="O12" s="9">
        <f>'TMC PFS inputs'!O12</f>
        <v>0</v>
      </c>
      <c r="P12" s="9">
        <f>'TMC PFS inputs'!P12</f>
        <v>0</v>
      </c>
      <c r="Q12" s="9">
        <f>'TMC PFS inputs'!Q12</f>
        <v>0</v>
      </c>
      <c r="R12" s="9">
        <f>'TMC PFS inputs'!R12</f>
        <v>0</v>
      </c>
      <c r="S12" s="9">
        <f>'TMC PFS inputs'!S12</f>
        <v>1</v>
      </c>
      <c r="T12" s="9">
        <f>'TMC PFS inputs'!T12</f>
        <v>1</v>
      </c>
      <c r="U12" s="9">
        <f>'TMC PFS inputs'!U12</f>
        <v>1</v>
      </c>
      <c r="V12" s="9">
        <f>'TMC PFS inputs'!V12</f>
        <v>1</v>
      </c>
      <c r="W12" s="9">
        <f>'TMC PFS inputs'!W12</f>
        <v>0</v>
      </c>
      <c r="X12" s="9">
        <f>'TMC PFS inputs'!X12</f>
        <v>1</v>
      </c>
      <c r="Y12" s="9">
        <f>'TMC PFS inputs'!Y12</f>
        <v>1</v>
      </c>
      <c r="Z12" s="9">
        <f>'TMC PFS inputs'!Z12</f>
        <v>1</v>
      </c>
      <c r="AA12" s="9">
        <f>'TMC PFS inputs'!AA12</f>
        <v>1</v>
      </c>
      <c r="AB12" s="9">
        <f>'TMC PFS inputs'!AB12</f>
        <v>0</v>
      </c>
      <c r="AC12" s="9">
        <f>'TMC PFS inputs'!AC12</f>
        <v>1</v>
      </c>
      <c r="AD12" s="9">
        <f>'TMC PFS inputs'!AD12</f>
        <v>1</v>
      </c>
      <c r="AE12" s="9">
        <f>'TMC PFS inputs'!AE12</f>
        <v>0</v>
      </c>
      <c r="AF12" s="9">
        <f>'TMC PFS inputs'!AF12</f>
        <v>0</v>
      </c>
      <c r="AG12" s="9">
        <f>'TMC PFS inputs'!AG12</f>
        <v>0</v>
      </c>
      <c r="AH12" s="9">
        <f>'TMC PFS inputs'!AH12</f>
        <v>0</v>
      </c>
      <c r="AI12" s="9">
        <f>'TMC PFS inputs'!AI12</f>
        <v>0</v>
      </c>
      <c r="AJ12" s="9">
        <f>'TMC PFS inputs'!AJ12</f>
        <v>0</v>
      </c>
      <c r="AK12" s="9">
        <f>'TMC PFS inputs'!AK12</f>
        <v>0</v>
      </c>
      <c r="AL12" s="9">
        <f>'TMC PFS inputs'!AL12</f>
        <v>0</v>
      </c>
      <c r="AM12" s="9">
        <f>'TMC PFS inputs'!AM12</f>
        <v>0</v>
      </c>
      <c r="AN12" s="9">
        <f>'TMC PFS inputs'!AN12</f>
        <v>0</v>
      </c>
      <c r="AO12" s="9">
        <f>'TMC PFS inputs'!AO12</f>
        <v>0</v>
      </c>
      <c r="AP12" s="9">
        <f>'TMC PFS inputs'!AP12</f>
        <v>0</v>
      </c>
      <c r="AQ12" s="9">
        <f>'TMC PFS inputs'!AQ12</f>
        <v>0</v>
      </c>
      <c r="AR12" s="9">
        <f>'TMC PFS inputs'!AR12</f>
        <v>0</v>
      </c>
      <c r="AS12" s="9">
        <f>'TMC PFS inputs'!AS12</f>
        <v>0</v>
      </c>
      <c r="AT12" s="9">
        <f>'TMC PFS inputs'!AT12</f>
        <v>0</v>
      </c>
      <c r="AU12" s="9">
        <f>'TMC PFS inputs'!AU12</f>
        <v>0</v>
      </c>
    </row>
    <row r="13" spans="1:47" x14ac:dyDescent="0.2">
      <c r="D13" s="8" t="s">
        <v>137</v>
      </c>
    </row>
    <row r="14" spans="1:47" x14ac:dyDescent="0.2">
      <c r="E14" s="9" t="s">
        <v>58</v>
      </c>
      <c r="G14" s="10" t="s">
        <v>15</v>
      </c>
      <c r="J14" s="9">
        <f t="shared" si="0"/>
        <v>3</v>
      </c>
      <c r="L14" s="9">
        <f>'TMC PFS inputs'!L14</f>
        <v>0</v>
      </c>
      <c r="M14" s="9">
        <f>'TMC PFS inputs'!M14</f>
        <v>0</v>
      </c>
      <c r="N14" s="9">
        <f>'TMC PFS inputs'!N14</f>
        <v>1</v>
      </c>
      <c r="O14" s="9">
        <f>'TMC PFS inputs'!O14</f>
        <v>1</v>
      </c>
      <c r="P14" s="9">
        <f>'TMC PFS inputs'!P14</f>
        <v>1</v>
      </c>
      <c r="Q14" s="9">
        <f>'TMC PFS inputs'!Q14</f>
        <v>0</v>
      </c>
      <c r="R14" s="9">
        <f>'TMC PFS inputs'!R14</f>
        <v>0</v>
      </c>
      <c r="S14" s="9">
        <f>'TMC PFS inputs'!S14</f>
        <v>0</v>
      </c>
      <c r="T14" s="9">
        <f>'TMC PFS inputs'!T14</f>
        <v>0</v>
      </c>
      <c r="U14" s="9">
        <f>'TMC PFS inputs'!U14</f>
        <v>0</v>
      </c>
      <c r="V14" s="9">
        <f>'TMC PFS inputs'!V14</f>
        <v>0</v>
      </c>
      <c r="W14" s="9">
        <f>'TMC PFS inputs'!W14</f>
        <v>0</v>
      </c>
      <c r="X14" s="9">
        <f>'TMC PFS inputs'!X14</f>
        <v>0</v>
      </c>
      <c r="Y14" s="9">
        <f>'TMC PFS inputs'!Y14</f>
        <v>0</v>
      </c>
      <c r="Z14" s="9">
        <f>'TMC PFS inputs'!Z14</f>
        <v>0</v>
      </c>
      <c r="AA14" s="9">
        <f>'TMC PFS inputs'!AA14</f>
        <v>0</v>
      </c>
      <c r="AB14" s="9">
        <f>'TMC PFS inputs'!AB14</f>
        <v>0</v>
      </c>
      <c r="AC14" s="9">
        <f>'TMC PFS inputs'!AC14</f>
        <v>0</v>
      </c>
      <c r="AD14" s="9">
        <f>'TMC PFS inputs'!AD14</f>
        <v>0</v>
      </c>
      <c r="AE14" s="9">
        <f>'TMC PFS inputs'!AE14</f>
        <v>0</v>
      </c>
      <c r="AF14" s="9">
        <f>'TMC PFS inputs'!AF14</f>
        <v>0</v>
      </c>
      <c r="AG14" s="9">
        <f>'TMC PFS inputs'!AG14</f>
        <v>0</v>
      </c>
      <c r="AH14" s="9">
        <f>'TMC PFS inputs'!AH14</f>
        <v>0</v>
      </c>
      <c r="AI14" s="9">
        <f>'TMC PFS inputs'!AI14</f>
        <v>0</v>
      </c>
      <c r="AJ14" s="9">
        <f>'TMC PFS inputs'!AJ14</f>
        <v>0</v>
      </c>
      <c r="AK14" s="9">
        <f>'TMC PFS inputs'!AK14</f>
        <v>0</v>
      </c>
      <c r="AL14" s="9">
        <f>'TMC PFS inputs'!AL14</f>
        <v>0</v>
      </c>
      <c r="AM14" s="9">
        <f>'TMC PFS inputs'!AM14</f>
        <v>0</v>
      </c>
      <c r="AN14" s="9">
        <f>'TMC PFS inputs'!AN14</f>
        <v>0</v>
      </c>
      <c r="AO14" s="9">
        <f>'TMC PFS inputs'!AO14</f>
        <v>0</v>
      </c>
      <c r="AP14" s="9">
        <f>'TMC PFS inputs'!AP14</f>
        <v>0</v>
      </c>
      <c r="AQ14" s="9">
        <f>'TMC PFS inputs'!AQ14</f>
        <v>0</v>
      </c>
      <c r="AR14" s="9">
        <f>'TMC PFS inputs'!AR14</f>
        <v>0</v>
      </c>
      <c r="AS14" s="9">
        <f>'TMC PFS inputs'!AS14</f>
        <v>0</v>
      </c>
      <c r="AT14" s="9">
        <f>'TMC PFS inputs'!AT14</f>
        <v>0</v>
      </c>
      <c r="AU14" s="9">
        <f>'TMC PFS inputs'!AU14</f>
        <v>0</v>
      </c>
    </row>
    <row r="15" spans="1:47" x14ac:dyDescent="0.2">
      <c r="E15" s="9" t="s">
        <v>59</v>
      </c>
      <c r="G15" s="10" t="s">
        <v>15</v>
      </c>
      <c r="J15" s="9">
        <f t="shared" si="0"/>
        <v>8</v>
      </c>
      <c r="L15" s="9">
        <f>'TMC PFS inputs'!L15</f>
        <v>0</v>
      </c>
      <c r="M15" s="9">
        <f>'TMC PFS inputs'!M15</f>
        <v>0</v>
      </c>
      <c r="N15" s="9">
        <f>'TMC PFS inputs'!N15</f>
        <v>0</v>
      </c>
      <c r="O15" s="9">
        <f>'TMC PFS inputs'!O15</f>
        <v>0</v>
      </c>
      <c r="P15" s="9">
        <f>'TMC PFS inputs'!P15</f>
        <v>1</v>
      </c>
      <c r="Q15" s="9">
        <f>'TMC PFS inputs'!Q15</f>
        <v>1</v>
      </c>
      <c r="R15" s="9">
        <f>'TMC PFS inputs'!R15</f>
        <v>1</v>
      </c>
      <c r="S15" s="9">
        <f>'TMC PFS inputs'!S15</f>
        <v>1</v>
      </c>
      <c r="T15" s="9">
        <f>'TMC PFS inputs'!T15</f>
        <v>1</v>
      </c>
      <c r="U15" s="9">
        <f>'TMC PFS inputs'!U15</f>
        <v>1</v>
      </c>
      <c r="V15" s="9">
        <f>'TMC PFS inputs'!V15</f>
        <v>1</v>
      </c>
      <c r="W15" s="9">
        <f>'TMC PFS inputs'!W15</f>
        <v>1</v>
      </c>
      <c r="X15" s="9">
        <f>'TMC PFS inputs'!X15</f>
        <v>0</v>
      </c>
      <c r="Y15" s="9">
        <f>'TMC PFS inputs'!Y15</f>
        <v>0</v>
      </c>
      <c r="Z15" s="9">
        <f>'TMC PFS inputs'!Z15</f>
        <v>0</v>
      </c>
      <c r="AA15" s="9">
        <f>'TMC PFS inputs'!AA15</f>
        <v>0</v>
      </c>
      <c r="AB15" s="9">
        <f>'TMC PFS inputs'!AB15</f>
        <v>0</v>
      </c>
      <c r="AC15" s="9">
        <f>'TMC PFS inputs'!AC15</f>
        <v>0</v>
      </c>
      <c r="AD15" s="9">
        <f>'TMC PFS inputs'!AD15</f>
        <v>0</v>
      </c>
      <c r="AE15" s="9">
        <f>'TMC PFS inputs'!AE15</f>
        <v>0</v>
      </c>
      <c r="AF15" s="9">
        <f>'TMC PFS inputs'!AF15</f>
        <v>0</v>
      </c>
      <c r="AG15" s="9">
        <f>'TMC PFS inputs'!AG15</f>
        <v>0</v>
      </c>
      <c r="AH15" s="9">
        <f>'TMC PFS inputs'!AH15</f>
        <v>0</v>
      </c>
      <c r="AI15" s="9">
        <f>'TMC PFS inputs'!AI15</f>
        <v>0</v>
      </c>
      <c r="AJ15" s="9">
        <f>'TMC PFS inputs'!AJ15</f>
        <v>0</v>
      </c>
      <c r="AK15" s="9">
        <f>'TMC PFS inputs'!AK15</f>
        <v>0</v>
      </c>
      <c r="AL15" s="9">
        <f>'TMC PFS inputs'!AL15</f>
        <v>0</v>
      </c>
      <c r="AM15" s="9">
        <f>'TMC PFS inputs'!AM15</f>
        <v>0</v>
      </c>
      <c r="AN15" s="9">
        <f>'TMC PFS inputs'!AN15</f>
        <v>0</v>
      </c>
      <c r="AO15" s="9">
        <f>'TMC PFS inputs'!AO15</f>
        <v>0</v>
      </c>
      <c r="AP15" s="9">
        <f>'TMC PFS inputs'!AP15</f>
        <v>0</v>
      </c>
      <c r="AQ15" s="9">
        <f>'TMC PFS inputs'!AQ15</f>
        <v>0</v>
      </c>
      <c r="AR15" s="9">
        <f>'TMC PFS inputs'!AR15</f>
        <v>0</v>
      </c>
      <c r="AS15" s="9">
        <f>'TMC PFS inputs'!AS15</f>
        <v>0</v>
      </c>
      <c r="AT15" s="9">
        <f>'TMC PFS inputs'!AT15</f>
        <v>0</v>
      </c>
      <c r="AU15" s="9">
        <f>'TMC PFS inputs'!AU15</f>
        <v>0</v>
      </c>
    </row>
    <row r="16" spans="1:47" x14ac:dyDescent="0.2">
      <c r="E16" s="9" t="s">
        <v>60</v>
      </c>
      <c r="G16" s="10" t="s">
        <v>15</v>
      </c>
      <c r="J16" s="9">
        <f t="shared" si="0"/>
        <v>13</v>
      </c>
      <c r="L16" s="9">
        <f>'TMC PFS inputs'!L16</f>
        <v>0</v>
      </c>
      <c r="M16" s="9">
        <f>'TMC PFS inputs'!M16</f>
        <v>0</v>
      </c>
      <c r="N16" s="9">
        <f>'TMC PFS inputs'!N16</f>
        <v>0</v>
      </c>
      <c r="O16" s="9">
        <f>'TMC PFS inputs'!O16</f>
        <v>0</v>
      </c>
      <c r="P16" s="9">
        <f>'TMC PFS inputs'!P16</f>
        <v>0</v>
      </c>
      <c r="Q16" s="9">
        <f>'TMC PFS inputs'!Q16</f>
        <v>0</v>
      </c>
      <c r="R16" s="9">
        <f>'TMC PFS inputs'!R16</f>
        <v>0</v>
      </c>
      <c r="S16" s="9">
        <f>'TMC PFS inputs'!S16</f>
        <v>0</v>
      </c>
      <c r="T16" s="9">
        <f>'TMC PFS inputs'!T16</f>
        <v>1</v>
      </c>
      <c r="U16" s="9">
        <f>'TMC PFS inputs'!U16</f>
        <v>1</v>
      </c>
      <c r="V16" s="9">
        <f>'TMC PFS inputs'!V16</f>
        <v>1</v>
      </c>
      <c r="W16" s="9">
        <f>'TMC PFS inputs'!W16</f>
        <v>1</v>
      </c>
      <c r="X16" s="9">
        <f>'TMC PFS inputs'!X16</f>
        <v>1</v>
      </c>
      <c r="Y16" s="9">
        <f>'TMC PFS inputs'!Y16</f>
        <v>1</v>
      </c>
      <c r="Z16" s="9">
        <f>'TMC PFS inputs'!Z16</f>
        <v>1</v>
      </c>
      <c r="AA16" s="9">
        <f>'TMC PFS inputs'!AA16</f>
        <v>1</v>
      </c>
      <c r="AB16" s="9">
        <f>'TMC PFS inputs'!AB16</f>
        <v>1</v>
      </c>
      <c r="AC16" s="9">
        <f>'TMC PFS inputs'!AC16</f>
        <v>1</v>
      </c>
      <c r="AD16" s="9">
        <f>'TMC PFS inputs'!AD16</f>
        <v>1</v>
      </c>
      <c r="AE16" s="9">
        <f>'TMC PFS inputs'!AE16</f>
        <v>1</v>
      </c>
      <c r="AF16" s="9">
        <f>'TMC PFS inputs'!AF16</f>
        <v>1</v>
      </c>
      <c r="AG16" s="9">
        <f>'TMC PFS inputs'!AG16</f>
        <v>0</v>
      </c>
      <c r="AH16" s="9">
        <f>'TMC PFS inputs'!AH16</f>
        <v>0</v>
      </c>
      <c r="AI16" s="9">
        <f>'TMC PFS inputs'!AI16</f>
        <v>0</v>
      </c>
      <c r="AJ16" s="9">
        <f>'TMC PFS inputs'!AJ16</f>
        <v>0</v>
      </c>
      <c r="AK16" s="9">
        <f>'TMC PFS inputs'!AK16</f>
        <v>0</v>
      </c>
      <c r="AL16" s="9">
        <f>'TMC PFS inputs'!AL16</f>
        <v>0</v>
      </c>
      <c r="AM16" s="9">
        <f>'TMC PFS inputs'!AM16</f>
        <v>0</v>
      </c>
      <c r="AN16" s="9">
        <f>'TMC PFS inputs'!AN16</f>
        <v>0</v>
      </c>
      <c r="AO16" s="9">
        <f>'TMC PFS inputs'!AO16</f>
        <v>0</v>
      </c>
      <c r="AP16" s="9">
        <f>'TMC PFS inputs'!AP16</f>
        <v>0</v>
      </c>
      <c r="AQ16" s="9">
        <f>'TMC PFS inputs'!AQ16</f>
        <v>0</v>
      </c>
      <c r="AR16" s="9">
        <f>'TMC PFS inputs'!AR16</f>
        <v>0</v>
      </c>
      <c r="AS16" s="9">
        <f>'TMC PFS inputs'!AS16</f>
        <v>0</v>
      </c>
      <c r="AT16" s="9">
        <f>'TMC PFS inputs'!AT16</f>
        <v>0</v>
      </c>
      <c r="AU16" s="9">
        <f>'TMC PFS inputs'!AU16</f>
        <v>0</v>
      </c>
    </row>
    <row r="17" spans="2:47" x14ac:dyDescent="0.2">
      <c r="D17" s="8" t="s">
        <v>138</v>
      </c>
    </row>
    <row r="18" spans="2:47" x14ac:dyDescent="0.2">
      <c r="E18" s="9" t="s">
        <v>140</v>
      </c>
      <c r="G18" s="10" t="s">
        <v>15</v>
      </c>
      <c r="J18" s="9">
        <f t="shared" si="0"/>
        <v>6</v>
      </c>
      <c r="L18" s="9">
        <f>'TMC PFS inputs'!L18</f>
        <v>0</v>
      </c>
      <c r="M18" s="9">
        <f>'TMC PFS inputs'!M18</f>
        <v>0</v>
      </c>
      <c r="N18" s="9">
        <f>'TMC PFS inputs'!N18</f>
        <v>1</v>
      </c>
      <c r="O18" s="9">
        <f>'TMC PFS inputs'!O18</f>
        <v>1</v>
      </c>
      <c r="P18" s="9">
        <f>'TMC PFS inputs'!P18</f>
        <v>1</v>
      </c>
      <c r="Q18" s="9">
        <f>'TMC PFS inputs'!Q18</f>
        <v>1</v>
      </c>
      <c r="R18" s="9">
        <f>'TMC PFS inputs'!R18</f>
        <v>1</v>
      </c>
      <c r="S18" s="9">
        <f>'TMC PFS inputs'!S18</f>
        <v>1</v>
      </c>
      <c r="T18" s="9">
        <f>'TMC PFS inputs'!T18</f>
        <v>0</v>
      </c>
      <c r="U18" s="9">
        <f>'TMC PFS inputs'!U18</f>
        <v>0</v>
      </c>
      <c r="V18" s="9">
        <f>'TMC PFS inputs'!V18</f>
        <v>0</v>
      </c>
      <c r="W18" s="9">
        <f>'TMC PFS inputs'!W18</f>
        <v>0</v>
      </c>
      <c r="X18" s="9">
        <f>'TMC PFS inputs'!X18</f>
        <v>0</v>
      </c>
      <c r="Y18" s="9">
        <f>'TMC PFS inputs'!Y18</f>
        <v>0</v>
      </c>
      <c r="Z18" s="9">
        <f>'TMC PFS inputs'!Z18</f>
        <v>0</v>
      </c>
      <c r="AA18" s="9">
        <f>'TMC PFS inputs'!AA18</f>
        <v>0</v>
      </c>
      <c r="AB18" s="9">
        <f>'TMC PFS inputs'!AB18</f>
        <v>0</v>
      </c>
      <c r="AC18" s="9">
        <f>'TMC PFS inputs'!AC18</f>
        <v>0</v>
      </c>
      <c r="AD18" s="9">
        <f>'TMC PFS inputs'!AD18</f>
        <v>0</v>
      </c>
      <c r="AE18" s="9">
        <f>'TMC PFS inputs'!AE18</f>
        <v>0</v>
      </c>
      <c r="AF18" s="9">
        <f>'TMC PFS inputs'!AF18</f>
        <v>0</v>
      </c>
      <c r="AG18" s="9">
        <f>'TMC PFS inputs'!AG18</f>
        <v>0</v>
      </c>
      <c r="AH18" s="9">
        <f>'TMC PFS inputs'!AH18</f>
        <v>0</v>
      </c>
      <c r="AI18" s="9">
        <f>'TMC PFS inputs'!AI18</f>
        <v>0</v>
      </c>
      <c r="AJ18" s="9">
        <f>'TMC PFS inputs'!AJ18</f>
        <v>0</v>
      </c>
      <c r="AK18" s="9">
        <f>'TMC PFS inputs'!AK18</f>
        <v>0</v>
      </c>
      <c r="AL18" s="9">
        <f>'TMC PFS inputs'!AL18</f>
        <v>0</v>
      </c>
      <c r="AM18" s="9">
        <f>'TMC PFS inputs'!AM18</f>
        <v>0</v>
      </c>
      <c r="AN18" s="9">
        <f>'TMC PFS inputs'!AN18</f>
        <v>0</v>
      </c>
      <c r="AO18" s="9">
        <f>'TMC PFS inputs'!AO18</f>
        <v>0</v>
      </c>
      <c r="AP18" s="9">
        <f>'TMC PFS inputs'!AP18</f>
        <v>0</v>
      </c>
      <c r="AQ18" s="9">
        <f>'TMC PFS inputs'!AQ18</f>
        <v>0</v>
      </c>
      <c r="AR18" s="9">
        <f>'TMC PFS inputs'!AR18</f>
        <v>0</v>
      </c>
      <c r="AS18" s="9">
        <f>'TMC PFS inputs'!AS18</f>
        <v>0</v>
      </c>
      <c r="AT18" s="9">
        <f>'TMC PFS inputs'!AT18</f>
        <v>0</v>
      </c>
      <c r="AU18" s="9">
        <f>'TMC PFS inputs'!AU18</f>
        <v>0</v>
      </c>
    </row>
    <row r="19" spans="2:47" x14ac:dyDescent="0.2">
      <c r="E19" s="9" t="s">
        <v>139</v>
      </c>
      <c r="G19" s="10" t="s">
        <v>15</v>
      </c>
      <c r="J19" s="9">
        <f t="shared" si="0"/>
        <v>19</v>
      </c>
      <c r="L19" s="9">
        <f>'TMC PFS inputs'!L19</f>
        <v>0</v>
      </c>
      <c r="M19" s="9">
        <f>'TMC PFS inputs'!M19</f>
        <v>0</v>
      </c>
      <c r="N19" s="9">
        <f>'TMC PFS inputs'!N19</f>
        <v>1</v>
      </c>
      <c r="O19" s="9">
        <f>'TMC PFS inputs'!O19</f>
        <v>1</v>
      </c>
      <c r="P19" s="9">
        <f>'TMC PFS inputs'!P19</f>
        <v>1</v>
      </c>
      <c r="Q19" s="9">
        <f>'TMC PFS inputs'!Q19</f>
        <v>1</v>
      </c>
      <c r="R19" s="9">
        <f>'TMC PFS inputs'!R19</f>
        <v>1</v>
      </c>
      <c r="S19" s="9">
        <f>'TMC PFS inputs'!S19</f>
        <v>1</v>
      </c>
      <c r="T19" s="9">
        <f>'TMC PFS inputs'!T19</f>
        <v>1</v>
      </c>
      <c r="U19" s="9">
        <f>'TMC PFS inputs'!U19</f>
        <v>1</v>
      </c>
      <c r="V19" s="9">
        <f>'TMC PFS inputs'!V19</f>
        <v>1</v>
      </c>
      <c r="W19" s="9">
        <f>'TMC PFS inputs'!W19</f>
        <v>1</v>
      </c>
      <c r="X19" s="9">
        <f>'TMC PFS inputs'!X19</f>
        <v>1</v>
      </c>
      <c r="Y19" s="9">
        <f>'TMC PFS inputs'!Y19</f>
        <v>1</v>
      </c>
      <c r="Z19" s="9">
        <f>'TMC PFS inputs'!Z19</f>
        <v>1</v>
      </c>
      <c r="AA19" s="9">
        <f>'TMC PFS inputs'!AA19</f>
        <v>1</v>
      </c>
      <c r="AB19" s="9">
        <f>'TMC PFS inputs'!AB19</f>
        <v>1</v>
      </c>
      <c r="AC19" s="9">
        <f>'TMC PFS inputs'!AC19</f>
        <v>1</v>
      </c>
      <c r="AD19" s="9">
        <f>'TMC PFS inputs'!AD19</f>
        <v>1</v>
      </c>
      <c r="AE19" s="9">
        <f>'TMC PFS inputs'!AE19</f>
        <v>1</v>
      </c>
      <c r="AF19" s="9">
        <f>'TMC PFS inputs'!AF19</f>
        <v>1</v>
      </c>
      <c r="AG19" s="9">
        <f>'TMC PFS inputs'!AG19</f>
        <v>0</v>
      </c>
      <c r="AH19" s="9">
        <f>'TMC PFS inputs'!AH19</f>
        <v>0</v>
      </c>
      <c r="AI19" s="9">
        <f>'TMC PFS inputs'!AI19</f>
        <v>0</v>
      </c>
      <c r="AJ19" s="9">
        <f>'TMC PFS inputs'!AJ19</f>
        <v>0</v>
      </c>
      <c r="AK19" s="9">
        <f>'TMC PFS inputs'!AK19</f>
        <v>0</v>
      </c>
      <c r="AL19" s="9">
        <f>'TMC PFS inputs'!AL19</f>
        <v>0</v>
      </c>
      <c r="AM19" s="9">
        <f>'TMC PFS inputs'!AM19</f>
        <v>0</v>
      </c>
      <c r="AN19" s="9">
        <f>'TMC PFS inputs'!AN19</f>
        <v>0</v>
      </c>
      <c r="AO19" s="9">
        <f>'TMC PFS inputs'!AO19</f>
        <v>0</v>
      </c>
      <c r="AP19" s="9">
        <f>'TMC PFS inputs'!AP19</f>
        <v>0</v>
      </c>
      <c r="AQ19" s="9">
        <f>'TMC PFS inputs'!AQ19</f>
        <v>0</v>
      </c>
      <c r="AR19" s="9">
        <f>'TMC PFS inputs'!AR19</f>
        <v>0</v>
      </c>
      <c r="AS19" s="9">
        <f>'TMC PFS inputs'!AS19</f>
        <v>0</v>
      </c>
      <c r="AT19" s="9">
        <f>'TMC PFS inputs'!AT19</f>
        <v>0</v>
      </c>
      <c r="AU19" s="9">
        <f>'TMC PFS inputs'!AU19</f>
        <v>0</v>
      </c>
    </row>
    <row r="20" spans="2:47" x14ac:dyDescent="0.2">
      <c r="E20" s="9" t="s">
        <v>141</v>
      </c>
      <c r="G20" s="10" t="s">
        <v>15</v>
      </c>
      <c r="J20" s="9">
        <f t="shared" si="0"/>
        <v>13</v>
      </c>
      <c r="L20" s="9">
        <f>'TMC PFS inputs'!L20</f>
        <v>0</v>
      </c>
      <c r="M20" s="9">
        <f>'TMC PFS inputs'!M20</f>
        <v>0</v>
      </c>
      <c r="N20" s="9">
        <f>'TMC PFS inputs'!N20</f>
        <v>0</v>
      </c>
      <c r="O20" s="9">
        <f>'TMC PFS inputs'!O20</f>
        <v>0</v>
      </c>
      <c r="P20" s="9">
        <f>'TMC PFS inputs'!P20</f>
        <v>0</v>
      </c>
      <c r="Q20" s="9">
        <f>'TMC PFS inputs'!Q20</f>
        <v>0</v>
      </c>
      <c r="R20" s="9">
        <f>'TMC PFS inputs'!R20</f>
        <v>0</v>
      </c>
      <c r="S20" s="9">
        <f>'TMC PFS inputs'!S20</f>
        <v>0</v>
      </c>
      <c r="T20" s="9">
        <f>'TMC PFS inputs'!T20</f>
        <v>1</v>
      </c>
      <c r="U20" s="9">
        <f>'TMC PFS inputs'!U20</f>
        <v>1</v>
      </c>
      <c r="V20" s="9">
        <f>'TMC PFS inputs'!V20</f>
        <v>1</v>
      </c>
      <c r="W20" s="9">
        <f>'TMC PFS inputs'!W20</f>
        <v>1</v>
      </c>
      <c r="X20" s="9">
        <f>'TMC PFS inputs'!X20</f>
        <v>1</v>
      </c>
      <c r="Y20" s="9">
        <f>'TMC PFS inputs'!Y20</f>
        <v>1</v>
      </c>
      <c r="Z20" s="9">
        <f>'TMC PFS inputs'!Z20</f>
        <v>1</v>
      </c>
      <c r="AA20" s="9">
        <f>'TMC PFS inputs'!AA20</f>
        <v>1</v>
      </c>
      <c r="AB20" s="9">
        <f>'TMC PFS inputs'!AB20</f>
        <v>1</v>
      </c>
      <c r="AC20" s="9">
        <f>'TMC PFS inputs'!AC20</f>
        <v>1</v>
      </c>
      <c r="AD20" s="9">
        <f>'TMC PFS inputs'!AD20</f>
        <v>1</v>
      </c>
      <c r="AE20" s="9">
        <f>'TMC PFS inputs'!AE20</f>
        <v>1</v>
      </c>
      <c r="AF20" s="9">
        <f>'TMC PFS inputs'!AF20</f>
        <v>1</v>
      </c>
      <c r="AG20" s="9">
        <f>'TMC PFS inputs'!AG20</f>
        <v>0</v>
      </c>
      <c r="AH20" s="9">
        <f>'TMC PFS inputs'!AH20</f>
        <v>0</v>
      </c>
      <c r="AI20" s="9">
        <f>'TMC PFS inputs'!AI20</f>
        <v>0</v>
      </c>
      <c r="AJ20" s="9">
        <f>'TMC PFS inputs'!AJ20</f>
        <v>0</v>
      </c>
      <c r="AK20" s="9">
        <f>'TMC PFS inputs'!AK20</f>
        <v>0</v>
      </c>
      <c r="AL20" s="9">
        <f>'TMC PFS inputs'!AL20</f>
        <v>0</v>
      </c>
      <c r="AM20" s="9">
        <f>'TMC PFS inputs'!AM20</f>
        <v>0</v>
      </c>
      <c r="AN20" s="9">
        <f>'TMC PFS inputs'!AN20</f>
        <v>0</v>
      </c>
      <c r="AO20" s="9">
        <f>'TMC PFS inputs'!AO20</f>
        <v>0</v>
      </c>
      <c r="AP20" s="9">
        <f>'TMC PFS inputs'!AP20</f>
        <v>0</v>
      </c>
      <c r="AQ20" s="9">
        <f>'TMC PFS inputs'!AQ20</f>
        <v>0</v>
      </c>
      <c r="AR20" s="9">
        <f>'TMC PFS inputs'!AR20</f>
        <v>0</v>
      </c>
      <c r="AS20" s="9">
        <f>'TMC PFS inputs'!AS20</f>
        <v>0</v>
      </c>
      <c r="AT20" s="9">
        <f>'TMC PFS inputs'!AT20</f>
        <v>0</v>
      </c>
      <c r="AU20" s="9">
        <f>'TMC PFS inputs'!AU20</f>
        <v>0</v>
      </c>
    </row>
    <row r="21" spans="2:47" x14ac:dyDescent="0.2">
      <c r="E21" s="9" t="s">
        <v>142</v>
      </c>
      <c r="G21" s="10" t="s">
        <v>15</v>
      </c>
      <c r="J21" s="9">
        <f t="shared" si="0"/>
        <v>9</v>
      </c>
      <c r="L21" s="9">
        <f>'TMC PFS inputs'!L21</f>
        <v>0</v>
      </c>
      <c r="M21" s="9">
        <f>'TMC PFS inputs'!M21</f>
        <v>0</v>
      </c>
      <c r="N21" s="9">
        <f>'TMC PFS inputs'!N21</f>
        <v>0</v>
      </c>
      <c r="O21" s="9">
        <f>'TMC PFS inputs'!O21</f>
        <v>0</v>
      </c>
      <c r="P21" s="9">
        <f>'TMC PFS inputs'!P21</f>
        <v>0</v>
      </c>
      <c r="Q21" s="9">
        <f>'TMC PFS inputs'!Q21</f>
        <v>0</v>
      </c>
      <c r="R21" s="9">
        <f>'TMC PFS inputs'!R21</f>
        <v>0</v>
      </c>
      <c r="S21" s="9">
        <f>'TMC PFS inputs'!S21</f>
        <v>0</v>
      </c>
      <c r="T21" s="9">
        <f>'TMC PFS inputs'!T21</f>
        <v>0</v>
      </c>
      <c r="U21" s="9">
        <f>'TMC PFS inputs'!U21</f>
        <v>0</v>
      </c>
      <c r="V21" s="9">
        <f>'TMC PFS inputs'!V21</f>
        <v>0</v>
      </c>
      <c r="W21" s="9">
        <f>'TMC PFS inputs'!W21</f>
        <v>0</v>
      </c>
      <c r="X21" s="9">
        <f>'TMC PFS inputs'!X21</f>
        <v>1</v>
      </c>
      <c r="Y21" s="9">
        <f>'TMC PFS inputs'!Y21</f>
        <v>1</v>
      </c>
      <c r="Z21" s="9">
        <f>'TMC PFS inputs'!Z21</f>
        <v>1</v>
      </c>
      <c r="AA21" s="9">
        <f>'TMC PFS inputs'!AA21</f>
        <v>1</v>
      </c>
      <c r="AB21" s="9">
        <f>'TMC PFS inputs'!AB21</f>
        <v>1</v>
      </c>
      <c r="AC21" s="9">
        <f>'TMC PFS inputs'!AC21</f>
        <v>1</v>
      </c>
      <c r="AD21" s="9">
        <f>'TMC PFS inputs'!AD21</f>
        <v>1</v>
      </c>
      <c r="AE21" s="9">
        <f>'TMC PFS inputs'!AE21</f>
        <v>1</v>
      </c>
      <c r="AF21" s="9">
        <f>'TMC PFS inputs'!AF21</f>
        <v>1</v>
      </c>
      <c r="AG21" s="9">
        <f>'TMC PFS inputs'!AG21</f>
        <v>0</v>
      </c>
      <c r="AH21" s="9">
        <f>'TMC PFS inputs'!AH21</f>
        <v>0</v>
      </c>
      <c r="AI21" s="9">
        <f>'TMC PFS inputs'!AI21</f>
        <v>0</v>
      </c>
      <c r="AJ21" s="9">
        <f>'TMC PFS inputs'!AJ21</f>
        <v>0</v>
      </c>
      <c r="AK21" s="9">
        <f>'TMC PFS inputs'!AK21</f>
        <v>0</v>
      </c>
      <c r="AL21" s="9">
        <f>'TMC PFS inputs'!AL21</f>
        <v>0</v>
      </c>
      <c r="AM21" s="9">
        <f>'TMC PFS inputs'!AM21</f>
        <v>0</v>
      </c>
      <c r="AN21" s="9">
        <f>'TMC PFS inputs'!AN21</f>
        <v>0</v>
      </c>
      <c r="AO21" s="9">
        <f>'TMC PFS inputs'!AO21</f>
        <v>0</v>
      </c>
      <c r="AP21" s="9">
        <f>'TMC PFS inputs'!AP21</f>
        <v>0</v>
      </c>
      <c r="AQ21" s="9">
        <f>'TMC PFS inputs'!AQ21</f>
        <v>0</v>
      </c>
      <c r="AR21" s="9">
        <f>'TMC PFS inputs'!AR21</f>
        <v>0</v>
      </c>
      <c r="AS21" s="9">
        <f>'TMC PFS inputs'!AS21</f>
        <v>0</v>
      </c>
      <c r="AT21" s="9">
        <f>'TMC PFS inputs'!AT21</f>
        <v>0</v>
      </c>
      <c r="AU21" s="9">
        <f>'TMC PFS inputs'!AU21</f>
        <v>0</v>
      </c>
    </row>
    <row r="22" spans="2:47" x14ac:dyDescent="0.2">
      <c r="C22" s="7" t="s">
        <v>113</v>
      </c>
    </row>
    <row r="23" spans="2:47" x14ac:dyDescent="0.2">
      <c r="E23" s="9" t="s">
        <v>16</v>
      </c>
      <c r="G23" s="10" t="s">
        <v>15</v>
      </c>
      <c r="J23" s="9">
        <f>SUM($L23:$AU23)</f>
        <v>10</v>
      </c>
      <c r="L23" s="9">
        <f>'TMC PFS inputs'!L23</f>
        <v>0</v>
      </c>
      <c r="M23" s="9">
        <f>'TMC PFS inputs'!M23</f>
        <v>0</v>
      </c>
      <c r="N23" s="9">
        <f>'TMC PFS inputs'!N23</f>
        <v>0</v>
      </c>
      <c r="O23" s="9">
        <f>'TMC PFS inputs'!O23</f>
        <v>0</v>
      </c>
      <c r="P23" s="9">
        <f>'TMC PFS inputs'!P23</f>
        <v>0</v>
      </c>
      <c r="Q23" s="9">
        <f>'TMC PFS inputs'!Q23</f>
        <v>0</v>
      </c>
      <c r="R23" s="9">
        <f>'TMC PFS inputs'!R23</f>
        <v>0</v>
      </c>
      <c r="S23" s="9">
        <f>'TMC PFS inputs'!S23</f>
        <v>0</v>
      </c>
      <c r="T23" s="9">
        <f>'TMC PFS inputs'!T23</f>
        <v>0</v>
      </c>
      <c r="U23" s="9">
        <f>'TMC PFS inputs'!U23</f>
        <v>0</v>
      </c>
      <c r="V23" s="9">
        <f>'TMC PFS inputs'!V23</f>
        <v>0</v>
      </c>
      <c r="W23" s="9">
        <f>'TMC PFS inputs'!W23</f>
        <v>0</v>
      </c>
      <c r="X23" s="9">
        <f>'TMC PFS inputs'!X23</f>
        <v>0</v>
      </c>
      <c r="Y23" s="9">
        <f>'TMC PFS inputs'!Y23</f>
        <v>0</v>
      </c>
      <c r="Z23" s="9">
        <f>'TMC PFS inputs'!Z23</f>
        <v>0</v>
      </c>
      <c r="AA23" s="9">
        <f>'TMC PFS inputs'!AA23</f>
        <v>0</v>
      </c>
      <c r="AB23" s="9">
        <f>'TMC PFS inputs'!AB23</f>
        <v>0</v>
      </c>
      <c r="AC23" s="9">
        <f>'TMC PFS inputs'!AC23</f>
        <v>0</v>
      </c>
      <c r="AD23" s="9">
        <f>'TMC PFS inputs'!AD23</f>
        <v>0</v>
      </c>
      <c r="AE23" s="9">
        <f>'TMC PFS inputs'!AE23</f>
        <v>0</v>
      </c>
      <c r="AF23" s="9">
        <f>'TMC PFS inputs'!AF23</f>
        <v>0</v>
      </c>
      <c r="AG23" s="9">
        <f>'TMC PFS inputs'!AG23</f>
        <v>1</v>
      </c>
      <c r="AH23" s="9">
        <f>'TMC PFS inputs'!AH23</f>
        <v>1</v>
      </c>
      <c r="AI23" s="9">
        <f>'TMC PFS inputs'!AI23</f>
        <v>1</v>
      </c>
      <c r="AJ23" s="9">
        <f>'TMC PFS inputs'!AJ23</f>
        <v>1</v>
      </c>
      <c r="AK23" s="9">
        <f>'TMC PFS inputs'!AK23</f>
        <v>1</v>
      </c>
      <c r="AL23" s="9">
        <f>'TMC PFS inputs'!AL23</f>
        <v>1</v>
      </c>
      <c r="AM23" s="9">
        <f>'TMC PFS inputs'!AM23</f>
        <v>1</v>
      </c>
      <c r="AN23" s="9">
        <f>'TMC PFS inputs'!AN23</f>
        <v>1</v>
      </c>
      <c r="AO23" s="9">
        <f>'TMC PFS inputs'!AO23</f>
        <v>1</v>
      </c>
      <c r="AP23" s="9">
        <f>'TMC PFS inputs'!AP23</f>
        <v>1</v>
      </c>
      <c r="AQ23" s="9">
        <f>'TMC PFS inputs'!AQ23</f>
        <v>0</v>
      </c>
      <c r="AR23" s="9">
        <f>'TMC PFS inputs'!AR23</f>
        <v>0</v>
      </c>
      <c r="AS23" s="9">
        <f>'TMC PFS inputs'!AS23</f>
        <v>0</v>
      </c>
      <c r="AT23" s="9">
        <f>'TMC PFS inputs'!AT23</f>
        <v>0</v>
      </c>
      <c r="AU23" s="9">
        <f>'TMC PFS inputs'!AU23</f>
        <v>0</v>
      </c>
    </row>
    <row r="24" spans="2:47" x14ac:dyDescent="0.2"/>
    <row r="25" spans="2:47" x14ac:dyDescent="0.2">
      <c r="B25" s="6" t="s">
        <v>56</v>
      </c>
    </row>
    <row r="26" spans="2:47" x14ac:dyDescent="0.2"/>
    <row r="27" spans="2:47" x14ac:dyDescent="0.2">
      <c r="C27" s="7" t="s">
        <v>8</v>
      </c>
    </row>
    <row r="28" spans="2:47" x14ac:dyDescent="0.2">
      <c r="D28" s="8" t="s">
        <v>17</v>
      </c>
      <c r="F28" s="20"/>
    </row>
    <row r="29" spans="2:47" x14ac:dyDescent="0.2">
      <c r="E29" s="9" t="s">
        <v>9</v>
      </c>
      <c r="F29" s="20">
        <f>'TMC PFS inputs'!F29</f>
        <v>0.28000000000000003</v>
      </c>
      <c r="G29" s="10" t="s">
        <v>10</v>
      </c>
    </row>
    <row r="30" spans="2:47" x14ac:dyDescent="0.2">
      <c r="D30" s="8" t="s">
        <v>305</v>
      </c>
      <c r="F30" s="20"/>
    </row>
    <row r="31" spans="2:47" x14ac:dyDescent="0.2">
      <c r="E31" s="9" t="s">
        <v>24</v>
      </c>
      <c r="F31" s="20">
        <f>'Scenario Selector'!F29</f>
        <v>1.4E-2</v>
      </c>
      <c r="G31" s="10" t="s">
        <v>10</v>
      </c>
      <c r="J31" s="19"/>
      <c r="K31" s="19"/>
    </row>
    <row r="32" spans="2:47" x14ac:dyDescent="0.2">
      <c r="E32" s="9" t="s">
        <v>22</v>
      </c>
      <c r="F32" s="20">
        <f>'Scenario Selector'!F34</f>
        <v>1.4E-3</v>
      </c>
      <c r="G32" s="10" t="s">
        <v>10</v>
      </c>
    </row>
    <row r="33" spans="3:7" x14ac:dyDescent="0.2">
      <c r="E33" s="9" t="s">
        <v>19</v>
      </c>
      <c r="F33" s="20">
        <f>'Scenario Selector'!F39</f>
        <v>1.14E-2</v>
      </c>
      <c r="G33" s="10" t="s">
        <v>10</v>
      </c>
    </row>
    <row r="34" spans="3:7" x14ac:dyDescent="0.2">
      <c r="E34" s="9" t="s">
        <v>23</v>
      </c>
      <c r="F34" s="20">
        <f>'Scenario Selector'!F44</f>
        <v>0.3115</v>
      </c>
      <c r="G34" s="10" t="s">
        <v>10</v>
      </c>
    </row>
    <row r="35" spans="3:7" x14ac:dyDescent="0.2">
      <c r="F35" s="20"/>
    </row>
    <row r="36" spans="3:7" x14ac:dyDescent="0.2">
      <c r="C36" s="7" t="s">
        <v>26</v>
      </c>
      <c r="F36" s="20"/>
    </row>
    <row r="37" spans="3:7" x14ac:dyDescent="0.2">
      <c r="D37" s="8" t="s">
        <v>25</v>
      </c>
      <c r="F37" s="20"/>
    </row>
    <row r="38" spans="3:7" x14ac:dyDescent="0.2">
      <c r="E38" s="9" t="s">
        <v>24</v>
      </c>
      <c r="F38" s="20">
        <f>'Scenario Selector'!F53</f>
        <v>0.96909999999999996</v>
      </c>
      <c r="G38" s="10" t="s">
        <v>10</v>
      </c>
    </row>
    <row r="39" spans="3:7" x14ac:dyDescent="0.2">
      <c r="E39" s="9" t="s">
        <v>22</v>
      </c>
      <c r="F39" s="20">
        <f>'Scenario Selector'!F67</f>
        <v>0.93059999999999998</v>
      </c>
      <c r="G39" s="10" t="s">
        <v>10</v>
      </c>
    </row>
    <row r="40" spans="3:7" x14ac:dyDescent="0.2">
      <c r="E40" s="9" t="s">
        <v>19</v>
      </c>
      <c r="F40" s="20">
        <f>'Scenario Selector'!F77</f>
        <v>0.9355</v>
      </c>
      <c r="G40" s="10" t="s">
        <v>10</v>
      </c>
    </row>
    <row r="41" spans="3:7" x14ac:dyDescent="0.2">
      <c r="D41" s="8" t="s">
        <v>27</v>
      </c>
      <c r="F41" s="20"/>
    </row>
    <row r="42" spans="3:7" x14ac:dyDescent="0.2">
      <c r="E42" s="9" t="s">
        <v>24</v>
      </c>
      <c r="F42" s="20">
        <f>'Scenario Selector'!F58</f>
        <v>0.9476</v>
      </c>
      <c r="G42" s="10" t="s">
        <v>10</v>
      </c>
    </row>
    <row r="43" spans="3:7" x14ac:dyDescent="0.2">
      <c r="E43" s="9" t="s">
        <v>22</v>
      </c>
      <c r="F43" s="20">
        <f>'Scenario Selector'!F69</f>
        <v>0.77539999999999998</v>
      </c>
      <c r="G43" s="10" t="s">
        <v>10</v>
      </c>
    </row>
    <row r="44" spans="3:7" x14ac:dyDescent="0.2">
      <c r="E44" s="9" t="s">
        <v>19</v>
      </c>
      <c r="F44" s="20">
        <f>'Scenario Selector'!F79</f>
        <v>0.86429999999999996</v>
      </c>
      <c r="G44" s="10" t="s">
        <v>10</v>
      </c>
    </row>
    <row r="45" spans="3:7" x14ac:dyDescent="0.2">
      <c r="D45" s="8" t="s">
        <v>28</v>
      </c>
      <c r="F45" s="20"/>
    </row>
    <row r="46" spans="3:7" x14ac:dyDescent="0.2">
      <c r="E46" s="9" t="s">
        <v>29</v>
      </c>
      <c r="F46" s="20">
        <f>'Scenario Selector'!F60</f>
        <v>0.94599999999999995</v>
      </c>
      <c r="G46" s="10" t="s">
        <v>10</v>
      </c>
    </row>
    <row r="47" spans="3:7" x14ac:dyDescent="0.2">
      <c r="E47" s="9" t="s">
        <v>30</v>
      </c>
      <c r="F47" s="20">
        <f>'Scenario Selector'!F70</f>
        <v>0.77200000000000002</v>
      </c>
      <c r="G47" s="10" t="s">
        <v>10</v>
      </c>
    </row>
    <row r="48" spans="3:7" x14ac:dyDescent="0.2">
      <c r="E48" s="9" t="s">
        <v>31</v>
      </c>
      <c r="F48" s="20">
        <f>'Scenario Selector'!F80</f>
        <v>0.86199999999999999</v>
      </c>
      <c r="G48" s="10" t="s">
        <v>10</v>
      </c>
    </row>
    <row r="49" spans="2:47" x14ac:dyDescent="0.2">
      <c r="D49" s="8" t="s">
        <v>32</v>
      </c>
      <c r="F49" s="20"/>
    </row>
    <row r="50" spans="2:47" x14ac:dyDescent="0.2">
      <c r="E50" s="9" t="s">
        <v>7</v>
      </c>
      <c r="F50" s="20">
        <f>'TMC PFS inputs'!F50</f>
        <v>0.98899999999999999</v>
      </c>
      <c r="G50" s="10" t="s">
        <v>10</v>
      </c>
    </row>
    <row r="51" spans="2:47" x14ac:dyDescent="0.2">
      <c r="E51" s="10"/>
      <c r="F51" s="20"/>
    </row>
    <row r="52" spans="2:47" x14ac:dyDescent="0.2">
      <c r="B52" s="6" t="s">
        <v>33</v>
      </c>
      <c r="F52" s="20"/>
    </row>
    <row r="53" spans="2:47" x14ac:dyDescent="0.2">
      <c r="F53" s="20"/>
    </row>
    <row r="54" spans="2:47" x14ac:dyDescent="0.2">
      <c r="C54" s="7" t="s">
        <v>34</v>
      </c>
      <c r="F54" s="20"/>
    </row>
    <row r="55" spans="2:47" x14ac:dyDescent="0.2">
      <c r="D55" s="8" t="s">
        <v>35</v>
      </c>
      <c r="F55" s="20"/>
    </row>
    <row r="56" spans="2:47" x14ac:dyDescent="0.2">
      <c r="E56" s="9" t="s">
        <v>24</v>
      </c>
      <c r="F56" s="20">
        <f>'Scenario Selector'!F141</f>
        <v>0.65</v>
      </c>
      <c r="G56" s="10" t="s">
        <v>10</v>
      </c>
    </row>
    <row r="57" spans="2:47" x14ac:dyDescent="0.2">
      <c r="E57" s="9" t="s">
        <v>22</v>
      </c>
      <c r="F57" s="20">
        <f>'Scenario Selector'!F147</f>
        <v>0.42</v>
      </c>
      <c r="G57" s="10" t="s">
        <v>10</v>
      </c>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row>
    <row r="58" spans="2:47" x14ac:dyDescent="0.2">
      <c r="E58" s="9" t="s">
        <v>19</v>
      </c>
      <c r="F58" s="20">
        <f>'Scenario Selector'!F153</f>
        <v>0.5998</v>
      </c>
      <c r="G58" s="10" t="s">
        <v>10</v>
      </c>
    </row>
    <row r="59" spans="2:47" x14ac:dyDescent="0.2">
      <c r="D59" s="8" t="s">
        <v>38</v>
      </c>
      <c r="F59" s="20"/>
    </row>
    <row r="60" spans="2:47" x14ac:dyDescent="0.2">
      <c r="E60" s="9" t="s">
        <v>24</v>
      </c>
      <c r="F60" s="20">
        <f>'TMC PFS inputs'!F60</f>
        <v>0.8</v>
      </c>
      <c r="G60" s="10" t="s">
        <v>10</v>
      </c>
    </row>
    <row r="61" spans="2:47" x14ac:dyDescent="0.2">
      <c r="E61" s="9" t="s">
        <v>22</v>
      </c>
      <c r="F61" s="20">
        <f>'TMC PFS inputs'!F61</f>
        <v>0.6</v>
      </c>
      <c r="G61" s="10" t="s">
        <v>10</v>
      </c>
    </row>
    <row r="62" spans="2:47" x14ac:dyDescent="0.2">
      <c r="E62" s="9" t="s">
        <v>19</v>
      </c>
      <c r="F62" s="20">
        <f>'TMC PFS inputs'!F62</f>
        <v>0.7</v>
      </c>
      <c r="G62" s="10" t="s">
        <v>10</v>
      </c>
    </row>
    <row r="63" spans="2:47" x14ac:dyDescent="0.2">
      <c r="D63" s="8" t="s">
        <v>37</v>
      </c>
      <c r="F63" s="20"/>
    </row>
    <row r="64" spans="2:47" x14ac:dyDescent="0.2">
      <c r="E64" s="9" t="s">
        <v>29</v>
      </c>
      <c r="F64" s="20">
        <f>'TMC PFS inputs'!F64</f>
        <v>1</v>
      </c>
      <c r="G64" s="10" t="s">
        <v>10</v>
      </c>
    </row>
    <row r="65" spans="3:47" x14ac:dyDescent="0.2">
      <c r="E65" s="9" t="s">
        <v>30</v>
      </c>
      <c r="F65" s="20">
        <f>'TMC PFS inputs'!F65</f>
        <v>1</v>
      </c>
      <c r="G65" s="10" t="s">
        <v>10</v>
      </c>
    </row>
    <row r="66" spans="3:47" x14ac:dyDescent="0.2">
      <c r="E66" s="9" t="s">
        <v>31</v>
      </c>
      <c r="F66" s="20">
        <f>'TMC PFS inputs'!F66</f>
        <v>1</v>
      </c>
      <c r="G66" s="10" t="s">
        <v>10</v>
      </c>
    </row>
    <row r="67" spans="3:47" x14ac:dyDescent="0.2">
      <c r="D67" s="8" t="s">
        <v>7</v>
      </c>
      <c r="F67" s="20"/>
    </row>
    <row r="68" spans="3:47" x14ac:dyDescent="0.2">
      <c r="E68" s="9" t="s">
        <v>7</v>
      </c>
      <c r="F68" s="20">
        <f>'TMC PFS inputs'!F68</f>
        <v>1</v>
      </c>
      <c r="G68" s="10" t="s">
        <v>10</v>
      </c>
    </row>
    <row r="69" spans="3:47" x14ac:dyDescent="0.2">
      <c r="F69" s="20"/>
    </row>
    <row r="70" spans="3:47" x14ac:dyDescent="0.2">
      <c r="C70" s="7" t="s">
        <v>39</v>
      </c>
    </row>
    <row r="71" spans="3:47" x14ac:dyDescent="0.2">
      <c r="D71" s="8" t="s">
        <v>45</v>
      </c>
    </row>
    <row r="72" spans="3:47" x14ac:dyDescent="0.2">
      <c r="E72" s="9" t="s">
        <v>46</v>
      </c>
      <c r="G72" s="10" t="s">
        <v>41</v>
      </c>
      <c r="L72" s="38"/>
      <c r="M72" s="38"/>
      <c r="N72" s="38">
        <f>'Scenario Selector'!N106</f>
        <v>18833</v>
      </c>
      <c r="O72" s="38">
        <f>'Scenario Selector'!O106</f>
        <v>18833</v>
      </c>
      <c r="P72" s="38">
        <f>'Scenario Selector'!P106</f>
        <v>18833</v>
      </c>
      <c r="Q72" s="38">
        <f>'Scenario Selector'!Q106</f>
        <v>18833</v>
      </c>
      <c r="R72" s="38">
        <f>'Scenario Selector'!R106</f>
        <v>18833</v>
      </c>
      <c r="S72" s="38">
        <f>'Scenario Selector'!S106</f>
        <v>20706</v>
      </c>
      <c r="T72" s="38">
        <f>'Scenario Selector'!T106</f>
        <v>20706</v>
      </c>
      <c r="U72" s="38">
        <f>'Scenario Selector'!U106</f>
        <v>20706</v>
      </c>
      <c r="V72" s="38">
        <f>'Scenario Selector'!V106</f>
        <v>20706</v>
      </c>
      <c r="W72" s="38">
        <f>'Scenario Selector'!W106</f>
        <v>20706</v>
      </c>
      <c r="X72" s="38">
        <f>'Scenario Selector'!X106</f>
        <v>20360</v>
      </c>
      <c r="Y72" s="38">
        <f>'Scenario Selector'!Y106</f>
        <v>20360</v>
      </c>
      <c r="Z72" s="38">
        <f>'Scenario Selector'!Z106</f>
        <v>20360</v>
      </c>
      <c r="AA72" s="38">
        <f>'Scenario Selector'!AA106</f>
        <v>20360</v>
      </c>
      <c r="AB72" s="38">
        <f>'Scenario Selector'!AB106</f>
        <v>20360</v>
      </c>
      <c r="AC72" s="38">
        <f>'Scenario Selector'!AC106</f>
        <v>20360</v>
      </c>
      <c r="AD72" s="38">
        <f>'Scenario Selector'!AD106</f>
        <v>20360</v>
      </c>
      <c r="AE72" s="38">
        <f>'Scenario Selector'!AE106</f>
        <v>20360</v>
      </c>
      <c r="AF72" s="38">
        <f>'Scenario Selector'!AF106</f>
        <v>20360</v>
      </c>
      <c r="AG72" s="38">
        <f>'Scenario Selector'!AG106</f>
        <v>0</v>
      </c>
      <c r="AH72" s="38">
        <f>'Scenario Selector'!AH106</f>
        <v>0</v>
      </c>
      <c r="AI72" s="38">
        <f>'Scenario Selector'!AI106</f>
        <v>0</v>
      </c>
      <c r="AJ72" s="38">
        <f>'Scenario Selector'!AJ106</f>
        <v>0</v>
      </c>
      <c r="AK72" s="38">
        <f>'Scenario Selector'!AK106</f>
        <v>0</v>
      </c>
      <c r="AL72" s="38">
        <f>'Scenario Selector'!AL106</f>
        <v>0</v>
      </c>
      <c r="AM72" s="38">
        <f>'Scenario Selector'!AM106</f>
        <v>0</v>
      </c>
      <c r="AN72" s="38">
        <f>'Scenario Selector'!AN106</f>
        <v>0</v>
      </c>
      <c r="AO72" s="38">
        <f>'Scenario Selector'!AO106</f>
        <v>0</v>
      </c>
      <c r="AP72" s="38">
        <f>'Scenario Selector'!AP106</f>
        <v>0</v>
      </c>
      <c r="AQ72" s="38">
        <f>'Scenario Selector'!AQ106</f>
        <v>0</v>
      </c>
      <c r="AR72" s="38">
        <f>'Scenario Selector'!AR106</f>
        <v>0</v>
      </c>
      <c r="AS72" s="38">
        <f>'Scenario Selector'!AS106</f>
        <v>0</v>
      </c>
      <c r="AT72" s="38">
        <f>'Scenario Selector'!AT106</f>
        <v>0</v>
      </c>
      <c r="AU72" s="38">
        <f>'Scenario Selector'!AU106</f>
        <v>0</v>
      </c>
    </row>
    <row r="73" spans="3:47" x14ac:dyDescent="0.2">
      <c r="E73" s="9" t="s">
        <v>47</v>
      </c>
      <c r="G73" s="10" t="s">
        <v>41</v>
      </c>
      <c r="L73" s="38"/>
      <c r="M73" s="38"/>
      <c r="N73" s="38">
        <f>'Scenario Selector'!N118</f>
        <v>34172</v>
      </c>
      <c r="O73" s="38">
        <f>'Scenario Selector'!O118</f>
        <v>34172</v>
      </c>
      <c r="P73" s="38">
        <f>'Scenario Selector'!P118</f>
        <v>34172</v>
      </c>
      <c r="Q73" s="38">
        <f>'Scenario Selector'!Q118</f>
        <v>34172</v>
      </c>
      <c r="R73" s="38">
        <f>'Scenario Selector'!R118</f>
        <v>34172</v>
      </c>
      <c r="S73" s="38">
        <f>'Scenario Selector'!S118</f>
        <v>53124</v>
      </c>
      <c r="T73" s="38">
        <f>'Scenario Selector'!T118</f>
        <v>53124</v>
      </c>
      <c r="U73" s="38">
        <f>'Scenario Selector'!U118</f>
        <v>53124</v>
      </c>
      <c r="V73" s="38">
        <f>'Scenario Selector'!V118</f>
        <v>53124</v>
      </c>
      <c r="W73" s="38">
        <f>'Scenario Selector'!W118</f>
        <v>53124</v>
      </c>
      <c r="X73" s="38">
        <f>'Scenario Selector'!X118</f>
        <v>62530</v>
      </c>
      <c r="Y73" s="38">
        <f>'Scenario Selector'!Y118</f>
        <v>62530</v>
      </c>
      <c r="Z73" s="38">
        <f>'Scenario Selector'!Z118</f>
        <v>62530</v>
      </c>
      <c r="AA73" s="38">
        <f>'Scenario Selector'!AA118</f>
        <v>62530</v>
      </c>
      <c r="AB73" s="38">
        <f>'Scenario Selector'!AB118</f>
        <v>62530</v>
      </c>
      <c r="AC73" s="38">
        <f>'Scenario Selector'!AC118</f>
        <v>62530</v>
      </c>
      <c r="AD73" s="38">
        <f>'Scenario Selector'!AD118</f>
        <v>62530</v>
      </c>
      <c r="AE73" s="38">
        <f>'Scenario Selector'!AE118</f>
        <v>62530</v>
      </c>
      <c r="AF73" s="38">
        <f>'Scenario Selector'!AF118</f>
        <v>62530</v>
      </c>
      <c r="AG73" s="38">
        <f>'Scenario Selector'!AG118</f>
        <v>0</v>
      </c>
      <c r="AH73" s="38">
        <f>'Scenario Selector'!AH118</f>
        <v>0</v>
      </c>
      <c r="AI73" s="38">
        <f>'Scenario Selector'!AI118</f>
        <v>0</v>
      </c>
      <c r="AJ73" s="38">
        <f>'Scenario Selector'!AJ118</f>
        <v>0</v>
      </c>
      <c r="AK73" s="38">
        <f>'Scenario Selector'!AK118</f>
        <v>0</v>
      </c>
      <c r="AL73" s="38">
        <f>'Scenario Selector'!AL118</f>
        <v>0</v>
      </c>
      <c r="AM73" s="38">
        <f>'Scenario Selector'!AM118</f>
        <v>0</v>
      </c>
      <c r="AN73" s="38">
        <f>'Scenario Selector'!AN118</f>
        <v>0</v>
      </c>
      <c r="AO73" s="38">
        <f>'Scenario Selector'!AO118</f>
        <v>0</v>
      </c>
      <c r="AP73" s="38">
        <f>'Scenario Selector'!AP118</f>
        <v>0</v>
      </c>
      <c r="AQ73" s="38">
        <f>'Scenario Selector'!AQ118</f>
        <v>0</v>
      </c>
      <c r="AR73" s="38">
        <f>'Scenario Selector'!AR118</f>
        <v>0</v>
      </c>
      <c r="AS73" s="38">
        <f>'Scenario Selector'!AS118</f>
        <v>0</v>
      </c>
      <c r="AT73" s="38">
        <f>'Scenario Selector'!AT118</f>
        <v>0</v>
      </c>
      <c r="AU73" s="38">
        <f>'Scenario Selector'!AU118</f>
        <v>0</v>
      </c>
    </row>
    <row r="74" spans="3:47" x14ac:dyDescent="0.2">
      <c r="E74" s="9" t="s">
        <v>48</v>
      </c>
      <c r="G74" s="10" t="s">
        <v>41</v>
      </c>
      <c r="L74" s="38"/>
      <c r="M74" s="38"/>
      <c r="N74" s="38">
        <f>'Scenario Selector'!N124</f>
        <v>11317</v>
      </c>
      <c r="O74" s="38">
        <f>'Scenario Selector'!O124</f>
        <v>11317</v>
      </c>
      <c r="P74" s="38">
        <f>'Scenario Selector'!P124</f>
        <v>11317</v>
      </c>
      <c r="Q74" s="38">
        <f>'Scenario Selector'!Q124</f>
        <v>11317</v>
      </c>
      <c r="R74" s="38">
        <f>'Scenario Selector'!R124</f>
        <v>11317</v>
      </c>
      <c r="S74" s="38">
        <f>'Scenario Selector'!S124</f>
        <v>11456</v>
      </c>
      <c r="T74" s="38">
        <f>'Scenario Selector'!T124</f>
        <v>11456</v>
      </c>
      <c r="U74" s="38">
        <f>'Scenario Selector'!U124</f>
        <v>11456</v>
      </c>
      <c r="V74" s="38">
        <f>'Scenario Selector'!V124</f>
        <v>11456</v>
      </c>
      <c r="W74" s="38">
        <f>'Scenario Selector'!W124</f>
        <v>11456</v>
      </c>
      <c r="X74" s="38">
        <f>'Scenario Selector'!X124</f>
        <v>11456</v>
      </c>
      <c r="Y74" s="38">
        <f>'Scenario Selector'!Y124</f>
        <v>11456</v>
      </c>
      <c r="Z74" s="38">
        <f>'Scenario Selector'!Z124</f>
        <v>11456</v>
      </c>
      <c r="AA74" s="38">
        <f>'Scenario Selector'!AA124</f>
        <v>11456</v>
      </c>
      <c r="AB74" s="38">
        <f>'Scenario Selector'!AB124</f>
        <v>11456</v>
      </c>
      <c r="AC74" s="38">
        <f>'Scenario Selector'!AC124</f>
        <v>11456</v>
      </c>
      <c r="AD74" s="38">
        <f>'Scenario Selector'!AD124</f>
        <v>11456</v>
      </c>
      <c r="AE74" s="38">
        <f>'Scenario Selector'!AE124</f>
        <v>11456</v>
      </c>
      <c r="AF74" s="38">
        <f>'Scenario Selector'!AF124</f>
        <v>11456</v>
      </c>
      <c r="AG74" s="38">
        <f>'Scenario Selector'!AG124</f>
        <v>0</v>
      </c>
      <c r="AH74" s="38">
        <f>'Scenario Selector'!AH124</f>
        <v>0</v>
      </c>
      <c r="AI74" s="38">
        <f>'Scenario Selector'!AI124</f>
        <v>0</v>
      </c>
      <c r="AJ74" s="38">
        <f>'Scenario Selector'!AJ124</f>
        <v>0</v>
      </c>
      <c r="AK74" s="38">
        <f>'Scenario Selector'!AK124</f>
        <v>0</v>
      </c>
      <c r="AL74" s="38">
        <f>'Scenario Selector'!AL124</f>
        <v>0</v>
      </c>
      <c r="AM74" s="38">
        <f>'Scenario Selector'!AM124</f>
        <v>0</v>
      </c>
      <c r="AN74" s="38">
        <f>'Scenario Selector'!AN124</f>
        <v>0</v>
      </c>
      <c r="AO74" s="38">
        <f>'Scenario Selector'!AO124</f>
        <v>0</v>
      </c>
      <c r="AP74" s="38">
        <f>'Scenario Selector'!AP124</f>
        <v>0</v>
      </c>
      <c r="AQ74" s="38">
        <f>'Scenario Selector'!AQ124</f>
        <v>0</v>
      </c>
      <c r="AR74" s="38">
        <f>'Scenario Selector'!AR124</f>
        <v>0</v>
      </c>
      <c r="AS74" s="38">
        <f>'Scenario Selector'!AS124</f>
        <v>0</v>
      </c>
      <c r="AT74" s="38">
        <f>'Scenario Selector'!AT124</f>
        <v>0</v>
      </c>
      <c r="AU74" s="38">
        <f>'Scenario Selector'!AU124</f>
        <v>0</v>
      </c>
    </row>
    <row r="75" spans="3:47" x14ac:dyDescent="0.2">
      <c r="D75" s="8" t="s">
        <v>23</v>
      </c>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row>
    <row r="76" spans="3:47" x14ac:dyDescent="0.2">
      <c r="E76" s="9" t="s">
        <v>7</v>
      </c>
      <c r="G76" s="10" t="s">
        <v>41</v>
      </c>
      <c r="I76" s="9" t="s">
        <v>1191</v>
      </c>
      <c r="L76" s="38"/>
      <c r="M76" s="38"/>
      <c r="N76" s="38">
        <f>IFERROR(N77*'TMC PFS inputs'!N76/'TMC PFS inputs'!N77,0)</f>
        <v>529</v>
      </c>
      <c r="O76" s="38">
        <f>IFERROR(O77*'TMC PFS inputs'!O76/'TMC PFS inputs'!O77,0)</f>
        <v>529</v>
      </c>
      <c r="P76" s="38">
        <f>IFERROR(P77*'TMC PFS inputs'!P76/'TMC PFS inputs'!P77,0)</f>
        <v>529</v>
      </c>
      <c r="Q76" s="38">
        <f>IFERROR(Q77*'TMC PFS inputs'!Q76/'TMC PFS inputs'!Q77,0)</f>
        <v>529</v>
      </c>
      <c r="R76" s="38">
        <f>IFERROR(R77*'TMC PFS inputs'!R76/'TMC PFS inputs'!R77,0)</f>
        <v>529</v>
      </c>
      <c r="S76" s="38">
        <f>IFERROR(S77*'TMC PFS inputs'!S76/'TMC PFS inputs'!S77,0)</f>
        <v>544</v>
      </c>
      <c r="T76" s="38">
        <f>IFERROR(T77*'TMC PFS inputs'!T76/'TMC PFS inputs'!T77,0)</f>
        <v>544</v>
      </c>
      <c r="U76" s="38">
        <f>IFERROR(U77*'TMC PFS inputs'!U76/'TMC PFS inputs'!U77,0)</f>
        <v>544</v>
      </c>
      <c r="V76" s="38">
        <f>IFERROR(V77*'TMC PFS inputs'!V76/'TMC PFS inputs'!V77,0)</f>
        <v>544</v>
      </c>
      <c r="W76" s="38">
        <f>IFERROR(W77*'TMC PFS inputs'!W76/'TMC PFS inputs'!W77,0)</f>
        <v>544</v>
      </c>
      <c r="X76" s="38">
        <f>IFERROR(X77*'TMC PFS inputs'!X76/'TMC PFS inputs'!X77,0)</f>
        <v>544</v>
      </c>
      <c r="Y76" s="38">
        <f>IFERROR(Y77*'TMC PFS inputs'!Y76/'TMC PFS inputs'!Y77,0)</f>
        <v>550</v>
      </c>
      <c r="Z76" s="38">
        <f>IFERROR(Z77*'TMC PFS inputs'!Z76/'TMC PFS inputs'!Z77,0)</f>
        <v>550</v>
      </c>
      <c r="AA76" s="38">
        <f>IFERROR(AA77*'TMC PFS inputs'!AA76/'TMC PFS inputs'!AA77,0)</f>
        <v>550</v>
      </c>
      <c r="AB76" s="38">
        <f>IFERROR(AB77*'TMC PFS inputs'!AB76/'TMC PFS inputs'!AB77,0)</f>
        <v>550</v>
      </c>
      <c r="AC76" s="38">
        <f>IFERROR(AC77*'TMC PFS inputs'!AC76/'TMC PFS inputs'!AC77,0)</f>
        <v>550</v>
      </c>
      <c r="AD76" s="38">
        <f>IFERROR(AD77*'TMC PFS inputs'!AD76/'TMC PFS inputs'!AD77,0)</f>
        <v>550</v>
      </c>
      <c r="AE76" s="38">
        <f>IFERROR(AE77*'TMC PFS inputs'!AE76/'TMC PFS inputs'!AE77,0)</f>
        <v>550</v>
      </c>
      <c r="AF76" s="38">
        <f>IFERROR(AF77*'TMC PFS inputs'!AF76/'TMC PFS inputs'!AF77,0)</f>
        <v>550</v>
      </c>
      <c r="AG76" s="38">
        <f>IFERROR(AG77*'TMC PFS inputs'!AG76/'TMC PFS inputs'!AG77,0)</f>
        <v>0</v>
      </c>
      <c r="AH76" s="38">
        <f>IFERROR(AH77*'TMC PFS inputs'!AH76/'TMC PFS inputs'!AH77,0)</f>
        <v>0</v>
      </c>
      <c r="AI76" s="38">
        <f>IFERROR(AI77*'TMC PFS inputs'!AI76/'TMC PFS inputs'!AI77,0)</f>
        <v>0</v>
      </c>
      <c r="AJ76" s="38">
        <f>IFERROR(AJ77*'TMC PFS inputs'!AJ76/'TMC PFS inputs'!AJ77,0)</f>
        <v>0</v>
      </c>
      <c r="AK76" s="38">
        <f>IFERROR(AK77*'TMC PFS inputs'!AK76/'TMC PFS inputs'!AK77,0)</f>
        <v>0</v>
      </c>
      <c r="AL76" s="38">
        <f>IFERROR(AL77*'TMC PFS inputs'!AL76/'TMC PFS inputs'!AL77,0)</f>
        <v>0</v>
      </c>
      <c r="AM76" s="38">
        <f>IFERROR(AM77*'TMC PFS inputs'!AM76/'TMC PFS inputs'!AM77,0)</f>
        <v>0</v>
      </c>
      <c r="AN76" s="38">
        <f>IFERROR(AN77*'TMC PFS inputs'!AN76/'TMC PFS inputs'!AN77,0)</f>
        <v>0</v>
      </c>
      <c r="AO76" s="38">
        <f>IFERROR(AO77*'TMC PFS inputs'!AO76/'TMC PFS inputs'!AO77,0)</f>
        <v>0</v>
      </c>
      <c r="AP76" s="38">
        <f>IFERROR(AP77*'TMC PFS inputs'!AP76/'TMC PFS inputs'!AP77,0)</f>
        <v>0</v>
      </c>
      <c r="AQ76" s="38">
        <f>IFERROR(AQ77*'TMC PFS inputs'!AQ76/'TMC PFS inputs'!AQ77,0)</f>
        <v>0</v>
      </c>
      <c r="AR76" s="38">
        <f>IFERROR(AR77*'TMC PFS inputs'!AR76/'TMC PFS inputs'!AR77,0)</f>
        <v>0</v>
      </c>
      <c r="AS76" s="38">
        <f>IFERROR(AS77*'TMC PFS inputs'!AS76/'TMC PFS inputs'!AS77,0)</f>
        <v>0</v>
      </c>
      <c r="AT76" s="38">
        <f>IFERROR(AT77*'TMC PFS inputs'!AT76/'TMC PFS inputs'!AT77,0)</f>
        <v>0</v>
      </c>
      <c r="AU76" s="38">
        <f>IFERROR(AU77*'TMC PFS inputs'!AU76/'TMC PFS inputs'!AU77,0)</f>
        <v>0</v>
      </c>
    </row>
    <row r="77" spans="3:47" x14ac:dyDescent="0.2">
      <c r="E77" s="9" t="s">
        <v>7</v>
      </c>
      <c r="G77" s="10" t="s">
        <v>44</v>
      </c>
      <c r="L77" s="52"/>
      <c r="M77" s="52"/>
      <c r="N77" s="52">
        <f>'Scenario Selector'!N131</f>
        <v>5.29</v>
      </c>
      <c r="O77" s="52">
        <f>'Scenario Selector'!O131</f>
        <v>5.29</v>
      </c>
      <c r="P77" s="52">
        <f>'Scenario Selector'!P131</f>
        <v>5.29</v>
      </c>
      <c r="Q77" s="52">
        <f>'Scenario Selector'!Q131</f>
        <v>5.29</v>
      </c>
      <c r="R77" s="52">
        <f>'Scenario Selector'!R131</f>
        <v>5.29</v>
      </c>
      <c r="S77" s="52">
        <f>'Scenario Selector'!S131</f>
        <v>5.44</v>
      </c>
      <c r="T77" s="52">
        <f>'Scenario Selector'!T131</f>
        <v>5.44</v>
      </c>
      <c r="U77" s="52">
        <f>'Scenario Selector'!U131</f>
        <v>5.44</v>
      </c>
      <c r="V77" s="52">
        <f>'Scenario Selector'!V131</f>
        <v>5.44</v>
      </c>
      <c r="W77" s="52">
        <f>'Scenario Selector'!W131</f>
        <v>5.44</v>
      </c>
      <c r="X77" s="52">
        <f>'Scenario Selector'!X131</f>
        <v>5.44</v>
      </c>
      <c r="Y77" s="52">
        <f>'Scenario Selector'!Y131</f>
        <v>5.5</v>
      </c>
      <c r="Z77" s="52">
        <f>'Scenario Selector'!Z131</f>
        <v>5.5</v>
      </c>
      <c r="AA77" s="52">
        <f>'Scenario Selector'!AA131</f>
        <v>5.5</v>
      </c>
      <c r="AB77" s="52">
        <f>'Scenario Selector'!AB131</f>
        <v>5.5</v>
      </c>
      <c r="AC77" s="52">
        <f>'Scenario Selector'!AC131</f>
        <v>5.5</v>
      </c>
      <c r="AD77" s="52">
        <f>'Scenario Selector'!AD131</f>
        <v>5.5</v>
      </c>
      <c r="AE77" s="52">
        <f>'Scenario Selector'!AE131</f>
        <v>5.5</v>
      </c>
      <c r="AF77" s="52">
        <f>'Scenario Selector'!AF131</f>
        <v>5.5</v>
      </c>
      <c r="AG77" s="52">
        <f>'Scenario Selector'!AG131</f>
        <v>0</v>
      </c>
      <c r="AH77" s="52">
        <f>'Scenario Selector'!AH131</f>
        <v>0</v>
      </c>
      <c r="AI77" s="52">
        <f>'Scenario Selector'!AI131</f>
        <v>0</v>
      </c>
      <c r="AJ77" s="52">
        <f>'Scenario Selector'!AJ131</f>
        <v>0</v>
      </c>
      <c r="AK77" s="52">
        <f>'Scenario Selector'!AK131</f>
        <v>0</v>
      </c>
      <c r="AL77" s="52">
        <f>'Scenario Selector'!AL131</f>
        <v>0</v>
      </c>
      <c r="AM77" s="52">
        <f>'Scenario Selector'!AM131</f>
        <v>0</v>
      </c>
      <c r="AN77" s="52">
        <f>'Scenario Selector'!AN131</f>
        <v>0</v>
      </c>
      <c r="AO77" s="52">
        <f>'Scenario Selector'!AO131</f>
        <v>0</v>
      </c>
      <c r="AP77" s="52">
        <f>'Scenario Selector'!AP131</f>
        <v>0</v>
      </c>
      <c r="AQ77" s="52">
        <f>'Scenario Selector'!AQ131</f>
        <v>0</v>
      </c>
      <c r="AR77" s="52">
        <f>'Scenario Selector'!AR131</f>
        <v>0</v>
      </c>
      <c r="AS77" s="52">
        <f>'Scenario Selector'!AS131</f>
        <v>0</v>
      </c>
      <c r="AT77" s="52">
        <f>'Scenario Selector'!AT131</f>
        <v>0</v>
      </c>
      <c r="AU77" s="52">
        <f>'Scenario Selector'!AU131</f>
        <v>0</v>
      </c>
    </row>
    <row r="78" spans="3:47" x14ac:dyDescent="0.2">
      <c r="D78" s="8" t="s">
        <v>54</v>
      </c>
      <c r="L78" s="38"/>
      <c r="M78" s="38"/>
      <c r="N78" s="38"/>
      <c r="O78" s="38"/>
      <c r="P78" s="38"/>
      <c r="Q78" s="38"/>
      <c r="R78" s="38"/>
      <c r="S78" s="38"/>
      <c r="T78" s="38"/>
      <c r="U78" s="38"/>
      <c r="V78" s="38"/>
      <c r="W78" s="38"/>
      <c r="X78" s="38"/>
      <c r="Y78" s="38"/>
      <c r="Z78" s="38"/>
      <c r="AA78" s="38"/>
      <c r="AB78" s="38"/>
      <c r="AC78" s="38"/>
      <c r="AD78" s="38"/>
      <c r="AE78" s="38"/>
      <c r="AF78" s="38"/>
      <c r="AG78" s="45"/>
      <c r="AH78" s="45"/>
      <c r="AI78" s="45"/>
      <c r="AJ78" s="45"/>
      <c r="AK78" s="45"/>
      <c r="AL78" s="45"/>
      <c r="AM78" s="45"/>
      <c r="AN78" s="45"/>
      <c r="AO78" s="45"/>
      <c r="AP78" s="45"/>
      <c r="AQ78" s="45"/>
      <c r="AR78" s="45"/>
      <c r="AS78" s="45"/>
      <c r="AT78" s="45"/>
      <c r="AU78" s="45"/>
    </row>
    <row r="79" spans="3:47" x14ac:dyDescent="0.2">
      <c r="E79" s="9" t="s">
        <v>1362</v>
      </c>
      <c r="G79" s="10" t="s">
        <v>10</v>
      </c>
      <c r="L79" s="31"/>
      <c r="M79" s="31"/>
      <c r="N79" s="31">
        <f>'Scenario Selector'!N112</f>
        <v>4.1947645091063634E-2</v>
      </c>
      <c r="O79" s="31">
        <f>'Scenario Selector'!O112</f>
        <v>4.1947645091063634E-2</v>
      </c>
      <c r="P79" s="31">
        <f>'Scenario Selector'!P112</f>
        <v>4.1947645091063634E-2</v>
      </c>
      <c r="Q79" s="31">
        <f>'Scenario Selector'!Q112</f>
        <v>4.1947645091063634E-2</v>
      </c>
      <c r="R79" s="31">
        <f>'Scenario Selector'!R112</f>
        <v>4.1947645091063634E-2</v>
      </c>
      <c r="S79" s="31">
        <f>'Scenario Selector'!S112</f>
        <v>6.2832029363469433E-2</v>
      </c>
      <c r="T79" s="31">
        <f>'Scenario Selector'!T112</f>
        <v>6.2832029363469433E-2</v>
      </c>
      <c r="U79" s="31">
        <f>'Scenario Selector'!U112</f>
        <v>6.2832029363469433E-2</v>
      </c>
      <c r="V79" s="31">
        <f>'Scenario Selector'!V112</f>
        <v>6.2832029363469433E-2</v>
      </c>
      <c r="W79" s="31">
        <f>'Scenario Selector'!W112</f>
        <v>6.2832029363469433E-2</v>
      </c>
      <c r="X79" s="31">
        <f>'Scenario Selector'!X112</f>
        <v>7.2445972495088329E-2</v>
      </c>
      <c r="Y79" s="31">
        <f>'Scenario Selector'!Y112</f>
        <v>7.2445972495088329E-2</v>
      </c>
      <c r="Z79" s="31">
        <f>'Scenario Selector'!Z112</f>
        <v>7.2445972495088329E-2</v>
      </c>
      <c r="AA79" s="31">
        <f>'Scenario Selector'!AA112</f>
        <v>7.2445972495088329E-2</v>
      </c>
      <c r="AB79" s="31">
        <f>'Scenario Selector'!AB112</f>
        <v>7.2445972495088329E-2</v>
      </c>
      <c r="AC79" s="31">
        <f>'Scenario Selector'!AC112</f>
        <v>7.2445972495088329E-2</v>
      </c>
      <c r="AD79" s="31">
        <f>'Scenario Selector'!AD112</f>
        <v>7.2445972495088329E-2</v>
      </c>
      <c r="AE79" s="31">
        <f>'Scenario Selector'!AE112</f>
        <v>7.2445972495088329E-2</v>
      </c>
      <c r="AF79" s="31">
        <f>'Scenario Selector'!AF112</f>
        <v>7.2445972495088329E-2</v>
      </c>
      <c r="AG79" s="31">
        <f>'Scenario Selector'!AG112</f>
        <v>0</v>
      </c>
      <c r="AH79" s="31">
        <f>'Scenario Selector'!AH112</f>
        <v>0</v>
      </c>
      <c r="AI79" s="31">
        <f>'Scenario Selector'!AI112</f>
        <v>0</v>
      </c>
      <c r="AJ79" s="31">
        <f>'Scenario Selector'!AJ112</f>
        <v>0</v>
      </c>
      <c r="AK79" s="31">
        <f>'Scenario Selector'!AK112</f>
        <v>0</v>
      </c>
      <c r="AL79" s="31">
        <f>'Scenario Selector'!AL112</f>
        <v>0</v>
      </c>
      <c r="AM79" s="31">
        <f>'Scenario Selector'!AM112</f>
        <v>0</v>
      </c>
      <c r="AN79" s="31">
        <f>'Scenario Selector'!AN112</f>
        <v>0</v>
      </c>
      <c r="AO79" s="31">
        <f>'Scenario Selector'!AO112</f>
        <v>0</v>
      </c>
      <c r="AP79" s="31">
        <f>'Scenario Selector'!AP112</f>
        <v>0</v>
      </c>
      <c r="AQ79" s="31">
        <f>'Scenario Selector'!AQ112</f>
        <v>0</v>
      </c>
      <c r="AR79" s="31">
        <f>'Scenario Selector'!AR112</f>
        <v>0</v>
      </c>
      <c r="AS79" s="31">
        <f>'Scenario Selector'!AS112</f>
        <v>0</v>
      </c>
      <c r="AT79" s="31">
        <f>'Scenario Selector'!AT112</f>
        <v>0</v>
      </c>
      <c r="AU79" s="31">
        <f>'Scenario Selector'!AU112</f>
        <v>0</v>
      </c>
    </row>
    <row r="80" spans="3:47" x14ac:dyDescent="0.2">
      <c r="E80" s="9" t="s">
        <v>52</v>
      </c>
      <c r="G80" s="10" t="s">
        <v>41</v>
      </c>
      <c r="L80" s="38"/>
      <c r="M80" s="38"/>
      <c r="N80" s="38">
        <f t="shared" ref="N80:AU80" si="1">(1+N79)*N72</f>
        <v>19623</v>
      </c>
      <c r="O80" s="38">
        <f t="shared" si="1"/>
        <v>19623</v>
      </c>
      <c r="P80" s="38">
        <f t="shared" si="1"/>
        <v>19623</v>
      </c>
      <c r="Q80" s="38">
        <f t="shared" si="1"/>
        <v>19623</v>
      </c>
      <c r="R80" s="38">
        <f t="shared" si="1"/>
        <v>19623</v>
      </c>
      <c r="S80" s="38">
        <f t="shared" si="1"/>
        <v>22006.999999999996</v>
      </c>
      <c r="T80" s="38">
        <f t="shared" si="1"/>
        <v>22006.999999999996</v>
      </c>
      <c r="U80" s="38">
        <f t="shared" si="1"/>
        <v>22006.999999999996</v>
      </c>
      <c r="V80" s="38">
        <f t="shared" si="1"/>
        <v>22006.999999999996</v>
      </c>
      <c r="W80" s="38">
        <f t="shared" si="1"/>
        <v>22006.999999999996</v>
      </c>
      <c r="X80" s="38">
        <f t="shared" si="1"/>
        <v>21835</v>
      </c>
      <c r="Y80" s="38">
        <f t="shared" si="1"/>
        <v>21835</v>
      </c>
      <c r="Z80" s="38">
        <f t="shared" si="1"/>
        <v>21835</v>
      </c>
      <c r="AA80" s="38">
        <f t="shared" si="1"/>
        <v>21835</v>
      </c>
      <c r="AB80" s="38">
        <f t="shared" si="1"/>
        <v>21835</v>
      </c>
      <c r="AC80" s="38">
        <f t="shared" si="1"/>
        <v>21835</v>
      </c>
      <c r="AD80" s="38">
        <f t="shared" si="1"/>
        <v>21835</v>
      </c>
      <c r="AE80" s="38">
        <f t="shared" si="1"/>
        <v>21835</v>
      </c>
      <c r="AF80" s="38">
        <f t="shared" si="1"/>
        <v>21835</v>
      </c>
      <c r="AG80" s="38">
        <f t="shared" si="1"/>
        <v>0</v>
      </c>
      <c r="AH80" s="38">
        <f t="shared" si="1"/>
        <v>0</v>
      </c>
      <c r="AI80" s="38">
        <f t="shared" si="1"/>
        <v>0</v>
      </c>
      <c r="AJ80" s="38">
        <f t="shared" si="1"/>
        <v>0</v>
      </c>
      <c r="AK80" s="38">
        <f t="shared" si="1"/>
        <v>0</v>
      </c>
      <c r="AL80" s="38">
        <f t="shared" si="1"/>
        <v>0</v>
      </c>
      <c r="AM80" s="38">
        <f t="shared" si="1"/>
        <v>0</v>
      </c>
      <c r="AN80" s="38">
        <f t="shared" si="1"/>
        <v>0</v>
      </c>
      <c r="AO80" s="38">
        <f t="shared" si="1"/>
        <v>0</v>
      </c>
      <c r="AP80" s="38">
        <f t="shared" si="1"/>
        <v>0</v>
      </c>
      <c r="AQ80" s="38">
        <f t="shared" si="1"/>
        <v>0</v>
      </c>
      <c r="AR80" s="38">
        <f t="shared" si="1"/>
        <v>0</v>
      </c>
      <c r="AS80" s="38">
        <f t="shared" si="1"/>
        <v>0</v>
      </c>
      <c r="AT80" s="38">
        <f t="shared" si="1"/>
        <v>0</v>
      </c>
      <c r="AU80" s="38">
        <f t="shared" si="1"/>
        <v>0</v>
      </c>
    </row>
    <row r="81" spans="2:47" x14ac:dyDescent="0.2">
      <c r="E81" s="9" t="s">
        <v>1363</v>
      </c>
      <c r="G81" s="10" t="s">
        <v>10</v>
      </c>
      <c r="L81" s="31"/>
      <c r="M81" s="31"/>
      <c r="N81" s="31">
        <f>'TMC PFS inputs'!N80/'TMC PFS inputs'!N73 -1</f>
        <v>-8.2670022240430741E-2</v>
      </c>
      <c r="O81" s="31">
        <f>'TMC PFS inputs'!O80/'TMC PFS inputs'!O73 -1</f>
        <v>-8.2670022240430741E-2</v>
      </c>
      <c r="P81" s="31">
        <f>'TMC PFS inputs'!P80/'TMC PFS inputs'!P73 -1</f>
        <v>-8.2670022240430741E-2</v>
      </c>
      <c r="Q81" s="31">
        <f>'TMC PFS inputs'!Q80/'TMC PFS inputs'!Q73 -1</f>
        <v>-8.2670022240430741E-2</v>
      </c>
      <c r="R81" s="31">
        <f>'TMC PFS inputs'!R80/'TMC PFS inputs'!R73 -1</f>
        <v>-8.2670022240430741E-2</v>
      </c>
      <c r="S81" s="31">
        <f>'TMC PFS inputs'!S80/'TMC PFS inputs'!S73 -1</f>
        <v>-3.3657104133724913E-2</v>
      </c>
      <c r="T81" s="31">
        <f>'TMC PFS inputs'!T80/'TMC PFS inputs'!T73 -1</f>
        <v>-3.3657104133724913E-2</v>
      </c>
      <c r="U81" s="31">
        <f>'TMC PFS inputs'!U80/'TMC PFS inputs'!U73 -1</f>
        <v>-3.3657104133724913E-2</v>
      </c>
      <c r="V81" s="31">
        <f>'TMC PFS inputs'!V80/'TMC PFS inputs'!V73 -1</f>
        <v>-3.3657104133724913E-2</v>
      </c>
      <c r="W81" s="31">
        <f>'TMC PFS inputs'!W80/'TMC PFS inputs'!W73 -1</f>
        <v>-3.3657104133724913E-2</v>
      </c>
      <c r="X81" s="31">
        <f>'TMC PFS inputs'!X80/'TMC PFS inputs'!X73 -1</f>
        <v>0</v>
      </c>
      <c r="Y81" s="31">
        <f>'TMC PFS inputs'!Y80/'TMC PFS inputs'!Y73 -1</f>
        <v>0</v>
      </c>
      <c r="Z81" s="31">
        <f>'TMC PFS inputs'!Z80/'TMC PFS inputs'!Z73 -1</f>
        <v>0</v>
      </c>
      <c r="AA81" s="31">
        <f>'TMC PFS inputs'!AA80/'TMC PFS inputs'!AA73 -1</f>
        <v>0</v>
      </c>
      <c r="AB81" s="31">
        <f>'TMC PFS inputs'!AB80/'TMC PFS inputs'!AB73 -1</f>
        <v>0</v>
      </c>
      <c r="AC81" s="31">
        <f>'TMC PFS inputs'!AC80/'TMC PFS inputs'!AC73 -1</f>
        <v>0</v>
      </c>
      <c r="AD81" s="31">
        <f>'TMC PFS inputs'!AD80/'TMC PFS inputs'!AD73 -1</f>
        <v>0</v>
      </c>
      <c r="AE81" s="31">
        <f>'TMC PFS inputs'!AE80/'TMC PFS inputs'!AE73 -1</f>
        <v>0</v>
      </c>
      <c r="AF81" s="31">
        <f>'TMC PFS inputs'!AF80/'TMC PFS inputs'!AF73 -1</f>
        <v>0</v>
      </c>
      <c r="AG81" s="31"/>
      <c r="AH81" s="31"/>
      <c r="AI81" s="31"/>
      <c r="AJ81" s="31"/>
      <c r="AK81" s="31"/>
      <c r="AL81" s="31"/>
      <c r="AM81" s="31"/>
      <c r="AN81" s="31"/>
      <c r="AO81" s="31"/>
      <c r="AP81" s="31"/>
      <c r="AQ81" s="31"/>
      <c r="AR81" s="31"/>
      <c r="AS81" s="31"/>
      <c r="AT81" s="31"/>
      <c r="AU81" s="31"/>
    </row>
    <row r="82" spans="2:47" x14ac:dyDescent="0.2">
      <c r="E82" s="9" t="s">
        <v>53</v>
      </c>
      <c r="G82" s="10" t="s">
        <v>41</v>
      </c>
      <c r="L82" s="38"/>
      <c r="M82" s="38"/>
      <c r="N82" s="38">
        <f>IFERROR(N73*(1+N81),0)</f>
        <v>31347</v>
      </c>
      <c r="O82" s="38">
        <f t="shared" ref="O82:Q82" si="2">IFERROR(O73*(1+O81),0)</f>
        <v>31347</v>
      </c>
      <c r="P82" s="38">
        <f t="shared" si="2"/>
        <v>31347</v>
      </c>
      <c r="Q82" s="38">
        <f t="shared" si="2"/>
        <v>31347</v>
      </c>
      <c r="R82" s="38">
        <f t="shared" ref="R82" si="3">IFERROR(R73*(1+R81),0)</f>
        <v>31347</v>
      </c>
      <c r="S82" s="38">
        <f t="shared" ref="S82:T82" si="4">IFERROR(S73*(1+S81),0)</f>
        <v>51336</v>
      </c>
      <c r="T82" s="38">
        <f t="shared" si="4"/>
        <v>51336</v>
      </c>
      <c r="U82" s="38">
        <f t="shared" ref="U82" si="5">IFERROR(U73*(1+U81),0)</f>
        <v>51336</v>
      </c>
      <c r="V82" s="38">
        <f t="shared" ref="V82:W82" si="6">IFERROR(V73*(1+V81),0)</f>
        <v>51336</v>
      </c>
      <c r="W82" s="38">
        <f t="shared" si="6"/>
        <v>51336</v>
      </c>
      <c r="X82" s="38">
        <f t="shared" ref="X82" si="7">IFERROR(X73*(1+X81),0)</f>
        <v>62530</v>
      </c>
      <c r="Y82" s="38">
        <f t="shared" ref="Y82:Z82" si="8">IFERROR(Y73*(1+Y81),0)</f>
        <v>62530</v>
      </c>
      <c r="Z82" s="38">
        <f t="shared" si="8"/>
        <v>62530</v>
      </c>
      <c r="AA82" s="38">
        <f t="shared" ref="AA82" si="9">IFERROR(AA73*(1+AA81),0)</f>
        <v>62530</v>
      </c>
      <c r="AB82" s="38">
        <f t="shared" ref="AB82:AC82" si="10">IFERROR(AB73*(1+AB81),0)</f>
        <v>62530</v>
      </c>
      <c r="AC82" s="38">
        <f t="shared" si="10"/>
        <v>62530</v>
      </c>
      <c r="AD82" s="38">
        <f t="shared" ref="AD82" si="11">IFERROR(AD73*(1+AD81),0)</f>
        <v>62530</v>
      </c>
      <c r="AE82" s="38">
        <f t="shared" ref="AE82:AF82" si="12">IFERROR(AE73*(1+AE81),0)</f>
        <v>62530</v>
      </c>
      <c r="AF82" s="38">
        <f t="shared" si="12"/>
        <v>62530</v>
      </c>
      <c r="AG82" s="38">
        <f t="shared" ref="AG82" si="13">IFERROR(AG73*(1+AG81),0)</f>
        <v>0</v>
      </c>
      <c r="AH82" s="38">
        <f t="shared" ref="AH82:AI82" si="14">IFERROR(AH73*(1+AH81),0)</f>
        <v>0</v>
      </c>
      <c r="AI82" s="38">
        <f t="shared" si="14"/>
        <v>0</v>
      </c>
      <c r="AJ82" s="38">
        <f t="shared" ref="AJ82" si="15">IFERROR(AJ73*(1+AJ81),0)</f>
        <v>0</v>
      </c>
      <c r="AK82" s="38">
        <f t="shared" ref="AK82:AL82" si="16">IFERROR(AK73*(1+AK81),0)</f>
        <v>0</v>
      </c>
      <c r="AL82" s="38">
        <f t="shared" si="16"/>
        <v>0</v>
      </c>
      <c r="AM82" s="38">
        <f t="shared" ref="AM82" si="17">IFERROR(AM73*(1+AM81),0)</f>
        <v>0</v>
      </c>
      <c r="AN82" s="38">
        <f t="shared" ref="AN82:AO82" si="18">IFERROR(AN73*(1+AN81),0)</f>
        <v>0</v>
      </c>
      <c r="AO82" s="38">
        <f t="shared" si="18"/>
        <v>0</v>
      </c>
      <c r="AP82" s="38">
        <f t="shared" ref="AP82" si="19">IFERROR(AP73*(1+AP81),0)</f>
        <v>0</v>
      </c>
      <c r="AQ82" s="38">
        <f t="shared" ref="AQ82:AR82" si="20">IFERROR(AQ73*(1+AQ81),0)</f>
        <v>0</v>
      </c>
      <c r="AR82" s="38">
        <f t="shared" si="20"/>
        <v>0</v>
      </c>
      <c r="AS82" s="38">
        <f t="shared" ref="AS82" si="21">IFERROR(AS73*(1+AS81),0)</f>
        <v>0</v>
      </c>
      <c r="AT82" s="38">
        <f t="shared" ref="AT82:AU82" si="22">IFERROR(AT73*(1+AT81),0)</f>
        <v>0</v>
      </c>
      <c r="AU82" s="38">
        <f t="shared" si="22"/>
        <v>0</v>
      </c>
    </row>
    <row r="83" spans="2:47" x14ac:dyDescent="0.2"/>
    <row r="84" spans="2:47" x14ac:dyDescent="0.2">
      <c r="B84" s="6" t="s">
        <v>57</v>
      </c>
    </row>
    <row r="85" spans="2:47" x14ac:dyDescent="0.2"/>
    <row r="86" spans="2:47" x14ac:dyDescent="0.2">
      <c r="C86" s="7" t="s">
        <v>192</v>
      </c>
    </row>
    <row r="87" spans="2:47" x14ac:dyDescent="0.2">
      <c r="D87" s="8" t="s">
        <v>193</v>
      </c>
    </row>
    <row r="88" spans="2:47" x14ac:dyDescent="0.2">
      <c r="E88" s="9" t="s">
        <v>194</v>
      </c>
      <c r="F88" s="9">
        <f>'TMC PFS inputs'!F86</f>
        <v>2027</v>
      </c>
      <c r="G88" s="10" t="s">
        <v>198</v>
      </c>
    </row>
    <row r="89" spans="2:47" x14ac:dyDescent="0.2">
      <c r="E89" s="9" t="s">
        <v>195</v>
      </c>
      <c r="F89" s="9">
        <f>'TMC PFS inputs'!F87</f>
        <v>2030</v>
      </c>
      <c r="G89" s="10" t="s">
        <v>198</v>
      </c>
    </row>
    <row r="90" spans="2:47" x14ac:dyDescent="0.2">
      <c r="E90" s="9" t="s">
        <v>196</v>
      </c>
      <c r="F90" s="9">
        <f>'TMC PFS inputs'!F88</f>
        <v>2031</v>
      </c>
      <c r="G90" s="10" t="s">
        <v>198</v>
      </c>
    </row>
    <row r="91" spans="2:47" x14ac:dyDescent="0.2">
      <c r="E91" s="9" t="s">
        <v>197</v>
      </c>
      <c r="F91" s="9">
        <f>'TMC PFS inputs'!F89</f>
        <v>2031</v>
      </c>
      <c r="G91" s="10" t="s">
        <v>198</v>
      </c>
    </row>
    <row r="92" spans="2:47" x14ac:dyDescent="0.2"/>
    <row r="93" spans="2:47" x14ac:dyDescent="0.2">
      <c r="C93" s="7" t="s">
        <v>55</v>
      </c>
    </row>
    <row r="94" spans="2:47" x14ac:dyDescent="0.2">
      <c r="E94" s="9" t="s">
        <v>272</v>
      </c>
      <c r="G94" s="10" t="s">
        <v>64</v>
      </c>
      <c r="J94" s="23">
        <f>SUM($L94:$AU94)</f>
        <v>164.1</v>
      </c>
      <c r="L94" s="23">
        <f>'Scenario Selector'!L89</f>
        <v>0</v>
      </c>
      <c r="M94" s="23">
        <f>'Scenario Selector'!M89</f>
        <v>0</v>
      </c>
      <c r="N94" s="23">
        <f>'Scenario Selector'!N89</f>
        <v>0.2</v>
      </c>
      <c r="O94" s="23">
        <f>'Scenario Selector'!O89</f>
        <v>1</v>
      </c>
      <c r="P94" s="23">
        <f>'Scenario Selector'!P89</f>
        <v>2</v>
      </c>
      <c r="Q94" s="23">
        <f>'Scenario Selector'!Q89</f>
        <v>5</v>
      </c>
      <c r="R94" s="23">
        <f>'Scenario Selector'!R89</f>
        <v>11</v>
      </c>
      <c r="S94" s="23">
        <f>'Scenario Selector'!S89</f>
        <v>10.5</v>
      </c>
      <c r="T94" s="23">
        <f>'Scenario Selector'!T89</f>
        <v>10.5</v>
      </c>
      <c r="U94" s="23">
        <f>'Scenario Selector'!U89</f>
        <v>10.5</v>
      </c>
      <c r="V94" s="23">
        <f>'Scenario Selector'!V89</f>
        <v>10.5</v>
      </c>
      <c r="W94" s="23">
        <f>'Scenario Selector'!W89</f>
        <v>12</v>
      </c>
      <c r="X94" s="23">
        <f>'Scenario Selector'!X89</f>
        <v>10.5</v>
      </c>
      <c r="Y94" s="23">
        <f>'Scenario Selector'!Y89</f>
        <v>10.5</v>
      </c>
      <c r="Z94" s="23">
        <f>'Scenario Selector'!Z89</f>
        <v>10.5</v>
      </c>
      <c r="AA94" s="23">
        <f>'Scenario Selector'!AA89</f>
        <v>10.5</v>
      </c>
      <c r="AB94" s="23">
        <f>'Scenario Selector'!AB89</f>
        <v>12</v>
      </c>
      <c r="AC94" s="23">
        <f>'Scenario Selector'!AC89</f>
        <v>10.5</v>
      </c>
      <c r="AD94" s="23">
        <f>'Scenario Selector'!AD89</f>
        <v>10.5</v>
      </c>
      <c r="AE94" s="23">
        <f>'Scenario Selector'!AE89</f>
        <v>10.5</v>
      </c>
      <c r="AF94" s="23">
        <f>'Scenario Selector'!AF89</f>
        <v>5.4</v>
      </c>
      <c r="AG94" s="23">
        <f>'Scenario Selector'!AG89</f>
        <v>0</v>
      </c>
      <c r="AH94" s="23">
        <f>'Scenario Selector'!AH89</f>
        <v>0</v>
      </c>
      <c r="AI94" s="23">
        <f>'Scenario Selector'!AI89</f>
        <v>0</v>
      </c>
      <c r="AJ94" s="23">
        <f>'Scenario Selector'!AJ89</f>
        <v>0</v>
      </c>
      <c r="AK94" s="23">
        <f>'Scenario Selector'!AK89</f>
        <v>0</v>
      </c>
      <c r="AL94" s="23">
        <f>'Scenario Selector'!AL89</f>
        <v>0</v>
      </c>
      <c r="AM94" s="23">
        <f>'Scenario Selector'!AM89</f>
        <v>0</v>
      </c>
      <c r="AN94" s="23">
        <f>'Scenario Selector'!AN89</f>
        <v>0</v>
      </c>
      <c r="AO94" s="23">
        <f>'Scenario Selector'!AO89</f>
        <v>0</v>
      </c>
      <c r="AP94" s="23">
        <f>'Scenario Selector'!AP89</f>
        <v>0</v>
      </c>
      <c r="AQ94" s="23">
        <f>'Scenario Selector'!AQ89</f>
        <v>0</v>
      </c>
      <c r="AR94" s="23">
        <f>'Scenario Selector'!AR89</f>
        <v>0</v>
      </c>
      <c r="AS94" s="23">
        <f>'Scenario Selector'!AS89</f>
        <v>0</v>
      </c>
      <c r="AT94" s="23">
        <f>'Scenario Selector'!AT89</f>
        <v>0</v>
      </c>
      <c r="AU94" s="23">
        <f>'Scenario Selector'!AU89</f>
        <v>0</v>
      </c>
    </row>
    <row r="95" spans="2:47" x14ac:dyDescent="0.2">
      <c r="E95" s="9" t="s">
        <v>1272</v>
      </c>
      <c r="F95" s="21">
        <f>'Scenario Selector'!F96</f>
        <v>1</v>
      </c>
      <c r="J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row>
    <row r="96" spans="2:47" x14ac:dyDescent="0.2"/>
    <row r="97" spans="2:47" x14ac:dyDescent="0.2">
      <c r="C97" s="7" t="s">
        <v>61</v>
      </c>
    </row>
    <row r="98" spans="2:47" x14ac:dyDescent="0.2">
      <c r="D98" s="8" t="s">
        <v>62</v>
      </c>
    </row>
    <row r="99" spans="2:47" x14ac:dyDescent="0.2">
      <c r="E99" s="9" t="s">
        <v>63</v>
      </c>
      <c r="F99" s="9">
        <f>'TMC PFS inputs'!F98</f>
        <v>1.3</v>
      </c>
      <c r="G99" s="10" t="s">
        <v>64</v>
      </c>
    </row>
    <row r="100" spans="2:47" x14ac:dyDescent="0.2">
      <c r="E100" s="9" t="s">
        <v>160</v>
      </c>
      <c r="G100" s="10" t="s">
        <v>10</v>
      </c>
      <c r="L100" s="21">
        <f>'TMC PFS inputs'!L99</f>
        <v>0</v>
      </c>
      <c r="M100" s="21">
        <f>'TMC PFS inputs'!M99</f>
        <v>0</v>
      </c>
      <c r="N100" s="21">
        <f>'TMC PFS inputs'!N99</f>
        <v>0</v>
      </c>
      <c r="O100" s="21">
        <f>'TMC PFS inputs'!O99</f>
        <v>0</v>
      </c>
      <c r="P100" s="21">
        <f>'TMC PFS inputs'!P99</f>
        <v>0.5</v>
      </c>
      <c r="Q100" s="21">
        <f>'TMC PFS inputs'!Q99</f>
        <v>1</v>
      </c>
      <c r="R100" s="21">
        <f>'TMC PFS inputs'!R99</f>
        <v>1</v>
      </c>
      <c r="S100" s="21">
        <f>'TMC PFS inputs'!S99</f>
        <v>1</v>
      </c>
      <c r="T100" s="21">
        <f>'TMC PFS inputs'!T99</f>
        <v>1</v>
      </c>
      <c r="U100" s="21">
        <f>'TMC PFS inputs'!U99</f>
        <v>1</v>
      </c>
      <c r="V100" s="21">
        <f>'TMC PFS inputs'!V99</f>
        <v>1</v>
      </c>
      <c r="W100" s="21">
        <f>'TMC PFS inputs'!W99</f>
        <v>1</v>
      </c>
      <c r="X100" s="21">
        <f>'TMC PFS inputs'!X99</f>
        <v>1</v>
      </c>
      <c r="Y100" s="21">
        <f>'TMC PFS inputs'!Y99</f>
        <v>1</v>
      </c>
      <c r="Z100" s="21">
        <f>'TMC PFS inputs'!Z99</f>
        <v>1</v>
      </c>
      <c r="AA100" s="21">
        <f>'TMC PFS inputs'!AA99</f>
        <v>1</v>
      </c>
      <c r="AB100" s="21">
        <f>'TMC PFS inputs'!AB99</f>
        <v>1</v>
      </c>
      <c r="AC100" s="21">
        <f>'TMC PFS inputs'!AC99</f>
        <v>1</v>
      </c>
      <c r="AD100" s="21">
        <f>'TMC PFS inputs'!AD99</f>
        <v>1</v>
      </c>
      <c r="AE100" s="21">
        <f>'TMC PFS inputs'!AE99</f>
        <v>1</v>
      </c>
      <c r="AF100" s="21">
        <f>'TMC PFS inputs'!AF99</f>
        <v>1</v>
      </c>
      <c r="AG100" s="21">
        <f>'TMC PFS inputs'!AG99</f>
        <v>1</v>
      </c>
      <c r="AH100" s="21">
        <f>'TMC PFS inputs'!AH99</f>
        <v>1</v>
      </c>
      <c r="AI100" s="21">
        <f>'TMC PFS inputs'!AI99</f>
        <v>1</v>
      </c>
      <c r="AJ100" s="21">
        <f>'TMC PFS inputs'!AJ99</f>
        <v>1</v>
      </c>
      <c r="AK100" s="21">
        <f>'TMC PFS inputs'!AK99</f>
        <v>1</v>
      </c>
      <c r="AL100" s="21">
        <f>'TMC PFS inputs'!AL99</f>
        <v>1</v>
      </c>
      <c r="AM100" s="21">
        <f>'TMC PFS inputs'!AM99</f>
        <v>1</v>
      </c>
      <c r="AN100" s="21">
        <f>'TMC PFS inputs'!AN99</f>
        <v>1</v>
      </c>
      <c r="AO100" s="21">
        <f>'TMC PFS inputs'!AO99</f>
        <v>1</v>
      </c>
      <c r="AP100" s="21">
        <f>'TMC PFS inputs'!AP99</f>
        <v>1</v>
      </c>
      <c r="AQ100" s="21">
        <f>'TMC PFS inputs'!AQ99</f>
        <v>1</v>
      </c>
      <c r="AR100" s="21">
        <f>'TMC PFS inputs'!AR99</f>
        <v>1</v>
      </c>
      <c r="AS100" s="21">
        <f>'TMC PFS inputs'!AS99</f>
        <v>1</v>
      </c>
      <c r="AT100" s="21">
        <f>'TMC PFS inputs'!AT99</f>
        <v>1</v>
      </c>
      <c r="AU100" s="21">
        <f>'TMC PFS inputs'!AU99</f>
        <v>1</v>
      </c>
    </row>
    <row r="101" spans="2:47" x14ac:dyDescent="0.2">
      <c r="E101" s="9" t="s">
        <v>65</v>
      </c>
      <c r="F101" s="9">
        <f>'TMC PFS inputs'!F100</f>
        <v>12</v>
      </c>
      <c r="G101" s="10" t="s">
        <v>64</v>
      </c>
    </row>
    <row r="102" spans="2:47" x14ac:dyDescent="0.2">
      <c r="D102" s="8" t="s">
        <v>67</v>
      </c>
    </row>
    <row r="103" spans="2:47" x14ac:dyDescent="0.2">
      <c r="E103" s="9" t="s">
        <v>68</v>
      </c>
      <c r="F103" s="9">
        <f>'TMC PFS inputs'!F102</f>
        <v>6</v>
      </c>
      <c r="G103" s="10" t="s">
        <v>64</v>
      </c>
    </row>
    <row r="104" spans="2:47" x14ac:dyDescent="0.2">
      <c r="E104" s="9" t="s">
        <v>69</v>
      </c>
      <c r="F104" s="9">
        <f>'TMC PFS inputs'!F103</f>
        <v>6</v>
      </c>
      <c r="G104" s="10" t="s">
        <v>64</v>
      </c>
    </row>
    <row r="105" spans="2:47" x14ac:dyDescent="0.2"/>
    <row r="106" spans="2:47" x14ac:dyDescent="0.2">
      <c r="B106" s="6" t="s">
        <v>119</v>
      </c>
    </row>
    <row r="107" spans="2:47" x14ac:dyDescent="0.2"/>
    <row r="108" spans="2:47" x14ac:dyDescent="0.2">
      <c r="C108" s="7" t="s">
        <v>74</v>
      </c>
    </row>
    <row r="109" spans="2:47" x14ac:dyDescent="0.2">
      <c r="D109" s="8" t="s">
        <v>86</v>
      </c>
    </row>
    <row r="110" spans="2:47" x14ac:dyDescent="0.2">
      <c r="E110" s="9" t="s">
        <v>75</v>
      </c>
      <c r="F110" s="38">
        <f>'TMC PFS inputs'!F128</f>
        <v>-468.4</v>
      </c>
      <c r="G110" s="10" t="s">
        <v>85</v>
      </c>
    </row>
    <row r="111" spans="2:47" x14ac:dyDescent="0.2">
      <c r="E111" s="9" t="s">
        <v>76</v>
      </c>
      <c r="F111" s="38">
        <f>'TMC PFS inputs'!F129</f>
        <v>-89.6</v>
      </c>
      <c r="G111" s="10" t="s">
        <v>85</v>
      </c>
    </row>
    <row r="112" spans="2:47" x14ac:dyDescent="0.2">
      <c r="E112" s="9" t="s">
        <v>77</v>
      </c>
      <c r="F112" s="38">
        <f>'TMC PFS inputs'!F130</f>
        <v>-15.2</v>
      </c>
      <c r="G112" s="10" t="s">
        <v>85</v>
      </c>
    </row>
    <row r="113" spans="4:7" x14ac:dyDescent="0.2">
      <c r="E113" s="9" t="s">
        <v>78</v>
      </c>
      <c r="F113" s="38">
        <f>'TMC PFS inputs'!F131</f>
        <v>0</v>
      </c>
      <c r="G113" s="10" t="s">
        <v>85</v>
      </c>
    </row>
    <row r="114" spans="4:7" x14ac:dyDescent="0.2">
      <c r="E114" s="9" t="s">
        <v>79</v>
      </c>
      <c r="F114" s="38">
        <f>'TMC PFS inputs'!F132</f>
        <v>-2.2999999999999998</v>
      </c>
      <c r="G114" s="10" t="s">
        <v>85</v>
      </c>
    </row>
    <row r="115" spans="4:7" x14ac:dyDescent="0.2">
      <c r="E115" s="9" t="s">
        <v>100</v>
      </c>
      <c r="F115" s="38">
        <f>SUM(F110:F114)</f>
        <v>-575.5</v>
      </c>
      <c r="G115" s="10" t="s">
        <v>85</v>
      </c>
    </row>
    <row r="116" spans="4:7" x14ac:dyDescent="0.2">
      <c r="D116" s="8" t="s">
        <v>87</v>
      </c>
      <c r="F116" s="38"/>
    </row>
    <row r="117" spans="4:7" x14ac:dyDescent="0.2">
      <c r="E117" s="9" t="s">
        <v>80</v>
      </c>
      <c r="F117" s="38">
        <f>'TMC PFS inputs'!F135</f>
        <v>-59.4</v>
      </c>
      <c r="G117" s="10" t="s">
        <v>85</v>
      </c>
    </row>
    <row r="118" spans="4:7" x14ac:dyDescent="0.2">
      <c r="E118" s="9" t="s">
        <v>81</v>
      </c>
      <c r="F118" s="38">
        <f>'TMC PFS inputs'!F136</f>
        <v>-44.6</v>
      </c>
      <c r="G118" s="10" t="s">
        <v>85</v>
      </c>
    </row>
    <row r="119" spans="4:7" x14ac:dyDescent="0.2">
      <c r="E119" s="9" t="s">
        <v>101</v>
      </c>
      <c r="F119" s="38">
        <f>SUM(F117:F118)</f>
        <v>-104</v>
      </c>
      <c r="G119" s="10" t="s">
        <v>85</v>
      </c>
    </row>
    <row r="120" spans="4:7" x14ac:dyDescent="0.2">
      <c r="D120" s="8" t="s">
        <v>88</v>
      </c>
      <c r="F120" s="38"/>
    </row>
    <row r="121" spans="4:7" x14ac:dyDescent="0.2">
      <c r="E121" s="9" t="s">
        <v>82</v>
      </c>
      <c r="F121" s="31">
        <f>'Scenario Selector'!F181</f>
        <v>0.14922737306843267</v>
      </c>
      <c r="G121" s="10" t="s">
        <v>10</v>
      </c>
    </row>
    <row r="122" spans="4:7" x14ac:dyDescent="0.2">
      <c r="E122" s="9" t="s">
        <v>82</v>
      </c>
      <c r="F122" s="38">
        <f>F121*(F115+F119)</f>
        <v>-101.4</v>
      </c>
      <c r="G122" s="10" t="s">
        <v>85</v>
      </c>
    </row>
    <row r="123" spans="4:7" x14ac:dyDescent="0.2">
      <c r="E123" s="9" t="s">
        <v>83</v>
      </c>
      <c r="F123" s="38">
        <f>'TMC PFS inputs'!F141</f>
        <v>-53.3</v>
      </c>
      <c r="G123" s="10" t="s">
        <v>85</v>
      </c>
    </row>
    <row r="124" spans="4:7" x14ac:dyDescent="0.2">
      <c r="E124" s="9" t="s">
        <v>84</v>
      </c>
      <c r="F124" s="38">
        <f>'TMC PFS inputs'!F142</f>
        <v>289.3</v>
      </c>
      <c r="G124" s="10" t="s">
        <v>85</v>
      </c>
    </row>
    <row r="125" spans="4:7" x14ac:dyDescent="0.2">
      <c r="E125" s="9" t="s">
        <v>102</v>
      </c>
      <c r="F125" s="38">
        <f>F122+F123+F124</f>
        <v>134.60000000000002</v>
      </c>
      <c r="G125" s="10" t="s">
        <v>85</v>
      </c>
    </row>
    <row r="126" spans="4:7" x14ac:dyDescent="0.2">
      <c r="D126" s="8" t="s">
        <v>3</v>
      </c>
      <c r="F126" s="38"/>
    </row>
    <row r="127" spans="4:7" x14ac:dyDescent="0.2">
      <c r="E127" s="9" t="s">
        <v>110</v>
      </c>
      <c r="F127" s="38">
        <f>F128-F123</f>
        <v>-491.59999999999997</v>
      </c>
      <c r="G127" s="10" t="s">
        <v>85</v>
      </c>
    </row>
    <row r="128" spans="4:7" x14ac:dyDescent="0.2">
      <c r="E128" s="9" t="s">
        <v>111</v>
      </c>
      <c r="F128" s="38">
        <f>SUM(F115,F119,F125)</f>
        <v>-544.9</v>
      </c>
      <c r="G128" s="10" t="s">
        <v>85</v>
      </c>
    </row>
    <row r="129" spans="3:7" x14ac:dyDescent="0.2">
      <c r="F129" s="38"/>
    </row>
    <row r="130" spans="3:7" x14ac:dyDescent="0.2">
      <c r="C130" s="7" t="s">
        <v>90</v>
      </c>
      <c r="F130" s="38"/>
    </row>
    <row r="131" spans="3:7" x14ac:dyDescent="0.2">
      <c r="D131" s="8" t="s">
        <v>98</v>
      </c>
      <c r="F131" s="38"/>
    </row>
    <row r="132" spans="3:7" x14ac:dyDescent="0.2">
      <c r="E132" s="9" t="s">
        <v>92</v>
      </c>
      <c r="F132" s="38">
        <f>'TMC PFS inputs'!F150</f>
        <v>-144.80000000000001</v>
      </c>
      <c r="G132" s="10" t="s">
        <v>85</v>
      </c>
    </row>
    <row r="133" spans="3:7" x14ac:dyDescent="0.2">
      <c r="E133" s="9" t="s">
        <v>93</v>
      </c>
      <c r="F133" s="38">
        <f>'TMC PFS inputs'!F151</f>
        <v>-281.10000000000002</v>
      </c>
      <c r="G133" s="10" t="s">
        <v>85</v>
      </c>
    </row>
    <row r="134" spans="3:7" x14ac:dyDescent="0.2">
      <c r="E134" s="9" t="s">
        <v>94</v>
      </c>
      <c r="F134" s="38">
        <f>'TMC PFS inputs'!F152</f>
        <v>-1027.7</v>
      </c>
      <c r="G134" s="10" t="s">
        <v>85</v>
      </c>
    </row>
    <row r="135" spans="3:7" x14ac:dyDescent="0.2">
      <c r="E135" s="9" t="s">
        <v>3</v>
      </c>
      <c r="F135" s="38">
        <f>SUM(F132:F134)</f>
        <v>-1453.6000000000001</v>
      </c>
      <c r="G135" s="10" t="s">
        <v>85</v>
      </c>
    </row>
    <row r="136" spans="3:7" x14ac:dyDescent="0.2">
      <c r="D136" s="8" t="s">
        <v>99</v>
      </c>
      <c r="F136" s="38"/>
    </row>
    <row r="137" spans="3:7" x14ac:dyDescent="0.2">
      <c r="E137" s="9" t="s">
        <v>95</v>
      </c>
      <c r="F137" s="38">
        <f>'TMC PFS inputs'!F155</f>
        <v>-477.2</v>
      </c>
      <c r="G137" s="10" t="s">
        <v>85</v>
      </c>
    </row>
    <row r="138" spans="3:7" x14ac:dyDescent="0.2">
      <c r="E138" s="9" t="s">
        <v>82</v>
      </c>
      <c r="F138" s="31">
        <f>'Scenario Selector'!F187</f>
        <v>0.14615703335405011</v>
      </c>
      <c r="G138" s="10" t="s">
        <v>10</v>
      </c>
    </row>
    <row r="139" spans="3:7" x14ac:dyDescent="0.2">
      <c r="E139" s="9" t="s">
        <v>82</v>
      </c>
      <c r="F139" s="38">
        <f>F138*(F135+F137)</f>
        <v>-282.2</v>
      </c>
      <c r="G139" s="10" t="s">
        <v>85</v>
      </c>
    </row>
    <row r="140" spans="3:7" x14ac:dyDescent="0.2">
      <c r="E140" s="9" t="s">
        <v>104</v>
      </c>
      <c r="F140" s="38">
        <f>F137+F139</f>
        <v>-759.4</v>
      </c>
      <c r="G140" s="10" t="s">
        <v>85</v>
      </c>
    </row>
    <row r="141" spans="3:7" x14ac:dyDescent="0.2">
      <c r="D141" s="8" t="s">
        <v>3</v>
      </c>
      <c r="F141" s="38"/>
    </row>
    <row r="142" spans="3:7" x14ac:dyDescent="0.2">
      <c r="E142" s="9" t="s">
        <v>96</v>
      </c>
      <c r="F142" s="38">
        <f>'TMC PFS inputs'!F160</f>
        <v>2</v>
      </c>
      <c r="G142" s="10" t="s">
        <v>245</v>
      </c>
    </row>
    <row r="143" spans="3:7" x14ac:dyDescent="0.2">
      <c r="E143" s="9" t="s">
        <v>97</v>
      </c>
      <c r="F143" s="38">
        <f>F135+F140</f>
        <v>-2213</v>
      </c>
      <c r="G143" s="10" t="s">
        <v>85</v>
      </c>
    </row>
    <row r="144" spans="3:7" x14ac:dyDescent="0.2">
      <c r="E144" s="9" t="s">
        <v>103</v>
      </c>
      <c r="F144" s="38">
        <f>F142*F143</f>
        <v>-4426</v>
      </c>
      <c r="G144" s="10" t="s">
        <v>85</v>
      </c>
    </row>
    <row r="145" spans="1:47" x14ac:dyDescent="0.2">
      <c r="F145" s="38"/>
    </row>
    <row r="146" spans="1:47" x14ac:dyDescent="0.2">
      <c r="C146" s="7" t="s">
        <v>1443</v>
      </c>
      <c r="F146" s="38"/>
    </row>
    <row r="147" spans="1:47" x14ac:dyDescent="0.2">
      <c r="E147" s="9" t="s">
        <v>1442</v>
      </c>
      <c r="F147" s="38">
        <f>'Scenario Selector'!F195</f>
        <v>0</v>
      </c>
      <c r="G147" s="10" t="s">
        <v>85</v>
      </c>
    </row>
    <row r="148" spans="1:47" x14ac:dyDescent="0.2">
      <c r="E148" s="9" t="s">
        <v>1444</v>
      </c>
      <c r="F148" s="38">
        <f>'Scenario Selector'!F202</f>
        <v>0</v>
      </c>
      <c r="G148" s="10" t="s">
        <v>85</v>
      </c>
    </row>
    <row r="149" spans="1:47" x14ac:dyDescent="0.2">
      <c r="F149" s="38"/>
    </row>
    <row r="150" spans="1:47" s="20" customFormat="1" x14ac:dyDescent="0.2">
      <c r="A150" s="9"/>
      <c r="B150" s="6"/>
      <c r="C150" s="7" t="s">
        <v>120</v>
      </c>
      <c r="D150" s="8"/>
      <c r="E150" s="9"/>
      <c r="F150" s="38"/>
      <c r="G150" s="10"/>
      <c r="H150" s="9"/>
      <c r="I150" s="9"/>
      <c r="J150" s="9"/>
      <c r="K150" s="9"/>
    </row>
    <row r="151" spans="1:47" s="20" customFormat="1" x14ac:dyDescent="0.2">
      <c r="A151" s="9"/>
      <c r="B151" s="6"/>
      <c r="C151" s="7"/>
      <c r="D151" s="8"/>
      <c r="E151" s="9" t="s">
        <v>118</v>
      </c>
      <c r="F151" s="38"/>
      <c r="G151" s="10" t="s">
        <v>10</v>
      </c>
      <c r="H151" s="9"/>
      <c r="I151" s="9"/>
      <c r="J151" s="21">
        <f>SUM($L151:$AU151)</f>
        <v>0.99999999999999989</v>
      </c>
      <c r="K151" s="21"/>
      <c r="L151" s="20">
        <f>'TMC PFS inputs'!L165</f>
        <v>3.5708475679193101E-2</v>
      </c>
      <c r="M151" s="20">
        <f>'TMC PFS inputs'!M165</f>
        <v>4.1951358386204653E-2</v>
      </c>
      <c r="N151" s="20">
        <f>'TMC PFS inputs'!N165</f>
        <v>1.8809988612331217E-2</v>
      </c>
      <c r="O151" s="20">
        <f>'TMC PFS inputs'!O165</f>
        <v>2.1473889702293799E-2</v>
      </c>
      <c r="P151" s="20">
        <f>'TMC PFS inputs'!P165</f>
        <v>3.5993167398731082E-2</v>
      </c>
      <c r="Q151" s="20">
        <f>'TMC PFS inputs'!Q165</f>
        <v>4.2012363754677075E-2</v>
      </c>
      <c r="R151" s="20">
        <f>'TMC PFS inputs'!R165</f>
        <v>5.9398893769318367E-2</v>
      </c>
      <c r="S151" s="20">
        <f>'TMC PFS inputs'!S165</f>
        <v>0.11332763949894256</v>
      </c>
      <c r="T151" s="20">
        <f>'TMC PFS inputs'!T165</f>
        <v>0.13065316414511144</v>
      </c>
      <c r="U151" s="20">
        <f>'TMC PFS inputs'!U165</f>
        <v>0.13061249389946314</v>
      </c>
      <c r="V151" s="20">
        <f>'TMC PFS inputs'!V165</f>
        <v>0.13390678379697413</v>
      </c>
      <c r="W151" s="20">
        <f>'TMC PFS inputs'!W165</f>
        <v>0.16170489669757604</v>
      </c>
      <c r="X151" s="20">
        <f>'TMC PFS inputs'!X165</f>
        <v>7.4446884659183338E-2</v>
      </c>
      <c r="Y151" s="20">
        <f>'TMC PFS inputs'!Y165</f>
        <v>0</v>
      </c>
      <c r="Z151" s="20">
        <f>'TMC PFS inputs'!Z165</f>
        <v>0</v>
      </c>
      <c r="AA151" s="20">
        <f>'TMC PFS inputs'!AA165</f>
        <v>0</v>
      </c>
      <c r="AB151" s="20">
        <f>'TMC PFS inputs'!AB165</f>
        <v>0</v>
      </c>
      <c r="AC151" s="20">
        <f>'TMC PFS inputs'!AC165</f>
        <v>0</v>
      </c>
      <c r="AD151" s="20">
        <f>'TMC PFS inputs'!AD165</f>
        <v>0</v>
      </c>
      <c r="AE151" s="20">
        <f>'TMC PFS inputs'!AE165</f>
        <v>0</v>
      </c>
      <c r="AF151" s="20">
        <f>'TMC PFS inputs'!AF165</f>
        <v>0</v>
      </c>
      <c r="AG151" s="20">
        <f>'TMC PFS inputs'!AG165</f>
        <v>0</v>
      </c>
      <c r="AH151" s="20">
        <f>'TMC PFS inputs'!AH165</f>
        <v>0</v>
      </c>
      <c r="AI151" s="20">
        <f>'TMC PFS inputs'!AI165</f>
        <v>0</v>
      </c>
      <c r="AJ151" s="20">
        <f>'TMC PFS inputs'!AJ165</f>
        <v>0</v>
      </c>
      <c r="AK151" s="20">
        <f>'TMC PFS inputs'!AK165</f>
        <v>0</v>
      </c>
      <c r="AL151" s="20">
        <f>'TMC PFS inputs'!AL165</f>
        <v>0</v>
      </c>
      <c r="AM151" s="20">
        <f>'TMC PFS inputs'!AM165</f>
        <v>0</v>
      </c>
      <c r="AN151" s="20">
        <f>'TMC PFS inputs'!AN165</f>
        <v>0</v>
      </c>
      <c r="AO151" s="20">
        <f>'TMC PFS inputs'!AO165</f>
        <v>0</v>
      </c>
      <c r="AP151" s="20">
        <f>'TMC PFS inputs'!AP165</f>
        <v>0</v>
      </c>
      <c r="AQ151" s="20">
        <f>'TMC PFS inputs'!AQ165</f>
        <v>0</v>
      </c>
      <c r="AR151" s="20">
        <f>'TMC PFS inputs'!AR165</f>
        <v>0</v>
      </c>
      <c r="AS151" s="20">
        <f>'TMC PFS inputs'!AS165</f>
        <v>0</v>
      </c>
      <c r="AT151" s="20">
        <f>'TMC PFS inputs'!AT165</f>
        <v>0</v>
      </c>
      <c r="AU151" s="20">
        <f>'TMC PFS inputs'!AU165</f>
        <v>0</v>
      </c>
    </row>
    <row r="152" spans="1:47" x14ac:dyDescent="0.2">
      <c r="E152" s="9" t="s">
        <v>110</v>
      </c>
      <c r="F152" s="38">
        <f>F127+F144+F147+F148</f>
        <v>-4917.6000000000004</v>
      </c>
      <c r="G152" s="10" t="s">
        <v>85</v>
      </c>
      <c r="J152" s="23"/>
    </row>
    <row r="153" spans="1:47" x14ac:dyDescent="0.2">
      <c r="E153" s="9" t="s">
        <v>111</v>
      </c>
      <c r="F153" s="38">
        <f>F128+F144+F147+F148</f>
        <v>-4970.8999999999996</v>
      </c>
      <c r="G153" s="10" t="s">
        <v>85</v>
      </c>
    </row>
    <row r="154" spans="1:47" x14ac:dyDescent="0.2">
      <c r="F154" s="38"/>
    </row>
    <row r="155" spans="1:47" x14ac:dyDescent="0.2">
      <c r="C155" s="7" t="s">
        <v>106</v>
      </c>
      <c r="F155" s="38"/>
    </row>
    <row r="156" spans="1:47" x14ac:dyDescent="0.2">
      <c r="E156" s="9" t="s">
        <v>106</v>
      </c>
      <c r="F156" s="38">
        <f>'TMC PFS inputs'!F170</f>
        <v>-1550</v>
      </c>
      <c r="G156" s="10" t="s">
        <v>85</v>
      </c>
      <c r="J156" s="23"/>
    </row>
    <row r="157" spans="1:47" x14ac:dyDescent="0.2">
      <c r="F157" s="38"/>
    </row>
    <row r="158" spans="1:47" x14ac:dyDescent="0.2">
      <c r="C158" s="7" t="s">
        <v>107</v>
      </c>
      <c r="F158" s="38"/>
    </row>
    <row r="159" spans="1:47" x14ac:dyDescent="0.2">
      <c r="D159" s="8" t="s">
        <v>281</v>
      </c>
      <c r="F159" s="38"/>
    </row>
    <row r="160" spans="1:47" x14ac:dyDescent="0.2">
      <c r="E160" s="9" t="s">
        <v>280</v>
      </c>
      <c r="F160" s="38">
        <f>'TMC PFS inputs'!F174</f>
        <v>-115</v>
      </c>
      <c r="G160" s="10" t="s">
        <v>85</v>
      </c>
      <c r="J160" s="23"/>
    </row>
    <row r="161" spans="2:47" x14ac:dyDescent="0.2">
      <c r="E161" s="9" t="s">
        <v>88</v>
      </c>
      <c r="F161" s="38">
        <f>'TMC PFS inputs'!F175</f>
        <v>0</v>
      </c>
      <c r="G161" s="10" t="s">
        <v>85</v>
      </c>
      <c r="J161" s="23"/>
    </row>
    <row r="162" spans="2:47" x14ac:dyDescent="0.2">
      <c r="D162" s="8" t="s">
        <v>282</v>
      </c>
      <c r="F162" s="38"/>
      <c r="J162" s="23"/>
    </row>
    <row r="163" spans="2:47" x14ac:dyDescent="0.2">
      <c r="E163" s="9" t="s">
        <v>283</v>
      </c>
      <c r="F163" s="38">
        <f>'TMC PFS inputs'!F177</f>
        <v>0</v>
      </c>
      <c r="G163" s="10" t="s">
        <v>85</v>
      </c>
      <c r="J163" s="23"/>
    </row>
    <row r="164" spans="2:47" x14ac:dyDescent="0.2"/>
    <row r="165" spans="2:47" x14ac:dyDescent="0.2">
      <c r="B165" s="6" t="s">
        <v>121</v>
      </c>
    </row>
    <row r="166" spans="2:47" x14ac:dyDescent="0.2"/>
    <row r="167" spans="2:47" x14ac:dyDescent="0.2">
      <c r="C167" s="7" t="s">
        <v>122</v>
      </c>
    </row>
    <row r="168" spans="2:47" x14ac:dyDescent="0.2">
      <c r="D168" s="8" t="s">
        <v>129</v>
      </c>
    </row>
    <row r="169" spans="2:47" x14ac:dyDescent="0.2">
      <c r="E169" s="9" t="s">
        <v>75</v>
      </c>
      <c r="F169" s="38">
        <f>'TMC PFS inputs'!F183</f>
        <v>-5299.9</v>
      </c>
      <c r="G169" s="10" t="s">
        <v>85</v>
      </c>
    </row>
    <row r="170" spans="2:47" x14ac:dyDescent="0.2">
      <c r="E170" s="9" t="s">
        <v>130</v>
      </c>
      <c r="F170" s="38">
        <f>'TMC PFS inputs'!F184</f>
        <v>-543.29999999999995</v>
      </c>
      <c r="G170" s="10" t="s">
        <v>85</v>
      </c>
    </row>
    <row r="171" spans="2:47" x14ac:dyDescent="0.2">
      <c r="E171" s="9" t="s">
        <v>131</v>
      </c>
      <c r="F171" s="38">
        <f>'TMC PFS inputs'!F185</f>
        <v>-1701.5</v>
      </c>
      <c r="G171" s="10" t="s">
        <v>85</v>
      </c>
    </row>
    <row r="172" spans="2:47" x14ac:dyDescent="0.2">
      <c r="E172" s="9" t="s">
        <v>344</v>
      </c>
      <c r="G172" s="10" t="s">
        <v>10</v>
      </c>
      <c r="J172" s="21">
        <f>SUM($L172:$AU172)</f>
        <v>1.0000000000000002</v>
      </c>
      <c r="L172" s="31">
        <f>'TMC PFS inputs'!L186</f>
        <v>0</v>
      </c>
      <c r="M172" s="31">
        <f>'TMC PFS inputs'!M186</f>
        <v>0</v>
      </c>
      <c r="N172" s="31">
        <f>'TMC PFS inputs'!N186</f>
        <v>4.3606770315585772E-3</v>
      </c>
      <c r="O172" s="31">
        <f>'TMC PFS inputs'!O186</f>
        <v>1.746921680119819E-2</v>
      </c>
      <c r="P172" s="31">
        <f>'TMC PFS inputs'!P186</f>
        <v>1.746921680119819E-2</v>
      </c>
      <c r="Q172" s="31">
        <f>'TMC PFS inputs'!Q186</f>
        <v>3.3737590626532532E-2</v>
      </c>
      <c r="R172" s="31">
        <f>'TMC PFS inputs'!R186</f>
        <v>7.0263893859265458E-2</v>
      </c>
      <c r="S172" s="31">
        <f>'TMC PFS inputs'!S186</f>
        <v>6.9534905297758701E-2</v>
      </c>
      <c r="T172" s="31">
        <f>'TMC PFS inputs'!T186</f>
        <v>5.7539729876602122E-2</v>
      </c>
      <c r="U172" s="31">
        <f>'TMC PFS inputs'!U186</f>
        <v>5.7539729876602122E-2</v>
      </c>
      <c r="V172" s="31">
        <f>'TMC PFS inputs'!V186</f>
        <v>5.7539729876602122E-2</v>
      </c>
      <c r="W172" s="31">
        <f>'TMC PFS inputs'!W186</f>
        <v>7.8269513698357801E-2</v>
      </c>
      <c r="X172" s="31">
        <f>'TMC PFS inputs'!X186</f>
        <v>6.9534905297758701E-2</v>
      </c>
      <c r="Y172" s="31">
        <f>'TMC PFS inputs'!Y186</f>
        <v>5.7539729876602122E-2</v>
      </c>
      <c r="Z172" s="31">
        <f>'TMC PFS inputs'!Z186</f>
        <v>5.7539729876602122E-2</v>
      </c>
      <c r="AA172" s="31">
        <f>'TMC PFS inputs'!AA186</f>
        <v>5.4737762932919792E-2</v>
      </c>
      <c r="AB172" s="31">
        <f>'TMC PFS inputs'!AB186</f>
        <v>6.9863612867310826E-2</v>
      </c>
      <c r="AC172" s="31">
        <f>'TMC PFS inputs'!AC186</f>
        <v>6.1129004466711725E-2</v>
      </c>
      <c r="AD172" s="31">
        <f>'TMC PFS inputs'!AD186</f>
        <v>6.1129004466711725E-2</v>
      </c>
      <c r="AE172" s="31">
        <f>'TMC PFS inputs'!AE186</f>
        <v>6.9863612867310826E-2</v>
      </c>
      <c r="AF172" s="31">
        <f>'TMC PFS inputs'!AF186</f>
        <v>3.4938433602396381E-2</v>
      </c>
      <c r="AG172" s="31">
        <f>'TMC PFS inputs'!AG186</f>
        <v>0</v>
      </c>
      <c r="AH172" s="31">
        <f>'TMC PFS inputs'!AH186</f>
        <v>0</v>
      </c>
      <c r="AI172" s="31">
        <f>'TMC PFS inputs'!AI186</f>
        <v>0</v>
      </c>
      <c r="AJ172" s="31">
        <f>'TMC PFS inputs'!AJ186</f>
        <v>0</v>
      </c>
      <c r="AK172" s="31">
        <f>'TMC PFS inputs'!AK186</f>
        <v>0</v>
      </c>
      <c r="AL172" s="31">
        <f>'TMC PFS inputs'!AL186</f>
        <v>0</v>
      </c>
      <c r="AM172" s="31">
        <f>'TMC PFS inputs'!AM186</f>
        <v>0</v>
      </c>
      <c r="AN172" s="31">
        <f>'TMC PFS inputs'!AN186</f>
        <v>0</v>
      </c>
      <c r="AO172" s="31">
        <f>'TMC PFS inputs'!AO186</f>
        <v>0</v>
      </c>
      <c r="AP172" s="31">
        <f>'TMC PFS inputs'!AP186</f>
        <v>0</v>
      </c>
      <c r="AQ172" s="31">
        <f>'TMC PFS inputs'!AQ186</f>
        <v>0</v>
      </c>
      <c r="AR172" s="31">
        <f>'TMC PFS inputs'!AR186</f>
        <v>0</v>
      </c>
      <c r="AS172" s="31">
        <f>'TMC PFS inputs'!AS186</f>
        <v>0</v>
      </c>
      <c r="AT172" s="31">
        <f>'TMC PFS inputs'!AT186</f>
        <v>0</v>
      </c>
      <c r="AU172" s="31">
        <f>'TMC PFS inputs'!AU186</f>
        <v>0</v>
      </c>
    </row>
    <row r="173" spans="2:47" x14ac:dyDescent="0.2">
      <c r="E173" s="9" t="s">
        <v>202</v>
      </c>
      <c r="F173" s="9">
        <f>'TMC PFS inputs'!F190</f>
        <v>10</v>
      </c>
      <c r="G173" s="10" t="s">
        <v>199</v>
      </c>
    </row>
    <row r="174" spans="2:47" x14ac:dyDescent="0.2">
      <c r="E174" s="9" t="s">
        <v>133</v>
      </c>
      <c r="F174" s="38">
        <f>'TMC PFS inputs'!F187</f>
        <v>-1599.6</v>
      </c>
      <c r="G174" s="10" t="s">
        <v>85</v>
      </c>
    </row>
    <row r="175" spans="2:47" x14ac:dyDescent="0.2">
      <c r="E175" s="9" t="s">
        <v>134</v>
      </c>
      <c r="F175" s="38">
        <f>'TMC PFS inputs'!F188</f>
        <v>-1599.6</v>
      </c>
      <c r="G175" s="10" t="s">
        <v>85</v>
      </c>
    </row>
    <row r="176" spans="2:47" x14ac:dyDescent="0.2">
      <c r="E176" s="9" t="s">
        <v>135</v>
      </c>
      <c r="F176" s="38">
        <f>'TMC PFS inputs'!F189</f>
        <v>-1599.6</v>
      </c>
      <c r="G176" s="10" t="s">
        <v>85</v>
      </c>
    </row>
    <row r="177" spans="3:47" x14ac:dyDescent="0.2">
      <c r="F177" s="38"/>
    </row>
    <row r="178" spans="3:47" x14ac:dyDescent="0.2">
      <c r="C178" s="7" t="s">
        <v>123</v>
      </c>
      <c r="F178" s="38"/>
    </row>
    <row r="179" spans="3:47" x14ac:dyDescent="0.2">
      <c r="D179" s="8" t="s">
        <v>132</v>
      </c>
      <c r="F179" s="38"/>
    </row>
    <row r="180" spans="3:47" x14ac:dyDescent="0.2">
      <c r="E180" s="9" t="s">
        <v>152</v>
      </c>
      <c r="F180" s="38">
        <f>'TMC PFS inputs'!F200</f>
        <v>-6.3680682510664228</v>
      </c>
      <c r="G180" s="10" t="s">
        <v>162</v>
      </c>
    </row>
    <row r="181" spans="3:47" x14ac:dyDescent="0.2">
      <c r="E181" s="9" t="s">
        <v>147</v>
      </c>
      <c r="F181" s="38">
        <f>'TMC PFS inputs'!F201*(1+'Scenario Selector'!$F$163)</f>
        <v>-10.439366240097501</v>
      </c>
      <c r="G181" s="10" t="s">
        <v>162</v>
      </c>
    </row>
    <row r="182" spans="3:47" x14ac:dyDescent="0.2">
      <c r="E182" s="9" t="s">
        <v>149</v>
      </c>
      <c r="F182" s="38">
        <f>'TMC PFS inputs'!F202*(1+'Scenario Selector'!$F$163)</f>
        <v>-1.4090513489991296</v>
      </c>
      <c r="G182" s="10" t="s">
        <v>163</v>
      </c>
    </row>
    <row r="183" spans="3:47" x14ac:dyDescent="0.2">
      <c r="E183" s="9" t="s">
        <v>150</v>
      </c>
      <c r="F183" s="38">
        <f>'TMC PFS inputs'!F203*(1+'Scenario Selector'!$F$163)</f>
        <v>-20.640625</v>
      </c>
      <c r="G183" s="10" t="s">
        <v>164</v>
      </c>
    </row>
    <row r="184" spans="3:47" x14ac:dyDescent="0.2">
      <c r="E184" s="9" t="s">
        <v>151</v>
      </c>
      <c r="F184" s="38">
        <f>'TMC PFS inputs'!F204*(1+'Scenario Selector'!$F$163)</f>
        <v>-10</v>
      </c>
      <c r="G184" s="10" t="s">
        <v>165</v>
      </c>
    </row>
    <row r="185" spans="3:47" x14ac:dyDescent="0.2">
      <c r="F185" s="38"/>
    </row>
    <row r="186" spans="3:47" x14ac:dyDescent="0.2">
      <c r="C186" s="7" t="s">
        <v>124</v>
      </c>
      <c r="F186" s="38"/>
    </row>
    <row r="187" spans="3:47" x14ac:dyDescent="0.2">
      <c r="D187" s="8" t="s">
        <v>129</v>
      </c>
      <c r="F187" s="38"/>
    </row>
    <row r="188" spans="3:47" x14ac:dyDescent="0.2">
      <c r="E188" s="9" t="s">
        <v>367</v>
      </c>
      <c r="F188" s="38">
        <f>'TMC PFS inputs'!F208</f>
        <v>-1565.8</v>
      </c>
      <c r="G188" s="10" t="s">
        <v>85</v>
      </c>
    </row>
    <row r="189" spans="3:47" x14ac:dyDescent="0.2">
      <c r="E189" s="9" t="s">
        <v>356</v>
      </c>
      <c r="F189" s="38">
        <f>'TMC PFS inputs'!F209</f>
        <v>-289.3</v>
      </c>
      <c r="G189" s="10" t="s">
        <v>85</v>
      </c>
    </row>
    <row r="190" spans="3:47" x14ac:dyDescent="0.2">
      <c r="E190" s="9" t="s">
        <v>349</v>
      </c>
      <c r="J190" s="21">
        <f>SUM($L190:$AU190)</f>
        <v>0.99999999999999978</v>
      </c>
      <c r="L190" s="31">
        <f>'TMC PFS inputs'!L210</f>
        <v>0</v>
      </c>
      <c r="M190" s="31">
        <f>'TMC PFS inputs'!M210</f>
        <v>0</v>
      </c>
      <c r="N190" s="31">
        <f>'TMC PFS inputs'!N210</f>
        <v>8.0323450134770855E-3</v>
      </c>
      <c r="O190" s="31">
        <f>'TMC PFS inputs'!O210</f>
        <v>2.4582210242587593E-2</v>
      </c>
      <c r="P190" s="31">
        <f>'TMC PFS inputs'!P210</f>
        <v>3.1967654986522896E-2</v>
      </c>
      <c r="Q190" s="31">
        <f>'TMC PFS inputs'!Q210</f>
        <v>4.9218328840970334E-2</v>
      </c>
      <c r="R190" s="31">
        <f>'TMC PFS inputs'!R210</f>
        <v>8.0377358490566E-2</v>
      </c>
      <c r="S190" s="31">
        <f>'TMC PFS inputs'!S210</f>
        <v>6.3450134770889469E-2</v>
      </c>
      <c r="T190" s="31">
        <f>'TMC PFS inputs'!T210</f>
        <v>7.3423180592991882E-2</v>
      </c>
      <c r="U190" s="31">
        <f>'TMC PFS inputs'!U210</f>
        <v>7.3423180592991882E-2</v>
      </c>
      <c r="V190" s="31">
        <f>'TMC PFS inputs'!V210</f>
        <v>7.3423180592991882E-2</v>
      </c>
      <c r="W190" s="31">
        <f>'TMC PFS inputs'!W210</f>
        <v>8.0377358490566E-2</v>
      </c>
      <c r="X190" s="31">
        <f>'TMC PFS inputs'!X210</f>
        <v>5.8706199460916424E-2</v>
      </c>
      <c r="Y190" s="31">
        <f>'TMC PFS inputs'!Y210</f>
        <v>4.8733153638814003E-2</v>
      </c>
      <c r="Z190" s="31">
        <f>'TMC PFS inputs'!Z210</f>
        <v>4.8733153638814003E-2</v>
      </c>
      <c r="AA190" s="31">
        <f>'TMC PFS inputs'!AA210</f>
        <v>4.8733153638814003E-2</v>
      </c>
      <c r="AB190" s="31">
        <f>'TMC PFS inputs'!AB210</f>
        <v>5.574123989218327E-2</v>
      </c>
      <c r="AC190" s="31">
        <f>'TMC PFS inputs'!AC210</f>
        <v>4.8733153638814003E-2</v>
      </c>
      <c r="AD190" s="31">
        <f>'TMC PFS inputs'!AD210</f>
        <v>4.8733153638814003E-2</v>
      </c>
      <c r="AE190" s="31">
        <f>'TMC PFS inputs'!AE210</f>
        <v>5.574123989218327E-2</v>
      </c>
      <c r="AF190" s="31">
        <f>'TMC PFS inputs'!AF210</f>
        <v>2.7870619946091635E-2</v>
      </c>
      <c r="AG190" s="31">
        <f>'TMC PFS inputs'!AG210</f>
        <v>0</v>
      </c>
      <c r="AH190" s="31">
        <f>'TMC PFS inputs'!AH210</f>
        <v>0</v>
      </c>
      <c r="AI190" s="31">
        <f>'TMC PFS inputs'!AI210</f>
        <v>0</v>
      </c>
      <c r="AJ190" s="31">
        <f>'TMC PFS inputs'!AJ210</f>
        <v>0</v>
      </c>
      <c r="AK190" s="31">
        <f>'TMC PFS inputs'!AK210</f>
        <v>0</v>
      </c>
      <c r="AL190" s="31">
        <f>'TMC PFS inputs'!AL210</f>
        <v>0</v>
      </c>
      <c r="AM190" s="31">
        <f>'TMC PFS inputs'!AM210</f>
        <v>0</v>
      </c>
      <c r="AN190" s="31">
        <f>'TMC PFS inputs'!AN210</f>
        <v>0</v>
      </c>
      <c r="AO190" s="31">
        <f>'TMC PFS inputs'!AO210</f>
        <v>0</v>
      </c>
      <c r="AP190" s="31">
        <f>'TMC PFS inputs'!AP210</f>
        <v>0</v>
      </c>
      <c r="AQ190" s="31">
        <f>'TMC PFS inputs'!AQ210</f>
        <v>0</v>
      </c>
      <c r="AR190" s="31">
        <f>'TMC PFS inputs'!AR210</f>
        <v>0</v>
      </c>
      <c r="AS190" s="31">
        <f>'TMC PFS inputs'!AS210</f>
        <v>0</v>
      </c>
      <c r="AT190" s="31">
        <f>'TMC PFS inputs'!AT210</f>
        <v>0</v>
      </c>
      <c r="AU190" s="31">
        <f>'TMC PFS inputs'!AU210</f>
        <v>0</v>
      </c>
    </row>
    <row r="191" spans="3:47" x14ac:dyDescent="0.2">
      <c r="F191" s="38"/>
    </row>
    <row r="192" spans="3:47" x14ac:dyDescent="0.2">
      <c r="C192" s="7" t="s">
        <v>125</v>
      </c>
      <c r="F192" s="38"/>
    </row>
    <row r="193" spans="3:47" x14ac:dyDescent="0.2">
      <c r="D193" s="8" t="s">
        <v>132</v>
      </c>
      <c r="F193" s="38"/>
    </row>
    <row r="194" spans="3:47" x14ac:dyDescent="0.2">
      <c r="E194" s="9" t="s">
        <v>166</v>
      </c>
      <c r="F194" s="38">
        <f>'TMC PFS inputs'!F214*(1+'Scenario Selector'!$F$163)</f>
        <v>-23.450944546008532</v>
      </c>
      <c r="G194" s="10" t="s">
        <v>136</v>
      </c>
    </row>
    <row r="195" spans="3:47" x14ac:dyDescent="0.2">
      <c r="F195" s="38"/>
    </row>
    <row r="196" spans="3:47" x14ac:dyDescent="0.2">
      <c r="C196" s="7" t="s">
        <v>126</v>
      </c>
      <c r="F196" s="38"/>
    </row>
    <row r="197" spans="3:47" x14ac:dyDescent="0.2">
      <c r="D197" s="8" t="s">
        <v>132</v>
      </c>
      <c r="F197" s="38"/>
    </row>
    <row r="198" spans="3:47" x14ac:dyDescent="0.2">
      <c r="E198" s="9" t="s">
        <v>168</v>
      </c>
      <c r="F198" s="38">
        <f>'TMC PFS inputs'!F220</f>
        <v>-130.27027027027026</v>
      </c>
      <c r="G198" s="10" t="s">
        <v>136</v>
      </c>
    </row>
    <row r="199" spans="3:47" x14ac:dyDescent="0.2">
      <c r="E199" s="9" t="s">
        <v>169</v>
      </c>
      <c r="F199" s="38">
        <f>'TMC PFS inputs'!F221</f>
        <v>-167.91208791208791</v>
      </c>
      <c r="G199" s="10" t="s">
        <v>136</v>
      </c>
    </row>
    <row r="200" spans="3:47" x14ac:dyDescent="0.2">
      <c r="E200" s="9" t="s">
        <v>1224</v>
      </c>
      <c r="F200" s="38">
        <f>'TMC PFS inputs'!F222</f>
        <v>-80</v>
      </c>
      <c r="G200" s="10" t="s">
        <v>136</v>
      </c>
    </row>
    <row r="201" spans="3:47" x14ac:dyDescent="0.2">
      <c r="F201" s="38"/>
    </row>
    <row r="202" spans="3:47" x14ac:dyDescent="0.2">
      <c r="C202" s="7" t="s">
        <v>127</v>
      </c>
      <c r="F202" s="38"/>
    </row>
    <row r="203" spans="3:47" x14ac:dyDescent="0.2">
      <c r="D203" s="8" t="s">
        <v>129</v>
      </c>
      <c r="F203" s="38"/>
    </row>
    <row r="204" spans="3:47" x14ac:dyDescent="0.2">
      <c r="E204" s="9" t="s">
        <v>212</v>
      </c>
      <c r="F204" s="38">
        <f>'TMC PFS inputs'!F226</f>
        <v>-1082.5</v>
      </c>
      <c r="G204" s="10" t="s">
        <v>85</v>
      </c>
    </row>
    <row r="205" spans="3:47" x14ac:dyDescent="0.2">
      <c r="E205" s="9" t="s">
        <v>213</v>
      </c>
      <c r="F205" s="38">
        <f>'TMC PFS inputs'!F227</f>
        <v>-455.4</v>
      </c>
      <c r="G205" s="10" t="s">
        <v>85</v>
      </c>
    </row>
    <row r="206" spans="3:47" x14ac:dyDescent="0.2">
      <c r="E206" s="9" t="s">
        <v>349</v>
      </c>
      <c r="F206" s="10"/>
      <c r="G206" s="10" t="s">
        <v>10</v>
      </c>
      <c r="L206" s="31">
        <f>'TMC PFS inputs'!L228</f>
        <v>0</v>
      </c>
      <c r="M206" s="31">
        <f>'TMC PFS inputs'!M228</f>
        <v>0</v>
      </c>
      <c r="N206" s="31">
        <f>'TMC PFS inputs'!N228</f>
        <v>0</v>
      </c>
      <c r="O206" s="31">
        <f>'TMC PFS inputs'!O228</f>
        <v>0</v>
      </c>
      <c r="P206" s="31">
        <f>'TMC PFS inputs'!P228</f>
        <v>0</v>
      </c>
      <c r="Q206" s="31">
        <f>'TMC PFS inputs'!Q228</f>
        <v>6.5673970999414796E-3</v>
      </c>
      <c r="R206" s="31">
        <f>'TMC PFS inputs'!R228</f>
        <v>2.568437479680084E-2</v>
      </c>
      <c r="S206" s="31">
        <f>'TMC PFS inputs'!S228</f>
        <v>2.5814422264126415E-2</v>
      </c>
      <c r="T206" s="31">
        <f>'TMC PFS inputs'!T228</f>
        <v>7.3474781741810963E-2</v>
      </c>
      <c r="U206" s="31">
        <f>'TMC PFS inputs'!U228</f>
        <v>7.7831371897217699E-2</v>
      </c>
      <c r="V206" s="31">
        <f>'TMC PFS inputs'!V228</f>
        <v>7.9391941505124575E-2</v>
      </c>
      <c r="W206" s="31">
        <f>'TMC PFS inputs'!W228</f>
        <v>8.8495264217914746E-2</v>
      </c>
      <c r="X206" s="31">
        <f>'TMC PFS inputs'!X228</f>
        <v>0.11079687689139697</v>
      </c>
      <c r="Y206" s="31">
        <f>'TMC PFS inputs'!Y228</f>
        <v>6.3979788654190378E-2</v>
      </c>
      <c r="Z206" s="31">
        <f>'TMC PFS inputs'!Z228</f>
        <v>6.3979788654190378E-2</v>
      </c>
      <c r="AA206" s="31">
        <f>'TMC PFS inputs'!AA228</f>
        <v>6.3979788654190378E-2</v>
      </c>
      <c r="AB206" s="31">
        <f>'TMC PFS inputs'!AB228</f>
        <v>6.3979279329905825E-2</v>
      </c>
      <c r="AC206" s="31">
        <f>'TMC PFS inputs'!AC228</f>
        <v>6.3979788654190378E-2</v>
      </c>
      <c r="AD206" s="31">
        <f>'TMC PFS inputs'!AD228</f>
        <v>6.3979788654190378E-2</v>
      </c>
      <c r="AE206" s="31">
        <f>'TMC PFS inputs'!AE228</f>
        <v>6.3979788654190378E-2</v>
      </c>
      <c r="AF206" s="31">
        <f>'TMC PFS inputs'!AF228</f>
        <v>6.4085558330618353E-2</v>
      </c>
      <c r="AG206" s="31">
        <f>'TMC PFS inputs'!AG228</f>
        <v>0</v>
      </c>
      <c r="AH206" s="31">
        <f>'TMC PFS inputs'!AH228</f>
        <v>0</v>
      </c>
      <c r="AI206" s="31">
        <f>'TMC PFS inputs'!AI228</f>
        <v>0</v>
      </c>
      <c r="AJ206" s="31">
        <f>'TMC PFS inputs'!AJ228</f>
        <v>0</v>
      </c>
      <c r="AK206" s="31">
        <f>'TMC PFS inputs'!AK228</f>
        <v>0</v>
      </c>
      <c r="AL206" s="31">
        <f>'TMC PFS inputs'!AL228</f>
        <v>0</v>
      </c>
      <c r="AM206" s="31">
        <f>'TMC PFS inputs'!AM228</f>
        <v>0</v>
      </c>
      <c r="AN206" s="31">
        <f>'TMC PFS inputs'!AN228</f>
        <v>0</v>
      </c>
      <c r="AO206" s="31">
        <f>'TMC PFS inputs'!AO228</f>
        <v>0</v>
      </c>
      <c r="AP206" s="31">
        <f>'TMC PFS inputs'!AP228</f>
        <v>0</v>
      </c>
      <c r="AQ206" s="31">
        <f>'TMC PFS inputs'!AQ228</f>
        <v>0</v>
      </c>
      <c r="AR206" s="31">
        <f>'TMC PFS inputs'!AR228</f>
        <v>0</v>
      </c>
      <c r="AS206" s="31">
        <f>'TMC PFS inputs'!AS228</f>
        <v>0</v>
      </c>
      <c r="AT206" s="31">
        <f>'TMC PFS inputs'!AT228</f>
        <v>0</v>
      </c>
      <c r="AU206" s="31">
        <f>'TMC PFS inputs'!AU228</f>
        <v>0</v>
      </c>
    </row>
    <row r="207" spans="3:47" x14ac:dyDescent="0.2">
      <c r="D207" s="8" t="s">
        <v>132</v>
      </c>
      <c r="F207" s="38"/>
    </row>
    <row r="208" spans="3:47" x14ac:dyDescent="0.2">
      <c r="E208" s="9" t="s">
        <v>174</v>
      </c>
      <c r="F208" s="38">
        <f>'TMC PFS inputs'!F232</f>
        <v>-14.933855526544821</v>
      </c>
      <c r="G208" s="10" t="s">
        <v>177</v>
      </c>
    </row>
    <row r="209" spans="2:47" x14ac:dyDescent="0.2">
      <c r="F209" s="38"/>
    </row>
    <row r="210" spans="2:47" x14ac:dyDescent="0.2">
      <c r="C210" s="7" t="s">
        <v>128</v>
      </c>
      <c r="F210" s="38"/>
    </row>
    <row r="211" spans="2:47" x14ac:dyDescent="0.2">
      <c r="D211" s="8" t="s">
        <v>129</v>
      </c>
      <c r="F211" s="38"/>
    </row>
    <row r="212" spans="2:47" x14ac:dyDescent="0.2">
      <c r="E212" s="9" t="s">
        <v>1395</v>
      </c>
      <c r="F212" s="38">
        <f>'TMC PFS inputs'!F236</f>
        <v>-1208.8999999999999</v>
      </c>
      <c r="G212" s="10" t="s">
        <v>85</v>
      </c>
    </row>
    <row r="213" spans="2:47" x14ac:dyDescent="0.2">
      <c r="E213" s="9" t="s">
        <v>82</v>
      </c>
      <c r="F213" s="31">
        <f>'Scenario Selector'!F171</f>
        <v>1.9787205277268308E-2</v>
      </c>
      <c r="G213" s="10" t="s">
        <v>10</v>
      </c>
    </row>
    <row r="214" spans="2:47" x14ac:dyDescent="0.2">
      <c r="E214" s="9" t="s">
        <v>217</v>
      </c>
      <c r="J214" s="21">
        <f>SUM($L214:$AU214)</f>
        <v>0.99999999999999978</v>
      </c>
      <c r="L214" s="20">
        <f>'TMC PFS inputs'!L240</f>
        <v>0</v>
      </c>
      <c r="M214" s="20">
        <f>'TMC PFS inputs'!M240</f>
        <v>0</v>
      </c>
      <c r="N214" s="20">
        <f>'TMC PFS inputs'!N240</f>
        <v>2.7720376997127153E-2</v>
      </c>
      <c r="O214" s="20">
        <f>'TMC PFS inputs'!O240</f>
        <v>3.0946020865883765E-2</v>
      </c>
      <c r="P214" s="20">
        <f>'TMC PFS inputs'!P240</f>
        <v>3.3314853082001904E-2</v>
      </c>
      <c r="Q214" s="20">
        <f>'TMC PFS inputs'!Q240</f>
        <v>4.2235774406531916E-2</v>
      </c>
      <c r="R214" s="20">
        <f>'TMC PFS inputs'!R240</f>
        <v>5.9976815684693291E-2</v>
      </c>
      <c r="S214" s="20">
        <f>'TMC PFS inputs'!S240</f>
        <v>5.7910387581271087E-2</v>
      </c>
      <c r="T214" s="20">
        <f>'TMC PFS inputs'!T240</f>
        <v>5.7910387581271087E-2</v>
      </c>
      <c r="U214" s="20">
        <f>'TMC PFS inputs'!U240</f>
        <v>5.7910387581271087E-2</v>
      </c>
      <c r="V214" s="20">
        <f>'TMC PFS inputs'!V240</f>
        <v>5.7910387581271087E-2</v>
      </c>
      <c r="W214" s="20">
        <f>'TMC PFS inputs'!W240</f>
        <v>6.2345647900811436E-2</v>
      </c>
      <c r="X214" s="20">
        <f>'TMC PFS inputs'!X240</f>
        <v>5.7910387581271087E-2</v>
      </c>
      <c r="Y214" s="20">
        <f>'TMC PFS inputs'!Y240</f>
        <v>5.7910387581271087E-2</v>
      </c>
      <c r="Z214" s="20">
        <f>'TMC PFS inputs'!Z240</f>
        <v>5.7910387581271087E-2</v>
      </c>
      <c r="AA214" s="20">
        <f>'TMC PFS inputs'!AA240</f>
        <v>5.7910387581271087E-2</v>
      </c>
      <c r="AB214" s="20">
        <f>'TMC PFS inputs'!AB240</f>
        <v>6.2345647900811436E-2</v>
      </c>
      <c r="AC214" s="20">
        <f>'TMC PFS inputs'!AC240</f>
        <v>5.7910387581271087E-2</v>
      </c>
      <c r="AD214" s="20">
        <f>'TMC PFS inputs'!AD240</f>
        <v>5.7910387581271087E-2</v>
      </c>
      <c r="AE214" s="20">
        <f>'TMC PFS inputs'!AE240</f>
        <v>5.8817599919358886E-2</v>
      </c>
      <c r="AF214" s="20">
        <f>'TMC PFS inputs'!AF240</f>
        <v>4.3193387430069036E-2</v>
      </c>
      <c r="AG214" s="20">
        <f>'TMC PFS inputs'!AG240</f>
        <v>0</v>
      </c>
      <c r="AH214" s="20">
        <f>'TMC PFS inputs'!AH240</f>
        <v>0</v>
      </c>
      <c r="AI214" s="20">
        <f>'TMC PFS inputs'!AI240</f>
        <v>0</v>
      </c>
      <c r="AJ214" s="20">
        <f>'TMC PFS inputs'!AJ240</f>
        <v>0</v>
      </c>
      <c r="AK214" s="20">
        <f>'TMC PFS inputs'!AK240</f>
        <v>0</v>
      </c>
      <c r="AL214" s="20">
        <f>'TMC PFS inputs'!AL240</f>
        <v>0</v>
      </c>
      <c r="AM214" s="20">
        <f>'TMC PFS inputs'!AM240</f>
        <v>0</v>
      </c>
      <c r="AN214" s="20">
        <f>'TMC PFS inputs'!AN240</f>
        <v>0</v>
      </c>
      <c r="AO214" s="20">
        <f>'TMC PFS inputs'!AO240</f>
        <v>0</v>
      </c>
      <c r="AP214" s="20">
        <f>'TMC PFS inputs'!AP240</f>
        <v>0</v>
      </c>
      <c r="AQ214" s="20">
        <f>'TMC PFS inputs'!AQ240</f>
        <v>0</v>
      </c>
      <c r="AR214" s="20">
        <f>'TMC PFS inputs'!AR240</f>
        <v>0</v>
      </c>
      <c r="AS214" s="20">
        <f>'TMC PFS inputs'!AS240</f>
        <v>0</v>
      </c>
      <c r="AT214" s="20">
        <f>'TMC PFS inputs'!AT240</f>
        <v>0</v>
      </c>
      <c r="AU214" s="20">
        <f>'TMC PFS inputs'!AU240</f>
        <v>0</v>
      </c>
    </row>
    <row r="215" spans="2:47" x14ac:dyDescent="0.2"/>
    <row r="216" spans="2:47" x14ac:dyDescent="0.2">
      <c r="B216" s="6" t="s">
        <v>178</v>
      </c>
    </row>
    <row r="217" spans="2:47" x14ac:dyDescent="0.2">
      <c r="D217" s="8" t="s">
        <v>179</v>
      </c>
    </row>
    <row r="218" spans="2:47" x14ac:dyDescent="0.2">
      <c r="E218" s="9" t="s">
        <v>179</v>
      </c>
      <c r="G218" s="10" t="s">
        <v>85</v>
      </c>
      <c r="J218" s="38">
        <f>SUM($L218:$AU218)</f>
        <v>-155</v>
      </c>
      <c r="K218" s="38"/>
      <c r="L218" s="38">
        <f>'TMC PFS inputs'!L244</f>
        <v>0</v>
      </c>
      <c r="M218" s="38">
        <f>'TMC PFS inputs'!M244</f>
        <v>0</v>
      </c>
      <c r="N218" s="38">
        <f>'TMC PFS inputs'!N244</f>
        <v>0</v>
      </c>
      <c r="O218" s="38">
        <f>'TMC PFS inputs'!O244</f>
        <v>-1</v>
      </c>
      <c r="P218" s="38">
        <f>'TMC PFS inputs'!P244</f>
        <v>-2</v>
      </c>
      <c r="Q218" s="38">
        <f>'TMC PFS inputs'!Q244</f>
        <v>-4</v>
      </c>
      <c r="R218" s="38">
        <f>'TMC PFS inputs'!R244</f>
        <v>-8</v>
      </c>
      <c r="S218" s="38">
        <f>'TMC PFS inputs'!S244</f>
        <v>-10</v>
      </c>
      <c r="T218" s="38">
        <f>'TMC PFS inputs'!T244</f>
        <v>-10</v>
      </c>
      <c r="U218" s="38">
        <f>'TMC PFS inputs'!U244</f>
        <v>-10</v>
      </c>
      <c r="V218" s="38">
        <f>'TMC PFS inputs'!V244</f>
        <v>-10</v>
      </c>
      <c r="W218" s="38">
        <f>'TMC PFS inputs'!W244</f>
        <v>-10</v>
      </c>
      <c r="X218" s="38">
        <f>'TMC PFS inputs'!X244</f>
        <v>-10</v>
      </c>
      <c r="Y218" s="38">
        <f>'TMC PFS inputs'!Y244</f>
        <v>-10</v>
      </c>
      <c r="Z218" s="38">
        <f>'TMC PFS inputs'!Z244</f>
        <v>-10</v>
      </c>
      <c r="AA218" s="38">
        <f>'TMC PFS inputs'!AA244</f>
        <v>-10</v>
      </c>
      <c r="AB218" s="38">
        <f>'TMC PFS inputs'!AB244</f>
        <v>-10</v>
      </c>
      <c r="AC218" s="38">
        <f>'TMC PFS inputs'!AC244</f>
        <v>-10</v>
      </c>
      <c r="AD218" s="38">
        <f>'TMC PFS inputs'!AD244</f>
        <v>-10</v>
      </c>
      <c r="AE218" s="38">
        <f>'TMC PFS inputs'!AE244</f>
        <v>-10</v>
      </c>
      <c r="AF218" s="38">
        <f>'TMC PFS inputs'!AF244</f>
        <v>-10</v>
      </c>
      <c r="AG218" s="38">
        <f>'TMC PFS inputs'!AG244</f>
        <v>0</v>
      </c>
      <c r="AH218" s="38">
        <f>'TMC PFS inputs'!AH244</f>
        <v>0</v>
      </c>
      <c r="AI218" s="38">
        <f>'TMC PFS inputs'!AI244</f>
        <v>0</v>
      </c>
      <c r="AJ218" s="38">
        <f>'TMC PFS inputs'!AJ244</f>
        <v>0</v>
      </c>
      <c r="AK218" s="38">
        <f>'TMC PFS inputs'!AK244</f>
        <v>0</v>
      </c>
      <c r="AL218" s="38">
        <f>'TMC PFS inputs'!AL244</f>
        <v>0</v>
      </c>
      <c r="AM218" s="38">
        <f>'TMC PFS inputs'!AM244</f>
        <v>0</v>
      </c>
      <c r="AN218" s="38">
        <f>'TMC PFS inputs'!AN244</f>
        <v>0</v>
      </c>
      <c r="AO218" s="38">
        <f>'TMC PFS inputs'!AO244</f>
        <v>0</v>
      </c>
      <c r="AP218" s="38">
        <f>'TMC PFS inputs'!AP244</f>
        <v>0</v>
      </c>
      <c r="AQ218" s="38">
        <f>'TMC PFS inputs'!AQ244</f>
        <v>0</v>
      </c>
      <c r="AR218" s="38">
        <f>'TMC PFS inputs'!AR244</f>
        <v>0</v>
      </c>
      <c r="AS218" s="38">
        <f>'TMC PFS inputs'!AS244</f>
        <v>0</v>
      </c>
      <c r="AT218" s="38">
        <f>'TMC PFS inputs'!AT244</f>
        <v>0</v>
      </c>
      <c r="AU218" s="38">
        <f>'TMC PFS inputs'!AU244</f>
        <v>0</v>
      </c>
    </row>
    <row r="219" spans="2:47" x14ac:dyDescent="0.2">
      <c r="E219" s="9" t="s">
        <v>267</v>
      </c>
      <c r="G219" s="10" t="s">
        <v>85</v>
      </c>
      <c r="I219" s="10"/>
      <c r="J219" s="38">
        <f>SUM($L219:$AU219)</f>
        <v>-10.5</v>
      </c>
      <c r="K219" s="38"/>
      <c r="L219" s="38">
        <f>'TMC PFS inputs'!L245</f>
        <v>-0.5</v>
      </c>
      <c r="M219" s="38">
        <f>'TMC PFS inputs'!M245</f>
        <v>-0.5</v>
      </c>
      <c r="N219" s="38">
        <f>'TMC PFS inputs'!N245</f>
        <v>-0.5</v>
      </c>
      <c r="O219" s="38">
        <f>'TMC PFS inputs'!O245</f>
        <v>-0.5</v>
      </c>
      <c r="P219" s="38">
        <f>'TMC PFS inputs'!P245</f>
        <v>-0.5</v>
      </c>
      <c r="Q219" s="38">
        <f>'TMC PFS inputs'!Q245</f>
        <v>-0.5</v>
      </c>
      <c r="R219" s="38">
        <f>'TMC PFS inputs'!R245</f>
        <v>-0.5</v>
      </c>
      <c r="S219" s="38">
        <f>'TMC PFS inputs'!S245</f>
        <v>-0.5</v>
      </c>
      <c r="T219" s="38">
        <f>'TMC PFS inputs'!T245</f>
        <v>-0.5</v>
      </c>
      <c r="U219" s="38">
        <f>'TMC PFS inputs'!U245</f>
        <v>-0.5</v>
      </c>
      <c r="V219" s="38">
        <f>'TMC PFS inputs'!V245</f>
        <v>-0.5</v>
      </c>
      <c r="W219" s="38">
        <f>'TMC PFS inputs'!W245</f>
        <v>-0.5</v>
      </c>
      <c r="X219" s="38">
        <f>'TMC PFS inputs'!X245</f>
        <v>-0.5</v>
      </c>
      <c r="Y219" s="38">
        <f>'TMC PFS inputs'!Y245</f>
        <v>-0.5</v>
      </c>
      <c r="Z219" s="38">
        <f>'TMC PFS inputs'!Z245</f>
        <v>-0.5</v>
      </c>
      <c r="AA219" s="38">
        <f>'TMC PFS inputs'!AA245</f>
        <v>-0.5</v>
      </c>
      <c r="AB219" s="38">
        <f>'TMC PFS inputs'!AB245</f>
        <v>-0.5</v>
      </c>
      <c r="AC219" s="38">
        <f>'TMC PFS inputs'!AC245</f>
        <v>-0.5</v>
      </c>
      <c r="AD219" s="38">
        <f>'TMC PFS inputs'!AD245</f>
        <v>-0.5</v>
      </c>
      <c r="AE219" s="38">
        <f>'TMC PFS inputs'!AE245</f>
        <v>-0.5</v>
      </c>
      <c r="AF219" s="38">
        <f>'TMC PFS inputs'!AF245</f>
        <v>-0.5</v>
      </c>
      <c r="AG219" s="38">
        <f>'TMC PFS inputs'!AG245</f>
        <v>0</v>
      </c>
      <c r="AH219" s="38">
        <f>'TMC PFS inputs'!AH245</f>
        <v>0</v>
      </c>
      <c r="AI219" s="38">
        <f>'TMC PFS inputs'!AI245</f>
        <v>0</v>
      </c>
      <c r="AJ219" s="38">
        <f>'TMC PFS inputs'!AJ245</f>
        <v>0</v>
      </c>
      <c r="AK219" s="38">
        <f>'TMC PFS inputs'!AK245</f>
        <v>0</v>
      </c>
      <c r="AL219" s="38">
        <f>'TMC PFS inputs'!AL245</f>
        <v>0</v>
      </c>
      <c r="AM219" s="38">
        <f>'TMC PFS inputs'!AM245</f>
        <v>0</v>
      </c>
      <c r="AN219" s="38">
        <f>'TMC PFS inputs'!AN245</f>
        <v>0</v>
      </c>
      <c r="AO219" s="38">
        <f>'TMC PFS inputs'!AO245</f>
        <v>0</v>
      </c>
      <c r="AP219" s="38">
        <f>'TMC PFS inputs'!AP245</f>
        <v>0</v>
      </c>
      <c r="AQ219" s="38">
        <f>'TMC PFS inputs'!AQ245</f>
        <v>0</v>
      </c>
      <c r="AR219" s="38">
        <f>'TMC PFS inputs'!AR245</f>
        <v>0</v>
      </c>
      <c r="AS219" s="38">
        <f>'TMC PFS inputs'!AS245</f>
        <v>0</v>
      </c>
      <c r="AT219" s="38">
        <f>'TMC PFS inputs'!AT245</f>
        <v>0</v>
      </c>
      <c r="AU219" s="38">
        <f>'TMC PFS inputs'!AU245</f>
        <v>0</v>
      </c>
    </row>
    <row r="220" spans="2:47" x14ac:dyDescent="0.2">
      <c r="E220" s="9" t="s">
        <v>368</v>
      </c>
      <c r="F220" s="21">
        <f>'TMC PFS inputs'!F246</f>
        <v>0.25</v>
      </c>
      <c r="G220" s="10" t="s">
        <v>10</v>
      </c>
      <c r="I220" s="10"/>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row>
    <row r="221" spans="2:47" x14ac:dyDescent="0.2">
      <c r="D221" s="8" t="s">
        <v>180</v>
      </c>
    </row>
    <row r="222" spans="2:47" x14ac:dyDescent="0.2">
      <c r="E222" s="9" t="s">
        <v>181</v>
      </c>
      <c r="G222" s="10" t="s">
        <v>184</v>
      </c>
      <c r="L222" s="31">
        <f>'TMC PFS inputs'!L248</f>
        <v>0.02</v>
      </c>
      <c r="M222" s="31">
        <f>'TMC PFS inputs'!M248</f>
        <v>0.02</v>
      </c>
      <c r="N222" s="31">
        <f>'TMC PFS inputs'!N248</f>
        <v>0.02</v>
      </c>
      <c r="O222" s="31">
        <f>'TMC PFS inputs'!O248</f>
        <v>0.02</v>
      </c>
      <c r="P222" s="31">
        <f>'TMC PFS inputs'!P248</f>
        <v>0.02</v>
      </c>
      <c r="Q222" s="31">
        <f>'TMC PFS inputs'!Q248</f>
        <v>0.01</v>
      </c>
      <c r="R222" s="31">
        <f>'TMC PFS inputs'!R248</f>
        <v>5.0000000000000001E-3</v>
      </c>
      <c r="S222" s="31">
        <f>'TMC PFS inputs'!S248</f>
        <v>5.0000000000000001E-3</v>
      </c>
      <c r="T222" s="31">
        <f>'TMC PFS inputs'!T248</f>
        <v>5.0000000000000001E-3</v>
      </c>
      <c r="U222" s="31">
        <f>'TMC PFS inputs'!U248</f>
        <v>5.0000000000000001E-3</v>
      </c>
      <c r="V222" s="31">
        <f>'TMC PFS inputs'!V248</f>
        <v>5.0000000000000001E-3</v>
      </c>
      <c r="W222" s="31">
        <f>'TMC PFS inputs'!W248</f>
        <v>5.0000000000000001E-3</v>
      </c>
      <c r="X222" s="31">
        <f>'TMC PFS inputs'!X248</f>
        <v>5.0000000000000001E-3</v>
      </c>
      <c r="Y222" s="31">
        <f>'TMC PFS inputs'!Y248</f>
        <v>5.0000000000000001E-3</v>
      </c>
      <c r="Z222" s="31">
        <f>'TMC PFS inputs'!Z248</f>
        <v>5.0000000000000001E-3</v>
      </c>
      <c r="AA222" s="31">
        <f>'TMC PFS inputs'!AA248</f>
        <v>5.0000000000000001E-3</v>
      </c>
      <c r="AB222" s="31">
        <f>'TMC PFS inputs'!AB248</f>
        <v>5.0000000000000001E-3</v>
      </c>
      <c r="AC222" s="31">
        <f>'TMC PFS inputs'!AC248</f>
        <v>5.0000000000000001E-3</v>
      </c>
      <c r="AD222" s="31">
        <f>'TMC PFS inputs'!AD248</f>
        <v>5.0000000000000001E-3</v>
      </c>
      <c r="AE222" s="31">
        <f>'TMC PFS inputs'!AE248</f>
        <v>5.0000000000000001E-3</v>
      </c>
      <c r="AF222" s="31">
        <f>'TMC PFS inputs'!AF248</f>
        <v>5.0000000000000001E-3</v>
      </c>
      <c r="AG222" s="31">
        <f>'TMC PFS inputs'!AG248</f>
        <v>5.0000000000000001E-3</v>
      </c>
      <c r="AH222" s="31">
        <f>'TMC PFS inputs'!AH248</f>
        <v>5.0000000000000001E-3</v>
      </c>
      <c r="AI222" s="31">
        <f>'TMC PFS inputs'!AI248</f>
        <v>5.0000000000000001E-3</v>
      </c>
      <c r="AJ222" s="31">
        <f>'TMC PFS inputs'!AJ248</f>
        <v>5.0000000000000001E-3</v>
      </c>
      <c r="AK222" s="31">
        <f>'TMC PFS inputs'!AK248</f>
        <v>5.0000000000000001E-3</v>
      </c>
      <c r="AL222" s="31">
        <f>'TMC PFS inputs'!AL248</f>
        <v>5.0000000000000001E-3</v>
      </c>
      <c r="AM222" s="31">
        <f>'TMC PFS inputs'!AM248</f>
        <v>5.0000000000000001E-3</v>
      </c>
      <c r="AN222" s="31">
        <f>'TMC PFS inputs'!AN248</f>
        <v>5.0000000000000001E-3</v>
      </c>
      <c r="AO222" s="31">
        <f>'TMC PFS inputs'!AO248</f>
        <v>5.0000000000000001E-3</v>
      </c>
      <c r="AP222" s="31">
        <f>'TMC PFS inputs'!AP248</f>
        <v>5.0000000000000001E-3</v>
      </c>
      <c r="AQ222" s="31">
        <f>'TMC PFS inputs'!AQ248</f>
        <v>5.0000000000000001E-3</v>
      </c>
      <c r="AR222" s="31">
        <f>'TMC PFS inputs'!AR248</f>
        <v>5.0000000000000001E-3</v>
      </c>
      <c r="AS222" s="31">
        <f>'TMC PFS inputs'!AS248</f>
        <v>5.0000000000000001E-3</v>
      </c>
      <c r="AT222" s="31">
        <f>'TMC PFS inputs'!AT248</f>
        <v>5.0000000000000001E-3</v>
      </c>
      <c r="AU222" s="31">
        <f>'TMC PFS inputs'!AU248</f>
        <v>5.0000000000000001E-3</v>
      </c>
    </row>
    <row r="223" spans="2:47" x14ac:dyDescent="0.2">
      <c r="E223" s="9" t="s">
        <v>368</v>
      </c>
      <c r="F223" s="21">
        <f>'TMC PFS inputs'!F249</f>
        <v>0.25</v>
      </c>
      <c r="G223" s="10" t="s">
        <v>10</v>
      </c>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row>
    <row r="224" spans="2:47" x14ac:dyDescent="0.2">
      <c r="D224" s="8" t="s">
        <v>277</v>
      </c>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row>
    <row r="225" spans="2:47" x14ac:dyDescent="0.2">
      <c r="E225" s="9" t="s">
        <v>181</v>
      </c>
      <c r="F225" s="31">
        <f>'Scenario Selector'!F210</f>
        <v>0</v>
      </c>
      <c r="G225" s="10" t="s">
        <v>184</v>
      </c>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row>
    <row r="226" spans="2:47" x14ac:dyDescent="0.2"/>
    <row r="227" spans="2:47" x14ac:dyDescent="0.2">
      <c r="B227" s="6" t="s">
        <v>223</v>
      </c>
    </row>
    <row r="228" spans="2:47" x14ac:dyDescent="0.2">
      <c r="E228" s="9" t="s">
        <v>229</v>
      </c>
      <c r="F228" s="31">
        <f>'TMC PFS inputs'!F254</f>
        <v>0.21</v>
      </c>
      <c r="G228" s="10" t="s">
        <v>10</v>
      </c>
    </row>
    <row r="229" spans="2:47" x14ac:dyDescent="0.2">
      <c r="E229" s="9" t="s">
        <v>220</v>
      </c>
      <c r="F229" s="9" t="str">
        <f>'TMC PFS inputs'!F255</f>
        <v>Straight line depreciation over remaining asset life</v>
      </c>
    </row>
    <row r="230" spans="2:47" x14ac:dyDescent="0.2"/>
    <row r="231" spans="2:47" x14ac:dyDescent="0.2">
      <c r="B231" s="6" t="s">
        <v>71</v>
      </c>
    </row>
    <row r="232" spans="2:47" x14ac:dyDescent="0.2">
      <c r="E232" s="9" t="s">
        <v>72</v>
      </c>
      <c r="F232" s="31">
        <f>'Scenario Selector'!F21</f>
        <v>0.08</v>
      </c>
      <c r="G232" s="10" t="s">
        <v>10</v>
      </c>
    </row>
    <row r="233" spans="2:47" x14ac:dyDescent="0.2">
      <c r="E233" s="9" t="s">
        <v>244</v>
      </c>
      <c r="F233" s="9">
        <f>'TMC PFS inputs'!F259</f>
        <v>2025</v>
      </c>
      <c r="G233" s="10" t="s">
        <v>198</v>
      </c>
    </row>
    <row r="234" spans="2:47" x14ac:dyDescent="0.2"/>
    <row r="235" spans="2:47" x14ac:dyDescent="0.2"/>
    <row r="236" spans="2:47" x14ac:dyDescent="0.2"/>
    <row r="237" spans="2:47" x14ac:dyDescent="0.2"/>
    <row r="238" spans="2:47" x14ac:dyDescent="0.2"/>
    <row r="239" spans="2:47" x14ac:dyDescent="0.2"/>
    <row r="240" spans="2:47"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0516F-15CC-4150-8D9D-E5BBB1047805}">
  <sheetPr>
    <tabColor theme="2" tint="-0.499984740745262"/>
  </sheetPr>
  <dimension ref="A1"/>
  <sheetViews>
    <sheetView topLeftCell="A1048576" zoomScaleNormal="100" workbookViewId="0"/>
  </sheetViews>
  <sheetFormatPr baseColWidth="10" defaultColWidth="8.83203125" defaultRowHeight="15" zeroHeight="1"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BC22E-67C7-4470-8368-B1177C592BAB}">
  <dimension ref="A1:XFD456"/>
  <sheetViews>
    <sheetView zoomScale="90" zoomScaleNormal="90" workbookViewId="0">
      <pane xSplit="5" ySplit="4" topLeftCell="J103" activePane="bottomRight" state="frozen"/>
      <selection pane="topRight"/>
      <selection pane="bottomLeft"/>
      <selection pane="bottomRight"/>
    </sheetView>
  </sheetViews>
  <sheetFormatPr baseColWidth="10" defaultColWidth="0" defaultRowHeight="20"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5.6640625" style="9" customWidth="1"/>
    <col min="7" max="7" width="15.5" style="10" customWidth="1"/>
    <col min="8" max="8" width="3.1640625" style="9" customWidth="1"/>
    <col min="9" max="9" width="11.5" style="10" customWidth="1"/>
    <col min="10" max="10" width="12.6640625" style="9" customWidth="1"/>
    <col min="11" max="11" width="2.33203125" style="9" customWidth="1"/>
    <col min="12" max="47" width="8.6640625" style="9" customWidth="1"/>
    <col min="16088" max="16384" width="8.6640625" hidden="1"/>
  </cols>
  <sheetData>
    <row r="1" spans="1:47" ht="11.25" customHeight="1" x14ac:dyDescent="0.2"/>
    <row r="2" spans="1:47" ht="24" x14ac:dyDescent="0.2">
      <c r="A2" s="5" t="s">
        <v>251</v>
      </c>
    </row>
    <row r="3" spans="1:47"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x14ac:dyDescent="0.2">
      <c r="A4" s="11"/>
      <c r="B4" s="12"/>
      <c r="C4" s="13"/>
      <c r="D4" s="14"/>
      <c r="E4" s="11" t="s">
        <v>0</v>
      </c>
      <c r="F4" s="11" t="s">
        <v>91</v>
      </c>
      <c r="G4" s="15" t="s">
        <v>1</v>
      </c>
      <c r="H4" s="40"/>
      <c r="I4" s="15" t="s">
        <v>2</v>
      </c>
      <c r="J4" s="11" t="s">
        <v>343</v>
      </c>
      <c r="K4" s="11"/>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x14ac:dyDescent="0.2">
      <c r="A5" s="24"/>
      <c r="E5" s="24"/>
      <c r="F5" s="24"/>
      <c r="G5" s="25"/>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row>
    <row r="6" spans="1:47" x14ac:dyDescent="0.2">
      <c r="B6" s="6" t="s">
        <v>366</v>
      </c>
    </row>
    <row r="7" spans="1:47" x14ac:dyDescent="0.2"/>
    <row r="8" spans="1:47" x14ac:dyDescent="0.2">
      <c r="C8" s="7" t="s">
        <v>14</v>
      </c>
    </row>
    <row r="9" spans="1:47" x14ac:dyDescent="0.2">
      <c r="E9" s="9" t="s">
        <v>14</v>
      </c>
      <c r="G9" s="10" t="s">
        <v>15</v>
      </c>
      <c r="J9" s="9">
        <f>SUM($L9:$AU9)</f>
        <v>2</v>
      </c>
      <c r="L9" s="9">
        <f>'Active Model Inputs'!L9</f>
        <v>1</v>
      </c>
      <c r="M9" s="9">
        <f>'Active Model Inputs'!M9</f>
        <v>1</v>
      </c>
      <c r="N9" s="9">
        <f>'Active Model Inputs'!N9</f>
        <v>0</v>
      </c>
      <c r="O9" s="9">
        <f>'Active Model Inputs'!O9</f>
        <v>0</v>
      </c>
      <c r="P9" s="9">
        <f>'Active Model Inputs'!P9</f>
        <v>0</v>
      </c>
      <c r="Q9" s="9">
        <f>'Active Model Inputs'!Q9</f>
        <v>0</v>
      </c>
      <c r="R9" s="9">
        <f>'Active Model Inputs'!R9</f>
        <v>0</v>
      </c>
      <c r="S9" s="9">
        <f>'Active Model Inputs'!S9</f>
        <v>0</v>
      </c>
      <c r="T9" s="9">
        <f>'Active Model Inputs'!T9</f>
        <v>0</v>
      </c>
      <c r="U9" s="9">
        <f>'Active Model Inputs'!U9</f>
        <v>0</v>
      </c>
      <c r="V9" s="9">
        <f>'Active Model Inputs'!V9</f>
        <v>0</v>
      </c>
      <c r="W9" s="9">
        <f>'Active Model Inputs'!W9</f>
        <v>0</v>
      </c>
      <c r="X9" s="9">
        <f>'Active Model Inputs'!X9</f>
        <v>0</v>
      </c>
      <c r="Y9" s="9">
        <f>'Active Model Inputs'!Y9</f>
        <v>0</v>
      </c>
      <c r="Z9" s="9">
        <f>'Active Model Inputs'!Z9</f>
        <v>0</v>
      </c>
      <c r="AA9" s="9">
        <f>'Active Model Inputs'!AA9</f>
        <v>0</v>
      </c>
      <c r="AB9" s="9">
        <f>'Active Model Inputs'!AB9</f>
        <v>0</v>
      </c>
      <c r="AC9" s="9">
        <f>'Active Model Inputs'!AC9</f>
        <v>0</v>
      </c>
      <c r="AD9" s="9">
        <f>'Active Model Inputs'!AD9</f>
        <v>0</v>
      </c>
      <c r="AE9" s="9">
        <f>'Active Model Inputs'!AE9</f>
        <v>0</v>
      </c>
      <c r="AF9" s="9">
        <f>'Active Model Inputs'!AF9</f>
        <v>0</v>
      </c>
      <c r="AG9" s="9">
        <f>'Active Model Inputs'!AG9</f>
        <v>0</v>
      </c>
      <c r="AH9" s="9">
        <f>'Active Model Inputs'!AH9</f>
        <v>0</v>
      </c>
      <c r="AI9" s="9">
        <f>'Active Model Inputs'!AI9</f>
        <v>0</v>
      </c>
      <c r="AJ9" s="9">
        <f>'Active Model Inputs'!AJ9</f>
        <v>0</v>
      </c>
      <c r="AK9" s="9">
        <f>'Active Model Inputs'!AK9</f>
        <v>0</v>
      </c>
      <c r="AL9" s="9">
        <f>'Active Model Inputs'!AL9</f>
        <v>0</v>
      </c>
      <c r="AM9" s="9">
        <f>'Active Model Inputs'!AM9</f>
        <v>0</v>
      </c>
      <c r="AN9" s="9">
        <f>'Active Model Inputs'!AN9</f>
        <v>0</v>
      </c>
      <c r="AO9" s="9">
        <f>'Active Model Inputs'!AO9</f>
        <v>0</v>
      </c>
      <c r="AP9" s="9">
        <f>'Active Model Inputs'!AP9</f>
        <v>0</v>
      </c>
      <c r="AQ9" s="9">
        <f>'Active Model Inputs'!AQ9</f>
        <v>0</v>
      </c>
      <c r="AR9" s="9">
        <f>'Active Model Inputs'!AR9</f>
        <v>0</v>
      </c>
      <c r="AS9" s="9">
        <f>'Active Model Inputs'!AS9</f>
        <v>0</v>
      </c>
      <c r="AT9" s="9">
        <f>'Active Model Inputs'!AT9</f>
        <v>0</v>
      </c>
      <c r="AU9" s="9">
        <f>'Active Model Inputs'!AU9</f>
        <v>0</v>
      </c>
    </row>
    <row r="10" spans="1:47" x14ac:dyDescent="0.2">
      <c r="C10" s="7" t="s">
        <v>13</v>
      </c>
    </row>
    <row r="11" spans="1:47" x14ac:dyDescent="0.2">
      <c r="E11" s="9" t="s">
        <v>13</v>
      </c>
      <c r="G11" s="10" t="s">
        <v>15</v>
      </c>
      <c r="J11" s="9">
        <f t="shared" ref="J11:J21" si="0">SUM($L11:$AU11)</f>
        <v>19</v>
      </c>
      <c r="L11" s="9">
        <f>'Active Model Inputs'!L11</f>
        <v>0</v>
      </c>
      <c r="M11" s="9">
        <f>'Active Model Inputs'!M11</f>
        <v>0</v>
      </c>
      <c r="N11" s="9">
        <f>'Active Model Inputs'!N11</f>
        <v>1</v>
      </c>
      <c r="O11" s="9">
        <f>'Active Model Inputs'!O11</f>
        <v>1</v>
      </c>
      <c r="P11" s="9">
        <f>'Active Model Inputs'!P11</f>
        <v>1</v>
      </c>
      <c r="Q11" s="9">
        <f>'Active Model Inputs'!Q11</f>
        <v>1</v>
      </c>
      <c r="R11" s="9">
        <f>'Active Model Inputs'!R11</f>
        <v>1</v>
      </c>
      <c r="S11" s="9">
        <f>'Active Model Inputs'!S11</f>
        <v>1</v>
      </c>
      <c r="T11" s="9">
        <f>'Active Model Inputs'!T11</f>
        <v>1</v>
      </c>
      <c r="U11" s="9">
        <f>'Active Model Inputs'!U11</f>
        <v>1</v>
      </c>
      <c r="V11" s="9">
        <f>'Active Model Inputs'!V11</f>
        <v>1</v>
      </c>
      <c r="W11" s="9">
        <f>'Active Model Inputs'!W11</f>
        <v>1</v>
      </c>
      <c r="X11" s="9">
        <f>'Active Model Inputs'!X11</f>
        <v>1</v>
      </c>
      <c r="Y11" s="9">
        <f>'Active Model Inputs'!Y11</f>
        <v>1</v>
      </c>
      <c r="Z11" s="9">
        <f>'Active Model Inputs'!Z11</f>
        <v>1</v>
      </c>
      <c r="AA11" s="9">
        <f>'Active Model Inputs'!AA11</f>
        <v>1</v>
      </c>
      <c r="AB11" s="9">
        <f>'Active Model Inputs'!AB11</f>
        <v>1</v>
      </c>
      <c r="AC11" s="9">
        <f>'Active Model Inputs'!AC11</f>
        <v>1</v>
      </c>
      <c r="AD11" s="9">
        <f>'Active Model Inputs'!AD11</f>
        <v>1</v>
      </c>
      <c r="AE11" s="9">
        <f>'Active Model Inputs'!AE11</f>
        <v>1</v>
      </c>
      <c r="AF11" s="9">
        <f>'Active Model Inputs'!AF11</f>
        <v>1</v>
      </c>
      <c r="AG11" s="9">
        <f>'Active Model Inputs'!AG11</f>
        <v>0</v>
      </c>
      <c r="AH11" s="9">
        <f>'Active Model Inputs'!AH11</f>
        <v>0</v>
      </c>
      <c r="AI11" s="9">
        <f>'Active Model Inputs'!AI11</f>
        <v>0</v>
      </c>
      <c r="AJ11" s="9">
        <f>'Active Model Inputs'!AJ11</f>
        <v>0</v>
      </c>
      <c r="AK11" s="9">
        <f>'Active Model Inputs'!AK11</f>
        <v>0</v>
      </c>
      <c r="AL11" s="9">
        <f>'Active Model Inputs'!AL11</f>
        <v>0</v>
      </c>
      <c r="AM11" s="9">
        <f>'Active Model Inputs'!AM11</f>
        <v>0</v>
      </c>
      <c r="AN11" s="9">
        <f>'Active Model Inputs'!AN11</f>
        <v>0</v>
      </c>
      <c r="AO11" s="9">
        <f>'Active Model Inputs'!AO11</f>
        <v>0</v>
      </c>
      <c r="AP11" s="9">
        <f>'Active Model Inputs'!AP11</f>
        <v>0</v>
      </c>
      <c r="AQ11" s="9">
        <f>'Active Model Inputs'!AQ11</f>
        <v>0</v>
      </c>
      <c r="AR11" s="9">
        <f>'Active Model Inputs'!AR11</f>
        <v>0</v>
      </c>
      <c r="AS11" s="9">
        <f>'Active Model Inputs'!AS11</f>
        <v>0</v>
      </c>
      <c r="AT11" s="9">
        <f>'Active Model Inputs'!AT11</f>
        <v>0</v>
      </c>
      <c r="AU11" s="9">
        <f>'Active Model Inputs'!AU11</f>
        <v>0</v>
      </c>
    </row>
    <row r="12" spans="1:47" x14ac:dyDescent="0.2">
      <c r="E12" s="9" t="s">
        <v>224</v>
      </c>
      <c r="G12" s="10" t="s">
        <v>15</v>
      </c>
      <c r="J12" s="9">
        <f t="shared" si="0"/>
        <v>10</v>
      </c>
      <c r="L12" s="9">
        <f>'Active Model Inputs'!L12</f>
        <v>0</v>
      </c>
      <c r="M12" s="9">
        <f>'Active Model Inputs'!M12</f>
        <v>0</v>
      </c>
      <c r="N12" s="9">
        <f>'Active Model Inputs'!N12</f>
        <v>0</v>
      </c>
      <c r="O12" s="9">
        <f>'Active Model Inputs'!O12</f>
        <v>0</v>
      </c>
      <c r="P12" s="9">
        <f>'Active Model Inputs'!P12</f>
        <v>0</v>
      </c>
      <c r="Q12" s="9">
        <f>'Active Model Inputs'!Q12</f>
        <v>0</v>
      </c>
      <c r="R12" s="9">
        <f>'Active Model Inputs'!R12</f>
        <v>0</v>
      </c>
      <c r="S12" s="9">
        <f>'Active Model Inputs'!S12</f>
        <v>1</v>
      </c>
      <c r="T12" s="9">
        <f>'Active Model Inputs'!T12</f>
        <v>1</v>
      </c>
      <c r="U12" s="9">
        <f>'Active Model Inputs'!U12</f>
        <v>1</v>
      </c>
      <c r="V12" s="9">
        <f>'Active Model Inputs'!V12</f>
        <v>1</v>
      </c>
      <c r="W12" s="9">
        <f>'Active Model Inputs'!W12</f>
        <v>0</v>
      </c>
      <c r="X12" s="9">
        <f>'Active Model Inputs'!X12</f>
        <v>1</v>
      </c>
      <c r="Y12" s="9">
        <f>'Active Model Inputs'!Y12</f>
        <v>1</v>
      </c>
      <c r="Z12" s="9">
        <f>'Active Model Inputs'!Z12</f>
        <v>1</v>
      </c>
      <c r="AA12" s="9">
        <f>'Active Model Inputs'!AA12</f>
        <v>1</v>
      </c>
      <c r="AB12" s="9">
        <f>'Active Model Inputs'!AB12</f>
        <v>0</v>
      </c>
      <c r="AC12" s="9">
        <f>'Active Model Inputs'!AC12</f>
        <v>1</v>
      </c>
      <c r="AD12" s="9">
        <f>'Active Model Inputs'!AD12</f>
        <v>1</v>
      </c>
      <c r="AE12" s="9">
        <f>'Active Model Inputs'!AE12</f>
        <v>0</v>
      </c>
      <c r="AF12" s="9">
        <f>'Active Model Inputs'!AF12</f>
        <v>0</v>
      </c>
      <c r="AG12" s="9">
        <f>'Active Model Inputs'!AG12</f>
        <v>0</v>
      </c>
      <c r="AH12" s="9">
        <f>'Active Model Inputs'!AH12</f>
        <v>0</v>
      </c>
      <c r="AI12" s="9">
        <f>'Active Model Inputs'!AI12</f>
        <v>0</v>
      </c>
      <c r="AJ12" s="9">
        <f>'Active Model Inputs'!AJ12</f>
        <v>0</v>
      </c>
      <c r="AK12" s="9">
        <f>'Active Model Inputs'!AK12</f>
        <v>0</v>
      </c>
      <c r="AL12" s="9">
        <f>'Active Model Inputs'!AL12</f>
        <v>0</v>
      </c>
      <c r="AM12" s="9">
        <f>'Active Model Inputs'!AM12</f>
        <v>0</v>
      </c>
      <c r="AN12" s="9">
        <f>'Active Model Inputs'!AN12</f>
        <v>0</v>
      </c>
      <c r="AO12" s="9">
        <f>'Active Model Inputs'!AO12</f>
        <v>0</v>
      </c>
      <c r="AP12" s="9">
        <f>'Active Model Inputs'!AP12</f>
        <v>0</v>
      </c>
      <c r="AQ12" s="9">
        <f>'Active Model Inputs'!AQ12</f>
        <v>0</v>
      </c>
      <c r="AR12" s="9">
        <f>'Active Model Inputs'!AR12</f>
        <v>0</v>
      </c>
      <c r="AS12" s="9">
        <f>'Active Model Inputs'!AS12</f>
        <v>0</v>
      </c>
      <c r="AT12" s="9">
        <f>'Active Model Inputs'!AT12</f>
        <v>0</v>
      </c>
      <c r="AU12" s="9">
        <f>'Active Model Inputs'!AU12</f>
        <v>0</v>
      </c>
    </row>
    <row r="13" spans="1:47" x14ac:dyDescent="0.2">
      <c r="D13" s="8" t="s">
        <v>137</v>
      </c>
    </row>
    <row r="14" spans="1:47" x14ac:dyDescent="0.2">
      <c r="E14" s="9" t="s">
        <v>58</v>
      </c>
      <c r="G14" s="10" t="s">
        <v>15</v>
      </c>
      <c r="J14" s="9">
        <f t="shared" si="0"/>
        <v>3</v>
      </c>
      <c r="L14" s="9">
        <f>'Active Model Inputs'!L14</f>
        <v>0</v>
      </c>
      <c r="M14" s="9">
        <f>'Active Model Inputs'!M14</f>
        <v>0</v>
      </c>
      <c r="N14" s="9">
        <f>'Active Model Inputs'!N14</f>
        <v>1</v>
      </c>
      <c r="O14" s="9">
        <f>'Active Model Inputs'!O14</f>
        <v>1</v>
      </c>
      <c r="P14" s="9">
        <f>'Active Model Inputs'!P14</f>
        <v>1</v>
      </c>
      <c r="Q14" s="9">
        <f>'Active Model Inputs'!Q14</f>
        <v>0</v>
      </c>
      <c r="R14" s="9">
        <f>'Active Model Inputs'!R14</f>
        <v>0</v>
      </c>
      <c r="S14" s="9">
        <f>'Active Model Inputs'!S14</f>
        <v>0</v>
      </c>
      <c r="T14" s="9">
        <f>'Active Model Inputs'!T14</f>
        <v>0</v>
      </c>
      <c r="U14" s="9">
        <f>'Active Model Inputs'!U14</f>
        <v>0</v>
      </c>
      <c r="V14" s="9">
        <f>'Active Model Inputs'!V14</f>
        <v>0</v>
      </c>
      <c r="W14" s="9">
        <f>'Active Model Inputs'!W14</f>
        <v>0</v>
      </c>
      <c r="X14" s="9">
        <f>'Active Model Inputs'!X14</f>
        <v>0</v>
      </c>
      <c r="Y14" s="9">
        <f>'Active Model Inputs'!Y14</f>
        <v>0</v>
      </c>
      <c r="Z14" s="9">
        <f>'Active Model Inputs'!Z14</f>
        <v>0</v>
      </c>
      <c r="AA14" s="9">
        <f>'Active Model Inputs'!AA14</f>
        <v>0</v>
      </c>
      <c r="AB14" s="9">
        <f>'Active Model Inputs'!AB14</f>
        <v>0</v>
      </c>
      <c r="AC14" s="9">
        <f>'Active Model Inputs'!AC14</f>
        <v>0</v>
      </c>
      <c r="AD14" s="9">
        <f>'Active Model Inputs'!AD14</f>
        <v>0</v>
      </c>
      <c r="AE14" s="9">
        <f>'Active Model Inputs'!AE14</f>
        <v>0</v>
      </c>
      <c r="AF14" s="9">
        <f>'Active Model Inputs'!AF14</f>
        <v>0</v>
      </c>
      <c r="AG14" s="9">
        <f>'Active Model Inputs'!AG14</f>
        <v>0</v>
      </c>
      <c r="AH14" s="9">
        <f>'Active Model Inputs'!AH14</f>
        <v>0</v>
      </c>
      <c r="AI14" s="9">
        <f>'Active Model Inputs'!AI14</f>
        <v>0</v>
      </c>
      <c r="AJ14" s="9">
        <f>'Active Model Inputs'!AJ14</f>
        <v>0</v>
      </c>
      <c r="AK14" s="9">
        <f>'Active Model Inputs'!AK14</f>
        <v>0</v>
      </c>
      <c r="AL14" s="9">
        <f>'Active Model Inputs'!AL14</f>
        <v>0</v>
      </c>
      <c r="AM14" s="9">
        <f>'Active Model Inputs'!AM14</f>
        <v>0</v>
      </c>
      <c r="AN14" s="9">
        <f>'Active Model Inputs'!AN14</f>
        <v>0</v>
      </c>
      <c r="AO14" s="9">
        <f>'Active Model Inputs'!AO14</f>
        <v>0</v>
      </c>
      <c r="AP14" s="9">
        <f>'Active Model Inputs'!AP14</f>
        <v>0</v>
      </c>
      <c r="AQ14" s="9">
        <f>'Active Model Inputs'!AQ14</f>
        <v>0</v>
      </c>
      <c r="AR14" s="9">
        <f>'Active Model Inputs'!AR14</f>
        <v>0</v>
      </c>
      <c r="AS14" s="9">
        <f>'Active Model Inputs'!AS14</f>
        <v>0</v>
      </c>
      <c r="AT14" s="9">
        <f>'Active Model Inputs'!AT14</f>
        <v>0</v>
      </c>
      <c r="AU14" s="9">
        <f>'Active Model Inputs'!AU14</f>
        <v>0</v>
      </c>
    </row>
    <row r="15" spans="1:47" x14ac:dyDescent="0.2">
      <c r="E15" s="9" t="s">
        <v>59</v>
      </c>
      <c r="G15" s="10" t="s">
        <v>15</v>
      </c>
      <c r="J15" s="9">
        <f t="shared" si="0"/>
        <v>8</v>
      </c>
      <c r="L15" s="9">
        <f>'Active Model Inputs'!L15</f>
        <v>0</v>
      </c>
      <c r="M15" s="9">
        <f>'Active Model Inputs'!M15</f>
        <v>0</v>
      </c>
      <c r="N15" s="9">
        <f>'Active Model Inputs'!N15</f>
        <v>0</v>
      </c>
      <c r="O15" s="9">
        <f>'Active Model Inputs'!O15</f>
        <v>0</v>
      </c>
      <c r="P15" s="9">
        <f>'Active Model Inputs'!P15</f>
        <v>1</v>
      </c>
      <c r="Q15" s="9">
        <f>'Active Model Inputs'!Q15</f>
        <v>1</v>
      </c>
      <c r="R15" s="9">
        <f>'Active Model Inputs'!R15</f>
        <v>1</v>
      </c>
      <c r="S15" s="9">
        <f>'Active Model Inputs'!S15</f>
        <v>1</v>
      </c>
      <c r="T15" s="9">
        <f>'Active Model Inputs'!T15</f>
        <v>1</v>
      </c>
      <c r="U15" s="9">
        <f>'Active Model Inputs'!U15</f>
        <v>1</v>
      </c>
      <c r="V15" s="9">
        <f>'Active Model Inputs'!V15</f>
        <v>1</v>
      </c>
      <c r="W15" s="9">
        <f>'Active Model Inputs'!W15</f>
        <v>1</v>
      </c>
      <c r="X15" s="9">
        <f>'Active Model Inputs'!X15</f>
        <v>0</v>
      </c>
      <c r="Y15" s="9">
        <f>'Active Model Inputs'!Y15</f>
        <v>0</v>
      </c>
      <c r="Z15" s="9">
        <f>'Active Model Inputs'!Z15</f>
        <v>0</v>
      </c>
      <c r="AA15" s="9">
        <f>'Active Model Inputs'!AA15</f>
        <v>0</v>
      </c>
      <c r="AB15" s="9">
        <f>'Active Model Inputs'!AB15</f>
        <v>0</v>
      </c>
      <c r="AC15" s="9">
        <f>'Active Model Inputs'!AC15</f>
        <v>0</v>
      </c>
      <c r="AD15" s="9">
        <f>'Active Model Inputs'!AD15</f>
        <v>0</v>
      </c>
      <c r="AE15" s="9">
        <f>'Active Model Inputs'!AE15</f>
        <v>0</v>
      </c>
      <c r="AF15" s="9">
        <f>'Active Model Inputs'!AF15</f>
        <v>0</v>
      </c>
      <c r="AG15" s="9">
        <f>'Active Model Inputs'!AG15</f>
        <v>0</v>
      </c>
      <c r="AH15" s="9">
        <f>'Active Model Inputs'!AH15</f>
        <v>0</v>
      </c>
      <c r="AI15" s="9">
        <f>'Active Model Inputs'!AI15</f>
        <v>0</v>
      </c>
      <c r="AJ15" s="9">
        <f>'Active Model Inputs'!AJ15</f>
        <v>0</v>
      </c>
      <c r="AK15" s="9">
        <f>'Active Model Inputs'!AK15</f>
        <v>0</v>
      </c>
      <c r="AL15" s="9">
        <f>'Active Model Inputs'!AL15</f>
        <v>0</v>
      </c>
      <c r="AM15" s="9">
        <f>'Active Model Inputs'!AM15</f>
        <v>0</v>
      </c>
      <c r="AN15" s="9">
        <f>'Active Model Inputs'!AN15</f>
        <v>0</v>
      </c>
      <c r="AO15" s="9">
        <f>'Active Model Inputs'!AO15</f>
        <v>0</v>
      </c>
      <c r="AP15" s="9">
        <f>'Active Model Inputs'!AP15</f>
        <v>0</v>
      </c>
      <c r="AQ15" s="9">
        <f>'Active Model Inputs'!AQ15</f>
        <v>0</v>
      </c>
      <c r="AR15" s="9">
        <f>'Active Model Inputs'!AR15</f>
        <v>0</v>
      </c>
      <c r="AS15" s="9">
        <f>'Active Model Inputs'!AS15</f>
        <v>0</v>
      </c>
      <c r="AT15" s="9">
        <f>'Active Model Inputs'!AT15</f>
        <v>0</v>
      </c>
      <c r="AU15" s="9">
        <f>'Active Model Inputs'!AU15</f>
        <v>0</v>
      </c>
    </row>
    <row r="16" spans="1:47" x14ac:dyDescent="0.2">
      <c r="E16" s="9" t="s">
        <v>60</v>
      </c>
      <c r="G16" s="10" t="s">
        <v>15</v>
      </c>
      <c r="J16" s="9">
        <f t="shared" si="0"/>
        <v>13</v>
      </c>
      <c r="L16" s="9">
        <f>'Active Model Inputs'!L16</f>
        <v>0</v>
      </c>
      <c r="M16" s="9">
        <f>'Active Model Inputs'!M16</f>
        <v>0</v>
      </c>
      <c r="N16" s="9">
        <f>'Active Model Inputs'!N16</f>
        <v>0</v>
      </c>
      <c r="O16" s="9">
        <f>'Active Model Inputs'!O16</f>
        <v>0</v>
      </c>
      <c r="P16" s="9">
        <f>'Active Model Inputs'!P16</f>
        <v>0</v>
      </c>
      <c r="Q16" s="9">
        <f>'Active Model Inputs'!Q16</f>
        <v>0</v>
      </c>
      <c r="R16" s="9">
        <f>'Active Model Inputs'!R16</f>
        <v>0</v>
      </c>
      <c r="S16" s="9">
        <f>'Active Model Inputs'!S16</f>
        <v>0</v>
      </c>
      <c r="T16" s="9">
        <f>'Active Model Inputs'!T16</f>
        <v>1</v>
      </c>
      <c r="U16" s="9">
        <f>'Active Model Inputs'!U16</f>
        <v>1</v>
      </c>
      <c r="V16" s="9">
        <f>'Active Model Inputs'!V16</f>
        <v>1</v>
      </c>
      <c r="W16" s="9">
        <f>'Active Model Inputs'!W16</f>
        <v>1</v>
      </c>
      <c r="X16" s="9">
        <f>'Active Model Inputs'!X16</f>
        <v>1</v>
      </c>
      <c r="Y16" s="9">
        <f>'Active Model Inputs'!Y16</f>
        <v>1</v>
      </c>
      <c r="Z16" s="9">
        <f>'Active Model Inputs'!Z16</f>
        <v>1</v>
      </c>
      <c r="AA16" s="9">
        <f>'Active Model Inputs'!AA16</f>
        <v>1</v>
      </c>
      <c r="AB16" s="9">
        <f>'Active Model Inputs'!AB16</f>
        <v>1</v>
      </c>
      <c r="AC16" s="9">
        <f>'Active Model Inputs'!AC16</f>
        <v>1</v>
      </c>
      <c r="AD16" s="9">
        <f>'Active Model Inputs'!AD16</f>
        <v>1</v>
      </c>
      <c r="AE16" s="9">
        <f>'Active Model Inputs'!AE16</f>
        <v>1</v>
      </c>
      <c r="AF16" s="9">
        <f>'Active Model Inputs'!AF16</f>
        <v>1</v>
      </c>
      <c r="AG16" s="9">
        <f>'Active Model Inputs'!AG16</f>
        <v>0</v>
      </c>
      <c r="AH16" s="9">
        <f>'Active Model Inputs'!AH16</f>
        <v>0</v>
      </c>
      <c r="AI16" s="9">
        <f>'Active Model Inputs'!AI16</f>
        <v>0</v>
      </c>
      <c r="AJ16" s="9">
        <f>'Active Model Inputs'!AJ16</f>
        <v>0</v>
      </c>
      <c r="AK16" s="9">
        <f>'Active Model Inputs'!AK16</f>
        <v>0</v>
      </c>
      <c r="AL16" s="9">
        <f>'Active Model Inputs'!AL16</f>
        <v>0</v>
      </c>
      <c r="AM16" s="9">
        <f>'Active Model Inputs'!AM16</f>
        <v>0</v>
      </c>
      <c r="AN16" s="9">
        <f>'Active Model Inputs'!AN16</f>
        <v>0</v>
      </c>
      <c r="AO16" s="9">
        <f>'Active Model Inputs'!AO16</f>
        <v>0</v>
      </c>
      <c r="AP16" s="9">
        <f>'Active Model Inputs'!AP16</f>
        <v>0</v>
      </c>
      <c r="AQ16" s="9">
        <f>'Active Model Inputs'!AQ16</f>
        <v>0</v>
      </c>
      <c r="AR16" s="9">
        <f>'Active Model Inputs'!AR16</f>
        <v>0</v>
      </c>
      <c r="AS16" s="9">
        <f>'Active Model Inputs'!AS16</f>
        <v>0</v>
      </c>
      <c r="AT16" s="9">
        <f>'Active Model Inputs'!AT16</f>
        <v>0</v>
      </c>
      <c r="AU16" s="9">
        <f>'Active Model Inputs'!AU16</f>
        <v>0</v>
      </c>
    </row>
    <row r="17" spans="2:47" x14ac:dyDescent="0.2">
      <c r="D17" s="8" t="s">
        <v>138</v>
      </c>
    </row>
    <row r="18" spans="2:47" x14ac:dyDescent="0.2">
      <c r="E18" s="9" t="s">
        <v>140</v>
      </c>
      <c r="G18" s="10" t="s">
        <v>15</v>
      </c>
      <c r="J18" s="9">
        <f t="shared" si="0"/>
        <v>6</v>
      </c>
      <c r="L18" s="9">
        <f>'Active Model Inputs'!L18</f>
        <v>0</v>
      </c>
      <c r="M18" s="9">
        <f>'Active Model Inputs'!M18</f>
        <v>0</v>
      </c>
      <c r="N18" s="9">
        <f>'Active Model Inputs'!N18</f>
        <v>1</v>
      </c>
      <c r="O18" s="9">
        <f>'Active Model Inputs'!O18</f>
        <v>1</v>
      </c>
      <c r="P18" s="9">
        <f>'Active Model Inputs'!P18</f>
        <v>1</v>
      </c>
      <c r="Q18" s="9">
        <f>'Active Model Inputs'!Q18</f>
        <v>1</v>
      </c>
      <c r="R18" s="9">
        <f>'Active Model Inputs'!R18</f>
        <v>1</v>
      </c>
      <c r="S18" s="9">
        <f>'Active Model Inputs'!S18</f>
        <v>1</v>
      </c>
      <c r="T18" s="9">
        <f>'Active Model Inputs'!T18</f>
        <v>0</v>
      </c>
      <c r="U18" s="9">
        <f>'Active Model Inputs'!U18</f>
        <v>0</v>
      </c>
      <c r="V18" s="9">
        <f>'Active Model Inputs'!V18</f>
        <v>0</v>
      </c>
      <c r="W18" s="9">
        <f>'Active Model Inputs'!W18</f>
        <v>0</v>
      </c>
      <c r="X18" s="9">
        <f>'Active Model Inputs'!X18</f>
        <v>0</v>
      </c>
      <c r="Y18" s="9">
        <f>'Active Model Inputs'!Y18</f>
        <v>0</v>
      </c>
      <c r="Z18" s="9">
        <f>'Active Model Inputs'!Z18</f>
        <v>0</v>
      </c>
      <c r="AA18" s="9">
        <f>'Active Model Inputs'!AA18</f>
        <v>0</v>
      </c>
      <c r="AB18" s="9">
        <f>'Active Model Inputs'!AB18</f>
        <v>0</v>
      </c>
      <c r="AC18" s="9">
        <f>'Active Model Inputs'!AC18</f>
        <v>0</v>
      </c>
      <c r="AD18" s="9">
        <f>'Active Model Inputs'!AD18</f>
        <v>0</v>
      </c>
      <c r="AE18" s="9">
        <f>'Active Model Inputs'!AE18</f>
        <v>0</v>
      </c>
      <c r="AF18" s="9">
        <f>'Active Model Inputs'!AF18</f>
        <v>0</v>
      </c>
      <c r="AG18" s="9">
        <f>'Active Model Inputs'!AG18</f>
        <v>0</v>
      </c>
      <c r="AH18" s="9">
        <f>'Active Model Inputs'!AH18</f>
        <v>0</v>
      </c>
      <c r="AI18" s="9">
        <f>'Active Model Inputs'!AI18</f>
        <v>0</v>
      </c>
      <c r="AJ18" s="9">
        <f>'Active Model Inputs'!AJ18</f>
        <v>0</v>
      </c>
      <c r="AK18" s="9">
        <f>'Active Model Inputs'!AK18</f>
        <v>0</v>
      </c>
      <c r="AL18" s="9">
        <f>'Active Model Inputs'!AL18</f>
        <v>0</v>
      </c>
      <c r="AM18" s="9">
        <f>'Active Model Inputs'!AM18</f>
        <v>0</v>
      </c>
      <c r="AN18" s="9">
        <f>'Active Model Inputs'!AN18</f>
        <v>0</v>
      </c>
      <c r="AO18" s="9">
        <f>'Active Model Inputs'!AO18</f>
        <v>0</v>
      </c>
      <c r="AP18" s="9">
        <f>'Active Model Inputs'!AP18</f>
        <v>0</v>
      </c>
      <c r="AQ18" s="9">
        <f>'Active Model Inputs'!AQ18</f>
        <v>0</v>
      </c>
      <c r="AR18" s="9">
        <f>'Active Model Inputs'!AR18</f>
        <v>0</v>
      </c>
      <c r="AS18" s="9">
        <f>'Active Model Inputs'!AS18</f>
        <v>0</v>
      </c>
      <c r="AT18" s="9">
        <f>'Active Model Inputs'!AT18</f>
        <v>0</v>
      </c>
      <c r="AU18" s="9">
        <f>'Active Model Inputs'!AU18</f>
        <v>0</v>
      </c>
    </row>
    <row r="19" spans="2:47" x14ac:dyDescent="0.2">
      <c r="E19" s="9" t="s">
        <v>139</v>
      </c>
      <c r="G19" s="10" t="s">
        <v>15</v>
      </c>
      <c r="J19" s="9">
        <f t="shared" si="0"/>
        <v>19</v>
      </c>
      <c r="L19" s="9">
        <f>'Active Model Inputs'!L19</f>
        <v>0</v>
      </c>
      <c r="M19" s="9">
        <f>'Active Model Inputs'!M19</f>
        <v>0</v>
      </c>
      <c r="N19" s="9">
        <f>'Active Model Inputs'!N19</f>
        <v>1</v>
      </c>
      <c r="O19" s="9">
        <f>'Active Model Inputs'!O19</f>
        <v>1</v>
      </c>
      <c r="P19" s="9">
        <f>'Active Model Inputs'!P19</f>
        <v>1</v>
      </c>
      <c r="Q19" s="9">
        <f>'Active Model Inputs'!Q19</f>
        <v>1</v>
      </c>
      <c r="R19" s="9">
        <f>'Active Model Inputs'!R19</f>
        <v>1</v>
      </c>
      <c r="S19" s="9">
        <f>'Active Model Inputs'!S19</f>
        <v>1</v>
      </c>
      <c r="T19" s="9">
        <f>'Active Model Inputs'!T19</f>
        <v>1</v>
      </c>
      <c r="U19" s="9">
        <f>'Active Model Inputs'!U19</f>
        <v>1</v>
      </c>
      <c r="V19" s="9">
        <f>'Active Model Inputs'!V19</f>
        <v>1</v>
      </c>
      <c r="W19" s="9">
        <f>'Active Model Inputs'!W19</f>
        <v>1</v>
      </c>
      <c r="X19" s="9">
        <f>'Active Model Inputs'!X19</f>
        <v>1</v>
      </c>
      <c r="Y19" s="9">
        <f>'Active Model Inputs'!Y19</f>
        <v>1</v>
      </c>
      <c r="Z19" s="9">
        <f>'Active Model Inputs'!Z19</f>
        <v>1</v>
      </c>
      <c r="AA19" s="9">
        <f>'Active Model Inputs'!AA19</f>
        <v>1</v>
      </c>
      <c r="AB19" s="9">
        <f>'Active Model Inputs'!AB19</f>
        <v>1</v>
      </c>
      <c r="AC19" s="9">
        <f>'Active Model Inputs'!AC19</f>
        <v>1</v>
      </c>
      <c r="AD19" s="9">
        <f>'Active Model Inputs'!AD19</f>
        <v>1</v>
      </c>
      <c r="AE19" s="9">
        <f>'Active Model Inputs'!AE19</f>
        <v>1</v>
      </c>
      <c r="AF19" s="9">
        <f>'Active Model Inputs'!AF19</f>
        <v>1</v>
      </c>
      <c r="AG19" s="9">
        <f>'Active Model Inputs'!AG19</f>
        <v>0</v>
      </c>
      <c r="AH19" s="9">
        <f>'Active Model Inputs'!AH19</f>
        <v>0</v>
      </c>
      <c r="AI19" s="9">
        <f>'Active Model Inputs'!AI19</f>
        <v>0</v>
      </c>
      <c r="AJ19" s="9">
        <f>'Active Model Inputs'!AJ19</f>
        <v>0</v>
      </c>
      <c r="AK19" s="9">
        <f>'Active Model Inputs'!AK19</f>
        <v>0</v>
      </c>
      <c r="AL19" s="9">
        <f>'Active Model Inputs'!AL19</f>
        <v>0</v>
      </c>
      <c r="AM19" s="9">
        <f>'Active Model Inputs'!AM19</f>
        <v>0</v>
      </c>
      <c r="AN19" s="9">
        <f>'Active Model Inputs'!AN19</f>
        <v>0</v>
      </c>
      <c r="AO19" s="9">
        <f>'Active Model Inputs'!AO19</f>
        <v>0</v>
      </c>
      <c r="AP19" s="9">
        <f>'Active Model Inputs'!AP19</f>
        <v>0</v>
      </c>
      <c r="AQ19" s="9">
        <f>'Active Model Inputs'!AQ19</f>
        <v>0</v>
      </c>
      <c r="AR19" s="9">
        <f>'Active Model Inputs'!AR19</f>
        <v>0</v>
      </c>
      <c r="AS19" s="9">
        <f>'Active Model Inputs'!AS19</f>
        <v>0</v>
      </c>
      <c r="AT19" s="9">
        <f>'Active Model Inputs'!AT19</f>
        <v>0</v>
      </c>
      <c r="AU19" s="9">
        <f>'Active Model Inputs'!AU19</f>
        <v>0</v>
      </c>
    </row>
    <row r="20" spans="2:47" x14ac:dyDescent="0.2">
      <c r="E20" s="9" t="s">
        <v>141</v>
      </c>
      <c r="G20" s="10" t="s">
        <v>15</v>
      </c>
      <c r="J20" s="9">
        <f t="shared" si="0"/>
        <v>13</v>
      </c>
      <c r="L20" s="9">
        <f>'Active Model Inputs'!L20</f>
        <v>0</v>
      </c>
      <c r="M20" s="9">
        <f>'Active Model Inputs'!M20</f>
        <v>0</v>
      </c>
      <c r="N20" s="9">
        <f>'Active Model Inputs'!N20</f>
        <v>0</v>
      </c>
      <c r="O20" s="9">
        <f>'Active Model Inputs'!O20</f>
        <v>0</v>
      </c>
      <c r="P20" s="9">
        <f>'Active Model Inputs'!P20</f>
        <v>0</v>
      </c>
      <c r="Q20" s="9">
        <f>'Active Model Inputs'!Q20</f>
        <v>0</v>
      </c>
      <c r="R20" s="9">
        <f>'Active Model Inputs'!R20</f>
        <v>0</v>
      </c>
      <c r="S20" s="9">
        <f>'Active Model Inputs'!S20</f>
        <v>0</v>
      </c>
      <c r="T20" s="9">
        <f>'Active Model Inputs'!T20</f>
        <v>1</v>
      </c>
      <c r="U20" s="9">
        <f>'Active Model Inputs'!U20</f>
        <v>1</v>
      </c>
      <c r="V20" s="9">
        <f>'Active Model Inputs'!V20</f>
        <v>1</v>
      </c>
      <c r="W20" s="9">
        <f>'Active Model Inputs'!W20</f>
        <v>1</v>
      </c>
      <c r="X20" s="9">
        <f>'Active Model Inputs'!X20</f>
        <v>1</v>
      </c>
      <c r="Y20" s="9">
        <f>'Active Model Inputs'!Y20</f>
        <v>1</v>
      </c>
      <c r="Z20" s="9">
        <f>'Active Model Inputs'!Z20</f>
        <v>1</v>
      </c>
      <c r="AA20" s="9">
        <f>'Active Model Inputs'!AA20</f>
        <v>1</v>
      </c>
      <c r="AB20" s="9">
        <f>'Active Model Inputs'!AB20</f>
        <v>1</v>
      </c>
      <c r="AC20" s="9">
        <f>'Active Model Inputs'!AC20</f>
        <v>1</v>
      </c>
      <c r="AD20" s="9">
        <f>'Active Model Inputs'!AD20</f>
        <v>1</v>
      </c>
      <c r="AE20" s="9">
        <f>'Active Model Inputs'!AE20</f>
        <v>1</v>
      </c>
      <c r="AF20" s="9">
        <f>'Active Model Inputs'!AF20</f>
        <v>1</v>
      </c>
      <c r="AG20" s="9">
        <f>'Active Model Inputs'!AG20</f>
        <v>0</v>
      </c>
      <c r="AH20" s="9">
        <f>'Active Model Inputs'!AH20</f>
        <v>0</v>
      </c>
      <c r="AI20" s="9">
        <f>'Active Model Inputs'!AI20</f>
        <v>0</v>
      </c>
      <c r="AJ20" s="9">
        <f>'Active Model Inputs'!AJ20</f>
        <v>0</v>
      </c>
      <c r="AK20" s="9">
        <f>'Active Model Inputs'!AK20</f>
        <v>0</v>
      </c>
      <c r="AL20" s="9">
        <f>'Active Model Inputs'!AL20</f>
        <v>0</v>
      </c>
      <c r="AM20" s="9">
        <f>'Active Model Inputs'!AM20</f>
        <v>0</v>
      </c>
      <c r="AN20" s="9">
        <f>'Active Model Inputs'!AN20</f>
        <v>0</v>
      </c>
      <c r="AO20" s="9">
        <f>'Active Model Inputs'!AO20</f>
        <v>0</v>
      </c>
      <c r="AP20" s="9">
        <f>'Active Model Inputs'!AP20</f>
        <v>0</v>
      </c>
      <c r="AQ20" s="9">
        <f>'Active Model Inputs'!AQ20</f>
        <v>0</v>
      </c>
      <c r="AR20" s="9">
        <f>'Active Model Inputs'!AR20</f>
        <v>0</v>
      </c>
      <c r="AS20" s="9">
        <f>'Active Model Inputs'!AS20</f>
        <v>0</v>
      </c>
      <c r="AT20" s="9">
        <f>'Active Model Inputs'!AT20</f>
        <v>0</v>
      </c>
      <c r="AU20" s="9">
        <f>'Active Model Inputs'!AU20</f>
        <v>0</v>
      </c>
    </row>
    <row r="21" spans="2:47" x14ac:dyDescent="0.2">
      <c r="E21" s="9" t="s">
        <v>142</v>
      </c>
      <c r="G21" s="10" t="s">
        <v>15</v>
      </c>
      <c r="J21" s="9">
        <f t="shared" si="0"/>
        <v>9</v>
      </c>
      <c r="L21" s="9">
        <f>'Active Model Inputs'!L21</f>
        <v>0</v>
      </c>
      <c r="M21" s="9">
        <f>'Active Model Inputs'!M21</f>
        <v>0</v>
      </c>
      <c r="N21" s="9">
        <f>'Active Model Inputs'!N21</f>
        <v>0</v>
      </c>
      <c r="O21" s="9">
        <f>'Active Model Inputs'!O21</f>
        <v>0</v>
      </c>
      <c r="P21" s="9">
        <f>'Active Model Inputs'!P21</f>
        <v>0</v>
      </c>
      <c r="Q21" s="9">
        <f>'Active Model Inputs'!Q21</f>
        <v>0</v>
      </c>
      <c r="R21" s="9">
        <f>'Active Model Inputs'!R21</f>
        <v>0</v>
      </c>
      <c r="S21" s="9">
        <f>'Active Model Inputs'!S21</f>
        <v>0</v>
      </c>
      <c r="T21" s="9">
        <f>'Active Model Inputs'!T21</f>
        <v>0</v>
      </c>
      <c r="U21" s="9">
        <f>'Active Model Inputs'!U21</f>
        <v>0</v>
      </c>
      <c r="V21" s="9">
        <f>'Active Model Inputs'!V21</f>
        <v>0</v>
      </c>
      <c r="W21" s="9">
        <f>'Active Model Inputs'!W21</f>
        <v>0</v>
      </c>
      <c r="X21" s="9">
        <f>'Active Model Inputs'!X21</f>
        <v>1</v>
      </c>
      <c r="Y21" s="9">
        <f>'Active Model Inputs'!Y21</f>
        <v>1</v>
      </c>
      <c r="Z21" s="9">
        <f>'Active Model Inputs'!Z21</f>
        <v>1</v>
      </c>
      <c r="AA21" s="9">
        <f>'Active Model Inputs'!AA21</f>
        <v>1</v>
      </c>
      <c r="AB21" s="9">
        <f>'Active Model Inputs'!AB21</f>
        <v>1</v>
      </c>
      <c r="AC21" s="9">
        <f>'Active Model Inputs'!AC21</f>
        <v>1</v>
      </c>
      <c r="AD21" s="9">
        <f>'Active Model Inputs'!AD21</f>
        <v>1</v>
      </c>
      <c r="AE21" s="9">
        <f>'Active Model Inputs'!AE21</f>
        <v>1</v>
      </c>
      <c r="AF21" s="9">
        <f>'Active Model Inputs'!AF21</f>
        <v>1</v>
      </c>
      <c r="AG21" s="9">
        <f>'Active Model Inputs'!AG21</f>
        <v>0</v>
      </c>
      <c r="AH21" s="9">
        <f>'Active Model Inputs'!AH21</f>
        <v>0</v>
      </c>
      <c r="AI21" s="9">
        <f>'Active Model Inputs'!AI21</f>
        <v>0</v>
      </c>
      <c r="AJ21" s="9">
        <f>'Active Model Inputs'!AJ21</f>
        <v>0</v>
      </c>
      <c r="AK21" s="9">
        <f>'Active Model Inputs'!AK21</f>
        <v>0</v>
      </c>
      <c r="AL21" s="9">
        <f>'Active Model Inputs'!AL21</f>
        <v>0</v>
      </c>
      <c r="AM21" s="9">
        <f>'Active Model Inputs'!AM21</f>
        <v>0</v>
      </c>
      <c r="AN21" s="9">
        <f>'Active Model Inputs'!AN21</f>
        <v>0</v>
      </c>
      <c r="AO21" s="9">
        <f>'Active Model Inputs'!AO21</f>
        <v>0</v>
      </c>
      <c r="AP21" s="9">
        <f>'Active Model Inputs'!AP21</f>
        <v>0</v>
      </c>
      <c r="AQ21" s="9">
        <f>'Active Model Inputs'!AQ21</f>
        <v>0</v>
      </c>
      <c r="AR21" s="9">
        <f>'Active Model Inputs'!AR21</f>
        <v>0</v>
      </c>
      <c r="AS21" s="9">
        <f>'Active Model Inputs'!AS21</f>
        <v>0</v>
      </c>
      <c r="AT21" s="9">
        <f>'Active Model Inputs'!AT21</f>
        <v>0</v>
      </c>
      <c r="AU21" s="9">
        <f>'Active Model Inputs'!AU21</f>
        <v>0</v>
      </c>
    </row>
    <row r="22" spans="2:47" x14ac:dyDescent="0.2">
      <c r="C22" s="7" t="s">
        <v>113</v>
      </c>
    </row>
    <row r="23" spans="2:47" x14ac:dyDescent="0.2">
      <c r="E23" s="9" t="s">
        <v>16</v>
      </c>
      <c r="G23" s="10" t="s">
        <v>15</v>
      </c>
      <c r="J23" s="9">
        <f>SUM($L23:$AU23)</f>
        <v>10</v>
      </c>
      <c r="L23" s="9">
        <f>'Active Model Inputs'!L23</f>
        <v>0</v>
      </c>
      <c r="M23" s="9">
        <f>'Active Model Inputs'!M23</f>
        <v>0</v>
      </c>
      <c r="N23" s="9">
        <f>'Active Model Inputs'!N23</f>
        <v>0</v>
      </c>
      <c r="O23" s="9">
        <f>'Active Model Inputs'!O23</f>
        <v>0</v>
      </c>
      <c r="P23" s="9">
        <f>'Active Model Inputs'!P23</f>
        <v>0</v>
      </c>
      <c r="Q23" s="9">
        <f>'Active Model Inputs'!Q23</f>
        <v>0</v>
      </c>
      <c r="R23" s="9">
        <f>'Active Model Inputs'!R23</f>
        <v>0</v>
      </c>
      <c r="S23" s="9">
        <f>'Active Model Inputs'!S23</f>
        <v>0</v>
      </c>
      <c r="T23" s="9">
        <f>'Active Model Inputs'!T23</f>
        <v>0</v>
      </c>
      <c r="U23" s="9">
        <f>'Active Model Inputs'!U23</f>
        <v>0</v>
      </c>
      <c r="V23" s="9">
        <f>'Active Model Inputs'!V23</f>
        <v>0</v>
      </c>
      <c r="W23" s="9">
        <f>'Active Model Inputs'!W23</f>
        <v>0</v>
      </c>
      <c r="X23" s="9">
        <f>'Active Model Inputs'!X23</f>
        <v>0</v>
      </c>
      <c r="Y23" s="9">
        <f>'Active Model Inputs'!Y23</f>
        <v>0</v>
      </c>
      <c r="Z23" s="9">
        <f>'Active Model Inputs'!Z23</f>
        <v>0</v>
      </c>
      <c r="AA23" s="9">
        <f>'Active Model Inputs'!AA23</f>
        <v>0</v>
      </c>
      <c r="AB23" s="9">
        <f>'Active Model Inputs'!AB23</f>
        <v>0</v>
      </c>
      <c r="AC23" s="9">
        <f>'Active Model Inputs'!AC23</f>
        <v>0</v>
      </c>
      <c r="AD23" s="9">
        <f>'Active Model Inputs'!AD23</f>
        <v>0</v>
      </c>
      <c r="AE23" s="9">
        <f>'Active Model Inputs'!AE23</f>
        <v>0</v>
      </c>
      <c r="AF23" s="9">
        <f>'Active Model Inputs'!AF23</f>
        <v>0</v>
      </c>
      <c r="AG23" s="9">
        <f>'Active Model Inputs'!AG23</f>
        <v>1</v>
      </c>
      <c r="AH23" s="9">
        <f>'Active Model Inputs'!AH23</f>
        <v>1</v>
      </c>
      <c r="AI23" s="9">
        <f>'Active Model Inputs'!AI23</f>
        <v>1</v>
      </c>
      <c r="AJ23" s="9">
        <f>'Active Model Inputs'!AJ23</f>
        <v>1</v>
      </c>
      <c r="AK23" s="9">
        <f>'Active Model Inputs'!AK23</f>
        <v>1</v>
      </c>
      <c r="AL23" s="9">
        <f>'Active Model Inputs'!AL23</f>
        <v>1</v>
      </c>
      <c r="AM23" s="9">
        <f>'Active Model Inputs'!AM23</f>
        <v>1</v>
      </c>
      <c r="AN23" s="9">
        <f>'Active Model Inputs'!AN23</f>
        <v>1</v>
      </c>
      <c r="AO23" s="9">
        <f>'Active Model Inputs'!AO23</f>
        <v>1</v>
      </c>
      <c r="AP23" s="9">
        <f>'Active Model Inputs'!AP23</f>
        <v>1</v>
      </c>
      <c r="AQ23" s="9">
        <f>'Active Model Inputs'!AQ23</f>
        <v>0</v>
      </c>
      <c r="AR23" s="9">
        <f>'Active Model Inputs'!AR23</f>
        <v>0</v>
      </c>
      <c r="AS23" s="9">
        <f>'Active Model Inputs'!AS23</f>
        <v>0</v>
      </c>
      <c r="AT23" s="9">
        <f>'Active Model Inputs'!AT23</f>
        <v>0</v>
      </c>
      <c r="AU23" s="9">
        <f>'Active Model Inputs'!AU23</f>
        <v>0</v>
      </c>
    </row>
    <row r="24" spans="2:47" x14ac:dyDescent="0.2"/>
    <row r="25" spans="2:47" x14ac:dyDescent="0.2">
      <c r="B25" s="6" t="s">
        <v>56</v>
      </c>
    </row>
    <row r="26" spans="2:47" x14ac:dyDescent="0.2"/>
    <row r="27" spans="2:47" x14ac:dyDescent="0.2">
      <c r="C27" s="7" t="s">
        <v>8</v>
      </c>
    </row>
    <row r="28" spans="2:47" x14ac:dyDescent="0.2">
      <c r="D28" s="8" t="s">
        <v>17</v>
      </c>
    </row>
    <row r="29" spans="2:47" x14ac:dyDescent="0.2">
      <c r="E29" s="9" t="s">
        <v>9</v>
      </c>
      <c r="F29" s="31">
        <f>'Active Model Inputs'!F29</f>
        <v>0.28000000000000003</v>
      </c>
      <c r="G29" s="10" t="s">
        <v>10</v>
      </c>
    </row>
    <row r="30" spans="2:47" x14ac:dyDescent="0.2">
      <c r="D30" s="8" t="s">
        <v>18</v>
      </c>
      <c r="F30" s="31"/>
    </row>
    <row r="31" spans="2:47" x14ac:dyDescent="0.2">
      <c r="E31" s="9" t="s">
        <v>24</v>
      </c>
      <c r="F31" s="31">
        <f>'Active Model Inputs'!F31</f>
        <v>1.4E-2</v>
      </c>
      <c r="G31" s="10" t="s">
        <v>10</v>
      </c>
      <c r="J31" s="19"/>
      <c r="K31" s="19"/>
    </row>
    <row r="32" spans="2:47" x14ac:dyDescent="0.2">
      <c r="E32" s="9" t="s">
        <v>22</v>
      </c>
      <c r="F32" s="31">
        <f>'Active Model Inputs'!F32</f>
        <v>1.4E-3</v>
      </c>
      <c r="G32" s="10" t="s">
        <v>10</v>
      </c>
    </row>
    <row r="33" spans="3:7" x14ac:dyDescent="0.2">
      <c r="E33" s="9" t="s">
        <v>19</v>
      </c>
      <c r="F33" s="31">
        <f>'Active Model Inputs'!F33</f>
        <v>1.14E-2</v>
      </c>
      <c r="G33" s="10" t="s">
        <v>10</v>
      </c>
    </row>
    <row r="34" spans="3:7" x14ac:dyDescent="0.2">
      <c r="E34" s="9" t="s">
        <v>23</v>
      </c>
      <c r="F34" s="31">
        <f>'Active Model Inputs'!F34</f>
        <v>0.3115</v>
      </c>
      <c r="G34" s="10" t="s">
        <v>10</v>
      </c>
    </row>
    <row r="35" spans="3:7" x14ac:dyDescent="0.2">
      <c r="F35" s="31"/>
    </row>
    <row r="36" spans="3:7" x14ac:dyDescent="0.2">
      <c r="C36" s="7" t="s">
        <v>26</v>
      </c>
      <c r="F36" s="31"/>
    </row>
    <row r="37" spans="3:7" x14ac:dyDescent="0.2">
      <c r="D37" s="8" t="s">
        <v>25</v>
      </c>
      <c r="F37" s="31"/>
    </row>
    <row r="38" spans="3:7" x14ac:dyDescent="0.2">
      <c r="E38" s="9" t="s">
        <v>24</v>
      </c>
      <c r="F38" s="31">
        <f>'Active Model Inputs'!F38</f>
        <v>0.96909999999999996</v>
      </c>
      <c r="G38" s="10" t="s">
        <v>10</v>
      </c>
    </row>
    <row r="39" spans="3:7" x14ac:dyDescent="0.2">
      <c r="E39" s="9" t="s">
        <v>22</v>
      </c>
      <c r="F39" s="31">
        <f>'Active Model Inputs'!F39</f>
        <v>0.93059999999999998</v>
      </c>
      <c r="G39" s="10" t="s">
        <v>10</v>
      </c>
    </row>
    <row r="40" spans="3:7" x14ac:dyDescent="0.2">
      <c r="E40" s="9" t="s">
        <v>19</v>
      </c>
      <c r="F40" s="31">
        <f>'Active Model Inputs'!F40</f>
        <v>0.9355</v>
      </c>
      <c r="G40" s="10" t="s">
        <v>10</v>
      </c>
    </row>
    <row r="41" spans="3:7" x14ac:dyDescent="0.2">
      <c r="D41" s="8" t="s">
        <v>27</v>
      </c>
      <c r="F41" s="31"/>
    </row>
    <row r="42" spans="3:7" x14ac:dyDescent="0.2">
      <c r="E42" s="9" t="s">
        <v>24</v>
      </c>
      <c r="F42" s="31">
        <f>'Active Model Inputs'!F42</f>
        <v>0.9476</v>
      </c>
      <c r="G42" s="10" t="s">
        <v>10</v>
      </c>
    </row>
    <row r="43" spans="3:7" x14ac:dyDescent="0.2">
      <c r="E43" s="9" t="s">
        <v>22</v>
      </c>
      <c r="F43" s="31">
        <f>'Active Model Inputs'!F43</f>
        <v>0.77539999999999998</v>
      </c>
      <c r="G43" s="10" t="s">
        <v>10</v>
      </c>
    </row>
    <row r="44" spans="3:7" x14ac:dyDescent="0.2">
      <c r="E44" s="9" t="s">
        <v>19</v>
      </c>
      <c r="F44" s="31">
        <f>'Active Model Inputs'!F44</f>
        <v>0.86429999999999996</v>
      </c>
      <c r="G44" s="10" t="s">
        <v>10</v>
      </c>
    </row>
    <row r="45" spans="3:7" x14ac:dyDescent="0.2">
      <c r="D45" s="8" t="s">
        <v>28</v>
      </c>
      <c r="F45" s="31"/>
    </row>
    <row r="46" spans="3:7" x14ac:dyDescent="0.2">
      <c r="E46" s="9" t="s">
        <v>29</v>
      </c>
      <c r="F46" s="31">
        <f>'Active Model Inputs'!F46</f>
        <v>0.94599999999999995</v>
      </c>
      <c r="G46" s="10" t="s">
        <v>10</v>
      </c>
    </row>
    <row r="47" spans="3:7" x14ac:dyDescent="0.2">
      <c r="E47" s="9" t="s">
        <v>30</v>
      </c>
      <c r="F47" s="31">
        <f>'Active Model Inputs'!F47</f>
        <v>0.77200000000000002</v>
      </c>
      <c r="G47" s="10" t="s">
        <v>10</v>
      </c>
    </row>
    <row r="48" spans="3:7" x14ac:dyDescent="0.2">
      <c r="E48" s="9" t="s">
        <v>31</v>
      </c>
      <c r="F48" s="31">
        <f>'Active Model Inputs'!F48</f>
        <v>0.86199999999999999</v>
      </c>
      <c r="G48" s="10" t="s">
        <v>10</v>
      </c>
    </row>
    <row r="49" spans="1:16384" x14ac:dyDescent="0.2">
      <c r="D49" s="8" t="s">
        <v>32</v>
      </c>
      <c r="F49" s="31"/>
    </row>
    <row r="50" spans="1:16384" x14ac:dyDescent="0.2">
      <c r="E50" s="9" t="s">
        <v>7</v>
      </c>
      <c r="F50" s="31">
        <f>'Active Model Inputs'!F50</f>
        <v>0.98899999999999999</v>
      </c>
      <c r="G50" s="10" t="s">
        <v>10</v>
      </c>
    </row>
    <row r="51" spans="1:16384" x14ac:dyDescent="0.2">
      <c r="E51" s="10"/>
      <c r="F51" s="31"/>
    </row>
    <row r="52" spans="1:16384" x14ac:dyDescent="0.2">
      <c r="B52" s="6" t="s">
        <v>33</v>
      </c>
      <c r="F52" s="31"/>
    </row>
    <row r="53" spans="1:16384" x14ac:dyDescent="0.2">
      <c r="F53" s="31"/>
    </row>
    <row r="54" spans="1:16384" x14ac:dyDescent="0.2">
      <c r="C54" s="7" t="s">
        <v>34</v>
      </c>
      <c r="F54" s="31"/>
    </row>
    <row r="55" spans="1:16384" x14ac:dyDescent="0.2">
      <c r="D55" s="8" t="s">
        <v>35</v>
      </c>
      <c r="F55" s="31"/>
    </row>
    <row r="56" spans="1:16384" x14ac:dyDescent="0.2">
      <c r="E56" s="9" t="s">
        <v>24</v>
      </c>
      <c r="F56" s="31">
        <f>'Active Model Inputs'!F56</f>
        <v>0.65</v>
      </c>
      <c r="G56" s="10" t="s">
        <v>10</v>
      </c>
    </row>
    <row r="57" spans="1:16384" s="31" customFormat="1" x14ac:dyDescent="0.2">
      <c r="A57" s="9"/>
      <c r="B57" s="6"/>
      <c r="C57" s="7"/>
      <c r="D57" s="8"/>
      <c r="E57" s="9" t="s">
        <v>22</v>
      </c>
      <c r="F57" s="31">
        <f>'Active Model Inputs'!F57</f>
        <v>0.42</v>
      </c>
      <c r="G57" s="10" t="s">
        <v>10</v>
      </c>
      <c r="H57" s="9"/>
      <c r="I57" s="10"/>
      <c r="J57" s="9"/>
      <c r="K57" s="9"/>
      <c r="L57" s="9"/>
      <c r="M57" s="9"/>
      <c r="AV57" s="31">
        <f>'Active Model Inputs'!AV57</f>
        <v>0</v>
      </c>
      <c r="AW57" s="31">
        <f>'Active Model Inputs'!AW57</f>
        <v>0</v>
      </c>
      <c r="AX57" s="31">
        <f>'Active Model Inputs'!AX57</f>
        <v>0</v>
      </c>
      <c r="AY57" s="31">
        <f>'Active Model Inputs'!AY57</f>
        <v>0</v>
      </c>
      <c r="AZ57" s="31">
        <f>'Active Model Inputs'!AZ57</f>
        <v>0</v>
      </c>
      <c r="BA57" s="31">
        <f>'Active Model Inputs'!BA57</f>
        <v>0</v>
      </c>
      <c r="BB57" s="31">
        <f>'Active Model Inputs'!BB57</f>
        <v>0</v>
      </c>
      <c r="BC57" s="31">
        <f>'Active Model Inputs'!BC57</f>
        <v>0</v>
      </c>
      <c r="BD57" s="31">
        <f>'Active Model Inputs'!BD57</f>
        <v>0</v>
      </c>
      <c r="BE57" s="31">
        <f>'Active Model Inputs'!BE57</f>
        <v>0</v>
      </c>
      <c r="BF57" s="31">
        <f>'Active Model Inputs'!BF57</f>
        <v>0</v>
      </c>
      <c r="BG57" s="31">
        <f>'Active Model Inputs'!BG57</f>
        <v>0</v>
      </c>
      <c r="BH57" s="31">
        <f>'Active Model Inputs'!BH57</f>
        <v>0</v>
      </c>
      <c r="BI57" s="31">
        <f>'Active Model Inputs'!BI57</f>
        <v>0</v>
      </c>
      <c r="BJ57" s="31">
        <f>'Active Model Inputs'!BJ57</f>
        <v>0</v>
      </c>
      <c r="BK57" s="31">
        <f>'Active Model Inputs'!BK57</f>
        <v>0</v>
      </c>
      <c r="BL57" s="31">
        <f>'Active Model Inputs'!BL57</f>
        <v>0</v>
      </c>
      <c r="BM57" s="31">
        <f>'Active Model Inputs'!BM57</f>
        <v>0</v>
      </c>
      <c r="BN57" s="31">
        <f>'Active Model Inputs'!BN57</f>
        <v>0</v>
      </c>
      <c r="BO57" s="31">
        <f>'Active Model Inputs'!BO57</f>
        <v>0</v>
      </c>
      <c r="BP57" s="31">
        <f>'Active Model Inputs'!BP57</f>
        <v>0</v>
      </c>
      <c r="BQ57" s="31">
        <f>'Active Model Inputs'!BQ57</f>
        <v>0</v>
      </c>
      <c r="BR57" s="31">
        <f>'Active Model Inputs'!BR57</f>
        <v>0</v>
      </c>
      <c r="BS57" s="31">
        <f>'Active Model Inputs'!BS57</f>
        <v>0</v>
      </c>
      <c r="BT57" s="31">
        <f>'Active Model Inputs'!BT57</f>
        <v>0</v>
      </c>
      <c r="BU57" s="31">
        <f>'Active Model Inputs'!BU57</f>
        <v>0</v>
      </c>
      <c r="BV57" s="31">
        <f>'Active Model Inputs'!BV57</f>
        <v>0</v>
      </c>
      <c r="BW57" s="31">
        <f>'Active Model Inputs'!BW57</f>
        <v>0</v>
      </c>
      <c r="BX57" s="31">
        <f>'Active Model Inputs'!BX57</f>
        <v>0</v>
      </c>
      <c r="BY57" s="31">
        <f>'Active Model Inputs'!BY57</f>
        <v>0</v>
      </c>
      <c r="BZ57" s="31">
        <f>'Active Model Inputs'!BZ57</f>
        <v>0</v>
      </c>
      <c r="CA57" s="31">
        <f>'Active Model Inputs'!CA57</f>
        <v>0</v>
      </c>
      <c r="CB57" s="31">
        <f>'Active Model Inputs'!CB57</f>
        <v>0</v>
      </c>
      <c r="CC57" s="31">
        <f>'Active Model Inputs'!CC57</f>
        <v>0</v>
      </c>
      <c r="CD57" s="31">
        <f>'Active Model Inputs'!CD57</f>
        <v>0</v>
      </c>
      <c r="CE57" s="31">
        <f>'Active Model Inputs'!CE57</f>
        <v>0</v>
      </c>
      <c r="CF57" s="31">
        <f>'Active Model Inputs'!CF57</f>
        <v>0</v>
      </c>
      <c r="CG57" s="31">
        <f>'Active Model Inputs'!CG57</f>
        <v>0</v>
      </c>
      <c r="CH57" s="31">
        <f>'Active Model Inputs'!CH57</f>
        <v>0</v>
      </c>
      <c r="CI57" s="31">
        <f>'Active Model Inputs'!CI57</f>
        <v>0</v>
      </c>
      <c r="CJ57" s="31">
        <f>'Active Model Inputs'!CJ57</f>
        <v>0</v>
      </c>
      <c r="CK57" s="31">
        <f>'Active Model Inputs'!CK57</f>
        <v>0</v>
      </c>
      <c r="CL57" s="31">
        <f>'Active Model Inputs'!CL57</f>
        <v>0</v>
      </c>
      <c r="CM57" s="31">
        <f>'Active Model Inputs'!CM57</f>
        <v>0</v>
      </c>
      <c r="CN57" s="31">
        <f>'Active Model Inputs'!CN57</f>
        <v>0</v>
      </c>
      <c r="CO57" s="31">
        <f>'Active Model Inputs'!CO57</f>
        <v>0</v>
      </c>
      <c r="CP57" s="31">
        <f>'Active Model Inputs'!CP57</f>
        <v>0</v>
      </c>
      <c r="CQ57" s="31">
        <f>'Active Model Inputs'!CQ57</f>
        <v>0</v>
      </c>
      <c r="CR57" s="31">
        <f>'Active Model Inputs'!CR57</f>
        <v>0</v>
      </c>
      <c r="CS57" s="31">
        <f>'Active Model Inputs'!CS57</f>
        <v>0</v>
      </c>
      <c r="CT57" s="31">
        <f>'Active Model Inputs'!CT57</f>
        <v>0</v>
      </c>
      <c r="CU57" s="31">
        <f>'Active Model Inputs'!CU57</f>
        <v>0</v>
      </c>
      <c r="CV57" s="31">
        <f>'Active Model Inputs'!CV57</f>
        <v>0</v>
      </c>
      <c r="CW57" s="31">
        <f>'Active Model Inputs'!CW57</f>
        <v>0</v>
      </c>
      <c r="CX57" s="31">
        <f>'Active Model Inputs'!CX57</f>
        <v>0</v>
      </c>
      <c r="CY57" s="31">
        <f>'Active Model Inputs'!CY57</f>
        <v>0</v>
      </c>
      <c r="CZ57" s="31">
        <f>'Active Model Inputs'!CZ57</f>
        <v>0</v>
      </c>
      <c r="DA57" s="31">
        <f>'Active Model Inputs'!DA57</f>
        <v>0</v>
      </c>
      <c r="DB57" s="31">
        <f>'Active Model Inputs'!DB57</f>
        <v>0</v>
      </c>
      <c r="DC57" s="31">
        <f>'Active Model Inputs'!DC57</f>
        <v>0</v>
      </c>
      <c r="DD57" s="31">
        <f>'Active Model Inputs'!DD57</f>
        <v>0</v>
      </c>
      <c r="DE57" s="31">
        <f>'Active Model Inputs'!DE57</f>
        <v>0</v>
      </c>
      <c r="DF57" s="31">
        <f>'Active Model Inputs'!DF57</f>
        <v>0</v>
      </c>
      <c r="DG57" s="31">
        <f>'Active Model Inputs'!DG57</f>
        <v>0</v>
      </c>
      <c r="DH57" s="31">
        <f>'Active Model Inputs'!DH57</f>
        <v>0</v>
      </c>
      <c r="DI57" s="31">
        <f>'Active Model Inputs'!DI57</f>
        <v>0</v>
      </c>
      <c r="DJ57" s="31">
        <f>'Active Model Inputs'!DJ57</f>
        <v>0</v>
      </c>
      <c r="DK57" s="31">
        <f>'Active Model Inputs'!DK57</f>
        <v>0</v>
      </c>
      <c r="DL57" s="31">
        <f>'Active Model Inputs'!DL57</f>
        <v>0</v>
      </c>
      <c r="DM57" s="31">
        <f>'Active Model Inputs'!DM57</f>
        <v>0</v>
      </c>
      <c r="DN57" s="31">
        <f>'Active Model Inputs'!DN57</f>
        <v>0</v>
      </c>
      <c r="DO57" s="31">
        <f>'Active Model Inputs'!DO57</f>
        <v>0</v>
      </c>
      <c r="DP57" s="31">
        <f>'Active Model Inputs'!DP57</f>
        <v>0</v>
      </c>
      <c r="DQ57" s="31">
        <f>'Active Model Inputs'!DQ57</f>
        <v>0</v>
      </c>
      <c r="DR57" s="31">
        <f>'Active Model Inputs'!DR57</f>
        <v>0</v>
      </c>
      <c r="DS57" s="31">
        <f>'Active Model Inputs'!DS57</f>
        <v>0</v>
      </c>
      <c r="DT57" s="31">
        <f>'Active Model Inputs'!DT57</f>
        <v>0</v>
      </c>
      <c r="DU57" s="31">
        <f>'Active Model Inputs'!DU57</f>
        <v>0</v>
      </c>
      <c r="DV57" s="31">
        <f>'Active Model Inputs'!DV57</f>
        <v>0</v>
      </c>
      <c r="DW57" s="31">
        <f>'Active Model Inputs'!DW57</f>
        <v>0</v>
      </c>
      <c r="DX57" s="31">
        <f>'Active Model Inputs'!DX57</f>
        <v>0</v>
      </c>
      <c r="DY57" s="31">
        <f>'Active Model Inputs'!DY57</f>
        <v>0</v>
      </c>
      <c r="DZ57" s="31">
        <f>'Active Model Inputs'!DZ57</f>
        <v>0</v>
      </c>
      <c r="EA57" s="31">
        <f>'Active Model Inputs'!EA57</f>
        <v>0</v>
      </c>
      <c r="EB57" s="31">
        <f>'Active Model Inputs'!EB57</f>
        <v>0</v>
      </c>
      <c r="EC57" s="31">
        <f>'Active Model Inputs'!EC57</f>
        <v>0</v>
      </c>
      <c r="ED57" s="31">
        <f>'Active Model Inputs'!ED57</f>
        <v>0</v>
      </c>
      <c r="EE57" s="31">
        <f>'Active Model Inputs'!EE57</f>
        <v>0</v>
      </c>
      <c r="EF57" s="31">
        <f>'Active Model Inputs'!EF57</f>
        <v>0</v>
      </c>
      <c r="EG57" s="31">
        <f>'Active Model Inputs'!EG57</f>
        <v>0</v>
      </c>
      <c r="EH57" s="31">
        <f>'Active Model Inputs'!EH57</f>
        <v>0</v>
      </c>
      <c r="EI57" s="31">
        <f>'Active Model Inputs'!EI57</f>
        <v>0</v>
      </c>
      <c r="EJ57" s="31">
        <f>'Active Model Inputs'!EJ57</f>
        <v>0</v>
      </c>
      <c r="EK57" s="31">
        <f>'Active Model Inputs'!EK57</f>
        <v>0</v>
      </c>
      <c r="EL57" s="31">
        <f>'Active Model Inputs'!EL57</f>
        <v>0</v>
      </c>
      <c r="EM57" s="31">
        <f>'Active Model Inputs'!EM57</f>
        <v>0</v>
      </c>
      <c r="EN57" s="31">
        <f>'Active Model Inputs'!EN57</f>
        <v>0</v>
      </c>
      <c r="EO57" s="31">
        <f>'Active Model Inputs'!EO57</f>
        <v>0</v>
      </c>
      <c r="EP57" s="31">
        <f>'Active Model Inputs'!EP57</f>
        <v>0</v>
      </c>
      <c r="EQ57" s="31">
        <f>'Active Model Inputs'!EQ57</f>
        <v>0</v>
      </c>
      <c r="ER57" s="31">
        <f>'Active Model Inputs'!ER57</f>
        <v>0</v>
      </c>
      <c r="ES57" s="31">
        <f>'Active Model Inputs'!ES57</f>
        <v>0</v>
      </c>
      <c r="ET57" s="31">
        <f>'Active Model Inputs'!ET57</f>
        <v>0</v>
      </c>
      <c r="EU57" s="31">
        <f>'Active Model Inputs'!EU57</f>
        <v>0</v>
      </c>
      <c r="EV57" s="31">
        <f>'Active Model Inputs'!EV57</f>
        <v>0</v>
      </c>
      <c r="EW57" s="31">
        <f>'Active Model Inputs'!EW57</f>
        <v>0</v>
      </c>
      <c r="EX57" s="31">
        <f>'Active Model Inputs'!EX57</f>
        <v>0</v>
      </c>
      <c r="EY57" s="31">
        <f>'Active Model Inputs'!EY57</f>
        <v>0</v>
      </c>
      <c r="EZ57" s="31">
        <f>'Active Model Inputs'!EZ57</f>
        <v>0</v>
      </c>
      <c r="FA57" s="31">
        <f>'Active Model Inputs'!FA57</f>
        <v>0</v>
      </c>
      <c r="FB57" s="31">
        <f>'Active Model Inputs'!FB57</f>
        <v>0</v>
      </c>
      <c r="FC57" s="31">
        <f>'Active Model Inputs'!FC57</f>
        <v>0</v>
      </c>
      <c r="FD57" s="31">
        <f>'Active Model Inputs'!FD57</f>
        <v>0</v>
      </c>
      <c r="FE57" s="31">
        <f>'Active Model Inputs'!FE57</f>
        <v>0</v>
      </c>
      <c r="FF57" s="31">
        <f>'Active Model Inputs'!FF57</f>
        <v>0</v>
      </c>
      <c r="FG57" s="31">
        <f>'Active Model Inputs'!FG57</f>
        <v>0</v>
      </c>
      <c r="FH57" s="31">
        <f>'Active Model Inputs'!FH57</f>
        <v>0</v>
      </c>
      <c r="FI57" s="31">
        <f>'Active Model Inputs'!FI57</f>
        <v>0</v>
      </c>
      <c r="FJ57" s="31">
        <f>'Active Model Inputs'!FJ57</f>
        <v>0</v>
      </c>
      <c r="FK57" s="31">
        <f>'Active Model Inputs'!FK57</f>
        <v>0</v>
      </c>
      <c r="FL57" s="31">
        <f>'Active Model Inputs'!FL57</f>
        <v>0</v>
      </c>
      <c r="FM57" s="31">
        <f>'Active Model Inputs'!FM57</f>
        <v>0</v>
      </c>
      <c r="FN57" s="31">
        <f>'Active Model Inputs'!FN57</f>
        <v>0</v>
      </c>
      <c r="FO57" s="31">
        <f>'Active Model Inputs'!FO57</f>
        <v>0</v>
      </c>
      <c r="FP57" s="31">
        <f>'Active Model Inputs'!FP57</f>
        <v>0</v>
      </c>
      <c r="FQ57" s="31">
        <f>'Active Model Inputs'!FQ57</f>
        <v>0</v>
      </c>
      <c r="FR57" s="31">
        <f>'Active Model Inputs'!FR57</f>
        <v>0</v>
      </c>
      <c r="FS57" s="31">
        <f>'Active Model Inputs'!FS57</f>
        <v>0</v>
      </c>
      <c r="FT57" s="31">
        <f>'Active Model Inputs'!FT57</f>
        <v>0</v>
      </c>
      <c r="FU57" s="31">
        <f>'Active Model Inputs'!FU57</f>
        <v>0</v>
      </c>
      <c r="FV57" s="31">
        <f>'Active Model Inputs'!FV57</f>
        <v>0</v>
      </c>
      <c r="FW57" s="31">
        <f>'Active Model Inputs'!FW57</f>
        <v>0</v>
      </c>
      <c r="FX57" s="31">
        <f>'Active Model Inputs'!FX57</f>
        <v>0</v>
      </c>
      <c r="FY57" s="31">
        <f>'Active Model Inputs'!FY57</f>
        <v>0</v>
      </c>
      <c r="FZ57" s="31">
        <f>'Active Model Inputs'!FZ57</f>
        <v>0</v>
      </c>
      <c r="GA57" s="31">
        <f>'Active Model Inputs'!GA57</f>
        <v>0</v>
      </c>
      <c r="GB57" s="31">
        <f>'Active Model Inputs'!GB57</f>
        <v>0</v>
      </c>
      <c r="GC57" s="31">
        <f>'Active Model Inputs'!GC57</f>
        <v>0</v>
      </c>
      <c r="GD57" s="31">
        <f>'Active Model Inputs'!GD57</f>
        <v>0</v>
      </c>
      <c r="GE57" s="31">
        <f>'Active Model Inputs'!GE57</f>
        <v>0</v>
      </c>
      <c r="GF57" s="31">
        <f>'Active Model Inputs'!GF57</f>
        <v>0</v>
      </c>
      <c r="GG57" s="31">
        <f>'Active Model Inputs'!GG57</f>
        <v>0</v>
      </c>
      <c r="GH57" s="31">
        <f>'Active Model Inputs'!GH57</f>
        <v>0</v>
      </c>
      <c r="GI57" s="31">
        <f>'Active Model Inputs'!GI57</f>
        <v>0</v>
      </c>
      <c r="GJ57" s="31">
        <f>'Active Model Inputs'!GJ57</f>
        <v>0</v>
      </c>
      <c r="GK57" s="31">
        <f>'Active Model Inputs'!GK57</f>
        <v>0</v>
      </c>
      <c r="GL57" s="31">
        <f>'Active Model Inputs'!GL57</f>
        <v>0</v>
      </c>
      <c r="GM57" s="31">
        <f>'Active Model Inputs'!GM57</f>
        <v>0</v>
      </c>
      <c r="GN57" s="31">
        <f>'Active Model Inputs'!GN57</f>
        <v>0</v>
      </c>
      <c r="GO57" s="31">
        <f>'Active Model Inputs'!GO57</f>
        <v>0</v>
      </c>
      <c r="GP57" s="31">
        <f>'Active Model Inputs'!GP57</f>
        <v>0</v>
      </c>
      <c r="GQ57" s="31">
        <f>'Active Model Inputs'!GQ57</f>
        <v>0</v>
      </c>
      <c r="GR57" s="31">
        <f>'Active Model Inputs'!GR57</f>
        <v>0</v>
      </c>
      <c r="GS57" s="31">
        <f>'Active Model Inputs'!GS57</f>
        <v>0</v>
      </c>
      <c r="GT57" s="31">
        <f>'Active Model Inputs'!GT57</f>
        <v>0</v>
      </c>
      <c r="GU57" s="31">
        <f>'Active Model Inputs'!GU57</f>
        <v>0</v>
      </c>
      <c r="GV57" s="31">
        <f>'Active Model Inputs'!GV57</f>
        <v>0</v>
      </c>
      <c r="GW57" s="31">
        <f>'Active Model Inputs'!GW57</f>
        <v>0</v>
      </c>
      <c r="GX57" s="31">
        <f>'Active Model Inputs'!GX57</f>
        <v>0</v>
      </c>
      <c r="GY57" s="31">
        <f>'Active Model Inputs'!GY57</f>
        <v>0</v>
      </c>
      <c r="GZ57" s="31">
        <f>'Active Model Inputs'!GZ57</f>
        <v>0</v>
      </c>
      <c r="HA57" s="31">
        <f>'Active Model Inputs'!HA57</f>
        <v>0</v>
      </c>
      <c r="HB57" s="31">
        <f>'Active Model Inputs'!HB57</f>
        <v>0</v>
      </c>
      <c r="HC57" s="31">
        <f>'Active Model Inputs'!HC57</f>
        <v>0</v>
      </c>
      <c r="HD57" s="31">
        <f>'Active Model Inputs'!HD57</f>
        <v>0</v>
      </c>
      <c r="HE57" s="31">
        <f>'Active Model Inputs'!HE57</f>
        <v>0</v>
      </c>
      <c r="HF57" s="31">
        <f>'Active Model Inputs'!HF57</f>
        <v>0</v>
      </c>
      <c r="HG57" s="31">
        <f>'Active Model Inputs'!HG57</f>
        <v>0</v>
      </c>
      <c r="HH57" s="31">
        <f>'Active Model Inputs'!HH57</f>
        <v>0</v>
      </c>
      <c r="HI57" s="31">
        <f>'Active Model Inputs'!HI57</f>
        <v>0</v>
      </c>
      <c r="HJ57" s="31">
        <f>'Active Model Inputs'!HJ57</f>
        <v>0</v>
      </c>
      <c r="HK57" s="31">
        <f>'Active Model Inputs'!HK57</f>
        <v>0</v>
      </c>
      <c r="HL57" s="31">
        <f>'Active Model Inputs'!HL57</f>
        <v>0</v>
      </c>
      <c r="HM57" s="31">
        <f>'Active Model Inputs'!HM57</f>
        <v>0</v>
      </c>
      <c r="HN57" s="31">
        <f>'Active Model Inputs'!HN57</f>
        <v>0</v>
      </c>
      <c r="HO57" s="31">
        <f>'Active Model Inputs'!HO57</f>
        <v>0</v>
      </c>
      <c r="HP57" s="31">
        <f>'Active Model Inputs'!HP57</f>
        <v>0</v>
      </c>
      <c r="HQ57" s="31">
        <f>'Active Model Inputs'!HQ57</f>
        <v>0</v>
      </c>
      <c r="HR57" s="31">
        <f>'Active Model Inputs'!HR57</f>
        <v>0</v>
      </c>
      <c r="HS57" s="31">
        <f>'Active Model Inputs'!HS57</f>
        <v>0</v>
      </c>
      <c r="HT57" s="31">
        <f>'Active Model Inputs'!HT57</f>
        <v>0</v>
      </c>
      <c r="HU57" s="31">
        <f>'Active Model Inputs'!HU57</f>
        <v>0</v>
      </c>
      <c r="HV57" s="31">
        <f>'Active Model Inputs'!HV57</f>
        <v>0</v>
      </c>
      <c r="HW57" s="31">
        <f>'Active Model Inputs'!HW57</f>
        <v>0</v>
      </c>
      <c r="HX57" s="31">
        <f>'Active Model Inputs'!HX57</f>
        <v>0</v>
      </c>
      <c r="HY57" s="31">
        <f>'Active Model Inputs'!HY57</f>
        <v>0</v>
      </c>
      <c r="HZ57" s="31">
        <f>'Active Model Inputs'!HZ57</f>
        <v>0</v>
      </c>
      <c r="IA57" s="31">
        <f>'Active Model Inputs'!IA57</f>
        <v>0</v>
      </c>
      <c r="IB57" s="31">
        <f>'Active Model Inputs'!IB57</f>
        <v>0</v>
      </c>
      <c r="IC57" s="31">
        <f>'Active Model Inputs'!IC57</f>
        <v>0</v>
      </c>
      <c r="ID57" s="31">
        <f>'Active Model Inputs'!ID57</f>
        <v>0</v>
      </c>
      <c r="IE57" s="31">
        <f>'Active Model Inputs'!IE57</f>
        <v>0</v>
      </c>
      <c r="IF57" s="31">
        <f>'Active Model Inputs'!IF57</f>
        <v>0</v>
      </c>
      <c r="IG57" s="31">
        <f>'Active Model Inputs'!IG57</f>
        <v>0</v>
      </c>
      <c r="IH57" s="31">
        <f>'Active Model Inputs'!IH57</f>
        <v>0</v>
      </c>
      <c r="II57" s="31">
        <f>'Active Model Inputs'!II57</f>
        <v>0</v>
      </c>
      <c r="IJ57" s="31">
        <f>'Active Model Inputs'!IJ57</f>
        <v>0</v>
      </c>
      <c r="IK57" s="31">
        <f>'Active Model Inputs'!IK57</f>
        <v>0</v>
      </c>
      <c r="IL57" s="31">
        <f>'Active Model Inputs'!IL57</f>
        <v>0</v>
      </c>
      <c r="IM57" s="31">
        <f>'Active Model Inputs'!IM57</f>
        <v>0</v>
      </c>
      <c r="IN57" s="31">
        <f>'Active Model Inputs'!IN57</f>
        <v>0</v>
      </c>
      <c r="IO57" s="31">
        <f>'Active Model Inputs'!IO57</f>
        <v>0</v>
      </c>
      <c r="IP57" s="31">
        <f>'Active Model Inputs'!IP57</f>
        <v>0</v>
      </c>
      <c r="IQ57" s="31">
        <f>'Active Model Inputs'!IQ57</f>
        <v>0</v>
      </c>
      <c r="IR57" s="31">
        <f>'Active Model Inputs'!IR57</f>
        <v>0</v>
      </c>
      <c r="IS57" s="31">
        <f>'Active Model Inputs'!IS57</f>
        <v>0</v>
      </c>
      <c r="IT57" s="31">
        <f>'Active Model Inputs'!IT57</f>
        <v>0</v>
      </c>
      <c r="IU57" s="31">
        <f>'Active Model Inputs'!IU57</f>
        <v>0</v>
      </c>
      <c r="IV57" s="31">
        <f>'Active Model Inputs'!IV57</f>
        <v>0</v>
      </c>
      <c r="IW57" s="31">
        <f>'Active Model Inputs'!IW57</f>
        <v>0</v>
      </c>
      <c r="IX57" s="31">
        <f>'Active Model Inputs'!IX57</f>
        <v>0</v>
      </c>
      <c r="IY57" s="31">
        <f>'Active Model Inputs'!IY57</f>
        <v>0</v>
      </c>
      <c r="IZ57" s="31">
        <f>'Active Model Inputs'!IZ57</f>
        <v>0</v>
      </c>
      <c r="JA57" s="31">
        <f>'Active Model Inputs'!JA57</f>
        <v>0</v>
      </c>
      <c r="JB57" s="31">
        <f>'Active Model Inputs'!JB57</f>
        <v>0</v>
      </c>
      <c r="JC57" s="31">
        <f>'Active Model Inputs'!JC57</f>
        <v>0</v>
      </c>
      <c r="JD57" s="31">
        <f>'Active Model Inputs'!JD57</f>
        <v>0</v>
      </c>
      <c r="JE57" s="31">
        <f>'Active Model Inputs'!JE57</f>
        <v>0</v>
      </c>
      <c r="JF57" s="31">
        <f>'Active Model Inputs'!JF57</f>
        <v>0</v>
      </c>
      <c r="JG57" s="31">
        <f>'Active Model Inputs'!JG57</f>
        <v>0</v>
      </c>
      <c r="JH57" s="31">
        <f>'Active Model Inputs'!JH57</f>
        <v>0</v>
      </c>
      <c r="JI57" s="31">
        <f>'Active Model Inputs'!JI57</f>
        <v>0</v>
      </c>
      <c r="JJ57" s="31">
        <f>'Active Model Inputs'!JJ57</f>
        <v>0</v>
      </c>
      <c r="JK57" s="31">
        <f>'Active Model Inputs'!JK57</f>
        <v>0</v>
      </c>
      <c r="JL57" s="31">
        <f>'Active Model Inputs'!JL57</f>
        <v>0</v>
      </c>
      <c r="JM57" s="31">
        <f>'Active Model Inputs'!JM57</f>
        <v>0</v>
      </c>
      <c r="JN57" s="31">
        <f>'Active Model Inputs'!JN57</f>
        <v>0</v>
      </c>
      <c r="JO57" s="31">
        <f>'Active Model Inputs'!JO57</f>
        <v>0</v>
      </c>
      <c r="JP57" s="31">
        <f>'Active Model Inputs'!JP57</f>
        <v>0</v>
      </c>
      <c r="JQ57" s="31">
        <f>'Active Model Inputs'!JQ57</f>
        <v>0</v>
      </c>
      <c r="JR57" s="31">
        <f>'Active Model Inputs'!JR57</f>
        <v>0</v>
      </c>
      <c r="JS57" s="31">
        <f>'Active Model Inputs'!JS57</f>
        <v>0</v>
      </c>
      <c r="JT57" s="31">
        <f>'Active Model Inputs'!JT57</f>
        <v>0</v>
      </c>
      <c r="JU57" s="31">
        <f>'Active Model Inputs'!JU57</f>
        <v>0</v>
      </c>
      <c r="JV57" s="31">
        <f>'Active Model Inputs'!JV57</f>
        <v>0</v>
      </c>
      <c r="JW57" s="31">
        <f>'Active Model Inputs'!JW57</f>
        <v>0</v>
      </c>
      <c r="JX57" s="31">
        <f>'Active Model Inputs'!JX57</f>
        <v>0</v>
      </c>
      <c r="JY57" s="31">
        <f>'Active Model Inputs'!JY57</f>
        <v>0</v>
      </c>
      <c r="JZ57" s="31">
        <f>'Active Model Inputs'!JZ57</f>
        <v>0</v>
      </c>
      <c r="KA57" s="31">
        <f>'Active Model Inputs'!KA57</f>
        <v>0</v>
      </c>
      <c r="KB57" s="31">
        <f>'Active Model Inputs'!KB57</f>
        <v>0</v>
      </c>
      <c r="KC57" s="31">
        <f>'Active Model Inputs'!KC57</f>
        <v>0</v>
      </c>
      <c r="KD57" s="31">
        <f>'Active Model Inputs'!KD57</f>
        <v>0</v>
      </c>
      <c r="KE57" s="31">
        <f>'Active Model Inputs'!KE57</f>
        <v>0</v>
      </c>
      <c r="KF57" s="31">
        <f>'Active Model Inputs'!KF57</f>
        <v>0</v>
      </c>
      <c r="KG57" s="31">
        <f>'Active Model Inputs'!KG57</f>
        <v>0</v>
      </c>
      <c r="KH57" s="31">
        <f>'Active Model Inputs'!KH57</f>
        <v>0</v>
      </c>
      <c r="KI57" s="31">
        <f>'Active Model Inputs'!KI57</f>
        <v>0</v>
      </c>
      <c r="KJ57" s="31">
        <f>'Active Model Inputs'!KJ57</f>
        <v>0</v>
      </c>
      <c r="KK57" s="31">
        <f>'Active Model Inputs'!KK57</f>
        <v>0</v>
      </c>
      <c r="KL57" s="31">
        <f>'Active Model Inputs'!KL57</f>
        <v>0</v>
      </c>
      <c r="KM57" s="31">
        <f>'Active Model Inputs'!KM57</f>
        <v>0</v>
      </c>
      <c r="KN57" s="31">
        <f>'Active Model Inputs'!KN57</f>
        <v>0</v>
      </c>
      <c r="KO57" s="31">
        <f>'Active Model Inputs'!KO57</f>
        <v>0</v>
      </c>
      <c r="KP57" s="31">
        <f>'Active Model Inputs'!KP57</f>
        <v>0</v>
      </c>
      <c r="KQ57" s="31">
        <f>'Active Model Inputs'!KQ57</f>
        <v>0</v>
      </c>
      <c r="KR57" s="31">
        <f>'Active Model Inputs'!KR57</f>
        <v>0</v>
      </c>
      <c r="KS57" s="31">
        <f>'Active Model Inputs'!KS57</f>
        <v>0</v>
      </c>
      <c r="KT57" s="31">
        <f>'Active Model Inputs'!KT57</f>
        <v>0</v>
      </c>
      <c r="KU57" s="31">
        <f>'Active Model Inputs'!KU57</f>
        <v>0</v>
      </c>
      <c r="KV57" s="31">
        <f>'Active Model Inputs'!KV57</f>
        <v>0</v>
      </c>
      <c r="KW57" s="31">
        <f>'Active Model Inputs'!KW57</f>
        <v>0</v>
      </c>
      <c r="KX57" s="31">
        <f>'Active Model Inputs'!KX57</f>
        <v>0</v>
      </c>
      <c r="KY57" s="31">
        <f>'Active Model Inputs'!KY57</f>
        <v>0</v>
      </c>
      <c r="KZ57" s="31">
        <f>'Active Model Inputs'!KZ57</f>
        <v>0</v>
      </c>
      <c r="LA57" s="31">
        <f>'Active Model Inputs'!LA57</f>
        <v>0</v>
      </c>
      <c r="LB57" s="31">
        <f>'Active Model Inputs'!LB57</f>
        <v>0</v>
      </c>
      <c r="LC57" s="31">
        <f>'Active Model Inputs'!LC57</f>
        <v>0</v>
      </c>
      <c r="LD57" s="31">
        <f>'Active Model Inputs'!LD57</f>
        <v>0</v>
      </c>
      <c r="LE57" s="31">
        <f>'Active Model Inputs'!LE57</f>
        <v>0</v>
      </c>
      <c r="LF57" s="31">
        <f>'Active Model Inputs'!LF57</f>
        <v>0</v>
      </c>
      <c r="LG57" s="31">
        <f>'Active Model Inputs'!LG57</f>
        <v>0</v>
      </c>
      <c r="LH57" s="31">
        <f>'Active Model Inputs'!LH57</f>
        <v>0</v>
      </c>
      <c r="LI57" s="31">
        <f>'Active Model Inputs'!LI57</f>
        <v>0</v>
      </c>
      <c r="LJ57" s="31">
        <f>'Active Model Inputs'!LJ57</f>
        <v>0</v>
      </c>
      <c r="LK57" s="31">
        <f>'Active Model Inputs'!LK57</f>
        <v>0</v>
      </c>
      <c r="LL57" s="31">
        <f>'Active Model Inputs'!LL57</f>
        <v>0</v>
      </c>
      <c r="LM57" s="31">
        <f>'Active Model Inputs'!LM57</f>
        <v>0</v>
      </c>
      <c r="LN57" s="31">
        <f>'Active Model Inputs'!LN57</f>
        <v>0</v>
      </c>
      <c r="LO57" s="31">
        <f>'Active Model Inputs'!LO57</f>
        <v>0</v>
      </c>
      <c r="LP57" s="31">
        <f>'Active Model Inputs'!LP57</f>
        <v>0</v>
      </c>
      <c r="LQ57" s="31">
        <f>'Active Model Inputs'!LQ57</f>
        <v>0</v>
      </c>
      <c r="LR57" s="31">
        <f>'Active Model Inputs'!LR57</f>
        <v>0</v>
      </c>
      <c r="LS57" s="31">
        <f>'Active Model Inputs'!LS57</f>
        <v>0</v>
      </c>
      <c r="LT57" s="31">
        <f>'Active Model Inputs'!LT57</f>
        <v>0</v>
      </c>
      <c r="LU57" s="31">
        <f>'Active Model Inputs'!LU57</f>
        <v>0</v>
      </c>
      <c r="LV57" s="31">
        <f>'Active Model Inputs'!LV57</f>
        <v>0</v>
      </c>
      <c r="LW57" s="31">
        <f>'Active Model Inputs'!LW57</f>
        <v>0</v>
      </c>
      <c r="LX57" s="31">
        <f>'Active Model Inputs'!LX57</f>
        <v>0</v>
      </c>
      <c r="LY57" s="31">
        <f>'Active Model Inputs'!LY57</f>
        <v>0</v>
      </c>
      <c r="LZ57" s="31">
        <f>'Active Model Inputs'!LZ57</f>
        <v>0</v>
      </c>
      <c r="MA57" s="31">
        <f>'Active Model Inputs'!MA57</f>
        <v>0</v>
      </c>
      <c r="MB57" s="31">
        <f>'Active Model Inputs'!MB57</f>
        <v>0</v>
      </c>
      <c r="MC57" s="31">
        <f>'Active Model Inputs'!MC57</f>
        <v>0</v>
      </c>
      <c r="MD57" s="31">
        <f>'Active Model Inputs'!MD57</f>
        <v>0</v>
      </c>
      <c r="ME57" s="31">
        <f>'Active Model Inputs'!ME57</f>
        <v>0</v>
      </c>
      <c r="MF57" s="31">
        <f>'Active Model Inputs'!MF57</f>
        <v>0</v>
      </c>
      <c r="MG57" s="31">
        <f>'Active Model Inputs'!MG57</f>
        <v>0</v>
      </c>
      <c r="MH57" s="31">
        <f>'Active Model Inputs'!MH57</f>
        <v>0</v>
      </c>
      <c r="MI57" s="31">
        <f>'Active Model Inputs'!MI57</f>
        <v>0</v>
      </c>
      <c r="MJ57" s="31">
        <f>'Active Model Inputs'!MJ57</f>
        <v>0</v>
      </c>
      <c r="MK57" s="31">
        <f>'Active Model Inputs'!MK57</f>
        <v>0</v>
      </c>
      <c r="ML57" s="31">
        <f>'Active Model Inputs'!ML57</f>
        <v>0</v>
      </c>
      <c r="MM57" s="31">
        <f>'Active Model Inputs'!MM57</f>
        <v>0</v>
      </c>
      <c r="MN57" s="31">
        <f>'Active Model Inputs'!MN57</f>
        <v>0</v>
      </c>
      <c r="MO57" s="31">
        <f>'Active Model Inputs'!MO57</f>
        <v>0</v>
      </c>
      <c r="MP57" s="31">
        <f>'Active Model Inputs'!MP57</f>
        <v>0</v>
      </c>
      <c r="MQ57" s="31">
        <f>'Active Model Inputs'!MQ57</f>
        <v>0</v>
      </c>
      <c r="MR57" s="31">
        <f>'Active Model Inputs'!MR57</f>
        <v>0</v>
      </c>
      <c r="MS57" s="31">
        <f>'Active Model Inputs'!MS57</f>
        <v>0</v>
      </c>
      <c r="MT57" s="31">
        <f>'Active Model Inputs'!MT57</f>
        <v>0</v>
      </c>
      <c r="MU57" s="31">
        <f>'Active Model Inputs'!MU57</f>
        <v>0</v>
      </c>
      <c r="MV57" s="31">
        <f>'Active Model Inputs'!MV57</f>
        <v>0</v>
      </c>
      <c r="MW57" s="31">
        <f>'Active Model Inputs'!MW57</f>
        <v>0</v>
      </c>
      <c r="MX57" s="31">
        <f>'Active Model Inputs'!MX57</f>
        <v>0</v>
      </c>
      <c r="MY57" s="31">
        <f>'Active Model Inputs'!MY57</f>
        <v>0</v>
      </c>
      <c r="MZ57" s="31">
        <f>'Active Model Inputs'!MZ57</f>
        <v>0</v>
      </c>
      <c r="NA57" s="31">
        <f>'Active Model Inputs'!NA57</f>
        <v>0</v>
      </c>
      <c r="NB57" s="31">
        <f>'Active Model Inputs'!NB57</f>
        <v>0</v>
      </c>
      <c r="NC57" s="31">
        <f>'Active Model Inputs'!NC57</f>
        <v>0</v>
      </c>
      <c r="ND57" s="31">
        <f>'Active Model Inputs'!ND57</f>
        <v>0</v>
      </c>
      <c r="NE57" s="31">
        <f>'Active Model Inputs'!NE57</f>
        <v>0</v>
      </c>
      <c r="NF57" s="31">
        <f>'Active Model Inputs'!NF57</f>
        <v>0</v>
      </c>
      <c r="NG57" s="31">
        <f>'Active Model Inputs'!NG57</f>
        <v>0</v>
      </c>
      <c r="NH57" s="31">
        <f>'Active Model Inputs'!NH57</f>
        <v>0</v>
      </c>
      <c r="NI57" s="31">
        <f>'Active Model Inputs'!NI57</f>
        <v>0</v>
      </c>
      <c r="NJ57" s="31">
        <f>'Active Model Inputs'!NJ57</f>
        <v>0</v>
      </c>
      <c r="NK57" s="31">
        <f>'Active Model Inputs'!NK57</f>
        <v>0</v>
      </c>
      <c r="NL57" s="31">
        <f>'Active Model Inputs'!NL57</f>
        <v>0</v>
      </c>
      <c r="NM57" s="31">
        <f>'Active Model Inputs'!NM57</f>
        <v>0</v>
      </c>
      <c r="NN57" s="31">
        <f>'Active Model Inputs'!NN57</f>
        <v>0</v>
      </c>
      <c r="NO57" s="31">
        <f>'Active Model Inputs'!NO57</f>
        <v>0</v>
      </c>
      <c r="NP57" s="31">
        <f>'Active Model Inputs'!NP57</f>
        <v>0</v>
      </c>
      <c r="NQ57" s="31">
        <f>'Active Model Inputs'!NQ57</f>
        <v>0</v>
      </c>
      <c r="NR57" s="31">
        <f>'Active Model Inputs'!NR57</f>
        <v>0</v>
      </c>
      <c r="NS57" s="31">
        <f>'Active Model Inputs'!NS57</f>
        <v>0</v>
      </c>
      <c r="NT57" s="31">
        <f>'Active Model Inputs'!NT57</f>
        <v>0</v>
      </c>
      <c r="NU57" s="31">
        <f>'Active Model Inputs'!NU57</f>
        <v>0</v>
      </c>
      <c r="NV57" s="31">
        <f>'Active Model Inputs'!NV57</f>
        <v>0</v>
      </c>
      <c r="NW57" s="31">
        <f>'Active Model Inputs'!NW57</f>
        <v>0</v>
      </c>
      <c r="NX57" s="31">
        <f>'Active Model Inputs'!NX57</f>
        <v>0</v>
      </c>
      <c r="NY57" s="31">
        <f>'Active Model Inputs'!NY57</f>
        <v>0</v>
      </c>
      <c r="NZ57" s="31">
        <f>'Active Model Inputs'!NZ57</f>
        <v>0</v>
      </c>
      <c r="OA57" s="31">
        <f>'Active Model Inputs'!OA57</f>
        <v>0</v>
      </c>
      <c r="OB57" s="31">
        <f>'Active Model Inputs'!OB57</f>
        <v>0</v>
      </c>
      <c r="OC57" s="31">
        <f>'Active Model Inputs'!OC57</f>
        <v>0</v>
      </c>
      <c r="OD57" s="31">
        <f>'Active Model Inputs'!OD57</f>
        <v>0</v>
      </c>
      <c r="OE57" s="31">
        <f>'Active Model Inputs'!OE57</f>
        <v>0</v>
      </c>
      <c r="OF57" s="31">
        <f>'Active Model Inputs'!OF57</f>
        <v>0</v>
      </c>
      <c r="OG57" s="31">
        <f>'Active Model Inputs'!OG57</f>
        <v>0</v>
      </c>
      <c r="OH57" s="31">
        <f>'Active Model Inputs'!OH57</f>
        <v>0</v>
      </c>
      <c r="OI57" s="31">
        <f>'Active Model Inputs'!OI57</f>
        <v>0</v>
      </c>
      <c r="OJ57" s="31">
        <f>'Active Model Inputs'!OJ57</f>
        <v>0</v>
      </c>
      <c r="OK57" s="31">
        <f>'Active Model Inputs'!OK57</f>
        <v>0</v>
      </c>
      <c r="OL57" s="31">
        <f>'Active Model Inputs'!OL57</f>
        <v>0</v>
      </c>
      <c r="OM57" s="31">
        <f>'Active Model Inputs'!OM57</f>
        <v>0</v>
      </c>
      <c r="ON57" s="31">
        <f>'Active Model Inputs'!ON57</f>
        <v>0</v>
      </c>
      <c r="OO57" s="31">
        <f>'Active Model Inputs'!OO57</f>
        <v>0</v>
      </c>
      <c r="OP57" s="31">
        <f>'Active Model Inputs'!OP57</f>
        <v>0</v>
      </c>
      <c r="OQ57" s="31">
        <f>'Active Model Inputs'!OQ57</f>
        <v>0</v>
      </c>
      <c r="OR57" s="31">
        <f>'Active Model Inputs'!OR57</f>
        <v>0</v>
      </c>
      <c r="OS57" s="31">
        <f>'Active Model Inputs'!OS57</f>
        <v>0</v>
      </c>
      <c r="OT57" s="31">
        <f>'Active Model Inputs'!OT57</f>
        <v>0</v>
      </c>
      <c r="OU57" s="31">
        <f>'Active Model Inputs'!OU57</f>
        <v>0</v>
      </c>
      <c r="OV57" s="31">
        <f>'Active Model Inputs'!OV57</f>
        <v>0</v>
      </c>
      <c r="OW57" s="31">
        <f>'Active Model Inputs'!OW57</f>
        <v>0</v>
      </c>
      <c r="OX57" s="31">
        <f>'Active Model Inputs'!OX57</f>
        <v>0</v>
      </c>
      <c r="OY57" s="31">
        <f>'Active Model Inputs'!OY57</f>
        <v>0</v>
      </c>
      <c r="OZ57" s="31">
        <f>'Active Model Inputs'!OZ57</f>
        <v>0</v>
      </c>
      <c r="PA57" s="31">
        <f>'Active Model Inputs'!PA57</f>
        <v>0</v>
      </c>
      <c r="PB57" s="31">
        <f>'Active Model Inputs'!PB57</f>
        <v>0</v>
      </c>
      <c r="PC57" s="31">
        <f>'Active Model Inputs'!PC57</f>
        <v>0</v>
      </c>
      <c r="PD57" s="31">
        <f>'Active Model Inputs'!PD57</f>
        <v>0</v>
      </c>
      <c r="PE57" s="31">
        <f>'Active Model Inputs'!PE57</f>
        <v>0</v>
      </c>
      <c r="PF57" s="31">
        <f>'Active Model Inputs'!PF57</f>
        <v>0</v>
      </c>
      <c r="PG57" s="31">
        <f>'Active Model Inputs'!PG57</f>
        <v>0</v>
      </c>
      <c r="PH57" s="31">
        <f>'Active Model Inputs'!PH57</f>
        <v>0</v>
      </c>
      <c r="PI57" s="31">
        <f>'Active Model Inputs'!PI57</f>
        <v>0</v>
      </c>
      <c r="PJ57" s="31">
        <f>'Active Model Inputs'!PJ57</f>
        <v>0</v>
      </c>
      <c r="PK57" s="31">
        <f>'Active Model Inputs'!PK57</f>
        <v>0</v>
      </c>
      <c r="PL57" s="31">
        <f>'Active Model Inputs'!PL57</f>
        <v>0</v>
      </c>
      <c r="PM57" s="31">
        <f>'Active Model Inputs'!PM57</f>
        <v>0</v>
      </c>
      <c r="PN57" s="31">
        <f>'Active Model Inputs'!PN57</f>
        <v>0</v>
      </c>
      <c r="PO57" s="31">
        <f>'Active Model Inputs'!PO57</f>
        <v>0</v>
      </c>
      <c r="PP57" s="31">
        <f>'Active Model Inputs'!PP57</f>
        <v>0</v>
      </c>
      <c r="PQ57" s="31">
        <f>'Active Model Inputs'!PQ57</f>
        <v>0</v>
      </c>
      <c r="PR57" s="31">
        <f>'Active Model Inputs'!PR57</f>
        <v>0</v>
      </c>
      <c r="PS57" s="31">
        <f>'Active Model Inputs'!PS57</f>
        <v>0</v>
      </c>
      <c r="PT57" s="31">
        <f>'Active Model Inputs'!PT57</f>
        <v>0</v>
      </c>
      <c r="PU57" s="31">
        <f>'Active Model Inputs'!PU57</f>
        <v>0</v>
      </c>
      <c r="PV57" s="31">
        <f>'Active Model Inputs'!PV57</f>
        <v>0</v>
      </c>
      <c r="PW57" s="31">
        <f>'Active Model Inputs'!PW57</f>
        <v>0</v>
      </c>
      <c r="PX57" s="31">
        <f>'Active Model Inputs'!PX57</f>
        <v>0</v>
      </c>
      <c r="PY57" s="31">
        <f>'Active Model Inputs'!PY57</f>
        <v>0</v>
      </c>
      <c r="PZ57" s="31">
        <f>'Active Model Inputs'!PZ57</f>
        <v>0</v>
      </c>
      <c r="QA57" s="31">
        <f>'Active Model Inputs'!QA57</f>
        <v>0</v>
      </c>
      <c r="QB57" s="31">
        <f>'Active Model Inputs'!QB57</f>
        <v>0</v>
      </c>
      <c r="QC57" s="31">
        <f>'Active Model Inputs'!QC57</f>
        <v>0</v>
      </c>
      <c r="QD57" s="31">
        <f>'Active Model Inputs'!QD57</f>
        <v>0</v>
      </c>
      <c r="QE57" s="31">
        <f>'Active Model Inputs'!QE57</f>
        <v>0</v>
      </c>
      <c r="QF57" s="31">
        <f>'Active Model Inputs'!QF57</f>
        <v>0</v>
      </c>
      <c r="QG57" s="31">
        <f>'Active Model Inputs'!QG57</f>
        <v>0</v>
      </c>
      <c r="QH57" s="31">
        <f>'Active Model Inputs'!QH57</f>
        <v>0</v>
      </c>
      <c r="QI57" s="31">
        <f>'Active Model Inputs'!QI57</f>
        <v>0</v>
      </c>
      <c r="QJ57" s="31">
        <f>'Active Model Inputs'!QJ57</f>
        <v>0</v>
      </c>
      <c r="QK57" s="31">
        <f>'Active Model Inputs'!QK57</f>
        <v>0</v>
      </c>
      <c r="QL57" s="31">
        <f>'Active Model Inputs'!QL57</f>
        <v>0</v>
      </c>
      <c r="QM57" s="31">
        <f>'Active Model Inputs'!QM57</f>
        <v>0</v>
      </c>
      <c r="QN57" s="31">
        <f>'Active Model Inputs'!QN57</f>
        <v>0</v>
      </c>
      <c r="QO57" s="31">
        <f>'Active Model Inputs'!QO57</f>
        <v>0</v>
      </c>
      <c r="QP57" s="31">
        <f>'Active Model Inputs'!QP57</f>
        <v>0</v>
      </c>
      <c r="QQ57" s="31">
        <f>'Active Model Inputs'!QQ57</f>
        <v>0</v>
      </c>
      <c r="QR57" s="31">
        <f>'Active Model Inputs'!QR57</f>
        <v>0</v>
      </c>
      <c r="QS57" s="31">
        <f>'Active Model Inputs'!QS57</f>
        <v>0</v>
      </c>
      <c r="QT57" s="31">
        <f>'Active Model Inputs'!QT57</f>
        <v>0</v>
      </c>
      <c r="QU57" s="31">
        <f>'Active Model Inputs'!QU57</f>
        <v>0</v>
      </c>
      <c r="QV57" s="31">
        <f>'Active Model Inputs'!QV57</f>
        <v>0</v>
      </c>
      <c r="QW57" s="31">
        <f>'Active Model Inputs'!QW57</f>
        <v>0</v>
      </c>
      <c r="QX57" s="31">
        <f>'Active Model Inputs'!QX57</f>
        <v>0</v>
      </c>
      <c r="QY57" s="31">
        <f>'Active Model Inputs'!QY57</f>
        <v>0</v>
      </c>
      <c r="QZ57" s="31">
        <f>'Active Model Inputs'!QZ57</f>
        <v>0</v>
      </c>
      <c r="RA57" s="31">
        <f>'Active Model Inputs'!RA57</f>
        <v>0</v>
      </c>
      <c r="RB57" s="31">
        <f>'Active Model Inputs'!RB57</f>
        <v>0</v>
      </c>
      <c r="RC57" s="31">
        <f>'Active Model Inputs'!RC57</f>
        <v>0</v>
      </c>
      <c r="RD57" s="31">
        <f>'Active Model Inputs'!RD57</f>
        <v>0</v>
      </c>
      <c r="RE57" s="31">
        <f>'Active Model Inputs'!RE57</f>
        <v>0</v>
      </c>
      <c r="RF57" s="31">
        <f>'Active Model Inputs'!RF57</f>
        <v>0</v>
      </c>
      <c r="RG57" s="31">
        <f>'Active Model Inputs'!RG57</f>
        <v>0</v>
      </c>
      <c r="RH57" s="31">
        <f>'Active Model Inputs'!RH57</f>
        <v>0</v>
      </c>
      <c r="RI57" s="31">
        <f>'Active Model Inputs'!RI57</f>
        <v>0</v>
      </c>
      <c r="RJ57" s="31">
        <f>'Active Model Inputs'!RJ57</f>
        <v>0</v>
      </c>
      <c r="RK57" s="31">
        <f>'Active Model Inputs'!RK57</f>
        <v>0</v>
      </c>
      <c r="RL57" s="31">
        <f>'Active Model Inputs'!RL57</f>
        <v>0</v>
      </c>
      <c r="RM57" s="31">
        <f>'Active Model Inputs'!RM57</f>
        <v>0</v>
      </c>
      <c r="RN57" s="31">
        <f>'Active Model Inputs'!RN57</f>
        <v>0</v>
      </c>
      <c r="RO57" s="31">
        <f>'Active Model Inputs'!RO57</f>
        <v>0</v>
      </c>
      <c r="RP57" s="31">
        <f>'Active Model Inputs'!RP57</f>
        <v>0</v>
      </c>
      <c r="RQ57" s="31">
        <f>'Active Model Inputs'!RQ57</f>
        <v>0</v>
      </c>
      <c r="RR57" s="31">
        <f>'Active Model Inputs'!RR57</f>
        <v>0</v>
      </c>
      <c r="RS57" s="31">
        <f>'Active Model Inputs'!RS57</f>
        <v>0</v>
      </c>
      <c r="RT57" s="31">
        <f>'Active Model Inputs'!RT57</f>
        <v>0</v>
      </c>
      <c r="RU57" s="31">
        <f>'Active Model Inputs'!RU57</f>
        <v>0</v>
      </c>
      <c r="RV57" s="31">
        <f>'Active Model Inputs'!RV57</f>
        <v>0</v>
      </c>
      <c r="RW57" s="31">
        <f>'Active Model Inputs'!RW57</f>
        <v>0</v>
      </c>
      <c r="RX57" s="31">
        <f>'Active Model Inputs'!RX57</f>
        <v>0</v>
      </c>
      <c r="RY57" s="31">
        <f>'Active Model Inputs'!RY57</f>
        <v>0</v>
      </c>
      <c r="RZ57" s="31">
        <f>'Active Model Inputs'!RZ57</f>
        <v>0</v>
      </c>
      <c r="SA57" s="31">
        <f>'Active Model Inputs'!SA57</f>
        <v>0</v>
      </c>
      <c r="SB57" s="31">
        <f>'Active Model Inputs'!SB57</f>
        <v>0</v>
      </c>
      <c r="SC57" s="31">
        <f>'Active Model Inputs'!SC57</f>
        <v>0</v>
      </c>
      <c r="SD57" s="31">
        <f>'Active Model Inputs'!SD57</f>
        <v>0</v>
      </c>
      <c r="SE57" s="31">
        <f>'Active Model Inputs'!SE57</f>
        <v>0</v>
      </c>
      <c r="SF57" s="31">
        <f>'Active Model Inputs'!SF57</f>
        <v>0</v>
      </c>
      <c r="SG57" s="31">
        <f>'Active Model Inputs'!SG57</f>
        <v>0</v>
      </c>
      <c r="SH57" s="31">
        <f>'Active Model Inputs'!SH57</f>
        <v>0</v>
      </c>
      <c r="SI57" s="31">
        <f>'Active Model Inputs'!SI57</f>
        <v>0</v>
      </c>
      <c r="SJ57" s="31">
        <f>'Active Model Inputs'!SJ57</f>
        <v>0</v>
      </c>
      <c r="SK57" s="31">
        <f>'Active Model Inputs'!SK57</f>
        <v>0</v>
      </c>
      <c r="SL57" s="31">
        <f>'Active Model Inputs'!SL57</f>
        <v>0</v>
      </c>
      <c r="SM57" s="31">
        <f>'Active Model Inputs'!SM57</f>
        <v>0</v>
      </c>
      <c r="SN57" s="31">
        <f>'Active Model Inputs'!SN57</f>
        <v>0</v>
      </c>
      <c r="SO57" s="31">
        <f>'Active Model Inputs'!SO57</f>
        <v>0</v>
      </c>
      <c r="SP57" s="31">
        <f>'Active Model Inputs'!SP57</f>
        <v>0</v>
      </c>
      <c r="SQ57" s="31">
        <f>'Active Model Inputs'!SQ57</f>
        <v>0</v>
      </c>
      <c r="SR57" s="31">
        <f>'Active Model Inputs'!SR57</f>
        <v>0</v>
      </c>
      <c r="SS57" s="31">
        <f>'Active Model Inputs'!SS57</f>
        <v>0</v>
      </c>
      <c r="ST57" s="31">
        <f>'Active Model Inputs'!ST57</f>
        <v>0</v>
      </c>
      <c r="SU57" s="31">
        <f>'Active Model Inputs'!SU57</f>
        <v>0</v>
      </c>
      <c r="SV57" s="31">
        <f>'Active Model Inputs'!SV57</f>
        <v>0</v>
      </c>
      <c r="SW57" s="31">
        <f>'Active Model Inputs'!SW57</f>
        <v>0</v>
      </c>
      <c r="SX57" s="31">
        <f>'Active Model Inputs'!SX57</f>
        <v>0</v>
      </c>
      <c r="SY57" s="31">
        <f>'Active Model Inputs'!SY57</f>
        <v>0</v>
      </c>
      <c r="SZ57" s="31">
        <f>'Active Model Inputs'!SZ57</f>
        <v>0</v>
      </c>
      <c r="TA57" s="31">
        <f>'Active Model Inputs'!TA57</f>
        <v>0</v>
      </c>
      <c r="TB57" s="31">
        <f>'Active Model Inputs'!TB57</f>
        <v>0</v>
      </c>
      <c r="TC57" s="31">
        <f>'Active Model Inputs'!TC57</f>
        <v>0</v>
      </c>
      <c r="TD57" s="31">
        <f>'Active Model Inputs'!TD57</f>
        <v>0</v>
      </c>
      <c r="TE57" s="31">
        <f>'Active Model Inputs'!TE57</f>
        <v>0</v>
      </c>
      <c r="TF57" s="31">
        <f>'Active Model Inputs'!TF57</f>
        <v>0</v>
      </c>
      <c r="TG57" s="31">
        <f>'Active Model Inputs'!TG57</f>
        <v>0</v>
      </c>
      <c r="TH57" s="31">
        <f>'Active Model Inputs'!TH57</f>
        <v>0</v>
      </c>
      <c r="TI57" s="31">
        <f>'Active Model Inputs'!TI57</f>
        <v>0</v>
      </c>
      <c r="TJ57" s="31">
        <f>'Active Model Inputs'!TJ57</f>
        <v>0</v>
      </c>
      <c r="TK57" s="31">
        <f>'Active Model Inputs'!TK57</f>
        <v>0</v>
      </c>
      <c r="TL57" s="31">
        <f>'Active Model Inputs'!TL57</f>
        <v>0</v>
      </c>
      <c r="TM57" s="31">
        <f>'Active Model Inputs'!TM57</f>
        <v>0</v>
      </c>
      <c r="TN57" s="31">
        <f>'Active Model Inputs'!TN57</f>
        <v>0</v>
      </c>
      <c r="TO57" s="31">
        <f>'Active Model Inputs'!TO57</f>
        <v>0</v>
      </c>
      <c r="TP57" s="31">
        <f>'Active Model Inputs'!TP57</f>
        <v>0</v>
      </c>
      <c r="TQ57" s="31">
        <f>'Active Model Inputs'!TQ57</f>
        <v>0</v>
      </c>
      <c r="TR57" s="31">
        <f>'Active Model Inputs'!TR57</f>
        <v>0</v>
      </c>
      <c r="TS57" s="31">
        <f>'Active Model Inputs'!TS57</f>
        <v>0</v>
      </c>
      <c r="TT57" s="31">
        <f>'Active Model Inputs'!TT57</f>
        <v>0</v>
      </c>
      <c r="TU57" s="31">
        <f>'Active Model Inputs'!TU57</f>
        <v>0</v>
      </c>
      <c r="TV57" s="31">
        <f>'Active Model Inputs'!TV57</f>
        <v>0</v>
      </c>
      <c r="TW57" s="31">
        <f>'Active Model Inputs'!TW57</f>
        <v>0</v>
      </c>
      <c r="TX57" s="31">
        <f>'Active Model Inputs'!TX57</f>
        <v>0</v>
      </c>
      <c r="TY57" s="31">
        <f>'Active Model Inputs'!TY57</f>
        <v>0</v>
      </c>
      <c r="TZ57" s="31">
        <f>'Active Model Inputs'!TZ57</f>
        <v>0</v>
      </c>
      <c r="UA57" s="31">
        <f>'Active Model Inputs'!UA57</f>
        <v>0</v>
      </c>
      <c r="UB57" s="31">
        <f>'Active Model Inputs'!UB57</f>
        <v>0</v>
      </c>
      <c r="UC57" s="31">
        <f>'Active Model Inputs'!UC57</f>
        <v>0</v>
      </c>
      <c r="UD57" s="31">
        <f>'Active Model Inputs'!UD57</f>
        <v>0</v>
      </c>
      <c r="UE57" s="31">
        <f>'Active Model Inputs'!UE57</f>
        <v>0</v>
      </c>
      <c r="UF57" s="31">
        <f>'Active Model Inputs'!UF57</f>
        <v>0</v>
      </c>
      <c r="UG57" s="31">
        <f>'Active Model Inputs'!UG57</f>
        <v>0</v>
      </c>
      <c r="UH57" s="31">
        <f>'Active Model Inputs'!UH57</f>
        <v>0</v>
      </c>
      <c r="UI57" s="31">
        <f>'Active Model Inputs'!UI57</f>
        <v>0</v>
      </c>
      <c r="UJ57" s="31">
        <f>'Active Model Inputs'!UJ57</f>
        <v>0</v>
      </c>
      <c r="UK57" s="31">
        <f>'Active Model Inputs'!UK57</f>
        <v>0</v>
      </c>
      <c r="UL57" s="31">
        <f>'Active Model Inputs'!UL57</f>
        <v>0</v>
      </c>
      <c r="UM57" s="31">
        <f>'Active Model Inputs'!UM57</f>
        <v>0</v>
      </c>
      <c r="UN57" s="31">
        <f>'Active Model Inputs'!UN57</f>
        <v>0</v>
      </c>
      <c r="UO57" s="31">
        <f>'Active Model Inputs'!UO57</f>
        <v>0</v>
      </c>
      <c r="UP57" s="31">
        <f>'Active Model Inputs'!UP57</f>
        <v>0</v>
      </c>
      <c r="UQ57" s="31">
        <f>'Active Model Inputs'!UQ57</f>
        <v>0</v>
      </c>
      <c r="UR57" s="31">
        <f>'Active Model Inputs'!UR57</f>
        <v>0</v>
      </c>
      <c r="US57" s="31">
        <f>'Active Model Inputs'!US57</f>
        <v>0</v>
      </c>
      <c r="UT57" s="31">
        <f>'Active Model Inputs'!UT57</f>
        <v>0</v>
      </c>
      <c r="UU57" s="31">
        <f>'Active Model Inputs'!UU57</f>
        <v>0</v>
      </c>
      <c r="UV57" s="31">
        <f>'Active Model Inputs'!UV57</f>
        <v>0</v>
      </c>
      <c r="UW57" s="31">
        <f>'Active Model Inputs'!UW57</f>
        <v>0</v>
      </c>
      <c r="UX57" s="31">
        <f>'Active Model Inputs'!UX57</f>
        <v>0</v>
      </c>
      <c r="UY57" s="31">
        <f>'Active Model Inputs'!UY57</f>
        <v>0</v>
      </c>
      <c r="UZ57" s="31">
        <f>'Active Model Inputs'!UZ57</f>
        <v>0</v>
      </c>
      <c r="VA57" s="31">
        <f>'Active Model Inputs'!VA57</f>
        <v>0</v>
      </c>
      <c r="VB57" s="31">
        <f>'Active Model Inputs'!VB57</f>
        <v>0</v>
      </c>
      <c r="VC57" s="31">
        <f>'Active Model Inputs'!VC57</f>
        <v>0</v>
      </c>
      <c r="VD57" s="31">
        <f>'Active Model Inputs'!VD57</f>
        <v>0</v>
      </c>
      <c r="VE57" s="31">
        <f>'Active Model Inputs'!VE57</f>
        <v>0</v>
      </c>
      <c r="VF57" s="31">
        <f>'Active Model Inputs'!VF57</f>
        <v>0</v>
      </c>
      <c r="VG57" s="31">
        <f>'Active Model Inputs'!VG57</f>
        <v>0</v>
      </c>
      <c r="VH57" s="31">
        <f>'Active Model Inputs'!VH57</f>
        <v>0</v>
      </c>
      <c r="VI57" s="31">
        <f>'Active Model Inputs'!VI57</f>
        <v>0</v>
      </c>
      <c r="VJ57" s="31">
        <f>'Active Model Inputs'!VJ57</f>
        <v>0</v>
      </c>
      <c r="VK57" s="31">
        <f>'Active Model Inputs'!VK57</f>
        <v>0</v>
      </c>
      <c r="VL57" s="31">
        <f>'Active Model Inputs'!VL57</f>
        <v>0</v>
      </c>
      <c r="VM57" s="31">
        <f>'Active Model Inputs'!VM57</f>
        <v>0</v>
      </c>
      <c r="VN57" s="31">
        <f>'Active Model Inputs'!VN57</f>
        <v>0</v>
      </c>
      <c r="VO57" s="31">
        <f>'Active Model Inputs'!VO57</f>
        <v>0</v>
      </c>
      <c r="VP57" s="31">
        <f>'Active Model Inputs'!VP57</f>
        <v>0</v>
      </c>
      <c r="VQ57" s="31">
        <f>'Active Model Inputs'!VQ57</f>
        <v>0</v>
      </c>
      <c r="VR57" s="31">
        <f>'Active Model Inputs'!VR57</f>
        <v>0</v>
      </c>
      <c r="VS57" s="31">
        <f>'Active Model Inputs'!VS57</f>
        <v>0</v>
      </c>
      <c r="VT57" s="31">
        <f>'Active Model Inputs'!VT57</f>
        <v>0</v>
      </c>
      <c r="VU57" s="31">
        <f>'Active Model Inputs'!VU57</f>
        <v>0</v>
      </c>
      <c r="VV57" s="31">
        <f>'Active Model Inputs'!VV57</f>
        <v>0</v>
      </c>
      <c r="VW57" s="31">
        <f>'Active Model Inputs'!VW57</f>
        <v>0</v>
      </c>
      <c r="VX57" s="31">
        <f>'Active Model Inputs'!VX57</f>
        <v>0</v>
      </c>
      <c r="VY57" s="31">
        <f>'Active Model Inputs'!VY57</f>
        <v>0</v>
      </c>
      <c r="VZ57" s="31">
        <f>'Active Model Inputs'!VZ57</f>
        <v>0</v>
      </c>
      <c r="WA57" s="31">
        <f>'Active Model Inputs'!WA57</f>
        <v>0</v>
      </c>
      <c r="WB57" s="31">
        <f>'Active Model Inputs'!WB57</f>
        <v>0</v>
      </c>
      <c r="WC57" s="31">
        <f>'Active Model Inputs'!WC57</f>
        <v>0</v>
      </c>
      <c r="WD57" s="31">
        <f>'Active Model Inputs'!WD57</f>
        <v>0</v>
      </c>
      <c r="WE57" s="31">
        <f>'Active Model Inputs'!WE57</f>
        <v>0</v>
      </c>
      <c r="WF57" s="31">
        <f>'Active Model Inputs'!WF57</f>
        <v>0</v>
      </c>
      <c r="WG57" s="31">
        <f>'Active Model Inputs'!WG57</f>
        <v>0</v>
      </c>
      <c r="WH57" s="31">
        <f>'Active Model Inputs'!WH57</f>
        <v>0</v>
      </c>
      <c r="WI57" s="31">
        <f>'Active Model Inputs'!WI57</f>
        <v>0</v>
      </c>
      <c r="WJ57" s="31">
        <f>'Active Model Inputs'!WJ57</f>
        <v>0</v>
      </c>
      <c r="WK57" s="31">
        <f>'Active Model Inputs'!WK57</f>
        <v>0</v>
      </c>
      <c r="WL57" s="31">
        <f>'Active Model Inputs'!WL57</f>
        <v>0</v>
      </c>
      <c r="WM57" s="31">
        <f>'Active Model Inputs'!WM57</f>
        <v>0</v>
      </c>
      <c r="WN57" s="31">
        <f>'Active Model Inputs'!WN57</f>
        <v>0</v>
      </c>
      <c r="WO57" s="31">
        <f>'Active Model Inputs'!WO57</f>
        <v>0</v>
      </c>
      <c r="WP57" s="31">
        <f>'Active Model Inputs'!WP57</f>
        <v>0</v>
      </c>
      <c r="WQ57" s="31">
        <f>'Active Model Inputs'!WQ57</f>
        <v>0</v>
      </c>
      <c r="WR57" s="31">
        <f>'Active Model Inputs'!WR57</f>
        <v>0</v>
      </c>
      <c r="WS57" s="31">
        <f>'Active Model Inputs'!WS57</f>
        <v>0</v>
      </c>
      <c r="WT57" s="31">
        <f>'Active Model Inputs'!WT57</f>
        <v>0</v>
      </c>
      <c r="WU57" s="31">
        <f>'Active Model Inputs'!WU57</f>
        <v>0</v>
      </c>
      <c r="WV57" s="31">
        <f>'Active Model Inputs'!WV57</f>
        <v>0</v>
      </c>
      <c r="WW57" s="31">
        <f>'Active Model Inputs'!WW57</f>
        <v>0</v>
      </c>
      <c r="WX57" s="31">
        <f>'Active Model Inputs'!WX57</f>
        <v>0</v>
      </c>
      <c r="WY57" s="31">
        <f>'Active Model Inputs'!WY57</f>
        <v>0</v>
      </c>
      <c r="WZ57" s="31">
        <f>'Active Model Inputs'!WZ57</f>
        <v>0</v>
      </c>
      <c r="XA57" s="31">
        <f>'Active Model Inputs'!XA57</f>
        <v>0</v>
      </c>
      <c r="XB57" s="31">
        <f>'Active Model Inputs'!XB57</f>
        <v>0</v>
      </c>
      <c r="XC57" s="31">
        <f>'Active Model Inputs'!XC57</f>
        <v>0</v>
      </c>
      <c r="XD57" s="31">
        <f>'Active Model Inputs'!XD57</f>
        <v>0</v>
      </c>
      <c r="XE57" s="31">
        <f>'Active Model Inputs'!XE57</f>
        <v>0</v>
      </c>
      <c r="XF57" s="31">
        <f>'Active Model Inputs'!XF57</f>
        <v>0</v>
      </c>
      <c r="XG57" s="31">
        <f>'Active Model Inputs'!XG57</f>
        <v>0</v>
      </c>
      <c r="XH57" s="31">
        <f>'Active Model Inputs'!XH57</f>
        <v>0</v>
      </c>
      <c r="XI57" s="31">
        <f>'Active Model Inputs'!XI57</f>
        <v>0</v>
      </c>
      <c r="XJ57" s="31">
        <f>'Active Model Inputs'!XJ57</f>
        <v>0</v>
      </c>
      <c r="XK57" s="31">
        <f>'Active Model Inputs'!XK57</f>
        <v>0</v>
      </c>
      <c r="XL57" s="31">
        <f>'Active Model Inputs'!XL57</f>
        <v>0</v>
      </c>
      <c r="XM57" s="31">
        <f>'Active Model Inputs'!XM57</f>
        <v>0</v>
      </c>
      <c r="XN57" s="31">
        <f>'Active Model Inputs'!XN57</f>
        <v>0</v>
      </c>
      <c r="XO57" s="31">
        <f>'Active Model Inputs'!XO57</f>
        <v>0</v>
      </c>
      <c r="XP57" s="31">
        <f>'Active Model Inputs'!XP57</f>
        <v>0</v>
      </c>
      <c r="XQ57" s="31">
        <f>'Active Model Inputs'!XQ57</f>
        <v>0</v>
      </c>
      <c r="XR57" s="31">
        <f>'Active Model Inputs'!XR57</f>
        <v>0</v>
      </c>
      <c r="XS57" s="31">
        <f>'Active Model Inputs'!XS57</f>
        <v>0</v>
      </c>
      <c r="XT57" s="31">
        <f>'Active Model Inputs'!XT57</f>
        <v>0</v>
      </c>
      <c r="XU57" s="31">
        <f>'Active Model Inputs'!XU57</f>
        <v>0</v>
      </c>
      <c r="XV57" s="31">
        <f>'Active Model Inputs'!XV57</f>
        <v>0</v>
      </c>
      <c r="XW57" s="31">
        <f>'Active Model Inputs'!XW57</f>
        <v>0</v>
      </c>
      <c r="XX57" s="31">
        <f>'Active Model Inputs'!XX57</f>
        <v>0</v>
      </c>
      <c r="XY57" s="31">
        <f>'Active Model Inputs'!XY57</f>
        <v>0</v>
      </c>
      <c r="XZ57" s="31">
        <f>'Active Model Inputs'!XZ57</f>
        <v>0</v>
      </c>
      <c r="YA57" s="31">
        <f>'Active Model Inputs'!YA57</f>
        <v>0</v>
      </c>
      <c r="YB57" s="31">
        <f>'Active Model Inputs'!YB57</f>
        <v>0</v>
      </c>
      <c r="YC57" s="31">
        <f>'Active Model Inputs'!YC57</f>
        <v>0</v>
      </c>
      <c r="YD57" s="31">
        <f>'Active Model Inputs'!YD57</f>
        <v>0</v>
      </c>
      <c r="YE57" s="31">
        <f>'Active Model Inputs'!YE57</f>
        <v>0</v>
      </c>
      <c r="YF57" s="31">
        <f>'Active Model Inputs'!YF57</f>
        <v>0</v>
      </c>
      <c r="YG57" s="31">
        <f>'Active Model Inputs'!YG57</f>
        <v>0</v>
      </c>
      <c r="YH57" s="31">
        <f>'Active Model Inputs'!YH57</f>
        <v>0</v>
      </c>
      <c r="YI57" s="31">
        <f>'Active Model Inputs'!YI57</f>
        <v>0</v>
      </c>
      <c r="YJ57" s="31">
        <f>'Active Model Inputs'!YJ57</f>
        <v>0</v>
      </c>
      <c r="YK57" s="31">
        <f>'Active Model Inputs'!YK57</f>
        <v>0</v>
      </c>
      <c r="YL57" s="31">
        <f>'Active Model Inputs'!YL57</f>
        <v>0</v>
      </c>
      <c r="YM57" s="31">
        <f>'Active Model Inputs'!YM57</f>
        <v>0</v>
      </c>
      <c r="YN57" s="31">
        <f>'Active Model Inputs'!YN57</f>
        <v>0</v>
      </c>
      <c r="YO57" s="31">
        <f>'Active Model Inputs'!YO57</f>
        <v>0</v>
      </c>
      <c r="YP57" s="31">
        <f>'Active Model Inputs'!YP57</f>
        <v>0</v>
      </c>
      <c r="YQ57" s="31">
        <f>'Active Model Inputs'!YQ57</f>
        <v>0</v>
      </c>
      <c r="YR57" s="31">
        <f>'Active Model Inputs'!YR57</f>
        <v>0</v>
      </c>
      <c r="YS57" s="31">
        <f>'Active Model Inputs'!YS57</f>
        <v>0</v>
      </c>
      <c r="YT57" s="31">
        <f>'Active Model Inputs'!YT57</f>
        <v>0</v>
      </c>
      <c r="YU57" s="31">
        <f>'Active Model Inputs'!YU57</f>
        <v>0</v>
      </c>
      <c r="YV57" s="31">
        <f>'Active Model Inputs'!YV57</f>
        <v>0</v>
      </c>
      <c r="YW57" s="31">
        <f>'Active Model Inputs'!YW57</f>
        <v>0</v>
      </c>
      <c r="YX57" s="31">
        <f>'Active Model Inputs'!YX57</f>
        <v>0</v>
      </c>
      <c r="YY57" s="31">
        <f>'Active Model Inputs'!YY57</f>
        <v>0</v>
      </c>
      <c r="YZ57" s="31">
        <f>'Active Model Inputs'!YZ57</f>
        <v>0</v>
      </c>
      <c r="ZA57" s="31">
        <f>'Active Model Inputs'!ZA57</f>
        <v>0</v>
      </c>
      <c r="ZB57" s="31">
        <f>'Active Model Inputs'!ZB57</f>
        <v>0</v>
      </c>
      <c r="ZC57" s="31">
        <f>'Active Model Inputs'!ZC57</f>
        <v>0</v>
      </c>
      <c r="ZD57" s="31">
        <f>'Active Model Inputs'!ZD57</f>
        <v>0</v>
      </c>
      <c r="ZE57" s="31">
        <f>'Active Model Inputs'!ZE57</f>
        <v>0</v>
      </c>
      <c r="ZF57" s="31">
        <f>'Active Model Inputs'!ZF57</f>
        <v>0</v>
      </c>
      <c r="ZG57" s="31">
        <f>'Active Model Inputs'!ZG57</f>
        <v>0</v>
      </c>
      <c r="ZH57" s="31">
        <f>'Active Model Inputs'!ZH57</f>
        <v>0</v>
      </c>
      <c r="ZI57" s="31">
        <f>'Active Model Inputs'!ZI57</f>
        <v>0</v>
      </c>
      <c r="ZJ57" s="31">
        <f>'Active Model Inputs'!ZJ57</f>
        <v>0</v>
      </c>
      <c r="ZK57" s="31">
        <f>'Active Model Inputs'!ZK57</f>
        <v>0</v>
      </c>
      <c r="ZL57" s="31">
        <f>'Active Model Inputs'!ZL57</f>
        <v>0</v>
      </c>
      <c r="ZM57" s="31">
        <f>'Active Model Inputs'!ZM57</f>
        <v>0</v>
      </c>
      <c r="ZN57" s="31">
        <f>'Active Model Inputs'!ZN57</f>
        <v>0</v>
      </c>
      <c r="ZO57" s="31">
        <f>'Active Model Inputs'!ZO57</f>
        <v>0</v>
      </c>
      <c r="ZP57" s="31">
        <f>'Active Model Inputs'!ZP57</f>
        <v>0</v>
      </c>
      <c r="ZQ57" s="31">
        <f>'Active Model Inputs'!ZQ57</f>
        <v>0</v>
      </c>
      <c r="ZR57" s="31">
        <f>'Active Model Inputs'!ZR57</f>
        <v>0</v>
      </c>
      <c r="ZS57" s="31">
        <f>'Active Model Inputs'!ZS57</f>
        <v>0</v>
      </c>
      <c r="ZT57" s="31">
        <f>'Active Model Inputs'!ZT57</f>
        <v>0</v>
      </c>
      <c r="ZU57" s="31">
        <f>'Active Model Inputs'!ZU57</f>
        <v>0</v>
      </c>
      <c r="ZV57" s="31">
        <f>'Active Model Inputs'!ZV57</f>
        <v>0</v>
      </c>
      <c r="ZW57" s="31">
        <f>'Active Model Inputs'!ZW57</f>
        <v>0</v>
      </c>
      <c r="ZX57" s="31">
        <f>'Active Model Inputs'!ZX57</f>
        <v>0</v>
      </c>
      <c r="ZY57" s="31">
        <f>'Active Model Inputs'!ZY57</f>
        <v>0</v>
      </c>
      <c r="ZZ57" s="31">
        <f>'Active Model Inputs'!ZZ57</f>
        <v>0</v>
      </c>
      <c r="AAA57" s="31">
        <f>'Active Model Inputs'!AAA57</f>
        <v>0</v>
      </c>
      <c r="AAB57" s="31">
        <f>'Active Model Inputs'!AAB57</f>
        <v>0</v>
      </c>
      <c r="AAC57" s="31">
        <f>'Active Model Inputs'!AAC57</f>
        <v>0</v>
      </c>
      <c r="AAD57" s="31">
        <f>'Active Model Inputs'!AAD57</f>
        <v>0</v>
      </c>
      <c r="AAE57" s="31">
        <f>'Active Model Inputs'!AAE57</f>
        <v>0</v>
      </c>
      <c r="AAF57" s="31">
        <f>'Active Model Inputs'!AAF57</f>
        <v>0</v>
      </c>
      <c r="AAG57" s="31">
        <f>'Active Model Inputs'!AAG57</f>
        <v>0</v>
      </c>
      <c r="AAH57" s="31">
        <f>'Active Model Inputs'!AAH57</f>
        <v>0</v>
      </c>
      <c r="AAI57" s="31">
        <f>'Active Model Inputs'!AAI57</f>
        <v>0</v>
      </c>
      <c r="AAJ57" s="31">
        <f>'Active Model Inputs'!AAJ57</f>
        <v>0</v>
      </c>
      <c r="AAK57" s="31">
        <f>'Active Model Inputs'!AAK57</f>
        <v>0</v>
      </c>
      <c r="AAL57" s="31">
        <f>'Active Model Inputs'!AAL57</f>
        <v>0</v>
      </c>
      <c r="AAM57" s="31">
        <f>'Active Model Inputs'!AAM57</f>
        <v>0</v>
      </c>
      <c r="AAN57" s="31">
        <f>'Active Model Inputs'!AAN57</f>
        <v>0</v>
      </c>
      <c r="AAO57" s="31">
        <f>'Active Model Inputs'!AAO57</f>
        <v>0</v>
      </c>
      <c r="AAP57" s="31">
        <f>'Active Model Inputs'!AAP57</f>
        <v>0</v>
      </c>
      <c r="AAQ57" s="31">
        <f>'Active Model Inputs'!AAQ57</f>
        <v>0</v>
      </c>
      <c r="AAR57" s="31">
        <f>'Active Model Inputs'!AAR57</f>
        <v>0</v>
      </c>
      <c r="AAS57" s="31">
        <f>'Active Model Inputs'!AAS57</f>
        <v>0</v>
      </c>
      <c r="AAT57" s="31">
        <f>'Active Model Inputs'!AAT57</f>
        <v>0</v>
      </c>
      <c r="AAU57" s="31">
        <f>'Active Model Inputs'!AAU57</f>
        <v>0</v>
      </c>
      <c r="AAV57" s="31">
        <f>'Active Model Inputs'!AAV57</f>
        <v>0</v>
      </c>
      <c r="AAW57" s="31">
        <f>'Active Model Inputs'!AAW57</f>
        <v>0</v>
      </c>
      <c r="AAX57" s="31">
        <f>'Active Model Inputs'!AAX57</f>
        <v>0</v>
      </c>
      <c r="AAY57" s="31">
        <f>'Active Model Inputs'!AAY57</f>
        <v>0</v>
      </c>
      <c r="AAZ57" s="31">
        <f>'Active Model Inputs'!AAZ57</f>
        <v>0</v>
      </c>
      <c r="ABA57" s="31">
        <f>'Active Model Inputs'!ABA57</f>
        <v>0</v>
      </c>
      <c r="ABB57" s="31">
        <f>'Active Model Inputs'!ABB57</f>
        <v>0</v>
      </c>
      <c r="ABC57" s="31">
        <f>'Active Model Inputs'!ABC57</f>
        <v>0</v>
      </c>
      <c r="ABD57" s="31">
        <f>'Active Model Inputs'!ABD57</f>
        <v>0</v>
      </c>
      <c r="ABE57" s="31">
        <f>'Active Model Inputs'!ABE57</f>
        <v>0</v>
      </c>
      <c r="ABF57" s="31">
        <f>'Active Model Inputs'!ABF57</f>
        <v>0</v>
      </c>
      <c r="ABG57" s="31">
        <f>'Active Model Inputs'!ABG57</f>
        <v>0</v>
      </c>
      <c r="ABH57" s="31">
        <f>'Active Model Inputs'!ABH57</f>
        <v>0</v>
      </c>
      <c r="ABI57" s="31">
        <f>'Active Model Inputs'!ABI57</f>
        <v>0</v>
      </c>
      <c r="ABJ57" s="31">
        <f>'Active Model Inputs'!ABJ57</f>
        <v>0</v>
      </c>
      <c r="ABK57" s="31">
        <f>'Active Model Inputs'!ABK57</f>
        <v>0</v>
      </c>
      <c r="ABL57" s="31">
        <f>'Active Model Inputs'!ABL57</f>
        <v>0</v>
      </c>
      <c r="ABM57" s="31">
        <f>'Active Model Inputs'!ABM57</f>
        <v>0</v>
      </c>
      <c r="ABN57" s="31">
        <f>'Active Model Inputs'!ABN57</f>
        <v>0</v>
      </c>
      <c r="ABO57" s="31">
        <f>'Active Model Inputs'!ABO57</f>
        <v>0</v>
      </c>
      <c r="ABP57" s="31">
        <f>'Active Model Inputs'!ABP57</f>
        <v>0</v>
      </c>
      <c r="ABQ57" s="31">
        <f>'Active Model Inputs'!ABQ57</f>
        <v>0</v>
      </c>
      <c r="ABR57" s="31">
        <f>'Active Model Inputs'!ABR57</f>
        <v>0</v>
      </c>
      <c r="ABS57" s="31">
        <f>'Active Model Inputs'!ABS57</f>
        <v>0</v>
      </c>
      <c r="ABT57" s="31">
        <f>'Active Model Inputs'!ABT57</f>
        <v>0</v>
      </c>
      <c r="ABU57" s="31">
        <f>'Active Model Inputs'!ABU57</f>
        <v>0</v>
      </c>
      <c r="ABV57" s="31">
        <f>'Active Model Inputs'!ABV57</f>
        <v>0</v>
      </c>
      <c r="ABW57" s="31">
        <f>'Active Model Inputs'!ABW57</f>
        <v>0</v>
      </c>
      <c r="ABX57" s="31">
        <f>'Active Model Inputs'!ABX57</f>
        <v>0</v>
      </c>
      <c r="ABY57" s="31">
        <f>'Active Model Inputs'!ABY57</f>
        <v>0</v>
      </c>
      <c r="ABZ57" s="31">
        <f>'Active Model Inputs'!ABZ57</f>
        <v>0</v>
      </c>
      <c r="ACA57" s="31">
        <f>'Active Model Inputs'!ACA57</f>
        <v>0</v>
      </c>
      <c r="ACB57" s="31">
        <f>'Active Model Inputs'!ACB57</f>
        <v>0</v>
      </c>
      <c r="ACC57" s="31">
        <f>'Active Model Inputs'!ACC57</f>
        <v>0</v>
      </c>
      <c r="ACD57" s="31">
        <f>'Active Model Inputs'!ACD57</f>
        <v>0</v>
      </c>
      <c r="ACE57" s="31">
        <f>'Active Model Inputs'!ACE57</f>
        <v>0</v>
      </c>
      <c r="ACF57" s="31">
        <f>'Active Model Inputs'!ACF57</f>
        <v>0</v>
      </c>
      <c r="ACG57" s="31">
        <f>'Active Model Inputs'!ACG57</f>
        <v>0</v>
      </c>
      <c r="ACH57" s="31">
        <f>'Active Model Inputs'!ACH57</f>
        <v>0</v>
      </c>
      <c r="ACI57" s="31">
        <f>'Active Model Inputs'!ACI57</f>
        <v>0</v>
      </c>
      <c r="ACJ57" s="31">
        <f>'Active Model Inputs'!ACJ57</f>
        <v>0</v>
      </c>
      <c r="ACK57" s="31">
        <f>'Active Model Inputs'!ACK57</f>
        <v>0</v>
      </c>
      <c r="ACL57" s="31">
        <f>'Active Model Inputs'!ACL57</f>
        <v>0</v>
      </c>
      <c r="ACM57" s="31">
        <f>'Active Model Inputs'!ACM57</f>
        <v>0</v>
      </c>
      <c r="ACN57" s="31">
        <f>'Active Model Inputs'!ACN57</f>
        <v>0</v>
      </c>
      <c r="ACO57" s="31">
        <f>'Active Model Inputs'!ACO57</f>
        <v>0</v>
      </c>
      <c r="ACP57" s="31">
        <f>'Active Model Inputs'!ACP57</f>
        <v>0</v>
      </c>
      <c r="ACQ57" s="31">
        <f>'Active Model Inputs'!ACQ57</f>
        <v>0</v>
      </c>
      <c r="ACR57" s="31">
        <f>'Active Model Inputs'!ACR57</f>
        <v>0</v>
      </c>
      <c r="ACS57" s="31">
        <f>'Active Model Inputs'!ACS57</f>
        <v>0</v>
      </c>
      <c r="ACT57" s="31">
        <f>'Active Model Inputs'!ACT57</f>
        <v>0</v>
      </c>
      <c r="ACU57" s="31">
        <f>'Active Model Inputs'!ACU57</f>
        <v>0</v>
      </c>
      <c r="ACV57" s="31">
        <f>'Active Model Inputs'!ACV57</f>
        <v>0</v>
      </c>
      <c r="ACW57" s="31">
        <f>'Active Model Inputs'!ACW57</f>
        <v>0</v>
      </c>
      <c r="ACX57" s="31">
        <f>'Active Model Inputs'!ACX57</f>
        <v>0</v>
      </c>
      <c r="ACY57" s="31">
        <f>'Active Model Inputs'!ACY57</f>
        <v>0</v>
      </c>
      <c r="ACZ57" s="31">
        <f>'Active Model Inputs'!ACZ57</f>
        <v>0</v>
      </c>
      <c r="ADA57" s="31">
        <f>'Active Model Inputs'!ADA57</f>
        <v>0</v>
      </c>
      <c r="ADB57" s="31">
        <f>'Active Model Inputs'!ADB57</f>
        <v>0</v>
      </c>
      <c r="ADC57" s="31">
        <f>'Active Model Inputs'!ADC57</f>
        <v>0</v>
      </c>
      <c r="ADD57" s="31">
        <f>'Active Model Inputs'!ADD57</f>
        <v>0</v>
      </c>
      <c r="ADE57" s="31">
        <f>'Active Model Inputs'!ADE57</f>
        <v>0</v>
      </c>
      <c r="ADF57" s="31">
        <f>'Active Model Inputs'!ADF57</f>
        <v>0</v>
      </c>
      <c r="ADG57" s="31">
        <f>'Active Model Inputs'!ADG57</f>
        <v>0</v>
      </c>
      <c r="ADH57" s="31">
        <f>'Active Model Inputs'!ADH57</f>
        <v>0</v>
      </c>
      <c r="ADI57" s="31">
        <f>'Active Model Inputs'!ADI57</f>
        <v>0</v>
      </c>
      <c r="ADJ57" s="31">
        <f>'Active Model Inputs'!ADJ57</f>
        <v>0</v>
      </c>
      <c r="ADK57" s="31">
        <f>'Active Model Inputs'!ADK57</f>
        <v>0</v>
      </c>
      <c r="ADL57" s="31">
        <f>'Active Model Inputs'!ADL57</f>
        <v>0</v>
      </c>
      <c r="ADM57" s="31">
        <f>'Active Model Inputs'!ADM57</f>
        <v>0</v>
      </c>
      <c r="ADN57" s="31">
        <f>'Active Model Inputs'!ADN57</f>
        <v>0</v>
      </c>
      <c r="ADO57" s="31">
        <f>'Active Model Inputs'!ADO57</f>
        <v>0</v>
      </c>
      <c r="ADP57" s="31">
        <f>'Active Model Inputs'!ADP57</f>
        <v>0</v>
      </c>
      <c r="ADQ57" s="31">
        <f>'Active Model Inputs'!ADQ57</f>
        <v>0</v>
      </c>
      <c r="ADR57" s="31">
        <f>'Active Model Inputs'!ADR57</f>
        <v>0</v>
      </c>
      <c r="ADS57" s="31">
        <f>'Active Model Inputs'!ADS57</f>
        <v>0</v>
      </c>
      <c r="ADT57" s="31">
        <f>'Active Model Inputs'!ADT57</f>
        <v>0</v>
      </c>
      <c r="ADU57" s="31">
        <f>'Active Model Inputs'!ADU57</f>
        <v>0</v>
      </c>
      <c r="ADV57" s="31">
        <f>'Active Model Inputs'!ADV57</f>
        <v>0</v>
      </c>
      <c r="ADW57" s="31">
        <f>'Active Model Inputs'!ADW57</f>
        <v>0</v>
      </c>
      <c r="ADX57" s="31">
        <f>'Active Model Inputs'!ADX57</f>
        <v>0</v>
      </c>
      <c r="ADY57" s="31">
        <f>'Active Model Inputs'!ADY57</f>
        <v>0</v>
      </c>
      <c r="ADZ57" s="31">
        <f>'Active Model Inputs'!ADZ57</f>
        <v>0</v>
      </c>
      <c r="AEA57" s="31">
        <f>'Active Model Inputs'!AEA57</f>
        <v>0</v>
      </c>
      <c r="AEB57" s="31">
        <f>'Active Model Inputs'!AEB57</f>
        <v>0</v>
      </c>
      <c r="AEC57" s="31">
        <f>'Active Model Inputs'!AEC57</f>
        <v>0</v>
      </c>
      <c r="AED57" s="31">
        <f>'Active Model Inputs'!AED57</f>
        <v>0</v>
      </c>
      <c r="AEE57" s="31">
        <f>'Active Model Inputs'!AEE57</f>
        <v>0</v>
      </c>
      <c r="AEF57" s="31">
        <f>'Active Model Inputs'!AEF57</f>
        <v>0</v>
      </c>
      <c r="AEG57" s="31">
        <f>'Active Model Inputs'!AEG57</f>
        <v>0</v>
      </c>
      <c r="AEH57" s="31">
        <f>'Active Model Inputs'!AEH57</f>
        <v>0</v>
      </c>
      <c r="AEI57" s="31">
        <f>'Active Model Inputs'!AEI57</f>
        <v>0</v>
      </c>
      <c r="AEJ57" s="31">
        <f>'Active Model Inputs'!AEJ57</f>
        <v>0</v>
      </c>
      <c r="AEK57" s="31">
        <f>'Active Model Inputs'!AEK57</f>
        <v>0</v>
      </c>
      <c r="AEL57" s="31">
        <f>'Active Model Inputs'!AEL57</f>
        <v>0</v>
      </c>
      <c r="AEM57" s="31">
        <f>'Active Model Inputs'!AEM57</f>
        <v>0</v>
      </c>
      <c r="AEN57" s="31">
        <f>'Active Model Inputs'!AEN57</f>
        <v>0</v>
      </c>
      <c r="AEO57" s="31">
        <f>'Active Model Inputs'!AEO57</f>
        <v>0</v>
      </c>
      <c r="AEP57" s="31">
        <f>'Active Model Inputs'!AEP57</f>
        <v>0</v>
      </c>
      <c r="AEQ57" s="31">
        <f>'Active Model Inputs'!AEQ57</f>
        <v>0</v>
      </c>
      <c r="AER57" s="31">
        <f>'Active Model Inputs'!AER57</f>
        <v>0</v>
      </c>
      <c r="AES57" s="31">
        <f>'Active Model Inputs'!AES57</f>
        <v>0</v>
      </c>
      <c r="AET57" s="31">
        <f>'Active Model Inputs'!AET57</f>
        <v>0</v>
      </c>
      <c r="AEU57" s="31">
        <f>'Active Model Inputs'!AEU57</f>
        <v>0</v>
      </c>
      <c r="AEV57" s="31">
        <f>'Active Model Inputs'!AEV57</f>
        <v>0</v>
      </c>
      <c r="AEW57" s="31">
        <f>'Active Model Inputs'!AEW57</f>
        <v>0</v>
      </c>
      <c r="AEX57" s="31">
        <f>'Active Model Inputs'!AEX57</f>
        <v>0</v>
      </c>
      <c r="AEY57" s="31">
        <f>'Active Model Inputs'!AEY57</f>
        <v>0</v>
      </c>
      <c r="AEZ57" s="31">
        <f>'Active Model Inputs'!AEZ57</f>
        <v>0</v>
      </c>
      <c r="AFA57" s="31">
        <f>'Active Model Inputs'!AFA57</f>
        <v>0</v>
      </c>
      <c r="AFB57" s="31">
        <f>'Active Model Inputs'!AFB57</f>
        <v>0</v>
      </c>
      <c r="AFC57" s="31">
        <f>'Active Model Inputs'!AFC57</f>
        <v>0</v>
      </c>
      <c r="AFD57" s="31">
        <f>'Active Model Inputs'!AFD57</f>
        <v>0</v>
      </c>
      <c r="AFE57" s="31">
        <f>'Active Model Inputs'!AFE57</f>
        <v>0</v>
      </c>
      <c r="AFF57" s="31">
        <f>'Active Model Inputs'!AFF57</f>
        <v>0</v>
      </c>
      <c r="AFG57" s="31">
        <f>'Active Model Inputs'!AFG57</f>
        <v>0</v>
      </c>
      <c r="AFH57" s="31">
        <f>'Active Model Inputs'!AFH57</f>
        <v>0</v>
      </c>
      <c r="AFI57" s="31">
        <f>'Active Model Inputs'!AFI57</f>
        <v>0</v>
      </c>
      <c r="AFJ57" s="31">
        <f>'Active Model Inputs'!AFJ57</f>
        <v>0</v>
      </c>
      <c r="AFK57" s="31">
        <f>'Active Model Inputs'!AFK57</f>
        <v>0</v>
      </c>
      <c r="AFL57" s="31">
        <f>'Active Model Inputs'!AFL57</f>
        <v>0</v>
      </c>
      <c r="AFM57" s="31">
        <f>'Active Model Inputs'!AFM57</f>
        <v>0</v>
      </c>
      <c r="AFN57" s="31">
        <f>'Active Model Inputs'!AFN57</f>
        <v>0</v>
      </c>
      <c r="AFO57" s="31">
        <f>'Active Model Inputs'!AFO57</f>
        <v>0</v>
      </c>
      <c r="AFP57" s="31">
        <f>'Active Model Inputs'!AFP57</f>
        <v>0</v>
      </c>
      <c r="AFQ57" s="31">
        <f>'Active Model Inputs'!AFQ57</f>
        <v>0</v>
      </c>
      <c r="AFR57" s="31">
        <f>'Active Model Inputs'!AFR57</f>
        <v>0</v>
      </c>
      <c r="AFS57" s="31">
        <f>'Active Model Inputs'!AFS57</f>
        <v>0</v>
      </c>
      <c r="AFT57" s="31">
        <f>'Active Model Inputs'!AFT57</f>
        <v>0</v>
      </c>
      <c r="AFU57" s="31">
        <f>'Active Model Inputs'!AFU57</f>
        <v>0</v>
      </c>
      <c r="AFV57" s="31">
        <f>'Active Model Inputs'!AFV57</f>
        <v>0</v>
      </c>
      <c r="AFW57" s="31">
        <f>'Active Model Inputs'!AFW57</f>
        <v>0</v>
      </c>
      <c r="AFX57" s="31">
        <f>'Active Model Inputs'!AFX57</f>
        <v>0</v>
      </c>
      <c r="AFY57" s="31">
        <f>'Active Model Inputs'!AFY57</f>
        <v>0</v>
      </c>
      <c r="AFZ57" s="31">
        <f>'Active Model Inputs'!AFZ57</f>
        <v>0</v>
      </c>
      <c r="AGA57" s="31">
        <f>'Active Model Inputs'!AGA57</f>
        <v>0</v>
      </c>
      <c r="AGB57" s="31">
        <f>'Active Model Inputs'!AGB57</f>
        <v>0</v>
      </c>
      <c r="AGC57" s="31">
        <f>'Active Model Inputs'!AGC57</f>
        <v>0</v>
      </c>
      <c r="AGD57" s="31">
        <f>'Active Model Inputs'!AGD57</f>
        <v>0</v>
      </c>
      <c r="AGE57" s="31">
        <f>'Active Model Inputs'!AGE57</f>
        <v>0</v>
      </c>
      <c r="AGF57" s="31">
        <f>'Active Model Inputs'!AGF57</f>
        <v>0</v>
      </c>
      <c r="AGG57" s="31">
        <f>'Active Model Inputs'!AGG57</f>
        <v>0</v>
      </c>
      <c r="AGH57" s="31">
        <f>'Active Model Inputs'!AGH57</f>
        <v>0</v>
      </c>
      <c r="AGI57" s="31">
        <f>'Active Model Inputs'!AGI57</f>
        <v>0</v>
      </c>
      <c r="AGJ57" s="31">
        <f>'Active Model Inputs'!AGJ57</f>
        <v>0</v>
      </c>
      <c r="AGK57" s="31">
        <f>'Active Model Inputs'!AGK57</f>
        <v>0</v>
      </c>
      <c r="AGL57" s="31">
        <f>'Active Model Inputs'!AGL57</f>
        <v>0</v>
      </c>
      <c r="AGM57" s="31">
        <f>'Active Model Inputs'!AGM57</f>
        <v>0</v>
      </c>
      <c r="AGN57" s="31">
        <f>'Active Model Inputs'!AGN57</f>
        <v>0</v>
      </c>
      <c r="AGO57" s="31">
        <f>'Active Model Inputs'!AGO57</f>
        <v>0</v>
      </c>
      <c r="AGP57" s="31">
        <f>'Active Model Inputs'!AGP57</f>
        <v>0</v>
      </c>
      <c r="AGQ57" s="31">
        <f>'Active Model Inputs'!AGQ57</f>
        <v>0</v>
      </c>
      <c r="AGR57" s="31">
        <f>'Active Model Inputs'!AGR57</f>
        <v>0</v>
      </c>
      <c r="AGS57" s="31">
        <f>'Active Model Inputs'!AGS57</f>
        <v>0</v>
      </c>
      <c r="AGT57" s="31">
        <f>'Active Model Inputs'!AGT57</f>
        <v>0</v>
      </c>
      <c r="AGU57" s="31">
        <f>'Active Model Inputs'!AGU57</f>
        <v>0</v>
      </c>
      <c r="AGV57" s="31">
        <f>'Active Model Inputs'!AGV57</f>
        <v>0</v>
      </c>
      <c r="AGW57" s="31">
        <f>'Active Model Inputs'!AGW57</f>
        <v>0</v>
      </c>
      <c r="AGX57" s="31">
        <f>'Active Model Inputs'!AGX57</f>
        <v>0</v>
      </c>
      <c r="AGY57" s="31">
        <f>'Active Model Inputs'!AGY57</f>
        <v>0</v>
      </c>
      <c r="AGZ57" s="31">
        <f>'Active Model Inputs'!AGZ57</f>
        <v>0</v>
      </c>
      <c r="AHA57" s="31">
        <f>'Active Model Inputs'!AHA57</f>
        <v>0</v>
      </c>
      <c r="AHB57" s="31">
        <f>'Active Model Inputs'!AHB57</f>
        <v>0</v>
      </c>
      <c r="AHC57" s="31">
        <f>'Active Model Inputs'!AHC57</f>
        <v>0</v>
      </c>
      <c r="AHD57" s="31">
        <f>'Active Model Inputs'!AHD57</f>
        <v>0</v>
      </c>
      <c r="AHE57" s="31">
        <f>'Active Model Inputs'!AHE57</f>
        <v>0</v>
      </c>
      <c r="AHF57" s="31">
        <f>'Active Model Inputs'!AHF57</f>
        <v>0</v>
      </c>
      <c r="AHG57" s="31">
        <f>'Active Model Inputs'!AHG57</f>
        <v>0</v>
      </c>
      <c r="AHH57" s="31">
        <f>'Active Model Inputs'!AHH57</f>
        <v>0</v>
      </c>
      <c r="AHI57" s="31">
        <f>'Active Model Inputs'!AHI57</f>
        <v>0</v>
      </c>
      <c r="AHJ57" s="31">
        <f>'Active Model Inputs'!AHJ57</f>
        <v>0</v>
      </c>
      <c r="AHK57" s="31">
        <f>'Active Model Inputs'!AHK57</f>
        <v>0</v>
      </c>
      <c r="AHL57" s="31">
        <f>'Active Model Inputs'!AHL57</f>
        <v>0</v>
      </c>
      <c r="AHM57" s="31">
        <f>'Active Model Inputs'!AHM57</f>
        <v>0</v>
      </c>
      <c r="AHN57" s="31">
        <f>'Active Model Inputs'!AHN57</f>
        <v>0</v>
      </c>
      <c r="AHO57" s="31">
        <f>'Active Model Inputs'!AHO57</f>
        <v>0</v>
      </c>
      <c r="AHP57" s="31">
        <f>'Active Model Inputs'!AHP57</f>
        <v>0</v>
      </c>
      <c r="AHQ57" s="31">
        <f>'Active Model Inputs'!AHQ57</f>
        <v>0</v>
      </c>
      <c r="AHR57" s="31">
        <f>'Active Model Inputs'!AHR57</f>
        <v>0</v>
      </c>
      <c r="AHS57" s="31">
        <f>'Active Model Inputs'!AHS57</f>
        <v>0</v>
      </c>
      <c r="AHT57" s="31">
        <f>'Active Model Inputs'!AHT57</f>
        <v>0</v>
      </c>
      <c r="AHU57" s="31">
        <f>'Active Model Inputs'!AHU57</f>
        <v>0</v>
      </c>
      <c r="AHV57" s="31">
        <f>'Active Model Inputs'!AHV57</f>
        <v>0</v>
      </c>
      <c r="AHW57" s="31">
        <f>'Active Model Inputs'!AHW57</f>
        <v>0</v>
      </c>
      <c r="AHX57" s="31">
        <f>'Active Model Inputs'!AHX57</f>
        <v>0</v>
      </c>
      <c r="AHY57" s="31">
        <f>'Active Model Inputs'!AHY57</f>
        <v>0</v>
      </c>
      <c r="AHZ57" s="31">
        <f>'Active Model Inputs'!AHZ57</f>
        <v>0</v>
      </c>
      <c r="AIA57" s="31">
        <f>'Active Model Inputs'!AIA57</f>
        <v>0</v>
      </c>
      <c r="AIB57" s="31">
        <f>'Active Model Inputs'!AIB57</f>
        <v>0</v>
      </c>
      <c r="AIC57" s="31">
        <f>'Active Model Inputs'!AIC57</f>
        <v>0</v>
      </c>
      <c r="AID57" s="31">
        <f>'Active Model Inputs'!AID57</f>
        <v>0</v>
      </c>
      <c r="AIE57" s="31">
        <f>'Active Model Inputs'!AIE57</f>
        <v>0</v>
      </c>
      <c r="AIF57" s="31">
        <f>'Active Model Inputs'!AIF57</f>
        <v>0</v>
      </c>
      <c r="AIG57" s="31">
        <f>'Active Model Inputs'!AIG57</f>
        <v>0</v>
      </c>
      <c r="AIH57" s="31">
        <f>'Active Model Inputs'!AIH57</f>
        <v>0</v>
      </c>
      <c r="AII57" s="31">
        <f>'Active Model Inputs'!AII57</f>
        <v>0</v>
      </c>
      <c r="AIJ57" s="31">
        <f>'Active Model Inputs'!AIJ57</f>
        <v>0</v>
      </c>
      <c r="AIK57" s="31">
        <f>'Active Model Inputs'!AIK57</f>
        <v>0</v>
      </c>
      <c r="AIL57" s="31">
        <f>'Active Model Inputs'!AIL57</f>
        <v>0</v>
      </c>
      <c r="AIM57" s="31">
        <f>'Active Model Inputs'!AIM57</f>
        <v>0</v>
      </c>
      <c r="AIN57" s="31">
        <f>'Active Model Inputs'!AIN57</f>
        <v>0</v>
      </c>
      <c r="AIO57" s="31">
        <f>'Active Model Inputs'!AIO57</f>
        <v>0</v>
      </c>
      <c r="AIP57" s="31">
        <f>'Active Model Inputs'!AIP57</f>
        <v>0</v>
      </c>
      <c r="AIQ57" s="31">
        <f>'Active Model Inputs'!AIQ57</f>
        <v>0</v>
      </c>
      <c r="AIR57" s="31">
        <f>'Active Model Inputs'!AIR57</f>
        <v>0</v>
      </c>
      <c r="AIS57" s="31">
        <f>'Active Model Inputs'!AIS57</f>
        <v>0</v>
      </c>
      <c r="AIT57" s="31">
        <f>'Active Model Inputs'!AIT57</f>
        <v>0</v>
      </c>
      <c r="AIU57" s="31">
        <f>'Active Model Inputs'!AIU57</f>
        <v>0</v>
      </c>
      <c r="AIV57" s="31">
        <f>'Active Model Inputs'!AIV57</f>
        <v>0</v>
      </c>
      <c r="AIW57" s="31">
        <f>'Active Model Inputs'!AIW57</f>
        <v>0</v>
      </c>
      <c r="AIX57" s="31">
        <f>'Active Model Inputs'!AIX57</f>
        <v>0</v>
      </c>
      <c r="AIY57" s="31">
        <f>'Active Model Inputs'!AIY57</f>
        <v>0</v>
      </c>
      <c r="AIZ57" s="31">
        <f>'Active Model Inputs'!AIZ57</f>
        <v>0</v>
      </c>
      <c r="AJA57" s="31">
        <f>'Active Model Inputs'!AJA57</f>
        <v>0</v>
      </c>
      <c r="AJB57" s="31">
        <f>'Active Model Inputs'!AJB57</f>
        <v>0</v>
      </c>
      <c r="AJC57" s="31">
        <f>'Active Model Inputs'!AJC57</f>
        <v>0</v>
      </c>
      <c r="AJD57" s="31">
        <f>'Active Model Inputs'!AJD57</f>
        <v>0</v>
      </c>
      <c r="AJE57" s="31">
        <f>'Active Model Inputs'!AJE57</f>
        <v>0</v>
      </c>
      <c r="AJF57" s="31">
        <f>'Active Model Inputs'!AJF57</f>
        <v>0</v>
      </c>
      <c r="AJG57" s="31">
        <f>'Active Model Inputs'!AJG57</f>
        <v>0</v>
      </c>
      <c r="AJH57" s="31">
        <f>'Active Model Inputs'!AJH57</f>
        <v>0</v>
      </c>
      <c r="AJI57" s="31">
        <f>'Active Model Inputs'!AJI57</f>
        <v>0</v>
      </c>
      <c r="AJJ57" s="31">
        <f>'Active Model Inputs'!AJJ57</f>
        <v>0</v>
      </c>
      <c r="AJK57" s="31">
        <f>'Active Model Inputs'!AJK57</f>
        <v>0</v>
      </c>
      <c r="AJL57" s="31">
        <f>'Active Model Inputs'!AJL57</f>
        <v>0</v>
      </c>
      <c r="AJM57" s="31">
        <f>'Active Model Inputs'!AJM57</f>
        <v>0</v>
      </c>
      <c r="AJN57" s="31">
        <f>'Active Model Inputs'!AJN57</f>
        <v>0</v>
      </c>
      <c r="AJO57" s="31">
        <f>'Active Model Inputs'!AJO57</f>
        <v>0</v>
      </c>
      <c r="AJP57" s="31">
        <f>'Active Model Inputs'!AJP57</f>
        <v>0</v>
      </c>
      <c r="AJQ57" s="31">
        <f>'Active Model Inputs'!AJQ57</f>
        <v>0</v>
      </c>
      <c r="AJR57" s="31">
        <f>'Active Model Inputs'!AJR57</f>
        <v>0</v>
      </c>
      <c r="AJS57" s="31">
        <f>'Active Model Inputs'!AJS57</f>
        <v>0</v>
      </c>
      <c r="AJT57" s="31">
        <f>'Active Model Inputs'!AJT57</f>
        <v>0</v>
      </c>
      <c r="AJU57" s="31">
        <f>'Active Model Inputs'!AJU57</f>
        <v>0</v>
      </c>
      <c r="AJV57" s="31">
        <f>'Active Model Inputs'!AJV57</f>
        <v>0</v>
      </c>
      <c r="AJW57" s="31">
        <f>'Active Model Inputs'!AJW57</f>
        <v>0</v>
      </c>
      <c r="AJX57" s="31">
        <f>'Active Model Inputs'!AJX57</f>
        <v>0</v>
      </c>
      <c r="AJY57" s="31">
        <f>'Active Model Inputs'!AJY57</f>
        <v>0</v>
      </c>
      <c r="AJZ57" s="31">
        <f>'Active Model Inputs'!AJZ57</f>
        <v>0</v>
      </c>
      <c r="AKA57" s="31">
        <f>'Active Model Inputs'!AKA57</f>
        <v>0</v>
      </c>
      <c r="AKB57" s="31">
        <f>'Active Model Inputs'!AKB57</f>
        <v>0</v>
      </c>
      <c r="AKC57" s="31">
        <f>'Active Model Inputs'!AKC57</f>
        <v>0</v>
      </c>
      <c r="AKD57" s="31">
        <f>'Active Model Inputs'!AKD57</f>
        <v>0</v>
      </c>
      <c r="AKE57" s="31">
        <f>'Active Model Inputs'!AKE57</f>
        <v>0</v>
      </c>
      <c r="AKF57" s="31">
        <f>'Active Model Inputs'!AKF57</f>
        <v>0</v>
      </c>
      <c r="AKG57" s="31">
        <f>'Active Model Inputs'!AKG57</f>
        <v>0</v>
      </c>
      <c r="AKH57" s="31">
        <f>'Active Model Inputs'!AKH57</f>
        <v>0</v>
      </c>
      <c r="AKI57" s="31">
        <f>'Active Model Inputs'!AKI57</f>
        <v>0</v>
      </c>
      <c r="AKJ57" s="31">
        <f>'Active Model Inputs'!AKJ57</f>
        <v>0</v>
      </c>
      <c r="AKK57" s="31">
        <f>'Active Model Inputs'!AKK57</f>
        <v>0</v>
      </c>
      <c r="AKL57" s="31">
        <f>'Active Model Inputs'!AKL57</f>
        <v>0</v>
      </c>
      <c r="AKM57" s="31">
        <f>'Active Model Inputs'!AKM57</f>
        <v>0</v>
      </c>
      <c r="AKN57" s="31">
        <f>'Active Model Inputs'!AKN57</f>
        <v>0</v>
      </c>
      <c r="AKO57" s="31">
        <f>'Active Model Inputs'!AKO57</f>
        <v>0</v>
      </c>
      <c r="AKP57" s="31">
        <f>'Active Model Inputs'!AKP57</f>
        <v>0</v>
      </c>
      <c r="AKQ57" s="31">
        <f>'Active Model Inputs'!AKQ57</f>
        <v>0</v>
      </c>
      <c r="AKR57" s="31">
        <f>'Active Model Inputs'!AKR57</f>
        <v>0</v>
      </c>
      <c r="AKS57" s="31">
        <f>'Active Model Inputs'!AKS57</f>
        <v>0</v>
      </c>
      <c r="AKT57" s="31">
        <f>'Active Model Inputs'!AKT57</f>
        <v>0</v>
      </c>
      <c r="AKU57" s="31">
        <f>'Active Model Inputs'!AKU57</f>
        <v>0</v>
      </c>
      <c r="AKV57" s="31">
        <f>'Active Model Inputs'!AKV57</f>
        <v>0</v>
      </c>
      <c r="AKW57" s="31">
        <f>'Active Model Inputs'!AKW57</f>
        <v>0</v>
      </c>
      <c r="AKX57" s="31">
        <f>'Active Model Inputs'!AKX57</f>
        <v>0</v>
      </c>
      <c r="AKY57" s="31">
        <f>'Active Model Inputs'!AKY57</f>
        <v>0</v>
      </c>
      <c r="AKZ57" s="31">
        <f>'Active Model Inputs'!AKZ57</f>
        <v>0</v>
      </c>
      <c r="ALA57" s="31">
        <f>'Active Model Inputs'!ALA57</f>
        <v>0</v>
      </c>
      <c r="ALB57" s="31">
        <f>'Active Model Inputs'!ALB57</f>
        <v>0</v>
      </c>
      <c r="ALC57" s="31">
        <f>'Active Model Inputs'!ALC57</f>
        <v>0</v>
      </c>
      <c r="ALD57" s="31">
        <f>'Active Model Inputs'!ALD57</f>
        <v>0</v>
      </c>
      <c r="ALE57" s="31">
        <f>'Active Model Inputs'!ALE57</f>
        <v>0</v>
      </c>
      <c r="ALF57" s="31">
        <f>'Active Model Inputs'!ALF57</f>
        <v>0</v>
      </c>
      <c r="ALG57" s="31">
        <f>'Active Model Inputs'!ALG57</f>
        <v>0</v>
      </c>
      <c r="ALH57" s="31">
        <f>'Active Model Inputs'!ALH57</f>
        <v>0</v>
      </c>
      <c r="ALI57" s="31">
        <f>'Active Model Inputs'!ALI57</f>
        <v>0</v>
      </c>
      <c r="ALJ57" s="31">
        <f>'Active Model Inputs'!ALJ57</f>
        <v>0</v>
      </c>
      <c r="ALK57" s="31">
        <f>'Active Model Inputs'!ALK57</f>
        <v>0</v>
      </c>
      <c r="ALL57" s="31">
        <f>'Active Model Inputs'!ALL57</f>
        <v>0</v>
      </c>
      <c r="ALM57" s="31">
        <f>'Active Model Inputs'!ALM57</f>
        <v>0</v>
      </c>
      <c r="ALN57" s="31">
        <f>'Active Model Inputs'!ALN57</f>
        <v>0</v>
      </c>
      <c r="ALO57" s="31">
        <f>'Active Model Inputs'!ALO57</f>
        <v>0</v>
      </c>
      <c r="ALP57" s="31">
        <f>'Active Model Inputs'!ALP57</f>
        <v>0</v>
      </c>
      <c r="ALQ57" s="31">
        <f>'Active Model Inputs'!ALQ57</f>
        <v>0</v>
      </c>
      <c r="ALR57" s="31">
        <f>'Active Model Inputs'!ALR57</f>
        <v>0</v>
      </c>
      <c r="ALS57" s="31">
        <f>'Active Model Inputs'!ALS57</f>
        <v>0</v>
      </c>
      <c r="ALT57" s="31">
        <f>'Active Model Inputs'!ALT57</f>
        <v>0</v>
      </c>
      <c r="ALU57" s="31">
        <f>'Active Model Inputs'!ALU57</f>
        <v>0</v>
      </c>
      <c r="ALV57" s="31">
        <f>'Active Model Inputs'!ALV57</f>
        <v>0</v>
      </c>
      <c r="ALW57" s="31">
        <f>'Active Model Inputs'!ALW57</f>
        <v>0</v>
      </c>
      <c r="ALX57" s="31">
        <f>'Active Model Inputs'!ALX57</f>
        <v>0</v>
      </c>
      <c r="ALY57" s="31">
        <f>'Active Model Inputs'!ALY57</f>
        <v>0</v>
      </c>
      <c r="ALZ57" s="31">
        <f>'Active Model Inputs'!ALZ57</f>
        <v>0</v>
      </c>
      <c r="AMA57" s="31">
        <f>'Active Model Inputs'!AMA57</f>
        <v>0</v>
      </c>
      <c r="AMB57" s="31">
        <f>'Active Model Inputs'!AMB57</f>
        <v>0</v>
      </c>
      <c r="AMC57" s="31">
        <f>'Active Model Inputs'!AMC57</f>
        <v>0</v>
      </c>
      <c r="AMD57" s="31">
        <f>'Active Model Inputs'!AMD57</f>
        <v>0</v>
      </c>
      <c r="AME57" s="31">
        <f>'Active Model Inputs'!AME57</f>
        <v>0</v>
      </c>
      <c r="AMF57" s="31">
        <f>'Active Model Inputs'!AMF57</f>
        <v>0</v>
      </c>
      <c r="AMG57" s="31">
        <f>'Active Model Inputs'!AMG57</f>
        <v>0</v>
      </c>
      <c r="AMH57" s="31">
        <f>'Active Model Inputs'!AMH57</f>
        <v>0</v>
      </c>
      <c r="AMI57" s="31">
        <f>'Active Model Inputs'!AMI57</f>
        <v>0</v>
      </c>
      <c r="AMJ57" s="31">
        <f>'Active Model Inputs'!AMJ57</f>
        <v>0</v>
      </c>
      <c r="AMK57" s="31">
        <f>'Active Model Inputs'!AMK57</f>
        <v>0</v>
      </c>
      <c r="AML57" s="31">
        <f>'Active Model Inputs'!AML57</f>
        <v>0</v>
      </c>
      <c r="AMM57" s="31">
        <f>'Active Model Inputs'!AMM57</f>
        <v>0</v>
      </c>
      <c r="AMN57" s="31">
        <f>'Active Model Inputs'!AMN57</f>
        <v>0</v>
      </c>
      <c r="AMO57" s="31">
        <f>'Active Model Inputs'!AMO57</f>
        <v>0</v>
      </c>
      <c r="AMP57" s="31">
        <f>'Active Model Inputs'!AMP57</f>
        <v>0</v>
      </c>
      <c r="AMQ57" s="31">
        <f>'Active Model Inputs'!AMQ57</f>
        <v>0</v>
      </c>
      <c r="AMR57" s="31">
        <f>'Active Model Inputs'!AMR57</f>
        <v>0</v>
      </c>
      <c r="AMS57" s="31">
        <f>'Active Model Inputs'!AMS57</f>
        <v>0</v>
      </c>
      <c r="AMT57" s="31">
        <f>'Active Model Inputs'!AMT57</f>
        <v>0</v>
      </c>
      <c r="AMU57" s="31">
        <f>'Active Model Inputs'!AMU57</f>
        <v>0</v>
      </c>
      <c r="AMV57" s="31">
        <f>'Active Model Inputs'!AMV57</f>
        <v>0</v>
      </c>
      <c r="AMW57" s="31">
        <f>'Active Model Inputs'!AMW57</f>
        <v>0</v>
      </c>
      <c r="AMX57" s="31">
        <f>'Active Model Inputs'!AMX57</f>
        <v>0</v>
      </c>
      <c r="AMY57" s="31">
        <f>'Active Model Inputs'!AMY57</f>
        <v>0</v>
      </c>
      <c r="AMZ57" s="31">
        <f>'Active Model Inputs'!AMZ57</f>
        <v>0</v>
      </c>
      <c r="ANA57" s="31">
        <f>'Active Model Inputs'!ANA57</f>
        <v>0</v>
      </c>
      <c r="ANB57" s="31">
        <f>'Active Model Inputs'!ANB57</f>
        <v>0</v>
      </c>
      <c r="ANC57" s="31">
        <f>'Active Model Inputs'!ANC57</f>
        <v>0</v>
      </c>
      <c r="AND57" s="31">
        <f>'Active Model Inputs'!AND57</f>
        <v>0</v>
      </c>
      <c r="ANE57" s="31">
        <f>'Active Model Inputs'!ANE57</f>
        <v>0</v>
      </c>
      <c r="ANF57" s="31">
        <f>'Active Model Inputs'!ANF57</f>
        <v>0</v>
      </c>
      <c r="ANG57" s="31">
        <f>'Active Model Inputs'!ANG57</f>
        <v>0</v>
      </c>
      <c r="ANH57" s="31">
        <f>'Active Model Inputs'!ANH57</f>
        <v>0</v>
      </c>
      <c r="ANI57" s="31">
        <f>'Active Model Inputs'!ANI57</f>
        <v>0</v>
      </c>
      <c r="ANJ57" s="31">
        <f>'Active Model Inputs'!ANJ57</f>
        <v>0</v>
      </c>
      <c r="ANK57" s="31">
        <f>'Active Model Inputs'!ANK57</f>
        <v>0</v>
      </c>
      <c r="ANL57" s="31">
        <f>'Active Model Inputs'!ANL57</f>
        <v>0</v>
      </c>
      <c r="ANM57" s="31">
        <f>'Active Model Inputs'!ANM57</f>
        <v>0</v>
      </c>
      <c r="ANN57" s="31">
        <f>'Active Model Inputs'!ANN57</f>
        <v>0</v>
      </c>
      <c r="ANO57" s="31">
        <f>'Active Model Inputs'!ANO57</f>
        <v>0</v>
      </c>
      <c r="ANP57" s="31">
        <f>'Active Model Inputs'!ANP57</f>
        <v>0</v>
      </c>
      <c r="ANQ57" s="31">
        <f>'Active Model Inputs'!ANQ57</f>
        <v>0</v>
      </c>
      <c r="ANR57" s="31">
        <f>'Active Model Inputs'!ANR57</f>
        <v>0</v>
      </c>
      <c r="ANS57" s="31">
        <f>'Active Model Inputs'!ANS57</f>
        <v>0</v>
      </c>
      <c r="ANT57" s="31">
        <f>'Active Model Inputs'!ANT57</f>
        <v>0</v>
      </c>
      <c r="ANU57" s="31">
        <f>'Active Model Inputs'!ANU57</f>
        <v>0</v>
      </c>
      <c r="ANV57" s="31">
        <f>'Active Model Inputs'!ANV57</f>
        <v>0</v>
      </c>
      <c r="ANW57" s="31">
        <f>'Active Model Inputs'!ANW57</f>
        <v>0</v>
      </c>
      <c r="ANX57" s="31">
        <f>'Active Model Inputs'!ANX57</f>
        <v>0</v>
      </c>
      <c r="ANY57" s="31">
        <f>'Active Model Inputs'!ANY57</f>
        <v>0</v>
      </c>
      <c r="ANZ57" s="31">
        <f>'Active Model Inputs'!ANZ57</f>
        <v>0</v>
      </c>
      <c r="AOA57" s="31">
        <f>'Active Model Inputs'!AOA57</f>
        <v>0</v>
      </c>
      <c r="AOB57" s="31">
        <f>'Active Model Inputs'!AOB57</f>
        <v>0</v>
      </c>
      <c r="AOC57" s="31">
        <f>'Active Model Inputs'!AOC57</f>
        <v>0</v>
      </c>
      <c r="AOD57" s="31">
        <f>'Active Model Inputs'!AOD57</f>
        <v>0</v>
      </c>
      <c r="AOE57" s="31">
        <f>'Active Model Inputs'!AOE57</f>
        <v>0</v>
      </c>
      <c r="AOF57" s="31">
        <f>'Active Model Inputs'!AOF57</f>
        <v>0</v>
      </c>
      <c r="AOG57" s="31">
        <f>'Active Model Inputs'!AOG57</f>
        <v>0</v>
      </c>
      <c r="AOH57" s="31">
        <f>'Active Model Inputs'!AOH57</f>
        <v>0</v>
      </c>
      <c r="AOI57" s="31">
        <f>'Active Model Inputs'!AOI57</f>
        <v>0</v>
      </c>
      <c r="AOJ57" s="31">
        <f>'Active Model Inputs'!AOJ57</f>
        <v>0</v>
      </c>
      <c r="AOK57" s="31">
        <f>'Active Model Inputs'!AOK57</f>
        <v>0</v>
      </c>
      <c r="AOL57" s="31">
        <f>'Active Model Inputs'!AOL57</f>
        <v>0</v>
      </c>
      <c r="AOM57" s="31">
        <f>'Active Model Inputs'!AOM57</f>
        <v>0</v>
      </c>
      <c r="AON57" s="31">
        <f>'Active Model Inputs'!AON57</f>
        <v>0</v>
      </c>
      <c r="AOO57" s="31">
        <f>'Active Model Inputs'!AOO57</f>
        <v>0</v>
      </c>
      <c r="AOP57" s="31">
        <f>'Active Model Inputs'!AOP57</f>
        <v>0</v>
      </c>
      <c r="AOQ57" s="31">
        <f>'Active Model Inputs'!AOQ57</f>
        <v>0</v>
      </c>
      <c r="AOR57" s="31">
        <f>'Active Model Inputs'!AOR57</f>
        <v>0</v>
      </c>
      <c r="AOS57" s="31">
        <f>'Active Model Inputs'!AOS57</f>
        <v>0</v>
      </c>
      <c r="AOT57" s="31">
        <f>'Active Model Inputs'!AOT57</f>
        <v>0</v>
      </c>
      <c r="AOU57" s="31">
        <f>'Active Model Inputs'!AOU57</f>
        <v>0</v>
      </c>
      <c r="AOV57" s="31">
        <f>'Active Model Inputs'!AOV57</f>
        <v>0</v>
      </c>
      <c r="AOW57" s="31">
        <f>'Active Model Inputs'!AOW57</f>
        <v>0</v>
      </c>
      <c r="AOX57" s="31">
        <f>'Active Model Inputs'!AOX57</f>
        <v>0</v>
      </c>
      <c r="AOY57" s="31">
        <f>'Active Model Inputs'!AOY57</f>
        <v>0</v>
      </c>
      <c r="AOZ57" s="31">
        <f>'Active Model Inputs'!AOZ57</f>
        <v>0</v>
      </c>
      <c r="APA57" s="31">
        <f>'Active Model Inputs'!APA57</f>
        <v>0</v>
      </c>
      <c r="APB57" s="31">
        <f>'Active Model Inputs'!APB57</f>
        <v>0</v>
      </c>
      <c r="APC57" s="31">
        <f>'Active Model Inputs'!APC57</f>
        <v>0</v>
      </c>
      <c r="APD57" s="31">
        <f>'Active Model Inputs'!APD57</f>
        <v>0</v>
      </c>
      <c r="APE57" s="31">
        <f>'Active Model Inputs'!APE57</f>
        <v>0</v>
      </c>
      <c r="APF57" s="31">
        <f>'Active Model Inputs'!APF57</f>
        <v>0</v>
      </c>
      <c r="APG57" s="31">
        <f>'Active Model Inputs'!APG57</f>
        <v>0</v>
      </c>
      <c r="APH57" s="31">
        <f>'Active Model Inputs'!APH57</f>
        <v>0</v>
      </c>
      <c r="API57" s="31">
        <f>'Active Model Inputs'!API57</f>
        <v>0</v>
      </c>
      <c r="APJ57" s="31">
        <f>'Active Model Inputs'!APJ57</f>
        <v>0</v>
      </c>
      <c r="APK57" s="31">
        <f>'Active Model Inputs'!APK57</f>
        <v>0</v>
      </c>
      <c r="APL57" s="31">
        <f>'Active Model Inputs'!APL57</f>
        <v>0</v>
      </c>
      <c r="APM57" s="31">
        <f>'Active Model Inputs'!APM57</f>
        <v>0</v>
      </c>
      <c r="APN57" s="31">
        <f>'Active Model Inputs'!APN57</f>
        <v>0</v>
      </c>
      <c r="APO57" s="31">
        <f>'Active Model Inputs'!APO57</f>
        <v>0</v>
      </c>
      <c r="APP57" s="31">
        <f>'Active Model Inputs'!APP57</f>
        <v>0</v>
      </c>
      <c r="APQ57" s="31">
        <f>'Active Model Inputs'!APQ57</f>
        <v>0</v>
      </c>
      <c r="APR57" s="31">
        <f>'Active Model Inputs'!APR57</f>
        <v>0</v>
      </c>
      <c r="APS57" s="31">
        <f>'Active Model Inputs'!APS57</f>
        <v>0</v>
      </c>
      <c r="APT57" s="31">
        <f>'Active Model Inputs'!APT57</f>
        <v>0</v>
      </c>
      <c r="APU57" s="31">
        <f>'Active Model Inputs'!APU57</f>
        <v>0</v>
      </c>
      <c r="APV57" s="31">
        <f>'Active Model Inputs'!APV57</f>
        <v>0</v>
      </c>
      <c r="APW57" s="31">
        <f>'Active Model Inputs'!APW57</f>
        <v>0</v>
      </c>
      <c r="APX57" s="31">
        <f>'Active Model Inputs'!APX57</f>
        <v>0</v>
      </c>
      <c r="APY57" s="31">
        <f>'Active Model Inputs'!APY57</f>
        <v>0</v>
      </c>
      <c r="APZ57" s="31">
        <f>'Active Model Inputs'!APZ57</f>
        <v>0</v>
      </c>
      <c r="AQA57" s="31">
        <f>'Active Model Inputs'!AQA57</f>
        <v>0</v>
      </c>
      <c r="AQB57" s="31">
        <f>'Active Model Inputs'!AQB57</f>
        <v>0</v>
      </c>
      <c r="AQC57" s="31">
        <f>'Active Model Inputs'!AQC57</f>
        <v>0</v>
      </c>
      <c r="AQD57" s="31">
        <f>'Active Model Inputs'!AQD57</f>
        <v>0</v>
      </c>
      <c r="AQE57" s="31">
        <f>'Active Model Inputs'!AQE57</f>
        <v>0</v>
      </c>
      <c r="AQF57" s="31">
        <f>'Active Model Inputs'!AQF57</f>
        <v>0</v>
      </c>
      <c r="AQG57" s="31">
        <f>'Active Model Inputs'!AQG57</f>
        <v>0</v>
      </c>
      <c r="AQH57" s="31">
        <f>'Active Model Inputs'!AQH57</f>
        <v>0</v>
      </c>
      <c r="AQI57" s="31">
        <f>'Active Model Inputs'!AQI57</f>
        <v>0</v>
      </c>
      <c r="AQJ57" s="31">
        <f>'Active Model Inputs'!AQJ57</f>
        <v>0</v>
      </c>
      <c r="AQK57" s="31">
        <f>'Active Model Inputs'!AQK57</f>
        <v>0</v>
      </c>
      <c r="AQL57" s="31">
        <f>'Active Model Inputs'!AQL57</f>
        <v>0</v>
      </c>
      <c r="AQM57" s="31">
        <f>'Active Model Inputs'!AQM57</f>
        <v>0</v>
      </c>
      <c r="AQN57" s="31">
        <f>'Active Model Inputs'!AQN57</f>
        <v>0</v>
      </c>
      <c r="AQO57" s="31">
        <f>'Active Model Inputs'!AQO57</f>
        <v>0</v>
      </c>
      <c r="AQP57" s="31">
        <f>'Active Model Inputs'!AQP57</f>
        <v>0</v>
      </c>
      <c r="AQQ57" s="31">
        <f>'Active Model Inputs'!AQQ57</f>
        <v>0</v>
      </c>
      <c r="AQR57" s="31">
        <f>'Active Model Inputs'!AQR57</f>
        <v>0</v>
      </c>
      <c r="AQS57" s="31">
        <f>'Active Model Inputs'!AQS57</f>
        <v>0</v>
      </c>
      <c r="AQT57" s="31">
        <f>'Active Model Inputs'!AQT57</f>
        <v>0</v>
      </c>
      <c r="AQU57" s="31">
        <f>'Active Model Inputs'!AQU57</f>
        <v>0</v>
      </c>
      <c r="AQV57" s="31">
        <f>'Active Model Inputs'!AQV57</f>
        <v>0</v>
      </c>
      <c r="AQW57" s="31">
        <f>'Active Model Inputs'!AQW57</f>
        <v>0</v>
      </c>
      <c r="AQX57" s="31">
        <f>'Active Model Inputs'!AQX57</f>
        <v>0</v>
      </c>
      <c r="AQY57" s="31">
        <f>'Active Model Inputs'!AQY57</f>
        <v>0</v>
      </c>
      <c r="AQZ57" s="31">
        <f>'Active Model Inputs'!AQZ57</f>
        <v>0</v>
      </c>
      <c r="ARA57" s="31">
        <f>'Active Model Inputs'!ARA57</f>
        <v>0</v>
      </c>
      <c r="ARB57" s="31">
        <f>'Active Model Inputs'!ARB57</f>
        <v>0</v>
      </c>
      <c r="ARC57" s="31">
        <f>'Active Model Inputs'!ARC57</f>
        <v>0</v>
      </c>
      <c r="ARD57" s="31">
        <f>'Active Model Inputs'!ARD57</f>
        <v>0</v>
      </c>
      <c r="ARE57" s="31">
        <f>'Active Model Inputs'!ARE57</f>
        <v>0</v>
      </c>
      <c r="ARF57" s="31">
        <f>'Active Model Inputs'!ARF57</f>
        <v>0</v>
      </c>
      <c r="ARG57" s="31">
        <f>'Active Model Inputs'!ARG57</f>
        <v>0</v>
      </c>
      <c r="ARH57" s="31">
        <f>'Active Model Inputs'!ARH57</f>
        <v>0</v>
      </c>
      <c r="ARI57" s="31">
        <f>'Active Model Inputs'!ARI57</f>
        <v>0</v>
      </c>
      <c r="ARJ57" s="31">
        <f>'Active Model Inputs'!ARJ57</f>
        <v>0</v>
      </c>
      <c r="ARK57" s="31">
        <f>'Active Model Inputs'!ARK57</f>
        <v>0</v>
      </c>
      <c r="ARL57" s="31">
        <f>'Active Model Inputs'!ARL57</f>
        <v>0</v>
      </c>
      <c r="ARM57" s="31">
        <f>'Active Model Inputs'!ARM57</f>
        <v>0</v>
      </c>
      <c r="ARN57" s="31">
        <f>'Active Model Inputs'!ARN57</f>
        <v>0</v>
      </c>
      <c r="ARO57" s="31">
        <f>'Active Model Inputs'!ARO57</f>
        <v>0</v>
      </c>
      <c r="ARP57" s="31">
        <f>'Active Model Inputs'!ARP57</f>
        <v>0</v>
      </c>
      <c r="ARQ57" s="31">
        <f>'Active Model Inputs'!ARQ57</f>
        <v>0</v>
      </c>
      <c r="ARR57" s="31">
        <f>'Active Model Inputs'!ARR57</f>
        <v>0</v>
      </c>
      <c r="ARS57" s="31">
        <f>'Active Model Inputs'!ARS57</f>
        <v>0</v>
      </c>
      <c r="ART57" s="31">
        <f>'Active Model Inputs'!ART57</f>
        <v>0</v>
      </c>
      <c r="ARU57" s="31">
        <f>'Active Model Inputs'!ARU57</f>
        <v>0</v>
      </c>
      <c r="ARV57" s="31">
        <f>'Active Model Inputs'!ARV57</f>
        <v>0</v>
      </c>
      <c r="ARW57" s="31">
        <f>'Active Model Inputs'!ARW57</f>
        <v>0</v>
      </c>
      <c r="ARX57" s="31">
        <f>'Active Model Inputs'!ARX57</f>
        <v>0</v>
      </c>
      <c r="ARY57" s="31">
        <f>'Active Model Inputs'!ARY57</f>
        <v>0</v>
      </c>
      <c r="ARZ57" s="31">
        <f>'Active Model Inputs'!ARZ57</f>
        <v>0</v>
      </c>
      <c r="ASA57" s="31">
        <f>'Active Model Inputs'!ASA57</f>
        <v>0</v>
      </c>
      <c r="ASB57" s="31">
        <f>'Active Model Inputs'!ASB57</f>
        <v>0</v>
      </c>
      <c r="ASC57" s="31">
        <f>'Active Model Inputs'!ASC57</f>
        <v>0</v>
      </c>
      <c r="ASD57" s="31">
        <f>'Active Model Inputs'!ASD57</f>
        <v>0</v>
      </c>
      <c r="ASE57" s="31">
        <f>'Active Model Inputs'!ASE57</f>
        <v>0</v>
      </c>
      <c r="ASF57" s="31">
        <f>'Active Model Inputs'!ASF57</f>
        <v>0</v>
      </c>
      <c r="ASG57" s="31">
        <f>'Active Model Inputs'!ASG57</f>
        <v>0</v>
      </c>
      <c r="ASH57" s="31">
        <f>'Active Model Inputs'!ASH57</f>
        <v>0</v>
      </c>
      <c r="ASI57" s="31">
        <f>'Active Model Inputs'!ASI57</f>
        <v>0</v>
      </c>
      <c r="ASJ57" s="31">
        <f>'Active Model Inputs'!ASJ57</f>
        <v>0</v>
      </c>
      <c r="ASK57" s="31">
        <f>'Active Model Inputs'!ASK57</f>
        <v>0</v>
      </c>
      <c r="ASL57" s="31">
        <f>'Active Model Inputs'!ASL57</f>
        <v>0</v>
      </c>
      <c r="ASM57" s="31">
        <f>'Active Model Inputs'!ASM57</f>
        <v>0</v>
      </c>
      <c r="ASN57" s="31">
        <f>'Active Model Inputs'!ASN57</f>
        <v>0</v>
      </c>
      <c r="ASO57" s="31">
        <f>'Active Model Inputs'!ASO57</f>
        <v>0</v>
      </c>
      <c r="ASP57" s="31">
        <f>'Active Model Inputs'!ASP57</f>
        <v>0</v>
      </c>
      <c r="ASQ57" s="31">
        <f>'Active Model Inputs'!ASQ57</f>
        <v>0</v>
      </c>
      <c r="ASR57" s="31">
        <f>'Active Model Inputs'!ASR57</f>
        <v>0</v>
      </c>
      <c r="ASS57" s="31">
        <f>'Active Model Inputs'!ASS57</f>
        <v>0</v>
      </c>
      <c r="AST57" s="31">
        <f>'Active Model Inputs'!AST57</f>
        <v>0</v>
      </c>
      <c r="ASU57" s="31">
        <f>'Active Model Inputs'!ASU57</f>
        <v>0</v>
      </c>
      <c r="ASV57" s="31">
        <f>'Active Model Inputs'!ASV57</f>
        <v>0</v>
      </c>
      <c r="ASW57" s="31">
        <f>'Active Model Inputs'!ASW57</f>
        <v>0</v>
      </c>
      <c r="ASX57" s="31">
        <f>'Active Model Inputs'!ASX57</f>
        <v>0</v>
      </c>
      <c r="ASY57" s="31">
        <f>'Active Model Inputs'!ASY57</f>
        <v>0</v>
      </c>
      <c r="ASZ57" s="31">
        <f>'Active Model Inputs'!ASZ57</f>
        <v>0</v>
      </c>
      <c r="ATA57" s="31">
        <f>'Active Model Inputs'!ATA57</f>
        <v>0</v>
      </c>
      <c r="ATB57" s="31">
        <f>'Active Model Inputs'!ATB57</f>
        <v>0</v>
      </c>
      <c r="ATC57" s="31">
        <f>'Active Model Inputs'!ATC57</f>
        <v>0</v>
      </c>
      <c r="ATD57" s="31">
        <f>'Active Model Inputs'!ATD57</f>
        <v>0</v>
      </c>
      <c r="ATE57" s="31">
        <f>'Active Model Inputs'!ATE57</f>
        <v>0</v>
      </c>
      <c r="ATF57" s="31">
        <f>'Active Model Inputs'!ATF57</f>
        <v>0</v>
      </c>
      <c r="ATG57" s="31">
        <f>'Active Model Inputs'!ATG57</f>
        <v>0</v>
      </c>
      <c r="ATH57" s="31">
        <f>'Active Model Inputs'!ATH57</f>
        <v>0</v>
      </c>
      <c r="ATI57" s="31">
        <f>'Active Model Inputs'!ATI57</f>
        <v>0</v>
      </c>
      <c r="ATJ57" s="31">
        <f>'Active Model Inputs'!ATJ57</f>
        <v>0</v>
      </c>
      <c r="ATK57" s="31">
        <f>'Active Model Inputs'!ATK57</f>
        <v>0</v>
      </c>
      <c r="ATL57" s="31">
        <f>'Active Model Inputs'!ATL57</f>
        <v>0</v>
      </c>
      <c r="ATM57" s="31">
        <f>'Active Model Inputs'!ATM57</f>
        <v>0</v>
      </c>
      <c r="ATN57" s="31">
        <f>'Active Model Inputs'!ATN57</f>
        <v>0</v>
      </c>
      <c r="ATO57" s="31">
        <f>'Active Model Inputs'!ATO57</f>
        <v>0</v>
      </c>
      <c r="ATP57" s="31">
        <f>'Active Model Inputs'!ATP57</f>
        <v>0</v>
      </c>
      <c r="ATQ57" s="31">
        <f>'Active Model Inputs'!ATQ57</f>
        <v>0</v>
      </c>
      <c r="ATR57" s="31">
        <f>'Active Model Inputs'!ATR57</f>
        <v>0</v>
      </c>
      <c r="ATS57" s="31">
        <f>'Active Model Inputs'!ATS57</f>
        <v>0</v>
      </c>
      <c r="ATT57" s="31">
        <f>'Active Model Inputs'!ATT57</f>
        <v>0</v>
      </c>
      <c r="ATU57" s="31">
        <f>'Active Model Inputs'!ATU57</f>
        <v>0</v>
      </c>
      <c r="ATV57" s="31">
        <f>'Active Model Inputs'!ATV57</f>
        <v>0</v>
      </c>
      <c r="ATW57" s="31">
        <f>'Active Model Inputs'!ATW57</f>
        <v>0</v>
      </c>
      <c r="ATX57" s="31">
        <f>'Active Model Inputs'!ATX57</f>
        <v>0</v>
      </c>
      <c r="ATY57" s="31">
        <f>'Active Model Inputs'!ATY57</f>
        <v>0</v>
      </c>
      <c r="ATZ57" s="31">
        <f>'Active Model Inputs'!ATZ57</f>
        <v>0</v>
      </c>
      <c r="AUA57" s="31">
        <f>'Active Model Inputs'!AUA57</f>
        <v>0</v>
      </c>
      <c r="AUB57" s="31">
        <f>'Active Model Inputs'!AUB57</f>
        <v>0</v>
      </c>
      <c r="AUC57" s="31">
        <f>'Active Model Inputs'!AUC57</f>
        <v>0</v>
      </c>
      <c r="AUD57" s="31">
        <f>'Active Model Inputs'!AUD57</f>
        <v>0</v>
      </c>
      <c r="AUE57" s="31">
        <f>'Active Model Inputs'!AUE57</f>
        <v>0</v>
      </c>
      <c r="AUF57" s="31">
        <f>'Active Model Inputs'!AUF57</f>
        <v>0</v>
      </c>
      <c r="AUG57" s="31">
        <f>'Active Model Inputs'!AUG57</f>
        <v>0</v>
      </c>
      <c r="AUH57" s="31">
        <f>'Active Model Inputs'!AUH57</f>
        <v>0</v>
      </c>
      <c r="AUI57" s="31">
        <f>'Active Model Inputs'!AUI57</f>
        <v>0</v>
      </c>
      <c r="AUJ57" s="31">
        <f>'Active Model Inputs'!AUJ57</f>
        <v>0</v>
      </c>
      <c r="AUK57" s="31">
        <f>'Active Model Inputs'!AUK57</f>
        <v>0</v>
      </c>
      <c r="AUL57" s="31">
        <f>'Active Model Inputs'!AUL57</f>
        <v>0</v>
      </c>
      <c r="AUM57" s="31">
        <f>'Active Model Inputs'!AUM57</f>
        <v>0</v>
      </c>
      <c r="AUN57" s="31">
        <f>'Active Model Inputs'!AUN57</f>
        <v>0</v>
      </c>
      <c r="AUO57" s="31">
        <f>'Active Model Inputs'!AUO57</f>
        <v>0</v>
      </c>
      <c r="AUP57" s="31">
        <f>'Active Model Inputs'!AUP57</f>
        <v>0</v>
      </c>
      <c r="AUQ57" s="31">
        <f>'Active Model Inputs'!AUQ57</f>
        <v>0</v>
      </c>
      <c r="AUR57" s="31">
        <f>'Active Model Inputs'!AUR57</f>
        <v>0</v>
      </c>
      <c r="AUS57" s="31">
        <f>'Active Model Inputs'!AUS57</f>
        <v>0</v>
      </c>
      <c r="AUT57" s="31">
        <f>'Active Model Inputs'!AUT57</f>
        <v>0</v>
      </c>
      <c r="AUU57" s="31">
        <f>'Active Model Inputs'!AUU57</f>
        <v>0</v>
      </c>
      <c r="AUV57" s="31">
        <f>'Active Model Inputs'!AUV57</f>
        <v>0</v>
      </c>
      <c r="AUW57" s="31">
        <f>'Active Model Inputs'!AUW57</f>
        <v>0</v>
      </c>
      <c r="AUX57" s="31">
        <f>'Active Model Inputs'!AUX57</f>
        <v>0</v>
      </c>
      <c r="AUY57" s="31">
        <f>'Active Model Inputs'!AUY57</f>
        <v>0</v>
      </c>
      <c r="AUZ57" s="31">
        <f>'Active Model Inputs'!AUZ57</f>
        <v>0</v>
      </c>
      <c r="AVA57" s="31">
        <f>'Active Model Inputs'!AVA57</f>
        <v>0</v>
      </c>
      <c r="AVB57" s="31">
        <f>'Active Model Inputs'!AVB57</f>
        <v>0</v>
      </c>
      <c r="AVC57" s="31">
        <f>'Active Model Inputs'!AVC57</f>
        <v>0</v>
      </c>
      <c r="AVD57" s="31">
        <f>'Active Model Inputs'!AVD57</f>
        <v>0</v>
      </c>
      <c r="AVE57" s="31">
        <f>'Active Model Inputs'!AVE57</f>
        <v>0</v>
      </c>
      <c r="AVF57" s="31">
        <f>'Active Model Inputs'!AVF57</f>
        <v>0</v>
      </c>
      <c r="AVG57" s="31">
        <f>'Active Model Inputs'!AVG57</f>
        <v>0</v>
      </c>
      <c r="AVH57" s="31">
        <f>'Active Model Inputs'!AVH57</f>
        <v>0</v>
      </c>
      <c r="AVI57" s="31">
        <f>'Active Model Inputs'!AVI57</f>
        <v>0</v>
      </c>
      <c r="AVJ57" s="31">
        <f>'Active Model Inputs'!AVJ57</f>
        <v>0</v>
      </c>
      <c r="AVK57" s="31">
        <f>'Active Model Inputs'!AVK57</f>
        <v>0</v>
      </c>
      <c r="AVL57" s="31">
        <f>'Active Model Inputs'!AVL57</f>
        <v>0</v>
      </c>
      <c r="AVM57" s="31">
        <f>'Active Model Inputs'!AVM57</f>
        <v>0</v>
      </c>
      <c r="AVN57" s="31">
        <f>'Active Model Inputs'!AVN57</f>
        <v>0</v>
      </c>
      <c r="AVO57" s="31">
        <f>'Active Model Inputs'!AVO57</f>
        <v>0</v>
      </c>
      <c r="AVP57" s="31">
        <f>'Active Model Inputs'!AVP57</f>
        <v>0</v>
      </c>
      <c r="AVQ57" s="31">
        <f>'Active Model Inputs'!AVQ57</f>
        <v>0</v>
      </c>
      <c r="AVR57" s="31">
        <f>'Active Model Inputs'!AVR57</f>
        <v>0</v>
      </c>
      <c r="AVS57" s="31">
        <f>'Active Model Inputs'!AVS57</f>
        <v>0</v>
      </c>
      <c r="AVT57" s="31">
        <f>'Active Model Inputs'!AVT57</f>
        <v>0</v>
      </c>
      <c r="AVU57" s="31">
        <f>'Active Model Inputs'!AVU57</f>
        <v>0</v>
      </c>
      <c r="AVV57" s="31">
        <f>'Active Model Inputs'!AVV57</f>
        <v>0</v>
      </c>
      <c r="AVW57" s="31">
        <f>'Active Model Inputs'!AVW57</f>
        <v>0</v>
      </c>
      <c r="AVX57" s="31">
        <f>'Active Model Inputs'!AVX57</f>
        <v>0</v>
      </c>
      <c r="AVY57" s="31">
        <f>'Active Model Inputs'!AVY57</f>
        <v>0</v>
      </c>
      <c r="AVZ57" s="31">
        <f>'Active Model Inputs'!AVZ57</f>
        <v>0</v>
      </c>
      <c r="AWA57" s="31">
        <f>'Active Model Inputs'!AWA57</f>
        <v>0</v>
      </c>
      <c r="AWB57" s="31">
        <f>'Active Model Inputs'!AWB57</f>
        <v>0</v>
      </c>
      <c r="AWC57" s="31">
        <f>'Active Model Inputs'!AWC57</f>
        <v>0</v>
      </c>
      <c r="AWD57" s="31">
        <f>'Active Model Inputs'!AWD57</f>
        <v>0</v>
      </c>
      <c r="AWE57" s="31">
        <f>'Active Model Inputs'!AWE57</f>
        <v>0</v>
      </c>
      <c r="AWF57" s="31">
        <f>'Active Model Inputs'!AWF57</f>
        <v>0</v>
      </c>
      <c r="AWG57" s="31">
        <f>'Active Model Inputs'!AWG57</f>
        <v>0</v>
      </c>
      <c r="AWH57" s="31">
        <f>'Active Model Inputs'!AWH57</f>
        <v>0</v>
      </c>
      <c r="AWI57" s="31">
        <f>'Active Model Inputs'!AWI57</f>
        <v>0</v>
      </c>
      <c r="AWJ57" s="31">
        <f>'Active Model Inputs'!AWJ57</f>
        <v>0</v>
      </c>
      <c r="AWK57" s="31">
        <f>'Active Model Inputs'!AWK57</f>
        <v>0</v>
      </c>
      <c r="AWL57" s="31">
        <f>'Active Model Inputs'!AWL57</f>
        <v>0</v>
      </c>
      <c r="AWM57" s="31">
        <f>'Active Model Inputs'!AWM57</f>
        <v>0</v>
      </c>
      <c r="AWN57" s="31">
        <f>'Active Model Inputs'!AWN57</f>
        <v>0</v>
      </c>
      <c r="AWO57" s="31">
        <f>'Active Model Inputs'!AWO57</f>
        <v>0</v>
      </c>
      <c r="AWP57" s="31">
        <f>'Active Model Inputs'!AWP57</f>
        <v>0</v>
      </c>
      <c r="AWQ57" s="31">
        <f>'Active Model Inputs'!AWQ57</f>
        <v>0</v>
      </c>
      <c r="AWR57" s="31">
        <f>'Active Model Inputs'!AWR57</f>
        <v>0</v>
      </c>
      <c r="AWS57" s="31">
        <f>'Active Model Inputs'!AWS57</f>
        <v>0</v>
      </c>
      <c r="AWT57" s="31">
        <f>'Active Model Inputs'!AWT57</f>
        <v>0</v>
      </c>
      <c r="AWU57" s="31">
        <f>'Active Model Inputs'!AWU57</f>
        <v>0</v>
      </c>
      <c r="AWV57" s="31">
        <f>'Active Model Inputs'!AWV57</f>
        <v>0</v>
      </c>
      <c r="AWW57" s="31">
        <f>'Active Model Inputs'!AWW57</f>
        <v>0</v>
      </c>
      <c r="AWX57" s="31">
        <f>'Active Model Inputs'!AWX57</f>
        <v>0</v>
      </c>
      <c r="AWY57" s="31">
        <f>'Active Model Inputs'!AWY57</f>
        <v>0</v>
      </c>
      <c r="AWZ57" s="31">
        <f>'Active Model Inputs'!AWZ57</f>
        <v>0</v>
      </c>
      <c r="AXA57" s="31">
        <f>'Active Model Inputs'!AXA57</f>
        <v>0</v>
      </c>
      <c r="AXB57" s="31">
        <f>'Active Model Inputs'!AXB57</f>
        <v>0</v>
      </c>
      <c r="AXC57" s="31">
        <f>'Active Model Inputs'!AXC57</f>
        <v>0</v>
      </c>
      <c r="AXD57" s="31">
        <f>'Active Model Inputs'!AXD57</f>
        <v>0</v>
      </c>
      <c r="AXE57" s="31">
        <f>'Active Model Inputs'!AXE57</f>
        <v>0</v>
      </c>
      <c r="AXF57" s="31">
        <f>'Active Model Inputs'!AXF57</f>
        <v>0</v>
      </c>
      <c r="AXG57" s="31">
        <f>'Active Model Inputs'!AXG57</f>
        <v>0</v>
      </c>
      <c r="AXH57" s="31">
        <f>'Active Model Inputs'!AXH57</f>
        <v>0</v>
      </c>
      <c r="AXI57" s="31">
        <f>'Active Model Inputs'!AXI57</f>
        <v>0</v>
      </c>
      <c r="AXJ57" s="31">
        <f>'Active Model Inputs'!AXJ57</f>
        <v>0</v>
      </c>
      <c r="AXK57" s="31">
        <f>'Active Model Inputs'!AXK57</f>
        <v>0</v>
      </c>
      <c r="AXL57" s="31">
        <f>'Active Model Inputs'!AXL57</f>
        <v>0</v>
      </c>
      <c r="AXM57" s="31">
        <f>'Active Model Inputs'!AXM57</f>
        <v>0</v>
      </c>
      <c r="AXN57" s="31">
        <f>'Active Model Inputs'!AXN57</f>
        <v>0</v>
      </c>
      <c r="AXO57" s="31">
        <f>'Active Model Inputs'!AXO57</f>
        <v>0</v>
      </c>
      <c r="AXP57" s="31">
        <f>'Active Model Inputs'!AXP57</f>
        <v>0</v>
      </c>
      <c r="AXQ57" s="31">
        <f>'Active Model Inputs'!AXQ57</f>
        <v>0</v>
      </c>
      <c r="AXR57" s="31">
        <f>'Active Model Inputs'!AXR57</f>
        <v>0</v>
      </c>
      <c r="AXS57" s="31">
        <f>'Active Model Inputs'!AXS57</f>
        <v>0</v>
      </c>
      <c r="AXT57" s="31">
        <f>'Active Model Inputs'!AXT57</f>
        <v>0</v>
      </c>
      <c r="AXU57" s="31">
        <f>'Active Model Inputs'!AXU57</f>
        <v>0</v>
      </c>
      <c r="AXV57" s="31">
        <f>'Active Model Inputs'!AXV57</f>
        <v>0</v>
      </c>
      <c r="AXW57" s="31">
        <f>'Active Model Inputs'!AXW57</f>
        <v>0</v>
      </c>
      <c r="AXX57" s="31">
        <f>'Active Model Inputs'!AXX57</f>
        <v>0</v>
      </c>
      <c r="AXY57" s="31">
        <f>'Active Model Inputs'!AXY57</f>
        <v>0</v>
      </c>
      <c r="AXZ57" s="31">
        <f>'Active Model Inputs'!AXZ57</f>
        <v>0</v>
      </c>
      <c r="AYA57" s="31">
        <f>'Active Model Inputs'!AYA57</f>
        <v>0</v>
      </c>
      <c r="AYB57" s="31">
        <f>'Active Model Inputs'!AYB57</f>
        <v>0</v>
      </c>
      <c r="AYC57" s="31">
        <f>'Active Model Inputs'!AYC57</f>
        <v>0</v>
      </c>
      <c r="AYD57" s="31">
        <f>'Active Model Inputs'!AYD57</f>
        <v>0</v>
      </c>
      <c r="AYE57" s="31">
        <f>'Active Model Inputs'!AYE57</f>
        <v>0</v>
      </c>
      <c r="AYF57" s="31">
        <f>'Active Model Inputs'!AYF57</f>
        <v>0</v>
      </c>
      <c r="AYG57" s="31">
        <f>'Active Model Inputs'!AYG57</f>
        <v>0</v>
      </c>
      <c r="AYH57" s="31">
        <f>'Active Model Inputs'!AYH57</f>
        <v>0</v>
      </c>
      <c r="AYI57" s="31">
        <f>'Active Model Inputs'!AYI57</f>
        <v>0</v>
      </c>
      <c r="AYJ57" s="31">
        <f>'Active Model Inputs'!AYJ57</f>
        <v>0</v>
      </c>
      <c r="AYK57" s="31">
        <f>'Active Model Inputs'!AYK57</f>
        <v>0</v>
      </c>
      <c r="AYL57" s="31">
        <f>'Active Model Inputs'!AYL57</f>
        <v>0</v>
      </c>
      <c r="AYM57" s="31">
        <f>'Active Model Inputs'!AYM57</f>
        <v>0</v>
      </c>
      <c r="AYN57" s="31">
        <f>'Active Model Inputs'!AYN57</f>
        <v>0</v>
      </c>
      <c r="AYO57" s="31">
        <f>'Active Model Inputs'!AYO57</f>
        <v>0</v>
      </c>
      <c r="AYP57" s="31">
        <f>'Active Model Inputs'!AYP57</f>
        <v>0</v>
      </c>
      <c r="AYQ57" s="31">
        <f>'Active Model Inputs'!AYQ57</f>
        <v>0</v>
      </c>
      <c r="AYR57" s="31">
        <f>'Active Model Inputs'!AYR57</f>
        <v>0</v>
      </c>
      <c r="AYS57" s="31">
        <f>'Active Model Inputs'!AYS57</f>
        <v>0</v>
      </c>
      <c r="AYT57" s="31">
        <f>'Active Model Inputs'!AYT57</f>
        <v>0</v>
      </c>
      <c r="AYU57" s="31">
        <f>'Active Model Inputs'!AYU57</f>
        <v>0</v>
      </c>
      <c r="AYV57" s="31">
        <f>'Active Model Inputs'!AYV57</f>
        <v>0</v>
      </c>
      <c r="AYW57" s="31">
        <f>'Active Model Inputs'!AYW57</f>
        <v>0</v>
      </c>
      <c r="AYX57" s="31">
        <f>'Active Model Inputs'!AYX57</f>
        <v>0</v>
      </c>
      <c r="AYY57" s="31">
        <f>'Active Model Inputs'!AYY57</f>
        <v>0</v>
      </c>
      <c r="AYZ57" s="31">
        <f>'Active Model Inputs'!AYZ57</f>
        <v>0</v>
      </c>
      <c r="AZA57" s="31">
        <f>'Active Model Inputs'!AZA57</f>
        <v>0</v>
      </c>
      <c r="AZB57" s="31">
        <f>'Active Model Inputs'!AZB57</f>
        <v>0</v>
      </c>
      <c r="AZC57" s="31">
        <f>'Active Model Inputs'!AZC57</f>
        <v>0</v>
      </c>
      <c r="AZD57" s="31">
        <f>'Active Model Inputs'!AZD57</f>
        <v>0</v>
      </c>
      <c r="AZE57" s="31">
        <f>'Active Model Inputs'!AZE57</f>
        <v>0</v>
      </c>
      <c r="AZF57" s="31">
        <f>'Active Model Inputs'!AZF57</f>
        <v>0</v>
      </c>
      <c r="AZG57" s="31">
        <f>'Active Model Inputs'!AZG57</f>
        <v>0</v>
      </c>
      <c r="AZH57" s="31">
        <f>'Active Model Inputs'!AZH57</f>
        <v>0</v>
      </c>
      <c r="AZI57" s="31">
        <f>'Active Model Inputs'!AZI57</f>
        <v>0</v>
      </c>
      <c r="AZJ57" s="31">
        <f>'Active Model Inputs'!AZJ57</f>
        <v>0</v>
      </c>
      <c r="AZK57" s="31">
        <f>'Active Model Inputs'!AZK57</f>
        <v>0</v>
      </c>
      <c r="AZL57" s="31">
        <f>'Active Model Inputs'!AZL57</f>
        <v>0</v>
      </c>
      <c r="AZM57" s="31">
        <f>'Active Model Inputs'!AZM57</f>
        <v>0</v>
      </c>
      <c r="AZN57" s="31">
        <f>'Active Model Inputs'!AZN57</f>
        <v>0</v>
      </c>
      <c r="AZO57" s="31">
        <f>'Active Model Inputs'!AZO57</f>
        <v>0</v>
      </c>
      <c r="AZP57" s="31">
        <f>'Active Model Inputs'!AZP57</f>
        <v>0</v>
      </c>
      <c r="AZQ57" s="31">
        <f>'Active Model Inputs'!AZQ57</f>
        <v>0</v>
      </c>
      <c r="AZR57" s="31">
        <f>'Active Model Inputs'!AZR57</f>
        <v>0</v>
      </c>
      <c r="AZS57" s="31">
        <f>'Active Model Inputs'!AZS57</f>
        <v>0</v>
      </c>
      <c r="AZT57" s="31">
        <f>'Active Model Inputs'!AZT57</f>
        <v>0</v>
      </c>
      <c r="AZU57" s="31">
        <f>'Active Model Inputs'!AZU57</f>
        <v>0</v>
      </c>
      <c r="AZV57" s="31">
        <f>'Active Model Inputs'!AZV57</f>
        <v>0</v>
      </c>
      <c r="AZW57" s="31">
        <f>'Active Model Inputs'!AZW57</f>
        <v>0</v>
      </c>
      <c r="AZX57" s="31">
        <f>'Active Model Inputs'!AZX57</f>
        <v>0</v>
      </c>
      <c r="AZY57" s="31">
        <f>'Active Model Inputs'!AZY57</f>
        <v>0</v>
      </c>
      <c r="AZZ57" s="31">
        <f>'Active Model Inputs'!AZZ57</f>
        <v>0</v>
      </c>
      <c r="BAA57" s="31">
        <f>'Active Model Inputs'!BAA57</f>
        <v>0</v>
      </c>
      <c r="BAB57" s="31">
        <f>'Active Model Inputs'!BAB57</f>
        <v>0</v>
      </c>
      <c r="BAC57" s="31">
        <f>'Active Model Inputs'!BAC57</f>
        <v>0</v>
      </c>
      <c r="BAD57" s="31">
        <f>'Active Model Inputs'!BAD57</f>
        <v>0</v>
      </c>
      <c r="BAE57" s="31">
        <f>'Active Model Inputs'!BAE57</f>
        <v>0</v>
      </c>
      <c r="BAF57" s="31">
        <f>'Active Model Inputs'!BAF57</f>
        <v>0</v>
      </c>
      <c r="BAG57" s="31">
        <f>'Active Model Inputs'!BAG57</f>
        <v>0</v>
      </c>
      <c r="BAH57" s="31">
        <f>'Active Model Inputs'!BAH57</f>
        <v>0</v>
      </c>
      <c r="BAI57" s="31">
        <f>'Active Model Inputs'!BAI57</f>
        <v>0</v>
      </c>
      <c r="BAJ57" s="31">
        <f>'Active Model Inputs'!BAJ57</f>
        <v>0</v>
      </c>
      <c r="BAK57" s="31">
        <f>'Active Model Inputs'!BAK57</f>
        <v>0</v>
      </c>
      <c r="BAL57" s="31">
        <f>'Active Model Inputs'!BAL57</f>
        <v>0</v>
      </c>
      <c r="BAM57" s="31">
        <f>'Active Model Inputs'!BAM57</f>
        <v>0</v>
      </c>
      <c r="BAN57" s="31">
        <f>'Active Model Inputs'!BAN57</f>
        <v>0</v>
      </c>
      <c r="BAO57" s="31">
        <f>'Active Model Inputs'!BAO57</f>
        <v>0</v>
      </c>
      <c r="BAP57" s="31">
        <f>'Active Model Inputs'!BAP57</f>
        <v>0</v>
      </c>
      <c r="BAQ57" s="31">
        <f>'Active Model Inputs'!BAQ57</f>
        <v>0</v>
      </c>
      <c r="BAR57" s="31">
        <f>'Active Model Inputs'!BAR57</f>
        <v>0</v>
      </c>
      <c r="BAS57" s="31">
        <f>'Active Model Inputs'!BAS57</f>
        <v>0</v>
      </c>
      <c r="BAT57" s="31">
        <f>'Active Model Inputs'!BAT57</f>
        <v>0</v>
      </c>
      <c r="BAU57" s="31">
        <f>'Active Model Inputs'!BAU57</f>
        <v>0</v>
      </c>
      <c r="BAV57" s="31">
        <f>'Active Model Inputs'!BAV57</f>
        <v>0</v>
      </c>
      <c r="BAW57" s="31">
        <f>'Active Model Inputs'!BAW57</f>
        <v>0</v>
      </c>
      <c r="BAX57" s="31">
        <f>'Active Model Inputs'!BAX57</f>
        <v>0</v>
      </c>
      <c r="BAY57" s="31">
        <f>'Active Model Inputs'!BAY57</f>
        <v>0</v>
      </c>
      <c r="BAZ57" s="31">
        <f>'Active Model Inputs'!BAZ57</f>
        <v>0</v>
      </c>
      <c r="BBA57" s="31">
        <f>'Active Model Inputs'!BBA57</f>
        <v>0</v>
      </c>
      <c r="BBB57" s="31">
        <f>'Active Model Inputs'!BBB57</f>
        <v>0</v>
      </c>
      <c r="BBC57" s="31">
        <f>'Active Model Inputs'!BBC57</f>
        <v>0</v>
      </c>
      <c r="BBD57" s="31">
        <f>'Active Model Inputs'!BBD57</f>
        <v>0</v>
      </c>
      <c r="BBE57" s="31">
        <f>'Active Model Inputs'!BBE57</f>
        <v>0</v>
      </c>
      <c r="BBF57" s="31">
        <f>'Active Model Inputs'!BBF57</f>
        <v>0</v>
      </c>
      <c r="BBG57" s="31">
        <f>'Active Model Inputs'!BBG57</f>
        <v>0</v>
      </c>
      <c r="BBH57" s="31">
        <f>'Active Model Inputs'!BBH57</f>
        <v>0</v>
      </c>
      <c r="BBI57" s="31">
        <f>'Active Model Inputs'!BBI57</f>
        <v>0</v>
      </c>
      <c r="BBJ57" s="31">
        <f>'Active Model Inputs'!BBJ57</f>
        <v>0</v>
      </c>
      <c r="BBK57" s="31">
        <f>'Active Model Inputs'!BBK57</f>
        <v>0</v>
      </c>
      <c r="BBL57" s="31">
        <f>'Active Model Inputs'!BBL57</f>
        <v>0</v>
      </c>
      <c r="BBM57" s="31">
        <f>'Active Model Inputs'!BBM57</f>
        <v>0</v>
      </c>
      <c r="BBN57" s="31">
        <f>'Active Model Inputs'!BBN57</f>
        <v>0</v>
      </c>
      <c r="BBO57" s="31">
        <f>'Active Model Inputs'!BBO57</f>
        <v>0</v>
      </c>
      <c r="BBP57" s="31">
        <f>'Active Model Inputs'!BBP57</f>
        <v>0</v>
      </c>
      <c r="BBQ57" s="31">
        <f>'Active Model Inputs'!BBQ57</f>
        <v>0</v>
      </c>
      <c r="BBR57" s="31">
        <f>'Active Model Inputs'!BBR57</f>
        <v>0</v>
      </c>
      <c r="BBS57" s="31">
        <f>'Active Model Inputs'!BBS57</f>
        <v>0</v>
      </c>
      <c r="BBT57" s="31">
        <f>'Active Model Inputs'!BBT57</f>
        <v>0</v>
      </c>
      <c r="BBU57" s="31">
        <f>'Active Model Inputs'!BBU57</f>
        <v>0</v>
      </c>
      <c r="BBV57" s="31">
        <f>'Active Model Inputs'!BBV57</f>
        <v>0</v>
      </c>
      <c r="BBW57" s="31">
        <f>'Active Model Inputs'!BBW57</f>
        <v>0</v>
      </c>
      <c r="BBX57" s="31">
        <f>'Active Model Inputs'!BBX57</f>
        <v>0</v>
      </c>
      <c r="BBY57" s="31">
        <f>'Active Model Inputs'!BBY57</f>
        <v>0</v>
      </c>
      <c r="BBZ57" s="31">
        <f>'Active Model Inputs'!BBZ57</f>
        <v>0</v>
      </c>
      <c r="BCA57" s="31">
        <f>'Active Model Inputs'!BCA57</f>
        <v>0</v>
      </c>
      <c r="BCB57" s="31">
        <f>'Active Model Inputs'!BCB57</f>
        <v>0</v>
      </c>
      <c r="BCC57" s="31">
        <f>'Active Model Inputs'!BCC57</f>
        <v>0</v>
      </c>
      <c r="BCD57" s="31">
        <f>'Active Model Inputs'!BCD57</f>
        <v>0</v>
      </c>
      <c r="BCE57" s="31">
        <f>'Active Model Inputs'!BCE57</f>
        <v>0</v>
      </c>
      <c r="BCF57" s="31">
        <f>'Active Model Inputs'!BCF57</f>
        <v>0</v>
      </c>
      <c r="BCG57" s="31">
        <f>'Active Model Inputs'!BCG57</f>
        <v>0</v>
      </c>
      <c r="BCH57" s="31">
        <f>'Active Model Inputs'!BCH57</f>
        <v>0</v>
      </c>
      <c r="BCI57" s="31">
        <f>'Active Model Inputs'!BCI57</f>
        <v>0</v>
      </c>
      <c r="BCJ57" s="31">
        <f>'Active Model Inputs'!BCJ57</f>
        <v>0</v>
      </c>
      <c r="BCK57" s="31">
        <f>'Active Model Inputs'!BCK57</f>
        <v>0</v>
      </c>
      <c r="BCL57" s="31">
        <f>'Active Model Inputs'!BCL57</f>
        <v>0</v>
      </c>
      <c r="BCM57" s="31">
        <f>'Active Model Inputs'!BCM57</f>
        <v>0</v>
      </c>
      <c r="BCN57" s="31">
        <f>'Active Model Inputs'!BCN57</f>
        <v>0</v>
      </c>
      <c r="BCO57" s="31">
        <f>'Active Model Inputs'!BCO57</f>
        <v>0</v>
      </c>
      <c r="BCP57" s="31">
        <f>'Active Model Inputs'!BCP57</f>
        <v>0</v>
      </c>
      <c r="BCQ57" s="31">
        <f>'Active Model Inputs'!BCQ57</f>
        <v>0</v>
      </c>
      <c r="BCR57" s="31">
        <f>'Active Model Inputs'!BCR57</f>
        <v>0</v>
      </c>
      <c r="BCS57" s="31">
        <f>'Active Model Inputs'!BCS57</f>
        <v>0</v>
      </c>
      <c r="BCT57" s="31">
        <f>'Active Model Inputs'!BCT57</f>
        <v>0</v>
      </c>
      <c r="BCU57" s="31">
        <f>'Active Model Inputs'!BCU57</f>
        <v>0</v>
      </c>
      <c r="BCV57" s="31">
        <f>'Active Model Inputs'!BCV57</f>
        <v>0</v>
      </c>
      <c r="BCW57" s="31">
        <f>'Active Model Inputs'!BCW57</f>
        <v>0</v>
      </c>
      <c r="BCX57" s="31">
        <f>'Active Model Inputs'!BCX57</f>
        <v>0</v>
      </c>
      <c r="BCY57" s="31">
        <f>'Active Model Inputs'!BCY57</f>
        <v>0</v>
      </c>
      <c r="BCZ57" s="31">
        <f>'Active Model Inputs'!BCZ57</f>
        <v>0</v>
      </c>
      <c r="BDA57" s="31">
        <f>'Active Model Inputs'!BDA57</f>
        <v>0</v>
      </c>
      <c r="BDB57" s="31">
        <f>'Active Model Inputs'!BDB57</f>
        <v>0</v>
      </c>
      <c r="BDC57" s="31">
        <f>'Active Model Inputs'!BDC57</f>
        <v>0</v>
      </c>
      <c r="BDD57" s="31">
        <f>'Active Model Inputs'!BDD57</f>
        <v>0</v>
      </c>
      <c r="BDE57" s="31">
        <f>'Active Model Inputs'!BDE57</f>
        <v>0</v>
      </c>
      <c r="BDF57" s="31">
        <f>'Active Model Inputs'!BDF57</f>
        <v>0</v>
      </c>
      <c r="BDG57" s="31">
        <f>'Active Model Inputs'!BDG57</f>
        <v>0</v>
      </c>
      <c r="BDH57" s="31">
        <f>'Active Model Inputs'!BDH57</f>
        <v>0</v>
      </c>
      <c r="BDI57" s="31">
        <f>'Active Model Inputs'!BDI57</f>
        <v>0</v>
      </c>
      <c r="BDJ57" s="31">
        <f>'Active Model Inputs'!BDJ57</f>
        <v>0</v>
      </c>
      <c r="BDK57" s="31">
        <f>'Active Model Inputs'!BDK57</f>
        <v>0</v>
      </c>
      <c r="BDL57" s="31">
        <f>'Active Model Inputs'!BDL57</f>
        <v>0</v>
      </c>
      <c r="BDM57" s="31">
        <f>'Active Model Inputs'!BDM57</f>
        <v>0</v>
      </c>
      <c r="BDN57" s="31">
        <f>'Active Model Inputs'!BDN57</f>
        <v>0</v>
      </c>
      <c r="BDO57" s="31">
        <f>'Active Model Inputs'!BDO57</f>
        <v>0</v>
      </c>
      <c r="BDP57" s="31">
        <f>'Active Model Inputs'!BDP57</f>
        <v>0</v>
      </c>
      <c r="BDQ57" s="31">
        <f>'Active Model Inputs'!BDQ57</f>
        <v>0</v>
      </c>
      <c r="BDR57" s="31">
        <f>'Active Model Inputs'!BDR57</f>
        <v>0</v>
      </c>
      <c r="BDS57" s="31">
        <f>'Active Model Inputs'!BDS57</f>
        <v>0</v>
      </c>
      <c r="BDT57" s="31">
        <f>'Active Model Inputs'!BDT57</f>
        <v>0</v>
      </c>
      <c r="BDU57" s="31">
        <f>'Active Model Inputs'!BDU57</f>
        <v>0</v>
      </c>
      <c r="BDV57" s="31">
        <f>'Active Model Inputs'!BDV57</f>
        <v>0</v>
      </c>
      <c r="BDW57" s="31">
        <f>'Active Model Inputs'!BDW57</f>
        <v>0</v>
      </c>
      <c r="BDX57" s="31">
        <f>'Active Model Inputs'!BDX57</f>
        <v>0</v>
      </c>
      <c r="BDY57" s="31">
        <f>'Active Model Inputs'!BDY57</f>
        <v>0</v>
      </c>
      <c r="BDZ57" s="31">
        <f>'Active Model Inputs'!BDZ57</f>
        <v>0</v>
      </c>
      <c r="BEA57" s="31">
        <f>'Active Model Inputs'!BEA57</f>
        <v>0</v>
      </c>
      <c r="BEB57" s="31">
        <f>'Active Model Inputs'!BEB57</f>
        <v>0</v>
      </c>
      <c r="BEC57" s="31">
        <f>'Active Model Inputs'!BEC57</f>
        <v>0</v>
      </c>
      <c r="BED57" s="31">
        <f>'Active Model Inputs'!BED57</f>
        <v>0</v>
      </c>
      <c r="BEE57" s="31">
        <f>'Active Model Inputs'!BEE57</f>
        <v>0</v>
      </c>
      <c r="BEF57" s="31">
        <f>'Active Model Inputs'!BEF57</f>
        <v>0</v>
      </c>
      <c r="BEG57" s="31">
        <f>'Active Model Inputs'!BEG57</f>
        <v>0</v>
      </c>
      <c r="BEH57" s="31">
        <f>'Active Model Inputs'!BEH57</f>
        <v>0</v>
      </c>
      <c r="BEI57" s="31">
        <f>'Active Model Inputs'!BEI57</f>
        <v>0</v>
      </c>
      <c r="BEJ57" s="31">
        <f>'Active Model Inputs'!BEJ57</f>
        <v>0</v>
      </c>
      <c r="BEK57" s="31">
        <f>'Active Model Inputs'!BEK57</f>
        <v>0</v>
      </c>
      <c r="BEL57" s="31">
        <f>'Active Model Inputs'!BEL57</f>
        <v>0</v>
      </c>
      <c r="BEM57" s="31">
        <f>'Active Model Inputs'!BEM57</f>
        <v>0</v>
      </c>
      <c r="BEN57" s="31">
        <f>'Active Model Inputs'!BEN57</f>
        <v>0</v>
      </c>
      <c r="BEO57" s="31">
        <f>'Active Model Inputs'!BEO57</f>
        <v>0</v>
      </c>
      <c r="BEP57" s="31">
        <f>'Active Model Inputs'!BEP57</f>
        <v>0</v>
      </c>
      <c r="BEQ57" s="31">
        <f>'Active Model Inputs'!BEQ57</f>
        <v>0</v>
      </c>
      <c r="BER57" s="31">
        <f>'Active Model Inputs'!BER57</f>
        <v>0</v>
      </c>
      <c r="BES57" s="31">
        <f>'Active Model Inputs'!BES57</f>
        <v>0</v>
      </c>
      <c r="BET57" s="31">
        <f>'Active Model Inputs'!BET57</f>
        <v>0</v>
      </c>
      <c r="BEU57" s="31">
        <f>'Active Model Inputs'!BEU57</f>
        <v>0</v>
      </c>
      <c r="BEV57" s="31">
        <f>'Active Model Inputs'!BEV57</f>
        <v>0</v>
      </c>
      <c r="BEW57" s="31">
        <f>'Active Model Inputs'!BEW57</f>
        <v>0</v>
      </c>
      <c r="BEX57" s="31">
        <f>'Active Model Inputs'!BEX57</f>
        <v>0</v>
      </c>
      <c r="BEY57" s="31">
        <f>'Active Model Inputs'!BEY57</f>
        <v>0</v>
      </c>
      <c r="BEZ57" s="31">
        <f>'Active Model Inputs'!BEZ57</f>
        <v>0</v>
      </c>
      <c r="BFA57" s="31">
        <f>'Active Model Inputs'!BFA57</f>
        <v>0</v>
      </c>
      <c r="BFB57" s="31">
        <f>'Active Model Inputs'!BFB57</f>
        <v>0</v>
      </c>
      <c r="BFC57" s="31">
        <f>'Active Model Inputs'!BFC57</f>
        <v>0</v>
      </c>
      <c r="BFD57" s="31">
        <f>'Active Model Inputs'!BFD57</f>
        <v>0</v>
      </c>
      <c r="BFE57" s="31">
        <f>'Active Model Inputs'!BFE57</f>
        <v>0</v>
      </c>
      <c r="BFF57" s="31">
        <f>'Active Model Inputs'!BFF57</f>
        <v>0</v>
      </c>
      <c r="BFG57" s="31">
        <f>'Active Model Inputs'!BFG57</f>
        <v>0</v>
      </c>
      <c r="BFH57" s="31">
        <f>'Active Model Inputs'!BFH57</f>
        <v>0</v>
      </c>
      <c r="BFI57" s="31">
        <f>'Active Model Inputs'!BFI57</f>
        <v>0</v>
      </c>
      <c r="BFJ57" s="31">
        <f>'Active Model Inputs'!BFJ57</f>
        <v>0</v>
      </c>
      <c r="BFK57" s="31">
        <f>'Active Model Inputs'!BFK57</f>
        <v>0</v>
      </c>
      <c r="BFL57" s="31">
        <f>'Active Model Inputs'!BFL57</f>
        <v>0</v>
      </c>
      <c r="BFM57" s="31">
        <f>'Active Model Inputs'!BFM57</f>
        <v>0</v>
      </c>
      <c r="BFN57" s="31">
        <f>'Active Model Inputs'!BFN57</f>
        <v>0</v>
      </c>
      <c r="BFO57" s="31">
        <f>'Active Model Inputs'!BFO57</f>
        <v>0</v>
      </c>
      <c r="BFP57" s="31">
        <f>'Active Model Inputs'!BFP57</f>
        <v>0</v>
      </c>
      <c r="BFQ57" s="31">
        <f>'Active Model Inputs'!BFQ57</f>
        <v>0</v>
      </c>
      <c r="BFR57" s="31">
        <f>'Active Model Inputs'!BFR57</f>
        <v>0</v>
      </c>
      <c r="BFS57" s="31">
        <f>'Active Model Inputs'!BFS57</f>
        <v>0</v>
      </c>
      <c r="BFT57" s="31">
        <f>'Active Model Inputs'!BFT57</f>
        <v>0</v>
      </c>
      <c r="BFU57" s="31">
        <f>'Active Model Inputs'!BFU57</f>
        <v>0</v>
      </c>
      <c r="BFV57" s="31">
        <f>'Active Model Inputs'!BFV57</f>
        <v>0</v>
      </c>
      <c r="BFW57" s="31">
        <f>'Active Model Inputs'!BFW57</f>
        <v>0</v>
      </c>
      <c r="BFX57" s="31">
        <f>'Active Model Inputs'!BFX57</f>
        <v>0</v>
      </c>
      <c r="BFY57" s="31">
        <f>'Active Model Inputs'!BFY57</f>
        <v>0</v>
      </c>
      <c r="BFZ57" s="31">
        <f>'Active Model Inputs'!BFZ57</f>
        <v>0</v>
      </c>
      <c r="BGA57" s="31">
        <f>'Active Model Inputs'!BGA57</f>
        <v>0</v>
      </c>
      <c r="BGB57" s="31">
        <f>'Active Model Inputs'!BGB57</f>
        <v>0</v>
      </c>
      <c r="BGC57" s="31">
        <f>'Active Model Inputs'!BGC57</f>
        <v>0</v>
      </c>
      <c r="BGD57" s="31">
        <f>'Active Model Inputs'!BGD57</f>
        <v>0</v>
      </c>
      <c r="BGE57" s="31">
        <f>'Active Model Inputs'!BGE57</f>
        <v>0</v>
      </c>
      <c r="BGF57" s="31">
        <f>'Active Model Inputs'!BGF57</f>
        <v>0</v>
      </c>
      <c r="BGG57" s="31">
        <f>'Active Model Inputs'!BGG57</f>
        <v>0</v>
      </c>
      <c r="BGH57" s="31">
        <f>'Active Model Inputs'!BGH57</f>
        <v>0</v>
      </c>
      <c r="BGI57" s="31">
        <f>'Active Model Inputs'!BGI57</f>
        <v>0</v>
      </c>
      <c r="BGJ57" s="31">
        <f>'Active Model Inputs'!BGJ57</f>
        <v>0</v>
      </c>
      <c r="BGK57" s="31">
        <f>'Active Model Inputs'!BGK57</f>
        <v>0</v>
      </c>
      <c r="BGL57" s="31">
        <f>'Active Model Inputs'!BGL57</f>
        <v>0</v>
      </c>
      <c r="BGM57" s="31">
        <f>'Active Model Inputs'!BGM57</f>
        <v>0</v>
      </c>
      <c r="BGN57" s="31">
        <f>'Active Model Inputs'!BGN57</f>
        <v>0</v>
      </c>
      <c r="BGO57" s="31">
        <f>'Active Model Inputs'!BGO57</f>
        <v>0</v>
      </c>
      <c r="BGP57" s="31">
        <f>'Active Model Inputs'!BGP57</f>
        <v>0</v>
      </c>
      <c r="BGQ57" s="31">
        <f>'Active Model Inputs'!BGQ57</f>
        <v>0</v>
      </c>
      <c r="BGR57" s="31">
        <f>'Active Model Inputs'!BGR57</f>
        <v>0</v>
      </c>
      <c r="BGS57" s="31">
        <f>'Active Model Inputs'!BGS57</f>
        <v>0</v>
      </c>
      <c r="BGT57" s="31">
        <f>'Active Model Inputs'!BGT57</f>
        <v>0</v>
      </c>
      <c r="BGU57" s="31">
        <f>'Active Model Inputs'!BGU57</f>
        <v>0</v>
      </c>
      <c r="BGV57" s="31">
        <f>'Active Model Inputs'!BGV57</f>
        <v>0</v>
      </c>
      <c r="BGW57" s="31">
        <f>'Active Model Inputs'!BGW57</f>
        <v>0</v>
      </c>
      <c r="BGX57" s="31">
        <f>'Active Model Inputs'!BGX57</f>
        <v>0</v>
      </c>
      <c r="BGY57" s="31">
        <f>'Active Model Inputs'!BGY57</f>
        <v>0</v>
      </c>
      <c r="BGZ57" s="31">
        <f>'Active Model Inputs'!BGZ57</f>
        <v>0</v>
      </c>
      <c r="BHA57" s="31">
        <f>'Active Model Inputs'!BHA57</f>
        <v>0</v>
      </c>
      <c r="BHB57" s="31">
        <f>'Active Model Inputs'!BHB57</f>
        <v>0</v>
      </c>
      <c r="BHC57" s="31">
        <f>'Active Model Inputs'!BHC57</f>
        <v>0</v>
      </c>
      <c r="BHD57" s="31">
        <f>'Active Model Inputs'!BHD57</f>
        <v>0</v>
      </c>
      <c r="BHE57" s="31">
        <f>'Active Model Inputs'!BHE57</f>
        <v>0</v>
      </c>
      <c r="BHF57" s="31">
        <f>'Active Model Inputs'!BHF57</f>
        <v>0</v>
      </c>
      <c r="BHG57" s="31">
        <f>'Active Model Inputs'!BHG57</f>
        <v>0</v>
      </c>
      <c r="BHH57" s="31">
        <f>'Active Model Inputs'!BHH57</f>
        <v>0</v>
      </c>
      <c r="BHI57" s="31">
        <f>'Active Model Inputs'!BHI57</f>
        <v>0</v>
      </c>
      <c r="BHJ57" s="31">
        <f>'Active Model Inputs'!BHJ57</f>
        <v>0</v>
      </c>
      <c r="BHK57" s="31">
        <f>'Active Model Inputs'!BHK57</f>
        <v>0</v>
      </c>
      <c r="BHL57" s="31">
        <f>'Active Model Inputs'!BHL57</f>
        <v>0</v>
      </c>
      <c r="BHM57" s="31">
        <f>'Active Model Inputs'!BHM57</f>
        <v>0</v>
      </c>
      <c r="BHN57" s="31">
        <f>'Active Model Inputs'!BHN57</f>
        <v>0</v>
      </c>
      <c r="BHO57" s="31">
        <f>'Active Model Inputs'!BHO57</f>
        <v>0</v>
      </c>
      <c r="BHP57" s="31">
        <f>'Active Model Inputs'!BHP57</f>
        <v>0</v>
      </c>
      <c r="BHQ57" s="31">
        <f>'Active Model Inputs'!BHQ57</f>
        <v>0</v>
      </c>
      <c r="BHR57" s="31">
        <f>'Active Model Inputs'!BHR57</f>
        <v>0</v>
      </c>
      <c r="BHS57" s="31">
        <f>'Active Model Inputs'!BHS57</f>
        <v>0</v>
      </c>
      <c r="BHT57" s="31">
        <f>'Active Model Inputs'!BHT57</f>
        <v>0</v>
      </c>
      <c r="BHU57" s="31">
        <f>'Active Model Inputs'!BHU57</f>
        <v>0</v>
      </c>
      <c r="BHV57" s="31">
        <f>'Active Model Inputs'!BHV57</f>
        <v>0</v>
      </c>
      <c r="BHW57" s="31">
        <f>'Active Model Inputs'!BHW57</f>
        <v>0</v>
      </c>
      <c r="BHX57" s="31">
        <f>'Active Model Inputs'!BHX57</f>
        <v>0</v>
      </c>
      <c r="BHY57" s="31">
        <f>'Active Model Inputs'!BHY57</f>
        <v>0</v>
      </c>
      <c r="BHZ57" s="31">
        <f>'Active Model Inputs'!BHZ57</f>
        <v>0</v>
      </c>
      <c r="BIA57" s="31">
        <f>'Active Model Inputs'!BIA57</f>
        <v>0</v>
      </c>
      <c r="BIB57" s="31">
        <f>'Active Model Inputs'!BIB57</f>
        <v>0</v>
      </c>
      <c r="BIC57" s="31">
        <f>'Active Model Inputs'!BIC57</f>
        <v>0</v>
      </c>
      <c r="BID57" s="31">
        <f>'Active Model Inputs'!BID57</f>
        <v>0</v>
      </c>
      <c r="BIE57" s="31">
        <f>'Active Model Inputs'!BIE57</f>
        <v>0</v>
      </c>
      <c r="BIF57" s="31">
        <f>'Active Model Inputs'!BIF57</f>
        <v>0</v>
      </c>
      <c r="BIG57" s="31">
        <f>'Active Model Inputs'!BIG57</f>
        <v>0</v>
      </c>
      <c r="BIH57" s="31">
        <f>'Active Model Inputs'!BIH57</f>
        <v>0</v>
      </c>
      <c r="BII57" s="31">
        <f>'Active Model Inputs'!BII57</f>
        <v>0</v>
      </c>
      <c r="BIJ57" s="31">
        <f>'Active Model Inputs'!BIJ57</f>
        <v>0</v>
      </c>
      <c r="BIK57" s="31">
        <f>'Active Model Inputs'!BIK57</f>
        <v>0</v>
      </c>
      <c r="BIL57" s="31">
        <f>'Active Model Inputs'!BIL57</f>
        <v>0</v>
      </c>
      <c r="BIM57" s="31">
        <f>'Active Model Inputs'!BIM57</f>
        <v>0</v>
      </c>
      <c r="BIN57" s="31">
        <f>'Active Model Inputs'!BIN57</f>
        <v>0</v>
      </c>
      <c r="BIO57" s="31">
        <f>'Active Model Inputs'!BIO57</f>
        <v>0</v>
      </c>
      <c r="BIP57" s="31">
        <f>'Active Model Inputs'!BIP57</f>
        <v>0</v>
      </c>
      <c r="BIQ57" s="31">
        <f>'Active Model Inputs'!BIQ57</f>
        <v>0</v>
      </c>
      <c r="BIR57" s="31">
        <f>'Active Model Inputs'!BIR57</f>
        <v>0</v>
      </c>
      <c r="BIS57" s="31">
        <f>'Active Model Inputs'!BIS57</f>
        <v>0</v>
      </c>
      <c r="BIT57" s="31">
        <f>'Active Model Inputs'!BIT57</f>
        <v>0</v>
      </c>
      <c r="BIU57" s="31">
        <f>'Active Model Inputs'!BIU57</f>
        <v>0</v>
      </c>
      <c r="BIV57" s="31">
        <f>'Active Model Inputs'!BIV57</f>
        <v>0</v>
      </c>
      <c r="BIW57" s="31">
        <f>'Active Model Inputs'!BIW57</f>
        <v>0</v>
      </c>
      <c r="BIX57" s="31">
        <f>'Active Model Inputs'!BIX57</f>
        <v>0</v>
      </c>
      <c r="BIY57" s="31">
        <f>'Active Model Inputs'!BIY57</f>
        <v>0</v>
      </c>
      <c r="BIZ57" s="31">
        <f>'Active Model Inputs'!BIZ57</f>
        <v>0</v>
      </c>
      <c r="BJA57" s="31">
        <f>'Active Model Inputs'!BJA57</f>
        <v>0</v>
      </c>
      <c r="BJB57" s="31">
        <f>'Active Model Inputs'!BJB57</f>
        <v>0</v>
      </c>
      <c r="BJC57" s="31">
        <f>'Active Model Inputs'!BJC57</f>
        <v>0</v>
      </c>
      <c r="BJD57" s="31">
        <f>'Active Model Inputs'!BJD57</f>
        <v>0</v>
      </c>
      <c r="BJE57" s="31">
        <f>'Active Model Inputs'!BJE57</f>
        <v>0</v>
      </c>
      <c r="BJF57" s="31">
        <f>'Active Model Inputs'!BJF57</f>
        <v>0</v>
      </c>
      <c r="BJG57" s="31">
        <f>'Active Model Inputs'!BJG57</f>
        <v>0</v>
      </c>
      <c r="BJH57" s="31">
        <f>'Active Model Inputs'!BJH57</f>
        <v>0</v>
      </c>
      <c r="BJI57" s="31">
        <f>'Active Model Inputs'!BJI57</f>
        <v>0</v>
      </c>
      <c r="BJJ57" s="31">
        <f>'Active Model Inputs'!BJJ57</f>
        <v>0</v>
      </c>
      <c r="BJK57" s="31">
        <f>'Active Model Inputs'!BJK57</f>
        <v>0</v>
      </c>
      <c r="BJL57" s="31">
        <f>'Active Model Inputs'!BJL57</f>
        <v>0</v>
      </c>
      <c r="BJM57" s="31">
        <f>'Active Model Inputs'!BJM57</f>
        <v>0</v>
      </c>
      <c r="BJN57" s="31">
        <f>'Active Model Inputs'!BJN57</f>
        <v>0</v>
      </c>
      <c r="BJO57" s="31">
        <f>'Active Model Inputs'!BJO57</f>
        <v>0</v>
      </c>
      <c r="BJP57" s="31">
        <f>'Active Model Inputs'!BJP57</f>
        <v>0</v>
      </c>
      <c r="BJQ57" s="31">
        <f>'Active Model Inputs'!BJQ57</f>
        <v>0</v>
      </c>
      <c r="BJR57" s="31">
        <f>'Active Model Inputs'!BJR57</f>
        <v>0</v>
      </c>
      <c r="BJS57" s="31">
        <f>'Active Model Inputs'!BJS57</f>
        <v>0</v>
      </c>
      <c r="BJT57" s="31">
        <f>'Active Model Inputs'!BJT57</f>
        <v>0</v>
      </c>
      <c r="BJU57" s="31">
        <f>'Active Model Inputs'!BJU57</f>
        <v>0</v>
      </c>
      <c r="BJV57" s="31">
        <f>'Active Model Inputs'!BJV57</f>
        <v>0</v>
      </c>
      <c r="BJW57" s="31">
        <f>'Active Model Inputs'!BJW57</f>
        <v>0</v>
      </c>
      <c r="BJX57" s="31">
        <f>'Active Model Inputs'!BJX57</f>
        <v>0</v>
      </c>
      <c r="BJY57" s="31">
        <f>'Active Model Inputs'!BJY57</f>
        <v>0</v>
      </c>
      <c r="BJZ57" s="31">
        <f>'Active Model Inputs'!BJZ57</f>
        <v>0</v>
      </c>
      <c r="BKA57" s="31">
        <f>'Active Model Inputs'!BKA57</f>
        <v>0</v>
      </c>
      <c r="BKB57" s="31">
        <f>'Active Model Inputs'!BKB57</f>
        <v>0</v>
      </c>
      <c r="BKC57" s="31">
        <f>'Active Model Inputs'!BKC57</f>
        <v>0</v>
      </c>
      <c r="BKD57" s="31">
        <f>'Active Model Inputs'!BKD57</f>
        <v>0</v>
      </c>
      <c r="BKE57" s="31">
        <f>'Active Model Inputs'!BKE57</f>
        <v>0</v>
      </c>
      <c r="BKF57" s="31">
        <f>'Active Model Inputs'!BKF57</f>
        <v>0</v>
      </c>
      <c r="BKG57" s="31">
        <f>'Active Model Inputs'!BKG57</f>
        <v>0</v>
      </c>
      <c r="BKH57" s="31">
        <f>'Active Model Inputs'!BKH57</f>
        <v>0</v>
      </c>
      <c r="BKI57" s="31">
        <f>'Active Model Inputs'!BKI57</f>
        <v>0</v>
      </c>
      <c r="BKJ57" s="31">
        <f>'Active Model Inputs'!BKJ57</f>
        <v>0</v>
      </c>
      <c r="BKK57" s="31">
        <f>'Active Model Inputs'!BKK57</f>
        <v>0</v>
      </c>
      <c r="BKL57" s="31">
        <f>'Active Model Inputs'!BKL57</f>
        <v>0</v>
      </c>
      <c r="BKM57" s="31">
        <f>'Active Model Inputs'!BKM57</f>
        <v>0</v>
      </c>
      <c r="BKN57" s="31">
        <f>'Active Model Inputs'!BKN57</f>
        <v>0</v>
      </c>
      <c r="BKO57" s="31">
        <f>'Active Model Inputs'!BKO57</f>
        <v>0</v>
      </c>
      <c r="BKP57" s="31">
        <f>'Active Model Inputs'!BKP57</f>
        <v>0</v>
      </c>
      <c r="BKQ57" s="31">
        <f>'Active Model Inputs'!BKQ57</f>
        <v>0</v>
      </c>
      <c r="BKR57" s="31">
        <f>'Active Model Inputs'!BKR57</f>
        <v>0</v>
      </c>
      <c r="BKS57" s="31">
        <f>'Active Model Inputs'!BKS57</f>
        <v>0</v>
      </c>
      <c r="BKT57" s="31">
        <f>'Active Model Inputs'!BKT57</f>
        <v>0</v>
      </c>
      <c r="BKU57" s="31">
        <f>'Active Model Inputs'!BKU57</f>
        <v>0</v>
      </c>
      <c r="BKV57" s="31">
        <f>'Active Model Inputs'!BKV57</f>
        <v>0</v>
      </c>
      <c r="BKW57" s="31">
        <f>'Active Model Inputs'!BKW57</f>
        <v>0</v>
      </c>
      <c r="BKX57" s="31">
        <f>'Active Model Inputs'!BKX57</f>
        <v>0</v>
      </c>
      <c r="BKY57" s="31">
        <f>'Active Model Inputs'!BKY57</f>
        <v>0</v>
      </c>
      <c r="BKZ57" s="31">
        <f>'Active Model Inputs'!BKZ57</f>
        <v>0</v>
      </c>
      <c r="BLA57" s="31">
        <f>'Active Model Inputs'!BLA57</f>
        <v>0</v>
      </c>
      <c r="BLB57" s="31">
        <f>'Active Model Inputs'!BLB57</f>
        <v>0</v>
      </c>
      <c r="BLC57" s="31">
        <f>'Active Model Inputs'!BLC57</f>
        <v>0</v>
      </c>
      <c r="BLD57" s="31">
        <f>'Active Model Inputs'!BLD57</f>
        <v>0</v>
      </c>
      <c r="BLE57" s="31">
        <f>'Active Model Inputs'!BLE57</f>
        <v>0</v>
      </c>
      <c r="BLF57" s="31">
        <f>'Active Model Inputs'!BLF57</f>
        <v>0</v>
      </c>
      <c r="BLG57" s="31">
        <f>'Active Model Inputs'!BLG57</f>
        <v>0</v>
      </c>
      <c r="BLH57" s="31">
        <f>'Active Model Inputs'!BLH57</f>
        <v>0</v>
      </c>
      <c r="BLI57" s="31">
        <f>'Active Model Inputs'!BLI57</f>
        <v>0</v>
      </c>
      <c r="BLJ57" s="31">
        <f>'Active Model Inputs'!BLJ57</f>
        <v>0</v>
      </c>
      <c r="BLK57" s="31">
        <f>'Active Model Inputs'!BLK57</f>
        <v>0</v>
      </c>
      <c r="BLL57" s="31">
        <f>'Active Model Inputs'!BLL57</f>
        <v>0</v>
      </c>
      <c r="BLM57" s="31">
        <f>'Active Model Inputs'!BLM57</f>
        <v>0</v>
      </c>
      <c r="BLN57" s="31">
        <f>'Active Model Inputs'!BLN57</f>
        <v>0</v>
      </c>
      <c r="BLO57" s="31">
        <f>'Active Model Inputs'!BLO57</f>
        <v>0</v>
      </c>
      <c r="BLP57" s="31">
        <f>'Active Model Inputs'!BLP57</f>
        <v>0</v>
      </c>
      <c r="BLQ57" s="31">
        <f>'Active Model Inputs'!BLQ57</f>
        <v>0</v>
      </c>
      <c r="BLR57" s="31">
        <f>'Active Model Inputs'!BLR57</f>
        <v>0</v>
      </c>
      <c r="BLS57" s="31">
        <f>'Active Model Inputs'!BLS57</f>
        <v>0</v>
      </c>
      <c r="BLT57" s="31">
        <f>'Active Model Inputs'!BLT57</f>
        <v>0</v>
      </c>
      <c r="BLU57" s="31">
        <f>'Active Model Inputs'!BLU57</f>
        <v>0</v>
      </c>
      <c r="BLV57" s="31">
        <f>'Active Model Inputs'!BLV57</f>
        <v>0</v>
      </c>
      <c r="BLW57" s="31">
        <f>'Active Model Inputs'!BLW57</f>
        <v>0</v>
      </c>
      <c r="BLX57" s="31">
        <f>'Active Model Inputs'!BLX57</f>
        <v>0</v>
      </c>
      <c r="BLY57" s="31">
        <f>'Active Model Inputs'!BLY57</f>
        <v>0</v>
      </c>
      <c r="BLZ57" s="31">
        <f>'Active Model Inputs'!BLZ57</f>
        <v>0</v>
      </c>
      <c r="BMA57" s="31">
        <f>'Active Model Inputs'!BMA57</f>
        <v>0</v>
      </c>
      <c r="BMB57" s="31">
        <f>'Active Model Inputs'!BMB57</f>
        <v>0</v>
      </c>
      <c r="BMC57" s="31">
        <f>'Active Model Inputs'!BMC57</f>
        <v>0</v>
      </c>
      <c r="BMD57" s="31">
        <f>'Active Model Inputs'!BMD57</f>
        <v>0</v>
      </c>
      <c r="BME57" s="31">
        <f>'Active Model Inputs'!BME57</f>
        <v>0</v>
      </c>
      <c r="BMF57" s="31">
        <f>'Active Model Inputs'!BMF57</f>
        <v>0</v>
      </c>
      <c r="BMG57" s="31">
        <f>'Active Model Inputs'!BMG57</f>
        <v>0</v>
      </c>
      <c r="BMH57" s="31">
        <f>'Active Model Inputs'!BMH57</f>
        <v>0</v>
      </c>
      <c r="BMI57" s="31">
        <f>'Active Model Inputs'!BMI57</f>
        <v>0</v>
      </c>
      <c r="BMJ57" s="31">
        <f>'Active Model Inputs'!BMJ57</f>
        <v>0</v>
      </c>
      <c r="BMK57" s="31">
        <f>'Active Model Inputs'!BMK57</f>
        <v>0</v>
      </c>
      <c r="BML57" s="31">
        <f>'Active Model Inputs'!BML57</f>
        <v>0</v>
      </c>
      <c r="BMM57" s="31">
        <f>'Active Model Inputs'!BMM57</f>
        <v>0</v>
      </c>
      <c r="BMN57" s="31">
        <f>'Active Model Inputs'!BMN57</f>
        <v>0</v>
      </c>
      <c r="BMO57" s="31">
        <f>'Active Model Inputs'!BMO57</f>
        <v>0</v>
      </c>
      <c r="BMP57" s="31">
        <f>'Active Model Inputs'!BMP57</f>
        <v>0</v>
      </c>
      <c r="BMQ57" s="31">
        <f>'Active Model Inputs'!BMQ57</f>
        <v>0</v>
      </c>
      <c r="BMR57" s="31">
        <f>'Active Model Inputs'!BMR57</f>
        <v>0</v>
      </c>
      <c r="BMS57" s="31">
        <f>'Active Model Inputs'!BMS57</f>
        <v>0</v>
      </c>
      <c r="BMT57" s="31">
        <f>'Active Model Inputs'!BMT57</f>
        <v>0</v>
      </c>
      <c r="BMU57" s="31">
        <f>'Active Model Inputs'!BMU57</f>
        <v>0</v>
      </c>
      <c r="BMV57" s="31">
        <f>'Active Model Inputs'!BMV57</f>
        <v>0</v>
      </c>
      <c r="BMW57" s="31">
        <f>'Active Model Inputs'!BMW57</f>
        <v>0</v>
      </c>
      <c r="BMX57" s="31">
        <f>'Active Model Inputs'!BMX57</f>
        <v>0</v>
      </c>
      <c r="BMY57" s="31">
        <f>'Active Model Inputs'!BMY57</f>
        <v>0</v>
      </c>
      <c r="BMZ57" s="31">
        <f>'Active Model Inputs'!BMZ57</f>
        <v>0</v>
      </c>
      <c r="BNA57" s="31">
        <f>'Active Model Inputs'!BNA57</f>
        <v>0</v>
      </c>
      <c r="BNB57" s="31">
        <f>'Active Model Inputs'!BNB57</f>
        <v>0</v>
      </c>
      <c r="BNC57" s="31">
        <f>'Active Model Inputs'!BNC57</f>
        <v>0</v>
      </c>
      <c r="BND57" s="31">
        <f>'Active Model Inputs'!BND57</f>
        <v>0</v>
      </c>
      <c r="BNE57" s="31">
        <f>'Active Model Inputs'!BNE57</f>
        <v>0</v>
      </c>
      <c r="BNF57" s="31">
        <f>'Active Model Inputs'!BNF57</f>
        <v>0</v>
      </c>
      <c r="BNG57" s="31">
        <f>'Active Model Inputs'!BNG57</f>
        <v>0</v>
      </c>
      <c r="BNH57" s="31">
        <f>'Active Model Inputs'!BNH57</f>
        <v>0</v>
      </c>
      <c r="BNI57" s="31">
        <f>'Active Model Inputs'!BNI57</f>
        <v>0</v>
      </c>
      <c r="BNJ57" s="31">
        <f>'Active Model Inputs'!BNJ57</f>
        <v>0</v>
      </c>
      <c r="BNK57" s="31">
        <f>'Active Model Inputs'!BNK57</f>
        <v>0</v>
      </c>
      <c r="BNL57" s="31">
        <f>'Active Model Inputs'!BNL57</f>
        <v>0</v>
      </c>
      <c r="BNM57" s="31">
        <f>'Active Model Inputs'!BNM57</f>
        <v>0</v>
      </c>
      <c r="BNN57" s="31">
        <f>'Active Model Inputs'!BNN57</f>
        <v>0</v>
      </c>
      <c r="BNO57" s="31">
        <f>'Active Model Inputs'!BNO57</f>
        <v>0</v>
      </c>
      <c r="BNP57" s="31">
        <f>'Active Model Inputs'!BNP57</f>
        <v>0</v>
      </c>
      <c r="BNQ57" s="31">
        <f>'Active Model Inputs'!BNQ57</f>
        <v>0</v>
      </c>
      <c r="BNR57" s="31">
        <f>'Active Model Inputs'!BNR57</f>
        <v>0</v>
      </c>
      <c r="BNS57" s="31">
        <f>'Active Model Inputs'!BNS57</f>
        <v>0</v>
      </c>
      <c r="BNT57" s="31">
        <f>'Active Model Inputs'!BNT57</f>
        <v>0</v>
      </c>
      <c r="BNU57" s="31">
        <f>'Active Model Inputs'!BNU57</f>
        <v>0</v>
      </c>
      <c r="BNV57" s="31">
        <f>'Active Model Inputs'!BNV57</f>
        <v>0</v>
      </c>
      <c r="BNW57" s="31">
        <f>'Active Model Inputs'!BNW57</f>
        <v>0</v>
      </c>
      <c r="BNX57" s="31">
        <f>'Active Model Inputs'!BNX57</f>
        <v>0</v>
      </c>
      <c r="BNY57" s="31">
        <f>'Active Model Inputs'!BNY57</f>
        <v>0</v>
      </c>
      <c r="BNZ57" s="31">
        <f>'Active Model Inputs'!BNZ57</f>
        <v>0</v>
      </c>
      <c r="BOA57" s="31">
        <f>'Active Model Inputs'!BOA57</f>
        <v>0</v>
      </c>
      <c r="BOB57" s="31">
        <f>'Active Model Inputs'!BOB57</f>
        <v>0</v>
      </c>
      <c r="BOC57" s="31">
        <f>'Active Model Inputs'!BOC57</f>
        <v>0</v>
      </c>
      <c r="BOD57" s="31">
        <f>'Active Model Inputs'!BOD57</f>
        <v>0</v>
      </c>
      <c r="BOE57" s="31">
        <f>'Active Model Inputs'!BOE57</f>
        <v>0</v>
      </c>
      <c r="BOF57" s="31">
        <f>'Active Model Inputs'!BOF57</f>
        <v>0</v>
      </c>
      <c r="BOG57" s="31">
        <f>'Active Model Inputs'!BOG57</f>
        <v>0</v>
      </c>
      <c r="BOH57" s="31">
        <f>'Active Model Inputs'!BOH57</f>
        <v>0</v>
      </c>
      <c r="BOI57" s="31">
        <f>'Active Model Inputs'!BOI57</f>
        <v>0</v>
      </c>
      <c r="BOJ57" s="31">
        <f>'Active Model Inputs'!BOJ57</f>
        <v>0</v>
      </c>
      <c r="BOK57" s="31">
        <f>'Active Model Inputs'!BOK57</f>
        <v>0</v>
      </c>
      <c r="BOL57" s="31">
        <f>'Active Model Inputs'!BOL57</f>
        <v>0</v>
      </c>
      <c r="BOM57" s="31">
        <f>'Active Model Inputs'!BOM57</f>
        <v>0</v>
      </c>
      <c r="BON57" s="31">
        <f>'Active Model Inputs'!BON57</f>
        <v>0</v>
      </c>
      <c r="BOO57" s="31">
        <f>'Active Model Inputs'!BOO57</f>
        <v>0</v>
      </c>
      <c r="BOP57" s="31">
        <f>'Active Model Inputs'!BOP57</f>
        <v>0</v>
      </c>
      <c r="BOQ57" s="31">
        <f>'Active Model Inputs'!BOQ57</f>
        <v>0</v>
      </c>
      <c r="BOR57" s="31">
        <f>'Active Model Inputs'!BOR57</f>
        <v>0</v>
      </c>
      <c r="BOS57" s="31">
        <f>'Active Model Inputs'!BOS57</f>
        <v>0</v>
      </c>
      <c r="BOT57" s="31">
        <f>'Active Model Inputs'!BOT57</f>
        <v>0</v>
      </c>
      <c r="BOU57" s="31">
        <f>'Active Model Inputs'!BOU57</f>
        <v>0</v>
      </c>
      <c r="BOV57" s="31">
        <f>'Active Model Inputs'!BOV57</f>
        <v>0</v>
      </c>
      <c r="BOW57" s="31">
        <f>'Active Model Inputs'!BOW57</f>
        <v>0</v>
      </c>
      <c r="BOX57" s="31">
        <f>'Active Model Inputs'!BOX57</f>
        <v>0</v>
      </c>
      <c r="BOY57" s="31">
        <f>'Active Model Inputs'!BOY57</f>
        <v>0</v>
      </c>
      <c r="BOZ57" s="31">
        <f>'Active Model Inputs'!BOZ57</f>
        <v>0</v>
      </c>
      <c r="BPA57" s="31">
        <f>'Active Model Inputs'!BPA57</f>
        <v>0</v>
      </c>
      <c r="BPB57" s="31">
        <f>'Active Model Inputs'!BPB57</f>
        <v>0</v>
      </c>
      <c r="BPC57" s="31">
        <f>'Active Model Inputs'!BPC57</f>
        <v>0</v>
      </c>
      <c r="BPD57" s="31">
        <f>'Active Model Inputs'!BPD57</f>
        <v>0</v>
      </c>
      <c r="BPE57" s="31">
        <f>'Active Model Inputs'!BPE57</f>
        <v>0</v>
      </c>
      <c r="BPF57" s="31">
        <f>'Active Model Inputs'!BPF57</f>
        <v>0</v>
      </c>
      <c r="BPG57" s="31">
        <f>'Active Model Inputs'!BPG57</f>
        <v>0</v>
      </c>
      <c r="BPH57" s="31">
        <f>'Active Model Inputs'!BPH57</f>
        <v>0</v>
      </c>
      <c r="BPI57" s="31">
        <f>'Active Model Inputs'!BPI57</f>
        <v>0</v>
      </c>
      <c r="BPJ57" s="31">
        <f>'Active Model Inputs'!BPJ57</f>
        <v>0</v>
      </c>
      <c r="BPK57" s="31">
        <f>'Active Model Inputs'!BPK57</f>
        <v>0</v>
      </c>
      <c r="BPL57" s="31">
        <f>'Active Model Inputs'!BPL57</f>
        <v>0</v>
      </c>
      <c r="BPM57" s="31">
        <f>'Active Model Inputs'!BPM57</f>
        <v>0</v>
      </c>
      <c r="BPN57" s="31">
        <f>'Active Model Inputs'!BPN57</f>
        <v>0</v>
      </c>
      <c r="BPO57" s="31">
        <f>'Active Model Inputs'!BPO57</f>
        <v>0</v>
      </c>
      <c r="BPP57" s="31">
        <f>'Active Model Inputs'!BPP57</f>
        <v>0</v>
      </c>
      <c r="BPQ57" s="31">
        <f>'Active Model Inputs'!BPQ57</f>
        <v>0</v>
      </c>
      <c r="BPR57" s="31">
        <f>'Active Model Inputs'!BPR57</f>
        <v>0</v>
      </c>
      <c r="BPS57" s="31">
        <f>'Active Model Inputs'!BPS57</f>
        <v>0</v>
      </c>
      <c r="BPT57" s="31">
        <f>'Active Model Inputs'!BPT57</f>
        <v>0</v>
      </c>
      <c r="BPU57" s="31">
        <f>'Active Model Inputs'!BPU57</f>
        <v>0</v>
      </c>
      <c r="BPV57" s="31">
        <f>'Active Model Inputs'!BPV57</f>
        <v>0</v>
      </c>
      <c r="BPW57" s="31">
        <f>'Active Model Inputs'!BPW57</f>
        <v>0</v>
      </c>
      <c r="BPX57" s="31">
        <f>'Active Model Inputs'!BPX57</f>
        <v>0</v>
      </c>
      <c r="BPY57" s="31">
        <f>'Active Model Inputs'!BPY57</f>
        <v>0</v>
      </c>
      <c r="BPZ57" s="31">
        <f>'Active Model Inputs'!BPZ57</f>
        <v>0</v>
      </c>
      <c r="BQA57" s="31">
        <f>'Active Model Inputs'!BQA57</f>
        <v>0</v>
      </c>
      <c r="BQB57" s="31">
        <f>'Active Model Inputs'!BQB57</f>
        <v>0</v>
      </c>
      <c r="BQC57" s="31">
        <f>'Active Model Inputs'!BQC57</f>
        <v>0</v>
      </c>
      <c r="BQD57" s="31">
        <f>'Active Model Inputs'!BQD57</f>
        <v>0</v>
      </c>
      <c r="BQE57" s="31">
        <f>'Active Model Inputs'!BQE57</f>
        <v>0</v>
      </c>
      <c r="BQF57" s="31">
        <f>'Active Model Inputs'!BQF57</f>
        <v>0</v>
      </c>
      <c r="BQG57" s="31">
        <f>'Active Model Inputs'!BQG57</f>
        <v>0</v>
      </c>
      <c r="BQH57" s="31">
        <f>'Active Model Inputs'!BQH57</f>
        <v>0</v>
      </c>
      <c r="BQI57" s="31">
        <f>'Active Model Inputs'!BQI57</f>
        <v>0</v>
      </c>
      <c r="BQJ57" s="31">
        <f>'Active Model Inputs'!BQJ57</f>
        <v>0</v>
      </c>
      <c r="BQK57" s="31">
        <f>'Active Model Inputs'!BQK57</f>
        <v>0</v>
      </c>
      <c r="BQL57" s="31">
        <f>'Active Model Inputs'!BQL57</f>
        <v>0</v>
      </c>
      <c r="BQM57" s="31">
        <f>'Active Model Inputs'!BQM57</f>
        <v>0</v>
      </c>
      <c r="BQN57" s="31">
        <f>'Active Model Inputs'!BQN57</f>
        <v>0</v>
      </c>
      <c r="BQO57" s="31">
        <f>'Active Model Inputs'!BQO57</f>
        <v>0</v>
      </c>
      <c r="BQP57" s="31">
        <f>'Active Model Inputs'!BQP57</f>
        <v>0</v>
      </c>
      <c r="BQQ57" s="31">
        <f>'Active Model Inputs'!BQQ57</f>
        <v>0</v>
      </c>
      <c r="BQR57" s="31">
        <f>'Active Model Inputs'!BQR57</f>
        <v>0</v>
      </c>
      <c r="BQS57" s="31">
        <f>'Active Model Inputs'!BQS57</f>
        <v>0</v>
      </c>
      <c r="BQT57" s="31">
        <f>'Active Model Inputs'!BQT57</f>
        <v>0</v>
      </c>
      <c r="BQU57" s="31">
        <f>'Active Model Inputs'!BQU57</f>
        <v>0</v>
      </c>
      <c r="BQV57" s="31">
        <f>'Active Model Inputs'!BQV57</f>
        <v>0</v>
      </c>
      <c r="BQW57" s="31">
        <f>'Active Model Inputs'!BQW57</f>
        <v>0</v>
      </c>
      <c r="BQX57" s="31">
        <f>'Active Model Inputs'!BQX57</f>
        <v>0</v>
      </c>
      <c r="BQY57" s="31">
        <f>'Active Model Inputs'!BQY57</f>
        <v>0</v>
      </c>
      <c r="BQZ57" s="31">
        <f>'Active Model Inputs'!BQZ57</f>
        <v>0</v>
      </c>
      <c r="BRA57" s="31">
        <f>'Active Model Inputs'!BRA57</f>
        <v>0</v>
      </c>
      <c r="BRB57" s="31">
        <f>'Active Model Inputs'!BRB57</f>
        <v>0</v>
      </c>
      <c r="BRC57" s="31">
        <f>'Active Model Inputs'!BRC57</f>
        <v>0</v>
      </c>
      <c r="BRD57" s="31">
        <f>'Active Model Inputs'!BRD57</f>
        <v>0</v>
      </c>
      <c r="BRE57" s="31">
        <f>'Active Model Inputs'!BRE57</f>
        <v>0</v>
      </c>
      <c r="BRF57" s="31">
        <f>'Active Model Inputs'!BRF57</f>
        <v>0</v>
      </c>
      <c r="BRG57" s="31">
        <f>'Active Model Inputs'!BRG57</f>
        <v>0</v>
      </c>
      <c r="BRH57" s="31">
        <f>'Active Model Inputs'!BRH57</f>
        <v>0</v>
      </c>
      <c r="BRI57" s="31">
        <f>'Active Model Inputs'!BRI57</f>
        <v>0</v>
      </c>
      <c r="BRJ57" s="31">
        <f>'Active Model Inputs'!BRJ57</f>
        <v>0</v>
      </c>
      <c r="BRK57" s="31">
        <f>'Active Model Inputs'!BRK57</f>
        <v>0</v>
      </c>
      <c r="BRL57" s="31">
        <f>'Active Model Inputs'!BRL57</f>
        <v>0</v>
      </c>
      <c r="BRM57" s="31">
        <f>'Active Model Inputs'!BRM57</f>
        <v>0</v>
      </c>
      <c r="BRN57" s="31">
        <f>'Active Model Inputs'!BRN57</f>
        <v>0</v>
      </c>
      <c r="BRO57" s="31">
        <f>'Active Model Inputs'!BRO57</f>
        <v>0</v>
      </c>
      <c r="BRP57" s="31">
        <f>'Active Model Inputs'!BRP57</f>
        <v>0</v>
      </c>
      <c r="BRQ57" s="31">
        <f>'Active Model Inputs'!BRQ57</f>
        <v>0</v>
      </c>
      <c r="BRR57" s="31">
        <f>'Active Model Inputs'!BRR57</f>
        <v>0</v>
      </c>
      <c r="BRS57" s="31">
        <f>'Active Model Inputs'!BRS57</f>
        <v>0</v>
      </c>
      <c r="BRT57" s="31">
        <f>'Active Model Inputs'!BRT57</f>
        <v>0</v>
      </c>
      <c r="BRU57" s="31">
        <f>'Active Model Inputs'!BRU57</f>
        <v>0</v>
      </c>
      <c r="BRV57" s="31">
        <f>'Active Model Inputs'!BRV57</f>
        <v>0</v>
      </c>
      <c r="BRW57" s="31">
        <f>'Active Model Inputs'!BRW57</f>
        <v>0</v>
      </c>
      <c r="BRX57" s="31">
        <f>'Active Model Inputs'!BRX57</f>
        <v>0</v>
      </c>
      <c r="BRY57" s="31">
        <f>'Active Model Inputs'!BRY57</f>
        <v>0</v>
      </c>
      <c r="BRZ57" s="31">
        <f>'Active Model Inputs'!BRZ57</f>
        <v>0</v>
      </c>
      <c r="BSA57" s="31">
        <f>'Active Model Inputs'!BSA57</f>
        <v>0</v>
      </c>
      <c r="BSB57" s="31">
        <f>'Active Model Inputs'!BSB57</f>
        <v>0</v>
      </c>
      <c r="BSC57" s="31">
        <f>'Active Model Inputs'!BSC57</f>
        <v>0</v>
      </c>
      <c r="BSD57" s="31">
        <f>'Active Model Inputs'!BSD57</f>
        <v>0</v>
      </c>
      <c r="BSE57" s="31">
        <f>'Active Model Inputs'!BSE57</f>
        <v>0</v>
      </c>
      <c r="BSF57" s="31">
        <f>'Active Model Inputs'!BSF57</f>
        <v>0</v>
      </c>
      <c r="BSG57" s="31">
        <f>'Active Model Inputs'!BSG57</f>
        <v>0</v>
      </c>
      <c r="BSH57" s="31">
        <f>'Active Model Inputs'!BSH57</f>
        <v>0</v>
      </c>
      <c r="BSI57" s="31">
        <f>'Active Model Inputs'!BSI57</f>
        <v>0</v>
      </c>
      <c r="BSJ57" s="31">
        <f>'Active Model Inputs'!BSJ57</f>
        <v>0</v>
      </c>
      <c r="BSK57" s="31">
        <f>'Active Model Inputs'!BSK57</f>
        <v>0</v>
      </c>
      <c r="BSL57" s="31">
        <f>'Active Model Inputs'!BSL57</f>
        <v>0</v>
      </c>
      <c r="BSM57" s="31">
        <f>'Active Model Inputs'!BSM57</f>
        <v>0</v>
      </c>
      <c r="BSN57" s="31">
        <f>'Active Model Inputs'!BSN57</f>
        <v>0</v>
      </c>
      <c r="BSO57" s="31">
        <f>'Active Model Inputs'!BSO57</f>
        <v>0</v>
      </c>
      <c r="BSP57" s="31">
        <f>'Active Model Inputs'!BSP57</f>
        <v>0</v>
      </c>
      <c r="BSQ57" s="31">
        <f>'Active Model Inputs'!BSQ57</f>
        <v>0</v>
      </c>
      <c r="BSR57" s="31">
        <f>'Active Model Inputs'!BSR57</f>
        <v>0</v>
      </c>
      <c r="BSS57" s="31">
        <f>'Active Model Inputs'!BSS57</f>
        <v>0</v>
      </c>
      <c r="BST57" s="31">
        <f>'Active Model Inputs'!BST57</f>
        <v>0</v>
      </c>
      <c r="BSU57" s="31">
        <f>'Active Model Inputs'!BSU57</f>
        <v>0</v>
      </c>
      <c r="BSV57" s="31">
        <f>'Active Model Inputs'!BSV57</f>
        <v>0</v>
      </c>
      <c r="BSW57" s="31">
        <f>'Active Model Inputs'!BSW57</f>
        <v>0</v>
      </c>
      <c r="BSX57" s="31">
        <f>'Active Model Inputs'!BSX57</f>
        <v>0</v>
      </c>
      <c r="BSY57" s="31">
        <f>'Active Model Inputs'!BSY57</f>
        <v>0</v>
      </c>
      <c r="BSZ57" s="31">
        <f>'Active Model Inputs'!BSZ57</f>
        <v>0</v>
      </c>
      <c r="BTA57" s="31">
        <f>'Active Model Inputs'!BTA57</f>
        <v>0</v>
      </c>
      <c r="BTB57" s="31">
        <f>'Active Model Inputs'!BTB57</f>
        <v>0</v>
      </c>
      <c r="BTC57" s="31">
        <f>'Active Model Inputs'!BTC57</f>
        <v>0</v>
      </c>
      <c r="BTD57" s="31">
        <f>'Active Model Inputs'!BTD57</f>
        <v>0</v>
      </c>
      <c r="BTE57" s="31">
        <f>'Active Model Inputs'!BTE57</f>
        <v>0</v>
      </c>
      <c r="BTF57" s="31">
        <f>'Active Model Inputs'!BTF57</f>
        <v>0</v>
      </c>
      <c r="BTG57" s="31">
        <f>'Active Model Inputs'!BTG57</f>
        <v>0</v>
      </c>
      <c r="BTH57" s="31">
        <f>'Active Model Inputs'!BTH57</f>
        <v>0</v>
      </c>
      <c r="BTI57" s="31">
        <f>'Active Model Inputs'!BTI57</f>
        <v>0</v>
      </c>
      <c r="BTJ57" s="31">
        <f>'Active Model Inputs'!BTJ57</f>
        <v>0</v>
      </c>
      <c r="BTK57" s="31">
        <f>'Active Model Inputs'!BTK57</f>
        <v>0</v>
      </c>
      <c r="BTL57" s="31">
        <f>'Active Model Inputs'!BTL57</f>
        <v>0</v>
      </c>
      <c r="BTM57" s="31">
        <f>'Active Model Inputs'!BTM57</f>
        <v>0</v>
      </c>
      <c r="BTN57" s="31">
        <f>'Active Model Inputs'!BTN57</f>
        <v>0</v>
      </c>
      <c r="BTO57" s="31">
        <f>'Active Model Inputs'!BTO57</f>
        <v>0</v>
      </c>
      <c r="BTP57" s="31">
        <f>'Active Model Inputs'!BTP57</f>
        <v>0</v>
      </c>
      <c r="BTQ57" s="31">
        <f>'Active Model Inputs'!BTQ57</f>
        <v>0</v>
      </c>
      <c r="BTR57" s="31">
        <f>'Active Model Inputs'!BTR57</f>
        <v>0</v>
      </c>
      <c r="BTS57" s="31">
        <f>'Active Model Inputs'!BTS57</f>
        <v>0</v>
      </c>
      <c r="BTT57" s="31">
        <f>'Active Model Inputs'!BTT57</f>
        <v>0</v>
      </c>
      <c r="BTU57" s="31">
        <f>'Active Model Inputs'!BTU57</f>
        <v>0</v>
      </c>
      <c r="BTV57" s="31">
        <f>'Active Model Inputs'!BTV57</f>
        <v>0</v>
      </c>
      <c r="BTW57" s="31">
        <f>'Active Model Inputs'!BTW57</f>
        <v>0</v>
      </c>
      <c r="BTX57" s="31">
        <f>'Active Model Inputs'!BTX57</f>
        <v>0</v>
      </c>
      <c r="BTY57" s="31">
        <f>'Active Model Inputs'!BTY57</f>
        <v>0</v>
      </c>
      <c r="BTZ57" s="31">
        <f>'Active Model Inputs'!BTZ57</f>
        <v>0</v>
      </c>
      <c r="BUA57" s="31">
        <f>'Active Model Inputs'!BUA57</f>
        <v>0</v>
      </c>
      <c r="BUB57" s="31">
        <f>'Active Model Inputs'!BUB57</f>
        <v>0</v>
      </c>
      <c r="BUC57" s="31">
        <f>'Active Model Inputs'!BUC57</f>
        <v>0</v>
      </c>
      <c r="BUD57" s="31">
        <f>'Active Model Inputs'!BUD57</f>
        <v>0</v>
      </c>
      <c r="BUE57" s="31">
        <f>'Active Model Inputs'!BUE57</f>
        <v>0</v>
      </c>
      <c r="BUF57" s="31">
        <f>'Active Model Inputs'!BUF57</f>
        <v>0</v>
      </c>
      <c r="BUG57" s="31">
        <f>'Active Model Inputs'!BUG57</f>
        <v>0</v>
      </c>
      <c r="BUH57" s="31">
        <f>'Active Model Inputs'!BUH57</f>
        <v>0</v>
      </c>
      <c r="BUI57" s="31">
        <f>'Active Model Inputs'!BUI57</f>
        <v>0</v>
      </c>
      <c r="BUJ57" s="31">
        <f>'Active Model Inputs'!BUJ57</f>
        <v>0</v>
      </c>
      <c r="BUK57" s="31">
        <f>'Active Model Inputs'!BUK57</f>
        <v>0</v>
      </c>
      <c r="BUL57" s="31">
        <f>'Active Model Inputs'!BUL57</f>
        <v>0</v>
      </c>
      <c r="BUM57" s="31">
        <f>'Active Model Inputs'!BUM57</f>
        <v>0</v>
      </c>
      <c r="BUN57" s="31">
        <f>'Active Model Inputs'!BUN57</f>
        <v>0</v>
      </c>
      <c r="BUO57" s="31">
        <f>'Active Model Inputs'!BUO57</f>
        <v>0</v>
      </c>
      <c r="BUP57" s="31">
        <f>'Active Model Inputs'!BUP57</f>
        <v>0</v>
      </c>
      <c r="BUQ57" s="31">
        <f>'Active Model Inputs'!BUQ57</f>
        <v>0</v>
      </c>
      <c r="BUR57" s="31">
        <f>'Active Model Inputs'!BUR57</f>
        <v>0</v>
      </c>
      <c r="BUS57" s="31">
        <f>'Active Model Inputs'!BUS57</f>
        <v>0</v>
      </c>
      <c r="BUT57" s="31">
        <f>'Active Model Inputs'!BUT57</f>
        <v>0</v>
      </c>
      <c r="BUU57" s="31">
        <f>'Active Model Inputs'!BUU57</f>
        <v>0</v>
      </c>
      <c r="BUV57" s="31">
        <f>'Active Model Inputs'!BUV57</f>
        <v>0</v>
      </c>
      <c r="BUW57" s="31">
        <f>'Active Model Inputs'!BUW57</f>
        <v>0</v>
      </c>
      <c r="BUX57" s="31">
        <f>'Active Model Inputs'!BUX57</f>
        <v>0</v>
      </c>
      <c r="BUY57" s="31">
        <f>'Active Model Inputs'!BUY57</f>
        <v>0</v>
      </c>
      <c r="BUZ57" s="31">
        <f>'Active Model Inputs'!BUZ57</f>
        <v>0</v>
      </c>
      <c r="BVA57" s="31">
        <f>'Active Model Inputs'!BVA57</f>
        <v>0</v>
      </c>
      <c r="BVB57" s="31">
        <f>'Active Model Inputs'!BVB57</f>
        <v>0</v>
      </c>
      <c r="BVC57" s="31">
        <f>'Active Model Inputs'!BVC57</f>
        <v>0</v>
      </c>
      <c r="BVD57" s="31">
        <f>'Active Model Inputs'!BVD57</f>
        <v>0</v>
      </c>
      <c r="BVE57" s="31">
        <f>'Active Model Inputs'!BVE57</f>
        <v>0</v>
      </c>
      <c r="BVF57" s="31">
        <f>'Active Model Inputs'!BVF57</f>
        <v>0</v>
      </c>
      <c r="BVG57" s="31">
        <f>'Active Model Inputs'!BVG57</f>
        <v>0</v>
      </c>
      <c r="BVH57" s="31">
        <f>'Active Model Inputs'!BVH57</f>
        <v>0</v>
      </c>
      <c r="BVI57" s="31">
        <f>'Active Model Inputs'!BVI57</f>
        <v>0</v>
      </c>
      <c r="BVJ57" s="31">
        <f>'Active Model Inputs'!BVJ57</f>
        <v>0</v>
      </c>
      <c r="BVK57" s="31">
        <f>'Active Model Inputs'!BVK57</f>
        <v>0</v>
      </c>
      <c r="BVL57" s="31">
        <f>'Active Model Inputs'!BVL57</f>
        <v>0</v>
      </c>
      <c r="BVM57" s="31">
        <f>'Active Model Inputs'!BVM57</f>
        <v>0</v>
      </c>
      <c r="BVN57" s="31">
        <f>'Active Model Inputs'!BVN57</f>
        <v>0</v>
      </c>
      <c r="BVO57" s="31">
        <f>'Active Model Inputs'!BVO57</f>
        <v>0</v>
      </c>
      <c r="BVP57" s="31">
        <f>'Active Model Inputs'!BVP57</f>
        <v>0</v>
      </c>
      <c r="BVQ57" s="31">
        <f>'Active Model Inputs'!BVQ57</f>
        <v>0</v>
      </c>
      <c r="BVR57" s="31">
        <f>'Active Model Inputs'!BVR57</f>
        <v>0</v>
      </c>
      <c r="BVS57" s="31">
        <f>'Active Model Inputs'!BVS57</f>
        <v>0</v>
      </c>
      <c r="BVT57" s="31">
        <f>'Active Model Inputs'!BVT57</f>
        <v>0</v>
      </c>
      <c r="BVU57" s="31">
        <f>'Active Model Inputs'!BVU57</f>
        <v>0</v>
      </c>
      <c r="BVV57" s="31">
        <f>'Active Model Inputs'!BVV57</f>
        <v>0</v>
      </c>
      <c r="BVW57" s="31">
        <f>'Active Model Inputs'!BVW57</f>
        <v>0</v>
      </c>
      <c r="BVX57" s="31">
        <f>'Active Model Inputs'!BVX57</f>
        <v>0</v>
      </c>
      <c r="BVY57" s="31">
        <f>'Active Model Inputs'!BVY57</f>
        <v>0</v>
      </c>
      <c r="BVZ57" s="31">
        <f>'Active Model Inputs'!BVZ57</f>
        <v>0</v>
      </c>
      <c r="BWA57" s="31">
        <f>'Active Model Inputs'!BWA57</f>
        <v>0</v>
      </c>
      <c r="BWB57" s="31">
        <f>'Active Model Inputs'!BWB57</f>
        <v>0</v>
      </c>
      <c r="BWC57" s="31">
        <f>'Active Model Inputs'!BWC57</f>
        <v>0</v>
      </c>
      <c r="BWD57" s="31">
        <f>'Active Model Inputs'!BWD57</f>
        <v>0</v>
      </c>
      <c r="BWE57" s="31">
        <f>'Active Model Inputs'!BWE57</f>
        <v>0</v>
      </c>
      <c r="BWF57" s="31">
        <f>'Active Model Inputs'!BWF57</f>
        <v>0</v>
      </c>
      <c r="BWG57" s="31">
        <f>'Active Model Inputs'!BWG57</f>
        <v>0</v>
      </c>
      <c r="BWH57" s="31">
        <f>'Active Model Inputs'!BWH57</f>
        <v>0</v>
      </c>
      <c r="BWI57" s="31">
        <f>'Active Model Inputs'!BWI57</f>
        <v>0</v>
      </c>
      <c r="BWJ57" s="31">
        <f>'Active Model Inputs'!BWJ57</f>
        <v>0</v>
      </c>
      <c r="BWK57" s="31">
        <f>'Active Model Inputs'!BWK57</f>
        <v>0</v>
      </c>
      <c r="BWL57" s="31">
        <f>'Active Model Inputs'!BWL57</f>
        <v>0</v>
      </c>
      <c r="BWM57" s="31">
        <f>'Active Model Inputs'!BWM57</f>
        <v>0</v>
      </c>
      <c r="BWN57" s="31">
        <f>'Active Model Inputs'!BWN57</f>
        <v>0</v>
      </c>
      <c r="BWO57" s="31">
        <f>'Active Model Inputs'!BWO57</f>
        <v>0</v>
      </c>
      <c r="BWP57" s="31">
        <f>'Active Model Inputs'!BWP57</f>
        <v>0</v>
      </c>
      <c r="BWQ57" s="31">
        <f>'Active Model Inputs'!BWQ57</f>
        <v>0</v>
      </c>
      <c r="BWR57" s="31">
        <f>'Active Model Inputs'!BWR57</f>
        <v>0</v>
      </c>
      <c r="BWS57" s="31">
        <f>'Active Model Inputs'!BWS57</f>
        <v>0</v>
      </c>
      <c r="BWT57" s="31">
        <f>'Active Model Inputs'!BWT57</f>
        <v>0</v>
      </c>
      <c r="BWU57" s="31">
        <f>'Active Model Inputs'!BWU57</f>
        <v>0</v>
      </c>
      <c r="BWV57" s="31">
        <f>'Active Model Inputs'!BWV57</f>
        <v>0</v>
      </c>
      <c r="BWW57" s="31">
        <f>'Active Model Inputs'!BWW57</f>
        <v>0</v>
      </c>
      <c r="BWX57" s="31">
        <f>'Active Model Inputs'!BWX57</f>
        <v>0</v>
      </c>
      <c r="BWY57" s="31">
        <f>'Active Model Inputs'!BWY57</f>
        <v>0</v>
      </c>
      <c r="BWZ57" s="31">
        <f>'Active Model Inputs'!BWZ57</f>
        <v>0</v>
      </c>
      <c r="BXA57" s="31">
        <f>'Active Model Inputs'!BXA57</f>
        <v>0</v>
      </c>
      <c r="BXB57" s="31">
        <f>'Active Model Inputs'!BXB57</f>
        <v>0</v>
      </c>
      <c r="BXC57" s="31">
        <f>'Active Model Inputs'!BXC57</f>
        <v>0</v>
      </c>
      <c r="BXD57" s="31">
        <f>'Active Model Inputs'!BXD57</f>
        <v>0</v>
      </c>
      <c r="BXE57" s="31">
        <f>'Active Model Inputs'!BXE57</f>
        <v>0</v>
      </c>
      <c r="BXF57" s="31">
        <f>'Active Model Inputs'!BXF57</f>
        <v>0</v>
      </c>
      <c r="BXG57" s="31">
        <f>'Active Model Inputs'!BXG57</f>
        <v>0</v>
      </c>
      <c r="BXH57" s="31">
        <f>'Active Model Inputs'!BXH57</f>
        <v>0</v>
      </c>
      <c r="BXI57" s="31">
        <f>'Active Model Inputs'!BXI57</f>
        <v>0</v>
      </c>
      <c r="BXJ57" s="31">
        <f>'Active Model Inputs'!BXJ57</f>
        <v>0</v>
      </c>
      <c r="BXK57" s="31">
        <f>'Active Model Inputs'!BXK57</f>
        <v>0</v>
      </c>
      <c r="BXL57" s="31">
        <f>'Active Model Inputs'!BXL57</f>
        <v>0</v>
      </c>
      <c r="BXM57" s="31">
        <f>'Active Model Inputs'!BXM57</f>
        <v>0</v>
      </c>
      <c r="BXN57" s="31">
        <f>'Active Model Inputs'!BXN57</f>
        <v>0</v>
      </c>
      <c r="BXO57" s="31">
        <f>'Active Model Inputs'!BXO57</f>
        <v>0</v>
      </c>
      <c r="BXP57" s="31">
        <f>'Active Model Inputs'!BXP57</f>
        <v>0</v>
      </c>
      <c r="BXQ57" s="31">
        <f>'Active Model Inputs'!BXQ57</f>
        <v>0</v>
      </c>
      <c r="BXR57" s="31">
        <f>'Active Model Inputs'!BXR57</f>
        <v>0</v>
      </c>
      <c r="BXS57" s="31">
        <f>'Active Model Inputs'!BXS57</f>
        <v>0</v>
      </c>
      <c r="BXT57" s="31">
        <f>'Active Model Inputs'!BXT57</f>
        <v>0</v>
      </c>
      <c r="BXU57" s="31">
        <f>'Active Model Inputs'!BXU57</f>
        <v>0</v>
      </c>
      <c r="BXV57" s="31">
        <f>'Active Model Inputs'!BXV57</f>
        <v>0</v>
      </c>
      <c r="BXW57" s="31">
        <f>'Active Model Inputs'!BXW57</f>
        <v>0</v>
      </c>
      <c r="BXX57" s="31">
        <f>'Active Model Inputs'!BXX57</f>
        <v>0</v>
      </c>
      <c r="BXY57" s="31">
        <f>'Active Model Inputs'!BXY57</f>
        <v>0</v>
      </c>
      <c r="BXZ57" s="31">
        <f>'Active Model Inputs'!BXZ57</f>
        <v>0</v>
      </c>
      <c r="BYA57" s="31">
        <f>'Active Model Inputs'!BYA57</f>
        <v>0</v>
      </c>
      <c r="BYB57" s="31">
        <f>'Active Model Inputs'!BYB57</f>
        <v>0</v>
      </c>
      <c r="BYC57" s="31">
        <f>'Active Model Inputs'!BYC57</f>
        <v>0</v>
      </c>
      <c r="BYD57" s="31">
        <f>'Active Model Inputs'!BYD57</f>
        <v>0</v>
      </c>
      <c r="BYE57" s="31">
        <f>'Active Model Inputs'!BYE57</f>
        <v>0</v>
      </c>
      <c r="BYF57" s="31">
        <f>'Active Model Inputs'!BYF57</f>
        <v>0</v>
      </c>
      <c r="BYG57" s="31">
        <f>'Active Model Inputs'!BYG57</f>
        <v>0</v>
      </c>
      <c r="BYH57" s="31">
        <f>'Active Model Inputs'!BYH57</f>
        <v>0</v>
      </c>
      <c r="BYI57" s="31">
        <f>'Active Model Inputs'!BYI57</f>
        <v>0</v>
      </c>
      <c r="BYJ57" s="31">
        <f>'Active Model Inputs'!BYJ57</f>
        <v>0</v>
      </c>
      <c r="BYK57" s="31">
        <f>'Active Model Inputs'!BYK57</f>
        <v>0</v>
      </c>
      <c r="BYL57" s="31">
        <f>'Active Model Inputs'!BYL57</f>
        <v>0</v>
      </c>
      <c r="BYM57" s="31">
        <f>'Active Model Inputs'!BYM57</f>
        <v>0</v>
      </c>
      <c r="BYN57" s="31">
        <f>'Active Model Inputs'!BYN57</f>
        <v>0</v>
      </c>
      <c r="BYO57" s="31">
        <f>'Active Model Inputs'!BYO57</f>
        <v>0</v>
      </c>
      <c r="BYP57" s="31">
        <f>'Active Model Inputs'!BYP57</f>
        <v>0</v>
      </c>
      <c r="BYQ57" s="31">
        <f>'Active Model Inputs'!BYQ57</f>
        <v>0</v>
      </c>
      <c r="BYR57" s="31">
        <f>'Active Model Inputs'!BYR57</f>
        <v>0</v>
      </c>
      <c r="BYS57" s="31">
        <f>'Active Model Inputs'!BYS57</f>
        <v>0</v>
      </c>
      <c r="BYT57" s="31">
        <f>'Active Model Inputs'!BYT57</f>
        <v>0</v>
      </c>
      <c r="BYU57" s="31">
        <f>'Active Model Inputs'!BYU57</f>
        <v>0</v>
      </c>
      <c r="BYV57" s="31">
        <f>'Active Model Inputs'!BYV57</f>
        <v>0</v>
      </c>
      <c r="BYW57" s="31">
        <f>'Active Model Inputs'!BYW57</f>
        <v>0</v>
      </c>
      <c r="BYX57" s="31">
        <f>'Active Model Inputs'!BYX57</f>
        <v>0</v>
      </c>
      <c r="BYY57" s="31">
        <f>'Active Model Inputs'!BYY57</f>
        <v>0</v>
      </c>
      <c r="BYZ57" s="31">
        <f>'Active Model Inputs'!BYZ57</f>
        <v>0</v>
      </c>
      <c r="BZA57" s="31">
        <f>'Active Model Inputs'!BZA57</f>
        <v>0</v>
      </c>
      <c r="BZB57" s="31">
        <f>'Active Model Inputs'!BZB57</f>
        <v>0</v>
      </c>
      <c r="BZC57" s="31">
        <f>'Active Model Inputs'!BZC57</f>
        <v>0</v>
      </c>
      <c r="BZD57" s="31">
        <f>'Active Model Inputs'!BZD57</f>
        <v>0</v>
      </c>
      <c r="BZE57" s="31">
        <f>'Active Model Inputs'!BZE57</f>
        <v>0</v>
      </c>
      <c r="BZF57" s="31">
        <f>'Active Model Inputs'!BZF57</f>
        <v>0</v>
      </c>
      <c r="BZG57" s="31">
        <f>'Active Model Inputs'!BZG57</f>
        <v>0</v>
      </c>
      <c r="BZH57" s="31">
        <f>'Active Model Inputs'!BZH57</f>
        <v>0</v>
      </c>
      <c r="BZI57" s="31">
        <f>'Active Model Inputs'!BZI57</f>
        <v>0</v>
      </c>
      <c r="BZJ57" s="31">
        <f>'Active Model Inputs'!BZJ57</f>
        <v>0</v>
      </c>
      <c r="BZK57" s="31">
        <f>'Active Model Inputs'!BZK57</f>
        <v>0</v>
      </c>
      <c r="BZL57" s="31">
        <f>'Active Model Inputs'!BZL57</f>
        <v>0</v>
      </c>
      <c r="BZM57" s="31">
        <f>'Active Model Inputs'!BZM57</f>
        <v>0</v>
      </c>
      <c r="BZN57" s="31">
        <f>'Active Model Inputs'!BZN57</f>
        <v>0</v>
      </c>
      <c r="BZO57" s="31">
        <f>'Active Model Inputs'!BZO57</f>
        <v>0</v>
      </c>
      <c r="BZP57" s="31">
        <f>'Active Model Inputs'!BZP57</f>
        <v>0</v>
      </c>
      <c r="BZQ57" s="31">
        <f>'Active Model Inputs'!BZQ57</f>
        <v>0</v>
      </c>
      <c r="BZR57" s="31">
        <f>'Active Model Inputs'!BZR57</f>
        <v>0</v>
      </c>
      <c r="BZS57" s="31">
        <f>'Active Model Inputs'!BZS57</f>
        <v>0</v>
      </c>
      <c r="BZT57" s="31">
        <f>'Active Model Inputs'!BZT57</f>
        <v>0</v>
      </c>
      <c r="BZU57" s="31">
        <f>'Active Model Inputs'!BZU57</f>
        <v>0</v>
      </c>
      <c r="BZV57" s="31">
        <f>'Active Model Inputs'!BZV57</f>
        <v>0</v>
      </c>
      <c r="BZW57" s="31">
        <f>'Active Model Inputs'!BZW57</f>
        <v>0</v>
      </c>
      <c r="BZX57" s="31">
        <f>'Active Model Inputs'!BZX57</f>
        <v>0</v>
      </c>
      <c r="BZY57" s="31">
        <f>'Active Model Inputs'!BZY57</f>
        <v>0</v>
      </c>
      <c r="BZZ57" s="31">
        <f>'Active Model Inputs'!BZZ57</f>
        <v>0</v>
      </c>
      <c r="CAA57" s="31">
        <f>'Active Model Inputs'!CAA57</f>
        <v>0</v>
      </c>
      <c r="CAB57" s="31">
        <f>'Active Model Inputs'!CAB57</f>
        <v>0</v>
      </c>
      <c r="CAC57" s="31">
        <f>'Active Model Inputs'!CAC57</f>
        <v>0</v>
      </c>
      <c r="CAD57" s="31">
        <f>'Active Model Inputs'!CAD57</f>
        <v>0</v>
      </c>
      <c r="CAE57" s="31">
        <f>'Active Model Inputs'!CAE57</f>
        <v>0</v>
      </c>
      <c r="CAF57" s="31">
        <f>'Active Model Inputs'!CAF57</f>
        <v>0</v>
      </c>
      <c r="CAG57" s="31">
        <f>'Active Model Inputs'!CAG57</f>
        <v>0</v>
      </c>
      <c r="CAH57" s="31">
        <f>'Active Model Inputs'!CAH57</f>
        <v>0</v>
      </c>
      <c r="CAI57" s="31">
        <f>'Active Model Inputs'!CAI57</f>
        <v>0</v>
      </c>
      <c r="CAJ57" s="31">
        <f>'Active Model Inputs'!CAJ57</f>
        <v>0</v>
      </c>
      <c r="CAK57" s="31">
        <f>'Active Model Inputs'!CAK57</f>
        <v>0</v>
      </c>
      <c r="CAL57" s="31">
        <f>'Active Model Inputs'!CAL57</f>
        <v>0</v>
      </c>
      <c r="CAM57" s="31">
        <f>'Active Model Inputs'!CAM57</f>
        <v>0</v>
      </c>
      <c r="CAN57" s="31">
        <f>'Active Model Inputs'!CAN57</f>
        <v>0</v>
      </c>
      <c r="CAO57" s="31">
        <f>'Active Model Inputs'!CAO57</f>
        <v>0</v>
      </c>
      <c r="CAP57" s="31">
        <f>'Active Model Inputs'!CAP57</f>
        <v>0</v>
      </c>
      <c r="CAQ57" s="31">
        <f>'Active Model Inputs'!CAQ57</f>
        <v>0</v>
      </c>
      <c r="CAR57" s="31">
        <f>'Active Model Inputs'!CAR57</f>
        <v>0</v>
      </c>
      <c r="CAS57" s="31">
        <f>'Active Model Inputs'!CAS57</f>
        <v>0</v>
      </c>
      <c r="CAT57" s="31">
        <f>'Active Model Inputs'!CAT57</f>
        <v>0</v>
      </c>
      <c r="CAU57" s="31">
        <f>'Active Model Inputs'!CAU57</f>
        <v>0</v>
      </c>
      <c r="CAV57" s="31">
        <f>'Active Model Inputs'!CAV57</f>
        <v>0</v>
      </c>
      <c r="CAW57" s="31">
        <f>'Active Model Inputs'!CAW57</f>
        <v>0</v>
      </c>
      <c r="CAX57" s="31">
        <f>'Active Model Inputs'!CAX57</f>
        <v>0</v>
      </c>
      <c r="CAY57" s="31">
        <f>'Active Model Inputs'!CAY57</f>
        <v>0</v>
      </c>
      <c r="CAZ57" s="31">
        <f>'Active Model Inputs'!CAZ57</f>
        <v>0</v>
      </c>
      <c r="CBA57" s="31">
        <f>'Active Model Inputs'!CBA57</f>
        <v>0</v>
      </c>
      <c r="CBB57" s="31">
        <f>'Active Model Inputs'!CBB57</f>
        <v>0</v>
      </c>
      <c r="CBC57" s="31">
        <f>'Active Model Inputs'!CBC57</f>
        <v>0</v>
      </c>
      <c r="CBD57" s="31">
        <f>'Active Model Inputs'!CBD57</f>
        <v>0</v>
      </c>
      <c r="CBE57" s="31">
        <f>'Active Model Inputs'!CBE57</f>
        <v>0</v>
      </c>
      <c r="CBF57" s="31">
        <f>'Active Model Inputs'!CBF57</f>
        <v>0</v>
      </c>
      <c r="CBG57" s="31">
        <f>'Active Model Inputs'!CBG57</f>
        <v>0</v>
      </c>
      <c r="CBH57" s="31">
        <f>'Active Model Inputs'!CBH57</f>
        <v>0</v>
      </c>
      <c r="CBI57" s="31">
        <f>'Active Model Inputs'!CBI57</f>
        <v>0</v>
      </c>
      <c r="CBJ57" s="31">
        <f>'Active Model Inputs'!CBJ57</f>
        <v>0</v>
      </c>
      <c r="CBK57" s="31">
        <f>'Active Model Inputs'!CBK57</f>
        <v>0</v>
      </c>
      <c r="CBL57" s="31">
        <f>'Active Model Inputs'!CBL57</f>
        <v>0</v>
      </c>
      <c r="CBM57" s="31">
        <f>'Active Model Inputs'!CBM57</f>
        <v>0</v>
      </c>
      <c r="CBN57" s="31">
        <f>'Active Model Inputs'!CBN57</f>
        <v>0</v>
      </c>
      <c r="CBO57" s="31">
        <f>'Active Model Inputs'!CBO57</f>
        <v>0</v>
      </c>
      <c r="CBP57" s="31">
        <f>'Active Model Inputs'!CBP57</f>
        <v>0</v>
      </c>
      <c r="CBQ57" s="31">
        <f>'Active Model Inputs'!CBQ57</f>
        <v>0</v>
      </c>
      <c r="CBR57" s="31">
        <f>'Active Model Inputs'!CBR57</f>
        <v>0</v>
      </c>
      <c r="CBS57" s="31">
        <f>'Active Model Inputs'!CBS57</f>
        <v>0</v>
      </c>
      <c r="CBT57" s="31">
        <f>'Active Model Inputs'!CBT57</f>
        <v>0</v>
      </c>
      <c r="CBU57" s="31">
        <f>'Active Model Inputs'!CBU57</f>
        <v>0</v>
      </c>
      <c r="CBV57" s="31">
        <f>'Active Model Inputs'!CBV57</f>
        <v>0</v>
      </c>
      <c r="CBW57" s="31">
        <f>'Active Model Inputs'!CBW57</f>
        <v>0</v>
      </c>
      <c r="CBX57" s="31">
        <f>'Active Model Inputs'!CBX57</f>
        <v>0</v>
      </c>
      <c r="CBY57" s="31">
        <f>'Active Model Inputs'!CBY57</f>
        <v>0</v>
      </c>
      <c r="CBZ57" s="31">
        <f>'Active Model Inputs'!CBZ57</f>
        <v>0</v>
      </c>
      <c r="CCA57" s="31">
        <f>'Active Model Inputs'!CCA57</f>
        <v>0</v>
      </c>
      <c r="CCB57" s="31">
        <f>'Active Model Inputs'!CCB57</f>
        <v>0</v>
      </c>
      <c r="CCC57" s="31">
        <f>'Active Model Inputs'!CCC57</f>
        <v>0</v>
      </c>
      <c r="CCD57" s="31">
        <f>'Active Model Inputs'!CCD57</f>
        <v>0</v>
      </c>
      <c r="CCE57" s="31">
        <f>'Active Model Inputs'!CCE57</f>
        <v>0</v>
      </c>
      <c r="CCF57" s="31">
        <f>'Active Model Inputs'!CCF57</f>
        <v>0</v>
      </c>
      <c r="CCG57" s="31">
        <f>'Active Model Inputs'!CCG57</f>
        <v>0</v>
      </c>
      <c r="CCH57" s="31">
        <f>'Active Model Inputs'!CCH57</f>
        <v>0</v>
      </c>
      <c r="CCI57" s="31">
        <f>'Active Model Inputs'!CCI57</f>
        <v>0</v>
      </c>
      <c r="CCJ57" s="31">
        <f>'Active Model Inputs'!CCJ57</f>
        <v>0</v>
      </c>
      <c r="CCK57" s="31">
        <f>'Active Model Inputs'!CCK57</f>
        <v>0</v>
      </c>
      <c r="CCL57" s="31">
        <f>'Active Model Inputs'!CCL57</f>
        <v>0</v>
      </c>
      <c r="CCM57" s="31">
        <f>'Active Model Inputs'!CCM57</f>
        <v>0</v>
      </c>
      <c r="CCN57" s="31">
        <f>'Active Model Inputs'!CCN57</f>
        <v>0</v>
      </c>
      <c r="CCO57" s="31">
        <f>'Active Model Inputs'!CCO57</f>
        <v>0</v>
      </c>
      <c r="CCP57" s="31">
        <f>'Active Model Inputs'!CCP57</f>
        <v>0</v>
      </c>
      <c r="CCQ57" s="31">
        <f>'Active Model Inputs'!CCQ57</f>
        <v>0</v>
      </c>
      <c r="CCR57" s="31">
        <f>'Active Model Inputs'!CCR57</f>
        <v>0</v>
      </c>
      <c r="CCS57" s="31">
        <f>'Active Model Inputs'!CCS57</f>
        <v>0</v>
      </c>
      <c r="CCT57" s="31">
        <f>'Active Model Inputs'!CCT57</f>
        <v>0</v>
      </c>
      <c r="CCU57" s="31">
        <f>'Active Model Inputs'!CCU57</f>
        <v>0</v>
      </c>
      <c r="CCV57" s="31">
        <f>'Active Model Inputs'!CCV57</f>
        <v>0</v>
      </c>
      <c r="CCW57" s="31">
        <f>'Active Model Inputs'!CCW57</f>
        <v>0</v>
      </c>
      <c r="CCX57" s="31">
        <f>'Active Model Inputs'!CCX57</f>
        <v>0</v>
      </c>
      <c r="CCY57" s="31">
        <f>'Active Model Inputs'!CCY57</f>
        <v>0</v>
      </c>
      <c r="CCZ57" s="31">
        <f>'Active Model Inputs'!CCZ57</f>
        <v>0</v>
      </c>
      <c r="CDA57" s="31">
        <f>'Active Model Inputs'!CDA57</f>
        <v>0</v>
      </c>
      <c r="CDB57" s="31">
        <f>'Active Model Inputs'!CDB57</f>
        <v>0</v>
      </c>
      <c r="CDC57" s="31">
        <f>'Active Model Inputs'!CDC57</f>
        <v>0</v>
      </c>
      <c r="CDD57" s="31">
        <f>'Active Model Inputs'!CDD57</f>
        <v>0</v>
      </c>
      <c r="CDE57" s="31">
        <f>'Active Model Inputs'!CDE57</f>
        <v>0</v>
      </c>
      <c r="CDF57" s="31">
        <f>'Active Model Inputs'!CDF57</f>
        <v>0</v>
      </c>
      <c r="CDG57" s="31">
        <f>'Active Model Inputs'!CDG57</f>
        <v>0</v>
      </c>
      <c r="CDH57" s="31">
        <f>'Active Model Inputs'!CDH57</f>
        <v>0</v>
      </c>
      <c r="CDI57" s="31">
        <f>'Active Model Inputs'!CDI57</f>
        <v>0</v>
      </c>
      <c r="CDJ57" s="31">
        <f>'Active Model Inputs'!CDJ57</f>
        <v>0</v>
      </c>
      <c r="CDK57" s="31">
        <f>'Active Model Inputs'!CDK57</f>
        <v>0</v>
      </c>
      <c r="CDL57" s="31">
        <f>'Active Model Inputs'!CDL57</f>
        <v>0</v>
      </c>
      <c r="CDM57" s="31">
        <f>'Active Model Inputs'!CDM57</f>
        <v>0</v>
      </c>
      <c r="CDN57" s="31">
        <f>'Active Model Inputs'!CDN57</f>
        <v>0</v>
      </c>
      <c r="CDO57" s="31">
        <f>'Active Model Inputs'!CDO57</f>
        <v>0</v>
      </c>
      <c r="CDP57" s="31">
        <f>'Active Model Inputs'!CDP57</f>
        <v>0</v>
      </c>
      <c r="CDQ57" s="31">
        <f>'Active Model Inputs'!CDQ57</f>
        <v>0</v>
      </c>
      <c r="CDR57" s="31">
        <f>'Active Model Inputs'!CDR57</f>
        <v>0</v>
      </c>
      <c r="CDS57" s="31">
        <f>'Active Model Inputs'!CDS57</f>
        <v>0</v>
      </c>
      <c r="CDT57" s="31">
        <f>'Active Model Inputs'!CDT57</f>
        <v>0</v>
      </c>
      <c r="CDU57" s="31">
        <f>'Active Model Inputs'!CDU57</f>
        <v>0</v>
      </c>
      <c r="CDV57" s="31">
        <f>'Active Model Inputs'!CDV57</f>
        <v>0</v>
      </c>
      <c r="CDW57" s="31">
        <f>'Active Model Inputs'!CDW57</f>
        <v>0</v>
      </c>
      <c r="CDX57" s="31">
        <f>'Active Model Inputs'!CDX57</f>
        <v>0</v>
      </c>
      <c r="CDY57" s="31">
        <f>'Active Model Inputs'!CDY57</f>
        <v>0</v>
      </c>
      <c r="CDZ57" s="31">
        <f>'Active Model Inputs'!CDZ57</f>
        <v>0</v>
      </c>
      <c r="CEA57" s="31">
        <f>'Active Model Inputs'!CEA57</f>
        <v>0</v>
      </c>
      <c r="CEB57" s="31">
        <f>'Active Model Inputs'!CEB57</f>
        <v>0</v>
      </c>
      <c r="CEC57" s="31">
        <f>'Active Model Inputs'!CEC57</f>
        <v>0</v>
      </c>
      <c r="CED57" s="31">
        <f>'Active Model Inputs'!CED57</f>
        <v>0</v>
      </c>
      <c r="CEE57" s="31">
        <f>'Active Model Inputs'!CEE57</f>
        <v>0</v>
      </c>
      <c r="CEF57" s="31">
        <f>'Active Model Inputs'!CEF57</f>
        <v>0</v>
      </c>
      <c r="CEG57" s="31">
        <f>'Active Model Inputs'!CEG57</f>
        <v>0</v>
      </c>
      <c r="CEH57" s="31">
        <f>'Active Model Inputs'!CEH57</f>
        <v>0</v>
      </c>
      <c r="CEI57" s="31">
        <f>'Active Model Inputs'!CEI57</f>
        <v>0</v>
      </c>
      <c r="CEJ57" s="31">
        <f>'Active Model Inputs'!CEJ57</f>
        <v>0</v>
      </c>
      <c r="CEK57" s="31">
        <f>'Active Model Inputs'!CEK57</f>
        <v>0</v>
      </c>
      <c r="CEL57" s="31">
        <f>'Active Model Inputs'!CEL57</f>
        <v>0</v>
      </c>
      <c r="CEM57" s="31">
        <f>'Active Model Inputs'!CEM57</f>
        <v>0</v>
      </c>
      <c r="CEN57" s="31">
        <f>'Active Model Inputs'!CEN57</f>
        <v>0</v>
      </c>
      <c r="CEO57" s="31">
        <f>'Active Model Inputs'!CEO57</f>
        <v>0</v>
      </c>
      <c r="CEP57" s="31">
        <f>'Active Model Inputs'!CEP57</f>
        <v>0</v>
      </c>
      <c r="CEQ57" s="31">
        <f>'Active Model Inputs'!CEQ57</f>
        <v>0</v>
      </c>
      <c r="CER57" s="31">
        <f>'Active Model Inputs'!CER57</f>
        <v>0</v>
      </c>
      <c r="CES57" s="31">
        <f>'Active Model Inputs'!CES57</f>
        <v>0</v>
      </c>
      <c r="CET57" s="31">
        <f>'Active Model Inputs'!CET57</f>
        <v>0</v>
      </c>
      <c r="CEU57" s="31">
        <f>'Active Model Inputs'!CEU57</f>
        <v>0</v>
      </c>
      <c r="CEV57" s="31">
        <f>'Active Model Inputs'!CEV57</f>
        <v>0</v>
      </c>
      <c r="CEW57" s="31">
        <f>'Active Model Inputs'!CEW57</f>
        <v>0</v>
      </c>
      <c r="CEX57" s="31">
        <f>'Active Model Inputs'!CEX57</f>
        <v>0</v>
      </c>
      <c r="CEY57" s="31">
        <f>'Active Model Inputs'!CEY57</f>
        <v>0</v>
      </c>
      <c r="CEZ57" s="31">
        <f>'Active Model Inputs'!CEZ57</f>
        <v>0</v>
      </c>
      <c r="CFA57" s="31">
        <f>'Active Model Inputs'!CFA57</f>
        <v>0</v>
      </c>
      <c r="CFB57" s="31">
        <f>'Active Model Inputs'!CFB57</f>
        <v>0</v>
      </c>
      <c r="CFC57" s="31">
        <f>'Active Model Inputs'!CFC57</f>
        <v>0</v>
      </c>
      <c r="CFD57" s="31">
        <f>'Active Model Inputs'!CFD57</f>
        <v>0</v>
      </c>
      <c r="CFE57" s="31">
        <f>'Active Model Inputs'!CFE57</f>
        <v>0</v>
      </c>
      <c r="CFF57" s="31">
        <f>'Active Model Inputs'!CFF57</f>
        <v>0</v>
      </c>
      <c r="CFG57" s="31">
        <f>'Active Model Inputs'!CFG57</f>
        <v>0</v>
      </c>
      <c r="CFH57" s="31">
        <f>'Active Model Inputs'!CFH57</f>
        <v>0</v>
      </c>
      <c r="CFI57" s="31">
        <f>'Active Model Inputs'!CFI57</f>
        <v>0</v>
      </c>
      <c r="CFJ57" s="31">
        <f>'Active Model Inputs'!CFJ57</f>
        <v>0</v>
      </c>
      <c r="CFK57" s="31">
        <f>'Active Model Inputs'!CFK57</f>
        <v>0</v>
      </c>
      <c r="CFL57" s="31">
        <f>'Active Model Inputs'!CFL57</f>
        <v>0</v>
      </c>
      <c r="CFM57" s="31">
        <f>'Active Model Inputs'!CFM57</f>
        <v>0</v>
      </c>
      <c r="CFN57" s="31">
        <f>'Active Model Inputs'!CFN57</f>
        <v>0</v>
      </c>
      <c r="CFO57" s="31">
        <f>'Active Model Inputs'!CFO57</f>
        <v>0</v>
      </c>
      <c r="CFP57" s="31">
        <f>'Active Model Inputs'!CFP57</f>
        <v>0</v>
      </c>
      <c r="CFQ57" s="31">
        <f>'Active Model Inputs'!CFQ57</f>
        <v>0</v>
      </c>
      <c r="CFR57" s="31">
        <f>'Active Model Inputs'!CFR57</f>
        <v>0</v>
      </c>
      <c r="CFS57" s="31">
        <f>'Active Model Inputs'!CFS57</f>
        <v>0</v>
      </c>
      <c r="CFT57" s="31">
        <f>'Active Model Inputs'!CFT57</f>
        <v>0</v>
      </c>
      <c r="CFU57" s="31">
        <f>'Active Model Inputs'!CFU57</f>
        <v>0</v>
      </c>
      <c r="CFV57" s="31">
        <f>'Active Model Inputs'!CFV57</f>
        <v>0</v>
      </c>
      <c r="CFW57" s="31">
        <f>'Active Model Inputs'!CFW57</f>
        <v>0</v>
      </c>
      <c r="CFX57" s="31">
        <f>'Active Model Inputs'!CFX57</f>
        <v>0</v>
      </c>
      <c r="CFY57" s="31">
        <f>'Active Model Inputs'!CFY57</f>
        <v>0</v>
      </c>
      <c r="CFZ57" s="31">
        <f>'Active Model Inputs'!CFZ57</f>
        <v>0</v>
      </c>
      <c r="CGA57" s="31">
        <f>'Active Model Inputs'!CGA57</f>
        <v>0</v>
      </c>
      <c r="CGB57" s="31">
        <f>'Active Model Inputs'!CGB57</f>
        <v>0</v>
      </c>
      <c r="CGC57" s="31">
        <f>'Active Model Inputs'!CGC57</f>
        <v>0</v>
      </c>
      <c r="CGD57" s="31">
        <f>'Active Model Inputs'!CGD57</f>
        <v>0</v>
      </c>
      <c r="CGE57" s="31">
        <f>'Active Model Inputs'!CGE57</f>
        <v>0</v>
      </c>
      <c r="CGF57" s="31">
        <f>'Active Model Inputs'!CGF57</f>
        <v>0</v>
      </c>
      <c r="CGG57" s="31">
        <f>'Active Model Inputs'!CGG57</f>
        <v>0</v>
      </c>
      <c r="CGH57" s="31">
        <f>'Active Model Inputs'!CGH57</f>
        <v>0</v>
      </c>
      <c r="CGI57" s="31">
        <f>'Active Model Inputs'!CGI57</f>
        <v>0</v>
      </c>
      <c r="CGJ57" s="31">
        <f>'Active Model Inputs'!CGJ57</f>
        <v>0</v>
      </c>
      <c r="CGK57" s="31">
        <f>'Active Model Inputs'!CGK57</f>
        <v>0</v>
      </c>
      <c r="CGL57" s="31">
        <f>'Active Model Inputs'!CGL57</f>
        <v>0</v>
      </c>
      <c r="CGM57" s="31">
        <f>'Active Model Inputs'!CGM57</f>
        <v>0</v>
      </c>
      <c r="CGN57" s="31">
        <f>'Active Model Inputs'!CGN57</f>
        <v>0</v>
      </c>
      <c r="CGO57" s="31">
        <f>'Active Model Inputs'!CGO57</f>
        <v>0</v>
      </c>
      <c r="CGP57" s="31">
        <f>'Active Model Inputs'!CGP57</f>
        <v>0</v>
      </c>
      <c r="CGQ57" s="31">
        <f>'Active Model Inputs'!CGQ57</f>
        <v>0</v>
      </c>
      <c r="CGR57" s="31">
        <f>'Active Model Inputs'!CGR57</f>
        <v>0</v>
      </c>
      <c r="CGS57" s="31">
        <f>'Active Model Inputs'!CGS57</f>
        <v>0</v>
      </c>
      <c r="CGT57" s="31">
        <f>'Active Model Inputs'!CGT57</f>
        <v>0</v>
      </c>
      <c r="CGU57" s="31">
        <f>'Active Model Inputs'!CGU57</f>
        <v>0</v>
      </c>
      <c r="CGV57" s="31">
        <f>'Active Model Inputs'!CGV57</f>
        <v>0</v>
      </c>
      <c r="CGW57" s="31">
        <f>'Active Model Inputs'!CGW57</f>
        <v>0</v>
      </c>
      <c r="CGX57" s="31">
        <f>'Active Model Inputs'!CGX57</f>
        <v>0</v>
      </c>
      <c r="CGY57" s="31">
        <f>'Active Model Inputs'!CGY57</f>
        <v>0</v>
      </c>
      <c r="CGZ57" s="31">
        <f>'Active Model Inputs'!CGZ57</f>
        <v>0</v>
      </c>
      <c r="CHA57" s="31">
        <f>'Active Model Inputs'!CHA57</f>
        <v>0</v>
      </c>
      <c r="CHB57" s="31">
        <f>'Active Model Inputs'!CHB57</f>
        <v>0</v>
      </c>
      <c r="CHC57" s="31">
        <f>'Active Model Inputs'!CHC57</f>
        <v>0</v>
      </c>
      <c r="CHD57" s="31">
        <f>'Active Model Inputs'!CHD57</f>
        <v>0</v>
      </c>
      <c r="CHE57" s="31">
        <f>'Active Model Inputs'!CHE57</f>
        <v>0</v>
      </c>
      <c r="CHF57" s="31">
        <f>'Active Model Inputs'!CHF57</f>
        <v>0</v>
      </c>
      <c r="CHG57" s="31">
        <f>'Active Model Inputs'!CHG57</f>
        <v>0</v>
      </c>
      <c r="CHH57" s="31">
        <f>'Active Model Inputs'!CHH57</f>
        <v>0</v>
      </c>
      <c r="CHI57" s="31">
        <f>'Active Model Inputs'!CHI57</f>
        <v>0</v>
      </c>
      <c r="CHJ57" s="31">
        <f>'Active Model Inputs'!CHJ57</f>
        <v>0</v>
      </c>
      <c r="CHK57" s="31">
        <f>'Active Model Inputs'!CHK57</f>
        <v>0</v>
      </c>
      <c r="CHL57" s="31">
        <f>'Active Model Inputs'!CHL57</f>
        <v>0</v>
      </c>
      <c r="CHM57" s="31">
        <f>'Active Model Inputs'!CHM57</f>
        <v>0</v>
      </c>
      <c r="CHN57" s="31">
        <f>'Active Model Inputs'!CHN57</f>
        <v>0</v>
      </c>
      <c r="CHO57" s="31">
        <f>'Active Model Inputs'!CHO57</f>
        <v>0</v>
      </c>
      <c r="CHP57" s="31">
        <f>'Active Model Inputs'!CHP57</f>
        <v>0</v>
      </c>
      <c r="CHQ57" s="31">
        <f>'Active Model Inputs'!CHQ57</f>
        <v>0</v>
      </c>
      <c r="CHR57" s="31">
        <f>'Active Model Inputs'!CHR57</f>
        <v>0</v>
      </c>
      <c r="CHS57" s="31">
        <f>'Active Model Inputs'!CHS57</f>
        <v>0</v>
      </c>
      <c r="CHT57" s="31">
        <f>'Active Model Inputs'!CHT57</f>
        <v>0</v>
      </c>
      <c r="CHU57" s="31">
        <f>'Active Model Inputs'!CHU57</f>
        <v>0</v>
      </c>
      <c r="CHV57" s="31">
        <f>'Active Model Inputs'!CHV57</f>
        <v>0</v>
      </c>
      <c r="CHW57" s="31">
        <f>'Active Model Inputs'!CHW57</f>
        <v>0</v>
      </c>
      <c r="CHX57" s="31">
        <f>'Active Model Inputs'!CHX57</f>
        <v>0</v>
      </c>
      <c r="CHY57" s="31">
        <f>'Active Model Inputs'!CHY57</f>
        <v>0</v>
      </c>
      <c r="CHZ57" s="31">
        <f>'Active Model Inputs'!CHZ57</f>
        <v>0</v>
      </c>
      <c r="CIA57" s="31">
        <f>'Active Model Inputs'!CIA57</f>
        <v>0</v>
      </c>
      <c r="CIB57" s="31">
        <f>'Active Model Inputs'!CIB57</f>
        <v>0</v>
      </c>
      <c r="CIC57" s="31">
        <f>'Active Model Inputs'!CIC57</f>
        <v>0</v>
      </c>
      <c r="CID57" s="31">
        <f>'Active Model Inputs'!CID57</f>
        <v>0</v>
      </c>
      <c r="CIE57" s="31">
        <f>'Active Model Inputs'!CIE57</f>
        <v>0</v>
      </c>
      <c r="CIF57" s="31">
        <f>'Active Model Inputs'!CIF57</f>
        <v>0</v>
      </c>
      <c r="CIG57" s="31">
        <f>'Active Model Inputs'!CIG57</f>
        <v>0</v>
      </c>
      <c r="CIH57" s="31">
        <f>'Active Model Inputs'!CIH57</f>
        <v>0</v>
      </c>
      <c r="CII57" s="31">
        <f>'Active Model Inputs'!CII57</f>
        <v>0</v>
      </c>
      <c r="CIJ57" s="31">
        <f>'Active Model Inputs'!CIJ57</f>
        <v>0</v>
      </c>
      <c r="CIK57" s="31">
        <f>'Active Model Inputs'!CIK57</f>
        <v>0</v>
      </c>
      <c r="CIL57" s="31">
        <f>'Active Model Inputs'!CIL57</f>
        <v>0</v>
      </c>
      <c r="CIM57" s="31">
        <f>'Active Model Inputs'!CIM57</f>
        <v>0</v>
      </c>
      <c r="CIN57" s="31">
        <f>'Active Model Inputs'!CIN57</f>
        <v>0</v>
      </c>
      <c r="CIO57" s="31">
        <f>'Active Model Inputs'!CIO57</f>
        <v>0</v>
      </c>
      <c r="CIP57" s="31">
        <f>'Active Model Inputs'!CIP57</f>
        <v>0</v>
      </c>
      <c r="CIQ57" s="31">
        <f>'Active Model Inputs'!CIQ57</f>
        <v>0</v>
      </c>
      <c r="CIR57" s="31">
        <f>'Active Model Inputs'!CIR57</f>
        <v>0</v>
      </c>
      <c r="CIS57" s="31">
        <f>'Active Model Inputs'!CIS57</f>
        <v>0</v>
      </c>
      <c r="CIT57" s="31">
        <f>'Active Model Inputs'!CIT57</f>
        <v>0</v>
      </c>
      <c r="CIU57" s="31">
        <f>'Active Model Inputs'!CIU57</f>
        <v>0</v>
      </c>
      <c r="CIV57" s="31">
        <f>'Active Model Inputs'!CIV57</f>
        <v>0</v>
      </c>
      <c r="CIW57" s="31">
        <f>'Active Model Inputs'!CIW57</f>
        <v>0</v>
      </c>
      <c r="CIX57" s="31">
        <f>'Active Model Inputs'!CIX57</f>
        <v>0</v>
      </c>
      <c r="CIY57" s="31">
        <f>'Active Model Inputs'!CIY57</f>
        <v>0</v>
      </c>
      <c r="CIZ57" s="31">
        <f>'Active Model Inputs'!CIZ57</f>
        <v>0</v>
      </c>
      <c r="CJA57" s="31">
        <f>'Active Model Inputs'!CJA57</f>
        <v>0</v>
      </c>
      <c r="CJB57" s="31">
        <f>'Active Model Inputs'!CJB57</f>
        <v>0</v>
      </c>
      <c r="CJC57" s="31">
        <f>'Active Model Inputs'!CJC57</f>
        <v>0</v>
      </c>
      <c r="CJD57" s="31">
        <f>'Active Model Inputs'!CJD57</f>
        <v>0</v>
      </c>
      <c r="CJE57" s="31">
        <f>'Active Model Inputs'!CJE57</f>
        <v>0</v>
      </c>
      <c r="CJF57" s="31">
        <f>'Active Model Inputs'!CJF57</f>
        <v>0</v>
      </c>
      <c r="CJG57" s="31">
        <f>'Active Model Inputs'!CJG57</f>
        <v>0</v>
      </c>
      <c r="CJH57" s="31">
        <f>'Active Model Inputs'!CJH57</f>
        <v>0</v>
      </c>
      <c r="CJI57" s="31">
        <f>'Active Model Inputs'!CJI57</f>
        <v>0</v>
      </c>
      <c r="CJJ57" s="31">
        <f>'Active Model Inputs'!CJJ57</f>
        <v>0</v>
      </c>
      <c r="CJK57" s="31">
        <f>'Active Model Inputs'!CJK57</f>
        <v>0</v>
      </c>
      <c r="CJL57" s="31">
        <f>'Active Model Inputs'!CJL57</f>
        <v>0</v>
      </c>
      <c r="CJM57" s="31">
        <f>'Active Model Inputs'!CJM57</f>
        <v>0</v>
      </c>
      <c r="CJN57" s="31">
        <f>'Active Model Inputs'!CJN57</f>
        <v>0</v>
      </c>
      <c r="CJO57" s="31">
        <f>'Active Model Inputs'!CJO57</f>
        <v>0</v>
      </c>
      <c r="CJP57" s="31">
        <f>'Active Model Inputs'!CJP57</f>
        <v>0</v>
      </c>
      <c r="CJQ57" s="31">
        <f>'Active Model Inputs'!CJQ57</f>
        <v>0</v>
      </c>
      <c r="CJR57" s="31">
        <f>'Active Model Inputs'!CJR57</f>
        <v>0</v>
      </c>
      <c r="CJS57" s="31">
        <f>'Active Model Inputs'!CJS57</f>
        <v>0</v>
      </c>
      <c r="CJT57" s="31">
        <f>'Active Model Inputs'!CJT57</f>
        <v>0</v>
      </c>
      <c r="CJU57" s="31">
        <f>'Active Model Inputs'!CJU57</f>
        <v>0</v>
      </c>
      <c r="CJV57" s="31">
        <f>'Active Model Inputs'!CJV57</f>
        <v>0</v>
      </c>
      <c r="CJW57" s="31">
        <f>'Active Model Inputs'!CJW57</f>
        <v>0</v>
      </c>
      <c r="CJX57" s="31">
        <f>'Active Model Inputs'!CJX57</f>
        <v>0</v>
      </c>
      <c r="CJY57" s="31">
        <f>'Active Model Inputs'!CJY57</f>
        <v>0</v>
      </c>
      <c r="CJZ57" s="31">
        <f>'Active Model Inputs'!CJZ57</f>
        <v>0</v>
      </c>
      <c r="CKA57" s="31">
        <f>'Active Model Inputs'!CKA57</f>
        <v>0</v>
      </c>
      <c r="CKB57" s="31">
        <f>'Active Model Inputs'!CKB57</f>
        <v>0</v>
      </c>
      <c r="CKC57" s="31">
        <f>'Active Model Inputs'!CKC57</f>
        <v>0</v>
      </c>
      <c r="CKD57" s="31">
        <f>'Active Model Inputs'!CKD57</f>
        <v>0</v>
      </c>
      <c r="CKE57" s="31">
        <f>'Active Model Inputs'!CKE57</f>
        <v>0</v>
      </c>
      <c r="CKF57" s="31">
        <f>'Active Model Inputs'!CKF57</f>
        <v>0</v>
      </c>
      <c r="CKG57" s="31">
        <f>'Active Model Inputs'!CKG57</f>
        <v>0</v>
      </c>
      <c r="CKH57" s="31">
        <f>'Active Model Inputs'!CKH57</f>
        <v>0</v>
      </c>
      <c r="CKI57" s="31">
        <f>'Active Model Inputs'!CKI57</f>
        <v>0</v>
      </c>
      <c r="CKJ57" s="31">
        <f>'Active Model Inputs'!CKJ57</f>
        <v>0</v>
      </c>
      <c r="CKK57" s="31">
        <f>'Active Model Inputs'!CKK57</f>
        <v>0</v>
      </c>
      <c r="CKL57" s="31">
        <f>'Active Model Inputs'!CKL57</f>
        <v>0</v>
      </c>
      <c r="CKM57" s="31">
        <f>'Active Model Inputs'!CKM57</f>
        <v>0</v>
      </c>
      <c r="CKN57" s="31">
        <f>'Active Model Inputs'!CKN57</f>
        <v>0</v>
      </c>
      <c r="CKO57" s="31">
        <f>'Active Model Inputs'!CKO57</f>
        <v>0</v>
      </c>
      <c r="CKP57" s="31">
        <f>'Active Model Inputs'!CKP57</f>
        <v>0</v>
      </c>
      <c r="CKQ57" s="31">
        <f>'Active Model Inputs'!CKQ57</f>
        <v>0</v>
      </c>
      <c r="CKR57" s="31">
        <f>'Active Model Inputs'!CKR57</f>
        <v>0</v>
      </c>
      <c r="CKS57" s="31">
        <f>'Active Model Inputs'!CKS57</f>
        <v>0</v>
      </c>
      <c r="CKT57" s="31">
        <f>'Active Model Inputs'!CKT57</f>
        <v>0</v>
      </c>
      <c r="CKU57" s="31">
        <f>'Active Model Inputs'!CKU57</f>
        <v>0</v>
      </c>
      <c r="CKV57" s="31">
        <f>'Active Model Inputs'!CKV57</f>
        <v>0</v>
      </c>
      <c r="CKW57" s="31">
        <f>'Active Model Inputs'!CKW57</f>
        <v>0</v>
      </c>
      <c r="CKX57" s="31">
        <f>'Active Model Inputs'!CKX57</f>
        <v>0</v>
      </c>
      <c r="CKY57" s="31">
        <f>'Active Model Inputs'!CKY57</f>
        <v>0</v>
      </c>
      <c r="CKZ57" s="31">
        <f>'Active Model Inputs'!CKZ57</f>
        <v>0</v>
      </c>
      <c r="CLA57" s="31">
        <f>'Active Model Inputs'!CLA57</f>
        <v>0</v>
      </c>
      <c r="CLB57" s="31">
        <f>'Active Model Inputs'!CLB57</f>
        <v>0</v>
      </c>
      <c r="CLC57" s="31">
        <f>'Active Model Inputs'!CLC57</f>
        <v>0</v>
      </c>
      <c r="CLD57" s="31">
        <f>'Active Model Inputs'!CLD57</f>
        <v>0</v>
      </c>
      <c r="CLE57" s="31">
        <f>'Active Model Inputs'!CLE57</f>
        <v>0</v>
      </c>
      <c r="CLF57" s="31">
        <f>'Active Model Inputs'!CLF57</f>
        <v>0</v>
      </c>
      <c r="CLG57" s="31">
        <f>'Active Model Inputs'!CLG57</f>
        <v>0</v>
      </c>
      <c r="CLH57" s="31">
        <f>'Active Model Inputs'!CLH57</f>
        <v>0</v>
      </c>
      <c r="CLI57" s="31">
        <f>'Active Model Inputs'!CLI57</f>
        <v>0</v>
      </c>
      <c r="CLJ57" s="31">
        <f>'Active Model Inputs'!CLJ57</f>
        <v>0</v>
      </c>
      <c r="CLK57" s="31">
        <f>'Active Model Inputs'!CLK57</f>
        <v>0</v>
      </c>
      <c r="CLL57" s="31">
        <f>'Active Model Inputs'!CLL57</f>
        <v>0</v>
      </c>
      <c r="CLM57" s="31">
        <f>'Active Model Inputs'!CLM57</f>
        <v>0</v>
      </c>
      <c r="CLN57" s="31">
        <f>'Active Model Inputs'!CLN57</f>
        <v>0</v>
      </c>
      <c r="CLO57" s="31">
        <f>'Active Model Inputs'!CLO57</f>
        <v>0</v>
      </c>
      <c r="CLP57" s="31">
        <f>'Active Model Inputs'!CLP57</f>
        <v>0</v>
      </c>
      <c r="CLQ57" s="31">
        <f>'Active Model Inputs'!CLQ57</f>
        <v>0</v>
      </c>
      <c r="CLR57" s="31">
        <f>'Active Model Inputs'!CLR57</f>
        <v>0</v>
      </c>
      <c r="CLS57" s="31">
        <f>'Active Model Inputs'!CLS57</f>
        <v>0</v>
      </c>
      <c r="CLT57" s="31">
        <f>'Active Model Inputs'!CLT57</f>
        <v>0</v>
      </c>
      <c r="CLU57" s="31">
        <f>'Active Model Inputs'!CLU57</f>
        <v>0</v>
      </c>
      <c r="CLV57" s="31">
        <f>'Active Model Inputs'!CLV57</f>
        <v>0</v>
      </c>
      <c r="CLW57" s="31">
        <f>'Active Model Inputs'!CLW57</f>
        <v>0</v>
      </c>
      <c r="CLX57" s="31">
        <f>'Active Model Inputs'!CLX57</f>
        <v>0</v>
      </c>
      <c r="CLY57" s="31">
        <f>'Active Model Inputs'!CLY57</f>
        <v>0</v>
      </c>
      <c r="CLZ57" s="31">
        <f>'Active Model Inputs'!CLZ57</f>
        <v>0</v>
      </c>
      <c r="CMA57" s="31">
        <f>'Active Model Inputs'!CMA57</f>
        <v>0</v>
      </c>
      <c r="CMB57" s="31">
        <f>'Active Model Inputs'!CMB57</f>
        <v>0</v>
      </c>
      <c r="CMC57" s="31">
        <f>'Active Model Inputs'!CMC57</f>
        <v>0</v>
      </c>
      <c r="CMD57" s="31">
        <f>'Active Model Inputs'!CMD57</f>
        <v>0</v>
      </c>
      <c r="CME57" s="31">
        <f>'Active Model Inputs'!CME57</f>
        <v>0</v>
      </c>
      <c r="CMF57" s="31">
        <f>'Active Model Inputs'!CMF57</f>
        <v>0</v>
      </c>
      <c r="CMG57" s="31">
        <f>'Active Model Inputs'!CMG57</f>
        <v>0</v>
      </c>
      <c r="CMH57" s="31">
        <f>'Active Model Inputs'!CMH57</f>
        <v>0</v>
      </c>
      <c r="CMI57" s="31">
        <f>'Active Model Inputs'!CMI57</f>
        <v>0</v>
      </c>
      <c r="CMJ57" s="31">
        <f>'Active Model Inputs'!CMJ57</f>
        <v>0</v>
      </c>
      <c r="CMK57" s="31">
        <f>'Active Model Inputs'!CMK57</f>
        <v>0</v>
      </c>
      <c r="CML57" s="31">
        <f>'Active Model Inputs'!CML57</f>
        <v>0</v>
      </c>
      <c r="CMM57" s="31">
        <f>'Active Model Inputs'!CMM57</f>
        <v>0</v>
      </c>
      <c r="CMN57" s="31">
        <f>'Active Model Inputs'!CMN57</f>
        <v>0</v>
      </c>
      <c r="CMO57" s="31">
        <f>'Active Model Inputs'!CMO57</f>
        <v>0</v>
      </c>
      <c r="CMP57" s="31">
        <f>'Active Model Inputs'!CMP57</f>
        <v>0</v>
      </c>
      <c r="CMQ57" s="31">
        <f>'Active Model Inputs'!CMQ57</f>
        <v>0</v>
      </c>
      <c r="CMR57" s="31">
        <f>'Active Model Inputs'!CMR57</f>
        <v>0</v>
      </c>
      <c r="CMS57" s="31">
        <f>'Active Model Inputs'!CMS57</f>
        <v>0</v>
      </c>
      <c r="CMT57" s="31">
        <f>'Active Model Inputs'!CMT57</f>
        <v>0</v>
      </c>
      <c r="CMU57" s="31">
        <f>'Active Model Inputs'!CMU57</f>
        <v>0</v>
      </c>
      <c r="CMV57" s="31">
        <f>'Active Model Inputs'!CMV57</f>
        <v>0</v>
      </c>
      <c r="CMW57" s="31">
        <f>'Active Model Inputs'!CMW57</f>
        <v>0</v>
      </c>
      <c r="CMX57" s="31">
        <f>'Active Model Inputs'!CMX57</f>
        <v>0</v>
      </c>
      <c r="CMY57" s="31">
        <f>'Active Model Inputs'!CMY57</f>
        <v>0</v>
      </c>
      <c r="CMZ57" s="31">
        <f>'Active Model Inputs'!CMZ57</f>
        <v>0</v>
      </c>
      <c r="CNA57" s="31">
        <f>'Active Model Inputs'!CNA57</f>
        <v>0</v>
      </c>
      <c r="CNB57" s="31">
        <f>'Active Model Inputs'!CNB57</f>
        <v>0</v>
      </c>
      <c r="CNC57" s="31">
        <f>'Active Model Inputs'!CNC57</f>
        <v>0</v>
      </c>
      <c r="CND57" s="31">
        <f>'Active Model Inputs'!CND57</f>
        <v>0</v>
      </c>
      <c r="CNE57" s="31">
        <f>'Active Model Inputs'!CNE57</f>
        <v>0</v>
      </c>
      <c r="CNF57" s="31">
        <f>'Active Model Inputs'!CNF57</f>
        <v>0</v>
      </c>
      <c r="CNG57" s="31">
        <f>'Active Model Inputs'!CNG57</f>
        <v>0</v>
      </c>
      <c r="CNH57" s="31">
        <f>'Active Model Inputs'!CNH57</f>
        <v>0</v>
      </c>
      <c r="CNI57" s="31">
        <f>'Active Model Inputs'!CNI57</f>
        <v>0</v>
      </c>
      <c r="CNJ57" s="31">
        <f>'Active Model Inputs'!CNJ57</f>
        <v>0</v>
      </c>
      <c r="CNK57" s="31">
        <f>'Active Model Inputs'!CNK57</f>
        <v>0</v>
      </c>
      <c r="CNL57" s="31">
        <f>'Active Model Inputs'!CNL57</f>
        <v>0</v>
      </c>
      <c r="CNM57" s="31">
        <f>'Active Model Inputs'!CNM57</f>
        <v>0</v>
      </c>
      <c r="CNN57" s="31">
        <f>'Active Model Inputs'!CNN57</f>
        <v>0</v>
      </c>
      <c r="CNO57" s="31">
        <f>'Active Model Inputs'!CNO57</f>
        <v>0</v>
      </c>
      <c r="CNP57" s="31">
        <f>'Active Model Inputs'!CNP57</f>
        <v>0</v>
      </c>
      <c r="CNQ57" s="31">
        <f>'Active Model Inputs'!CNQ57</f>
        <v>0</v>
      </c>
      <c r="CNR57" s="31">
        <f>'Active Model Inputs'!CNR57</f>
        <v>0</v>
      </c>
      <c r="CNS57" s="31">
        <f>'Active Model Inputs'!CNS57</f>
        <v>0</v>
      </c>
      <c r="CNT57" s="31">
        <f>'Active Model Inputs'!CNT57</f>
        <v>0</v>
      </c>
      <c r="CNU57" s="31">
        <f>'Active Model Inputs'!CNU57</f>
        <v>0</v>
      </c>
      <c r="CNV57" s="31">
        <f>'Active Model Inputs'!CNV57</f>
        <v>0</v>
      </c>
      <c r="CNW57" s="31">
        <f>'Active Model Inputs'!CNW57</f>
        <v>0</v>
      </c>
      <c r="CNX57" s="31">
        <f>'Active Model Inputs'!CNX57</f>
        <v>0</v>
      </c>
      <c r="CNY57" s="31">
        <f>'Active Model Inputs'!CNY57</f>
        <v>0</v>
      </c>
      <c r="CNZ57" s="31">
        <f>'Active Model Inputs'!CNZ57</f>
        <v>0</v>
      </c>
      <c r="COA57" s="31">
        <f>'Active Model Inputs'!COA57</f>
        <v>0</v>
      </c>
      <c r="COB57" s="31">
        <f>'Active Model Inputs'!COB57</f>
        <v>0</v>
      </c>
      <c r="COC57" s="31">
        <f>'Active Model Inputs'!COC57</f>
        <v>0</v>
      </c>
      <c r="COD57" s="31">
        <f>'Active Model Inputs'!COD57</f>
        <v>0</v>
      </c>
      <c r="COE57" s="31">
        <f>'Active Model Inputs'!COE57</f>
        <v>0</v>
      </c>
      <c r="COF57" s="31">
        <f>'Active Model Inputs'!COF57</f>
        <v>0</v>
      </c>
      <c r="COG57" s="31">
        <f>'Active Model Inputs'!COG57</f>
        <v>0</v>
      </c>
      <c r="COH57" s="31">
        <f>'Active Model Inputs'!COH57</f>
        <v>0</v>
      </c>
      <c r="COI57" s="31">
        <f>'Active Model Inputs'!COI57</f>
        <v>0</v>
      </c>
      <c r="COJ57" s="31">
        <f>'Active Model Inputs'!COJ57</f>
        <v>0</v>
      </c>
      <c r="COK57" s="31">
        <f>'Active Model Inputs'!COK57</f>
        <v>0</v>
      </c>
      <c r="COL57" s="31">
        <f>'Active Model Inputs'!COL57</f>
        <v>0</v>
      </c>
      <c r="COM57" s="31">
        <f>'Active Model Inputs'!COM57</f>
        <v>0</v>
      </c>
      <c r="CON57" s="31">
        <f>'Active Model Inputs'!CON57</f>
        <v>0</v>
      </c>
      <c r="COO57" s="31">
        <f>'Active Model Inputs'!COO57</f>
        <v>0</v>
      </c>
      <c r="COP57" s="31">
        <f>'Active Model Inputs'!COP57</f>
        <v>0</v>
      </c>
      <c r="COQ57" s="31">
        <f>'Active Model Inputs'!COQ57</f>
        <v>0</v>
      </c>
      <c r="COR57" s="31">
        <f>'Active Model Inputs'!COR57</f>
        <v>0</v>
      </c>
      <c r="COS57" s="31">
        <f>'Active Model Inputs'!COS57</f>
        <v>0</v>
      </c>
      <c r="COT57" s="31">
        <f>'Active Model Inputs'!COT57</f>
        <v>0</v>
      </c>
      <c r="COU57" s="31">
        <f>'Active Model Inputs'!COU57</f>
        <v>0</v>
      </c>
      <c r="COV57" s="31">
        <f>'Active Model Inputs'!COV57</f>
        <v>0</v>
      </c>
      <c r="COW57" s="31">
        <f>'Active Model Inputs'!COW57</f>
        <v>0</v>
      </c>
      <c r="COX57" s="31">
        <f>'Active Model Inputs'!COX57</f>
        <v>0</v>
      </c>
      <c r="COY57" s="31">
        <f>'Active Model Inputs'!COY57</f>
        <v>0</v>
      </c>
      <c r="COZ57" s="31">
        <f>'Active Model Inputs'!COZ57</f>
        <v>0</v>
      </c>
      <c r="CPA57" s="31">
        <f>'Active Model Inputs'!CPA57</f>
        <v>0</v>
      </c>
      <c r="CPB57" s="31">
        <f>'Active Model Inputs'!CPB57</f>
        <v>0</v>
      </c>
      <c r="CPC57" s="31">
        <f>'Active Model Inputs'!CPC57</f>
        <v>0</v>
      </c>
      <c r="CPD57" s="31">
        <f>'Active Model Inputs'!CPD57</f>
        <v>0</v>
      </c>
      <c r="CPE57" s="31">
        <f>'Active Model Inputs'!CPE57</f>
        <v>0</v>
      </c>
      <c r="CPF57" s="31">
        <f>'Active Model Inputs'!CPF57</f>
        <v>0</v>
      </c>
      <c r="CPG57" s="31">
        <f>'Active Model Inputs'!CPG57</f>
        <v>0</v>
      </c>
      <c r="CPH57" s="31">
        <f>'Active Model Inputs'!CPH57</f>
        <v>0</v>
      </c>
      <c r="CPI57" s="31">
        <f>'Active Model Inputs'!CPI57</f>
        <v>0</v>
      </c>
      <c r="CPJ57" s="31">
        <f>'Active Model Inputs'!CPJ57</f>
        <v>0</v>
      </c>
      <c r="CPK57" s="31">
        <f>'Active Model Inputs'!CPK57</f>
        <v>0</v>
      </c>
      <c r="CPL57" s="31">
        <f>'Active Model Inputs'!CPL57</f>
        <v>0</v>
      </c>
      <c r="CPM57" s="31">
        <f>'Active Model Inputs'!CPM57</f>
        <v>0</v>
      </c>
      <c r="CPN57" s="31">
        <f>'Active Model Inputs'!CPN57</f>
        <v>0</v>
      </c>
      <c r="CPO57" s="31">
        <f>'Active Model Inputs'!CPO57</f>
        <v>0</v>
      </c>
      <c r="CPP57" s="31">
        <f>'Active Model Inputs'!CPP57</f>
        <v>0</v>
      </c>
      <c r="CPQ57" s="31">
        <f>'Active Model Inputs'!CPQ57</f>
        <v>0</v>
      </c>
      <c r="CPR57" s="31">
        <f>'Active Model Inputs'!CPR57</f>
        <v>0</v>
      </c>
      <c r="CPS57" s="31">
        <f>'Active Model Inputs'!CPS57</f>
        <v>0</v>
      </c>
      <c r="CPT57" s="31">
        <f>'Active Model Inputs'!CPT57</f>
        <v>0</v>
      </c>
      <c r="CPU57" s="31">
        <f>'Active Model Inputs'!CPU57</f>
        <v>0</v>
      </c>
      <c r="CPV57" s="31">
        <f>'Active Model Inputs'!CPV57</f>
        <v>0</v>
      </c>
      <c r="CPW57" s="31">
        <f>'Active Model Inputs'!CPW57</f>
        <v>0</v>
      </c>
      <c r="CPX57" s="31">
        <f>'Active Model Inputs'!CPX57</f>
        <v>0</v>
      </c>
      <c r="CPY57" s="31">
        <f>'Active Model Inputs'!CPY57</f>
        <v>0</v>
      </c>
      <c r="CPZ57" s="31">
        <f>'Active Model Inputs'!CPZ57</f>
        <v>0</v>
      </c>
      <c r="CQA57" s="31">
        <f>'Active Model Inputs'!CQA57</f>
        <v>0</v>
      </c>
      <c r="CQB57" s="31">
        <f>'Active Model Inputs'!CQB57</f>
        <v>0</v>
      </c>
      <c r="CQC57" s="31">
        <f>'Active Model Inputs'!CQC57</f>
        <v>0</v>
      </c>
      <c r="CQD57" s="31">
        <f>'Active Model Inputs'!CQD57</f>
        <v>0</v>
      </c>
      <c r="CQE57" s="31">
        <f>'Active Model Inputs'!CQE57</f>
        <v>0</v>
      </c>
      <c r="CQF57" s="31">
        <f>'Active Model Inputs'!CQF57</f>
        <v>0</v>
      </c>
      <c r="CQG57" s="31">
        <f>'Active Model Inputs'!CQG57</f>
        <v>0</v>
      </c>
      <c r="CQH57" s="31">
        <f>'Active Model Inputs'!CQH57</f>
        <v>0</v>
      </c>
      <c r="CQI57" s="31">
        <f>'Active Model Inputs'!CQI57</f>
        <v>0</v>
      </c>
      <c r="CQJ57" s="31">
        <f>'Active Model Inputs'!CQJ57</f>
        <v>0</v>
      </c>
      <c r="CQK57" s="31">
        <f>'Active Model Inputs'!CQK57</f>
        <v>0</v>
      </c>
      <c r="CQL57" s="31">
        <f>'Active Model Inputs'!CQL57</f>
        <v>0</v>
      </c>
      <c r="CQM57" s="31">
        <f>'Active Model Inputs'!CQM57</f>
        <v>0</v>
      </c>
      <c r="CQN57" s="31">
        <f>'Active Model Inputs'!CQN57</f>
        <v>0</v>
      </c>
      <c r="CQO57" s="31">
        <f>'Active Model Inputs'!CQO57</f>
        <v>0</v>
      </c>
      <c r="CQP57" s="31">
        <f>'Active Model Inputs'!CQP57</f>
        <v>0</v>
      </c>
      <c r="CQQ57" s="31">
        <f>'Active Model Inputs'!CQQ57</f>
        <v>0</v>
      </c>
      <c r="CQR57" s="31">
        <f>'Active Model Inputs'!CQR57</f>
        <v>0</v>
      </c>
      <c r="CQS57" s="31">
        <f>'Active Model Inputs'!CQS57</f>
        <v>0</v>
      </c>
      <c r="CQT57" s="31">
        <f>'Active Model Inputs'!CQT57</f>
        <v>0</v>
      </c>
      <c r="CQU57" s="31">
        <f>'Active Model Inputs'!CQU57</f>
        <v>0</v>
      </c>
      <c r="CQV57" s="31">
        <f>'Active Model Inputs'!CQV57</f>
        <v>0</v>
      </c>
      <c r="CQW57" s="31">
        <f>'Active Model Inputs'!CQW57</f>
        <v>0</v>
      </c>
      <c r="CQX57" s="31">
        <f>'Active Model Inputs'!CQX57</f>
        <v>0</v>
      </c>
      <c r="CQY57" s="31">
        <f>'Active Model Inputs'!CQY57</f>
        <v>0</v>
      </c>
      <c r="CQZ57" s="31">
        <f>'Active Model Inputs'!CQZ57</f>
        <v>0</v>
      </c>
      <c r="CRA57" s="31">
        <f>'Active Model Inputs'!CRA57</f>
        <v>0</v>
      </c>
      <c r="CRB57" s="31">
        <f>'Active Model Inputs'!CRB57</f>
        <v>0</v>
      </c>
      <c r="CRC57" s="31">
        <f>'Active Model Inputs'!CRC57</f>
        <v>0</v>
      </c>
      <c r="CRD57" s="31">
        <f>'Active Model Inputs'!CRD57</f>
        <v>0</v>
      </c>
      <c r="CRE57" s="31">
        <f>'Active Model Inputs'!CRE57</f>
        <v>0</v>
      </c>
      <c r="CRF57" s="31">
        <f>'Active Model Inputs'!CRF57</f>
        <v>0</v>
      </c>
      <c r="CRG57" s="31">
        <f>'Active Model Inputs'!CRG57</f>
        <v>0</v>
      </c>
      <c r="CRH57" s="31">
        <f>'Active Model Inputs'!CRH57</f>
        <v>0</v>
      </c>
      <c r="CRI57" s="31">
        <f>'Active Model Inputs'!CRI57</f>
        <v>0</v>
      </c>
      <c r="CRJ57" s="31">
        <f>'Active Model Inputs'!CRJ57</f>
        <v>0</v>
      </c>
      <c r="CRK57" s="31">
        <f>'Active Model Inputs'!CRK57</f>
        <v>0</v>
      </c>
      <c r="CRL57" s="31">
        <f>'Active Model Inputs'!CRL57</f>
        <v>0</v>
      </c>
      <c r="CRM57" s="31">
        <f>'Active Model Inputs'!CRM57</f>
        <v>0</v>
      </c>
      <c r="CRN57" s="31">
        <f>'Active Model Inputs'!CRN57</f>
        <v>0</v>
      </c>
      <c r="CRO57" s="31">
        <f>'Active Model Inputs'!CRO57</f>
        <v>0</v>
      </c>
      <c r="CRP57" s="31">
        <f>'Active Model Inputs'!CRP57</f>
        <v>0</v>
      </c>
      <c r="CRQ57" s="31">
        <f>'Active Model Inputs'!CRQ57</f>
        <v>0</v>
      </c>
      <c r="CRR57" s="31">
        <f>'Active Model Inputs'!CRR57</f>
        <v>0</v>
      </c>
      <c r="CRS57" s="31">
        <f>'Active Model Inputs'!CRS57</f>
        <v>0</v>
      </c>
      <c r="CRT57" s="31">
        <f>'Active Model Inputs'!CRT57</f>
        <v>0</v>
      </c>
      <c r="CRU57" s="31">
        <f>'Active Model Inputs'!CRU57</f>
        <v>0</v>
      </c>
      <c r="CRV57" s="31">
        <f>'Active Model Inputs'!CRV57</f>
        <v>0</v>
      </c>
      <c r="CRW57" s="31">
        <f>'Active Model Inputs'!CRW57</f>
        <v>0</v>
      </c>
      <c r="CRX57" s="31">
        <f>'Active Model Inputs'!CRX57</f>
        <v>0</v>
      </c>
      <c r="CRY57" s="31">
        <f>'Active Model Inputs'!CRY57</f>
        <v>0</v>
      </c>
      <c r="CRZ57" s="31">
        <f>'Active Model Inputs'!CRZ57</f>
        <v>0</v>
      </c>
      <c r="CSA57" s="31">
        <f>'Active Model Inputs'!CSA57</f>
        <v>0</v>
      </c>
      <c r="CSB57" s="31">
        <f>'Active Model Inputs'!CSB57</f>
        <v>0</v>
      </c>
      <c r="CSC57" s="31">
        <f>'Active Model Inputs'!CSC57</f>
        <v>0</v>
      </c>
      <c r="CSD57" s="31">
        <f>'Active Model Inputs'!CSD57</f>
        <v>0</v>
      </c>
      <c r="CSE57" s="31">
        <f>'Active Model Inputs'!CSE57</f>
        <v>0</v>
      </c>
      <c r="CSF57" s="31">
        <f>'Active Model Inputs'!CSF57</f>
        <v>0</v>
      </c>
      <c r="CSG57" s="31">
        <f>'Active Model Inputs'!CSG57</f>
        <v>0</v>
      </c>
      <c r="CSH57" s="31">
        <f>'Active Model Inputs'!CSH57</f>
        <v>0</v>
      </c>
      <c r="CSI57" s="31">
        <f>'Active Model Inputs'!CSI57</f>
        <v>0</v>
      </c>
      <c r="CSJ57" s="31">
        <f>'Active Model Inputs'!CSJ57</f>
        <v>0</v>
      </c>
      <c r="CSK57" s="31">
        <f>'Active Model Inputs'!CSK57</f>
        <v>0</v>
      </c>
      <c r="CSL57" s="31">
        <f>'Active Model Inputs'!CSL57</f>
        <v>0</v>
      </c>
      <c r="CSM57" s="31">
        <f>'Active Model Inputs'!CSM57</f>
        <v>0</v>
      </c>
      <c r="CSN57" s="31">
        <f>'Active Model Inputs'!CSN57</f>
        <v>0</v>
      </c>
      <c r="CSO57" s="31">
        <f>'Active Model Inputs'!CSO57</f>
        <v>0</v>
      </c>
      <c r="CSP57" s="31">
        <f>'Active Model Inputs'!CSP57</f>
        <v>0</v>
      </c>
      <c r="CSQ57" s="31">
        <f>'Active Model Inputs'!CSQ57</f>
        <v>0</v>
      </c>
      <c r="CSR57" s="31">
        <f>'Active Model Inputs'!CSR57</f>
        <v>0</v>
      </c>
      <c r="CSS57" s="31">
        <f>'Active Model Inputs'!CSS57</f>
        <v>0</v>
      </c>
      <c r="CST57" s="31">
        <f>'Active Model Inputs'!CST57</f>
        <v>0</v>
      </c>
      <c r="CSU57" s="31">
        <f>'Active Model Inputs'!CSU57</f>
        <v>0</v>
      </c>
      <c r="CSV57" s="31">
        <f>'Active Model Inputs'!CSV57</f>
        <v>0</v>
      </c>
      <c r="CSW57" s="31">
        <f>'Active Model Inputs'!CSW57</f>
        <v>0</v>
      </c>
      <c r="CSX57" s="31">
        <f>'Active Model Inputs'!CSX57</f>
        <v>0</v>
      </c>
      <c r="CSY57" s="31">
        <f>'Active Model Inputs'!CSY57</f>
        <v>0</v>
      </c>
      <c r="CSZ57" s="31">
        <f>'Active Model Inputs'!CSZ57</f>
        <v>0</v>
      </c>
      <c r="CTA57" s="31">
        <f>'Active Model Inputs'!CTA57</f>
        <v>0</v>
      </c>
      <c r="CTB57" s="31">
        <f>'Active Model Inputs'!CTB57</f>
        <v>0</v>
      </c>
      <c r="CTC57" s="31">
        <f>'Active Model Inputs'!CTC57</f>
        <v>0</v>
      </c>
      <c r="CTD57" s="31">
        <f>'Active Model Inputs'!CTD57</f>
        <v>0</v>
      </c>
      <c r="CTE57" s="31">
        <f>'Active Model Inputs'!CTE57</f>
        <v>0</v>
      </c>
      <c r="CTF57" s="31">
        <f>'Active Model Inputs'!CTF57</f>
        <v>0</v>
      </c>
      <c r="CTG57" s="31">
        <f>'Active Model Inputs'!CTG57</f>
        <v>0</v>
      </c>
      <c r="CTH57" s="31">
        <f>'Active Model Inputs'!CTH57</f>
        <v>0</v>
      </c>
      <c r="CTI57" s="31">
        <f>'Active Model Inputs'!CTI57</f>
        <v>0</v>
      </c>
      <c r="CTJ57" s="31">
        <f>'Active Model Inputs'!CTJ57</f>
        <v>0</v>
      </c>
      <c r="CTK57" s="31">
        <f>'Active Model Inputs'!CTK57</f>
        <v>0</v>
      </c>
      <c r="CTL57" s="31">
        <f>'Active Model Inputs'!CTL57</f>
        <v>0</v>
      </c>
      <c r="CTM57" s="31">
        <f>'Active Model Inputs'!CTM57</f>
        <v>0</v>
      </c>
      <c r="CTN57" s="31">
        <f>'Active Model Inputs'!CTN57</f>
        <v>0</v>
      </c>
      <c r="CTO57" s="31">
        <f>'Active Model Inputs'!CTO57</f>
        <v>0</v>
      </c>
      <c r="CTP57" s="31">
        <f>'Active Model Inputs'!CTP57</f>
        <v>0</v>
      </c>
      <c r="CTQ57" s="31">
        <f>'Active Model Inputs'!CTQ57</f>
        <v>0</v>
      </c>
      <c r="CTR57" s="31">
        <f>'Active Model Inputs'!CTR57</f>
        <v>0</v>
      </c>
      <c r="CTS57" s="31">
        <f>'Active Model Inputs'!CTS57</f>
        <v>0</v>
      </c>
      <c r="CTT57" s="31">
        <f>'Active Model Inputs'!CTT57</f>
        <v>0</v>
      </c>
      <c r="CTU57" s="31">
        <f>'Active Model Inputs'!CTU57</f>
        <v>0</v>
      </c>
      <c r="CTV57" s="31">
        <f>'Active Model Inputs'!CTV57</f>
        <v>0</v>
      </c>
      <c r="CTW57" s="31">
        <f>'Active Model Inputs'!CTW57</f>
        <v>0</v>
      </c>
      <c r="CTX57" s="31">
        <f>'Active Model Inputs'!CTX57</f>
        <v>0</v>
      </c>
      <c r="CTY57" s="31">
        <f>'Active Model Inputs'!CTY57</f>
        <v>0</v>
      </c>
      <c r="CTZ57" s="31">
        <f>'Active Model Inputs'!CTZ57</f>
        <v>0</v>
      </c>
      <c r="CUA57" s="31">
        <f>'Active Model Inputs'!CUA57</f>
        <v>0</v>
      </c>
      <c r="CUB57" s="31">
        <f>'Active Model Inputs'!CUB57</f>
        <v>0</v>
      </c>
      <c r="CUC57" s="31">
        <f>'Active Model Inputs'!CUC57</f>
        <v>0</v>
      </c>
      <c r="CUD57" s="31">
        <f>'Active Model Inputs'!CUD57</f>
        <v>0</v>
      </c>
      <c r="CUE57" s="31">
        <f>'Active Model Inputs'!CUE57</f>
        <v>0</v>
      </c>
      <c r="CUF57" s="31">
        <f>'Active Model Inputs'!CUF57</f>
        <v>0</v>
      </c>
      <c r="CUG57" s="31">
        <f>'Active Model Inputs'!CUG57</f>
        <v>0</v>
      </c>
      <c r="CUH57" s="31">
        <f>'Active Model Inputs'!CUH57</f>
        <v>0</v>
      </c>
      <c r="CUI57" s="31">
        <f>'Active Model Inputs'!CUI57</f>
        <v>0</v>
      </c>
      <c r="CUJ57" s="31">
        <f>'Active Model Inputs'!CUJ57</f>
        <v>0</v>
      </c>
      <c r="CUK57" s="31">
        <f>'Active Model Inputs'!CUK57</f>
        <v>0</v>
      </c>
      <c r="CUL57" s="31">
        <f>'Active Model Inputs'!CUL57</f>
        <v>0</v>
      </c>
      <c r="CUM57" s="31">
        <f>'Active Model Inputs'!CUM57</f>
        <v>0</v>
      </c>
      <c r="CUN57" s="31">
        <f>'Active Model Inputs'!CUN57</f>
        <v>0</v>
      </c>
      <c r="CUO57" s="31">
        <f>'Active Model Inputs'!CUO57</f>
        <v>0</v>
      </c>
      <c r="CUP57" s="31">
        <f>'Active Model Inputs'!CUP57</f>
        <v>0</v>
      </c>
      <c r="CUQ57" s="31">
        <f>'Active Model Inputs'!CUQ57</f>
        <v>0</v>
      </c>
      <c r="CUR57" s="31">
        <f>'Active Model Inputs'!CUR57</f>
        <v>0</v>
      </c>
      <c r="CUS57" s="31">
        <f>'Active Model Inputs'!CUS57</f>
        <v>0</v>
      </c>
      <c r="CUT57" s="31">
        <f>'Active Model Inputs'!CUT57</f>
        <v>0</v>
      </c>
      <c r="CUU57" s="31">
        <f>'Active Model Inputs'!CUU57</f>
        <v>0</v>
      </c>
      <c r="CUV57" s="31">
        <f>'Active Model Inputs'!CUV57</f>
        <v>0</v>
      </c>
      <c r="CUW57" s="31">
        <f>'Active Model Inputs'!CUW57</f>
        <v>0</v>
      </c>
      <c r="CUX57" s="31">
        <f>'Active Model Inputs'!CUX57</f>
        <v>0</v>
      </c>
      <c r="CUY57" s="31">
        <f>'Active Model Inputs'!CUY57</f>
        <v>0</v>
      </c>
      <c r="CUZ57" s="31">
        <f>'Active Model Inputs'!CUZ57</f>
        <v>0</v>
      </c>
      <c r="CVA57" s="31">
        <f>'Active Model Inputs'!CVA57</f>
        <v>0</v>
      </c>
      <c r="CVB57" s="31">
        <f>'Active Model Inputs'!CVB57</f>
        <v>0</v>
      </c>
      <c r="CVC57" s="31">
        <f>'Active Model Inputs'!CVC57</f>
        <v>0</v>
      </c>
      <c r="CVD57" s="31">
        <f>'Active Model Inputs'!CVD57</f>
        <v>0</v>
      </c>
      <c r="CVE57" s="31">
        <f>'Active Model Inputs'!CVE57</f>
        <v>0</v>
      </c>
      <c r="CVF57" s="31">
        <f>'Active Model Inputs'!CVF57</f>
        <v>0</v>
      </c>
      <c r="CVG57" s="31">
        <f>'Active Model Inputs'!CVG57</f>
        <v>0</v>
      </c>
      <c r="CVH57" s="31">
        <f>'Active Model Inputs'!CVH57</f>
        <v>0</v>
      </c>
      <c r="CVI57" s="31">
        <f>'Active Model Inputs'!CVI57</f>
        <v>0</v>
      </c>
      <c r="CVJ57" s="31">
        <f>'Active Model Inputs'!CVJ57</f>
        <v>0</v>
      </c>
      <c r="CVK57" s="31">
        <f>'Active Model Inputs'!CVK57</f>
        <v>0</v>
      </c>
      <c r="CVL57" s="31">
        <f>'Active Model Inputs'!CVL57</f>
        <v>0</v>
      </c>
      <c r="CVM57" s="31">
        <f>'Active Model Inputs'!CVM57</f>
        <v>0</v>
      </c>
      <c r="CVN57" s="31">
        <f>'Active Model Inputs'!CVN57</f>
        <v>0</v>
      </c>
      <c r="CVO57" s="31">
        <f>'Active Model Inputs'!CVO57</f>
        <v>0</v>
      </c>
      <c r="CVP57" s="31">
        <f>'Active Model Inputs'!CVP57</f>
        <v>0</v>
      </c>
      <c r="CVQ57" s="31">
        <f>'Active Model Inputs'!CVQ57</f>
        <v>0</v>
      </c>
      <c r="CVR57" s="31">
        <f>'Active Model Inputs'!CVR57</f>
        <v>0</v>
      </c>
      <c r="CVS57" s="31">
        <f>'Active Model Inputs'!CVS57</f>
        <v>0</v>
      </c>
      <c r="CVT57" s="31">
        <f>'Active Model Inputs'!CVT57</f>
        <v>0</v>
      </c>
      <c r="CVU57" s="31">
        <f>'Active Model Inputs'!CVU57</f>
        <v>0</v>
      </c>
      <c r="CVV57" s="31">
        <f>'Active Model Inputs'!CVV57</f>
        <v>0</v>
      </c>
      <c r="CVW57" s="31">
        <f>'Active Model Inputs'!CVW57</f>
        <v>0</v>
      </c>
      <c r="CVX57" s="31">
        <f>'Active Model Inputs'!CVX57</f>
        <v>0</v>
      </c>
      <c r="CVY57" s="31">
        <f>'Active Model Inputs'!CVY57</f>
        <v>0</v>
      </c>
      <c r="CVZ57" s="31">
        <f>'Active Model Inputs'!CVZ57</f>
        <v>0</v>
      </c>
      <c r="CWA57" s="31">
        <f>'Active Model Inputs'!CWA57</f>
        <v>0</v>
      </c>
      <c r="CWB57" s="31">
        <f>'Active Model Inputs'!CWB57</f>
        <v>0</v>
      </c>
      <c r="CWC57" s="31">
        <f>'Active Model Inputs'!CWC57</f>
        <v>0</v>
      </c>
      <c r="CWD57" s="31">
        <f>'Active Model Inputs'!CWD57</f>
        <v>0</v>
      </c>
      <c r="CWE57" s="31">
        <f>'Active Model Inputs'!CWE57</f>
        <v>0</v>
      </c>
      <c r="CWF57" s="31">
        <f>'Active Model Inputs'!CWF57</f>
        <v>0</v>
      </c>
      <c r="CWG57" s="31">
        <f>'Active Model Inputs'!CWG57</f>
        <v>0</v>
      </c>
      <c r="CWH57" s="31">
        <f>'Active Model Inputs'!CWH57</f>
        <v>0</v>
      </c>
      <c r="CWI57" s="31">
        <f>'Active Model Inputs'!CWI57</f>
        <v>0</v>
      </c>
      <c r="CWJ57" s="31">
        <f>'Active Model Inputs'!CWJ57</f>
        <v>0</v>
      </c>
      <c r="CWK57" s="31">
        <f>'Active Model Inputs'!CWK57</f>
        <v>0</v>
      </c>
      <c r="CWL57" s="31">
        <f>'Active Model Inputs'!CWL57</f>
        <v>0</v>
      </c>
      <c r="CWM57" s="31">
        <f>'Active Model Inputs'!CWM57</f>
        <v>0</v>
      </c>
      <c r="CWN57" s="31">
        <f>'Active Model Inputs'!CWN57</f>
        <v>0</v>
      </c>
      <c r="CWO57" s="31">
        <f>'Active Model Inputs'!CWO57</f>
        <v>0</v>
      </c>
      <c r="CWP57" s="31">
        <f>'Active Model Inputs'!CWP57</f>
        <v>0</v>
      </c>
      <c r="CWQ57" s="31">
        <f>'Active Model Inputs'!CWQ57</f>
        <v>0</v>
      </c>
      <c r="CWR57" s="31">
        <f>'Active Model Inputs'!CWR57</f>
        <v>0</v>
      </c>
      <c r="CWS57" s="31">
        <f>'Active Model Inputs'!CWS57</f>
        <v>0</v>
      </c>
      <c r="CWT57" s="31">
        <f>'Active Model Inputs'!CWT57</f>
        <v>0</v>
      </c>
      <c r="CWU57" s="31">
        <f>'Active Model Inputs'!CWU57</f>
        <v>0</v>
      </c>
      <c r="CWV57" s="31">
        <f>'Active Model Inputs'!CWV57</f>
        <v>0</v>
      </c>
      <c r="CWW57" s="31">
        <f>'Active Model Inputs'!CWW57</f>
        <v>0</v>
      </c>
      <c r="CWX57" s="31">
        <f>'Active Model Inputs'!CWX57</f>
        <v>0</v>
      </c>
      <c r="CWY57" s="31">
        <f>'Active Model Inputs'!CWY57</f>
        <v>0</v>
      </c>
      <c r="CWZ57" s="31">
        <f>'Active Model Inputs'!CWZ57</f>
        <v>0</v>
      </c>
      <c r="CXA57" s="31">
        <f>'Active Model Inputs'!CXA57</f>
        <v>0</v>
      </c>
      <c r="CXB57" s="31">
        <f>'Active Model Inputs'!CXB57</f>
        <v>0</v>
      </c>
      <c r="CXC57" s="31">
        <f>'Active Model Inputs'!CXC57</f>
        <v>0</v>
      </c>
      <c r="CXD57" s="31">
        <f>'Active Model Inputs'!CXD57</f>
        <v>0</v>
      </c>
      <c r="CXE57" s="31">
        <f>'Active Model Inputs'!CXE57</f>
        <v>0</v>
      </c>
      <c r="CXF57" s="31">
        <f>'Active Model Inputs'!CXF57</f>
        <v>0</v>
      </c>
      <c r="CXG57" s="31">
        <f>'Active Model Inputs'!CXG57</f>
        <v>0</v>
      </c>
      <c r="CXH57" s="31">
        <f>'Active Model Inputs'!CXH57</f>
        <v>0</v>
      </c>
      <c r="CXI57" s="31">
        <f>'Active Model Inputs'!CXI57</f>
        <v>0</v>
      </c>
      <c r="CXJ57" s="31">
        <f>'Active Model Inputs'!CXJ57</f>
        <v>0</v>
      </c>
      <c r="CXK57" s="31">
        <f>'Active Model Inputs'!CXK57</f>
        <v>0</v>
      </c>
      <c r="CXL57" s="31">
        <f>'Active Model Inputs'!CXL57</f>
        <v>0</v>
      </c>
      <c r="CXM57" s="31">
        <f>'Active Model Inputs'!CXM57</f>
        <v>0</v>
      </c>
      <c r="CXN57" s="31">
        <f>'Active Model Inputs'!CXN57</f>
        <v>0</v>
      </c>
      <c r="CXO57" s="31">
        <f>'Active Model Inputs'!CXO57</f>
        <v>0</v>
      </c>
      <c r="CXP57" s="31">
        <f>'Active Model Inputs'!CXP57</f>
        <v>0</v>
      </c>
      <c r="CXQ57" s="31">
        <f>'Active Model Inputs'!CXQ57</f>
        <v>0</v>
      </c>
      <c r="CXR57" s="31">
        <f>'Active Model Inputs'!CXR57</f>
        <v>0</v>
      </c>
      <c r="CXS57" s="31">
        <f>'Active Model Inputs'!CXS57</f>
        <v>0</v>
      </c>
      <c r="CXT57" s="31">
        <f>'Active Model Inputs'!CXT57</f>
        <v>0</v>
      </c>
      <c r="CXU57" s="31">
        <f>'Active Model Inputs'!CXU57</f>
        <v>0</v>
      </c>
      <c r="CXV57" s="31">
        <f>'Active Model Inputs'!CXV57</f>
        <v>0</v>
      </c>
      <c r="CXW57" s="31">
        <f>'Active Model Inputs'!CXW57</f>
        <v>0</v>
      </c>
      <c r="CXX57" s="31">
        <f>'Active Model Inputs'!CXX57</f>
        <v>0</v>
      </c>
      <c r="CXY57" s="31">
        <f>'Active Model Inputs'!CXY57</f>
        <v>0</v>
      </c>
      <c r="CXZ57" s="31">
        <f>'Active Model Inputs'!CXZ57</f>
        <v>0</v>
      </c>
      <c r="CYA57" s="31">
        <f>'Active Model Inputs'!CYA57</f>
        <v>0</v>
      </c>
      <c r="CYB57" s="31">
        <f>'Active Model Inputs'!CYB57</f>
        <v>0</v>
      </c>
      <c r="CYC57" s="31">
        <f>'Active Model Inputs'!CYC57</f>
        <v>0</v>
      </c>
      <c r="CYD57" s="31">
        <f>'Active Model Inputs'!CYD57</f>
        <v>0</v>
      </c>
      <c r="CYE57" s="31">
        <f>'Active Model Inputs'!CYE57</f>
        <v>0</v>
      </c>
      <c r="CYF57" s="31">
        <f>'Active Model Inputs'!CYF57</f>
        <v>0</v>
      </c>
      <c r="CYG57" s="31">
        <f>'Active Model Inputs'!CYG57</f>
        <v>0</v>
      </c>
      <c r="CYH57" s="31">
        <f>'Active Model Inputs'!CYH57</f>
        <v>0</v>
      </c>
      <c r="CYI57" s="31">
        <f>'Active Model Inputs'!CYI57</f>
        <v>0</v>
      </c>
      <c r="CYJ57" s="31">
        <f>'Active Model Inputs'!CYJ57</f>
        <v>0</v>
      </c>
      <c r="CYK57" s="31">
        <f>'Active Model Inputs'!CYK57</f>
        <v>0</v>
      </c>
      <c r="CYL57" s="31">
        <f>'Active Model Inputs'!CYL57</f>
        <v>0</v>
      </c>
      <c r="CYM57" s="31">
        <f>'Active Model Inputs'!CYM57</f>
        <v>0</v>
      </c>
      <c r="CYN57" s="31">
        <f>'Active Model Inputs'!CYN57</f>
        <v>0</v>
      </c>
      <c r="CYO57" s="31">
        <f>'Active Model Inputs'!CYO57</f>
        <v>0</v>
      </c>
      <c r="CYP57" s="31">
        <f>'Active Model Inputs'!CYP57</f>
        <v>0</v>
      </c>
      <c r="CYQ57" s="31">
        <f>'Active Model Inputs'!CYQ57</f>
        <v>0</v>
      </c>
      <c r="CYR57" s="31">
        <f>'Active Model Inputs'!CYR57</f>
        <v>0</v>
      </c>
      <c r="CYS57" s="31">
        <f>'Active Model Inputs'!CYS57</f>
        <v>0</v>
      </c>
      <c r="CYT57" s="31">
        <f>'Active Model Inputs'!CYT57</f>
        <v>0</v>
      </c>
      <c r="CYU57" s="31">
        <f>'Active Model Inputs'!CYU57</f>
        <v>0</v>
      </c>
      <c r="CYV57" s="31">
        <f>'Active Model Inputs'!CYV57</f>
        <v>0</v>
      </c>
      <c r="CYW57" s="31">
        <f>'Active Model Inputs'!CYW57</f>
        <v>0</v>
      </c>
      <c r="CYX57" s="31">
        <f>'Active Model Inputs'!CYX57</f>
        <v>0</v>
      </c>
      <c r="CYY57" s="31">
        <f>'Active Model Inputs'!CYY57</f>
        <v>0</v>
      </c>
      <c r="CYZ57" s="31">
        <f>'Active Model Inputs'!CYZ57</f>
        <v>0</v>
      </c>
      <c r="CZA57" s="31">
        <f>'Active Model Inputs'!CZA57</f>
        <v>0</v>
      </c>
      <c r="CZB57" s="31">
        <f>'Active Model Inputs'!CZB57</f>
        <v>0</v>
      </c>
      <c r="CZC57" s="31">
        <f>'Active Model Inputs'!CZC57</f>
        <v>0</v>
      </c>
      <c r="CZD57" s="31">
        <f>'Active Model Inputs'!CZD57</f>
        <v>0</v>
      </c>
      <c r="CZE57" s="31">
        <f>'Active Model Inputs'!CZE57</f>
        <v>0</v>
      </c>
      <c r="CZF57" s="31">
        <f>'Active Model Inputs'!CZF57</f>
        <v>0</v>
      </c>
      <c r="CZG57" s="31">
        <f>'Active Model Inputs'!CZG57</f>
        <v>0</v>
      </c>
      <c r="CZH57" s="31">
        <f>'Active Model Inputs'!CZH57</f>
        <v>0</v>
      </c>
      <c r="CZI57" s="31">
        <f>'Active Model Inputs'!CZI57</f>
        <v>0</v>
      </c>
      <c r="CZJ57" s="31">
        <f>'Active Model Inputs'!CZJ57</f>
        <v>0</v>
      </c>
      <c r="CZK57" s="31">
        <f>'Active Model Inputs'!CZK57</f>
        <v>0</v>
      </c>
      <c r="CZL57" s="31">
        <f>'Active Model Inputs'!CZL57</f>
        <v>0</v>
      </c>
      <c r="CZM57" s="31">
        <f>'Active Model Inputs'!CZM57</f>
        <v>0</v>
      </c>
      <c r="CZN57" s="31">
        <f>'Active Model Inputs'!CZN57</f>
        <v>0</v>
      </c>
      <c r="CZO57" s="31">
        <f>'Active Model Inputs'!CZO57</f>
        <v>0</v>
      </c>
      <c r="CZP57" s="31">
        <f>'Active Model Inputs'!CZP57</f>
        <v>0</v>
      </c>
      <c r="CZQ57" s="31">
        <f>'Active Model Inputs'!CZQ57</f>
        <v>0</v>
      </c>
      <c r="CZR57" s="31">
        <f>'Active Model Inputs'!CZR57</f>
        <v>0</v>
      </c>
      <c r="CZS57" s="31">
        <f>'Active Model Inputs'!CZS57</f>
        <v>0</v>
      </c>
      <c r="CZT57" s="31">
        <f>'Active Model Inputs'!CZT57</f>
        <v>0</v>
      </c>
      <c r="CZU57" s="31">
        <f>'Active Model Inputs'!CZU57</f>
        <v>0</v>
      </c>
      <c r="CZV57" s="31">
        <f>'Active Model Inputs'!CZV57</f>
        <v>0</v>
      </c>
      <c r="CZW57" s="31">
        <f>'Active Model Inputs'!CZW57</f>
        <v>0</v>
      </c>
      <c r="CZX57" s="31">
        <f>'Active Model Inputs'!CZX57</f>
        <v>0</v>
      </c>
      <c r="CZY57" s="31">
        <f>'Active Model Inputs'!CZY57</f>
        <v>0</v>
      </c>
      <c r="CZZ57" s="31">
        <f>'Active Model Inputs'!CZZ57</f>
        <v>0</v>
      </c>
      <c r="DAA57" s="31">
        <f>'Active Model Inputs'!DAA57</f>
        <v>0</v>
      </c>
      <c r="DAB57" s="31">
        <f>'Active Model Inputs'!DAB57</f>
        <v>0</v>
      </c>
      <c r="DAC57" s="31">
        <f>'Active Model Inputs'!DAC57</f>
        <v>0</v>
      </c>
      <c r="DAD57" s="31">
        <f>'Active Model Inputs'!DAD57</f>
        <v>0</v>
      </c>
      <c r="DAE57" s="31">
        <f>'Active Model Inputs'!DAE57</f>
        <v>0</v>
      </c>
      <c r="DAF57" s="31">
        <f>'Active Model Inputs'!DAF57</f>
        <v>0</v>
      </c>
      <c r="DAG57" s="31">
        <f>'Active Model Inputs'!DAG57</f>
        <v>0</v>
      </c>
      <c r="DAH57" s="31">
        <f>'Active Model Inputs'!DAH57</f>
        <v>0</v>
      </c>
      <c r="DAI57" s="31">
        <f>'Active Model Inputs'!DAI57</f>
        <v>0</v>
      </c>
      <c r="DAJ57" s="31">
        <f>'Active Model Inputs'!DAJ57</f>
        <v>0</v>
      </c>
      <c r="DAK57" s="31">
        <f>'Active Model Inputs'!DAK57</f>
        <v>0</v>
      </c>
      <c r="DAL57" s="31">
        <f>'Active Model Inputs'!DAL57</f>
        <v>0</v>
      </c>
      <c r="DAM57" s="31">
        <f>'Active Model Inputs'!DAM57</f>
        <v>0</v>
      </c>
      <c r="DAN57" s="31">
        <f>'Active Model Inputs'!DAN57</f>
        <v>0</v>
      </c>
      <c r="DAO57" s="31">
        <f>'Active Model Inputs'!DAO57</f>
        <v>0</v>
      </c>
      <c r="DAP57" s="31">
        <f>'Active Model Inputs'!DAP57</f>
        <v>0</v>
      </c>
      <c r="DAQ57" s="31">
        <f>'Active Model Inputs'!DAQ57</f>
        <v>0</v>
      </c>
      <c r="DAR57" s="31">
        <f>'Active Model Inputs'!DAR57</f>
        <v>0</v>
      </c>
      <c r="DAS57" s="31">
        <f>'Active Model Inputs'!DAS57</f>
        <v>0</v>
      </c>
      <c r="DAT57" s="31">
        <f>'Active Model Inputs'!DAT57</f>
        <v>0</v>
      </c>
      <c r="DAU57" s="31">
        <f>'Active Model Inputs'!DAU57</f>
        <v>0</v>
      </c>
      <c r="DAV57" s="31">
        <f>'Active Model Inputs'!DAV57</f>
        <v>0</v>
      </c>
      <c r="DAW57" s="31">
        <f>'Active Model Inputs'!DAW57</f>
        <v>0</v>
      </c>
      <c r="DAX57" s="31">
        <f>'Active Model Inputs'!DAX57</f>
        <v>0</v>
      </c>
      <c r="DAY57" s="31">
        <f>'Active Model Inputs'!DAY57</f>
        <v>0</v>
      </c>
      <c r="DAZ57" s="31">
        <f>'Active Model Inputs'!DAZ57</f>
        <v>0</v>
      </c>
      <c r="DBA57" s="31">
        <f>'Active Model Inputs'!DBA57</f>
        <v>0</v>
      </c>
      <c r="DBB57" s="31">
        <f>'Active Model Inputs'!DBB57</f>
        <v>0</v>
      </c>
      <c r="DBC57" s="31">
        <f>'Active Model Inputs'!DBC57</f>
        <v>0</v>
      </c>
      <c r="DBD57" s="31">
        <f>'Active Model Inputs'!DBD57</f>
        <v>0</v>
      </c>
      <c r="DBE57" s="31">
        <f>'Active Model Inputs'!DBE57</f>
        <v>0</v>
      </c>
      <c r="DBF57" s="31">
        <f>'Active Model Inputs'!DBF57</f>
        <v>0</v>
      </c>
      <c r="DBG57" s="31">
        <f>'Active Model Inputs'!DBG57</f>
        <v>0</v>
      </c>
      <c r="DBH57" s="31">
        <f>'Active Model Inputs'!DBH57</f>
        <v>0</v>
      </c>
      <c r="DBI57" s="31">
        <f>'Active Model Inputs'!DBI57</f>
        <v>0</v>
      </c>
      <c r="DBJ57" s="31">
        <f>'Active Model Inputs'!DBJ57</f>
        <v>0</v>
      </c>
      <c r="DBK57" s="31">
        <f>'Active Model Inputs'!DBK57</f>
        <v>0</v>
      </c>
      <c r="DBL57" s="31">
        <f>'Active Model Inputs'!DBL57</f>
        <v>0</v>
      </c>
      <c r="DBM57" s="31">
        <f>'Active Model Inputs'!DBM57</f>
        <v>0</v>
      </c>
      <c r="DBN57" s="31">
        <f>'Active Model Inputs'!DBN57</f>
        <v>0</v>
      </c>
      <c r="DBO57" s="31">
        <f>'Active Model Inputs'!DBO57</f>
        <v>0</v>
      </c>
      <c r="DBP57" s="31">
        <f>'Active Model Inputs'!DBP57</f>
        <v>0</v>
      </c>
      <c r="DBQ57" s="31">
        <f>'Active Model Inputs'!DBQ57</f>
        <v>0</v>
      </c>
      <c r="DBR57" s="31">
        <f>'Active Model Inputs'!DBR57</f>
        <v>0</v>
      </c>
      <c r="DBS57" s="31">
        <f>'Active Model Inputs'!DBS57</f>
        <v>0</v>
      </c>
      <c r="DBT57" s="31">
        <f>'Active Model Inputs'!DBT57</f>
        <v>0</v>
      </c>
      <c r="DBU57" s="31">
        <f>'Active Model Inputs'!DBU57</f>
        <v>0</v>
      </c>
      <c r="DBV57" s="31">
        <f>'Active Model Inputs'!DBV57</f>
        <v>0</v>
      </c>
      <c r="DBW57" s="31">
        <f>'Active Model Inputs'!DBW57</f>
        <v>0</v>
      </c>
      <c r="DBX57" s="31">
        <f>'Active Model Inputs'!DBX57</f>
        <v>0</v>
      </c>
      <c r="DBY57" s="31">
        <f>'Active Model Inputs'!DBY57</f>
        <v>0</v>
      </c>
      <c r="DBZ57" s="31">
        <f>'Active Model Inputs'!DBZ57</f>
        <v>0</v>
      </c>
      <c r="DCA57" s="31">
        <f>'Active Model Inputs'!DCA57</f>
        <v>0</v>
      </c>
      <c r="DCB57" s="31">
        <f>'Active Model Inputs'!DCB57</f>
        <v>0</v>
      </c>
      <c r="DCC57" s="31">
        <f>'Active Model Inputs'!DCC57</f>
        <v>0</v>
      </c>
      <c r="DCD57" s="31">
        <f>'Active Model Inputs'!DCD57</f>
        <v>0</v>
      </c>
      <c r="DCE57" s="31">
        <f>'Active Model Inputs'!DCE57</f>
        <v>0</v>
      </c>
      <c r="DCF57" s="31">
        <f>'Active Model Inputs'!DCF57</f>
        <v>0</v>
      </c>
      <c r="DCG57" s="31">
        <f>'Active Model Inputs'!DCG57</f>
        <v>0</v>
      </c>
      <c r="DCH57" s="31">
        <f>'Active Model Inputs'!DCH57</f>
        <v>0</v>
      </c>
      <c r="DCI57" s="31">
        <f>'Active Model Inputs'!DCI57</f>
        <v>0</v>
      </c>
      <c r="DCJ57" s="31">
        <f>'Active Model Inputs'!DCJ57</f>
        <v>0</v>
      </c>
      <c r="DCK57" s="31">
        <f>'Active Model Inputs'!DCK57</f>
        <v>0</v>
      </c>
      <c r="DCL57" s="31">
        <f>'Active Model Inputs'!DCL57</f>
        <v>0</v>
      </c>
      <c r="DCM57" s="31">
        <f>'Active Model Inputs'!DCM57</f>
        <v>0</v>
      </c>
      <c r="DCN57" s="31">
        <f>'Active Model Inputs'!DCN57</f>
        <v>0</v>
      </c>
      <c r="DCO57" s="31">
        <f>'Active Model Inputs'!DCO57</f>
        <v>0</v>
      </c>
      <c r="DCP57" s="31">
        <f>'Active Model Inputs'!DCP57</f>
        <v>0</v>
      </c>
      <c r="DCQ57" s="31">
        <f>'Active Model Inputs'!DCQ57</f>
        <v>0</v>
      </c>
      <c r="DCR57" s="31">
        <f>'Active Model Inputs'!DCR57</f>
        <v>0</v>
      </c>
      <c r="DCS57" s="31">
        <f>'Active Model Inputs'!DCS57</f>
        <v>0</v>
      </c>
      <c r="DCT57" s="31">
        <f>'Active Model Inputs'!DCT57</f>
        <v>0</v>
      </c>
      <c r="DCU57" s="31">
        <f>'Active Model Inputs'!DCU57</f>
        <v>0</v>
      </c>
      <c r="DCV57" s="31">
        <f>'Active Model Inputs'!DCV57</f>
        <v>0</v>
      </c>
      <c r="DCW57" s="31">
        <f>'Active Model Inputs'!DCW57</f>
        <v>0</v>
      </c>
      <c r="DCX57" s="31">
        <f>'Active Model Inputs'!DCX57</f>
        <v>0</v>
      </c>
      <c r="DCY57" s="31">
        <f>'Active Model Inputs'!DCY57</f>
        <v>0</v>
      </c>
      <c r="DCZ57" s="31">
        <f>'Active Model Inputs'!DCZ57</f>
        <v>0</v>
      </c>
      <c r="DDA57" s="31">
        <f>'Active Model Inputs'!DDA57</f>
        <v>0</v>
      </c>
      <c r="DDB57" s="31">
        <f>'Active Model Inputs'!DDB57</f>
        <v>0</v>
      </c>
      <c r="DDC57" s="31">
        <f>'Active Model Inputs'!DDC57</f>
        <v>0</v>
      </c>
      <c r="DDD57" s="31">
        <f>'Active Model Inputs'!DDD57</f>
        <v>0</v>
      </c>
      <c r="DDE57" s="31">
        <f>'Active Model Inputs'!DDE57</f>
        <v>0</v>
      </c>
      <c r="DDF57" s="31">
        <f>'Active Model Inputs'!DDF57</f>
        <v>0</v>
      </c>
      <c r="DDG57" s="31">
        <f>'Active Model Inputs'!DDG57</f>
        <v>0</v>
      </c>
      <c r="DDH57" s="31">
        <f>'Active Model Inputs'!DDH57</f>
        <v>0</v>
      </c>
      <c r="DDI57" s="31">
        <f>'Active Model Inputs'!DDI57</f>
        <v>0</v>
      </c>
      <c r="DDJ57" s="31">
        <f>'Active Model Inputs'!DDJ57</f>
        <v>0</v>
      </c>
      <c r="DDK57" s="31">
        <f>'Active Model Inputs'!DDK57</f>
        <v>0</v>
      </c>
      <c r="DDL57" s="31">
        <f>'Active Model Inputs'!DDL57</f>
        <v>0</v>
      </c>
      <c r="DDM57" s="31">
        <f>'Active Model Inputs'!DDM57</f>
        <v>0</v>
      </c>
      <c r="DDN57" s="31">
        <f>'Active Model Inputs'!DDN57</f>
        <v>0</v>
      </c>
      <c r="DDO57" s="31">
        <f>'Active Model Inputs'!DDO57</f>
        <v>0</v>
      </c>
      <c r="DDP57" s="31">
        <f>'Active Model Inputs'!DDP57</f>
        <v>0</v>
      </c>
      <c r="DDQ57" s="31">
        <f>'Active Model Inputs'!DDQ57</f>
        <v>0</v>
      </c>
      <c r="DDR57" s="31">
        <f>'Active Model Inputs'!DDR57</f>
        <v>0</v>
      </c>
      <c r="DDS57" s="31">
        <f>'Active Model Inputs'!DDS57</f>
        <v>0</v>
      </c>
      <c r="DDT57" s="31">
        <f>'Active Model Inputs'!DDT57</f>
        <v>0</v>
      </c>
      <c r="DDU57" s="31">
        <f>'Active Model Inputs'!DDU57</f>
        <v>0</v>
      </c>
      <c r="DDV57" s="31">
        <f>'Active Model Inputs'!DDV57</f>
        <v>0</v>
      </c>
      <c r="DDW57" s="31">
        <f>'Active Model Inputs'!DDW57</f>
        <v>0</v>
      </c>
      <c r="DDX57" s="31">
        <f>'Active Model Inputs'!DDX57</f>
        <v>0</v>
      </c>
      <c r="DDY57" s="31">
        <f>'Active Model Inputs'!DDY57</f>
        <v>0</v>
      </c>
      <c r="DDZ57" s="31">
        <f>'Active Model Inputs'!DDZ57</f>
        <v>0</v>
      </c>
      <c r="DEA57" s="31">
        <f>'Active Model Inputs'!DEA57</f>
        <v>0</v>
      </c>
      <c r="DEB57" s="31">
        <f>'Active Model Inputs'!DEB57</f>
        <v>0</v>
      </c>
      <c r="DEC57" s="31">
        <f>'Active Model Inputs'!DEC57</f>
        <v>0</v>
      </c>
      <c r="DED57" s="31">
        <f>'Active Model Inputs'!DED57</f>
        <v>0</v>
      </c>
      <c r="DEE57" s="31">
        <f>'Active Model Inputs'!DEE57</f>
        <v>0</v>
      </c>
      <c r="DEF57" s="31">
        <f>'Active Model Inputs'!DEF57</f>
        <v>0</v>
      </c>
      <c r="DEG57" s="31">
        <f>'Active Model Inputs'!DEG57</f>
        <v>0</v>
      </c>
      <c r="DEH57" s="31">
        <f>'Active Model Inputs'!DEH57</f>
        <v>0</v>
      </c>
      <c r="DEI57" s="31">
        <f>'Active Model Inputs'!DEI57</f>
        <v>0</v>
      </c>
      <c r="DEJ57" s="31">
        <f>'Active Model Inputs'!DEJ57</f>
        <v>0</v>
      </c>
      <c r="DEK57" s="31">
        <f>'Active Model Inputs'!DEK57</f>
        <v>0</v>
      </c>
      <c r="DEL57" s="31">
        <f>'Active Model Inputs'!DEL57</f>
        <v>0</v>
      </c>
      <c r="DEM57" s="31">
        <f>'Active Model Inputs'!DEM57</f>
        <v>0</v>
      </c>
      <c r="DEN57" s="31">
        <f>'Active Model Inputs'!DEN57</f>
        <v>0</v>
      </c>
      <c r="DEO57" s="31">
        <f>'Active Model Inputs'!DEO57</f>
        <v>0</v>
      </c>
      <c r="DEP57" s="31">
        <f>'Active Model Inputs'!DEP57</f>
        <v>0</v>
      </c>
      <c r="DEQ57" s="31">
        <f>'Active Model Inputs'!DEQ57</f>
        <v>0</v>
      </c>
      <c r="DER57" s="31">
        <f>'Active Model Inputs'!DER57</f>
        <v>0</v>
      </c>
      <c r="DES57" s="31">
        <f>'Active Model Inputs'!DES57</f>
        <v>0</v>
      </c>
      <c r="DET57" s="31">
        <f>'Active Model Inputs'!DET57</f>
        <v>0</v>
      </c>
      <c r="DEU57" s="31">
        <f>'Active Model Inputs'!DEU57</f>
        <v>0</v>
      </c>
      <c r="DEV57" s="31">
        <f>'Active Model Inputs'!DEV57</f>
        <v>0</v>
      </c>
      <c r="DEW57" s="31">
        <f>'Active Model Inputs'!DEW57</f>
        <v>0</v>
      </c>
      <c r="DEX57" s="31">
        <f>'Active Model Inputs'!DEX57</f>
        <v>0</v>
      </c>
      <c r="DEY57" s="31">
        <f>'Active Model Inputs'!DEY57</f>
        <v>0</v>
      </c>
      <c r="DEZ57" s="31">
        <f>'Active Model Inputs'!DEZ57</f>
        <v>0</v>
      </c>
      <c r="DFA57" s="31">
        <f>'Active Model Inputs'!DFA57</f>
        <v>0</v>
      </c>
      <c r="DFB57" s="31">
        <f>'Active Model Inputs'!DFB57</f>
        <v>0</v>
      </c>
      <c r="DFC57" s="31">
        <f>'Active Model Inputs'!DFC57</f>
        <v>0</v>
      </c>
      <c r="DFD57" s="31">
        <f>'Active Model Inputs'!DFD57</f>
        <v>0</v>
      </c>
      <c r="DFE57" s="31">
        <f>'Active Model Inputs'!DFE57</f>
        <v>0</v>
      </c>
      <c r="DFF57" s="31">
        <f>'Active Model Inputs'!DFF57</f>
        <v>0</v>
      </c>
      <c r="DFG57" s="31">
        <f>'Active Model Inputs'!DFG57</f>
        <v>0</v>
      </c>
      <c r="DFH57" s="31">
        <f>'Active Model Inputs'!DFH57</f>
        <v>0</v>
      </c>
      <c r="DFI57" s="31">
        <f>'Active Model Inputs'!DFI57</f>
        <v>0</v>
      </c>
      <c r="DFJ57" s="31">
        <f>'Active Model Inputs'!DFJ57</f>
        <v>0</v>
      </c>
      <c r="DFK57" s="31">
        <f>'Active Model Inputs'!DFK57</f>
        <v>0</v>
      </c>
      <c r="DFL57" s="31">
        <f>'Active Model Inputs'!DFL57</f>
        <v>0</v>
      </c>
      <c r="DFM57" s="31">
        <f>'Active Model Inputs'!DFM57</f>
        <v>0</v>
      </c>
      <c r="DFN57" s="31">
        <f>'Active Model Inputs'!DFN57</f>
        <v>0</v>
      </c>
      <c r="DFO57" s="31">
        <f>'Active Model Inputs'!DFO57</f>
        <v>0</v>
      </c>
      <c r="DFP57" s="31">
        <f>'Active Model Inputs'!DFP57</f>
        <v>0</v>
      </c>
      <c r="DFQ57" s="31">
        <f>'Active Model Inputs'!DFQ57</f>
        <v>0</v>
      </c>
      <c r="DFR57" s="31">
        <f>'Active Model Inputs'!DFR57</f>
        <v>0</v>
      </c>
      <c r="DFS57" s="31">
        <f>'Active Model Inputs'!DFS57</f>
        <v>0</v>
      </c>
      <c r="DFT57" s="31">
        <f>'Active Model Inputs'!DFT57</f>
        <v>0</v>
      </c>
      <c r="DFU57" s="31">
        <f>'Active Model Inputs'!DFU57</f>
        <v>0</v>
      </c>
      <c r="DFV57" s="31">
        <f>'Active Model Inputs'!DFV57</f>
        <v>0</v>
      </c>
      <c r="DFW57" s="31">
        <f>'Active Model Inputs'!DFW57</f>
        <v>0</v>
      </c>
      <c r="DFX57" s="31">
        <f>'Active Model Inputs'!DFX57</f>
        <v>0</v>
      </c>
      <c r="DFY57" s="31">
        <f>'Active Model Inputs'!DFY57</f>
        <v>0</v>
      </c>
      <c r="DFZ57" s="31">
        <f>'Active Model Inputs'!DFZ57</f>
        <v>0</v>
      </c>
      <c r="DGA57" s="31">
        <f>'Active Model Inputs'!DGA57</f>
        <v>0</v>
      </c>
      <c r="DGB57" s="31">
        <f>'Active Model Inputs'!DGB57</f>
        <v>0</v>
      </c>
      <c r="DGC57" s="31">
        <f>'Active Model Inputs'!DGC57</f>
        <v>0</v>
      </c>
      <c r="DGD57" s="31">
        <f>'Active Model Inputs'!DGD57</f>
        <v>0</v>
      </c>
      <c r="DGE57" s="31">
        <f>'Active Model Inputs'!DGE57</f>
        <v>0</v>
      </c>
      <c r="DGF57" s="31">
        <f>'Active Model Inputs'!DGF57</f>
        <v>0</v>
      </c>
      <c r="DGG57" s="31">
        <f>'Active Model Inputs'!DGG57</f>
        <v>0</v>
      </c>
      <c r="DGH57" s="31">
        <f>'Active Model Inputs'!DGH57</f>
        <v>0</v>
      </c>
      <c r="DGI57" s="31">
        <f>'Active Model Inputs'!DGI57</f>
        <v>0</v>
      </c>
      <c r="DGJ57" s="31">
        <f>'Active Model Inputs'!DGJ57</f>
        <v>0</v>
      </c>
      <c r="DGK57" s="31">
        <f>'Active Model Inputs'!DGK57</f>
        <v>0</v>
      </c>
      <c r="DGL57" s="31">
        <f>'Active Model Inputs'!DGL57</f>
        <v>0</v>
      </c>
      <c r="DGM57" s="31">
        <f>'Active Model Inputs'!DGM57</f>
        <v>0</v>
      </c>
      <c r="DGN57" s="31">
        <f>'Active Model Inputs'!DGN57</f>
        <v>0</v>
      </c>
      <c r="DGO57" s="31">
        <f>'Active Model Inputs'!DGO57</f>
        <v>0</v>
      </c>
      <c r="DGP57" s="31">
        <f>'Active Model Inputs'!DGP57</f>
        <v>0</v>
      </c>
      <c r="DGQ57" s="31">
        <f>'Active Model Inputs'!DGQ57</f>
        <v>0</v>
      </c>
      <c r="DGR57" s="31">
        <f>'Active Model Inputs'!DGR57</f>
        <v>0</v>
      </c>
      <c r="DGS57" s="31">
        <f>'Active Model Inputs'!DGS57</f>
        <v>0</v>
      </c>
      <c r="DGT57" s="31">
        <f>'Active Model Inputs'!DGT57</f>
        <v>0</v>
      </c>
      <c r="DGU57" s="31">
        <f>'Active Model Inputs'!DGU57</f>
        <v>0</v>
      </c>
      <c r="DGV57" s="31">
        <f>'Active Model Inputs'!DGV57</f>
        <v>0</v>
      </c>
      <c r="DGW57" s="31">
        <f>'Active Model Inputs'!DGW57</f>
        <v>0</v>
      </c>
      <c r="DGX57" s="31">
        <f>'Active Model Inputs'!DGX57</f>
        <v>0</v>
      </c>
      <c r="DGY57" s="31">
        <f>'Active Model Inputs'!DGY57</f>
        <v>0</v>
      </c>
      <c r="DGZ57" s="31">
        <f>'Active Model Inputs'!DGZ57</f>
        <v>0</v>
      </c>
      <c r="DHA57" s="31">
        <f>'Active Model Inputs'!DHA57</f>
        <v>0</v>
      </c>
      <c r="DHB57" s="31">
        <f>'Active Model Inputs'!DHB57</f>
        <v>0</v>
      </c>
      <c r="DHC57" s="31">
        <f>'Active Model Inputs'!DHC57</f>
        <v>0</v>
      </c>
      <c r="DHD57" s="31">
        <f>'Active Model Inputs'!DHD57</f>
        <v>0</v>
      </c>
      <c r="DHE57" s="31">
        <f>'Active Model Inputs'!DHE57</f>
        <v>0</v>
      </c>
      <c r="DHF57" s="31">
        <f>'Active Model Inputs'!DHF57</f>
        <v>0</v>
      </c>
      <c r="DHG57" s="31">
        <f>'Active Model Inputs'!DHG57</f>
        <v>0</v>
      </c>
      <c r="DHH57" s="31">
        <f>'Active Model Inputs'!DHH57</f>
        <v>0</v>
      </c>
      <c r="DHI57" s="31">
        <f>'Active Model Inputs'!DHI57</f>
        <v>0</v>
      </c>
      <c r="DHJ57" s="31">
        <f>'Active Model Inputs'!DHJ57</f>
        <v>0</v>
      </c>
      <c r="DHK57" s="31">
        <f>'Active Model Inputs'!DHK57</f>
        <v>0</v>
      </c>
      <c r="DHL57" s="31">
        <f>'Active Model Inputs'!DHL57</f>
        <v>0</v>
      </c>
      <c r="DHM57" s="31">
        <f>'Active Model Inputs'!DHM57</f>
        <v>0</v>
      </c>
      <c r="DHN57" s="31">
        <f>'Active Model Inputs'!DHN57</f>
        <v>0</v>
      </c>
      <c r="DHO57" s="31">
        <f>'Active Model Inputs'!DHO57</f>
        <v>0</v>
      </c>
      <c r="DHP57" s="31">
        <f>'Active Model Inputs'!DHP57</f>
        <v>0</v>
      </c>
      <c r="DHQ57" s="31">
        <f>'Active Model Inputs'!DHQ57</f>
        <v>0</v>
      </c>
      <c r="DHR57" s="31">
        <f>'Active Model Inputs'!DHR57</f>
        <v>0</v>
      </c>
      <c r="DHS57" s="31">
        <f>'Active Model Inputs'!DHS57</f>
        <v>0</v>
      </c>
      <c r="DHT57" s="31">
        <f>'Active Model Inputs'!DHT57</f>
        <v>0</v>
      </c>
      <c r="DHU57" s="31">
        <f>'Active Model Inputs'!DHU57</f>
        <v>0</v>
      </c>
      <c r="DHV57" s="31">
        <f>'Active Model Inputs'!DHV57</f>
        <v>0</v>
      </c>
      <c r="DHW57" s="31">
        <f>'Active Model Inputs'!DHW57</f>
        <v>0</v>
      </c>
      <c r="DHX57" s="31">
        <f>'Active Model Inputs'!DHX57</f>
        <v>0</v>
      </c>
      <c r="DHY57" s="31">
        <f>'Active Model Inputs'!DHY57</f>
        <v>0</v>
      </c>
      <c r="DHZ57" s="31">
        <f>'Active Model Inputs'!DHZ57</f>
        <v>0</v>
      </c>
      <c r="DIA57" s="31">
        <f>'Active Model Inputs'!DIA57</f>
        <v>0</v>
      </c>
      <c r="DIB57" s="31">
        <f>'Active Model Inputs'!DIB57</f>
        <v>0</v>
      </c>
      <c r="DIC57" s="31">
        <f>'Active Model Inputs'!DIC57</f>
        <v>0</v>
      </c>
      <c r="DID57" s="31">
        <f>'Active Model Inputs'!DID57</f>
        <v>0</v>
      </c>
      <c r="DIE57" s="31">
        <f>'Active Model Inputs'!DIE57</f>
        <v>0</v>
      </c>
      <c r="DIF57" s="31">
        <f>'Active Model Inputs'!DIF57</f>
        <v>0</v>
      </c>
      <c r="DIG57" s="31">
        <f>'Active Model Inputs'!DIG57</f>
        <v>0</v>
      </c>
      <c r="DIH57" s="31">
        <f>'Active Model Inputs'!DIH57</f>
        <v>0</v>
      </c>
      <c r="DII57" s="31">
        <f>'Active Model Inputs'!DII57</f>
        <v>0</v>
      </c>
      <c r="DIJ57" s="31">
        <f>'Active Model Inputs'!DIJ57</f>
        <v>0</v>
      </c>
      <c r="DIK57" s="31">
        <f>'Active Model Inputs'!DIK57</f>
        <v>0</v>
      </c>
      <c r="DIL57" s="31">
        <f>'Active Model Inputs'!DIL57</f>
        <v>0</v>
      </c>
      <c r="DIM57" s="31">
        <f>'Active Model Inputs'!DIM57</f>
        <v>0</v>
      </c>
      <c r="DIN57" s="31">
        <f>'Active Model Inputs'!DIN57</f>
        <v>0</v>
      </c>
      <c r="DIO57" s="31">
        <f>'Active Model Inputs'!DIO57</f>
        <v>0</v>
      </c>
      <c r="DIP57" s="31">
        <f>'Active Model Inputs'!DIP57</f>
        <v>0</v>
      </c>
      <c r="DIQ57" s="31">
        <f>'Active Model Inputs'!DIQ57</f>
        <v>0</v>
      </c>
      <c r="DIR57" s="31">
        <f>'Active Model Inputs'!DIR57</f>
        <v>0</v>
      </c>
      <c r="DIS57" s="31">
        <f>'Active Model Inputs'!DIS57</f>
        <v>0</v>
      </c>
      <c r="DIT57" s="31">
        <f>'Active Model Inputs'!DIT57</f>
        <v>0</v>
      </c>
      <c r="DIU57" s="31">
        <f>'Active Model Inputs'!DIU57</f>
        <v>0</v>
      </c>
      <c r="DIV57" s="31">
        <f>'Active Model Inputs'!DIV57</f>
        <v>0</v>
      </c>
      <c r="DIW57" s="31">
        <f>'Active Model Inputs'!DIW57</f>
        <v>0</v>
      </c>
      <c r="DIX57" s="31">
        <f>'Active Model Inputs'!DIX57</f>
        <v>0</v>
      </c>
      <c r="DIY57" s="31">
        <f>'Active Model Inputs'!DIY57</f>
        <v>0</v>
      </c>
      <c r="DIZ57" s="31">
        <f>'Active Model Inputs'!DIZ57</f>
        <v>0</v>
      </c>
      <c r="DJA57" s="31">
        <f>'Active Model Inputs'!DJA57</f>
        <v>0</v>
      </c>
      <c r="DJB57" s="31">
        <f>'Active Model Inputs'!DJB57</f>
        <v>0</v>
      </c>
      <c r="DJC57" s="31">
        <f>'Active Model Inputs'!DJC57</f>
        <v>0</v>
      </c>
      <c r="DJD57" s="31">
        <f>'Active Model Inputs'!DJD57</f>
        <v>0</v>
      </c>
      <c r="DJE57" s="31">
        <f>'Active Model Inputs'!DJE57</f>
        <v>0</v>
      </c>
      <c r="DJF57" s="31">
        <f>'Active Model Inputs'!DJF57</f>
        <v>0</v>
      </c>
      <c r="DJG57" s="31">
        <f>'Active Model Inputs'!DJG57</f>
        <v>0</v>
      </c>
      <c r="DJH57" s="31">
        <f>'Active Model Inputs'!DJH57</f>
        <v>0</v>
      </c>
      <c r="DJI57" s="31">
        <f>'Active Model Inputs'!DJI57</f>
        <v>0</v>
      </c>
      <c r="DJJ57" s="31">
        <f>'Active Model Inputs'!DJJ57</f>
        <v>0</v>
      </c>
      <c r="DJK57" s="31">
        <f>'Active Model Inputs'!DJK57</f>
        <v>0</v>
      </c>
      <c r="DJL57" s="31">
        <f>'Active Model Inputs'!DJL57</f>
        <v>0</v>
      </c>
      <c r="DJM57" s="31">
        <f>'Active Model Inputs'!DJM57</f>
        <v>0</v>
      </c>
      <c r="DJN57" s="31">
        <f>'Active Model Inputs'!DJN57</f>
        <v>0</v>
      </c>
      <c r="DJO57" s="31">
        <f>'Active Model Inputs'!DJO57</f>
        <v>0</v>
      </c>
      <c r="DJP57" s="31">
        <f>'Active Model Inputs'!DJP57</f>
        <v>0</v>
      </c>
      <c r="DJQ57" s="31">
        <f>'Active Model Inputs'!DJQ57</f>
        <v>0</v>
      </c>
      <c r="DJR57" s="31">
        <f>'Active Model Inputs'!DJR57</f>
        <v>0</v>
      </c>
      <c r="DJS57" s="31">
        <f>'Active Model Inputs'!DJS57</f>
        <v>0</v>
      </c>
      <c r="DJT57" s="31">
        <f>'Active Model Inputs'!DJT57</f>
        <v>0</v>
      </c>
      <c r="DJU57" s="31">
        <f>'Active Model Inputs'!DJU57</f>
        <v>0</v>
      </c>
      <c r="DJV57" s="31">
        <f>'Active Model Inputs'!DJV57</f>
        <v>0</v>
      </c>
      <c r="DJW57" s="31">
        <f>'Active Model Inputs'!DJW57</f>
        <v>0</v>
      </c>
      <c r="DJX57" s="31">
        <f>'Active Model Inputs'!DJX57</f>
        <v>0</v>
      </c>
      <c r="DJY57" s="31">
        <f>'Active Model Inputs'!DJY57</f>
        <v>0</v>
      </c>
      <c r="DJZ57" s="31">
        <f>'Active Model Inputs'!DJZ57</f>
        <v>0</v>
      </c>
      <c r="DKA57" s="31">
        <f>'Active Model Inputs'!DKA57</f>
        <v>0</v>
      </c>
      <c r="DKB57" s="31">
        <f>'Active Model Inputs'!DKB57</f>
        <v>0</v>
      </c>
      <c r="DKC57" s="31">
        <f>'Active Model Inputs'!DKC57</f>
        <v>0</v>
      </c>
      <c r="DKD57" s="31">
        <f>'Active Model Inputs'!DKD57</f>
        <v>0</v>
      </c>
      <c r="DKE57" s="31">
        <f>'Active Model Inputs'!DKE57</f>
        <v>0</v>
      </c>
      <c r="DKF57" s="31">
        <f>'Active Model Inputs'!DKF57</f>
        <v>0</v>
      </c>
      <c r="DKG57" s="31">
        <f>'Active Model Inputs'!DKG57</f>
        <v>0</v>
      </c>
      <c r="DKH57" s="31">
        <f>'Active Model Inputs'!DKH57</f>
        <v>0</v>
      </c>
      <c r="DKI57" s="31">
        <f>'Active Model Inputs'!DKI57</f>
        <v>0</v>
      </c>
      <c r="DKJ57" s="31">
        <f>'Active Model Inputs'!DKJ57</f>
        <v>0</v>
      </c>
      <c r="DKK57" s="31">
        <f>'Active Model Inputs'!DKK57</f>
        <v>0</v>
      </c>
      <c r="DKL57" s="31">
        <f>'Active Model Inputs'!DKL57</f>
        <v>0</v>
      </c>
      <c r="DKM57" s="31">
        <f>'Active Model Inputs'!DKM57</f>
        <v>0</v>
      </c>
      <c r="DKN57" s="31">
        <f>'Active Model Inputs'!DKN57</f>
        <v>0</v>
      </c>
      <c r="DKO57" s="31">
        <f>'Active Model Inputs'!DKO57</f>
        <v>0</v>
      </c>
      <c r="DKP57" s="31">
        <f>'Active Model Inputs'!DKP57</f>
        <v>0</v>
      </c>
      <c r="DKQ57" s="31">
        <f>'Active Model Inputs'!DKQ57</f>
        <v>0</v>
      </c>
      <c r="DKR57" s="31">
        <f>'Active Model Inputs'!DKR57</f>
        <v>0</v>
      </c>
      <c r="DKS57" s="31">
        <f>'Active Model Inputs'!DKS57</f>
        <v>0</v>
      </c>
      <c r="DKT57" s="31">
        <f>'Active Model Inputs'!DKT57</f>
        <v>0</v>
      </c>
      <c r="DKU57" s="31">
        <f>'Active Model Inputs'!DKU57</f>
        <v>0</v>
      </c>
      <c r="DKV57" s="31">
        <f>'Active Model Inputs'!DKV57</f>
        <v>0</v>
      </c>
      <c r="DKW57" s="31">
        <f>'Active Model Inputs'!DKW57</f>
        <v>0</v>
      </c>
      <c r="DKX57" s="31">
        <f>'Active Model Inputs'!DKX57</f>
        <v>0</v>
      </c>
      <c r="DKY57" s="31">
        <f>'Active Model Inputs'!DKY57</f>
        <v>0</v>
      </c>
      <c r="DKZ57" s="31">
        <f>'Active Model Inputs'!DKZ57</f>
        <v>0</v>
      </c>
      <c r="DLA57" s="31">
        <f>'Active Model Inputs'!DLA57</f>
        <v>0</v>
      </c>
      <c r="DLB57" s="31">
        <f>'Active Model Inputs'!DLB57</f>
        <v>0</v>
      </c>
      <c r="DLC57" s="31">
        <f>'Active Model Inputs'!DLC57</f>
        <v>0</v>
      </c>
      <c r="DLD57" s="31">
        <f>'Active Model Inputs'!DLD57</f>
        <v>0</v>
      </c>
      <c r="DLE57" s="31">
        <f>'Active Model Inputs'!DLE57</f>
        <v>0</v>
      </c>
      <c r="DLF57" s="31">
        <f>'Active Model Inputs'!DLF57</f>
        <v>0</v>
      </c>
      <c r="DLG57" s="31">
        <f>'Active Model Inputs'!DLG57</f>
        <v>0</v>
      </c>
      <c r="DLH57" s="31">
        <f>'Active Model Inputs'!DLH57</f>
        <v>0</v>
      </c>
      <c r="DLI57" s="31">
        <f>'Active Model Inputs'!DLI57</f>
        <v>0</v>
      </c>
      <c r="DLJ57" s="31">
        <f>'Active Model Inputs'!DLJ57</f>
        <v>0</v>
      </c>
      <c r="DLK57" s="31">
        <f>'Active Model Inputs'!DLK57</f>
        <v>0</v>
      </c>
      <c r="DLL57" s="31">
        <f>'Active Model Inputs'!DLL57</f>
        <v>0</v>
      </c>
      <c r="DLM57" s="31">
        <f>'Active Model Inputs'!DLM57</f>
        <v>0</v>
      </c>
      <c r="DLN57" s="31">
        <f>'Active Model Inputs'!DLN57</f>
        <v>0</v>
      </c>
      <c r="DLO57" s="31">
        <f>'Active Model Inputs'!DLO57</f>
        <v>0</v>
      </c>
      <c r="DLP57" s="31">
        <f>'Active Model Inputs'!DLP57</f>
        <v>0</v>
      </c>
      <c r="DLQ57" s="31">
        <f>'Active Model Inputs'!DLQ57</f>
        <v>0</v>
      </c>
      <c r="DLR57" s="31">
        <f>'Active Model Inputs'!DLR57</f>
        <v>0</v>
      </c>
      <c r="DLS57" s="31">
        <f>'Active Model Inputs'!DLS57</f>
        <v>0</v>
      </c>
      <c r="DLT57" s="31">
        <f>'Active Model Inputs'!DLT57</f>
        <v>0</v>
      </c>
      <c r="DLU57" s="31">
        <f>'Active Model Inputs'!DLU57</f>
        <v>0</v>
      </c>
      <c r="DLV57" s="31">
        <f>'Active Model Inputs'!DLV57</f>
        <v>0</v>
      </c>
      <c r="DLW57" s="31">
        <f>'Active Model Inputs'!DLW57</f>
        <v>0</v>
      </c>
      <c r="DLX57" s="31">
        <f>'Active Model Inputs'!DLX57</f>
        <v>0</v>
      </c>
      <c r="DLY57" s="31">
        <f>'Active Model Inputs'!DLY57</f>
        <v>0</v>
      </c>
      <c r="DLZ57" s="31">
        <f>'Active Model Inputs'!DLZ57</f>
        <v>0</v>
      </c>
      <c r="DMA57" s="31">
        <f>'Active Model Inputs'!DMA57</f>
        <v>0</v>
      </c>
      <c r="DMB57" s="31">
        <f>'Active Model Inputs'!DMB57</f>
        <v>0</v>
      </c>
      <c r="DMC57" s="31">
        <f>'Active Model Inputs'!DMC57</f>
        <v>0</v>
      </c>
      <c r="DMD57" s="31">
        <f>'Active Model Inputs'!DMD57</f>
        <v>0</v>
      </c>
      <c r="DME57" s="31">
        <f>'Active Model Inputs'!DME57</f>
        <v>0</v>
      </c>
      <c r="DMF57" s="31">
        <f>'Active Model Inputs'!DMF57</f>
        <v>0</v>
      </c>
      <c r="DMG57" s="31">
        <f>'Active Model Inputs'!DMG57</f>
        <v>0</v>
      </c>
      <c r="DMH57" s="31">
        <f>'Active Model Inputs'!DMH57</f>
        <v>0</v>
      </c>
      <c r="DMI57" s="31">
        <f>'Active Model Inputs'!DMI57</f>
        <v>0</v>
      </c>
      <c r="DMJ57" s="31">
        <f>'Active Model Inputs'!DMJ57</f>
        <v>0</v>
      </c>
      <c r="DMK57" s="31">
        <f>'Active Model Inputs'!DMK57</f>
        <v>0</v>
      </c>
      <c r="DML57" s="31">
        <f>'Active Model Inputs'!DML57</f>
        <v>0</v>
      </c>
      <c r="DMM57" s="31">
        <f>'Active Model Inputs'!DMM57</f>
        <v>0</v>
      </c>
      <c r="DMN57" s="31">
        <f>'Active Model Inputs'!DMN57</f>
        <v>0</v>
      </c>
      <c r="DMO57" s="31">
        <f>'Active Model Inputs'!DMO57</f>
        <v>0</v>
      </c>
      <c r="DMP57" s="31">
        <f>'Active Model Inputs'!DMP57</f>
        <v>0</v>
      </c>
      <c r="DMQ57" s="31">
        <f>'Active Model Inputs'!DMQ57</f>
        <v>0</v>
      </c>
      <c r="DMR57" s="31">
        <f>'Active Model Inputs'!DMR57</f>
        <v>0</v>
      </c>
      <c r="DMS57" s="31">
        <f>'Active Model Inputs'!DMS57</f>
        <v>0</v>
      </c>
      <c r="DMT57" s="31">
        <f>'Active Model Inputs'!DMT57</f>
        <v>0</v>
      </c>
      <c r="DMU57" s="31">
        <f>'Active Model Inputs'!DMU57</f>
        <v>0</v>
      </c>
      <c r="DMV57" s="31">
        <f>'Active Model Inputs'!DMV57</f>
        <v>0</v>
      </c>
      <c r="DMW57" s="31">
        <f>'Active Model Inputs'!DMW57</f>
        <v>0</v>
      </c>
      <c r="DMX57" s="31">
        <f>'Active Model Inputs'!DMX57</f>
        <v>0</v>
      </c>
      <c r="DMY57" s="31">
        <f>'Active Model Inputs'!DMY57</f>
        <v>0</v>
      </c>
      <c r="DMZ57" s="31">
        <f>'Active Model Inputs'!DMZ57</f>
        <v>0</v>
      </c>
      <c r="DNA57" s="31">
        <f>'Active Model Inputs'!DNA57</f>
        <v>0</v>
      </c>
      <c r="DNB57" s="31">
        <f>'Active Model Inputs'!DNB57</f>
        <v>0</v>
      </c>
      <c r="DNC57" s="31">
        <f>'Active Model Inputs'!DNC57</f>
        <v>0</v>
      </c>
      <c r="DND57" s="31">
        <f>'Active Model Inputs'!DND57</f>
        <v>0</v>
      </c>
      <c r="DNE57" s="31">
        <f>'Active Model Inputs'!DNE57</f>
        <v>0</v>
      </c>
      <c r="DNF57" s="31">
        <f>'Active Model Inputs'!DNF57</f>
        <v>0</v>
      </c>
      <c r="DNG57" s="31">
        <f>'Active Model Inputs'!DNG57</f>
        <v>0</v>
      </c>
      <c r="DNH57" s="31">
        <f>'Active Model Inputs'!DNH57</f>
        <v>0</v>
      </c>
      <c r="DNI57" s="31">
        <f>'Active Model Inputs'!DNI57</f>
        <v>0</v>
      </c>
      <c r="DNJ57" s="31">
        <f>'Active Model Inputs'!DNJ57</f>
        <v>0</v>
      </c>
      <c r="DNK57" s="31">
        <f>'Active Model Inputs'!DNK57</f>
        <v>0</v>
      </c>
      <c r="DNL57" s="31">
        <f>'Active Model Inputs'!DNL57</f>
        <v>0</v>
      </c>
      <c r="DNM57" s="31">
        <f>'Active Model Inputs'!DNM57</f>
        <v>0</v>
      </c>
      <c r="DNN57" s="31">
        <f>'Active Model Inputs'!DNN57</f>
        <v>0</v>
      </c>
      <c r="DNO57" s="31">
        <f>'Active Model Inputs'!DNO57</f>
        <v>0</v>
      </c>
      <c r="DNP57" s="31">
        <f>'Active Model Inputs'!DNP57</f>
        <v>0</v>
      </c>
      <c r="DNQ57" s="31">
        <f>'Active Model Inputs'!DNQ57</f>
        <v>0</v>
      </c>
      <c r="DNR57" s="31">
        <f>'Active Model Inputs'!DNR57</f>
        <v>0</v>
      </c>
      <c r="DNS57" s="31">
        <f>'Active Model Inputs'!DNS57</f>
        <v>0</v>
      </c>
      <c r="DNT57" s="31">
        <f>'Active Model Inputs'!DNT57</f>
        <v>0</v>
      </c>
      <c r="DNU57" s="31">
        <f>'Active Model Inputs'!DNU57</f>
        <v>0</v>
      </c>
      <c r="DNV57" s="31">
        <f>'Active Model Inputs'!DNV57</f>
        <v>0</v>
      </c>
      <c r="DNW57" s="31">
        <f>'Active Model Inputs'!DNW57</f>
        <v>0</v>
      </c>
      <c r="DNX57" s="31">
        <f>'Active Model Inputs'!DNX57</f>
        <v>0</v>
      </c>
      <c r="DNY57" s="31">
        <f>'Active Model Inputs'!DNY57</f>
        <v>0</v>
      </c>
      <c r="DNZ57" s="31">
        <f>'Active Model Inputs'!DNZ57</f>
        <v>0</v>
      </c>
      <c r="DOA57" s="31">
        <f>'Active Model Inputs'!DOA57</f>
        <v>0</v>
      </c>
      <c r="DOB57" s="31">
        <f>'Active Model Inputs'!DOB57</f>
        <v>0</v>
      </c>
      <c r="DOC57" s="31">
        <f>'Active Model Inputs'!DOC57</f>
        <v>0</v>
      </c>
      <c r="DOD57" s="31">
        <f>'Active Model Inputs'!DOD57</f>
        <v>0</v>
      </c>
      <c r="DOE57" s="31">
        <f>'Active Model Inputs'!DOE57</f>
        <v>0</v>
      </c>
      <c r="DOF57" s="31">
        <f>'Active Model Inputs'!DOF57</f>
        <v>0</v>
      </c>
      <c r="DOG57" s="31">
        <f>'Active Model Inputs'!DOG57</f>
        <v>0</v>
      </c>
      <c r="DOH57" s="31">
        <f>'Active Model Inputs'!DOH57</f>
        <v>0</v>
      </c>
      <c r="DOI57" s="31">
        <f>'Active Model Inputs'!DOI57</f>
        <v>0</v>
      </c>
      <c r="DOJ57" s="31">
        <f>'Active Model Inputs'!DOJ57</f>
        <v>0</v>
      </c>
      <c r="DOK57" s="31">
        <f>'Active Model Inputs'!DOK57</f>
        <v>0</v>
      </c>
      <c r="DOL57" s="31">
        <f>'Active Model Inputs'!DOL57</f>
        <v>0</v>
      </c>
      <c r="DOM57" s="31">
        <f>'Active Model Inputs'!DOM57</f>
        <v>0</v>
      </c>
      <c r="DON57" s="31">
        <f>'Active Model Inputs'!DON57</f>
        <v>0</v>
      </c>
      <c r="DOO57" s="31">
        <f>'Active Model Inputs'!DOO57</f>
        <v>0</v>
      </c>
      <c r="DOP57" s="31">
        <f>'Active Model Inputs'!DOP57</f>
        <v>0</v>
      </c>
      <c r="DOQ57" s="31">
        <f>'Active Model Inputs'!DOQ57</f>
        <v>0</v>
      </c>
      <c r="DOR57" s="31">
        <f>'Active Model Inputs'!DOR57</f>
        <v>0</v>
      </c>
      <c r="DOS57" s="31">
        <f>'Active Model Inputs'!DOS57</f>
        <v>0</v>
      </c>
      <c r="DOT57" s="31">
        <f>'Active Model Inputs'!DOT57</f>
        <v>0</v>
      </c>
      <c r="DOU57" s="31">
        <f>'Active Model Inputs'!DOU57</f>
        <v>0</v>
      </c>
      <c r="DOV57" s="31">
        <f>'Active Model Inputs'!DOV57</f>
        <v>0</v>
      </c>
      <c r="DOW57" s="31">
        <f>'Active Model Inputs'!DOW57</f>
        <v>0</v>
      </c>
      <c r="DOX57" s="31">
        <f>'Active Model Inputs'!DOX57</f>
        <v>0</v>
      </c>
      <c r="DOY57" s="31">
        <f>'Active Model Inputs'!DOY57</f>
        <v>0</v>
      </c>
      <c r="DOZ57" s="31">
        <f>'Active Model Inputs'!DOZ57</f>
        <v>0</v>
      </c>
      <c r="DPA57" s="31">
        <f>'Active Model Inputs'!DPA57</f>
        <v>0</v>
      </c>
      <c r="DPB57" s="31">
        <f>'Active Model Inputs'!DPB57</f>
        <v>0</v>
      </c>
      <c r="DPC57" s="31">
        <f>'Active Model Inputs'!DPC57</f>
        <v>0</v>
      </c>
      <c r="DPD57" s="31">
        <f>'Active Model Inputs'!DPD57</f>
        <v>0</v>
      </c>
      <c r="DPE57" s="31">
        <f>'Active Model Inputs'!DPE57</f>
        <v>0</v>
      </c>
      <c r="DPF57" s="31">
        <f>'Active Model Inputs'!DPF57</f>
        <v>0</v>
      </c>
      <c r="DPG57" s="31">
        <f>'Active Model Inputs'!DPG57</f>
        <v>0</v>
      </c>
      <c r="DPH57" s="31">
        <f>'Active Model Inputs'!DPH57</f>
        <v>0</v>
      </c>
      <c r="DPI57" s="31">
        <f>'Active Model Inputs'!DPI57</f>
        <v>0</v>
      </c>
      <c r="DPJ57" s="31">
        <f>'Active Model Inputs'!DPJ57</f>
        <v>0</v>
      </c>
      <c r="DPK57" s="31">
        <f>'Active Model Inputs'!DPK57</f>
        <v>0</v>
      </c>
      <c r="DPL57" s="31">
        <f>'Active Model Inputs'!DPL57</f>
        <v>0</v>
      </c>
      <c r="DPM57" s="31">
        <f>'Active Model Inputs'!DPM57</f>
        <v>0</v>
      </c>
      <c r="DPN57" s="31">
        <f>'Active Model Inputs'!DPN57</f>
        <v>0</v>
      </c>
      <c r="DPO57" s="31">
        <f>'Active Model Inputs'!DPO57</f>
        <v>0</v>
      </c>
      <c r="DPP57" s="31">
        <f>'Active Model Inputs'!DPP57</f>
        <v>0</v>
      </c>
      <c r="DPQ57" s="31">
        <f>'Active Model Inputs'!DPQ57</f>
        <v>0</v>
      </c>
      <c r="DPR57" s="31">
        <f>'Active Model Inputs'!DPR57</f>
        <v>0</v>
      </c>
      <c r="DPS57" s="31">
        <f>'Active Model Inputs'!DPS57</f>
        <v>0</v>
      </c>
      <c r="DPT57" s="31">
        <f>'Active Model Inputs'!DPT57</f>
        <v>0</v>
      </c>
      <c r="DPU57" s="31">
        <f>'Active Model Inputs'!DPU57</f>
        <v>0</v>
      </c>
      <c r="DPV57" s="31">
        <f>'Active Model Inputs'!DPV57</f>
        <v>0</v>
      </c>
      <c r="DPW57" s="31">
        <f>'Active Model Inputs'!DPW57</f>
        <v>0</v>
      </c>
      <c r="DPX57" s="31">
        <f>'Active Model Inputs'!DPX57</f>
        <v>0</v>
      </c>
      <c r="DPY57" s="31">
        <f>'Active Model Inputs'!DPY57</f>
        <v>0</v>
      </c>
      <c r="DPZ57" s="31">
        <f>'Active Model Inputs'!DPZ57</f>
        <v>0</v>
      </c>
      <c r="DQA57" s="31">
        <f>'Active Model Inputs'!DQA57</f>
        <v>0</v>
      </c>
      <c r="DQB57" s="31">
        <f>'Active Model Inputs'!DQB57</f>
        <v>0</v>
      </c>
      <c r="DQC57" s="31">
        <f>'Active Model Inputs'!DQC57</f>
        <v>0</v>
      </c>
      <c r="DQD57" s="31">
        <f>'Active Model Inputs'!DQD57</f>
        <v>0</v>
      </c>
      <c r="DQE57" s="31">
        <f>'Active Model Inputs'!DQE57</f>
        <v>0</v>
      </c>
      <c r="DQF57" s="31">
        <f>'Active Model Inputs'!DQF57</f>
        <v>0</v>
      </c>
      <c r="DQG57" s="31">
        <f>'Active Model Inputs'!DQG57</f>
        <v>0</v>
      </c>
      <c r="DQH57" s="31">
        <f>'Active Model Inputs'!DQH57</f>
        <v>0</v>
      </c>
      <c r="DQI57" s="31">
        <f>'Active Model Inputs'!DQI57</f>
        <v>0</v>
      </c>
      <c r="DQJ57" s="31">
        <f>'Active Model Inputs'!DQJ57</f>
        <v>0</v>
      </c>
      <c r="DQK57" s="31">
        <f>'Active Model Inputs'!DQK57</f>
        <v>0</v>
      </c>
      <c r="DQL57" s="31">
        <f>'Active Model Inputs'!DQL57</f>
        <v>0</v>
      </c>
      <c r="DQM57" s="31">
        <f>'Active Model Inputs'!DQM57</f>
        <v>0</v>
      </c>
      <c r="DQN57" s="31">
        <f>'Active Model Inputs'!DQN57</f>
        <v>0</v>
      </c>
      <c r="DQO57" s="31">
        <f>'Active Model Inputs'!DQO57</f>
        <v>0</v>
      </c>
      <c r="DQP57" s="31">
        <f>'Active Model Inputs'!DQP57</f>
        <v>0</v>
      </c>
      <c r="DQQ57" s="31">
        <f>'Active Model Inputs'!DQQ57</f>
        <v>0</v>
      </c>
      <c r="DQR57" s="31">
        <f>'Active Model Inputs'!DQR57</f>
        <v>0</v>
      </c>
      <c r="DQS57" s="31">
        <f>'Active Model Inputs'!DQS57</f>
        <v>0</v>
      </c>
      <c r="DQT57" s="31">
        <f>'Active Model Inputs'!DQT57</f>
        <v>0</v>
      </c>
      <c r="DQU57" s="31">
        <f>'Active Model Inputs'!DQU57</f>
        <v>0</v>
      </c>
      <c r="DQV57" s="31">
        <f>'Active Model Inputs'!DQV57</f>
        <v>0</v>
      </c>
      <c r="DQW57" s="31">
        <f>'Active Model Inputs'!DQW57</f>
        <v>0</v>
      </c>
      <c r="DQX57" s="31">
        <f>'Active Model Inputs'!DQX57</f>
        <v>0</v>
      </c>
      <c r="DQY57" s="31">
        <f>'Active Model Inputs'!DQY57</f>
        <v>0</v>
      </c>
      <c r="DQZ57" s="31">
        <f>'Active Model Inputs'!DQZ57</f>
        <v>0</v>
      </c>
      <c r="DRA57" s="31">
        <f>'Active Model Inputs'!DRA57</f>
        <v>0</v>
      </c>
      <c r="DRB57" s="31">
        <f>'Active Model Inputs'!DRB57</f>
        <v>0</v>
      </c>
      <c r="DRC57" s="31">
        <f>'Active Model Inputs'!DRC57</f>
        <v>0</v>
      </c>
      <c r="DRD57" s="31">
        <f>'Active Model Inputs'!DRD57</f>
        <v>0</v>
      </c>
      <c r="DRE57" s="31">
        <f>'Active Model Inputs'!DRE57</f>
        <v>0</v>
      </c>
      <c r="DRF57" s="31">
        <f>'Active Model Inputs'!DRF57</f>
        <v>0</v>
      </c>
      <c r="DRG57" s="31">
        <f>'Active Model Inputs'!DRG57</f>
        <v>0</v>
      </c>
      <c r="DRH57" s="31">
        <f>'Active Model Inputs'!DRH57</f>
        <v>0</v>
      </c>
      <c r="DRI57" s="31">
        <f>'Active Model Inputs'!DRI57</f>
        <v>0</v>
      </c>
      <c r="DRJ57" s="31">
        <f>'Active Model Inputs'!DRJ57</f>
        <v>0</v>
      </c>
      <c r="DRK57" s="31">
        <f>'Active Model Inputs'!DRK57</f>
        <v>0</v>
      </c>
      <c r="DRL57" s="31">
        <f>'Active Model Inputs'!DRL57</f>
        <v>0</v>
      </c>
      <c r="DRM57" s="31">
        <f>'Active Model Inputs'!DRM57</f>
        <v>0</v>
      </c>
      <c r="DRN57" s="31">
        <f>'Active Model Inputs'!DRN57</f>
        <v>0</v>
      </c>
      <c r="DRO57" s="31">
        <f>'Active Model Inputs'!DRO57</f>
        <v>0</v>
      </c>
      <c r="DRP57" s="31">
        <f>'Active Model Inputs'!DRP57</f>
        <v>0</v>
      </c>
      <c r="DRQ57" s="31">
        <f>'Active Model Inputs'!DRQ57</f>
        <v>0</v>
      </c>
      <c r="DRR57" s="31">
        <f>'Active Model Inputs'!DRR57</f>
        <v>0</v>
      </c>
      <c r="DRS57" s="31">
        <f>'Active Model Inputs'!DRS57</f>
        <v>0</v>
      </c>
      <c r="DRT57" s="31">
        <f>'Active Model Inputs'!DRT57</f>
        <v>0</v>
      </c>
      <c r="DRU57" s="31">
        <f>'Active Model Inputs'!DRU57</f>
        <v>0</v>
      </c>
      <c r="DRV57" s="31">
        <f>'Active Model Inputs'!DRV57</f>
        <v>0</v>
      </c>
      <c r="DRW57" s="31">
        <f>'Active Model Inputs'!DRW57</f>
        <v>0</v>
      </c>
      <c r="DRX57" s="31">
        <f>'Active Model Inputs'!DRX57</f>
        <v>0</v>
      </c>
      <c r="DRY57" s="31">
        <f>'Active Model Inputs'!DRY57</f>
        <v>0</v>
      </c>
      <c r="DRZ57" s="31">
        <f>'Active Model Inputs'!DRZ57</f>
        <v>0</v>
      </c>
      <c r="DSA57" s="31">
        <f>'Active Model Inputs'!DSA57</f>
        <v>0</v>
      </c>
      <c r="DSB57" s="31">
        <f>'Active Model Inputs'!DSB57</f>
        <v>0</v>
      </c>
      <c r="DSC57" s="31">
        <f>'Active Model Inputs'!DSC57</f>
        <v>0</v>
      </c>
      <c r="DSD57" s="31">
        <f>'Active Model Inputs'!DSD57</f>
        <v>0</v>
      </c>
      <c r="DSE57" s="31">
        <f>'Active Model Inputs'!DSE57</f>
        <v>0</v>
      </c>
      <c r="DSF57" s="31">
        <f>'Active Model Inputs'!DSF57</f>
        <v>0</v>
      </c>
      <c r="DSG57" s="31">
        <f>'Active Model Inputs'!DSG57</f>
        <v>0</v>
      </c>
      <c r="DSH57" s="31">
        <f>'Active Model Inputs'!DSH57</f>
        <v>0</v>
      </c>
      <c r="DSI57" s="31">
        <f>'Active Model Inputs'!DSI57</f>
        <v>0</v>
      </c>
      <c r="DSJ57" s="31">
        <f>'Active Model Inputs'!DSJ57</f>
        <v>0</v>
      </c>
      <c r="DSK57" s="31">
        <f>'Active Model Inputs'!DSK57</f>
        <v>0</v>
      </c>
      <c r="DSL57" s="31">
        <f>'Active Model Inputs'!DSL57</f>
        <v>0</v>
      </c>
      <c r="DSM57" s="31">
        <f>'Active Model Inputs'!DSM57</f>
        <v>0</v>
      </c>
      <c r="DSN57" s="31">
        <f>'Active Model Inputs'!DSN57</f>
        <v>0</v>
      </c>
      <c r="DSO57" s="31">
        <f>'Active Model Inputs'!DSO57</f>
        <v>0</v>
      </c>
      <c r="DSP57" s="31">
        <f>'Active Model Inputs'!DSP57</f>
        <v>0</v>
      </c>
      <c r="DSQ57" s="31">
        <f>'Active Model Inputs'!DSQ57</f>
        <v>0</v>
      </c>
      <c r="DSR57" s="31">
        <f>'Active Model Inputs'!DSR57</f>
        <v>0</v>
      </c>
      <c r="DSS57" s="31">
        <f>'Active Model Inputs'!DSS57</f>
        <v>0</v>
      </c>
      <c r="DST57" s="31">
        <f>'Active Model Inputs'!DST57</f>
        <v>0</v>
      </c>
      <c r="DSU57" s="31">
        <f>'Active Model Inputs'!DSU57</f>
        <v>0</v>
      </c>
      <c r="DSV57" s="31">
        <f>'Active Model Inputs'!DSV57</f>
        <v>0</v>
      </c>
      <c r="DSW57" s="31">
        <f>'Active Model Inputs'!DSW57</f>
        <v>0</v>
      </c>
      <c r="DSX57" s="31">
        <f>'Active Model Inputs'!DSX57</f>
        <v>0</v>
      </c>
      <c r="DSY57" s="31">
        <f>'Active Model Inputs'!DSY57</f>
        <v>0</v>
      </c>
      <c r="DSZ57" s="31">
        <f>'Active Model Inputs'!DSZ57</f>
        <v>0</v>
      </c>
      <c r="DTA57" s="31">
        <f>'Active Model Inputs'!DTA57</f>
        <v>0</v>
      </c>
      <c r="DTB57" s="31">
        <f>'Active Model Inputs'!DTB57</f>
        <v>0</v>
      </c>
      <c r="DTC57" s="31">
        <f>'Active Model Inputs'!DTC57</f>
        <v>0</v>
      </c>
      <c r="DTD57" s="31">
        <f>'Active Model Inputs'!DTD57</f>
        <v>0</v>
      </c>
      <c r="DTE57" s="31">
        <f>'Active Model Inputs'!DTE57</f>
        <v>0</v>
      </c>
      <c r="DTF57" s="31">
        <f>'Active Model Inputs'!DTF57</f>
        <v>0</v>
      </c>
      <c r="DTG57" s="31">
        <f>'Active Model Inputs'!DTG57</f>
        <v>0</v>
      </c>
      <c r="DTH57" s="31">
        <f>'Active Model Inputs'!DTH57</f>
        <v>0</v>
      </c>
      <c r="DTI57" s="31">
        <f>'Active Model Inputs'!DTI57</f>
        <v>0</v>
      </c>
      <c r="DTJ57" s="31">
        <f>'Active Model Inputs'!DTJ57</f>
        <v>0</v>
      </c>
      <c r="DTK57" s="31">
        <f>'Active Model Inputs'!DTK57</f>
        <v>0</v>
      </c>
      <c r="DTL57" s="31">
        <f>'Active Model Inputs'!DTL57</f>
        <v>0</v>
      </c>
      <c r="DTM57" s="31">
        <f>'Active Model Inputs'!DTM57</f>
        <v>0</v>
      </c>
      <c r="DTN57" s="31">
        <f>'Active Model Inputs'!DTN57</f>
        <v>0</v>
      </c>
      <c r="DTO57" s="31">
        <f>'Active Model Inputs'!DTO57</f>
        <v>0</v>
      </c>
      <c r="DTP57" s="31">
        <f>'Active Model Inputs'!DTP57</f>
        <v>0</v>
      </c>
      <c r="DTQ57" s="31">
        <f>'Active Model Inputs'!DTQ57</f>
        <v>0</v>
      </c>
      <c r="DTR57" s="31">
        <f>'Active Model Inputs'!DTR57</f>
        <v>0</v>
      </c>
      <c r="DTS57" s="31">
        <f>'Active Model Inputs'!DTS57</f>
        <v>0</v>
      </c>
      <c r="DTT57" s="31">
        <f>'Active Model Inputs'!DTT57</f>
        <v>0</v>
      </c>
      <c r="DTU57" s="31">
        <f>'Active Model Inputs'!DTU57</f>
        <v>0</v>
      </c>
      <c r="DTV57" s="31">
        <f>'Active Model Inputs'!DTV57</f>
        <v>0</v>
      </c>
      <c r="DTW57" s="31">
        <f>'Active Model Inputs'!DTW57</f>
        <v>0</v>
      </c>
      <c r="DTX57" s="31">
        <f>'Active Model Inputs'!DTX57</f>
        <v>0</v>
      </c>
      <c r="DTY57" s="31">
        <f>'Active Model Inputs'!DTY57</f>
        <v>0</v>
      </c>
      <c r="DTZ57" s="31">
        <f>'Active Model Inputs'!DTZ57</f>
        <v>0</v>
      </c>
      <c r="DUA57" s="31">
        <f>'Active Model Inputs'!DUA57</f>
        <v>0</v>
      </c>
      <c r="DUB57" s="31">
        <f>'Active Model Inputs'!DUB57</f>
        <v>0</v>
      </c>
      <c r="DUC57" s="31">
        <f>'Active Model Inputs'!DUC57</f>
        <v>0</v>
      </c>
      <c r="DUD57" s="31">
        <f>'Active Model Inputs'!DUD57</f>
        <v>0</v>
      </c>
      <c r="DUE57" s="31">
        <f>'Active Model Inputs'!DUE57</f>
        <v>0</v>
      </c>
      <c r="DUF57" s="31">
        <f>'Active Model Inputs'!DUF57</f>
        <v>0</v>
      </c>
      <c r="DUG57" s="31">
        <f>'Active Model Inputs'!DUG57</f>
        <v>0</v>
      </c>
      <c r="DUH57" s="31">
        <f>'Active Model Inputs'!DUH57</f>
        <v>0</v>
      </c>
      <c r="DUI57" s="31">
        <f>'Active Model Inputs'!DUI57</f>
        <v>0</v>
      </c>
      <c r="DUJ57" s="31">
        <f>'Active Model Inputs'!DUJ57</f>
        <v>0</v>
      </c>
      <c r="DUK57" s="31">
        <f>'Active Model Inputs'!DUK57</f>
        <v>0</v>
      </c>
      <c r="DUL57" s="31">
        <f>'Active Model Inputs'!DUL57</f>
        <v>0</v>
      </c>
      <c r="DUM57" s="31">
        <f>'Active Model Inputs'!DUM57</f>
        <v>0</v>
      </c>
      <c r="DUN57" s="31">
        <f>'Active Model Inputs'!DUN57</f>
        <v>0</v>
      </c>
      <c r="DUO57" s="31">
        <f>'Active Model Inputs'!DUO57</f>
        <v>0</v>
      </c>
      <c r="DUP57" s="31">
        <f>'Active Model Inputs'!DUP57</f>
        <v>0</v>
      </c>
      <c r="DUQ57" s="31">
        <f>'Active Model Inputs'!DUQ57</f>
        <v>0</v>
      </c>
      <c r="DUR57" s="31">
        <f>'Active Model Inputs'!DUR57</f>
        <v>0</v>
      </c>
      <c r="DUS57" s="31">
        <f>'Active Model Inputs'!DUS57</f>
        <v>0</v>
      </c>
      <c r="DUT57" s="31">
        <f>'Active Model Inputs'!DUT57</f>
        <v>0</v>
      </c>
      <c r="DUU57" s="31">
        <f>'Active Model Inputs'!DUU57</f>
        <v>0</v>
      </c>
      <c r="DUV57" s="31">
        <f>'Active Model Inputs'!DUV57</f>
        <v>0</v>
      </c>
      <c r="DUW57" s="31">
        <f>'Active Model Inputs'!DUW57</f>
        <v>0</v>
      </c>
      <c r="DUX57" s="31">
        <f>'Active Model Inputs'!DUX57</f>
        <v>0</v>
      </c>
      <c r="DUY57" s="31">
        <f>'Active Model Inputs'!DUY57</f>
        <v>0</v>
      </c>
      <c r="DUZ57" s="31">
        <f>'Active Model Inputs'!DUZ57</f>
        <v>0</v>
      </c>
      <c r="DVA57" s="31">
        <f>'Active Model Inputs'!DVA57</f>
        <v>0</v>
      </c>
      <c r="DVB57" s="31">
        <f>'Active Model Inputs'!DVB57</f>
        <v>0</v>
      </c>
      <c r="DVC57" s="31">
        <f>'Active Model Inputs'!DVC57</f>
        <v>0</v>
      </c>
      <c r="DVD57" s="31">
        <f>'Active Model Inputs'!DVD57</f>
        <v>0</v>
      </c>
      <c r="DVE57" s="31">
        <f>'Active Model Inputs'!DVE57</f>
        <v>0</v>
      </c>
      <c r="DVF57" s="31">
        <f>'Active Model Inputs'!DVF57</f>
        <v>0</v>
      </c>
      <c r="DVG57" s="31">
        <f>'Active Model Inputs'!DVG57</f>
        <v>0</v>
      </c>
      <c r="DVH57" s="31">
        <f>'Active Model Inputs'!DVH57</f>
        <v>0</v>
      </c>
      <c r="DVI57" s="31">
        <f>'Active Model Inputs'!DVI57</f>
        <v>0</v>
      </c>
      <c r="DVJ57" s="31">
        <f>'Active Model Inputs'!DVJ57</f>
        <v>0</v>
      </c>
      <c r="DVK57" s="31">
        <f>'Active Model Inputs'!DVK57</f>
        <v>0</v>
      </c>
      <c r="DVL57" s="31">
        <f>'Active Model Inputs'!DVL57</f>
        <v>0</v>
      </c>
      <c r="DVM57" s="31">
        <f>'Active Model Inputs'!DVM57</f>
        <v>0</v>
      </c>
      <c r="DVN57" s="31">
        <f>'Active Model Inputs'!DVN57</f>
        <v>0</v>
      </c>
      <c r="DVO57" s="31">
        <f>'Active Model Inputs'!DVO57</f>
        <v>0</v>
      </c>
      <c r="DVP57" s="31">
        <f>'Active Model Inputs'!DVP57</f>
        <v>0</v>
      </c>
      <c r="DVQ57" s="31">
        <f>'Active Model Inputs'!DVQ57</f>
        <v>0</v>
      </c>
      <c r="DVR57" s="31">
        <f>'Active Model Inputs'!DVR57</f>
        <v>0</v>
      </c>
      <c r="DVS57" s="31">
        <f>'Active Model Inputs'!DVS57</f>
        <v>0</v>
      </c>
      <c r="DVT57" s="31">
        <f>'Active Model Inputs'!DVT57</f>
        <v>0</v>
      </c>
      <c r="DVU57" s="31">
        <f>'Active Model Inputs'!DVU57</f>
        <v>0</v>
      </c>
      <c r="DVV57" s="31">
        <f>'Active Model Inputs'!DVV57</f>
        <v>0</v>
      </c>
      <c r="DVW57" s="31">
        <f>'Active Model Inputs'!DVW57</f>
        <v>0</v>
      </c>
      <c r="DVX57" s="31">
        <f>'Active Model Inputs'!DVX57</f>
        <v>0</v>
      </c>
      <c r="DVY57" s="31">
        <f>'Active Model Inputs'!DVY57</f>
        <v>0</v>
      </c>
      <c r="DVZ57" s="31">
        <f>'Active Model Inputs'!DVZ57</f>
        <v>0</v>
      </c>
      <c r="DWA57" s="31">
        <f>'Active Model Inputs'!DWA57</f>
        <v>0</v>
      </c>
      <c r="DWB57" s="31">
        <f>'Active Model Inputs'!DWB57</f>
        <v>0</v>
      </c>
      <c r="DWC57" s="31">
        <f>'Active Model Inputs'!DWC57</f>
        <v>0</v>
      </c>
      <c r="DWD57" s="31">
        <f>'Active Model Inputs'!DWD57</f>
        <v>0</v>
      </c>
      <c r="DWE57" s="31">
        <f>'Active Model Inputs'!DWE57</f>
        <v>0</v>
      </c>
      <c r="DWF57" s="31">
        <f>'Active Model Inputs'!DWF57</f>
        <v>0</v>
      </c>
      <c r="DWG57" s="31">
        <f>'Active Model Inputs'!DWG57</f>
        <v>0</v>
      </c>
      <c r="DWH57" s="31">
        <f>'Active Model Inputs'!DWH57</f>
        <v>0</v>
      </c>
      <c r="DWI57" s="31">
        <f>'Active Model Inputs'!DWI57</f>
        <v>0</v>
      </c>
      <c r="DWJ57" s="31">
        <f>'Active Model Inputs'!DWJ57</f>
        <v>0</v>
      </c>
      <c r="DWK57" s="31">
        <f>'Active Model Inputs'!DWK57</f>
        <v>0</v>
      </c>
      <c r="DWL57" s="31">
        <f>'Active Model Inputs'!DWL57</f>
        <v>0</v>
      </c>
      <c r="DWM57" s="31">
        <f>'Active Model Inputs'!DWM57</f>
        <v>0</v>
      </c>
      <c r="DWN57" s="31">
        <f>'Active Model Inputs'!DWN57</f>
        <v>0</v>
      </c>
      <c r="DWO57" s="31">
        <f>'Active Model Inputs'!DWO57</f>
        <v>0</v>
      </c>
      <c r="DWP57" s="31">
        <f>'Active Model Inputs'!DWP57</f>
        <v>0</v>
      </c>
      <c r="DWQ57" s="31">
        <f>'Active Model Inputs'!DWQ57</f>
        <v>0</v>
      </c>
      <c r="DWR57" s="31">
        <f>'Active Model Inputs'!DWR57</f>
        <v>0</v>
      </c>
      <c r="DWS57" s="31">
        <f>'Active Model Inputs'!DWS57</f>
        <v>0</v>
      </c>
      <c r="DWT57" s="31">
        <f>'Active Model Inputs'!DWT57</f>
        <v>0</v>
      </c>
      <c r="DWU57" s="31">
        <f>'Active Model Inputs'!DWU57</f>
        <v>0</v>
      </c>
      <c r="DWV57" s="31">
        <f>'Active Model Inputs'!DWV57</f>
        <v>0</v>
      </c>
      <c r="DWW57" s="31">
        <f>'Active Model Inputs'!DWW57</f>
        <v>0</v>
      </c>
      <c r="DWX57" s="31">
        <f>'Active Model Inputs'!DWX57</f>
        <v>0</v>
      </c>
      <c r="DWY57" s="31">
        <f>'Active Model Inputs'!DWY57</f>
        <v>0</v>
      </c>
      <c r="DWZ57" s="31">
        <f>'Active Model Inputs'!DWZ57</f>
        <v>0</v>
      </c>
      <c r="DXA57" s="31">
        <f>'Active Model Inputs'!DXA57</f>
        <v>0</v>
      </c>
      <c r="DXB57" s="31">
        <f>'Active Model Inputs'!DXB57</f>
        <v>0</v>
      </c>
      <c r="DXC57" s="31">
        <f>'Active Model Inputs'!DXC57</f>
        <v>0</v>
      </c>
      <c r="DXD57" s="31">
        <f>'Active Model Inputs'!DXD57</f>
        <v>0</v>
      </c>
      <c r="DXE57" s="31">
        <f>'Active Model Inputs'!DXE57</f>
        <v>0</v>
      </c>
      <c r="DXF57" s="31">
        <f>'Active Model Inputs'!DXF57</f>
        <v>0</v>
      </c>
      <c r="DXG57" s="31">
        <f>'Active Model Inputs'!DXG57</f>
        <v>0</v>
      </c>
      <c r="DXH57" s="31">
        <f>'Active Model Inputs'!DXH57</f>
        <v>0</v>
      </c>
      <c r="DXI57" s="31">
        <f>'Active Model Inputs'!DXI57</f>
        <v>0</v>
      </c>
      <c r="DXJ57" s="31">
        <f>'Active Model Inputs'!DXJ57</f>
        <v>0</v>
      </c>
      <c r="DXK57" s="31">
        <f>'Active Model Inputs'!DXK57</f>
        <v>0</v>
      </c>
      <c r="DXL57" s="31">
        <f>'Active Model Inputs'!DXL57</f>
        <v>0</v>
      </c>
      <c r="DXM57" s="31">
        <f>'Active Model Inputs'!DXM57</f>
        <v>0</v>
      </c>
      <c r="DXN57" s="31">
        <f>'Active Model Inputs'!DXN57</f>
        <v>0</v>
      </c>
      <c r="DXO57" s="31">
        <f>'Active Model Inputs'!DXO57</f>
        <v>0</v>
      </c>
      <c r="DXP57" s="31">
        <f>'Active Model Inputs'!DXP57</f>
        <v>0</v>
      </c>
      <c r="DXQ57" s="31">
        <f>'Active Model Inputs'!DXQ57</f>
        <v>0</v>
      </c>
      <c r="DXR57" s="31">
        <f>'Active Model Inputs'!DXR57</f>
        <v>0</v>
      </c>
      <c r="DXS57" s="31">
        <f>'Active Model Inputs'!DXS57</f>
        <v>0</v>
      </c>
      <c r="DXT57" s="31">
        <f>'Active Model Inputs'!DXT57</f>
        <v>0</v>
      </c>
      <c r="DXU57" s="31">
        <f>'Active Model Inputs'!DXU57</f>
        <v>0</v>
      </c>
      <c r="DXV57" s="31">
        <f>'Active Model Inputs'!DXV57</f>
        <v>0</v>
      </c>
      <c r="DXW57" s="31">
        <f>'Active Model Inputs'!DXW57</f>
        <v>0</v>
      </c>
      <c r="DXX57" s="31">
        <f>'Active Model Inputs'!DXX57</f>
        <v>0</v>
      </c>
      <c r="DXY57" s="31">
        <f>'Active Model Inputs'!DXY57</f>
        <v>0</v>
      </c>
      <c r="DXZ57" s="31">
        <f>'Active Model Inputs'!DXZ57</f>
        <v>0</v>
      </c>
      <c r="DYA57" s="31">
        <f>'Active Model Inputs'!DYA57</f>
        <v>0</v>
      </c>
      <c r="DYB57" s="31">
        <f>'Active Model Inputs'!DYB57</f>
        <v>0</v>
      </c>
      <c r="DYC57" s="31">
        <f>'Active Model Inputs'!DYC57</f>
        <v>0</v>
      </c>
      <c r="DYD57" s="31">
        <f>'Active Model Inputs'!DYD57</f>
        <v>0</v>
      </c>
      <c r="DYE57" s="31">
        <f>'Active Model Inputs'!DYE57</f>
        <v>0</v>
      </c>
      <c r="DYF57" s="31">
        <f>'Active Model Inputs'!DYF57</f>
        <v>0</v>
      </c>
      <c r="DYG57" s="31">
        <f>'Active Model Inputs'!DYG57</f>
        <v>0</v>
      </c>
      <c r="DYH57" s="31">
        <f>'Active Model Inputs'!DYH57</f>
        <v>0</v>
      </c>
      <c r="DYI57" s="31">
        <f>'Active Model Inputs'!DYI57</f>
        <v>0</v>
      </c>
      <c r="DYJ57" s="31">
        <f>'Active Model Inputs'!DYJ57</f>
        <v>0</v>
      </c>
      <c r="DYK57" s="31">
        <f>'Active Model Inputs'!DYK57</f>
        <v>0</v>
      </c>
      <c r="DYL57" s="31">
        <f>'Active Model Inputs'!DYL57</f>
        <v>0</v>
      </c>
      <c r="DYM57" s="31">
        <f>'Active Model Inputs'!DYM57</f>
        <v>0</v>
      </c>
      <c r="DYN57" s="31">
        <f>'Active Model Inputs'!DYN57</f>
        <v>0</v>
      </c>
      <c r="DYO57" s="31">
        <f>'Active Model Inputs'!DYO57</f>
        <v>0</v>
      </c>
      <c r="DYP57" s="31">
        <f>'Active Model Inputs'!DYP57</f>
        <v>0</v>
      </c>
      <c r="DYQ57" s="31">
        <f>'Active Model Inputs'!DYQ57</f>
        <v>0</v>
      </c>
      <c r="DYR57" s="31">
        <f>'Active Model Inputs'!DYR57</f>
        <v>0</v>
      </c>
      <c r="DYS57" s="31">
        <f>'Active Model Inputs'!DYS57</f>
        <v>0</v>
      </c>
      <c r="DYT57" s="31">
        <f>'Active Model Inputs'!DYT57</f>
        <v>0</v>
      </c>
      <c r="DYU57" s="31">
        <f>'Active Model Inputs'!DYU57</f>
        <v>0</v>
      </c>
      <c r="DYV57" s="31">
        <f>'Active Model Inputs'!DYV57</f>
        <v>0</v>
      </c>
      <c r="DYW57" s="31">
        <f>'Active Model Inputs'!DYW57</f>
        <v>0</v>
      </c>
      <c r="DYX57" s="31">
        <f>'Active Model Inputs'!DYX57</f>
        <v>0</v>
      </c>
      <c r="DYY57" s="31">
        <f>'Active Model Inputs'!DYY57</f>
        <v>0</v>
      </c>
      <c r="DYZ57" s="31">
        <f>'Active Model Inputs'!DYZ57</f>
        <v>0</v>
      </c>
      <c r="DZA57" s="31">
        <f>'Active Model Inputs'!DZA57</f>
        <v>0</v>
      </c>
      <c r="DZB57" s="31">
        <f>'Active Model Inputs'!DZB57</f>
        <v>0</v>
      </c>
      <c r="DZC57" s="31">
        <f>'Active Model Inputs'!DZC57</f>
        <v>0</v>
      </c>
      <c r="DZD57" s="31">
        <f>'Active Model Inputs'!DZD57</f>
        <v>0</v>
      </c>
      <c r="DZE57" s="31">
        <f>'Active Model Inputs'!DZE57</f>
        <v>0</v>
      </c>
      <c r="DZF57" s="31">
        <f>'Active Model Inputs'!DZF57</f>
        <v>0</v>
      </c>
      <c r="DZG57" s="31">
        <f>'Active Model Inputs'!DZG57</f>
        <v>0</v>
      </c>
      <c r="DZH57" s="31">
        <f>'Active Model Inputs'!DZH57</f>
        <v>0</v>
      </c>
      <c r="DZI57" s="31">
        <f>'Active Model Inputs'!DZI57</f>
        <v>0</v>
      </c>
      <c r="DZJ57" s="31">
        <f>'Active Model Inputs'!DZJ57</f>
        <v>0</v>
      </c>
      <c r="DZK57" s="31">
        <f>'Active Model Inputs'!DZK57</f>
        <v>0</v>
      </c>
      <c r="DZL57" s="31">
        <f>'Active Model Inputs'!DZL57</f>
        <v>0</v>
      </c>
      <c r="DZM57" s="31">
        <f>'Active Model Inputs'!DZM57</f>
        <v>0</v>
      </c>
      <c r="DZN57" s="31">
        <f>'Active Model Inputs'!DZN57</f>
        <v>0</v>
      </c>
      <c r="DZO57" s="31">
        <f>'Active Model Inputs'!DZO57</f>
        <v>0</v>
      </c>
      <c r="DZP57" s="31">
        <f>'Active Model Inputs'!DZP57</f>
        <v>0</v>
      </c>
      <c r="DZQ57" s="31">
        <f>'Active Model Inputs'!DZQ57</f>
        <v>0</v>
      </c>
      <c r="DZR57" s="31">
        <f>'Active Model Inputs'!DZR57</f>
        <v>0</v>
      </c>
      <c r="DZS57" s="31">
        <f>'Active Model Inputs'!DZS57</f>
        <v>0</v>
      </c>
      <c r="DZT57" s="31">
        <f>'Active Model Inputs'!DZT57</f>
        <v>0</v>
      </c>
      <c r="DZU57" s="31">
        <f>'Active Model Inputs'!DZU57</f>
        <v>0</v>
      </c>
      <c r="DZV57" s="31">
        <f>'Active Model Inputs'!DZV57</f>
        <v>0</v>
      </c>
      <c r="DZW57" s="31">
        <f>'Active Model Inputs'!DZW57</f>
        <v>0</v>
      </c>
      <c r="DZX57" s="31">
        <f>'Active Model Inputs'!DZX57</f>
        <v>0</v>
      </c>
      <c r="DZY57" s="31">
        <f>'Active Model Inputs'!DZY57</f>
        <v>0</v>
      </c>
      <c r="DZZ57" s="31">
        <f>'Active Model Inputs'!DZZ57</f>
        <v>0</v>
      </c>
      <c r="EAA57" s="31">
        <f>'Active Model Inputs'!EAA57</f>
        <v>0</v>
      </c>
      <c r="EAB57" s="31">
        <f>'Active Model Inputs'!EAB57</f>
        <v>0</v>
      </c>
      <c r="EAC57" s="31">
        <f>'Active Model Inputs'!EAC57</f>
        <v>0</v>
      </c>
      <c r="EAD57" s="31">
        <f>'Active Model Inputs'!EAD57</f>
        <v>0</v>
      </c>
      <c r="EAE57" s="31">
        <f>'Active Model Inputs'!EAE57</f>
        <v>0</v>
      </c>
      <c r="EAF57" s="31">
        <f>'Active Model Inputs'!EAF57</f>
        <v>0</v>
      </c>
      <c r="EAG57" s="31">
        <f>'Active Model Inputs'!EAG57</f>
        <v>0</v>
      </c>
      <c r="EAH57" s="31">
        <f>'Active Model Inputs'!EAH57</f>
        <v>0</v>
      </c>
      <c r="EAI57" s="31">
        <f>'Active Model Inputs'!EAI57</f>
        <v>0</v>
      </c>
      <c r="EAJ57" s="31">
        <f>'Active Model Inputs'!EAJ57</f>
        <v>0</v>
      </c>
      <c r="EAK57" s="31">
        <f>'Active Model Inputs'!EAK57</f>
        <v>0</v>
      </c>
      <c r="EAL57" s="31">
        <f>'Active Model Inputs'!EAL57</f>
        <v>0</v>
      </c>
      <c r="EAM57" s="31">
        <f>'Active Model Inputs'!EAM57</f>
        <v>0</v>
      </c>
      <c r="EAN57" s="31">
        <f>'Active Model Inputs'!EAN57</f>
        <v>0</v>
      </c>
      <c r="EAO57" s="31">
        <f>'Active Model Inputs'!EAO57</f>
        <v>0</v>
      </c>
      <c r="EAP57" s="31">
        <f>'Active Model Inputs'!EAP57</f>
        <v>0</v>
      </c>
      <c r="EAQ57" s="31">
        <f>'Active Model Inputs'!EAQ57</f>
        <v>0</v>
      </c>
      <c r="EAR57" s="31">
        <f>'Active Model Inputs'!EAR57</f>
        <v>0</v>
      </c>
      <c r="EAS57" s="31">
        <f>'Active Model Inputs'!EAS57</f>
        <v>0</v>
      </c>
      <c r="EAT57" s="31">
        <f>'Active Model Inputs'!EAT57</f>
        <v>0</v>
      </c>
      <c r="EAU57" s="31">
        <f>'Active Model Inputs'!EAU57</f>
        <v>0</v>
      </c>
      <c r="EAV57" s="31">
        <f>'Active Model Inputs'!EAV57</f>
        <v>0</v>
      </c>
      <c r="EAW57" s="31">
        <f>'Active Model Inputs'!EAW57</f>
        <v>0</v>
      </c>
      <c r="EAX57" s="31">
        <f>'Active Model Inputs'!EAX57</f>
        <v>0</v>
      </c>
      <c r="EAY57" s="31">
        <f>'Active Model Inputs'!EAY57</f>
        <v>0</v>
      </c>
      <c r="EAZ57" s="31">
        <f>'Active Model Inputs'!EAZ57</f>
        <v>0</v>
      </c>
      <c r="EBA57" s="31">
        <f>'Active Model Inputs'!EBA57</f>
        <v>0</v>
      </c>
      <c r="EBB57" s="31">
        <f>'Active Model Inputs'!EBB57</f>
        <v>0</v>
      </c>
      <c r="EBC57" s="31">
        <f>'Active Model Inputs'!EBC57</f>
        <v>0</v>
      </c>
      <c r="EBD57" s="31">
        <f>'Active Model Inputs'!EBD57</f>
        <v>0</v>
      </c>
      <c r="EBE57" s="31">
        <f>'Active Model Inputs'!EBE57</f>
        <v>0</v>
      </c>
      <c r="EBF57" s="31">
        <f>'Active Model Inputs'!EBF57</f>
        <v>0</v>
      </c>
      <c r="EBG57" s="31">
        <f>'Active Model Inputs'!EBG57</f>
        <v>0</v>
      </c>
      <c r="EBH57" s="31">
        <f>'Active Model Inputs'!EBH57</f>
        <v>0</v>
      </c>
      <c r="EBI57" s="31">
        <f>'Active Model Inputs'!EBI57</f>
        <v>0</v>
      </c>
      <c r="EBJ57" s="31">
        <f>'Active Model Inputs'!EBJ57</f>
        <v>0</v>
      </c>
      <c r="EBK57" s="31">
        <f>'Active Model Inputs'!EBK57</f>
        <v>0</v>
      </c>
      <c r="EBL57" s="31">
        <f>'Active Model Inputs'!EBL57</f>
        <v>0</v>
      </c>
      <c r="EBM57" s="31">
        <f>'Active Model Inputs'!EBM57</f>
        <v>0</v>
      </c>
      <c r="EBN57" s="31">
        <f>'Active Model Inputs'!EBN57</f>
        <v>0</v>
      </c>
      <c r="EBO57" s="31">
        <f>'Active Model Inputs'!EBO57</f>
        <v>0</v>
      </c>
      <c r="EBP57" s="31">
        <f>'Active Model Inputs'!EBP57</f>
        <v>0</v>
      </c>
      <c r="EBQ57" s="31">
        <f>'Active Model Inputs'!EBQ57</f>
        <v>0</v>
      </c>
      <c r="EBR57" s="31">
        <f>'Active Model Inputs'!EBR57</f>
        <v>0</v>
      </c>
      <c r="EBS57" s="31">
        <f>'Active Model Inputs'!EBS57</f>
        <v>0</v>
      </c>
      <c r="EBT57" s="31">
        <f>'Active Model Inputs'!EBT57</f>
        <v>0</v>
      </c>
      <c r="EBU57" s="31">
        <f>'Active Model Inputs'!EBU57</f>
        <v>0</v>
      </c>
      <c r="EBV57" s="31">
        <f>'Active Model Inputs'!EBV57</f>
        <v>0</v>
      </c>
      <c r="EBW57" s="31">
        <f>'Active Model Inputs'!EBW57</f>
        <v>0</v>
      </c>
      <c r="EBX57" s="31">
        <f>'Active Model Inputs'!EBX57</f>
        <v>0</v>
      </c>
      <c r="EBY57" s="31">
        <f>'Active Model Inputs'!EBY57</f>
        <v>0</v>
      </c>
      <c r="EBZ57" s="31">
        <f>'Active Model Inputs'!EBZ57</f>
        <v>0</v>
      </c>
      <c r="ECA57" s="31">
        <f>'Active Model Inputs'!ECA57</f>
        <v>0</v>
      </c>
      <c r="ECB57" s="31">
        <f>'Active Model Inputs'!ECB57</f>
        <v>0</v>
      </c>
      <c r="ECC57" s="31">
        <f>'Active Model Inputs'!ECC57</f>
        <v>0</v>
      </c>
      <c r="ECD57" s="31">
        <f>'Active Model Inputs'!ECD57</f>
        <v>0</v>
      </c>
      <c r="ECE57" s="31">
        <f>'Active Model Inputs'!ECE57</f>
        <v>0</v>
      </c>
      <c r="ECF57" s="31">
        <f>'Active Model Inputs'!ECF57</f>
        <v>0</v>
      </c>
      <c r="ECG57" s="31">
        <f>'Active Model Inputs'!ECG57</f>
        <v>0</v>
      </c>
      <c r="ECH57" s="31">
        <f>'Active Model Inputs'!ECH57</f>
        <v>0</v>
      </c>
      <c r="ECI57" s="31">
        <f>'Active Model Inputs'!ECI57</f>
        <v>0</v>
      </c>
      <c r="ECJ57" s="31">
        <f>'Active Model Inputs'!ECJ57</f>
        <v>0</v>
      </c>
      <c r="ECK57" s="31">
        <f>'Active Model Inputs'!ECK57</f>
        <v>0</v>
      </c>
      <c r="ECL57" s="31">
        <f>'Active Model Inputs'!ECL57</f>
        <v>0</v>
      </c>
      <c r="ECM57" s="31">
        <f>'Active Model Inputs'!ECM57</f>
        <v>0</v>
      </c>
      <c r="ECN57" s="31">
        <f>'Active Model Inputs'!ECN57</f>
        <v>0</v>
      </c>
      <c r="ECO57" s="31">
        <f>'Active Model Inputs'!ECO57</f>
        <v>0</v>
      </c>
      <c r="ECP57" s="31">
        <f>'Active Model Inputs'!ECP57</f>
        <v>0</v>
      </c>
      <c r="ECQ57" s="31">
        <f>'Active Model Inputs'!ECQ57</f>
        <v>0</v>
      </c>
      <c r="ECR57" s="31">
        <f>'Active Model Inputs'!ECR57</f>
        <v>0</v>
      </c>
      <c r="ECS57" s="31">
        <f>'Active Model Inputs'!ECS57</f>
        <v>0</v>
      </c>
      <c r="ECT57" s="31">
        <f>'Active Model Inputs'!ECT57</f>
        <v>0</v>
      </c>
      <c r="ECU57" s="31">
        <f>'Active Model Inputs'!ECU57</f>
        <v>0</v>
      </c>
      <c r="ECV57" s="31">
        <f>'Active Model Inputs'!ECV57</f>
        <v>0</v>
      </c>
      <c r="ECW57" s="31">
        <f>'Active Model Inputs'!ECW57</f>
        <v>0</v>
      </c>
      <c r="ECX57" s="31">
        <f>'Active Model Inputs'!ECX57</f>
        <v>0</v>
      </c>
      <c r="ECY57" s="31">
        <f>'Active Model Inputs'!ECY57</f>
        <v>0</v>
      </c>
      <c r="ECZ57" s="31">
        <f>'Active Model Inputs'!ECZ57</f>
        <v>0</v>
      </c>
      <c r="EDA57" s="31">
        <f>'Active Model Inputs'!EDA57</f>
        <v>0</v>
      </c>
      <c r="EDB57" s="31">
        <f>'Active Model Inputs'!EDB57</f>
        <v>0</v>
      </c>
      <c r="EDC57" s="31">
        <f>'Active Model Inputs'!EDC57</f>
        <v>0</v>
      </c>
      <c r="EDD57" s="31">
        <f>'Active Model Inputs'!EDD57</f>
        <v>0</v>
      </c>
      <c r="EDE57" s="31">
        <f>'Active Model Inputs'!EDE57</f>
        <v>0</v>
      </c>
      <c r="EDF57" s="31">
        <f>'Active Model Inputs'!EDF57</f>
        <v>0</v>
      </c>
      <c r="EDG57" s="31">
        <f>'Active Model Inputs'!EDG57</f>
        <v>0</v>
      </c>
      <c r="EDH57" s="31">
        <f>'Active Model Inputs'!EDH57</f>
        <v>0</v>
      </c>
      <c r="EDI57" s="31">
        <f>'Active Model Inputs'!EDI57</f>
        <v>0</v>
      </c>
      <c r="EDJ57" s="31">
        <f>'Active Model Inputs'!EDJ57</f>
        <v>0</v>
      </c>
      <c r="EDK57" s="31">
        <f>'Active Model Inputs'!EDK57</f>
        <v>0</v>
      </c>
      <c r="EDL57" s="31">
        <f>'Active Model Inputs'!EDL57</f>
        <v>0</v>
      </c>
      <c r="EDM57" s="31">
        <f>'Active Model Inputs'!EDM57</f>
        <v>0</v>
      </c>
      <c r="EDN57" s="31">
        <f>'Active Model Inputs'!EDN57</f>
        <v>0</v>
      </c>
      <c r="EDO57" s="31">
        <f>'Active Model Inputs'!EDO57</f>
        <v>0</v>
      </c>
      <c r="EDP57" s="31">
        <f>'Active Model Inputs'!EDP57</f>
        <v>0</v>
      </c>
      <c r="EDQ57" s="31">
        <f>'Active Model Inputs'!EDQ57</f>
        <v>0</v>
      </c>
      <c r="EDR57" s="31">
        <f>'Active Model Inputs'!EDR57</f>
        <v>0</v>
      </c>
      <c r="EDS57" s="31">
        <f>'Active Model Inputs'!EDS57</f>
        <v>0</v>
      </c>
      <c r="EDT57" s="31">
        <f>'Active Model Inputs'!EDT57</f>
        <v>0</v>
      </c>
      <c r="EDU57" s="31">
        <f>'Active Model Inputs'!EDU57</f>
        <v>0</v>
      </c>
      <c r="EDV57" s="31">
        <f>'Active Model Inputs'!EDV57</f>
        <v>0</v>
      </c>
      <c r="EDW57" s="31">
        <f>'Active Model Inputs'!EDW57</f>
        <v>0</v>
      </c>
      <c r="EDX57" s="31">
        <f>'Active Model Inputs'!EDX57</f>
        <v>0</v>
      </c>
      <c r="EDY57" s="31">
        <f>'Active Model Inputs'!EDY57</f>
        <v>0</v>
      </c>
      <c r="EDZ57" s="31">
        <f>'Active Model Inputs'!EDZ57</f>
        <v>0</v>
      </c>
      <c r="EEA57" s="31">
        <f>'Active Model Inputs'!EEA57</f>
        <v>0</v>
      </c>
      <c r="EEB57" s="31">
        <f>'Active Model Inputs'!EEB57</f>
        <v>0</v>
      </c>
      <c r="EEC57" s="31">
        <f>'Active Model Inputs'!EEC57</f>
        <v>0</v>
      </c>
      <c r="EED57" s="31">
        <f>'Active Model Inputs'!EED57</f>
        <v>0</v>
      </c>
      <c r="EEE57" s="31">
        <f>'Active Model Inputs'!EEE57</f>
        <v>0</v>
      </c>
      <c r="EEF57" s="31">
        <f>'Active Model Inputs'!EEF57</f>
        <v>0</v>
      </c>
      <c r="EEG57" s="31">
        <f>'Active Model Inputs'!EEG57</f>
        <v>0</v>
      </c>
      <c r="EEH57" s="31">
        <f>'Active Model Inputs'!EEH57</f>
        <v>0</v>
      </c>
      <c r="EEI57" s="31">
        <f>'Active Model Inputs'!EEI57</f>
        <v>0</v>
      </c>
      <c r="EEJ57" s="31">
        <f>'Active Model Inputs'!EEJ57</f>
        <v>0</v>
      </c>
      <c r="EEK57" s="31">
        <f>'Active Model Inputs'!EEK57</f>
        <v>0</v>
      </c>
      <c r="EEL57" s="31">
        <f>'Active Model Inputs'!EEL57</f>
        <v>0</v>
      </c>
      <c r="EEM57" s="31">
        <f>'Active Model Inputs'!EEM57</f>
        <v>0</v>
      </c>
      <c r="EEN57" s="31">
        <f>'Active Model Inputs'!EEN57</f>
        <v>0</v>
      </c>
      <c r="EEO57" s="31">
        <f>'Active Model Inputs'!EEO57</f>
        <v>0</v>
      </c>
      <c r="EEP57" s="31">
        <f>'Active Model Inputs'!EEP57</f>
        <v>0</v>
      </c>
      <c r="EEQ57" s="31">
        <f>'Active Model Inputs'!EEQ57</f>
        <v>0</v>
      </c>
      <c r="EER57" s="31">
        <f>'Active Model Inputs'!EER57</f>
        <v>0</v>
      </c>
      <c r="EES57" s="31">
        <f>'Active Model Inputs'!EES57</f>
        <v>0</v>
      </c>
      <c r="EET57" s="31">
        <f>'Active Model Inputs'!EET57</f>
        <v>0</v>
      </c>
      <c r="EEU57" s="31">
        <f>'Active Model Inputs'!EEU57</f>
        <v>0</v>
      </c>
      <c r="EEV57" s="31">
        <f>'Active Model Inputs'!EEV57</f>
        <v>0</v>
      </c>
      <c r="EEW57" s="31">
        <f>'Active Model Inputs'!EEW57</f>
        <v>0</v>
      </c>
      <c r="EEX57" s="31">
        <f>'Active Model Inputs'!EEX57</f>
        <v>0</v>
      </c>
      <c r="EEY57" s="31">
        <f>'Active Model Inputs'!EEY57</f>
        <v>0</v>
      </c>
      <c r="EEZ57" s="31">
        <f>'Active Model Inputs'!EEZ57</f>
        <v>0</v>
      </c>
      <c r="EFA57" s="31">
        <f>'Active Model Inputs'!EFA57</f>
        <v>0</v>
      </c>
      <c r="EFB57" s="31">
        <f>'Active Model Inputs'!EFB57</f>
        <v>0</v>
      </c>
      <c r="EFC57" s="31">
        <f>'Active Model Inputs'!EFC57</f>
        <v>0</v>
      </c>
      <c r="EFD57" s="31">
        <f>'Active Model Inputs'!EFD57</f>
        <v>0</v>
      </c>
      <c r="EFE57" s="31">
        <f>'Active Model Inputs'!EFE57</f>
        <v>0</v>
      </c>
      <c r="EFF57" s="31">
        <f>'Active Model Inputs'!EFF57</f>
        <v>0</v>
      </c>
      <c r="EFG57" s="31">
        <f>'Active Model Inputs'!EFG57</f>
        <v>0</v>
      </c>
      <c r="EFH57" s="31">
        <f>'Active Model Inputs'!EFH57</f>
        <v>0</v>
      </c>
      <c r="EFI57" s="31">
        <f>'Active Model Inputs'!EFI57</f>
        <v>0</v>
      </c>
      <c r="EFJ57" s="31">
        <f>'Active Model Inputs'!EFJ57</f>
        <v>0</v>
      </c>
      <c r="EFK57" s="31">
        <f>'Active Model Inputs'!EFK57</f>
        <v>0</v>
      </c>
      <c r="EFL57" s="31">
        <f>'Active Model Inputs'!EFL57</f>
        <v>0</v>
      </c>
      <c r="EFM57" s="31">
        <f>'Active Model Inputs'!EFM57</f>
        <v>0</v>
      </c>
      <c r="EFN57" s="31">
        <f>'Active Model Inputs'!EFN57</f>
        <v>0</v>
      </c>
      <c r="EFO57" s="31">
        <f>'Active Model Inputs'!EFO57</f>
        <v>0</v>
      </c>
      <c r="EFP57" s="31">
        <f>'Active Model Inputs'!EFP57</f>
        <v>0</v>
      </c>
      <c r="EFQ57" s="31">
        <f>'Active Model Inputs'!EFQ57</f>
        <v>0</v>
      </c>
      <c r="EFR57" s="31">
        <f>'Active Model Inputs'!EFR57</f>
        <v>0</v>
      </c>
      <c r="EFS57" s="31">
        <f>'Active Model Inputs'!EFS57</f>
        <v>0</v>
      </c>
      <c r="EFT57" s="31">
        <f>'Active Model Inputs'!EFT57</f>
        <v>0</v>
      </c>
      <c r="EFU57" s="31">
        <f>'Active Model Inputs'!EFU57</f>
        <v>0</v>
      </c>
      <c r="EFV57" s="31">
        <f>'Active Model Inputs'!EFV57</f>
        <v>0</v>
      </c>
      <c r="EFW57" s="31">
        <f>'Active Model Inputs'!EFW57</f>
        <v>0</v>
      </c>
      <c r="EFX57" s="31">
        <f>'Active Model Inputs'!EFX57</f>
        <v>0</v>
      </c>
      <c r="EFY57" s="31">
        <f>'Active Model Inputs'!EFY57</f>
        <v>0</v>
      </c>
      <c r="EFZ57" s="31">
        <f>'Active Model Inputs'!EFZ57</f>
        <v>0</v>
      </c>
      <c r="EGA57" s="31">
        <f>'Active Model Inputs'!EGA57</f>
        <v>0</v>
      </c>
      <c r="EGB57" s="31">
        <f>'Active Model Inputs'!EGB57</f>
        <v>0</v>
      </c>
      <c r="EGC57" s="31">
        <f>'Active Model Inputs'!EGC57</f>
        <v>0</v>
      </c>
      <c r="EGD57" s="31">
        <f>'Active Model Inputs'!EGD57</f>
        <v>0</v>
      </c>
      <c r="EGE57" s="31">
        <f>'Active Model Inputs'!EGE57</f>
        <v>0</v>
      </c>
      <c r="EGF57" s="31">
        <f>'Active Model Inputs'!EGF57</f>
        <v>0</v>
      </c>
      <c r="EGG57" s="31">
        <f>'Active Model Inputs'!EGG57</f>
        <v>0</v>
      </c>
      <c r="EGH57" s="31">
        <f>'Active Model Inputs'!EGH57</f>
        <v>0</v>
      </c>
      <c r="EGI57" s="31">
        <f>'Active Model Inputs'!EGI57</f>
        <v>0</v>
      </c>
      <c r="EGJ57" s="31">
        <f>'Active Model Inputs'!EGJ57</f>
        <v>0</v>
      </c>
      <c r="EGK57" s="31">
        <f>'Active Model Inputs'!EGK57</f>
        <v>0</v>
      </c>
      <c r="EGL57" s="31">
        <f>'Active Model Inputs'!EGL57</f>
        <v>0</v>
      </c>
      <c r="EGM57" s="31">
        <f>'Active Model Inputs'!EGM57</f>
        <v>0</v>
      </c>
      <c r="EGN57" s="31">
        <f>'Active Model Inputs'!EGN57</f>
        <v>0</v>
      </c>
      <c r="EGO57" s="31">
        <f>'Active Model Inputs'!EGO57</f>
        <v>0</v>
      </c>
      <c r="EGP57" s="31">
        <f>'Active Model Inputs'!EGP57</f>
        <v>0</v>
      </c>
      <c r="EGQ57" s="31">
        <f>'Active Model Inputs'!EGQ57</f>
        <v>0</v>
      </c>
      <c r="EGR57" s="31">
        <f>'Active Model Inputs'!EGR57</f>
        <v>0</v>
      </c>
      <c r="EGS57" s="31">
        <f>'Active Model Inputs'!EGS57</f>
        <v>0</v>
      </c>
      <c r="EGT57" s="31">
        <f>'Active Model Inputs'!EGT57</f>
        <v>0</v>
      </c>
      <c r="EGU57" s="31">
        <f>'Active Model Inputs'!EGU57</f>
        <v>0</v>
      </c>
      <c r="EGV57" s="31">
        <f>'Active Model Inputs'!EGV57</f>
        <v>0</v>
      </c>
      <c r="EGW57" s="31">
        <f>'Active Model Inputs'!EGW57</f>
        <v>0</v>
      </c>
      <c r="EGX57" s="31">
        <f>'Active Model Inputs'!EGX57</f>
        <v>0</v>
      </c>
      <c r="EGY57" s="31">
        <f>'Active Model Inputs'!EGY57</f>
        <v>0</v>
      </c>
      <c r="EGZ57" s="31">
        <f>'Active Model Inputs'!EGZ57</f>
        <v>0</v>
      </c>
      <c r="EHA57" s="31">
        <f>'Active Model Inputs'!EHA57</f>
        <v>0</v>
      </c>
      <c r="EHB57" s="31">
        <f>'Active Model Inputs'!EHB57</f>
        <v>0</v>
      </c>
      <c r="EHC57" s="31">
        <f>'Active Model Inputs'!EHC57</f>
        <v>0</v>
      </c>
      <c r="EHD57" s="31">
        <f>'Active Model Inputs'!EHD57</f>
        <v>0</v>
      </c>
      <c r="EHE57" s="31">
        <f>'Active Model Inputs'!EHE57</f>
        <v>0</v>
      </c>
      <c r="EHF57" s="31">
        <f>'Active Model Inputs'!EHF57</f>
        <v>0</v>
      </c>
      <c r="EHG57" s="31">
        <f>'Active Model Inputs'!EHG57</f>
        <v>0</v>
      </c>
      <c r="EHH57" s="31">
        <f>'Active Model Inputs'!EHH57</f>
        <v>0</v>
      </c>
      <c r="EHI57" s="31">
        <f>'Active Model Inputs'!EHI57</f>
        <v>0</v>
      </c>
      <c r="EHJ57" s="31">
        <f>'Active Model Inputs'!EHJ57</f>
        <v>0</v>
      </c>
      <c r="EHK57" s="31">
        <f>'Active Model Inputs'!EHK57</f>
        <v>0</v>
      </c>
      <c r="EHL57" s="31">
        <f>'Active Model Inputs'!EHL57</f>
        <v>0</v>
      </c>
      <c r="EHM57" s="31">
        <f>'Active Model Inputs'!EHM57</f>
        <v>0</v>
      </c>
      <c r="EHN57" s="31">
        <f>'Active Model Inputs'!EHN57</f>
        <v>0</v>
      </c>
      <c r="EHO57" s="31">
        <f>'Active Model Inputs'!EHO57</f>
        <v>0</v>
      </c>
      <c r="EHP57" s="31">
        <f>'Active Model Inputs'!EHP57</f>
        <v>0</v>
      </c>
      <c r="EHQ57" s="31">
        <f>'Active Model Inputs'!EHQ57</f>
        <v>0</v>
      </c>
      <c r="EHR57" s="31">
        <f>'Active Model Inputs'!EHR57</f>
        <v>0</v>
      </c>
      <c r="EHS57" s="31">
        <f>'Active Model Inputs'!EHS57</f>
        <v>0</v>
      </c>
      <c r="EHT57" s="31">
        <f>'Active Model Inputs'!EHT57</f>
        <v>0</v>
      </c>
      <c r="EHU57" s="31">
        <f>'Active Model Inputs'!EHU57</f>
        <v>0</v>
      </c>
      <c r="EHV57" s="31">
        <f>'Active Model Inputs'!EHV57</f>
        <v>0</v>
      </c>
      <c r="EHW57" s="31">
        <f>'Active Model Inputs'!EHW57</f>
        <v>0</v>
      </c>
      <c r="EHX57" s="31">
        <f>'Active Model Inputs'!EHX57</f>
        <v>0</v>
      </c>
      <c r="EHY57" s="31">
        <f>'Active Model Inputs'!EHY57</f>
        <v>0</v>
      </c>
      <c r="EHZ57" s="31">
        <f>'Active Model Inputs'!EHZ57</f>
        <v>0</v>
      </c>
      <c r="EIA57" s="31">
        <f>'Active Model Inputs'!EIA57</f>
        <v>0</v>
      </c>
      <c r="EIB57" s="31">
        <f>'Active Model Inputs'!EIB57</f>
        <v>0</v>
      </c>
      <c r="EIC57" s="31">
        <f>'Active Model Inputs'!EIC57</f>
        <v>0</v>
      </c>
      <c r="EID57" s="31">
        <f>'Active Model Inputs'!EID57</f>
        <v>0</v>
      </c>
      <c r="EIE57" s="31">
        <f>'Active Model Inputs'!EIE57</f>
        <v>0</v>
      </c>
      <c r="EIF57" s="31">
        <f>'Active Model Inputs'!EIF57</f>
        <v>0</v>
      </c>
      <c r="EIG57" s="31">
        <f>'Active Model Inputs'!EIG57</f>
        <v>0</v>
      </c>
      <c r="EIH57" s="31">
        <f>'Active Model Inputs'!EIH57</f>
        <v>0</v>
      </c>
      <c r="EII57" s="31">
        <f>'Active Model Inputs'!EII57</f>
        <v>0</v>
      </c>
      <c r="EIJ57" s="31">
        <f>'Active Model Inputs'!EIJ57</f>
        <v>0</v>
      </c>
      <c r="EIK57" s="31">
        <f>'Active Model Inputs'!EIK57</f>
        <v>0</v>
      </c>
      <c r="EIL57" s="31">
        <f>'Active Model Inputs'!EIL57</f>
        <v>0</v>
      </c>
      <c r="EIM57" s="31">
        <f>'Active Model Inputs'!EIM57</f>
        <v>0</v>
      </c>
      <c r="EIN57" s="31">
        <f>'Active Model Inputs'!EIN57</f>
        <v>0</v>
      </c>
      <c r="EIO57" s="31">
        <f>'Active Model Inputs'!EIO57</f>
        <v>0</v>
      </c>
      <c r="EIP57" s="31">
        <f>'Active Model Inputs'!EIP57</f>
        <v>0</v>
      </c>
      <c r="EIQ57" s="31">
        <f>'Active Model Inputs'!EIQ57</f>
        <v>0</v>
      </c>
      <c r="EIR57" s="31">
        <f>'Active Model Inputs'!EIR57</f>
        <v>0</v>
      </c>
      <c r="EIS57" s="31">
        <f>'Active Model Inputs'!EIS57</f>
        <v>0</v>
      </c>
      <c r="EIT57" s="31">
        <f>'Active Model Inputs'!EIT57</f>
        <v>0</v>
      </c>
      <c r="EIU57" s="31">
        <f>'Active Model Inputs'!EIU57</f>
        <v>0</v>
      </c>
      <c r="EIV57" s="31">
        <f>'Active Model Inputs'!EIV57</f>
        <v>0</v>
      </c>
      <c r="EIW57" s="31">
        <f>'Active Model Inputs'!EIW57</f>
        <v>0</v>
      </c>
      <c r="EIX57" s="31">
        <f>'Active Model Inputs'!EIX57</f>
        <v>0</v>
      </c>
      <c r="EIY57" s="31">
        <f>'Active Model Inputs'!EIY57</f>
        <v>0</v>
      </c>
      <c r="EIZ57" s="31">
        <f>'Active Model Inputs'!EIZ57</f>
        <v>0</v>
      </c>
      <c r="EJA57" s="31">
        <f>'Active Model Inputs'!EJA57</f>
        <v>0</v>
      </c>
      <c r="EJB57" s="31">
        <f>'Active Model Inputs'!EJB57</f>
        <v>0</v>
      </c>
      <c r="EJC57" s="31">
        <f>'Active Model Inputs'!EJC57</f>
        <v>0</v>
      </c>
      <c r="EJD57" s="31">
        <f>'Active Model Inputs'!EJD57</f>
        <v>0</v>
      </c>
      <c r="EJE57" s="31">
        <f>'Active Model Inputs'!EJE57</f>
        <v>0</v>
      </c>
      <c r="EJF57" s="31">
        <f>'Active Model Inputs'!EJF57</f>
        <v>0</v>
      </c>
      <c r="EJG57" s="31">
        <f>'Active Model Inputs'!EJG57</f>
        <v>0</v>
      </c>
      <c r="EJH57" s="31">
        <f>'Active Model Inputs'!EJH57</f>
        <v>0</v>
      </c>
      <c r="EJI57" s="31">
        <f>'Active Model Inputs'!EJI57</f>
        <v>0</v>
      </c>
      <c r="EJJ57" s="31">
        <f>'Active Model Inputs'!EJJ57</f>
        <v>0</v>
      </c>
      <c r="EJK57" s="31">
        <f>'Active Model Inputs'!EJK57</f>
        <v>0</v>
      </c>
      <c r="EJL57" s="31">
        <f>'Active Model Inputs'!EJL57</f>
        <v>0</v>
      </c>
      <c r="EJM57" s="31">
        <f>'Active Model Inputs'!EJM57</f>
        <v>0</v>
      </c>
      <c r="EJN57" s="31">
        <f>'Active Model Inputs'!EJN57</f>
        <v>0</v>
      </c>
      <c r="EJO57" s="31">
        <f>'Active Model Inputs'!EJO57</f>
        <v>0</v>
      </c>
      <c r="EJP57" s="31">
        <f>'Active Model Inputs'!EJP57</f>
        <v>0</v>
      </c>
      <c r="EJQ57" s="31">
        <f>'Active Model Inputs'!EJQ57</f>
        <v>0</v>
      </c>
      <c r="EJR57" s="31">
        <f>'Active Model Inputs'!EJR57</f>
        <v>0</v>
      </c>
      <c r="EJS57" s="31">
        <f>'Active Model Inputs'!EJS57</f>
        <v>0</v>
      </c>
      <c r="EJT57" s="31">
        <f>'Active Model Inputs'!EJT57</f>
        <v>0</v>
      </c>
      <c r="EJU57" s="31">
        <f>'Active Model Inputs'!EJU57</f>
        <v>0</v>
      </c>
      <c r="EJV57" s="31">
        <f>'Active Model Inputs'!EJV57</f>
        <v>0</v>
      </c>
      <c r="EJW57" s="31">
        <f>'Active Model Inputs'!EJW57</f>
        <v>0</v>
      </c>
      <c r="EJX57" s="31">
        <f>'Active Model Inputs'!EJX57</f>
        <v>0</v>
      </c>
      <c r="EJY57" s="31">
        <f>'Active Model Inputs'!EJY57</f>
        <v>0</v>
      </c>
      <c r="EJZ57" s="31">
        <f>'Active Model Inputs'!EJZ57</f>
        <v>0</v>
      </c>
      <c r="EKA57" s="31">
        <f>'Active Model Inputs'!EKA57</f>
        <v>0</v>
      </c>
      <c r="EKB57" s="31">
        <f>'Active Model Inputs'!EKB57</f>
        <v>0</v>
      </c>
      <c r="EKC57" s="31">
        <f>'Active Model Inputs'!EKC57</f>
        <v>0</v>
      </c>
      <c r="EKD57" s="31">
        <f>'Active Model Inputs'!EKD57</f>
        <v>0</v>
      </c>
      <c r="EKE57" s="31">
        <f>'Active Model Inputs'!EKE57</f>
        <v>0</v>
      </c>
      <c r="EKF57" s="31">
        <f>'Active Model Inputs'!EKF57</f>
        <v>0</v>
      </c>
      <c r="EKG57" s="31">
        <f>'Active Model Inputs'!EKG57</f>
        <v>0</v>
      </c>
      <c r="EKH57" s="31">
        <f>'Active Model Inputs'!EKH57</f>
        <v>0</v>
      </c>
      <c r="EKI57" s="31">
        <f>'Active Model Inputs'!EKI57</f>
        <v>0</v>
      </c>
      <c r="EKJ57" s="31">
        <f>'Active Model Inputs'!EKJ57</f>
        <v>0</v>
      </c>
      <c r="EKK57" s="31">
        <f>'Active Model Inputs'!EKK57</f>
        <v>0</v>
      </c>
      <c r="EKL57" s="31">
        <f>'Active Model Inputs'!EKL57</f>
        <v>0</v>
      </c>
      <c r="EKM57" s="31">
        <f>'Active Model Inputs'!EKM57</f>
        <v>0</v>
      </c>
      <c r="EKN57" s="31">
        <f>'Active Model Inputs'!EKN57</f>
        <v>0</v>
      </c>
      <c r="EKO57" s="31">
        <f>'Active Model Inputs'!EKO57</f>
        <v>0</v>
      </c>
      <c r="EKP57" s="31">
        <f>'Active Model Inputs'!EKP57</f>
        <v>0</v>
      </c>
      <c r="EKQ57" s="31">
        <f>'Active Model Inputs'!EKQ57</f>
        <v>0</v>
      </c>
      <c r="EKR57" s="31">
        <f>'Active Model Inputs'!EKR57</f>
        <v>0</v>
      </c>
      <c r="EKS57" s="31">
        <f>'Active Model Inputs'!EKS57</f>
        <v>0</v>
      </c>
      <c r="EKT57" s="31">
        <f>'Active Model Inputs'!EKT57</f>
        <v>0</v>
      </c>
      <c r="EKU57" s="31">
        <f>'Active Model Inputs'!EKU57</f>
        <v>0</v>
      </c>
      <c r="EKV57" s="31">
        <f>'Active Model Inputs'!EKV57</f>
        <v>0</v>
      </c>
      <c r="EKW57" s="31">
        <f>'Active Model Inputs'!EKW57</f>
        <v>0</v>
      </c>
      <c r="EKX57" s="31">
        <f>'Active Model Inputs'!EKX57</f>
        <v>0</v>
      </c>
      <c r="EKY57" s="31">
        <f>'Active Model Inputs'!EKY57</f>
        <v>0</v>
      </c>
      <c r="EKZ57" s="31">
        <f>'Active Model Inputs'!EKZ57</f>
        <v>0</v>
      </c>
      <c r="ELA57" s="31">
        <f>'Active Model Inputs'!ELA57</f>
        <v>0</v>
      </c>
      <c r="ELB57" s="31">
        <f>'Active Model Inputs'!ELB57</f>
        <v>0</v>
      </c>
      <c r="ELC57" s="31">
        <f>'Active Model Inputs'!ELC57</f>
        <v>0</v>
      </c>
      <c r="ELD57" s="31">
        <f>'Active Model Inputs'!ELD57</f>
        <v>0</v>
      </c>
      <c r="ELE57" s="31">
        <f>'Active Model Inputs'!ELE57</f>
        <v>0</v>
      </c>
      <c r="ELF57" s="31">
        <f>'Active Model Inputs'!ELF57</f>
        <v>0</v>
      </c>
      <c r="ELG57" s="31">
        <f>'Active Model Inputs'!ELG57</f>
        <v>0</v>
      </c>
      <c r="ELH57" s="31">
        <f>'Active Model Inputs'!ELH57</f>
        <v>0</v>
      </c>
      <c r="ELI57" s="31">
        <f>'Active Model Inputs'!ELI57</f>
        <v>0</v>
      </c>
      <c r="ELJ57" s="31">
        <f>'Active Model Inputs'!ELJ57</f>
        <v>0</v>
      </c>
      <c r="ELK57" s="31">
        <f>'Active Model Inputs'!ELK57</f>
        <v>0</v>
      </c>
      <c r="ELL57" s="31">
        <f>'Active Model Inputs'!ELL57</f>
        <v>0</v>
      </c>
      <c r="ELM57" s="31">
        <f>'Active Model Inputs'!ELM57</f>
        <v>0</v>
      </c>
      <c r="ELN57" s="31">
        <f>'Active Model Inputs'!ELN57</f>
        <v>0</v>
      </c>
      <c r="ELO57" s="31">
        <f>'Active Model Inputs'!ELO57</f>
        <v>0</v>
      </c>
      <c r="ELP57" s="31">
        <f>'Active Model Inputs'!ELP57</f>
        <v>0</v>
      </c>
      <c r="ELQ57" s="31">
        <f>'Active Model Inputs'!ELQ57</f>
        <v>0</v>
      </c>
      <c r="ELR57" s="31">
        <f>'Active Model Inputs'!ELR57</f>
        <v>0</v>
      </c>
      <c r="ELS57" s="31">
        <f>'Active Model Inputs'!ELS57</f>
        <v>0</v>
      </c>
      <c r="ELT57" s="31">
        <f>'Active Model Inputs'!ELT57</f>
        <v>0</v>
      </c>
      <c r="ELU57" s="31">
        <f>'Active Model Inputs'!ELU57</f>
        <v>0</v>
      </c>
      <c r="ELV57" s="31">
        <f>'Active Model Inputs'!ELV57</f>
        <v>0</v>
      </c>
      <c r="ELW57" s="31">
        <f>'Active Model Inputs'!ELW57</f>
        <v>0</v>
      </c>
      <c r="ELX57" s="31">
        <f>'Active Model Inputs'!ELX57</f>
        <v>0</v>
      </c>
      <c r="ELY57" s="31">
        <f>'Active Model Inputs'!ELY57</f>
        <v>0</v>
      </c>
      <c r="ELZ57" s="31">
        <f>'Active Model Inputs'!ELZ57</f>
        <v>0</v>
      </c>
      <c r="EMA57" s="31">
        <f>'Active Model Inputs'!EMA57</f>
        <v>0</v>
      </c>
      <c r="EMB57" s="31">
        <f>'Active Model Inputs'!EMB57</f>
        <v>0</v>
      </c>
      <c r="EMC57" s="31">
        <f>'Active Model Inputs'!EMC57</f>
        <v>0</v>
      </c>
      <c r="EMD57" s="31">
        <f>'Active Model Inputs'!EMD57</f>
        <v>0</v>
      </c>
      <c r="EME57" s="31">
        <f>'Active Model Inputs'!EME57</f>
        <v>0</v>
      </c>
      <c r="EMF57" s="31">
        <f>'Active Model Inputs'!EMF57</f>
        <v>0</v>
      </c>
      <c r="EMG57" s="31">
        <f>'Active Model Inputs'!EMG57</f>
        <v>0</v>
      </c>
      <c r="EMH57" s="31">
        <f>'Active Model Inputs'!EMH57</f>
        <v>0</v>
      </c>
      <c r="EMI57" s="31">
        <f>'Active Model Inputs'!EMI57</f>
        <v>0</v>
      </c>
      <c r="EMJ57" s="31">
        <f>'Active Model Inputs'!EMJ57</f>
        <v>0</v>
      </c>
      <c r="EMK57" s="31">
        <f>'Active Model Inputs'!EMK57</f>
        <v>0</v>
      </c>
      <c r="EML57" s="31">
        <f>'Active Model Inputs'!EML57</f>
        <v>0</v>
      </c>
      <c r="EMM57" s="31">
        <f>'Active Model Inputs'!EMM57</f>
        <v>0</v>
      </c>
      <c r="EMN57" s="31">
        <f>'Active Model Inputs'!EMN57</f>
        <v>0</v>
      </c>
      <c r="EMO57" s="31">
        <f>'Active Model Inputs'!EMO57</f>
        <v>0</v>
      </c>
      <c r="EMP57" s="31">
        <f>'Active Model Inputs'!EMP57</f>
        <v>0</v>
      </c>
      <c r="EMQ57" s="31">
        <f>'Active Model Inputs'!EMQ57</f>
        <v>0</v>
      </c>
      <c r="EMR57" s="31">
        <f>'Active Model Inputs'!EMR57</f>
        <v>0</v>
      </c>
      <c r="EMS57" s="31">
        <f>'Active Model Inputs'!EMS57</f>
        <v>0</v>
      </c>
      <c r="EMT57" s="31">
        <f>'Active Model Inputs'!EMT57</f>
        <v>0</v>
      </c>
      <c r="EMU57" s="31">
        <f>'Active Model Inputs'!EMU57</f>
        <v>0</v>
      </c>
      <c r="EMV57" s="31">
        <f>'Active Model Inputs'!EMV57</f>
        <v>0</v>
      </c>
      <c r="EMW57" s="31">
        <f>'Active Model Inputs'!EMW57</f>
        <v>0</v>
      </c>
      <c r="EMX57" s="31">
        <f>'Active Model Inputs'!EMX57</f>
        <v>0</v>
      </c>
      <c r="EMY57" s="31">
        <f>'Active Model Inputs'!EMY57</f>
        <v>0</v>
      </c>
      <c r="EMZ57" s="31">
        <f>'Active Model Inputs'!EMZ57</f>
        <v>0</v>
      </c>
      <c r="ENA57" s="31">
        <f>'Active Model Inputs'!ENA57</f>
        <v>0</v>
      </c>
      <c r="ENB57" s="31">
        <f>'Active Model Inputs'!ENB57</f>
        <v>0</v>
      </c>
      <c r="ENC57" s="31">
        <f>'Active Model Inputs'!ENC57</f>
        <v>0</v>
      </c>
      <c r="END57" s="31">
        <f>'Active Model Inputs'!END57</f>
        <v>0</v>
      </c>
      <c r="ENE57" s="31">
        <f>'Active Model Inputs'!ENE57</f>
        <v>0</v>
      </c>
      <c r="ENF57" s="31">
        <f>'Active Model Inputs'!ENF57</f>
        <v>0</v>
      </c>
      <c r="ENG57" s="31">
        <f>'Active Model Inputs'!ENG57</f>
        <v>0</v>
      </c>
      <c r="ENH57" s="31">
        <f>'Active Model Inputs'!ENH57</f>
        <v>0</v>
      </c>
      <c r="ENI57" s="31">
        <f>'Active Model Inputs'!ENI57</f>
        <v>0</v>
      </c>
      <c r="ENJ57" s="31">
        <f>'Active Model Inputs'!ENJ57</f>
        <v>0</v>
      </c>
      <c r="ENK57" s="31">
        <f>'Active Model Inputs'!ENK57</f>
        <v>0</v>
      </c>
      <c r="ENL57" s="31">
        <f>'Active Model Inputs'!ENL57</f>
        <v>0</v>
      </c>
      <c r="ENM57" s="31">
        <f>'Active Model Inputs'!ENM57</f>
        <v>0</v>
      </c>
      <c r="ENN57" s="31">
        <f>'Active Model Inputs'!ENN57</f>
        <v>0</v>
      </c>
      <c r="ENO57" s="31">
        <f>'Active Model Inputs'!ENO57</f>
        <v>0</v>
      </c>
      <c r="ENP57" s="31">
        <f>'Active Model Inputs'!ENP57</f>
        <v>0</v>
      </c>
      <c r="ENQ57" s="31">
        <f>'Active Model Inputs'!ENQ57</f>
        <v>0</v>
      </c>
      <c r="ENR57" s="31">
        <f>'Active Model Inputs'!ENR57</f>
        <v>0</v>
      </c>
      <c r="ENS57" s="31">
        <f>'Active Model Inputs'!ENS57</f>
        <v>0</v>
      </c>
      <c r="ENT57" s="31">
        <f>'Active Model Inputs'!ENT57</f>
        <v>0</v>
      </c>
      <c r="ENU57" s="31">
        <f>'Active Model Inputs'!ENU57</f>
        <v>0</v>
      </c>
      <c r="ENV57" s="31">
        <f>'Active Model Inputs'!ENV57</f>
        <v>0</v>
      </c>
      <c r="ENW57" s="31">
        <f>'Active Model Inputs'!ENW57</f>
        <v>0</v>
      </c>
      <c r="ENX57" s="31">
        <f>'Active Model Inputs'!ENX57</f>
        <v>0</v>
      </c>
      <c r="ENY57" s="31">
        <f>'Active Model Inputs'!ENY57</f>
        <v>0</v>
      </c>
      <c r="ENZ57" s="31">
        <f>'Active Model Inputs'!ENZ57</f>
        <v>0</v>
      </c>
      <c r="EOA57" s="31">
        <f>'Active Model Inputs'!EOA57</f>
        <v>0</v>
      </c>
      <c r="EOB57" s="31">
        <f>'Active Model Inputs'!EOB57</f>
        <v>0</v>
      </c>
      <c r="EOC57" s="31">
        <f>'Active Model Inputs'!EOC57</f>
        <v>0</v>
      </c>
      <c r="EOD57" s="31">
        <f>'Active Model Inputs'!EOD57</f>
        <v>0</v>
      </c>
      <c r="EOE57" s="31">
        <f>'Active Model Inputs'!EOE57</f>
        <v>0</v>
      </c>
      <c r="EOF57" s="31">
        <f>'Active Model Inputs'!EOF57</f>
        <v>0</v>
      </c>
      <c r="EOG57" s="31">
        <f>'Active Model Inputs'!EOG57</f>
        <v>0</v>
      </c>
      <c r="EOH57" s="31">
        <f>'Active Model Inputs'!EOH57</f>
        <v>0</v>
      </c>
      <c r="EOI57" s="31">
        <f>'Active Model Inputs'!EOI57</f>
        <v>0</v>
      </c>
      <c r="EOJ57" s="31">
        <f>'Active Model Inputs'!EOJ57</f>
        <v>0</v>
      </c>
      <c r="EOK57" s="31">
        <f>'Active Model Inputs'!EOK57</f>
        <v>0</v>
      </c>
      <c r="EOL57" s="31">
        <f>'Active Model Inputs'!EOL57</f>
        <v>0</v>
      </c>
      <c r="EOM57" s="31">
        <f>'Active Model Inputs'!EOM57</f>
        <v>0</v>
      </c>
      <c r="EON57" s="31">
        <f>'Active Model Inputs'!EON57</f>
        <v>0</v>
      </c>
      <c r="EOO57" s="31">
        <f>'Active Model Inputs'!EOO57</f>
        <v>0</v>
      </c>
      <c r="EOP57" s="31">
        <f>'Active Model Inputs'!EOP57</f>
        <v>0</v>
      </c>
      <c r="EOQ57" s="31">
        <f>'Active Model Inputs'!EOQ57</f>
        <v>0</v>
      </c>
      <c r="EOR57" s="31">
        <f>'Active Model Inputs'!EOR57</f>
        <v>0</v>
      </c>
      <c r="EOS57" s="31">
        <f>'Active Model Inputs'!EOS57</f>
        <v>0</v>
      </c>
      <c r="EOT57" s="31">
        <f>'Active Model Inputs'!EOT57</f>
        <v>0</v>
      </c>
      <c r="EOU57" s="31">
        <f>'Active Model Inputs'!EOU57</f>
        <v>0</v>
      </c>
      <c r="EOV57" s="31">
        <f>'Active Model Inputs'!EOV57</f>
        <v>0</v>
      </c>
      <c r="EOW57" s="31">
        <f>'Active Model Inputs'!EOW57</f>
        <v>0</v>
      </c>
      <c r="EOX57" s="31">
        <f>'Active Model Inputs'!EOX57</f>
        <v>0</v>
      </c>
      <c r="EOY57" s="31">
        <f>'Active Model Inputs'!EOY57</f>
        <v>0</v>
      </c>
      <c r="EOZ57" s="31">
        <f>'Active Model Inputs'!EOZ57</f>
        <v>0</v>
      </c>
      <c r="EPA57" s="31">
        <f>'Active Model Inputs'!EPA57</f>
        <v>0</v>
      </c>
      <c r="EPB57" s="31">
        <f>'Active Model Inputs'!EPB57</f>
        <v>0</v>
      </c>
      <c r="EPC57" s="31">
        <f>'Active Model Inputs'!EPC57</f>
        <v>0</v>
      </c>
      <c r="EPD57" s="31">
        <f>'Active Model Inputs'!EPD57</f>
        <v>0</v>
      </c>
      <c r="EPE57" s="31">
        <f>'Active Model Inputs'!EPE57</f>
        <v>0</v>
      </c>
      <c r="EPF57" s="31">
        <f>'Active Model Inputs'!EPF57</f>
        <v>0</v>
      </c>
      <c r="EPG57" s="31">
        <f>'Active Model Inputs'!EPG57</f>
        <v>0</v>
      </c>
      <c r="EPH57" s="31">
        <f>'Active Model Inputs'!EPH57</f>
        <v>0</v>
      </c>
      <c r="EPI57" s="31">
        <f>'Active Model Inputs'!EPI57</f>
        <v>0</v>
      </c>
      <c r="EPJ57" s="31">
        <f>'Active Model Inputs'!EPJ57</f>
        <v>0</v>
      </c>
      <c r="EPK57" s="31">
        <f>'Active Model Inputs'!EPK57</f>
        <v>0</v>
      </c>
      <c r="EPL57" s="31">
        <f>'Active Model Inputs'!EPL57</f>
        <v>0</v>
      </c>
      <c r="EPM57" s="31">
        <f>'Active Model Inputs'!EPM57</f>
        <v>0</v>
      </c>
      <c r="EPN57" s="31">
        <f>'Active Model Inputs'!EPN57</f>
        <v>0</v>
      </c>
      <c r="EPO57" s="31">
        <f>'Active Model Inputs'!EPO57</f>
        <v>0</v>
      </c>
      <c r="EPP57" s="31">
        <f>'Active Model Inputs'!EPP57</f>
        <v>0</v>
      </c>
      <c r="EPQ57" s="31">
        <f>'Active Model Inputs'!EPQ57</f>
        <v>0</v>
      </c>
      <c r="EPR57" s="31">
        <f>'Active Model Inputs'!EPR57</f>
        <v>0</v>
      </c>
      <c r="EPS57" s="31">
        <f>'Active Model Inputs'!EPS57</f>
        <v>0</v>
      </c>
      <c r="EPT57" s="31">
        <f>'Active Model Inputs'!EPT57</f>
        <v>0</v>
      </c>
      <c r="EPU57" s="31">
        <f>'Active Model Inputs'!EPU57</f>
        <v>0</v>
      </c>
      <c r="EPV57" s="31">
        <f>'Active Model Inputs'!EPV57</f>
        <v>0</v>
      </c>
      <c r="EPW57" s="31">
        <f>'Active Model Inputs'!EPW57</f>
        <v>0</v>
      </c>
      <c r="EPX57" s="31">
        <f>'Active Model Inputs'!EPX57</f>
        <v>0</v>
      </c>
      <c r="EPY57" s="31">
        <f>'Active Model Inputs'!EPY57</f>
        <v>0</v>
      </c>
      <c r="EPZ57" s="31">
        <f>'Active Model Inputs'!EPZ57</f>
        <v>0</v>
      </c>
      <c r="EQA57" s="31">
        <f>'Active Model Inputs'!EQA57</f>
        <v>0</v>
      </c>
      <c r="EQB57" s="31">
        <f>'Active Model Inputs'!EQB57</f>
        <v>0</v>
      </c>
      <c r="EQC57" s="31">
        <f>'Active Model Inputs'!EQC57</f>
        <v>0</v>
      </c>
      <c r="EQD57" s="31">
        <f>'Active Model Inputs'!EQD57</f>
        <v>0</v>
      </c>
      <c r="EQE57" s="31">
        <f>'Active Model Inputs'!EQE57</f>
        <v>0</v>
      </c>
      <c r="EQF57" s="31">
        <f>'Active Model Inputs'!EQF57</f>
        <v>0</v>
      </c>
      <c r="EQG57" s="31">
        <f>'Active Model Inputs'!EQG57</f>
        <v>0</v>
      </c>
      <c r="EQH57" s="31">
        <f>'Active Model Inputs'!EQH57</f>
        <v>0</v>
      </c>
      <c r="EQI57" s="31">
        <f>'Active Model Inputs'!EQI57</f>
        <v>0</v>
      </c>
      <c r="EQJ57" s="31">
        <f>'Active Model Inputs'!EQJ57</f>
        <v>0</v>
      </c>
      <c r="EQK57" s="31">
        <f>'Active Model Inputs'!EQK57</f>
        <v>0</v>
      </c>
      <c r="EQL57" s="31">
        <f>'Active Model Inputs'!EQL57</f>
        <v>0</v>
      </c>
      <c r="EQM57" s="31">
        <f>'Active Model Inputs'!EQM57</f>
        <v>0</v>
      </c>
      <c r="EQN57" s="31">
        <f>'Active Model Inputs'!EQN57</f>
        <v>0</v>
      </c>
      <c r="EQO57" s="31">
        <f>'Active Model Inputs'!EQO57</f>
        <v>0</v>
      </c>
      <c r="EQP57" s="31">
        <f>'Active Model Inputs'!EQP57</f>
        <v>0</v>
      </c>
      <c r="EQQ57" s="31">
        <f>'Active Model Inputs'!EQQ57</f>
        <v>0</v>
      </c>
      <c r="EQR57" s="31">
        <f>'Active Model Inputs'!EQR57</f>
        <v>0</v>
      </c>
      <c r="EQS57" s="31">
        <f>'Active Model Inputs'!EQS57</f>
        <v>0</v>
      </c>
      <c r="EQT57" s="31">
        <f>'Active Model Inputs'!EQT57</f>
        <v>0</v>
      </c>
      <c r="EQU57" s="31">
        <f>'Active Model Inputs'!EQU57</f>
        <v>0</v>
      </c>
      <c r="EQV57" s="31">
        <f>'Active Model Inputs'!EQV57</f>
        <v>0</v>
      </c>
      <c r="EQW57" s="31">
        <f>'Active Model Inputs'!EQW57</f>
        <v>0</v>
      </c>
      <c r="EQX57" s="31">
        <f>'Active Model Inputs'!EQX57</f>
        <v>0</v>
      </c>
      <c r="EQY57" s="31">
        <f>'Active Model Inputs'!EQY57</f>
        <v>0</v>
      </c>
      <c r="EQZ57" s="31">
        <f>'Active Model Inputs'!EQZ57</f>
        <v>0</v>
      </c>
      <c r="ERA57" s="31">
        <f>'Active Model Inputs'!ERA57</f>
        <v>0</v>
      </c>
      <c r="ERB57" s="31">
        <f>'Active Model Inputs'!ERB57</f>
        <v>0</v>
      </c>
      <c r="ERC57" s="31">
        <f>'Active Model Inputs'!ERC57</f>
        <v>0</v>
      </c>
      <c r="ERD57" s="31">
        <f>'Active Model Inputs'!ERD57</f>
        <v>0</v>
      </c>
      <c r="ERE57" s="31">
        <f>'Active Model Inputs'!ERE57</f>
        <v>0</v>
      </c>
      <c r="ERF57" s="31">
        <f>'Active Model Inputs'!ERF57</f>
        <v>0</v>
      </c>
      <c r="ERG57" s="31">
        <f>'Active Model Inputs'!ERG57</f>
        <v>0</v>
      </c>
      <c r="ERH57" s="31">
        <f>'Active Model Inputs'!ERH57</f>
        <v>0</v>
      </c>
      <c r="ERI57" s="31">
        <f>'Active Model Inputs'!ERI57</f>
        <v>0</v>
      </c>
      <c r="ERJ57" s="31">
        <f>'Active Model Inputs'!ERJ57</f>
        <v>0</v>
      </c>
      <c r="ERK57" s="31">
        <f>'Active Model Inputs'!ERK57</f>
        <v>0</v>
      </c>
      <c r="ERL57" s="31">
        <f>'Active Model Inputs'!ERL57</f>
        <v>0</v>
      </c>
      <c r="ERM57" s="31">
        <f>'Active Model Inputs'!ERM57</f>
        <v>0</v>
      </c>
      <c r="ERN57" s="31">
        <f>'Active Model Inputs'!ERN57</f>
        <v>0</v>
      </c>
      <c r="ERO57" s="31">
        <f>'Active Model Inputs'!ERO57</f>
        <v>0</v>
      </c>
      <c r="ERP57" s="31">
        <f>'Active Model Inputs'!ERP57</f>
        <v>0</v>
      </c>
      <c r="ERQ57" s="31">
        <f>'Active Model Inputs'!ERQ57</f>
        <v>0</v>
      </c>
      <c r="ERR57" s="31">
        <f>'Active Model Inputs'!ERR57</f>
        <v>0</v>
      </c>
      <c r="ERS57" s="31">
        <f>'Active Model Inputs'!ERS57</f>
        <v>0</v>
      </c>
      <c r="ERT57" s="31">
        <f>'Active Model Inputs'!ERT57</f>
        <v>0</v>
      </c>
      <c r="ERU57" s="31">
        <f>'Active Model Inputs'!ERU57</f>
        <v>0</v>
      </c>
      <c r="ERV57" s="31">
        <f>'Active Model Inputs'!ERV57</f>
        <v>0</v>
      </c>
      <c r="ERW57" s="31">
        <f>'Active Model Inputs'!ERW57</f>
        <v>0</v>
      </c>
      <c r="ERX57" s="31">
        <f>'Active Model Inputs'!ERX57</f>
        <v>0</v>
      </c>
      <c r="ERY57" s="31">
        <f>'Active Model Inputs'!ERY57</f>
        <v>0</v>
      </c>
      <c r="ERZ57" s="31">
        <f>'Active Model Inputs'!ERZ57</f>
        <v>0</v>
      </c>
      <c r="ESA57" s="31">
        <f>'Active Model Inputs'!ESA57</f>
        <v>0</v>
      </c>
      <c r="ESB57" s="31">
        <f>'Active Model Inputs'!ESB57</f>
        <v>0</v>
      </c>
      <c r="ESC57" s="31">
        <f>'Active Model Inputs'!ESC57</f>
        <v>0</v>
      </c>
      <c r="ESD57" s="31">
        <f>'Active Model Inputs'!ESD57</f>
        <v>0</v>
      </c>
      <c r="ESE57" s="31">
        <f>'Active Model Inputs'!ESE57</f>
        <v>0</v>
      </c>
      <c r="ESF57" s="31">
        <f>'Active Model Inputs'!ESF57</f>
        <v>0</v>
      </c>
      <c r="ESG57" s="31">
        <f>'Active Model Inputs'!ESG57</f>
        <v>0</v>
      </c>
      <c r="ESH57" s="31">
        <f>'Active Model Inputs'!ESH57</f>
        <v>0</v>
      </c>
      <c r="ESI57" s="31">
        <f>'Active Model Inputs'!ESI57</f>
        <v>0</v>
      </c>
      <c r="ESJ57" s="31">
        <f>'Active Model Inputs'!ESJ57</f>
        <v>0</v>
      </c>
      <c r="ESK57" s="31">
        <f>'Active Model Inputs'!ESK57</f>
        <v>0</v>
      </c>
      <c r="ESL57" s="31">
        <f>'Active Model Inputs'!ESL57</f>
        <v>0</v>
      </c>
      <c r="ESM57" s="31">
        <f>'Active Model Inputs'!ESM57</f>
        <v>0</v>
      </c>
      <c r="ESN57" s="31">
        <f>'Active Model Inputs'!ESN57</f>
        <v>0</v>
      </c>
      <c r="ESO57" s="31">
        <f>'Active Model Inputs'!ESO57</f>
        <v>0</v>
      </c>
      <c r="ESP57" s="31">
        <f>'Active Model Inputs'!ESP57</f>
        <v>0</v>
      </c>
      <c r="ESQ57" s="31">
        <f>'Active Model Inputs'!ESQ57</f>
        <v>0</v>
      </c>
      <c r="ESR57" s="31">
        <f>'Active Model Inputs'!ESR57</f>
        <v>0</v>
      </c>
      <c r="ESS57" s="31">
        <f>'Active Model Inputs'!ESS57</f>
        <v>0</v>
      </c>
      <c r="EST57" s="31">
        <f>'Active Model Inputs'!EST57</f>
        <v>0</v>
      </c>
      <c r="ESU57" s="31">
        <f>'Active Model Inputs'!ESU57</f>
        <v>0</v>
      </c>
      <c r="ESV57" s="31">
        <f>'Active Model Inputs'!ESV57</f>
        <v>0</v>
      </c>
      <c r="ESW57" s="31">
        <f>'Active Model Inputs'!ESW57</f>
        <v>0</v>
      </c>
      <c r="ESX57" s="31">
        <f>'Active Model Inputs'!ESX57</f>
        <v>0</v>
      </c>
      <c r="ESY57" s="31">
        <f>'Active Model Inputs'!ESY57</f>
        <v>0</v>
      </c>
      <c r="ESZ57" s="31">
        <f>'Active Model Inputs'!ESZ57</f>
        <v>0</v>
      </c>
      <c r="ETA57" s="31">
        <f>'Active Model Inputs'!ETA57</f>
        <v>0</v>
      </c>
      <c r="ETB57" s="31">
        <f>'Active Model Inputs'!ETB57</f>
        <v>0</v>
      </c>
      <c r="ETC57" s="31">
        <f>'Active Model Inputs'!ETC57</f>
        <v>0</v>
      </c>
      <c r="ETD57" s="31">
        <f>'Active Model Inputs'!ETD57</f>
        <v>0</v>
      </c>
      <c r="ETE57" s="31">
        <f>'Active Model Inputs'!ETE57</f>
        <v>0</v>
      </c>
      <c r="ETF57" s="31">
        <f>'Active Model Inputs'!ETF57</f>
        <v>0</v>
      </c>
      <c r="ETG57" s="31">
        <f>'Active Model Inputs'!ETG57</f>
        <v>0</v>
      </c>
      <c r="ETH57" s="31">
        <f>'Active Model Inputs'!ETH57</f>
        <v>0</v>
      </c>
      <c r="ETI57" s="31">
        <f>'Active Model Inputs'!ETI57</f>
        <v>0</v>
      </c>
      <c r="ETJ57" s="31">
        <f>'Active Model Inputs'!ETJ57</f>
        <v>0</v>
      </c>
      <c r="ETK57" s="31">
        <f>'Active Model Inputs'!ETK57</f>
        <v>0</v>
      </c>
      <c r="ETL57" s="31">
        <f>'Active Model Inputs'!ETL57</f>
        <v>0</v>
      </c>
      <c r="ETM57" s="31">
        <f>'Active Model Inputs'!ETM57</f>
        <v>0</v>
      </c>
      <c r="ETN57" s="31">
        <f>'Active Model Inputs'!ETN57</f>
        <v>0</v>
      </c>
      <c r="ETO57" s="31">
        <f>'Active Model Inputs'!ETO57</f>
        <v>0</v>
      </c>
      <c r="ETP57" s="31">
        <f>'Active Model Inputs'!ETP57</f>
        <v>0</v>
      </c>
      <c r="ETQ57" s="31">
        <f>'Active Model Inputs'!ETQ57</f>
        <v>0</v>
      </c>
      <c r="ETR57" s="31">
        <f>'Active Model Inputs'!ETR57</f>
        <v>0</v>
      </c>
      <c r="ETS57" s="31">
        <f>'Active Model Inputs'!ETS57</f>
        <v>0</v>
      </c>
      <c r="ETT57" s="31">
        <f>'Active Model Inputs'!ETT57</f>
        <v>0</v>
      </c>
      <c r="ETU57" s="31">
        <f>'Active Model Inputs'!ETU57</f>
        <v>0</v>
      </c>
      <c r="ETV57" s="31">
        <f>'Active Model Inputs'!ETV57</f>
        <v>0</v>
      </c>
      <c r="ETW57" s="31">
        <f>'Active Model Inputs'!ETW57</f>
        <v>0</v>
      </c>
      <c r="ETX57" s="31">
        <f>'Active Model Inputs'!ETX57</f>
        <v>0</v>
      </c>
      <c r="ETY57" s="31">
        <f>'Active Model Inputs'!ETY57</f>
        <v>0</v>
      </c>
      <c r="ETZ57" s="31">
        <f>'Active Model Inputs'!ETZ57</f>
        <v>0</v>
      </c>
      <c r="EUA57" s="31">
        <f>'Active Model Inputs'!EUA57</f>
        <v>0</v>
      </c>
      <c r="EUB57" s="31">
        <f>'Active Model Inputs'!EUB57</f>
        <v>0</v>
      </c>
      <c r="EUC57" s="31">
        <f>'Active Model Inputs'!EUC57</f>
        <v>0</v>
      </c>
      <c r="EUD57" s="31">
        <f>'Active Model Inputs'!EUD57</f>
        <v>0</v>
      </c>
      <c r="EUE57" s="31">
        <f>'Active Model Inputs'!EUE57</f>
        <v>0</v>
      </c>
      <c r="EUF57" s="31">
        <f>'Active Model Inputs'!EUF57</f>
        <v>0</v>
      </c>
      <c r="EUG57" s="31">
        <f>'Active Model Inputs'!EUG57</f>
        <v>0</v>
      </c>
      <c r="EUH57" s="31">
        <f>'Active Model Inputs'!EUH57</f>
        <v>0</v>
      </c>
      <c r="EUI57" s="31">
        <f>'Active Model Inputs'!EUI57</f>
        <v>0</v>
      </c>
      <c r="EUJ57" s="31">
        <f>'Active Model Inputs'!EUJ57</f>
        <v>0</v>
      </c>
      <c r="EUK57" s="31">
        <f>'Active Model Inputs'!EUK57</f>
        <v>0</v>
      </c>
      <c r="EUL57" s="31">
        <f>'Active Model Inputs'!EUL57</f>
        <v>0</v>
      </c>
      <c r="EUM57" s="31">
        <f>'Active Model Inputs'!EUM57</f>
        <v>0</v>
      </c>
      <c r="EUN57" s="31">
        <f>'Active Model Inputs'!EUN57</f>
        <v>0</v>
      </c>
      <c r="EUO57" s="31">
        <f>'Active Model Inputs'!EUO57</f>
        <v>0</v>
      </c>
      <c r="EUP57" s="31">
        <f>'Active Model Inputs'!EUP57</f>
        <v>0</v>
      </c>
      <c r="EUQ57" s="31">
        <f>'Active Model Inputs'!EUQ57</f>
        <v>0</v>
      </c>
      <c r="EUR57" s="31">
        <f>'Active Model Inputs'!EUR57</f>
        <v>0</v>
      </c>
      <c r="EUS57" s="31">
        <f>'Active Model Inputs'!EUS57</f>
        <v>0</v>
      </c>
      <c r="EUT57" s="31">
        <f>'Active Model Inputs'!EUT57</f>
        <v>0</v>
      </c>
      <c r="EUU57" s="31">
        <f>'Active Model Inputs'!EUU57</f>
        <v>0</v>
      </c>
      <c r="EUV57" s="31">
        <f>'Active Model Inputs'!EUV57</f>
        <v>0</v>
      </c>
      <c r="EUW57" s="31">
        <f>'Active Model Inputs'!EUW57</f>
        <v>0</v>
      </c>
      <c r="EUX57" s="31">
        <f>'Active Model Inputs'!EUX57</f>
        <v>0</v>
      </c>
      <c r="EUY57" s="31">
        <f>'Active Model Inputs'!EUY57</f>
        <v>0</v>
      </c>
      <c r="EUZ57" s="31">
        <f>'Active Model Inputs'!EUZ57</f>
        <v>0</v>
      </c>
      <c r="EVA57" s="31">
        <f>'Active Model Inputs'!EVA57</f>
        <v>0</v>
      </c>
      <c r="EVB57" s="31">
        <f>'Active Model Inputs'!EVB57</f>
        <v>0</v>
      </c>
      <c r="EVC57" s="31">
        <f>'Active Model Inputs'!EVC57</f>
        <v>0</v>
      </c>
      <c r="EVD57" s="31">
        <f>'Active Model Inputs'!EVD57</f>
        <v>0</v>
      </c>
      <c r="EVE57" s="31">
        <f>'Active Model Inputs'!EVE57</f>
        <v>0</v>
      </c>
      <c r="EVF57" s="31">
        <f>'Active Model Inputs'!EVF57</f>
        <v>0</v>
      </c>
      <c r="EVG57" s="31">
        <f>'Active Model Inputs'!EVG57</f>
        <v>0</v>
      </c>
      <c r="EVH57" s="31">
        <f>'Active Model Inputs'!EVH57</f>
        <v>0</v>
      </c>
      <c r="EVI57" s="31">
        <f>'Active Model Inputs'!EVI57</f>
        <v>0</v>
      </c>
      <c r="EVJ57" s="31">
        <f>'Active Model Inputs'!EVJ57</f>
        <v>0</v>
      </c>
      <c r="EVK57" s="31">
        <f>'Active Model Inputs'!EVK57</f>
        <v>0</v>
      </c>
      <c r="EVL57" s="31">
        <f>'Active Model Inputs'!EVL57</f>
        <v>0</v>
      </c>
      <c r="EVM57" s="31">
        <f>'Active Model Inputs'!EVM57</f>
        <v>0</v>
      </c>
      <c r="EVN57" s="31">
        <f>'Active Model Inputs'!EVN57</f>
        <v>0</v>
      </c>
      <c r="EVO57" s="31">
        <f>'Active Model Inputs'!EVO57</f>
        <v>0</v>
      </c>
      <c r="EVP57" s="31">
        <f>'Active Model Inputs'!EVP57</f>
        <v>0</v>
      </c>
      <c r="EVQ57" s="31">
        <f>'Active Model Inputs'!EVQ57</f>
        <v>0</v>
      </c>
      <c r="EVR57" s="31">
        <f>'Active Model Inputs'!EVR57</f>
        <v>0</v>
      </c>
      <c r="EVS57" s="31">
        <f>'Active Model Inputs'!EVS57</f>
        <v>0</v>
      </c>
      <c r="EVT57" s="31">
        <f>'Active Model Inputs'!EVT57</f>
        <v>0</v>
      </c>
      <c r="EVU57" s="31">
        <f>'Active Model Inputs'!EVU57</f>
        <v>0</v>
      </c>
      <c r="EVV57" s="31">
        <f>'Active Model Inputs'!EVV57</f>
        <v>0</v>
      </c>
      <c r="EVW57" s="31">
        <f>'Active Model Inputs'!EVW57</f>
        <v>0</v>
      </c>
      <c r="EVX57" s="31">
        <f>'Active Model Inputs'!EVX57</f>
        <v>0</v>
      </c>
      <c r="EVY57" s="31">
        <f>'Active Model Inputs'!EVY57</f>
        <v>0</v>
      </c>
      <c r="EVZ57" s="31">
        <f>'Active Model Inputs'!EVZ57</f>
        <v>0</v>
      </c>
      <c r="EWA57" s="31">
        <f>'Active Model Inputs'!EWA57</f>
        <v>0</v>
      </c>
      <c r="EWB57" s="31">
        <f>'Active Model Inputs'!EWB57</f>
        <v>0</v>
      </c>
      <c r="EWC57" s="31">
        <f>'Active Model Inputs'!EWC57</f>
        <v>0</v>
      </c>
      <c r="EWD57" s="31">
        <f>'Active Model Inputs'!EWD57</f>
        <v>0</v>
      </c>
      <c r="EWE57" s="31">
        <f>'Active Model Inputs'!EWE57</f>
        <v>0</v>
      </c>
      <c r="EWF57" s="31">
        <f>'Active Model Inputs'!EWF57</f>
        <v>0</v>
      </c>
      <c r="EWG57" s="31">
        <f>'Active Model Inputs'!EWG57</f>
        <v>0</v>
      </c>
      <c r="EWH57" s="31">
        <f>'Active Model Inputs'!EWH57</f>
        <v>0</v>
      </c>
      <c r="EWI57" s="31">
        <f>'Active Model Inputs'!EWI57</f>
        <v>0</v>
      </c>
      <c r="EWJ57" s="31">
        <f>'Active Model Inputs'!EWJ57</f>
        <v>0</v>
      </c>
      <c r="EWK57" s="31">
        <f>'Active Model Inputs'!EWK57</f>
        <v>0</v>
      </c>
      <c r="EWL57" s="31">
        <f>'Active Model Inputs'!EWL57</f>
        <v>0</v>
      </c>
      <c r="EWM57" s="31">
        <f>'Active Model Inputs'!EWM57</f>
        <v>0</v>
      </c>
      <c r="EWN57" s="31">
        <f>'Active Model Inputs'!EWN57</f>
        <v>0</v>
      </c>
      <c r="EWO57" s="31">
        <f>'Active Model Inputs'!EWO57</f>
        <v>0</v>
      </c>
      <c r="EWP57" s="31">
        <f>'Active Model Inputs'!EWP57</f>
        <v>0</v>
      </c>
      <c r="EWQ57" s="31">
        <f>'Active Model Inputs'!EWQ57</f>
        <v>0</v>
      </c>
      <c r="EWR57" s="31">
        <f>'Active Model Inputs'!EWR57</f>
        <v>0</v>
      </c>
      <c r="EWS57" s="31">
        <f>'Active Model Inputs'!EWS57</f>
        <v>0</v>
      </c>
      <c r="EWT57" s="31">
        <f>'Active Model Inputs'!EWT57</f>
        <v>0</v>
      </c>
      <c r="EWU57" s="31">
        <f>'Active Model Inputs'!EWU57</f>
        <v>0</v>
      </c>
      <c r="EWV57" s="31">
        <f>'Active Model Inputs'!EWV57</f>
        <v>0</v>
      </c>
      <c r="EWW57" s="31">
        <f>'Active Model Inputs'!EWW57</f>
        <v>0</v>
      </c>
      <c r="EWX57" s="31">
        <f>'Active Model Inputs'!EWX57</f>
        <v>0</v>
      </c>
      <c r="EWY57" s="31">
        <f>'Active Model Inputs'!EWY57</f>
        <v>0</v>
      </c>
      <c r="EWZ57" s="31">
        <f>'Active Model Inputs'!EWZ57</f>
        <v>0</v>
      </c>
      <c r="EXA57" s="31">
        <f>'Active Model Inputs'!EXA57</f>
        <v>0</v>
      </c>
      <c r="EXB57" s="31">
        <f>'Active Model Inputs'!EXB57</f>
        <v>0</v>
      </c>
      <c r="EXC57" s="31">
        <f>'Active Model Inputs'!EXC57</f>
        <v>0</v>
      </c>
      <c r="EXD57" s="31">
        <f>'Active Model Inputs'!EXD57</f>
        <v>0</v>
      </c>
      <c r="EXE57" s="31">
        <f>'Active Model Inputs'!EXE57</f>
        <v>0</v>
      </c>
      <c r="EXF57" s="31">
        <f>'Active Model Inputs'!EXF57</f>
        <v>0</v>
      </c>
      <c r="EXG57" s="31">
        <f>'Active Model Inputs'!EXG57</f>
        <v>0</v>
      </c>
      <c r="EXH57" s="31">
        <f>'Active Model Inputs'!EXH57</f>
        <v>0</v>
      </c>
      <c r="EXI57" s="31">
        <f>'Active Model Inputs'!EXI57</f>
        <v>0</v>
      </c>
      <c r="EXJ57" s="31">
        <f>'Active Model Inputs'!EXJ57</f>
        <v>0</v>
      </c>
      <c r="EXK57" s="31">
        <f>'Active Model Inputs'!EXK57</f>
        <v>0</v>
      </c>
      <c r="EXL57" s="31">
        <f>'Active Model Inputs'!EXL57</f>
        <v>0</v>
      </c>
      <c r="EXM57" s="31">
        <f>'Active Model Inputs'!EXM57</f>
        <v>0</v>
      </c>
      <c r="EXN57" s="31">
        <f>'Active Model Inputs'!EXN57</f>
        <v>0</v>
      </c>
      <c r="EXO57" s="31">
        <f>'Active Model Inputs'!EXO57</f>
        <v>0</v>
      </c>
      <c r="EXP57" s="31">
        <f>'Active Model Inputs'!EXP57</f>
        <v>0</v>
      </c>
      <c r="EXQ57" s="31">
        <f>'Active Model Inputs'!EXQ57</f>
        <v>0</v>
      </c>
      <c r="EXR57" s="31">
        <f>'Active Model Inputs'!EXR57</f>
        <v>0</v>
      </c>
      <c r="EXS57" s="31">
        <f>'Active Model Inputs'!EXS57</f>
        <v>0</v>
      </c>
      <c r="EXT57" s="31">
        <f>'Active Model Inputs'!EXT57</f>
        <v>0</v>
      </c>
      <c r="EXU57" s="31">
        <f>'Active Model Inputs'!EXU57</f>
        <v>0</v>
      </c>
      <c r="EXV57" s="31">
        <f>'Active Model Inputs'!EXV57</f>
        <v>0</v>
      </c>
      <c r="EXW57" s="31">
        <f>'Active Model Inputs'!EXW57</f>
        <v>0</v>
      </c>
      <c r="EXX57" s="31">
        <f>'Active Model Inputs'!EXX57</f>
        <v>0</v>
      </c>
      <c r="EXY57" s="31">
        <f>'Active Model Inputs'!EXY57</f>
        <v>0</v>
      </c>
      <c r="EXZ57" s="31">
        <f>'Active Model Inputs'!EXZ57</f>
        <v>0</v>
      </c>
      <c r="EYA57" s="31">
        <f>'Active Model Inputs'!EYA57</f>
        <v>0</v>
      </c>
      <c r="EYB57" s="31">
        <f>'Active Model Inputs'!EYB57</f>
        <v>0</v>
      </c>
      <c r="EYC57" s="31">
        <f>'Active Model Inputs'!EYC57</f>
        <v>0</v>
      </c>
      <c r="EYD57" s="31">
        <f>'Active Model Inputs'!EYD57</f>
        <v>0</v>
      </c>
      <c r="EYE57" s="31">
        <f>'Active Model Inputs'!EYE57</f>
        <v>0</v>
      </c>
      <c r="EYF57" s="31">
        <f>'Active Model Inputs'!EYF57</f>
        <v>0</v>
      </c>
      <c r="EYG57" s="31">
        <f>'Active Model Inputs'!EYG57</f>
        <v>0</v>
      </c>
      <c r="EYH57" s="31">
        <f>'Active Model Inputs'!EYH57</f>
        <v>0</v>
      </c>
      <c r="EYI57" s="31">
        <f>'Active Model Inputs'!EYI57</f>
        <v>0</v>
      </c>
      <c r="EYJ57" s="31">
        <f>'Active Model Inputs'!EYJ57</f>
        <v>0</v>
      </c>
      <c r="EYK57" s="31">
        <f>'Active Model Inputs'!EYK57</f>
        <v>0</v>
      </c>
      <c r="EYL57" s="31">
        <f>'Active Model Inputs'!EYL57</f>
        <v>0</v>
      </c>
      <c r="EYM57" s="31">
        <f>'Active Model Inputs'!EYM57</f>
        <v>0</v>
      </c>
      <c r="EYN57" s="31">
        <f>'Active Model Inputs'!EYN57</f>
        <v>0</v>
      </c>
      <c r="EYO57" s="31">
        <f>'Active Model Inputs'!EYO57</f>
        <v>0</v>
      </c>
      <c r="EYP57" s="31">
        <f>'Active Model Inputs'!EYP57</f>
        <v>0</v>
      </c>
      <c r="EYQ57" s="31">
        <f>'Active Model Inputs'!EYQ57</f>
        <v>0</v>
      </c>
      <c r="EYR57" s="31">
        <f>'Active Model Inputs'!EYR57</f>
        <v>0</v>
      </c>
      <c r="EYS57" s="31">
        <f>'Active Model Inputs'!EYS57</f>
        <v>0</v>
      </c>
      <c r="EYT57" s="31">
        <f>'Active Model Inputs'!EYT57</f>
        <v>0</v>
      </c>
      <c r="EYU57" s="31">
        <f>'Active Model Inputs'!EYU57</f>
        <v>0</v>
      </c>
      <c r="EYV57" s="31">
        <f>'Active Model Inputs'!EYV57</f>
        <v>0</v>
      </c>
      <c r="EYW57" s="31">
        <f>'Active Model Inputs'!EYW57</f>
        <v>0</v>
      </c>
      <c r="EYX57" s="31">
        <f>'Active Model Inputs'!EYX57</f>
        <v>0</v>
      </c>
      <c r="EYY57" s="31">
        <f>'Active Model Inputs'!EYY57</f>
        <v>0</v>
      </c>
      <c r="EYZ57" s="31">
        <f>'Active Model Inputs'!EYZ57</f>
        <v>0</v>
      </c>
      <c r="EZA57" s="31">
        <f>'Active Model Inputs'!EZA57</f>
        <v>0</v>
      </c>
      <c r="EZB57" s="31">
        <f>'Active Model Inputs'!EZB57</f>
        <v>0</v>
      </c>
      <c r="EZC57" s="31">
        <f>'Active Model Inputs'!EZC57</f>
        <v>0</v>
      </c>
      <c r="EZD57" s="31">
        <f>'Active Model Inputs'!EZD57</f>
        <v>0</v>
      </c>
      <c r="EZE57" s="31">
        <f>'Active Model Inputs'!EZE57</f>
        <v>0</v>
      </c>
      <c r="EZF57" s="31">
        <f>'Active Model Inputs'!EZF57</f>
        <v>0</v>
      </c>
      <c r="EZG57" s="31">
        <f>'Active Model Inputs'!EZG57</f>
        <v>0</v>
      </c>
      <c r="EZH57" s="31">
        <f>'Active Model Inputs'!EZH57</f>
        <v>0</v>
      </c>
      <c r="EZI57" s="31">
        <f>'Active Model Inputs'!EZI57</f>
        <v>0</v>
      </c>
      <c r="EZJ57" s="31">
        <f>'Active Model Inputs'!EZJ57</f>
        <v>0</v>
      </c>
      <c r="EZK57" s="31">
        <f>'Active Model Inputs'!EZK57</f>
        <v>0</v>
      </c>
      <c r="EZL57" s="31">
        <f>'Active Model Inputs'!EZL57</f>
        <v>0</v>
      </c>
      <c r="EZM57" s="31">
        <f>'Active Model Inputs'!EZM57</f>
        <v>0</v>
      </c>
      <c r="EZN57" s="31">
        <f>'Active Model Inputs'!EZN57</f>
        <v>0</v>
      </c>
      <c r="EZO57" s="31">
        <f>'Active Model Inputs'!EZO57</f>
        <v>0</v>
      </c>
      <c r="EZP57" s="31">
        <f>'Active Model Inputs'!EZP57</f>
        <v>0</v>
      </c>
      <c r="EZQ57" s="31">
        <f>'Active Model Inputs'!EZQ57</f>
        <v>0</v>
      </c>
      <c r="EZR57" s="31">
        <f>'Active Model Inputs'!EZR57</f>
        <v>0</v>
      </c>
      <c r="EZS57" s="31">
        <f>'Active Model Inputs'!EZS57</f>
        <v>0</v>
      </c>
      <c r="EZT57" s="31">
        <f>'Active Model Inputs'!EZT57</f>
        <v>0</v>
      </c>
      <c r="EZU57" s="31">
        <f>'Active Model Inputs'!EZU57</f>
        <v>0</v>
      </c>
      <c r="EZV57" s="31">
        <f>'Active Model Inputs'!EZV57</f>
        <v>0</v>
      </c>
      <c r="EZW57" s="31">
        <f>'Active Model Inputs'!EZW57</f>
        <v>0</v>
      </c>
      <c r="EZX57" s="31">
        <f>'Active Model Inputs'!EZX57</f>
        <v>0</v>
      </c>
      <c r="EZY57" s="31">
        <f>'Active Model Inputs'!EZY57</f>
        <v>0</v>
      </c>
      <c r="EZZ57" s="31">
        <f>'Active Model Inputs'!EZZ57</f>
        <v>0</v>
      </c>
      <c r="FAA57" s="31">
        <f>'Active Model Inputs'!FAA57</f>
        <v>0</v>
      </c>
      <c r="FAB57" s="31">
        <f>'Active Model Inputs'!FAB57</f>
        <v>0</v>
      </c>
      <c r="FAC57" s="31">
        <f>'Active Model Inputs'!FAC57</f>
        <v>0</v>
      </c>
      <c r="FAD57" s="31">
        <f>'Active Model Inputs'!FAD57</f>
        <v>0</v>
      </c>
      <c r="FAE57" s="31">
        <f>'Active Model Inputs'!FAE57</f>
        <v>0</v>
      </c>
      <c r="FAF57" s="31">
        <f>'Active Model Inputs'!FAF57</f>
        <v>0</v>
      </c>
      <c r="FAG57" s="31">
        <f>'Active Model Inputs'!FAG57</f>
        <v>0</v>
      </c>
      <c r="FAH57" s="31">
        <f>'Active Model Inputs'!FAH57</f>
        <v>0</v>
      </c>
      <c r="FAI57" s="31">
        <f>'Active Model Inputs'!FAI57</f>
        <v>0</v>
      </c>
      <c r="FAJ57" s="31">
        <f>'Active Model Inputs'!FAJ57</f>
        <v>0</v>
      </c>
      <c r="FAK57" s="31">
        <f>'Active Model Inputs'!FAK57</f>
        <v>0</v>
      </c>
      <c r="FAL57" s="31">
        <f>'Active Model Inputs'!FAL57</f>
        <v>0</v>
      </c>
      <c r="FAM57" s="31">
        <f>'Active Model Inputs'!FAM57</f>
        <v>0</v>
      </c>
      <c r="FAN57" s="31">
        <f>'Active Model Inputs'!FAN57</f>
        <v>0</v>
      </c>
      <c r="FAO57" s="31">
        <f>'Active Model Inputs'!FAO57</f>
        <v>0</v>
      </c>
      <c r="FAP57" s="31">
        <f>'Active Model Inputs'!FAP57</f>
        <v>0</v>
      </c>
      <c r="FAQ57" s="31">
        <f>'Active Model Inputs'!FAQ57</f>
        <v>0</v>
      </c>
      <c r="FAR57" s="31">
        <f>'Active Model Inputs'!FAR57</f>
        <v>0</v>
      </c>
      <c r="FAS57" s="31">
        <f>'Active Model Inputs'!FAS57</f>
        <v>0</v>
      </c>
      <c r="FAT57" s="31">
        <f>'Active Model Inputs'!FAT57</f>
        <v>0</v>
      </c>
      <c r="FAU57" s="31">
        <f>'Active Model Inputs'!FAU57</f>
        <v>0</v>
      </c>
      <c r="FAV57" s="31">
        <f>'Active Model Inputs'!FAV57</f>
        <v>0</v>
      </c>
      <c r="FAW57" s="31">
        <f>'Active Model Inputs'!FAW57</f>
        <v>0</v>
      </c>
      <c r="FAX57" s="31">
        <f>'Active Model Inputs'!FAX57</f>
        <v>0</v>
      </c>
      <c r="FAY57" s="31">
        <f>'Active Model Inputs'!FAY57</f>
        <v>0</v>
      </c>
      <c r="FAZ57" s="31">
        <f>'Active Model Inputs'!FAZ57</f>
        <v>0</v>
      </c>
      <c r="FBA57" s="31">
        <f>'Active Model Inputs'!FBA57</f>
        <v>0</v>
      </c>
      <c r="FBB57" s="31">
        <f>'Active Model Inputs'!FBB57</f>
        <v>0</v>
      </c>
      <c r="FBC57" s="31">
        <f>'Active Model Inputs'!FBC57</f>
        <v>0</v>
      </c>
      <c r="FBD57" s="31">
        <f>'Active Model Inputs'!FBD57</f>
        <v>0</v>
      </c>
      <c r="FBE57" s="31">
        <f>'Active Model Inputs'!FBE57</f>
        <v>0</v>
      </c>
      <c r="FBF57" s="31">
        <f>'Active Model Inputs'!FBF57</f>
        <v>0</v>
      </c>
      <c r="FBG57" s="31">
        <f>'Active Model Inputs'!FBG57</f>
        <v>0</v>
      </c>
      <c r="FBH57" s="31">
        <f>'Active Model Inputs'!FBH57</f>
        <v>0</v>
      </c>
      <c r="FBI57" s="31">
        <f>'Active Model Inputs'!FBI57</f>
        <v>0</v>
      </c>
      <c r="FBJ57" s="31">
        <f>'Active Model Inputs'!FBJ57</f>
        <v>0</v>
      </c>
      <c r="FBK57" s="31">
        <f>'Active Model Inputs'!FBK57</f>
        <v>0</v>
      </c>
      <c r="FBL57" s="31">
        <f>'Active Model Inputs'!FBL57</f>
        <v>0</v>
      </c>
      <c r="FBM57" s="31">
        <f>'Active Model Inputs'!FBM57</f>
        <v>0</v>
      </c>
      <c r="FBN57" s="31">
        <f>'Active Model Inputs'!FBN57</f>
        <v>0</v>
      </c>
      <c r="FBO57" s="31">
        <f>'Active Model Inputs'!FBO57</f>
        <v>0</v>
      </c>
      <c r="FBP57" s="31">
        <f>'Active Model Inputs'!FBP57</f>
        <v>0</v>
      </c>
      <c r="FBQ57" s="31">
        <f>'Active Model Inputs'!FBQ57</f>
        <v>0</v>
      </c>
      <c r="FBR57" s="31">
        <f>'Active Model Inputs'!FBR57</f>
        <v>0</v>
      </c>
      <c r="FBS57" s="31">
        <f>'Active Model Inputs'!FBS57</f>
        <v>0</v>
      </c>
      <c r="FBT57" s="31">
        <f>'Active Model Inputs'!FBT57</f>
        <v>0</v>
      </c>
      <c r="FBU57" s="31">
        <f>'Active Model Inputs'!FBU57</f>
        <v>0</v>
      </c>
      <c r="FBV57" s="31">
        <f>'Active Model Inputs'!FBV57</f>
        <v>0</v>
      </c>
      <c r="FBW57" s="31">
        <f>'Active Model Inputs'!FBW57</f>
        <v>0</v>
      </c>
      <c r="FBX57" s="31">
        <f>'Active Model Inputs'!FBX57</f>
        <v>0</v>
      </c>
      <c r="FBY57" s="31">
        <f>'Active Model Inputs'!FBY57</f>
        <v>0</v>
      </c>
      <c r="FBZ57" s="31">
        <f>'Active Model Inputs'!FBZ57</f>
        <v>0</v>
      </c>
      <c r="FCA57" s="31">
        <f>'Active Model Inputs'!FCA57</f>
        <v>0</v>
      </c>
      <c r="FCB57" s="31">
        <f>'Active Model Inputs'!FCB57</f>
        <v>0</v>
      </c>
      <c r="FCC57" s="31">
        <f>'Active Model Inputs'!FCC57</f>
        <v>0</v>
      </c>
      <c r="FCD57" s="31">
        <f>'Active Model Inputs'!FCD57</f>
        <v>0</v>
      </c>
      <c r="FCE57" s="31">
        <f>'Active Model Inputs'!FCE57</f>
        <v>0</v>
      </c>
      <c r="FCF57" s="31">
        <f>'Active Model Inputs'!FCF57</f>
        <v>0</v>
      </c>
      <c r="FCG57" s="31">
        <f>'Active Model Inputs'!FCG57</f>
        <v>0</v>
      </c>
      <c r="FCH57" s="31">
        <f>'Active Model Inputs'!FCH57</f>
        <v>0</v>
      </c>
      <c r="FCI57" s="31">
        <f>'Active Model Inputs'!FCI57</f>
        <v>0</v>
      </c>
      <c r="FCJ57" s="31">
        <f>'Active Model Inputs'!FCJ57</f>
        <v>0</v>
      </c>
      <c r="FCK57" s="31">
        <f>'Active Model Inputs'!FCK57</f>
        <v>0</v>
      </c>
      <c r="FCL57" s="31">
        <f>'Active Model Inputs'!FCL57</f>
        <v>0</v>
      </c>
      <c r="FCM57" s="31">
        <f>'Active Model Inputs'!FCM57</f>
        <v>0</v>
      </c>
      <c r="FCN57" s="31">
        <f>'Active Model Inputs'!FCN57</f>
        <v>0</v>
      </c>
      <c r="FCO57" s="31">
        <f>'Active Model Inputs'!FCO57</f>
        <v>0</v>
      </c>
      <c r="FCP57" s="31">
        <f>'Active Model Inputs'!FCP57</f>
        <v>0</v>
      </c>
      <c r="FCQ57" s="31">
        <f>'Active Model Inputs'!FCQ57</f>
        <v>0</v>
      </c>
      <c r="FCR57" s="31">
        <f>'Active Model Inputs'!FCR57</f>
        <v>0</v>
      </c>
      <c r="FCS57" s="31">
        <f>'Active Model Inputs'!FCS57</f>
        <v>0</v>
      </c>
      <c r="FCT57" s="31">
        <f>'Active Model Inputs'!FCT57</f>
        <v>0</v>
      </c>
      <c r="FCU57" s="31">
        <f>'Active Model Inputs'!FCU57</f>
        <v>0</v>
      </c>
      <c r="FCV57" s="31">
        <f>'Active Model Inputs'!FCV57</f>
        <v>0</v>
      </c>
      <c r="FCW57" s="31">
        <f>'Active Model Inputs'!FCW57</f>
        <v>0</v>
      </c>
      <c r="FCX57" s="31">
        <f>'Active Model Inputs'!FCX57</f>
        <v>0</v>
      </c>
      <c r="FCY57" s="31">
        <f>'Active Model Inputs'!FCY57</f>
        <v>0</v>
      </c>
      <c r="FCZ57" s="31">
        <f>'Active Model Inputs'!FCZ57</f>
        <v>0</v>
      </c>
      <c r="FDA57" s="31">
        <f>'Active Model Inputs'!FDA57</f>
        <v>0</v>
      </c>
      <c r="FDB57" s="31">
        <f>'Active Model Inputs'!FDB57</f>
        <v>0</v>
      </c>
      <c r="FDC57" s="31">
        <f>'Active Model Inputs'!FDC57</f>
        <v>0</v>
      </c>
      <c r="FDD57" s="31">
        <f>'Active Model Inputs'!FDD57</f>
        <v>0</v>
      </c>
      <c r="FDE57" s="31">
        <f>'Active Model Inputs'!FDE57</f>
        <v>0</v>
      </c>
      <c r="FDF57" s="31">
        <f>'Active Model Inputs'!FDF57</f>
        <v>0</v>
      </c>
      <c r="FDG57" s="31">
        <f>'Active Model Inputs'!FDG57</f>
        <v>0</v>
      </c>
      <c r="FDH57" s="31">
        <f>'Active Model Inputs'!FDH57</f>
        <v>0</v>
      </c>
      <c r="FDI57" s="31">
        <f>'Active Model Inputs'!FDI57</f>
        <v>0</v>
      </c>
      <c r="FDJ57" s="31">
        <f>'Active Model Inputs'!FDJ57</f>
        <v>0</v>
      </c>
      <c r="FDK57" s="31">
        <f>'Active Model Inputs'!FDK57</f>
        <v>0</v>
      </c>
      <c r="FDL57" s="31">
        <f>'Active Model Inputs'!FDL57</f>
        <v>0</v>
      </c>
      <c r="FDM57" s="31">
        <f>'Active Model Inputs'!FDM57</f>
        <v>0</v>
      </c>
      <c r="FDN57" s="31">
        <f>'Active Model Inputs'!FDN57</f>
        <v>0</v>
      </c>
      <c r="FDO57" s="31">
        <f>'Active Model Inputs'!FDO57</f>
        <v>0</v>
      </c>
      <c r="FDP57" s="31">
        <f>'Active Model Inputs'!FDP57</f>
        <v>0</v>
      </c>
      <c r="FDQ57" s="31">
        <f>'Active Model Inputs'!FDQ57</f>
        <v>0</v>
      </c>
      <c r="FDR57" s="31">
        <f>'Active Model Inputs'!FDR57</f>
        <v>0</v>
      </c>
      <c r="FDS57" s="31">
        <f>'Active Model Inputs'!FDS57</f>
        <v>0</v>
      </c>
      <c r="FDT57" s="31">
        <f>'Active Model Inputs'!FDT57</f>
        <v>0</v>
      </c>
      <c r="FDU57" s="31">
        <f>'Active Model Inputs'!FDU57</f>
        <v>0</v>
      </c>
      <c r="FDV57" s="31">
        <f>'Active Model Inputs'!FDV57</f>
        <v>0</v>
      </c>
      <c r="FDW57" s="31">
        <f>'Active Model Inputs'!FDW57</f>
        <v>0</v>
      </c>
      <c r="FDX57" s="31">
        <f>'Active Model Inputs'!FDX57</f>
        <v>0</v>
      </c>
      <c r="FDY57" s="31">
        <f>'Active Model Inputs'!FDY57</f>
        <v>0</v>
      </c>
      <c r="FDZ57" s="31">
        <f>'Active Model Inputs'!FDZ57</f>
        <v>0</v>
      </c>
      <c r="FEA57" s="31">
        <f>'Active Model Inputs'!FEA57</f>
        <v>0</v>
      </c>
      <c r="FEB57" s="31">
        <f>'Active Model Inputs'!FEB57</f>
        <v>0</v>
      </c>
      <c r="FEC57" s="31">
        <f>'Active Model Inputs'!FEC57</f>
        <v>0</v>
      </c>
      <c r="FED57" s="31">
        <f>'Active Model Inputs'!FED57</f>
        <v>0</v>
      </c>
      <c r="FEE57" s="31">
        <f>'Active Model Inputs'!FEE57</f>
        <v>0</v>
      </c>
      <c r="FEF57" s="31">
        <f>'Active Model Inputs'!FEF57</f>
        <v>0</v>
      </c>
      <c r="FEG57" s="31">
        <f>'Active Model Inputs'!FEG57</f>
        <v>0</v>
      </c>
      <c r="FEH57" s="31">
        <f>'Active Model Inputs'!FEH57</f>
        <v>0</v>
      </c>
      <c r="FEI57" s="31">
        <f>'Active Model Inputs'!FEI57</f>
        <v>0</v>
      </c>
      <c r="FEJ57" s="31">
        <f>'Active Model Inputs'!FEJ57</f>
        <v>0</v>
      </c>
      <c r="FEK57" s="31">
        <f>'Active Model Inputs'!FEK57</f>
        <v>0</v>
      </c>
      <c r="FEL57" s="31">
        <f>'Active Model Inputs'!FEL57</f>
        <v>0</v>
      </c>
      <c r="FEM57" s="31">
        <f>'Active Model Inputs'!FEM57</f>
        <v>0</v>
      </c>
      <c r="FEN57" s="31">
        <f>'Active Model Inputs'!FEN57</f>
        <v>0</v>
      </c>
      <c r="FEO57" s="31">
        <f>'Active Model Inputs'!FEO57</f>
        <v>0</v>
      </c>
      <c r="FEP57" s="31">
        <f>'Active Model Inputs'!FEP57</f>
        <v>0</v>
      </c>
      <c r="FEQ57" s="31">
        <f>'Active Model Inputs'!FEQ57</f>
        <v>0</v>
      </c>
      <c r="FER57" s="31">
        <f>'Active Model Inputs'!FER57</f>
        <v>0</v>
      </c>
      <c r="FES57" s="31">
        <f>'Active Model Inputs'!FES57</f>
        <v>0</v>
      </c>
      <c r="FET57" s="31">
        <f>'Active Model Inputs'!FET57</f>
        <v>0</v>
      </c>
      <c r="FEU57" s="31">
        <f>'Active Model Inputs'!FEU57</f>
        <v>0</v>
      </c>
      <c r="FEV57" s="31">
        <f>'Active Model Inputs'!FEV57</f>
        <v>0</v>
      </c>
      <c r="FEW57" s="31">
        <f>'Active Model Inputs'!FEW57</f>
        <v>0</v>
      </c>
      <c r="FEX57" s="31">
        <f>'Active Model Inputs'!FEX57</f>
        <v>0</v>
      </c>
      <c r="FEY57" s="31">
        <f>'Active Model Inputs'!FEY57</f>
        <v>0</v>
      </c>
      <c r="FEZ57" s="31">
        <f>'Active Model Inputs'!FEZ57</f>
        <v>0</v>
      </c>
      <c r="FFA57" s="31">
        <f>'Active Model Inputs'!FFA57</f>
        <v>0</v>
      </c>
      <c r="FFB57" s="31">
        <f>'Active Model Inputs'!FFB57</f>
        <v>0</v>
      </c>
      <c r="FFC57" s="31">
        <f>'Active Model Inputs'!FFC57</f>
        <v>0</v>
      </c>
      <c r="FFD57" s="31">
        <f>'Active Model Inputs'!FFD57</f>
        <v>0</v>
      </c>
      <c r="FFE57" s="31">
        <f>'Active Model Inputs'!FFE57</f>
        <v>0</v>
      </c>
      <c r="FFF57" s="31">
        <f>'Active Model Inputs'!FFF57</f>
        <v>0</v>
      </c>
      <c r="FFG57" s="31">
        <f>'Active Model Inputs'!FFG57</f>
        <v>0</v>
      </c>
      <c r="FFH57" s="31">
        <f>'Active Model Inputs'!FFH57</f>
        <v>0</v>
      </c>
      <c r="FFI57" s="31">
        <f>'Active Model Inputs'!FFI57</f>
        <v>0</v>
      </c>
      <c r="FFJ57" s="31">
        <f>'Active Model Inputs'!FFJ57</f>
        <v>0</v>
      </c>
      <c r="FFK57" s="31">
        <f>'Active Model Inputs'!FFK57</f>
        <v>0</v>
      </c>
      <c r="FFL57" s="31">
        <f>'Active Model Inputs'!FFL57</f>
        <v>0</v>
      </c>
      <c r="FFM57" s="31">
        <f>'Active Model Inputs'!FFM57</f>
        <v>0</v>
      </c>
      <c r="FFN57" s="31">
        <f>'Active Model Inputs'!FFN57</f>
        <v>0</v>
      </c>
      <c r="FFO57" s="31">
        <f>'Active Model Inputs'!FFO57</f>
        <v>0</v>
      </c>
      <c r="FFP57" s="31">
        <f>'Active Model Inputs'!FFP57</f>
        <v>0</v>
      </c>
      <c r="FFQ57" s="31">
        <f>'Active Model Inputs'!FFQ57</f>
        <v>0</v>
      </c>
      <c r="FFR57" s="31">
        <f>'Active Model Inputs'!FFR57</f>
        <v>0</v>
      </c>
      <c r="FFS57" s="31">
        <f>'Active Model Inputs'!FFS57</f>
        <v>0</v>
      </c>
      <c r="FFT57" s="31">
        <f>'Active Model Inputs'!FFT57</f>
        <v>0</v>
      </c>
      <c r="FFU57" s="31">
        <f>'Active Model Inputs'!FFU57</f>
        <v>0</v>
      </c>
      <c r="FFV57" s="31">
        <f>'Active Model Inputs'!FFV57</f>
        <v>0</v>
      </c>
      <c r="FFW57" s="31">
        <f>'Active Model Inputs'!FFW57</f>
        <v>0</v>
      </c>
      <c r="FFX57" s="31">
        <f>'Active Model Inputs'!FFX57</f>
        <v>0</v>
      </c>
      <c r="FFY57" s="31">
        <f>'Active Model Inputs'!FFY57</f>
        <v>0</v>
      </c>
      <c r="FFZ57" s="31">
        <f>'Active Model Inputs'!FFZ57</f>
        <v>0</v>
      </c>
      <c r="FGA57" s="31">
        <f>'Active Model Inputs'!FGA57</f>
        <v>0</v>
      </c>
      <c r="FGB57" s="31">
        <f>'Active Model Inputs'!FGB57</f>
        <v>0</v>
      </c>
      <c r="FGC57" s="31">
        <f>'Active Model Inputs'!FGC57</f>
        <v>0</v>
      </c>
      <c r="FGD57" s="31">
        <f>'Active Model Inputs'!FGD57</f>
        <v>0</v>
      </c>
      <c r="FGE57" s="31">
        <f>'Active Model Inputs'!FGE57</f>
        <v>0</v>
      </c>
      <c r="FGF57" s="31">
        <f>'Active Model Inputs'!FGF57</f>
        <v>0</v>
      </c>
      <c r="FGG57" s="31">
        <f>'Active Model Inputs'!FGG57</f>
        <v>0</v>
      </c>
      <c r="FGH57" s="31">
        <f>'Active Model Inputs'!FGH57</f>
        <v>0</v>
      </c>
      <c r="FGI57" s="31">
        <f>'Active Model Inputs'!FGI57</f>
        <v>0</v>
      </c>
      <c r="FGJ57" s="31">
        <f>'Active Model Inputs'!FGJ57</f>
        <v>0</v>
      </c>
      <c r="FGK57" s="31">
        <f>'Active Model Inputs'!FGK57</f>
        <v>0</v>
      </c>
      <c r="FGL57" s="31">
        <f>'Active Model Inputs'!FGL57</f>
        <v>0</v>
      </c>
      <c r="FGM57" s="31">
        <f>'Active Model Inputs'!FGM57</f>
        <v>0</v>
      </c>
      <c r="FGN57" s="31">
        <f>'Active Model Inputs'!FGN57</f>
        <v>0</v>
      </c>
      <c r="FGO57" s="31">
        <f>'Active Model Inputs'!FGO57</f>
        <v>0</v>
      </c>
      <c r="FGP57" s="31">
        <f>'Active Model Inputs'!FGP57</f>
        <v>0</v>
      </c>
      <c r="FGQ57" s="31">
        <f>'Active Model Inputs'!FGQ57</f>
        <v>0</v>
      </c>
      <c r="FGR57" s="31">
        <f>'Active Model Inputs'!FGR57</f>
        <v>0</v>
      </c>
      <c r="FGS57" s="31">
        <f>'Active Model Inputs'!FGS57</f>
        <v>0</v>
      </c>
      <c r="FGT57" s="31">
        <f>'Active Model Inputs'!FGT57</f>
        <v>0</v>
      </c>
      <c r="FGU57" s="31">
        <f>'Active Model Inputs'!FGU57</f>
        <v>0</v>
      </c>
      <c r="FGV57" s="31">
        <f>'Active Model Inputs'!FGV57</f>
        <v>0</v>
      </c>
      <c r="FGW57" s="31">
        <f>'Active Model Inputs'!FGW57</f>
        <v>0</v>
      </c>
      <c r="FGX57" s="31">
        <f>'Active Model Inputs'!FGX57</f>
        <v>0</v>
      </c>
      <c r="FGY57" s="31">
        <f>'Active Model Inputs'!FGY57</f>
        <v>0</v>
      </c>
      <c r="FGZ57" s="31">
        <f>'Active Model Inputs'!FGZ57</f>
        <v>0</v>
      </c>
      <c r="FHA57" s="31">
        <f>'Active Model Inputs'!FHA57</f>
        <v>0</v>
      </c>
      <c r="FHB57" s="31">
        <f>'Active Model Inputs'!FHB57</f>
        <v>0</v>
      </c>
      <c r="FHC57" s="31">
        <f>'Active Model Inputs'!FHC57</f>
        <v>0</v>
      </c>
      <c r="FHD57" s="31">
        <f>'Active Model Inputs'!FHD57</f>
        <v>0</v>
      </c>
      <c r="FHE57" s="31">
        <f>'Active Model Inputs'!FHE57</f>
        <v>0</v>
      </c>
      <c r="FHF57" s="31">
        <f>'Active Model Inputs'!FHF57</f>
        <v>0</v>
      </c>
      <c r="FHG57" s="31">
        <f>'Active Model Inputs'!FHG57</f>
        <v>0</v>
      </c>
      <c r="FHH57" s="31">
        <f>'Active Model Inputs'!FHH57</f>
        <v>0</v>
      </c>
      <c r="FHI57" s="31">
        <f>'Active Model Inputs'!FHI57</f>
        <v>0</v>
      </c>
      <c r="FHJ57" s="31">
        <f>'Active Model Inputs'!FHJ57</f>
        <v>0</v>
      </c>
      <c r="FHK57" s="31">
        <f>'Active Model Inputs'!FHK57</f>
        <v>0</v>
      </c>
      <c r="FHL57" s="31">
        <f>'Active Model Inputs'!FHL57</f>
        <v>0</v>
      </c>
      <c r="FHM57" s="31">
        <f>'Active Model Inputs'!FHM57</f>
        <v>0</v>
      </c>
      <c r="FHN57" s="31">
        <f>'Active Model Inputs'!FHN57</f>
        <v>0</v>
      </c>
      <c r="FHO57" s="31">
        <f>'Active Model Inputs'!FHO57</f>
        <v>0</v>
      </c>
      <c r="FHP57" s="31">
        <f>'Active Model Inputs'!FHP57</f>
        <v>0</v>
      </c>
      <c r="FHQ57" s="31">
        <f>'Active Model Inputs'!FHQ57</f>
        <v>0</v>
      </c>
      <c r="FHR57" s="31">
        <f>'Active Model Inputs'!FHR57</f>
        <v>0</v>
      </c>
      <c r="FHS57" s="31">
        <f>'Active Model Inputs'!FHS57</f>
        <v>0</v>
      </c>
      <c r="FHT57" s="31">
        <f>'Active Model Inputs'!FHT57</f>
        <v>0</v>
      </c>
      <c r="FHU57" s="31">
        <f>'Active Model Inputs'!FHU57</f>
        <v>0</v>
      </c>
      <c r="FHV57" s="31">
        <f>'Active Model Inputs'!FHV57</f>
        <v>0</v>
      </c>
      <c r="FHW57" s="31">
        <f>'Active Model Inputs'!FHW57</f>
        <v>0</v>
      </c>
      <c r="FHX57" s="31">
        <f>'Active Model Inputs'!FHX57</f>
        <v>0</v>
      </c>
      <c r="FHY57" s="31">
        <f>'Active Model Inputs'!FHY57</f>
        <v>0</v>
      </c>
      <c r="FHZ57" s="31">
        <f>'Active Model Inputs'!FHZ57</f>
        <v>0</v>
      </c>
      <c r="FIA57" s="31">
        <f>'Active Model Inputs'!FIA57</f>
        <v>0</v>
      </c>
      <c r="FIB57" s="31">
        <f>'Active Model Inputs'!FIB57</f>
        <v>0</v>
      </c>
      <c r="FIC57" s="31">
        <f>'Active Model Inputs'!FIC57</f>
        <v>0</v>
      </c>
      <c r="FID57" s="31">
        <f>'Active Model Inputs'!FID57</f>
        <v>0</v>
      </c>
      <c r="FIE57" s="31">
        <f>'Active Model Inputs'!FIE57</f>
        <v>0</v>
      </c>
      <c r="FIF57" s="31">
        <f>'Active Model Inputs'!FIF57</f>
        <v>0</v>
      </c>
      <c r="FIG57" s="31">
        <f>'Active Model Inputs'!FIG57</f>
        <v>0</v>
      </c>
      <c r="FIH57" s="31">
        <f>'Active Model Inputs'!FIH57</f>
        <v>0</v>
      </c>
      <c r="FII57" s="31">
        <f>'Active Model Inputs'!FII57</f>
        <v>0</v>
      </c>
      <c r="FIJ57" s="31">
        <f>'Active Model Inputs'!FIJ57</f>
        <v>0</v>
      </c>
      <c r="FIK57" s="31">
        <f>'Active Model Inputs'!FIK57</f>
        <v>0</v>
      </c>
      <c r="FIL57" s="31">
        <f>'Active Model Inputs'!FIL57</f>
        <v>0</v>
      </c>
      <c r="FIM57" s="31">
        <f>'Active Model Inputs'!FIM57</f>
        <v>0</v>
      </c>
      <c r="FIN57" s="31">
        <f>'Active Model Inputs'!FIN57</f>
        <v>0</v>
      </c>
      <c r="FIO57" s="31">
        <f>'Active Model Inputs'!FIO57</f>
        <v>0</v>
      </c>
      <c r="FIP57" s="31">
        <f>'Active Model Inputs'!FIP57</f>
        <v>0</v>
      </c>
      <c r="FIQ57" s="31">
        <f>'Active Model Inputs'!FIQ57</f>
        <v>0</v>
      </c>
      <c r="FIR57" s="31">
        <f>'Active Model Inputs'!FIR57</f>
        <v>0</v>
      </c>
      <c r="FIS57" s="31">
        <f>'Active Model Inputs'!FIS57</f>
        <v>0</v>
      </c>
      <c r="FIT57" s="31">
        <f>'Active Model Inputs'!FIT57</f>
        <v>0</v>
      </c>
      <c r="FIU57" s="31">
        <f>'Active Model Inputs'!FIU57</f>
        <v>0</v>
      </c>
      <c r="FIV57" s="31">
        <f>'Active Model Inputs'!FIV57</f>
        <v>0</v>
      </c>
      <c r="FIW57" s="31">
        <f>'Active Model Inputs'!FIW57</f>
        <v>0</v>
      </c>
      <c r="FIX57" s="31">
        <f>'Active Model Inputs'!FIX57</f>
        <v>0</v>
      </c>
      <c r="FIY57" s="31">
        <f>'Active Model Inputs'!FIY57</f>
        <v>0</v>
      </c>
      <c r="FIZ57" s="31">
        <f>'Active Model Inputs'!FIZ57</f>
        <v>0</v>
      </c>
      <c r="FJA57" s="31">
        <f>'Active Model Inputs'!FJA57</f>
        <v>0</v>
      </c>
      <c r="FJB57" s="31">
        <f>'Active Model Inputs'!FJB57</f>
        <v>0</v>
      </c>
      <c r="FJC57" s="31">
        <f>'Active Model Inputs'!FJC57</f>
        <v>0</v>
      </c>
      <c r="FJD57" s="31">
        <f>'Active Model Inputs'!FJD57</f>
        <v>0</v>
      </c>
      <c r="FJE57" s="31">
        <f>'Active Model Inputs'!FJE57</f>
        <v>0</v>
      </c>
      <c r="FJF57" s="31">
        <f>'Active Model Inputs'!FJF57</f>
        <v>0</v>
      </c>
      <c r="FJG57" s="31">
        <f>'Active Model Inputs'!FJG57</f>
        <v>0</v>
      </c>
      <c r="FJH57" s="31">
        <f>'Active Model Inputs'!FJH57</f>
        <v>0</v>
      </c>
      <c r="FJI57" s="31">
        <f>'Active Model Inputs'!FJI57</f>
        <v>0</v>
      </c>
      <c r="FJJ57" s="31">
        <f>'Active Model Inputs'!FJJ57</f>
        <v>0</v>
      </c>
      <c r="FJK57" s="31">
        <f>'Active Model Inputs'!FJK57</f>
        <v>0</v>
      </c>
      <c r="FJL57" s="31">
        <f>'Active Model Inputs'!FJL57</f>
        <v>0</v>
      </c>
      <c r="FJM57" s="31">
        <f>'Active Model Inputs'!FJM57</f>
        <v>0</v>
      </c>
      <c r="FJN57" s="31">
        <f>'Active Model Inputs'!FJN57</f>
        <v>0</v>
      </c>
      <c r="FJO57" s="31">
        <f>'Active Model Inputs'!FJO57</f>
        <v>0</v>
      </c>
      <c r="FJP57" s="31">
        <f>'Active Model Inputs'!FJP57</f>
        <v>0</v>
      </c>
      <c r="FJQ57" s="31">
        <f>'Active Model Inputs'!FJQ57</f>
        <v>0</v>
      </c>
      <c r="FJR57" s="31">
        <f>'Active Model Inputs'!FJR57</f>
        <v>0</v>
      </c>
      <c r="FJS57" s="31">
        <f>'Active Model Inputs'!FJS57</f>
        <v>0</v>
      </c>
      <c r="FJT57" s="31">
        <f>'Active Model Inputs'!FJT57</f>
        <v>0</v>
      </c>
      <c r="FJU57" s="31">
        <f>'Active Model Inputs'!FJU57</f>
        <v>0</v>
      </c>
      <c r="FJV57" s="31">
        <f>'Active Model Inputs'!FJV57</f>
        <v>0</v>
      </c>
      <c r="FJW57" s="31">
        <f>'Active Model Inputs'!FJW57</f>
        <v>0</v>
      </c>
      <c r="FJX57" s="31">
        <f>'Active Model Inputs'!FJX57</f>
        <v>0</v>
      </c>
      <c r="FJY57" s="31">
        <f>'Active Model Inputs'!FJY57</f>
        <v>0</v>
      </c>
      <c r="FJZ57" s="31">
        <f>'Active Model Inputs'!FJZ57</f>
        <v>0</v>
      </c>
      <c r="FKA57" s="31">
        <f>'Active Model Inputs'!FKA57</f>
        <v>0</v>
      </c>
      <c r="FKB57" s="31">
        <f>'Active Model Inputs'!FKB57</f>
        <v>0</v>
      </c>
      <c r="FKC57" s="31">
        <f>'Active Model Inputs'!FKC57</f>
        <v>0</v>
      </c>
      <c r="FKD57" s="31">
        <f>'Active Model Inputs'!FKD57</f>
        <v>0</v>
      </c>
      <c r="FKE57" s="31">
        <f>'Active Model Inputs'!FKE57</f>
        <v>0</v>
      </c>
      <c r="FKF57" s="31">
        <f>'Active Model Inputs'!FKF57</f>
        <v>0</v>
      </c>
      <c r="FKG57" s="31">
        <f>'Active Model Inputs'!FKG57</f>
        <v>0</v>
      </c>
      <c r="FKH57" s="31">
        <f>'Active Model Inputs'!FKH57</f>
        <v>0</v>
      </c>
      <c r="FKI57" s="31">
        <f>'Active Model Inputs'!FKI57</f>
        <v>0</v>
      </c>
      <c r="FKJ57" s="31">
        <f>'Active Model Inputs'!FKJ57</f>
        <v>0</v>
      </c>
      <c r="FKK57" s="31">
        <f>'Active Model Inputs'!FKK57</f>
        <v>0</v>
      </c>
      <c r="FKL57" s="31">
        <f>'Active Model Inputs'!FKL57</f>
        <v>0</v>
      </c>
      <c r="FKM57" s="31">
        <f>'Active Model Inputs'!FKM57</f>
        <v>0</v>
      </c>
      <c r="FKN57" s="31">
        <f>'Active Model Inputs'!FKN57</f>
        <v>0</v>
      </c>
      <c r="FKO57" s="31">
        <f>'Active Model Inputs'!FKO57</f>
        <v>0</v>
      </c>
      <c r="FKP57" s="31">
        <f>'Active Model Inputs'!FKP57</f>
        <v>0</v>
      </c>
      <c r="FKQ57" s="31">
        <f>'Active Model Inputs'!FKQ57</f>
        <v>0</v>
      </c>
      <c r="FKR57" s="31">
        <f>'Active Model Inputs'!FKR57</f>
        <v>0</v>
      </c>
      <c r="FKS57" s="31">
        <f>'Active Model Inputs'!FKS57</f>
        <v>0</v>
      </c>
      <c r="FKT57" s="31">
        <f>'Active Model Inputs'!FKT57</f>
        <v>0</v>
      </c>
      <c r="FKU57" s="31">
        <f>'Active Model Inputs'!FKU57</f>
        <v>0</v>
      </c>
      <c r="FKV57" s="31">
        <f>'Active Model Inputs'!FKV57</f>
        <v>0</v>
      </c>
      <c r="FKW57" s="31">
        <f>'Active Model Inputs'!FKW57</f>
        <v>0</v>
      </c>
      <c r="FKX57" s="31">
        <f>'Active Model Inputs'!FKX57</f>
        <v>0</v>
      </c>
      <c r="FKY57" s="31">
        <f>'Active Model Inputs'!FKY57</f>
        <v>0</v>
      </c>
      <c r="FKZ57" s="31">
        <f>'Active Model Inputs'!FKZ57</f>
        <v>0</v>
      </c>
      <c r="FLA57" s="31">
        <f>'Active Model Inputs'!FLA57</f>
        <v>0</v>
      </c>
      <c r="FLB57" s="31">
        <f>'Active Model Inputs'!FLB57</f>
        <v>0</v>
      </c>
      <c r="FLC57" s="31">
        <f>'Active Model Inputs'!FLC57</f>
        <v>0</v>
      </c>
      <c r="FLD57" s="31">
        <f>'Active Model Inputs'!FLD57</f>
        <v>0</v>
      </c>
      <c r="FLE57" s="31">
        <f>'Active Model Inputs'!FLE57</f>
        <v>0</v>
      </c>
      <c r="FLF57" s="31">
        <f>'Active Model Inputs'!FLF57</f>
        <v>0</v>
      </c>
      <c r="FLG57" s="31">
        <f>'Active Model Inputs'!FLG57</f>
        <v>0</v>
      </c>
      <c r="FLH57" s="31">
        <f>'Active Model Inputs'!FLH57</f>
        <v>0</v>
      </c>
      <c r="FLI57" s="31">
        <f>'Active Model Inputs'!FLI57</f>
        <v>0</v>
      </c>
      <c r="FLJ57" s="31">
        <f>'Active Model Inputs'!FLJ57</f>
        <v>0</v>
      </c>
      <c r="FLK57" s="31">
        <f>'Active Model Inputs'!FLK57</f>
        <v>0</v>
      </c>
      <c r="FLL57" s="31">
        <f>'Active Model Inputs'!FLL57</f>
        <v>0</v>
      </c>
      <c r="FLM57" s="31">
        <f>'Active Model Inputs'!FLM57</f>
        <v>0</v>
      </c>
      <c r="FLN57" s="31">
        <f>'Active Model Inputs'!FLN57</f>
        <v>0</v>
      </c>
      <c r="FLO57" s="31">
        <f>'Active Model Inputs'!FLO57</f>
        <v>0</v>
      </c>
      <c r="FLP57" s="31">
        <f>'Active Model Inputs'!FLP57</f>
        <v>0</v>
      </c>
      <c r="FLQ57" s="31">
        <f>'Active Model Inputs'!FLQ57</f>
        <v>0</v>
      </c>
      <c r="FLR57" s="31">
        <f>'Active Model Inputs'!FLR57</f>
        <v>0</v>
      </c>
      <c r="FLS57" s="31">
        <f>'Active Model Inputs'!FLS57</f>
        <v>0</v>
      </c>
      <c r="FLT57" s="31">
        <f>'Active Model Inputs'!FLT57</f>
        <v>0</v>
      </c>
      <c r="FLU57" s="31">
        <f>'Active Model Inputs'!FLU57</f>
        <v>0</v>
      </c>
      <c r="FLV57" s="31">
        <f>'Active Model Inputs'!FLV57</f>
        <v>0</v>
      </c>
      <c r="FLW57" s="31">
        <f>'Active Model Inputs'!FLW57</f>
        <v>0</v>
      </c>
      <c r="FLX57" s="31">
        <f>'Active Model Inputs'!FLX57</f>
        <v>0</v>
      </c>
      <c r="FLY57" s="31">
        <f>'Active Model Inputs'!FLY57</f>
        <v>0</v>
      </c>
      <c r="FLZ57" s="31">
        <f>'Active Model Inputs'!FLZ57</f>
        <v>0</v>
      </c>
      <c r="FMA57" s="31">
        <f>'Active Model Inputs'!FMA57</f>
        <v>0</v>
      </c>
      <c r="FMB57" s="31">
        <f>'Active Model Inputs'!FMB57</f>
        <v>0</v>
      </c>
      <c r="FMC57" s="31">
        <f>'Active Model Inputs'!FMC57</f>
        <v>0</v>
      </c>
      <c r="FMD57" s="31">
        <f>'Active Model Inputs'!FMD57</f>
        <v>0</v>
      </c>
      <c r="FME57" s="31">
        <f>'Active Model Inputs'!FME57</f>
        <v>0</v>
      </c>
      <c r="FMF57" s="31">
        <f>'Active Model Inputs'!FMF57</f>
        <v>0</v>
      </c>
      <c r="FMG57" s="31">
        <f>'Active Model Inputs'!FMG57</f>
        <v>0</v>
      </c>
      <c r="FMH57" s="31">
        <f>'Active Model Inputs'!FMH57</f>
        <v>0</v>
      </c>
      <c r="FMI57" s="31">
        <f>'Active Model Inputs'!FMI57</f>
        <v>0</v>
      </c>
      <c r="FMJ57" s="31">
        <f>'Active Model Inputs'!FMJ57</f>
        <v>0</v>
      </c>
      <c r="FMK57" s="31">
        <f>'Active Model Inputs'!FMK57</f>
        <v>0</v>
      </c>
      <c r="FML57" s="31">
        <f>'Active Model Inputs'!FML57</f>
        <v>0</v>
      </c>
      <c r="FMM57" s="31">
        <f>'Active Model Inputs'!FMM57</f>
        <v>0</v>
      </c>
      <c r="FMN57" s="31">
        <f>'Active Model Inputs'!FMN57</f>
        <v>0</v>
      </c>
      <c r="FMO57" s="31">
        <f>'Active Model Inputs'!FMO57</f>
        <v>0</v>
      </c>
      <c r="FMP57" s="31">
        <f>'Active Model Inputs'!FMP57</f>
        <v>0</v>
      </c>
      <c r="FMQ57" s="31">
        <f>'Active Model Inputs'!FMQ57</f>
        <v>0</v>
      </c>
      <c r="FMR57" s="31">
        <f>'Active Model Inputs'!FMR57</f>
        <v>0</v>
      </c>
      <c r="FMS57" s="31">
        <f>'Active Model Inputs'!FMS57</f>
        <v>0</v>
      </c>
      <c r="FMT57" s="31">
        <f>'Active Model Inputs'!FMT57</f>
        <v>0</v>
      </c>
      <c r="FMU57" s="31">
        <f>'Active Model Inputs'!FMU57</f>
        <v>0</v>
      </c>
      <c r="FMV57" s="31">
        <f>'Active Model Inputs'!FMV57</f>
        <v>0</v>
      </c>
      <c r="FMW57" s="31">
        <f>'Active Model Inputs'!FMW57</f>
        <v>0</v>
      </c>
      <c r="FMX57" s="31">
        <f>'Active Model Inputs'!FMX57</f>
        <v>0</v>
      </c>
      <c r="FMY57" s="31">
        <f>'Active Model Inputs'!FMY57</f>
        <v>0</v>
      </c>
      <c r="FMZ57" s="31">
        <f>'Active Model Inputs'!FMZ57</f>
        <v>0</v>
      </c>
      <c r="FNA57" s="31">
        <f>'Active Model Inputs'!FNA57</f>
        <v>0</v>
      </c>
      <c r="FNB57" s="31">
        <f>'Active Model Inputs'!FNB57</f>
        <v>0</v>
      </c>
      <c r="FNC57" s="31">
        <f>'Active Model Inputs'!FNC57</f>
        <v>0</v>
      </c>
      <c r="FND57" s="31">
        <f>'Active Model Inputs'!FND57</f>
        <v>0</v>
      </c>
      <c r="FNE57" s="31">
        <f>'Active Model Inputs'!FNE57</f>
        <v>0</v>
      </c>
      <c r="FNF57" s="31">
        <f>'Active Model Inputs'!FNF57</f>
        <v>0</v>
      </c>
      <c r="FNG57" s="31">
        <f>'Active Model Inputs'!FNG57</f>
        <v>0</v>
      </c>
      <c r="FNH57" s="31">
        <f>'Active Model Inputs'!FNH57</f>
        <v>0</v>
      </c>
      <c r="FNI57" s="31">
        <f>'Active Model Inputs'!FNI57</f>
        <v>0</v>
      </c>
      <c r="FNJ57" s="31">
        <f>'Active Model Inputs'!FNJ57</f>
        <v>0</v>
      </c>
      <c r="FNK57" s="31">
        <f>'Active Model Inputs'!FNK57</f>
        <v>0</v>
      </c>
      <c r="FNL57" s="31">
        <f>'Active Model Inputs'!FNL57</f>
        <v>0</v>
      </c>
      <c r="FNM57" s="31">
        <f>'Active Model Inputs'!FNM57</f>
        <v>0</v>
      </c>
      <c r="FNN57" s="31">
        <f>'Active Model Inputs'!FNN57</f>
        <v>0</v>
      </c>
      <c r="FNO57" s="31">
        <f>'Active Model Inputs'!FNO57</f>
        <v>0</v>
      </c>
      <c r="FNP57" s="31">
        <f>'Active Model Inputs'!FNP57</f>
        <v>0</v>
      </c>
      <c r="FNQ57" s="31">
        <f>'Active Model Inputs'!FNQ57</f>
        <v>0</v>
      </c>
      <c r="FNR57" s="31">
        <f>'Active Model Inputs'!FNR57</f>
        <v>0</v>
      </c>
      <c r="FNS57" s="31">
        <f>'Active Model Inputs'!FNS57</f>
        <v>0</v>
      </c>
      <c r="FNT57" s="31">
        <f>'Active Model Inputs'!FNT57</f>
        <v>0</v>
      </c>
      <c r="FNU57" s="31">
        <f>'Active Model Inputs'!FNU57</f>
        <v>0</v>
      </c>
      <c r="FNV57" s="31">
        <f>'Active Model Inputs'!FNV57</f>
        <v>0</v>
      </c>
      <c r="FNW57" s="31">
        <f>'Active Model Inputs'!FNW57</f>
        <v>0</v>
      </c>
      <c r="FNX57" s="31">
        <f>'Active Model Inputs'!FNX57</f>
        <v>0</v>
      </c>
      <c r="FNY57" s="31">
        <f>'Active Model Inputs'!FNY57</f>
        <v>0</v>
      </c>
      <c r="FNZ57" s="31">
        <f>'Active Model Inputs'!FNZ57</f>
        <v>0</v>
      </c>
      <c r="FOA57" s="31">
        <f>'Active Model Inputs'!FOA57</f>
        <v>0</v>
      </c>
      <c r="FOB57" s="31">
        <f>'Active Model Inputs'!FOB57</f>
        <v>0</v>
      </c>
      <c r="FOC57" s="31">
        <f>'Active Model Inputs'!FOC57</f>
        <v>0</v>
      </c>
      <c r="FOD57" s="31">
        <f>'Active Model Inputs'!FOD57</f>
        <v>0</v>
      </c>
      <c r="FOE57" s="31">
        <f>'Active Model Inputs'!FOE57</f>
        <v>0</v>
      </c>
      <c r="FOF57" s="31">
        <f>'Active Model Inputs'!FOF57</f>
        <v>0</v>
      </c>
      <c r="FOG57" s="31">
        <f>'Active Model Inputs'!FOG57</f>
        <v>0</v>
      </c>
      <c r="FOH57" s="31">
        <f>'Active Model Inputs'!FOH57</f>
        <v>0</v>
      </c>
      <c r="FOI57" s="31">
        <f>'Active Model Inputs'!FOI57</f>
        <v>0</v>
      </c>
      <c r="FOJ57" s="31">
        <f>'Active Model Inputs'!FOJ57</f>
        <v>0</v>
      </c>
      <c r="FOK57" s="31">
        <f>'Active Model Inputs'!FOK57</f>
        <v>0</v>
      </c>
      <c r="FOL57" s="31">
        <f>'Active Model Inputs'!FOL57</f>
        <v>0</v>
      </c>
      <c r="FOM57" s="31">
        <f>'Active Model Inputs'!FOM57</f>
        <v>0</v>
      </c>
      <c r="FON57" s="31">
        <f>'Active Model Inputs'!FON57</f>
        <v>0</v>
      </c>
      <c r="FOO57" s="31">
        <f>'Active Model Inputs'!FOO57</f>
        <v>0</v>
      </c>
      <c r="FOP57" s="31">
        <f>'Active Model Inputs'!FOP57</f>
        <v>0</v>
      </c>
      <c r="FOQ57" s="31">
        <f>'Active Model Inputs'!FOQ57</f>
        <v>0</v>
      </c>
      <c r="FOR57" s="31">
        <f>'Active Model Inputs'!FOR57</f>
        <v>0</v>
      </c>
      <c r="FOS57" s="31">
        <f>'Active Model Inputs'!FOS57</f>
        <v>0</v>
      </c>
      <c r="FOT57" s="31">
        <f>'Active Model Inputs'!FOT57</f>
        <v>0</v>
      </c>
      <c r="FOU57" s="31">
        <f>'Active Model Inputs'!FOU57</f>
        <v>0</v>
      </c>
      <c r="FOV57" s="31">
        <f>'Active Model Inputs'!FOV57</f>
        <v>0</v>
      </c>
      <c r="FOW57" s="31">
        <f>'Active Model Inputs'!FOW57</f>
        <v>0</v>
      </c>
      <c r="FOX57" s="31">
        <f>'Active Model Inputs'!FOX57</f>
        <v>0</v>
      </c>
      <c r="FOY57" s="31">
        <f>'Active Model Inputs'!FOY57</f>
        <v>0</v>
      </c>
      <c r="FOZ57" s="31">
        <f>'Active Model Inputs'!FOZ57</f>
        <v>0</v>
      </c>
      <c r="FPA57" s="31">
        <f>'Active Model Inputs'!FPA57</f>
        <v>0</v>
      </c>
      <c r="FPB57" s="31">
        <f>'Active Model Inputs'!FPB57</f>
        <v>0</v>
      </c>
      <c r="FPC57" s="31">
        <f>'Active Model Inputs'!FPC57</f>
        <v>0</v>
      </c>
      <c r="FPD57" s="31">
        <f>'Active Model Inputs'!FPD57</f>
        <v>0</v>
      </c>
      <c r="FPE57" s="31">
        <f>'Active Model Inputs'!FPE57</f>
        <v>0</v>
      </c>
      <c r="FPF57" s="31">
        <f>'Active Model Inputs'!FPF57</f>
        <v>0</v>
      </c>
      <c r="FPG57" s="31">
        <f>'Active Model Inputs'!FPG57</f>
        <v>0</v>
      </c>
      <c r="FPH57" s="31">
        <f>'Active Model Inputs'!FPH57</f>
        <v>0</v>
      </c>
      <c r="FPI57" s="31">
        <f>'Active Model Inputs'!FPI57</f>
        <v>0</v>
      </c>
      <c r="FPJ57" s="31">
        <f>'Active Model Inputs'!FPJ57</f>
        <v>0</v>
      </c>
      <c r="FPK57" s="31">
        <f>'Active Model Inputs'!FPK57</f>
        <v>0</v>
      </c>
      <c r="FPL57" s="31">
        <f>'Active Model Inputs'!FPL57</f>
        <v>0</v>
      </c>
      <c r="FPM57" s="31">
        <f>'Active Model Inputs'!FPM57</f>
        <v>0</v>
      </c>
      <c r="FPN57" s="31">
        <f>'Active Model Inputs'!FPN57</f>
        <v>0</v>
      </c>
      <c r="FPO57" s="31">
        <f>'Active Model Inputs'!FPO57</f>
        <v>0</v>
      </c>
      <c r="FPP57" s="31">
        <f>'Active Model Inputs'!FPP57</f>
        <v>0</v>
      </c>
      <c r="FPQ57" s="31">
        <f>'Active Model Inputs'!FPQ57</f>
        <v>0</v>
      </c>
      <c r="FPR57" s="31">
        <f>'Active Model Inputs'!FPR57</f>
        <v>0</v>
      </c>
      <c r="FPS57" s="31">
        <f>'Active Model Inputs'!FPS57</f>
        <v>0</v>
      </c>
      <c r="FPT57" s="31">
        <f>'Active Model Inputs'!FPT57</f>
        <v>0</v>
      </c>
      <c r="FPU57" s="31">
        <f>'Active Model Inputs'!FPU57</f>
        <v>0</v>
      </c>
      <c r="FPV57" s="31">
        <f>'Active Model Inputs'!FPV57</f>
        <v>0</v>
      </c>
      <c r="FPW57" s="31">
        <f>'Active Model Inputs'!FPW57</f>
        <v>0</v>
      </c>
      <c r="FPX57" s="31">
        <f>'Active Model Inputs'!FPX57</f>
        <v>0</v>
      </c>
      <c r="FPY57" s="31">
        <f>'Active Model Inputs'!FPY57</f>
        <v>0</v>
      </c>
      <c r="FPZ57" s="31">
        <f>'Active Model Inputs'!FPZ57</f>
        <v>0</v>
      </c>
      <c r="FQA57" s="31">
        <f>'Active Model Inputs'!FQA57</f>
        <v>0</v>
      </c>
      <c r="FQB57" s="31">
        <f>'Active Model Inputs'!FQB57</f>
        <v>0</v>
      </c>
      <c r="FQC57" s="31">
        <f>'Active Model Inputs'!FQC57</f>
        <v>0</v>
      </c>
      <c r="FQD57" s="31">
        <f>'Active Model Inputs'!FQD57</f>
        <v>0</v>
      </c>
      <c r="FQE57" s="31">
        <f>'Active Model Inputs'!FQE57</f>
        <v>0</v>
      </c>
      <c r="FQF57" s="31">
        <f>'Active Model Inputs'!FQF57</f>
        <v>0</v>
      </c>
      <c r="FQG57" s="31">
        <f>'Active Model Inputs'!FQG57</f>
        <v>0</v>
      </c>
      <c r="FQH57" s="31">
        <f>'Active Model Inputs'!FQH57</f>
        <v>0</v>
      </c>
      <c r="FQI57" s="31">
        <f>'Active Model Inputs'!FQI57</f>
        <v>0</v>
      </c>
      <c r="FQJ57" s="31">
        <f>'Active Model Inputs'!FQJ57</f>
        <v>0</v>
      </c>
      <c r="FQK57" s="31">
        <f>'Active Model Inputs'!FQK57</f>
        <v>0</v>
      </c>
      <c r="FQL57" s="31">
        <f>'Active Model Inputs'!FQL57</f>
        <v>0</v>
      </c>
      <c r="FQM57" s="31">
        <f>'Active Model Inputs'!FQM57</f>
        <v>0</v>
      </c>
      <c r="FQN57" s="31">
        <f>'Active Model Inputs'!FQN57</f>
        <v>0</v>
      </c>
      <c r="FQO57" s="31">
        <f>'Active Model Inputs'!FQO57</f>
        <v>0</v>
      </c>
      <c r="FQP57" s="31">
        <f>'Active Model Inputs'!FQP57</f>
        <v>0</v>
      </c>
      <c r="FQQ57" s="31">
        <f>'Active Model Inputs'!FQQ57</f>
        <v>0</v>
      </c>
      <c r="FQR57" s="31">
        <f>'Active Model Inputs'!FQR57</f>
        <v>0</v>
      </c>
      <c r="FQS57" s="31">
        <f>'Active Model Inputs'!FQS57</f>
        <v>0</v>
      </c>
      <c r="FQT57" s="31">
        <f>'Active Model Inputs'!FQT57</f>
        <v>0</v>
      </c>
      <c r="FQU57" s="31">
        <f>'Active Model Inputs'!FQU57</f>
        <v>0</v>
      </c>
      <c r="FQV57" s="31">
        <f>'Active Model Inputs'!FQV57</f>
        <v>0</v>
      </c>
      <c r="FQW57" s="31">
        <f>'Active Model Inputs'!FQW57</f>
        <v>0</v>
      </c>
      <c r="FQX57" s="31">
        <f>'Active Model Inputs'!FQX57</f>
        <v>0</v>
      </c>
      <c r="FQY57" s="31">
        <f>'Active Model Inputs'!FQY57</f>
        <v>0</v>
      </c>
      <c r="FQZ57" s="31">
        <f>'Active Model Inputs'!FQZ57</f>
        <v>0</v>
      </c>
      <c r="FRA57" s="31">
        <f>'Active Model Inputs'!FRA57</f>
        <v>0</v>
      </c>
      <c r="FRB57" s="31">
        <f>'Active Model Inputs'!FRB57</f>
        <v>0</v>
      </c>
      <c r="FRC57" s="31">
        <f>'Active Model Inputs'!FRC57</f>
        <v>0</v>
      </c>
      <c r="FRD57" s="31">
        <f>'Active Model Inputs'!FRD57</f>
        <v>0</v>
      </c>
      <c r="FRE57" s="31">
        <f>'Active Model Inputs'!FRE57</f>
        <v>0</v>
      </c>
      <c r="FRF57" s="31">
        <f>'Active Model Inputs'!FRF57</f>
        <v>0</v>
      </c>
      <c r="FRG57" s="31">
        <f>'Active Model Inputs'!FRG57</f>
        <v>0</v>
      </c>
      <c r="FRH57" s="31">
        <f>'Active Model Inputs'!FRH57</f>
        <v>0</v>
      </c>
      <c r="FRI57" s="31">
        <f>'Active Model Inputs'!FRI57</f>
        <v>0</v>
      </c>
      <c r="FRJ57" s="31">
        <f>'Active Model Inputs'!FRJ57</f>
        <v>0</v>
      </c>
      <c r="FRK57" s="31">
        <f>'Active Model Inputs'!FRK57</f>
        <v>0</v>
      </c>
      <c r="FRL57" s="31">
        <f>'Active Model Inputs'!FRL57</f>
        <v>0</v>
      </c>
      <c r="FRM57" s="31">
        <f>'Active Model Inputs'!FRM57</f>
        <v>0</v>
      </c>
      <c r="FRN57" s="31">
        <f>'Active Model Inputs'!FRN57</f>
        <v>0</v>
      </c>
      <c r="FRO57" s="31">
        <f>'Active Model Inputs'!FRO57</f>
        <v>0</v>
      </c>
      <c r="FRP57" s="31">
        <f>'Active Model Inputs'!FRP57</f>
        <v>0</v>
      </c>
      <c r="FRQ57" s="31">
        <f>'Active Model Inputs'!FRQ57</f>
        <v>0</v>
      </c>
      <c r="FRR57" s="31">
        <f>'Active Model Inputs'!FRR57</f>
        <v>0</v>
      </c>
      <c r="FRS57" s="31">
        <f>'Active Model Inputs'!FRS57</f>
        <v>0</v>
      </c>
      <c r="FRT57" s="31">
        <f>'Active Model Inputs'!FRT57</f>
        <v>0</v>
      </c>
      <c r="FRU57" s="31">
        <f>'Active Model Inputs'!FRU57</f>
        <v>0</v>
      </c>
      <c r="FRV57" s="31">
        <f>'Active Model Inputs'!FRV57</f>
        <v>0</v>
      </c>
      <c r="FRW57" s="31">
        <f>'Active Model Inputs'!FRW57</f>
        <v>0</v>
      </c>
      <c r="FRX57" s="31">
        <f>'Active Model Inputs'!FRX57</f>
        <v>0</v>
      </c>
      <c r="FRY57" s="31">
        <f>'Active Model Inputs'!FRY57</f>
        <v>0</v>
      </c>
      <c r="FRZ57" s="31">
        <f>'Active Model Inputs'!FRZ57</f>
        <v>0</v>
      </c>
      <c r="FSA57" s="31">
        <f>'Active Model Inputs'!FSA57</f>
        <v>0</v>
      </c>
      <c r="FSB57" s="31">
        <f>'Active Model Inputs'!FSB57</f>
        <v>0</v>
      </c>
      <c r="FSC57" s="31">
        <f>'Active Model Inputs'!FSC57</f>
        <v>0</v>
      </c>
      <c r="FSD57" s="31">
        <f>'Active Model Inputs'!FSD57</f>
        <v>0</v>
      </c>
      <c r="FSE57" s="31">
        <f>'Active Model Inputs'!FSE57</f>
        <v>0</v>
      </c>
      <c r="FSF57" s="31">
        <f>'Active Model Inputs'!FSF57</f>
        <v>0</v>
      </c>
      <c r="FSG57" s="31">
        <f>'Active Model Inputs'!FSG57</f>
        <v>0</v>
      </c>
      <c r="FSH57" s="31">
        <f>'Active Model Inputs'!FSH57</f>
        <v>0</v>
      </c>
      <c r="FSI57" s="31">
        <f>'Active Model Inputs'!FSI57</f>
        <v>0</v>
      </c>
      <c r="FSJ57" s="31">
        <f>'Active Model Inputs'!FSJ57</f>
        <v>0</v>
      </c>
      <c r="FSK57" s="31">
        <f>'Active Model Inputs'!FSK57</f>
        <v>0</v>
      </c>
      <c r="FSL57" s="31">
        <f>'Active Model Inputs'!FSL57</f>
        <v>0</v>
      </c>
      <c r="FSM57" s="31">
        <f>'Active Model Inputs'!FSM57</f>
        <v>0</v>
      </c>
      <c r="FSN57" s="31">
        <f>'Active Model Inputs'!FSN57</f>
        <v>0</v>
      </c>
      <c r="FSO57" s="31">
        <f>'Active Model Inputs'!FSO57</f>
        <v>0</v>
      </c>
      <c r="FSP57" s="31">
        <f>'Active Model Inputs'!FSP57</f>
        <v>0</v>
      </c>
      <c r="FSQ57" s="31">
        <f>'Active Model Inputs'!FSQ57</f>
        <v>0</v>
      </c>
      <c r="FSR57" s="31">
        <f>'Active Model Inputs'!FSR57</f>
        <v>0</v>
      </c>
      <c r="FSS57" s="31">
        <f>'Active Model Inputs'!FSS57</f>
        <v>0</v>
      </c>
      <c r="FST57" s="31">
        <f>'Active Model Inputs'!FST57</f>
        <v>0</v>
      </c>
      <c r="FSU57" s="31">
        <f>'Active Model Inputs'!FSU57</f>
        <v>0</v>
      </c>
      <c r="FSV57" s="31">
        <f>'Active Model Inputs'!FSV57</f>
        <v>0</v>
      </c>
      <c r="FSW57" s="31">
        <f>'Active Model Inputs'!FSW57</f>
        <v>0</v>
      </c>
      <c r="FSX57" s="31">
        <f>'Active Model Inputs'!FSX57</f>
        <v>0</v>
      </c>
      <c r="FSY57" s="31">
        <f>'Active Model Inputs'!FSY57</f>
        <v>0</v>
      </c>
      <c r="FSZ57" s="31">
        <f>'Active Model Inputs'!FSZ57</f>
        <v>0</v>
      </c>
      <c r="FTA57" s="31">
        <f>'Active Model Inputs'!FTA57</f>
        <v>0</v>
      </c>
      <c r="FTB57" s="31">
        <f>'Active Model Inputs'!FTB57</f>
        <v>0</v>
      </c>
      <c r="FTC57" s="31">
        <f>'Active Model Inputs'!FTC57</f>
        <v>0</v>
      </c>
      <c r="FTD57" s="31">
        <f>'Active Model Inputs'!FTD57</f>
        <v>0</v>
      </c>
      <c r="FTE57" s="31">
        <f>'Active Model Inputs'!FTE57</f>
        <v>0</v>
      </c>
      <c r="FTF57" s="31">
        <f>'Active Model Inputs'!FTF57</f>
        <v>0</v>
      </c>
      <c r="FTG57" s="31">
        <f>'Active Model Inputs'!FTG57</f>
        <v>0</v>
      </c>
      <c r="FTH57" s="31">
        <f>'Active Model Inputs'!FTH57</f>
        <v>0</v>
      </c>
      <c r="FTI57" s="31">
        <f>'Active Model Inputs'!FTI57</f>
        <v>0</v>
      </c>
      <c r="FTJ57" s="31">
        <f>'Active Model Inputs'!FTJ57</f>
        <v>0</v>
      </c>
      <c r="FTK57" s="31">
        <f>'Active Model Inputs'!FTK57</f>
        <v>0</v>
      </c>
      <c r="FTL57" s="31">
        <f>'Active Model Inputs'!FTL57</f>
        <v>0</v>
      </c>
      <c r="FTM57" s="31">
        <f>'Active Model Inputs'!FTM57</f>
        <v>0</v>
      </c>
      <c r="FTN57" s="31">
        <f>'Active Model Inputs'!FTN57</f>
        <v>0</v>
      </c>
      <c r="FTO57" s="31">
        <f>'Active Model Inputs'!FTO57</f>
        <v>0</v>
      </c>
      <c r="FTP57" s="31">
        <f>'Active Model Inputs'!FTP57</f>
        <v>0</v>
      </c>
      <c r="FTQ57" s="31">
        <f>'Active Model Inputs'!FTQ57</f>
        <v>0</v>
      </c>
      <c r="FTR57" s="31">
        <f>'Active Model Inputs'!FTR57</f>
        <v>0</v>
      </c>
      <c r="FTS57" s="31">
        <f>'Active Model Inputs'!FTS57</f>
        <v>0</v>
      </c>
      <c r="FTT57" s="31">
        <f>'Active Model Inputs'!FTT57</f>
        <v>0</v>
      </c>
      <c r="FTU57" s="31">
        <f>'Active Model Inputs'!FTU57</f>
        <v>0</v>
      </c>
      <c r="FTV57" s="31">
        <f>'Active Model Inputs'!FTV57</f>
        <v>0</v>
      </c>
      <c r="FTW57" s="31">
        <f>'Active Model Inputs'!FTW57</f>
        <v>0</v>
      </c>
      <c r="FTX57" s="31">
        <f>'Active Model Inputs'!FTX57</f>
        <v>0</v>
      </c>
      <c r="FTY57" s="31">
        <f>'Active Model Inputs'!FTY57</f>
        <v>0</v>
      </c>
      <c r="FTZ57" s="31">
        <f>'Active Model Inputs'!FTZ57</f>
        <v>0</v>
      </c>
      <c r="FUA57" s="31">
        <f>'Active Model Inputs'!FUA57</f>
        <v>0</v>
      </c>
      <c r="FUB57" s="31">
        <f>'Active Model Inputs'!FUB57</f>
        <v>0</v>
      </c>
      <c r="FUC57" s="31">
        <f>'Active Model Inputs'!FUC57</f>
        <v>0</v>
      </c>
      <c r="FUD57" s="31">
        <f>'Active Model Inputs'!FUD57</f>
        <v>0</v>
      </c>
      <c r="FUE57" s="31">
        <f>'Active Model Inputs'!FUE57</f>
        <v>0</v>
      </c>
      <c r="FUF57" s="31">
        <f>'Active Model Inputs'!FUF57</f>
        <v>0</v>
      </c>
      <c r="FUG57" s="31">
        <f>'Active Model Inputs'!FUG57</f>
        <v>0</v>
      </c>
      <c r="FUH57" s="31">
        <f>'Active Model Inputs'!FUH57</f>
        <v>0</v>
      </c>
      <c r="FUI57" s="31">
        <f>'Active Model Inputs'!FUI57</f>
        <v>0</v>
      </c>
      <c r="FUJ57" s="31">
        <f>'Active Model Inputs'!FUJ57</f>
        <v>0</v>
      </c>
      <c r="FUK57" s="31">
        <f>'Active Model Inputs'!FUK57</f>
        <v>0</v>
      </c>
      <c r="FUL57" s="31">
        <f>'Active Model Inputs'!FUL57</f>
        <v>0</v>
      </c>
      <c r="FUM57" s="31">
        <f>'Active Model Inputs'!FUM57</f>
        <v>0</v>
      </c>
      <c r="FUN57" s="31">
        <f>'Active Model Inputs'!FUN57</f>
        <v>0</v>
      </c>
      <c r="FUO57" s="31">
        <f>'Active Model Inputs'!FUO57</f>
        <v>0</v>
      </c>
      <c r="FUP57" s="31">
        <f>'Active Model Inputs'!FUP57</f>
        <v>0</v>
      </c>
      <c r="FUQ57" s="31">
        <f>'Active Model Inputs'!FUQ57</f>
        <v>0</v>
      </c>
      <c r="FUR57" s="31">
        <f>'Active Model Inputs'!FUR57</f>
        <v>0</v>
      </c>
      <c r="FUS57" s="31">
        <f>'Active Model Inputs'!FUS57</f>
        <v>0</v>
      </c>
      <c r="FUT57" s="31">
        <f>'Active Model Inputs'!FUT57</f>
        <v>0</v>
      </c>
      <c r="FUU57" s="31">
        <f>'Active Model Inputs'!FUU57</f>
        <v>0</v>
      </c>
      <c r="FUV57" s="31">
        <f>'Active Model Inputs'!FUV57</f>
        <v>0</v>
      </c>
      <c r="FUW57" s="31">
        <f>'Active Model Inputs'!FUW57</f>
        <v>0</v>
      </c>
      <c r="FUX57" s="31">
        <f>'Active Model Inputs'!FUX57</f>
        <v>0</v>
      </c>
      <c r="FUY57" s="31">
        <f>'Active Model Inputs'!FUY57</f>
        <v>0</v>
      </c>
      <c r="FUZ57" s="31">
        <f>'Active Model Inputs'!FUZ57</f>
        <v>0</v>
      </c>
      <c r="FVA57" s="31">
        <f>'Active Model Inputs'!FVA57</f>
        <v>0</v>
      </c>
      <c r="FVB57" s="31">
        <f>'Active Model Inputs'!FVB57</f>
        <v>0</v>
      </c>
      <c r="FVC57" s="31">
        <f>'Active Model Inputs'!FVC57</f>
        <v>0</v>
      </c>
      <c r="FVD57" s="31">
        <f>'Active Model Inputs'!FVD57</f>
        <v>0</v>
      </c>
      <c r="FVE57" s="31">
        <f>'Active Model Inputs'!FVE57</f>
        <v>0</v>
      </c>
      <c r="FVF57" s="31">
        <f>'Active Model Inputs'!FVF57</f>
        <v>0</v>
      </c>
      <c r="FVG57" s="31">
        <f>'Active Model Inputs'!FVG57</f>
        <v>0</v>
      </c>
      <c r="FVH57" s="31">
        <f>'Active Model Inputs'!FVH57</f>
        <v>0</v>
      </c>
      <c r="FVI57" s="31">
        <f>'Active Model Inputs'!FVI57</f>
        <v>0</v>
      </c>
      <c r="FVJ57" s="31">
        <f>'Active Model Inputs'!FVJ57</f>
        <v>0</v>
      </c>
      <c r="FVK57" s="31">
        <f>'Active Model Inputs'!FVK57</f>
        <v>0</v>
      </c>
      <c r="FVL57" s="31">
        <f>'Active Model Inputs'!FVL57</f>
        <v>0</v>
      </c>
      <c r="FVM57" s="31">
        <f>'Active Model Inputs'!FVM57</f>
        <v>0</v>
      </c>
      <c r="FVN57" s="31">
        <f>'Active Model Inputs'!FVN57</f>
        <v>0</v>
      </c>
      <c r="FVO57" s="31">
        <f>'Active Model Inputs'!FVO57</f>
        <v>0</v>
      </c>
      <c r="FVP57" s="31">
        <f>'Active Model Inputs'!FVP57</f>
        <v>0</v>
      </c>
      <c r="FVQ57" s="31">
        <f>'Active Model Inputs'!FVQ57</f>
        <v>0</v>
      </c>
      <c r="FVR57" s="31">
        <f>'Active Model Inputs'!FVR57</f>
        <v>0</v>
      </c>
      <c r="FVS57" s="31">
        <f>'Active Model Inputs'!FVS57</f>
        <v>0</v>
      </c>
      <c r="FVT57" s="31">
        <f>'Active Model Inputs'!FVT57</f>
        <v>0</v>
      </c>
      <c r="FVU57" s="31">
        <f>'Active Model Inputs'!FVU57</f>
        <v>0</v>
      </c>
      <c r="FVV57" s="31">
        <f>'Active Model Inputs'!FVV57</f>
        <v>0</v>
      </c>
      <c r="FVW57" s="31">
        <f>'Active Model Inputs'!FVW57</f>
        <v>0</v>
      </c>
      <c r="FVX57" s="31">
        <f>'Active Model Inputs'!FVX57</f>
        <v>0</v>
      </c>
      <c r="FVY57" s="31">
        <f>'Active Model Inputs'!FVY57</f>
        <v>0</v>
      </c>
      <c r="FVZ57" s="31">
        <f>'Active Model Inputs'!FVZ57</f>
        <v>0</v>
      </c>
      <c r="FWA57" s="31">
        <f>'Active Model Inputs'!FWA57</f>
        <v>0</v>
      </c>
      <c r="FWB57" s="31">
        <f>'Active Model Inputs'!FWB57</f>
        <v>0</v>
      </c>
      <c r="FWC57" s="31">
        <f>'Active Model Inputs'!FWC57</f>
        <v>0</v>
      </c>
      <c r="FWD57" s="31">
        <f>'Active Model Inputs'!FWD57</f>
        <v>0</v>
      </c>
      <c r="FWE57" s="31">
        <f>'Active Model Inputs'!FWE57</f>
        <v>0</v>
      </c>
      <c r="FWF57" s="31">
        <f>'Active Model Inputs'!FWF57</f>
        <v>0</v>
      </c>
      <c r="FWG57" s="31">
        <f>'Active Model Inputs'!FWG57</f>
        <v>0</v>
      </c>
      <c r="FWH57" s="31">
        <f>'Active Model Inputs'!FWH57</f>
        <v>0</v>
      </c>
      <c r="FWI57" s="31">
        <f>'Active Model Inputs'!FWI57</f>
        <v>0</v>
      </c>
      <c r="FWJ57" s="31">
        <f>'Active Model Inputs'!FWJ57</f>
        <v>0</v>
      </c>
      <c r="FWK57" s="31">
        <f>'Active Model Inputs'!FWK57</f>
        <v>0</v>
      </c>
      <c r="FWL57" s="31">
        <f>'Active Model Inputs'!FWL57</f>
        <v>0</v>
      </c>
      <c r="FWM57" s="31">
        <f>'Active Model Inputs'!FWM57</f>
        <v>0</v>
      </c>
      <c r="FWN57" s="31">
        <f>'Active Model Inputs'!FWN57</f>
        <v>0</v>
      </c>
      <c r="FWO57" s="31">
        <f>'Active Model Inputs'!FWO57</f>
        <v>0</v>
      </c>
      <c r="FWP57" s="31">
        <f>'Active Model Inputs'!FWP57</f>
        <v>0</v>
      </c>
      <c r="FWQ57" s="31">
        <f>'Active Model Inputs'!FWQ57</f>
        <v>0</v>
      </c>
      <c r="FWR57" s="31">
        <f>'Active Model Inputs'!FWR57</f>
        <v>0</v>
      </c>
      <c r="FWS57" s="31">
        <f>'Active Model Inputs'!FWS57</f>
        <v>0</v>
      </c>
      <c r="FWT57" s="31">
        <f>'Active Model Inputs'!FWT57</f>
        <v>0</v>
      </c>
      <c r="FWU57" s="31">
        <f>'Active Model Inputs'!FWU57</f>
        <v>0</v>
      </c>
      <c r="FWV57" s="31">
        <f>'Active Model Inputs'!FWV57</f>
        <v>0</v>
      </c>
      <c r="FWW57" s="31">
        <f>'Active Model Inputs'!FWW57</f>
        <v>0</v>
      </c>
      <c r="FWX57" s="31">
        <f>'Active Model Inputs'!FWX57</f>
        <v>0</v>
      </c>
      <c r="FWY57" s="31">
        <f>'Active Model Inputs'!FWY57</f>
        <v>0</v>
      </c>
      <c r="FWZ57" s="31">
        <f>'Active Model Inputs'!FWZ57</f>
        <v>0</v>
      </c>
      <c r="FXA57" s="31">
        <f>'Active Model Inputs'!FXA57</f>
        <v>0</v>
      </c>
      <c r="FXB57" s="31">
        <f>'Active Model Inputs'!FXB57</f>
        <v>0</v>
      </c>
      <c r="FXC57" s="31">
        <f>'Active Model Inputs'!FXC57</f>
        <v>0</v>
      </c>
      <c r="FXD57" s="31">
        <f>'Active Model Inputs'!FXD57</f>
        <v>0</v>
      </c>
      <c r="FXE57" s="31">
        <f>'Active Model Inputs'!FXE57</f>
        <v>0</v>
      </c>
      <c r="FXF57" s="31">
        <f>'Active Model Inputs'!FXF57</f>
        <v>0</v>
      </c>
      <c r="FXG57" s="31">
        <f>'Active Model Inputs'!FXG57</f>
        <v>0</v>
      </c>
      <c r="FXH57" s="31">
        <f>'Active Model Inputs'!FXH57</f>
        <v>0</v>
      </c>
      <c r="FXI57" s="31">
        <f>'Active Model Inputs'!FXI57</f>
        <v>0</v>
      </c>
      <c r="FXJ57" s="31">
        <f>'Active Model Inputs'!FXJ57</f>
        <v>0</v>
      </c>
      <c r="FXK57" s="31">
        <f>'Active Model Inputs'!FXK57</f>
        <v>0</v>
      </c>
      <c r="FXL57" s="31">
        <f>'Active Model Inputs'!FXL57</f>
        <v>0</v>
      </c>
      <c r="FXM57" s="31">
        <f>'Active Model Inputs'!FXM57</f>
        <v>0</v>
      </c>
      <c r="FXN57" s="31">
        <f>'Active Model Inputs'!FXN57</f>
        <v>0</v>
      </c>
      <c r="FXO57" s="31">
        <f>'Active Model Inputs'!FXO57</f>
        <v>0</v>
      </c>
      <c r="FXP57" s="31">
        <f>'Active Model Inputs'!FXP57</f>
        <v>0</v>
      </c>
      <c r="FXQ57" s="31">
        <f>'Active Model Inputs'!FXQ57</f>
        <v>0</v>
      </c>
      <c r="FXR57" s="31">
        <f>'Active Model Inputs'!FXR57</f>
        <v>0</v>
      </c>
      <c r="FXS57" s="31">
        <f>'Active Model Inputs'!FXS57</f>
        <v>0</v>
      </c>
      <c r="FXT57" s="31">
        <f>'Active Model Inputs'!FXT57</f>
        <v>0</v>
      </c>
      <c r="FXU57" s="31">
        <f>'Active Model Inputs'!FXU57</f>
        <v>0</v>
      </c>
      <c r="FXV57" s="31">
        <f>'Active Model Inputs'!FXV57</f>
        <v>0</v>
      </c>
      <c r="FXW57" s="31">
        <f>'Active Model Inputs'!FXW57</f>
        <v>0</v>
      </c>
      <c r="FXX57" s="31">
        <f>'Active Model Inputs'!FXX57</f>
        <v>0</v>
      </c>
      <c r="FXY57" s="31">
        <f>'Active Model Inputs'!FXY57</f>
        <v>0</v>
      </c>
      <c r="FXZ57" s="31">
        <f>'Active Model Inputs'!FXZ57</f>
        <v>0</v>
      </c>
      <c r="FYA57" s="31">
        <f>'Active Model Inputs'!FYA57</f>
        <v>0</v>
      </c>
      <c r="FYB57" s="31">
        <f>'Active Model Inputs'!FYB57</f>
        <v>0</v>
      </c>
      <c r="FYC57" s="31">
        <f>'Active Model Inputs'!FYC57</f>
        <v>0</v>
      </c>
      <c r="FYD57" s="31">
        <f>'Active Model Inputs'!FYD57</f>
        <v>0</v>
      </c>
      <c r="FYE57" s="31">
        <f>'Active Model Inputs'!FYE57</f>
        <v>0</v>
      </c>
      <c r="FYF57" s="31">
        <f>'Active Model Inputs'!FYF57</f>
        <v>0</v>
      </c>
      <c r="FYG57" s="31">
        <f>'Active Model Inputs'!FYG57</f>
        <v>0</v>
      </c>
      <c r="FYH57" s="31">
        <f>'Active Model Inputs'!FYH57</f>
        <v>0</v>
      </c>
      <c r="FYI57" s="31">
        <f>'Active Model Inputs'!FYI57</f>
        <v>0</v>
      </c>
      <c r="FYJ57" s="31">
        <f>'Active Model Inputs'!FYJ57</f>
        <v>0</v>
      </c>
      <c r="FYK57" s="31">
        <f>'Active Model Inputs'!FYK57</f>
        <v>0</v>
      </c>
      <c r="FYL57" s="31">
        <f>'Active Model Inputs'!FYL57</f>
        <v>0</v>
      </c>
      <c r="FYM57" s="31">
        <f>'Active Model Inputs'!FYM57</f>
        <v>0</v>
      </c>
      <c r="FYN57" s="31">
        <f>'Active Model Inputs'!FYN57</f>
        <v>0</v>
      </c>
      <c r="FYO57" s="31">
        <f>'Active Model Inputs'!FYO57</f>
        <v>0</v>
      </c>
      <c r="FYP57" s="31">
        <f>'Active Model Inputs'!FYP57</f>
        <v>0</v>
      </c>
      <c r="FYQ57" s="31">
        <f>'Active Model Inputs'!FYQ57</f>
        <v>0</v>
      </c>
      <c r="FYR57" s="31">
        <f>'Active Model Inputs'!FYR57</f>
        <v>0</v>
      </c>
      <c r="FYS57" s="31">
        <f>'Active Model Inputs'!FYS57</f>
        <v>0</v>
      </c>
      <c r="FYT57" s="31">
        <f>'Active Model Inputs'!FYT57</f>
        <v>0</v>
      </c>
      <c r="FYU57" s="31">
        <f>'Active Model Inputs'!FYU57</f>
        <v>0</v>
      </c>
      <c r="FYV57" s="31">
        <f>'Active Model Inputs'!FYV57</f>
        <v>0</v>
      </c>
      <c r="FYW57" s="31">
        <f>'Active Model Inputs'!FYW57</f>
        <v>0</v>
      </c>
      <c r="FYX57" s="31">
        <f>'Active Model Inputs'!FYX57</f>
        <v>0</v>
      </c>
      <c r="FYY57" s="31">
        <f>'Active Model Inputs'!FYY57</f>
        <v>0</v>
      </c>
      <c r="FYZ57" s="31">
        <f>'Active Model Inputs'!FYZ57</f>
        <v>0</v>
      </c>
      <c r="FZA57" s="31">
        <f>'Active Model Inputs'!FZA57</f>
        <v>0</v>
      </c>
      <c r="FZB57" s="31">
        <f>'Active Model Inputs'!FZB57</f>
        <v>0</v>
      </c>
      <c r="FZC57" s="31">
        <f>'Active Model Inputs'!FZC57</f>
        <v>0</v>
      </c>
      <c r="FZD57" s="31">
        <f>'Active Model Inputs'!FZD57</f>
        <v>0</v>
      </c>
      <c r="FZE57" s="31">
        <f>'Active Model Inputs'!FZE57</f>
        <v>0</v>
      </c>
      <c r="FZF57" s="31">
        <f>'Active Model Inputs'!FZF57</f>
        <v>0</v>
      </c>
      <c r="FZG57" s="31">
        <f>'Active Model Inputs'!FZG57</f>
        <v>0</v>
      </c>
      <c r="FZH57" s="31">
        <f>'Active Model Inputs'!FZH57</f>
        <v>0</v>
      </c>
      <c r="FZI57" s="31">
        <f>'Active Model Inputs'!FZI57</f>
        <v>0</v>
      </c>
      <c r="FZJ57" s="31">
        <f>'Active Model Inputs'!FZJ57</f>
        <v>0</v>
      </c>
      <c r="FZK57" s="31">
        <f>'Active Model Inputs'!FZK57</f>
        <v>0</v>
      </c>
      <c r="FZL57" s="31">
        <f>'Active Model Inputs'!FZL57</f>
        <v>0</v>
      </c>
      <c r="FZM57" s="31">
        <f>'Active Model Inputs'!FZM57</f>
        <v>0</v>
      </c>
      <c r="FZN57" s="31">
        <f>'Active Model Inputs'!FZN57</f>
        <v>0</v>
      </c>
      <c r="FZO57" s="31">
        <f>'Active Model Inputs'!FZO57</f>
        <v>0</v>
      </c>
      <c r="FZP57" s="31">
        <f>'Active Model Inputs'!FZP57</f>
        <v>0</v>
      </c>
      <c r="FZQ57" s="31">
        <f>'Active Model Inputs'!FZQ57</f>
        <v>0</v>
      </c>
      <c r="FZR57" s="31">
        <f>'Active Model Inputs'!FZR57</f>
        <v>0</v>
      </c>
      <c r="FZS57" s="31">
        <f>'Active Model Inputs'!FZS57</f>
        <v>0</v>
      </c>
      <c r="FZT57" s="31">
        <f>'Active Model Inputs'!FZT57</f>
        <v>0</v>
      </c>
      <c r="FZU57" s="31">
        <f>'Active Model Inputs'!FZU57</f>
        <v>0</v>
      </c>
      <c r="FZV57" s="31">
        <f>'Active Model Inputs'!FZV57</f>
        <v>0</v>
      </c>
      <c r="FZW57" s="31">
        <f>'Active Model Inputs'!FZW57</f>
        <v>0</v>
      </c>
      <c r="FZX57" s="31">
        <f>'Active Model Inputs'!FZX57</f>
        <v>0</v>
      </c>
      <c r="FZY57" s="31">
        <f>'Active Model Inputs'!FZY57</f>
        <v>0</v>
      </c>
      <c r="FZZ57" s="31">
        <f>'Active Model Inputs'!FZZ57</f>
        <v>0</v>
      </c>
      <c r="GAA57" s="31">
        <f>'Active Model Inputs'!GAA57</f>
        <v>0</v>
      </c>
      <c r="GAB57" s="31">
        <f>'Active Model Inputs'!GAB57</f>
        <v>0</v>
      </c>
      <c r="GAC57" s="31">
        <f>'Active Model Inputs'!GAC57</f>
        <v>0</v>
      </c>
      <c r="GAD57" s="31">
        <f>'Active Model Inputs'!GAD57</f>
        <v>0</v>
      </c>
      <c r="GAE57" s="31">
        <f>'Active Model Inputs'!GAE57</f>
        <v>0</v>
      </c>
      <c r="GAF57" s="31">
        <f>'Active Model Inputs'!GAF57</f>
        <v>0</v>
      </c>
      <c r="GAG57" s="31">
        <f>'Active Model Inputs'!GAG57</f>
        <v>0</v>
      </c>
      <c r="GAH57" s="31">
        <f>'Active Model Inputs'!GAH57</f>
        <v>0</v>
      </c>
      <c r="GAI57" s="31">
        <f>'Active Model Inputs'!GAI57</f>
        <v>0</v>
      </c>
      <c r="GAJ57" s="31">
        <f>'Active Model Inputs'!GAJ57</f>
        <v>0</v>
      </c>
      <c r="GAK57" s="31">
        <f>'Active Model Inputs'!GAK57</f>
        <v>0</v>
      </c>
      <c r="GAL57" s="31">
        <f>'Active Model Inputs'!GAL57</f>
        <v>0</v>
      </c>
      <c r="GAM57" s="31">
        <f>'Active Model Inputs'!GAM57</f>
        <v>0</v>
      </c>
      <c r="GAN57" s="31">
        <f>'Active Model Inputs'!GAN57</f>
        <v>0</v>
      </c>
      <c r="GAO57" s="31">
        <f>'Active Model Inputs'!GAO57</f>
        <v>0</v>
      </c>
      <c r="GAP57" s="31">
        <f>'Active Model Inputs'!GAP57</f>
        <v>0</v>
      </c>
      <c r="GAQ57" s="31">
        <f>'Active Model Inputs'!GAQ57</f>
        <v>0</v>
      </c>
      <c r="GAR57" s="31">
        <f>'Active Model Inputs'!GAR57</f>
        <v>0</v>
      </c>
      <c r="GAS57" s="31">
        <f>'Active Model Inputs'!GAS57</f>
        <v>0</v>
      </c>
      <c r="GAT57" s="31">
        <f>'Active Model Inputs'!GAT57</f>
        <v>0</v>
      </c>
      <c r="GAU57" s="31">
        <f>'Active Model Inputs'!GAU57</f>
        <v>0</v>
      </c>
      <c r="GAV57" s="31">
        <f>'Active Model Inputs'!GAV57</f>
        <v>0</v>
      </c>
      <c r="GAW57" s="31">
        <f>'Active Model Inputs'!GAW57</f>
        <v>0</v>
      </c>
      <c r="GAX57" s="31">
        <f>'Active Model Inputs'!GAX57</f>
        <v>0</v>
      </c>
      <c r="GAY57" s="31">
        <f>'Active Model Inputs'!GAY57</f>
        <v>0</v>
      </c>
      <c r="GAZ57" s="31">
        <f>'Active Model Inputs'!GAZ57</f>
        <v>0</v>
      </c>
      <c r="GBA57" s="31">
        <f>'Active Model Inputs'!GBA57</f>
        <v>0</v>
      </c>
      <c r="GBB57" s="31">
        <f>'Active Model Inputs'!GBB57</f>
        <v>0</v>
      </c>
      <c r="GBC57" s="31">
        <f>'Active Model Inputs'!GBC57</f>
        <v>0</v>
      </c>
      <c r="GBD57" s="31">
        <f>'Active Model Inputs'!GBD57</f>
        <v>0</v>
      </c>
      <c r="GBE57" s="31">
        <f>'Active Model Inputs'!GBE57</f>
        <v>0</v>
      </c>
      <c r="GBF57" s="31">
        <f>'Active Model Inputs'!GBF57</f>
        <v>0</v>
      </c>
      <c r="GBG57" s="31">
        <f>'Active Model Inputs'!GBG57</f>
        <v>0</v>
      </c>
      <c r="GBH57" s="31">
        <f>'Active Model Inputs'!GBH57</f>
        <v>0</v>
      </c>
      <c r="GBI57" s="31">
        <f>'Active Model Inputs'!GBI57</f>
        <v>0</v>
      </c>
      <c r="GBJ57" s="31">
        <f>'Active Model Inputs'!GBJ57</f>
        <v>0</v>
      </c>
      <c r="GBK57" s="31">
        <f>'Active Model Inputs'!GBK57</f>
        <v>0</v>
      </c>
      <c r="GBL57" s="31">
        <f>'Active Model Inputs'!GBL57</f>
        <v>0</v>
      </c>
      <c r="GBM57" s="31">
        <f>'Active Model Inputs'!GBM57</f>
        <v>0</v>
      </c>
      <c r="GBN57" s="31">
        <f>'Active Model Inputs'!GBN57</f>
        <v>0</v>
      </c>
      <c r="GBO57" s="31">
        <f>'Active Model Inputs'!GBO57</f>
        <v>0</v>
      </c>
      <c r="GBP57" s="31">
        <f>'Active Model Inputs'!GBP57</f>
        <v>0</v>
      </c>
      <c r="GBQ57" s="31">
        <f>'Active Model Inputs'!GBQ57</f>
        <v>0</v>
      </c>
      <c r="GBR57" s="31">
        <f>'Active Model Inputs'!GBR57</f>
        <v>0</v>
      </c>
      <c r="GBS57" s="31">
        <f>'Active Model Inputs'!GBS57</f>
        <v>0</v>
      </c>
      <c r="GBT57" s="31">
        <f>'Active Model Inputs'!GBT57</f>
        <v>0</v>
      </c>
      <c r="GBU57" s="31">
        <f>'Active Model Inputs'!GBU57</f>
        <v>0</v>
      </c>
      <c r="GBV57" s="31">
        <f>'Active Model Inputs'!GBV57</f>
        <v>0</v>
      </c>
      <c r="GBW57" s="31">
        <f>'Active Model Inputs'!GBW57</f>
        <v>0</v>
      </c>
      <c r="GBX57" s="31">
        <f>'Active Model Inputs'!GBX57</f>
        <v>0</v>
      </c>
      <c r="GBY57" s="31">
        <f>'Active Model Inputs'!GBY57</f>
        <v>0</v>
      </c>
      <c r="GBZ57" s="31">
        <f>'Active Model Inputs'!GBZ57</f>
        <v>0</v>
      </c>
      <c r="GCA57" s="31">
        <f>'Active Model Inputs'!GCA57</f>
        <v>0</v>
      </c>
      <c r="GCB57" s="31">
        <f>'Active Model Inputs'!GCB57</f>
        <v>0</v>
      </c>
      <c r="GCC57" s="31">
        <f>'Active Model Inputs'!GCC57</f>
        <v>0</v>
      </c>
      <c r="GCD57" s="31">
        <f>'Active Model Inputs'!GCD57</f>
        <v>0</v>
      </c>
      <c r="GCE57" s="31">
        <f>'Active Model Inputs'!GCE57</f>
        <v>0</v>
      </c>
      <c r="GCF57" s="31">
        <f>'Active Model Inputs'!GCF57</f>
        <v>0</v>
      </c>
      <c r="GCG57" s="31">
        <f>'Active Model Inputs'!GCG57</f>
        <v>0</v>
      </c>
      <c r="GCH57" s="31">
        <f>'Active Model Inputs'!GCH57</f>
        <v>0</v>
      </c>
      <c r="GCI57" s="31">
        <f>'Active Model Inputs'!GCI57</f>
        <v>0</v>
      </c>
      <c r="GCJ57" s="31">
        <f>'Active Model Inputs'!GCJ57</f>
        <v>0</v>
      </c>
      <c r="GCK57" s="31">
        <f>'Active Model Inputs'!GCK57</f>
        <v>0</v>
      </c>
      <c r="GCL57" s="31">
        <f>'Active Model Inputs'!GCL57</f>
        <v>0</v>
      </c>
      <c r="GCM57" s="31">
        <f>'Active Model Inputs'!GCM57</f>
        <v>0</v>
      </c>
      <c r="GCN57" s="31">
        <f>'Active Model Inputs'!GCN57</f>
        <v>0</v>
      </c>
      <c r="GCO57" s="31">
        <f>'Active Model Inputs'!GCO57</f>
        <v>0</v>
      </c>
      <c r="GCP57" s="31">
        <f>'Active Model Inputs'!GCP57</f>
        <v>0</v>
      </c>
      <c r="GCQ57" s="31">
        <f>'Active Model Inputs'!GCQ57</f>
        <v>0</v>
      </c>
      <c r="GCR57" s="31">
        <f>'Active Model Inputs'!GCR57</f>
        <v>0</v>
      </c>
      <c r="GCS57" s="31">
        <f>'Active Model Inputs'!GCS57</f>
        <v>0</v>
      </c>
      <c r="GCT57" s="31">
        <f>'Active Model Inputs'!GCT57</f>
        <v>0</v>
      </c>
      <c r="GCU57" s="31">
        <f>'Active Model Inputs'!GCU57</f>
        <v>0</v>
      </c>
      <c r="GCV57" s="31">
        <f>'Active Model Inputs'!GCV57</f>
        <v>0</v>
      </c>
      <c r="GCW57" s="31">
        <f>'Active Model Inputs'!GCW57</f>
        <v>0</v>
      </c>
      <c r="GCX57" s="31">
        <f>'Active Model Inputs'!GCX57</f>
        <v>0</v>
      </c>
      <c r="GCY57" s="31">
        <f>'Active Model Inputs'!GCY57</f>
        <v>0</v>
      </c>
      <c r="GCZ57" s="31">
        <f>'Active Model Inputs'!GCZ57</f>
        <v>0</v>
      </c>
      <c r="GDA57" s="31">
        <f>'Active Model Inputs'!GDA57</f>
        <v>0</v>
      </c>
      <c r="GDB57" s="31">
        <f>'Active Model Inputs'!GDB57</f>
        <v>0</v>
      </c>
      <c r="GDC57" s="31">
        <f>'Active Model Inputs'!GDC57</f>
        <v>0</v>
      </c>
      <c r="GDD57" s="31">
        <f>'Active Model Inputs'!GDD57</f>
        <v>0</v>
      </c>
      <c r="GDE57" s="31">
        <f>'Active Model Inputs'!GDE57</f>
        <v>0</v>
      </c>
      <c r="GDF57" s="31">
        <f>'Active Model Inputs'!GDF57</f>
        <v>0</v>
      </c>
      <c r="GDG57" s="31">
        <f>'Active Model Inputs'!GDG57</f>
        <v>0</v>
      </c>
      <c r="GDH57" s="31">
        <f>'Active Model Inputs'!GDH57</f>
        <v>0</v>
      </c>
      <c r="GDI57" s="31">
        <f>'Active Model Inputs'!GDI57</f>
        <v>0</v>
      </c>
      <c r="GDJ57" s="31">
        <f>'Active Model Inputs'!GDJ57</f>
        <v>0</v>
      </c>
      <c r="GDK57" s="31">
        <f>'Active Model Inputs'!GDK57</f>
        <v>0</v>
      </c>
      <c r="GDL57" s="31">
        <f>'Active Model Inputs'!GDL57</f>
        <v>0</v>
      </c>
      <c r="GDM57" s="31">
        <f>'Active Model Inputs'!GDM57</f>
        <v>0</v>
      </c>
      <c r="GDN57" s="31">
        <f>'Active Model Inputs'!GDN57</f>
        <v>0</v>
      </c>
      <c r="GDO57" s="31">
        <f>'Active Model Inputs'!GDO57</f>
        <v>0</v>
      </c>
      <c r="GDP57" s="31">
        <f>'Active Model Inputs'!GDP57</f>
        <v>0</v>
      </c>
      <c r="GDQ57" s="31">
        <f>'Active Model Inputs'!GDQ57</f>
        <v>0</v>
      </c>
      <c r="GDR57" s="31">
        <f>'Active Model Inputs'!GDR57</f>
        <v>0</v>
      </c>
      <c r="GDS57" s="31">
        <f>'Active Model Inputs'!GDS57</f>
        <v>0</v>
      </c>
      <c r="GDT57" s="31">
        <f>'Active Model Inputs'!GDT57</f>
        <v>0</v>
      </c>
      <c r="GDU57" s="31">
        <f>'Active Model Inputs'!GDU57</f>
        <v>0</v>
      </c>
      <c r="GDV57" s="31">
        <f>'Active Model Inputs'!GDV57</f>
        <v>0</v>
      </c>
      <c r="GDW57" s="31">
        <f>'Active Model Inputs'!GDW57</f>
        <v>0</v>
      </c>
      <c r="GDX57" s="31">
        <f>'Active Model Inputs'!GDX57</f>
        <v>0</v>
      </c>
      <c r="GDY57" s="31">
        <f>'Active Model Inputs'!GDY57</f>
        <v>0</v>
      </c>
      <c r="GDZ57" s="31">
        <f>'Active Model Inputs'!GDZ57</f>
        <v>0</v>
      </c>
      <c r="GEA57" s="31">
        <f>'Active Model Inputs'!GEA57</f>
        <v>0</v>
      </c>
      <c r="GEB57" s="31">
        <f>'Active Model Inputs'!GEB57</f>
        <v>0</v>
      </c>
      <c r="GEC57" s="31">
        <f>'Active Model Inputs'!GEC57</f>
        <v>0</v>
      </c>
      <c r="GED57" s="31">
        <f>'Active Model Inputs'!GED57</f>
        <v>0</v>
      </c>
      <c r="GEE57" s="31">
        <f>'Active Model Inputs'!GEE57</f>
        <v>0</v>
      </c>
      <c r="GEF57" s="31">
        <f>'Active Model Inputs'!GEF57</f>
        <v>0</v>
      </c>
      <c r="GEG57" s="31">
        <f>'Active Model Inputs'!GEG57</f>
        <v>0</v>
      </c>
      <c r="GEH57" s="31">
        <f>'Active Model Inputs'!GEH57</f>
        <v>0</v>
      </c>
      <c r="GEI57" s="31">
        <f>'Active Model Inputs'!GEI57</f>
        <v>0</v>
      </c>
      <c r="GEJ57" s="31">
        <f>'Active Model Inputs'!GEJ57</f>
        <v>0</v>
      </c>
      <c r="GEK57" s="31">
        <f>'Active Model Inputs'!GEK57</f>
        <v>0</v>
      </c>
      <c r="GEL57" s="31">
        <f>'Active Model Inputs'!GEL57</f>
        <v>0</v>
      </c>
      <c r="GEM57" s="31">
        <f>'Active Model Inputs'!GEM57</f>
        <v>0</v>
      </c>
      <c r="GEN57" s="31">
        <f>'Active Model Inputs'!GEN57</f>
        <v>0</v>
      </c>
      <c r="GEO57" s="31">
        <f>'Active Model Inputs'!GEO57</f>
        <v>0</v>
      </c>
      <c r="GEP57" s="31">
        <f>'Active Model Inputs'!GEP57</f>
        <v>0</v>
      </c>
      <c r="GEQ57" s="31">
        <f>'Active Model Inputs'!GEQ57</f>
        <v>0</v>
      </c>
      <c r="GER57" s="31">
        <f>'Active Model Inputs'!GER57</f>
        <v>0</v>
      </c>
      <c r="GES57" s="31">
        <f>'Active Model Inputs'!GES57</f>
        <v>0</v>
      </c>
      <c r="GET57" s="31">
        <f>'Active Model Inputs'!GET57</f>
        <v>0</v>
      </c>
      <c r="GEU57" s="31">
        <f>'Active Model Inputs'!GEU57</f>
        <v>0</v>
      </c>
      <c r="GEV57" s="31">
        <f>'Active Model Inputs'!GEV57</f>
        <v>0</v>
      </c>
      <c r="GEW57" s="31">
        <f>'Active Model Inputs'!GEW57</f>
        <v>0</v>
      </c>
      <c r="GEX57" s="31">
        <f>'Active Model Inputs'!GEX57</f>
        <v>0</v>
      </c>
      <c r="GEY57" s="31">
        <f>'Active Model Inputs'!GEY57</f>
        <v>0</v>
      </c>
      <c r="GEZ57" s="31">
        <f>'Active Model Inputs'!GEZ57</f>
        <v>0</v>
      </c>
      <c r="GFA57" s="31">
        <f>'Active Model Inputs'!GFA57</f>
        <v>0</v>
      </c>
      <c r="GFB57" s="31">
        <f>'Active Model Inputs'!GFB57</f>
        <v>0</v>
      </c>
      <c r="GFC57" s="31">
        <f>'Active Model Inputs'!GFC57</f>
        <v>0</v>
      </c>
      <c r="GFD57" s="31">
        <f>'Active Model Inputs'!GFD57</f>
        <v>0</v>
      </c>
      <c r="GFE57" s="31">
        <f>'Active Model Inputs'!GFE57</f>
        <v>0</v>
      </c>
      <c r="GFF57" s="31">
        <f>'Active Model Inputs'!GFF57</f>
        <v>0</v>
      </c>
      <c r="GFG57" s="31">
        <f>'Active Model Inputs'!GFG57</f>
        <v>0</v>
      </c>
      <c r="GFH57" s="31">
        <f>'Active Model Inputs'!GFH57</f>
        <v>0</v>
      </c>
      <c r="GFI57" s="31">
        <f>'Active Model Inputs'!GFI57</f>
        <v>0</v>
      </c>
      <c r="GFJ57" s="31">
        <f>'Active Model Inputs'!GFJ57</f>
        <v>0</v>
      </c>
      <c r="GFK57" s="31">
        <f>'Active Model Inputs'!GFK57</f>
        <v>0</v>
      </c>
      <c r="GFL57" s="31">
        <f>'Active Model Inputs'!GFL57</f>
        <v>0</v>
      </c>
      <c r="GFM57" s="31">
        <f>'Active Model Inputs'!GFM57</f>
        <v>0</v>
      </c>
      <c r="GFN57" s="31">
        <f>'Active Model Inputs'!GFN57</f>
        <v>0</v>
      </c>
      <c r="GFO57" s="31">
        <f>'Active Model Inputs'!GFO57</f>
        <v>0</v>
      </c>
      <c r="GFP57" s="31">
        <f>'Active Model Inputs'!GFP57</f>
        <v>0</v>
      </c>
      <c r="GFQ57" s="31">
        <f>'Active Model Inputs'!GFQ57</f>
        <v>0</v>
      </c>
      <c r="GFR57" s="31">
        <f>'Active Model Inputs'!GFR57</f>
        <v>0</v>
      </c>
      <c r="GFS57" s="31">
        <f>'Active Model Inputs'!GFS57</f>
        <v>0</v>
      </c>
      <c r="GFT57" s="31">
        <f>'Active Model Inputs'!GFT57</f>
        <v>0</v>
      </c>
      <c r="GFU57" s="31">
        <f>'Active Model Inputs'!GFU57</f>
        <v>0</v>
      </c>
      <c r="GFV57" s="31">
        <f>'Active Model Inputs'!GFV57</f>
        <v>0</v>
      </c>
      <c r="GFW57" s="31">
        <f>'Active Model Inputs'!GFW57</f>
        <v>0</v>
      </c>
      <c r="GFX57" s="31">
        <f>'Active Model Inputs'!GFX57</f>
        <v>0</v>
      </c>
      <c r="GFY57" s="31">
        <f>'Active Model Inputs'!GFY57</f>
        <v>0</v>
      </c>
      <c r="GFZ57" s="31">
        <f>'Active Model Inputs'!GFZ57</f>
        <v>0</v>
      </c>
      <c r="GGA57" s="31">
        <f>'Active Model Inputs'!GGA57</f>
        <v>0</v>
      </c>
      <c r="GGB57" s="31">
        <f>'Active Model Inputs'!GGB57</f>
        <v>0</v>
      </c>
      <c r="GGC57" s="31">
        <f>'Active Model Inputs'!GGC57</f>
        <v>0</v>
      </c>
      <c r="GGD57" s="31">
        <f>'Active Model Inputs'!GGD57</f>
        <v>0</v>
      </c>
      <c r="GGE57" s="31">
        <f>'Active Model Inputs'!GGE57</f>
        <v>0</v>
      </c>
      <c r="GGF57" s="31">
        <f>'Active Model Inputs'!GGF57</f>
        <v>0</v>
      </c>
      <c r="GGG57" s="31">
        <f>'Active Model Inputs'!GGG57</f>
        <v>0</v>
      </c>
      <c r="GGH57" s="31">
        <f>'Active Model Inputs'!GGH57</f>
        <v>0</v>
      </c>
      <c r="GGI57" s="31">
        <f>'Active Model Inputs'!GGI57</f>
        <v>0</v>
      </c>
      <c r="GGJ57" s="31">
        <f>'Active Model Inputs'!GGJ57</f>
        <v>0</v>
      </c>
      <c r="GGK57" s="31">
        <f>'Active Model Inputs'!GGK57</f>
        <v>0</v>
      </c>
      <c r="GGL57" s="31">
        <f>'Active Model Inputs'!GGL57</f>
        <v>0</v>
      </c>
      <c r="GGM57" s="31">
        <f>'Active Model Inputs'!GGM57</f>
        <v>0</v>
      </c>
      <c r="GGN57" s="31">
        <f>'Active Model Inputs'!GGN57</f>
        <v>0</v>
      </c>
      <c r="GGO57" s="31">
        <f>'Active Model Inputs'!GGO57</f>
        <v>0</v>
      </c>
      <c r="GGP57" s="31">
        <f>'Active Model Inputs'!GGP57</f>
        <v>0</v>
      </c>
      <c r="GGQ57" s="31">
        <f>'Active Model Inputs'!GGQ57</f>
        <v>0</v>
      </c>
      <c r="GGR57" s="31">
        <f>'Active Model Inputs'!GGR57</f>
        <v>0</v>
      </c>
      <c r="GGS57" s="31">
        <f>'Active Model Inputs'!GGS57</f>
        <v>0</v>
      </c>
      <c r="GGT57" s="31">
        <f>'Active Model Inputs'!GGT57</f>
        <v>0</v>
      </c>
      <c r="GGU57" s="31">
        <f>'Active Model Inputs'!GGU57</f>
        <v>0</v>
      </c>
      <c r="GGV57" s="31">
        <f>'Active Model Inputs'!GGV57</f>
        <v>0</v>
      </c>
      <c r="GGW57" s="31">
        <f>'Active Model Inputs'!GGW57</f>
        <v>0</v>
      </c>
      <c r="GGX57" s="31">
        <f>'Active Model Inputs'!GGX57</f>
        <v>0</v>
      </c>
      <c r="GGY57" s="31">
        <f>'Active Model Inputs'!GGY57</f>
        <v>0</v>
      </c>
      <c r="GGZ57" s="31">
        <f>'Active Model Inputs'!GGZ57</f>
        <v>0</v>
      </c>
      <c r="GHA57" s="31">
        <f>'Active Model Inputs'!GHA57</f>
        <v>0</v>
      </c>
      <c r="GHB57" s="31">
        <f>'Active Model Inputs'!GHB57</f>
        <v>0</v>
      </c>
      <c r="GHC57" s="31">
        <f>'Active Model Inputs'!GHC57</f>
        <v>0</v>
      </c>
      <c r="GHD57" s="31">
        <f>'Active Model Inputs'!GHD57</f>
        <v>0</v>
      </c>
      <c r="GHE57" s="31">
        <f>'Active Model Inputs'!GHE57</f>
        <v>0</v>
      </c>
      <c r="GHF57" s="31">
        <f>'Active Model Inputs'!GHF57</f>
        <v>0</v>
      </c>
      <c r="GHG57" s="31">
        <f>'Active Model Inputs'!GHG57</f>
        <v>0</v>
      </c>
      <c r="GHH57" s="31">
        <f>'Active Model Inputs'!GHH57</f>
        <v>0</v>
      </c>
      <c r="GHI57" s="31">
        <f>'Active Model Inputs'!GHI57</f>
        <v>0</v>
      </c>
      <c r="GHJ57" s="31">
        <f>'Active Model Inputs'!GHJ57</f>
        <v>0</v>
      </c>
      <c r="GHK57" s="31">
        <f>'Active Model Inputs'!GHK57</f>
        <v>0</v>
      </c>
      <c r="GHL57" s="31">
        <f>'Active Model Inputs'!GHL57</f>
        <v>0</v>
      </c>
      <c r="GHM57" s="31">
        <f>'Active Model Inputs'!GHM57</f>
        <v>0</v>
      </c>
      <c r="GHN57" s="31">
        <f>'Active Model Inputs'!GHN57</f>
        <v>0</v>
      </c>
      <c r="GHO57" s="31">
        <f>'Active Model Inputs'!GHO57</f>
        <v>0</v>
      </c>
      <c r="GHP57" s="31">
        <f>'Active Model Inputs'!GHP57</f>
        <v>0</v>
      </c>
      <c r="GHQ57" s="31">
        <f>'Active Model Inputs'!GHQ57</f>
        <v>0</v>
      </c>
      <c r="GHR57" s="31">
        <f>'Active Model Inputs'!GHR57</f>
        <v>0</v>
      </c>
      <c r="GHS57" s="31">
        <f>'Active Model Inputs'!GHS57</f>
        <v>0</v>
      </c>
      <c r="GHT57" s="31">
        <f>'Active Model Inputs'!GHT57</f>
        <v>0</v>
      </c>
      <c r="GHU57" s="31">
        <f>'Active Model Inputs'!GHU57</f>
        <v>0</v>
      </c>
      <c r="GHV57" s="31">
        <f>'Active Model Inputs'!GHV57</f>
        <v>0</v>
      </c>
      <c r="GHW57" s="31">
        <f>'Active Model Inputs'!GHW57</f>
        <v>0</v>
      </c>
      <c r="GHX57" s="31">
        <f>'Active Model Inputs'!GHX57</f>
        <v>0</v>
      </c>
      <c r="GHY57" s="31">
        <f>'Active Model Inputs'!GHY57</f>
        <v>0</v>
      </c>
      <c r="GHZ57" s="31">
        <f>'Active Model Inputs'!GHZ57</f>
        <v>0</v>
      </c>
      <c r="GIA57" s="31">
        <f>'Active Model Inputs'!GIA57</f>
        <v>0</v>
      </c>
      <c r="GIB57" s="31">
        <f>'Active Model Inputs'!GIB57</f>
        <v>0</v>
      </c>
      <c r="GIC57" s="31">
        <f>'Active Model Inputs'!GIC57</f>
        <v>0</v>
      </c>
      <c r="GID57" s="31">
        <f>'Active Model Inputs'!GID57</f>
        <v>0</v>
      </c>
      <c r="GIE57" s="31">
        <f>'Active Model Inputs'!GIE57</f>
        <v>0</v>
      </c>
      <c r="GIF57" s="31">
        <f>'Active Model Inputs'!GIF57</f>
        <v>0</v>
      </c>
      <c r="GIG57" s="31">
        <f>'Active Model Inputs'!GIG57</f>
        <v>0</v>
      </c>
      <c r="GIH57" s="31">
        <f>'Active Model Inputs'!GIH57</f>
        <v>0</v>
      </c>
      <c r="GII57" s="31">
        <f>'Active Model Inputs'!GII57</f>
        <v>0</v>
      </c>
      <c r="GIJ57" s="31">
        <f>'Active Model Inputs'!GIJ57</f>
        <v>0</v>
      </c>
      <c r="GIK57" s="31">
        <f>'Active Model Inputs'!GIK57</f>
        <v>0</v>
      </c>
      <c r="GIL57" s="31">
        <f>'Active Model Inputs'!GIL57</f>
        <v>0</v>
      </c>
      <c r="GIM57" s="31">
        <f>'Active Model Inputs'!GIM57</f>
        <v>0</v>
      </c>
      <c r="GIN57" s="31">
        <f>'Active Model Inputs'!GIN57</f>
        <v>0</v>
      </c>
      <c r="GIO57" s="31">
        <f>'Active Model Inputs'!GIO57</f>
        <v>0</v>
      </c>
      <c r="GIP57" s="31">
        <f>'Active Model Inputs'!GIP57</f>
        <v>0</v>
      </c>
      <c r="GIQ57" s="31">
        <f>'Active Model Inputs'!GIQ57</f>
        <v>0</v>
      </c>
      <c r="GIR57" s="31">
        <f>'Active Model Inputs'!GIR57</f>
        <v>0</v>
      </c>
      <c r="GIS57" s="31">
        <f>'Active Model Inputs'!GIS57</f>
        <v>0</v>
      </c>
      <c r="GIT57" s="31">
        <f>'Active Model Inputs'!GIT57</f>
        <v>0</v>
      </c>
      <c r="GIU57" s="31">
        <f>'Active Model Inputs'!GIU57</f>
        <v>0</v>
      </c>
      <c r="GIV57" s="31">
        <f>'Active Model Inputs'!GIV57</f>
        <v>0</v>
      </c>
      <c r="GIW57" s="31">
        <f>'Active Model Inputs'!GIW57</f>
        <v>0</v>
      </c>
      <c r="GIX57" s="31">
        <f>'Active Model Inputs'!GIX57</f>
        <v>0</v>
      </c>
      <c r="GIY57" s="31">
        <f>'Active Model Inputs'!GIY57</f>
        <v>0</v>
      </c>
      <c r="GIZ57" s="31">
        <f>'Active Model Inputs'!GIZ57</f>
        <v>0</v>
      </c>
      <c r="GJA57" s="31">
        <f>'Active Model Inputs'!GJA57</f>
        <v>0</v>
      </c>
      <c r="GJB57" s="31">
        <f>'Active Model Inputs'!GJB57</f>
        <v>0</v>
      </c>
      <c r="GJC57" s="31">
        <f>'Active Model Inputs'!GJC57</f>
        <v>0</v>
      </c>
      <c r="GJD57" s="31">
        <f>'Active Model Inputs'!GJD57</f>
        <v>0</v>
      </c>
      <c r="GJE57" s="31">
        <f>'Active Model Inputs'!GJE57</f>
        <v>0</v>
      </c>
      <c r="GJF57" s="31">
        <f>'Active Model Inputs'!GJF57</f>
        <v>0</v>
      </c>
      <c r="GJG57" s="31">
        <f>'Active Model Inputs'!GJG57</f>
        <v>0</v>
      </c>
      <c r="GJH57" s="31">
        <f>'Active Model Inputs'!GJH57</f>
        <v>0</v>
      </c>
      <c r="GJI57" s="31">
        <f>'Active Model Inputs'!GJI57</f>
        <v>0</v>
      </c>
      <c r="GJJ57" s="31">
        <f>'Active Model Inputs'!GJJ57</f>
        <v>0</v>
      </c>
      <c r="GJK57" s="31">
        <f>'Active Model Inputs'!GJK57</f>
        <v>0</v>
      </c>
      <c r="GJL57" s="31">
        <f>'Active Model Inputs'!GJL57</f>
        <v>0</v>
      </c>
      <c r="GJM57" s="31">
        <f>'Active Model Inputs'!GJM57</f>
        <v>0</v>
      </c>
      <c r="GJN57" s="31">
        <f>'Active Model Inputs'!GJN57</f>
        <v>0</v>
      </c>
      <c r="GJO57" s="31">
        <f>'Active Model Inputs'!GJO57</f>
        <v>0</v>
      </c>
      <c r="GJP57" s="31">
        <f>'Active Model Inputs'!GJP57</f>
        <v>0</v>
      </c>
      <c r="GJQ57" s="31">
        <f>'Active Model Inputs'!GJQ57</f>
        <v>0</v>
      </c>
      <c r="GJR57" s="31">
        <f>'Active Model Inputs'!GJR57</f>
        <v>0</v>
      </c>
      <c r="GJS57" s="31">
        <f>'Active Model Inputs'!GJS57</f>
        <v>0</v>
      </c>
      <c r="GJT57" s="31">
        <f>'Active Model Inputs'!GJT57</f>
        <v>0</v>
      </c>
      <c r="GJU57" s="31">
        <f>'Active Model Inputs'!GJU57</f>
        <v>0</v>
      </c>
      <c r="GJV57" s="31">
        <f>'Active Model Inputs'!GJV57</f>
        <v>0</v>
      </c>
      <c r="GJW57" s="31">
        <f>'Active Model Inputs'!GJW57</f>
        <v>0</v>
      </c>
      <c r="GJX57" s="31">
        <f>'Active Model Inputs'!GJX57</f>
        <v>0</v>
      </c>
      <c r="GJY57" s="31">
        <f>'Active Model Inputs'!GJY57</f>
        <v>0</v>
      </c>
      <c r="GJZ57" s="31">
        <f>'Active Model Inputs'!GJZ57</f>
        <v>0</v>
      </c>
      <c r="GKA57" s="31">
        <f>'Active Model Inputs'!GKA57</f>
        <v>0</v>
      </c>
      <c r="GKB57" s="31">
        <f>'Active Model Inputs'!GKB57</f>
        <v>0</v>
      </c>
      <c r="GKC57" s="31">
        <f>'Active Model Inputs'!GKC57</f>
        <v>0</v>
      </c>
      <c r="GKD57" s="31">
        <f>'Active Model Inputs'!GKD57</f>
        <v>0</v>
      </c>
      <c r="GKE57" s="31">
        <f>'Active Model Inputs'!GKE57</f>
        <v>0</v>
      </c>
      <c r="GKF57" s="31">
        <f>'Active Model Inputs'!GKF57</f>
        <v>0</v>
      </c>
      <c r="GKG57" s="31">
        <f>'Active Model Inputs'!GKG57</f>
        <v>0</v>
      </c>
      <c r="GKH57" s="31">
        <f>'Active Model Inputs'!GKH57</f>
        <v>0</v>
      </c>
      <c r="GKI57" s="31">
        <f>'Active Model Inputs'!GKI57</f>
        <v>0</v>
      </c>
      <c r="GKJ57" s="31">
        <f>'Active Model Inputs'!GKJ57</f>
        <v>0</v>
      </c>
      <c r="GKK57" s="31">
        <f>'Active Model Inputs'!GKK57</f>
        <v>0</v>
      </c>
      <c r="GKL57" s="31">
        <f>'Active Model Inputs'!GKL57</f>
        <v>0</v>
      </c>
      <c r="GKM57" s="31">
        <f>'Active Model Inputs'!GKM57</f>
        <v>0</v>
      </c>
      <c r="GKN57" s="31">
        <f>'Active Model Inputs'!GKN57</f>
        <v>0</v>
      </c>
      <c r="GKO57" s="31">
        <f>'Active Model Inputs'!GKO57</f>
        <v>0</v>
      </c>
      <c r="GKP57" s="31">
        <f>'Active Model Inputs'!GKP57</f>
        <v>0</v>
      </c>
      <c r="GKQ57" s="31">
        <f>'Active Model Inputs'!GKQ57</f>
        <v>0</v>
      </c>
      <c r="GKR57" s="31">
        <f>'Active Model Inputs'!GKR57</f>
        <v>0</v>
      </c>
      <c r="GKS57" s="31">
        <f>'Active Model Inputs'!GKS57</f>
        <v>0</v>
      </c>
      <c r="GKT57" s="31">
        <f>'Active Model Inputs'!GKT57</f>
        <v>0</v>
      </c>
      <c r="GKU57" s="31">
        <f>'Active Model Inputs'!GKU57</f>
        <v>0</v>
      </c>
      <c r="GKV57" s="31">
        <f>'Active Model Inputs'!GKV57</f>
        <v>0</v>
      </c>
      <c r="GKW57" s="31">
        <f>'Active Model Inputs'!GKW57</f>
        <v>0</v>
      </c>
      <c r="GKX57" s="31">
        <f>'Active Model Inputs'!GKX57</f>
        <v>0</v>
      </c>
      <c r="GKY57" s="31">
        <f>'Active Model Inputs'!GKY57</f>
        <v>0</v>
      </c>
      <c r="GKZ57" s="31">
        <f>'Active Model Inputs'!GKZ57</f>
        <v>0</v>
      </c>
      <c r="GLA57" s="31">
        <f>'Active Model Inputs'!GLA57</f>
        <v>0</v>
      </c>
      <c r="GLB57" s="31">
        <f>'Active Model Inputs'!GLB57</f>
        <v>0</v>
      </c>
      <c r="GLC57" s="31">
        <f>'Active Model Inputs'!GLC57</f>
        <v>0</v>
      </c>
      <c r="GLD57" s="31">
        <f>'Active Model Inputs'!GLD57</f>
        <v>0</v>
      </c>
      <c r="GLE57" s="31">
        <f>'Active Model Inputs'!GLE57</f>
        <v>0</v>
      </c>
      <c r="GLF57" s="31">
        <f>'Active Model Inputs'!GLF57</f>
        <v>0</v>
      </c>
      <c r="GLG57" s="31">
        <f>'Active Model Inputs'!GLG57</f>
        <v>0</v>
      </c>
      <c r="GLH57" s="31">
        <f>'Active Model Inputs'!GLH57</f>
        <v>0</v>
      </c>
      <c r="GLI57" s="31">
        <f>'Active Model Inputs'!GLI57</f>
        <v>0</v>
      </c>
      <c r="GLJ57" s="31">
        <f>'Active Model Inputs'!GLJ57</f>
        <v>0</v>
      </c>
      <c r="GLK57" s="31">
        <f>'Active Model Inputs'!GLK57</f>
        <v>0</v>
      </c>
      <c r="GLL57" s="31">
        <f>'Active Model Inputs'!GLL57</f>
        <v>0</v>
      </c>
      <c r="GLM57" s="31">
        <f>'Active Model Inputs'!GLM57</f>
        <v>0</v>
      </c>
      <c r="GLN57" s="31">
        <f>'Active Model Inputs'!GLN57</f>
        <v>0</v>
      </c>
      <c r="GLO57" s="31">
        <f>'Active Model Inputs'!GLO57</f>
        <v>0</v>
      </c>
      <c r="GLP57" s="31">
        <f>'Active Model Inputs'!GLP57</f>
        <v>0</v>
      </c>
      <c r="GLQ57" s="31">
        <f>'Active Model Inputs'!GLQ57</f>
        <v>0</v>
      </c>
      <c r="GLR57" s="31">
        <f>'Active Model Inputs'!GLR57</f>
        <v>0</v>
      </c>
      <c r="GLS57" s="31">
        <f>'Active Model Inputs'!GLS57</f>
        <v>0</v>
      </c>
      <c r="GLT57" s="31">
        <f>'Active Model Inputs'!GLT57</f>
        <v>0</v>
      </c>
      <c r="GLU57" s="31">
        <f>'Active Model Inputs'!GLU57</f>
        <v>0</v>
      </c>
      <c r="GLV57" s="31">
        <f>'Active Model Inputs'!GLV57</f>
        <v>0</v>
      </c>
      <c r="GLW57" s="31">
        <f>'Active Model Inputs'!GLW57</f>
        <v>0</v>
      </c>
      <c r="GLX57" s="31">
        <f>'Active Model Inputs'!GLX57</f>
        <v>0</v>
      </c>
      <c r="GLY57" s="31">
        <f>'Active Model Inputs'!GLY57</f>
        <v>0</v>
      </c>
      <c r="GLZ57" s="31">
        <f>'Active Model Inputs'!GLZ57</f>
        <v>0</v>
      </c>
      <c r="GMA57" s="31">
        <f>'Active Model Inputs'!GMA57</f>
        <v>0</v>
      </c>
      <c r="GMB57" s="31">
        <f>'Active Model Inputs'!GMB57</f>
        <v>0</v>
      </c>
      <c r="GMC57" s="31">
        <f>'Active Model Inputs'!GMC57</f>
        <v>0</v>
      </c>
      <c r="GMD57" s="31">
        <f>'Active Model Inputs'!GMD57</f>
        <v>0</v>
      </c>
      <c r="GME57" s="31">
        <f>'Active Model Inputs'!GME57</f>
        <v>0</v>
      </c>
      <c r="GMF57" s="31">
        <f>'Active Model Inputs'!GMF57</f>
        <v>0</v>
      </c>
      <c r="GMG57" s="31">
        <f>'Active Model Inputs'!GMG57</f>
        <v>0</v>
      </c>
      <c r="GMH57" s="31">
        <f>'Active Model Inputs'!GMH57</f>
        <v>0</v>
      </c>
      <c r="GMI57" s="31">
        <f>'Active Model Inputs'!GMI57</f>
        <v>0</v>
      </c>
      <c r="GMJ57" s="31">
        <f>'Active Model Inputs'!GMJ57</f>
        <v>0</v>
      </c>
      <c r="GMK57" s="31">
        <f>'Active Model Inputs'!GMK57</f>
        <v>0</v>
      </c>
      <c r="GML57" s="31">
        <f>'Active Model Inputs'!GML57</f>
        <v>0</v>
      </c>
      <c r="GMM57" s="31">
        <f>'Active Model Inputs'!GMM57</f>
        <v>0</v>
      </c>
      <c r="GMN57" s="31">
        <f>'Active Model Inputs'!GMN57</f>
        <v>0</v>
      </c>
      <c r="GMO57" s="31">
        <f>'Active Model Inputs'!GMO57</f>
        <v>0</v>
      </c>
      <c r="GMP57" s="31">
        <f>'Active Model Inputs'!GMP57</f>
        <v>0</v>
      </c>
      <c r="GMQ57" s="31">
        <f>'Active Model Inputs'!GMQ57</f>
        <v>0</v>
      </c>
      <c r="GMR57" s="31">
        <f>'Active Model Inputs'!GMR57</f>
        <v>0</v>
      </c>
      <c r="GMS57" s="31">
        <f>'Active Model Inputs'!GMS57</f>
        <v>0</v>
      </c>
      <c r="GMT57" s="31">
        <f>'Active Model Inputs'!GMT57</f>
        <v>0</v>
      </c>
      <c r="GMU57" s="31">
        <f>'Active Model Inputs'!GMU57</f>
        <v>0</v>
      </c>
      <c r="GMV57" s="31">
        <f>'Active Model Inputs'!GMV57</f>
        <v>0</v>
      </c>
      <c r="GMW57" s="31">
        <f>'Active Model Inputs'!GMW57</f>
        <v>0</v>
      </c>
      <c r="GMX57" s="31">
        <f>'Active Model Inputs'!GMX57</f>
        <v>0</v>
      </c>
      <c r="GMY57" s="31">
        <f>'Active Model Inputs'!GMY57</f>
        <v>0</v>
      </c>
      <c r="GMZ57" s="31">
        <f>'Active Model Inputs'!GMZ57</f>
        <v>0</v>
      </c>
      <c r="GNA57" s="31">
        <f>'Active Model Inputs'!GNA57</f>
        <v>0</v>
      </c>
      <c r="GNB57" s="31">
        <f>'Active Model Inputs'!GNB57</f>
        <v>0</v>
      </c>
      <c r="GNC57" s="31">
        <f>'Active Model Inputs'!GNC57</f>
        <v>0</v>
      </c>
      <c r="GND57" s="31">
        <f>'Active Model Inputs'!GND57</f>
        <v>0</v>
      </c>
      <c r="GNE57" s="31">
        <f>'Active Model Inputs'!GNE57</f>
        <v>0</v>
      </c>
      <c r="GNF57" s="31">
        <f>'Active Model Inputs'!GNF57</f>
        <v>0</v>
      </c>
      <c r="GNG57" s="31">
        <f>'Active Model Inputs'!GNG57</f>
        <v>0</v>
      </c>
      <c r="GNH57" s="31">
        <f>'Active Model Inputs'!GNH57</f>
        <v>0</v>
      </c>
      <c r="GNI57" s="31">
        <f>'Active Model Inputs'!GNI57</f>
        <v>0</v>
      </c>
      <c r="GNJ57" s="31">
        <f>'Active Model Inputs'!GNJ57</f>
        <v>0</v>
      </c>
      <c r="GNK57" s="31">
        <f>'Active Model Inputs'!GNK57</f>
        <v>0</v>
      </c>
      <c r="GNL57" s="31">
        <f>'Active Model Inputs'!GNL57</f>
        <v>0</v>
      </c>
      <c r="GNM57" s="31">
        <f>'Active Model Inputs'!GNM57</f>
        <v>0</v>
      </c>
      <c r="GNN57" s="31">
        <f>'Active Model Inputs'!GNN57</f>
        <v>0</v>
      </c>
      <c r="GNO57" s="31">
        <f>'Active Model Inputs'!GNO57</f>
        <v>0</v>
      </c>
      <c r="GNP57" s="31">
        <f>'Active Model Inputs'!GNP57</f>
        <v>0</v>
      </c>
      <c r="GNQ57" s="31">
        <f>'Active Model Inputs'!GNQ57</f>
        <v>0</v>
      </c>
      <c r="GNR57" s="31">
        <f>'Active Model Inputs'!GNR57</f>
        <v>0</v>
      </c>
      <c r="GNS57" s="31">
        <f>'Active Model Inputs'!GNS57</f>
        <v>0</v>
      </c>
      <c r="GNT57" s="31">
        <f>'Active Model Inputs'!GNT57</f>
        <v>0</v>
      </c>
      <c r="GNU57" s="31">
        <f>'Active Model Inputs'!GNU57</f>
        <v>0</v>
      </c>
      <c r="GNV57" s="31">
        <f>'Active Model Inputs'!GNV57</f>
        <v>0</v>
      </c>
      <c r="GNW57" s="31">
        <f>'Active Model Inputs'!GNW57</f>
        <v>0</v>
      </c>
      <c r="GNX57" s="31">
        <f>'Active Model Inputs'!GNX57</f>
        <v>0</v>
      </c>
      <c r="GNY57" s="31">
        <f>'Active Model Inputs'!GNY57</f>
        <v>0</v>
      </c>
      <c r="GNZ57" s="31">
        <f>'Active Model Inputs'!GNZ57</f>
        <v>0</v>
      </c>
      <c r="GOA57" s="31">
        <f>'Active Model Inputs'!GOA57</f>
        <v>0</v>
      </c>
      <c r="GOB57" s="31">
        <f>'Active Model Inputs'!GOB57</f>
        <v>0</v>
      </c>
      <c r="GOC57" s="31">
        <f>'Active Model Inputs'!GOC57</f>
        <v>0</v>
      </c>
      <c r="GOD57" s="31">
        <f>'Active Model Inputs'!GOD57</f>
        <v>0</v>
      </c>
      <c r="GOE57" s="31">
        <f>'Active Model Inputs'!GOE57</f>
        <v>0</v>
      </c>
      <c r="GOF57" s="31">
        <f>'Active Model Inputs'!GOF57</f>
        <v>0</v>
      </c>
      <c r="GOG57" s="31">
        <f>'Active Model Inputs'!GOG57</f>
        <v>0</v>
      </c>
      <c r="GOH57" s="31">
        <f>'Active Model Inputs'!GOH57</f>
        <v>0</v>
      </c>
      <c r="GOI57" s="31">
        <f>'Active Model Inputs'!GOI57</f>
        <v>0</v>
      </c>
      <c r="GOJ57" s="31">
        <f>'Active Model Inputs'!GOJ57</f>
        <v>0</v>
      </c>
      <c r="GOK57" s="31">
        <f>'Active Model Inputs'!GOK57</f>
        <v>0</v>
      </c>
      <c r="GOL57" s="31">
        <f>'Active Model Inputs'!GOL57</f>
        <v>0</v>
      </c>
      <c r="GOM57" s="31">
        <f>'Active Model Inputs'!GOM57</f>
        <v>0</v>
      </c>
      <c r="GON57" s="31">
        <f>'Active Model Inputs'!GON57</f>
        <v>0</v>
      </c>
      <c r="GOO57" s="31">
        <f>'Active Model Inputs'!GOO57</f>
        <v>0</v>
      </c>
      <c r="GOP57" s="31">
        <f>'Active Model Inputs'!GOP57</f>
        <v>0</v>
      </c>
      <c r="GOQ57" s="31">
        <f>'Active Model Inputs'!GOQ57</f>
        <v>0</v>
      </c>
      <c r="GOR57" s="31">
        <f>'Active Model Inputs'!GOR57</f>
        <v>0</v>
      </c>
      <c r="GOS57" s="31">
        <f>'Active Model Inputs'!GOS57</f>
        <v>0</v>
      </c>
      <c r="GOT57" s="31">
        <f>'Active Model Inputs'!GOT57</f>
        <v>0</v>
      </c>
      <c r="GOU57" s="31">
        <f>'Active Model Inputs'!GOU57</f>
        <v>0</v>
      </c>
      <c r="GOV57" s="31">
        <f>'Active Model Inputs'!GOV57</f>
        <v>0</v>
      </c>
      <c r="GOW57" s="31">
        <f>'Active Model Inputs'!GOW57</f>
        <v>0</v>
      </c>
      <c r="GOX57" s="31">
        <f>'Active Model Inputs'!GOX57</f>
        <v>0</v>
      </c>
      <c r="GOY57" s="31">
        <f>'Active Model Inputs'!GOY57</f>
        <v>0</v>
      </c>
      <c r="GOZ57" s="31">
        <f>'Active Model Inputs'!GOZ57</f>
        <v>0</v>
      </c>
      <c r="GPA57" s="31">
        <f>'Active Model Inputs'!GPA57</f>
        <v>0</v>
      </c>
      <c r="GPB57" s="31">
        <f>'Active Model Inputs'!GPB57</f>
        <v>0</v>
      </c>
      <c r="GPC57" s="31">
        <f>'Active Model Inputs'!GPC57</f>
        <v>0</v>
      </c>
      <c r="GPD57" s="31">
        <f>'Active Model Inputs'!GPD57</f>
        <v>0</v>
      </c>
      <c r="GPE57" s="31">
        <f>'Active Model Inputs'!GPE57</f>
        <v>0</v>
      </c>
      <c r="GPF57" s="31">
        <f>'Active Model Inputs'!GPF57</f>
        <v>0</v>
      </c>
      <c r="GPG57" s="31">
        <f>'Active Model Inputs'!GPG57</f>
        <v>0</v>
      </c>
      <c r="GPH57" s="31">
        <f>'Active Model Inputs'!GPH57</f>
        <v>0</v>
      </c>
      <c r="GPI57" s="31">
        <f>'Active Model Inputs'!GPI57</f>
        <v>0</v>
      </c>
      <c r="GPJ57" s="31">
        <f>'Active Model Inputs'!GPJ57</f>
        <v>0</v>
      </c>
      <c r="GPK57" s="31">
        <f>'Active Model Inputs'!GPK57</f>
        <v>0</v>
      </c>
      <c r="GPL57" s="31">
        <f>'Active Model Inputs'!GPL57</f>
        <v>0</v>
      </c>
      <c r="GPM57" s="31">
        <f>'Active Model Inputs'!GPM57</f>
        <v>0</v>
      </c>
      <c r="GPN57" s="31">
        <f>'Active Model Inputs'!GPN57</f>
        <v>0</v>
      </c>
      <c r="GPO57" s="31">
        <f>'Active Model Inputs'!GPO57</f>
        <v>0</v>
      </c>
      <c r="GPP57" s="31">
        <f>'Active Model Inputs'!GPP57</f>
        <v>0</v>
      </c>
      <c r="GPQ57" s="31">
        <f>'Active Model Inputs'!GPQ57</f>
        <v>0</v>
      </c>
      <c r="GPR57" s="31">
        <f>'Active Model Inputs'!GPR57</f>
        <v>0</v>
      </c>
      <c r="GPS57" s="31">
        <f>'Active Model Inputs'!GPS57</f>
        <v>0</v>
      </c>
      <c r="GPT57" s="31">
        <f>'Active Model Inputs'!GPT57</f>
        <v>0</v>
      </c>
      <c r="GPU57" s="31">
        <f>'Active Model Inputs'!GPU57</f>
        <v>0</v>
      </c>
      <c r="GPV57" s="31">
        <f>'Active Model Inputs'!GPV57</f>
        <v>0</v>
      </c>
      <c r="GPW57" s="31">
        <f>'Active Model Inputs'!GPW57</f>
        <v>0</v>
      </c>
      <c r="GPX57" s="31">
        <f>'Active Model Inputs'!GPX57</f>
        <v>0</v>
      </c>
      <c r="GPY57" s="31">
        <f>'Active Model Inputs'!GPY57</f>
        <v>0</v>
      </c>
      <c r="GPZ57" s="31">
        <f>'Active Model Inputs'!GPZ57</f>
        <v>0</v>
      </c>
      <c r="GQA57" s="31">
        <f>'Active Model Inputs'!GQA57</f>
        <v>0</v>
      </c>
      <c r="GQB57" s="31">
        <f>'Active Model Inputs'!GQB57</f>
        <v>0</v>
      </c>
      <c r="GQC57" s="31">
        <f>'Active Model Inputs'!GQC57</f>
        <v>0</v>
      </c>
      <c r="GQD57" s="31">
        <f>'Active Model Inputs'!GQD57</f>
        <v>0</v>
      </c>
      <c r="GQE57" s="31">
        <f>'Active Model Inputs'!GQE57</f>
        <v>0</v>
      </c>
      <c r="GQF57" s="31">
        <f>'Active Model Inputs'!GQF57</f>
        <v>0</v>
      </c>
      <c r="GQG57" s="31">
        <f>'Active Model Inputs'!GQG57</f>
        <v>0</v>
      </c>
      <c r="GQH57" s="31">
        <f>'Active Model Inputs'!GQH57</f>
        <v>0</v>
      </c>
      <c r="GQI57" s="31">
        <f>'Active Model Inputs'!GQI57</f>
        <v>0</v>
      </c>
      <c r="GQJ57" s="31">
        <f>'Active Model Inputs'!GQJ57</f>
        <v>0</v>
      </c>
      <c r="GQK57" s="31">
        <f>'Active Model Inputs'!GQK57</f>
        <v>0</v>
      </c>
      <c r="GQL57" s="31">
        <f>'Active Model Inputs'!GQL57</f>
        <v>0</v>
      </c>
      <c r="GQM57" s="31">
        <f>'Active Model Inputs'!GQM57</f>
        <v>0</v>
      </c>
      <c r="GQN57" s="31">
        <f>'Active Model Inputs'!GQN57</f>
        <v>0</v>
      </c>
      <c r="GQO57" s="31">
        <f>'Active Model Inputs'!GQO57</f>
        <v>0</v>
      </c>
      <c r="GQP57" s="31">
        <f>'Active Model Inputs'!GQP57</f>
        <v>0</v>
      </c>
      <c r="GQQ57" s="31">
        <f>'Active Model Inputs'!GQQ57</f>
        <v>0</v>
      </c>
      <c r="GQR57" s="31">
        <f>'Active Model Inputs'!GQR57</f>
        <v>0</v>
      </c>
      <c r="GQS57" s="31">
        <f>'Active Model Inputs'!GQS57</f>
        <v>0</v>
      </c>
      <c r="GQT57" s="31">
        <f>'Active Model Inputs'!GQT57</f>
        <v>0</v>
      </c>
      <c r="GQU57" s="31">
        <f>'Active Model Inputs'!GQU57</f>
        <v>0</v>
      </c>
      <c r="GQV57" s="31">
        <f>'Active Model Inputs'!GQV57</f>
        <v>0</v>
      </c>
      <c r="GQW57" s="31">
        <f>'Active Model Inputs'!GQW57</f>
        <v>0</v>
      </c>
      <c r="GQX57" s="31">
        <f>'Active Model Inputs'!GQX57</f>
        <v>0</v>
      </c>
      <c r="GQY57" s="31">
        <f>'Active Model Inputs'!GQY57</f>
        <v>0</v>
      </c>
      <c r="GQZ57" s="31">
        <f>'Active Model Inputs'!GQZ57</f>
        <v>0</v>
      </c>
      <c r="GRA57" s="31">
        <f>'Active Model Inputs'!GRA57</f>
        <v>0</v>
      </c>
      <c r="GRB57" s="31">
        <f>'Active Model Inputs'!GRB57</f>
        <v>0</v>
      </c>
      <c r="GRC57" s="31">
        <f>'Active Model Inputs'!GRC57</f>
        <v>0</v>
      </c>
      <c r="GRD57" s="31">
        <f>'Active Model Inputs'!GRD57</f>
        <v>0</v>
      </c>
      <c r="GRE57" s="31">
        <f>'Active Model Inputs'!GRE57</f>
        <v>0</v>
      </c>
      <c r="GRF57" s="31">
        <f>'Active Model Inputs'!GRF57</f>
        <v>0</v>
      </c>
      <c r="GRG57" s="31">
        <f>'Active Model Inputs'!GRG57</f>
        <v>0</v>
      </c>
      <c r="GRH57" s="31">
        <f>'Active Model Inputs'!GRH57</f>
        <v>0</v>
      </c>
      <c r="GRI57" s="31">
        <f>'Active Model Inputs'!GRI57</f>
        <v>0</v>
      </c>
      <c r="GRJ57" s="31">
        <f>'Active Model Inputs'!GRJ57</f>
        <v>0</v>
      </c>
      <c r="GRK57" s="31">
        <f>'Active Model Inputs'!GRK57</f>
        <v>0</v>
      </c>
      <c r="GRL57" s="31">
        <f>'Active Model Inputs'!GRL57</f>
        <v>0</v>
      </c>
      <c r="GRM57" s="31">
        <f>'Active Model Inputs'!GRM57</f>
        <v>0</v>
      </c>
      <c r="GRN57" s="31">
        <f>'Active Model Inputs'!GRN57</f>
        <v>0</v>
      </c>
      <c r="GRO57" s="31">
        <f>'Active Model Inputs'!GRO57</f>
        <v>0</v>
      </c>
      <c r="GRP57" s="31">
        <f>'Active Model Inputs'!GRP57</f>
        <v>0</v>
      </c>
      <c r="GRQ57" s="31">
        <f>'Active Model Inputs'!GRQ57</f>
        <v>0</v>
      </c>
      <c r="GRR57" s="31">
        <f>'Active Model Inputs'!GRR57</f>
        <v>0</v>
      </c>
      <c r="GRS57" s="31">
        <f>'Active Model Inputs'!GRS57</f>
        <v>0</v>
      </c>
      <c r="GRT57" s="31">
        <f>'Active Model Inputs'!GRT57</f>
        <v>0</v>
      </c>
      <c r="GRU57" s="31">
        <f>'Active Model Inputs'!GRU57</f>
        <v>0</v>
      </c>
      <c r="GRV57" s="31">
        <f>'Active Model Inputs'!GRV57</f>
        <v>0</v>
      </c>
      <c r="GRW57" s="31">
        <f>'Active Model Inputs'!GRW57</f>
        <v>0</v>
      </c>
      <c r="GRX57" s="31">
        <f>'Active Model Inputs'!GRX57</f>
        <v>0</v>
      </c>
      <c r="GRY57" s="31">
        <f>'Active Model Inputs'!GRY57</f>
        <v>0</v>
      </c>
      <c r="GRZ57" s="31">
        <f>'Active Model Inputs'!GRZ57</f>
        <v>0</v>
      </c>
      <c r="GSA57" s="31">
        <f>'Active Model Inputs'!GSA57</f>
        <v>0</v>
      </c>
      <c r="GSB57" s="31">
        <f>'Active Model Inputs'!GSB57</f>
        <v>0</v>
      </c>
      <c r="GSC57" s="31">
        <f>'Active Model Inputs'!GSC57</f>
        <v>0</v>
      </c>
      <c r="GSD57" s="31">
        <f>'Active Model Inputs'!GSD57</f>
        <v>0</v>
      </c>
      <c r="GSE57" s="31">
        <f>'Active Model Inputs'!GSE57</f>
        <v>0</v>
      </c>
      <c r="GSF57" s="31">
        <f>'Active Model Inputs'!GSF57</f>
        <v>0</v>
      </c>
      <c r="GSG57" s="31">
        <f>'Active Model Inputs'!GSG57</f>
        <v>0</v>
      </c>
      <c r="GSH57" s="31">
        <f>'Active Model Inputs'!GSH57</f>
        <v>0</v>
      </c>
      <c r="GSI57" s="31">
        <f>'Active Model Inputs'!GSI57</f>
        <v>0</v>
      </c>
      <c r="GSJ57" s="31">
        <f>'Active Model Inputs'!GSJ57</f>
        <v>0</v>
      </c>
      <c r="GSK57" s="31">
        <f>'Active Model Inputs'!GSK57</f>
        <v>0</v>
      </c>
      <c r="GSL57" s="31">
        <f>'Active Model Inputs'!GSL57</f>
        <v>0</v>
      </c>
      <c r="GSM57" s="31">
        <f>'Active Model Inputs'!GSM57</f>
        <v>0</v>
      </c>
      <c r="GSN57" s="31">
        <f>'Active Model Inputs'!GSN57</f>
        <v>0</v>
      </c>
      <c r="GSO57" s="31">
        <f>'Active Model Inputs'!GSO57</f>
        <v>0</v>
      </c>
      <c r="GSP57" s="31">
        <f>'Active Model Inputs'!GSP57</f>
        <v>0</v>
      </c>
      <c r="GSQ57" s="31">
        <f>'Active Model Inputs'!GSQ57</f>
        <v>0</v>
      </c>
      <c r="GSR57" s="31">
        <f>'Active Model Inputs'!GSR57</f>
        <v>0</v>
      </c>
      <c r="GSS57" s="31">
        <f>'Active Model Inputs'!GSS57</f>
        <v>0</v>
      </c>
      <c r="GST57" s="31">
        <f>'Active Model Inputs'!GST57</f>
        <v>0</v>
      </c>
      <c r="GSU57" s="31">
        <f>'Active Model Inputs'!GSU57</f>
        <v>0</v>
      </c>
      <c r="GSV57" s="31">
        <f>'Active Model Inputs'!GSV57</f>
        <v>0</v>
      </c>
      <c r="GSW57" s="31">
        <f>'Active Model Inputs'!GSW57</f>
        <v>0</v>
      </c>
      <c r="GSX57" s="31">
        <f>'Active Model Inputs'!GSX57</f>
        <v>0</v>
      </c>
      <c r="GSY57" s="31">
        <f>'Active Model Inputs'!GSY57</f>
        <v>0</v>
      </c>
      <c r="GSZ57" s="31">
        <f>'Active Model Inputs'!GSZ57</f>
        <v>0</v>
      </c>
      <c r="GTA57" s="31">
        <f>'Active Model Inputs'!GTA57</f>
        <v>0</v>
      </c>
      <c r="GTB57" s="31">
        <f>'Active Model Inputs'!GTB57</f>
        <v>0</v>
      </c>
      <c r="GTC57" s="31">
        <f>'Active Model Inputs'!GTC57</f>
        <v>0</v>
      </c>
      <c r="GTD57" s="31">
        <f>'Active Model Inputs'!GTD57</f>
        <v>0</v>
      </c>
      <c r="GTE57" s="31">
        <f>'Active Model Inputs'!GTE57</f>
        <v>0</v>
      </c>
      <c r="GTF57" s="31">
        <f>'Active Model Inputs'!GTF57</f>
        <v>0</v>
      </c>
      <c r="GTG57" s="31">
        <f>'Active Model Inputs'!GTG57</f>
        <v>0</v>
      </c>
      <c r="GTH57" s="31">
        <f>'Active Model Inputs'!GTH57</f>
        <v>0</v>
      </c>
      <c r="GTI57" s="31">
        <f>'Active Model Inputs'!GTI57</f>
        <v>0</v>
      </c>
      <c r="GTJ57" s="31">
        <f>'Active Model Inputs'!GTJ57</f>
        <v>0</v>
      </c>
      <c r="GTK57" s="31">
        <f>'Active Model Inputs'!GTK57</f>
        <v>0</v>
      </c>
      <c r="GTL57" s="31">
        <f>'Active Model Inputs'!GTL57</f>
        <v>0</v>
      </c>
      <c r="GTM57" s="31">
        <f>'Active Model Inputs'!GTM57</f>
        <v>0</v>
      </c>
      <c r="GTN57" s="31">
        <f>'Active Model Inputs'!GTN57</f>
        <v>0</v>
      </c>
      <c r="GTO57" s="31">
        <f>'Active Model Inputs'!GTO57</f>
        <v>0</v>
      </c>
      <c r="GTP57" s="31">
        <f>'Active Model Inputs'!GTP57</f>
        <v>0</v>
      </c>
      <c r="GTQ57" s="31">
        <f>'Active Model Inputs'!GTQ57</f>
        <v>0</v>
      </c>
      <c r="GTR57" s="31">
        <f>'Active Model Inputs'!GTR57</f>
        <v>0</v>
      </c>
      <c r="GTS57" s="31">
        <f>'Active Model Inputs'!GTS57</f>
        <v>0</v>
      </c>
      <c r="GTT57" s="31">
        <f>'Active Model Inputs'!GTT57</f>
        <v>0</v>
      </c>
      <c r="GTU57" s="31">
        <f>'Active Model Inputs'!GTU57</f>
        <v>0</v>
      </c>
      <c r="GTV57" s="31">
        <f>'Active Model Inputs'!GTV57</f>
        <v>0</v>
      </c>
      <c r="GTW57" s="31">
        <f>'Active Model Inputs'!GTW57</f>
        <v>0</v>
      </c>
      <c r="GTX57" s="31">
        <f>'Active Model Inputs'!GTX57</f>
        <v>0</v>
      </c>
      <c r="GTY57" s="31">
        <f>'Active Model Inputs'!GTY57</f>
        <v>0</v>
      </c>
      <c r="GTZ57" s="31">
        <f>'Active Model Inputs'!GTZ57</f>
        <v>0</v>
      </c>
      <c r="GUA57" s="31">
        <f>'Active Model Inputs'!GUA57</f>
        <v>0</v>
      </c>
      <c r="GUB57" s="31">
        <f>'Active Model Inputs'!GUB57</f>
        <v>0</v>
      </c>
      <c r="GUC57" s="31">
        <f>'Active Model Inputs'!GUC57</f>
        <v>0</v>
      </c>
      <c r="GUD57" s="31">
        <f>'Active Model Inputs'!GUD57</f>
        <v>0</v>
      </c>
      <c r="GUE57" s="31">
        <f>'Active Model Inputs'!GUE57</f>
        <v>0</v>
      </c>
      <c r="GUF57" s="31">
        <f>'Active Model Inputs'!GUF57</f>
        <v>0</v>
      </c>
      <c r="GUG57" s="31">
        <f>'Active Model Inputs'!GUG57</f>
        <v>0</v>
      </c>
      <c r="GUH57" s="31">
        <f>'Active Model Inputs'!GUH57</f>
        <v>0</v>
      </c>
      <c r="GUI57" s="31">
        <f>'Active Model Inputs'!GUI57</f>
        <v>0</v>
      </c>
      <c r="GUJ57" s="31">
        <f>'Active Model Inputs'!GUJ57</f>
        <v>0</v>
      </c>
      <c r="GUK57" s="31">
        <f>'Active Model Inputs'!GUK57</f>
        <v>0</v>
      </c>
      <c r="GUL57" s="31">
        <f>'Active Model Inputs'!GUL57</f>
        <v>0</v>
      </c>
      <c r="GUM57" s="31">
        <f>'Active Model Inputs'!GUM57</f>
        <v>0</v>
      </c>
      <c r="GUN57" s="31">
        <f>'Active Model Inputs'!GUN57</f>
        <v>0</v>
      </c>
      <c r="GUO57" s="31">
        <f>'Active Model Inputs'!GUO57</f>
        <v>0</v>
      </c>
      <c r="GUP57" s="31">
        <f>'Active Model Inputs'!GUP57</f>
        <v>0</v>
      </c>
      <c r="GUQ57" s="31">
        <f>'Active Model Inputs'!GUQ57</f>
        <v>0</v>
      </c>
      <c r="GUR57" s="31">
        <f>'Active Model Inputs'!GUR57</f>
        <v>0</v>
      </c>
      <c r="GUS57" s="31">
        <f>'Active Model Inputs'!GUS57</f>
        <v>0</v>
      </c>
      <c r="GUT57" s="31">
        <f>'Active Model Inputs'!GUT57</f>
        <v>0</v>
      </c>
      <c r="GUU57" s="31">
        <f>'Active Model Inputs'!GUU57</f>
        <v>0</v>
      </c>
      <c r="GUV57" s="31">
        <f>'Active Model Inputs'!GUV57</f>
        <v>0</v>
      </c>
      <c r="GUW57" s="31">
        <f>'Active Model Inputs'!GUW57</f>
        <v>0</v>
      </c>
      <c r="GUX57" s="31">
        <f>'Active Model Inputs'!GUX57</f>
        <v>0</v>
      </c>
      <c r="GUY57" s="31">
        <f>'Active Model Inputs'!GUY57</f>
        <v>0</v>
      </c>
      <c r="GUZ57" s="31">
        <f>'Active Model Inputs'!GUZ57</f>
        <v>0</v>
      </c>
      <c r="GVA57" s="31">
        <f>'Active Model Inputs'!GVA57</f>
        <v>0</v>
      </c>
      <c r="GVB57" s="31">
        <f>'Active Model Inputs'!GVB57</f>
        <v>0</v>
      </c>
      <c r="GVC57" s="31">
        <f>'Active Model Inputs'!GVC57</f>
        <v>0</v>
      </c>
      <c r="GVD57" s="31">
        <f>'Active Model Inputs'!GVD57</f>
        <v>0</v>
      </c>
      <c r="GVE57" s="31">
        <f>'Active Model Inputs'!GVE57</f>
        <v>0</v>
      </c>
      <c r="GVF57" s="31">
        <f>'Active Model Inputs'!GVF57</f>
        <v>0</v>
      </c>
      <c r="GVG57" s="31">
        <f>'Active Model Inputs'!GVG57</f>
        <v>0</v>
      </c>
      <c r="GVH57" s="31">
        <f>'Active Model Inputs'!GVH57</f>
        <v>0</v>
      </c>
      <c r="GVI57" s="31">
        <f>'Active Model Inputs'!GVI57</f>
        <v>0</v>
      </c>
      <c r="GVJ57" s="31">
        <f>'Active Model Inputs'!GVJ57</f>
        <v>0</v>
      </c>
      <c r="GVK57" s="31">
        <f>'Active Model Inputs'!GVK57</f>
        <v>0</v>
      </c>
      <c r="GVL57" s="31">
        <f>'Active Model Inputs'!GVL57</f>
        <v>0</v>
      </c>
      <c r="GVM57" s="31">
        <f>'Active Model Inputs'!GVM57</f>
        <v>0</v>
      </c>
      <c r="GVN57" s="31">
        <f>'Active Model Inputs'!GVN57</f>
        <v>0</v>
      </c>
      <c r="GVO57" s="31">
        <f>'Active Model Inputs'!GVO57</f>
        <v>0</v>
      </c>
      <c r="GVP57" s="31">
        <f>'Active Model Inputs'!GVP57</f>
        <v>0</v>
      </c>
      <c r="GVQ57" s="31">
        <f>'Active Model Inputs'!GVQ57</f>
        <v>0</v>
      </c>
      <c r="GVR57" s="31">
        <f>'Active Model Inputs'!GVR57</f>
        <v>0</v>
      </c>
      <c r="GVS57" s="31">
        <f>'Active Model Inputs'!GVS57</f>
        <v>0</v>
      </c>
      <c r="GVT57" s="31">
        <f>'Active Model Inputs'!GVT57</f>
        <v>0</v>
      </c>
      <c r="GVU57" s="31">
        <f>'Active Model Inputs'!GVU57</f>
        <v>0</v>
      </c>
      <c r="GVV57" s="31">
        <f>'Active Model Inputs'!GVV57</f>
        <v>0</v>
      </c>
      <c r="GVW57" s="31">
        <f>'Active Model Inputs'!GVW57</f>
        <v>0</v>
      </c>
      <c r="GVX57" s="31">
        <f>'Active Model Inputs'!GVX57</f>
        <v>0</v>
      </c>
      <c r="GVY57" s="31">
        <f>'Active Model Inputs'!GVY57</f>
        <v>0</v>
      </c>
      <c r="GVZ57" s="31">
        <f>'Active Model Inputs'!GVZ57</f>
        <v>0</v>
      </c>
      <c r="GWA57" s="31">
        <f>'Active Model Inputs'!GWA57</f>
        <v>0</v>
      </c>
      <c r="GWB57" s="31">
        <f>'Active Model Inputs'!GWB57</f>
        <v>0</v>
      </c>
      <c r="GWC57" s="31">
        <f>'Active Model Inputs'!GWC57</f>
        <v>0</v>
      </c>
      <c r="GWD57" s="31">
        <f>'Active Model Inputs'!GWD57</f>
        <v>0</v>
      </c>
      <c r="GWE57" s="31">
        <f>'Active Model Inputs'!GWE57</f>
        <v>0</v>
      </c>
      <c r="GWF57" s="31">
        <f>'Active Model Inputs'!GWF57</f>
        <v>0</v>
      </c>
      <c r="GWG57" s="31">
        <f>'Active Model Inputs'!GWG57</f>
        <v>0</v>
      </c>
      <c r="GWH57" s="31">
        <f>'Active Model Inputs'!GWH57</f>
        <v>0</v>
      </c>
      <c r="GWI57" s="31">
        <f>'Active Model Inputs'!GWI57</f>
        <v>0</v>
      </c>
      <c r="GWJ57" s="31">
        <f>'Active Model Inputs'!GWJ57</f>
        <v>0</v>
      </c>
      <c r="GWK57" s="31">
        <f>'Active Model Inputs'!GWK57</f>
        <v>0</v>
      </c>
      <c r="GWL57" s="31">
        <f>'Active Model Inputs'!GWL57</f>
        <v>0</v>
      </c>
      <c r="GWM57" s="31">
        <f>'Active Model Inputs'!GWM57</f>
        <v>0</v>
      </c>
      <c r="GWN57" s="31">
        <f>'Active Model Inputs'!GWN57</f>
        <v>0</v>
      </c>
      <c r="GWO57" s="31">
        <f>'Active Model Inputs'!GWO57</f>
        <v>0</v>
      </c>
      <c r="GWP57" s="31">
        <f>'Active Model Inputs'!GWP57</f>
        <v>0</v>
      </c>
      <c r="GWQ57" s="31">
        <f>'Active Model Inputs'!GWQ57</f>
        <v>0</v>
      </c>
      <c r="GWR57" s="31">
        <f>'Active Model Inputs'!GWR57</f>
        <v>0</v>
      </c>
      <c r="GWS57" s="31">
        <f>'Active Model Inputs'!GWS57</f>
        <v>0</v>
      </c>
      <c r="GWT57" s="31">
        <f>'Active Model Inputs'!GWT57</f>
        <v>0</v>
      </c>
      <c r="GWU57" s="31">
        <f>'Active Model Inputs'!GWU57</f>
        <v>0</v>
      </c>
      <c r="GWV57" s="31">
        <f>'Active Model Inputs'!GWV57</f>
        <v>0</v>
      </c>
      <c r="GWW57" s="31">
        <f>'Active Model Inputs'!GWW57</f>
        <v>0</v>
      </c>
      <c r="GWX57" s="31">
        <f>'Active Model Inputs'!GWX57</f>
        <v>0</v>
      </c>
      <c r="GWY57" s="31">
        <f>'Active Model Inputs'!GWY57</f>
        <v>0</v>
      </c>
      <c r="GWZ57" s="31">
        <f>'Active Model Inputs'!GWZ57</f>
        <v>0</v>
      </c>
      <c r="GXA57" s="31">
        <f>'Active Model Inputs'!GXA57</f>
        <v>0</v>
      </c>
      <c r="GXB57" s="31">
        <f>'Active Model Inputs'!GXB57</f>
        <v>0</v>
      </c>
      <c r="GXC57" s="31">
        <f>'Active Model Inputs'!GXC57</f>
        <v>0</v>
      </c>
      <c r="GXD57" s="31">
        <f>'Active Model Inputs'!GXD57</f>
        <v>0</v>
      </c>
      <c r="GXE57" s="31">
        <f>'Active Model Inputs'!GXE57</f>
        <v>0</v>
      </c>
      <c r="GXF57" s="31">
        <f>'Active Model Inputs'!GXF57</f>
        <v>0</v>
      </c>
      <c r="GXG57" s="31">
        <f>'Active Model Inputs'!GXG57</f>
        <v>0</v>
      </c>
      <c r="GXH57" s="31">
        <f>'Active Model Inputs'!GXH57</f>
        <v>0</v>
      </c>
      <c r="GXI57" s="31">
        <f>'Active Model Inputs'!GXI57</f>
        <v>0</v>
      </c>
      <c r="GXJ57" s="31">
        <f>'Active Model Inputs'!GXJ57</f>
        <v>0</v>
      </c>
      <c r="GXK57" s="31">
        <f>'Active Model Inputs'!GXK57</f>
        <v>0</v>
      </c>
      <c r="GXL57" s="31">
        <f>'Active Model Inputs'!GXL57</f>
        <v>0</v>
      </c>
      <c r="GXM57" s="31">
        <f>'Active Model Inputs'!GXM57</f>
        <v>0</v>
      </c>
      <c r="GXN57" s="31">
        <f>'Active Model Inputs'!GXN57</f>
        <v>0</v>
      </c>
      <c r="GXO57" s="31">
        <f>'Active Model Inputs'!GXO57</f>
        <v>0</v>
      </c>
      <c r="GXP57" s="31">
        <f>'Active Model Inputs'!GXP57</f>
        <v>0</v>
      </c>
      <c r="GXQ57" s="31">
        <f>'Active Model Inputs'!GXQ57</f>
        <v>0</v>
      </c>
      <c r="GXR57" s="31">
        <f>'Active Model Inputs'!GXR57</f>
        <v>0</v>
      </c>
      <c r="GXS57" s="31">
        <f>'Active Model Inputs'!GXS57</f>
        <v>0</v>
      </c>
      <c r="GXT57" s="31">
        <f>'Active Model Inputs'!GXT57</f>
        <v>0</v>
      </c>
      <c r="GXU57" s="31">
        <f>'Active Model Inputs'!GXU57</f>
        <v>0</v>
      </c>
      <c r="GXV57" s="31">
        <f>'Active Model Inputs'!GXV57</f>
        <v>0</v>
      </c>
      <c r="GXW57" s="31">
        <f>'Active Model Inputs'!GXW57</f>
        <v>0</v>
      </c>
      <c r="GXX57" s="31">
        <f>'Active Model Inputs'!GXX57</f>
        <v>0</v>
      </c>
      <c r="GXY57" s="31">
        <f>'Active Model Inputs'!GXY57</f>
        <v>0</v>
      </c>
      <c r="GXZ57" s="31">
        <f>'Active Model Inputs'!GXZ57</f>
        <v>0</v>
      </c>
      <c r="GYA57" s="31">
        <f>'Active Model Inputs'!GYA57</f>
        <v>0</v>
      </c>
      <c r="GYB57" s="31">
        <f>'Active Model Inputs'!GYB57</f>
        <v>0</v>
      </c>
      <c r="GYC57" s="31">
        <f>'Active Model Inputs'!GYC57</f>
        <v>0</v>
      </c>
      <c r="GYD57" s="31">
        <f>'Active Model Inputs'!GYD57</f>
        <v>0</v>
      </c>
      <c r="GYE57" s="31">
        <f>'Active Model Inputs'!GYE57</f>
        <v>0</v>
      </c>
      <c r="GYF57" s="31">
        <f>'Active Model Inputs'!GYF57</f>
        <v>0</v>
      </c>
      <c r="GYG57" s="31">
        <f>'Active Model Inputs'!GYG57</f>
        <v>0</v>
      </c>
      <c r="GYH57" s="31">
        <f>'Active Model Inputs'!GYH57</f>
        <v>0</v>
      </c>
      <c r="GYI57" s="31">
        <f>'Active Model Inputs'!GYI57</f>
        <v>0</v>
      </c>
      <c r="GYJ57" s="31">
        <f>'Active Model Inputs'!GYJ57</f>
        <v>0</v>
      </c>
      <c r="GYK57" s="31">
        <f>'Active Model Inputs'!GYK57</f>
        <v>0</v>
      </c>
      <c r="GYL57" s="31">
        <f>'Active Model Inputs'!GYL57</f>
        <v>0</v>
      </c>
      <c r="GYM57" s="31">
        <f>'Active Model Inputs'!GYM57</f>
        <v>0</v>
      </c>
      <c r="GYN57" s="31">
        <f>'Active Model Inputs'!GYN57</f>
        <v>0</v>
      </c>
      <c r="GYO57" s="31">
        <f>'Active Model Inputs'!GYO57</f>
        <v>0</v>
      </c>
      <c r="GYP57" s="31">
        <f>'Active Model Inputs'!GYP57</f>
        <v>0</v>
      </c>
      <c r="GYQ57" s="31">
        <f>'Active Model Inputs'!GYQ57</f>
        <v>0</v>
      </c>
      <c r="GYR57" s="31">
        <f>'Active Model Inputs'!GYR57</f>
        <v>0</v>
      </c>
      <c r="GYS57" s="31">
        <f>'Active Model Inputs'!GYS57</f>
        <v>0</v>
      </c>
      <c r="GYT57" s="31">
        <f>'Active Model Inputs'!GYT57</f>
        <v>0</v>
      </c>
      <c r="GYU57" s="31">
        <f>'Active Model Inputs'!GYU57</f>
        <v>0</v>
      </c>
      <c r="GYV57" s="31">
        <f>'Active Model Inputs'!GYV57</f>
        <v>0</v>
      </c>
      <c r="GYW57" s="31">
        <f>'Active Model Inputs'!GYW57</f>
        <v>0</v>
      </c>
      <c r="GYX57" s="31">
        <f>'Active Model Inputs'!GYX57</f>
        <v>0</v>
      </c>
      <c r="GYY57" s="31">
        <f>'Active Model Inputs'!GYY57</f>
        <v>0</v>
      </c>
      <c r="GYZ57" s="31">
        <f>'Active Model Inputs'!GYZ57</f>
        <v>0</v>
      </c>
      <c r="GZA57" s="31">
        <f>'Active Model Inputs'!GZA57</f>
        <v>0</v>
      </c>
      <c r="GZB57" s="31">
        <f>'Active Model Inputs'!GZB57</f>
        <v>0</v>
      </c>
      <c r="GZC57" s="31">
        <f>'Active Model Inputs'!GZC57</f>
        <v>0</v>
      </c>
      <c r="GZD57" s="31">
        <f>'Active Model Inputs'!GZD57</f>
        <v>0</v>
      </c>
      <c r="GZE57" s="31">
        <f>'Active Model Inputs'!GZE57</f>
        <v>0</v>
      </c>
      <c r="GZF57" s="31">
        <f>'Active Model Inputs'!GZF57</f>
        <v>0</v>
      </c>
      <c r="GZG57" s="31">
        <f>'Active Model Inputs'!GZG57</f>
        <v>0</v>
      </c>
      <c r="GZH57" s="31">
        <f>'Active Model Inputs'!GZH57</f>
        <v>0</v>
      </c>
      <c r="GZI57" s="31">
        <f>'Active Model Inputs'!GZI57</f>
        <v>0</v>
      </c>
      <c r="GZJ57" s="31">
        <f>'Active Model Inputs'!GZJ57</f>
        <v>0</v>
      </c>
      <c r="GZK57" s="31">
        <f>'Active Model Inputs'!GZK57</f>
        <v>0</v>
      </c>
      <c r="GZL57" s="31">
        <f>'Active Model Inputs'!GZL57</f>
        <v>0</v>
      </c>
      <c r="GZM57" s="31">
        <f>'Active Model Inputs'!GZM57</f>
        <v>0</v>
      </c>
      <c r="GZN57" s="31">
        <f>'Active Model Inputs'!GZN57</f>
        <v>0</v>
      </c>
      <c r="GZO57" s="31">
        <f>'Active Model Inputs'!GZO57</f>
        <v>0</v>
      </c>
      <c r="GZP57" s="31">
        <f>'Active Model Inputs'!GZP57</f>
        <v>0</v>
      </c>
      <c r="GZQ57" s="31">
        <f>'Active Model Inputs'!GZQ57</f>
        <v>0</v>
      </c>
      <c r="GZR57" s="31">
        <f>'Active Model Inputs'!GZR57</f>
        <v>0</v>
      </c>
      <c r="GZS57" s="31">
        <f>'Active Model Inputs'!GZS57</f>
        <v>0</v>
      </c>
      <c r="GZT57" s="31">
        <f>'Active Model Inputs'!GZT57</f>
        <v>0</v>
      </c>
      <c r="GZU57" s="31">
        <f>'Active Model Inputs'!GZU57</f>
        <v>0</v>
      </c>
      <c r="GZV57" s="31">
        <f>'Active Model Inputs'!GZV57</f>
        <v>0</v>
      </c>
      <c r="GZW57" s="31">
        <f>'Active Model Inputs'!GZW57</f>
        <v>0</v>
      </c>
      <c r="GZX57" s="31">
        <f>'Active Model Inputs'!GZX57</f>
        <v>0</v>
      </c>
      <c r="GZY57" s="31">
        <f>'Active Model Inputs'!GZY57</f>
        <v>0</v>
      </c>
      <c r="GZZ57" s="31">
        <f>'Active Model Inputs'!GZZ57</f>
        <v>0</v>
      </c>
      <c r="HAA57" s="31">
        <f>'Active Model Inputs'!HAA57</f>
        <v>0</v>
      </c>
      <c r="HAB57" s="31">
        <f>'Active Model Inputs'!HAB57</f>
        <v>0</v>
      </c>
      <c r="HAC57" s="31">
        <f>'Active Model Inputs'!HAC57</f>
        <v>0</v>
      </c>
      <c r="HAD57" s="31">
        <f>'Active Model Inputs'!HAD57</f>
        <v>0</v>
      </c>
      <c r="HAE57" s="31">
        <f>'Active Model Inputs'!HAE57</f>
        <v>0</v>
      </c>
      <c r="HAF57" s="31">
        <f>'Active Model Inputs'!HAF57</f>
        <v>0</v>
      </c>
      <c r="HAG57" s="31">
        <f>'Active Model Inputs'!HAG57</f>
        <v>0</v>
      </c>
      <c r="HAH57" s="31">
        <f>'Active Model Inputs'!HAH57</f>
        <v>0</v>
      </c>
      <c r="HAI57" s="31">
        <f>'Active Model Inputs'!HAI57</f>
        <v>0</v>
      </c>
      <c r="HAJ57" s="31">
        <f>'Active Model Inputs'!HAJ57</f>
        <v>0</v>
      </c>
      <c r="HAK57" s="31">
        <f>'Active Model Inputs'!HAK57</f>
        <v>0</v>
      </c>
      <c r="HAL57" s="31">
        <f>'Active Model Inputs'!HAL57</f>
        <v>0</v>
      </c>
      <c r="HAM57" s="31">
        <f>'Active Model Inputs'!HAM57</f>
        <v>0</v>
      </c>
      <c r="HAN57" s="31">
        <f>'Active Model Inputs'!HAN57</f>
        <v>0</v>
      </c>
      <c r="HAO57" s="31">
        <f>'Active Model Inputs'!HAO57</f>
        <v>0</v>
      </c>
      <c r="HAP57" s="31">
        <f>'Active Model Inputs'!HAP57</f>
        <v>0</v>
      </c>
      <c r="HAQ57" s="31">
        <f>'Active Model Inputs'!HAQ57</f>
        <v>0</v>
      </c>
      <c r="HAR57" s="31">
        <f>'Active Model Inputs'!HAR57</f>
        <v>0</v>
      </c>
      <c r="HAS57" s="31">
        <f>'Active Model Inputs'!HAS57</f>
        <v>0</v>
      </c>
      <c r="HAT57" s="31">
        <f>'Active Model Inputs'!HAT57</f>
        <v>0</v>
      </c>
      <c r="HAU57" s="31">
        <f>'Active Model Inputs'!HAU57</f>
        <v>0</v>
      </c>
      <c r="HAV57" s="31">
        <f>'Active Model Inputs'!HAV57</f>
        <v>0</v>
      </c>
      <c r="HAW57" s="31">
        <f>'Active Model Inputs'!HAW57</f>
        <v>0</v>
      </c>
      <c r="HAX57" s="31">
        <f>'Active Model Inputs'!HAX57</f>
        <v>0</v>
      </c>
      <c r="HAY57" s="31">
        <f>'Active Model Inputs'!HAY57</f>
        <v>0</v>
      </c>
      <c r="HAZ57" s="31">
        <f>'Active Model Inputs'!HAZ57</f>
        <v>0</v>
      </c>
      <c r="HBA57" s="31">
        <f>'Active Model Inputs'!HBA57</f>
        <v>0</v>
      </c>
      <c r="HBB57" s="31">
        <f>'Active Model Inputs'!HBB57</f>
        <v>0</v>
      </c>
      <c r="HBC57" s="31">
        <f>'Active Model Inputs'!HBC57</f>
        <v>0</v>
      </c>
      <c r="HBD57" s="31">
        <f>'Active Model Inputs'!HBD57</f>
        <v>0</v>
      </c>
      <c r="HBE57" s="31">
        <f>'Active Model Inputs'!HBE57</f>
        <v>0</v>
      </c>
      <c r="HBF57" s="31">
        <f>'Active Model Inputs'!HBF57</f>
        <v>0</v>
      </c>
      <c r="HBG57" s="31">
        <f>'Active Model Inputs'!HBG57</f>
        <v>0</v>
      </c>
      <c r="HBH57" s="31">
        <f>'Active Model Inputs'!HBH57</f>
        <v>0</v>
      </c>
      <c r="HBI57" s="31">
        <f>'Active Model Inputs'!HBI57</f>
        <v>0</v>
      </c>
      <c r="HBJ57" s="31">
        <f>'Active Model Inputs'!HBJ57</f>
        <v>0</v>
      </c>
      <c r="HBK57" s="31">
        <f>'Active Model Inputs'!HBK57</f>
        <v>0</v>
      </c>
      <c r="HBL57" s="31">
        <f>'Active Model Inputs'!HBL57</f>
        <v>0</v>
      </c>
      <c r="HBM57" s="31">
        <f>'Active Model Inputs'!HBM57</f>
        <v>0</v>
      </c>
      <c r="HBN57" s="31">
        <f>'Active Model Inputs'!HBN57</f>
        <v>0</v>
      </c>
      <c r="HBO57" s="31">
        <f>'Active Model Inputs'!HBO57</f>
        <v>0</v>
      </c>
      <c r="HBP57" s="31">
        <f>'Active Model Inputs'!HBP57</f>
        <v>0</v>
      </c>
      <c r="HBQ57" s="31">
        <f>'Active Model Inputs'!HBQ57</f>
        <v>0</v>
      </c>
      <c r="HBR57" s="31">
        <f>'Active Model Inputs'!HBR57</f>
        <v>0</v>
      </c>
      <c r="HBS57" s="31">
        <f>'Active Model Inputs'!HBS57</f>
        <v>0</v>
      </c>
      <c r="HBT57" s="31">
        <f>'Active Model Inputs'!HBT57</f>
        <v>0</v>
      </c>
      <c r="HBU57" s="31">
        <f>'Active Model Inputs'!HBU57</f>
        <v>0</v>
      </c>
      <c r="HBV57" s="31">
        <f>'Active Model Inputs'!HBV57</f>
        <v>0</v>
      </c>
      <c r="HBW57" s="31">
        <f>'Active Model Inputs'!HBW57</f>
        <v>0</v>
      </c>
      <c r="HBX57" s="31">
        <f>'Active Model Inputs'!HBX57</f>
        <v>0</v>
      </c>
      <c r="HBY57" s="31">
        <f>'Active Model Inputs'!HBY57</f>
        <v>0</v>
      </c>
      <c r="HBZ57" s="31">
        <f>'Active Model Inputs'!HBZ57</f>
        <v>0</v>
      </c>
      <c r="HCA57" s="31">
        <f>'Active Model Inputs'!HCA57</f>
        <v>0</v>
      </c>
      <c r="HCB57" s="31">
        <f>'Active Model Inputs'!HCB57</f>
        <v>0</v>
      </c>
      <c r="HCC57" s="31">
        <f>'Active Model Inputs'!HCC57</f>
        <v>0</v>
      </c>
      <c r="HCD57" s="31">
        <f>'Active Model Inputs'!HCD57</f>
        <v>0</v>
      </c>
      <c r="HCE57" s="31">
        <f>'Active Model Inputs'!HCE57</f>
        <v>0</v>
      </c>
      <c r="HCF57" s="31">
        <f>'Active Model Inputs'!HCF57</f>
        <v>0</v>
      </c>
      <c r="HCG57" s="31">
        <f>'Active Model Inputs'!HCG57</f>
        <v>0</v>
      </c>
      <c r="HCH57" s="31">
        <f>'Active Model Inputs'!HCH57</f>
        <v>0</v>
      </c>
      <c r="HCI57" s="31">
        <f>'Active Model Inputs'!HCI57</f>
        <v>0</v>
      </c>
      <c r="HCJ57" s="31">
        <f>'Active Model Inputs'!HCJ57</f>
        <v>0</v>
      </c>
      <c r="HCK57" s="31">
        <f>'Active Model Inputs'!HCK57</f>
        <v>0</v>
      </c>
      <c r="HCL57" s="31">
        <f>'Active Model Inputs'!HCL57</f>
        <v>0</v>
      </c>
      <c r="HCM57" s="31">
        <f>'Active Model Inputs'!HCM57</f>
        <v>0</v>
      </c>
      <c r="HCN57" s="31">
        <f>'Active Model Inputs'!HCN57</f>
        <v>0</v>
      </c>
      <c r="HCO57" s="31">
        <f>'Active Model Inputs'!HCO57</f>
        <v>0</v>
      </c>
      <c r="HCP57" s="31">
        <f>'Active Model Inputs'!HCP57</f>
        <v>0</v>
      </c>
      <c r="HCQ57" s="31">
        <f>'Active Model Inputs'!HCQ57</f>
        <v>0</v>
      </c>
      <c r="HCR57" s="31">
        <f>'Active Model Inputs'!HCR57</f>
        <v>0</v>
      </c>
      <c r="HCS57" s="31">
        <f>'Active Model Inputs'!HCS57</f>
        <v>0</v>
      </c>
      <c r="HCT57" s="31">
        <f>'Active Model Inputs'!HCT57</f>
        <v>0</v>
      </c>
      <c r="HCU57" s="31">
        <f>'Active Model Inputs'!HCU57</f>
        <v>0</v>
      </c>
      <c r="HCV57" s="31">
        <f>'Active Model Inputs'!HCV57</f>
        <v>0</v>
      </c>
      <c r="HCW57" s="31">
        <f>'Active Model Inputs'!HCW57</f>
        <v>0</v>
      </c>
      <c r="HCX57" s="31">
        <f>'Active Model Inputs'!HCX57</f>
        <v>0</v>
      </c>
      <c r="HCY57" s="31">
        <f>'Active Model Inputs'!HCY57</f>
        <v>0</v>
      </c>
      <c r="HCZ57" s="31">
        <f>'Active Model Inputs'!HCZ57</f>
        <v>0</v>
      </c>
      <c r="HDA57" s="31">
        <f>'Active Model Inputs'!HDA57</f>
        <v>0</v>
      </c>
      <c r="HDB57" s="31">
        <f>'Active Model Inputs'!HDB57</f>
        <v>0</v>
      </c>
      <c r="HDC57" s="31">
        <f>'Active Model Inputs'!HDC57</f>
        <v>0</v>
      </c>
      <c r="HDD57" s="31">
        <f>'Active Model Inputs'!HDD57</f>
        <v>0</v>
      </c>
      <c r="HDE57" s="31">
        <f>'Active Model Inputs'!HDE57</f>
        <v>0</v>
      </c>
      <c r="HDF57" s="31">
        <f>'Active Model Inputs'!HDF57</f>
        <v>0</v>
      </c>
      <c r="HDG57" s="31">
        <f>'Active Model Inputs'!HDG57</f>
        <v>0</v>
      </c>
      <c r="HDH57" s="31">
        <f>'Active Model Inputs'!HDH57</f>
        <v>0</v>
      </c>
      <c r="HDI57" s="31">
        <f>'Active Model Inputs'!HDI57</f>
        <v>0</v>
      </c>
      <c r="HDJ57" s="31">
        <f>'Active Model Inputs'!HDJ57</f>
        <v>0</v>
      </c>
      <c r="HDK57" s="31">
        <f>'Active Model Inputs'!HDK57</f>
        <v>0</v>
      </c>
      <c r="HDL57" s="31">
        <f>'Active Model Inputs'!HDL57</f>
        <v>0</v>
      </c>
      <c r="HDM57" s="31">
        <f>'Active Model Inputs'!HDM57</f>
        <v>0</v>
      </c>
      <c r="HDN57" s="31">
        <f>'Active Model Inputs'!HDN57</f>
        <v>0</v>
      </c>
      <c r="HDO57" s="31">
        <f>'Active Model Inputs'!HDO57</f>
        <v>0</v>
      </c>
      <c r="HDP57" s="31">
        <f>'Active Model Inputs'!HDP57</f>
        <v>0</v>
      </c>
      <c r="HDQ57" s="31">
        <f>'Active Model Inputs'!HDQ57</f>
        <v>0</v>
      </c>
      <c r="HDR57" s="31">
        <f>'Active Model Inputs'!HDR57</f>
        <v>0</v>
      </c>
      <c r="HDS57" s="31">
        <f>'Active Model Inputs'!HDS57</f>
        <v>0</v>
      </c>
      <c r="HDT57" s="31">
        <f>'Active Model Inputs'!HDT57</f>
        <v>0</v>
      </c>
      <c r="HDU57" s="31">
        <f>'Active Model Inputs'!HDU57</f>
        <v>0</v>
      </c>
      <c r="HDV57" s="31">
        <f>'Active Model Inputs'!HDV57</f>
        <v>0</v>
      </c>
      <c r="HDW57" s="31">
        <f>'Active Model Inputs'!HDW57</f>
        <v>0</v>
      </c>
      <c r="HDX57" s="31">
        <f>'Active Model Inputs'!HDX57</f>
        <v>0</v>
      </c>
      <c r="HDY57" s="31">
        <f>'Active Model Inputs'!HDY57</f>
        <v>0</v>
      </c>
      <c r="HDZ57" s="31">
        <f>'Active Model Inputs'!HDZ57</f>
        <v>0</v>
      </c>
      <c r="HEA57" s="31">
        <f>'Active Model Inputs'!HEA57</f>
        <v>0</v>
      </c>
      <c r="HEB57" s="31">
        <f>'Active Model Inputs'!HEB57</f>
        <v>0</v>
      </c>
      <c r="HEC57" s="31">
        <f>'Active Model Inputs'!HEC57</f>
        <v>0</v>
      </c>
      <c r="HED57" s="31">
        <f>'Active Model Inputs'!HED57</f>
        <v>0</v>
      </c>
      <c r="HEE57" s="31">
        <f>'Active Model Inputs'!HEE57</f>
        <v>0</v>
      </c>
      <c r="HEF57" s="31">
        <f>'Active Model Inputs'!HEF57</f>
        <v>0</v>
      </c>
      <c r="HEG57" s="31">
        <f>'Active Model Inputs'!HEG57</f>
        <v>0</v>
      </c>
      <c r="HEH57" s="31">
        <f>'Active Model Inputs'!HEH57</f>
        <v>0</v>
      </c>
      <c r="HEI57" s="31">
        <f>'Active Model Inputs'!HEI57</f>
        <v>0</v>
      </c>
      <c r="HEJ57" s="31">
        <f>'Active Model Inputs'!HEJ57</f>
        <v>0</v>
      </c>
      <c r="HEK57" s="31">
        <f>'Active Model Inputs'!HEK57</f>
        <v>0</v>
      </c>
      <c r="HEL57" s="31">
        <f>'Active Model Inputs'!HEL57</f>
        <v>0</v>
      </c>
      <c r="HEM57" s="31">
        <f>'Active Model Inputs'!HEM57</f>
        <v>0</v>
      </c>
      <c r="HEN57" s="31">
        <f>'Active Model Inputs'!HEN57</f>
        <v>0</v>
      </c>
      <c r="HEO57" s="31">
        <f>'Active Model Inputs'!HEO57</f>
        <v>0</v>
      </c>
      <c r="HEP57" s="31">
        <f>'Active Model Inputs'!HEP57</f>
        <v>0</v>
      </c>
      <c r="HEQ57" s="31">
        <f>'Active Model Inputs'!HEQ57</f>
        <v>0</v>
      </c>
      <c r="HER57" s="31">
        <f>'Active Model Inputs'!HER57</f>
        <v>0</v>
      </c>
      <c r="HES57" s="31">
        <f>'Active Model Inputs'!HES57</f>
        <v>0</v>
      </c>
      <c r="HET57" s="31">
        <f>'Active Model Inputs'!HET57</f>
        <v>0</v>
      </c>
      <c r="HEU57" s="31">
        <f>'Active Model Inputs'!HEU57</f>
        <v>0</v>
      </c>
      <c r="HEV57" s="31">
        <f>'Active Model Inputs'!HEV57</f>
        <v>0</v>
      </c>
      <c r="HEW57" s="31">
        <f>'Active Model Inputs'!HEW57</f>
        <v>0</v>
      </c>
      <c r="HEX57" s="31">
        <f>'Active Model Inputs'!HEX57</f>
        <v>0</v>
      </c>
      <c r="HEY57" s="31">
        <f>'Active Model Inputs'!HEY57</f>
        <v>0</v>
      </c>
      <c r="HEZ57" s="31">
        <f>'Active Model Inputs'!HEZ57</f>
        <v>0</v>
      </c>
      <c r="HFA57" s="31">
        <f>'Active Model Inputs'!HFA57</f>
        <v>0</v>
      </c>
      <c r="HFB57" s="31">
        <f>'Active Model Inputs'!HFB57</f>
        <v>0</v>
      </c>
      <c r="HFC57" s="31">
        <f>'Active Model Inputs'!HFC57</f>
        <v>0</v>
      </c>
      <c r="HFD57" s="31">
        <f>'Active Model Inputs'!HFD57</f>
        <v>0</v>
      </c>
      <c r="HFE57" s="31">
        <f>'Active Model Inputs'!HFE57</f>
        <v>0</v>
      </c>
      <c r="HFF57" s="31">
        <f>'Active Model Inputs'!HFF57</f>
        <v>0</v>
      </c>
      <c r="HFG57" s="31">
        <f>'Active Model Inputs'!HFG57</f>
        <v>0</v>
      </c>
      <c r="HFH57" s="31">
        <f>'Active Model Inputs'!HFH57</f>
        <v>0</v>
      </c>
      <c r="HFI57" s="31">
        <f>'Active Model Inputs'!HFI57</f>
        <v>0</v>
      </c>
      <c r="HFJ57" s="31">
        <f>'Active Model Inputs'!HFJ57</f>
        <v>0</v>
      </c>
      <c r="HFK57" s="31">
        <f>'Active Model Inputs'!HFK57</f>
        <v>0</v>
      </c>
      <c r="HFL57" s="31">
        <f>'Active Model Inputs'!HFL57</f>
        <v>0</v>
      </c>
      <c r="HFM57" s="31">
        <f>'Active Model Inputs'!HFM57</f>
        <v>0</v>
      </c>
      <c r="HFN57" s="31">
        <f>'Active Model Inputs'!HFN57</f>
        <v>0</v>
      </c>
      <c r="HFO57" s="31">
        <f>'Active Model Inputs'!HFO57</f>
        <v>0</v>
      </c>
      <c r="HFP57" s="31">
        <f>'Active Model Inputs'!HFP57</f>
        <v>0</v>
      </c>
      <c r="HFQ57" s="31">
        <f>'Active Model Inputs'!HFQ57</f>
        <v>0</v>
      </c>
      <c r="HFR57" s="31">
        <f>'Active Model Inputs'!HFR57</f>
        <v>0</v>
      </c>
      <c r="HFS57" s="31">
        <f>'Active Model Inputs'!HFS57</f>
        <v>0</v>
      </c>
      <c r="HFT57" s="31">
        <f>'Active Model Inputs'!HFT57</f>
        <v>0</v>
      </c>
      <c r="HFU57" s="31">
        <f>'Active Model Inputs'!HFU57</f>
        <v>0</v>
      </c>
      <c r="HFV57" s="31">
        <f>'Active Model Inputs'!HFV57</f>
        <v>0</v>
      </c>
      <c r="HFW57" s="31">
        <f>'Active Model Inputs'!HFW57</f>
        <v>0</v>
      </c>
      <c r="HFX57" s="31">
        <f>'Active Model Inputs'!HFX57</f>
        <v>0</v>
      </c>
      <c r="HFY57" s="31">
        <f>'Active Model Inputs'!HFY57</f>
        <v>0</v>
      </c>
      <c r="HFZ57" s="31">
        <f>'Active Model Inputs'!HFZ57</f>
        <v>0</v>
      </c>
      <c r="HGA57" s="31">
        <f>'Active Model Inputs'!HGA57</f>
        <v>0</v>
      </c>
      <c r="HGB57" s="31">
        <f>'Active Model Inputs'!HGB57</f>
        <v>0</v>
      </c>
      <c r="HGC57" s="31">
        <f>'Active Model Inputs'!HGC57</f>
        <v>0</v>
      </c>
      <c r="HGD57" s="31">
        <f>'Active Model Inputs'!HGD57</f>
        <v>0</v>
      </c>
      <c r="HGE57" s="31">
        <f>'Active Model Inputs'!HGE57</f>
        <v>0</v>
      </c>
      <c r="HGF57" s="31">
        <f>'Active Model Inputs'!HGF57</f>
        <v>0</v>
      </c>
      <c r="HGG57" s="31">
        <f>'Active Model Inputs'!HGG57</f>
        <v>0</v>
      </c>
      <c r="HGH57" s="31">
        <f>'Active Model Inputs'!HGH57</f>
        <v>0</v>
      </c>
      <c r="HGI57" s="31">
        <f>'Active Model Inputs'!HGI57</f>
        <v>0</v>
      </c>
      <c r="HGJ57" s="31">
        <f>'Active Model Inputs'!HGJ57</f>
        <v>0</v>
      </c>
      <c r="HGK57" s="31">
        <f>'Active Model Inputs'!HGK57</f>
        <v>0</v>
      </c>
      <c r="HGL57" s="31">
        <f>'Active Model Inputs'!HGL57</f>
        <v>0</v>
      </c>
      <c r="HGM57" s="31">
        <f>'Active Model Inputs'!HGM57</f>
        <v>0</v>
      </c>
      <c r="HGN57" s="31">
        <f>'Active Model Inputs'!HGN57</f>
        <v>0</v>
      </c>
      <c r="HGO57" s="31">
        <f>'Active Model Inputs'!HGO57</f>
        <v>0</v>
      </c>
      <c r="HGP57" s="31">
        <f>'Active Model Inputs'!HGP57</f>
        <v>0</v>
      </c>
      <c r="HGQ57" s="31">
        <f>'Active Model Inputs'!HGQ57</f>
        <v>0</v>
      </c>
      <c r="HGR57" s="31">
        <f>'Active Model Inputs'!HGR57</f>
        <v>0</v>
      </c>
      <c r="HGS57" s="31">
        <f>'Active Model Inputs'!HGS57</f>
        <v>0</v>
      </c>
      <c r="HGT57" s="31">
        <f>'Active Model Inputs'!HGT57</f>
        <v>0</v>
      </c>
      <c r="HGU57" s="31">
        <f>'Active Model Inputs'!HGU57</f>
        <v>0</v>
      </c>
      <c r="HGV57" s="31">
        <f>'Active Model Inputs'!HGV57</f>
        <v>0</v>
      </c>
      <c r="HGW57" s="31">
        <f>'Active Model Inputs'!HGW57</f>
        <v>0</v>
      </c>
      <c r="HGX57" s="31">
        <f>'Active Model Inputs'!HGX57</f>
        <v>0</v>
      </c>
      <c r="HGY57" s="31">
        <f>'Active Model Inputs'!HGY57</f>
        <v>0</v>
      </c>
      <c r="HGZ57" s="31">
        <f>'Active Model Inputs'!HGZ57</f>
        <v>0</v>
      </c>
      <c r="HHA57" s="31">
        <f>'Active Model Inputs'!HHA57</f>
        <v>0</v>
      </c>
      <c r="HHB57" s="31">
        <f>'Active Model Inputs'!HHB57</f>
        <v>0</v>
      </c>
      <c r="HHC57" s="31">
        <f>'Active Model Inputs'!HHC57</f>
        <v>0</v>
      </c>
      <c r="HHD57" s="31">
        <f>'Active Model Inputs'!HHD57</f>
        <v>0</v>
      </c>
      <c r="HHE57" s="31">
        <f>'Active Model Inputs'!HHE57</f>
        <v>0</v>
      </c>
      <c r="HHF57" s="31">
        <f>'Active Model Inputs'!HHF57</f>
        <v>0</v>
      </c>
      <c r="HHG57" s="31">
        <f>'Active Model Inputs'!HHG57</f>
        <v>0</v>
      </c>
      <c r="HHH57" s="31">
        <f>'Active Model Inputs'!HHH57</f>
        <v>0</v>
      </c>
      <c r="HHI57" s="31">
        <f>'Active Model Inputs'!HHI57</f>
        <v>0</v>
      </c>
      <c r="HHJ57" s="31">
        <f>'Active Model Inputs'!HHJ57</f>
        <v>0</v>
      </c>
      <c r="HHK57" s="31">
        <f>'Active Model Inputs'!HHK57</f>
        <v>0</v>
      </c>
      <c r="HHL57" s="31">
        <f>'Active Model Inputs'!HHL57</f>
        <v>0</v>
      </c>
      <c r="HHM57" s="31">
        <f>'Active Model Inputs'!HHM57</f>
        <v>0</v>
      </c>
      <c r="HHN57" s="31">
        <f>'Active Model Inputs'!HHN57</f>
        <v>0</v>
      </c>
      <c r="HHO57" s="31">
        <f>'Active Model Inputs'!HHO57</f>
        <v>0</v>
      </c>
      <c r="HHP57" s="31">
        <f>'Active Model Inputs'!HHP57</f>
        <v>0</v>
      </c>
      <c r="HHQ57" s="31">
        <f>'Active Model Inputs'!HHQ57</f>
        <v>0</v>
      </c>
      <c r="HHR57" s="31">
        <f>'Active Model Inputs'!HHR57</f>
        <v>0</v>
      </c>
      <c r="HHS57" s="31">
        <f>'Active Model Inputs'!HHS57</f>
        <v>0</v>
      </c>
      <c r="HHT57" s="31">
        <f>'Active Model Inputs'!HHT57</f>
        <v>0</v>
      </c>
      <c r="HHU57" s="31">
        <f>'Active Model Inputs'!HHU57</f>
        <v>0</v>
      </c>
      <c r="HHV57" s="31">
        <f>'Active Model Inputs'!HHV57</f>
        <v>0</v>
      </c>
      <c r="HHW57" s="31">
        <f>'Active Model Inputs'!HHW57</f>
        <v>0</v>
      </c>
      <c r="HHX57" s="31">
        <f>'Active Model Inputs'!HHX57</f>
        <v>0</v>
      </c>
      <c r="HHY57" s="31">
        <f>'Active Model Inputs'!HHY57</f>
        <v>0</v>
      </c>
      <c r="HHZ57" s="31">
        <f>'Active Model Inputs'!HHZ57</f>
        <v>0</v>
      </c>
      <c r="HIA57" s="31">
        <f>'Active Model Inputs'!HIA57</f>
        <v>0</v>
      </c>
      <c r="HIB57" s="31">
        <f>'Active Model Inputs'!HIB57</f>
        <v>0</v>
      </c>
      <c r="HIC57" s="31">
        <f>'Active Model Inputs'!HIC57</f>
        <v>0</v>
      </c>
      <c r="HID57" s="31">
        <f>'Active Model Inputs'!HID57</f>
        <v>0</v>
      </c>
      <c r="HIE57" s="31">
        <f>'Active Model Inputs'!HIE57</f>
        <v>0</v>
      </c>
      <c r="HIF57" s="31">
        <f>'Active Model Inputs'!HIF57</f>
        <v>0</v>
      </c>
      <c r="HIG57" s="31">
        <f>'Active Model Inputs'!HIG57</f>
        <v>0</v>
      </c>
      <c r="HIH57" s="31">
        <f>'Active Model Inputs'!HIH57</f>
        <v>0</v>
      </c>
      <c r="HII57" s="31">
        <f>'Active Model Inputs'!HII57</f>
        <v>0</v>
      </c>
      <c r="HIJ57" s="31">
        <f>'Active Model Inputs'!HIJ57</f>
        <v>0</v>
      </c>
      <c r="HIK57" s="31">
        <f>'Active Model Inputs'!HIK57</f>
        <v>0</v>
      </c>
      <c r="HIL57" s="31">
        <f>'Active Model Inputs'!HIL57</f>
        <v>0</v>
      </c>
      <c r="HIM57" s="31">
        <f>'Active Model Inputs'!HIM57</f>
        <v>0</v>
      </c>
      <c r="HIN57" s="31">
        <f>'Active Model Inputs'!HIN57</f>
        <v>0</v>
      </c>
      <c r="HIO57" s="31">
        <f>'Active Model Inputs'!HIO57</f>
        <v>0</v>
      </c>
      <c r="HIP57" s="31">
        <f>'Active Model Inputs'!HIP57</f>
        <v>0</v>
      </c>
      <c r="HIQ57" s="31">
        <f>'Active Model Inputs'!HIQ57</f>
        <v>0</v>
      </c>
      <c r="HIR57" s="31">
        <f>'Active Model Inputs'!HIR57</f>
        <v>0</v>
      </c>
      <c r="HIS57" s="31">
        <f>'Active Model Inputs'!HIS57</f>
        <v>0</v>
      </c>
      <c r="HIT57" s="31">
        <f>'Active Model Inputs'!HIT57</f>
        <v>0</v>
      </c>
      <c r="HIU57" s="31">
        <f>'Active Model Inputs'!HIU57</f>
        <v>0</v>
      </c>
      <c r="HIV57" s="31">
        <f>'Active Model Inputs'!HIV57</f>
        <v>0</v>
      </c>
      <c r="HIW57" s="31">
        <f>'Active Model Inputs'!HIW57</f>
        <v>0</v>
      </c>
      <c r="HIX57" s="31">
        <f>'Active Model Inputs'!HIX57</f>
        <v>0</v>
      </c>
      <c r="HIY57" s="31">
        <f>'Active Model Inputs'!HIY57</f>
        <v>0</v>
      </c>
      <c r="HIZ57" s="31">
        <f>'Active Model Inputs'!HIZ57</f>
        <v>0</v>
      </c>
      <c r="HJA57" s="31">
        <f>'Active Model Inputs'!HJA57</f>
        <v>0</v>
      </c>
      <c r="HJB57" s="31">
        <f>'Active Model Inputs'!HJB57</f>
        <v>0</v>
      </c>
      <c r="HJC57" s="31">
        <f>'Active Model Inputs'!HJC57</f>
        <v>0</v>
      </c>
      <c r="HJD57" s="31">
        <f>'Active Model Inputs'!HJD57</f>
        <v>0</v>
      </c>
      <c r="HJE57" s="31">
        <f>'Active Model Inputs'!HJE57</f>
        <v>0</v>
      </c>
      <c r="HJF57" s="31">
        <f>'Active Model Inputs'!HJF57</f>
        <v>0</v>
      </c>
      <c r="HJG57" s="31">
        <f>'Active Model Inputs'!HJG57</f>
        <v>0</v>
      </c>
      <c r="HJH57" s="31">
        <f>'Active Model Inputs'!HJH57</f>
        <v>0</v>
      </c>
      <c r="HJI57" s="31">
        <f>'Active Model Inputs'!HJI57</f>
        <v>0</v>
      </c>
      <c r="HJJ57" s="31">
        <f>'Active Model Inputs'!HJJ57</f>
        <v>0</v>
      </c>
      <c r="HJK57" s="31">
        <f>'Active Model Inputs'!HJK57</f>
        <v>0</v>
      </c>
      <c r="HJL57" s="31">
        <f>'Active Model Inputs'!HJL57</f>
        <v>0</v>
      </c>
      <c r="HJM57" s="31">
        <f>'Active Model Inputs'!HJM57</f>
        <v>0</v>
      </c>
      <c r="HJN57" s="31">
        <f>'Active Model Inputs'!HJN57</f>
        <v>0</v>
      </c>
      <c r="HJO57" s="31">
        <f>'Active Model Inputs'!HJO57</f>
        <v>0</v>
      </c>
      <c r="HJP57" s="31">
        <f>'Active Model Inputs'!HJP57</f>
        <v>0</v>
      </c>
      <c r="HJQ57" s="31">
        <f>'Active Model Inputs'!HJQ57</f>
        <v>0</v>
      </c>
      <c r="HJR57" s="31">
        <f>'Active Model Inputs'!HJR57</f>
        <v>0</v>
      </c>
      <c r="HJS57" s="31">
        <f>'Active Model Inputs'!HJS57</f>
        <v>0</v>
      </c>
      <c r="HJT57" s="31">
        <f>'Active Model Inputs'!HJT57</f>
        <v>0</v>
      </c>
      <c r="HJU57" s="31">
        <f>'Active Model Inputs'!HJU57</f>
        <v>0</v>
      </c>
      <c r="HJV57" s="31">
        <f>'Active Model Inputs'!HJV57</f>
        <v>0</v>
      </c>
      <c r="HJW57" s="31">
        <f>'Active Model Inputs'!HJW57</f>
        <v>0</v>
      </c>
      <c r="HJX57" s="31">
        <f>'Active Model Inputs'!HJX57</f>
        <v>0</v>
      </c>
      <c r="HJY57" s="31">
        <f>'Active Model Inputs'!HJY57</f>
        <v>0</v>
      </c>
      <c r="HJZ57" s="31">
        <f>'Active Model Inputs'!HJZ57</f>
        <v>0</v>
      </c>
      <c r="HKA57" s="31">
        <f>'Active Model Inputs'!HKA57</f>
        <v>0</v>
      </c>
      <c r="HKB57" s="31">
        <f>'Active Model Inputs'!HKB57</f>
        <v>0</v>
      </c>
      <c r="HKC57" s="31">
        <f>'Active Model Inputs'!HKC57</f>
        <v>0</v>
      </c>
      <c r="HKD57" s="31">
        <f>'Active Model Inputs'!HKD57</f>
        <v>0</v>
      </c>
      <c r="HKE57" s="31">
        <f>'Active Model Inputs'!HKE57</f>
        <v>0</v>
      </c>
      <c r="HKF57" s="31">
        <f>'Active Model Inputs'!HKF57</f>
        <v>0</v>
      </c>
      <c r="HKG57" s="31">
        <f>'Active Model Inputs'!HKG57</f>
        <v>0</v>
      </c>
      <c r="HKH57" s="31">
        <f>'Active Model Inputs'!HKH57</f>
        <v>0</v>
      </c>
      <c r="HKI57" s="31">
        <f>'Active Model Inputs'!HKI57</f>
        <v>0</v>
      </c>
      <c r="HKJ57" s="31">
        <f>'Active Model Inputs'!HKJ57</f>
        <v>0</v>
      </c>
      <c r="HKK57" s="31">
        <f>'Active Model Inputs'!HKK57</f>
        <v>0</v>
      </c>
      <c r="HKL57" s="31">
        <f>'Active Model Inputs'!HKL57</f>
        <v>0</v>
      </c>
      <c r="HKM57" s="31">
        <f>'Active Model Inputs'!HKM57</f>
        <v>0</v>
      </c>
      <c r="HKN57" s="31">
        <f>'Active Model Inputs'!HKN57</f>
        <v>0</v>
      </c>
      <c r="HKO57" s="31">
        <f>'Active Model Inputs'!HKO57</f>
        <v>0</v>
      </c>
      <c r="HKP57" s="31">
        <f>'Active Model Inputs'!HKP57</f>
        <v>0</v>
      </c>
      <c r="HKQ57" s="31">
        <f>'Active Model Inputs'!HKQ57</f>
        <v>0</v>
      </c>
      <c r="HKR57" s="31">
        <f>'Active Model Inputs'!HKR57</f>
        <v>0</v>
      </c>
      <c r="HKS57" s="31">
        <f>'Active Model Inputs'!HKS57</f>
        <v>0</v>
      </c>
      <c r="HKT57" s="31">
        <f>'Active Model Inputs'!HKT57</f>
        <v>0</v>
      </c>
      <c r="HKU57" s="31">
        <f>'Active Model Inputs'!HKU57</f>
        <v>0</v>
      </c>
      <c r="HKV57" s="31">
        <f>'Active Model Inputs'!HKV57</f>
        <v>0</v>
      </c>
      <c r="HKW57" s="31">
        <f>'Active Model Inputs'!HKW57</f>
        <v>0</v>
      </c>
      <c r="HKX57" s="31">
        <f>'Active Model Inputs'!HKX57</f>
        <v>0</v>
      </c>
      <c r="HKY57" s="31">
        <f>'Active Model Inputs'!HKY57</f>
        <v>0</v>
      </c>
      <c r="HKZ57" s="31">
        <f>'Active Model Inputs'!HKZ57</f>
        <v>0</v>
      </c>
      <c r="HLA57" s="31">
        <f>'Active Model Inputs'!HLA57</f>
        <v>0</v>
      </c>
      <c r="HLB57" s="31">
        <f>'Active Model Inputs'!HLB57</f>
        <v>0</v>
      </c>
      <c r="HLC57" s="31">
        <f>'Active Model Inputs'!HLC57</f>
        <v>0</v>
      </c>
      <c r="HLD57" s="31">
        <f>'Active Model Inputs'!HLD57</f>
        <v>0</v>
      </c>
      <c r="HLE57" s="31">
        <f>'Active Model Inputs'!HLE57</f>
        <v>0</v>
      </c>
      <c r="HLF57" s="31">
        <f>'Active Model Inputs'!HLF57</f>
        <v>0</v>
      </c>
      <c r="HLG57" s="31">
        <f>'Active Model Inputs'!HLG57</f>
        <v>0</v>
      </c>
      <c r="HLH57" s="31">
        <f>'Active Model Inputs'!HLH57</f>
        <v>0</v>
      </c>
      <c r="HLI57" s="31">
        <f>'Active Model Inputs'!HLI57</f>
        <v>0</v>
      </c>
      <c r="HLJ57" s="31">
        <f>'Active Model Inputs'!HLJ57</f>
        <v>0</v>
      </c>
      <c r="HLK57" s="31">
        <f>'Active Model Inputs'!HLK57</f>
        <v>0</v>
      </c>
      <c r="HLL57" s="31">
        <f>'Active Model Inputs'!HLL57</f>
        <v>0</v>
      </c>
      <c r="HLM57" s="31">
        <f>'Active Model Inputs'!HLM57</f>
        <v>0</v>
      </c>
      <c r="HLN57" s="31">
        <f>'Active Model Inputs'!HLN57</f>
        <v>0</v>
      </c>
      <c r="HLO57" s="31">
        <f>'Active Model Inputs'!HLO57</f>
        <v>0</v>
      </c>
      <c r="HLP57" s="31">
        <f>'Active Model Inputs'!HLP57</f>
        <v>0</v>
      </c>
      <c r="HLQ57" s="31">
        <f>'Active Model Inputs'!HLQ57</f>
        <v>0</v>
      </c>
      <c r="HLR57" s="31">
        <f>'Active Model Inputs'!HLR57</f>
        <v>0</v>
      </c>
      <c r="HLS57" s="31">
        <f>'Active Model Inputs'!HLS57</f>
        <v>0</v>
      </c>
      <c r="HLT57" s="31">
        <f>'Active Model Inputs'!HLT57</f>
        <v>0</v>
      </c>
      <c r="HLU57" s="31">
        <f>'Active Model Inputs'!HLU57</f>
        <v>0</v>
      </c>
      <c r="HLV57" s="31">
        <f>'Active Model Inputs'!HLV57</f>
        <v>0</v>
      </c>
      <c r="HLW57" s="31">
        <f>'Active Model Inputs'!HLW57</f>
        <v>0</v>
      </c>
      <c r="HLX57" s="31">
        <f>'Active Model Inputs'!HLX57</f>
        <v>0</v>
      </c>
      <c r="HLY57" s="31">
        <f>'Active Model Inputs'!HLY57</f>
        <v>0</v>
      </c>
      <c r="HLZ57" s="31">
        <f>'Active Model Inputs'!HLZ57</f>
        <v>0</v>
      </c>
      <c r="HMA57" s="31">
        <f>'Active Model Inputs'!HMA57</f>
        <v>0</v>
      </c>
      <c r="HMB57" s="31">
        <f>'Active Model Inputs'!HMB57</f>
        <v>0</v>
      </c>
      <c r="HMC57" s="31">
        <f>'Active Model Inputs'!HMC57</f>
        <v>0</v>
      </c>
      <c r="HMD57" s="31">
        <f>'Active Model Inputs'!HMD57</f>
        <v>0</v>
      </c>
      <c r="HME57" s="31">
        <f>'Active Model Inputs'!HME57</f>
        <v>0</v>
      </c>
      <c r="HMF57" s="31">
        <f>'Active Model Inputs'!HMF57</f>
        <v>0</v>
      </c>
      <c r="HMG57" s="31">
        <f>'Active Model Inputs'!HMG57</f>
        <v>0</v>
      </c>
      <c r="HMH57" s="31">
        <f>'Active Model Inputs'!HMH57</f>
        <v>0</v>
      </c>
      <c r="HMI57" s="31">
        <f>'Active Model Inputs'!HMI57</f>
        <v>0</v>
      </c>
      <c r="HMJ57" s="31">
        <f>'Active Model Inputs'!HMJ57</f>
        <v>0</v>
      </c>
      <c r="HMK57" s="31">
        <f>'Active Model Inputs'!HMK57</f>
        <v>0</v>
      </c>
      <c r="HML57" s="31">
        <f>'Active Model Inputs'!HML57</f>
        <v>0</v>
      </c>
      <c r="HMM57" s="31">
        <f>'Active Model Inputs'!HMM57</f>
        <v>0</v>
      </c>
      <c r="HMN57" s="31">
        <f>'Active Model Inputs'!HMN57</f>
        <v>0</v>
      </c>
      <c r="HMO57" s="31">
        <f>'Active Model Inputs'!HMO57</f>
        <v>0</v>
      </c>
      <c r="HMP57" s="31">
        <f>'Active Model Inputs'!HMP57</f>
        <v>0</v>
      </c>
      <c r="HMQ57" s="31">
        <f>'Active Model Inputs'!HMQ57</f>
        <v>0</v>
      </c>
      <c r="HMR57" s="31">
        <f>'Active Model Inputs'!HMR57</f>
        <v>0</v>
      </c>
      <c r="HMS57" s="31">
        <f>'Active Model Inputs'!HMS57</f>
        <v>0</v>
      </c>
      <c r="HMT57" s="31">
        <f>'Active Model Inputs'!HMT57</f>
        <v>0</v>
      </c>
      <c r="HMU57" s="31">
        <f>'Active Model Inputs'!HMU57</f>
        <v>0</v>
      </c>
      <c r="HMV57" s="31">
        <f>'Active Model Inputs'!HMV57</f>
        <v>0</v>
      </c>
      <c r="HMW57" s="31">
        <f>'Active Model Inputs'!HMW57</f>
        <v>0</v>
      </c>
      <c r="HMX57" s="31">
        <f>'Active Model Inputs'!HMX57</f>
        <v>0</v>
      </c>
      <c r="HMY57" s="31">
        <f>'Active Model Inputs'!HMY57</f>
        <v>0</v>
      </c>
      <c r="HMZ57" s="31">
        <f>'Active Model Inputs'!HMZ57</f>
        <v>0</v>
      </c>
      <c r="HNA57" s="31">
        <f>'Active Model Inputs'!HNA57</f>
        <v>0</v>
      </c>
      <c r="HNB57" s="31">
        <f>'Active Model Inputs'!HNB57</f>
        <v>0</v>
      </c>
      <c r="HNC57" s="31">
        <f>'Active Model Inputs'!HNC57</f>
        <v>0</v>
      </c>
      <c r="HND57" s="31">
        <f>'Active Model Inputs'!HND57</f>
        <v>0</v>
      </c>
      <c r="HNE57" s="31">
        <f>'Active Model Inputs'!HNE57</f>
        <v>0</v>
      </c>
      <c r="HNF57" s="31">
        <f>'Active Model Inputs'!HNF57</f>
        <v>0</v>
      </c>
      <c r="HNG57" s="31">
        <f>'Active Model Inputs'!HNG57</f>
        <v>0</v>
      </c>
      <c r="HNH57" s="31">
        <f>'Active Model Inputs'!HNH57</f>
        <v>0</v>
      </c>
      <c r="HNI57" s="31">
        <f>'Active Model Inputs'!HNI57</f>
        <v>0</v>
      </c>
      <c r="HNJ57" s="31">
        <f>'Active Model Inputs'!HNJ57</f>
        <v>0</v>
      </c>
      <c r="HNK57" s="31">
        <f>'Active Model Inputs'!HNK57</f>
        <v>0</v>
      </c>
      <c r="HNL57" s="31">
        <f>'Active Model Inputs'!HNL57</f>
        <v>0</v>
      </c>
      <c r="HNM57" s="31">
        <f>'Active Model Inputs'!HNM57</f>
        <v>0</v>
      </c>
      <c r="HNN57" s="31">
        <f>'Active Model Inputs'!HNN57</f>
        <v>0</v>
      </c>
      <c r="HNO57" s="31">
        <f>'Active Model Inputs'!HNO57</f>
        <v>0</v>
      </c>
      <c r="HNP57" s="31">
        <f>'Active Model Inputs'!HNP57</f>
        <v>0</v>
      </c>
      <c r="HNQ57" s="31">
        <f>'Active Model Inputs'!HNQ57</f>
        <v>0</v>
      </c>
      <c r="HNR57" s="31">
        <f>'Active Model Inputs'!HNR57</f>
        <v>0</v>
      </c>
      <c r="HNS57" s="31">
        <f>'Active Model Inputs'!HNS57</f>
        <v>0</v>
      </c>
      <c r="HNT57" s="31">
        <f>'Active Model Inputs'!HNT57</f>
        <v>0</v>
      </c>
      <c r="HNU57" s="31">
        <f>'Active Model Inputs'!HNU57</f>
        <v>0</v>
      </c>
      <c r="HNV57" s="31">
        <f>'Active Model Inputs'!HNV57</f>
        <v>0</v>
      </c>
      <c r="HNW57" s="31">
        <f>'Active Model Inputs'!HNW57</f>
        <v>0</v>
      </c>
      <c r="HNX57" s="31">
        <f>'Active Model Inputs'!HNX57</f>
        <v>0</v>
      </c>
      <c r="HNY57" s="31">
        <f>'Active Model Inputs'!HNY57</f>
        <v>0</v>
      </c>
      <c r="HNZ57" s="31">
        <f>'Active Model Inputs'!HNZ57</f>
        <v>0</v>
      </c>
      <c r="HOA57" s="31">
        <f>'Active Model Inputs'!HOA57</f>
        <v>0</v>
      </c>
      <c r="HOB57" s="31">
        <f>'Active Model Inputs'!HOB57</f>
        <v>0</v>
      </c>
      <c r="HOC57" s="31">
        <f>'Active Model Inputs'!HOC57</f>
        <v>0</v>
      </c>
      <c r="HOD57" s="31">
        <f>'Active Model Inputs'!HOD57</f>
        <v>0</v>
      </c>
      <c r="HOE57" s="31">
        <f>'Active Model Inputs'!HOE57</f>
        <v>0</v>
      </c>
      <c r="HOF57" s="31">
        <f>'Active Model Inputs'!HOF57</f>
        <v>0</v>
      </c>
      <c r="HOG57" s="31">
        <f>'Active Model Inputs'!HOG57</f>
        <v>0</v>
      </c>
      <c r="HOH57" s="31">
        <f>'Active Model Inputs'!HOH57</f>
        <v>0</v>
      </c>
      <c r="HOI57" s="31">
        <f>'Active Model Inputs'!HOI57</f>
        <v>0</v>
      </c>
      <c r="HOJ57" s="31">
        <f>'Active Model Inputs'!HOJ57</f>
        <v>0</v>
      </c>
      <c r="HOK57" s="31">
        <f>'Active Model Inputs'!HOK57</f>
        <v>0</v>
      </c>
      <c r="HOL57" s="31">
        <f>'Active Model Inputs'!HOL57</f>
        <v>0</v>
      </c>
      <c r="HOM57" s="31">
        <f>'Active Model Inputs'!HOM57</f>
        <v>0</v>
      </c>
      <c r="HON57" s="31">
        <f>'Active Model Inputs'!HON57</f>
        <v>0</v>
      </c>
      <c r="HOO57" s="31">
        <f>'Active Model Inputs'!HOO57</f>
        <v>0</v>
      </c>
      <c r="HOP57" s="31">
        <f>'Active Model Inputs'!HOP57</f>
        <v>0</v>
      </c>
      <c r="HOQ57" s="31">
        <f>'Active Model Inputs'!HOQ57</f>
        <v>0</v>
      </c>
      <c r="HOR57" s="31">
        <f>'Active Model Inputs'!HOR57</f>
        <v>0</v>
      </c>
      <c r="HOS57" s="31">
        <f>'Active Model Inputs'!HOS57</f>
        <v>0</v>
      </c>
      <c r="HOT57" s="31">
        <f>'Active Model Inputs'!HOT57</f>
        <v>0</v>
      </c>
      <c r="HOU57" s="31">
        <f>'Active Model Inputs'!HOU57</f>
        <v>0</v>
      </c>
      <c r="HOV57" s="31">
        <f>'Active Model Inputs'!HOV57</f>
        <v>0</v>
      </c>
      <c r="HOW57" s="31">
        <f>'Active Model Inputs'!HOW57</f>
        <v>0</v>
      </c>
      <c r="HOX57" s="31">
        <f>'Active Model Inputs'!HOX57</f>
        <v>0</v>
      </c>
      <c r="HOY57" s="31">
        <f>'Active Model Inputs'!HOY57</f>
        <v>0</v>
      </c>
      <c r="HOZ57" s="31">
        <f>'Active Model Inputs'!HOZ57</f>
        <v>0</v>
      </c>
      <c r="HPA57" s="31">
        <f>'Active Model Inputs'!HPA57</f>
        <v>0</v>
      </c>
      <c r="HPB57" s="31">
        <f>'Active Model Inputs'!HPB57</f>
        <v>0</v>
      </c>
      <c r="HPC57" s="31">
        <f>'Active Model Inputs'!HPC57</f>
        <v>0</v>
      </c>
      <c r="HPD57" s="31">
        <f>'Active Model Inputs'!HPD57</f>
        <v>0</v>
      </c>
      <c r="HPE57" s="31">
        <f>'Active Model Inputs'!HPE57</f>
        <v>0</v>
      </c>
      <c r="HPF57" s="31">
        <f>'Active Model Inputs'!HPF57</f>
        <v>0</v>
      </c>
      <c r="HPG57" s="31">
        <f>'Active Model Inputs'!HPG57</f>
        <v>0</v>
      </c>
      <c r="HPH57" s="31">
        <f>'Active Model Inputs'!HPH57</f>
        <v>0</v>
      </c>
      <c r="HPI57" s="31">
        <f>'Active Model Inputs'!HPI57</f>
        <v>0</v>
      </c>
      <c r="HPJ57" s="31">
        <f>'Active Model Inputs'!HPJ57</f>
        <v>0</v>
      </c>
      <c r="HPK57" s="31">
        <f>'Active Model Inputs'!HPK57</f>
        <v>0</v>
      </c>
      <c r="HPL57" s="31">
        <f>'Active Model Inputs'!HPL57</f>
        <v>0</v>
      </c>
      <c r="HPM57" s="31">
        <f>'Active Model Inputs'!HPM57</f>
        <v>0</v>
      </c>
      <c r="HPN57" s="31">
        <f>'Active Model Inputs'!HPN57</f>
        <v>0</v>
      </c>
      <c r="HPO57" s="31">
        <f>'Active Model Inputs'!HPO57</f>
        <v>0</v>
      </c>
      <c r="HPP57" s="31">
        <f>'Active Model Inputs'!HPP57</f>
        <v>0</v>
      </c>
      <c r="HPQ57" s="31">
        <f>'Active Model Inputs'!HPQ57</f>
        <v>0</v>
      </c>
      <c r="HPR57" s="31">
        <f>'Active Model Inputs'!HPR57</f>
        <v>0</v>
      </c>
      <c r="HPS57" s="31">
        <f>'Active Model Inputs'!HPS57</f>
        <v>0</v>
      </c>
      <c r="HPT57" s="31">
        <f>'Active Model Inputs'!HPT57</f>
        <v>0</v>
      </c>
      <c r="HPU57" s="31">
        <f>'Active Model Inputs'!HPU57</f>
        <v>0</v>
      </c>
      <c r="HPV57" s="31">
        <f>'Active Model Inputs'!HPV57</f>
        <v>0</v>
      </c>
      <c r="HPW57" s="31">
        <f>'Active Model Inputs'!HPW57</f>
        <v>0</v>
      </c>
      <c r="HPX57" s="31">
        <f>'Active Model Inputs'!HPX57</f>
        <v>0</v>
      </c>
      <c r="HPY57" s="31">
        <f>'Active Model Inputs'!HPY57</f>
        <v>0</v>
      </c>
      <c r="HPZ57" s="31">
        <f>'Active Model Inputs'!HPZ57</f>
        <v>0</v>
      </c>
      <c r="HQA57" s="31">
        <f>'Active Model Inputs'!HQA57</f>
        <v>0</v>
      </c>
      <c r="HQB57" s="31">
        <f>'Active Model Inputs'!HQB57</f>
        <v>0</v>
      </c>
      <c r="HQC57" s="31">
        <f>'Active Model Inputs'!HQC57</f>
        <v>0</v>
      </c>
      <c r="HQD57" s="31">
        <f>'Active Model Inputs'!HQD57</f>
        <v>0</v>
      </c>
      <c r="HQE57" s="31">
        <f>'Active Model Inputs'!HQE57</f>
        <v>0</v>
      </c>
      <c r="HQF57" s="31">
        <f>'Active Model Inputs'!HQF57</f>
        <v>0</v>
      </c>
      <c r="HQG57" s="31">
        <f>'Active Model Inputs'!HQG57</f>
        <v>0</v>
      </c>
      <c r="HQH57" s="31">
        <f>'Active Model Inputs'!HQH57</f>
        <v>0</v>
      </c>
      <c r="HQI57" s="31">
        <f>'Active Model Inputs'!HQI57</f>
        <v>0</v>
      </c>
      <c r="HQJ57" s="31">
        <f>'Active Model Inputs'!HQJ57</f>
        <v>0</v>
      </c>
      <c r="HQK57" s="31">
        <f>'Active Model Inputs'!HQK57</f>
        <v>0</v>
      </c>
      <c r="HQL57" s="31">
        <f>'Active Model Inputs'!HQL57</f>
        <v>0</v>
      </c>
      <c r="HQM57" s="31">
        <f>'Active Model Inputs'!HQM57</f>
        <v>0</v>
      </c>
      <c r="HQN57" s="31">
        <f>'Active Model Inputs'!HQN57</f>
        <v>0</v>
      </c>
      <c r="HQO57" s="31">
        <f>'Active Model Inputs'!HQO57</f>
        <v>0</v>
      </c>
      <c r="HQP57" s="31">
        <f>'Active Model Inputs'!HQP57</f>
        <v>0</v>
      </c>
      <c r="HQQ57" s="31">
        <f>'Active Model Inputs'!HQQ57</f>
        <v>0</v>
      </c>
      <c r="HQR57" s="31">
        <f>'Active Model Inputs'!HQR57</f>
        <v>0</v>
      </c>
      <c r="HQS57" s="31">
        <f>'Active Model Inputs'!HQS57</f>
        <v>0</v>
      </c>
      <c r="HQT57" s="31">
        <f>'Active Model Inputs'!HQT57</f>
        <v>0</v>
      </c>
      <c r="HQU57" s="31">
        <f>'Active Model Inputs'!HQU57</f>
        <v>0</v>
      </c>
      <c r="HQV57" s="31">
        <f>'Active Model Inputs'!HQV57</f>
        <v>0</v>
      </c>
      <c r="HQW57" s="31">
        <f>'Active Model Inputs'!HQW57</f>
        <v>0</v>
      </c>
      <c r="HQX57" s="31">
        <f>'Active Model Inputs'!HQX57</f>
        <v>0</v>
      </c>
      <c r="HQY57" s="31">
        <f>'Active Model Inputs'!HQY57</f>
        <v>0</v>
      </c>
      <c r="HQZ57" s="31">
        <f>'Active Model Inputs'!HQZ57</f>
        <v>0</v>
      </c>
      <c r="HRA57" s="31">
        <f>'Active Model Inputs'!HRA57</f>
        <v>0</v>
      </c>
      <c r="HRB57" s="31">
        <f>'Active Model Inputs'!HRB57</f>
        <v>0</v>
      </c>
      <c r="HRC57" s="31">
        <f>'Active Model Inputs'!HRC57</f>
        <v>0</v>
      </c>
      <c r="HRD57" s="31">
        <f>'Active Model Inputs'!HRD57</f>
        <v>0</v>
      </c>
      <c r="HRE57" s="31">
        <f>'Active Model Inputs'!HRE57</f>
        <v>0</v>
      </c>
      <c r="HRF57" s="31">
        <f>'Active Model Inputs'!HRF57</f>
        <v>0</v>
      </c>
      <c r="HRG57" s="31">
        <f>'Active Model Inputs'!HRG57</f>
        <v>0</v>
      </c>
      <c r="HRH57" s="31">
        <f>'Active Model Inputs'!HRH57</f>
        <v>0</v>
      </c>
      <c r="HRI57" s="31">
        <f>'Active Model Inputs'!HRI57</f>
        <v>0</v>
      </c>
      <c r="HRJ57" s="31">
        <f>'Active Model Inputs'!HRJ57</f>
        <v>0</v>
      </c>
      <c r="HRK57" s="31">
        <f>'Active Model Inputs'!HRK57</f>
        <v>0</v>
      </c>
      <c r="HRL57" s="31">
        <f>'Active Model Inputs'!HRL57</f>
        <v>0</v>
      </c>
      <c r="HRM57" s="31">
        <f>'Active Model Inputs'!HRM57</f>
        <v>0</v>
      </c>
      <c r="HRN57" s="31">
        <f>'Active Model Inputs'!HRN57</f>
        <v>0</v>
      </c>
      <c r="HRO57" s="31">
        <f>'Active Model Inputs'!HRO57</f>
        <v>0</v>
      </c>
      <c r="HRP57" s="31">
        <f>'Active Model Inputs'!HRP57</f>
        <v>0</v>
      </c>
      <c r="HRQ57" s="31">
        <f>'Active Model Inputs'!HRQ57</f>
        <v>0</v>
      </c>
      <c r="HRR57" s="31">
        <f>'Active Model Inputs'!HRR57</f>
        <v>0</v>
      </c>
      <c r="HRS57" s="31">
        <f>'Active Model Inputs'!HRS57</f>
        <v>0</v>
      </c>
      <c r="HRT57" s="31">
        <f>'Active Model Inputs'!HRT57</f>
        <v>0</v>
      </c>
      <c r="HRU57" s="31">
        <f>'Active Model Inputs'!HRU57</f>
        <v>0</v>
      </c>
      <c r="HRV57" s="31">
        <f>'Active Model Inputs'!HRV57</f>
        <v>0</v>
      </c>
      <c r="HRW57" s="31">
        <f>'Active Model Inputs'!HRW57</f>
        <v>0</v>
      </c>
      <c r="HRX57" s="31">
        <f>'Active Model Inputs'!HRX57</f>
        <v>0</v>
      </c>
      <c r="HRY57" s="31">
        <f>'Active Model Inputs'!HRY57</f>
        <v>0</v>
      </c>
      <c r="HRZ57" s="31">
        <f>'Active Model Inputs'!HRZ57</f>
        <v>0</v>
      </c>
      <c r="HSA57" s="31">
        <f>'Active Model Inputs'!HSA57</f>
        <v>0</v>
      </c>
      <c r="HSB57" s="31">
        <f>'Active Model Inputs'!HSB57</f>
        <v>0</v>
      </c>
      <c r="HSC57" s="31">
        <f>'Active Model Inputs'!HSC57</f>
        <v>0</v>
      </c>
      <c r="HSD57" s="31">
        <f>'Active Model Inputs'!HSD57</f>
        <v>0</v>
      </c>
      <c r="HSE57" s="31">
        <f>'Active Model Inputs'!HSE57</f>
        <v>0</v>
      </c>
      <c r="HSF57" s="31">
        <f>'Active Model Inputs'!HSF57</f>
        <v>0</v>
      </c>
      <c r="HSG57" s="31">
        <f>'Active Model Inputs'!HSG57</f>
        <v>0</v>
      </c>
      <c r="HSH57" s="31">
        <f>'Active Model Inputs'!HSH57</f>
        <v>0</v>
      </c>
      <c r="HSI57" s="31">
        <f>'Active Model Inputs'!HSI57</f>
        <v>0</v>
      </c>
      <c r="HSJ57" s="31">
        <f>'Active Model Inputs'!HSJ57</f>
        <v>0</v>
      </c>
      <c r="HSK57" s="31">
        <f>'Active Model Inputs'!HSK57</f>
        <v>0</v>
      </c>
      <c r="HSL57" s="31">
        <f>'Active Model Inputs'!HSL57</f>
        <v>0</v>
      </c>
      <c r="HSM57" s="31">
        <f>'Active Model Inputs'!HSM57</f>
        <v>0</v>
      </c>
      <c r="HSN57" s="31">
        <f>'Active Model Inputs'!HSN57</f>
        <v>0</v>
      </c>
      <c r="HSO57" s="31">
        <f>'Active Model Inputs'!HSO57</f>
        <v>0</v>
      </c>
      <c r="HSP57" s="31">
        <f>'Active Model Inputs'!HSP57</f>
        <v>0</v>
      </c>
      <c r="HSQ57" s="31">
        <f>'Active Model Inputs'!HSQ57</f>
        <v>0</v>
      </c>
      <c r="HSR57" s="31">
        <f>'Active Model Inputs'!HSR57</f>
        <v>0</v>
      </c>
      <c r="HSS57" s="31">
        <f>'Active Model Inputs'!HSS57</f>
        <v>0</v>
      </c>
      <c r="HST57" s="31">
        <f>'Active Model Inputs'!HST57</f>
        <v>0</v>
      </c>
      <c r="HSU57" s="31">
        <f>'Active Model Inputs'!HSU57</f>
        <v>0</v>
      </c>
      <c r="HSV57" s="31">
        <f>'Active Model Inputs'!HSV57</f>
        <v>0</v>
      </c>
      <c r="HSW57" s="31">
        <f>'Active Model Inputs'!HSW57</f>
        <v>0</v>
      </c>
      <c r="HSX57" s="31">
        <f>'Active Model Inputs'!HSX57</f>
        <v>0</v>
      </c>
      <c r="HSY57" s="31">
        <f>'Active Model Inputs'!HSY57</f>
        <v>0</v>
      </c>
      <c r="HSZ57" s="31">
        <f>'Active Model Inputs'!HSZ57</f>
        <v>0</v>
      </c>
      <c r="HTA57" s="31">
        <f>'Active Model Inputs'!HTA57</f>
        <v>0</v>
      </c>
      <c r="HTB57" s="31">
        <f>'Active Model Inputs'!HTB57</f>
        <v>0</v>
      </c>
      <c r="HTC57" s="31">
        <f>'Active Model Inputs'!HTC57</f>
        <v>0</v>
      </c>
      <c r="HTD57" s="31">
        <f>'Active Model Inputs'!HTD57</f>
        <v>0</v>
      </c>
      <c r="HTE57" s="31">
        <f>'Active Model Inputs'!HTE57</f>
        <v>0</v>
      </c>
      <c r="HTF57" s="31">
        <f>'Active Model Inputs'!HTF57</f>
        <v>0</v>
      </c>
      <c r="HTG57" s="31">
        <f>'Active Model Inputs'!HTG57</f>
        <v>0</v>
      </c>
      <c r="HTH57" s="31">
        <f>'Active Model Inputs'!HTH57</f>
        <v>0</v>
      </c>
      <c r="HTI57" s="31">
        <f>'Active Model Inputs'!HTI57</f>
        <v>0</v>
      </c>
      <c r="HTJ57" s="31">
        <f>'Active Model Inputs'!HTJ57</f>
        <v>0</v>
      </c>
      <c r="HTK57" s="31">
        <f>'Active Model Inputs'!HTK57</f>
        <v>0</v>
      </c>
      <c r="HTL57" s="31">
        <f>'Active Model Inputs'!HTL57</f>
        <v>0</v>
      </c>
      <c r="HTM57" s="31">
        <f>'Active Model Inputs'!HTM57</f>
        <v>0</v>
      </c>
      <c r="HTN57" s="31">
        <f>'Active Model Inputs'!HTN57</f>
        <v>0</v>
      </c>
      <c r="HTO57" s="31">
        <f>'Active Model Inputs'!HTO57</f>
        <v>0</v>
      </c>
      <c r="HTP57" s="31">
        <f>'Active Model Inputs'!HTP57</f>
        <v>0</v>
      </c>
      <c r="HTQ57" s="31">
        <f>'Active Model Inputs'!HTQ57</f>
        <v>0</v>
      </c>
      <c r="HTR57" s="31">
        <f>'Active Model Inputs'!HTR57</f>
        <v>0</v>
      </c>
      <c r="HTS57" s="31">
        <f>'Active Model Inputs'!HTS57</f>
        <v>0</v>
      </c>
      <c r="HTT57" s="31">
        <f>'Active Model Inputs'!HTT57</f>
        <v>0</v>
      </c>
      <c r="HTU57" s="31">
        <f>'Active Model Inputs'!HTU57</f>
        <v>0</v>
      </c>
      <c r="HTV57" s="31">
        <f>'Active Model Inputs'!HTV57</f>
        <v>0</v>
      </c>
      <c r="HTW57" s="31">
        <f>'Active Model Inputs'!HTW57</f>
        <v>0</v>
      </c>
      <c r="HTX57" s="31">
        <f>'Active Model Inputs'!HTX57</f>
        <v>0</v>
      </c>
      <c r="HTY57" s="31">
        <f>'Active Model Inputs'!HTY57</f>
        <v>0</v>
      </c>
      <c r="HTZ57" s="31">
        <f>'Active Model Inputs'!HTZ57</f>
        <v>0</v>
      </c>
      <c r="HUA57" s="31">
        <f>'Active Model Inputs'!HUA57</f>
        <v>0</v>
      </c>
      <c r="HUB57" s="31">
        <f>'Active Model Inputs'!HUB57</f>
        <v>0</v>
      </c>
      <c r="HUC57" s="31">
        <f>'Active Model Inputs'!HUC57</f>
        <v>0</v>
      </c>
      <c r="HUD57" s="31">
        <f>'Active Model Inputs'!HUD57</f>
        <v>0</v>
      </c>
      <c r="HUE57" s="31">
        <f>'Active Model Inputs'!HUE57</f>
        <v>0</v>
      </c>
      <c r="HUF57" s="31">
        <f>'Active Model Inputs'!HUF57</f>
        <v>0</v>
      </c>
      <c r="HUG57" s="31">
        <f>'Active Model Inputs'!HUG57</f>
        <v>0</v>
      </c>
      <c r="HUH57" s="31">
        <f>'Active Model Inputs'!HUH57</f>
        <v>0</v>
      </c>
      <c r="HUI57" s="31">
        <f>'Active Model Inputs'!HUI57</f>
        <v>0</v>
      </c>
      <c r="HUJ57" s="31">
        <f>'Active Model Inputs'!HUJ57</f>
        <v>0</v>
      </c>
      <c r="HUK57" s="31">
        <f>'Active Model Inputs'!HUK57</f>
        <v>0</v>
      </c>
      <c r="HUL57" s="31">
        <f>'Active Model Inputs'!HUL57</f>
        <v>0</v>
      </c>
      <c r="HUM57" s="31">
        <f>'Active Model Inputs'!HUM57</f>
        <v>0</v>
      </c>
      <c r="HUN57" s="31">
        <f>'Active Model Inputs'!HUN57</f>
        <v>0</v>
      </c>
      <c r="HUO57" s="31">
        <f>'Active Model Inputs'!HUO57</f>
        <v>0</v>
      </c>
      <c r="HUP57" s="31">
        <f>'Active Model Inputs'!HUP57</f>
        <v>0</v>
      </c>
      <c r="HUQ57" s="31">
        <f>'Active Model Inputs'!HUQ57</f>
        <v>0</v>
      </c>
      <c r="HUR57" s="31">
        <f>'Active Model Inputs'!HUR57</f>
        <v>0</v>
      </c>
      <c r="HUS57" s="31">
        <f>'Active Model Inputs'!HUS57</f>
        <v>0</v>
      </c>
      <c r="HUT57" s="31">
        <f>'Active Model Inputs'!HUT57</f>
        <v>0</v>
      </c>
      <c r="HUU57" s="31">
        <f>'Active Model Inputs'!HUU57</f>
        <v>0</v>
      </c>
      <c r="HUV57" s="31">
        <f>'Active Model Inputs'!HUV57</f>
        <v>0</v>
      </c>
      <c r="HUW57" s="31">
        <f>'Active Model Inputs'!HUW57</f>
        <v>0</v>
      </c>
      <c r="HUX57" s="31">
        <f>'Active Model Inputs'!HUX57</f>
        <v>0</v>
      </c>
      <c r="HUY57" s="31">
        <f>'Active Model Inputs'!HUY57</f>
        <v>0</v>
      </c>
      <c r="HUZ57" s="31">
        <f>'Active Model Inputs'!HUZ57</f>
        <v>0</v>
      </c>
      <c r="HVA57" s="31">
        <f>'Active Model Inputs'!HVA57</f>
        <v>0</v>
      </c>
      <c r="HVB57" s="31">
        <f>'Active Model Inputs'!HVB57</f>
        <v>0</v>
      </c>
      <c r="HVC57" s="31">
        <f>'Active Model Inputs'!HVC57</f>
        <v>0</v>
      </c>
      <c r="HVD57" s="31">
        <f>'Active Model Inputs'!HVD57</f>
        <v>0</v>
      </c>
      <c r="HVE57" s="31">
        <f>'Active Model Inputs'!HVE57</f>
        <v>0</v>
      </c>
      <c r="HVF57" s="31">
        <f>'Active Model Inputs'!HVF57</f>
        <v>0</v>
      </c>
      <c r="HVG57" s="31">
        <f>'Active Model Inputs'!HVG57</f>
        <v>0</v>
      </c>
      <c r="HVH57" s="31">
        <f>'Active Model Inputs'!HVH57</f>
        <v>0</v>
      </c>
      <c r="HVI57" s="31">
        <f>'Active Model Inputs'!HVI57</f>
        <v>0</v>
      </c>
      <c r="HVJ57" s="31">
        <f>'Active Model Inputs'!HVJ57</f>
        <v>0</v>
      </c>
      <c r="HVK57" s="31">
        <f>'Active Model Inputs'!HVK57</f>
        <v>0</v>
      </c>
      <c r="HVL57" s="31">
        <f>'Active Model Inputs'!HVL57</f>
        <v>0</v>
      </c>
      <c r="HVM57" s="31">
        <f>'Active Model Inputs'!HVM57</f>
        <v>0</v>
      </c>
      <c r="HVN57" s="31">
        <f>'Active Model Inputs'!HVN57</f>
        <v>0</v>
      </c>
      <c r="HVO57" s="31">
        <f>'Active Model Inputs'!HVO57</f>
        <v>0</v>
      </c>
      <c r="HVP57" s="31">
        <f>'Active Model Inputs'!HVP57</f>
        <v>0</v>
      </c>
      <c r="HVQ57" s="31">
        <f>'Active Model Inputs'!HVQ57</f>
        <v>0</v>
      </c>
      <c r="HVR57" s="31">
        <f>'Active Model Inputs'!HVR57</f>
        <v>0</v>
      </c>
      <c r="HVS57" s="31">
        <f>'Active Model Inputs'!HVS57</f>
        <v>0</v>
      </c>
      <c r="HVT57" s="31">
        <f>'Active Model Inputs'!HVT57</f>
        <v>0</v>
      </c>
      <c r="HVU57" s="31">
        <f>'Active Model Inputs'!HVU57</f>
        <v>0</v>
      </c>
      <c r="HVV57" s="31">
        <f>'Active Model Inputs'!HVV57</f>
        <v>0</v>
      </c>
      <c r="HVW57" s="31">
        <f>'Active Model Inputs'!HVW57</f>
        <v>0</v>
      </c>
      <c r="HVX57" s="31">
        <f>'Active Model Inputs'!HVX57</f>
        <v>0</v>
      </c>
      <c r="HVY57" s="31">
        <f>'Active Model Inputs'!HVY57</f>
        <v>0</v>
      </c>
      <c r="HVZ57" s="31">
        <f>'Active Model Inputs'!HVZ57</f>
        <v>0</v>
      </c>
      <c r="HWA57" s="31">
        <f>'Active Model Inputs'!HWA57</f>
        <v>0</v>
      </c>
      <c r="HWB57" s="31">
        <f>'Active Model Inputs'!HWB57</f>
        <v>0</v>
      </c>
      <c r="HWC57" s="31">
        <f>'Active Model Inputs'!HWC57</f>
        <v>0</v>
      </c>
      <c r="HWD57" s="31">
        <f>'Active Model Inputs'!HWD57</f>
        <v>0</v>
      </c>
      <c r="HWE57" s="31">
        <f>'Active Model Inputs'!HWE57</f>
        <v>0</v>
      </c>
      <c r="HWF57" s="31">
        <f>'Active Model Inputs'!HWF57</f>
        <v>0</v>
      </c>
      <c r="HWG57" s="31">
        <f>'Active Model Inputs'!HWG57</f>
        <v>0</v>
      </c>
      <c r="HWH57" s="31">
        <f>'Active Model Inputs'!HWH57</f>
        <v>0</v>
      </c>
      <c r="HWI57" s="31">
        <f>'Active Model Inputs'!HWI57</f>
        <v>0</v>
      </c>
      <c r="HWJ57" s="31">
        <f>'Active Model Inputs'!HWJ57</f>
        <v>0</v>
      </c>
      <c r="HWK57" s="31">
        <f>'Active Model Inputs'!HWK57</f>
        <v>0</v>
      </c>
      <c r="HWL57" s="31">
        <f>'Active Model Inputs'!HWL57</f>
        <v>0</v>
      </c>
      <c r="HWM57" s="31">
        <f>'Active Model Inputs'!HWM57</f>
        <v>0</v>
      </c>
      <c r="HWN57" s="31">
        <f>'Active Model Inputs'!HWN57</f>
        <v>0</v>
      </c>
      <c r="HWO57" s="31">
        <f>'Active Model Inputs'!HWO57</f>
        <v>0</v>
      </c>
      <c r="HWP57" s="31">
        <f>'Active Model Inputs'!HWP57</f>
        <v>0</v>
      </c>
      <c r="HWQ57" s="31">
        <f>'Active Model Inputs'!HWQ57</f>
        <v>0</v>
      </c>
      <c r="HWR57" s="31">
        <f>'Active Model Inputs'!HWR57</f>
        <v>0</v>
      </c>
      <c r="HWS57" s="31">
        <f>'Active Model Inputs'!HWS57</f>
        <v>0</v>
      </c>
      <c r="HWT57" s="31">
        <f>'Active Model Inputs'!HWT57</f>
        <v>0</v>
      </c>
      <c r="HWU57" s="31">
        <f>'Active Model Inputs'!HWU57</f>
        <v>0</v>
      </c>
      <c r="HWV57" s="31">
        <f>'Active Model Inputs'!HWV57</f>
        <v>0</v>
      </c>
      <c r="HWW57" s="31">
        <f>'Active Model Inputs'!HWW57</f>
        <v>0</v>
      </c>
      <c r="HWX57" s="31">
        <f>'Active Model Inputs'!HWX57</f>
        <v>0</v>
      </c>
      <c r="HWY57" s="31">
        <f>'Active Model Inputs'!HWY57</f>
        <v>0</v>
      </c>
      <c r="HWZ57" s="31">
        <f>'Active Model Inputs'!HWZ57</f>
        <v>0</v>
      </c>
      <c r="HXA57" s="31">
        <f>'Active Model Inputs'!HXA57</f>
        <v>0</v>
      </c>
      <c r="HXB57" s="31">
        <f>'Active Model Inputs'!HXB57</f>
        <v>0</v>
      </c>
      <c r="HXC57" s="31">
        <f>'Active Model Inputs'!HXC57</f>
        <v>0</v>
      </c>
      <c r="HXD57" s="31">
        <f>'Active Model Inputs'!HXD57</f>
        <v>0</v>
      </c>
      <c r="HXE57" s="31">
        <f>'Active Model Inputs'!HXE57</f>
        <v>0</v>
      </c>
      <c r="HXF57" s="31">
        <f>'Active Model Inputs'!HXF57</f>
        <v>0</v>
      </c>
      <c r="HXG57" s="31">
        <f>'Active Model Inputs'!HXG57</f>
        <v>0</v>
      </c>
      <c r="HXH57" s="31">
        <f>'Active Model Inputs'!HXH57</f>
        <v>0</v>
      </c>
      <c r="HXI57" s="31">
        <f>'Active Model Inputs'!HXI57</f>
        <v>0</v>
      </c>
      <c r="HXJ57" s="31">
        <f>'Active Model Inputs'!HXJ57</f>
        <v>0</v>
      </c>
      <c r="HXK57" s="31">
        <f>'Active Model Inputs'!HXK57</f>
        <v>0</v>
      </c>
      <c r="HXL57" s="31">
        <f>'Active Model Inputs'!HXL57</f>
        <v>0</v>
      </c>
      <c r="HXM57" s="31">
        <f>'Active Model Inputs'!HXM57</f>
        <v>0</v>
      </c>
      <c r="HXN57" s="31">
        <f>'Active Model Inputs'!HXN57</f>
        <v>0</v>
      </c>
      <c r="HXO57" s="31">
        <f>'Active Model Inputs'!HXO57</f>
        <v>0</v>
      </c>
      <c r="HXP57" s="31">
        <f>'Active Model Inputs'!HXP57</f>
        <v>0</v>
      </c>
      <c r="HXQ57" s="31">
        <f>'Active Model Inputs'!HXQ57</f>
        <v>0</v>
      </c>
      <c r="HXR57" s="31">
        <f>'Active Model Inputs'!HXR57</f>
        <v>0</v>
      </c>
      <c r="HXS57" s="31">
        <f>'Active Model Inputs'!HXS57</f>
        <v>0</v>
      </c>
      <c r="HXT57" s="31">
        <f>'Active Model Inputs'!HXT57</f>
        <v>0</v>
      </c>
      <c r="HXU57" s="31">
        <f>'Active Model Inputs'!HXU57</f>
        <v>0</v>
      </c>
      <c r="HXV57" s="31">
        <f>'Active Model Inputs'!HXV57</f>
        <v>0</v>
      </c>
      <c r="HXW57" s="31">
        <f>'Active Model Inputs'!HXW57</f>
        <v>0</v>
      </c>
      <c r="HXX57" s="31">
        <f>'Active Model Inputs'!HXX57</f>
        <v>0</v>
      </c>
      <c r="HXY57" s="31">
        <f>'Active Model Inputs'!HXY57</f>
        <v>0</v>
      </c>
      <c r="HXZ57" s="31">
        <f>'Active Model Inputs'!HXZ57</f>
        <v>0</v>
      </c>
      <c r="HYA57" s="31">
        <f>'Active Model Inputs'!HYA57</f>
        <v>0</v>
      </c>
      <c r="HYB57" s="31">
        <f>'Active Model Inputs'!HYB57</f>
        <v>0</v>
      </c>
      <c r="HYC57" s="31">
        <f>'Active Model Inputs'!HYC57</f>
        <v>0</v>
      </c>
      <c r="HYD57" s="31">
        <f>'Active Model Inputs'!HYD57</f>
        <v>0</v>
      </c>
      <c r="HYE57" s="31">
        <f>'Active Model Inputs'!HYE57</f>
        <v>0</v>
      </c>
      <c r="HYF57" s="31">
        <f>'Active Model Inputs'!HYF57</f>
        <v>0</v>
      </c>
      <c r="HYG57" s="31">
        <f>'Active Model Inputs'!HYG57</f>
        <v>0</v>
      </c>
      <c r="HYH57" s="31">
        <f>'Active Model Inputs'!HYH57</f>
        <v>0</v>
      </c>
      <c r="HYI57" s="31">
        <f>'Active Model Inputs'!HYI57</f>
        <v>0</v>
      </c>
      <c r="HYJ57" s="31">
        <f>'Active Model Inputs'!HYJ57</f>
        <v>0</v>
      </c>
      <c r="HYK57" s="31">
        <f>'Active Model Inputs'!HYK57</f>
        <v>0</v>
      </c>
      <c r="HYL57" s="31">
        <f>'Active Model Inputs'!HYL57</f>
        <v>0</v>
      </c>
      <c r="HYM57" s="31">
        <f>'Active Model Inputs'!HYM57</f>
        <v>0</v>
      </c>
      <c r="HYN57" s="31">
        <f>'Active Model Inputs'!HYN57</f>
        <v>0</v>
      </c>
      <c r="HYO57" s="31">
        <f>'Active Model Inputs'!HYO57</f>
        <v>0</v>
      </c>
      <c r="HYP57" s="31">
        <f>'Active Model Inputs'!HYP57</f>
        <v>0</v>
      </c>
      <c r="HYQ57" s="31">
        <f>'Active Model Inputs'!HYQ57</f>
        <v>0</v>
      </c>
      <c r="HYR57" s="31">
        <f>'Active Model Inputs'!HYR57</f>
        <v>0</v>
      </c>
      <c r="HYS57" s="31">
        <f>'Active Model Inputs'!HYS57</f>
        <v>0</v>
      </c>
      <c r="HYT57" s="31">
        <f>'Active Model Inputs'!HYT57</f>
        <v>0</v>
      </c>
      <c r="HYU57" s="31">
        <f>'Active Model Inputs'!HYU57</f>
        <v>0</v>
      </c>
      <c r="HYV57" s="31">
        <f>'Active Model Inputs'!HYV57</f>
        <v>0</v>
      </c>
      <c r="HYW57" s="31">
        <f>'Active Model Inputs'!HYW57</f>
        <v>0</v>
      </c>
      <c r="HYX57" s="31">
        <f>'Active Model Inputs'!HYX57</f>
        <v>0</v>
      </c>
      <c r="HYY57" s="31">
        <f>'Active Model Inputs'!HYY57</f>
        <v>0</v>
      </c>
      <c r="HYZ57" s="31">
        <f>'Active Model Inputs'!HYZ57</f>
        <v>0</v>
      </c>
      <c r="HZA57" s="31">
        <f>'Active Model Inputs'!HZA57</f>
        <v>0</v>
      </c>
      <c r="HZB57" s="31">
        <f>'Active Model Inputs'!HZB57</f>
        <v>0</v>
      </c>
      <c r="HZC57" s="31">
        <f>'Active Model Inputs'!HZC57</f>
        <v>0</v>
      </c>
      <c r="HZD57" s="31">
        <f>'Active Model Inputs'!HZD57</f>
        <v>0</v>
      </c>
      <c r="HZE57" s="31">
        <f>'Active Model Inputs'!HZE57</f>
        <v>0</v>
      </c>
      <c r="HZF57" s="31">
        <f>'Active Model Inputs'!HZF57</f>
        <v>0</v>
      </c>
      <c r="HZG57" s="31">
        <f>'Active Model Inputs'!HZG57</f>
        <v>0</v>
      </c>
      <c r="HZH57" s="31">
        <f>'Active Model Inputs'!HZH57</f>
        <v>0</v>
      </c>
      <c r="HZI57" s="31">
        <f>'Active Model Inputs'!HZI57</f>
        <v>0</v>
      </c>
      <c r="HZJ57" s="31">
        <f>'Active Model Inputs'!HZJ57</f>
        <v>0</v>
      </c>
      <c r="HZK57" s="31">
        <f>'Active Model Inputs'!HZK57</f>
        <v>0</v>
      </c>
      <c r="HZL57" s="31">
        <f>'Active Model Inputs'!HZL57</f>
        <v>0</v>
      </c>
      <c r="HZM57" s="31">
        <f>'Active Model Inputs'!HZM57</f>
        <v>0</v>
      </c>
      <c r="HZN57" s="31">
        <f>'Active Model Inputs'!HZN57</f>
        <v>0</v>
      </c>
      <c r="HZO57" s="31">
        <f>'Active Model Inputs'!HZO57</f>
        <v>0</v>
      </c>
      <c r="HZP57" s="31">
        <f>'Active Model Inputs'!HZP57</f>
        <v>0</v>
      </c>
      <c r="HZQ57" s="31">
        <f>'Active Model Inputs'!HZQ57</f>
        <v>0</v>
      </c>
      <c r="HZR57" s="31">
        <f>'Active Model Inputs'!HZR57</f>
        <v>0</v>
      </c>
      <c r="HZS57" s="31">
        <f>'Active Model Inputs'!HZS57</f>
        <v>0</v>
      </c>
      <c r="HZT57" s="31">
        <f>'Active Model Inputs'!HZT57</f>
        <v>0</v>
      </c>
      <c r="HZU57" s="31">
        <f>'Active Model Inputs'!HZU57</f>
        <v>0</v>
      </c>
      <c r="HZV57" s="31">
        <f>'Active Model Inputs'!HZV57</f>
        <v>0</v>
      </c>
      <c r="HZW57" s="31">
        <f>'Active Model Inputs'!HZW57</f>
        <v>0</v>
      </c>
      <c r="HZX57" s="31">
        <f>'Active Model Inputs'!HZX57</f>
        <v>0</v>
      </c>
      <c r="HZY57" s="31">
        <f>'Active Model Inputs'!HZY57</f>
        <v>0</v>
      </c>
      <c r="HZZ57" s="31">
        <f>'Active Model Inputs'!HZZ57</f>
        <v>0</v>
      </c>
      <c r="IAA57" s="31">
        <f>'Active Model Inputs'!IAA57</f>
        <v>0</v>
      </c>
      <c r="IAB57" s="31">
        <f>'Active Model Inputs'!IAB57</f>
        <v>0</v>
      </c>
      <c r="IAC57" s="31">
        <f>'Active Model Inputs'!IAC57</f>
        <v>0</v>
      </c>
      <c r="IAD57" s="31">
        <f>'Active Model Inputs'!IAD57</f>
        <v>0</v>
      </c>
      <c r="IAE57" s="31">
        <f>'Active Model Inputs'!IAE57</f>
        <v>0</v>
      </c>
      <c r="IAF57" s="31">
        <f>'Active Model Inputs'!IAF57</f>
        <v>0</v>
      </c>
      <c r="IAG57" s="31">
        <f>'Active Model Inputs'!IAG57</f>
        <v>0</v>
      </c>
      <c r="IAH57" s="31">
        <f>'Active Model Inputs'!IAH57</f>
        <v>0</v>
      </c>
      <c r="IAI57" s="31">
        <f>'Active Model Inputs'!IAI57</f>
        <v>0</v>
      </c>
      <c r="IAJ57" s="31">
        <f>'Active Model Inputs'!IAJ57</f>
        <v>0</v>
      </c>
      <c r="IAK57" s="31">
        <f>'Active Model Inputs'!IAK57</f>
        <v>0</v>
      </c>
      <c r="IAL57" s="31">
        <f>'Active Model Inputs'!IAL57</f>
        <v>0</v>
      </c>
      <c r="IAM57" s="31">
        <f>'Active Model Inputs'!IAM57</f>
        <v>0</v>
      </c>
      <c r="IAN57" s="31">
        <f>'Active Model Inputs'!IAN57</f>
        <v>0</v>
      </c>
      <c r="IAO57" s="31">
        <f>'Active Model Inputs'!IAO57</f>
        <v>0</v>
      </c>
      <c r="IAP57" s="31">
        <f>'Active Model Inputs'!IAP57</f>
        <v>0</v>
      </c>
      <c r="IAQ57" s="31">
        <f>'Active Model Inputs'!IAQ57</f>
        <v>0</v>
      </c>
      <c r="IAR57" s="31">
        <f>'Active Model Inputs'!IAR57</f>
        <v>0</v>
      </c>
      <c r="IAS57" s="31">
        <f>'Active Model Inputs'!IAS57</f>
        <v>0</v>
      </c>
      <c r="IAT57" s="31">
        <f>'Active Model Inputs'!IAT57</f>
        <v>0</v>
      </c>
      <c r="IAU57" s="31">
        <f>'Active Model Inputs'!IAU57</f>
        <v>0</v>
      </c>
      <c r="IAV57" s="31">
        <f>'Active Model Inputs'!IAV57</f>
        <v>0</v>
      </c>
      <c r="IAW57" s="31">
        <f>'Active Model Inputs'!IAW57</f>
        <v>0</v>
      </c>
      <c r="IAX57" s="31">
        <f>'Active Model Inputs'!IAX57</f>
        <v>0</v>
      </c>
      <c r="IAY57" s="31">
        <f>'Active Model Inputs'!IAY57</f>
        <v>0</v>
      </c>
      <c r="IAZ57" s="31">
        <f>'Active Model Inputs'!IAZ57</f>
        <v>0</v>
      </c>
      <c r="IBA57" s="31">
        <f>'Active Model Inputs'!IBA57</f>
        <v>0</v>
      </c>
      <c r="IBB57" s="31">
        <f>'Active Model Inputs'!IBB57</f>
        <v>0</v>
      </c>
      <c r="IBC57" s="31">
        <f>'Active Model Inputs'!IBC57</f>
        <v>0</v>
      </c>
      <c r="IBD57" s="31">
        <f>'Active Model Inputs'!IBD57</f>
        <v>0</v>
      </c>
      <c r="IBE57" s="31">
        <f>'Active Model Inputs'!IBE57</f>
        <v>0</v>
      </c>
      <c r="IBF57" s="31">
        <f>'Active Model Inputs'!IBF57</f>
        <v>0</v>
      </c>
      <c r="IBG57" s="31">
        <f>'Active Model Inputs'!IBG57</f>
        <v>0</v>
      </c>
      <c r="IBH57" s="31">
        <f>'Active Model Inputs'!IBH57</f>
        <v>0</v>
      </c>
      <c r="IBI57" s="31">
        <f>'Active Model Inputs'!IBI57</f>
        <v>0</v>
      </c>
      <c r="IBJ57" s="31">
        <f>'Active Model Inputs'!IBJ57</f>
        <v>0</v>
      </c>
      <c r="IBK57" s="31">
        <f>'Active Model Inputs'!IBK57</f>
        <v>0</v>
      </c>
      <c r="IBL57" s="31">
        <f>'Active Model Inputs'!IBL57</f>
        <v>0</v>
      </c>
      <c r="IBM57" s="31">
        <f>'Active Model Inputs'!IBM57</f>
        <v>0</v>
      </c>
      <c r="IBN57" s="31">
        <f>'Active Model Inputs'!IBN57</f>
        <v>0</v>
      </c>
      <c r="IBO57" s="31">
        <f>'Active Model Inputs'!IBO57</f>
        <v>0</v>
      </c>
      <c r="IBP57" s="31">
        <f>'Active Model Inputs'!IBP57</f>
        <v>0</v>
      </c>
      <c r="IBQ57" s="31">
        <f>'Active Model Inputs'!IBQ57</f>
        <v>0</v>
      </c>
      <c r="IBR57" s="31">
        <f>'Active Model Inputs'!IBR57</f>
        <v>0</v>
      </c>
      <c r="IBS57" s="31">
        <f>'Active Model Inputs'!IBS57</f>
        <v>0</v>
      </c>
      <c r="IBT57" s="31">
        <f>'Active Model Inputs'!IBT57</f>
        <v>0</v>
      </c>
      <c r="IBU57" s="31">
        <f>'Active Model Inputs'!IBU57</f>
        <v>0</v>
      </c>
      <c r="IBV57" s="31">
        <f>'Active Model Inputs'!IBV57</f>
        <v>0</v>
      </c>
      <c r="IBW57" s="31">
        <f>'Active Model Inputs'!IBW57</f>
        <v>0</v>
      </c>
      <c r="IBX57" s="31">
        <f>'Active Model Inputs'!IBX57</f>
        <v>0</v>
      </c>
      <c r="IBY57" s="31">
        <f>'Active Model Inputs'!IBY57</f>
        <v>0</v>
      </c>
      <c r="IBZ57" s="31">
        <f>'Active Model Inputs'!IBZ57</f>
        <v>0</v>
      </c>
      <c r="ICA57" s="31">
        <f>'Active Model Inputs'!ICA57</f>
        <v>0</v>
      </c>
      <c r="ICB57" s="31">
        <f>'Active Model Inputs'!ICB57</f>
        <v>0</v>
      </c>
      <c r="ICC57" s="31">
        <f>'Active Model Inputs'!ICC57</f>
        <v>0</v>
      </c>
      <c r="ICD57" s="31">
        <f>'Active Model Inputs'!ICD57</f>
        <v>0</v>
      </c>
      <c r="ICE57" s="31">
        <f>'Active Model Inputs'!ICE57</f>
        <v>0</v>
      </c>
      <c r="ICF57" s="31">
        <f>'Active Model Inputs'!ICF57</f>
        <v>0</v>
      </c>
      <c r="ICG57" s="31">
        <f>'Active Model Inputs'!ICG57</f>
        <v>0</v>
      </c>
      <c r="ICH57" s="31">
        <f>'Active Model Inputs'!ICH57</f>
        <v>0</v>
      </c>
      <c r="ICI57" s="31">
        <f>'Active Model Inputs'!ICI57</f>
        <v>0</v>
      </c>
      <c r="ICJ57" s="31">
        <f>'Active Model Inputs'!ICJ57</f>
        <v>0</v>
      </c>
      <c r="ICK57" s="31">
        <f>'Active Model Inputs'!ICK57</f>
        <v>0</v>
      </c>
      <c r="ICL57" s="31">
        <f>'Active Model Inputs'!ICL57</f>
        <v>0</v>
      </c>
      <c r="ICM57" s="31">
        <f>'Active Model Inputs'!ICM57</f>
        <v>0</v>
      </c>
      <c r="ICN57" s="31">
        <f>'Active Model Inputs'!ICN57</f>
        <v>0</v>
      </c>
      <c r="ICO57" s="31">
        <f>'Active Model Inputs'!ICO57</f>
        <v>0</v>
      </c>
      <c r="ICP57" s="31">
        <f>'Active Model Inputs'!ICP57</f>
        <v>0</v>
      </c>
      <c r="ICQ57" s="31">
        <f>'Active Model Inputs'!ICQ57</f>
        <v>0</v>
      </c>
      <c r="ICR57" s="31">
        <f>'Active Model Inputs'!ICR57</f>
        <v>0</v>
      </c>
      <c r="ICS57" s="31">
        <f>'Active Model Inputs'!ICS57</f>
        <v>0</v>
      </c>
      <c r="ICT57" s="31">
        <f>'Active Model Inputs'!ICT57</f>
        <v>0</v>
      </c>
      <c r="ICU57" s="31">
        <f>'Active Model Inputs'!ICU57</f>
        <v>0</v>
      </c>
      <c r="ICV57" s="31">
        <f>'Active Model Inputs'!ICV57</f>
        <v>0</v>
      </c>
      <c r="ICW57" s="31">
        <f>'Active Model Inputs'!ICW57</f>
        <v>0</v>
      </c>
      <c r="ICX57" s="31">
        <f>'Active Model Inputs'!ICX57</f>
        <v>0</v>
      </c>
      <c r="ICY57" s="31">
        <f>'Active Model Inputs'!ICY57</f>
        <v>0</v>
      </c>
      <c r="ICZ57" s="31">
        <f>'Active Model Inputs'!ICZ57</f>
        <v>0</v>
      </c>
      <c r="IDA57" s="31">
        <f>'Active Model Inputs'!IDA57</f>
        <v>0</v>
      </c>
      <c r="IDB57" s="31">
        <f>'Active Model Inputs'!IDB57</f>
        <v>0</v>
      </c>
      <c r="IDC57" s="31">
        <f>'Active Model Inputs'!IDC57</f>
        <v>0</v>
      </c>
      <c r="IDD57" s="31">
        <f>'Active Model Inputs'!IDD57</f>
        <v>0</v>
      </c>
      <c r="IDE57" s="31">
        <f>'Active Model Inputs'!IDE57</f>
        <v>0</v>
      </c>
      <c r="IDF57" s="31">
        <f>'Active Model Inputs'!IDF57</f>
        <v>0</v>
      </c>
      <c r="IDG57" s="31">
        <f>'Active Model Inputs'!IDG57</f>
        <v>0</v>
      </c>
      <c r="IDH57" s="31">
        <f>'Active Model Inputs'!IDH57</f>
        <v>0</v>
      </c>
      <c r="IDI57" s="31">
        <f>'Active Model Inputs'!IDI57</f>
        <v>0</v>
      </c>
      <c r="IDJ57" s="31">
        <f>'Active Model Inputs'!IDJ57</f>
        <v>0</v>
      </c>
      <c r="IDK57" s="31">
        <f>'Active Model Inputs'!IDK57</f>
        <v>0</v>
      </c>
      <c r="IDL57" s="31">
        <f>'Active Model Inputs'!IDL57</f>
        <v>0</v>
      </c>
      <c r="IDM57" s="31">
        <f>'Active Model Inputs'!IDM57</f>
        <v>0</v>
      </c>
      <c r="IDN57" s="31">
        <f>'Active Model Inputs'!IDN57</f>
        <v>0</v>
      </c>
      <c r="IDO57" s="31">
        <f>'Active Model Inputs'!IDO57</f>
        <v>0</v>
      </c>
      <c r="IDP57" s="31">
        <f>'Active Model Inputs'!IDP57</f>
        <v>0</v>
      </c>
      <c r="IDQ57" s="31">
        <f>'Active Model Inputs'!IDQ57</f>
        <v>0</v>
      </c>
      <c r="IDR57" s="31">
        <f>'Active Model Inputs'!IDR57</f>
        <v>0</v>
      </c>
      <c r="IDS57" s="31">
        <f>'Active Model Inputs'!IDS57</f>
        <v>0</v>
      </c>
      <c r="IDT57" s="31">
        <f>'Active Model Inputs'!IDT57</f>
        <v>0</v>
      </c>
      <c r="IDU57" s="31">
        <f>'Active Model Inputs'!IDU57</f>
        <v>0</v>
      </c>
      <c r="IDV57" s="31">
        <f>'Active Model Inputs'!IDV57</f>
        <v>0</v>
      </c>
      <c r="IDW57" s="31">
        <f>'Active Model Inputs'!IDW57</f>
        <v>0</v>
      </c>
      <c r="IDX57" s="31">
        <f>'Active Model Inputs'!IDX57</f>
        <v>0</v>
      </c>
      <c r="IDY57" s="31">
        <f>'Active Model Inputs'!IDY57</f>
        <v>0</v>
      </c>
      <c r="IDZ57" s="31">
        <f>'Active Model Inputs'!IDZ57</f>
        <v>0</v>
      </c>
      <c r="IEA57" s="31">
        <f>'Active Model Inputs'!IEA57</f>
        <v>0</v>
      </c>
      <c r="IEB57" s="31">
        <f>'Active Model Inputs'!IEB57</f>
        <v>0</v>
      </c>
      <c r="IEC57" s="31">
        <f>'Active Model Inputs'!IEC57</f>
        <v>0</v>
      </c>
      <c r="IED57" s="31">
        <f>'Active Model Inputs'!IED57</f>
        <v>0</v>
      </c>
      <c r="IEE57" s="31">
        <f>'Active Model Inputs'!IEE57</f>
        <v>0</v>
      </c>
      <c r="IEF57" s="31">
        <f>'Active Model Inputs'!IEF57</f>
        <v>0</v>
      </c>
      <c r="IEG57" s="31">
        <f>'Active Model Inputs'!IEG57</f>
        <v>0</v>
      </c>
      <c r="IEH57" s="31">
        <f>'Active Model Inputs'!IEH57</f>
        <v>0</v>
      </c>
      <c r="IEI57" s="31">
        <f>'Active Model Inputs'!IEI57</f>
        <v>0</v>
      </c>
      <c r="IEJ57" s="31">
        <f>'Active Model Inputs'!IEJ57</f>
        <v>0</v>
      </c>
      <c r="IEK57" s="31">
        <f>'Active Model Inputs'!IEK57</f>
        <v>0</v>
      </c>
      <c r="IEL57" s="31">
        <f>'Active Model Inputs'!IEL57</f>
        <v>0</v>
      </c>
      <c r="IEM57" s="31">
        <f>'Active Model Inputs'!IEM57</f>
        <v>0</v>
      </c>
      <c r="IEN57" s="31">
        <f>'Active Model Inputs'!IEN57</f>
        <v>0</v>
      </c>
      <c r="IEO57" s="31">
        <f>'Active Model Inputs'!IEO57</f>
        <v>0</v>
      </c>
      <c r="IEP57" s="31">
        <f>'Active Model Inputs'!IEP57</f>
        <v>0</v>
      </c>
      <c r="IEQ57" s="31">
        <f>'Active Model Inputs'!IEQ57</f>
        <v>0</v>
      </c>
      <c r="IER57" s="31">
        <f>'Active Model Inputs'!IER57</f>
        <v>0</v>
      </c>
      <c r="IES57" s="31">
        <f>'Active Model Inputs'!IES57</f>
        <v>0</v>
      </c>
      <c r="IET57" s="31">
        <f>'Active Model Inputs'!IET57</f>
        <v>0</v>
      </c>
      <c r="IEU57" s="31">
        <f>'Active Model Inputs'!IEU57</f>
        <v>0</v>
      </c>
      <c r="IEV57" s="31">
        <f>'Active Model Inputs'!IEV57</f>
        <v>0</v>
      </c>
      <c r="IEW57" s="31">
        <f>'Active Model Inputs'!IEW57</f>
        <v>0</v>
      </c>
      <c r="IEX57" s="31">
        <f>'Active Model Inputs'!IEX57</f>
        <v>0</v>
      </c>
      <c r="IEY57" s="31">
        <f>'Active Model Inputs'!IEY57</f>
        <v>0</v>
      </c>
      <c r="IEZ57" s="31">
        <f>'Active Model Inputs'!IEZ57</f>
        <v>0</v>
      </c>
      <c r="IFA57" s="31">
        <f>'Active Model Inputs'!IFA57</f>
        <v>0</v>
      </c>
      <c r="IFB57" s="31">
        <f>'Active Model Inputs'!IFB57</f>
        <v>0</v>
      </c>
      <c r="IFC57" s="31">
        <f>'Active Model Inputs'!IFC57</f>
        <v>0</v>
      </c>
      <c r="IFD57" s="31">
        <f>'Active Model Inputs'!IFD57</f>
        <v>0</v>
      </c>
      <c r="IFE57" s="31">
        <f>'Active Model Inputs'!IFE57</f>
        <v>0</v>
      </c>
      <c r="IFF57" s="31">
        <f>'Active Model Inputs'!IFF57</f>
        <v>0</v>
      </c>
      <c r="IFG57" s="31">
        <f>'Active Model Inputs'!IFG57</f>
        <v>0</v>
      </c>
      <c r="IFH57" s="31">
        <f>'Active Model Inputs'!IFH57</f>
        <v>0</v>
      </c>
      <c r="IFI57" s="31">
        <f>'Active Model Inputs'!IFI57</f>
        <v>0</v>
      </c>
      <c r="IFJ57" s="31">
        <f>'Active Model Inputs'!IFJ57</f>
        <v>0</v>
      </c>
      <c r="IFK57" s="31">
        <f>'Active Model Inputs'!IFK57</f>
        <v>0</v>
      </c>
      <c r="IFL57" s="31">
        <f>'Active Model Inputs'!IFL57</f>
        <v>0</v>
      </c>
      <c r="IFM57" s="31">
        <f>'Active Model Inputs'!IFM57</f>
        <v>0</v>
      </c>
      <c r="IFN57" s="31">
        <f>'Active Model Inputs'!IFN57</f>
        <v>0</v>
      </c>
      <c r="IFO57" s="31">
        <f>'Active Model Inputs'!IFO57</f>
        <v>0</v>
      </c>
      <c r="IFP57" s="31">
        <f>'Active Model Inputs'!IFP57</f>
        <v>0</v>
      </c>
      <c r="IFQ57" s="31">
        <f>'Active Model Inputs'!IFQ57</f>
        <v>0</v>
      </c>
      <c r="IFR57" s="31">
        <f>'Active Model Inputs'!IFR57</f>
        <v>0</v>
      </c>
      <c r="IFS57" s="31">
        <f>'Active Model Inputs'!IFS57</f>
        <v>0</v>
      </c>
      <c r="IFT57" s="31">
        <f>'Active Model Inputs'!IFT57</f>
        <v>0</v>
      </c>
      <c r="IFU57" s="31">
        <f>'Active Model Inputs'!IFU57</f>
        <v>0</v>
      </c>
      <c r="IFV57" s="31">
        <f>'Active Model Inputs'!IFV57</f>
        <v>0</v>
      </c>
      <c r="IFW57" s="31">
        <f>'Active Model Inputs'!IFW57</f>
        <v>0</v>
      </c>
      <c r="IFX57" s="31">
        <f>'Active Model Inputs'!IFX57</f>
        <v>0</v>
      </c>
      <c r="IFY57" s="31">
        <f>'Active Model Inputs'!IFY57</f>
        <v>0</v>
      </c>
      <c r="IFZ57" s="31">
        <f>'Active Model Inputs'!IFZ57</f>
        <v>0</v>
      </c>
      <c r="IGA57" s="31">
        <f>'Active Model Inputs'!IGA57</f>
        <v>0</v>
      </c>
      <c r="IGB57" s="31">
        <f>'Active Model Inputs'!IGB57</f>
        <v>0</v>
      </c>
      <c r="IGC57" s="31">
        <f>'Active Model Inputs'!IGC57</f>
        <v>0</v>
      </c>
      <c r="IGD57" s="31">
        <f>'Active Model Inputs'!IGD57</f>
        <v>0</v>
      </c>
      <c r="IGE57" s="31">
        <f>'Active Model Inputs'!IGE57</f>
        <v>0</v>
      </c>
      <c r="IGF57" s="31">
        <f>'Active Model Inputs'!IGF57</f>
        <v>0</v>
      </c>
      <c r="IGG57" s="31">
        <f>'Active Model Inputs'!IGG57</f>
        <v>0</v>
      </c>
      <c r="IGH57" s="31">
        <f>'Active Model Inputs'!IGH57</f>
        <v>0</v>
      </c>
      <c r="IGI57" s="31">
        <f>'Active Model Inputs'!IGI57</f>
        <v>0</v>
      </c>
      <c r="IGJ57" s="31">
        <f>'Active Model Inputs'!IGJ57</f>
        <v>0</v>
      </c>
      <c r="IGK57" s="31">
        <f>'Active Model Inputs'!IGK57</f>
        <v>0</v>
      </c>
      <c r="IGL57" s="31">
        <f>'Active Model Inputs'!IGL57</f>
        <v>0</v>
      </c>
      <c r="IGM57" s="31">
        <f>'Active Model Inputs'!IGM57</f>
        <v>0</v>
      </c>
      <c r="IGN57" s="31">
        <f>'Active Model Inputs'!IGN57</f>
        <v>0</v>
      </c>
      <c r="IGO57" s="31">
        <f>'Active Model Inputs'!IGO57</f>
        <v>0</v>
      </c>
      <c r="IGP57" s="31">
        <f>'Active Model Inputs'!IGP57</f>
        <v>0</v>
      </c>
      <c r="IGQ57" s="31">
        <f>'Active Model Inputs'!IGQ57</f>
        <v>0</v>
      </c>
      <c r="IGR57" s="31">
        <f>'Active Model Inputs'!IGR57</f>
        <v>0</v>
      </c>
      <c r="IGS57" s="31">
        <f>'Active Model Inputs'!IGS57</f>
        <v>0</v>
      </c>
      <c r="IGT57" s="31">
        <f>'Active Model Inputs'!IGT57</f>
        <v>0</v>
      </c>
      <c r="IGU57" s="31">
        <f>'Active Model Inputs'!IGU57</f>
        <v>0</v>
      </c>
      <c r="IGV57" s="31">
        <f>'Active Model Inputs'!IGV57</f>
        <v>0</v>
      </c>
      <c r="IGW57" s="31">
        <f>'Active Model Inputs'!IGW57</f>
        <v>0</v>
      </c>
      <c r="IGX57" s="31">
        <f>'Active Model Inputs'!IGX57</f>
        <v>0</v>
      </c>
      <c r="IGY57" s="31">
        <f>'Active Model Inputs'!IGY57</f>
        <v>0</v>
      </c>
      <c r="IGZ57" s="31">
        <f>'Active Model Inputs'!IGZ57</f>
        <v>0</v>
      </c>
      <c r="IHA57" s="31">
        <f>'Active Model Inputs'!IHA57</f>
        <v>0</v>
      </c>
      <c r="IHB57" s="31">
        <f>'Active Model Inputs'!IHB57</f>
        <v>0</v>
      </c>
      <c r="IHC57" s="31">
        <f>'Active Model Inputs'!IHC57</f>
        <v>0</v>
      </c>
      <c r="IHD57" s="31">
        <f>'Active Model Inputs'!IHD57</f>
        <v>0</v>
      </c>
      <c r="IHE57" s="31">
        <f>'Active Model Inputs'!IHE57</f>
        <v>0</v>
      </c>
      <c r="IHF57" s="31">
        <f>'Active Model Inputs'!IHF57</f>
        <v>0</v>
      </c>
      <c r="IHG57" s="31">
        <f>'Active Model Inputs'!IHG57</f>
        <v>0</v>
      </c>
      <c r="IHH57" s="31">
        <f>'Active Model Inputs'!IHH57</f>
        <v>0</v>
      </c>
      <c r="IHI57" s="31">
        <f>'Active Model Inputs'!IHI57</f>
        <v>0</v>
      </c>
      <c r="IHJ57" s="31">
        <f>'Active Model Inputs'!IHJ57</f>
        <v>0</v>
      </c>
      <c r="IHK57" s="31">
        <f>'Active Model Inputs'!IHK57</f>
        <v>0</v>
      </c>
      <c r="IHL57" s="31">
        <f>'Active Model Inputs'!IHL57</f>
        <v>0</v>
      </c>
      <c r="IHM57" s="31">
        <f>'Active Model Inputs'!IHM57</f>
        <v>0</v>
      </c>
      <c r="IHN57" s="31">
        <f>'Active Model Inputs'!IHN57</f>
        <v>0</v>
      </c>
      <c r="IHO57" s="31">
        <f>'Active Model Inputs'!IHO57</f>
        <v>0</v>
      </c>
      <c r="IHP57" s="31">
        <f>'Active Model Inputs'!IHP57</f>
        <v>0</v>
      </c>
      <c r="IHQ57" s="31">
        <f>'Active Model Inputs'!IHQ57</f>
        <v>0</v>
      </c>
      <c r="IHR57" s="31">
        <f>'Active Model Inputs'!IHR57</f>
        <v>0</v>
      </c>
      <c r="IHS57" s="31">
        <f>'Active Model Inputs'!IHS57</f>
        <v>0</v>
      </c>
      <c r="IHT57" s="31">
        <f>'Active Model Inputs'!IHT57</f>
        <v>0</v>
      </c>
      <c r="IHU57" s="31">
        <f>'Active Model Inputs'!IHU57</f>
        <v>0</v>
      </c>
      <c r="IHV57" s="31">
        <f>'Active Model Inputs'!IHV57</f>
        <v>0</v>
      </c>
      <c r="IHW57" s="31">
        <f>'Active Model Inputs'!IHW57</f>
        <v>0</v>
      </c>
      <c r="IHX57" s="31">
        <f>'Active Model Inputs'!IHX57</f>
        <v>0</v>
      </c>
      <c r="IHY57" s="31">
        <f>'Active Model Inputs'!IHY57</f>
        <v>0</v>
      </c>
      <c r="IHZ57" s="31">
        <f>'Active Model Inputs'!IHZ57</f>
        <v>0</v>
      </c>
      <c r="IIA57" s="31">
        <f>'Active Model Inputs'!IIA57</f>
        <v>0</v>
      </c>
      <c r="IIB57" s="31">
        <f>'Active Model Inputs'!IIB57</f>
        <v>0</v>
      </c>
      <c r="IIC57" s="31">
        <f>'Active Model Inputs'!IIC57</f>
        <v>0</v>
      </c>
      <c r="IID57" s="31">
        <f>'Active Model Inputs'!IID57</f>
        <v>0</v>
      </c>
      <c r="IIE57" s="31">
        <f>'Active Model Inputs'!IIE57</f>
        <v>0</v>
      </c>
      <c r="IIF57" s="31">
        <f>'Active Model Inputs'!IIF57</f>
        <v>0</v>
      </c>
      <c r="IIG57" s="31">
        <f>'Active Model Inputs'!IIG57</f>
        <v>0</v>
      </c>
      <c r="IIH57" s="31">
        <f>'Active Model Inputs'!IIH57</f>
        <v>0</v>
      </c>
      <c r="III57" s="31">
        <f>'Active Model Inputs'!III57</f>
        <v>0</v>
      </c>
      <c r="IIJ57" s="31">
        <f>'Active Model Inputs'!IIJ57</f>
        <v>0</v>
      </c>
      <c r="IIK57" s="31">
        <f>'Active Model Inputs'!IIK57</f>
        <v>0</v>
      </c>
      <c r="IIL57" s="31">
        <f>'Active Model Inputs'!IIL57</f>
        <v>0</v>
      </c>
      <c r="IIM57" s="31">
        <f>'Active Model Inputs'!IIM57</f>
        <v>0</v>
      </c>
      <c r="IIN57" s="31">
        <f>'Active Model Inputs'!IIN57</f>
        <v>0</v>
      </c>
      <c r="IIO57" s="31">
        <f>'Active Model Inputs'!IIO57</f>
        <v>0</v>
      </c>
      <c r="IIP57" s="31">
        <f>'Active Model Inputs'!IIP57</f>
        <v>0</v>
      </c>
      <c r="IIQ57" s="31">
        <f>'Active Model Inputs'!IIQ57</f>
        <v>0</v>
      </c>
      <c r="IIR57" s="31">
        <f>'Active Model Inputs'!IIR57</f>
        <v>0</v>
      </c>
      <c r="IIS57" s="31">
        <f>'Active Model Inputs'!IIS57</f>
        <v>0</v>
      </c>
      <c r="IIT57" s="31">
        <f>'Active Model Inputs'!IIT57</f>
        <v>0</v>
      </c>
      <c r="IIU57" s="31">
        <f>'Active Model Inputs'!IIU57</f>
        <v>0</v>
      </c>
      <c r="IIV57" s="31">
        <f>'Active Model Inputs'!IIV57</f>
        <v>0</v>
      </c>
      <c r="IIW57" s="31">
        <f>'Active Model Inputs'!IIW57</f>
        <v>0</v>
      </c>
      <c r="IIX57" s="31">
        <f>'Active Model Inputs'!IIX57</f>
        <v>0</v>
      </c>
      <c r="IIY57" s="31">
        <f>'Active Model Inputs'!IIY57</f>
        <v>0</v>
      </c>
      <c r="IIZ57" s="31">
        <f>'Active Model Inputs'!IIZ57</f>
        <v>0</v>
      </c>
      <c r="IJA57" s="31">
        <f>'Active Model Inputs'!IJA57</f>
        <v>0</v>
      </c>
      <c r="IJB57" s="31">
        <f>'Active Model Inputs'!IJB57</f>
        <v>0</v>
      </c>
      <c r="IJC57" s="31">
        <f>'Active Model Inputs'!IJC57</f>
        <v>0</v>
      </c>
      <c r="IJD57" s="31">
        <f>'Active Model Inputs'!IJD57</f>
        <v>0</v>
      </c>
      <c r="IJE57" s="31">
        <f>'Active Model Inputs'!IJE57</f>
        <v>0</v>
      </c>
      <c r="IJF57" s="31">
        <f>'Active Model Inputs'!IJF57</f>
        <v>0</v>
      </c>
      <c r="IJG57" s="31">
        <f>'Active Model Inputs'!IJG57</f>
        <v>0</v>
      </c>
      <c r="IJH57" s="31">
        <f>'Active Model Inputs'!IJH57</f>
        <v>0</v>
      </c>
      <c r="IJI57" s="31">
        <f>'Active Model Inputs'!IJI57</f>
        <v>0</v>
      </c>
      <c r="IJJ57" s="31">
        <f>'Active Model Inputs'!IJJ57</f>
        <v>0</v>
      </c>
      <c r="IJK57" s="31">
        <f>'Active Model Inputs'!IJK57</f>
        <v>0</v>
      </c>
      <c r="IJL57" s="31">
        <f>'Active Model Inputs'!IJL57</f>
        <v>0</v>
      </c>
      <c r="IJM57" s="31">
        <f>'Active Model Inputs'!IJM57</f>
        <v>0</v>
      </c>
      <c r="IJN57" s="31">
        <f>'Active Model Inputs'!IJN57</f>
        <v>0</v>
      </c>
      <c r="IJO57" s="31">
        <f>'Active Model Inputs'!IJO57</f>
        <v>0</v>
      </c>
      <c r="IJP57" s="31">
        <f>'Active Model Inputs'!IJP57</f>
        <v>0</v>
      </c>
      <c r="IJQ57" s="31">
        <f>'Active Model Inputs'!IJQ57</f>
        <v>0</v>
      </c>
      <c r="IJR57" s="31">
        <f>'Active Model Inputs'!IJR57</f>
        <v>0</v>
      </c>
      <c r="IJS57" s="31">
        <f>'Active Model Inputs'!IJS57</f>
        <v>0</v>
      </c>
      <c r="IJT57" s="31">
        <f>'Active Model Inputs'!IJT57</f>
        <v>0</v>
      </c>
      <c r="IJU57" s="31">
        <f>'Active Model Inputs'!IJU57</f>
        <v>0</v>
      </c>
      <c r="IJV57" s="31">
        <f>'Active Model Inputs'!IJV57</f>
        <v>0</v>
      </c>
      <c r="IJW57" s="31">
        <f>'Active Model Inputs'!IJW57</f>
        <v>0</v>
      </c>
      <c r="IJX57" s="31">
        <f>'Active Model Inputs'!IJX57</f>
        <v>0</v>
      </c>
      <c r="IJY57" s="31">
        <f>'Active Model Inputs'!IJY57</f>
        <v>0</v>
      </c>
      <c r="IJZ57" s="31">
        <f>'Active Model Inputs'!IJZ57</f>
        <v>0</v>
      </c>
      <c r="IKA57" s="31">
        <f>'Active Model Inputs'!IKA57</f>
        <v>0</v>
      </c>
      <c r="IKB57" s="31">
        <f>'Active Model Inputs'!IKB57</f>
        <v>0</v>
      </c>
      <c r="IKC57" s="31">
        <f>'Active Model Inputs'!IKC57</f>
        <v>0</v>
      </c>
      <c r="IKD57" s="31">
        <f>'Active Model Inputs'!IKD57</f>
        <v>0</v>
      </c>
      <c r="IKE57" s="31">
        <f>'Active Model Inputs'!IKE57</f>
        <v>0</v>
      </c>
      <c r="IKF57" s="31">
        <f>'Active Model Inputs'!IKF57</f>
        <v>0</v>
      </c>
      <c r="IKG57" s="31">
        <f>'Active Model Inputs'!IKG57</f>
        <v>0</v>
      </c>
      <c r="IKH57" s="31">
        <f>'Active Model Inputs'!IKH57</f>
        <v>0</v>
      </c>
      <c r="IKI57" s="31">
        <f>'Active Model Inputs'!IKI57</f>
        <v>0</v>
      </c>
      <c r="IKJ57" s="31">
        <f>'Active Model Inputs'!IKJ57</f>
        <v>0</v>
      </c>
      <c r="IKK57" s="31">
        <f>'Active Model Inputs'!IKK57</f>
        <v>0</v>
      </c>
      <c r="IKL57" s="31">
        <f>'Active Model Inputs'!IKL57</f>
        <v>0</v>
      </c>
      <c r="IKM57" s="31">
        <f>'Active Model Inputs'!IKM57</f>
        <v>0</v>
      </c>
      <c r="IKN57" s="31">
        <f>'Active Model Inputs'!IKN57</f>
        <v>0</v>
      </c>
      <c r="IKO57" s="31">
        <f>'Active Model Inputs'!IKO57</f>
        <v>0</v>
      </c>
      <c r="IKP57" s="31">
        <f>'Active Model Inputs'!IKP57</f>
        <v>0</v>
      </c>
      <c r="IKQ57" s="31">
        <f>'Active Model Inputs'!IKQ57</f>
        <v>0</v>
      </c>
      <c r="IKR57" s="31">
        <f>'Active Model Inputs'!IKR57</f>
        <v>0</v>
      </c>
      <c r="IKS57" s="31">
        <f>'Active Model Inputs'!IKS57</f>
        <v>0</v>
      </c>
      <c r="IKT57" s="31">
        <f>'Active Model Inputs'!IKT57</f>
        <v>0</v>
      </c>
      <c r="IKU57" s="31">
        <f>'Active Model Inputs'!IKU57</f>
        <v>0</v>
      </c>
      <c r="IKV57" s="31">
        <f>'Active Model Inputs'!IKV57</f>
        <v>0</v>
      </c>
      <c r="IKW57" s="31">
        <f>'Active Model Inputs'!IKW57</f>
        <v>0</v>
      </c>
      <c r="IKX57" s="31">
        <f>'Active Model Inputs'!IKX57</f>
        <v>0</v>
      </c>
      <c r="IKY57" s="31">
        <f>'Active Model Inputs'!IKY57</f>
        <v>0</v>
      </c>
      <c r="IKZ57" s="31">
        <f>'Active Model Inputs'!IKZ57</f>
        <v>0</v>
      </c>
      <c r="ILA57" s="31">
        <f>'Active Model Inputs'!ILA57</f>
        <v>0</v>
      </c>
      <c r="ILB57" s="31">
        <f>'Active Model Inputs'!ILB57</f>
        <v>0</v>
      </c>
      <c r="ILC57" s="31">
        <f>'Active Model Inputs'!ILC57</f>
        <v>0</v>
      </c>
      <c r="ILD57" s="31">
        <f>'Active Model Inputs'!ILD57</f>
        <v>0</v>
      </c>
      <c r="ILE57" s="31">
        <f>'Active Model Inputs'!ILE57</f>
        <v>0</v>
      </c>
      <c r="ILF57" s="31">
        <f>'Active Model Inputs'!ILF57</f>
        <v>0</v>
      </c>
      <c r="ILG57" s="31">
        <f>'Active Model Inputs'!ILG57</f>
        <v>0</v>
      </c>
      <c r="ILH57" s="31">
        <f>'Active Model Inputs'!ILH57</f>
        <v>0</v>
      </c>
      <c r="ILI57" s="31">
        <f>'Active Model Inputs'!ILI57</f>
        <v>0</v>
      </c>
      <c r="ILJ57" s="31">
        <f>'Active Model Inputs'!ILJ57</f>
        <v>0</v>
      </c>
      <c r="ILK57" s="31">
        <f>'Active Model Inputs'!ILK57</f>
        <v>0</v>
      </c>
      <c r="ILL57" s="31">
        <f>'Active Model Inputs'!ILL57</f>
        <v>0</v>
      </c>
      <c r="ILM57" s="31">
        <f>'Active Model Inputs'!ILM57</f>
        <v>0</v>
      </c>
      <c r="ILN57" s="31">
        <f>'Active Model Inputs'!ILN57</f>
        <v>0</v>
      </c>
      <c r="ILO57" s="31">
        <f>'Active Model Inputs'!ILO57</f>
        <v>0</v>
      </c>
      <c r="ILP57" s="31">
        <f>'Active Model Inputs'!ILP57</f>
        <v>0</v>
      </c>
      <c r="ILQ57" s="31">
        <f>'Active Model Inputs'!ILQ57</f>
        <v>0</v>
      </c>
      <c r="ILR57" s="31">
        <f>'Active Model Inputs'!ILR57</f>
        <v>0</v>
      </c>
      <c r="ILS57" s="31">
        <f>'Active Model Inputs'!ILS57</f>
        <v>0</v>
      </c>
      <c r="ILT57" s="31">
        <f>'Active Model Inputs'!ILT57</f>
        <v>0</v>
      </c>
      <c r="ILU57" s="31">
        <f>'Active Model Inputs'!ILU57</f>
        <v>0</v>
      </c>
      <c r="ILV57" s="31">
        <f>'Active Model Inputs'!ILV57</f>
        <v>0</v>
      </c>
      <c r="ILW57" s="31">
        <f>'Active Model Inputs'!ILW57</f>
        <v>0</v>
      </c>
      <c r="ILX57" s="31">
        <f>'Active Model Inputs'!ILX57</f>
        <v>0</v>
      </c>
      <c r="ILY57" s="31">
        <f>'Active Model Inputs'!ILY57</f>
        <v>0</v>
      </c>
      <c r="ILZ57" s="31">
        <f>'Active Model Inputs'!ILZ57</f>
        <v>0</v>
      </c>
      <c r="IMA57" s="31">
        <f>'Active Model Inputs'!IMA57</f>
        <v>0</v>
      </c>
      <c r="IMB57" s="31">
        <f>'Active Model Inputs'!IMB57</f>
        <v>0</v>
      </c>
      <c r="IMC57" s="31">
        <f>'Active Model Inputs'!IMC57</f>
        <v>0</v>
      </c>
      <c r="IMD57" s="31">
        <f>'Active Model Inputs'!IMD57</f>
        <v>0</v>
      </c>
      <c r="IME57" s="31">
        <f>'Active Model Inputs'!IME57</f>
        <v>0</v>
      </c>
      <c r="IMF57" s="31">
        <f>'Active Model Inputs'!IMF57</f>
        <v>0</v>
      </c>
      <c r="IMG57" s="31">
        <f>'Active Model Inputs'!IMG57</f>
        <v>0</v>
      </c>
      <c r="IMH57" s="31">
        <f>'Active Model Inputs'!IMH57</f>
        <v>0</v>
      </c>
      <c r="IMI57" s="31">
        <f>'Active Model Inputs'!IMI57</f>
        <v>0</v>
      </c>
      <c r="IMJ57" s="31">
        <f>'Active Model Inputs'!IMJ57</f>
        <v>0</v>
      </c>
      <c r="IMK57" s="31">
        <f>'Active Model Inputs'!IMK57</f>
        <v>0</v>
      </c>
      <c r="IML57" s="31">
        <f>'Active Model Inputs'!IML57</f>
        <v>0</v>
      </c>
      <c r="IMM57" s="31">
        <f>'Active Model Inputs'!IMM57</f>
        <v>0</v>
      </c>
      <c r="IMN57" s="31">
        <f>'Active Model Inputs'!IMN57</f>
        <v>0</v>
      </c>
      <c r="IMO57" s="31">
        <f>'Active Model Inputs'!IMO57</f>
        <v>0</v>
      </c>
      <c r="IMP57" s="31">
        <f>'Active Model Inputs'!IMP57</f>
        <v>0</v>
      </c>
      <c r="IMQ57" s="31">
        <f>'Active Model Inputs'!IMQ57</f>
        <v>0</v>
      </c>
      <c r="IMR57" s="31">
        <f>'Active Model Inputs'!IMR57</f>
        <v>0</v>
      </c>
      <c r="IMS57" s="31">
        <f>'Active Model Inputs'!IMS57</f>
        <v>0</v>
      </c>
      <c r="IMT57" s="31">
        <f>'Active Model Inputs'!IMT57</f>
        <v>0</v>
      </c>
      <c r="IMU57" s="31">
        <f>'Active Model Inputs'!IMU57</f>
        <v>0</v>
      </c>
      <c r="IMV57" s="31">
        <f>'Active Model Inputs'!IMV57</f>
        <v>0</v>
      </c>
      <c r="IMW57" s="31">
        <f>'Active Model Inputs'!IMW57</f>
        <v>0</v>
      </c>
      <c r="IMX57" s="31">
        <f>'Active Model Inputs'!IMX57</f>
        <v>0</v>
      </c>
      <c r="IMY57" s="31">
        <f>'Active Model Inputs'!IMY57</f>
        <v>0</v>
      </c>
      <c r="IMZ57" s="31">
        <f>'Active Model Inputs'!IMZ57</f>
        <v>0</v>
      </c>
      <c r="INA57" s="31">
        <f>'Active Model Inputs'!INA57</f>
        <v>0</v>
      </c>
      <c r="INB57" s="31">
        <f>'Active Model Inputs'!INB57</f>
        <v>0</v>
      </c>
      <c r="INC57" s="31">
        <f>'Active Model Inputs'!INC57</f>
        <v>0</v>
      </c>
      <c r="IND57" s="31">
        <f>'Active Model Inputs'!IND57</f>
        <v>0</v>
      </c>
      <c r="INE57" s="31">
        <f>'Active Model Inputs'!INE57</f>
        <v>0</v>
      </c>
      <c r="INF57" s="31">
        <f>'Active Model Inputs'!INF57</f>
        <v>0</v>
      </c>
      <c r="ING57" s="31">
        <f>'Active Model Inputs'!ING57</f>
        <v>0</v>
      </c>
      <c r="INH57" s="31">
        <f>'Active Model Inputs'!INH57</f>
        <v>0</v>
      </c>
      <c r="INI57" s="31">
        <f>'Active Model Inputs'!INI57</f>
        <v>0</v>
      </c>
      <c r="INJ57" s="31">
        <f>'Active Model Inputs'!INJ57</f>
        <v>0</v>
      </c>
      <c r="INK57" s="31">
        <f>'Active Model Inputs'!INK57</f>
        <v>0</v>
      </c>
      <c r="INL57" s="31">
        <f>'Active Model Inputs'!INL57</f>
        <v>0</v>
      </c>
      <c r="INM57" s="31">
        <f>'Active Model Inputs'!INM57</f>
        <v>0</v>
      </c>
      <c r="INN57" s="31">
        <f>'Active Model Inputs'!INN57</f>
        <v>0</v>
      </c>
      <c r="INO57" s="31">
        <f>'Active Model Inputs'!INO57</f>
        <v>0</v>
      </c>
      <c r="INP57" s="31">
        <f>'Active Model Inputs'!INP57</f>
        <v>0</v>
      </c>
      <c r="INQ57" s="31">
        <f>'Active Model Inputs'!INQ57</f>
        <v>0</v>
      </c>
      <c r="INR57" s="31">
        <f>'Active Model Inputs'!INR57</f>
        <v>0</v>
      </c>
      <c r="INS57" s="31">
        <f>'Active Model Inputs'!INS57</f>
        <v>0</v>
      </c>
      <c r="INT57" s="31">
        <f>'Active Model Inputs'!INT57</f>
        <v>0</v>
      </c>
      <c r="INU57" s="31">
        <f>'Active Model Inputs'!INU57</f>
        <v>0</v>
      </c>
      <c r="INV57" s="31">
        <f>'Active Model Inputs'!INV57</f>
        <v>0</v>
      </c>
      <c r="INW57" s="31">
        <f>'Active Model Inputs'!INW57</f>
        <v>0</v>
      </c>
      <c r="INX57" s="31">
        <f>'Active Model Inputs'!INX57</f>
        <v>0</v>
      </c>
      <c r="INY57" s="31">
        <f>'Active Model Inputs'!INY57</f>
        <v>0</v>
      </c>
      <c r="INZ57" s="31">
        <f>'Active Model Inputs'!INZ57</f>
        <v>0</v>
      </c>
      <c r="IOA57" s="31">
        <f>'Active Model Inputs'!IOA57</f>
        <v>0</v>
      </c>
      <c r="IOB57" s="31">
        <f>'Active Model Inputs'!IOB57</f>
        <v>0</v>
      </c>
      <c r="IOC57" s="31">
        <f>'Active Model Inputs'!IOC57</f>
        <v>0</v>
      </c>
      <c r="IOD57" s="31">
        <f>'Active Model Inputs'!IOD57</f>
        <v>0</v>
      </c>
      <c r="IOE57" s="31">
        <f>'Active Model Inputs'!IOE57</f>
        <v>0</v>
      </c>
      <c r="IOF57" s="31">
        <f>'Active Model Inputs'!IOF57</f>
        <v>0</v>
      </c>
      <c r="IOG57" s="31">
        <f>'Active Model Inputs'!IOG57</f>
        <v>0</v>
      </c>
      <c r="IOH57" s="31">
        <f>'Active Model Inputs'!IOH57</f>
        <v>0</v>
      </c>
      <c r="IOI57" s="31">
        <f>'Active Model Inputs'!IOI57</f>
        <v>0</v>
      </c>
      <c r="IOJ57" s="31">
        <f>'Active Model Inputs'!IOJ57</f>
        <v>0</v>
      </c>
      <c r="IOK57" s="31">
        <f>'Active Model Inputs'!IOK57</f>
        <v>0</v>
      </c>
      <c r="IOL57" s="31">
        <f>'Active Model Inputs'!IOL57</f>
        <v>0</v>
      </c>
      <c r="IOM57" s="31">
        <f>'Active Model Inputs'!IOM57</f>
        <v>0</v>
      </c>
      <c r="ION57" s="31">
        <f>'Active Model Inputs'!ION57</f>
        <v>0</v>
      </c>
      <c r="IOO57" s="31">
        <f>'Active Model Inputs'!IOO57</f>
        <v>0</v>
      </c>
      <c r="IOP57" s="31">
        <f>'Active Model Inputs'!IOP57</f>
        <v>0</v>
      </c>
      <c r="IOQ57" s="31">
        <f>'Active Model Inputs'!IOQ57</f>
        <v>0</v>
      </c>
      <c r="IOR57" s="31">
        <f>'Active Model Inputs'!IOR57</f>
        <v>0</v>
      </c>
      <c r="IOS57" s="31">
        <f>'Active Model Inputs'!IOS57</f>
        <v>0</v>
      </c>
      <c r="IOT57" s="31">
        <f>'Active Model Inputs'!IOT57</f>
        <v>0</v>
      </c>
      <c r="IOU57" s="31">
        <f>'Active Model Inputs'!IOU57</f>
        <v>0</v>
      </c>
      <c r="IOV57" s="31">
        <f>'Active Model Inputs'!IOV57</f>
        <v>0</v>
      </c>
      <c r="IOW57" s="31">
        <f>'Active Model Inputs'!IOW57</f>
        <v>0</v>
      </c>
      <c r="IOX57" s="31">
        <f>'Active Model Inputs'!IOX57</f>
        <v>0</v>
      </c>
      <c r="IOY57" s="31">
        <f>'Active Model Inputs'!IOY57</f>
        <v>0</v>
      </c>
      <c r="IOZ57" s="31">
        <f>'Active Model Inputs'!IOZ57</f>
        <v>0</v>
      </c>
      <c r="IPA57" s="31">
        <f>'Active Model Inputs'!IPA57</f>
        <v>0</v>
      </c>
      <c r="IPB57" s="31">
        <f>'Active Model Inputs'!IPB57</f>
        <v>0</v>
      </c>
      <c r="IPC57" s="31">
        <f>'Active Model Inputs'!IPC57</f>
        <v>0</v>
      </c>
      <c r="IPD57" s="31">
        <f>'Active Model Inputs'!IPD57</f>
        <v>0</v>
      </c>
      <c r="IPE57" s="31">
        <f>'Active Model Inputs'!IPE57</f>
        <v>0</v>
      </c>
      <c r="IPF57" s="31">
        <f>'Active Model Inputs'!IPF57</f>
        <v>0</v>
      </c>
      <c r="IPG57" s="31">
        <f>'Active Model Inputs'!IPG57</f>
        <v>0</v>
      </c>
      <c r="IPH57" s="31">
        <f>'Active Model Inputs'!IPH57</f>
        <v>0</v>
      </c>
      <c r="IPI57" s="31">
        <f>'Active Model Inputs'!IPI57</f>
        <v>0</v>
      </c>
      <c r="IPJ57" s="31">
        <f>'Active Model Inputs'!IPJ57</f>
        <v>0</v>
      </c>
      <c r="IPK57" s="31">
        <f>'Active Model Inputs'!IPK57</f>
        <v>0</v>
      </c>
      <c r="IPL57" s="31">
        <f>'Active Model Inputs'!IPL57</f>
        <v>0</v>
      </c>
      <c r="IPM57" s="31">
        <f>'Active Model Inputs'!IPM57</f>
        <v>0</v>
      </c>
      <c r="IPN57" s="31">
        <f>'Active Model Inputs'!IPN57</f>
        <v>0</v>
      </c>
      <c r="IPO57" s="31">
        <f>'Active Model Inputs'!IPO57</f>
        <v>0</v>
      </c>
      <c r="IPP57" s="31">
        <f>'Active Model Inputs'!IPP57</f>
        <v>0</v>
      </c>
      <c r="IPQ57" s="31">
        <f>'Active Model Inputs'!IPQ57</f>
        <v>0</v>
      </c>
      <c r="IPR57" s="31">
        <f>'Active Model Inputs'!IPR57</f>
        <v>0</v>
      </c>
      <c r="IPS57" s="31">
        <f>'Active Model Inputs'!IPS57</f>
        <v>0</v>
      </c>
      <c r="IPT57" s="31">
        <f>'Active Model Inputs'!IPT57</f>
        <v>0</v>
      </c>
      <c r="IPU57" s="31">
        <f>'Active Model Inputs'!IPU57</f>
        <v>0</v>
      </c>
      <c r="IPV57" s="31">
        <f>'Active Model Inputs'!IPV57</f>
        <v>0</v>
      </c>
      <c r="IPW57" s="31">
        <f>'Active Model Inputs'!IPW57</f>
        <v>0</v>
      </c>
      <c r="IPX57" s="31">
        <f>'Active Model Inputs'!IPX57</f>
        <v>0</v>
      </c>
      <c r="IPY57" s="31">
        <f>'Active Model Inputs'!IPY57</f>
        <v>0</v>
      </c>
      <c r="IPZ57" s="31">
        <f>'Active Model Inputs'!IPZ57</f>
        <v>0</v>
      </c>
      <c r="IQA57" s="31">
        <f>'Active Model Inputs'!IQA57</f>
        <v>0</v>
      </c>
      <c r="IQB57" s="31">
        <f>'Active Model Inputs'!IQB57</f>
        <v>0</v>
      </c>
      <c r="IQC57" s="31">
        <f>'Active Model Inputs'!IQC57</f>
        <v>0</v>
      </c>
      <c r="IQD57" s="31">
        <f>'Active Model Inputs'!IQD57</f>
        <v>0</v>
      </c>
      <c r="IQE57" s="31">
        <f>'Active Model Inputs'!IQE57</f>
        <v>0</v>
      </c>
      <c r="IQF57" s="31">
        <f>'Active Model Inputs'!IQF57</f>
        <v>0</v>
      </c>
      <c r="IQG57" s="31">
        <f>'Active Model Inputs'!IQG57</f>
        <v>0</v>
      </c>
      <c r="IQH57" s="31">
        <f>'Active Model Inputs'!IQH57</f>
        <v>0</v>
      </c>
      <c r="IQI57" s="31">
        <f>'Active Model Inputs'!IQI57</f>
        <v>0</v>
      </c>
      <c r="IQJ57" s="31">
        <f>'Active Model Inputs'!IQJ57</f>
        <v>0</v>
      </c>
      <c r="IQK57" s="31">
        <f>'Active Model Inputs'!IQK57</f>
        <v>0</v>
      </c>
      <c r="IQL57" s="31">
        <f>'Active Model Inputs'!IQL57</f>
        <v>0</v>
      </c>
      <c r="IQM57" s="31">
        <f>'Active Model Inputs'!IQM57</f>
        <v>0</v>
      </c>
      <c r="IQN57" s="31">
        <f>'Active Model Inputs'!IQN57</f>
        <v>0</v>
      </c>
      <c r="IQO57" s="31">
        <f>'Active Model Inputs'!IQO57</f>
        <v>0</v>
      </c>
      <c r="IQP57" s="31">
        <f>'Active Model Inputs'!IQP57</f>
        <v>0</v>
      </c>
      <c r="IQQ57" s="31">
        <f>'Active Model Inputs'!IQQ57</f>
        <v>0</v>
      </c>
      <c r="IQR57" s="31">
        <f>'Active Model Inputs'!IQR57</f>
        <v>0</v>
      </c>
      <c r="IQS57" s="31">
        <f>'Active Model Inputs'!IQS57</f>
        <v>0</v>
      </c>
      <c r="IQT57" s="31">
        <f>'Active Model Inputs'!IQT57</f>
        <v>0</v>
      </c>
      <c r="IQU57" s="31">
        <f>'Active Model Inputs'!IQU57</f>
        <v>0</v>
      </c>
      <c r="IQV57" s="31">
        <f>'Active Model Inputs'!IQV57</f>
        <v>0</v>
      </c>
      <c r="IQW57" s="31">
        <f>'Active Model Inputs'!IQW57</f>
        <v>0</v>
      </c>
      <c r="IQX57" s="31">
        <f>'Active Model Inputs'!IQX57</f>
        <v>0</v>
      </c>
      <c r="IQY57" s="31">
        <f>'Active Model Inputs'!IQY57</f>
        <v>0</v>
      </c>
      <c r="IQZ57" s="31">
        <f>'Active Model Inputs'!IQZ57</f>
        <v>0</v>
      </c>
      <c r="IRA57" s="31">
        <f>'Active Model Inputs'!IRA57</f>
        <v>0</v>
      </c>
      <c r="IRB57" s="31">
        <f>'Active Model Inputs'!IRB57</f>
        <v>0</v>
      </c>
      <c r="IRC57" s="31">
        <f>'Active Model Inputs'!IRC57</f>
        <v>0</v>
      </c>
      <c r="IRD57" s="31">
        <f>'Active Model Inputs'!IRD57</f>
        <v>0</v>
      </c>
      <c r="IRE57" s="31">
        <f>'Active Model Inputs'!IRE57</f>
        <v>0</v>
      </c>
      <c r="IRF57" s="31">
        <f>'Active Model Inputs'!IRF57</f>
        <v>0</v>
      </c>
      <c r="IRG57" s="31">
        <f>'Active Model Inputs'!IRG57</f>
        <v>0</v>
      </c>
      <c r="IRH57" s="31">
        <f>'Active Model Inputs'!IRH57</f>
        <v>0</v>
      </c>
      <c r="IRI57" s="31">
        <f>'Active Model Inputs'!IRI57</f>
        <v>0</v>
      </c>
      <c r="IRJ57" s="31">
        <f>'Active Model Inputs'!IRJ57</f>
        <v>0</v>
      </c>
      <c r="IRK57" s="31">
        <f>'Active Model Inputs'!IRK57</f>
        <v>0</v>
      </c>
      <c r="IRL57" s="31">
        <f>'Active Model Inputs'!IRL57</f>
        <v>0</v>
      </c>
      <c r="IRM57" s="31">
        <f>'Active Model Inputs'!IRM57</f>
        <v>0</v>
      </c>
      <c r="IRN57" s="31">
        <f>'Active Model Inputs'!IRN57</f>
        <v>0</v>
      </c>
      <c r="IRO57" s="31">
        <f>'Active Model Inputs'!IRO57</f>
        <v>0</v>
      </c>
      <c r="IRP57" s="31">
        <f>'Active Model Inputs'!IRP57</f>
        <v>0</v>
      </c>
      <c r="IRQ57" s="31">
        <f>'Active Model Inputs'!IRQ57</f>
        <v>0</v>
      </c>
      <c r="IRR57" s="31">
        <f>'Active Model Inputs'!IRR57</f>
        <v>0</v>
      </c>
      <c r="IRS57" s="31">
        <f>'Active Model Inputs'!IRS57</f>
        <v>0</v>
      </c>
      <c r="IRT57" s="31">
        <f>'Active Model Inputs'!IRT57</f>
        <v>0</v>
      </c>
      <c r="IRU57" s="31">
        <f>'Active Model Inputs'!IRU57</f>
        <v>0</v>
      </c>
      <c r="IRV57" s="31">
        <f>'Active Model Inputs'!IRV57</f>
        <v>0</v>
      </c>
      <c r="IRW57" s="31">
        <f>'Active Model Inputs'!IRW57</f>
        <v>0</v>
      </c>
      <c r="IRX57" s="31">
        <f>'Active Model Inputs'!IRX57</f>
        <v>0</v>
      </c>
      <c r="IRY57" s="31">
        <f>'Active Model Inputs'!IRY57</f>
        <v>0</v>
      </c>
      <c r="IRZ57" s="31">
        <f>'Active Model Inputs'!IRZ57</f>
        <v>0</v>
      </c>
      <c r="ISA57" s="31">
        <f>'Active Model Inputs'!ISA57</f>
        <v>0</v>
      </c>
      <c r="ISB57" s="31">
        <f>'Active Model Inputs'!ISB57</f>
        <v>0</v>
      </c>
      <c r="ISC57" s="31">
        <f>'Active Model Inputs'!ISC57</f>
        <v>0</v>
      </c>
      <c r="ISD57" s="31">
        <f>'Active Model Inputs'!ISD57</f>
        <v>0</v>
      </c>
      <c r="ISE57" s="31">
        <f>'Active Model Inputs'!ISE57</f>
        <v>0</v>
      </c>
      <c r="ISF57" s="31">
        <f>'Active Model Inputs'!ISF57</f>
        <v>0</v>
      </c>
      <c r="ISG57" s="31">
        <f>'Active Model Inputs'!ISG57</f>
        <v>0</v>
      </c>
      <c r="ISH57" s="31">
        <f>'Active Model Inputs'!ISH57</f>
        <v>0</v>
      </c>
      <c r="ISI57" s="31">
        <f>'Active Model Inputs'!ISI57</f>
        <v>0</v>
      </c>
      <c r="ISJ57" s="31">
        <f>'Active Model Inputs'!ISJ57</f>
        <v>0</v>
      </c>
      <c r="ISK57" s="31">
        <f>'Active Model Inputs'!ISK57</f>
        <v>0</v>
      </c>
      <c r="ISL57" s="31">
        <f>'Active Model Inputs'!ISL57</f>
        <v>0</v>
      </c>
      <c r="ISM57" s="31">
        <f>'Active Model Inputs'!ISM57</f>
        <v>0</v>
      </c>
      <c r="ISN57" s="31">
        <f>'Active Model Inputs'!ISN57</f>
        <v>0</v>
      </c>
      <c r="ISO57" s="31">
        <f>'Active Model Inputs'!ISO57</f>
        <v>0</v>
      </c>
      <c r="ISP57" s="31">
        <f>'Active Model Inputs'!ISP57</f>
        <v>0</v>
      </c>
      <c r="ISQ57" s="31">
        <f>'Active Model Inputs'!ISQ57</f>
        <v>0</v>
      </c>
      <c r="ISR57" s="31">
        <f>'Active Model Inputs'!ISR57</f>
        <v>0</v>
      </c>
      <c r="ISS57" s="31">
        <f>'Active Model Inputs'!ISS57</f>
        <v>0</v>
      </c>
      <c r="IST57" s="31">
        <f>'Active Model Inputs'!IST57</f>
        <v>0</v>
      </c>
      <c r="ISU57" s="31">
        <f>'Active Model Inputs'!ISU57</f>
        <v>0</v>
      </c>
      <c r="ISV57" s="31">
        <f>'Active Model Inputs'!ISV57</f>
        <v>0</v>
      </c>
      <c r="ISW57" s="31">
        <f>'Active Model Inputs'!ISW57</f>
        <v>0</v>
      </c>
      <c r="ISX57" s="31">
        <f>'Active Model Inputs'!ISX57</f>
        <v>0</v>
      </c>
      <c r="ISY57" s="31">
        <f>'Active Model Inputs'!ISY57</f>
        <v>0</v>
      </c>
      <c r="ISZ57" s="31">
        <f>'Active Model Inputs'!ISZ57</f>
        <v>0</v>
      </c>
      <c r="ITA57" s="31">
        <f>'Active Model Inputs'!ITA57</f>
        <v>0</v>
      </c>
      <c r="ITB57" s="31">
        <f>'Active Model Inputs'!ITB57</f>
        <v>0</v>
      </c>
      <c r="ITC57" s="31">
        <f>'Active Model Inputs'!ITC57</f>
        <v>0</v>
      </c>
      <c r="ITD57" s="31">
        <f>'Active Model Inputs'!ITD57</f>
        <v>0</v>
      </c>
      <c r="ITE57" s="31">
        <f>'Active Model Inputs'!ITE57</f>
        <v>0</v>
      </c>
      <c r="ITF57" s="31">
        <f>'Active Model Inputs'!ITF57</f>
        <v>0</v>
      </c>
      <c r="ITG57" s="31">
        <f>'Active Model Inputs'!ITG57</f>
        <v>0</v>
      </c>
      <c r="ITH57" s="31">
        <f>'Active Model Inputs'!ITH57</f>
        <v>0</v>
      </c>
      <c r="ITI57" s="31">
        <f>'Active Model Inputs'!ITI57</f>
        <v>0</v>
      </c>
      <c r="ITJ57" s="31">
        <f>'Active Model Inputs'!ITJ57</f>
        <v>0</v>
      </c>
      <c r="ITK57" s="31">
        <f>'Active Model Inputs'!ITK57</f>
        <v>0</v>
      </c>
      <c r="ITL57" s="31">
        <f>'Active Model Inputs'!ITL57</f>
        <v>0</v>
      </c>
      <c r="ITM57" s="31">
        <f>'Active Model Inputs'!ITM57</f>
        <v>0</v>
      </c>
      <c r="ITN57" s="31">
        <f>'Active Model Inputs'!ITN57</f>
        <v>0</v>
      </c>
      <c r="ITO57" s="31">
        <f>'Active Model Inputs'!ITO57</f>
        <v>0</v>
      </c>
      <c r="ITP57" s="31">
        <f>'Active Model Inputs'!ITP57</f>
        <v>0</v>
      </c>
      <c r="ITQ57" s="31">
        <f>'Active Model Inputs'!ITQ57</f>
        <v>0</v>
      </c>
      <c r="ITR57" s="31">
        <f>'Active Model Inputs'!ITR57</f>
        <v>0</v>
      </c>
      <c r="ITS57" s="31">
        <f>'Active Model Inputs'!ITS57</f>
        <v>0</v>
      </c>
      <c r="ITT57" s="31">
        <f>'Active Model Inputs'!ITT57</f>
        <v>0</v>
      </c>
      <c r="ITU57" s="31">
        <f>'Active Model Inputs'!ITU57</f>
        <v>0</v>
      </c>
      <c r="ITV57" s="31">
        <f>'Active Model Inputs'!ITV57</f>
        <v>0</v>
      </c>
      <c r="ITW57" s="31">
        <f>'Active Model Inputs'!ITW57</f>
        <v>0</v>
      </c>
      <c r="ITX57" s="31">
        <f>'Active Model Inputs'!ITX57</f>
        <v>0</v>
      </c>
      <c r="ITY57" s="31">
        <f>'Active Model Inputs'!ITY57</f>
        <v>0</v>
      </c>
      <c r="ITZ57" s="31">
        <f>'Active Model Inputs'!ITZ57</f>
        <v>0</v>
      </c>
      <c r="IUA57" s="31">
        <f>'Active Model Inputs'!IUA57</f>
        <v>0</v>
      </c>
      <c r="IUB57" s="31">
        <f>'Active Model Inputs'!IUB57</f>
        <v>0</v>
      </c>
      <c r="IUC57" s="31">
        <f>'Active Model Inputs'!IUC57</f>
        <v>0</v>
      </c>
      <c r="IUD57" s="31">
        <f>'Active Model Inputs'!IUD57</f>
        <v>0</v>
      </c>
      <c r="IUE57" s="31">
        <f>'Active Model Inputs'!IUE57</f>
        <v>0</v>
      </c>
      <c r="IUF57" s="31">
        <f>'Active Model Inputs'!IUF57</f>
        <v>0</v>
      </c>
      <c r="IUG57" s="31">
        <f>'Active Model Inputs'!IUG57</f>
        <v>0</v>
      </c>
      <c r="IUH57" s="31">
        <f>'Active Model Inputs'!IUH57</f>
        <v>0</v>
      </c>
      <c r="IUI57" s="31">
        <f>'Active Model Inputs'!IUI57</f>
        <v>0</v>
      </c>
      <c r="IUJ57" s="31">
        <f>'Active Model Inputs'!IUJ57</f>
        <v>0</v>
      </c>
      <c r="IUK57" s="31">
        <f>'Active Model Inputs'!IUK57</f>
        <v>0</v>
      </c>
      <c r="IUL57" s="31">
        <f>'Active Model Inputs'!IUL57</f>
        <v>0</v>
      </c>
      <c r="IUM57" s="31">
        <f>'Active Model Inputs'!IUM57</f>
        <v>0</v>
      </c>
      <c r="IUN57" s="31">
        <f>'Active Model Inputs'!IUN57</f>
        <v>0</v>
      </c>
      <c r="IUO57" s="31">
        <f>'Active Model Inputs'!IUO57</f>
        <v>0</v>
      </c>
      <c r="IUP57" s="31">
        <f>'Active Model Inputs'!IUP57</f>
        <v>0</v>
      </c>
      <c r="IUQ57" s="31">
        <f>'Active Model Inputs'!IUQ57</f>
        <v>0</v>
      </c>
      <c r="IUR57" s="31">
        <f>'Active Model Inputs'!IUR57</f>
        <v>0</v>
      </c>
      <c r="IUS57" s="31">
        <f>'Active Model Inputs'!IUS57</f>
        <v>0</v>
      </c>
      <c r="IUT57" s="31">
        <f>'Active Model Inputs'!IUT57</f>
        <v>0</v>
      </c>
      <c r="IUU57" s="31">
        <f>'Active Model Inputs'!IUU57</f>
        <v>0</v>
      </c>
      <c r="IUV57" s="31">
        <f>'Active Model Inputs'!IUV57</f>
        <v>0</v>
      </c>
      <c r="IUW57" s="31">
        <f>'Active Model Inputs'!IUW57</f>
        <v>0</v>
      </c>
      <c r="IUX57" s="31">
        <f>'Active Model Inputs'!IUX57</f>
        <v>0</v>
      </c>
      <c r="IUY57" s="31">
        <f>'Active Model Inputs'!IUY57</f>
        <v>0</v>
      </c>
      <c r="IUZ57" s="31">
        <f>'Active Model Inputs'!IUZ57</f>
        <v>0</v>
      </c>
      <c r="IVA57" s="31">
        <f>'Active Model Inputs'!IVA57</f>
        <v>0</v>
      </c>
      <c r="IVB57" s="31">
        <f>'Active Model Inputs'!IVB57</f>
        <v>0</v>
      </c>
      <c r="IVC57" s="31">
        <f>'Active Model Inputs'!IVC57</f>
        <v>0</v>
      </c>
      <c r="IVD57" s="31">
        <f>'Active Model Inputs'!IVD57</f>
        <v>0</v>
      </c>
      <c r="IVE57" s="31">
        <f>'Active Model Inputs'!IVE57</f>
        <v>0</v>
      </c>
      <c r="IVF57" s="31">
        <f>'Active Model Inputs'!IVF57</f>
        <v>0</v>
      </c>
      <c r="IVG57" s="31">
        <f>'Active Model Inputs'!IVG57</f>
        <v>0</v>
      </c>
      <c r="IVH57" s="31">
        <f>'Active Model Inputs'!IVH57</f>
        <v>0</v>
      </c>
      <c r="IVI57" s="31">
        <f>'Active Model Inputs'!IVI57</f>
        <v>0</v>
      </c>
      <c r="IVJ57" s="31">
        <f>'Active Model Inputs'!IVJ57</f>
        <v>0</v>
      </c>
      <c r="IVK57" s="31">
        <f>'Active Model Inputs'!IVK57</f>
        <v>0</v>
      </c>
      <c r="IVL57" s="31">
        <f>'Active Model Inputs'!IVL57</f>
        <v>0</v>
      </c>
      <c r="IVM57" s="31">
        <f>'Active Model Inputs'!IVM57</f>
        <v>0</v>
      </c>
      <c r="IVN57" s="31">
        <f>'Active Model Inputs'!IVN57</f>
        <v>0</v>
      </c>
      <c r="IVO57" s="31">
        <f>'Active Model Inputs'!IVO57</f>
        <v>0</v>
      </c>
      <c r="IVP57" s="31">
        <f>'Active Model Inputs'!IVP57</f>
        <v>0</v>
      </c>
      <c r="IVQ57" s="31">
        <f>'Active Model Inputs'!IVQ57</f>
        <v>0</v>
      </c>
      <c r="IVR57" s="31">
        <f>'Active Model Inputs'!IVR57</f>
        <v>0</v>
      </c>
      <c r="IVS57" s="31">
        <f>'Active Model Inputs'!IVS57</f>
        <v>0</v>
      </c>
      <c r="IVT57" s="31">
        <f>'Active Model Inputs'!IVT57</f>
        <v>0</v>
      </c>
      <c r="IVU57" s="31">
        <f>'Active Model Inputs'!IVU57</f>
        <v>0</v>
      </c>
      <c r="IVV57" s="31">
        <f>'Active Model Inputs'!IVV57</f>
        <v>0</v>
      </c>
      <c r="IVW57" s="31">
        <f>'Active Model Inputs'!IVW57</f>
        <v>0</v>
      </c>
      <c r="IVX57" s="31">
        <f>'Active Model Inputs'!IVX57</f>
        <v>0</v>
      </c>
      <c r="IVY57" s="31">
        <f>'Active Model Inputs'!IVY57</f>
        <v>0</v>
      </c>
      <c r="IVZ57" s="31">
        <f>'Active Model Inputs'!IVZ57</f>
        <v>0</v>
      </c>
      <c r="IWA57" s="31">
        <f>'Active Model Inputs'!IWA57</f>
        <v>0</v>
      </c>
      <c r="IWB57" s="31">
        <f>'Active Model Inputs'!IWB57</f>
        <v>0</v>
      </c>
      <c r="IWC57" s="31">
        <f>'Active Model Inputs'!IWC57</f>
        <v>0</v>
      </c>
      <c r="IWD57" s="31">
        <f>'Active Model Inputs'!IWD57</f>
        <v>0</v>
      </c>
      <c r="IWE57" s="31">
        <f>'Active Model Inputs'!IWE57</f>
        <v>0</v>
      </c>
      <c r="IWF57" s="31">
        <f>'Active Model Inputs'!IWF57</f>
        <v>0</v>
      </c>
      <c r="IWG57" s="31">
        <f>'Active Model Inputs'!IWG57</f>
        <v>0</v>
      </c>
      <c r="IWH57" s="31">
        <f>'Active Model Inputs'!IWH57</f>
        <v>0</v>
      </c>
      <c r="IWI57" s="31">
        <f>'Active Model Inputs'!IWI57</f>
        <v>0</v>
      </c>
      <c r="IWJ57" s="31">
        <f>'Active Model Inputs'!IWJ57</f>
        <v>0</v>
      </c>
      <c r="IWK57" s="31">
        <f>'Active Model Inputs'!IWK57</f>
        <v>0</v>
      </c>
      <c r="IWL57" s="31">
        <f>'Active Model Inputs'!IWL57</f>
        <v>0</v>
      </c>
      <c r="IWM57" s="31">
        <f>'Active Model Inputs'!IWM57</f>
        <v>0</v>
      </c>
      <c r="IWN57" s="31">
        <f>'Active Model Inputs'!IWN57</f>
        <v>0</v>
      </c>
      <c r="IWO57" s="31">
        <f>'Active Model Inputs'!IWO57</f>
        <v>0</v>
      </c>
      <c r="IWP57" s="31">
        <f>'Active Model Inputs'!IWP57</f>
        <v>0</v>
      </c>
      <c r="IWQ57" s="31">
        <f>'Active Model Inputs'!IWQ57</f>
        <v>0</v>
      </c>
      <c r="IWR57" s="31">
        <f>'Active Model Inputs'!IWR57</f>
        <v>0</v>
      </c>
      <c r="IWS57" s="31">
        <f>'Active Model Inputs'!IWS57</f>
        <v>0</v>
      </c>
      <c r="IWT57" s="31">
        <f>'Active Model Inputs'!IWT57</f>
        <v>0</v>
      </c>
      <c r="IWU57" s="31">
        <f>'Active Model Inputs'!IWU57</f>
        <v>0</v>
      </c>
      <c r="IWV57" s="31">
        <f>'Active Model Inputs'!IWV57</f>
        <v>0</v>
      </c>
      <c r="IWW57" s="31">
        <f>'Active Model Inputs'!IWW57</f>
        <v>0</v>
      </c>
      <c r="IWX57" s="31">
        <f>'Active Model Inputs'!IWX57</f>
        <v>0</v>
      </c>
      <c r="IWY57" s="31">
        <f>'Active Model Inputs'!IWY57</f>
        <v>0</v>
      </c>
      <c r="IWZ57" s="31">
        <f>'Active Model Inputs'!IWZ57</f>
        <v>0</v>
      </c>
      <c r="IXA57" s="31">
        <f>'Active Model Inputs'!IXA57</f>
        <v>0</v>
      </c>
      <c r="IXB57" s="31">
        <f>'Active Model Inputs'!IXB57</f>
        <v>0</v>
      </c>
      <c r="IXC57" s="31">
        <f>'Active Model Inputs'!IXC57</f>
        <v>0</v>
      </c>
      <c r="IXD57" s="31">
        <f>'Active Model Inputs'!IXD57</f>
        <v>0</v>
      </c>
      <c r="IXE57" s="31">
        <f>'Active Model Inputs'!IXE57</f>
        <v>0</v>
      </c>
      <c r="IXF57" s="31">
        <f>'Active Model Inputs'!IXF57</f>
        <v>0</v>
      </c>
      <c r="IXG57" s="31">
        <f>'Active Model Inputs'!IXG57</f>
        <v>0</v>
      </c>
      <c r="IXH57" s="31">
        <f>'Active Model Inputs'!IXH57</f>
        <v>0</v>
      </c>
      <c r="IXI57" s="31">
        <f>'Active Model Inputs'!IXI57</f>
        <v>0</v>
      </c>
      <c r="IXJ57" s="31">
        <f>'Active Model Inputs'!IXJ57</f>
        <v>0</v>
      </c>
      <c r="IXK57" s="31">
        <f>'Active Model Inputs'!IXK57</f>
        <v>0</v>
      </c>
      <c r="IXL57" s="31">
        <f>'Active Model Inputs'!IXL57</f>
        <v>0</v>
      </c>
      <c r="IXM57" s="31">
        <f>'Active Model Inputs'!IXM57</f>
        <v>0</v>
      </c>
      <c r="IXN57" s="31">
        <f>'Active Model Inputs'!IXN57</f>
        <v>0</v>
      </c>
      <c r="IXO57" s="31">
        <f>'Active Model Inputs'!IXO57</f>
        <v>0</v>
      </c>
      <c r="IXP57" s="31">
        <f>'Active Model Inputs'!IXP57</f>
        <v>0</v>
      </c>
      <c r="IXQ57" s="31">
        <f>'Active Model Inputs'!IXQ57</f>
        <v>0</v>
      </c>
      <c r="IXR57" s="31">
        <f>'Active Model Inputs'!IXR57</f>
        <v>0</v>
      </c>
      <c r="IXS57" s="31">
        <f>'Active Model Inputs'!IXS57</f>
        <v>0</v>
      </c>
      <c r="IXT57" s="31">
        <f>'Active Model Inputs'!IXT57</f>
        <v>0</v>
      </c>
      <c r="IXU57" s="31">
        <f>'Active Model Inputs'!IXU57</f>
        <v>0</v>
      </c>
      <c r="IXV57" s="31">
        <f>'Active Model Inputs'!IXV57</f>
        <v>0</v>
      </c>
      <c r="IXW57" s="31">
        <f>'Active Model Inputs'!IXW57</f>
        <v>0</v>
      </c>
      <c r="IXX57" s="31">
        <f>'Active Model Inputs'!IXX57</f>
        <v>0</v>
      </c>
      <c r="IXY57" s="31">
        <f>'Active Model Inputs'!IXY57</f>
        <v>0</v>
      </c>
      <c r="IXZ57" s="31">
        <f>'Active Model Inputs'!IXZ57</f>
        <v>0</v>
      </c>
      <c r="IYA57" s="31">
        <f>'Active Model Inputs'!IYA57</f>
        <v>0</v>
      </c>
      <c r="IYB57" s="31">
        <f>'Active Model Inputs'!IYB57</f>
        <v>0</v>
      </c>
      <c r="IYC57" s="31">
        <f>'Active Model Inputs'!IYC57</f>
        <v>0</v>
      </c>
      <c r="IYD57" s="31">
        <f>'Active Model Inputs'!IYD57</f>
        <v>0</v>
      </c>
      <c r="IYE57" s="31">
        <f>'Active Model Inputs'!IYE57</f>
        <v>0</v>
      </c>
      <c r="IYF57" s="31">
        <f>'Active Model Inputs'!IYF57</f>
        <v>0</v>
      </c>
      <c r="IYG57" s="31">
        <f>'Active Model Inputs'!IYG57</f>
        <v>0</v>
      </c>
      <c r="IYH57" s="31">
        <f>'Active Model Inputs'!IYH57</f>
        <v>0</v>
      </c>
      <c r="IYI57" s="31">
        <f>'Active Model Inputs'!IYI57</f>
        <v>0</v>
      </c>
      <c r="IYJ57" s="31">
        <f>'Active Model Inputs'!IYJ57</f>
        <v>0</v>
      </c>
      <c r="IYK57" s="31">
        <f>'Active Model Inputs'!IYK57</f>
        <v>0</v>
      </c>
      <c r="IYL57" s="31">
        <f>'Active Model Inputs'!IYL57</f>
        <v>0</v>
      </c>
      <c r="IYM57" s="31">
        <f>'Active Model Inputs'!IYM57</f>
        <v>0</v>
      </c>
      <c r="IYN57" s="31">
        <f>'Active Model Inputs'!IYN57</f>
        <v>0</v>
      </c>
      <c r="IYO57" s="31">
        <f>'Active Model Inputs'!IYO57</f>
        <v>0</v>
      </c>
      <c r="IYP57" s="31">
        <f>'Active Model Inputs'!IYP57</f>
        <v>0</v>
      </c>
      <c r="IYQ57" s="31">
        <f>'Active Model Inputs'!IYQ57</f>
        <v>0</v>
      </c>
      <c r="IYR57" s="31">
        <f>'Active Model Inputs'!IYR57</f>
        <v>0</v>
      </c>
      <c r="IYS57" s="31">
        <f>'Active Model Inputs'!IYS57</f>
        <v>0</v>
      </c>
      <c r="IYT57" s="31">
        <f>'Active Model Inputs'!IYT57</f>
        <v>0</v>
      </c>
      <c r="IYU57" s="31">
        <f>'Active Model Inputs'!IYU57</f>
        <v>0</v>
      </c>
      <c r="IYV57" s="31">
        <f>'Active Model Inputs'!IYV57</f>
        <v>0</v>
      </c>
      <c r="IYW57" s="31">
        <f>'Active Model Inputs'!IYW57</f>
        <v>0</v>
      </c>
      <c r="IYX57" s="31">
        <f>'Active Model Inputs'!IYX57</f>
        <v>0</v>
      </c>
      <c r="IYY57" s="31">
        <f>'Active Model Inputs'!IYY57</f>
        <v>0</v>
      </c>
      <c r="IYZ57" s="31">
        <f>'Active Model Inputs'!IYZ57</f>
        <v>0</v>
      </c>
      <c r="IZA57" s="31">
        <f>'Active Model Inputs'!IZA57</f>
        <v>0</v>
      </c>
      <c r="IZB57" s="31">
        <f>'Active Model Inputs'!IZB57</f>
        <v>0</v>
      </c>
      <c r="IZC57" s="31">
        <f>'Active Model Inputs'!IZC57</f>
        <v>0</v>
      </c>
      <c r="IZD57" s="31">
        <f>'Active Model Inputs'!IZD57</f>
        <v>0</v>
      </c>
      <c r="IZE57" s="31">
        <f>'Active Model Inputs'!IZE57</f>
        <v>0</v>
      </c>
      <c r="IZF57" s="31">
        <f>'Active Model Inputs'!IZF57</f>
        <v>0</v>
      </c>
      <c r="IZG57" s="31">
        <f>'Active Model Inputs'!IZG57</f>
        <v>0</v>
      </c>
      <c r="IZH57" s="31">
        <f>'Active Model Inputs'!IZH57</f>
        <v>0</v>
      </c>
      <c r="IZI57" s="31">
        <f>'Active Model Inputs'!IZI57</f>
        <v>0</v>
      </c>
      <c r="IZJ57" s="31">
        <f>'Active Model Inputs'!IZJ57</f>
        <v>0</v>
      </c>
      <c r="IZK57" s="31">
        <f>'Active Model Inputs'!IZK57</f>
        <v>0</v>
      </c>
      <c r="IZL57" s="31">
        <f>'Active Model Inputs'!IZL57</f>
        <v>0</v>
      </c>
      <c r="IZM57" s="31">
        <f>'Active Model Inputs'!IZM57</f>
        <v>0</v>
      </c>
      <c r="IZN57" s="31">
        <f>'Active Model Inputs'!IZN57</f>
        <v>0</v>
      </c>
      <c r="IZO57" s="31">
        <f>'Active Model Inputs'!IZO57</f>
        <v>0</v>
      </c>
      <c r="IZP57" s="31">
        <f>'Active Model Inputs'!IZP57</f>
        <v>0</v>
      </c>
      <c r="IZQ57" s="31">
        <f>'Active Model Inputs'!IZQ57</f>
        <v>0</v>
      </c>
      <c r="IZR57" s="31">
        <f>'Active Model Inputs'!IZR57</f>
        <v>0</v>
      </c>
      <c r="IZS57" s="31">
        <f>'Active Model Inputs'!IZS57</f>
        <v>0</v>
      </c>
      <c r="IZT57" s="31">
        <f>'Active Model Inputs'!IZT57</f>
        <v>0</v>
      </c>
      <c r="IZU57" s="31">
        <f>'Active Model Inputs'!IZU57</f>
        <v>0</v>
      </c>
      <c r="IZV57" s="31">
        <f>'Active Model Inputs'!IZV57</f>
        <v>0</v>
      </c>
      <c r="IZW57" s="31">
        <f>'Active Model Inputs'!IZW57</f>
        <v>0</v>
      </c>
      <c r="IZX57" s="31">
        <f>'Active Model Inputs'!IZX57</f>
        <v>0</v>
      </c>
      <c r="IZY57" s="31">
        <f>'Active Model Inputs'!IZY57</f>
        <v>0</v>
      </c>
      <c r="IZZ57" s="31">
        <f>'Active Model Inputs'!IZZ57</f>
        <v>0</v>
      </c>
      <c r="JAA57" s="31">
        <f>'Active Model Inputs'!JAA57</f>
        <v>0</v>
      </c>
      <c r="JAB57" s="31">
        <f>'Active Model Inputs'!JAB57</f>
        <v>0</v>
      </c>
      <c r="JAC57" s="31">
        <f>'Active Model Inputs'!JAC57</f>
        <v>0</v>
      </c>
      <c r="JAD57" s="31">
        <f>'Active Model Inputs'!JAD57</f>
        <v>0</v>
      </c>
      <c r="JAE57" s="31">
        <f>'Active Model Inputs'!JAE57</f>
        <v>0</v>
      </c>
      <c r="JAF57" s="31">
        <f>'Active Model Inputs'!JAF57</f>
        <v>0</v>
      </c>
      <c r="JAG57" s="31">
        <f>'Active Model Inputs'!JAG57</f>
        <v>0</v>
      </c>
      <c r="JAH57" s="31">
        <f>'Active Model Inputs'!JAH57</f>
        <v>0</v>
      </c>
      <c r="JAI57" s="31">
        <f>'Active Model Inputs'!JAI57</f>
        <v>0</v>
      </c>
      <c r="JAJ57" s="31">
        <f>'Active Model Inputs'!JAJ57</f>
        <v>0</v>
      </c>
      <c r="JAK57" s="31">
        <f>'Active Model Inputs'!JAK57</f>
        <v>0</v>
      </c>
      <c r="JAL57" s="31">
        <f>'Active Model Inputs'!JAL57</f>
        <v>0</v>
      </c>
      <c r="JAM57" s="31">
        <f>'Active Model Inputs'!JAM57</f>
        <v>0</v>
      </c>
      <c r="JAN57" s="31">
        <f>'Active Model Inputs'!JAN57</f>
        <v>0</v>
      </c>
      <c r="JAO57" s="31">
        <f>'Active Model Inputs'!JAO57</f>
        <v>0</v>
      </c>
      <c r="JAP57" s="31">
        <f>'Active Model Inputs'!JAP57</f>
        <v>0</v>
      </c>
      <c r="JAQ57" s="31">
        <f>'Active Model Inputs'!JAQ57</f>
        <v>0</v>
      </c>
      <c r="JAR57" s="31">
        <f>'Active Model Inputs'!JAR57</f>
        <v>0</v>
      </c>
      <c r="JAS57" s="31">
        <f>'Active Model Inputs'!JAS57</f>
        <v>0</v>
      </c>
      <c r="JAT57" s="31">
        <f>'Active Model Inputs'!JAT57</f>
        <v>0</v>
      </c>
      <c r="JAU57" s="31">
        <f>'Active Model Inputs'!JAU57</f>
        <v>0</v>
      </c>
      <c r="JAV57" s="31">
        <f>'Active Model Inputs'!JAV57</f>
        <v>0</v>
      </c>
      <c r="JAW57" s="31">
        <f>'Active Model Inputs'!JAW57</f>
        <v>0</v>
      </c>
      <c r="JAX57" s="31">
        <f>'Active Model Inputs'!JAX57</f>
        <v>0</v>
      </c>
      <c r="JAY57" s="31">
        <f>'Active Model Inputs'!JAY57</f>
        <v>0</v>
      </c>
      <c r="JAZ57" s="31">
        <f>'Active Model Inputs'!JAZ57</f>
        <v>0</v>
      </c>
      <c r="JBA57" s="31">
        <f>'Active Model Inputs'!JBA57</f>
        <v>0</v>
      </c>
      <c r="JBB57" s="31">
        <f>'Active Model Inputs'!JBB57</f>
        <v>0</v>
      </c>
      <c r="JBC57" s="31">
        <f>'Active Model Inputs'!JBC57</f>
        <v>0</v>
      </c>
      <c r="JBD57" s="31">
        <f>'Active Model Inputs'!JBD57</f>
        <v>0</v>
      </c>
      <c r="JBE57" s="31">
        <f>'Active Model Inputs'!JBE57</f>
        <v>0</v>
      </c>
      <c r="JBF57" s="31">
        <f>'Active Model Inputs'!JBF57</f>
        <v>0</v>
      </c>
      <c r="JBG57" s="31">
        <f>'Active Model Inputs'!JBG57</f>
        <v>0</v>
      </c>
      <c r="JBH57" s="31">
        <f>'Active Model Inputs'!JBH57</f>
        <v>0</v>
      </c>
      <c r="JBI57" s="31">
        <f>'Active Model Inputs'!JBI57</f>
        <v>0</v>
      </c>
      <c r="JBJ57" s="31">
        <f>'Active Model Inputs'!JBJ57</f>
        <v>0</v>
      </c>
      <c r="JBK57" s="31">
        <f>'Active Model Inputs'!JBK57</f>
        <v>0</v>
      </c>
      <c r="JBL57" s="31">
        <f>'Active Model Inputs'!JBL57</f>
        <v>0</v>
      </c>
      <c r="JBM57" s="31">
        <f>'Active Model Inputs'!JBM57</f>
        <v>0</v>
      </c>
      <c r="JBN57" s="31">
        <f>'Active Model Inputs'!JBN57</f>
        <v>0</v>
      </c>
      <c r="JBO57" s="31">
        <f>'Active Model Inputs'!JBO57</f>
        <v>0</v>
      </c>
      <c r="JBP57" s="31">
        <f>'Active Model Inputs'!JBP57</f>
        <v>0</v>
      </c>
      <c r="JBQ57" s="31">
        <f>'Active Model Inputs'!JBQ57</f>
        <v>0</v>
      </c>
      <c r="JBR57" s="31">
        <f>'Active Model Inputs'!JBR57</f>
        <v>0</v>
      </c>
      <c r="JBS57" s="31">
        <f>'Active Model Inputs'!JBS57</f>
        <v>0</v>
      </c>
      <c r="JBT57" s="31">
        <f>'Active Model Inputs'!JBT57</f>
        <v>0</v>
      </c>
      <c r="JBU57" s="31">
        <f>'Active Model Inputs'!JBU57</f>
        <v>0</v>
      </c>
      <c r="JBV57" s="31">
        <f>'Active Model Inputs'!JBV57</f>
        <v>0</v>
      </c>
      <c r="JBW57" s="31">
        <f>'Active Model Inputs'!JBW57</f>
        <v>0</v>
      </c>
      <c r="JBX57" s="31">
        <f>'Active Model Inputs'!JBX57</f>
        <v>0</v>
      </c>
      <c r="JBY57" s="31">
        <f>'Active Model Inputs'!JBY57</f>
        <v>0</v>
      </c>
      <c r="JBZ57" s="31">
        <f>'Active Model Inputs'!JBZ57</f>
        <v>0</v>
      </c>
      <c r="JCA57" s="31">
        <f>'Active Model Inputs'!JCA57</f>
        <v>0</v>
      </c>
      <c r="JCB57" s="31">
        <f>'Active Model Inputs'!JCB57</f>
        <v>0</v>
      </c>
      <c r="JCC57" s="31">
        <f>'Active Model Inputs'!JCC57</f>
        <v>0</v>
      </c>
      <c r="JCD57" s="31">
        <f>'Active Model Inputs'!JCD57</f>
        <v>0</v>
      </c>
      <c r="JCE57" s="31">
        <f>'Active Model Inputs'!JCE57</f>
        <v>0</v>
      </c>
      <c r="JCF57" s="31">
        <f>'Active Model Inputs'!JCF57</f>
        <v>0</v>
      </c>
      <c r="JCG57" s="31">
        <f>'Active Model Inputs'!JCG57</f>
        <v>0</v>
      </c>
      <c r="JCH57" s="31">
        <f>'Active Model Inputs'!JCH57</f>
        <v>0</v>
      </c>
      <c r="JCI57" s="31">
        <f>'Active Model Inputs'!JCI57</f>
        <v>0</v>
      </c>
      <c r="JCJ57" s="31">
        <f>'Active Model Inputs'!JCJ57</f>
        <v>0</v>
      </c>
      <c r="JCK57" s="31">
        <f>'Active Model Inputs'!JCK57</f>
        <v>0</v>
      </c>
      <c r="JCL57" s="31">
        <f>'Active Model Inputs'!JCL57</f>
        <v>0</v>
      </c>
      <c r="JCM57" s="31">
        <f>'Active Model Inputs'!JCM57</f>
        <v>0</v>
      </c>
      <c r="JCN57" s="31">
        <f>'Active Model Inputs'!JCN57</f>
        <v>0</v>
      </c>
      <c r="JCO57" s="31">
        <f>'Active Model Inputs'!JCO57</f>
        <v>0</v>
      </c>
      <c r="JCP57" s="31">
        <f>'Active Model Inputs'!JCP57</f>
        <v>0</v>
      </c>
      <c r="JCQ57" s="31">
        <f>'Active Model Inputs'!JCQ57</f>
        <v>0</v>
      </c>
      <c r="JCR57" s="31">
        <f>'Active Model Inputs'!JCR57</f>
        <v>0</v>
      </c>
      <c r="JCS57" s="31">
        <f>'Active Model Inputs'!JCS57</f>
        <v>0</v>
      </c>
      <c r="JCT57" s="31">
        <f>'Active Model Inputs'!JCT57</f>
        <v>0</v>
      </c>
      <c r="JCU57" s="31">
        <f>'Active Model Inputs'!JCU57</f>
        <v>0</v>
      </c>
      <c r="JCV57" s="31">
        <f>'Active Model Inputs'!JCV57</f>
        <v>0</v>
      </c>
      <c r="JCW57" s="31">
        <f>'Active Model Inputs'!JCW57</f>
        <v>0</v>
      </c>
      <c r="JCX57" s="31">
        <f>'Active Model Inputs'!JCX57</f>
        <v>0</v>
      </c>
      <c r="JCY57" s="31">
        <f>'Active Model Inputs'!JCY57</f>
        <v>0</v>
      </c>
      <c r="JCZ57" s="31">
        <f>'Active Model Inputs'!JCZ57</f>
        <v>0</v>
      </c>
      <c r="JDA57" s="31">
        <f>'Active Model Inputs'!JDA57</f>
        <v>0</v>
      </c>
      <c r="JDB57" s="31">
        <f>'Active Model Inputs'!JDB57</f>
        <v>0</v>
      </c>
      <c r="JDC57" s="31">
        <f>'Active Model Inputs'!JDC57</f>
        <v>0</v>
      </c>
      <c r="JDD57" s="31">
        <f>'Active Model Inputs'!JDD57</f>
        <v>0</v>
      </c>
      <c r="JDE57" s="31">
        <f>'Active Model Inputs'!JDE57</f>
        <v>0</v>
      </c>
      <c r="JDF57" s="31">
        <f>'Active Model Inputs'!JDF57</f>
        <v>0</v>
      </c>
      <c r="JDG57" s="31">
        <f>'Active Model Inputs'!JDG57</f>
        <v>0</v>
      </c>
      <c r="JDH57" s="31">
        <f>'Active Model Inputs'!JDH57</f>
        <v>0</v>
      </c>
      <c r="JDI57" s="31">
        <f>'Active Model Inputs'!JDI57</f>
        <v>0</v>
      </c>
      <c r="JDJ57" s="31">
        <f>'Active Model Inputs'!JDJ57</f>
        <v>0</v>
      </c>
      <c r="JDK57" s="31">
        <f>'Active Model Inputs'!JDK57</f>
        <v>0</v>
      </c>
      <c r="JDL57" s="31">
        <f>'Active Model Inputs'!JDL57</f>
        <v>0</v>
      </c>
      <c r="JDM57" s="31">
        <f>'Active Model Inputs'!JDM57</f>
        <v>0</v>
      </c>
      <c r="JDN57" s="31">
        <f>'Active Model Inputs'!JDN57</f>
        <v>0</v>
      </c>
      <c r="JDO57" s="31">
        <f>'Active Model Inputs'!JDO57</f>
        <v>0</v>
      </c>
      <c r="JDP57" s="31">
        <f>'Active Model Inputs'!JDP57</f>
        <v>0</v>
      </c>
      <c r="JDQ57" s="31">
        <f>'Active Model Inputs'!JDQ57</f>
        <v>0</v>
      </c>
      <c r="JDR57" s="31">
        <f>'Active Model Inputs'!JDR57</f>
        <v>0</v>
      </c>
      <c r="JDS57" s="31">
        <f>'Active Model Inputs'!JDS57</f>
        <v>0</v>
      </c>
      <c r="JDT57" s="31">
        <f>'Active Model Inputs'!JDT57</f>
        <v>0</v>
      </c>
      <c r="JDU57" s="31">
        <f>'Active Model Inputs'!JDU57</f>
        <v>0</v>
      </c>
      <c r="JDV57" s="31">
        <f>'Active Model Inputs'!JDV57</f>
        <v>0</v>
      </c>
      <c r="JDW57" s="31">
        <f>'Active Model Inputs'!JDW57</f>
        <v>0</v>
      </c>
      <c r="JDX57" s="31">
        <f>'Active Model Inputs'!JDX57</f>
        <v>0</v>
      </c>
      <c r="JDY57" s="31">
        <f>'Active Model Inputs'!JDY57</f>
        <v>0</v>
      </c>
      <c r="JDZ57" s="31">
        <f>'Active Model Inputs'!JDZ57</f>
        <v>0</v>
      </c>
      <c r="JEA57" s="31">
        <f>'Active Model Inputs'!JEA57</f>
        <v>0</v>
      </c>
      <c r="JEB57" s="31">
        <f>'Active Model Inputs'!JEB57</f>
        <v>0</v>
      </c>
      <c r="JEC57" s="31">
        <f>'Active Model Inputs'!JEC57</f>
        <v>0</v>
      </c>
      <c r="JED57" s="31">
        <f>'Active Model Inputs'!JED57</f>
        <v>0</v>
      </c>
      <c r="JEE57" s="31">
        <f>'Active Model Inputs'!JEE57</f>
        <v>0</v>
      </c>
      <c r="JEF57" s="31">
        <f>'Active Model Inputs'!JEF57</f>
        <v>0</v>
      </c>
      <c r="JEG57" s="31">
        <f>'Active Model Inputs'!JEG57</f>
        <v>0</v>
      </c>
      <c r="JEH57" s="31">
        <f>'Active Model Inputs'!JEH57</f>
        <v>0</v>
      </c>
      <c r="JEI57" s="31">
        <f>'Active Model Inputs'!JEI57</f>
        <v>0</v>
      </c>
      <c r="JEJ57" s="31">
        <f>'Active Model Inputs'!JEJ57</f>
        <v>0</v>
      </c>
      <c r="JEK57" s="31">
        <f>'Active Model Inputs'!JEK57</f>
        <v>0</v>
      </c>
      <c r="JEL57" s="31">
        <f>'Active Model Inputs'!JEL57</f>
        <v>0</v>
      </c>
      <c r="JEM57" s="31">
        <f>'Active Model Inputs'!JEM57</f>
        <v>0</v>
      </c>
      <c r="JEN57" s="31">
        <f>'Active Model Inputs'!JEN57</f>
        <v>0</v>
      </c>
      <c r="JEO57" s="31">
        <f>'Active Model Inputs'!JEO57</f>
        <v>0</v>
      </c>
      <c r="JEP57" s="31">
        <f>'Active Model Inputs'!JEP57</f>
        <v>0</v>
      </c>
      <c r="JEQ57" s="31">
        <f>'Active Model Inputs'!JEQ57</f>
        <v>0</v>
      </c>
      <c r="JER57" s="31">
        <f>'Active Model Inputs'!JER57</f>
        <v>0</v>
      </c>
      <c r="JES57" s="31">
        <f>'Active Model Inputs'!JES57</f>
        <v>0</v>
      </c>
      <c r="JET57" s="31">
        <f>'Active Model Inputs'!JET57</f>
        <v>0</v>
      </c>
      <c r="JEU57" s="31">
        <f>'Active Model Inputs'!JEU57</f>
        <v>0</v>
      </c>
      <c r="JEV57" s="31">
        <f>'Active Model Inputs'!JEV57</f>
        <v>0</v>
      </c>
      <c r="JEW57" s="31">
        <f>'Active Model Inputs'!JEW57</f>
        <v>0</v>
      </c>
      <c r="JEX57" s="31">
        <f>'Active Model Inputs'!JEX57</f>
        <v>0</v>
      </c>
      <c r="JEY57" s="31">
        <f>'Active Model Inputs'!JEY57</f>
        <v>0</v>
      </c>
      <c r="JEZ57" s="31">
        <f>'Active Model Inputs'!JEZ57</f>
        <v>0</v>
      </c>
      <c r="JFA57" s="31">
        <f>'Active Model Inputs'!JFA57</f>
        <v>0</v>
      </c>
      <c r="JFB57" s="31">
        <f>'Active Model Inputs'!JFB57</f>
        <v>0</v>
      </c>
      <c r="JFC57" s="31">
        <f>'Active Model Inputs'!JFC57</f>
        <v>0</v>
      </c>
      <c r="JFD57" s="31">
        <f>'Active Model Inputs'!JFD57</f>
        <v>0</v>
      </c>
      <c r="JFE57" s="31">
        <f>'Active Model Inputs'!JFE57</f>
        <v>0</v>
      </c>
      <c r="JFF57" s="31">
        <f>'Active Model Inputs'!JFF57</f>
        <v>0</v>
      </c>
      <c r="JFG57" s="31">
        <f>'Active Model Inputs'!JFG57</f>
        <v>0</v>
      </c>
      <c r="JFH57" s="31">
        <f>'Active Model Inputs'!JFH57</f>
        <v>0</v>
      </c>
      <c r="JFI57" s="31">
        <f>'Active Model Inputs'!JFI57</f>
        <v>0</v>
      </c>
      <c r="JFJ57" s="31">
        <f>'Active Model Inputs'!JFJ57</f>
        <v>0</v>
      </c>
      <c r="JFK57" s="31">
        <f>'Active Model Inputs'!JFK57</f>
        <v>0</v>
      </c>
      <c r="JFL57" s="31">
        <f>'Active Model Inputs'!JFL57</f>
        <v>0</v>
      </c>
      <c r="JFM57" s="31">
        <f>'Active Model Inputs'!JFM57</f>
        <v>0</v>
      </c>
      <c r="JFN57" s="31">
        <f>'Active Model Inputs'!JFN57</f>
        <v>0</v>
      </c>
      <c r="JFO57" s="31">
        <f>'Active Model Inputs'!JFO57</f>
        <v>0</v>
      </c>
      <c r="JFP57" s="31">
        <f>'Active Model Inputs'!JFP57</f>
        <v>0</v>
      </c>
      <c r="JFQ57" s="31">
        <f>'Active Model Inputs'!JFQ57</f>
        <v>0</v>
      </c>
      <c r="JFR57" s="31">
        <f>'Active Model Inputs'!JFR57</f>
        <v>0</v>
      </c>
      <c r="JFS57" s="31">
        <f>'Active Model Inputs'!JFS57</f>
        <v>0</v>
      </c>
      <c r="JFT57" s="31">
        <f>'Active Model Inputs'!JFT57</f>
        <v>0</v>
      </c>
      <c r="JFU57" s="31">
        <f>'Active Model Inputs'!JFU57</f>
        <v>0</v>
      </c>
      <c r="JFV57" s="31">
        <f>'Active Model Inputs'!JFV57</f>
        <v>0</v>
      </c>
      <c r="JFW57" s="31">
        <f>'Active Model Inputs'!JFW57</f>
        <v>0</v>
      </c>
      <c r="JFX57" s="31">
        <f>'Active Model Inputs'!JFX57</f>
        <v>0</v>
      </c>
      <c r="JFY57" s="31">
        <f>'Active Model Inputs'!JFY57</f>
        <v>0</v>
      </c>
      <c r="JFZ57" s="31">
        <f>'Active Model Inputs'!JFZ57</f>
        <v>0</v>
      </c>
      <c r="JGA57" s="31">
        <f>'Active Model Inputs'!JGA57</f>
        <v>0</v>
      </c>
      <c r="JGB57" s="31">
        <f>'Active Model Inputs'!JGB57</f>
        <v>0</v>
      </c>
      <c r="JGC57" s="31">
        <f>'Active Model Inputs'!JGC57</f>
        <v>0</v>
      </c>
      <c r="JGD57" s="31">
        <f>'Active Model Inputs'!JGD57</f>
        <v>0</v>
      </c>
      <c r="JGE57" s="31">
        <f>'Active Model Inputs'!JGE57</f>
        <v>0</v>
      </c>
      <c r="JGF57" s="31">
        <f>'Active Model Inputs'!JGF57</f>
        <v>0</v>
      </c>
      <c r="JGG57" s="31">
        <f>'Active Model Inputs'!JGG57</f>
        <v>0</v>
      </c>
      <c r="JGH57" s="31">
        <f>'Active Model Inputs'!JGH57</f>
        <v>0</v>
      </c>
      <c r="JGI57" s="31">
        <f>'Active Model Inputs'!JGI57</f>
        <v>0</v>
      </c>
      <c r="JGJ57" s="31">
        <f>'Active Model Inputs'!JGJ57</f>
        <v>0</v>
      </c>
      <c r="JGK57" s="31">
        <f>'Active Model Inputs'!JGK57</f>
        <v>0</v>
      </c>
      <c r="JGL57" s="31">
        <f>'Active Model Inputs'!JGL57</f>
        <v>0</v>
      </c>
      <c r="JGM57" s="31">
        <f>'Active Model Inputs'!JGM57</f>
        <v>0</v>
      </c>
      <c r="JGN57" s="31">
        <f>'Active Model Inputs'!JGN57</f>
        <v>0</v>
      </c>
      <c r="JGO57" s="31">
        <f>'Active Model Inputs'!JGO57</f>
        <v>0</v>
      </c>
      <c r="JGP57" s="31">
        <f>'Active Model Inputs'!JGP57</f>
        <v>0</v>
      </c>
      <c r="JGQ57" s="31">
        <f>'Active Model Inputs'!JGQ57</f>
        <v>0</v>
      </c>
      <c r="JGR57" s="31">
        <f>'Active Model Inputs'!JGR57</f>
        <v>0</v>
      </c>
      <c r="JGS57" s="31">
        <f>'Active Model Inputs'!JGS57</f>
        <v>0</v>
      </c>
      <c r="JGT57" s="31">
        <f>'Active Model Inputs'!JGT57</f>
        <v>0</v>
      </c>
      <c r="JGU57" s="31">
        <f>'Active Model Inputs'!JGU57</f>
        <v>0</v>
      </c>
      <c r="JGV57" s="31">
        <f>'Active Model Inputs'!JGV57</f>
        <v>0</v>
      </c>
      <c r="JGW57" s="31">
        <f>'Active Model Inputs'!JGW57</f>
        <v>0</v>
      </c>
      <c r="JGX57" s="31">
        <f>'Active Model Inputs'!JGX57</f>
        <v>0</v>
      </c>
      <c r="JGY57" s="31">
        <f>'Active Model Inputs'!JGY57</f>
        <v>0</v>
      </c>
      <c r="JGZ57" s="31">
        <f>'Active Model Inputs'!JGZ57</f>
        <v>0</v>
      </c>
      <c r="JHA57" s="31">
        <f>'Active Model Inputs'!JHA57</f>
        <v>0</v>
      </c>
      <c r="JHB57" s="31">
        <f>'Active Model Inputs'!JHB57</f>
        <v>0</v>
      </c>
      <c r="JHC57" s="31">
        <f>'Active Model Inputs'!JHC57</f>
        <v>0</v>
      </c>
      <c r="JHD57" s="31">
        <f>'Active Model Inputs'!JHD57</f>
        <v>0</v>
      </c>
      <c r="JHE57" s="31">
        <f>'Active Model Inputs'!JHE57</f>
        <v>0</v>
      </c>
      <c r="JHF57" s="31">
        <f>'Active Model Inputs'!JHF57</f>
        <v>0</v>
      </c>
      <c r="JHG57" s="31">
        <f>'Active Model Inputs'!JHG57</f>
        <v>0</v>
      </c>
      <c r="JHH57" s="31">
        <f>'Active Model Inputs'!JHH57</f>
        <v>0</v>
      </c>
      <c r="JHI57" s="31">
        <f>'Active Model Inputs'!JHI57</f>
        <v>0</v>
      </c>
      <c r="JHJ57" s="31">
        <f>'Active Model Inputs'!JHJ57</f>
        <v>0</v>
      </c>
      <c r="JHK57" s="31">
        <f>'Active Model Inputs'!JHK57</f>
        <v>0</v>
      </c>
      <c r="JHL57" s="31">
        <f>'Active Model Inputs'!JHL57</f>
        <v>0</v>
      </c>
      <c r="JHM57" s="31">
        <f>'Active Model Inputs'!JHM57</f>
        <v>0</v>
      </c>
      <c r="JHN57" s="31">
        <f>'Active Model Inputs'!JHN57</f>
        <v>0</v>
      </c>
      <c r="JHO57" s="31">
        <f>'Active Model Inputs'!JHO57</f>
        <v>0</v>
      </c>
      <c r="JHP57" s="31">
        <f>'Active Model Inputs'!JHP57</f>
        <v>0</v>
      </c>
      <c r="JHQ57" s="31">
        <f>'Active Model Inputs'!JHQ57</f>
        <v>0</v>
      </c>
      <c r="JHR57" s="31">
        <f>'Active Model Inputs'!JHR57</f>
        <v>0</v>
      </c>
      <c r="JHS57" s="31">
        <f>'Active Model Inputs'!JHS57</f>
        <v>0</v>
      </c>
      <c r="JHT57" s="31">
        <f>'Active Model Inputs'!JHT57</f>
        <v>0</v>
      </c>
      <c r="JHU57" s="31">
        <f>'Active Model Inputs'!JHU57</f>
        <v>0</v>
      </c>
      <c r="JHV57" s="31">
        <f>'Active Model Inputs'!JHV57</f>
        <v>0</v>
      </c>
      <c r="JHW57" s="31">
        <f>'Active Model Inputs'!JHW57</f>
        <v>0</v>
      </c>
      <c r="JHX57" s="31">
        <f>'Active Model Inputs'!JHX57</f>
        <v>0</v>
      </c>
      <c r="JHY57" s="31">
        <f>'Active Model Inputs'!JHY57</f>
        <v>0</v>
      </c>
      <c r="JHZ57" s="31">
        <f>'Active Model Inputs'!JHZ57</f>
        <v>0</v>
      </c>
      <c r="JIA57" s="31">
        <f>'Active Model Inputs'!JIA57</f>
        <v>0</v>
      </c>
      <c r="JIB57" s="31">
        <f>'Active Model Inputs'!JIB57</f>
        <v>0</v>
      </c>
      <c r="JIC57" s="31">
        <f>'Active Model Inputs'!JIC57</f>
        <v>0</v>
      </c>
      <c r="JID57" s="31">
        <f>'Active Model Inputs'!JID57</f>
        <v>0</v>
      </c>
      <c r="JIE57" s="31">
        <f>'Active Model Inputs'!JIE57</f>
        <v>0</v>
      </c>
      <c r="JIF57" s="31">
        <f>'Active Model Inputs'!JIF57</f>
        <v>0</v>
      </c>
      <c r="JIG57" s="31">
        <f>'Active Model Inputs'!JIG57</f>
        <v>0</v>
      </c>
      <c r="JIH57" s="31">
        <f>'Active Model Inputs'!JIH57</f>
        <v>0</v>
      </c>
      <c r="JII57" s="31">
        <f>'Active Model Inputs'!JII57</f>
        <v>0</v>
      </c>
      <c r="JIJ57" s="31">
        <f>'Active Model Inputs'!JIJ57</f>
        <v>0</v>
      </c>
      <c r="JIK57" s="31">
        <f>'Active Model Inputs'!JIK57</f>
        <v>0</v>
      </c>
      <c r="JIL57" s="31">
        <f>'Active Model Inputs'!JIL57</f>
        <v>0</v>
      </c>
      <c r="JIM57" s="31">
        <f>'Active Model Inputs'!JIM57</f>
        <v>0</v>
      </c>
      <c r="JIN57" s="31">
        <f>'Active Model Inputs'!JIN57</f>
        <v>0</v>
      </c>
      <c r="JIO57" s="31">
        <f>'Active Model Inputs'!JIO57</f>
        <v>0</v>
      </c>
      <c r="JIP57" s="31">
        <f>'Active Model Inputs'!JIP57</f>
        <v>0</v>
      </c>
      <c r="JIQ57" s="31">
        <f>'Active Model Inputs'!JIQ57</f>
        <v>0</v>
      </c>
      <c r="JIR57" s="31">
        <f>'Active Model Inputs'!JIR57</f>
        <v>0</v>
      </c>
      <c r="JIS57" s="31">
        <f>'Active Model Inputs'!JIS57</f>
        <v>0</v>
      </c>
      <c r="JIT57" s="31">
        <f>'Active Model Inputs'!JIT57</f>
        <v>0</v>
      </c>
      <c r="JIU57" s="31">
        <f>'Active Model Inputs'!JIU57</f>
        <v>0</v>
      </c>
      <c r="JIV57" s="31">
        <f>'Active Model Inputs'!JIV57</f>
        <v>0</v>
      </c>
      <c r="JIW57" s="31">
        <f>'Active Model Inputs'!JIW57</f>
        <v>0</v>
      </c>
      <c r="JIX57" s="31">
        <f>'Active Model Inputs'!JIX57</f>
        <v>0</v>
      </c>
      <c r="JIY57" s="31">
        <f>'Active Model Inputs'!JIY57</f>
        <v>0</v>
      </c>
      <c r="JIZ57" s="31">
        <f>'Active Model Inputs'!JIZ57</f>
        <v>0</v>
      </c>
      <c r="JJA57" s="31">
        <f>'Active Model Inputs'!JJA57</f>
        <v>0</v>
      </c>
      <c r="JJB57" s="31">
        <f>'Active Model Inputs'!JJB57</f>
        <v>0</v>
      </c>
      <c r="JJC57" s="31">
        <f>'Active Model Inputs'!JJC57</f>
        <v>0</v>
      </c>
      <c r="JJD57" s="31">
        <f>'Active Model Inputs'!JJD57</f>
        <v>0</v>
      </c>
      <c r="JJE57" s="31">
        <f>'Active Model Inputs'!JJE57</f>
        <v>0</v>
      </c>
      <c r="JJF57" s="31">
        <f>'Active Model Inputs'!JJF57</f>
        <v>0</v>
      </c>
      <c r="JJG57" s="31">
        <f>'Active Model Inputs'!JJG57</f>
        <v>0</v>
      </c>
      <c r="JJH57" s="31">
        <f>'Active Model Inputs'!JJH57</f>
        <v>0</v>
      </c>
      <c r="JJI57" s="31">
        <f>'Active Model Inputs'!JJI57</f>
        <v>0</v>
      </c>
      <c r="JJJ57" s="31">
        <f>'Active Model Inputs'!JJJ57</f>
        <v>0</v>
      </c>
      <c r="JJK57" s="31">
        <f>'Active Model Inputs'!JJK57</f>
        <v>0</v>
      </c>
      <c r="JJL57" s="31">
        <f>'Active Model Inputs'!JJL57</f>
        <v>0</v>
      </c>
      <c r="JJM57" s="31">
        <f>'Active Model Inputs'!JJM57</f>
        <v>0</v>
      </c>
      <c r="JJN57" s="31">
        <f>'Active Model Inputs'!JJN57</f>
        <v>0</v>
      </c>
      <c r="JJO57" s="31">
        <f>'Active Model Inputs'!JJO57</f>
        <v>0</v>
      </c>
      <c r="JJP57" s="31">
        <f>'Active Model Inputs'!JJP57</f>
        <v>0</v>
      </c>
      <c r="JJQ57" s="31">
        <f>'Active Model Inputs'!JJQ57</f>
        <v>0</v>
      </c>
      <c r="JJR57" s="31">
        <f>'Active Model Inputs'!JJR57</f>
        <v>0</v>
      </c>
      <c r="JJS57" s="31">
        <f>'Active Model Inputs'!JJS57</f>
        <v>0</v>
      </c>
      <c r="JJT57" s="31">
        <f>'Active Model Inputs'!JJT57</f>
        <v>0</v>
      </c>
      <c r="JJU57" s="31">
        <f>'Active Model Inputs'!JJU57</f>
        <v>0</v>
      </c>
      <c r="JJV57" s="31">
        <f>'Active Model Inputs'!JJV57</f>
        <v>0</v>
      </c>
      <c r="JJW57" s="31">
        <f>'Active Model Inputs'!JJW57</f>
        <v>0</v>
      </c>
      <c r="JJX57" s="31">
        <f>'Active Model Inputs'!JJX57</f>
        <v>0</v>
      </c>
      <c r="JJY57" s="31">
        <f>'Active Model Inputs'!JJY57</f>
        <v>0</v>
      </c>
      <c r="JJZ57" s="31">
        <f>'Active Model Inputs'!JJZ57</f>
        <v>0</v>
      </c>
      <c r="JKA57" s="31">
        <f>'Active Model Inputs'!JKA57</f>
        <v>0</v>
      </c>
      <c r="JKB57" s="31">
        <f>'Active Model Inputs'!JKB57</f>
        <v>0</v>
      </c>
      <c r="JKC57" s="31">
        <f>'Active Model Inputs'!JKC57</f>
        <v>0</v>
      </c>
      <c r="JKD57" s="31">
        <f>'Active Model Inputs'!JKD57</f>
        <v>0</v>
      </c>
      <c r="JKE57" s="31">
        <f>'Active Model Inputs'!JKE57</f>
        <v>0</v>
      </c>
      <c r="JKF57" s="31">
        <f>'Active Model Inputs'!JKF57</f>
        <v>0</v>
      </c>
      <c r="JKG57" s="31">
        <f>'Active Model Inputs'!JKG57</f>
        <v>0</v>
      </c>
      <c r="JKH57" s="31">
        <f>'Active Model Inputs'!JKH57</f>
        <v>0</v>
      </c>
      <c r="JKI57" s="31">
        <f>'Active Model Inputs'!JKI57</f>
        <v>0</v>
      </c>
      <c r="JKJ57" s="31">
        <f>'Active Model Inputs'!JKJ57</f>
        <v>0</v>
      </c>
      <c r="JKK57" s="31">
        <f>'Active Model Inputs'!JKK57</f>
        <v>0</v>
      </c>
      <c r="JKL57" s="31">
        <f>'Active Model Inputs'!JKL57</f>
        <v>0</v>
      </c>
      <c r="JKM57" s="31">
        <f>'Active Model Inputs'!JKM57</f>
        <v>0</v>
      </c>
      <c r="JKN57" s="31">
        <f>'Active Model Inputs'!JKN57</f>
        <v>0</v>
      </c>
      <c r="JKO57" s="31">
        <f>'Active Model Inputs'!JKO57</f>
        <v>0</v>
      </c>
      <c r="JKP57" s="31">
        <f>'Active Model Inputs'!JKP57</f>
        <v>0</v>
      </c>
      <c r="JKQ57" s="31">
        <f>'Active Model Inputs'!JKQ57</f>
        <v>0</v>
      </c>
      <c r="JKR57" s="31">
        <f>'Active Model Inputs'!JKR57</f>
        <v>0</v>
      </c>
      <c r="JKS57" s="31">
        <f>'Active Model Inputs'!JKS57</f>
        <v>0</v>
      </c>
      <c r="JKT57" s="31">
        <f>'Active Model Inputs'!JKT57</f>
        <v>0</v>
      </c>
      <c r="JKU57" s="31">
        <f>'Active Model Inputs'!JKU57</f>
        <v>0</v>
      </c>
      <c r="JKV57" s="31">
        <f>'Active Model Inputs'!JKV57</f>
        <v>0</v>
      </c>
      <c r="JKW57" s="31">
        <f>'Active Model Inputs'!JKW57</f>
        <v>0</v>
      </c>
      <c r="JKX57" s="31">
        <f>'Active Model Inputs'!JKX57</f>
        <v>0</v>
      </c>
      <c r="JKY57" s="31">
        <f>'Active Model Inputs'!JKY57</f>
        <v>0</v>
      </c>
      <c r="JKZ57" s="31">
        <f>'Active Model Inputs'!JKZ57</f>
        <v>0</v>
      </c>
      <c r="JLA57" s="31">
        <f>'Active Model Inputs'!JLA57</f>
        <v>0</v>
      </c>
      <c r="JLB57" s="31">
        <f>'Active Model Inputs'!JLB57</f>
        <v>0</v>
      </c>
      <c r="JLC57" s="31">
        <f>'Active Model Inputs'!JLC57</f>
        <v>0</v>
      </c>
      <c r="JLD57" s="31">
        <f>'Active Model Inputs'!JLD57</f>
        <v>0</v>
      </c>
      <c r="JLE57" s="31">
        <f>'Active Model Inputs'!JLE57</f>
        <v>0</v>
      </c>
      <c r="JLF57" s="31">
        <f>'Active Model Inputs'!JLF57</f>
        <v>0</v>
      </c>
      <c r="JLG57" s="31">
        <f>'Active Model Inputs'!JLG57</f>
        <v>0</v>
      </c>
      <c r="JLH57" s="31">
        <f>'Active Model Inputs'!JLH57</f>
        <v>0</v>
      </c>
      <c r="JLI57" s="31">
        <f>'Active Model Inputs'!JLI57</f>
        <v>0</v>
      </c>
      <c r="JLJ57" s="31">
        <f>'Active Model Inputs'!JLJ57</f>
        <v>0</v>
      </c>
      <c r="JLK57" s="31">
        <f>'Active Model Inputs'!JLK57</f>
        <v>0</v>
      </c>
      <c r="JLL57" s="31">
        <f>'Active Model Inputs'!JLL57</f>
        <v>0</v>
      </c>
      <c r="JLM57" s="31">
        <f>'Active Model Inputs'!JLM57</f>
        <v>0</v>
      </c>
      <c r="JLN57" s="31">
        <f>'Active Model Inputs'!JLN57</f>
        <v>0</v>
      </c>
      <c r="JLO57" s="31">
        <f>'Active Model Inputs'!JLO57</f>
        <v>0</v>
      </c>
      <c r="JLP57" s="31">
        <f>'Active Model Inputs'!JLP57</f>
        <v>0</v>
      </c>
      <c r="JLQ57" s="31">
        <f>'Active Model Inputs'!JLQ57</f>
        <v>0</v>
      </c>
      <c r="JLR57" s="31">
        <f>'Active Model Inputs'!JLR57</f>
        <v>0</v>
      </c>
      <c r="JLS57" s="31">
        <f>'Active Model Inputs'!JLS57</f>
        <v>0</v>
      </c>
      <c r="JLT57" s="31">
        <f>'Active Model Inputs'!JLT57</f>
        <v>0</v>
      </c>
      <c r="JLU57" s="31">
        <f>'Active Model Inputs'!JLU57</f>
        <v>0</v>
      </c>
      <c r="JLV57" s="31">
        <f>'Active Model Inputs'!JLV57</f>
        <v>0</v>
      </c>
      <c r="JLW57" s="31">
        <f>'Active Model Inputs'!JLW57</f>
        <v>0</v>
      </c>
      <c r="JLX57" s="31">
        <f>'Active Model Inputs'!JLX57</f>
        <v>0</v>
      </c>
      <c r="JLY57" s="31">
        <f>'Active Model Inputs'!JLY57</f>
        <v>0</v>
      </c>
      <c r="JLZ57" s="31">
        <f>'Active Model Inputs'!JLZ57</f>
        <v>0</v>
      </c>
      <c r="JMA57" s="31">
        <f>'Active Model Inputs'!JMA57</f>
        <v>0</v>
      </c>
      <c r="JMB57" s="31">
        <f>'Active Model Inputs'!JMB57</f>
        <v>0</v>
      </c>
      <c r="JMC57" s="31">
        <f>'Active Model Inputs'!JMC57</f>
        <v>0</v>
      </c>
      <c r="JMD57" s="31">
        <f>'Active Model Inputs'!JMD57</f>
        <v>0</v>
      </c>
      <c r="JME57" s="31">
        <f>'Active Model Inputs'!JME57</f>
        <v>0</v>
      </c>
      <c r="JMF57" s="31">
        <f>'Active Model Inputs'!JMF57</f>
        <v>0</v>
      </c>
      <c r="JMG57" s="31">
        <f>'Active Model Inputs'!JMG57</f>
        <v>0</v>
      </c>
      <c r="JMH57" s="31">
        <f>'Active Model Inputs'!JMH57</f>
        <v>0</v>
      </c>
      <c r="JMI57" s="31">
        <f>'Active Model Inputs'!JMI57</f>
        <v>0</v>
      </c>
      <c r="JMJ57" s="31">
        <f>'Active Model Inputs'!JMJ57</f>
        <v>0</v>
      </c>
      <c r="JMK57" s="31">
        <f>'Active Model Inputs'!JMK57</f>
        <v>0</v>
      </c>
      <c r="JML57" s="31">
        <f>'Active Model Inputs'!JML57</f>
        <v>0</v>
      </c>
      <c r="JMM57" s="31">
        <f>'Active Model Inputs'!JMM57</f>
        <v>0</v>
      </c>
      <c r="JMN57" s="31">
        <f>'Active Model Inputs'!JMN57</f>
        <v>0</v>
      </c>
      <c r="JMO57" s="31">
        <f>'Active Model Inputs'!JMO57</f>
        <v>0</v>
      </c>
      <c r="JMP57" s="31">
        <f>'Active Model Inputs'!JMP57</f>
        <v>0</v>
      </c>
      <c r="JMQ57" s="31">
        <f>'Active Model Inputs'!JMQ57</f>
        <v>0</v>
      </c>
      <c r="JMR57" s="31">
        <f>'Active Model Inputs'!JMR57</f>
        <v>0</v>
      </c>
      <c r="JMS57" s="31">
        <f>'Active Model Inputs'!JMS57</f>
        <v>0</v>
      </c>
      <c r="JMT57" s="31">
        <f>'Active Model Inputs'!JMT57</f>
        <v>0</v>
      </c>
      <c r="JMU57" s="31">
        <f>'Active Model Inputs'!JMU57</f>
        <v>0</v>
      </c>
      <c r="JMV57" s="31">
        <f>'Active Model Inputs'!JMV57</f>
        <v>0</v>
      </c>
      <c r="JMW57" s="31">
        <f>'Active Model Inputs'!JMW57</f>
        <v>0</v>
      </c>
      <c r="JMX57" s="31">
        <f>'Active Model Inputs'!JMX57</f>
        <v>0</v>
      </c>
      <c r="JMY57" s="31">
        <f>'Active Model Inputs'!JMY57</f>
        <v>0</v>
      </c>
      <c r="JMZ57" s="31">
        <f>'Active Model Inputs'!JMZ57</f>
        <v>0</v>
      </c>
      <c r="JNA57" s="31">
        <f>'Active Model Inputs'!JNA57</f>
        <v>0</v>
      </c>
      <c r="JNB57" s="31">
        <f>'Active Model Inputs'!JNB57</f>
        <v>0</v>
      </c>
      <c r="JNC57" s="31">
        <f>'Active Model Inputs'!JNC57</f>
        <v>0</v>
      </c>
      <c r="JND57" s="31">
        <f>'Active Model Inputs'!JND57</f>
        <v>0</v>
      </c>
      <c r="JNE57" s="31">
        <f>'Active Model Inputs'!JNE57</f>
        <v>0</v>
      </c>
      <c r="JNF57" s="31">
        <f>'Active Model Inputs'!JNF57</f>
        <v>0</v>
      </c>
      <c r="JNG57" s="31">
        <f>'Active Model Inputs'!JNG57</f>
        <v>0</v>
      </c>
      <c r="JNH57" s="31">
        <f>'Active Model Inputs'!JNH57</f>
        <v>0</v>
      </c>
      <c r="JNI57" s="31">
        <f>'Active Model Inputs'!JNI57</f>
        <v>0</v>
      </c>
      <c r="JNJ57" s="31">
        <f>'Active Model Inputs'!JNJ57</f>
        <v>0</v>
      </c>
      <c r="JNK57" s="31">
        <f>'Active Model Inputs'!JNK57</f>
        <v>0</v>
      </c>
      <c r="JNL57" s="31">
        <f>'Active Model Inputs'!JNL57</f>
        <v>0</v>
      </c>
      <c r="JNM57" s="31">
        <f>'Active Model Inputs'!JNM57</f>
        <v>0</v>
      </c>
      <c r="JNN57" s="31">
        <f>'Active Model Inputs'!JNN57</f>
        <v>0</v>
      </c>
      <c r="JNO57" s="31">
        <f>'Active Model Inputs'!JNO57</f>
        <v>0</v>
      </c>
      <c r="JNP57" s="31">
        <f>'Active Model Inputs'!JNP57</f>
        <v>0</v>
      </c>
      <c r="JNQ57" s="31">
        <f>'Active Model Inputs'!JNQ57</f>
        <v>0</v>
      </c>
      <c r="JNR57" s="31">
        <f>'Active Model Inputs'!JNR57</f>
        <v>0</v>
      </c>
      <c r="JNS57" s="31">
        <f>'Active Model Inputs'!JNS57</f>
        <v>0</v>
      </c>
      <c r="JNT57" s="31">
        <f>'Active Model Inputs'!JNT57</f>
        <v>0</v>
      </c>
      <c r="JNU57" s="31">
        <f>'Active Model Inputs'!JNU57</f>
        <v>0</v>
      </c>
      <c r="JNV57" s="31">
        <f>'Active Model Inputs'!JNV57</f>
        <v>0</v>
      </c>
      <c r="JNW57" s="31">
        <f>'Active Model Inputs'!JNW57</f>
        <v>0</v>
      </c>
      <c r="JNX57" s="31">
        <f>'Active Model Inputs'!JNX57</f>
        <v>0</v>
      </c>
      <c r="JNY57" s="31">
        <f>'Active Model Inputs'!JNY57</f>
        <v>0</v>
      </c>
      <c r="JNZ57" s="31">
        <f>'Active Model Inputs'!JNZ57</f>
        <v>0</v>
      </c>
      <c r="JOA57" s="31">
        <f>'Active Model Inputs'!JOA57</f>
        <v>0</v>
      </c>
      <c r="JOB57" s="31">
        <f>'Active Model Inputs'!JOB57</f>
        <v>0</v>
      </c>
      <c r="JOC57" s="31">
        <f>'Active Model Inputs'!JOC57</f>
        <v>0</v>
      </c>
      <c r="JOD57" s="31">
        <f>'Active Model Inputs'!JOD57</f>
        <v>0</v>
      </c>
      <c r="JOE57" s="31">
        <f>'Active Model Inputs'!JOE57</f>
        <v>0</v>
      </c>
      <c r="JOF57" s="31">
        <f>'Active Model Inputs'!JOF57</f>
        <v>0</v>
      </c>
      <c r="JOG57" s="31">
        <f>'Active Model Inputs'!JOG57</f>
        <v>0</v>
      </c>
      <c r="JOH57" s="31">
        <f>'Active Model Inputs'!JOH57</f>
        <v>0</v>
      </c>
      <c r="JOI57" s="31">
        <f>'Active Model Inputs'!JOI57</f>
        <v>0</v>
      </c>
      <c r="JOJ57" s="31">
        <f>'Active Model Inputs'!JOJ57</f>
        <v>0</v>
      </c>
      <c r="JOK57" s="31">
        <f>'Active Model Inputs'!JOK57</f>
        <v>0</v>
      </c>
      <c r="JOL57" s="31">
        <f>'Active Model Inputs'!JOL57</f>
        <v>0</v>
      </c>
      <c r="JOM57" s="31">
        <f>'Active Model Inputs'!JOM57</f>
        <v>0</v>
      </c>
      <c r="JON57" s="31">
        <f>'Active Model Inputs'!JON57</f>
        <v>0</v>
      </c>
      <c r="JOO57" s="31">
        <f>'Active Model Inputs'!JOO57</f>
        <v>0</v>
      </c>
      <c r="JOP57" s="31">
        <f>'Active Model Inputs'!JOP57</f>
        <v>0</v>
      </c>
      <c r="JOQ57" s="31">
        <f>'Active Model Inputs'!JOQ57</f>
        <v>0</v>
      </c>
      <c r="JOR57" s="31">
        <f>'Active Model Inputs'!JOR57</f>
        <v>0</v>
      </c>
      <c r="JOS57" s="31">
        <f>'Active Model Inputs'!JOS57</f>
        <v>0</v>
      </c>
      <c r="JOT57" s="31">
        <f>'Active Model Inputs'!JOT57</f>
        <v>0</v>
      </c>
      <c r="JOU57" s="31">
        <f>'Active Model Inputs'!JOU57</f>
        <v>0</v>
      </c>
      <c r="JOV57" s="31">
        <f>'Active Model Inputs'!JOV57</f>
        <v>0</v>
      </c>
      <c r="JOW57" s="31">
        <f>'Active Model Inputs'!JOW57</f>
        <v>0</v>
      </c>
      <c r="JOX57" s="31">
        <f>'Active Model Inputs'!JOX57</f>
        <v>0</v>
      </c>
      <c r="JOY57" s="31">
        <f>'Active Model Inputs'!JOY57</f>
        <v>0</v>
      </c>
      <c r="JOZ57" s="31">
        <f>'Active Model Inputs'!JOZ57</f>
        <v>0</v>
      </c>
      <c r="JPA57" s="31">
        <f>'Active Model Inputs'!JPA57</f>
        <v>0</v>
      </c>
      <c r="JPB57" s="31">
        <f>'Active Model Inputs'!JPB57</f>
        <v>0</v>
      </c>
      <c r="JPC57" s="31">
        <f>'Active Model Inputs'!JPC57</f>
        <v>0</v>
      </c>
      <c r="JPD57" s="31">
        <f>'Active Model Inputs'!JPD57</f>
        <v>0</v>
      </c>
      <c r="JPE57" s="31">
        <f>'Active Model Inputs'!JPE57</f>
        <v>0</v>
      </c>
      <c r="JPF57" s="31">
        <f>'Active Model Inputs'!JPF57</f>
        <v>0</v>
      </c>
      <c r="JPG57" s="31">
        <f>'Active Model Inputs'!JPG57</f>
        <v>0</v>
      </c>
      <c r="JPH57" s="31">
        <f>'Active Model Inputs'!JPH57</f>
        <v>0</v>
      </c>
      <c r="JPI57" s="31">
        <f>'Active Model Inputs'!JPI57</f>
        <v>0</v>
      </c>
      <c r="JPJ57" s="31">
        <f>'Active Model Inputs'!JPJ57</f>
        <v>0</v>
      </c>
      <c r="JPK57" s="31">
        <f>'Active Model Inputs'!JPK57</f>
        <v>0</v>
      </c>
      <c r="JPL57" s="31">
        <f>'Active Model Inputs'!JPL57</f>
        <v>0</v>
      </c>
      <c r="JPM57" s="31">
        <f>'Active Model Inputs'!JPM57</f>
        <v>0</v>
      </c>
      <c r="JPN57" s="31">
        <f>'Active Model Inputs'!JPN57</f>
        <v>0</v>
      </c>
      <c r="JPO57" s="31">
        <f>'Active Model Inputs'!JPO57</f>
        <v>0</v>
      </c>
      <c r="JPP57" s="31">
        <f>'Active Model Inputs'!JPP57</f>
        <v>0</v>
      </c>
      <c r="JPQ57" s="31">
        <f>'Active Model Inputs'!JPQ57</f>
        <v>0</v>
      </c>
      <c r="JPR57" s="31">
        <f>'Active Model Inputs'!JPR57</f>
        <v>0</v>
      </c>
      <c r="JPS57" s="31">
        <f>'Active Model Inputs'!JPS57</f>
        <v>0</v>
      </c>
      <c r="JPT57" s="31">
        <f>'Active Model Inputs'!JPT57</f>
        <v>0</v>
      </c>
      <c r="JPU57" s="31">
        <f>'Active Model Inputs'!JPU57</f>
        <v>0</v>
      </c>
      <c r="JPV57" s="31">
        <f>'Active Model Inputs'!JPV57</f>
        <v>0</v>
      </c>
      <c r="JPW57" s="31">
        <f>'Active Model Inputs'!JPW57</f>
        <v>0</v>
      </c>
      <c r="JPX57" s="31">
        <f>'Active Model Inputs'!JPX57</f>
        <v>0</v>
      </c>
      <c r="JPY57" s="31">
        <f>'Active Model Inputs'!JPY57</f>
        <v>0</v>
      </c>
      <c r="JPZ57" s="31">
        <f>'Active Model Inputs'!JPZ57</f>
        <v>0</v>
      </c>
      <c r="JQA57" s="31">
        <f>'Active Model Inputs'!JQA57</f>
        <v>0</v>
      </c>
      <c r="JQB57" s="31">
        <f>'Active Model Inputs'!JQB57</f>
        <v>0</v>
      </c>
      <c r="JQC57" s="31">
        <f>'Active Model Inputs'!JQC57</f>
        <v>0</v>
      </c>
      <c r="JQD57" s="31">
        <f>'Active Model Inputs'!JQD57</f>
        <v>0</v>
      </c>
      <c r="JQE57" s="31">
        <f>'Active Model Inputs'!JQE57</f>
        <v>0</v>
      </c>
      <c r="JQF57" s="31">
        <f>'Active Model Inputs'!JQF57</f>
        <v>0</v>
      </c>
      <c r="JQG57" s="31">
        <f>'Active Model Inputs'!JQG57</f>
        <v>0</v>
      </c>
      <c r="JQH57" s="31">
        <f>'Active Model Inputs'!JQH57</f>
        <v>0</v>
      </c>
      <c r="JQI57" s="31">
        <f>'Active Model Inputs'!JQI57</f>
        <v>0</v>
      </c>
      <c r="JQJ57" s="31">
        <f>'Active Model Inputs'!JQJ57</f>
        <v>0</v>
      </c>
      <c r="JQK57" s="31">
        <f>'Active Model Inputs'!JQK57</f>
        <v>0</v>
      </c>
      <c r="JQL57" s="31">
        <f>'Active Model Inputs'!JQL57</f>
        <v>0</v>
      </c>
      <c r="JQM57" s="31">
        <f>'Active Model Inputs'!JQM57</f>
        <v>0</v>
      </c>
      <c r="JQN57" s="31">
        <f>'Active Model Inputs'!JQN57</f>
        <v>0</v>
      </c>
      <c r="JQO57" s="31">
        <f>'Active Model Inputs'!JQO57</f>
        <v>0</v>
      </c>
      <c r="JQP57" s="31">
        <f>'Active Model Inputs'!JQP57</f>
        <v>0</v>
      </c>
      <c r="JQQ57" s="31">
        <f>'Active Model Inputs'!JQQ57</f>
        <v>0</v>
      </c>
      <c r="JQR57" s="31">
        <f>'Active Model Inputs'!JQR57</f>
        <v>0</v>
      </c>
      <c r="JQS57" s="31">
        <f>'Active Model Inputs'!JQS57</f>
        <v>0</v>
      </c>
      <c r="JQT57" s="31">
        <f>'Active Model Inputs'!JQT57</f>
        <v>0</v>
      </c>
      <c r="JQU57" s="31">
        <f>'Active Model Inputs'!JQU57</f>
        <v>0</v>
      </c>
      <c r="JQV57" s="31">
        <f>'Active Model Inputs'!JQV57</f>
        <v>0</v>
      </c>
      <c r="JQW57" s="31">
        <f>'Active Model Inputs'!JQW57</f>
        <v>0</v>
      </c>
      <c r="JQX57" s="31">
        <f>'Active Model Inputs'!JQX57</f>
        <v>0</v>
      </c>
      <c r="JQY57" s="31">
        <f>'Active Model Inputs'!JQY57</f>
        <v>0</v>
      </c>
      <c r="JQZ57" s="31">
        <f>'Active Model Inputs'!JQZ57</f>
        <v>0</v>
      </c>
      <c r="JRA57" s="31">
        <f>'Active Model Inputs'!JRA57</f>
        <v>0</v>
      </c>
      <c r="JRB57" s="31">
        <f>'Active Model Inputs'!JRB57</f>
        <v>0</v>
      </c>
      <c r="JRC57" s="31">
        <f>'Active Model Inputs'!JRC57</f>
        <v>0</v>
      </c>
      <c r="JRD57" s="31">
        <f>'Active Model Inputs'!JRD57</f>
        <v>0</v>
      </c>
      <c r="JRE57" s="31">
        <f>'Active Model Inputs'!JRE57</f>
        <v>0</v>
      </c>
      <c r="JRF57" s="31">
        <f>'Active Model Inputs'!JRF57</f>
        <v>0</v>
      </c>
      <c r="JRG57" s="31">
        <f>'Active Model Inputs'!JRG57</f>
        <v>0</v>
      </c>
      <c r="JRH57" s="31">
        <f>'Active Model Inputs'!JRH57</f>
        <v>0</v>
      </c>
      <c r="JRI57" s="31">
        <f>'Active Model Inputs'!JRI57</f>
        <v>0</v>
      </c>
      <c r="JRJ57" s="31">
        <f>'Active Model Inputs'!JRJ57</f>
        <v>0</v>
      </c>
      <c r="JRK57" s="31">
        <f>'Active Model Inputs'!JRK57</f>
        <v>0</v>
      </c>
      <c r="JRL57" s="31">
        <f>'Active Model Inputs'!JRL57</f>
        <v>0</v>
      </c>
      <c r="JRM57" s="31">
        <f>'Active Model Inputs'!JRM57</f>
        <v>0</v>
      </c>
      <c r="JRN57" s="31">
        <f>'Active Model Inputs'!JRN57</f>
        <v>0</v>
      </c>
      <c r="JRO57" s="31">
        <f>'Active Model Inputs'!JRO57</f>
        <v>0</v>
      </c>
      <c r="JRP57" s="31">
        <f>'Active Model Inputs'!JRP57</f>
        <v>0</v>
      </c>
      <c r="JRQ57" s="31">
        <f>'Active Model Inputs'!JRQ57</f>
        <v>0</v>
      </c>
      <c r="JRR57" s="31">
        <f>'Active Model Inputs'!JRR57</f>
        <v>0</v>
      </c>
      <c r="JRS57" s="31">
        <f>'Active Model Inputs'!JRS57</f>
        <v>0</v>
      </c>
      <c r="JRT57" s="31">
        <f>'Active Model Inputs'!JRT57</f>
        <v>0</v>
      </c>
      <c r="JRU57" s="31">
        <f>'Active Model Inputs'!JRU57</f>
        <v>0</v>
      </c>
      <c r="JRV57" s="31">
        <f>'Active Model Inputs'!JRV57</f>
        <v>0</v>
      </c>
      <c r="JRW57" s="31">
        <f>'Active Model Inputs'!JRW57</f>
        <v>0</v>
      </c>
      <c r="JRX57" s="31">
        <f>'Active Model Inputs'!JRX57</f>
        <v>0</v>
      </c>
      <c r="JRY57" s="31">
        <f>'Active Model Inputs'!JRY57</f>
        <v>0</v>
      </c>
      <c r="JRZ57" s="31">
        <f>'Active Model Inputs'!JRZ57</f>
        <v>0</v>
      </c>
      <c r="JSA57" s="31">
        <f>'Active Model Inputs'!JSA57</f>
        <v>0</v>
      </c>
      <c r="JSB57" s="31">
        <f>'Active Model Inputs'!JSB57</f>
        <v>0</v>
      </c>
      <c r="JSC57" s="31">
        <f>'Active Model Inputs'!JSC57</f>
        <v>0</v>
      </c>
      <c r="JSD57" s="31">
        <f>'Active Model Inputs'!JSD57</f>
        <v>0</v>
      </c>
      <c r="JSE57" s="31">
        <f>'Active Model Inputs'!JSE57</f>
        <v>0</v>
      </c>
      <c r="JSF57" s="31">
        <f>'Active Model Inputs'!JSF57</f>
        <v>0</v>
      </c>
      <c r="JSG57" s="31">
        <f>'Active Model Inputs'!JSG57</f>
        <v>0</v>
      </c>
      <c r="JSH57" s="31">
        <f>'Active Model Inputs'!JSH57</f>
        <v>0</v>
      </c>
      <c r="JSI57" s="31">
        <f>'Active Model Inputs'!JSI57</f>
        <v>0</v>
      </c>
      <c r="JSJ57" s="31">
        <f>'Active Model Inputs'!JSJ57</f>
        <v>0</v>
      </c>
      <c r="JSK57" s="31">
        <f>'Active Model Inputs'!JSK57</f>
        <v>0</v>
      </c>
      <c r="JSL57" s="31">
        <f>'Active Model Inputs'!JSL57</f>
        <v>0</v>
      </c>
      <c r="JSM57" s="31">
        <f>'Active Model Inputs'!JSM57</f>
        <v>0</v>
      </c>
      <c r="JSN57" s="31">
        <f>'Active Model Inputs'!JSN57</f>
        <v>0</v>
      </c>
      <c r="JSO57" s="31">
        <f>'Active Model Inputs'!JSO57</f>
        <v>0</v>
      </c>
      <c r="JSP57" s="31">
        <f>'Active Model Inputs'!JSP57</f>
        <v>0</v>
      </c>
      <c r="JSQ57" s="31">
        <f>'Active Model Inputs'!JSQ57</f>
        <v>0</v>
      </c>
      <c r="JSR57" s="31">
        <f>'Active Model Inputs'!JSR57</f>
        <v>0</v>
      </c>
      <c r="JSS57" s="31">
        <f>'Active Model Inputs'!JSS57</f>
        <v>0</v>
      </c>
      <c r="JST57" s="31">
        <f>'Active Model Inputs'!JST57</f>
        <v>0</v>
      </c>
      <c r="JSU57" s="31">
        <f>'Active Model Inputs'!JSU57</f>
        <v>0</v>
      </c>
      <c r="JSV57" s="31">
        <f>'Active Model Inputs'!JSV57</f>
        <v>0</v>
      </c>
      <c r="JSW57" s="31">
        <f>'Active Model Inputs'!JSW57</f>
        <v>0</v>
      </c>
      <c r="JSX57" s="31">
        <f>'Active Model Inputs'!JSX57</f>
        <v>0</v>
      </c>
      <c r="JSY57" s="31">
        <f>'Active Model Inputs'!JSY57</f>
        <v>0</v>
      </c>
      <c r="JSZ57" s="31">
        <f>'Active Model Inputs'!JSZ57</f>
        <v>0</v>
      </c>
      <c r="JTA57" s="31">
        <f>'Active Model Inputs'!JTA57</f>
        <v>0</v>
      </c>
      <c r="JTB57" s="31">
        <f>'Active Model Inputs'!JTB57</f>
        <v>0</v>
      </c>
      <c r="JTC57" s="31">
        <f>'Active Model Inputs'!JTC57</f>
        <v>0</v>
      </c>
      <c r="JTD57" s="31">
        <f>'Active Model Inputs'!JTD57</f>
        <v>0</v>
      </c>
      <c r="JTE57" s="31">
        <f>'Active Model Inputs'!JTE57</f>
        <v>0</v>
      </c>
      <c r="JTF57" s="31">
        <f>'Active Model Inputs'!JTF57</f>
        <v>0</v>
      </c>
      <c r="JTG57" s="31">
        <f>'Active Model Inputs'!JTG57</f>
        <v>0</v>
      </c>
      <c r="JTH57" s="31">
        <f>'Active Model Inputs'!JTH57</f>
        <v>0</v>
      </c>
      <c r="JTI57" s="31">
        <f>'Active Model Inputs'!JTI57</f>
        <v>0</v>
      </c>
      <c r="JTJ57" s="31">
        <f>'Active Model Inputs'!JTJ57</f>
        <v>0</v>
      </c>
      <c r="JTK57" s="31">
        <f>'Active Model Inputs'!JTK57</f>
        <v>0</v>
      </c>
      <c r="JTL57" s="31">
        <f>'Active Model Inputs'!JTL57</f>
        <v>0</v>
      </c>
      <c r="JTM57" s="31">
        <f>'Active Model Inputs'!JTM57</f>
        <v>0</v>
      </c>
      <c r="JTN57" s="31">
        <f>'Active Model Inputs'!JTN57</f>
        <v>0</v>
      </c>
      <c r="JTO57" s="31">
        <f>'Active Model Inputs'!JTO57</f>
        <v>0</v>
      </c>
      <c r="JTP57" s="31">
        <f>'Active Model Inputs'!JTP57</f>
        <v>0</v>
      </c>
      <c r="JTQ57" s="31">
        <f>'Active Model Inputs'!JTQ57</f>
        <v>0</v>
      </c>
      <c r="JTR57" s="31">
        <f>'Active Model Inputs'!JTR57</f>
        <v>0</v>
      </c>
      <c r="JTS57" s="31">
        <f>'Active Model Inputs'!JTS57</f>
        <v>0</v>
      </c>
      <c r="JTT57" s="31">
        <f>'Active Model Inputs'!JTT57</f>
        <v>0</v>
      </c>
      <c r="JTU57" s="31">
        <f>'Active Model Inputs'!JTU57</f>
        <v>0</v>
      </c>
      <c r="JTV57" s="31">
        <f>'Active Model Inputs'!JTV57</f>
        <v>0</v>
      </c>
      <c r="JTW57" s="31">
        <f>'Active Model Inputs'!JTW57</f>
        <v>0</v>
      </c>
      <c r="JTX57" s="31">
        <f>'Active Model Inputs'!JTX57</f>
        <v>0</v>
      </c>
      <c r="JTY57" s="31">
        <f>'Active Model Inputs'!JTY57</f>
        <v>0</v>
      </c>
      <c r="JTZ57" s="31">
        <f>'Active Model Inputs'!JTZ57</f>
        <v>0</v>
      </c>
      <c r="JUA57" s="31">
        <f>'Active Model Inputs'!JUA57</f>
        <v>0</v>
      </c>
      <c r="JUB57" s="31">
        <f>'Active Model Inputs'!JUB57</f>
        <v>0</v>
      </c>
      <c r="JUC57" s="31">
        <f>'Active Model Inputs'!JUC57</f>
        <v>0</v>
      </c>
      <c r="JUD57" s="31">
        <f>'Active Model Inputs'!JUD57</f>
        <v>0</v>
      </c>
      <c r="JUE57" s="31">
        <f>'Active Model Inputs'!JUE57</f>
        <v>0</v>
      </c>
      <c r="JUF57" s="31">
        <f>'Active Model Inputs'!JUF57</f>
        <v>0</v>
      </c>
      <c r="JUG57" s="31">
        <f>'Active Model Inputs'!JUG57</f>
        <v>0</v>
      </c>
      <c r="JUH57" s="31">
        <f>'Active Model Inputs'!JUH57</f>
        <v>0</v>
      </c>
      <c r="JUI57" s="31">
        <f>'Active Model Inputs'!JUI57</f>
        <v>0</v>
      </c>
      <c r="JUJ57" s="31">
        <f>'Active Model Inputs'!JUJ57</f>
        <v>0</v>
      </c>
      <c r="JUK57" s="31">
        <f>'Active Model Inputs'!JUK57</f>
        <v>0</v>
      </c>
      <c r="JUL57" s="31">
        <f>'Active Model Inputs'!JUL57</f>
        <v>0</v>
      </c>
      <c r="JUM57" s="31">
        <f>'Active Model Inputs'!JUM57</f>
        <v>0</v>
      </c>
      <c r="JUN57" s="31">
        <f>'Active Model Inputs'!JUN57</f>
        <v>0</v>
      </c>
      <c r="JUO57" s="31">
        <f>'Active Model Inputs'!JUO57</f>
        <v>0</v>
      </c>
      <c r="JUP57" s="31">
        <f>'Active Model Inputs'!JUP57</f>
        <v>0</v>
      </c>
      <c r="JUQ57" s="31">
        <f>'Active Model Inputs'!JUQ57</f>
        <v>0</v>
      </c>
      <c r="JUR57" s="31">
        <f>'Active Model Inputs'!JUR57</f>
        <v>0</v>
      </c>
      <c r="JUS57" s="31">
        <f>'Active Model Inputs'!JUS57</f>
        <v>0</v>
      </c>
      <c r="JUT57" s="31">
        <f>'Active Model Inputs'!JUT57</f>
        <v>0</v>
      </c>
      <c r="JUU57" s="31">
        <f>'Active Model Inputs'!JUU57</f>
        <v>0</v>
      </c>
      <c r="JUV57" s="31">
        <f>'Active Model Inputs'!JUV57</f>
        <v>0</v>
      </c>
      <c r="JUW57" s="31">
        <f>'Active Model Inputs'!JUW57</f>
        <v>0</v>
      </c>
      <c r="JUX57" s="31">
        <f>'Active Model Inputs'!JUX57</f>
        <v>0</v>
      </c>
      <c r="JUY57" s="31">
        <f>'Active Model Inputs'!JUY57</f>
        <v>0</v>
      </c>
      <c r="JUZ57" s="31">
        <f>'Active Model Inputs'!JUZ57</f>
        <v>0</v>
      </c>
      <c r="JVA57" s="31">
        <f>'Active Model Inputs'!JVA57</f>
        <v>0</v>
      </c>
      <c r="JVB57" s="31">
        <f>'Active Model Inputs'!JVB57</f>
        <v>0</v>
      </c>
      <c r="JVC57" s="31">
        <f>'Active Model Inputs'!JVC57</f>
        <v>0</v>
      </c>
      <c r="JVD57" s="31">
        <f>'Active Model Inputs'!JVD57</f>
        <v>0</v>
      </c>
      <c r="JVE57" s="31">
        <f>'Active Model Inputs'!JVE57</f>
        <v>0</v>
      </c>
      <c r="JVF57" s="31">
        <f>'Active Model Inputs'!JVF57</f>
        <v>0</v>
      </c>
      <c r="JVG57" s="31">
        <f>'Active Model Inputs'!JVG57</f>
        <v>0</v>
      </c>
      <c r="JVH57" s="31">
        <f>'Active Model Inputs'!JVH57</f>
        <v>0</v>
      </c>
      <c r="JVI57" s="31">
        <f>'Active Model Inputs'!JVI57</f>
        <v>0</v>
      </c>
      <c r="JVJ57" s="31">
        <f>'Active Model Inputs'!JVJ57</f>
        <v>0</v>
      </c>
      <c r="JVK57" s="31">
        <f>'Active Model Inputs'!JVK57</f>
        <v>0</v>
      </c>
      <c r="JVL57" s="31">
        <f>'Active Model Inputs'!JVL57</f>
        <v>0</v>
      </c>
      <c r="JVM57" s="31">
        <f>'Active Model Inputs'!JVM57</f>
        <v>0</v>
      </c>
      <c r="JVN57" s="31">
        <f>'Active Model Inputs'!JVN57</f>
        <v>0</v>
      </c>
      <c r="JVO57" s="31">
        <f>'Active Model Inputs'!JVO57</f>
        <v>0</v>
      </c>
      <c r="JVP57" s="31">
        <f>'Active Model Inputs'!JVP57</f>
        <v>0</v>
      </c>
      <c r="JVQ57" s="31">
        <f>'Active Model Inputs'!JVQ57</f>
        <v>0</v>
      </c>
      <c r="JVR57" s="31">
        <f>'Active Model Inputs'!JVR57</f>
        <v>0</v>
      </c>
      <c r="JVS57" s="31">
        <f>'Active Model Inputs'!JVS57</f>
        <v>0</v>
      </c>
      <c r="JVT57" s="31">
        <f>'Active Model Inputs'!JVT57</f>
        <v>0</v>
      </c>
      <c r="JVU57" s="31">
        <f>'Active Model Inputs'!JVU57</f>
        <v>0</v>
      </c>
      <c r="JVV57" s="31">
        <f>'Active Model Inputs'!JVV57</f>
        <v>0</v>
      </c>
      <c r="JVW57" s="31">
        <f>'Active Model Inputs'!JVW57</f>
        <v>0</v>
      </c>
      <c r="JVX57" s="31">
        <f>'Active Model Inputs'!JVX57</f>
        <v>0</v>
      </c>
      <c r="JVY57" s="31">
        <f>'Active Model Inputs'!JVY57</f>
        <v>0</v>
      </c>
      <c r="JVZ57" s="31">
        <f>'Active Model Inputs'!JVZ57</f>
        <v>0</v>
      </c>
      <c r="JWA57" s="31">
        <f>'Active Model Inputs'!JWA57</f>
        <v>0</v>
      </c>
      <c r="JWB57" s="31">
        <f>'Active Model Inputs'!JWB57</f>
        <v>0</v>
      </c>
      <c r="JWC57" s="31">
        <f>'Active Model Inputs'!JWC57</f>
        <v>0</v>
      </c>
      <c r="JWD57" s="31">
        <f>'Active Model Inputs'!JWD57</f>
        <v>0</v>
      </c>
      <c r="JWE57" s="31">
        <f>'Active Model Inputs'!JWE57</f>
        <v>0</v>
      </c>
      <c r="JWF57" s="31">
        <f>'Active Model Inputs'!JWF57</f>
        <v>0</v>
      </c>
      <c r="JWG57" s="31">
        <f>'Active Model Inputs'!JWG57</f>
        <v>0</v>
      </c>
      <c r="JWH57" s="31">
        <f>'Active Model Inputs'!JWH57</f>
        <v>0</v>
      </c>
      <c r="JWI57" s="31">
        <f>'Active Model Inputs'!JWI57</f>
        <v>0</v>
      </c>
      <c r="JWJ57" s="31">
        <f>'Active Model Inputs'!JWJ57</f>
        <v>0</v>
      </c>
      <c r="JWK57" s="31">
        <f>'Active Model Inputs'!JWK57</f>
        <v>0</v>
      </c>
      <c r="JWL57" s="31">
        <f>'Active Model Inputs'!JWL57</f>
        <v>0</v>
      </c>
      <c r="JWM57" s="31">
        <f>'Active Model Inputs'!JWM57</f>
        <v>0</v>
      </c>
      <c r="JWN57" s="31">
        <f>'Active Model Inputs'!JWN57</f>
        <v>0</v>
      </c>
      <c r="JWO57" s="31">
        <f>'Active Model Inputs'!JWO57</f>
        <v>0</v>
      </c>
      <c r="JWP57" s="31">
        <f>'Active Model Inputs'!JWP57</f>
        <v>0</v>
      </c>
      <c r="JWQ57" s="31">
        <f>'Active Model Inputs'!JWQ57</f>
        <v>0</v>
      </c>
      <c r="JWR57" s="31">
        <f>'Active Model Inputs'!JWR57</f>
        <v>0</v>
      </c>
      <c r="JWS57" s="31">
        <f>'Active Model Inputs'!JWS57</f>
        <v>0</v>
      </c>
      <c r="JWT57" s="31">
        <f>'Active Model Inputs'!JWT57</f>
        <v>0</v>
      </c>
      <c r="JWU57" s="31">
        <f>'Active Model Inputs'!JWU57</f>
        <v>0</v>
      </c>
      <c r="JWV57" s="31">
        <f>'Active Model Inputs'!JWV57</f>
        <v>0</v>
      </c>
      <c r="JWW57" s="31">
        <f>'Active Model Inputs'!JWW57</f>
        <v>0</v>
      </c>
      <c r="JWX57" s="31">
        <f>'Active Model Inputs'!JWX57</f>
        <v>0</v>
      </c>
      <c r="JWY57" s="31">
        <f>'Active Model Inputs'!JWY57</f>
        <v>0</v>
      </c>
      <c r="JWZ57" s="31">
        <f>'Active Model Inputs'!JWZ57</f>
        <v>0</v>
      </c>
      <c r="JXA57" s="31">
        <f>'Active Model Inputs'!JXA57</f>
        <v>0</v>
      </c>
      <c r="JXB57" s="31">
        <f>'Active Model Inputs'!JXB57</f>
        <v>0</v>
      </c>
      <c r="JXC57" s="31">
        <f>'Active Model Inputs'!JXC57</f>
        <v>0</v>
      </c>
      <c r="JXD57" s="31">
        <f>'Active Model Inputs'!JXD57</f>
        <v>0</v>
      </c>
      <c r="JXE57" s="31">
        <f>'Active Model Inputs'!JXE57</f>
        <v>0</v>
      </c>
      <c r="JXF57" s="31">
        <f>'Active Model Inputs'!JXF57</f>
        <v>0</v>
      </c>
      <c r="JXG57" s="31">
        <f>'Active Model Inputs'!JXG57</f>
        <v>0</v>
      </c>
      <c r="JXH57" s="31">
        <f>'Active Model Inputs'!JXH57</f>
        <v>0</v>
      </c>
      <c r="JXI57" s="31">
        <f>'Active Model Inputs'!JXI57</f>
        <v>0</v>
      </c>
      <c r="JXJ57" s="31">
        <f>'Active Model Inputs'!JXJ57</f>
        <v>0</v>
      </c>
      <c r="JXK57" s="31">
        <f>'Active Model Inputs'!JXK57</f>
        <v>0</v>
      </c>
      <c r="JXL57" s="31">
        <f>'Active Model Inputs'!JXL57</f>
        <v>0</v>
      </c>
      <c r="JXM57" s="31">
        <f>'Active Model Inputs'!JXM57</f>
        <v>0</v>
      </c>
      <c r="JXN57" s="31">
        <f>'Active Model Inputs'!JXN57</f>
        <v>0</v>
      </c>
      <c r="JXO57" s="31">
        <f>'Active Model Inputs'!JXO57</f>
        <v>0</v>
      </c>
      <c r="JXP57" s="31">
        <f>'Active Model Inputs'!JXP57</f>
        <v>0</v>
      </c>
      <c r="JXQ57" s="31">
        <f>'Active Model Inputs'!JXQ57</f>
        <v>0</v>
      </c>
      <c r="JXR57" s="31">
        <f>'Active Model Inputs'!JXR57</f>
        <v>0</v>
      </c>
      <c r="JXS57" s="31">
        <f>'Active Model Inputs'!JXS57</f>
        <v>0</v>
      </c>
      <c r="JXT57" s="31">
        <f>'Active Model Inputs'!JXT57</f>
        <v>0</v>
      </c>
      <c r="JXU57" s="31">
        <f>'Active Model Inputs'!JXU57</f>
        <v>0</v>
      </c>
      <c r="JXV57" s="31">
        <f>'Active Model Inputs'!JXV57</f>
        <v>0</v>
      </c>
      <c r="JXW57" s="31">
        <f>'Active Model Inputs'!JXW57</f>
        <v>0</v>
      </c>
      <c r="JXX57" s="31">
        <f>'Active Model Inputs'!JXX57</f>
        <v>0</v>
      </c>
      <c r="JXY57" s="31">
        <f>'Active Model Inputs'!JXY57</f>
        <v>0</v>
      </c>
      <c r="JXZ57" s="31">
        <f>'Active Model Inputs'!JXZ57</f>
        <v>0</v>
      </c>
      <c r="JYA57" s="31">
        <f>'Active Model Inputs'!JYA57</f>
        <v>0</v>
      </c>
      <c r="JYB57" s="31">
        <f>'Active Model Inputs'!JYB57</f>
        <v>0</v>
      </c>
      <c r="JYC57" s="31">
        <f>'Active Model Inputs'!JYC57</f>
        <v>0</v>
      </c>
      <c r="JYD57" s="31">
        <f>'Active Model Inputs'!JYD57</f>
        <v>0</v>
      </c>
      <c r="JYE57" s="31">
        <f>'Active Model Inputs'!JYE57</f>
        <v>0</v>
      </c>
      <c r="JYF57" s="31">
        <f>'Active Model Inputs'!JYF57</f>
        <v>0</v>
      </c>
      <c r="JYG57" s="31">
        <f>'Active Model Inputs'!JYG57</f>
        <v>0</v>
      </c>
      <c r="JYH57" s="31">
        <f>'Active Model Inputs'!JYH57</f>
        <v>0</v>
      </c>
      <c r="JYI57" s="31">
        <f>'Active Model Inputs'!JYI57</f>
        <v>0</v>
      </c>
      <c r="JYJ57" s="31">
        <f>'Active Model Inputs'!JYJ57</f>
        <v>0</v>
      </c>
      <c r="JYK57" s="31">
        <f>'Active Model Inputs'!JYK57</f>
        <v>0</v>
      </c>
      <c r="JYL57" s="31">
        <f>'Active Model Inputs'!JYL57</f>
        <v>0</v>
      </c>
      <c r="JYM57" s="31">
        <f>'Active Model Inputs'!JYM57</f>
        <v>0</v>
      </c>
      <c r="JYN57" s="31">
        <f>'Active Model Inputs'!JYN57</f>
        <v>0</v>
      </c>
      <c r="JYO57" s="31">
        <f>'Active Model Inputs'!JYO57</f>
        <v>0</v>
      </c>
      <c r="JYP57" s="31">
        <f>'Active Model Inputs'!JYP57</f>
        <v>0</v>
      </c>
      <c r="JYQ57" s="31">
        <f>'Active Model Inputs'!JYQ57</f>
        <v>0</v>
      </c>
      <c r="JYR57" s="31">
        <f>'Active Model Inputs'!JYR57</f>
        <v>0</v>
      </c>
      <c r="JYS57" s="31">
        <f>'Active Model Inputs'!JYS57</f>
        <v>0</v>
      </c>
      <c r="JYT57" s="31">
        <f>'Active Model Inputs'!JYT57</f>
        <v>0</v>
      </c>
      <c r="JYU57" s="31">
        <f>'Active Model Inputs'!JYU57</f>
        <v>0</v>
      </c>
      <c r="JYV57" s="31">
        <f>'Active Model Inputs'!JYV57</f>
        <v>0</v>
      </c>
      <c r="JYW57" s="31">
        <f>'Active Model Inputs'!JYW57</f>
        <v>0</v>
      </c>
      <c r="JYX57" s="31">
        <f>'Active Model Inputs'!JYX57</f>
        <v>0</v>
      </c>
      <c r="JYY57" s="31">
        <f>'Active Model Inputs'!JYY57</f>
        <v>0</v>
      </c>
      <c r="JYZ57" s="31">
        <f>'Active Model Inputs'!JYZ57</f>
        <v>0</v>
      </c>
      <c r="JZA57" s="31">
        <f>'Active Model Inputs'!JZA57</f>
        <v>0</v>
      </c>
      <c r="JZB57" s="31">
        <f>'Active Model Inputs'!JZB57</f>
        <v>0</v>
      </c>
      <c r="JZC57" s="31">
        <f>'Active Model Inputs'!JZC57</f>
        <v>0</v>
      </c>
      <c r="JZD57" s="31">
        <f>'Active Model Inputs'!JZD57</f>
        <v>0</v>
      </c>
      <c r="JZE57" s="31">
        <f>'Active Model Inputs'!JZE57</f>
        <v>0</v>
      </c>
      <c r="JZF57" s="31">
        <f>'Active Model Inputs'!JZF57</f>
        <v>0</v>
      </c>
      <c r="JZG57" s="31">
        <f>'Active Model Inputs'!JZG57</f>
        <v>0</v>
      </c>
      <c r="JZH57" s="31">
        <f>'Active Model Inputs'!JZH57</f>
        <v>0</v>
      </c>
      <c r="JZI57" s="31">
        <f>'Active Model Inputs'!JZI57</f>
        <v>0</v>
      </c>
      <c r="JZJ57" s="31">
        <f>'Active Model Inputs'!JZJ57</f>
        <v>0</v>
      </c>
      <c r="JZK57" s="31">
        <f>'Active Model Inputs'!JZK57</f>
        <v>0</v>
      </c>
      <c r="JZL57" s="31">
        <f>'Active Model Inputs'!JZL57</f>
        <v>0</v>
      </c>
      <c r="JZM57" s="31">
        <f>'Active Model Inputs'!JZM57</f>
        <v>0</v>
      </c>
      <c r="JZN57" s="31">
        <f>'Active Model Inputs'!JZN57</f>
        <v>0</v>
      </c>
      <c r="JZO57" s="31">
        <f>'Active Model Inputs'!JZO57</f>
        <v>0</v>
      </c>
      <c r="JZP57" s="31">
        <f>'Active Model Inputs'!JZP57</f>
        <v>0</v>
      </c>
      <c r="JZQ57" s="31">
        <f>'Active Model Inputs'!JZQ57</f>
        <v>0</v>
      </c>
      <c r="JZR57" s="31">
        <f>'Active Model Inputs'!JZR57</f>
        <v>0</v>
      </c>
      <c r="JZS57" s="31">
        <f>'Active Model Inputs'!JZS57</f>
        <v>0</v>
      </c>
      <c r="JZT57" s="31">
        <f>'Active Model Inputs'!JZT57</f>
        <v>0</v>
      </c>
      <c r="JZU57" s="31">
        <f>'Active Model Inputs'!JZU57</f>
        <v>0</v>
      </c>
      <c r="JZV57" s="31">
        <f>'Active Model Inputs'!JZV57</f>
        <v>0</v>
      </c>
      <c r="JZW57" s="31">
        <f>'Active Model Inputs'!JZW57</f>
        <v>0</v>
      </c>
      <c r="JZX57" s="31">
        <f>'Active Model Inputs'!JZX57</f>
        <v>0</v>
      </c>
      <c r="JZY57" s="31">
        <f>'Active Model Inputs'!JZY57</f>
        <v>0</v>
      </c>
      <c r="JZZ57" s="31">
        <f>'Active Model Inputs'!JZZ57</f>
        <v>0</v>
      </c>
      <c r="KAA57" s="31">
        <f>'Active Model Inputs'!KAA57</f>
        <v>0</v>
      </c>
      <c r="KAB57" s="31">
        <f>'Active Model Inputs'!KAB57</f>
        <v>0</v>
      </c>
      <c r="KAC57" s="31">
        <f>'Active Model Inputs'!KAC57</f>
        <v>0</v>
      </c>
      <c r="KAD57" s="31">
        <f>'Active Model Inputs'!KAD57</f>
        <v>0</v>
      </c>
      <c r="KAE57" s="31">
        <f>'Active Model Inputs'!KAE57</f>
        <v>0</v>
      </c>
      <c r="KAF57" s="31">
        <f>'Active Model Inputs'!KAF57</f>
        <v>0</v>
      </c>
      <c r="KAG57" s="31">
        <f>'Active Model Inputs'!KAG57</f>
        <v>0</v>
      </c>
      <c r="KAH57" s="31">
        <f>'Active Model Inputs'!KAH57</f>
        <v>0</v>
      </c>
      <c r="KAI57" s="31">
        <f>'Active Model Inputs'!KAI57</f>
        <v>0</v>
      </c>
      <c r="KAJ57" s="31">
        <f>'Active Model Inputs'!KAJ57</f>
        <v>0</v>
      </c>
      <c r="KAK57" s="31">
        <f>'Active Model Inputs'!KAK57</f>
        <v>0</v>
      </c>
      <c r="KAL57" s="31">
        <f>'Active Model Inputs'!KAL57</f>
        <v>0</v>
      </c>
      <c r="KAM57" s="31">
        <f>'Active Model Inputs'!KAM57</f>
        <v>0</v>
      </c>
      <c r="KAN57" s="31">
        <f>'Active Model Inputs'!KAN57</f>
        <v>0</v>
      </c>
      <c r="KAO57" s="31">
        <f>'Active Model Inputs'!KAO57</f>
        <v>0</v>
      </c>
      <c r="KAP57" s="31">
        <f>'Active Model Inputs'!KAP57</f>
        <v>0</v>
      </c>
      <c r="KAQ57" s="31">
        <f>'Active Model Inputs'!KAQ57</f>
        <v>0</v>
      </c>
      <c r="KAR57" s="31">
        <f>'Active Model Inputs'!KAR57</f>
        <v>0</v>
      </c>
      <c r="KAS57" s="31">
        <f>'Active Model Inputs'!KAS57</f>
        <v>0</v>
      </c>
      <c r="KAT57" s="31">
        <f>'Active Model Inputs'!KAT57</f>
        <v>0</v>
      </c>
      <c r="KAU57" s="31">
        <f>'Active Model Inputs'!KAU57</f>
        <v>0</v>
      </c>
      <c r="KAV57" s="31">
        <f>'Active Model Inputs'!KAV57</f>
        <v>0</v>
      </c>
      <c r="KAW57" s="31">
        <f>'Active Model Inputs'!KAW57</f>
        <v>0</v>
      </c>
      <c r="KAX57" s="31">
        <f>'Active Model Inputs'!KAX57</f>
        <v>0</v>
      </c>
      <c r="KAY57" s="31">
        <f>'Active Model Inputs'!KAY57</f>
        <v>0</v>
      </c>
      <c r="KAZ57" s="31">
        <f>'Active Model Inputs'!KAZ57</f>
        <v>0</v>
      </c>
      <c r="KBA57" s="31">
        <f>'Active Model Inputs'!KBA57</f>
        <v>0</v>
      </c>
      <c r="KBB57" s="31">
        <f>'Active Model Inputs'!KBB57</f>
        <v>0</v>
      </c>
      <c r="KBC57" s="31">
        <f>'Active Model Inputs'!KBC57</f>
        <v>0</v>
      </c>
      <c r="KBD57" s="31">
        <f>'Active Model Inputs'!KBD57</f>
        <v>0</v>
      </c>
      <c r="KBE57" s="31">
        <f>'Active Model Inputs'!KBE57</f>
        <v>0</v>
      </c>
      <c r="KBF57" s="31">
        <f>'Active Model Inputs'!KBF57</f>
        <v>0</v>
      </c>
      <c r="KBG57" s="31">
        <f>'Active Model Inputs'!KBG57</f>
        <v>0</v>
      </c>
      <c r="KBH57" s="31">
        <f>'Active Model Inputs'!KBH57</f>
        <v>0</v>
      </c>
      <c r="KBI57" s="31">
        <f>'Active Model Inputs'!KBI57</f>
        <v>0</v>
      </c>
      <c r="KBJ57" s="31">
        <f>'Active Model Inputs'!KBJ57</f>
        <v>0</v>
      </c>
      <c r="KBK57" s="31">
        <f>'Active Model Inputs'!KBK57</f>
        <v>0</v>
      </c>
      <c r="KBL57" s="31">
        <f>'Active Model Inputs'!KBL57</f>
        <v>0</v>
      </c>
      <c r="KBM57" s="31">
        <f>'Active Model Inputs'!KBM57</f>
        <v>0</v>
      </c>
      <c r="KBN57" s="31">
        <f>'Active Model Inputs'!KBN57</f>
        <v>0</v>
      </c>
      <c r="KBO57" s="31">
        <f>'Active Model Inputs'!KBO57</f>
        <v>0</v>
      </c>
      <c r="KBP57" s="31">
        <f>'Active Model Inputs'!KBP57</f>
        <v>0</v>
      </c>
      <c r="KBQ57" s="31">
        <f>'Active Model Inputs'!KBQ57</f>
        <v>0</v>
      </c>
      <c r="KBR57" s="31">
        <f>'Active Model Inputs'!KBR57</f>
        <v>0</v>
      </c>
      <c r="KBS57" s="31">
        <f>'Active Model Inputs'!KBS57</f>
        <v>0</v>
      </c>
      <c r="KBT57" s="31">
        <f>'Active Model Inputs'!KBT57</f>
        <v>0</v>
      </c>
      <c r="KBU57" s="31">
        <f>'Active Model Inputs'!KBU57</f>
        <v>0</v>
      </c>
      <c r="KBV57" s="31">
        <f>'Active Model Inputs'!KBV57</f>
        <v>0</v>
      </c>
      <c r="KBW57" s="31">
        <f>'Active Model Inputs'!KBW57</f>
        <v>0</v>
      </c>
      <c r="KBX57" s="31">
        <f>'Active Model Inputs'!KBX57</f>
        <v>0</v>
      </c>
      <c r="KBY57" s="31">
        <f>'Active Model Inputs'!KBY57</f>
        <v>0</v>
      </c>
      <c r="KBZ57" s="31">
        <f>'Active Model Inputs'!KBZ57</f>
        <v>0</v>
      </c>
      <c r="KCA57" s="31">
        <f>'Active Model Inputs'!KCA57</f>
        <v>0</v>
      </c>
      <c r="KCB57" s="31">
        <f>'Active Model Inputs'!KCB57</f>
        <v>0</v>
      </c>
      <c r="KCC57" s="31">
        <f>'Active Model Inputs'!KCC57</f>
        <v>0</v>
      </c>
      <c r="KCD57" s="31">
        <f>'Active Model Inputs'!KCD57</f>
        <v>0</v>
      </c>
      <c r="KCE57" s="31">
        <f>'Active Model Inputs'!KCE57</f>
        <v>0</v>
      </c>
      <c r="KCF57" s="31">
        <f>'Active Model Inputs'!KCF57</f>
        <v>0</v>
      </c>
      <c r="KCG57" s="31">
        <f>'Active Model Inputs'!KCG57</f>
        <v>0</v>
      </c>
      <c r="KCH57" s="31">
        <f>'Active Model Inputs'!KCH57</f>
        <v>0</v>
      </c>
      <c r="KCI57" s="31">
        <f>'Active Model Inputs'!KCI57</f>
        <v>0</v>
      </c>
      <c r="KCJ57" s="31">
        <f>'Active Model Inputs'!KCJ57</f>
        <v>0</v>
      </c>
      <c r="KCK57" s="31">
        <f>'Active Model Inputs'!KCK57</f>
        <v>0</v>
      </c>
      <c r="KCL57" s="31">
        <f>'Active Model Inputs'!KCL57</f>
        <v>0</v>
      </c>
      <c r="KCM57" s="31">
        <f>'Active Model Inputs'!KCM57</f>
        <v>0</v>
      </c>
      <c r="KCN57" s="31">
        <f>'Active Model Inputs'!KCN57</f>
        <v>0</v>
      </c>
      <c r="KCO57" s="31">
        <f>'Active Model Inputs'!KCO57</f>
        <v>0</v>
      </c>
      <c r="KCP57" s="31">
        <f>'Active Model Inputs'!KCP57</f>
        <v>0</v>
      </c>
      <c r="KCQ57" s="31">
        <f>'Active Model Inputs'!KCQ57</f>
        <v>0</v>
      </c>
      <c r="KCR57" s="31">
        <f>'Active Model Inputs'!KCR57</f>
        <v>0</v>
      </c>
      <c r="KCS57" s="31">
        <f>'Active Model Inputs'!KCS57</f>
        <v>0</v>
      </c>
      <c r="KCT57" s="31">
        <f>'Active Model Inputs'!KCT57</f>
        <v>0</v>
      </c>
      <c r="KCU57" s="31">
        <f>'Active Model Inputs'!KCU57</f>
        <v>0</v>
      </c>
      <c r="KCV57" s="31">
        <f>'Active Model Inputs'!KCV57</f>
        <v>0</v>
      </c>
      <c r="KCW57" s="31">
        <f>'Active Model Inputs'!KCW57</f>
        <v>0</v>
      </c>
      <c r="KCX57" s="31">
        <f>'Active Model Inputs'!KCX57</f>
        <v>0</v>
      </c>
      <c r="KCY57" s="31">
        <f>'Active Model Inputs'!KCY57</f>
        <v>0</v>
      </c>
      <c r="KCZ57" s="31">
        <f>'Active Model Inputs'!KCZ57</f>
        <v>0</v>
      </c>
      <c r="KDA57" s="31">
        <f>'Active Model Inputs'!KDA57</f>
        <v>0</v>
      </c>
      <c r="KDB57" s="31">
        <f>'Active Model Inputs'!KDB57</f>
        <v>0</v>
      </c>
      <c r="KDC57" s="31">
        <f>'Active Model Inputs'!KDC57</f>
        <v>0</v>
      </c>
      <c r="KDD57" s="31">
        <f>'Active Model Inputs'!KDD57</f>
        <v>0</v>
      </c>
      <c r="KDE57" s="31">
        <f>'Active Model Inputs'!KDE57</f>
        <v>0</v>
      </c>
      <c r="KDF57" s="31">
        <f>'Active Model Inputs'!KDF57</f>
        <v>0</v>
      </c>
      <c r="KDG57" s="31">
        <f>'Active Model Inputs'!KDG57</f>
        <v>0</v>
      </c>
      <c r="KDH57" s="31">
        <f>'Active Model Inputs'!KDH57</f>
        <v>0</v>
      </c>
      <c r="KDI57" s="31">
        <f>'Active Model Inputs'!KDI57</f>
        <v>0</v>
      </c>
      <c r="KDJ57" s="31">
        <f>'Active Model Inputs'!KDJ57</f>
        <v>0</v>
      </c>
      <c r="KDK57" s="31">
        <f>'Active Model Inputs'!KDK57</f>
        <v>0</v>
      </c>
      <c r="KDL57" s="31">
        <f>'Active Model Inputs'!KDL57</f>
        <v>0</v>
      </c>
      <c r="KDM57" s="31">
        <f>'Active Model Inputs'!KDM57</f>
        <v>0</v>
      </c>
      <c r="KDN57" s="31">
        <f>'Active Model Inputs'!KDN57</f>
        <v>0</v>
      </c>
      <c r="KDO57" s="31">
        <f>'Active Model Inputs'!KDO57</f>
        <v>0</v>
      </c>
      <c r="KDP57" s="31">
        <f>'Active Model Inputs'!KDP57</f>
        <v>0</v>
      </c>
      <c r="KDQ57" s="31">
        <f>'Active Model Inputs'!KDQ57</f>
        <v>0</v>
      </c>
      <c r="KDR57" s="31">
        <f>'Active Model Inputs'!KDR57</f>
        <v>0</v>
      </c>
      <c r="KDS57" s="31">
        <f>'Active Model Inputs'!KDS57</f>
        <v>0</v>
      </c>
      <c r="KDT57" s="31">
        <f>'Active Model Inputs'!KDT57</f>
        <v>0</v>
      </c>
      <c r="KDU57" s="31">
        <f>'Active Model Inputs'!KDU57</f>
        <v>0</v>
      </c>
      <c r="KDV57" s="31">
        <f>'Active Model Inputs'!KDV57</f>
        <v>0</v>
      </c>
      <c r="KDW57" s="31">
        <f>'Active Model Inputs'!KDW57</f>
        <v>0</v>
      </c>
      <c r="KDX57" s="31">
        <f>'Active Model Inputs'!KDX57</f>
        <v>0</v>
      </c>
      <c r="KDY57" s="31">
        <f>'Active Model Inputs'!KDY57</f>
        <v>0</v>
      </c>
      <c r="KDZ57" s="31">
        <f>'Active Model Inputs'!KDZ57</f>
        <v>0</v>
      </c>
      <c r="KEA57" s="31">
        <f>'Active Model Inputs'!KEA57</f>
        <v>0</v>
      </c>
      <c r="KEB57" s="31">
        <f>'Active Model Inputs'!KEB57</f>
        <v>0</v>
      </c>
      <c r="KEC57" s="31">
        <f>'Active Model Inputs'!KEC57</f>
        <v>0</v>
      </c>
      <c r="KED57" s="31">
        <f>'Active Model Inputs'!KED57</f>
        <v>0</v>
      </c>
      <c r="KEE57" s="31">
        <f>'Active Model Inputs'!KEE57</f>
        <v>0</v>
      </c>
      <c r="KEF57" s="31">
        <f>'Active Model Inputs'!KEF57</f>
        <v>0</v>
      </c>
      <c r="KEG57" s="31">
        <f>'Active Model Inputs'!KEG57</f>
        <v>0</v>
      </c>
      <c r="KEH57" s="31">
        <f>'Active Model Inputs'!KEH57</f>
        <v>0</v>
      </c>
      <c r="KEI57" s="31">
        <f>'Active Model Inputs'!KEI57</f>
        <v>0</v>
      </c>
      <c r="KEJ57" s="31">
        <f>'Active Model Inputs'!KEJ57</f>
        <v>0</v>
      </c>
      <c r="KEK57" s="31">
        <f>'Active Model Inputs'!KEK57</f>
        <v>0</v>
      </c>
      <c r="KEL57" s="31">
        <f>'Active Model Inputs'!KEL57</f>
        <v>0</v>
      </c>
      <c r="KEM57" s="31">
        <f>'Active Model Inputs'!KEM57</f>
        <v>0</v>
      </c>
      <c r="KEN57" s="31">
        <f>'Active Model Inputs'!KEN57</f>
        <v>0</v>
      </c>
      <c r="KEO57" s="31">
        <f>'Active Model Inputs'!KEO57</f>
        <v>0</v>
      </c>
      <c r="KEP57" s="31">
        <f>'Active Model Inputs'!KEP57</f>
        <v>0</v>
      </c>
      <c r="KEQ57" s="31">
        <f>'Active Model Inputs'!KEQ57</f>
        <v>0</v>
      </c>
      <c r="KER57" s="31">
        <f>'Active Model Inputs'!KER57</f>
        <v>0</v>
      </c>
      <c r="KES57" s="31">
        <f>'Active Model Inputs'!KES57</f>
        <v>0</v>
      </c>
      <c r="KET57" s="31">
        <f>'Active Model Inputs'!KET57</f>
        <v>0</v>
      </c>
      <c r="KEU57" s="31">
        <f>'Active Model Inputs'!KEU57</f>
        <v>0</v>
      </c>
      <c r="KEV57" s="31">
        <f>'Active Model Inputs'!KEV57</f>
        <v>0</v>
      </c>
      <c r="KEW57" s="31">
        <f>'Active Model Inputs'!KEW57</f>
        <v>0</v>
      </c>
      <c r="KEX57" s="31">
        <f>'Active Model Inputs'!KEX57</f>
        <v>0</v>
      </c>
      <c r="KEY57" s="31">
        <f>'Active Model Inputs'!KEY57</f>
        <v>0</v>
      </c>
      <c r="KEZ57" s="31">
        <f>'Active Model Inputs'!KEZ57</f>
        <v>0</v>
      </c>
      <c r="KFA57" s="31">
        <f>'Active Model Inputs'!KFA57</f>
        <v>0</v>
      </c>
      <c r="KFB57" s="31">
        <f>'Active Model Inputs'!KFB57</f>
        <v>0</v>
      </c>
      <c r="KFC57" s="31">
        <f>'Active Model Inputs'!KFC57</f>
        <v>0</v>
      </c>
      <c r="KFD57" s="31">
        <f>'Active Model Inputs'!KFD57</f>
        <v>0</v>
      </c>
      <c r="KFE57" s="31">
        <f>'Active Model Inputs'!KFE57</f>
        <v>0</v>
      </c>
      <c r="KFF57" s="31">
        <f>'Active Model Inputs'!KFF57</f>
        <v>0</v>
      </c>
      <c r="KFG57" s="31">
        <f>'Active Model Inputs'!KFG57</f>
        <v>0</v>
      </c>
      <c r="KFH57" s="31">
        <f>'Active Model Inputs'!KFH57</f>
        <v>0</v>
      </c>
      <c r="KFI57" s="31">
        <f>'Active Model Inputs'!KFI57</f>
        <v>0</v>
      </c>
      <c r="KFJ57" s="31">
        <f>'Active Model Inputs'!KFJ57</f>
        <v>0</v>
      </c>
      <c r="KFK57" s="31">
        <f>'Active Model Inputs'!KFK57</f>
        <v>0</v>
      </c>
      <c r="KFL57" s="31">
        <f>'Active Model Inputs'!KFL57</f>
        <v>0</v>
      </c>
      <c r="KFM57" s="31">
        <f>'Active Model Inputs'!KFM57</f>
        <v>0</v>
      </c>
      <c r="KFN57" s="31">
        <f>'Active Model Inputs'!KFN57</f>
        <v>0</v>
      </c>
      <c r="KFO57" s="31">
        <f>'Active Model Inputs'!KFO57</f>
        <v>0</v>
      </c>
      <c r="KFP57" s="31">
        <f>'Active Model Inputs'!KFP57</f>
        <v>0</v>
      </c>
      <c r="KFQ57" s="31">
        <f>'Active Model Inputs'!KFQ57</f>
        <v>0</v>
      </c>
      <c r="KFR57" s="31">
        <f>'Active Model Inputs'!KFR57</f>
        <v>0</v>
      </c>
      <c r="KFS57" s="31">
        <f>'Active Model Inputs'!KFS57</f>
        <v>0</v>
      </c>
      <c r="KFT57" s="31">
        <f>'Active Model Inputs'!KFT57</f>
        <v>0</v>
      </c>
      <c r="KFU57" s="31">
        <f>'Active Model Inputs'!KFU57</f>
        <v>0</v>
      </c>
      <c r="KFV57" s="31">
        <f>'Active Model Inputs'!KFV57</f>
        <v>0</v>
      </c>
      <c r="KFW57" s="31">
        <f>'Active Model Inputs'!KFW57</f>
        <v>0</v>
      </c>
      <c r="KFX57" s="31">
        <f>'Active Model Inputs'!KFX57</f>
        <v>0</v>
      </c>
      <c r="KFY57" s="31">
        <f>'Active Model Inputs'!KFY57</f>
        <v>0</v>
      </c>
      <c r="KFZ57" s="31">
        <f>'Active Model Inputs'!KFZ57</f>
        <v>0</v>
      </c>
      <c r="KGA57" s="31">
        <f>'Active Model Inputs'!KGA57</f>
        <v>0</v>
      </c>
      <c r="KGB57" s="31">
        <f>'Active Model Inputs'!KGB57</f>
        <v>0</v>
      </c>
      <c r="KGC57" s="31">
        <f>'Active Model Inputs'!KGC57</f>
        <v>0</v>
      </c>
      <c r="KGD57" s="31">
        <f>'Active Model Inputs'!KGD57</f>
        <v>0</v>
      </c>
      <c r="KGE57" s="31">
        <f>'Active Model Inputs'!KGE57</f>
        <v>0</v>
      </c>
      <c r="KGF57" s="31">
        <f>'Active Model Inputs'!KGF57</f>
        <v>0</v>
      </c>
      <c r="KGG57" s="31">
        <f>'Active Model Inputs'!KGG57</f>
        <v>0</v>
      </c>
      <c r="KGH57" s="31">
        <f>'Active Model Inputs'!KGH57</f>
        <v>0</v>
      </c>
      <c r="KGI57" s="31">
        <f>'Active Model Inputs'!KGI57</f>
        <v>0</v>
      </c>
      <c r="KGJ57" s="31">
        <f>'Active Model Inputs'!KGJ57</f>
        <v>0</v>
      </c>
      <c r="KGK57" s="31">
        <f>'Active Model Inputs'!KGK57</f>
        <v>0</v>
      </c>
      <c r="KGL57" s="31">
        <f>'Active Model Inputs'!KGL57</f>
        <v>0</v>
      </c>
      <c r="KGM57" s="31">
        <f>'Active Model Inputs'!KGM57</f>
        <v>0</v>
      </c>
      <c r="KGN57" s="31">
        <f>'Active Model Inputs'!KGN57</f>
        <v>0</v>
      </c>
      <c r="KGO57" s="31">
        <f>'Active Model Inputs'!KGO57</f>
        <v>0</v>
      </c>
      <c r="KGP57" s="31">
        <f>'Active Model Inputs'!KGP57</f>
        <v>0</v>
      </c>
      <c r="KGQ57" s="31">
        <f>'Active Model Inputs'!KGQ57</f>
        <v>0</v>
      </c>
      <c r="KGR57" s="31">
        <f>'Active Model Inputs'!KGR57</f>
        <v>0</v>
      </c>
      <c r="KGS57" s="31">
        <f>'Active Model Inputs'!KGS57</f>
        <v>0</v>
      </c>
      <c r="KGT57" s="31">
        <f>'Active Model Inputs'!KGT57</f>
        <v>0</v>
      </c>
      <c r="KGU57" s="31">
        <f>'Active Model Inputs'!KGU57</f>
        <v>0</v>
      </c>
      <c r="KGV57" s="31">
        <f>'Active Model Inputs'!KGV57</f>
        <v>0</v>
      </c>
      <c r="KGW57" s="31">
        <f>'Active Model Inputs'!KGW57</f>
        <v>0</v>
      </c>
      <c r="KGX57" s="31">
        <f>'Active Model Inputs'!KGX57</f>
        <v>0</v>
      </c>
      <c r="KGY57" s="31">
        <f>'Active Model Inputs'!KGY57</f>
        <v>0</v>
      </c>
      <c r="KGZ57" s="31">
        <f>'Active Model Inputs'!KGZ57</f>
        <v>0</v>
      </c>
      <c r="KHA57" s="31">
        <f>'Active Model Inputs'!KHA57</f>
        <v>0</v>
      </c>
      <c r="KHB57" s="31">
        <f>'Active Model Inputs'!KHB57</f>
        <v>0</v>
      </c>
      <c r="KHC57" s="31">
        <f>'Active Model Inputs'!KHC57</f>
        <v>0</v>
      </c>
      <c r="KHD57" s="31">
        <f>'Active Model Inputs'!KHD57</f>
        <v>0</v>
      </c>
      <c r="KHE57" s="31">
        <f>'Active Model Inputs'!KHE57</f>
        <v>0</v>
      </c>
      <c r="KHF57" s="31">
        <f>'Active Model Inputs'!KHF57</f>
        <v>0</v>
      </c>
      <c r="KHG57" s="31">
        <f>'Active Model Inputs'!KHG57</f>
        <v>0</v>
      </c>
      <c r="KHH57" s="31">
        <f>'Active Model Inputs'!KHH57</f>
        <v>0</v>
      </c>
      <c r="KHI57" s="31">
        <f>'Active Model Inputs'!KHI57</f>
        <v>0</v>
      </c>
      <c r="KHJ57" s="31">
        <f>'Active Model Inputs'!KHJ57</f>
        <v>0</v>
      </c>
      <c r="KHK57" s="31">
        <f>'Active Model Inputs'!KHK57</f>
        <v>0</v>
      </c>
      <c r="KHL57" s="31">
        <f>'Active Model Inputs'!KHL57</f>
        <v>0</v>
      </c>
      <c r="KHM57" s="31">
        <f>'Active Model Inputs'!KHM57</f>
        <v>0</v>
      </c>
      <c r="KHN57" s="31">
        <f>'Active Model Inputs'!KHN57</f>
        <v>0</v>
      </c>
      <c r="KHO57" s="31">
        <f>'Active Model Inputs'!KHO57</f>
        <v>0</v>
      </c>
      <c r="KHP57" s="31">
        <f>'Active Model Inputs'!KHP57</f>
        <v>0</v>
      </c>
      <c r="KHQ57" s="31">
        <f>'Active Model Inputs'!KHQ57</f>
        <v>0</v>
      </c>
      <c r="KHR57" s="31">
        <f>'Active Model Inputs'!KHR57</f>
        <v>0</v>
      </c>
      <c r="KHS57" s="31">
        <f>'Active Model Inputs'!KHS57</f>
        <v>0</v>
      </c>
      <c r="KHT57" s="31">
        <f>'Active Model Inputs'!KHT57</f>
        <v>0</v>
      </c>
      <c r="KHU57" s="31">
        <f>'Active Model Inputs'!KHU57</f>
        <v>0</v>
      </c>
      <c r="KHV57" s="31">
        <f>'Active Model Inputs'!KHV57</f>
        <v>0</v>
      </c>
      <c r="KHW57" s="31">
        <f>'Active Model Inputs'!KHW57</f>
        <v>0</v>
      </c>
      <c r="KHX57" s="31">
        <f>'Active Model Inputs'!KHX57</f>
        <v>0</v>
      </c>
      <c r="KHY57" s="31">
        <f>'Active Model Inputs'!KHY57</f>
        <v>0</v>
      </c>
      <c r="KHZ57" s="31">
        <f>'Active Model Inputs'!KHZ57</f>
        <v>0</v>
      </c>
      <c r="KIA57" s="31">
        <f>'Active Model Inputs'!KIA57</f>
        <v>0</v>
      </c>
      <c r="KIB57" s="31">
        <f>'Active Model Inputs'!KIB57</f>
        <v>0</v>
      </c>
      <c r="KIC57" s="31">
        <f>'Active Model Inputs'!KIC57</f>
        <v>0</v>
      </c>
      <c r="KID57" s="31">
        <f>'Active Model Inputs'!KID57</f>
        <v>0</v>
      </c>
      <c r="KIE57" s="31">
        <f>'Active Model Inputs'!KIE57</f>
        <v>0</v>
      </c>
      <c r="KIF57" s="31">
        <f>'Active Model Inputs'!KIF57</f>
        <v>0</v>
      </c>
      <c r="KIG57" s="31">
        <f>'Active Model Inputs'!KIG57</f>
        <v>0</v>
      </c>
      <c r="KIH57" s="31">
        <f>'Active Model Inputs'!KIH57</f>
        <v>0</v>
      </c>
      <c r="KII57" s="31">
        <f>'Active Model Inputs'!KII57</f>
        <v>0</v>
      </c>
      <c r="KIJ57" s="31">
        <f>'Active Model Inputs'!KIJ57</f>
        <v>0</v>
      </c>
      <c r="KIK57" s="31">
        <f>'Active Model Inputs'!KIK57</f>
        <v>0</v>
      </c>
      <c r="KIL57" s="31">
        <f>'Active Model Inputs'!KIL57</f>
        <v>0</v>
      </c>
      <c r="KIM57" s="31">
        <f>'Active Model Inputs'!KIM57</f>
        <v>0</v>
      </c>
      <c r="KIN57" s="31">
        <f>'Active Model Inputs'!KIN57</f>
        <v>0</v>
      </c>
      <c r="KIO57" s="31">
        <f>'Active Model Inputs'!KIO57</f>
        <v>0</v>
      </c>
      <c r="KIP57" s="31">
        <f>'Active Model Inputs'!KIP57</f>
        <v>0</v>
      </c>
      <c r="KIQ57" s="31">
        <f>'Active Model Inputs'!KIQ57</f>
        <v>0</v>
      </c>
      <c r="KIR57" s="31">
        <f>'Active Model Inputs'!KIR57</f>
        <v>0</v>
      </c>
      <c r="KIS57" s="31">
        <f>'Active Model Inputs'!KIS57</f>
        <v>0</v>
      </c>
      <c r="KIT57" s="31">
        <f>'Active Model Inputs'!KIT57</f>
        <v>0</v>
      </c>
      <c r="KIU57" s="31">
        <f>'Active Model Inputs'!KIU57</f>
        <v>0</v>
      </c>
      <c r="KIV57" s="31">
        <f>'Active Model Inputs'!KIV57</f>
        <v>0</v>
      </c>
      <c r="KIW57" s="31">
        <f>'Active Model Inputs'!KIW57</f>
        <v>0</v>
      </c>
      <c r="KIX57" s="31">
        <f>'Active Model Inputs'!KIX57</f>
        <v>0</v>
      </c>
      <c r="KIY57" s="31">
        <f>'Active Model Inputs'!KIY57</f>
        <v>0</v>
      </c>
      <c r="KIZ57" s="31">
        <f>'Active Model Inputs'!KIZ57</f>
        <v>0</v>
      </c>
      <c r="KJA57" s="31">
        <f>'Active Model Inputs'!KJA57</f>
        <v>0</v>
      </c>
      <c r="KJB57" s="31">
        <f>'Active Model Inputs'!KJB57</f>
        <v>0</v>
      </c>
      <c r="KJC57" s="31">
        <f>'Active Model Inputs'!KJC57</f>
        <v>0</v>
      </c>
      <c r="KJD57" s="31">
        <f>'Active Model Inputs'!KJD57</f>
        <v>0</v>
      </c>
      <c r="KJE57" s="31">
        <f>'Active Model Inputs'!KJE57</f>
        <v>0</v>
      </c>
      <c r="KJF57" s="31">
        <f>'Active Model Inputs'!KJF57</f>
        <v>0</v>
      </c>
      <c r="KJG57" s="31">
        <f>'Active Model Inputs'!KJG57</f>
        <v>0</v>
      </c>
      <c r="KJH57" s="31">
        <f>'Active Model Inputs'!KJH57</f>
        <v>0</v>
      </c>
      <c r="KJI57" s="31">
        <f>'Active Model Inputs'!KJI57</f>
        <v>0</v>
      </c>
      <c r="KJJ57" s="31">
        <f>'Active Model Inputs'!KJJ57</f>
        <v>0</v>
      </c>
      <c r="KJK57" s="31">
        <f>'Active Model Inputs'!KJK57</f>
        <v>0</v>
      </c>
      <c r="KJL57" s="31">
        <f>'Active Model Inputs'!KJL57</f>
        <v>0</v>
      </c>
      <c r="KJM57" s="31">
        <f>'Active Model Inputs'!KJM57</f>
        <v>0</v>
      </c>
      <c r="KJN57" s="31">
        <f>'Active Model Inputs'!KJN57</f>
        <v>0</v>
      </c>
      <c r="KJO57" s="31">
        <f>'Active Model Inputs'!KJO57</f>
        <v>0</v>
      </c>
      <c r="KJP57" s="31">
        <f>'Active Model Inputs'!KJP57</f>
        <v>0</v>
      </c>
      <c r="KJQ57" s="31">
        <f>'Active Model Inputs'!KJQ57</f>
        <v>0</v>
      </c>
      <c r="KJR57" s="31">
        <f>'Active Model Inputs'!KJR57</f>
        <v>0</v>
      </c>
      <c r="KJS57" s="31">
        <f>'Active Model Inputs'!KJS57</f>
        <v>0</v>
      </c>
      <c r="KJT57" s="31">
        <f>'Active Model Inputs'!KJT57</f>
        <v>0</v>
      </c>
      <c r="KJU57" s="31">
        <f>'Active Model Inputs'!KJU57</f>
        <v>0</v>
      </c>
      <c r="KJV57" s="31">
        <f>'Active Model Inputs'!KJV57</f>
        <v>0</v>
      </c>
      <c r="KJW57" s="31">
        <f>'Active Model Inputs'!KJW57</f>
        <v>0</v>
      </c>
      <c r="KJX57" s="31">
        <f>'Active Model Inputs'!KJX57</f>
        <v>0</v>
      </c>
      <c r="KJY57" s="31">
        <f>'Active Model Inputs'!KJY57</f>
        <v>0</v>
      </c>
      <c r="KJZ57" s="31">
        <f>'Active Model Inputs'!KJZ57</f>
        <v>0</v>
      </c>
      <c r="KKA57" s="31">
        <f>'Active Model Inputs'!KKA57</f>
        <v>0</v>
      </c>
      <c r="KKB57" s="31">
        <f>'Active Model Inputs'!KKB57</f>
        <v>0</v>
      </c>
      <c r="KKC57" s="31">
        <f>'Active Model Inputs'!KKC57</f>
        <v>0</v>
      </c>
      <c r="KKD57" s="31">
        <f>'Active Model Inputs'!KKD57</f>
        <v>0</v>
      </c>
      <c r="KKE57" s="31">
        <f>'Active Model Inputs'!KKE57</f>
        <v>0</v>
      </c>
      <c r="KKF57" s="31">
        <f>'Active Model Inputs'!KKF57</f>
        <v>0</v>
      </c>
      <c r="KKG57" s="31">
        <f>'Active Model Inputs'!KKG57</f>
        <v>0</v>
      </c>
      <c r="KKH57" s="31">
        <f>'Active Model Inputs'!KKH57</f>
        <v>0</v>
      </c>
      <c r="KKI57" s="31">
        <f>'Active Model Inputs'!KKI57</f>
        <v>0</v>
      </c>
      <c r="KKJ57" s="31">
        <f>'Active Model Inputs'!KKJ57</f>
        <v>0</v>
      </c>
      <c r="KKK57" s="31">
        <f>'Active Model Inputs'!KKK57</f>
        <v>0</v>
      </c>
      <c r="KKL57" s="31">
        <f>'Active Model Inputs'!KKL57</f>
        <v>0</v>
      </c>
      <c r="KKM57" s="31">
        <f>'Active Model Inputs'!KKM57</f>
        <v>0</v>
      </c>
      <c r="KKN57" s="31">
        <f>'Active Model Inputs'!KKN57</f>
        <v>0</v>
      </c>
      <c r="KKO57" s="31">
        <f>'Active Model Inputs'!KKO57</f>
        <v>0</v>
      </c>
      <c r="KKP57" s="31">
        <f>'Active Model Inputs'!KKP57</f>
        <v>0</v>
      </c>
      <c r="KKQ57" s="31">
        <f>'Active Model Inputs'!KKQ57</f>
        <v>0</v>
      </c>
      <c r="KKR57" s="31">
        <f>'Active Model Inputs'!KKR57</f>
        <v>0</v>
      </c>
      <c r="KKS57" s="31">
        <f>'Active Model Inputs'!KKS57</f>
        <v>0</v>
      </c>
      <c r="KKT57" s="31">
        <f>'Active Model Inputs'!KKT57</f>
        <v>0</v>
      </c>
      <c r="KKU57" s="31">
        <f>'Active Model Inputs'!KKU57</f>
        <v>0</v>
      </c>
      <c r="KKV57" s="31">
        <f>'Active Model Inputs'!KKV57</f>
        <v>0</v>
      </c>
      <c r="KKW57" s="31">
        <f>'Active Model Inputs'!KKW57</f>
        <v>0</v>
      </c>
      <c r="KKX57" s="31">
        <f>'Active Model Inputs'!KKX57</f>
        <v>0</v>
      </c>
      <c r="KKY57" s="31">
        <f>'Active Model Inputs'!KKY57</f>
        <v>0</v>
      </c>
      <c r="KKZ57" s="31">
        <f>'Active Model Inputs'!KKZ57</f>
        <v>0</v>
      </c>
      <c r="KLA57" s="31">
        <f>'Active Model Inputs'!KLA57</f>
        <v>0</v>
      </c>
      <c r="KLB57" s="31">
        <f>'Active Model Inputs'!KLB57</f>
        <v>0</v>
      </c>
      <c r="KLC57" s="31">
        <f>'Active Model Inputs'!KLC57</f>
        <v>0</v>
      </c>
      <c r="KLD57" s="31">
        <f>'Active Model Inputs'!KLD57</f>
        <v>0</v>
      </c>
      <c r="KLE57" s="31">
        <f>'Active Model Inputs'!KLE57</f>
        <v>0</v>
      </c>
      <c r="KLF57" s="31">
        <f>'Active Model Inputs'!KLF57</f>
        <v>0</v>
      </c>
      <c r="KLG57" s="31">
        <f>'Active Model Inputs'!KLG57</f>
        <v>0</v>
      </c>
      <c r="KLH57" s="31">
        <f>'Active Model Inputs'!KLH57</f>
        <v>0</v>
      </c>
      <c r="KLI57" s="31">
        <f>'Active Model Inputs'!KLI57</f>
        <v>0</v>
      </c>
      <c r="KLJ57" s="31">
        <f>'Active Model Inputs'!KLJ57</f>
        <v>0</v>
      </c>
      <c r="KLK57" s="31">
        <f>'Active Model Inputs'!KLK57</f>
        <v>0</v>
      </c>
      <c r="KLL57" s="31">
        <f>'Active Model Inputs'!KLL57</f>
        <v>0</v>
      </c>
      <c r="KLM57" s="31">
        <f>'Active Model Inputs'!KLM57</f>
        <v>0</v>
      </c>
      <c r="KLN57" s="31">
        <f>'Active Model Inputs'!KLN57</f>
        <v>0</v>
      </c>
      <c r="KLO57" s="31">
        <f>'Active Model Inputs'!KLO57</f>
        <v>0</v>
      </c>
      <c r="KLP57" s="31">
        <f>'Active Model Inputs'!KLP57</f>
        <v>0</v>
      </c>
      <c r="KLQ57" s="31">
        <f>'Active Model Inputs'!KLQ57</f>
        <v>0</v>
      </c>
      <c r="KLR57" s="31">
        <f>'Active Model Inputs'!KLR57</f>
        <v>0</v>
      </c>
      <c r="KLS57" s="31">
        <f>'Active Model Inputs'!KLS57</f>
        <v>0</v>
      </c>
      <c r="KLT57" s="31">
        <f>'Active Model Inputs'!KLT57</f>
        <v>0</v>
      </c>
      <c r="KLU57" s="31">
        <f>'Active Model Inputs'!KLU57</f>
        <v>0</v>
      </c>
      <c r="KLV57" s="31">
        <f>'Active Model Inputs'!KLV57</f>
        <v>0</v>
      </c>
      <c r="KLW57" s="31">
        <f>'Active Model Inputs'!KLW57</f>
        <v>0</v>
      </c>
      <c r="KLX57" s="31">
        <f>'Active Model Inputs'!KLX57</f>
        <v>0</v>
      </c>
      <c r="KLY57" s="31">
        <f>'Active Model Inputs'!KLY57</f>
        <v>0</v>
      </c>
      <c r="KLZ57" s="31">
        <f>'Active Model Inputs'!KLZ57</f>
        <v>0</v>
      </c>
      <c r="KMA57" s="31">
        <f>'Active Model Inputs'!KMA57</f>
        <v>0</v>
      </c>
      <c r="KMB57" s="31">
        <f>'Active Model Inputs'!KMB57</f>
        <v>0</v>
      </c>
      <c r="KMC57" s="31">
        <f>'Active Model Inputs'!KMC57</f>
        <v>0</v>
      </c>
      <c r="KMD57" s="31">
        <f>'Active Model Inputs'!KMD57</f>
        <v>0</v>
      </c>
      <c r="KME57" s="31">
        <f>'Active Model Inputs'!KME57</f>
        <v>0</v>
      </c>
      <c r="KMF57" s="31">
        <f>'Active Model Inputs'!KMF57</f>
        <v>0</v>
      </c>
      <c r="KMG57" s="31">
        <f>'Active Model Inputs'!KMG57</f>
        <v>0</v>
      </c>
      <c r="KMH57" s="31">
        <f>'Active Model Inputs'!KMH57</f>
        <v>0</v>
      </c>
      <c r="KMI57" s="31">
        <f>'Active Model Inputs'!KMI57</f>
        <v>0</v>
      </c>
      <c r="KMJ57" s="31">
        <f>'Active Model Inputs'!KMJ57</f>
        <v>0</v>
      </c>
      <c r="KMK57" s="31">
        <f>'Active Model Inputs'!KMK57</f>
        <v>0</v>
      </c>
      <c r="KML57" s="31">
        <f>'Active Model Inputs'!KML57</f>
        <v>0</v>
      </c>
      <c r="KMM57" s="31">
        <f>'Active Model Inputs'!KMM57</f>
        <v>0</v>
      </c>
      <c r="KMN57" s="31">
        <f>'Active Model Inputs'!KMN57</f>
        <v>0</v>
      </c>
      <c r="KMO57" s="31">
        <f>'Active Model Inputs'!KMO57</f>
        <v>0</v>
      </c>
      <c r="KMP57" s="31">
        <f>'Active Model Inputs'!KMP57</f>
        <v>0</v>
      </c>
      <c r="KMQ57" s="31">
        <f>'Active Model Inputs'!KMQ57</f>
        <v>0</v>
      </c>
      <c r="KMR57" s="31">
        <f>'Active Model Inputs'!KMR57</f>
        <v>0</v>
      </c>
      <c r="KMS57" s="31">
        <f>'Active Model Inputs'!KMS57</f>
        <v>0</v>
      </c>
      <c r="KMT57" s="31">
        <f>'Active Model Inputs'!KMT57</f>
        <v>0</v>
      </c>
      <c r="KMU57" s="31">
        <f>'Active Model Inputs'!KMU57</f>
        <v>0</v>
      </c>
      <c r="KMV57" s="31">
        <f>'Active Model Inputs'!KMV57</f>
        <v>0</v>
      </c>
      <c r="KMW57" s="31">
        <f>'Active Model Inputs'!KMW57</f>
        <v>0</v>
      </c>
      <c r="KMX57" s="31">
        <f>'Active Model Inputs'!KMX57</f>
        <v>0</v>
      </c>
      <c r="KMY57" s="31">
        <f>'Active Model Inputs'!KMY57</f>
        <v>0</v>
      </c>
      <c r="KMZ57" s="31">
        <f>'Active Model Inputs'!KMZ57</f>
        <v>0</v>
      </c>
      <c r="KNA57" s="31">
        <f>'Active Model Inputs'!KNA57</f>
        <v>0</v>
      </c>
      <c r="KNB57" s="31">
        <f>'Active Model Inputs'!KNB57</f>
        <v>0</v>
      </c>
      <c r="KNC57" s="31">
        <f>'Active Model Inputs'!KNC57</f>
        <v>0</v>
      </c>
      <c r="KND57" s="31">
        <f>'Active Model Inputs'!KND57</f>
        <v>0</v>
      </c>
      <c r="KNE57" s="31">
        <f>'Active Model Inputs'!KNE57</f>
        <v>0</v>
      </c>
      <c r="KNF57" s="31">
        <f>'Active Model Inputs'!KNF57</f>
        <v>0</v>
      </c>
      <c r="KNG57" s="31">
        <f>'Active Model Inputs'!KNG57</f>
        <v>0</v>
      </c>
      <c r="KNH57" s="31">
        <f>'Active Model Inputs'!KNH57</f>
        <v>0</v>
      </c>
      <c r="KNI57" s="31">
        <f>'Active Model Inputs'!KNI57</f>
        <v>0</v>
      </c>
      <c r="KNJ57" s="31">
        <f>'Active Model Inputs'!KNJ57</f>
        <v>0</v>
      </c>
      <c r="KNK57" s="31">
        <f>'Active Model Inputs'!KNK57</f>
        <v>0</v>
      </c>
      <c r="KNL57" s="31">
        <f>'Active Model Inputs'!KNL57</f>
        <v>0</v>
      </c>
      <c r="KNM57" s="31">
        <f>'Active Model Inputs'!KNM57</f>
        <v>0</v>
      </c>
      <c r="KNN57" s="31">
        <f>'Active Model Inputs'!KNN57</f>
        <v>0</v>
      </c>
      <c r="KNO57" s="31">
        <f>'Active Model Inputs'!KNO57</f>
        <v>0</v>
      </c>
      <c r="KNP57" s="31">
        <f>'Active Model Inputs'!KNP57</f>
        <v>0</v>
      </c>
      <c r="KNQ57" s="31">
        <f>'Active Model Inputs'!KNQ57</f>
        <v>0</v>
      </c>
      <c r="KNR57" s="31">
        <f>'Active Model Inputs'!KNR57</f>
        <v>0</v>
      </c>
      <c r="KNS57" s="31">
        <f>'Active Model Inputs'!KNS57</f>
        <v>0</v>
      </c>
      <c r="KNT57" s="31">
        <f>'Active Model Inputs'!KNT57</f>
        <v>0</v>
      </c>
      <c r="KNU57" s="31">
        <f>'Active Model Inputs'!KNU57</f>
        <v>0</v>
      </c>
      <c r="KNV57" s="31">
        <f>'Active Model Inputs'!KNV57</f>
        <v>0</v>
      </c>
      <c r="KNW57" s="31">
        <f>'Active Model Inputs'!KNW57</f>
        <v>0</v>
      </c>
      <c r="KNX57" s="31">
        <f>'Active Model Inputs'!KNX57</f>
        <v>0</v>
      </c>
      <c r="KNY57" s="31">
        <f>'Active Model Inputs'!KNY57</f>
        <v>0</v>
      </c>
      <c r="KNZ57" s="31">
        <f>'Active Model Inputs'!KNZ57</f>
        <v>0</v>
      </c>
      <c r="KOA57" s="31">
        <f>'Active Model Inputs'!KOA57</f>
        <v>0</v>
      </c>
      <c r="KOB57" s="31">
        <f>'Active Model Inputs'!KOB57</f>
        <v>0</v>
      </c>
      <c r="KOC57" s="31">
        <f>'Active Model Inputs'!KOC57</f>
        <v>0</v>
      </c>
      <c r="KOD57" s="31">
        <f>'Active Model Inputs'!KOD57</f>
        <v>0</v>
      </c>
      <c r="KOE57" s="31">
        <f>'Active Model Inputs'!KOE57</f>
        <v>0</v>
      </c>
      <c r="KOF57" s="31">
        <f>'Active Model Inputs'!KOF57</f>
        <v>0</v>
      </c>
      <c r="KOG57" s="31">
        <f>'Active Model Inputs'!KOG57</f>
        <v>0</v>
      </c>
      <c r="KOH57" s="31">
        <f>'Active Model Inputs'!KOH57</f>
        <v>0</v>
      </c>
      <c r="KOI57" s="31">
        <f>'Active Model Inputs'!KOI57</f>
        <v>0</v>
      </c>
      <c r="KOJ57" s="31">
        <f>'Active Model Inputs'!KOJ57</f>
        <v>0</v>
      </c>
      <c r="KOK57" s="31">
        <f>'Active Model Inputs'!KOK57</f>
        <v>0</v>
      </c>
      <c r="KOL57" s="31">
        <f>'Active Model Inputs'!KOL57</f>
        <v>0</v>
      </c>
      <c r="KOM57" s="31">
        <f>'Active Model Inputs'!KOM57</f>
        <v>0</v>
      </c>
      <c r="KON57" s="31">
        <f>'Active Model Inputs'!KON57</f>
        <v>0</v>
      </c>
      <c r="KOO57" s="31">
        <f>'Active Model Inputs'!KOO57</f>
        <v>0</v>
      </c>
      <c r="KOP57" s="31">
        <f>'Active Model Inputs'!KOP57</f>
        <v>0</v>
      </c>
      <c r="KOQ57" s="31">
        <f>'Active Model Inputs'!KOQ57</f>
        <v>0</v>
      </c>
      <c r="KOR57" s="31">
        <f>'Active Model Inputs'!KOR57</f>
        <v>0</v>
      </c>
      <c r="KOS57" s="31">
        <f>'Active Model Inputs'!KOS57</f>
        <v>0</v>
      </c>
      <c r="KOT57" s="31">
        <f>'Active Model Inputs'!KOT57</f>
        <v>0</v>
      </c>
      <c r="KOU57" s="31">
        <f>'Active Model Inputs'!KOU57</f>
        <v>0</v>
      </c>
      <c r="KOV57" s="31">
        <f>'Active Model Inputs'!KOV57</f>
        <v>0</v>
      </c>
      <c r="KOW57" s="31">
        <f>'Active Model Inputs'!KOW57</f>
        <v>0</v>
      </c>
      <c r="KOX57" s="31">
        <f>'Active Model Inputs'!KOX57</f>
        <v>0</v>
      </c>
      <c r="KOY57" s="31">
        <f>'Active Model Inputs'!KOY57</f>
        <v>0</v>
      </c>
      <c r="KOZ57" s="31">
        <f>'Active Model Inputs'!KOZ57</f>
        <v>0</v>
      </c>
      <c r="KPA57" s="31">
        <f>'Active Model Inputs'!KPA57</f>
        <v>0</v>
      </c>
      <c r="KPB57" s="31">
        <f>'Active Model Inputs'!KPB57</f>
        <v>0</v>
      </c>
      <c r="KPC57" s="31">
        <f>'Active Model Inputs'!KPC57</f>
        <v>0</v>
      </c>
      <c r="KPD57" s="31">
        <f>'Active Model Inputs'!KPD57</f>
        <v>0</v>
      </c>
      <c r="KPE57" s="31">
        <f>'Active Model Inputs'!KPE57</f>
        <v>0</v>
      </c>
      <c r="KPF57" s="31">
        <f>'Active Model Inputs'!KPF57</f>
        <v>0</v>
      </c>
      <c r="KPG57" s="31">
        <f>'Active Model Inputs'!KPG57</f>
        <v>0</v>
      </c>
      <c r="KPH57" s="31">
        <f>'Active Model Inputs'!KPH57</f>
        <v>0</v>
      </c>
      <c r="KPI57" s="31">
        <f>'Active Model Inputs'!KPI57</f>
        <v>0</v>
      </c>
      <c r="KPJ57" s="31">
        <f>'Active Model Inputs'!KPJ57</f>
        <v>0</v>
      </c>
      <c r="KPK57" s="31">
        <f>'Active Model Inputs'!KPK57</f>
        <v>0</v>
      </c>
      <c r="KPL57" s="31">
        <f>'Active Model Inputs'!KPL57</f>
        <v>0</v>
      </c>
      <c r="KPM57" s="31">
        <f>'Active Model Inputs'!KPM57</f>
        <v>0</v>
      </c>
      <c r="KPN57" s="31">
        <f>'Active Model Inputs'!KPN57</f>
        <v>0</v>
      </c>
      <c r="KPO57" s="31">
        <f>'Active Model Inputs'!KPO57</f>
        <v>0</v>
      </c>
      <c r="KPP57" s="31">
        <f>'Active Model Inputs'!KPP57</f>
        <v>0</v>
      </c>
      <c r="KPQ57" s="31">
        <f>'Active Model Inputs'!KPQ57</f>
        <v>0</v>
      </c>
      <c r="KPR57" s="31">
        <f>'Active Model Inputs'!KPR57</f>
        <v>0</v>
      </c>
      <c r="KPS57" s="31">
        <f>'Active Model Inputs'!KPS57</f>
        <v>0</v>
      </c>
      <c r="KPT57" s="31">
        <f>'Active Model Inputs'!KPT57</f>
        <v>0</v>
      </c>
      <c r="KPU57" s="31">
        <f>'Active Model Inputs'!KPU57</f>
        <v>0</v>
      </c>
      <c r="KPV57" s="31">
        <f>'Active Model Inputs'!KPV57</f>
        <v>0</v>
      </c>
      <c r="KPW57" s="31">
        <f>'Active Model Inputs'!KPW57</f>
        <v>0</v>
      </c>
      <c r="KPX57" s="31">
        <f>'Active Model Inputs'!KPX57</f>
        <v>0</v>
      </c>
      <c r="KPY57" s="31">
        <f>'Active Model Inputs'!KPY57</f>
        <v>0</v>
      </c>
      <c r="KPZ57" s="31">
        <f>'Active Model Inputs'!KPZ57</f>
        <v>0</v>
      </c>
      <c r="KQA57" s="31">
        <f>'Active Model Inputs'!KQA57</f>
        <v>0</v>
      </c>
      <c r="KQB57" s="31">
        <f>'Active Model Inputs'!KQB57</f>
        <v>0</v>
      </c>
      <c r="KQC57" s="31">
        <f>'Active Model Inputs'!KQC57</f>
        <v>0</v>
      </c>
      <c r="KQD57" s="31">
        <f>'Active Model Inputs'!KQD57</f>
        <v>0</v>
      </c>
      <c r="KQE57" s="31">
        <f>'Active Model Inputs'!KQE57</f>
        <v>0</v>
      </c>
      <c r="KQF57" s="31">
        <f>'Active Model Inputs'!KQF57</f>
        <v>0</v>
      </c>
      <c r="KQG57" s="31">
        <f>'Active Model Inputs'!KQG57</f>
        <v>0</v>
      </c>
      <c r="KQH57" s="31">
        <f>'Active Model Inputs'!KQH57</f>
        <v>0</v>
      </c>
      <c r="KQI57" s="31">
        <f>'Active Model Inputs'!KQI57</f>
        <v>0</v>
      </c>
      <c r="KQJ57" s="31">
        <f>'Active Model Inputs'!KQJ57</f>
        <v>0</v>
      </c>
      <c r="KQK57" s="31">
        <f>'Active Model Inputs'!KQK57</f>
        <v>0</v>
      </c>
      <c r="KQL57" s="31">
        <f>'Active Model Inputs'!KQL57</f>
        <v>0</v>
      </c>
      <c r="KQM57" s="31">
        <f>'Active Model Inputs'!KQM57</f>
        <v>0</v>
      </c>
      <c r="KQN57" s="31">
        <f>'Active Model Inputs'!KQN57</f>
        <v>0</v>
      </c>
      <c r="KQO57" s="31">
        <f>'Active Model Inputs'!KQO57</f>
        <v>0</v>
      </c>
      <c r="KQP57" s="31">
        <f>'Active Model Inputs'!KQP57</f>
        <v>0</v>
      </c>
      <c r="KQQ57" s="31">
        <f>'Active Model Inputs'!KQQ57</f>
        <v>0</v>
      </c>
      <c r="KQR57" s="31">
        <f>'Active Model Inputs'!KQR57</f>
        <v>0</v>
      </c>
      <c r="KQS57" s="31">
        <f>'Active Model Inputs'!KQS57</f>
        <v>0</v>
      </c>
      <c r="KQT57" s="31">
        <f>'Active Model Inputs'!KQT57</f>
        <v>0</v>
      </c>
      <c r="KQU57" s="31">
        <f>'Active Model Inputs'!KQU57</f>
        <v>0</v>
      </c>
      <c r="KQV57" s="31">
        <f>'Active Model Inputs'!KQV57</f>
        <v>0</v>
      </c>
      <c r="KQW57" s="31">
        <f>'Active Model Inputs'!KQW57</f>
        <v>0</v>
      </c>
      <c r="KQX57" s="31">
        <f>'Active Model Inputs'!KQX57</f>
        <v>0</v>
      </c>
      <c r="KQY57" s="31">
        <f>'Active Model Inputs'!KQY57</f>
        <v>0</v>
      </c>
      <c r="KQZ57" s="31">
        <f>'Active Model Inputs'!KQZ57</f>
        <v>0</v>
      </c>
      <c r="KRA57" s="31">
        <f>'Active Model Inputs'!KRA57</f>
        <v>0</v>
      </c>
      <c r="KRB57" s="31">
        <f>'Active Model Inputs'!KRB57</f>
        <v>0</v>
      </c>
      <c r="KRC57" s="31">
        <f>'Active Model Inputs'!KRC57</f>
        <v>0</v>
      </c>
      <c r="KRD57" s="31">
        <f>'Active Model Inputs'!KRD57</f>
        <v>0</v>
      </c>
      <c r="KRE57" s="31">
        <f>'Active Model Inputs'!KRE57</f>
        <v>0</v>
      </c>
      <c r="KRF57" s="31">
        <f>'Active Model Inputs'!KRF57</f>
        <v>0</v>
      </c>
      <c r="KRG57" s="31">
        <f>'Active Model Inputs'!KRG57</f>
        <v>0</v>
      </c>
      <c r="KRH57" s="31">
        <f>'Active Model Inputs'!KRH57</f>
        <v>0</v>
      </c>
      <c r="KRI57" s="31">
        <f>'Active Model Inputs'!KRI57</f>
        <v>0</v>
      </c>
      <c r="KRJ57" s="31">
        <f>'Active Model Inputs'!KRJ57</f>
        <v>0</v>
      </c>
      <c r="KRK57" s="31">
        <f>'Active Model Inputs'!KRK57</f>
        <v>0</v>
      </c>
      <c r="KRL57" s="31">
        <f>'Active Model Inputs'!KRL57</f>
        <v>0</v>
      </c>
      <c r="KRM57" s="31">
        <f>'Active Model Inputs'!KRM57</f>
        <v>0</v>
      </c>
      <c r="KRN57" s="31">
        <f>'Active Model Inputs'!KRN57</f>
        <v>0</v>
      </c>
      <c r="KRO57" s="31">
        <f>'Active Model Inputs'!KRO57</f>
        <v>0</v>
      </c>
      <c r="KRP57" s="31">
        <f>'Active Model Inputs'!KRP57</f>
        <v>0</v>
      </c>
      <c r="KRQ57" s="31">
        <f>'Active Model Inputs'!KRQ57</f>
        <v>0</v>
      </c>
      <c r="KRR57" s="31">
        <f>'Active Model Inputs'!KRR57</f>
        <v>0</v>
      </c>
      <c r="KRS57" s="31">
        <f>'Active Model Inputs'!KRS57</f>
        <v>0</v>
      </c>
      <c r="KRT57" s="31">
        <f>'Active Model Inputs'!KRT57</f>
        <v>0</v>
      </c>
      <c r="KRU57" s="31">
        <f>'Active Model Inputs'!KRU57</f>
        <v>0</v>
      </c>
      <c r="KRV57" s="31">
        <f>'Active Model Inputs'!KRV57</f>
        <v>0</v>
      </c>
      <c r="KRW57" s="31">
        <f>'Active Model Inputs'!KRW57</f>
        <v>0</v>
      </c>
      <c r="KRX57" s="31">
        <f>'Active Model Inputs'!KRX57</f>
        <v>0</v>
      </c>
      <c r="KRY57" s="31">
        <f>'Active Model Inputs'!KRY57</f>
        <v>0</v>
      </c>
      <c r="KRZ57" s="31">
        <f>'Active Model Inputs'!KRZ57</f>
        <v>0</v>
      </c>
      <c r="KSA57" s="31">
        <f>'Active Model Inputs'!KSA57</f>
        <v>0</v>
      </c>
      <c r="KSB57" s="31">
        <f>'Active Model Inputs'!KSB57</f>
        <v>0</v>
      </c>
      <c r="KSC57" s="31">
        <f>'Active Model Inputs'!KSC57</f>
        <v>0</v>
      </c>
      <c r="KSD57" s="31">
        <f>'Active Model Inputs'!KSD57</f>
        <v>0</v>
      </c>
      <c r="KSE57" s="31">
        <f>'Active Model Inputs'!KSE57</f>
        <v>0</v>
      </c>
      <c r="KSF57" s="31">
        <f>'Active Model Inputs'!KSF57</f>
        <v>0</v>
      </c>
      <c r="KSG57" s="31">
        <f>'Active Model Inputs'!KSG57</f>
        <v>0</v>
      </c>
      <c r="KSH57" s="31">
        <f>'Active Model Inputs'!KSH57</f>
        <v>0</v>
      </c>
      <c r="KSI57" s="31">
        <f>'Active Model Inputs'!KSI57</f>
        <v>0</v>
      </c>
      <c r="KSJ57" s="31">
        <f>'Active Model Inputs'!KSJ57</f>
        <v>0</v>
      </c>
      <c r="KSK57" s="31">
        <f>'Active Model Inputs'!KSK57</f>
        <v>0</v>
      </c>
      <c r="KSL57" s="31">
        <f>'Active Model Inputs'!KSL57</f>
        <v>0</v>
      </c>
      <c r="KSM57" s="31">
        <f>'Active Model Inputs'!KSM57</f>
        <v>0</v>
      </c>
      <c r="KSN57" s="31">
        <f>'Active Model Inputs'!KSN57</f>
        <v>0</v>
      </c>
      <c r="KSO57" s="31">
        <f>'Active Model Inputs'!KSO57</f>
        <v>0</v>
      </c>
      <c r="KSP57" s="31">
        <f>'Active Model Inputs'!KSP57</f>
        <v>0</v>
      </c>
      <c r="KSQ57" s="31">
        <f>'Active Model Inputs'!KSQ57</f>
        <v>0</v>
      </c>
      <c r="KSR57" s="31">
        <f>'Active Model Inputs'!KSR57</f>
        <v>0</v>
      </c>
      <c r="KSS57" s="31">
        <f>'Active Model Inputs'!KSS57</f>
        <v>0</v>
      </c>
      <c r="KST57" s="31">
        <f>'Active Model Inputs'!KST57</f>
        <v>0</v>
      </c>
      <c r="KSU57" s="31">
        <f>'Active Model Inputs'!KSU57</f>
        <v>0</v>
      </c>
      <c r="KSV57" s="31">
        <f>'Active Model Inputs'!KSV57</f>
        <v>0</v>
      </c>
      <c r="KSW57" s="31">
        <f>'Active Model Inputs'!KSW57</f>
        <v>0</v>
      </c>
      <c r="KSX57" s="31">
        <f>'Active Model Inputs'!KSX57</f>
        <v>0</v>
      </c>
      <c r="KSY57" s="31">
        <f>'Active Model Inputs'!KSY57</f>
        <v>0</v>
      </c>
      <c r="KSZ57" s="31">
        <f>'Active Model Inputs'!KSZ57</f>
        <v>0</v>
      </c>
      <c r="KTA57" s="31">
        <f>'Active Model Inputs'!KTA57</f>
        <v>0</v>
      </c>
      <c r="KTB57" s="31">
        <f>'Active Model Inputs'!KTB57</f>
        <v>0</v>
      </c>
      <c r="KTC57" s="31">
        <f>'Active Model Inputs'!KTC57</f>
        <v>0</v>
      </c>
      <c r="KTD57" s="31">
        <f>'Active Model Inputs'!KTD57</f>
        <v>0</v>
      </c>
      <c r="KTE57" s="31">
        <f>'Active Model Inputs'!KTE57</f>
        <v>0</v>
      </c>
      <c r="KTF57" s="31">
        <f>'Active Model Inputs'!KTF57</f>
        <v>0</v>
      </c>
      <c r="KTG57" s="31">
        <f>'Active Model Inputs'!KTG57</f>
        <v>0</v>
      </c>
      <c r="KTH57" s="31">
        <f>'Active Model Inputs'!KTH57</f>
        <v>0</v>
      </c>
      <c r="KTI57" s="31">
        <f>'Active Model Inputs'!KTI57</f>
        <v>0</v>
      </c>
      <c r="KTJ57" s="31">
        <f>'Active Model Inputs'!KTJ57</f>
        <v>0</v>
      </c>
      <c r="KTK57" s="31">
        <f>'Active Model Inputs'!KTK57</f>
        <v>0</v>
      </c>
      <c r="KTL57" s="31">
        <f>'Active Model Inputs'!KTL57</f>
        <v>0</v>
      </c>
      <c r="KTM57" s="31">
        <f>'Active Model Inputs'!KTM57</f>
        <v>0</v>
      </c>
      <c r="KTN57" s="31">
        <f>'Active Model Inputs'!KTN57</f>
        <v>0</v>
      </c>
      <c r="KTO57" s="31">
        <f>'Active Model Inputs'!KTO57</f>
        <v>0</v>
      </c>
      <c r="KTP57" s="31">
        <f>'Active Model Inputs'!KTP57</f>
        <v>0</v>
      </c>
      <c r="KTQ57" s="31">
        <f>'Active Model Inputs'!KTQ57</f>
        <v>0</v>
      </c>
      <c r="KTR57" s="31">
        <f>'Active Model Inputs'!KTR57</f>
        <v>0</v>
      </c>
      <c r="KTS57" s="31">
        <f>'Active Model Inputs'!KTS57</f>
        <v>0</v>
      </c>
      <c r="KTT57" s="31">
        <f>'Active Model Inputs'!KTT57</f>
        <v>0</v>
      </c>
      <c r="KTU57" s="31">
        <f>'Active Model Inputs'!KTU57</f>
        <v>0</v>
      </c>
      <c r="KTV57" s="31">
        <f>'Active Model Inputs'!KTV57</f>
        <v>0</v>
      </c>
      <c r="KTW57" s="31">
        <f>'Active Model Inputs'!KTW57</f>
        <v>0</v>
      </c>
      <c r="KTX57" s="31">
        <f>'Active Model Inputs'!KTX57</f>
        <v>0</v>
      </c>
      <c r="KTY57" s="31">
        <f>'Active Model Inputs'!KTY57</f>
        <v>0</v>
      </c>
      <c r="KTZ57" s="31">
        <f>'Active Model Inputs'!KTZ57</f>
        <v>0</v>
      </c>
      <c r="KUA57" s="31">
        <f>'Active Model Inputs'!KUA57</f>
        <v>0</v>
      </c>
      <c r="KUB57" s="31">
        <f>'Active Model Inputs'!KUB57</f>
        <v>0</v>
      </c>
      <c r="KUC57" s="31">
        <f>'Active Model Inputs'!KUC57</f>
        <v>0</v>
      </c>
      <c r="KUD57" s="31">
        <f>'Active Model Inputs'!KUD57</f>
        <v>0</v>
      </c>
      <c r="KUE57" s="31">
        <f>'Active Model Inputs'!KUE57</f>
        <v>0</v>
      </c>
      <c r="KUF57" s="31">
        <f>'Active Model Inputs'!KUF57</f>
        <v>0</v>
      </c>
      <c r="KUG57" s="31">
        <f>'Active Model Inputs'!KUG57</f>
        <v>0</v>
      </c>
      <c r="KUH57" s="31">
        <f>'Active Model Inputs'!KUH57</f>
        <v>0</v>
      </c>
      <c r="KUI57" s="31">
        <f>'Active Model Inputs'!KUI57</f>
        <v>0</v>
      </c>
      <c r="KUJ57" s="31">
        <f>'Active Model Inputs'!KUJ57</f>
        <v>0</v>
      </c>
      <c r="KUK57" s="31">
        <f>'Active Model Inputs'!KUK57</f>
        <v>0</v>
      </c>
      <c r="KUL57" s="31">
        <f>'Active Model Inputs'!KUL57</f>
        <v>0</v>
      </c>
      <c r="KUM57" s="31">
        <f>'Active Model Inputs'!KUM57</f>
        <v>0</v>
      </c>
      <c r="KUN57" s="31">
        <f>'Active Model Inputs'!KUN57</f>
        <v>0</v>
      </c>
      <c r="KUO57" s="31">
        <f>'Active Model Inputs'!KUO57</f>
        <v>0</v>
      </c>
      <c r="KUP57" s="31">
        <f>'Active Model Inputs'!KUP57</f>
        <v>0</v>
      </c>
      <c r="KUQ57" s="31">
        <f>'Active Model Inputs'!KUQ57</f>
        <v>0</v>
      </c>
      <c r="KUR57" s="31">
        <f>'Active Model Inputs'!KUR57</f>
        <v>0</v>
      </c>
      <c r="KUS57" s="31">
        <f>'Active Model Inputs'!KUS57</f>
        <v>0</v>
      </c>
      <c r="KUT57" s="31">
        <f>'Active Model Inputs'!KUT57</f>
        <v>0</v>
      </c>
      <c r="KUU57" s="31">
        <f>'Active Model Inputs'!KUU57</f>
        <v>0</v>
      </c>
      <c r="KUV57" s="31">
        <f>'Active Model Inputs'!KUV57</f>
        <v>0</v>
      </c>
      <c r="KUW57" s="31">
        <f>'Active Model Inputs'!KUW57</f>
        <v>0</v>
      </c>
      <c r="KUX57" s="31">
        <f>'Active Model Inputs'!KUX57</f>
        <v>0</v>
      </c>
      <c r="KUY57" s="31">
        <f>'Active Model Inputs'!KUY57</f>
        <v>0</v>
      </c>
      <c r="KUZ57" s="31">
        <f>'Active Model Inputs'!KUZ57</f>
        <v>0</v>
      </c>
      <c r="KVA57" s="31">
        <f>'Active Model Inputs'!KVA57</f>
        <v>0</v>
      </c>
      <c r="KVB57" s="31">
        <f>'Active Model Inputs'!KVB57</f>
        <v>0</v>
      </c>
      <c r="KVC57" s="31">
        <f>'Active Model Inputs'!KVC57</f>
        <v>0</v>
      </c>
      <c r="KVD57" s="31">
        <f>'Active Model Inputs'!KVD57</f>
        <v>0</v>
      </c>
      <c r="KVE57" s="31">
        <f>'Active Model Inputs'!KVE57</f>
        <v>0</v>
      </c>
      <c r="KVF57" s="31">
        <f>'Active Model Inputs'!KVF57</f>
        <v>0</v>
      </c>
      <c r="KVG57" s="31">
        <f>'Active Model Inputs'!KVG57</f>
        <v>0</v>
      </c>
      <c r="KVH57" s="31">
        <f>'Active Model Inputs'!KVH57</f>
        <v>0</v>
      </c>
      <c r="KVI57" s="31">
        <f>'Active Model Inputs'!KVI57</f>
        <v>0</v>
      </c>
      <c r="KVJ57" s="31">
        <f>'Active Model Inputs'!KVJ57</f>
        <v>0</v>
      </c>
      <c r="KVK57" s="31">
        <f>'Active Model Inputs'!KVK57</f>
        <v>0</v>
      </c>
      <c r="KVL57" s="31">
        <f>'Active Model Inputs'!KVL57</f>
        <v>0</v>
      </c>
      <c r="KVM57" s="31">
        <f>'Active Model Inputs'!KVM57</f>
        <v>0</v>
      </c>
      <c r="KVN57" s="31">
        <f>'Active Model Inputs'!KVN57</f>
        <v>0</v>
      </c>
      <c r="KVO57" s="31">
        <f>'Active Model Inputs'!KVO57</f>
        <v>0</v>
      </c>
      <c r="KVP57" s="31">
        <f>'Active Model Inputs'!KVP57</f>
        <v>0</v>
      </c>
      <c r="KVQ57" s="31">
        <f>'Active Model Inputs'!KVQ57</f>
        <v>0</v>
      </c>
      <c r="KVR57" s="31">
        <f>'Active Model Inputs'!KVR57</f>
        <v>0</v>
      </c>
      <c r="KVS57" s="31">
        <f>'Active Model Inputs'!KVS57</f>
        <v>0</v>
      </c>
      <c r="KVT57" s="31">
        <f>'Active Model Inputs'!KVT57</f>
        <v>0</v>
      </c>
      <c r="KVU57" s="31">
        <f>'Active Model Inputs'!KVU57</f>
        <v>0</v>
      </c>
      <c r="KVV57" s="31">
        <f>'Active Model Inputs'!KVV57</f>
        <v>0</v>
      </c>
      <c r="KVW57" s="31">
        <f>'Active Model Inputs'!KVW57</f>
        <v>0</v>
      </c>
      <c r="KVX57" s="31">
        <f>'Active Model Inputs'!KVX57</f>
        <v>0</v>
      </c>
      <c r="KVY57" s="31">
        <f>'Active Model Inputs'!KVY57</f>
        <v>0</v>
      </c>
      <c r="KVZ57" s="31">
        <f>'Active Model Inputs'!KVZ57</f>
        <v>0</v>
      </c>
      <c r="KWA57" s="31">
        <f>'Active Model Inputs'!KWA57</f>
        <v>0</v>
      </c>
      <c r="KWB57" s="31">
        <f>'Active Model Inputs'!KWB57</f>
        <v>0</v>
      </c>
      <c r="KWC57" s="31">
        <f>'Active Model Inputs'!KWC57</f>
        <v>0</v>
      </c>
      <c r="KWD57" s="31">
        <f>'Active Model Inputs'!KWD57</f>
        <v>0</v>
      </c>
      <c r="KWE57" s="31">
        <f>'Active Model Inputs'!KWE57</f>
        <v>0</v>
      </c>
      <c r="KWF57" s="31">
        <f>'Active Model Inputs'!KWF57</f>
        <v>0</v>
      </c>
      <c r="KWG57" s="31">
        <f>'Active Model Inputs'!KWG57</f>
        <v>0</v>
      </c>
      <c r="KWH57" s="31">
        <f>'Active Model Inputs'!KWH57</f>
        <v>0</v>
      </c>
      <c r="KWI57" s="31">
        <f>'Active Model Inputs'!KWI57</f>
        <v>0</v>
      </c>
      <c r="KWJ57" s="31">
        <f>'Active Model Inputs'!KWJ57</f>
        <v>0</v>
      </c>
      <c r="KWK57" s="31">
        <f>'Active Model Inputs'!KWK57</f>
        <v>0</v>
      </c>
      <c r="KWL57" s="31">
        <f>'Active Model Inputs'!KWL57</f>
        <v>0</v>
      </c>
      <c r="KWM57" s="31">
        <f>'Active Model Inputs'!KWM57</f>
        <v>0</v>
      </c>
      <c r="KWN57" s="31">
        <f>'Active Model Inputs'!KWN57</f>
        <v>0</v>
      </c>
      <c r="KWO57" s="31">
        <f>'Active Model Inputs'!KWO57</f>
        <v>0</v>
      </c>
      <c r="KWP57" s="31">
        <f>'Active Model Inputs'!KWP57</f>
        <v>0</v>
      </c>
      <c r="KWQ57" s="31">
        <f>'Active Model Inputs'!KWQ57</f>
        <v>0</v>
      </c>
      <c r="KWR57" s="31">
        <f>'Active Model Inputs'!KWR57</f>
        <v>0</v>
      </c>
      <c r="KWS57" s="31">
        <f>'Active Model Inputs'!KWS57</f>
        <v>0</v>
      </c>
      <c r="KWT57" s="31">
        <f>'Active Model Inputs'!KWT57</f>
        <v>0</v>
      </c>
      <c r="KWU57" s="31">
        <f>'Active Model Inputs'!KWU57</f>
        <v>0</v>
      </c>
      <c r="KWV57" s="31">
        <f>'Active Model Inputs'!KWV57</f>
        <v>0</v>
      </c>
      <c r="KWW57" s="31">
        <f>'Active Model Inputs'!KWW57</f>
        <v>0</v>
      </c>
      <c r="KWX57" s="31">
        <f>'Active Model Inputs'!KWX57</f>
        <v>0</v>
      </c>
      <c r="KWY57" s="31">
        <f>'Active Model Inputs'!KWY57</f>
        <v>0</v>
      </c>
      <c r="KWZ57" s="31">
        <f>'Active Model Inputs'!KWZ57</f>
        <v>0</v>
      </c>
      <c r="KXA57" s="31">
        <f>'Active Model Inputs'!KXA57</f>
        <v>0</v>
      </c>
      <c r="KXB57" s="31">
        <f>'Active Model Inputs'!KXB57</f>
        <v>0</v>
      </c>
      <c r="KXC57" s="31">
        <f>'Active Model Inputs'!KXC57</f>
        <v>0</v>
      </c>
      <c r="KXD57" s="31">
        <f>'Active Model Inputs'!KXD57</f>
        <v>0</v>
      </c>
      <c r="KXE57" s="31">
        <f>'Active Model Inputs'!KXE57</f>
        <v>0</v>
      </c>
      <c r="KXF57" s="31">
        <f>'Active Model Inputs'!KXF57</f>
        <v>0</v>
      </c>
      <c r="KXG57" s="31">
        <f>'Active Model Inputs'!KXG57</f>
        <v>0</v>
      </c>
      <c r="KXH57" s="31">
        <f>'Active Model Inputs'!KXH57</f>
        <v>0</v>
      </c>
      <c r="KXI57" s="31">
        <f>'Active Model Inputs'!KXI57</f>
        <v>0</v>
      </c>
      <c r="KXJ57" s="31">
        <f>'Active Model Inputs'!KXJ57</f>
        <v>0</v>
      </c>
      <c r="KXK57" s="31">
        <f>'Active Model Inputs'!KXK57</f>
        <v>0</v>
      </c>
      <c r="KXL57" s="31">
        <f>'Active Model Inputs'!KXL57</f>
        <v>0</v>
      </c>
      <c r="KXM57" s="31">
        <f>'Active Model Inputs'!KXM57</f>
        <v>0</v>
      </c>
      <c r="KXN57" s="31">
        <f>'Active Model Inputs'!KXN57</f>
        <v>0</v>
      </c>
      <c r="KXO57" s="31">
        <f>'Active Model Inputs'!KXO57</f>
        <v>0</v>
      </c>
      <c r="KXP57" s="31">
        <f>'Active Model Inputs'!KXP57</f>
        <v>0</v>
      </c>
      <c r="KXQ57" s="31">
        <f>'Active Model Inputs'!KXQ57</f>
        <v>0</v>
      </c>
      <c r="KXR57" s="31">
        <f>'Active Model Inputs'!KXR57</f>
        <v>0</v>
      </c>
      <c r="KXS57" s="31">
        <f>'Active Model Inputs'!KXS57</f>
        <v>0</v>
      </c>
      <c r="KXT57" s="31">
        <f>'Active Model Inputs'!KXT57</f>
        <v>0</v>
      </c>
      <c r="KXU57" s="31">
        <f>'Active Model Inputs'!KXU57</f>
        <v>0</v>
      </c>
      <c r="KXV57" s="31">
        <f>'Active Model Inputs'!KXV57</f>
        <v>0</v>
      </c>
      <c r="KXW57" s="31">
        <f>'Active Model Inputs'!KXW57</f>
        <v>0</v>
      </c>
      <c r="KXX57" s="31">
        <f>'Active Model Inputs'!KXX57</f>
        <v>0</v>
      </c>
      <c r="KXY57" s="31">
        <f>'Active Model Inputs'!KXY57</f>
        <v>0</v>
      </c>
      <c r="KXZ57" s="31">
        <f>'Active Model Inputs'!KXZ57</f>
        <v>0</v>
      </c>
      <c r="KYA57" s="31">
        <f>'Active Model Inputs'!KYA57</f>
        <v>0</v>
      </c>
      <c r="KYB57" s="31">
        <f>'Active Model Inputs'!KYB57</f>
        <v>0</v>
      </c>
      <c r="KYC57" s="31">
        <f>'Active Model Inputs'!KYC57</f>
        <v>0</v>
      </c>
      <c r="KYD57" s="31">
        <f>'Active Model Inputs'!KYD57</f>
        <v>0</v>
      </c>
      <c r="KYE57" s="31">
        <f>'Active Model Inputs'!KYE57</f>
        <v>0</v>
      </c>
      <c r="KYF57" s="31">
        <f>'Active Model Inputs'!KYF57</f>
        <v>0</v>
      </c>
      <c r="KYG57" s="31">
        <f>'Active Model Inputs'!KYG57</f>
        <v>0</v>
      </c>
      <c r="KYH57" s="31">
        <f>'Active Model Inputs'!KYH57</f>
        <v>0</v>
      </c>
      <c r="KYI57" s="31">
        <f>'Active Model Inputs'!KYI57</f>
        <v>0</v>
      </c>
      <c r="KYJ57" s="31">
        <f>'Active Model Inputs'!KYJ57</f>
        <v>0</v>
      </c>
      <c r="KYK57" s="31">
        <f>'Active Model Inputs'!KYK57</f>
        <v>0</v>
      </c>
      <c r="KYL57" s="31">
        <f>'Active Model Inputs'!KYL57</f>
        <v>0</v>
      </c>
      <c r="KYM57" s="31">
        <f>'Active Model Inputs'!KYM57</f>
        <v>0</v>
      </c>
      <c r="KYN57" s="31">
        <f>'Active Model Inputs'!KYN57</f>
        <v>0</v>
      </c>
      <c r="KYO57" s="31">
        <f>'Active Model Inputs'!KYO57</f>
        <v>0</v>
      </c>
      <c r="KYP57" s="31">
        <f>'Active Model Inputs'!KYP57</f>
        <v>0</v>
      </c>
      <c r="KYQ57" s="31">
        <f>'Active Model Inputs'!KYQ57</f>
        <v>0</v>
      </c>
      <c r="KYR57" s="31">
        <f>'Active Model Inputs'!KYR57</f>
        <v>0</v>
      </c>
      <c r="KYS57" s="31">
        <f>'Active Model Inputs'!KYS57</f>
        <v>0</v>
      </c>
      <c r="KYT57" s="31">
        <f>'Active Model Inputs'!KYT57</f>
        <v>0</v>
      </c>
      <c r="KYU57" s="31">
        <f>'Active Model Inputs'!KYU57</f>
        <v>0</v>
      </c>
      <c r="KYV57" s="31">
        <f>'Active Model Inputs'!KYV57</f>
        <v>0</v>
      </c>
      <c r="KYW57" s="31">
        <f>'Active Model Inputs'!KYW57</f>
        <v>0</v>
      </c>
      <c r="KYX57" s="31">
        <f>'Active Model Inputs'!KYX57</f>
        <v>0</v>
      </c>
      <c r="KYY57" s="31">
        <f>'Active Model Inputs'!KYY57</f>
        <v>0</v>
      </c>
      <c r="KYZ57" s="31">
        <f>'Active Model Inputs'!KYZ57</f>
        <v>0</v>
      </c>
      <c r="KZA57" s="31">
        <f>'Active Model Inputs'!KZA57</f>
        <v>0</v>
      </c>
      <c r="KZB57" s="31">
        <f>'Active Model Inputs'!KZB57</f>
        <v>0</v>
      </c>
      <c r="KZC57" s="31">
        <f>'Active Model Inputs'!KZC57</f>
        <v>0</v>
      </c>
      <c r="KZD57" s="31">
        <f>'Active Model Inputs'!KZD57</f>
        <v>0</v>
      </c>
      <c r="KZE57" s="31">
        <f>'Active Model Inputs'!KZE57</f>
        <v>0</v>
      </c>
      <c r="KZF57" s="31">
        <f>'Active Model Inputs'!KZF57</f>
        <v>0</v>
      </c>
      <c r="KZG57" s="31">
        <f>'Active Model Inputs'!KZG57</f>
        <v>0</v>
      </c>
      <c r="KZH57" s="31">
        <f>'Active Model Inputs'!KZH57</f>
        <v>0</v>
      </c>
      <c r="KZI57" s="31">
        <f>'Active Model Inputs'!KZI57</f>
        <v>0</v>
      </c>
      <c r="KZJ57" s="31">
        <f>'Active Model Inputs'!KZJ57</f>
        <v>0</v>
      </c>
      <c r="KZK57" s="31">
        <f>'Active Model Inputs'!KZK57</f>
        <v>0</v>
      </c>
      <c r="KZL57" s="31">
        <f>'Active Model Inputs'!KZL57</f>
        <v>0</v>
      </c>
      <c r="KZM57" s="31">
        <f>'Active Model Inputs'!KZM57</f>
        <v>0</v>
      </c>
      <c r="KZN57" s="31">
        <f>'Active Model Inputs'!KZN57</f>
        <v>0</v>
      </c>
      <c r="KZO57" s="31">
        <f>'Active Model Inputs'!KZO57</f>
        <v>0</v>
      </c>
      <c r="KZP57" s="31">
        <f>'Active Model Inputs'!KZP57</f>
        <v>0</v>
      </c>
      <c r="KZQ57" s="31">
        <f>'Active Model Inputs'!KZQ57</f>
        <v>0</v>
      </c>
      <c r="KZR57" s="31">
        <f>'Active Model Inputs'!KZR57</f>
        <v>0</v>
      </c>
      <c r="KZS57" s="31">
        <f>'Active Model Inputs'!KZS57</f>
        <v>0</v>
      </c>
      <c r="KZT57" s="31">
        <f>'Active Model Inputs'!KZT57</f>
        <v>0</v>
      </c>
      <c r="KZU57" s="31">
        <f>'Active Model Inputs'!KZU57</f>
        <v>0</v>
      </c>
      <c r="KZV57" s="31">
        <f>'Active Model Inputs'!KZV57</f>
        <v>0</v>
      </c>
      <c r="KZW57" s="31">
        <f>'Active Model Inputs'!KZW57</f>
        <v>0</v>
      </c>
      <c r="KZX57" s="31">
        <f>'Active Model Inputs'!KZX57</f>
        <v>0</v>
      </c>
      <c r="KZY57" s="31">
        <f>'Active Model Inputs'!KZY57</f>
        <v>0</v>
      </c>
      <c r="KZZ57" s="31">
        <f>'Active Model Inputs'!KZZ57</f>
        <v>0</v>
      </c>
      <c r="LAA57" s="31">
        <f>'Active Model Inputs'!LAA57</f>
        <v>0</v>
      </c>
      <c r="LAB57" s="31">
        <f>'Active Model Inputs'!LAB57</f>
        <v>0</v>
      </c>
      <c r="LAC57" s="31">
        <f>'Active Model Inputs'!LAC57</f>
        <v>0</v>
      </c>
      <c r="LAD57" s="31">
        <f>'Active Model Inputs'!LAD57</f>
        <v>0</v>
      </c>
      <c r="LAE57" s="31">
        <f>'Active Model Inputs'!LAE57</f>
        <v>0</v>
      </c>
      <c r="LAF57" s="31">
        <f>'Active Model Inputs'!LAF57</f>
        <v>0</v>
      </c>
      <c r="LAG57" s="31">
        <f>'Active Model Inputs'!LAG57</f>
        <v>0</v>
      </c>
      <c r="LAH57" s="31">
        <f>'Active Model Inputs'!LAH57</f>
        <v>0</v>
      </c>
      <c r="LAI57" s="31">
        <f>'Active Model Inputs'!LAI57</f>
        <v>0</v>
      </c>
      <c r="LAJ57" s="31">
        <f>'Active Model Inputs'!LAJ57</f>
        <v>0</v>
      </c>
      <c r="LAK57" s="31">
        <f>'Active Model Inputs'!LAK57</f>
        <v>0</v>
      </c>
      <c r="LAL57" s="31">
        <f>'Active Model Inputs'!LAL57</f>
        <v>0</v>
      </c>
      <c r="LAM57" s="31">
        <f>'Active Model Inputs'!LAM57</f>
        <v>0</v>
      </c>
      <c r="LAN57" s="31">
        <f>'Active Model Inputs'!LAN57</f>
        <v>0</v>
      </c>
      <c r="LAO57" s="31">
        <f>'Active Model Inputs'!LAO57</f>
        <v>0</v>
      </c>
      <c r="LAP57" s="31">
        <f>'Active Model Inputs'!LAP57</f>
        <v>0</v>
      </c>
      <c r="LAQ57" s="31">
        <f>'Active Model Inputs'!LAQ57</f>
        <v>0</v>
      </c>
      <c r="LAR57" s="31">
        <f>'Active Model Inputs'!LAR57</f>
        <v>0</v>
      </c>
      <c r="LAS57" s="31">
        <f>'Active Model Inputs'!LAS57</f>
        <v>0</v>
      </c>
      <c r="LAT57" s="31">
        <f>'Active Model Inputs'!LAT57</f>
        <v>0</v>
      </c>
      <c r="LAU57" s="31">
        <f>'Active Model Inputs'!LAU57</f>
        <v>0</v>
      </c>
      <c r="LAV57" s="31">
        <f>'Active Model Inputs'!LAV57</f>
        <v>0</v>
      </c>
      <c r="LAW57" s="31">
        <f>'Active Model Inputs'!LAW57</f>
        <v>0</v>
      </c>
      <c r="LAX57" s="31">
        <f>'Active Model Inputs'!LAX57</f>
        <v>0</v>
      </c>
      <c r="LAY57" s="31">
        <f>'Active Model Inputs'!LAY57</f>
        <v>0</v>
      </c>
      <c r="LAZ57" s="31">
        <f>'Active Model Inputs'!LAZ57</f>
        <v>0</v>
      </c>
      <c r="LBA57" s="31">
        <f>'Active Model Inputs'!LBA57</f>
        <v>0</v>
      </c>
      <c r="LBB57" s="31">
        <f>'Active Model Inputs'!LBB57</f>
        <v>0</v>
      </c>
      <c r="LBC57" s="31">
        <f>'Active Model Inputs'!LBC57</f>
        <v>0</v>
      </c>
      <c r="LBD57" s="31">
        <f>'Active Model Inputs'!LBD57</f>
        <v>0</v>
      </c>
      <c r="LBE57" s="31">
        <f>'Active Model Inputs'!LBE57</f>
        <v>0</v>
      </c>
      <c r="LBF57" s="31">
        <f>'Active Model Inputs'!LBF57</f>
        <v>0</v>
      </c>
      <c r="LBG57" s="31">
        <f>'Active Model Inputs'!LBG57</f>
        <v>0</v>
      </c>
      <c r="LBH57" s="31">
        <f>'Active Model Inputs'!LBH57</f>
        <v>0</v>
      </c>
      <c r="LBI57" s="31">
        <f>'Active Model Inputs'!LBI57</f>
        <v>0</v>
      </c>
      <c r="LBJ57" s="31">
        <f>'Active Model Inputs'!LBJ57</f>
        <v>0</v>
      </c>
      <c r="LBK57" s="31">
        <f>'Active Model Inputs'!LBK57</f>
        <v>0</v>
      </c>
      <c r="LBL57" s="31">
        <f>'Active Model Inputs'!LBL57</f>
        <v>0</v>
      </c>
      <c r="LBM57" s="31">
        <f>'Active Model Inputs'!LBM57</f>
        <v>0</v>
      </c>
      <c r="LBN57" s="31">
        <f>'Active Model Inputs'!LBN57</f>
        <v>0</v>
      </c>
      <c r="LBO57" s="31">
        <f>'Active Model Inputs'!LBO57</f>
        <v>0</v>
      </c>
      <c r="LBP57" s="31">
        <f>'Active Model Inputs'!LBP57</f>
        <v>0</v>
      </c>
      <c r="LBQ57" s="31">
        <f>'Active Model Inputs'!LBQ57</f>
        <v>0</v>
      </c>
      <c r="LBR57" s="31">
        <f>'Active Model Inputs'!LBR57</f>
        <v>0</v>
      </c>
      <c r="LBS57" s="31">
        <f>'Active Model Inputs'!LBS57</f>
        <v>0</v>
      </c>
      <c r="LBT57" s="31">
        <f>'Active Model Inputs'!LBT57</f>
        <v>0</v>
      </c>
      <c r="LBU57" s="31">
        <f>'Active Model Inputs'!LBU57</f>
        <v>0</v>
      </c>
      <c r="LBV57" s="31">
        <f>'Active Model Inputs'!LBV57</f>
        <v>0</v>
      </c>
      <c r="LBW57" s="31">
        <f>'Active Model Inputs'!LBW57</f>
        <v>0</v>
      </c>
      <c r="LBX57" s="31">
        <f>'Active Model Inputs'!LBX57</f>
        <v>0</v>
      </c>
      <c r="LBY57" s="31">
        <f>'Active Model Inputs'!LBY57</f>
        <v>0</v>
      </c>
      <c r="LBZ57" s="31">
        <f>'Active Model Inputs'!LBZ57</f>
        <v>0</v>
      </c>
      <c r="LCA57" s="31">
        <f>'Active Model Inputs'!LCA57</f>
        <v>0</v>
      </c>
      <c r="LCB57" s="31">
        <f>'Active Model Inputs'!LCB57</f>
        <v>0</v>
      </c>
      <c r="LCC57" s="31">
        <f>'Active Model Inputs'!LCC57</f>
        <v>0</v>
      </c>
      <c r="LCD57" s="31">
        <f>'Active Model Inputs'!LCD57</f>
        <v>0</v>
      </c>
      <c r="LCE57" s="31">
        <f>'Active Model Inputs'!LCE57</f>
        <v>0</v>
      </c>
      <c r="LCF57" s="31">
        <f>'Active Model Inputs'!LCF57</f>
        <v>0</v>
      </c>
      <c r="LCG57" s="31">
        <f>'Active Model Inputs'!LCG57</f>
        <v>0</v>
      </c>
      <c r="LCH57" s="31">
        <f>'Active Model Inputs'!LCH57</f>
        <v>0</v>
      </c>
      <c r="LCI57" s="31">
        <f>'Active Model Inputs'!LCI57</f>
        <v>0</v>
      </c>
      <c r="LCJ57" s="31">
        <f>'Active Model Inputs'!LCJ57</f>
        <v>0</v>
      </c>
      <c r="LCK57" s="31">
        <f>'Active Model Inputs'!LCK57</f>
        <v>0</v>
      </c>
      <c r="LCL57" s="31">
        <f>'Active Model Inputs'!LCL57</f>
        <v>0</v>
      </c>
      <c r="LCM57" s="31">
        <f>'Active Model Inputs'!LCM57</f>
        <v>0</v>
      </c>
      <c r="LCN57" s="31">
        <f>'Active Model Inputs'!LCN57</f>
        <v>0</v>
      </c>
      <c r="LCO57" s="31">
        <f>'Active Model Inputs'!LCO57</f>
        <v>0</v>
      </c>
      <c r="LCP57" s="31">
        <f>'Active Model Inputs'!LCP57</f>
        <v>0</v>
      </c>
      <c r="LCQ57" s="31">
        <f>'Active Model Inputs'!LCQ57</f>
        <v>0</v>
      </c>
      <c r="LCR57" s="31">
        <f>'Active Model Inputs'!LCR57</f>
        <v>0</v>
      </c>
      <c r="LCS57" s="31">
        <f>'Active Model Inputs'!LCS57</f>
        <v>0</v>
      </c>
      <c r="LCT57" s="31">
        <f>'Active Model Inputs'!LCT57</f>
        <v>0</v>
      </c>
      <c r="LCU57" s="31">
        <f>'Active Model Inputs'!LCU57</f>
        <v>0</v>
      </c>
      <c r="LCV57" s="31">
        <f>'Active Model Inputs'!LCV57</f>
        <v>0</v>
      </c>
      <c r="LCW57" s="31">
        <f>'Active Model Inputs'!LCW57</f>
        <v>0</v>
      </c>
      <c r="LCX57" s="31">
        <f>'Active Model Inputs'!LCX57</f>
        <v>0</v>
      </c>
      <c r="LCY57" s="31">
        <f>'Active Model Inputs'!LCY57</f>
        <v>0</v>
      </c>
      <c r="LCZ57" s="31">
        <f>'Active Model Inputs'!LCZ57</f>
        <v>0</v>
      </c>
      <c r="LDA57" s="31">
        <f>'Active Model Inputs'!LDA57</f>
        <v>0</v>
      </c>
      <c r="LDB57" s="31">
        <f>'Active Model Inputs'!LDB57</f>
        <v>0</v>
      </c>
      <c r="LDC57" s="31">
        <f>'Active Model Inputs'!LDC57</f>
        <v>0</v>
      </c>
      <c r="LDD57" s="31">
        <f>'Active Model Inputs'!LDD57</f>
        <v>0</v>
      </c>
      <c r="LDE57" s="31">
        <f>'Active Model Inputs'!LDE57</f>
        <v>0</v>
      </c>
      <c r="LDF57" s="31">
        <f>'Active Model Inputs'!LDF57</f>
        <v>0</v>
      </c>
      <c r="LDG57" s="31">
        <f>'Active Model Inputs'!LDG57</f>
        <v>0</v>
      </c>
      <c r="LDH57" s="31">
        <f>'Active Model Inputs'!LDH57</f>
        <v>0</v>
      </c>
      <c r="LDI57" s="31">
        <f>'Active Model Inputs'!LDI57</f>
        <v>0</v>
      </c>
      <c r="LDJ57" s="31">
        <f>'Active Model Inputs'!LDJ57</f>
        <v>0</v>
      </c>
      <c r="LDK57" s="31">
        <f>'Active Model Inputs'!LDK57</f>
        <v>0</v>
      </c>
      <c r="LDL57" s="31">
        <f>'Active Model Inputs'!LDL57</f>
        <v>0</v>
      </c>
      <c r="LDM57" s="31">
        <f>'Active Model Inputs'!LDM57</f>
        <v>0</v>
      </c>
      <c r="LDN57" s="31">
        <f>'Active Model Inputs'!LDN57</f>
        <v>0</v>
      </c>
      <c r="LDO57" s="31">
        <f>'Active Model Inputs'!LDO57</f>
        <v>0</v>
      </c>
      <c r="LDP57" s="31">
        <f>'Active Model Inputs'!LDP57</f>
        <v>0</v>
      </c>
      <c r="LDQ57" s="31">
        <f>'Active Model Inputs'!LDQ57</f>
        <v>0</v>
      </c>
      <c r="LDR57" s="31">
        <f>'Active Model Inputs'!LDR57</f>
        <v>0</v>
      </c>
      <c r="LDS57" s="31">
        <f>'Active Model Inputs'!LDS57</f>
        <v>0</v>
      </c>
      <c r="LDT57" s="31">
        <f>'Active Model Inputs'!LDT57</f>
        <v>0</v>
      </c>
      <c r="LDU57" s="31">
        <f>'Active Model Inputs'!LDU57</f>
        <v>0</v>
      </c>
      <c r="LDV57" s="31">
        <f>'Active Model Inputs'!LDV57</f>
        <v>0</v>
      </c>
      <c r="LDW57" s="31">
        <f>'Active Model Inputs'!LDW57</f>
        <v>0</v>
      </c>
      <c r="LDX57" s="31">
        <f>'Active Model Inputs'!LDX57</f>
        <v>0</v>
      </c>
      <c r="LDY57" s="31">
        <f>'Active Model Inputs'!LDY57</f>
        <v>0</v>
      </c>
      <c r="LDZ57" s="31">
        <f>'Active Model Inputs'!LDZ57</f>
        <v>0</v>
      </c>
      <c r="LEA57" s="31">
        <f>'Active Model Inputs'!LEA57</f>
        <v>0</v>
      </c>
      <c r="LEB57" s="31">
        <f>'Active Model Inputs'!LEB57</f>
        <v>0</v>
      </c>
      <c r="LEC57" s="31">
        <f>'Active Model Inputs'!LEC57</f>
        <v>0</v>
      </c>
      <c r="LED57" s="31">
        <f>'Active Model Inputs'!LED57</f>
        <v>0</v>
      </c>
      <c r="LEE57" s="31">
        <f>'Active Model Inputs'!LEE57</f>
        <v>0</v>
      </c>
      <c r="LEF57" s="31">
        <f>'Active Model Inputs'!LEF57</f>
        <v>0</v>
      </c>
      <c r="LEG57" s="31">
        <f>'Active Model Inputs'!LEG57</f>
        <v>0</v>
      </c>
      <c r="LEH57" s="31">
        <f>'Active Model Inputs'!LEH57</f>
        <v>0</v>
      </c>
      <c r="LEI57" s="31">
        <f>'Active Model Inputs'!LEI57</f>
        <v>0</v>
      </c>
      <c r="LEJ57" s="31">
        <f>'Active Model Inputs'!LEJ57</f>
        <v>0</v>
      </c>
      <c r="LEK57" s="31">
        <f>'Active Model Inputs'!LEK57</f>
        <v>0</v>
      </c>
      <c r="LEL57" s="31">
        <f>'Active Model Inputs'!LEL57</f>
        <v>0</v>
      </c>
      <c r="LEM57" s="31">
        <f>'Active Model Inputs'!LEM57</f>
        <v>0</v>
      </c>
      <c r="LEN57" s="31">
        <f>'Active Model Inputs'!LEN57</f>
        <v>0</v>
      </c>
      <c r="LEO57" s="31">
        <f>'Active Model Inputs'!LEO57</f>
        <v>0</v>
      </c>
      <c r="LEP57" s="31">
        <f>'Active Model Inputs'!LEP57</f>
        <v>0</v>
      </c>
      <c r="LEQ57" s="31">
        <f>'Active Model Inputs'!LEQ57</f>
        <v>0</v>
      </c>
      <c r="LER57" s="31">
        <f>'Active Model Inputs'!LER57</f>
        <v>0</v>
      </c>
      <c r="LES57" s="31">
        <f>'Active Model Inputs'!LES57</f>
        <v>0</v>
      </c>
      <c r="LET57" s="31">
        <f>'Active Model Inputs'!LET57</f>
        <v>0</v>
      </c>
      <c r="LEU57" s="31">
        <f>'Active Model Inputs'!LEU57</f>
        <v>0</v>
      </c>
      <c r="LEV57" s="31">
        <f>'Active Model Inputs'!LEV57</f>
        <v>0</v>
      </c>
      <c r="LEW57" s="31">
        <f>'Active Model Inputs'!LEW57</f>
        <v>0</v>
      </c>
      <c r="LEX57" s="31">
        <f>'Active Model Inputs'!LEX57</f>
        <v>0</v>
      </c>
      <c r="LEY57" s="31">
        <f>'Active Model Inputs'!LEY57</f>
        <v>0</v>
      </c>
      <c r="LEZ57" s="31">
        <f>'Active Model Inputs'!LEZ57</f>
        <v>0</v>
      </c>
      <c r="LFA57" s="31">
        <f>'Active Model Inputs'!LFA57</f>
        <v>0</v>
      </c>
      <c r="LFB57" s="31">
        <f>'Active Model Inputs'!LFB57</f>
        <v>0</v>
      </c>
      <c r="LFC57" s="31">
        <f>'Active Model Inputs'!LFC57</f>
        <v>0</v>
      </c>
      <c r="LFD57" s="31">
        <f>'Active Model Inputs'!LFD57</f>
        <v>0</v>
      </c>
      <c r="LFE57" s="31">
        <f>'Active Model Inputs'!LFE57</f>
        <v>0</v>
      </c>
      <c r="LFF57" s="31">
        <f>'Active Model Inputs'!LFF57</f>
        <v>0</v>
      </c>
      <c r="LFG57" s="31">
        <f>'Active Model Inputs'!LFG57</f>
        <v>0</v>
      </c>
      <c r="LFH57" s="31">
        <f>'Active Model Inputs'!LFH57</f>
        <v>0</v>
      </c>
      <c r="LFI57" s="31">
        <f>'Active Model Inputs'!LFI57</f>
        <v>0</v>
      </c>
      <c r="LFJ57" s="31">
        <f>'Active Model Inputs'!LFJ57</f>
        <v>0</v>
      </c>
      <c r="LFK57" s="31">
        <f>'Active Model Inputs'!LFK57</f>
        <v>0</v>
      </c>
      <c r="LFL57" s="31">
        <f>'Active Model Inputs'!LFL57</f>
        <v>0</v>
      </c>
      <c r="LFM57" s="31">
        <f>'Active Model Inputs'!LFM57</f>
        <v>0</v>
      </c>
      <c r="LFN57" s="31">
        <f>'Active Model Inputs'!LFN57</f>
        <v>0</v>
      </c>
      <c r="LFO57" s="31">
        <f>'Active Model Inputs'!LFO57</f>
        <v>0</v>
      </c>
      <c r="LFP57" s="31">
        <f>'Active Model Inputs'!LFP57</f>
        <v>0</v>
      </c>
      <c r="LFQ57" s="31">
        <f>'Active Model Inputs'!LFQ57</f>
        <v>0</v>
      </c>
      <c r="LFR57" s="31">
        <f>'Active Model Inputs'!LFR57</f>
        <v>0</v>
      </c>
      <c r="LFS57" s="31">
        <f>'Active Model Inputs'!LFS57</f>
        <v>0</v>
      </c>
      <c r="LFT57" s="31">
        <f>'Active Model Inputs'!LFT57</f>
        <v>0</v>
      </c>
      <c r="LFU57" s="31">
        <f>'Active Model Inputs'!LFU57</f>
        <v>0</v>
      </c>
      <c r="LFV57" s="31">
        <f>'Active Model Inputs'!LFV57</f>
        <v>0</v>
      </c>
      <c r="LFW57" s="31">
        <f>'Active Model Inputs'!LFW57</f>
        <v>0</v>
      </c>
      <c r="LFX57" s="31">
        <f>'Active Model Inputs'!LFX57</f>
        <v>0</v>
      </c>
      <c r="LFY57" s="31">
        <f>'Active Model Inputs'!LFY57</f>
        <v>0</v>
      </c>
      <c r="LFZ57" s="31">
        <f>'Active Model Inputs'!LFZ57</f>
        <v>0</v>
      </c>
      <c r="LGA57" s="31">
        <f>'Active Model Inputs'!LGA57</f>
        <v>0</v>
      </c>
      <c r="LGB57" s="31">
        <f>'Active Model Inputs'!LGB57</f>
        <v>0</v>
      </c>
      <c r="LGC57" s="31">
        <f>'Active Model Inputs'!LGC57</f>
        <v>0</v>
      </c>
      <c r="LGD57" s="31">
        <f>'Active Model Inputs'!LGD57</f>
        <v>0</v>
      </c>
      <c r="LGE57" s="31">
        <f>'Active Model Inputs'!LGE57</f>
        <v>0</v>
      </c>
      <c r="LGF57" s="31">
        <f>'Active Model Inputs'!LGF57</f>
        <v>0</v>
      </c>
      <c r="LGG57" s="31">
        <f>'Active Model Inputs'!LGG57</f>
        <v>0</v>
      </c>
      <c r="LGH57" s="31">
        <f>'Active Model Inputs'!LGH57</f>
        <v>0</v>
      </c>
      <c r="LGI57" s="31">
        <f>'Active Model Inputs'!LGI57</f>
        <v>0</v>
      </c>
      <c r="LGJ57" s="31">
        <f>'Active Model Inputs'!LGJ57</f>
        <v>0</v>
      </c>
      <c r="LGK57" s="31">
        <f>'Active Model Inputs'!LGK57</f>
        <v>0</v>
      </c>
      <c r="LGL57" s="31">
        <f>'Active Model Inputs'!LGL57</f>
        <v>0</v>
      </c>
      <c r="LGM57" s="31">
        <f>'Active Model Inputs'!LGM57</f>
        <v>0</v>
      </c>
      <c r="LGN57" s="31">
        <f>'Active Model Inputs'!LGN57</f>
        <v>0</v>
      </c>
      <c r="LGO57" s="31">
        <f>'Active Model Inputs'!LGO57</f>
        <v>0</v>
      </c>
      <c r="LGP57" s="31">
        <f>'Active Model Inputs'!LGP57</f>
        <v>0</v>
      </c>
      <c r="LGQ57" s="31">
        <f>'Active Model Inputs'!LGQ57</f>
        <v>0</v>
      </c>
      <c r="LGR57" s="31">
        <f>'Active Model Inputs'!LGR57</f>
        <v>0</v>
      </c>
      <c r="LGS57" s="31">
        <f>'Active Model Inputs'!LGS57</f>
        <v>0</v>
      </c>
      <c r="LGT57" s="31">
        <f>'Active Model Inputs'!LGT57</f>
        <v>0</v>
      </c>
      <c r="LGU57" s="31">
        <f>'Active Model Inputs'!LGU57</f>
        <v>0</v>
      </c>
      <c r="LGV57" s="31">
        <f>'Active Model Inputs'!LGV57</f>
        <v>0</v>
      </c>
      <c r="LGW57" s="31">
        <f>'Active Model Inputs'!LGW57</f>
        <v>0</v>
      </c>
      <c r="LGX57" s="31">
        <f>'Active Model Inputs'!LGX57</f>
        <v>0</v>
      </c>
      <c r="LGY57" s="31">
        <f>'Active Model Inputs'!LGY57</f>
        <v>0</v>
      </c>
      <c r="LGZ57" s="31">
        <f>'Active Model Inputs'!LGZ57</f>
        <v>0</v>
      </c>
      <c r="LHA57" s="31">
        <f>'Active Model Inputs'!LHA57</f>
        <v>0</v>
      </c>
      <c r="LHB57" s="31">
        <f>'Active Model Inputs'!LHB57</f>
        <v>0</v>
      </c>
      <c r="LHC57" s="31">
        <f>'Active Model Inputs'!LHC57</f>
        <v>0</v>
      </c>
      <c r="LHD57" s="31">
        <f>'Active Model Inputs'!LHD57</f>
        <v>0</v>
      </c>
      <c r="LHE57" s="31">
        <f>'Active Model Inputs'!LHE57</f>
        <v>0</v>
      </c>
      <c r="LHF57" s="31">
        <f>'Active Model Inputs'!LHF57</f>
        <v>0</v>
      </c>
      <c r="LHG57" s="31">
        <f>'Active Model Inputs'!LHG57</f>
        <v>0</v>
      </c>
      <c r="LHH57" s="31">
        <f>'Active Model Inputs'!LHH57</f>
        <v>0</v>
      </c>
      <c r="LHI57" s="31">
        <f>'Active Model Inputs'!LHI57</f>
        <v>0</v>
      </c>
      <c r="LHJ57" s="31">
        <f>'Active Model Inputs'!LHJ57</f>
        <v>0</v>
      </c>
      <c r="LHK57" s="31">
        <f>'Active Model Inputs'!LHK57</f>
        <v>0</v>
      </c>
      <c r="LHL57" s="31">
        <f>'Active Model Inputs'!LHL57</f>
        <v>0</v>
      </c>
      <c r="LHM57" s="31">
        <f>'Active Model Inputs'!LHM57</f>
        <v>0</v>
      </c>
      <c r="LHN57" s="31">
        <f>'Active Model Inputs'!LHN57</f>
        <v>0</v>
      </c>
      <c r="LHO57" s="31">
        <f>'Active Model Inputs'!LHO57</f>
        <v>0</v>
      </c>
      <c r="LHP57" s="31">
        <f>'Active Model Inputs'!LHP57</f>
        <v>0</v>
      </c>
      <c r="LHQ57" s="31">
        <f>'Active Model Inputs'!LHQ57</f>
        <v>0</v>
      </c>
      <c r="LHR57" s="31">
        <f>'Active Model Inputs'!LHR57</f>
        <v>0</v>
      </c>
      <c r="LHS57" s="31">
        <f>'Active Model Inputs'!LHS57</f>
        <v>0</v>
      </c>
      <c r="LHT57" s="31">
        <f>'Active Model Inputs'!LHT57</f>
        <v>0</v>
      </c>
      <c r="LHU57" s="31">
        <f>'Active Model Inputs'!LHU57</f>
        <v>0</v>
      </c>
      <c r="LHV57" s="31">
        <f>'Active Model Inputs'!LHV57</f>
        <v>0</v>
      </c>
      <c r="LHW57" s="31">
        <f>'Active Model Inputs'!LHW57</f>
        <v>0</v>
      </c>
      <c r="LHX57" s="31">
        <f>'Active Model Inputs'!LHX57</f>
        <v>0</v>
      </c>
      <c r="LHY57" s="31">
        <f>'Active Model Inputs'!LHY57</f>
        <v>0</v>
      </c>
      <c r="LHZ57" s="31">
        <f>'Active Model Inputs'!LHZ57</f>
        <v>0</v>
      </c>
      <c r="LIA57" s="31">
        <f>'Active Model Inputs'!LIA57</f>
        <v>0</v>
      </c>
      <c r="LIB57" s="31">
        <f>'Active Model Inputs'!LIB57</f>
        <v>0</v>
      </c>
      <c r="LIC57" s="31">
        <f>'Active Model Inputs'!LIC57</f>
        <v>0</v>
      </c>
      <c r="LID57" s="31">
        <f>'Active Model Inputs'!LID57</f>
        <v>0</v>
      </c>
      <c r="LIE57" s="31">
        <f>'Active Model Inputs'!LIE57</f>
        <v>0</v>
      </c>
      <c r="LIF57" s="31">
        <f>'Active Model Inputs'!LIF57</f>
        <v>0</v>
      </c>
      <c r="LIG57" s="31">
        <f>'Active Model Inputs'!LIG57</f>
        <v>0</v>
      </c>
      <c r="LIH57" s="31">
        <f>'Active Model Inputs'!LIH57</f>
        <v>0</v>
      </c>
      <c r="LII57" s="31">
        <f>'Active Model Inputs'!LII57</f>
        <v>0</v>
      </c>
      <c r="LIJ57" s="31">
        <f>'Active Model Inputs'!LIJ57</f>
        <v>0</v>
      </c>
      <c r="LIK57" s="31">
        <f>'Active Model Inputs'!LIK57</f>
        <v>0</v>
      </c>
      <c r="LIL57" s="31">
        <f>'Active Model Inputs'!LIL57</f>
        <v>0</v>
      </c>
      <c r="LIM57" s="31">
        <f>'Active Model Inputs'!LIM57</f>
        <v>0</v>
      </c>
      <c r="LIN57" s="31">
        <f>'Active Model Inputs'!LIN57</f>
        <v>0</v>
      </c>
      <c r="LIO57" s="31">
        <f>'Active Model Inputs'!LIO57</f>
        <v>0</v>
      </c>
      <c r="LIP57" s="31">
        <f>'Active Model Inputs'!LIP57</f>
        <v>0</v>
      </c>
      <c r="LIQ57" s="31">
        <f>'Active Model Inputs'!LIQ57</f>
        <v>0</v>
      </c>
      <c r="LIR57" s="31">
        <f>'Active Model Inputs'!LIR57</f>
        <v>0</v>
      </c>
      <c r="LIS57" s="31">
        <f>'Active Model Inputs'!LIS57</f>
        <v>0</v>
      </c>
      <c r="LIT57" s="31">
        <f>'Active Model Inputs'!LIT57</f>
        <v>0</v>
      </c>
      <c r="LIU57" s="31">
        <f>'Active Model Inputs'!LIU57</f>
        <v>0</v>
      </c>
      <c r="LIV57" s="31">
        <f>'Active Model Inputs'!LIV57</f>
        <v>0</v>
      </c>
      <c r="LIW57" s="31">
        <f>'Active Model Inputs'!LIW57</f>
        <v>0</v>
      </c>
      <c r="LIX57" s="31">
        <f>'Active Model Inputs'!LIX57</f>
        <v>0</v>
      </c>
      <c r="LIY57" s="31">
        <f>'Active Model Inputs'!LIY57</f>
        <v>0</v>
      </c>
      <c r="LIZ57" s="31">
        <f>'Active Model Inputs'!LIZ57</f>
        <v>0</v>
      </c>
      <c r="LJA57" s="31">
        <f>'Active Model Inputs'!LJA57</f>
        <v>0</v>
      </c>
      <c r="LJB57" s="31">
        <f>'Active Model Inputs'!LJB57</f>
        <v>0</v>
      </c>
      <c r="LJC57" s="31">
        <f>'Active Model Inputs'!LJC57</f>
        <v>0</v>
      </c>
      <c r="LJD57" s="31">
        <f>'Active Model Inputs'!LJD57</f>
        <v>0</v>
      </c>
      <c r="LJE57" s="31">
        <f>'Active Model Inputs'!LJE57</f>
        <v>0</v>
      </c>
      <c r="LJF57" s="31">
        <f>'Active Model Inputs'!LJF57</f>
        <v>0</v>
      </c>
      <c r="LJG57" s="31">
        <f>'Active Model Inputs'!LJG57</f>
        <v>0</v>
      </c>
      <c r="LJH57" s="31">
        <f>'Active Model Inputs'!LJH57</f>
        <v>0</v>
      </c>
      <c r="LJI57" s="31">
        <f>'Active Model Inputs'!LJI57</f>
        <v>0</v>
      </c>
      <c r="LJJ57" s="31">
        <f>'Active Model Inputs'!LJJ57</f>
        <v>0</v>
      </c>
      <c r="LJK57" s="31">
        <f>'Active Model Inputs'!LJK57</f>
        <v>0</v>
      </c>
      <c r="LJL57" s="31">
        <f>'Active Model Inputs'!LJL57</f>
        <v>0</v>
      </c>
      <c r="LJM57" s="31">
        <f>'Active Model Inputs'!LJM57</f>
        <v>0</v>
      </c>
      <c r="LJN57" s="31">
        <f>'Active Model Inputs'!LJN57</f>
        <v>0</v>
      </c>
      <c r="LJO57" s="31">
        <f>'Active Model Inputs'!LJO57</f>
        <v>0</v>
      </c>
      <c r="LJP57" s="31">
        <f>'Active Model Inputs'!LJP57</f>
        <v>0</v>
      </c>
      <c r="LJQ57" s="31">
        <f>'Active Model Inputs'!LJQ57</f>
        <v>0</v>
      </c>
      <c r="LJR57" s="31">
        <f>'Active Model Inputs'!LJR57</f>
        <v>0</v>
      </c>
      <c r="LJS57" s="31">
        <f>'Active Model Inputs'!LJS57</f>
        <v>0</v>
      </c>
      <c r="LJT57" s="31">
        <f>'Active Model Inputs'!LJT57</f>
        <v>0</v>
      </c>
      <c r="LJU57" s="31">
        <f>'Active Model Inputs'!LJU57</f>
        <v>0</v>
      </c>
      <c r="LJV57" s="31">
        <f>'Active Model Inputs'!LJV57</f>
        <v>0</v>
      </c>
      <c r="LJW57" s="31">
        <f>'Active Model Inputs'!LJW57</f>
        <v>0</v>
      </c>
      <c r="LJX57" s="31">
        <f>'Active Model Inputs'!LJX57</f>
        <v>0</v>
      </c>
      <c r="LJY57" s="31">
        <f>'Active Model Inputs'!LJY57</f>
        <v>0</v>
      </c>
      <c r="LJZ57" s="31">
        <f>'Active Model Inputs'!LJZ57</f>
        <v>0</v>
      </c>
      <c r="LKA57" s="31">
        <f>'Active Model Inputs'!LKA57</f>
        <v>0</v>
      </c>
      <c r="LKB57" s="31">
        <f>'Active Model Inputs'!LKB57</f>
        <v>0</v>
      </c>
      <c r="LKC57" s="31">
        <f>'Active Model Inputs'!LKC57</f>
        <v>0</v>
      </c>
      <c r="LKD57" s="31">
        <f>'Active Model Inputs'!LKD57</f>
        <v>0</v>
      </c>
      <c r="LKE57" s="31">
        <f>'Active Model Inputs'!LKE57</f>
        <v>0</v>
      </c>
      <c r="LKF57" s="31">
        <f>'Active Model Inputs'!LKF57</f>
        <v>0</v>
      </c>
      <c r="LKG57" s="31">
        <f>'Active Model Inputs'!LKG57</f>
        <v>0</v>
      </c>
      <c r="LKH57" s="31">
        <f>'Active Model Inputs'!LKH57</f>
        <v>0</v>
      </c>
      <c r="LKI57" s="31">
        <f>'Active Model Inputs'!LKI57</f>
        <v>0</v>
      </c>
      <c r="LKJ57" s="31">
        <f>'Active Model Inputs'!LKJ57</f>
        <v>0</v>
      </c>
      <c r="LKK57" s="31">
        <f>'Active Model Inputs'!LKK57</f>
        <v>0</v>
      </c>
      <c r="LKL57" s="31">
        <f>'Active Model Inputs'!LKL57</f>
        <v>0</v>
      </c>
      <c r="LKM57" s="31">
        <f>'Active Model Inputs'!LKM57</f>
        <v>0</v>
      </c>
      <c r="LKN57" s="31">
        <f>'Active Model Inputs'!LKN57</f>
        <v>0</v>
      </c>
      <c r="LKO57" s="31">
        <f>'Active Model Inputs'!LKO57</f>
        <v>0</v>
      </c>
      <c r="LKP57" s="31">
        <f>'Active Model Inputs'!LKP57</f>
        <v>0</v>
      </c>
      <c r="LKQ57" s="31">
        <f>'Active Model Inputs'!LKQ57</f>
        <v>0</v>
      </c>
      <c r="LKR57" s="31">
        <f>'Active Model Inputs'!LKR57</f>
        <v>0</v>
      </c>
      <c r="LKS57" s="31">
        <f>'Active Model Inputs'!LKS57</f>
        <v>0</v>
      </c>
      <c r="LKT57" s="31">
        <f>'Active Model Inputs'!LKT57</f>
        <v>0</v>
      </c>
      <c r="LKU57" s="31">
        <f>'Active Model Inputs'!LKU57</f>
        <v>0</v>
      </c>
      <c r="LKV57" s="31">
        <f>'Active Model Inputs'!LKV57</f>
        <v>0</v>
      </c>
      <c r="LKW57" s="31">
        <f>'Active Model Inputs'!LKW57</f>
        <v>0</v>
      </c>
      <c r="LKX57" s="31">
        <f>'Active Model Inputs'!LKX57</f>
        <v>0</v>
      </c>
      <c r="LKY57" s="31">
        <f>'Active Model Inputs'!LKY57</f>
        <v>0</v>
      </c>
      <c r="LKZ57" s="31">
        <f>'Active Model Inputs'!LKZ57</f>
        <v>0</v>
      </c>
      <c r="LLA57" s="31">
        <f>'Active Model Inputs'!LLA57</f>
        <v>0</v>
      </c>
      <c r="LLB57" s="31">
        <f>'Active Model Inputs'!LLB57</f>
        <v>0</v>
      </c>
      <c r="LLC57" s="31">
        <f>'Active Model Inputs'!LLC57</f>
        <v>0</v>
      </c>
      <c r="LLD57" s="31">
        <f>'Active Model Inputs'!LLD57</f>
        <v>0</v>
      </c>
      <c r="LLE57" s="31">
        <f>'Active Model Inputs'!LLE57</f>
        <v>0</v>
      </c>
      <c r="LLF57" s="31">
        <f>'Active Model Inputs'!LLF57</f>
        <v>0</v>
      </c>
      <c r="LLG57" s="31">
        <f>'Active Model Inputs'!LLG57</f>
        <v>0</v>
      </c>
      <c r="LLH57" s="31">
        <f>'Active Model Inputs'!LLH57</f>
        <v>0</v>
      </c>
      <c r="LLI57" s="31">
        <f>'Active Model Inputs'!LLI57</f>
        <v>0</v>
      </c>
      <c r="LLJ57" s="31">
        <f>'Active Model Inputs'!LLJ57</f>
        <v>0</v>
      </c>
      <c r="LLK57" s="31">
        <f>'Active Model Inputs'!LLK57</f>
        <v>0</v>
      </c>
      <c r="LLL57" s="31">
        <f>'Active Model Inputs'!LLL57</f>
        <v>0</v>
      </c>
      <c r="LLM57" s="31">
        <f>'Active Model Inputs'!LLM57</f>
        <v>0</v>
      </c>
      <c r="LLN57" s="31">
        <f>'Active Model Inputs'!LLN57</f>
        <v>0</v>
      </c>
      <c r="LLO57" s="31">
        <f>'Active Model Inputs'!LLO57</f>
        <v>0</v>
      </c>
      <c r="LLP57" s="31">
        <f>'Active Model Inputs'!LLP57</f>
        <v>0</v>
      </c>
      <c r="LLQ57" s="31">
        <f>'Active Model Inputs'!LLQ57</f>
        <v>0</v>
      </c>
      <c r="LLR57" s="31">
        <f>'Active Model Inputs'!LLR57</f>
        <v>0</v>
      </c>
      <c r="LLS57" s="31">
        <f>'Active Model Inputs'!LLS57</f>
        <v>0</v>
      </c>
      <c r="LLT57" s="31">
        <f>'Active Model Inputs'!LLT57</f>
        <v>0</v>
      </c>
      <c r="LLU57" s="31">
        <f>'Active Model Inputs'!LLU57</f>
        <v>0</v>
      </c>
      <c r="LLV57" s="31">
        <f>'Active Model Inputs'!LLV57</f>
        <v>0</v>
      </c>
      <c r="LLW57" s="31">
        <f>'Active Model Inputs'!LLW57</f>
        <v>0</v>
      </c>
      <c r="LLX57" s="31">
        <f>'Active Model Inputs'!LLX57</f>
        <v>0</v>
      </c>
      <c r="LLY57" s="31">
        <f>'Active Model Inputs'!LLY57</f>
        <v>0</v>
      </c>
      <c r="LLZ57" s="31">
        <f>'Active Model Inputs'!LLZ57</f>
        <v>0</v>
      </c>
      <c r="LMA57" s="31">
        <f>'Active Model Inputs'!LMA57</f>
        <v>0</v>
      </c>
      <c r="LMB57" s="31">
        <f>'Active Model Inputs'!LMB57</f>
        <v>0</v>
      </c>
      <c r="LMC57" s="31">
        <f>'Active Model Inputs'!LMC57</f>
        <v>0</v>
      </c>
      <c r="LMD57" s="31">
        <f>'Active Model Inputs'!LMD57</f>
        <v>0</v>
      </c>
      <c r="LME57" s="31">
        <f>'Active Model Inputs'!LME57</f>
        <v>0</v>
      </c>
      <c r="LMF57" s="31">
        <f>'Active Model Inputs'!LMF57</f>
        <v>0</v>
      </c>
      <c r="LMG57" s="31">
        <f>'Active Model Inputs'!LMG57</f>
        <v>0</v>
      </c>
      <c r="LMH57" s="31">
        <f>'Active Model Inputs'!LMH57</f>
        <v>0</v>
      </c>
      <c r="LMI57" s="31">
        <f>'Active Model Inputs'!LMI57</f>
        <v>0</v>
      </c>
      <c r="LMJ57" s="31">
        <f>'Active Model Inputs'!LMJ57</f>
        <v>0</v>
      </c>
      <c r="LMK57" s="31">
        <f>'Active Model Inputs'!LMK57</f>
        <v>0</v>
      </c>
      <c r="LML57" s="31">
        <f>'Active Model Inputs'!LML57</f>
        <v>0</v>
      </c>
      <c r="LMM57" s="31">
        <f>'Active Model Inputs'!LMM57</f>
        <v>0</v>
      </c>
      <c r="LMN57" s="31">
        <f>'Active Model Inputs'!LMN57</f>
        <v>0</v>
      </c>
      <c r="LMO57" s="31">
        <f>'Active Model Inputs'!LMO57</f>
        <v>0</v>
      </c>
      <c r="LMP57" s="31">
        <f>'Active Model Inputs'!LMP57</f>
        <v>0</v>
      </c>
      <c r="LMQ57" s="31">
        <f>'Active Model Inputs'!LMQ57</f>
        <v>0</v>
      </c>
      <c r="LMR57" s="31">
        <f>'Active Model Inputs'!LMR57</f>
        <v>0</v>
      </c>
      <c r="LMS57" s="31">
        <f>'Active Model Inputs'!LMS57</f>
        <v>0</v>
      </c>
      <c r="LMT57" s="31">
        <f>'Active Model Inputs'!LMT57</f>
        <v>0</v>
      </c>
      <c r="LMU57" s="31">
        <f>'Active Model Inputs'!LMU57</f>
        <v>0</v>
      </c>
      <c r="LMV57" s="31">
        <f>'Active Model Inputs'!LMV57</f>
        <v>0</v>
      </c>
      <c r="LMW57" s="31">
        <f>'Active Model Inputs'!LMW57</f>
        <v>0</v>
      </c>
      <c r="LMX57" s="31">
        <f>'Active Model Inputs'!LMX57</f>
        <v>0</v>
      </c>
      <c r="LMY57" s="31">
        <f>'Active Model Inputs'!LMY57</f>
        <v>0</v>
      </c>
      <c r="LMZ57" s="31">
        <f>'Active Model Inputs'!LMZ57</f>
        <v>0</v>
      </c>
      <c r="LNA57" s="31">
        <f>'Active Model Inputs'!LNA57</f>
        <v>0</v>
      </c>
      <c r="LNB57" s="31">
        <f>'Active Model Inputs'!LNB57</f>
        <v>0</v>
      </c>
      <c r="LNC57" s="31">
        <f>'Active Model Inputs'!LNC57</f>
        <v>0</v>
      </c>
      <c r="LND57" s="31">
        <f>'Active Model Inputs'!LND57</f>
        <v>0</v>
      </c>
      <c r="LNE57" s="31">
        <f>'Active Model Inputs'!LNE57</f>
        <v>0</v>
      </c>
      <c r="LNF57" s="31">
        <f>'Active Model Inputs'!LNF57</f>
        <v>0</v>
      </c>
      <c r="LNG57" s="31">
        <f>'Active Model Inputs'!LNG57</f>
        <v>0</v>
      </c>
      <c r="LNH57" s="31">
        <f>'Active Model Inputs'!LNH57</f>
        <v>0</v>
      </c>
      <c r="LNI57" s="31">
        <f>'Active Model Inputs'!LNI57</f>
        <v>0</v>
      </c>
      <c r="LNJ57" s="31">
        <f>'Active Model Inputs'!LNJ57</f>
        <v>0</v>
      </c>
      <c r="LNK57" s="31">
        <f>'Active Model Inputs'!LNK57</f>
        <v>0</v>
      </c>
      <c r="LNL57" s="31">
        <f>'Active Model Inputs'!LNL57</f>
        <v>0</v>
      </c>
      <c r="LNM57" s="31">
        <f>'Active Model Inputs'!LNM57</f>
        <v>0</v>
      </c>
      <c r="LNN57" s="31">
        <f>'Active Model Inputs'!LNN57</f>
        <v>0</v>
      </c>
      <c r="LNO57" s="31">
        <f>'Active Model Inputs'!LNO57</f>
        <v>0</v>
      </c>
      <c r="LNP57" s="31">
        <f>'Active Model Inputs'!LNP57</f>
        <v>0</v>
      </c>
      <c r="LNQ57" s="31">
        <f>'Active Model Inputs'!LNQ57</f>
        <v>0</v>
      </c>
      <c r="LNR57" s="31">
        <f>'Active Model Inputs'!LNR57</f>
        <v>0</v>
      </c>
      <c r="LNS57" s="31">
        <f>'Active Model Inputs'!LNS57</f>
        <v>0</v>
      </c>
      <c r="LNT57" s="31">
        <f>'Active Model Inputs'!LNT57</f>
        <v>0</v>
      </c>
      <c r="LNU57" s="31">
        <f>'Active Model Inputs'!LNU57</f>
        <v>0</v>
      </c>
      <c r="LNV57" s="31">
        <f>'Active Model Inputs'!LNV57</f>
        <v>0</v>
      </c>
      <c r="LNW57" s="31">
        <f>'Active Model Inputs'!LNW57</f>
        <v>0</v>
      </c>
      <c r="LNX57" s="31">
        <f>'Active Model Inputs'!LNX57</f>
        <v>0</v>
      </c>
      <c r="LNY57" s="31">
        <f>'Active Model Inputs'!LNY57</f>
        <v>0</v>
      </c>
      <c r="LNZ57" s="31">
        <f>'Active Model Inputs'!LNZ57</f>
        <v>0</v>
      </c>
      <c r="LOA57" s="31">
        <f>'Active Model Inputs'!LOA57</f>
        <v>0</v>
      </c>
      <c r="LOB57" s="31">
        <f>'Active Model Inputs'!LOB57</f>
        <v>0</v>
      </c>
      <c r="LOC57" s="31">
        <f>'Active Model Inputs'!LOC57</f>
        <v>0</v>
      </c>
      <c r="LOD57" s="31">
        <f>'Active Model Inputs'!LOD57</f>
        <v>0</v>
      </c>
      <c r="LOE57" s="31">
        <f>'Active Model Inputs'!LOE57</f>
        <v>0</v>
      </c>
      <c r="LOF57" s="31">
        <f>'Active Model Inputs'!LOF57</f>
        <v>0</v>
      </c>
      <c r="LOG57" s="31">
        <f>'Active Model Inputs'!LOG57</f>
        <v>0</v>
      </c>
      <c r="LOH57" s="31">
        <f>'Active Model Inputs'!LOH57</f>
        <v>0</v>
      </c>
      <c r="LOI57" s="31">
        <f>'Active Model Inputs'!LOI57</f>
        <v>0</v>
      </c>
      <c r="LOJ57" s="31">
        <f>'Active Model Inputs'!LOJ57</f>
        <v>0</v>
      </c>
      <c r="LOK57" s="31">
        <f>'Active Model Inputs'!LOK57</f>
        <v>0</v>
      </c>
      <c r="LOL57" s="31">
        <f>'Active Model Inputs'!LOL57</f>
        <v>0</v>
      </c>
      <c r="LOM57" s="31">
        <f>'Active Model Inputs'!LOM57</f>
        <v>0</v>
      </c>
      <c r="LON57" s="31">
        <f>'Active Model Inputs'!LON57</f>
        <v>0</v>
      </c>
      <c r="LOO57" s="31">
        <f>'Active Model Inputs'!LOO57</f>
        <v>0</v>
      </c>
      <c r="LOP57" s="31">
        <f>'Active Model Inputs'!LOP57</f>
        <v>0</v>
      </c>
      <c r="LOQ57" s="31">
        <f>'Active Model Inputs'!LOQ57</f>
        <v>0</v>
      </c>
      <c r="LOR57" s="31">
        <f>'Active Model Inputs'!LOR57</f>
        <v>0</v>
      </c>
      <c r="LOS57" s="31">
        <f>'Active Model Inputs'!LOS57</f>
        <v>0</v>
      </c>
      <c r="LOT57" s="31">
        <f>'Active Model Inputs'!LOT57</f>
        <v>0</v>
      </c>
      <c r="LOU57" s="31">
        <f>'Active Model Inputs'!LOU57</f>
        <v>0</v>
      </c>
      <c r="LOV57" s="31">
        <f>'Active Model Inputs'!LOV57</f>
        <v>0</v>
      </c>
      <c r="LOW57" s="31">
        <f>'Active Model Inputs'!LOW57</f>
        <v>0</v>
      </c>
      <c r="LOX57" s="31">
        <f>'Active Model Inputs'!LOX57</f>
        <v>0</v>
      </c>
      <c r="LOY57" s="31">
        <f>'Active Model Inputs'!LOY57</f>
        <v>0</v>
      </c>
      <c r="LOZ57" s="31">
        <f>'Active Model Inputs'!LOZ57</f>
        <v>0</v>
      </c>
      <c r="LPA57" s="31">
        <f>'Active Model Inputs'!LPA57</f>
        <v>0</v>
      </c>
      <c r="LPB57" s="31">
        <f>'Active Model Inputs'!LPB57</f>
        <v>0</v>
      </c>
      <c r="LPC57" s="31">
        <f>'Active Model Inputs'!LPC57</f>
        <v>0</v>
      </c>
      <c r="LPD57" s="31">
        <f>'Active Model Inputs'!LPD57</f>
        <v>0</v>
      </c>
      <c r="LPE57" s="31">
        <f>'Active Model Inputs'!LPE57</f>
        <v>0</v>
      </c>
      <c r="LPF57" s="31">
        <f>'Active Model Inputs'!LPF57</f>
        <v>0</v>
      </c>
      <c r="LPG57" s="31">
        <f>'Active Model Inputs'!LPG57</f>
        <v>0</v>
      </c>
      <c r="LPH57" s="31">
        <f>'Active Model Inputs'!LPH57</f>
        <v>0</v>
      </c>
      <c r="LPI57" s="31">
        <f>'Active Model Inputs'!LPI57</f>
        <v>0</v>
      </c>
      <c r="LPJ57" s="31">
        <f>'Active Model Inputs'!LPJ57</f>
        <v>0</v>
      </c>
      <c r="LPK57" s="31">
        <f>'Active Model Inputs'!LPK57</f>
        <v>0</v>
      </c>
      <c r="LPL57" s="31">
        <f>'Active Model Inputs'!LPL57</f>
        <v>0</v>
      </c>
      <c r="LPM57" s="31">
        <f>'Active Model Inputs'!LPM57</f>
        <v>0</v>
      </c>
      <c r="LPN57" s="31">
        <f>'Active Model Inputs'!LPN57</f>
        <v>0</v>
      </c>
      <c r="LPO57" s="31">
        <f>'Active Model Inputs'!LPO57</f>
        <v>0</v>
      </c>
      <c r="LPP57" s="31">
        <f>'Active Model Inputs'!LPP57</f>
        <v>0</v>
      </c>
      <c r="LPQ57" s="31">
        <f>'Active Model Inputs'!LPQ57</f>
        <v>0</v>
      </c>
      <c r="LPR57" s="31">
        <f>'Active Model Inputs'!LPR57</f>
        <v>0</v>
      </c>
      <c r="LPS57" s="31">
        <f>'Active Model Inputs'!LPS57</f>
        <v>0</v>
      </c>
      <c r="LPT57" s="31">
        <f>'Active Model Inputs'!LPT57</f>
        <v>0</v>
      </c>
      <c r="LPU57" s="31">
        <f>'Active Model Inputs'!LPU57</f>
        <v>0</v>
      </c>
      <c r="LPV57" s="31">
        <f>'Active Model Inputs'!LPV57</f>
        <v>0</v>
      </c>
      <c r="LPW57" s="31">
        <f>'Active Model Inputs'!LPW57</f>
        <v>0</v>
      </c>
      <c r="LPX57" s="31">
        <f>'Active Model Inputs'!LPX57</f>
        <v>0</v>
      </c>
      <c r="LPY57" s="31">
        <f>'Active Model Inputs'!LPY57</f>
        <v>0</v>
      </c>
      <c r="LPZ57" s="31">
        <f>'Active Model Inputs'!LPZ57</f>
        <v>0</v>
      </c>
      <c r="LQA57" s="31">
        <f>'Active Model Inputs'!LQA57</f>
        <v>0</v>
      </c>
      <c r="LQB57" s="31">
        <f>'Active Model Inputs'!LQB57</f>
        <v>0</v>
      </c>
      <c r="LQC57" s="31">
        <f>'Active Model Inputs'!LQC57</f>
        <v>0</v>
      </c>
      <c r="LQD57" s="31">
        <f>'Active Model Inputs'!LQD57</f>
        <v>0</v>
      </c>
      <c r="LQE57" s="31">
        <f>'Active Model Inputs'!LQE57</f>
        <v>0</v>
      </c>
      <c r="LQF57" s="31">
        <f>'Active Model Inputs'!LQF57</f>
        <v>0</v>
      </c>
      <c r="LQG57" s="31">
        <f>'Active Model Inputs'!LQG57</f>
        <v>0</v>
      </c>
      <c r="LQH57" s="31">
        <f>'Active Model Inputs'!LQH57</f>
        <v>0</v>
      </c>
      <c r="LQI57" s="31">
        <f>'Active Model Inputs'!LQI57</f>
        <v>0</v>
      </c>
      <c r="LQJ57" s="31">
        <f>'Active Model Inputs'!LQJ57</f>
        <v>0</v>
      </c>
      <c r="LQK57" s="31">
        <f>'Active Model Inputs'!LQK57</f>
        <v>0</v>
      </c>
      <c r="LQL57" s="31">
        <f>'Active Model Inputs'!LQL57</f>
        <v>0</v>
      </c>
      <c r="LQM57" s="31">
        <f>'Active Model Inputs'!LQM57</f>
        <v>0</v>
      </c>
      <c r="LQN57" s="31">
        <f>'Active Model Inputs'!LQN57</f>
        <v>0</v>
      </c>
      <c r="LQO57" s="31">
        <f>'Active Model Inputs'!LQO57</f>
        <v>0</v>
      </c>
      <c r="LQP57" s="31">
        <f>'Active Model Inputs'!LQP57</f>
        <v>0</v>
      </c>
      <c r="LQQ57" s="31">
        <f>'Active Model Inputs'!LQQ57</f>
        <v>0</v>
      </c>
      <c r="LQR57" s="31">
        <f>'Active Model Inputs'!LQR57</f>
        <v>0</v>
      </c>
      <c r="LQS57" s="31">
        <f>'Active Model Inputs'!LQS57</f>
        <v>0</v>
      </c>
      <c r="LQT57" s="31">
        <f>'Active Model Inputs'!LQT57</f>
        <v>0</v>
      </c>
      <c r="LQU57" s="31">
        <f>'Active Model Inputs'!LQU57</f>
        <v>0</v>
      </c>
      <c r="LQV57" s="31">
        <f>'Active Model Inputs'!LQV57</f>
        <v>0</v>
      </c>
      <c r="LQW57" s="31">
        <f>'Active Model Inputs'!LQW57</f>
        <v>0</v>
      </c>
      <c r="LQX57" s="31">
        <f>'Active Model Inputs'!LQX57</f>
        <v>0</v>
      </c>
      <c r="LQY57" s="31">
        <f>'Active Model Inputs'!LQY57</f>
        <v>0</v>
      </c>
      <c r="LQZ57" s="31">
        <f>'Active Model Inputs'!LQZ57</f>
        <v>0</v>
      </c>
      <c r="LRA57" s="31">
        <f>'Active Model Inputs'!LRA57</f>
        <v>0</v>
      </c>
      <c r="LRB57" s="31">
        <f>'Active Model Inputs'!LRB57</f>
        <v>0</v>
      </c>
      <c r="LRC57" s="31">
        <f>'Active Model Inputs'!LRC57</f>
        <v>0</v>
      </c>
      <c r="LRD57" s="31">
        <f>'Active Model Inputs'!LRD57</f>
        <v>0</v>
      </c>
      <c r="LRE57" s="31">
        <f>'Active Model Inputs'!LRE57</f>
        <v>0</v>
      </c>
      <c r="LRF57" s="31">
        <f>'Active Model Inputs'!LRF57</f>
        <v>0</v>
      </c>
      <c r="LRG57" s="31">
        <f>'Active Model Inputs'!LRG57</f>
        <v>0</v>
      </c>
      <c r="LRH57" s="31">
        <f>'Active Model Inputs'!LRH57</f>
        <v>0</v>
      </c>
      <c r="LRI57" s="31">
        <f>'Active Model Inputs'!LRI57</f>
        <v>0</v>
      </c>
      <c r="LRJ57" s="31">
        <f>'Active Model Inputs'!LRJ57</f>
        <v>0</v>
      </c>
      <c r="LRK57" s="31">
        <f>'Active Model Inputs'!LRK57</f>
        <v>0</v>
      </c>
      <c r="LRL57" s="31">
        <f>'Active Model Inputs'!LRL57</f>
        <v>0</v>
      </c>
      <c r="LRM57" s="31">
        <f>'Active Model Inputs'!LRM57</f>
        <v>0</v>
      </c>
      <c r="LRN57" s="31">
        <f>'Active Model Inputs'!LRN57</f>
        <v>0</v>
      </c>
      <c r="LRO57" s="31">
        <f>'Active Model Inputs'!LRO57</f>
        <v>0</v>
      </c>
      <c r="LRP57" s="31">
        <f>'Active Model Inputs'!LRP57</f>
        <v>0</v>
      </c>
      <c r="LRQ57" s="31">
        <f>'Active Model Inputs'!LRQ57</f>
        <v>0</v>
      </c>
      <c r="LRR57" s="31">
        <f>'Active Model Inputs'!LRR57</f>
        <v>0</v>
      </c>
      <c r="LRS57" s="31">
        <f>'Active Model Inputs'!LRS57</f>
        <v>0</v>
      </c>
      <c r="LRT57" s="31">
        <f>'Active Model Inputs'!LRT57</f>
        <v>0</v>
      </c>
      <c r="LRU57" s="31">
        <f>'Active Model Inputs'!LRU57</f>
        <v>0</v>
      </c>
      <c r="LRV57" s="31">
        <f>'Active Model Inputs'!LRV57</f>
        <v>0</v>
      </c>
      <c r="LRW57" s="31">
        <f>'Active Model Inputs'!LRW57</f>
        <v>0</v>
      </c>
      <c r="LRX57" s="31">
        <f>'Active Model Inputs'!LRX57</f>
        <v>0</v>
      </c>
      <c r="LRY57" s="31">
        <f>'Active Model Inputs'!LRY57</f>
        <v>0</v>
      </c>
      <c r="LRZ57" s="31">
        <f>'Active Model Inputs'!LRZ57</f>
        <v>0</v>
      </c>
      <c r="LSA57" s="31">
        <f>'Active Model Inputs'!LSA57</f>
        <v>0</v>
      </c>
      <c r="LSB57" s="31">
        <f>'Active Model Inputs'!LSB57</f>
        <v>0</v>
      </c>
      <c r="LSC57" s="31">
        <f>'Active Model Inputs'!LSC57</f>
        <v>0</v>
      </c>
      <c r="LSD57" s="31">
        <f>'Active Model Inputs'!LSD57</f>
        <v>0</v>
      </c>
      <c r="LSE57" s="31">
        <f>'Active Model Inputs'!LSE57</f>
        <v>0</v>
      </c>
      <c r="LSF57" s="31">
        <f>'Active Model Inputs'!LSF57</f>
        <v>0</v>
      </c>
      <c r="LSG57" s="31">
        <f>'Active Model Inputs'!LSG57</f>
        <v>0</v>
      </c>
      <c r="LSH57" s="31">
        <f>'Active Model Inputs'!LSH57</f>
        <v>0</v>
      </c>
      <c r="LSI57" s="31">
        <f>'Active Model Inputs'!LSI57</f>
        <v>0</v>
      </c>
      <c r="LSJ57" s="31">
        <f>'Active Model Inputs'!LSJ57</f>
        <v>0</v>
      </c>
      <c r="LSK57" s="31">
        <f>'Active Model Inputs'!LSK57</f>
        <v>0</v>
      </c>
      <c r="LSL57" s="31">
        <f>'Active Model Inputs'!LSL57</f>
        <v>0</v>
      </c>
      <c r="LSM57" s="31">
        <f>'Active Model Inputs'!LSM57</f>
        <v>0</v>
      </c>
      <c r="LSN57" s="31">
        <f>'Active Model Inputs'!LSN57</f>
        <v>0</v>
      </c>
      <c r="LSO57" s="31">
        <f>'Active Model Inputs'!LSO57</f>
        <v>0</v>
      </c>
      <c r="LSP57" s="31">
        <f>'Active Model Inputs'!LSP57</f>
        <v>0</v>
      </c>
      <c r="LSQ57" s="31">
        <f>'Active Model Inputs'!LSQ57</f>
        <v>0</v>
      </c>
      <c r="LSR57" s="31">
        <f>'Active Model Inputs'!LSR57</f>
        <v>0</v>
      </c>
      <c r="LSS57" s="31">
        <f>'Active Model Inputs'!LSS57</f>
        <v>0</v>
      </c>
      <c r="LST57" s="31">
        <f>'Active Model Inputs'!LST57</f>
        <v>0</v>
      </c>
      <c r="LSU57" s="31">
        <f>'Active Model Inputs'!LSU57</f>
        <v>0</v>
      </c>
      <c r="LSV57" s="31">
        <f>'Active Model Inputs'!LSV57</f>
        <v>0</v>
      </c>
      <c r="LSW57" s="31">
        <f>'Active Model Inputs'!LSW57</f>
        <v>0</v>
      </c>
      <c r="LSX57" s="31">
        <f>'Active Model Inputs'!LSX57</f>
        <v>0</v>
      </c>
      <c r="LSY57" s="31">
        <f>'Active Model Inputs'!LSY57</f>
        <v>0</v>
      </c>
      <c r="LSZ57" s="31">
        <f>'Active Model Inputs'!LSZ57</f>
        <v>0</v>
      </c>
      <c r="LTA57" s="31">
        <f>'Active Model Inputs'!LTA57</f>
        <v>0</v>
      </c>
      <c r="LTB57" s="31">
        <f>'Active Model Inputs'!LTB57</f>
        <v>0</v>
      </c>
      <c r="LTC57" s="31">
        <f>'Active Model Inputs'!LTC57</f>
        <v>0</v>
      </c>
      <c r="LTD57" s="31">
        <f>'Active Model Inputs'!LTD57</f>
        <v>0</v>
      </c>
      <c r="LTE57" s="31">
        <f>'Active Model Inputs'!LTE57</f>
        <v>0</v>
      </c>
      <c r="LTF57" s="31">
        <f>'Active Model Inputs'!LTF57</f>
        <v>0</v>
      </c>
      <c r="LTG57" s="31">
        <f>'Active Model Inputs'!LTG57</f>
        <v>0</v>
      </c>
      <c r="LTH57" s="31">
        <f>'Active Model Inputs'!LTH57</f>
        <v>0</v>
      </c>
      <c r="LTI57" s="31">
        <f>'Active Model Inputs'!LTI57</f>
        <v>0</v>
      </c>
      <c r="LTJ57" s="31">
        <f>'Active Model Inputs'!LTJ57</f>
        <v>0</v>
      </c>
      <c r="LTK57" s="31">
        <f>'Active Model Inputs'!LTK57</f>
        <v>0</v>
      </c>
      <c r="LTL57" s="31">
        <f>'Active Model Inputs'!LTL57</f>
        <v>0</v>
      </c>
      <c r="LTM57" s="31">
        <f>'Active Model Inputs'!LTM57</f>
        <v>0</v>
      </c>
      <c r="LTN57" s="31">
        <f>'Active Model Inputs'!LTN57</f>
        <v>0</v>
      </c>
      <c r="LTO57" s="31">
        <f>'Active Model Inputs'!LTO57</f>
        <v>0</v>
      </c>
      <c r="LTP57" s="31">
        <f>'Active Model Inputs'!LTP57</f>
        <v>0</v>
      </c>
      <c r="LTQ57" s="31">
        <f>'Active Model Inputs'!LTQ57</f>
        <v>0</v>
      </c>
      <c r="LTR57" s="31">
        <f>'Active Model Inputs'!LTR57</f>
        <v>0</v>
      </c>
      <c r="LTS57" s="31">
        <f>'Active Model Inputs'!LTS57</f>
        <v>0</v>
      </c>
      <c r="LTT57" s="31">
        <f>'Active Model Inputs'!LTT57</f>
        <v>0</v>
      </c>
      <c r="LTU57" s="31">
        <f>'Active Model Inputs'!LTU57</f>
        <v>0</v>
      </c>
      <c r="LTV57" s="31">
        <f>'Active Model Inputs'!LTV57</f>
        <v>0</v>
      </c>
      <c r="LTW57" s="31">
        <f>'Active Model Inputs'!LTW57</f>
        <v>0</v>
      </c>
      <c r="LTX57" s="31">
        <f>'Active Model Inputs'!LTX57</f>
        <v>0</v>
      </c>
      <c r="LTY57" s="31">
        <f>'Active Model Inputs'!LTY57</f>
        <v>0</v>
      </c>
      <c r="LTZ57" s="31">
        <f>'Active Model Inputs'!LTZ57</f>
        <v>0</v>
      </c>
      <c r="LUA57" s="31">
        <f>'Active Model Inputs'!LUA57</f>
        <v>0</v>
      </c>
      <c r="LUB57" s="31">
        <f>'Active Model Inputs'!LUB57</f>
        <v>0</v>
      </c>
      <c r="LUC57" s="31">
        <f>'Active Model Inputs'!LUC57</f>
        <v>0</v>
      </c>
      <c r="LUD57" s="31">
        <f>'Active Model Inputs'!LUD57</f>
        <v>0</v>
      </c>
      <c r="LUE57" s="31">
        <f>'Active Model Inputs'!LUE57</f>
        <v>0</v>
      </c>
      <c r="LUF57" s="31">
        <f>'Active Model Inputs'!LUF57</f>
        <v>0</v>
      </c>
      <c r="LUG57" s="31">
        <f>'Active Model Inputs'!LUG57</f>
        <v>0</v>
      </c>
      <c r="LUH57" s="31">
        <f>'Active Model Inputs'!LUH57</f>
        <v>0</v>
      </c>
      <c r="LUI57" s="31">
        <f>'Active Model Inputs'!LUI57</f>
        <v>0</v>
      </c>
      <c r="LUJ57" s="31">
        <f>'Active Model Inputs'!LUJ57</f>
        <v>0</v>
      </c>
      <c r="LUK57" s="31">
        <f>'Active Model Inputs'!LUK57</f>
        <v>0</v>
      </c>
      <c r="LUL57" s="31">
        <f>'Active Model Inputs'!LUL57</f>
        <v>0</v>
      </c>
      <c r="LUM57" s="31">
        <f>'Active Model Inputs'!LUM57</f>
        <v>0</v>
      </c>
      <c r="LUN57" s="31">
        <f>'Active Model Inputs'!LUN57</f>
        <v>0</v>
      </c>
      <c r="LUO57" s="31">
        <f>'Active Model Inputs'!LUO57</f>
        <v>0</v>
      </c>
      <c r="LUP57" s="31">
        <f>'Active Model Inputs'!LUP57</f>
        <v>0</v>
      </c>
      <c r="LUQ57" s="31">
        <f>'Active Model Inputs'!LUQ57</f>
        <v>0</v>
      </c>
      <c r="LUR57" s="31">
        <f>'Active Model Inputs'!LUR57</f>
        <v>0</v>
      </c>
      <c r="LUS57" s="31">
        <f>'Active Model Inputs'!LUS57</f>
        <v>0</v>
      </c>
      <c r="LUT57" s="31">
        <f>'Active Model Inputs'!LUT57</f>
        <v>0</v>
      </c>
      <c r="LUU57" s="31">
        <f>'Active Model Inputs'!LUU57</f>
        <v>0</v>
      </c>
      <c r="LUV57" s="31">
        <f>'Active Model Inputs'!LUV57</f>
        <v>0</v>
      </c>
      <c r="LUW57" s="31">
        <f>'Active Model Inputs'!LUW57</f>
        <v>0</v>
      </c>
      <c r="LUX57" s="31">
        <f>'Active Model Inputs'!LUX57</f>
        <v>0</v>
      </c>
      <c r="LUY57" s="31">
        <f>'Active Model Inputs'!LUY57</f>
        <v>0</v>
      </c>
      <c r="LUZ57" s="31">
        <f>'Active Model Inputs'!LUZ57</f>
        <v>0</v>
      </c>
      <c r="LVA57" s="31">
        <f>'Active Model Inputs'!LVA57</f>
        <v>0</v>
      </c>
      <c r="LVB57" s="31">
        <f>'Active Model Inputs'!LVB57</f>
        <v>0</v>
      </c>
      <c r="LVC57" s="31">
        <f>'Active Model Inputs'!LVC57</f>
        <v>0</v>
      </c>
      <c r="LVD57" s="31">
        <f>'Active Model Inputs'!LVD57</f>
        <v>0</v>
      </c>
      <c r="LVE57" s="31">
        <f>'Active Model Inputs'!LVE57</f>
        <v>0</v>
      </c>
      <c r="LVF57" s="31">
        <f>'Active Model Inputs'!LVF57</f>
        <v>0</v>
      </c>
      <c r="LVG57" s="31">
        <f>'Active Model Inputs'!LVG57</f>
        <v>0</v>
      </c>
      <c r="LVH57" s="31">
        <f>'Active Model Inputs'!LVH57</f>
        <v>0</v>
      </c>
      <c r="LVI57" s="31">
        <f>'Active Model Inputs'!LVI57</f>
        <v>0</v>
      </c>
      <c r="LVJ57" s="31">
        <f>'Active Model Inputs'!LVJ57</f>
        <v>0</v>
      </c>
      <c r="LVK57" s="31">
        <f>'Active Model Inputs'!LVK57</f>
        <v>0</v>
      </c>
      <c r="LVL57" s="31">
        <f>'Active Model Inputs'!LVL57</f>
        <v>0</v>
      </c>
      <c r="LVM57" s="31">
        <f>'Active Model Inputs'!LVM57</f>
        <v>0</v>
      </c>
      <c r="LVN57" s="31">
        <f>'Active Model Inputs'!LVN57</f>
        <v>0</v>
      </c>
      <c r="LVO57" s="31">
        <f>'Active Model Inputs'!LVO57</f>
        <v>0</v>
      </c>
      <c r="LVP57" s="31">
        <f>'Active Model Inputs'!LVP57</f>
        <v>0</v>
      </c>
      <c r="LVQ57" s="31">
        <f>'Active Model Inputs'!LVQ57</f>
        <v>0</v>
      </c>
      <c r="LVR57" s="31">
        <f>'Active Model Inputs'!LVR57</f>
        <v>0</v>
      </c>
      <c r="LVS57" s="31">
        <f>'Active Model Inputs'!LVS57</f>
        <v>0</v>
      </c>
      <c r="LVT57" s="31">
        <f>'Active Model Inputs'!LVT57</f>
        <v>0</v>
      </c>
      <c r="LVU57" s="31">
        <f>'Active Model Inputs'!LVU57</f>
        <v>0</v>
      </c>
      <c r="LVV57" s="31">
        <f>'Active Model Inputs'!LVV57</f>
        <v>0</v>
      </c>
      <c r="LVW57" s="31">
        <f>'Active Model Inputs'!LVW57</f>
        <v>0</v>
      </c>
      <c r="LVX57" s="31">
        <f>'Active Model Inputs'!LVX57</f>
        <v>0</v>
      </c>
      <c r="LVY57" s="31">
        <f>'Active Model Inputs'!LVY57</f>
        <v>0</v>
      </c>
      <c r="LVZ57" s="31">
        <f>'Active Model Inputs'!LVZ57</f>
        <v>0</v>
      </c>
      <c r="LWA57" s="31">
        <f>'Active Model Inputs'!LWA57</f>
        <v>0</v>
      </c>
      <c r="LWB57" s="31">
        <f>'Active Model Inputs'!LWB57</f>
        <v>0</v>
      </c>
      <c r="LWC57" s="31">
        <f>'Active Model Inputs'!LWC57</f>
        <v>0</v>
      </c>
      <c r="LWD57" s="31">
        <f>'Active Model Inputs'!LWD57</f>
        <v>0</v>
      </c>
      <c r="LWE57" s="31">
        <f>'Active Model Inputs'!LWE57</f>
        <v>0</v>
      </c>
      <c r="LWF57" s="31">
        <f>'Active Model Inputs'!LWF57</f>
        <v>0</v>
      </c>
      <c r="LWG57" s="31">
        <f>'Active Model Inputs'!LWG57</f>
        <v>0</v>
      </c>
      <c r="LWH57" s="31">
        <f>'Active Model Inputs'!LWH57</f>
        <v>0</v>
      </c>
      <c r="LWI57" s="31">
        <f>'Active Model Inputs'!LWI57</f>
        <v>0</v>
      </c>
      <c r="LWJ57" s="31">
        <f>'Active Model Inputs'!LWJ57</f>
        <v>0</v>
      </c>
      <c r="LWK57" s="31">
        <f>'Active Model Inputs'!LWK57</f>
        <v>0</v>
      </c>
      <c r="LWL57" s="31">
        <f>'Active Model Inputs'!LWL57</f>
        <v>0</v>
      </c>
      <c r="LWM57" s="31">
        <f>'Active Model Inputs'!LWM57</f>
        <v>0</v>
      </c>
      <c r="LWN57" s="31">
        <f>'Active Model Inputs'!LWN57</f>
        <v>0</v>
      </c>
      <c r="LWO57" s="31">
        <f>'Active Model Inputs'!LWO57</f>
        <v>0</v>
      </c>
      <c r="LWP57" s="31">
        <f>'Active Model Inputs'!LWP57</f>
        <v>0</v>
      </c>
      <c r="LWQ57" s="31">
        <f>'Active Model Inputs'!LWQ57</f>
        <v>0</v>
      </c>
      <c r="LWR57" s="31">
        <f>'Active Model Inputs'!LWR57</f>
        <v>0</v>
      </c>
      <c r="LWS57" s="31">
        <f>'Active Model Inputs'!LWS57</f>
        <v>0</v>
      </c>
      <c r="LWT57" s="31">
        <f>'Active Model Inputs'!LWT57</f>
        <v>0</v>
      </c>
      <c r="LWU57" s="31">
        <f>'Active Model Inputs'!LWU57</f>
        <v>0</v>
      </c>
      <c r="LWV57" s="31">
        <f>'Active Model Inputs'!LWV57</f>
        <v>0</v>
      </c>
      <c r="LWW57" s="31">
        <f>'Active Model Inputs'!LWW57</f>
        <v>0</v>
      </c>
      <c r="LWX57" s="31">
        <f>'Active Model Inputs'!LWX57</f>
        <v>0</v>
      </c>
      <c r="LWY57" s="31">
        <f>'Active Model Inputs'!LWY57</f>
        <v>0</v>
      </c>
      <c r="LWZ57" s="31">
        <f>'Active Model Inputs'!LWZ57</f>
        <v>0</v>
      </c>
      <c r="LXA57" s="31">
        <f>'Active Model Inputs'!LXA57</f>
        <v>0</v>
      </c>
      <c r="LXB57" s="31">
        <f>'Active Model Inputs'!LXB57</f>
        <v>0</v>
      </c>
      <c r="LXC57" s="31">
        <f>'Active Model Inputs'!LXC57</f>
        <v>0</v>
      </c>
      <c r="LXD57" s="31">
        <f>'Active Model Inputs'!LXD57</f>
        <v>0</v>
      </c>
      <c r="LXE57" s="31">
        <f>'Active Model Inputs'!LXE57</f>
        <v>0</v>
      </c>
      <c r="LXF57" s="31">
        <f>'Active Model Inputs'!LXF57</f>
        <v>0</v>
      </c>
      <c r="LXG57" s="31">
        <f>'Active Model Inputs'!LXG57</f>
        <v>0</v>
      </c>
      <c r="LXH57" s="31">
        <f>'Active Model Inputs'!LXH57</f>
        <v>0</v>
      </c>
      <c r="LXI57" s="31">
        <f>'Active Model Inputs'!LXI57</f>
        <v>0</v>
      </c>
      <c r="LXJ57" s="31">
        <f>'Active Model Inputs'!LXJ57</f>
        <v>0</v>
      </c>
      <c r="LXK57" s="31">
        <f>'Active Model Inputs'!LXK57</f>
        <v>0</v>
      </c>
      <c r="LXL57" s="31">
        <f>'Active Model Inputs'!LXL57</f>
        <v>0</v>
      </c>
      <c r="LXM57" s="31">
        <f>'Active Model Inputs'!LXM57</f>
        <v>0</v>
      </c>
      <c r="LXN57" s="31">
        <f>'Active Model Inputs'!LXN57</f>
        <v>0</v>
      </c>
      <c r="LXO57" s="31">
        <f>'Active Model Inputs'!LXO57</f>
        <v>0</v>
      </c>
      <c r="LXP57" s="31">
        <f>'Active Model Inputs'!LXP57</f>
        <v>0</v>
      </c>
      <c r="LXQ57" s="31">
        <f>'Active Model Inputs'!LXQ57</f>
        <v>0</v>
      </c>
      <c r="LXR57" s="31">
        <f>'Active Model Inputs'!LXR57</f>
        <v>0</v>
      </c>
      <c r="LXS57" s="31">
        <f>'Active Model Inputs'!LXS57</f>
        <v>0</v>
      </c>
      <c r="LXT57" s="31">
        <f>'Active Model Inputs'!LXT57</f>
        <v>0</v>
      </c>
      <c r="LXU57" s="31">
        <f>'Active Model Inputs'!LXU57</f>
        <v>0</v>
      </c>
      <c r="LXV57" s="31">
        <f>'Active Model Inputs'!LXV57</f>
        <v>0</v>
      </c>
      <c r="LXW57" s="31">
        <f>'Active Model Inputs'!LXW57</f>
        <v>0</v>
      </c>
      <c r="LXX57" s="31">
        <f>'Active Model Inputs'!LXX57</f>
        <v>0</v>
      </c>
      <c r="LXY57" s="31">
        <f>'Active Model Inputs'!LXY57</f>
        <v>0</v>
      </c>
      <c r="LXZ57" s="31">
        <f>'Active Model Inputs'!LXZ57</f>
        <v>0</v>
      </c>
      <c r="LYA57" s="31">
        <f>'Active Model Inputs'!LYA57</f>
        <v>0</v>
      </c>
      <c r="LYB57" s="31">
        <f>'Active Model Inputs'!LYB57</f>
        <v>0</v>
      </c>
      <c r="LYC57" s="31">
        <f>'Active Model Inputs'!LYC57</f>
        <v>0</v>
      </c>
      <c r="LYD57" s="31">
        <f>'Active Model Inputs'!LYD57</f>
        <v>0</v>
      </c>
      <c r="LYE57" s="31">
        <f>'Active Model Inputs'!LYE57</f>
        <v>0</v>
      </c>
      <c r="LYF57" s="31">
        <f>'Active Model Inputs'!LYF57</f>
        <v>0</v>
      </c>
      <c r="LYG57" s="31">
        <f>'Active Model Inputs'!LYG57</f>
        <v>0</v>
      </c>
      <c r="LYH57" s="31">
        <f>'Active Model Inputs'!LYH57</f>
        <v>0</v>
      </c>
      <c r="LYI57" s="31">
        <f>'Active Model Inputs'!LYI57</f>
        <v>0</v>
      </c>
      <c r="LYJ57" s="31">
        <f>'Active Model Inputs'!LYJ57</f>
        <v>0</v>
      </c>
      <c r="LYK57" s="31">
        <f>'Active Model Inputs'!LYK57</f>
        <v>0</v>
      </c>
      <c r="LYL57" s="31">
        <f>'Active Model Inputs'!LYL57</f>
        <v>0</v>
      </c>
      <c r="LYM57" s="31">
        <f>'Active Model Inputs'!LYM57</f>
        <v>0</v>
      </c>
      <c r="LYN57" s="31">
        <f>'Active Model Inputs'!LYN57</f>
        <v>0</v>
      </c>
      <c r="LYO57" s="31">
        <f>'Active Model Inputs'!LYO57</f>
        <v>0</v>
      </c>
      <c r="LYP57" s="31">
        <f>'Active Model Inputs'!LYP57</f>
        <v>0</v>
      </c>
      <c r="LYQ57" s="31">
        <f>'Active Model Inputs'!LYQ57</f>
        <v>0</v>
      </c>
      <c r="LYR57" s="31">
        <f>'Active Model Inputs'!LYR57</f>
        <v>0</v>
      </c>
      <c r="LYS57" s="31">
        <f>'Active Model Inputs'!LYS57</f>
        <v>0</v>
      </c>
      <c r="LYT57" s="31">
        <f>'Active Model Inputs'!LYT57</f>
        <v>0</v>
      </c>
      <c r="LYU57" s="31">
        <f>'Active Model Inputs'!LYU57</f>
        <v>0</v>
      </c>
      <c r="LYV57" s="31">
        <f>'Active Model Inputs'!LYV57</f>
        <v>0</v>
      </c>
      <c r="LYW57" s="31">
        <f>'Active Model Inputs'!LYW57</f>
        <v>0</v>
      </c>
      <c r="LYX57" s="31">
        <f>'Active Model Inputs'!LYX57</f>
        <v>0</v>
      </c>
      <c r="LYY57" s="31">
        <f>'Active Model Inputs'!LYY57</f>
        <v>0</v>
      </c>
      <c r="LYZ57" s="31">
        <f>'Active Model Inputs'!LYZ57</f>
        <v>0</v>
      </c>
      <c r="LZA57" s="31">
        <f>'Active Model Inputs'!LZA57</f>
        <v>0</v>
      </c>
      <c r="LZB57" s="31">
        <f>'Active Model Inputs'!LZB57</f>
        <v>0</v>
      </c>
      <c r="LZC57" s="31">
        <f>'Active Model Inputs'!LZC57</f>
        <v>0</v>
      </c>
      <c r="LZD57" s="31">
        <f>'Active Model Inputs'!LZD57</f>
        <v>0</v>
      </c>
      <c r="LZE57" s="31">
        <f>'Active Model Inputs'!LZE57</f>
        <v>0</v>
      </c>
      <c r="LZF57" s="31">
        <f>'Active Model Inputs'!LZF57</f>
        <v>0</v>
      </c>
      <c r="LZG57" s="31">
        <f>'Active Model Inputs'!LZG57</f>
        <v>0</v>
      </c>
      <c r="LZH57" s="31">
        <f>'Active Model Inputs'!LZH57</f>
        <v>0</v>
      </c>
      <c r="LZI57" s="31">
        <f>'Active Model Inputs'!LZI57</f>
        <v>0</v>
      </c>
      <c r="LZJ57" s="31">
        <f>'Active Model Inputs'!LZJ57</f>
        <v>0</v>
      </c>
      <c r="LZK57" s="31">
        <f>'Active Model Inputs'!LZK57</f>
        <v>0</v>
      </c>
      <c r="LZL57" s="31">
        <f>'Active Model Inputs'!LZL57</f>
        <v>0</v>
      </c>
      <c r="LZM57" s="31">
        <f>'Active Model Inputs'!LZM57</f>
        <v>0</v>
      </c>
      <c r="LZN57" s="31">
        <f>'Active Model Inputs'!LZN57</f>
        <v>0</v>
      </c>
      <c r="LZO57" s="31">
        <f>'Active Model Inputs'!LZO57</f>
        <v>0</v>
      </c>
      <c r="LZP57" s="31">
        <f>'Active Model Inputs'!LZP57</f>
        <v>0</v>
      </c>
      <c r="LZQ57" s="31">
        <f>'Active Model Inputs'!LZQ57</f>
        <v>0</v>
      </c>
      <c r="LZR57" s="31">
        <f>'Active Model Inputs'!LZR57</f>
        <v>0</v>
      </c>
      <c r="LZS57" s="31">
        <f>'Active Model Inputs'!LZS57</f>
        <v>0</v>
      </c>
      <c r="LZT57" s="31">
        <f>'Active Model Inputs'!LZT57</f>
        <v>0</v>
      </c>
      <c r="LZU57" s="31">
        <f>'Active Model Inputs'!LZU57</f>
        <v>0</v>
      </c>
      <c r="LZV57" s="31">
        <f>'Active Model Inputs'!LZV57</f>
        <v>0</v>
      </c>
      <c r="LZW57" s="31">
        <f>'Active Model Inputs'!LZW57</f>
        <v>0</v>
      </c>
      <c r="LZX57" s="31">
        <f>'Active Model Inputs'!LZX57</f>
        <v>0</v>
      </c>
      <c r="LZY57" s="31">
        <f>'Active Model Inputs'!LZY57</f>
        <v>0</v>
      </c>
      <c r="LZZ57" s="31">
        <f>'Active Model Inputs'!LZZ57</f>
        <v>0</v>
      </c>
      <c r="MAA57" s="31">
        <f>'Active Model Inputs'!MAA57</f>
        <v>0</v>
      </c>
      <c r="MAB57" s="31">
        <f>'Active Model Inputs'!MAB57</f>
        <v>0</v>
      </c>
      <c r="MAC57" s="31">
        <f>'Active Model Inputs'!MAC57</f>
        <v>0</v>
      </c>
      <c r="MAD57" s="31">
        <f>'Active Model Inputs'!MAD57</f>
        <v>0</v>
      </c>
      <c r="MAE57" s="31">
        <f>'Active Model Inputs'!MAE57</f>
        <v>0</v>
      </c>
      <c r="MAF57" s="31">
        <f>'Active Model Inputs'!MAF57</f>
        <v>0</v>
      </c>
      <c r="MAG57" s="31">
        <f>'Active Model Inputs'!MAG57</f>
        <v>0</v>
      </c>
      <c r="MAH57" s="31">
        <f>'Active Model Inputs'!MAH57</f>
        <v>0</v>
      </c>
      <c r="MAI57" s="31">
        <f>'Active Model Inputs'!MAI57</f>
        <v>0</v>
      </c>
      <c r="MAJ57" s="31">
        <f>'Active Model Inputs'!MAJ57</f>
        <v>0</v>
      </c>
      <c r="MAK57" s="31">
        <f>'Active Model Inputs'!MAK57</f>
        <v>0</v>
      </c>
      <c r="MAL57" s="31">
        <f>'Active Model Inputs'!MAL57</f>
        <v>0</v>
      </c>
      <c r="MAM57" s="31">
        <f>'Active Model Inputs'!MAM57</f>
        <v>0</v>
      </c>
      <c r="MAN57" s="31">
        <f>'Active Model Inputs'!MAN57</f>
        <v>0</v>
      </c>
      <c r="MAO57" s="31">
        <f>'Active Model Inputs'!MAO57</f>
        <v>0</v>
      </c>
      <c r="MAP57" s="31">
        <f>'Active Model Inputs'!MAP57</f>
        <v>0</v>
      </c>
      <c r="MAQ57" s="31">
        <f>'Active Model Inputs'!MAQ57</f>
        <v>0</v>
      </c>
      <c r="MAR57" s="31">
        <f>'Active Model Inputs'!MAR57</f>
        <v>0</v>
      </c>
      <c r="MAS57" s="31">
        <f>'Active Model Inputs'!MAS57</f>
        <v>0</v>
      </c>
      <c r="MAT57" s="31">
        <f>'Active Model Inputs'!MAT57</f>
        <v>0</v>
      </c>
      <c r="MAU57" s="31">
        <f>'Active Model Inputs'!MAU57</f>
        <v>0</v>
      </c>
      <c r="MAV57" s="31">
        <f>'Active Model Inputs'!MAV57</f>
        <v>0</v>
      </c>
      <c r="MAW57" s="31">
        <f>'Active Model Inputs'!MAW57</f>
        <v>0</v>
      </c>
      <c r="MAX57" s="31">
        <f>'Active Model Inputs'!MAX57</f>
        <v>0</v>
      </c>
      <c r="MAY57" s="31">
        <f>'Active Model Inputs'!MAY57</f>
        <v>0</v>
      </c>
      <c r="MAZ57" s="31">
        <f>'Active Model Inputs'!MAZ57</f>
        <v>0</v>
      </c>
      <c r="MBA57" s="31">
        <f>'Active Model Inputs'!MBA57</f>
        <v>0</v>
      </c>
      <c r="MBB57" s="31">
        <f>'Active Model Inputs'!MBB57</f>
        <v>0</v>
      </c>
      <c r="MBC57" s="31">
        <f>'Active Model Inputs'!MBC57</f>
        <v>0</v>
      </c>
      <c r="MBD57" s="31">
        <f>'Active Model Inputs'!MBD57</f>
        <v>0</v>
      </c>
      <c r="MBE57" s="31">
        <f>'Active Model Inputs'!MBE57</f>
        <v>0</v>
      </c>
      <c r="MBF57" s="31">
        <f>'Active Model Inputs'!MBF57</f>
        <v>0</v>
      </c>
      <c r="MBG57" s="31">
        <f>'Active Model Inputs'!MBG57</f>
        <v>0</v>
      </c>
      <c r="MBH57" s="31">
        <f>'Active Model Inputs'!MBH57</f>
        <v>0</v>
      </c>
      <c r="MBI57" s="31">
        <f>'Active Model Inputs'!MBI57</f>
        <v>0</v>
      </c>
      <c r="MBJ57" s="31">
        <f>'Active Model Inputs'!MBJ57</f>
        <v>0</v>
      </c>
      <c r="MBK57" s="31">
        <f>'Active Model Inputs'!MBK57</f>
        <v>0</v>
      </c>
      <c r="MBL57" s="31">
        <f>'Active Model Inputs'!MBL57</f>
        <v>0</v>
      </c>
      <c r="MBM57" s="31">
        <f>'Active Model Inputs'!MBM57</f>
        <v>0</v>
      </c>
      <c r="MBN57" s="31">
        <f>'Active Model Inputs'!MBN57</f>
        <v>0</v>
      </c>
      <c r="MBO57" s="31">
        <f>'Active Model Inputs'!MBO57</f>
        <v>0</v>
      </c>
      <c r="MBP57" s="31">
        <f>'Active Model Inputs'!MBP57</f>
        <v>0</v>
      </c>
      <c r="MBQ57" s="31">
        <f>'Active Model Inputs'!MBQ57</f>
        <v>0</v>
      </c>
      <c r="MBR57" s="31">
        <f>'Active Model Inputs'!MBR57</f>
        <v>0</v>
      </c>
      <c r="MBS57" s="31">
        <f>'Active Model Inputs'!MBS57</f>
        <v>0</v>
      </c>
      <c r="MBT57" s="31">
        <f>'Active Model Inputs'!MBT57</f>
        <v>0</v>
      </c>
      <c r="MBU57" s="31">
        <f>'Active Model Inputs'!MBU57</f>
        <v>0</v>
      </c>
      <c r="MBV57" s="31">
        <f>'Active Model Inputs'!MBV57</f>
        <v>0</v>
      </c>
      <c r="MBW57" s="31">
        <f>'Active Model Inputs'!MBW57</f>
        <v>0</v>
      </c>
      <c r="MBX57" s="31">
        <f>'Active Model Inputs'!MBX57</f>
        <v>0</v>
      </c>
      <c r="MBY57" s="31">
        <f>'Active Model Inputs'!MBY57</f>
        <v>0</v>
      </c>
      <c r="MBZ57" s="31">
        <f>'Active Model Inputs'!MBZ57</f>
        <v>0</v>
      </c>
      <c r="MCA57" s="31">
        <f>'Active Model Inputs'!MCA57</f>
        <v>0</v>
      </c>
      <c r="MCB57" s="31">
        <f>'Active Model Inputs'!MCB57</f>
        <v>0</v>
      </c>
      <c r="MCC57" s="31">
        <f>'Active Model Inputs'!MCC57</f>
        <v>0</v>
      </c>
      <c r="MCD57" s="31">
        <f>'Active Model Inputs'!MCD57</f>
        <v>0</v>
      </c>
      <c r="MCE57" s="31">
        <f>'Active Model Inputs'!MCE57</f>
        <v>0</v>
      </c>
      <c r="MCF57" s="31">
        <f>'Active Model Inputs'!MCF57</f>
        <v>0</v>
      </c>
      <c r="MCG57" s="31">
        <f>'Active Model Inputs'!MCG57</f>
        <v>0</v>
      </c>
      <c r="MCH57" s="31">
        <f>'Active Model Inputs'!MCH57</f>
        <v>0</v>
      </c>
      <c r="MCI57" s="31">
        <f>'Active Model Inputs'!MCI57</f>
        <v>0</v>
      </c>
      <c r="MCJ57" s="31">
        <f>'Active Model Inputs'!MCJ57</f>
        <v>0</v>
      </c>
      <c r="MCK57" s="31">
        <f>'Active Model Inputs'!MCK57</f>
        <v>0</v>
      </c>
      <c r="MCL57" s="31">
        <f>'Active Model Inputs'!MCL57</f>
        <v>0</v>
      </c>
      <c r="MCM57" s="31">
        <f>'Active Model Inputs'!MCM57</f>
        <v>0</v>
      </c>
      <c r="MCN57" s="31">
        <f>'Active Model Inputs'!MCN57</f>
        <v>0</v>
      </c>
      <c r="MCO57" s="31">
        <f>'Active Model Inputs'!MCO57</f>
        <v>0</v>
      </c>
      <c r="MCP57" s="31">
        <f>'Active Model Inputs'!MCP57</f>
        <v>0</v>
      </c>
      <c r="MCQ57" s="31">
        <f>'Active Model Inputs'!MCQ57</f>
        <v>0</v>
      </c>
      <c r="MCR57" s="31">
        <f>'Active Model Inputs'!MCR57</f>
        <v>0</v>
      </c>
      <c r="MCS57" s="31">
        <f>'Active Model Inputs'!MCS57</f>
        <v>0</v>
      </c>
      <c r="MCT57" s="31">
        <f>'Active Model Inputs'!MCT57</f>
        <v>0</v>
      </c>
      <c r="MCU57" s="31">
        <f>'Active Model Inputs'!MCU57</f>
        <v>0</v>
      </c>
      <c r="MCV57" s="31">
        <f>'Active Model Inputs'!MCV57</f>
        <v>0</v>
      </c>
      <c r="MCW57" s="31">
        <f>'Active Model Inputs'!MCW57</f>
        <v>0</v>
      </c>
      <c r="MCX57" s="31">
        <f>'Active Model Inputs'!MCX57</f>
        <v>0</v>
      </c>
      <c r="MCY57" s="31">
        <f>'Active Model Inputs'!MCY57</f>
        <v>0</v>
      </c>
      <c r="MCZ57" s="31">
        <f>'Active Model Inputs'!MCZ57</f>
        <v>0</v>
      </c>
      <c r="MDA57" s="31">
        <f>'Active Model Inputs'!MDA57</f>
        <v>0</v>
      </c>
      <c r="MDB57" s="31">
        <f>'Active Model Inputs'!MDB57</f>
        <v>0</v>
      </c>
      <c r="MDC57" s="31">
        <f>'Active Model Inputs'!MDC57</f>
        <v>0</v>
      </c>
      <c r="MDD57" s="31">
        <f>'Active Model Inputs'!MDD57</f>
        <v>0</v>
      </c>
      <c r="MDE57" s="31">
        <f>'Active Model Inputs'!MDE57</f>
        <v>0</v>
      </c>
      <c r="MDF57" s="31">
        <f>'Active Model Inputs'!MDF57</f>
        <v>0</v>
      </c>
      <c r="MDG57" s="31">
        <f>'Active Model Inputs'!MDG57</f>
        <v>0</v>
      </c>
      <c r="MDH57" s="31">
        <f>'Active Model Inputs'!MDH57</f>
        <v>0</v>
      </c>
      <c r="MDI57" s="31">
        <f>'Active Model Inputs'!MDI57</f>
        <v>0</v>
      </c>
      <c r="MDJ57" s="31">
        <f>'Active Model Inputs'!MDJ57</f>
        <v>0</v>
      </c>
      <c r="MDK57" s="31">
        <f>'Active Model Inputs'!MDK57</f>
        <v>0</v>
      </c>
      <c r="MDL57" s="31">
        <f>'Active Model Inputs'!MDL57</f>
        <v>0</v>
      </c>
      <c r="MDM57" s="31">
        <f>'Active Model Inputs'!MDM57</f>
        <v>0</v>
      </c>
      <c r="MDN57" s="31">
        <f>'Active Model Inputs'!MDN57</f>
        <v>0</v>
      </c>
      <c r="MDO57" s="31">
        <f>'Active Model Inputs'!MDO57</f>
        <v>0</v>
      </c>
      <c r="MDP57" s="31">
        <f>'Active Model Inputs'!MDP57</f>
        <v>0</v>
      </c>
      <c r="MDQ57" s="31">
        <f>'Active Model Inputs'!MDQ57</f>
        <v>0</v>
      </c>
      <c r="MDR57" s="31">
        <f>'Active Model Inputs'!MDR57</f>
        <v>0</v>
      </c>
      <c r="MDS57" s="31">
        <f>'Active Model Inputs'!MDS57</f>
        <v>0</v>
      </c>
      <c r="MDT57" s="31">
        <f>'Active Model Inputs'!MDT57</f>
        <v>0</v>
      </c>
      <c r="MDU57" s="31">
        <f>'Active Model Inputs'!MDU57</f>
        <v>0</v>
      </c>
      <c r="MDV57" s="31">
        <f>'Active Model Inputs'!MDV57</f>
        <v>0</v>
      </c>
      <c r="MDW57" s="31">
        <f>'Active Model Inputs'!MDW57</f>
        <v>0</v>
      </c>
      <c r="MDX57" s="31">
        <f>'Active Model Inputs'!MDX57</f>
        <v>0</v>
      </c>
      <c r="MDY57" s="31">
        <f>'Active Model Inputs'!MDY57</f>
        <v>0</v>
      </c>
      <c r="MDZ57" s="31">
        <f>'Active Model Inputs'!MDZ57</f>
        <v>0</v>
      </c>
      <c r="MEA57" s="31">
        <f>'Active Model Inputs'!MEA57</f>
        <v>0</v>
      </c>
      <c r="MEB57" s="31">
        <f>'Active Model Inputs'!MEB57</f>
        <v>0</v>
      </c>
      <c r="MEC57" s="31">
        <f>'Active Model Inputs'!MEC57</f>
        <v>0</v>
      </c>
      <c r="MED57" s="31">
        <f>'Active Model Inputs'!MED57</f>
        <v>0</v>
      </c>
      <c r="MEE57" s="31">
        <f>'Active Model Inputs'!MEE57</f>
        <v>0</v>
      </c>
      <c r="MEF57" s="31">
        <f>'Active Model Inputs'!MEF57</f>
        <v>0</v>
      </c>
      <c r="MEG57" s="31">
        <f>'Active Model Inputs'!MEG57</f>
        <v>0</v>
      </c>
      <c r="MEH57" s="31">
        <f>'Active Model Inputs'!MEH57</f>
        <v>0</v>
      </c>
      <c r="MEI57" s="31">
        <f>'Active Model Inputs'!MEI57</f>
        <v>0</v>
      </c>
      <c r="MEJ57" s="31">
        <f>'Active Model Inputs'!MEJ57</f>
        <v>0</v>
      </c>
      <c r="MEK57" s="31">
        <f>'Active Model Inputs'!MEK57</f>
        <v>0</v>
      </c>
      <c r="MEL57" s="31">
        <f>'Active Model Inputs'!MEL57</f>
        <v>0</v>
      </c>
      <c r="MEM57" s="31">
        <f>'Active Model Inputs'!MEM57</f>
        <v>0</v>
      </c>
      <c r="MEN57" s="31">
        <f>'Active Model Inputs'!MEN57</f>
        <v>0</v>
      </c>
      <c r="MEO57" s="31">
        <f>'Active Model Inputs'!MEO57</f>
        <v>0</v>
      </c>
      <c r="MEP57" s="31">
        <f>'Active Model Inputs'!MEP57</f>
        <v>0</v>
      </c>
      <c r="MEQ57" s="31">
        <f>'Active Model Inputs'!MEQ57</f>
        <v>0</v>
      </c>
      <c r="MER57" s="31">
        <f>'Active Model Inputs'!MER57</f>
        <v>0</v>
      </c>
      <c r="MES57" s="31">
        <f>'Active Model Inputs'!MES57</f>
        <v>0</v>
      </c>
      <c r="MET57" s="31">
        <f>'Active Model Inputs'!MET57</f>
        <v>0</v>
      </c>
      <c r="MEU57" s="31">
        <f>'Active Model Inputs'!MEU57</f>
        <v>0</v>
      </c>
      <c r="MEV57" s="31">
        <f>'Active Model Inputs'!MEV57</f>
        <v>0</v>
      </c>
      <c r="MEW57" s="31">
        <f>'Active Model Inputs'!MEW57</f>
        <v>0</v>
      </c>
      <c r="MEX57" s="31">
        <f>'Active Model Inputs'!MEX57</f>
        <v>0</v>
      </c>
      <c r="MEY57" s="31">
        <f>'Active Model Inputs'!MEY57</f>
        <v>0</v>
      </c>
      <c r="MEZ57" s="31">
        <f>'Active Model Inputs'!MEZ57</f>
        <v>0</v>
      </c>
      <c r="MFA57" s="31">
        <f>'Active Model Inputs'!MFA57</f>
        <v>0</v>
      </c>
      <c r="MFB57" s="31">
        <f>'Active Model Inputs'!MFB57</f>
        <v>0</v>
      </c>
      <c r="MFC57" s="31">
        <f>'Active Model Inputs'!MFC57</f>
        <v>0</v>
      </c>
      <c r="MFD57" s="31">
        <f>'Active Model Inputs'!MFD57</f>
        <v>0</v>
      </c>
      <c r="MFE57" s="31">
        <f>'Active Model Inputs'!MFE57</f>
        <v>0</v>
      </c>
      <c r="MFF57" s="31">
        <f>'Active Model Inputs'!MFF57</f>
        <v>0</v>
      </c>
      <c r="MFG57" s="31">
        <f>'Active Model Inputs'!MFG57</f>
        <v>0</v>
      </c>
      <c r="MFH57" s="31">
        <f>'Active Model Inputs'!MFH57</f>
        <v>0</v>
      </c>
      <c r="MFI57" s="31">
        <f>'Active Model Inputs'!MFI57</f>
        <v>0</v>
      </c>
      <c r="MFJ57" s="31">
        <f>'Active Model Inputs'!MFJ57</f>
        <v>0</v>
      </c>
      <c r="MFK57" s="31">
        <f>'Active Model Inputs'!MFK57</f>
        <v>0</v>
      </c>
      <c r="MFL57" s="31">
        <f>'Active Model Inputs'!MFL57</f>
        <v>0</v>
      </c>
      <c r="MFM57" s="31">
        <f>'Active Model Inputs'!MFM57</f>
        <v>0</v>
      </c>
      <c r="MFN57" s="31">
        <f>'Active Model Inputs'!MFN57</f>
        <v>0</v>
      </c>
      <c r="MFO57" s="31">
        <f>'Active Model Inputs'!MFO57</f>
        <v>0</v>
      </c>
      <c r="MFP57" s="31">
        <f>'Active Model Inputs'!MFP57</f>
        <v>0</v>
      </c>
      <c r="MFQ57" s="31">
        <f>'Active Model Inputs'!MFQ57</f>
        <v>0</v>
      </c>
      <c r="MFR57" s="31">
        <f>'Active Model Inputs'!MFR57</f>
        <v>0</v>
      </c>
      <c r="MFS57" s="31">
        <f>'Active Model Inputs'!MFS57</f>
        <v>0</v>
      </c>
      <c r="MFT57" s="31">
        <f>'Active Model Inputs'!MFT57</f>
        <v>0</v>
      </c>
      <c r="MFU57" s="31">
        <f>'Active Model Inputs'!MFU57</f>
        <v>0</v>
      </c>
      <c r="MFV57" s="31">
        <f>'Active Model Inputs'!MFV57</f>
        <v>0</v>
      </c>
      <c r="MFW57" s="31">
        <f>'Active Model Inputs'!MFW57</f>
        <v>0</v>
      </c>
      <c r="MFX57" s="31">
        <f>'Active Model Inputs'!MFX57</f>
        <v>0</v>
      </c>
      <c r="MFY57" s="31">
        <f>'Active Model Inputs'!MFY57</f>
        <v>0</v>
      </c>
      <c r="MFZ57" s="31">
        <f>'Active Model Inputs'!MFZ57</f>
        <v>0</v>
      </c>
      <c r="MGA57" s="31">
        <f>'Active Model Inputs'!MGA57</f>
        <v>0</v>
      </c>
      <c r="MGB57" s="31">
        <f>'Active Model Inputs'!MGB57</f>
        <v>0</v>
      </c>
      <c r="MGC57" s="31">
        <f>'Active Model Inputs'!MGC57</f>
        <v>0</v>
      </c>
      <c r="MGD57" s="31">
        <f>'Active Model Inputs'!MGD57</f>
        <v>0</v>
      </c>
      <c r="MGE57" s="31">
        <f>'Active Model Inputs'!MGE57</f>
        <v>0</v>
      </c>
      <c r="MGF57" s="31">
        <f>'Active Model Inputs'!MGF57</f>
        <v>0</v>
      </c>
      <c r="MGG57" s="31">
        <f>'Active Model Inputs'!MGG57</f>
        <v>0</v>
      </c>
      <c r="MGH57" s="31">
        <f>'Active Model Inputs'!MGH57</f>
        <v>0</v>
      </c>
      <c r="MGI57" s="31">
        <f>'Active Model Inputs'!MGI57</f>
        <v>0</v>
      </c>
      <c r="MGJ57" s="31">
        <f>'Active Model Inputs'!MGJ57</f>
        <v>0</v>
      </c>
      <c r="MGK57" s="31">
        <f>'Active Model Inputs'!MGK57</f>
        <v>0</v>
      </c>
      <c r="MGL57" s="31">
        <f>'Active Model Inputs'!MGL57</f>
        <v>0</v>
      </c>
      <c r="MGM57" s="31">
        <f>'Active Model Inputs'!MGM57</f>
        <v>0</v>
      </c>
      <c r="MGN57" s="31">
        <f>'Active Model Inputs'!MGN57</f>
        <v>0</v>
      </c>
      <c r="MGO57" s="31">
        <f>'Active Model Inputs'!MGO57</f>
        <v>0</v>
      </c>
      <c r="MGP57" s="31">
        <f>'Active Model Inputs'!MGP57</f>
        <v>0</v>
      </c>
      <c r="MGQ57" s="31">
        <f>'Active Model Inputs'!MGQ57</f>
        <v>0</v>
      </c>
      <c r="MGR57" s="31">
        <f>'Active Model Inputs'!MGR57</f>
        <v>0</v>
      </c>
      <c r="MGS57" s="31">
        <f>'Active Model Inputs'!MGS57</f>
        <v>0</v>
      </c>
      <c r="MGT57" s="31">
        <f>'Active Model Inputs'!MGT57</f>
        <v>0</v>
      </c>
      <c r="MGU57" s="31">
        <f>'Active Model Inputs'!MGU57</f>
        <v>0</v>
      </c>
      <c r="MGV57" s="31">
        <f>'Active Model Inputs'!MGV57</f>
        <v>0</v>
      </c>
      <c r="MGW57" s="31">
        <f>'Active Model Inputs'!MGW57</f>
        <v>0</v>
      </c>
      <c r="MGX57" s="31">
        <f>'Active Model Inputs'!MGX57</f>
        <v>0</v>
      </c>
      <c r="MGY57" s="31">
        <f>'Active Model Inputs'!MGY57</f>
        <v>0</v>
      </c>
      <c r="MGZ57" s="31">
        <f>'Active Model Inputs'!MGZ57</f>
        <v>0</v>
      </c>
      <c r="MHA57" s="31">
        <f>'Active Model Inputs'!MHA57</f>
        <v>0</v>
      </c>
      <c r="MHB57" s="31">
        <f>'Active Model Inputs'!MHB57</f>
        <v>0</v>
      </c>
      <c r="MHC57" s="31">
        <f>'Active Model Inputs'!MHC57</f>
        <v>0</v>
      </c>
      <c r="MHD57" s="31">
        <f>'Active Model Inputs'!MHD57</f>
        <v>0</v>
      </c>
      <c r="MHE57" s="31">
        <f>'Active Model Inputs'!MHE57</f>
        <v>0</v>
      </c>
      <c r="MHF57" s="31">
        <f>'Active Model Inputs'!MHF57</f>
        <v>0</v>
      </c>
      <c r="MHG57" s="31">
        <f>'Active Model Inputs'!MHG57</f>
        <v>0</v>
      </c>
      <c r="MHH57" s="31">
        <f>'Active Model Inputs'!MHH57</f>
        <v>0</v>
      </c>
      <c r="MHI57" s="31">
        <f>'Active Model Inputs'!MHI57</f>
        <v>0</v>
      </c>
      <c r="MHJ57" s="31">
        <f>'Active Model Inputs'!MHJ57</f>
        <v>0</v>
      </c>
      <c r="MHK57" s="31">
        <f>'Active Model Inputs'!MHK57</f>
        <v>0</v>
      </c>
      <c r="MHL57" s="31">
        <f>'Active Model Inputs'!MHL57</f>
        <v>0</v>
      </c>
      <c r="MHM57" s="31">
        <f>'Active Model Inputs'!MHM57</f>
        <v>0</v>
      </c>
      <c r="MHN57" s="31">
        <f>'Active Model Inputs'!MHN57</f>
        <v>0</v>
      </c>
      <c r="MHO57" s="31">
        <f>'Active Model Inputs'!MHO57</f>
        <v>0</v>
      </c>
      <c r="MHP57" s="31">
        <f>'Active Model Inputs'!MHP57</f>
        <v>0</v>
      </c>
      <c r="MHQ57" s="31">
        <f>'Active Model Inputs'!MHQ57</f>
        <v>0</v>
      </c>
      <c r="MHR57" s="31">
        <f>'Active Model Inputs'!MHR57</f>
        <v>0</v>
      </c>
      <c r="MHS57" s="31">
        <f>'Active Model Inputs'!MHS57</f>
        <v>0</v>
      </c>
      <c r="MHT57" s="31">
        <f>'Active Model Inputs'!MHT57</f>
        <v>0</v>
      </c>
      <c r="MHU57" s="31">
        <f>'Active Model Inputs'!MHU57</f>
        <v>0</v>
      </c>
      <c r="MHV57" s="31">
        <f>'Active Model Inputs'!MHV57</f>
        <v>0</v>
      </c>
      <c r="MHW57" s="31">
        <f>'Active Model Inputs'!MHW57</f>
        <v>0</v>
      </c>
      <c r="MHX57" s="31">
        <f>'Active Model Inputs'!MHX57</f>
        <v>0</v>
      </c>
      <c r="MHY57" s="31">
        <f>'Active Model Inputs'!MHY57</f>
        <v>0</v>
      </c>
      <c r="MHZ57" s="31">
        <f>'Active Model Inputs'!MHZ57</f>
        <v>0</v>
      </c>
      <c r="MIA57" s="31">
        <f>'Active Model Inputs'!MIA57</f>
        <v>0</v>
      </c>
      <c r="MIB57" s="31">
        <f>'Active Model Inputs'!MIB57</f>
        <v>0</v>
      </c>
      <c r="MIC57" s="31">
        <f>'Active Model Inputs'!MIC57</f>
        <v>0</v>
      </c>
      <c r="MID57" s="31">
        <f>'Active Model Inputs'!MID57</f>
        <v>0</v>
      </c>
      <c r="MIE57" s="31">
        <f>'Active Model Inputs'!MIE57</f>
        <v>0</v>
      </c>
      <c r="MIF57" s="31">
        <f>'Active Model Inputs'!MIF57</f>
        <v>0</v>
      </c>
      <c r="MIG57" s="31">
        <f>'Active Model Inputs'!MIG57</f>
        <v>0</v>
      </c>
      <c r="MIH57" s="31">
        <f>'Active Model Inputs'!MIH57</f>
        <v>0</v>
      </c>
      <c r="MII57" s="31">
        <f>'Active Model Inputs'!MII57</f>
        <v>0</v>
      </c>
      <c r="MIJ57" s="31">
        <f>'Active Model Inputs'!MIJ57</f>
        <v>0</v>
      </c>
      <c r="MIK57" s="31">
        <f>'Active Model Inputs'!MIK57</f>
        <v>0</v>
      </c>
      <c r="MIL57" s="31">
        <f>'Active Model Inputs'!MIL57</f>
        <v>0</v>
      </c>
      <c r="MIM57" s="31">
        <f>'Active Model Inputs'!MIM57</f>
        <v>0</v>
      </c>
      <c r="MIN57" s="31">
        <f>'Active Model Inputs'!MIN57</f>
        <v>0</v>
      </c>
      <c r="MIO57" s="31">
        <f>'Active Model Inputs'!MIO57</f>
        <v>0</v>
      </c>
      <c r="MIP57" s="31">
        <f>'Active Model Inputs'!MIP57</f>
        <v>0</v>
      </c>
      <c r="MIQ57" s="31">
        <f>'Active Model Inputs'!MIQ57</f>
        <v>0</v>
      </c>
      <c r="MIR57" s="31">
        <f>'Active Model Inputs'!MIR57</f>
        <v>0</v>
      </c>
      <c r="MIS57" s="31">
        <f>'Active Model Inputs'!MIS57</f>
        <v>0</v>
      </c>
      <c r="MIT57" s="31">
        <f>'Active Model Inputs'!MIT57</f>
        <v>0</v>
      </c>
      <c r="MIU57" s="31">
        <f>'Active Model Inputs'!MIU57</f>
        <v>0</v>
      </c>
      <c r="MIV57" s="31">
        <f>'Active Model Inputs'!MIV57</f>
        <v>0</v>
      </c>
      <c r="MIW57" s="31">
        <f>'Active Model Inputs'!MIW57</f>
        <v>0</v>
      </c>
      <c r="MIX57" s="31">
        <f>'Active Model Inputs'!MIX57</f>
        <v>0</v>
      </c>
      <c r="MIY57" s="31">
        <f>'Active Model Inputs'!MIY57</f>
        <v>0</v>
      </c>
      <c r="MIZ57" s="31">
        <f>'Active Model Inputs'!MIZ57</f>
        <v>0</v>
      </c>
      <c r="MJA57" s="31">
        <f>'Active Model Inputs'!MJA57</f>
        <v>0</v>
      </c>
      <c r="MJB57" s="31">
        <f>'Active Model Inputs'!MJB57</f>
        <v>0</v>
      </c>
      <c r="MJC57" s="31">
        <f>'Active Model Inputs'!MJC57</f>
        <v>0</v>
      </c>
      <c r="MJD57" s="31">
        <f>'Active Model Inputs'!MJD57</f>
        <v>0</v>
      </c>
      <c r="MJE57" s="31">
        <f>'Active Model Inputs'!MJE57</f>
        <v>0</v>
      </c>
      <c r="MJF57" s="31">
        <f>'Active Model Inputs'!MJF57</f>
        <v>0</v>
      </c>
      <c r="MJG57" s="31">
        <f>'Active Model Inputs'!MJG57</f>
        <v>0</v>
      </c>
      <c r="MJH57" s="31">
        <f>'Active Model Inputs'!MJH57</f>
        <v>0</v>
      </c>
      <c r="MJI57" s="31">
        <f>'Active Model Inputs'!MJI57</f>
        <v>0</v>
      </c>
      <c r="MJJ57" s="31">
        <f>'Active Model Inputs'!MJJ57</f>
        <v>0</v>
      </c>
      <c r="MJK57" s="31">
        <f>'Active Model Inputs'!MJK57</f>
        <v>0</v>
      </c>
      <c r="MJL57" s="31">
        <f>'Active Model Inputs'!MJL57</f>
        <v>0</v>
      </c>
      <c r="MJM57" s="31">
        <f>'Active Model Inputs'!MJM57</f>
        <v>0</v>
      </c>
      <c r="MJN57" s="31">
        <f>'Active Model Inputs'!MJN57</f>
        <v>0</v>
      </c>
      <c r="MJO57" s="31">
        <f>'Active Model Inputs'!MJO57</f>
        <v>0</v>
      </c>
      <c r="MJP57" s="31">
        <f>'Active Model Inputs'!MJP57</f>
        <v>0</v>
      </c>
      <c r="MJQ57" s="31">
        <f>'Active Model Inputs'!MJQ57</f>
        <v>0</v>
      </c>
      <c r="MJR57" s="31">
        <f>'Active Model Inputs'!MJR57</f>
        <v>0</v>
      </c>
      <c r="MJS57" s="31">
        <f>'Active Model Inputs'!MJS57</f>
        <v>0</v>
      </c>
      <c r="MJT57" s="31">
        <f>'Active Model Inputs'!MJT57</f>
        <v>0</v>
      </c>
      <c r="MJU57" s="31">
        <f>'Active Model Inputs'!MJU57</f>
        <v>0</v>
      </c>
      <c r="MJV57" s="31">
        <f>'Active Model Inputs'!MJV57</f>
        <v>0</v>
      </c>
      <c r="MJW57" s="31">
        <f>'Active Model Inputs'!MJW57</f>
        <v>0</v>
      </c>
      <c r="MJX57" s="31">
        <f>'Active Model Inputs'!MJX57</f>
        <v>0</v>
      </c>
      <c r="MJY57" s="31">
        <f>'Active Model Inputs'!MJY57</f>
        <v>0</v>
      </c>
      <c r="MJZ57" s="31">
        <f>'Active Model Inputs'!MJZ57</f>
        <v>0</v>
      </c>
      <c r="MKA57" s="31">
        <f>'Active Model Inputs'!MKA57</f>
        <v>0</v>
      </c>
      <c r="MKB57" s="31">
        <f>'Active Model Inputs'!MKB57</f>
        <v>0</v>
      </c>
      <c r="MKC57" s="31">
        <f>'Active Model Inputs'!MKC57</f>
        <v>0</v>
      </c>
      <c r="MKD57" s="31">
        <f>'Active Model Inputs'!MKD57</f>
        <v>0</v>
      </c>
      <c r="MKE57" s="31">
        <f>'Active Model Inputs'!MKE57</f>
        <v>0</v>
      </c>
      <c r="MKF57" s="31">
        <f>'Active Model Inputs'!MKF57</f>
        <v>0</v>
      </c>
      <c r="MKG57" s="31">
        <f>'Active Model Inputs'!MKG57</f>
        <v>0</v>
      </c>
      <c r="MKH57" s="31">
        <f>'Active Model Inputs'!MKH57</f>
        <v>0</v>
      </c>
      <c r="MKI57" s="31">
        <f>'Active Model Inputs'!MKI57</f>
        <v>0</v>
      </c>
      <c r="MKJ57" s="31">
        <f>'Active Model Inputs'!MKJ57</f>
        <v>0</v>
      </c>
      <c r="MKK57" s="31">
        <f>'Active Model Inputs'!MKK57</f>
        <v>0</v>
      </c>
      <c r="MKL57" s="31">
        <f>'Active Model Inputs'!MKL57</f>
        <v>0</v>
      </c>
      <c r="MKM57" s="31">
        <f>'Active Model Inputs'!MKM57</f>
        <v>0</v>
      </c>
      <c r="MKN57" s="31">
        <f>'Active Model Inputs'!MKN57</f>
        <v>0</v>
      </c>
      <c r="MKO57" s="31">
        <f>'Active Model Inputs'!MKO57</f>
        <v>0</v>
      </c>
      <c r="MKP57" s="31">
        <f>'Active Model Inputs'!MKP57</f>
        <v>0</v>
      </c>
      <c r="MKQ57" s="31">
        <f>'Active Model Inputs'!MKQ57</f>
        <v>0</v>
      </c>
      <c r="MKR57" s="31">
        <f>'Active Model Inputs'!MKR57</f>
        <v>0</v>
      </c>
      <c r="MKS57" s="31">
        <f>'Active Model Inputs'!MKS57</f>
        <v>0</v>
      </c>
      <c r="MKT57" s="31">
        <f>'Active Model Inputs'!MKT57</f>
        <v>0</v>
      </c>
      <c r="MKU57" s="31">
        <f>'Active Model Inputs'!MKU57</f>
        <v>0</v>
      </c>
      <c r="MKV57" s="31">
        <f>'Active Model Inputs'!MKV57</f>
        <v>0</v>
      </c>
      <c r="MKW57" s="31">
        <f>'Active Model Inputs'!MKW57</f>
        <v>0</v>
      </c>
      <c r="MKX57" s="31">
        <f>'Active Model Inputs'!MKX57</f>
        <v>0</v>
      </c>
      <c r="MKY57" s="31">
        <f>'Active Model Inputs'!MKY57</f>
        <v>0</v>
      </c>
      <c r="MKZ57" s="31">
        <f>'Active Model Inputs'!MKZ57</f>
        <v>0</v>
      </c>
      <c r="MLA57" s="31">
        <f>'Active Model Inputs'!MLA57</f>
        <v>0</v>
      </c>
      <c r="MLB57" s="31">
        <f>'Active Model Inputs'!MLB57</f>
        <v>0</v>
      </c>
      <c r="MLC57" s="31">
        <f>'Active Model Inputs'!MLC57</f>
        <v>0</v>
      </c>
      <c r="MLD57" s="31">
        <f>'Active Model Inputs'!MLD57</f>
        <v>0</v>
      </c>
      <c r="MLE57" s="31">
        <f>'Active Model Inputs'!MLE57</f>
        <v>0</v>
      </c>
      <c r="MLF57" s="31">
        <f>'Active Model Inputs'!MLF57</f>
        <v>0</v>
      </c>
      <c r="MLG57" s="31">
        <f>'Active Model Inputs'!MLG57</f>
        <v>0</v>
      </c>
      <c r="MLH57" s="31">
        <f>'Active Model Inputs'!MLH57</f>
        <v>0</v>
      </c>
      <c r="MLI57" s="31">
        <f>'Active Model Inputs'!MLI57</f>
        <v>0</v>
      </c>
      <c r="MLJ57" s="31">
        <f>'Active Model Inputs'!MLJ57</f>
        <v>0</v>
      </c>
      <c r="MLK57" s="31">
        <f>'Active Model Inputs'!MLK57</f>
        <v>0</v>
      </c>
      <c r="MLL57" s="31">
        <f>'Active Model Inputs'!MLL57</f>
        <v>0</v>
      </c>
      <c r="MLM57" s="31">
        <f>'Active Model Inputs'!MLM57</f>
        <v>0</v>
      </c>
      <c r="MLN57" s="31">
        <f>'Active Model Inputs'!MLN57</f>
        <v>0</v>
      </c>
      <c r="MLO57" s="31">
        <f>'Active Model Inputs'!MLO57</f>
        <v>0</v>
      </c>
      <c r="MLP57" s="31">
        <f>'Active Model Inputs'!MLP57</f>
        <v>0</v>
      </c>
      <c r="MLQ57" s="31">
        <f>'Active Model Inputs'!MLQ57</f>
        <v>0</v>
      </c>
      <c r="MLR57" s="31">
        <f>'Active Model Inputs'!MLR57</f>
        <v>0</v>
      </c>
      <c r="MLS57" s="31">
        <f>'Active Model Inputs'!MLS57</f>
        <v>0</v>
      </c>
      <c r="MLT57" s="31">
        <f>'Active Model Inputs'!MLT57</f>
        <v>0</v>
      </c>
      <c r="MLU57" s="31">
        <f>'Active Model Inputs'!MLU57</f>
        <v>0</v>
      </c>
      <c r="MLV57" s="31">
        <f>'Active Model Inputs'!MLV57</f>
        <v>0</v>
      </c>
      <c r="MLW57" s="31">
        <f>'Active Model Inputs'!MLW57</f>
        <v>0</v>
      </c>
      <c r="MLX57" s="31">
        <f>'Active Model Inputs'!MLX57</f>
        <v>0</v>
      </c>
      <c r="MLY57" s="31">
        <f>'Active Model Inputs'!MLY57</f>
        <v>0</v>
      </c>
      <c r="MLZ57" s="31">
        <f>'Active Model Inputs'!MLZ57</f>
        <v>0</v>
      </c>
      <c r="MMA57" s="31">
        <f>'Active Model Inputs'!MMA57</f>
        <v>0</v>
      </c>
      <c r="MMB57" s="31">
        <f>'Active Model Inputs'!MMB57</f>
        <v>0</v>
      </c>
      <c r="MMC57" s="31">
        <f>'Active Model Inputs'!MMC57</f>
        <v>0</v>
      </c>
      <c r="MMD57" s="31">
        <f>'Active Model Inputs'!MMD57</f>
        <v>0</v>
      </c>
      <c r="MME57" s="31">
        <f>'Active Model Inputs'!MME57</f>
        <v>0</v>
      </c>
      <c r="MMF57" s="31">
        <f>'Active Model Inputs'!MMF57</f>
        <v>0</v>
      </c>
      <c r="MMG57" s="31">
        <f>'Active Model Inputs'!MMG57</f>
        <v>0</v>
      </c>
      <c r="MMH57" s="31">
        <f>'Active Model Inputs'!MMH57</f>
        <v>0</v>
      </c>
      <c r="MMI57" s="31">
        <f>'Active Model Inputs'!MMI57</f>
        <v>0</v>
      </c>
      <c r="MMJ57" s="31">
        <f>'Active Model Inputs'!MMJ57</f>
        <v>0</v>
      </c>
      <c r="MMK57" s="31">
        <f>'Active Model Inputs'!MMK57</f>
        <v>0</v>
      </c>
      <c r="MML57" s="31">
        <f>'Active Model Inputs'!MML57</f>
        <v>0</v>
      </c>
      <c r="MMM57" s="31">
        <f>'Active Model Inputs'!MMM57</f>
        <v>0</v>
      </c>
      <c r="MMN57" s="31">
        <f>'Active Model Inputs'!MMN57</f>
        <v>0</v>
      </c>
      <c r="MMO57" s="31">
        <f>'Active Model Inputs'!MMO57</f>
        <v>0</v>
      </c>
      <c r="MMP57" s="31">
        <f>'Active Model Inputs'!MMP57</f>
        <v>0</v>
      </c>
      <c r="MMQ57" s="31">
        <f>'Active Model Inputs'!MMQ57</f>
        <v>0</v>
      </c>
      <c r="MMR57" s="31">
        <f>'Active Model Inputs'!MMR57</f>
        <v>0</v>
      </c>
      <c r="MMS57" s="31">
        <f>'Active Model Inputs'!MMS57</f>
        <v>0</v>
      </c>
      <c r="MMT57" s="31">
        <f>'Active Model Inputs'!MMT57</f>
        <v>0</v>
      </c>
      <c r="MMU57" s="31">
        <f>'Active Model Inputs'!MMU57</f>
        <v>0</v>
      </c>
      <c r="MMV57" s="31">
        <f>'Active Model Inputs'!MMV57</f>
        <v>0</v>
      </c>
      <c r="MMW57" s="31">
        <f>'Active Model Inputs'!MMW57</f>
        <v>0</v>
      </c>
      <c r="MMX57" s="31">
        <f>'Active Model Inputs'!MMX57</f>
        <v>0</v>
      </c>
      <c r="MMY57" s="31">
        <f>'Active Model Inputs'!MMY57</f>
        <v>0</v>
      </c>
      <c r="MMZ57" s="31">
        <f>'Active Model Inputs'!MMZ57</f>
        <v>0</v>
      </c>
      <c r="MNA57" s="31">
        <f>'Active Model Inputs'!MNA57</f>
        <v>0</v>
      </c>
      <c r="MNB57" s="31">
        <f>'Active Model Inputs'!MNB57</f>
        <v>0</v>
      </c>
      <c r="MNC57" s="31">
        <f>'Active Model Inputs'!MNC57</f>
        <v>0</v>
      </c>
      <c r="MND57" s="31">
        <f>'Active Model Inputs'!MND57</f>
        <v>0</v>
      </c>
      <c r="MNE57" s="31">
        <f>'Active Model Inputs'!MNE57</f>
        <v>0</v>
      </c>
      <c r="MNF57" s="31">
        <f>'Active Model Inputs'!MNF57</f>
        <v>0</v>
      </c>
      <c r="MNG57" s="31">
        <f>'Active Model Inputs'!MNG57</f>
        <v>0</v>
      </c>
      <c r="MNH57" s="31">
        <f>'Active Model Inputs'!MNH57</f>
        <v>0</v>
      </c>
      <c r="MNI57" s="31">
        <f>'Active Model Inputs'!MNI57</f>
        <v>0</v>
      </c>
      <c r="MNJ57" s="31">
        <f>'Active Model Inputs'!MNJ57</f>
        <v>0</v>
      </c>
      <c r="MNK57" s="31">
        <f>'Active Model Inputs'!MNK57</f>
        <v>0</v>
      </c>
      <c r="MNL57" s="31">
        <f>'Active Model Inputs'!MNL57</f>
        <v>0</v>
      </c>
      <c r="MNM57" s="31">
        <f>'Active Model Inputs'!MNM57</f>
        <v>0</v>
      </c>
      <c r="MNN57" s="31">
        <f>'Active Model Inputs'!MNN57</f>
        <v>0</v>
      </c>
      <c r="MNO57" s="31">
        <f>'Active Model Inputs'!MNO57</f>
        <v>0</v>
      </c>
      <c r="MNP57" s="31">
        <f>'Active Model Inputs'!MNP57</f>
        <v>0</v>
      </c>
      <c r="MNQ57" s="31">
        <f>'Active Model Inputs'!MNQ57</f>
        <v>0</v>
      </c>
      <c r="MNR57" s="31">
        <f>'Active Model Inputs'!MNR57</f>
        <v>0</v>
      </c>
      <c r="MNS57" s="31">
        <f>'Active Model Inputs'!MNS57</f>
        <v>0</v>
      </c>
      <c r="MNT57" s="31">
        <f>'Active Model Inputs'!MNT57</f>
        <v>0</v>
      </c>
      <c r="MNU57" s="31">
        <f>'Active Model Inputs'!MNU57</f>
        <v>0</v>
      </c>
      <c r="MNV57" s="31">
        <f>'Active Model Inputs'!MNV57</f>
        <v>0</v>
      </c>
      <c r="MNW57" s="31">
        <f>'Active Model Inputs'!MNW57</f>
        <v>0</v>
      </c>
      <c r="MNX57" s="31">
        <f>'Active Model Inputs'!MNX57</f>
        <v>0</v>
      </c>
      <c r="MNY57" s="31">
        <f>'Active Model Inputs'!MNY57</f>
        <v>0</v>
      </c>
      <c r="MNZ57" s="31">
        <f>'Active Model Inputs'!MNZ57</f>
        <v>0</v>
      </c>
      <c r="MOA57" s="31">
        <f>'Active Model Inputs'!MOA57</f>
        <v>0</v>
      </c>
      <c r="MOB57" s="31">
        <f>'Active Model Inputs'!MOB57</f>
        <v>0</v>
      </c>
      <c r="MOC57" s="31">
        <f>'Active Model Inputs'!MOC57</f>
        <v>0</v>
      </c>
      <c r="MOD57" s="31">
        <f>'Active Model Inputs'!MOD57</f>
        <v>0</v>
      </c>
      <c r="MOE57" s="31">
        <f>'Active Model Inputs'!MOE57</f>
        <v>0</v>
      </c>
      <c r="MOF57" s="31">
        <f>'Active Model Inputs'!MOF57</f>
        <v>0</v>
      </c>
      <c r="MOG57" s="31">
        <f>'Active Model Inputs'!MOG57</f>
        <v>0</v>
      </c>
      <c r="MOH57" s="31">
        <f>'Active Model Inputs'!MOH57</f>
        <v>0</v>
      </c>
      <c r="MOI57" s="31">
        <f>'Active Model Inputs'!MOI57</f>
        <v>0</v>
      </c>
      <c r="MOJ57" s="31">
        <f>'Active Model Inputs'!MOJ57</f>
        <v>0</v>
      </c>
      <c r="MOK57" s="31">
        <f>'Active Model Inputs'!MOK57</f>
        <v>0</v>
      </c>
      <c r="MOL57" s="31">
        <f>'Active Model Inputs'!MOL57</f>
        <v>0</v>
      </c>
      <c r="MOM57" s="31">
        <f>'Active Model Inputs'!MOM57</f>
        <v>0</v>
      </c>
      <c r="MON57" s="31">
        <f>'Active Model Inputs'!MON57</f>
        <v>0</v>
      </c>
      <c r="MOO57" s="31">
        <f>'Active Model Inputs'!MOO57</f>
        <v>0</v>
      </c>
      <c r="MOP57" s="31">
        <f>'Active Model Inputs'!MOP57</f>
        <v>0</v>
      </c>
      <c r="MOQ57" s="31">
        <f>'Active Model Inputs'!MOQ57</f>
        <v>0</v>
      </c>
      <c r="MOR57" s="31">
        <f>'Active Model Inputs'!MOR57</f>
        <v>0</v>
      </c>
      <c r="MOS57" s="31">
        <f>'Active Model Inputs'!MOS57</f>
        <v>0</v>
      </c>
      <c r="MOT57" s="31">
        <f>'Active Model Inputs'!MOT57</f>
        <v>0</v>
      </c>
      <c r="MOU57" s="31">
        <f>'Active Model Inputs'!MOU57</f>
        <v>0</v>
      </c>
      <c r="MOV57" s="31">
        <f>'Active Model Inputs'!MOV57</f>
        <v>0</v>
      </c>
      <c r="MOW57" s="31">
        <f>'Active Model Inputs'!MOW57</f>
        <v>0</v>
      </c>
      <c r="MOX57" s="31">
        <f>'Active Model Inputs'!MOX57</f>
        <v>0</v>
      </c>
      <c r="MOY57" s="31">
        <f>'Active Model Inputs'!MOY57</f>
        <v>0</v>
      </c>
      <c r="MOZ57" s="31">
        <f>'Active Model Inputs'!MOZ57</f>
        <v>0</v>
      </c>
      <c r="MPA57" s="31">
        <f>'Active Model Inputs'!MPA57</f>
        <v>0</v>
      </c>
      <c r="MPB57" s="31">
        <f>'Active Model Inputs'!MPB57</f>
        <v>0</v>
      </c>
      <c r="MPC57" s="31">
        <f>'Active Model Inputs'!MPC57</f>
        <v>0</v>
      </c>
      <c r="MPD57" s="31">
        <f>'Active Model Inputs'!MPD57</f>
        <v>0</v>
      </c>
      <c r="MPE57" s="31">
        <f>'Active Model Inputs'!MPE57</f>
        <v>0</v>
      </c>
      <c r="MPF57" s="31">
        <f>'Active Model Inputs'!MPF57</f>
        <v>0</v>
      </c>
      <c r="MPG57" s="31">
        <f>'Active Model Inputs'!MPG57</f>
        <v>0</v>
      </c>
      <c r="MPH57" s="31">
        <f>'Active Model Inputs'!MPH57</f>
        <v>0</v>
      </c>
      <c r="MPI57" s="31">
        <f>'Active Model Inputs'!MPI57</f>
        <v>0</v>
      </c>
      <c r="MPJ57" s="31">
        <f>'Active Model Inputs'!MPJ57</f>
        <v>0</v>
      </c>
      <c r="MPK57" s="31">
        <f>'Active Model Inputs'!MPK57</f>
        <v>0</v>
      </c>
      <c r="MPL57" s="31">
        <f>'Active Model Inputs'!MPL57</f>
        <v>0</v>
      </c>
      <c r="MPM57" s="31">
        <f>'Active Model Inputs'!MPM57</f>
        <v>0</v>
      </c>
      <c r="MPN57" s="31">
        <f>'Active Model Inputs'!MPN57</f>
        <v>0</v>
      </c>
      <c r="MPO57" s="31">
        <f>'Active Model Inputs'!MPO57</f>
        <v>0</v>
      </c>
      <c r="MPP57" s="31">
        <f>'Active Model Inputs'!MPP57</f>
        <v>0</v>
      </c>
      <c r="MPQ57" s="31">
        <f>'Active Model Inputs'!MPQ57</f>
        <v>0</v>
      </c>
      <c r="MPR57" s="31">
        <f>'Active Model Inputs'!MPR57</f>
        <v>0</v>
      </c>
      <c r="MPS57" s="31">
        <f>'Active Model Inputs'!MPS57</f>
        <v>0</v>
      </c>
      <c r="MPT57" s="31">
        <f>'Active Model Inputs'!MPT57</f>
        <v>0</v>
      </c>
      <c r="MPU57" s="31">
        <f>'Active Model Inputs'!MPU57</f>
        <v>0</v>
      </c>
      <c r="MPV57" s="31">
        <f>'Active Model Inputs'!MPV57</f>
        <v>0</v>
      </c>
      <c r="MPW57" s="31">
        <f>'Active Model Inputs'!MPW57</f>
        <v>0</v>
      </c>
      <c r="MPX57" s="31">
        <f>'Active Model Inputs'!MPX57</f>
        <v>0</v>
      </c>
      <c r="MPY57" s="31">
        <f>'Active Model Inputs'!MPY57</f>
        <v>0</v>
      </c>
      <c r="MPZ57" s="31">
        <f>'Active Model Inputs'!MPZ57</f>
        <v>0</v>
      </c>
      <c r="MQA57" s="31">
        <f>'Active Model Inputs'!MQA57</f>
        <v>0</v>
      </c>
      <c r="MQB57" s="31">
        <f>'Active Model Inputs'!MQB57</f>
        <v>0</v>
      </c>
      <c r="MQC57" s="31">
        <f>'Active Model Inputs'!MQC57</f>
        <v>0</v>
      </c>
      <c r="MQD57" s="31">
        <f>'Active Model Inputs'!MQD57</f>
        <v>0</v>
      </c>
      <c r="MQE57" s="31">
        <f>'Active Model Inputs'!MQE57</f>
        <v>0</v>
      </c>
      <c r="MQF57" s="31">
        <f>'Active Model Inputs'!MQF57</f>
        <v>0</v>
      </c>
      <c r="MQG57" s="31">
        <f>'Active Model Inputs'!MQG57</f>
        <v>0</v>
      </c>
      <c r="MQH57" s="31">
        <f>'Active Model Inputs'!MQH57</f>
        <v>0</v>
      </c>
      <c r="MQI57" s="31">
        <f>'Active Model Inputs'!MQI57</f>
        <v>0</v>
      </c>
      <c r="MQJ57" s="31">
        <f>'Active Model Inputs'!MQJ57</f>
        <v>0</v>
      </c>
      <c r="MQK57" s="31">
        <f>'Active Model Inputs'!MQK57</f>
        <v>0</v>
      </c>
      <c r="MQL57" s="31">
        <f>'Active Model Inputs'!MQL57</f>
        <v>0</v>
      </c>
      <c r="MQM57" s="31">
        <f>'Active Model Inputs'!MQM57</f>
        <v>0</v>
      </c>
      <c r="MQN57" s="31">
        <f>'Active Model Inputs'!MQN57</f>
        <v>0</v>
      </c>
      <c r="MQO57" s="31">
        <f>'Active Model Inputs'!MQO57</f>
        <v>0</v>
      </c>
      <c r="MQP57" s="31">
        <f>'Active Model Inputs'!MQP57</f>
        <v>0</v>
      </c>
      <c r="MQQ57" s="31">
        <f>'Active Model Inputs'!MQQ57</f>
        <v>0</v>
      </c>
      <c r="MQR57" s="31">
        <f>'Active Model Inputs'!MQR57</f>
        <v>0</v>
      </c>
      <c r="MQS57" s="31">
        <f>'Active Model Inputs'!MQS57</f>
        <v>0</v>
      </c>
      <c r="MQT57" s="31">
        <f>'Active Model Inputs'!MQT57</f>
        <v>0</v>
      </c>
      <c r="MQU57" s="31">
        <f>'Active Model Inputs'!MQU57</f>
        <v>0</v>
      </c>
      <c r="MQV57" s="31">
        <f>'Active Model Inputs'!MQV57</f>
        <v>0</v>
      </c>
      <c r="MQW57" s="31">
        <f>'Active Model Inputs'!MQW57</f>
        <v>0</v>
      </c>
      <c r="MQX57" s="31">
        <f>'Active Model Inputs'!MQX57</f>
        <v>0</v>
      </c>
      <c r="MQY57" s="31">
        <f>'Active Model Inputs'!MQY57</f>
        <v>0</v>
      </c>
      <c r="MQZ57" s="31">
        <f>'Active Model Inputs'!MQZ57</f>
        <v>0</v>
      </c>
      <c r="MRA57" s="31">
        <f>'Active Model Inputs'!MRA57</f>
        <v>0</v>
      </c>
      <c r="MRB57" s="31">
        <f>'Active Model Inputs'!MRB57</f>
        <v>0</v>
      </c>
      <c r="MRC57" s="31">
        <f>'Active Model Inputs'!MRC57</f>
        <v>0</v>
      </c>
      <c r="MRD57" s="31">
        <f>'Active Model Inputs'!MRD57</f>
        <v>0</v>
      </c>
      <c r="MRE57" s="31">
        <f>'Active Model Inputs'!MRE57</f>
        <v>0</v>
      </c>
      <c r="MRF57" s="31">
        <f>'Active Model Inputs'!MRF57</f>
        <v>0</v>
      </c>
      <c r="MRG57" s="31">
        <f>'Active Model Inputs'!MRG57</f>
        <v>0</v>
      </c>
      <c r="MRH57" s="31">
        <f>'Active Model Inputs'!MRH57</f>
        <v>0</v>
      </c>
      <c r="MRI57" s="31">
        <f>'Active Model Inputs'!MRI57</f>
        <v>0</v>
      </c>
      <c r="MRJ57" s="31">
        <f>'Active Model Inputs'!MRJ57</f>
        <v>0</v>
      </c>
      <c r="MRK57" s="31">
        <f>'Active Model Inputs'!MRK57</f>
        <v>0</v>
      </c>
      <c r="MRL57" s="31">
        <f>'Active Model Inputs'!MRL57</f>
        <v>0</v>
      </c>
      <c r="MRM57" s="31">
        <f>'Active Model Inputs'!MRM57</f>
        <v>0</v>
      </c>
      <c r="MRN57" s="31">
        <f>'Active Model Inputs'!MRN57</f>
        <v>0</v>
      </c>
      <c r="MRO57" s="31">
        <f>'Active Model Inputs'!MRO57</f>
        <v>0</v>
      </c>
      <c r="MRP57" s="31">
        <f>'Active Model Inputs'!MRP57</f>
        <v>0</v>
      </c>
      <c r="MRQ57" s="31">
        <f>'Active Model Inputs'!MRQ57</f>
        <v>0</v>
      </c>
      <c r="MRR57" s="31">
        <f>'Active Model Inputs'!MRR57</f>
        <v>0</v>
      </c>
      <c r="MRS57" s="31">
        <f>'Active Model Inputs'!MRS57</f>
        <v>0</v>
      </c>
      <c r="MRT57" s="31">
        <f>'Active Model Inputs'!MRT57</f>
        <v>0</v>
      </c>
      <c r="MRU57" s="31">
        <f>'Active Model Inputs'!MRU57</f>
        <v>0</v>
      </c>
      <c r="MRV57" s="31">
        <f>'Active Model Inputs'!MRV57</f>
        <v>0</v>
      </c>
      <c r="MRW57" s="31">
        <f>'Active Model Inputs'!MRW57</f>
        <v>0</v>
      </c>
      <c r="MRX57" s="31">
        <f>'Active Model Inputs'!MRX57</f>
        <v>0</v>
      </c>
      <c r="MRY57" s="31">
        <f>'Active Model Inputs'!MRY57</f>
        <v>0</v>
      </c>
      <c r="MRZ57" s="31">
        <f>'Active Model Inputs'!MRZ57</f>
        <v>0</v>
      </c>
      <c r="MSA57" s="31">
        <f>'Active Model Inputs'!MSA57</f>
        <v>0</v>
      </c>
      <c r="MSB57" s="31">
        <f>'Active Model Inputs'!MSB57</f>
        <v>0</v>
      </c>
      <c r="MSC57" s="31">
        <f>'Active Model Inputs'!MSC57</f>
        <v>0</v>
      </c>
      <c r="MSD57" s="31">
        <f>'Active Model Inputs'!MSD57</f>
        <v>0</v>
      </c>
      <c r="MSE57" s="31">
        <f>'Active Model Inputs'!MSE57</f>
        <v>0</v>
      </c>
      <c r="MSF57" s="31">
        <f>'Active Model Inputs'!MSF57</f>
        <v>0</v>
      </c>
      <c r="MSG57" s="31">
        <f>'Active Model Inputs'!MSG57</f>
        <v>0</v>
      </c>
      <c r="MSH57" s="31">
        <f>'Active Model Inputs'!MSH57</f>
        <v>0</v>
      </c>
      <c r="MSI57" s="31">
        <f>'Active Model Inputs'!MSI57</f>
        <v>0</v>
      </c>
      <c r="MSJ57" s="31">
        <f>'Active Model Inputs'!MSJ57</f>
        <v>0</v>
      </c>
      <c r="MSK57" s="31">
        <f>'Active Model Inputs'!MSK57</f>
        <v>0</v>
      </c>
      <c r="MSL57" s="31">
        <f>'Active Model Inputs'!MSL57</f>
        <v>0</v>
      </c>
      <c r="MSM57" s="31">
        <f>'Active Model Inputs'!MSM57</f>
        <v>0</v>
      </c>
      <c r="MSN57" s="31">
        <f>'Active Model Inputs'!MSN57</f>
        <v>0</v>
      </c>
      <c r="MSO57" s="31">
        <f>'Active Model Inputs'!MSO57</f>
        <v>0</v>
      </c>
      <c r="MSP57" s="31">
        <f>'Active Model Inputs'!MSP57</f>
        <v>0</v>
      </c>
      <c r="MSQ57" s="31">
        <f>'Active Model Inputs'!MSQ57</f>
        <v>0</v>
      </c>
      <c r="MSR57" s="31">
        <f>'Active Model Inputs'!MSR57</f>
        <v>0</v>
      </c>
      <c r="MSS57" s="31">
        <f>'Active Model Inputs'!MSS57</f>
        <v>0</v>
      </c>
      <c r="MST57" s="31">
        <f>'Active Model Inputs'!MST57</f>
        <v>0</v>
      </c>
      <c r="MSU57" s="31">
        <f>'Active Model Inputs'!MSU57</f>
        <v>0</v>
      </c>
      <c r="MSV57" s="31">
        <f>'Active Model Inputs'!MSV57</f>
        <v>0</v>
      </c>
      <c r="MSW57" s="31">
        <f>'Active Model Inputs'!MSW57</f>
        <v>0</v>
      </c>
      <c r="MSX57" s="31">
        <f>'Active Model Inputs'!MSX57</f>
        <v>0</v>
      </c>
      <c r="MSY57" s="31">
        <f>'Active Model Inputs'!MSY57</f>
        <v>0</v>
      </c>
      <c r="MSZ57" s="31">
        <f>'Active Model Inputs'!MSZ57</f>
        <v>0</v>
      </c>
      <c r="MTA57" s="31">
        <f>'Active Model Inputs'!MTA57</f>
        <v>0</v>
      </c>
      <c r="MTB57" s="31">
        <f>'Active Model Inputs'!MTB57</f>
        <v>0</v>
      </c>
      <c r="MTC57" s="31">
        <f>'Active Model Inputs'!MTC57</f>
        <v>0</v>
      </c>
      <c r="MTD57" s="31">
        <f>'Active Model Inputs'!MTD57</f>
        <v>0</v>
      </c>
      <c r="MTE57" s="31">
        <f>'Active Model Inputs'!MTE57</f>
        <v>0</v>
      </c>
      <c r="MTF57" s="31">
        <f>'Active Model Inputs'!MTF57</f>
        <v>0</v>
      </c>
      <c r="MTG57" s="31">
        <f>'Active Model Inputs'!MTG57</f>
        <v>0</v>
      </c>
      <c r="MTH57" s="31">
        <f>'Active Model Inputs'!MTH57</f>
        <v>0</v>
      </c>
      <c r="MTI57" s="31">
        <f>'Active Model Inputs'!MTI57</f>
        <v>0</v>
      </c>
      <c r="MTJ57" s="31">
        <f>'Active Model Inputs'!MTJ57</f>
        <v>0</v>
      </c>
      <c r="MTK57" s="31">
        <f>'Active Model Inputs'!MTK57</f>
        <v>0</v>
      </c>
      <c r="MTL57" s="31">
        <f>'Active Model Inputs'!MTL57</f>
        <v>0</v>
      </c>
      <c r="MTM57" s="31">
        <f>'Active Model Inputs'!MTM57</f>
        <v>0</v>
      </c>
      <c r="MTN57" s="31">
        <f>'Active Model Inputs'!MTN57</f>
        <v>0</v>
      </c>
      <c r="MTO57" s="31">
        <f>'Active Model Inputs'!MTO57</f>
        <v>0</v>
      </c>
      <c r="MTP57" s="31">
        <f>'Active Model Inputs'!MTP57</f>
        <v>0</v>
      </c>
      <c r="MTQ57" s="31">
        <f>'Active Model Inputs'!MTQ57</f>
        <v>0</v>
      </c>
      <c r="MTR57" s="31">
        <f>'Active Model Inputs'!MTR57</f>
        <v>0</v>
      </c>
      <c r="MTS57" s="31">
        <f>'Active Model Inputs'!MTS57</f>
        <v>0</v>
      </c>
      <c r="MTT57" s="31">
        <f>'Active Model Inputs'!MTT57</f>
        <v>0</v>
      </c>
      <c r="MTU57" s="31">
        <f>'Active Model Inputs'!MTU57</f>
        <v>0</v>
      </c>
      <c r="MTV57" s="31">
        <f>'Active Model Inputs'!MTV57</f>
        <v>0</v>
      </c>
      <c r="MTW57" s="31">
        <f>'Active Model Inputs'!MTW57</f>
        <v>0</v>
      </c>
      <c r="MTX57" s="31">
        <f>'Active Model Inputs'!MTX57</f>
        <v>0</v>
      </c>
      <c r="MTY57" s="31">
        <f>'Active Model Inputs'!MTY57</f>
        <v>0</v>
      </c>
      <c r="MTZ57" s="31">
        <f>'Active Model Inputs'!MTZ57</f>
        <v>0</v>
      </c>
      <c r="MUA57" s="31">
        <f>'Active Model Inputs'!MUA57</f>
        <v>0</v>
      </c>
      <c r="MUB57" s="31">
        <f>'Active Model Inputs'!MUB57</f>
        <v>0</v>
      </c>
      <c r="MUC57" s="31">
        <f>'Active Model Inputs'!MUC57</f>
        <v>0</v>
      </c>
      <c r="MUD57" s="31">
        <f>'Active Model Inputs'!MUD57</f>
        <v>0</v>
      </c>
      <c r="MUE57" s="31">
        <f>'Active Model Inputs'!MUE57</f>
        <v>0</v>
      </c>
      <c r="MUF57" s="31">
        <f>'Active Model Inputs'!MUF57</f>
        <v>0</v>
      </c>
      <c r="MUG57" s="31">
        <f>'Active Model Inputs'!MUG57</f>
        <v>0</v>
      </c>
      <c r="MUH57" s="31">
        <f>'Active Model Inputs'!MUH57</f>
        <v>0</v>
      </c>
      <c r="MUI57" s="31">
        <f>'Active Model Inputs'!MUI57</f>
        <v>0</v>
      </c>
      <c r="MUJ57" s="31">
        <f>'Active Model Inputs'!MUJ57</f>
        <v>0</v>
      </c>
      <c r="MUK57" s="31">
        <f>'Active Model Inputs'!MUK57</f>
        <v>0</v>
      </c>
      <c r="MUL57" s="31">
        <f>'Active Model Inputs'!MUL57</f>
        <v>0</v>
      </c>
      <c r="MUM57" s="31">
        <f>'Active Model Inputs'!MUM57</f>
        <v>0</v>
      </c>
      <c r="MUN57" s="31">
        <f>'Active Model Inputs'!MUN57</f>
        <v>0</v>
      </c>
      <c r="MUO57" s="31">
        <f>'Active Model Inputs'!MUO57</f>
        <v>0</v>
      </c>
      <c r="MUP57" s="31">
        <f>'Active Model Inputs'!MUP57</f>
        <v>0</v>
      </c>
      <c r="MUQ57" s="31">
        <f>'Active Model Inputs'!MUQ57</f>
        <v>0</v>
      </c>
      <c r="MUR57" s="31">
        <f>'Active Model Inputs'!MUR57</f>
        <v>0</v>
      </c>
      <c r="MUS57" s="31">
        <f>'Active Model Inputs'!MUS57</f>
        <v>0</v>
      </c>
      <c r="MUT57" s="31">
        <f>'Active Model Inputs'!MUT57</f>
        <v>0</v>
      </c>
      <c r="MUU57" s="31">
        <f>'Active Model Inputs'!MUU57</f>
        <v>0</v>
      </c>
      <c r="MUV57" s="31">
        <f>'Active Model Inputs'!MUV57</f>
        <v>0</v>
      </c>
      <c r="MUW57" s="31">
        <f>'Active Model Inputs'!MUW57</f>
        <v>0</v>
      </c>
      <c r="MUX57" s="31">
        <f>'Active Model Inputs'!MUX57</f>
        <v>0</v>
      </c>
      <c r="MUY57" s="31">
        <f>'Active Model Inputs'!MUY57</f>
        <v>0</v>
      </c>
      <c r="MUZ57" s="31">
        <f>'Active Model Inputs'!MUZ57</f>
        <v>0</v>
      </c>
      <c r="MVA57" s="31">
        <f>'Active Model Inputs'!MVA57</f>
        <v>0</v>
      </c>
      <c r="MVB57" s="31">
        <f>'Active Model Inputs'!MVB57</f>
        <v>0</v>
      </c>
      <c r="MVC57" s="31">
        <f>'Active Model Inputs'!MVC57</f>
        <v>0</v>
      </c>
      <c r="MVD57" s="31">
        <f>'Active Model Inputs'!MVD57</f>
        <v>0</v>
      </c>
      <c r="MVE57" s="31">
        <f>'Active Model Inputs'!MVE57</f>
        <v>0</v>
      </c>
      <c r="MVF57" s="31">
        <f>'Active Model Inputs'!MVF57</f>
        <v>0</v>
      </c>
      <c r="MVG57" s="31">
        <f>'Active Model Inputs'!MVG57</f>
        <v>0</v>
      </c>
      <c r="MVH57" s="31">
        <f>'Active Model Inputs'!MVH57</f>
        <v>0</v>
      </c>
      <c r="MVI57" s="31">
        <f>'Active Model Inputs'!MVI57</f>
        <v>0</v>
      </c>
      <c r="MVJ57" s="31">
        <f>'Active Model Inputs'!MVJ57</f>
        <v>0</v>
      </c>
      <c r="MVK57" s="31">
        <f>'Active Model Inputs'!MVK57</f>
        <v>0</v>
      </c>
      <c r="MVL57" s="31">
        <f>'Active Model Inputs'!MVL57</f>
        <v>0</v>
      </c>
      <c r="MVM57" s="31">
        <f>'Active Model Inputs'!MVM57</f>
        <v>0</v>
      </c>
      <c r="MVN57" s="31">
        <f>'Active Model Inputs'!MVN57</f>
        <v>0</v>
      </c>
      <c r="MVO57" s="31">
        <f>'Active Model Inputs'!MVO57</f>
        <v>0</v>
      </c>
      <c r="MVP57" s="31">
        <f>'Active Model Inputs'!MVP57</f>
        <v>0</v>
      </c>
      <c r="MVQ57" s="31">
        <f>'Active Model Inputs'!MVQ57</f>
        <v>0</v>
      </c>
      <c r="MVR57" s="31">
        <f>'Active Model Inputs'!MVR57</f>
        <v>0</v>
      </c>
      <c r="MVS57" s="31">
        <f>'Active Model Inputs'!MVS57</f>
        <v>0</v>
      </c>
      <c r="MVT57" s="31">
        <f>'Active Model Inputs'!MVT57</f>
        <v>0</v>
      </c>
      <c r="MVU57" s="31">
        <f>'Active Model Inputs'!MVU57</f>
        <v>0</v>
      </c>
      <c r="MVV57" s="31">
        <f>'Active Model Inputs'!MVV57</f>
        <v>0</v>
      </c>
      <c r="MVW57" s="31">
        <f>'Active Model Inputs'!MVW57</f>
        <v>0</v>
      </c>
      <c r="MVX57" s="31">
        <f>'Active Model Inputs'!MVX57</f>
        <v>0</v>
      </c>
      <c r="MVY57" s="31">
        <f>'Active Model Inputs'!MVY57</f>
        <v>0</v>
      </c>
      <c r="MVZ57" s="31">
        <f>'Active Model Inputs'!MVZ57</f>
        <v>0</v>
      </c>
      <c r="MWA57" s="31">
        <f>'Active Model Inputs'!MWA57</f>
        <v>0</v>
      </c>
      <c r="MWB57" s="31">
        <f>'Active Model Inputs'!MWB57</f>
        <v>0</v>
      </c>
      <c r="MWC57" s="31">
        <f>'Active Model Inputs'!MWC57</f>
        <v>0</v>
      </c>
      <c r="MWD57" s="31">
        <f>'Active Model Inputs'!MWD57</f>
        <v>0</v>
      </c>
      <c r="MWE57" s="31">
        <f>'Active Model Inputs'!MWE57</f>
        <v>0</v>
      </c>
      <c r="MWF57" s="31">
        <f>'Active Model Inputs'!MWF57</f>
        <v>0</v>
      </c>
      <c r="MWG57" s="31">
        <f>'Active Model Inputs'!MWG57</f>
        <v>0</v>
      </c>
      <c r="MWH57" s="31">
        <f>'Active Model Inputs'!MWH57</f>
        <v>0</v>
      </c>
      <c r="MWI57" s="31">
        <f>'Active Model Inputs'!MWI57</f>
        <v>0</v>
      </c>
      <c r="MWJ57" s="31">
        <f>'Active Model Inputs'!MWJ57</f>
        <v>0</v>
      </c>
      <c r="MWK57" s="31">
        <f>'Active Model Inputs'!MWK57</f>
        <v>0</v>
      </c>
      <c r="MWL57" s="31">
        <f>'Active Model Inputs'!MWL57</f>
        <v>0</v>
      </c>
      <c r="MWM57" s="31">
        <f>'Active Model Inputs'!MWM57</f>
        <v>0</v>
      </c>
      <c r="MWN57" s="31">
        <f>'Active Model Inputs'!MWN57</f>
        <v>0</v>
      </c>
      <c r="MWO57" s="31">
        <f>'Active Model Inputs'!MWO57</f>
        <v>0</v>
      </c>
      <c r="MWP57" s="31">
        <f>'Active Model Inputs'!MWP57</f>
        <v>0</v>
      </c>
      <c r="MWQ57" s="31">
        <f>'Active Model Inputs'!MWQ57</f>
        <v>0</v>
      </c>
      <c r="MWR57" s="31">
        <f>'Active Model Inputs'!MWR57</f>
        <v>0</v>
      </c>
      <c r="MWS57" s="31">
        <f>'Active Model Inputs'!MWS57</f>
        <v>0</v>
      </c>
      <c r="MWT57" s="31">
        <f>'Active Model Inputs'!MWT57</f>
        <v>0</v>
      </c>
      <c r="MWU57" s="31">
        <f>'Active Model Inputs'!MWU57</f>
        <v>0</v>
      </c>
      <c r="MWV57" s="31">
        <f>'Active Model Inputs'!MWV57</f>
        <v>0</v>
      </c>
      <c r="MWW57" s="31">
        <f>'Active Model Inputs'!MWW57</f>
        <v>0</v>
      </c>
      <c r="MWX57" s="31">
        <f>'Active Model Inputs'!MWX57</f>
        <v>0</v>
      </c>
      <c r="MWY57" s="31">
        <f>'Active Model Inputs'!MWY57</f>
        <v>0</v>
      </c>
      <c r="MWZ57" s="31">
        <f>'Active Model Inputs'!MWZ57</f>
        <v>0</v>
      </c>
      <c r="MXA57" s="31">
        <f>'Active Model Inputs'!MXA57</f>
        <v>0</v>
      </c>
      <c r="MXB57" s="31">
        <f>'Active Model Inputs'!MXB57</f>
        <v>0</v>
      </c>
      <c r="MXC57" s="31">
        <f>'Active Model Inputs'!MXC57</f>
        <v>0</v>
      </c>
      <c r="MXD57" s="31">
        <f>'Active Model Inputs'!MXD57</f>
        <v>0</v>
      </c>
      <c r="MXE57" s="31">
        <f>'Active Model Inputs'!MXE57</f>
        <v>0</v>
      </c>
      <c r="MXF57" s="31">
        <f>'Active Model Inputs'!MXF57</f>
        <v>0</v>
      </c>
      <c r="MXG57" s="31">
        <f>'Active Model Inputs'!MXG57</f>
        <v>0</v>
      </c>
      <c r="MXH57" s="31">
        <f>'Active Model Inputs'!MXH57</f>
        <v>0</v>
      </c>
      <c r="MXI57" s="31">
        <f>'Active Model Inputs'!MXI57</f>
        <v>0</v>
      </c>
      <c r="MXJ57" s="31">
        <f>'Active Model Inputs'!MXJ57</f>
        <v>0</v>
      </c>
      <c r="MXK57" s="31">
        <f>'Active Model Inputs'!MXK57</f>
        <v>0</v>
      </c>
      <c r="MXL57" s="31">
        <f>'Active Model Inputs'!MXL57</f>
        <v>0</v>
      </c>
      <c r="MXM57" s="31">
        <f>'Active Model Inputs'!MXM57</f>
        <v>0</v>
      </c>
      <c r="MXN57" s="31">
        <f>'Active Model Inputs'!MXN57</f>
        <v>0</v>
      </c>
      <c r="MXO57" s="31">
        <f>'Active Model Inputs'!MXO57</f>
        <v>0</v>
      </c>
      <c r="MXP57" s="31">
        <f>'Active Model Inputs'!MXP57</f>
        <v>0</v>
      </c>
      <c r="MXQ57" s="31">
        <f>'Active Model Inputs'!MXQ57</f>
        <v>0</v>
      </c>
      <c r="MXR57" s="31">
        <f>'Active Model Inputs'!MXR57</f>
        <v>0</v>
      </c>
      <c r="MXS57" s="31">
        <f>'Active Model Inputs'!MXS57</f>
        <v>0</v>
      </c>
      <c r="MXT57" s="31">
        <f>'Active Model Inputs'!MXT57</f>
        <v>0</v>
      </c>
      <c r="MXU57" s="31">
        <f>'Active Model Inputs'!MXU57</f>
        <v>0</v>
      </c>
      <c r="MXV57" s="31">
        <f>'Active Model Inputs'!MXV57</f>
        <v>0</v>
      </c>
      <c r="MXW57" s="31">
        <f>'Active Model Inputs'!MXW57</f>
        <v>0</v>
      </c>
      <c r="MXX57" s="31">
        <f>'Active Model Inputs'!MXX57</f>
        <v>0</v>
      </c>
      <c r="MXY57" s="31">
        <f>'Active Model Inputs'!MXY57</f>
        <v>0</v>
      </c>
      <c r="MXZ57" s="31">
        <f>'Active Model Inputs'!MXZ57</f>
        <v>0</v>
      </c>
      <c r="MYA57" s="31">
        <f>'Active Model Inputs'!MYA57</f>
        <v>0</v>
      </c>
      <c r="MYB57" s="31">
        <f>'Active Model Inputs'!MYB57</f>
        <v>0</v>
      </c>
      <c r="MYC57" s="31">
        <f>'Active Model Inputs'!MYC57</f>
        <v>0</v>
      </c>
      <c r="MYD57" s="31">
        <f>'Active Model Inputs'!MYD57</f>
        <v>0</v>
      </c>
      <c r="MYE57" s="31">
        <f>'Active Model Inputs'!MYE57</f>
        <v>0</v>
      </c>
      <c r="MYF57" s="31">
        <f>'Active Model Inputs'!MYF57</f>
        <v>0</v>
      </c>
      <c r="MYG57" s="31">
        <f>'Active Model Inputs'!MYG57</f>
        <v>0</v>
      </c>
      <c r="MYH57" s="31">
        <f>'Active Model Inputs'!MYH57</f>
        <v>0</v>
      </c>
      <c r="MYI57" s="31">
        <f>'Active Model Inputs'!MYI57</f>
        <v>0</v>
      </c>
      <c r="MYJ57" s="31">
        <f>'Active Model Inputs'!MYJ57</f>
        <v>0</v>
      </c>
      <c r="MYK57" s="31">
        <f>'Active Model Inputs'!MYK57</f>
        <v>0</v>
      </c>
      <c r="MYL57" s="31">
        <f>'Active Model Inputs'!MYL57</f>
        <v>0</v>
      </c>
      <c r="MYM57" s="31">
        <f>'Active Model Inputs'!MYM57</f>
        <v>0</v>
      </c>
      <c r="MYN57" s="31">
        <f>'Active Model Inputs'!MYN57</f>
        <v>0</v>
      </c>
      <c r="MYO57" s="31">
        <f>'Active Model Inputs'!MYO57</f>
        <v>0</v>
      </c>
      <c r="MYP57" s="31">
        <f>'Active Model Inputs'!MYP57</f>
        <v>0</v>
      </c>
      <c r="MYQ57" s="31">
        <f>'Active Model Inputs'!MYQ57</f>
        <v>0</v>
      </c>
      <c r="MYR57" s="31">
        <f>'Active Model Inputs'!MYR57</f>
        <v>0</v>
      </c>
      <c r="MYS57" s="31">
        <f>'Active Model Inputs'!MYS57</f>
        <v>0</v>
      </c>
      <c r="MYT57" s="31">
        <f>'Active Model Inputs'!MYT57</f>
        <v>0</v>
      </c>
      <c r="MYU57" s="31">
        <f>'Active Model Inputs'!MYU57</f>
        <v>0</v>
      </c>
      <c r="MYV57" s="31">
        <f>'Active Model Inputs'!MYV57</f>
        <v>0</v>
      </c>
      <c r="MYW57" s="31">
        <f>'Active Model Inputs'!MYW57</f>
        <v>0</v>
      </c>
      <c r="MYX57" s="31">
        <f>'Active Model Inputs'!MYX57</f>
        <v>0</v>
      </c>
      <c r="MYY57" s="31">
        <f>'Active Model Inputs'!MYY57</f>
        <v>0</v>
      </c>
      <c r="MYZ57" s="31">
        <f>'Active Model Inputs'!MYZ57</f>
        <v>0</v>
      </c>
      <c r="MZA57" s="31">
        <f>'Active Model Inputs'!MZA57</f>
        <v>0</v>
      </c>
      <c r="MZB57" s="31">
        <f>'Active Model Inputs'!MZB57</f>
        <v>0</v>
      </c>
      <c r="MZC57" s="31">
        <f>'Active Model Inputs'!MZC57</f>
        <v>0</v>
      </c>
      <c r="MZD57" s="31">
        <f>'Active Model Inputs'!MZD57</f>
        <v>0</v>
      </c>
      <c r="MZE57" s="31">
        <f>'Active Model Inputs'!MZE57</f>
        <v>0</v>
      </c>
      <c r="MZF57" s="31">
        <f>'Active Model Inputs'!MZF57</f>
        <v>0</v>
      </c>
      <c r="MZG57" s="31">
        <f>'Active Model Inputs'!MZG57</f>
        <v>0</v>
      </c>
      <c r="MZH57" s="31">
        <f>'Active Model Inputs'!MZH57</f>
        <v>0</v>
      </c>
      <c r="MZI57" s="31">
        <f>'Active Model Inputs'!MZI57</f>
        <v>0</v>
      </c>
      <c r="MZJ57" s="31">
        <f>'Active Model Inputs'!MZJ57</f>
        <v>0</v>
      </c>
      <c r="MZK57" s="31">
        <f>'Active Model Inputs'!MZK57</f>
        <v>0</v>
      </c>
      <c r="MZL57" s="31">
        <f>'Active Model Inputs'!MZL57</f>
        <v>0</v>
      </c>
      <c r="MZM57" s="31">
        <f>'Active Model Inputs'!MZM57</f>
        <v>0</v>
      </c>
      <c r="MZN57" s="31">
        <f>'Active Model Inputs'!MZN57</f>
        <v>0</v>
      </c>
      <c r="MZO57" s="31">
        <f>'Active Model Inputs'!MZO57</f>
        <v>0</v>
      </c>
      <c r="MZP57" s="31">
        <f>'Active Model Inputs'!MZP57</f>
        <v>0</v>
      </c>
      <c r="MZQ57" s="31">
        <f>'Active Model Inputs'!MZQ57</f>
        <v>0</v>
      </c>
      <c r="MZR57" s="31">
        <f>'Active Model Inputs'!MZR57</f>
        <v>0</v>
      </c>
      <c r="MZS57" s="31">
        <f>'Active Model Inputs'!MZS57</f>
        <v>0</v>
      </c>
      <c r="MZT57" s="31">
        <f>'Active Model Inputs'!MZT57</f>
        <v>0</v>
      </c>
      <c r="MZU57" s="31">
        <f>'Active Model Inputs'!MZU57</f>
        <v>0</v>
      </c>
      <c r="MZV57" s="31">
        <f>'Active Model Inputs'!MZV57</f>
        <v>0</v>
      </c>
      <c r="MZW57" s="31">
        <f>'Active Model Inputs'!MZW57</f>
        <v>0</v>
      </c>
      <c r="MZX57" s="31">
        <f>'Active Model Inputs'!MZX57</f>
        <v>0</v>
      </c>
      <c r="MZY57" s="31">
        <f>'Active Model Inputs'!MZY57</f>
        <v>0</v>
      </c>
      <c r="MZZ57" s="31">
        <f>'Active Model Inputs'!MZZ57</f>
        <v>0</v>
      </c>
      <c r="NAA57" s="31">
        <f>'Active Model Inputs'!NAA57</f>
        <v>0</v>
      </c>
      <c r="NAB57" s="31">
        <f>'Active Model Inputs'!NAB57</f>
        <v>0</v>
      </c>
      <c r="NAC57" s="31">
        <f>'Active Model Inputs'!NAC57</f>
        <v>0</v>
      </c>
      <c r="NAD57" s="31">
        <f>'Active Model Inputs'!NAD57</f>
        <v>0</v>
      </c>
      <c r="NAE57" s="31">
        <f>'Active Model Inputs'!NAE57</f>
        <v>0</v>
      </c>
      <c r="NAF57" s="31">
        <f>'Active Model Inputs'!NAF57</f>
        <v>0</v>
      </c>
      <c r="NAG57" s="31">
        <f>'Active Model Inputs'!NAG57</f>
        <v>0</v>
      </c>
      <c r="NAH57" s="31">
        <f>'Active Model Inputs'!NAH57</f>
        <v>0</v>
      </c>
      <c r="NAI57" s="31">
        <f>'Active Model Inputs'!NAI57</f>
        <v>0</v>
      </c>
      <c r="NAJ57" s="31">
        <f>'Active Model Inputs'!NAJ57</f>
        <v>0</v>
      </c>
      <c r="NAK57" s="31">
        <f>'Active Model Inputs'!NAK57</f>
        <v>0</v>
      </c>
      <c r="NAL57" s="31">
        <f>'Active Model Inputs'!NAL57</f>
        <v>0</v>
      </c>
      <c r="NAM57" s="31">
        <f>'Active Model Inputs'!NAM57</f>
        <v>0</v>
      </c>
      <c r="NAN57" s="31">
        <f>'Active Model Inputs'!NAN57</f>
        <v>0</v>
      </c>
      <c r="NAO57" s="31">
        <f>'Active Model Inputs'!NAO57</f>
        <v>0</v>
      </c>
      <c r="NAP57" s="31">
        <f>'Active Model Inputs'!NAP57</f>
        <v>0</v>
      </c>
      <c r="NAQ57" s="31">
        <f>'Active Model Inputs'!NAQ57</f>
        <v>0</v>
      </c>
      <c r="NAR57" s="31">
        <f>'Active Model Inputs'!NAR57</f>
        <v>0</v>
      </c>
      <c r="NAS57" s="31">
        <f>'Active Model Inputs'!NAS57</f>
        <v>0</v>
      </c>
      <c r="NAT57" s="31">
        <f>'Active Model Inputs'!NAT57</f>
        <v>0</v>
      </c>
      <c r="NAU57" s="31">
        <f>'Active Model Inputs'!NAU57</f>
        <v>0</v>
      </c>
      <c r="NAV57" s="31">
        <f>'Active Model Inputs'!NAV57</f>
        <v>0</v>
      </c>
      <c r="NAW57" s="31">
        <f>'Active Model Inputs'!NAW57</f>
        <v>0</v>
      </c>
      <c r="NAX57" s="31">
        <f>'Active Model Inputs'!NAX57</f>
        <v>0</v>
      </c>
      <c r="NAY57" s="31">
        <f>'Active Model Inputs'!NAY57</f>
        <v>0</v>
      </c>
      <c r="NAZ57" s="31">
        <f>'Active Model Inputs'!NAZ57</f>
        <v>0</v>
      </c>
      <c r="NBA57" s="31">
        <f>'Active Model Inputs'!NBA57</f>
        <v>0</v>
      </c>
      <c r="NBB57" s="31">
        <f>'Active Model Inputs'!NBB57</f>
        <v>0</v>
      </c>
      <c r="NBC57" s="31">
        <f>'Active Model Inputs'!NBC57</f>
        <v>0</v>
      </c>
      <c r="NBD57" s="31">
        <f>'Active Model Inputs'!NBD57</f>
        <v>0</v>
      </c>
      <c r="NBE57" s="31">
        <f>'Active Model Inputs'!NBE57</f>
        <v>0</v>
      </c>
      <c r="NBF57" s="31">
        <f>'Active Model Inputs'!NBF57</f>
        <v>0</v>
      </c>
      <c r="NBG57" s="31">
        <f>'Active Model Inputs'!NBG57</f>
        <v>0</v>
      </c>
      <c r="NBH57" s="31">
        <f>'Active Model Inputs'!NBH57</f>
        <v>0</v>
      </c>
      <c r="NBI57" s="31">
        <f>'Active Model Inputs'!NBI57</f>
        <v>0</v>
      </c>
      <c r="NBJ57" s="31">
        <f>'Active Model Inputs'!NBJ57</f>
        <v>0</v>
      </c>
      <c r="NBK57" s="31">
        <f>'Active Model Inputs'!NBK57</f>
        <v>0</v>
      </c>
      <c r="NBL57" s="31">
        <f>'Active Model Inputs'!NBL57</f>
        <v>0</v>
      </c>
      <c r="NBM57" s="31">
        <f>'Active Model Inputs'!NBM57</f>
        <v>0</v>
      </c>
      <c r="NBN57" s="31">
        <f>'Active Model Inputs'!NBN57</f>
        <v>0</v>
      </c>
      <c r="NBO57" s="31">
        <f>'Active Model Inputs'!NBO57</f>
        <v>0</v>
      </c>
      <c r="NBP57" s="31">
        <f>'Active Model Inputs'!NBP57</f>
        <v>0</v>
      </c>
      <c r="NBQ57" s="31">
        <f>'Active Model Inputs'!NBQ57</f>
        <v>0</v>
      </c>
      <c r="NBR57" s="31">
        <f>'Active Model Inputs'!NBR57</f>
        <v>0</v>
      </c>
      <c r="NBS57" s="31">
        <f>'Active Model Inputs'!NBS57</f>
        <v>0</v>
      </c>
      <c r="NBT57" s="31">
        <f>'Active Model Inputs'!NBT57</f>
        <v>0</v>
      </c>
      <c r="NBU57" s="31">
        <f>'Active Model Inputs'!NBU57</f>
        <v>0</v>
      </c>
      <c r="NBV57" s="31">
        <f>'Active Model Inputs'!NBV57</f>
        <v>0</v>
      </c>
      <c r="NBW57" s="31">
        <f>'Active Model Inputs'!NBW57</f>
        <v>0</v>
      </c>
      <c r="NBX57" s="31">
        <f>'Active Model Inputs'!NBX57</f>
        <v>0</v>
      </c>
      <c r="NBY57" s="31">
        <f>'Active Model Inputs'!NBY57</f>
        <v>0</v>
      </c>
      <c r="NBZ57" s="31">
        <f>'Active Model Inputs'!NBZ57</f>
        <v>0</v>
      </c>
      <c r="NCA57" s="31">
        <f>'Active Model Inputs'!NCA57</f>
        <v>0</v>
      </c>
      <c r="NCB57" s="31">
        <f>'Active Model Inputs'!NCB57</f>
        <v>0</v>
      </c>
      <c r="NCC57" s="31">
        <f>'Active Model Inputs'!NCC57</f>
        <v>0</v>
      </c>
      <c r="NCD57" s="31">
        <f>'Active Model Inputs'!NCD57</f>
        <v>0</v>
      </c>
      <c r="NCE57" s="31">
        <f>'Active Model Inputs'!NCE57</f>
        <v>0</v>
      </c>
      <c r="NCF57" s="31">
        <f>'Active Model Inputs'!NCF57</f>
        <v>0</v>
      </c>
      <c r="NCG57" s="31">
        <f>'Active Model Inputs'!NCG57</f>
        <v>0</v>
      </c>
      <c r="NCH57" s="31">
        <f>'Active Model Inputs'!NCH57</f>
        <v>0</v>
      </c>
      <c r="NCI57" s="31">
        <f>'Active Model Inputs'!NCI57</f>
        <v>0</v>
      </c>
      <c r="NCJ57" s="31">
        <f>'Active Model Inputs'!NCJ57</f>
        <v>0</v>
      </c>
      <c r="NCK57" s="31">
        <f>'Active Model Inputs'!NCK57</f>
        <v>0</v>
      </c>
      <c r="NCL57" s="31">
        <f>'Active Model Inputs'!NCL57</f>
        <v>0</v>
      </c>
      <c r="NCM57" s="31">
        <f>'Active Model Inputs'!NCM57</f>
        <v>0</v>
      </c>
      <c r="NCN57" s="31">
        <f>'Active Model Inputs'!NCN57</f>
        <v>0</v>
      </c>
      <c r="NCO57" s="31">
        <f>'Active Model Inputs'!NCO57</f>
        <v>0</v>
      </c>
      <c r="NCP57" s="31">
        <f>'Active Model Inputs'!NCP57</f>
        <v>0</v>
      </c>
      <c r="NCQ57" s="31">
        <f>'Active Model Inputs'!NCQ57</f>
        <v>0</v>
      </c>
      <c r="NCR57" s="31">
        <f>'Active Model Inputs'!NCR57</f>
        <v>0</v>
      </c>
      <c r="NCS57" s="31">
        <f>'Active Model Inputs'!NCS57</f>
        <v>0</v>
      </c>
      <c r="NCT57" s="31">
        <f>'Active Model Inputs'!NCT57</f>
        <v>0</v>
      </c>
      <c r="NCU57" s="31">
        <f>'Active Model Inputs'!NCU57</f>
        <v>0</v>
      </c>
      <c r="NCV57" s="31">
        <f>'Active Model Inputs'!NCV57</f>
        <v>0</v>
      </c>
      <c r="NCW57" s="31">
        <f>'Active Model Inputs'!NCW57</f>
        <v>0</v>
      </c>
      <c r="NCX57" s="31">
        <f>'Active Model Inputs'!NCX57</f>
        <v>0</v>
      </c>
      <c r="NCY57" s="31">
        <f>'Active Model Inputs'!NCY57</f>
        <v>0</v>
      </c>
      <c r="NCZ57" s="31">
        <f>'Active Model Inputs'!NCZ57</f>
        <v>0</v>
      </c>
      <c r="NDA57" s="31">
        <f>'Active Model Inputs'!NDA57</f>
        <v>0</v>
      </c>
      <c r="NDB57" s="31">
        <f>'Active Model Inputs'!NDB57</f>
        <v>0</v>
      </c>
      <c r="NDC57" s="31">
        <f>'Active Model Inputs'!NDC57</f>
        <v>0</v>
      </c>
      <c r="NDD57" s="31">
        <f>'Active Model Inputs'!NDD57</f>
        <v>0</v>
      </c>
      <c r="NDE57" s="31">
        <f>'Active Model Inputs'!NDE57</f>
        <v>0</v>
      </c>
      <c r="NDF57" s="31">
        <f>'Active Model Inputs'!NDF57</f>
        <v>0</v>
      </c>
      <c r="NDG57" s="31">
        <f>'Active Model Inputs'!NDG57</f>
        <v>0</v>
      </c>
      <c r="NDH57" s="31">
        <f>'Active Model Inputs'!NDH57</f>
        <v>0</v>
      </c>
      <c r="NDI57" s="31">
        <f>'Active Model Inputs'!NDI57</f>
        <v>0</v>
      </c>
      <c r="NDJ57" s="31">
        <f>'Active Model Inputs'!NDJ57</f>
        <v>0</v>
      </c>
      <c r="NDK57" s="31">
        <f>'Active Model Inputs'!NDK57</f>
        <v>0</v>
      </c>
      <c r="NDL57" s="31">
        <f>'Active Model Inputs'!NDL57</f>
        <v>0</v>
      </c>
      <c r="NDM57" s="31">
        <f>'Active Model Inputs'!NDM57</f>
        <v>0</v>
      </c>
      <c r="NDN57" s="31">
        <f>'Active Model Inputs'!NDN57</f>
        <v>0</v>
      </c>
      <c r="NDO57" s="31">
        <f>'Active Model Inputs'!NDO57</f>
        <v>0</v>
      </c>
      <c r="NDP57" s="31">
        <f>'Active Model Inputs'!NDP57</f>
        <v>0</v>
      </c>
      <c r="NDQ57" s="31">
        <f>'Active Model Inputs'!NDQ57</f>
        <v>0</v>
      </c>
      <c r="NDR57" s="31">
        <f>'Active Model Inputs'!NDR57</f>
        <v>0</v>
      </c>
      <c r="NDS57" s="31">
        <f>'Active Model Inputs'!NDS57</f>
        <v>0</v>
      </c>
      <c r="NDT57" s="31">
        <f>'Active Model Inputs'!NDT57</f>
        <v>0</v>
      </c>
      <c r="NDU57" s="31">
        <f>'Active Model Inputs'!NDU57</f>
        <v>0</v>
      </c>
      <c r="NDV57" s="31">
        <f>'Active Model Inputs'!NDV57</f>
        <v>0</v>
      </c>
      <c r="NDW57" s="31">
        <f>'Active Model Inputs'!NDW57</f>
        <v>0</v>
      </c>
      <c r="NDX57" s="31">
        <f>'Active Model Inputs'!NDX57</f>
        <v>0</v>
      </c>
      <c r="NDY57" s="31">
        <f>'Active Model Inputs'!NDY57</f>
        <v>0</v>
      </c>
      <c r="NDZ57" s="31">
        <f>'Active Model Inputs'!NDZ57</f>
        <v>0</v>
      </c>
      <c r="NEA57" s="31">
        <f>'Active Model Inputs'!NEA57</f>
        <v>0</v>
      </c>
      <c r="NEB57" s="31">
        <f>'Active Model Inputs'!NEB57</f>
        <v>0</v>
      </c>
      <c r="NEC57" s="31">
        <f>'Active Model Inputs'!NEC57</f>
        <v>0</v>
      </c>
      <c r="NED57" s="31">
        <f>'Active Model Inputs'!NED57</f>
        <v>0</v>
      </c>
      <c r="NEE57" s="31">
        <f>'Active Model Inputs'!NEE57</f>
        <v>0</v>
      </c>
      <c r="NEF57" s="31">
        <f>'Active Model Inputs'!NEF57</f>
        <v>0</v>
      </c>
      <c r="NEG57" s="31">
        <f>'Active Model Inputs'!NEG57</f>
        <v>0</v>
      </c>
      <c r="NEH57" s="31">
        <f>'Active Model Inputs'!NEH57</f>
        <v>0</v>
      </c>
      <c r="NEI57" s="31">
        <f>'Active Model Inputs'!NEI57</f>
        <v>0</v>
      </c>
      <c r="NEJ57" s="31">
        <f>'Active Model Inputs'!NEJ57</f>
        <v>0</v>
      </c>
      <c r="NEK57" s="31">
        <f>'Active Model Inputs'!NEK57</f>
        <v>0</v>
      </c>
      <c r="NEL57" s="31">
        <f>'Active Model Inputs'!NEL57</f>
        <v>0</v>
      </c>
      <c r="NEM57" s="31">
        <f>'Active Model Inputs'!NEM57</f>
        <v>0</v>
      </c>
      <c r="NEN57" s="31">
        <f>'Active Model Inputs'!NEN57</f>
        <v>0</v>
      </c>
      <c r="NEO57" s="31">
        <f>'Active Model Inputs'!NEO57</f>
        <v>0</v>
      </c>
      <c r="NEP57" s="31">
        <f>'Active Model Inputs'!NEP57</f>
        <v>0</v>
      </c>
      <c r="NEQ57" s="31">
        <f>'Active Model Inputs'!NEQ57</f>
        <v>0</v>
      </c>
      <c r="NER57" s="31">
        <f>'Active Model Inputs'!NER57</f>
        <v>0</v>
      </c>
      <c r="NES57" s="31">
        <f>'Active Model Inputs'!NES57</f>
        <v>0</v>
      </c>
      <c r="NET57" s="31">
        <f>'Active Model Inputs'!NET57</f>
        <v>0</v>
      </c>
      <c r="NEU57" s="31">
        <f>'Active Model Inputs'!NEU57</f>
        <v>0</v>
      </c>
      <c r="NEV57" s="31">
        <f>'Active Model Inputs'!NEV57</f>
        <v>0</v>
      </c>
      <c r="NEW57" s="31">
        <f>'Active Model Inputs'!NEW57</f>
        <v>0</v>
      </c>
      <c r="NEX57" s="31">
        <f>'Active Model Inputs'!NEX57</f>
        <v>0</v>
      </c>
      <c r="NEY57" s="31">
        <f>'Active Model Inputs'!NEY57</f>
        <v>0</v>
      </c>
      <c r="NEZ57" s="31">
        <f>'Active Model Inputs'!NEZ57</f>
        <v>0</v>
      </c>
      <c r="NFA57" s="31">
        <f>'Active Model Inputs'!NFA57</f>
        <v>0</v>
      </c>
      <c r="NFB57" s="31">
        <f>'Active Model Inputs'!NFB57</f>
        <v>0</v>
      </c>
      <c r="NFC57" s="31">
        <f>'Active Model Inputs'!NFC57</f>
        <v>0</v>
      </c>
      <c r="NFD57" s="31">
        <f>'Active Model Inputs'!NFD57</f>
        <v>0</v>
      </c>
      <c r="NFE57" s="31">
        <f>'Active Model Inputs'!NFE57</f>
        <v>0</v>
      </c>
      <c r="NFF57" s="31">
        <f>'Active Model Inputs'!NFF57</f>
        <v>0</v>
      </c>
      <c r="NFG57" s="31">
        <f>'Active Model Inputs'!NFG57</f>
        <v>0</v>
      </c>
      <c r="NFH57" s="31">
        <f>'Active Model Inputs'!NFH57</f>
        <v>0</v>
      </c>
      <c r="NFI57" s="31">
        <f>'Active Model Inputs'!NFI57</f>
        <v>0</v>
      </c>
      <c r="NFJ57" s="31">
        <f>'Active Model Inputs'!NFJ57</f>
        <v>0</v>
      </c>
      <c r="NFK57" s="31">
        <f>'Active Model Inputs'!NFK57</f>
        <v>0</v>
      </c>
      <c r="NFL57" s="31">
        <f>'Active Model Inputs'!NFL57</f>
        <v>0</v>
      </c>
      <c r="NFM57" s="31">
        <f>'Active Model Inputs'!NFM57</f>
        <v>0</v>
      </c>
      <c r="NFN57" s="31">
        <f>'Active Model Inputs'!NFN57</f>
        <v>0</v>
      </c>
      <c r="NFO57" s="31">
        <f>'Active Model Inputs'!NFO57</f>
        <v>0</v>
      </c>
      <c r="NFP57" s="31">
        <f>'Active Model Inputs'!NFP57</f>
        <v>0</v>
      </c>
      <c r="NFQ57" s="31">
        <f>'Active Model Inputs'!NFQ57</f>
        <v>0</v>
      </c>
      <c r="NFR57" s="31">
        <f>'Active Model Inputs'!NFR57</f>
        <v>0</v>
      </c>
      <c r="NFS57" s="31">
        <f>'Active Model Inputs'!NFS57</f>
        <v>0</v>
      </c>
      <c r="NFT57" s="31">
        <f>'Active Model Inputs'!NFT57</f>
        <v>0</v>
      </c>
      <c r="NFU57" s="31">
        <f>'Active Model Inputs'!NFU57</f>
        <v>0</v>
      </c>
      <c r="NFV57" s="31">
        <f>'Active Model Inputs'!NFV57</f>
        <v>0</v>
      </c>
      <c r="NFW57" s="31">
        <f>'Active Model Inputs'!NFW57</f>
        <v>0</v>
      </c>
      <c r="NFX57" s="31">
        <f>'Active Model Inputs'!NFX57</f>
        <v>0</v>
      </c>
      <c r="NFY57" s="31">
        <f>'Active Model Inputs'!NFY57</f>
        <v>0</v>
      </c>
      <c r="NFZ57" s="31">
        <f>'Active Model Inputs'!NFZ57</f>
        <v>0</v>
      </c>
      <c r="NGA57" s="31">
        <f>'Active Model Inputs'!NGA57</f>
        <v>0</v>
      </c>
      <c r="NGB57" s="31">
        <f>'Active Model Inputs'!NGB57</f>
        <v>0</v>
      </c>
      <c r="NGC57" s="31">
        <f>'Active Model Inputs'!NGC57</f>
        <v>0</v>
      </c>
      <c r="NGD57" s="31">
        <f>'Active Model Inputs'!NGD57</f>
        <v>0</v>
      </c>
      <c r="NGE57" s="31">
        <f>'Active Model Inputs'!NGE57</f>
        <v>0</v>
      </c>
      <c r="NGF57" s="31">
        <f>'Active Model Inputs'!NGF57</f>
        <v>0</v>
      </c>
      <c r="NGG57" s="31">
        <f>'Active Model Inputs'!NGG57</f>
        <v>0</v>
      </c>
      <c r="NGH57" s="31">
        <f>'Active Model Inputs'!NGH57</f>
        <v>0</v>
      </c>
      <c r="NGI57" s="31">
        <f>'Active Model Inputs'!NGI57</f>
        <v>0</v>
      </c>
      <c r="NGJ57" s="31">
        <f>'Active Model Inputs'!NGJ57</f>
        <v>0</v>
      </c>
      <c r="NGK57" s="31">
        <f>'Active Model Inputs'!NGK57</f>
        <v>0</v>
      </c>
      <c r="NGL57" s="31">
        <f>'Active Model Inputs'!NGL57</f>
        <v>0</v>
      </c>
      <c r="NGM57" s="31">
        <f>'Active Model Inputs'!NGM57</f>
        <v>0</v>
      </c>
      <c r="NGN57" s="31">
        <f>'Active Model Inputs'!NGN57</f>
        <v>0</v>
      </c>
      <c r="NGO57" s="31">
        <f>'Active Model Inputs'!NGO57</f>
        <v>0</v>
      </c>
      <c r="NGP57" s="31">
        <f>'Active Model Inputs'!NGP57</f>
        <v>0</v>
      </c>
      <c r="NGQ57" s="31">
        <f>'Active Model Inputs'!NGQ57</f>
        <v>0</v>
      </c>
      <c r="NGR57" s="31">
        <f>'Active Model Inputs'!NGR57</f>
        <v>0</v>
      </c>
      <c r="NGS57" s="31">
        <f>'Active Model Inputs'!NGS57</f>
        <v>0</v>
      </c>
      <c r="NGT57" s="31">
        <f>'Active Model Inputs'!NGT57</f>
        <v>0</v>
      </c>
      <c r="NGU57" s="31">
        <f>'Active Model Inputs'!NGU57</f>
        <v>0</v>
      </c>
      <c r="NGV57" s="31">
        <f>'Active Model Inputs'!NGV57</f>
        <v>0</v>
      </c>
      <c r="NGW57" s="31">
        <f>'Active Model Inputs'!NGW57</f>
        <v>0</v>
      </c>
      <c r="NGX57" s="31">
        <f>'Active Model Inputs'!NGX57</f>
        <v>0</v>
      </c>
      <c r="NGY57" s="31">
        <f>'Active Model Inputs'!NGY57</f>
        <v>0</v>
      </c>
      <c r="NGZ57" s="31">
        <f>'Active Model Inputs'!NGZ57</f>
        <v>0</v>
      </c>
      <c r="NHA57" s="31">
        <f>'Active Model Inputs'!NHA57</f>
        <v>0</v>
      </c>
      <c r="NHB57" s="31">
        <f>'Active Model Inputs'!NHB57</f>
        <v>0</v>
      </c>
      <c r="NHC57" s="31">
        <f>'Active Model Inputs'!NHC57</f>
        <v>0</v>
      </c>
      <c r="NHD57" s="31">
        <f>'Active Model Inputs'!NHD57</f>
        <v>0</v>
      </c>
      <c r="NHE57" s="31">
        <f>'Active Model Inputs'!NHE57</f>
        <v>0</v>
      </c>
      <c r="NHF57" s="31">
        <f>'Active Model Inputs'!NHF57</f>
        <v>0</v>
      </c>
      <c r="NHG57" s="31">
        <f>'Active Model Inputs'!NHG57</f>
        <v>0</v>
      </c>
      <c r="NHH57" s="31">
        <f>'Active Model Inputs'!NHH57</f>
        <v>0</v>
      </c>
      <c r="NHI57" s="31">
        <f>'Active Model Inputs'!NHI57</f>
        <v>0</v>
      </c>
      <c r="NHJ57" s="31">
        <f>'Active Model Inputs'!NHJ57</f>
        <v>0</v>
      </c>
      <c r="NHK57" s="31">
        <f>'Active Model Inputs'!NHK57</f>
        <v>0</v>
      </c>
      <c r="NHL57" s="31">
        <f>'Active Model Inputs'!NHL57</f>
        <v>0</v>
      </c>
      <c r="NHM57" s="31">
        <f>'Active Model Inputs'!NHM57</f>
        <v>0</v>
      </c>
      <c r="NHN57" s="31">
        <f>'Active Model Inputs'!NHN57</f>
        <v>0</v>
      </c>
      <c r="NHO57" s="31">
        <f>'Active Model Inputs'!NHO57</f>
        <v>0</v>
      </c>
      <c r="NHP57" s="31">
        <f>'Active Model Inputs'!NHP57</f>
        <v>0</v>
      </c>
      <c r="NHQ57" s="31">
        <f>'Active Model Inputs'!NHQ57</f>
        <v>0</v>
      </c>
      <c r="NHR57" s="31">
        <f>'Active Model Inputs'!NHR57</f>
        <v>0</v>
      </c>
      <c r="NHS57" s="31">
        <f>'Active Model Inputs'!NHS57</f>
        <v>0</v>
      </c>
      <c r="NHT57" s="31">
        <f>'Active Model Inputs'!NHT57</f>
        <v>0</v>
      </c>
      <c r="NHU57" s="31">
        <f>'Active Model Inputs'!NHU57</f>
        <v>0</v>
      </c>
      <c r="NHV57" s="31">
        <f>'Active Model Inputs'!NHV57</f>
        <v>0</v>
      </c>
      <c r="NHW57" s="31">
        <f>'Active Model Inputs'!NHW57</f>
        <v>0</v>
      </c>
      <c r="NHX57" s="31">
        <f>'Active Model Inputs'!NHX57</f>
        <v>0</v>
      </c>
      <c r="NHY57" s="31">
        <f>'Active Model Inputs'!NHY57</f>
        <v>0</v>
      </c>
      <c r="NHZ57" s="31">
        <f>'Active Model Inputs'!NHZ57</f>
        <v>0</v>
      </c>
      <c r="NIA57" s="31">
        <f>'Active Model Inputs'!NIA57</f>
        <v>0</v>
      </c>
      <c r="NIB57" s="31">
        <f>'Active Model Inputs'!NIB57</f>
        <v>0</v>
      </c>
      <c r="NIC57" s="31">
        <f>'Active Model Inputs'!NIC57</f>
        <v>0</v>
      </c>
      <c r="NID57" s="31">
        <f>'Active Model Inputs'!NID57</f>
        <v>0</v>
      </c>
      <c r="NIE57" s="31">
        <f>'Active Model Inputs'!NIE57</f>
        <v>0</v>
      </c>
      <c r="NIF57" s="31">
        <f>'Active Model Inputs'!NIF57</f>
        <v>0</v>
      </c>
      <c r="NIG57" s="31">
        <f>'Active Model Inputs'!NIG57</f>
        <v>0</v>
      </c>
      <c r="NIH57" s="31">
        <f>'Active Model Inputs'!NIH57</f>
        <v>0</v>
      </c>
      <c r="NII57" s="31">
        <f>'Active Model Inputs'!NII57</f>
        <v>0</v>
      </c>
      <c r="NIJ57" s="31">
        <f>'Active Model Inputs'!NIJ57</f>
        <v>0</v>
      </c>
      <c r="NIK57" s="31">
        <f>'Active Model Inputs'!NIK57</f>
        <v>0</v>
      </c>
      <c r="NIL57" s="31">
        <f>'Active Model Inputs'!NIL57</f>
        <v>0</v>
      </c>
      <c r="NIM57" s="31">
        <f>'Active Model Inputs'!NIM57</f>
        <v>0</v>
      </c>
      <c r="NIN57" s="31">
        <f>'Active Model Inputs'!NIN57</f>
        <v>0</v>
      </c>
      <c r="NIO57" s="31">
        <f>'Active Model Inputs'!NIO57</f>
        <v>0</v>
      </c>
      <c r="NIP57" s="31">
        <f>'Active Model Inputs'!NIP57</f>
        <v>0</v>
      </c>
      <c r="NIQ57" s="31">
        <f>'Active Model Inputs'!NIQ57</f>
        <v>0</v>
      </c>
      <c r="NIR57" s="31">
        <f>'Active Model Inputs'!NIR57</f>
        <v>0</v>
      </c>
      <c r="NIS57" s="31">
        <f>'Active Model Inputs'!NIS57</f>
        <v>0</v>
      </c>
      <c r="NIT57" s="31">
        <f>'Active Model Inputs'!NIT57</f>
        <v>0</v>
      </c>
      <c r="NIU57" s="31">
        <f>'Active Model Inputs'!NIU57</f>
        <v>0</v>
      </c>
      <c r="NIV57" s="31">
        <f>'Active Model Inputs'!NIV57</f>
        <v>0</v>
      </c>
      <c r="NIW57" s="31">
        <f>'Active Model Inputs'!NIW57</f>
        <v>0</v>
      </c>
      <c r="NIX57" s="31">
        <f>'Active Model Inputs'!NIX57</f>
        <v>0</v>
      </c>
      <c r="NIY57" s="31">
        <f>'Active Model Inputs'!NIY57</f>
        <v>0</v>
      </c>
      <c r="NIZ57" s="31">
        <f>'Active Model Inputs'!NIZ57</f>
        <v>0</v>
      </c>
      <c r="NJA57" s="31">
        <f>'Active Model Inputs'!NJA57</f>
        <v>0</v>
      </c>
      <c r="NJB57" s="31">
        <f>'Active Model Inputs'!NJB57</f>
        <v>0</v>
      </c>
      <c r="NJC57" s="31">
        <f>'Active Model Inputs'!NJC57</f>
        <v>0</v>
      </c>
      <c r="NJD57" s="31">
        <f>'Active Model Inputs'!NJD57</f>
        <v>0</v>
      </c>
      <c r="NJE57" s="31">
        <f>'Active Model Inputs'!NJE57</f>
        <v>0</v>
      </c>
      <c r="NJF57" s="31">
        <f>'Active Model Inputs'!NJF57</f>
        <v>0</v>
      </c>
      <c r="NJG57" s="31">
        <f>'Active Model Inputs'!NJG57</f>
        <v>0</v>
      </c>
      <c r="NJH57" s="31">
        <f>'Active Model Inputs'!NJH57</f>
        <v>0</v>
      </c>
      <c r="NJI57" s="31">
        <f>'Active Model Inputs'!NJI57</f>
        <v>0</v>
      </c>
      <c r="NJJ57" s="31">
        <f>'Active Model Inputs'!NJJ57</f>
        <v>0</v>
      </c>
      <c r="NJK57" s="31">
        <f>'Active Model Inputs'!NJK57</f>
        <v>0</v>
      </c>
      <c r="NJL57" s="31">
        <f>'Active Model Inputs'!NJL57</f>
        <v>0</v>
      </c>
      <c r="NJM57" s="31">
        <f>'Active Model Inputs'!NJM57</f>
        <v>0</v>
      </c>
      <c r="NJN57" s="31">
        <f>'Active Model Inputs'!NJN57</f>
        <v>0</v>
      </c>
      <c r="NJO57" s="31">
        <f>'Active Model Inputs'!NJO57</f>
        <v>0</v>
      </c>
      <c r="NJP57" s="31">
        <f>'Active Model Inputs'!NJP57</f>
        <v>0</v>
      </c>
      <c r="NJQ57" s="31">
        <f>'Active Model Inputs'!NJQ57</f>
        <v>0</v>
      </c>
      <c r="NJR57" s="31">
        <f>'Active Model Inputs'!NJR57</f>
        <v>0</v>
      </c>
      <c r="NJS57" s="31">
        <f>'Active Model Inputs'!NJS57</f>
        <v>0</v>
      </c>
      <c r="NJT57" s="31">
        <f>'Active Model Inputs'!NJT57</f>
        <v>0</v>
      </c>
      <c r="NJU57" s="31">
        <f>'Active Model Inputs'!NJU57</f>
        <v>0</v>
      </c>
      <c r="NJV57" s="31">
        <f>'Active Model Inputs'!NJV57</f>
        <v>0</v>
      </c>
      <c r="NJW57" s="31">
        <f>'Active Model Inputs'!NJW57</f>
        <v>0</v>
      </c>
      <c r="NJX57" s="31">
        <f>'Active Model Inputs'!NJX57</f>
        <v>0</v>
      </c>
      <c r="NJY57" s="31">
        <f>'Active Model Inputs'!NJY57</f>
        <v>0</v>
      </c>
      <c r="NJZ57" s="31">
        <f>'Active Model Inputs'!NJZ57</f>
        <v>0</v>
      </c>
      <c r="NKA57" s="31">
        <f>'Active Model Inputs'!NKA57</f>
        <v>0</v>
      </c>
      <c r="NKB57" s="31">
        <f>'Active Model Inputs'!NKB57</f>
        <v>0</v>
      </c>
      <c r="NKC57" s="31">
        <f>'Active Model Inputs'!NKC57</f>
        <v>0</v>
      </c>
      <c r="NKD57" s="31">
        <f>'Active Model Inputs'!NKD57</f>
        <v>0</v>
      </c>
      <c r="NKE57" s="31">
        <f>'Active Model Inputs'!NKE57</f>
        <v>0</v>
      </c>
      <c r="NKF57" s="31">
        <f>'Active Model Inputs'!NKF57</f>
        <v>0</v>
      </c>
      <c r="NKG57" s="31">
        <f>'Active Model Inputs'!NKG57</f>
        <v>0</v>
      </c>
      <c r="NKH57" s="31">
        <f>'Active Model Inputs'!NKH57</f>
        <v>0</v>
      </c>
      <c r="NKI57" s="31">
        <f>'Active Model Inputs'!NKI57</f>
        <v>0</v>
      </c>
      <c r="NKJ57" s="31">
        <f>'Active Model Inputs'!NKJ57</f>
        <v>0</v>
      </c>
      <c r="NKK57" s="31">
        <f>'Active Model Inputs'!NKK57</f>
        <v>0</v>
      </c>
      <c r="NKL57" s="31">
        <f>'Active Model Inputs'!NKL57</f>
        <v>0</v>
      </c>
      <c r="NKM57" s="31">
        <f>'Active Model Inputs'!NKM57</f>
        <v>0</v>
      </c>
      <c r="NKN57" s="31">
        <f>'Active Model Inputs'!NKN57</f>
        <v>0</v>
      </c>
      <c r="NKO57" s="31">
        <f>'Active Model Inputs'!NKO57</f>
        <v>0</v>
      </c>
      <c r="NKP57" s="31">
        <f>'Active Model Inputs'!NKP57</f>
        <v>0</v>
      </c>
      <c r="NKQ57" s="31">
        <f>'Active Model Inputs'!NKQ57</f>
        <v>0</v>
      </c>
      <c r="NKR57" s="31">
        <f>'Active Model Inputs'!NKR57</f>
        <v>0</v>
      </c>
      <c r="NKS57" s="31">
        <f>'Active Model Inputs'!NKS57</f>
        <v>0</v>
      </c>
      <c r="NKT57" s="31">
        <f>'Active Model Inputs'!NKT57</f>
        <v>0</v>
      </c>
      <c r="NKU57" s="31">
        <f>'Active Model Inputs'!NKU57</f>
        <v>0</v>
      </c>
      <c r="NKV57" s="31">
        <f>'Active Model Inputs'!NKV57</f>
        <v>0</v>
      </c>
      <c r="NKW57" s="31">
        <f>'Active Model Inputs'!NKW57</f>
        <v>0</v>
      </c>
      <c r="NKX57" s="31">
        <f>'Active Model Inputs'!NKX57</f>
        <v>0</v>
      </c>
      <c r="NKY57" s="31">
        <f>'Active Model Inputs'!NKY57</f>
        <v>0</v>
      </c>
      <c r="NKZ57" s="31">
        <f>'Active Model Inputs'!NKZ57</f>
        <v>0</v>
      </c>
      <c r="NLA57" s="31">
        <f>'Active Model Inputs'!NLA57</f>
        <v>0</v>
      </c>
      <c r="NLB57" s="31">
        <f>'Active Model Inputs'!NLB57</f>
        <v>0</v>
      </c>
      <c r="NLC57" s="31">
        <f>'Active Model Inputs'!NLC57</f>
        <v>0</v>
      </c>
      <c r="NLD57" s="31">
        <f>'Active Model Inputs'!NLD57</f>
        <v>0</v>
      </c>
      <c r="NLE57" s="31">
        <f>'Active Model Inputs'!NLE57</f>
        <v>0</v>
      </c>
      <c r="NLF57" s="31">
        <f>'Active Model Inputs'!NLF57</f>
        <v>0</v>
      </c>
      <c r="NLG57" s="31">
        <f>'Active Model Inputs'!NLG57</f>
        <v>0</v>
      </c>
      <c r="NLH57" s="31">
        <f>'Active Model Inputs'!NLH57</f>
        <v>0</v>
      </c>
      <c r="NLI57" s="31">
        <f>'Active Model Inputs'!NLI57</f>
        <v>0</v>
      </c>
      <c r="NLJ57" s="31">
        <f>'Active Model Inputs'!NLJ57</f>
        <v>0</v>
      </c>
      <c r="NLK57" s="31">
        <f>'Active Model Inputs'!NLK57</f>
        <v>0</v>
      </c>
      <c r="NLL57" s="31">
        <f>'Active Model Inputs'!NLL57</f>
        <v>0</v>
      </c>
      <c r="NLM57" s="31">
        <f>'Active Model Inputs'!NLM57</f>
        <v>0</v>
      </c>
      <c r="NLN57" s="31">
        <f>'Active Model Inputs'!NLN57</f>
        <v>0</v>
      </c>
      <c r="NLO57" s="31">
        <f>'Active Model Inputs'!NLO57</f>
        <v>0</v>
      </c>
      <c r="NLP57" s="31">
        <f>'Active Model Inputs'!NLP57</f>
        <v>0</v>
      </c>
      <c r="NLQ57" s="31">
        <f>'Active Model Inputs'!NLQ57</f>
        <v>0</v>
      </c>
      <c r="NLR57" s="31">
        <f>'Active Model Inputs'!NLR57</f>
        <v>0</v>
      </c>
      <c r="NLS57" s="31">
        <f>'Active Model Inputs'!NLS57</f>
        <v>0</v>
      </c>
      <c r="NLT57" s="31">
        <f>'Active Model Inputs'!NLT57</f>
        <v>0</v>
      </c>
      <c r="NLU57" s="31">
        <f>'Active Model Inputs'!NLU57</f>
        <v>0</v>
      </c>
      <c r="NLV57" s="31">
        <f>'Active Model Inputs'!NLV57</f>
        <v>0</v>
      </c>
      <c r="NLW57" s="31">
        <f>'Active Model Inputs'!NLW57</f>
        <v>0</v>
      </c>
      <c r="NLX57" s="31">
        <f>'Active Model Inputs'!NLX57</f>
        <v>0</v>
      </c>
      <c r="NLY57" s="31">
        <f>'Active Model Inputs'!NLY57</f>
        <v>0</v>
      </c>
      <c r="NLZ57" s="31">
        <f>'Active Model Inputs'!NLZ57</f>
        <v>0</v>
      </c>
      <c r="NMA57" s="31">
        <f>'Active Model Inputs'!NMA57</f>
        <v>0</v>
      </c>
      <c r="NMB57" s="31">
        <f>'Active Model Inputs'!NMB57</f>
        <v>0</v>
      </c>
      <c r="NMC57" s="31">
        <f>'Active Model Inputs'!NMC57</f>
        <v>0</v>
      </c>
      <c r="NMD57" s="31">
        <f>'Active Model Inputs'!NMD57</f>
        <v>0</v>
      </c>
      <c r="NME57" s="31">
        <f>'Active Model Inputs'!NME57</f>
        <v>0</v>
      </c>
      <c r="NMF57" s="31">
        <f>'Active Model Inputs'!NMF57</f>
        <v>0</v>
      </c>
      <c r="NMG57" s="31">
        <f>'Active Model Inputs'!NMG57</f>
        <v>0</v>
      </c>
      <c r="NMH57" s="31">
        <f>'Active Model Inputs'!NMH57</f>
        <v>0</v>
      </c>
      <c r="NMI57" s="31">
        <f>'Active Model Inputs'!NMI57</f>
        <v>0</v>
      </c>
      <c r="NMJ57" s="31">
        <f>'Active Model Inputs'!NMJ57</f>
        <v>0</v>
      </c>
      <c r="NMK57" s="31">
        <f>'Active Model Inputs'!NMK57</f>
        <v>0</v>
      </c>
      <c r="NML57" s="31">
        <f>'Active Model Inputs'!NML57</f>
        <v>0</v>
      </c>
      <c r="NMM57" s="31">
        <f>'Active Model Inputs'!NMM57</f>
        <v>0</v>
      </c>
      <c r="NMN57" s="31">
        <f>'Active Model Inputs'!NMN57</f>
        <v>0</v>
      </c>
      <c r="NMO57" s="31">
        <f>'Active Model Inputs'!NMO57</f>
        <v>0</v>
      </c>
      <c r="NMP57" s="31">
        <f>'Active Model Inputs'!NMP57</f>
        <v>0</v>
      </c>
      <c r="NMQ57" s="31">
        <f>'Active Model Inputs'!NMQ57</f>
        <v>0</v>
      </c>
      <c r="NMR57" s="31">
        <f>'Active Model Inputs'!NMR57</f>
        <v>0</v>
      </c>
      <c r="NMS57" s="31">
        <f>'Active Model Inputs'!NMS57</f>
        <v>0</v>
      </c>
      <c r="NMT57" s="31">
        <f>'Active Model Inputs'!NMT57</f>
        <v>0</v>
      </c>
      <c r="NMU57" s="31">
        <f>'Active Model Inputs'!NMU57</f>
        <v>0</v>
      </c>
      <c r="NMV57" s="31">
        <f>'Active Model Inputs'!NMV57</f>
        <v>0</v>
      </c>
      <c r="NMW57" s="31">
        <f>'Active Model Inputs'!NMW57</f>
        <v>0</v>
      </c>
      <c r="NMX57" s="31">
        <f>'Active Model Inputs'!NMX57</f>
        <v>0</v>
      </c>
      <c r="NMY57" s="31">
        <f>'Active Model Inputs'!NMY57</f>
        <v>0</v>
      </c>
      <c r="NMZ57" s="31">
        <f>'Active Model Inputs'!NMZ57</f>
        <v>0</v>
      </c>
      <c r="NNA57" s="31">
        <f>'Active Model Inputs'!NNA57</f>
        <v>0</v>
      </c>
      <c r="NNB57" s="31">
        <f>'Active Model Inputs'!NNB57</f>
        <v>0</v>
      </c>
      <c r="NNC57" s="31">
        <f>'Active Model Inputs'!NNC57</f>
        <v>0</v>
      </c>
      <c r="NND57" s="31">
        <f>'Active Model Inputs'!NND57</f>
        <v>0</v>
      </c>
      <c r="NNE57" s="31">
        <f>'Active Model Inputs'!NNE57</f>
        <v>0</v>
      </c>
      <c r="NNF57" s="31">
        <f>'Active Model Inputs'!NNF57</f>
        <v>0</v>
      </c>
      <c r="NNG57" s="31">
        <f>'Active Model Inputs'!NNG57</f>
        <v>0</v>
      </c>
      <c r="NNH57" s="31">
        <f>'Active Model Inputs'!NNH57</f>
        <v>0</v>
      </c>
      <c r="NNI57" s="31">
        <f>'Active Model Inputs'!NNI57</f>
        <v>0</v>
      </c>
      <c r="NNJ57" s="31">
        <f>'Active Model Inputs'!NNJ57</f>
        <v>0</v>
      </c>
      <c r="NNK57" s="31">
        <f>'Active Model Inputs'!NNK57</f>
        <v>0</v>
      </c>
      <c r="NNL57" s="31">
        <f>'Active Model Inputs'!NNL57</f>
        <v>0</v>
      </c>
      <c r="NNM57" s="31">
        <f>'Active Model Inputs'!NNM57</f>
        <v>0</v>
      </c>
      <c r="NNN57" s="31">
        <f>'Active Model Inputs'!NNN57</f>
        <v>0</v>
      </c>
      <c r="NNO57" s="31">
        <f>'Active Model Inputs'!NNO57</f>
        <v>0</v>
      </c>
      <c r="NNP57" s="31">
        <f>'Active Model Inputs'!NNP57</f>
        <v>0</v>
      </c>
      <c r="NNQ57" s="31">
        <f>'Active Model Inputs'!NNQ57</f>
        <v>0</v>
      </c>
      <c r="NNR57" s="31">
        <f>'Active Model Inputs'!NNR57</f>
        <v>0</v>
      </c>
      <c r="NNS57" s="31">
        <f>'Active Model Inputs'!NNS57</f>
        <v>0</v>
      </c>
      <c r="NNT57" s="31">
        <f>'Active Model Inputs'!NNT57</f>
        <v>0</v>
      </c>
      <c r="NNU57" s="31">
        <f>'Active Model Inputs'!NNU57</f>
        <v>0</v>
      </c>
      <c r="NNV57" s="31">
        <f>'Active Model Inputs'!NNV57</f>
        <v>0</v>
      </c>
      <c r="NNW57" s="31">
        <f>'Active Model Inputs'!NNW57</f>
        <v>0</v>
      </c>
      <c r="NNX57" s="31">
        <f>'Active Model Inputs'!NNX57</f>
        <v>0</v>
      </c>
      <c r="NNY57" s="31">
        <f>'Active Model Inputs'!NNY57</f>
        <v>0</v>
      </c>
      <c r="NNZ57" s="31">
        <f>'Active Model Inputs'!NNZ57</f>
        <v>0</v>
      </c>
      <c r="NOA57" s="31">
        <f>'Active Model Inputs'!NOA57</f>
        <v>0</v>
      </c>
      <c r="NOB57" s="31">
        <f>'Active Model Inputs'!NOB57</f>
        <v>0</v>
      </c>
      <c r="NOC57" s="31">
        <f>'Active Model Inputs'!NOC57</f>
        <v>0</v>
      </c>
      <c r="NOD57" s="31">
        <f>'Active Model Inputs'!NOD57</f>
        <v>0</v>
      </c>
      <c r="NOE57" s="31">
        <f>'Active Model Inputs'!NOE57</f>
        <v>0</v>
      </c>
      <c r="NOF57" s="31">
        <f>'Active Model Inputs'!NOF57</f>
        <v>0</v>
      </c>
      <c r="NOG57" s="31">
        <f>'Active Model Inputs'!NOG57</f>
        <v>0</v>
      </c>
      <c r="NOH57" s="31">
        <f>'Active Model Inputs'!NOH57</f>
        <v>0</v>
      </c>
      <c r="NOI57" s="31">
        <f>'Active Model Inputs'!NOI57</f>
        <v>0</v>
      </c>
      <c r="NOJ57" s="31">
        <f>'Active Model Inputs'!NOJ57</f>
        <v>0</v>
      </c>
      <c r="NOK57" s="31">
        <f>'Active Model Inputs'!NOK57</f>
        <v>0</v>
      </c>
      <c r="NOL57" s="31">
        <f>'Active Model Inputs'!NOL57</f>
        <v>0</v>
      </c>
      <c r="NOM57" s="31">
        <f>'Active Model Inputs'!NOM57</f>
        <v>0</v>
      </c>
      <c r="NON57" s="31">
        <f>'Active Model Inputs'!NON57</f>
        <v>0</v>
      </c>
      <c r="NOO57" s="31">
        <f>'Active Model Inputs'!NOO57</f>
        <v>0</v>
      </c>
      <c r="NOP57" s="31">
        <f>'Active Model Inputs'!NOP57</f>
        <v>0</v>
      </c>
      <c r="NOQ57" s="31">
        <f>'Active Model Inputs'!NOQ57</f>
        <v>0</v>
      </c>
      <c r="NOR57" s="31">
        <f>'Active Model Inputs'!NOR57</f>
        <v>0</v>
      </c>
      <c r="NOS57" s="31">
        <f>'Active Model Inputs'!NOS57</f>
        <v>0</v>
      </c>
      <c r="NOT57" s="31">
        <f>'Active Model Inputs'!NOT57</f>
        <v>0</v>
      </c>
      <c r="NOU57" s="31">
        <f>'Active Model Inputs'!NOU57</f>
        <v>0</v>
      </c>
      <c r="NOV57" s="31">
        <f>'Active Model Inputs'!NOV57</f>
        <v>0</v>
      </c>
      <c r="NOW57" s="31">
        <f>'Active Model Inputs'!NOW57</f>
        <v>0</v>
      </c>
      <c r="NOX57" s="31">
        <f>'Active Model Inputs'!NOX57</f>
        <v>0</v>
      </c>
      <c r="NOY57" s="31">
        <f>'Active Model Inputs'!NOY57</f>
        <v>0</v>
      </c>
      <c r="NOZ57" s="31">
        <f>'Active Model Inputs'!NOZ57</f>
        <v>0</v>
      </c>
      <c r="NPA57" s="31">
        <f>'Active Model Inputs'!NPA57</f>
        <v>0</v>
      </c>
      <c r="NPB57" s="31">
        <f>'Active Model Inputs'!NPB57</f>
        <v>0</v>
      </c>
      <c r="NPC57" s="31">
        <f>'Active Model Inputs'!NPC57</f>
        <v>0</v>
      </c>
      <c r="NPD57" s="31">
        <f>'Active Model Inputs'!NPD57</f>
        <v>0</v>
      </c>
      <c r="NPE57" s="31">
        <f>'Active Model Inputs'!NPE57</f>
        <v>0</v>
      </c>
      <c r="NPF57" s="31">
        <f>'Active Model Inputs'!NPF57</f>
        <v>0</v>
      </c>
      <c r="NPG57" s="31">
        <f>'Active Model Inputs'!NPG57</f>
        <v>0</v>
      </c>
      <c r="NPH57" s="31">
        <f>'Active Model Inputs'!NPH57</f>
        <v>0</v>
      </c>
      <c r="NPI57" s="31">
        <f>'Active Model Inputs'!NPI57</f>
        <v>0</v>
      </c>
      <c r="NPJ57" s="31">
        <f>'Active Model Inputs'!NPJ57</f>
        <v>0</v>
      </c>
      <c r="NPK57" s="31">
        <f>'Active Model Inputs'!NPK57</f>
        <v>0</v>
      </c>
      <c r="NPL57" s="31">
        <f>'Active Model Inputs'!NPL57</f>
        <v>0</v>
      </c>
      <c r="NPM57" s="31">
        <f>'Active Model Inputs'!NPM57</f>
        <v>0</v>
      </c>
      <c r="NPN57" s="31">
        <f>'Active Model Inputs'!NPN57</f>
        <v>0</v>
      </c>
      <c r="NPO57" s="31">
        <f>'Active Model Inputs'!NPO57</f>
        <v>0</v>
      </c>
      <c r="NPP57" s="31">
        <f>'Active Model Inputs'!NPP57</f>
        <v>0</v>
      </c>
      <c r="NPQ57" s="31">
        <f>'Active Model Inputs'!NPQ57</f>
        <v>0</v>
      </c>
      <c r="NPR57" s="31">
        <f>'Active Model Inputs'!NPR57</f>
        <v>0</v>
      </c>
      <c r="NPS57" s="31">
        <f>'Active Model Inputs'!NPS57</f>
        <v>0</v>
      </c>
      <c r="NPT57" s="31">
        <f>'Active Model Inputs'!NPT57</f>
        <v>0</v>
      </c>
      <c r="NPU57" s="31">
        <f>'Active Model Inputs'!NPU57</f>
        <v>0</v>
      </c>
      <c r="NPV57" s="31">
        <f>'Active Model Inputs'!NPV57</f>
        <v>0</v>
      </c>
      <c r="NPW57" s="31">
        <f>'Active Model Inputs'!NPW57</f>
        <v>0</v>
      </c>
      <c r="NPX57" s="31">
        <f>'Active Model Inputs'!NPX57</f>
        <v>0</v>
      </c>
      <c r="NPY57" s="31">
        <f>'Active Model Inputs'!NPY57</f>
        <v>0</v>
      </c>
      <c r="NPZ57" s="31">
        <f>'Active Model Inputs'!NPZ57</f>
        <v>0</v>
      </c>
      <c r="NQA57" s="31">
        <f>'Active Model Inputs'!NQA57</f>
        <v>0</v>
      </c>
      <c r="NQB57" s="31">
        <f>'Active Model Inputs'!NQB57</f>
        <v>0</v>
      </c>
      <c r="NQC57" s="31">
        <f>'Active Model Inputs'!NQC57</f>
        <v>0</v>
      </c>
      <c r="NQD57" s="31">
        <f>'Active Model Inputs'!NQD57</f>
        <v>0</v>
      </c>
      <c r="NQE57" s="31">
        <f>'Active Model Inputs'!NQE57</f>
        <v>0</v>
      </c>
      <c r="NQF57" s="31">
        <f>'Active Model Inputs'!NQF57</f>
        <v>0</v>
      </c>
      <c r="NQG57" s="31">
        <f>'Active Model Inputs'!NQG57</f>
        <v>0</v>
      </c>
      <c r="NQH57" s="31">
        <f>'Active Model Inputs'!NQH57</f>
        <v>0</v>
      </c>
      <c r="NQI57" s="31">
        <f>'Active Model Inputs'!NQI57</f>
        <v>0</v>
      </c>
      <c r="NQJ57" s="31">
        <f>'Active Model Inputs'!NQJ57</f>
        <v>0</v>
      </c>
      <c r="NQK57" s="31">
        <f>'Active Model Inputs'!NQK57</f>
        <v>0</v>
      </c>
      <c r="NQL57" s="31">
        <f>'Active Model Inputs'!NQL57</f>
        <v>0</v>
      </c>
      <c r="NQM57" s="31">
        <f>'Active Model Inputs'!NQM57</f>
        <v>0</v>
      </c>
      <c r="NQN57" s="31">
        <f>'Active Model Inputs'!NQN57</f>
        <v>0</v>
      </c>
      <c r="NQO57" s="31">
        <f>'Active Model Inputs'!NQO57</f>
        <v>0</v>
      </c>
      <c r="NQP57" s="31">
        <f>'Active Model Inputs'!NQP57</f>
        <v>0</v>
      </c>
      <c r="NQQ57" s="31">
        <f>'Active Model Inputs'!NQQ57</f>
        <v>0</v>
      </c>
      <c r="NQR57" s="31">
        <f>'Active Model Inputs'!NQR57</f>
        <v>0</v>
      </c>
      <c r="NQS57" s="31">
        <f>'Active Model Inputs'!NQS57</f>
        <v>0</v>
      </c>
      <c r="NQT57" s="31">
        <f>'Active Model Inputs'!NQT57</f>
        <v>0</v>
      </c>
      <c r="NQU57" s="31">
        <f>'Active Model Inputs'!NQU57</f>
        <v>0</v>
      </c>
      <c r="NQV57" s="31">
        <f>'Active Model Inputs'!NQV57</f>
        <v>0</v>
      </c>
      <c r="NQW57" s="31">
        <f>'Active Model Inputs'!NQW57</f>
        <v>0</v>
      </c>
      <c r="NQX57" s="31">
        <f>'Active Model Inputs'!NQX57</f>
        <v>0</v>
      </c>
      <c r="NQY57" s="31">
        <f>'Active Model Inputs'!NQY57</f>
        <v>0</v>
      </c>
      <c r="NQZ57" s="31">
        <f>'Active Model Inputs'!NQZ57</f>
        <v>0</v>
      </c>
      <c r="NRA57" s="31">
        <f>'Active Model Inputs'!NRA57</f>
        <v>0</v>
      </c>
      <c r="NRB57" s="31">
        <f>'Active Model Inputs'!NRB57</f>
        <v>0</v>
      </c>
      <c r="NRC57" s="31">
        <f>'Active Model Inputs'!NRC57</f>
        <v>0</v>
      </c>
      <c r="NRD57" s="31">
        <f>'Active Model Inputs'!NRD57</f>
        <v>0</v>
      </c>
      <c r="NRE57" s="31">
        <f>'Active Model Inputs'!NRE57</f>
        <v>0</v>
      </c>
      <c r="NRF57" s="31">
        <f>'Active Model Inputs'!NRF57</f>
        <v>0</v>
      </c>
      <c r="NRG57" s="31">
        <f>'Active Model Inputs'!NRG57</f>
        <v>0</v>
      </c>
      <c r="NRH57" s="31">
        <f>'Active Model Inputs'!NRH57</f>
        <v>0</v>
      </c>
      <c r="NRI57" s="31">
        <f>'Active Model Inputs'!NRI57</f>
        <v>0</v>
      </c>
      <c r="NRJ57" s="31">
        <f>'Active Model Inputs'!NRJ57</f>
        <v>0</v>
      </c>
      <c r="NRK57" s="31">
        <f>'Active Model Inputs'!NRK57</f>
        <v>0</v>
      </c>
      <c r="NRL57" s="31">
        <f>'Active Model Inputs'!NRL57</f>
        <v>0</v>
      </c>
      <c r="NRM57" s="31">
        <f>'Active Model Inputs'!NRM57</f>
        <v>0</v>
      </c>
      <c r="NRN57" s="31">
        <f>'Active Model Inputs'!NRN57</f>
        <v>0</v>
      </c>
      <c r="NRO57" s="31">
        <f>'Active Model Inputs'!NRO57</f>
        <v>0</v>
      </c>
      <c r="NRP57" s="31">
        <f>'Active Model Inputs'!NRP57</f>
        <v>0</v>
      </c>
      <c r="NRQ57" s="31">
        <f>'Active Model Inputs'!NRQ57</f>
        <v>0</v>
      </c>
      <c r="NRR57" s="31">
        <f>'Active Model Inputs'!NRR57</f>
        <v>0</v>
      </c>
      <c r="NRS57" s="31">
        <f>'Active Model Inputs'!NRS57</f>
        <v>0</v>
      </c>
      <c r="NRT57" s="31">
        <f>'Active Model Inputs'!NRT57</f>
        <v>0</v>
      </c>
      <c r="NRU57" s="31">
        <f>'Active Model Inputs'!NRU57</f>
        <v>0</v>
      </c>
      <c r="NRV57" s="31">
        <f>'Active Model Inputs'!NRV57</f>
        <v>0</v>
      </c>
      <c r="NRW57" s="31">
        <f>'Active Model Inputs'!NRW57</f>
        <v>0</v>
      </c>
      <c r="NRX57" s="31">
        <f>'Active Model Inputs'!NRX57</f>
        <v>0</v>
      </c>
      <c r="NRY57" s="31">
        <f>'Active Model Inputs'!NRY57</f>
        <v>0</v>
      </c>
      <c r="NRZ57" s="31">
        <f>'Active Model Inputs'!NRZ57</f>
        <v>0</v>
      </c>
      <c r="NSA57" s="31">
        <f>'Active Model Inputs'!NSA57</f>
        <v>0</v>
      </c>
      <c r="NSB57" s="31">
        <f>'Active Model Inputs'!NSB57</f>
        <v>0</v>
      </c>
      <c r="NSC57" s="31">
        <f>'Active Model Inputs'!NSC57</f>
        <v>0</v>
      </c>
      <c r="NSD57" s="31">
        <f>'Active Model Inputs'!NSD57</f>
        <v>0</v>
      </c>
      <c r="NSE57" s="31">
        <f>'Active Model Inputs'!NSE57</f>
        <v>0</v>
      </c>
      <c r="NSF57" s="31">
        <f>'Active Model Inputs'!NSF57</f>
        <v>0</v>
      </c>
      <c r="NSG57" s="31">
        <f>'Active Model Inputs'!NSG57</f>
        <v>0</v>
      </c>
      <c r="NSH57" s="31">
        <f>'Active Model Inputs'!NSH57</f>
        <v>0</v>
      </c>
      <c r="NSI57" s="31">
        <f>'Active Model Inputs'!NSI57</f>
        <v>0</v>
      </c>
      <c r="NSJ57" s="31">
        <f>'Active Model Inputs'!NSJ57</f>
        <v>0</v>
      </c>
      <c r="NSK57" s="31">
        <f>'Active Model Inputs'!NSK57</f>
        <v>0</v>
      </c>
      <c r="NSL57" s="31">
        <f>'Active Model Inputs'!NSL57</f>
        <v>0</v>
      </c>
      <c r="NSM57" s="31">
        <f>'Active Model Inputs'!NSM57</f>
        <v>0</v>
      </c>
      <c r="NSN57" s="31">
        <f>'Active Model Inputs'!NSN57</f>
        <v>0</v>
      </c>
      <c r="NSO57" s="31">
        <f>'Active Model Inputs'!NSO57</f>
        <v>0</v>
      </c>
      <c r="NSP57" s="31">
        <f>'Active Model Inputs'!NSP57</f>
        <v>0</v>
      </c>
      <c r="NSQ57" s="31">
        <f>'Active Model Inputs'!NSQ57</f>
        <v>0</v>
      </c>
      <c r="NSR57" s="31">
        <f>'Active Model Inputs'!NSR57</f>
        <v>0</v>
      </c>
      <c r="NSS57" s="31">
        <f>'Active Model Inputs'!NSS57</f>
        <v>0</v>
      </c>
      <c r="NST57" s="31">
        <f>'Active Model Inputs'!NST57</f>
        <v>0</v>
      </c>
      <c r="NSU57" s="31">
        <f>'Active Model Inputs'!NSU57</f>
        <v>0</v>
      </c>
      <c r="NSV57" s="31">
        <f>'Active Model Inputs'!NSV57</f>
        <v>0</v>
      </c>
      <c r="NSW57" s="31">
        <f>'Active Model Inputs'!NSW57</f>
        <v>0</v>
      </c>
      <c r="NSX57" s="31">
        <f>'Active Model Inputs'!NSX57</f>
        <v>0</v>
      </c>
      <c r="NSY57" s="31">
        <f>'Active Model Inputs'!NSY57</f>
        <v>0</v>
      </c>
      <c r="NSZ57" s="31">
        <f>'Active Model Inputs'!NSZ57</f>
        <v>0</v>
      </c>
      <c r="NTA57" s="31">
        <f>'Active Model Inputs'!NTA57</f>
        <v>0</v>
      </c>
      <c r="NTB57" s="31">
        <f>'Active Model Inputs'!NTB57</f>
        <v>0</v>
      </c>
      <c r="NTC57" s="31">
        <f>'Active Model Inputs'!NTC57</f>
        <v>0</v>
      </c>
      <c r="NTD57" s="31">
        <f>'Active Model Inputs'!NTD57</f>
        <v>0</v>
      </c>
      <c r="NTE57" s="31">
        <f>'Active Model Inputs'!NTE57</f>
        <v>0</v>
      </c>
      <c r="NTF57" s="31">
        <f>'Active Model Inputs'!NTF57</f>
        <v>0</v>
      </c>
      <c r="NTG57" s="31">
        <f>'Active Model Inputs'!NTG57</f>
        <v>0</v>
      </c>
      <c r="NTH57" s="31">
        <f>'Active Model Inputs'!NTH57</f>
        <v>0</v>
      </c>
      <c r="NTI57" s="31">
        <f>'Active Model Inputs'!NTI57</f>
        <v>0</v>
      </c>
      <c r="NTJ57" s="31">
        <f>'Active Model Inputs'!NTJ57</f>
        <v>0</v>
      </c>
      <c r="NTK57" s="31">
        <f>'Active Model Inputs'!NTK57</f>
        <v>0</v>
      </c>
      <c r="NTL57" s="31">
        <f>'Active Model Inputs'!NTL57</f>
        <v>0</v>
      </c>
      <c r="NTM57" s="31">
        <f>'Active Model Inputs'!NTM57</f>
        <v>0</v>
      </c>
      <c r="NTN57" s="31">
        <f>'Active Model Inputs'!NTN57</f>
        <v>0</v>
      </c>
      <c r="NTO57" s="31">
        <f>'Active Model Inputs'!NTO57</f>
        <v>0</v>
      </c>
      <c r="NTP57" s="31">
        <f>'Active Model Inputs'!NTP57</f>
        <v>0</v>
      </c>
      <c r="NTQ57" s="31">
        <f>'Active Model Inputs'!NTQ57</f>
        <v>0</v>
      </c>
      <c r="NTR57" s="31">
        <f>'Active Model Inputs'!NTR57</f>
        <v>0</v>
      </c>
      <c r="NTS57" s="31">
        <f>'Active Model Inputs'!NTS57</f>
        <v>0</v>
      </c>
      <c r="NTT57" s="31">
        <f>'Active Model Inputs'!NTT57</f>
        <v>0</v>
      </c>
      <c r="NTU57" s="31">
        <f>'Active Model Inputs'!NTU57</f>
        <v>0</v>
      </c>
      <c r="NTV57" s="31">
        <f>'Active Model Inputs'!NTV57</f>
        <v>0</v>
      </c>
      <c r="NTW57" s="31">
        <f>'Active Model Inputs'!NTW57</f>
        <v>0</v>
      </c>
      <c r="NTX57" s="31">
        <f>'Active Model Inputs'!NTX57</f>
        <v>0</v>
      </c>
      <c r="NTY57" s="31">
        <f>'Active Model Inputs'!NTY57</f>
        <v>0</v>
      </c>
      <c r="NTZ57" s="31">
        <f>'Active Model Inputs'!NTZ57</f>
        <v>0</v>
      </c>
      <c r="NUA57" s="31">
        <f>'Active Model Inputs'!NUA57</f>
        <v>0</v>
      </c>
      <c r="NUB57" s="31">
        <f>'Active Model Inputs'!NUB57</f>
        <v>0</v>
      </c>
      <c r="NUC57" s="31">
        <f>'Active Model Inputs'!NUC57</f>
        <v>0</v>
      </c>
      <c r="NUD57" s="31">
        <f>'Active Model Inputs'!NUD57</f>
        <v>0</v>
      </c>
      <c r="NUE57" s="31">
        <f>'Active Model Inputs'!NUE57</f>
        <v>0</v>
      </c>
      <c r="NUF57" s="31">
        <f>'Active Model Inputs'!NUF57</f>
        <v>0</v>
      </c>
      <c r="NUG57" s="31">
        <f>'Active Model Inputs'!NUG57</f>
        <v>0</v>
      </c>
      <c r="NUH57" s="31">
        <f>'Active Model Inputs'!NUH57</f>
        <v>0</v>
      </c>
      <c r="NUI57" s="31">
        <f>'Active Model Inputs'!NUI57</f>
        <v>0</v>
      </c>
      <c r="NUJ57" s="31">
        <f>'Active Model Inputs'!NUJ57</f>
        <v>0</v>
      </c>
      <c r="NUK57" s="31">
        <f>'Active Model Inputs'!NUK57</f>
        <v>0</v>
      </c>
      <c r="NUL57" s="31">
        <f>'Active Model Inputs'!NUL57</f>
        <v>0</v>
      </c>
      <c r="NUM57" s="31">
        <f>'Active Model Inputs'!NUM57</f>
        <v>0</v>
      </c>
      <c r="NUN57" s="31">
        <f>'Active Model Inputs'!NUN57</f>
        <v>0</v>
      </c>
      <c r="NUO57" s="31">
        <f>'Active Model Inputs'!NUO57</f>
        <v>0</v>
      </c>
      <c r="NUP57" s="31">
        <f>'Active Model Inputs'!NUP57</f>
        <v>0</v>
      </c>
      <c r="NUQ57" s="31">
        <f>'Active Model Inputs'!NUQ57</f>
        <v>0</v>
      </c>
      <c r="NUR57" s="31">
        <f>'Active Model Inputs'!NUR57</f>
        <v>0</v>
      </c>
      <c r="NUS57" s="31">
        <f>'Active Model Inputs'!NUS57</f>
        <v>0</v>
      </c>
      <c r="NUT57" s="31">
        <f>'Active Model Inputs'!NUT57</f>
        <v>0</v>
      </c>
      <c r="NUU57" s="31">
        <f>'Active Model Inputs'!NUU57</f>
        <v>0</v>
      </c>
      <c r="NUV57" s="31">
        <f>'Active Model Inputs'!NUV57</f>
        <v>0</v>
      </c>
      <c r="NUW57" s="31">
        <f>'Active Model Inputs'!NUW57</f>
        <v>0</v>
      </c>
      <c r="NUX57" s="31">
        <f>'Active Model Inputs'!NUX57</f>
        <v>0</v>
      </c>
      <c r="NUY57" s="31">
        <f>'Active Model Inputs'!NUY57</f>
        <v>0</v>
      </c>
      <c r="NUZ57" s="31">
        <f>'Active Model Inputs'!NUZ57</f>
        <v>0</v>
      </c>
      <c r="NVA57" s="31">
        <f>'Active Model Inputs'!NVA57</f>
        <v>0</v>
      </c>
      <c r="NVB57" s="31">
        <f>'Active Model Inputs'!NVB57</f>
        <v>0</v>
      </c>
      <c r="NVC57" s="31">
        <f>'Active Model Inputs'!NVC57</f>
        <v>0</v>
      </c>
      <c r="NVD57" s="31">
        <f>'Active Model Inputs'!NVD57</f>
        <v>0</v>
      </c>
      <c r="NVE57" s="31">
        <f>'Active Model Inputs'!NVE57</f>
        <v>0</v>
      </c>
      <c r="NVF57" s="31">
        <f>'Active Model Inputs'!NVF57</f>
        <v>0</v>
      </c>
      <c r="NVG57" s="31">
        <f>'Active Model Inputs'!NVG57</f>
        <v>0</v>
      </c>
      <c r="NVH57" s="31">
        <f>'Active Model Inputs'!NVH57</f>
        <v>0</v>
      </c>
      <c r="NVI57" s="31">
        <f>'Active Model Inputs'!NVI57</f>
        <v>0</v>
      </c>
      <c r="NVJ57" s="31">
        <f>'Active Model Inputs'!NVJ57</f>
        <v>0</v>
      </c>
      <c r="NVK57" s="31">
        <f>'Active Model Inputs'!NVK57</f>
        <v>0</v>
      </c>
      <c r="NVL57" s="31">
        <f>'Active Model Inputs'!NVL57</f>
        <v>0</v>
      </c>
      <c r="NVM57" s="31">
        <f>'Active Model Inputs'!NVM57</f>
        <v>0</v>
      </c>
      <c r="NVN57" s="31">
        <f>'Active Model Inputs'!NVN57</f>
        <v>0</v>
      </c>
      <c r="NVO57" s="31">
        <f>'Active Model Inputs'!NVO57</f>
        <v>0</v>
      </c>
      <c r="NVP57" s="31">
        <f>'Active Model Inputs'!NVP57</f>
        <v>0</v>
      </c>
      <c r="NVQ57" s="31">
        <f>'Active Model Inputs'!NVQ57</f>
        <v>0</v>
      </c>
      <c r="NVR57" s="31">
        <f>'Active Model Inputs'!NVR57</f>
        <v>0</v>
      </c>
      <c r="NVS57" s="31">
        <f>'Active Model Inputs'!NVS57</f>
        <v>0</v>
      </c>
      <c r="NVT57" s="31">
        <f>'Active Model Inputs'!NVT57</f>
        <v>0</v>
      </c>
      <c r="NVU57" s="31">
        <f>'Active Model Inputs'!NVU57</f>
        <v>0</v>
      </c>
      <c r="NVV57" s="31">
        <f>'Active Model Inputs'!NVV57</f>
        <v>0</v>
      </c>
      <c r="NVW57" s="31">
        <f>'Active Model Inputs'!NVW57</f>
        <v>0</v>
      </c>
      <c r="NVX57" s="31">
        <f>'Active Model Inputs'!NVX57</f>
        <v>0</v>
      </c>
      <c r="NVY57" s="31">
        <f>'Active Model Inputs'!NVY57</f>
        <v>0</v>
      </c>
      <c r="NVZ57" s="31">
        <f>'Active Model Inputs'!NVZ57</f>
        <v>0</v>
      </c>
      <c r="NWA57" s="31">
        <f>'Active Model Inputs'!NWA57</f>
        <v>0</v>
      </c>
      <c r="NWB57" s="31">
        <f>'Active Model Inputs'!NWB57</f>
        <v>0</v>
      </c>
      <c r="NWC57" s="31">
        <f>'Active Model Inputs'!NWC57</f>
        <v>0</v>
      </c>
      <c r="NWD57" s="31">
        <f>'Active Model Inputs'!NWD57</f>
        <v>0</v>
      </c>
      <c r="NWE57" s="31">
        <f>'Active Model Inputs'!NWE57</f>
        <v>0</v>
      </c>
      <c r="NWF57" s="31">
        <f>'Active Model Inputs'!NWF57</f>
        <v>0</v>
      </c>
      <c r="NWG57" s="31">
        <f>'Active Model Inputs'!NWG57</f>
        <v>0</v>
      </c>
      <c r="NWH57" s="31">
        <f>'Active Model Inputs'!NWH57</f>
        <v>0</v>
      </c>
      <c r="NWI57" s="31">
        <f>'Active Model Inputs'!NWI57</f>
        <v>0</v>
      </c>
      <c r="NWJ57" s="31">
        <f>'Active Model Inputs'!NWJ57</f>
        <v>0</v>
      </c>
      <c r="NWK57" s="31">
        <f>'Active Model Inputs'!NWK57</f>
        <v>0</v>
      </c>
      <c r="NWL57" s="31">
        <f>'Active Model Inputs'!NWL57</f>
        <v>0</v>
      </c>
      <c r="NWM57" s="31">
        <f>'Active Model Inputs'!NWM57</f>
        <v>0</v>
      </c>
      <c r="NWN57" s="31">
        <f>'Active Model Inputs'!NWN57</f>
        <v>0</v>
      </c>
      <c r="NWO57" s="31">
        <f>'Active Model Inputs'!NWO57</f>
        <v>0</v>
      </c>
      <c r="NWP57" s="31">
        <f>'Active Model Inputs'!NWP57</f>
        <v>0</v>
      </c>
      <c r="NWQ57" s="31">
        <f>'Active Model Inputs'!NWQ57</f>
        <v>0</v>
      </c>
      <c r="NWR57" s="31">
        <f>'Active Model Inputs'!NWR57</f>
        <v>0</v>
      </c>
      <c r="NWS57" s="31">
        <f>'Active Model Inputs'!NWS57</f>
        <v>0</v>
      </c>
      <c r="NWT57" s="31">
        <f>'Active Model Inputs'!NWT57</f>
        <v>0</v>
      </c>
      <c r="NWU57" s="31">
        <f>'Active Model Inputs'!NWU57</f>
        <v>0</v>
      </c>
      <c r="NWV57" s="31">
        <f>'Active Model Inputs'!NWV57</f>
        <v>0</v>
      </c>
      <c r="NWW57" s="31">
        <f>'Active Model Inputs'!NWW57</f>
        <v>0</v>
      </c>
      <c r="NWX57" s="31">
        <f>'Active Model Inputs'!NWX57</f>
        <v>0</v>
      </c>
      <c r="NWY57" s="31">
        <f>'Active Model Inputs'!NWY57</f>
        <v>0</v>
      </c>
      <c r="NWZ57" s="31">
        <f>'Active Model Inputs'!NWZ57</f>
        <v>0</v>
      </c>
      <c r="NXA57" s="31">
        <f>'Active Model Inputs'!NXA57</f>
        <v>0</v>
      </c>
      <c r="NXB57" s="31">
        <f>'Active Model Inputs'!NXB57</f>
        <v>0</v>
      </c>
      <c r="NXC57" s="31">
        <f>'Active Model Inputs'!NXC57</f>
        <v>0</v>
      </c>
      <c r="NXD57" s="31">
        <f>'Active Model Inputs'!NXD57</f>
        <v>0</v>
      </c>
      <c r="NXE57" s="31">
        <f>'Active Model Inputs'!NXE57</f>
        <v>0</v>
      </c>
      <c r="NXF57" s="31">
        <f>'Active Model Inputs'!NXF57</f>
        <v>0</v>
      </c>
      <c r="NXG57" s="31">
        <f>'Active Model Inputs'!NXG57</f>
        <v>0</v>
      </c>
      <c r="NXH57" s="31">
        <f>'Active Model Inputs'!NXH57</f>
        <v>0</v>
      </c>
      <c r="NXI57" s="31">
        <f>'Active Model Inputs'!NXI57</f>
        <v>0</v>
      </c>
      <c r="NXJ57" s="31">
        <f>'Active Model Inputs'!NXJ57</f>
        <v>0</v>
      </c>
      <c r="NXK57" s="31">
        <f>'Active Model Inputs'!NXK57</f>
        <v>0</v>
      </c>
      <c r="NXL57" s="31">
        <f>'Active Model Inputs'!NXL57</f>
        <v>0</v>
      </c>
      <c r="NXM57" s="31">
        <f>'Active Model Inputs'!NXM57</f>
        <v>0</v>
      </c>
      <c r="NXN57" s="31">
        <f>'Active Model Inputs'!NXN57</f>
        <v>0</v>
      </c>
      <c r="NXO57" s="31">
        <f>'Active Model Inputs'!NXO57</f>
        <v>0</v>
      </c>
      <c r="NXP57" s="31">
        <f>'Active Model Inputs'!NXP57</f>
        <v>0</v>
      </c>
      <c r="NXQ57" s="31">
        <f>'Active Model Inputs'!NXQ57</f>
        <v>0</v>
      </c>
      <c r="NXR57" s="31">
        <f>'Active Model Inputs'!NXR57</f>
        <v>0</v>
      </c>
      <c r="NXS57" s="31">
        <f>'Active Model Inputs'!NXS57</f>
        <v>0</v>
      </c>
      <c r="NXT57" s="31">
        <f>'Active Model Inputs'!NXT57</f>
        <v>0</v>
      </c>
      <c r="NXU57" s="31">
        <f>'Active Model Inputs'!NXU57</f>
        <v>0</v>
      </c>
      <c r="NXV57" s="31">
        <f>'Active Model Inputs'!NXV57</f>
        <v>0</v>
      </c>
      <c r="NXW57" s="31">
        <f>'Active Model Inputs'!NXW57</f>
        <v>0</v>
      </c>
      <c r="NXX57" s="31">
        <f>'Active Model Inputs'!NXX57</f>
        <v>0</v>
      </c>
      <c r="NXY57" s="31">
        <f>'Active Model Inputs'!NXY57</f>
        <v>0</v>
      </c>
      <c r="NXZ57" s="31">
        <f>'Active Model Inputs'!NXZ57</f>
        <v>0</v>
      </c>
      <c r="NYA57" s="31">
        <f>'Active Model Inputs'!NYA57</f>
        <v>0</v>
      </c>
      <c r="NYB57" s="31">
        <f>'Active Model Inputs'!NYB57</f>
        <v>0</v>
      </c>
      <c r="NYC57" s="31">
        <f>'Active Model Inputs'!NYC57</f>
        <v>0</v>
      </c>
      <c r="NYD57" s="31">
        <f>'Active Model Inputs'!NYD57</f>
        <v>0</v>
      </c>
      <c r="NYE57" s="31">
        <f>'Active Model Inputs'!NYE57</f>
        <v>0</v>
      </c>
      <c r="NYF57" s="31">
        <f>'Active Model Inputs'!NYF57</f>
        <v>0</v>
      </c>
      <c r="NYG57" s="31">
        <f>'Active Model Inputs'!NYG57</f>
        <v>0</v>
      </c>
      <c r="NYH57" s="31">
        <f>'Active Model Inputs'!NYH57</f>
        <v>0</v>
      </c>
      <c r="NYI57" s="31">
        <f>'Active Model Inputs'!NYI57</f>
        <v>0</v>
      </c>
      <c r="NYJ57" s="31">
        <f>'Active Model Inputs'!NYJ57</f>
        <v>0</v>
      </c>
      <c r="NYK57" s="31">
        <f>'Active Model Inputs'!NYK57</f>
        <v>0</v>
      </c>
      <c r="NYL57" s="31">
        <f>'Active Model Inputs'!NYL57</f>
        <v>0</v>
      </c>
      <c r="NYM57" s="31">
        <f>'Active Model Inputs'!NYM57</f>
        <v>0</v>
      </c>
      <c r="NYN57" s="31">
        <f>'Active Model Inputs'!NYN57</f>
        <v>0</v>
      </c>
      <c r="NYO57" s="31">
        <f>'Active Model Inputs'!NYO57</f>
        <v>0</v>
      </c>
      <c r="NYP57" s="31">
        <f>'Active Model Inputs'!NYP57</f>
        <v>0</v>
      </c>
      <c r="NYQ57" s="31">
        <f>'Active Model Inputs'!NYQ57</f>
        <v>0</v>
      </c>
      <c r="NYR57" s="31">
        <f>'Active Model Inputs'!NYR57</f>
        <v>0</v>
      </c>
      <c r="NYS57" s="31">
        <f>'Active Model Inputs'!NYS57</f>
        <v>0</v>
      </c>
      <c r="NYT57" s="31">
        <f>'Active Model Inputs'!NYT57</f>
        <v>0</v>
      </c>
      <c r="NYU57" s="31">
        <f>'Active Model Inputs'!NYU57</f>
        <v>0</v>
      </c>
      <c r="NYV57" s="31">
        <f>'Active Model Inputs'!NYV57</f>
        <v>0</v>
      </c>
      <c r="NYW57" s="31">
        <f>'Active Model Inputs'!NYW57</f>
        <v>0</v>
      </c>
      <c r="NYX57" s="31">
        <f>'Active Model Inputs'!NYX57</f>
        <v>0</v>
      </c>
      <c r="NYY57" s="31">
        <f>'Active Model Inputs'!NYY57</f>
        <v>0</v>
      </c>
      <c r="NYZ57" s="31">
        <f>'Active Model Inputs'!NYZ57</f>
        <v>0</v>
      </c>
      <c r="NZA57" s="31">
        <f>'Active Model Inputs'!NZA57</f>
        <v>0</v>
      </c>
      <c r="NZB57" s="31">
        <f>'Active Model Inputs'!NZB57</f>
        <v>0</v>
      </c>
      <c r="NZC57" s="31">
        <f>'Active Model Inputs'!NZC57</f>
        <v>0</v>
      </c>
      <c r="NZD57" s="31">
        <f>'Active Model Inputs'!NZD57</f>
        <v>0</v>
      </c>
      <c r="NZE57" s="31">
        <f>'Active Model Inputs'!NZE57</f>
        <v>0</v>
      </c>
      <c r="NZF57" s="31">
        <f>'Active Model Inputs'!NZF57</f>
        <v>0</v>
      </c>
      <c r="NZG57" s="31">
        <f>'Active Model Inputs'!NZG57</f>
        <v>0</v>
      </c>
      <c r="NZH57" s="31">
        <f>'Active Model Inputs'!NZH57</f>
        <v>0</v>
      </c>
      <c r="NZI57" s="31">
        <f>'Active Model Inputs'!NZI57</f>
        <v>0</v>
      </c>
      <c r="NZJ57" s="31">
        <f>'Active Model Inputs'!NZJ57</f>
        <v>0</v>
      </c>
      <c r="NZK57" s="31">
        <f>'Active Model Inputs'!NZK57</f>
        <v>0</v>
      </c>
      <c r="NZL57" s="31">
        <f>'Active Model Inputs'!NZL57</f>
        <v>0</v>
      </c>
      <c r="NZM57" s="31">
        <f>'Active Model Inputs'!NZM57</f>
        <v>0</v>
      </c>
      <c r="NZN57" s="31">
        <f>'Active Model Inputs'!NZN57</f>
        <v>0</v>
      </c>
      <c r="NZO57" s="31">
        <f>'Active Model Inputs'!NZO57</f>
        <v>0</v>
      </c>
      <c r="NZP57" s="31">
        <f>'Active Model Inputs'!NZP57</f>
        <v>0</v>
      </c>
      <c r="NZQ57" s="31">
        <f>'Active Model Inputs'!NZQ57</f>
        <v>0</v>
      </c>
      <c r="NZR57" s="31">
        <f>'Active Model Inputs'!NZR57</f>
        <v>0</v>
      </c>
      <c r="NZS57" s="31">
        <f>'Active Model Inputs'!NZS57</f>
        <v>0</v>
      </c>
      <c r="NZT57" s="31">
        <f>'Active Model Inputs'!NZT57</f>
        <v>0</v>
      </c>
      <c r="NZU57" s="31">
        <f>'Active Model Inputs'!NZU57</f>
        <v>0</v>
      </c>
      <c r="NZV57" s="31">
        <f>'Active Model Inputs'!NZV57</f>
        <v>0</v>
      </c>
      <c r="NZW57" s="31">
        <f>'Active Model Inputs'!NZW57</f>
        <v>0</v>
      </c>
      <c r="NZX57" s="31">
        <f>'Active Model Inputs'!NZX57</f>
        <v>0</v>
      </c>
      <c r="NZY57" s="31">
        <f>'Active Model Inputs'!NZY57</f>
        <v>0</v>
      </c>
      <c r="NZZ57" s="31">
        <f>'Active Model Inputs'!NZZ57</f>
        <v>0</v>
      </c>
      <c r="OAA57" s="31">
        <f>'Active Model Inputs'!OAA57</f>
        <v>0</v>
      </c>
      <c r="OAB57" s="31">
        <f>'Active Model Inputs'!OAB57</f>
        <v>0</v>
      </c>
      <c r="OAC57" s="31">
        <f>'Active Model Inputs'!OAC57</f>
        <v>0</v>
      </c>
      <c r="OAD57" s="31">
        <f>'Active Model Inputs'!OAD57</f>
        <v>0</v>
      </c>
      <c r="OAE57" s="31">
        <f>'Active Model Inputs'!OAE57</f>
        <v>0</v>
      </c>
      <c r="OAF57" s="31">
        <f>'Active Model Inputs'!OAF57</f>
        <v>0</v>
      </c>
      <c r="OAG57" s="31">
        <f>'Active Model Inputs'!OAG57</f>
        <v>0</v>
      </c>
      <c r="OAH57" s="31">
        <f>'Active Model Inputs'!OAH57</f>
        <v>0</v>
      </c>
      <c r="OAI57" s="31">
        <f>'Active Model Inputs'!OAI57</f>
        <v>0</v>
      </c>
      <c r="OAJ57" s="31">
        <f>'Active Model Inputs'!OAJ57</f>
        <v>0</v>
      </c>
      <c r="OAK57" s="31">
        <f>'Active Model Inputs'!OAK57</f>
        <v>0</v>
      </c>
      <c r="OAL57" s="31">
        <f>'Active Model Inputs'!OAL57</f>
        <v>0</v>
      </c>
      <c r="OAM57" s="31">
        <f>'Active Model Inputs'!OAM57</f>
        <v>0</v>
      </c>
      <c r="OAN57" s="31">
        <f>'Active Model Inputs'!OAN57</f>
        <v>0</v>
      </c>
      <c r="OAO57" s="31">
        <f>'Active Model Inputs'!OAO57</f>
        <v>0</v>
      </c>
      <c r="OAP57" s="31">
        <f>'Active Model Inputs'!OAP57</f>
        <v>0</v>
      </c>
      <c r="OAQ57" s="31">
        <f>'Active Model Inputs'!OAQ57</f>
        <v>0</v>
      </c>
      <c r="OAR57" s="31">
        <f>'Active Model Inputs'!OAR57</f>
        <v>0</v>
      </c>
      <c r="OAS57" s="31">
        <f>'Active Model Inputs'!OAS57</f>
        <v>0</v>
      </c>
      <c r="OAT57" s="31">
        <f>'Active Model Inputs'!OAT57</f>
        <v>0</v>
      </c>
      <c r="OAU57" s="31">
        <f>'Active Model Inputs'!OAU57</f>
        <v>0</v>
      </c>
      <c r="OAV57" s="31">
        <f>'Active Model Inputs'!OAV57</f>
        <v>0</v>
      </c>
      <c r="OAW57" s="31">
        <f>'Active Model Inputs'!OAW57</f>
        <v>0</v>
      </c>
      <c r="OAX57" s="31">
        <f>'Active Model Inputs'!OAX57</f>
        <v>0</v>
      </c>
      <c r="OAY57" s="31">
        <f>'Active Model Inputs'!OAY57</f>
        <v>0</v>
      </c>
      <c r="OAZ57" s="31">
        <f>'Active Model Inputs'!OAZ57</f>
        <v>0</v>
      </c>
      <c r="OBA57" s="31">
        <f>'Active Model Inputs'!OBA57</f>
        <v>0</v>
      </c>
      <c r="OBB57" s="31">
        <f>'Active Model Inputs'!OBB57</f>
        <v>0</v>
      </c>
      <c r="OBC57" s="31">
        <f>'Active Model Inputs'!OBC57</f>
        <v>0</v>
      </c>
      <c r="OBD57" s="31">
        <f>'Active Model Inputs'!OBD57</f>
        <v>0</v>
      </c>
      <c r="OBE57" s="31">
        <f>'Active Model Inputs'!OBE57</f>
        <v>0</v>
      </c>
      <c r="OBF57" s="31">
        <f>'Active Model Inputs'!OBF57</f>
        <v>0</v>
      </c>
      <c r="OBG57" s="31">
        <f>'Active Model Inputs'!OBG57</f>
        <v>0</v>
      </c>
      <c r="OBH57" s="31">
        <f>'Active Model Inputs'!OBH57</f>
        <v>0</v>
      </c>
      <c r="OBI57" s="31">
        <f>'Active Model Inputs'!OBI57</f>
        <v>0</v>
      </c>
      <c r="OBJ57" s="31">
        <f>'Active Model Inputs'!OBJ57</f>
        <v>0</v>
      </c>
      <c r="OBK57" s="31">
        <f>'Active Model Inputs'!OBK57</f>
        <v>0</v>
      </c>
      <c r="OBL57" s="31">
        <f>'Active Model Inputs'!OBL57</f>
        <v>0</v>
      </c>
      <c r="OBM57" s="31">
        <f>'Active Model Inputs'!OBM57</f>
        <v>0</v>
      </c>
      <c r="OBN57" s="31">
        <f>'Active Model Inputs'!OBN57</f>
        <v>0</v>
      </c>
      <c r="OBO57" s="31">
        <f>'Active Model Inputs'!OBO57</f>
        <v>0</v>
      </c>
      <c r="OBP57" s="31">
        <f>'Active Model Inputs'!OBP57</f>
        <v>0</v>
      </c>
      <c r="OBQ57" s="31">
        <f>'Active Model Inputs'!OBQ57</f>
        <v>0</v>
      </c>
      <c r="OBR57" s="31">
        <f>'Active Model Inputs'!OBR57</f>
        <v>0</v>
      </c>
      <c r="OBS57" s="31">
        <f>'Active Model Inputs'!OBS57</f>
        <v>0</v>
      </c>
      <c r="OBT57" s="31">
        <f>'Active Model Inputs'!OBT57</f>
        <v>0</v>
      </c>
      <c r="OBU57" s="31">
        <f>'Active Model Inputs'!OBU57</f>
        <v>0</v>
      </c>
      <c r="OBV57" s="31">
        <f>'Active Model Inputs'!OBV57</f>
        <v>0</v>
      </c>
      <c r="OBW57" s="31">
        <f>'Active Model Inputs'!OBW57</f>
        <v>0</v>
      </c>
      <c r="OBX57" s="31">
        <f>'Active Model Inputs'!OBX57</f>
        <v>0</v>
      </c>
      <c r="OBY57" s="31">
        <f>'Active Model Inputs'!OBY57</f>
        <v>0</v>
      </c>
      <c r="OBZ57" s="31">
        <f>'Active Model Inputs'!OBZ57</f>
        <v>0</v>
      </c>
      <c r="OCA57" s="31">
        <f>'Active Model Inputs'!OCA57</f>
        <v>0</v>
      </c>
      <c r="OCB57" s="31">
        <f>'Active Model Inputs'!OCB57</f>
        <v>0</v>
      </c>
      <c r="OCC57" s="31">
        <f>'Active Model Inputs'!OCC57</f>
        <v>0</v>
      </c>
      <c r="OCD57" s="31">
        <f>'Active Model Inputs'!OCD57</f>
        <v>0</v>
      </c>
      <c r="OCE57" s="31">
        <f>'Active Model Inputs'!OCE57</f>
        <v>0</v>
      </c>
      <c r="OCF57" s="31">
        <f>'Active Model Inputs'!OCF57</f>
        <v>0</v>
      </c>
      <c r="OCG57" s="31">
        <f>'Active Model Inputs'!OCG57</f>
        <v>0</v>
      </c>
      <c r="OCH57" s="31">
        <f>'Active Model Inputs'!OCH57</f>
        <v>0</v>
      </c>
      <c r="OCI57" s="31">
        <f>'Active Model Inputs'!OCI57</f>
        <v>0</v>
      </c>
      <c r="OCJ57" s="31">
        <f>'Active Model Inputs'!OCJ57</f>
        <v>0</v>
      </c>
      <c r="OCK57" s="31">
        <f>'Active Model Inputs'!OCK57</f>
        <v>0</v>
      </c>
      <c r="OCL57" s="31">
        <f>'Active Model Inputs'!OCL57</f>
        <v>0</v>
      </c>
      <c r="OCM57" s="31">
        <f>'Active Model Inputs'!OCM57</f>
        <v>0</v>
      </c>
      <c r="OCN57" s="31">
        <f>'Active Model Inputs'!OCN57</f>
        <v>0</v>
      </c>
      <c r="OCO57" s="31">
        <f>'Active Model Inputs'!OCO57</f>
        <v>0</v>
      </c>
      <c r="OCP57" s="31">
        <f>'Active Model Inputs'!OCP57</f>
        <v>0</v>
      </c>
      <c r="OCQ57" s="31">
        <f>'Active Model Inputs'!OCQ57</f>
        <v>0</v>
      </c>
      <c r="OCR57" s="31">
        <f>'Active Model Inputs'!OCR57</f>
        <v>0</v>
      </c>
      <c r="OCS57" s="31">
        <f>'Active Model Inputs'!OCS57</f>
        <v>0</v>
      </c>
      <c r="OCT57" s="31">
        <f>'Active Model Inputs'!OCT57</f>
        <v>0</v>
      </c>
      <c r="OCU57" s="31">
        <f>'Active Model Inputs'!OCU57</f>
        <v>0</v>
      </c>
      <c r="OCV57" s="31">
        <f>'Active Model Inputs'!OCV57</f>
        <v>0</v>
      </c>
      <c r="OCW57" s="31">
        <f>'Active Model Inputs'!OCW57</f>
        <v>0</v>
      </c>
      <c r="OCX57" s="31">
        <f>'Active Model Inputs'!OCX57</f>
        <v>0</v>
      </c>
      <c r="OCY57" s="31">
        <f>'Active Model Inputs'!OCY57</f>
        <v>0</v>
      </c>
      <c r="OCZ57" s="31">
        <f>'Active Model Inputs'!OCZ57</f>
        <v>0</v>
      </c>
      <c r="ODA57" s="31">
        <f>'Active Model Inputs'!ODA57</f>
        <v>0</v>
      </c>
      <c r="ODB57" s="31">
        <f>'Active Model Inputs'!ODB57</f>
        <v>0</v>
      </c>
      <c r="ODC57" s="31">
        <f>'Active Model Inputs'!ODC57</f>
        <v>0</v>
      </c>
      <c r="ODD57" s="31">
        <f>'Active Model Inputs'!ODD57</f>
        <v>0</v>
      </c>
      <c r="ODE57" s="31">
        <f>'Active Model Inputs'!ODE57</f>
        <v>0</v>
      </c>
      <c r="ODF57" s="31">
        <f>'Active Model Inputs'!ODF57</f>
        <v>0</v>
      </c>
      <c r="ODG57" s="31">
        <f>'Active Model Inputs'!ODG57</f>
        <v>0</v>
      </c>
      <c r="ODH57" s="31">
        <f>'Active Model Inputs'!ODH57</f>
        <v>0</v>
      </c>
      <c r="ODI57" s="31">
        <f>'Active Model Inputs'!ODI57</f>
        <v>0</v>
      </c>
      <c r="ODJ57" s="31">
        <f>'Active Model Inputs'!ODJ57</f>
        <v>0</v>
      </c>
      <c r="ODK57" s="31">
        <f>'Active Model Inputs'!ODK57</f>
        <v>0</v>
      </c>
      <c r="ODL57" s="31">
        <f>'Active Model Inputs'!ODL57</f>
        <v>0</v>
      </c>
      <c r="ODM57" s="31">
        <f>'Active Model Inputs'!ODM57</f>
        <v>0</v>
      </c>
      <c r="ODN57" s="31">
        <f>'Active Model Inputs'!ODN57</f>
        <v>0</v>
      </c>
      <c r="ODO57" s="31">
        <f>'Active Model Inputs'!ODO57</f>
        <v>0</v>
      </c>
      <c r="ODP57" s="31">
        <f>'Active Model Inputs'!ODP57</f>
        <v>0</v>
      </c>
      <c r="ODQ57" s="31">
        <f>'Active Model Inputs'!ODQ57</f>
        <v>0</v>
      </c>
      <c r="ODR57" s="31">
        <f>'Active Model Inputs'!ODR57</f>
        <v>0</v>
      </c>
      <c r="ODS57" s="31">
        <f>'Active Model Inputs'!ODS57</f>
        <v>0</v>
      </c>
      <c r="ODT57" s="31">
        <f>'Active Model Inputs'!ODT57</f>
        <v>0</v>
      </c>
      <c r="ODU57" s="31">
        <f>'Active Model Inputs'!ODU57</f>
        <v>0</v>
      </c>
      <c r="ODV57" s="31">
        <f>'Active Model Inputs'!ODV57</f>
        <v>0</v>
      </c>
      <c r="ODW57" s="31">
        <f>'Active Model Inputs'!ODW57</f>
        <v>0</v>
      </c>
      <c r="ODX57" s="31">
        <f>'Active Model Inputs'!ODX57</f>
        <v>0</v>
      </c>
      <c r="ODY57" s="31">
        <f>'Active Model Inputs'!ODY57</f>
        <v>0</v>
      </c>
      <c r="ODZ57" s="31">
        <f>'Active Model Inputs'!ODZ57</f>
        <v>0</v>
      </c>
      <c r="OEA57" s="31">
        <f>'Active Model Inputs'!OEA57</f>
        <v>0</v>
      </c>
      <c r="OEB57" s="31">
        <f>'Active Model Inputs'!OEB57</f>
        <v>0</v>
      </c>
      <c r="OEC57" s="31">
        <f>'Active Model Inputs'!OEC57</f>
        <v>0</v>
      </c>
      <c r="OED57" s="31">
        <f>'Active Model Inputs'!OED57</f>
        <v>0</v>
      </c>
      <c r="OEE57" s="31">
        <f>'Active Model Inputs'!OEE57</f>
        <v>0</v>
      </c>
      <c r="OEF57" s="31">
        <f>'Active Model Inputs'!OEF57</f>
        <v>0</v>
      </c>
      <c r="OEG57" s="31">
        <f>'Active Model Inputs'!OEG57</f>
        <v>0</v>
      </c>
      <c r="OEH57" s="31">
        <f>'Active Model Inputs'!OEH57</f>
        <v>0</v>
      </c>
      <c r="OEI57" s="31">
        <f>'Active Model Inputs'!OEI57</f>
        <v>0</v>
      </c>
      <c r="OEJ57" s="31">
        <f>'Active Model Inputs'!OEJ57</f>
        <v>0</v>
      </c>
      <c r="OEK57" s="31">
        <f>'Active Model Inputs'!OEK57</f>
        <v>0</v>
      </c>
      <c r="OEL57" s="31">
        <f>'Active Model Inputs'!OEL57</f>
        <v>0</v>
      </c>
      <c r="OEM57" s="31">
        <f>'Active Model Inputs'!OEM57</f>
        <v>0</v>
      </c>
      <c r="OEN57" s="31">
        <f>'Active Model Inputs'!OEN57</f>
        <v>0</v>
      </c>
      <c r="OEO57" s="31">
        <f>'Active Model Inputs'!OEO57</f>
        <v>0</v>
      </c>
      <c r="OEP57" s="31">
        <f>'Active Model Inputs'!OEP57</f>
        <v>0</v>
      </c>
      <c r="OEQ57" s="31">
        <f>'Active Model Inputs'!OEQ57</f>
        <v>0</v>
      </c>
      <c r="OER57" s="31">
        <f>'Active Model Inputs'!OER57</f>
        <v>0</v>
      </c>
      <c r="OES57" s="31">
        <f>'Active Model Inputs'!OES57</f>
        <v>0</v>
      </c>
      <c r="OET57" s="31">
        <f>'Active Model Inputs'!OET57</f>
        <v>0</v>
      </c>
      <c r="OEU57" s="31">
        <f>'Active Model Inputs'!OEU57</f>
        <v>0</v>
      </c>
      <c r="OEV57" s="31">
        <f>'Active Model Inputs'!OEV57</f>
        <v>0</v>
      </c>
      <c r="OEW57" s="31">
        <f>'Active Model Inputs'!OEW57</f>
        <v>0</v>
      </c>
      <c r="OEX57" s="31">
        <f>'Active Model Inputs'!OEX57</f>
        <v>0</v>
      </c>
      <c r="OEY57" s="31">
        <f>'Active Model Inputs'!OEY57</f>
        <v>0</v>
      </c>
      <c r="OEZ57" s="31">
        <f>'Active Model Inputs'!OEZ57</f>
        <v>0</v>
      </c>
      <c r="OFA57" s="31">
        <f>'Active Model Inputs'!OFA57</f>
        <v>0</v>
      </c>
      <c r="OFB57" s="31">
        <f>'Active Model Inputs'!OFB57</f>
        <v>0</v>
      </c>
      <c r="OFC57" s="31">
        <f>'Active Model Inputs'!OFC57</f>
        <v>0</v>
      </c>
      <c r="OFD57" s="31">
        <f>'Active Model Inputs'!OFD57</f>
        <v>0</v>
      </c>
      <c r="OFE57" s="31">
        <f>'Active Model Inputs'!OFE57</f>
        <v>0</v>
      </c>
      <c r="OFF57" s="31">
        <f>'Active Model Inputs'!OFF57</f>
        <v>0</v>
      </c>
      <c r="OFG57" s="31">
        <f>'Active Model Inputs'!OFG57</f>
        <v>0</v>
      </c>
      <c r="OFH57" s="31">
        <f>'Active Model Inputs'!OFH57</f>
        <v>0</v>
      </c>
      <c r="OFI57" s="31">
        <f>'Active Model Inputs'!OFI57</f>
        <v>0</v>
      </c>
      <c r="OFJ57" s="31">
        <f>'Active Model Inputs'!OFJ57</f>
        <v>0</v>
      </c>
      <c r="OFK57" s="31">
        <f>'Active Model Inputs'!OFK57</f>
        <v>0</v>
      </c>
      <c r="OFL57" s="31">
        <f>'Active Model Inputs'!OFL57</f>
        <v>0</v>
      </c>
      <c r="OFM57" s="31">
        <f>'Active Model Inputs'!OFM57</f>
        <v>0</v>
      </c>
      <c r="OFN57" s="31">
        <f>'Active Model Inputs'!OFN57</f>
        <v>0</v>
      </c>
      <c r="OFO57" s="31">
        <f>'Active Model Inputs'!OFO57</f>
        <v>0</v>
      </c>
      <c r="OFP57" s="31">
        <f>'Active Model Inputs'!OFP57</f>
        <v>0</v>
      </c>
      <c r="OFQ57" s="31">
        <f>'Active Model Inputs'!OFQ57</f>
        <v>0</v>
      </c>
      <c r="OFR57" s="31">
        <f>'Active Model Inputs'!OFR57</f>
        <v>0</v>
      </c>
      <c r="OFS57" s="31">
        <f>'Active Model Inputs'!OFS57</f>
        <v>0</v>
      </c>
      <c r="OFT57" s="31">
        <f>'Active Model Inputs'!OFT57</f>
        <v>0</v>
      </c>
      <c r="OFU57" s="31">
        <f>'Active Model Inputs'!OFU57</f>
        <v>0</v>
      </c>
      <c r="OFV57" s="31">
        <f>'Active Model Inputs'!OFV57</f>
        <v>0</v>
      </c>
      <c r="OFW57" s="31">
        <f>'Active Model Inputs'!OFW57</f>
        <v>0</v>
      </c>
      <c r="OFX57" s="31">
        <f>'Active Model Inputs'!OFX57</f>
        <v>0</v>
      </c>
      <c r="OFY57" s="31">
        <f>'Active Model Inputs'!OFY57</f>
        <v>0</v>
      </c>
      <c r="OFZ57" s="31">
        <f>'Active Model Inputs'!OFZ57</f>
        <v>0</v>
      </c>
      <c r="OGA57" s="31">
        <f>'Active Model Inputs'!OGA57</f>
        <v>0</v>
      </c>
      <c r="OGB57" s="31">
        <f>'Active Model Inputs'!OGB57</f>
        <v>0</v>
      </c>
      <c r="OGC57" s="31">
        <f>'Active Model Inputs'!OGC57</f>
        <v>0</v>
      </c>
      <c r="OGD57" s="31">
        <f>'Active Model Inputs'!OGD57</f>
        <v>0</v>
      </c>
      <c r="OGE57" s="31">
        <f>'Active Model Inputs'!OGE57</f>
        <v>0</v>
      </c>
      <c r="OGF57" s="31">
        <f>'Active Model Inputs'!OGF57</f>
        <v>0</v>
      </c>
      <c r="OGG57" s="31">
        <f>'Active Model Inputs'!OGG57</f>
        <v>0</v>
      </c>
      <c r="OGH57" s="31">
        <f>'Active Model Inputs'!OGH57</f>
        <v>0</v>
      </c>
      <c r="OGI57" s="31">
        <f>'Active Model Inputs'!OGI57</f>
        <v>0</v>
      </c>
      <c r="OGJ57" s="31">
        <f>'Active Model Inputs'!OGJ57</f>
        <v>0</v>
      </c>
      <c r="OGK57" s="31">
        <f>'Active Model Inputs'!OGK57</f>
        <v>0</v>
      </c>
      <c r="OGL57" s="31">
        <f>'Active Model Inputs'!OGL57</f>
        <v>0</v>
      </c>
      <c r="OGM57" s="31">
        <f>'Active Model Inputs'!OGM57</f>
        <v>0</v>
      </c>
      <c r="OGN57" s="31">
        <f>'Active Model Inputs'!OGN57</f>
        <v>0</v>
      </c>
      <c r="OGO57" s="31">
        <f>'Active Model Inputs'!OGO57</f>
        <v>0</v>
      </c>
      <c r="OGP57" s="31">
        <f>'Active Model Inputs'!OGP57</f>
        <v>0</v>
      </c>
      <c r="OGQ57" s="31">
        <f>'Active Model Inputs'!OGQ57</f>
        <v>0</v>
      </c>
      <c r="OGR57" s="31">
        <f>'Active Model Inputs'!OGR57</f>
        <v>0</v>
      </c>
      <c r="OGS57" s="31">
        <f>'Active Model Inputs'!OGS57</f>
        <v>0</v>
      </c>
      <c r="OGT57" s="31">
        <f>'Active Model Inputs'!OGT57</f>
        <v>0</v>
      </c>
      <c r="OGU57" s="31">
        <f>'Active Model Inputs'!OGU57</f>
        <v>0</v>
      </c>
      <c r="OGV57" s="31">
        <f>'Active Model Inputs'!OGV57</f>
        <v>0</v>
      </c>
      <c r="OGW57" s="31">
        <f>'Active Model Inputs'!OGW57</f>
        <v>0</v>
      </c>
      <c r="OGX57" s="31">
        <f>'Active Model Inputs'!OGX57</f>
        <v>0</v>
      </c>
      <c r="OGY57" s="31">
        <f>'Active Model Inputs'!OGY57</f>
        <v>0</v>
      </c>
      <c r="OGZ57" s="31">
        <f>'Active Model Inputs'!OGZ57</f>
        <v>0</v>
      </c>
      <c r="OHA57" s="31">
        <f>'Active Model Inputs'!OHA57</f>
        <v>0</v>
      </c>
      <c r="OHB57" s="31">
        <f>'Active Model Inputs'!OHB57</f>
        <v>0</v>
      </c>
      <c r="OHC57" s="31">
        <f>'Active Model Inputs'!OHC57</f>
        <v>0</v>
      </c>
      <c r="OHD57" s="31">
        <f>'Active Model Inputs'!OHD57</f>
        <v>0</v>
      </c>
      <c r="OHE57" s="31">
        <f>'Active Model Inputs'!OHE57</f>
        <v>0</v>
      </c>
      <c r="OHF57" s="31">
        <f>'Active Model Inputs'!OHF57</f>
        <v>0</v>
      </c>
      <c r="OHG57" s="31">
        <f>'Active Model Inputs'!OHG57</f>
        <v>0</v>
      </c>
      <c r="OHH57" s="31">
        <f>'Active Model Inputs'!OHH57</f>
        <v>0</v>
      </c>
      <c r="OHI57" s="31">
        <f>'Active Model Inputs'!OHI57</f>
        <v>0</v>
      </c>
      <c r="OHJ57" s="31">
        <f>'Active Model Inputs'!OHJ57</f>
        <v>0</v>
      </c>
      <c r="OHK57" s="31">
        <f>'Active Model Inputs'!OHK57</f>
        <v>0</v>
      </c>
      <c r="OHL57" s="31">
        <f>'Active Model Inputs'!OHL57</f>
        <v>0</v>
      </c>
      <c r="OHM57" s="31">
        <f>'Active Model Inputs'!OHM57</f>
        <v>0</v>
      </c>
      <c r="OHN57" s="31">
        <f>'Active Model Inputs'!OHN57</f>
        <v>0</v>
      </c>
      <c r="OHO57" s="31">
        <f>'Active Model Inputs'!OHO57</f>
        <v>0</v>
      </c>
      <c r="OHP57" s="31">
        <f>'Active Model Inputs'!OHP57</f>
        <v>0</v>
      </c>
      <c r="OHQ57" s="31">
        <f>'Active Model Inputs'!OHQ57</f>
        <v>0</v>
      </c>
      <c r="OHR57" s="31">
        <f>'Active Model Inputs'!OHR57</f>
        <v>0</v>
      </c>
      <c r="OHS57" s="31">
        <f>'Active Model Inputs'!OHS57</f>
        <v>0</v>
      </c>
      <c r="OHT57" s="31">
        <f>'Active Model Inputs'!OHT57</f>
        <v>0</v>
      </c>
      <c r="OHU57" s="31">
        <f>'Active Model Inputs'!OHU57</f>
        <v>0</v>
      </c>
      <c r="OHV57" s="31">
        <f>'Active Model Inputs'!OHV57</f>
        <v>0</v>
      </c>
      <c r="OHW57" s="31">
        <f>'Active Model Inputs'!OHW57</f>
        <v>0</v>
      </c>
      <c r="OHX57" s="31">
        <f>'Active Model Inputs'!OHX57</f>
        <v>0</v>
      </c>
      <c r="OHY57" s="31">
        <f>'Active Model Inputs'!OHY57</f>
        <v>0</v>
      </c>
      <c r="OHZ57" s="31">
        <f>'Active Model Inputs'!OHZ57</f>
        <v>0</v>
      </c>
      <c r="OIA57" s="31">
        <f>'Active Model Inputs'!OIA57</f>
        <v>0</v>
      </c>
      <c r="OIB57" s="31">
        <f>'Active Model Inputs'!OIB57</f>
        <v>0</v>
      </c>
      <c r="OIC57" s="31">
        <f>'Active Model Inputs'!OIC57</f>
        <v>0</v>
      </c>
      <c r="OID57" s="31">
        <f>'Active Model Inputs'!OID57</f>
        <v>0</v>
      </c>
      <c r="OIE57" s="31">
        <f>'Active Model Inputs'!OIE57</f>
        <v>0</v>
      </c>
      <c r="OIF57" s="31">
        <f>'Active Model Inputs'!OIF57</f>
        <v>0</v>
      </c>
      <c r="OIG57" s="31">
        <f>'Active Model Inputs'!OIG57</f>
        <v>0</v>
      </c>
      <c r="OIH57" s="31">
        <f>'Active Model Inputs'!OIH57</f>
        <v>0</v>
      </c>
      <c r="OII57" s="31">
        <f>'Active Model Inputs'!OII57</f>
        <v>0</v>
      </c>
      <c r="OIJ57" s="31">
        <f>'Active Model Inputs'!OIJ57</f>
        <v>0</v>
      </c>
      <c r="OIK57" s="31">
        <f>'Active Model Inputs'!OIK57</f>
        <v>0</v>
      </c>
      <c r="OIL57" s="31">
        <f>'Active Model Inputs'!OIL57</f>
        <v>0</v>
      </c>
      <c r="OIM57" s="31">
        <f>'Active Model Inputs'!OIM57</f>
        <v>0</v>
      </c>
      <c r="OIN57" s="31">
        <f>'Active Model Inputs'!OIN57</f>
        <v>0</v>
      </c>
      <c r="OIO57" s="31">
        <f>'Active Model Inputs'!OIO57</f>
        <v>0</v>
      </c>
      <c r="OIP57" s="31">
        <f>'Active Model Inputs'!OIP57</f>
        <v>0</v>
      </c>
      <c r="OIQ57" s="31">
        <f>'Active Model Inputs'!OIQ57</f>
        <v>0</v>
      </c>
      <c r="OIR57" s="31">
        <f>'Active Model Inputs'!OIR57</f>
        <v>0</v>
      </c>
      <c r="OIS57" s="31">
        <f>'Active Model Inputs'!OIS57</f>
        <v>0</v>
      </c>
      <c r="OIT57" s="31">
        <f>'Active Model Inputs'!OIT57</f>
        <v>0</v>
      </c>
      <c r="OIU57" s="31">
        <f>'Active Model Inputs'!OIU57</f>
        <v>0</v>
      </c>
      <c r="OIV57" s="31">
        <f>'Active Model Inputs'!OIV57</f>
        <v>0</v>
      </c>
      <c r="OIW57" s="31">
        <f>'Active Model Inputs'!OIW57</f>
        <v>0</v>
      </c>
      <c r="OIX57" s="31">
        <f>'Active Model Inputs'!OIX57</f>
        <v>0</v>
      </c>
      <c r="OIY57" s="31">
        <f>'Active Model Inputs'!OIY57</f>
        <v>0</v>
      </c>
      <c r="OIZ57" s="31">
        <f>'Active Model Inputs'!OIZ57</f>
        <v>0</v>
      </c>
      <c r="OJA57" s="31">
        <f>'Active Model Inputs'!OJA57</f>
        <v>0</v>
      </c>
      <c r="OJB57" s="31">
        <f>'Active Model Inputs'!OJB57</f>
        <v>0</v>
      </c>
      <c r="OJC57" s="31">
        <f>'Active Model Inputs'!OJC57</f>
        <v>0</v>
      </c>
      <c r="OJD57" s="31">
        <f>'Active Model Inputs'!OJD57</f>
        <v>0</v>
      </c>
      <c r="OJE57" s="31">
        <f>'Active Model Inputs'!OJE57</f>
        <v>0</v>
      </c>
      <c r="OJF57" s="31">
        <f>'Active Model Inputs'!OJF57</f>
        <v>0</v>
      </c>
      <c r="OJG57" s="31">
        <f>'Active Model Inputs'!OJG57</f>
        <v>0</v>
      </c>
      <c r="OJH57" s="31">
        <f>'Active Model Inputs'!OJH57</f>
        <v>0</v>
      </c>
      <c r="OJI57" s="31">
        <f>'Active Model Inputs'!OJI57</f>
        <v>0</v>
      </c>
      <c r="OJJ57" s="31">
        <f>'Active Model Inputs'!OJJ57</f>
        <v>0</v>
      </c>
      <c r="OJK57" s="31">
        <f>'Active Model Inputs'!OJK57</f>
        <v>0</v>
      </c>
      <c r="OJL57" s="31">
        <f>'Active Model Inputs'!OJL57</f>
        <v>0</v>
      </c>
      <c r="OJM57" s="31">
        <f>'Active Model Inputs'!OJM57</f>
        <v>0</v>
      </c>
      <c r="OJN57" s="31">
        <f>'Active Model Inputs'!OJN57</f>
        <v>0</v>
      </c>
      <c r="OJO57" s="31">
        <f>'Active Model Inputs'!OJO57</f>
        <v>0</v>
      </c>
      <c r="OJP57" s="31">
        <f>'Active Model Inputs'!OJP57</f>
        <v>0</v>
      </c>
      <c r="OJQ57" s="31">
        <f>'Active Model Inputs'!OJQ57</f>
        <v>0</v>
      </c>
      <c r="OJR57" s="31">
        <f>'Active Model Inputs'!OJR57</f>
        <v>0</v>
      </c>
      <c r="OJS57" s="31">
        <f>'Active Model Inputs'!OJS57</f>
        <v>0</v>
      </c>
      <c r="OJT57" s="31">
        <f>'Active Model Inputs'!OJT57</f>
        <v>0</v>
      </c>
      <c r="OJU57" s="31">
        <f>'Active Model Inputs'!OJU57</f>
        <v>0</v>
      </c>
      <c r="OJV57" s="31">
        <f>'Active Model Inputs'!OJV57</f>
        <v>0</v>
      </c>
      <c r="OJW57" s="31">
        <f>'Active Model Inputs'!OJW57</f>
        <v>0</v>
      </c>
      <c r="OJX57" s="31">
        <f>'Active Model Inputs'!OJX57</f>
        <v>0</v>
      </c>
      <c r="OJY57" s="31">
        <f>'Active Model Inputs'!OJY57</f>
        <v>0</v>
      </c>
      <c r="OJZ57" s="31">
        <f>'Active Model Inputs'!OJZ57</f>
        <v>0</v>
      </c>
      <c r="OKA57" s="31">
        <f>'Active Model Inputs'!OKA57</f>
        <v>0</v>
      </c>
      <c r="OKB57" s="31">
        <f>'Active Model Inputs'!OKB57</f>
        <v>0</v>
      </c>
      <c r="OKC57" s="31">
        <f>'Active Model Inputs'!OKC57</f>
        <v>0</v>
      </c>
      <c r="OKD57" s="31">
        <f>'Active Model Inputs'!OKD57</f>
        <v>0</v>
      </c>
      <c r="OKE57" s="31">
        <f>'Active Model Inputs'!OKE57</f>
        <v>0</v>
      </c>
      <c r="OKF57" s="31">
        <f>'Active Model Inputs'!OKF57</f>
        <v>0</v>
      </c>
      <c r="OKG57" s="31">
        <f>'Active Model Inputs'!OKG57</f>
        <v>0</v>
      </c>
      <c r="OKH57" s="31">
        <f>'Active Model Inputs'!OKH57</f>
        <v>0</v>
      </c>
      <c r="OKI57" s="31">
        <f>'Active Model Inputs'!OKI57</f>
        <v>0</v>
      </c>
      <c r="OKJ57" s="31">
        <f>'Active Model Inputs'!OKJ57</f>
        <v>0</v>
      </c>
      <c r="OKK57" s="31">
        <f>'Active Model Inputs'!OKK57</f>
        <v>0</v>
      </c>
      <c r="OKL57" s="31">
        <f>'Active Model Inputs'!OKL57</f>
        <v>0</v>
      </c>
      <c r="OKM57" s="31">
        <f>'Active Model Inputs'!OKM57</f>
        <v>0</v>
      </c>
      <c r="OKN57" s="31">
        <f>'Active Model Inputs'!OKN57</f>
        <v>0</v>
      </c>
      <c r="OKO57" s="31">
        <f>'Active Model Inputs'!OKO57</f>
        <v>0</v>
      </c>
      <c r="OKP57" s="31">
        <f>'Active Model Inputs'!OKP57</f>
        <v>0</v>
      </c>
      <c r="OKQ57" s="31">
        <f>'Active Model Inputs'!OKQ57</f>
        <v>0</v>
      </c>
      <c r="OKR57" s="31">
        <f>'Active Model Inputs'!OKR57</f>
        <v>0</v>
      </c>
      <c r="OKS57" s="31">
        <f>'Active Model Inputs'!OKS57</f>
        <v>0</v>
      </c>
      <c r="OKT57" s="31">
        <f>'Active Model Inputs'!OKT57</f>
        <v>0</v>
      </c>
      <c r="OKU57" s="31">
        <f>'Active Model Inputs'!OKU57</f>
        <v>0</v>
      </c>
      <c r="OKV57" s="31">
        <f>'Active Model Inputs'!OKV57</f>
        <v>0</v>
      </c>
      <c r="OKW57" s="31">
        <f>'Active Model Inputs'!OKW57</f>
        <v>0</v>
      </c>
      <c r="OKX57" s="31">
        <f>'Active Model Inputs'!OKX57</f>
        <v>0</v>
      </c>
      <c r="OKY57" s="31">
        <f>'Active Model Inputs'!OKY57</f>
        <v>0</v>
      </c>
      <c r="OKZ57" s="31">
        <f>'Active Model Inputs'!OKZ57</f>
        <v>0</v>
      </c>
      <c r="OLA57" s="31">
        <f>'Active Model Inputs'!OLA57</f>
        <v>0</v>
      </c>
      <c r="OLB57" s="31">
        <f>'Active Model Inputs'!OLB57</f>
        <v>0</v>
      </c>
      <c r="OLC57" s="31">
        <f>'Active Model Inputs'!OLC57</f>
        <v>0</v>
      </c>
      <c r="OLD57" s="31">
        <f>'Active Model Inputs'!OLD57</f>
        <v>0</v>
      </c>
      <c r="OLE57" s="31">
        <f>'Active Model Inputs'!OLE57</f>
        <v>0</v>
      </c>
      <c r="OLF57" s="31">
        <f>'Active Model Inputs'!OLF57</f>
        <v>0</v>
      </c>
      <c r="OLG57" s="31">
        <f>'Active Model Inputs'!OLG57</f>
        <v>0</v>
      </c>
      <c r="OLH57" s="31">
        <f>'Active Model Inputs'!OLH57</f>
        <v>0</v>
      </c>
      <c r="OLI57" s="31">
        <f>'Active Model Inputs'!OLI57</f>
        <v>0</v>
      </c>
      <c r="OLJ57" s="31">
        <f>'Active Model Inputs'!OLJ57</f>
        <v>0</v>
      </c>
      <c r="OLK57" s="31">
        <f>'Active Model Inputs'!OLK57</f>
        <v>0</v>
      </c>
      <c r="OLL57" s="31">
        <f>'Active Model Inputs'!OLL57</f>
        <v>0</v>
      </c>
      <c r="OLM57" s="31">
        <f>'Active Model Inputs'!OLM57</f>
        <v>0</v>
      </c>
      <c r="OLN57" s="31">
        <f>'Active Model Inputs'!OLN57</f>
        <v>0</v>
      </c>
      <c r="OLO57" s="31">
        <f>'Active Model Inputs'!OLO57</f>
        <v>0</v>
      </c>
      <c r="OLP57" s="31">
        <f>'Active Model Inputs'!OLP57</f>
        <v>0</v>
      </c>
      <c r="OLQ57" s="31">
        <f>'Active Model Inputs'!OLQ57</f>
        <v>0</v>
      </c>
      <c r="OLR57" s="31">
        <f>'Active Model Inputs'!OLR57</f>
        <v>0</v>
      </c>
      <c r="OLS57" s="31">
        <f>'Active Model Inputs'!OLS57</f>
        <v>0</v>
      </c>
      <c r="OLT57" s="31">
        <f>'Active Model Inputs'!OLT57</f>
        <v>0</v>
      </c>
      <c r="OLU57" s="31">
        <f>'Active Model Inputs'!OLU57</f>
        <v>0</v>
      </c>
      <c r="OLV57" s="31">
        <f>'Active Model Inputs'!OLV57</f>
        <v>0</v>
      </c>
      <c r="OLW57" s="31">
        <f>'Active Model Inputs'!OLW57</f>
        <v>0</v>
      </c>
      <c r="OLX57" s="31">
        <f>'Active Model Inputs'!OLX57</f>
        <v>0</v>
      </c>
      <c r="OLY57" s="31">
        <f>'Active Model Inputs'!OLY57</f>
        <v>0</v>
      </c>
      <c r="OLZ57" s="31">
        <f>'Active Model Inputs'!OLZ57</f>
        <v>0</v>
      </c>
      <c r="OMA57" s="31">
        <f>'Active Model Inputs'!OMA57</f>
        <v>0</v>
      </c>
      <c r="OMB57" s="31">
        <f>'Active Model Inputs'!OMB57</f>
        <v>0</v>
      </c>
      <c r="OMC57" s="31">
        <f>'Active Model Inputs'!OMC57</f>
        <v>0</v>
      </c>
      <c r="OMD57" s="31">
        <f>'Active Model Inputs'!OMD57</f>
        <v>0</v>
      </c>
      <c r="OME57" s="31">
        <f>'Active Model Inputs'!OME57</f>
        <v>0</v>
      </c>
      <c r="OMF57" s="31">
        <f>'Active Model Inputs'!OMF57</f>
        <v>0</v>
      </c>
      <c r="OMG57" s="31">
        <f>'Active Model Inputs'!OMG57</f>
        <v>0</v>
      </c>
      <c r="OMH57" s="31">
        <f>'Active Model Inputs'!OMH57</f>
        <v>0</v>
      </c>
      <c r="OMI57" s="31">
        <f>'Active Model Inputs'!OMI57</f>
        <v>0</v>
      </c>
      <c r="OMJ57" s="31">
        <f>'Active Model Inputs'!OMJ57</f>
        <v>0</v>
      </c>
      <c r="OMK57" s="31">
        <f>'Active Model Inputs'!OMK57</f>
        <v>0</v>
      </c>
      <c r="OML57" s="31">
        <f>'Active Model Inputs'!OML57</f>
        <v>0</v>
      </c>
      <c r="OMM57" s="31">
        <f>'Active Model Inputs'!OMM57</f>
        <v>0</v>
      </c>
      <c r="OMN57" s="31">
        <f>'Active Model Inputs'!OMN57</f>
        <v>0</v>
      </c>
      <c r="OMO57" s="31">
        <f>'Active Model Inputs'!OMO57</f>
        <v>0</v>
      </c>
      <c r="OMP57" s="31">
        <f>'Active Model Inputs'!OMP57</f>
        <v>0</v>
      </c>
      <c r="OMQ57" s="31">
        <f>'Active Model Inputs'!OMQ57</f>
        <v>0</v>
      </c>
      <c r="OMR57" s="31">
        <f>'Active Model Inputs'!OMR57</f>
        <v>0</v>
      </c>
      <c r="OMS57" s="31">
        <f>'Active Model Inputs'!OMS57</f>
        <v>0</v>
      </c>
      <c r="OMT57" s="31">
        <f>'Active Model Inputs'!OMT57</f>
        <v>0</v>
      </c>
      <c r="OMU57" s="31">
        <f>'Active Model Inputs'!OMU57</f>
        <v>0</v>
      </c>
      <c r="OMV57" s="31">
        <f>'Active Model Inputs'!OMV57</f>
        <v>0</v>
      </c>
      <c r="OMW57" s="31">
        <f>'Active Model Inputs'!OMW57</f>
        <v>0</v>
      </c>
      <c r="OMX57" s="31">
        <f>'Active Model Inputs'!OMX57</f>
        <v>0</v>
      </c>
      <c r="OMY57" s="31">
        <f>'Active Model Inputs'!OMY57</f>
        <v>0</v>
      </c>
      <c r="OMZ57" s="31">
        <f>'Active Model Inputs'!OMZ57</f>
        <v>0</v>
      </c>
      <c r="ONA57" s="31">
        <f>'Active Model Inputs'!ONA57</f>
        <v>0</v>
      </c>
      <c r="ONB57" s="31">
        <f>'Active Model Inputs'!ONB57</f>
        <v>0</v>
      </c>
      <c r="ONC57" s="31">
        <f>'Active Model Inputs'!ONC57</f>
        <v>0</v>
      </c>
      <c r="OND57" s="31">
        <f>'Active Model Inputs'!OND57</f>
        <v>0</v>
      </c>
      <c r="ONE57" s="31">
        <f>'Active Model Inputs'!ONE57</f>
        <v>0</v>
      </c>
      <c r="ONF57" s="31">
        <f>'Active Model Inputs'!ONF57</f>
        <v>0</v>
      </c>
      <c r="ONG57" s="31">
        <f>'Active Model Inputs'!ONG57</f>
        <v>0</v>
      </c>
      <c r="ONH57" s="31">
        <f>'Active Model Inputs'!ONH57</f>
        <v>0</v>
      </c>
      <c r="ONI57" s="31">
        <f>'Active Model Inputs'!ONI57</f>
        <v>0</v>
      </c>
      <c r="ONJ57" s="31">
        <f>'Active Model Inputs'!ONJ57</f>
        <v>0</v>
      </c>
      <c r="ONK57" s="31">
        <f>'Active Model Inputs'!ONK57</f>
        <v>0</v>
      </c>
      <c r="ONL57" s="31">
        <f>'Active Model Inputs'!ONL57</f>
        <v>0</v>
      </c>
      <c r="ONM57" s="31">
        <f>'Active Model Inputs'!ONM57</f>
        <v>0</v>
      </c>
      <c r="ONN57" s="31">
        <f>'Active Model Inputs'!ONN57</f>
        <v>0</v>
      </c>
      <c r="ONO57" s="31">
        <f>'Active Model Inputs'!ONO57</f>
        <v>0</v>
      </c>
      <c r="ONP57" s="31">
        <f>'Active Model Inputs'!ONP57</f>
        <v>0</v>
      </c>
      <c r="ONQ57" s="31">
        <f>'Active Model Inputs'!ONQ57</f>
        <v>0</v>
      </c>
      <c r="ONR57" s="31">
        <f>'Active Model Inputs'!ONR57</f>
        <v>0</v>
      </c>
      <c r="ONS57" s="31">
        <f>'Active Model Inputs'!ONS57</f>
        <v>0</v>
      </c>
      <c r="ONT57" s="31">
        <f>'Active Model Inputs'!ONT57</f>
        <v>0</v>
      </c>
      <c r="ONU57" s="31">
        <f>'Active Model Inputs'!ONU57</f>
        <v>0</v>
      </c>
      <c r="ONV57" s="31">
        <f>'Active Model Inputs'!ONV57</f>
        <v>0</v>
      </c>
      <c r="ONW57" s="31">
        <f>'Active Model Inputs'!ONW57</f>
        <v>0</v>
      </c>
      <c r="ONX57" s="31">
        <f>'Active Model Inputs'!ONX57</f>
        <v>0</v>
      </c>
      <c r="ONY57" s="31">
        <f>'Active Model Inputs'!ONY57</f>
        <v>0</v>
      </c>
      <c r="ONZ57" s="31">
        <f>'Active Model Inputs'!ONZ57</f>
        <v>0</v>
      </c>
      <c r="OOA57" s="31">
        <f>'Active Model Inputs'!OOA57</f>
        <v>0</v>
      </c>
      <c r="OOB57" s="31">
        <f>'Active Model Inputs'!OOB57</f>
        <v>0</v>
      </c>
      <c r="OOC57" s="31">
        <f>'Active Model Inputs'!OOC57</f>
        <v>0</v>
      </c>
      <c r="OOD57" s="31">
        <f>'Active Model Inputs'!OOD57</f>
        <v>0</v>
      </c>
      <c r="OOE57" s="31">
        <f>'Active Model Inputs'!OOE57</f>
        <v>0</v>
      </c>
      <c r="OOF57" s="31">
        <f>'Active Model Inputs'!OOF57</f>
        <v>0</v>
      </c>
      <c r="OOG57" s="31">
        <f>'Active Model Inputs'!OOG57</f>
        <v>0</v>
      </c>
      <c r="OOH57" s="31">
        <f>'Active Model Inputs'!OOH57</f>
        <v>0</v>
      </c>
      <c r="OOI57" s="31">
        <f>'Active Model Inputs'!OOI57</f>
        <v>0</v>
      </c>
      <c r="OOJ57" s="31">
        <f>'Active Model Inputs'!OOJ57</f>
        <v>0</v>
      </c>
      <c r="OOK57" s="31">
        <f>'Active Model Inputs'!OOK57</f>
        <v>0</v>
      </c>
      <c r="OOL57" s="31">
        <f>'Active Model Inputs'!OOL57</f>
        <v>0</v>
      </c>
      <c r="OOM57" s="31">
        <f>'Active Model Inputs'!OOM57</f>
        <v>0</v>
      </c>
      <c r="OON57" s="31">
        <f>'Active Model Inputs'!OON57</f>
        <v>0</v>
      </c>
      <c r="OOO57" s="31">
        <f>'Active Model Inputs'!OOO57</f>
        <v>0</v>
      </c>
      <c r="OOP57" s="31">
        <f>'Active Model Inputs'!OOP57</f>
        <v>0</v>
      </c>
      <c r="OOQ57" s="31">
        <f>'Active Model Inputs'!OOQ57</f>
        <v>0</v>
      </c>
      <c r="OOR57" s="31">
        <f>'Active Model Inputs'!OOR57</f>
        <v>0</v>
      </c>
      <c r="OOS57" s="31">
        <f>'Active Model Inputs'!OOS57</f>
        <v>0</v>
      </c>
      <c r="OOT57" s="31">
        <f>'Active Model Inputs'!OOT57</f>
        <v>0</v>
      </c>
      <c r="OOU57" s="31">
        <f>'Active Model Inputs'!OOU57</f>
        <v>0</v>
      </c>
      <c r="OOV57" s="31">
        <f>'Active Model Inputs'!OOV57</f>
        <v>0</v>
      </c>
      <c r="OOW57" s="31">
        <f>'Active Model Inputs'!OOW57</f>
        <v>0</v>
      </c>
      <c r="OOX57" s="31">
        <f>'Active Model Inputs'!OOX57</f>
        <v>0</v>
      </c>
      <c r="OOY57" s="31">
        <f>'Active Model Inputs'!OOY57</f>
        <v>0</v>
      </c>
      <c r="OOZ57" s="31">
        <f>'Active Model Inputs'!OOZ57</f>
        <v>0</v>
      </c>
      <c r="OPA57" s="31">
        <f>'Active Model Inputs'!OPA57</f>
        <v>0</v>
      </c>
      <c r="OPB57" s="31">
        <f>'Active Model Inputs'!OPB57</f>
        <v>0</v>
      </c>
      <c r="OPC57" s="31">
        <f>'Active Model Inputs'!OPC57</f>
        <v>0</v>
      </c>
      <c r="OPD57" s="31">
        <f>'Active Model Inputs'!OPD57</f>
        <v>0</v>
      </c>
      <c r="OPE57" s="31">
        <f>'Active Model Inputs'!OPE57</f>
        <v>0</v>
      </c>
      <c r="OPF57" s="31">
        <f>'Active Model Inputs'!OPF57</f>
        <v>0</v>
      </c>
      <c r="OPG57" s="31">
        <f>'Active Model Inputs'!OPG57</f>
        <v>0</v>
      </c>
      <c r="OPH57" s="31">
        <f>'Active Model Inputs'!OPH57</f>
        <v>0</v>
      </c>
      <c r="OPI57" s="31">
        <f>'Active Model Inputs'!OPI57</f>
        <v>0</v>
      </c>
      <c r="OPJ57" s="31">
        <f>'Active Model Inputs'!OPJ57</f>
        <v>0</v>
      </c>
      <c r="OPK57" s="31">
        <f>'Active Model Inputs'!OPK57</f>
        <v>0</v>
      </c>
      <c r="OPL57" s="31">
        <f>'Active Model Inputs'!OPL57</f>
        <v>0</v>
      </c>
      <c r="OPM57" s="31">
        <f>'Active Model Inputs'!OPM57</f>
        <v>0</v>
      </c>
      <c r="OPN57" s="31">
        <f>'Active Model Inputs'!OPN57</f>
        <v>0</v>
      </c>
      <c r="OPO57" s="31">
        <f>'Active Model Inputs'!OPO57</f>
        <v>0</v>
      </c>
      <c r="OPP57" s="31">
        <f>'Active Model Inputs'!OPP57</f>
        <v>0</v>
      </c>
      <c r="OPQ57" s="31">
        <f>'Active Model Inputs'!OPQ57</f>
        <v>0</v>
      </c>
      <c r="OPR57" s="31">
        <f>'Active Model Inputs'!OPR57</f>
        <v>0</v>
      </c>
      <c r="OPS57" s="31">
        <f>'Active Model Inputs'!OPS57</f>
        <v>0</v>
      </c>
      <c r="OPT57" s="31">
        <f>'Active Model Inputs'!OPT57</f>
        <v>0</v>
      </c>
      <c r="OPU57" s="31">
        <f>'Active Model Inputs'!OPU57</f>
        <v>0</v>
      </c>
      <c r="OPV57" s="31">
        <f>'Active Model Inputs'!OPV57</f>
        <v>0</v>
      </c>
      <c r="OPW57" s="31">
        <f>'Active Model Inputs'!OPW57</f>
        <v>0</v>
      </c>
      <c r="OPX57" s="31">
        <f>'Active Model Inputs'!OPX57</f>
        <v>0</v>
      </c>
      <c r="OPY57" s="31">
        <f>'Active Model Inputs'!OPY57</f>
        <v>0</v>
      </c>
      <c r="OPZ57" s="31">
        <f>'Active Model Inputs'!OPZ57</f>
        <v>0</v>
      </c>
      <c r="OQA57" s="31">
        <f>'Active Model Inputs'!OQA57</f>
        <v>0</v>
      </c>
      <c r="OQB57" s="31">
        <f>'Active Model Inputs'!OQB57</f>
        <v>0</v>
      </c>
      <c r="OQC57" s="31">
        <f>'Active Model Inputs'!OQC57</f>
        <v>0</v>
      </c>
      <c r="OQD57" s="31">
        <f>'Active Model Inputs'!OQD57</f>
        <v>0</v>
      </c>
      <c r="OQE57" s="31">
        <f>'Active Model Inputs'!OQE57</f>
        <v>0</v>
      </c>
      <c r="OQF57" s="31">
        <f>'Active Model Inputs'!OQF57</f>
        <v>0</v>
      </c>
      <c r="OQG57" s="31">
        <f>'Active Model Inputs'!OQG57</f>
        <v>0</v>
      </c>
      <c r="OQH57" s="31">
        <f>'Active Model Inputs'!OQH57</f>
        <v>0</v>
      </c>
      <c r="OQI57" s="31">
        <f>'Active Model Inputs'!OQI57</f>
        <v>0</v>
      </c>
      <c r="OQJ57" s="31">
        <f>'Active Model Inputs'!OQJ57</f>
        <v>0</v>
      </c>
      <c r="OQK57" s="31">
        <f>'Active Model Inputs'!OQK57</f>
        <v>0</v>
      </c>
      <c r="OQL57" s="31">
        <f>'Active Model Inputs'!OQL57</f>
        <v>0</v>
      </c>
      <c r="OQM57" s="31">
        <f>'Active Model Inputs'!OQM57</f>
        <v>0</v>
      </c>
      <c r="OQN57" s="31">
        <f>'Active Model Inputs'!OQN57</f>
        <v>0</v>
      </c>
      <c r="OQO57" s="31">
        <f>'Active Model Inputs'!OQO57</f>
        <v>0</v>
      </c>
      <c r="OQP57" s="31">
        <f>'Active Model Inputs'!OQP57</f>
        <v>0</v>
      </c>
      <c r="OQQ57" s="31">
        <f>'Active Model Inputs'!OQQ57</f>
        <v>0</v>
      </c>
      <c r="OQR57" s="31">
        <f>'Active Model Inputs'!OQR57</f>
        <v>0</v>
      </c>
      <c r="OQS57" s="31">
        <f>'Active Model Inputs'!OQS57</f>
        <v>0</v>
      </c>
      <c r="OQT57" s="31">
        <f>'Active Model Inputs'!OQT57</f>
        <v>0</v>
      </c>
      <c r="OQU57" s="31">
        <f>'Active Model Inputs'!OQU57</f>
        <v>0</v>
      </c>
      <c r="OQV57" s="31">
        <f>'Active Model Inputs'!OQV57</f>
        <v>0</v>
      </c>
      <c r="OQW57" s="31">
        <f>'Active Model Inputs'!OQW57</f>
        <v>0</v>
      </c>
      <c r="OQX57" s="31">
        <f>'Active Model Inputs'!OQX57</f>
        <v>0</v>
      </c>
      <c r="OQY57" s="31">
        <f>'Active Model Inputs'!OQY57</f>
        <v>0</v>
      </c>
      <c r="OQZ57" s="31">
        <f>'Active Model Inputs'!OQZ57</f>
        <v>0</v>
      </c>
      <c r="ORA57" s="31">
        <f>'Active Model Inputs'!ORA57</f>
        <v>0</v>
      </c>
      <c r="ORB57" s="31">
        <f>'Active Model Inputs'!ORB57</f>
        <v>0</v>
      </c>
      <c r="ORC57" s="31">
        <f>'Active Model Inputs'!ORC57</f>
        <v>0</v>
      </c>
      <c r="ORD57" s="31">
        <f>'Active Model Inputs'!ORD57</f>
        <v>0</v>
      </c>
      <c r="ORE57" s="31">
        <f>'Active Model Inputs'!ORE57</f>
        <v>0</v>
      </c>
      <c r="ORF57" s="31">
        <f>'Active Model Inputs'!ORF57</f>
        <v>0</v>
      </c>
      <c r="ORG57" s="31">
        <f>'Active Model Inputs'!ORG57</f>
        <v>0</v>
      </c>
      <c r="ORH57" s="31">
        <f>'Active Model Inputs'!ORH57</f>
        <v>0</v>
      </c>
      <c r="ORI57" s="31">
        <f>'Active Model Inputs'!ORI57</f>
        <v>0</v>
      </c>
      <c r="ORJ57" s="31">
        <f>'Active Model Inputs'!ORJ57</f>
        <v>0</v>
      </c>
      <c r="ORK57" s="31">
        <f>'Active Model Inputs'!ORK57</f>
        <v>0</v>
      </c>
      <c r="ORL57" s="31">
        <f>'Active Model Inputs'!ORL57</f>
        <v>0</v>
      </c>
      <c r="ORM57" s="31">
        <f>'Active Model Inputs'!ORM57</f>
        <v>0</v>
      </c>
      <c r="ORN57" s="31">
        <f>'Active Model Inputs'!ORN57</f>
        <v>0</v>
      </c>
      <c r="ORO57" s="31">
        <f>'Active Model Inputs'!ORO57</f>
        <v>0</v>
      </c>
      <c r="ORP57" s="31">
        <f>'Active Model Inputs'!ORP57</f>
        <v>0</v>
      </c>
      <c r="ORQ57" s="31">
        <f>'Active Model Inputs'!ORQ57</f>
        <v>0</v>
      </c>
      <c r="ORR57" s="31">
        <f>'Active Model Inputs'!ORR57</f>
        <v>0</v>
      </c>
      <c r="ORS57" s="31">
        <f>'Active Model Inputs'!ORS57</f>
        <v>0</v>
      </c>
      <c r="ORT57" s="31">
        <f>'Active Model Inputs'!ORT57</f>
        <v>0</v>
      </c>
      <c r="ORU57" s="31">
        <f>'Active Model Inputs'!ORU57</f>
        <v>0</v>
      </c>
      <c r="ORV57" s="31">
        <f>'Active Model Inputs'!ORV57</f>
        <v>0</v>
      </c>
      <c r="ORW57" s="31">
        <f>'Active Model Inputs'!ORW57</f>
        <v>0</v>
      </c>
      <c r="ORX57" s="31">
        <f>'Active Model Inputs'!ORX57</f>
        <v>0</v>
      </c>
      <c r="ORY57" s="31">
        <f>'Active Model Inputs'!ORY57</f>
        <v>0</v>
      </c>
      <c r="ORZ57" s="31">
        <f>'Active Model Inputs'!ORZ57</f>
        <v>0</v>
      </c>
      <c r="OSA57" s="31">
        <f>'Active Model Inputs'!OSA57</f>
        <v>0</v>
      </c>
      <c r="OSB57" s="31">
        <f>'Active Model Inputs'!OSB57</f>
        <v>0</v>
      </c>
      <c r="OSC57" s="31">
        <f>'Active Model Inputs'!OSC57</f>
        <v>0</v>
      </c>
      <c r="OSD57" s="31">
        <f>'Active Model Inputs'!OSD57</f>
        <v>0</v>
      </c>
      <c r="OSE57" s="31">
        <f>'Active Model Inputs'!OSE57</f>
        <v>0</v>
      </c>
      <c r="OSF57" s="31">
        <f>'Active Model Inputs'!OSF57</f>
        <v>0</v>
      </c>
      <c r="OSG57" s="31">
        <f>'Active Model Inputs'!OSG57</f>
        <v>0</v>
      </c>
      <c r="OSH57" s="31">
        <f>'Active Model Inputs'!OSH57</f>
        <v>0</v>
      </c>
      <c r="OSI57" s="31">
        <f>'Active Model Inputs'!OSI57</f>
        <v>0</v>
      </c>
      <c r="OSJ57" s="31">
        <f>'Active Model Inputs'!OSJ57</f>
        <v>0</v>
      </c>
      <c r="OSK57" s="31">
        <f>'Active Model Inputs'!OSK57</f>
        <v>0</v>
      </c>
      <c r="OSL57" s="31">
        <f>'Active Model Inputs'!OSL57</f>
        <v>0</v>
      </c>
      <c r="OSM57" s="31">
        <f>'Active Model Inputs'!OSM57</f>
        <v>0</v>
      </c>
      <c r="OSN57" s="31">
        <f>'Active Model Inputs'!OSN57</f>
        <v>0</v>
      </c>
      <c r="OSO57" s="31">
        <f>'Active Model Inputs'!OSO57</f>
        <v>0</v>
      </c>
      <c r="OSP57" s="31">
        <f>'Active Model Inputs'!OSP57</f>
        <v>0</v>
      </c>
      <c r="OSQ57" s="31">
        <f>'Active Model Inputs'!OSQ57</f>
        <v>0</v>
      </c>
      <c r="OSR57" s="31">
        <f>'Active Model Inputs'!OSR57</f>
        <v>0</v>
      </c>
      <c r="OSS57" s="31">
        <f>'Active Model Inputs'!OSS57</f>
        <v>0</v>
      </c>
      <c r="OST57" s="31">
        <f>'Active Model Inputs'!OST57</f>
        <v>0</v>
      </c>
      <c r="OSU57" s="31">
        <f>'Active Model Inputs'!OSU57</f>
        <v>0</v>
      </c>
      <c r="OSV57" s="31">
        <f>'Active Model Inputs'!OSV57</f>
        <v>0</v>
      </c>
      <c r="OSW57" s="31">
        <f>'Active Model Inputs'!OSW57</f>
        <v>0</v>
      </c>
      <c r="OSX57" s="31">
        <f>'Active Model Inputs'!OSX57</f>
        <v>0</v>
      </c>
      <c r="OSY57" s="31">
        <f>'Active Model Inputs'!OSY57</f>
        <v>0</v>
      </c>
      <c r="OSZ57" s="31">
        <f>'Active Model Inputs'!OSZ57</f>
        <v>0</v>
      </c>
      <c r="OTA57" s="31">
        <f>'Active Model Inputs'!OTA57</f>
        <v>0</v>
      </c>
      <c r="OTB57" s="31">
        <f>'Active Model Inputs'!OTB57</f>
        <v>0</v>
      </c>
      <c r="OTC57" s="31">
        <f>'Active Model Inputs'!OTC57</f>
        <v>0</v>
      </c>
      <c r="OTD57" s="31">
        <f>'Active Model Inputs'!OTD57</f>
        <v>0</v>
      </c>
      <c r="OTE57" s="31">
        <f>'Active Model Inputs'!OTE57</f>
        <v>0</v>
      </c>
      <c r="OTF57" s="31">
        <f>'Active Model Inputs'!OTF57</f>
        <v>0</v>
      </c>
      <c r="OTG57" s="31">
        <f>'Active Model Inputs'!OTG57</f>
        <v>0</v>
      </c>
      <c r="OTH57" s="31">
        <f>'Active Model Inputs'!OTH57</f>
        <v>0</v>
      </c>
      <c r="OTI57" s="31">
        <f>'Active Model Inputs'!OTI57</f>
        <v>0</v>
      </c>
      <c r="OTJ57" s="31">
        <f>'Active Model Inputs'!OTJ57</f>
        <v>0</v>
      </c>
      <c r="OTK57" s="31">
        <f>'Active Model Inputs'!OTK57</f>
        <v>0</v>
      </c>
      <c r="OTL57" s="31">
        <f>'Active Model Inputs'!OTL57</f>
        <v>0</v>
      </c>
      <c r="OTM57" s="31">
        <f>'Active Model Inputs'!OTM57</f>
        <v>0</v>
      </c>
      <c r="OTN57" s="31">
        <f>'Active Model Inputs'!OTN57</f>
        <v>0</v>
      </c>
      <c r="OTO57" s="31">
        <f>'Active Model Inputs'!OTO57</f>
        <v>0</v>
      </c>
      <c r="OTP57" s="31">
        <f>'Active Model Inputs'!OTP57</f>
        <v>0</v>
      </c>
      <c r="OTQ57" s="31">
        <f>'Active Model Inputs'!OTQ57</f>
        <v>0</v>
      </c>
      <c r="OTR57" s="31">
        <f>'Active Model Inputs'!OTR57</f>
        <v>0</v>
      </c>
      <c r="OTS57" s="31">
        <f>'Active Model Inputs'!OTS57</f>
        <v>0</v>
      </c>
      <c r="OTT57" s="31">
        <f>'Active Model Inputs'!OTT57</f>
        <v>0</v>
      </c>
      <c r="OTU57" s="31">
        <f>'Active Model Inputs'!OTU57</f>
        <v>0</v>
      </c>
      <c r="OTV57" s="31">
        <f>'Active Model Inputs'!OTV57</f>
        <v>0</v>
      </c>
      <c r="OTW57" s="31">
        <f>'Active Model Inputs'!OTW57</f>
        <v>0</v>
      </c>
      <c r="OTX57" s="31">
        <f>'Active Model Inputs'!OTX57</f>
        <v>0</v>
      </c>
      <c r="OTY57" s="31">
        <f>'Active Model Inputs'!OTY57</f>
        <v>0</v>
      </c>
      <c r="OTZ57" s="31">
        <f>'Active Model Inputs'!OTZ57</f>
        <v>0</v>
      </c>
      <c r="OUA57" s="31">
        <f>'Active Model Inputs'!OUA57</f>
        <v>0</v>
      </c>
      <c r="OUB57" s="31">
        <f>'Active Model Inputs'!OUB57</f>
        <v>0</v>
      </c>
      <c r="OUC57" s="31">
        <f>'Active Model Inputs'!OUC57</f>
        <v>0</v>
      </c>
      <c r="OUD57" s="31">
        <f>'Active Model Inputs'!OUD57</f>
        <v>0</v>
      </c>
      <c r="OUE57" s="31">
        <f>'Active Model Inputs'!OUE57</f>
        <v>0</v>
      </c>
      <c r="OUF57" s="31">
        <f>'Active Model Inputs'!OUF57</f>
        <v>0</v>
      </c>
      <c r="OUG57" s="31">
        <f>'Active Model Inputs'!OUG57</f>
        <v>0</v>
      </c>
      <c r="OUH57" s="31">
        <f>'Active Model Inputs'!OUH57</f>
        <v>0</v>
      </c>
      <c r="OUI57" s="31">
        <f>'Active Model Inputs'!OUI57</f>
        <v>0</v>
      </c>
      <c r="OUJ57" s="31">
        <f>'Active Model Inputs'!OUJ57</f>
        <v>0</v>
      </c>
      <c r="OUK57" s="31">
        <f>'Active Model Inputs'!OUK57</f>
        <v>0</v>
      </c>
      <c r="OUL57" s="31">
        <f>'Active Model Inputs'!OUL57</f>
        <v>0</v>
      </c>
      <c r="OUM57" s="31">
        <f>'Active Model Inputs'!OUM57</f>
        <v>0</v>
      </c>
      <c r="OUN57" s="31">
        <f>'Active Model Inputs'!OUN57</f>
        <v>0</v>
      </c>
      <c r="OUO57" s="31">
        <f>'Active Model Inputs'!OUO57</f>
        <v>0</v>
      </c>
      <c r="OUP57" s="31">
        <f>'Active Model Inputs'!OUP57</f>
        <v>0</v>
      </c>
      <c r="OUQ57" s="31">
        <f>'Active Model Inputs'!OUQ57</f>
        <v>0</v>
      </c>
      <c r="OUR57" s="31">
        <f>'Active Model Inputs'!OUR57</f>
        <v>0</v>
      </c>
      <c r="OUS57" s="31">
        <f>'Active Model Inputs'!OUS57</f>
        <v>0</v>
      </c>
      <c r="OUT57" s="31">
        <f>'Active Model Inputs'!OUT57</f>
        <v>0</v>
      </c>
      <c r="OUU57" s="31">
        <f>'Active Model Inputs'!OUU57</f>
        <v>0</v>
      </c>
      <c r="OUV57" s="31">
        <f>'Active Model Inputs'!OUV57</f>
        <v>0</v>
      </c>
      <c r="OUW57" s="31">
        <f>'Active Model Inputs'!OUW57</f>
        <v>0</v>
      </c>
      <c r="OUX57" s="31">
        <f>'Active Model Inputs'!OUX57</f>
        <v>0</v>
      </c>
      <c r="OUY57" s="31">
        <f>'Active Model Inputs'!OUY57</f>
        <v>0</v>
      </c>
      <c r="OUZ57" s="31">
        <f>'Active Model Inputs'!OUZ57</f>
        <v>0</v>
      </c>
      <c r="OVA57" s="31">
        <f>'Active Model Inputs'!OVA57</f>
        <v>0</v>
      </c>
      <c r="OVB57" s="31">
        <f>'Active Model Inputs'!OVB57</f>
        <v>0</v>
      </c>
      <c r="OVC57" s="31">
        <f>'Active Model Inputs'!OVC57</f>
        <v>0</v>
      </c>
      <c r="OVD57" s="31">
        <f>'Active Model Inputs'!OVD57</f>
        <v>0</v>
      </c>
      <c r="OVE57" s="31">
        <f>'Active Model Inputs'!OVE57</f>
        <v>0</v>
      </c>
      <c r="OVF57" s="31">
        <f>'Active Model Inputs'!OVF57</f>
        <v>0</v>
      </c>
      <c r="OVG57" s="31">
        <f>'Active Model Inputs'!OVG57</f>
        <v>0</v>
      </c>
      <c r="OVH57" s="31">
        <f>'Active Model Inputs'!OVH57</f>
        <v>0</v>
      </c>
      <c r="OVI57" s="31">
        <f>'Active Model Inputs'!OVI57</f>
        <v>0</v>
      </c>
      <c r="OVJ57" s="31">
        <f>'Active Model Inputs'!OVJ57</f>
        <v>0</v>
      </c>
      <c r="OVK57" s="31">
        <f>'Active Model Inputs'!OVK57</f>
        <v>0</v>
      </c>
      <c r="OVL57" s="31">
        <f>'Active Model Inputs'!OVL57</f>
        <v>0</v>
      </c>
      <c r="OVM57" s="31">
        <f>'Active Model Inputs'!OVM57</f>
        <v>0</v>
      </c>
      <c r="OVN57" s="31">
        <f>'Active Model Inputs'!OVN57</f>
        <v>0</v>
      </c>
      <c r="OVO57" s="31">
        <f>'Active Model Inputs'!OVO57</f>
        <v>0</v>
      </c>
      <c r="OVP57" s="31">
        <f>'Active Model Inputs'!OVP57</f>
        <v>0</v>
      </c>
      <c r="OVQ57" s="31">
        <f>'Active Model Inputs'!OVQ57</f>
        <v>0</v>
      </c>
      <c r="OVR57" s="31">
        <f>'Active Model Inputs'!OVR57</f>
        <v>0</v>
      </c>
      <c r="OVS57" s="31">
        <f>'Active Model Inputs'!OVS57</f>
        <v>0</v>
      </c>
      <c r="OVT57" s="31">
        <f>'Active Model Inputs'!OVT57</f>
        <v>0</v>
      </c>
      <c r="OVU57" s="31">
        <f>'Active Model Inputs'!OVU57</f>
        <v>0</v>
      </c>
      <c r="OVV57" s="31">
        <f>'Active Model Inputs'!OVV57</f>
        <v>0</v>
      </c>
      <c r="OVW57" s="31">
        <f>'Active Model Inputs'!OVW57</f>
        <v>0</v>
      </c>
      <c r="OVX57" s="31">
        <f>'Active Model Inputs'!OVX57</f>
        <v>0</v>
      </c>
      <c r="OVY57" s="31">
        <f>'Active Model Inputs'!OVY57</f>
        <v>0</v>
      </c>
      <c r="OVZ57" s="31">
        <f>'Active Model Inputs'!OVZ57</f>
        <v>0</v>
      </c>
      <c r="OWA57" s="31">
        <f>'Active Model Inputs'!OWA57</f>
        <v>0</v>
      </c>
      <c r="OWB57" s="31">
        <f>'Active Model Inputs'!OWB57</f>
        <v>0</v>
      </c>
      <c r="OWC57" s="31">
        <f>'Active Model Inputs'!OWC57</f>
        <v>0</v>
      </c>
      <c r="OWD57" s="31">
        <f>'Active Model Inputs'!OWD57</f>
        <v>0</v>
      </c>
      <c r="OWE57" s="31">
        <f>'Active Model Inputs'!OWE57</f>
        <v>0</v>
      </c>
      <c r="OWF57" s="31">
        <f>'Active Model Inputs'!OWF57</f>
        <v>0</v>
      </c>
      <c r="OWG57" s="31">
        <f>'Active Model Inputs'!OWG57</f>
        <v>0</v>
      </c>
      <c r="OWH57" s="31">
        <f>'Active Model Inputs'!OWH57</f>
        <v>0</v>
      </c>
      <c r="OWI57" s="31">
        <f>'Active Model Inputs'!OWI57</f>
        <v>0</v>
      </c>
      <c r="OWJ57" s="31">
        <f>'Active Model Inputs'!OWJ57</f>
        <v>0</v>
      </c>
      <c r="OWK57" s="31">
        <f>'Active Model Inputs'!OWK57</f>
        <v>0</v>
      </c>
      <c r="OWL57" s="31">
        <f>'Active Model Inputs'!OWL57</f>
        <v>0</v>
      </c>
      <c r="OWM57" s="31">
        <f>'Active Model Inputs'!OWM57</f>
        <v>0</v>
      </c>
      <c r="OWN57" s="31">
        <f>'Active Model Inputs'!OWN57</f>
        <v>0</v>
      </c>
      <c r="OWO57" s="31">
        <f>'Active Model Inputs'!OWO57</f>
        <v>0</v>
      </c>
      <c r="OWP57" s="31">
        <f>'Active Model Inputs'!OWP57</f>
        <v>0</v>
      </c>
      <c r="OWQ57" s="31">
        <f>'Active Model Inputs'!OWQ57</f>
        <v>0</v>
      </c>
      <c r="OWR57" s="31">
        <f>'Active Model Inputs'!OWR57</f>
        <v>0</v>
      </c>
      <c r="OWS57" s="31">
        <f>'Active Model Inputs'!OWS57</f>
        <v>0</v>
      </c>
      <c r="OWT57" s="31">
        <f>'Active Model Inputs'!OWT57</f>
        <v>0</v>
      </c>
      <c r="OWU57" s="31">
        <f>'Active Model Inputs'!OWU57</f>
        <v>0</v>
      </c>
      <c r="OWV57" s="31">
        <f>'Active Model Inputs'!OWV57</f>
        <v>0</v>
      </c>
      <c r="OWW57" s="31">
        <f>'Active Model Inputs'!OWW57</f>
        <v>0</v>
      </c>
      <c r="OWX57" s="31">
        <f>'Active Model Inputs'!OWX57</f>
        <v>0</v>
      </c>
      <c r="OWY57" s="31">
        <f>'Active Model Inputs'!OWY57</f>
        <v>0</v>
      </c>
      <c r="OWZ57" s="31">
        <f>'Active Model Inputs'!OWZ57</f>
        <v>0</v>
      </c>
      <c r="OXA57" s="31">
        <f>'Active Model Inputs'!OXA57</f>
        <v>0</v>
      </c>
      <c r="OXB57" s="31">
        <f>'Active Model Inputs'!OXB57</f>
        <v>0</v>
      </c>
      <c r="OXC57" s="31">
        <f>'Active Model Inputs'!OXC57</f>
        <v>0</v>
      </c>
      <c r="OXD57" s="31">
        <f>'Active Model Inputs'!OXD57</f>
        <v>0</v>
      </c>
      <c r="OXE57" s="31">
        <f>'Active Model Inputs'!OXE57</f>
        <v>0</v>
      </c>
      <c r="OXF57" s="31">
        <f>'Active Model Inputs'!OXF57</f>
        <v>0</v>
      </c>
      <c r="OXG57" s="31">
        <f>'Active Model Inputs'!OXG57</f>
        <v>0</v>
      </c>
      <c r="OXH57" s="31">
        <f>'Active Model Inputs'!OXH57</f>
        <v>0</v>
      </c>
      <c r="OXI57" s="31">
        <f>'Active Model Inputs'!OXI57</f>
        <v>0</v>
      </c>
      <c r="OXJ57" s="31">
        <f>'Active Model Inputs'!OXJ57</f>
        <v>0</v>
      </c>
      <c r="OXK57" s="31">
        <f>'Active Model Inputs'!OXK57</f>
        <v>0</v>
      </c>
      <c r="OXL57" s="31">
        <f>'Active Model Inputs'!OXL57</f>
        <v>0</v>
      </c>
      <c r="OXM57" s="31">
        <f>'Active Model Inputs'!OXM57</f>
        <v>0</v>
      </c>
      <c r="OXN57" s="31">
        <f>'Active Model Inputs'!OXN57</f>
        <v>0</v>
      </c>
      <c r="OXO57" s="31">
        <f>'Active Model Inputs'!OXO57</f>
        <v>0</v>
      </c>
      <c r="OXP57" s="31">
        <f>'Active Model Inputs'!OXP57</f>
        <v>0</v>
      </c>
      <c r="OXQ57" s="31">
        <f>'Active Model Inputs'!OXQ57</f>
        <v>0</v>
      </c>
      <c r="OXR57" s="31">
        <f>'Active Model Inputs'!OXR57</f>
        <v>0</v>
      </c>
      <c r="OXS57" s="31">
        <f>'Active Model Inputs'!OXS57</f>
        <v>0</v>
      </c>
      <c r="OXT57" s="31">
        <f>'Active Model Inputs'!OXT57</f>
        <v>0</v>
      </c>
      <c r="OXU57" s="31">
        <f>'Active Model Inputs'!OXU57</f>
        <v>0</v>
      </c>
      <c r="OXV57" s="31">
        <f>'Active Model Inputs'!OXV57</f>
        <v>0</v>
      </c>
      <c r="OXW57" s="31">
        <f>'Active Model Inputs'!OXW57</f>
        <v>0</v>
      </c>
      <c r="OXX57" s="31">
        <f>'Active Model Inputs'!OXX57</f>
        <v>0</v>
      </c>
      <c r="OXY57" s="31">
        <f>'Active Model Inputs'!OXY57</f>
        <v>0</v>
      </c>
      <c r="OXZ57" s="31">
        <f>'Active Model Inputs'!OXZ57</f>
        <v>0</v>
      </c>
      <c r="OYA57" s="31">
        <f>'Active Model Inputs'!OYA57</f>
        <v>0</v>
      </c>
      <c r="OYB57" s="31">
        <f>'Active Model Inputs'!OYB57</f>
        <v>0</v>
      </c>
      <c r="OYC57" s="31">
        <f>'Active Model Inputs'!OYC57</f>
        <v>0</v>
      </c>
      <c r="OYD57" s="31">
        <f>'Active Model Inputs'!OYD57</f>
        <v>0</v>
      </c>
      <c r="OYE57" s="31">
        <f>'Active Model Inputs'!OYE57</f>
        <v>0</v>
      </c>
      <c r="OYF57" s="31">
        <f>'Active Model Inputs'!OYF57</f>
        <v>0</v>
      </c>
      <c r="OYG57" s="31">
        <f>'Active Model Inputs'!OYG57</f>
        <v>0</v>
      </c>
      <c r="OYH57" s="31">
        <f>'Active Model Inputs'!OYH57</f>
        <v>0</v>
      </c>
      <c r="OYI57" s="31">
        <f>'Active Model Inputs'!OYI57</f>
        <v>0</v>
      </c>
      <c r="OYJ57" s="31">
        <f>'Active Model Inputs'!OYJ57</f>
        <v>0</v>
      </c>
      <c r="OYK57" s="31">
        <f>'Active Model Inputs'!OYK57</f>
        <v>0</v>
      </c>
      <c r="OYL57" s="31">
        <f>'Active Model Inputs'!OYL57</f>
        <v>0</v>
      </c>
      <c r="OYM57" s="31">
        <f>'Active Model Inputs'!OYM57</f>
        <v>0</v>
      </c>
      <c r="OYN57" s="31">
        <f>'Active Model Inputs'!OYN57</f>
        <v>0</v>
      </c>
      <c r="OYO57" s="31">
        <f>'Active Model Inputs'!OYO57</f>
        <v>0</v>
      </c>
      <c r="OYP57" s="31">
        <f>'Active Model Inputs'!OYP57</f>
        <v>0</v>
      </c>
      <c r="OYQ57" s="31">
        <f>'Active Model Inputs'!OYQ57</f>
        <v>0</v>
      </c>
      <c r="OYR57" s="31">
        <f>'Active Model Inputs'!OYR57</f>
        <v>0</v>
      </c>
      <c r="OYS57" s="31">
        <f>'Active Model Inputs'!OYS57</f>
        <v>0</v>
      </c>
      <c r="OYT57" s="31">
        <f>'Active Model Inputs'!OYT57</f>
        <v>0</v>
      </c>
      <c r="OYU57" s="31">
        <f>'Active Model Inputs'!OYU57</f>
        <v>0</v>
      </c>
      <c r="OYV57" s="31">
        <f>'Active Model Inputs'!OYV57</f>
        <v>0</v>
      </c>
      <c r="OYW57" s="31">
        <f>'Active Model Inputs'!OYW57</f>
        <v>0</v>
      </c>
      <c r="OYX57" s="31">
        <f>'Active Model Inputs'!OYX57</f>
        <v>0</v>
      </c>
      <c r="OYY57" s="31">
        <f>'Active Model Inputs'!OYY57</f>
        <v>0</v>
      </c>
      <c r="OYZ57" s="31">
        <f>'Active Model Inputs'!OYZ57</f>
        <v>0</v>
      </c>
      <c r="OZA57" s="31">
        <f>'Active Model Inputs'!OZA57</f>
        <v>0</v>
      </c>
      <c r="OZB57" s="31">
        <f>'Active Model Inputs'!OZB57</f>
        <v>0</v>
      </c>
      <c r="OZC57" s="31">
        <f>'Active Model Inputs'!OZC57</f>
        <v>0</v>
      </c>
      <c r="OZD57" s="31">
        <f>'Active Model Inputs'!OZD57</f>
        <v>0</v>
      </c>
      <c r="OZE57" s="31">
        <f>'Active Model Inputs'!OZE57</f>
        <v>0</v>
      </c>
      <c r="OZF57" s="31">
        <f>'Active Model Inputs'!OZF57</f>
        <v>0</v>
      </c>
      <c r="OZG57" s="31">
        <f>'Active Model Inputs'!OZG57</f>
        <v>0</v>
      </c>
      <c r="OZH57" s="31">
        <f>'Active Model Inputs'!OZH57</f>
        <v>0</v>
      </c>
      <c r="OZI57" s="31">
        <f>'Active Model Inputs'!OZI57</f>
        <v>0</v>
      </c>
      <c r="OZJ57" s="31">
        <f>'Active Model Inputs'!OZJ57</f>
        <v>0</v>
      </c>
      <c r="OZK57" s="31">
        <f>'Active Model Inputs'!OZK57</f>
        <v>0</v>
      </c>
      <c r="OZL57" s="31">
        <f>'Active Model Inputs'!OZL57</f>
        <v>0</v>
      </c>
      <c r="OZM57" s="31">
        <f>'Active Model Inputs'!OZM57</f>
        <v>0</v>
      </c>
      <c r="OZN57" s="31">
        <f>'Active Model Inputs'!OZN57</f>
        <v>0</v>
      </c>
      <c r="OZO57" s="31">
        <f>'Active Model Inputs'!OZO57</f>
        <v>0</v>
      </c>
      <c r="OZP57" s="31">
        <f>'Active Model Inputs'!OZP57</f>
        <v>0</v>
      </c>
      <c r="OZQ57" s="31">
        <f>'Active Model Inputs'!OZQ57</f>
        <v>0</v>
      </c>
      <c r="OZR57" s="31">
        <f>'Active Model Inputs'!OZR57</f>
        <v>0</v>
      </c>
      <c r="OZS57" s="31">
        <f>'Active Model Inputs'!OZS57</f>
        <v>0</v>
      </c>
      <c r="OZT57" s="31">
        <f>'Active Model Inputs'!OZT57</f>
        <v>0</v>
      </c>
      <c r="OZU57" s="31">
        <f>'Active Model Inputs'!OZU57</f>
        <v>0</v>
      </c>
      <c r="OZV57" s="31">
        <f>'Active Model Inputs'!OZV57</f>
        <v>0</v>
      </c>
      <c r="OZW57" s="31">
        <f>'Active Model Inputs'!OZW57</f>
        <v>0</v>
      </c>
      <c r="OZX57" s="31">
        <f>'Active Model Inputs'!OZX57</f>
        <v>0</v>
      </c>
      <c r="OZY57" s="31">
        <f>'Active Model Inputs'!OZY57</f>
        <v>0</v>
      </c>
      <c r="OZZ57" s="31">
        <f>'Active Model Inputs'!OZZ57</f>
        <v>0</v>
      </c>
      <c r="PAA57" s="31">
        <f>'Active Model Inputs'!PAA57</f>
        <v>0</v>
      </c>
      <c r="PAB57" s="31">
        <f>'Active Model Inputs'!PAB57</f>
        <v>0</v>
      </c>
      <c r="PAC57" s="31">
        <f>'Active Model Inputs'!PAC57</f>
        <v>0</v>
      </c>
      <c r="PAD57" s="31">
        <f>'Active Model Inputs'!PAD57</f>
        <v>0</v>
      </c>
      <c r="PAE57" s="31">
        <f>'Active Model Inputs'!PAE57</f>
        <v>0</v>
      </c>
      <c r="PAF57" s="31">
        <f>'Active Model Inputs'!PAF57</f>
        <v>0</v>
      </c>
      <c r="PAG57" s="31">
        <f>'Active Model Inputs'!PAG57</f>
        <v>0</v>
      </c>
      <c r="PAH57" s="31">
        <f>'Active Model Inputs'!PAH57</f>
        <v>0</v>
      </c>
      <c r="PAI57" s="31">
        <f>'Active Model Inputs'!PAI57</f>
        <v>0</v>
      </c>
      <c r="PAJ57" s="31">
        <f>'Active Model Inputs'!PAJ57</f>
        <v>0</v>
      </c>
      <c r="PAK57" s="31">
        <f>'Active Model Inputs'!PAK57</f>
        <v>0</v>
      </c>
      <c r="PAL57" s="31">
        <f>'Active Model Inputs'!PAL57</f>
        <v>0</v>
      </c>
      <c r="PAM57" s="31">
        <f>'Active Model Inputs'!PAM57</f>
        <v>0</v>
      </c>
      <c r="PAN57" s="31">
        <f>'Active Model Inputs'!PAN57</f>
        <v>0</v>
      </c>
      <c r="PAO57" s="31">
        <f>'Active Model Inputs'!PAO57</f>
        <v>0</v>
      </c>
      <c r="PAP57" s="31">
        <f>'Active Model Inputs'!PAP57</f>
        <v>0</v>
      </c>
      <c r="PAQ57" s="31">
        <f>'Active Model Inputs'!PAQ57</f>
        <v>0</v>
      </c>
      <c r="PAR57" s="31">
        <f>'Active Model Inputs'!PAR57</f>
        <v>0</v>
      </c>
      <c r="PAS57" s="31">
        <f>'Active Model Inputs'!PAS57</f>
        <v>0</v>
      </c>
      <c r="PAT57" s="31">
        <f>'Active Model Inputs'!PAT57</f>
        <v>0</v>
      </c>
      <c r="PAU57" s="31">
        <f>'Active Model Inputs'!PAU57</f>
        <v>0</v>
      </c>
      <c r="PAV57" s="31">
        <f>'Active Model Inputs'!PAV57</f>
        <v>0</v>
      </c>
      <c r="PAW57" s="31">
        <f>'Active Model Inputs'!PAW57</f>
        <v>0</v>
      </c>
      <c r="PAX57" s="31">
        <f>'Active Model Inputs'!PAX57</f>
        <v>0</v>
      </c>
      <c r="PAY57" s="31">
        <f>'Active Model Inputs'!PAY57</f>
        <v>0</v>
      </c>
      <c r="PAZ57" s="31">
        <f>'Active Model Inputs'!PAZ57</f>
        <v>0</v>
      </c>
      <c r="PBA57" s="31">
        <f>'Active Model Inputs'!PBA57</f>
        <v>0</v>
      </c>
      <c r="PBB57" s="31">
        <f>'Active Model Inputs'!PBB57</f>
        <v>0</v>
      </c>
      <c r="PBC57" s="31">
        <f>'Active Model Inputs'!PBC57</f>
        <v>0</v>
      </c>
      <c r="PBD57" s="31">
        <f>'Active Model Inputs'!PBD57</f>
        <v>0</v>
      </c>
      <c r="PBE57" s="31">
        <f>'Active Model Inputs'!PBE57</f>
        <v>0</v>
      </c>
      <c r="PBF57" s="31">
        <f>'Active Model Inputs'!PBF57</f>
        <v>0</v>
      </c>
      <c r="PBG57" s="31">
        <f>'Active Model Inputs'!PBG57</f>
        <v>0</v>
      </c>
      <c r="PBH57" s="31">
        <f>'Active Model Inputs'!PBH57</f>
        <v>0</v>
      </c>
      <c r="PBI57" s="31">
        <f>'Active Model Inputs'!PBI57</f>
        <v>0</v>
      </c>
      <c r="PBJ57" s="31">
        <f>'Active Model Inputs'!PBJ57</f>
        <v>0</v>
      </c>
      <c r="PBK57" s="31">
        <f>'Active Model Inputs'!PBK57</f>
        <v>0</v>
      </c>
      <c r="PBL57" s="31">
        <f>'Active Model Inputs'!PBL57</f>
        <v>0</v>
      </c>
      <c r="PBM57" s="31">
        <f>'Active Model Inputs'!PBM57</f>
        <v>0</v>
      </c>
      <c r="PBN57" s="31">
        <f>'Active Model Inputs'!PBN57</f>
        <v>0</v>
      </c>
      <c r="PBO57" s="31">
        <f>'Active Model Inputs'!PBO57</f>
        <v>0</v>
      </c>
      <c r="PBP57" s="31">
        <f>'Active Model Inputs'!PBP57</f>
        <v>0</v>
      </c>
      <c r="PBQ57" s="31">
        <f>'Active Model Inputs'!PBQ57</f>
        <v>0</v>
      </c>
      <c r="PBR57" s="31">
        <f>'Active Model Inputs'!PBR57</f>
        <v>0</v>
      </c>
      <c r="PBS57" s="31">
        <f>'Active Model Inputs'!PBS57</f>
        <v>0</v>
      </c>
      <c r="PBT57" s="31">
        <f>'Active Model Inputs'!PBT57</f>
        <v>0</v>
      </c>
      <c r="PBU57" s="31">
        <f>'Active Model Inputs'!PBU57</f>
        <v>0</v>
      </c>
      <c r="PBV57" s="31">
        <f>'Active Model Inputs'!PBV57</f>
        <v>0</v>
      </c>
      <c r="PBW57" s="31">
        <f>'Active Model Inputs'!PBW57</f>
        <v>0</v>
      </c>
      <c r="PBX57" s="31">
        <f>'Active Model Inputs'!PBX57</f>
        <v>0</v>
      </c>
      <c r="PBY57" s="31">
        <f>'Active Model Inputs'!PBY57</f>
        <v>0</v>
      </c>
      <c r="PBZ57" s="31">
        <f>'Active Model Inputs'!PBZ57</f>
        <v>0</v>
      </c>
      <c r="PCA57" s="31">
        <f>'Active Model Inputs'!PCA57</f>
        <v>0</v>
      </c>
      <c r="PCB57" s="31">
        <f>'Active Model Inputs'!PCB57</f>
        <v>0</v>
      </c>
      <c r="PCC57" s="31">
        <f>'Active Model Inputs'!PCC57</f>
        <v>0</v>
      </c>
      <c r="PCD57" s="31">
        <f>'Active Model Inputs'!PCD57</f>
        <v>0</v>
      </c>
      <c r="PCE57" s="31">
        <f>'Active Model Inputs'!PCE57</f>
        <v>0</v>
      </c>
      <c r="PCF57" s="31">
        <f>'Active Model Inputs'!PCF57</f>
        <v>0</v>
      </c>
      <c r="PCG57" s="31">
        <f>'Active Model Inputs'!PCG57</f>
        <v>0</v>
      </c>
      <c r="PCH57" s="31">
        <f>'Active Model Inputs'!PCH57</f>
        <v>0</v>
      </c>
      <c r="PCI57" s="31">
        <f>'Active Model Inputs'!PCI57</f>
        <v>0</v>
      </c>
      <c r="PCJ57" s="31">
        <f>'Active Model Inputs'!PCJ57</f>
        <v>0</v>
      </c>
      <c r="PCK57" s="31">
        <f>'Active Model Inputs'!PCK57</f>
        <v>0</v>
      </c>
      <c r="PCL57" s="31">
        <f>'Active Model Inputs'!PCL57</f>
        <v>0</v>
      </c>
      <c r="PCM57" s="31">
        <f>'Active Model Inputs'!PCM57</f>
        <v>0</v>
      </c>
      <c r="PCN57" s="31">
        <f>'Active Model Inputs'!PCN57</f>
        <v>0</v>
      </c>
      <c r="PCO57" s="31">
        <f>'Active Model Inputs'!PCO57</f>
        <v>0</v>
      </c>
      <c r="PCP57" s="31">
        <f>'Active Model Inputs'!PCP57</f>
        <v>0</v>
      </c>
      <c r="PCQ57" s="31">
        <f>'Active Model Inputs'!PCQ57</f>
        <v>0</v>
      </c>
      <c r="PCR57" s="31">
        <f>'Active Model Inputs'!PCR57</f>
        <v>0</v>
      </c>
      <c r="PCS57" s="31">
        <f>'Active Model Inputs'!PCS57</f>
        <v>0</v>
      </c>
      <c r="PCT57" s="31">
        <f>'Active Model Inputs'!PCT57</f>
        <v>0</v>
      </c>
      <c r="PCU57" s="31">
        <f>'Active Model Inputs'!PCU57</f>
        <v>0</v>
      </c>
      <c r="PCV57" s="31">
        <f>'Active Model Inputs'!PCV57</f>
        <v>0</v>
      </c>
      <c r="PCW57" s="31">
        <f>'Active Model Inputs'!PCW57</f>
        <v>0</v>
      </c>
      <c r="PCX57" s="31">
        <f>'Active Model Inputs'!PCX57</f>
        <v>0</v>
      </c>
      <c r="PCY57" s="31">
        <f>'Active Model Inputs'!PCY57</f>
        <v>0</v>
      </c>
      <c r="PCZ57" s="31">
        <f>'Active Model Inputs'!PCZ57</f>
        <v>0</v>
      </c>
      <c r="PDA57" s="31">
        <f>'Active Model Inputs'!PDA57</f>
        <v>0</v>
      </c>
      <c r="PDB57" s="31">
        <f>'Active Model Inputs'!PDB57</f>
        <v>0</v>
      </c>
      <c r="PDC57" s="31">
        <f>'Active Model Inputs'!PDC57</f>
        <v>0</v>
      </c>
      <c r="PDD57" s="31">
        <f>'Active Model Inputs'!PDD57</f>
        <v>0</v>
      </c>
      <c r="PDE57" s="31">
        <f>'Active Model Inputs'!PDE57</f>
        <v>0</v>
      </c>
      <c r="PDF57" s="31">
        <f>'Active Model Inputs'!PDF57</f>
        <v>0</v>
      </c>
      <c r="PDG57" s="31">
        <f>'Active Model Inputs'!PDG57</f>
        <v>0</v>
      </c>
      <c r="PDH57" s="31">
        <f>'Active Model Inputs'!PDH57</f>
        <v>0</v>
      </c>
      <c r="PDI57" s="31">
        <f>'Active Model Inputs'!PDI57</f>
        <v>0</v>
      </c>
      <c r="PDJ57" s="31">
        <f>'Active Model Inputs'!PDJ57</f>
        <v>0</v>
      </c>
      <c r="PDK57" s="31">
        <f>'Active Model Inputs'!PDK57</f>
        <v>0</v>
      </c>
      <c r="PDL57" s="31">
        <f>'Active Model Inputs'!PDL57</f>
        <v>0</v>
      </c>
      <c r="PDM57" s="31">
        <f>'Active Model Inputs'!PDM57</f>
        <v>0</v>
      </c>
      <c r="PDN57" s="31">
        <f>'Active Model Inputs'!PDN57</f>
        <v>0</v>
      </c>
      <c r="PDO57" s="31">
        <f>'Active Model Inputs'!PDO57</f>
        <v>0</v>
      </c>
      <c r="PDP57" s="31">
        <f>'Active Model Inputs'!PDP57</f>
        <v>0</v>
      </c>
      <c r="PDQ57" s="31">
        <f>'Active Model Inputs'!PDQ57</f>
        <v>0</v>
      </c>
      <c r="PDR57" s="31">
        <f>'Active Model Inputs'!PDR57</f>
        <v>0</v>
      </c>
      <c r="PDS57" s="31">
        <f>'Active Model Inputs'!PDS57</f>
        <v>0</v>
      </c>
      <c r="PDT57" s="31">
        <f>'Active Model Inputs'!PDT57</f>
        <v>0</v>
      </c>
      <c r="PDU57" s="31">
        <f>'Active Model Inputs'!PDU57</f>
        <v>0</v>
      </c>
      <c r="PDV57" s="31">
        <f>'Active Model Inputs'!PDV57</f>
        <v>0</v>
      </c>
      <c r="PDW57" s="31">
        <f>'Active Model Inputs'!PDW57</f>
        <v>0</v>
      </c>
      <c r="PDX57" s="31">
        <f>'Active Model Inputs'!PDX57</f>
        <v>0</v>
      </c>
      <c r="PDY57" s="31">
        <f>'Active Model Inputs'!PDY57</f>
        <v>0</v>
      </c>
      <c r="PDZ57" s="31">
        <f>'Active Model Inputs'!PDZ57</f>
        <v>0</v>
      </c>
      <c r="PEA57" s="31">
        <f>'Active Model Inputs'!PEA57</f>
        <v>0</v>
      </c>
      <c r="PEB57" s="31">
        <f>'Active Model Inputs'!PEB57</f>
        <v>0</v>
      </c>
      <c r="PEC57" s="31">
        <f>'Active Model Inputs'!PEC57</f>
        <v>0</v>
      </c>
      <c r="PED57" s="31">
        <f>'Active Model Inputs'!PED57</f>
        <v>0</v>
      </c>
      <c r="PEE57" s="31">
        <f>'Active Model Inputs'!PEE57</f>
        <v>0</v>
      </c>
      <c r="PEF57" s="31">
        <f>'Active Model Inputs'!PEF57</f>
        <v>0</v>
      </c>
      <c r="PEG57" s="31">
        <f>'Active Model Inputs'!PEG57</f>
        <v>0</v>
      </c>
      <c r="PEH57" s="31">
        <f>'Active Model Inputs'!PEH57</f>
        <v>0</v>
      </c>
      <c r="PEI57" s="31">
        <f>'Active Model Inputs'!PEI57</f>
        <v>0</v>
      </c>
      <c r="PEJ57" s="31">
        <f>'Active Model Inputs'!PEJ57</f>
        <v>0</v>
      </c>
      <c r="PEK57" s="31">
        <f>'Active Model Inputs'!PEK57</f>
        <v>0</v>
      </c>
      <c r="PEL57" s="31">
        <f>'Active Model Inputs'!PEL57</f>
        <v>0</v>
      </c>
      <c r="PEM57" s="31">
        <f>'Active Model Inputs'!PEM57</f>
        <v>0</v>
      </c>
      <c r="PEN57" s="31">
        <f>'Active Model Inputs'!PEN57</f>
        <v>0</v>
      </c>
      <c r="PEO57" s="31">
        <f>'Active Model Inputs'!PEO57</f>
        <v>0</v>
      </c>
      <c r="PEP57" s="31">
        <f>'Active Model Inputs'!PEP57</f>
        <v>0</v>
      </c>
      <c r="PEQ57" s="31">
        <f>'Active Model Inputs'!PEQ57</f>
        <v>0</v>
      </c>
      <c r="PER57" s="31">
        <f>'Active Model Inputs'!PER57</f>
        <v>0</v>
      </c>
      <c r="PES57" s="31">
        <f>'Active Model Inputs'!PES57</f>
        <v>0</v>
      </c>
      <c r="PET57" s="31">
        <f>'Active Model Inputs'!PET57</f>
        <v>0</v>
      </c>
      <c r="PEU57" s="31">
        <f>'Active Model Inputs'!PEU57</f>
        <v>0</v>
      </c>
      <c r="PEV57" s="31">
        <f>'Active Model Inputs'!PEV57</f>
        <v>0</v>
      </c>
      <c r="PEW57" s="31">
        <f>'Active Model Inputs'!PEW57</f>
        <v>0</v>
      </c>
      <c r="PEX57" s="31">
        <f>'Active Model Inputs'!PEX57</f>
        <v>0</v>
      </c>
      <c r="PEY57" s="31">
        <f>'Active Model Inputs'!PEY57</f>
        <v>0</v>
      </c>
      <c r="PEZ57" s="31">
        <f>'Active Model Inputs'!PEZ57</f>
        <v>0</v>
      </c>
      <c r="PFA57" s="31">
        <f>'Active Model Inputs'!PFA57</f>
        <v>0</v>
      </c>
      <c r="PFB57" s="31">
        <f>'Active Model Inputs'!PFB57</f>
        <v>0</v>
      </c>
      <c r="PFC57" s="31">
        <f>'Active Model Inputs'!PFC57</f>
        <v>0</v>
      </c>
      <c r="PFD57" s="31">
        <f>'Active Model Inputs'!PFD57</f>
        <v>0</v>
      </c>
      <c r="PFE57" s="31">
        <f>'Active Model Inputs'!PFE57</f>
        <v>0</v>
      </c>
      <c r="PFF57" s="31">
        <f>'Active Model Inputs'!PFF57</f>
        <v>0</v>
      </c>
      <c r="PFG57" s="31">
        <f>'Active Model Inputs'!PFG57</f>
        <v>0</v>
      </c>
      <c r="PFH57" s="31">
        <f>'Active Model Inputs'!PFH57</f>
        <v>0</v>
      </c>
      <c r="PFI57" s="31">
        <f>'Active Model Inputs'!PFI57</f>
        <v>0</v>
      </c>
      <c r="PFJ57" s="31">
        <f>'Active Model Inputs'!PFJ57</f>
        <v>0</v>
      </c>
      <c r="PFK57" s="31">
        <f>'Active Model Inputs'!PFK57</f>
        <v>0</v>
      </c>
      <c r="PFL57" s="31">
        <f>'Active Model Inputs'!PFL57</f>
        <v>0</v>
      </c>
      <c r="PFM57" s="31">
        <f>'Active Model Inputs'!PFM57</f>
        <v>0</v>
      </c>
      <c r="PFN57" s="31">
        <f>'Active Model Inputs'!PFN57</f>
        <v>0</v>
      </c>
      <c r="PFO57" s="31">
        <f>'Active Model Inputs'!PFO57</f>
        <v>0</v>
      </c>
      <c r="PFP57" s="31">
        <f>'Active Model Inputs'!PFP57</f>
        <v>0</v>
      </c>
      <c r="PFQ57" s="31">
        <f>'Active Model Inputs'!PFQ57</f>
        <v>0</v>
      </c>
      <c r="PFR57" s="31">
        <f>'Active Model Inputs'!PFR57</f>
        <v>0</v>
      </c>
      <c r="PFS57" s="31">
        <f>'Active Model Inputs'!PFS57</f>
        <v>0</v>
      </c>
      <c r="PFT57" s="31">
        <f>'Active Model Inputs'!PFT57</f>
        <v>0</v>
      </c>
      <c r="PFU57" s="31">
        <f>'Active Model Inputs'!PFU57</f>
        <v>0</v>
      </c>
      <c r="PFV57" s="31">
        <f>'Active Model Inputs'!PFV57</f>
        <v>0</v>
      </c>
      <c r="PFW57" s="31">
        <f>'Active Model Inputs'!PFW57</f>
        <v>0</v>
      </c>
      <c r="PFX57" s="31">
        <f>'Active Model Inputs'!PFX57</f>
        <v>0</v>
      </c>
      <c r="PFY57" s="31">
        <f>'Active Model Inputs'!PFY57</f>
        <v>0</v>
      </c>
      <c r="PFZ57" s="31">
        <f>'Active Model Inputs'!PFZ57</f>
        <v>0</v>
      </c>
      <c r="PGA57" s="31">
        <f>'Active Model Inputs'!PGA57</f>
        <v>0</v>
      </c>
      <c r="PGB57" s="31">
        <f>'Active Model Inputs'!PGB57</f>
        <v>0</v>
      </c>
      <c r="PGC57" s="31">
        <f>'Active Model Inputs'!PGC57</f>
        <v>0</v>
      </c>
      <c r="PGD57" s="31">
        <f>'Active Model Inputs'!PGD57</f>
        <v>0</v>
      </c>
      <c r="PGE57" s="31">
        <f>'Active Model Inputs'!PGE57</f>
        <v>0</v>
      </c>
      <c r="PGF57" s="31">
        <f>'Active Model Inputs'!PGF57</f>
        <v>0</v>
      </c>
      <c r="PGG57" s="31">
        <f>'Active Model Inputs'!PGG57</f>
        <v>0</v>
      </c>
      <c r="PGH57" s="31">
        <f>'Active Model Inputs'!PGH57</f>
        <v>0</v>
      </c>
      <c r="PGI57" s="31">
        <f>'Active Model Inputs'!PGI57</f>
        <v>0</v>
      </c>
      <c r="PGJ57" s="31">
        <f>'Active Model Inputs'!PGJ57</f>
        <v>0</v>
      </c>
      <c r="PGK57" s="31">
        <f>'Active Model Inputs'!PGK57</f>
        <v>0</v>
      </c>
      <c r="PGL57" s="31">
        <f>'Active Model Inputs'!PGL57</f>
        <v>0</v>
      </c>
      <c r="PGM57" s="31">
        <f>'Active Model Inputs'!PGM57</f>
        <v>0</v>
      </c>
      <c r="PGN57" s="31">
        <f>'Active Model Inputs'!PGN57</f>
        <v>0</v>
      </c>
      <c r="PGO57" s="31">
        <f>'Active Model Inputs'!PGO57</f>
        <v>0</v>
      </c>
      <c r="PGP57" s="31">
        <f>'Active Model Inputs'!PGP57</f>
        <v>0</v>
      </c>
      <c r="PGQ57" s="31">
        <f>'Active Model Inputs'!PGQ57</f>
        <v>0</v>
      </c>
      <c r="PGR57" s="31">
        <f>'Active Model Inputs'!PGR57</f>
        <v>0</v>
      </c>
      <c r="PGS57" s="31">
        <f>'Active Model Inputs'!PGS57</f>
        <v>0</v>
      </c>
      <c r="PGT57" s="31">
        <f>'Active Model Inputs'!PGT57</f>
        <v>0</v>
      </c>
      <c r="PGU57" s="31">
        <f>'Active Model Inputs'!PGU57</f>
        <v>0</v>
      </c>
      <c r="PGV57" s="31">
        <f>'Active Model Inputs'!PGV57</f>
        <v>0</v>
      </c>
      <c r="PGW57" s="31">
        <f>'Active Model Inputs'!PGW57</f>
        <v>0</v>
      </c>
      <c r="PGX57" s="31">
        <f>'Active Model Inputs'!PGX57</f>
        <v>0</v>
      </c>
      <c r="PGY57" s="31">
        <f>'Active Model Inputs'!PGY57</f>
        <v>0</v>
      </c>
      <c r="PGZ57" s="31">
        <f>'Active Model Inputs'!PGZ57</f>
        <v>0</v>
      </c>
      <c r="PHA57" s="31">
        <f>'Active Model Inputs'!PHA57</f>
        <v>0</v>
      </c>
      <c r="PHB57" s="31">
        <f>'Active Model Inputs'!PHB57</f>
        <v>0</v>
      </c>
      <c r="PHC57" s="31">
        <f>'Active Model Inputs'!PHC57</f>
        <v>0</v>
      </c>
      <c r="PHD57" s="31">
        <f>'Active Model Inputs'!PHD57</f>
        <v>0</v>
      </c>
      <c r="PHE57" s="31">
        <f>'Active Model Inputs'!PHE57</f>
        <v>0</v>
      </c>
      <c r="PHF57" s="31">
        <f>'Active Model Inputs'!PHF57</f>
        <v>0</v>
      </c>
      <c r="PHG57" s="31">
        <f>'Active Model Inputs'!PHG57</f>
        <v>0</v>
      </c>
      <c r="PHH57" s="31">
        <f>'Active Model Inputs'!PHH57</f>
        <v>0</v>
      </c>
      <c r="PHI57" s="31">
        <f>'Active Model Inputs'!PHI57</f>
        <v>0</v>
      </c>
      <c r="PHJ57" s="31">
        <f>'Active Model Inputs'!PHJ57</f>
        <v>0</v>
      </c>
      <c r="PHK57" s="31">
        <f>'Active Model Inputs'!PHK57</f>
        <v>0</v>
      </c>
      <c r="PHL57" s="31">
        <f>'Active Model Inputs'!PHL57</f>
        <v>0</v>
      </c>
      <c r="PHM57" s="31">
        <f>'Active Model Inputs'!PHM57</f>
        <v>0</v>
      </c>
      <c r="PHN57" s="31">
        <f>'Active Model Inputs'!PHN57</f>
        <v>0</v>
      </c>
      <c r="PHO57" s="31">
        <f>'Active Model Inputs'!PHO57</f>
        <v>0</v>
      </c>
      <c r="PHP57" s="31">
        <f>'Active Model Inputs'!PHP57</f>
        <v>0</v>
      </c>
      <c r="PHQ57" s="31">
        <f>'Active Model Inputs'!PHQ57</f>
        <v>0</v>
      </c>
      <c r="PHR57" s="31">
        <f>'Active Model Inputs'!PHR57</f>
        <v>0</v>
      </c>
      <c r="PHS57" s="31">
        <f>'Active Model Inputs'!PHS57</f>
        <v>0</v>
      </c>
      <c r="PHT57" s="31">
        <f>'Active Model Inputs'!PHT57</f>
        <v>0</v>
      </c>
      <c r="PHU57" s="31">
        <f>'Active Model Inputs'!PHU57</f>
        <v>0</v>
      </c>
      <c r="PHV57" s="31">
        <f>'Active Model Inputs'!PHV57</f>
        <v>0</v>
      </c>
      <c r="PHW57" s="31">
        <f>'Active Model Inputs'!PHW57</f>
        <v>0</v>
      </c>
      <c r="PHX57" s="31">
        <f>'Active Model Inputs'!PHX57</f>
        <v>0</v>
      </c>
      <c r="PHY57" s="31">
        <f>'Active Model Inputs'!PHY57</f>
        <v>0</v>
      </c>
      <c r="PHZ57" s="31">
        <f>'Active Model Inputs'!PHZ57</f>
        <v>0</v>
      </c>
      <c r="PIA57" s="31">
        <f>'Active Model Inputs'!PIA57</f>
        <v>0</v>
      </c>
      <c r="PIB57" s="31">
        <f>'Active Model Inputs'!PIB57</f>
        <v>0</v>
      </c>
      <c r="PIC57" s="31">
        <f>'Active Model Inputs'!PIC57</f>
        <v>0</v>
      </c>
      <c r="PID57" s="31">
        <f>'Active Model Inputs'!PID57</f>
        <v>0</v>
      </c>
      <c r="PIE57" s="31">
        <f>'Active Model Inputs'!PIE57</f>
        <v>0</v>
      </c>
      <c r="PIF57" s="31">
        <f>'Active Model Inputs'!PIF57</f>
        <v>0</v>
      </c>
      <c r="PIG57" s="31">
        <f>'Active Model Inputs'!PIG57</f>
        <v>0</v>
      </c>
      <c r="PIH57" s="31">
        <f>'Active Model Inputs'!PIH57</f>
        <v>0</v>
      </c>
      <c r="PII57" s="31">
        <f>'Active Model Inputs'!PII57</f>
        <v>0</v>
      </c>
      <c r="PIJ57" s="31">
        <f>'Active Model Inputs'!PIJ57</f>
        <v>0</v>
      </c>
      <c r="PIK57" s="31">
        <f>'Active Model Inputs'!PIK57</f>
        <v>0</v>
      </c>
      <c r="PIL57" s="31">
        <f>'Active Model Inputs'!PIL57</f>
        <v>0</v>
      </c>
      <c r="PIM57" s="31">
        <f>'Active Model Inputs'!PIM57</f>
        <v>0</v>
      </c>
      <c r="PIN57" s="31">
        <f>'Active Model Inputs'!PIN57</f>
        <v>0</v>
      </c>
      <c r="PIO57" s="31">
        <f>'Active Model Inputs'!PIO57</f>
        <v>0</v>
      </c>
      <c r="PIP57" s="31">
        <f>'Active Model Inputs'!PIP57</f>
        <v>0</v>
      </c>
      <c r="PIQ57" s="31">
        <f>'Active Model Inputs'!PIQ57</f>
        <v>0</v>
      </c>
      <c r="PIR57" s="31">
        <f>'Active Model Inputs'!PIR57</f>
        <v>0</v>
      </c>
      <c r="PIS57" s="31">
        <f>'Active Model Inputs'!PIS57</f>
        <v>0</v>
      </c>
      <c r="PIT57" s="31">
        <f>'Active Model Inputs'!PIT57</f>
        <v>0</v>
      </c>
      <c r="PIU57" s="31">
        <f>'Active Model Inputs'!PIU57</f>
        <v>0</v>
      </c>
      <c r="PIV57" s="31">
        <f>'Active Model Inputs'!PIV57</f>
        <v>0</v>
      </c>
      <c r="PIW57" s="31">
        <f>'Active Model Inputs'!PIW57</f>
        <v>0</v>
      </c>
      <c r="PIX57" s="31">
        <f>'Active Model Inputs'!PIX57</f>
        <v>0</v>
      </c>
      <c r="PIY57" s="31">
        <f>'Active Model Inputs'!PIY57</f>
        <v>0</v>
      </c>
      <c r="PIZ57" s="31">
        <f>'Active Model Inputs'!PIZ57</f>
        <v>0</v>
      </c>
      <c r="PJA57" s="31">
        <f>'Active Model Inputs'!PJA57</f>
        <v>0</v>
      </c>
      <c r="PJB57" s="31">
        <f>'Active Model Inputs'!PJB57</f>
        <v>0</v>
      </c>
      <c r="PJC57" s="31">
        <f>'Active Model Inputs'!PJC57</f>
        <v>0</v>
      </c>
      <c r="PJD57" s="31">
        <f>'Active Model Inputs'!PJD57</f>
        <v>0</v>
      </c>
      <c r="PJE57" s="31">
        <f>'Active Model Inputs'!PJE57</f>
        <v>0</v>
      </c>
      <c r="PJF57" s="31">
        <f>'Active Model Inputs'!PJF57</f>
        <v>0</v>
      </c>
      <c r="PJG57" s="31">
        <f>'Active Model Inputs'!PJG57</f>
        <v>0</v>
      </c>
      <c r="PJH57" s="31">
        <f>'Active Model Inputs'!PJH57</f>
        <v>0</v>
      </c>
      <c r="PJI57" s="31">
        <f>'Active Model Inputs'!PJI57</f>
        <v>0</v>
      </c>
      <c r="PJJ57" s="31">
        <f>'Active Model Inputs'!PJJ57</f>
        <v>0</v>
      </c>
      <c r="PJK57" s="31">
        <f>'Active Model Inputs'!PJK57</f>
        <v>0</v>
      </c>
      <c r="PJL57" s="31">
        <f>'Active Model Inputs'!PJL57</f>
        <v>0</v>
      </c>
      <c r="PJM57" s="31">
        <f>'Active Model Inputs'!PJM57</f>
        <v>0</v>
      </c>
      <c r="PJN57" s="31">
        <f>'Active Model Inputs'!PJN57</f>
        <v>0</v>
      </c>
      <c r="PJO57" s="31">
        <f>'Active Model Inputs'!PJO57</f>
        <v>0</v>
      </c>
      <c r="PJP57" s="31">
        <f>'Active Model Inputs'!PJP57</f>
        <v>0</v>
      </c>
      <c r="PJQ57" s="31">
        <f>'Active Model Inputs'!PJQ57</f>
        <v>0</v>
      </c>
      <c r="PJR57" s="31">
        <f>'Active Model Inputs'!PJR57</f>
        <v>0</v>
      </c>
      <c r="PJS57" s="31">
        <f>'Active Model Inputs'!PJS57</f>
        <v>0</v>
      </c>
      <c r="PJT57" s="31">
        <f>'Active Model Inputs'!PJT57</f>
        <v>0</v>
      </c>
      <c r="PJU57" s="31">
        <f>'Active Model Inputs'!PJU57</f>
        <v>0</v>
      </c>
      <c r="PJV57" s="31">
        <f>'Active Model Inputs'!PJV57</f>
        <v>0</v>
      </c>
      <c r="PJW57" s="31">
        <f>'Active Model Inputs'!PJW57</f>
        <v>0</v>
      </c>
      <c r="PJX57" s="31">
        <f>'Active Model Inputs'!PJX57</f>
        <v>0</v>
      </c>
      <c r="PJY57" s="31">
        <f>'Active Model Inputs'!PJY57</f>
        <v>0</v>
      </c>
      <c r="PJZ57" s="31">
        <f>'Active Model Inputs'!PJZ57</f>
        <v>0</v>
      </c>
      <c r="PKA57" s="31">
        <f>'Active Model Inputs'!PKA57</f>
        <v>0</v>
      </c>
      <c r="PKB57" s="31">
        <f>'Active Model Inputs'!PKB57</f>
        <v>0</v>
      </c>
      <c r="PKC57" s="31">
        <f>'Active Model Inputs'!PKC57</f>
        <v>0</v>
      </c>
      <c r="PKD57" s="31">
        <f>'Active Model Inputs'!PKD57</f>
        <v>0</v>
      </c>
      <c r="PKE57" s="31">
        <f>'Active Model Inputs'!PKE57</f>
        <v>0</v>
      </c>
      <c r="PKF57" s="31">
        <f>'Active Model Inputs'!PKF57</f>
        <v>0</v>
      </c>
      <c r="PKG57" s="31">
        <f>'Active Model Inputs'!PKG57</f>
        <v>0</v>
      </c>
      <c r="PKH57" s="31">
        <f>'Active Model Inputs'!PKH57</f>
        <v>0</v>
      </c>
      <c r="PKI57" s="31">
        <f>'Active Model Inputs'!PKI57</f>
        <v>0</v>
      </c>
      <c r="PKJ57" s="31">
        <f>'Active Model Inputs'!PKJ57</f>
        <v>0</v>
      </c>
      <c r="PKK57" s="31">
        <f>'Active Model Inputs'!PKK57</f>
        <v>0</v>
      </c>
      <c r="PKL57" s="31">
        <f>'Active Model Inputs'!PKL57</f>
        <v>0</v>
      </c>
      <c r="PKM57" s="31">
        <f>'Active Model Inputs'!PKM57</f>
        <v>0</v>
      </c>
      <c r="PKN57" s="31">
        <f>'Active Model Inputs'!PKN57</f>
        <v>0</v>
      </c>
      <c r="PKO57" s="31">
        <f>'Active Model Inputs'!PKO57</f>
        <v>0</v>
      </c>
      <c r="PKP57" s="31">
        <f>'Active Model Inputs'!PKP57</f>
        <v>0</v>
      </c>
      <c r="PKQ57" s="31">
        <f>'Active Model Inputs'!PKQ57</f>
        <v>0</v>
      </c>
      <c r="PKR57" s="31">
        <f>'Active Model Inputs'!PKR57</f>
        <v>0</v>
      </c>
      <c r="PKS57" s="31">
        <f>'Active Model Inputs'!PKS57</f>
        <v>0</v>
      </c>
      <c r="PKT57" s="31">
        <f>'Active Model Inputs'!PKT57</f>
        <v>0</v>
      </c>
      <c r="PKU57" s="31">
        <f>'Active Model Inputs'!PKU57</f>
        <v>0</v>
      </c>
      <c r="PKV57" s="31">
        <f>'Active Model Inputs'!PKV57</f>
        <v>0</v>
      </c>
      <c r="PKW57" s="31">
        <f>'Active Model Inputs'!PKW57</f>
        <v>0</v>
      </c>
      <c r="PKX57" s="31">
        <f>'Active Model Inputs'!PKX57</f>
        <v>0</v>
      </c>
      <c r="PKY57" s="31">
        <f>'Active Model Inputs'!PKY57</f>
        <v>0</v>
      </c>
      <c r="PKZ57" s="31">
        <f>'Active Model Inputs'!PKZ57</f>
        <v>0</v>
      </c>
      <c r="PLA57" s="31">
        <f>'Active Model Inputs'!PLA57</f>
        <v>0</v>
      </c>
      <c r="PLB57" s="31">
        <f>'Active Model Inputs'!PLB57</f>
        <v>0</v>
      </c>
      <c r="PLC57" s="31">
        <f>'Active Model Inputs'!PLC57</f>
        <v>0</v>
      </c>
      <c r="PLD57" s="31">
        <f>'Active Model Inputs'!PLD57</f>
        <v>0</v>
      </c>
      <c r="PLE57" s="31">
        <f>'Active Model Inputs'!PLE57</f>
        <v>0</v>
      </c>
      <c r="PLF57" s="31">
        <f>'Active Model Inputs'!PLF57</f>
        <v>0</v>
      </c>
      <c r="PLG57" s="31">
        <f>'Active Model Inputs'!PLG57</f>
        <v>0</v>
      </c>
      <c r="PLH57" s="31">
        <f>'Active Model Inputs'!PLH57</f>
        <v>0</v>
      </c>
      <c r="PLI57" s="31">
        <f>'Active Model Inputs'!PLI57</f>
        <v>0</v>
      </c>
      <c r="PLJ57" s="31">
        <f>'Active Model Inputs'!PLJ57</f>
        <v>0</v>
      </c>
      <c r="PLK57" s="31">
        <f>'Active Model Inputs'!PLK57</f>
        <v>0</v>
      </c>
      <c r="PLL57" s="31">
        <f>'Active Model Inputs'!PLL57</f>
        <v>0</v>
      </c>
      <c r="PLM57" s="31">
        <f>'Active Model Inputs'!PLM57</f>
        <v>0</v>
      </c>
      <c r="PLN57" s="31">
        <f>'Active Model Inputs'!PLN57</f>
        <v>0</v>
      </c>
      <c r="PLO57" s="31">
        <f>'Active Model Inputs'!PLO57</f>
        <v>0</v>
      </c>
      <c r="PLP57" s="31">
        <f>'Active Model Inputs'!PLP57</f>
        <v>0</v>
      </c>
      <c r="PLQ57" s="31">
        <f>'Active Model Inputs'!PLQ57</f>
        <v>0</v>
      </c>
      <c r="PLR57" s="31">
        <f>'Active Model Inputs'!PLR57</f>
        <v>0</v>
      </c>
      <c r="PLS57" s="31">
        <f>'Active Model Inputs'!PLS57</f>
        <v>0</v>
      </c>
      <c r="PLT57" s="31">
        <f>'Active Model Inputs'!PLT57</f>
        <v>0</v>
      </c>
      <c r="PLU57" s="31">
        <f>'Active Model Inputs'!PLU57</f>
        <v>0</v>
      </c>
      <c r="PLV57" s="31">
        <f>'Active Model Inputs'!PLV57</f>
        <v>0</v>
      </c>
      <c r="PLW57" s="31">
        <f>'Active Model Inputs'!PLW57</f>
        <v>0</v>
      </c>
      <c r="PLX57" s="31">
        <f>'Active Model Inputs'!PLX57</f>
        <v>0</v>
      </c>
      <c r="PLY57" s="31">
        <f>'Active Model Inputs'!PLY57</f>
        <v>0</v>
      </c>
      <c r="PLZ57" s="31">
        <f>'Active Model Inputs'!PLZ57</f>
        <v>0</v>
      </c>
      <c r="PMA57" s="31">
        <f>'Active Model Inputs'!PMA57</f>
        <v>0</v>
      </c>
      <c r="PMB57" s="31">
        <f>'Active Model Inputs'!PMB57</f>
        <v>0</v>
      </c>
      <c r="PMC57" s="31">
        <f>'Active Model Inputs'!PMC57</f>
        <v>0</v>
      </c>
      <c r="PMD57" s="31">
        <f>'Active Model Inputs'!PMD57</f>
        <v>0</v>
      </c>
      <c r="PME57" s="31">
        <f>'Active Model Inputs'!PME57</f>
        <v>0</v>
      </c>
      <c r="PMF57" s="31">
        <f>'Active Model Inputs'!PMF57</f>
        <v>0</v>
      </c>
      <c r="PMG57" s="31">
        <f>'Active Model Inputs'!PMG57</f>
        <v>0</v>
      </c>
      <c r="PMH57" s="31">
        <f>'Active Model Inputs'!PMH57</f>
        <v>0</v>
      </c>
      <c r="PMI57" s="31">
        <f>'Active Model Inputs'!PMI57</f>
        <v>0</v>
      </c>
      <c r="PMJ57" s="31">
        <f>'Active Model Inputs'!PMJ57</f>
        <v>0</v>
      </c>
      <c r="PMK57" s="31">
        <f>'Active Model Inputs'!PMK57</f>
        <v>0</v>
      </c>
      <c r="PML57" s="31">
        <f>'Active Model Inputs'!PML57</f>
        <v>0</v>
      </c>
      <c r="PMM57" s="31">
        <f>'Active Model Inputs'!PMM57</f>
        <v>0</v>
      </c>
      <c r="PMN57" s="31">
        <f>'Active Model Inputs'!PMN57</f>
        <v>0</v>
      </c>
      <c r="PMO57" s="31">
        <f>'Active Model Inputs'!PMO57</f>
        <v>0</v>
      </c>
      <c r="PMP57" s="31">
        <f>'Active Model Inputs'!PMP57</f>
        <v>0</v>
      </c>
      <c r="PMQ57" s="31">
        <f>'Active Model Inputs'!PMQ57</f>
        <v>0</v>
      </c>
      <c r="PMR57" s="31">
        <f>'Active Model Inputs'!PMR57</f>
        <v>0</v>
      </c>
      <c r="PMS57" s="31">
        <f>'Active Model Inputs'!PMS57</f>
        <v>0</v>
      </c>
      <c r="PMT57" s="31">
        <f>'Active Model Inputs'!PMT57</f>
        <v>0</v>
      </c>
      <c r="PMU57" s="31">
        <f>'Active Model Inputs'!PMU57</f>
        <v>0</v>
      </c>
      <c r="PMV57" s="31">
        <f>'Active Model Inputs'!PMV57</f>
        <v>0</v>
      </c>
      <c r="PMW57" s="31">
        <f>'Active Model Inputs'!PMW57</f>
        <v>0</v>
      </c>
      <c r="PMX57" s="31">
        <f>'Active Model Inputs'!PMX57</f>
        <v>0</v>
      </c>
      <c r="PMY57" s="31">
        <f>'Active Model Inputs'!PMY57</f>
        <v>0</v>
      </c>
      <c r="PMZ57" s="31">
        <f>'Active Model Inputs'!PMZ57</f>
        <v>0</v>
      </c>
      <c r="PNA57" s="31">
        <f>'Active Model Inputs'!PNA57</f>
        <v>0</v>
      </c>
      <c r="PNB57" s="31">
        <f>'Active Model Inputs'!PNB57</f>
        <v>0</v>
      </c>
      <c r="PNC57" s="31">
        <f>'Active Model Inputs'!PNC57</f>
        <v>0</v>
      </c>
      <c r="PND57" s="31">
        <f>'Active Model Inputs'!PND57</f>
        <v>0</v>
      </c>
      <c r="PNE57" s="31">
        <f>'Active Model Inputs'!PNE57</f>
        <v>0</v>
      </c>
      <c r="PNF57" s="31">
        <f>'Active Model Inputs'!PNF57</f>
        <v>0</v>
      </c>
      <c r="PNG57" s="31">
        <f>'Active Model Inputs'!PNG57</f>
        <v>0</v>
      </c>
      <c r="PNH57" s="31">
        <f>'Active Model Inputs'!PNH57</f>
        <v>0</v>
      </c>
      <c r="PNI57" s="31">
        <f>'Active Model Inputs'!PNI57</f>
        <v>0</v>
      </c>
      <c r="PNJ57" s="31">
        <f>'Active Model Inputs'!PNJ57</f>
        <v>0</v>
      </c>
      <c r="PNK57" s="31">
        <f>'Active Model Inputs'!PNK57</f>
        <v>0</v>
      </c>
      <c r="PNL57" s="31">
        <f>'Active Model Inputs'!PNL57</f>
        <v>0</v>
      </c>
      <c r="PNM57" s="31">
        <f>'Active Model Inputs'!PNM57</f>
        <v>0</v>
      </c>
      <c r="PNN57" s="31">
        <f>'Active Model Inputs'!PNN57</f>
        <v>0</v>
      </c>
      <c r="PNO57" s="31">
        <f>'Active Model Inputs'!PNO57</f>
        <v>0</v>
      </c>
      <c r="PNP57" s="31">
        <f>'Active Model Inputs'!PNP57</f>
        <v>0</v>
      </c>
      <c r="PNQ57" s="31">
        <f>'Active Model Inputs'!PNQ57</f>
        <v>0</v>
      </c>
      <c r="PNR57" s="31">
        <f>'Active Model Inputs'!PNR57</f>
        <v>0</v>
      </c>
      <c r="PNS57" s="31">
        <f>'Active Model Inputs'!PNS57</f>
        <v>0</v>
      </c>
      <c r="PNT57" s="31">
        <f>'Active Model Inputs'!PNT57</f>
        <v>0</v>
      </c>
      <c r="PNU57" s="31">
        <f>'Active Model Inputs'!PNU57</f>
        <v>0</v>
      </c>
      <c r="PNV57" s="31">
        <f>'Active Model Inputs'!PNV57</f>
        <v>0</v>
      </c>
      <c r="PNW57" s="31">
        <f>'Active Model Inputs'!PNW57</f>
        <v>0</v>
      </c>
      <c r="PNX57" s="31">
        <f>'Active Model Inputs'!PNX57</f>
        <v>0</v>
      </c>
      <c r="PNY57" s="31">
        <f>'Active Model Inputs'!PNY57</f>
        <v>0</v>
      </c>
      <c r="PNZ57" s="31">
        <f>'Active Model Inputs'!PNZ57</f>
        <v>0</v>
      </c>
      <c r="POA57" s="31">
        <f>'Active Model Inputs'!POA57</f>
        <v>0</v>
      </c>
      <c r="POB57" s="31">
        <f>'Active Model Inputs'!POB57</f>
        <v>0</v>
      </c>
      <c r="POC57" s="31">
        <f>'Active Model Inputs'!POC57</f>
        <v>0</v>
      </c>
      <c r="POD57" s="31">
        <f>'Active Model Inputs'!POD57</f>
        <v>0</v>
      </c>
      <c r="POE57" s="31">
        <f>'Active Model Inputs'!POE57</f>
        <v>0</v>
      </c>
      <c r="POF57" s="31">
        <f>'Active Model Inputs'!POF57</f>
        <v>0</v>
      </c>
      <c r="POG57" s="31">
        <f>'Active Model Inputs'!POG57</f>
        <v>0</v>
      </c>
      <c r="POH57" s="31">
        <f>'Active Model Inputs'!POH57</f>
        <v>0</v>
      </c>
      <c r="POI57" s="31">
        <f>'Active Model Inputs'!POI57</f>
        <v>0</v>
      </c>
      <c r="POJ57" s="31">
        <f>'Active Model Inputs'!POJ57</f>
        <v>0</v>
      </c>
      <c r="POK57" s="31">
        <f>'Active Model Inputs'!POK57</f>
        <v>0</v>
      </c>
      <c r="POL57" s="31">
        <f>'Active Model Inputs'!POL57</f>
        <v>0</v>
      </c>
      <c r="POM57" s="31">
        <f>'Active Model Inputs'!POM57</f>
        <v>0</v>
      </c>
      <c r="PON57" s="31">
        <f>'Active Model Inputs'!PON57</f>
        <v>0</v>
      </c>
      <c r="POO57" s="31">
        <f>'Active Model Inputs'!POO57</f>
        <v>0</v>
      </c>
      <c r="POP57" s="31">
        <f>'Active Model Inputs'!POP57</f>
        <v>0</v>
      </c>
      <c r="POQ57" s="31">
        <f>'Active Model Inputs'!POQ57</f>
        <v>0</v>
      </c>
      <c r="POR57" s="31">
        <f>'Active Model Inputs'!POR57</f>
        <v>0</v>
      </c>
      <c r="POS57" s="31">
        <f>'Active Model Inputs'!POS57</f>
        <v>0</v>
      </c>
      <c r="POT57" s="31">
        <f>'Active Model Inputs'!POT57</f>
        <v>0</v>
      </c>
      <c r="POU57" s="31">
        <f>'Active Model Inputs'!POU57</f>
        <v>0</v>
      </c>
      <c r="POV57" s="31">
        <f>'Active Model Inputs'!POV57</f>
        <v>0</v>
      </c>
      <c r="POW57" s="31">
        <f>'Active Model Inputs'!POW57</f>
        <v>0</v>
      </c>
      <c r="POX57" s="31">
        <f>'Active Model Inputs'!POX57</f>
        <v>0</v>
      </c>
      <c r="POY57" s="31">
        <f>'Active Model Inputs'!POY57</f>
        <v>0</v>
      </c>
      <c r="POZ57" s="31">
        <f>'Active Model Inputs'!POZ57</f>
        <v>0</v>
      </c>
      <c r="PPA57" s="31">
        <f>'Active Model Inputs'!PPA57</f>
        <v>0</v>
      </c>
      <c r="PPB57" s="31">
        <f>'Active Model Inputs'!PPB57</f>
        <v>0</v>
      </c>
      <c r="PPC57" s="31">
        <f>'Active Model Inputs'!PPC57</f>
        <v>0</v>
      </c>
      <c r="PPD57" s="31">
        <f>'Active Model Inputs'!PPD57</f>
        <v>0</v>
      </c>
      <c r="PPE57" s="31">
        <f>'Active Model Inputs'!PPE57</f>
        <v>0</v>
      </c>
      <c r="PPF57" s="31">
        <f>'Active Model Inputs'!PPF57</f>
        <v>0</v>
      </c>
      <c r="PPG57" s="31">
        <f>'Active Model Inputs'!PPG57</f>
        <v>0</v>
      </c>
      <c r="PPH57" s="31">
        <f>'Active Model Inputs'!PPH57</f>
        <v>0</v>
      </c>
      <c r="PPI57" s="31">
        <f>'Active Model Inputs'!PPI57</f>
        <v>0</v>
      </c>
      <c r="PPJ57" s="31">
        <f>'Active Model Inputs'!PPJ57</f>
        <v>0</v>
      </c>
      <c r="PPK57" s="31">
        <f>'Active Model Inputs'!PPK57</f>
        <v>0</v>
      </c>
      <c r="PPL57" s="31">
        <f>'Active Model Inputs'!PPL57</f>
        <v>0</v>
      </c>
      <c r="PPM57" s="31">
        <f>'Active Model Inputs'!PPM57</f>
        <v>0</v>
      </c>
      <c r="PPN57" s="31">
        <f>'Active Model Inputs'!PPN57</f>
        <v>0</v>
      </c>
      <c r="PPO57" s="31">
        <f>'Active Model Inputs'!PPO57</f>
        <v>0</v>
      </c>
      <c r="PPP57" s="31">
        <f>'Active Model Inputs'!PPP57</f>
        <v>0</v>
      </c>
      <c r="PPQ57" s="31">
        <f>'Active Model Inputs'!PPQ57</f>
        <v>0</v>
      </c>
      <c r="PPR57" s="31">
        <f>'Active Model Inputs'!PPR57</f>
        <v>0</v>
      </c>
      <c r="PPS57" s="31">
        <f>'Active Model Inputs'!PPS57</f>
        <v>0</v>
      </c>
      <c r="PPT57" s="31">
        <f>'Active Model Inputs'!PPT57</f>
        <v>0</v>
      </c>
      <c r="PPU57" s="31">
        <f>'Active Model Inputs'!PPU57</f>
        <v>0</v>
      </c>
      <c r="PPV57" s="31">
        <f>'Active Model Inputs'!PPV57</f>
        <v>0</v>
      </c>
      <c r="PPW57" s="31">
        <f>'Active Model Inputs'!PPW57</f>
        <v>0</v>
      </c>
      <c r="PPX57" s="31">
        <f>'Active Model Inputs'!PPX57</f>
        <v>0</v>
      </c>
      <c r="PPY57" s="31">
        <f>'Active Model Inputs'!PPY57</f>
        <v>0</v>
      </c>
      <c r="PPZ57" s="31">
        <f>'Active Model Inputs'!PPZ57</f>
        <v>0</v>
      </c>
      <c r="PQA57" s="31">
        <f>'Active Model Inputs'!PQA57</f>
        <v>0</v>
      </c>
      <c r="PQB57" s="31">
        <f>'Active Model Inputs'!PQB57</f>
        <v>0</v>
      </c>
      <c r="PQC57" s="31">
        <f>'Active Model Inputs'!PQC57</f>
        <v>0</v>
      </c>
      <c r="PQD57" s="31">
        <f>'Active Model Inputs'!PQD57</f>
        <v>0</v>
      </c>
      <c r="PQE57" s="31">
        <f>'Active Model Inputs'!PQE57</f>
        <v>0</v>
      </c>
      <c r="PQF57" s="31">
        <f>'Active Model Inputs'!PQF57</f>
        <v>0</v>
      </c>
      <c r="PQG57" s="31">
        <f>'Active Model Inputs'!PQG57</f>
        <v>0</v>
      </c>
      <c r="PQH57" s="31">
        <f>'Active Model Inputs'!PQH57</f>
        <v>0</v>
      </c>
      <c r="PQI57" s="31">
        <f>'Active Model Inputs'!PQI57</f>
        <v>0</v>
      </c>
      <c r="PQJ57" s="31">
        <f>'Active Model Inputs'!PQJ57</f>
        <v>0</v>
      </c>
      <c r="PQK57" s="31">
        <f>'Active Model Inputs'!PQK57</f>
        <v>0</v>
      </c>
      <c r="PQL57" s="31">
        <f>'Active Model Inputs'!PQL57</f>
        <v>0</v>
      </c>
      <c r="PQM57" s="31">
        <f>'Active Model Inputs'!PQM57</f>
        <v>0</v>
      </c>
      <c r="PQN57" s="31">
        <f>'Active Model Inputs'!PQN57</f>
        <v>0</v>
      </c>
      <c r="PQO57" s="31">
        <f>'Active Model Inputs'!PQO57</f>
        <v>0</v>
      </c>
      <c r="PQP57" s="31">
        <f>'Active Model Inputs'!PQP57</f>
        <v>0</v>
      </c>
      <c r="PQQ57" s="31">
        <f>'Active Model Inputs'!PQQ57</f>
        <v>0</v>
      </c>
      <c r="PQR57" s="31">
        <f>'Active Model Inputs'!PQR57</f>
        <v>0</v>
      </c>
      <c r="PQS57" s="31">
        <f>'Active Model Inputs'!PQS57</f>
        <v>0</v>
      </c>
      <c r="PQT57" s="31">
        <f>'Active Model Inputs'!PQT57</f>
        <v>0</v>
      </c>
      <c r="PQU57" s="31">
        <f>'Active Model Inputs'!PQU57</f>
        <v>0</v>
      </c>
      <c r="PQV57" s="31">
        <f>'Active Model Inputs'!PQV57</f>
        <v>0</v>
      </c>
      <c r="PQW57" s="31">
        <f>'Active Model Inputs'!PQW57</f>
        <v>0</v>
      </c>
      <c r="PQX57" s="31">
        <f>'Active Model Inputs'!PQX57</f>
        <v>0</v>
      </c>
      <c r="PQY57" s="31">
        <f>'Active Model Inputs'!PQY57</f>
        <v>0</v>
      </c>
      <c r="PQZ57" s="31">
        <f>'Active Model Inputs'!PQZ57</f>
        <v>0</v>
      </c>
      <c r="PRA57" s="31">
        <f>'Active Model Inputs'!PRA57</f>
        <v>0</v>
      </c>
      <c r="PRB57" s="31">
        <f>'Active Model Inputs'!PRB57</f>
        <v>0</v>
      </c>
      <c r="PRC57" s="31">
        <f>'Active Model Inputs'!PRC57</f>
        <v>0</v>
      </c>
      <c r="PRD57" s="31">
        <f>'Active Model Inputs'!PRD57</f>
        <v>0</v>
      </c>
      <c r="PRE57" s="31">
        <f>'Active Model Inputs'!PRE57</f>
        <v>0</v>
      </c>
      <c r="PRF57" s="31">
        <f>'Active Model Inputs'!PRF57</f>
        <v>0</v>
      </c>
      <c r="PRG57" s="31">
        <f>'Active Model Inputs'!PRG57</f>
        <v>0</v>
      </c>
      <c r="PRH57" s="31">
        <f>'Active Model Inputs'!PRH57</f>
        <v>0</v>
      </c>
      <c r="PRI57" s="31">
        <f>'Active Model Inputs'!PRI57</f>
        <v>0</v>
      </c>
      <c r="PRJ57" s="31">
        <f>'Active Model Inputs'!PRJ57</f>
        <v>0</v>
      </c>
      <c r="PRK57" s="31">
        <f>'Active Model Inputs'!PRK57</f>
        <v>0</v>
      </c>
      <c r="PRL57" s="31">
        <f>'Active Model Inputs'!PRL57</f>
        <v>0</v>
      </c>
      <c r="PRM57" s="31">
        <f>'Active Model Inputs'!PRM57</f>
        <v>0</v>
      </c>
      <c r="PRN57" s="31">
        <f>'Active Model Inputs'!PRN57</f>
        <v>0</v>
      </c>
      <c r="PRO57" s="31">
        <f>'Active Model Inputs'!PRO57</f>
        <v>0</v>
      </c>
      <c r="PRP57" s="31">
        <f>'Active Model Inputs'!PRP57</f>
        <v>0</v>
      </c>
      <c r="PRQ57" s="31">
        <f>'Active Model Inputs'!PRQ57</f>
        <v>0</v>
      </c>
      <c r="PRR57" s="31">
        <f>'Active Model Inputs'!PRR57</f>
        <v>0</v>
      </c>
      <c r="PRS57" s="31">
        <f>'Active Model Inputs'!PRS57</f>
        <v>0</v>
      </c>
      <c r="PRT57" s="31">
        <f>'Active Model Inputs'!PRT57</f>
        <v>0</v>
      </c>
      <c r="PRU57" s="31">
        <f>'Active Model Inputs'!PRU57</f>
        <v>0</v>
      </c>
      <c r="PRV57" s="31">
        <f>'Active Model Inputs'!PRV57</f>
        <v>0</v>
      </c>
      <c r="PRW57" s="31">
        <f>'Active Model Inputs'!PRW57</f>
        <v>0</v>
      </c>
      <c r="PRX57" s="31">
        <f>'Active Model Inputs'!PRX57</f>
        <v>0</v>
      </c>
      <c r="PRY57" s="31">
        <f>'Active Model Inputs'!PRY57</f>
        <v>0</v>
      </c>
      <c r="PRZ57" s="31">
        <f>'Active Model Inputs'!PRZ57</f>
        <v>0</v>
      </c>
      <c r="PSA57" s="31">
        <f>'Active Model Inputs'!PSA57</f>
        <v>0</v>
      </c>
      <c r="PSB57" s="31">
        <f>'Active Model Inputs'!PSB57</f>
        <v>0</v>
      </c>
      <c r="PSC57" s="31">
        <f>'Active Model Inputs'!PSC57</f>
        <v>0</v>
      </c>
      <c r="PSD57" s="31">
        <f>'Active Model Inputs'!PSD57</f>
        <v>0</v>
      </c>
      <c r="PSE57" s="31">
        <f>'Active Model Inputs'!PSE57</f>
        <v>0</v>
      </c>
      <c r="PSF57" s="31">
        <f>'Active Model Inputs'!PSF57</f>
        <v>0</v>
      </c>
      <c r="PSG57" s="31">
        <f>'Active Model Inputs'!PSG57</f>
        <v>0</v>
      </c>
      <c r="PSH57" s="31">
        <f>'Active Model Inputs'!PSH57</f>
        <v>0</v>
      </c>
      <c r="PSI57" s="31">
        <f>'Active Model Inputs'!PSI57</f>
        <v>0</v>
      </c>
      <c r="PSJ57" s="31">
        <f>'Active Model Inputs'!PSJ57</f>
        <v>0</v>
      </c>
      <c r="PSK57" s="31">
        <f>'Active Model Inputs'!PSK57</f>
        <v>0</v>
      </c>
      <c r="PSL57" s="31">
        <f>'Active Model Inputs'!PSL57</f>
        <v>0</v>
      </c>
      <c r="PSM57" s="31">
        <f>'Active Model Inputs'!PSM57</f>
        <v>0</v>
      </c>
      <c r="PSN57" s="31">
        <f>'Active Model Inputs'!PSN57</f>
        <v>0</v>
      </c>
      <c r="PSO57" s="31">
        <f>'Active Model Inputs'!PSO57</f>
        <v>0</v>
      </c>
      <c r="PSP57" s="31">
        <f>'Active Model Inputs'!PSP57</f>
        <v>0</v>
      </c>
      <c r="PSQ57" s="31">
        <f>'Active Model Inputs'!PSQ57</f>
        <v>0</v>
      </c>
      <c r="PSR57" s="31">
        <f>'Active Model Inputs'!PSR57</f>
        <v>0</v>
      </c>
      <c r="PSS57" s="31">
        <f>'Active Model Inputs'!PSS57</f>
        <v>0</v>
      </c>
      <c r="PST57" s="31">
        <f>'Active Model Inputs'!PST57</f>
        <v>0</v>
      </c>
      <c r="PSU57" s="31">
        <f>'Active Model Inputs'!PSU57</f>
        <v>0</v>
      </c>
      <c r="PSV57" s="31">
        <f>'Active Model Inputs'!PSV57</f>
        <v>0</v>
      </c>
      <c r="PSW57" s="31">
        <f>'Active Model Inputs'!PSW57</f>
        <v>0</v>
      </c>
      <c r="PSX57" s="31">
        <f>'Active Model Inputs'!PSX57</f>
        <v>0</v>
      </c>
      <c r="PSY57" s="31">
        <f>'Active Model Inputs'!PSY57</f>
        <v>0</v>
      </c>
      <c r="PSZ57" s="31">
        <f>'Active Model Inputs'!PSZ57</f>
        <v>0</v>
      </c>
      <c r="PTA57" s="31">
        <f>'Active Model Inputs'!PTA57</f>
        <v>0</v>
      </c>
      <c r="PTB57" s="31">
        <f>'Active Model Inputs'!PTB57</f>
        <v>0</v>
      </c>
      <c r="PTC57" s="31">
        <f>'Active Model Inputs'!PTC57</f>
        <v>0</v>
      </c>
      <c r="PTD57" s="31">
        <f>'Active Model Inputs'!PTD57</f>
        <v>0</v>
      </c>
      <c r="PTE57" s="31">
        <f>'Active Model Inputs'!PTE57</f>
        <v>0</v>
      </c>
      <c r="PTF57" s="31">
        <f>'Active Model Inputs'!PTF57</f>
        <v>0</v>
      </c>
      <c r="PTG57" s="31">
        <f>'Active Model Inputs'!PTG57</f>
        <v>0</v>
      </c>
      <c r="PTH57" s="31">
        <f>'Active Model Inputs'!PTH57</f>
        <v>0</v>
      </c>
      <c r="PTI57" s="31">
        <f>'Active Model Inputs'!PTI57</f>
        <v>0</v>
      </c>
      <c r="PTJ57" s="31">
        <f>'Active Model Inputs'!PTJ57</f>
        <v>0</v>
      </c>
      <c r="PTK57" s="31">
        <f>'Active Model Inputs'!PTK57</f>
        <v>0</v>
      </c>
      <c r="PTL57" s="31">
        <f>'Active Model Inputs'!PTL57</f>
        <v>0</v>
      </c>
      <c r="PTM57" s="31">
        <f>'Active Model Inputs'!PTM57</f>
        <v>0</v>
      </c>
      <c r="PTN57" s="31">
        <f>'Active Model Inputs'!PTN57</f>
        <v>0</v>
      </c>
      <c r="PTO57" s="31">
        <f>'Active Model Inputs'!PTO57</f>
        <v>0</v>
      </c>
      <c r="PTP57" s="31">
        <f>'Active Model Inputs'!PTP57</f>
        <v>0</v>
      </c>
      <c r="PTQ57" s="31">
        <f>'Active Model Inputs'!PTQ57</f>
        <v>0</v>
      </c>
      <c r="PTR57" s="31">
        <f>'Active Model Inputs'!PTR57</f>
        <v>0</v>
      </c>
      <c r="PTS57" s="31">
        <f>'Active Model Inputs'!PTS57</f>
        <v>0</v>
      </c>
      <c r="PTT57" s="31">
        <f>'Active Model Inputs'!PTT57</f>
        <v>0</v>
      </c>
      <c r="PTU57" s="31">
        <f>'Active Model Inputs'!PTU57</f>
        <v>0</v>
      </c>
      <c r="PTV57" s="31">
        <f>'Active Model Inputs'!PTV57</f>
        <v>0</v>
      </c>
      <c r="PTW57" s="31">
        <f>'Active Model Inputs'!PTW57</f>
        <v>0</v>
      </c>
      <c r="PTX57" s="31">
        <f>'Active Model Inputs'!PTX57</f>
        <v>0</v>
      </c>
      <c r="PTY57" s="31">
        <f>'Active Model Inputs'!PTY57</f>
        <v>0</v>
      </c>
      <c r="PTZ57" s="31">
        <f>'Active Model Inputs'!PTZ57</f>
        <v>0</v>
      </c>
      <c r="PUA57" s="31">
        <f>'Active Model Inputs'!PUA57</f>
        <v>0</v>
      </c>
      <c r="PUB57" s="31">
        <f>'Active Model Inputs'!PUB57</f>
        <v>0</v>
      </c>
      <c r="PUC57" s="31">
        <f>'Active Model Inputs'!PUC57</f>
        <v>0</v>
      </c>
      <c r="PUD57" s="31">
        <f>'Active Model Inputs'!PUD57</f>
        <v>0</v>
      </c>
      <c r="PUE57" s="31">
        <f>'Active Model Inputs'!PUE57</f>
        <v>0</v>
      </c>
      <c r="PUF57" s="31">
        <f>'Active Model Inputs'!PUF57</f>
        <v>0</v>
      </c>
      <c r="PUG57" s="31">
        <f>'Active Model Inputs'!PUG57</f>
        <v>0</v>
      </c>
      <c r="PUH57" s="31">
        <f>'Active Model Inputs'!PUH57</f>
        <v>0</v>
      </c>
      <c r="PUI57" s="31">
        <f>'Active Model Inputs'!PUI57</f>
        <v>0</v>
      </c>
      <c r="PUJ57" s="31">
        <f>'Active Model Inputs'!PUJ57</f>
        <v>0</v>
      </c>
      <c r="PUK57" s="31">
        <f>'Active Model Inputs'!PUK57</f>
        <v>0</v>
      </c>
      <c r="PUL57" s="31">
        <f>'Active Model Inputs'!PUL57</f>
        <v>0</v>
      </c>
      <c r="PUM57" s="31">
        <f>'Active Model Inputs'!PUM57</f>
        <v>0</v>
      </c>
      <c r="PUN57" s="31">
        <f>'Active Model Inputs'!PUN57</f>
        <v>0</v>
      </c>
      <c r="PUO57" s="31">
        <f>'Active Model Inputs'!PUO57</f>
        <v>0</v>
      </c>
      <c r="PUP57" s="31">
        <f>'Active Model Inputs'!PUP57</f>
        <v>0</v>
      </c>
      <c r="PUQ57" s="31">
        <f>'Active Model Inputs'!PUQ57</f>
        <v>0</v>
      </c>
      <c r="PUR57" s="31">
        <f>'Active Model Inputs'!PUR57</f>
        <v>0</v>
      </c>
      <c r="PUS57" s="31">
        <f>'Active Model Inputs'!PUS57</f>
        <v>0</v>
      </c>
      <c r="PUT57" s="31">
        <f>'Active Model Inputs'!PUT57</f>
        <v>0</v>
      </c>
      <c r="PUU57" s="31">
        <f>'Active Model Inputs'!PUU57</f>
        <v>0</v>
      </c>
      <c r="PUV57" s="31">
        <f>'Active Model Inputs'!PUV57</f>
        <v>0</v>
      </c>
      <c r="PUW57" s="31">
        <f>'Active Model Inputs'!PUW57</f>
        <v>0</v>
      </c>
      <c r="PUX57" s="31">
        <f>'Active Model Inputs'!PUX57</f>
        <v>0</v>
      </c>
      <c r="PUY57" s="31">
        <f>'Active Model Inputs'!PUY57</f>
        <v>0</v>
      </c>
      <c r="PUZ57" s="31">
        <f>'Active Model Inputs'!PUZ57</f>
        <v>0</v>
      </c>
      <c r="PVA57" s="31">
        <f>'Active Model Inputs'!PVA57</f>
        <v>0</v>
      </c>
      <c r="PVB57" s="31">
        <f>'Active Model Inputs'!PVB57</f>
        <v>0</v>
      </c>
      <c r="PVC57" s="31">
        <f>'Active Model Inputs'!PVC57</f>
        <v>0</v>
      </c>
      <c r="PVD57" s="31">
        <f>'Active Model Inputs'!PVD57</f>
        <v>0</v>
      </c>
      <c r="PVE57" s="31">
        <f>'Active Model Inputs'!PVE57</f>
        <v>0</v>
      </c>
      <c r="PVF57" s="31">
        <f>'Active Model Inputs'!PVF57</f>
        <v>0</v>
      </c>
      <c r="PVG57" s="31">
        <f>'Active Model Inputs'!PVG57</f>
        <v>0</v>
      </c>
      <c r="PVH57" s="31">
        <f>'Active Model Inputs'!PVH57</f>
        <v>0</v>
      </c>
      <c r="PVI57" s="31">
        <f>'Active Model Inputs'!PVI57</f>
        <v>0</v>
      </c>
      <c r="PVJ57" s="31">
        <f>'Active Model Inputs'!PVJ57</f>
        <v>0</v>
      </c>
      <c r="PVK57" s="31">
        <f>'Active Model Inputs'!PVK57</f>
        <v>0</v>
      </c>
      <c r="PVL57" s="31">
        <f>'Active Model Inputs'!PVL57</f>
        <v>0</v>
      </c>
      <c r="PVM57" s="31">
        <f>'Active Model Inputs'!PVM57</f>
        <v>0</v>
      </c>
      <c r="PVN57" s="31">
        <f>'Active Model Inputs'!PVN57</f>
        <v>0</v>
      </c>
      <c r="PVO57" s="31">
        <f>'Active Model Inputs'!PVO57</f>
        <v>0</v>
      </c>
      <c r="PVP57" s="31">
        <f>'Active Model Inputs'!PVP57</f>
        <v>0</v>
      </c>
      <c r="PVQ57" s="31">
        <f>'Active Model Inputs'!PVQ57</f>
        <v>0</v>
      </c>
      <c r="PVR57" s="31">
        <f>'Active Model Inputs'!PVR57</f>
        <v>0</v>
      </c>
      <c r="PVS57" s="31">
        <f>'Active Model Inputs'!PVS57</f>
        <v>0</v>
      </c>
      <c r="PVT57" s="31">
        <f>'Active Model Inputs'!PVT57</f>
        <v>0</v>
      </c>
      <c r="PVU57" s="31">
        <f>'Active Model Inputs'!PVU57</f>
        <v>0</v>
      </c>
      <c r="PVV57" s="31">
        <f>'Active Model Inputs'!PVV57</f>
        <v>0</v>
      </c>
      <c r="PVW57" s="31">
        <f>'Active Model Inputs'!PVW57</f>
        <v>0</v>
      </c>
      <c r="PVX57" s="31">
        <f>'Active Model Inputs'!PVX57</f>
        <v>0</v>
      </c>
      <c r="PVY57" s="31">
        <f>'Active Model Inputs'!PVY57</f>
        <v>0</v>
      </c>
      <c r="PVZ57" s="31">
        <f>'Active Model Inputs'!PVZ57</f>
        <v>0</v>
      </c>
      <c r="PWA57" s="31">
        <f>'Active Model Inputs'!PWA57</f>
        <v>0</v>
      </c>
      <c r="PWB57" s="31">
        <f>'Active Model Inputs'!PWB57</f>
        <v>0</v>
      </c>
      <c r="PWC57" s="31">
        <f>'Active Model Inputs'!PWC57</f>
        <v>0</v>
      </c>
      <c r="PWD57" s="31">
        <f>'Active Model Inputs'!PWD57</f>
        <v>0</v>
      </c>
      <c r="PWE57" s="31">
        <f>'Active Model Inputs'!PWE57</f>
        <v>0</v>
      </c>
      <c r="PWF57" s="31">
        <f>'Active Model Inputs'!PWF57</f>
        <v>0</v>
      </c>
      <c r="PWG57" s="31">
        <f>'Active Model Inputs'!PWG57</f>
        <v>0</v>
      </c>
      <c r="PWH57" s="31">
        <f>'Active Model Inputs'!PWH57</f>
        <v>0</v>
      </c>
      <c r="PWI57" s="31">
        <f>'Active Model Inputs'!PWI57</f>
        <v>0</v>
      </c>
      <c r="PWJ57" s="31">
        <f>'Active Model Inputs'!PWJ57</f>
        <v>0</v>
      </c>
      <c r="PWK57" s="31">
        <f>'Active Model Inputs'!PWK57</f>
        <v>0</v>
      </c>
      <c r="PWL57" s="31">
        <f>'Active Model Inputs'!PWL57</f>
        <v>0</v>
      </c>
      <c r="PWM57" s="31">
        <f>'Active Model Inputs'!PWM57</f>
        <v>0</v>
      </c>
      <c r="PWN57" s="31">
        <f>'Active Model Inputs'!PWN57</f>
        <v>0</v>
      </c>
      <c r="PWO57" s="31">
        <f>'Active Model Inputs'!PWO57</f>
        <v>0</v>
      </c>
      <c r="PWP57" s="31">
        <f>'Active Model Inputs'!PWP57</f>
        <v>0</v>
      </c>
      <c r="PWQ57" s="31">
        <f>'Active Model Inputs'!PWQ57</f>
        <v>0</v>
      </c>
      <c r="PWR57" s="31">
        <f>'Active Model Inputs'!PWR57</f>
        <v>0</v>
      </c>
      <c r="PWS57" s="31">
        <f>'Active Model Inputs'!PWS57</f>
        <v>0</v>
      </c>
      <c r="PWT57" s="31">
        <f>'Active Model Inputs'!PWT57</f>
        <v>0</v>
      </c>
      <c r="PWU57" s="31">
        <f>'Active Model Inputs'!PWU57</f>
        <v>0</v>
      </c>
      <c r="PWV57" s="31">
        <f>'Active Model Inputs'!PWV57</f>
        <v>0</v>
      </c>
      <c r="PWW57" s="31">
        <f>'Active Model Inputs'!PWW57</f>
        <v>0</v>
      </c>
      <c r="PWX57" s="31">
        <f>'Active Model Inputs'!PWX57</f>
        <v>0</v>
      </c>
      <c r="PWY57" s="31">
        <f>'Active Model Inputs'!PWY57</f>
        <v>0</v>
      </c>
      <c r="PWZ57" s="31">
        <f>'Active Model Inputs'!PWZ57</f>
        <v>0</v>
      </c>
      <c r="PXA57" s="31">
        <f>'Active Model Inputs'!PXA57</f>
        <v>0</v>
      </c>
      <c r="PXB57" s="31">
        <f>'Active Model Inputs'!PXB57</f>
        <v>0</v>
      </c>
      <c r="PXC57" s="31">
        <f>'Active Model Inputs'!PXC57</f>
        <v>0</v>
      </c>
      <c r="PXD57" s="31">
        <f>'Active Model Inputs'!PXD57</f>
        <v>0</v>
      </c>
      <c r="PXE57" s="31">
        <f>'Active Model Inputs'!PXE57</f>
        <v>0</v>
      </c>
      <c r="PXF57" s="31">
        <f>'Active Model Inputs'!PXF57</f>
        <v>0</v>
      </c>
      <c r="PXG57" s="31">
        <f>'Active Model Inputs'!PXG57</f>
        <v>0</v>
      </c>
      <c r="PXH57" s="31">
        <f>'Active Model Inputs'!PXH57</f>
        <v>0</v>
      </c>
      <c r="PXI57" s="31">
        <f>'Active Model Inputs'!PXI57</f>
        <v>0</v>
      </c>
      <c r="PXJ57" s="31">
        <f>'Active Model Inputs'!PXJ57</f>
        <v>0</v>
      </c>
      <c r="PXK57" s="31">
        <f>'Active Model Inputs'!PXK57</f>
        <v>0</v>
      </c>
      <c r="PXL57" s="31">
        <f>'Active Model Inputs'!PXL57</f>
        <v>0</v>
      </c>
      <c r="PXM57" s="31">
        <f>'Active Model Inputs'!PXM57</f>
        <v>0</v>
      </c>
      <c r="PXN57" s="31">
        <f>'Active Model Inputs'!PXN57</f>
        <v>0</v>
      </c>
      <c r="PXO57" s="31">
        <f>'Active Model Inputs'!PXO57</f>
        <v>0</v>
      </c>
      <c r="PXP57" s="31">
        <f>'Active Model Inputs'!PXP57</f>
        <v>0</v>
      </c>
      <c r="PXQ57" s="31">
        <f>'Active Model Inputs'!PXQ57</f>
        <v>0</v>
      </c>
      <c r="PXR57" s="31">
        <f>'Active Model Inputs'!PXR57</f>
        <v>0</v>
      </c>
      <c r="PXS57" s="31">
        <f>'Active Model Inputs'!PXS57</f>
        <v>0</v>
      </c>
      <c r="PXT57" s="31">
        <f>'Active Model Inputs'!PXT57</f>
        <v>0</v>
      </c>
      <c r="PXU57" s="31">
        <f>'Active Model Inputs'!PXU57</f>
        <v>0</v>
      </c>
      <c r="PXV57" s="31">
        <f>'Active Model Inputs'!PXV57</f>
        <v>0</v>
      </c>
      <c r="PXW57" s="31">
        <f>'Active Model Inputs'!PXW57</f>
        <v>0</v>
      </c>
      <c r="PXX57" s="31">
        <f>'Active Model Inputs'!PXX57</f>
        <v>0</v>
      </c>
      <c r="PXY57" s="31">
        <f>'Active Model Inputs'!PXY57</f>
        <v>0</v>
      </c>
      <c r="PXZ57" s="31">
        <f>'Active Model Inputs'!PXZ57</f>
        <v>0</v>
      </c>
      <c r="PYA57" s="31">
        <f>'Active Model Inputs'!PYA57</f>
        <v>0</v>
      </c>
      <c r="PYB57" s="31">
        <f>'Active Model Inputs'!PYB57</f>
        <v>0</v>
      </c>
      <c r="PYC57" s="31">
        <f>'Active Model Inputs'!PYC57</f>
        <v>0</v>
      </c>
      <c r="PYD57" s="31">
        <f>'Active Model Inputs'!PYD57</f>
        <v>0</v>
      </c>
      <c r="PYE57" s="31">
        <f>'Active Model Inputs'!PYE57</f>
        <v>0</v>
      </c>
      <c r="PYF57" s="31">
        <f>'Active Model Inputs'!PYF57</f>
        <v>0</v>
      </c>
      <c r="PYG57" s="31">
        <f>'Active Model Inputs'!PYG57</f>
        <v>0</v>
      </c>
      <c r="PYH57" s="31">
        <f>'Active Model Inputs'!PYH57</f>
        <v>0</v>
      </c>
      <c r="PYI57" s="31">
        <f>'Active Model Inputs'!PYI57</f>
        <v>0</v>
      </c>
      <c r="PYJ57" s="31">
        <f>'Active Model Inputs'!PYJ57</f>
        <v>0</v>
      </c>
      <c r="PYK57" s="31">
        <f>'Active Model Inputs'!PYK57</f>
        <v>0</v>
      </c>
      <c r="PYL57" s="31">
        <f>'Active Model Inputs'!PYL57</f>
        <v>0</v>
      </c>
      <c r="PYM57" s="31">
        <f>'Active Model Inputs'!PYM57</f>
        <v>0</v>
      </c>
      <c r="PYN57" s="31">
        <f>'Active Model Inputs'!PYN57</f>
        <v>0</v>
      </c>
      <c r="PYO57" s="31">
        <f>'Active Model Inputs'!PYO57</f>
        <v>0</v>
      </c>
      <c r="PYP57" s="31">
        <f>'Active Model Inputs'!PYP57</f>
        <v>0</v>
      </c>
      <c r="PYQ57" s="31">
        <f>'Active Model Inputs'!PYQ57</f>
        <v>0</v>
      </c>
      <c r="PYR57" s="31">
        <f>'Active Model Inputs'!PYR57</f>
        <v>0</v>
      </c>
      <c r="PYS57" s="31">
        <f>'Active Model Inputs'!PYS57</f>
        <v>0</v>
      </c>
      <c r="PYT57" s="31">
        <f>'Active Model Inputs'!PYT57</f>
        <v>0</v>
      </c>
      <c r="PYU57" s="31">
        <f>'Active Model Inputs'!PYU57</f>
        <v>0</v>
      </c>
      <c r="PYV57" s="31">
        <f>'Active Model Inputs'!PYV57</f>
        <v>0</v>
      </c>
      <c r="PYW57" s="31">
        <f>'Active Model Inputs'!PYW57</f>
        <v>0</v>
      </c>
      <c r="PYX57" s="31">
        <f>'Active Model Inputs'!PYX57</f>
        <v>0</v>
      </c>
      <c r="PYY57" s="31">
        <f>'Active Model Inputs'!PYY57</f>
        <v>0</v>
      </c>
      <c r="PYZ57" s="31">
        <f>'Active Model Inputs'!PYZ57</f>
        <v>0</v>
      </c>
      <c r="PZA57" s="31">
        <f>'Active Model Inputs'!PZA57</f>
        <v>0</v>
      </c>
      <c r="PZB57" s="31">
        <f>'Active Model Inputs'!PZB57</f>
        <v>0</v>
      </c>
      <c r="PZC57" s="31">
        <f>'Active Model Inputs'!PZC57</f>
        <v>0</v>
      </c>
      <c r="PZD57" s="31">
        <f>'Active Model Inputs'!PZD57</f>
        <v>0</v>
      </c>
      <c r="PZE57" s="31">
        <f>'Active Model Inputs'!PZE57</f>
        <v>0</v>
      </c>
      <c r="PZF57" s="31">
        <f>'Active Model Inputs'!PZF57</f>
        <v>0</v>
      </c>
      <c r="PZG57" s="31">
        <f>'Active Model Inputs'!PZG57</f>
        <v>0</v>
      </c>
      <c r="PZH57" s="31">
        <f>'Active Model Inputs'!PZH57</f>
        <v>0</v>
      </c>
      <c r="PZI57" s="31">
        <f>'Active Model Inputs'!PZI57</f>
        <v>0</v>
      </c>
      <c r="PZJ57" s="31">
        <f>'Active Model Inputs'!PZJ57</f>
        <v>0</v>
      </c>
      <c r="PZK57" s="31">
        <f>'Active Model Inputs'!PZK57</f>
        <v>0</v>
      </c>
      <c r="PZL57" s="31">
        <f>'Active Model Inputs'!PZL57</f>
        <v>0</v>
      </c>
      <c r="PZM57" s="31">
        <f>'Active Model Inputs'!PZM57</f>
        <v>0</v>
      </c>
      <c r="PZN57" s="31">
        <f>'Active Model Inputs'!PZN57</f>
        <v>0</v>
      </c>
      <c r="PZO57" s="31">
        <f>'Active Model Inputs'!PZO57</f>
        <v>0</v>
      </c>
      <c r="PZP57" s="31">
        <f>'Active Model Inputs'!PZP57</f>
        <v>0</v>
      </c>
      <c r="PZQ57" s="31">
        <f>'Active Model Inputs'!PZQ57</f>
        <v>0</v>
      </c>
      <c r="PZR57" s="31">
        <f>'Active Model Inputs'!PZR57</f>
        <v>0</v>
      </c>
      <c r="PZS57" s="31">
        <f>'Active Model Inputs'!PZS57</f>
        <v>0</v>
      </c>
      <c r="PZT57" s="31">
        <f>'Active Model Inputs'!PZT57</f>
        <v>0</v>
      </c>
      <c r="PZU57" s="31">
        <f>'Active Model Inputs'!PZU57</f>
        <v>0</v>
      </c>
      <c r="PZV57" s="31">
        <f>'Active Model Inputs'!PZV57</f>
        <v>0</v>
      </c>
      <c r="PZW57" s="31">
        <f>'Active Model Inputs'!PZW57</f>
        <v>0</v>
      </c>
      <c r="PZX57" s="31">
        <f>'Active Model Inputs'!PZX57</f>
        <v>0</v>
      </c>
      <c r="PZY57" s="31">
        <f>'Active Model Inputs'!PZY57</f>
        <v>0</v>
      </c>
      <c r="PZZ57" s="31">
        <f>'Active Model Inputs'!PZZ57</f>
        <v>0</v>
      </c>
      <c r="QAA57" s="31">
        <f>'Active Model Inputs'!QAA57</f>
        <v>0</v>
      </c>
      <c r="QAB57" s="31">
        <f>'Active Model Inputs'!QAB57</f>
        <v>0</v>
      </c>
      <c r="QAC57" s="31">
        <f>'Active Model Inputs'!QAC57</f>
        <v>0</v>
      </c>
      <c r="QAD57" s="31">
        <f>'Active Model Inputs'!QAD57</f>
        <v>0</v>
      </c>
      <c r="QAE57" s="31">
        <f>'Active Model Inputs'!QAE57</f>
        <v>0</v>
      </c>
      <c r="QAF57" s="31">
        <f>'Active Model Inputs'!QAF57</f>
        <v>0</v>
      </c>
      <c r="QAG57" s="31">
        <f>'Active Model Inputs'!QAG57</f>
        <v>0</v>
      </c>
      <c r="QAH57" s="31">
        <f>'Active Model Inputs'!QAH57</f>
        <v>0</v>
      </c>
      <c r="QAI57" s="31">
        <f>'Active Model Inputs'!QAI57</f>
        <v>0</v>
      </c>
      <c r="QAJ57" s="31">
        <f>'Active Model Inputs'!QAJ57</f>
        <v>0</v>
      </c>
      <c r="QAK57" s="31">
        <f>'Active Model Inputs'!QAK57</f>
        <v>0</v>
      </c>
      <c r="QAL57" s="31">
        <f>'Active Model Inputs'!QAL57</f>
        <v>0</v>
      </c>
      <c r="QAM57" s="31">
        <f>'Active Model Inputs'!QAM57</f>
        <v>0</v>
      </c>
      <c r="QAN57" s="31">
        <f>'Active Model Inputs'!QAN57</f>
        <v>0</v>
      </c>
      <c r="QAO57" s="31">
        <f>'Active Model Inputs'!QAO57</f>
        <v>0</v>
      </c>
      <c r="QAP57" s="31">
        <f>'Active Model Inputs'!QAP57</f>
        <v>0</v>
      </c>
      <c r="QAQ57" s="31">
        <f>'Active Model Inputs'!QAQ57</f>
        <v>0</v>
      </c>
      <c r="QAR57" s="31">
        <f>'Active Model Inputs'!QAR57</f>
        <v>0</v>
      </c>
      <c r="QAS57" s="31">
        <f>'Active Model Inputs'!QAS57</f>
        <v>0</v>
      </c>
      <c r="QAT57" s="31">
        <f>'Active Model Inputs'!QAT57</f>
        <v>0</v>
      </c>
      <c r="QAU57" s="31">
        <f>'Active Model Inputs'!QAU57</f>
        <v>0</v>
      </c>
      <c r="QAV57" s="31">
        <f>'Active Model Inputs'!QAV57</f>
        <v>0</v>
      </c>
      <c r="QAW57" s="31">
        <f>'Active Model Inputs'!QAW57</f>
        <v>0</v>
      </c>
      <c r="QAX57" s="31">
        <f>'Active Model Inputs'!QAX57</f>
        <v>0</v>
      </c>
      <c r="QAY57" s="31">
        <f>'Active Model Inputs'!QAY57</f>
        <v>0</v>
      </c>
      <c r="QAZ57" s="31">
        <f>'Active Model Inputs'!QAZ57</f>
        <v>0</v>
      </c>
      <c r="QBA57" s="31">
        <f>'Active Model Inputs'!QBA57</f>
        <v>0</v>
      </c>
      <c r="QBB57" s="31">
        <f>'Active Model Inputs'!QBB57</f>
        <v>0</v>
      </c>
      <c r="QBC57" s="31">
        <f>'Active Model Inputs'!QBC57</f>
        <v>0</v>
      </c>
      <c r="QBD57" s="31">
        <f>'Active Model Inputs'!QBD57</f>
        <v>0</v>
      </c>
      <c r="QBE57" s="31">
        <f>'Active Model Inputs'!QBE57</f>
        <v>0</v>
      </c>
      <c r="QBF57" s="31">
        <f>'Active Model Inputs'!QBF57</f>
        <v>0</v>
      </c>
      <c r="QBG57" s="31">
        <f>'Active Model Inputs'!QBG57</f>
        <v>0</v>
      </c>
      <c r="QBH57" s="31">
        <f>'Active Model Inputs'!QBH57</f>
        <v>0</v>
      </c>
      <c r="QBI57" s="31">
        <f>'Active Model Inputs'!QBI57</f>
        <v>0</v>
      </c>
      <c r="QBJ57" s="31">
        <f>'Active Model Inputs'!QBJ57</f>
        <v>0</v>
      </c>
      <c r="QBK57" s="31">
        <f>'Active Model Inputs'!QBK57</f>
        <v>0</v>
      </c>
      <c r="QBL57" s="31">
        <f>'Active Model Inputs'!QBL57</f>
        <v>0</v>
      </c>
      <c r="QBM57" s="31">
        <f>'Active Model Inputs'!QBM57</f>
        <v>0</v>
      </c>
      <c r="QBN57" s="31">
        <f>'Active Model Inputs'!QBN57</f>
        <v>0</v>
      </c>
      <c r="QBO57" s="31">
        <f>'Active Model Inputs'!QBO57</f>
        <v>0</v>
      </c>
      <c r="QBP57" s="31">
        <f>'Active Model Inputs'!QBP57</f>
        <v>0</v>
      </c>
      <c r="QBQ57" s="31">
        <f>'Active Model Inputs'!QBQ57</f>
        <v>0</v>
      </c>
      <c r="QBR57" s="31">
        <f>'Active Model Inputs'!QBR57</f>
        <v>0</v>
      </c>
      <c r="QBS57" s="31">
        <f>'Active Model Inputs'!QBS57</f>
        <v>0</v>
      </c>
      <c r="QBT57" s="31">
        <f>'Active Model Inputs'!QBT57</f>
        <v>0</v>
      </c>
      <c r="QBU57" s="31">
        <f>'Active Model Inputs'!QBU57</f>
        <v>0</v>
      </c>
      <c r="QBV57" s="31">
        <f>'Active Model Inputs'!QBV57</f>
        <v>0</v>
      </c>
      <c r="QBW57" s="31">
        <f>'Active Model Inputs'!QBW57</f>
        <v>0</v>
      </c>
      <c r="QBX57" s="31">
        <f>'Active Model Inputs'!QBX57</f>
        <v>0</v>
      </c>
      <c r="QBY57" s="31">
        <f>'Active Model Inputs'!QBY57</f>
        <v>0</v>
      </c>
      <c r="QBZ57" s="31">
        <f>'Active Model Inputs'!QBZ57</f>
        <v>0</v>
      </c>
      <c r="QCA57" s="31">
        <f>'Active Model Inputs'!QCA57</f>
        <v>0</v>
      </c>
      <c r="QCB57" s="31">
        <f>'Active Model Inputs'!QCB57</f>
        <v>0</v>
      </c>
      <c r="QCC57" s="31">
        <f>'Active Model Inputs'!QCC57</f>
        <v>0</v>
      </c>
      <c r="QCD57" s="31">
        <f>'Active Model Inputs'!QCD57</f>
        <v>0</v>
      </c>
      <c r="QCE57" s="31">
        <f>'Active Model Inputs'!QCE57</f>
        <v>0</v>
      </c>
      <c r="QCF57" s="31">
        <f>'Active Model Inputs'!QCF57</f>
        <v>0</v>
      </c>
      <c r="QCG57" s="31">
        <f>'Active Model Inputs'!QCG57</f>
        <v>0</v>
      </c>
      <c r="QCH57" s="31">
        <f>'Active Model Inputs'!QCH57</f>
        <v>0</v>
      </c>
      <c r="QCI57" s="31">
        <f>'Active Model Inputs'!QCI57</f>
        <v>0</v>
      </c>
      <c r="QCJ57" s="31">
        <f>'Active Model Inputs'!QCJ57</f>
        <v>0</v>
      </c>
      <c r="QCK57" s="31">
        <f>'Active Model Inputs'!QCK57</f>
        <v>0</v>
      </c>
      <c r="QCL57" s="31">
        <f>'Active Model Inputs'!QCL57</f>
        <v>0</v>
      </c>
      <c r="QCM57" s="31">
        <f>'Active Model Inputs'!QCM57</f>
        <v>0</v>
      </c>
      <c r="QCN57" s="31">
        <f>'Active Model Inputs'!QCN57</f>
        <v>0</v>
      </c>
      <c r="QCO57" s="31">
        <f>'Active Model Inputs'!QCO57</f>
        <v>0</v>
      </c>
      <c r="QCP57" s="31">
        <f>'Active Model Inputs'!QCP57</f>
        <v>0</v>
      </c>
      <c r="QCQ57" s="31">
        <f>'Active Model Inputs'!QCQ57</f>
        <v>0</v>
      </c>
      <c r="QCR57" s="31">
        <f>'Active Model Inputs'!QCR57</f>
        <v>0</v>
      </c>
      <c r="QCS57" s="31">
        <f>'Active Model Inputs'!QCS57</f>
        <v>0</v>
      </c>
      <c r="QCT57" s="31">
        <f>'Active Model Inputs'!QCT57</f>
        <v>0</v>
      </c>
      <c r="QCU57" s="31">
        <f>'Active Model Inputs'!QCU57</f>
        <v>0</v>
      </c>
      <c r="QCV57" s="31">
        <f>'Active Model Inputs'!QCV57</f>
        <v>0</v>
      </c>
      <c r="QCW57" s="31">
        <f>'Active Model Inputs'!QCW57</f>
        <v>0</v>
      </c>
      <c r="QCX57" s="31">
        <f>'Active Model Inputs'!QCX57</f>
        <v>0</v>
      </c>
      <c r="QCY57" s="31">
        <f>'Active Model Inputs'!QCY57</f>
        <v>0</v>
      </c>
      <c r="QCZ57" s="31">
        <f>'Active Model Inputs'!QCZ57</f>
        <v>0</v>
      </c>
      <c r="QDA57" s="31">
        <f>'Active Model Inputs'!QDA57</f>
        <v>0</v>
      </c>
      <c r="QDB57" s="31">
        <f>'Active Model Inputs'!QDB57</f>
        <v>0</v>
      </c>
      <c r="QDC57" s="31">
        <f>'Active Model Inputs'!QDC57</f>
        <v>0</v>
      </c>
      <c r="QDD57" s="31">
        <f>'Active Model Inputs'!QDD57</f>
        <v>0</v>
      </c>
      <c r="QDE57" s="31">
        <f>'Active Model Inputs'!QDE57</f>
        <v>0</v>
      </c>
      <c r="QDF57" s="31">
        <f>'Active Model Inputs'!QDF57</f>
        <v>0</v>
      </c>
      <c r="QDG57" s="31">
        <f>'Active Model Inputs'!QDG57</f>
        <v>0</v>
      </c>
      <c r="QDH57" s="31">
        <f>'Active Model Inputs'!QDH57</f>
        <v>0</v>
      </c>
      <c r="QDI57" s="31">
        <f>'Active Model Inputs'!QDI57</f>
        <v>0</v>
      </c>
      <c r="QDJ57" s="31">
        <f>'Active Model Inputs'!QDJ57</f>
        <v>0</v>
      </c>
      <c r="QDK57" s="31">
        <f>'Active Model Inputs'!QDK57</f>
        <v>0</v>
      </c>
      <c r="QDL57" s="31">
        <f>'Active Model Inputs'!QDL57</f>
        <v>0</v>
      </c>
      <c r="QDM57" s="31">
        <f>'Active Model Inputs'!QDM57</f>
        <v>0</v>
      </c>
      <c r="QDN57" s="31">
        <f>'Active Model Inputs'!QDN57</f>
        <v>0</v>
      </c>
      <c r="QDO57" s="31">
        <f>'Active Model Inputs'!QDO57</f>
        <v>0</v>
      </c>
      <c r="QDP57" s="31">
        <f>'Active Model Inputs'!QDP57</f>
        <v>0</v>
      </c>
      <c r="QDQ57" s="31">
        <f>'Active Model Inputs'!QDQ57</f>
        <v>0</v>
      </c>
      <c r="QDR57" s="31">
        <f>'Active Model Inputs'!QDR57</f>
        <v>0</v>
      </c>
      <c r="QDS57" s="31">
        <f>'Active Model Inputs'!QDS57</f>
        <v>0</v>
      </c>
      <c r="QDT57" s="31">
        <f>'Active Model Inputs'!QDT57</f>
        <v>0</v>
      </c>
      <c r="QDU57" s="31">
        <f>'Active Model Inputs'!QDU57</f>
        <v>0</v>
      </c>
      <c r="QDV57" s="31">
        <f>'Active Model Inputs'!QDV57</f>
        <v>0</v>
      </c>
      <c r="QDW57" s="31">
        <f>'Active Model Inputs'!QDW57</f>
        <v>0</v>
      </c>
      <c r="QDX57" s="31">
        <f>'Active Model Inputs'!QDX57</f>
        <v>0</v>
      </c>
      <c r="QDY57" s="31">
        <f>'Active Model Inputs'!QDY57</f>
        <v>0</v>
      </c>
      <c r="QDZ57" s="31">
        <f>'Active Model Inputs'!QDZ57</f>
        <v>0</v>
      </c>
      <c r="QEA57" s="31">
        <f>'Active Model Inputs'!QEA57</f>
        <v>0</v>
      </c>
      <c r="QEB57" s="31">
        <f>'Active Model Inputs'!QEB57</f>
        <v>0</v>
      </c>
      <c r="QEC57" s="31">
        <f>'Active Model Inputs'!QEC57</f>
        <v>0</v>
      </c>
      <c r="QED57" s="31">
        <f>'Active Model Inputs'!QED57</f>
        <v>0</v>
      </c>
      <c r="QEE57" s="31">
        <f>'Active Model Inputs'!QEE57</f>
        <v>0</v>
      </c>
      <c r="QEF57" s="31">
        <f>'Active Model Inputs'!QEF57</f>
        <v>0</v>
      </c>
      <c r="QEG57" s="31">
        <f>'Active Model Inputs'!QEG57</f>
        <v>0</v>
      </c>
      <c r="QEH57" s="31">
        <f>'Active Model Inputs'!QEH57</f>
        <v>0</v>
      </c>
      <c r="QEI57" s="31">
        <f>'Active Model Inputs'!QEI57</f>
        <v>0</v>
      </c>
      <c r="QEJ57" s="31">
        <f>'Active Model Inputs'!QEJ57</f>
        <v>0</v>
      </c>
      <c r="QEK57" s="31">
        <f>'Active Model Inputs'!QEK57</f>
        <v>0</v>
      </c>
      <c r="QEL57" s="31">
        <f>'Active Model Inputs'!QEL57</f>
        <v>0</v>
      </c>
      <c r="QEM57" s="31">
        <f>'Active Model Inputs'!QEM57</f>
        <v>0</v>
      </c>
      <c r="QEN57" s="31">
        <f>'Active Model Inputs'!QEN57</f>
        <v>0</v>
      </c>
      <c r="QEO57" s="31">
        <f>'Active Model Inputs'!QEO57</f>
        <v>0</v>
      </c>
      <c r="QEP57" s="31">
        <f>'Active Model Inputs'!QEP57</f>
        <v>0</v>
      </c>
      <c r="QEQ57" s="31">
        <f>'Active Model Inputs'!QEQ57</f>
        <v>0</v>
      </c>
      <c r="QER57" s="31">
        <f>'Active Model Inputs'!QER57</f>
        <v>0</v>
      </c>
      <c r="QES57" s="31">
        <f>'Active Model Inputs'!QES57</f>
        <v>0</v>
      </c>
      <c r="QET57" s="31">
        <f>'Active Model Inputs'!QET57</f>
        <v>0</v>
      </c>
      <c r="QEU57" s="31">
        <f>'Active Model Inputs'!QEU57</f>
        <v>0</v>
      </c>
      <c r="QEV57" s="31">
        <f>'Active Model Inputs'!QEV57</f>
        <v>0</v>
      </c>
      <c r="QEW57" s="31">
        <f>'Active Model Inputs'!QEW57</f>
        <v>0</v>
      </c>
      <c r="QEX57" s="31">
        <f>'Active Model Inputs'!QEX57</f>
        <v>0</v>
      </c>
      <c r="QEY57" s="31">
        <f>'Active Model Inputs'!QEY57</f>
        <v>0</v>
      </c>
      <c r="QEZ57" s="31">
        <f>'Active Model Inputs'!QEZ57</f>
        <v>0</v>
      </c>
      <c r="QFA57" s="31">
        <f>'Active Model Inputs'!QFA57</f>
        <v>0</v>
      </c>
      <c r="QFB57" s="31">
        <f>'Active Model Inputs'!QFB57</f>
        <v>0</v>
      </c>
      <c r="QFC57" s="31">
        <f>'Active Model Inputs'!QFC57</f>
        <v>0</v>
      </c>
      <c r="QFD57" s="31">
        <f>'Active Model Inputs'!QFD57</f>
        <v>0</v>
      </c>
      <c r="QFE57" s="31">
        <f>'Active Model Inputs'!QFE57</f>
        <v>0</v>
      </c>
      <c r="QFF57" s="31">
        <f>'Active Model Inputs'!QFF57</f>
        <v>0</v>
      </c>
      <c r="QFG57" s="31">
        <f>'Active Model Inputs'!QFG57</f>
        <v>0</v>
      </c>
      <c r="QFH57" s="31">
        <f>'Active Model Inputs'!QFH57</f>
        <v>0</v>
      </c>
      <c r="QFI57" s="31">
        <f>'Active Model Inputs'!QFI57</f>
        <v>0</v>
      </c>
      <c r="QFJ57" s="31">
        <f>'Active Model Inputs'!QFJ57</f>
        <v>0</v>
      </c>
      <c r="QFK57" s="31">
        <f>'Active Model Inputs'!QFK57</f>
        <v>0</v>
      </c>
      <c r="QFL57" s="31">
        <f>'Active Model Inputs'!QFL57</f>
        <v>0</v>
      </c>
      <c r="QFM57" s="31">
        <f>'Active Model Inputs'!QFM57</f>
        <v>0</v>
      </c>
      <c r="QFN57" s="31">
        <f>'Active Model Inputs'!QFN57</f>
        <v>0</v>
      </c>
      <c r="QFO57" s="31">
        <f>'Active Model Inputs'!QFO57</f>
        <v>0</v>
      </c>
      <c r="QFP57" s="31">
        <f>'Active Model Inputs'!QFP57</f>
        <v>0</v>
      </c>
      <c r="QFQ57" s="31">
        <f>'Active Model Inputs'!QFQ57</f>
        <v>0</v>
      </c>
      <c r="QFR57" s="31">
        <f>'Active Model Inputs'!QFR57</f>
        <v>0</v>
      </c>
      <c r="QFS57" s="31">
        <f>'Active Model Inputs'!QFS57</f>
        <v>0</v>
      </c>
      <c r="QFT57" s="31">
        <f>'Active Model Inputs'!QFT57</f>
        <v>0</v>
      </c>
      <c r="QFU57" s="31">
        <f>'Active Model Inputs'!QFU57</f>
        <v>0</v>
      </c>
      <c r="QFV57" s="31">
        <f>'Active Model Inputs'!QFV57</f>
        <v>0</v>
      </c>
      <c r="QFW57" s="31">
        <f>'Active Model Inputs'!QFW57</f>
        <v>0</v>
      </c>
      <c r="QFX57" s="31">
        <f>'Active Model Inputs'!QFX57</f>
        <v>0</v>
      </c>
      <c r="QFY57" s="31">
        <f>'Active Model Inputs'!QFY57</f>
        <v>0</v>
      </c>
      <c r="QFZ57" s="31">
        <f>'Active Model Inputs'!QFZ57</f>
        <v>0</v>
      </c>
      <c r="QGA57" s="31">
        <f>'Active Model Inputs'!QGA57</f>
        <v>0</v>
      </c>
      <c r="QGB57" s="31">
        <f>'Active Model Inputs'!QGB57</f>
        <v>0</v>
      </c>
      <c r="QGC57" s="31">
        <f>'Active Model Inputs'!QGC57</f>
        <v>0</v>
      </c>
      <c r="QGD57" s="31">
        <f>'Active Model Inputs'!QGD57</f>
        <v>0</v>
      </c>
      <c r="QGE57" s="31">
        <f>'Active Model Inputs'!QGE57</f>
        <v>0</v>
      </c>
      <c r="QGF57" s="31">
        <f>'Active Model Inputs'!QGF57</f>
        <v>0</v>
      </c>
      <c r="QGG57" s="31">
        <f>'Active Model Inputs'!QGG57</f>
        <v>0</v>
      </c>
      <c r="QGH57" s="31">
        <f>'Active Model Inputs'!QGH57</f>
        <v>0</v>
      </c>
      <c r="QGI57" s="31">
        <f>'Active Model Inputs'!QGI57</f>
        <v>0</v>
      </c>
      <c r="QGJ57" s="31">
        <f>'Active Model Inputs'!QGJ57</f>
        <v>0</v>
      </c>
      <c r="QGK57" s="31">
        <f>'Active Model Inputs'!QGK57</f>
        <v>0</v>
      </c>
      <c r="QGL57" s="31">
        <f>'Active Model Inputs'!QGL57</f>
        <v>0</v>
      </c>
      <c r="QGM57" s="31">
        <f>'Active Model Inputs'!QGM57</f>
        <v>0</v>
      </c>
      <c r="QGN57" s="31">
        <f>'Active Model Inputs'!QGN57</f>
        <v>0</v>
      </c>
      <c r="QGO57" s="31">
        <f>'Active Model Inputs'!QGO57</f>
        <v>0</v>
      </c>
      <c r="QGP57" s="31">
        <f>'Active Model Inputs'!QGP57</f>
        <v>0</v>
      </c>
      <c r="QGQ57" s="31">
        <f>'Active Model Inputs'!QGQ57</f>
        <v>0</v>
      </c>
      <c r="QGR57" s="31">
        <f>'Active Model Inputs'!QGR57</f>
        <v>0</v>
      </c>
      <c r="QGS57" s="31">
        <f>'Active Model Inputs'!QGS57</f>
        <v>0</v>
      </c>
      <c r="QGT57" s="31">
        <f>'Active Model Inputs'!QGT57</f>
        <v>0</v>
      </c>
      <c r="QGU57" s="31">
        <f>'Active Model Inputs'!QGU57</f>
        <v>0</v>
      </c>
      <c r="QGV57" s="31">
        <f>'Active Model Inputs'!QGV57</f>
        <v>0</v>
      </c>
      <c r="QGW57" s="31">
        <f>'Active Model Inputs'!QGW57</f>
        <v>0</v>
      </c>
      <c r="QGX57" s="31">
        <f>'Active Model Inputs'!QGX57</f>
        <v>0</v>
      </c>
      <c r="QGY57" s="31">
        <f>'Active Model Inputs'!QGY57</f>
        <v>0</v>
      </c>
      <c r="QGZ57" s="31">
        <f>'Active Model Inputs'!QGZ57</f>
        <v>0</v>
      </c>
      <c r="QHA57" s="31">
        <f>'Active Model Inputs'!QHA57</f>
        <v>0</v>
      </c>
      <c r="QHB57" s="31">
        <f>'Active Model Inputs'!QHB57</f>
        <v>0</v>
      </c>
      <c r="QHC57" s="31">
        <f>'Active Model Inputs'!QHC57</f>
        <v>0</v>
      </c>
      <c r="QHD57" s="31">
        <f>'Active Model Inputs'!QHD57</f>
        <v>0</v>
      </c>
      <c r="QHE57" s="31">
        <f>'Active Model Inputs'!QHE57</f>
        <v>0</v>
      </c>
      <c r="QHF57" s="31">
        <f>'Active Model Inputs'!QHF57</f>
        <v>0</v>
      </c>
      <c r="QHG57" s="31">
        <f>'Active Model Inputs'!QHG57</f>
        <v>0</v>
      </c>
      <c r="QHH57" s="31">
        <f>'Active Model Inputs'!QHH57</f>
        <v>0</v>
      </c>
      <c r="QHI57" s="31">
        <f>'Active Model Inputs'!QHI57</f>
        <v>0</v>
      </c>
      <c r="QHJ57" s="31">
        <f>'Active Model Inputs'!QHJ57</f>
        <v>0</v>
      </c>
      <c r="QHK57" s="31">
        <f>'Active Model Inputs'!QHK57</f>
        <v>0</v>
      </c>
      <c r="QHL57" s="31">
        <f>'Active Model Inputs'!QHL57</f>
        <v>0</v>
      </c>
      <c r="QHM57" s="31">
        <f>'Active Model Inputs'!QHM57</f>
        <v>0</v>
      </c>
      <c r="QHN57" s="31">
        <f>'Active Model Inputs'!QHN57</f>
        <v>0</v>
      </c>
      <c r="QHO57" s="31">
        <f>'Active Model Inputs'!QHO57</f>
        <v>0</v>
      </c>
      <c r="QHP57" s="31">
        <f>'Active Model Inputs'!QHP57</f>
        <v>0</v>
      </c>
      <c r="QHQ57" s="31">
        <f>'Active Model Inputs'!QHQ57</f>
        <v>0</v>
      </c>
      <c r="QHR57" s="31">
        <f>'Active Model Inputs'!QHR57</f>
        <v>0</v>
      </c>
      <c r="QHS57" s="31">
        <f>'Active Model Inputs'!QHS57</f>
        <v>0</v>
      </c>
      <c r="QHT57" s="31">
        <f>'Active Model Inputs'!QHT57</f>
        <v>0</v>
      </c>
      <c r="QHU57" s="31">
        <f>'Active Model Inputs'!QHU57</f>
        <v>0</v>
      </c>
      <c r="QHV57" s="31">
        <f>'Active Model Inputs'!QHV57</f>
        <v>0</v>
      </c>
      <c r="QHW57" s="31">
        <f>'Active Model Inputs'!QHW57</f>
        <v>0</v>
      </c>
      <c r="QHX57" s="31">
        <f>'Active Model Inputs'!QHX57</f>
        <v>0</v>
      </c>
      <c r="QHY57" s="31">
        <f>'Active Model Inputs'!QHY57</f>
        <v>0</v>
      </c>
      <c r="QHZ57" s="31">
        <f>'Active Model Inputs'!QHZ57</f>
        <v>0</v>
      </c>
      <c r="QIA57" s="31">
        <f>'Active Model Inputs'!QIA57</f>
        <v>0</v>
      </c>
      <c r="QIB57" s="31">
        <f>'Active Model Inputs'!QIB57</f>
        <v>0</v>
      </c>
      <c r="QIC57" s="31">
        <f>'Active Model Inputs'!QIC57</f>
        <v>0</v>
      </c>
      <c r="QID57" s="31">
        <f>'Active Model Inputs'!QID57</f>
        <v>0</v>
      </c>
      <c r="QIE57" s="31">
        <f>'Active Model Inputs'!QIE57</f>
        <v>0</v>
      </c>
      <c r="QIF57" s="31">
        <f>'Active Model Inputs'!QIF57</f>
        <v>0</v>
      </c>
      <c r="QIG57" s="31">
        <f>'Active Model Inputs'!QIG57</f>
        <v>0</v>
      </c>
      <c r="QIH57" s="31">
        <f>'Active Model Inputs'!QIH57</f>
        <v>0</v>
      </c>
      <c r="QII57" s="31">
        <f>'Active Model Inputs'!QII57</f>
        <v>0</v>
      </c>
      <c r="QIJ57" s="31">
        <f>'Active Model Inputs'!QIJ57</f>
        <v>0</v>
      </c>
      <c r="QIK57" s="31">
        <f>'Active Model Inputs'!QIK57</f>
        <v>0</v>
      </c>
      <c r="QIL57" s="31">
        <f>'Active Model Inputs'!QIL57</f>
        <v>0</v>
      </c>
      <c r="QIM57" s="31">
        <f>'Active Model Inputs'!QIM57</f>
        <v>0</v>
      </c>
      <c r="QIN57" s="31">
        <f>'Active Model Inputs'!QIN57</f>
        <v>0</v>
      </c>
      <c r="QIO57" s="31">
        <f>'Active Model Inputs'!QIO57</f>
        <v>0</v>
      </c>
      <c r="QIP57" s="31">
        <f>'Active Model Inputs'!QIP57</f>
        <v>0</v>
      </c>
      <c r="QIQ57" s="31">
        <f>'Active Model Inputs'!QIQ57</f>
        <v>0</v>
      </c>
      <c r="QIR57" s="31">
        <f>'Active Model Inputs'!QIR57</f>
        <v>0</v>
      </c>
      <c r="QIS57" s="31">
        <f>'Active Model Inputs'!QIS57</f>
        <v>0</v>
      </c>
      <c r="QIT57" s="31">
        <f>'Active Model Inputs'!QIT57</f>
        <v>0</v>
      </c>
      <c r="QIU57" s="31">
        <f>'Active Model Inputs'!QIU57</f>
        <v>0</v>
      </c>
      <c r="QIV57" s="31">
        <f>'Active Model Inputs'!QIV57</f>
        <v>0</v>
      </c>
      <c r="QIW57" s="31">
        <f>'Active Model Inputs'!QIW57</f>
        <v>0</v>
      </c>
      <c r="QIX57" s="31">
        <f>'Active Model Inputs'!QIX57</f>
        <v>0</v>
      </c>
      <c r="QIY57" s="31">
        <f>'Active Model Inputs'!QIY57</f>
        <v>0</v>
      </c>
      <c r="QIZ57" s="31">
        <f>'Active Model Inputs'!QIZ57</f>
        <v>0</v>
      </c>
      <c r="QJA57" s="31">
        <f>'Active Model Inputs'!QJA57</f>
        <v>0</v>
      </c>
      <c r="QJB57" s="31">
        <f>'Active Model Inputs'!QJB57</f>
        <v>0</v>
      </c>
      <c r="QJC57" s="31">
        <f>'Active Model Inputs'!QJC57</f>
        <v>0</v>
      </c>
      <c r="QJD57" s="31">
        <f>'Active Model Inputs'!QJD57</f>
        <v>0</v>
      </c>
      <c r="QJE57" s="31">
        <f>'Active Model Inputs'!QJE57</f>
        <v>0</v>
      </c>
      <c r="QJF57" s="31">
        <f>'Active Model Inputs'!QJF57</f>
        <v>0</v>
      </c>
      <c r="QJG57" s="31">
        <f>'Active Model Inputs'!QJG57</f>
        <v>0</v>
      </c>
      <c r="QJH57" s="31">
        <f>'Active Model Inputs'!QJH57</f>
        <v>0</v>
      </c>
      <c r="QJI57" s="31">
        <f>'Active Model Inputs'!QJI57</f>
        <v>0</v>
      </c>
      <c r="QJJ57" s="31">
        <f>'Active Model Inputs'!QJJ57</f>
        <v>0</v>
      </c>
      <c r="QJK57" s="31">
        <f>'Active Model Inputs'!QJK57</f>
        <v>0</v>
      </c>
      <c r="QJL57" s="31">
        <f>'Active Model Inputs'!QJL57</f>
        <v>0</v>
      </c>
      <c r="QJM57" s="31">
        <f>'Active Model Inputs'!QJM57</f>
        <v>0</v>
      </c>
      <c r="QJN57" s="31">
        <f>'Active Model Inputs'!QJN57</f>
        <v>0</v>
      </c>
      <c r="QJO57" s="31">
        <f>'Active Model Inputs'!QJO57</f>
        <v>0</v>
      </c>
      <c r="QJP57" s="31">
        <f>'Active Model Inputs'!QJP57</f>
        <v>0</v>
      </c>
      <c r="QJQ57" s="31">
        <f>'Active Model Inputs'!QJQ57</f>
        <v>0</v>
      </c>
      <c r="QJR57" s="31">
        <f>'Active Model Inputs'!QJR57</f>
        <v>0</v>
      </c>
      <c r="QJS57" s="31">
        <f>'Active Model Inputs'!QJS57</f>
        <v>0</v>
      </c>
      <c r="QJT57" s="31">
        <f>'Active Model Inputs'!QJT57</f>
        <v>0</v>
      </c>
      <c r="QJU57" s="31">
        <f>'Active Model Inputs'!QJU57</f>
        <v>0</v>
      </c>
      <c r="QJV57" s="31">
        <f>'Active Model Inputs'!QJV57</f>
        <v>0</v>
      </c>
      <c r="QJW57" s="31">
        <f>'Active Model Inputs'!QJW57</f>
        <v>0</v>
      </c>
      <c r="QJX57" s="31">
        <f>'Active Model Inputs'!QJX57</f>
        <v>0</v>
      </c>
      <c r="QJY57" s="31">
        <f>'Active Model Inputs'!QJY57</f>
        <v>0</v>
      </c>
      <c r="QJZ57" s="31">
        <f>'Active Model Inputs'!QJZ57</f>
        <v>0</v>
      </c>
      <c r="QKA57" s="31">
        <f>'Active Model Inputs'!QKA57</f>
        <v>0</v>
      </c>
      <c r="QKB57" s="31">
        <f>'Active Model Inputs'!QKB57</f>
        <v>0</v>
      </c>
      <c r="QKC57" s="31">
        <f>'Active Model Inputs'!QKC57</f>
        <v>0</v>
      </c>
      <c r="QKD57" s="31">
        <f>'Active Model Inputs'!QKD57</f>
        <v>0</v>
      </c>
      <c r="QKE57" s="31">
        <f>'Active Model Inputs'!QKE57</f>
        <v>0</v>
      </c>
      <c r="QKF57" s="31">
        <f>'Active Model Inputs'!QKF57</f>
        <v>0</v>
      </c>
      <c r="QKG57" s="31">
        <f>'Active Model Inputs'!QKG57</f>
        <v>0</v>
      </c>
      <c r="QKH57" s="31">
        <f>'Active Model Inputs'!QKH57</f>
        <v>0</v>
      </c>
      <c r="QKI57" s="31">
        <f>'Active Model Inputs'!QKI57</f>
        <v>0</v>
      </c>
      <c r="QKJ57" s="31">
        <f>'Active Model Inputs'!QKJ57</f>
        <v>0</v>
      </c>
      <c r="QKK57" s="31">
        <f>'Active Model Inputs'!QKK57</f>
        <v>0</v>
      </c>
      <c r="QKL57" s="31">
        <f>'Active Model Inputs'!QKL57</f>
        <v>0</v>
      </c>
      <c r="QKM57" s="31">
        <f>'Active Model Inputs'!QKM57</f>
        <v>0</v>
      </c>
      <c r="QKN57" s="31">
        <f>'Active Model Inputs'!QKN57</f>
        <v>0</v>
      </c>
      <c r="QKO57" s="31">
        <f>'Active Model Inputs'!QKO57</f>
        <v>0</v>
      </c>
      <c r="QKP57" s="31">
        <f>'Active Model Inputs'!QKP57</f>
        <v>0</v>
      </c>
      <c r="QKQ57" s="31">
        <f>'Active Model Inputs'!QKQ57</f>
        <v>0</v>
      </c>
      <c r="QKR57" s="31">
        <f>'Active Model Inputs'!QKR57</f>
        <v>0</v>
      </c>
      <c r="QKS57" s="31">
        <f>'Active Model Inputs'!QKS57</f>
        <v>0</v>
      </c>
      <c r="QKT57" s="31">
        <f>'Active Model Inputs'!QKT57</f>
        <v>0</v>
      </c>
      <c r="QKU57" s="31">
        <f>'Active Model Inputs'!QKU57</f>
        <v>0</v>
      </c>
      <c r="QKV57" s="31">
        <f>'Active Model Inputs'!QKV57</f>
        <v>0</v>
      </c>
      <c r="QKW57" s="31">
        <f>'Active Model Inputs'!QKW57</f>
        <v>0</v>
      </c>
      <c r="QKX57" s="31">
        <f>'Active Model Inputs'!QKX57</f>
        <v>0</v>
      </c>
      <c r="QKY57" s="31">
        <f>'Active Model Inputs'!QKY57</f>
        <v>0</v>
      </c>
      <c r="QKZ57" s="31">
        <f>'Active Model Inputs'!QKZ57</f>
        <v>0</v>
      </c>
      <c r="QLA57" s="31">
        <f>'Active Model Inputs'!QLA57</f>
        <v>0</v>
      </c>
      <c r="QLB57" s="31">
        <f>'Active Model Inputs'!QLB57</f>
        <v>0</v>
      </c>
      <c r="QLC57" s="31">
        <f>'Active Model Inputs'!QLC57</f>
        <v>0</v>
      </c>
      <c r="QLD57" s="31">
        <f>'Active Model Inputs'!QLD57</f>
        <v>0</v>
      </c>
      <c r="QLE57" s="31">
        <f>'Active Model Inputs'!QLE57</f>
        <v>0</v>
      </c>
      <c r="QLF57" s="31">
        <f>'Active Model Inputs'!QLF57</f>
        <v>0</v>
      </c>
      <c r="QLG57" s="31">
        <f>'Active Model Inputs'!QLG57</f>
        <v>0</v>
      </c>
      <c r="QLH57" s="31">
        <f>'Active Model Inputs'!QLH57</f>
        <v>0</v>
      </c>
      <c r="QLI57" s="31">
        <f>'Active Model Inputs'!QLI57</f>
        <v>0</v>
      </c>
      <c r="QLJ57" s="31">
        <f>'Active Model Inputs'!QLJ57</f>
        <v>0</v>
      </c>
      <c r="QLK57" s="31">
        <f>'Active Model Inputs'!QLK57</f>
        <v>0</v>
      </c>
      <c r="QLL57" s="31">
        <f>'Active Model Inputs'!QLL57</f>
        <v>0</v>
      </c>
      <c r="QLM57" s="31">
        <f>'Active Model Inputs'!QLM57</f>
        <v>0</v>
      </c>
      <c r="QLN57" s="31">
        <f>'Active Model Inputs'!QLN57</f>
        <v>0</v>
      </c>
      <c r="QLO57" s="31">
        <f>'Active Model Inputs'!QLO57</f>
        <v>0</v>
      </c>
      <c r="QLP57" s="31">
        <f>'Active Model Inputs'!QLP57</f>
        <v>0</v>
      </c>
      <c r="QLQ57" s="31">
        <f>'Active Model Inputs'!QLQ57</f>
        <v>0</v>
      </c>
      <c r="QLR57" s="31">
        <f>'Active Model Inputs'!QLR57</f>
        <v>0</v>
      </c>
      <c r="QLS57" s="31">
        <f>'Active Model Inputs'!QLS57</f>
        <v>0</v>
      </c>
      <c r="QLT57" s="31">
        <f>'Active Model Inputs'!QLT57</f>
        <v>0</v>
      </c>
      <c r="QLU57" s="31">
        <f>'Active Model Inputs'!QLU57</f>
        <v>0</v>
      </c>
      <c r="QLV57" s="31">
        <f>'Active Model Inputs'!QLV57</f>
        <v>0</v>
      </c>
      <c r="QLW57" s="31">
        <f>'Active Model Inputs'!QLW57</f>
        <v>0</v>
      </c>
      <c r="QLX57" s="31">
        <f>'Active Model Inputs'!QLX57</f>
        <v>0</v>
      </c>
      <c r="QLY57" s="31">
        <f>'Active Model Inputs'!QLY57</f>
        <v>0</v>
      </c>
      <c r="QLZ57" s="31">
        <f>'Active Model Inputs'!QLZ57</f>
        <v>0</v>
      </c>
      <c r="QMA57" s="31">
        <f>'Active Model Inputs'!QMA57</f>
        <v>0</v>
      </c>
      <c r="QMB57" s="31">
        <f>'Active Model Inputs'!QMB57</f>
        <v>0</v>
      </c>
      <c r="QMC57" s="31">
        <f>'Active Model Inputs'!QMC57</f>
        <v>0</v>
      </c>
      <c r="QMD57" s="31">
        <f>'Active Model Inputs'!QMD57</f>
        <v>0</v>
      </c>
      <c r="QME57" s="31">
        <f>'Active Model Inputs'!QME57</f>
        <v>0</v>
      </c>
      <c r="QMF57" s="31">
        <f>'Active Model Inputs'!QMF57</f>
        <v>0</v>
      </c>
      <c r="QMG57" s="31">
        <f>'Active Model Inputs'!QMG57</f>
        <v>0</v>
      </c>
      <c r="QMH57" s="31">
        <f>'Active Model Inputs'!QMH57</f>
        <v>0</v>
      </c>
      <c r="QMI57" s="31">
        <f>'Active Model Inputs'!QMI57</f>
        <v>0</v>
      </c>
      <c r="QMJ57" s="31">
        <f>'Active Model Inputs'!QMJ57</f>
        <v>0</v>
      </c>
      <c r="QMK57" s="31">
        <f>'Active Model Inputs'!QMK57</f>
        <v>0</v>
      </c>
      <c r="QML57" s="31">
        <f>'Active Model Inputs'!QML57</f>
        <v>0</v>
      </c>
      <c r="QMM57" s="31">
        <f>'Active Model Inputs'!QMM57</f>
        <v>0</v>
      </c>
      <c r="QMN57" s="31">
        <f>'Active Model Inputs'!QMN57</f>
        <v>0</v>
      </c>
      <c r="QMO57" s="31">
        <f>'Active Model Inputs'!QMO57</f>
        <v>0</v>
      </c>
      <c r="QMP57" s="31">
        <f>'Active Model Inputs'!QMP57</f>
        <v>0</v>
      </c>
      <c r="QMQ57" s="31">
        <f>'Active Model Inputs'!QMQ57</f>
        <v>0</v>
      </c>
      <c r="QMR57" s="31">
        <f>'Active Model Inputs'!QMR57</f>
        <v>0</v>
      </c>
      <c r="QMS57" s="31">
        <f>'Active Model Inputs'!QMS57</f>
        <v>0</v>
      </c>
      <c r="QMT57" s="31">
        <f>'Active Model Inputs'!QMT57</f>
        <v>0</v>
      </c>
      <c r="QMU57" s="31">
        <f>'Active Model Inputs'!QMU57</f>
        <v>0</v>
      </c>
      <c r="QMV57" s="31">
        <f>'Active Model Inputs'!QMV57</f>
        <v>0</v>
      </c>
      <c r="QMW57" s="31">
        <f>'Active Model Inputs'!QMW57</f>
        <v>0</v>
      </c>
      <c r="QMX57" s="31">
        <f>'Active Model Inputs'!QMX57</f>
        <v>0</v>
      </c>
      <c r="QMY57" s="31">
        <f>'Active Model Inputs'!QMY57</f>
        <v>0</v>
      </c>
      <c r="QMZ57" s="31">
        <f>'Active Model Inputs'!QMZ57</f>
        <v>0</v>
      </c>
      <c r="QNA57" s="31">
        <f>'Active Model Inputs'!QNA57</f>
        <v>0</v>
      </c>
      <c r="QNB57" s="31">
        <f>'Active Model Inputs'!QNB57</f>
        <v>0</v>
      </c>
      <c r="QNC57" s="31">
        <f>'Active Model Inputs'!QNC57</f>
        <v>0</v>
      </c>
      <c r="QND57" s="31">
        <f>'Active Model Inputs'!QND57</f>
        <v>0</v>
      </c>
      <c r="QNE57" s="31">
        <f>'Active Model Inputs'!QNE57</f>
        <v>0</v>
      </c>
      <c r="QNF57" s="31">
        <f>'Active Model Inputs'!QNF57</f>
        <v>0</v>
      </c>
      <c r="QNG57" s="31">
        <f>'Active Model Inputs'!QNG57</f>
        <v>0</v>
      </c>
      <c r="QNH57" s="31">
        <f>'Active Model Inputs'!QNH57</f>
        <v>0</v>
      </c>
      <c r="QNI57" s="31">
        <f>'Active Model Inputs'!QNI57</f>
        <v>0</v>
      </c>
      <c r="QNJ57" s="31">
        <f>'Active Model Inputs'!QNJ57</f>
        <v>0</v>
      </c>
      <c r="QNK57" s="31">
        <f>'Active Model Inputs'!QNK57</f>
        <v>0</v>
      </c>
      <c r="QNL57" s="31">
        <f>'Active Model Inputs'!QNL57</f>
        <v>0</v>
      </c>
      <c r="QNM57" s="31">
        <f>'Active Model Inputs'!QNM57</f>
        <v>0</v>
      </c>
      <c r="QNN57" s="31">
        <f>'Active Model Inputs'!QNN57</f>
        <v>0</v>
      </c>
      <c r="QNO57" s="31">
        <f>'Active Model Inputs'!QNO57</f>
        <v>0</v>
      </c>
      <c r="QNP57" s="31">
        <f>'Active Model Inputs'!QNP57</f>
        <v>0</v>
      </c>
      <c r="QNQ57" s="31">
        <f>'Active Model Inputs'!QNQ57</f>
        <v>0</v>
      </c>
      <c r="QNR57" s="31">
        <f>'Active Model Inputs'!QNR57</f>
        <v>0</v>
      </c>
      <c r="QNS57" s="31">
        <f>'Active Model Inputs'!QNS57</f>
        <v>0</v>
      </c>
      <c r="QNT57" s="31">
        <f>'Active Model Inputs'!QNT57</f>
        <v>0</v>
      </c>
      <c r="QNU57" s="31">
        <f>'Active Model Inputs'!QNU57</f>
        <v>0</v>
      </c>
      <c r="QNV57" s="31">
        <f>'Active Model Inputs'!QNV57</f>
        <v>0</v>
      </c>
      <c r="QNW57" s="31">
        <f>'Active Model Inputs'!QNW57</f>
        <v>0</v>
      </c>
      <c r="QNX57" s="31">
        <f>'Active Model Inputs'!QNX57</f>
        <v>0</v>
      </c>
      <c r="QNY57" s="31">
        <f>'Active Model Inputs'!QNY57</f>
        <v>0</v>
      </c>
      <c r="QNZ57" s="31">
        <f>'Active Model Inputs'!QNZ57</f>
        <v>0</v>
      </c>
      <c r="QOA57" s="31">
        <f>'Active Model Inputs'!QOA57</f>
        <v>0</v>
      </c>
      <c r="QOB57" s="31">
        <f>'Active Model Inputs'!QOB57</f>
        <v>0</v>
      </c>
      <c r="QOC57" s="31">
        <f>'Active Model Inputs'!QOC57</f>
        <v>0</v>
      </c>
      <c r="QOD57" s="31">
        <f>'Active Model Inputs'!QOD57</f>
        <v>0</v>
      </c>
      <c r="QOE57" s="31">
        <f>'Active Model Inputs'!QOE57</f>
        <v>0</v>
      </c>
      <c r="QOF57" s="31">
        <f>'Active Model Inputs'!QOF57</f>
        <v>0</v>
      </c>
      <c r="QOG57" s="31">
        <f>'Active Model Inputs'!QOG57</f>
        <v>0</v>
      </c>
      <c r="QOH57" s="31">
        <f>'Active Model Inputs'!QOH57</f>
        <v>0</v>
      </c>
      <c r="QOI57" s="31">
        <f>'Active Model Inputs'!QOI57</f>
        <v>0</v>
      </c>
      <c r="QOJ57" s="31">
        <f>'Active Model Inputs'!QOJ57</f>
        <v>0</v>
      </c>
      <c r="QOK57" s="31">
        <f>'Active Model Inputs'!QOK57</f>
        <v>0</v>
      </c>
      <c r="QOL57" s="31">
        <f>'Active Model Inputs'!QOL57</f>
        <v>0</v>
      </c>
      <c r="QOM57" s="31">
        <f>'Active Model Inputs'!QOM57</f>
        <v>0</v>
      </c>
      <c r="QON57" s="31">
        <f>'Active Model Inputs'!QON57</f>
        <v>0</v>
      </c>
      <c r="QOO57" s="31">
        <f>'Active Model Inputs'!QOO57</f>
        <v>0</v>
      </c>
      <c r="QOP57" s="31">
        <f>'Active Model Inputs'!QOP57</f>
        <v>0</v>
      </c>
      <c r="QOQ57" s="31">
        <f>'Active Model Inputs'!QOQ57</f>
        <v>0</v>
      </c>
      <c r="QOR57" s="31">
        <f>'Active Model Inputs'!QOR57</f>
        <v>0</v>
      </c>
      <c r="QOS57" s="31">
        <f>'Active Model Inputs'!QOS57</f>
        <v>0</v>
      </c>
      <c r="QOT57" s="31">
        <f>'Active Model Inputs'!QOT57</f>
        <v>0</v>
      </c>
      <c r="QOU57" s="31">
        <f>'Active Model Inputs'!QOU57</f>
        <v>0</v>
      </c>
      <c r="QOV57" s="31">
        <f>'Active Model Inputs'!QOV57</f>
        <v>0</v>
      </c>
      <c r="QOW57" s="31">
        <f>'Active Model Inputs'!QOW57</f>
        <v>0</v>
      </c>
      <c r="QOX57" s="31">
        <f>'Active Model Inputs'!QOX57</f>
        <v>0</v>
      </c>
      <c r="QOY57" s="31">
        <f>'Active Model Inputs'!QOY57</f>
        <v>0</v>
      </c>
      <c r="QOZ57" s="31">
        <f>'Active Model Inputs'!QOZ57</f>
        <v>0</v>
      </c>
      <c r="QPA57" s="31">
        <f>'Active Model Inputs'!QPA57</f>
        <v>0</v>
      </c>
      <c r="QPB57" s="31">
        <f>'Active Model Inputs'!QPB57</f>
        <v>0</v>
      </c>
      <c r="QPC57" s="31">
        <f>'Active Model Inputs'!QPC57</f>
        <v>0</v>
      </c>
      <c r="QPD57" s="31">
        <f>'Active Model Inputs'!QPD57</f>
        <v>0</v>
      </c>
      <c r="QPE57" s="31">
        <f>'Active Model Inputs'!QPE57</f>
        <v>0</v>
      </c>
      <c r="QPF57" s="31">
        <f>'Active Model Inputs'!QPF57</f>
        <v>0</v>
      </c>
      <c r="QPG57" s="31">
        <f>'Active Model Inputs'!QPG57</f>
        <v>0</v>
      </c>
      <c r="QPH57" s="31">
        <f>'Active Model Inputs'!QPH57</f>
        <v>0</v>
      </c>
      <c r="QPI57" s="31">
        <f>'Active Model Inputs'!QPI57</f>
        <v>0</v>
      </c>
      <c r="QPJ57" s="31">
        <f>'Active Model Inputs'!QPJ57</f>
        <v>0</v>
      </c>
      <c r="QPK57" s="31">
        <f>'Active Model Inputs'!QPK57</f>
        <v>0</v>
      </c>
      <c r="QPL57" s="31">
        <f>'Active Model Inputs'!QPL57</f>
        <v>0</v>
      </c>
      <c r="QPM57" s="31">
        <f>'Active Model Inputs'!QPM57</f>
        <v>0</v>
      </c>
      <c r="QPN57" s="31">
        <f>'Active Model Inputs'!QPN57</f>
        <v>0</v>
      </c>
      <c r="QPO57" s="31">
        <f>'Active Model Inputs'!QPO57</f>
        <v>0</v>
      </c>
      <c r="QPP57" s="31">
        <f>'Active Model Inputs'!QPP57</f>
        <v>0</v>
      </c>
      <c r="QPQ57" s="31">
        <f>'Active Model Inputs'!QPQ57</f>
        <v>0</v>
      </c>
      <c r="QPR57" s="31">
        <f>'Active Model Inputs'!QPR57</f>
        <v>0</v>
      </c>
      <c r="QPS57" s="31">
        <f>'Active Model Inputs'!QPS57</f>
        <v>0</v>
      </c>
      <c r="QPT57" s="31">
        <f>'Active Model Inputs'!QPT57</f>
        <v>0</v>
      </c>
      <c r="QPU57" s="31">
        <f>'Active Model Inputs'!QPU57</f>
        <v>0</v>
      </c>
      <c r="QPV57" s="31">
        <f>'Active Model Inputs'!QPV57</f>
        <v>0</v>
      </c>
      <c r="QPW57" s="31">
        <f>'Active Model Inputs'!QPW57</f>
        <v>0</v>
      </c>
      <c r="QPX57" s="31">
        <f>'Active Model Inputs'!QPX57</f>
        <v>0</v>
      </c>
      <c r="QPY57" s="31">
        <f>'Active Model Inputs'!QPY57</f>
        <v>0</v>
      </c>
      <c r="QPZ57" s="31">
        <f>'Active Model Inputs'!QPZ57</f>
        <v>0</v>
      </c>
      <c r="QQA57" s="31">
        <f>'Active Model Inputs'!QQA57</f>
        <v>0</v>
      </c>
      <c r="QQB57" s="31">
        <f>'Active Model Inputs'!QQB57</f>
        <v>0</v>
      </c>
      <c r="QQC57" s="31">
        <f>'Active Model Inputs'!QQC57</f>
        <v>0</v>
      </c>
      <c r="QQD57" s="31">
        <f>'Active Model Inputs'!QQD57</f>
        <v>0</v>
      </c>
      <c r="QQE57" s="31">
        <f>'Active Model Inputs'!QQE57</f>
        <v>0</v>
      </c>
      <c r="QQF57" s="31">
        <f>'Active Model Inputs'!QQF57</f>
        <v>0</v>
      </c>
      <c r="QQG57" s="31">
        <f>'Active Model Inputs'!QQG57</f>
        <v>0</v>
      </c>
      <c r="QQH57" s="31">
        <f>'Active Model Inputs'!QQH57</f>
        <v>0</v>
      </c>
      <c r="QQI57" s="31">
        <f>'Active Model Inputs'!QQI57</f>
        <v>0</v>
      </c>
      <c r="QQJ57" s="31">
        <f>'Active Model Inputs'!QQJ57</f>
        <v>0</v>
      </c>
      <c r="QQK57" s="31">
        <f>'Active Model Inputs'!QQK57</f>
        <v>0</v>
      </c>
      <c r="QQL57" s="31">
        <f>'Active Model Inputs'!QQL57</f>
        <v>0</v>
      </c>
      <c r="QQM57" s="31">
        <f>'Active Model Inputs'!QQM57</f>
        <v>0</v>
      </c>
      <c r="QQN57" s="31">
        <f>'Active Model Inputs'!QQN57</f>
        <v>0</v>
      </c>
      <c r="QQO57" s="31">
        <f>'Active Model Inputs'!QQO57</f>
        <v>0</v>
      </c>
      <c r="QQP57" s="31">
        <f>'Active Model Inputs'!QQP57</f>
        <v>0</v>
      </c>
      <c r="QQQ57" s="31">
        <f>'Active Model Inputs'!QQQ57</f>
        <v>0</v>
      </c>
      <c r="QQR57" s="31">
        <f>'Active Model Inputs'!QQR57</f>
        <v>0</v>
      </c>
      <c r="QQS57" s="31">
        <f>'Active Model Inputs'!QQS57</f>
        <v>0</v>
      </c>
      <c r="QQT57" s="31">
        <f>'Active Model Inputs'!QQT57</f>
        <v>0</v>
      </c>
      <c r="QQU57" s="31">
        <f>'Active Model Inputs'!QQU57</f>
        <v>0</v>
      </c>
      <c r="QQV57" s="31">
        <f>'Active Model Inputs'!QQV57</f>
        <v>0</v>
      </c>
      <c r="QQW57" s="31">
        <f>'Active Model Inputs'!QQW57</f>
        <v>0</v>
      </c>
      <c r="QQX57" s="31">
        <f>'Active Model Inputs'!QQX57</f>
        <v>0</v>
      </c>
      <c r="QQY57" s="31">
        <f>'Active Model Inputs'!QQY57</f>
        <v>0</v>
      </c>
      <c r="QQZ57" s="31">
        <f>'Active Model Inputs'!QQZ57</f>
        <v>0</v>
      </c>
      <c r="QRA57" s="31">
        <f>'Active Model Inputs'!QRA57</f>
        <v>0</v>
      </c>
      <c r="QRB57" s="31">
        <f>'Active Model Inputs'!QRB57</f>
        <v>0</v>
      </c>
      <c r="QRC57" s="31">
        <f>'Active Model Inputs'!QRC57</f>
        <v>0</v>
      </c>
      <c r="QRD57" s="31">
        <f>'Active Model Inputs'!QRD57</f>
        <v>0</v>
      </c>
      <c r="QRE57" s="31">
        <f>'Active Model Inputs'!QRE57</f>
        <v>0</v>
      </c>
      <c r="QRF57" s="31">
        <f>'Active Model Inputs'!QRF57</f>
        <v>0</v>
      </c>
      <c r="QRG57" s="31">
        <f>'Active Model Inputs'!QRG57</f>
        <v>0</v>
      </c>
      <c r="QRH57" s="31">
        <f>'Active Model Inputs'!QRH57</f>
        <v>0</v>
      </c>
      <c r="QRI57" s="31">
        <f>'Active Model Inputs'!QRI57</f>
        <v>0</v>
      </c>
      <c r="QRJ57" s="31">
        <f>'Active Model Inputs'!QRJ57</f>
        <v>0</v>
      </c>
      <c r="QRK57" s="31">
        <f>'Active Model Inputs'!QRK57</f>
        <v>0</v>
      </c>
      <c r="QRL57" s="31">
        <f>'Active Model Inputs'!QRL57</f>
        <v>0</v>
      </c>
      <c r="QRM57" s="31">
        <f>'Active Model Inputs'!QRM57</f>
        <v>0</v>
      </c>
      <c r="QRN57" s="31">
        <f>'Active Model Inputs'!QRN57</f>
        <v>0</v>
      </c>
      <c r="QRO57" s="31">
        <f>'Active Model Inputs'!QRO57</f>
        <v>0</v>
      </c>
      <c r="QRP57" s="31">
        <f>'Active Model Inputs'!QRP57</f>
        <v>0</v>
      </c>
      <c r="QRQ57" s="31">
        <f>'Active Model Inputs'!QRQ57</f>
        <v>0</v>
      </c>
      <c r="QRR57" s="31">
        <f>'Active Model Inputs'!QRR57</f>
        <v>0</v>
      </c>
      <c r="QRS57" s="31">
        <f>'Active Model Inputs'!QRS57</f>
        <v>0</v>
      </c>
      <c r="QRT57" s="31">
        <f>'Active Model Inputs'!QRT57</f>
        <v>0</v>
      </c>
      <c r="QRU57" s="31">
        <f>'Active Model Inputs'!QRU57</f>
        <v>0</v>
      </c>
      <c r="QRV57" s="31">
        <f>'Active Model Inputs'!QRV57</f>
        <v>0</v>
      </c>
      <c r="QRW57" s="31">
        <f>'Active Model Inputs'!QRW57</f>
        <v>0</v>
      </c>
      <c r="QRX57" s="31">
        <f>'Active Model Inputs'!QRX57</f>
        <v>0</v>
      </c>
      <c r="QRY57" s="31">
        <f>'Active Model Inputs'!QRY57</f>
        <v>0</v>
      </c>
      <c r="QRZ57" s="31">
        <f>'Active Model Inputs'!QRZ57</f>
        <v>0</v>
      </c>
      <c r="QSA57" s="31">
        <f>'Active Model Inputs'!QSA57</f>
        <v>0</v>
      </c>
      <c r="QSB57" s="31">
        <f>'Active Model Inputs'!QSB57</f>
        <v>0</v>
      </c>
      <c r="QSC57" s="31">
        <f>'Active Model Inputs'!QSC57</f>
        <v>0</v>
      </c>
      <c r="QSD57" s="31">
        <f>'Active Model Inputs'!QSD57</f>
        <v>0</v>
      </c>
      <c r="QSE57" s="31">
        <f>'Active Model Inputs'!QSE57</f>
        <v>0</v>
      </c>
      <c r="QSF57" s="31">
        <f>'Active Model Inputs'!QSF57</f>
        <v>0</v>
      </c>
      <c r="QSG57" s="31">
        <f>'Active Model Inputs'!QSG57</f>
        <v>0</v>
      </c>
      <c r="QSH57" s="31">
        <f>'Active Model Inputs'!QSH57</f>
        <v>0</v>
      </c>
      <c r="QSI57" s="31">
        <f>'Active Model Inputs'!QSI57</f>
        <v>0</v>
      </c>
      <c r="QSJ57" s="31">
        <f>'Active Model Inputs'!QSJ57</f>
        <v>0</v>
      </c>
      <c r="QSK57" s="31">
        <f>'Active Model Inputs'!QSK57</f>
        <v>0</v>
      </c>
      <c r="QSL57" s="31">
        <f>'Active Model Inputs'!QSL57</f>
        <v>0</v>
      </c>
      <c r="QSM57" s="31">
        <f>'Active Model Inputs'!QSM57</f>
        <v>0</v>
      </c>
      <c r="QSN57" s="31">
        <f>'Active Model Inputs'!QSN57</f>
        <v>0</v>
      </c>
      <c r="QSO57" s="31">
        <f>'Active Model Inputs'!QSO57</f>
        <v>0</v>
      </c>
      <c r="QSP57" s="31">
        <f>'Active Model Inputs'!QSP57</f>
        <v>0</v>
      </c>
      <c r="QSQ57" s="31">
        <f>'Active Model Inputs'!QSQ57</f>
        <v>0</v>
      </c>
      <c r="QSR57" s="31">
        <f>'Active Model Inputs'!QSR57</f>
        <v>0</v>
      </c>
      <c r="QSS57" s="31">
        <f>'Active Model Inputs'!QSS57</f>
        <v>0</v>
      </c>
      <c r="QST57" s="31">
        <f>'Active Model Inputs'!QST57</f>
        <v>0</v>
      </c>
      <c r="QSU57" s="31">
        <f>'Active Model Inputs'!QSU57</f>
        <v>0</v>
      </c>
      <c r="QSV57" s="31">
        <f>'Active Model Inputs'!QSV57</f>
        <v>0</v>
      </c>
      <c r="QSW57" s="31">
        <f>'Active Model Inputs'!QSW57</f>
        <v>0</v>
      </c>
      <c r="QSX57" s="31">
        <f>'Active Model Inputs'!QSX57</f>
        <v>0</v>
      </c>
      <c r="QSY57" s="31">
        <f>'Active Model Inputs'!QSY57</f>
        <v>0</v>
      </c>
      <c r="QSZ57" s="31">
        <f>'Active Model Inputs'!QSZ57</f>
        <v>0</v>
      </c>
      <c r="QTA57" s="31">
        <f>'Active Model Inputs'!QTA57</f>
        <v>0</v>
      </c>
      <c r="QTB57" s="31">
        <f>'Active Model Inputs'!QTB57</f>
        <v>0</v>
      </c>
      <c r="QTC57" s="31">
        <f>'Active Model Inputs'!QTC57</f>
        <v>0</v>
      </c>
      <c r="QTD57" s="31">
        <f>'Active Model Inputs'!QTD57</f>
        <v>0</v>
      </c>
      <c r="QTE57" s="31">
        <f>'Active Model Inputs'!QTE57</f>
        <v>0</v>
      </c>
      <c r="QTF57" s="31">
        <f>'Active Model Inputs'!QTF57</f>
        <v>0</v>
      </c>
      <c r="QTG57" s="31">
        <f>'Active Model Inputs'!QTG57</f>
        <v>0</v>
      </c>
      <c r="QTH57" s="31">
        <f>'Active Model Inputs'!QTH57</f>
        <v>0</v>
      </c>
      <c r="QTI57" s="31">
        <f>'Active Model Inputs'!QTI57</f>
        <v>0</v>
      </c>
      <c r="QTJ57" s="31">
        <f>'Active Model Inputs'!QTJ57</f>
        <v>0</v>
      </c>
      <c r="QTK57" s="31">
        <f>'Active Model Inputs'!QTK57</f>
        <v>0</v>
      </c>
      <c r="QTL57" s="31">
        <f>'Active Model Inputs'!QTL57</f>
        <v>0</v>
      </c>
      <c r="QTM57" s="31">
        <f>'Active Model Inputs'!QTM57</f>
        <v>0</v>
      </c>
      <c r="QTN57" s="31">
        <f>'Active Model Inputs'!QTN57</f>
        <v>0</v>
      </c>
      <c r="QTO57" s="31">
        <f>'Active Model Inputs'!QTO57</f>
        <v>0</v>
      </c>
      <c r="QTP57" s="31">
        <f>'Active Model Inputs'!QTP57</f>
        <v>0</v>
      </c>
      <c r="QTQ57" s="31">
        <f>'Active Model Inputs'!QTQ57</f>
        <v>0</v>
      </c>
      <c r="QTR57" s="31">
        <f>'Active Model Inputs'!QTR57</f>
        <v>0</v>
      </c>
      <c r="QTS57" s="31">
        <f>'Active Model Inputs'!QTS57</f>
        <v>0</v>
      </c>
      <c r="QTT57" s="31">
        <f>'Active Model Inputs'!QTT57</f>
        <v>0</v>
      </c>
      <c r="QTU57" s="31">
        <f>'Active Model Inputs'!QTU57</f>
        <v>0</v>
      </c>
      <c r="QTV57" s="31">
        <f>'Active Model Inputs'!QTV57</f>
        <v>0</v>
      </c>
      <c r="QTW57" s="31">
        <f>'Active Model Inputs'!QTW57</f>
        <v>0</v>
      </c>
      <c r="QTX57" s="31">
        <f>'Active Model Inputs'!QTX57</f>
        <v>0</v>
      </c>
      <c r="QTY57" s="31">
        <f>'Active Model Inputs'!QTY57</f>
        <v>0</v>
      </c>
      <c r="QTZ57" s="31">
        <f>'Active Model Inputs'!QTZ57</f>
        <v>0</v>
      </c>
      <c r="QUA57" s="31">
        <f>'Active Model Inputs'!QUA57</f>
        <v>0</v>
      </c>
      <c r="QUB57" s="31">
        <f>'Active Model Inputs'!QUB57</f>
        <v>0</v>
      </c>
      <c r="QUC57" s="31">
        <f>'Active Model Inputs'!QUC57</f>
        <v>0</v>
      </c>
      <c r="QUD57" s="31">
        <f>'Active Model Inputs'!QUD57</f>
        <v>0</v>
      </c>
      <c r="QUE57" s="31">
        <f>'Active Model Inputs'!QUE57</f>
        <v>0</v>
      </c>
      <c r="QUF57" s="31">
        <f>'Active Model Inputs'!QUF57</f>
        <v>0</v>
      </c>
      <c r="QUG57" s="31">
        <f>'Active Model Inputs'!QUG57</f>
        <v>0</v>
      </c>
      <c r="QUH57" s="31">
        <f>'Active Model Inputs'!QUH57</f>
        <v>0</v>
      </c>
      <c r="QUI57" s="31">
        <f>'Active Model Inputs'!QUI57</f>
        <v>0</v>
      </c>
      <c r="QUJ57" s="31">
        <f>'Active Model Inputs'!QUJ57</f>
        <v>0</v>
      </c>
      <c r="QUK57" s="31">
        <f>'Active Model Inputs'!QUK57</f>
        <v>0</v>
      </c>
      <c r="QUL57" s="31">
        <f>'Active Model Inputs'!QUL57</f>
        <v>0</v>
      </c>
      <c r="QUM57" s="31">
        <f>'Active Model Inputs'!QUM57</f>
        <v>0</v>
      </c>
      <c r="QUN57" s="31">
        <f>'Active Model Inputs'!QUN57</f>
        <v>0</v>
      </c>
      <c r="QUO57" s="31">
        <f>'Active Model Inputs'!QUO57</f>
        <v>0</v>
      </c>
      <c r="QUP57" s="31">
        <f>'Active Model Inputs'!QUP57</f>
        <v>0</v>
      </c>
      <c r="QUQ57" s="31">
        <f>'Active Model Inputs'!QUQ57</f>
        <v>0</v>
      </c>
      <c r="QUR57" s="31">
        <f>'Active Model Inputs'!QUR57</f>
        <v>0</v>
      </c>
      <c r="QUS57" s="31">
        <f>'Active Model Inputs'!QUS57</f>
        <v>0</v>
      </c>
      <c r="QUT57" s="31">
        <f>'Active Model Inputs'!QUT57</f>
        <v>0</v>
      </c>
      <c r="QUU57" s="31">
        <f>'Active Model Inputs'!QUU57</f>
        <v>0</v>
      </c>
      <c r="QUV57" s="31">
        <f>'Active Model Inputs'!QUV57</f>
        <v>0</v>
      </c>
      <c r="QUW57" s="31">
        <f>'Active Model Inputs'!QUW57</f>
        <v>0</v>
      </c>
      <c r="QUX57" s="31">
        <f>'Active Model Inputs'!QUX57</f>
        <v>0</v>
      </c>
      <c r="QUY57" s="31">
        <f>'Active Model Inputs'!QUY57</f>
        <v>0</v>
      </c>
      <c r="QUZ57" s="31">
        <f>'Active Model Inputs'!QUZ57</f>
        <v>0</v>
      </c>
      <c r="QVA57" s="31">
        <f>'Active Model Inputs'!QVA57</f>
        <v>0</v>
      </c>
      <c r="QVB57" s="31">
        <f>'Active Model Inputs'!QVB57</f>
        <v>0</v>
      </c>
      <c r="QVC57" s="31">
        <f>'Active Model Inputs'!QVC57</f>
        <v>0</v>
      </c>
      <c r="QVD57" s="31">
        <f>'Active Model Inputs'!QVD57</f>
        <v>0</v>
      </c>
      <c r="QVE57" s="31">
        <f>'Active Model Inputs'!QVE57</f>
        <v>0</v>
      </c>
      <c r="QVF57" s="31">
        <f>'Active Model Inputs'!QVF57</f>
        <v>0</v>
      </c>
      <c r="QVG57" s="31">
        <f>'Active Model Inputs'!QVG57</f>
        <v>0</v>
      </c>
      <c r="QVH57" s="31">
        <f>'Active Model Inputs'!QVH57</f>
        <v>0</v>
      </c>
      <c r="QVI57" s="31">
        <f>'Active Model Inputs'!QVI57</f>
        <v>0</v>
      </c>
      <c r="QVJ57" s="31">
        <f>'Active Model Inputs'!QVJ57</f>
        <v>0</v>
      </c>
      <c r="QVK57" s="31">
        <f>'Active Model Inputs'!QVK57</f>
        <v>0</v>
      </c>
      <c r="QVL57" s="31">
        <f>'Active Model Inputs'!QVL57</f>
        <v>0</v>
      </c>
      <c r="QVM57" s="31">
        <f>'Active Model Inputs'!QVM57</f>
        <v>0</v>
      </c>
      <c r="QVN57" s="31">
        <f>'Active Model Inputs'!QVN57</f>
        <v>0</v>
      </c>
      <c r="QVO57" s="31">
        <f>'Active Model Inputs'!QVO57</f>
        <v>0</v>
      </c>
      <c r="QVP57" s="31">
        <f>'Active Model Inputs'!QVP57</f>
        <v>0</v>
      </c>
      <c r="QVQ57" s="31">
        <f>'Active Model Inputs'!QVQ57</f>
        <v>0</v>
      </c>
      <c r="QVR57" s="31">
        <f>'Active Model Inputs'!QVR57</f>
        <v>0</v>
      </c>
      <c r="QVS57" s="31">
        <f>'Active Model Inputs'!QVS57</f>
        <v>0</v>
      </c>
      <c r="QVT57" s="31">
        <f>'Active Model Inputs'!QVT57</f>
        <v>0</v>
      </c>
      <c r="QVU57" s="31">
        <f>'Active Model Inputs'!QVU57</f>
        <v>0</v>
      </c>
      <c r="QVV57" s="31">
        <f>'Active Model Inputs'!QVV57</f>
        <v>0</v>
      </c>
      <c r="QVW57" s="31">
        <f>'Active Model Inputs'!QVW57</f>
        <v>0</v>
      </c>
      <c r="QVX57" s="31">
        <f>'Active Model Inputs'!QVX57</f>
        <v>0</v>
      </c>
      <c r="QVY57" s="31">
        <f>'Active Model Inputs'!QVY57</f>
        <v>0</v>
      </c>
      <c r="QVZ57" s="31">
        <f>'Active Model Inputs'!QVZ57</f>
        <v>0</v>
      </c>
      <c r="QWA57" s="31">
        <f>'Active Model Inputs'!QWA57</f>
        <v>0</v>
      </c>
      <c r="QWB57" s="31">
        <f>'Active Model Inputs'!QWB57</f>
        <v>0</v>
      </c>
      <c r="QWC57" s="31">
        <f>'Active Model Inputs'!QWC57</f>
        <v>0</v>
      </c>
      <c r="QWD57" s="31">
        <f>'Active Model Inputs'!QWD57</f>
        <v>0</v>
      </c>
      <c r="QWE57" s="31">
        <f>'Active Model Inputs'!QWE57</f>
        <v>0</v>
      </c>
      <c r="QWF57" s="31">
        <f>'Active Model Inputs'!QWF57</f>
        <v>0</v>
      </c>
      <c r="QWG57" s="31">
        <f>'Active Model Inputs'!QWG57</f>
        <v>0</v>
      </c>
      <c r="QWH57" s="31">
        <f>'Active Model Inputs'!QWH57</f>
        <v>0</v>
      </c>
      <c r="QWI57" s="31">
        <f>'Active Model Inputs'!QWI57</f>
        <v>0</v>
      </c>
      <c r="QWJ57" s="31">
        <f>'Active Model Inputs'!QWJ57</f>
        <v>0</v>
      </c>
      <c r="QWK57" s="31">
        <f>'Active Model Inputs'!QWK57</f>
        <v>0</v>
      </c>
      <c r="QWL57" s="31">
        <f>'Active Model Inputs'!QWL57</f>
        <v>0</v>
      </c>
      <c r="QWM57" s="31">
        <f>'Active Model Inputs'!QWM57</f>
        <v>0</v>
      </c>
      <c r="QWN57" s="31">
        <f>'Active Model Inputs'!QWN57</f>
        <v>0</v>
      </c>
      <c r="QWO57" s="31">
        <f>'Active Model Inputs'!QWO57</f>
        <v>0</v>
      </c>
      <c r="QWP57" s="31">
        <f>'Active Model Inputs'!QWP57</f>
        <v>0</v>
      </c>
      <c r="QWQ57" s="31">
        <f>'Active Model Inputs'!QWQ57</f>
        <v>0</v>
      </c>
      <c r="QWR57" s="31">
        <f>'Active Model Inputs'!QWR57</f>
        <v>0</v>
      </c>
      <c r="QWS57" s="31">
        <f>'Active Model Inputs'!QWS57</f>
        <v>0</v>
      </c>
      <c r="QWT57" s="31">
        <f>'Active Model Inputs'!QWT57</f>
        <v>0</v>
      </c>
      <c r="QWU57" s="31">
        <f>'Active Model Inputs'!QWU57</f>
        <v>0</v>
      </c>
      <c r="QWV57" s="31">
        <f>'Active Model Inputs'!QWV57</f>
        <v>0</v>
      </c>
      <c r="QWW57" s="31">
        <f>'Active Model Inputs'!QWW57</f>
        <v>0</v>
      </c>
      <c r="QWX57" s="31">
        <f>'Active Model Inputs'!QWX57</f>
        <v>0</v>
      </c>
      <c r="QWY57" s="31">
        <f>'Active Model Inputs'!QWY57</f>
        <v>0</v>
      </c>
      <c r="QWZ57" s="31">
        <f>'Active Model Inputs'!QWZ57</f>
        <v>0</v>
      </c>
      <c r="QXA57" s="31">
        <f>'Active Model Inputs'!QXA57</f>
        <v>0</v>
      </c>
      <c r="QXB57" s="31">
        <f>'Active Model Inputs'!QXB57</f>
        <v>0</v>
      </c>
      <c r="QXC57" s="31">
        <f>'Active Model Inputs'!QXC57</f>
        <v>0</v>
      </c>
      <c r="QXD57" s="31">
        <f>'Active Model Inputs'!QXD57</f>
        <v>0</v>
      </c>
      <c r="QXE57" s="31">
        <f>'Active Model Inputs'!QXE57</f>
        <v>0</v>
      </c>
      <c r="QXF57" s="31">
        <f>'Active Model Inputs'!QXF57</f>
        <v>0</v>
      </c>
      <c r="QXG57" s="31">
        <f>'Active Model Inputs'!QXG57</f>
        <v>0</v>
      </c>
      <c r="QXH57" s="31">
        <f>'Active Model Inputs'!QXH57</f>
        <v>0</v>
      </c>
      <c r="QXI57" s="31">
        <f>'Active Model Inputs'!QXI57</f>
        <v>0</v>
      </c>
      <c r="QXJ57" s="31">
        <f>'Active Model Inputs'!QXJ57</f>
        <v>0</v>
      </c>
      <c r="QXK57" s="31">
        <f>'Active Model Inputs'!QXK57</f>
        <v>0</v>
      </c>
      <c r="QXL57" s="31">
        <f>'Active Model Inputs'!QXL57</f>
        <v>0</v>
      </c>
      <c r="QXM57" s="31">
        <f>'Active Model Inputs'!QXM57</f>
        <v>0</v>
      </c>
      <c r="QXN57" s="31">
        <f>'Active Model Inputs'!QXN57</f>
        <v>0</v>
      </c>
      <c r="QXO57" s="31">
        <f>'Active Model Inputs'!QXO57</f>
        <v>0</v>
      </c>
      <c r="QXP57" s="31">
        <f>'Active Model Inputs'!QXP57</f>
        <v>0</v>
      </c>
      <c r="QXQ57" s="31">
        <f>'Active Model Inputs'!QXQ57</f>
        <v>0</v>
      </c>
      <c r="QXR57" s="31">
        <f>'Active Model Inputs'!QXR57</f>
        <v>0</v>
      </c>
      <c r="QXS57" s="31">
        <f>'Active Model Inputs'!QXS57</f>
        <v>0</v>
      </c>
      <c r="QXT57" s="31">
        <f>'Active Model Inputs'!QXT57</f>
        <v>0</v>
      </c>
      <c r="QXU57" s="31">
        <f>'Active Model Inputs'!QXU57</f>
        <v>0</v>
      </c>
      <c r="QXV57" s="31">
        <f>'Active Model Inputs'!QXV57</f>
        <v>0</v>
      </c>
      <c r="QXW57" s="31">
        <f>'Active Model Inputs'!QXW57</f>
        <v>0</v>
      </c>
      <c r="QXX57" s="31">
        <f>'Active Model Inputs'!QXX57</f>
        <v>0</v>
      </c>
      <c r="QXY57" s="31">
        <f>'Active Model Inputs'!QXY57</f>
        <v>0</v>
      </c>
      <c r="QXZ57" s="31">
        <f>'Active Model Inputs'!QXZ57</f>
        <v>0</v>
      </c>
      <c r="QYA57" s="31">
        <f>'Active Model Inputs'!QYA57</f>
        <v>0</v>
      </c>
      <c r="QYB57" s="31">
        <f>'Active Model Inputs'!QYB57</f>
        <v>0</v>
      </c>
      <c r="QYC57" s="31">
        <f>'Active Model Inputs'!QYC57</f>
        <v>0</v>
      </c>
      <c r="QYD57" s="31">
        <f>'Active Model Inputs'!QYD57</f>
        <v>0</v>
      </c>
      <c r="QYE57" s="31">
        <f>'Active Model Inputs'!QYE57</f>
        <v>0</v>
      </c>
      <c r="QYF57" s="31">
        <f>'Active Model Inputs'!QYF57</f>
        <v>0</v>
      </c>
      <c r="QYG57" s="31">
        <f>'Active Model Inputs'!QYG57</f>
        <v>0</v>
      </c>
      <c r="QYH57" s="31">
        <f>'Active Model Inputs'!QYH57</f>
        <v>0</v>
      </c>
      <c r="QYI57" s="31">
        <f>'Active Model Inputs'!QYI57</f>
        <v>0</v>
      </c>
      <c r="QYJ57" s="31">
        <f>'Active Model Inputs'!QYJ57</f>
        <v>0</v>
      </c>
      <c r="QYK57" s="31">
        <f>'Active Model Inputs'!QYK57</f>
        <v>0</v>
      </c>
      <c r="QYL57" s="31">
        <f>'Active Model Inputs'!QYL57</f>
        <v>0</v>
      </c>
      <c r="QYM57" s="31">
        <f>'Active Model Inputs'!QYM57</f>
        <v>0</v>
      </c>
      <c r="QYN57" s="31">
        <f>'Active Model Inputs'!QYN57</f>
        <v>0</v>
      </c>
      <c r="QYO57" s="31">
        <f>'Active Model Inputs'!QYO57</f>
        <v>0</v>
      </c>
      <c r="QYP57" s="31">
        <f>'Active Model Inputs'!QYP57</f>
        <v>0</v>
      </c>
      <c r="QYQ57" s="31">
        <f>'Active Model Inputs'!QYQ57</f>
        <v>0</v>
      </c>
      <c r="QYR57" s="31">
        <f>'Active Model Inputs'!QYR57</f>
        <v>0</v>
      </c>
      <c r="QYS57" s="31">
        <f>'Active Model Inputs'!QYS57</f>
        <v>0</v>
      </c>
      <c r="QYT57" s="31">
        <f>'Active Model Inputs'!QYT57</f>
        <v>0</v>
      </c>
      <c r="QYU57" s="31">
        <f>'Active Model Inputs'!QYU57</f>
        <v>0</v>
      </c>
      <c r="QYV57" s="31">
        <f>'Active Model Inputs'!QYV57</f>
        <v>0</v>
      </c>
      <c r="QYW57" s="31">
        <f>'Active Model Inputs'!QYW57</f>
        <v>0</v>
      </c>
      <c r="QYX57" s="31">
        <f>'Active Model Inputs'!QYX57</f>
        <v>0</v>
      </c>
      <c r="QYY57" s="31">
        <f>'Active Model Inputs'!QYY57</f>
        <v>0</v>
      </c>
      <c r="QYZ57" s="31">
        <f>'Active Model Inputs'!QYZ57</f>
        <v>0</v>
      </c>
      <c r="QZA57" s="31">
        <f>'Active Model Inputs'!QZA57</f>
        <v>0</v>
      </c>
      <c r="QZB57" s="31">
        <f>'Active Model Inputs'!QZB57</f>
        <v>0</v>
      </c>
      <c r="QZC57" s="31">
        <f>'Active Model Inputs'!QZC57</f>
        <v>0</v>
      </c>
      <c r="QZD57" s="31">
        <f>'Active Model Inputs'!QZD57</f>
        <v>0</v>
      </c>
      <c r="QZE57" s="31">
        <f>'Active Model Inputs'!QZE57</f>
        <v>0</v>
      </c>
      <c r="QZF57" s="31">
        <f>'Active Model Inputs'!QZF57</f>
        <v>0</v>
      </c>
      <c r="QZG57" s="31">
        <f>'Active Model Inputs'!QZG57</f>
        <v>0</v>
      </c>
      <c r="QZH57" s="31">
        <f>'Active Model Inputs'!QZH57</f>
        <v>0</v>
      </c>
      <c r="QZI57" s="31">
        <f>'Active Model Inputs'!QZI57</f>
        <v>0</v>
      </c>
      <c r="QZJ57" s="31">
        <f>'Active Model Inputs'!QZJ57</f>
        <v>0</v>
      </c>
      <c r="QZK57" s="31">
        <f>'Active Model Inputs'!QZK57</f>
        <v>0</v>
      </c>
      <c r="QZL57" s="31">
        <f>'Active Model Inputs'!QZL57</f>
        <v>0</v>
      </c>
      <c r="QZM57" s="31">
        <f>'Active Model Inputs'!QZM57</f>
        <v>0</v>
      </c>
      <c r="QZN57" s="31">
        <f>'Active Model Inputs'!QZN57</f>
        <v>0</v>
      </c>
      <c r="QZO57" s="31">
        <f>'Active Model Inputs'!QZO57</f>
        <v>0</v>
      </c>
      <c r="QZP57" s="31">
        <f>'Active Model Inputs'!QZP57</f>
        <v>0</v>
      </c>
      <c r="QZQ57" s="31">
        <f>'Active Model Inputs'!QZQ57</f>
        <v>0</v>
      </c>
      <c r="QZR57" s="31">
        <f>'Active Model Inputs'!QZR57</f>
        <v>0</v>
      </c>
      <c r="QZS57" s="31">
        <f>'Active Model Inputs'!QZS57</f>
        <v>0</v>
      </c>
      <c r="QZT57" s="31">
        <f>'Active Model Inputs'!QZT57</f>
        <v>0</v>
      </c>
      <c r="QZU57" s="31">
        <f>'Active Model Inputs'!QZU57</f>
        <v>0</v>
      </c>
      <c r="QZV57" s="31">
        <f>'Active Model Inputs'!QZV57</f>
        <v>0</v>
      </c>
      <c r="QZW57" s="31">
        <f>'Active Model Inputs'!QZW57</f>
        <v>0</v>
      </c>
      <c r="QZX57" s="31">
        <f>'Active Model Inputs'!QZX57</f>
        <v>0</v>
      </c>
      <c r="QZY57" s="31">
        <f>'Active Model Inputs'!QZY57</f>
        <v>0</v>
      </c>
      <c r="QZZ57" s="31">
        <f>'Active Model Inputs'!QZZ57</f>
        <v>0</v>
      </c>
      <c r="RAA57" s="31">
        <f>'Active Model Inputs'!RAA57</f>
        <v>0</v>
      </c>
      <c r="RAB57" s="31">
        <f>'Active Model Inputs'!RAB57</f>
        <v>0</v>
      </c>
      <c r="RAC57" s="31">
        <f>'Active Model Inputs'!RAC57</f>
        <v>0</v>
      </c>
      <c r="RAD57" s="31">
        <f>'Active Model Inputs'!RAD57</f>
        <v>0</v>
      </c>
      <c r="RAE57" s="31">
        <f>'Active Model Inputs'!RAE57</f>
        <v>0</v>
      </c>
      <c r="RAF57" s="31">
        <f>'Active Model Inputs'!RAF57</f>
        <v>0</v>
      </c>
      <c r="RAG57" s="31">
        <f>'Active Model Inputs'!RAG57</f>
        <v>0</v>
      </c>
      <c r="RAH57" s="31">
        <f>'Active Model Inputs'!RAH57</f>
        <v>0</v>
      </c>
      <c r="RAI57" s="31">
        <f>'Active Model Inputs'!RAI57</f>
        <v>0</v>
      </c>
      <c r="RAJ57" s="31">
        <f>'Active Model Inputs'!RAJ57</f>
        <v>0</v>
      </c>
      <c r="RAK57" s="31">
        <f>'Active Model Inputs'!RAK57</f>
        <v>0</v>
      </c>
      <c r="RAL57" s="31">
        <f>'Active Model Inputs'!RAL57</f>
        <v>0</v>
      </c>
      <c r="RAM57" s="31">
        <f>'Active Model Inputs'!RAM57</f>
        <v>0</v>
      </c>
      <c r="RAN57" s="31">
        <f>'Active Model Inputs'!RAN57</f>
        <v>0</v>
      </c>
      <c r="RAO57" s="31">
        <f>'Active Model Inputs'!RAO57</f>
        <v>0</v>
      </c>
      <c r="RAP57" s="31">
        <f>'Active Model Inputs'!RAP57</f>
        <v>0</v>
      </c>
      <c r="RAQ57" s="31">
        <f>'Active Model Inputs'!RAQ57</f>
        <v>0</v>
      </c>
      <c r="RAR57" s="31">
        <f>'Active Model Inputs'!RAR57</f>
        <v>0</v>
      </c>
      <c r="RAS57" s="31">
        <f>'Active Model Inputs'!RAS57</f>
        <v>0</v>
      </c>
      <c r="RAT57" s="31">
        <f>'Active Model Inputs'!RAT57</f>
        <v>0</v>
      </c>
      <c r="RAU57" s="31">
        <f>'Active Model Inputs'!RAU57</f>
        <v>0</v>
      </c>
      <c r="RAV57" s="31">
        <f>'Active Model Inputs'!RAV57</f>
        <v>0</v>
      </c>
      <c r="RAW57" s="31">
        <f>'Active Model Inputs'!RAW57</f>
        <v>0</v>
      </c>
      <c r="RAX57" s="31">
        <f>'Active Model Inputs'!RAX57</f>
        <v>0</v>
      </c>
      <c r="RAY57" s="31">
        <f>'Active Model Inputs'!RAY57</f>
        <v>0</v>
      </c>
      <c r="RAZ57" s="31">
        <f>'Active Model Inputs'!RAZ57</f>
        <v>0</v>
      </c>
      <c r="RBA57" s="31">
        <f>'Active Model Inputs'!RBA57</f>
        <v>0</v>
      </c>
      <c r="RBB57" s="31">
        <f>'Active Model Inputs'!RBB57</f>
        <v>0</v>
      </c>
      <c r="RBC57" s="31">
        <f>'Active Model Inputs'!RBC57</f>
        <v>0</v>
      </c>
      <c r="RBD57" s="31">
        <f>'Active Model Inputs'!RBD57</f>
        <v>0</v>
      </c>
      <c r="RBE57" s="31">
        <f>'Active Model Inputs'!RBE57</f>
        <v>0</v>
      </c>
      <c r="RBF57" s="31">
        <f>'Active Model Inputs'!RBF57</f>
        <v>0</v>
      </c>
      <c r="RBG57" s="31">
        <f>'Active Model Inputs'!RBG57</f>
        <v>0</v>
      </c>
      <c r="RBH57" s="31">
        <f>'Active Model Inputs'!RBH57</f>
        <v>0</v>
      </c>
      <c r="RBI57" s="31">
        <f>'Active Model Inputs'!RBI57</f>
        <v>0</v>
      </c>
      <c r="RBJ57" s="31">
        <f>'Active Model Inputs'!RBJ57</f>
        <v>0</v>
      </c>
      <c r="RBK57" s="31">
        <f>'Active Model Inputs'!RBK57</f>
        <v>0</v>
      </c>
      <c r="RBL57" s="31">
        <f>'Active Model Inputs'!RBL57</f>
        <v>0</v>
      </c>
      <c r="RBM57" s="31">
        <f>'Active Model Inputs'!RBM57</f>
        <v>0</v>
      </c>
      <c r="RBN57" s="31">
        <f>'Active Model Inputs'!RBN57</f>
        <v>0</v>
      </c>
      <c r="RBO57" s="31">
        <f>'Active Model Inputs'!RBO57</f>
        <v>0</v>
      </c>
      <c r="RBP57" s="31">
        <f>'Active Model Inputs'!RBP57</f>
        <v>0</v>
      </c>
      <c r="RBQ57" s="31">
        <f>'Active Model Inputs'!RBQ57</f>
        <v>0</v>
      </c>
      <c r="RBR57" s="31">
        <f>'Active Model Inputs'!RBR57</f>
        <v>0</v>
      </c>
      <c r="RBS57" s="31">
        <f>'Active Model Inputs'!RBS57</f>
        <v>0</v>
      </c>
      <c r="RBT57" s="31">
        <f>'Active Model Inputs'!RBT57</f>
        <v>0</v>
      </c>
      <c r="RBU57" s="31">
        <f>'Active Model Inputs'!RBU57</f>
        <v>0</v>
      </c>
      <c r="RBV57" s="31">
        <f>'Active Model Inputs'!RBV57</f>
        <v>0</v>
      </c>
      <c r="RBW57" s="31">
        <f>'Active Model Inputs'!RBW57</f>
        <v>0</v>
      </c>
      <c r="RBX57" s="31">
        <f>'Active Model Inputs'!RBX57</f>
        <v>0</v>
      </c>
      <c r="RBY57" s="31">
        <f>'Active Model Inputs'!RBY57</f>
        <v>0</v>
      </c>
      <c r="RBZ57" s="31">
        <f>'Active Model Inputs'!RBZ57</f>
        <v>0</v>
      </c>
      <c r="RCA57" s="31">
        <f>'Active Model Inputs'!RCA57</f>
        <v>0</v>
      </c>
      <c r="RCB57" s="31">
        <f>'Active Model Inputs'!RCB57</f>
        <v>0</v>
      </c>
      <c r="RCC57" s="31">
        <f>'Active Model Inputs'!RCC57</f>
        <v>0</v>
      </c>
      <c r="RCD57" s="31">
        <f>'Active Model Inputs'!RCD57</f>
        <v>0</v>
      </c>
      <c r="RCE57" s="31">
        <f>'Active Model Inputs'!RCE57</f>
        <v>0</v>
      </c>
      <c r="RCF57" s="31">
        <f>'Active Model Inputs'!RCF57</f>
        <v>0</v>
      </c>
      <c r="RCG57" s="31">
        <f>'Active Model Inputs'!RCG57</f>
        <v>0</v>
      </c>
      <c r="RCH57" s="31">
        <f>'Active Model Inputs'!RCH57</f>
        <v>0</v>
      </c>
      <c r="RCI57" s="31">
        <f>'Active Model Inputs'!RCI57</f>
        <v>0</v>
      </c>
      <c r="RCJ57" s="31">
        <f>'Active Model Inputs'!RCJ57</f>
        <v>0</v>
      </c>
      <c r="RCK57" s="31">
        <f>'Active Model Inputs'!RCK57</f>
        <v>0</v>
      </c>
      <c r="RCL57" s="31">
        <f>'Active Model Inputs'!RCL57</f>
        <v>0</v>
      </c>
      <c r="RCM57" s="31">
        <f>'Active Model Inputs'!RCM57</f>
        <v>0</v>
      </c>
      <c r="RCN57" s="31">
        <f>'Active Model Inputs'!RCN57</f>
        <v>0</v>
      </c>
      <c r="RCO57" s="31">
        <f>'Active Model Inputs'!RCO57</f>
        <v>0</v>
      </c>
      <c r="RCP57" s="31">
        <f>'Active Model Inputs'!RCP57</f>
        <v>0</v>
      </c>
      <c r="RCQ57" s="31">
        <f>'Active Model Inputs'!RCQ57</f>
        <v>0</v>
      </c>
      <c r="RCR57" s="31">
        <f>'Active Model Inputs'!RCR57</f>
        <v>0</v>
      </c>
      <c r="RCS57" s="31">
        <f>'Active Model Inputs'!RCS57</f>
        <v>0</v>
      </c>
      <c r="RCT57" s="31">
        <f>'Active Model Inputs'!RCT57</f>
        <v>0</v>
      </c>
      <c r="RCU57" s="31">
        <f>'Active Model Inputs'!RCU57</f>
        <v>0</v>
      </c>
      <c r="RCV57" s="31">
        <f>'Active Model Inputs'!RCV57</f>
        <v>0</v>
      </c>
      <c r="RCW57" s="31">
        <f>'Active Model Inputs'!RCW57</f>
        <v>0</v>
      </c>
      <c r="RCX57" s="31">
        <f>'Active Model Inputs'!RCX57</f>
        <v>0</v>
      </c>
      <c r="RCY57" s="31">
        <f>'Active Model Inputs'!RCY57</f>
        <v>0</v>
      </c>
      <c r="RCZ57" s="31">
        <f>'Active Model Inputs'!RCZ57</f>
        <v>0</v>
      </c>
      <c r="RDA57" s="31">
        <f>'Active Model Inputs'!RDA57</f>
        <v>0</v>
      </c>
      <c r="RDB57" s="31">
        <f>'Active Model Inputs'!RDB57</f>
        <v>0</v>
      </c>
      <c r="RDC57" s="31">
        <f>'Active Model Inputs'!RDC57</f>
        <v>0</v>
      </c>
      <c r="RDD57" s="31">
        <f>'Active Model Inputs'!RDD57</f>
        <v>0</v>
      </c>
      <c r="RDE57" s="31">
        <f>'Active Model Inputs'!RDE57</f>
        <v>0</v>
      </c>
      <c r="RDF57" s="31">
        <f>'Active Model Inputs'!RDF57</f>
        <v>0</v>
      </c>
      <c r="RDG57" s="31">
        <f>'Active Model Inputs'!RDG57</f>
        <v>0</v>
      </c>
      <c r="RDH57" s="31">
        <f>'Active Model Inputs'!RDH57</f>
        <v>0</v>
      </c>
      <c r="RDI57" s="31">
        <f>'Active Model Inputs'!RDI57</f>
        <v>0</v>
      </c>
      <c r="RDJ57" s="31">
        <f>'Active Model Inputs'!RDJ57</f>
        <v>0</v>
      </c>
      <c r="RDK57" s="31">
        <f>'Active Model Inputs'!RDK57</f>
        <v>0</v>
      </c>
      <c r="RDL57" s="31">
        <f>'Active Model Inputs'!RDL57</f>
        <v>0</v>
      </c>
      <c r="RDM57" s="31">
        <f>'Active Model Inputs'!RDM57</f>
        <v>0</v>
      </c>
      <c r="RDN57" s="31">
        <f>'Active Model Inputs'!RDN57</f>
        <v>0</v>
      </c>
      <c r="RDO57" s="31">
        <f>'Active Model Inputs'!RDO57</f>
        <v>0</v>
      </c>
      <c r="RDP57" s="31">
        <f>'Active Model Inputs'!RDP57</f>
        <v>0</v>
      </c>
      <c r="RDQ57" s="31">
        <f>'Active Model Inputs'!RDQ57</f>
        <v>0</v>
      </c>
      <c r="RDR57" s="31">
        <f>'Active Model Inputs'!RDR57</f>
        <v>0</v>
      </c>
      <c r="RDS57" s="31">
        <f>'Active Model Inputs'!RDS57</f>
        <v>0</v>
      </c>
      <c r="RDT57" s="31">
        <f>'Active Model Inputs'!RDT57</f>
        <v>0</v>
      </c>
      <c r="RDU57" s="31">
        <f>'Active Model Inputs'!RDU57</f>
        <v>0</v>
      </c>
      <c r="RDV57" s="31">
        <f>'Active Model Inputs'!RDV57</f>
        <v>0</v>
      </c>
      <c r="RDW57" s="31">
        <f>'Active Model Inputs'!RDW57</f>
        <v>0</v>
      </c>
      <c r="RDX57" s="31">
        <f>'Active Model Inputs'!RDX57</f>
        <v>0</v>
      </c>
      <c r="RDY57" s="31">
        <f>'Active Model Inputs'!RDY57</f>
        <v>0</v>
      </c>
      <c r="RDZ57" s="31">
        <f>'Active Model Inputs'!RDZ57</f>
        <v>0</v>
      </c>
      <c r="REA57" s="31">
        <f>'Active Model Inputs'!REA57</f>
        <v>0</v>
      </c>
      <c r="REB57" s="31">
        <f>'Active Model Inputs'!REB57</f>
        <v>0</v>
      </c>
      <c r="REC57" s="31">
        <f>'Active Model Inputs'!REC57</f>
        <v>0</v>
      </c>
      <c r="RED57" s="31">
        <f>'Active Model Inputs'!RED57</f>
        <v>0</v>
      </c>
      <c r="REE57" s="31">
        <f>'Active Model Inputs'!REE57</f>
        <v>0</v>
      </c>
      <c r="REF57" s="31">
        <f>'Active Model Inputs'!REF57</f>
        <v>0</v>
      </c>
      <c r="REG57" s="31">
        <f>'Active Model Inputs'!REG57</f>
        <v>0</v>
      </c>
      <c r="REH57" s="31">
        <f>'Active Model Inputs'!REH57</f>
        <v>0</v>
      </c>
      <c r="REI57" s="31">
        <f>'Active Model Inputs'!REI57</f>
        <v>0</v>
      </c>
      <c r="REJ57" s="31">
        <f>'Active Model Inputs'!REJ57</f>
        <v>0</v>
      </c>
      <c r="REK57" s="31">
        <f>'Active Model Inputs'!REK57</f>
        <v>0</v>
      </c>
      <c r="REL57" s="31">
        <f>'Active Model Inputs'!REL57</f>
        <v>0</v>
      </c>
      <c r="REM57" s="31">
        <f>'Active Model Inputs'!REM57</f>
        <v>0</v>
      </c>
      <c r="REN57" s="31">
        <f>'Active Model Inputs'!REN57</f>
        <v>0</v>
      </c>
      <c r="REO57" s="31">
        <f>'Active Model Inputs'!REO57</f>
        <v>0</v>
      </c>
      <c r="REP57" s="31">
        <f>'Active Model Inputs'!REP57</f>
        <v>0</v>
      </c>
      <c r="REQ57" s="31">
        <f>'Active Model Inputs'!REQ57</f>
        <v>0</v>
      </c>
      <c r="RER57" s="31">
        <f>'Active Model Inputs'!RER57</f>
        <v>0</v>
      </c>
      <c r="RES57" s="31">
        <f>'Active Model Inputs'!RES57</f>
        <v>0</v>
      </c>
      <c r="RET57" s="31">
        <f>'Active Model Inputs'!RET57</f>
        <v>0</v>
      </c>
      <c r="REU57" s="31">
        <f>'Active Model Inputs'!REU57</f>
        <v>0</v>
      </c>
      <c r="REV57" s="31">
        <f>'Active Model Inputs'!REV57</f>
        <v>0</v>
      </c>
      <c r="REW57" s="31">
        <f>'Active Model Inputs'!REW57</f>
        <v>0</v>
      </c>
      <c r="REX57" s="31">
        <f>'Active Model Inputs'!REX57</f>
        <v>0</v>
      </c>
      <c r="REY57" s="31">
        <f>'Active Model Inputs'!REY57</f>
        <v>0</v>
      </c>
      <c r="REZ57" s="31">
        <f>'Active Model Inputs'!REZ57</f>
        <v>0</v>
      </c>
      <c r="RFA57" s="31">
        <f>'Active Model Inputs'!RFA57</f>
        <v>0</v>
      </c>
      <c r="RFB57" s="31">
        <f>'Active Model Inputs'!RFB57</f>
        <v>0</v>
      </c>
      <c r="RFC57" s="31">
        <f>'Active Model Inputs'!RFC57</f>
        <v>0</v>
      </c>
      <c r="RFD57" s="31">
        <f>'Active Model Inputs'!RFD57</f>
        <v>0</v>
      </c>
      <c r="RFE57" s="31">
        <f>'Active Model Inputs'!RFE57</f>
        <v>0</v>
      </c>
      <c r="RFF57" s="31">
        <f>'Active Model Inputs'!RFF57</f>
        <v>0</v>
      </c>
      <c r="RFG57" s="31">
        <f>'Active Model Inputs'!RFG57</f>
        <v>0</v>
      </c>
      <c r="RFH57" s="31">
        <f>'Active Model Inputs'!RFH57</f>
        <v>0</v>
      </c>
      <c r="RFI57" s="31">
        <f>'Active Model Inputs'!RFI57</f>
        <v>0</v>
      </c>
      <c r="RFJ57" s="31">
        <f>'Active Model Inputs'!RFJ57</f>
        <v>0</v>
      </c>
      <c r="RFK57" s="31">
        <f>'Active Model Inputs'!RFK57</f>
        <v>0</v>
      </c>
      <c r="RFL57" s="31">
        <f>'Active Model Inputs'!RFL57</f>
        <v>0</v>
      </c>
      <c r="RFM57" s="31">
        <f>'Active Model Inputs'!RFM57</f>
        <v>0</v>
      </c>
      <c r="RFN57" s="31">
        <f>'Active Model Inputs'!RFN57</f>
        <v>0</v>
      </c>
      <c r="RFO57" s="31">
        <f>'Active Model Inputs'!RFO57</f>
        <v>0</v>
      </c>
      <c r="RFP57" s="31">
        <f>'Active Model Inputs'!RFP57</f>
        <v>0</v>
      </c>
      <c r="RFQ57" s="31">
        <f>'Active Model Inputs'!RFQ57</f>
        <v>0</v>
      </c>
      <c r="RFR57" s="31">
        <f>'Active Model Inputs'!RFR57</f>
        <v>0</v>
      </c>
      <c r="RFS57" s="31">
        <f>'Active Model Inputs'!RFS57</f>
        <v>0</v>
      </c>
      <c r="RFT57" s="31">
        <f>'Active Model Inputs'!RFT57</f>
        <v>0</v>
      </c>
      <c r="RFU57" s="31">
        <f>'Active Model Inputs'!RFU57</f>
        <v>0</v>
      </c>
      <c r="RFV57" s="31">
        <f>'Active Model Inputs'!RFV57</f>
        <v>0</v>
      </c>
      <c r="RFW57" s="31">
        <f>'Active Model Inputs'!RFW57</f>
        <v>0</v>
      </c>
      <c r="RFX57" s="31">
        <f>'Active Model Inputs'!RFX57</f>
        <v>0</v>
      </c>
      <c r="RFY57" s="31">
        <f>'Active Model Inputs'!RFY57</f>
        <v>0</v>
      </c>
      <c r="RFZ57" s="31">
        <f>'Active Model Inputs'!RFZ57</f>
        <v>0</v>
      </c>
      <c r="RGA57" s="31">
        <f>'Active Model Inputs'!RGA57</f>
        <v>0</v>
      </c>
      <c r="RGB57" s="31">
        <f>'Active Model Inputs'!RGB57</f>
        <v>0</v>
      </c>
      <c r="RGC57" s="31">
        <f>'Active Model Inputs'!RGC57</f>
        <v>0</v>
      </c>
      <c r="RGD57" s="31">
        <f>'Active Model Inputs'!RGD57</f>
        <v>0</v>
      </c>
      <c r="RGE57" s="31">
        <f>'Active Model Inputs'!RGE57</f>
        <v>0</v>
      </c>
      <c r="RGF57" s="31">
        <f>'Active Model Inputs'!RGF57</f>
        <v>0</v>
      </c>
      <c r="RGG57" s="31">
        <f>'Active Model Inputs'!RGG57</f>
        <v>0</v>
      </c>
      <c r="RGH57" s="31">
        <f>'Active Model Inputs'!RGH57</f>
        <v>0</v>
      </c>
      <c r="RGI57" s="31">
        <f>'Active Model Inputs'!RGI57</f>
        <v>0</v>
      </c>
      <c r="RGJ57" s="31">
        <f>'Active Model Inputs'!RGJ57</f>
        <v>0</v>
      </c>
      <c r="RGK57" s="31">
        <f>'Active Model Inputs'!RGK57</f>
        <v>0</v>
      </c>
      <c r="RGL57" s="31">
        <f>'Active Model Inputs'!RGL57</f>
        <v>0</v>
      </c>
      <c r="RGM57" s="31">
        <f>'Active Model Inputs'!RGM57</f>
        <v>0</v>
      </c>
      <c r="RGN57" s="31">
        <f>'Active Model Inputs'!RGN57</f>
        <v>0</v>
      </c>
      <c r="RGO57" s="31">
        <f>'Active Model Inputs'!RGO57</f>
        <v>0</v>
      </c>
      <c r="RGP57" s="31">
        <f>'Active Model Inputs'!RGP57</f>
        <v>0</v>
      </c>
      <c r="RGQ57" s="31">
        <f>'Active Model Inputs'!RGQ57</f>
        <v>0</v>
      </c>
      <c r="RGR57" s="31">
        <f>'Active Model Inputs'!RGR57</f>
        <v>0</v>
      </c>
      <c r="RGS57" s="31">
        <f>'Active Model Inputs'!RGS57</f>
        <v>0</v>
      </c>
      <c r="RGT57" s="31">
        <f>'Active Model Inputs'!RGT57</f>
        <v>0</v>
      </c>
      <c r="RGU57" s="31">
        <f>'Active Model Inputs'!RGU57</f>
        <v>0</v>
      </c>
      <c r="RGV57" s="31">
        <f>'Active Model Inputs'!RGV57</f>
        <v>0</v>
      </c>
      <c r="RGW57" s="31">
        <f>'Active Model Inputs'!RGW57</f>
        <v>0</v>
      </c>
      <c r="RGX57" s="31">
        <f>'Active Model Inputs'!RGX57</f>
        <v>0</v>
      </c>
      <c r="RGY57" s="31">
        <f>'Active Model Inputs'!RGY57</f>
        <v>0</v>
      </c>
      <c r="RGZ57" s="31">
        <f>'Active Model Inputs'!RGZ57</f>
        <v>0</v>
      </c>
      <c r="RHA57" s="31">
        <f>'Active Model Inputs'!RHA57</f>
        <v>0</v>
      </c>
      <c r="RHB57" s="31">
        <f>'Active Model Inputs'!RHB57</f>
        <v>0</v>
      </c>
      <c r="RHC57" s="31">
        <f>'Active Model Inputs'!RHC57</f>
        <v>0</v>
      </c>
      <c r="RHD57" s="31">
        <f>'Active Model Inputs'!RHD57</f>
        <v>0</v>
      </c>
      <c r="RHE57" s="31">
        <f>'Active Model Inputs'!RHE57</f>
        <v>0</v>
      </c>
      <c r="RHF57" s="31">
        <f>'Active Model Inputs'!RHF57</f>
        <v>0</v>
      </c>
      <c r="RHG57" s="31">
        <f>'Active Model Inputs'!RHG57</f>
        <v>0</v>
      </c>
      <c r="RHH57" s="31">
        <f>'Active Model Inputs'!RHH57</f>
        <v>0</v>
      </c>
      <c r="RHI57" s="31">
        <f>'Active Model Inputs'!RHI57</f>
        <v>0</v>
      </c>
      <c r="RHJ57" s="31">
        <f>'Active Model Inputs'!RHJ57</f>
        <v>0</v>
      </c>
      <c r="RHK57" s="31">
        <f>'Active Model Inputs'!RHK57</f>
        <v>0</v>
      </c>
      <c r="RHL57" s="31">
        <f>'Active Model Inputs'!RHL57</f>
        <v>0</v>
      </c>
      <c r="RHM57" s="31">
        <f>'Active Model Inputs'!RHM57</f>
        <v>0</v>
      </c>
      <c r="RHN57" s="31">
        <f>'Active Model Inputs'!RHN57</f>
        <v>0</v>
      </c>
      <c r="RHO57" s="31">
        <f>'Active Model Inputs'!RHO57</f>
        <v>0</v>
      </c>
      <c r="RHP57" s="31">
        <f>'Active Model Inputs'!RHP57</f>
        <v>0</v>
      </c>
      <c r="RHQ57" s="31">
        <f>'Active Model Inputs'!RHQ57</f>
        <v>0</v>
      </c>
      <c r="RHR57" s="31">
        <f>'Active Model Inputs'!RHR57</f>
        <v>0</v>
      </c>
      <c r="RHS57" s="31">
        <f>'Active Model Inputs'!RHS57</f>
        <v>0</v>
      </c>
      <c r="RHT57" s="31">
        <f>'Active Model Inputs'!RHT57</f>
        <v>0</v>
      </c>
      <c r="RHU57" s="31">
        <f>'Active Model Inputs'!RHU57</f>
        <v>0</v>
      </c>
      <c r="RHV57" s="31">
        <f>'Active Model Inputs'!RHV57</f>
        <v>0</v>
      </c>
      <c r="RHW57" s="31">
        <f>'Active Model Inputs'!RHW57</f>
        <v>0</v>
      </c>
      <c r="RHX57" s="31">
        <f>'Active Model Inputs'!RHX57</f>
        <v>0</v>
      </c>
      <c r="RHY57" s="31">
        <f>'Active Model Inputs'!RHY57</f>
        <v>0</v>
      </c>
      <c r="RHZ57" s="31">
        <f>'Active Model Inputs'!RHZ57</f>
        <v>0</v>
      </c>
      <c r="RIA57" s="31">
        <f>'Active Model Inputs'!RIA57</f>
        <v>0</v>
      </c>
      <c r="RIB57" s="31">
        <f>'Active Model Inputs'!RIB57</f>
        <v>0</v>
      </c>
      <c r="RIC57" s="31">
        <f>'Active Model Inputs'!RIC57</f>
        <v>0</v>
      </c>
      <c r="RID57" s="31">
        <f>'Active Model Inputs'!RID57</f>
        <v>0</v>
      </c>
      <c r="RIE57" s="31">
        <f>'Active Model Inputs'!RIE57</f>
        <v>0</v>
      </c>
      <c r="RIF57" s="31">
        <f>'Active Model Inputs'!RIF57</f>
        <v>0</v>
      </c>
      <c r="RIG57" s="31">
        <f>'Active Model Inputs'!RIG57</f>
        <v>0</v>
      </c>
      <c r="RIH57" s="31">
        <f>'Active Model Inputs'!RIH57</f>
        <v>0</v>
      </c>
      <c r="RII57" s="31">
        <f>'Active Model Inputs'!RII57</f>
        <v>0</v>
      </c>
      <c r="RIJ57" s="31">
        <f>'Active Model Inputs'!RIJ57</f>
        <v>0</v>
      </c>
      <c r="RIK57" s="31">
        <f>'Active Model Inputs'!RIK57</f>
        <v>0</v>
      </c>
      <c r="RIL57" s="31">
        <f>'Active Model Inputs'!RIL57</f>
        <v>0</v>
      </c>
      <c r="RIM57" s="31">
        <f>'Active Model Inputs'!RIM57</f>
        <v>0</v>
      </c>
      <c r="RIN57" s="31">
        <f>'Active Model Inputs'!RIN57</f>
        <v>0</v>
      </c>
      <c r="RIO57" s="31">
        <f>'Active Model Inputs'!RIO57</f>
        <v>0</v>
      </c>
      <c r="RIP57" s="31">
        <f>'Active Model Inputs'!RIP57</f>
        <v>0</v>
      </c>
      <c r="RIQ57" s="31">
        <f>'Active Model Inputs'!RIQ57</f>
        <v>0</v>
      </c>
      <c r="RIR57" s="31">
        <f>'Active Model Inputs'!RIR57</f>
        <v>0</v>
      </c>
      <c r="RIS57" s="31">
        <f>'Active Model Inputs'!RIS57</f>
        <v>0</v>
      </c>
      <c r="RIT57" s="31">
        <f>'Active Model Inputs'!RIT57</f>
        <v>0</v>
      </c>
      <c r="RIU57" s="31">
        <f>'Active Model Inputs'!RIU57</f>
        <v>0</v>
      </c>
      <c r="RIV57" s="31">
        <f>'Active Model Inputs'!RIV57</f>
        <v>0</v>
      </c>
      <c r="RIW57" s="31">
        <f>'Active Model Inputs'!RIW57</f>
        <v>0</v>
      </c>
      <c r="RIX57" s="31">
        <f>'Active Model Inputs'!RIX57</f>
        <v>0</v>
      </c>
      <c r="RIY57" s="31">
        <f>'Active Model Inputs'!RIY57</f>
        <v>0</v>
      </c>
      <c r="RIZ57" s="31">
        <f>'Active Model Inputs'!RIZ57</f>
        <v>0</v>
      </c>
      <c r="RJA57" s="31">
        <f>'Active Model Inputs'!RJA57</f>
        <v>0</v>
      </c>
      <c r="RJB57" s="31">
        <f>'Active Model Inputs'!RJB57</f>
        <v>0</v>
      </c>
      <c r="RJC57" s="31">
        <f>'Active Model Inputs'!RJC57</f>
        <v>0</v>
      </c>
      <c r="RJD57" s="31">
        <f>'Active Model Inputs'!RJD57</f>
        <v>0</v>
      </c>
      <c r="RJE57" s="31">
        <f>'Active Model Inputs'!RJE57</f>
        <v>0</v>
      </c>
      <c r="RJF57" s="31">
        <f>'Active Model Inputs'!RJF57</f>
        <v>0</v>
      </c>
      <c r="RJG57" s="31">
        <f>'Active Model Inputs'!RJG57</f>
        <v>0</v>
      </c>
      <c r="RJH57" s="31">
        <f>'Active Model Inputs'!RJH57</f>
        <v>0</v>
      </c>
      <c r="RJI57" s="31">
        <f>'Active Model Inputs'!RJI57</f>
        <v>0</v>
      </c>
      <c r="RJJ57" s="31">
        <f>'Active Model Inputs'!RJJ57</f>
        <v>0</v>
      </c>
      <c r="RJK57" s="31">
        <f>'Active Model Inputs'!RJK57</f>
        <v>0</v>
      </c>
      <c r="RJL57" s="31">
        <f>'Active Model Inputs'!RJL57</f>
        <v>0</v>
      </c>
      <c r="RJM57" s="31">
        <f>'Active Model Inputs'!RJM57</f>
        <v>0</v>
      </c>
      <c r="RJN57" s="31">
        <f>'Active Model Inputs'!RJN57</f>
        <v>0</v>
      </c>
      <c r="RJO57" s="31">
        <f>'Active Model Inputs'!RJO57</f>
        <v>0</v>
      </c>
      <c r="RJP57" s="31">
        <f>'Active Model Inputs'!RJP57</f>
        <v>0</v>
      </c>
      <c r="RJQ57" s="31">
        <f>'Active Model Inputs'!RJQ57</f>
        <v>0</v>
      </c>
      <c r="RJR57" s="31">
        <f>'Active Model Inputs'!RJR57</f>
        <v>0</v>
      </c>
      <c r="RJS57" s="31">
        <f>'Active Model Inputs'!RJS57</f>
        <v>0</v>
      </c>
      <c r="RJT57" s="31">
        <f>'Active Model Inputs'!RJT57</f>
        <v>0</v>
      </c>
      <c r="RJU57" s="31">
        <f>'Active Model Inputs'!RJU57</f>
        <v>0</v>
      </c>
      <c r="RJV57" s="31">
        <f>'Active Model Inputs'!RJV57</f>
        <v>0</v>
      </c>
      <c r="RJW57" s="31">
        <f>'Active Model Inputs'!RJW57</f>
        <v>0</v>
      </c>
      <c r="RJX57" s="31">
        <f>'Active Model Inputs'!RJX57</f>
        <v>0</v>
      </c>
      <c r="RJY57" s="31">
        <f>'Active Model Inputs'!RJY57</f>
        <v>0</v>
      </c>
      <c r="RJZ57" s="31">
        <f>'Active Model Inputs'!RJZ57</f>
        <v>0</v>
      </c>
      <c r="RKA57" s="31">
        <f>'Active Model Inputs'!RKA57</f>
        <v>0</v>
      </c>
      <c r="RKB57" s="31">
        <f>'Active Model Inputs'!RKB57</f>
        <v>0</v>
      </c>
      <c r="RKC57" s="31">
        <f>'Active Model Inputs'!RKC57</f>
        <v>0</v>
      </c>
      <c r="RKD57" s="31">
        <f>'Active Model Inputs'!RKD57</f>
        <v>0</v>
      </c>
      <c r="RKE57" s="31">
        <f>'Active Model Inputs'!RKE57</f>
        <v>0</v>
      </c>
      <c r="RKF57" s="31">
        <f>'Active Model Inputs'!RKF57</f>
        <v>0</v>
      </c>
      <c r="RKG57" s="31">
        <f>'Active Model Inputs'!RKG57</f>
        <v>0</v>
      </c>
      <c r="RKH57" s="31">
        <f>'Active Model Inputs'!RKH57</f>
        <v>0</v>
      </c>
      <c r="RKI57" s="31">
        <f>'Active Model Inputs'!RKI57</f>
        <v>0</v>
      </c>
      <c r="RKJ57" s="31">
        <f>'Active Model Inputs'!RKJ57</f>
        <v>0</v>
      </c>
      <c r="RKK57" s="31">
        <f>'Active Model Inputs'!RKK57</f>
        <v>0</v>
      </c>
      <c r="RKL57" s="31">
        <f>'Active Model Inputs'!RKL57</f>
        <v>0</v>
      </c>
      <c r="RKM57" s="31">
        <f>'Active Model Inputs'!RKM57</f>
        <v>0</v>
      </c>
      <c r="RKN57" s="31">
        <f>'Active Model Inputs'!RKN57</f>
        <v>0</v>
      </c>
      <c r="RKO57" s="31">
        <f>'Active Model Inputs'!RKO57</f>
        <v>0</v>
      </c>
      <c r="RKP57" s="31">
        <f>'Active Model Inputs'!RKP57</f>
        <v>0</v>
      </c>
      <c r="RKQ57" s="31">
        <f>'Active Model Inputs'!RKQ57</f>
        <v>0</v>
      </c>
      <c r="RKR57" s="31">
        <f>'Active Model Inputs'!RKR57</f>
        <v>0</v>
      </c>
      <c r="RKS57" s="31">
        <f>'Active Model Inputs'!RKS57</f>
        <v>0</v>
      </c>
      <c r="RKT57" s="31">
        <f>'Active Model Inputs'!RKT57</f>
        <v>0</v>
      </c>
      <c r="RKU57" s="31">
        <f>'Active Model Inputs'!RKU57</f>
        <v>0</v>
      </c>
      <c r="RKV57" s="31">
        <f>'Active Model Inputs'!RKV57</f>
        <v>0</v>
      </c>
      <c r="RKW57" s="31">
        <f>'Active Model Inputs'!RKW57</f>
        <v>0</v>
      </c>
      <c r="RKX57" s="31">
        <f>'Active Model Inputs'!RKX57</f>
        <v>0</v>
      </c>
      <c r="RKY57" s="31">
        <f>'Active Model Inputs'!RKY57</f>
        <v>0</v>
      </c>
      <c r="RKZ57" s="31">
        <f>'Active Model Inputs'!RKZ57</f>
        <v>0</v>
      </c>
      <c r="RLA57" s="31">
        <f>'Active Model Inputs'!RLA57</f>
        <v>0</v>
      </c>
      <c r="RLB57" s="31">
        <f>'Active Model Inputs'!RLB57</f>
        <v>0</v>
      </c>
      <c r="RLC57" s="31">
        <f>'Active Model Inputs'!RLC57</f>
        <v>0</v>
      </c>
      <c r="RLD57" s="31">
        <f>'Active Model Inputs'!RLD57</f>
        <v>0</v>
      </c>
      <c r="RLE57" s="31">
        <f>'Active Model Inputs'!RLE57</f>
        <v>0</v>
      </c>
      <c r="RLF57" s="31">
        <f>'Active Model Inputs'!RLF57</f>
        <v>0</v>
      </c>
      <c r="RLG57" s="31">
        <f>'Active Model Inputs'!RLG57</f>
        <v>0</v>
      </c>
      <c r="RLH57" s="31">
        <f>'Active Model Inputs'!RLH57</f>
        <v>0</v>
      </c>
      <c r="RLI57" s="31">
        <f>'Active Model Inputs'!RLI57</f>
        <v>0</v>
      </c>
      <c r="RLJ57" s="31">
        <f>'Active Model Inputs'!RLJ57</f>
        <v>0</v>
      </c>
      <c r="RLK57" s="31">
        <f>'Active Model Inputs'!RLK57</f>
        <v>0</v>
      </c>
      <c r="RLL57" s="31">
        <f>'Active Model Inputs'!RLL57</f>
        <v>0</v>
      </c>
      <c r="RLM57" s="31">
        <f>'Active Model Inputs'!RLM57</f>
        <v>0</v>
      </c>
      <c r="RLN57" s="31">
        <f>'Active Model Inputs'!RLN57</f>
        <v>0</v>
      </c>
      <c r="RLO57" s="31">
        <f>'Active Model Inputs'!RLO57</f>
        <v>0</v>
      </c>
      <c r="RLP57" s="31">
        <f>'Active Model Inputs'!RLP57</f>
        <v>0</v>
      </c>
      <c r="RLQ57" s="31">
        <f>'Active Model Inputs'!RLQ57</f>
        <v>0</v>
      </c>
      <c r="RLR57" s="31">
        <f>'Active Model Inputs'!RLR57</f>
        <v>0</v>
      </c>
      <c r="RLS57" s="31">
        <f>'Active Model Inputs'!RLS57</f>
        <v>0</v>
      </c>
      <c r="RLT57" s="31">
        <f>'Active Model Inputs'!RLT57</f>
        <v>0</v>
      </c>
      <c r="RLU57" s="31">
        <f>'Active Model Inputs'!RLU57</f>
        <v>0</v>
      </c>
      <c r="RLV57" s="31">
        <f>'Active Model Inputs'!RLV57</f>
        <v>0</v>
      </c>
      <c r="RLW57" s="31">
        <f>'Active Model Inputs'!RLW57</f>
        <v>0</v>
      </c>
      <c r="RLX57" s="31">
        <f>'Active Model Inputs'!RLX57</f>
        <v>0</v>
      </c>
      <c r="RLY57" s="31">
        <f>'Active Model Inputs'!RLY57</f>
        <v>0</v>
      </c>
      <c r="RLZ57" s="31">
        <f>'Active Model Inputs'!RLZ57</f>
        <v>0</v>
      </c>
      <c r="RMA57" s="31">
        <f>'Active Model Inputs'!RMA57</f>
        <v>0</v>
      </c>
      <c r="RMB57" s="31">
        <f>'Active Model Inputs'!RMB57</f>
        <v>0</v>
      </c>
      <c r="RMC57" s="31">
        <f>'Active Model Inputs'!RMC57</f>
        <v>0</v>
      </c>
      <c r="RMD57" s="31">
        <f>'Active Model Inputs'!RMD57</f>
        <v>0</v>
      </c>
      <c r="RME57" s="31">
        <f>'Active Model Inputs'!RME57</f>
        <v>0</v>
      </c>
      <c r="RMF57" s="31">
        <f>'Active Model Inputs'!RMF57</f>
        <v>0</v>
      </c>
      <c r="RMG57" s="31">
        <f>'Active Model Inputs'!RMG57</f>
        <v>0</v>
      </c>
      <c r="RMH57" s="31">
        <f>'Active Model Inputs'!RMH57</f>
        <v>0</v>
      </c>
      <c r="RMI57" s="31">
        <f>'Active Model Inputs'!RMI57</f>
        <v>0</v>
      </c>
      <c r="RMJ57" s="31">
        <f>'Active Model Inputs'!RMJ57</f>
        <v>0</v>
      </c>
      <c r="RMK57" s="31">
        <f>'Active Model Inputs'!RMK57</f>
        <v>0</v>
      </c>
      <c r="RML57" s="31">
        <f>'Active Model Inputs'!RML57</f>
        <v>0</v>
      </c>
      <c r="RMM57" s="31">
        <f>'Active Model Inputs'!RMM57</f>
        <v>0</v>
      </c>
      <c r="RMN57" s="31">
        <f>'Active Model Inputs'!RMN57</f>
        <v>0</v>
      </c>
      <c r="RMO57" s="31">
        <f>'Active Model Inputs'!RMO57</f>
        <v>0</v>
      </c>
      <c r="RMP57" s="31">
        <f>'Active Model Inputs'!RMP57</f>
        <v>0</v>
      </c>
      <c r="RMQ57" s="31">
        <f>'Active Model Inputs'!RMQ57</f>
        <v>0</v>
      </c>
      <c r="RMR57" s="31">
        <f>'Active Model Inputs'!RMR57</f>
        <v>0</v>
      </c>
      <c r="RMS57" s="31">
        <f>'Active Model Inputs'!RMS57</f>
        <v>0</v>
      </c>
      <c r="RMT57" s="31">
        <f>'Active Model Inputs'!RMT57</f>
        <v>0</v>
      </c>
      <c r="RMU57" s="31">
        <f>'Active Model Inputs'!RMU57</f>
        <v>0</v>
      </c>
      <c r="RMV57" s="31">
        <f>'Active Model Inputs'!RMV57</f>
        <v>0</v>
      </c>
      <c r="RMW57" s="31">
        <f>'Active Model Inputs'!RMW57</f>
        <v>0</v>
      </c>
      <c r="RMX57" s="31">
        <f>'Active Model Inputs'!RMX57</f>
        <v>0</v>
      </c>
      <c r="RMY57" s="31">
        <f>'Active Model Inputs'!RMY57</f>
        <v>0</v>
      </c>
      <c r="RMZ57" s="31">
        <f>'Active Model Inputs'!RMZ57</f>
        <v>0</v>
      </c>
      <c r="RNA57" s="31">
        <f>'Active Model Inputs'!RNA57</f>
        <v>0</v>
      </c>
      <c r="RNB57" s="31">
        <f>'Active Model Inputs'!RNB57</f>
        <v>0</v>
      </c>
      <c r="RNC57" s="31">
        <f>'Active Model Inputs'!RNC57</f>
        <v>0</v>
      </c>
      <c r="RND57" s="31">
        <f>'Active Model Inputs'!RND57</f>
        <v>0</v>
      </c>
      <c r="RNE57" s="31">
        <f>'Active Model Inputs'!RNE57</f>
        <v>0</v>
      </c>
      <c r="RNF57" s="31">
        <f>'Active Model Inputs'!RNF57</f>
        <v>0</v>
      </c>
      <c r="RNG57" s="31">
        <f>'Active Model Inputs'!RNG57</f>
        <v>0</v>
      </c>
      <c r="RNH57" s="31">
        <f>'Active Model Inputs'!RNH57</f>
        <v>0</v>
      </c>
      <c r="RNI57" s="31">
        <f>'Active Model Inputs'!RNI57</f>
        <v>0</v>
      </c>
      <c r="RNJ57" s="31">
        <f>'Active Model Inputs'!RNJ57</f>
        <v>0</v>
      </c>
      <c r="RNK57" s="31">
        <f>'Active Model Inputs'!RNK57</f>
        <v>0</v>
      </c>
      <c r="RNL57" s="31">
        <f>'Active Model Inputs'!RNL57</f>
        <v>0</v>
      </c>
      <c r="RNM57" s="31">
        <f>'Active Model Inputs'!RNM57</f>
        <v>0</v>
      </c>
      <c r="RNN57" s="31">
        <f>'Active Model Inputs'!RNN57</f>
        <v>0</v>
      </c>
      <c r="RNO57" s="31">
        <f>'Active Model Inputs'!RNO57</f>
        <v>0</v>
      </c>
      <c r="RNP57" s="31">
        <f>'Active Model Inputs'!RNP57</f>
        <v>0</v>
      </c>
      <c r="RNQ57" s="31">
        <f>'Active Model Inputs'!RNQ57</f>
        <v>0</v>
      </c>
      <c r="RNR57" s="31">
        <f>'Active Model Inputs'!RNR57</f>
        <v>0</v>
      </c>
      <c r="RNS57" s="31">
        <f>'Active Model Inputs'!RNS57</f>
        <v>0</v>
      </c>
      <c r="RNT57" s="31">
        <f>'Active Model Inputs'!RNT57</f>
        <v>0</v>
      </c>
      <c r="RNU57" s="31">
        <f>'Active Model Inputs'!RNU57</f>
        <v>0</v>
      </c>
      <c r="RNV57" s="31">
        <f>'Active Model Inputs'!RNV57</f>
        <v>0</v>
      </c>
      <c r="RNW57" s="31">
        <f>'Active Model Inputs'!RNW57</f>
        <v>0</v>
      </c>
      <c r="RNX57" s="31">
        <f>'Active Model Inputs'!RNX57</f>
        <v>0</v>
      </c>
      <c r="RNY57" s="31">
        <f>'Active Model Inputs'!RNY57</f>
        <v>0</v>
      </c>
      <c r="RNZ57" s="31">
        <f>'Active Model Inputs'!RNZ57</f>
        <v>0</v>
      </c>
      <c r="ROA57" s="31">
        <f>'Active Model Inputs'!ROA57</f>
        <v>0</v>
      </c>
      <c r="ROB57" s="31">
        <f>'Active Model Inputs'!ROB57</f>
        <v>0</v>
      </c>
      <c r="ROC57" s="31">
        <f>'Active Model Inputs'!ROC57</f>
        <v>0</v>
      </c>
      <c r="ROD57" s="31">
        <f>'Active Model Inputs'!ROD57</f>
        <v>0</v>
      </c>
      <c r="ROE57" s="31">
        <f>'Active Model Inputs'!ROE57</f>
        <v>0</v>
      </c>
      <c r="ROF57" s="31">
        <f>'Active Model Inputs'!ROF57</f>
        <v>0</v>
      </c>
      <c r="ROG57" s="31">
        <f>'Active Model Inputs'!ROG57</f>
        <v>0</v>
      </c>
      <c r="ROH57" s="31">
        <f>'Active Model Inputs'!ROH57</f>
        <v>0</v>
      </c>
      <c r="ROI57" s="31">
        <f>'Active Model Inputs'!ROI57</f>
        <v>0</v>
      </c>
      <c r="ROJ57" s="31">
        <f>'Active Model Inputs'!ROJ57</f>
        <v>0</v>
      </c>
      <c r="ROK57" s="31">
        <f>'Active Model Inputs'!ROK57</f>
        <v>0</v>
      </c>
      <c r="ROL57" s="31">
        <f>'Active Model Inputs'!ROL57</f>
        <v>0</v>
      </c>
      <c r="ROM57" s="31">
        <f>'Active Model Inputs'!ROM57</f>
        <v>0</v>
      </c>
      <c r="RON57" s="31">
        <f>'Active Model Inputs'!RON57</f>
        <v>0</v>
      </c>
      <c r="ROO57" s="31">
        <f>'Active Model Inputs'!ROO57</f>
        <v>0</v>
      </c>
      <c r="ROP57" s="31">
        <f>'Active Model Inputs'!ROP57</f>
        <v>0</v>
      </c>
      <c r="ROQ57" s="31">
        <f>'Active Model Inputs'!ROQ57</f>
        <v>0</v>
      </c>
      <c r="ROR57" s="31">
        <f>'Active Model Inputs'!ROR57</f>
        <v>0</v>
      </c>
      <c r="ROS57" s="31">
        <f>'Active Model Inputs'!ROS57</f>
        <v>0</v>
      </c>
      <c r="ROT57" s="31">
        <f>'Active Model Inputs'!ROT57</f>
        <v>0</v>
      </c>
      <c r="ROU57" s="31">
        <f>'Active Model Inputs'!ROU57</f>
        <v>0</v>
      </c>
      <c r="ROV57" s="31">
        <f>'Active Model Inputs'!ROV57</f>
        <v>0</v>
      </c>
      <c r="ROW57" s="31">
        <f>'Active Model Inputs'!ROW57</f>
        <v>0</v>
      </c>
      <c r="ROX57" s="31">
        <f>'Active Model Inputs'!ROX57</f>
        <v>0</v>
      </c>
      <c r="ROY57" s="31">
        <f>'Active Model Inputs'!ROY57</f>
        <v>0</v>
      </c>
      <c r="ROZ57" s="31">
        <f>'Active Model Inputs'!ROZ57</f>
        <v>0</v>
      </c>
      <c r="RPA57" s="31">
        <f>'Active Model Inputs'!RPA57</f>
        <v>0</v>
      </c>
      <c r="RPB57" s="31">
        <f>'Active Model Inputs'!RPB57</f>
        <v>0</v>
      </c>
      <c r="RPC57" s="31">
        <f>'Active Model Inputs'!RPC57</f>
        <v>0</v>
      </c>
      <c r="RPD57" s="31">
        <f>'Active Model Inputs'!RPD57</f>
        <v>0</v>
      </c>
      <c r="RPE57" s="31">
        <f>'Active Model Inputs'!RPE57</f>
        <v>0</v>
      </c>
      <c r="RPF57" s="31">
        <f>'Active Model Inputs'!RPF57</f>
        <v>0</v>
      </c>
      <c r="RPG57" s="31">
        <f>'Active Model Inputs'!RPG57</f>
        <v>0</v>
      </c>
      <c r="RPH57" s="31">
        <f>'Active Model Inputs'!RPH57</f>
        <v>0</v>
      </c>
      <c r="RPI57" s="31">
        <f>'Active Model Inputs'!RPI57</f>
        <v>0</v>
      </c>
      <c r="RPJ57" s="31">
        <f>'Active Model Inputs'!RPJ57</f>
        <v>0</v>
      </c>
      <c r="RPK57" s="31">
        <f>'Active Model Inputs'!RPK57</f>
        <v>0</v>
      </c>
      <c r="RPL57" s="31">
        <f>'Active Model Inputs'!RPL57</f>
        <v>0</v>
      </c>
      <c r="RPM57" s="31">
        <f>'Active Model Inputs'!RPM57</f>
        <v>0</v>
      </c>
      <c r="RPN57" s="31">
        <f>'Active Model Inputs'!RPN57</f>
        <v>0</v>
      </c>
      <c r="RPO57" s="31">
        <f>'Active Model Inputs'!RPO57</f>
        <v>0</v>
      </c>
      <c r="RPP57" s="31">
        <f>'Active Model Inputs'!RPP57</f>
        <v>0</v>
      </c>
      <c r="RPQ57" s="31">
        <f>'Active Model Inputs'!RPQ57</f>
        <v>0</v>
      </c>
      <c r="RPR57" s="31">
        <f>'Active Model Inputs'!RPR57</f>
        <v>0</v>
      </c>
      <c r="RPS57" s="31">
        <f>'Active Model Inputs'!RPS57</f>
        <v>0</v>
      </c>
      <c r="RPT57" s="31">
        <f>'Active Model Inputs'!RPT57</f>
        <v>0</v>
      </c>
      <c r="RPU57" s="31">
        <f>'Active Model Inputs'!RPU57</f>
        <v>0</v>
      </c>
      <c r="RPV57" s="31">
        <f>'Active Model Inputs'!RPV57</f>
        <v>0</v>
      </c>
      <c r="RPW57" s="31">
        <f>'Active Model Inputs'!RPW57</f>
        <v>0</v>
      </c>
      <c r="RPX57" s="31">
        <f>'Active Model Inputs'!RPX57</f>
        <v>0</v>
      </c>
      <c r="RPY57" s="31">
        <f>'Active Model Inputs'!RPY57</f>
        <v>0</v>
      </c>
      <c r="RPZ57" s="31">
        <f>'Active Model Inputs'!RPZ57</f>
        <v>0</v>
      </c>
      <c r="RQA57" s="31">
        <f>'Active Model Inputs'!RQA57</f>
        <v>0</v>
      </c>
      <c r="RQB57" s="31">
        <f>'Active Model Inputs'!RQB57</f>
        <v>0</v>
      </c>
      <c r="RQC57" s="31">
        <f>'Active Model Inputs'!RQC57</f>
        <v>0</v>
      </c>
      <c r="RQD57" s="31">
        <f>'Active Model Inputs'!RQD57</f>
        <v>0</v>
      </c>
      <c r="RQE57" s="31">
        <f>'Active Model Inputs'!RQE57</f>
        <v>0</v>
      </c>
      <c r="RQF57" s="31">
        <f>'Active Model Inputs'!RQF57</f>
        <v>0</v>
      </c>
      <c r="RQG57" s="31">
        <f>'Active Model Inputs'!RQG57</f>
        <v>0</v>
      </c>
      <c r="RQH57" s="31">
        <f>'Active Model Inputs'!RQH57</f>
        <v>0</v>
      </c>
      <c r="RQI57" s="31">
        <f>'Active Model Inputs'!RQI57</f>
        <v>0</v>
      </c>
      <c r="RQJ57" s="31">
        <f>'Active Model Inputs'!RQJ57</f>
        <v>0</v>
      </c>
      <c r="RQK57" s="31">
        <f>'Active Model Inputs'!RQK57</f>
        <v>0</v>
      </c>
      <c r="RQL57" s="31">
        <f>'Active Model Inputs'!RQL57</f>
        <v>0</v>
      </c>
      <c r="RQM57" s="31">
        <f>'Active Model Inputs'!RQM57</f>
        <v>0</v>
      </c>
      <c r="RQN57" s="31">
        <f>'Active Model Inputs'!RQN57</f>
        <v>0</v>
      </c>
      <c r="RQO57" s="31">
        <f>'Active Model Inputs'!RQO57</f>
        <v>0</v>
      </c>
      <c r="RQP57" s="31">
        <f>'Active Model Inputs'!RQP57</f>
        <v>0</v>
      </c>
      <c r="RQQ57" s="31">
        <f>'Active Model Inputs'!RQQ57</f>
        <v>0</v>
      </c>
      <c r="RQR57" s="31">
        <f>'Active Model Inputs'!RQR57</f>
        <v>0</v>
      </c>
      <c r="RQS57" s="31">
        <f>'Active Model Inputs'!RQS57</f>
        <v>0</v>
      </c>
      <c r="RQT57" s="31">
        <f>'Active Model Inputs'!RQT57</f>
        <v>0</v>
      </c>
      <c r="RQU57" s="31">
        <f>'Active Model Inputs'!RQU57</f>
        <v>0</v>
      </c>
      <c r="RQV57" s="31">
        <f>'Active Model Inputs'!RQV57</f>
        <v>0</v>
      </c>
      <c r="RQW57" s="31">
        <f>'Active Model Inputs'!RQW57</f>
        <v>0</v>
      </c>
      <c r="RQX57" s="31">
        <f>'Active Model Inputs'!RQX57</f>
        <v>0</v>
      </c>
      <c r="RQY57" s="31">
        <f>'Active Model Inputs'!RQY57</f>
        <v>0</v>
      </c>
      <c r="RQZ57" s="31">
        <f>'Active Model Inputs'!RQZ57</f>
        <v>0</v>
      </c>
      <c r="RRA57" s="31">
        <f>'Active Model Inputs'!RRA57</f>
        <v>0</v>
      </c>
      <c r="RRB57" s="31">
        <f>'Active Model Inputs'!RRB57</f>
        <v>0</v>
      </c>
      <c r="RRC57" s="31">
        <f>'Active Model Inputs'!RRC57</f>
        <v>0</v>
      </c>
      <c r="RRD57" s="31">
        <f>'Active Model Inputs'!RRD57</f>
        <v>0</v>
      </c>
      <c r="RRE57" s="31">
        <f>'Active Model Inputs'!RRE57</f>
        <v>0</v>
      </c>
      <c r="RRF57" s="31">
        <f>'Active Model Inputs'!RRF57</f>
        <v>0</v>
      </c>
      <c r="RRG57" s="31">
        <f>'Active Model Inputs'!RRG57</f>
        <v>0</v>
      </c>
      <c r="RRH57" s="31">
        <f>'Active Model Inputs'!RRH57</f>
        <v>0</v>
      </c>
      <c r="RRI57" s="31">
        <f>'Active Model Inputs'!RRI57</f>
        <v>0</v>
      </c>
      <c r="RRJ57" s="31">
        <f>'Active Model Inputs'!RRJ57</f>
        <v>0</v>
      </c>
      <c r="RRK57" s="31">
        <f>'Active Model Inputs'!RRK57</f>
        <v>0</v>
      </c>
      <c r="RRL57" s="31">
        <f>'Active Model Inputs'!RRL57</f>
        <v>0</v>
      </c>
      <c r="RRM57" s="31">
        <f>'Active Model Inputs'!RRM57</f>
        <v>0</v>
      </c>
      <c r="RRN57" s="31">
        <f>'Active Model Inputs'!RRN57</f>
        <v>0</v>
      </c>
      <c r="RRO57" s="31">
        <f>'Active Model Inputs'!RRO57</f>
        <v>0</v>
      </c>
      <c r="RRP57" s="31">
        <f>'Active Model Inputs'!RRP57</f>
        <v>0</v>
      </c>
      <c r="RRQ57" s="31">
        <f>'Active Model Inputs'!RRQ57</f>
        <v>0</v>
      </c>
      <c r="RRR57" s="31">
        <f>'Active Model Inputs'!RRR57</f>
        <v>0</v>
      </c>
      <c r="RRS57" s="31">
        <f>'Active Model Inputs'!RRS57</f>
        <v>0</v>
      </c>
      <c r="RRT57" s="31">
        <f>'Active Model Inputs'!RRT57</f>
        <v>0</v>
      </c>
      <c r="RRU57" s="31">
        <f>'Active Model Inputs'!RRU57</f>
        <v>0</v>
      </c>
      <c r="RRV57" s="31">
        <f>'Active Model Inputs'!RRV57</f>
        <v>0</v>
      </c>
      <c r="RRW57" s="31">
        <f>'Active Model Inputs'!RRW57</f>
        <v>0</v>
      </c>
      <c r="RRX57" s="31">
        <f>'Active Model Inputs'!RRX57</f>
        <v>0</v>
      </c>
      <c r="RRY57" s="31">
        <f>'Active Model Inputs'!RRY57</f>
        <v>0</v>
      </c>
      <c r="RRZ57" s="31">
        <f>'Active Model Inputs'!RRZ57</f>
        <v>0</v>
      </c>
      <c r="RSA57" s="31">
        <f>'Active Model Inputs'!RSA57</f>
        <v>0</v>
      </c>
      <c r="RSB57" s="31">
        <f>'Active Model Inputs'!RSB57</f>
        <v>0</v>
      </c>
      <c r="RSC57" s="31">
        <f>'Active Model Inputs'!RSC57</f>
        <v>0</v>
      </c>
      <c r="RSD57" s="31">
        <f>'Active Model Inputs'!RSD57</f>
        <v>0</v>
      </c>
      <c r="RSE57" s="31">
        <f>'Active Model Inputs'!RSE57</f>
        <v>0</v>
      </c>
      <c r="RSF57" s="31">
        <f>'Active Model Inputs'!RSF57</f>
        <v>0</v>
      </c>
      <c r="RSG57" s="31">
        <f>'Active Model Inputs'!RSG57</f>
        <v>0</v>
      </c>
      <c r="RSH57" s="31">
        <f>'Active Model Inputs'!RSH57</f>
        <v>0</v>
      </c>
      <c r="RSI57" s="31">
        <f>'Active Model Inputs'!RSI57</f>
        <v>0</v>
      </c>
      <c r="RSJ57" s="31">
        <f>'Active Model Inputs'!RSJ57</f>
        <v>0</v>
      </c>
      <c r="RSK57" s="31">
        <f>'Active Model Inputs'!RSK57</f>
        <v>0</v>
      </c>
      <c r="RSL57" s="31">
        <f>'Active Model Inputs'!RSL57</f>
        <v>0</v>
      </c>
      <c r="RSM57" s="31">
        <f>'Active Model Inputs'!RSM57</f>
        <v>0</v>
      </c>
      <c r="RSN57" s="31">
        <f>'Active Model Inputs'!RSN57</f>
        <v>0</v>
      </c>
      <c r="RSO57" s="31">
        <f>'Active Model Inputs'!RSO57</f>
        <v>0</v>
      </c>
      <c r="RSP57" s="31">
        <f>'Active Model Inputs'!RSP57</f>
        <v>0</v>
      </c>
      <c r="RSQ57" s="31">
        <f>'Active Model Inputs'!RSQ57</f>
        <v>0</v>
      </c>
      <c r="RSR57" s="31">
        <f>'Active Model Inputs'!RSR57</f>
        <v>0</v>
      </c>
      <c r="RSS57" s="31">
        <f>'Active Model Inputs'!RSS57</f>
        <v>0</v>
      </c>
      <c r="RST57" s="31">
        <f>'Active Model Inputs'!RST57</f>
        <v>0</v>
      </c>
      <c r="RSU57" s="31">
        <f>'Active Model Inputs'!RSU57</f>
        <v>0</v>
      </c>
      <c r="RSV57" s="31">
        <f>'Active Model Inputs'!RSV57</f>
        <v>0</v>
      </c>
      <c r="RSW57" s="31">
        <f>'Active Model Inputs'!RSW57</f>
        <v>0</v>
      </c>
      <c r="RSX57" s="31">
        <f>'Active Model Inputs'!RSX57</f>
        <v>0</v>
      </c>
      <c r="RSY57" s="31">
        <f>'Active Model Inputs'!RSY57</f>
        <v>0</v>
      </c>
      <c r="RSZ57" s="31">
        <f>'Active Model Inputs'!RSZ57</f>
        <v>0</v>
      </c>
      <c r="RTA57" s="31">
        <f>'Active Model Inputs'!RTA57</f>
        <v>0</v>
      </c>
      <c r="RTB57" s="31">
        <f>'Active Model Inputs'!RTB57</f>
        <v>0</v>
      </c>
      <c r="RTC57" s="31">
        <f>'Active Model Inputs'!RTC57</f>
        <v>0</v>
      </c>
      <c r="RTD57" s="31">
        <f>'Active Model Inputs'!RTD57</f>
        <v>0</v>
      </c>
      <c r="RTE57" s="31">
        <f>'Active Model Inputs'!RTE57</f>
        <v>0</v>
      </c>
      <c r="RTF57" s="31">
        <f>'Active Model Inputs'!RTF57</f>
        <v>0</v>
      </c>
      <c r="RTG57" s="31">
        <f>'Active Model Inputs'!RTG57</f>
        <v>0</v>
      </c>
      <c r="RTH57" s="31">
        <f>'Active Model Inputs'!RTH57</f>
        <v>0</v>
      </c>
      <c r="RTI57" s="31">
        <f>'Active Model Inputs'!RTI57</f>
        <v>0</v>
      </c>
      <c r="RTJ57" s="31">
        <f>'Active Model Inputs'!RTJ57</f>
        <v>0</v>
      </c>
      <c r="RTK57" s="31">
        <f>'Active Model Inputs'!RTK57</f>
        <v>0</v>
      </c>
      <c r="RTL57" s="31">
        <f>'Active Model Inputs'!RTL57</f>
        <v>0</v>
      </c>
      <c r="RTM57" s="31">
        <f>'Active Model Inputs'!RTM57</f>
        <v>0</v>
      </c>
      <c r="RTN57" s="31">
        <f>'Active Model Inputs'!RTN57</f>
        <v>0</v>
      </c>
      <c r="RTO57" s="31">
        <f>'Active Model Inputs'!RTO57</f>
        <v>0</v>
      </c>
      <c r="RTP57" s="31">
        <f>'Active Model Inputs'!RTP57</f>
        <v>0</v>
      </c>
      <c r="RTQ57" s="31">
        <f>'Active Model Inputs'!RTQ57</f>
        <v>0</v>
      </c>
      <c r="RTR57" s="31">
        <f>'Active Model Inputs'!RTR57</f>
        <v>0</v>
      </c>
      <c r="RTS57" s="31">
        <f>'Active Model Inputs'!RTS57</f>
        <v>0</v>
      </c>
      <c r="RTT57" s="31">
        <f>'Active Model Inputs'!RTT57</f>
        <v>0</v>
      </c>
      <c r="RTU57" s="31">
        <f>'Active Model Inputs'!RTU57</f>
        <v>0</v>
      </c>
      <c r="RTV57" s="31">
        <f>'Active Model Inputs'!RTV57</f>
        <v>0</v>
      </c>
      <c r="RTW57" s="31">
        <f>'Active Model Inputs'!RTW57</f>
        <v>0</v>
      </c>
      <c r="RTX57" s="31">
        <f>'Active Model Inputs'!RTX57</f>
        <v>0</v>
      </c>
      <c r="RTY57" s="31">
        <f>'Active Model Inputs'!RTY57</f>
        <v>0</v>
      </c>
      <c r="RTZ57" s="31">
        <f>'Active Model Inputs'!RTZ57</f>
        <v>0</v>
      </c>
      <c r="RUA57" s="31">
        <f>'Active Model Inputs'!RUA57</f>
        <v>0</v>
      </c>
      <c r="RUB57" s="31">
        <f>'Active Model Inputs'!RUB57</f>
        <v>0</v>
      </c>
      <c r="RUC57" s="31">
        <f>'Active Model Inputs'!RUC57</f>
        <v>0</v>
      </c>
      <c r="RUD57" s="31">
        <f>'Active Model Inputs'!RUD57</f>
        <v>0</v>
      </c>
      <c r="RUE57" s="31">
        <f>'Active Model Inputs'!RUE57</f>
        <v>0</v>
      </c>
      <c r="RUF57" s="31">
        <f>'Active Model Inputs'!RUF57</f>
        <v>0</v>
      </c>
      <c r="RUG57" s="31">
        <f>'Active Model Inputs'!RUG57</f>
        <v>0</v>
      </c>
      <c r="RUH57" s="31">
        <f>'Active Model Inputs'!RUH57</f>
        <v>0</v>
      </c>
      <c r="RUI57" s="31">
        <f>'Active Model Inputs'!RUI57</f>
        <v>0</v>
      </c>
      <c r="RUJ57" s="31">
        <f>'Active Model Inputs'!RUJ57</f>
        <v>0</v>
      </c>
      <c r="RUK57" s="31">
        <f>'Active Model Inputs'!RUK57</f>
        <v>0</v>
      </c>
      <c r="RUL57" s="31">
        <f>'Active Model Inputs'!RUL57</f>
        <v>0</v>
      </c>
      <c r="RUM57" s="31">
        <f>'Active Model Inputs'!RUM57</f>
        <v>0</v>
      </c>
      <c r="RUN57" s="31">
        <f>'Active Model Inputs'!RUN57</f>
        <v>0</v>
      </c>
      <c r="RUO57" s="31">
        <f>'Active Model Inputs'!RUO57</f>
        <v>0</v>
      </c>
      <c r="RUP57" s="31">
        <f>'Active Model Inputs'!RUP57</f>
        <v>0</v>
      </c>
      <c r="RUQ57" s="31">
        <f>'Active Model Inputs'!RUQ57</f>
        <v>0</v>
      </c>
      <c r="RUR57" s="31">
        <f>'Active Model Inputs'!RUR57</f>
        <v>0</v>
      </c>
      <c r="RUS57" s="31">
        <f>'Active Model Inputs'!RUS57</f>
        <v>0</v>
      </c>
      <c r="RUT57" s="31">
        <f>'Active Model Inputs'!RUT57</f>
        <v>0</v>
      </c>
      <c r="RUU57" s="31">
        <f>'Active Model Inputs'!RUU57</f>
        <v>0</v>
      </c>
      <c r="RUV57" s="31">
        <f>'Active Model Inputs'!RUV57</f>
        <v>0</v>
      </c>
      <c r="RUW57" s="31">
        <f>'Active Model Inputs'!RUW57</f>
        <v>0</v>
      </c>
      <c r="RUX57" s="31">
        <f>'Active Model Inputs'!RUX57</f>
        <v>0</v>
      </c>
      <c r="RUY57" s="31">
        <f>'Active Model Inputs'!RUY57</f>
        <v>0</v>
      </c>
      <c r="RUZ57" s="31">
        <f>'Active Model Inputs'!RUZ57</f>
        <v>0</v>
      </c>
      <c r="RVA57" s="31">
        <f>'Active Model Inputs'!RVA57</f>
        <v>0</v>
      </c>
      <c r="RVB57" s="31">
        <f>'Active Model Inputs'!RVB57</f>
        <v>0</v>
      </c>
      <c r="RVC57" s="31">
        <f>'Active Model Inputs'!RVC57</f>
        <v>0</v>
      </c>
      <c r="RVD57" s="31">
        <f>'Active Model Inputs'!RVD57</f>
        <v>0</v>
      </c>
      <c r="RVE57" s="31">
        <f>'Active Model Inputs'!RVE57</f>
        <v>0</v>
      </c>
      <c r="RVF57" s="31">
        <f>'Active Model Inputs'!RVF57</f>
        <v>0</v>
      </c>
      <c r="RVG57" s="31">
        <f>'Active Model Inputs'!RVG57</f>
        <v>0</v>
      </c>
      <c r="RVH57" s="31">
        <f>'Active Model Inputs'!RVH57</f>
        <v>0</v>
      </c>
      <c r="RVI57" s="31">
        <f>'Active Model Inputs'!RVI57</f>
        <v>0</v>
      </c>
      <c r="RVJ57" s="31">
        <f>'Active Model Inputs'!RVJ57</f>
        <v>0</v>
      </c>
      <c r="RVK57" s="31">
        <f>'Active Model Inputs'!RVK57</f>
        <v>0</v>
      </c>
      <c r="RVL57" s="31">
        <f>'Active Model Inputs'!RVL57</f>
        <v>0</v>
      </c>
      <c r="RVM57" s="31">
        <f>'Active Model Inputs'!RVM57</f>
        <v>0</v>
      </c>
      <c r="RVN57" s="31">
        <f>'Active Model Inputs'!RVN57</f>
        <v>0</v>
      </c>
      <c r="RVO57" s="31">
        <f>'Active Model Inputs'!RVO57</f>
        <v>0</v>
      </c>
      <c r="RVP57" s="31">
        <f>'Active Model Inputs'!RVP57</f>
        <v>0</v>
      </c>
      <c r="RVQ57" s="31">
        <f>'Active Model Inputs'!RVQ57</f>
        <v>0</v>
      </c>
      <c r="RVR57" s="31">
        <f>'Active Model Inputs'!RVR57</f>
        <v>0</v>
      </c>
      <c r="RVS57" s="31">
        <f>'Active Model Inputs'!RVS57</f>
        <v>0</v>
      </c>
      <c r="RVT57" s="31">
        <f>'Active Model Inputs'!RVT57</f>
        <v>0</v>
      </c>
      <c r="RVU57" s="31">
        <f>'Active Model Inputs'!RVU57</f>
        <v>0</v>
      </c>
      <c r="RVV57" s="31">
        <f>'Active Model Inputs'!RVV57</f>
        <v>0</v>
      </c>
      <c r="RVW57" s="31">
        <f>'Active Model Inputs'!RVW57</f>
        <v>0</v>
      </c>
      <c r="RVX57" s="31">
        <f>'Active Model Inputs'!RVX57</f>
        <v>0</v>
      </c>
      <c r="RVY57" s="31">
        <f>'Active Model Inputs'!RVY57</f>
        <v>0</v>
      </c>
      <c r="RVZ57" s="31">
        <f>'Active Model Inputs'!RVZ57</f>
        <v>0</v>
      </c>
      <c r="RWA57" s="31">
        <f>'Active Model Inputs'!RWA57</f>
        <v>0</v>
      </c>
      <c r="RWB57" s="31">
        <f>'Active Model Inputs'!RWB57</f>
        <v>0</v>
      </c>
      <c r="RWC57" s="31">
        <f>'Active Model Inputs'!RWC57</f>
        <v>0</v>
      </c>
      <c r="RWD57" s="31">
        <f>'Active Model Inputs'!RWD57</f>
        <v>0</v>
      </c>
      <c r="RWE57" s="31">
        <f>'Active Model Inputs'!RWE57</f>
        <v>0</v>
      </c>
      <c r="RWF57" s="31">
        <f>'Active Model Inputs'!RWF57</f>
        <v>0</v>
      </c>
      <c r="RWG57" s="31">
        <f>'Active Model Inputs'!RWG57</f>
        <v>0</v>
      </c>
      <c r="RWH57" s="31">
        <f>'Active Model Inputs'!RWH57</f>
        <v>0</v>
      </c>
      <c r="RWI57" s="31">
        <f>'Active Model Inputs'!RWI57</f>
        <v>0</v>
      </c>
      <c r="RWJ57" s="31">
        <f>'Active Model Inputs'!RWJ57</f>
        <v>0</v>
      </c>
      <c r="RWK57" s="31">
        <f>'Active Model Inputs'!RWK57</f>
        <v>0</v>
      </c>
      <c r="RWL57" s="31">
        <f>'Active Model Inputs'!RWL57</f>
        <v>0</v>
      </c>
      <c r="RWM57" s="31">
        <f>'Active Model Inputs'!RWM57</f>
        <v>0</v>
      </c>
      <c r="RWN57" s="31">
        <f>'Active Model Inputs'!RWN57</f>
        <v>0</v>
      </c>
      <c r="RWO57" s="31">
        <f>'Active Model Inputs'!RWO57</f>
        <v>0</v>
      </c>
      <c r="RWP57" s="31">
        <f>'Active Model Inputs'!RWP57</f>
        <v>0</v>
      </c>
      <c r="RWQ57" s="31">
        <f>'Active Model Inputs'!RWQ57</f>
        <v>0</v>
      </c>
      <c r="RWR57" s="31">
        <f>'Active Model Inputs'!RWR57</f>
        <v>0</v>
      </c>
      <c r="RWS57" s="31">
        <f>'Active Model Inputs'!RWS57</f>
        <v>0</v>
      </c>
      <c r="RWT57" s="31">
        <f>'Active Model Inputs'!RWT57</f>
        <v>0</v>
      </c>
      <c r="RWU57" s="31">
        <f>'Active Model Inputs'!RWU57</f>
        <v>0</v>
      </c>
      <c r="RWV57" s="31">
        <f>'Active Model Inputs'!RWV57</f>
        <v>0</v>
      </c>
      <c r="RWW57" s="31">
        <f>'Active Model Inputs'!RWW57</f>
        <v>0</v>
      </c>
      <c r="RWX57" s="31">
        <f>'Active Model Inputs'!RWX57</f>
        <v>0</v>
      </c>
      <c r="RWY57" s="31">
        <f>'Active Model Inputs'!RWY57</f>
        <v>0</v>
      </c>
      <c r="RWZ57" s="31">
        <f>'Active Model Inputs'!RWZ57</f>
        <v>0</v>
      </c>
      <c r="RXA57" s="31">
        <f>'Active Model Inputs'!RXA57</f>
        <v>0</v>
      </c>
      <c r="RXB57" s="31">
        <f>'Active Model Inputs'!RXB57</f>
        <v>0</v>
      </c>
      <c r="RXC57" s="31">
        <f>'Active Model Inputs'!RXC57</f>
        <v>0</v>
      </c>
      <c r="RXD57" s="31">
        <f>'Active Model Inputs'!RXD57</f>
        <v>0</v>
      </c>
      <c r="RXE57" s="31">
        <f>'Active Model Inputs'!RXE57</f>
        <v>0</v>
      </c>
      <c r="RXF57" s="31">
        <f>'Active Model Inputs'!RXF57</f>
        <v>0</v>
      </c>
      <c r="RXG57" s="31">
        <f>'Active Model Inputs'!RXG57</f>
        <v>0</v>
      </c>
      <c r="RXH57" s="31">
        <f>'Active Model Inputs'!RXH57</f>
        <v>0</v>
      </c>
      <c r="RXI57" s="31">
        <f>'Active Model Inputs'!RXI57</f>
        <v>0</v>
      </c>
      <c r="RXJ57" s="31">
        <f>'Active Model Inputs'!RXJ57</f>
        <v>0</v>
      </c>
      <c r="RXK57" s="31">
        <f>'Active Model Inputs'!RXK57</f>
        <v>0</v>
      </c>
      <c r="RXL57" s="31">
        <f>'Active Model Inputs'!RXL57</f>
        <v>0</v>
      </c>
      <c r="RXM57" s="31">
        <f>'Active Model Inputs'!RXM57</f>
        <v>0</v>
      </c>
      <c r="RXN57" s="31">
        <f>'Active Model Inputs'!RXN57</f>
        <v>0</v>
      </c>
      <c r="RXO57" s="31">
        <f>'Active Model Inputs'!RXO57</f>
        <v>0</v>
      </c>
      <c r="RXP57" s="31">
        <f>'Active Model Inputs'!RXP57</f>
        <v>0</v>
      </c>
      <c r="RXQ57" s="31">
        <f>'Active Model Inputs'!RXQ57</f>
        <v>0</v>
      </c>
      <c r="RXR57" s="31">
        <f>'Active Model Inputs'!RXR57</f>
        <v>0</v>
      </c>
      <c r="RXS57" s="31">
        <f>'Active Model Inputs'!RXS57</f>
        <v>0</v>
      </c>
      <c r="RXT57" s="31">
        <f>'Active Model Inputs'!RXT57</f>
        <v>0</v>
      </c>
      <c r="RXU57" s="31">
        <f>'Active Model Inputs'!RXU57</f>
        <v>0</v>
      </c>
      <c r="RXV57" s="31">
        <f>'Active Model Inputs'!RXV57</f>
        <v>0</v>
      </c>
      <c r="RXW57" s="31">
        <f>'Active Model Inputs'!RXW57</f>
        <v>0</v>
      </c>
      <c r="RXX57" s="31">
        <f>'Active Model Inputs'!RXX57</f>
        <v>0</v>
      </c>
      <c r="RXY57" s="31">
        <f>'Active Model Inputs'!RXY57</f>
        <v>0</v>
      </c>
      <c r="RXZ57" s="31">
        <f>'Active Model Inputs'!RXZ57</f>
        <v>0</v>
      </c>
      <c r="RYA57" s="31">
        <f>'Active Model Inputs'!RYA57</f>
        <v>0</v>
      </c>
      <c r="RYB57" s="31">
        <f>'Active Model Inputs'!RYB57</f>
        <v>0</v>
      </c>
      <c r="RYC57" s="31">
        <f>'Active Model Inputs'!RYC57</f>
        <v>0</v>
      </c>
      <c r="RYD57" s="31">
        <f>'Active Model Inputs'!RYD57</f>
        <v>0</v>
      </c>
      <c r="RYE57" s="31">
        <f>'Active Model Inputs'!RYE57</f>
        <v>0</v>
      </c>
      <c r="RYF57" s="31">
        <f>'Active Model Inputs'!RYF57</f>
        <v>0</v>
      </c>
      <c r="RYG57" s="31">
        <f>'Active Model Inputs'!RYG57</f>
        <v>0</v>
      </c>
      <c r="RYH57" s="31">
        <f>'Active Model Inputs'!RYH57</f>
        <v>0</v>
      </c>
      <c r="RYI57" s="31">
        <f>'Active Model Inputs'!RYI57</f>
        <v>0</v>
      </c>
      <c r="RYJ57" s="31">
        <f>'Active Model Inputs'!RYJ57</f>
        <v>0</v>
      </c>
      <c r="RYK57" s="31">
        <f>'Active Model Inputs'!RYK57</f>
        <v>0</v>
      </c>
      <c r="RYL57" s="31">
        <f>'Active Model Inputs'!RYL57</f>
        <v>0</v>
      </c>
      <c r="RYM57" s="31">
        <f>'Active Model Inputs'!RYM57</f>
        <v>0</v>
      </c>
      <c r="RYN57" s="31">
        <f>'Active Model Inputs'!RYN57</f>
        <v>0</v>
      </c>
      <c r="RYO57" s="31">
        <f>'Active Model Inputs'!RYO57</f>
        <v>0</v>
      </c>
      <c r="RYP57" s="31">
        <f>'Active Model Inputs'!RYP57</f>
        <v>0</v>
      </c>
      <c r="RYQ57" s="31">
        <f>'Active Model Inputs'!RYQ57</f>
        <v>0</v>
      </c>
      <c r="RYR57" s="31">
        <f>'Active Model Inputs'!RYR57</f>
        <v>0</v>
      </c>
      <c r="RYS57" s="31">
        <f>'Active Model Inputs'!RYS57</f>
        <v>0</v>
      </c>
      <c r="RYT57" s="31">
        <f>'Active Model Inputs'!RYT57</f>
        <v>0</v>
      </c>
      <c r="RYU57" s="31">
        <f>'Active Model Inputs'!RYU57</f>
        <v>0</v>
      </c>
      <c r="RYV57" s="31">
        <f>'Active Model Inputs'!RYV57</f>
        <v>0</v>
      </c>
      <c r="RYW57" s="31">
        <f>'Active Model Inputs'!RYW57</f>
        <v>0</v>
      </c>
      <c r="RYX57" s="31">
        <f>'Active Model Inputs'!RYX57</f>
        <v>0</v>
      </c>
      <c r="RYY57" s="31">
        <f>'Active Model Inputs'!RYY57</f>
        <v>0</v>
      </c>
      <c r="RYZ57" s="31">
        <f>'Active Model Inputs'!RYZ57</f>
        <v>0</v>
      </c>
      <c r="RZA57" s="31">
        <f>'Active Model Inputs'!RZA57</f>
        <v>0</v>
      </c>
      <c r="RZB57" s="31">
        <f>'Active Model Inputs'!RZB57</f>
        <v>0</v>
      </c>
      <c r="RZC57" s="31">
        <f>'Active Model Inputs'!RZC57</f>
        <v>0</v>
      </c>
      <c r="RZD57" s="31">
        <f>'Active Model Inputs'!RZD57</f>
        <v>0</v>
      </c>
      <c r="RZE57" s="31">
        <f>'Active Model Inputs'!RZE57</f>
        <v>0</v>
      </c>
      <c r="RZF57" s="31">
        <f>'Active Model Inputs'!RZF57</f>
        <v>0</v>
      </c>
      <c r="RZG57" s="31">
        <f>'Active Model Inputs'!RZG57</f>
        <v>0</v>
      </c>
      <c r="RZH57" s="31">
        <f>'Active Model Inputs'!RZH57</f>
        <v>0</v>
      </c>
      <c r="RZI57" s="31">
        <f>'Active Model Inputs'!RZI57</f>
        <v>0</v>
      </c>
      <c r="RZJ57" s="31">
        <f>'Active Model Inputs'!RZJ57</f>
        <v>0</v>
      </c>
      <c r="RZK57" s="31">
        <f>'Active Model Inputs'!RZK57</f>
        <v>0</v>
      </c>
      <c r="RZL57" s="31">
        <f>'Active Model Inputs'!RZL57</f>
        <v>0</v>
      </c>
      <c r="RZM57" s="31">
        <f>'Active Model Inputs'!RZM57</f>
        <v>0</v>
      </c>
      <c r="RZN57" s="31">
        <f>'Active Model Inputs'!RZN57</f>
        <v>0</v>
      </c>
      <c r="RZO57" s="31">
        <f>'Active Model Inputs'!RZO57</f>
        <v>0</v>
      </c>
      <c r="RZP57" s="31">
        <f>'Active Model Inputs'!RZP57</f>
        <v>0</v>
      </c>
      <c r="RZQ57" s="31">
        <f>'Active Model Inputs'!RZQ57</f>
        <v>0</v>
      </c>
      <c r="RZR57" s="31">
        <f>'Active Model Inputs'!RZR57</f>
        <v>0</v>
      </c>
      <c r="RZS57" s="31">
        <f>'Active Model Inputs'!RZS57</f>
        <v>0</v>
      </c>
      <c r="RZT57" s="31">
        <f>'Active Model Inputs'!RZT57</f>
        <v>0</v>
      </c>
      <c r="RZU57" s="31">
        <f>'Active Model Inputs'!RZU57</f>
        <v>0</v>
      </c>
      <c r="RZV57" s="31">
        <f>'Active Model Inputs'!RZV57</f>
        <v>0</v>
      </c>
      <c r="RZW57" s="31">
        <f>'Active Model Inputs'!RZW57</f>
        <v>0</v>
      </c>
      <c r="RZX57" s="31">
        <f>'Active Model Inputs'!RZX57</f>
        <v>0</v>
      </c>
      <c r="RZY57" s="31">
        <f>'Active Model Inputs'!RZY57</f>
        <v>0</v>
      </c>
      <c r="RZZ57" s="31">
        <f>'Active Model Inputs'!RZZ57</f>
        <v>0</v>
      </c>
      <c r="SAA57" s="31">
        <f>'Active Model Inputs'!SAA57</f>
        <v>0</v>
      </c>
      <c r="SAB57" s="31">
        <f>'Active Model Inputs'!SAB57</f>
        <v>0</v>
      </c>
      <c r="SAC57" s="31">
        <f>'Active Model Inputs'!SAC57</f>
        <v>0</v>
      </c>
      <c r="SAD57" s="31">
        <f>'Active Model Inputs'!SAD57</f>
        <v>0</v>
      </c>
      <c r="SAE57" s="31">
        <f>'Active Model Inputs'!SAE57</f>
        <v>0</v>
      </c>
      <c r="SAF57" s="31">
        <f>'Active Model Inputs'!SAF57</f>
        <v>0</v>
      </c>
      <c r="SAG57" s="31">
        <f>'Active Model Inputs'!SAG57</f>
        <v>0</v>
      </c>
      <c r="SAH57" s="31">
        <f>'Active Model Inputs'!SAH57</f>
        <v>0</v>
      </c>
      <c r="SAI57" s="31">
        <f>'Active Model Inputs'!SAI57</f>
        <v>0</v>
      </c>
      <c r="SAJ57" s="31">
        <f>'Active Model Inputs'!SAJ57</f>
        <v>0</v>
      </c>
      <c r="SAK57" s="31">
        <f>'Active Model Inputs'!SAK57</f>
        <v>0</v>
      </c>
      <c r="SAL57" s="31">
        <f>'Active Model Inputs'!SAL57</f>
        <v>0</v>
      </c>
      <c r="SAM57" s="31">
        <f>'Active Model Inputs'!SAM57</f>
        <v>0</v>
      </c>
      <c r="SAN57" s="31">
        <f>'Active Model Inputs'!SAN57</f>
        <v>0</v>
      </c>
      <c r="SAO57" s="31">
        <f>'Active Model Inputs'!SAO57</f>
        <v>0</v>
      </c>
      <c r="SAP57" s="31">
        <f>'Active Model Inputs'!SAP57</f>
        <v>0</v>
      </c>
      <c r="SAQ57" s="31">
        <f>'Active Model Inputs'!SAQ57</f>
        <v>0</v>
      </c>
      <c r="SAR57" s="31">
        <f>'Active Model Inputs'!SAR57</f>
        <v>0</v>
      </c>
      <c r="SAS57" s="31">
        <f>'Active Model Inputs'!SAS57</f>
        <v>0</v>
      </c>
      <c r="SAT57" s="31">
        <f>'Active Model Inputs'!SAT57</f>
        <v>0</v>
      </c>
      <c r="SAU57" s="31">
        <f>'Active Model Inputs'!SAU57</f>
        <v>0</v>
      </c>
      <c r="SAV57" s="31">
        <f>'Active Model Inputs'!SAV57</f>
        <v>0</v>
      </c>
      <c r="SAW57" s="31">
        <f>'Active Model Inputs'!SAW57</f>
        <v>0</v>
      </c>
      <c r="SAX57" s="31">
        <f>'Active Model Inputs'!SAX57</f>
        <v>0</v>
      </c>
      <c r="SAY57" s="31">
        <f>'Active Model Inputs'!SAY57</f>
        <v>0</v>
      </c>
      <c r="SAZ57" s="31">
        <f>'Active Model Inputs'!SAZ57</f>
        <v>0</v>
      </c>
      <c r="SBA57" s="31">
        <f>'Active Model Inputs'!SBA57</f>
        <v>0</v>
      </c>
      <c r="SBB57" s="31">
        <f>'Active Model Inputs'!SBB57</f>
        <v>0</v>
      </c>
      <c r="SBC57" s="31">
        <f>'Active Model Inputs'!SBC57</f>
        <v>0</v>
      </c>
      <c r="SBD57" s="31">
        <f>'Active Model Inputs'!SBD57</f>
        <v>0</v>
      </c>
      <c r="SBE57" s="31">
        <f>'Active Model Inputs'!SBE57</f>
        <v>0</v>
      </c>
      <c r="SBF57" s="31">
        <f>'Active Model Inputs'!SBF57</f>
        <v>0</v>
      </c>
      <c r="SBG57" s="31">
        <f>'Active Model Inputs'!SBG57</f>
        <v>0</v>
      </c>
      <c r="SBH57" s="31">
        <f>'Active Model Inputs'!SBH57</f>
        <v>0</v>
      </c>
      <c r="SBI57" s="31">
        <f>'Active Model Inputs'!SBI57</f>
        <v>0</v>
      </c>
      <c r="SBJ57" s="31">
        <f>'Active Model Inputs'!SBJ57</f>
        <v>0</v>
      </c>
      <c r="SBK57" s="31">
        <f>'Active Model Inputs'!SBK57</f>
        <v>0</v>
      </c>
      <c r="SBL57" s="31">
        <f>'Active Model Inputs'!SBL57</f>
        <v>0</v>
      </c>
      <c r="SBM57" s="31">
        <f>'Active Model Inputs'!SBM57</f>
        <v>0</v>
      </c>
      <c r="SBN57" s="31">
        <f>'Active Model Inputs'!SBN57</f>
        <v>0</v>
      </c>
      <c r="SBO57" s="31">
        <f>'Active Model Inputs'!SBO57</f>
        <v>0</v>
      </c>
      <c r="SBP57" s="31">
        <f>'Active Model Inputs'!SBP57</f>
        <v>0</v>
      </c>
      <c r="SBQ57" s="31">
        <f>'Active Model Inputs'!SBQ57</f>
        <v>0</v>
      </c>
      <c r="SBR57" s="31">
        <f>'Active Model Inputs'!SBR57</f>
        <v>0</v>
      </c>
      <c r="SBS57" s="31">
        <f>'Active Model Inputs'!SBS57</f>
        <v>0</v>
      </c>
      <c r="SBT57" s="31">
        <f>'Active Model Inputs'!SBT57</f>
        <v>0</v>
      </c>
      <c r="SBU57" s="31">
        <f>'Active Model Inputs'!SBU57</f>
        <v>0</v>
      </c>
      <c r="SBV57" s="31">
        <f>'Active Model Inputs'!SBV57</f>
        <v>0</v>
      </c>
      <c r="SBW57" s="31">
        <f>'Active Model Inputs'!SBW57</f>
        <v>0</v>
      </c>
      <c r="SBX57" s="31">
        <f>'Active Model Inputs'!SBX57</f>
        <v>0</v>
      </c>
      <c r="SBY57" s="31">
        <f>'Active Model Inputs'!SBY57</f>
        <v>0</v>
      </c>
      <c r="SBZ57" s="31">
        <f>'Active Model Inputs'!SBZ57</f>
        <v>0</v>
      </c>
      <c r="SCA57" s="31">
        <f>'Active Model Inputs'!SCA57</f>
        <v>0</v>
      </c>
      <c r="SCB57" s="31">
        <f>'Active Model Inputs'!SCB57</f>
        <v>0</v>
      </c>
      <c r="SCC57" s="31">
        <f>'Active Model Inputs'!SCC57</f>
        <v>0</v>
      </c>
      <c r="SCD57" s="31">
        <f>'Active Model Inputs'!SCD57</f>
        <v>0</v>
      </c>
      <c r="SCE57" s="31">
        <f>'Active Model Inputs'!SCE57</f>
        <v>0</v>
      </c>
      <c r="SCF57" s="31">
        <f>'Active Model Inputs'!SCF57</f>
        <v>0</v>
      </c>
      <c r="SCG57" s="31">
        <f>'Active Model Inputs'!SCG57</f>
        <v>0</v>
      </c>
      <c r="SCH57" s="31">
        <f>'Active Model Inputs'!SCH57</f>
        <v>0</v>
      </c>
      <c r="SCI57" s="31">
        <f>'Active Model Inputs'!SCI57</f>
        <v>0</v>
      </c>
      <c r="SCJ57" s="31">
        <f>'Active Model Inputs'!SCJ57</f>
        <v>0</v>
      </c>
      <c r="SCK57" s="31">
        <f>'Active Model Inputs'!SCK57</f>
        <v>0</v>
      </c>
      <c r="SCL57" s="31">
        <f>'Active Model Inputs'!SCL57</f>
        <v>0</v>
      </c>
      <c r="SCM57" s="31">
        <f>'Active Model Inputs'!SCM57</f>
        <v>0</v>
      </c>
      <c r="SCN57" s="31">
        <f>'Active Model Inputs'!SCN57</f>
        <v>0</v>
      </c>
      <c r="SCO57" s="31">
        <f>'Active Model Inputs'!SCO57</f>
        <v>0</v>
      </c>
      <c r="SCP57" s="31">
        <f>'Active Model Inputs'!SCP57</f>
        <v>0</v>
      </c>
      <c r="SCQ57" s="31">
        <f>'Active Model Inputs'!SCQ57</f>
        <v>0</v>
      </c>
      <c r="SCR57" s="31">
        <f>'Active Model Inputs'!SCR57</f>
        <v>0</v>
      </c>
      <c r="SCS57" s="31">
        <f>'Active Model Inputs'!SCS57</f>
        <v>0</v>
      </c>
      <c r="SCT57" s="31">
        <f>'Active Model Inputs'!SCT57</f>
        <v>0</v>
      </c>
      <c r="SCU57" s="31">
        <f>'Active Model Inputs'!SCU57</f>
        <v>0</v>
      </c>
      <c r="SCV57" s="31">
        <f>'Active Model Inputs'!SCV57</f>
        <v>0</v>
      </c>
      <c r="SCW57" s="31">
        <f>'Active Model Inputs'!SCW57</f>
        <v>0</v>
      </c>
      <c r="SCX57" s="31">
        <f>'Active Model Inputs'!SCX57</f>
        <v>0</v>
      </c>
      <c r="SCY57" s="31">
        <f>'Active Model Inputs'!SCY57</f>
        <v>0</v>
      </c>
      <c r="SCZ57" s="31">
        <f>'Active Model Inputs'!SCZ57</f>
        <v>0</v>
      </c>
      <c r="SDA57" s="31">
        <f>'Active Model Inputs'!SDA57</f>
        <v>0</v>
      </c>
      <c r="SDB57" s="31">
        <f>'Active Model Inputs'!SDB57</f>
        <v>0</v>
      </c>
      <c r="SDC57" s="31">
        <f>'Active Model Inputs'!SDC57</f>
        <v>0</v>
      </c>
      <c r="SDD57" s="31">
        <f>'Active Model Inputs'!SDD57</f>
        <v>0</v>
      </c>
      <c r="SDE57" s="31">
        <f>'Active Model Inputs'!SDE57</f>
        <v>0</v>
      </c>
      <c r="SDF57" s="31">
        <f>'Active Model Inputs'!SDF57</f>
        <v>0</v>
      </c>
      <c r="SDG57" s="31">
        <f>'Active Model Inputs'!SDG57</f>
        <v>0</v>
      </c>
      <c r="SDH57" s="31">
        <f>'Active Model Inputs'!SDH57</f>
        <v>0</v>
      </c>
      <c r="SDI57" s="31">
        <f>'Active Model Inputs'!SDI57</f>
        <v>0</v>
      </c>
      <c r="SDJ57" s="31">
        <f>'Active Model Inputs'!SDJ57</f>
        <v>0</v>
      </c>
      <c r="SDK57" s="31">
        <f>'Active Model Inputs'!SDK57</f>
        <v>0</v>
      </c>
      <c r="SDL57" s="31">
        <f>'Active Model Inputs'!SDL57</f>
        <v>0</v>
      </c>
      <c r="SDM57" s="31">
        <f>'Active Model Inputs'!SDM57</f>
        <v>0</v>
      </c>
      <c r="SDN57" s="31">
        <f>'Active Model Inputs'!SDN57</f>
        <v>0</v>
      </c>
      <c r="SDO57" s="31">
        <f>'Active Model Inputs'!SDO57</f>
        <v>0</v>
      </c>
      <c r="SDP57" s="31">
        <f>'Active Model Inputs'!SDP57</f>
        <v>0</v>
      </c>
      <c r="SDQ57" s="31">
        <f>'Active Model Inputs'!SDQ57</f>
        <v>0</v>
      </c>
      <c r="SDR57" s="31">
        <f>'Active Model Inputs'!SDR57</f>
        <v>0</v>
      </c>
      <c r="SDS57" s="31">
        <f>'Active Model Inputs'!SDS57</f>
        <v>0</v>
      </c>
      <c r="SDT57" s="31">
        <f>'Active Model Inputs'!SDT57</f>
        <v>0</v>
      </c>
      <c r="SDU57" s="31">
        <f>'Active Model Inputs'!SDU57</f>
        <v>0</v>
      </c>
      <c r="SDV57" s="31">
        <f>'Active Model Inputs'!SDV57</f>
        <v>0</v>
      </c>
      <c r="SDW57" s="31">
        <f>'Active Model Inputs'!SDW57</f>
        <v>0</v>
      </c>
      <c r="SDX57" s="31">
        <f>'Active Model Inputs'!SDX57</f>
        <v>0</v>
      </c>
      <c r="SDY57" s="31">
        <f>'Active Model Inputs'!SDY57</f>
        <v>0</v>
      </c>
      <c r="SDZ57" s="31">
        <f>'Active Model Inputs'!SDZ57</f>
        <v>0</v>
      </c>
      <c r="SEA57" s="31">
        <f>'Active Model Inputs'!SEA57</f>
        <v>0</v>
      </c>
      <c r="SEB57" s="31">
        <f>'Active Model Inputs'!SEB57</f>
        <v>0</v>
      </c>
      <c r="SEC57" s="31">
        <f>'Active Model Inputs'!SEC57</f>
        <v>0</v>
      </c>
      <c r="SED57" s="31">
        <f>'Active Model Inputs'!SED57</f>
        <v>0</v>
      </c>
      <c r="SEE57" s="31">
        <f>'Active Model Inputs'!SEE57</f>
        <v>0</v>
      </c>
      <c r="SEF57" s="31">
        <f>'Active Model Inputs'!SEF57</f>
        <v>0</v>
      </c>
      <c r="SEG57" s="31">
        <f>'Active Model Inputs'!SEG57</f>
        <v>0</v>
      </c>
      <c r="SEH57" s="31">
        <f>'Active Model Inputs'!SEH57</f>
        <v>0</v>
      </c>
      <c r="SEI57" s="31">
        <f>'Active Model Inputs'!SEI57</f>
        <v>0</v>
      </c>
      <c r="SEJ57" s="31">
        <f>'Active Model Inputs'!SEJ57</f>
        <v>0</v>
      </c>
      <c r="SEK57" s="31">
        <f>'Active Model Inputs'!SEK57</f>
        <v>0</v>
      </c>
      <c r="SEL57" s="31">
        <f>'Active Model Inputs'!SEL57</f>
        <v>0</v>
      </c>
      <c r="SEM57" s="31">
        <f>'Active Model Inputs'!SEM57</f>
        <v>0</v>
      </c>
      <c r="SEN57" s="31">
        <f>'Active Model Inputs'!SEN57</f>
        <v>0</v>
      </c>
      <c r="SEO57" s="31">
        <f>'Active Model Inputs'!SEO57</f>
        <v>0</v>
      </c>
      <c r="SEP57" s="31">
        <f>'Active Model Inputs'!SEP57</f>
        <v>0</v>
      </c>
      <c r="SEQ57" s="31">
        <f>'Active Model Inputs'!SEQ57</f>
        <v>0</v>
      </c>
      <c r="SER57" s="31">
        <f>'Active Model Inputs'!SER57</f>
        <v>0</v>
      </c>
      <c r="SES57" s="31">
        <f>'Active Model Inputs'!SES57</f>
        <v>0</v>
      </c>
      <c r="SET57" s="31">
        <f>'Active Model Inputs'!SET57</f>
        <v>0</v>
      </c>
      <c r="SEU57" s="31">
        <f>'Active Model Inputs'!SEU57</f>
        <v>0</v>
      </c>
      <c r="SEV57" s="31">
        <f>'Active Model Inputs'!SEV57</f>
        <v>0</v>
      </c>
      <c r="SEW57" s="31">
        <f>'Active Model Inputs'!SEW57</f>
        <v>0</v>
      </c>
      <c r="SEX57" s="31">
        <f>'Active Model Inputs'!SEX57</f>
        <v>0</v>
      </c>
      <c r="SEY57" s="31">
        <f>'Active Model Inputs'!SEY57</f>
        <v>0</v>
      </c>
      <c r="SEZ57" s="31">
        <f>'Active Model Inputs'!SEZ57</f>
        <v>0</v>
      </c>
      <c r="SFA57" s="31">
        <f>'Active Model Inputs'!SFA57</f>
        <v>0</v>
      </c>
      <c r="SFB57" s="31">
        <f>'Active Model Inputs'!SFB57</f>
        <v>0</v>
      </c>
      <c r="SFC57" s="31">
        <f>'Active Model Inputs'!SFC57</f>
        <v>0</v>
      </c>
      <c r="SFD57" s="31">
        <f>'Active Model Inputs'!SFD57</f>
        <v>0</v>
      </c>
      <c r="SFE57" s="31">
        <f>'Active Model Inputs'!SFE57</f>
        <v>0</v>
      </c>
      <c r="SFF57" s="31">
        <f>'Active Model Inputs'!SFF57</f>
        <v>0</v>
      </c>
      <c r="SFG57" s="31">
        <f>'Active Model Inputs'!SFG57</f>
        <v>0</v>
      </c>
      <c r="SFH57" s="31">
        <f>'Active Model Inputs'!SFH57</f>
        <v>0</v>
      </c>
      <c r="SFI57" s="31">
        <f>'Active Model Inputs'!SFI57</f>
        <v>0</v>
      </c>
      <c r="SFJ57" s="31">
        <f>'Active Model Inputs'!SFJ57</f>
        <v>0</v>
      </c>
      <c r="SFK57" s="31">
        <f>'Active Model Inputs'!SFK57</f>
        <v>0</v>
      </c>
      <c r="SFL57" s="31">
        <f>'Active Model Inputs'!SFL57</f>
        <v>0</v>
      </c>
      <c r="SFM57" s="31">
        <f>'Active Model Inputs'!SFM57</f>
        <v>0</v>
      </c>
      <c r="SFN57" s="31">
        <f>'Active Model Inputs'!SFN57</f>
        <v>0</v>
      </c>
      <c r="SFO57" s="31">
        <f>'Active Model Inputs'!SFO57</f>
        <v>0</v>
      </c>
      <c r="SFP57" s="31">
        <f>'Active Model Inputs'!SFP57</f>
        <v>0</v>
      </c>
      <c r="SFQ57" s="31">
        <f>'Active Model Inputs'!SFQ57</f>
        <v>0</v>
      </c>
      <c r="SFR57" s="31">
        <f>'Active Model Inputs'!SFR57</f>
        <v>0</v>
      </c>
      <c r="SFS57" s="31">
        <f>'Active Model Inputs'!SFS57</f>
        <v>0</v>
      </c>
      <c r="SFT57" s="31">
        <f>'Active Model Inputs'!SFT57</f>
        <v>0</v>
      </c>
      <c r="SFU57" s="31">
        <f>'Active Model Inputs'!SFU57</f>
        <v>0</v>
      </c>
      <c r="SFV57" s="31">
        <f>'Active Model Inputs'!SFV57</f>
        <v>0</v>
      </c>
      <c r="SFW57" s="31">
        <f>'Active Model Inputs'!SFW57</f>
        <v>0</v>
      </c>
      <c r="SFX57" s="31">
        <f>'Active Model Inputs'!SFX57</f>
        <v>0</v>
      </c>
      <c r="SFY57" s="31">
        <f>'Active Model Inputs'!SFY57</f>
        <v>0</v>
      </c>
      <c r="SFZ57" s="31">
        <f>'Active Model Inputs'!SFZ57</f>
        <v>0</v>
      </c>
      <c r="SGA57" s="31">
        <f>'Active Model Inputs'!SGA57</f>
        <v>0</v>
      </c>
      <c r="SGB57" s="31">
        <f>'Active Model Inputs'!SGB57</f>
        <v>0</v>
      </c>
      <c r="SGC57" s="31">
        <f>'Active Model Inputs'!SGC57</f>
        <v>0</v>
      </c>
      <c r="SGD57" s="31">
        <f>'Active Model Inputs'!SGD57</f>
        <v>0</v>
      </c>
      <c r="SGE57" s="31">
        <f>'Active Model Inputs'!SGE57</f>
        <v>0</v>
      </c>
      <c r="SGF57" s="31">
        <f>'Active Model Inputs'!SGF57</f>
        <v>0</v>
      </c>
      <c r="SGG57" s="31">
        <f>'Active Model Inputs'!SGG57</f>
        <v>0</v>
      </c>
      <c r="SGH57" s="31">
        <f>'Active Model Inputs'!SGH57</f>
        <v>0</v>
      </c>
      <c r="SGI57" s="31">
        <f>'Active Model Inputs'!SGI57</f>
        <v>0</v>
      </c>
      <c r="SGJ57" s="31">
        <f>'Active Model Inputs'!SGJ57</f>
        <v>0</v>
      </c>
      <c r="SGK57" s="31">
        <f>'Active Model Inputs'!SGK57</f>
        <v>0</v>
      </c>
      <c r="SGL57" s="31">
        <f>'Active Model Inputs'!SGL57</f>
        <v>0</v>
      </c>
      <c r="SGM57" s="31">
        <f>'Active Model Inputs'!SGM57</f>
        <v>0</v>
      </c>
      <c r="SGN57" s="31">
        <f>'Active Model Inputs'!SGN57</f>
        <v>0</v>
      </c>
      <c r="SGO57" s="31">
        <f>'Active Model Inputs'!SGO57</f>
        <v>0</v>
      </c>
      <c r="SGP57" s="31">
        <f>'Active Model Inputs'!SGP57</f>
        <v>0</v>
      </c>
      <c r="SGQ57" s="31">
        <f>'Active Model Inputs'!SGQ57</f>
        <v>0</v>
      </c>
      <c r="SGR57" s="31">
        <f>'Active Model Inputs'!SGR57</f>
        <v>0</v>
      </c>
      <c r="SGS57" s="31">
        <f>'Active Model Inputs'!SGS57</f>
        <v>0</v>
      </c>
      <c r="SGT57" s="31">
        <f>'Active Model Inputs'!SGT57</f>
        <v>0</v>
      </c>
      <c r="SGU57" s="31">
        <f>'Active Model Inputs'!SGU57</f>
        <v>0</v>
      </c>
      <c r="SGV57" s="31">
        <f>'Active Model Inputs'!SGV57</f>
        <v>0</v>
      </c>
      <c r="SGW57" s="31">
        <f>'Active Model Inputs'!SGW57</f>
        <v>0</v>
      </c>
      <c r="SGX57" s="31">
        <f>'Active Model Inputs'!SGX57</f>
        <v>0</v>
      </c>
      <c r="SGY57" s="31">
        <f>'Active Model Inputs'!SGY57</f>
        <v>0</v>
      </c>
      <c r="SGZ57" s="31">
        <f>'Active Model Inputs'!SGZ57</f>
        <v>0</v>
      </c>
      <c r="SHA57" s="31">
        <f>'Active Model Inputs'!SHA57</f>
        <v>0</v>
      </c>
      <c r="SHB57" s="31">
        <f>'Active Model Inputs'!SHB57</f>
        <v>0</v>
      </c>
      <c r="SHC57" s="31">
        <f>'Active Model Inputs'!SHC57</f>
        <v>0</v>
      </c>
      <c r="SHD57" s="31">
        <f>'Active Model Inputs'!SHD57</f>
        <v>0</v>
      </c>
      <c r="SHE57" s="31">
        <f>'Active Model Inputs'!SHE57</f>
        <v>0</v>
      </c>
      <c r="SHF57" s="31">
        <f>'Active Model Inputs'!SHF57</f>
        <v>0</v>
      </c>
      <c r="SHG57" s="31">
        <f>'Active Model Inputs'!SHG57</f>
        <v>0</v>
      </c>
      <c r="SHH57" s="31">
        <f>'Active Model Inputs'!SHH57</f>
        <v>0</v>
      </c>
      <c r="SHI57" s="31">
        <f>'Active Model Inputs'!SHI57</f>
        <v>0</v>
      </c>
      <c r="SHJ57" s="31">
        <f>'Active Model Inputs'!SHJ57</f>
        <v>0</v>
      </c>
      <c r="SHK57" s="31">
        <f>'Active Model Inputs'!SHK57</f>
        <v>0</v>
      </c>
      <c r="SHL57" s="31">
        <f>'Active Model Inputs'!SHL57</f>
        <v>0</v>
      </c>
      <c r="SHM57" s="31">
        <f>'Active Model Inputs'!SHM57</f>
        <v>0</v>
      </c>
      <c r="SHN57" s="31">
        <f>'Active Model Inputs'!SHN57</f>
        <v>0</v>
      </c>
      <c r="SHO57" s="31">
        <f>'Active Model Inputs'!SHO57</f>
        <v>0</v>
      </c>
      <c r="SHP57" s="31">
        <f>'Active Model Inputs'!SHP57</f>
        <v>0</v>
      </c>
      <c r="SHQ57" s="31">
        <f>'Active Model Inputs'!SHQ57</f>
        <v>0</v>
      </c>
      <c r="SHR57" s="31">
        <f>'Active Model Inputs'!SHR57</f>
        <v>0</v>
      </c>
      <c r="SHS57" s="31">
        <f>'Active Model Inputs'!SHS57</f>
        <v>0</v>
      </c>
      <c r="SHT57" s="31">
        <f>'Active Model Inputs'!SHT57</f>
        <v>0</v>
      </c>
      <c r="SHU57" s="31">
        <f>'Active Model Inputs'!SHU57</f>
        <v>0</v>
      </c>
      <c r="SHV57" s="31">
        <f>'Active Model Inputs'!SHV57</f>
        <v>0</v>
      </c>
      <c r="SHW57" s="31">
        <f>'Active Model Inputs'!SHW57</f>
        <v>0</v>
      </c>
      <c r="SHX57" s="31">
        <f>'Active Model Inputs'!SHX57</f>
        <v>0</v>
      </c>
      <c r="SHY57" s="31">
        <f>'Active Model Inputs'!SHY57</f>
        <v>0</v>
      </c>
      <c r="SHZ57" s="31">
        <f>'Active Model Inputs'!SHZ57</f>
        <v>0</v>
      </c>
      <c r="SIA57" s="31">
        <f>'Active Model Inputs'!SIA57</f>
        <v>0</v>
      </c>
      <c r="SIB57" s="31">
        <f>'Active Model Inputs'!SIB57</f>
        <v>0</v>
      </c>
      <c r="SIC57" s="31">
        <f>'Active Model Inputs'!SIC57</f>
        <v>0</v>
      </c>
      <c r="SID57" s="31">
        <f>'Active Model Inputs'!SID57</f>
        <v>0</v>
      </c>
      <c r="SIE57" s="31">
        <f>'Active Model Inputs'!SIE57</f>
        <v>0</v>
      </c>
      <c r="SIF57" s="31">
        <f>'Active Model Inputs'!SIF57</f>
        <v>0</v>
      </c>
      <c r="SIG57" s="31">
        <f>'Active Model Inputs'!SIG57</f>
        <v>0</v>
      </c>
      <c r="SIH57" s="31">
        <f>'Active Model Inputs'!SIH57</f>
        <v>0</v>
      </c>
      <c r="SII57" s="31">
        <f>'Active Model Inputs'!SII57</f>
        <v>0</v>
      </c>
      <c r="SIJ57" s="31">
        <f>'Active Model Inputs'!SIJ57</f>
        <v>0</v>
      </c>
      <c r="SIK57" s="31">
        <f>'Active Model Inputs'!SIK57</f>
        <v>0</v>
      </c>
      <c r="SIL57" s="31">
        <f>'Active Model Inputs'!SIL57</f>
        <v>0</v>
      </c>
      <c r="SIM57" s="31">
        <f>'Active Model Inputs'!SIM57</f>
        <v>0</v>
      </c>
      <c r="SIN57" s="31">
        <f>'Active Model Inputs'!SIN57</f>
        <v>0</v>
      </c>
      <c r="SIO57" s="31">
        <f>'Active Model Inputs'!SIO57</f>
        <v>0</v>
      </c>
      <c r="SIP57" s="31">
        <f>'Active Model Inputs'!SIP57</f>
        <v>0</v>
      </c>
      <c r="SIQ57" s="31">
        <f>'Active Model Inputs'!SIQ57</f>
        <v>0</v>
      </c>
      <c r="SIR57" s="31">
        <f>'Active Model Inputs'!SIR57</f>
        <v>0</v>
      </c>
      <c r="SIS57" s="31">
        <f>'Active Model Inputs'!SIS57</f>
        <v>0</v>
      </c>
      <c r="SIT57" s="31">
        <f>'Active Model Inputs'!SIT57</f>
        <v>0</v>
      </c>
      <c r="SIU57" s="31">
        <f>'Active Model Inputs'!SIU57</f>
        <v>0</v>
      </c>
      <c r="SIV57" s="31">
        <f>'Active Model Inputs'!SIV57</f>
        <v>0</v>
      </c>
      <c r="SIW57" s="31">
        <f>'Active Model Inputs'!SIW57</f>
        <v>0</v>
      </c>
      <c r="SIX57" s="31">
        <f>'Active Model Inputs'!SIX57</f>
        <v>0</v>
      </c>
      <c r="SIY57" s="31">
        <f>'Active Model Inputs'!SIY57</f>
        <v>0</v>
      </c>
      <c r="SIZ57" s="31">
        <f>'Active Model Inputs'!SIZ57</f>
        <v>0</v>
      </c>
      <c r="SJA57" s="31">
        <f>'Active Model Inputs'!SJA57</f>
        <v>0</v>
      </c>
      <c r="SJB57" s="31">
        <f>'Active Model Inputs'!SJB57</f>
        <v>0</v>
      </c>
      <c r="SJC57" s="31">
        <f>'Active Model Inputs'!SJC57</f>
        <v>0</v>
      </c>
      <c r="SJD57" s="31">
        <f>'Active Model Inputs'!SJD57</f>
        <v>0</v>
      </c>
      <c r="SJE57" s="31">
        <f>'Active Model Inputs'!SJE57</f>
        <v>0</v>
      </c>
      <c r="SJF57" s="31">
        <f>'Active Model Inputs'!SJF57</f>
        <v>0</v>
      </c>
      <c r="SJG57" s="31">
        <f>'Active Model Inputs'!SJG57</f>
        <v>0</v>
      </c>
      <c r="SJH57" s="31">
        <f>'Active Model Inputs'!SJH57</f>
        <v>0</v>
      </c>
      <c r="SJI57" s="31">
        <f>'Active Model Inputs'!SJI57</f>
        <v>0</v>
      </c>
      <c r="SJJ57" s="31">
        <f>'Active Model Inputs'!SJJ57</f>
        <v>0</v>
      </c>
      <c r="SJK57" s="31">
        <f>'Active Model Inputs'!SJK57</f>
        <v>0</v>
      </c>
      <c r="SJL57" s="31">
        <f>'Active Model Inputs'!SJL57</f>
        <v>0</v>
      </c>
      <c r="SJM57" s="31">
        <f>'Active Model Inputs'!SJM57</f>
        <v>0</v>
      </c>
      <c r="SJN57" s="31">
        <f>'Active Model Inputs'!SJN57</f>
        <v>0</v>
      </c>
      <c r="SJO57" s="31">
        <f>'Active Model Inputs'!SJO57</f>
        <v>0</v>
      </c>
      <c r="SJP57" s="31">
        <f>'Active Model Inputs'!SJP57</f>
        <v>0</v>
      </c>
      <c r="SJQ57" s="31">
        <f>'Active Model Inputs'!SJQ57</f>
        <v>0</v>
      </c>
      <c r="SJR57" s="31">
        <f>'Active Model Inputs'!SJR57</f>
        <v>0</v>
      </c>
      <c r="SJS57" s="31">
        <f>'Active Model Inputs'!SJS57</f>
        <v>0</v>
      </c>
      <c r="SJT57" s="31">
        <f>'Active Model Inputs'!SJT57</f>
        <v>0</v>
      </c>
      <c r="SJU57" s="31">
        <f>'Active Model Inputs'!SJU57</f>
        <v>0</v>
      </c>
      <c r="SJV57" s="31">
        <f>'Active Model Inputs'!SJV57</f>
        <v>0</v>
      </c>
      <c r="SJW57" s="31">
        <f>'Active Model Inputs'!SJW57</f>
        <v>0</v>
      </c>
      <c r="SJX57" s="31">
        <f>'Active Model Inputs'!SJX57</f>
        <v>0</v>
      </c>
      <c r="SJY57" s="31">
        <f>'Active Model Inputs'!SJY57</f>
        <v>0</v>
      </c>
      <c r="SJZ57" s="31">
        <f>'Active Model Inputs'!SJZ57</f>
        <v>0</v>
      </c>
      <c r="SKA57" s="31">
        <f>'Active Model Inputs'!SKA57</f>
        <v>0</v>
      </c>
      <c r="SKB57" s="31">
        <f>'Active Model Inputs'!SKB57</f>
        <v>0</v>
      </c>
      <c r="SKC57" s="31">
        <f>'Active Model Inputs'!SKC57</f>
        <v>0</v>
      </c>
      <c r="SKD57" s="31">
        <f>'Active Model Inputs'!SKD57</f>
        <v>0</v>
      </c>
      <c r="SKE57" s="31">
        <f>'Active Model Inputs'!SKE57</f>
        <v>0</v>
      </c>
      <c r="SKF57" s="31">
        <f>'Active Model Inputs'!SKF57</f>
        <v>0</v>
      </c>
      <c r="SKG57" s="31">
        <f>'Active Model Inputs'!SKG57</f>
        <v>0</v>
      </c>
      <c r="SKH57" s="31">
        <f>'Active Model Inputs'!SKH57</f>
        <v>0</v>
      </c>
      <c r="SKI57" s="31">
        <f>'Active Model Inputs'!SKI57</f>
        <v>0</v>
      </c>
      <c r="SKJ57" s="31">
        <f>'Active Model Inputs'!SKJ57</f>
        <v>0</v>
      </c>
      <c r="SKK57" s="31">
        <f>'Active Model Inputs'!SKK57</f>
        <v>0</v>
      </c>
      <c r="SKL57" s="31">
        <f>'Active Model Inputs'!SKL57</f>
        <v>0</v>
      </c>
      <c r="SKM57" s="31">
        <f>'Active Model Inputs'!SKM57</f>
        <v>0</v>
      </c>
      <c r="SKN57" s="31">
        <f>'Active Model Inputs'!SKN57</f>
        <v>0</v>
      </c>
      <c r="SKO57" s="31">
        <f>'Active Model Inputs'!SKO57</f>
        <v>0</v>
      </c>
      <c r="SKP57" s="31">
        <f>'Active Model Inputs'!SKP57</f>
        <v>0</v>
      </c>
      <c r="SKQ57" s="31">
        <f>'Active Model Inputs'!SKQ57</f>
        <v>0</v>
      </c>
      <c r="SKR57" s="31">
        <f>'Active Model Inputs'!SKR57</f>
        <v>0</v>
      </c>
      <c r="SKS57" s="31">
        <f>'Active Model Inputs'!SKS57</f>
        <v>0</v>
      </c>
      <c r="SKT57" s="31">
        <f>'Active Model Inputs'!SKT57</f>
        <v>0</v>
      </c>
      <c r="SKU57" s="31">
        <f>'Active Model Inputs'!SKU57</f>
        <v>0</v>
      </c>
      <c r="SKV57" s="31">
        <f>'Active Model Inputs'!SKV57</f>
        <v>0</v>
      </c>
      <c r="SKW57" s="31">
        <f>'Active Model Inputs'!SKW57</f>
        <v>0</v>
      </c>
      <c r="SKX57" s="31">
        <f>'Active Model Inputs'!SKX57</f>
        <v>0</v>
      </c>
      <c r="SKY57" s="31">
        <f>'Active Model Inputs'!SKY57</f>
        <v>0</v>
      </c>
      <c r="SKZ57" s="31">
        <f>'Active Model Inputs'!SKZ57</f>
        <v>0</v>
      </c>
      <c r="SLA57" s="31">
        <f>'Active Model Inputs'!SLA57</f>
        <v>0</v>
      </c>
      <c r="SLB57" s="31">
        <f>'Active Model Inputs'!SLB57</f>
        <v>0</v>
      </c>
      <c r="SLC57" s="31">
        <f>'Active Model Inputs'!SLC57</f>
        <v>0</v>
      </c>
      <c r="SLD57" s="31">
        <f>'Active Model Inputs'!SLD57</f>
        <v>0</v>
      </c>
      <c r="SLE57" s="31">
        <f>'Active Model Inputs'!SLE57</f>
        <v>0</v>
      </c>
      <c r="SLF57" s="31">
        <f>'Active Model Inputs'!SLF57</f>
        <v>0</v>
      </c>
      <c r="SLG57" s="31">
        <f>'Active Model Inputs'!SLG57</f>
        <v>0</v>
      </c>
      <c r="SLH57" s="31">
        <f>'Active Model Inputs'!SLH57</f>
        <v>0</v>
      </c>
      <c r="SLI57" s="31">
        <f>'Active Model Inputs'!SLI57</f>
        <v>0</v>
      </c>
      <c r="SLJ57" s="31">
        <f>'Active Model Inputs'!SLJ57</f>
        <v>0</v>
      </c>
      <c r="SLK57" s="31">
        <f>'Active Model Inputs'!SLK57</f>
        <v>0</v>
      </c>
      <c r="SLL57" s="31">
        <f>'Active Model Inputs'!SLL57</f>
        <v>0</v>
      </c>
      <c r="SLM57" s="31">
        <f>'Active Model Inputs'!SLM57</f>
        <v>0</v>
      </c>
      <c r="SLN57" s="31">
        <f>'Active Model Inputs'!SLN57</f>
        <v>0</v>
      </c>
      <c r="SLO57" s="31">
        <f>'Active Model Inputs'!SLO57</f>
        <v>0</v>
      </c>
      <c r="SLP57" s="31">
        <f>'Active Model Inputs'!SLP57</f>
        <v>0</v>
      </c>
      <c r="SLQ57" s="31">
        <f>'Active Model Inputs'!SLQ57</f>
        <v>0</v>
      </c>
      <c r="SLR57" s="31">
        <f>'Active Model Inputs'!SLR57</f>
        <v>0</v>
      </c>
      <c r="SLS57" s="31">
        <f>'Active Model Inputs'!SLS57</f>
        <v>0</v>
      </c>
      <c r="SLT57" s="31">
        <f>'Active Model Inputs'!SLT57</f>
        <v>0</v>
      </c>
      <c r="SLU57" s="31">
        <f>'Active Model Inputs'!SLU57</f>
        <v>0</v>
      </c>
      <c r="SLV57" s="31">
        <f>'Active Model Inputs'!SLV57</f>
        <v>0</v>
      </c>
      <c r="SLW57" s="31">
        <f>'Active Model Inputs'!SLW57</f>
        <v>0</v>
      </c>
      <c r="SLX57" s="31">
        <f>'Active Model Inputs'!SLX57</f>
        <v>0</v>
      </c>
      <c r="SLY57" s="31">
        <f>'Active Model Inputs'!SLY57</f>
        <v>0</v>
      </c>
      <c r="SLZ57" s="31">
        <f>'Active Model Inputs'!SLZ57</f>
        <v>0</v>
      </c>
      <c r="SMA57" s="31">
        <f>'Active Model Inputs'!SMA57</f>
        <v>0</v>
      </c>
      <c r="SMB57" s="31">
        <f>'Active Model Inputs'!SMB57</f>
        <v>0</v>
      </c>
      <c r="SMC57" s="31">
        <f>'Active Model Inputs'!SMC57</f>
        <v>0</v>
      </c>
      <c r="SMD57" s="31">
        <f>'Active Model Inputs'!SMD57</f>
        <v>0</v>
      </c>
      <c r="SME57" s="31">
        <f>'Active Model Inputs'!SME57</f>
        <v>0</v>
      </c>
      <c r="SMF57" s="31">
        <f>'Active Model Inputs'!SMF57</f>
        <v>0</v>
      </c>
      <c r="SMG57" s="31">
        <f>'Active Model Inputs'!SMG57</f>
        <v>0</v>
      </c>
      <c r="SMH57" s="31">
        <f>'Active Model Inputs'!SMH57</f>
        <v>0</v>
      </c>
      <c r="SMI57" s="31">
        <f>'Active Model Inputs'!SMI57</f>
        <v>0</v>
      </c>
      <c r="SMJ57" s="31">
        <f>'Active Model Inputs'!SMJ57</f>
        <v>0</v>
      </c>
      <c r="SMK57" s="31">
        <f>'Active Model Inputs'!SMK57</f>
        <v>0</v>
      </c>
      <c r="SML57" s="31">
        <f>'Active Model Inputs'!SML57</f>
        <v>0</v>
      </c>
      <c r="SMM57" s="31">
        <f>'Active Model Inputs'!SMM57</f>
        <v>0</v>
      </c>
      <c r="SMN57" s="31">
        <f>'Active Model Inputs'!SMN57</f>
        <v>0</v>
      </c>
      <c r="SMO57" s="31">
        <f>'Active Model Inputs'!SMO57</f>
        <v>0</v>
      </c>
      <c r="SMP57" s="31">
        <f>'Active Model Inputs'!SMP57</f>
        <v>0</v>
      </c>
      <c r="SMQ57" s="31">
        <f>'Active Model Inputs'!SMQ57</f>
        <v>0</v>
      </c>
      <c r="SMR57" s="31">
        <f>'Active Model Inputs'!SMR57</f>
        <v>0</v>
      </c>
      <c r="SMS57" s="31">
        <f>'Active Model Inputs'!SMS57</f>
        <v>0</v>
      </c>
      <c r="SMT57" s="31">
        <f>'Active Model Inputs'!SMT57</f>
        <v>0</v>
      </c>
      <c r="SMU57" s="31">
        <f>'Active Model Inputs'!SMU57</f>
        <v>0</v>
      </c>
      <c r="SMV57" s="31">
        <f>'Active Model Inputs'!SMV57</f>
        <v>0</v>
      </c>
      <c r="SMW57" s="31">
        <f>'Active Model Inputs'!SMW57</f>
        <v>0</v>
      </c>
      <c r="SMX57" s="31">
        <f>'Active Model Inputs'!SMX57</f>
        <v>0</v>
      </c>
      <c r="SMY57" s="31">
        <f>'Active Model Inputs'!SMY57</f>
        <v>0</v>
      </c>
      <c r="SMZ57" s="31">
        <f>'Active Model Inputs'!SMZ57</f>
        <v>0</v>
      </c>
      <c r="SNA57" s="31">
        <f>'Active Model Inputs'!SNA57</f>
        <v>0</v>
      </c>
      <c r="SNB57" s="31">
        <f>'Active Model Inputs'!SNB57</f>
        <v>0</v>
      </c>
      <c r="SNC57" s="31">
        <f>'Active Model Inputs'!SNC57</f>
        <v>0</v>
      </c>
      <c r="SND57" s="31">
        <f>'Active Model Inputs'!SND57</f>
        <v>0</v>
      </c>
      <c r="SNE57" s="31">
        <f>'Active Model Inputs'!SNE57</f>
        <v>0</v>
      </c>
      <c r="SNF57" s="31">
        <f>'Active Model Inputs'!SNF57</f>
        <v>0</v>
      </c>
      <c r="SNG57" s="31">
        <f>'Active Model Inputs'!SNG57</f>
        <v>0</v>
      </c>
      <c r="SNH57" s="31">
        <f>'Active Model Inputs'!SNH57</f>
        <v>0</v>
      </c>
      <c r="SNI57" s="31">
        <f>'Active Model Inputs'!SNI57</f>
        <v>0</v>
      </c>
      <c r="SNJ57" s="31">
        <f>'Active Model Inputs'!SNJ57</f>
        <v>0</v>
      </c>
      <c r="SNK57" s="31">
        <f>'Active Model Inputs'!SNK57</f>
        <v>0</v>
      </c>
      <c r="SNL57" s="31">
        <f>'Active Model Inputs'!SNL57</f>
        <v>0</v>
      </c>
      <c r="SNM57" s="31">
        <f>'Active Model Inputs'!SNM57</f>
        <v>0</v>
      </c>
      <c r="SNN57" s="31">
        <f>'Active Model Inputs'!SNN57</f>
        <v>0</v>
      </c>
      <c r="SNO57" s="31">
        <f>'Active Model Inputs'!SNO57</f>
        <v>0</v>
      </c>
      <c r="SNP57" s="31">
        <f>'Active Model Inputs'!SNP57</f>
        <v>0</v>
      </c>
      <c r="SNQ57" s="31">
        <f>'Active Model Inputs'!SNQ57</f>
        <v>0</v>
      </c>
      <c r="SNR57" s="31">
        <f>'Active Model Inputs'!SNR57</f>
        <v>0</v>
      </c>
      <c r="SNS57" s="31">
        <f>'Active Model Inputs'!SNS57</f>
        <v>0</v>
      </c>
      <c r="SNT57" s="31">
        <f>'Active Model Inputs'!SNT57</f>
        <v>0</v>
      </c>
      <c r="SNU57" s="31">
        <f>'Active Model Inputs'!SNU57</f>
        <v>0</v>
      </c>
      <c r="SNV57" s="31">
        <f>'Active Model Inputs'!SNV57</f>
        <v>0</v>
      </c>
      <c r="SNW57" s="31">
        <f>'Active Model Inputs'!SNW57</f>
        <v>0</v>
      </c>
      <c r="SNX57" s="31">
        <f>'Active Model Inputs'!SNX57</f>
        <v>0</v>
      </c>
      <c r="SNY57" s="31">
        <f>'Active Model Inputs'!SNY57</f>
        <v>0</v>
      </c>
      <c r="SNZ57" s="31">
        <f>'Active Model Inputs'!SNZ57</f>
        <v>0</v>
      </c>
      <c r="SOA57" s="31">
        <f>'Active Model Inputs'!SOA57</f>
        <v>0</v>
      </c>
      <c r="SOB57" s="31">
        <f>'Active Model Inputs'!SOB57</f>
        <v>0</v>
      </c>
      <c r="SOC57" s="31">
        <f>'Active Model Inputs'!SOC57</f>
        <v>0</v>
      </c>
      <c r="SOD57" s="31">
        <f>'Active Model Inputs'!SOD57</f>
        <v>0</v>
      </c>
      <c r="SOE57" s="31">
        <f>'Active Model Inputs'!SOE57</f>
        <v>0</v>
      </c>
      <c r="SOF57" s="31">
        <f>'Active Model Inputs'!SOF57</f>
        <v>0</v>
      </c>
      <c r="SOG57" s="31">
        <f>'Active Model Inputs'!SOG57</f>
        <v>0</v>
      </c>
      <c r="SOH57" s="31">
        <f>'Active Model Inputs'!SOH57</f>
        <v>0</v>
      </c>
      <c r="SOI57" s="31">
        <f>'Active Model Inputs'!SOI57</f>
        <v>0</v>
      </c>
      <c r="SOJ57" s="31">
        <f>'Active Model Inputs'!SOJ57</f>
        <v>0</v>
      </c>
      <c r="SOK57" s="31">
        <f>'Active Model Inputs'!SOK57</f>
        <v>0</v>
      </c>
      <c r="SOL57" s="31">
        <f>'Active Model Inputs'!SOL57</f>
        <v>0</v>
      </c>
      <c r="SOM57" s="31">
        <f>'Active Model Inputs'!SOM57</f>
        <v>0</v>
      </c>
      <c r="SON57" s="31">
        <f>'Active Model Inputs'!SON57</f>
        <v>0</v>
      </c>
      <c r="SOO57" s="31">
        <f>'Active Model Inputs'!SOO57</f>
        <v>0</v>
      </c>
      <c r="SOP57" s="31">
        <f>'Active Model Inputs'!SOP57</f>
        <v>0</v>
      </c>
      <c r="SOQ57" s="31">
        <f>'Active Model Inputs'!SOQ57</f>
        <v>0</v>
      </c>
      <c r="SOR57" s="31">
        <f>'Active Model Inputs'!SOR57</f>
        <v>0</v>
      </c>
      <c r="SOS57" s="31">
        <f>'Active Model Inputs'!SOS57</f>
        <v>0</v>
      </c>
      <c r="SOT57" s="31">
        <f>'Active Model Inputs'!SOT57</f>
        <v>0</v>
      </c>
      <c r="SOU57" s="31">
        <f>'Active Model Inputs'!SOU57</f>
        <v>0</v>
      </c>
      <c r="SOV57" s="31">
        <f>'Active Model Inputs'!SOV57</f>
        <v>0</v>
      </c>
      <c r="SOW57" s="31">
        <f>'Active Model Inputs'!SOW57</f>
        <v>0</v>
      </c>
      <c r="SOX57" s="31">
        <f>'Active Model Inputs'!SOX57</f>
        <v>0</v>
      </c>
      <c r="SOY57" s="31">
        <f>'Active Model Inputs'!SOY57</f>
        <v>0</v>
      </c>
      <c r="SOZ57" s="31">
        <f>'Active Model Inputs'!SOZ57</f>
        <v>0</v>
      </c>
      <c r="SPA57" s="31">
        <f>'Active Model Inputs'!SPA57</f>
        <v>0</v>
      </c>
      <c r="SPB57" s="31">
        <f>'Active Model Inputs'!SPB57</f>
        <v>0</v>
      </c>
      <c r="SPC57" s="31">
        <f>'Active Model Inputs'!SPC57</f>
        <v>0</v>
      </c>
      <c r="SPD57" s="31">
        <f>'Active Model Inputs'!SPD57</f>
        <v>0</v>
      </c>
      <c r="SPE57" s="31">
        <f>'Active Model Inputs'!SPE57</f>
        <v>0</v>
      </c>
      <c r="SPF57" s="31">
        <f>'Active Model Inputs'!SPF57</f>
        <v>0</v>
      </c>
      <c r="SPG57" s="31">
        <f>'Active Model Inputs'!SPG57</f>
        <v>0</v>
      </c>
      <c r="SPH57" s="31">
        <f>'Active Model Inputs'!SPH57</f>
        <v>0</v>
      </c>
      <c r="SPI57" s="31">
        <f>'Active Model Inputs'!SPI57</f>
        <v>0</v>
      </c>
      <c r="SPJ57" s="31">
        <f>'Active Model Inputs'!SPJ57</f>
        <v>0</v>
      </c>
      <c r="SPK57" s="31">
        <f>'Active Model Inputs'!SPK57</f>
        <v>0</v>
      </c>
      <c r="SPL57" s="31">
        <f>'Active Model Inputs'!SPL57</f>
        <v>0</v>
      </c>
      <c r="SPM57" s="31">
        <f>'Active Model Inputs'!SPM57</f>
        <v>0</v>
      </c>
      <c r="SPN57" s="31">
        <f>'Active Model Inputs'!SPN57</f>
        <v>0</v>
      </c>
      <c r="SPO57" s="31">
        <f>'Active Model Inputs'!SPO57</f>
        <v>0</v>
      </c>
      <c r="SPP57" s="31">
        <f>'Active Model Inputs'!SPP57</f>
        <v>0</v>
      </c>
      <c r="SPQ57" s="31">
        <f>'Active Model Inputs'!SPQ57</f>
        <v>0</v>
      </c>
      <c r="SPR57" s="31">
        <f>'Active Model Inputs'!SPR57</f>
        <v>0</v>
      </c>
      <c r="SPS57" s="31">
        <f>'Active Model Inputs'!SPS57</f>
        <v>0</v>
      </c>
      <c r="SPT57" s="31">
        <f>'Active Model Inputs'!SPT57</f>
        <v>0</v>
      </c>
      <c r="SPU57" s="31">
        <f>'Active Model Inputs'!SPU57</f>
        <v>0</v>
      </c>
      <c r="SPV57" s="31">
        <f>'Active Model Inputs'!SPV57</f>
        <v>0</v>
      </c>
      <c r="SPW57" s="31">
        <f>'Active Model Inputs'!SPW57</f>
        <v>0</v>
      </c>
      <c r="SPX57" s="31">
        <f>'Active Model Inputs'!SPX57</f>
        <v>0</v>
      </c>
      <c r="SPY57" s="31">
        <f>'Active Model Inputs'!SPY57</f>
        <v>0</v>
      </c>
      <c r="SPZ57" s="31">
        <f>'Active Model Inputs'!SPZ57</f>
        <v>0</v>
      </c>
      <c r="SQA57" s="31">
        <f>'Active Model Inputs'!SQA57</f>
        <v>0</v>
      </c>
      <c r="SQB57" s="31">
        <f>'Active Model Inputs'!SQB57</f>
        <v>0</v>
      </c>
      <c r="SQC57" s="31">
        <f>'Active Model Inputs'!SQC57</f>
        <v>0</v>
      </c>
      <c r="SQD57" s="31">
        <f>'Active Model Inputs'!SQD57</f>
        <v>0</v>
      </c>
      <c r="SQE57" s="31">
        <f>'Active Model Inputs'!SQE57</f>
        <v>0</v>
      </c>
      <c r="SQF57" s="31">
        <f>'Active Model Inputs'!SQF57</f>
        <v>0</v>
      </c>
      <c r="SQG57" s="31">
        <f>'Active Model Inputs'!SQG57</f>
        <v>0</v>
      </c>
      <c r="SQH57" s="31">
        <f>'Active Model Inputs'!SQH57</f>
        <v>0</v>
      </c>
      <c r="SQI57" s="31">
        <f>'Active Model Inputs'!SQI57</f>
        <v>0</v>
      </c>
      <c r="SQJ57" s="31">
        <f>'Active Model Inputs'!SQJ57</f>
        <v>0</v>
      </c>
      <c r="SQK57" s="31">
        <f>'Active Model Inputs'!SQK57</f>
        <v>0</v>
      </c>
      <c r="SQL57" s="31">
        <f>'Active Model Inputs'!SQL57</f>
        <v>0</v>
      </c>
      <c r="SQM57" s="31">
        <f>'Active Model Inputs'!SQM57</f>
        <v>0</v>
      </c>
      <c r="SQN57" s="31">
        <f>'Active Model Inputs'!SQN57</f>
        <v>0</v>
      </c>
      <c r="SQO57" s="31">
        <f>'Active Model Inputs'!SQO57</f>
        <v>0</v>
      </c>
      <c r="SQP57" s="31">
        <f>'Active Model Inputs'!SQP57</f>
        <v>0</v>
      </c>
      <c r="SQQ57" s="31">
        <f>'Active Model Inputs'!SQQ57</f>
        <v>0</v>
      </c>
      <c r="SQR57" s="31">
        <f>'Active Model Inputs'!SQR57</f>
        <v>0</v>
      </c>
      <c r="SQS57" s="31">
        <f>'Active Model Inputs'!SQS57</f>
        <v>0</v>
      </c>
      <c r="SQT57" s="31">
        <f>'Active Model Inputs'!SQT57</f>
        <v>0</v>
      </c>
      <c r="SQU57" s="31">
        <f>'Active Model Inputs'!SQU57</f>
        <v>0</v>
      </c>
      <c r="SQV57" s="31">
        <f>'Active Model Inputs'!SQV57</f>
        <v>0</v>
      </c>
      <c r="SQW57" s="31">
        <f>'Active Model Inputs'!SQW57</f>
        <v>0</v>
      </c>
      <c r="SQX57" s="31">
        <f>'Active Model Inputs'!SQX57</f>
        <v>0</v>
      </c>
      <c r="SQY57" s="31">
        <f>'Active Model Inputs'!SQY57</f>
        <v>0</v>
      </c>
      <c r="SQZ57" s="31">
        <f>'Active Model Inputs'!SQZ57</f>
        <v>0</v>
      </c>
      <c r="SRA57" s="31">
        <f>'Active Model Inputs'!SRA57</f>
        <v>0</v>
      </c>
      <c r="SRB57" s="31">
        <f>'Active Model Inputs'!SRB57</f>
        <v>0</v>
      </c>
      <c r="SRC57" s="31">
        <f>'Active Model Inputs'!SRC57</f>
        <v>0</v>
      </c>
      <c r="SRD57" s="31">
        <f>'Active Model Inputs'!SRD57</f>
        <v>0</v>
      </c>
      <c r="SRE57" s="31">
        <f>'Active Model Inputs'!SRE57</f>
        <v>0</v>
      </c>
      <c r="SRF57" s="31">
        <f>'Active Model Inputs'!SRF57</f>
        <v>0</v>
      </c>
      <c r="SRG57" s="31">
        <f>'Active Model Inputs'!SRG57</f>
        <v>0</v>
      </c>
      <c r="SRH57" s="31">
        <f>'Active Model Inputs'!SRH57</f>
        <v>0</v>
      </c>
      <c r="SRI57" s="31">
        <f>'Active Model Inputs'!SRI57</f>
        <v>0</v>
      </c>
      <c r="SRJ57" s="31">
        <f>'Active Model Inputs'!SRJ57</f>
        <v>0</v>
      </c>
      <c r="SRK57" s="31">
        <f>'Active Model Inputs'!SRK57</f>
        <v>0</v>
      </c>
      <c r="SRL57" s="31">
        <f>'Active Model Inputs'!SRL57</f>
        <v>0</v>
      </c>
      <c r="SRM57" s="31">
        <f>'Active Model Inputs'!SRM57</f>
        <v>0</v>
      </c>
      <c r="SRN57" s="31">
        <f>'Active Model Inputs'!SRN57</f>
        <v>0</v>
      </c>
      <c r="SRO57" s="31">
        <f>'Active Model Inputs'!SRO57</f>
        <v>0</v>
      </c>
      <c r="SRP57" s="31">
        <f>'Active Model Inputs'!SRP57</f>
        <v>0</v>
      </c>
      <c r="SRQ57" s="31">
        <f>'Active Model Inputs'!SRQ57</f>
        <v>0</v>
      </c>
      <c r="SRR57" s="31">
        <f>'Active Model Inputs'!SRR57</f>
        <v>0</v>
      </c>
      <c r="SRS57" s="31">
        <f>'Active Model Inputs'!SRS57</f>
        <v>0</v>
      </c>
      <c r="SRT57" s="31">
        <f>'Active Model Inputs'!SRT57</f>
        <v>0</v>
      </c>
      <c r="SRU57" s="31">
        <f>'Active Model Inputs'!SRU57</f>
        <v>0</v>
      </c>
      <c r="SRV57" s="31">
        <f>'Active Model Inputs'!SRV57</f>
        <v>0</v>
      </c>
      <c r="SRW57" s="31">
        <f>'Active Model Inputs'!SRW57</f>
        <v>0</v>
      </c>
      <c r="SRX57" s="31">
        <f>'Active Model Inputs'!SRX57</f>
        <v>0</v>
      </c>
      <c r="SRY57" s="31">
        <f>'Active Model Inputs'!SRY57</f>
        <v>0</v>
      </c>
      <c r="SRZ57" s="31">
        <f>'Active Model Inputs'!SRZ57</f>
        <v>0</v>
      </c>
      <c r="SSA57" s="31">
        <f>'Active Model Inputs'!SSA57</f>
        <v>0</v>
      </c>
      <c r="SSB57" s="31">
        <f>'Active Model Inputs'!SSB57</f>
        <v>0</v>
      </c>
      <c r="SSC57" s="31">
        <f>'Active Model Inputs'!SSC57</f>
        <v>0</v>
      </c>
      <c r="SSD57" s="31">
        <f>'Active Model Inputs'!SSD57</f>
        <v>0</v>
      </c>
      <c r="SSE57" s="31">
        <f>'Active Model Inputs'!SSE57</f>
        <v>0</v>
      </c>
      <c r="SSF57" s="31">
        <f>'Active Model Inputs'!SSF57</f>
        <v>0</v>
      </c>
      <c r="SSG57" s="31">
        <f>'Active Model Inputs'!SSG57</f>
        <v>0</v>
      </c>
      <c r="SSH57" s="31">
        <f>'Active Model Inputs'!SSH57</f>
        <v>0</v>
      </c>
      <c r="SSI57" s="31">
        <f>'Active Model Inputs'!SSI57</f>
        <v>0</v>
      </c>
      <c r="SSJ57" s="31">
        <f>'Active Model Inputs'!SSJ57</f>
        <v>0</v>
      </c>
      <c r="SSK57" s="31">
        <f>'Active Model Inputs'!SSK57</f>
        <v>0</v>
      </c>
      <c r="SSL57" s="31">
        <f>'Active Model Inputs'!SSL57</f>
        <v>0</v>
      </c>
      <c r="SSM57" s="31">
        <f>'Active Model Inputs'!SSM57</f>
        <v>0</v>
      </c>
      <c r="SSN57" s="31">
        <f>'Active Model Inputs'!SSN57</f>
        <v>0</v>
      </c>
      <c r="SSO57" s="31">
        <f>'Active Model Inputs'!SSO57</f>
        <v>0</v>
      </c>
      <c r="SSP57" s="31">
        <f>'Active Model Inputs'!SSP57</f>
        <v>0</v>
      </c>
      <c r="SSQ57" s="31">
        <f>'Active Model Inputs'!SSQ57</f>
        <v>0</v>
      </c>
      <c r="SSR57" s="31">
        <f>'Active Model Inputs'!SSR57</f>
        <v>0</v>
      </c>
      <c r="SSS57" s="31">
        <f>'Active Model Inputs'!SSS57</f>
        <v>0</v>
      </c>
      <c r="SST57" s="31">
        <f>'Active Model Inputs'!SST57</f>
        <v>0</v>
      </c>
      <c r="SSU57" s="31">
        <f>'Active Model Inputs'!SSU57</f>
        <v>0</v>
      </c>
      <c r="SSV57" s="31">
        <f>'Active Model Inputs'!SSV57</f>
        <v>0</v>
      </c>
      <c r="SSW57" s="31">
        <f>'Active Model Inputs'!SSW57</f>
        <v>0</v>
      </c>
      <c r="SSX57" s="31">
        <f>'Active Model Inputs'!SSX57</f>
        <v>0</v>
      </c>
      <c r="SSY57" s="31">
        <f>'Active Model Inputs'!SSY57</f>
        <v>0</v>
      </c>
      <c r="SSZ57" s="31">
        <f>'Active Model Inputs'!SSZ57</f>
        <v>0</v>
      </c>
      <c r="STA57" s="31">
        <f>'Active Model Inputs'!STA57</f>
        <v>0</v>
      </c>
      <c r="STB57" s="31">
        <f>'Active Model Inputs'!STB57</f>
        <v>0</v>
      </c>
      <c r="STC57" s="31">
        <f>'Active Model Inputs'!STC57</f>
        <v>0</v>
      </c>
      <c r="STD57" s="31">
        <f>'Active Model Inputs'!STD57</f>
        <v>0</v>
      </c>
      <c r="STE57" s="31">
        <f>'Active Model Inputs'!STE57</f>
        <v>0</v>
      </c>
      <c r="STF57" s="31">
        <f>'Active Model Inputs'!STF57</f>
        <v>0</v>
      </c>
      <c r="STG57" s="31">
        <f>'Active Model Inputs'!STG57</f>
        <v>0</v>
      </c>
      <c r="STH57" s="31">
        <f>'Active Model Inputs'!STH57</f>
        <v>0</v>
      </c>
      <c r="STI57" s="31">
        <f>'Active Model Inputs'!STI57</f>
        <v>0</v>
      </c>
      <c r="STJ57" s="31">
        <f>'Active Model Inputs'!STJ57</f>
        <v>0</v>
      </c>
      <c r="STK57" s="31">
        <f>'Active Model Inputs'!STK57</f>
        <v>0</v>
      </c>
      <c r="STL57" s="31">
        <f>'Active Model Inputs'!STL57</f>
        <v>0</v>
      </c>
      <c r="STM57" s="31">
        <f>'Active Model Inputs'!STM57</f>
        <v>0</v>
      </c>
      <c r="STN57" s="31">
        <f>'Active Model Inputs'!STN57</f>
        <v>0</v>
      </c>
      <c r="STO57" s="31">
        <f>'Active Model Inputs'!STO57</f>
        <v>0</v>
      </c>
      <c r="STP57" s="31">
        <f>'Active Model Inputs'!STP57</f>
        <v>0</v>
      </c>
      <c r="STQ57" s="31">
        <f>'Active Model Inputs'!STQ57</f>
        <v>0</v>
      </c>
      <c r="STR57" s="31">
        <f>'Active Model Inputs'!STR57</f>
        <v>0</v>
      </c>
      <c r="STS57" s="31">
        <f>'Active Model Inputs'!STS57</f>
        <v>0</v>
      </c>
      <c r="STT57" s="31">
        <f>'Active Model Inputs'!STT57</f>
        <v>0</v>
      </c>
      <c r="STU57" s="31">
        <f>'Active Model Inputs'!STU57</f>
        <v>0</v>
      </c>
      <c r="STV57" s="31">
        <f>'Active Model Inputs'!STV57</f>
        <v>0</v>
      </c>
      <c r="STW57" s="31">
        <f>'Active Model Inputs'!STW57</f>
        <v>0</v>
      </c>
      <c r="STX57" s="31">
        <f>'Active Model Inputs'!STX57</f>
        <v>0</v>
      </c>
      <c r="STY57" s="31">
        <f>'Active Model Inputs'!STY57</f>
        <v>0</v>
      </c>
      <c r="STZ57" s="31">
        <f>'Active Model Inputs'!STZ57</f>
        <v>0</v>
      </c>
      <c r="SUA57" s="31">
        <f>'Active Model Inputs'!SUA57</f>
        <v>0</v>
      </c>
      <c r="SUB57" s="31">
        <f>'Active Model Inputs'!SUB57</f>
        <v>0</v>
      </c>
      <c r="SUC57" s="31">
        <f>'Active Model Inputs'!SUC57</f>
        <v>0</v>
      </c>
      <c r="SUD57" s="31">
        <f>'Active Model Inputs'!SUD57</f>
        <v>0</v>
      </c>
      <c r="SUE57" s="31">
        <f>'Active Model Inputs'!SUE57</f>
        <v>0</v>
      </c>
      <c r="SUF57" s="31">
        <f>'Active Model Inputs'!SUF57</f>
        <v>0</v>
      </c>
      <c r="SUG57" s="31">
        <f>'Active Model Inputs'!SUG57</f>
        <v>0</v>
      </c>
      <c r="SUH57" s="31">
        <f>'Active Model Inputs'!SUH57</f>
        <v>0</v>
      </c>
      <c r="SUI57" s="31">
        <f>'Active Model Inputs'!SUI57</f>
        <v>0</v>
      </c>
      <c r="SUJ57" s="31">
        <f>'Active Model Inputs'!SUJ57</f>
        <v>0</v>
      </c>
      <c r="SUK57" s="31">
        <f>'Active Model Inputs'!SUK57</f>
        <v>0</v>
      </c>
      <c r="SUL57" s="31">
        <f>'Active Model Inputs'!SUL57</f>
        <v>0</v>
      </c>
      <c r="SUM57" s="31">
        <f>'Active Model Inputs'!SUM57</f>
        <v>0</v>
      </c>
      <c r="SUN57" s="31">
        <f>'Active Model Inputs'!SUN57</f>
        <v>0</v>
      </c>
      <c r="SUO57" s="31">
        <f>'Active Model Inputs'!SUO57</f>
        <v>0</v>
      </c>
      <c r="SUP57" s="31">
        <f>'Active Model Inputs'!SUP57</f>
        <v>0</v>
      </c>
      <c r="SUQ57" s="31">
        <f>'Active Model Inputs'!SUQ57</f>
        <v>0</v>
      </c>
      <c r="SUR57" s="31">
        <f>'Active Model Inputs'!SUR57</f>
        <v>0</v>
      </c>
      <c r="SUS57" s="31">
        <f>'Active Model Inputs'!SUS57</f>
        <v>0</v>
      </c>
      <c r="SUT57" s="31">
        <f>'Active Model Inputs'!SUT57</f>
        <v>0</v>
      </c>
      <c r="SUU57" s="31">
        <f>'Active Model Inputs'!SUU57</f>
        <v>0</v>
      </c>
      <c r="SUV57" s="31">
        <f>'Active Model Inputs'!SUV57</f>
        <v>0</v>
      </c>
      <c r="SUW57" s="31">
        <f>'Active Model Inputs'!SUW57</f>
        <v>0</v>
      </c>
      <c r="SUX57" s="31">
        <f>'Active Model Inputs'!SUX57</f>
        <v>0</v>
      </c>
      <c r="SUY57" s="31">
        <f>'Active Model Inputs'!SUY57</f>
        <v>0</v>
      </c>
      <c r="SUZ57" s="31">
        <f>'Active Model Inputs'!SUZ57</f>
        <v>0</v>
      </c>
      <c r="SVA57" s="31">
        <f>'Active Model Inputs'!SVA57</f>
        <v>0</v>
      </c>
      <c r="SVB57" s="31">
        <f>'Active Model Inputs'!SVB57</f>
        <v>0</v>
      </c>
      <c r="SVC57" s="31">
        <f>'Active Model Inputs'!SVC57</f>
        <v>0</v>
      </c>
      <c r="SVD57" s="31">
        <f>'Active Model Inputs'!SVD57</f>
        <v>0</v>
      </c>
      <c r="SVE57" s="31">
        <f>'Active Model Inputs'!SVE57</f>
        <v>0</v>
      </c>
      <c r="SVF57" s="31">
        <f>'Active Model Inputs'!SVF57</f>
        <v>0</v>
      </c>
      <c r="SVG57" s="31">
        <f>'Active Model Inputs'!SVG57</f>
        <v>0</v>
      </c>
      <c r="SVH57" s="31">
        <f>'Active Model Inputs'!SVH57</f>
        <v>0</v>
      </c>
      <c r="SVI57" s="31">
        <f>'Active Model Inputs'!SVI57</f>
        <v>0</v>
      </c>
      <c r="SVJ57" s="31">
        <f>'Active Model Inputs'!SVJ57</f>
        <v>0</v>
      </c>
      <c r="SVK57" s="31">
        <f>'Active Model Inputs'!SVK57</f>
        <v>0</v>
      </c>
      <c r="SVL57" s="31">
        <f>'Active Model Inputs'!SVL57</f>
        <v>0</v>
      </c>
      <c r="SVM57" s="31">
        <f>'Active Model Inputs'!SVM57</f>
        <v>0</v>
      </c>
      <c r="SVN57" s="31">
        <f>'Active Model Inputs'!SVN57</f>
        <v>0</v>
      </c>
      <c r="SVO57" s="31">
        <f>'Active Model Inputs'!SVO57</f>
        <v>0</v>
      </c>
      <c r="SVP57" s="31">
        <f>'Active Model Inputs'!SVP57</f>
        <v>0</v>
      </c>
      <c r="SVQ57" s="31">
        <f>'Active Model Inputs'!SVQ57</f>
        <v>0</v>
      </c>
      <c r="SVR57" s="31">
        <f>'Active Model Inputs'!SVR57</f>
        <v>0</v>
      </c>
      <c r="SVS57" s="31">
        <f>'Active Model Inputs'!SVS57</f>
        <v>0</v>
      </c>
      <c r="SVT57" s="31">
        <f>'Active Model Inputs'!SVT57</f>
        <v>0</v>
      </c>
      <c r="SVU57" s="31">
        <f>'Active Model Inputs'!SVU57</f>
        <v>0</v>
      </c>
      <c r="SVV57" s="31">
        <f>'Active Model Inputs'!SVV57</f>
        <v>0</v>
      </c>
      <c r="SVW57" s="31">
        <f>'Active Model Inputs'!SVW57</f>
        <v>0</v>
      </c>
      <c r="SVX57" s="31">
        <f>'Active Model Inputs'!SVX57</f>
        <v>0</v>
      </c>
      <c r="SVY57" s="31">
        <f>'Active Model Inputs'!SVY57</f>
        <v>0</v>
      </c>
      <c r="SVZ57" s="31">
        <f>'Active Model Inputs'!SVZ57</f>
        <v>0</v>
      </c>
      <c r="SWA57" s="31">
        <f>'Active Model Inputs'!SWA57</f>
        <v>0</v>
      </c>
      <c r="SWB57" s="31">
        <f>'Active Model Inputs'!SWB57</f>
        <v>0</v>
      </c>
      <c r="SWC57" s="31">
        <f>'Active Model Inputs'!SWC57</f>
        <v>0</v>
      </c>
      <c r="SWD57" s="31">
        <f>'Active Model Inputs'!SWD57</f>
        <v>0</v>
      </c>
      <c r="SWE57" s="31">
        <f>'Active Model Inputs'!SWE57</f>
        <v>0</v>
      </c>
      <c r="SWF57" s="31">
        <f>'Active Model Inputs'!SWF57</f>
        <v>0</v>
      </c>
      <c r="SWG57" s="31">
        <f>'Active Model Inputs'!SWG57</f>
        <v>0</v>
      </c>
      <c r="SWH57" s="31">
        <f>'Active Model Inputs'!SWH57</f>
        <v>0</v>
      </c>
      <c r="SWI57" s="31">
        <f>'Active Model Inputs'!SWI57</f>
        <v>0</v>
      </c>
      <c r="SWJ57" s="31">
        <f>'Active Model Inputs'!SWJ57</f>
        <v>0</v>
      </c>
      <c r="SWK57" s="31">
        <f>'Active Model Inputs'!SWK57</f>
        <v>0</v>
      </c>
      <c r="SWL57" s="31">
        <f>'Active Model Inputs'!SWL57</f>
        <v>0</v>
      </c>
      <c r="SWM57" s="31">
        <f>'Active Model Inputs'!SWM57</f>
        <v>0</v>
      </c>
      <c r="SWN57" s="31">
        <f>'Active Model Inputs'!SWN57</f>
        <v>0</v>
      </c>
      <c r="SWO57" s="31">
        <f>'Active Model Inputs'!SWO57</f>
        <v>0</v>
      </c>
      <c r="SWP57" s="31">
        <f>'Active Model Inputs'!SWP57</f>
        <v>0</v>
      </c>
      <c r="SWQ57" s="31">
        <f>'Active Model Inputs'!SWQ57</f>
        <v>0</v>
      </c>
      <c r="SWR57" s="31">
        <f>'Active Model Inputs'!SWR57</f>
        <v>0</v>
      </c>
      <c r="SWS57" s="31">
        <f>'Active Model Inputs'!SWS57</f>
        <v>0</v>
      </c>
      <c r="SWT57" s="31">
        <f>'Active Model Inputs'!SWT57</f>
        <v>0</v>
      </c>
      <c r="SWU57" s="31">
        <f>'Active Model Inputs'!SWU57</f>
        <v>0</v>
      </c>
      <c r="SWV57" s="31">
        <f>'Active Model Inputs'!SWV57</f>
        <v>0</v>
      </c>
      <c r="SWW57" s="31">
        <f>'Active Model Inputs'!SWW57</f>
        <v>0</v>
      </c>
      <c r="SWX57" s="31">
        <f>'Active Model Inputs'!SWX57</f>
        <v>0</v>
      </c>
      <c r="SWY57" s="31">
        <f>'Active Model Inputs'!SWY57</f>
        <v>0</v>
      </c>
      <c r="SWZ57" s="31">
        <f>'Active Model Inputs'!SWZ57</f>
        <v>0</v>
      </c>
      <c r="SXA57" s="31">
        <f>'Active Model Inputs'!SXA57</f>
        <v>0</v>
      </c>
      <c r="SXB57" s="31">
        <f>'Active Model Inputs'!SXB57</f>
        <v>0</v>
      </c>
      <c r="SXC57" s="31">
        <f>'Active Model Inputs'!SXC57</f>
        <v>0</v>
      </c>
      <c r="SXD57" s="31">
        <f>'Active Model Inputs'!SXD57</f>
        <v>0</v>
      </c>
      <c r="SXE57" s="31">
        <f>'Active Model Inputs'!SXE57</f>
        <v>0</v>
      </c>
      <c r="SXF57" s="31">
        <f>'Active Model Inputs'!SXF57</f>
        <v>0</v>
      </c>
      <c r="SXG57" s="31">
        <f>'Active Model Inputs'!SXG57</f>
        <v>0</v>
      </c>
      <c r="SXH57" s="31">
        <f>'Active Model Inputs'!SXH57</f>
        <v>0</v>
      </c>
      <c r="SXI57" s="31">
        <f>'Active Model Inputs'!SXI57</f>
        <v>0</v>
      </c>
      <c r="SXJ57" s="31">
        <f>'Active Model Inputs'!SXJ57</f>
        <v>0</v>
      </c>
      <c r="SXK57" s="31">
        <f>'Active Model Inputs'!SXK57</f>
        <v>0</v>
      </c>
      <c r="SXL57" s="31">
        <f>'Active Model Inputs'!SXL57</f>
        <v>0</v>
      </c>
      <c r="SXM57" s="31">
        <f>'Active Model Inputs'!SXM57</f>
        <v>0</v>
      </c>
      <c r="SXN57" s="31">
        <f>'Active Model Inputs'!SXN57</f>
        <v>0</v>
      </c>
      <c r="SXO57" s="31">
        <f>'Active Model Inputs'!SXO57</f>
        <v>0</v>
      </c>
      <c r="SXP57" s="31">
        <f>'Active Model Inputs'!SXP57</f>
        <v>0</v>
      </c>
      <c r="SXQ57" s="31">
        <f>'Active Model Inputs'!SXQ57</f>
        <v>0</v>
      </c>
      <c r="SXR57" s="31">
        <f>'Active Model Inputs'!SXR57</f>
        <v>0</v>
      </c>
      <c r="SXS57" s="31">
        <f>'Active Model Inputs'!SXS57</f>
        <v>0</v>
      </c>
      <c r="SXT57" s="31">
        <f>'Active Model Inputs'!SXT57</f>
        <v>0</v>
      </c>
      <c r="SXU57" s="31">
        <f>'Active Model Inputs'!SXU57</f>
        <v>0</v>
      </c>
      <c r="SXV57" s="31">
        <f>'Active Model Inputs'!SXV57</f>
        <v>0</v>
      </c>
      <c r="SXW57" s="31">
        <f>'Active Model Inputs'!SXW57</f>
        <v>0</v>
      </c>
      <c r="SXX57" s="31">
        <f>'Active Model Inputs'!SXX57</f>
        <v>0</v>
      </c>
      <c r="SXY57" s="31">
        <f>'Active Model Inputs'!SXY57</f>
        <v>0</v>
      </c>
      <c r="SXZ57" s="31">
        <f>'Active Model Inputs'!SXZ57</f>
        <v>0</v>
      </c>
      <c r="SYA57" s="31">
        <f>'Active Model Inputs'!SYA57</f>
        <v>0</v>
      </c>
      <c r="SYB57" s="31">
        <f>'Active Model Inputs'!SYB57</f>
        <v>0</v>
      </c>
      <c r="SYC57" s="31">
        <f>'Active Model Inputs'!SYC57</f>
        <v>0</v>
      </c>
      <c r="SYD57" s="31">
        <f>'Active Model Inputs'!SYD57</f>
        <v>0</v>
      </c>
      <c r="SYE57" s="31">
        <f>'Active Model Inputs'!SYE57</f>
        <v>0</v>
      </c>
      <c r="SYF57" s="31">
        <f>'Active Model Inputs'!SYF57</f>
        <v>0</v>
      </c>
      <c r="SYG57" s="31">
        <f>'Active Model Inputs'!SYG57</f>
        <v>0</v>
      </c>
      <c r="SYH57" s="31">
        <f>'Active Model Inputs'!SYH57</f>
        <v>0</v>
      </c>
      <c r="SYI57" s="31">
        <f>'Active Model Inputs'!SYI57</f>
        <v>0</v>
      </c>
      <c r="SYJ57" s="31">
        <f>'Active Model Inputs'!SYJ57</f>
        <v>0</v>
      </c>
      <c r="SYK57" s="31">
        <f>'Active Model Inputs'!SYK57</f>
        <v>0</v>
      </c>
      <c r="SYL57" s="31">
        <f>'Active Model Inputs'!SYL57</f>
        <v>0</v>
      </c>
      <c r="SYM57" s="31">
        <f>'Active Model Inputs'!SYM57</f>
        <v>0</v>
      </c>
      <c r="SYN57" s="31">
        <f>'Active Model Inputs'!SYN57</f>
        <v>0</v>
      </c>
      <c r="SYO57" s="31">
        <f>'Active Model Inputs'!SYO57</f>
        <v>0</v>
      </c>
      <c r="SYP57" s="31">
        <f>'Active Model Inputs'!SYP57</f>
        <v>0</v>
      </c>
      <c r="SYQ57" s="31">
        <f>'Active Model Inputs'!SYQ57</f>
        <v>0</v>
      </c>
      <c r="SYR57" s="31">
        <f>'Active Model Inputs'!SYR57</f>
        <v>0</v>
      </c>
      <c r="SYS57" s="31">
        <f>'Active Model Inputs'!SYS57</f>
        <v>0</v>
      </c>
      <c r="SYT57" s="31">
        <f>'Active Model Inputs'!SYT57</f>
        <v>0</v>
      </c>
      <c r="SYU57" s="31">
        <f>'Active Model Inputs'!SYU57</f>
        <v>0</v>
      </c>
      <c r="SYV57" s="31">
        <f>'Active Model Inputs'!SYV57</f>
        <v>0</v>
      </c>
      <c r="SYW57" s="31">
        <f>'Active Model Inputs'!SYW57</f>
        <v>0</v>
      </c>
      <c r="SYX57" s="31">
        <f>'Active Model Inputs'!SYX57</f>
        <v>0</v>
      </c>
      <c r="SYY57" s="31">
        <f>'Active Model Inputs'!SYY57</f>
        <v>0</v>
      </c>
      <c r="SYZ57" s="31">
        <f>'Active Model Inputs'!SYZ57</f>
        <v>0</v>
      </c>
      <c r="SZA57" s="31">
        <f>'Active Model Inputs'!SZA57</f>
        <v>0</v>
      </c>
      <c r="SZB57" s="31">
        <f>'Active Model Inputs'!SZB57</f>
        <v>0</v>
      </c>
      <c r="SZC57" s="31">
        <f>'Active Model Inputs'!SZC57</f>
        <v>0</v>
      </c>
      <c r="SZD57" s="31">
        <f>'Active Model Inputs'!SZD57</f>
        <v>0</v>
      </c>
      <c r="SZE57" s="31">
        <f>'Active Model Inputs'!SZE57</f>
        <v>0</v>
      </c>
      <c r="SZF57" s="31">
        <f>'Active Model Inputs'!SZF57</f>
        <v>0</v>
      </c>
      <c r="SZG57" s="31">
        <f>'Active Model Inputs'!SZG57</f>
        <v>0</v>
      </c>
      <c r="SZH57" s="31">
        <f>'Active Model Inputs'!SZH57</f>
        <v>0</v>
      </c>
      <c r="SZI57" s="31">
        <f>'Active Model Inputs'!SZI57</f>
        <v>0</v>
      </c>
      <c r="SZJ57" s="31">
        <f>'Active Model Inputs'!SZJ57</f>
        <v>0</v>
      </c>
      <c r="SZK57" s="31">
        <f>'Active Model Inputs'!SZK57</f>
        <v>0</v>
      </c>
      <c r="SZL57" s="31">
        <f>'Active Model Inputs'!SZL57</f>
        <v>0</v>
      </c>
      <c r="SZM57" s="31">
        <f>'Active Model Inputs'!SZM57</f>
        <v>0</v>
      </c>
      <c r="SZN57" s="31">
        <f>'Active Model Inputs'!SZN57</f>
        <v>0</v>
      </c>
      <c r="SZO57" s="31">
        <f>'Active Model Inputs'!SZO57</f>
        <v>0</v>
      </c>
      <c r="SZP57" s="31">
        <f>'Active Model Inputs'!SZP57</f>
        <v>0</v>
      </c>
      <c r="SZQ57" s="31">
        <f>'Active Model Inputs'!SZQ57</f>
        <v>0</v>
      </c>
      <c r="SZR57" s="31">
        <f>'Active Model Inputs'!SZR57</f>
        <v>0</v>
      </c>
      <c r="SZS57" s="31">
        <f>'Active Model Inputs'!SZS57</f>
        <v>0</v>
      </c>
      <c r="SZT57" s="31">
        <f>'Active Model Inputs'!SZT57</f>
        <v>0</v>
      </c>
      <c r="SZU57" s="31">
        <f>'Active Model Inputs'!SZU57</f>
        <v>0</v>
      </c>
      <c r="SZV57" s="31">
        <f>'Active Model Inputs'!SZV57</f>
        <v>0</v>
      </c>
      <c r="SZW57" s="31">
        <f>'Active Model Inputs'!SZW57</f>
        <v>0</v>
      </c>
      <c r="SZX57" s="31">
        <f>'Active Model Inputs'!SZX57</f>
        <v>0</v>
      </c>
      <c r="SZY57" s="31">
        <f>'Active Model Inputs'!SZY57</f>
        <v>0</v>
      </c>
      <c r="SZZ57" s="31">
        <f>'Active Model Inputs'!SZZ57</f>
        <v>0</v>
      </c>
      <c r="TAA57" s="31">
        <f>'Active Model Inputs'!TAA57</f>
        <v>0</v>
      </c>
      <c r="TAB57" s="31">
        <f>'Active Model Inputs'!TAB57</f>
        <v>0</v>
      </c>
      <c r="TAC57" s="31">
        <f>'Active Model Inputs'!TAC57</f>
        <v>0</v>
      </c>
      <c r="TAD57" s="31">
        <f>'Active Model Inputs'!TAD57</f>
        <v>0</v>
      </c>
      <c r="TAE57" s="31">
        <f>'Active Model Inputs'!TAE57</f>
        <v>0</v>
      </c>
      <c r="TAF57" s="31">
        <f>'Active Model Inputs'!TAF57</f>
        <v>0</v>
      </c>
      <c r="TAG57" s="31">
        <f>'Active Model Inputs'!TAG57</f>
        <v>0</v>
      </c>
      <c r="TAH57" s="31">
        <f>'Active Model Inputs'!TAH57</f>
        <v>0</v>
      </c>
      <c r="TAI57" s="31">
        <f>'Active Model Inputs'!TAI57</f>
        <v>0</v>
      </c>
      <c r="TAJ57" s="31">
        <f>'Active Model Inputs'!TAJ57</f>
        <v>0</v>
      </c>
      <c r="TAK57" s="31">
        <f>'Active Model Inputs'!TAK57</f>
        <v>0</v>
      </c>
      <c r="TAL57" s="31">
        <f>'Active Model Inputs'!TAL57</f>
        <v>0</v>
      </c>
      <c r="TAM57" s="31">
        <f>'Active Model Inputs'!TAM57</f>
        <v>0</v>
      </c>
      <c r="TAN57" s="31">
        <f>'Active Model Inputs'!TAN57</f>
        <v>0</v>
      </c>
      <c r="TAO57" s="31">
        <f>'Active Model Inputs'!TAO57</f>
        <v>0</v>
      </c>
      <c r="TAP57" s="31">
        <f>'Active Model Inputs'!TAP57</f>
        <v>0</v>
      </c>
      <c r="TAQ57" s="31">
        <f>'Active Model Inputs'!TAQ57</f>
        <v>0</v>
      </c>
      <c r="TAR57" s="31">
        <f>'Active Model Inputs'!TAR57</f>
        <v>0</v>
      </c>
      <c r="TAS57" s="31">
        <f>'Active Model Inputs'!TAS57</f>
        <v>0</v>
      </c>
      <c r="TAT57" s="31">
        <f>'Active Model Inputs'!TAT57</f>
        <v>0</v>
      </c>
      <c r="TAU57" s="31">
        <f>'Active Model Inputs'!TAU57</f>
        <v>0</v>
      </c>
      <c r="TAV57" s="31">
        <f>'Active Model Inputs'!TAV57</f>
        <v>0</v>
      </c>
      <c r="TAW57" s="31">
        <f>'Active Model Inputs'!TAW57</f>
        <v>0</v>
      </c>
      <c r="TAX57" s="31">
        <f>'Active Model Inputs'!TAX57</f>
        <v>0</v>
      </c>
      <c r="TAY57" s="31">
        <f>'Active Model Inputs'!TAY57</f>
        <v>0</v>
      </c>
      <c r="TAZ57" s="31">
        <f>'Active Model Inputs'!TAZ57</f>
        <v>0</v>
      </c>
      <c r="TBA57" s="31">
        <f>'Active Model Inputs'!TBA57</f>
        <v>0</v>
      </c>
      <c r="TBB57" s="31">
        <f>'Active Model Inputs'!TBB57</f>
        <v>0</v>
      </c>
      <c r="TBC57" s="31">
        <f>'Active Model Inputs'!TBC57</f>
        <v>0</v>
      </c>
      <c r="TBD57" s="31">
        <f>'Active Model Inputs'!TBD57</f>
        <v>0</v>
      </c>
      <c r="TBE57" s="31">
        <f>'Active Model Inputs'!TBE57</f>
        <v>0</v>
      </c>
      <c r="TBF57" s="31">
        <f>'Active Model Inputs'!TBF57</f>
        <v>0</v>
      </c>
      <c r="TBG57" s="31">
        <f>'Active Model Inputs'!TBG57</f>
        <v>0</v>
      </c>
      <c r="TBH57" s="31">
        <f>'Active Model Inputs'!TBH57</f>
        <v>0</v>
      </c>
      <c r="TBI57" s="31">
        <f>'Active Model Inputs'!TBI57</f>
        <v>0</v>
      </c>
      <c r="TBJ57" s="31">
        <f>'Active Model Inputs'!TBJ57</f>
        <v>0</v>
      </c>
      <c r="TBK57" s="31">
        <f>'Active Model Inputs'!TBK57</f>
        <v>0</v>
      </c>
      <c r="TBL57" s="31">
        <f>'Active Model Inputs'!TBL57</f>
        <v>0</v>
      </c>
      <c r="TBM57" s="31">
        <f>'Active Model Inputs'!TBM57</f>
        <v>0</v>
      </c>
      <c r="TBN57" s="31">
        <f>'Active Model Inputs'!TBN57</f>
        <v>0</v>
      </c>
      <c r="TBO57" s="31">
        <f>'Active Model Inputs'!TBO57</f>
        <v>0</v>
      </c>
      <c r="TBP57" s="31">
        <f>'Active Model Inputs'!TBP57</f>
        <v>0</v>
      </c>
      <c r="TBQ57" s="31">
        <f>'Active Model Inputs'!TBQ57</f>
        <v>0</v>
      </c>
      <c r="TBR57" s="31">
        <f>'Active Model Inputs'!TBR57</f>
        <v>0</v>
      </c>
      <c r="TBS57" s="31">
        <f>'Active Model Inputs'!TBS57</f>
        <v>0</v>
      </c>
      <c r="TBT57" s="31">
        <f>'Active Model Inputs'!TBT57</f>
        <v>0</v>
      </c>
      <c r="TBU57" s="31">
        <f>'Active Model Inputs'!TBU57</f>
        <v>0</v>
      </c>
      <c r="TBV57" s="31">
        <f>'Active Model Inputs'!TBV57</f>
        <v>0</v>
      </c>
      <c r="TBW57" s="31">
        <f>'Active Model Inputs'!TBW57</f>
        <v>0</v>
      </c>
      <c r="TBX57" s="31">
        <f>'Active Model Inputs'!TBX57</f>
        <v>0</v>
      </c>
      <c r="TBY57" s="31">
        <f>'Active Model Inputs'!TBY57</f>
        <v>0</v>
      </c>
      <c r="TBZ57" s="31">
        <f>'Active Model Inputs'!TBZ57</f>
        <v>0</v>
      </c>
      <c r="TCA57" s="31">
        <f>'Active Model Inputs'!TCA57</f>
        <v>0</v>
      </c>
      <c r="TCB57" s="31">
        <f>'Active Model Inputs'!TCB57</f>
        <v>0</v>
      </c>
      <c r="TCC57" s="31">
        <f>'Active Model Inputs'!TCC57</f>
        <v>0</v>
      </c>
      <c r="TCD57" s="31">
        <f>'Active Model Inputs'!TCD57</f>
        <v>0</v>
      </c>
      <c r="TCE57" s="31">
        <f>'Active Model Inputs'!TCE57</f>
        <v>0</v>
      </c>
      <c r="TCF57" s="31">
        <f>'Active Model Inputs'!TCF57</f>
        <v>0</v>
      </c>
      <c r="TCG57" s="31">
        <f>'Active Model Inputs'!TCG57</f>
        <v>0</v>
      </c>
      <c r="TCH57" s="31">
        <f>'Active Model Inputs'!TCH57</f>
        <v>0</v>
      </c>
      <c r="TCI57" s="31">
        <f>'Active Model Inputs'!TCI57</f>
        <v>0</v>
      </c>
      <c r="TCJ57" s="31">
        <f>'Active Model Inputs'!TCJ57</f>
        <v>0</v>
      </c>
      <c r="TCK57" s="31">
        <f>'Active Model Inputs'!TCK57</f>
        <v>0</v>
      </c>
      <c r="TCL57" s="31">
        <f>'Active Model Inputs'!TCL57</f>
        <v>0</v>
      </c>
      <c r="TCM57" s="31">
        <f>'Active Model Inputs'!TCM57</f>
        <v>0</v>
      </c>
      <c r="TCN57" s="31">
        <f>'Active Model Inputs'!TCN57</f>
        <v>0</v>
      </c>
      <c r="TCO57" s="31">
        <f>'Active Model Inputs'!TCO57</f>
        <v>0</v>
      </c>
      <c r="TCP57" s="31">
        <f>'Active Model Inputs'!TCP57</f>
        <v>0</v>
      </c>
      <c r="TCQ57" s="31">
        <f>'Active Model Inputs'!TCQ57</f>
        <v>0</v>
      </c>
      <c r="TCR57" s="31">
        <f>'Active Model Inputs'!TCR57</f>
        <v>0</v>
      </c>
      <c r="TCS57" s="31">
        <f>'Active Model Inputs'!TCS57</f>
        <v>0</v>
      </c>
      <c r="TCT57" s="31">
        <f>'Active Model Inputs'!TCT57</f>
        <v>0</v>
      </c>
      <c r="TCU57" s="31">
        <f>'Active Model Inputs'!TCU57</f>
        <v>0</v>
      </c>
      <c r="TCV57" s="31">
        <f>'Active Model Inputs'!TCV57</f>
        <v>0</v>
      </c>
      <c r="TCW57" s="31">
        <f>'Active Model Inputs'!TCW57</f>
        <v>0</v>
      </c>
      <c r="TCX57" s="31">
        <f>'Active Model Inputs'!TCX57</f>
        <v>0</v>
      </c>
      <c r="TCY57" s="31">
        <f>'Active Model Inputs'!TCY57</f>
        <v>0</v>
      </c>
      <c r="TCZ57" s="31">
        <f>'Active Model Inputs'!TCZ57</f>
        <v>0</v>
      </c>
      <c r="TDA57" s="31">
        <f>'Active Model Inputs'!TDA57</f>
        <v>0</v>
      </c>
      <c r="TDB57" s="31">
        <f>'Active Model Inputs'!TDB57</f>
        <v>0</v>
      </c>
      <c r="TDC57" s="31">
        <f>'Active Model Inputs'!TDC57</f>
        <v>0</v>
      </c>
      <c r="TDD57" s="31">
        <f>'Active Model Inputs'!TDD57</f>
        <v>0</v>
      </c>
      <c r="TDE57" s="31">
        <f>'Active Model Inputs'!TDE57</f>
        <v>0</v>
      </c>
      <c r="TDF57" s="31">
        <f>'Active Model Inputs'!TDF57</f>
        <v>0</v>
      </c>
      <c r="TDG57" s="31">
        <f>'Active Model Inputs'!TDG57</f>
        <v>0</v>
      </c>
      <c r="TDH57" s="31">
        <f>'Active Model Inputs'!TDH57</f>
        <v>0</v>
      </c>
      <c r="TDI57" s="31">
        <f>'Active Model Inputs'!TDI57</f>
        <v>0</v>
      </c>
      <c r="TDJ57" s="31">
        <f>'Active Model Inputs'!TDJ57</f>
        <v>0</v>
      </c>
      <c r="TDK57" s="31">
        <f>'Active Model Inputs'!TDK57</f>
        <v>0</v>
      </c>
      <c r="TDL57" s="31">
        <f>'Active Model Inputs'!TDL57</f>
        <v>0</v>
      </c>
      <c r="TDM57" s="31">
        <f>'Active Model Inputs'!TDM57</f>
        <v>0</v>
      </c>
      <c r="TDN57" s="31">
        <f>'Active Model Inputs'!TDN57</f>
        <v>0</v>
      </c>
      <c r="TDO57" s="31">
        <f>'Active Model Inputs'!TDO57</f>
        <v>0</v>
      </c>
      <c r="TDP57" s="31">
        <f>'Active Model Inputs'!TDP57</f>
        <v>0</v>
      </c>
      <c r="TDQ57" s="31">
        <f>'Active Model Inputs'!TDQ57</f>
        <v>0</v>
      </c>
      <c r="TDR57" s="31">
        <f>'Active Model Inputs'!TDR57</f>
        <v>0</v>
      </c>
      <c r="TDS57" s="31">
        <f>'Active Model Inputs'!TDS57</f>
        <v>0</v>
      </c>
      <c r="TDT57" s="31">
        <f>'Active Model Inputs'!TDT57</f>
        <v>0</v>
      </c>
      <c r="TDU57" s="31">
        <f>'Active Model Inputs'!TDU57</f>
        <v>0</v>
      </c>
      <c r="TDV57" s="31">
        <f>'Active Model Inputs'!TDV57</f>
        <v>0</v>
      </c>
      <c r="TDW57" s="31">
        <f>'Active Model Inputs'!TDW57</f>
        <v>0</v>
      </c>
      <c r="TDX57" s="31">
        <f>'Active Model Inputs'!TDX57</f>
        <v>0</v>
      </c>
      <c r="TDY57" s="31">
        <f>'Active Model Inputs'!TDY57</f>
        <v>0</v>
      </c>
      <c r="TDZ57" s="31">
        <f>'Active Model Inputs'!TDZ57</f>
        <v>0</v>
      </c>
      <c r="TEA57" s="31">
        <f>'Active Model Inputs'!TEA57</f>
        <v>0</v>
      </c>
      <c r="TEB57" s="31">
        <f>'Active Model Inputs'!TEB57</f>
        <v>0</v>
      </c>
      <c r="TEC57" s="31">
        <f>'Active Model Inputs'!TEC57</f>
        <v>0</v>
      </c>
      <c r="TED57" s="31">
        <f>'Active Model Inputs'!TED57</f>
        <v>0</v>
      </c>
      <c r="TEE57" s="31">
        <f>'Active Model Inputs'!TEE57</f>
        <v>0</v>
      </c>
      <c r="TEF57" s="31">
        <f>'Active Model Inputs'!TEF57</f>
        <v>0</v>
      </c>
      <c r="TEG57" s="31">
        <f>'Active Model Inputs'!TEG57</f>
        <v>0</v>
      </c>
      <c r="TEH57" s="31">
        <f>'Active Model Inputs'!TEH57</f>
        <v>0</v>
      </c>
      <c r="TEI57" s="31">
        <f>'Active Model Inputs'!TEI57</f>
        <v>0</v>
      </c>
      <c r="TEJ57" s="31">
        <f>'Active Model Inputs'!TEJ57</f>
        <v>0</v>
      </c>
      <c r="TEK57" s="31">
        <f>'Active Model Inputs'!TEK57</f>
        <v>0</v>
      </c>
      <c r="TEL57" s="31">
        <f>'Active Model Inputs'!TEL57</f>
        <v>0</v>
      </c>
      <c r="TEM57" s="31">
        <f>'Active Model Inputs'!TEM57</f>
        <v>0</v>
      </c>
      <c r="TEN57" s="31">
        <f>'Active Model Inputs'!TEN57</f>
        <v>0</v>
      </c>
      <c r="TEO57" s="31">
        <f>'Active Model Inputs'!TEO57</f>
        <v>0</v>
      </c>
      <c r="TEP57" s="31">
        <f>'Active Model Inputs'!TEP57</f>
        <v>0</v>
      </c>
      <c r="TEQ57" s="31">
        <f>'Active Model Inputs'!TEQ57</f>
        <v>0</v>
      </c>
      <c r="TER57" s="31">
        <f>'Active Model Inputs'!TER57</f>
        <v>0</v>
      </c>
      <c r="TES57" s="31">
        <f>'Active Model Inputs'!TES57</f>
        <v>0</v>
      </c>
      <c r="TET57" s="31">
        <f>'Active Model Inputs'!TET57</f>
        <v>0</v>
      </c>
      <c r="TEU57" s="31">
        <f>'Active Model Inputs'!TEU57</f>
        <v>0</v>
      </c>
      <c r="TEV57" s="31">
        <f>'Active Model Inputs'!TEV57</f>
        <v>0</v>
      </c>
      <c r="TEW57" s="31">
        <f>'Active Model Inputs'!TEW57</f>
        <v>0</v>
      </c>
      <c r="TEX57" s="31">
        <f>'Active Model Inputs'!TEX57</f>
        <v>0</v>
      </c>
      <c r="TEY57" s="31">
        <f>'Active Model Inputs'!TEY57</f>
        <v>0</v>
      </c>
      <c r="TEZ57" s="31">
        <f>'Active Model Inputs'!TEZ57</f>
        <v>0</v>
      </c>
      <c r="TFA57" s="31">
        <f>'Active Model Inputs'!TFA57</f>
        <v>0</v>
      </c>
      <c r="TFB57" s="31">
        <f>'Active Model Inputs'!TFB57</f>
        <v>0</v>
      </c>
      <c r="TFC57" s="31">
        <f>'Active Model Inputs'!TFC57</f>
        <v>0</v>
      </c>
      <c r="TFD57" s="31">
        <f>'Active Model Inputs'!TFD57</f>
        <v>0</v>
      </c>
      <c r="TFE57" s="31">
        <f>'Active Model Inputs'!TFE57</f>
        <v>0</v>
      </c>
      <c r="TFF57" s="31">
        <f>'Active Model Inputs'!TFF57</f>
        <v>0</v>
      </c>
      <c r="TFG57" s="31">
        <f>'Active Model Inputs'!TFG57</f>
        <v>0</v>
      </c>
      <c r="TFH57" s="31">
        <f>'Active Model Inputs'!TFH57</f>
        <v>0</v>
      </c>
      <c r="TFI57" s="31">
        <f>'Active Model Inputs'!TFI57</f>
        <v>0</v>
      </c>
      <c r="TFJ57" s="31">
        <f>'Active Model Inputs'!TFJ57</f>
        <v>0</v>
      </c>
      <c r="TFK57" s="31">
        <f>'Active Model Inputs'!TFK57</f>
        <v>0</v>
      </c>
      <c r="TFL57" s="31">
        <f>'Active Model Inputs'!TFL57</f>
        <v>0</v>
      </c>
      <c r="TFM57" s="31">
        <f>'Active Model Inputs'!TFM57</f>
        <v>0</v>
      </c>
      <c r="TFN57" s="31">
        <f>'Active Model Inputs'!TFN57</f>
        <v>0</v>
      </c>
      <c r="TFO57" s="31">
        <f>'Active Model Inputs'!TFO57</f>
        <v>0</v>
      </c>
      <c r="TFP57" s="31">
        <f>'Active Model Inputs'!TFP57</f>
        <v>0</v>
      </c>
      <c r="TFQ57" s="31">
        <f>'Active Model Inputs'!TFQ57</f>
        <v>0</v>
      </c>
      <c r="TFR57" s="31">
        <f>'Active Model Inputs'!TFR57</f>
        <v>0</v>
      </c>
      <c r="TFS57" s="31">
        <f>'Active Model Inputs'!TFS57</f>
        <v>0</v>
      </c>
      <c r="TFT57" s="31">
        <f>'Active Model Inputs'!TFT57</f>
        <v>0</v>
      </c>
      <c r="TFU57" s="31">
        <f>'Active Model Inputs'!TFU57</f>
        <v>0</v>
      </c>
      <c r="TFV57" s="31">
        <f>'Active Model Inputs'!TFV57</f>
        <v>0</v>
      </c>
      <c r="TFW57" s="31">
        <f>'Active Model Inputs'!TFW57</f>
        <v>0</v>
      </c>
      <c r="TFX57" s="31">
        <f>'Active Model Inputs'!TFX57</f>
        <v>0</v>
      </c>
      <c r="TFY57" s="31">
        <f>'Active Model Inputs'!TFY57</f>
        <v>0</v>
      </c>
      <c r="TFZ57" s="31">
        <f>'Active Model Inputs'!TFZ57</f>
        <v>0</v>
      </c>
      <c r="TGA57" s="31">
        <f>'Active Model Inputs'!TGA57</f>
        <v>0</v>
      </c>
      <c r="TGB57" s="31">
        <f>'Active Model Inputs'!TGB57</f>
        <v>0</v>
      </c>
      <c r="TGC57" s="31">
        <f>'Active Model Inputs'!TGC57</f>
        <v>0</v>
      </c>
      <c r="TGD57" s="31">
        <f>'Active Model Inputs'!TGD57</f>
        <v>0</v>
      </c>
      <c r="TGE57" s="31">
        <f>'Active Model Inputs'!TGE57</f>
        <v>0</v>
      </c>
      <c r="TGF57" s="31">
        <f>'Active Model Inputs'!TGF57</f>
        <v>0</v>
      </c>
      <c r="TGG57" s="31">
        <f>'Active Model Inputs'!TGG57</f>
        <v>0</v>
      </c>
      <c r="TGH57" s="31">
        <f>'Active Model Inputs'!TGH57</f>
        <v>0</v>
      </c>
      <c r="TGI57" s="31">
        <f>'Active Model Inputs'!TGI57</f>
        <v>0</v>
      </c>
      <c r="TGJ57" s="31">
        <f>'Active Model Inputs'!TGJ57</f>
        <v>0</v>
      </c>
      <c r="TGK57" s="31">
        <f>'Active Model Inputs'!TGK57</f>
        <v>0</v>
      </c>
      <c r="TGL57" s="31">
        <f>'Active Model Inputs'!TGL57</f>
        <v>0</v>
      </c>
      <c r="TGM57" s="31">
        <f>'Active Model Inputs'!TGM57</f>
        <v>0</v>
      </c>
      <c r="TGN57" s="31">
        <f>'Active Model Inputs'!TGN57</f>
        <v>0</v>
      </c>
      <c r="TGO57" s="31">
        <f>'Active Model Inputs'!TGO57</f>
        <v>0</v>
      </c>
      <c r="TGP57" s="31">
        <f>'Active Model Inputs'!TGP57</f>
        <v>0</v>
      </c>
      <c r="TGQ57" s="31">
        <f>'Active Model Inputs'!TGQ57</f>
        <v>0</v>
      </c>
      <c r="TGR57" s="31">
        <f>'Active Model Inputs'!TGR57</f>
        <v>0</v>
      </c>
      <c r="TGS57" s="31">
        <f>'Active Model Inputs'!TGS57</f>
        <v>0</v>
      </c>
      <c r="TGT57" s="31">
        <f>'Active Model Inputs'!TGT57</f>
        <v>0</v>
      </c>
      <c r="TGU57" s="31">
        <f>'Active Model Inputs'!TGU57</f>
        <v>0</v>
      </c>
      <c r="TGV57" s="31">
        <f>'Active Model Inputs'!TGV57</f>
        <v>0</v>
      </c>
      <c r="TGW57" s="31">
        <f>'Active Model Inputs'!TGW57</f>
        <v>0</v>
      </c>
      <c r="TGX57" s="31">
        <f>'Active Model Inputs'!TGX57</f>
        <v>0</v>
      </c>
      <c r="TGY57" s="31">
        <f>'Active Model Inputs'!TGY57</f>
        <v>0</v>
      </c>
      <c r="TGZ57" s="31">
        <f>'Active Model Inputs'!TGZ57</f>
        <v>0</v>
      </c>
      <c r="THA57" s="31">
        <f>'Active Model Inputs'!THA57</f>
        <v>0</v>
      </c>
      <c r="THB57" s="31">
        <f>'Active Model Inputs'!THB57</f>
        <v>0</v>
      </c>
      <c r="THC57" s="31">
        <f>'Active Model Inputs'!THC57</f>
        <v>0</v>
      </c>
      <c r="THD57" s="31">
        <f>'Active Model Inputs'!THD57</f>
        <v>0</v>
      </c>
      <c r="THE57" s="31">
        <f>'Active Model Inputs'!THE57</f>
        <v>0</v>
      </c>
      <c r="THF57" s="31">
        <f>'Active Model Inputs'!THF57</f>
        <v>0</v>
      </c>
      <c r="THG57" s="31">
        <f>'Active Model Inputs'!THG57</f>
        <v>0</v>
      </c>
      <c r="THH57" s="31">
        <f>'Active Model Inputs'!THH57</f>
        <v>0</v>
      </c>
      <c r="THI57" s="31">
        <f>'Active Model Inputs'!THI57</f>
        <v>0</v>
      </c>
      <c r="THJ57" s="31">
        <f>'Active Model Inputs'!THJ57</f>
        <v>0</v>
      </c>
      <c r="THK57" s="31">
        <f>'Active Model Inputs'!THK57</f>
        <v>0</v>
      </c>
      <c r="THL57" s="31">
        <f>'Active Model Inputs'!THL57</f>
        <v>0</v>
      </c>
      <c r="THM57" s="31">
        <f>'Active Model Inputs'!THM57</f>
        <v>0</v>
      </c>
      <c r="THN57" s="31">
        <f>'Active Model Inputs'!THN57</f>
        <v>0</v>
      </c>
      <c r="THO57" s="31">
        <f>'Active Model Inputs'!THO57</f>
        <v>0</v>
      </c>
      <c r="THP57" s="31">
        <f>'Active Model Inputs'!THP57</f>
        <v>0</v>
      </c>
      <c r="THQ57" s="31">
        <f>'Active Model Inputs'!THQ57</f>
        <v>0</v>
      </c>
      <c r="THR57" s="31">
        <f>'Active Model Inputs'!THR57</f>
        <v>0</v>
      </c>
      <c r="THS57" s="31">
        <f>'Active Model Inputs'!THS57</f>
        <v>0</v>
      </c>
      <c r="THT57" s="31">
        <f>'Active Model Inputs'!THT57</f>
        <v>0</v>
      </c>
      <c r="THU57" s="31">
        <f>'Active Model Inputs'!THU57</f>
        <v>0</v>
      </c>
      <c r="THV57" s="31">
        <f>'Active Model Inputs'!THV57</f>
        <v>0</v>
      </c>
      <c r="THW57" s="31">
        <f>'Active Model Inputs'!THW57</f>
        <v>0</v>
      </c>
      <c r="THX57" s="31">
        <f>'Active Model Inputs'!THX57</f>
        <v>0</v>
      </c>
      <c r="THY57" s="31">
        <f>'Active Model Inputs'!THY57</f>
        <v>0</v>
      </c>
      <c r="THZ57" s="31">
        <f>'Active Model Inputs'!THZ57</f>
        <v>0</v>
      </c>
      <c r="TIA57" s="31">
        <f>'Active Model Inputs'!TIA57</f>
        <v>0</v>
      </c>
      <c r="TIB57" s="31">
        <f>'Active Model Inputs'!TIB57</f>
        <v>0</v>
      </c>
      <c r="TIC57" s="31">
        <f>'Active Model Inputs'!TIC57</f>
        <v>0</v>
      </c>
      <c r="TID57" s="31">
        <f>'Active Model Inputs'!TID57</f>
        <v>0</v>
      </c>
      <c r="TIE57" s="31">
        <f>'Active Model Inputs'!TIE57</f>
        <v>0</v>
      </c>
      <c r="TIF57" s="31">
        <f>'Active Model Inputs'!TIF57</f>
        <v>0</v>
      </c>
      <c r="TIG57" s="31">
        <f>'Active Model Inputs'!TIG57</f>
        <v>0</v>
      </c>
      <c r="TIH57" s="31">
        <f>'Active Model Inputs'!TIH57</f>
        <v>0</v>
      </c>
      <c r="TII57" s="31">
        <f>'Active Model Inputs'!TII57</f>
        <v>0</v>
      </c>
      <c r="TIJ57" s="31">
        <f>'Active Model Inputs'!TIJ57</f>
        <v>0</v>
      </c>
      <c r="TIK57" s="31">
        <f>'Active Model Inputs'!TIK57</f>
        <v>0</v>
      </c>
      <c r="TIL57" s="31">
        <f>'Active Model Inputs'!TIL57</f>
        <v>0</v>
      </c>
      <c r="TIM57" s="31">
        <f>'Active Model Inputs'!TIM57</f>
        <v>0</v>
      </c>
      <c r="TIN57" s="31">
        <f>'Active Model Inputs'!TIN57</f>
        <v>0</v>
      </c>
      <c r="TIO57" s="31">
        <f>'Active Model Inputs'!TIO57</f>
        <v>0</v>
      </c>
      <c r="TIP57" s="31">
        <f>'Active Model Inputs'!TIP57</f>
        <v>0</v>
      </c>
      <c r="TIQ57" s="31">
        <f>'Active Model Inputs'!TIQ57</f>
        <v>0</v>
      </c>
      <c r="TIR57" s="31">
        <f>'Active Model Inputs'!TIR57</f>
        <v>0</v>
      </c>
      <c r="TIS57" s="31">
        <f>'Active Model Inputs'!TIS57</f>
        <v>0</v>
      </c>
      <c r="TIT57" s="31">
        <f>'Active Model Inputs'!TIT57</f>
        <v>0</v>
      </c>
      <c r="TIU57" s="31">
        <f>'Active Model Inputs'!TIU57</f>
        <v>0</v>
      </c>
      <c r="TIV57" s="31">
        <f>'Active Model Inputs'!TIV57</f>
        <v>0</v>
      </c>
      <c r="TIW57" s="31">
        <f>'Active Model Inputs'!TIW57</f>
        <v>0</v>
      </c>
      <c r="TIX57" s="31">
        <f>'Active Model Inputs'!TIX57</f>
        <v>0</v>
      </c>
      <c r="TIY57" s="31">
        <f>'Active Model Inputs'!TIY57</f>
        <v>0</v>
      </c>
      <c r="TIZ57" s="31">
        <f>'Active Model Inputs'!TIZ57</f>
        <v>0</v>
      </c>
      <c r="TJA57" s="31">
        <f>'Active Model Inputs'!TJA57</f>
        <v>0</v>
      </c>
      <c r="TJB57" s="31">
        <f>'Active Model Inputs'!TJB57</f>
        <v>0</v>
      </c>
      <c r="TJC57" s="31">
        <f>'Active Model Inputs'!TJC57</f>
        <v>0</v>
      </c>
      <c r="TJD57" s="31">
        <f>'Active Model Inputs'!TJD57</f>
        <v>0</v>
      </c>
      <c r="TJE57" s="31">
        <f>'Active Model Inputs'!TJE57</f>
        <v>0</v>
      </c>
      <c r="TJF57" s="31">
        <f>'Active Model Inputs'!TJF57</f>
        <v>0</v>
      </c>
      <c r="TJG57" s="31">
        <f>'Active Model Inputs'!TJG57</f>
        <v>0</v>
      </c>
      <c r="TJH57" s="31">
        <f>'Active Model Inputs'!TJH57</f>
        <v>0</v>
      </c>
      <c r="TJI57" s="31">
        <f>'Active Model Inputs'!TJI57</f>
        <v>0</v>
      </c>
      <c r="TJJ57" s="31">
        <f>'Active Model Inputs'!TJJ57</f>
        <v>0</v>
      </c>
      <c r="TJK57" s="31">
        <f>'Active Model Inputs'!TJK57</f>
        <v>0</v>
      </c>
      <c r="TJL57" s="31">
        <f>'Active Model Inputs'!TJL57</f>
        <v>0</v>
      </c>
      <c r="TJM57" s="31">
        <f>'Active Model Inputs'!TJM57</f>
        <v>0</v>
      </c>
      <c r="TJN57" s="31">
        <f>'Active Model Inputs'!TJN57</f>
        <v>0</v>
      </c>
      <c r="TJO57" s="31">
        <f>'Active Model Inputs'!TJO57</f>
        <v>0</v>
      </c>
      <c r="TJP57" s="31">
        <f>'Active Model Inputs'!TJP57</f>
        <v>0</v>
      </c>
      <c r="TJQ57" s="31">
        <f>'Active Model Inputs'!TJQ57</f>
        <v>0</v>
      </c>
      <c r="TJR57" s="31">
        <f>'Active Model Inputs'!TJR57</f>
        <v>0</v>
      </c>
      <c r="TJS57" s="31">
        <f>'Active Model Inputs'!TJS57</f>
        <v>0</v>
      </c>
      <c r="TJT57" s="31">
        <f>'Active Model Inputs'!TJT57</f>
        <v>0</v>
      </c>
      <c r="TJU57" s="31">
        <f>'Active Model Inputs'!TJU57</f>
        <v>0</v>
      </c>
      <c r="TJV57" s="31">
        <f>'Active Model Inputs'!TJV57</f>
        <v>0</v>
      </c>
      <c r="TJW57" s="31">
        <f>'Active Model Inputs'!TJW57</f>
        <v>0</v>
      </c>
      <c r="TJX57" s="31">
        <f>'Active Model Inputs'!TJX57</f>
        <v>0</v>
      </c>
      <c r="TJY57" s="31">
        <f>'Active Model Inputs'!TJY57</f>
        <v>0</v>
      </c>
      <c r="TJZ57" s="31">
        <f>'Active Model Inputs'!TJZ57</f>
        <v>0</v>
      </c>
      <c r="TKA57" s="31">
        <f>'Active Model Inputs'!TKA57</f>
        <v>0</v>
      </c>
      <c r="TKB57" s="31">
        <f>'Active Model Inputs'!TKB57</f>
        <v>0</v>
      </c>
      <c r="TKC57" s="31">
        <f>'Active Model Inputs'!TKC57</f>
        <v>0</v>
      </c>
      <c r="TKD57" s="31">
        <f>'Active Model Inputs'!TKD57</f>
        <v>0</v>
      </c>
      <c r="TKE57" s="31">
        <f>'Active Model Inputs'!TKE57</f>
        <v>0</v>
      </c>
      <c r="TKF57" s="31">
        <f>'Active Model Inputs'!TKF57</f>
        <v>0</v>
      </c>
      <c r="TKG57" s="31">
        <f>'Active Model Inputs'!TKG57</f>
        <v>0</v>
      </c>
      <c r="TKH57" s="31">
        <f>'Active Model Inputs'!TKH57</f>
        <v>0</v>
      </c>
      <c r="TKI57" s="31">
        <f>'Active Model Inputs'!TKI57</f>
        <v>0</v>
      </c>
      <c r="TKJ57" s="31">
        <f>'Active Model Inputs'!TKJ57</f>
        <v>0</v>
      </c>
      <c r="TKK57" s="31">
        <f>'Active Model Inputs'!TKK57</f>
        <v>0</v>
      </c>
      <c r="TKL57" s="31">
        <f>'Active Model Inputs'!TKL57</f>
        <v>0</v>
      </c>
      <c r="TKM57" s="31">
        <f>'Active Model Inputs'!TKM57</f>
        <v>0</v>
      </c>
      <c r="TKN57" s="31">
        <f>'Active Model Inputs'!TKN57</f>
        <v>0</v>
      </c>
      <c r="TKO57" s="31">
        <f>'Active Model Inputs'!TKO57</f>
        <v>0</v>
      </c>
      <c r="TKP57" s="31">
        <f>'Active Model Inputs'!TKP57</f>
        <v>0</v>
      </c>
      <c r="TKQ57" s="31">
        <f>'Active Model Inputs'!TKQ57</f>
        <v>0</v>
      </c>
      <c r="TKR57" s="31">
        <f>'Active Model Inputs'!TKR57</f>
        <v>0</v>
      </c>
      <c r="TKS57" s="31">
        <f>'Active Model Inputs'!TKS57</f>
        <v>0</v>
      </c>
      <c r="TKT57" s="31">
        <f>'Active Model Inputs'!TKT57</f>
        <v>0</v>
      </c>
      <c r="TKU57" s="31">
        <f>'Active Model Inputs'!TKU57</f>
        <v>0</v>
      </c>
      <c r="TKV57" s="31">
        <f>'Active Model Inputs'!TKV57</f>
        <v>0</v>
      </c>
      <c r="TKW57" s="31">
        <f>'Active Model Inputs'!TKW57</f>
        <v>0</v>
      </c>
      <c r="TKX57" s="31">
        <f>'Active Model Inputs'!TKX57</f>
        <v>0</v>
      </c>
      <c r="TKY57" s="31">
        <f>'Active Model Inputs'!TKY57</f>
        <v>0</v>
      </c>
      <c r="TKZ57" s="31">
        <f>'Active Model Inputs'!TKZ57</f>
        <v>0</v>
      </c>
      <c r="TLA57" s="31">
        <f>'Active Model Inputs'!TLA57</f>
        <v>0</v>
      </c>
      <c r="TLB57" s="31">
        <f>'Active Model Inputs'!TLB57</f>
        <v>0</v>
      </c>
      <c r="TLC57" s="31">
        <f>'Active Model Inputs'!TLC57</f>
        <v>0</v>
      </c>
      <c r="TLD57" s="31">
        <f>'Active Model Inputs'!TLD57</f>
        <v>0</v>
      </c>
      <c r="TLE57" s="31">
        <f>'Active Model Inputs'!TLE57</f>
        <v>0</v>
      </c>
      <c r="TLF57" s="31">
        <f>'Active Model Inputs'!TLF57</f>
        <v>0</v>
      </c>
      <c r="TLG57" s="31">
        <f>'Active Model Inputs'!TLG57</f>
        <v>0</v>
      </c>
      <c r="TLH57" s="31">
        <f>'Active Model Inputs'!TLH57</f>
        <v>0</v>
      </c>
      <c r="TLI57" s="31">
        <f>'Active Model Inputs'!TLI57</f>
        <v>0</v>
      </c>
      <c r="TLJ57" s="31">
        <f>'Active Model Inputs'!TLJ57</f>
        <v>0</v>
      </c>
      <c r="TLK57" s="31">
        <f>'Active Model Inputs'!TLK57</f>
        <v>0</v>
      </c>
      <c r="TLL57" s="31">
        <f>'Active Model Inputs'!TLL57</f>
        <v>0</v>
      </c>
      <c r="TLM57" s="31">
        <f>'Active Model Inputs'!TLM57</f>
        <v>0</v>
      </c>
      <c r="TLN57" s="31">
        <f>'Active Model Inputs'!TLN57</f>
        <v>0</v>
      </c>
      <c r="TLO57" s="31">
        <f>'Active Model Inputs'!TLO57</f>
        <v>0</v>
      </c>
      <c r="TLP57" s="31">
        <f>'Active Model Inputs'!TLP57</f>
        <v>0</v>
      </c>
      <c r="TLQ57" s="31">
        <f>'Active Model Inputs'!TLQ57</f>
        <v>0</v>
      </c>
      <c r="TLR57" s="31">
        <f>'Active Model Inputs'!TLR57</f>
        <v>0</v>
      </c>
      <c r="TLS57" s="31">
        <f>'Active Model Inputs'!TLS57</f>
        <v>0</v>
      </c>
      <c r="TLT57" s="31">
        <f>'Active Model Inputs'!TLT57</f>
        <v>0</v>
      </c>
      <c r="TLU57" s="31">
        <f>'Active Model Inputs'!TLU57</f>
        <v>0</v>
      </c>
      <c r="TLV57" s="31">
        <f>'Active Model Inputs'!TLV57</f>
        <v>0</v>
      </c>
      <c r="TLW57" s="31">
        <f>'Active Model Inputs'!TLW57</f>
        <v>0</v>
      </c>
      <c r="TLX57" s="31">
        <f>'Active Model Inputs'!TLX57</f>
        <v>0</v>
      </c>
      <c r="TLY57" s="31">
        <f>'Active Model Inputs'!TLY57</f>
        <v>0</v>
      </c>
      <c r="TLZ57" s="31">
        <f>'Active Model Inputs'!TLZ57</f>
        <v>0</v>
      </c>
      <c r="TMA57" s="31">
        <f>'Active Model Inputs'!TMA57</f>
        <v>0</v>
      </c>
      <c r="TMB57" s="31">
        <f>'Active Model Inputs'!TMB57</f>
        <v>0</v>
      </c>
      <c r="TMC57" s="31">
        <f>'Active Model Inputs'!TMC57</f>
        <v>0</v>
      </c>
      <c r="TMD57" s="31">
        <f>'Active Model Inputs'!TMD57</f>
        <v>0</v>
      </c>
      <c r="TME57" s="31">
        <f>'Active Model Inputs'!TME57</f>
        <v>0</v>
      </c>
      <c r="TMF57" s="31">
        <f>'Active Model Inputs'!TMF57</f>
        <v>0</v>
      </c>
      <c r="TMG57" s="31">
        <f>'Active Model Inputs'!TMG57</f>
        <v>0</v>
      </c>
      <c r="TMH57" s="31">
        <f>'Active Model Inputs'!TMH57</f>
        <v>0</v>
      </c>
      <c r="TMI57" s="31">
        <f>'Active Model Inputs'!TMI57</f>
        <v>0</v>
      </c>
      <c r="TMJ57" s="31">
        <f>'Active Model Inputs'!TMJ57</f>
        <v>0</v>
      </c>
      <c r="TMK57" s="31">
        <f>'Active Model Inputs'!TMK57</f>
        <v>0</v>
      </c>
      <c r="TML57" s="31">
        <f>'Active Model Inputs'!TML57</f>
        <v>0</v>
      </c>
      <c r="TMM57" s="31">
        <f>'Active Model Inputs'!TMM57</f>
        <v>0</v>
      </c>
      <c r="TMN57" s="31">
        <f>'Active Model Inputs'!TMN57</f>
        <v>0</v>
      </c>
      <c r="TMO57" s="31">
        <f>'Active Model Inputs'!TMO57</f>
        <v>0</v>
      </c>
      <c r="TMP57" s="31">
        <f>'Active Model Inputs'!TMP57</f>
        <v>0</v>
      </c>
      <c r="TMQ57" s="31">
        <f>'Active Model Inputs'!TMQ57</f>
        <v>0</v>
      </c>
      <c r="TMR57" s="31">
        <f>'Active Model Inputs'!TMR57</f>
        <v>0</v>
      </c>
      <c r="TMS57" s="31">
        <f>'Active Model Inputs'!TMS57</f>
        <v>0</v>
      </c>
      <c r="TMT57" s="31">
        <f>'Active Model Inputs'!TMT57</f>
        <v>0</v>
      </c>
      <c r="TMU57" s="31">
        <f>'Active Model Inputs'!TMU57</f>
        <v>0</v>
      </c>
      <c r="TMV57" s="31">
        <f>'Active Model Inputs'!TMV57</f>
        <v>0</v>
      </c>
      <c r="TMW57" s="31">
        <f>'Active Model Inputs'!TMW57</f>
        <v>0</v>
      </c>
      <c r="TMX57" s="31">
        <f>'Active Model Inputs'!TMX57</f>
        <v>0</v>
      </c>
      <c r="TMY57" s="31">
        <f>'Active Model Inputs'!TMY57</f>
        <v>0</v>
      </c>
      <c r="TMZ57" s="31">
        <f>'Active Model Inputs'!TMZ57</f>
        <v>0</v>
      </c>
      <c r="TNA57" s="31">
        <f>'Active Model Inputs'!TNA57</f>
        <v>0</v>
      </c>
      <c r="TNB57" s="31">
        <f>'Active Model Inputs'!TNB57</f>
        <v>0</v>
      </c>
      <c r="TNC57" s="31">
        <f>'Active Model Inputs'!TNC57</f>
        <v>0</v>
      </c>
      <c r="TND57" s="31">
        <f>'Active Model Inputs'!TND57</f>
        <v>0</v>
      </c>
      <c r="TNE57" s="31">
        <f>'Active Model Inputs'!TNE57</f>
        <v>0</v>
      </c>
      <c r="TNF57" s="31">
        <f>'Active Model Inputs'!TNF57</f>
        <v>0</v>
      </c>
      <c r="TNG57" s="31">
        <f>'Active Model Inputs'!TNG57</f>
        <v>0</v>
      </c>
      <c r="TNH57" s="31">
        <f>'Active Model Inputs'!TNH57</f>
        <v>0</v>
      </c>
      <c r="TNI57" s="31">
        <f>'Active Model Inputs'!TNI57</f>
        <v>0</v>
      </c>
      <c r="TNJ57" s="31">
        <f>'Active Model Inputs'!TNJ57</f>
        <v>0</v>
      </c>
      <c r="TNK57" s="31">
        <f>'Active Model Inputs'!TNK57</f>
        <v>0</v>
      </c>
      <c r="TNL57" s="31">
        <f>'Active Model Inputs'!TNL57</f>
        <v>0</v>
      </c>
      <c r="TNM57" s="31">
        <f>'Active Model Inputs'!TNM57</f>
        <v>0</v>
      </c>
      <c r="TNN57" s="31">
        <f>'Active Model Inputs'!TNN57</f>
        <v>0</v>
      </c>
      <c r="TNO57" s="31">
        <f>'Active Model Inputs'!TNO57</f>
        <v>0</v>
      </c>
      <c r="TNP57" s="31">
        <f>'Active Model Inputs'!TNP57</f>
        <v>0</v>
      </c>
      <c r="TNQ57" s="31">
        <f>'Active Model Inputs'!TNQ57</f>
        <v>0</v>
      </c>
      <c r="TNR57" s="31">
        <f>'Active Model Inputs'!TNR57</f>
        <v>0</v>
      </c>
      <c r="TNS57" s="31">
        <f>'Active Model Inputs'!TNS57</f>
        <v>0</v>
      </c>
      <c r="TNT57" s="31">
        <f>'Active Model Inputs'!TNT57</f>
        <v>0</v>
      </c>
      <c r="TNU57" s="31">
        <f>'Active Model Inputs'!TNU57</f>
        <v>0</v>
      </c>
      <c r="TNV57" s="31">
        <f>'Active Model Inputs'!TNV57</f>
        <v>0</v>
      </c>
      <c r="TNW57" s="31">
        <f>'Active Model Inputs'!TNW57</f>
        <v>0</v>
      </c>
      <c r="TNX57" s="31">
        <f>'Active Model Inputs'!TNX57</f>
        <v>0</v>
      </c>
      <c r="TNY57" s="31">
        <f>'Active Model Inputs'!TNY57</f>
        <v>0</v>
      </c>
      <c r="TNZ57" s="31">
        <f>'Active Model Inputs'!TNZ57</f>
        <v>0</v>
      </c>
      <c r="TOA57" s="31">
        <f>'Active Model Inputs'!TOA57</f>
        <v>0</v>
      </c>
      <c r="TOB57" s="31">
        <f>'Active Model Inputs'!TOB57</f>
        <v>0</v>
      </c>
      <c r="TOC57" s="31">
        <f>'Active Model Inputs'!TOC57</f>
        <v>0</v>
      </c>
      <c r="TOD57" s="31">
        <f>'Active Model Inputs'!TOD57</f>
        <v>0</v>
      </c>
      <c r="TOE57" s="31">
        <f>'Active Model Inputs'!TOE57</f>
        <v>0</v>
      </c>
      <c r="TOF57" s="31">
        <f>'Active Model Inputs'!TOF57</f>
        <v>0</v>
      </c>
      <c r="TOG57" s="31">
        <f>'Active Model Inputs'!TOG57</f>
        <v>0</v>
      </c>
      <c r="TOH57" s="31">
        <f>'Active Model Inputs'!TOH57</f>
        <v>0</v>
      </c>
      <c r="TOI57" s="31">
        <f>'Active Model Inputs'!TOI57</f>
        <v>0</v>
      </c>
      <c r="TOJ57" s="31">
        <f>'Active Model Inputs'!TOJ57</f>
        <v>0</v>
      </c>
      <c r="TOK57" s="31">
        <f>'Active Model Inputs'!TOK57</f>
        <v>0</v>
      </c>
      <c r="TOL57" s="31">
        <f>'Active Model Inputs'!TOL57</f>
        <v>0</v>
      </c>
      <c r="TOM57" s="31">
        <f>'Active Model Inputs'!TOM57</f>
        <v>0</v>
      </c>
      <c r="TON57" s="31">
        <f>'Active Model Inputs'!TON57</f>
        <v>0</v>
      </c>
      <c r="TOO57" s="31">
        <f>'Active Model Inputs'!TOO57</f>
        <v>0</v>
      </c>
      <c r="TOP57" s="31">
        <f>'Active Model Inputs'!TOP57</f>
        <v>0</v>
      </c>
      <c r="TOQ57" s="31">
        <f>'Active Model Inputs'!TOQ57</f>
        <v>0</v>
      </c>
      <c r="TOR57" s="31">
        <f>'Active Model Inputs'!TOR57</f>
        <v>0</v>
      </c>
      <c r="TOS57" s="31">
        <f>'Active Model Inputs'!TOS57</f>
        <v>0</v>
      </c>
      <c r="TOT57" s="31">
        <f>'Active Model Inputs'!TOT57</f>
        <v>0</v>
      </c>
      <c r="TOU57" s="31">
        <f>'Active Model Inputs'!TOU57</f>
        <v>0</v>
      </c>
      <c r="TOV57" s="31">
        <f>'Active Model Inputs'!TOV57</f>
        <v>0</v>
      </c>
      <c r="TOW57" s="31">
        <f>'Active Model Inputs'!TOW57</f>
        <v>0</v>
      </c>
      <c r="TOX57" s="31">
        <f>'Active Model Inputs'!TOX57</f>
        <v>0</v>
      </c>
      <c r="TOY57" s="31">
        <f>'Active Model Inputs'!TOY57</f>
        <v>0</v>
      </c>
      <c r="TOZ57" s="31">
        <f>'Active Model Inputs'!TOZ57</f>
        <v>0</v>
      </c>
      <c r="TPA57" s="31">
        <f>'Active Model Inputs'!TPA57</f>
        <v>0</v>
      </c>
      <c r="TPB57" s="31">
        <f>'Active Model Inputs'!TPB57</f>
        <v>0</v>
      </c>
      <c r="TPC57" s="31">
        <f>'Active Model Inputs'!TPC57</f>
        <v>0</v>
      </c>
      <c r="TPD57" s="31">
        <f>'Active Model Inputs'!TPD57</f>
        <v>0</v>
      </c>
      <c r="TPE57" s="31">
        <f>'Active Model Inputs'!TPE57</f>
        <v>0</v>
      </c>
      <c r="TPF57" s="31">
        <f>'Active Model Inputs'!TPF57</f>
        <v>0</v>
      </c>
      <c r="TPG57" s="31">
        <f>'Active Model Inputs'!TPG57</f>
        <v>0</v>
      </c>
      <c r="TPH57" s="31">
        <f>'Active Model Inputs'!TPH57</f>
        <v>0</v>
      </c>
      <c r="TPI57" s="31">
        <f>'Active Model Inputs'!TPI57</f>
        <v>0</v>
      </c>
      <c r="TPJ57" s="31">
        <f>'Active Model Inputs'!TPJ57</f>
        <v>0</v>
      </c>
      <c r="TPK57" s="31">
        <f>'Active Model Inputs'!TPK57</f>
        <v>0</v>
      </c>
      <c r="TPL57" s="31">
        <f>'Active Model Inputs'!TPL57</f>
        <v>0</v>
      </c>
      <c r="TPM57" s="31">
        <f>'Active Model Inputs'!TPM57</f>
        <v>0</v>
      </c>
      <c r="TPN57" s="31">
        <f>'Active Model Inputs'!TPN57</f>
        <v>0</v>
      </c>
      <c r="TPO57" s="31">
        <f>'Active Model Inputs'!TPO57</f>
        <v>0</v>
      </c>
      <c r="TPP57" s="31">
        <f>'Active Model Inputs'!TPP57</f>
        <v>0</v>
      </c>
      <c r="TPQ57" s="31">
        <f>'Active Model Inputs'!TPQ57</f>
        <v>0</v>
      </c>
      <c r="TPR57" s="31">
        <f>'Active Model Inputs'!TPR57</f>
        <v>0</v>
      </c>
      <c r="TPS57" s="31">
        <f>'Active Model Inputs'!TPS57</f>
        <v>0</v>
      </c>
      <c r="TPT57" s="31">
        <f>'Active Model Inputs'!TPT57</f>
        <v>0</v>
      </c>
      <c r="TPU57" s="31">
        <f>'Active Model Inputs'!TPU57</f>
        <v>0</v>
      </c>
      <c r="TPV57" s="31">
        <f>'Active Model Inputs'!TPV57</f>
        <v>0</v>
      </c>
      <c r="TPW57" s="31">
        <f>'Active Model Inputs'!TPW57</f>
        <v>0</v>
      </c>
      <c r="TPX57" s="31">
        <f>'Active Model Inputs'!TPX57</f>
        <v>0</v>
      </c>
      <c r="TPY57" s="31">
        <f>'Active Model Inputs'!TPY57</f>
        <v>0</v>
      </c>
      <c r="TPZ57" s="31">
        <f>'Active Model Inputs'!TPZ57</f>
        <v>0</v>
      </c>
      <c r="TQA57" s="31">
        <f>'Active Model Inputs'!TQA57</f>
        <v>0</v>
      </c>
      <c r="TQB57" s="31">
        <f>'Active Model Inputs'!TQB57</f>
        <v>0</v>
      </c>
      <c r="TQC57" s="31">
        <f>'Active Model Inputs'!TQC57</f>
        <v>0</v>
      </c>
      <c r="TQD57" s="31">
        <f>'Active Model Inputs'!TQD57</f>
        <v>0</v>
      </c>
      <c r="TQE57" s="31">
        <f>'Active Model Inputs'!TQE57</f>
        <v>0</v>
      </c>
      <c r="TQF57" s="31">
        <f>'Active Model Inputs'!TQF57</f>
        <v>0</v>
      </c>
      <c r="TQG57" s="31">
        <f>'Active Model Inputs'!TQG57</f>
        <v>0</v>
      </c>
      <c r="TQH57" s="31">
        <f>'Active Model Inputs'!TQH57</f>
        <v>0</v>
      </c>
      <c r="TQI57" s="31">
        <f>'Active Model Inputs'!TQI57</f>
        <v>0</v>
      </c>
      <c r="TQJ57" s="31">
        <f>'Active Model Inputs'!TQJ57</f>
        <v>0</v>
      </c>
      <c r="TQK57" s="31">
        <f>'Active Model Inputs'!TQK57</f>
        <v>0</v>
      </c>
      <c r="TQL57" s="31">
        <f>'Active Model Inputs'!TQL57</f>
        <v>0</v>
      </c>
      <c r="TQM57" s="31">
        <f>'Active Model Inputs'!TQM57</f>
        <v>0</v>
      </c>
      <c r="TQN57" s="31">
        <f>'Active Model Inputs'!TQN57</f>
        <v>0</v>
      </c>
      <c r="TQO57" s="31">
        <f>'Active Model Inputs'!TQO57</f>
        <v>0</v>
      </c>
      <c r="TQP57" s="31">
        <f>'Active Model Inputs'!TQP57</f>
        <v>0</v>
      </c>
      <c r="TQQ57" s="31">
        <f>'Active Model Inputs'!TQQ57</f>
        <v>0</v>
      </c>
      <c r="TQR57" s="31">
        <f>'Active Model Inputs'!TQR57</f>
        <v>0</v>
      </c>
      <c r="TQS57" s="31">
        <f>'Active Model Inputs'!TQS57</f>
        <v>0</v>
      </c>
      <c r="TQT57" s="31">
        <f>'Active Model Inputs'!TQT57</f>
        <v>0</v>
      </c>
      <c r="TQU57" s="31">
        <f>'Active Model Inputs'!TQU57</f>
        <v>0</v>
      </c>
      <c r="TQV57" s="31">
        <f>'Active Model Inputs'!TQV57</f>
        <v>0</v>
      </c>
      <c r="TQW57" s="31">
        <f>'Active Model Inputs'!TQW57</f>
        <v>0</v>
      </c>
      <c r="TQX57" s="31">
        <f>'Active Model Inputs'!TQX57</f>
        <v>0</v>
      </c>
      <c r="TQY57" s="31">
        <f>'Active Model Inputs'!TQY57</f>
        <v>0</v>
      </c>
      <c r="TQZ57" s="31">
        <f>'Active Model Inputs'!TQZ57</f>
        <v>0</v>
      </c>
      <c r="TRA57" s="31">
        <f>'Active Model Inputs'!TRA57</f>
        <v>0</v>
      </c>
      <c r="TRB57" s="31">
        <f>'Active Model Inputs'!TRB57</f>
        <v>0</v>
      </c>
      <c r="TRC57" s="31">
        <f>'Active Model Inputs'!TRC57</f>
        <v>0</v>
      </c>
      <c r="TRD57" s="31">
        <f>'Active Model Inputs'!TRD57</f>
        <v>0</v>
      </c>
      <c r="TRE57" s="31">
        <f>'Active Model Inputs'!TRE57</f>
        <v>0</v>
      </c>
      <c r="TRF57" s="31">
        <f>'Active Model Inputs'!TRF57</f>
        <v>0</v>
      </c>
      <c r="TRG57" s="31">
        <f>'Active Model Inputs'!TRG57</f>
        <v>0</v>
      </c>
      <c r="TRH57" s="31">
        <f>'Active Model Inputs'!TRH57</f>
        <v>0</v>
      </c>
      <c r="TRI57" s="31">
        <f>'Active Model Inputs'!TRI57</f>
        <v>0</v>
      </c>
      <c r="TRJ57" s="31">
        <f>'Active Model Inputs'!TRJ57</f>
        <v>0</v>
      </c>
      <c r="TRK57" s="31">
        <f>'Active Model Inputs'!TRK57</f>
        <v>0</v>
      </c>
      <c r="TRL57" s="31">
        <f>'Active Model Inputs'!TRL57</f>
        <v>0</v>
      </c>
      <c r="TRM57" s="31">
        <f>'Active Model Inputs'!TRM57</f>
        <v>0</v>
      </c>
      <c r="TRN57" s="31">
        <f>'Active Model Inputs'!TRN57</f>
        <v>0</v>
      </c>
      <c r="TRO57" s="31">
        <f>'Active Model Inputs'!TRO57</f>
        <v>0</v>
      </c>
      <c r="TRP57" s="31">
        <f>'Active Model Inputs'!TRP57</f>
        <v>0</v>
      </c>
      <c r="TRQ57" s="31">
        <f>'Active Model Inputs'!TRQ57</f>
        <v>0</v>
      </c>
      <c r="TRR57" s="31">
        <f>'Active Model Inputs'!TRR57</f>
        <v>0</v>
      </c>
      <c r="TRS57" s="31">
        <f>'Active Model Inputs'!TRS57</f>
        <v>0</v>
      </c>
      <c r="TRT57" s="31">
        <f>'Active Model Inputs'!TRT57</f>
        <v>0</v>
      </c>
      <c r="TRU57" s="31">
        <f>'Active Model Inputs'!TRU57</f>
        <v>0</v>
      </c>
      <c r="TRV57" s="31">
        <f>'Active Model Inputs'!TRV57</f>
        <v>0</v>
      </c>
      <c r="TRW57" s="31">
        <f>'Active Model Inputs'!TRW57</f>
        <v>0</v>
      </c>
      <c r="TRX57" s="31">
        <f>'Active Model Inputs'!TRX57</f>
        <v>0</v>
      </c>
      <c r="TRY57" s="31">
        <f>'Active Model Inputs'!TRY57</f>
        <v>0</v>
      </c>
      <c r="TRZ57" s="31">
        <f>'Active Model Inputs'!TRZ57</f>
        <v>0</v>
      </c>
      <c r="TSA57" s="31">
        <f>'Active Model Inputs'!TSA57</f>
        <v>0</v>
      </c>
      <c r="TSB57" s="31">
        <f>'Active Model Inputs'!TSB57</f>
        <v>0</v>
      </c>
      <c r="TSC57" s="31">
        <f>'Active Model Inputs'!TSC57</f>
        <v>0</v>
      </c>
      <c r="TSD57" s="31">
        <f>'Active Model Inputs'!TSD57</f>
        <v>0</v>
      </c>
      <c r="TSE57" s="31">
        <f>'Active Model Inputs'!TSE57</f>
        <v>0</v>
      </c>
      <c r="TSF57" s="31">
        <f>'Active Model Inputs'!TSF57</f>
        <v>0</v>
      </c>
      <c r="TSG57" s="31">
        <f>'Active Model Inputs'!TSG57</f>
        <v>0</v>
      </c>
      <c r="TSH57" s="31">
        <f>'Active Model Inputs'!TSH57</f>
        <v>0</v>
      </c>
      <c r="TSI57" s="31">
        <f>'Active Model Inputs'!TSI57</f>
        <v>0</v>
      </c>
      <c r="TSJ57" s="31">
        <f>'Active Model Inputs'!TSJ57</f>
        <v>0</v>
      </c>
      <c r="TSK57" s="31">
        <f>'Active Model Inputs'!TSK57</f>
        <v>0</v>
      </c>
      <c r="TSL57" s="31">
        <f>'Active Model Inputs'!TSL57</f>
        <v>0</v>
      </c>
      <c r="TSM57" s="31">
        <f>'Active Model Inputs'!TSM57</f>
        <v>0</v>
      </c>
      <c r="TSN57" s="31">
        <f>'Active Model Inputs'!TSN57</f>
        <v>0</v>
      </c>
      <c r="TSO57" s="31">
        <f>'Active Model Inputs'!TSO57</f>
        <v>0</v>
      </c>
      <c r="TSP57" s="31">
        <f>'Active Model Inputs'!TSP57</f>
        <v>0</v>
      </c>
      <c r="TSQ57" s="31">
        <f>'Active Model Inputs'!TSQ57</f>
        <v>0</v>
      </c>
      <c r="TSR57" s="31">
        <f>'Active Model Inputs'!TSR57</f>
        <v>0</v>
      </c>
      <c r="TSS57" s="31">
        <f>'Active Model Inputs'!TSS57</f>
        <v>0</v>
      </c>
      <c r="TST57" s="31">
        <f>'Active Model Inputs'!TST57</f>
        <v>0</v>
      </c>
      <c r="TSU57" s="31">
        <f>'Active Model Inputs'!TSU57</f>
        <v>0</v>
      </c>
      <c r="TSV57" s="31">
        <f>'Active Model Inputs'!TSV57</f>
        <v>0</v>
      </c>
      <c r="TSW57" s="31">
        <f>'Active Model Inputs'!TSW57</f>
        <v>0</v>
      </c>
      <c r="TSX57" s="31">
        <f>'Active Model Inputs'!TSX57</f>
        <v>0</v>
      </c>
      <c r="TSY57" s="31">
        <f>'Active Model Inputs'!TSY57</f>
        <v>0</v>
      </c>
      <c r="TSZ57" s="31">
        <f>'Active Model Inputs'!TSZ57</f>
        <v>0</v>
      </c>
      <c r="TTA57" s="31">
        <f>'Active Model Inputs'!TTA57</f>
        <v>0</v>
      </c>
      <c r="TTB57" s="31">
        <f>'Active Model Inputs'!TTB57</f>
        <v>0</v>
      </c>
      <c r="TTC57" s="31">
        <f>'Active Model Inputs'!TTC57</f>
        <v>0</v>
      </c>
      <c r="TTD57" s="31">
        <f>'Active Model Inputs'!TTD57</f>
        <v>0</v>
      </c>
      <c r="TTE57" s="31">
        <f>'Active Model Inputs'!TTE57</f>
        <v>0</v>
      </c>
      <c r="TTF57" s="31">
        <f>'Active Model Inputs'!TTF57</f>
        <v>0</v>
      </c>
      <c r="TTG57" s="31">
        <f>'Active Model Inputs'!TTG57</f>
        <v>0</v>
      </c>
      <c r="TTH57" s="31">
        <f>'Active Model Inputs'!TTH57</f>
        <v>0</v>
      </c>
      <c r="TTI57" s="31">
        <f>'Active Model Inputs'!TTI57</f>
        <v>0</v>
      </c>
      <c r="TTJ57" s="31">
        <f>'Active Model Inputs'!TTJ57</f>
        <v>0</v>
      </c>
      <c r="TTK57" s="31">
        <f>'Active Model Inputs'!TTK57</f>
        <v>0</v>
      </c>
      <c r="TTL57" s="31">
        <f>'Active Model Inputs'!TTL57</f>
        <v>0</v>
      </c>
      <c r="TTM57" s="31">
        <f>'Active Model Inputs'!TTM57</f>
        <v>0</v>
      </c>
      <c r="TTN57" s="31">
        <f>'Active Model Inputs'!TTN57</f>
        <v>0</v>
      </c>
      <c r="TTO57" s="31">
        <f>'Active Model Inputs'!TTO57</f>
        <v>0</v>
      </c>
      <c r="TTP57" s="31">
        <f>'Active Model Inputs'!TTP57</f>
        <v>0</v>
      </c>
      <c r="TTQ57" s="31">
        <f>'Active Model Inputs'!TTQ57</f>
        <v>0</v>
      </c>
      <c r="TTR57" s="31">
        <f>'Active Model Inputs'!TTR57</f>
        <v>0</v>
      </c>
      <c r="TTS57" s="31">
        <f>'Active Model Inputs'!TTS57</f>
        <v>0</v>
      </c>
      <c r="TTT57" s="31">
        <f>'Active Model Inputs'!TTT57</f>
        <v>0</v>
      </c>
      <c r="TTU57" s="31">
        <f>'Active Model Inputs'!TTU57</f>
        <v>0</v>
      </c>
      <c r="TTV57" s="31">
        <f>'Active Model Inputs'!TTV57</f>
        <v>0</v>
      </c>
      <c r="TTW57" s="31">
        <f>'Active Model Inputs'!TTW57</f>
        <v>0</v>
      </c>
      <c r="TTX57" s="31">
        <f>'Active Model Inputs'!TTX57</f>
        <v>0</v>
      </c>
      <c r="TTY57" s="31">
        <f>'Active Model Inputs'!TTY57</f>
        <v>0</v>
      </c>
      <c r="TTZ57" s="31">
        <f>'Active Model Inputs'!TTZ57</f>
        <v>0</v>
      </c>
      <c r="TUA57" s="31">
        <f>'Active Model Inputs'!TUA57</f>
        <v>0</v>
      </c>
      <c r="TUB57" s="31">
        <f>'Active Model Inputs'!TUB57</f>
        <v>0</v>
      </c>
      <c r="TUC57" s="31">
        <f>'Active Model Inputs'!TUC57</f>
        <v>0</v>
      </c>
      <c r="TUD57" s="31">
        <f>'Active Model Inputs'!TUD57</f>
        <v>0</v>
      </c>
      <c r="TUE57" s="31">
        <f>'Active Model Inputs'!TUE57</f>
        <v>0</v>
      </c>
      <c r="TUF57" s="31">
        <f>'Active Model Inputs'!TUF57</f>
        <v>0</v>
      </c>
      <c r="TUG57" s="31">
        <f>'Active Model Inputs'!TUG57</f>
        <v>0</v>
      </c>
      <c r="TUH57" s="31">
        <f>'Active Model Inputs'!TUH57</f>
        <v>0</v>
      </c>
      <c r="TUI57" s="31">
        <f>'Active Model Inputs'!TUI57</f>
        <v>0</v>
      </c>
      <c r="TUJ57" s="31">
        <f>'Active Model Inputs'!TUJ57</f>
        <v>0</v>
      </c>
      <c r="TUK57" s="31">
        <f>'Active Model Inputs'!TUK57</f>
        <v>0</v>
      </c>
      <c r="TUL57" s="31">
        <f>'Active Model Inputs'!TUL57</f>
        <v>0</v>
      </c>
      <c r="TUM57" s="31">
        <f>'Active Model Inputs'!TUM57</f>
        <v>0</v>
      </c>
      <c r="TUN57" s="31">
        <f>'Active Model Inputs'!TUN57</f>
        <v>0</v>
      </c>
      <c r="TUO57" s="31">
        <f>'Active Model Inputs'!TUO57</f>
        <v>0</v>
      </c>
      <c r="TUP57" s="31">
        <f>'Active Model Inputs'!TUP57</f>
        <v>0</v>
      </c>
      <c r="TUQ57" s="31">
        <f>'Active Model Inputs'!TUQ57</f>
        <v>0</v>
      </c>
      <c r="TUR57" s="31">
        <f>'Active Model Inputs'!TUR57</f>
        <v>0</v>
      </c>
      <c r="TUS57" s="31">
        <f>'Active Model Inputs'!TUS57</f>
        <v>0</v>
      </c>
      <c r="TUT57" s="31">
        <f>'Active Model Inputs'!TUT57</f>
        <v>0</v>
      </c>
      <c r="TUU57" s="31">
        <f>'Active Model Inputs'!TUU57</f>
        <v>0</v>
      </c>
      <c r="TUV57" s="31">
        <f>'Active Model Inputs'!TUV57</f>
        <v>0</v>
      </c>
      <c r="TUW57" s="31">
        <f>'Active Model Inputs'!TUW57</f>
        <v>0</v>
      </c>
      <c r="TUX57" s="31">
        <f>'Active Model Inputs'!TUX57</f>
        <v>0</v>
      </c>
      <c r="TUY57" s="31">
        <f>'Active Model Inputs'!TUY57</f>
        <v>0</v>
      </c>
      <c r="TUZ57" s="31">
        <f>'Active Model Inputs'!TUZ57</f>
        <v>0</v>
      </c>
      <c r="TVA57" s="31">
        <f>'Active Model Inputs'!TVA57</f>
        <v>0</v>
      </c>
      <c r="TVB57" s="31">
        <f>'Active Model Inputs'!TVB57</f>
        <v>0</v>
      </c>
      <c r="TVC57" s="31">
        <f>'Active Model Inputs'!TVC57</f>
        <v>0</v>
      </c>
      <c r="TVD57" s="31">
        <f>'Active Model Inputs'!TVD57</f>
        <v>0</v>
      </c>
      <c r="TVE57" s="31">
        <f>'Active Model Inputs'!TVE57</f>
        <v>0</v>
      </c>
      <c r="TVF57" s="31">
        <f>'Active Model Inputs'!TVF57</f>
        <v>0</v>
      </c>
      <c r="TVG57" s="31">
        <f>'Active Model Inputs'!TVG57</f>
        <v>0</v>
      </c>
      <c r="TVH57" s="31">
        <f>'Active Model Inputs'!TVH57</f>
        <v>0</v>
      </c>
      <c r="TVI57" s="31">
        <f>'Active Model Inputs'!TVI57</f>
        <v>0</v>
      </c>
      <c r="TVJ57" s="31">
        <f>'Active Model Inputs'!TVJ57</f>
        <v>0</v>
      </c>
      <c r="TVK57" s="31">
        <f>'Active Model Inputs'!TVK57</f>
        <v>0</v>
      </c>
      <c r="TVL57" s="31">
        <f>'Active Model Inputs'!TVL57</f>
        <v>0</v>
      </c>
      <c r="TVM57" s="31">
        <f>'Active Model Inputs'!TVM57</f>
        <v>0</v>
      </c>
      <c r="TVN57" s="31">
        <f>'Active Model Inputs'!TVN57</f>
        <v>0</v>
      </c>
      <c r="TVO57" s="31">
        <f>'Active Model Inputs'!TVO57</f>
        <v>0</v>
      </c>
      <c r="TVP57" s="31">
        <f>'Active Model Inputs'!TVP57</f>
        <v>0</v>
      </c>
      <c r="TVQ57" s="31">
        <f>'Active Model Inputs'!TVQ57</f>
        <v>0</v>
      </c>
      <c r="TVR57" s="31">
        <f>'Active Model Inputs'!TVR57</f>
        <v>0</v>
      </c>
      <c r="TVS57" s="31">
        <f>'Active Model Inputs'!TVS57</f>
        <v>0</v>
      </c>
      <c r="TVT57" s="31">
        <f>'Active Model Inputs'!TVT57</f>
        <v>0</v>
      </c>
      <c r="TVU57" s="31">
        <f>'Active Model Inputs'!TVU57</f>
        <v>0</v>
      </c>
      <c r="TVV57" s="31">
        <f>'Active Model Inputs'!TVV57</f>
        <v>0</v>
      </c>
      <c r="TVW57" s="31">
        <f>'Active Model Inputs'!TVW57</f>
        <v>0</v>
      </c>
      <c r="TVX57" s="31">
        <f>'Active Model Inputs'!TVX57</f>
        <v>0</v>
      </c>
      <c r="TVY57" s="31">
        <f>'Active Model Inputs'!TVY57</f>
        <v>0</v>
      </c>
      <c r="TVZ57" s="31">
        <f>'Active Model Inputs'!TVZ57</f>
        <v>0</v>
      </c>
      <c r="TWA57" s="31">
        <f>'Active Model Inputs'!TWA57</f>
        <v>0</v>
      </c>
      <c r="TWB57" s="31">
        <f>'Active Model Inputs'!TWB57</f>
        <v>0</v>
      </c>
      <c r="TWC57" s="31">
        <f>'Active Model Inputs'!TWC57</f>
        <v>0</v>
      </c>
      <c r="TWD57" s="31">
        <f>'Active Model Inputs'!TWD57</f>
        <v>0</v>
      </c>
      <c r="TWE57" s="31">
        <f>'Active Model Inputs'!TWE57</f>
        <v>0</v>
      </c>
      <c r="TWF57" s="31">
        <f>'Active Model Inputs'!TWF57</f>
        <v>0</v>
      </c>
      <c r="TWG57" s="31">
        <f>'Active Model Inputs'!TWG57</f>
        <v>0</v>
      </c>
      <c r="TWH57" s="31">
        <f>'Active Model Inputs'!TWH57</f>
        <v>0</v>
      </c>
      <c r="TWI57" s="31">
        <f>'Active Model Inputs'!TWI57</f>
        <v>0</v>
      </c>
      <c r="TWJ57" s="31">
        <f>'Active Model Inputs'!TWJ57</f>
        <v>0</v>
      </c>
      <c r="TWK57" s="31">
        <f>'Active Model Inputs'!TWK57</f>
        <v>0</v>
      </c>
      <c r="TWL57" s="31">
        <f>'Active Model Inputs'!TWL57</f>
        <v>0</v>
      </c>
      <c r="TWM57" s="31">
        <f>'Active Model Inputs'!TWM57</f>
        <v>0</v>
      </c>
      <c r="TWN57" s="31">
        <f>'Active Model Inputs'!TWN57</f>
        <v>0</v>
      </c>
      <c r="TWO57" s="31">
        <f>'Active Model Inputs'!TWO57</f>
        <v>0</v>
      </c>
      <c r="TWP57" s="31">
        <f>'Active Model Inputs'!TWP57</f>
        <v>0</v>
      </c>
      <c r="TWQ57" s="31">
        <f>'Active Model Inputs'!TWQ57</f>
        <v>0</v>
      </c>
      <c r="TWR57" s="31">
        <f>'Active Model Inputs'!TWR57</f>
        <v>0</v>
      </c>
      <c r="TWS57" s="31">
        <f>'Active Model Inputs'!TWS57</f>
        <v>0</v>
      </c>
      <c r="TWT57" s="31">
        <f>'Active Model Inputs'!TWT57</f>
        <v>0</v>
      </c>
      <c r="TWU57" s="31">
        <f>'Active Model Inputs'!TWU57</f>
        <v>0</v>
      </c>
      <c r="TWV57" s="31">
        <f>'Active Model Inputs'!TWV57</f>
        <v>0</v>
      </c>
      <c r="TWW57" s="31">
        <f>'Active Model Inputs'!TWW57</f>
        <v>0</v>
      </c>
      <c r="TWX57" s="31">
        <f>'Active Model Inputs'!TWX57</f>
        <v>0</v>
      </c>
      <c r="TWY57" s="31">
        <f>'Active Model Inputs'!TWY57</f>
        <v>0</v>
      </c>
      <c r="TWZ57" s="31">
        <f>'Active Model Inputs'!TWZ57</f>
        <v>0</v>
      </c>
      <c r="TXA57" s="31">
        <f>'Active Model Inputs'!TXA57</f>
        <v>0</v>
      </c>
      <c r="TXB57" s="31">
        <f>'Active Model Inputs'!TXB57</f>
        <v>0</v>
      </c>
      <c r="TXC57" s="31">
        <f>'Active Model Inputs'!TXC57</f>
        <v>0</v>
      </c>
      <c r="TXD57" s="31">
        <f>'Active Model Inputs'!TXD57</f>
        <v>0</v>
      </c>
      <c r="TXE57" s="31">
        <f>'Active Model Inputs'!TXE57</f>
        <v>0</v>
      </c>
      <c r="TXF57" s="31">
        <f>'Active Model Inputs'!TXF57</f>
        <v>0</v>
      </c>
      <c r="TXG57" s="31">
        <f>'Active Model Inputs'!TXG57</f>
        <v>0</v>
      </c>
      <c r="TXH57" s="31">
        <f>'Active Model Inputs'!TXH57</f>
        <v>0</v>
      </c>
      <c r="TXI57" s="31">
        <f>'Active Model Inputs'!TXI57</f>
        <v>0</v>
      </c>
      <c r="TXJ57" s="31">
        <f>'Active Model Inputs'!TXJ57</f>
        <v>0</v>
      </c>
      <c r="TXK57" s="31">
        <f>'Active Model Inputs'!TXK57</f>
        <v>0</v>
      </c>
      <c r="TXL57" s="31">
        <f>'Active Model Inputs'!TXL57</f>
        <v>0</v>
      </c>
      <c r="TXM57" s="31">
        <f>'Active Model Inputs'!TXM57</f>
        <v>0</v>
      </c>
      <c r="TXN57" s="31">
        <f>'Active Model Inputs'!TXN57</f>
        <v>0</v>
      </c>
      <c r="TXO57" s="31">
        <f>'Active Model Inputs'!TXO57</f>
        <v>0</v>
      </c>
      <c r="TXP57" s="31">
        <f>'Active Model Inputs'!TXP57</f>
        <v>0</v>
      </c>
      <c r="TXQ57" s="31">
        <f>'Active Model Inputs'!TXQ57</f>
        <v>0</v>
      </c>
      <c r="TXR57" s="31">
        <f>'Active Model Inputs'!TXR57</f>
        <v>0</v>
      </c>
      <c r="TXS57" s="31">
        <f>'Active Model Inputs'!TXS57</f>
        <v>0</v>
      </c>
      <c r="TXT57" s="31">
        <f>'Active Model Inputs'!TXT57</f>
        <v>0</v>
      </c>
      <c r="TXU57" s="31">
        <f>'Active Model Inputs'!TXU57</f>
        <v>0</v>
      </c>
      <c r="TXV57" s="31">
        <f>'Active Model Inputs'!TXV57</f>
        <v>0</v>
      </c>
      <c r="TXW57" s="31">
        <f>'Active Model Inputs'!TXW57</f>
        <v>0</v>
      </c>
      <c r="TXX57" s="31">
        <f>'Active Model Inputs'!TXX57</f>
        <v>0</v>
      </c>
      <c r="TXY57" s="31">
        <f>'Active Model Inputs'!TXY57</f>
        <v>0</v>
      </c>
      <c r="TXZ57" s="31">
        <f>'Active Model Inputs'!TXZ57</f>
        <v>0</v>
      </c>
      <c r="TYA57" s="31">
        <f>'Active Model Inputs'!TYA57</f>
        <v>0</v>
      </c>
      <c r="TYB57" s="31">
        <f>'Active Model Inputs'!TYB57</f>
        <v>0</v>
      </c>
      <c r="TYC57" s="31">
        <f>'Active Model Inputs'!TYC57</f>
        <v>0</v>
      </c>
      <c r="TYD57" s="31">
        <f>'Active Model Inputs'!TYD57</f>
        <v>0</v>
      </c>
      <c r="TYE57" s="31">
        <f>'Active Model Inputs'!TYE57</f>
        <v>0</v>
      </c>
      <c r="TYF57" s="31">
        <f>'Active Model Inputs'!TYF57</f>
        <v>0</v>
      </c>
      <c r="TYG57" s="31">
        <f>'Active Model Inputs'!TYG57</f>
        <v>0</v>
      </c>
      <c r="TYH57" s="31">
        <f>'Active Model Inputs'!TYH57</f>
        <v>0</v>
      </c>
      <c r="TYI57" s="31">
        <f>'Active Model Inputs'!TYI57</f>
        <v>0</v>
      </c>
      <c r="TYJ57" s="31">
        <f>'Active Model Inputs'!TYJ57</f>
        <v>0</v>
      </c>
      <c r="TYK57" s="31">
        <f>'Active Model Inputs'!TYK57</f>
        <v>0</v>
      </c>
      <c r="TYL57" s="31">
        <f>'Active Model Inputs'!TYL57</f>
        <v>0</v>
      </c>
      <c r="TYM57" s="31">
        <f>'Active Model Inputs'!TYM57</f>
        <v>0</v>
      </c>
      <c r="TYN57" s="31">
        <f>'Active Model Inputs'!TYN57</f>
        <v>0</v>
      </c>
      <c r="TYO57" s="31">
        <f>'Active Model Inputs'!TYO57</f>
        <v>0</v>
      </c>
      <c r="TYP57" s="31">
        <f>'Active Model Inputs'!TYP57</f>
        <v>0</v>
      </c>
      <c r="TYQ57" s="31">
        <f>'Active Model Inputs'!TYQ57</f>
        <v>0</v>
      </c>
      <c r="TYR57" s="31">
        <f>'Active Model Inputs'!TYR57</f>
        <v>0</v>
      </c>
      <c r="TYS57" s="31">
        <f>'Active Model Inputs'!TYS57</f>
        <v>0</v>
      </c>
      <c r="TYT57" s="31">
        <f>'Active Model Inputs'!TYT57</f>
        <v>0</v>
      </c>
      <c r="TYU57" s="31">
        <f>'Active Model Inputs'!TYU57</f>
        <v>0</v>
      </c>
      <c r="TYV57" s="31">
        <f>'Active Model Inputs'!TYV57</f>
        <v>0</v>
      </c>
      <c r="TYW57" s="31">
        <f>'Active Model Inputs'!TYW57</f>
        <v>0</v>
      </c>
      <c r="TYX57" s="31">
        <f>'Active Model Inputs'!TYX57</f>
        <v>0</v>
      </c>
      <c r="TYY57" s="31">
        <f>'Active Model Inputs'!TYY57</f>
        <v>0</v>
      </c>
      <c r="TYZ57" s="31">
        <f>'Active Model Inputs'!TYZ57</f>
        <v>0</v>
      </c>
      <c r="TZA57" s="31">
        <f>'Active Model Inputs'!TZA57</f>
        <v>0</v>
      </c>
      <c r="TZB57" s="31">
        <f>'Active Model Inputs'!TZB57</f>
        <v>0</v>
      </c>
      <c r="TZC57" s="31">
        <f>'Active Model Inputs'!TZC57</f>
        <v>0</v>
      </c>
      <c r="TZD57" s="31">
        <f>'Active Model Inputs'!TZD57</f>
        <v>0</v>
      </c>
      <c r="TZE57" s="31">
        <f>'Active Model Inputs'!TZE57</f>
        <v>0</v>
      </c>
      <c r="TZF57" s="31">
        <f>'Active Model Inputs'!TZF57</f>
        <v>0</v>
      </c>
      <c r="TZG57" s="31">
        <f>'Active Model Inputs'!TZG57</f>
        <v>0</v>
      </c>
      <c r="TZH57" s="31">
        <f>'Active Model Inputs'!TZH57</f>
        <v>0</v>
      </c>
      <c r="TZI57" s="31">
        <f>'Active Model Inputs'!TZI57</f>
        <v>0</v>
      </c>
      <c r="TZJ57" s="31">
        <f>'Active Model Inputs'!TZJ57</f>
        <v>0</v>
      </c>
      <c r="TZK57" s="31">
        <f>'Active Model Inputs'!TZK57</f>
        <v>0</v>
      </c>
      <c r="TZL57" s="31">
        <f>'Active Model Inputs'!TZL57</f>
        <v>0</v>
      </c>
      <c r="TZM57" s="31">
        <f>'Active Model Inputs'!TZM57</f>
        <v>0</v>
      </c>
      <c r="TZN57" s="31">
        <f>'Active Model Inputs'!TZN57</f>
        <v>0</v>
      </c>
      <c r="TZO57" s="31">
        <f>'Active Model Inputs'!TZO57</f>
        <v>0</v>
      </c>
      <c r="TZP57" s="31">
        <f>'Active Model Inputs'!TZP57</f>
        <v>0</v>
      </c>
      <c r="TZQ57" s="31">
        <f>'Active Model Inputs'!TZQ57</f>
        <v>0</v>
      </c>
      <c r="TZR57" s="31">
        <f>'Active Model Inputs'!TZR57</f>
        <v>0</v>
      </c>
      <c r="TZS57" s="31">
        <f>'Active Model Inputs'!TZS57</f>
        <v>0</v>
      </c>
      <c r="TZT57" s="31">
        <f>'Active Model Inputs'!TZT57</f>
        <v>0</v>
      </c>
      <c r="TZU57" s="31">
        <f>'Active Model Inputs'!TZU57</f>
        <v>0</v>
      </c>
      <c r="TZV57" s="31">
        <f>'Active Model Inputs'!TZV57</f>
        <v>0</v>
      </c>
      <c r="TZW57" s="31">
        <f>'Active Model Inputs'!TZW57</f>
        <v>0</v>
      </c>
      <c r="TZX57" s="31">
        <f>'Active Model Inputs'!TZX57</f>
        <v>0</v>
      </c>
      <c r="TZY57" s="31">
        <f>'Active Model Inputs'!TZY57</f>
        <v>0</v>
      </c>
      <c r="TZZ57" s="31">
        <f>'Active Model Inputs'!TZZ57</f>
        <v>0</v>
      </c>
      <c r="UAA57" s="31">
        <f>'Active Model Inputs'!UAA57</f>
        <v>0</v>
      </c>
      <c r="UAB57" s="31">
        <f>'Active Model Inputs'!UAB57</f>
        <v>0</v>
      </c>
      <c r="UAC57" s="31">
        <f>'Active Model Inputs'!UAC57</f>
        <v>0</v>
      </c>
      <c r="UAD57" s="31">
        <f>'Active Model Inputs'!UAD57</f>
        <v>0</v>
      </c>
      <c r="UAE57" s="31">
        <f>'Active Model Inputs'!UAE57</f>
        <v>0</v>
      </c>
      <c r="UAF57" s="31">
        <f>'Active Model Inputs'!UAF57</f>
        <v>0</v>
      </c>
      <c r="UAG57" s="31">
        <f>'Active Model Inputs'!UAG57</f>
        <v>0</v>
      </c>
      <c r="UAH57" s="31">
        <f>'Active Model Inputs'!UAH57</f>
        <v>0</v>
      </c>
      <c r="UAI57" s="31">
        <f>'Active Model Inputs'!UAI57</f>
        <v>0</v>
      </c>
      <c r="UAJ57" s="31">
        <f>'Active Model Inputs'!UAJ57</f>
        <v>0</v>
      </c>
      <c r="UAK57" s="31">
        <f>'Active Model Inputs'!UAK57</f>
        <v>0</v>
      </c>
      <c r="UAL57" s="31">
        <f>'Active Model Inputs'!UAL57</f>
        <v>0</v>
      </c>
      <c r="UAM57" s="31">
        <f>'Active Model Inputs'!UAM57</f>
        <v>0</v>
      </c>
      <c r="UAN57" s="31">
        <f>'Active Model Inputs'!UAN57</f>
        <v>0</v>
      </c>
      <c r="UAO57" s="31">
        <f>'Active Model Inputs'!UAO57</f>
        <v>0</v>
      </c>
      <c r="UAP57" s="31">
        <f>'Active Model Inputs'!UAP57</f>
        <v>0</v>
      </c>
      <c r="UAQ57" s="31">
        <f>'Active Model Inputs'!UAQ57</f>
        <v>0</v>
      </c>
      <c r="UAR57" s="31">
        <f>'Active Model Inputs'!UAR57</f>
        <v>0</v>
      </c>
      <c r="UAS57" s="31">
        <f>'Active Model Inputs'!UAS57</f>
        <v>0</v>
      </c>
      <c r="UAT57" s="31">
        <f>'Active Model Inputs'!UAT57</f>
        <v>0</v>
      </c>
      <c r="UAU57" s="31">
        <f>'Active Model Inputs'!UAU57</f>
        <v>0</v>
      </c>
      <c r="UAV57" s="31">
        <f>'Active Model Inputs'!UAV57</f>
        <v>0</v>
      </c>
      <c r="UAW57" s="31">
        <f>'Active Model Inputs'!UAW57</f>
        <v>0</v>
      </c>
      <c r="UAX57" s="31">
        <f>'Active Model Inputs'!UAX57</f>
        <v>0</v>
      </c>
      <c r="UAY57" s="31">
        <f>'Active Model Inputs'!UAY57</f>
        <v>0</v>
      </c>
      <c r="UAZ57" s="31">
        <f>'Active Model Inputs'!UAZ57</f>
        <v>0</v>
      </c>
      <c r="UBA57" s="31">
        <f>'Active Model Inputs'!UBA57</f>
        <v>0</v>
      </c>
      <c r="UBB57" s="31">
        <f>'Active Model Inputs'!UBB57</f>
        <v>0</v>
      </c>
      <c r="UBC57" s="31">
        <f>'Active Model Inputs'!UBC57</f>
        <v>0</v>
      </c>
      <c r="UBD57" s="31">
        <f>'Active Model Inputs'!UBD57</f>
        <v>0</v>
      </c>
      <c r="UBE57" s="31">
        <f>'Active Model Inputs'!UBE57</f>
        <v>0</v>
      </c>
      <c r="UBF57" s="31">
        <f>'Active Model Inputs'!UBF57</f>
        <v>0</v>
      </c>
      <c r="UBG57" s="31">
        <f>'Active Model Inputs'!UBG57</f>
        <v>0</v>
      </c>
      <c r="UBH57" s="31">
        <f>'Active Model Inputs'!UBH57</f>
        <v>0</v>
      </c>
      <c r="UBI57" s="31">
        <f>'Active Model Inputs'!UBI57</f>
        <v>0</v>
      </c>
      <c r="UBJ57" s="31">
        <f>'Active Model Inputs'!UBJ57</f>
        <v>0</v>
      </c>
      <c r="UBK57" s="31">
        <f>'Active Model Inputs'!UBK57</f>
        <v>0</v>
      </c>
      <c r="UBL57" s="31">
        <f>'Active Model Inputs'!UBL57</f>
        <v>0</v>
      </c>
      <c r="UBM57" s="31">
        <f>'Active Model Inputs'!UBM57</f>
        <v>0</v>
      </c>
      <c r="UBN57" s="31">
        <f>'Active Model Inputs'!UBN57</f>
        <v>0</v>
      </c>
      <c r="UBO57" s="31">
        <f>'Active Model Inputs'!UBO57</f>
        <v>0</v>
      </c>
      <c r="UBP57" s="31">
        <f>'Active Model Inputs'!UBP57</f>
        <v>0</v>
      </c>
      <c r="UBQ57" s="31">
        <f>'Active Model Inputs'!UBQ57</f>
        <v>0</v>
      </c>
      <c r="UBR57" s="31">
        <f>'Active Model Inputs'!UBR57</f>
        <v>0</v>
      </c>
      <c r="UBS57" s="31">
        <f>'Active Model Inputs'!UBS57</f>
        <v>0</v>
      </c>
      <c r="UBT57" s="31">
        <f>'Active Model Inputs'!UBT57</f>
        <v>0</v>
      </c>
      <c r="UBU57" s="31">
        <f>'Active Model Inputs'!UBU57</f>
        <v>0</v>
      </c>
      <c r="UBV57" s="31">
        <f>'Active Model Inputs'!UBV57</f>
        <v>0</v>
      </c>
      <c r="UBW57" s="31">
        <f>'Active Model Inputs'!UBW57</f>
        <v>0</v>
      </c>
      <c r="UBX57" s="31">
        <f>'Active Model Inputs'!UBX57</f>
        <v>0</v>
      </c>
      <c r="UBY57" s="31">
        <f>'Active Model Inputs'!UBY57</f>
        <v>0</v>
      </c>
      <c r="UBZ57" s="31">
        <f>'Active Model Inputs'!UBZ57</f>
        <v>0</v>
      </c>
      <c r="UCA57" s="31">
        <f>'Active Model Inputs'!UCA57</f>
        <v>0</v>
      </c>
      <c r="UCB57" s="31">
        <f>'Active Model Inputs'!UCB57</f>
        <v>0</v>
      </c>
      <c r="UCC57" s="31">
        <f>'Active Model Inputs'!UCC57</f>
        <v>0</v>
      </c>
      <c r="UCD57" s="31">
        <f>'Active Model Inputs'!UCD57</f>
        <v>0</v>
      </c>
      <c r="UCE57" s="31">
        <f>'Active Model Inputs'!UCE57</f>
        <v>0</v>
      </c>
      <c r="UCF57" s="31">
        <f>'Active Model Inputs'!UCF57</f>
        <v>0</v>
      </c>
      <c r="UCG57" s="31">
        <f>'Active Model Inputs'!UCG57</f>
        <v>0</v>
      </c>
      <c r="UCH57" s="31">
        <f>'Active Model Inputs'!UCH57</f>
        <v>0</v>
      </c>
      <c r="UCI57" s="31">
        <f>'Active Model Inputs'!UCI57</f>
        <v>0</v>
      </c>
      <c r="UCJ57" s="31">
        <f>'Active Model Inputs'!UCJ57</f>
        <v>0</v>
      </c>
      <c r="UCK57" s="31">
        <f>'Active Model Inputs'!UCK57</f>
        <v>0</v>
      </c>
      <c r="UCL57" s="31">
        <f>'Active Model Inputs'!UCL57</f>
        <v>0</v>
      </c>
      <c r="UCM57" s="31">
        <f>'Active Model Inputs'!UCM57</f>
        <v>0</v>
      </c>
      <c r="UCN57" s="31">
        <f>'Active Model Inputs'!UCN57</f>
        <v>0</v>
      </c>
      <c r="UCO57" s="31">
        <f>'Active Model Inputs'!UCO57</f>
        <v>0</v>
      </c>
      <c r="UCP57" s="31">
        <f>'Active Model Inputs'!UCP57</f>
        <v>0</v>
      </c>
      <c r="UCQ57" s="31">
        <f>'Active Model Inputs'!UCQ57</f>
        <v>0</v>
      </c>
      <c r="UCR57" s="31">
        <f>'Active Model Inputs'!UCR57</f>
        <v>0</v>
      </c>
      <c r="UCS57" s="31">
        <f>'Active Model Inputs'!UCS57</f>
        <v>0</v>
      </c>
      <c r="UCT57" s="31">
        <f>'Active Model Inputs'!UCT57</f>
        <v>0</v>
      </c>
      <c r="UCU57" s="31">
        <f>'Active Model Inputs'!UCU57</f>
        <v>0</v>
      </c>
      <c r="UCV57" s="31">
        <f>'Active Model Inputs'!UCV57</f>
        <v>0</v>
      </c>
      <c r="UCW57" s="31">
        <f>'Active Model Inputs'!UCW57</f>
        <v>0</v>
      </c>
      <c r="UCX57" s="31">
        <f>'Active Model Inputs'!UCX57</f>
        <v>0</v>
      </c>
      <c r="UCY57" s="31">
        <f>'Active Model Inputs'!UCY57</f>
        <v>0</v>
      </c>
      <c r="UCZ57" s="31">
        <f>'Active Model Inputs'!UCZ57</f>
        <v>0</v>
      </c>
      <c r="UDA57" s="31">
        <f>'Active Model Inputs'!UDA57</f>
        <v>0</v>
      </c>
      <c r="UDB57" s="31">
        <f>'Active Model Inputs'!UDB57</f>
        <v>0</v>
      </c>
      <c r="UDC57" s="31">
        <f>'Active Model Inputs'!UDC57</f>
        <v>0</v>
      </c>
      <c r="UDD57" s="31">
        <f>'Active Model Inputs'!UDD57</f>
        <v>0</v>
      </c>
      <c r="UDE57" s="31">
        <f>'Active Model Inputs'!UDE57</f>
        <v>0</v>
      </c>
      <c r="UDF57" s="31">
        <f>'Active Model Inputs'!UDF57</f>
        <v>0</v>
      </c>
      <c r="UDG57" s="31">
        <f>'Active Model Inputs'!UDG57</f>
        <v>0</v>
      </c>
      <c r="UDH57" s="31">
        <f>'Active Model Inputs'!UDH57</f>
        <v>0</v>
      </c>
      <c r="UDI57" s="31">
        <f>'Active Model Inputs'!UDI57</f>
        <v>0</v>
      </c>
      <c r="UDJ57" s="31">
        <f>'Active Model Inputs'!UDJ57</f>
        <v>0</v>
      </c>
      <c r="UDK57" s="31">
        <f>'Active Model Inputs'!UDK57</f>
        <v>0</v>
      </c>
      <c r="UDL57" s="31">
        <f>'Active Model Inputs'!UDL57</f>
        <v>0</v>
      </c>
      <c r="UDM57" s="31">
        <f>'Active Model Inputs'!UDM57</f>
        <v>0</v>
      </c>
      <c r="UDN57" s="31">
        <f>'Active Model Inputs'!UDN57</f>
        <v>0</v>
      </c>
      <c r="UDO57" s="31">
        <f>'Active Model Inputs'!UDO57</f>
        <v>0</v>
      </c>
      <c r="UDP57" s="31">
        <f>'Active Model Inputs'!UDP57</f>
        <v>0</v>
      </c>
      <c r="UDQ57" s="31">
        <f>'Active Model Inputs'!UDQ57</f>
        <v>0</v>
      </c>
      <c r="UDR57" s="31">
        <f>'Active Model Inputs'!UDR57</f>
        <v>0</v>
      </c>
      <c r="UDS57" s="31">
        <f>'Active Model Inputs'!UDS57</f>
        <v>0</v>
      </c>
      <c r="UDT57" s="31">
        <f>'Active Model Inputs'!UDT57</f>
        <v>0</v>
      </c>
      <c r="UDU57" s="31">
        <f>'Active Model Inputs'!UDU57</f>
        <v>0</v>
      </c>
      <c r="UDV57" s="31">
        <f>'Active Model Inputs'!UDV57</f>
        <v>0</v>
      </c>
      <c r="UDW57" s="31">
        <f>'Active Model Inputs'!UDW57</f>
        <v>0</v>
      </c>
      <c r="UDX57" s="31">
        <f>'Active Model Inputs'!UDX57</f>
        <v>0</v>
      </c>
      <c r="UDY57" s="31">
        <f>'Active Model Inputs'!UDY57</f>
        <v>0</v>
      </c>
      <c r="UDZ57" s="31">
        <f>'Active Model Inputs'!UDZ57</f>
        <v>0</v>
      </c>
      <c r="UEA57" s="31">
        <f>'Active Model Inputs'!UEA57</f>
        <v>0</v>
      </c>
      <c r="UEB57" s="31">
        <f>'Active Model Inputs'!UEB57</f>
        <v>0</v>
      </c>
      <c r="UEC57" s="31">
        <f>'Active Model Inputs'!UEC57</f>
        <v>0</v>
      </c>
      <c r="UED57" s="31">
        <f>'Active Model Inputs'!UED57</f>
        <v>0</v>
      </c>
      <c r="UEE57" s="31">
        <f>'Active Model Inputs'!UEE57</f>
        <v>0</v>
      </c>
      <c r="UEF57" s="31">
        <f>'Active Model Inputs'!UEF57</f>
        <v>0</v>
      </c>
      <c r="UEG57" s="31">
        <f>'Active Model Inputs'!UEG57</f>
        <v>0</v>
      </c>
      <c r="UEH57" s="31">
        <f>'Active Model Inputs'!UEH57</f>
        <v>0</v>
      </c>
      <c r="UEI57" s="31">
        <f>'Active Model Inputs'!UEI57</f>
        <v>0</v>
      </c>
      <c r="UEJ57" s="31">
        <f>'Active Model Inputs'!UEJ57</f>
        <v>0</v>
      </c>
      <c r="UEK57" s="31">
        <f>'Active Model Inputs'!UEK57</f>
        <v>0</v>
      </c>
      <c r="UEL57" s="31">
        <f>'Active Model Inputs'!UEL57</f>
        <v>0</v>
      </c>
      <c r="UEM57" s="31">
        <f>'Active Model Inputs'!UEM57</f>
        <v>0</v>
      </c>
      <c r="UEN57" s="31">
        <f>'Active Model Inputs'!UEN57</f>
        <v>0</v>
      </c>
      <c r="UEO57" s="31">
        <f>'Active Model Inputs'!UEO57</f>
        <v>0</v>
      </c>
      <c r="UEP57" s="31">
        <f>'Active Model Inputs'!UEP57</f>
        <v>0</v>
      </c>
      <c r="UEQ57" s="31">
        <f>'Active Model Inputs'!UEQ57</f>
        <v>0</v>
      </c>
      <c r="UER57" s="31">
        <f>'Active Model Inputs'!UER57</f>
        <v>0</v>
      </c>
      <c r="UES57" s="31">
        <f>'Active Model Inputs'!UES57</f>
        <v>0</v>
      </c>
      <c r="UET57" s="31">
        <f>'Active Model Inputs'!UET57</f>
        <v>0</v>
      </c>
      <c r="UEU57" s="31">
        <f>'Active Model Inputs'!UEU57</f>
        <v>0</v>
      </c>
      <c r="UEV57" s="31">
        <f>'Active Model Inputs'!UEV57</f>
        <v>0</v>
      </c>
      <c r="UEW57" s="31">
        <f>'Active Model Inputs'!UEW57</f>
        <v>0</v>
      </c>
      <c r="UEX57" s="31">
        <f>'Active Model Inputs'!UEX57</f>
        <v>0</v>
      </c>
      <c r="UEY57" s="31">
        <f>'Active Model Inputs'!UEY57</f>
        <v>0</v>
      </c>
      <c r="UEZ57" s="31">
        <f>'Active Model Inputs'!UEZ57</f>
        <v>0</v>
      </c>
      <c r="UFA57" s="31">
        <f>'Active Model Inputs'!UFA57</f>
        <v>0</v>
      </c>
      <c r="UFB57" s="31">
        <f>'Active Model Inputs'!UFB57</f>
        <v>0</v>
      </c>
      <c r="UFC57" s="31">
        <f>'Active Model Inputs'!UFC57</f>
        <v>0</v>
      </c>
      <c r="UFD57" s="31">
        <f>'Active Model Inputs'!UFD57</f>
        <v>0</v>
      </c>
      <c r="UFE57" s="31">
        <f>'Active Model Inputs'!UFE57</f>
        <v>0</v>
      </c>
      <c r="UFF57" s="31">
        <f>'Active Model Inputs'!UFF57</f>
        <v>0</v>
      </c>
      <c r="UFG57" s="31">
        <f>'Active Model Inputs'!UFG57</f>
        <v>0</v>
      </c>
      <c r="UFH57" s="31">
        <f>'Active Model Inputs'!UFH57</f>
        <v>0</v>
      </c>
      <c r="UFI57" s="31">
        <f>'Active Model Inputs'!UFI57</f>
        <v>0</v>
      </c>
      <c r="UFJ57" s="31">
        <f>'Active Model Inputs'!UFJ57</f>
        <v>0</v>
      </c>
      <c r="UFK57" s="31">
        <f>'Active Model Inputs'!UFK57</f>
        <v>0</v>
      </c>
      <c r="UFL57" s="31">
        <f>'Active Model Inputs'!UFL57</f>
        <v>0</v>
      </c>
      <c r="UFM57" s="31">
        <f>'Active Model Inputs'!UFM57</f>
        <v>0</v>
      </c>
      <c r="UFN57" s="31">
        <f>'Active Model Inputs'!UFN57</f>
        <v>0</v>
      </c>
      <c r="UFO57" s="31">
        <f>'Active Model Inputs'!UFO57</f>
        <v>0</v>
      </c>
      <c r="UFP57" s="31">
        <f>'Active Model Inputs'!UFP57</f>
        <v>0</v>
      </c>
      <c r="UFQ57" s="31">
        <f>'Active Model Inputs'!UFQ57</f>
        <v>0</v>
      </c>
      <c r="UFR57" s="31">
        <f>'Active Model Inputs'!UFR57</f>
        <v>0</v>
      </c>
      <c r="UFS57" s="31">
        <f>'Active Model Inputs'!UFS57</f>
        <v>0</v>
      </c>
      <c r="UFT57" s="31">
        <f>'Active Model Inputs'!UFT57</f>
        <v>0</v>
      </c>
      <c r="UFU57" s="31">
        <f>'Active Model Inputs'!UFU57</f>
        <v>0</v>
      </c>
      <c r="UFV57" s="31">
        <f>'Active Model Inputs'!UFV57</f>
        <v>0</v>
      </c>
      <c r="UFW57" s="31">
        <f>'Active Model Inputs'!UFW57</f>
        <v>0</v>
      </c>
      <c r="UFX57" s="31">
        <f>'Active Model Inputs'!UFX57</f>
        <v>0</v>
      </c>
      <c r="UFY57" s="31">
        <f>'Active Model Inputs'!UFY57</f>
        <v>0</v>
      </c>
      <c r="UFZ57" s="31">
        <f>'Active Model Inputs'!UFZ57</f>
        <v>0</v>
      </c>
      <c r="UGA57" s="31">
        <f>'Active Model Inputs'!UGA57</f>
        <v>0</v>
      </c>
      <c r="UGB57" s="31">
        <f>'Active Model Inputs'!UGB57</f>
        <v>0</v>
      </c>
      <c r="UGC57" s="31">
        <f>'Active Model Inputs'!UGC57</f>
        <v>0</v>
      </c>
      <c r="UGD57" s="31">
        <f>'Active Model Inputs'!UGD57</f>
        <v>0</v>
      </c>
      <c r="UGE57" s="31">
        <f>'Active Model Inputs'!UGE57</f>
        <v>0</v>
      </c>
      <c r="UGF57" s="31">
        <f>'Active Model Inputs'!UGF57</f>
        <v>0</v>
      </c>
      <c r="UGG57" s="31">
        <f>'Active Model Inputs'!UGG57</f>
        <v>0</v>
      </c>
      <c r="UGH57" s="31">
        <f>'Active Model Inputs'!UGH57</f>
        <v>0</v>
      </c>
      <c r="UGI57" s="31">
        <f>'Active Model Inputs'!UGI57</f>
        <v>0</v>
      </c>
      <c r="UGJ57" s="31">
        <f>'Active Model Inputs'!UGJ57</f>
        <v>0</v>
      </c>
      <c r="UGK57" s="31">
        <f>'Active Model Inputs'!UGK57</f>
        <v>0</v>
      </c>
      <c r="UGL57" s="31">
        <f>'Active Model Inputs'!UGL57</f>
        <v>0</v>
      </c>
      <c r="UGM57" s="31">
        <f>'Active Model Inputs'!UGM57</f>
        <v>0</v>
      </c>
      <c r="UGN57" s="31">
        <f>'Active Model Inputs'!UGN57</f>
        <v>0</v>
      </c>
      <c r="UGO57" s="31">
        <f>'Active Model Inputs'!UGO57</f>
        <v>0</v>
      </c>
      <c r="UGP57" s="31">
        <f>'Active Model Inputs'!UGP57</f>
        <v>0</v>
      </c>
      <c r="UGQ57" s="31">
        <f>'Active Model Inputs'!UGQ57</f>
        <v>0</v>
      </c>
      <c r="UGR57" s="31">
        <f>'Active Model Inputs'!UGR57</f>
        <v>0</v>
      </c>
      <c r="UGS57" s="31">
        <f>'Active Model Inputs'!UGS57</f>
        <v>0</v>
      </c>
      <c r="UGT57" s="31">
        <f>'Active Model Inputs'!UGT57</f>
        <v>0</v>
      </c>
      <c r="UGU57" s="31">
        <f>'Active Model Inputs'!UGU57</f>
        <v>0</v>
      </c>
      <c r="UGV57" s="31">
        <f>'Active Model Inputs'!UGV57</f>
        <v>0</v>
      </c>
      <c r="UGW57" s="31">
        <f>'Active Model Inputs'!UGW57</f>
        <v>0</v>
      </c>
      <c r="UGX57" s="31">
        <f>'Active Model Inputs'!UGX57</f>
        <v>0</v>
      </c>
      <c r="UGY57" s="31">
        <f>'Active Model Inputs'!UGY57</f>
        <v>0</v>
      </c>
      <c r="UGZ57" s="31">
        <f>'Active Model Inputs'!UGZ57</f>
        <v>0</v>
      </c>
      <c r="UHA57" s="31">
        <f>'Active Model Inputs'!UHA57</f>
        <v>0</v>
      </c>
      <c r="UHB57" s="31">
        <f>'Active Model Inputs'!UHB57</f>
        <v>0</v>
      </c>
      <c r="UHC57" s="31">
        <f>'Active Model Inputs'!UHC57</f>
        <v>0</v>
      </c>
      <c r="UHD57" s="31">
        <f>'Active Model Inputs'!UHD57</f>
        <v>0</v>
      </c>
      <c r="UHE57" s="31">
        <f>'Active Model Inputs'!UHE57</f>
        <v>0</v>
      </c>
      <c r="UHF57" s="31">
        <f>'Active Model Inputs'!UHF57</f>
        <v>0</v>
      </c>
      <c r="UHG57" s="31">
        <f>'Active Model Inputs'!UHG57</f>
        <v>0</v>
      </c>
      <c r="UHH57" s="31">
        <f>'Active Model Inputs'!UHH57</f>
        <v>0</v>
      </c>
      <c r="UHI57" s="31">
        <f>'Active Model Inputs'!UHI57</f>
        <v>0</v>
      </c>
      <c r="UHJ57" s="31">
        <f>'Active Model Inputs'!UHJ57</f>
        <v>0</v>
      </c>
      <c r="UHK57" s="31">
        <f>'Active Model Inputs'!UHK57</f>
        <v>0</v>
      </c>
      <c r="UHL57" s="31">
        <f>'Active Model Inputs'!UHL57</f>
        <v>0</v>
      </c>
      <c r="UHM57" s="31">
        <f>'Active Model Inputs'!UHM57</f>
        <v>0</v>
      </c>
      <c r="UHN57" s="31">
        <f>'Active Model Inputs'!UHN57</f>
        <v>0</v>
      </c>
      <c r="UHO57" s="31">
        <f>'Active Model Inputs'!UHO57</f>
        <v>0</v>
      </c>
      <c r="UHP57" s="31">
        <f>'Active Model Inputs'!UHP57</f>
        <v>0</v>
      </c>
      <c r="UHQ57" s="31">
        <f>'Active Model Inputs'!UHQ57</f>
        <v>0</v>
      </c>
      <c r="UHR57" s="31">
        <f>'Active Model Inputs'!UHR57</f>
        <v>0</v>
      </c>
      <c r="UHS57" s="31">
        <f>'Active Model Inputs'!UHS57</f>
        <v>0</v>
      </c>
      <c r="UHT57" s="31">
        <f>'Active Model Inputs'!UHT57</f>
        <v>0</v>
      </c>
      <c r="UHU57" s="31">
        <f>'Active Model Inputs'!UHU57</f>
        <v>0</v>
      </c>
      <c r="UHV57" s="31">
        <f>'Active Model Inputs'!UHV57</f>
        <v>0</v>
      </c>
      <c r="UHW57" s="31">
        <f>'Active Model Inputs'!UHW57</f>
        <v>0</v>
      </c>
      <c r="UHX57" s="31">
        <f>'Active Model Inputs'!UHX57</f>
        <v>0</v>
      </c>
      <c r="UHY57" s="31">
        <f>'Active Model Inputs'!UHY57</f>
        <v>0</v>
      </c>
      <c r="UHZ57" s="31">
        <f>'Active Model Inputs'!UHZ57</f>
        <v>0</v>
      </c>
      <c r="UIA57" s="31">
        <f>'Active Model Inputs'!UIA57</f>
        <v>0</v>
      </c>
      <c r="UIB57" s="31">
        <f>'Active Model Inputs'!UIB57</f>
        <v>0</v>
      </c>
      <c r="UIC57" s="31">
        <f>'Active Model Inputs'!UIC57</f>
        <v>0</v>
      </c>
      <c r="UID57" s="31">
        <f>'Active Model Inputs'!UID57</f>
        <v>0</v>
      </c>
      <c r="UIE57" s="31">
        <f>'Active Model Inputs'!UIE57</f>
        <v>0</v>
      </c>
      <c r="UIF57" s="31">
        <f>'Active Model Inputs'!UIF57</f>
        <v>0</v>
      </c>
      <c r="UIG57" s="31">
        <f>'Active Model Inputs'!UIG57</f>
        <v>0</v>
      </c>
      <c r="UIH57" s="31">
        <f>'Active Model Inputs'!UIH57</f>
        <v>0</v>
      </c>
      <c r="UII57" s="31">
        <f>'Active Model Inputs'!UII57</f>
        <v>0</v>
      </c>
      <c r="UIJ57" s="31">
        <f>'Active Model Inputs'!UIJ57</f>
        <v>0</v>
      </c>
      <c r="UIK57" s="31">
        <f>'Active Model Inputs'!UIK57</f>
        <v>0</v>
      </c>
      <c r="UIL57" s="31">
        <f>'Active Model Inputs'!UIL57</f>
        <v>0</v>
      </c>
      <c r="UIM57" s="31">
        <f>'Active Model Inputs'!UIM57</f>
        <v>0</v>
      </c>
      <c r="UIN57" s="31">
        <f>'Active Model Inputs'!UIN57</f>
        <v>0</v>
      </c>
      <c r="UIO57" s="31">
        <f>'Active Model Inputs'!UIO57</f>
        <v>0</v>
      </c>
      <c r="UIP57" s="31">
        <f>'Active Model Inputs'!UIP57</f>
        <v>0</v>
      </c>
      <c r="UIQ57" s="31">
        <f>'Active Model Inputs'!UIQ57</f>
        <v>0</v>
      </c>
      <c r="UIR57" s="31">
        <f>'Active Model Inputs'!UIR57</f>
        <v>0</v>
      </c>
      <c r="UIS57" s="31">
        <f>'Active Model Inputs'!UIS57</f>
        <v>0</v>
      </c>
      <c r="UIT57" s="31">
        <f>'Active Model Inputs'!UIT57</f>
        <v>0</v>
      </c>
      <c r="UIU57" s="31">
        <f>'Active Model Inputs'!UIU57</f>
        <v>0</v>
      </c>
      <c r="UIV57" s="31">
        <f>'Active Model Inputs'!UIV57</f>
        <v>0</v>
      </c>
      <c r="UIW57" s="31">
        <f>'Active Model Inputs'!UIW57</f>
        <v>0</v>
      </c>
      <c r="UIX57" s="31">
        <f>'Active Model Inputs'!UIX57</f>
        <v>0</v>
      </c>
      <c r="UIY57" s="31">
        <f>'Active Model Inputs'!UIY57</f>
        <v>0</v>
      </c>
      <c r="UIZ57" s="31">
        <f>'Active Model Inputs'!UIZ57</f>
        <v>0</v>
      </c>
      <c r="UJA57" s="31">
        <f>'Active Model Inputs'!UJA57</f>
        <v>0</v>
      </c>
      <c r="UJB57" s="31">
        <f>'Active Model Inputs'!UJB57</f>
        <v>0</v>
      </c>
      <c r="UJC57" s="31">
        <f>'Active Model Inputs'!UJC57</f>
        <v>0</v>
      </c>
      <c r="UJD57" s="31">
        <f>'Active Model Inputs'!UJD57</f>
        <v>0</v>
      </c>
      <c r="UJE57" s="31">
        <f>'Active Model Inputs'!UJE57</f>
        <v>0</v>
      </c>
      <c r="UJF57" s="31">
        <f>'Active Model Inputs'!UJF57</f>
        <v>0</v>
      </c>
      <c r="UJG57" s="31">
        <f>'Active Model Inputs'!UJG57</f>
        <v>0</v>
      </c>
      <c r="UJH57" s="31">
        <f>'Active Model Inputs'!UJH57</f>
        <v>0</v>
      </c>
      <c r="UJI57" s="31">
        <f>'Active Model Inputs'!UJI57</f>
        <v>0</v>
      </c>
      <c r="UJJ57" s="31">
        <f>'Active Model Inputs'!UJJ57</f>
        <v>0</v>
      </c>
      <c r="UJK57" s="31">
        <f>'Active Model Inputs'!UJK57</f>
        <v>0</v>
      </c>
      <c r="UJL57" s="31">
        <f>'Active Model Inputs'!UJL57</f>
        <v>0</v>
      </c>
      <c r="UJM57" s="31">
        <f>'Active Model Inputs'!UJM57</f>
        <v>0</v>
      </c>
      <c r="UJN57" s="31">
        <f>'Active Model Inputs'!UJN57</f>
        <v>0</v>
      </c>
      <c r="UJO57" s="31">
        <f>'Active Model Inputs'!UJO57</f>
        <v>0</v>
      </c>
      <c r="UJP57" s="31">
        <f>'Active Model Inputs'!UJP57</f>
        <v>0</v>
      </c>
      <c r="UJQ57" s="31">
        <f>'Active Model Inputs'!UJQ57</f>
        <v>0</v>
      </c>
      <c r="UJR57" s="31">
        <f>'Active Model Inputs'!UJR57</f>
        <v>0</v>
      </c>
      <c r="UJS57" s="31">
        <f>'Active Model Inputs'!UJS57</f>
        <v>0</v>
      </c>
      <c r="UJT57" s="31">
        <f>'Active Model Inputs'!UJT57</f>
        <v>0</v>
      </c>
      <c r="UJU57" s="31">
        <f>'Active Model Inputs'!UJU57</f>
        <v>0</v>
      </c>
      <c r="UJV57" s="31">
        <f>'Active Model Inputs'!UJV57</f>
        <v>0</v>
      </c>
      <c r="UJW57" s="31">
        <f>'Active Model Inputs'!UJW57</f>
        <v>0</v>
      </c>
      <c r="UJX57" s="31">
        <f>'Active Model Inputs'!UJX57</f>
        <v>0</v>
      </c>
      <c r="UJY57" s="31">
        <f>'Active Model Inputs'!UJY57</f>
        <v>0</v>
      </c>
      <c r="UJZ57" s="31">
        <f>'Active Model Inputs'!UJZ57</f>
        <v>0</v>
      </c>
      <c r="UKA57" s="31">
        <f>'Active Model Inputs'!UKA57</f>
        <v>0</v>
      </c>
      <c r="UKB57" s="31">
        <f>'Active Model Inputs'!UKB57</f>
        <v>0</v>
      </c>
      <c r="UKC57" s="31">
        <f>'Active Model Inputs'!UKC57</f>
        <v>0</v>
      </c>
      <c r="UKD57" s="31">
        <f>'Active Model Inputs'!UKD57</f>
        <v>0</v>
      </c>
      <c r="UKE57" s="31">
        <f>'Active Model Inputs'!UKE57</f>
        <v>0</v>
      </c>
      <c r="UKF57" s="31">
        <f>'Active Model Inputs'!UKF57</f>
        <v>0</v>
      </c>
      <c r="UKG57" s="31">
        <f>'Active Model Inputs'!UKG57</f>
        <v>0</v>
      </c>
      <c r="UKH57" s="31">
        <f>'Active Model Inputs'!UKH57</f>
        <v>0</v>
      </c>
      <c r="UKI57" s="31">
        <f>'Active Model Inputs'!UKI57</f>
        <v>0</v>
      </c>
      <c r="UKJ57" s="31">
        <f>'Active Model Inputs'!UKJ57</f>
        <v>0</v>
      </c>
      <c r="UKK57" s="31">
        <f>'Active Model Inputs'!UKK57</f>
        <v>0</v>
      </c>
      <c r="UKL57" s="31">
        <f>'Active Model Inputs'!UKL57</f>
        <v>0</v>
      </c>
      <c r="UKM57" s="31">
        <f>'Active Model Inputs'!UKM57</f>
        <v>0</v>
      </c>
      <c r="UKN57" s="31">
        <f>'Active Model Inputs'!UKN57</f>
        <v>0</v>
      </c>
      <c r="UKO57" s="31">
        <f>'Active Model Inputs'!UKO57</f>
        <v>0</v>
      </c>
      <c r="UKP57" s="31">
        <f>'Active Model Inputs'!UKP57</f>
        <v>0</v>
      </c>
      <c r="UKQ57" s="31">
        <f>'Active Model Inputs'!UKQ57</f>
        <v>0</v>
      </c>
      <c r="UKR57" s="31">
        <f>'Active Model Inputs'!UKR57</f>
        <v>0</v>
      </c>
      <c r="UKS57" s="31">
        <f>'Active Model Inputs'!UKS57</f>
        <v>0</v>
      </c>
      <c r="UKT57" s="31">
        <f>'Active Model Inputs'!UKT57</f>
        <v>0</v>
      </c>
      <c r="UKU57" s="31">
        <f>'Active Model Inputs'!UKU57</f>
        <v>0</v>
      </c>
      <c r="UKV57" s="31">
        <f>'Active Model Inputs'!UKV57</f>
        <v>0</v>
      </c>
      <c r="UKW57" s="31">
        <f>'Active Model Inputs'!UKW57</f>
        <v>0</v>
      </c>
      <c r="UKX57" s="31">
        <f>'Active Model Inputs'!UKX57</f>
        <v>0</v>
      </c>
      <c r="UKY57" s="31">
        <f>'Active Model Inputs'!UKY57</f>
        <v>0</v>
      </c>
      <c r="UKZ57" s="31">
        <f>'Active Model Inputs'!UKZ57</f>
        <v>0</v>
      </c>
      <c r="ULA57" s="31">
        <f>'Active Model Inputs'!ULA57</f>
        <v>0</v>
      </c>
      <c r="ULB57" s="31">
        <f>'Active Model Inputs'!ULB57</f>
        <v>0</v>
      </c>
      <c r="ULC57" s="31">
        <f>'Active Model Inputs'!ULC57</f>
        <v>0</v>
      </c>
      <c r="ULD57" s="31">
        <f>'Active Model Inputs'!ULD57</f>
        <v>0</v>
      </c>
      <c r="ULE57" s="31">
        <f>'Active Model Inputs'!ULE57</f>
        <v>0</v>
      </c>
      <c r="ULF57" s="31">
        <f>'Active Model Inputs'!ULF57</f>
        <v>0</v>
      </c>
      <c r="ULG57" s="31">
        <f>'Active Model Inputs'!ULG57</f>
        <v>0</v>
      </c>
      <c r="ULH57" s="31">
        <f>'Active Model Inputs'!ULH57</f>
        <v>0</v>
      </c>
      <c r="ULI57" s="31">
        <f>'Active Model Inputs'!ULI57</f>
        <v>0</v>
      </c>
      <c r="ULJ57" s="31">
        <f>'Active Model Inputs'!ULJ57</f>
        <v>0</v>
      </c>
      <c r="ULK57" s="31">
        <f>'Active Model Inputs'!ULK57</f>
        <v>0</v>
      </c>
      <c r="ULL57" s="31">
        <f>'Active Model Inputs'!ULL57</f>
        <v>0</v>
      </c>
      <c r="ULM57" s="31">
        <f>'Active Model Inputs'!ULM57</f>
        <v>0</v>
      </c>
      <c r="ULN57" s="31">
        <f>'Active Model Inputs'!ULN57</f>
        <v>0</v>
      </c>
      <c r="ULO57" s="31">
        <f>'Active Model Inputs'!ULO57</f>
        <v>0</v>
      </c>
      <c r="ULP57" s="31">
        <f>'Active Model Inputs'!ULP57</f>
        <v>0</v>
      </c>
      <c r="ULQ57" s="31">
        <f>'Active Model Inputs'!ULQ57</f>
        <v>0</v>
      </c>
      <c r="ULR57" s="31">
        <f>'Active Model Inputs'!ULR57</f>
        <v>0</v>
      </c>
      <c r="ULS57" s="31">
        <f>'Active Model Inputs'!ULS57</f>
        <v>0</v>
      </c>
      <c r="ULT57" s="31">
        <f>'Active Model Inputs'!ULT57</f>
        <v>0</v>
      </c>
      <c r="ULU57" s="31">
        <f>'Active Model Inputs'!ULU57</f>
        <v>0</v>
      </c>
      <c r="ULV57" s="31">
        <f>'Active Model Inputs'!ULV57</f>
        <v>0</v>
      </c>
      <c r="ULW57" s="31">
        <f>'Active Model Inputs'!ULW57</f>
        <v>0</v>
      </c>
      <c r="ULX57" s="31">
        <f>'Active Model Inputs'!ULX57</f>
        <v>0</v>
      </c>
      <c r="ULY57" s="31">
        <f>'Active Model Inputs'!ULY57</f>
        <v>0</v>
      </c>
      <c r="ULZ57" s="31">
        <f>'Active Model Inputs'!ULZ57</f>
        <v>0</v>
      </c>
      <c r="UMA57" s="31">
        <f>'Active Model Inputs'!UMA57</f>
        <v>0</v>
      </c>
      <c r="UMB57" s="31">
        <f>'Active Model Inputs'!UMB57</f>
        <v>0</v>
      </c>
      <c r="UMC57" s="31">
        <f>'Active Model Inputs'!UMC57</f>
        <v>0</v>
      </c>
      <c r="UMD57" s="31">
        <f>'Active Model Inputs'!UMD57</f>
        <v>0</v>
      </c>
      <c r="UME57" s="31">
        <f>'Active Model Inputs'!UME57</f>
        <v>0</v>
      </c>
      <c r="UMF57" s="31">
        <f>'Active Model Inputs'!UMF57</f>
        <v>0</v>
      </c>
      <c r="UMG57" s="31">
        <f>'Active Model Inputs'!UMG57</f>
        <v>0</v>
      </c>
      <c r="UMH57" s="31">
        <f>'Active Model Inputs'!UMH57</f>
        <v>0</v>
      </c>
      <c r="UMI57" s="31">
        <f>'Active Model Inputs'!UMI57</f>
        <v>0</v>
      </c>
      <c r="UMJ57" s="31">
        <f>'Active Model Inputs'!UMJ57</f>
        <v>0</v>
      </c>
      <c r="UMK57" s="31">
        <f>'Active Model Inputs'!UMK57</f>
        <v>0</v>
      </c>
      <c r="UML57" s="31">
        <f>'Active Model Inputs'!UML57</f>
        <v>0</v>
      </c>
      <c r="UMM57" s="31">
        <f>'Active Model Inputs'!UMM57</f>
        <v>0</v>
      </c>
      <c r="UMN57" s="31">
        <f>'Active Model Inputs'!UMN57</f>
        <v>0</v>
      </c>
      <c r="UMO57" s="31">
        <f>'Active Model Inputs'!UMO57</f>
        <v>0</v>
      </c>
      <c r="UMP57" s="31">
        <f>'Active Model Inputs'!UMP57</f>
        <v>0</v>
      </c>
      <c r="UMQ57" s="31">
        <f>'Active Model Inputs'!UMQ57</f>
        <v>0</v>
      </c>
      <c r="UMR57" s="31">
        <f>'Active Model Inputs'!UMR57</f>
        <v>0</v>
      </c>
      <c r="UMS57" s="31">
        <f>'Active Model Inputs'!UMS57</f>
        <v>0</v>
      </c>
      <c r="UMT57" s="31">
        <f>'Active Model Inputs'!UMT57</f>
        <v>0</v>
      </c>
      <c r="UMU57" s="31">
        <f>'Active Model Inputs'!UMU57</f>
        <v>0</v>
      </c>
      <c r="UMV57" s="31">
        <f>'Active Model Inputs'!UMV57</f>
        <v>0</v>
      </c>
      <c r="UMW57" s="31">
        <f>'Active Model Inputs'!UMW57</f>
        <v>0</v>
      </c>
      <c r="UMX57" s="31">
        <f>'Active Model Inputs'!UMX57</f>
        <v>0</v>
      </c>
      <c r="UMY57" s="31">
        <f>'Active Model Inputs'!UMY57</f>
        <v>0</v>
      </c>
      <c r="UMZ57" s="31">
        <f>'Active Model Inputs'!UMZ57</f>
        <v>0</v>
      </c>
      <c r="UNA57" s="31">
        <f>'Active Model Inputs'!UNA57</f>
        <v>0</v>
      </c>
      <c r="UNB57" s="31">
        <f>'Active Model Inputs'!UNB57</f>
        <v>0</v>
      </c>
      <c r="UNC57" s="31">
        <f>'Active Model Inputs'!UNC57</f>
        <v>0</v>
      </c>
      <c r="UND57" s="31">
        <f>'Active Model Inputs'!UND57</f>
        <v>0</v>
      </c>
      <c r="UNE57" s="31">
        <f>'Active Model Inputs'!UNE57</f>
        <v>0</v>
      </c>
      <c r="UNF57" s="31">
        <f>'Active Model Inputs'!UNF57</f>
        <v>0</v>
      </c>
      <c r="UNG57" s="31">
        <f>'Active Model Inputs'!UNG57</f>
        <v>0</v>
      </c>
      <c r="UNH57" s="31">
        <f>'Active Model Inputs'!UNH57</f>
        <v>0</v>
      </c>
      <c r="UNI57" s="31">
        <f>'Active Model Inputs'!UNI57</f>
        <v>0</v>
      </c>
      <c r="UNJ57" s="31">
        <f>'Active Model Inputs'!UNJ57</f>
        <v>0</v>
      </c>
      <c r="UNK57" s="31">
        <f>'Active Model Inputs'!UNK57</f>
        <v>0</v>
      </c>
      <c r="UNL57" s="31">
        <f>'Active Model Inputs'!UNL57</f>
        <v>0</v>
      </c>
      <c r="UNM57" s="31">
        <f>'Active Model Inputs'!UNM57</f>
        <v>0</v>
      </c>
      <c r="UNN57" s="31">
        <f>'Active Model Inputs'!UNN57</f>
        <v>0</v>
      </c>
      <c r="UNO57" s="31">
        <f>'Active Model Inputs'!UNO57</f>
        <v>0</v>
      </c>
      <c r="UNP57" s="31">
        <f>'Active Model Inputs'!UNP57</f>
        <v>0</v>
      </c>
      <c r="UNQ57" s="31">
        <f>'Active Model Inputs'!UNQ57</f>
        <v>0</v>
      </c>
      <c r="UNR57" s="31">
        <f>'Active Model Inputs'!UNR57</f>
        <v>0</v>
      </c>
      <c r="UNS57" s="31">
        <f>'Active Model Inputs'!UNS57</f>
        <v>0</v>
      </c>
      <c r="UNT57" s="31">
        <f>'Active Model Inputs'!UNT57</f>
        <v>0</v>
      </c>
      <c r="UNU57" s="31">
        <f>'Active Model Inputs'!UNU57</f>
        <v>0</v>
      </c>
      <c r="UNV57" s="31">
        <f>'Active Model Inputs'!UNV57</f>
        <v>0</v>
      </c>
      <c r="UNW57" s="31">
        <f>'Active Model Inputs'!UNW57</f>
        <v>0</v>
      </c>
      <c r="UNX57" s="31">
        <f>'Active Model Inputs'!UNX57</f>
        <v>0</v>
      </c>
      <c r="UNY57" s="31">
        <f>'Active Model Inputs'!UNY57</f>
        <v>0</v>
      </c>
      <c r="UNZ57" s="31">
        <f>'Active Model Inputs'!UNZ57</f>
        <v>0</v>
      </c>
      <c r="UOA57" s="31">
        <f>'Active Model Inputs'!UOA57</f>
        <v>0</v>
      </c>
      <c r="UOB57" s="31">
        <f>'Active Model Inputs'!UOB57</f>
        <v>0</v>
      </c>
      <c r="UOC57" s="31">
        <f>'Active Model Inputs'!UOC57</f>
        <v>0</v>
      </c>
      <c r="UOD57" s="31">
        <f>'Active Model Inputs'!UOD57</f>
        <v>0</v>
      </c>
      <c r="UOE57" s="31">
        <f>'Active Model Inputs'!UOE57</f>
        <v>0</v>
      </c>
      <c r="UOF57" s="31">
        <f>'Active Model Inputs'!UOF57</f>
        <v>0</v>
      </c>
      <c r="UOG57" s="31">
        <f>'Active Model Inputs'!UOG57</f>
        <v>0</v>
      </c>
      <c r="UOH57" s="31">
        <f>'Active Model Inputs'!UOH57</f>
        <v>0</v>
      </c>
      <c r="UOI57" s="31">
        <f>'Active Model Inputs'!UOI57</f>
        <v>0</v>
      </c>
      <c r="UOJ57" s="31">
        <f>'Active Model Inputs'!UOJ57</f>
        <v>0</v>
      </c>
      <c r="UOK57" s="31">
        <f>'Active Model Inputs'!UOK57</f>
        <v>0</v>
      </c>
      <c r="UOL57" s="31">
        <f>'Active Model Inputs'!UOL57</f>
        <v>0</v>
      </c>
      <c r="UOM57" s="31">
        <f>'Active Model Inputs'!UOM57</f>
        <v>0</v>
      </c>
      <c r="UON57" s="31">
        <f>'Active Model Inputs'!UON57</f>
        <v>0</v>
      </c>
      <c r="UOO57" s="31">
        <f>'Active Model Inputs'!UOO57</f>
        <v>0</v>
      </c>
      <c r="UOP57" s="31">
        <f>'Active Model Inputs'!UOP57</f>
        <v>0</v>
      </c>
      <c r="UOQ57" s="31">
        <f>'Active Model Inputs'!UOQ57</f>
        <v>0</v>
      </c>
      <c r="UOR57" s="31">
        <f>'Active Model Inputs'!UOR57</f>
        <v>0</v>
      </c>
      <c r="UOS57" s="31">
        <f>'Active Model Inputs'!UOS57</f>
        <v>0</v>
      </c>
      <c r="UOT57" s="31">
        <f>'Active Model Inputs'!UOT57</f>
        <v>0</v>
      </c>
      <c r="UOU57" s="31">
        <f>'Active Model Inputs'!UOU57</f>
        <v>0</v>
      </c>
      <c r="UOV57" s="31">
        <f>'Active Model Inputs'!UOV57</f>
        <v>0</v>
      </c>
      <c r="UOW57" s="31">
        <f>'Active Model Inputs'!UOW57</f>
        <v>0</v>
      </c>
      <c r="UOX57" s="31">
        <f>'Active Model Inputs'!UOX57</f>
        <v>0</v>
      </c>
      <c r="UOY57" s="31">
        <f>'Active Model Inputs'!UOY57</f>
        <v>0</v>
      </c>
      <c r="UOZ57" s="31">
        <f>'Active Model Inputs'!UOZ57</f>
        <v>0</v>
      </c>
      <c r="UPA57" s="31">
        <f>'Active Model Inputs'!UPA57</f>
        <v>0</v>
      </c>
      <c r="UPB57" s="31">
        <f>'Active Model Inputs'!UPB57</f>
        <v>0</v>
      </c>
      <c r="UPC57" s="31">
        <f>'Active Model Inputs'!UPC57</f>
        <v>0</v>
      </c>
      <c r="UPD57" s="31">
        <f>'Active Model Inputs'!UPD57</f>
        <v>0</v>
      </c>
      <c r="UPE57" s="31">
        <f>'Active Model Inputs'!UPE57</f>
        <v>0</v>
      </c>
      <c r="UPF57" s="31">
        <f>'Active Model Inputs'!UPF57</f>
        <v>0</v>
      </c>
      <c r="UPG57" s="31">
        <f>'Active Model Inputs'!UPG57</f>
        <v>0</v>
      </c>
      <c r="UPH57" s="31">
        <f>'Active Model Inputs'!UPH57</f>
        <v>0</v>
      </c>
      <c r="UPI57" s="31">
        <f>'Active Model Inputs'!UPI57</f>
        <v>0</v>
      </c>
      <c r="UPJ57" s="31">
        <f>'Active Model Inputs'!UPJ57</f>
        <v>0</v>
      </c>
      <c r="UPK57" s="31">
        <f>'Active Model Inputs'!UPK57</f>
        <v>0</v>
      </c>
      <c r="UPL57" s="31">
        <f>'Active Model Inputs'!UPL57</f>
        <v>0</v>
      </c>
      <c r="UPM57" s="31">
        <f>'Active Model Inputs'!UPM57</f>
        <v>0</v>
      </c>
      <c r="UPN57" s="31">
        <f>'Active Model Inputs'!UPN57</f>
        <v>0</v>
      </c>
      <c r="UPO57" s="31">
        <f>'Active Model Inputs'!UPO57</f>
        <v>0</v>
      </c>
      <c r="UPP57" s="31">
        <f>'Active Model Inputs'!UPP57</f>
        <v>0</v>
      </c>
      <c r="UPQ57" s="31">
        <f>'Active Model Inputs'!UPQ57</f>
        <v>0</v>
      </c>
      <c r="UPR57" s="31">
        <f>'Active Model Inputs'!UPR57</f>
        <v>0</v>
      </c>
      <c r="UPS57" s="31">
        <f>'Active Model Inputs'!UPS57</f>
        <v>0</v>
      </c>
      <c r="UPT57" s="31">
        <f>'Active Model Inputs'!UPT57</f>
        <v>0</v>
      </c>
      <c r="UPU57" s="31">
        <f>'Active Model Inputs'!UPU57</f>
        <v>0</v>
      </c>
      <c r="UPV57" s="31">
        <f>'Active Model Inputs'!UPV57</f>
        <v>0</v>
      </c>
      <c r="UPW57" s="31">
        <f>'Active Model Inputs'!UPW57</f>
        <v>0</v>
      </c>
      <c r="UPX57" s="31">
        <f>'Active Model Inputs'!UPX57</f>
        <v>0</v>
      </c>
      <c r="UPY57" s="31">
        <f>'Active Model Inputs'!UPY57</f>
        <v>0</v>
      </c>
      <c r="UPZ57" s="31">
        <f>'Active Model Inputs'!UPZ57</f>
        <v>0</v>
      </c>
      <c r="UQA57" s="31">
        <f>'Active Model Inputs'!UQA57</f>
        <v>0</v>
      </c>
      <c r="UQB57" s="31">
        <f>'Active Model Inputs'!UQB57</f>
        <v>0</v>
      </c>
      <c r="UQC57" s="31">
        <f>'Active Model Inputs'!UQC57</f>
        <v>0</v>
      </c>
      <c r="UQD57" s="31">
        <f>'Active Model Inputs'!UQD57</f>
        <v>0</v>
      </c>
      <c r="UQE57" s="31">
        <f>'Active Model Inputs'!UQE57</f>
        <v>0</v>
      </c>
      <c r="UQF57" s="31">
        <f>'Active Model Inputs'!UQF57</f>
        <v>0</v>
      </c>
      <c r="UQG57" s="31">
        <f>'Active Model Inputs'!UQG57</f>
        <v>0</v>
      </c>
      <c r="UQH57" s="31">
        <f>'Active Model Inputs'!UQH57</f>
        <v>0</v>
      </c>
      <c r="UQI57" s="31">
        <f>'Active Model Inputs'!UQI57</f>
        <v>0</v>
      </c>
      <c r="UQJ57" s="31">
        <f>'Active Model Inputs'!UQJ57</f>
        <v>0</v>
      </c>
      <c r="UQK57" s="31">
        <f>'Active Model Inputs'!UQK57</f>
        <v>0</v>
      </c>
      <c r="UQL57" s="31">
        <f>'Active Model Inputs'!UQL57</f>
        <v>0</v>
      </c>
      <c r="UQM57" s="31">
        <f>'Active Model Inputs'!UQM57</f>
        <v>0</v>
      </c>
      <c r="UQN57" s="31">
        <f>'Active Model Inputs'!UQN57</f>
        <v>0</v>
      </c>
      <c r="UQO57" s="31">
        <f>'Active Model Inputs'!UQO57</f>
        <v>0</v>
      </c>
      <c r="UQP57" s="31">
        <f>'Active Model Inputs'!UQP57</f>
        <v>0</v>
      </c>
      <c r="UQQ57" s="31">
        <f>'Active Model Inputs'!UQQ57</f>
        <v>0</v>
      </c>
      <c r="UQR57" s="31">
        <f>'Active Model Inputs'!UQR57</f>
        <v>0</v>
      </c>
      <c r="UQS57" s="31">
        <f>'Active Model Inputs'!UQS57</f>
        <v>0</v>
      </c>
      <c r="UQT57" s="31">
        <f>'Active Model Inputs'!UQT57</f>
        <v>0</v>
      </c>
      <c r="UQU57" s="31">
        <f>'Active Model Inputs'!UQU57</f>
        <v>0</v>
      </c>
      <c r="UQV57" s="31">
        <f>'Active Model Inputs'!UQV57</f>
        <v>0</v>
      </c>
      <c r="UQW57" s="31">
        <f>'Active Model Inputs'!UQW57</f>
        <v>0</v>
      </c>
      <c r="UQX57" s="31">
        <f>'Active Model Inputs'!UQX57</f>
        <v>0</v>
      </c>
      <c r="UQY57" s="31">
        <f>'Active Model Inputs'!UQY57</f>
        <v>0</v>
      </c>
      <c r="UQZ57" s="31">
        <f>'Active Model Inputs'!UQZ57</f>
        <v>0</v>
      </c>
      <c r="URA57" s="31">
        <f>'Active Model Inputs'!URA57</f>
        <v>0</v>
      </c>
      <c r="URB57" s="31">
        <f>'Active Model Inputs'!URB57</f>
        <v>0</v>
      </c>
      <c r="URC57" s="31">
        <f>'Active Model Inputs'!URC57</f>
        <v>0</v>
      </c>
      <c r="URD57" s="31">
        <f>'Active Model Inputs'!URD57</f>
        <v>0</v>
      </c>
      <c r="URE57" s="31">
        <f>'Active Model Inputs'!URE57</f>
        <v>0</v>
      </c>
      <c r="URF57" s="31">
        <f>'Active Model Inputs'!URF57</f>
        <v>0</v>
      </c>
      <c r="URG57" s="31">
        <f>'Active Model Inputs'!URG57</f>
        <v>0</v>
      </c>
      <c r="URH57" s="31">
        <f>'Active Model Inputs'!URH57</f>
        <v>0</v>
      </c>
      <c r="URI57" s="31">
        <f>'Active Model Inputs'!URI57</f>
        <v>0</v>
      </c>
      <c r="URJ57" s="31">
        <f>'Active Model Inputs'!URJ57</f>
        <v>0</v>
      </c>
      <c r="URK57" s="31">
        <f>'Active Model Inputs'!URK57</f>
        <v>0</v>
      </c>
      <c r="URL57" s="31">
        <f>'Active Model Inputs'!URL57</f>
        <v>0</v>
      </c>
      <c r="URM57" s="31">
        <f>'Active Model Inputs'!URM57</f>
        <v>0</v>
      </c>
      <c r="URN57" s="31">
        <f>'Active Model Inputs'!URN57</f>
        <v>0</v>
      </c>
      <c r="URO57" s="31">
        <f>'Active Model Inputs'!URO57</f>
        <v>0</v>
      </c>
      <c r="URP57" s="31">
        <f>'Active Model Inputs'!URP57</f>
        <v>0</v>
      </c>
      <c r="URQ57" s="31">
        <f>'Active Model Inputs'!URQ57</f>
        <v>0</v>
      </c>
      <c r="URR57" s="31">
        <f>'Active Model Inputs'!URR57</f>
        <v>0</v>
      </c>
      <c r="URS57" s="31">
        <f>'Active Model Inputs'!URS57</f>
        <v>0</v>
      </c>
      <c r="URT57" s="31">
        <f>'Active Model Inputs'!URT57</f>
        <v>0</v>
      </c>
      <c r="URU57" s="31">
        <f>'Active Model Inputs'!URU57</f>
        <v>0</v>
      </c>
      <c r="URV57" s="31">
        <f>'Active Model Inputs'!URV57</f>
        <v>0</v>
      </c>
      <c r="URW57" s="31">
        <f>'Active Model Inputs'!URW57</f>
        <v>0</v>
      </c>
      <c r="URX57" s="31">
        <f>'Active Model Inputs'!URX57</f>
        <v>0</v>
      </c>
      <c r="URY57" s="31">
        <f>'Active Model Inputs'!URY57</f>
        <v>0</v>
      </c>
      <c r="URZ57" s="31">
        <f>'Active Model Inputs'!URZ57</f>
        <v>0</v>
      </c>
      <c r="USA57" s="31">
        <f>'Active Model Inputs'!USA57</f>
        <v>0</v>
      </c>
      <c r="USB57" s="31">
        <f>'Active Model Inputs'!USB57</f>
        <v>0</v>
      </c>
      <c r="USC57" s="31">
        <f>'Active Model Inputs'!USC57</f>
        <v>0</v>
      </c>
      <c r="USD57" s="31">
        <f>'Active Model Inputs'!USD57</f>
        <v>0</v>
      </c>
      <c r="USE57" s="31">
        <f>'Active Model Inputs'!USE57</f>
        <v>0</v>
      </c>
      <c r="USF57" s="31">
        <f>'Active Model Inputs'!USF57</f>
        <v>0</v>
      </c>
      <c r="USG57" s="31">
        <f>'Active Model Inputs'!USG57</f>
        <v>0</v>
      </c>
      <c r="USH57" s="31">
        <f>'Active Model Inputs'!USH57</f>
        <v>0</v>
      </c>
      <c r="USI57" s="31">
        <f>'Active Model Inputs'!USI57</f>
        <v>0</v>
      </c>
      <c r="USJ57" s="31">
        <f>'Active Model Inputs'!USJ57</f>
        <v>0</v>
      </c>
      <c r="USK57" s="31">
        <f>'Active Model Inputs'!USK57</f>
        <v>0</v>
      </c>
      <c r="USL57" s="31">
        <f>'Active Model Inputs'!USL57</f>
        <v>0</v>
      </c>
      <c r="USM57" s="31">
        <f>'Active Model Inputs'!USM57</f>
        <v>0</v>
      </c>
      <c r="USN57" s="31">
        <f>'Active Model Inputs'!USN57</f>
        <v>0</v>
      </c>
      <c r="USO57" s="31">
        <f>'Active Model Inputs'!USO57</f>
        <v>0</v>
      </c>
      <c r="USP57" s="31">
        <f>'Active Model Inputs'!USP57</f>
        <v>0</v>
      </c>
      <c r="USQ57" s="31">
        <f>'Active Model Inputs'!USQ57</f>
        <v>0</v>
      </c>
      <c r="USR57" s="31">
        <f>'Active Model Inputs'!USR57</f>
        <v>0</v>
      </c>
      <c r="USS57" s="31">
        <f>'Active Model Inputs'!USS57</f>
        <v>0</v>
      </c>
      <c r="UST57" s="31">
        <f>'Active Model Inputs'!UST57</f>
        <v>0</v>
      </c>
      <c r="USU57" s="31">
        <f>'Active Model Inputs'!USU57</f>
        <v>0</v>
      </c>
      <c r="USV57" s="31">
        <f>'Active Model Inputs'!USV57</f>
        <v>0</v>
      </c>
      <c r="USW57" s="31">
        <f>'Active Model Inputs'!USW57</f>
        <v>0</v>
      </c>
      <c r="USX57" s="31">
        <f>'Active Model Inputs'!USX57</f>
        <v>0</v>
      </c>
      <c r="USY57" s="31">
        <f>'Active Model Inputs'!USY57</f>
        <v>0</v>
      </c>
      <c r="USZ57" s="31">
        <f>'Active Model Inputs'!USZ57</f>
        <v>0</v>
      </c>
      <c r="UTA57" s="31">
        <f>'Active Model Inputs'!UTA57</f>
        <v>0</v>
      </c>
      <c r="UTB57" s="31">
        <f>'Active Model Inputs'!UTB57</f>
        <v>0</v>
      </c>
      <c r="UTC57" s="31">
        <f>'Active Model Inputs'!UTC57</f>
        <v>0</v>
      </c>
      <c r="UTD57" s="31">
        <f>'Active Model Inputs'!UTD57</f>
        <v>0</v>
      </c>
      <c r="UTE57" s="31">
        <f>'Active Model Inputs'!UTE57</f>
        <v>0</v>
      </c>
      <c r="UTF57" s="31">
        <f>'Active Model Inputs'!UTF57</f>
        <v>0</v>
      </c>
      <c r="UTG57" s="31">
        <f>'Active Model Inputs'!UTG57</f>
        <v>0</v>
      </c>
      <c r="UTH57" s="31">
        <f>'Active Model Inputs'!UTH57</f>
        <v>0</v>
      </c>
      <c r="UTI57" s="31">
        <f>'Active Model Inputs'!UTI57</f>
        <v>0</v>
      </c>
      <c r="UTJ57" s="31">
        <f>'Active Model Inputs'!UTJ57</f>
        <v>0</v>
      </c>
      <c r="UTK57" s="31">
        <f>'Active Model Inputs'!UTK57</f>
        <v>0</v>
      </c>
      <c r="UTL57" s="31">
        <f>'Active Model Inputs'!UTL57</f>
        <v>0</v>
      </c>
      <c r="UTM57" s="31">
        <f>'Active Model Inputs'!UTM57</f>
        <v>0</v>
      </c>
      <c r="UTN57" s="31">
        <f>'Active Model Inputs'!UTN57</f>
        <v>0</v>
      </c>
      <c r="UTO57" s="31">
        <f>'Active Model Inputs'!UTO57</f>
        <v>0</v>
      </c>
      <c r="UTP57" s="31">
        <f>'Active Model Inputs'!UTP57</f>
        <v>0</v>
      </c>
      <c r="UTQ57" s="31">
        <f>'Active Model Inputs'!UTQ57</f>
        <v>0</v>
      </c>
      <c r="UTR57" s="31">
        <f>'Active Model Inputs'!UTR57</f>
        <v>0</v>
      </c>
      <c r="UTS57" s="31">
        <f>'Active Model Inputs'!UTS57</f>
        <v>0</v>
      </c>
      <c r="UTT57" s="31">
        <f>'Active Model Inputs'!UTT57</f>
        <v>0</v>
      </c>
      <c r="UTU57" s="31">
        <f>'Active Model Inputs'!UTU57</f>
        <v>0</v>
      </c>
      <c r="UTV57" s="31">
        <f>'Active Model Inputs'!UTV57</f>
        <v>0</v>
      </c>
      <c r="UTW57" s="31">
        <f>'Active Model Inputs'!UTW57</f>
        <v>0</v>
      </c>
      <c r="UTX57" s="31">
        <f>'Active Model Inputs'!UTX57</f>
        <v>0</v>
      </c>
      <c r="UTY57" s="31">
        <f>'Active Model Inputs'!UTY57</f>
        <v>0</v>
      </c>
      <c r="UTZ57" s="31">
        <f>'Active Model Inputs'!UTZ57</f>
        <v>0</v>
      </c>
      <c r="UUA57" s="31">
        <f>'Active Model Inputs'!UUA57</f>
        <v>0</v>
      </c>
      <c r="UUB57" s="31">
        <f>'Active Model Inputs'!UUB57</f>
        <v>0</v>
      </c>
      <c r="UUC57" s="31">
        <f>'Active Model Inputs'!UUC57</f>
        <v>0</v>
      </c>
      <c r="UUD57" s="31">
        <f>'Active Model Inputs'!UUD57</f>
        <v>0</v>
      </c>
      <c r="UUE57" s="31">
        <f>'Active Model Inputs'!UUE57</f>
        <v>0</v>
      </c>
      <c r="UUF57" s="31">
        <f>'Active Model Inputs'!UUF57</f>
        <v>0</v>
      </c>
      <c r="UUG57" s="31">
        <f>'Active Model Inputs'!UUG57</f>
        <v>0</v>
      </c>
      <c r="UUH57" s="31">
        <f>'Active Model Inputs'!UUH57</f>
        <v>0</v>
      </c>
      <c r="UUI57" s="31">
        <f>'Active Model Inputs'!UUI57</f>
        <v>0</v>
      </c>
      <c r="UUJ57" s="31">
        <f>'Active Model Inputs'!UUJ57</f>
        <v>0</v>
      </c>
      <c r="UUK57" s="31">
        <f>'Active Model Inputs'!UUK57</f>
        <v>0</v>
      </c>
      <c r="UUL57" s="31">
        <f>'Active Model Inputs'!UUL57</f>
        <v>0</v>
      </c>
      <c r="UUM57" s="31">
        <f>'Active Model Inputs'!UUM57</f>
        <v>0</v>
      </c>
      <c r="UUN57" s="31">
        <f>'Active Model Inputs'!UUN57</f>
        <v>0</v>
      </c>
      <c r="UUO57" s="31">
        <f>'Active Model Inputs'!UUO57</f>
        <v>0</v>
      </c>
      <c r="UUP57" s="31">
        <f>'Active Model Inputs'!UUP57</f>
        <v>0</v>
      </c>
      <c r="UUQ57" s="31">
        <f>'Active Model Inputs'!UUQ57</f>
        <v>0</v>
      </c>
      <c r="UUR57" s="31">
        <f>'Active Model Inputs'!UUR57</f>
        <v>0</v>
      </c>
      <c r="UUS57" s="31">
        <f>'Active Model Inputs'!UUS57</f>
        <v>0</v>
      </c>
      <c r="UUT57" s="31">
        <f>'Active Model Inputs'!UUT57</f>
        <v>0</v>
      </c>
      <c r="UUU57" s="31">
        <f>'Active Model Inputs'!UUU57</f>
        <v>0</v>
      </c>
      <c r="UUV57" s="31">
        <f>'Active Model Inputs'!UUV57</f>
        <v>0</v>
      </c>
      <c r="UUW57" s="31">
        <f>'Active Model Inputs'!UUW57</f>
        <v>0</v>
      </c>
      <c r="UUX57" s="31">
        <f>'Active Model Inputs'!UUX57</f>
        <v>0</v>
      </c>
      <c r="UUY57" s="31">
        <f>'Active Model Inputs'!UUY57</f>
        <v>0</v>
      </c>
      <c r="UUZ57" s="31">
        <f>'Active Model Inputs'!UUZ57</f>
        <v>0</v>
      </c>
      <c r="UVA57" s="31">
        <f>'Active Model Inputs'!UVA57</f>
        <v>0</v>
      </c>
      <c r="UVB57" s="31">
        <f>'Active Model Inputs'!UVB57</f>
        <v>0</v>
      </c>
      <c r="UVC57" s="31">
        <f>'Active Model Inputs'!UVC57</f>
        <v>0</v>
      </c>
      <c r="UVD57" s="31">
        <f>'Active Model Inputs'!UVD57</f>
        <v>0</v>
      </c>
      <c r="UVE57" s="31">
        <f>'Active Model Inputs'!UVE57</f>
        <v>0</v>
      </c>
      <c r="UVF57" s="31">
        <f>'Active Model Inputs'!UVF57</f>
        <v>0</v>
      </c>
      <c r="UVG57" s="31">
        <f>'Active Model Inputs'!UVG57</f>
        <v>0</v>
      </c>
      <c r="UVH57" s="31">
        <f>'Active Model Inputs'!UVH57</f>
        <v>0</v>
      </c>
      <c r="UVI57" s="31">
        <f>'Active Model Inputs'!UVI57</f>
        <v>0</v>
      </c>
      <c r="UVJ57" s="31">
        <f>'Active Model Inputs'!UVJ57</f>
        <v>0</v>
      </c>
      <c r="UVK57" s="31">
        <f>'Active Model Inputs'!UVK57</f>
        <v>0</v>
      </c>
      <c r="UVL57" s="31">
        <f>'Active Model Inputs'!UVL57</f>
        <v>0</v>
      </c>
      <c r="UVM57" s="31">
        <f>'Active Model Inputs'!UVM57</f>
        <v>0</v>
      </c>
      <c r="UVN57" s="31">
        <f>'Active Model Inputs'!UVN57</f>
        <v>0</v>
      </c>
      <c r="UVO57" s="31">
        <f>'Active Model Inputs'!UVO57</f>
        <v>0</v>
      </c>
      <c r="UVP57" s="31">
        <f>'Active Model Inputs'!UVP57</f>
        <v>0</v>
      </c>
      <c r="UVQ57" s="31">
        <f>'Active Model Inputs'!UVQ57</f>
        <v>0</v>
      </c>
      <c r="UVR57" s="31">
        <f>'Active Model Inputs'!UVR57</f>
        <v>0</v>
      </c>
      <c r="UVS57" s="31">
        <f>'Active Model Inputs'!UVS57</f>
        <v>0</v>
      </c>
      <c r="UVT57" s="31">
        <f>'Active Model Inputs'!UVT57</f>
        <v>0</v>
      </c>
      <c r="UVU57" s="31">
        <f>'Active Model Inputs'!UVU57</f>
        <v>0</v>
      </c>
      <c r="UVV57" s="31">
        <f>'Active Model Inputs'!UVV57</f>
        <v>0</v>
      </c>
      <c r="UVW57" s="31">
        <f>'Active Model Inputs'!UVW57</f>
        <v>0</v>
      </c>
      <c r="UVX57" s="31">
        <f>'Active Model Inputs'!UVX57</f>
        <v>0</v>
      </c>
      <c r="UVY57" s="31">
        <f>'Active Model Inputs'!UVY57</f>
        <v>0</v>
      </c>
      <c r="UVZ57" s="31">
        <f>'Active Model Inputs'!UVZ57</f>
        <v>0</v>
      </c>
      <c r="UWA57" s="31">
        <f>'Active Model Inputs'!UWA57</f>
        <v>0</v>
      </c>
      <c r="UWB57" s="31">
        <f>'Active Model Inputs'!UWB57</f>
        <v>0</v>
      </c>
      <c r="UWC57" s="31">
        <f>'Active Model Inputs'!UWC57</f>
        <v>0</v>
      </c>
      <c r="UWD57" s="31">
        <f>'Active Model Inputs'!UWD57</f>
        <v>0</v>
      </c>
      <c r="UWE57" s="31">
        <f>'Active Model Inputs'!UWE57</f>
        <v>0</v>
      </c>
      <c r="UWF57" s="31">
        <f>'Active Model Inputs'!UWF57</f>
        <v>0</v>
      </c>
      <c r="UWG57" s="31">
        <f>'Active Model Inputs'!UWG57</f>
        <v>0</v>
      </c>
      <c r="UWH57" s="31">
        <f>'Active Model Inputs'!UWH57</f>
        <v>0</v>
      </c>
      <c r="UWI57" s="31">
        <f>'Active Model Inputs'!UWI57</f>
        <v>0</v>
      </c>
      <c r="UWJ57" s="31">
        <f>'Active Model Inputs'!UWJ57</f>
        <v>0</v>
      </c>
      <c r="UWK57" s="31">
        <f>'Active Model Inputs'!UWK57</f>
        <v>0</v>
      </c>
      <c r="UWL57" s="31">
        <f>'Active Model Inputs'!UWL57</f>
        <v>0</v>
      </c>
      <c r="UWM57" s="31">
        <f>'Active Model Inputs'!UWM57</f>
        <v>0</v>
      </c>
      <c r="UWN57" s="31">
        <f>'Active Model Inputs'!UWN57</f>
        <v>0</v>
      </c>
      <c r="UWO57" s="31">
        <f>'Active Model Inputs'!UWO57</f>
        <v>0</v>
      </c>
      <c r="UWP57" s="31">
        <f>'Active Model Inputs'!UWP57</f>
        <v>0</v>
      </c>
      <c r="UWQ57" s="31">
        <f>'Active Model Inputs'!UWQ57</f>
        <v>0</v>
      </c>
      <c r="UWR57" s="31">
        <f>'Active Model Inputs'!UWR57</f>
        <v>0</v>
      </c>
      <c r="UWS57" s="31">
        <f>'Active Model Inputs'!UWS57</f>
        <v>0</v>
      </c>
      <c r="UWT57" s="31">
        <f>'Active Model Inputs'!UWT57</f>
        <v>0</v>
      </c>
      <c r="UWU57" s="31">
        <f>'Active Model Inputs'!UWU57</f>
        <v>0</v>
      </c>
      <c r="UWV57" s="31">
        <f>'Active Model Inputs'!UWV57</f>
        <v>0</v>
      </c>
      <c r="UWW57" s="31">
        <f>'Active Model Inputs'!UWW57</f>
        <v>0</v>
      </c>
      <c r="UWX57" s="31">
        <f>'Active Model Inputs'!UWX57</f>
        <v>0</v>
      </c>
      <c r="UWY57" s="31">
        <f>'Active Model Inputs'!UWY57</f>
        <v>0</v>
      </c>
      <c r="UWZ57" s="31">
        <f>'Active Model Inputs'!UWZ57</f>
        <v>0</v>
      </c>
      <c r="UXA57" s="31">
        <f>'Active Model Inputs'!UXA57</f>
        <v>0</v>
      </c>
      <c r="UXB57" s="31">
        <f>'Active Model Inputs'!UXB57</f>
        <v>0</v>
      </c>
      <c r="UXC57" s="31">
        <f>'Active Model Inputs'!UXC57</f>
        <v>0</v>
      </c>
      <c r="UXD57" s="31">
        <f>'Active Model Inputs'!UXD57</f>
        <v>0</v>
      </c>
      <c r="UXE57" s="31">
        <f>'Active Model Inputs'!UXE57</f>
        <v>0</v>
      </c>
      <c r="UXF57" s="31">
        <f>'Active Model Inputs'!UXF57</f>
        <v>0</v>
      </c>
      <c r="UXG57" s="31">
        <f>'Active Model Inputs'!UXG57</f>
        <v>0</v>
      </c>
      <c r="UXH57" s="31">
        <f>'Active Model Inputs'!UXH57</f>
        <v>0</v>
      </c>
      <c r="UXI57" s="31">
        <f>'Active Model Inputs'!UXI57</f>
        <v>0</v>
      </c>
      <c r="UXJ57" s="31">
        <f>'Active Model Inputs'!UXJ57</f>
        <v>0</v>
      </c>
      <c r="UXK57" s="31">
        <f>'Active Model Inputs'!UXK57</f>
        <v>0</v>
      </c>
      <c r="UXL57" s="31">
        <f>'Active Model Inputs'!UXL57</f>
        <v>0</v>
      </c>
      <c r="UXM57" s="31">
        <f>'Active Model Inputs'!UXM57</f>
        <v>0</v>
      </c>
      <c r="UXN57" s="31">
        <f>'Active Model Inputs'!UXN57</f>
        <v>0</v>
      </c>
      <c r="UXO57" s="31">
        <f>'Active Model Inputs'!UXO57</f>
        <v>0</v>
      </c>
      <c r="UXP57" s="31">
        <f>'Active Model Inputs'!UXP57</f>
        <v>0</v>
      </c>
      <c r="UXQ57" s="31">
        <f>'Active Model Inputs'!UXQ57</f>
        <v>0</v>
      </c>
      <c r="UXR57" s="31">
        <f>'Active Model Inputs'!UXR57</f>
        <v>0</v>
      </c>
      <c r="UXS57" s="31">
        <f>'Active Model Inputs'!UXS57</f>
        <v>0</v>
      </c>
      <c r="UXT57" s="31">
        <f>'Active Model Inputs'!UXT57</f>
        <v>0</v>
      </c>
      <c r="UXU57" s="31">
        <f>'Active Model Inputs'!UXU57</f>
        <v>0</v>
      </c>
      <c r="UXV57" s="31">
        <f>'Active Model Inputs'!UXV57</f>
        <v>0</v>
      </c>
      <c r="UXW57" s="31">
        <f>'Active Model Inputs'!UXW57</f>
        <v>0</v>
      </c>
      <c r="UXX57" s="31">
        <f>'Active Model Inputs'!UXX57</f>
        <v>0</v>
      </c>
      <c r="UXY57" s="31">
        <f>'Active Model Inputs'!UXY57</f>
        <v>0</v>
      </c>
      <c r="UXZ57" s="31">
        <f>'Active Model Inputs'!UXZ57</f>
        <v>0</v>
      </c>
      <c r="UYA57" s="31">
        <f>'Active Model Inputs'!UYA57</f>
        <v>0</v>
      </c>
      <c r="UYB57" s="31">
        <f>'Active Model Inputs'!UYB57</f>
        <v>0</v>
      </c>
      <c r="UYC57" s="31">
        <f>'Active Model Inputs'!UYC57</f>
        <v>0</v>
      </c>
      <c r="UYD57" s="31">
        <f>'Active Model Inputs'!UYD57</f>
        <v>0</v>
      </c>
      <c r="UYE57" s="31">
        <f>'Active Model Inputs'!UYE57</f>
        <v>0</v>
      </c>
      <c r="UYF57" s="31">
        <f>'Active Model Inputs'!UYF57</f>
        <v>0</v>
      </c>
      <c r="UYG57" s="31">
        <f>'Active Model Inputs'!UYG57</f>
        <v>0</v>
      </c>
      <c r="UYH57" s="31">
        <f>'Active Model Inputs'!UYH57</f>
        <v>0</v>
      </c>
      <c r="UYI57" s="31">
        <f>'Active Model Inputs'!UYI57</f>
        <v>0</v>
      </c>
      <c r="UYJ57" s="31">
        <f>'Active Model Inputs'!UYJ57</f>
        <v>0</v>
      </c>
      <c r="UYK57" s="31">
        <f>'Active Model Inputs'!UYK57</f>
        <v>0</v>
      </c>
      <c r="UYL57" s="31">
        <f>'Active Model Inputs'!UYL57</f>
        <v>0</v>
      </c>
      <c r="UYM57" s="31">
        <f>'Active Model Inputs'!UYM57</f>
        <v>0</v>
      </c>
      <c r="UYN57" s="31">
        <f>'Active Model Inputs'!UYN57</f>
        <v>0</v>
      </c>
      <c r="UYO57" s="31">
        <f>'Active Model Inputs'!UYO57</f>
        <v>0</v>
      </c>
      <c r="UYP57" s="31">
        <f>'Active Model Inputs'!UYP57</f>
        <v>0</v>
      </c>
      <c r="UYQ57" s="31">
        <f>'Active Model Inputs'!UYQ57</f>
        <v>0</v>
      </c>
      <c r="UYR57" s="31">
        <f>'Active Model Inputs'!UYR57</f>
        <v>0</v>
      </c>
      <c r="UYS57" s="31">
        <f>'Active Model Inputs'!UYS57</f>
        <v>0</v>
      </c>
      <c r="UYT57" s="31">
        <f>'Active Model Inputs'!UYT57</f>
        <v>0</v>
      </c>
      <c r="UYU57" s="31">
        <f>'Active Model Inputs'!UYU57</f>
        <v>0</v>
      </c>
      <c r="UYV57" s="31">
        <f>'Active Model Inputs'!UYV57</f>
        <v>0</v>
      </c>
      <c r="UYW57" s="31">
        <f>'Active Model Inputs'!UYW57</f>
        <v>0</v>
      </c>
      <c r="UYX57" s="31">
        <f>'Active Model Inputs'!UYX57</f>
        <v>0</v>
      </c>
      <c r="UYY57" s="31">
        <f>'Active Model Inputs'!UYY57</f>
        <v>0</v>
      </c>
      <c r="UYZ57" s="31">
        <f>'Active Model Inputs'!UYZ57</f>
        <v>0</v>
      </c>
      <c r="UZA57" s="31">
        <f>'Active Model Inputs'!UZA57</f>
        <v>0</v>
      </c>
      <c r="UZB57" s="31">
        <f>'Active Model Inputs'!UZB57</f>
        <v>0</v>
      </c>
      <c r="UZC57" s="31">
        <f>'Active Model Inputs'!UZC57</f>
        <v>0</v>
      </c>
      <c r="UZD57" s="31">
        <f>'Active Model Inputs'!UZD57</f>
        <v>0</v>
      </c>
      <c r="UZE57" s="31">
        <f>'Active Model Inputs'!UZE57</f>
        <v>0</v>
      </c>
      <c r="UZF57" s="31">
        <f>'Active Model Inputs'!UZF57</f>
        <v>0</v>
      </c>
      <c r="UZG57" s="31">
        <f>'Active Model Inputs'!UZG57</f>
        <v>0</v>
      </c>
      <c r="UZH57" s="31">
        <f>'Active Model Inputs'!UZH57</f>
        <v>0</v>
      </c>
      <c r="UZI57" s="31">
        <f>'Active Model Inputs'!UZI57</f>
        <v>0</v>
      </c>
      <c r="UZJ57" s="31">
        <f>'Active Model Inputs'!UZJ57</f>
        <v>0</v>
      </c>
      <c r="UZK57" s="31">
        <f>'Active Model Inputs'!UZK57</f>
        <v>0</v>
      </c>
      <c r="UZL57" s="31">
        <f>'Active Model Inputs'!UZL57</f>
        <v>0</v>
      </c>
      <c r="UZM57" s="31">
        <f>'Active Model Inputs'!UZM57</f>
        <v>0</v>
      </c>
      <c r="UZN57" s="31">
        <f>'Active Model Inputs'!UZN57</f>
        <v>0</v>
      </c>
      <c r="UZO57" s="31">
        <f>'Active Model Inputs'!UZO57</f>
        <v>0</v>
      </c>
      <c r="UZP57" s="31">
        <f>'Active Model Inputs'!UZP57</f>
        <v>0</v>
      </c>
      <c r="UZQ57" s="31">
        <f>'Active Model Inputs'!UZQ57</f>
        <v>0</v>
      </c>
      <c r="UZR57" s="31">
        <f>'Active Model Inputs'!UZR57</f>
        <v>0</v>
      </c>
      <c r="UZS57" s="31">
        <f>'Active Model Inputs'!UZS57</f>
        <v>0</v>
      </c>
      <c r="UZT57" s="31">
        <f>'Active Model Inputs'!UZT57</f>
        <v>0</v>
      </c>
      <c r="UZU57" s="31">
        <f>'Active Model Inputs'!UZU57</f>
        <v>0</v>
      </c>
      <c r="UZV57" s="31">
        <f>'Active Model Inputs'!UZV57</f>
        <v>0</v>
      </c>
      <c r="UZW57" s="31">
        <f>'Active Model Inputs'!UZW57</f>
        <v>0</v>
      </c>
      <c r="UZX57" s="31">
        <f>'Active Model Inputs'!UZX57</f>
        <v>0</v>
      </c>
      <c r="UZY57" s="31">
        <f>'Active Model Inputs'!UZY57</f>
        <v>0</v>
      </c>
      <c r="UZZ57" s="31">
        <f>'Active Model Inputs'!UZZ57</f>
        <v>0</v>
      </c>
      <c r="VAA57" s="31">
        <f>'Active Model Inputs'!VAA57</f>
        <v>0</v>
      </c>
      <c r="VAB57" s="31">
        <f>'Active Model Inputs'!VAB57</f>
        <v>0</v>
      </c>
      <c r="VAC57" s="31">
        <f>'Active Model Inputs'!VAC57</f>
        <v>0</v>
      </c>
      <c r="VAD57" s="31">
        <f>'Active Model Inputs'!VAD57</f>
        <v>0</v>
      </c>
      <c r="VAE57" s="31">
        <f>'Active Model Inputs'!VAE57</f>
        <v>0</v>
      </c>
      <c r="VAF57" s="31">
        <f>'Active Model Inputs'!VAF57</f>
        <v>0</v>
      </c>
      <c r="VAG57" s="31">
        <f>'Active Model Inputs'!VAG57</f>
        <v>0</v>
      </c>
      <c r="VAH57" s="31">
        <f>'Active Model Inputs'!VAH57</f>
        <v>0</v>
      </c>
      <c r="VAI57" s="31">
        <f>'Active Model Inputs'!VAI57</f>
        <v>0</v>
      </c>
      <c r="VAJ57" s="31">
        <f>'Active Model Inputs'!VAJ57</f>
        <v>0</v>
      </c>
      <c r="VAK57" s="31">
        <f>'Active Model Inputs'!VAK57</f>
        <v>0</v>
      </c>
      <c r="VAL57" s="31">
        <f>'Active Model Inputs'!VAL57</f>
        <v>0</v>
      </c>
      <c r="VAM57" s="31">
        <f>'Active Model Inputs'!VAM57</f>
        <v>0</v>
      </c>
      <c r="VAN57" s="31">
        <f>'Active Model Inputs'!VAN57</f>
        <v>0</v>
      </c>
      <c r="VAO57" s="31">
        <f>'Active Model Inputs'!VAO57</f>
        <v>0</v>
      </c>
      <c r="VAP57" s="31">
        <f>'Active Model Inputs'!VAP57</f>
        <v>0</v>
      </c>
      <c r="VAQ57" s="31">
        <f>'Active Model Inputs'!VAQ57</f>
        <v>0</v>
      </c>
      <c r="VAR57" s="31">
        <f>'Active Model Inputs'!VAR57</f>
        <v>0</v>
      </c>
      <c r="VAS57" s="31">
        <f>'Active Model Inputs'!VAS57</f>
        <v>0</v>
      </c>
      <c r="VAT57" s="31">
        <f>'Active Model Inputs'!VAT57</f>
        <v>0</v>
      </c>
      <c r="VAU57" s="31">
        <f>'Active Model Inputs'!VAU57</f>
        <v>0</v>
      </c>
      <c r="VAV57" s="31">
        <f>'Active Model Inputs'!VAV57</f>
        <v>0</v>
      </c>
      <c r="VAW57" s="31">
        <f>'Active Model Inputs'!VAW57</f>
        <v>0</v>
      </c>
      <c r="VAX57" s="31">
        <f>'Active Model Inputs'!VAX57</f>
        <v>0</v>
      </c>
      <c r="VAY57" s="31">
        <f>'Active Model Inputs'!VAY57</f>
        <v>0</v>
      </c>
      <c r="VAZ57" s="31">
        <f>'Active Model Inputs'!VAZ57</f>
        <v>0</v>
      </c>
      <c r="VBA57" s="31">
        <f>'Active Model Inputs'!VBA57</f>
        <v>0</v>
      </c>
      <c r="VBB57" s="31">
        <f>'Active Model Inputs'!VBB57</f>
        <v>0</v>
      </c>
      <c r="VBC57" s="31">
        <f>'Active Model Inputs'!VBC57</f>
        <v>0</v>
      </c>
      <c r="VBD57" s="31">
        <f>'Active Model Inputs'!VBD57</f>
        <v>0</v>
      </c>
      <c r="VBE57" s="31">
        <f>'Active Model Inputs'!VBE57</f>
        <v>0</v>
      </c>
      <c r="VBF57" s="31">
        <f>'Active Model Inputs'!VBF57</f>
        <v>0</v>
      </c>
      <c r="VBG57" s="31">
        <f>'Active Model Inputs'!VBG57</f>
        <v>0</v>
      </c>
      <c r="VBH57" s="31">
        <f>'Active Model Inputs'!VBH57</f>
        <v>0</v>
      </c>
      <c r="VBI57" s="31">
        <f>'Active Model Inputs'!VBI57</f>
        <v>0</v>
      </c>
      <c r="VBJ57" s="31">
        <f>'Active Model Inputs'!VBJ57</f>
        <v>0</v>
      </c>
      <c r="VBK57" s="31">
        <f>'Active Model Inputs'!VBK57</f>
        <v>0</v>
      </c>
      <c r="VBL57" s="31">
        <f>'Active Model Inputs'!VBL57</f>
        <v>0</v>
      </c>
      <c r="VBM57" s="31">
        <f>'Active Model Inputs'!VBM57</f>
        <v>0</v>
      </c>
      <c r="VBN57" s="31">
        <f>'Active Model Inputs'!VBN57</f>
        <v>0</v>
      </c>
      <c r="VBO57" s="31">
        <f>'Active Model Inputs'!VBO57</f>
        <v>0</v>
      </c>
      <c r="VBP57" s="31">
        <f>'Active Model Inputs'!VBP57</f>
        <v>0</v>
      </c>
      <c r="VBQ57" s="31">
        <f>'Active Model Inputs'!VBQ57</f>
        <v>0</v>
      </c>
      <c r="VBR57" s="31">
        <f>'Active Model Inputs'!VBR57</f>
        <v>0</v>
      </c>
      <c r="VBS57" s="31">
        <f>'Active Model Inputs'!VBS57</f>
        <v>0</v>
      </c>
      <c r="VBT57" s="31">
        <f>'Active Model Inputs'!VBT57</f>
        <v>0</v>
      </c>
      <c r="VBU57" s="31">
        <f>'Active Model Inputs'!VBU57</f>
        <v>0</v>
      </c>
      <c r="VBV57" s="31">
        <f>'Active Model Inputs'!VBV57</f>
        <v>0</v>
      </c>
      <c r="VBW57" s="31">
        <f>'Active Model Inputs'!VBW57</f>
        <v>0</v>
      </c>
      <c r="VBX57" s="31">
        <f>'Active Model Inputs'!VBX57</f>
        <v>0</v>
      </c>
      <c r="VBY57" s="31">
        <f>'Active Model Inputs'!VBY57</f>
        <v>0</v>
      </c>
      <c r="VBZ57" s="31">
        <f>'Active Model Inputs'!VBZ57</f>
        <v>0</v>
      </c>
      <c r="VCA57" s="31">
        <f>'Active Model Inputs'!VCA57</f>
        <v>0</v>
      </c>
      <c r="VCB57" s="31">
        <f>'Active Model Inputs'!VCB57</f>
        <v>0</v>
      </c>
      <c r="VCC57" s="31">
        <f>'Active Model Inputs'!VCC57</f>
        <v>0</v>
      </c>
      <c r="VCD57" s="31">
        <f>'Active Model Inputs'!VCD57</f>
        <v>0</v>
      </c>
      <c r="VCE57" s="31">
        <f>'Active Model Inputs'!VCE57</f>
        <v>0</v>
      </c>
      <c r="VCF57" s="31">
        <f>'Active Model Inputs'!VCF57</f>
        <v>0</v>
      </c>
      <c r="VCG57" s="31">
        <f>'Active Model Inputs'!VCG57</f>
        <v>0</v>
      </c>
      <c r="VCH57" s="31">
        <f>'Active Model Inputs'!VCH57</f>
        <v>0</v>
      </c>
      <c r="VCI57" s="31">
        <f>'Active Model Inputs'!VCI57</f>
        <v>0</v>
      </c>
      <c r="VCJ57" s="31">
        <f>'Active Model Inputs'!VCJ57</f>
        <v>0</v>
      </c>
      <c r="VCK57" s="31">
        <f>'Active Model Inputs'!VCK57</f>
        <v>0</v>
      </c>
      <c r="VCL57" s="31">
        <f>'Active Model Inputs'!VCL57</f>
        <v>0</v>
      </c>
      <c r="VCM57" s="31">
        <f>'Active Model Inputs'!VCM57</f>
        <v>0</v>
      </c>
      <c r="VCN57" s="31">
        <f>'Active Model Inputs'!VCN57</f>
        <v>0</v>
      </c>
      <c r="VCO57" s="31">
        <f>'Active Model Inputs'!VCO57</f>
        <v>0</v>
      </c>
      <c r="VCP57" s="31">
        <f>'Active Model Inputs'!VCP57</f>
        <v>0</v>
      </c>
      <c r="VCQ57" s="31">
        <f>'Active Model Inputs'!VCQ57</f>
        <v>0</v>
      </c>
      <c r="VCR57" s="31">
        <f>'Active Model Inputs'!VCR57</f>
        <v>0</v>
      </c>
      <c r="VCS57" s="31">
        <f>'Active Model Inputs'!VCS57</f>
        <v>0</v>
      </c>
      <c r="VCT57" s="31">
        <f>'Active Model Inputs'!VCT57</f>
        <v>0</v>
      </c>
      <c r="VCU57" s="31">
        <f>'Active Model Inputs'!VCU57</f>
        <v>0</v>
      </c>
      <c r="VCV57" s="31">
        <f>'Active Model Inputs'!VCV57</f>
        <v>0</v>
      </c>
      <c r="VCW57" s="31">
        <f>'Active Model Inputs'!VCW57</f>
        <v>0</v>
      </c>
      <c r="VCX57" s="31">
        <f>'Active Model Inputs'!VCX57</f>
        <v>0</v>
      </c>
      <c r="VCY57" s="31">
        <f>'Active Model Inputs'!VCY57</f>
        <v>0</v>
      </c>
      <c r="VCZ57" s="31">
        <f>'Active Model Inputs'!VCZ57</f>
        <v>0</v>
      </c>
      <c r="VDA57" s="31">
        <f>'Active Model Inputs'!VDA57</f>
        <v>0</v>
      </c>
      <c r="VDB57" s="31">
        <f>'Active Model Inputs'!VDB57</f>
        <v>0</v>
      </c>
      <c r="VDC57" s="31">
        <f>'Active Model Inputs'!VDC57</f>
        <v>0</v>
      </c>
      <c r="VDD57" s="31">
        <f>'Active Model Inputs'!VDD57</f>
        <v>0</v>
      </c>
      <c r="VDE57" s="31">
        <f>'Active Model Inputs'!VDE57</f>
        <v>0</v>
      </c>
      <c r="VDF57" s="31">
        <f>'Active Model Inputs'!VDF57</f>
        <v>0</v>
      </c>
      <c r="VDG57" s="31">
        <f>'Active Model Inputs'!VDG57</f>
        <v>0</v>
      </c>
      <c r="VDH57" s="31">
        <f>'Active Model Inputs'!VDH57</f>
        <v>0</v>
      </c>
      <c r="VDI57" s="31">
        <f>'Active Model Inputs'!VDI57</f>
        <v>0</v>
      </c>
      <c r="VDJ57" s="31">
        <f>'Active Model Inputs'!VDJ57</f>
        <v>0</v>
      </c>
      <c r="VDK57" s="31">
        <f>'Active Model Inputs'!VDK57</f>
        <v>0</v>
      </c>
      <c r="VDL57" s="31">
        <f>'Active Model Inputs'!VDL57</f>
        <v>0</v>
      </c>
      <c r="VDM57" s="31">
        <f>'Active Model Inputs'!VDM57</f>
        <v>0</v>
      </c>
      <c r="VDN57" s="31">
        <f>'Active Model Inputs'!VDN57</f>
        <v>0</v>
      </c>
      <c r="VDO57" s="31">
        <f>'Active Model Inputs'!VDO57</f>
        <v>0</v>
      </c>
      <c r="VDP57" s="31">
        <f>'Active Model Inputs'!VDP57</f>
        <v>0</v>
      </c>
      <c r="VDQ57" s="31">
        <f>'Active Model Inputs'!VDQ57</f>
        <v>0</v>
      </c>
      <c r="VDR57" s="31">
        <f>'Active Model Inputs'!VDR57</f>
        <v>0</v>
      </c>
      <c r="VDS57" s="31">
        <f>'Active Model Inputs'!VDS57</f>
        <v>0</v>
      </c>
      <c r="VDT57" s="31">
        <f>'Active Model Inputs'!VDT57</f>
        <v>0</v>
      </c>
      <c r="VDU57" s="31">
        <f>'Active Model Inputs'!VDU57</f>
        <v>0</v>
      </c>
      <c r="VDV57" s="31">
        <f>'Active Model Inputs'!VDV57</f>
        <v>0</v>
      </c>
      <c r="VDW57" s="31">
        <f>'Active Model Inputs'!VDW57</f>
        <v>0</v>
      </c>
      <c r="VDX57" s="31">
        <f>'Active Model Inputs'!VDX57</f>
        <v>0</v>
      </c>
      <c r="VDY57" s="31">
        <f>'Active Model Inputs'!VDY57</f>
        <v>0</v>
      </c>
      <c r="VDZ57" s="31">
        <f>'Active Model Inputs'!VDZ57</f>
        <v>0</v>
      </c>
      <c r="VEA57" s="31">
        <f>'Active Model Inputs'!VEA57</f>
        <v>0</v>
      </c>
      <c r="VEB57" s="31">
        <f>'Active Model Inputs'!VEB57</f>
        <v>0</v>
      </c>
      <c r="VEC57" s="31">
        <f>'Active Model Inputs'!VEC57</f>
        <v>0</v>
      </c>
      <c r="VED57" s="31">
        <f>'Active Model Inputs'!VED57</f>
        <v>0</v>
      </c>
      <c r="VEE57" s="31">
        <f>'Active Model Inputs'!VEE57</f>
        <v>0</v>
      </c>
      <c r="VEF57" s="31">
        <f>'Active Model Inputs'!VEF57</f>
        <v>0</v>
      </c>
      <c r="VEG57" s="31">
        <f>'Active Model Inputs'!VEG57</f>
        <v>0</v>
      </c>
      <c r="VEH57" s="31">
        <f>'Active Model Inputs'!VEH57</f>
        <v>0</v>
      </c>
      <c r="VEI57" s="31">
        <f>'Active Model Inputs'!VEI57</f>
        <v>0</v>
      </c>
      <c r="VEJ57" s="31">
        <f>'Active Model Inputs'!VEJ57</f>
        <v>0</v>
      </c>
      <c r="VEK57" s="31">
        <f>'Active Model Inputs'!VEK57</f>
        <v>0</v>
      </c>
      <c r="VEL57" s="31">
        <f>'Active Model Inputs'!VEL57</f>
        <v>0</v>
      </c>
      <c r="VEM57" s="31">
        <f>'Active Model Inputs'!VEM57</f>
        <v>0</v>
      </c>
      <c r="VEN57" s="31">
        <f>'Active Model Inputs'!VEN57</f>
        <v>0</v>
      </c>
      <c r="VEO57" s="31">
        <f>'Active Model Inputs'!VEO57</f>
        <v>0</v>
      </c>
      <c r="VEP57" s="31">
        <f>'Active Model Inputs'!VEP57</f>
        <v>0</v>
      </c>
      <c r="VEQ57" s="31">
        <f>'Active Model Inputs'!VEQ57</f>
        <v>0</v>
      </c>
      <c r="VER57" s="31">
        <f>'Active Model Inputs'!VER57</f>
        <v>0</v>
      </c>
      <c r="VES57" s="31">
        <f>'Active Model Inputs'!VES57</f>
        <v>0</v>
      </c>
      <c r="VET57" s="31">
        <f>'Active Model Inputs'!VET57</f>
        <v>0</v>
      </c>
      <c r="VEU57" s="31">
        <f>'Active Model Inputs'!VEU57</f>
        <v>0</v>
      </c>
      <c r="VEV57" s="31">
        <f>'Active Model Inputs'!VEV57</f>
        <v>0</v>
      </c>
      <c r="VEW57" s="31">
        <f>'Active Model Inputs'!VEW57</f>
        <v>0</v>
      </c>
      <c r="VEX57" s="31">
        <f>'Active Model Inputs'!VEX57</f>
        <v>0</v>
      </c>
      <c r="VEY57" s="31">
        <f>'Active Model Inputs'!VEY57</f>
        <v>0</v>
      </c>
      <c r="VEZ57" s="31">
        <f>'Active Model Inputs'!VEZ57</f>
        <v>0</v>
      </c>
      <c r="VFA57" s="31">
        <f>'Active Model Inputs'!VFA57</f>
        <v>0</v>
      </c>
      <c r="VFB57" s="31">
        <f>'Active Model Inputs'!VFB57</f>
        <v>0</v>
      </c>
      <c r="VFC57" s="31">
        <f>'Active Model Inputs'!VFC57</f>
        <v>0</v>
      </c>
      <c r="VFD57" s="31">
        <f>'Active Model Inputs'!VFD57</f>
        <v>0</v>
      </c>
      <c r="VFE57" s="31">
        <f>'Active Model Inputs'!VFE57</f>
        <v>0</v>
      </c>
      <c r="VFF57" s="31">
        <f>'Active Model Inputs'!VFF57</f>
        <v>0</v>
      </c>
      <c r="VFG57" s="31">
        <f>'Active Model Inputs'!VFG57</f>
        <v>0</v>
      </c>
      <c r="VFH57" s="31">
        <f>'Active Model Inputs'!VFH57</f>
        <v>0</v>
      </c>
      <c r="VFI57" s="31">
        <f>'Active Model Inputs'!VFI57</f>
        <v>0</v>
      </c>
      <c r="VFJ57" s="31">
        <f>'Active Model Inputs'!VFJ57</f>
        <v>0</v>
      </c>
      <c r="VFK57" s="31">
        <f>'Active Model Inputs'!VFK57</f>
        <v>0</v>
      </c>
      <c r="VFL57" s="31">
        <f>'Active Model Inputs'!VFL57</f>
        <v>0</v>
      </c>
      <c r="VFM57" s="31">
        <f>'Active Model Inputs'!VFM57</f>
        <v>0</v>
      </c>
      <c r="VFN57" s="31">
        <f>'Active Model Inputs'!VFN57</f>
        <v>0</v>
      </c>
      <c r="VFO57" s="31">
        <f>'Active Model Inputs'!VFO57</f>
        <v>0</v>
      </c>
      <c r="VFP57" s="31">
        <f>'Active Model Inputs'!VFP57</f>
        <v>0</v>
      </c>
      <c r="VFQ57" s="31">
        <f>'Active Model Inputs'!VFQ57</f>
        <v>0</v>
      </c>
      <c r="VFR57" s="31">
        <f>'Active Model Inputs'!VFR57</f>
        <v>0</v>
      </c>
      <c r="VFS57" s="31">
        <f>'Active Model Inputs'!VFS57</f>
        <v>0</v>
      </c>
      <c r="VFT57" s="31">
        <f>'Active Model Inputs'!VFT57</f>
        <v>0</v>
      </c>
      <c r="VFU57" s="31">
        <f>'Active Model Inputs'!VFU57</f>
        <v>0</v>
      </c>
      <c r="VFV57" s="31">
        <f>'Active Model Inputs'!VFV57</f>
        <v>0</v>
      </c>
      <c r="VFW57" s="31">
        <f>'Active Model Inputs'!VFW57</f>
        <v>0</v>
      </c>
      <c r="VFX57" s="31">
        <f>'Active Model Inputs'!VFX57</f>
        <v>0</v>
      </c>
      <c r="VFY57" s="31">
        <f>'Active Model Inputs'!VFY57</f>
        <v>0</v>
      </c>
      <c r="VFZ57" s="31">
        <f>'Active Model Inputs'!VFZ57</f>
        <v>0</v>
      </c>
      <c r="VGA57" s="31">
        <f>'Active Model Inputs'!VGA57</f>
        <v>0</v>
      </c>
      <c r="VGB57" s="31">
        <f>'Active Model Inputs'!VGB57</f>
        <v>0</v>
      </c>
      <c r="VGC57" s="31">
        <f>'Active Model Inputs'!VGC57</f>
        <v>0</v>
      </c>
      <c r="VGD57" s="31">
        <f>'Active Model Inputs'!VGD57</f>
        <v>0</v>
      </c>
      <c r="VGE57" s="31">
        <f>'Active Model Inputs'!VGE57</f>
        <v>0</v>
      </c>
      <c r="VGF57" s="31">
        <f>'Active Model Inputs'!VGF57</f>
        <v>0</v>
      </c>
      <c r="VGG57" s="31">
        <f>'Active Model Inputs'!VGG57</f>
        <v>0</v>
      </c>
      <c r="VGH57" s="31">
        <f>'Active Model Inputs'!VGH57</f>
        <v>0</v>
      </c>
      <c r="VGI57" s="31">
        <f>'Active Model Inputs'!VGI57</f>
        <v>0</v>
      </c>
      <c r="VGJ57" s="31">
        <f>'Active Model Inputs'!VGJ57</f>
        <v>0</v>
      </c>
      <c r="VGK57" s="31">
        <f>'Active Model Inputs'!VGK57</f>
        <v>0</v>
      </c>
      <c r="VGL57" s="31">
        <f>'Active Model Inputs'!VGL57</f>
        <v>0</v>
      </c>
      <c r="VGM57" s="31">
        <f>'Active Model Inputs'!VGM57</f>
        <v>0</v>
      </c>
      <c r="VGN57" s="31">
        <f>'Active Model Inputs'!VGN57</f>
        <v>0</v>
      </c>
      <c r="VGO57" s="31">
        <f>'Active Model Inputs'!VGO57</f>
        <v>0</v>
      </c>
      <c r="VGP57" s="31">
        <f>'Active Model Inputs'!VGP57</f>
        <v>0</v>
      </c>
      <c r="VGQ57" s="31">
        <f>'Active Model Inputs'!VGQ57</f>
        <v>0</v>
      </c>
      <c r="VGR57" s="31">
        <f>'Active Model Inputs'!VGR57</f>
        <v>0</v>
      </c>
      <c r="VGS57" s="31">
        <f>'Active Model Inputs'!VGS57</f>
        <v>0</v>
      </c>
      <c r="VGT57" s="31">
        <f>'Active Model Inputs'!VGT57</f>
        <v>0</v>
      </c>
      <c r="VGU57" s="31">
        <f>'Active Model Inputs'!VGU57</f>
        <v>0</v>
      </c>
      <c r="VGV57" s="31">
        <f>'Active Model Inputs'!VGV57</f>
        <v>0</v>
      </c>
      <c r="VGW57" s="31">
        <f>'Active Model Inputs'!VGW57</f>
        <v>0</v>
      </c>
      <c r="VGX57" s="31">
        <f>'Active Model Inputs'!VGX57</f>
        <v>0</v>
      </c>
      <c r="VGY57" s="31">
        <f>'Active Model Inputs'!VGY57</f>
        <v>0</v>
      </c>
      <c r="VGZ57" s="31">
        <f>'Active Model Inputs'!VGZ57</f>
        <v>0</v>
      </c>
      <c r="VHA57" s="31">
        <f>'Active Model Inputs'!VHA57</f>
        <v>0</v>
      </c>
      <c r="VHB57" s="31">
        <f>'Active Model Inputs'!VHB57</f>
        <v>0</v>
      </c>
      <c r="VHC57" s="31">
        <f>'Active Model Inputs'!VHC57</f>
        <v>0</v>
      </c>
      <c r="VHD57" s="31">
        <f>'Active Model Inputs'!VHD57</f>
        <v>0</v>
      </c>
      <c r="VHE57" s="31">
        <f>'Active Model Inputs'!VHE57</f>
        <v>0</v>
      </c>
      <c r="VHF57" s="31">
        <f>'Active Model Inputs'!VHF57</f>
        <v>0</v>
      </c>
      <c r="VHG57" s="31">
        <f>'Active Model Inputs'!VHG57</f>
        <v>0</v>
      </c>
      <c r="VHH57" s="31">
        <f>'Active Model Inputs'!VHH57</f>
        <v>0</v>
      </c>
      <c r="VHI57" s="31">
        <f>'Active Model Inputs'!VHI57</f>
        <v>0</v>
      </c>
      <c r="VHJ57" s="31">
        <f>'Active Model Inputs'!VHJ57</f>
        <v>0</v>
      </c>
      <c r="VHK57" s="31">
        <f>'Active Model Inputs'!VHK57</f>
        <v>0</v>
      </c>
      <c r="VHL57" s="31">
        <f>'Active Model Inputs'!VHL57</f>
        <v>0</v>
      </c>
      <c r="VHM57" s="31">
        <f>'Active Model Inputs'!VHM57</f>
        <v>0</v>
      </c>
      <c r="VHN57" s="31">
        <f>'Active Model Inputs'!VHN57</f>
        <v>0</v>
      </c>
      <c r="VHO57" s="31">
        <f>'Active Model Inputs'!VHO57</f>
        <v>0</v>
      </c>
      <c r="VHP57" s="31">
        <f>'Active Model Inputs'!VHP57</f>
        <v>0</v>
      </c>
      <c r="VHQ57" s="31">
        <f>'Active Model Inputs'!VHQ57</f>
        <v>0</v>
      </c>
      <c r="VHR57" s="31">
        <f>'Active Model Inputs'!VHR57</f>
        <v>0</v>
      </c>
      <c r="VHS57" s="31">
        <f>'Active Model Inputs'!VHS57</f>
        <v>0</v>
      </c>
      <c r="VHT57" s="31">
        <f>'Active Model Inputs'!VHT57</f>
        <v>0</v>
      </c>
      <c r="VHU57" s="31">
        <f>'Active Model Inputs'!VHU57</f>
        <v>0</v>
      </c>
      <c r="VHV57" s="31">
        <f>'Active Model Inputs'!VHV57</f>
        <v>0</v>
      </c>
      <c r="VHW57" s="31">
        <f>'Active Model Inputs'!VHW57</f>
        <v>0</v>
      </c>
      <c r="VHX57" s="31">
        <f>'Active Model Inputs'!VHX57</f>
        <v>0</v>
      </c>
      <c r="VHY57" s="31">
        <f>'Active Model Inputs'!VHY57</f>
        <v>0</v>
      </c>
      <c r="VHZ57" s="31">
        <f>'Active Model Inputs'!VHZ57</f>
        <v>0</v>
      </c>
      <c r="VIA57" s="31">
        <f>'Active Model Inputs'!VIA57</f>
        <v>0</v>
      </c>
      <c r="VIB57" s="31">
        <f>'Active Model Inputs'!VIB57</f>
        <v>0</v>
      </c>
      <c r="VIC57" s="31">
        <f>'Active Model Inputs'!VIC57</f>
        <v>0</v>
      </c>
      <c r="VID57" s="31">
        <f>'Active Model Inputs'!VID57</f>
        <v>0</v>
      </c>
      <c r="VIE57" s="31">
        <f>'Active Model Inputs'!VIE57</f>
        <v>0</v>
      </c>
      <c r="VIF57" s="31">
        <f>'Active Model Inputs'!VIF57</f>
        <v>0</v>
      </c>
      <c r="VIG57" s="31">
        <f>'Active Model Inputs'!VIG57</f>
        <v>0</v>
      </c>
      <c r="VIH57" s="31">
        <f>'Active Model Inputs'!VIH57</f>
        <v>0</v>
      </c>
      <c r="VII57" s="31">
        <f>'Active Model Inputs'!VII57</f>
        <v>0</v>
      </c>
      <c r="VIJ57" s="31">
        <f>'Active Model Inputs'!VIJ57</f>
        <v>0</v>
      </c>
      <c r="VIK57" s="31">
        <f>'Active Model Inputs'!VIK57</f>
        <v>0</v>
      </c>
      <c r="VIL57" s="31">
        <f>'Active Model Inputs'!VIL57</f>
        <v>0</v>
      </c>
      <c r="VIM57" s="31">
        <f>'Active Model Inputs'!VIM57</f>
        <v>0</v>
      </c>
      <c r="VIN57" s="31">
        <f>'Active Model Inputs'!VIN57</f>
        <v>0</v>
      </c>
      <c r="VIO57" s="31">
        <f>'Active Model Inputs'!VIO57</f>
        <v>0</v>
      </c>
      <c r="VIP57" s="31">
        <f>'Active Model Inputs'!VIP57</f>
        <v>0</v>
      </c>
      <c r="VIQ57" s="31">
        <f>'Active Model Inputs'!VIQ57</f>
        <v>0</v>
      </c>
      <c r="VIR57" s="31">
        <f>'Active Model Inputs'!VIR57</f>
        <v>0</v>
      </c>
      <c r="VIS57" s="31">
        <f>'Active Model Inputs'!VIS57</f>
        <v>0</v>
      </c>
      <c r="VIT57" s="31">
        <f>'Active Model Inputs'!VIT57</f>
        <v>0</v>
      </c>
      <c r="VIU57" s="31">
        <f>'Active Model Inputs'!VIU57</f>
        <v>0</v>
      </c>
      <c r="VIV57" s="31">
        <f>'Active Model Inputs'!VIV57</f>
        <v>0</v>
      </c>
      <c r="VIW57" s="31">
        <f>'Active Model Inputs'!VIW57</f>
        <v>0</v>
      </c>
      <c r="VIX57" s="31">
        <f>'Active Model Inputs'!VIX57</f>
        <v>0</v>
      </c>
      <c r="VIY57" s="31">
        <f>'Active Model Inputs'!VIY57</f>
        <v>0</v>
      </c>
      <c r="VIZ57" s="31">
        <f>'Active Model Inputs'!VIZ57</f>
        <v>0</v>
      </c>
      <c r="VJA57" s="31">
        <f>'Active Model Inputs'!VJA57</f>
        <v>0</v>
      </c>
      <c r="VJB57" s="31">
        <f>'Active Model Inputs'!VJB57</f>
        <v>0</v>
      </c>
      <c r="VJC57" s="31">
        <f>'Active Model Inputs'!VJC57</f>
        <v>0</v>
      </c>
      <c r="VJD57" s="31">
        <f>'Active Model Inputs'!VJD57</f>
        <v>0</v>
      </c>
      <c r="VJE57" s="31">
        <f>'Active Model Inputs'!VJE57</f>
        <v>0</v>
      </c>
      <c r="VJF57" s="31">
        <f>'Active Model Inputs'!VJF57</f>
        <v>0</v>
      </c>
      <c r="VJG57" s="31">
        <f>'Active Model Inputs'!VJG57</f>
        <v>0</v>
      </c>
      <c r="VJH57" s="31">
        <f>'Active Model Inputs'!VJH57</f>
        <v>0</v>
      </c>
      <c r="VJI57" s="31">
        <f>'Active Model Inputs'!VJI57</f>
        <v>0</v>
      </c>
      <c r="VJJ57" s="31">
        <f>'Active Model Inputs'!VJJ57</f>
        <v>0</v>
      </c>
      <c r="VJK57" s="31">
        <f>'Active Model Inputs'!VJK57</f>
        <v>0</v>
      </c>
      <c r="VJL57" s="31">
        <f>'Active Model Inputs'!VJL57</f>
        <v>0</v>
      </c>
      <c r="VJM57" s="31">
        <f>'Active Model Inputs'!VJM57</f>
        <v>0</v>
      </c>
      <c r="VJN57" s="31">
        <f>'Active Model Inputs'!VJN57</f>
        <v>0</v>
      </c>
      <c r="VJO57" s="31">
        <f>'Active Model Inputs'!VJO57</f>
        <v>0</v>
      </c>
      <c r="VJP57" s="31">
        <f>'Active Model Inputs'!VJP57</f>
        <v>0</v>
      </c>
      <c r="VJQ57" s="31">
        <f>'Active Model Inputs'!VJQ57</f>
        <v>0</v>
      </c>
      <c r="VJR57" s="31">
        <f>'Active Model Inputs'!VJR57</f>
        <v>0</v>
      </c>
      <c r="VJS57" s="31">
        <f>'Active Model Inputs'!VJS57</f>
        <v>0</v>
      </c>
      <c r="VJT57" s="31">
        <f>'Active Model Inputs'!VJT57</f>
        <v>0</v>
      </c>
      <c r="VJU57" s="31">
        <f>'Active Model Inputs'!VJU57</f>
        <v>0</v>
      </c>
      <c r="VJV57" s="31">
        <f>'Active Model Inputs'!VJV57</f>
        <v>0</v>
      </c>
      <c r="VJW57" s="31">
        <f>'Active Model Inputs'!VJW57</f>
        <v>0</v>
      </c>
      <c r="VJX57" s="31">
        <f>'Active Model Inputs'!VJX57</f>
        <v>0</v>
      </c>
      <c r="VJY57" s="31">
        <f>'Active Model Inputs'!VJY57</f>
        <v>0</v>
      </c>
      <c r="VJZ57" s="31">
        <f>'Active Model Inputs'!VJZ57</f>
        <v>0</v>
      </c>
      <c r="VKA57" s="31">
        <f>'Active Model Inputs'!VKA57</f>
        <v>0</v>
      </c>
      <c r="VKB57" s="31">
        <f>'Active Model Inputs'!VKB57</f>
        <v>0</v>
      </c>
      <c r="VKC57" s="31">
        <f>'Active Model Inputs'!VKC57</f>
        <v>0</v>
      </c>
      <c r="VKD57" s="31">
        <f>'Active Model Inputs'!VKD57</f>
        <v>0</v>
      </c>
      <c r="VKE57" s="31">
        <f>'Active Model Inputs'!VKE57</f>
        <v>0</v>
      </c>
      <c r="VKF57" s="31">
        <f>'Active Model Inputs'!VKF57</f>
        <v>0</v>
      </c>
      <c r="VKG57" s="31">
        <f>'Active Model Inputs'!VKG57</f>
        <v>0</v>
      </c>
      <c r="VKH57" s="31">
        <f>'Active Model Inputs'!VKH57</f>
        <v>0</v>
      </c>
      <c r="VKI57" s="31">
        <f>'Active Model Inputs'!VKI57</f>
        <v>0</v>
      </c>
      <c r="VKJ57" s="31">
        <f>'Active Model Inputs'!VKJ57</f>
        <v>0</v>
      </c>
      <c r="VKK57" s="31">
        <f>'Active Model Inputs'!VKK57</f>
        <v>0</v>
      </c>
      <c r="VKL57" s="31">
        <f>'Active Model Inputs'!VKL57</f>
        <v>0</v>
      </c>
      <c r="VKM57" s="31">
        <f>'Active Model Inputs'!VKM57</f>
        <v>0</v>
      </c>
      <c r="VKN57" s="31">
        <f>'Active Model Inputs'!VKN57</f>
        <v>0</v>
      </c>
      <c r="VKO57" s="31">
        <f>'Active Model Inputs'!VKO57</f>
        <v>0</v>
      </c>
      <c r="VKP57" s="31">
        <f>'Active Model Inputs'!VKP57</f>
        <v>0</v>
      </c>
      <c r="VKQ57" s="31">
        <f>'Active Model Inputs'!VKQ57</f>
        <v>0</v>
      </c>
      <c r="VKR57" s="31">
        <f>'Active Model Inputs'!VKR57</f>
        <v>0</v>
      </c>
      <c r="VKS57" s="31">
        <f>'Active Model Inputs'!VKS57</f>
        <v>0</v>
      </c>
      <c r="VKT57" s="31">
        <f>'Active Model Inputs'!VKT57</f>
        <v>0</v>
      </c>
      <c r="VKU57" s="31">
        <f>'Active Model Inputs'!VKU57</f>
        <v>0</v>
      </c>
      <c r="VKV57" s="31">
        <f>'Active Model Inputs'!VKV57</f>
        <v>0</v>
      </c>
      <c r="VKW57" s="31">
        <f>'Active Model Inputs'!VKW57</f>
        <v>0</v>
      </c>
      <c r="VKX57" s="31">
        <f>'Active Model Inputs'!VKX57</f>
        <v>0</v>
      </c>
      <c r="VKY57" s="31">
        <f>'Active Model Inputs'!VKY57</f>
        <v>0</v>
      </c>
      <c r="VKZ57" s="31">
        <f>'Active Model Inputs'!VKZ57</f>
        <v>0</v>
      </c>
      <c r="VLA57" s="31">
        <f>'Active Model Inputs'!VLA57</f>
        <v>0</v>
      </c>
      <c r="VLB57" s="31">
        <f>'Active Model Inputs'!VLB57</f>
        <v>0</v>
      </c>
      <c r="VLC57" s="31">
        <f>'Active Model Inputs'!VLC57</f>
        <v>0</v>
      </c>
      <c r="VLD57" s="31">
        <f>'Active Model Inputs'!VLD57</f>
        <v>0</v>
      </c>
      <c r="VLE57" s="31">
        <f>'Active Model Inputs'!VLE57</f>
        <v>0</v>
      </c>
      <c r="VLF57" s="31">
        <f>'Active Model Inputs'!VLF57</f>
        <v>0</v>
      </c>
      <c r="VLG57" s="31">
        <f>'Active Model Inputs'!VLG57</f>
        <v>0</v>
      </c>
      <c r="VLH57" s="31">
        <f>'Active Model Inputs'!VLH57</f>
        <v>0</v>
      </c>
      <c r="VLI57" s="31">
        <f>'Active Model Inputs'!VLI57</f>
        <v>0</v>
      </c>
      <c r="VLJ57" s="31">
        <f>'Active Model Inputs'!VLJ57</f>
        <v>0</v>
      </c>
      <c r="VLK57" s="31">
        <f>'Active Model Inputs'!VLK57</f>
        <v>0</v>
      </c>
      <c r="VLL57" s="31">
        <f>'Active Model Inputs'!VLL57</f>
        <v>0</v>
      </c>
      <c r="VLM57" s="31">
        <f>'Active Model Inputs'!VLM57</f>
        <v>0</v>
      </c>
      <c r="VLN57" s="31">
        <f>'Active Model Inputs'!VLN57</f>
        <v>0</v>
      </c>
      <c r="VLO57" s="31">
        <f>'Active Model Inputs'!VLO57</f>
        <v>0</v>
      </c>
      <c r="VLP57" s="31">
        <f>'Active Model Inputs'!VLP57</f>
        <v>0</v>
      </c>
      <c r="VLQ57" s="31">
        <f>'Active Model Inputs'!VLQ57</f>
        <v>0</v>
      </c>
      <c r="VLR57" s="31">
        <f>'Active Model Inputs'!VLR57</f>
        <v>0</v>
      </c>
      <c r="VLS57" s="31">
        <f>'Active Model Inputs'!VLS57</f>
        <v>0</v>
      </c>
      <c r="VLT57" s="31">
        <f>'Active Model Inputs'!VLT57</f>
        <v>0</v>
      </c>
      <c r="VLU57" s="31">
        <f>'Active Model Inputs'!VLU57</f>
        <v>0</v>
      </c>
      <c r="VLV57" s="31">
        <f>'Active Model Inputs'!VLV57</f>
        <v>0</v>
      </c>
      <c r="VLW57" s="31">
        <f>'Active Model Inputs'!VLW57</f>
        <v>0</v>
      </c>
      <c r="VLX57" s="31">
        <f>'Active Model Inputs'!VLX57</f>
        <v>0</v>
      </c>
      <c r="VLY57" s="31">
        <f>'Active Model Inputs'!VLY57</f>
        <v>0</v>
      </c>
      <c r="VLZ57" s="31">
        <f>'Active Model Inputs'!VLZ57</f>
        <v>0</v>
      </c>
      <c r="VMA57" s="31">
        <f>'Active Model Inputs'!VMA57</f>
        <v>0</v>
      </c>
      <c r="VMB57" s="31">
        <f>'Active Model Inputs'!VMB57</f>
        <v>0</v>
      </c>
      <c r="VMC57" s="31">
        <f>'Active Model Inputs'!VMC57</f>
        <v>0</v>
      </c>
      <c r="VMD57" s="31">
        <f>'Active Model Inputs'!VMD57</f>
        <v>0</v>
      </c>
      <c r="VME57" s="31">
        <f>'Active Model Inputs'!VME57</f>
        <v>0</v>
      </c>
      <c r="VMF57" s="31">
        <f>'Active Model Inputs'!VMF57</f>
        <v>0</v>
      </c>
      <c r="VMG57" s="31">
        <f>'Active Model Inputs'!VMG57</f>
        <v>0</v>
      </c>
      <c r="VMH57" s="31">
        <f>'Active Model Inputs'!VMH57</f>
        <v>0</v>
      </c>
      <c r="VMI57" s="31">
        <f>'Active Model Inputs'!VMI57</f>
        <v>0</v>
      </c>
      <c r="VMJ57" s="31">
        <f>'Active Model Inputs'!VMJ57</f>
        <v>0</v>
      </c>
      <c r="VMK57" s="31">
        <f>'Active Model Inputs'!VMK57</f>
        <v>0</v>
      </c>
      <c r="VML57" s="31">
        <f>'Active Model Inputs'!VML57</f>
        <v>0</v>
      </c>
      <c r="VMM57" s="31">
        <f>'Active Model Inputs'!VMM57</f>
        <v>0</v>
      </c>
      <c r="VMN57" s="31">
        <f>'Active Model Inputs'!VMN57</f>
        <v>0</v>
      </c>
      <c r="VMO57" s="31">
        <f>'Active Model Inputs'!VMO57</f>
        <v>0</v>
      </c>
      <c r="VMP57" s="31">
        <f>'Active Model Inputs'!VMP57</f>
        <v>0</v>
      </c>
      <c r="VMQ57" s="31">
        <f>'Active Model Inputs'!VMQ57</f>
        <v>0</v>
      </c>
      <c r="VMR57" s="31">
        <f>'Active Model Inputs'!VMR57</f>
        <v>0</v>
      </c>
      <c r="VMS57" s="31">
        <f>'Active Model Inputs'!VMS57</f>
        <v>0</v>
      </c>
      <c r="VMT57" s="31">
        <f>'Active Model Inputs'!VMT57</f>
        <v>0</v>
      </c>
      <c r="VMU57" s="31">
        <f>'Active Model Inputs'!VMU57</f>
        <v>0</v>
      </c>
      <c r="VMV57" s="31">
        <f>'Active Model Inputs'!VMV57</f>
        <v>0</v>
      </c>
      <c r="VMW57" s="31">
        <f>'Active Model Inputs'!VMW57</f>
        <v>0</v>
      </c>
      <c r="VMX57" s="31">
        <f>'Active Model Inputs'!VMX57</f>
        <v>0</v>
      </c>
      <c r="VMY57" s="31">
        <f>'Active Model Inputs'!VMY57</f>
        <v>0</v>
      </c>
      <c r="VMZ57" s="31">
        <f>'Active Model Inputs'!VMZ57</f>
        <v>0</v>
      </c>
      <c r="VNA57" s="31">
        <f>'Active Model Inputs'!VNA57</f>
        <v>0</v>
      </c>
      <c r="VNB57" s="31">
        <f>'Active Model Inputs'!VNB57</f>
        <v>0</v>
      </c>
      <c r="VNC57" s="31">
        <f>'Active Model Inputs'!VNC57</f>
        <v>0</v>
      </c>
      <c r="VND57" s="31">
        <f>'Active Model Inputs'!VND57</f>
        <v>0</v>
      </c>
      <c r="VNE57" s="31">
        <f>'Active Model Inputs'!VNE57</f>
        <v>0</v>
      </c>
      <c r="VNF57" s="31">
        <f>'Active Model Inputs'!VNF57</f>
        <v>0</v>
      </c>
      <c r="VNG57" s="31">
        <f>'Active Model Inputs'!VNG57</f>
        <v>0</v>
      </c>
      <c r="VNH57" s="31">
        <f>'Active Model Inputs'!VNH57</f>
        <v>0</v>
      </c>
      <c r="VNI57" s="31">
        <f>'Active Model Inputs'!VNI57</f>
        <v>0</v>
      </c>
      <c r="VNJ57" s="31">
        <f>'Active Model Inputs'!VNJ57</f>
        <v>0</v>
      </c>
      <c r="VNK57" s="31">
        <f>'Active Model Inputs'!VNK57</f>
        <v>0</v>
      </c>
      <c r="VNL57" s="31">
        <f>'Active Model Inputs'!VNL57</f>
        <v>0</v>
      </c>
      <c r="VNM57" s="31">
        <f>'Active Model Inputs'!VNM57</f>
        <v>0</v>
      </c>
      <c r="VNN57" s="31">
        <f>'Active Model Inputs'!VNN57</f>
        <v>0</v>
      </c>
      <c r="VNO57" s="31">
        <f>'Active Model Inputs'!VNO57</f>
        <v>0</v>
      </c>
      <c r="VNP57" s="31">
        <f>'Active Model Inputs'!VNP57</f>
        <v>0</v>
      </c>
      <c r="VNQ57" s="31">
        <f>'Active Model Inputs'!VNQ57</f>
        <v>0</v>
      </c>
      <c r="VNR57" s="31">
        <f>'Active Model Inputs'!VNR57</f>
        <v>0</v>
      </c>
      <c r="VNS57" s="31">
        <f>'Active Model Inputs'!VNS57</f>
        <v>0</v>
      </c>
      <c r="VNT57" s="31">
        <f>'Active Model Inputs'!VNT57</f>
        <v>0</v>
      </c>
      <c r="VNU57" s="31">
        <f>'Active Model Inputs'!VNU57</f>
        <v>0</v>
      </c>
      <c r="VNV57" s="31">
        <f>'Active Model Inputs'!VNV57</f>
        <v>0</v>
      </c>
      <c r="VNW57" s="31">
        <f>'Active Model Inputs'!VNW57</f>
        <v>0</v>
      </c>
      <c r="VNX57" s="31">
        <f>'Active Model Inputs'!VNX57</f>
        <v>0</v>
      </c>
      <c r="VNY57" s="31">
        <f>'Active Model Inputs'!VNY57</f>
        <v>0</v>
      </c>
      <c r="VNZ57" s="31">
        <f>'Active Model Inputs'!VNZ57</f>
        <v>0</v>
      </c>
      <c r="VOA57" s="31">
        <f>'Active Model Inputs'!VOA57</f>
        <v>0</v>
      </c>
      <c r="VOB57" s="31">
        <f>'Active Model Inputs'!VOB57</f>
        <v>0</v>
      </c>
      <c r="VOC57" s="31">
        <f>'Active Model Inputs'!VOC57</f>
        <v>0</v>
      </c>
      <c r="VOD57" s="31">
        <f>'Active Model Inputs'!VOD57</f>
        <v>0</v>
      </c>
      <c r="VOE57" s="31">
        <f>'Active Model Inputs'!VOE57</f>
        <v>0</v>
      </c>
      <c r="VOF57" s="31">
        <f>'Active Model Inputs'!VOF57</f>
        <v>0</v>
      </c>
      <c r="VOG57" s="31">
        <f>'Active Model Inputs'!VOG57</f>
        <v>0</v>
      </c>
      <c r="VOH57" s="31">
        <f>'Active Model Inputs'!VOH57</f>
        <v>0</v>
      </c>
      <c r="VOI57" s="31">
        <f>'Active Model Inputs'!VOI57</f>
        <v>0</v>
      </c>
      <c r="VOJ57" s="31">
        <f>'Active Model Inputs'!VOJ57</f>
        <v>0</v>
      </c>
      <c r="VOK57" s="31">
        <f>'Active Model Inputs'!VOK57</f>
        <v>0</v>
      </c>
      <c r="VOL57" s="31">
        <f>'Active Model Inputs'!VOL57</f>
        <v>0</v>
      </c>
      <c r="VOM57" s="31">
        <f>'Active Model Inputs'!VOM57</f>
        <v>0</v>
      </c>
      <c r="VON57" s="31">
        <f>'Active Model Inputs'!VON57</f>
        <v>0</v>
      </c>
      <c r="VOO57" s="31">
        <f>'Active Model Inputs'!VOO57</f>
        <v>0</v>
      </c>
      <c r="VOP57" s="31">
        <f>'Active Model Inputs'!VOP57</f>
        <v>0</v>
      </c>
      <c r="VOQ57" s="31">
        <f>'Active Model Inputs'!VOQ57</f>
        <v>0</v>
      </c>
      <c r="VOR57" s="31">
        <f>'Active Model Inputs'!VOR57</f>
        <v>0</v>
      </c>
      <c r="VOS57" s="31">
        <f>'Active Model Inputs'!VOS57</f>
        <v>0</v>
      </c>
      <c r="VOT57" s="31">
        <f>'Active Model Inputs'!VOT57</f>
        <v>0</v>
      </c>
      <c r="VOU57" s="31">
        <f>'Active Model Inputs'!VOU57</f>
        <v>0</v>
      </c>
      <c r="VOV57" s="31">
        <f>'Active Model Inputs'!VOV57</f>
        <v>0</v>
      </c>
      <c r="VOW57" s="31">
        <f>'Active Model Inputs'!VOW57</f>
        <v>0</v>
      </c>
      <c r="VOX57" s="31">
        <f>'Active Model Inputs'!VOX57</f>
        <v>0</v>
      </c>
      <c r="VOY57" s="31">
        <f>'Active Model Inputs'!VOY57</f>
        <v>0</v>
      </c>
      <c r="VOZ57" s="31">
        <f>'Active Model Inputs'!VOZ57</f>
        <v>0</v>
      </c>
      <c r="VPA57" s="31">
        <f>'Active Model Inputs'!VPA57</f>
        <v>0</v>
      </c>
      <c r="VPB57" s="31">
        <f>'Active Model Inputs'!VPB57</f>
        <v>0</v>
      </c>
      <c r="VPC57" s="31">
        <f>'Active Model Inputs'!VPC57</f>
        <v>0</v>
      </c>
      <c r="VPD57" s="31">
        <f>'Active Model Inputs'!VPD57</f>
        <v>0</v>
      </c>
      <c r="VPE57" s="31">
        <f>'Active Model Inputs'!VPE57</f>
        <v>0</v>
      </c>
      <c r="VPF57" s="31">
        <f>'Active Model Inputs'!VPF57</f>
        <v>0</v>
      </c>
      <c r="VPG57" s="31">
        <f>'Active Model Inputs'!VPG57</f>
        <v>0</v>
      </c>
      <c r="VPH57" s="31">
        <f>'Active Model Inputs'!VPH57</f>
        <v>0</v>
      </c>
      <c r="VPI57" s="31">
        <f>'Active Model Inputs'!VPI57</f>
        <v>0</v>
      </c>
      <c r="VPJ57" s="31">
        <f>'Active Model Inputs'!VPJ57</f>
        <v>0</v>
      </c>
      <c r="VPK57" s="31">
        <f>'Active Model Inputs'!VPK57</f>
        <v>0</v>
      </c>
      <c r="VPL57" s="31">
        <f>'Active Model Inputs'!VPL57</f>
        <v>0</v>
      </c>
      <c r="VPM57" s="31">
        <f>'Active Model Inputs'!VPM57</f>
        <v>0</v>
      </c>
      <c r="VPN57" s="31">
        <f>'Active Model Inputs'!VPN57</f>
        <v>0</v>
      </c>
      <c r="VPO57" s="31">
        <f>'Active Model Inputs'!VPO57</f>
        <v>0</v>
      </c>
      <c r="VPP57" s="31">
        <f>'Active Model Inputs'!VPP57</f>
        <v>0</v>
      </c>
      <c r="VPQ57" s="31">
        <f>'Active Model Inputs'!VPQ57</f>
        <v>0</v>
      </c>
      <c r="VPR57" s="31">
        <f>'Active Model Inputs'!VPR57</f>
        <v>0</v>
      </c>
      <c r="VPS57" s="31">
        <f>'Active Model Inputs'!VPS57</f>
        <v>0</v>
      </c>
      <c r="VPT57" s="31">
        <f>'Active Model Inputs'!VPT57</f>
        <v>0</v>
      </c>
      <c r="VPU57" s="31">
        <f>'Active Model Inputs'!VPU57</f>
        <v>0</v>
      </c>
      <c r="VPV57" s="31">
        <f>'Active Model Inputs'!VPV57</f>
        <v>0</v>
      </c>
      <c r="VPW57" s="31">
        <f>'Active Model Inputs'!VPW57</f>
        <v>0</v>
      </c>
      <c r="VPX57" s="31">
        <f>'Active Model Inputs'!VPX57</f>
        <v>0</v>
      </c>
      <c r="VPY57" s="31">
        <f>'Active Model Inputs'!VPY57</f>
        <v>0</v>
      </c>
      <c r="VPZ57" s="31">
        <f>'Active Model Inputs'!VPZ57</f>
        <v>0</v>
      </c>
      <c r="VQA57" s="31">
        <f>'Active Model Inputs'!VQA57</f>
        <v>0</v>
      </c>
      <c r="VQB57" s="31">
        <f>'Active Model Inputs'!VQB57</f>
        <v>0</v>
      </c>
      <c r="VQC57" s="31">
        <f>'Active Model Inputs'!VQC57</f>
        <v>0</v>
      </c>
      <c r="VQD57" s="31">
        <f>'Active Model Inputs'!VQD57</f>
        <v>0</v>
      </c>
      <c r="VQE57" s="31">
        <f>'Active Model Inputs'!VQE57</f>
        <v>0</v>
      </c>
      <c r="VQF57" s="31">
        <f>'Active Model Inputs'!VQF57</f>
        <v>0</v>
      </c>
      <c r="VQG57" s="31">
        <f>'Active Model Inputs'!VQG57</f>
        <v>0</v>
      </c>
      <c r="VQH57" s="31">
        <f>'Active Model Inputs'!VQH57</f>
        <v>0</v>
      </c>
      <c r="VQI57" s="31">
        <f>'Active Model Inputs'!VQI57</f>
        <v>0</v>
      </c>
      <c r="VQJ57" s="31">
        <f>'Active Model Inputs'!VQJ57</f>
        <v>0</v>
      </c>
      <c r="VQK57" s="31">
        <f>'Active Model Inputs'!VQK57</f>
        <v>0</v>
      </c>
      <c r="VQL57" s="31">
        <f>'Active Model Inputs'!VQL57</f>
        <v>0</v>
      </c>
      <c r="VQM57" s="31">
        <f>'Active Model Inputs'!VQM57</f>
        <v>0</v>
      </c>
      <c r="VQN57" s="31">
        <f>'Active Model Inputs'!VQN57</f>
        <v>0</v>
      </c>
      <c r="VQO57" s="31">
        <f>'Active Model Inputs'!VQO57</f>
        <v>0</v>
      </c>
      <c r="VQP57" s="31">
        <f>'Active Model Inputs'!VQP57</f>
        <v>0</v>
      </c>
      <c r="VQQ57" s="31">
        <f>'Active Model Inputs'!VQQ57</f>
        <v>0</v>
      </c>
      <c r="VQR57" s="31">
        <f>'Active Model Inputs'!VQR57</f>
        <v>0</v>
      </c>
      <c r="VQS57" s="31">
        <f>'Active Model Inputs'!VQS57</f>
        <v>0</v>
      </c>
      <c r="VQT57" s="31">
        <f>'Active Model Inputs'!VQT57</f>
        <v>0</v>
      </c>
      <c r="VQU57" s="31">
        <f>'Active Model Inputs'!VQU57</f>
        <v>0</v>
      </c>
      <c r="VQV57" s="31">
        <f>'Active Model Inputs'!VQV57</f>
        <v>0</v>
      </c>
      <c r="VQW57" s="31">
        <f>'Active Model Inputs'!VQW57</f>
        <v>0</v>
      </c>
      <c r="VQX57" s="31">
        <f>'Active Model Inputs'!VQX57</f>
        <v>0</v>
      </c>
      <c r="VQY57" s="31">
        <f>'Active Model Inputs'!VQY57</f>
        <v>0</v>
      </c>
      <c r="VQZ57" s="31">
        <f>'Active Model Inputs'!VQZ57</f>
        <v>0</v>
      </c>
      <c r="VRA57" s="31">
        <f>'Active Model Inputs'!VRA57</f>
        <v>0</v>
      </c>
      <c r="VRB57" s="31">
        <f>'Active Model Inputs'!VRB57</f>
        <v>0</v>
      </c>
      <c r="VRC57" s="31">
        <f>'Active Model Inputs'!VRC57</f>
        <v>0</v>
      </c>
      <c r="VRD57" s="31">
        <f>'Active Model Inputs'!VRD57</f>
        <v>0</v>
      </c>
      <c r="VRE57" s="31">
        <f>'Active Model Inputs'!VRE57</f>
        <v>0</v>
      </c>
      <c r="VRF57" s="31">
        <f>'Active Model Inputs'!VRF57</f>
        <v>0</v>
      </c>
      <c r="VRG57" s="31">
        <f>'Active Model Inputs'!VRG57</f>
        <v>0</v>
      </c>
      <c r="VRH57" s="31">
        <f>'Active Model Inputs'!VRH57</f>
        <v>0</v>
      </c>
      <c r="VRI57" s="31">
        <f>'Active Model Inputs'!VRI57</f>
        <v>0</v>
      </c>
      <c r="VRJ57" s="31">
        <f>'Active Model Inputs'!VRJ57</f>
        <v>0</v>
      </c>
      <c r="VRK57" s="31">
        <f>'Active Model Inputs'!VRK57</f>
        <v>0</v>
      </c>
      <c r="VRL57" s="31">
        <f>'Active Model Inputs'!VRL57</f>
        <v>0</v>
      </c>
      <c r="VRM57" s="31">
        <f>'Active Model Inputs'!VRM57</f>
        <v>0</v>
      </c>
      <c r="VRN57" s="31">
        <f>'Active Model Inputs'!VRN57</f>
        <v>0</v>
      </c>
      <c r="VRO57" s="31">
        <f>'Active Model Inputs'!VRO57</f>
        <v>0</v>
      </c>
      <c r="VRP57" s="31">
        <f>'Active Model Inputs'!VRP57</f>
        <v>0</v>
      </c>
      <c r="VRQ57" s="31">
        <f>'Active Model Inputs'!VRQ57</f>
        <v>0</v>
      </c>
      <c r="VRR57" s="31">
        <f>'Active Model Inputs'!VRR57</f>
        <v>0</v>
      </c>
      <c r="VRS57" s="31">
        <f>'Active Model Inputs'!VRS57</f>
        <v>0</v>
      </c>
      <c r="VRT57" s="31">
        <f>'Active Model Inputs'!VRT57</f>
        <v>0</v>
      </c>
      <c r="VRU57" s="31">
        <f>'Active Model Inputs'!VRU57</f>
        <v>0</v>
      </c>
      <c r="VRV57" s="31">
        <f>'Active Model Inputs'!VRV57</f>
        <v>0</v>
      </c>
      <c r="VRW57" s="31">
        <f>'Active Model Inputs'!VRW57</f>
        <v>0</v>
      </c>
      <c r="VRX57" s="31">
        <f>'Active Model Inputs'!VRX57</f>
        <v>0</v>
      </c>
      <c r="VRY57" s="31">
        <f>'Active Model Inputs'!VRY57</f>
        <v>0</v>
      </c>
      <c r="VRZ57" s="31">
        <f>'Active Model Inputs'!VRZ57</f>
        <v>0</v>
      </c>
      <c r="VSA57" s="31">
        <f>'Active Model Inputs'!VSA57</f>
        <v>0</v>
      </c>
      <c r="VSB57" s="31">
        <f>'Active Model Inputs'!VSB57</f>
        <v>0</v>
      </c>
      <c r="VSC57" s="31">
        <f>'Active Model Inputs'!VSC57</f>
        <v>0</v>
      </c>
      <c r="VSD57" s="31">
        <f>'Active Model Inputs'!VSD57</f>
        <v>0</v>
      </c>
      <c r="VSE57" s="31">
        <f>'Active Model Inputs'!VSE57</f>
        <v>0</v>
      </c>
      <c r="VSF57" s="31">
        <f>'Active Model Inputs'!VSF57</f>
        <v>0</v>
      </c>
      <c r="VSG57" s="31">
        <f>'Active Model Inputs'!VSG57</f>
        <v>0</v>
      </c>
      <c r="VSH57" s="31">
        <f>'Active Model Inputs'!VSH57</f>
        <v>0</v>
      </c>
      <c r="VSI57" s="31">
        <f>'Active Model Inputs'!VSI57</f>
        <v>0</v>
      </c>
      <c r="VSJ57" s="31">
        <f>'Active Model Inputs'!VSJ57</f>
        <v>0</v>
      </c>
      <c r="VSK57" s="31">
        <f>'Active Model Inputs'!VSK57</f>
        <v>0</v>
      </c>
      <c r="VSL57" s="31">
        <f>'Active Model Inputs'!VSL57</f>
        <v>0</v>
      </c>
      <c r="VSM57" s="31">
        <f>'Active Model Inputs'!VSM57</f>
        <v>0</v>
      </c>
      <c r="VSN57" s="31">
        <f>'Active Model Inputs'!VSN57</f>
        <v>0</v>
      </c>
      <c r="VSO57" s="31">
        <f>'Active Model Inputs'!VSO57</f>
        <v>0</v>
      </c>
      <c r="VSP57" s="31">
        <f>'Active Model Inputs'!VSP57</f>
        <v>0</v>
      </c>
      <c r="VSQ57" s="31">
        <f>'Active Model Inputs'!VSQ57</f>
        <v>0</v>
      </c>
      <c r="VSR57" s="31">
        <f>'Active Model Inputs'!VSR57</f>
        <v>0</v>
      </c>
      <c r="VSS57" s="31">
        <f>'Active Model Inputs'!VSS57</f>
        <v>0</v>
      </c>
      <c r="VST57" s="31">
        <f>'Active Model Inputs'!VST57</f>
        <v>0</v>
      </c>
      <c r="VSU57" s="31">
        <f>'Active Model Inputs'!VSU57</f>
        <v>0</v>
      </c>
      <c r="VSV57" s="31">
        <f>'Active Model Inputs'!VSV57</f>
        <v>0</v>
      </c>
      <c r="VSW57" s="31">
        <f>'Active Model Inputs'!VSW57</f>
        <v>0</v>
      </c>
      <c r="VSX57" s="31">
        <f>'Active Model Inputs'!VSX57</f>
        <v>0</v>
      </c>
      <c r="VSY57" s="31">
        <f>'Active Model Inputs'!VSY57</f>
        <v>0</v>
      </c>
      <c r="VSZ57" s="31">
        <f>'Active Model Inputs'!VSZ57</f>
        <v>0</v>
      </c>
      <c r="VTA57" s="31">
        <f>'Active Model Inputs'!VTA57</f>
        <v>0</v>
      </c>
      <c r="VTB57" s="31">
        <f>'Active Model Inputs'!VTB57</f>
        <v>0</v>
      </c>
      <c r="VTC57" s="31">
        <f>'Active Model Inputs'!VTC57</f>
        <v>0</v>
      </c>
      <c r="VTD57" s="31">
        <f>'Active Model Inputs'!VTD57</f>
        <v>0</v>
      </c>
      <c r="VTE57" s="31">
        <f>'Active Model Inputs'!VTE57</f>
        <v>0</v>
      </c>
      <c r="VTF57" s="31">
        <f>'Active Model Inputs'!VTF57</f>
        <v>0</v>
      </c>
      <c r="VTG57" s="31">
        <f>'Active Model Inputs'!VTG57</f>
        <v>0</v>
      </c>
      <c r="VTH57" s="31">
        <f>'Active Model Inputs'!VTH57</f>
        <v>0</v>
      </c>
      <c r="VTI57" s="31">
        <f>'Active Model Inputs'!VTI57</f>
        <v>0</v>
      </c>
      <c r="VTJ57" s="31">
        <f>'Active Model Inputs'!VTJ57</f>
        <v>0</v>
      </c>
      <c r="VTK57" s="31">
        <f>'Active Model Inputs'!VTK57</f>
        <v>0</v>
      </c>
      <c r="VTL57" s="31">
        <f>'Active Model Inputs'!VTL57</f>
        <v>0</v>
      </c>
      <c r="VTM57" s="31">
        <f>'Active Model Inputs'!VTM57</f>
        <v>0</v>
      </c>
      <c r="VTN57" s="31">
        <f>'Active Model Inputs'!VTN57</f>
        <v>0</v>
      </c>
      <c r="VTO57" s="31">
        <f>'Active Model Inputs'!VTO57</f>
        <v>0</v>
      </c>
      <c r="VTP57" s="31">
        <f>'Active Model Inputs'!VTP57</f>
        <v>0</v>
      </c>
      <c r="VTQ57" s="31">
        <f>'Active Model Inputs'!VTQ57</f>
        <v>0</v>
      </c>
      <c r="VTR57" s="31">
        <f>'Active Model Inputs'!VTR57</f>
        <v>0</v>
      </c>
      <c r="VTS57" s="31">
        <f>'Active Model Inputs'!VTS57</f>
        <v>0</v>
      </c>
      <c r="VTT57" s="31">
        <f>'Active Model Inputs'!VTT57</f>
        <v>0</v>
      </c>
      <c r="VTU57" s="31">
        <f>'Active Model Inputs'!VTU57</f>
        <v>0</v>
      </c>
      <c r="VTV57" s="31">
        <f>'Active Model Inputs'!VTV57</f>
        <v>0</v>
      </c>
      <c r="VTW57" s="31">
        <f>'Active Model Inputs'!VTW57</f>
        <v>0</v>
      </c>
      <c r="VTX57" s="31">
        <f>'Active Model Inputs'!VTX57</f>
        <v>0</v>
      </c>
      <c r="VTY57" s="31">
        <f>'Active Model Inputs'!VTY57</f>
        <v>0</v>
      </c>
      <c r="VTZ57" s="31">
        <f>'Active Model Inputs'!VTZ57</f>
        <v>0</v>
      </c>
      <c r="VUA57" s="31">
        <f>'Active Model Inputs'!VUA57</f>
        <v>0</v>
      </c>
      <c r="VUB57" s="31">
        <f>'Active Model Inputs'!VUB57</f>
        <v>0</v>
      </c>
      <c r="VUC57" s="31">
        <f>'Active Model Inputs'!VUC57</f>
        <v>0</v>
      </c>
      <c r="VUD57" s="31">
        <f>'Active Model Inputs'!VUD57</f>
        <v>0</v>
      </c>
      <c r="VUE57" s="31">
        <f>'Active Model Inputs'!VUE57</f>
        <v>0</v>
      </c>
      <c r="VUF57" s="31">
        <f>'Active Model Inputs'!VUF57</f>
        <v>0</v>
      </c>
      <c r="VUG57" s="31">
        <f>'Active Model Inputs'!VUG57</f>
        <v>0</v>
      </c>
      <c r="VUH57" s="31">
        <f>'Active Model Inputs'!VUH57</f>
        <v>0</v>
      </c>
      <c r="VUI57" s="31">
        <f>'Active Model Inputs'!VUI57</f>
        <v>0</v>
      </c>
      <c r="VUJ57" s="31">
        <f>'Active Model Inputs'!VUJ57</f>
        <v>0</v>
      </c>
      <c r="VUK57" s="31">
        <f>'Active Model Inputs'!VUK57</f>
        <v>0</v>
      </c>
      <c r="VUL57" s="31">
        <f>'Active Model Inputs'!VUL57</f>
        <v>0</v>
      </c>
      <c r="VUM57" s="31">
        <f>'Active Model Inputs'!VUM57</f>
        <v>0</v>
      </c>
      <c r="VUN57" s="31">
        <f>'Active Model Inputs'!VUN57</f>
        <v>0</v>
      </c>
      <c r="VUO57" s="31">
        <f>'Active Model Inputs'!VUO57</f>
        <v>0</v>
      </c>
      <c r="VUP57" s="31">
        <f>'Active Model Inputs'!VUP57</f>
        <v>0</v>
      </c>
      <c r="VUQ57" s="31">
        <f>'Active Model Inputs'!VUQ57</f>
        <v>0</v>
      </c>
      <c r="VUR57" s="31">
        <f>'Active Model Inputs'!VUR57</f>
        <v>0</v>
      </c>
      <c r="VUS57" s="31">
        <f>'Active Model Inputs'!VUS57</f>
        <v>0</v>
      </c>
      <c r="VUT57" s="31">
        <f>'Active Model Inputs'!VUT57</f>
        <v>0</v>
      </c>
      <c r="VUU57" s="31">
        <f>'Active Model Inputs'!VUU57</f>
        <v>0</v>
      </c>
      <c r="VUV57" s="31">
        <f>'Active Model Inputs'!VUV57</f>
        <v>0</v>
      </c>
      <c r="VUW57" s="31">
        <f>'Active Model Inputs'!VUW57</f>
        <v>0</v>
      </c>
      <c r="VUX57" s="31">
        <f>'Active Model Inputs'!VUX57</f>
        <v>0</v>
      </c>
      <c r="VUY57" s="31">
        <f>'Active Model Inputs'!VUY57</f>
        <v>0</v>
      </c>
      <c r="VUZ57" s="31">
        <f>'Active Model Inputs'!VUZ57</f>
        <v>0</v>
      </c>
      <c r="VVA57" s="31">
        <f>'Active Model Inputs'!VVA57</f>
        <v>0</v>
      </c>
      <c r="VVB57" s="31">
        <f>'Active Model Inputs'!VVB57</f>
        <v>0</v>
      </c>
      <c r="VVC57" s="31">
        <f>'Active Model Inputs'!VVC57</f>
        <v>0</v>
      </c>
      <c r="VVD57" s="31">
        <f>'Active Model Inputs'!VVD57</f>
        <v>0</v>
      </c>
      <c r="VVE57" s="31">
        <f>'Active Model Inputs'!VVE57</f>
        <v>0</v>
      </c>
      <c r="VVF57" s="31">
        <f>'Active Model Inputs'!VVF57</f>
        <v>0</v>
      </c>
      <c r="VVG57" s="31">
        <f>'Active Model Inputs'!VVG57</f>
        <v>0</v>
      </c>
      <c r="VVH57" s="31">
        <f>'Active Model Inputs'!VVH57</f>
        <v>0</v>
      </c>
      <c r="VVI57" s="31">
        <f>'Active Model Inputs'!VVI57</f>
        <v>0</v>
      </c>
      <c r="VVJ57" s="31">
        <f>'Active Model Inputs'!VVJ57</f>
        <v>0</v>
      </c>
      <c r="VVK57" s="31">
        <f>'Active Model Inputs'!VVK57</f>
        <v>0</v>
      </c>
      <c r="VVL57" s="31">
        <f>'Active Model Inputs'!VVL57</f>
        <v>0</v>
      </c>
      <c r="VVM57" s="31">
        <f>'Active Model Inputs'!VVM57</f>
        <v>0</v>
      </c>
      <c r="VVN57" s="31">
        <f>'Active Model Inputs'!VVN57</f>
        <v>0</v>
      </c>
      <c r="VVO57" s="31">
        <f>'Active Model Inputs'!VVO57</f>
        <v>0</v>
      </c>
      <c r="VVP57" s="31">
        <f>'Active Model Inputs'!VVP57</f>
        <v>0</v>
      </c>
      <c r="VVQ57" s="31">
        <f>'Active Model Inputs'!VVQ57</f>
        <v>0</v>
      </c>
      <c r="VVR57" s="31">
        <f>'Active Model Inputs'!VVR57</f>
        <v>0</v>
      </c>
      <c r="VVS57" s="31">
        <f>'Active Model Inputs'!VVS57</f>
        <v>0</v>
      </c>
      <c r="VVT57" s="31">
        <f>'Active Model Inputs'!VVT57</f>
        <v>0</v>
      </c>
      <c r="VVU57" s="31">
        <f>'Active Model Inputs'!VVU57</f>
        <v>0</v>
      </c>
      <c r="VVV57" s="31">
        <f>'Active Model Inputs'!VVV57</f>
        <v>0</v>
      </c>
      <c r="VVW57" s="31">
        <f>'Active Model Inputs'!VVW57</f>
        <v>0</v>
      </c>
      <c r="VVX57" s="31">
        <f>'Active Model Inputs'!VVX57</f>
        <v>0</v>
      </c>
      <c r="VVY57" s="31">
        <f>'Active Model Inputs'!VVY57</f>
        <v>0</v>
      </c>
      <c r="VVZ57" s="31">
        <f>'Active Model Inputs'!VVZ57</f>
        <v>0</v>
      </c>
      <c r="VWA57" s="31">
        <f>'Active Model Inputs'!VWA57</f>
        <v>0</v>
      </c>
      <c r="VWB57" s="31">
        <f>'Active Model Inputs'!VWB57</f>
        <v>0</v>
      </c>
      <c r="VWC57" s="31">
        <f>'Active Model Inputs'!VWC57</f>
        <v>0</v>
      </c>
      <c r="VWD57" s="31">
        <f>'Active Model Inputs'!VWD57</f>
        <v>0</v>
      </c>
      <c r="VWE57" s="31">
        <f>'Active Model Inputs'!VWE57</f>
        <v>0</v>
      </c>
      <c r="VWF57" s="31">
        <f>'Active Model Inputs'!VWF57</f>
        <v>0</v>
      </c>
      <c r="VWG57" s="31">
        <f>'Active Model Inputs'!VWG57</f>
        <v>0</v>
      </c>
      <c r="VWH57" s="31">
        <f>'Active Model Inputs'!VWH57</f>
        <v>0</v>
      </c>
      <c r="VWI57" s="31">
        <f>'Active Model Inputs'!VWI57</f>
        <v>0</v>
      </c>
      <c r="VWJ57" s="31">
        <f>'Active Model Inputs'!VWJ57</f>
        <v>0</v>
      </c>
      <c r="VWK57" s="31">
        <f>'Active Model Inputs'!VWK57</f>
        <v>0</v>
      </c>
      <c r="VWL57" s="31">
        <f>'Active Model Inputs'!VWL57</f>
        <v>0</v>
      </c>
      <c r="VWM57" s="31">
        <f>'Active Model Inputs'!VWM57</f>
        <v>0</v>
      </c>
      <c r="VWN57" s="31">
        <f>'Active Model Inputs'!VWN57</f>
        <v>0</v>
      </c>
      <c r="VWO57" s="31">
        <f>'Active Model Inputs'!VWO57</f>
        <v>0</v>
      </c>
      <c r="VWP57" s="31">
        <f>'Active Model Inputs'!VWP57</f>
        <v>0</v>
      </c>
      <c r="VWQ57" s="31">
        <f>'Active Model Inputs'!VWQ57</f>
        <v>0</v>
      </c>
      <c r="VWR57" s="31">
        <f>'Active Model Inputs'!VWR57</f>
        <v>0</v>
      </c>
      <c r="VWS57" s="31">
        <f>'Active Model Inputs'!VWS57</f>
        <v>0</v>
      </c>
      <c r="VWT57" s="31">
        <f>'Active Model Inputs'!VWT57</f>
        <v>0</v>
      </c>
      <c r="VWU57" s="31">
        <f>'Active Model Inputs'!VWU57</f>
        <v>0</v>
      </c>
      <c r="VWV57" s="31">
        <f>'Active Model Inputs'!VWV57</f>
        <v>0</v>
      </c>
      <c r="VWW57" s="31">
        <f>'Active Model Inputs'!VWW57</f>
        <v>0</v>
      </c>
      <c r="VWX57" s="31">
        <f>'Active Model Inputs'!VWX57</f>
        <v>0</v>
      </c>
      <c r="VWY57" s="31">
        <f>'Active Model Inputs'!VWY57</f>
        <v>0</v>
      </c>
      <c r="VWZ57" s="31">
        <f>'Active Model Inputs'!VWZ57</f>
        <v>0</v>
      </c>
      <c r="VXA57" s="31">
        <f>'Active Model Inputs'!VXA57</f>
        <v>0</v>
      </c>
      <c r="VXB57" s="31">
        <f>'Active Model Inputs'!VXB57</f>
        <v>0</v>
      </c>
      <c r="VXC57" s="31">
        <f>'Active Model Inputs'!VXC57</f>
        <v>0</v>
      </c>
      <c r="VXD57" s="31">
        <f>'Active Model Inputs'!VXD57</f>
        <v>0</v>
      </c>
      <c r="VXE57" s="31">
        <f>'Active Model Inputs'!VXE57</f>
        <v>0</v>
      </c>
      <c r="VXF57" s="31">
        <f>'Active Model Inputs'!VXF57</f>
        <v>0</v>
      </c>
      <c r="VXG57" s="31">
        <f>'Active Model Inputs'!VXG57</f>
        <v>0</v>
      </c>
      <c r="VXH57" s="31">
        <f>'Active Model Inputs'!VXH57</f>
        <v>0</v>
      </c>
      <c r="VXI57" s="31">
        <f>'Active Model Inputs'!VXI57</f>
        <v>0</v>
      </c>
      <c r="VXJ57" s="31">
        <f>'Active Model Inputs'!VXJ57</f>
        <v>0</v>
      </c>
      <c r="VXK57" s="31">
        <f>'Active Model Inputs'!VXK57</f>
        <v>0</v>
      </c>
      <c r="VXL57" s="31">
        <f>'Active Model Inputs'!VXL57</f>
        <v>0</v>
      </c>
      <c r="VXM57" s="31">
        <f>'Active Model Inputs'!VXM57</f>
        <v>0</v>
      </c>
      <c r="VXN57" s="31">
        <f>'Active Model Inputs'!VXN57</f>
        <v>0</v>
      </c>
      <c r="VXO57" s="31">
        <f>'Active Model Inputs'!VXO57</f>
        <v>0</v>
      </c>
      <c r="VXP57" s="31">
        <f>'Active Model Inputs'!VXP57</f>
        <v>0</v>
      </c>
      <c r="VXQ57" s="31">
        <f>'Active Model Inputs'!VXQ57</f>
        <v>0</v>
      </c>
      <c r="VXR57" s="31">
        <f>'Active Model Inputs'!VXR57</f>
        <v>0</v>
      </c>
      <c r="VXS57" s="31">
        <f>'Active Model Inputs'!VXS57</f>
        <v>0</v>
      </c>
      <c r="VXT57" s="31">
        <f>'Active Model Inputs'!VXT57</f>
        <v>0</v>
      </c>
      <c r="VXU57" s="31">
        <f>'Active Model Inputs'!VXU57</f>
        <v>0</v>
      </c>
      <c r="VXV57" s="31">
        <f>'Active Model Inputs'!VXV57</f>
        <v>0</v>
      </c>
      <c r="VXW57" s="31">
        <f>'Active Model Inputs'!VXW57</f>
        <v>0</v>
      </c>
      <c r="VXX57" s="31">
        <f>'Active Model Inputs'!VXX57</f>
        <v>0</v>
      </c>
      <c r="VXY57" s="31">
        <f>'Active Model Inputs'!VXY57</f>
        <v>0</v>
      </c>
      <c r="VXZ57" s="31">
        <f>'Active Model Inputs'!VXZ57</f>
        <v>0</v>
      </c>
      <c r="VYA57" s="31">
        <f>'Active Model Inputs'!VYA57</f>
        <v>0</v>
      </c>
      <c r="VYB57" s="31">
        <f>'Active Model Inputs'!VYB57</f>
        <v>0</v>
      </c>
      <c r="VYC57" s="31">
        <f>'Active Model Inputs'!VYC57</f>
        <v>0</v>
      </c>
      <c r="VYD57" s="31">
        <f>'Active Model Inputs'!VYD57</f>
        <v>0</v>
      </c>
      <c r="VYE57" s="31">
        <f>'Active Model Inputs'!VYE57</f>
        <v>0</v>
      </c>
      <c r="VYF57" s="31">
        <f>'Active Model Inputs'!VYF57</f>
        <v>0</v>
      </c>
      <c r="VYG57" s="31">
        <f>'Active Model Inputs'!VYG57</f>
        <v>0</v>
      </c>
      <c r="VYH57" s="31">
        <f>'Active Model Inputs'!VYH57</f>
        <v>0</v>
      </c>
      <c r="VYI57" s="31">
        <f>'Active Model Inputs'!VYI57</f>
        <v>0</v>
      </c>
      <c r="VYJ57" s="31">
        <f>'Active Model Inputs'!VYJ57</f>
        <v>0</v>
      </c>
      <c r="VYK57" s="31">
        <f>'Active Model Inputs'!VYK57</f>
        <v>0</v>
      </c>
      <c r="VYL57" s="31">
        <f>'Active Model Inputs'!VYL57</f>
        <v>0</v>
      </c>
      <c r="VYM57" s="31">
        <f>'Active Model Inputs'!VYM57</f>
        <v>0</v>
      </c>
      <c r="VYN57" s="31">
        <f>'Active Model Inputs'!VYN57</f>
        <v>0</v>
      </c>
      <c r="VYO57" s="31">
        <f>'Active Model Inputs'!VYO57</f>
        <v>0</v>
      </c>
      <c r="VYP57" s="31">
        <f>'Active Model Inputs'!VYP57</f>
        <v>0</v>
      </c>
      <c r="VYQ57" s="31">
        <f>'Active Model Inputs'!VYQ57</f>
        <v>0</v>
      </c>
      <c r="VYR57" s="31">
        <f>'Active Model Inputs'!VYR57</f>
        <v>0</v>
      </c>
      <c r="VYS57" s="31">
        <f>'Active Model Inputs'!VYS57</f>
        <v>0</v>
      </c>
      <c r="VYT57" s="31">
        <f>'Active Model Inputs'!VYT57</f>
        <v>0</v>
      </c>
      <c r="VYU57" s="31">
        <f>'Active Model Inputs'!VYU57</f>
        <v>0</v>
      </c>
      <c r="VYV57" s="31">
        <f>'Active Model Inputs'!VYV57</f>
        <v>0</v>
      </c>
      <c r="VYW57" s="31">
        <f>'Active Model Inputs'!VYW57</f>
        <v>0</v>
      </c>
      <c r="VYX57" s="31">
        <f>'Active Model Inputs'!VYX57</f>
        <v>0</v>
      </c>
      <c r="VYY57" s="31">
        <f>'Active Model Inputs'!VYY57</f>
        <v>0</v>
      </c>
      <c r="VYZ57" s="31">
        <f>'Active Model Inputs'!VYZ57</f>
        <v>0</v>
      </c>
      <c r="VZA57" s="31">
        <f>'Active Model Inputs'!VZA57</f>
        <v>0</v>
      </c>
      <c r="VZB57" s="31">
        <f>'Active Model Inputs'!VZB57</f>
        <v>0</v>
      </c>
      <c r="VZC57" s="31">
        <f>'Active Model Inputs'!VZC57</f>
        <v>0</v>
      </c>
      <c r="VZD57" s="31">
        <f>'Active Model Inputs'!VZD57</f>
        <v>0</v>
      </c>
      <c r="VZE57" s="31">
        <f>'Active Model Inputs'!VZE57</f>
        <v>0</v>
      </c>
      <c r="VZF57" s="31">
        <f>'Active Model Inputs'!VZF57</f>
        <v>0</v>
      </c>
      <c r="VZG57" s="31">
        <f>'Active Model Inputs'!VZG57</f>
        <v>0</v>
      </c>
      <c r="VZH57" s="31">
        <f>'Active Model Inputs'!VZH57</f>
        <v>0</v>
      </c>
      <c r="VZI57" s="31">
        <f>'Active Model Inputs'!VZI57</f>
        <v>0</v>
      </c>
      <c r="VZJ57" s="31">
        <f>'Active Model Inputs'!VZJ57</f>
        <v>0</v>
      </c>
      <c r="VZK57" s="31">
        <f>'Active Model Inputs'!VZK57</f>
        <v>0</v>
      </c>
      <c r="VZL57" s="31">
        <f>'Active Model Inputs'!VZL57</f>
        <v>0</v>
      </c>
      <c r="VZM57" s="31">
        <f>'Active Model Inputs'!VZM57</f>
        <v>0</v>
      </c>
      <c r="VZN57" s="31">
        <f>'Active Model Inputs'!VZN57</f>
        <v>0</v>
      </c>
      <c r="VZO57" s="31">
        <f>'Active Model Inputs'!VZO57</f>
        <v>0</v>
      </c>
      <c r="VZP57" s="31">
        <f>'Active Model Inputs'!VZP57</f>
        <v>0</v>
      </c>
      <c r="VZQ57" s="31">
        <f>'Active Model Inputs'!VZQ57</f>
        <v>0</v>
      </c>
      <c r="VZR57" s="31">
        <f>'Active Model Inputs'!VZR57</f>
        <v>0</v>
      </c>
      <c r="VZS57" s="31">
        <f>'Active Model Inputs'!VZS57</f>
        <v>0</v>
      </c>
      <c r="VZT57" s="31">
        <f>'Active Model Inputs'!VZT57</f>
        <v>0</v>
      </c>
      <c r="VZU57" s="31">
        <f>'Active Model Inputs'!VZU57</f>
        <v>0</v>
      </c>
      <c r="VZV57" s="31">
        <f>'Active Model Inputs'!VZV57</f>
        <v>0</v>
      </c>
      <c r="VZW57" s="31">
        <f>'Active Model Inputs'!VZW57</f>
        <v>0</v>
      </c>
      <c r="VZX57" s="31">
        <f>'Active Model Inputs'!VZX57</f>
        <v>0</v>
      </c>
      <c r="VZY57" s="31">
        <f>'Active Model Inputs'!VZY57</f>
        <v>0</v>
      </c>
      <c r="VZZ57" s="31">
        <f>'Active Model Inputs'!VZZ57</f>
        <v>0</v>
      </c>
      <c r="WAA57" s="31">
        <f>'Active Model Inputs'!WAA57</f>
        <v>0</v>
      </c>
      <c r="WAB57" s="31">
        <f>'Active Model Inputs'!WAB57</f>
        <v>0</v>
      </c>
      <c r="WAC57" s="31">
        <f>'Active Model Inputs'!WAC57</f>
        <v>0</v>
      </c>
      <c r="WAD57" s="31">
        <f>'Active Model Inputs'!WAD57</f>
        <v>0</v>
      </c>
      <c r="WAE57" s="31">
        <f>'Active Model Inputs'!WAE57</f>
        <v>0</v>
      </c>
      <c r="WAF57" s="31">
        <f>'Active Model Inputs'!WAF57</f>
        <v>0</v>
      </c>
      <c r="WAG57" s="31">
        <f>'Active Model Inputs'!WAG57</f>
        <v>0</v>
      </c>
      <c r="WAH57" s="31">
        <f>'Active Model Inputs'!WAH57</f>
        <v>0</v>
      </c>
      <c r="WAI57" s="31">
        <f>'Active Model Inputs'!WAI57</f>
        <v>0</v>
      </c>
      <c r="WAJ57" s="31">
        <f>'Active Model Inputs'!WAJ57</f>
        <v>0</v>
      </c>
      <c r="WAK57" s="31">
        <f>'Active Model Inputs'!WAK57</f>
        <v>0</v>
      </c>
      <c r="WAL57" s="31">
        <f>'Active Model Inputs'!WAL57</f>
        <v>0</v>
      </c>
      <c r="WAM57" s="31">
        <f>'Active Model Inputs'!WAM57</f>
        <v>0</v>
      </c>
      <c r="WAN57" s="31">
        <f>'Active Model Inputs'!WAN57</f>
        <v>0</v>
      </c>
      <c r="WAO57" s="31">
        <f>'Active Model Inputs'!WAO57</f>
        <v>0</v>
      </c>
      <c r="WAP57" s="31">
        <f>'Active Model Inputs'!WAP57</f>
        <v>0</v>
      </c>
      <c r="WAQ57" s="31">
        <f>'Active Model Inputs'!WAQ57</f>
        <v>0</v>
      </c>
      <c r="WAR57" s="31">
        <f>'Active Model Inputs'!WAR57</f>
        <v>0</v>
      </c>
      <c r="WAS57" s="31">
        <f>'Active Model Inputs'!WAS57</f>
        <v>0</v>
      </c>
      <c r="WAT57" s="31">
        <f>'Active Model Inputs'!WAT57</f>
        <v>0</v>
      </c>
      <c r="WAU57" s="31">
        <f>'Active Model Inputs'!WAU57</f>
        <v>0</v>
      </c>
      <c r="WAV57" s="31">
        <f>'Active Model Inputs'!WAV57</f>
        <v>0</v>
      </c>
      <c r="WAW57" s="31">
        <f>'Active Model Inputs'!WAW57</f>
        <v>0</v>
      </c>
      <c r="WAX57" s="31">
        <f>'Active Model Inputs'!WAX57</f>
        <v>0</v>
      </c>
      <c r="WAY57" s="31">
        <f>'Active Model Inputs'!WAY57</f>
        <v>0</v>
      </c>
      <c r="WAZ57" s="31">
        <f>'Active Model Inputs'!WAZ57</f>
        <v>0</v>
      </c>
      <c r="WBA57" s="31">
        <f>'Active Model Inputs'!WBA57</f>
        <v>0</v>
      </c>
      <c r="WBB57" s="31">
        <f>'Active Model Inputs'!WBB57</f>
        <v>0</v>
      </c>
      <c r="WBC57" s="31">
        <f>'Active Model Inputs'!WBC57</f>
        <v>0</v>
      </c>
      <c r="WBD57" s="31">
        <f>'Active Model Inputs'!WBD57</f>
        <v>0</v>
      </c>
      <c r="WBE57" s="31">
        <f>'Active Model Inputs'!WBE57</f>
        <v>0</v>
      </c>
      <c r="WBF57" s="31">
        <f>'Active Model Inputs'!WBF57</f>
        <v>0</v>
      </c>
      <c r="WBG57" s="31">
        <f>'Active Model Inputs'!WBG57</f>
        <v>0</v>
      </c>
      <c r="WBH57" s="31">
        <f>'Active Model Inputs'!WBH57</f>
        <v>0</v>
      </c>
      <c r="WBI57" s="31">
        <f>'Active Model Inputs'!WBI57</f>
        <v>0</v>
      </c>
      <c r="WBJ57" s="31">
        <f>'Active Model Inputs'!WBJ57</f>
        <v>0</v>
      </c>
      <c r="WBK57" s="31">
        <f>'Active Model Inputs'!WBK57</f>
        <v>0</v>
      </c>
      <c r="WBL57" s="31">
        <f>'Active Model Inputs'!WBL57</f>
        <v>0</v>
      </c>
      <c r="WBM57" s="31">
        <f>'Active Model Inputs'!WBM57</f>
        <v>0</v>
      </c>
      <c r="WBN57" s="31">
        <f>'Active Model Inputs'!WBN57</f>
        <v>0</v>
      </c>
      <c r="WBO57" s="31">
        <f>'Active Model Inputs'!WBO57</f>
        <v>0</v>
      </c>
      <c r="WBP57" s="31">
        <f>'Active Model Inputs'!WBP57</f>
        <v>0</v>
      </c>
      <c r="WBQ57" s="31">
        <f>'Active Model Inputs'!WBQ57</f>
        <v>0</v>
      </c>
      <c r="WBR57" s="31">
        <f>'Active Model Inputs'!WBR57</f>
        <v>0</v>
      </c>
      <c r="WBS57" s="31">
        <f>'Active Model Inputs'!WBS57</f>
        <v>0</v>
      </c>
      <c r="WBT57" s="31">
        <f>'Active Model Inputs'!WBT57</f>
        <v>0</v>
      </c>
      <c r="WBU57" s="31">
        <f>'Active Model Inputs'!WBU57</f>
        <v>0</v>
      </c>
      <c r="WBV57" s="31">
        <f>'Active Model Inputs'!WBV57</f>
        <v>0</v>
      </c>
      <c r="WBW57" s="31">
        <f>'Active Model Inputs'!WBW57</f>
        <v>0</v>
      </c>
      <c r="WBX57" s="31">
        <f>'Active Model Inputs'!WBX57</f>
        <v>0</v>
      </c>
      <c r="WBY57" s="31">
        <f>'Active Model Inputs'!WBY57</f>
        <v>0</v>
      </c>
      <c r="WBZ57" s="31">
        <f>'Active Model Inputs'!WBZ57</f>
        <v>0</v>
      </c>
      <c r="WCA57" s="31">
        <f>'Active Model Inputs'!WCA57</f>
        <v>0</v>
      </c>
      <c r="WCB57" s="31">
        <f>'Active Model Inputs'!WCB57</f>
        <v>0</v>
      </c>
      <c r="WCC57" s="31">
        <f>'Active Model Inputs'!WCC57</f>
        <v>0</v>
      </c>
      <c r="WCD57" s="31">
        <f>'Active Model Inputs'!WCD57</f>
        <v>0</v>
      </c>
      <c r="WCE57" s="31">
        <f>'Active Model Inputs'!WCE57</f>
        <v>0</v>
      </c>
      <c r="WCF57" s="31">
        <f>'Active Model Inputs'!WCF57</f>
        <v>0</v>
      </c>
      <c r="WCG57" s="31">
        <f>'Active Model Inputs'!WCG57</f>
        <v>0</v>
      </c>
      <c r="WCH57" s="31">
        <f>'Active Model Inputs'!WCH57</f>
        <v>0</v>
      </c>
      <c r="WCI57" s="31">
        <f>'Active Model Inputs'!WCI57</f>
        <v>0</v>
      </c>
      <c r="WCJ57" s="31">
        <f>'Active Model Inputs'!WCJ57</f>
        <v>0</v>
      </c>
      <c r="WCK57" s="31">
        <f>'Active Model Inputs'!WCK57</f>
        <v>0</v>
      </c>
      <c r="WCL57" s="31">
        <f>'Active Model Inputs'!WCL57</f>
        <v>0</v>
      </c>
      <c r="WCM57" s="31">
        <f>'Active Model Inputs'!WCM57</f>
        <v>0</v>
      </c>
      <c r="WCN57" s="31">
        <f>'Active Model Inputs'!WCN57</f>
        <v>0</v>
      </c>
      <c r="WCO57" s="31">
        <f>'Active Model Inputs'!WCO57</f>
        <v>0</v>
      </c>
      <c r="WCP57" s="31">
        <f>'Active Model Inputs'!WCP57</f>
        <v>0</v>
      </c>
      <c r="WCQ57" s="31">
        <f>'Active Model Inputs'!WCQ57</f>
        <v>0</v>
      </c>
      <c r="WCR57" s="31">
        <f>'Active Model Inputs'!WCR57</f>
        <v>0</v>
      </c>
      <c r="WCS57" s="31">
        <f>'Active Model Inputs'!WCS57</f>
        <v>0</v>
      </c>
      <c r="WCT57" s="31">
        <f>'Active Model Inputs'!WCT57</f>
        <v>0</v>
      </c>
      <c r="WCU57" s="31">
        <f>'Active Model Inputs'!WCU57</f>
        <v>0</v>
      </c>
      <c r="WCV57" s="31">
        <f>'Active Model Inputs'!WCV57</f>
        <v>0</v>
      </c>
      <c r="WCW57" s="31">
        <f>'Active Model Inputs'!WCW57</f>
        <v>0</v>
      </c>
      <c r="WCX57" s="31">
        <f>'Active Model Inputs'!WCX57</f>
        <v>0</v>
      </c>
      <c r="WCY57" s="31">
        <f>'Active Model Inputs'!WCY57</f>
        <v>0</v>
      </c>
      <c r="WCZ57" s="31">
        <f>'Active Model Inputs'!WCZ57</f>
        <v>0</v>
      </c>
      <c r="WDA57" s="31">
        <f>'Active Model Inputs'!WDA57</f>
        <v>0</v>
      </c>
      <c r="WDB57" s="31">
        <f>'Active Model Inputs'!WDB57</f>
        <v>0</v>
      </c>
      <c r="WDC57" s="31">
        <f>'Active Model Inputs'!WDC57</f>
        <v>0</v>
      </c>
      <c r="WDD57" s="31">
        <f>'Active Model Inputs'!WDD57</f>
        <v>0</v>
      </c>
      <c r="WDE57" s="31">
        <f>'Active Model Inputs'!WDE57</f>
        <v>0</v>
      </c>
      <c r="WDF57" s="31">
        <f>'Active Model Inputs'!WDF57</f>
        <v>0</v>
      </c>
      <c r="WDG57" s="31">
        <f>'Active Model Inputs'!WDG57</f>
        <v>0</v>
      </c>
      <c r="WDH57" s="31">
        <f>'Active Model Inputs'!WDH57</f>
        <v>0</v>
      </c>
      <c r="WDI57" s="31">
        <f>'Active Model Inputs'!WDI57</f>
        <v>0</v>
      </c>
      <c r="WDJ57" s="31">
        <f>'Active Model Inputs'!WDJ57</f>
        <v>0</v>
      </c>
      <c r="WDK57" s="31">
        <f>'Active Model Inputs'!WDK57</f>
        <v>0</v>
      </c>
      <c r="WDL57" s="31">
        <f>'Active Model Inputs'!WDL57</f>
        <v>0</v>
      </c>
      <c r="WDM57" s="31">
        <f>'Active Model Inputs'!WDM57</f>
        <v>0</v>
      </c>
      <c r="WDN57" s="31">
        <f>'Active Model Inputs'!WDN57</f>
        <v>0</v>
      </c>
      <c r="WDO57" s="31">
        <f>'Active Model Inputs'!WDO57</f>
        <v>0</v>
      </c>
      <c r="WDP57" s="31">
        <f>'Active Model Inputs'!WDP57</f>
        <v>0</v>
      </c>
      <c r="WDQ57" s="31">
        <f>'Active Model Inputs'!WDQ57</f>
        <v>0</v>
      </c>
      <c r="WDR57" s="31">
        <f>'Active Model Inputs'!WDR57</f>
        <v>0</v>
      </c>
      <c r="WDS57" s="31">
        <f>'Active Model Inputs'!WDS57</f>
        <v>0</v>
      </c>
      <c r="WDT57" s="31">
        <f>'Active Model Inputs'!WDT57</f>
        <v>0</v>
      </c>
      <c r="WDU57" s="31">
        <f>'Active Model Inputs'!WDU57</f>
        <v>0</v>
      </c>
      <c r="WDV57" s="31">
        <f>'Active Model Inputs'!WDV57</f>
        <v>0</v>
      </c>
      <c r="WDW57" s="31">
        <f>'Active Model Inputs'!WDW57</f>
        <v>0</v>
      </c>
      <c r="WDX57" s="31">
        <f>'Active Model Inputs'!WDX57</f>
        <v>0</v>
      </c>
      <c r="WDY57" s="31">
        <f>'Active Model Inputs'!WDY57</f>
        <v>0</v>
      </c>
      <c r="WDZ57" s="31">
        <f>'Active Model Inputs'!WDZ57</f>
        <v>0</v>
      </c>
      <c r="WEA57" s="31">
        <f>'Active Model Inputs'!WEA57</f>
        <v>0</v>
      </c>
      <c r="WEB57" s="31">
        <f>'Active Model Inputs'!WEB57</f>
        <v>0</v>
      </c>
      <c r="WEC57" s="31">
        <f>'Active Model Inputs'!WEC57</f>
        <v>0</v>
      </c>
      <c r="WED57" s="31">
        <f>'Active Model Inputs'!WED57</f>
        <v>0</v>
      </c>
      <c r="WEE57" s="31">
        <f>'Active Model Inputs'!WEE57</f>
        <v>0</v>
      </c>
      <c r="WEF57" s="31">
        <f>'Active Model Inputs'!WEF57</f>
        <v>0</v>
      </c>
      <c r="WEG57" s="31">
        <f>'Active Model Inputs'!WEG57</f>
        <v>0</v>
      </c>
      <c r="WEH57" s="31">
        <f>'Active Model Inputs'!WEH57</f>
        <v>0</v>
      </c>
      <c r="WEI57" s="31">
        <f>'Active Model Inputs'!WEI57</f>
        <v>0</v>
      </c>
      <c r="WEJ57" s="31">
        <f>'Active Model Inputs'!WEJ57</f>
        <v>0</v>
      </c>
      <c r="WEK57" s="31">
        <f>'Active Model Inputs'!WEK57</f>
        <v>0</v>
      </c>
      <c r="WEL57" s="31">
        <f>'Active Model Inputs'!WEL57</f>
        <v>0</v>
      </c>
      <c r="WEM57" s="31">
        <f>'Active Model Inputs'!WEM57</f>
        <v>0</v>
      </c>
      <c r="WEN57" s="31">
        <f>'Active Model Inputs'!WEN57</f>
        <v>0</v>
      </c>
      <c r="WEO57" s="31">
        <f>'Active Model Inputs'!WEO57</f>
        <v>0</v>
      </c>
      <c r="WEP57" s="31">
        <f>'Active Model Inputs'!WEP57</f>
        <v>0</v>
      </c>
      <c r="WEQ57" s="31">
        <f>'Active Model Inputs'!WEQ57</f>
        <v>0</v>
      </c>
      <c r="WER57" s="31">
        <f>'Active Model Inputs'!WER57</f>
        <v>0</v>
      </c>
      <c r="WES57" s="31">
        <f>'Active Model Inputs'!WES57</f>
        <v>0</v>
      </c>
      <c r="WET57" s="31">
        <f>'Active Model Inputs'!WET57</f>
        <v>0</v>
      </c>
      <c r="WEU57" s="31">
        <f>'Active Model Inputs'!WEU57</f>
        <v>0</v>
      </c>
      <c r="WEV57" s="31">
        <f>'Active Model Inputs'!WEV57</f>
        <v>0</v>
      </c>
      <c r="WEW57" s="31">
        <f>'Active Model Inputs'!WEW57</f>
        <v>0</v>
      </c>
      <c r="WEX57" s="31">
        <f>'Active Model Inputs'!WEX57</f>
        <v>0</v>
      </c>
      <c r="WEY57" s="31">
        <f>'Active Model Inputs'!WEY57</f>
        <v>0</v>
      </c>
      <c r="WEZ57" s="31">
        <f>'Active Model Inputs'!WEZ57</f>
        <v>0</v>
      </c>
      <c r="WFA57" s="31">
        <f>'Active Model Inputs'!WFA57</f>
        <v>0</v>
      </c>
      <c r="WFB57" s="31">
        <f>'Active Model Inputs'!WFB57</f>
        <v>0</v>
      </c>
      <c r="WFC57" s="31">
        <f>'Active Model Inputs'!WFC57</f>
        <v>0</v>
      </c>
      <c r="WFD57" s="31">
        <f>'Active Model Inputs'!WFD57</f>
        <v>0</v>
      </c>
      <c r="WFE57" s="31">
        <f>'Active Model Inputs'!WFE57</f>
        <v>0</v>
      </c>
      <c r="WFF57" s="31">
        <f>'Active Model Inputs'!WFF57</f>
        <v>0</v>
      </c>
      <c r="WFG57" s="31">
        <f>'Active Model Inputs'!WFG57</f>
        <v>0</v>
      </c>
      <c r="WFH57" s="31">
        <f>'Active Model Inputs'!WFH57</f>
        <v>0</v>
      </c>
      <c r="WFI57" s="31">
        <f>'Active Model Inputs'!WFI57</f>
        <v>0</v>
      </c>
      <c r="WFJ57" s="31">
        <f>'Active Model Inputs'!WFJ57</f>
        <v>0</v>
      </c>
      <c r="WFK57" s="31">
        <f>'Active Model Inputs'!WFK57</f>
        <v>0</v>
      </c>
      <c r="WFL57" s="31">
        <f>'Active Model Inputs'!WFL57</f>
        <v>0</v>
      </c>
      <c r="WFM57" s="31">
        <f>'Active Model Inputs'!WFM57</f>
        <v>0</v>
      </c>
      <c r="WFN57" s="31">
        <f>'Active Model Inputs'!WFN57</f>
        <v>0</v>
      </c>
      <c r="WFO57" s="31">
        <f>'Active Model Inputs'!WFO57</f>
        <v>0</v>
      </c>
      <c r="WFP57" s="31">
        <f>'Active Model Inputs'!WFP57</f>
        <v>0</v>
      </c>
      <c r="WFQ57" s="31">
        <f>'Active Model Inputs'!WFQ57</f>
        <v>0</v>
      </c>
      <c r="WFR57" s="31">
        <f>'Active Model Inputs'!WFR57</f>
        <v>0</v>
      </c>
      <c r="WFS57" s="31">
        <f>'Active Model Inputs'!WFS57</f>
        <v>0</v>
      </c>
      <c r="WFT57" s="31">
        <f>'Active Model Inputs'!WFT57</f>
        <v>0</v>
      </c>
      <c r="WFU57" s="31">
        <f>'Active Model Inputs'!WFU57</f>
        <v>0</v>
      </c>
      <c r="WFV57" s="31">
        <f>'Active Model Inputs'!WFV57</f>
        <v>0</v>
      </c>
      <c r="WFW57" s="31">
        <f>'Active Model Inputs'!WFW57</f>
        <v>0</v>
      </c>
      <c r="WFX57" s="31">
        <f>'Active Model Inputs'!WFX57</f>
        <v>0</v>
      </c>
      <c r="WFY57" s="31">
        <f>'Active Model Inputs'!WFY57</f>
        <v>0</v>
      </c>
      <c r="WFZ57" s="31">
        <f>'Active Model Inputs'!WFZ57</f>
        <v>0</v>
      </c>
      <c r="WGA57" s="31">
        <f>'Active Model Inputs'!WGA57</f>
        <v>0</v>
      </c>
      <c r="WGB57" s="31">
        <f>'Active Model Inputs'!WGB57</f>
        <v>0</v>
      </c>
      <c r="WGC57" s="31">
        <f>'Active Model Inputs'!WGC57</f>
        <v>0</v>
      </c>
      <c r="WGD57" s="31">
        <f>'Active Model Inputs'!WGD57</f>
        <v>0</v>
      </c>
      <c r="WGE57" s="31">
        <f>'Active Model Inputs'!WGE57</f>
        <v>0</v>
      </c>
      <c r="WGF57" s="31">
        <f>'Active Model Inputs'!WGF57</f>
        <v>0</v>
      </c>
      <c r="WGG57" s="31">
        <f>'Active Model Inputs'!WGG57</f>
        <v>0</v>
      </c>
      <c r="WGH57" s="31">
        <f>'Active Model Inputs'!WGH57</f>
        <v>0</v>
      </c>
      <c r="WGI57" s="31">
        <f>'Active Model Inputs'!WGI57</f>
        <v>0</v>
      </c>
      <c r="WGJ57" s="31">
        <f>'Active Model Inputs'!WGJ57</f>
        <v>0</v>
      </c>
      <c r="WGK57" s="31">
        <f>'Active Model Inputs'!WGK57</f>
        <v>0</v>
      </c>
      <c r="WGL57" s="31">
        <f>'Active Model Inputs'!WGL57</f>
        <v>0</v>
      </c>
      <c r="WGM57" s="31">
        <f>'Active Model Inputs'!WGM57</f>
        <v>0</v>
      </c>
      <c r="WGN57" s="31">
        <f>'Active Model Inputs'!WGN57</f>
        <v>0</v>
      </c>
      <c r="WGO57" s="31">
        <f>'Active Model Inputs'!WGO57</f>
        <v>0</v>
      </c>
      <c r="WGP57" s="31">
        <f>'Active Model Inputs'!WGP57</f>
        <v>0</v>
      </c>
      <c r="WGQ57" s="31">
        <f>'Active Model Inputs'!WGQ57</f>
        <v>0</v>
      </c>
      <c r="WGR57" s="31">
        <f>'Active Model Inputs'!WGR57</f>
        <v>0</v>
      </c>
      <c r="WGS57" s="31">
        <f>'Active Model Inputs'!WGS57</f>
        <v>0</v>
      </c>
      <c r="WGT57" s="31">
        <f>'Active Model Inputs'!WGT57</f>
        <v>0</v>
      </c>
      <c r="WGU57" s="31">
        <f>'Active Model Inputs'!WGU57</f>
        <v>0</v>
      </c>
      <c r="WGV57" s="31">
        <f>'Active Model Inputs'!WGV57</f>
        <v>0</v>
      </c>
      <c r="WGW57" s="31">
        <f>'Active Model Inputs'!WGW57</f>
        <v>0</v>
      </c>
      <c r="WGX57" s="31">
        <f>'Active Model Inputs'!WGX57</f>
        <v>0</v>
      </c>
      <c r="WGY57" s="31">
        <f>'Active Model Inputs'!WGY57</f>
        <v>0</v>
      </c>
      <c r="WGZ57" s="31">
        <f>'Active Model Inputs'!WGZ57</f>
        <v>0</v>
      </c>
      <c r="WHA57" s="31">
        <f>'Active Model Inputs'!WHA57</f>
        <v>0</v>
      </c>
      <c r="WHB57" s="31">
        <f>'Active Model Inputs'!WHB57</f>
        <v>0</v>
      </c>
      <c r="WHC57" s="31">
        <f>'Active Model Inputs'!WHC57</f>
        <v>0</v>
      </c>
      <c r="WHD57" s="31">
        <f>'Active Model Inputs'!WHD57</f>
        <v>0</v>
      </c>
      <c r="WHE57" s="31">
        <f>'Active Model Inputs'!WHE57</f>
        <v>0</v>
      </c>
      <c r="WHF57" s="31">
        <f>'Active Model Inputs'!WHF57</f>
        <v>0</v>
      </c>
      <c r="WHG57" s="31">
        <f>'Active Model Inputs'!WHG57</f>
        <v>0</v>
      </c>
      <c r="WHH57" s="31">
        <f>'Active Model Inputs'!WHH57</f>
        <v>0</v>
      </c>
      <c r="WHI57" s="31">
        <f>'Active Model Inputs'!WHI57</f>
        <v>0</v>
      </c>
      <c r="WHJ57" s="31">
        <f>'Active Model Inputs'!WHJ57</f>
        <v>0</v>
      </c>
      <c r="WHK57" s="31">
        <f>'Active Model Inputs'!WHK57</f>
        <v>0</v>
      </c>
      <c r="WHL57" s="31">
        <f>'Active Model Inputs'!WHL57</f>
        <v>0</v>
      </c>
      <c r="WHM57" s="31">
        <f>'Active Model Inputs'!WHM57</f>
        <v>0</v>
      </c>
      <c r="WHN57" s="31">
        <f>'Active Model Inputs'!WHN57</f>
        <v>0</v>
      </c>
      <c r="WHO57" s="31">
        <f>'Active Model Inputs'!WHO57</f>
        <v>0</v>
      </c>
      <c r="WHP57" s="31">
        <f>'Active Model Inputs'!WHP57</f>
        <v>0</v>
      </c>
      <c r="WHQ57" s="31">
        <f>'Active Model Inputs'!WHQ57</f>
        <v>0</v>
      </c>
      <c r="WHR57" s="31">
        <f>'Active Model Inputs'!WHR57</f>
        <v>0</v>
      </c>
      <c r="WHS57" s="31">
        <f>'Active Model Inputs'!WHS57</f>
        <v>0</v>
      </c>
      <c r="WHT57" s="31">
        <f>'Active Model Inputs'!WHT57</f>
        <v>0</v>
      </c>
      <c r="WHU57" s="31">
        <f>'Active Model Inputs'!WHU57</f>
        <v>0</v>
      </c>
      <c r="WHV57" s="31">
        <f>'Active Model Inputs'!WHV57</f>
        <v>0</v>
      </c>
      <c r="WHW57" s="31">
        <f>'Active Model Inputs'!WHW57</f>
        <v>0</v>
      </c>
      <c r="WHX57" s="31">
        <f>'Active Model Inputs'!WHX57</f>
        <v>0</v>
      </c>
      <c r="WHY57" s="31">
        <f>'Active Model Inputs'!WHY57</f>
        <v>0</v>
      </c>
      <c r="WHZ57" s="31">
        <f>'Active Model Inputs'!WHZ57</f>
        <v>0</v>
      </c>
      <c r="WIA57" s="31">
        <f>'Active Model Inputs'!WIA57</f>
        <v>0</v>
      </c>
      <c r="WIB57" s="31">
        <f>'Active Model Inputs'!WIB57</f>
        <v>0</v>
      </c>
      <c r="WIC57" s="31">
        <f>'Active Model Inputs'!WIC57</f>
        <v>0</v>
      </c>
      <c r="WID57" s="31">
        <f>'Active Model Inputs'!WID57</f>
        <v>0</v>
      </c>
      <c r="WIE57" s="31">
        <f>'Active Model Inputs'!WIE57</f>
        <v>0</v>
      </c>
      <c r="WIF57" s="31">
        <f>'Active Model Inputs'!WIF57</f>
        <v>0</v>
      </c>
      <c r="WIG57" s="31">
        <f>'Active Model Inputs'!WIG57</f>
        <v>0</v>
      </c>
      <c r="WIH57" s="31">
        <f>'Active Model Inputs'!WIH57</f>
        <v>0</v>
      </c>
      <c r="WII57" s="31">
        <f>'Active Model Inputs'!WII57</f>
        <v>0</v>
      </c>
      <c r="WIJ57" s="31">
        <f>'Active Model Inputs'!WIJ57</f>
        <v>0</v>
      </c>
      <c r="WIK57" s="31">
        <f>'Active Model Inputs'!WIK57</f>
        <v>0</v>
      </c>
      <c r="WIL57" s="31">
        <f>'Active Model Inputs'!WIL57</f>
        <v>0</v>
      </c>
      <c r="WIM57" s="31">
        <f>'Active Model Inputs'!WIM57</f>
        <v>0</v>
      </c>
      <c r="WIN57" s="31">
        <f>'Active Model Inputs'!WIN57</f>
        <v>0</v>
      </c>
      <c r="WIO57" s="31">
        <f>'Active Model Inputs'!WIO57</f>
        <v>0</v>
      </c>
      <c r="WIP57" s="31">
        <f>'Active Model Inputs'!WIP57</f>
        <v>0</v>
      </c>
      <c r="WIQ57" s="31">
        <f>'Active Model Inputs'!WIQ57</f>
        <v>0</v>
      </c>
      <c r="WIR57" s="31">
        <f>'Active Model Inputs'!WIR57</f>
        <v>0</v>
      </c>
      <c r="WIS57" s="31">
        <f>'Active Model Inputs'!WIS57</f>
        <v>0</v>
      </c>
      <c r="WIT57" s="31">
        <f>'Active Model Inputs'!WIT57</f>
        <v>0</v>
      </c>
      <c r="WIU57" s="31">
        <f>'Active Model Inputs'!WIU57</f>
        <v>0</v>
      </c>
      <c r="WIV57" s="31">
        <f>'Active Model Inputs'!WIV57</f>
        <v>0</v>
      </c>
      <c r="WIW57" s="31">
        <f>'Active Model Inputs'!WIW57</f>
        <v>0</v>
      </c>
      <c r="WIX57" s="31">
        <f>'Active Model Inputs'!WIX57</f>
        <v>0</v>
      </c>
      <c r="WIY57" s="31">
        <f>'Active Model Inputs'!WIY57</f>
        <v>0</v>
      </c>
      <c r="WIZ57" s="31">
        <f>'Active Model Inputs'!WIZ57</f>
        <v>0</v>
      </c>
      <c r="WJA57" s="31">
        <f>'Active Model Inputs'!WJA57</f>
        <v>0</v>
      </c>
      <c r="WJB57" s="31">
        <f>'Active Model Inputs'!WJB57</f>
        <v>0</v>
      </c>
      <c r="WJC57" s="31">
        <f>'Active Model Inputs'!WJC57</f>
        <v>0</v>
      </c>
      <c r="WJD57" s="31">
        <f>'Active Model Inputs'!WJD57</f>
        <v>0</v>
      </c>
      <c r="WJE57" s="31">
        <f>'Active Model Inputs'!WJE57</f>
        <v>0</v>
      </c>
      <c r="WJF57" s="31">
        <f>'Active Model Inputs'!WJF57</f>
        <v>0</v>
      </c>
      <c r="WJG57" s="31">
        <f>'Active Model Inputs'!WJG57</f>
        <v>0</v>
      </c>
      <c r="WJH57" s="31">
        <f>'Active Model Inputs'!WJH57</f>
        <v>0</v>
      </c>
      <c r="WJI57" s="31">
        <f>'Active Model Inputs'!WJI57</f>
        <v>0</v>
      </c>
      <c r="WJJ57" s="31">
        <f>'Active Model Inputs'!WJJ57</f>
        <v>0</v>
      </c>
      <c r="WJK57" s="31">
        <f>'Active Model Inputs'!WJK57</f>
        <v>0</v>
      </c>
      <c r="WJL57" s="31">
        <f>'Active Model Inputs'!WJL57</f>
        <v>0</v>
      </c>
      <c r="WJM57" s="31">
        <f>'Active Model Inputs'!WJM57</f>
        <v>0</v>
      </c>
      <c r="WJN57" s="31">
        <f>'Active Model Inputs'!WJN57</f>
        <v>0</v>
      </c>
      <c r="WJO57" s="31">
        <f>'Active Model Inputs'!WJO57</f>
        <v>0</v>
      </c>
      <c r="WJP57" s="31">
        <f>'Active Model Inputs'!WJP57</f>
        <v>0</v>
      </c>
      <c r="WJQ57" s="31">
        <f>'Active Model Inputs'!WJQ57</f>
        <v>0</v>
      </c>
      <c r="WJR57" s="31">
        <f>'Active Model Inputs'!WJR57</f>
        <v>0</v>
      </c>
      <c r="WJS57" s="31">
        <f>'Active Model Inputs'!WJS57</f>
        <v>0</v>
      </c>
      <c r="WJT57" s="31">
        <f>'Active Model Inputs'!WJT57</f>
        <v>0</v>
      </c>
      <c r="WJU57" s="31">
        <f>'Active Model Inputs'!WJU57</f>
        <v>0</v>
      </c>
      <c r="WJV57" s="31">
        <f>'Active Model Inputs'!WJV57</f>
        <v>0</v>
      </c>
      <c r="WJW57" s="31">
        <f>'Active Model Inputs'!WJW57</f>
        <v>0</v>
      </c>
      <c r="WJX57" s="31">
        <f>'Active Model Inputs'!WJX57</f>
        <v>0</v>
      </c>
      <c r="WJY57" s="31">
        <f>'Active Model Inputs'!WJY57</f>
        <v>0</v>
      </c>
      <c r="WJZ57" s="31">
        <f>'Active Model Inputs'!WJZ57</f>
        <v>0</v>
      </c>
      <c r="WKA57" s="31">
        <f>'Active Model Inputs'!WKA57</f>
        <v>0</v>
      </c>
      <c r="WKB57" s="31">
        <f>'Active Model Inputs'!WKB57</f>
        <v>0</v>
      </c>
      <c r="WKC57" s="31">
        <f>'Active Model Inputs'!WKC57</f>
        <v>0</v>
      </c>
      <c r="WKD57" s="31">
        <f>'Active Model Inputs'!WKD57</f>
        <v>0</v>
      </c>
      <c r="WKE57" s="31">
        <f>'Active Model Inputs'!WKE57</f>
        <v>0</v>
      </c>
      <c r="WKF57" s="31">
        <f>'Active Model Inputs'!WKF57</f>
        <v>0</v>
      </c>
      <c r="WKG57" s="31">
        <f>'Active Model Inputs'!WKG57</f>
        <v>0</v>
      </c>
      <c r="WKH57" s="31">
        <f>'Active Model Inputs'!WKH57</f>
        <v>0</v>
      </c>
      <c r="WKI57" s="31">
        <f>'Active Model Inputs'!WKI57</f>
        <v>0</v>
      </c>
      <c r="WKJ57" s="31">
        <f>'Active Model Inputs'!WKJ57</f>
        <v>0</v>
      </c>
      <c r="WKK57" s="31">
        <f>'Active Model Inputs'!WKK57</f>
        <v>0</v>
      </c>
      <c r="WKL57" s="31">
        <f>'Active Model Inputs'!WKL57</f>
        <v>0</v>
      </c>
      <c r="WKM57" s="31">
        <f>'Active Model Inputs'!WKM57</f>
        <v>0</v>
      </c>
      <c r="WKN57" s="31">
        <f>'Active Model Inputs'!WKN57</f>
        <v>0</v>
      </c>
      <c r="WKO57" s="31">
        <f>'Active Model Inputs'!WKO57</f>
        <v>0</v>
      </c>
      <c r="WKP57" s="31">
        <f>'Active Model Inputs'!WKP57</f>
        <v>0</v>
      </c>
      <c r="WKQ57" s="31">
        <f>'Active Model Inputs'!WKQ57</f>
        <v>0</v>
      </c>
      <c r="WKR57" s="31">
        <f>'Active Model Inputs'!WKR57</f>
        <v>0</v>
      </c>
      <c r="WKS57" s="31">
        <f>'Active Model Inputs'!WKS57</f>
        <v>0</v>
      </c>
      <c r="WKT57" s="31">
        <f>'Active Model Inputs'!WKT57</f>
        <v>0</v>
      </c>
      <c r="WKU57" s="31">
        <f>'Active Model Inputs'!WKU57</f>
        <v>0</v>
      </c>
      <c r="WKV57" s="31">
        <f>'Active Model Inputs'!WKV57</f>
        <v>0</v>
      </c>
      <c r="WKW57" s="31">
        <f>'Active Model Inputs'!WKW57</f>
        <v>0</v>
      </c>
      <c r="WKX57" s="31">
        <f>'Active Model Inputs'!WKX57</f>
        <v>0</v>
      </c>
      <c r="WKY57" s="31">
        <f>'Active Model Inputs'!WKY57</f>
        <v>0</v>
      </c>
      <c r="WKZ57" s="31">
        <f>'Active Model Inputs'!WKZ57</f>
        <v>0</v>
      </c>
      <c r="WLA57" s="31">
        <f>'Active Model Inputs'!WLA57</f>
        <v>0</v>
      </c>
      <c r="WLB57" s="31">
        <f>'Active Model Inputs'!WLB57</f>
        <v>0</v>
      </c>
      <c r="WLC57" s="31">
        <f>'Active Model Inputs'!WLC57</f>
        <v>0</v>
      </c>
      <c r="WLD57" s="31">
        <f>'Active Model Inputs'!WLD57</f>
        <v>0</v>
      </c>
      <c r="WLE57" s="31">
        <f>'Active Model Inputs'!WLE57</f>
        <v>0</v>
      </c>
      <c r="WLF57" s="31">
        <f>'Active Model Inputs'!WLF57</f>
        <v>0</v>
      </c>
      <c r="WLG57" s="31">
        <f>'Active Model Inputs'!WLG57</f>
        <v>0</v>
      </c>
      <c r="WLH57" s="31">
        <f>'Active Model Inputs'!WLH57</f>
        <v>0</v>
      </c>
      <c r="WLI57" s="31">
        <f>'Active Model Inputs'!WLI57</f>
        <v>0</v>
      </c>
      <c r="WLJ57" s="31">
        <f>'Active Model Inputs'!WLJ57</f>
        <v>0</v>
      </c>
      <c r="WLK57" s="31">
        <f>'Active Model Inputs'!WLK57</f>
        <v>0</v>
      </c>
      <c r="WLL57" s="31">
        <f>'Active Model Inputs'!WLL57</f>
        <v>0</v>
      </c>
      <c r="WLM57" s="31">
        <f>'Active Model Inputs'!WLM57</f>
        <v>0</v>
      </c>
      <c r="WLN57" s="31">
        <f>'Active Model Inputs'!WLN57</f>
        <v>0</v>
      </c>
      <c r="WLO57" s="31">
        <f>'Active Model Inputs'!WLO57</f>
        <v>0</v>
      </c>
      <c r="WLP57" s="31">
        <f>'Active Model Inputs'!WLP57</f>
        <v>0</v>
      </c>
      <c r="WLQ57" s="31">
        <f>'Active Model Inputs'!WLQ57</f>
        <v>0</v>
      </c>
      <c r="WLR57" s="31">
        <f>'Active Model Inputs'!WLR57</f>
        <v>0</v>
      </c>
      <c r="WLS57" s="31">
        <f>'Active Model Inputs'!WLS57</f>
        <v>0</v>
      </c>
      <c r="WLT57" s="31">
        <f>'Active Model Inputs'!WLT57</f>
        <v>0</v>
      </c>
      <c r="WLU57" s="31">
        <f>'Active Model Inputs'!WLU57</f>
        <v>0</v>
      </c>
      <c r="WLV57" s="31">
        <f>'Active Model Inputs'!WLV57</f>
        <v>0</v>
      </c>
      <c r="WLW57" s="31">
        <f>'Active Model Inputs'!WLW57</f>
        <v>0</v>
      </c>
      <c r="WLX57" s="31">
        <f>'Active Model Inputs'!WLX57</f>
        <v>0</v>
      </c>
      <c r="WLY57" s="31">
        <f>'Active Model Inputs'!WLY57</f>
        <v>0</v>
      </c>
      <c r="WLZ57" s="31">
        <f>'Active Model Inputs'!WLZ57</f>
        <v>0</v>
      </c>
      <c r="WMA57" s="31">
        <f>'Active Model Inputs'!WMA57</f>
        <v>0</v>
      </c>
      <c r="WMB57" s="31">
        <f>'Active Model Inputs'!WMB57</f>
        <v>0</v>
      </c>
      <c r="WMC57" s="31">
        <f>'Active Model Inputs'!WMC57</f>
        <v>0</v>
      </c>
      <c r="WMD57" s="31">
        <f>'Active Model Inputs'!WMD57</f>
        <v>0</v>
      </c>
      <c r="WME57" s="31">
        <f>'Active Model Inputs'!WME57</f>
        <v>0</v>
      </c>
      <c r="WMF57" s="31">
        <f>'Active Model Inputs'!WMF57</f>
        <v>0</v>
      </c>
      <c r="WMG57" s="31">
        <f>'Active Model Inputs'!WMG57</f>
        <v>0</v>
      </c>
      <c r="WMH57" s="31">
        <f>'Active Model Inputs'!WMH57</f>
        <v>0</v>
      </c>
      <c r="WMI57" s="31">
        <f>'Active Model Inputs'!WMI57</f>
        <v>0</v>
      </c>
      <c r="WMJ57" s="31">
        <f>'Active Model Inputs'!WMJ57</f>
        <v>0</v>
      </c>
      <c r="WMK57" s="31">
        <f>'Active Model Inputs'!WMK57</f>
        <v>0</v>
      </c>
      <c r="WML57" s="31">
        <f>'Active Model Inputs'!WML57</f>
        <v>0</v>
      </c>
      <c r="WMM57" s="31">
        <f>'Active Model Inputs'!WMM57</f>
        <v>0</v>
      </c>
      <c r="WMN57" s="31">
        <f>'Active Model Inputs'!WMN57</f>
        <v>0</v>
      </c>
      <c r="WMO57" s="31">
        <f>'Active Model Inputs'!WMO57</f>
        <v>0</v>
      </c>
      <c r="WMP57" s="31">
        <f>'Active Model Inputs'!WMP57</f>
        <v>0</v>
      </c>
      <c r="WMQ57" s="31">
        <f>'Active Model Inputs'!WMQ57</f>
        <v>0</v>
      </c>
      <c r="WMR57" s="31">
        <f>'Active Model Inputs'!WMR57</f>
        <v>0</v>
      </c>
      <c r="WMS57" s="31">
        <f>'Active Model Inputs'!WMS57</f>
        <v>0</v>
      </c>
      <c r="WMT57" s="31">
        <f>'Active Model Inputs'!WMT57</f>
        <v>0</v>
      </c>
      <c r="WMU57" s="31">
        <f>'Active Model Inputs'!WMU57</f>
        <v>0</v>
      </c>
      <c r="WMV57" s="31">
        <f>'Active Model Inputs'!WMV57</f>
        <v>0</v>
      </c>
      <c r="WMW57" s="31">
        <f>'Active Model Inputs'!WMW57</f>
        <v>0</v>
      </c>
      <c r="WMX57" s="31">
        <f>'Active Model Inputs'!WMX57</f>
        <v>0</v>
      </c>
      <c r="WMY57" s="31">
        <f>'Active Model Inputs'!WMY57</f>
        <v>0</v>
      </c>
      <c r="WMZ57" s="31">
        <f>'Active Model Inputs'!WMZ57</f>
        <v>0</v>
      </c>
      <c r="WNA57" s="31">
        <f>'Active Model Inputs'!WNA57</f>
        <v>0</v>
      </c>
      <c r="WNB57" s="31">
        <f>'Active Model Inputs'!WNB57</f>
        <v>0</v>
      </c>
      <c r="WNC57" s="31">
        <f>'Active Model Inputs'!WNC57</f>
        <v>0</v>
      </c>
      <c r="WND57" s="31">
        <f>'Active Model Inputs'!WND57</f>
        <v>0</v>
      </c>
      <c r="WNE57" s="31">
        <f>'Active Model Inputs'!WNE57</f>
        <v>0</v>
      </c>
      <c r="WNF57" s="31">
        <f>'Active Model Inputs'!WNF57</f>
        <v>0</v>
      </c>
      <c r="WNG57" s="31">
        <f>'Active Model Inputs'!WNG57</f>
        <v>0</v>
      </c>
      <c r="WNH57" s="31">
        <f>'Active Model Inputs'!WNH57</f>
        <v>0</v>
      </c>
      <c r="WNI57" s="31">
        <f>'Active Model Inputs'!WNI57</f>
        <v>0</v>
      </c>
      <c r="WNJ57" s="31">
        <f>'Active Model Inputs'!WNJ57</f>
        <v>0</v>
      </c>
      <c r="WNK57" s="31">
        <f>'Active Model Inputs'!WNK57</f>
        <v>0</v>
      </c>
      <c r="WNL57" s="31">
        <f>'Active Model Inputs'!WNL57</f>
        <v>0</v>
      </c>
      <c r="WNM57" s="31">
        <f>'Active Model Inputs'!WNM57</f>
        <v>0</v>
      </c>
      <c r="WNN57" s="31">
        <f>'Active Model Inputs'!WNN57</f>
        <v>0</v>
      </c>
      <c r="WNO57" s="31">
        <f>'Active Model Inputs'!WNO57</f>
        <v>0</v>
      </c>
      <c r="WNP57" s="31">
        <f>'Active Model Inputs'!WNP57</f>
        <v>0</v>
      </c>
      <c r="WNQ57" s="31">
        <f>'Active Model Inputs'!WNQ57</f>
        <v>0</v>
      </c>
      <c r="WNR57" s="31">
        <f>'Active Model Inputs'!WNR57</f>
        <v>0</v>
      </c>
      <c r="WNS57" s="31">
        <f>'Active Model Inputs'!WNS57</f>
        <v>0</v>
      </c>
      <c r="WNT57" s="31">
        <f>'Active Model Inputs'!WNT57</f>
        <v>0</v>
      </c>
      <c r="WNU57" s="31">
        <f>'Active Model Inputs'!WNU57</f>
        <v>0</v>
      </c>
      <c r="WNV57" s="31">
        <f>'Active Model Inputs'!WNV57</f>
        <v>0</v>
      </c>
      <c r="WNW57" s="31">
        <f>'Active Model Inputs'!WNW57</f>
        <v>0</v>
      </c>
      <c r="WNX57" s="31">
        <f>'Active Model Inputs'!WNX57</f>
        <v>0</v>
      </c>
      <c r="WNY57" s="31">
        <f>'Active Model Inputs'!WNY57</f>
        <v>0</v>
      </c>
      <c r="WNZ57" s="31">
        <f>'Active Model Inputs'!WNZ57</f>
        <v>0</v>
      </c>
      <c r="WOA57" s="31">
        <f>'Active Model Inputs'!WOA57</f>
        <v>0</v>
      </c>
      <c r="WOB57" s="31">
        <f>'Active Model Inputs'!WOB57</f>
        <v>0</v>
      </c>
      <c r="WOC57" s="31">
        <f>'Active Model Inputs'!WOC57</f>
        <v>0</v>
      </c>
      <c r="WOD57" s="31">
        <f>'Active Model Inputs'!WOD57</f>
        <v>0</v>
      </c>
      <c r="WOE57" s="31">
        <f>'Active Model Inputs'!WOE57</f>
        <v>0</v>
      </c>
      <c r="WOF57" s="31">
        <f>'Active Model Inputs'!WOF57</f>
        <v>0</v>
      </c>
      <c r="WOG57" s="31">
        <f>'Active Model Inputs'!WOG57</f>
        <v>0</v>
      </c>
      <c r="WOH57" s="31">
        <f>'Active Model Inputs'!WOH57</f>
        <v>0</v>
      </c>
      <c r="WOI57" s="31">
        <f>'Active Model Inputs'!WOI57</f>
        <v>0</v>
      </c>
      <c r="WOJ57" s="31">
        <f>'Active Model Inputs'!WOJ57</f>
        <v>0</v>
      </c>
      <c r="WOK57" s="31">
        <f>'Active Model Inputs'!WOK57</f>
        <v>0</v>
      </c>
      <c r="WOL57" s="31">
        <f>'Active Model Inputs'!WOL57</f>
        <v>0</v>
      </c>
      <c r="WOM57" s="31">
        <f>'Active Model Inputs'!WOM57</f>
        <v>0</v>
      </c>
      <c r="WON57" s="31">
        <f>'Active Model Inputs'!WON57</f>
        <v>0</v>
      </c>
      <c r="WOO57" s="31">
        <f>'Active Model Inputs'!WOO57</f>
        <v>0</v>
      </c>
      <c r="WOP57" s="31">
        <f>'Active Model Inputs'!WOP57</f>
        <v>0</v>
      </c>
      <c r="WOQ57" s="31">
        <f>'Active Model Inputs'!WOQ57</f>
        <v>0</v>
      </c>
      <c r="WOR57" s="31">
        <f>'Active Model Inputs'!WOR57</f>
        <v>0</v>
      </c>
      <c r="WOS57" s="31">
        <f>'Active Model Inputs'!WOS57</f>
        <v>0</v>
      </c>
      <c r="WOT57" s="31">
        <f>'Active Model Inputs'!WOT57</f>
        <v>0</v>
      </c>
      <c r="WOU57" s="31">
        <f>'Active Model Inputs'!WOU57</f>
        <v>0</v>
      </c>
      <c r="WOV57" s="31">
        <f>'Active Model Inputs'!WOV57</f>
        <v>0</v>
      </c>
      <c r="WOW57" s="31">
        <f>'Active Model Inputs'!WOW57</f>
        <v>0</v>
      </c>
      <c r="WOX57" s="31">
        <f>'Active Model Inputs'!WOX57</f>
        <v>0</v>
      </c>
      <c r="WOY57" s="31">
        <f>'Active Model Inputs'!WOY57</f>
        <v>0</v>
      </c>
      <c r="WOZ57" s="31">
        <f>'Active Model Inputs'!WOZ57</f>
        <v>0</v>
      </c>
      <c r="WPA57" s="31">
        <f>'Active Model Inputs'!WPA57</f>
        <v>0</v>
      </c>
      <c r="WPB57" s="31">
        <f>'Active Model Inputs'!WPB57</f>
        <v>0</v>
      </c>
      <c r="WPC57" s="31">
        <f>'Active Model Inputs'!WPC57</f>
        <v>0</v>
      </c>
      <c r="WPD57" s="31">
        <f>'Active Model Inputs'!WPD57</f>
        <v>0</v>
      </c>
      <c r="WPE57" s="31">
        <f>'Active Model Inputs'!WPE57</f>
        <v>0</v>
      </c>
      <c r="WPF57" s="31">
        <f>'Active Model Inputs'!WPF57</f>
        <v>0</v>
      </c>
      <c r="WPG57" s="31">
        <f>'Active Model Inputs'!WPG57</f>
        <v>0</v>
      </c>
      <c r="WPH57" s="31">
        <f>'Active Model Inputs'!WPH57</f>
        <v>0</v>
      </c>
      <c r="WPI57" s="31">
        <f>'Active Model Inputs'!WPI57</f>
        <v>0</v>
      </c>
      <c r="WPJ57" s="31">
        <f>'Active Model Inputs'!WPJ57</f>
        <v>0</v>
      </c>
      <c r="WPK57" s="31">
        <f>'Active Model Inputs'!WPK57</f>
        <v>0</v>
      </c>
      <c r="WPL57" s="31">
        <f>'Active Model Inputs'!WPL57</f>
        <v>0</v>
      </c>
      <c r="WPM57" s="31">
        <f>'Active Model Inputs'!WPM57</f>
        <v>0</v>
      </c>
      <c r="WPN57" s="31">
        <f>'Active Model Inputs'!WPN57</f>
        <v>0</v>
      </c>
      <c r="WPO57" s="31">
        <f>'Active Model Inputs'!WPO57</f>
        <v>0</v>
      </c>
      <c r="WPP57" s="31">
        <f>'Active Model Inputs'!WPP57</f>
        <v>0</v>
      </c>
      <c r="WPQ57" s="31">
        <f>'Active Model Inputs'!WPQ57</f>
        <v>0</v>
      </c>
      <c r="WPR57" s="31">
        <f>'Active Model Inputs'!WPR57</f>
        <v>0</v>
      </c>
      <c r="WPS57" s="31">
        <f>'Active Model Inputs'!WPS57</f>
        <v>0</v>
      </c>
      <c r="WPT57" s="31">
        <f>'Active Model Inputs'!WPT57</f>
        <v>0</v>
      </c>
      <c r="WPU57" s="31">
        <f>'Active Model Inputs'!WPU57</f>
        <v>0</v>
      </c>
      <c r="WPV57" s="31">
        <f>'Active Model Inputs'!WPV57</f>
        <v>0</v>
      </c>
      <c r="WPW57" s="31">
        <f>'Active Model Inputs'!WPW57</f>
        <v>0</v>
      </c>
      <c r="WPX57" s="31">
        <f>'Active Model Inputs'!WPX57</f>
        <v>0</v>
      </c>
      <c r="WPY57" s="31">
        <f>'Active Model Inputs'!WPY57</f>
        <v>0</v>
      </c>
      <c r="WPZ57" s="31">
        <f>'Active Model Inputs'!WPZ57</f>
        <v>0</v>
      </c>
      <c r="WQA57" s="31">
        <f>'Active Model Inputs'!WQA57</f>
        <v>0</v>
      </c>
      <c r="WQB57" s="31">
        <f>'Active Model Inputs'!WQB57</f>
        <v>0</v>
      </c>
      <c r="WQC57" s="31">
        <f>'Active Model Inputs'!WQC57</f>
        <v>0</v>
      </c>
      <c r="WQD57" s="31">
        <f>'Active Model Inputs'!WQD57</f>
        <v>0</v>
      </c>
      <c r="WQE57" s="31">
        <f>'Active Model Inputs'!WQE57</f>
        <v>0</v>
      </c>
      <c r="WQF57" s="31">
        <f>'Active Model Inputs'!WQF57</f>
        <v>0</v>
      </c>
      <c r="WQG57" s="31">
        <f>'Active Model Inputs'!WQG57</f>
        <v>0</v>
      </c>
      <c r="WQH57" s="31">
        <f>'Active Model Inputs'!WQH57</f>
        <v>0</v>
      </c>
      <c r="WQI57" s="31">
        <f>'Active Model Inputs'!WQI57</f>
        <v>0</v>
      </c>
      <c r="WQJ57" s="31">
        <f>'Active Model Inputs'!WQJ57</f>
        <v>0</v>
      </c>
      <c r="WQK57" s="31">
        <f>'Active Model Inputs'!WQK57</f>
        <v>0</v>
      </c>
      <c r="WQL57" s="31">
        <f>'Active Model Inputs'!WQL57</f>
        <v>0</v>
      </c>
      <c r="WQM57" s="31">
        <f>'Active Model Inputs'!WQM57</f>
        <v>0</v>
      </c>
      <c r="WQN57" s="31">
        <f>'Active Model Inputs'!WQN57</f>
        <v>0</v>
      </c>
      <c r="WQO57" s="31">
        <f>'Active Model Inputs'!WQO57</f>
        <v>0</v>
      </c>
      <c r="WQP57" s="31">
        <f>'Active Model Inputs'!WQP57</f>
        <v>0</v>
      </c>
      <c r="WQQ57" s="31">
        <f>'Active Model Inputs'!WQQ57</f>
        <v>0</v>
      </c>
      <c r="WQR57" s="31">
        <f>'Active Model Inputs'!WQR57</f>
        <v>0</v>
      </c>
      <c r="WQS57" s="31">
        <f>'Active Model Inputs'!WQS57</f>
        <v>0</v>
      </c>
      <c r="WQT57" s="31">
        <f>'Active Model Inputs'!WQT57</f>
        <v>0</v>
      </c>
      <c r="WQU57" s="31">
        <f>'Active Model Inputs'!WQU57</f>
        <v>0</v>
      </c>
      <c r="WQV57" s="31">
        <f>'Active Model Inputs'!WQV57</f>
        <v>0</v>
      </c>
      <c r="WQW57" s="31">
        <f>'Active Model Inputs'!WQW57</f>
        <v>0</v>
      </c>
      <c r="WQX57" s="31">
        <f>'Active Model Inputs'!WQX57</f>
        <v>0</v>
      </c>
      <c r="WQY57" s="31">
        <f>'Active Model Inputs'!WQY57</f>
        <v>0</v>
      </c>
      <c r="WQZ57" s="31">
        <f>'Active Model Inputs'!WQZ57</f>
        <v>0</v>
      </c>
      <c r="WRA57" s="31">
        <f>'Active Model Inputs'!WRA57</f>
        <v>0</v>
      </c>
      <c r="WRB57" s="31">
        <f>'Active Model Inputs'!WRB57</f>
        <v>0</v>
      </c>
      <c r="WRC57" s="31">
        <f>'Active Model Inputs'!WRC57</f>
        <v>0</v>
      </c>
      <c r="WRD57" s="31">
        <f>'Active Model Inputs'!WRD57</f>
        <v>0</v>
      </c>
      <c r="WRE57" s="31">
        <f>'Active Model Inputs'!WRE57</f>
        <v>0</v>
      </c>
      <c r="WRF57" s="31">
        <f>'Active Model Inputs'!WRF57</f>
        <v>0</v>
      </c>
      <c r="WRG57" s="31">
        <f>'Active Model Inputs'!WRG57</f>
        <v>0</v>
      </c>
      <c r="WRH57" s="31">
        <f>'Active Model Inputs'!WRH57</f>
        <v>0</v>
      </c>
      <c r="WRI57" s="31">
        <f>'Active Model Inputs'!WRI57</f>
        <v>0</v>
      </c>
      <c r="WRJ57" s="31">
        <f>'Active Model Inputs'!WRJ57</f>
        <v>0</v>
      </c>
      <c r="WRK57" s="31">
        <f>'Active Model Inputs'!WRK57</f>
        <v>0</v>
      </c>
      <c r="WRL57" s="31">
        <f>'Active Model Inputs'!WRL57</f>
        <v>0</v>
      </c>
      <c r="WRM57" s="31">
        <f>'Active Model Inputs'!WRM57</f>
        <v>0</v>
      </c>
      <c r="WRN57" s="31">
        <f>'Active Model Inputs'!WRN57</f>
        <v>0</v>
      </c>
      <c r="WRO57" s="31">
        <f>'Active Model Inputs'!WRO57</f>
        <v>0</v>
      </c>
      <c r="WRP57" s="31">
        <f>'Active Model Inputs'!WRP57</f>
        <v>0</v>
      </c>
      <c r="WRQ57" s="31">
        <f>'Active Model Inputs'!WRQ57</f>
        <v>0</v>
      </c>
      <c r="WRR57" s="31">
        <f>'Active Model Inputs'!WRR57</f>
        <v>0</v>
      </c>
      <c r="WRS57" s="31">
        <f>'Active Model Inputs'!WRS57</f>
        <v>0</v>
      </c>
      <c r="WRT57" s="31">
        <f>'Active Model Inputs'!WRT57</f>
        <v>0</v>
      </c>
      <c r="WRU57" s="31">
        <f>'Active Model Inputs'!WRU57</f>
        <v>0</v>
      </c>
      <c r="WRV57" s="31">
        <f>'Active Model Inputs'!WRV57</f>
        <v>0</v>
      </c>
      <c r="WRW57" s="31">
        <f>'Active Model Inputs'!WRW57</f>
        <v>0</v>
      </c>
      <c r="WRX57" s="31">
        <f>'Active Model Inputs'!WRX57</f>
        <v>0</v>
      </c>
      <c r="WRY57" s="31">
        <f>'Active Model Inputs'!WRY57</f>
        <v>0</v>
      </c>
      <c r="WRZ57" s="31">
        <f>'Active Model Inputs'!WRZ57</f>
        <v>0</v>
      </c>
      <c r="WSA57" s="31">
        <f>'Active Model Inputs'!WSA57</f>
        <v>0</v>
      </c>
      <c r="WSB57" s="31">
        <f>'Active Model Inputs'!WSB57</f>
        <v>0</v>
      </c>
      <c r="WSC57" s="31">
        <f>'Active Model Inputs'!WSC57</f>
        <v>0</v>
      </c>
      <c r="WSD57" s="31">
        <f>'Active Model Inputs'!WSD57</f>
        <v>0</v>
      </c>
      <c r="WSE57" s="31">
        <f>'Active Model Inputs'!WSE57</f>
        <v>0</v>
      </c>
      <c r="WSF57" s="31">
        <f>'Active Model Inputs'!WSF57</f>
        <v>0</v>
      </c>
      <c r="WSG57" s="31">
        <f>'Active Model Inputs'!WSG57</f>
        <v>0</v>
      </c>
      <c r="WSH57" s="31">
        <f>'Active Model Inputs'!WSH57</f>
        <v>0</v>
      </c>
      <c r="WSI57" s="31">
        <f>'Active Model Inputs'!WSI57</f>
        <v>0</v>
      </c>
      <c r="WSJ57" s="31">
        <f>'Active Model Inputs'!WSJ57</f>
        <v>0</v>
      </c>
      <c r="WSK57" s="31">
        <f>'Active Model Inputs'!WSK57</f>
        <v>0</v>
      </c>
      <c r="WSL57" s="31">
        <f>'Active Model Inputs'!WSL57</f>
        <v>0</v>
      </c>
      <c r="WSM57" s="31">
        <f>'Active Model Inputs'!WSM57</f>
        <v>0</v>
      </c>
      <c r="WSN57" s="31">
        <f>'Active Model Inputs'!WSN57</f>
        <v>0</v>
      </c>
      <c r="WSO57" s="31">
        <f>'Active Model Inputs'!WSO57</f>
        <v>0</v>
      </c>
      <c r="WSP57" s="31">
        <f>'Active Model Inputs'!WSP57</f>
        <v>0</v>
      </c>
      <c r="WSQ57" s="31">
        <f>'Active Model Inputs'!WSQ57</f>
        <v>0</v>
      </c>
      <c r="WSR57" s="31">
        <f>'Active Model Inputs'!WSR57</f>
        <v>0</v>
      </c>
      <c r="WSS57" s="31">
        <f>'Active Model Inputs'!WSS57</f>
        <v>0</v>
      </c>
      <c r="WST57" s="31">
        <f>'Active Model Inputs'!WST57</f>
        <v>0</v>
      </c>
      <c r="WSU57" s="31">
        <f>'Active Model Inputs'!WSU57</f>
        <v>0</v>
      </c>
      <c r="WSV57" s="31">
        <f>'Active Model Inputs'!WSV57</f>
        <v>0</v>
      </c>
      <c r="WSW57" s="31">
        <f>'Active Model Inputs'!WSW57</f>
        <v>0</v>
      </c>
      <c r="WSX57" s="31">
        <f>'Active Model Inputs'!WSX57</f>
        <v>0</v>
      </c>
      <c r="WSY57" s="31">
        <f>'Active Model Inputs'!WSY57</f>
        <v>0</v>
      </c>
      <c r="WSZ57" s="31">
        <f>'Active Model Inputs'!WSZ57</f>
        <v>0</v>
      </c>
      <c r="WTA57" s="31">
        <f>'Active Model Inputs'!WTA57</f>
        <v>0</v>
      </c>
      <c r="WTB57" s="31">
        <f>'Active Model Inputs'!WTB57</f>
        <v>0</v>
      </c>
      <c r="WTC57" s="31">
        <f>'Active Model Inputs'!WTC57</f>
        <v>0</v>
      </c>
      <c r="WTD57" s="31">
        <f>'Active Model Inputs'!WTD57</f>
        <v>0</v>
      </c>
      <c r="WTE57" s="31">
        <f>'Active Model Inputs'!WTE57</f>
        <v>0</v>
      </c>
      <c r="WTF57" s="31">
        <f>'Active Model Inputs'!WTF57</f>
        <v>0</v>
      </c>
      <c r="WTG57" s="31">
        <f>'Active Model Inputs'!WTG57</f>
        <v>0</v>
      </c>
      <c r="WTH57" s="31">
        <f>'Active Model Inputs'!WTH57</f>
        <v>0</v>
      </c>
      <c r="WTI57" s="31">
        <f>'Active Model Inputs'!WTI57</f>
        <v>0</v>
      </c>
      <c r="WTJ57" s="31">
        <f>'Active Model Inputs'!WTJ57</f>
        <v>0</v>
      </c>
      <c r="WTK57" s="31">
        <f>'Active Model Inputs'!WTK57</f>
        <v>0</v>
      </c>
      <c r="WTL57" s="31">
        <f>'Active Model Inputs'!WTL57</f>
        <v>0</v>
      </c>
      <c r="WTM57" s="31">
        <f>'Active Model Inputs'!WTM57</f>
        <v>0</v>
      </c>
      <c r="WTN57" s="31">
        <f>'Active Model Inputs'!WTN57</f>
        <v>0</v>
      </c>
      <c r="WTO57" s="31">
        <f>'Active Model Inputs'!WTO57</f>
        <v>0</v>
      </c>
      <c r="WTP57" s="31">
        <f>'Active Model Inputs'!WTP57</f>
        <v>0</v>
      </c>
      <c r="WTQ57" s="31">
        <f>'Active Model Inputs'!WTQ57</f>
        <v>0</v>
      </c>
      <c r="WTR57" s="31">
        <f>'Active Model Inputs'!WTR57</f>
        <v>0</v>
      </c>
      <c r="WTS57" s="31">
        <f>'Active Model Inputs'!WTS57</f>
        <v>0</v>
      </c>
      <c r="WTT57" s="31">
        <f>'Active Model Inputs'!WTT57</f>
        <v>0</v>
      </c>
      <c r="WTU57" s="31">
        <f>'Active Model Inputs'!WTU57</f>
        <v>0</v>
      </c>
      <c r="WTV57" s="31">
        <f>'Active Model Inputs'!WTV57</f>
        <v>0</v>
      </c>
      <c r="WTW57" s="31">
        <f>'Active Model Inputs'!WTW57</f>
        <v>0</v>
      </c>
      <c r="WTX57" s="31">
        <f>'Active Model Inputs'!WTX57</f>
        <v>0</v>
      </c>
      <c r="WTY57" s="31">
        <f>'Active Model Inputs'!WTY57</f>
        <v>0</v>
      </c>
      <c r="WTZ57" s="31">
        <f>'Active Model Inputs'!WTZ57</f>
        <v>0</v>
      </c>
      <c r="WUA57" s="31">
        <f>'Active Model Inputs'!WUA57</f>
        <v>0</v>
      </c>
      <c r="WUB57" s="31">
        <f>'Active Model Inputs'!WUB57</f>
        <v>0</v>
      </c>
      <c r="WUC57" s="31">
        <f>'Active Model Inputs'!WUC57</f>
        <v>0</v>
      </c>
      <c r="WUD57" s="31">
        <f>'Active Model Inputs'!WUD57</f>
        <v>0</v>
      </c>
      <c r="WUE57" s="31">
        <f>'Active Model Inputs'!WUE57</f>
        <v>0</v>
      </c>
      <c r="WUF57" s="31">
        <f>'Active Model Inputs'!WUF57</f>
        <v>0</v>
      </c>
      <c r="WUG57" s="31">
        <f>'Active Model Inputs'!WUG57</f>
        <v>0</v>
      </c>
      <c r="WUH57" s="31">
        <f>'Active Model Inputs'!WUH57</f>
        <v>0</v>
      </c>
      <c r="WUI57" s="31">
        <f>'Active Model Inputs'!WUI57</f>
        <v>0</v>
      </c>
      <c r="WUJ57" s="31">
        <f>'Active Model Inputs'!WUJ57</f>
        <v>0</v>
      </c>
      <c r="WUK57" s="31">
        <f>'Active Model Inputs'!WUK57</f>
        <v>0</v>
      </c>
      <c r="WUL57" s="31">
        <f>'Active Model Inputs'!WUL57</f>
        <v>0</v>
      </c>
      <c r="WUM57" s="31">
        <f>'Active Model Inputs'!WUM57</f>
        <v>0</v>
      </c>
      <c r="WUN57" s="31">
        <f>'Active Model Inputs'!WUN57</f>
        <v>0</v>
      </c>
      <c r="WUO57" s="31">
        <f>'Active Model Inputs'!WUO57</f>
        <v>0</v>
      </c>
      <c r="WUP57" s="31">
        <f>'Active Model Inputs'!WUP57</f>
        <v>0</v>
      </c>
      <c r="WUQ57" s="31">
        <f>'Active Model Inputs'!WUQ57</f>
        <v>0</v>
      </c>
      <c r="WUR57" s="31">
        <f>'Active Model Inputs'!WUR57</f>
        <v>0</v>
      </c>
      <c r="WUS57" s="31">
        <f>'Active Model Inputs'!WUS57</f>
        <v>0</v>
      </c>
      <c r="WUT57" s="31">
        <f>'Active Model Inputs'!WUT57</f>
        <v>0</v>
      </c>
      <c r="WUU57" s="31">
        <f>'Active Model Inputs'!WUU57</f>
        <v>0</v>
      </c>
      <c r="WUV57" s="31">
        <f>'Active Model Inputs'!WUV57</f>
        <v>0</v>
      </c>
      <c r="WUW57" s="31">
        <f>'Active Model Inputs'!WUW57</f>
        <v>0</v>
      </c>
      <c r="WUX57" s="31">
        <f>'Active Model Inputs'!WUX57</f>
        <v>0</v>
      </c>
      <c r="WUY57" s="31">
        <f>'Active Model Inputs'!WUY57</f>
        <v>0</v>
      </c>
      <c r="WUZ57" s="31">
        <f>'Active Model Inputs'!WUZ57</f>
        <v>0</v>
      </c>
      <c r="WVA57" s="31">
        <f>'Active Model Inputs'!WVA57</f>
        <v>0</v>
      </c>
      <c r="WVB57" s="31">
        <f>'Active Model Inputs'!WVB57</f>
        <v>0</v>
      </c>
      <c r="WVC57" s="31">
        <f>'Active Model Inputs'!WVC57</f>
        <v>0</v>
      </c>
      <c r="WVD57" s="31">
        <f>'Active Model Inputs'!WVD57</f>
        <v>0</v>
      </c>
      <c r="WVE57" s="31">
        <f>'Active Model Inputs'!WVE57</f>
        <v>0</v>
      </c>
      <c r="WVF57" s="31">
        <f>'Active Model Inputs'!WVF57</f>
        <v>0</v>
      </c>
      <c r="WVG57" s="31">
        <f>'Active Model Inputs'!WVG57</f>
        <v>0</v>
      </c>
      <c r="WVH57" s="31">
        <f>'Active Model Inputs'!WVH57</f>
        <v>0</v>
      </c>
      <c r="WVI57" s="31">
        <f>'Active Model Inputs'!WVI57</f>
        <v>0</v>
      </c>
      <c r="WVJ57" s="31">
        <f>'Active Model Inputs'!WVJ57</f>
        <v>0</v>
      </c>
      <c r="WVK57" s="31">
        <f>'Active Model Inputs'!WVK57</f>
        <v>0</v>
      </c>
      <c r="WVL57" s="31">
        <f>'Active Model Inputs'!WVL57</f>
        <v>0</v>
      </c>
      <c r="WVM57" s="31">
        <f>'Active Model Inputs'!WVM57</f>
        <v>0</v>
      </c>
      <c r="WVN57" s="31">
        <f>'Active Model Inputs'!WVN57</f>
        <v>0</v>
      </c>
      <c r="WVO57" s="31">
        <f>'Active Model Inputs'!WVO57</f>
        <v>0</v>
      </c>
      <c r="WVP57" s="31">
        <f>'Active Model Inputs'!WVP57</f>
        <v>0</v>
      </c>
      <c r="WVQ57" s="31">
        <f>'Active Model Inputs'!WVQ57</f>
        <v>0</v>
      </c>
      <c r="WVR57" s="31">
        <f>'Active Model Inputs'!WVR57</f>
        <v>0</v>
      </c>
      <c r="WVS57" s="31">
        <f>'Active Model Inputs'!WVS57</f>
        <v>0</v>
      </c>
      <c r="WVT57" s="31">
        <f>'Active Model Inputs'!WVT57</f>
        <v>0</v>
      </c>
      <c r="WVU57" s="31">
        <f>'Active Model Inputs'!WVU57</f>
        <v>0</v>
      </c>
      <c r="WVV57" s="31">
        <f>'Active Model Inputs'!WVV57</f>
        <v>0</v>
      </c>
      <c r="WVW57" s="31">
        <f>'Active Model Inputs'!WVW57</f>
        <v>0</v>
      </c>
      <c r="WVX57" s="31">
        <f>'Active Model Inputs'!WVX57</f>
        <v>0</v>
      </c>
      <c r="WVY57" s="31">
        <f>'Active Model Inputs'!WVY57</f>
        <v>0</v>
      </c>
      <c r="WVZ57" s="31">
        <f>'Active Model Inputs'!WVZ57</f>
        <v>0</v>
      </c>
      <c r="WWA57" s="31">
        <f>'Active Model Inputs'!WWA57</f>
        <v>0</v>
      </c>
      <c r="WWB57" s="31">
        <f>'Active Model Inputs'!WWB57</f>
        <v>0</v>
      </c>
      <c r="WWC57" s="31">
        <f>'Active Model Inputs'!WWC57</f>
        <v>0</v>
      </c>
      <c r="WWD57" s="31">
        <f>'Active Model Inputs'!WWD57</f>
        <v>0</v>
      </c>
      <c r="WWE57" s="31">
        <f>'Active Model Inputs'!WWE57</f>
        <v>0</v>
      </c>
      <c r="WWF57" s="31">
        <f>'Active Model Inputs'!WWF57</f>
        <v>0</v>
      </c>
      <c r="WWG57" s="31">
        <f>'Active Model Inputs'!WWG57</f>
        <v>0</v>
      </c>
      <c r="WWH57" s="31">
        <f>'Active Model Inputs'!WWH57</f>
        <v>0</v>
      </c>
      <c r="WWI57" s="31">
        <f>'Active Model Inputs'!WWI57</f>
        <v>0</v>
      </c>
      <c r="WWJ57" s="31">
        <f>'Active Model Inputs'!WWJ57</f>
        <v>0</v>
      </c>
      <c r="WWK57" s="31">
        <f>'Active Model Inputs'!WWK57</f>
        <v>0</v>
      </c>
      <c r="WWL57" s="31">
        <f>'Active Model Inputs'!WWL57</f>
        <v>0</v>
      </c>
      <c r="WWM57" s="31">
        <f>'Active Model Inputs'!WWM57</f>
        <v>0</v>
      </c>
      <c r="WWN57" s="31">
        <f>'Active Model Inputs'!WWN57</f>
        <v>0</v>
      </c>
      <c r="WWO57" s="31">
        <f>'Active Model Inputs'!WWO57</f>
        <v>0</v>
      </c>
      <c r="WWP57" s="31">
        <f>'Active Model Inputs'!WWP57</f>
        <v>0</v>
      </c>
      <c r="WWQ57" s="31">
        <f>'Active Model Inputs'!WWQ57</f>
        <v>0</v>
      </c>
      <c r="WWR57" s="31">
        <f>'Active Model Inputs'!WWR57</f>
        <v>0</v>
      </c>
      <c r="WWS57" s="31">
        <f>'Active Model Inputs'!WWS57</f>
        <v>0</v>
      </c>
      <c r="WWT57" s="31">
        <f>'Active Model Inputs'!WWT57</f>
        <v>0</v>
      </c>
      <c r="WWU57" s="31">
        <f>'Active Model Inputs'!WWU57</f>
        <v>0</v>
      </c>
      <c r="WWV57" s="31">
        <f>'Active Model Inputs'!WWV57</f>
        <v>0</v>
      </c>
      <c r="WWW57" s="31">
        <f>'Active Model Inputs'!WWW57</f>
        <v>0</v>
      </c>
      <c r="WWX57" s="31">
        <f>'Active Model Inputs'!WWX57</f>
        <v>0</v>
      </c>
      <c r="WWY57" s="31">
        <f>'Active Model Inputs'!WWY57</f>
        <v>0</v>
      </c>
      <c r="WWZ57" s="31">
        <f>'Active Model Inputs'!WWZ57</f>
        <v>0</v>
      </c>
      <c r="WXA57" s="31">
        <f>'Active Model Inputs'!WXA57</f>
        <v>0</v>
      </c>
      <c r="WXB57" s="31">
        <f>'Active Model Inputs'!WXB57</f>
        <v>0</v>
      </c>
      <c r="WXC57" s="31">
        <f>'Active Model Inputs'!WXC57</f>
        <v>0</v>
      </c>
      <c r="WXD57" s="31">
        <f>'Active Model Inputs'!WXD57</f>
        <v>0</v>
      </c>
      <c r="WXE57" s="31">
        <f>'Active Model Inputs'!WXE57</f>
        <v>0</v>
      </c>
      <c r="WXF57" s="31">
        <f>'Active Model Inputs'!WXF57</f>
        <v>0</v>
      </c>
      <c r="WXG57" s="31">
        <f>'Active Model Inputs'!WXG57</f>
        <v>0</v>
      </c>
      <c r="WXH57" s="31">
        <f>'Active Model Inputs'!WXH57</f>
        <v>0</v>
      </c>
      <c r="WXI57" s="31">
        <f>'Active Model Inputs'!WXI57</f>
        <v>0</v>
      </c>
      <c r="WXJ57" s="31">
        <f>'Active Model Inputs'!WXJ57</f>
        <v>0</v>
      </c>
      <c r="WXK57" s="31">
        <f>'Active Model Inputs'!WXK57</f>
        <v>0</v>
      </c>
      <c r="WXL57" s="31">
        <f>'Active Model Inputs'!WXL57</f>
        <v>0</v>
      </c>
      <c r="WXM57" s="31">
        <f>'Active Model Inputs'!WXM57</f>
        <v>0</v>
      </c>
      <c r="WXN57" s="31">
        <f>'Active Model Inputs'!WXN57</f>
        <v>0</v>
      </c>
      <c r="WXO57" s="31">
        <f>'Active Model Inputs'!WXO57</f>
        <v>0</v>
      </c>
      <c r="WXP57" s="31">
        <f>'Active Model Inputs'!WXP57</f>
        <v>0</v>
      </c>
      <c r="WXQ57" s="31">
        <f>'Active Model Inputs'!WXQ57</f>
        <v>0</v>
      </c>
      <c r="WXR57" s="31">
        <f>'Active Model Inputs'!WXR57</f>
        <v>0</v>
      </c>
      <c r="WXS57" s="31">
        <f>'Active Model Inputs'!WXS57</f>
        <v>0</v>
      </c>
      <c r="WXT57" s="31">
        <f>'Active Model Inputs'!WXT57</f>
        <v>0</v>
      </c>
      <c r="WXU57" s="31">
        <f>'Active Model Inputs'!WXU57</f>
        <v>0</v>
      </c>
      <c r="WXV57" s="31">
        <f>'Active Model Inputs'!WXV57</f>
        <v>0</v>
      </c>
      <c r="WXW57" s="31">
        <f>'Active Model Inputs'!WXW57</f>
        <v>0</v>
      </c>
      <c r="WXX57" s="31">
        <f>'Active Model Inputs'!WXX57</f>
        <v>0</v>
      </c>
      <c r="WXY57" s="31">
        <f>'Active Model Inputs'!WXY57</f>
        <v>0</v>
      </c>
      <c r="WXZ57" s="31">
        <f>'Active Model Inputs'!WXZ57</f>
        <v>0</v>
      </c>
      <c r="WYA57" s="31">
        <f>'Active Model Inputs'!WYA57</f>
        <v>0</v>
      </c>
      <c r="WYB57" s="31">
        <f>'Active Model Inputs'!WYB57</f>
        <v>0</v>
      </c>
      <c r="WYC57" s="31">
        <f>'Active Model Inputs'!WYC57</f>
        <v>0</v>
      </c>
      <c r="WYD57" s="31">
        <f>'Active Model Inputs'!WYD57</f>
        <v>0</v>
      </c>
      <c r="WYE57" s="31">
        <f>'Active Model Inputs'!WYE57</f>
        <v>0</v>
      </c>
      <c r="WYF57" s="31">
        <f>'Active Model Inputs'!WYF57</f>
        <v>0</v>
      </c>
      <c r="WYG57" s="31">
        <f>'Active Model Inputs'!WYG57</f>
        <v>0</v>
      </c>
      <c r="WYH57" s="31">
        <f>'Active Model Inputs'!WYH57</f>
        <v>0</v>
      </c>
      <c r="WYI57" s="31">
        <f>'Active Model Inputs'!WYI57</f>
        <v>0</v>
      </c>
      <c r="WYJ57" s="31">
        <f>'Active Model Inputs'!WYJ57</f>
        <v>0</v>
      </c>
      <c r="WYK57" s="31">
        <f>'Active Model Inputs'!WYK57</f>
        <v>0</v>
      </c>
      <c r="WYL57" s="31">
        <f>'Active Model Inputs'!WYL57</f>
        <v>0</v>
      </c>
      <c r="WYM57" s="31">
        <f>'Active Model Inputs'!WYM57</f>
        <v>0</v>
      </c>
      <c r="WYN57" s="31">
        <f>'Active Model Inputs'!WYN57</f>
        <v>0</v>
      </c>
      <c r="WYO57" s="31">
        <f>'Active Model Inputs'!WYO57</f>
        <v>0</v>
      </c>
      <c r="WYP57" s="31">
        <f>'Active Model Inputs'!WYP57</f>
        <v>0</v>
      </c>
      <c r="WYQ57" s="31">
        <f>'Active Model Inputs'!WYQ57</f>
        <v>0</v>
      </c>
      <c r="WYR57" s="31">
        <f>'Active Model Inputs'!WYR57</f>
        <v>0</v>
      </c>
      <c r="WYS57" s="31">
        <f>'Active Model Inputs'!WYS57</f>
        <v>0</v>
      </c>
      <c r="WYT57" s="31">
        <f>'Active Model Inputs'!WYT57</f>
        <v>0</v>
      </c>
      <c r="WYU57" s="31">
        <f>'Active Model Inputs'!WYU57</f>
        <v>0</v>
      </c>
      <c r="WYV57" s="31">
        <f>'Active Model Inputs'!WYV57</f>
        <v>0</v>
      </c>
      <c r="WYW57" s="31">
        <f>'Active Model Inputs'!WYW57</f>
        <v>0</v>
      </c>
      <c r="WYX57" s="31">
        <f>'Active Model Inputs'!WYX57</f>
        <v>0</v>
      </c>
      <c r="WYY57" s="31">
        <f>'Active Model Inputs'!WYY57</f>
        <v>0</v>
      </c>
      <c r="WYZ57" s="31">
        <f>'Active Model Inputs'!WYZ57</f>
        <v>0</v>
      </c>
      <c r="WZA57" s="31">
        <f>'Active Model Inputs'!WZA57</f>
        <v>0</v>
      </c>
      <c r="WZB57" s="31">
        <f>'Active Model Inputs'!WZB57</f>
        <v>0</v>
      </c>
      <c r="WZC57" s="31">
        <f>'Active Model Inputs'!WZC57</f>
        <v>0</v>
      </c>
      <c r="WZD57" s="31">
        <f>'Active Model Inputs'!WZD57</f>
        <v>0</v>
      </c>
      <c r="WZE57" s="31">
        <f>'Active Model Inputs'!WZE57</f>
        <v>0</v>
      </c>
      <c r="WZF57" s="31">
        <f>'Active Model Inputs'!WZF57</f>
        <v>0</v>
      </c>
      <c r="WZG57" s="31">
        <f>'Active Model Inputs'!WZG57</f>
        <v>0</v>
      </c>
      <c r="WZH57" s="31">
        <f>'Active Model Inputs'!WZH57</f>
        <v>0</v>
      </c>
      <c r="WZI57" s="31">
        <f>'Active Model Inputs'!WZI57</f>
        <v>0</v>
      </c>
      <c r="WZJ57" s="31">
        <f>'Active Model Inputs'!WZJ57</f>
        <v>0</v>
      </c>
      <c r="WZK57" s="31">
        <f>'Active Model Inputs'!WZK57</f>
        <v>0</v>
      </c>
      <c r="WZL57" s="31">
        <f>'Active Model Inputs'!WZL57</f>
        <v>0</v>
      </c>
      <c r="WZM57" s="31">
        <f>'Active Model Inputs'!WZM57</f>
        <v>0</v>
      </c>
      <c r="WZN57" s="31">
        <f>'Active Model Inputs'!WZN57</f>
        <v>0</v>
      </c>
      <c r="WZO57" s="31">
        <f>'Active Model Inputs'!WZO57</f>
        <v>0</v>
      </c>
      <c r="WZP57" s="31">
        <f>'Active Model Inputs'!WZP57</f>
        <v>0</v>
      </c>
      <c r="WZQ57" s="31">
        <f>'Active Model Inputs'!WZQ57</f>
        <v>0</v>
      </c>
      <c r="WZR57" s="31">
        <f>'Active Model Inputs'!WZR57</f>
        <v>0</v>
      </c>
      <c r="WZS57" s="31">
        <f>'Active Model Inputs'!WZS57</f>
        <v>0</v>
      </c>
      <c r="WZT57" s="31">
        <f>'Active Model Inputs'!WZT57</f>
        <v>0</v>
      </c>
      <c r="WZU57" s="31">
        <f>'Active Model Inputs'!WZU57</f>
        <v>0</v>
      </c>
      <c r="WZV57" s="31">
        <f>'Active Model Inputs'!WZV57</f>
        <v>0</v>
      </c>
      <c r="WZW57" s="31">
        <f>'Active Model Inputs'!WZW57</f>
        <v>0</v>
      </c>
      <c r="WZX57" s="31">
        <f>'Active Model Inputs'!WZX57</f>
        <v>0</v>
      </c>
      <c r="WZY57" s="31">
        <f>'Active Model Inputs'!WZY57</f>
        <v>0</v>
      </c>
      <c r="WZZ57" s="31">
        <f>'Active Model Inputs'!WZZ57</f>
        <v>0</v>
      </c>
      <c r="XAA57" s="31">
        <f>'Active Model Inputs'!XAA57</f>
        <v>0</v>
      </c>
      <c r="XAB57" s="31">
        <f>'Active Model Inputs'!XAB57</f>
        <v>0</v>
      </c>
      <c r="XAC57" s="31">
        <f>'Active Model Inputs'!XAC57</f>
        <v>0</v>
      </c>
      <c r="XAD57" s="31">
        <f>'Active Model Inputs'!XAD57</f>
        <v>0</v>
      </c>
      <c r="XAE57" s="31">
        <f>'Active Model Inputs'!XAE57</f>
        <v>0</v>
      </c>
      <c r="XAF57" s="31">
        <f>'Active Model Inputs'!XAF57</f>
        <v>0</v>
      </c>
      <c r="XAG57" s="31">
        <f>'Active Model Inputs'!XAG57</f>
        <v>0</v>
      </c>
      <c r="XAH57" s="31">
        <f>'Active Model Inputs'!XAH57</f>
        <v>0</v>
      </c>
      <c r="XAI57" s="31">
        <f>'Active Model Inputs'!XAI57</f>
        <v>0</v>
      </c>
      <c r="XAJ57" s="31">
        <f>'Active Model Inputs'!XAJ57</f>
        <v>0</v>
      </c>
      <c r="XAK57" s="31">
        <f>'Active Model Inputs'!XAK57</f>
        <v>0</v>
      </c>
      <c r="XAL57" s="31">
        <f>'Active Model Inputs'!XAL57</f>
        <v>0</v>
      </c>
      <c r="XAM57" s="31">
        <f>'Active Model Inputs'!XAM57</f>
        <v>0</v>
      </c>
      <c r="XAN57" s="31">
        <f>'Active Model Inputs'!XAN57</f>
        <v>0</v>
      </c>
      <c r="XAO57" s="31">
        <f>'Active Model Inputs'!XAO57</f>
        <v>0</v>
      </c>
      <c r="XAP57" s="31">
        <f>'Active Model Inputs'!XAP57</f>
        <v>0</v>
      </c>
      <c r="XAQ57" s="31">
        <f>'Active Model Inputs'!XAQ57</f>
        <v>0</v>
      </c>
      <c r="XAR57" s="31">
        <f>'Active Model Inputs'!XAR57</f>
        <v>0</v>
      </c>
      <c r="XAS57" s="31">
        <f>'Active Model Inputs'!XAS57</f>
        <v>0</v>
      </c>
      <c r="XAT57" s="31">
        <f>'Active Model Inputs'!XAT57</f>
        <v>0</v>
      </c>
      <c r="XAU57" s="31">
        <f>'Active Model Inputs'!XAU57</f>
        <v>0</v>
      </c>
      <c r="XAV57" s="31">
        <f>'Active Model Inputs'!XAV57</f>
        <v>0</v>
      </c>
      <c r="XAW57" s="31">
        <f>'Active Model Inputs'!XAW57</f>
        <v>0</v>
      </c>
      <c r="XAX57" s="31">
        <f>'Active Model Inputs'!XAX57</f>
        <v>0</v>
      </c>
      <c r="XAY57" s="31">
        <f>'Active Model Inputs'!XAY57</f>
        <v>0</v>
      </c>
      <c r="XAZ57" s="31">
        <f>'Active Model Inputs'!XAZ57</f>
        <v>0</v>
      </c>
      <c r="XBA57" s="31">
        <f>'Active Model Inputs'!XBA57</f>
        <v>0</v>
      </c>
      <c r="XBB57" s="31">
        <f>'Active Model Inputs'!XBB57</f>
        <v>0</v>
      </c>
      <c r="XBC57" s="31">
        <f>'Active Model Inputs'!XBC57</f>
        <v>0</v>
      </c>
      <c r="XBD57" s="31">
        <f>'Active Model Inputs'!XBD57</f>
        <v>0</v>
      </c>
      <c r="XBE57" s="31">
        <f>'Active Model Inputs'!XBE57</f>
        <v>0</v>
      </c>
      <c r="XBF57" s="31">
        <f>'Active Model Inputs'!XBF57</f>
        <v>0</v>
      </c>
      <c r="XBG57" s="31">
        <f>'Active Model Inputs'!XBG57</f>
        <v>0</v>
      </c>
      <c r="XBH57" s="31">
        <f>'Active Model Inputs'!XBH57</f>
        <v>0</v>
      </c>
      <c r="XBI57" s="31">
        <f>'Active Model Inputs'!XBI57</f>
        <v>0</v>
      </c>
      <c r="XBJ57" s="31">
        <f>'Active Model Inputs'!XBJ57</f>
        <v>0</v>
      </c>
      <c r="XBK57" s="31">
        <f>'Active Model Inputs'!XBK57</f>
        <v>0</v>
      </c>
      <c r="XBL57" s="31">
        <f>'Active Model Inputs'!XBL57</f>
        <v>0</v>
      </c>
      <c r="XBM57" s="31">
        <f>'Active Model Inputs'!XBM57</f>
        <v>0</v>
      </c>
      <c r="XBN57" s="31">
        <f>'Active Model Inputs'!XBN57</f>
        <v>0</v>
      </c>
      <c r="XBO57" s="31">
        <f>'Active Model Inputs'!XBO57</f>
        <v>0</v>
      </c>
      <c r="XBP57" s="31">
        <f>'Active Model Inputs'!XBP57</f>
        <v>0</v>
      </c>
      <c r="XBQ57" s="31">
        <f>'Active Model Inputs'!XBQ57</f>
        <v>0</v>
      </c>
      <c r="XBR57" s="31">
        <f>'Active Model Inputs'!XBR57</f>
        <v>0</v>
      </c>
      <c r="XBS57" s="31">
        <f>'Active Model Inputs'!XBS57</f>
        <v>0</v>
      </c>
      <c r="XBT57" s="31">
        <f>'Active Model Inputs'!XBT57</f>
        <v>0</v>
      </c>
      <c r="XBU57" s="31">
        <f>'Active Model Inputs'!XBU57</f>
        <v>0</v>
      </c>
      <c r="XBV57" s="31">
        <f>'Active Model Inputs'!XBV57</f>
        <v>0</v>
      </c>
      <c r="XBW57" s="31">
        <f>'Active Model Inputs'!XBW57</f>
        <v>0</v>
      </c>
      <c r="XBX57" s="31">
        <f>'Active Model Inputs'!XBX57</f>
        <v>0</v>
      </c>
      <c r="XBY57" s="31">
        <f>'Active Model Inputs'!XBY57</f>
        <v>0</v>
      </c>
      <c r="XBZ57" s="31">
        <f>'Active Model Inputs'!XBZ57</f>
        <v>0</v>
      </c>
      <c r="XCA57" s="31">
        <f>'Active Model Inputs'!XCA57</f>
        <v>0</v>
      </c>
      <c r="XCB57" s="31">
        <f>'Active Model Inputs'!XCB57</f>
        <v>0</v>
      </c>
      <c r="XCC57" s="31">
        <f>'Active Model Inputs'!XCC57</f>
        <v>0</v>
      </c>
      <c r="XCD57" s="31">
        <f>'Active Model Inputs'!XCD57</f>
        <v>0</v>
      </c>
      <c r="XCE57" s="31">
        <f>'Active Model Inputs'!XCE57</f>
        <v>0</v>
      </c>
      <c r="XCF57" s="31">
        <f>'Active Model Inputs'!XCF57</f>
        <v>0</v>
      </c>
      <c r="XCG57" s="31">
        <f>'Active Model Inputs'!XCG57</f>
        <v>0</v>
      </c>
      <c r="XCH57" s="31">
        <f>'Active Model Inputs'!XCH57</f>
        <v>0</v>
      </c>
      <c r="XCI57" s="31">
        <f>'Active Model Inputs'!XCI57</f>
        <v>0</v>
      </c>
      <c r="XCJ57" s="31">
        <f>'Active Model Inputs'!XCJ57</f>
        <v>0</v>
      </c>
      <c r="XCK57" s="31">
        <f>'Active Model Inputs'!XCK57</f>
        <v>0</v>
      </c>
      <c r="XCL57" s="31">
        <f>'Active Model Inputs'!XCL57</f>
        <v>0</v>
      </c>
      <c r="XCM57" s="31">
        <f>'Active Model Inputs'!XCM57</f>
        <v>0</v>
      </c>
      <c r="XCN57" s="31">
        <f>'Active Model Inputs'!XCN57</f>
        <v>0</v>
      </c>
      <c r="XCO57" s="31">
        <f>'Active Model Inputs'!XCO57</f>
        <v>0</v>
      </c>
      <c r="XCP57" s="31">
        <f>'Active Model Inputs'!XCP57</f>
        <v>0</v>
      </c>
      <c r="XCQ57" s="31">
        <f>'Active Model Inputs'!XCQ57</f>
        <v>0</v>
      </c>
      <c r="XCR57" s="31">
        <f>'Active Model Inputs'!XCR57</f>
        <v>0</v>
      </c>
      <c r="XCS57" s="31">
        <f>'Active Model Inputs'!XCS57</f>
        <v>0</v>
      </c>
      <c r="XCT57" s="31">
        <f>'Active Model Inputs'!XCT57</f>
        <v>0</v>
      </c>
      <c r="XCU57" s="31">
        <f>'Active Model Inputs'!XCU57</f>
        <v>0</v>
      </c>
      <c r="XCV57" s="31">
        <f>'Active Model Inputs'!XCV57</f>
        <v>0</v>
      </c>
      <c r="XCW57" s="31">
        <f>'Active Model Inputs'!XCW57</f>
        <v>0</v>
      </c>
      <c r="XCX57" s="31">
        <f>'Active Model Inputs'!XCX57</f>
        <v>0</v>
      </c>
      <c r="XCY57" s="31">
        <f>'Active Model Inputs'!XCY57</f>
        <v>0</v>
      </c>
      <c r="XCZ57" s="31">
        <f>'Active Model Inputs'!XCZ57</f>
        <v>0</v>
      </c>
      <c r="XDA57" s="31">
        <f>'Active Model Inputs'!XDA57</f>
        <v>0</v>
      </c>
      <c r="XDB57" s="31">
        <f>'Active Model Inputs'!XDB57</f>
        <v>0</v>
      </c>
      <c r="XDC57" s="31">
        <f>'Active Model Inputs'!XDC57</f>
        <v>0</v>
      </c>
      <c r="XDD57" s="31">
        <f>'Active Model Inputs'!XDD57</f>
        <v>0</v>
      </c>
      <c r="XDE57" s="31">
        <f>'Active Model Inputs'!XDE57</f>
        <v>0</v>
      </c>
      <c r="XDF57" s="31">
        <f>'Active Model Inputs'!XDF57</f>
        <v>0</v>
      </c>
      <c r="XDG57" s="31">
        <f>'Active Model Inputs'!XDG57</f>
        <v>0</v>
      </c>
      <c r="XDH57" s="31">
        <f>'Active Model Inputs'!XDH57</f>
        <v>0</v>
      </c>
      <c r="XDI57" s="31">
        <f>'Active Model Inputs'!XDI57</f>
        <v>0</v>
      </c>
      <c r="XDJ57" s="31">
        <f>'Active Model Inputs'!XDJ57</f>
        <v>0</v>
      </c>
      <c r="XDK57" s="31">
        <f>'Active Model Inputs'!XDK57</f>
        <v>0</v>
      </c>
      <c r="XDL57" s="31">
        <f>'Active Model Inputs'!XDL57</f>
        <v>0</v>
      </c>
      <c r="XDM57" s="31">
        <f>'Active Model Inputs'!XDM57</f>
        <v>0</v>
      </c>
      <c r="XDN57" s="31">
        <f>'Active Model Inputs'!XDN57</f>
        <v>0</v>
      </c>
      <c r="XDO57" s="31">
        <f>'Active Model Inputs'!XDO57</f>
        <v>0</v>
      </c>
      <c r="XDP57" s="31">
        <f>'Active Model Inputs'!XDP57</f>
        <v>0</v>
      </c>
      <c r="XDQ57" s="31">
        <f>'Active Model Inputs'!XDQ57</f>
        <v>0</v>
      </c>
      <c r="XDR57" s="31">
        <f>'Active Model Inputs'!XDR57</f>
        <v>0</v>
      </c>
      <c r="XDS57" s="31">
        <f>'Active Model Inputs'!XDS57</f>
        <v>0</v>
      </c>
      <c r="XDT57" s="31">
        <f>'Active Model Inputs'!XDT57</f>
        <v>0</v>
      </c>
      <c r="XDU57" s="31">
        <f>'Active Model Inputs'!XDU57</f>
        <v>0</v>
      </c>
      <c r="XDV57" s="31">
        <f>'Active Model Inputs'!XDV57</f>
        <v>0</v>
      </c>
      <c r="XDW57" s="31">
        <f>'Active Model Inputs'!XDW57</f>
        <v>0</v>
      </c>
      <c r="XDX57" s="31">
        <f>'Active Model Inputs'!XDX57</f>
        <v>0</v>
      </c>
      <c r="XDY57" s="31">
        <f>'Active Model Inputs'!XDY57</f>
        <v>0</v>
      </c>
      <c r="XDZ57" s="31">
        <f>'Active Model Inputs'!XDZ57</f>
        <v>0</v>
      </c>
      <c r="XEA57" s="31">
        <f>'Active Model Inputs'!XEA57</f>
        <v>0</v>
      </c>
      <c r="XEB57" s="31">
        <f>'Active Model Inputs'!XEB57</f>
        <v>0</v>
      </c>
      <c r="XEC57" s="31">
        <f>'Active Model Inputs'!XEC57</f>
        <v>0</v>
      </c>
      <c r="XED57" s="31">
        <f>'Active Model Inputs'!XED57</f>
        <v>0</v>
      </c>
      <c r="XEE57" s="31">
        <f>'Active Model Inputs'!XEE57</f>
        <v>0</v>
      </c>
      <c r="XEF57" s="31">
        <f>'Active Model Inputs'!XEF57</f>
        <v>0</v>
      </c>
      <c r="XEG57" s="31">
        <f>'Active Model Inputs'!XEG57</f>
        <v>0</v>
      </c>
      <c r="XEH57" s="31">
        <f>'Active Model Inputs'!XEH57</f>
        <v>0</v>
      </c>
      <c r="XEI57" s="31">
        <f>'Active Model Inputs'!XEI57</f>
        <v>0</v>
      </c>
      <c r="XEJ57" s="31">
        <f>'Active Model Inputs'!XEJ57</f>
        <v>0</v>
      </c>
      <c r="XEK57" s="31">
        <f>'Active Model Inputs'!XEK57</f>
        <v>0</v>
      </c>
      <c r="XEL57" s="31">
        <f>'Active Model Inputs'!XEL57</f>
        <v>0</v>
      </c>
      <c r="XEM57" s="31">
        <f>'Active Model Inputs'!XEM57</f>
        <v>0</v>
      </c>
      <c r="XEN57" s="31">
        <f>'Active Model Inputs'!XEN57</f>
        <v>0</v>
      </c>
      <c r="XEO57" s="31">
        <f>'Active Model Inputs'!XEO57</f>
        <v>0</v>
      </c>
      <c r="XEP57" s="31">
        <f>'Active Model Inputs'!XEP57</f>
        <v>0</v>
      </c>
      <c r="XEQ57" s="31">
        <f>'Active Model Inputs'!XEQ57</f>
        <v>0</v>
      </c>
      <c r="XER57" s="31">
        <f>'Active Model Inputs'!XER57</f>
        <v>0</v>
      </c>
      <c r="XES57" s="31">
        <f>'Active Model Inputs'!XES57</f>
        <v>0</v>
      </c>
      <c r="XET57" s="31">
        <f>'Active Model Inputs'!XET57</f>
        <v>0</v>
      </c>
      <c r="XEU57" s="31">
        <f>'Active Model Inputs'!XEU57</f>
        <v>0</v>
      </c>
      <c r="XEV57" s="31">
        <f>'Active Model Inputs'!XEV57</f>
        <v>0</v>
      </c>
      <c r="XEW57" s="31">
        <f>'Active Model Inputs'!XEW57</f>
        <v>0</v>
      </c>
      <c r="XEX57" s="31">
        <f>'Active Model Inputs'!XEX57</f>
        <v>0</v>
      </c>
      <c r="XEY57" s="31">
        <f>'Active Model Inputs'!XEY57</f>
        <v>0</v>
      </c>
      <c r="XEZ57" s="31">
        <f>'Active Model Inputs'!XEZ57</f>
        <v>0</v>
      </c>
      <c r="XFA57" s="31">
        <f>'Active Model Inputs'!XFA57</f>
        <v>0</v>
      </c>
      <c r="XFB57" s="31">
        <f>'Active Model Inputs'!XFB57</f>
        <v>0</v>
      </c>
      <c r="XFC57" s="31">
        <f>'Active Model Inputs'!XFC57</f>
        <v>0</v>
      </c>
      <c r="XFD57" s="31">
        <f>'Active Model Inputs'!XFD57</f>
        <v>0</v>
      </c>
    </row>
    <row r="58" spans="1:16384" x14ac:dyDescent="0.2">
      <c r="E58" s="9" t="s">
        <v>19</v>
      </c>
      <c r="F58" s="31">
        <f>'Active Model Inputs'!F58</f>
        <v>0.5998</v>
      </c>
      <c r="G58" s="10" t="s">
        <v>10</v>
      </c>
    </row>
    <row r="59" spans="1:16384" x14ac:dyDescent="0.2">
      <c r="D59" s="8" t="s">
        <v>38</v>
      </c>
      <c r="F59" s="31"/>
    </row>
    <row r="60" spans="1:16384" x14ac:dyDescent="0.2">
      <c r="E60" s="9" t="s">
        <v>24</v>
      </c>
      <c r="F60" s="31">
        <f>'Active Model Inputs'!F60</f>
        <v>0.8</v>
      </c>
      <c r="G60" s="10" t="s">
        <v>10</v>
      </c>
    </row>
    <row r="61" spans="1:16384" x14ac:dyDescent="0.2">
      <c r="E61" s="9" t="s">
        <v>22</v>
      </c>
      <c r="F61" s="31">
        <f>'Active Model Inputs'!F61</f>
        <v>0.6</v>
      </c>
      <c r="G61" s="10" t="s">
        <v>10</v>
      </c>
    </row>
    <row r="62" spans="1:16384" x14ac:dyDescent="0.2">
      <c r="E62" s="9" t="s">
        <v>19</v>
      </c>
      <c r="F62" s="31">
        <f>'Active Model Inputs'!F62</f>
        <v>0.7</v>
      </c>
      <c r="G62" s="10" t="s">
        <v>10</v>
      </c>
    </row>
    <row r="63" spans="1:16384" x14ac:dyDescent="0.2">
      <c r="D63" s="8" t="s">
        <v>37</v>
      </c>
      <c r="F63" s="31"/>
    </row>
    <row r="64" spans="1:16384" x14ac:dyDescent="0.2">
      <c r="E64" s="9" t="s">
        <v>29</v>
      </c>
      <c r="F64" s="31">
        <f>'Active Model Inputs'!F64</f>
        <v>1</v>
      </c>
      <c r="G64" s="10" t="s">
        <v>10</v>
      </c>
    </row>
    <row r="65" spans="3:7" x14ac:dyDescent="0.2">
      <c r="E65" s="9" t="s">
        <v>30</v>
      </c>
      <c r="F65" s="31">
        <f>'Active Model Inputs'!F65</f>
        <v>1</v>
      </c>
      <c r="G65" s="10" t="s">
        <v>10</v>
      </c>
    </row>
    <row r="66" spans="3:7" x14ac:dyDescent="0.2">
      <c r="E66" s="9" t="s">
        <v>31</v>
      </c>
      <c r="F66" s="31">
        <f>'Active Model Inputs'!F66</f>
        <v>1</v>
      </c>
      <c r="G66" s="10" t="s">
        <v>10</v>
      </c>
    </row>
    <row r="67" spans="3:7" x14ac:dyDescent="0.2">
      <c r="D67" s="8" t="s">
        <v>7</v>
      </c>
      <c r="F67" s="31"/>
    </row>
    <row r="68" spans="3:7" x14ac:dyDescent="0.2">
      <c r="E68" s="9" t="s">
        <v>7</v>
      </c>
      <c r="F68" s="31">
        <f>'Active Model Inputs'!F68</f>
        <v>1</v>
      </c>
      <c r="G68" s="10" t="s">
        <v>10</v>
      </c>
    </row>
    <row r="69" spans="3:7" x14ac:dyDescent="0.2">
      <c r="F69" s="31"/>
    </row>
    <row r="70" spans="3:7" x14ac:dyDescent="0.2">
      <c r="C70" s="7" t="s">
        <v>186</v>
      </c>
      <c r="F70" s="31"/>
    </row>
    <row r="71" spans="3:7" x14ac:dyDescent="0.2">
      <c r="D71" s="8" t="s">
        <v>35</v>
      </c>
      <c r="F71" s="31"/>
    </row>
    <row r="72" spans="3:7" x14ac:dyDescent="0.2">
      <c r="E72" s="9" t="s">
        <v>24</v>
      </c>
      <c r="F72" s="20">
        <f>(1-F$29)*F31*F38*F56</f>
        <v>6.3495432000000001E-3</v>
      </c>
      <c r="G72" s="10" t="s">
        <v>187</v>
      </c>
    </row>
    <row r="73" spans="3:7" x14ac:dyDescent="0.2">
      <c r="E73" s="9" t="s">
        <v>22</v>
      </c>
      <c r="F73" s="20">
        <f>(1-F$29)*F32*F39*F57</f>
        <v>3.9397881600000001E-4</v>
      </c>
      <c r="G73" s="10" t="s">
        <v>187</v>
      </c>
    </row>
    <row r="74" spans="3:7" x14ac:dyDescent="0.2">
      <c r="E74" s="9" t="s">
        <v>19</v>
      </c>
      <c r="F74" s="20">
        <f>(1-F$29)*F33*F40*F58</f>
        <v>4.6056146832000001E-3</v>
      </c>
      <c r="G74" s="10" t="s">
        <v>187</v>
      </c>
    </row>
    <row r="75" spans="3:7" x14ac:dyDescent="0.2">
      <c r="D75" s="8" t="s">
        <v>38</v>
      </c>
      <c r="F75" s="20"/>
    </row>
    <row r="76" spans="3:7" x14ac:dyDescent="0.2">
      <c r="E76" s="9" t="s">
        <v>24</v>
      </c>
      <c r="F76" s="20">
        <f>(1-F$29)*F31*F42*F60</f>
        <v>7.6414464000000007E-3</v>
      </c>
      <c r="G76" s="10" t="s">
        <v>187</v>
      </c>
    </row>
    <row r="77" spans="3:7" x14ac:dyDescent="0.2">
      <c r="E77" s="9" t="s">
        <v>22</v>
      </c>
      <c r="F77" s="20">
        <f>(1-F$29)*F32*F43*F61</f>
        <v>4.6896191999999995E-4</v>
      </c>
      <c r="G77" s="10" t="s">
        <v>187</v>
      </c>
    </row>
    <row r="78" spans="3:7" x14ac:dyDescent="0.2">
      <c r="E78" s="9" t="s">
        <v>19</v>
      </c>
      <c r="F78" s="20">
        <f>(1-F$29)*F33*F44*F62</f>
        <v>4.965922079999999E-3</v>
      </c>
      <c r="G78" s="10" t="s">
        <v>187</v>
      </c>
    </row>
    <row r="79" spans="3:7" x14ac:dyDescent="0.2">
      <c r="D79" s="8" t="s">
        <v>37</v>
      </c>
      <c r="F79" s="20"/>
    </row>
    <row r="80" spans="3:7" x14ac:dyDescent="0.2">
      <c r="E80" s="9" t="s">
        <v>29</v>
      </c>
      <c r="F80" s="20">
        <f>(1-F$29)*F31*F46*F64</f>
        <v>9.5356799999999995E-3</v>
      </c>
      <c r="G80" s="10" t="s">
        <v>187</v>
      </c>
    </row>
    <row r="81" spans="3:47" x14ac:dyDescent="0.2">
      <c r="E81" s="9" t="s">
        <v>30</v>
      </c>
      <c r="F81" s="20">
        <f>(1-F$29)*F32*F47*F65</f>
        <v>7.78176E-4</v>
      </c>
      <c r="G81" s="10" t="s">
        <v>187</v>
      </c>
    </row>
    <row r="82" spans="3:47" x14ac:dyDescent="0.2">
      <c r="E82" s="9" t="s">
        <v>31</v>
      </c>
      <c r="F82" s="20">
        <f>(1-F$29)*F33*F48*F66</f>
        <v>7.075296E-3</v>
      </c>
      <c r="G82" s="10" t="s">
        <v>187</v>
      </c>
    </row>
    <row r="83" spans="3:47" x14ac:dyDescent="0.2">
      <c r="D83" s="8" t="s">
        <v>7</v>
      </c>
      <c r="F83" s="20"/>
    </row>
    <row r="84" spans="3:47" x14ac:dyDescent="0.2">
      <c r="E84" s="9" t="s">
        <v>7</v>
      </c>
      <c r="F84" s="20">
        <f>(1-F$29)*F34*F50*F68</f>
        <v>0.22181291999999997</v>
      </c>
      <c r="G84" s="10" t="s">
        <v>187</v>
      </c>
    </row>
    <row r="85" spans="3:47" x14ac:dyDescent="0.2"/>
    <row r="86" spans="3:47" x14ac:dyDescent="0.2">
      <c r="C86" s="7" t="s">
        <v>39</v>
      </c>
    </row>
    <row r="87" spans="3:47" x14ac:dyDescent="0.2">
      <c r="D87" s="8" t="s">
        <v>45</v>
      </c>
    </row>
    <row r="88" spans="3:47" x14ac:dyDescent="0.2">
      <c r="E88" s="9" t="s">
        <v>46</v>
      </c>
      <c r="G88" s="10" t="s">
        <v>41</v>
      </c>
      <c r="L88" s="38"/>
      <c r="M88" s="38"/>
      <c r="N88" s="38">
        <f>'Active Model Inputs'!N72</f>
        <v>18833</v>
      </c>
      <c r="O88" s="38">
        <f>'Active Model Inputs'!O72</f>
        <v>18833</v>
      </c>
      <c r="P88" s="38">
        <f>'Active Model Inputs'!P72</f>
        <v>18833</v>
      </c>
      <c r="Q88" s="38">
        <f>'Active Model Inputs'!Q72</f>
        <v>18833</v>
      </c>
      <c r="R88" s="38">
        <f>'Active Model Inputs'!R72</f>
        <v>18833</v>
      </c>
      <c r="S88" s="38">
        <f>'Active Model Inputs'!S72</f>
        <v>20706</v>
      </c>
      <c r="T88" s="38">
        <f>'Active Model Inputs'!T72</f>
        <v>20706</v>
      </c>
      <c r="U88" s="38">
        <f>'Active Model Inputs'!U72</f>
        <v>20706</v>
      </c>
      <c r="V88" s="38">
        <f>'Active Model Inputs'!V72</f>
        <v>20706</v>
      </c>
      <c r="W88" s="38">
        <f>'Active Model Inputs'!W72</f>
        <v>20706</v>
      </c>
      <c r="X88" s="38">
        <f>'Active Model Inputs'!X72</f>
        <v>20360</v>
      </c>
      <c r="Y88" s="38">
        <f>'Active Model Inputs'!Y72</f>
        <v>20360</v>
      </c>
      <c r="Z88" s="38">
        <f>'Active Model Inputs'!Z72</f>
        <v>20360</v>
      </c>
      <c r="AA88" s="38">
        <f>'Active Model Inputs'!AA72</f>
        <v>20360</v>
      </c>
      <c r="AB88" s="38">
        <f>'Active Model Inputs'!AB72</f>
        <v>20360</v>
      </c>
      <c r="AC88" s="38">
        <f>'Active Model Inputs'!AC72</f>
        <v>20360</v>
      </c>
      <c r="AD88" s="38">
        <f>'Active Model Inputs'!AD72</f>
        <v>20360</v>
      </c>
      <c r="AE88" s="38">
        <f>'Active Model Inputs'!AE72</f>
        <v>20360</v>
      </c>
      <c r="AF88" s="38">
        <f>'Active Model Inputs'!AF72</f>
        <v>20360</v>
      </c>
      <c r="AG88" s="38"/>
      <c r="AH88" s="38"/>
      <c r="AI88" s="38"/>
      <c r="AJ88" s="38"/>
      <c r="AK88" s="38"/>
      <c r="AL88" s="38"/>
      <c r="AM88" s="38"/>
      <c r="AN88" s="38"/>
      <c r="AO88" s="38"/>
      <c r="AP88" s="38"/>
      <c r="AQ88" s="38"/>
      <c r="AR88" s="38"/>
      <c r="AS88" s="38"/>
      <c r="AT88" s="38"/>
      <c r="AU88" s="38"/>
    </row>
    <row r="89" spans="3:47" x14ac:dyDescent="0.2">
      <c r="E89" s="9" t="s">
        <v>47</v>
      </c>
      <c r="G89" s="10" t="s">
        <v>41</v>
      </c>
      <c r="L89" s="38"/>
      <c r="M89" s="38"/>
      <c r="N89" s="38">
        <f>'Active Model Inputs'!N73</f>
        <v>34172</v>
      </c>
      <c r="O89" s="38">
        <f>'Active Model Inputs'!O73</f>
        <v>34172</v>
      </c>
      <c r="P89" s="38">
        <f>'Active Model Inputs'!P73</f>
        <v>34172</v>
      </c>
      <c r="Q89" s="38">
        <f>'Active Model Inputs'!Q73</f>
        <v>34172</v>
      </c>
      <c r="R89" s="38">
        <f>'Active Model Inputs'!R73</f>
        <v>34172</v>
      </c>
      <c r="S89" s="38">
        <f>'Active Model Inputs'!S73</f>
        <v>53124</v>
      </c>
      <c r="T89" s="38">
        <f>'Active Model Inputs'!T73</f>
        <v>53124</v>
      </c>
      <c r="U89" s="38">
        <f>'Active Model Inputs'!U73</f>
        <v>53124</v>
      </c>
      <c r="V89" s="38">
        <f>'Active Model Inputs'!V73</f>
        <v>53124</v>
      </c>
      <c r="W89" s="38">
        <f>'Active Model Inputs'!W73</f>
        <v>53124</v>
      </c>
      <c r="X89" s="38">
        <f>'Active Model Inputs'!X73</f>
        <v>62530</v>
      </c>
      <c r="Y89" s="38">
        <f>'Active Model Inputs'!Y73</f>
        <v>62530</v>
      </c>
      <c r="Z89" s="38">
        <f>'Active Model Inputs'!Z73</f>
        <v>62530</v>
      </c>
      <c r="AA89" s="38">
        <f>'Active Model Inputs'!AA73</f>
        <v>62530</v>
      </c>
      <c r="AB89" s="38">
        <f>'Active Model Inputs'!AB73</f>
        <v>62530</v>
      </c>
      <c r="AC89" s="38">
        <f>'Active Model Inputs'!AC73</f>
        <v>62530</v>
      </c>
      <c r="AD89" s="38">
        <f>'Active Model Inputs'!AD73</f>
        <v>62530</v>
      </c>
      <c r="AE89" s="38">
        <f>'Active Model Inputs'!AE73</f>
        <v>62530</v>
      </c>
      <c r="AF89" s="38">
        <f>'Active Model Inputs'!AF73</f>
        <v>62530</v>
      </c>
      <c r="AG89" s="38"/>
      <c r="AH89" s="38"/>
      <c r="AI89" s="38"/>
      <c r="AJ89" s="38"/>
      <c r="AK89" s="38"/>
      <c r="AL89" s="38"/>
      <c r="AM89" s="38"/>
      <c r="AN89" s="38"/>
      <c r="AO89" s="38"/>
      <c r="AP89" s="38"/>
      <c r="AQ89" s="38"/>
      <c r="AR89" s="38"/>
      <c r="AS89" s="38"/>
      <c r="AT89" s="38"/>
      <c r="AU89" s="38"/>
    </row>
    <row r="90" spans="3:47" x14ac:dyDescent="0.2">
      <c r="E90" s="9" t="s">
        <v>48</v>
      </c>
      <c r="G90" s="10" t="s">
        <v>41</v>
      </c>
      <c r="L90" s="38"/>
      <c r="M90" s="38"/>
      <c r="N90" s="38">
        <f>'Active Model Inputs'!N74</f>
        <v>11317</v>
      </c>
      <c r="O90" s="38">
        <f>'Active Model Inputs'!O74</f>
        <v>11317</v>
      </c>
      <c r="P90" s="38">
        <f>'Active Model Inputs'!P74</f>
        <v>11317</v>
      </c>
      <c r="Q90" s="38">
        <f>'Active Model Inputs'!Q74</f>
        <v>11317</v>
      </c>
      <c r="R90" s="38">
        <f>'Active Model Inputs'!R74</f>
        <v>11317</v>
      </c>
      <c r="S90" s="38">
        <f>'Active Model Inputs'!S74</f>
        <v>11456</v>
      </c>
      <c r="T90" s="38">
        <f>'Active Model Inputs'!T74</f>
        <v>11456</v>
      </c>
      <c r="U90" s="38">
        <f>'Active Model Inputs'!U74</f>
        <v>11456</v>
      </c>
      <c r="V90" s="38">
        <f>'Active Model Inputs'!V74</f>
        <v>11456</v>
      </c>
      <c r="W90" s="38">
        <f>'Active Model Inputs'!W74</f>
        <v>11456</v>
      </c>
      <c r="X90" s="38">
        <f>'Active Model Inputs'!X74</f>
        <v>11456</v>
      </c>
      <c r="Y90" s="38">
        <f>'Active Model Inputs'!Y74</f>
        <v>11456</v>
      </c>
      <c r="Z90" s="38">
        <f>'Active Model Inputs'!Z74</f>
        <v>11456</v>
      </c>
      <c r="AA90" s="38">
        <f>'Active Model Inputs'!AA74</f>
        <v>11456</v>
      </c>
      <c r="AB90" s="38">
        <f>'Active Model Inputs'!AB74</f>
        <v>11456</v>
      </c>
      <c r="AC90" s="38">
        <f>'Active Model Inputs'!AC74</f>
        <v>11456</v>
      </c>
      <c r="AD90" s="38">
        <f>'Active Model Inputs'!AD74</f>
        <v>11456</v>
      </c>
      <c r="AE90" s="38">
        <f>'Active Model Inputs'!AE74</f>
        <v>11456</v>
      </c>
      <c r="AF90" s="38">
        <f>'Active Model Inputs'!AF74</f>
        <v>11456</v>
      </c>
      <c r="AG90" s="38"/>
      <c r="AH90" s="38"/>
      <c r="AI90" s="38"/>
      <c r="AJ90" s="38"/>
      <c r="AK90" s="38"/>
      <c r="AL90" s="38"/>
      <c r="AM90" s="38"/>
      <c r="AN90" s="38"/>
      <c r="AO90" s="38"/>
      <c r="AP90" s="38"/>
      <c r="AQ90" s="38"/>
      <c r="AR90" s="38"/>
      <c r="AS90" s="38"/>
      <c r="AT90" s="38"/>
      <c r="AU90" s="38"/>
    </row>
    <row r="91" spans="3:47" x14ac:dyDescent="0.2">
      <c r="D91" s="8" t="s">
        <v>23</v>
      </c>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row>
    <row r="92" spans="3:47" x14ac:dyDescent="0.2">
      <c r="E92" s="9" t="s">
        <v>23</v>
      </c>
      <c r="G92" s="10" t="s">
        <v>41</v>
      </c>
      <c r="L92" s="38"/>
      <c r="M92" s="38"/>
      <c r="N92" s="38">
        <f>'Active Model Inputs'!N76</f>
        <v>529</v>
      </c>
      <c r="O92" s="38">
        <f>'Active Model Inputs'!O76</f>
        <v>529</v>
      </c>
      <c r="P92" s="38">
        <f>'Active Model Inputs'!P76</f>
        <v>529</v>
      </c>
      <c r="Q92" s="38">
        <f>'Active Model Inputs'!Q76</f>
        <v>529</v>
      </c>
      <c r="R92" s="38">
        <f>'Active Model Inputs'!R76</f>
        <v>529</v>
      </c>
      <c r="S92" s="38">
        <f>'Active Model Inputs'!S76</f>
        <v>544</v>
      </c>
      <c r="T92" s="38">
        <f>'Active Model Inputs'!T76</f>
        <v>544</v>
      </c>
      <c r="U92" s="38">
        <f>'Active Model Inputs'!U76</f>
        <v>544</v>
      </c>
      <c r="V92" s="38">
        <f>'Active Model Inputs'!V76</f>
        <v>544</v>
      </c>
      <c r="W92" s="38">
        <f>'Active Model Inputs'!W76</f>
        <v>544</v>
      </c>
      <c r="X92" s="38">
        <f>'Active Model Inputs'!X76</f>
        <v>544</v>
      </c>
      <c r="Y92" s="38">
        <f>'Active Model Inputs'!Y76</f>
        <v>550</v>
      </c>
      <c r="Z92" s="38">
        <f>'Active Model Inputs'!Z76</f>
        <v>550</v>
      </c>
      <c r="AA92" s="38">
        <f>'Active Model Inputs'!AA76</f>
        <v>550</v>
      </c>
      <c r="AB92" s="38">
        <f>'Active Model Inputs'!AB76</f>
        <v>550</v>
      </c>
      <c r="AC92" s="38">
        <f>'Active Model Inputs'!AC76</f>
        <v>550</v>
      </c>
      <c r="AD92" s="38">
        <f>'Active Model Inputs'!AD76</f>
        <v>550</v>
      </c>
      <c r="AE92" s="38">
        <f>'Active Model Inputs'!AE76</f>
        <v>550</v>
      </c>
      <c r="AF92" s="38">
        <f>'Active Model Inputs'!AF76</f>
        <v>550</v>
      </c>
      <c r="AG92" s="38"/>
      <c r="AH92" s="38"/>
      <c r="AI92" s="38"/>
      <c r="AJ92" s="38"/>
      <c r="AK92" s="38"/>
      <c r="AL92" s="38"/>
      <c r="AM92" s="38"/>
      <c r="AN92" s="38"/>
      <c r="AO92" s="38"/>
      <c r="AP92" s="38"/>
      <c r="AQ92" s="38"/>
      <c r="AR92" s="38"/>
      <c r="AS92" s="38"/>
      <c r="AT92" s="38"/>
      <c r="AU92" s="38"/>
    </row>
    <row r="93" spans="3:47" x14ac:dyDescent="0.2">
      <c r="E93" s="9" t="s">
        <v>7</v>
      </c>
      <c r="G93" s="10" t="s">
        <v>44</v>
      </c>
      <c r="L93" s="52"/>
      <c r="M93" s="52"/>
      <c r="N93" s="52">
        <f>'Active Model Inputs'!N77</f>
        <v>5.29</v>
      </c>
      <c r="O93" s="52">
        <f>'Active Model Inputs'!O77</f>
        <v>5.29</v>
      </c>
      <c r="P93" s="52">
        <f>'Active Model Inputs'!P77</f>
        <v>5.29</v>
      </c>
      <c r="Q93" s="52">
        <f>'Active Model Inputs'!Q77</f>
        <v>5.29</v>
      </c>
      <c r="R93" s="52">
        <f>'Active Model Inputs'!R77</f>
        <v>5.29</v>
      </c>
      <c r="S93" s="52">
        <f>'Active Model Inputs'!S77</f>
        <v>5.44</v>
      </c>
      <c r="T93" s="52">
        <f>'Active Model Inputs'!T77</f>
        <v>5.44</v>
      </c>
      <c r="U93" s="52">
        <f>'Active Model Inputs'!U77</f>
        <v>5.44</v>
      </c>
      <c r="V93" s="52">
        <f>'Active Model Inputs'!V77</f>
        <v>5.44</v>
      </c>
      <c r="W93" s="52">
        <f>'Active Model Inputs'!W77</f>
        <v>5.44</v>
      </c>
      <c r="X93" s="52">
        <f>'Active Model Inputs'!X77</f>
        <v>5.44</v>
      </c>
      <c r="Y93" s="52">
        <f>'Active Model Inputs'!Y77</f>
        <v>5.5</v>
      </c>
      <c r="Z93" s="52">
        <f>'Active Model Inputs'!Z77</f>
        <v>5.5</v>
      </c>
      <c r="AA93" s="52">
        <f>'Active Model Inputs'!AA77</f>
        <v>5.5</v>
      </c>
      <c r="AB93" s="52">
        <f>'Active Model Inputs'!AB77</f>
        <v>5.5</v>
      </c>
      <c r="AC93" s="52">
        <f>'Active Model Inputs'!AC77</f>
        <v>5.5</v>
      </c>
      <c r="AD93" s="52">
        <f>'Active Model Inputs'!AD77</f>
        <v>5.5</v>
      </c>
      <c r="AE93" s="52">
        <f>'Active Model Inputs'!AE77</f>
        <v>5.5</v>
      </c>
      <c r="AF93" s="52">
        <f>'Active Model Inputs'!AF77</f>
        <v>5.5</v>
      </c>
      <c r="AG93" s="38"/>
      <c r="AH93" s="38"/>
      <c r="AI93" s="38"/>
      <c r="AJ93" s="38"/>
      <c r="AK93" s="38"/>
      <c r="AL93" s="38"/>
      <c r="AM93" s="38"/>
      <c r="AN93" s="38"/>
      <c r="AO93" s="38"/>
      <c r="AP93" s="38"/>
      <c r="AQ93" s="38"/>
      <c r="AR93" s="38"/>
      <c r="AS93" s="38"/>
      <c r="AT93" s="38"/>
      <c r="AU93" s="38"/>
    </row>
    <row r="94" spans="3:47" x14ac:dyDescent="0.2">
      <c r="D94" s="8" t="s">
        <v>54</v>
      </c>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row>
    <row r="95" spans="3:47" x14ac:dyDescent="0.2">
      <c r="E95" s="9" t="s">
        <v>52</v>
      </c>
      <c r="G95" s="10" t="s">
        <v>41</v>
      </c>
      <c r="L95" s="38"/>
      <c r="M95" s="38"/>
      <c r="N95" s="38">
        <f>'Active Model Inputs'!N80</f>
        <v>19623</v>
      </c>
      <c r="O95" s="38">
        <f>'Active Model Inputs'!O80</f>
        <v>19623</v>
      </c>
      <c r="P95" s="38">
        <f>'Active Model Inputs'!P80</f>
        <v>19623</v>
      </c>
      <c r="Q95" s="38">
        <f>'Active Model Inputs'!Q80</f>
        <v>19623</v>
      </c>
      <c r="R95" s="38">
        <f>'Active Model Inputs'!R80</f>
        <v>19623</v>
      </c>
      <c r="S95" s="38">
        <f>'Active Model Inputs'!S80</f>
        <v>22006.999999999996</v>
      </c>
      <c r="T95" s="38">
        <f>'Active Model Inputs'!T80</f>
        <v>22006.999999999996</v>
      </c>
      <c r="U95" s="38">
        <f>'Active Model Inputs'!U80</f>
        <v>22006.999999999996</v>
      </c>
      <c r="V95" s="38">
        <f>'Active Model Inputs'!V80</f>
        <v>22006.999999999996</v>
      </c>
      <c r="W95" s="38">
        <f>'Active Model Inputs'!W80</f>
        <v>22006.999999999996</v>
      </c>
      <c r="X95" s="38">
        <f>'Active Model Inputs'!X80</f>
        <v>21835</v>
      </c>
      <c r="Y95" s="38">
        <f>'Active Model Inputs'!Y80</f>
        <v>21835</v>
      </c>
      <c r="Z95" s="38">
        <f>'Active Model Inputs'!Z80</f>
        <v>21835</v>
      </c>
      <c r="AA95" s="38">
        <f>'Active Model Inputs'!AA80</f>
        <v>21835</v>
      </c>
      <c r="AB95" s="38">
        <f>'Active Model Inputs'!AB80</f>
        <v>21835</v>
      </c>
      <c r="AC95" s="38">
        <f>'Active Model Inputs'!AC80</f>
        <v>21835</v>
      </c>
      <c r="AD95" s="38">
        <f>'Active Model Inputs'!AD80</f>
        <v>21835</v>
      </c>
      <c r="AE95" s="38">
        <f>'Active Model Inputs'!AE80</f>
        <v>21835</v>
      </c>
      <c r="AF95" s="38">
        <f>'Active Model Inputs'!AF80</f>
        <v>21835</v>
      </c>
      <c r="AG95" s="38"/>
      <c r="AH95" s="38"/>
      <c r="AI95" s="38"/>
      <c r="AJ95" s="38"/>
      <c r="AK95" s="38"/>
      <c r="AL95" s="38"/>
      <c r="AM95" s="38"/>
      <c r="AN95" s="38"/>
      <c r="AO95" s="38"/>
      <c r="AP95" s="38"/>
      <c r="AQ95" s="38"/>
      <c r="AR95" s="38"/>
      <c r="AS95" s="38"/>
      <c r="AT95" s="38"/>
      <c r="AU95" s="38"/>
    </row>
    <row r="96" spans="3:47" x14ac:dyDescent="0.2">
      <c r="E96" s="9" t="s">
        <v>53</v>
      </c>
      <c r="G96" s="10" t="s">
        <v>41</v>
      </c>
      <c r="L96" s="38"/>
      <c r="M96" s="38"/>
      <c r="N96" s="38">
        <f>'Active Model Inputs'!N82</f>
        <v>31347</v>
      </c>
      <c r="O96" s="38">
        <f>'Active Model Inputs'!O82</f>
        <v>31347</v>
      </c>
      <c r="P96" s="38">
        <f>'Active Model Inputs'!P82</f>
        <v>31347</v>
      </c>
      <c r="Q96" s="38">
        <f>'Active Model Inputs'!Q82</f>
        <v>31347</v>
      </c>
      <c r="R96" s="38">
        <f>'Active Model Inputs'!R82</f>
        <v>31347</v>
      </c>
      <c r="S96" s="38">
        <f>'Active Model Inputs'!S82</f>
        <v>51336</v>
      </c>
      <c r="T96" s="38">
        <f>'Active Model Inputs'!T82</f>
        <v>51336</v>
      </c>
      <c r="U96" s="38">
        <f>'Active Model Inputs'!U82</f>
        <v>51336</v>
      </c>
      <c r="V96" s="38">
        <f>'Active Model Inputs'!V82</f>
        <v>51336</v>
      </c>
      <c r="W96" s="38">
        <f>'Active Model Inputs'!W82</f>
        <v>51336</v>
      </c>
      <c r="X96" s="38">
        <f>'Active Model Inputs'!X82</f>
        <v>62530</v>
      </c>
      <c r="Y96" s="38">
        <f>'Active Model Inputs'!Y82</f>
        <v>62530</v>
      </c>
      <c r="Z96" s="38">
        <f>'Active Model Inputs'!Z82</f>
        <v>62530</v>
      </c>
      <c r="AA96" s="38">
        <f>'Active Model Inputs'!AA82</f>
        <v>62530</v>
      </c>
      <c r="AB96" s="38">
        <f>'Active Model Inputs'!AB82</f>
        <v>62530</v>
      </c>
      <c r="AC96" s="38">
        <f>'Active Model Inputs'!AC82</f>
        <v>62530</v>
      </c>
      <c r="AD96" s="38">
        <f>'Active Model Inputs'!AD82</f>
        <v>62530</v>
      </c>
      <c r="AE96" s="38">
        <f>'Active Model Inputs'!AE82</f>
        <v>62530</v>
      </c>
      <c r="AF96" s="38">
        <f>'Active Model Inputs'!AF82</f>
        <v>62530</v>
      </c>
      <c r="AG96" s="38"/>
      <c r="AH96" s="38"/>
      <c r="AI96" s="38"/>
      <c r="AJ96" s="38"/>
      <c r="AK96" s="38"/>
      <c r="AL96" s="38"/>
      <c r="AM96" s="38"/>
      <c r="AN96" s="38"/>
      <c r="AO96" s="38"/>
      <c r="AP96" s="38"/>
      <c r="AQ96" s="38"/>
      <c r="AR96" s="38"/>
      <c r="AS96" s="38"/>
      <c r="AT96" s="38"/>
      <c r="AU96" s="38"/>
    </row>
    <row r="97" spans="2:47" x14ac:dyDescent="0.2">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row>
    <row r="98" spans="2:47" x14ac:dyDescent="0.2">
      <c r="B98" s="6" t="s">
        <v>57</v>
      </c>
    </row>
    <row r="99" spans="2:47" x14ac:dyDescent="0.2"/>
    <row r="100" spans="2:47" x14ac:dyDescent="0.2">
      <c r="C100" s="7" t="s">
        <v>192</v>
      </c>
    </row>
    <row r="101" spans="2:47" x14ac:dyDescent="0.2">
      <c r="D101" s="8" t="s">
        <v>193</v>
      </c>
    </row>
    <row r="102" spans="2:47" x14ac:dyDescent="0.2">
      <c r="E102" s="9" t="s">
        <v>194</v>
      </c>
      <c r="F102" s="9">
        <f>'Active Model Inputs'!F88</f>
        <v>2027</v>
      </c>
      <c r="G102" s="10" t="s">
        <v>198</v>
      </c>
    </row>
    <row r="103" spans="2:47" x14ac:dyDescent="0.2">
      <c r="E103" s="9" t="s">
        <v>195</v>
      </c>
      <c r="F103" s="9">
        <f>'Active Model Inputs'!F89</f>
        <v>2030</v>
      </c>
      <c r="G103" s="10" t="s">
        <v>198</v>
      </c>
    </row>
    <row r="104" spans="2:47" x14ac:dyDescent="0.2">
      <c r="E104" s="9" t="s">
        <v>196</v>
      </c>
      <c r="F104" s="9">
        <f>'Active Model Inputs'!F90</f>
        <v>2031</v>
      </c>
      <c r="G104" s="10" t="s">
        <v>198</v>
      </c>
    </row>
    <row r="105" spans="2:47" x14ac:dyDescent="0.2">
      <c r="E105" s="9" t="s">
        <v>197</v>
      </c>
      <c r="F105" s="9">
        <f>'Active Model Inputs'!F91</f>
        <v>2031</v>
      </c>
      <c r="G105" s="10" t="s">
        <v>198</v>
      </c>
    </row>
    <row r="106" spans="2:47" x14ac:dyDescent="0.2"/>
    <row r="107" spans="2:47" x14ac:dyDescent="0.2">
      <c r="C107" s="7" t="s">
        <v>55</v>
      </c>
    </row>
    <row r="108" spans="2:47" x14ac:dyDescent="0.2">
      <c r="E108" s="9" t="s">
        <v>273</v>
      </c>
      <c r="G108" s="10" t="s">
        <v>64</v>
      </c>
      <c r="J108" s="23">
        <f>SUM($L108:$AU108)</f>
        <v>164.1</v>
      </c>
      <c r="L108" s="23">
        <f>'Active Model Inputs'!L94</f>
        <v>0</v>
      </c>
      <c r="M108" s="23">
        <f>'Active Model Inputs'!M94</f>
        <v>0</v>
      </c>
      <c r="N108" s="23">
        <f>'Active Model Inputs'!N94</f>
        <v>0.2</v>
      </c>
      <c r="O108" s="23">
        <f>'Active Model Inputs'!O94</f>
        <v>1</v>
      </c>
      <c r="P108" s="23">
        <f>'Active Model Inputs'!P94</f>
        <v>2</v>
      </c>
      <c r="Q108" s="23">
        <f>'Active Model Inputs'!Q94</f>
        <v>5</v>
      </c>
      <c r="R108" s="23">
        <f>'Active Model Inputs'!R94</f>
        <v>11</v>
      </c>
      <c r="S108" s="23">
        <f>'Active Model Inputs'!S94</f>
        <v>10.5</v>
      </c>
      <c r="T108" s="23">
        <f>'Active Model Inputs'!T94</f>
        <v>10.5</v>
      </c>
      <c r="U108" s="23">
        <f>'Active Model Inputs'!U94</f>
        <v>10.5</v>
      </c>
      <c r="V108" s="23">
        <f>'Active Model Inputs'!V94</f>
        <v>10.5</v>
      </c>
      <c r="W108" s="23">
        <f>'Active Model Inputs'!W94</f>
        <v>12</v>
      </c>
      <c r="X108" s="23">
        <f>'Active Model Inputs'!X94</f>
        <v>10.5</v>
      </c>
      <c r="Y108" s="23">
        <f>'Active Model Inputs'!Y94</f>
        <v>10.5</v>
      </c>
      <c r="Z108" s="23">
        <f>'Active Model Inputs'!Z94</f>
        <v>10.5</v>
      </c>
      <c r="AA108" s="23">
        <f>'Active Model Inputs'!AA94</f>
        <v>10.5</v>
      </c>
      <c r="AB108" s="23">
        <f>'Active Model Inputs'!AB94</f>
        <v>12</v>
      </c>
      <c r="AC108" s="23">
        <f>'Active Model Inputs'!AC94</f>
        <v>10.5</v>
      </c>
      <c r="AD108" s="23">
        <f>'Active Model Inputs'!AD94</f>
        <v>10.5</v>
      </c>
      <c r="AE108" s="23">
        <f>'Active Model Inputs'!AE94</f>
        <v>10.5</v>
      </c>
      <c r="AF108" s="23">
        <f>'Active Model Inputs'!AF94</f>
        <v>5.4</v>
      </c>
      <c r="AG108" s="23">
        <f>'Active Model Inputs'!AG94</f>
        <v>0</v>
      </c>
      <c r="AH108" s="23">
        <f>'Active Model Inputs'!AH94</f>
        <v>0</v>
      </c>
      <c r="AI108" s="23">
        <f>'Active Model Inputs'!AI94</f>
        <v>0</v>
      </c>
      <c r="AJ108" s="23">
        <f>'Active Model Inputs'!AJ94</f>
        <v>0</v>
      </c>
      <c r="AK108" s="23">
        <f>'Active Model Inputs'!AK94</f>
        <v>0</v>
      </c>
      <c r="AL108" s="23">
        <f>'Active Model Inputs'!AL94</f>
        <v>0</v>
      </c>
      <c r="AM108" s="23">
        <f>'Active Model Inputs'!AM94</f>
        <v>0</v>
      </c>
      <c r="AN108" s="23">
        <f>'Active Model Inputs'!AN94</f>
        <v>0</v>
      </c>
      <c r="AO108" s="23">
        <f>'Active Model Inputs'!AO94</f>
        <v>0</v>
      </c>
      <c r="AP108" s="23">
        <f>'Active Model Inputs'!AP94</f>
        <v>0</v>
      </c>
      <c r="AQ108" s="23">
        <f>'Active Model Inputs'!AQ94</f>
        <v>0</v>
      </c>
      <c r="AR108" s="23">
        <f>'Active Model Inputs'!AR94</f>
        <v>0</v>
      </c>
      <c r="AS108" s="23">
        <f>'Active Model Inputs'!AS94</f>
        <v>0</v>
      </c>
      <c r="AT108" s="23">
        <f>'Active Model Inputs'!AT94</f>
        <v>0</v>
      </c>
      <c r="AU108" s="23">
        <f>'Active Model Inputs'!AU94</f>
        <v>0</v>
      </c>
    </row>
    <row r="109" spans="2:47" x14ac:dyDescent="0.2">
      <c r="E109" s="9" t="s">
        <v>1272</v>
      </c>
      <c r="F109" s="21">
        <f>'Active Model Inputs'!F95</f>
        <v>1</v>
      </c>
      <c r="G109" s="10" t="s">
        <v>10</v>
      </c>
      <c r="J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row>
    <row r="110" spans="2:47" x14ac:dyDescent="0.2">
      <c r="E110" s="9" t="s">
        <v>274</v>
      </c>
      <c r="G110" s="10" t="s">
        <v>64</v>
      </c>
      <c r="J110" s="23">
        <f>SUM($L110:$AU110)</f>
        <v>164.1</v>
      </c>
      <c r="L110" s="23">
        <f>L108*$F$109</f>
        <v>0</v>
      </c>
      <c r="M110" s="23">
        <f t="shared" ref="M110:AU110" si="1">M108*$F$109</f>
        <v>0</v>
      </c>
      <c r="N110" s="23">
        <f t="shared" si="1"/>
        <v>0.2</v>
      </c>
      <c r="O110" s="23">
        <f t="shared" si="1"/>
        <v>1</v>
      </c>
      <c r="P110" s="23">
        <f t="shared" si="1"/>
        <v>2</v>
      </c>
      <c r="Q110" s="23">
        <f t="shared" si="1"/>
        <v>5</v>
      </c>
      <c r="R110" s="23">
        <f t="shared" si="1"/>
        <v>11</v>
      </c>
      <c r="S110" s="23">
        <f t="shared" si="1"/>
        <v>10.5</v>
      </c>
      <c r="T110" s="23">
        <f t="shared" si="1"/>
        <v>10.5</v>
      </c>
      <c r="U110" s="23">
        <f t="shared" si="1"/>
        <v>10.5</v>
      </c>
      <c r="V110" s="23">
        <f t="shared" si="1"/>
        <v>10.5</v>
      </c>
      <c r="W110" s="23">
        <f t="shared" si="1"/>
        <v>12</v>
      </c>
      <c r="X110" s="23">
        <f t="shared" si="1"/>
        <v>10.5</v>
      </c>
      <c r="Y110" s="23">
        <f t="shared" si="1"/>
        <v>10.5</v>
      </c>
      <c r="Z110" s="23">
        <f t="shared" si="1"/>
        <v>10.5</v>
      </c>
      <c r="AA110" s="23">
        <f t="shared" si="1"/>
        <v>10.5</v>
      </c>
      <c r="AB110" s="23">
        <f t="shared" si="1"/>
        <v>12</v>
      </c>
      <c r="AC110" s="23">
        <f t="shared" si="1"/>
        <v>10.5</v>
      </c>
      <c r="AD110" s="23">
        <f t="shared" si="1"/>
        <v>10.5</v>
      </c>
      <c r="AE110" s="23">
        <f t="shared" si="1"/>
        <v>10.5</v>
      </c>
      <c r="AF110" s="23">
        <f t="shared" si="1"/>
        <v>5.4</v>
      </c>
      <c r="AG110" s="23">
        <f t="shared" si="1"/>
        <v>0</v>
      </c>
      <c r="AH110" s="23">
        <f t="shared" si="1"/>
        <v>0</v>
      </c>
      <c r="AI110" s="23">
        <f t="shared" si="1"/>
        <v>0</v>
      </c>
      <c r="AJ110" s="23">
        <f t="shared" si="1"/>
        <v>0</v>
      </c>
      <c r="AK110" s="23">
        <f t="shared" si="1"/>
        <v>0</v>
      </c>
      <c r="AL110" s="23">
        <f t="shared" si="1"/>
        <v>0</v>
      </c>
      <c r="AM110" s="23">
        <f t="shared" si="1"/>
        <v>0</v>
      </c>
      <c r="AN110" s="23">
        <f t="shared" si="1"/>
        <v>0</v>
      </c>
      <c r="AO110" s="23">
        <f t="shared" si="1"/>
        <v>0</v>
      </c>
      <c r="AP110" s="23">
        <f t="shared" si="1"/>
        <v>0</v>
      </c>
      <c r="AQ110" s="23">
        <f t="shared" si="1"/>
        <v>0</v>
      </c>
      <c r="AR110" s="23">
        <f t="shared" si="1"/>
        <v>0</v>
      </c>
      <c r="AS110" s="23">
        <f t="shared" si="1"/>
        <v>0</v>
      </c>
      <c r="AT110" s="23">
        <f t="shared" si="1"/>
        <v>0</v>
      </c>
      <c r="AU110" s="23">
        <f t="shared" si="1"/>
        <v>0</v>
      </c>
    </row>
    <row r="111" spans="2:47" x14ac:dyDescent="0.2"/>
    <row r="112" spans="2:47" x14ac:dyDescent="0.2">
      <c r="C112" s="7" t="s">
        <v>61</v>
      </c>
    </row>
    <row r="113" spans="3:47" x14ac:dyDescent="0.2">
      <c r="D113" s="8" t="s">
        <v>62</v>
      </c>
    </row>
    <row r="114" spans="3:47" x14ac:dyDescent="0.2">
      <c r="E114" s="9" t="s">
        <v>63</v>
      </c>
      <c r="F114" s="23">
        <f>'Active Model Inputs'!F99</f>
        <v>1.3</v>
      </c>
      <c r="G114" s="10" t="s">
        <v>64</v>
      </c>
    </row>
    <row r="115" spans="3:47" x14ac:dyDescent="0.2">
      <c r="E115" s="9" t="s">
        <v>160</v>
      </c>
      <c r="F115" s="23"/>
      <c r="G115" s="10" t="s">
        <v>10</v>
      </c>
      <c r="L115" s="21">
        <f>'Active Model Inputs'!L100</f>
        <v>0</v>
      </c>
      <c r="M115" s="21">
        <f>'Active Model Inputs'!M100</f>
        <v>0</v>
      </c>
      <c r="N115" s="21">
        <f>'Active Model Inputs'!N100</f>
        <v>0</v>
      </c>
      <c r="O115" s="21">
        <f>'Active Model Inputs'!O100</f>
        <v>0</v>
      </c>
      <c r="P115" s="21">
        <f>'Active Model Inputs'!P100</f>
        <v>0.5</v>
      </c>
      <c r="Q115" s="21">
        <f>'Active Model Inputs'!Q100</f>
        <v>1</v>
      </c>
      <c r="R115" s="21">
        <f>'Active Model Inputs'!R100</f>
        <v>1</v>
      </c>
      <c r="S115" s="21">
        <f>'Active Model Inputs'!S100</f>
        <v>1</v>
      </c>
      <c r="T115" s="21">
        <f>'Active Model Inputs'!T100</f>
        <v>1</v>
      </c>
      <c r="U115" s="21">
        <f>'Active Model Inputs'!U100</f>
        <v>1</v>
      </c>
      <c r="V115" s="21">
        <f>'Active Model Inputs'!V100</f>
        <v>1</v>
      </c>
      <c r="W115" s="21">
        <f>'Active Model Inputs'!W100</f>
        <v>1</v>
      </c>
      <c r="X115" s="21">
        <f>'Active Model Inputs'!X100</f>
        <v>1</v>
      </c>
      <c r="Y115" s="21">
        <f>'Active Model Inputs'!Y100</f>
        <v>1</v>
      </c>
      <c r="Z115" s="21">
        <f>'Active Model Inputs'!Z100</f>
        <v>1</v>
      </c>
      <c r="AA115" s="21">
        <f>'Active Model Inputs'!AA100</f>
        <v>1</v>
      </c>
      <c r="AB115" s="21">
        <f>'Active Model Inputs'!AB100</f>
        <v>1</v>
      </c>
      <c r="AC115" s="21">
        <f>'Active Model Inputs'!AC100</f>
        <v>1</v>
      </c>
      <c r="AD115" s="21">
        <f>'Active Model Inputs'!AD100</f>
        <v>1</v>
      </c>
      <c r="AE115" s="21">
        <f>'Active Model Inputs'!AE100</f>
        <v>1</v>
      </c>
      <c r="AF115" s="21">
        <f>'Active Model Inputs'!AF100</f>
        <v>1</v>
      </c>
      <c r="AG115" s="21">
        <f>'Active Model Inputs'!AG100</f>
        <v>1</v>
      </c>
      <c r="AH115" s="21">
        <f>'Active Model Inputs'!AH100</f>
        <v>1</v>
      </c>
      <c r="AI115" s="21">
        <f>'Active Model Inputs'!AI100</f>
        <v>1</v>
      </c>
      <c r="AJ115" s="21">
        <f>'Active Model Inputs'!AJ100</f>
        <v>1</v>
      </c>
      <c r="AK115" s="21">
        <f>'Active Model Inputs'!AK100</f>
        <v>1</v>
      </c>
      <c r="AL115" s="21">
        <f>'Active Model Inputs'!AL100</f>
        <v>1</v>
      </c>
      <c r="AM115" s="21">
        <f>'Active Model Inputs'!AM100</f>
        <v>1</v>
      </c>
      <c r="AN115" s="21">
        <f>'Active Model Inputs'!AN100</f>
        <v>1</v>
      </c>
      <c r="AO115" s="21">
        <f>'Active Model Inputs'!AO100</f>
        <v>1</v>
      </c>
      <c r="AP115" s="21">
        <f>'Active Model Inputs'!AP100</f>
        <v>1</v>
      </c>
      <c r="AQ115" s="21">
        <f>'Active Model Inputs'!AQ100</f>
        <v>1</v>
      </c>
      <c r="AR115" s="21">
        <f>'Active Model Inputs'!AR100</f>
        <v>1</v>
      </c>
      <c r="AS115" s="21">
        <f>'Active Model Inputs'!AS100</f>
        <v>1</v>
      </c>
      <c r="AT115" s="21">
        <f>'Active Model Inputs'!AT100</f>
        <v>1</v>
      </c>
      <c r="AU115" s="21">
        <f>'Active Model Inputs'!AU100</f>
        <v>1</v>
      </c>
    </row>
    <row r="116" spans="3:47" x14ac:dyDescent="0.2">
      <c r="E116" s="9" t="s">
        <v>65</v>
      </c>
      <c r="F116" s="23">
        <f>'Active Model Inputs'!F101</f>
        <v>12</v>
      </c>
      <c r="G116" s="10" t="s">
        <v>64</v>
      </c>
    </row>
    <row r="117" spans="3:47" x14ac:dyDescent="0.2">
      <c r="D117" s="8" t="s">
        <v>67</v>
      </c>
      <c r="F117" s="23"/>
    </row>
    <row r="118" spans="3:47" x14ac:dyDescent="0.2">
      <c r="E118" s="9" t="s">
        <v>68</v>
      </c>
      <c r="F118" s="23">
        <f>'Active Model Inputs'!F103</f>
        <v>6</v>
      </c>
      <c r="G118" s="10" t="s">
        <v>64</v>
      </c>
    </row>
    <row r="119" spans="3:47" x14ac:dyDescent="0.2">
      <c r="E119" s="9" t="s">
        <v>69</v>
      </c>
      <c r="F119" s="23">
        <f>'Active Model Inputs'!F104</f>
        <v>6</v>
      </c>
      <c r="G119" s="10" t="s">
        <v>64</v>
      </c>
    </row>
    <row r="120" spans="3:47" x14ac:dyDescent="0.2">
      <c r="F120" s="23"/>
    </row>
    <row r="121" spans="3:47" x14ac:dyDescent="0.2">
      <c r="C121" s="7" t="s">
        <v>156</v>
      </c>
    </row>
    <row r="122" spans="3:47" x14ac:dyDescent="0.2">
      <c r="D122" s="8" t="s">
        <v>62</v>
      </c>
    </row>
    <row r="123" spans="3:47" x14ac:dyDescent="0.2">
      <c r="E123" s="9" t="s">
        <v>63</v>
      </c>
      <c r="G123" s="10" t="s">
        <v>64</v>
      </c>
      <c r="J123" s="23">
        <f>SUM($L123:$AU123)</f>
        <v>6.3999999999999995</v>
      </c>
      <c r="K123" s="23"/>
      <c r="L123" s="23">
        <f t="shared" ref="L123:AU123" si="2">L18*MIN($F114,L$110)</f>
        <v>0</v>
      </c>
      <c r="M123" s="23">
        <f t="shared" si="2"/>
        <v>0</v>
      </c>
      <c r="N123" s="23">
        <f t="shared" si="2"/>
        <v>0.2</v>
      </c>
      <c r="O123" s="23">
        <f t="shared" si="2"/>
        <v>1</v>
      </c>
      <c r="P123" s="23">
        <f t="shared" si="2"/>
        <v>1.3</v>
      </c>
      <c r="Q123" s="23">
        <f t="shared" si="2"/>
        <v>1.3</v>
      </c>
      <c r="R123" s="23">
        <f t="shared" si="2"/>
        <v>1.3</v>
      </c>
      <c r="S123" s="23">
        <f t="shared" si="2"/>
        <v>1.3</v>
      </c>
      <c r="T123" s="23">
        <f t="shared" si="2"/>
        <v>0</v>
      </c>
      <c r="U123" s="23">
        <f t="shared" si="2"/>
        <v>0</v>
      </c>
      <c r="V123" s="23">
        <f t="shared" si="2"/>
        <v>0</v>
      </c>
      <c r="W123" s="23">
        <f t="shared" si="2"/>
        <v>0</v>
      </c>
      <c r="X123" s="23">
        <f t="shared" si="2"/>
        <v>0</v>
      </c>
      <c r="Y123" s="23">
        <f t="shared" si="2"/>
        <v>0</v>
      </c>
      <c r="Z123" s="23">
        <f t="shared" si="2"/>
        <v>0</v>
      </c>
      <c r="AA123" s="23">
        <f t="shared" si="2"/>
        <v>0</v>
      </c>
      <c r="AB123" s="23">
        <f t="shared" si="2"/>
        <v>0</v>
      </c>
      <c r="AC123" s="23">
        <f t="shared" si="2"/>
        <v>0</v>
      </c>
      <c r="AD123" s="23">
        <f t="shared" si="2"/>
        <v>0</v>
      </c>
      <c r="AE123" s="23">
        <f t="shared" si="2"/>
        <v>0</v>
      </c>
      <c r="AF123" s="23">
        <f t="shared" si="2"/>
        <v>0</v>
      </c>
      <c r="AG123" s="23">
        <f t="shared" si="2"/>
        <v>0</v>
      </c>
      <c r="AH123" s="23">
        <f t="shared" si="2"/>
        <v>0</v>
      </c>
      <c r="AI123" s="23">
        <f t="shared" si="2"/>
        <v>0</v>
      </c>
      <c r="AJ123" s="23">
        <f t="shared" si="2"/>
        <v>0</v>
      </c>
      <c r="AK123" s="23">
        <f t="shared" si="2"/>
        <v>0</v>
      </c>
      <c r="AL123" s="23">
        <f t="shared" si="2"/>
        <v>0</v>
      </c>
      <c r="AM123" s="23">
        <f t="shared" si="2"/>
        <v>0</v>
      </c>
      <c r="AN123" s="23">
        <f t="shared" si="2"/>
        <v>0</v>
      </c>
      <c r="AO123" s="23">
        <f t="shared" si="2"/>
        <v>0</v>
      </c>
      <c r="AP123" s="23">
        <f t="shared" si="2"/>
        <v>0</v>
      </c>
      <c r="AQ123" s="23">
        <f t="shared" si="2"/>
        <v>0</v>
      </c>
      <c r="AR123" s="23">
        <f t="shared" si="2"/>
        <v>0</v>
      </c>
      <c r="AS123" s="23">
        <f t="shared" si="2"/>
        <v>0</v>
      </c>
      <c r="AT123" s="23">
        <f t="shared" si="2"/>
        <v>0</v>
      </c>
      <c r="AU123" s="23">
        <f t="shared" si="2"/>
        <v>0</v>
      </c>
    </row>
    <row r="124" spans="3:47" x14ac:dyDescent="0.2">
      <c r="E124" s="9" t="s">
        <v>65</v>
      </c>
      <c r="G124" s="10" t="s">
        <v>64</v>
      </c>
      <c r="J124" s="23">
        <f>SUM($L124:$AU124)</f>
        <v>157.70000000000002</v>
      </c>
      <c r="K124" s="23"/>
      <c r="L124" s="23">
        <f t="shared" ref="L124:AU124" si="3">L19*MIN($F116,L$110)-L123</f>
        <v>0</v>
      </c>
      <c r="M124" s="23">
        <f t="shared" si="3"/>
        <v>0</v>
      </c>
      <c r="N124" s="23">
        <f t="shared" si="3"/>
        <v>0</v>
      </c>
      <c r="O124" s="23">
        <f t="shared" si="3"/>
        <v>0</v>
      </c>
      <c r="P124" s="23">
        <f t="shared" si="3"/>
        <v>0.7</v>
      </c>
      <c r="Q124" s="23">
        <f t="shared" si="3"/>
        <v>3.7</v>
      </c>
      <c r="R124" s="23">
        <f t="shared" si="3"/>
        <v>9.6999999999999993</v>
      </c>
      <c r="S124" s="23">
        <f t="shared" si="3"/>
        <v>9.1999999999999993</v>
      </c>
      <c r="T124" s="23">
        <f t="shared" si="3"/>
        <v>10.5</v>
      </c>
      <c r="U124" s="23">
        <f t="shared" si="3"/>
        <v>10.5</v>
      </c>
      <c r="V124" s="23">
        <f t="shared" si="3"/>
        <v>10.5</v>
      </c>
      <c r="W124" s="23">
        <f t="shared" si="3"/>
        <v>12</v>
      </c>
      <c r="X124" s="23">
        <f t="shared" si="3"/>
        <v>10.5</v>
      </c>
      <c r="Y124" s="23">
        <f t="shared" si="3"/>
        <v>10.5</v>
      </c>
      <c r="Z124" s="23">
        <f t="shared" si="3"/>
        <v>10.5</v>
      </c>
      <c r="AA124" s="23">
        <f t="shared" si="3"/>
        <v>10.5</v>
      </c>
      <c r="AB124" s="23">
        <f t="shared" si="3"/>
        <v>12</v>
      </c>
      <c r="AC124" s="23">
        <f t="shared" si="3"/>
        <v>10.5</v>
      </c>
      <c r="AD124" s="23">
        <f t="shared" si="3"/>
        <v>10.5</v>
      </c>
      <c r="AE124" s="23">
        <f t="shared" si="3"/>
        <v>10.5</v>
      </c>
      <c r="AF124" s="23">
        <f t="shared" si="3"/>
        <v>5.4</v>
      </c>
      <c r="AG124" s="23">
        <f t="shared" si="3"/>
        <v>0</v>
      </c>
      <c r="AH124" s="23">
        <f t="shared" si="3"/>
        <v>0</v>
      </c>
      <c r="AI124" s="23">
        <f t="shared" si="3"/>
        <v>0</v>
      </c>
      <c r="AJ124" s="23">
        <f t="shared" si="3"/>
        <v>0</v>
      </c>
      <c r="AK124" s="23">
        <f t="shared" si="3"/>
        <v>0</v>
      </c>
      <c r="AL124" s="23">
        <f t="shared" si="3"/>
        <v>0</v>
      </c>
      <c r="AM124" s="23">
        <f t="shared" si="3"/>
        <v>0</v>
      </c>
      <c r="AN124" s="23">
        <f t="shared" si="3"/>
        <v>0</v>
      </c>
      <c r="AO124" s="23">
        <f t="shared" si="3"/>
        <v>0</v>
      </c>
      <c r="AP124" s="23">
        <f t="shared" si="3"/>
        <v>0</v>
      </c>
      <c r="AQ124" s="23">
        <f t="shared" si="3"/>
        <v>0</v>
      </c>
      <c r="AR124" s="23">
        <f t="shared" si="3"/>
        <v>0</v>
      </c>
      <c r="AS124" s="23">
        <f t="shared" si="3"/>
        <v>0</v>
      </c>
      <c r="AT124" s="23">
        <f t="shared" si="3"/>
        <v>0</v>
      </c>
      <c r="AU124" s="23">
        <f t="shared" si="3"/>
        <v>0</v>
      </c>
    </row>
    <row r="125" spans="3:47" x14ac:dyDescent="0.2">
      <c r="D125" s="8" t="s">
        <v>67</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row>
    <row r="126" spans="3:47" x14ac:dyDescent="0.2">
      <c r="E126" s="9" t="s">
        <v>68</v>
      </c>
      <c r="G126" s="10" t="s">
        <v>64</v>
      </c>
      <c r="J126" s="23">
        <f>SUM($L126:$AU126)</f>
        <v>77.400000000000006</v>
      </c>
      <c r="K126" s="23"/>
      <c r="L126" s="23">
        <f t="shared" ref="L126:AU126" si="4">L20*MIN($F118,L$110)</f>
        <v>0</v>
      </c>
      <c r="M126" s="23">
        <f t="shared" si="4"/>
        <v>0</v>
      </c>
      <c r="N126" s="23">
        <f t="shared" si="4"/>
        <v>0</v>
      </c>
      <c r="O126" s="23">
        <f t="shared" si="4"/>
        <v>0</v>
      </c>
      <c r="P126" s="23">
        <f t="shared" si="4"/>
        <v>0</v>
      </c>
      <c r="Q126" s="23">
        <f t="shared" si="4"/>
        <v>0</v>
      </c>
      <c r="R126" s="23">
        <f t="shared" si="4"/>
        <v>0</v>
      </c>
      <c r="S126" s="23">
        <f t="shared" si="4"/>
        <v>0</v>
      </c>
      <c r="T126" s="23">
        <f t="shared" si="4"/>
        <v>6</v>
      </c>
      <c r="U126" s="23">
        <f t="shared" si="4"/>
        <v>6</v>
      </c>
      <c r="V126" s="23">
        <f t="shared" si="4"/>
        <v>6</v>
      </c>
      <c r="W126" s="23">
        <f t="shared" si="4"/>
        <v>6</v>
      </c>
      <c r="X126" s="23">
        <f t="shared" si="4"/>
        <v>6</v>
      </c>
      <c r="Y126" s="23">
        <f t="shared" si="4"/>
        <v>6</v>
      </c>
      <c r="Z126" s="23">
        <f t="shared" si="4"/>
        <v>6</v>
      </c>
      <c r="AA126" s="23">
        <f t="shared" si="4"/>
        <v>6</v>
      </c>
      <c r="AB126" s="23">
        <f t="shared" si="4"/>
        <v>6</v>
      </c>
      <c r="AC126" s="23">
        <f t="shared" si="4"/>
        <v>6</v>
      </c>
      <c r="AD126" s="23">
        <f t="shared" si="4"/>
        <v>6</v>
      </c>
      <c r="AE126" s="23">
        <f t="shared" si="4"/>
        <v>6</v>
      </c>
      <c r="AF126" s="23">
        <f t="shared" si="4"/>
        <v>5.4</v>
      </c>
      <c r="AG126" s="23">
        <f t="shared" si="4"/>
        <v>0</v>
      </c>
      <c r="AH126" s="23">
        <f t="shared" si="4"/>
        <v>0</v>
      </c>
      <c r="AI126" s="23">
        <f t="shared" si="4"/>
        <v>0</v>
      </c>
      <c r="AJ126" s="23">
        <f t="shared" si="4"/>
        <v>0</v>
      </c>
      <c r="AK126" s="23">
        <f t="shared" si="4"/>
        <v>0</v>
      </c>
      <c r="AL126" s="23">
        <f t="shared" si="4"/>
        <v>0</v>
      </c>
      <c r="AM126" s="23">
        <f t="shared" si="4"/>
        <v>0</v>
      </c>
      <c r="AN126" s="23">
        <f t="shared" si="4"/>
        <v>0</v>
      </c>
      <c r="AO126" s="23">
        <f t="shared" si="4"/>
        <v>0</v>
      </c>
      <c r="AP126" s="23">
        <f t="shared" si="4"/>
        <v>0</v>
      </c>
      <c r="AQ126" s="23">
        <f t="shared" si="4"/>
        <v>0</v>
      </c>
      <c r="AR126" s="23">
        <f t="shared" si="4"/>
        <v>0</v>
      </c>
      <c r="AS126" s="23">
        <f t="shared" si="4"/>
        <v>0</v>
      </c>
      <c r="AT126" s="23">
        <f t="shared" si="4"/>
        <v>0</v>
      </c>
      <c r="AU126" s="23">
        <f t="shared" si="4"/>
        <v>0</v>
      </c>
    </row>
    <row r="127" spans="3:47" x14ac:dyDescent="0.2">
      <c r="E127" s="9" t="s">
        <v>69</v>
      </c>
      <c r="G127" s="10" t="s">
        <v>64</v>
      </c>
      <c r="J127" s="23">
        <f>SUM($L127:$AU127)</f>
        <v>37.5</v>
      </c>
      <c r="K127" s="23"/>
      <c r="L127" s="23">
        <f t="shared" ref="L127:AU127" si="5">L21*MIN($F119,L$110-L$126)</f>
        <v>0</v>
      </c>
      <c r="M127" s="23">
        <f t="shared" si="5"/>
        <v>0</v>
      </c>
      <c r="N127" s="23">
        <f t="shared" si="5"/>
        <v>0</v>
      </c>
      <c r="O127" s="23">
        <f t="shared" si="5"/>
        <v>0</v>
      </c>
      <c r="P127" s="23">
        <f t="shared" si="5"/>
        <v>0</v>
      </c>
      <c r="Q127" s="23">
        <f t="shared" si="5"/>
        <v>0</v>
      </c>
      <c r="R127" s="23">
        <f t="shared" si="5"/>
        <v>0</v>
      </c>
      <c r="S127" s="23">
        <f t="shared" si="5"/>
        <v>0</v>
      </c>
      <c r="T127" s="23">
        <f t="shared" si="5"/>
        <v>0</v>
      </c>
      <c r="U127" s="23">
        <f t="shared" si="5"/>
        <v>0</v>
      </c>
      <c r="V127" s="23">
        <f t="shared" si="5"/>
        <v>0</v>
      </c>
      <c r="W127" s="23">
        <f t="shared" si="5"/>
        <v>0</v>
      </c>
      <c r="X127" s="23">
        <f t="shared" si="5"/>
        <v>4.5</v>
      </c>
      <c r="Y127" s="23">
        <f t="shared" si="5"/>
        <v>4.5</v>
      </c>
      <c r="Z127" s="23">
        <f t="shared" si="5"/>
        <v>4.5</v>
      </c>
      <c r="AA127" s="23">
        <f t="shared" si="5"/>
        <v>4.5</v>
      </c>
      <c r="AB127" s="23">
        <f t="shared" si="5"/>
        <v>6</v>
      </c>
      <c r="AC127" s="23">
        <f t="shared" si="5"/>
        <v>4.5</v>
      </c>
      <c r="AD127" s="23">
        <f t="shared" si="5"/>
        <v>4.5</v>
      </c>
      <c r="AE127" s="23">
        <f t="shared" si="5"/>
        <v>4.5</v>
      </c>
      <c r="AF127" s="23">
        <f t="shared" si="5"/>
        <v>0</v>
      </c>
      <c r="AG127" s="23">
        <f t="shared" si="5"/>
        <v>0</v>
      </c>
      <c r="AH127" s="23">
        <f t="shared" si="5"/>
        <v>0</v>
      </c>
      <c r="AI127" s="23">
        <f t="shared" si="5"/>
        <v>0</v>
      </c>
      <c r="AJ127" s="23">
        <f t="shared" si="5"/>
        <v>0</v>
      </c>
      <c r="AK127" s="23">
        <f t="shared" si="5"/>
        <v>0</v>
      </c>
      <c r="AL127" s="23">
        <f t="shared" si="5"/>
        <v>0</v>
      </c>
      <c r="AM127" s="23">
        <f t="shared" si="5"/>
        <v>0</v>
      </c>
      <c r="AN127" s="23">
        <f t="shared" si="5"/>
        <v>0</v>
      </c>
      <c r="AO127" s="23">
        <f t="shared" si="5"/>
        <v>0</v>
      </c>
      <c r="AP127" s="23">
        <f t="shared" si="5"/>
        <v>0</v>
      </c>
      <c r="AQ127" s="23">
        <f t="shared" si="5"/>
        <v>0</v>
      </c>
      <c r="AR127" s="23">
        <f t="shared" si="5"/>
        <v>0</v>
      </c>
      <c r="AS127" s="23">
        <f t="shared" si="5"/>
        <v>0</v>
      </c>
      <c r="AT127" s="23">
        <f t="shared" si="5"/>
        <v>0</v>
      </c>
      <c r="AU127" s="23">
        <f t="shared" si="5"/>
        <v>0</v>
      </c>
    </row>
    <row r="128" spans="3:47" x14ac:dyDescent="0.2">
      <c r="E128" s="9" t="s">
        <v>155</v>
      </c>
      <c r="G128" s="10" t="s">
        <v>64</v>
      </c>
      <c r="J128" s="23">
        <f>SUM($L128:$AU128)</f>
        <v>114.9</v>
      </c>
      <c r="K128" s="23"/>
      <c r="L128" s="23">
        <f>L126+L127</f>
        <v>0</v>
      </c>
      <c r="M128" s="23">
        <f t="shared" ref="M128:AU128" si="6">M126+M127</f>
        <v>0</v>
      </c>
      <c r="N128" s="23">
        <f t="shared" si="6"/>
        <v>0</v>
      </c>
      <c r="O128" s="23">
        <f t="shared" si="6"/>
        <v>0</v>
      </c>
      <c r="P128" s="23">
        <f t="shared" si="6"/>
        <v>0</v>
      </c>
      <c r="Q128" s="23">
        <f t="shared" si="6"/>
        <v>0</v>
      </c>
      <c r="R128" s="23">
        <f t="shared" si="6"/>
        <v>0</v>
      </c>
      <c r="S128" s="23">
        <f t="shared" si="6"/>
        <v>0</v>
      </c>
      <c r="T128" s="23">
        <f t="shared" si="6"/>
        <v>6</v>
      </c>
      <c r="U128" s="23">
        <f t="shared" si="6"/>
        <v>6</v>
      </c>
      <c r="V128" s="23">
        <f t="shared" si="6"/>
        <v>6</v>
      </c>
      <c r="W128" s="23">
        <f t="shared" si="6"/>
        <v>6</v>
      </c>
      <c r="X128" s="23">
        <f t="shared" si="6"/>
        <v>10.5</v>
      </c>
      <c r="Y128" s="23">
        <f t="shared" si="6"/>
        <v>10.5</v>
      </c>
      <c r="Z128" s="23">
        <f t="shared" si="6"/>
        <v>10.5</v>
      </c>
      <c r="AA128" s="23">
        <f t="shared" si="6"/>
        <v>10.5</v>
      </c>
      <c r="AB128" s="23">
        <f t="shared" si="6"/>
        <v>12</v>
      </c>
      <c r="AC128" s="23">
        <f t="shared" si="6"/>
        <v>10.5</v>
      </c>
      <c r="AD128" s="23">
        <f t="shared" si="6"/>
        <v>10.5</v>
      </c>
      <c r="AE128" s="23">
        <f t="shared" si="6"/>
        <v>10.5</v>
      </c>
      <c r="AF128" s="23">
        <f t="shared" si="6"/>
        <v>5.4</v>
      </c>
      <c r="AG128" s="23">
        <f t="shared" si="6"/>
        <v>0</v>
      </c>
      <c r="AH128" s="23">
        <f t="shared" si="6"/>
        <v>0</v>
      </c>
      <c r="AI128" s="23">
        <f t="shared" si="6"/>
        <v>0</v>
      </c>
      <c r="AJ128" s="23">
        <f t="shared" si="6"/>
        <v>0</v>
      </c>
      <c r="AK128" s="23">
        <f t="shared" si="6"/>
        <v>0</v>
      </c>
      <c r="AL128" s="23">
        <f t="shared" si="6"/>
        <v>0</v>
      </c>
      <c r="AM128" s="23">
        <f t="shared" si="6"/>
        <v>0</v>
      </c>
      <c r="AN128" s="23">
        <f t="shared" si="6"/>
        <v>0</v>
      </c>
      <c r="AO128" s="23">
        <f t="shared" si="6"/>
        <v>0</v>
      </c>
      <c r="AP128" s="23">
        <f t="shared" si="6"/>
        <v>0</v>
      </c>
      <c r="AQ128" s="23">
        <f t="shared" si="6"/>
        <v>0</v>
      </c>
      <c r="AR128" s="23">
        <f t="shared" si="6"/>
        <v>0</v>
      </c>
      <c r="AS128" s="23">
        <f t="shared" si="6"/>
        <v>0</v>
      </c>
      <c r="AT128" s="23">
        <f t="shared" si="6"/>
        <v>0</v>
      </c>
      <c r="AU128" s="23">
        <f t="shared" si="6"/>
        <v>0</v>
      </c>
    </row>
    <row r="129" spans="2:47" x14ac:dyDescent="0.2">
      <c r="J129" s="23"/>
      <c r="K129" s="23"/>
      <c r="L129" s="120"/>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row>
    <row r="130" spans="2:47" x14ac:dyDescent="0.2">
      <c r="C130" s="7" t="s">
        <v>157</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row>
    <row r="131" spans="2:47" x14ac:dyDescent="0.2">
      <c r="E131" s="9" t="s">
        <v>5</v>
      </c>
      <c r="G131" s="10" t="s">
        <v>64</v>
      </c>
      <c r="J131" s="23">
        <f>SUM($L131:$AU131)</f>
        <v>1.85</v>
      </c>
      <c r="K131" s="23"/>
      <c r="L131" s="23">
        <f>L123*(1-L115)</f>
        <v>0</v>
      </c>
      <c r="M131" s="23">
        <f t="shared" ref="M131:AU131" si="7">M123*(1-M115)</f>
        <v>0</v>
      </c>
      <c r="N131" s="23">
        <f t="shared" si="7"/>
        <v>0.2</v>
      </c>
      <c r="O131" s="23">
        <f t="shared" si="7"/>
        <v>1</v>
      </c>
      <c r="P131" s="23">
        <f t="shared" si="7"/>
        <v>0.65</v>
      </c>
      <c r="Q131" s="23">
        <f t="shared" si="7"/>
        <v>0</v>
      </c>
      <c r="R131" s="23">
        <f t="shared" si="7"/>
        <v>0</v>
      </c>
      <c r="S131" s="23">
        <f t="shared" si="7"/>
        <v>0</v>
      </c>
      <c r="T131" s="23">
        <f t="shared" si="7"/>
        <v>0</v>
      </c>
      <c r="U131" s="23">
        <f t="shared" si="7"/>
        <v>0</v>
      </c>
      <c r="V131" s="23">
        <f t="shared" si="7"/>
        <v>0</v>
      </c>
      <c r="W131" s="23">
        <f t="shared" si="7"/>
        <v>0</v>
      </c>
      <c r="X131" s="23">
        <f t="shared" si="7"/>
        <v>0</v>
      </c>
      <c r="Y131" s="23">
        <f t="shared" si="7"/>
        <v>0</v>
      </c>
      <c r="Z131" s="23">
        <f t="shared" si="7"/>
        <v>0</v>
      </c>
      <c r="AA131" s="23">
        <f t="shared" si="7"/>
        <v>0</v>
      </c>
      <c r="AB131" s="23">
        <f t="shared" si="7"/>
        <v>0</v>
      </c>
      <c r="AC131" s="23">
        <f t="shared" si="7"/>
        <v>0</v>
      </c>
      <c r="AD131" s="23">
        <f t="shared" si="7"/>
        <v>0</v>
      </c>
      <c r="AE131" s="23">
        <f t="shared" si="7"/>
        <v>0</v>
      </c>
      <c r="AF131" s="23">
        <f t="shared" si="7"/>
        <v>0</v>
      </c>
      <c r="AG131" s="23">
        <f t="shared" si="7"/>
        <v>0</v>
      </c>
      <c r="AH131" s="23">
        <f t="shared" si="7"/>
        <v>0</v>
      </c>
      <c r="AI131" s="23">
        <f t="shared" si="7"/>
        <v>0</v>
      </c>
      <c r="AJ131" s="23">
        <f t="shared" si="7"/>
        <v>0</v>
      </c>
      <c r="AK131" s="23">
        <f t="shared" si="7"/>
        <v>0</v>
      </c>
      <c r="AL131" s="23">
        <f t="shared" si="7"/>
        <v>0</v>
      </c>
      <c r="AM131" s="23">
        <f t="shared" si="7"/>
        <v>0</v>
      </c>
      <c r="AN131" s="23">
        <f t="shared" si="7"/>
        <v>0</v>
      </c>
      <c r="AO131" s="23">
        <f t="shared" si="7"/>
        <v>0</v>
      </c>
      <c r="AP131" s="23">
        <f t="shared" si="7"/>
        <v>0</v>
      </c>
      <c r="AQ131" s="23">
        <f t="shared" si="7"/>
        <v>0</v>
      </c>
      <c r="AR131" s="23">
        <f t="shared" si="7"/>
        <v>0</v>
      </c>
      <c r="AS131" s="23">
        <f t="shared" si="7"/>
        <v>0</v>
      </c>
      <c r="AT131" s="23">
        <f t="shared" si="7"/>
        <v>0</v>
      </c>
      <c r="AU131" s="23">
        <f t="shared" si="7"/>
        <v>0</v>
      </c>
    </row>
    <row r="132" spans="2:47" x14ac:dyDescent="0.2">
      <c r="E132" s="9" t="s">
        <v>6</v>
      </c>
      <c r="G132" s="10" t="s">
        <v>64</v>
      </c>
      <c r="J132" s="23">
        <f>SUM($L132:$AU132)</f>
        <v>47.35</v>
      </c>
      <c r="K132" s="23"/>
      <c r="L132" s="23">
        <f>L124+L123-(L131+L133)</f>
        <v>0</v>
      </c>
      <c r="M132" s="23">
        <f>M124+M123-(M131+M133)</f>
        <v>0</v>
      </c>
      <c r="N132" s="23">
        <f>N124+N123-(N131+N133)</f>
        <v>0</v>
      </c>
      <c r="O132" s="23">
        <f t="shared" ref="O132:AU132" si="8">O124+O123-(O131+O133)</f>
        <v>0</v>
      </c>
      <c r="P132" s="23">
        <f t="shared" si="8"/>
        <v>1.35</v>
      </c>
      <c r="Q132" s="23">
        <f t="shared" si="8"/>
        <v>5</v>
      </c>
      <c r="R132" s="23">
        <f t="shared" si="8"/>
        <v>11</v>
      </c>
      <c r="S132" s="23">
        <f t="shared" si="8"/>
        <v>10.5</v>
      </c>
      <c r="T132" s="23">
        <f t="shared" si="8"/>
        <v>4.5</v>
      </c>
      <c r="U132" s="23">
        <f t="shared" si="8"/>
        <v>4.5</v>
      </c>
      <c r="V132" s="23">
        <f t="shared" si="8"/>
        <v>4.5</v>
      </c>
      <c r="W132" s="23">
        <f t="shared" si="8"/>
        <v>6</v>
      </c>
      <c r="X132" s="23">
        <f t="shared" si="8"/>
        <v>0</v>
      </c>
      <c r="Y132" s="23">
        <f t="shared" si="8"/>
        <v>0</v>
      </c>
      <c r="Z132" s="23">
        <f t="shared" si="8"/>
        <v>0</v>
      </c>
      <c r="AA132" s="23">
        <f t="shared" si="8"/>
        <v>0</v>
      </c>
      <c r="AB132" s="23">
        <f t="shared" si="8"/>
        <v>0</v>
      </c>
      <c r="AC132" s="23">
        <f t="shared" si="8"/>
        <v>0</v>
      </c>
      <c r="AD132" s="23">
        <f t="shared" si="8"/>
        <v>0</v>
      </c>
      <c r="AE132" s="23">
        <f t="shared" si="8"/>
        <v>0</v>
      </c>
      <c r="AF132" s="23">
        <f t="shared" si="8"/>
        <v>0</v>
      </c>
      <c r="AG132" s="23">
        <f t="shared" si="8"/>
        <v>0</v>
      </c>
      <c r="AH132" s="23">
        <f t="shared" si="8"/>
        <v>0</v>
      </c>
      <c r="AI132" s="23">
        <f t="shared" si="8"/>
        <v>0</v>
      </c>
      <c r="AJ132" s="23">
        <f t="shared" si="8"/>
        <v>0</v>
      </c>
      <c r="AK132" s="23">
        <f t="shared" si="8"/>
        <v>0</v>
      </c>
      <c r="AL132" s="23">
        <f t="shared" si="8"/>
        <v>0</v>
      </c>
      <c r="AM132" s="23">
        <f t="shared" si="8"/>
        <v>0</v>
      </c>
      <c r="AN132" s="23">
        <f t="shared" si="8"/>
        <v>0</v>
      </c>
      <c r="AO132" s="23">
        <f t="shared" si="8"/>
        <v>0</v>
      </c>
      <c r="AP132" s="23">
        <f t="shared" si="8"/>
        <v>0</v>
      </c>
      <c r="AQ132" s="23">
        <f t="shared" si="8"/>
        <v>0</v>
      </c>
      <c r="AR132" s="23">
        <f t="shared" si="8"/>
        <v>0</v>
      </c>
      <c r="AS132" s="23">
        <f t="shared" si="8"/>
        <v>0</v>
      </c>
      <c r="AT132" s="23">
        <f t="shared" si="8"/>
        <v>0</v>
      </c>
      <c r="AU132" s="23">
        <f t="shared" si="8"/>
        <v>0</v>
      </c>
    </row>
    <row r="133" spans="2:47" x14ac:dyDescent="0.2">
      <c r="E133" s="9" t="s">
        <v>158</v>
      </c>
      <c r="G133" s="10" t="s">
        <v>64</v>
      </c>
      <c r="J133" s="23">
        <f>SUM($L133:$AU133)</f>
        <v>114.9</v>
      </c>
      <c r="K133" s="23"/>
      <c r="L133" s="23">
        <f>L128</f>
        <v>0</v>
      </c>
      <c r="M133" s="23">
        <f t="shared" ref="M133:AU133" si="9">M128</f>
        <v>0</v>
      </c>
      <c r="N133" s="23">
        <f t="shared" si="9"/>
        <v>0</v>
      </c>
      <c r="O133" s="23">
        <f t="shared" si="9"/>
        <v>0</v>
      </c>
      <c r="P133" s="23">
        <f t="shared" si="9"/>
        <v>0</v>
      </c>
      <c r="Q133" s="23">
        <f t="shared" si="9"/>
        <v>0</v>
      </c>
      <c r="R133" s="23">
        <f t="shared" si="9"/>
        <v>0</v>
      </c>
      <c r="S133" s="23">
        <f t="shared" si="9"/>
        <v>0</v>
      </c>
      <c r="T133" s="23">
        <f t="shared" si="9"/>
        <v>6</v>
      </c>
      <c r="U133" s="23">
        <f t="shared" si="9"/>
        <v>6</v>
      </c>
      <c r="V133" s="23">
        <f t="shared" si="9"/>
        <v>6</v>
      </c>
      <c r="W133" s="23">
        <f t="shared" si="9"/>
        <v>6</v>
      </c>
      <c r="X133" s="23">
        <f t="shared" si="9"/>
        <v>10.5</v>
      </c>
      <c r="Y133" s="23">
        <f t="shared" si="9"/>
        <v>10.5</v>
      </c>
      <c r="Z133" s="23">
        <f t="shared" si="9"/>
        <v>10.5</v>
      </c>
      <c r="AA133" s="23">
        <f t="shared" si="9"/>
        <v>10.5</v>
      </c>
      <c r="AB133" s="23">
        <f t="shared" si="9"/>
        <v>12</v>
      </c>
      <c r="AC133" s="23">
        <f t="shared" si="9"/>
        <v>10.5</v>
      </c>
      <c r="AD133" s="23">
        <f t="shared" si="9"/>
        <v>10.5</v>
      </c>
      <c r="AE133" s="23">
        <f t="shared" si="9"/>
        <v>10.5</v>
      </c>
      <c r="AF133" s="23">
        <f t="shared" si="9"/>
        <v>5.4</v>
      </c>
      <c r="AG133" s="23">
        <f t="shared" si="9"/>
        <v>0</v>
      </c>
      <c r="AH133" s="23">
        <f t="shared" si="9"/>
        <v>0</v>
      </c>
      <c r="AI133" s="23">
        <f t="shared" si="9"/>
        <v>0</v>
      </c>
      <c r="AJ133" s="23">
        <f t="shared" si="9"/>
        <v>0</v>
      </c>
      <c r="AK133" s="23">
        <f t="shared" si="9"/>
        <v>0</v>
      </c>
      <c r="AL133" s="23">
        <f t="shared" si="9"/>
        <v>0</v>
      </c>
      <c r="AM133" s="23">
        <f t="shared" si="9"/>
        <v>0</v>
      </c>
      <c r="AN133" s="23">
        <f t="shared" si="9"/>
        <v>0</v>
      </c>
      <c r="AO133" s="23">
        <f t="shared" si="9"/>
        <v>0</v>
      </c>
      <c r="AP133" s="23">
        <f t="shared" si="9"/>
        <v>0</v>
      </c>
      <c r="AQ133" s="23">
        <f t="shared" si="9"/>
        <v>0</v>
      </c>
      <c r="AR133" s="23">
        <f t="shared" si="9"/>
        <v>0</v>
      </c>
      <c r="AS133" s="23">
        <f t="shared" si="9"/>
        <v>0</v>
      </c>
      <c r="AT133" s="23">
        <f t="shared" si="9"/>
        <v>0</v>
      </c>
      <c r="AU133" s="23">
        <f t="shared" si="9"/>
        <v>0</v>
      </c>
    </row>
    <row r="134" spans="2:47" x14ac:dyDescent="0.2">
      <c r="E134" s="9" t="s">
        <v>3</v>
      </c>
      <c r="J134" s="23">
        <f>SUM($L134:$AU134)</f>
        <v>164.1</v>
      </c>
      <c r="K134" s="23"/>
      <c r="L134" s="23">
        <f>SUM(L131:L133)</f>
        <v>0</v>
      </c>
      <c r="M134" s="23">
        <f t="shared" ref="M134:AU134" si="10">SUM(M131:M133)</f>
        <v>0</v>
      </c>
      <c r="N134" s="23">
        <f t="shared" si="10"/>
        <v>0.2</v>
      </c>
      <c r="O134" s="23">
        <f t="shared" si="10"/>
        <v>1</v>
      </c>
      <c r="P134" s="23">
        <f t="shared" si="10"/>
        <v>2</v>
      </c>
      <c r="Q134" s="23">
        <f t="shared" si="10"/>
        <v>5</v>
      </c>
      <c r="R134" s="23">
        <f t="shared" si="10"/>
        <v>11</v>
      </c>
      <c r="S134" s="23">
        <f t="shared" si="10"/>
        <v>10.5</v>
      </c>
      <c r="T134" s="23">
        <f t="shared" si="10"/>
        <v>10.5</v>
      </c>
      <c r="U134" s="23">
        <f t="shared" si="10"/>
        <v>10.5</v>
      </c>
      <c r="V134" s="23">
        <f t="shared" si="10"/>
        <v>10.5</v>
      </c>
      <c r="W134" s="23">
        <f t="shared" si="10"/>
        <v>12</v>
      </c>
      <c r="X134" s="23">
        <f t="shared" si="10"/>
        <v>10.5</v>
      </c>
      <c r="Y134" s="23">
        <f t="shared" si="10"/>
        <v>10.5</v>
      </c>
      <c r="Z134" s="23">
        <f t="shared" si="10"/>
        <v>10.5</v>
      </c>
      <c r="AA134" s="23">
        <f t="shared" si="10"/>
        <v>10.5</v>
      </c>
      <c r="AB134" s="23">
        <f t="shared" si="10"/>
        <v>12</v>
      </c>
      <c r="AC134" s="23">
        <f t="shared" si="10"/>
        <v>10.5</v>
      </c>
      <c r="AD134" s="23">
        <f t="shared" si="10"/>
        <v>10.5</v>
      </c>
      <c r="AE134" s="23">
        <f t="shared" si="10"/>
        <v>10.5</v>
      </c>
      <c r="AF134" s="23">
        <f t="shared" si="10"/>
        <v>5.4</v>
      </c>
      <c r="AG134" s="23">
        <f t="shared" si="10"/>
        <v>0</v>
      </c>
      <c r="AH134" s="23">
        <f t="shared" si="10"/>
        <v>0</v>
      </c>
      <c r="AI134" s="23">
        <f t="shared" si="10"/>
        <v>0</v>
      </c>
      <c r="AJ134" s="23">
        <f t="shared" si="10"/>
        <v>0</v>
      </c>
      <c r="AK134" s="23">
        <f t="shared" si="10"/>
        <v>0</v>
      </c>
      <c r="AL134" s="23">
        <f t="shared" si="10"/>
        <v>0</v>
      </c>
      <c r="AM134" s="23">
        <f t="shared" si="10"/>
        <v>0</v>
      </c>
      <c r="AN134" s="23">
        <f t="shared" si="10"/>
        <v>0</v>
      </c>
      <c r="AO134" s="23">
        <f t="shared" si="10"/>
        <v>0</v>
      </c>
      <c r="AP134" s="23">
        <f t="shared" si="10"/>
        <v>0</v>
      </c>
      <c r="AQ134" s="23">
        <f t="shared" si="10"/>
        <v>0</v>
      </c>
      <c r="AR134" s="23">
        <f t="shared" si="10"/>
        <v>0</v>
      </c>
      <c r="AS134" s="23">
        <f t="shared" si="10"/>
        <v>0</v>
      </c>
      <c r="AT134" s="23">
        <f t="shared" si="10"/>
        <v>0</v>
      </c>
      <c r="AU134" s="23">
        <f t="shared" si="10"/>
        <v>0</v>
      </c>
    </row>
    <row r="135" spans="2:47" x14ac:dyDescent="0.2">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row>
    <row r="136" spans="2:47" x14ac:dyDescent="0.2">
      <c r="D136" s="8" t="s">
        <v>170</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row>
    <row r="137" spans="2:47" x14ac:dyDescent="0.2">
      <c r="E137" s="9" t="s">
        <v>5</v>
      </c>
      <c r="G137" s="10" t="s">
        <v>64</v>
      </c>
      <c r="J137" s="23">
        <f>SUM($L137:$AU137)</f>
        <v>1.85</v>
      </c>
      <c r="K137" s="23"/>
      <c r="L137" s="23">
        <f>L131</f>
        <v>0</v>
      </c>
      <c r="M137" s="23">
        <f t="shared" ref="M137:AU137" si="11">M131</f>
        <v>0</v>
      </c>
      <c r="N137" s="23">
        <f t="shared" si="11"/>
        <v>0.2</v>
      </c>
      <c r="O137" s="23">
        <f t="shared" si="11"/>
        <v>1</v>
      </c>
      <c r="P137" s="23">
        <f t="shared" si="11"/>
        <v>0.65</v>
      </c>
      <c r="Q137" s="23">
        <f t="shared" si="11"/>
        <v>0</v>
      </c>
      <c r="R137" s="23">
        <f t="shared" si="11"/>
        <v>0</v>
      </c>
      <c r="S137" s="23">
        <f t="shared" si="11"/>
        <v>0</v>
      </c>
      <c r="T137" s="23">
        <f t="shared" si="11"/>
        <v>0</v>
      </c>
      <c r="U137" s="23">
        <f t="shared" si="11"/>
        <v>0</v>
      </c>
      <c r="V137" s="23">
        <f t="shared" si="11"/>
        <v>0</v>
      </c>
      <c r="W137" s="23">
        <f t="shared" si="11"/>
        <v>0</v>
      </c>
      <c r="X137" s="23">
        <f t="shared" si="11"/>
        <v>0</v>
      </c>
      <c r="Y137" s="23">
        <f t="shared" si="11"/>
        <v>0</v>
      </c>
      <c r="Z137" s="23">
        <f t="shared" si="11"/>
        <v>0</v>
      </c>
      <c r="AA137" s="23">
        <f t="shared" si="11"/>
        <v>0</v>
      </c>
      <c r="AB137" s="23">
        <f t="shared" si="11"/>
        <v>0</v>
      </c>
      <c r="AC137" s="23">
        <f t="shared" si="11"/>
        <v>0</v>
      </c>
      <c r="AD137" s="23">
        <f t="shared" si="11"/>
        <v>0</v>
      </c>
      <c r="AE137" s="23">
        <f t="shared" si="11"/>
        <v>0</v>
      </c>
      <c r="AF137" s="23">
        <f t="shared" si="11"/>
        <v>0</v>
      </c>
      <c r="AG137" s="23">
        <f t="shared" si="11"/>
        <v>0</v>
      </c>
      <c r="AH137" s="23">
        <f t="shared" si="11"/>
        <v>0</v>
      </c>
      <c r="AI137" s="23">
        <f t="shared" si="11"/>
        <v>0</v>
      </c>
      <c r="AJ137" s="23">
        <f t="shared" si="11"/>
        <v>0</v>
      </c>
      <c r="AK137" s="23">
        <f t="shared" si="11"/>
        <v>0</v>
      </c>
      <c r="AL137" s="23">
        <f t="shared" si="11"/>
        <v>0</v>
      </c>
      <c r="AM137" s="23">
        <f t="shared" si="11"/>
        <v>0</v>
      </c>
      <c r="AN137" s="23">
        <f t="shared" si="11"/>
        <v>0</v>
      </c>
      <c r="AO137" s="23">
        <f t="shared" si="11"/>
        <v>0</v>
      </c>
      <c r="AP137" s="23">
        <f t="shared" si="11"/>
        <v>0</v>
      </c>
      <c r="AQ137" s="23">
        <f t="shared" si="11"/>
        <v>0</v>
      </c>
      <c r="AR137" s="23">
        <f t="shared" si="11"/>
        <v>0</v>
      </c>
      <c r="AS137" s="23">
        <f t="shared" si="11"/>
        <v>0</v>
      </c>
      <c r="AT137" s="23">
        <f t="shared" si="11"/>
        <v>0</v>
      </c>
      <c r="AU137" s="23">
        <f t="shared" si="11"/>
        <v>0</v>
      </c>
    </row>
    <row r="138" spans="2:47" x14ac:dyDescent="0.2">
      <c r="E138" s="9" t="s">
        <v>6</v>
      </c>
      <c r="G138" s="10" t="s">
        <v>64</v>
      </c>
      <c r="J138" s="23">
        <f>SUM($L138:$AU138)</f>
        <v>4.55</v>
      </c>
      <c r="K138" s="23"/>
      <c r="L138" s="23">
        <f>L123-L137</f>
        <v>0</v>
      </c>
      <c r="M138" s="23">
        <f t="shared" ref="M138:AU138" si="12">M123-M137</f>
        <v>0</v>
      </c>
      <c r="N138" s="23">
        <f t="shared" si="12"/>
        <v>0</v>
      </c>
      <c r="O138" s="23">
        <f t="shared" si="12"/>
        <v>0</v>
      </c>
      <c r="P138" s="23">
        <f t="shared" si="12"/>
        <v>0.65</v>
      </c>
      <c r="Q138" s="23">
        <f t="shared" si="12"/>
        <v>1.3</v>
      </c>
      <c r="R138" s="23">
        <f t="shared" si="12"/>
        <v>1.3</v>
      </c>
      <c r="S138" s="23">
        <f t="shared" si="12"/>
        <v>1.3</v>
      </c>
      <c r="T138" s="23">
        <f t="shared" si="12"/>
        <v>0</v>
      </c>
      <c r="U138" s="23">
        <f t="shared" si="12"/>
        <v>0</v>
      </c>
      <c r="V138" s="23">
        <f t="shared" si="12"/>
        <v>0</v>
      </c>
      <c r="W138" s="23">
        <f t="shared" si="12"/>
        <v>0</v>
      </c>
      <c r="X138" s="23">
        <f t="shared" si="12"/>
        <v>0</v>
      </c>
      <c r="Y138" s="23">
        <f t="shared" si="12"/>
        <v>0</v>
      </c>
      <c r="Z138" s="23">
        <f t="shared" si="12"/>
        <v>0</v>
      </c>
      <c r="AA138" s="23">
        <f t="shared" si="12"/>
        <v>0</v>
      </c>
      <c r="AB138" s="23">
        <f t="shared" si="12"/>
        <v>0</v>
      </c>
      <c r="AC138" s="23">
        <f t="shared" si="12"/>
        <v>0</v>
      </c>
      <c r="AD138" s="23">
        <f t="shared" si="12"/>
        <v>0</v>
      </c>
      <c r="AE138" s="23">
        <f t="shared" si="12"/>
        <v>0</v>
      </c>
      <c r="AF138" s="23">
        <f t="shared" si="12"/>
        <v>0</v>
      </c>
      <c r="AG138" s="23">
        <f t="shared" si="12"/>
        <v>0</v>
      </c>
      <c r="AH138" s="23">
        <f t="shared" si="12"/>
        <v>0</v>
      </c>
      <c r="AI138" s="23">
        <f t="shared" si="12"/>
        <v>0</v>
      </c>
      <c r="AJ138" s="23">
        <f t="shared" si="12"/>
        <v>0</v>
      </c>
      <c r="AK138" s="23">
        <f t="shared" si="12"/>
        <v>0</v>
      </c>
      <c r="AL138" s="23">
        <f t="shared" si="12"/>
        <v>0</v>
      </c>
      <c r="AM138" s="23">
        <f t="shared" si="12"/>
        <v>0</v>
      </c>
      <c r="AN138" s="23">
        <f t="shared" si="12"/>
        <v>0</v>
      </c>
      <c r="AO138" s="23">
        <f t="shared" si="12"/>
        <v>0</v>
      </c>
      <c r="AP138" s="23">
        <f t="shared" si="12"/>
        <v>0</v>
      </c>
      <c r="AQ138" s="23">
        <f t="shared" si="12"/>
        <v>0</v>
      </c>
      <c r="AR138" s="23">
        <f t="shared" si="12"/>
        <v>0</v>
      </c>
      <c r="AS138" s="23">
        <f t="shared" si="12"/>
        <v>0</v>
      </c>
      <c r="AT138" s="23">
        <f t="shared" si="12"/>
        <v>0</v>
      </c>
      <c r="AU138" s="23">
        <f t="shared" si="12"/>
        <v>0</v>
      </c>
    </row>
    <row r="139" spans="2:47" x14ac:dyDescent="0.2"/>
    <row r="140" spans="2:47" x14ac:dyDescent="0.2">
      <c r="B140" s="6" t="s">
        <v>185</v>
      </c>
    </row>
    <row r="141" spans="2:47" x14ac:dyDescent="0.2"/>
    <row r="142" spans="2:47" x14ac:dyDescent="0.2">
      <c r="C142" s="7" t="s">
        <v>188</v>
      </c>
    </row>
    <row r="143" spans="2:47" x14ac:dyDescent="0.2">
      <c r="D143" s="8" t="s">
        <v>35</v>
      </c>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row>
    <row r="144" spans="2:47" x14ac:dyDescent="0.2">
      <c r="E144" s="9" t="s">
        <v>24</v>
      </c>
      <c r="G144" s="10" t="s">
        <v>85</v>
      </c>
      <c r="J144" s="38">
        <f>SUM($L144:$AU144)</f>
        <v>221.22475210836001</v>
      </c>
      <c r="K144" s="38"/>
      <c r="L144" s="38">
        <f t="shared" ref="L144:AU144" si="13">L$131*$F72*L88</f>
        <v>0</v>
      </c>
      <c r="M144" s="38">
        <f t="shared" si="13"/>
        <v>0</v>
      </c>
      <c r="N144" s="38">
        <f t="shared" si="13"/>
        <v>23.916189417120005</v>
      </c>
      <c r="O144" s="38">
        <f t="shared" si="13"/>
        <v>119.5809470856</v>
      </c>
      <c r="P144" s="38">
        <f t="shared" si="13"/>
        <v>77.727615605639997</v>
      </c>
      <c r="Q144" s="38">
        <f t="shared" si="13"/>
        <v>0</v>
      </c>
      <c r="R144" s="38">
        <f t="shared" si="13"/>
        <v>0</v>
      </c>
      <c r="S144" s="38">
        <f t="shared" si="13"/>
        <v>0</v>
      </c>
      <c r="T144" s="38">
        <f t="shared" si="13"/>
        <v>0</v>
      </c>
      <c r="U144" s="38">
        <f t="shared" si="13"/>
        <v>0</v>
      </c>
      <c r="V144" s="38">
        <f t="shared" si="13"/>
        <v>0</v>
      </c>
      <c r="W144" s="38">
        <f t="shared" si="13"/>
        <v>0</v>
      </c>
      <c r="X144" s="38">
        <f t="shared" si="13"/>
        <v>0</v>
      </c>
      <c r="Y144" s="38">
        <f t="shared" si="13"/>
        <v>0</v>
      </c>
      <c r="Z144" s="38">
        <f t="shared" si="13"/>
        <v>0</v>
      </c>
      <c r="AA144" s="38">
        <f t="shared" si="13"/>
        <v>0</v>
      </c>
      <c r="AB144" s="38">
        <f t="shared" si="13"/>
        <v>0</v>
      </c>
      <c r="AC144" s="38">
        <f t="shared" si="13"/>
        <v>0</v>
      </c>
      <c r="AD144" s="38">
        <f t="shared" si="13"/>
        <v>0</v>
      </c>
      <c r="AE144" s="38">
        <f t="shared" si="13"/>
        <v>0</v>
      </c>
      <c r="AF144" s="38">
        <f t="shared" si="13"/>
        <v>0</v>
      </c>
      <c r="AG144" s="38">
        <f t="shared" si="13"/>
        <v>0</v>
      </c>
      <c r="AH144" s="38">
        <f t="shared" si="13"/>
        <v>0</v>
      </c>
      <c r="AI144" s="38">
        <f t="shared" si="13"/>
        <v>0</v>
      </c>
      <c r="AJ144" s="38">
        <f t="shared" si="13"/>
        <v>0</v>
      </c>
      <c r="AK144" s="38">
        <f t="shared" si="13"/>
        <v>0</v>
      </c>
      <c r="AL144" s="38">
        <f t="shared" si="13"/>
        <v>0</v>
      </c>
      <c r="AM144" s="38">
        <f t="shared" si="13"/>
        <v>0</v>
      </c>
      <c r="AN144" s="38">
        <f t="shared" si="13"/>
        <v>0</v>
      </c>
      <c r="AO144" s="38">
        <f t="shared" si="13"/>
        <v>0</v>
      </c>
      <c r="AP144" s="38">
        <f t="shared" si="13"/>
        <v>0</v>
      </c>
      <c r="AQ144" s="38">
        <f t="shared" si="13"/>
        <v>0</v>
      </c>
      <c r="AR144" s="38">
        <f t="shared" si="13"/>
        <v>0</v>
      </c>
      <c r="AS144" s="38">
        <f t="shared" si="13"/>
        <v>0</v>
      </c>
      <c r="AT144" s="38">
        <f t="shared" si="13"/>
        <v>0</v>
      </c>
      <c r="AU144" s="38">
        <f t="shared" si="13"/>
        <v>0</v>
      </c>
    </row>
    <row r="145" spans="3:47" x14ac:dyDescent="0.2">
      <c r="E145" s="9" t="s">
        <v>22</v>
      </c>
      <c r="G145" s="10" t="s">
        <v>85</v>
      </c>
      <c r="J145" s="38">
        <f t="shared" ref="J145:J163" si="14">SUM($L145:$AU145)</f>
        <v>24.906631585651201</v>
      </c>
      <c r="K145" s="38"/>
      <c r="L145" s="38">
        <f t="shared" ref="L145:AU145" si="15">L$131*$F73*L89</f>
        <v>0</v>
      </c>
      <c r="M145" s="38">
        <f t="shared" si="15"/>
        <v>0</v>
      </c>
      <c r="N145" s="38">
        <f t="shared" si="15"/>
        <v>2.6926088200703999</v>
      </c>
      <c r="O145" s="38">
        <f t="shared" si="15"/>
        <v>13.463044100352</v>
      </c>
      <c r="P145" s="38">
        <f t="shared" si="15"/>
        <v>8.7509786652288</v>
      </c>
      <c r="Q145" s="38">
        <f t="shared" si="15"/>
        <v>0</v>
      </c>
      <c r="R145" s="38">
        <f t="shared" si="15"/>
        <v>0</v>
      </c>
      <c r="S145" s="38">
        <f t="shared" si="15"/>
        <v>0</v>
      </c>
      <c r="T145" s="38">
        <f t="shared" si="15"/>
        <v>0</v>
      </c>
      <c r="U145" s="38">
        <f t="shared" si="15"/>
        <v>0</v>
      </c>
      <c r="V145" s="38">
        <f t="shared" si="15"/>
        <v>0</v>
      </c>
      <c r="W145" s="38">
        <f t="shared" si="15"/>
        <v>0</v>
      </c>
      <c r="X145" s="38">
        <f t="shared" si="15"/>
        <v>0</v>
      </c>
      <c r="Y145" s="38">
        <f t="shared" si="15"/>
        <v>0</v>
      </c>
      <c r="Z145" s="38">
        <f t="shared" si="15"/>
        <v>0</v>
      </c>
      <c r="AA145" s="38">
        <f t="shared" si="15"/>
        <v>0</v>
      </c>
      <c r="AB145" s="38">
        <f t="shared" si="15"/>
        <v>0</v>
      </c>
      <c r="AC145" s="38">
        <f t="shared" si="15"/>
        <v>0</v>
      </c>
      <c r="AD145" s="38">
        <f t="shared" si="15"/>
        <v>0</v>
      </c>
      <c r="AE145" s="38">
        <f t="shared" si="15"/>
        <v>0</v>
      </c>
      <c r="AF145" s="38">
        <f t="shared" si="15"/>
        <v>0</v>
      </c>
      <c r="AG145" s="38">
        <f t="shared" si="15"/>
        <v>0</v>
      </c>
      <c r="AH145" s="38">
        <f t="shared" si="15"/>
        <v>0</v>
      </c>
      <c r="AI145" s="38">
        <f t="shared" si="15"/>
        <v>0</v>
      </c>
      <c r="AJ145" s="38">
        <f t="shared" si="15"/>
        <v>0</v>
      </c>
      <c r="AK145" s="38">
        <f t="shared" si="15"/>
        <v>0</v>
      </c>
      <c r="AL145" s="38">
        <f t="shared" si="15"/>
        <v>0</v>
      </c>
      <c r="AM145" s="38">
        <f t="shared" si="15"/>
        <v>0</v>
      </c>
      <c r="AN145" s="38">
        <f t="shared" si="15"/>
        <v>0</v>
      </c>
      <c r="AO145" s="38">
        <f t="shared" si="15"/>
        <v>0</v>
      </c>
      <c r="AP145" s="38">
        <f t="shared" si="15"/>
        <v>0</v>
      </c>
      <c r="AQ145" s="38">
        <f t="shared" si="15"/>
        <v>0</v>
      </c>
      <c r="AR145" s="38">
        <f t="shared" si="15"/>
        <v>0</v>
      </c>
      <c r="AS145" s="38">
        <f t="shared" si="15"/>
        <v>0</v>
      </c>
      <c r="AT145" s="38">
        <f t="shared" si="15"/>
        <v>0</v>
      </c>
      <c r="AU145" s="38">
        <f t="shared" si="15"/>
        <v>0</v>
      </c>
    </row>
    <row r="146" spans="3:47" x14ac:dyDescent="0.2">
      <c r="E146" s="9" t="s">
        <v>19</v>
      </c>
      <c r="G146" s="10" t="s">
        <v>85</v>
      </c>
      <c r="J146" s="38">
        <f t="shared" si="14"/>
        <v>96.425221534082638</v>
      </c>
      <c r="K146" s="38"/>
      <c r="L146" s="38">
        <f t="shared" ref="L146:AU146" si="16">L$131*$F74*L90</f>
        <v>0</v>
      </c>
      <c r="M146" s="38">
        <f t="shared" si="16"/>
        <v>0</v>
      </c>
      <c r="N146" s="38">
        <f t="shared" si="16"/>
        <v>10.42434827395488</v>
      </c>
      <c r="O146" s="38">
        <f t="shared" si="16"/>
        <v>52.121741369774398</v>
      </c>
      <c r="P146" s="38">
        <f t="shared" si="16"/>
        <v>33.879131890353364</v>
      </c>
      <c r="Q146" s="38">
        <f t="shared" si="16"/>
        <v>0</v>
      </c>
      <c r="R146" s="38">
        <f t="shared" si="16"/>
        <v>0</v>
      </c>
      <c r="S146" s="38">
        <f t="shared" si="16"/>
        <v>0</v>
      </c>
      <c r="T146" s="38">
        <f t="shared" si="16"/>
        <v>0</v>
      </c>
      <c r="U146" s="38">
        <f t="shared" si="16"/>
        <v>0</v>
      </c>
      <c r="V146" s="38">
        <f t="shared" si="16"/>
        <v>0</v>
      </c>
      <c r="W146" s="38">
        <f t="shared" si="16"/>
        <v>0</v>
      </c>
      <c r="X146" s="38">
        <f t="shared" si="16"/>
        <v>0</v>
      </c>
      <c r="Y146" s="38">
        <f t="shared" si="16"/>
        <v>0</v>
      </c>
      <c r="Z146" s="38">
        <f t="shared" si="16"/>
        <v>0</v>
      </c>
      <c r="AA146" s="38">
        <f t="shared" si="16"/>
        <v>0</v>
      </c>
      <c r="AB146" s="38">
        <f t="shared" si="16"/>
        <v>0</v>
      </c>
      <c r="AC146" s="38">
        <f t="shared" si="16"/>
        <v>0</v>
      </c>
      <c r="AD146" s="38">
        <f t="shared" si="16"/>
        <v>0</v>
      </c>
      <c r="AE146" s="38">
        <f t="shared" si="16"/>
        <v>0</v>
      </c>
      <c r="AF146" s="38">
        <f t="shared" si="16"/>
        <v>0</v>
      </c>
      <c r="AG146" s="38">
        <f t="shared" si="16"/>
        <v>0</v>
      </c>
      <c r="AH146" s="38">
        <f t="shared" si="16"/>
        <v>0</v>
      </c>
      <c r="AI146" s="38">
        <f t="shared" si="16"/>
        <v>0</v>
      </c>
      <c r="AJ146" s="38">
        <f t="shared" si="16"/>
        <v>0</v>
      </c>
      <c r="AK146" s="38">
        <f t="shared" si="16"/>
        <v>0</v>
      </c>
      <c r="AL146" s="38">
        <f t="shared" si="16"/>
        <v>0</v>
      </c>
      <c r="AM146" s="38">
        <f t="shared" si="16"/>
        <v>0</v>
      </c>
      <c r="AN146" s="38">
        <f t="shared" si="16"/>
        <v>0</v>
      </c>
      <c r="AO146" s="38">
        <f t="shared" si="16"/>
        <v>0</v>
      </c>
      <c r="AP146" s="38">
        <f t="shared" si="16"/>
        <v>0</v>
      </c>
      <c r="AQ146" s="38">
        <f t="shared" si="16"/>
        <v>0</v>
      </c>
      <c r="AR146" s="38">
        <f t="shared" si="16"/>
        <v>0</v>
      </c>
      <c r="AS146" s="38">
        <f t="shared" si="16"/>
        <v>0</v>
      </c>
      <c r="AT146" s="38">
        <f t="shared" si="16"/>
        <v>0</v>
      </c>
      <c r="AU146" s="38">
        <f t="shared" si="16"/>
        <v>0</v>
      </c>
    </row>
    <row r="147" spans="3:47" x14ac:dyDescent="0.2">
      <c r="D147" s="8" t="s">
        <v>38</v>
      </c>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row>
    <row r="148" spans="3:47" x14ac:dyDescent="0.2">
      <c r="E148" s="9" t="s">
        <v>24</v>
      </c>
      <c r="G148" s="10" t="s">
        <v>85</v>
      </c>
      <c r="J148" s="38">
        <f t="shared" si="14"/>
        <v>7243.5757716403205</v>
      </c>
      <c r="K148" s="38"/>
      <c r="L148" s="38">
        <f t="shared" ref="L148:AU148" si="17">L$132*$F76*L88</f>
        <v>0</v>
      </c>
      <c r="M148" s="38">
        <f t="shared" si="17"/>
        <v>0</v>
      </c>
      <c r="N148" s="38">
        <f t="shared" si="17"/>
        <v>0</v>
      </c>
      <c r="O148" s="38">
        <f t="shared" si="17"/>
        <v>0</v>
      </c>
      <c r="P148" s="38">
        <f t="shared" si="17"/>
        <v>194.28033606912004</v>
      </c>
      <c r="Q148" s="38">
        <f t="shared" si="17"/>
        <v>719.55680025599997</v>
      </c>
      <c r="R148" s="38">
        <f t="shared" si="17"/>
        <v>1583.0249605632</v>
      </c>
      <c r="S148" s="38">
        <f t="shared" si="17"/>
        <v>1661.3497861632</v>
      </c>
      <c r="T148" s="38">
        <f t="shared" si="17"/>
        <v>712.00705121279998</v>
      </c>
      <c r="U148" s="38">
        <f t="shared" si="17"/>
        <v>712.00705121279998</v>
      </c>
      <c r="V148" s="38">
        <f t="shared" si="17"/>
        <v>712.00705121279998</v>
      </c>
      <c r="W148" s="38">
        <f t="shared" si="17"/>
        <v>949.34273495040009</v>
      </c>
      <c r="X148" s="38">
        <f t="shared" si="17"/>
        <v>0</v>
      </c>
      <c r="Y148" s="38">
        <f t="shared" si="17"/>
        <v>0</v>
      </c>
      <c r="Z148" s="38">
        <f t="shared" si="17"/>
        <v>0</v>
      </c>
      <c r="AA148" s="38">
        <f t="shared" si="17"/>
        <v>0</v>
      </c>
      <c r="AB148" s="38">
        <f t="shared" si="17"/>
        <v>0</v>
      </c>
      <c r="AC148" s="38">
        <f t="shared" si="17"/>
        <v>0</v>
      </c>
      <c r="AD148" s="38">
        <f t="shared" si="17"/>
        <v>0</v>
      </c>
      <c r="AE148" s="38">
        <f t="shared" si="17"/>
        <v>0</v>
      </c>
      <c r="AF148" s="38">
        <f t="shared" si="17"/>
        <v>0</v>
      </c>
      <c r="AG148" s="38">
        <f t="shared" si="17"/>
        <v>0</v>
      </c>
      <c r="AH148" s="38">
        <f t="shared" si="17"/>
        <v>0</v>
      </c>
      <c r="AI148" s="38">
        <f t="shared" si="17"/>
        <v>0</v>
      </c>
      <c r="AJ148" s="38">
        <f t="shared" si="17"/>
        <v>0</v>
      </c>
      <c r="AK148" s="38">
        <f t="shared" si="17"/>
        <v>0</v>
      </c>
      <c r="AL148" s="38">
        <f t="shared" si="17"/>
        <v>0</v>
      </c>
      <c r="AM148" s="38">
        <f t="shared" si="17"/>
        <v>0</v>
      </c>
      <c r="AN148" s="38">
        <f t="shared" si="17"/>
        <v>0</v>
      </c>
      <c r="AO148" s="38">
        <f t="shared" si="17"/>
        <v>0</v>
      </c>
      <c r="AP148" s="38">
        <f t="shared" si="17"/>
        <v>0</v>
      </c>
      <c r="AQ148" s="38">
        <f t="shared" si="17"/>
        <v>0</v>
      </c>
      <c r="AR148" s="38">
        <f t="shared" si="17"/>
        <v>0</v>
      </c>
      <c r="AS148" s="38">
        <f t="shared" si="17"/>
        <v>0</v>
      </c>
      <c r="AT148" s="38">
        <f t="shared" si="17"/>
        <v>0</v>
      </c>
      <c r="AU148" s="38">
        <f t="shared" si="17"/>
        <v>0</v>
      </c>
    </row>
    <row r="149" spans="3:47" x14ac:dyDescent="0.2">
      <c r="E149" s="9" t="s">
        <v>22</v>
      </c>
      <c r="G149" s="10" t="s">
        <v>85</v>
      </c>
      <c r="J149" s="38">
        <f t="shared" si="14"/>
        <v>1025.4341039120641</v>
      </c>
      <c r="K149" s="38"/>
      <c r="L149" s="38">
        <f t="shared" ref="L149:AU149" si="18">L$132*$F77*L89</f>
        <v>0</v>
      </c>
      <c r="M149" s="38">
        <f t="shared" si="18"/>
        <v>0</v>
      </c>
      <c r="N149" s="38">
        <f t="shared" si="18"/>
        <v>0</v>
      </c>
      <c r="O149" s="38">
        <f t="shared" si="18"/>
        <v>0</v>
      </c>
      <c r="P149" s="38">
        <f t="shared" si="18"/>
        <v>21.634245085823999</v>
      </c>
      <c r="Q149" s="38">
        <f t="shared" si="18"/>
        <v>80.126833651200002</v>
      </c>
      <c r="R149" s="38">
        <f t="shared" si="18"/>
        <v>176.27903403263997</v>
      </c>
      <c r="S149" s="38">
        <f t="shared" si="18"/>
        <v>261.58789689983996</v>
      </c>
      <c r="T149" s="38">
        <f t="shared" si="18"/>
        <v>112.10909867136</v>
      </c>
      <c r="U149" s="38">
        <f t="shared" si="18"/>
        <v>112.10909867136</v>
      </c>
      <c r="V149" s="38">
        <f t="shared" si="18"/>
        <v>112.10909867136</v>
      </c>
      <c r="W149" s="38">
        <f t="shared" si="18"/>
        <v>149.47879822847997</v>
      </c>
      <c r="X149" s="38">
        <f t="shared" si="18"/>
        <v>0</v>
      </c>
      <c r="Y149" s="38">
        <f t="shared" si="18"/>
        <v>0</v>
      </c>
      <c r="Z149" s="38">
        <f t="shared" si="18"/>
        <v>0</v>
      </c>
      <c r="AA149" s="38">
        <f t="shared" si="18"/>
        <v>0</v>
      </c>
      <c r="AB149" s="38">
        <f t="shared" si="18"/>
        <v>0</v>
      </c>
      <c r="AC149" s="38">
        <f t="shared" si="18"/>
        <v>0</v>
      </c>
      <c r="AD149" s="38">
        <f t="shared" si="18"/>
        <v>0</v>
      </c>
      <c r="AE149" s="38">
        <f t="shared" si="18"/>
        <v>0</v>
      </c>
      <c r="AF149" s="38">
        <f t="shared" si="18"/>
        <v>0</v>
      </c>
      <c r="AG149" s="38">
        <f t="shared" si="18"/>
        <v>0</v>
      </c>
      <c r="AH149" s="38">
        <f t="shared" si="18"/>
        <v>0</v>
      </c>
      <c r="AI149" s="38">
        <f t="shared" si="18"/>
        <v>0</v>
      </c>
      <c r="AJ149" s="38">
        <f t="shared" si="18"/>
        <v>0</v>
      </c>
      <c r="AK149" s="38">
        <f t="shared" si="18"/>
        <v>0</v>
      </c>
      <c r="AL149" s="38">
        <f t="shared" si="18"/>
        <v>0</v>
      </c>
      <c r="AM149" s="38">
        <f t="shared" si="18"/>
        <v>0</v>
      </c>
      <c r="AN149" s="38">
        <f t="shared" si="18"/>
        <v>0</v>
      </c>
      <c r="AO149" s="38">
        <f t="shared" si="18"/>
        <v>0</v>
      </c>
      <c r="AP149" s="38">
        <f t="shared" si="18"/>
        <v>0</v>
      </c>
      <c r="AQ149" s="38">
        <f t="shared" si="18"/>
        <v>0</v>
      </c>
      <c r="AR149" s="38">
        <f t="shared" si="18"/>
        <v>0</v>
      </c>
      <c r="AS149" s="38">
        <f t="shared" si="18"/>
        <v>0</v>
      </c>
      <c r="AT149" s="38">
        <f t="shared" si="18"/>
        <v>0</v>
      </c>
      <c r="AU149" s="38">
        <f t="shared" si="18"/>
        <v>0</v>
      </c>
    </row>
    <row r="150" spans="3:47" x14ac:dyDescent="0.2">
      <c r="E150" s="9" t="s">
        <v>19</v>
      </c>
      <c r="G150" s="10" t="s">
        <v>85</v>
      </c>
      <c r="J150" s="38">
        <f t="shared" si="14"/>
        <v>2681.7466525662958</v>
      </c>
      <c r="K150" s="38"/>
      <c r="L150" s="38">
        <f t="shared" ref="L150:AU150" si="19">L$132*$F78*L90</f>
        <v>0</v>
      </c>
      <c r="M150" s="38">
        <f t="shared" si="19"/>
        <v>0</v>
      </c>
      <c r="N150" s="38">
        <f t="shared" si="19"/>
        <v>0</v>
      </c>
      <c r="O150" s="38">
        <f t="shared" si="19"/>
        <v>0</v>
      </c>
      <c r="P150" s="38">
        <f t="shared" si="19"/>
        <v>75.869109242135991</v>
      </c>
      <c r="Q150" s="38">
        <f t="shared" si="19"/>
        <v>280.99670089679995</v>
      </c>
      <c r="R150" s="38">
        <f t="shared" si="19"/>
        <v>618.19274197295988</v>
      </c>
      <c r="S150" s="38">
        <f t="shared" si="19"/>
        <v>597.3408351590399</v>
      </c>
      <c r="T150" s="38">
        <f t="shared" si="19"/>
        <v>256.00321506815993</v>
      </c>
      <c r="U150" s="38">
        <f t="shared" si="19"/>
        <v>256.00321506815993</v>
      </c>
      <c r="V150" s="38">
        <f t="shared" si="19"/>
        <v>256.00321506815993</v>
      </c>
      <c r="W150" s="38">
        <f t="shared" si="19"/>
        <v>341.33762009087991</v>
      </c>
      <c r="X150" s="38">
        <f t="shared" si="19"/>
        <v>0</v>
      </c>
      <c r="Y150" s="38">
        <f t="shared" si="19"/>
        <v>0</v>
      </c>
      <c r="Z150" s="38">
        <f t="shared" si="19"/>
        <v>0</v>
      </c>
      <c r="AA150" s="38">
        <f t="shared" si="19"/>
        <v>0</v>
      </c>
      <c r="AB150" s="38">
        <f t="shared" si="19"/>
        <v>0</v>
      </c>
      <c r="AC150" s="38">
        <f t="shared" si="19"/>
        <v>0</v>
      </c>
      <c r="AD150" s="38">
        <f t="shared" si="19"/>
        <v>0</v>
      </c>
      <c r="AE150" s="38">
        <f t="shared" si="19"/>
        <v>0</v>
      </c>
      <c r="AF150" s="38">
        <f t="shared" si="19"/>
        <v>0</v>
      </c>
      <c r="AG150" s="38">
        <f t="shared" si="19"/>
        <v>0</v>
      </c>
      <c r="AH150" s="38">
        <f t="shared" si="19"/>
        <v>0</v>
      </c>
      <c r="AI150" s="38">
        <f t="shared" si="19"/>
        <v>0</v>
      </c>
      <c r="AJ150" s="38">
        <f t="shared" si="19"/>
        <v>0</v>
      </c>
      <c r="AK150" s="38">
        <f t="shared" si="19"/>
        <v>0</v>
      </c>
      <c r="AL150" s="38">
        <f t="shared" si="19"/>
        <v>0</v>
      </c>
      <c r="AM150" s="38">
        <f t="shared" si="19"/>
        <v>0</v>
      </c>
      <c r="AN150" s="38">
        <f t="shared" si="19"/>
        <v>0</v>
      </c>
      <c r="AO150" s="38">
        <f t="shared" si="19"/>
        <v>0</v>
      </c>
      <c r="AP150" s="38">
        <f t="shared" si="19"/>
        <v>0</v>
      </c>
      <c r="AQ150" s="38">
        <f t="shared" si="19"/>
        <v>0</v>
      </c>
      <c r="AR150" s="38">
        <f t="shared" si="19"/>
        <v>0</v>
      </c>
      <c r="AS150" s="38">
        <f t="shared" si="19"/>
        <v>0</v>
      </c>
      <c r="AT150" s="38">
        <f t="shared" si="19"/>
        <v>0</v>
      </c>
      <c r="AU150" s="38">
        <f t="shared" si="19"/>
        <v>0</v>
      </c>
    </row>
    <row r="151" spans="3:47" x14ac:dyDescent="0.2">
      <c r="D151" s="8" t="s">
        <v>37</v>
      </c>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row>
    <row r="152" spans="3:47" x14ac:dyDescent="0.2">
      <c r="E152" s="9" t="s">
        <v>29</v>
      </c>
      <c r="G152" s="10" t="s">
        <v>85</v>
      </c>
      <c r="J152" s="38">
        <f t="shared" si="14"/>
        <v>23962.873001759999</v>
      </c>
      <c r="K152" s="38"/>
      <c r="L152" s="38">
        <f t="shared" ref="L152:AU152" si="20">L$133*$F80*L95</f>
        <v>0</v>
      </c>
      <c r="M152" s="38">
        <f t="shared" si="20"/>
        <v>0</v>
      </c>
      <c r="N152" s="38">
        <f t="shared" si="20"/>
        <v>0</v>
      </c>
      <c r="O152" s="38">
        <f t="shared" si="20"/>
        <v>0</v>
      </c>
      <c r="P152" s="38">
        <f t="shared" si="20"/>
        <v>0</v>
      </c>
      <c r="Q152" s="38">
        <f t="shared" si="20"/>
        <v>0</v>
      </c>
      <c r="R152" s="38">
        <f t="shared" si="20"/>
        <v>0</v>
      </c>
      <c r="S152" s="38">
        <f t="shared" si="20"/>
        <v>0</v>
      </c>
      <c r="T152" s="38">
        <f t="shared" si="20"/>
        <v>1259.1102585599997</v>
      </c>
      <c r="U152" s="38">
        <f t="shared" si="20"/>
        <v>1259.1102585599997</v>
      </c>
      <c r="V152" s="38">
        <f t="shared" si="20"/>
        <v>1259.1102585599997</v>
      </c>
      <c r="W152" s="38">
        <f t="shared" si="20"/>
        <v>1259.1102585599997</v>
      </c>
      <c r="X152" s="38">
        <f t="shared" si="20"/>
        <v>2186.2215144000002</v>
      </c>
      <c r="Y152" s="38">
        <f t="shared" si="20"/>
        <v>2186.2215144000002</v>
      </c>
      <c r="Z152" s="38">
        <f t="shared" si="20"/>
        <v>2186.2215144000002</v>
      </c>
      <c r="AA152" s="38">
        <f t="shared" si="20"/>
        <v>2186.2215144000002</v>
      </c>
      <c r="AB152" s="38">
        <f t="shared" si="20"/>
        <v>2498.5388736</v>
      </c>
      <c r="AC152" s="38">
        <f t="shared" si="20"/>
        <v>2186.2215144000002</v>
      </c>
      <c r="AD152" s="38">
        <f t="shared" si="20"/>
        <v>2186.2215144000002</v>
      </c>
      <c r="AE152" s="38">
        <f t="shared" si="20"/>
        <v>2186.2215144000002</v>
      </c>
      <c r="AF152" s="38">
        <f t="shared" si="20"/>
        <v>1124.34249312</v>
      </c>
      <c r="AG152" s="38">
        <f t="shared" si="20"/>
        <v>0</v>
      </c>
      <c r="AH152" s="38">
        <f t="shared" si="20"/>
        <v>0</v>
      </c>
      <c r="AI152" s="38">
        <f t="shared" si="20"/>
        <v>0</v>
      </c>
      <c r="AJ152" s="38">
        <f t="shared" si="20"/>
        <v>0</v>
      </c>
      <c r="AK152" s="38">
        <f t="shared" si="20"/>
        <v>0</v>
      </c>
      <c r="AL152" s="38">
        <f t="shared" si="20"/>
        <v>0</v>
      </c>
      <c r="AM152" s="38">
        <f t="shared" si="20"/>
        <v>0</v>
      </c>
      <c r="AN152" s="38">
        <f t="shared" si="20"/>
        <v>0</v>
      </c>
      <c r="AO152" s="38">
        <f t="shared" si="20"/>
        <v>0</v>
      </c>
      <c r="AP152" s="38">
        <f t="shared" si="20"/>
        <v>0</v>
      </c>
      <c r="AQ152" s="38">
        <f t="shared" si="20"/>
        <v>0</v>
      </c>
      <c r="AR152" s="38">
        <f t="shared" si="20"/>
        <v>0</v>
      </c>
      <c r="AS152" s="38">
        <f t="shared" si="20"/>
        <v>0</v>
      </c>
      <c r="AT152" s="38">
        <f t="shared" si="20"/>
        <v>0</v>
      </c>
      <c r="AU152" s="38">
        <f t="shared" si="20"/>
        <v>0</v>
      </c>
    </row>
    <row r="153" spans="3:47" x14ac:dyDescent="0.2">
      <c r="E153" s="9" t="s">
        <v>30</v>
      </c>
      <c r="G153" s="10" t="s">
        <v>85</v>
      </c>
      <c r="J153" s="38">
        <f t="shared" si="14"/>
        <v>5381.8971212160004</v>
      </c>
      <c r="K153" s="38"/>
      <c r="L153" s="38">
        <f t="shared" ref="L153:AU153" si="21">L$133*$F81*L96</f>
        <v>0</v>
      </c>
      <c r="M153" s="38">
        <f t="shared" si="21"/>
        <v>0</v>
      </c>
      <c r="N153" s="38">
        <f t="shared" si="21"/>
        <v>0</v>
      </c>
      <c r="O153" s="38">
        <f t="shared" si="21"/>
        <v>0</v>
      </c>
      <c r="P153" s="38">
        <f t="shared" si="21"/>
        <v>0</v>
      </c>
      <c r="Q153" s="38">
        <f t="shared" si="21"/>
        <v>0</v>
      </c>
      <c r="R153" s="38">
        <f t="shared" si="21"/>
        <v>0</v>
      </c>
      <c r="S153" s="38">
        <f t="shared" si="21"/>
        <v>0</v>
      </c>
      <c r="T153" s="38">
        <f t="shared" si="21"/>
        <v>239.69065881599997</v>
      </c>
      <c r="U153" s="38">
        <f t="shared" si="21"/>
        <v>239.69065881599997</v>
      </c>
      <c r="V153" s="38">
        <f t="shared" si="21"/>
        <v>239.69065881599997</v>
      </c>
      <c r="W153" s="38">
        <f t="shared" si="21"/>
        <v>239.69065881599997</v>
      </c>
      <c r="X153" s="38">
        <f t="shared" si="21"/>
        <v>510.92312543999998</v>
      </c>
      <c r="Y153" s="38">
        <f t="shared" si="21"/>
        <v>510.92312543999998</v>
      </c>
      <c r="Z153" s="38">
        <f t="shared" si="21"/>
        <v>510.92312543999998</v>
      </c>
      <c r="AA153" s="38">
        <f t="shared" si="21"/>
        <v>510.92312543999998</v>
      </c>
      <c r="AB153" s="38">
        <f t="shared" si="21"/>
        <v>583.91214335999996</v>
      </c>
      <c r="AC153" s="38">
        <f t="shared" si="21"/>
        <v>510.92312543999998</v>
      </c>
      <c r="AD153" s="38">
        <f t="shared" si="21"/>
        <v>510.92312543999998</v>
      </c>
      <c r="AE153" s="38">
        <f t="shared" si="21"/>
        <v>510.92312543999998</v>
      </c>
      <c r="AF153" s="38">
        <f t="shared" si="21"/>
        <v>262.760464512</v>
      </c>
      <c r="AG153" s="38">
        <f t="shared" si="21"/>
        <v>0</v>
      </c>
      <c r="AH153" s="38">
        <f t="shared" si="21"/>
        <v>0</v>
      </c>
      <c r="AI153" s="38">
        <f t="shared" si="21"/>
        <v>0</v>
      </c>
      <c r="AJ153" s="38">
        <f t="shared" si="21"/>
        <v>0</v>
      </c>
      <c r="AK153" s="38">
        <f t="shared" si="21"/>
        <v>0</v>
      </c>
      <c r="AL153" s="38">
        <f t="shared" si="21"/>
        <v>0</v>
      </c>
      <c r="AM153" s="38">
        <f t="shared" si="21"/>
        <v>0</v>
      </c>
      <c r="AN153" s="38">
        <f t="shared" si="21"/>
        <v>0</v>
      </c>
      <c r="AO153" s="38">
        <f t="shared" si="21"/>
        <v>0</v>
      </c>
      <c r="AP153" s="38">
        <f t="shared" si="21"/>
        <v>0</v>
      </c>
      <c r="AQ153" s="38">
        <f t="shared" si="21"/>
        <v>0</v>
      </c>
      <c r="AR153" s="38">
        <f t="shared" si="21"/>
        <v>0</v>
      </c>
      <c r="AS153" s="38">
        <f t="shared" si="21"/>
        <v>0</v>
      </c>
      <c r="AT153" s="38">
        <f t="shared" si="21"/>
        <v>0</v>
      </c>
      <c r="AU153" s="38">
        <f t="shared" si="21"/>
        <v>0</v>
      </c>
    </row>
    <row r="154" spans="3:47" x14ac:dyDescent="0.2">
      <c r="E154" s="9" t="s">
        <v>31</v>
      </c>
      <c r="G154" s="10" t="s">
        <v>85</v>
      </c>
      <c r="J154" s="38">
        <f t="shared" si="14"/>
        <v>9313.1725031423994</v>
      </c>
      <c r="K154" s="38"/>
      <c r="L154" s="38">
        <f t="shared" ref="L154:AU154" si="22">L$133*$F82*L90</f>
        <v>0</v>
      </c>
      <c r="M154" s="38">
        <f t="shared" si="22"/>
        <v>0</v>
      </c>
      <c r="N154" s="38">
        <f t="shared" si="22"/>
        <v>0</v>
      </c>
      <c r="O154" s="38">
        <f t="shared" si="22"/>
        <v>0</v>
      </c>
      <c r="P154" s="38">
        <f t="shared" si="22"/>
        <v>0</v>
      </c>
      <c r="Q154" s="38">
        <f t="shared" si="22"/>
        <v>0</v>
      </c>
      <c r="R154" s="38">
        <f t="shared" si="22"/>
        <v>0</v>
      </c>
      <c r="S154" s="38">
        <f t="shared" si="22"/>
        <v>0</v>
      </c>
      <c r="T154" s="38">
        <f t="shared" si="22"/>
        <v>486.32754585599997</v>
      </c>
      <c r="U154" s="38">
        <f t="shared" si="22"/>
        <v>486.32754585599997</v>
      </c>
      <c r="V154" s="38">
        <f t="shared" si="22"/>
        <v>486.32754585599997</v>
      </c>
      <c r="W154" s="38">
        <f t="shared" si="22"/>
        <v>486.32754585599997</v>
      </c>
      <c r="X154" s="38">
        <f t="shared" si="22"/>
        <v>851.07320524799991</v>
      </c>
      <c r="Y154" s="38">
        <f t="shared" si="22"/>
        <v>851.07320524799991</v>
      </c>
      <c r="Z154" s="38">
        <f t="shared" si="22"/>
        <v>851.07320524799991</v>
      </c>
      <c r="AA154" s="38">
        <f t="shared" si="22"/>
        <v>851.07320524799991</v>
      </c>
      <c r="AB154" s="38">
        <f t="shared" si="22"/>
        <v>972.65509171199994</v>
      </c>
      <c r="AC154" s="38">
        <f t="shared" si="22"/>
        <v>851.07320524799991</v>
      </c>
      <c r="AD154" s="38">
        <f t="shared" si="22"/>
        <v>851.07320524799991</v>
      </c>
      <c r="AE154" s="38">
        <f t="shared" si="22"/>
        <v>851.07320524799991</v>
      </c>
      <c r="AF154" s="38">
        <f t="shared" si="22"/>
        <v>437.6947912704</v>
      </c>
      <c r="AG154" s="38">
        <f t="shared" si="22"/>
        <v>0</v>
      </c>
      <c r="AH154" s="38">
        <f t="shared" si="22"/>
        <v>0</v>
      </c>
      <c r="AI154" s="38">
        <f t="shared" si="22"/>
        <v>0</v>
      </c>
      <c r="AJ154" s="38">
        <f t="shared" si="22"/>
        <v>0</v>
      </c>
      <c r="AK154" s="38">
        <f t="shared" si="22"/>
        <v>0</v>
      </c>
      <c r="AL154" s="38">
        <f t="shared" si="22"/>
        <v>0</v>
      </c>
      <c r="AM154" s="38">
        <f t="shared" si="22"/>
        <v>0</v>
      </c>
      <c r="AN154" s="38">
        <f t="shared" si="22"/>
        <v>0</v>
      </c>
      <c r="AO154" s="38">
        <f t="shared" si="22"/>
        <v>0</v>
      </c>
      <c r="AP154" s="38">
        <f t="shared" si="22"/>
        <v>0</v>
      </c>
      <c r="AQ154" s="38">
        <f t="shared" si="22"/>
        <v>0</v>
      </c>
      <c r="AR154" s="38">
        <f t="shared" si="22"/>
        <v>0</v>
      </c>
      <c r="AS154" s="38">
        <f t="shared" si="22"/>
        <v>0</v>
      </c>
      <c r="AT154" s="38">
        <f t="shared" si="22"/>
        <v>0</v>
      </c>
      <c r="AU154" s="38">
        <f t="shared" si="22"/>
        <v>0</v>
      </c>
    </row>
    <row r="155" spans="3:47" x14ac:dyDescent="0.2">
      <c r="D155" s="8" t="s">
        <v>7</v>
      </c>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row>
    <row r="156" spans="3:47" x14ac:dyDescent="0.2">
      <c r="E156" s="9" t="s">
        <v>7</v>
      </c>
      <c r="G156" s="10" t="s">
        <v>85</v>
      </c>
      <c r="J156" s="38">
        <f t="shared" si="14"/>
        <v>19844.448525216001</v>
      </c>
      <c r="K156" s="38"/>
      <c r="L156" s="38">
        <f t="shared" ref="L156:AU156" si="23">L$134*$F84*L92</f>
        <v>0</v>
      </c>
      <c r="M156" s="38">
        <f t="shared" si="23"/>
        <v>0</v>
      </c>
      <c r="N156" s="38">
        <f t="shared" si="23"/>
        <v>23.467806935999999</v>
      </c>
      <c r="O156" s="38">
        <f t="shared" si="23"/>
        <v>117.33903467999998</v>
      </c>
      <c r="P156" s="38">
        <f t="shared" si="23"/>
        <v>234.67806935999997</v>
      </c>
      <c r="Q156" s="38">
        <f t="shared" si="23"/>
        <v>586.69517339999993</v>
      </c>
      <c r="R156" s="38">
        <f t="shared" si="23"/>
        <v>1290.7293814799998</v>
      </c>
      <c r="S156" s="38">
        <f t="shared" si="23"/>
        <v>1266.9953990399999</v>
      </c>
      <c r="T156" s="38">
        <f t="shared" si="23"/>
        <v>1266.9953990399999</v>
      </c>
      <c r="U156" s="38">
        <f t="shared" si="23"/>
        <v>1266.9953990399999</v>
      </c>
      <c r="V156" s="38">
        <f t="shared" si="23"/>
        <v>1266.9953990399999</v>
      </c>
      <c r="W156" s="38">
        <f t="shared" si="23"/>
        <v>1447.9947417599999</v>
      </c>
      <c r="X156" s="38">
        <f t="shared" si="23"/>
        <v>1266.9953990399999</v>
      </c>
      <c r="Y156" s="38">
        <f t="shared" si="23"/>
        <v>1280.9696129999998</v>
      </c>
      <c r="Z156" s="38">
        <f t="shared" si="23"/>
        <v>1280.9696129999998</v>
      </c>
      <c r="AA156" s="38">
        <f t="shared" si="23"/>
        <v>1280.9696129999998</v>
      </c>
      <c r="AB156" s="38">
        <f t="shared" si="23"/>
        <v>1463.9652719999997</v>
      </c>
      <c r="AC156" s="38">
        <f t="shared" si="23"/>
        <v>1280.9696129999998</v>
      </c>
      <c r="AD156" s="38">
        <f t="shared" si="23"/>
        <v>1280.9696129999998</v>
      </c>
      <c r="AE156" s="38">
        <f t="shared" si="23"/>
        <v>1280.9696129999998</v>
      </c>
      <c r="AF156" s="38">
        <f t="shared" si="23"/>
        <v>658.78437239999994</v>
      </c>
      <c r="AG156" s="38">
        <f t="shared" si="23"/>
        <v>0</v>
      </c>
      <c r="AH156" s="38">
        <f t="shared" si="23"/>
        <v>0</v>
      </c>
      <c r="AI156" s="38">
        <f t="shared" si="23"/>
        <v>0</v>
      </c>
      <c r="AJ156" s="38">
        <f t="shared" si="23"/>
        <v>0</v>
      </c>
      <c r="AK156" s="38">
        <f t="shared" si="23"/>
        <v>0</v>
      </c>
      <c r="AL156" s="38">
        <f t="shared" si="23"/>
        <v>0</v>
      </c>
      <c r="AM156" s="38">
        <f t="shared" si="23"/>
        <v>0</v>
      </c>
      <c r="AN156" s="38">
        <f t="shared" si="23"/>
        <v>0</v>
      </c>
      <c r="AO156" s="38">
        <f t="shared" si="23"/>
        <v>0</v>
      </c>
      <c r="AP156" s="38">
        <f t="shared" si="23"/>
        <v>0</v>
      </c>
      <c r="AQ156" s="38">
        <f t="shared" si="23"/>
        <v>0</v>
      </c>
      <c r="AR156" s="38">
        <f t="shared" si="23"/>
        <v>0</v>
      </c>
      <c r="AS156" s="38">
        <f t="shared" si="23"/>
        <v>0</v>
      </c>
      <c r="AT156" s="38">
        <f t="shared" si="23"/>
        <v>0</v>
      </c>
      <c r="AU156" s="38">
        <f t="shared" si="23"/>
        <v>0</v>
      </c>
    </row>
    <row r="157" spans="3:47" x14ac:dyDescent="0.2">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row>
    <row r="158" spans="3:47" x14ac:dyDescent="0.2">
      <c r="C158" s="7" t="s">
        <v>189</v>
      </c>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row>
    <row r="159" spans="3:47" x14ac:dyDescent="0.2">
      <c r="E159" s="9" t="s">
        <v>24</v>
      </c>
      <c r="G159" s="10" t="s">
        <v>85</v>
      </c>
      <c r="J159" s="38">
        <f t="shared" si="14"/>
        <v>31427.673525508679</v>
      </c>
      <c r="K159" s="38"/>
      <c r="L159" s="38">
        <f>L144+L148+L152</f>
        <v>0</v>
      </c>
      <c r="M159" s="38">
        <f t="shared" ref="M159:AU161" si="24">M144+M148+M152</f>
        <v>0</v>
      </c>
      <c r="N159" s="38">
        <f t="shared" si="24"/>
        <v>23.916189417120005</v>
      </c>
      <c r="O159" s="38">
        <f t="shared" si="24"/>
        <v>119.5809470856</v>
      </c>
      <c r="P159" s="38">
        <f t="shared" si="24"/>
        <v>272.00795167476002</v>
      </c>
      <c r="Q159" s="38">
        <f t="shared" si="24"/>
        <v>719.55680025599997</v>
      </c>
      <c r="R159" s="38">
        <f t="shared" si="24"/>
        <v>1583.0249605632</v>
      </c>
      <c r="S159" s="38">
        <f t="shared" si="24"/>
        <v>1661.3497861632</v>
      </c>
      <c r="T159" s="38">
        <f t="shared" si="24"/>
        <v>1971.1173097727997</v>
      </c>
      <c r="U159" s="38">
        <f t="shared" si="24"/>
        <v>1971.1173097727997</v>
      </c>
      <c r="V159" s="38">
        <f t="shared" si="24"/>
        <v>1971.1173097727997</v>
      </c>
      <c r="W159" s="38">
        <f t="shared" si="24"/>
        <v>2208.4529935103997</v>
      </c>
      <c r="X159" s="38">
        <f t="shared" si="24"/>
        <v>2186.2215144000002</v>
      </c>
      <c r="Y159" s="38">
        <f t="shared" si="24"/>
        <v>2186.2215144000002</v>
      </c>
      <c r="Z159" s="38">
        <f t="shared" si="24"/>
        <v>2186.2215144000002</v>
      </c>
      <c r="AA159" s="38">
        <f t="shared" si="24"/>
        <v>2186.2215144000002</v>
      </c>
      <c r="AB159" s="38">
        <f t="shared" si="24"/>
        <v>2498.5388736</v>
      </c>
      <c r="AC159" s="38">
        <f t="shared" si="24"/>
        <v>2186.2215144000002</v>
      </c>
      <c r="AD159" s="38">
        <f t="shared" si="24"/>
        <v>2186.2215144000002</v>
      </c>
      <c r="AE159" s="38">
        <f t="shared" si="24"/>
        <v>2186.2215144000002</v>
      </c>
      <c r="AF159" s="38">
        <f t="shared" si="24"/>
        <v>1124.34249312</v>
      </c>
      <c r="AG159" s="38">
        <f t="shared" si="24"/>
        <v>0</v>
      </c>
      <c r="AH159" s="38">
        <f t="shared" si="24"/>
        <v>0</v>
      </c>
      <c r="AI159" s="38">
        <f t="shared" si="24"/>
        <v>0</v>
      </c>
      <c r="AJ159" s="38">
        <f t="shared" si="24"/>
        <v>0</v>
      </c>
      <c r="AK159" s="38">
        <f t="shared" si="24"/>
        <v>0</v>
      </c>
      <c r="AL159" s="38">
        <f t="shared" si="24"/>
        <v>0</v>
      </c>
      <c r="AM159" s="38">
        <f t="shared" si="24"/>
        <v>0</v>
      </c>
      <c r="AN159" s="38">
        <f t="shared" si="24"/>
        <v>0</v>
      </c>
      <c r="AO159" s="38">
        <f t="shared" si="24"/>
        <v>0</v>
      </c>
      <c r="AP159" s="38">
        <f t="shared" si="24"/>
        <v>0</v>
      </c>
      <c r="AQ159" s="38">
        <f t="shared" si="24"/>
        <v>0</v>
      </c>
      <c r="AR159" s="38">
        <f t="shared" si="24"/>
        <v>0</v>
      </c>
      <c r="AS159" s="38">
        <f t="shared" si="24"/>
        <v>0</v>
      </c>
      <c r="AT159" s="38">
        <f t="shared" si="24"/>
        <v>0</v>
      </c>
      <c r="AU159" s="38">
        <f t="shared" si="24"/>
        <v>0</v>
      </c>
    </row>
    <row r="160" spans="3:47" x14ac:dyDescent="0.2">
      <c r="E160" s="9" t="s">
        <v>22</v>
      </c>
      <c r="G160" s="10" t="s">
        <v>85</v>
      </c>
      <c r="J160" s="38">
        <f t="shared" si="14"/>
        <v>6432.2378567137157</v>
      </c>
      <c r="K160" s="38"/>
      <c r="L160" s="38">
        <f t="shared" ref="L160:AA161" si="25">L145+L149+L153</f>
        <v>0</v>
      </c>
      <c r="M160" s="38">
        <f t="shared" si="25"/>
        <v>0</v>
      </c>
      <c r="N160" s="38">
        <f t="shared" si="25"/>
        <v>2.6926088200703999</v>
      </c>
      <c r="O160" s="38">
        <f t="shared" si="25"/>
        <v>13.463044100352</v>
      </c>
      <c r="P160" s="38">
        <f t="shared" si="25"/>
        <v>30.385223751052798</v>
      </c>
      <c r="Q160" s="38">
        <f t="shared" si="25"/>
        <v>80.126833651200002</v>
      </c>
      <c r="R160" s="38">
        <f t="shared" si="25"/>
        <v>176.27903403263997</v>
      </c>
      <c r="S160" s="38">
        <f t="shared" si="25"/>
        <v>261.58789689983996</v>
      </c>
      <c r="T160" s="38">
        <f t="shared" si="25"/>
        <v>351.79975748735995</v>
      </c>
      <c r="U160" s="38">
        <f t="shared" si="25"/>
        <v>351.79975748735995</v>
      </c>
      <c r="V160" s="38">
        <f t="shared" si="25"/>
        <v>351.79975748735995</v>
      </c>
      <c r="W160" s="38">
        <f t="shared" si="25"/>
        <v>389.16945704447994</v>
      </c>
      <c r="X160" s="38">
        <f t="shared" si="25"/>
        <v>510.92312543999998</v>
      </c>
      <c r="Y160" s="38">
        <f t="shared" si="25"/>
        <v>510.92312543999998</v>
      </c>
      <c r="Z160" s="38">
        <f t="shared" si="25"/>
        <v>510.92312543999998</v>
      </c>
      <c r="AA160" s="38">
        <f t="shared" si="25"/>
        <v>510.92312543999998</v>
      </c>
      <c r="AB160" s="38">
        <f t="shared" si="24"/>
        <v>583.91214335999996</v>
      </c>
      <c r="AC160" s="38">
        <f t="shared" si="24"/>
        <v>510.92312543999998</v>
      </c>
      <c r="AD160" s="38">
        <f t="shared" si="24"/>
        <v>510.92312543999998</v>
      </c>
      <c r="AE160" s="38">
        <f t="shared" si="24"/>
        <v>510.92312543999998</v>
      </c>
      <c r="AF160" s="38">
        <f t="shared" si="24"/>
        <v>262.760464512</v>
      </c>
      <c r="AG160" s="38">
        <f t="shared" si="24"/>
        <v>0</v>
      </c>
      <c r="AH160" s="38">
        <f t="shared" si="24"/>
        <v>0</v>
      </c>
      <c r="AI160" s="38">
        <f t="shared" si="24"/>
        <v>0</v>
      </c>
      <c r="AJ160" s="38">
        <f t="shared" si="24"/>
        <v>0</v>
      </c>
      <c r="AK160" s="38">
        <f t="shared" si="24"/>
        <v>0</v>
      </c>
      <c r="AL160" s="38">
        <f t="shared" si="24"/>
        <v>0</v>
      </c>
      <c r="AM160" s="38">
        <f t="shared" si="24"/>
        <v>0</v>
      </c>
      <c r="AN160" s="38">
        <f t="shared" si="24"/>
        <v>0</v>
      </c>
      <c r="AO160" s="38">
        <f t="shared" si="24"/>
        <v>0</v>
      </c>
      <c r="AP160" s="38">
        <f t="shared" si="24"/>
        <v>0</v>
      </c>
      <c r="AQ160" s="38">
        <f t="shared" si="24"/>
        <v>0</v>
      </c>
      <c r="AR160" s="38">
        <f t="shared" si="24"/>
        <v>0</v>
      </c>
      <c r="AS160" s="38">
        <f t="shared" si="24"/>
        <v>0</v>
      </c>
      <c r="AT160" s="38">
        <f t="shared" si="24"/>
        <v>0</v>
      </c>
      <c r="AU160" s="38">
        <f t="shared" si="24"/>
        <v>0</v>
      </c>
    </row>
    <row r="161" spans="2:47" x14ac:dyDescent="0.2">
      <c r="E161" s="9" t="s">
        <v>19</v>
      </c>
      <c r="G161" s="10" t="s">
        <v>85</v>
      </c>
      <c r="J161" s="38">
        <f t="shared" si="14"/>
        <v>12091.344377242776</v>
      </c>
      <c r="K161" s="38"/>
      <c r="L161" s="38">
        <f t="shared" si="25"/>
        <v>0</v>
      </c>
      <c r="M161" s="38">
        <f t="shared" si="24"/>
        <v>0</v>
      </c>
      <c r="N161" s="38">
        <f t="shared" si="24"/>
        <v>10.42434827395488</v>
      </c>
      <c r="O161" s="38">
        <f t="shared" si="24"/>
        <v>52.121741369774398</v>
      </c>
      <c r="P161" s="38">
        <f t="shared" si="24"/>
        <v>109.74824113248935</v>
      </c>
      <c r="Q161" s="38">
        <f t="shared" si="24"/>
        <v>280.99670089679995</v>
      </c>
      <c r="R161" s="38">
        <f t="shared" si="24"/>
        <v>618.19274197295988</v>
      </c>
      <c r="S161" s="38">
        <f t="shared" si="24"/>
        <v>597.3408351590399</v>
      </c>
      <c r="T161" s="38">
        <f t="shared" si="24"/>
        <v>742.3307609241599</v>
      </c>
      <c r="U161" s="38">
        <f t="shared" si="24"/>
        <v>742.3307609241599</v>
      </c>
      <c r="V161" s="38">
        <f t="shared" si="24"/>
        <v>742.3307609241599</v>
      </c>
      <c r="W161" s="38">
        <f t="shared" si="24"/>
        <v>827.66516594687982</v>
      </c>
      <c r="X161" s="38">
        <f t="shared" si="24"/>
        <v>851.07320524799991</v>
      </c>
      <c r="Y161" s="38">
        <f t="shared" si="24"/>
        <v>851.07320524799991</v>
      </c>
      <c r="Z161" s="38">
        <f t="shared" si="24"/>
        <v>851.07320524799991</v>
      </c>
      <c r="AA161" s="38">
        <f t="shared" si="24"/>
        <v>851.07320524799991</v>
      </c>
      <c r="AB161" s="38">
        <f t="shared" si="24"/>
        <v>972.65509171199994</v>
      </c>
      <c r="AC161" s="38">
        <f t="shared" si="24"/>
        <v>851.07320524799991</v>
      </c>
      <c r="AD161" s="38">
        <f t="shared" si="24"/>
        <v>851.07320524799991</v>
      </c>
      <c r="AE161" s="38">
        <f t="shared" si="24"/>
        <v>851.07320524799991</v>
      </c>
      <c r="AF161" s="38">
        <f t="shared" si="24"/>
        <v>437.6947912704</v>
      </c>
      <c r="AG161" s="38">
        <f t="shared" si="24"/>
        <v>0</v>
      </c>
      <c r="AH161" s="38">
        <f t="shared" si="24"/>
        <v>0</v>
      </c>
      <c r="AI161" s="38">
        <f t="shared" si="24"/>
        <v>0</v>
      </c>
      <c r="AJ161" s="38">
        <f t="shared" si="24"/>
        <v>0</v>
      </c>
      <c r="AK161" s="38">
        <f t="shared" si="24"/>
        <v>0</v>
      </c>
      <c r="AL161" s="38">
        <f t="shared" si="24"/>
        <v>0</v>
      </c>
      <c r="AM161" s="38">
        <f t="shared" si="24"/>
        <v>0</v>
      </c>
      <c r="AN161" s="38">
        <f t="shared" si="24"/>
        <v>0</v>
      </c>
      <c r="AO161" s="38">
        <f t="shared" si="24"/>
        <v>0</v>
      </c>
      <c r="AP161" s="38">
        <f t="shared" si="24"/>
        <v>0</v>
      </c>
      <c r="AQ161" s="38">
        <f t="shared" si="24"/>
        <v>0</v>
      </c>
      <c r="AR161" s="38">
        <f t="shared" si="24"/>
        <v>0</v>
      </c>
      <c r="AS161" s="38">
        <f t="shared" si="24"/>
        <v>0</v>
      </c>
      <c r="AT161" s="38">
        <f t="shared" si="24"/>
        <v>0</v>
      </c>
      <c r="AU161" s="38">
        <f t="shared" si="24"/>
        <v>0</v>
      </c>
    </row>
    <row r="162" spans="2:47" x14ac:dyDescent="0.2">
      <c r="E162" s="9" t="s">
        <v>23</v>
      </c>
      <c r="G162" s="10" t="s">
        <v>85</v>
      </c>
      <c r="J162" s="38">
        <f t="shared" si="14"/>
        <v>19844.448525216001</v>
      </c>
      <c r="K162" s="38"/>
      <c r="L162" s="38">
        <f>L156</f>
        <v>0</v>
      </c>
      <c r="M162" s="38">
        <f t="shared" ref="M162:AU162" si="26">M156</f>
        <v>0</v>
      </c>
      <c r="N162" s="38">
        <f t="shared" si="26"/>
        <v>23.467806935999999</v>
      </c>
      <c r="O162" s="38">
        <f t="shared" si="26"/>
        <v>117.33903467999998</v>
      </c>
      <c r="P162" s="38">
        <f t="shared" si="26"/>
        <v>234.67806935999997</v>
      </c>
      <c r="Q162" s="38">
        <f t="shared" si="26"/>
        <v>586.69517339999993</v>
      </c>
      <c r="R162" s="38">
        <f t="shared" si="26"/>
        <v>1290.7293814799998</v>
      </c>
      <c r="S162" s="38">
        <f t="shared" si="26"/>
        <v>1266.9953990399999</v>
      </c>
      <c r="T162" s="38">
        <f t="shared" si="26"/>
        <v>1266.9953990399999</v>
      </c>
      <c r="U162" s="38">
        <f t="shared" si="26"/>
        <v>1266.9953990399999</v>
      </c>
      <c r="V162" s="38">
        <f t="shared" si="26"/>
        <v>1266.9953990399999</v>
      </c>
      <c r="W162" s="38">
        <f t="shared" si="26"/>
        <v>1447.9947417599999</v>
      </c>
      <c r="X162" s="38">
        <f t="shared" si="26"/>
        <v>1266.9953990399999</v>
      </c>
      <c r="Y162" s="38">
        <f t="shared" si="26"/>
        <v>1280.9696129999998</v>
      </c>
      <c r="Z162" s="38">
        <f t="shared" si="26"/>
        <v>1280.9696129999998</v>
      </c>
      <c r="AA162" s="38">
        <f t="shared" si="26"/>
        <v>1280.9696129999998</v>
      </c>
      <c r="AB162" s="38">
        <f t="shared" si="26"/>
        <v>1463.9652719999997</v>
      </c>
      <c r="AC162" s="38">
        <f t="shared" si="26"/>
        <v>1280.9696129999998</v>
      </c>
      <c r="AD162" s="38">
        <f t="shared" si="26"/>
        <v>1280.9696129999998</v>
      </c>
      <c r="AE162" s="38">
        <f t="shared" si="26"/>
        <v>1280.9696129999998</v>
      </c>
      <c r="AF162" s="38">
        <f t="shared" si="26"/>
        <v>658.78437239999994</v>
      </c>
      <c r="AG162" s="38">
        <f t="shared" si="26"/>
        <v>0</v>
      </c>
      <c r="AH162" s="38">
        <f t="shared" si="26"/>
        <v>0</v>
      </c>
      <c r="AI162" s="38">
        <f t="shared" si="26"/>
        <v>0</v>
      </c>
      <c r="AJ162" s="38">
        <f t="shared" si="26"/>
        <v>0</v>
      </c>
      <c r="AK162" s="38">
        <f t="shared" si="26"/>
        <v>0</v>
      </c>
      <c r="AL162" s="38">
        <f t="shared" si="26"/>
        <v>0</v>
      </c>
      <c r="AM162" s="38">
        <f t="shared" si="26"/>
        <v>0</v>
      </c>
      <c r="AN162" s="38">
        <f t="shared" si="26"/>
        <v>0</v>
      </c>
      <c r="AO162" s="38">
        <f t="shared" si="26"/>
        <v>0</v>
      </c>
      <c r="AP162" s="38">
        <f t="shared" si="26"/>
        <v>0</v>
      </c>
      <c r="AQ162" s="38">
        <f t="shared" si="26"/>
        <v>0</v>
      </c>
      <c r="AR162" s="38">
        <f t="shared" si="26"/>
        <v>0</v>
      </c>
      <c r="AS162" s="38">
        <f t="shared" si="26"/>
        <v>0</v>
      </c>
      <c r="AT162" s="38">
        <f t="shared" si="26"/>
        <v>0</v>
      </c>
      <c r="AU162" s="38">
        <f t="shared" si="26"/>
        <v>0</v>
      </c>
    </row>
    <row r="163" spans="2:47" x14ac:dyDescent="0.2">
      <c r="E163" s="9" t="s">
        <v>3</v>
      </c>
      <c r="G163" s="10" t="s">
        <v>85</v>
      </c>
      <c r="J163" s="38">
        <f t="shared" si="14"/>
        <v>69795.704284681153</v>
      </c>
      <c r="K163" s="38"/>
      <c r="L163" s="38">
        <f>SUM(L159:L162)</f>
        <v>0</v>
      </c>
      <c r="M163" s="38">
        <f t="shared" ref="M163:AU163" si="27">SUM(M159:M162)</f>
        <v>0</v>
      </c>
      <c r="N163" s="38">
        <f t="shared" si="27"/>
        <v>60.500953447145292</v>
      </c>
      <c r="O163" s="38">
        <f t="shared" si="27"/>
        <v>302.50476723572638</v>
      </c>
      <c r="P163" s="38">
        <f t="shared" si="27"/>
        <v>646.81948591830212</v>
      </c>
      <c r="Q163" s="38">
        <f t="shared" si="27"/>
        <v>1667.3755082039997</v>
      </c>
      <c r="R163" s="38">
        <f t="shared" si="27"/>
        <v>3668.2261180487994</v>
      </c>
      <c r="S163" s="38">
        <f t="shared" si="27"/>
        <v>3787.2739172620795</v>
      </c>
      <c r="T163" s="38">
        <f t="shared" si="27"/>
        <v>4332.2432272243195</v>
      </c>
      <c r="U163" s="38">
        <f t="shared" si="27"/>
        <v>4332.2432272243195</v>
      </c>
      <c r="V163" s="38">
        <f t="shared" si="27"/>
        <v>4332.2432272243195</v>
      </c>
      <c r="W163" s="38">
        <f t="shared" si="27"/>
        <v>4873.2823582617593</v>
      </c>
      <c r="X163" s="38">
        <f t="shared" si="27"/>
        <v>4815.213244128</v>
      </c>
      <c r="Y163" s="38">
        <f t="shared" si="27"/>
        <v>4829.1874580879994</v>
      </c>
      <c r="Z163" s="38">
        <f t="shared" si="27"/>
        <v>4829.1874580879994</v>
      </c>
      <c r="AA163" s="38">
        <f t="shared" si="27"/>
        <v>4829.1874580879994</v>
      </c>
      <c r="AB163" s="38">
        <f t="shared" si="27"/>
        <v>5519.0713806719996</v>
      </c>
      <c r="AC163" s="38">
        <f t="shared" si="27"/>
        <v>4829.1874580879994</v>
      </c>
      <c r="AD163" s="38">
        <f t="shared" si="27"/>
        <v>4829.1874580879994</v>
      </c>
      <c r="AE163" s="38">
        <f t="shared" si="27"/>
        <v>4829.1874580879994</v>
      </c>
      <c r="AF163" s="38">
        <f t="shared" si="27"/>
        <v>2483.5821213024001</v>
      </c>
      <c r="AG163" s="38">
        <f t="shared" si="27"/>
        <v>0</v>
      </c>
      <c r="AH163" s="38">
        <f t="shared" si="27"/>
        <v>0</v>
      </c>
      <c r="AI163" s="38">
        <f t="shared" si="27"/>
        <v>0</v>
      </c>
      <c r="AJ163" s="38">
        <f t="shared" si="27"/>
        <v>0</v>
      </c>
      <c r="AK163" s="38">
        <f t="shared" si="27"/>
        <v>0</v>
      </c>
      <c r="AL163" s="38">
        <f t="shared" si="27"/>
        <v>0</v>
      </c>
      <c r="AM163" s="38">
        <f t="shared" si="27"/>
        <v>0</v>
      </c>
      <c r="AN163" s="38">
        <f t="shared" si="27"/>
        <v>0</v>
      </c>
      <c r="AO163" s="38">
        <f t="shared" si="27"/>
        <v>0</v>
      </c>
      <c r="AP163" s="38">
        <f t="shared" si="27"/>
        <v>0</v>
      </c>
      <c r="AQ163" s="38">
        <f t="shared" si="27"/>
        <v>0</v>
      </c>
      <c r="AR163" s="38">
        <f t="shared" si="27"/>
        <v>0</v>
      </c>
      <c r="AS163" s="38">
        <f t="shared" si="27"/>
        <v>0</v>
      </c>
      <c r="AT163" s="38">
        <f t="shared" si="27"/>
        <v>0</v>
      </c>
      <c r="AU163" s="38">
        <f t="shared" si="27"/>
        <v>0</v>
      </c>
    </row>
    <row r="164" spans="2:47" x14ac:dyDescent="0.2">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row>
    <row r="165" spans="2:47" x14ac:dyDescent="0.2">
      <c r="B165" s="6" t="s">
        <v>119</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row>
    <row r="166" spans="2:47" x14ac:dyDescent="0.2">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row>
    <row r="167" spans="2:47" x14ac:dyDescent="0.2">
      <c r="C167" s="7" t="s">
        <v>74</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row>
    <row r="168" spans="2:47" x14ac:dyDescent="0.2">
      <c r="D168" s="8" t="s">
        <v>86</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row>
    <row r="169" spans="2:47" x14ac:dyDescent="0.2">
      <c r="E169" s="9" t="s">
        <v>75</v>
      </c>
      <c r="F169" s="23">
        <f>'Active Model Inputs'!F110</f>
        <v>-468.4</v>
      </c>
      <c r="G169" s="10" t="s">
        <v>85</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row>
    <row r="170" spans="2:47" x14ac:dyDescent="0.2">
      <c r="E170" s="9" t="s">
        <v>76</v>
      </c>
      <c r="F170" s="23">
        <f>'Active Model Inputs'!F111</f>
        <v>-89.6</v>
      </c>
      <c r="G170" s="10" t="s">
        <v>85</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row>
    <row r="171" spans="2:47" x14ac:dyDescent="0.2">
      <c r="E171" s="9" t="s">
        <v>77</v>
      </c>
      <c r="F171" s="23">
        <f>'Active Model Inputs'!F112</f>
        <v>-15.2</v>
      </c>
      <c r="G171" s="10" t="s">
        <v>85</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row>
    <row r="172" spans="2:47" x14ac:dyDescent="0.2">
      <c r="E172" s="9" t="s">
        <v>78</v>
      </c>
      <c r="F172" s="23">
        <f>'Active Model Inputs'!F113</f>
        <v>0</v>
      </c>
      <c r="G172" s="10" t="s">
        <v>85</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row>
    <row r="173" spans="2:47" x14ac:dyDescent="0.2">
      <c r="E173" s="9" t="s">
        <v>79</v>
      </c>
      <c r="F173" s="23">
        <f>'Active Model Inputs'!F114</f>
        <v>-2.2999999999999998</v>
      </c>
      <c r="G173" s="10" t="s">
        <v>85</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row>
    <row r="174" spans="2:47" x14ac:dyDescent="0.2">
      <c r="E174" s="9" t="s">
        <v>100</v>
      </c>
      <c r="F174" s="23">
        <f>SUM(F169:F173)</f>
        <v>-575.5</v>
      </c>
      <c r="G174" s="10" t="s">
        <v>85</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row>
    <row r="175" spans="2:47" x14ac:dyDescent="0.2">
      <c r="D175" s="8" t="s">
        <v>87</v>
      </c>
      <c r="F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row>
    <row r="176" spans="2:47" x14ac:dyDescent="0.2">
      <c r="E176" s="9" t="s">
        <v>80</v>
      </c>
      <c r="F176" s="23">
        <f>'Active Model Inputs'!F117</f>
        <v>-59.4</v>
      </c>
      <c r="G176" s="10" t="s">
        <v>85</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row>
    <row r="177" spans="3:47" x14ac:dyDescent="0.2">
      <c r="E177" s="9" t="s">
        <v>81</v>
      </c>
      <c r="F177" s="23">
        <f>'Active Model Inputs'!F118</f>
        <v>-44.6</v>
      </c>
      <c r="G177" s="10" t="s">
        <v>85</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row>
    <row r="178" spans="3:47" x14ac:dyDescent="0.2">
      <c r="E178" s="9" t="s">
        <v>101</v>
      </c>
      <c r="F178" s="23">
        <f>SUM(F176:F177)</f>
        <v>-104</v>
      </c>
      <c r="G178" s="10" t="s">
        <v>85</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row>
    <row r="179" spans="3:47" x14ac:dyDescent="0.2">
      <c r="D179" s="8" t="s">
        <v>88</v>
      </c>
      <c r="F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row>
    <row r="180" spans="3:47" x14ac:dyDescent="0.2">
      <c r="E180" s="9" t="s">
        <v>82</v>
      </c>
      <c r="F180" s="23">
        <f>'Active Model Inputs'!F122</f>
        <v>-101.4</v>
      </c>
      <c r="G180" s="10" t="s">
        <v>85</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row>
    <row r="181" spans="3:47" x14ac:dyDescent="0.2">
      <c r="E181" s="9" t="s">
        <v>83</v>
      </c>
      <c r="F181" s="23">
        <f>'Active Model Inputs'!F123</f>
        <v>-53.3</v>
      </c>
      <c r="G181" s="10" t="s">
        <v>85</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row>
    <row r="182" spans="3:47" x14ac:dyDescent="0.2">
      <c r="E182" s="9" t="s">
        <v>84</v>
      </c>
      <c r="F182" s="23">
        <f>'Active Model Inputs'!F124</f>
        <v>289.3</v>
      </c>
      <c r="G182" s="10" t="s">
        <v>85</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row>
    <row r="183" spans="3:47" x14ac:dyDescent="0.2">
      <c r="E183" s="9" t="s">
        <v>102</v>
      </c>
      <c r="F183" s="23">
        <f>F180+F181+F182</f>
        <v>134.60000000000002</v>
      </c>
      <c r="G183" s="10" t="s">
        <v>85</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row>
    <row r="184" spans="3:47" x14ac:dyDescent="0.2">
      <c r="D184" s="8" t="s">
        <v>3</v>
      </c>
      <c r="F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row>
    <row r="185" spans="3:47" x14ac:dyDescent="0.2">
      <c r="E185" s="9" t="s">
        <v>110</v>
      </c>
      <c r="F185" s="23">
        <f>F186-F181</f>
        <v>-491.59999999999997</v>
      </c>
      <c r="G185" s="10" t="s">
        <v>85</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row>
    <row r="186" spans="3:47" x14ac:dyDescent="0.2">
      <c r="E186" s="9" t="s">
        <v>111</v>
      </c>
      <c r="F186" s="23">
        <f>SUM(F174,F178,F183)</f>
        <v>-544.9</v>
      </c>
      <c r="G186" s="10" t="s">
        <v>85</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row>
    <row r="187" spans="3:47" x14ac:dyDescent="0.2">
      <c r="F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row>
    <row r="188" spans="3:47" x14ac:dyDescent="0.2">
      <c r="C188" s="7" t="s">
        <v>90</v>
      </c>
      <c r="F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row>
    <row r="189" spans="3:47" x14ac:dyDescent="0.2">
      <c r="D189" s="8" t="s">
        <v>98</v>
      </c>
      <c r="F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row>
    <row r="190" spans="3:47" x14ac:dyDescent="0.2">
      <c r="E190" s="9" t="s">
        <v>92</v>
      </c>
      <c r="F190" s="23">
        <f>'Active Model Inputs'!F132</f>
        <v>-144.80000000000001</v>
      </c>
      <c r="G190" s="10" t="s">
        <v>85</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row>
    <row r="191" spans="3:47" x14ac:dyDescent="0.2">
      <c r="E191" s="9" t="s">
        <v>93</v>
      </c>
      <c r="F191" s="23">
        <f>'Active Model Inputs'!F133</f>
        <v>-281.10000000000002</v>
      </c>
      <c r="G191" s="10" t="s">
        <v>85</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row>
    <row r="192" spans="3:47" x14ac:dyDescent="0.2">
      <c r="E192" s="9" t="s">
        <v>94</v>
      </c>
      <c r="F192" s="23">
        <f>'Active Model Inputs'!F134</f>
        <v>-1027.7</v>
      </c>
      <c r="G192" s="10" t="s">
        <v>85</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row>
    <row r="193" spans="2:47" x14ac:dyDescent="0.2">
      <c r="E193" s="9" t="s">
        <v>3</v>
      </c>
      <c r="F193" s="23">
        <f>SUM(F190:F192)</f>
        <v>-1453.6000000000001</v>
      </c>
      <c r="G193" s="10" t="s">
        <v>85</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row>
    <row r="194" spans="2:47" x14ac:dyDescent="0.2">
      <c r="D194" s="8" t="s">
        <v>99</v>
      </c>
      <c r="F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row>
    <row r="195" spans="2:47" x14ac:dyDescent="0.2">
      <c r="E195" s="9" t="s">
        <v>95</v>
      </c>
      <c r="F195" s="23">
        <f>'Active Model Inputs'!F137</f>
        <v>-477.2</v>
      </c>
      <c r="G195" s="10" t="s">
        <v>85</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row>
    <row r="196" spans="2:47" x14ac:dyDescent="0.2">
      <c r="E196" s="9" t="s">
        <v>82</v>
      </c>
      <c r="F196" s="23">
        <f>'Active Model Inputs'!F139</f>
        <v>-282.2</v>
      </c>
      <c r="G196" s="10" t="s">
        <v>85</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row>
    <row r="197" spans="2:47" x14ac:dyDescent="0.2">
      <c r="E197" s="9" t="s">
        <v>104</v>
      </c>
      <c r="F197" s="23">
        <f>F195+F196</f>
        <v>-759.4</v>
      </c>
      <c r="G197" s="10" t="s">
        <v>85</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row>
    <row r="198" spans="2:47" x14ac:dyDescent="0.2">
      <c r="D198" s="8" t="s">
        <v>3</v>
      </c>
      <c r="F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row>
    <row r="199" spans="2:47" x14ac:dyDescent="0.2">
      <c r="E199" s="9" t="s">
        <v>96</v>
      </c>
      <c r="F199" s="23">
        <f>'Active Model Inputs'!F142</f>
        <v>2</v>
      </c>
      <c r="G199" s="10" t="s">
        <v>245</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row>
    <row r="200" spans="2:47" x14ac:dyDescent="0.2">
      <c r="E200" s="9" t="s">
        <v>97</v>
      </c>
      <c r="F200" s="23">
        <f>F193+F197</f>
        <v>-2213</v>
      </c>
      <c r="G200" s="10" t="s">
        <v>85</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row>
    <row r="201" spans="2:47" x14ac:dyDescent="0.2">
      <c r="E201" s="9" t="s">
        <v>103</v>
      </c>
      <c r="F201" s="23">
        <f>F199*F200</f>
        <v>-4426</v>
      </c>
      <c r="G201" s="10" t="s">
        <v>85</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row>
    <row r="202" spans="2:47" x14ac:dyDescent="0.2">
      <c r="F202" s="23"/>
    </row>
    <row r="203" spans="2:47" s="9" customFormat="1" x14ac:dyDescent="0.2">
      <c r="B203" s="6"/>
      <c r="C203" s="7" t="s">
        <v>1443</v>
      </c>
      <c r="D203" s="8"/>
      <c r="F203" s="38"/>
      <c r="G203" s="10"/>
    </row>
    <row r="204" spans="2:47" s="9" customFormat="1" x14ac:dyDescent="0.2">
      <c r="B204" s="6"/>
      <c r="C204" s="7"/>
      <c r="D204" s="8"/>
      <c r="E204" s="9" t="s">
        <v>1442</v>
      </c>
      <c r="F204" s="38">
        <f>'Active Model Inputs'!F147</f>
        <v>0</v>
      </c>
      <c r="G204" s="10" t="s">
        <v>85</v>
      </c>
    </row>
    <row r="205" spans="2:47" s="9" customFormat="1" x14ac:dyDescent="0.2">
      <c r="B205" s="6"/>
      <c r="C205" s="7"/>
      <c r="D205" s="8"/>
      <c r="E205" s="9" t="s">
        <v>1444</v>
      </c>
      <c r="F205" s="38">
        <f>'Active Model Inputs'!F148</f>
        <v>0</v>
      </c>
      <c r="G205" s="10" t="s">
        <v>85</v>
      </c>
    </row>
    <row r="206" spans="2:47" s="9" customFormat="1" x14ac:dyDescent="0.2">
      <c r="B206" s="6"/>
      <c r="C206" s="7"/>
      <c r="D206" s="8"/>
      <c r="F206" s="38"/>
      <c r="G206" s="10"/>
    </row>
    <row r="207" spans="2:47" x14ac:dyDescent="0.2">
      <c r="C207" s="7" t="s">
        <v>120</v>
      </c>
      <c r="F207" s="23"/>
    </row>
    <row r="208" spans="2:47" x14ac:dyDescent="0.2">
      <c r="E208" s="9" t="s">
        <v>118</v>
      </c>
      <c r="F208" s="23"/>
      <c r="G208" s="10" t="s">
        <v>10</v>
      </c>
      <c r="J208" s="21">
        <f>SUM($L208:$AU208)</f>
        <v>0.99999999999999989</v>
      </c>
      <c r="K208" s="21"/>
      <c r="L208" s="31">
        <f>'Active Model Inputs'!L151</f>
        <v>3.5708475679193101E-2</v>
      </c>
      <c r="M208" s="31">
        <f>'Active Model Inputs'!M151</f>
        <v>4.1951358386204653E-2</v>
      </c>
      <c r="N208" s="31">
        <f>'Active Model Inputs'!N151</f>
        <v>1.8809988612331217E-2</v>
      </c>
      <c r="O208" s="31">
        <f>'Active Model Inputs'!O151</f>
        <v>2.1473889702293799E-2</v>
      </c>
      <c r="P208" s="31">
        <f>'Active Model Inputs'!P151</f>
        <v>3.5993167398731082E-2</v>
      </c>
      <c r="Q208" s="31">
        <f>'Active Model Inputs'!Q151</f>
        <v>4.2012363754677075E-2</v>
      </c>
      <c r="R208" s="31">
        <f>'Active Model Inputs'!R151</f>
        <v>5.9398893769318367E-2</v>
      </c>
      <c r="S208" s="31">
        <f>'Active Model Inputs'!S151</f>
        <v>0.11332763949894256</v>
      </c>
      <c r="T208" s="31">
        <f>'Active Model Inputs'!T151</f>
        <v>0.13065316414511144</v>
      </c>
      <c r="U208" s="31">
        <f>'Active Model Inputs'!U151</f>
        <v>0.13061249389946314</v>
      </c>
      <c r="V208" s="31">
        <f>'Active Model Inputs'!V151</f>
        <v>0.13390678379697413</v>
      </c>
      <c r="W208" s="31">
        <f>'Active Model Inputs'!W151</f>
        <v>0.16170489669757604</v>
      </c>
      <c r="X208" s="31">
        <f>'Active Model Inputs'!X151</f>
        <v>7.4446884659183338E-2</v>
      </c>
      <c r="Y208" s="31">
        <f>'Active Model Inputs'!Y151</f>
        <v>0</v>
      </c>
      <c r="Z208" s="31">
        <f>'Active Model Inputs'!Z151</f>
        <v>0</v>
      </c>
      <c r="AA208" s="31">
        <f>'Active Model Inputs'!AA151</f>
        <v>0</v>
      </c>
      <c r="AB208" s="31">
        <f>'Active Model Inputs'!AB151</f>
        <v>0</v>
      </c>
      <c r="AC208" s="31">
        <f>'Active Model Inputs'!AC151</f>
        <v>0</v>
      </c>
      <c r="AD208" s="31">
        <f>'Active Model Inputs'!AD151</f>
        <v>0</v>
      </c>
      <c r="AE208" s="31">
        <f>'Active Model Inputs'!AE151</f>
        <v>0</v>
      </c>
      <c r="AF208" s="31">
        <f>'Active Model Inputs'!AF151</f>
        <v>0</v>
      </c>
      <c r="AG208" s="31">
        <f>'Active Model Inputs'!AG151</f>
        <v>0</v>
      </c>
      <c r="AH208" s="31">
        <f>'Active Model Inputs'!AH151</f>
        <v>0</v>
      </c>
      <c r="AI208" s="31">
        <f>'Active Model Inputs'!AI151</f>
        <v>0</v>
      </c>
      <c r="AJ208" s="31">
        <f>'Active Model Inputs'!AJ151</f>
        <v>0</v>
      </c>
      <c r="AK208" s="31">
        <f>'Active Model Inputs'!AK151</f>
        <v>0</v>
      </c>
      <c r="AL208" s="31">
        <f>'Active Model Inputs'!AL151</f>
        <v>0</v>
      </c>
      <c r="AM208" s="31">
        <f>'Active Model Inputs'!AM151</f>
        <v>0</v>
      </c>
      <c r="AN208" s="31">
        <f>'Active Model Inputs'!AN151</f>
        <v>0</v>
      </c>
      <c r="AO208" s="31">
        <f>'Active Model Inputs'!AO151</f>
        <v>0</v>
      </c>
      <c r="AP208" s="31">
        <f>'Active Model Inputs'!AP151</f>
        <v>0</v>
      </c>
      <c r="AQ208" s="31">
        <f>'Active Model Inputs'!AQ151</f>
        <v>0</v>
      </c>
      <c r="AR208" s="31">
        <f>'Active Model Inputs'!AR151</f>
        <v>0</v>
      </c>
      <c r="AS208" s="31">
        <f>'Active Model Inputs'!AS151</f>
        <v>0</v>
      </c>
      <c r="AT208" s="31">
        <f>'Active Model Inputs'!AT151</f>
        <v>0</v>
      </c>
      <c r="AU208" s="31">
        <f>'Active Model Inputs'!AU151</f>
        <v>0</v>
      </c>
    </row>
    <row r="209" spans="3:47" x14ac:dyDescent="0.2">
      <c r="E209" s="9" t="s">
        <v>110</v>
      </c>
      <c r="F209" s="38">
        <f>F185+F201+F204+F205</f>
        <v>-4917.6000000000004</v>
      </c>
      <c r="G209" s="10" t="s">
        <v>85</v>
      </c>
      <c r="J209" s="38">
        <f>SUM($L209:$AU209)</f>
        <v>-4917.6000000000004</v>
      </c>
      <c r="L209" s="38">
        <f t="shared" ref="L209:AU209" si="28">L208*$F209</f>
        <v>-175.6</v>
      </c>
      <c r="M209" s="38">
        <f t="shared" si="28"/>
        <v>-206.3</v>
      </c>
      <c r="N209" s="38">
        <f t="shared" si="28"/>
        <v>-92.5</v>
      </c>
      <c r="O209" s="38">
        <f t="shared" si="28"/>
        <v>-105.6</v>
      </c>
      <c r="P209" s="38">
        <f t="shared" si="28"/>
        <v>-176.99999999999997</v>
      </c>
      <c r="Q209" s="38">
        <f t="shared" si="28"/>
        <v>-206.6</v>
      </c>
      <c r="R209" s="38">
        <f t="shared" si="28"/>
        <v>-292.10000000000002</v>
      </c>
      <c r="S209" s="38">
        <f t="shared" si="28"/>
        <v>-557.29999999999995</v>
      </c>
      <c r="T209" s="38">
        <f t="shared" si="28"/>
        <v>-642.50000000000011</v>
      </c>
      <c r="U209" s="38">
        <f t="shared" si="28"/>
        <v>-642.29999999999995</v>
      </c>
      <c r="V209" s="38">
        <f t="shared" si="28"/>
        <v>-658.5</v>
      </c>
      <c r="W209" s="38">
        <f t="shared" si="28"/>
        <v>-795.2</v>
      </c>
      <c r="X209" s="38">
        <f t="shared" si="28"/>
        <v>-366.1</v>
      </c>
      <c r="Y209" s="38">
        <f t="shared" si="28"/>
        <v>0</v>
      </c>
      <c r="Z209" s="38">
        <f t="shared" si="28"/>
        <v>0</v>
      </c>
      <c r="AA209" s="38">
        <f t="shared" si="28"/>
        <v>0</v>
      </c>
      <c r="AB209" s="38">
        <f t="shared" si="28"/>
        <v>0</v>
      </c>
      <c r="AC209" s="38">
        <f t="shared" si="28"/>
        <v>0</v>
      </c>
      <c r="AD209" s="38">
        <f t="shared" si="28"/>
        <v>0</v>
      </c>
      <c r="AE209" s="38">
        <f t="shared" si="28"/>
        <v>0</v>
      </c>
      <c r="AF209" s="38">
        <f t="shared" si="28"/>
        <v>0</v>
      </c>
      <c r="AG209" s="38">
        <f t="shared" si="28"/>
        <v>0</v>
      </c>
      <c r="AH209" s="38">
        <f t="shared" si="28"/>
        <v>0</v>
      </c>
      <c r="AI209" s="38">
        <f t="shared" si="28"/>
        <v>0</v>
      </c>
      <c r="AJ209" s="38">
        <f t="shared" si="28"/>
        <v>0</v>
      </c>
      <c r="AK209" s="38">
        <f t="shared" si="28"/>
        <v>0</v>
      </c>
      <c r="AL209" s="38">
        <f t="shared" si="28"/>
        <v>0</v>
      </c>
      <c r="AM209" s="38">
        <f t="shared" si="28"/>
        <v>0</v>
      </c>
      <c r="AN209" s="38">
        <f t="shared" si="28"/>
        <v>0</v>
      </c>
      <c r="AO209" s="38">
        <f t="shared" si="28"/>
        <v>0</v>
      </c>
      <c r="AP209" s="38">
        <f t="shared" si="28"/>
        <v>0</v>
      </c>
      <c r="AQ209" s="38">
        <f t="shared" si="28"/>
        <v>0</v>
      </c>
      <c r="AR209" s="38">
        <f t="shared" si="28"/>
        <v>0</v>
      </c>
      <c r="AS209" s="38">
        <f t="shared" si="28"/>
        <v>0</v>
      </c>
      <c r="AT209" s="38">
        <f t="shared" si="28"/>
        <v>0</v>
      </c>
      <c r="AU209" s="38">
        <f t="shared" si="28"/>
        <v>0</v>
      </c>
    </row>
    <row r="210" spans="3:47" x14ac:dyDescent="0.2">
      <c r="E210" s="9" t="s">
        <v>111</v>
      </c>
      <c r="F210" s="38">
        <f>F186+F201+F204+F205</f>
        <v>-4970.8999999999996</v>
      </c>
      <c r="G210" s="10" t="s">
        <v>85</v>
      </c>
    </row>
    <row r="211" spans="3:47" x14ac:dyDescent="0.2">
      <c r="F211" s="23"/>
    </row>
    <row r="212" spans="3:47" x14ac:dyDescent="0.2">
      <c r="C212" s="7" t="s">
        <v>106</v>
      </c>
      <c r="F212" s="23"/>
    </row>
    <row r="213" spans="3:47" x14ac:dyDescent="0.2">
      <c r="E213" s="9" t="s">
        <v>252</v>
      </c>
      <c r="F213" s="38">
        <f>'Active Model Inputs'!F156</f>
        <v>-1550</v>
      </c>
      <c r="G213" s="10" t="s">
        <v>85</v>
      </c>
    </row>
    <row r="214" spans="3:47" x14ac:dyDescent="0.2">
      <c r="E214" s="9" t="s">
        <v>106</v>
      </c>
      <c r="F214" s="23"/>
      <c r="G214" s="10" t="s">
        <v>85</v>
      </c>
      <c r="J214" s="38">
        <f>SUM($L214:$AU214)</f>
        <v>-1550</v>
      </c>
      <c r="K214" s="38"/>
      <c r="L214" s="38">
        <f t="shared" ref="L214:AU214" si="29">$F213*L12/$J12</f>
        <v>0</v>
      </c>
      <c r="M214" s="38">
        <f t="shared" si="29"/>
        <v>0</v>
      </c>
      <c r="N214" s="38">
        <f t="shared" si="29"/>
        <v>0</v>
      </c>
      <c r="O214" s="38">
        <f t="shared" si="29"/>
        <v>0</v>
      </c>
      <c r="P214" s="38">
        <f t="shared" si="29"/>
        <v>0</v>
      </c>
      <c r="Q214" s="38">
        <f t="shared" si="29"/>
        <v>0</v>
      </c>
      <c r="R214" s="38">
        <f t="shared" si="29"/>
        <v>0</v>
      </c>
      <c r="S214" s="38">
        <f t="shared" si="29"/>
        <v>-155</v>
      </c>
      <c r="T214" s="38">
        <f t="shared" si="29"/>
        <v>-155</v>
      </c>
      <c r="U214" s="38">
        <f t="shared" si="29"/>
        <v>-155</v>
      </c>
      <c r="V214" s="38">
        <f t="shared" si="29"/>
        <v>-155</v>
      </c>
      <c r="W214" s="38">
        <f t="shared" si="29"/>
        <v>0</v>
      </c>
      <c r="X214" s="38">
        <f t="shared" si="29"/>
        <v>-155</v>
      </c>
      <c r="Y214" s="38">
        <f t="shared" si="29"/>
        <v>-155</v>
      </c>
      <c r="Z214" s="38">
        <f t="shared" si="29"/>
        <v>-155</v>
      </c>
      <c r="AA214" s="38">
        <f t="shared" si="29"/>
        <v>-155</v>
      </c>
      <c r="AB214" s="38">
        <f t="shared" si="29"/>
        <v>0</v>
      </c>
      <c r="AC214" s="38">
        <f t="shared" si="29"/>
        <v>-155</v>
      </c>
      <c r="AD214" s="38">
        <f t="shared" si="29"/>
        <v>-155</v>
      </c>
      <c r="AE214" s="38">
        <f t="shared" si="29"/>
        <v>0</v>
      </c>
      <c r="AF214" s="38">
        <f t="shared" si="29"/>
        <v>0</v>
      </c>
      <c r="AG214" s="38">
        <f t="shared" si="29"/>
        <v>0</v>
      </c>
      <c r="AH214" s="38">
        <f t="shared" si="29"/>
        <v>0</v>
      </c>
      <c r="AI214" s="38">
        <f t="shared" si="29"/>
        <v>0</v>
      </c>
      <c r="AJ214" s="38">
        <f t="shared" si="29"/>
        <v>0</v>
      </c>
      <c r="AK214" s="38">
        <f t="shared" si="29"/>
        <v>0</v>
      </c>
      <c r="AL214" s="38">
        <f t="shared" si="29"/>
        <v>0</v>
      </c>
      <c r="AM214" s="38">
        <f t="shared" si="29"/>
        <v>0</v>
      </c>
      <c r="AN214" s="38">
        <f t="shared" si="29"/>
        <v>0</v>
      </c>
      <c r="AO214" s="38">
        <f t="shared" si="29"/>
        <v>0</v>
      </c>
      <c r="AP214" s="38">
        <f t="shared" si="29"/>
        <v>0</v>
      </c>
      <c r="AQ214" s="38">
        <f t="shared" si="29"/>
        <v>0</v>
      </c>
      <c r="AR214" s="38">
        <f t="shared" si="29"/>
        <v>0</v>
      </c>
      <c r="AS214" s="38">
        <f t="shared" si="29"/>
        <v>0</v>
      </c>
      <c r="AT214" s="38">
        <f t="shared" si="29"/>
        <v>0</v>
      </c>
      <c r="AU214" s="38">
        <f t="shared" si="29"/>
        <v>0</v>
      </c>
    </row>
    <row r="215" spans="3:47" x14ac:dyDescent="0.2">
      <c r="F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row>
    <row r="216" spans="3:47" x14ac:dyDescent="0.2">
      <c r="C216" s="7" t="s">
        <v>107</v>
      </c>
      <c r="F216" s="38"/>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row>
    <row r="217" spans="3:47" x14ac:dyDescent="0.2">
      <c r="D217" s="8" t="s">
        <v>281</v>
      </c>
      <c r="F217" s="38"/>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row>
    <row r="218" spans="3:47" x14ac:dyDescent="0.2">
      <c r="E218" s="9" t="s">
        <v>280</v>
      </c>
      <c r="F218" s="38">
        <f>'Active Model Inputs'!F160</f>
        <v>-115</v>
      </c>
      <c r="G218" s="10" t="s">
        <v>85</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row>
    <row r="219" spans="3:47" x14ac:dyDescent="0.2">
      <c r="E219" s="9" t="s">
        <v>88</v>
      </c>
      <c r="F219" s="38">
        <f>'Active Model Inputs'!F161</f>
        <v>0</v>
      </c>
      <c r="G219" s="10" t="s">
        <v>85</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row>
    <row r="220" spans="3:47" x14ac:dyDescent="0.2">
      <c r="D220" s="8" t="s">
        <v>282</v>
      </c>
      <c r="F220" s="38"/>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row>
    <row r="221" spans="3:47" x14ac:dyDescent="0.2">
      <c r="E221" s="9" t="s">
        <v>283</v>
      </c>
      <c r="F221" s="38">
        <f>'Active Model Inputs'!F163</f>
        <v>0</v>
      </c>
      <c r="G221" s="10" t="s">
        <v>85</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row>
    <row r="222" spans="3:47" x14ac:dyDescent="0.2">
      <c r="D222" s="8" t="s">
        <v>3</v>
      </c>
      <c r="F222" s="38"/>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row>
    <row r="223" spans="3:47" x14ac:dyDescent="0.2">
      <c r="E223" s="9" t="s">
        <v>253</v>
      </c>
      <c r="F223" s="38">
        <f>SUM(F218:F219,F221)</f>
        <v>-115</v>
      </c>
      <c r="G223" s="10" t="s">
        <v>85</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row>
    <row r="224" spans="3:47" x14ac:dyDescent="0.2">
      <c r="E224" s="9" t="s">
        <v>107</v>
      </c>
      <c r="F224" s="38"/>
      <c r="G224" s="10" t="s">
        <v>85</v>
      </c>
      <c r="J224" s="38">
        <f>SUM($L224:$AU224)</f>
        <v>-115</v>
      </c>
      <c r="K224" s="38"/>
      <c r="L224" s="38">
        <f t="shared" ref="L224:AU224" si="30">$F223*L23/$J23</f>
        <v>0</v>
      </c>
      <c r="M224" s="38">
        <f t="shared" si="30"/>
        <v>0</v>
      </c>
      <c r="N224" s="38">
        <f t="shared" si="30"/>
        <v>0</v>
      </c>
      <c r="O224" s="38">
        <f t="shared" si="30"/>
        <v>0</v>
      </c>
      <c r="P224" s="38">
        <f t="shared" si="30"/>
        <v>0</v>
      </c>
      <c r="Q224" s="38">
        <f t="shared" si="30"/>
        <v>0</v>
      </c>
      <c r="R224" s="38">
        <f t="shared" si="30"/>
        <v>0</v>
      </c>
      <c r="S224" s="38">
        <f t="shared" si="30"/>
        <v>0</v>
      </c>
      <c r="T224" s="38">
        <f t="shared" si="30"/>
        <v>0</v>
      </c>
      <c r="U224" s="38">
        <f t="shared" si="30"/>
        <v>0</v>
      </c>
      <c r="V224" s="38">
        <f t="shared" si="30"/>
        <v>0</v>
      </c>
      <c r="W224" s="38">
        <f t="shared" si="30"/>
        <v>0</v>
      </c>
      <c r="X224" s="38">
        <f t="shared" si="30"/>
        <v>0</v>
      </c>
      <c r="Y224" s="38">
        <f t="shared" si="30"/>
        <v>0</v>
      </c>
      <c r="Z224" s="38">
        <f t="shared" si="30"/>
        <v>0</v>
      </c>
      <c r="AA224" s="38">
        <f t="shared" si="30"/>
        <v>0</v>
      </c>
      <c r="AB224" s="38">
        <f t="shared" si="30"/>
        <v>0</v>
      </c>
      <c r="AC224" s="38">
        <f t="shared" si="30"/>
        <v>0</v>
      </c>
      <c r="AD224" s="38">
        <f t="shared" si="30"/>
        <v>0</v>
      </c>
      <c r="AE224" s="38">
        <f t="shared" si="30"/>
        <v>0</v>
      </c>
      <c r="AF224" s="38">
        <f t="shared" si="30"/>
        <v>0</v>
      </c>
      <c r="AG224" s="38">
        <f t="shared" si="30"/>
        <v>-11.5</v>
      </c>
      <c r="AH224" s="38">
        <f t="shared" si="30"/>
        <v>-11.5</v>
      </c>
      <c r="AI224" s="38">
        <f t="shared" si="30"/>
        <v>-11.5</v>
      </c>
      <c r="AJ224" s="38">
        <f t="shared" si="30"/>
        <v>-11.5</v>
      </c>
      <c r="AK224" s="38">
        <f t="shared" si="30"/>
        <v>-11.5</v>
      </c>
      <c r="AL224" s="38">
        <f t="shared" si="30"/>
        <v>-11.5</v>
      </c>
      <c r="AM224" s="38">
        <f t="shared" si="30"/>
        <v>-11.5</v>
      </c>
      <c r="AN224" s="38">
        <f t="shared" si="30"/>
        <v>-11.5</v>
      </c>
      <c r="AO224" s="38">
        <f t="shared" si="30"/>
        <v>-11.5</v>
      </c>
      <c r="AP224" s="38">
        <f t="shared" si="30"/>
        <v>-11.5</v>
      </c>
      <c r="AQ224" s="38">
        <f t="shared" si="30"/>
        <v>0</v>
      </c>
      <c r="AR224" s="38">
        <f t="shared" si="30"/>
        <v>0</v>
      </c>
      <c r="AS224" s="38">
        <f t="shared" si="30"/>
        <v>0</v>
      </c>
      <c r="AT224" s="38">
        <f t="shared" si="30"/>
        <v>0</v>
      </c>
      <c r="AU224" s="38">
        <f t="shared" si="30"/>
        <v>0</v>
      </c>
    </row>
    <row r="225" spans="2:47" x14ac:dyDescent="0.2">
      <c r="F225" s="38"/>
      <c r="J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row>
    <row r="226" spans="2:47" x14ac:dyDescent="0.2">
      <c r="B226" s="6" t="s">
        <v>121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row>
    <row r="227" spans="2:47" x14ac:dyDescent="0.2">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row>
    <row r="228" spans="2:47" x14ac:dyDescent="0.2">
      <c r="C228" s="7" t="s">
        <v>122</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row>
    <row r="229" spans="2:47" x14ac:dyDescent="0.2">
      <c r="D229" s="8" t="s">
        <v>129</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row>
    <row r="230" spans="2:47" x14ac:dyDescent="0.2">
      <c r="E230" s="9" t="s">
        <v>75</v>
      </c>
      <c r="F230" s="38">
        <f>'Active Model Inputs'!F169</f>
        <v>-5299.9</v>
      </c>
      <c r="G230" s="10" t="s">
        <v>85</v>
      </c>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row>
    <row r="231" spans="2:47" x14ac:dyDescent="0.2">
      <c r="E231" s="9" t="s">
        <v>130</v>
      </c>
      <c r="F231" s="38">
        <f>'Active Model Inputs'!F170</f>
        <v>-543.29999999999995</v>
      </c>
      <c r="G231" s="10" t="s">
        <v>85</v>
      </c>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row>
    <row r="232" spans="2:47" x14ac:dyDescent="0.2">
      <c r="E232" s="9" t="s">
        <v>131</v>
      </c>
      <c r="F232" s="38">
        <f>'Active Model Inputs'!F171</f>
        <v>-1701.5</v>
      </c>
      <c r="G232" s="10" t="s">
        <v>85</v>
      </c>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row>
    <row r="233" spans="2:47" x14ac:dyDescent="0.2">
      <c r="E233" s="9" t="s">
        <v>344</v>
      </c>
      <c r="G233" s="10" t="s">
        <v>10</v>
      </c>
      <c r="J233" s="38"/>
      <c r="K233" s="38"/>
      <c r="L233" s="31">
        <f>'Active Model Inputs'!L172</f>
        <v>0</v>
      </c>
      <c r="M233" s="31">
        <f>'Active Model Inputs'!M172</f>
        <v>0</v>
      </c>
      <c r="N233" s="31">
        <f>'Active Model Inputs'!N172</f>
        <v>4.3606770315585772E-3</v>
      </c>
      <c r="O233" s="31">
        <f>'Active Model Inputs'!O172</f>
        <v>1.746921680119819E-2</v>
      </c>
      <c r="P233" s="31">
        <f>'Active Model Inputs'!P172</f>
        <v>1.746921680119819E-2</v>
      </c>
      <c r="Q233" s="31">
        <f>'Active Model Inputs'!Q172</f>
        <v>3.3737590626532532E-2</v>
      </c>
      <c r="R233" s="31">
        <f>'Active Model Inputs'!R172</f>
        <v>7.0263893859265458E-2</v>
      </c>
      <c r="S233" s="31">
        <f>'Active Model Inputs'!S172</f>
        <v>6.9534905297758701E-2</v>
      </c>
      <c r="T233" s="31">
        <f>'Active Model Inputs'!T172</f>
        <v>5.7539729876602122E-2</v>
      </c>
      <c r="U233" s="31">
        <f>'Active Model Inputs'!U172</f>
        <v>5.7539729876602122E-2</v>
      </c>
      <c r="V233" s="31">
        <f>'Active Model Inputs'!V172</f>
        <v>5.7539729876602122E-2</v>
      </c>
      <c r="W233" s="31">
        <f>'Active Model Inputs'!W172</f>
        <v>7.8269513698357801E-2</v>
      </c>
      <c r="X233" s="31">
        <f>'Active Model Inputs'!X172</f>
        <v>6.9534905297758701E-2</v>
      </c>
      <c r="Y233" s="31">
        <f>'Active Model Inputs'!Y172</f>
        <v>5.7539729876602122E-2</v>
      </c>
      <c r="Z233" s="31">
        <f>'Active Model Inputs'!Z172</f>
        <v>5.7539729876602122E-2</v>
      </c>
      <c r="AA233" s="31">
        <f>'Active Model Inputs'!AA172</f>
        <v>5.4737762932919792E-2</v>
      </c>
      <c r="AB233" s="31">
        <f>'Active Model Inputs'!AB172</f>
        <v>6.9863612867310826E-2</v>
      </c>
      <c r="AC233" s="31">
        <f>'Active Model Inputs'!AC172</f>
        <v>6.1129004466711725E-2</v>
      </c>
      <c r="AD233" s="31">
        <f>'Active Model Inputs'!AD172</f>
        <v>6.1129004466711725E-2</v>
      </c>
      <c r="AE233" s="31">
        <f>'Active Model Inputs'!AE172</f>
        <v>6.9863612867310826E-2</v>
      </c>
      <c r="AF233" s="31">
        <f>'Active Model Inputs'!AF172</f>
        <v>3.4938433602396381E-2</v>
      </c>
      <c r="AG233" s="31">
        <f>'Active Model Inputs'!AG172</f>
        <v>0</v>
      </c>
      <c r="AH233" s="31">
        <f>'Active Model Inputs'!AH172</f>
        <v>0</v>
      </c>
      <c r="AI233" s="31">
        <f>'Active Model Inputs'!AI172</f>
        <v>0</v>
      </c>
      <c r="AJ233" s="31">
        <f>'Active Model Inputs'!AJ172</f>
        <v>0</v>
      </c>
      <c r="AK233" s="31">
        <f>'Active Model Inputs'!AK172</f>
        <v>0</v>
      </c>
      <c r="AL233" s="31">
        <f>'Active Model Inputs'!AL172</f>
        <v>0</v>
      </c>
      <c r="AM233" s="31">
        <f>'Active Model Inputs'!AM172</f>
        <v>0</v>
      </c>
      <c r="AN233" s="31">
        <f>'Active Model Inputs'!AN172</f>
        <v>0</v>
      </c>
      <c r="AO233" s="31">
        <f>'Active Model Inputs'!AO172</f>
        <v>0</v>
      </c>
      <c r="AP233" s="31">
        <f>'Active Model Inputs'!AP172</f>
        <v>0</v>
      </c>
      <c r="AQ233" s="31">
        <f>'Active Model Inputs'!AQ172</f>
        <v>0</v>
      </c>
      <c r="AR233" s="31">
        <f>'Active Model Inputs'!AR172</f>
        <v>0</v>
      </c>
      <c r="AS233" s="31">
        <f>'Active Model Inputs'!AS172</f>
        <v>0</v>
      </c>
      <c r="AT233" s="31">
        <f>'Active Model Inputs'!AT172</f>
        <v>0</v>
      </c>
      <c r="AU233" s="31">
        <f>'Active Model Inputs'!AU172</f>
        <v>0</v>
      </c>
    </row>
    <row r="234" spans="2:47" x14ac:dyDescent="0.2">
      <c r="E234" s="9" t="s">
        <v>75</v>
      </c>
      <c r="F234" s="23"/>
      <c r="G234" s="10" t="s">
        <v>85</v>
      </c>
      <c r="J234" s="38">
        <f>SUM($L234:$AU234)</f>
        <v>-5299.8999999999987</v>
      </c>
      <c r="K234" s="38"/>
      <c r="L234" s="38">
        <f>$F230*L$233</f>
        <v>0</v>
      </c>
      <c r="M234" s="38">
        <f t="shared" ref="M234:AU236" si="31">$F230*M$233</f>
        <v>0</v>
      </c>
      <c r="N234" s="38">
        <f t="shared" si="31"/>
        <v>-23.111152199557303</v>
      </c>
      <c r="O234" s="38">
        <f t="shared" si="31"/>
        <v>-92.585102124670286</v>
      </c>
      <c r="P234" s="38">
        <f t="shared" si="31"/>
        <v>-92.585102124670286</v>
      </c>
      <c r="Q234" s="38">
        <f t="shared" si="31"/>
        <v>-178.80585656155975</v>
      </c>
      <c r="R234" s="38">
        <f t="shared" si="31"/>
        <v>-372.39161106472096</v>
      </c>
      <c r="S234" s="38">
        <f t="shared" si="31"/>
        <v>-368.5280445875913</v>
      </c>
      <c r="T234" s="38">
        <f t="shared" si="31"/>
        <v>-304.95481437300356</v>
      </c>
      <c r="U234" s="38">
        <f t="shared" si="31"/>
        <v>-304.95481437300356</v>
      </c>
      <c r="V234" s="38">
        <f t="shared" si="31"/>
        <v>-304.95481437300356</v>
      </c>
      <c r="W234" s="38">
        <f t="shared" si="31"/>
        <v>-414.82059564992647</v>
      </c>
      <c r="X234" s="38">
        <f t="shared" si="31"/>
        <v>-368.5280445875913</v>
      </c>
      <c r="Y234" s="38">
        <f t="shared" si="31"/>
        <v>-304.95481437300356</v>
      </c>
      <c r="Z234" s="38">
        <f t="shared" si="31"/>
        <v>-304.95481437300356</v>
      </c>
      <c r="AA234" s="38">
        <f t="shared" si="31"/>
        <v>-290.10466976818157</v>
      </c>
      <c r="AB234" s="38">
        <f t="shared" si="31"/>
        <v>-370.27016183546061</v>
      </c>
      <c r="AC234" s="38">
        <f t="shared" si="31"/>
        <v>-323.97761077312543</v>
      </c>
      <c r="AD234" s="38">
        <f t="shared" si="31"/>
        <v>-323.97761077312543</v>
      </c>
      <c r="AE234" s="38">
        <f t="shared" si="31"/>
        <v>-370.27016183546061</v>
      </c>
      <c r="AF234" s="38">
        <f t="shared" si="31"/>
        <v>-185.17020424934057</v>
      </c>
      <c r="AG234" s="38">
        <f t="shared" si="31"/>
        <v>0</v>
      </c>
      <c r="AH234" s="38">
        <f t="shared" si="31"/>
        <v>0</v>
      </c>
      <c r="AI234" s="38">
        <f t="shared" si="31"/>
        <v>0</v>
      </c>
      <c r="AJ234" s="38">
        <f t="shared" si="31"/>
        <v>0</v>
      </c>
      <c r="AK234" s="38">
        <f t="shared" si="31"/>
        <v>0</v>
      </c>
      <c r="AL234" s="38">
        <f t="shared" si="31"/>
        <v>0</v>
      </c>
      <c r="AM234" s="38">
        <f t="shared" si="31"/>
        <v>0</v>
      </c>
      <c r="AN234" s="38">
        <f t="shared" si="31"/>
        <v>0</v>
      </c>
      <c r="AO234" s="38">
        <f t="shared" si="31"/>
        <v>0</v>
      </c>
      <c r="AP234" s="38">
        <f t="shared" si="31"/>
        <v>0</v>
      </c>
      <c r="AQ234" s="38">
        <f t="shared" si="31"/>
        <v>0</v>
      </c>
      <c r="AR234" s="38">
        <f t="shared" si="31"/>
        <v>0</v>
      </c>
      <c r="AS234" s="38">
        <f t="shared" si="31"/>
        <v>0</v>
      </c>
      <c r="AT234" s="38">
        <f t="shared" si="31"/>
        <v>0</v>
      </c>
      <c r="AU234" s="38">
        <f t="shared" si="31"/>
        <v>0</v>
      </c>
    </row>
    <row r="235" spans="2:47" x14ac:dyDescent="0.2">
      <c r="E235" s="9" t="s">
        <v>130</v>
      </c>
      <c r="F235" s="23"/>
      <c r="G235" s="10" t="s">
        <v>85</v>
      </c>
      <c r="J235" s="38">
        <f>SUM($L235:$AU235)</f>
        <v>-543.30000000000007</v>
      </c>
      <c r="K235" s="38"/>
      <c r="L235" s="38">
        <f t="shared" ref="L235:AA236" si="32">$F231*L$233</f>
        <v>0</v>
      </c>
      <c r="M235" s="38">
        <f t="shared" si="32"/>
        <v>0</v>
      </c>
      <c r="N235" s="38">
        <f t="shared" si="32"/>
        <v>-2.369155831245775</v>
      </c>
      <c r="O235" s="38">
        <f t="shared" si="32"/>
        <v>-9.4910254880909761</v>
      </c>
      <c r="P235" s="38">
        <f t="shared" si="32"/>
        <v>-9.4910254880909761</v>
      </c>
      <c r="Q235" s="38">
        <f t="shared" si="32"/>
        <v>-18.329632987395122</v>
      </c>
      <c r="R235" s="38">
        <f t="shared" si="32"/>
        <v>-38.174373533738923</v>
      </c>
      <c r="S235" s="38">
        <f t="shared" si="32"/>
        <v>-37.7783140482723</v>
      </c>
      <c r="T235" s="38">
        <f t="shared" si="32"/>
        <v>-31.26133524195793</v>
      </c>
      <c r="U235" s="38">
        <f t="shared" si="32"/>
        <v>-31.26133524195793</v>
      </c>
      <c r="V235" s="38">
        <f t="shared" si="32"/>
        <v>-31.26133524195793</v>
      </c>
      <c r="W235" s="38">
        <f t="shared" si="32"/>
        <v>-42.523826792317792</v>
      </c>
      <c r="X235" s="38">
        <f t="shared" si="32"/>
        <v>-37.7783140482723</v>
      </c>
      <c r="Y235" s="38">
        <f t="shared" si="32"/>
        <v>-31.26133524195793</v>
      </c>
      <c r="Z235" s="38">
        <f t="shared" si="32"/>
        <v>-31.26133524195793</v>
      </c>
      <c r="AA235" s="38">
        <f t="shared" si="32"/>
        <v>-29.739026601455322</v>
      </c>
      <c r="AB235" s="38">
        <f t="shared" si="31"/>
        <v>-37.956900870809967</v>
      </c>
      <c r="AC235" s="38">
        <f t="shared" si="31"/>
        <v>-33.211388126764476</v>
      </c>
      <c r="AD235" s="38">
        <f t="shared" si="31"/>
        <v>-33.211388126764476</v>
      </c>
      <c r="AE235" s="38">
        <f t="shared" si="31"/>
        <v>-37.956900870809967</v>
      </c>
      <c r="AF235" s="38">
        <f t="shared" si="31"/>
        <v>-18.982050976181952</v>
      </c>
      <c r="AG235" s="38">
        <f t="shared" si="31"/>
        <v>0</v>
      </c>
      <c r="AH235" s="38">
        <f t="shared" si="31"/>
        <v>0</v>
      </c>
      <c r="AI235" s="38">
        <f t="shared" si="31"/>
        <v>0</v>
      </c>
      <c r="AJ235" s="38">
        <f t="shared" si="31"/>
        <v>0</v>
      </c>
      <c r="AK235" s="38">
        <f t="shared" si="31"/>
        <v>0</v>
      </c>
      <c r="AL235" s="38">
        <f t="shared" si="31"/>
        <v>0</v>
      </c>
      <c r="AM235" s="38">
        <f t="shared" si="31"/>
        <v>0</v>
      </c>
      <c r="AN235" s="38">
        <f t="shared" si="31"/>
        <v>0</v>
      </c>
      <c r="AO235" s="38">
        <f t="shared" si="31"/>
        <v>0</v>
      </c>
      <c r="AP235" s="38">
        <f t="shared" si="31"/>
        <v>0</v>
      </c>
      <c r="AQ235" s="38">
        <f t="shared" si="31"/>
        <v>0</v>
      </c>
      <c r="AR235" s="38">
        <f t="shared" si="31"/>
        <v>0</v>
      </c>
      <c r="AS235" s="38">
        <f t="shared" si="31"/>
        <v>0</v>
      </c>
      <c r="AT235" s="38">
        <f t="shared" si="31"/>
        <v>0</v>
      </c>
      <c r="AU235" s="38">
        <f t="shared" si="31"/>
        <v>0</v>
      </c>
    </row>
    <row r="236" spans="2:47" x14ac:dyDescent="0.2">
      <c r="E236" s="9" t="s">
        <v>131</v>
      </c>
      <c r="F236" s="23"/>
      <c r="G236" s="10" t="s">
        <v>85</v>
      </c>
      <c r="J236" s="38">
        <f>SUM($L236:$AU236)</f>
        <v>-1701.5</v>
      </c>
      <c r="K236" s="38"/>
      <c r="L236" s="38">
        <f t="shared" si="32"/>
        <v>0</v>
      </c>
      <c r="M236" s="38">
        <f t="shared" si="31"/>
        <v>0</v>
      </c>
      <c r="N236" s="38">
        <f t="shared" si="31"/>
        <v>-7.4196919691969194</v>
      </c>
      <c r="O236" s="38">
        <f t="shared" si="31"/>
        <v>-29.723872387238721</v>
      </c>
      <c r="P236" s="38">
        <f t="shared" si="31"/>
        <v>-29.723872387238721</v>
      </c>
      <c r="Q236" s="38">
        <f t="shared" si="31"/>
        <v>-57.404510451045105</v>
      </c>
      <c r="R236" s="38">
        <f t="shared" si="31"/>
        <v>-119.55401540154018</v>
      </c>
      <c r="S236" s="38">
        <f t="shared" si="31"/>
        <v>-118.31364136413643</v>
      </c>
      <c r="T236" s="38">
        <f t="shared" si="31"/>
        <v>-97.90385038503851</v>
      </c>
      <c r="U236" s="38">
        <f t="shared" si="31"/>
        <v>-97.90385038503851</v>
      </c>
      <c r="V236" s="38">
        <f t="shared" si="31"/>
        <v>-97.90385038503851</v>
      </c>
      <c r="W236" s="38">
        <f t="shared" si="31"/>
        <v>-133.17557755775579</v>
      </c>
      <c r="X236" s="38">
        <f t="shared" si="31"/>
        <v>-118.31364136413643</v>
      </c>
      <c r="Y236" s="38">
        <f t="shared" si="31"/>
        <v>-97.90385038503851</v>
      </c>
      <c r="Z236" s="38">
        <f t="shared" si="31"/>
        <v>-97.90385038503851</v>
      </c>
      <c r="AA236" s="38">
        <f t="shared" si="31"/>
        <v>-93.136303630363031</v>
      </c>
      <c r="AB236" s="38">
        <f t="shared" si="31"/>
        <v>-118.87293729372936</v>
      </c>
      <c r="AC236" s="38">
        <f t="shared" si="31"/>
        <v>-104.01100110011001</v>
      </c>
      <c r="AD236" s="38">
        <f t="shared" si="31"/>
        <v>-104.01100110011001</v>
      </c>
      <c r="AE236" s="38">
        <f t="shared" si="31"/>
        <v>-118.87293729372936</v>
      </c>
      <c r="AF236" s="38">
        <f t="shared" si="31"/>
        <v>-59.447744774477442</v>
      </c>
      <c r="AG236" s="38">
        <f t="shared" si="31"/>
        <v>0</v>
      </c>
      <c r="AH236" s="38">
        <f t="shared" si="31"/>
        <v>0</v>
      </c>
      <c r="AI236" s="38">
        <f t="shared" si="31"/>
        <v>0</v>
      </c>
      <c r="AJ236" s="38">
        <f t="shared" si="31"/>
        <v>0</v>
      </c>
      <c r="AK236" s="38">
        <f t="shared" si="31"/>
        <v>0</v>
      </c>
      <c r="AL236" s="38">
        <f t="shared" si="31"/>
        <v>0</v>
      </c>
      <c r="AM236" s="38">
        <f t="shared" si="31"/>
        <v>0</v>
      </c>
      <c r="AN236" s="38">
        <f t="shared" si="31"/>
        <v>0</v>
      </c>
      <c r="AO236" s="38">
        <f t="shared" si="31"/>
        <v>0</v>
      </c>
      <c r="AP236" s="38">
        <f t="shared" si="31"/>
        <v>0</v>
      </c>
      <c r="AQ236" s="38">
        <f t="shared" si="31"/>
        <v>0</v>
      </c>
      <c r="AR236" s="38">
        <f t="shared" si="31"/>
        <v>0</v>
      </c>
      <c r="AS236" s="38">
        <f t="shared" si="31"/>
        <v>0</v>
      </c>
      <c r="AT236" s="38">
        <f t="shared" si="31"/>
        <v>0</v>
      </c>
      <c r="AU236" s="38">
        <f t="shared" si="31"/>
        <v>0</v>
      </c>
    </row>
    <row r="237" spans="2:47" x14ac:dyDescent="0.2">
      <c r="E237" s="9" t="s">
        <v>202</v>
      </c>
      <c r="F237" s="9">
        <f>'Active Model Inputs'!F173</f>
        <v>10</v>
      </c>
      <c r="G237" s="10" t="s">
        <v>199</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row>
    <row r="238" spans="2:47" x14ac:dyDescent="0.2">
      <c r="E238" s="9" t="s">
        <v>203</v>
      </c>
      <c r="J238" s="9">
        <f>SUM($L238:$AU238)</f>
        <v>10</v>
      </c>
      <c r="L238" s="23">
        <f t="shared" ref="L238:AU238" si="33">1*AND(L$4-$F103&gt;=0,L$4-$F103&lt;$F$237)</f>
        <v>0</v>
      </c>
      <c r="M238" s="23">
        <f t="shared" si="33"/>
        <v>0</v>
      </c>
      <c r="N238" s="23">
        <f t="shared" si="33"/>
        <v>0</v>
      </c>
      <c r="O238" s="23">
        <f t="shared" si="33"/>
        <v>0</v>
      </c>
      <c r="P238" s="23">
        <f t="shared" si="33"/>
        <v>0</v>
      </c>
      <c r="Q238" s="23">
        <f t="shared" si="33"/>
        <v>1</v>
      </c>
      <c r="R238" s="23">
        <f t="shared" si="33"/>
        <v>1</v>
      </c>
      <c r="S238" s="23">
        <f t="shared" si="33"/>
        <v>1</v>
      </c>
      <c r="T238" s="23">
        <f t="shared" si="33"/>
        <v>1</v>
      </c>
      <c r="U238" s="23">
        <f t="shared" si="33"/>
        <v>1</v>
      </c>
      <c r="V238" s="23">
        <f t="shared" si="33"/>
        <v>1</v>
      </c>
      <c r="W238" s="23">
        <f t="shared" si="33"/>
        <v>1</v>
      </c>
      <c r="X238" s="23">
        <f t="shared" si="33"/>
        <v>1</v>
      </c>
      <c r="Y238" s="23">
        <f t="shared" si="33"/>
        <v>1</v>
      </c>
      <c r="Z238" s="23">
        <f t="shared" si="33"/>
        <v>1</v>
      </c>
      <c r="AA238" s="23">
        <f t="shared" si="33"/>
        <v>0</v>
      </c>
      <c r="AB238" s="23">
        <f t="shared" si="33"/>
        <v>0</v>
      </c>
      <c r="AC238" s="23">
        <f t="shared" si="33"/>
        <v>0</v>
      </c>
      <c r="AD238" s="23">
        <f t="shared" si="33"/>
        <v>0</v>
      </c>
      <c r="AE238" s="23">
        <f t="shared" si="33"/>
        <v>0</v>
      </c>
      <c r="AF238" s="23">
        <f t="shared" si="33"/>
        <v>0</v>
      </c>
      <c r="AG238" s="23">
        <f t="shared" si="33"/>
        <v>0</v>
      </c>
      <c r="AH238" s="23">
        <f t="shared" si="33"/>
        <v>0</v>
      </c>
      <c r="AI238" s="23">
        <f t="shared" si="33"/>
        <v>0</v>
      </c>
      <c r="AJ238" s="23">
        <f t="shared" si="33"/>
        <v>0</v>
      </c>
      <c r="AK238" s="23">
        <f t="shared" si="33"/>
        <v>0</v>
      </c>
      <c r="AL238" s="23">
        <f t="shared" si="33"/>
        <v>0</v>
      </c>
      <c r="AM238" s="23">
        <f t="shared" si="33"/>
        <v>0</v>
      </c>
      <c r="AN238" s="23">
        <f t="shared" si="33"/>
        <v>0</v>
      </c>
      <c r="AO238" s="23">
        <f t="shared" si="33"/>
        <v>0</v>
      </c>
      <c r="AP238" s="23">
        <f t="shared" si="33"/>
        <v>0</v>
      </c>
      <c r="AQ238" s="23">
        <f t="shared" si="33"/>
        <v>0</v>
      </c>
      <c r="AR238" s="23">
        <f t="shared" si="33"/>
        <v>0</v>
      </c>
      <c r="AS238" s="23">
        <f t="shared" si="33"/>
        <v>0</v>
      </c>
      <c r="AT238" s="23">
        <f t="shared" si="33"/>
        <v>0</v>
      </c>
      <c r="AU238" s="23">
        <f t="shared" si="33"/>
        <v>0</v>
      </c>
    </row>
    <row r="239" spans="2:47" x14ac:dyDescent="0.2">
      <c r="E239" s="9" t="s">
        <v>204</v>
      </c>
      <c r="J239" s="9">
        <f>SUM($L239:$AU239)</f>
        <v>10</v>
      </c>
      <c r="L239" s="23">
        <f t="shared" ref="L239:AU239" si="34">1*AND(L$4-$F104&gt;=0,L$4-$F104&lt;$F$237)</f>
        <v>0</v>
      </c>
      <c r="M239" s="23">
        <f t="shared" si="34"/>
        <v>0</v>
      </c>
      <c r="N239" s="23">
        <f t="shared" si="34"/>
        <v>0</v>
      </c>
      <c r="O239" s="23">
        <f t="shared" si="34"/>
        <v>0</v>
      </c>
      <c r="P239" s="23">
        <f t="shared" si="34"/>
        <v>0</v>
      </c>
      <c r="Q239" s="23">
        <f t="shared" si="34"/>
        <v>0</v>
      </c>
      <c r="R239" s="23">
        <f t="shared" si="34"/>
        <v>1</v>
      </c>
      <c r="S239" s="23">
        <f t="shared" si="34"/>
        <v>1</v>
      </c>
      <c r="T239" s="23">
        <f t="shared" si="34"/>
        <v>1</v>
      </c>
      <c r="U239" s="23">
        <f t="shared" si="34"/>
        <v>1</v>
      </c>
      <c r="V239" s="23">
        <f t="shared" si="34"/>
        <v>1</v>
      </c>
      <c r="W239" s="23">
        <f t="shared" si="34"/>
        <v>1</v>
      </c>
      <c r="X239" s="23">
        <f t="shared" si="34"/>
        <v>1</v>
      </c>
      <c r="Y239" s="23">
        <f t="shared" si="34"/>
        <v>1</v>
      </c>
      <c r="Z239" s="23">
        <f t="shared" si="34"/>
        <v>1</v>
      </c>
      <c r="AA239" s="23">
        <f t="shared" si="34"/>
        <v>1</v>
      </c>
      <c r="AB239" s="23">
        <f t="shared" si="34"/>
        <v>0</v>
      </c>
      <c r="AC239" s="23">
        <f t="shared" si="34"/>
        <v>0</v>
      </c>
      <c r="AD239" s="23">
        <f t="shared" si="34"/>
        <v>0</v>
      </c>
      <c r="AE239" s="23">
        <f t="shared" si="34"/>
        <v>0</v>
      </c>
      <c r="AF239" s="23">
        <f t="shared" si="34"/>
        <v>0</v>
      </c>
      <c r="AG239" s="23">
        <f t="shared" si="34"/>
        <v>0</v>
      </c>
      <c r="AH239" s="23">
        <f t="shared" si="34"/>
        <v>0</v>
      </c>
      <c r="AI239" s="23">
        <f t="shared" si="34"/>
        <v>0</v>
      </c>
      <c r="AJ239" s="23">
        <f t="shared" si="34"/>
        <v>0</v>
      </c>
      <c r="AK239" s="23">
        <f t="shared" si="34"/>
        <v>0</v>
      </c>
      <c r="AL239" s="23">
        <f t="shared" si="34"/>
        <v>0</v>
      </c>
      <c r="AM239" s="23">
        <f t="shared" si="34"/>
        <v>0</v>
      </c>
      <c r="AN239" s="23">
        <f t="shared" si="34"/>
        <v>0</v>
      </c>
      <c r="AO239" s="23">
        <f t="shared" si="34"/>
        <v>0</v>
      </c>
      <c r="AP239" s="23">
        <f t="shared" si="34"/>
        <v>0</v>
      </c>
      <c r="AQ239" s="23">
        <f t="shared" si="34"/>
        <v>0</v>
      </c>
      <c r="AR239" s="23">
        <f t="shared" si="34"/>
        <v>0</v>
      </c>
      <c r="AS239" s="23">
        <f t="shared" si="34"/>
        <v>0</v>
      </c>
      <c r="AT239" s="23">
        <f t="shared" si="34"/>
        <v>0</v>
      </c>
      <c r="AU239" s="23">
        <f t="shared" si="34"/>
        <v>0</v>
      </c>
    </row>
    <row r="240" spans="2:47" x14ac:dyDescent="0.2">
      <c r="E240" s="9" t="s">
        <v>205</v>
      </c>
      <c r="J240" s="9">
        <f>SUM($L240:$AU240)</f>
        <v>10</v>
      </c>
      <c r="L240" s="23">
        <f t="shared" ref="L240:AU240" si="35">1*AND(L$4-$F105&gt;=0,L$4-$F105&lt;$F$237)</f>
        <v>0</v>
      </c>
      <c r="M240" s="23">
        <f t="shared" si="35"/>
        <v>0</v>
      </c>
      <c r="N240" s="23">
        <f t="shared" si="35"/>
        <v>0</v>
      </c>
      <c r="O240" s="23">
        <f t="shared" si="35"/>
        <v>0</v>
      </c>
      <c r="P240" s="23">
        <f t="shared" si="35"/>
        <v>0</v>
      </c>
      <c r="Q240" s="23">
        <f t="shared" si="35"/>
        <v>0</v>
      </c>
      <c r="R240" s="23">
        <f t="shared" si="35"/>
        <v>1</v>
      </c>
      <c r="S240" s="23">
        <f t="shared" si="35"/>
        <v>1</v>
      </c>
      <c r="T240" s="23">
        <f t="shared" si="35"/>
        <v>1</v>
      </c>
      <c r="U240" s="23">
        <f t="shared" si="35"/>
        <v>1</v>
      </c>
      <c r="V240" s="23">
        <f t="shared" si="35"/>
        <v>1</v>
      </c>
      <c r="W240" s="23">
        <f t="shared" si="35"/>
        <v>1</v>
      </c>
      <c r="X240" s="23">
        <f t="shared" si="35"/>
        <v>1</v>
      </c>
      <c r="Y240" s="23">
        <f t="shared" si="35"/>
        <v>1</v>
      </c>
      <c r="Z240" s="23">
        <f t="shared" si="35"/>
        <v>1</v>
      </c>
      <c r="AA240" s="23">
        <f t="shared" si="35"/>
        <v>1</v>
      </c>
      <c r="AB240" s="23">
        <f t="shared" si="35"/>
        <v>0</v>
      </c>
      <c r="AC240" s="23">
        <f t="shared" si="35"/>
        <v>0</v>
      </c>
      <c r="AD240" s="23">
        <f t="shared" si="35"/>
        <v>0</v>
      </c>
      <c r="AE240" s="23">
        <f t="shared" si="35"/>
        <v>0</v>
      </c>
      <c r="AF240" s="23">
        <f t="shared" si="35"/>
        <v>0</v>
      </c>
      <c r="AG240" s="23">
        <f t="shared" si="35"/>
        <v>0</v>
      </c>
      <c r="AH240" s="23">
        <f t="shared" si="35"/>
        <v>0</v>
      </c>
      <c r="AI240" s="23">
        <f t="shared" si="35"/>
        <v>0</v>
      </c>
      <c r="AJ240" s="23">
        <f t="shared" si="35"/>
        <v>0</v>
      </c>
      <c r="AK240" s="23">
        <f t="shared" si="35"/>
        <v>0</v>
      </c>
      <c r="AL240" s="23">
        <f t="shared" si="35"/>
        <v>0</v>
      </c>
      <c r="AM240" s="23">
        <f t="shared" si="35"/>
        <v>0</v>
      </c>
      <c r="AN240" s="23">
        <f t="shared" si="35"/>
        <v>0</v>
      </c>
      <c r="AO240" s="23">
        <f t="shared" si="35"/>
        <v>0</v>
      </c>
      <c r="AP240" s="23">
        <f t="shared" si="35"/>
        <v>0</v>
      </c>
      <c r="AQ240" s="23">
        <f t="shared" si="35"/>
        <v>0</v>
      </c>
      <c r="AR240" s="23">
        <f t="shared" si="35"/>
        <v>0</v>
      </c>
      <c r="AS240" s="23">
        <f t="shared" si="35"/>
        <v>0</v>
      </c>
      <c r="AT240" s="23">
        <f t="shared" si="35"/>
        <v>0</v>
      </c>
      <c r="AU240" s="23">
        <f t="shared" si="35"/>
        <v>0</v>
      </c>
    </row>
    <row r="241" spans="3:47" x14ac:dyDescent="0.2">
      <c r="E241" s="9" t="s">
        <v>133</v>
      </c>
      <c r="F241" s="38">
        <f>'Active Model Inputs'!F174</f>
        <v>-1599.6</v>
      </c>
      <c r="G241" s="10" t="s">
        <v>85</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row>
    <row r="242" spans="3:47" x14ac:dyDescent="0.2">
      <c r="E242" s="9" t="s">
        <v>134</v>
      </c>
      <c r="F242" s="38">
        <f>'Active Model Inputs'!F175</f>
        <v>-1599.6</v>
      </c>
      <c r="G242" s="10" t="s">
        <v>85</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row>
    <row r="243" spans="3:47" x14ac:dyDescent="0.2">
      <c r="E243" s="9" t="s">
        <v>135</v>
      </c>
      <c r="F243" s="38">
        <f>'Active Model Inputs'!F176</f>
        <v>-1599.6</v>
      </c>
      <c r="G243" s="10" t="s">
        <v>85</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row>
    <row r="244" spans="3:47" x14ac:dyDescent="0.2">
      <c r="E244" s="9" t="s">
        <v>133</v>
      </c>
      <c r="F244" s="38"/>
      <c r="G244" s="10" t="s">
        <v>207</v>
      </c>
      <c r="J244" s="38">
        <f>SUM($L244:$AU244)</f>
        <v>-1599.6000000000001</v>
      </c>
      <c r="K244" s="38"/>
      <c r="L244" s="38">
        <f t="shared" ref="L244:AU244" si="36">$F241*L238/$J238</f>
        <v>0</v>
      </c>
      <c r="M244" s="38">
        <f t="shared" si="36"/>
        <v>0</v>
      </c>
      <c r="N244" s="38">
        <f t="shared" si="36"/>
        <v>0</v>
      </c>
      <c r="O244" s="38">
        <f t="shared" si="36"/>
        <v>0</v>
      </c>
      <c r="P244" s="38">
        <f t="shared" si="36"/>
        <v>0</v>
      </c>
      <c r="Q244" s="38">
        <f t="shared" si="36"/>
        <v>-159.95999999999998</v>
      </c>
      <c r="R244" s="38">
        <f t="shared" si="36"/>
        <v>-159.95999999999998</v>
      </c>
      <c r="S244" s="38">
        <f t="shared" si="36"/>
        <v>-159.95999999999998</v>
      </c>
      <c r="T244" s="38">
        <f t="shared" si="36"/>
        <v>-159.95999999999998</v>
      </c>
      <c r="U244" s="38">
        <f t="shared" si="36"/>
        <v>-159.95999999999998</v>
      </c>
      <c r="V244" s="38">
        <f t="shared" si="36"/>
        <v>-159.95999999999998</v>
      </c>
      <c r="W244" s="38">
        <f t="shared" si="36"/>
        <v>-159.95999999999998</v>
      </c>
      <c r="X244" s="38">
        <f t="shared" si="36"/>
        <v>-159.95999999999998</v>
      </c>
      <c r="Y244" s="38">
        <f t="shared" si="36"/>
        <v>-159.95999999999998</v>
      </c>
      <c r="Z244" s="38">
        <f t="shared" si="36"/>
        <v>-159.95999999999998</v>
      </c>
      <c r="AA244" s="38">
        <f t="shared" si="36"/>
        <v>0</v>
      </c>
      <c r="AB244" s="38">
        <f t="shared" si="36"/>
        <v>0</v>
      </c>
      <c r="AC244" s="38">
        <f t="shared" si="36"/>
        <v>0</v>
      </c>
      <c r="AD244" s="38">
        <f t="shared" si="36"/>
        <v>0</v>
      </c>
      <c r="AE244" s="38">
        <f t="shared" si="36"/>
        <v>0</v>
      </c>
      <c r="AF244" s="38">
        <f t="shared" si="36"/>
        <v>0</v>
      </c>
      <c r="AG244" s="38">
        <f t="shared" si="36"/>
        <v>0</v>
      </c>
      <c r="AH244" s="38">
        <f t="shared" si="36"/>
        <v>0</v>
      </c>
      <c r="AI244" s="38">
        <f t="shared" si="36"/>
        <v>0</v>
      </c>
      <c r="AJ244" s="38">
        <f t="shared" si="36"/>
        <v>0</v>
      </c>
      <c r="AK244" s="38">
        <f t="shared" si="36"/>
        <v>0</v>
      </c>
      <c r="AL244" s="38">
        <f t="shared" si="36"/>
        <v>0</v>
      </c>
      <c r="AM244" s="38">
        <f t="shared" si="36"/>
        <v>0</v>
      </c>
      <c r="AN244" s="38">
        <f t="shared" si="36"/>
        <v>0</v>
      </c>
      <c r="AO244" s="38">
        <f t="shared" si="36"/>
        <v>0</v>
      </c>
      <c r="AP244" s="38">
        <f t="shared" si="36"/>
        <v>0</v>
      </c>
      <c r="AQ244" s="38">
        <f t="shared" si="36"/>
        <v>0</v>
      </c>
      <c r="AR244" s="38">
        <f t="shared" si="36"/>
        <v>0</v>
      </c>
      <c r="AS244" s="38">
        <f t="shared" si="36"/>
        <v>0</v>
      </c>
      <c r="AT244" s="38">
        <f t="shared" si="36"/>
        <v>0</v>
      </c>
      <c r="AU244" s="38">
        <f t="shared" si="36"/>
        <v>0</v>
      </c>
    </row>
    <row r="245" spans="3:47" x14ac:dyDescent="0.2">
      <c r="E245" s="9" t="s">
        <v>134</v>
      </c>
      <c r="F245" s="38"/>
      <c r="G245" s="10" t="s">
        <v>207</v>
      </c>
      <c r="J245" s="38">
        <f>SUM($L245:$AU245)</f>
        <v>-1599.6000000000001</v>
      </c>
      <c r="K245" s="38"/>
      <c r="L245" s="38">
        <f t="shared" ref="L245:AU245" si="37">$F242*L239/$J239</f>
        <v>0</v>
      </c>
      <c r="M245" s="38">
        <f t="shared" si="37"/>
        <v>0</v>
      </c>
      <c r="N245" s="38">
        <f t="shared" si="37"/>
        <v>0</v>
      </c>
      <c r="O245" s="38">
        <f t="shared" si="37"/>
        <v>0</v>
      </c>
      <c r="P245" s="38">
        <f t="shared" si="37"/>
        <v>0</v>
      </c>
      <c r="Q245" s="38">
        <f t="shared" si="37"/>
        <v>0</v>
      </c>
      <c r="R245" s="38">
        <f t="shared" si="37"/>
        <v>-159.95999999999998</v>
      </c>
      <c r="S245" s="38">
        <f t="shared" si="37"/>
        <v>-159.95999999999998</v>
      </c>
      <c r="T245" s="38">
        <f t="shared" si="37"/>
        <v>-159.95999999999998</v>
      </c>
      <c r="U245" s="38">
        <f t="shared" si="37"/>
        <v>-159.95999999999998</v>
      </c>
      <c r="V245" s="38">
        <f t="shared" si="37"/>
        <v>-159.95999999999998</v>
      </c>
      <c r="W245" s="38">
        <f t="shared" si="37"/>
        <v>-159.95999999999998</v>
      </c>
      <c r="X245" s="38">
        <f t="shared" si="37"/>
        <v>-159.95999999999998</v>
      </c>
      <c r="Y245" s="38">
        <f t="shared" si="37"/>
        <v>-159.95999999999998</v>
      </c>
      <c r="Z245" s="38">
        <f t="shared" si="37"/>
        <v>-159.95999999999998</v>
      </c>
      <c r="AA245" s="38">
        <f t="shared" si="37"/>
        <v>-159.95999999999998</v>
      </c>
      <c r="AB245" s="38">
        <f t="shared" si="37"/>
        <v>0</v>
      </c>
      <c r="AC245" s="38">
        <f t="shared" si="37"/>
        <v>0</v>
      </c>
      <c r="AD245" s="38">
        <f t="shared" si="37"/>
        <v>0</v>
      </c>
      <c r="AE245" s="38">
        <f t="shared" si="37"/>
        <v>0</v>
      </c>
      <c r="AF245" s="38">
        <f t="shared" si="37"/>
        <v>0</v>
      </c>
      <c r="AG245" s="38">
        <f t="shared" si="37"/>
        <v>0</v>
      </c>
      <c r="AH245" s="38">
        <f t="shared" si="37"/>
        <v>0</v>
      </c>
      <c r="AI245" s="38">
        <f t="shared" si="37"/>
        <v>0</v>
      </c>
      <c r="AJ245" s="38">
        <f t="shared" si="37"/>
        <v>0</v>
      </c>
      <c r="AK245" s="38">
        <f t="shared" si="37"/>
        <v>0</v>
      </c>
      <c r="AL245" s="38">
        <f t="shared" si="37"/>
        <v>0</v>
      </c>
      <c r="AM245" s="38">
        <f t="shared" si="37"/>
        <v>0</v>
      </c>
      <c r="AN245" s="38">
        <f t="shared" si="37"/>
        <v>0</v>
      </c>
      <c r="AO245" s="38">
        <f t="shared" si="37"/>
        <v>0</v>
      </c>
      <c r="AP245" s="38">
        <f t="shared" si="37"/>
        <v>0</v>
      </c>
      <c r="AQ245" s="38">
        <f t="shared" si="37"/>
        <v>0</v>
      </c>
      <c r="AR245" s="38">
        <f t="shared" si="37"/>
        <v>0</v>
      </c>
      <c r="AS245" s="38">
        <f t="shared" si="37"/>
        <v>0</v>
      </c>
      <c r="AT245" s="38">
        <f t="shared" si="37"/>
        <v>0</v>
      </c>
      <c r="AU245" s="38">
        <f t="shared" si="37"/>
        <v>0</v>
      </c>
    </row>
    <row r="246" spans="3:47" x14ac:dyDescent="0.2">
      <c r="E246" s="9" t="s">
        <v>135</v>
      </c>
      <c r="F246" s="38"/>
      <c r="G246" s="10" t="s">
        <v>207</v>
      </c>
      <c r="J246" s="38">
        <f>SUM($L246:$AU246)</f>
        <v>-1599.6000000000001</v>
      </c>
      <c r="K246" s="38"/>
      <c r="L246" s="38">
        <f t="shared" ref="L246:AU246" si="38">$F243*L240/$J240</f>
        <v>0</v>
      </c>
      <c r="M246" s="38">
        <f t="shared" si="38"/>
        <v>0</v>
      </c>
      <c r="N246" s="38">
        <f t="shared" si="38"/>
        <v>0</v>
      </c>
      <c r="O246" s="38">
        <f t="shared" si="38"/>
        <v>0</v>
      </c>
      <c r="P246" s="38">
        <f t="shared" si="38"/>
        <v>0</v>
      </c>
      <c r="Q246" s="38">
        <f t="shared" si="38"/>
        <v>0</v>
      </c>
      <c r="R246" s="38">
        <f t="shared" si="38"/>
        <v>-159.95999999999998</v>
      </c>
      <c r="S246" s="38">
        <f t="shared" si="38"/>
        <v>-159.95999999999998</v>
      </c>
      <c r="T246" s="38">
        <f t="shared" si="38"/>
        <v>-159.95999999999998</v>
      </c>
      <c r="U246" s="38">
        <f t="shared" si="38"/>
        <v>-159.95999999999998</v>
      </c>
      <c r="V246" s="38">
        <f t="shared" si="38"/>
        <v>-159.95999999999998</v>
      </c>
      <c r="W246" s="38">
        <f t="shared" si="38"/>
        <v>-159.95999999999998</v>
      </c>
      <c r="X246" s="38">
        <f t="shared" si="38"/>
        <v>-159.95999999999998</v>
      </c>
      <c r="Y246" s="38">
        <f t="shared" si="38"/>
        <v>-159.95999999999998</v>
      </c>
      <c r="Z246" s="38">
        <f t="shared" si="38"/>
        <v>-159.95999999999998</v>
      </c>
      <c r="AA246" s="38">
        <f t="shared" si="38"/>
        <v>-159.95999999999998</v>
      </c>
      <c r="AB246" s="38">
        <f t="shared" si="38"/>
        <v>0</v>
      </c>
      <c r="AC246" s="38">
        <f t="shared" si="38"/>
        <v>0</v>
      </c>
      <c r="AD246" s="38">
        <f t="shared" si="38"/>
        <v>0</v>
      </c>
      <c r="AE246" s="38">
        <f t="shared" si="38"/>
        <v>0</v>
      </c>
      <c r="AF246" s="38">
        <f t="shared" si="38"/>
        <v>0</v>
      </c>
      <c r="AG246" s="38">
        <f t="shared" si="38"/>
        <v>0</v>
      </c>
      <c r="AH246" s="38">
        <f t="shared" si="38"/>
        <v>0</v>
      </c>
      <c r="AI246" s="38">
        <f t="shared" si="38"/>
        <v>0</v>
      </c>
      <c r="AJ246" s="38">
        <f t="shared" si="38"/>
        <v>0</v>
      </c>
      <c r="AK246" s="38">
        <f t="shared" si="38"/>
        <v>0</v>
      </c>
      <c r="AL246" s="38">
        <f t="shared" si="38"/>
        <v>0</v>
      </c>
      <c r="AM246" s="38">
        <f t="shared" si="38"/>
        <v>0</v>
      </c>
      <c r="AN246" s="38">
        <f t="shared" si="38"/>
        <v>0</v>
      </c>
      <c r="AO246" s="38">
        <f t="shared" si="38"/>
        <v>0</v>
      </c>
      <c r="AP246" s="38">
        <f t="shared" si="38"/>
        <v>0</v>
      </c>
      <c r="AQ246" s="38">
        <f t="shared" si="38"/>
        <v>0</v>
      </c>
      <c r="AR246" s="38">
        <f t="shared" si="38"/>
        <v>0</v>
      </c>
      <c r="AS246" s="38">
        <f t="shared" si="38"/>
        <v>0</v>
      </c>
      <c r="AT246" s="38">
        <f t="shared" si="38"/>
        <v>0</v>
      </c>
      <c r="AU246" s="38">
        <f t="shared" si="38"/>
        <v>0</v>
      </c>
    </row>
    <row r="247" spans="3:47" x14ac:dyDescent="0.2">
      <c r="D247" s="8" t="s">
        <v>3</v>
      </c>
      <c r="F247" s="23"/>
      <c r="J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row>
    <row r="248" spans="3:47" x14ac:dyDescent="0.2">
      <c r="E248" s="9" t="s">
        <v>206</v>
      </c>
      <c r="F248" s="23"/>
      <c r="G248" s="10" t="s">
        <v>85</v>
      </c>
      <c r="J248" s="38">
        <f>SUM($L248:$AU248)</f>
        <v>-12343.500000000002</v>
      </c>
      <c r="K248" s="38"/>
      <c r="L248" s="38">
        <f t="shared" ref="L248:AU248" si="39">SUM(L234:L236,L244:L246)</f>
        <v>0</v>
      </c>
      <c r="M248" s="38">
        <f t="shared" si="39"/>
        <v>0</v>
      </c>
      <c r="N248" s="38">
        <f t="shared" si="39"/>
        <v>-32.9</v>
      </c>
      <c r="O248" s="38">
        <f t="shared" si="39"/>
        <v>-131.79999999999998</v>
      </c>
      <c r="P248" s="38">
        <f t="shared" si="39"/>
        <v>-131.79999999999998</v>
      </c>
      <c r="Q248" s="38">
        <f t="shared" si="39"/>
        <v>-414.49999999999994</v>
      </c>
      <c r="R248" s="38">
        <f t="shared" si="39"/>
        <v>-1010</v>
      </c>
      <c r="S248" s="38">
        <f t="shared" si="39"/>
        <v>-1004.5</v>
      </c>
      <c r="T248" s="38">
        <f t="shared" si="39"/>
        <v>-914</v>
      </c>
      <c r="U248" s="38">
        <f t="shared" si="39"/>
        <v>-914</v>
      </c>
      <c r="V248" s="38">
        <f t="shared" si="39"/>
        <v>-914</v>
      </c>
      <c r="W248" s="38">
        <f t="shared" si="39"/>
        <v>-1070.4000000000001</v>
      </c>
      <c r="X248" s="38">
        <f t="shared" si="39"/>
        <v>-1004.5</v>
      </c>
      <c r="Y248" s="38">
        <f t="shared" si="39"/>
        <v>-914</v>
      </c>
      <c r="Z248" s="38">
        <f t="shared" si="39"/>
        <v>-914</v>
      </c>
      <c r="AA248" s="38">
        <f t="shared" si="39"/>
        <v>-732.89999999999986</v>
      </c>
      <c r="AB248" s="38">
        <f t="shared" si="39"/>
        <v>-527.09999999999991</v>
      </c>
      <c r="AC248" s="38">
        <f t="shared" si="39"/>
        <v>-461.19999999999993</v>
      </c>
      <c r="AD248" s="38">
        <f t="shared" si="39"/>
        <v>-461.19999999999993</v>
      </c>
      <c r="AE248" s="38">
        <f t="shared" si="39"/>
        <v>-527.09999999999991</v>
      </c>
      <c r="AF248" s="38">
        <f t="shared" si="39"/>
        <v>-263.59999999999997</v>
      </c>
      <c r="AG248" s="38">
        <f t="shared" si="39"/>
        <v>0</v>
      </c>
      <c r="AH248" s="38">
        <f t="shared" si="39"/>
        <v>0</v>
      </c>
      <c r="AI248" s="38">
        <f t="shared" si="39"/>
        <v>0</v>
      </c>
      <c r="AJ248" s="38">
        <f t="shared" si="39"/>
        <v>0</v>
      </c>
      <c r="AK248" s="38">
        <f t="shared" si="39"/>
        <v>0</v>
      </c>
      <c r="AL248" s="38">
        <f t="shared" si="39"/>
        <v>0</v>
      </c>
      <c r="AM248" s="38">
        <f t="shared" si="39"/>
        <v>0</v>
      </c>
      <c r="AN248" s="38">
        <f t="shared" si="39"/>
        <v>0</v>
      </c>
      <c r="AO248" s="38">
        <f t="shared" si="39"/>
        <v>0</v>
      </c>
      <c r="AP248" s="38">
        <f t="shared" si="39"/>
        <v>0</v>
      </c>
      <c r="AQ248" s="38">
        <f t="shared" si="39"/>
        <v>0</v>
      </c>
      <c r="AR248" s="38">
        <f t="shared" si="39"/>
        <v>0</v>
      </c>
      <c r="AS248" s="38">
        <f t="shared" si="39"/>
        <v>0</v>
      </c>
      <c r="AT248" s="38">
        <f t="shared" si="39"/>
        <v>0</v>
      </c>
      <c r="AU248" s="38">
        <f t="shared" si="39"/>
        <v>0</v>
      </c>
    </row>
    <row r="249" spans="3:47" x14ac:dyDescent="0.2">
      <c r="F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row>
    <row r="250" spans="3:47" x14ac:dyDescent="0.2">
      <c r="C250" s="7" t="s">
        <v>123</v>
      </c>
      <c r="F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row>
    <row r="251" spans="3:47" x14ac:dyDescent="0.2">
      <c r="D251" s="8" t="s">
        <v>132</v>
      </c>
      <c r="F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row>
    <row r="252" spans="3:47" x14ac:dyDescent="0.2">
      <c r="E252" s="9" t="s">
        <v>152</v>
      </c>
      <c r="F252" s="23">
        <f>'Active Model Inputs'!F180</f>
        <v>-6.3680682510664228</v>
      </c>
      <c r="G252" s="10" t="s">
        <v>162</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row>
    <row r="253" spans="3:47" x14ac:dyDescent="0.2">
      <c r="E253" s="9" t="s">
        <v>147</v>
      </c>
      <c r="F253" s="23">
        <f>'Active Model Inputs'!F181</f>
        <v>-10.439366240097501</v>
      </c>
      <c r="G253" s="10" t="s">
        <v>162</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row>
    <row r="254" spans="3:47" x14ac:dyDescent="0.2">
      <c r="E254" s="9" t="s">
        <v>149</v>
      </c>
      <c r="F254" s="23">
        <f>'Active Model Inputs'!F182</f>
        <v>-1.4090513489991296</v>
      </c>
      <c r="G254" s="10" t="s">
        <v>163</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row>
    <row r="255" spans="3:47" x14ac:dyDescent="0.2">
      <c r="E255" s="9" t="s">
        <v>150</v>
      </c>
      <c r="F255" s="23">
        <f>'Active Model Inputs'!F183</f>
        <v>-20.640625</v>
      </c>
      <c r="G255" s="10" t="s">
        <v>164</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row>
    <row r="256" spans="3:47" x14ac:dyDescent="0.2">
      <c r="E256" s="9" t="s">
        <v>151</v>
      </c>
      <c r="F256" s="23">
        <f>'Active Model Inputs'!F184</f>
        <v>-10</v>
      </c>
      <c r="G256" s="10" t="s">
        <v>165</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row>
    <row r="257" spans="2:47" x14ac:dyDescent="0.2">
      <c r="E257" s="9" t="s">
        <v>152</v>
      </c>
      <c r="F257" s="23"/>
      <c r="G257" s="10" t="s">
        <v>85</v>
      </c>
      <c r="J257" s="38">
        <f>SUM($L257:$AU257)</f>
        <v>-1045.0000000000002</v>
      </c>
      <c r="K257" s="38"/>
      <c r="L257" s="38">
        <f t="shared" ref="L257:AU257" si="40">$F252*L$110</f>
        <v>0</v>
      </c>
      <c r="M257" s="38">
        <f t="shared" si="40"/>
        <v>0</v>
      </c>
      <c r="N257" s="38">
        <f t="shared" si="40"/>
        <v>-1.2736136502132847</v>
      </c>
      <c r="O257" s="38">
        <f t="shared" si="40"/>
        <v>-6.3680682510664228</v>
      </c>
      <c r="P257" s="38">
        <f t="shared" si="40"/>
        <v>-12.736136502132846</v>
      </c>
      <c r="Q257" s="38">
        <f t="shared" si="40"/>
        <v>-31.840341255332113</v>
      </c>
      <c r="R257" s="38">
        <f t="shared" si="40"/>
        <v>-70.048750761730645</v>
      </c>
      <c r="S257" s="38">
        <f t="shared" si="40"/>
        <v>-66.864716636197443</v>
      </c>
      <c r="T257" s="38">
        <f t="shared" si="40"/>
        <v>-66.864716636197443</v>
      </c>
      <c r="U257" s="38">
        <f t="shared" si="40"/>
        <v>-66.864716636197443</v>
      </c>
      <c r="V257" s="38">
        <f t="shared" si="40"/>
        <v>-66.864716636197443</v>
      </c>
      <c r="W257" s="38">
        <f t="shared" si="40"/>
        <v>-76.416819012797077</v>
      </c>
      <c r="X257" s="38">
        <f t="shared" si="40"/>
        <v>-66.864716636197443</v>
      </c>
      <c r="Y257" s="38">
        <f t="shared" si="40"/>
        <v>-66.864716636197443</v>
      </c>
      <c r="Z257" s="38">
        <f t="shared" si="40"/>
        <v>-66.864716636197443</v>
      </c>
      <c r="AA257" s="38">
        <f t="shared" si="40"/>
        <v>-66.864716636197443</v>
      </c>
      <c r="AB257" s="38">
        <f t="shared" si="40"/>
        <v>-76.416819012797077</v>
      </c>
      <c r="AC257" s="38">
        <f t="shared" si="40"/>
        <v>-66.864716636197443</v>
      </c>
      <c r="AD257" s="38">
        <f t="shared" si="40"/>
        <v>-66.864716636197443</v>
      </c>
      <c r="AE257" s="38">
        <f t="shared" si="40"/>
        <v>-66.864716636197443</v>
      </c>
      <c r="AF257" s="38">
        <f t="shared" si="40"/>
        <v>-34.387568555758683</v>
      </c>
      <c r="AG257" s="38">
        <f t="shared" si="40"/>
        <v>0</v>
      </c>
      <c r="AH257" s="38">
        <f t="shared" si="40"/>
        <v>0</v>
      </c>
      <c r="AI257" s="38">
        <f t="shared" si="40"/>
        <v>0</v>
      </c>
      <c r="AJ257" s="38">
        <f t="shared" si="40"/>
        <v>0</v>
      </c>
      <c r="AK257" s="38">
        <f t="shared" si="40"/>
        <v>0</v>
      </c>
      <c r="AL257" s="38">
        <f t="shared" si="40"/>
        <v>0</v>
      </c>
      <c r="AM257" s="38">
        <f t="shared" si="40"/>
        <v>0</v>
      </c>
      <c r="AN257" s="38">
        <f t="shared" si="40"/>
        <v>0</v>
      </c>
      <c r="AO257" s="38">
        <f t="shared" si="40"/>
        <v>0</v>
      </c>
      <c r="AP257" s="38">
        <f t="shared" si="40"/>
        <v>0</v>
      </c>
      <c r="AQ257" s="38">
        <f t="shared" si="40"/>
        <v>0</v>
      </c>
      <c r="AR257" s="38">
        <f t="shared" si="40"/>
        <v>0</v>
      </c>
      <c r="AS257" s="38">
        <f t="shared" si="40"/>
        <v>0</v>
      </c>
      <c r="AT257" s="38">
        <f t="shared" si="40"/>
        <v>0</v>
      </c>
      <c r="AU257" s="38">
        <f t="shared" si="40"/>
        <v>0</v>
      </c>
    </row>
    <row r="258" spans="2:47" x14ac:dyDescent="0.2">
      <c r="E258" s="9" t="s">
        <v>147</v>
      </c>
      <c r="F258" s="23"/>
      <c r="G258" s="10" t="s">
        <v>85</v>
      </c>
      <c r="J258" s="38">
        <f>SUM($L258:$AU258)</f>
        <v>-1713.1000000000001</v>
      </c>
      <c r="K258" s="38"/>
      <c r="L258" s="38">
        <f t="shared" ref="L258:AU258" si="41">$F253*L$110</f>
        <v>0</v>
      </c>
      <c r="M258" s="38">
        <f t="shared" si="41"/>
        <v>0</v>
      </c>
      <c r="N258" s="38">
        <f t="shared" si="41"/>
        <v>-2.0878732480195001</v>
      </c>
      <c r="O258" s="38">
        <f t="shared" si="41"/>
        <v>-10.439366240097501</v>
      </c>
      <c r="P258" s="38">
        <f t="shared" si="41"/>
        <v>-20.878732480195001</v>
      </c>
      <c r="Q258" s="38">
        <f t="shared" si="41"/>
        <v>-52.196831200487502</v>
      </c>
      <c r="R258" s="38">
        <f t="shared" si="41"/>
        <v>-114.8330286410725</v>
      </c>
      <c r="S258" s="38">
        <f t="shared" si="41"/>
        <v>-109.61334552102376</v>
      </c>
      <c r="T258" s="38">
        <f t="shared" si="41"/>
        <v>-109.61334552102376</v>
      </c>
      <c r="U258" s="38">
        <f t="shared" si="41"/>
        <v>-109.61334552102376</v>
      </c>
      <c r="V258" s="38">
        <f t="shared" si="41"/>
        <v>-109.61334552102376</v>
      </c>
      <c r="W258" s="38">
        <f t="shared" si="41"/>
        <v>-125.27239488117002</v>
      </c>
      <c r="X258" s="38">
        <f t="shared" si="41"/>
        <v>-109.61334552102376</v>
      </c>
      <c r="Y258" s="38">
        <f t="shared" si="41"/>
        <v>-109.61334552102376</v>
      </c>
      <c r="Z258" s="38">
        <f t="shared" si="41"/>
        <v>-109.61334552102376</v>
      </c>
      <c r="AA258" s="38">
        <f t="shared" si="41"/>
        <v>-109.61334552102376</v>
      </c>
      <c r="AB258" s="38">
        <f t="shared" si="41"/>
        <v>-125.27239488117002</v>
      </c>
      <c r="AC258" s="38">
        <f t="shared" si="41"/>
        <v>-109.61334552102376</v>
      </c>
      <c r="AD258" s="38">
        <f t="shared" si="41"/>
        <v>-109.61334552102376</v>
      </c>
      <c r="AE258" s="38">
        <f t="shared" si="41"/>
        <v>-109.61334552102376</v>
      </c>
      <c r="AF258" s="38">
        <f t="shared" si="41"/>
        <v>-56.372577696526506</v>
      </c>
      <c r="AG258" s="38">
        <f t="shared" si="41"/>
        <v>0</v>
      </c>
      <c r="AH258" s="38">
        <f t="shared" si="41"/>
        <v>0</v>
      </c>
      <c r="AI258" s="38">
        <f t="shared" si="41"/>
        <v>0</v>
      </c>
      <c r="AJ258" s="38">
        <f t="shared" si="41"/>
        <v>0</v>
      </c>
      <c r="AK258" s="38">
        <f t="shared" si="41"/>
        <v>0</v>
      </c>
      <c r="AL258" s="38">
        <f t="shared" si="41"/>
        <v>0</v>
      </c>
      <c r="AM258" s="38">
        <f t="shared" si="41"/>
        <v>0</v>
      </c>
      <c r="AN258" s="38">
        <f t="shared" si="41"/>
        <v>0</v>
      </c>
      <c r="AO258" s="38">
        <f t="shared" si="41"/>
        <v>0</v>
      </c>
      <c r="AP258" s="38">
        <f t="shared" si="41"/>
        <v>0</v>
      </c>
      <c r="AQ258" s="38">
        <f t="shared" si="41"/>
        <v>0</v>
      </c>
      <c r="AR258" s="38">
        <f t="shared" si="41"/>
        <v>0</v>
      </c>
      <c r="AS258" s="38">
        <f t="shared" si="41"/>
        <v>0</v>
      </c>
      <c r="AT258" s="38">
        <f t="shared" si="41"/>
        <v>0</v>
      </c>
      <c r="AU258" s="38">
        <f t="shared" si="41"/>
        <v>0</v>
      </c>
    </row>
    <row r="259" spans="2:47" x14ac:dyDescent="0.2">
      <c r="E259" s="9" t="s">
        <v>149</v>
      </c>
      <c r="F259" s="23"/>
      <c r="G259" s="10" t="s">
        <v>85</v>
      </c>
      <c r="J259" s="38">
        <f>SUM($L259:$AU259)</f>
        <v>-161.9</v>
      </c>
      <c r="K259" s="38"/>
      <c r="L259" s="38">
        <f t="shared" ref="L259:AU259" si="42">$F254*L$128</f>
        <v>0</v>
      </c>
      <c r="M259" s="38">
        <f t="shared" si="42"/>
        <v>0</v>
      </c>
      <c r="N259" s="38">
        <f t="shared" si="42"/>
        <v>0</v>
      </c>
      <c r="O259" s="38">
        <f t="shared" si="42"/>
        <v>0</v>
      </c>
      <c r="P259" s="38">
        <f t="shared" si="42"/>
        <v>0</v>
      </c>
      <c r="Q259" s="38">
        <f t="shared" si="42"/>
        <v>0</v>
      </c>
      <c r="R259" s="38">
        <f t="shared" si="42"/>
        <v>0</v>
      </c>
      <c r="S259" s="38">
        <f t="shared" si="42"/>
        <v>0</v>
      </c>
      <c r="T259" s="38">
        <f t="shared" si="42"/>
        <v>-8.4543080939947775</v>
      </c>
      <c r="U259" s="38">
        <f t="shared" si="42"/>
        <v>-8.4543080939947775</v>
      </c>
      <c r="V259" s="38">
        <f t="shared" si="42"/>
        <v>-8.4543080939947775</v>
      </c>
      <c r="W259" s="38">
        <f t="shared" si="42"/>
        <v>-8.4543080939947775</v>
      </c>
      <c r="X259" s="38">
        <f t="shared" si="42"/>
        <v>-14.795039164490861</v>
      </c>
      <c r="Y259" s="38">
        <f t="shared" si="42"/>
        <v>-14.795039164490861</v>
      </c>
      <c r="Z259" s="38">
        <f t="shared" si="42"/>
        <v>-14.795039164490861</v>
      </c>
      <c r="AA259" s="38">
        <f t="shared" si="42"/>
        <v>-14.795039164490861</v>
      </c>
      <c r="AB259" s="38">
        <f t="shared" si="42"/>
        <v>-16.908616187989555</v>
      </c>
      <c r="AC259" s="38">
        <f t="shared" si="42"/>
        <v>-14.795039164490861</v>
      </c>
      <c r="AD259" s="38">
        <f t="shared" si="42"/>
        <v>-14.795039164490861</v>
      </c>
      <c r="AE259" s="38">
        <f t="shared" si="42"/>
        <v>-14.795039164490861</v>
      </c>
      <c r="AF259" s="38">
        <f t="shared" si="42"/>
        <v>-7.6088772845953008</v>
      </c>
      <c r="AG259" s="38">
        <f t="shared" si="42"/>
        <v>0</v>
      </c>
      <c r="AH259" s="38">
        <f t="shared" si="42"/>
        <v>0</v>
      </c>
      <c r="AI259" s="38">
        <f t="shared" si="42"/>
        <v>0</v>
      </c>
      <c r="AJ259" s="38">
        <f t="shared" si="42"/>
        <v>0</v>
      </c>
      <c r="AK259" s="38">
        <f t="shared" si="42"/>
        <v>0</v>
      </c>
      <c r="AL259" s="38">
        <f t="shared" si="42"/>
        <v>0</v>
      </c>
      <c r="AM259" s="38">
        <f t="shared" si="42"/>
        <v>0</v>
      </c>
      <c r="AN259" s="38">
        <f t="shared" si="42"/>
        <v>0</v>
      </c>
      <c r="AO259" s="38">
        <f t="shared" si="42"/>
        <v>0</v>
      </c>
      <c r="AP259" s="38">
        <f t="shared" si="42"/>
        <v>0</v>
      </c>
      <c r="AQ259" s="38">
        <f t="shared" si="42"/>
        <v>0</v>
      </c>
      <c r="AR259" s="38">
        <f t="shared" si="42"/>
        <v>0</v>
      </c>
      <c r="AS259" s="38">
        <f t="shared" si="42"/>
        <v>0</v>
      </c>
      <c r="AT259" s="38">
        <f t="shared" si="42"/>
        <v>0</v>
      </c>
      <c r="AU259" s="38">
        <f t="shared" si="42"/>
        <v>0</v>
      </c>
    </row>
    <row r="260" spans="2:47" x14ac:dyDescent="0.2">
      <c r="E260" s="9" t="s">
        <v>150</v>
      </c>
      <c r="F260" s="23"/>
      <c r="G260" s="10" t="s">
        <v>85</v>
      </c>
      <c r="J260" s="38">
        <f>SUM($L260:$AU260)</f>
        <v>-132.1</v>
      </c>
      <c r="K260" s="38"/>
      <c r="L260" s="38">
        <f t="shared" ref="L260:AU260" si="43">$F255*L$123</f>
        <v>0</v>
      </c>
      <c r="M260" s="38">
        <f t="shared" si="43"/>
        <v>0</v>
      </c>
      <c r="N260" s="38">
        <f t="shared" si="43"/>
        <v>-4.1281249999999998</v>
      </c>
      <c r="O260" s="38">
        <f t="shared" si="43"/>
        <v>-20.640625</v>
      </c>
      <c r="P260" s="38">
        <f t="shared" si="43"/>
        <v>-26.832812499999999</v>
      </c>
      <c r="Q260" s="38">
        <f t="shared" si="43"/>
        <v>-26.832812499999999</v>
      </c>
      <c r="R260" s="38">
        <f t="shared" si="43"/>
        <v>-26.832812499999999</v>
      </c>
      <c r="S260" s="38">
        <f t="shared" si="43"/>
        <v>-26.832812499999999</v>
      </c>
      <c r="T260" s="38">
        <f t="shared" si="43"/>
        <v>0</v>
      </c>
      <c r="U260" s="38">
        <f t="shared" si="43"/>
        <v>0</v>
      </c>
      <c r="V260" s="38">
        <f t="shared" si="43"/>
        <v>0</v>
      </c>
      <c r="W260" s="38">
        <f t="shared" si="43"/>
        <v>0</v>
      </c>
      <c r="X260" s="38">
        <f t="shared" si="43"/>
        <v>0</v>
      </c>
      <c r="Y260" s="38">
        <f t="shared" si="43"/>
        <v>0</v>
      </c>
      <c r="Z260" s="38">
        <f t="shared" si="43"/>
        <v>0</v>
      </c>
      <c r="AA260" s="38">
        <f t="shared" si="43"/>
        <v>0</v>
      </c>
      <c r="AB260" s="38">
        <f t="shared" si="43"/>
        <v>0</v>
      </c>
      <c r="AC260" s="38">
        <f t="shared" si="43"/>
        <v>0</v>
      </c>
      <c r="AD260" s="38">
        <f t="shared" si="43"/>
        <v>0</v>
      </c>
      <c r="AE260" s="38">
        <f t="shared" si="43"/>
        <v>0</v>
      </c>
      <c r="AF260" s="38">
        <f t="shared" si="43"/>
        <v>0</v>
      </c>
      <c r="AG260" s="38">
        <f t="shared" si="43"/>
        <v>0</v>
      </c>
      <c r="AH260" s="38">
        <f t="shared" si="43"/>
        <v>0</v>
      </c>
      <c r="AI260" s="38">
        <f t="shared" si="43"/>
        <v>0</v>
      </c>
      <c r="AJ260" s="38">
        <f t="shared" si="43"/>
        <v>0</v>
      </c>
      <c r="AK260" s="38">
        <f t="shared" si="43"/>
        <v>0</v>
      </c>
      <c r="AL260" s="38">
        <f t="shared" si="43"/>
        <v>0</v>
      </c>
      <c r="AM260" s="38">
        <f t="shared" si="43"/>
        <v>0</v>
      </c>
      <c r="AN260" s="38">
        <f t="shared" si="43"/>
        <v>0</v>
      </c>
      <c r="AO260" s="38">
        <f t="shared" si="43"/>
        <v>0</v>
      </c>
      <c r="AP260" s="38">
        <f t="shared" si="43"/>
        <v>0</v>
      </c>
      <c r="AQ260" s="38">
        <f t="shared" si="43"/>
        <v>0</v>
      </c>
      <c r="AR260" s="38">
        <f t="shared" si="43"/>
        <v>0</v>
      </c>
      <c r="AS260" s="38">
        <f t="shared" si="43"/>
        <v>0</v>
      </c>
      <c r="AT260" s="38">
        <f t="shared" si="43"/>
        <v>0</v>
      </c>
      <c r="AU260" s="38">
        <f t="shared" si="43"/>
        <v>0</v>
      </c>
    </row>
    <row r="261" spans="2:47" x14ac:dyDescent="0.2">
      <c r="E261" s="9" t="s">
        <v>151</v>
      </c>
      <c r="F261" s="23"/>
      <c r="G261" s="10" t="s">
        <v>85</v>
      </c>
      <c r="J261" s="38">
        <f>SUM($L261:$AU261)</f>
        <v>-18.5</v>
      </c>
      <c r="K261" s="38"/>
      <c r="L261" s="38">
        <f t="shared" ref="L261:AU261" si="44">$F256*L$131</f>
        <v>0</v>
      </c>
      <c r="M261" s="38">
        <f t="shared" si="44"/>
        <v>0</v>
      </c>
      <c r="N261" s="38">
        <f t="shared" si="44"/>
        <v>-2</v>
      </c>
      <c r="O261" s="38">
        <f t="shared" si="44"/>
        <v>-10</v>
      </c>
      <c r="P261" s="38">
        <f t="shared" si="44"/>
        <v>-6.5</v>
      </c>
      <c r="Q261" s="38">
        <f t="shared" si="44"/>
        <v>0</v>
      </c>
      <c r="R261" s="38">
        <f t="shared" si="44"/>
        <v>0</v>
      </c>
      <c r="S261" s="38">
        <f t="shared" si="44"/>
        <v>0</v>
      </c>
      <c r="T261" s="38">
        <f t="shared" si="44"/>
        <v>0</v>
      </c>
      <c r="U261" s="38">
        <f t="shared" si="44"/>
        <v>0</v>
      </c>
      <c r="V261" s="38">
        <f t="shared" si="44"/>
        <v>0</v>
      </c>
      <c r="W261" s="38">
        <f t="shared" si="44"/>
        <v>0</v>
      </c>
      <c r="X261" s="38">
        <f t="shared" si="44"/>
        <v>0</v>
      </c>
      <c r="Y261" s="38">
        <f t="shared" si="44"/>
        <v>0</v>
      </c>
      <c r="Z261" s="38">
        <f t="shared" si="44"/>
        <v>0</v>
      </c>
      <c r="AA261" s="38">
        <f t="shared" si="44"/>
        <v>0</v>
      </c>
      <c r="AB261" s="38">
        <f t="shared" si="44"/>
        <v>0</v>
      </c>
      <c r="AC261" s="38">
        <f t="shared" si="44"/>
        <v>0</v>
      </c>
      <c r="AD261" s="38">
        <f t="shared" si="44"/>
        <v>0</v>
      </c>
      <c r="AE261" s="38">
        <f t="shared" si="44"/>
        <v>0</v>
      </c>
      <c r="AF261" s="38">
        <f t="shared" si="44"/>
        <v>0</v>
      </c>
      <c r="AG261" s="38">
        <f t="shared" si="44"/>
        <v>0</v>
      </c>
      <c r="AH261" s="38">
        <f t="shared" si="44"/>
        <v>0</v>
      </c>
      <c r="AI261" s="38">
        <f t="shared" si="44"/>
        <v>0</v>
      </c>
      <c r="AJ261" s="38">
        <f t="shared" si="44"/>
        <v>0</v>
      </c>
      <c r="AK261" s="38">
        <f t="shared" si="44"/>
        <v>0</v>
      </c>
      <c r="AL261" s="38">
        <f t="shared" si="44"/>
        <v>0</v>
      </c>
      <c r="AM261" s="38">
        <f t="shared" si="44"/>
        <v>0</v>
      </c>
      <c r="AN261" s="38">
        <f t="shared" si="44"/>
        <v>0</v>
      </c>
      <c r="AO261" s="38">
        <f t="shared" si="44"/>
        <v>0</v>
      </c>
      <c r="AP261" s="38">
        <f t="shared" si="44"/>
        <v>0</v>
      </c>
      <c r="AQ261" s="38">
        <f t="shared" si="44"/>
        <v>0</v>
      </c>
      <c r="AR261" s="38">
        <f t="shared" si="44"/>
        <v>0</v>
      </c>
      <c r="AS261" s="38">
        <f t="shared" si="44"/>
        <v>0</v>
      </c>
      <c r="AT261" s="38">
        <f t="shared" si="44"/>
        <v>0</v>
      </c>
      <c r="AU261" s="38">
        <f t="shared" si="44"/>
        <v>0</v>
      </c>
    </row>
    <row r="262" spans="2:47" x14ac:dyDescent="0.2">
      <c r="D262" s="8" t="s">
        <v>3</v>
      </c>
      <c r="F262" s="23"/>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row>
    <row r="263" spans="2:47" x14ac:dyDescent="0.2">
      <c r="E263" s="9" t="s">
        <v>208</v>
      </c>
      <c r="F263" s="23"/>
      <c r="G263" s="10" t="s">
        <v>85</v>
      </c>
      <c r="J263" s="38">
        <f>SUM($L263:$AU263)</f>
        <v>-3070.6</v>
      </c>
      <c r="K263" s="38"/>
      <c r="L263" s="38">
        <f t="shared" ref="L263:AU263" si="45">SUM(L257:L261)</f>
        <v>0</v>
      </c>
      <c r="M263" s="38">
        <f t="shared" si="45"/>
        <v>0</v>
      </c>
      <c r="N263" s="38">
        <f t="shared" si="45"/>
        <v>-9.4896118982327842</v>
      </c>
      <c r="O263" s="38">
        <f t="shared" si="45"/>
        <v>-47.448059491163924</v>
      </c>
      <c r="P263" s="38">
        <f t="shared" si="45"/>
        <v>-66.947681482327852</v>
      </c>
      <c r="Q263" s="38">
        <f t="shared" si="45"/>
        <v>-110.86998495581962</v>
      </c>
      <c r="R263" s="38">
        <f t="shared" si="45"/>
        <v>-211.71459190280314</v>
      </c>
      <c r="S263" s="38">
        <f t="shared" si="45"/>
        <v>-203.31087465722118</v>
      </c>
      <c r="T263" s="38">
        <f t="shared" si="45"/>
        <v>-184.93237025121596</v>
      </c>
      <c r="U263" s="38">
        <f t="shared" si="45"/>
        <v>-184.93237025121596</v>
      </c>
      <c r="V263" s="38">
        <f t="shared" si="45"/>
        <v>-184.93237025121596</v>
      </c>
      <c r="W263" s="38">
        <f t="shared" si="45"/>
        <v>-210.14352198796186</v>
      </c>
      <c r="X263" s="38">
        <f t="shared" si="45"/>
        <v>-191.27310132171206</v>
      </c>
      <c r="Y263" s="38">
        <f t="shared" si="45"/>
        <v>-191.27310132171206</v>
      </c>
      <c r="Z263" s="38">
        <f t="shared" si="45"/>
        <v>-191.27310132171206</v>
      </c>
      <c r="AA263" s="38">
        <f t="shared" si="45"/>
        <v>-191.27310132171206</v>
      </c>
      <c r="AB263" s="38">
        <f t="shared" si="45"/>
        <v>-218.59783008195666</v>
      </c>
      <c r="AC263" s="38">
        <f t="shared" si="45"/>
        <v>-191.27310132171206</v>
      </c>
      <c r="AD263" s="38">
        <f t="shared" si="45"/>
        <v>-191.27310132171206</v>
      </c>
      <c r="AE263" s="38">
        <f t="shared" si="45"/>
        <v>-191.27310132171206</v>
      </c>
      <c r="AF263" s="38">
        <f t="shared" si="45"/>
        <v>-98.369023536880476</v>
      </c>
      <c r="AG263" s="38">
        <f t="shared" si="45"/>
        <v>0</v>
      </c>
      <c r="AH263" s="38">
        <f t="shared" si="45"/>
        <v>0</v>
      </c>
      <c r="AI263" s="38">
        <f t="shared" si="45"/>
        <v>0</v>
      </c>
      <c r="AJ263" s="38">
        <f t="shared" si="45"/>
        <v>0</v>
      </c>
      <c r="AK263" s="38">
        <f t="shared" si="45"/>
        <v>0</v>
      </c>
      <c r="AL263" s="38">
        <f t="shared" si="45"/>
        <v>0</v>
      </c>
      <c r="AM263" s="38">
        <f t="shared" si="45"/>
        <v>0</v>
      </c>
      <c r="AN263" s="38">
        <f t="shared" si="45"/>
        <v>0</v>
      </c>
      <c r="AO263" s="38">
        <f t="shared" si="45"/>
        <v>0</v>
      </c>
      <c r="AP263" s="38">
        <f t="shared" si="45"/>
        <v>0</v>
      </c>
      <c r="AQ263" s="38">
        <f t="shared" si="45"/>
        <v>0</v>
      </c>
      <c r="AR263" s="38">
        <f t="shared" si="45"/>
        <v>0</v>
      </c>
      <c r="AS263" s="38">
        <f t="shared" si="45"/>
        <v>0</v>
      </c>
      <c r="AT263" s="38">
        <f t="shared" si="45"/>
        <v>0</v>
      </c>
      <c r="AU263" s="38">
        <f t="shared" si="45"/>
        <v>0</v>
      </c>
    </row>
    <row r="264" spans="2:47" x14ac:dyDescent="0.2">
      <c r="F264" s="23"/>
    </row>
    <row r="265" spans="2:47" x14ac:dyDescent="0.2">
      <c r="C265" s="7" t="s">
        <v>124</v>
      </c>
      <c r="F265" s="23"/>
    </row>
    <row r="266" spans="2:47" x14ac:dyDescent="0.2">
      <c r="D266" s="8" t="s">
        <v>129</v>
      </c>
      <c r="F266" s="23"/>
    </row>
    <row r="267" spans="2:47" s="9" customFormat="1" x14ac:dyDescent="0.2">
      <c r="B267" s="6"/>
      <c r="C267" s="7"/>
      <c r="D267" s="8"/>
      <c r="E267" s="9" t="s">
        <v>367</v>
      </c>
      <c r="F267" s="38">
        <f>'Active Model Inputs'!F188</f>
        <v>-1565.8</v>
      </c>
      <c r="G267" s="10" t="s">
        <v>85</v>
      </c>
    </row>
    <row r="268" spans="2:47" s="9" customFormat="1" x14ac:dyDescent="0.2">
      <c r="B268" s="6"/>
      <c r="C268" s="7"/>
      <c r="D268" s="8"/>
      <c r="E268" s="9" t="s">
        <v>356</v>
      </c>
      <c r="F268" s="38">
        <f>'Active Model Inputs'!F189</f>
        <v>-289.3</v>
      </c>
      <c r="G268" s="10" t="s">
        <v>85</v>
      </c>
    </row>
    <row r="269" spans="2:47" s="9" customFormat="1" x14ac:dyDescent="0.2">
      <c r="B269" s="6"/>
      <c r="C269" s="7"/>
      <c r="D269" s="8"/>
      <c r="E269" s="9" t="s">
        <v>349</v>
      </c>
      <c r="G269" s="10"/>
      <c r="J269" s="21">
        <f>SUM($L269:$AU269)</f>
        <v>0.99999999999999978</v>
      </c>
      <c r="L269" s="31">
        <f>'Active Model Inputs'!L190</f>
        <v>0</v>
      </c>
      <c r="M269" s="31">
        <f>'Active Model Inputs'!M190</f>
        <v>0</v>
      </c>
      <c r="N269" s="31">
        <f>'Active Model Inputs'!N190</f>
        <v>8.0323450134770855E-3</v>
      </c>
      <c r="O269" s="31">
        <f>'Active Model Inputs'!O190</f>
        <v>2.4582210242587593E-2</v>
      </c>
      <c r="P269" s="31">
        <f>'Active Model Inputs'!P190</f>
        <v>3.1967654986522896E-2</v>
      </c>
      <c r="Q269" s="31">
        <f>'Active Model Inputs'!Q190</f>
        <v>4.9218328840970334E-2</v>
      </c>
      <c r="R269" s="31">
        <f>'Active Model Inputs'!R190</f>
        <v>8.0377358490566E-2</v>
      </c>
      <c r="S269" s="31">
        <f>'Active Model Inputs'!S190</f>
        <v>6.3450134770889469E-2</v>
      </c>
      <c r="T269" s="31">
        <f>'Active Model Inputs'!T190</f>
        <v>7.3423180592991882E-2</v>
      </c>
      <c r="U269" s="31">
        <f>'Active Model Inputs'!U190</f>
        <v>7.3423180592991882E-2</v>
      </c>
      <c r="V269" s="31">
        <f>'Active Model Inputs'!V190</f>
        <v>7.3423180592991882E-2</v>
      </c>
      <c r="W269" s="31">
        <f>'Active Model Inputs'!W190</f>
        <v>8.0377358490566E-2</v>
      </c>
      <c r="X269" s="31">
        <f>'Active Model Inputs'!X190</f>
        <v>5.8706199460916424E-2</v>
      </c>
      <c r="Y269" s="31">
        <f>'Active Model Inputs'!Y190</f>
        <v>4.8733153638814003E-2</v>
      </c>
      <c r="Z269" s="31">
        <f>'Active Model Inputs'!Z190</f>
        <v>4.8733153638814003E-2</v>
      </c>
      <c r="AA269" s="31">
        <f>'Active Model Inputs'!AA190</f>
        <v>4.8733153638814003E-2</v>
      </c>
      <c r="AB269" s="31">
        <f>'Active Model Inputs'!AB190</f>
        <v>5.574123989218327E-2</v>
      </c>
      <c r="AC269" s="31">
        <f>'Active Model Inputs'!AC190</f>
        <v>4.8733153638814003E-2</v>
      </c>
      <c r="AD269" s="31">
        <f>'Active Model Inputs'!AD190</f>
        <v>4.8733153638814003E-2</v>
      </c>
      <c r="AE269" s="31">
        <f>'Active Model Inputs'!AE190</f>
        <v>5.574123989218327E-2</v>
      </c>
      <c r="AF269" s="31">
        <f>'Active Model Inputs'!AF190</f>
        <v>2.7870619946091635E-2</v>
      </c>
      <c r="AG269" s="31">
        <f>'Active Model Inputs'!AG190</f>
        <v>0</v>
      </c>
      <c r="AH269" s="31">
        <f>'Active Model Inputs'!AH190</f>
        <v>0</v>
      </c>
      <c r="AI269" s="31">
        <f>'Active Model Inputs'!AI190</f>
        <v>0</v>
      </c>
      <c r="AJ269" s="31">
        <f>'Active Model Inputs'!AJ190</f>
        <v>0</v>
      </c>
      <c r="AK269" s="31">
        <f>'Active Model Inputs'!AK190</f>
        <v>0</v>
      </c>
      <c r="AL269" s="31">
        <f>'Active Model Inputs'!AL190</f>
        <v>0</v>
      </c>
      <c r="AM269" s="31">
        <f>'Active Model Inputs'!AM190</f>
        <v>0</v>
      </c>
      <c r="AN269" s="31">
        <f>'Active Model Inputs'!AN190</f>
        <v>0</v>
      </c>
      <c r="AO269" s="31">
        <f>'Active Model Inputs'!AO190</f>
        <v>0</v>
      </c>
      <c r="AP269" s="31">
        <f>'Active Model Inputs'!AP190</f>
        <v>0</v>
      </c>
      <c r="AQ269" s="31">
        <f>'Active Model Inputs'!AQ190</f>
        <v>0</v>
      </c>
      <c r="AR269" s="31">
        <f>'Active Model Inputs'!AR190</f>
        <v>0</v>
      </c>
      <c r="AS269" s="31">
        <f>'Active Model Inputs'!AS190</f>
        <v>0</v>
      </c>
      <c r="AT269" s="31">
        <f>'Active Model Inputs'!AT190</f>
        <v>0</v>
      </c>
      <c r="AU269" s="31">
        <f>'Active Model Inputs'!AU190</f>
        <v>0</v>
      </c>
    </row>
    <row r="270" spans="2:47" x14ac:dyDescent="0.2">
      <c r="E270" s="9" t="s">
        <v>367</v>
      </c>
      <c r="F270" s="23"/>
      <c r="G270" s="10" t="s">
        <v>85</v>
      </c>
      <c r="J270" s="38">
        <f>SUM($L270:$AU270)</f>
        <v>-1565.7999999999993</v>
      </c>
      <c r="L270" s="38">
        <f>$F267*L$269</f>
        <v>0</v>
      </c>
      <c r="M270" s="38">
        <f t="shared" ref="M270:AU270" si="46">$F267*M$269</f>
        <v>0</v>
      </c>
      <c r="N270" s="38">
        <f t="shared" si="46"/>
        <v>-12.57704582210242</v>
      </c>
      <c r="O270" s="38">
        <f t="shared" si="46"/>
        <v>-38.490824797843651</v>
      </c>
      <c r="P270" s="38">
        <f t="shared" si="46"/>
        <v>-50.05495417789755</v>
      </c>
      <c r="Q270" s="38">
        <f t="shared" si="46"/>
        <v>-77.066059299191352</v>
      </c>
      <c r="R270" s="38">
        <f t="shared" si="46"/>
        <v>-125.85486792452824</v>
      </c>
      <c r="S270" s="38">
        <f t="shared" si="46"/>
        <v>-99.35022102425873</v>
      </c>
      <c r="T270" s="38">
        <f t="shared" si="46"/>
        <v>-114.96601617250668</v>
      </c>
      <c r="U270" s="38">
        <f t="shared" si="46"/>
        <v>-114.96601617250668</v>
      </c>
      <c r="V270" s="38">
        <f t="shared" si="46"/>
        <v>-114.96601617250668</v>
      </c>
      <c r="W270" s="38">
        <f t="shared" si="46"/>
        <v>-125.85486792452824</v>
      </c>
      <c r="X270" s="38">
        <f t="shared" si="46"/>
        <v>-91.922167115902937</v>
      </c>
      <c r="Y270" s="38">
        <f t="shared" si="46"/>
        <v>-76.306371967654968</v>
      </c>
      <c r="Z270" s="38">
        <f t="shared" si="46"/>
        <v>-76.306371967654968</v>
      </c>
      <c r="AA270" s="38">
        <f t="shared" si="46"/>
        <v>-76.306371967654968</v>
      </c>
      <c r="AB270" s="38">
        <f t="shared" si="46"/>
        <v>-87.279633423180556</v>
      </c>
      <c r="AC270" s="38">
        <f t="shared" si="46"/>
        <v>-76.306371967654968</v>
      </c>
      <c r="AD270" s="38">
        <f t="shared" si="46"/>
        <v>-76.306371967654968</v>
      </c>
      <c r="AE270" s="38">
        <f t="shared" si="46"/>
        <v>-87.279633423180556</v>
      </c>
      <c r="AF270" s="38">
        <f t="shared" si="46"/>
        <v>-43.639816711590278</v>
      </c>
      <c r="AG270" s="38">
        <f t="shared" si="46"/>
        <v>0</v>
      </c>
      <c r="AH270" s="38">
        <f t="shared" si="46"/>
        <v>0</v>
      </c>
      <c r="AI270" s="38">
        <f t="shared" si="46"/>
        <v>0</v>
      </c>
      <c r="AJ270" s="38">
        <f t="shared" si="46"/>
        <v>0</v>
      </c>
      <c r="AK270" s="38">
        <f t="shared" si="46"/>
        <v>0</v>
      </c>
      <c r="AL270" s="38">
        <f t="shared" si="46"/>
        <v>0</v>
      </c>
      <c r="AM270" s="38">
        <f t="shared" si="46"/>
        <v>0</v>
      </c>
      <c r="AN270" s="38">
        <f t="shared" si="46"/>
        <v>0</v>
      </c>
      <c r="AO270" s="38">
        <f t="shared" si="46"/>
        <v>0</v>
      </c>
      <c r="AP270" s="38">
        <f t="shared" si="46"/>
        <v>0</v>
      </c>
      <c r="AQ270" s="38">
        <f t="shared" si="46"/>
        <v>0</v>
      </c>
      <c r="AR270" s="38">
        <f t="shared" si="46"/>
        <v>0</v>
      </c>
      <c r="AS270" s="38">
        <f t="shared" si="46"/>
        <v>0</v>
      </c>
      <c r="AT270" s="38">
        <f t="shared" si="46"/>
        <v>0</v>
      </c>
      <c r="AU270" s="38">
        <f t="shared" si="46"/>
        <v>0</v>
      </c>
    </row>
    <row r="271" spans="2:47" x14ac:dyDescent="0.2">
      <c r="E271" s="9" t="s">
        <v>356</v>
      </c>
      <c r="F271" s="23"/>
      <c r="G271" s="10" t="s">
        <v>85</v>
      </c>
      <c r="J271" s="38">
        <f>SUM($L271:$AU271)</f>
        <v>-289.29999999999995</v>
      </c>
      <c r="L271" s="38">
        <f>$F268*L$269</f>
        <v>0</v>
      </c>
      <c r="M271" s="38">
        <f t="shared" ref="M271:AU271" si="47">$F268*M$269</f>
        <v>0</v>
      </c>
      <c r="N271" s="38">
        <f t="shared" si="47"/>
        <v>-2.3237574123989209</v>
      </c>
      <c r="O271" s="38">
        <f t="shared" si="47"/>
        <v>-7.1116334231805904</v>
      </c>
      <c r="P271" s="38">
        <f t="shared" si="47"/>
        <v>-9.2482425876010748</v>
      </c>
      <c r="Q271" s="38">
        <f t="shared" si="47"/>
        <v>-14.238862533692718</v>
      </c>
      <c r="R271" s="38">
        <f t="shared" si="47"/>
        <v>-23.253169811320745</v>
      </c>
      <c r="S271" s="38">
        <f t="shared" si="47"/>
        <v>-18.356123989218325</v>
      </c>
      <c r="T271" s="38">
        <f t="shared" si="47"/>
        <v>-21.241326145552552</v>
      </c>
      <c r="U271" s="38">
        <f t="shared" si="47"/>
        <v>-21.241326145552552</v>
      </c>
      <c r="V271" s="38">
        <f t="shared" si="47"/>
        <v>-21.241326145552552</v>
      </c>
      <c r="W271" s="38">
        <f t="shared" si="47"/>
        <v>-23.253169811320745</v>
      </c>
      <c r="X271" s="38">
        <f t="shared" si="47"/>
        <v>-16.98370350404312</v>
      </c>
      <c r="Y271" s="38">
        <f t="shared" si="47"/>
        <v>-14.098501347708892</v>
      </c>
      <c r="Z271" s="38">
        <f t="shared" si="47"/>
        <v>-14.098501347708892</v>
      </c>
      <c r="AA271" s="38">
        <f t="shared" si="47"/>
        <v>-14.098501347708892</v>
      </c>
      <c r="AB271" s="38">
        <f t="shared" si="47"/>
        <v>-16.12594070080862</v>
      </c>
      <c r="AC271" s="38">
        <f t="shared" si="47"/>
        <v>-14.098501347708892</v>
      </c>
      <c r="AD271" s="38">
        <f t="shared" si="47"/>
        <v>-14.098501347708892</v>
      </c>
      <c r="AE271" s="38">
        <f t="shared" si="47"/>
        <v>-16.12594070080862</v>
      </c>
      <c r="AF271" s="38">
        <f t="shared" si="47"/>
        <v>-8.06297035040431</v>
      </c>
      <c r="AG271" s="38">
        <f t="shared" si="47"/>
        <v>0</v>
      </c>
      <c r="AH271" s="38">
        <f t="shared" si="47"/>
        <v>0</v>
      </c>
      <c r="AI271" s="38">
        <f t="shared" si="47"/>
        <v>0</v>
      </c>
      <c r="AJ271" s="38">
        <f t="shared" si="47"/>
        <v>0</v>
      </c>
      <c r="AK271" s="38">
        <f t="shared" si="47"/>
        <v>0</v>
      </c>
      <c r="AL271" s="38">
        <f t="shared" si="47"/>
        <v>0</v>
      </c>
      <c r="AM271" s="38">
        <f t="shared" si="47"/>
        <v>0</v>
      </c>
      <c r="AN271" s="38">
        <f t="shared" si="47"/>
        <v>0</v>
      </c>
      <c r="AO271" s="38">
        <f t="shared" si="47"/>
        <v>0</v>
      </c>
      <c r="AP271" s="38">
        <f t="shared" si="47"/>
        <v>0</v>
      </c>
      <c r="AQ271" s="38">
        <f t="shared" si="47"/>
        <v>0</v>
      </c>
      <c r="AR271" s="38">
        <f t="shared" si="47"/>
        <v>0</v>
      </c>
      <c r="AS271" s="38">
        <f t="shared" si="47"/>
        <v>0</v>
      </c>
      <c r="AT271" s="38">
        <f t="shared" si="47"/>
        <v>0</v>
      </c>
      <c r="AU271" s="38">
        <f t="shared" si="47"/>
        <v>0</v>
      </c>
    </row>
    <row r="272" spans="2:47" x14ac:dyDescent="0.2">
      <c r="D272" s="8" t="s">
        <v>3</v>
      </c>
      <c r="F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row>
    <row r="273" spans="3:47" x14ac:dyDescent="0.2">
      <c r="E273" s="9" t="s">
        <v>209</v>
      </c>
      <c r="F273" s="38"/>
      <c r="J273" s="38">
        <f>SUM($L273:$AU273)</f>
        <v>-1855.099999999999</v>
      </c>
      <c r="K273" s="38"/>
      <c r="L273" s="38">
        <f>L270+L271</f>
        <v>0</v>
      </c>
      <c r="M273" s="38">
        <f t="shared" ref="M273:AU273" si="48">M270+M271</f>
        <v>0</v>
      </c>
      <c r="N273" s="38">
        <f t="shared" si="48"/>
        <v>-14.900803234501341</v>
      </c>
      <c r="O273" s="38">
        <f t="shared" si="48"/>
        <v>-45.602458221024243</v>
      </c>
      <c r="P273" s="38">
        <f t="shared" si="48"/>
        <v>-59.303196765498626</v>
      </c>
      <c r="Q273" s="38">
        <f t="shared" si="48"/>
        <v>-91.304921832884077</v>
      </c>
      <c r="R273" s="38">
        <f t="shared" si="48"/>
        <v>-149.108037735849</v>
      </c>
      <c r="S273" s="38">
        <f t="shared" si="48"/>
        <v>-117.70634501347706</v>
      </c>
      <c r="T273" s="38">
        <f t="shared" si="48"/>
        <v>-136.20734231805923</v>
      </c>
      <c r="U273" s="38">
        <f t="shared" si="48"/>
        <v>-136.20734231805923</v>
      </c>
      <c r="V273" s="38">
        <f t="shared" si="48"/>
        <v>-136.20734231805923</v>
      </c>
      <c r="W273" s="38">
        <f t="shared" si="48"/>
        <v>-149.108037735849</v>
      </c>
      <c r="X273" s="38">
        <f t="shared" si="48"/>
        <v>-108.90587061994606</v>
      </c>
      <c r="Y273" s="38">
        <f t="shared" si="48"/>
        <v>-90.404873315363858</v>
      </c>
      <c r="Z273" s="38">
        <f t="shared" si="48"/>
        <v>-90.404873315363858</v>
      </c>
      <c r="AA273" s="38">
        <f t="shared" si="48"/>
        <v>-90.404873315363858</v>
      </c>
      <c r="AB273" s="38">
        <f t="shared" si="48"/>
        <v>-103.40557412398917</v>
      </c>
      <c r="AC273" s="38">
        <f t="shared" si="48"/>
        <v>-90.404873315363858</v>
      </c>
      <c r="AD273" s="38">
        <f t="shared" si="48"/>
        <v>-90.404873315363858</v>
      </c>
      <c r="AE273" s="38">
        <f t="shared" si="48"/>
        <v>-103.40557412398917</v>
      </c>
      <c r="AF273" s="38">
        <f t="shared" si="48"/>
        <v>-51.702787061994584</v>
      </c>
      <c r="AG273" s="38">
        <f t="shared" si="48"/>
        <v>0</v>
      </c>
      <c r="AH273" s="38">
        <f t="shared" si="48"/>
        <v>0</v>
      </c>
      <c r="AI273" s="38">
        <f t="shared" si="48"/>
        <v>0</v>
      </c>
      <c r="AJ273" s="38">
        <f t="shared" si="48"/>
        <v>0</v>
      </c>
      <c r="AK273" s="38">
        <f t="shared" si="48"/>
        <v>0</v>
      </c>
      <c r="AL273" s="38">
        <f t="shared" si="48"/>
        <v>0</v>
      </c>
      <c r="AM273" s="38">
        <f t="shared" si="48"/>
        <v>0</v>
      </c>
      <c r="AN273" s="38">
        <f t="shared" si="48"/>
        <v>0</v>
      </c>
      <c r="AO273" s="38">
        <f t="shared" si="48"/>
        <v>0</v>
      </c>
      <c r="AP273" s="38">
        <f t="shared" si="48"/>
        <v>0</v>
      </c>
      <c r="AQ273" s="38">
        <f t="shared" si="48"/>
        <v>0</v>
      </c>
      <c r="AR273" s="38">
        <f t="shared" si="48"/>
        <v>0</v>
      </c>
      <c r="AS273" s="38">
        <f t="shared" si="48"/>
        <v>0</v>
      </c>
      <c r="AT273" s="38">
        <f t="shared" si="48"/>
        <v>0</v>
      </c>
      <c r="AU273" s="38">
        <f t="shared" si="48"/>
        <v>0</v>
      </c>
    </row>
    <row r="274" spans="3:47" x14ac:dyDescent="0.2">
      <c r="F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row>
    <row r="275" spans="3:47" x14ac:dyDescent="0.2">
      <c r="C275" s="7" t="s">
        <v>125</v>
      </c>
      <c r="F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row>
    <row r="276" spans="3:47" x14ac:dyDescent="0.2">
      <c r="D276" s="8" t="s">
        <v>132</v>
      </c>
      <c r="F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row>
    <row r="277" spans="3:47" x14ac:dyDescent="0.2">
      <c r="E277" s="9" t="s">
        <v>166</v>
      </c>
      <c r="F277" s="38">
        <f>'Active Model Inputs'!F194</f>
        <v>-23.450944546008532</v>
      </c>
      <c r="G277" s="10" t="s">
        <v>136</v>
      </c>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row>
    <row r="278" spans="3:47" x14ac:dyDescent="0.2">
      <c r="D278" s="8" t="s">
        <v>3</v>
      </c>
      <c r="F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row>
    <row r="279" spans="3:47" x14ac:dyDescent="0.2">
      <c r="E279" s="9" t="s">
        <v>211</v>
      </c>
      <c r="F279" s="38"/>
      <c r="G279" s="10" t="s">
        <v>85</v>
      </c>
      <c r="J279" s="38">
        <f>SUM($L279:$AU279)</f>
        <v>-3848.3000000000011</v>
      </c>
      <c r="K279" s="38"/>
      <c r="L279" s="38">
        <f t="shared" ref="L279:AU279" si="49">$F$277*L$110</f>
        <v>0</v>
      </c>
      <c r="M279" s="38">
        <f t="shared" si="49"/>
        <v>0</v>
      </c>
      <c r="N279" s="38">
        <f t="shared" si="49"/>
        <v>-4.6901889092017068</v>
      </c>
      <c r="O279" s="38">
        <f t="shared" si="49"/>
        <v>-23.450944546008532</v>
      </c>
      <c r="P279" s="38">
        <f t="shared" si="49"/>
        <v>-46.901889092017065</v>
      </c>
      <c r="Q279" s="38">
        <f t="shared" si="49"/>
        <v>-117.25472273004266</v>
      </c>
      <c r="R279" s="38">
        <f t="shared" si="49"/>
        <v>-257.96039000609386</v>
      </c>
      <c r="S279" s="38">
        <f t="shared" si="49"/>
        <v>-246.23491773308959</v>
      </c>
      <c r="T279" s="38">
        <f t="shared" si="49"/>
        <v>-246.23491773308959</v>
      </c>
      <c r="U279" s="38">
        <f t="shared" si="49"/>
        <v>-246.23491773308959</v>
      </c>
      <c r="V279" s="38">
        <f t="shared" si="49"/>
        <v>-246.23491773308959</v>
      </c>
      <c r="W279" s="38">
        <f t="shared" si="49"/>
        <v>-281.4113345521024</v>
      </c>
      <c r="X279" s="38">
        <f t="shared" si="49"/>
        <v>-246.23491773308959</v>
      </c>
      <c r="Y279" s="38">
        <f t="shared" si="49"/>
        <v>-246.23491773308959</v>
      </c>
      <c r="Z279" s="38">
        <f t="shared" si="49"/>
        <v>-246.23491773308959</v>
      </c>
      <c r="AA279" s="38">
        <f t="shared" si="49"/>
        <v>-246.23491773308959</v>
      </c>
      <c r="AB279" s="38">
        <f t="shared" si="49"/>
        <v>-281.4113345521024</v>
      </c>
      <c r="AC279" s="38">
        <f t="shared" si="49"/>
        <v>-246.23491773308959</v>
      </c>
      <c r="AD279" s="38">
        <f t="shared" si="49"/>
        <v>-246.23491773308959</v>
      </c>
      <c r="AE279" s="38">
        <f t="shared" si="49"/>
        <v>-246.23491773308959</v>
      </c>
      <c r="AF279" s="38">
        <f t="shared" si="49"/>
        <v>-126.63510054844609</v>
      </c>
      <c r="AG279" s="38">
        <f t="shared" si="49"/>
        <v>0</v>
      </c>
      <c r="AH279" s="38">
        <f t="shared" si="49"/>
        <v>0</v>
      </c>
      <c r="AI279" s="38">
        <f t="shared" si="49"/>
        <v>0</v>
      </c>
      <c r="AJ279" s="38">
        <f t="shared" si="49"/>
        <v>0</v>
      </c>
      <c r="AK279" s="38">
        <f t="shared" si="49"/>
        <v>0</v>
      </c>
      <c r="AL279" s="38">
        <f t="shared" si="49"/>
        <v>0</v>
      </c>
      <c r="AM279" s="38">
        <f t="shared" si="49"/>
        <v>0</v>
      </c>
      <c r="AN279" s="38">
        <f t="shared" si="49"/>
        <v>0</v>
      </c>
      <c r="AO279" s="38">
        <f t="shared" si="49"/>
        <v>0</v>
      </c>
      <c r="AP279" s="38">
        <f t="shared" si="49"/>
        <v>0</v>
      </c>
      <c r="AQ279" s="38">
        <f t="shared" si="49"/>
        <v>0</v>
      </c>
      <c r="AR279" s="38">
        <f t="shared" si="49"/>
        <v>0</v>
      </c>
      <c r="AS279" s="38">
        <f t="shared" si="49"/>
        <v>0</v>
      </c>
      <c r="AT279" s="38">
        <f t="shared" si="49"/>
        <v>0</v>
      </c>
      <c r="AU279" s="38">
        <f t="shared" si="49"/>
        <v>0</v>
      </c>
    </row>
    <row r="280" spans="3:47" x14ac:dyDescent="0.2">
      <c r="F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row>
    <row r="281" spans="3:47" x14ac:dyDescent="0.2">
      <c r="C281" s="7" t="s">
        <v>126</v>
      </c>
      <c r="F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row>
    <row r="282" spans="3:47" x14ac:dyDescent="0.2">
      <c r="D282" s="8" t="s">
        <v>132</v>
      </c>
      <c r="F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row>
    <row r="283" spans="3:47" x14ac:dyDescent="0.2">
      <c r="E283" s="9" t="s">
        <v>168</v>
      </c>
      <c r="F283" s="38">
        <f>'Active Model Inputs'!F198</f>
        <v>-130.27027027027026</v>
      </c>
      <c r="G283" s="10" t="s">
        <v>136</v>
      </c>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row>
    <row r="284" spans="3:47" x14ac:dyDescent="0.2">
      <c r="E284" s="9" t="s">
        <v>169</v>
      </c>
      <c r="F284" s="38">
        <f>'Active Model Inputs'!F199</f>
        <v>-167.91208791208791</v>
      </c>
      <c r="G284" s="10" t="s">
        <v>136</v>
      </c>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row>
    <row r="285" spans="3:47" x14ac:dyDescent="0.2">
      <c r="E285" s="9" t="s">
        <v>1224</v>
      </c>
      <c r="F285" s="38">
        <f>'Active Model Inputs'!F200</f>
        <v>-80</v>
      </c>
      <c r="G285" s="10" t="s">
        <v>136</v>
      </c>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row>
    <row r="286" spans="3:47" x14ac:dyDescent="0.2">
      <c r="E286" s="9" t="s">
        <v>168</v>
      </c>
      <c r="F286" s="38"/>
      <c r="G286" s="10" t="s">
        <v>85</v>
      </c>
      <c r="J286" s="38">
        <f>SUM($L286:$AU286)</f>
        <v>-241</v>
      </c>
      <c r="K286" s="38"/>
      <c r="L286" s="38">
        <f t="shared" ref="L286:AU286" si="50">$F283*L137</f>
        <v>0</v>
      </c>
      <c r="M286" s="38">
        <f t="shared" si="50"/>
        <v>0</v>
      </c>
      <c r="N286" s="38">
        <f t="shared" si="50"/>
        <v>-26.054054054054053</v>
      </c>
      <c r="O286" s="38">
        <f t="shared" si="50"/>
        <v>-130.27027027027026</v>
      </c>
      <c r="P286" s="38">
        <f t="shared" si="50"/>
        <v>-84.675675675675677</v>
      </c>
      <c r="Q286" s="38">
        <f t="shared" si="50"/>
        <v>0</v>
      </c>
      <c r="R286" s="38">
        <f t="shared" si="50"/>
        <v>0</v>
      </c>
      <c r="S286" s="38">
        <f t="shared" si="50"/>
        <v>0</v>
      </c>
      <c r="T286" s="38">
        <f t="shared" si="50"/>
        <v>0</v>
      </c>
      <c r="U286" s="38">
        <f t="shared" si="50"/>
        <v>0</v>
      </c>
      <c r="V286" s="38">
        <f t="shared" si="50"/>
        <v>0</v>
      </c>
      <c r="W286" s="38">
        <f t="shared" si="50"/>
        <v>0</v>
      </c>
      <c r="X286" s="38">
        <f t="shared" si="50"/>
        <v>0</v>
      </c>
      <c r="Y286" s="38">
        <f t="shared" si="50"/>
        <v>0</v>
      </c>
      <c r="Z286" s="38">
        <f t="shared" si="50"/>
        <v>0</v>
      </c>
      <c r="AA286" s="38">
        <f t="shared" si="50"/>
        <v>0</v>
      </c>
      <c r="AB286" s="38">
        <f t="shared" si="50"/>
        <v>0</v>
      </c>
      <c r="AC286" s="38">
        <f t="shared" si="50"/>
        <v>0</v>
      </c>
      <c r="AD286" s="38">
        <f t="shared" si="50"/>
        <v>0</v>
      </c>
      <c r="AE286" s="38">
        <f t="shared" si="50"/>
        <v>0</v>
      </c>
      <c r="AF286" s="38">
        <f t="shared" si="50"/>
        <v>0</v>
      </c>
      <c r="AG286" s="38">
        <f t="shared" si="50"/>
        <v>0</v>
      </c>
      <c r="AH286" s="38">
        <f t="shared" si="50"/>
        <v>0</v>
      </c>
      <c r="AI286" s="38">
        <f t="shared" si="50"/>
        <v>0</v>
      </c>
      <c r="AJ286" s="38">
        <f t="shared" si="50"/>
        <v>0</v>
      </c>
      <c r="AK286" s="38">
        <f t="shared" si="50"/>
        <v>0</v>
      </c>
      <c r="AL286" s="38">
        <f t="shared" si="50"/>
        <v>0</v>
      </c>
      <c r="AM286" s="38">
        <f t="shared" si="50"/>
        <v>0</v>
      </c>
      <c r="AN286" s="38">
        <f t="shared" si="50"/>
        <v>0</v>
      </c>
      <c r="AO286" s="38">
        <f t="shared" si="50"/>
        <v>0</v>
      </c>
      <c r="AP286" s="38">
        <f t="shared" si="50"/>
        <v>0</v>
      </c>
      <c r="AQ286" s="38">
        <f t="shared" si="50"/>
        <v>0</v>
      </c>
      <c r="AR286" s="38">
        <f t="shared" si="50"/>
        <v>0</v>
      </c>
      <c r="AS286" s="38">
        <f t="shared" si="50"/>
        <v>0</v>
      </c>
      <c r="AT286" s="38">
        <f t="shared" si="50"/>
        <v>0</v>
      </c>
      <c r="AU286" s="38">
        <f t="shared" si="50"/>
        <v>0</v>
      </c>
    </row>
    <row r="287" spans="3:47" x14ac:dyDescent="0.2">
      <c r="E287" s="9" t="s">
        <v>169</v>
      </c>
      <c r="F287" s="38"/>
      <c r="G287" s="10" t="s">
        <v>85</v>
      </c>
      <c r="J287" s="38">
        <f>SUM($L287:$AU287)</f>
        <v>-764.00000000000011</v>
      </c>
      <c r="K287" s="38"/>
      <c r="L287" s="38">
        <f t="shared" ref="L287:AU287" si="51">$F284*L138</f>
        <v>0</v>
      </c>
      <c r="M287" s="38">
        <f t="shared" si="51"/>
        <v>0</v>
      </c>
      <c r="N287" s="38">
        <f t="shared" si="51"/>
        <v>0</v>
      </c>
      <c r="O287" s="38">
        <f t="shared" si="51"/>
        <v>0</v>
      </c>
      <c r="P287" s="38">
        <f t="shared" si="51"/>
        <v>-109.14285714285715</v>
      </c>
      <c r="Q287" s="38">
        <f t="shared" si="51"/>
        <v>-218.28571428571431</v>
      </c>
      <c r="R287" s="38">
        <f t="shared" si="51"/>
        <v>-218.28571428571431</v>
      </c>
      <c r="S287" s="38">
        <f t="shared" si="51"/>
        <v>-218.28571428571431</v>
      </c>
      <c r="T287" s="38">
        <f t="shared" si="51"/>
        <v>0</v>
      </c>
      <c r="U287" s="38">
        <f t="shared" si="51"/>
        <v>0</v>
      </c>
      <c r="V287" s="38">
        <f t="shared" si="51"/>
        <v>0</v>
      </c>
      <c r="W287" s="38">
        <f t="shared" si="51"/>
        <v>0</v>
      </c>
      <c r="X287" s="38">
        <f t="shared" si="51"/>
        <v>0</v>
      </c>
      <c r="Y287" s="38">
        <f t="shared" si="51"/>
        <v>0</v>
      </c>
      <c r="Z287" s="38">
        <f t="shared" si="51"/>
        <v>0</v>
      </c>
      <c r="AA287" s="38">
        <f t="shared" si="51"/>
        <v>0</v>
      </c>
      <c r="AB287" s="38">
        <f t="shared" si="51"/>
        <v>0</v>
      </c>
      <c r="AC287" s="38">
        <f t="shared" si="51"/>
        <v>0</v>
      </c>
      <c r="AD287" s="38">
        <f t="shared" si="51"/>
        <v>0</v>
      </c>
      <c r="AE287" s="38">
        <f t="shared" si="51"/>
        <v>0</v>
      </c>
      <c r="AF287" s="38">
        <f t="shared" si="51"/>
        <v>0</v>
      </c>
      <c r="AG287" s="38">
        <f t="shared" si="51"/>
        <v>0</v>
      </c>
      <c r="AH287" s="38">
        <f t="shared" si="51"/>
        <v>0</v>
      </c>
      <c r="AI287" s="38">
        <f t="shared" si="51"/>
        <v>0</v>
      </c>
      <c r="AJ287" s="38">
        <f t="shared" si="51"/>
        <v>0</v>
      </c>
      <c r="AK287" s="38">
        <f t="shared" si="51"/>
        <v>0</v>
      </c>
      <c r="AL287" s="38">
        <f t="shared" si="51"/>
        <v>0</v>
      </c>
      <c r="AM287" s="38">
        <f t="shared" si="51"/>
        <v>0</v>
      </c>
      <c r="AN287" s="38">
        <f t="shared" si="51"/>
        <v>0</v>
      </c>
      <c r="AO287" s="38">
        <f t="shared" si="51"/>
        <v>0</v>
      </c>
      <c r="AP287" s="38">
        <f t="shared" si="51"/>
        <v>0</v>
      </c>
      <c r="AQ287" s="38">
        <f t="shared" si="51"/>
        <v>0</v>
      </c>
      <c r="AR287" s="38">
        <f t="shared" si="51"/>
        <v>0</v>
      </c>
      <c r="AS287" s="38">
        <f t="shared" si="51"/>
        <v>0</v>
      </c>
      <c r="AT287" s="38">
        <f t="shared" si="51"/>
        <v>0</v>
      </c>
      <c r="AU287" s="38">
        <f t="shared" si="51"/>
        <v>0</v>
      </c>
    </row>
    <row r="288" spans="3:47" x14ac:dyDescent="0.2">
      <c r="E288" s="9" t="s">
        <v>1224</v>
      </c>
      <c r="F288" s="38"/>
      <c r="G288" s="10" t="s">
        <v>85</v>
      </c>
      <c r="J288" s="38">
        <f>SUM($L288:$AU288)</f>
        <v>-12616</v>
      </c>
      <c r="K288" s="38"/>
      <c r="L288" s="38">
        <f t="shared" ref="L288:AU288" si="52">$F285*L124</f>
        <v>0</v>
      </c>
      <c r="M288" s="38">
        <f t="shared" si="52"/>
        <v>0</v>
      </c>
      <c r="N288" s="38">
        <f t="shared" si="52"/>
        <v>0</v>
      </c>
      <c r="O288" s="38">
        <f t="shared" si="52"/>
        <v>0</v>
      </c>
      <c r="P288" s="38">
        <f t="shared" si="52"/>
        <v>-56</v>
      </c>
      <c r="Q288" s="38">
        <f t="shared" si="52"/>
        <v>-296</v>
      </c>
      <c r="R288" s="38">
        <f t="shared" si="52"/>
        <v>-776</v>
      </c>
      <c r="S288" s="38">
        <f t="shared" si="52"/>
        <v>-736</v>
      </c>
      <c r="T288" s="38">
        <f t="shared" si="52"/>
        <v>-840</v>
      </c>
      <c r="U288" s="38">
        <f t="shared" si="52"/>
        <v>-840</v>
      </c>
      <c r="V288" s="38">
        <f t="shared" si="52"/>
        <v>-840</v>
      </c>
      <c r="W288" s="38">
        <f t="shared" si="52"/>
        <v>-960</v>
      </c>
      <c r="X288" s="38">
        <f t="shared" si="52"/>
        <v>-840</v>
      </c>
      <c r="Y288" s="38">
        <f t="shared" si="52"/>
        <v>-840</v>
      </c>
      <c r="Z288" s="38">
        <f t="shared" si="52"/>
        <v>-840</v>
      </c>
      <c r="AA288" s="38">
        <f t="shared" si="52"/>
        <v>-840</v>
      </c>
      <c r="AB288" s="38">
        <f t="shared" si="52"/>
        <v>-960</v>
      </c>
      <c r="AC288" s="38">
        <f t="shared" si="52"/>
        <v>-840</v>
      </c>
      <c r="AD288" s="38">
        <f t="shared" si="52"/>
        <v>-840</v>
      </c>
      <c r="AE288" s="38">
        <f t="shared" si="52"/>
        <v>-840</v>
      </c>
      <c r="AF288" s="38">
        <f t="shared" si="52"/>
        <v>-432</v>
      </c>
      <c r="AG288" s="38">
        <f t="shared" si="52"/>
        <v>0</v>
      </c>
      <c r="AH288" s="38">
        <f t="shared" si="52"/>
        <v>0</v>
      </c>
      <c r="AI288" s="38">
        <f t="shared" si="52"/>
        <v>0</v>
      </c>
      <c r="AJ288" s="38">
        <f t="shared" si="52"/>
        <v>0</v>
      </c>
      <c r="AK288" s="38">
        <f t="shared" si="52"/>
        <v>0</v>
      </c>
      <c r="AL288" s="38">
        <f t="shared" si="52"/>
        <v>0</v>
      </c>
      <c r="AM288" s="38">
        <f t="shared" si="52"/>
        <v>0</v>
      </c>
      <c r="AN288" s="38">
        <f t="shared" si="52"/>
        <v>0</v>
      </c>
      <c r="AO288" s="38">
        <f t="shared" si="52"/>
        <v>0</v>
      </c>
      <c r="AP288" s="38">
        <f t="shared" si="52"/>
        <v>0</v>
      </c>
      <c r="AQ288" s="38">
        <f t="shared" si="52"/>
        <v>0</v>
      </c>
      <c r="AR288" s="38">
        <f t="shared" si="52"/>
        <v>0</v>
      </c>
      <c r="AS288" s="38">
        <f t="shared" si="52"/>
        <v>0</v>
      </c>
      <c r="AT288" s="38">
        <f t="shared" si="52"/>
        <v>0</v>
      </c>
      <c r="AU288" s="38">
        <f t="shared" si="52"/>
        <v>0</v>
      </c>
    </row>
    <row r="289" spans="3:47" x14ac:dyDescent="0.2">
      <c r="D289" s="8" t="s">
        <v>3</v>
      </c>
      <c r="F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row>
    <row r="290" spans="3:47" x14ac:dyDescent="0.2">
      <c r="E290" s="9" t="s">
        <v>210</v>
      </c>
      <c r="F290" s="38"/>
      <c r="J290" s="38">
        <f>SUM($L290:$AU290)</f>
        <v>-13621</v>
      </c>
      <c r="K290" s="38"/>
      <c r="L290" s="38">
        <f t="shared" ref="L290:AU290" si="53">SUM(L286:L288)</f>
        <v>0</v>
      </c>
      <c r="M290" s="38">
        <f t="shared" si="53"/>
        <v>0</v>
      </c>
      <c r="N290" s="38">
        <f t="shared" si="53"/>
        <v>-26.054054054054053</v>
      </c>
      <c r="O290" s="38">
        <f t="shared" si="53"/>
        <v>-130.27027027027026</v>
      </c>
      <c r="P290" s="38">
        <f t="shared" si="53"/>
        <v>-249.81853281853284</v>
      </c>
      <c r="Q290" s="38">
        <f t="shared" si="53"/>
        <v>-514.28571428571433</v>
      </c>
      <c r="R290" s="38">
        <f t="shared" si="53"/>
        <v>-994.28571428571433</v>
      </c>
      <c r="S290" s="38">
        <f t="shared" si="53"/>
        <v>-954.28571428571433</v>
      </c>
      <c r="T290" s="38">
        <f t="shared" si="53"/>
        <v>-840</v>
      </c>
      <c r="U290" s="38">
        <f t="shared" si="53"/>
        <v>-840</v>
      </c>
      <c r="V290" s="38">
        <f t="shared" si="53"/>
        <v>-840</v>
      </c>
      <c r="W290" s="38">
        <f t="shared" si="53"/>
        <v>-960</v>
      </c>
      <c r="X290" s="38">
        <f t="shared" si="53"/>
        <v>-840</v>
      </c>
      <c r="Y290" s="38">
        <f t="shared" si="53"/>
        <v>-840</v>
      </c>
      <c r="Z290" s="38">
        <f t="shared" si="53"/>
        <v>-840</v>
      </c>
      <c r="AA290" s="38">
        <f t="shared" si="53"/>
        <v>-840</v>
      </c>
      <c r="AB290" s="38">
        <f t="shared" si="53"/>
        <v>-960</v>
      </c>
      <c r="AC290" s="38">
        <f t="shared" si="53"/>
        <v>-840</v>
      </c>
      <c r="AD290" s="38">
        <f t="shared" si="53"/>
        <v>-840</v>
      </c>
      <c r="AE290" s="38">
        <f t="shared" si="53"/>
        <v>-840</v>
      </c>
      <c r="AF290" s="38">
        <f t="shared" si="53"/>
        <v>-432</v>
      </c>
      <c r="AG290" s="38">
        <f t="shared" si="53"/>
        <v>0</v>
      </c>
      <c r="AH290" s="38">
        <f t="shared" si="53"/>
        <v>0</v>
      </c>
      <c r="AI290" s="38">
        <f t="shared" si="53"/>
        <v>0</v>
      </c>
      <c r="AJ290" s="38">
        <f t="shared" si="53"/>
        <v>0</v>
      </c>
      <c r="AK290" s="38">
        <f t="shared" si="53"/>
        <v>0</v>
      </c>
      <c r="AL290" s="38">
        <f t="shared" si="53"/>
        <v>0</v>
      </c>
      <c r="AM290" s="38">
        <f t="shared" si="53"/>
        <v>0</v>
      </c>
      <c r="AN290" s="38">
        <f t="shared" si="53"/>
        <v>0</v>
      </c>
      <c r="AO290" s="38">
        <f t="shared" si="53"/>
        <v>0</v>
      </c>
      <c r="AP290" s="38">
        <f t="shared" si="53"/>
        <v>0</v>
      </c>
      <c r="AQ290" s="38">
        <f t="shared" si="53"/>
        <v>0</v>
      </c>
      <c r="AR290" s="38">
        <f t="shared" si="53"/>
        <v>0</v>
      </c>
      <c r="AS290" s="38">
        <f t="shared" si="53"/>
        <v>0</v>
      </c>
      <c r="AT290" s="38">
        <f t="shared" si="53"/>
        <v>0</v>
      </c>
      <c r="AU290" s="38">
        <f t="shared" si="53"/>
        <v>0</v>
      </c>
    </row>
    <row r="291" spans="3:47" x14ac:dyDescent="0.2">
      <c r="F291" s="38"/>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row>
    <row r="292" spans="3:47" x14ac:dyDescent="0.2">
      <c r="C292" s="7" t="s">
        <v>127</v>
      </c>
      <c r="F292" s="38"/>
    </row>
    <row r="293" spans="3:47" x14ac:dyDescent="0.2">
      <c r="D293" s="8" t="s">
        <v>129</v>
      </c>
      <c r="F293" s="38"/>
    </row>
    <row r="294" spans="3:47" x14ac:dyDescent="0.2">
      <c r="E294" s="9" t="s">
        <v>212</v>
      </c>
      <c r="F294" s="38">
        <f>'Active Model Inputs'!F204</f>
        <v>-1082.5</v>
      </c>
      <c r="G294" s="10" t="s">
        <v>85</v>
      </c>
    </row>
    <row r="295" spans="3:47" x14ac:dyDescent="0.2">
      <c r="E295" s="9" t="s">
        <v>213</v>
      </c>
      <c r="F295" s="38">
        <f>'Active Model Inputs'!F205</f>
        <v>-455.4</v>
      </c>
      <c r="G295" s="10" t="s">
        <v>85</v>
      </c>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row>
    <row r="296" spans="3:47" x14ac:dyDescent="0.2">
      <c r="E296" s="9" t="s">
        <v>349</v>
      </c>
      <c r="F296" s="38"/>
      <c r="G296" s="10" t="s">
        <v>10</v>
      </c>
      <c r="L296" s="31">
        <f>'Active Model Inputs'!L206</f>
        <v>0</v>
      </c>
      <c r="M296" s="31">
        <f>'Active Model Inputs'!M206</f>
        <v>0</v>
      </c>
      <c r="N296" s="31">
        <f>'Active Model Inputs'!N206</f>
        <v>0</v>
      </c>
      <c r="O296" s="31">
        <f>'Active Model Inputs'!O206</f>
        <v>0</v>
      </c>
      <c r="P296" s="31">
        <f>'Active Model Inputs'!P206</f>
        <v>0</v>
      </c>
      <c r="Q296" s="31">
        <f>'Active Model Inputs'!Q206</f>
        <v>6.5673970999414796E-3</v>
      </c>
      <c r="R296" s="31">
        <f>'Active Model Inputs'!R206</f>
        <v>2.568437479680084E-2</v>
      </c>
      <c r="S296" s="31">
        <f>'Active Model Inputs'!S206</f>
        <v>2.5814422264126415E-2</v>
      </c>
      <c r="T296" s="31">
        <f>'Active Model Inputs'!T206</f>
        <v>7.3474781741810963E-2</v>
      </c>
      <c r="U296" s="31">
        <f>'Active Model Inputs'!U206</f>
        <v>7.7831371897217699E-2</v>
      </c>
      <c r="V296" s="31">
        <f>'Active Model Inputs'!V206</f>
        <v>7.9391941505124575E-2</v>
      </c>
      <c r="W296" s="31">
        <f>'Active Model Inputs'!W206</f>
        <v>8.8495264217914746E-2</v>
      </c>
      <c r="X296" s="31">
        <f>'Active Model Inputs'!X206</f>
        <v>0.11079687689139697</v>
      </c>
      <c r="Y296" s="31">
        <f>'Active Model Inputs'!Y206</f>
        <v>6.3979788654190378E-2</v>
      </c>
      <c r="Z296" s="31">
        <f>'Active Model Inputs'!Z206</f>
        <v>6.3979788654190378E-2</v>
      </c>
      <c r="AA296" s="31">
        <f>'Active Model Inputs'!AA206</f>
        <v>6.3979788654190378E-2</v>
      </c>
      <c r="AB296" s="31">
        <f>'Active Model Inputs'!AB206</f>
        <v>6.3979279329905825E-2</v>
      </c>
      <c r="AC296" s="31">
        <f>'Active Model Inputs'!AC206</f>
        <v>6.3979788654190378E-2</v>
      </c>
      <c r="AD296" s="31">
        <f>'Active Model Inputs'!AD206</f>
        <v>6.3979788654190378E-2</v>
      </c>
      <c r="AE296" s="31">
        <f>'Active Model Inputs'!AE206</f>
        <v>6.3979788654190378E-2</v>
      </c>
      <c r="AF296" s="31">
        <f>'Active Model Inputs'!AF206</f>
        <v>6.4085558330618353E-2</v>
      </c>
      <c r="AG296" s="31">
        <f>'Active Model Inputs'!AG206</f>
        <v>0</v>
      </c>
      <c r="AH296" s="31">
        <f>'Active Model Inputs'!AH206</f>
        <v>0</v>
      </c>
      <c r="AI296" s="31">
        <f>'Active Model Inputs'!AI206</f>
        <v>0</v>
      </c>
      <c r="AJ296" s="31">
        <f>'Active Model Inputs'!AJ206</f>
        <v>0</v>
      </c>
      <c r="AK296" s="31">
        <f>'Active Model Inputs'!AK206</f>
        <v>0</v>
      </c>
      <c r="AL296" s="31">
        <f>'Active Model Inputs'!AL206</f>
        <v>0</v>
      </c>
      <c r="AM296" s="31">
        <f>'Active Model Inputs'!AM206</f>
        <v>0</v>
      </c>
      <c r="AN296" s="31">
        <f>'Active Model Inputs'!AN206</f>
        <v>0</v>
      </c>
      <c r="AO296" s="31">
        <f>'Active Model Inputs'!AO206</f>
        <v>0</v>
      </c>
      <c r="AP296" s="31">
        <f>'Active Model Inputs'!AP206</f>
        <v>0</v>
      </c>
      <c r="AQ296" s="31">
        <f>'Active Model Inputs'!AQ206</f>
        <v>0</v>
      </c>
      <c r="AR296" s="31">
        <f>'Active Model Inputs'!AR206</f>
        <v>0</v>
      </c>
      <c r="AS296" s="31">
        <f>'Active Model Inputs'!AS206</f>
        <v>0</v>
      </c>
      <c r="AT296" s="31">
        <f>'Active Model Inputs'!AT206</f>
        <v>0</v>
      </c>
      <c r="AU296" s="31">
        <f>'Active Model Inputs'!AU206</f>
        <v>0</v>
      </c>
    </row>
    <row r="297" spans="3:47" x14ac:dyDescent="0.2">
      <c r="E297" s="9" t="s">
        <v>174</v>
      </c>
      <c r="F297" s="38"/>
      <c r="G297" s="10" t="s">
        <v>85</v>
      </c>
      <c r="L297" s="38">
        <f>$F$294*L296</f>
        <v>0</v>
      </c>
      <c r="M297" s="38">
        <f t="shared" ref="M297:AU297" si="54">$F$294*M296</f>
        <v>0</v>
      </c>
      <c r="N297" s="38">
        <f t="shared" si="54"/>
        <v>0</v>
      </c>
      <c r="O297" s="38">
        <f t="shared" si="54"/>
        <v>0</v>
      </c>
      <c r="P297" s="38">
        <f t="shared" si="54"/>
        <v>0</v>
      </c>
      <c r="Q297" s="38">
        <f t="shared" si="54"/>
        <v>-7.1092073606866517</v>
      </c>
      <c r="R297" s="38">
        <f t="shared" si="54"/>
        <v>-27.80333571753691</v>
      </c>
      <c r="S297" s="38">
        <f t="shared" si="54"/>
        <v>-27.944112100916843</v>
      </c>
      <c r="T297" s="38">
        <f t="shared" si="54"/>
        <v>-79.53645123551037</v>
      </c>
      <c r="U297" s="38">
        <f t="shared" si="54"/>
        <v>-84.252460078738153</v>
      </c>
      <c r="V297" s="38">
        <f t="shared" si="54"/>
        <v>-85.941776679297348</v>
      </c>
      <c r="W297" s="38">
        <f t="shared" si="54"/>
        <v>-95.796123515892717</v>
      </c>
      <c r="X297" s="38">
        <f t="shared" si="54"/>
        <v>-119.93761923493722</v>
      </c>
      <c r="Y297" s="38">
        <f t="shared" si="54"/>
        <v>-69.258121218161079</v>
      </c>
      <c r="Z297" s="38">
        <f t="shared" si="54"/>
        <v>-69.258121218161079</v>
      </c>
      <c r="AA297" s="38">
        <f t="shared" si="54"/>
        <v>-69.258121218161079</v>
      </c>
      <c r="AB297" s="38">
        <f t="shared" si="54"/>
        <v>-69.257569874623059</v>
      </c>
      <c r="AC297" s="38">
        <f t="shared" si="54"/>
        <v>-69.258121218161079</v>
      </c>
      <c r="AD297" s="38">
        <f t="shared" si="54"/>
        <v>-69.258121218161079</v>
      </c>
      <c r="AE297" s="38">
        <f t="shared" si="54"/>
        <v>-69.258121218161079</v>
      </c>
      <c r="AF297" s="38">
        <f t="shared" si="54"/>
        <v>-69.372616892894371</v>
      </c>
      <c r="AG297" s="38">
        <f t="shared" si="54"/>
        <v>0</v>
      </c>
      <c r="AH297" s="38">
        <f t="shared" si="54"/>
        <v>0</v>
      </c>
      <c r="AI297" s="38">
        <f t="shared" si="54"/>
        <v>0</v>
      </c>
      <c r="AJ297" s="38">
        <f t="shared" si="54"/>
        <v>0</v>
      </c>
      <c r="AK297" s="38">
        <f t="shared" si="54"/>
        <v>0</v>
      </c>
      <c r="AL297" s="38">
        <f t="shared" si="54"/>
        <v>0</v>
      </c>
      <c r="AM297" s="38">
        <f t="shared" si="54"/>
        <v>0</v>
      </c>
      <c r="AN297" s="38">
        <f t="shared" si="54"/>
        <v>0</v>
      </c>
      <c r="AO297" s="38">
        <f t="shared" si="54"/>
        <v>0</v>
      </c>
      <c r="AP297" s="38">
        <f t="shared" si="54"/>
        <v>0</v>
      </c>
      <c r="AQ297" s="38">
        <f t="shared" si="54"/>
        <v>0</v>
      </c>
      <c r="AR297" s="38">
        <f t="shared" si="54"/>
        <v>0</v>
      </c>
      <c r="AS297" s="38">
        <f t="shared" si="54"/>
        <v>0</v>
      </c>
      <c r="AT297" s="38">
        <f t="shared" si="54"/>
        <v>0</v>
      </c>
      <c r="AU297" s="38">
        <f t="shared" si="54"/>
        <v>0</v>
      </c>
    </row>
    <row r="298" spans="3:47" x14ac:dyDescent="0.2">
      <c r="E298" s="9" t="s">
        <v>173</v>
      </c>
      <c r="F298" s="38"/>
      <c r="G298" s="10" t="s">
        <v>85</v>
      </c>
      <c r="J298" s="38"/>
      <c r="L298" s="38">
        <f>$F$295*L296</f>
        <v>0</v>
      </c>
      <c r="M298" s="38">
        <f t="shared" ref="M298:AU298" si="55">$F$295*M296</f>
        <v>0</v>
      </c>
      <c r="N298" s="38">
        <f t="shared" si="55"/>
        <v>0</v>
      </c>
      <c r="O298" s="38">
        <f t="shared" si="55"/>
        <v>0</v>
      </c>
      <c r="P298" s="38">
        <f t="shared" si="55"/>
        <v>0</v>
      </c>
      <c r="Q298" s="38">
        <f t="shared" si="55"/>
        <v>-2.9907926393133497</v>
      </c>
      <c r="R298" s="38">
        <f t="shared" si="55"/>
        <v>-11.696664282463102</v>
      </c>
      <c r="S298" s="38">
        <f t="shared" si="55"/>
        <v>-11.755887899083168</v>
      </c>
      <c r="T298" s="38">
        <f t="shared" si="55"/>
        <v>-33.46041560522071</v>
      </c>
      <c r="U298" s="38">
        <f t="shared" si="55"/>
        <v>-35.444406761992937</v>
      </c>
      <c r="V298" s="38">
        <f t="shared" si="55"/>
        <v>-36.155090161433726</v>
      </c>
      <c r="W298" s="38">
        <f t="shared" si="55"/>
        <v>-40.300743324838372</v>
      </c>
      <c r="X298" s="38">
        <f t="shared" si="55"/>
        <v>-50.456897736342178</v>
      </c>
      <c r="Y298" s="38">
        <f t="shared" si="55"/>
        <v>-29.136395753118297</v>
      </c>
      <c r="Z298" s="38">
        <f t="shared" si="55"/>
        <v>-29.136395753118297</v>
      </c>
      <c r="AA298" s="38">
        <f t="shared" si="55"/>
        <v>-29.136395753118297</v>
      </c>
      <c r="AB298" s="38">
        <f t="shared" si="55"/>
        <v>-29.136163806839111</v>
      </c>
      <c r="AC298" s="38">
        <f t="shared" si="55"/>
        <v>-29.136395753118297</v>
      </c>
      <c r="AD298" s="38">
        <f t="shared" si="55"/>
        <v>-29.136395753118297</v>
      </c>
      <c r="AE298" s="38">
        <f t="shared" si="55"/>
        <v>-29.136395753118297</v>
      </c>
      <c r="AF298" s="38">
        <f t="shared" si="55"/>
        <v>-29.184563263763597</v>
      </c>
      <c r="AG298" s="38">
        <f t="shared" si="55"/>
        <v>0</v>
      </c>
      <c r="AH298" s="38">
        <f t="shared" si="55"/>
        <v>0</v>
      </c>
      <c r="AI298" s="38">
        <f t="shared" si="55"/>
        <v>0</v>
      </c>
      <c r="AJ298" s="38">
        <f t="shared" si="55"/>
        <v>0</v>
      </c>
      <c r="AK298" s="38">
        <f t="shared" si="55"/>
        <v>0</v>
      </c>
      <c r="AL298" s="38">
        <f t="shared" si="55"/>
        <v>0</v>
      </c>
      <c r="AM298" s="38">
        <f t="shared" si="55"/>
        <v>0</v>
      </c>
      <c r="AN298" s="38">
        <f t="shared" si="55"/>
        <v>0</v>
      </c>
      <c r="AO298" s="38">
        <f t="shared" si="55"/>
        <v>0</v>
      </c>
      <c r="AP298" s="38">
        <f t="shared" si="55"/>
        <v>0</v>
      </c>
      <c r="AQ298" s="38">
        <f t="shared" si="55"/>
        <v>0</v>
      </c>
      <c r="AR298" s="38">
        <f t="shared" si="55"/>
        <v>0</v>
      </c>
      <c r="AS298" s="38">
        <f t="shared" si="55"/>
        <v>0</v>
      </c>
      <c r="AT298" s="38">
        <f t="shared" si="55"/>
        <v>0</v>
      </c>
      <c r="AU298" s="38">
        <f t="shared" si="55"/>
        <v>0</v>
      </c>
    </row>
    <row r="299" spans="3:47" x14ac:dyDescent="0.2">
      <c r="D299" s="8" t="s">
        <v>132</v>
      </c>
      <c r="F299" s="38"/>
      <c r="J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row>
    <row r="300" spans="3:47" x14ac:dyDescent="0.2">
      <c r="E300" s="9" t="s">
        <v>174</v>
      </c>
      <c r="F300" s="38">
        <f>'Active Model Inputs'!F208</f>
        <v>-14.933855526544821</v>
      </c>
      <c r="G300" s="10" t="s">
        <v>177</v>
      </c>
      <c r="J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row>
    <row r="301" spans="3:47" x14ac:dyDescent="0.2">
      <c r="E301" s="9" t="s">
        <v>174</v>
      </c>
      <c r="F301" s="38"/>
      <c r="G301" s="10" t="s">
        <v>85</v>
      </c>
      <c r="J301" s="38">
        <f>SUM($L301:$AU301)</f>
        <v>-1715.8999999999999</v>
      </c>
      <c r="L301" s="38">
        <f t="shared" ref="L301:AU301" si="56">$F$300*L$128</f>
        <v>0</v>
      </c>
      <c r="M301" s="38">
        <f t="shared" si="56"/>
        <v>0</v>
      </c>
      <c r="N301" s="38">
        <f t="shared" si="56"/>
        <v>0</v>
      </c>
      <c r="O301" s="38">
        <f t="shared" si="56"/>
        <v>0</v>
      </c>
      <c r="P301" s="38">
        <f t="shared" si="56"/>
        <v>0</v>
      </c>
      <c r="Q301" s="38">
        <f t="shared" si="56"/>
        <v>0</v>
      </c>
      <c r="R301" s="38">
        <f t="shared" si="56"/>
        <v>0</v>
      </c>
      <c r="S301" s="38">
        <f t="shared" si="56"/>
        <v>0</v>
      </c>
      <c r="T301" s="38">
        <f t="shared" si="56"/>
        <v>-89.603133159268936</v>
      </c>
      <c r="U301" s="38">
        <f t="shared" si="56"/>
        <v>-89.603133159268936</v>
      </c>
      <c r="V301" s="38">
        <f t="shared" si="56"/>
        <v>-89.603133159268936</v>
      </c>
      <c r="W301" s="38">
        <f t="shared" si="56"/>
        <v>-89.603133159268936</v>
      </c>
      <c r="X301" s="38">
        <f t="shared" si="56"/>
        <v>-156.80548302872063</v>
      </c>
      <c r="Y301" s="38">
        <f t="shared" si="56"/>
        <v>-156.80548302872063</v>
      </c>
      <c r="Z301" s="38">
        <f t="shared" si="56"/>
        <v>-156.80548302872063</v>
      </c>
      <c r="AA301" s="38">
        <f t="shared" si="56"/>
        <v>-156.80548302872063</v>
      </c>
      <c r="AB301" s="38">
        <f t="shared" si="56"/>
        <v>-179.20626631853787</v>
      </c>
      <c r="AC301" s="38">
        <f t="shared" si="56"/>
        <v>-156.80548302872063</v>
      </c>
      <c r="AD301" s="38">
        <f t="shared" si="56"/>
        <v>-156.80548302872063</v>
      </c>
      <c r="AE301" s="38">
        <f t="shared" si="56"/>
        <v>-156.80548302872063</v>
      </c>
      <c r="AF301" s="38">
        <f t="shared" si="56"/>
        <v>-80.642819843342039</v>
      </c>
      <c r="AG301" s="38">
        <f t="shared" si="56"/>
        <v>0</v>
      </c>
      <c r="AH301" s="38">
        <f t="shared" si="56"/>
        <v>0</v>
      </c>
      <c r="AI301" s="38">
        <f t="shared" si="56"/>
        <v>0</v>
      </c>
      <c r="AJ301" s="38">
        <f t="shared" si="56"/>
        <v>0</v>
      </c>
      <c r="AK301" s="38">
        <f t="shared" si="56"/>
        <v>0</v>
      </c>
      <c r="AL301" s="38">
        <f t="shared" si="56"/>
        <v>0</v>
      </c>
      <c r="AM301" s="38">
        <f t="shared" si="56"/>
        <v>0</v>
      </c>
      <c r="AN301" s="38">
        <f t="shared" si="56"/>
        <v>0</v>
      </c>
      <c r="AO301" s="38">
        <f t="shared" si="56"/>
        <v>0</v>
      </c>
      <c r="AP301" s="38">
        <f t="shared" si="56"/>
        <v>0</v>
      </c>
      <c r="AQ301" s="38">
        <f t="shared" si="56"/>
        <v>0</v>
      </c>
      <c r="AR301" s="38">
        <f t="shared" si="56"/>
        <v>0</v>
      </c>
      <c r="AS301" s="38">
        <f t="shared" si="56"/>
        <v>0</v>
      </c>
      <c r="AT301" s="38">
        <f t="shared" si="56"/>
        <v>0</v>
      </c>
      <c r="AU301" s="38">
        <f t="shared" si="56"/>
        <v>0</v>
      </c>
    </row>
    <row r="302" spans="3:47" x14ac:dyDescent="0.2">
      <c r="D302" s="8" t="s">
        <v>3</v>
      </c>
      <c r="F302" s="38"/>
      <c r="J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row>
    <row r="303" spans="3:47" x14ac:dyDescent="0.2">
      <c r="E303" s="9" t="s">
        <v>214</v>
      </c>
      <c r="F303" s="38"/>
      <c r="G303" s="10" t="s">
        <v>85</v>
      </c>
      <c r="J303" s="38">
        <f>SUM($L303:$AU303)</f>
        <v>-3253.7999999999997</v>
      </c>
      <c r="L303" s="38">
        <f t="shared" ref="L303:AU303" si="57">L297+L298+L301</f>
        <v>0</v>
      </c>
      <c r="M303" s="38">
        <f t="shared" si="57"/>
        <v>0</v>
      </c>
      <c r="N303" s="38">
        <f t="shared" si="57"/>
        <v>0</v>
      </c>
      <c r="O303" s="38">
        <f t="shared" si="57"/>
        <v>0</v>
      </c>
      <c r="P303" s="38">
        <f t="shared" si="57"/>
        <v>0</v>
      </c>
      <c r="Q303" s="38">
        <f t="shared" si="57"/>
        <v>-10.100000000000001</v>
      </c>
      <c r="R303" s="38">
        <f t="shared" si="57"/>
        <v>-39.500000000000014</v>
      </c>
      <c r="S303" s="38">
        <f t="shared" si="57"/>
        <v>-39.70000000000001</v>
      </c>
      <c r="T303" s="38">
        <f t="shared" si="57"/>
        <v>-202.60000000000002</v>
      </c>
      <c r="U303" s="38">
        <f t="shared" si="57"/>
        <v>-209.3</v>
      </c>
      <c r="V303" s="38">
        <f t="shared" si="57"/>
        <v>-211.70000000000002</v>
      </c>
      <c r="W303" s="38">
        <f t="shared" si="57"/>
        <v>-225.70000000000002</v>
      </c>
      <c r="X303" s="38">
        <f t="shared" si="57"/>
        <v>-327.20000000000005</v>
      </c>
      <c r="Y303" s="38">
        <f t="shared" si="57"/>
        <v>-255.2</v>
      </c>
      <c r="Z303" s="38">
        <f t="shared" si="57"/>
        <v>-255.2</v>
      </c>
      <c r="AA303" s="38">
        <f t="shared" si="57"/>
        <v>-255.2</v>
      </c>
      <c r="AB303" s="38">
        <f t="shared" si="57"/>
        <v>-277.60000000000002</v>
      </c>
      <c r="AC303" s="38">
        <f t="shared" si="57"/>
        <v>-255.2</v>
      </c>
      <c r="AD303" s="38">
        <f t="shared" si="57"/>
        <v>-255.2</v>
      </c>
      <c r="AE303" s="38">
        <f t="shared" si="57"/>
        <v>-255.2</v>
      </c>
      <c r="AF303" s="38">
        <f t="shared" si="57"/>
        <v>-179.2</v>
      </c>
      <c r="AG303" s="38">
        <f t="shared" si="57"/>
        <v>0</v>
      </c>
      <c r="AH303" s="38">
        <f t="shared" si="57"/>
        <v>0</v>
      </c>
      <c r="AI303" s="38">
        <f t="shared" si="57"/>
        <v>0</v>
      </c>
      <c r="AJ303" s="38">
        <f t="shared" si="57"/>
        <v>0</v>
      </c>
      <c r="AK303" s="38">
        <f t="shared" si="57"/>
        <v>0</v>
      </c>
      <c r="AL303" s="38">
        <f t="shared" si="57"/>
        <v>0</v>
      </c>
      <c r="AM303" s="38">
        <f t="shared" si="57"/>
        <v>0</v>
      </c>
      <c r="AN303" s="38">
        <f t="shared" si="57"/>
        <v>0</v>
      </c>
      <c r="AO303" s="38">
        <f t="shared" si="57"/>
        <v>0</v>
      </c>
      <c r="AP303" s="38">
        <f t="shared" si="57"/>
        <v>0</v>
      </c>
      <c r="AQ303" s="38">
        <f t="shared" si="57"/>
        <v>0</v>
      </c>
      <c r="AR303" s="38">
        <f t="shared" si="57"/>
        <v>0</v>
      </c>
      <c r="AS303" s="38">
        <f t="shared" si="57"/>
        <v>0</v>
      </c>
      <c r="AT303" s="38">
        <f t="shared" si="57"/>
        <v>0</v>
      </c>
      <c r="AU303" s="38">
        <f t="shared" si="57"/>
        <v>0</v>
      </c>
    </row>
    <row r="304" spans="3:47" x14ac:dyDescent="0.2">
      <c r="F304" s="38"/>
      <c r="J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row>
    <row r="305" spans="2:47" x14ac:dyDescent="0.2">
      <c r="C305" s="7" t="s">
        <v>128</v>
      </c>
      <c r="F305" s="38"/>
      <c r="J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row>
    <row r="306" spans="2:47" x14ac:dyDescent="0.2">
      <c r="D306" s="8" t="s">
        <v>129</v>
      </c>
      <c r="F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row>
    <row r="307" spans="2:47" x14ac:dyDescent="0.2">
      <c r="E307" s="9" t="s">
        <v>1395</v>
      </c>
      <c r="F307" s="38">
        <f>'Active Model Inputs'!F212</f>
        <v>-1208.8999999999999</v>
      </c>
      <c r="G307" s="10" t="s">
        <v>85</v>
      </c>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row>
    <row r="308" spans="2:47" x14ac:dyDescent="0.2">
      <c r="E308" s="9" t="s">
        <v>82</v>
      </c>
      <c r="F308" s="31">
        <f>'Active Model Inputs'!F213</f>
        <v>1.9787205277268308E-2</v>
      </c>
      <c r="G308" s="38" t="s">
        <v>10</v>
      </c>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row>
    <row r="309" spans="2:47" x14ac:dyDescent="0.2">
      <c r="E309" s="9" t="s">
        <v>82</v>
      </c>
      <c r="F309" s="38">
        <f>F308*(J248+J263+J273+J279+J290+J303+F307)</f>
        <v>-775.68219151525045</v>
      </c>
      <c r="G309" s="10" t="s">
        <v>85</v>
      </c>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row>
    <row r="310" spans="2:47" x14ac:dyDescent="0.2">
      <c r="E310" s="9" t="s">
        <v>215</v>
      </c>
      <c r="F310" s="38">
        <f>F307+F309</f>
        <v>-1984.5821915152503</v>
      </c>
      <c r="G310" s="10" t="s">
        <v>85</v>
      </c>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row>
    <row r="311" spans="2:47" x14ac:dyDescent="0.2">
      <c r="E311" s="9" t="s">
        <v>217</v>
      </c>
      <c r="F311" s="23"/>
      <c r="J311" s="21">
        <f>SUM($L311:$AU311)</f>
        <v>0.99999999999999978</v>
      </c>
      <c r="L311" s="38">
        <f>'Active Model Inputs'!L214</f>
        <v>0</v>
      </c>
      <c r="M311" s="38">
        <f>'Active Model Inputs'!M214</f>
        <v>0</v>
      </c>
      <c r="N311" s="38">
        <f>'Active Model Inputs'!N214</f>
        <v>2.7720376997127153E-2</v>
      </c>
      <c r="O311" s="38">
        <f>'Active Model Inputs'!O214</f>
        <v>3.0946020865883765E-2</v>
      </c>
      <c r="P311" s="38">
        <f>'Active Model Inputs'!P214</f>
        <v>3.3314853082001904E-2</v>
      </c>
      <c r="Q311" s="38">
        <f>'Active Model Inputs'!Q214</f>
        <v>4.2235774406531916E-2</v>
      </c>
      <c r="R311" s="38">
        <f>'Active Model Inputs'!R214</f>
        <v>5.9976815684693291E-2</v>
      </c>
      <c r="S311" s="38">
        <f>'Active Model Inputs'!S214</f>
        <v>5.7910387581271087E-2</v>
      </c>
      <c r="T311" s="38">
        <f>'Active Model Inputs'!T214</f>
        <v>5.7910387581271087E-2</v>
      </c>
      <c r="U311" s="38">
        <f>'Active Model Inputs'!U214</f>
        <v>5.7910387581271087E-2</v>
      </c>
      <c r="V311" s="38">
        <f>'Active Model Inputs'!V214</f>
        <v>5.7910387581271087E-2</v>
      </c>
      <c r="W311" s="38">
        <f>'Active Model Inputs'!W214</f>
        <v>6.2345647900811436E-2</v>
      </c>
      <c r="X311" s="38">
        <f>'Active Model Inputs'!X214</f>
        <v>5.7910387581271087E-2</v>
      </c>
      <c r="Y311" s="38">
        <f>'Active Model Inputs'!Y214</f>
        <v>5.7910387581271087E-2</v>
      </c>
      <c r="Z311" s="38">
        <f>'Active Model Inputs'!Z214</f>
        <v>5.7910387581271087E-2</v>
      </c>
      <c r="AA311" s="38">
        <f>'Active Model Inputs'!AA214</f>
        <v>5.7910387581271087E-2</v>
      </c>
      <c r="AB311" s="38">
        <f>'Active Model Inputs'!AB214</f>
        <v>6.2345647900811436E-2</v>
      </c>
      <c r="AC311" s="38">
        <f>'Active Model Inputs'!AC214</f>
        <v>5.7910387581271087E-2</v>
      </c>
      <c r="AD311" s="38">
        <f>'Active Model Inputs'!AD214</f>
        <v>5.7910387581271087E-2</v>
      </c>
      <c r="AE311" s="38">
        <f>'Active Model Inputs'!AE214</f>
        <v>5.8817599919358886E-2</v>
      </c>
      <c r="AF311" s="38">
        <f>'Active Model Inputs'!AF214</f>
        <v>4.3193387430069036E-2</v>
      </c>
      <c r="AG311" s="38">
        <f>'Active Model Inputs'!AG214</f>
        <v>0</v>
      </c>
      <c r="AH311" s="38">
        <f>'Active Model Inputs'!AH214</f>
        <v>0</v>
      </c>
      <c r="AI311" s="38">
        <f>'Active Model Inputs'!AI214</f>
        <v>0</v>
      </c>
      <c r="AJ311" s="38">
        <f>'Active Model Inputs'!AJ214</f>
        <v>0</v>
      </c>
      <c r="AK311" s="38">
        <f>'Active Model Inputs'!AK214</f>
        <v>0</v>
      </c>
      <c r="AL311" s="38">
        <f>'Active Model Inputs'!AL214</f>
        <v>0</v>
      </c>
      <c r="AM311" s="38">
        <f>'Active Model Inputs'!AM214</f>
        <v>0</v>
      </c>
      <c r="AN311" s="38">
        <f>'Active Model Inputs'!AN214</f>
        <v>0</v>
      </c>
      <c r="AO311" s="38">
        <f>'Active Model Inputs'!AO214</f>
        <v>0</v>
      </c>
      <c r="AP311" s="38">
        <f>'Active Model Inputs'!AP214</f>
        <v>0</v>
      </c>
      <c r="AQ311" s="38">
        <f>'Active Model Inputs'!AQ214</f>
        <v>0</v>
      </c>
      <c r="AR311" s="38">
        <f>'Active Model Inputs'!AR214</f>
        <v>0</v>
      </c>
      <c r="AS311" s="38">
        <f>'Active Model Inputs'!AS214</f>
        <v>0</v>
      </c>
      <c r="AT311" s="38">
        <f>'Active Model Inputs'!AT214</f>
        <v>0</v>
      </c>
      <c r="AU311" s="38">
        <f>'Active Model Inputs'!AU214</f>
        <v>0</v>
      </c>
    </row>
    <row r="312" spans="2:47" x14ac:dyDescent="0.2">
      <c r="D312" s="8" t="s">
        <v>3</v>
      </c>
      <c r="F312" s="23"/>
      <c r="J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row>
    <row r="313" spans="2:47" x14ac:dyDescent="0.2">
      <c r="E313" s="9" t="s">
        <v>218</v>
      </c>
      <c r="F313" s="23"/>
      <c r="G313" s="10" t="s">
        <v>85</v>
      </c>
      <c r="J313" s="38">
        <f>SUM($L313:$AU313)</f>
        <v>-1984.5821915152492</v>
      </c>
      <c r="L313" s="38">
        <f>$F$310*L311</f>
        <v>0</v>
      </c>
      <c r="M313" s="38">
        <f t="shared" ref="M313:AU313" si="58">$F$310*M311</f>
        <v>0</v>
      </c>
      <c r="N313" s="38">
        <f t="shared" si="58"/>
        <v>-55.01336653058754</v>
      </c>
      <c r="O313" s="38">
        <f t="shared" si="58"/>
        <v>-61.414921908692264</v>
      </c>
      <c r="P313" s="38">
        <f t="shared" si="58"/>
        <v>-66.116064139487932</v>
      </c>
      <c r="Q313" s="38">
        <f t="shared" si="58"/>
        <v>-83.820365732058832</v>
      </c>
      <c r="R313" s="38">
        <f t="shared" si="58"/>
        <v>-119.02892031163485</v>
      </c>
      <c r="S313" s="38">
        <f t="shared" si="58"/>
        <v>-114.92792389753652</v>
      </c>
      <c r="T313" s="38">
        <f t="shared" si="58"/>
        <v>-114.92792389753652</v>
      </c>
      <c r="U313" s="38">
        <f t="shared" si="58"/>
        <v>-114.92792389753652</v>
      </c>
      <c r="V313" s="38">
        <f t="shared" si="58"/>
        <v>-114.92792389753652</v>
      </c>
      <c r="W313" s="38">
        <f t="shared" si="58"/>
        <v>-123.73006254243053</v>
      </c>
      <c r="X313" s="38">
        <f t="shared" si="58"/>
        <v>-114.92792389753652</v>
      </c>
      <c r="Y313" s="38">
        <f t="shared" si="58"/>
        <v>-114.92792389753652</v>
      </c>
      <c r="Z313" s="38">
        <f t="shared" si="58"/>
        <v>-114.92792389753652</v>
      </c>
      <c r="AA313" s="38">
        <f t="shared" si="58"/>
        <v>-114.92792389753652</v>
      </c>
      <c r="AB313" s="38">
        <f t="shared" si="58"/>
        <v>-123.73006254243053</v>
      </c>
      <c r="AC313" s="38">
        <f t="shared" si="58"/>
        <v>-114.92792389753652</v>
      </c>
      <c r="AD313" s="38">
        <f t="shared" si="58"/>
        <v>-114.92792389753652</v>
      </c>
      <c r="AE313" s="38">
        <f t="shared" si="58"/>
        <v>-116.72836134762846</v>
      </c>
      <c r="AF313" s="38">
        <f t="shared" si="58"/>
        <v>-85.720827484933679</v>
      </c>
      <c r="AG313" s="38">
        <f t="shared" si="58"/>
        <v>0</v>
      </c>
      <c r="AH313" s="38">
        <f t="shared" si="58"/>
        <v>0</v>
      </c>
      <c r="AI313" s="38">
        <f t="shared" si="58"/>
        <v>0</v>
      </c>
      <c r="AJ313" s="38">
        <f t="shared" si="58"/>
        <v>0</v>
      </c>
      <c r="AK313" s="38">
        <f t="shared" si="58"/>
        <v>0</v>
      </c>
      <c r="AL313" s="38">
        <f t="shared" si="58"/>
        <v>0</v>
      </c>
      <c r="AM313" s="38">
        <f t="shared" si="58"/>
        <v>0</v>
      </c>
      <c r="AN313" s="38">
        <f t="shared" si="58"/>
        <v>0</v>
      </c>
      <c r="AO313" s="38">
        <f t="shared" si="58"/>
        <v>0</v>
      </c>
      <c r="AP313" s="38">
        <f t="shared" si="58"/>
        <v>0</v>
      </c>
      <c r="AQ313" s="38">
        <f t="shared" si="58"/>
        <v>0</v>
      </c>
      <c r="AR313" s="38">
        <f t="shared" si="58"/>
        <v>0</v>
      </c>
      <c r="AS313" s="38">
        <f t="shared" si="58"/>
        <v>0</v>
      </c>
      <c r="AT313" s="38">
        <f t="shared" si="58"/>
        <v>0</v>
      </c>
      <c r="AU313" s="38">
        <f t="shared" si="58"/>
        <v>0</v>
      </c>
    </row>
    <row r="314" spans="2:47" x14ac:dyDescent="0.2">
      <c r="F314" s="23"/>
      <c r="J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row>
    <row r="315" spans="2:47" x14ac:dyDescent="0.2">
      <c r="C315" s="7" t="s">
        <v>219</v>
      </c>
      <c r="F315" s="23"/>
      <c r="J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row>
    <row r="316" spans="2:47" x14ac:dyDescent="0.2">
      <c r="E316" s="9" t="s">
        <v>3</v>
      </c>
      <c r="F316" s="23"/>
      <c r="G316" s="10" t="s">
        <v>85</v>
      </c>
      <c r="J316" s="38">
        <f>SUM($L316:$AU316)</f>
        <v>-39976.882191515244</v>
      </c>
      <c r="L316" s="38">
        <f t="shared" ref="L316:AU316" si="59">L248+L263+L273+L279+L290+L303+L313</f>
        <v>0</v>
      </c>
      <c r="M316" s="38">
        <f t="shared" si="59"/>
        <v>0</v>
      </c>
      <c r="N316" s="38">
        <f t="shared" si="59"/>
        <v>-143.04802462657742</v>
      </c>
      <c r="O316" s="38">
        <f t="shared" si="59"/>
        <v>-439.98665443715925</v>
      </c>
      <c r="P316" s="38">
        <f t="shared" si="59"/>
        <v>-620.88736429786422</v>
      </c>
      <c r="Q316" s="38">
        <f t="shared" si="59"/>
        <v>-1342.1357095365195</v>
      </c>
      <c r="R316" s="38">
        <f t="shared" si="59"/>
        <v>-2781.5976542420949</v>
      </c>
      <c r="S316" s="38">
        <f t="shared" si="59"/>
        <v>-2680.6657755870383</v>
      </c>
      <c r="T316" s="38">
        <f t="shared" si="59"/>
        <v>-2638.9025541999013</v>
      </c>
      <c r="U316" s="38">
        <f t="shared" si="59"/>
        <v>-2645.6025541999015</v>
      </c>
      <c r="V316" s="38">
        <f t="shared" si="59"/>
        <v>-2648.0025541999012</v>
      </c>
      <c r="W316" s="38">
        <f t="shared" si="59"/>
        <v>-3020.4929568183434</v>
      </c>
      <c r="X316" s="38">
        <f t="shared" si="59"/>
        <v>-2833.0418135722844</v>
      </c>
      <c r="Y316" s="38">
        <f t="shared" si="59"/>
        <v>-2652.0408162677018</v>
      </c>
      <c r="Z316" s="38">
        <f t="shared" si="59"/>
        <v>-2652.0408162677018</v>
      </c>
      <c r="AA316" s="38">
        <f t="shared" si="59"/>
        <v>-2470.9408162677014</v>
      </c>
      <c r="AB316" s="38">
        <f t="shared" si="59"/>
        <v>-2491.8448013004786</v>
      </c>
      <c r="AC316" s="38">
        <f t="shared" si="59"/>
        <v>-2199.2408162677016</v>
      </c>
      <c r="AD316" s="38">
        <f t="shared" si="59"/>
        <v>-2199.2408162677016</v>
      </c>
      <c r="AE316" s="38">
        <f t="shared" si="59"/>
        <v>-2279.9419545264191</v>
      </c>
      <c r="AF316" s="38">
        <f t="shared" si="59"/>
        <v>-1237.2277386322546</v>
      </c>
      <c r="AG316" s="38">
        <f t="shared" si="59"/>
        <v>0</v>
      </c>
      <c r="AH316" s="38">
        <f t="shared" si="59"/>
        <v>0</v>
      </c>
      <c r="AI316" s="38">
        <f t="shared" si="59"/>
        <v>0</v>
      </c>
      <c r="AJ316" s="38">
        <f t="shared" si="59"/>
        <v>0</v>
      </c>
      <c r="AK316" s="38">
        <f t="shared" si="59"/>
        <v>0</v>
      </c>
      <c r="AL316" s="38">
        <f t="shared" si="59"/>
        <v>0</v>
      </c>
      <c r="AM316" s="38">
        <f t="shared" si="59"/>
        <v>0</v>
      </c>
      <c r="AN316" s="38">
        <f t="shared" si="59"/>
        <v>0</v>
      </c>
      <c r="AO316" s="38">
        <f t="shared" si="59"/>
        <v>0</v>
      </c>
      <c r="AP316" s="38">
        <f t="shared" si="59"/>
        <v>0</v>
      </c>
      <c r="AQ316" s="38">
        <f t="shared" si="59"/>
        <v>0</v>
      </c>
      <c r="AR316" s="38">
        <f t="shared" si="59"/>
        <v>0</v>
      </c>
      <c r="AS316" s="38">
        <f t="shared" si="59"/>
        <v>0</v>
      </c>
      <c r="AT316" s="38">
        <f t="shared" si="59"/>
        <v>0</v>
      </c>
      <c r="AU316" s="38">
        <f t="shared" si="59"/>
        <v>0</v>
      </c>
    </row>
    <row r="317" spans="2:47" x14ac:dyDescent="0.2">
      <c r="F317" s="23"/>
      <c r="J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row>
    <row r="318" spans="2:47" x14ac:dyDescent="0.2">
      <c r="B318" s="6" t="s">
        <v>178</v>
      </c>
      <c r="F318" s="23"/>
      <c r="J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row>
    <row r="319" spans="2:47" x14ac:dyDescent="0.2">
      <c r="F319" s="23"/>
      <c r="J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row>
    <row r="320" spans="2:47" x14ac:dyDescent="0.2">
      <c r="D320" s="8" t="s">
        <v>179</v>
      </c>
      <c r="F320" s="23"/>
      <c r="J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row>
    <row r="321" spans="2:47" x14ac:dyDescent="0.2">
      <c r="E321" s="9" t="s">
        <v>179</v>
      </c>
      <c r="F321" s="23"/>
      <c r="G321" s="10" t="s">
        <v>85</v>
      </c>
      <c r="J321" s="38">
        <f>SUM($L321:$AU321)</f>
        <v>-155</v>
      </c>
      <c r="L321" s="38">
        <f>'Active Model Inputs'!L218</f>
        <v>0</v>
      </c>
      <c r="M321" s="38">
        <f>'Active Model Inputs'!M218</f>
        <v>0</v>
      </c>
      <c r="N321" s="38">
        <f>'Active Model Inputs'!N218</f>
        <v>0</v>
      </c>
      <c r="O321" s="38">
        <f>'Active Model Inputs'!O218</f>
        <v>-1</v>
      </c>
      <c r="P321" s="38">
        <f>'Active Model Inputs'!P218</f>
        <v>-2</v>
      </c>
      <c r="Q321" s="38">
        <f>'Active Model Inputs'!Q218</f>
        <v>-4</v>
      </c>
      <c r="R321" s="38">
        <f>'Active Model Inputs'!R218</f>
        <v>-8</v>
      </c>
      <c r="S321" s="38">
        <f>'Active Model Inputs'!S218</f>
        <v>-10</v>
      </c>
      <c r="T321" s="38">
        <f>'Active Model Inputs'!T218</f>
        <v>-10</v>
      </c>
      <c r="U321" s="38">
        <f>'Active Model Inputs'!U218</f>
        <v>-10</v>
      </c>
      <c r="V321" s="38">
        <f>'Active Model Inputs'!V218</f>
        <v>-10</v>
      </c>
      <c r="W321" s="38">
        <f>'Active Model Inputs'!W218</f>
        <v>-10</v>
      </c>
      <c r="X321" s="38">
        <f>'Active Model Inputs'!X218</f>
        <v>-10</v>
      </c>
      <c r="Y321" s="38">
        <f>'Active Model Inputs'!Y218</f>
        <v>-10</v>
      </c>
      <c r="Z321" s="38">
        <f>'Active Model Inputs'!Z218</f>
        <v>-10</v>
      </c>
      <c r="AA321" s="38">
        <f>'Active Model Inputs'!AA218</f>
        <v>-10</v>
      </c>
      <c r="AB321" s="38">
        <f>'Active Model Inputs'!AB218</f>
        <v>-10</v>
      </c>
      <c r="AC321" s="38">
        <f>'Active Model Inputs'!AC218</f>
        <v>-10</v>
      </c>
      <c r="AD321" s="38">
        <f>'Active Model Inputs'!AD218</f>
        <v>-10</v>
      </c>
      <c r="AE321" s="38">
        <f>'Active Model Inputs'!AE218</f>
        <v>-10</v>
      </c>
      <c r="AF321" s="38">
        <f>'Active Model Inputs'!AF218</f>
        <v>-10</v>
      </c>
      <c r="AG321" s="38">
        <f>'Active Model Inputs'!AG218</f>
        <v>0</v>
      </c>
      <c r="AH321" s="38">
        <f>'Active Model Inputs'!AH218</f>
        <v>0</v>
      </c>
      <c r="AI321" s="38">
        <f>'Active Model Inputs'!AI218</f>
        <v>0</v>
      </c>
      <c r="AJ321" s="38">
        <f>'Active Model Inputs'!AJ218</f>
        <v>0</v>
      </c>
      <c r="AK321" s="38">
        <f>'Active Model Inputs'!AK218</f>
        <v>0</v>
      </c>
      <c r="AL321" s="38">
        <f>'Active Model Inputs'!AL218</f>
        <v>0</v>
      </c>
      <c r="AM321" s="38">
        <f>'Active Model Inputs'!AM218</f>
        <v>0</v>
      </c>
      <c r="AN321" s="38">
        <f>'Active Model Inputs'!AN218</f>
        <v>0</v>
      </c>
      <c r="AO321" s="38">
        <f>'Active Model Inputs'!AO218</f>
        <v>0</v>
      </c>
      <c r="AP321" s="38">
        <f>'Active Model Inputs'!AP218</f>
        <v>0</v>
      </c>
      <c r="AQ321" s="38">
        <f>'Active Model Inputs'!AQ218</f>
        <v>0</v>
      </c>
      <c r="AR321" s="38">
        <f>'Active Model Inputs'!AR218</f>
        <v>0</v>
      </c>
      <c r="AS321" s="38">
        <f>'Active Model Inputs'!AS218</f>
        <v>0</v>
      </c>
      <c r="AT321" s="38">
        <f>'Active Model Inputs'!AT218</f>
        <v>0</v>
      </c>
      <c r="AU321" s="38">
        <f>'Active Model Inputs'!AU218</f>
        <v>0</v>
      </c>
    </row>
    <row r="322" spans="2:47" x14ac:dyDescent="0.2">
      <c r="E322" s="9" t="s">
        <v>267</v>
      </c>
      <c r="F322" s="23"/>
      <c r="G322" s="10" t="s">
        <v>85</v>
      </c>
      <c r="J322" s="38">
        <f>SUM($L322:$AU322)</f>
        <v>-10.5</v>
      </c>
      <c r="L322" s="38">
        <f>'Active Model Inputs'!L219</f>
        <v>-0.5</v>
      </c>
      <c r="M322" s="38">
        <f>'Active Model Inputs'!M219</f>
        <v>-0.5</v>
      </c>
      <c r="N322" s="38">
        <f>'Active Model Inputs'!N219</f>
        <v>-0.5</v>
      </c>
      <c r="O322" s="38">
        <f>'Active Model Inputs'!O219</f>
        <v>-0.5</v>
      </c>
      <c r="P322" s="38">
        <f>'Active Model Inputs'!P219</f>
        <v>-0.5</v>
      </c>
      <c r="Q322" s="38">
        <f>'Active Model Inputs'!Q219</f>
        <v>-0.5</v>
      </c>
      <c r="R322" s="38">
        <f>'Active Model Inputs'!R219</f>
        <v>-0.5</v>
      </c>
      <c r="S322" s="38">
        <f>'Active Model Inputs'!S219</f>
        <v>-0.5</v>
      </c>
      <c r="T322" s="38">
        <f>'Active Model Inputs'!T219</f>
        <v>-0.5</v>
      </c>
      <c r="U322" s="38">
        <f>'Active Model Inputs'!U219</f>
        <v>-0.5</v>
      </c>
      <c r="V322" s="38">
        <f>'Active Model Inputs'!V219</f>
        <v>-0.5</v>
      </c>
      <c r="W322" s="38">
        <f>'Active Model Inputs'!W219</f>
        <v>-0.5</v>
      </c>
      <c r="X322" s="38">
        <f>'Active Model Inputs'!X219</f>
        <v>-0.5</v>
      </c>
      <c r="Y322" s="38">
        <f>'Active Model Inputs'!Y219</f>
        <v>-0.5</v>
      </c>
      <c r="Z322" s="38">
        <f>'Active Model Inputs'!Z219</f>
        <v>-0.5</v>
      </c>
      <c r="AA322" s="38">
        <f>'Active Model Inputs'!AA219</f>
        <v>-0.5</v>
      </c>
      <c r="AB322" s="38">
        <f>'Active Model Inputs'!AB219</f>
        <v>-0.5</v>
      </c>
      <c r="AC322" s="38">
        <f>'Active Model Inputs'!AC219</f>
        <v>-0.5</v>
      </c>
      <c r="AD322" s="38">
        <f>'Active Model Inputs'!AD219</f>
        <v>-0.5</v>
      </c>
      <c r="AE322" s="38">
        <f>'Active Model Inputs'!AE219</f>
        <v>-0.5</v>
      </c>
      <c r="AF322" s="38">
        <f>'Active Model Inputs'!AF219</f>
        <v>-0.5</v>
      </c>
      <c r="AG322" s="38">
        <f>'Active Model Inputs'!AG219</f>
        <v>0</v>
      </c>
      <c r="AH322" s="38">
        <f>'Active Model Inputs'!AH219</f>
        <v>0</v>
      </c>
      <c r="AI322" s="38">
        <f>'Active Model Inputs'!AI219</f>
        <v>0</v>
      </c>
      <c r="AJ322" s="38">
        <f>'Active Model Inputs'!AJ219</f>
        <v>0</v>
      </c>
      <c r="AK322" s="38">
        <f>'Active Model Inputs'!AK219</f>
        <v>0</v>
      </c>
      <c r="AL322" s="38">
        <f>'Active Model Inputs'!AL219</f>
        <v>0</v>
      </c>
      <c r="AM322" s="38">
        <f>'Active Model Inputs'!AM219</f>
        <v>0</v>
      </c>
      <c r="AN322" s="38">
        <f>'Active Model Inputs'!AN219</f>
        <v>0</v>
      </c>
      <c r="AO322" s="38">
        <f>'Active Model Inputs'!AO219</f>
        <v>0</v>
      </c>
      <c r="AP322" s="38">
        <f>'Active Model Inputs'!AP219</f>
        <v>0</v>
      </c>
      <c r="AQ322" s="38">
        <f>'Active Model Inputs'!AQ219</f>
        <v>0</v>
      </c>
      <c r="AR322" s="38">
        <f>'Active Model Inputs'!AR219</f>
        <v>0</v>
      </c>
      <c r="AS322" s="38">
        <f>'Active Model Inputs'!AS219</f>
        <v>0</v>
      </c>
      <c r="AT322" s="38">
        <f>'Active Model Inputs'!AT219</f>
        <v>0</v>
      </c>
      <c r="AU322" s="38">
        <f>'Active Model Inputs'!AU219</f>
        <v>0</v>
      </c>
    </row>
    <row r="323" spans="2:47" x14ac:dyDescent="0.2">
      <c r="E323" s="9" t="s">
        <v>368</v>
      </c>
      <c r="F323" s="21">
        <f>'Active Model Inputs'!F220</f>
        <v>0.25</v>
      </c>
      <c r="G323" s="10" t="s">
        <v>10</v>
      </c>
      <c r="J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row>
    <row r="324" spans="2:47" x14ac:dyDescent="0.2">
      <c r="E324" s="9" t="s">
        <v>375</v>
      </c>
      <c r="F324" s="23"/>
      <c r="G324" s="10" t="s">
        <v>85</v>
      </c>
      <c r="J324" s="38">
        <f>SUM($L324:$AU324)</f>
        <v>-206.875</v>
      </c>
      <c r="L324" s="38">
        <f>(L321+L322)*(1+$F$323)</f>
        <v>-0.625</v>
      </c>
      <c r="M324" s="38">
        <f t="shared" ref="M324:AU324" si="60">(M321+M322)*(1+$F$323)</f>
        <v>-0.625</v>
      </c>
      <c r="N324" s="38">
        <f t="shared" si="60"/>
        <v>-0.625</v>
      </c>
      <c r="O324" s="38">
        <f t="shared" si="60"/>
        <v>-1.875</v>
      </c>
      <c r="P324" s="38">
        <f t="shared" si="60"/>
        <v>-3.125</v>
      </c>
      <c r="Q324" s="38">
        <f t="shared" si="60"/>
        <v>-5.625</v>
      </c>
      <c r="R324" s="38">
        <f t="shared" si="60"/>
        <v>-10.625</v>
      </c>
      <c r="S324" s="38">
        <f t="shared" si="60"/>
        <v>-13.125</v>
      </c>
      <c r="T324" s="38">
        <f t="shared" si="60"/>
        <v>-13.125</v>
      </c>
      <c r="U324" s="38">
        <f t="shared" si="60"/>
        <v>-13.125</v>
      </c>
      <c r="V324" s="38">
        <f t="shared" si="60"/>
        <v>-13.125</v>
      </c>
      <c r="W324" s="38">
        <f t="shared" si="60"/>
        <v>-13.125</v>
      </c>
      <c r="X324" s="38">
        <f t="shared" si="60"/>
        <v>-13.125</v>
      </c>
      <c r="Y324" s="38">
        <f t="shared" si="60"/>
        <v>-13.125</v>
      </c>
      <c r="Z324" s="38">
        <f t="shared" si="60"/>
        <v>-13.125</v>
      </c>
      <c r="AA324" s="38">
        <f t="shared" si="60"/>
        <v>-13.125</v>
      </c>
      <c r="AB324" s="38">
        <f t="shared" si="60"/>
        <v>-13.125</v>
      </c>
      <c r="AC324" s="38">
        <f t="shared" si="60"/>
        <v>-13.125</v>
      </c>
      <c r="AD324" s="38">
        <f t="shared" si="60"/>
        <v>-13.125</v>
      </c>
      <c r="AE324" s="38">
        <f t="shared" si="60"/>
        <v>-13.125</v>
      </c>
      <c r="AF324" s="38">
        <f t="shared" si="60"/>
        <v>-13.125</v>
      </c>
      <c r="AG324" s="38">
        <f t="shared" si="60"/>
        <v>0</v>
      </c>
      <c r="AH324" s="38">
        <f t="shared" si="60"/>
        <v>0</v>
      </c>
      <c r="AI324" s="38">
        <f t="shared" si="60"/>
        <v>0</v>
      </c>
      <c r="AJ324" s="38">
        <f t="shared" si="60"/>
        <v>0</v>
      </c>
      <c r="AK324" s="38">
        <f t="shared" si="60"/>
        <v>0</v>
      </c>
      <c r="AL324" s="38">
        <f t="shared" si="60"/>
        <v>0</v>
      </c>
      <c r="AM324" s="38">
        <f t="shared" si="60"/>
        <v>0</v>
      </c>
      <c r="AN324" s="38">
        <f t="shared" si="60"/>
        <v>0</v>
      </c>
      <c r="AO324" s="38">
        <f t="shared" si="60"/>
        <v>0</v>
      </c>
      <c r="AP324" s="38">
        <f t="shared" si="60"/>
        <v>0</v>
      </c>
      <c r="AQ324" s="38">
        <f t="shared" si="60"/>
        <v>0</v>
      </c>
      <c r="AR324" s="38">
        <f t="shared" si="60"/>
        <v>0</v>
      </c>
      <c r="AS324" s="38">
        <f t="shared" si="60"/>
        <v>0</v>
      </c>
      <c r="AT324" s="38">
        <f t="shared" si="60"/>
        <v>0</v>
      </c>
      <c r="AU324" s="38">
        <f t="shared" si="60"/>
        <v>0</v>
      </c>
    </row>
    <row r="325" spans="2:47" x14ac:dyDescent="0.2">
      <c r="D325" s="8" t="s">
        <v>180</v>
      </c>
      <c r="F325" s="23"/>
    </row>
    <row r="326" spans="2:47" x14ac:dyDescent="0.2">
      <c r="E326" s="9" t="s">
        <v>181</v>
      </c>
      <c r="F326" s="23"/>
      <c r="G326" s="10" t="s">
        <v>184</v>
      </c>
      <c r="L326" s="31">
        <f>'Active Model Inputs'!L222</f>
        <v>0.02</v>
      </c>
      <c r="M326" s="31">
        <f>'Active Model Inputs'!M222</f>
        <v>0.02</v>
      </c>
      <c r="N326" s="31">
        <f>'Active Model Inputs'!N222</f>
        <v>0.02</v>
      </c>
      <c r="O326" s="31">
        <f>'Active Model Inputs'!O222</f>
        <v>0.02</v>
      </c>
      <c r="P326" s="31">
        <f>'Active Model Inputs'!P222</f>
        <v>0.02</v>
      </c>
      <c r="Q326" s="31">
        <f>'Active Model Inputs'!Q222</f>
        <v>0.01</v>
      </c>
      <c r="R326" s="31">
        <f>'Active Model Inputs'!R222</f>
        <v>5.0000000000000001E-3</v>
      </c>
      <c r="S326" s="31">
        <f>'Active Model Inputs'!S222</f>
        <v>5.0000000000000001E-3</v>
      </c>
      <c r="T326" s="31">
        <f>'Active Model Inputs'!T222</f>
        <v>5.0000000000000001E-3</v>
      </c>
      <c r="U326" s="31">
        <f>'Active Model Inputs'!U222</f>
        <v>5.0000000000000001E-3</v>
      </c>
      <c r="V326" s="31">
        <f>'Active Model Inputs'!V222</f>
        <v>5.0000000000000001E-3</v>
      </c>
      <c r="W326" s="31">
        <f>'Active Model Inputs'!W222</f>
        <v>5.0000000000000001E-3</v>
      </c>
      <c r="X326" s="31">
        <f>'Active Model Inputs'!X222</f>
        <v>5.0000000000000001E-3</v>
      </c>
      <c r="Y326" s="31">
        <f>'Active Model Inputs'!Y222</f>
        <v>5.0000000000000001E-3</v>
      </c>
      <c r="Z326" s="31">
        <f>'Active Model Inputs'!Z222</f>
        <v>5.0000000000000001E-3</v>
      </c>
      <c r="AA326" s="31">
        <f>'Active Model Inputs'!AA222</f>
        <v>5.0000000000000001E-3</v>
      </c>
      <c r="AB326" s="31">
        <f>'Active Model Inputs'!AB222</f>
        <v>5.0000000000000001E-3</v>
      </c>
      <c r="AC326" s="31">
        <f>'Active Model Inputs'!AC222</f>
        <v>5.0000000000000001E-3</v>
      </c>
      <c r="AD326" s="31">
        <f>'Active Model Inputs'!AD222</f>
        <v>5.0000000000000001E-3</v>
      </c>
      <c r="AE326" s="31">
        <f>'Active Model Inputs'!AE222</f>
        <v>5.0000000000000001E-3</v>
      </c>
      <c r="AF326" s="31">
        <f>'Active Model Inputs'!AF222</f>
        <v>5.0000000000000001E-3</v>
      </c>
      <c r="AG326" s="31">
        <f>'Active Model Inputs'!AG222</f>
        <v>5.0000000000000001E-3</v>
      </c>
      <c r="AH326" s="31">
        <f>'Active Model Inputs'!AH222</f>
        <v>5.0000000000000001E-3</v>
      </c>
      <c r="AI326" s="31">
        <f>'Active Model Inputs'!AI222</f>
        <v>5.0000000000000001E-3</v>
      </c>
      <c r="AJ326" s="31">
        <f>'Active Model Inputs'!AJ222</f>
        <v>5.0000000000000001E-3</v>
      </c>
      <c r="AK326" s="31">
        <f>'Active Model Inputs'!AK222</f>
        <v>5.0000000000000001E-3</v>
      </c>
      <c r="AL326" s="31">
        <f>'Active Model Inputs'!AL222</f>
        <v>5.0000000000000001E-3</v>
      </c>
      <c r="AM326" s="31">
        <f>'Active Model Inputs'!AM222</f>
        <v>5.0000000000000001E-3</v>
      </c>
      <c r="AN326" s="31">
        <f>'Active Model Inputs'!AN222</f>
        <v>5.0000000000000001E-3</v>
      </c>
      <c r="AO326" s="31">
        <f>'Active Model Inputs'!AO222</f>
        <v>5.0000000000000001E-3</v>
      </c>
      <c r="AP326" s="31">
        <f>'Active Model Inputs'!AP222</f>
        <v>5.0000000000000001E-3</v>
      </c>
      <c r="AQ326" s="31">
        <f>'Active Model Inputs'!AQ222</f>
        <v>5.0000000000000001E-3</v>
      </c>
      <c r="AR326" s="31">
        <f>'Active Model Inputs'!AR222</f>
        <v>5.0000000000000001E-3</v>
      </c>
      <c r="AS326" s="31">
        <f>'Active Model Inputs'!AS222</f>
        <v>5.0000000000000001E-3</v>
      </c>
      <c r="AT326" s="31">
        <f>'Active Model Inputs'!AT222</f>
        <v>5.0000000000000001E-3</v>
      </c>
      <c r="AU326" s="31">
        <f>'Active Model Inputs'!AU222</f>
        <v>5.0000000000000001E-3</v>
      </c>
    </row>
    <row r="327" spans="2:47" x14ac:dyDescent="0.2">
      <c r="E327" s="9" t="s">
        <v>190</v>
      </c>
      <c r="F327" s="23"/>
      <c r="G327" s="10" t="s">
        <v>85</v>
      </c>
      <c r="J327" s="38">
        <f>SUM($L327:$AU327)</f>
        <v>-372.46277706344335</v>
      </c>
      <c r="K327" s="38"/>
      <c r="L327" s="38">
        <f t="shared" ref="L327:AU327" si="61">-L326*L163</f>
        <v>0</v>
      </c>
      <c r="M327" s="38">
        <f t="shared" si="61"/>
        <v>0</v>
      </c>
      <c r="N327" s="38">
        <f t="shared" si="61"/>
        <v>-1.2100190689429058</v>
      </c>
      <c r="O327" s="38">
        <f t="shared" si="61"/>
        <v>-6.0500953447145278</v>
      </c>
      <c r="P327" s="38">
        <f t="shared" si="61"/>
        <v>-12.936389718366042</v>
      </c>
      <c r="Q327" s="38">
        <f t="shared" si="61"/>
        <v>-16.673755082039996</v>
      </c>
      <c r="R327" s="38">
        <f t="shared" si="61"/>
        <v>-18.341130590243999</v>
      </c>
      <c r="S327" s="38">
        <f t="shared" si="61"/>
        <v>-18.936369586310398</v>
      </c>
      <c r="T327" s="38">
        <f t="shared" si="61"/>
        <v>-21.661216136121599</v>
      </c>
      <c r="U327" s="38">
        <f t="shared" si="61"/>
        <v>-21.661216136121599</v>
      </c>
      <c r="V327" s="38">
        <f t="shared" si="61"/>
        <v>-21.661216136121599</v>
      </c>
      <c r="W327" s="38">
        <f t="shared" si="61"/>
        <v>-24.366411791308796</v>
      </c>
      <c r="X327" s="38">
        <f t="shared" si="61"/>
        <v>-24.076066220640001</v>
      </c>
      <c r="Y327" s="38">
        <f t="shared" si="61"/>
        <v>-24.145937290439999</v>
      </c>
      <c r="Z327" s="38">
        <f t="shared" si="61"/>
        <v>-24.145937290439999</v>
      </c>
      <c r="AA327" s="38">
        <f t="shared" si="61"/>
        <v>-24.145937290439999</v>
      </c>
      <c r="AB327" s="38">
        <f t="shared" si="61"/>
        <v>-27.595356903359999</v>
      </c>
      <c r="AC327" s="38">
        <f t="shared" si="61"/>
        <v>-24.145937290439999</v>
      </c>
      <c r="AD327" s="38">
        <f t="shared" si="61"/>
        <v>-24.145937290439999</v>
      </c>
      <c r="AE327" s="38">
        <f t="shared" si="61"/>
        <v>-24.145937290439999</v>
      </c>
      <c r="AF327" s="38">
        <f t="shared" si="61"/>
        <v>-12.417910606512001</v>
      </c>
      <c r="AG327" s="38">
        <f t="shared" si="61"/>
        <v>0</v>
      </c>
      <c r="AH327" s="38">
        <f t="shared" si="61"/>
        <v>0</v>
      </c>
      <c r="AI327" s="38">
        <f t="shared" si="61"/>
        <v>0</v>
      </c>
      <c r="AJ327" s="38">
        <f t="shared" si="61"/>
        <v>0</v>
      </c>
      <c r="AK327" s="38">
        <f t="shared" si="61"/>
        <v>0</v>
      </c>
      <c r="AL327" s="38">
        <f t="shared" si="61"/>
        <v>0</v>
      </c>
      <c r="AM327" s="38">
        <f t="shared" si="61"/>
        <v>0</v>
      </c>
      <c r="AN327" s="38">
        <f t="shared" si="61"/>
        <v>0</v>
      </c>
      <c r="AO327" s="38">
        <f t="shared" si="61"/>
        <v>0</v>
      </c>
      <c r="AP327" s="38">
        <f t="shared" si="61"/>
        <v>0</v>
      </c>
      <c r="AQ327" s="38">
        <f t="shared" si="61"/>
        <v>0</v>
      </c>
      <c r="AR327" s="38">
        <f t="shared" si="61"/>
        <v>0</v>
      </c>
      <c r="AS327" s="38">
        <f t="shared" si="61"/>
        <v>0</v>
      </c>
      <c r="AT327" s="38">
        <f t="shared" si="61"/>
        <v>0</v>
      </c>
      <c r="AU327" s="38">
        <f t="shared" si="61"/>
        <v>0</v>
      </c>
    </row>
    <row r="328" spans="2:47" x14ac:dyDescent="0.2">
      <c r="E328" s="9" t="s">
        <v>368</v>
      </c>
      <c r="F328" s="21">
        <f>'Active Model Inputs'!F223</f>
        <v>0.25</v>
      </c>
      <c r="G328" s="10" t="s">
        <v>10</v>
      </c>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row>
    <row r="329" spans="2:47" x14ac:dyDescent="0.2">
      <c r="E329" s="9" t="s">
        <v>376</v>
      </c>
      <c r="F329" s="23"/>
      <c r="G329" s="10" t="s">
        <v>85</v>
      </c>
      <c r="J329" s="38">
        <f>SUM($L329:$AU329)</f>
        <v>-465.57847132930431</v>
      </c>
      <c r="L329" s="38">
        <f>L327*(1+$F$328)</f>
        <v>0</v>
      </c>
      <c r="M329" s="38">
        <f t="shared" ref="M329:AU329" si="62">M327*(1+$F$328)</f>
        <v>0</v>
      </c>
      <c r="N329" s="38">
        <f t="shared" si="62"/>
        <v>-1.5125238361786322</v>
      </c>
      <c r="O329" s="38">
        <f t="shared" si="62"/>
        <v>-7.5626191808931598</v>
      </c>
      <c r="P329" s="38">
        <f t="shared" si="62"/>
        <v>-16.170487147957552</v>
      </c>
      <c r="Q329" s="38">
        <f t="shared" si="62"/>
        <v>-20.842193852549997</v>
      </c>
      <c r="R329" s="38">
        <f t="shared" si="62"/>
        <v>-22.926413237805001</v>
      </c>
      <c r="S329" s="38">
        <f t="shared" si="62"/>
        <v>-23.670461982888</v>
      </c>
      <c r="T329" s="38">
        <f t="shared" si="62"/>
        <v>-27.076520170151998</v>
      </c>
      <c r="U329" s="38">
        <f t="shared" si="62"/>
        <v>-27.076520170151998</v>
      </c>
      <c r="V329" s="38">
        <f t="shared" si="62"/>
        <v>-27.076520170151998</v>
      </c>
      <c r="W329" s="38">
        <f t="shared" si="62"/>
        <v>-30.458014739135994</v>
      </c>
      <c r="X329" s="38">
        <f t="shared" si="62"/>
        <v>-30.095082775800002</v>
      </c>
      <c r="Y329" s="38">
        <f t="shared" si="62"/>
        <v>-30.18242161305</v>
      </c>
      <c r="Z329" s="38">
        <f t="shared" si="62"/>
        <v>-30.18242161305</v>
      </c>
      <c r="AA329" s="38">
        <f t="shared" si="62"/>
        <v>-30.18242161305</v>
      </c>
      <c r="AB329" s="38">
        <f t="shared" si="62"/>
        <v>-34.494196129199999</v>
      </c>
      <c r="AC329" s="38">
        <f t="shared" si="62"/>
        <v>-30.18242161305</v>
      </c>
      <c r="AD329" s="38">
        <f t="shared" si="62"/>
        <v>-30.18242161305</v>
      </c>
      <c r="AE329" s="38">
        <f t="shared" si="62"/>
        <v>-30.18242161305</v>
      </c>
      <c r="AF329" s="38">
        <f t="shared" si="62"/>
        <v>-15.522388258140001</v>
      </c>
      <c r="AG329" s="38">
        <f t="shared" si="62"/>
        <v>0</v>
      </c>
      <c r="AH329" s="38">
        <f t="shared" si="62"/>
        <v>0</v>
      </c>
      <c r="AI329" s="38">
        <f t="shared" si="62"/>
        <v>0</v>
      </c>
      <c r="AJ329" s="38">
        <f t="shared" si="62"/>
        <v>0</v>
      </c>
      <c r="AK329" s="38">
        <f t="shared" si="62"/>
        <v>0</v>
      </c>
      <c r="AL329" s="38">
        <f t="shared" si="62"/>
        <v>0</v>
      </c>
      <c r="AM329" s="38">
        <f t="shared" si="62"/>
        <v>0</v>
      </c>
      <c r="AN329" s="38">
        <f t="shared" si="62"/>
        <v>0</v>
      </c>
      <c r="AO329" s="38">
        <f t="shared" si="62"/>
        <v>0</v>
      </c>
      <c r="AP329" s="38">
        <f t="shared" si="62"/>
        <v>0</v>
      </c>
      <c r="AQ329" s="38">
        <f t="shared" si="62"/>
        <v>0</v>
      </c>
      <c r="AR329" s="38">
        <f t="shared" si="62"/>
        <v>0</v>
      </c>
      <c r="AS329" s="38">
        <f t="shared" si="62"/>
        <v>0</v>
      </c>
      <c r="AT329" s="38">
        <f t="shared" si="62"/>
        <v>0</v>
      </c>
      <c r="AU329" s="38">
        <f t="shared" si="62"/>
        <v>0</v>
      </c>
    </row>
    <row r="330" spans="2:47" x14ac:dyDescent="0.2">
      <c r="D330" s="8" t="s">
        <v>277</v>
      </c>
      <c r="F330" s="23"/>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row>
    <row r="331" spans="2:47" x14ac:dyDescent="0.2">
      <c r="E331" s="9" t="s">
        <v>181</v>
      </c>
      <c r="F331" s="20">
        <f>'Active Model Inputs'!F225</f>
        <v>0</v>
      </c>
      <c r="G331" s="10" t="s">
        <v>184</v>
      </c>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row>
    <row r="332" spans="2:47" x14ac:dyDescent="0.2">
      <c r="E332" s="9" t="s">
        <v>190</v>
      </c>
      <c r="F332" s="23"/>
      <c r="G332" s="10" t="s">
        <v>85</v>
      </c>
      <c r="J332" s="38">
        <f>SUM($L332:$AU332)</f>
        <v>0</v>
      </c>
      <c r="K332" s="38"/>
      <c r="L332" s="38">
        <f t="shared" ref="L332:AU332" si="63">-$F$331*L163</f>
        <v>0</v>
      </c>
      <c r="M332" s="38">
        <f t="shared" si="63"/>
        <v>0</v>
      </c>
      <c r="N332" s="38">
        <f t="shared" si="63"/>
        <v>0</v>
      </c>
      <c r="O332" s="38">
        <f t="shared" si="63"/>
        <v>0</v>
      </c>
      <c r="P332" s="38">
        <f t="shared" si="63"/>
        <v>0</v>
      </c>
      <c r="Q332" s="38">
        <f t="shared" si="63"/>
        <v>0</v>
      </c>
      <c r="R332" s="38">
        <f t="shared" si="63"/>
        <v>0</v>
      </c>
      <c r="S332" s="38">
        <f t="shared" si="63"/>
        <v>0</v>
      </c>
      <c r="T332" s="38">
        <f t="shared" si="63"/>
        <v>0</v>
      </c>
      <c r="U332" s="38">
        <f t="shared" si="63"/>
        <v>0</v>
      </c>
      <c r="V332" s="38">
        <f t="shared" si="63"/>
        <v>0</v>
      </c>
      <c r="W332" s="38">
        <f t="shared" si="63"/>
        <v>0</v>
      </c>
      <c r="X332" s="38">
        <f t="shared" si="63"/>
        <v>0</v>
      </c>
      <c r="Y332" s="38">
        <f t="shared" si="63"/>
        <v>0</v>
      </c>
      <c r="Z332" s="38">
        <f t="shared" si="63"/>
        <v>0</v>
      </c>
      <c r="AA332" s="38">
        <f t="shared" si="63"/>
        <v>0</v>
      </c>
      <c r="AB332" s="38">
        <f t="shared" si="63"/>
        <v>0</v>
      </c>
      <c r="AC332" s="38">
        <f t="shared" si="63"/>
        <v>0</v>
      </c>
      <c r="AD332" s="38">
        <f t="shared" si="63"/>
        <v>0</v>
      </c>
      <c r="AE332" s="38">
        <f t="shared" si="63"/>
        <v>0</v>
      </c>
      <c r="AF332" s="38">
        <f t="shared" si="63"/>
        <v>0</v>
      </c>
      <c r="AG332" s="38">
        <f t="shared" si="63"/>
        <v>0</v>
      </c>
      <c r="AH332" s="38">
        <f t="shared" si="63"/>
        <v>0</v>
      </c>
      <c r="AI332" s="38">
        <f t="shared" si="63"/>
        <v>0</v>
      </c>
      <c r="AJ332" s="38">
        <f t="shared" si="63"/>
        <v>0</v>
      </c>
      <c r="AK332" s="38">
        <f t="shared" si="63"/>
        <v>0</v>
      </c>
      <c r="AL332" s="38">
        <f t="shared" si="63"/>
        <v>0</v>
      </c>
      <c r="AM332" s="38">
        <f t="shared" si="63"/>
        <v>0</v>
      </c>
      <c r="AN332" s="38">
        <f t="shared" si="63"/>
        <v>0</v>
      </c>
      <c r="AO332" s="38">
        <f t="shared" si="63"/>
        <v>0</v>
      </c>
      <c r="AP332" s="38">
        <f t="shared" si="63"/>
        <v>0</v>
      </c>
      <c r="AQ332" s="38">
        <f t="shared" si="63"/>
        <v>0</v>
      </c>
      <c r="AR332" s="38">
        <f t="shared" si="63"/>
        <v>0</v>
      </c>
      <c r="AS332" s="38">
        <f t="shared" si="63"/>
        <v>0</v>
      </c>
      <c r="AT332" s="38">
        <f t="shared" si="63"/>
        <v>0</v>
      </c>
      <c r="AU332" s="38">
        <f t="shared" si="63"/>
        <v>0</v>
      </c>
    </row>
    <row r="333" spans="2:47" x14ac:dyDescent="0.2">
      <c r="D333" s="8" t="s">
        <v>3</v>
      </c>
      <c r="F333" s="23"/>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row>
    <row r="334" spans="2:47" x14ac:dyDescent="0.2">
      <c r="E334" s="9" t="s">
        <v>191</v>
      </c>
      <c r="F334" s="23"/>
      <c r="G334" s="10" t="s">
        <v>85</v>
      </c>
      <c r="J334" s="38">
        <f>SUM($L334:$AU334)</f>
        <v>-672.45347132930431</v>
      </c>
      <c r="K334" s="38"/>
      <c r="L334" s="38">
        <f>L324+L329+L332</f>
        <v>-0.625</v>
      </c>
      <c r="M334" s="38">
        <f t="shared" ref="M334:AU334" si="64">M324+M329+M332</f>
        <v>-0.625</v>
      </c>
      <c r="N334" s="38">
        <f t="shared" si="64"/>
        <v>-2.137523836178632</v>
      </c>
      <c r="O334" s="38">
        <f t="shared" si="64"/>
        <v>-9.4376191808931598</v>
      </c>
      <c r="P334" s="38">
        <f t="shared" si="64"/>
        <v>-19.295487147957552</v>
      </c>
      <c r="Q334" s="38">
        <f t="shared" si="64"/>
        <v>-26.467193852549997</v>
      </c>
      <c r="R334" s="38">
        <f t="shared" si="64"/>
        <v>-33.551413237805001</v>
      </c>
      <c r="S334" s="38">
        <f t="shared" si="64"/>
        <v>-36.795461982888</v>
      </c>
      <c r="T334" s="38">
        <f t="shared" si="64"/>
        <v>-40.201520170151994</v>
      </c>
      <c r="U334" s="38">
        <f t="shared" si="64"/>
        <v>-40.201520170151994</v>
      </c>
      <c r="V334" s="38">
        <f t="shared" si="64"/>
        <v>-40.201520170151994</v>
      </c>
      <c r="W334" s="38">
        <f t="shared" si="64"/>
        <v>-43.58301473913599</v>
      </c>
      <c r="X334" s="38">
        <f t="shared" si="64"/>
        <v>-43.220082775800002</v>
      </c>
      <c r="Y334" s="38">
        <f t="shared" si="64"/>
        <v>-43.307421613049996</v>
      </c>
      <c r="Z334" s="38">
        <f t="shared" si="64"/>
        <v>-43.307421613049996</v>
      </c>
      <c r="AA334" s="38">
        <f t="shared" si="64"/>
        <v>-43.307421613049996</v>
      </c>
      <c r="AB334" s="38">
        <f t="shared" si="64"/>
        <v>-47.619196129199999</v>
      </c>
      <c r="AC334" s="38">
        <f t="shared" si="64"/>
        <v>-43.307421613049996</v>
      </c>
      <c r="AD334" s="38">
        <f t="shared" si="64"/>
        <v>-43.307421613049996</v>
      </c>
      <c r="AE334" s="38">
        <f t="shared" si="64"/>
        <v>-43.307421613049996</v>
      </c>
      <c r="AF334" s="38">
        <f t="shared" si="64"/>
        <v>-28.647388258140001</v>
      </c>
      <c r="AG334" s="38">
        <f t="shared" si="64"/>
        <v>0</v>
      </c>
      <c r="AH334" s="38">
        <f t="shared" si="64"/>
        <v>0</v>
      </c>
      <c r="AI334" s="38">
        <f t="shared" si="64"/>
        <v>0</v>
      </c>
      <c r="AJ334" s="38">
        <f t="shared" si="64"/>
        <v>0</v>
      </c>
      <c r="AK334" s="38">
        <f t="shared" si="64"/>
        <v>0</v>
      </c>
      <c r="AL334" s="38">
        <f t="shared" si="64"/>
        <v>0</v>
      </c>
      <c r="AM334" s="38">
        <f t="shared" si="64"/>
        <v>0</v>
      </c>
      <c r="AN334" s="38">
        <f t="shared" si="64"/>
        <v>0</v>
      </c>
      <c r="AO334" s="38">
        <f t="shared" si="64"/>
        <v>0</v>
      </c>
      <c r="AP334" s="38">
        <f t="shared" si="64"/>
        <v>0</v>
      </c>
      <c r="AQ334" s="38">
        <f t="shared" si="64"/>
        <v>0</v>
      </c>
      <c r="AR334" s="38">
        <f t="shared" si="64"/>
        <v>0</v>
      </c>
      <c r="AS334" s="38">
        <f t="shared" si="64"/>
        <v>0</v>
      </c>
      <c r="AT334" s="38">
        <f t="shared" si="64"/>
        <v>0</v>
      </c>
      <c r="AU334" s="38">
        <f t="shared" si="64"/>
        <v>0</v>
      </c>
    </row>
    <row r="335" spans="2:47" x14ac:dyDescent="0.2">
      <c r="F335" s="23"/>
      <c r="J335" s="20"/>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row>
    <row r="336" spans="2:47" x14ac:dyDescent="0.2">
      <c r="B336" s="6" t="s">
        <v>227</v>
      </c>
      <c r="F336" s="23"/>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row>
    <row r="337" spans="2:47" x14ac:dyDescent="0.2">
      <c r="F337" s="23"/>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row>
    <row r="338" spans="2:47" x14ac:dyDescent="0.2">
      <c r="E338" s="9" t="s">
        <v>227</v>
      </c>
      <c r="F338" s="23"/>
      <c r="G338" s="10" t="s">
        <v>85</v>
      </c>
      <c r="J338" s="38">
        <f>SUM($L338:$AU338)</f>
        <v>29146.36862183662</v>
      </c>
      <c r="K338" s="38"/>
      <c r="L338" s="38">
        <f t="shared" ref="L338:AU338" si="65">L163+L316+L334</f>
        <v>-0.625</v>
      </c>
      <c r="M338" s="38">
        <f t="shared" si="65"/>
        <v>-0.625</v>
      </c>
      <c r="N338" s="38">
        <f t="shared" si="65"/>
        <v>-84.684595015610753</v>
      </c>
      <c r="O338" s="38">
        <f t="shared" si="65"/>
        <v>-146.91950638232603</v>
      </c>
      <c r="P338" s="38">
        <f t="shared" si="65"/>
        <v>6.6366344724803454</v>
      </c>
      <c r="Q338" s="38">
        <f t="shared" si="65"/>
        <v>298.77260481493028</v>
      </c>
      <c r="R338" s="38">
        <f t="shared" si="65"/>
        <v>853.07705056889949</v>
      </c>
      <c r="S338" s="38">
        <f t="shared" si="65"/>
        <v>1069.8126796921533</v>
      </c>
      <c r="T338" s="38">
        <f t="shared" si="65"/>
        <v>1653.1391528542663</v>
      </c>
      <c r="U338" s="38">
        <f t="shared" si="65"/>
        <v>1646.439152854266</v>
      </c>
      <c r="V338" s="38">
        <f t="shared" si="65"/>
        <v>1644.0391528542664</v>
      </c>
      <c r="W338" s="38">
        <f t="shared" si="65"/>
        <v>1809.20638670428</v>
      </c>
      <c r="X338" s="38">
        <f t="shared" si="65"/>
        <v>1938.9513477799157</v>
      </c>
      <c r="Y338" s="38">
        <f t="shared" si="65"/>
        <v>2133.8392202072478</v>
      </c>
      <c r="Z338" s="38">
        <f t="shared" si="65"/>
        <v>2133.8392202072478</v>
      </c>
      <c r="AA338" s="38">
        <f t="shared" si="65"/>
        <v>2314.9392202072481</v>
      </c>
      <c r="AB338" s="38">
        <f t="shared" si="65"/>
        <v>2979.6073832423208</v>
      </c>
      <c r="AC338" s="38">
        <f t="shared" si="65"/>
        <v>2586.6392202072479</v>
      </c>
      <c r="AD338" s="38">
        <f t="shared" si="65"/>
        <v>2586.6392202072479</v>
      </c>
      <c r="AE338" s="38">
        <f t="shared" si="65"/>
        <v>2505.9380819485305</v>
      </c>
      <c r="AF338" s="38">
        <f t="shared" si="65"/>
        <v>1217.7069944120055</v>
      </c>
      <c r="AG338" s="38">
        <f t="shared" si="65"/>
        <v>0</v>
      </c>
      <c r="AH338" s="38">
        <f t="shared" si="65"/>
        <v>0</v>
      </c>
      <c r="AI338" s="38">
        <f t="shared" si="65"/>
        <v>0</v>
      </c>
      <c r="AJ338" s="38">
        <f t="shared" si="65"/>
        <v>0</v>
      </c>
      <c r="AK338" s="38">
        <f t="shared" si="65"/>
        <v>0</v>
      </c>
      <c r="AL338" s="38">
        <f t="shared" si="65"/>
        <v>0</v>
      </c>
      <c r="AM338" s="38">
        <f t="shared" si="65"/>
        <v>0</v>
      </c>
      <c r="AN338" s="38">
        <f t="shared" si="65"/>
        <v>0</v>
      </c>
      <c r="AO338" s="38">
        <f t="shared" si="65"/>
        <v>0</v>
      </c>
      <c r="AP338" s="38">
        <f t="shared" si="65"/>
        <v>0</v>
      </c>
      <c r="AQ338" s="38">
        <f t="shared" si="65"/>
        <v>0</v>
      </c>
      <c r="AR338" s="38">
        <f t="shared" si="65"/>
        <v>0</v>
      </c>
      <c r="AS338" s="38">
        <f t="shared" si="65"/>
        <v>0</v>
      </c>
      <c r="AT338" s="38">
        <f t="shared" si="65"/>
        <v>0</v>
      </c>
      <c r="AU338" s="38">
        <f t="shared" si="65"/>
        <v>0</v>
      </c>
    </row>
    <row r="339" spans="2:47" x14ac:dyDescent="0.2">
      <c r="F339" s="23"/>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row>
    <row r="340" spans="2:47" x14ac:dyDescent="0.2">
      <c r="B340" s="6" t="s">
        <v>220</v>
      </c>
      <c r="F340" s="23"/>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row>
    <row r="341" spans="2:47" x14ac:dyDescent="0.2">
      <c r="F341" s="23"/>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row>
    <row r="342" spans="2:47" x14ac:dyDescent="0.2">
      <c r="E342" s="9" t="s">
        <v>352</v>
      </c>
      <c r="F342" s="9">
        <f>_xlfn.MAXIFS($L$4:$AU$4,$L$11:$AU$11,"=1")</f>
        <v>2045</v>
      </c>
      <c r="G342" s="10" t="s">
        <v>198</v>
      </c>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row>
    <row r="343" spans="2:47" x14ac:dyDescent="0.2">
      <c r="D343" s="8" t="s">
        <v>221</v>
      </c>
      <c r="F343" s="23"/>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row>
    <row r="344" spans="2:47" x14ac:dyDescent="0.2">
      <c r="E344" s="9" t="s">
        <v>222</v>
      </c>
      <c r="F344" s="23"/>
      <c r="G344" s="10" t="s">
        <v>85</v>
      </c>
      <c r="J344" s="38">
        <f>SUM($L344:$AU344)</f>
        <v>-491.60000000000014</v>
      </c>
      <c r="K344" s="38"/>
      <c r="L344" s="38">
        <f t="shared" ref="L344:AU344" si="66">$F185*L$11/$J$11</f>
        <v>0</v>
      </c>
      <c r="M344" s="38">
        <f t="shared" si="66"/>
        <v>0</v>
      </c>
      <c r="N344" s="38">
        <f t="shared" si="66"/>
        <v>-25.873684210526314</v>
      </c>
      <c r="O344" s="38">
        <f t="shared" si="66"/>
        <v>-25.873684210526314</v>
      </c>
      <c r="P344" s="38">
        <f t="shared" si="66"/>
        <v>-25.873684210526314</v>
      </c>
      <c r="Q344" s="38">
        <f t="shared" si="66"/>
        <v>-25.873684210526314</v>
      </c>
      <c r="R344" s="38">
        <f t="shared" si="66"/>
        <v>-25.873684210526314</v>
      </c>
      <c r="S344" s="38">
        <f t="shared" si="66"/>
        <v>-25.873684210526314</v>
      </c>
      <c r="T344" s="38">
        <f t="shared" si="66"/>
        <v>-25.873684210526314</v>
      </c>
      <c r="U344" s="38">
        <f t="shared" si="66"/>
        <v>-25.873684210526314</v>
      </c>
      <c r="V344" s="38">
        <f t="shared" si="66"/>
        <v>-25.873684210526314</v>
      </c>
      <c r="W344" s="38">
        <f t="shared" si="66"/>
        <v>-25.873684210526314</v>
      </c>
      <c r="X344" s="38">
        <f t="shared" si="66"/>
        <v>-25.873684210526314</v>
      </c>
      <c r="Y344" s="38">
        <f t="shared" si="66"/>
        <v>-25.873684210526314</v>
      </c>
      <c r="Z344" s="38">
        <f t="shared" si="66"/>
        <v>-25.873684210526314</v>
      </c>
      <c r="AA344" s="38">
        <f t="shared" si="66"/>
        <v>-25.873684210526314</v>
      </c>
      <c r="AB344" s="38">
        <f t="shared" si="66"/>
        <v>-25.873684210526314</v>
      </c>
      <c r="AC344" s="38">
        <f t="shared" si="66"/>
        <v>-25.873684210526314</v>
      </c>
      <c r="AD344" s="38">
        <f t="shared" si="66"/>
        <v>-25.873684210526314</v>
      </c>
      <c r="AE344" s="38">
        <f t="shared" si="66"/>
        <v>-25.873684210526314</v>
      </c>
      <c r="AF344" s="38">
        <f t="shared" si="66"/>
        <v>-25.873684210526314</v>
      </c>
      <c r="AG344" s="38">
        <f t="shared" si="66"/>
        <v>0</v>
      </c>
      <c r="AH344" s="38">
        <f t="shared" si="66"/>
        <v>0</v>
      </c>
      <c r="AI344" s="38">
        <f t="shared" si="66"/>
        <v>0</v>
      </c>
      <c r="AJ344" s="38">
        <f t="shared" si="66"/>
        <v>0</v>
      </c>
      <c r="AK344" s="38">
        <f t="shared" si="66"/>
        <v>0</v>
      </c>
      <c r="AL344" s="38">
        <f t="shared" si="66"/>
        <v>0</v>
      </c>
      <c r="AM344" s="38">
        <f t="shared" si="66"/>
        <v>0</v>
      </c>
      <c r="AN344" s="38">
        <f t="shared" si="66"/>
        <v>0</v>
      </c>
      <c r="AO344" s="38">
        <f t="shared" si="66"/>
        <v>0</v>
      </c>
      <c r="AP344" s="38">
        <f t="shared" si="66"/>
        <v>0</v>
      </c>
      <c r="AQ344" s="38">
        <f t="shared" si="66"/>
        <v>0</v>
      </c>
      <c r="AR344" s="38">
        <f t="shared" si="66"/>
        <v>0</v>
      </c>
      <c r="AS344" s="38">
        <f t="shared" si="66"/>
        <v>0</v>
      </c>
      <c r="AT344" s="38">
        <f t="shared" si="66"/>
        <v>0</v>
      </c>
      <c r="AU344" s="38">
        <f t="shared" si="66"/>
        <v>0</v>
      </c>
    </row>
    <row r="345" spans="2:47" x14ac:dyDescent="0.2">
      <c r="E345" s="9" t="s">
        <v>141</v>
      </c>
      <c r="F345" s="23"/>
      <c r="G345" s="10" t="s">
        <v>85</v>
      </c>
      <c r="J345" s="38">
        <f t="shared" ref="J345:J374" si="67">SUM($L345:$AU345)</f>
        <v>-2213.0000000000005</v>
      </c>
      <c r="K345" s="38"/>
      <c r="L345" s="38">
        <f t="shared" ref="L345:AU345" si="68">$F$200*L20/$J20</f>
        <v>0</v>
      </c>
      <c r="M345" s="38">
        <f t="shared" si="68"/>
        <v>0</v>
      </c>
      <c r="N345" s="38">
        <f t="shared" si="68"/>
        <v>0</v>
      </c>
      <c r="O345" s="38">
        <f t="shared" si="68"/>
        <v>0</v>
      </c>
      <c r="P345" s="38">
        <f t="shared" si="68"/>
        <v>0</v>
      </c>
      <c r="Q345" s="38">
        <f t="shared" si="68"/>
        <v>0</v>
      </c>
      <c r="R345" s="38">
        <f t="shared" si="68"/>
        <v>0</v>
      </c>
      <c r="S345" s="38">
        <f t="shared" si="68"/>
        <v>0</v>
      </c>
      <c r="T345" s="38">
        <f t="shared" si="68"/>
        <v>-170.23076923076923</v>
      </c>
      <c r="U345" s="38">
        <f t="shared" si="68"/>
        <v>-170.23076923076923</v>
      </c>
      <c r="V345" s="38">
        <f t="shared" si="68"/>
        <v>-170.23076923076923</v>
      </c>
      <c r="W345" s="38">
        <f t="shared" si="68"/>
        <v>-170.23076923076923</v>
      </c>
      <c r="X345" s="38">
        <f t="shared" si="68"/>
        <v>-170.23076923076923</v>
      </c>
      <c r="Y345" s="38">
        <f t="shared" si="68"/>
        <v>-170.23076923076923</v>
      </c>
      <c r="Z345" s="38">
        <f t="shared" si="68"/>
        <v>-170.23076923076923</v>
      </c>
      <c r="AA345" s="38">
        <f t="shared" si="68"/>
        <v>-170.23076923076923</v>
      </c>
      <c r="AB345" s="38">
        <f t="shared" si="68"/>
        <v>-170.23076923076923</v>
      </c>
      <c r="AC345" s="38">
        <f t="shared" si="68"/>
        <v>-170.23076923076923</v>
      </c>
      <c r="AD345" s="38">
        <f t="shared" si="68"/>
        <v>-170.23076923076923</v>
      </c>
      <c r="AE345" s="38">
        <f t="shared" si="68"/>
        <v>-170.23076923076923</v>
      </c>
      <c r="AF345" s="38">
        <f t="shared" si="68"/>
        <v>-170.23076923076923</v>
      </c>
      <c r="AG345" s="38">
        <f t="shared" si="68"/>
        <v>0</v>
      </c>
      <c r="AH345" s="38">
        <f t="shared" si="68"/>
        <v>0</v>
      </c>
      <c r="AI345" s="38">
        <f t="shared" si="68"/>
        <v>0</v>
      </c>
      <c r="AJ345" s="38">
        <f t="shared" si="68"/>
        <v>0</v>
      </c>
      <c r="AK345" s="38">
        <f t="shared" si="68"/>
        <v>0</v>
      </c>
      <c r="AL345" s="38">
        <f t="shared" si="68"/>
        <v>0</v>
      </c>
      <c r="AM345" s="38">
        <f t="shared" si="68"/>
        <v>0</v>
      </c>
      <c r="AN345" s="38">
        <f t="shared" si="68"/>
        <v>0</v>
      </c>
      <c r="AO345" s="38">
        <f t="shared" si="68"/>
        <v>0</v>
      </c>
      <c r="AP345" s="38">
        <f t="shared" si="68"/>
        <v>0</v>
      </c>
      <c r="AQ345" s="38">
        <f t="shared" si="68"/>
        <v>0</v>
      </c>
      <c r="AR345" s="38">
        <f t="shared" si="68"/>
        <v>0</v>
      </c>
      <c r="AS345" s="38">
        <f t="shared" si="68"/>
        <v>0</v>
      </c>
      <c r="AT345" s="38">
        <f t="shared" si="68"/>
        <v>0</v>
      </c>
      <c r="AU345" s="38">
        <f t="shared" si="68"/>
        <v>0</v>
      </c>
    </row>
    <row r="346" spans="2:47" x14ac:dyDescent="0.2">
      <c r="E346" s="9" t="s">
        <v>142</v>
      </c>
      <c r="F346" s="23"/>
      <c r="G346" s="10" t="s">
        <v>85</v>
      </c>
      <c r="I346" s="10" t="s">
        <v>351</v>
      </c>
      <c r="J346" s="38">
        <f t="shared" si="67"/>
        <v>-1532.0769230769233</v>
      </c>
      <c r="K346" s="38"/>
      <c r="L346" s="38">
        <f t="shared" ref="L346:AU346" si="69">L345*L21</f>
        <v>0</v>
      </c>
      <c r="M346" s="38">
        <f t="shared" si="69"/>
        <v>0</v>
      </c>
      <c r="N346" s="38">
        <f t="shared" si="69"/>
        <v>0</v>
      </c>
      <c r="O346" s="38">
        <f t="shared" si="69"/>
        <v>0</v>
      </c>
      <c r="P346" s="38">
        <f t="shared" si="69"/>
        <v>0</v>
      </c>
      <c r="Q346" s="38">
        <f t="shared" si="69"/>
        <v>0</v>
      </c>
      <c r="R346" s="38">
        <f t="shared" si="69"/>
        <v>0</v>
      </c>
      <c r="S346" s="38">
        <f t="shared" si="69"/>
        <v>0</v>
      </c>
      <c r="T346" s="38">
        <f t="shared" si="69"/>
        <v>0</v>
      </c>
      <c r="U346" s="38">
        <f t="shared" si="69"/>
        <v>0</v>
      </c>
      <c r="V346" s="38">
        <f t="shared" si="69"/>
        <v>0</v>
      </c>
      <c r="W346" s="38">
        <f t="shared" si="69"/>
        <v>0</v>
      </c>
      <c r="X346" s="38">
        <f t="shared" si="69"/>
        <v>-170.23076923076923</v>
      </c>
      <c r="Y346" s="38">
        <f t="shared" si="69"/>
        <v>-170.23076923076923</v>
      </c>
      <c r="Z346" s="38">
        <f t="shared" si="69"/>
        <v>-170.23076923076923</v>
      </c>
      <c r="AA346" s="38">
        <f t="shared" si="69"/>
        <v>-170.23076923076923</v>
      </c>
      <c r="AB346" s="38">
        <f t="shared" si="69"/>
        <v>-170.23076923076923</v>
      </c>
      <c r="AC346" s="38">
        <f t="shared" si="69"/>
        <v>-170.23076923076923</v>
      </c>
      <c r="AD346" s="38">
        <f t="shared" si="69"/>
        <v>-170.23076923076923</v>
      </c>
      <c r="AE346" s="38">
        <f t="shared" si="69"/>
        <v>-170.23076923076923</v>
      </c>
      <c r="AF346" s="38">
        <f t="shared" si="69"/>
        <v>-170.23076923076923</v>
      </c>
      <c r="AG346" s="38">
        <f t="shared" si="69"/>
        <v>0</v>
      </c>
      <c r="AH346" s="38">
        <f t="shared" si="69"/>
        <v>0</v>
      </c>
      <c r="AI346" s="38">
        <f t="shared" si="69"/>
        <v>0</v>
      </c>
      <c r="AJ346" s="38">
        <f t="shared" si="69"/>
        <v>0</v>
      </c>
      <c r="AK346" s="38">
        <f t="shared" si="69"/>
        <v>0</v>
      </c>
      <c r="AL346" s="38">
        <f t="shared" si="69"/>
        <v>0</v>
      </c>
      <c r="AM346" s="38">
        <f t="shared" si="69"/>
        <v>0</v>
      </c>
      <c r="AN346" s="38">
        <f t="shared" si="69"/>
        <v>0</v>
      </c>
      <c r="AO346" s="38">
        <f t="shared" si="69"/>
        <v>0</v>
      </c>
      <c r="AP346" s="38">
        <f t="shared" si="69"/>
        <v>0</v>
      </c>
      <c r="AQ346" s="38">
        <f t="shared" si="69"/>
        <v>0</v>
      </c>
      <c r="AR346" s="38">
        <f t="shared" si="69"/>
        <v>0</v>
      </c>
      <c r="AS346" s="38">
        <f t="shared" si="69"/>
        <v>0</v>
      </c>
      <c r="AT346" s="38">
        <f t="shared" si="69"/>
        <v>0</v>
      </c>
      <c r="AU346" s="38">
        <f t="shared" si="69"/>
        <v>0</v>
      </c>
    </row>
    <row r="347" spans="2:47" x14ac:dyDescent="0.2">
      <c r="E347" s="9" t="s">
        <v>353</v>
      </c>
      <c r="F347" s="23"/>
      <c r="G347" s="10" t="s">
        <v>85</v>
      </c>
      <c r="J347" s="38">
        <f t="shared" si="67"/>
        <v>-680.92307692307668</v>
      </c>
      <c r="K347" s="38"/>
      <c r="L347" s="38">
        <f t="shared" ref="L347:AU347" si="70">IF(L$4=$F$342,$F$200-$J$346,0)</f>
        <v>0</v>
      </c>
      <c r="M347" s="38">
        <f t="shared" si="70"/>
        <v>0</v>
      </c>
      <c r="N347" s="38">
        <f t="shared" si="70"/>
        <v>0</v>
      </c>
      <c r="O347" s="38">
        <f t="shared" si="70"/>
        <v>0</v>
      </c>
      <c r="P347" s="38">
        <f t="shared" si="70"/>
        <v>0</v>
      </c>
      <c r="Q347" s="38">
        <f t="shared" si="70"/>
        <v>0</v>
      </c>
      <c r="R347" s="38">
        <f t="shared" si="70"/>
        <v>0</v>
      </c>
      <c r="S347" s="38">
        <f t="shared" si="70"/>
        <v>0</v>
      </c>
      <c r="T347" s="38">
        <f t="shared" si="70"/>
        <v>0</v>
      </c>
      <c r="U347" s="38">
        <f t="shared" si="70"/>
        <v>0</v>
      </c>
      <c r="V347" s="38">
        <f t="shared" si="70"/>
        <v>0</v>
      </c>
      <c r="W347" s="38">
        <f t="shared" si="70"/>
        <v>0</v>
      </c>
      <c r="X347" s="38">
        <f t="shared" si="70"/>
        <v>0</v>
      </c>
      <c r="Y347" s="38">
        <f t="shared" si="70"/>
        <v>0</v>
      </c>
      <c r="Z347" s="38">
        <f t="shared" si="70"/>
        <v>0</v>
      </c>
      <c r="AA347" s="38">
        <f t="shared" si="70"/>
        <v>0</v>
      </c>
      <c r="AB347" s="38">
        <f t="shared" si="70"/>
        <v>0</v>
      </c>
      <c r="AC347" s="38">
        <f t="shared" si="70"/>
        <v>0</v>
      </c>
      <c r="AD347" s="38">
        <f t="shared" si="70"/>
        <v>0</v>
      </c>
      <c r="AE347" s="38">
        <f t="shared" si="70"/>
        <v>0</v>
      </c>
      <c r="AF347" s="38">
        <f t="shared" si="70"/>
        <v>-680.92307692307668</v>
      </c>
      <c r="AG347" s="38">
        <f t="shared" si="70"/>
        <v>0</v>
      </c>
      <c r="AH347" s="38">
        <f t="shared" si="70"/>
        <v>0</v>
      </c>
      <c r="AI347" s="38">
        <f t="shared" si="70"/>
        <v>0</v>
      </c>
      <c r="AJ347" s="38">
        <f t="shared" si="70"/>
        <v>0</v>
      </c>
      <c r="AK347" s="38">
        <f t="shared" si="70"/>
        <v>0</v>
      </c>
      <c r="AL347" s="38">
        <f t="shared" si="70"/>
        <v>0</v>
      </c>
      <c r="AM347" s="38">
        <f t="shared" si="70"/>
        <v>0</v>
      </c>
      <c r="AN347" s="38">
        <f t="shared" si="70"/>
        <v>0</v>
      </c>
      <c r="AO347" s="38">
        <f t="shared" si="70"/>
        <v>0</v>
      </c>
      <c r="AP347" s="38">
        <f t="shared" si="70"/>
        <v>0</v>
      </c>
      <c r="AQ347" s="38">
        <f t="shared" si="70"/>
        <v>0</v>
      </c>
      <c r="AR347" s="38">
        <f t="shared" si="70"/>
        <v>0</v>
      </c>
      <c r="AS347" s="38">
        <f t="shared" si="70"/>
        <v>0</v>
      </c>
      <c r="AT347" s="38">
        <f t="shared" si="70"/>
        <v>0</v>
      </c>
      <c r="AU347" s="38">
        <f t="shared" si="70"/>
        <v>0</v>
      </c>
    </row>
    <row r="348" spans="2:47" x14ac:dyDescent="0.2">
      <c r="E348" s="9" t="s">
        <v>3</v>
      </c>
      <c r="F348" s="23"/>
      <c r="G348" s="10" t="s">
        <v>85</v>
      </c>
      <c r="J348" s="38">
        <f t="shared" si="67"/>
        <v>-4917.6000000000004</v>
      </c>
      <c r="K348" s="38"/>
      <c r="L348" s="38">
        <f>SUM(L344:L347)</f>
        <v>0</v>
      </c>
      <c r="M348" s="38">
        <f t="shared" ref="M348:AU348" si="71">SUM(M344:M347)</f>
        <v>0</v>
      </c>
      <c r="N348" s="38">
        <f t="shared" si="71"/>
        <v>-25.873684210526314</v>
      </c>
      <c r="O348" s="38">
        <f t="shared" si="71"/>
        <v>-25.873684210526314</v>
      </c>
      <c r="P348" s="38">
        <f t="shared" si="71"/>
        <v>-25.873684210526314</v>
      </c>
      <c r="Q348" s="38">
        <f t="shared" si="71"/>
        <v>-25.873684210526314</v>
      </c>
      <c r="R348" s="38">
        <f t="shared" si="71"/>
        <v>-25.873684210526314</v>
      </c>
      <c r="S348" s="38">
        <f t="shared" si="71"/>
        <v>-25.873684210526314</v>
      </c>
      <c r="T348" s="38">
        <f t="shared" si="71"/>
        <v>-196.10445344129553</v>
      </c>
      <c r="U348" s="38">
        <f t="shared" si="71"/>
        <v>-196.10445344129553</v>
      </c>
      <c r="V348" s="38">
        <f t="shared" si="71"/>
        <v>-196.10445344129553</v>
      </c>
      <c r="W348" s="38">
        <f t="shared" si="71"/>
        <v>-196.10445344129553</v>
      </c>
      <c r="X348" s="38">
        <f t="shared" si="71"/>
        <v>-366.33522267206479</v>
      </c>
      <c r="Y348" s="38">
        <f t="shared" si="71"/>
        <v>-366.33522267206479</v>
      </c>
      <c r="Z348" s="38">
        <f t="shared" si="71"/>
        <v>-366.33522267206479</v>
      </c>
      <c r="AA348" s="38">
        <f t="shared" si="71"/>
        <v>-366.33522267206479</v>
      </c>
      <c r="AB348" s="38">
        <f t="shared" si="71"/>
        <v>-366.33522267206479</v>
      </c>
      <c r="AC348" s="38">
        <f t="shared" si="71"/>
        <v>-366.33522267206479</v>
      </c>
      <c r="AD348" s="38">
        <f t="shared" si="71"/>
        <v>-366.33522267206479</v>
      </c>
      <c r="AE348" s="38">
        <f t="shared" si="71"/>
        <v>-366.33522267206479</v>
      </c>
      <c r="AF348" s="38">
        <f t="shared" si="71"/>
        <v>-1047.2582995951416</v>
      </c>
      <c r="AG348" s="38">
        <f t="shared" si="71"/>
        <v>0</v>
      </c>
      <c r="AH348" s="38">
        <f t="shared" si="71"/>
        <v>0</v>
      </c>
      <c r="AI348" s="38">
        <f t="shared" si="71"/>
        <v>0</v>
      </c>
      <c r="AJ348" s="38">
        <f t="shared" si="71"/>
        <v>0</v>
      </c>
      <c r="AK348" s="38">
        <f t="shared" si="71"/>
        <v>0</v>
      </c>
      <c r="AL348" s="38">
        <f t="shared" si="71"/>
        <v>0</v>
      </c>
      <c r="AM348" s="38">
        <f t="shared" si="71"/>
        <v>0</v>
      </c>
      <c r="AN348" s="38">
        <f t="shared" si="71"/>
        <v>0</v>
      </c>
      <c r="AO348" s="38">
        <f t="shared" si="71"/>
        <v>0</v>
      </c>
      <c r="AP348" s="38">
        <f t="shared" si="71"/>
        <v>0</v>
      </c>
      <c r="AQ348" s="38">
        <f t="shared" si="71"/>
        <v>0</v>
      </c>
      <c r="AR348" s="38">
        <f t="shared" si="71"/>
        <v>0</v>
      </c>
      <c r="AS348" s="38">
        <f t="shared" si="71"/>
        <v>0</v>
      </c>
      <c r="AT348" s="38">
        <f t="shared" si="71"/>
        <v>0</v>
      </c>
      <c r="AU348" s="38">
        <f t="shared" si="71"/>
        <v>0</v>
      </c>
    </row>
    <row r="349" spans="2:47" x14ac:dyDescent="0.2">
      <c r="D349" s="8" t="s">
        <v>265</v>
      </c>
      <c r="F349" s="23"/>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row>
    <row r="350" spans="2:47" x14ac:dyDescent="0.2">
      <c r="E350" s="42">
        <v>0</v>
      </c>
      <c r="F350" s="38">
        <f t="shared" ref="F350:F368" si="72">_xlfn.XLOOKUP($E350,$L$3:$AU$3,$L$214:$AU$214)</f>
        <v>0</v>
      </c>
      <c r="G350" s="10" t="s">
        <v>85</v>
      </c>
      <c r="I350" s="10" t="s">
        <v>355</v>
      </c>
      <c r="J350" s="38">
        <f t="shared" si="67"/>
        <v>0</v>
      </c>
      <c r="K350" s="38"/>
      <c r="L350" s="38">
        <f t="shared" ref="L350:U359" si="73">IF(AND(L$11=1,L$3&gt;=$E350),$F350/$J$11,0)</f>
        <v>0</v>
      </c>
      <c r="M350" s="38">
        <f t="shared" si="73"/>
        <v>0</v>
      </c>
      <c r="N350" s="38">
        <f t="shared" si="73"/>
        <v>0</v>
      </c>
      <c r="O350" s="38">
        <f t="shared" si="73"/>
        <v>0</v>
      </c>
      <c r="P350" s="38">
        <f t="shared" si="73"/>
        <v>0</v>
      </c>
      <c r="Q350" s="38">
        <f t="shared" si="73"/>
        <v>0</v>
      </c>
      <c r="R350" s="38">
        <f t="shared" si="73"/>
        <v>0</v>
      </c>
      <c r="S350" s="38">
        <f t="shared" si="73"/>
        <v>0</v>
      </c>
      <c r="T350" s="38">
        <f t="shared" si="73"/>
        <v>0</v>
      </c>
      <c r="U350" s="38">
        <f t="shared" si="73"/>
        <v>0</v>
      </c>
      <c r="V350" s="38">
        <f t="shared" ref="V350:AE359" si="74">IF(AND(V$11=1,V$3&gt;=$E350),$F350/$J$11,0)</f>
        <v>0</v>
      </c>
      <c r="W350" s="38">
        <f t="shared" si="74"/>
        <v>0</v>
      </c>
      <c r="X350" s="38">
        <f t="shared" si="74"/>
        <v>0</v>
      </c>
      <c r="Y350" s="38">
        <f t="shared" si="74"/>
        <v>0</v>
      </c>
      <c r="Z350" s="38">
        <f t="shared" si="74"/>
        <v>0</v>
      </c>
      <c r="AA350" s="38">
        <f t="shared" si="74"/>
        <v>0</v>
      </c>
      <c r="AB350" s="38">
        <f t="shared" si="74"/>
        <v>0</v>
      </c>
      <c r="AC350" s="38">
        <f t="shared" si="74"/>
        <v>0</v>
      </c>
      <c r="AD350" s="38">
        <f t="shared" si="74"/>
        <v>0</v>
      </c>
      <c r="AE350" s="38">
        <f t="shared" si="74"/>
        <v>0</v>
      </c>
      <c r="AF350" s="38">
        <f t="shared" ref="AF350:AO359" si="75">IF(AND(AF$11=1,AF$3&gt;=$E350),$F350/$J$11,0)</f>
        <v>0</v>
      </c>
      <c r="AG350" s="38">
        <f t="shared" si="75"/>
        <v>0</v>
      </c>
      <c r="AH350" s="38">
        <f t="shared" si="75"/>
        <v>0</v>
      </c>
      <c r="AI350" s="38">
        <f t="shared" si="75"/>
        <v>0</v>
      </c>
      <c r="AJ350" s="38">
        <f t="shared" si="75"/>
        <v>0</v>
      </c>
      <c r="AK350" s="38">
        <f t="shared" si="75"/>
        <v>0</v>
      </c>
      <c r="AL350" s="38">
        <f t="shared" si="75"/>
        <v>0</v>
      </c>
      <c r="AM350" s="38">
        <f t="shared" si="75"/>
        <v>0</v>
      </c>
      <c r="AN350" s="38">
        <f t="shared" si="75"/>
        <v>0</v>
      </c>
      <c r="AO350" s="38">
        <f t="shared" si="75"/>
        <v>0</v>
      </c>
      <c r="AP350" s="38">
        <f t="shared" ref="AP350:AU359" si="76">IF(AND(AP$11=1,AP$3&gt;=$E350),$F350/$J$11,0)</f>
        <v>0</v>
      </c>
      <c r="AQ350" s="38">
        <f t="shared" si="76"/>
        <v>0</v>
      </c>
      <c r="AR350" s="38">
        <f t="shared" si="76"/>
        <v>0</v>
      </c>
      <c r="AS350" s="38">
        <f t="shared" si="76"/>
        <v>0</v>
      </c>
      <c r="AT350" s="38">
        <f t="shared" si="76"/>
        <v>0</v>
      </c>
      <c r="AU350" s="38">
        <f t="shared" si="76"/>
        <v>0</v>
      </c>
    </row>
    <row r="351" spans="2:47" x14ac:dyDescent="0.2">
      <c r="E351" s="42">
        <v>1</v>
      </c>
      <c r="F351" s="38">
        <f t="shared" si="72"/>
        <v>0</v>
      </c>
      <c r="G351" s="10" t="s">
        <v>85</v>
      </c>
      <c r="I351" s="10" t="s">
        <v>355</v>
      </c>
      <c r="J351" s="38">
        <f t="shared" si="67"/>
        <v>0</v>
      </c>
      <c r="K351" s="38"/>
      <c r="L351" s="38">
        <f t="shared" si="73"/>
        <v>0</v>
      </c>
      <c r="M351" s="38">
        <f t="shared" si="73"/>
        <v>0</v>
      </c>
      <c r="N351" s="38">
        <f t="shared" si="73"/>
        <v>0</v>
      </c>
      <c r="O351" s="38">
        <f t="shared" si="73"/>
        <v>0</v>
      </c>
      <c r="P351" s="38">
        <f t="shared" si="73"/>
        <v>0</v>
      </c>
      <c r="Q351" s="38">
        <f t="shared" si="73"/>
        <v>0</v>
      </c>
      <c r="R351" s="38">
        <f t="shared" si="73"/>
        <v>0</v>
      </c>
      <c r="S351" s="38">
        <f t="shared" si="73"/>
        <v>0</v>
      </c>
      <c r="T351" s="38">
        <f t="shared" si="73"/>
        <v>0</v>
      </c>
      <c r="U351" s="38">
        <f t="shared" si="73"/>
        <v>0</v>
      </c>
      <c r="V351" s="38">
        <f t="shared" si="74"/>
        <v>0</v>
      </c>
      <c r="W351" s="38">
        <f t="shared" si="74"/>
        <v>0</v>
      </c>
      <c r="X351" s="38">
        <f t="shared" si="74"/>
        <v>0</v>
      </c>
      <c r="Y351" s="38">
        <f t="shared" si="74"/>
        <v>0</v>
      </c>
      <c r="Z351" s="38">
        <f t="shared" si="74"/>
        <v>0</v>
      </c>
      <c r="AA351" s="38">
        <f t="shared" si="74"/>
        <v>0</v>
      </c>
      <c r="AB351" s="38">
        <f t="shared" si="74"/>
        <v>0</v>
      </c>
      <c r="AC351" s="38">
        <f t="shared" si="74"/>
        <v>0</v>
      </c>
      <c r="AD351" s="38">
        <f t="shared" si="74"/>
        <v>0</v>
      </c>
      <c r="AE351" s="38">
        <f t="shared" si="74"/>
        <v>0</v>
      </c>
      <c r="AF351" s="38">
        <f t="shared" si="75"/>
        <v>0</v>
      </c>
      <c r="AG351" s="38">
        <f t="shared" si="75"/>
        <v>0</v>
      </c>
      <c r="AH351" s="38">
        <f t="shared" si="75"/>
        <v>0</v>
      </c>
      <c r="AI351" s="38">
        <f t="shared" si="75"/>
        <v>0</v>
      </c>
      <c r="AJ351" s="38">
        <f t="shared" si="75"/>
        <v>0</v>
      </c>
      <c r="AK351" s="38">
        <f t="shared" si="75"/>
        <v>0</v>
      </c>
      <c r="AL351" s="38">
        <f t="shared" si="75"/>
        <v>0</v>
      </c>
      <c r="AM351" s="38">
        <f t="shared" si="75"/>
        <v>0</v>
      </c>
      <c r="AN351" s="38">
        <f t="shared" si="75"/>
        <v>0</v>
      </c>
      <c r="AO351" s="38">
        <f t="shared" si="75"/>
        <v>0</v>
      </c>
      <c r="AP351" s="38">
        <f t="shared" si="76"/>
        <v>0</v>
      </c>
      <c r="AQ351" s="38">
        <f t="shared" si="76"/>
        <v>0</v>
      </c>
      <c r="AR351" s="38">
        <f t="shared" si="76"/>
        <v>0</v>
      </c>
      <c r="AS351" s="38">
        <f t="shared" si="76"/>
        <v>0</v>
      </c>
      <c r="AT351" s="38">
        <f t="shared" si="76"/>
        <v>0</v>
      </c>
      <c r="AU351" s="38">
        <f t="shared" si="76"/>
        <v>0</v>
      </c>
    </row>
    <row r="352" spans="2:47" x14ac:dyDescent="0.2">
      <c r="E352" s="42">
        <v>2</v>
      </c>
      <c r="F352" s="38">
        <f t="shared" si="72"/>
        <v>0</v>
      </c>
      <c r="G352" s="10" t="s">
        <v>85</v>
      </c>
      <c r="I352" s="10" t="s">
        <v>355</v>
      </c>
      <c r="J352" s="38">
        <f t="shared" si="67"/>
        <v>0</v>
      </c>
      <c r="K352" s="38"/>
      <c r="L352" s="38">
        <f t="shared" si="73"/>
        <v>0</v>
      </c>
      <c r="M352" s="38">
        <f t="shared" si="73"/>
        <v>0</v>
      </c>
      <c r="N352" s="38">
        <f t="shared" si="73"/>
        <v>0</v>
      </c>
      <c r="O352" s="38">
        <f t="shared" si="73"/>
        <v>0</v>
      </c>
      <c r="P352" s="38">
        <f t="shared" si="73"/>
        <v>0</v>
      </c>
      <c r="Q352" s="38">
        <f t="shared" si="73"/>
        <v>0</v>
      </c>
      <c r="R352" s="38">
        <f t="shared" si="73"/>
        <v>0</v>
      </c>
      <c r="S352" s="38">
        <f t="shared" si="73"/>
        <v>0</v>
      </c>
      <c r="T352" s="38">
        <f t="shared" si="73"/>
        <v>0</v>
      </c>
      <c r="U352" s="38">
        <f t="shared" si="73"/>
        <v>0</v>
      </c>
      <c r="V352" s="38">
        <f t="shared" si="74"/>
        <v>0</v>
      </c>
      <c r="W352" s="38">
        <f t="shared" si="74"/>
        <v>0</v>
      </c>
      <c r="X352" s="38">
        <f t="shared" si="74"/>
        <v>0</v>
      </c>
      <c r="Y352" s="38">
        <f t="shared" si="74"/>
        <v>0</v>
      </c>
      <c r="Z352" s="38">
        <f t="shared" si="74"/>
        <v>0</v>
      </c>
      <c r="AA352" s="38">
        <f t="shared" si="74"/>
        <v>0</v>
      </c>
      <c r="AB352" s="38">
        <f t="shared" si="74"/>
        <v>0</v>
      </c>
      <c r="AC352" s="38">
        <f t="shared" si="74"/>
        <v>0</v>
      </c>
      <c r="AD352" s="38">
        <f t="shared" si="74"/>
        <v>0</v>
      </c>
      <c r="AE352" s="38">
        <f t="shared" si="74"/>
        <v>0</v>
      </c>
      <c r="AF352" s="38">
        <f t="shared" si="75"/>
        <v>0</v>
      </c>
      <c r="AG352" s="38">
        <f t="shared" si="75"/>
        <v>0</v>
      </c>
      <c r="AH352" s="38">
        <f t="shared" si="75"/>
        <v>0</v>
      </c>
      <c r="AI352" s="38">
        <f t="shared" si="75"/>
        <v>0</v>
      </c>
      <c r="AJ352" s="38">
        <f t="shared" si="75"/>
        <v>0</v>
      </c>
      <c r="AK352" s="38">
        <f t="shared" si="75"/>
        <v>0</v>
      </c>
      <c r="AL352" s="38">
        <f t="shared" si="75"/>
        <v>0</v>
      </c>
      <c r="AM352" s="38">
        <f t="shared" si="75"/>
        <v>0</v>
      </c>
      <c r="AN352" s="38">
        <f t="shared" si="75"/>
        <v>0</v>
      </c>
      <c r="AO352" s="38">
        <f t="shared" si="75"/>
        <v>0</v>
      </c>
      <c r="AP352" s="38">
        <f t="shared" si="76"/>
        <v>0</v>
      </c>
      <c r="AQ352" s="38">
        <f t="shared" si="76"/>
        <v>0</v>
      </c>
      <c r="AR352" s="38">
        <f t="shared" si="76"/>
        <v>0</v>
      </c>
      <c r="AS352" s="38">
        <f t="shared" si="76"/>
        <v>0</v>
      </c>
      <c r="AT352" s="38">
        <f t="shared" si="76"/>
        <v>0</v>
      </c>
      <c r="AU352" s="38">
        <f t="shared" si="76"/>
        <v>0</v>
      </c>
    </row>
    <row r="353" spans="5:47" x14ac:dyDescent="0.2">
      <c r="E353" s="42">
        <v>3</v>
      </c>
      <c r="F353" s="38">
        <f t="shared" si="72"/>
        <v>0</v>
      </c>
      <c r="G353" s="10" t="s">
        <v>85</v>
      </c>
      <c r="I353" s="10" t="s">
        <v>355</v>
      </c>
      <c r="J353" s="38">
        <f t="shared" si="67"/>
        <v>0</v>
      </c>
      <c r="K353" s="38"/>
      <c r="L353" s="38">
        <f t="shared" si="73"/>
        <v>0</v>
      </c>
      <c r="M353" s="38">
        <f t="shared" si="73"/>
        <v>0</v>
      </c>
      <c r="N353" s="38">
        <f t="shared" si="73"/>
        <v>0</v>
      </c>
      <c r="O353" s="38">
        <f t="shared" si="73"/>
        <v>0</v>
      </c>
      <c r="P353" s="38">
        <f t="shared" si="73"/>
        <v>0</v>
      </c>
      <c r="Q353" s="38">
        <f t="shared" si="73"/>
        <v>0</v>
      </c>
      <c r="R353" s="38">
        <f t="shared" si="73"/>
        <v>0</v>
      </c>
      <c r="S353" s="38">
        <f t="shared" si="73"/>
        <v>0</v>
      </c>
      <c r="T353" s="38">
        <f t="shared" si="73"/>
        <v>0</v>
      </c>
      <c r="U353" s="38">
        <f t="shared" si="73"/>
        <v>0</v>
      </c>
      <c r="V353" s="38">
        <f t="shared" si="74"/>
        <v>0</v>
      </c>
      <c r="W353" s="38">
        <f t="shared" si="74"/>
        <v>0</v>
      </c>
      <c r="X353" s="38">
        <f t="shared" si="74"/>
        <v>0</v>
      </c>
      <c r="Y353" s="38">
        <f t="shared" si="74"/>
        <v>0</v>
      </c>
      <c r="Z353" s="38">
        <f t="shared" si="74"/>
        <v>0</v>
      </c>
      <c r="AA353" s="38">
        <f t="shared" si="74"/>
        <v>0</v>
      </c>
      <c r="AB353" s="38">
        <f t="shared" si="74"/>
        <v>0</v>
      </c>
      <c r="AC353" s="38">
        <f t="shared" si="74"/>
        <v>0</v>
      </c>
      <c r="AD353" s="38">
        <f t="shared" si="74"/>
        <v>0</v>
      </c>
      <c r="AE353" s="38">
        <f t="shared" si="74"/>
        <v>0</v>
      </c>
      <c r="AF353" s="38">
        <f t="shared" si="75"/>
        <v>0</v>
      </c>
      <c r="AG353" s="38">
        <f t="shared" si="75"/>
        <v>0</v>
      </c>
      <c r="AH353" s="38">
        <f t="shared" si="75"/>
        <v>0</v>
      </c>
      <c r="AI353" s="38">
        <f t="shared" si="75"/>
        <v>0</v>
      </c>
      <c r="AJ353" s="38">
        <f t="shared" si="75"/>
        <v>0</v>
      </c>
      <c r="AK353" s="38">
        <f t="shared" si="75"/>
        <v>0</v>
      </c>
      <c r="AL353" s="38">
        <f t="shared" si="75"/>
        <v>0</v>
      </c>
      <c r="AM353" s="38">
        <f t="shared" si="75"/>
        <v>0</v>
      </c>
      <c r="AN353" s="38">
        <f t="shared" si="75"/>
        <v>0</v>
      </c>
      <c r="AO353" s="38">
        <f t="shared" si="75"/>
        <v>0</v>
      </c>
      <c r="AP353" s="38">
        <f t="shared" si="76"/>
        <v>0</v>
      </c>
      <c r="AQ353" s="38">
        <f t="shared" si="76"/>
        <v>0</v>
      </c>
      <c r="AR353" s="38">
        <f t="shared" si="76"/>
        <v>0</v>
      </c>
      <c r="AS353" s="38">
        <f t="shared" si="76"/>
        <v>0</v>
      </c>
      <c r="AT353" s="38">
        <f t="shared" si="76"/>
        <v>0</v>
      </c>
      <c r="AU353" s="38">
        <f t="shared" si="76"/>
        <v>0</v>
      </c>
    </row>
    <row r="354" spans="5:47" x14ac:dyDescent="0.2">
      <c r="E354" s="42">
        <v>4</v>
      </c>
      <c r="F354" s="38">
        <f t="shared" si="72"/>
        <v>0</v>
      </c>
      <c r="G354" s="10" t="s">
        <v>85</v>
      </c>
      <c r="I354" s="10" t="s">
        <v>355</v>
      </c>
      <c r="J354" s="38">
        <f t="shared" si="67"/>
        <v>0</v>
      </c>
      <c r="K354" s="38"/>
      <c r="L354" s="38">
        <f t="shared" si="73"/>
        <v>0</v>
      </c>
      <c r="M354" s="38">
        <f t="shared" si="73"/>
        <v>0</v>
      </c>
      <c r="N354" s="38">
        <f t="shared" si="73"/>
        <v>0</v>
      </c>
      <c r="O354" s="38">
        <f t="shared" si="73"/>
        <v>0</v>
      </c>
      <c r="P354" s="38">
        <f t="shared" si="73"/>
        <v>0</v>
      </c>
      <c r="Q354" s="38">
        <f t="shared" si="73"/>
        <v>0</v>
      </c>
      <c r="R354" s="38">
        <f t="shared" si="73"/>
        <v>0</v>
      </c>
      <c r="S354" s="38">
        <f t="shared" si="73"/>
        <v>0</v>
      </c>
      <c r="T354" s="38">
        <f t="shared" si="73"/>
        <v>0</v>
      </c>
      <c r="U354" s="38">
        <f t="shared" si="73"/>
        <v>0</v>
      </c>
      <c r="V354" s="38">
        <f t="shared" si="74"/>
        <v>0</v>
      </c>
      <c r="W354" s="38">
        <f t="shared" si="74"/>
        <v>0</v>
      </c>
      <c r="X354" s="38">
        <f t="shared" si="74"/>
        <v>0</v>
      </c>
      <c r="Y354" s="38">
        <f t="shared" si="74"/>
        <v>0</v>
      </c>
      <c r="Z354" s="38">
        <f t="shared" si="74"/>
        <v>0</v>
      </c>
      <c r="AA354" s="38">
        <f t="shared" si="74"/>
        <v>0</v>
      </c>
      <c r="AB354" s="38">
        <f t="shared" si="74"/>
        <v>0</v>
      </c>
      <c r="AC354" s="38">
        <f t="shared" si="74"/>
        <v>0</v>
      </c>
      <c r="AD354" s="38">
        <f t="shared" si="74"/>
        <v>0</v>
      </c>
      <c r="AE354" s="38">
        <f t="shared" si="74"/>
        <v>0</v>
      </c>
      <c r="AF354" s="38">
        <f t="shared" si="75"/>
        <v>0</v>
      </c>
      <c r="AG354" s="38">
        <f t="shared" si="75"/>
        <v>0</v>
      </c>
      <c r="AH354" s="38">
        <f t="shared" si="75"/>
        <v>0</v>
      </c>
      <c r="AI354" s="38">
        <f t="shared" si="75"/>
        <v>0</v>
      </c>
      <c r="AJ354" s="38">
        <f t="shared" si="75"/>
        <v>0</v>
      </c>
      <c r="AK354" s="38">
        <f t="shared" si="75"/>
        <v>0</v>
      </c>
      <c r="AL354" s="38">
        <f t="shared" si="75"/>
        <v>0</v>
      </c>
      <c r="AM354" s="38">
        <f t="shared" si="75"/>
        <v>0</v>
      </c>
      <c r="AN354" s="38">
        <f t="shared" si="75"/>
        <v>0</v>
      </c>
      <c r="AO354" s="38">
        <f t="shared" si="75"/>
        <v>0</v>
      </c>
      <c r="AP354" s="38">
        <f t="shared" si="76"/>
        <v>0</v>
      </c>
      <c r="AQ354" s="38">
        <f t="shared" si="76"/>
        <v>0</v>
      </c>
      <c r="AR354" s="38">
        <f t="shared" si="76"/>
        <v>0</v>
      </c>
      <c r="AS354" s="38">
        <f t="shared" si="76"/>
        <v>0</v>
      </c>
      <c r="AT354" s="38">
        <f t="shared" si="76"/>
        <v>0</v>
      </c>
      <c r="AU354" s="38">
        <f t="shared" si="76"/>
        <v>0</v>
      </c>
    </row>
    <row r="355" spans="5:47" x14ac:dyDescent="0.2">
      <c r="E355" s="42">
        <v>5</v>
      </c>
      <c r="F355" s="38">
        <f t="shared" si="72"/>
        <v>-155</v>
      </c>
      <c r="G355" s="10" t="s">
        <v>85</v>
      </c>
      <c r="I355" s="10" t="s">
        <v>355</v>
      </c>
      <c r="J355" s="38">
        <f t="shared" si="67"/>
        <v>-114.21052631578949</v>
      </c>
      <c r="K355" s="38"/>
      <c r="L355" s="38">
        <f t="shared" si="73"/>
        <v>0</v>
      </c>
      <c r="M355" s="38">
        <f t="shared" si="73"/>
        <v>0</v>
      </c>
      <c r="N355" s="38">
        <f t="shared" si="73"/>
        <v>0</v>
      </c>
      <c r="O355" s="38">
        <f t="shared" si="73"/>
        <v>0</v>
      </c>
      <c r="P355" s="38">
        <f t="shared" si="73"/>
        <v>0</v>
      </c>
      <c r="Q355" s="38">
        <f t="shared" si="73"/>
        <v>0</v>
      </c>
      <c r="R355" s="38">
        <f t="shared" si="73"/>
        <v>0</v>
      </c>
      <c r="S355" s="38">
        <f t="shared" si="73"/>
        <v>-8.1578947368421044</v>
      </c>
      <c r="T355" s="38">
        <f t="shared" si="73"/>
        <v>-8.1578947368421044</v>
      </c>
      <c r="U355" s="38">
        <f t="shared" si="73"/>
        <v>-8.1578947368421044</v>
      </c>
      <c r="V355" s="38">
        <f t="shared" si="74"/>
        <v>-8.1578947368421044</v>
      </c>
      <c r="W355" s="38">
        <f t="shared" si="74"/>
        <v>-8.1578947368421044</v>
      </c>
      <c r="X355" s="38">
        <f t="shared" si="74"/>
        <v>-8.1578947368421044</v>
      </c>
      <c r="Y355" s="38">
        <f t="shared" si="74"/>
        <v>-8.1578947368421044</v>
      </c>
      <c r="Z355" s="38">
        <f t="shared" si="74"/>
        <v>-8.1578947368421044</v>
      </c>
      <c r="AA355" s="38">
        <f t="shared" si="74"/>
        <v>-8.1578947368421044</v>
      </c>
      <c r="AB355" s="38">
        <f t="shared" si="74"/>
        <v>-8.1578947368421044</v>
      </c>
      <c r="AC355" s="38">
        <f t="shared" si="74"/>
        <v>-8.1578947368421044</v>
      </c>
      <c r="AD355" s="38">
        <f t="shared" si="74"/>
        <v>-8.1578947368421044</v>
      </c>
      <c r="AE355" s="38">
        <f t="shared" si="74"/>
        <v>-8.1578947368421044</v>
      </c>
      <c r="AF355" s="38">
        <f t="shared" si="75"/>
        <v>-8.1578947368421044</v>
      </c>
      <c r="AG355" s="38">
        <f t="shared" si="75"/>
        <v>0</v>
      </c>
      <c r="AH355" s="38">
        <f t="shared" si="75"/>
        <v>0</v>
      </c>
      <c r="AI355" s="38">
        <f t="shared" si="75"/>
        <v>0</v>
      </c>
      <c r="AJ355" s="38">
        <f t="shared" si="75"/>
        <v>0</v>
      </c>
      <c r="AK355" s="38">
        <f t="shared" si="75"/>
        <v>0</v>
      </c>
      <c r="AL355" s="38">
        <f t="shared" si="75"/>
        <v>0</v>
      </c>
      <c r="AM355" s="38">
        <f t="shared" si="75"/>
        <v>0</v>
      </c>
      <c r="AN355" s="38">
        <f t="shared" si="75"/>
        <v>0</v>
      </c>
      <c r="AO355" s="38">
        <f t="shared" si="75"/>
        <v>0</v>
      </c>
      <c r="AP355" s="38">
        <f t="shared" si="76"/>
        <v>0</v>
      </c>
      <c r="AQ355" s="38">
        <f t="shared" si="76"/>
        <v>0</v>
      </c>
      <c r="AR355" s="38">
        <f t="shared" si="76"/>
        <v>0</v>
      </c>
      <c r="AS355" s="38">
        <f t="shared" si="76"/>
        <v>0</v>
      </c>
      <c r="AT355" s="38">
        <f t="shared" si="76"/>
        <v>0</v>
      </c>
      <c r="AU355" s="38">
        <f t="shared" si="76"/>
        <v>0</v>
      </c>
    </row>
    <row r="356" spans="5:47" x14ac:dyDescent="0.2">
      <c r="E356" s="42">
        <v>6</v>
      </c>
      <c r="F356" s="38">
        <f t="shared" si="72"/>
        <v>-155</v>
      </c>
      <c r="G356" s="10" t="s">
        <v>85</v>
      </c>
      <c r="I356" s="10" t="s">
        <v>355</v>
      </c>
      <c r="J356" s="38">
        <f t="shared" si="67"/>
        <v>-106.05263157894738</v>
      </c>
      <c r="K356" s="38"/>
      <c r="L356" s="38">
        <f t="shared" si="73"/>
        <v>0</v>
      </c>
      <c r="M356" s="38">
        <f t="shared" si="73"/>
        <v>0</v>
      </c>
      <c r="N356" s="38">
        <f t="shared" si="73"/>
        <v>0</v>
      </c>
      <c r="O356" s="38">
        <f t="shared" si="73"/>
        <v>0</v>
      </c>
      <c r="P356" s="38">
        <f t="shared" si="73"/>
        <v>0</v>
      </c>
      <c r="Q356" s="38">
        <f t="shared" si="73"/>
        <v>0</v>
      </c>
      <c r="R356" s="38">
        <f t="shared" si="73"/>
        <v>0</v>
      </c>
      <c r="S356" s="38">
        <f t="shared" si="73"/>
        <v>0</v>
      </c>
      <c r="T356" s="38">
        <f t="shared" si="73"/>
        <v>-8.1578947368421044</v>
      </c>
      <c r="U356" s="38">
        <f t="shared" si="73"/>
        <v>-8.1578947368421044</v>
      </c>
      <c r="V356" s="38">
        <f t="shared" si="74"/>
        <v>-8.1578947368421044</v>
      </c>
      <c r="W356" s="38">
        <f t="shared" si="74"/>
        <v>-8.1578947368421044</v>
      </c>
      <c r="X356" s="38">
        <f t="shared" si="74"/>
        <v>-8.1578947368421044</v>
      </c>
      <c r="Y356" s="38">
        <f t="shared" si="74"/>
        <v>-8.1578947368421044</v>
      </c>
      <c r="Z356" s="38">
        <f t="shared" si="74"/>
        <v>-8.1578947368421044</v>
      </c>
      <c r="AA356" s="38">
        <f t="shared" si="74"/>
        <v>-8.1578947368421044</v>
      </c>
      <c r="AB356" s="38">
        <f t="shared" si="74"/>
        <v>-8.1578947368421044</v>
      </c>
      <c r="AC356" s="38">
        <f t="shared" si="74"/>
        <v>-8.1578947368421044</v>
      </c>
      <c r="AD356" s="38">
        <f t="shared" si="74"/>
        <v>-8.1578947368421044</v>
      </c>
      <c r="AE356" s="38">
        <f t="shared" si="74"/>
        <v>-8.1578947368421044</v>
      </c>
      <c r="AF356" s="38">
        <f t="shared" si="75"/>
        <v>-8.1578947368421044</v>
      </c>
      <c r="AG356" s="38">
        <f t="shared" si="75"/>
        <v>0</v>
      </c>
      <c r="AH356" s="38">
        <f t="shared" si="75"/>
        <v>0</v>
      </c>
      <c r="AI356" s="38">
        <f t="shared" si="75"/>
        <v>0</v>
      </c>
      <c r="AJ356" s="38">
        <f t="shared" si="75"/>
        <v>0</v>
      </c>
      <c r="AK356" s="38">
        <f t="shared" si="75"/>
        <v>0</v>
      </c>
      <c r="AL356" s="38">
        <f t="shared" si="75"/>
        <v>0</v>
      </c>
      <c r="AM356" s="38">
        <f t="shared" si="75"/>
        <v>0</v>
      </c>
      <c r="AN356" s="38">
        <f t="shared" si="75"/>
        <v>0</v>
      </c>
      <c r="AO356" s="38">
        <f t="shared" si="75"/>
        <v>0</v>
      </c>
      <c r="AP356" s="38">
        <f t="shared" si="76"/>
        <v>0</v>
      </c>
      <c r="AQ356" s="38">
        <f t="shared" si="76"/>
        <v>0</v>
      </c>
      <c r="AR356" s="38">
        <f t="shared" si="76"/>
        <v>0</v>
      </c>
      <c r="AS356" s="38">
        <f t="shared" si="76"/>
        <v>0</v>
      </c>
      <c r="AT356" s="38">
        <f t="shared" si="76"/>
        <v>0</v>
      </c>
      <c r="AU356" s="38">
        <f t="shared" si="76"/>
        <v>0</v>
      </c>
    </row>
    <row r="357" spans="5:47" x14ac:dyDescent="0.2">
      <c r="E357" s="42">
        <v>7</v>
      </c>
      <c r="F357" s="38">
        <f t="shared" si="72"/>
        <v>-155</v>
      </c>
      <c r="G357" s="10" t="s">
        <v>85</v>
      </c>
      <c r="I357" s="10" t="s">
        <v>355</v>
      </c>
      <c r="J357" s="38">
        <f t="shared" si="67"/>
        <v>-97.894736842105274</v>
      </c>
      <c r="K357" s="38"/>
      <c r="L357" s="38">
        <f t="shared" si="73"/>
        <v>0</v>
      </c>
      <c r="M357" s="38">
        <f t="shared" si="73"/>
        <v>0</v>
      </c>
      <c r="N357" s="38">
        <f t="shared" si="73"/>
        <v>0</v>
      </c>
      <c r="O357" s="38">
        <f t="shared" si="73"/>
        <v>0</v>
      </c>
      <c r="P357" s="38">
        <f t="shared" si="73"/>
        <v>0</v>
      </c>
      <c r="Q357" s="38">
        <f t="shared" si="73"/>
        <v>0</v>
      </c>
      <c r="R357" s="38">
        <f t="shared" si="73"/>
        <v>0</v>
      </c>
      <c r="S357" s="38">
        <f t="shared" si="73"/>
        <v>0</v>
      </c>
      <c r="T357" s="38">
        <f t="shared" si="73"/>
        <v>0</v>
      </c>
      <c r="U357" s="38">
        <f t="shared" si="73"/>
        <v>-8.1578947368421044</v>
      </c>
      <c r="V357" s="38">
        <f t="shared" si="74"/>
        <v>-8.1578947368421044</v>
      </c>
      <c r="W357" s="38">
        <f t="shared" si="74"/>
        <v>-8.1578947368421044</v>
      </c>
      <c r="X357" s="38">
        <f t="shared" si="74"/>
        <v>-8.1578947368421044</v>
      </c>
      <c r="Y357" s="38">
        <f t="shared" si="74"/>
        <v>-8.1578947368421044</v>
      </c>
      <c r="Z357" s="38">
        <f t="shared" si="74"/>
        <v>-8.1578947368421044</v>
      </c>
      <c r="AA357" s="38">
        <f t="shared" si="74"/>
        <v>-8.1578947368421044</v>
      </c>
      <c r="AB357" s="38">
        <f t="shared" si="74"/>
        <v>-8.1578947368421044</v>
      </c>
      <c r="AC357" s="38">
        <f t="shared" si="74"/>
        <v>-8.1578947368421044</v>
      </c>
      <c r="AD357" s="38">
        <f t="shared" si="74"/>
        <v>-8.1578947368421044</v>
      </c>
      <c r="AE357" s="38">
        <f t="shared" si="74"/>
        <v>-8.1578947368421044</v>
      </c>
      <c r="AF357" s="38">
        <f t="shared" si="75"/>
        <v>-8.1578947368421044</v>
      </c>
      <c r="AG357" s="38">
        <f t="shared" si="75"/>
        <v>0</v>
      </c>
      <c r="AH357" s="38">
        <f t="shared" si="75"/>
        <v>0</v>
      </c>
      <c r="AI357" s="38">
        <f t="shared" si="75"/>
        <v>0</v>
      </c>
      <c r="AJ357" s="38">
        <f t="shared" si="75"/>
        <v>0</v>
      </c>
      <c r="AK357" s="38">
        <f t="shared" si="75"/>
        <v>0</v>
      </c>
      <c r="AL357" s="38">
        <f t="shared" si="75"/>
        <v>0</v>
      </c>
      <c r="AM357" s="38">
        <f t="shared" si="75"/>
        <v>0</v>
      </c>
      <c r="AN357" s="38">
        <f t="shared" si="75"/>
        <v>0</v>
      </c>
      <c r="AO357" s="38">
        <f t="shared" si="75"/>
        <v>0</v>
      </c>
      <c r="AP357" s="38">
        <f t="shared" si="76"/>
        <v>0</v>
      </c>
      <c r="AQ357" s="38">
        <f t="shared" si="76"/>
        <v>0</v>
      </c>
      <c r="AR357" s="38">
        <f t="shared" si="76"/>
        <v>0</v>
      </c>
      <c r="AS357" s="38">
        <f t="shared" si="76"/>
        <v>0</v>
      </c>
      <c r="AT357" s="38">
        <f t="shared" si="76"/>
        <v>0</v>
      </c>
      <c r="AU357" s="38">
        <f t="shared" si="76"/>
        <v>0</v>
      </c>
    </row>
    <row r="358" spans="5:47" x14ac:dyDescent="0.2">
      <c r="E358" s="42">
        <v>8</v>
      </c>
      <c r="F358" s="38">
        <f t="shared" si="72"/>
        <v>-155</v>
      </c>
      <c r="G358" s="10" t="s">
        <v>85</v>
      </c>
      <c r="I358" s="10" t="s">
        <v>355</v>
      </c>
      <c r="J358" s="38">
        <f t="shared" si="67"/>
        <v>-89.736842105263165</v>
      </c>
      <c r="K358" s="38"/>
      <c r="L358" s="38">
        <f t="shared" si="73"/>
        <v>0</v>
      </c>
      <c r="M358" s="38">
        <f t="shared" si="73"/>
        <v>0</v>
      </c>
      <c r="N358" s="38">
        <f t="shared" si="73"/>
        <v>0</v>
      </c>
      <c r="O358" s="38">
        <f t="shared" si="73"/>
        <v>0</v>
      </c>
      <c r="P358" s="38">
        <f t="shared" si="73"/>
        <v>0</v>
      </c>
      <c r="Q358" s="38">
        <f t="shared" si="73"/>
        <v>0</v>
      </c>
      <c r="R358" s="38">
        <f t="shared" si="73"/>
        <v>0</v>
      </c>
      <c r="S358" s="38">
        <f t="shared" si="73"/>
        <v>0</v>
      </c>
      <c r="T358" s="38">
        <f t="shared" si="73"/>
        <v>0</v>
      </c>
      <c r="U358" s="38">
        <f t="shared" si="73"/>
        <v>0</v>
      </c>
      <c r="V358" s="38">
        <f t="shared" si="74"/>
        <v>-8.1578947368421044</v>
      </c>
      <c r="W358" s="38">
        <f t="shared" si="74"/>
        <v>-8.1578947368421044</v>
      </c>
      <c r="X358" s="38">
        <f t="shared" si="74"/>
        <v>-8.1578947368421044</v>
      </c>
      <c r="Y358" s="38">
        <f t="shared" si="74"/>
        <v>-8.1578947368421044</v>
      </c>
      <c r="Z358" s="38">
        <f t="shared" si="74"/>
        <v>-8.1578947368421044</v>
      </c>
      <c r="AA358" s="38">
        <f t="shared" si="74"/>
        <v>-8.1578947368421044</v>
      </c>
      <c r="AB358" s="38">
        <f t="shared" si="74"/>
        <v>-8.1578947368421044</v>
      </c>
      <c r="AC358" s="38">
        <f t="shared" si="74"/>
        <v>-8.1578947368421044</v>
      </c>
      <c r="AD358" s="38">
        <f t="shared" si="74"/>
        <v>-8.1578947368421044</v>
      </c>
      <c r="AE358" s="38">
        <f t="shared" si="74"/>
        <v>-8.1578947368421044</v>
      </c>
      <c r="AF358" s="38">
        <f t="shared" si="75"/>
        <v>-8.1578947368421044</v>
      </c>
      <c r="AG358" s="38">
        <f t="shared" si="75"/>
        <v>0</v>
      </c>
      <c r="AH358" s="38">
        <f t="shared" si="75"/>
        <v>0</v>
      </c>
      <c r="AI358" s="38">
        <f t="shared" si="75"/>
        <v>0</v>
      </c>
      <c r="AJ358" s="38">
        <f t="shared" si="75"/>
        <v>0</v>
      </c>
      <c r="AK358" s="38">
        <f t="shared" si="75"/>
        <v>0</v>
      </c>
      <c r="AL358" s="38">
        <f t="shared" si="75"/>
        <v>0</v>
      </c>
      <c r="AM358" s="38">
        <f t="shared" si="75"/>
        <v>0</v>
      </c>
      <c r="AN358" s="38">
        <f t="shared" si="75"/>
        <v>0</v>
      </c>
      <c r="AO358" s="38">
        <f t="shared" si="75"/>
        <v>0</v>
      </c>
      <c r="AP358" s="38">
        <f t="shared" si="76"/>
        <v>0</v>
      </c>
      <c r="AQ358" s="38">
        <f t="shared" si="76"/>
        <v>0</v>
      </c>
      <c r="AR358" s="38">
        <f t="shared" si="76"/>
        <v>0</v>
      </c>
      <c r="AS358" s="38">
        <f t="shared" si="76"/>
        <v>0</v>
      </c>
      <c r="AT358" s="38">
        <f t="shared" si="76"/>
        <v>0</v>
      </c>
      <c r="AU358" s="38">
        <f t="shared" si="76"/>
        <v>0</v>
      </c>
    </row>
    <row r="359" spans="5:47" x14ac:dyDescent="0.2">
      <c r="E359" s="42">
        <v>9</v>
      </c>
      <c r="F359" s="38">
        <f t="shared" si="72"/>
        <v>0</v>
      </c>
      <c r="G359" s="10" t="s">
        <v>85</v>
      </c>
      <c r="I359" s="10" t="s">
        <v>355</v>
      </c>
      <c r="J359" s="38">
        <f t="shared" si="67"/>
        <v>0</v>
      </c>
      <c r="K359" s="38"/>
      <c r="L359" s="38">
        <f t="shared" si="73"/>
        <v>0</v>
      </c>
      <c r="M359" s="38">
        <f t="shared" si="73"/>
        <v>0</v>
      </c>
      <c r="N359" s="38">
        <f t="shared" si="73"/>
        <v>0</v>
      </c>
      <c r="O359" s="38">
        <f t="shared" si="73"/>
        <v>0</v>
      </c>
      <c r="P359" s="38">
        <f t="shared" si="73"/>
        <v>0</v>
      </c>
      <c r="Q359" s="38">
        <f t="shared" si="73"/>
        <v>0</v>
      </c>
      <c r="R359" s="38">
        <f t="shared" si="73"/>
        <v>0</v>
      </c>
      <c r="S359" s="38">
        <f t="shared" si="73"/>
        <v>0</v>
      </c>
      <c r="T359" s="38">
        <f t="shared" si="73"/>
        <v>0</v>
      </c>
      <c r="U359" s="38">
        <f t="shared" si="73"/>
        <v>0</v>
      </c>
      <c r="V359" s="38">
        <f t="shared" si="74"/>
        <v>0</v>
      </c>
      <c r="W359" s="38">
        <f t="shared" si="74"/>
        <v>0</v>
      </c>
      <c r="X359" s="38">
        <f t="shared" si="74"/>
        <v>0</v>
      </c>
      <c r="Y359" s="38">
        <f t="shared" si="74"/>
        <v>0</v>
      </c>
      <c r="Z359" s="38">
        <f t="shared" si="74"/>
        <v>0</v>
      </c>
      <c r="AA359" s="38">
        <f t="shared" si="74"/>
        <v>0</v>
      </c>
      <c r="AB359" s="38">
        <f t="shared" si="74"/>
        <v>0</v>
      </c>
      <c r="AC359" s="38">
        <f t="shared" si="74"/>
        <v>0</v>
      </c>
      <c r="AD359" s="38">
        <f t="shared" si="74"/>
        <v>0</v>
      </c>
      <c r="AE359" s="38">
        <f t="shared" si="74"/>
        <v>0</v>
      </c>
      <c r="AF359" s="38">
        <f t="shared" si="75"/>
        <v>0</v>
      </c>
      <c r="AG359" s="38">
        <f t="shared" si="75"/>
        <v>0</v>
      </c>
      <c r="AH359" s="38">
        <f t="shared" si="75"/>
        <v>0</v>
      </c>
      <c r="AI359" s="38">
        <f t="shared" si="75"/>
        <v>0</v>
      </c>
      <c r="AJ359" s="38">
        <f t="shared" si="75"/>
        <v>0</v>
      </c>
      <c r="AK359" s="38">
        <f t="shared" si="75"/>
        <v>0</v>
      </c>
      <c r="AL359" s="38">
        <f t="shared" si="75"/>
        <v>0</v>
      </c>
      <c r="AM359" s="38">
        <f t="shared" si="75"/>
        <v>0</v>
      </c>
      <c r="AN359" s="38">
        <f t="shared" si="75"/>
        <v>0</v>
      </c>
      <c r="AO359" s="38">
        <f t="shared" si="75"/>
        <v>0</v>
      </c>
      <c r="AP359" s="38">
        <f t="shared" si="76"/>
        <v>0</v>
      </c>
      <c r="AQ359" s="38">
        <f t="shared" si="76"/>
        <v>0</v>
      </c>
      <c r="AR359" s="38">
        <f t="shared" si="76"/>
        <v>0</v>
      </c>
      <c r="AS359" s="38">
        <f t="shared" si="76"/>
        <v>0</v>
      </c>
      <c r="AT359" s="38">
        <f t="shared" si="76"/>
        <v>0</v>
      </c>
      <c r="AU359" s="38">
        <f t="shared" si="76"/>
        <v>0</v>
      </c>
    </row>
    <row r="360" spans="5:47" x14ac:dyDescent="0.2">
      <c r="E360" s="42">
        <v>10</v>
      </c>
      <c r="F360" s="38">
        <f t="shared" si="72"/>
        <v>-155</v>
      </c>
      <c r="G360" s="10" t="s">
        <v>85</v>
      </c>
      <c r="I360" s="10" t="s">
        <v>355</v>
      </c>
      <c r="J360" s="38">
        <f t="shared" si="67"/>
        <v>-73.421052631578945</v>
      </c>
      <c r="K360" s="38"/>
      <c r="L360" s="38">
        <f t="shared" ref="L360:U368" si="77">IF(AND(L$11=1,L$3&gt;=$E360),$F360/$J$11,0)</f>
        <v>0</v>
      </c>
      <c r="M360" s="38">
        <f t="shared" si="77"/>
        <v>0</v>
      </c>
      <c r="N360" s="38">
        <f t="shared" si="77"/>
        <v>0</v>
      </c>
      <c r="O360" s="38">
        <f t="shared" si="77"/>
        <v>0</v>
      </c>
      <c r="P360" s="38">
        <f t="shared" si="77"/>
        <v>0</v>
      </c>
      <c r="Q360" s="38">
        <f t="shared" si="77"/>
        <v>0</v>
      </c>
      <c r="R360" s="38">
        <f t="shared" si="77"/>
        <v>0</v>
      </c>
      <c r="S360" s="38">
        <f t="shared" si="77"/>
        <v>0</v>
      </c>
      <c r="T360" s="38">
        <f t="shared" si="77"/>
        <v>0</v>
      </c>
      <c r="U360" s="38">
        <f t="shared" si="77"/>
        <v>0</v>
      </c>
      <c r="V360" s="38">
        <f t="shared" ref="V360:AE368" si="78">IF(AND(V$11=1,V$3&gt;=$E360),$F360/$J$11,0)</f>
        <v>0</v>
      </c>
      <c r="W360" s="38">
        <f t="shared" si="78"/>
        <v>0</v>
      </c>
      <c r="X360" s="38">
        <f t="shared" si="78"/>
        <v>-8.1578947368421044</v>
      </c>
      <c r="Y360" s="38">
        <f t="shared" si="78"/>
        <v>-8.1578947368421044</v>
      </c>
      <c r="Z360" s="38">
        <f t="shared" si="78"/>
        <v>-8.1578947368421044</v>
      </c>
      <c r="AA360" s="38">
        <f t="shared" si="78"/>
        <v>-8.1578947368421044</v>
      </c>
      <c r="AB360" s="38">
        <f t="shared" si="78"/>
        <v>-8.1578947368421044</v>
      </c>
      <c r="AC360" s="38">
        <f t="shared" si="78"/>
        <v>-8.1578947368421044</v>
      </c>
      <c r="AD360" s="38">
        <f t="shared" si="78"/>
        <v>-8.1578947368421044</v>
      </c>
      <c r="AE360" s="38">
        <f t="shared" si="78"/>
        <v>-8.1578947368421044</v>
      </c>
      <c r="AF360" s="38">
        <f t="shared" ref="AF360:AO368" si="79">IF(AND(AF$11=1,AF$3&gt;=$E360),$F360/$J$11,0)</f>
        <v>-8.1578947368421044</v>
      </c>
      <c r="AG360" s="38">
        <f t="shared" si="79"/>
        <v>0</v>
      </c>
      <c r="AH360" s="38">
        <f t="shared" si="79"/>
        <v>0</v>
      </c>
      <c r="AI360" s="38">
        <f t="shared" si="79"/>
        <v>0</v>
      </c>
      <c r="AJ360" s="38">
        <f t="shared" si="79"/>
        <v>0</v>
      </c>
      <c r="AK360" s="38">
        <f t="shared" si="79"/>
        <v>0</v>
      </c>
      <c r="AL360" s="38">
        <f t="shared" si="79"/>
        <v>0</v>
      </c>
      <c r="AM360" s="38">
        <f t="shared" si="79"/>
        <v>0</v>
      </c>
      <c r="AN360" s="38">
        <f t="shared" si="79"/>
        <v>0</v>
      </c>
      <c r="AO360" s="38">
        <f t="shared" si="79"/>
        <v>0</v>
      </c>
      <c r="AP360" s="38">
        <f t="shared" ref="AP360:AU368" si="80">IF(AND(AP$11=1,AP$3&gt;=$E360),$F360/$J$11,0)</f>
        <v>0</v>
      </c>
      <c r="AQ360" s="38">
        <f t="shared" si="80"/>
        <v>0</v>
      </c>
      <c r="AR360" s="38">
        <f t="shared" si="80"/>
        <v>0</v>
      </c>
      <c r="AS360" s="38">
        <f t="shared" si="80"/>
        <v>0</v>
      </c>
      <c r="AT360" s="38">
        <f t="shared" si="80"/>
        <v>0</v>
      </c>
      <c r="AU360" s="38">
        <f t="shared" si="80"/>
        <v>0</v>
      </c>
    </row>
    <row r="361" spans="5:47" x14ac:dyDescent="0.2">
      <c r="E361" s="42">
        <v>11</v>
      </c>
      <c r="F361" s="38">
        <f t="shared" si="72"/>
        <v>-155</v>
      </c>
      <c r="G361" s="10" t="s">
        <v>85</v>
      </c>
      <c r="I361" s="10" t="s">
        <v>355</v>
      </c>
      <c r="J361" s="38">
        <f t="shared" si="67"/>
        <v>-65.263157894736835</v>
      </c>
      <c r="K361" s="38"/>
      <c r="L361" s="38">
        <f t="shared" si="77"/>
        <v>0</v>
      </c>
      <c r="M361" s="38">
        <f t="shared" si="77"/>
        <v>0</v>
      </c>
      <c r="N361" s="38">
        <f t="shared" si="77"/>
        <v>0</v>
      </c>
      <c r="O361" s="38">
        <f t="shared" si="77"/>
        <v>0</v>
      </c>
      <c r="P361" s="38">
        <f t="shared" si="77"/>
        <v>0</v>
      </c>
      <c r="Q361" s="38">
        <f t="shared" si="77"/>
        <v>0</v>
      </c>
      <c r="R361" s="38">
        <f t="shared" si="77"/>
        <v>0</v>
      </c>
      <c r="S361" s="38">
        <f t="shared" si="77"/>
        <v>0</v>
      </c>
      <c r="T361" s="38">
        <f t="shared" si="77"/>
        <v>0</v>
      </c>
      <c r="U361" s="38">
        <f t="shared" si="77"/>
        <v>0</v>
      </c>
      <c r="V361" s="38">
        <f t="shared" si="78"/>
        <v>0</v>
      </c>
      <c r="W361" s="38">
        <f t="shared" si="78"/>
        <v>0</v>
      </c>
      <c r="X361" s="38">
        <f t="shared" si="78"/>
        <v>0</v>
      </c>
      <c r="Y361" s="38">
        <f t="shared" si="78"/>
        <v>-8.1578947368421044</v>
      </c>
      <c r="Z361" s="38">
        <f t="shared" si="78"/>
        <v>-8.1578947368421044</v>
      </c>
      <c r="AA361" s="38">
        <f t="shared" si="78"/>
        <v>-8.1578947368421044</v>
      </c>
      <c r="AB361" s="38">
        <f t="shared" si="78"/>
        <v>-8.1578947368421044</v>
      </c>
      <c r="AC361" s="38">
        <f t="shared" si="78"/>
        <v>-8.1578947368421044</v>
      </c>
      <c r="AD361" s="38">
        <f t="shared" si="78"/>
        <v>-8.1578947368421044</v>
      </c>
      <c r="AE361" s="38">
        <f t="shared" si="78"/>
        <v>-8.1578947368421044</v>
      </c>
      <c r="AF361" s="38">
        <f t="shared" si="79"/>
        <v>-8.1578947368421044</v>
      </c>
      <c r="AG361" s="38">
        <f t="shared" si="79"/>
        <v>0</v>
      </c>
      <c r="AH361" s="38">
        <f t="shared" si="79"/>
        <v>0</v>
      </c>
      <c r="AI361" s="38">
        <f t="shared" si="79"/>
        <v>0</v>
      </c>
      <c r="AJ361" s="38">
        <f t="shared" si="79"/>
        <v>0</v>
      </c>
      <c r="AK361" s="38">
        <f t="shared" si="79"/>
        <v>0</v>
      </c>
      <c r="AL361" s="38">
        <f t="shared" si="79"/>
        <v>0</v>
      </c>
      <c r="AM361" s="38">
        <f t="shared" si="79"/>
        <v>0</v>
      </c>
      <c r="AN361" s="38">
        <f t="shared" si="79"/>
        <v>0</v>
      </c>
      <c r="AO361" s="38">
        <f t="shared" si="79"/>
        <v>0</v>
      </c>
      <c r="AP361" s="38">
        <f t="shared" si="80"/>
        <v>0</v>
      </c>
      <c r="AQ361" s="38">
        <f t="shared" si="80"/>
        <v>0</v>
      </c>
      <c r="AR361" s="38">
        <f t="shared" si="80"/>
        <v>0</v>
      </c>
      <c r="AS361" s="38">
        <f t="shared" si="80"/>
        <v>0</v>
      </c>
      <c r="AT361" s="38">
        <f t="shared" si="80"/>
        <v>0</v>
      </c>
      <c r="AU361" s="38">
        <f t="shared" si="80"/>
        <v>0</v>
      </c>
    </row>
    <row r="362" spans="5:47" x14ac:dyDescent="0.2">
      <c r="E362" s="42">
        <v>12</v>
      </c>
      <c r="F362" s="38">
        <f t="shared" si="72"/>
        <v>-155</v>
      </c>
      <c r="G362" s="10" t="s">
        <v>85</v>
      </c>
      <c r="I362" s="10" t="s">
        <v>355</v>
      </c>
      <c r="J362" s="38">
        <f t="shared" si="67"/>
        <v>-57.105263157894726</v>
      </c>
      <c r="K362" s="38"/>
      <c r="L362" s="38">
        <f t="shared" si="77"/>
        <v>0</v>
      </c>
      <c r="M362" s="38">
        <f t="shared" si="77"/>
        <v>0</v>
      </c>
      <c r="N362" s="38">
        <f t="shared" si="77"/>
        <v>0</v>
      </c>
      <c r="O362" s="38">
        <f t="shared" si="77"/>
        <v>0</v>
      </c>
      <c r="P362" s="38">
        <f t="shared" si="77"/>
        <v>0</v>
      </c>
      <c r="Q362" s="38">
        <f t="shared" si="77"/>
        <v>0</v>
      </c>
      <c r="R362" s="38">
        <f t="shared" si="77"/>
        <v>0</v>
      </c>
      <c r="S362" s="38">
        <f t="shared" si="77"/>
        <v>0</v>
      </c>
      <c r="T362" s="38">
        <f t="shared" si="77"/>
        <v>0</v>
      </c>
      <c r="U362" s="38">
        <f t="shared" si="77"/>
        <v>0</v>
      </c>
      <c r="V362" s="38">
        <f t="shared" si="78"/>
        <v>0</v>
      </c>
      <c r="W362" s="38">
        <f t="shared" si="78"/>
        <v>0</v>
      </c>
      <c r="X362" s="38">
        <f t="shared" si="78"/>
        <v>0</v>
      </c>
      <c r="Y362" s="38">
        <f t="shared" si="78"/>
        <v>0</v>
      </c>
      <c r="Z362" s="38">
        <f t="shared" si="78"/>
        <v>-8.1578947368421044</v>
      </c>
      <c r="AA362" s="38">
        <f t="shared" si="78"/>
        <v>-8.1578947368421044</v>
      </c>
      <c r="AB362" s="38">
        <f t="shared" si="78"/>
        <v>-8.1578947368421044</v>
      </c>
      <c r="AC362" s="38">
        <f t="shared" si="78"/>
        <v>-8.1578947368421044</v>
      </c>
      <c r="AD362" s="38">
        <f t="shared" si="78"/>
        <v>-8.1578947368421044</v>
      </c>
      <c r="AE362" s="38">
        <f t="shared" si="78"/>
        <v>-8.1578947368421044</v>
      </c>
      <c r="AF362" s="38">
        <f t="shared" si="79"/>
        <v>-8.1578947368421044</v>
      </c>
      <c r="AG362" s="38">
        <f t="shared" si="79"/>
        <v>0</v>
      </c>
      <c r="AH362" s="38">
        <f t="shared" si="79"/>
        <v>0</v>
      </c>
      <c r="AI362" s="38">
        <f t="shared" si="79"/>
        <v>0</v>
      </c>
      <c r="AJ362" s="38">
        <f t="shared" si="79"/>
        <v>0</v>
      </c>
      <c r="AK362" s="38">
        <f t="shared" si="79"/>
        <v>0</v>
      </c>
      <c r="AL362" s="38">
        <f t="shared" si="79"/>
        <v>0</v>
      </c>
      <c r="AM362" s="38">
        <f t="shared" si="79"/>
        <v>0</v>
      </c>
      <c r="AN362" s="38">
        <f t="shared" si="79"/>
        <v>0</v>
      </c>
      <c r="AO362" s="38">
        <f t="shared" si="79"/>
        <v>0</v>
      </c>
      <c r="AP362" s="38">
        <f t="shared" si="80"/>
        <v>0</v>
      </c>
      <c r="AQ362" s="38">
        <f t="shared" si="80"/>
        <v>0</v>
      </c>
      <c r="AR362" s="38">
        <f t="shared" si="80"/>
        <v>0</v>
      </c>
      <c r="AS362" s="38">
        <f t="shared" si="80"/>
        <v>0</v>
      </c>
      <c r="AT362" s="38">
        <f t="shared" si="80"/>
        <v>0</v>
      </c>
      <c r="AU362" s="38">
        <f t="shared" si="80"/>
        <v>0</v>
      </c>
    </row>
    <row r="363" spans="5:47" x14ac:dyDescent="0.2">
      <c r="E363" s="42">
        <v>13</v>
      </c>
      <c r="F363" s="38">
        <f t="shared" si="72"/>
        <v>-155</v>
      </c>
      <c r="G363" s="10" t="s">
        <v>85</v>
      </c>
      <c r="I363" s="10" t="s">
        <v>355</v>
      </c>
      <c r="J363" s="38">
        <f t="shared" si="67"/>
        <v>-48.947368421052623</v>
      </c>
      <c r="K363" s="38"/>
      <c r="L363" s="38">
        <f t="shared" si="77"/>
        <v>0</v>
      </c>
      <c r="M363" s="38">
        <f t="shared" si="77"/>
        <v>0</v>
      </c>
      <c r="N363" s="38">
        <f t="shared" si="77"/>
        <v>0</v>
      </c>
      <c r="O363" s="38">
        <f t="shared" si="77"/>
        <v>0</v>
      </c>
      <c r="P363" s="38">
        <f t="shared" si="77"/>
        <v>0</v>
      </c>
      <c r="Q363" s="38">
        <f t="shared" si="77"/>
        <v>0</v>
      </c>
      <c r="R363" s="38">
        <f t="shared" si="77"/>
        <v>0</v>
      </c>
      <c r="S363" s="38">
        <f t="shared" si="77"/>
        <v>0</v>
      </c>
      <c r="T363" s="38">
        <f t="shared" si="77"/>
        <v>0</v>
      </c>
      <c r="U363" s="38">
        <f t="shared" si="77"/>
        <v>0</v>
      </c>
      <c r="V363" s="38">
        <f t="shared" si="78"/>
        <v>0</v>
      </c>
      <c r="W363" s="38">
        <f t="shared" si="78"/>
        <v>0</v>
      </c>
      <c r="X363" s="38">
        <f t="shared" si="78"/>
        <v>0</v>
      </c>
      <c r="Y363" s="38">
        <f t="shared" si="78"/>
        <v>0</v>
      </c>
      <c r="Z363" s="38">
        <f t="shared" si="78"/>
        <v>0</v>
      </c>
      <c r="AA363" s="38">
        <f t="shared" si="78"/>
        <v>-8.1578947368421044</v>
      </c>
      <c r="AB363" s="38">
        <f t="shared" si="78"/>
        <v>-8.1578947368421044</v>
      </c>
      <c r="AC363" s="38">
        <f t="shared" si="78"/>
        <v>-8.1578947368421044</v>
      </c>
      <c r="AD363" s="38">
        <f t="shared" si="78"/>
        <v>-8.1578947368421044</v>
      </c>
      <c r="AE363" s="38">
        <f t="shared" si="78"/>
        <v>-8.1578947368421044</v>
      </c>
      <c r="AF363" s="38">
        <f t="shared" si="79"/>
        <v>-8.1578947368421044</v>
      </c>
      <c r="AG363" s="38">
        <f t="shared" si="79"/>
        <v>0</v>
      </c>
      <c r="AH363" s="38">
        <f t="shared" si="79"/>
        <v>0</v>
      </c>
      <c r="AI363" s="38">
        <f t="shared" si="79"/>
        <v>0</v>
      </c>
      <c r="AJ363" s="38">
        <f t="shared" si="79"/>
        <v>0</v>
      </c>
      <c r="AK363" s="38">
        <f t="shared" si="79"/>
        <v>0</v>
      </c>
      <c r="AL363" s="38">
        <f t="shared" si="79"/>
        <v>0</v>
      </c>
      <c r="AM363" s="38">
        <f t="shared" si="79"/>
        <v>0</v>
      </c>
      <c r="AN363" s="38">
        <f t="shared" si="79"/>
        <v>0</v>
      </c>
      <c r="AO363" s="38">
        <f t="shared" si="79"/>
        <v>0</v>
      </c>
      <c r="AP363" s="38">
        <f t="shared" si="80"/>
        <v>0</v>
      </c>
      <c r="AQ363" s="38">
        <f t="shared" si="80"/>
        <v>0</v>
      </c>
      <c r="AR363" s="38">
        <f t="shared" si="80"/>
        <v>0</v>
      </c>
      <c r="AS363" s="38">
        <f t="shared" si="80"/>
        <v>0</v>
      </c>
      <c r="AT363" s="38">
        <f t="shared" si="80"/>
        <v>0</v>
      </c>
      <c r="AU363" s="38">
        <f t="shared" si="80"/>
        <v>0</v>
      </c>
    </row>
    <row r="364" spans="5:47" x14ac:dyDescent="0.2">
      <c r="E364" s="42">
        <v>14</v>
      </c>
      <c r="F364" s="38">
        <f t="shared" si="72"/>
        <v>0</v>
      </c>
      <c r="G364" s="10" t="s">
        <v>85</v>
      </c>
      <c r="I364" s="10" t="s">
        <v>355</v>
      </c>
      <c r="J364" s="38">
        <f t="shared" si="67"/>
        <v>0</v>
      </c>
      <c r="K364" s="38"/>
      <c r="L364" s="38">
        <f t="shared" si="77"/>
        <v>0</v>
      </c>
      <c r="M364" s="38">
        <f t="shared" si="77"/>
        <v>0</v>
      </c>
      <c r="N364" s="38">
        <f t="shared" si="77"/>
        <v>0</v>
      </c>
      <c r="O364" s="38">
        <f t="shared" si="77"/>
        <v>0</v>
      </c>
      <c r="P364" s="38">
        <f t="shared" si="77"/>
        <v>0</v>
      </c>
      <c r="Q364" s="38">
        <f t="shared" si="77"/>
        <v>0</v>
      </c>
      <c r="R364" s="38">
        <f t="shared" si="77"/>
        <v>0</v>
      </c>
      <c r="S364" s="38">
        <f t="shared" si="77"/>
        <v>0</v>
      </c>
      <c r="T364" s="38">
        <f t="shared" si="77"/>
        <v>0</v>
      </c>
      <c r="U364" s="38">
        <f t="shared" si="77"/>
        <v>0</v>
      </c>
      <c r="V364" s="38">
        <f t="shared" si="78"/>
        <v>0</v>
      </c>
      <c r="W364" s="38">
        <f t="shared" si="78"/>
        <v>0</v>
      </c>
      <c r="X364" s="38">
        <f t="shared" si="78"/>
        <v>0</v>
      </c>
      <c r="Y364" s="38">
        <f t="shared" si="78"/>
        <v>0</v>
      </c>
      <c r="Z364" s="38">
        <f t="shared" si="78"/>
        <v>0</v>
      </c>
      <c r="AA364" s="38">
        <f t="shared" si="78"/>
        <v>0</v>
      </c>
      <c r="AB364" s="38">
        <f t="shared" si="78"/>
        <v>0</v>
      </c>
      <c r="AC364" s="38">
        <f t="shared" si="78"/>
        <v>0</v>
      </c>
      <c r="AD364" s="38">
        <f t="shared" si="78"/>
        <v>0</v>
      </c>
      <c r="AE364" s="38">
        <f t="shared" si="78"/>
        <v>0</v>
      </c>
      <c r="AF364" s="38">
        <f t="shared" si="79"/>
        <v>0</v>
      </c>
      <c r="AG364" s="38">
        <f t="shared" si="79"/>
        <v>0</v>
      </c>
      <c r="AH364" s="38">
        <f t="shared" si="79"/>
        <v>0</v>
      </c>
      <c r="AI364" s="38">
        <f t="shared" si="79"/>
        <v>0</v>
      </c>
      <c r="AJ364" s="38">
        <f t="shared" si="79"/>
        <v>0</v>
      </c>
      <c r="AK364" s="38">
        <f t="shared" si="79"/>
        <v>0</v>
      </c>
      <c r="AL364" s="38">
        <f t="shared" si="79"/>
        <v>0</v>
      </c>
      <c r="AM364" s="38">
        <f t="shared" si="79"/>
        <v>0</v>
      </c>
      <c r="AN364" s="38">
        <f t="shared" si="79"/>
        <v>0</v>
      </c>
      <c r="AO364" s="38">
        <f t="shared" si="79"/>
        <v>0</v>
      </c>
      <c r="AP364" s="38">
        <f t="shared" si="80"/>
        <v>0</v>
      </c>
      <c r="AQ364" s="38">
        <f t="shared" si="80"/>
        <v>0</v>
      </c>
      <c r="AR364" s="38">
        <f t="shared" si="80"/>
        <v>0</v>
      </c>
      <c r="AS364" s="38">
        <f t="shared" si="80"/>
        <v>0</v>
      </c>
      <c r="AT364" s="38">
        <f t="shared" si="80"/>
        <v>0</v>
      </c>
      <c r="AU364" s="38">
        <f t="shared" si="80"/>
        <v>0</v>
      </c>
    </row>
    <row r="365" spans="5:47" x14ac:dyDescent="0.2">
      <c r="E365" s="42">
        <v>15</v>
      </c>
      <c r="F365" s="38">
        <f t="shared" si="72"/>
        <v>-155</v>
      </c>
      <c r="G365" s="10" t="s">
        <v>85</v>
      </c>
      <c r="I365" s="10" t="s">
        <v>355</v>
      </c>
      <c r="J365" s="38">
        <f t="shared" si="67"/>
        <v>-32.631578947368418</v>
      </c>
      <c r="K365" s="38"/>
      <c r="L365" s="38">
        <f t="shared" si="77"/>
        <v>0</v>
      </c>
      <c r="M365" s="38">
        <f t="shared" si="77"/>
        <v>0</v>
      </c>
      <c r="N365" s="38">
        <f t="shared" si="77"/>
        <v>0</v>
      </c>
      <c r="O365" s="38">
        <f t="shared" si="77"/>
        <v>0</v>
      </c>
      <c r="P365" s="38">
        <f t="shared" si="77"/>
        <v>0</v>
      </c>
      <c r="Q365" s="38">
        <f t="shared" si="77"/>
        <v>0</v>
      </c>
      <c r="R365" s="38">
        <f t="shared" si="77"/>
        <v>0</v>
      </c>
      <c r="S365" s="38">
        <f t="shared" si="77"/>
        <v>0</v>
      </c>
      <c r="T365" s="38">
        <f t="shared" si="77"/>
        <v>0</v>
      </c>
      <c r="U365" s="38">
        <f t="shared" si="77"/>
        <v>0</v>
      </c>
      <c r="V365" s="38">
        <f t="shared" si="78"/>
        <v>0</v>
      </c>
      <c r="W365" s="38">
        <f t="shared" si="78"/>
        <v>0</v>
      </c>
      <c r="X365" s="38">
        <f t="shared" si="78"/>
        <v>0</v>
      </c>
      <c r="Y365" s="38">
        <f t="shared" si="78"/>
        <v>0</v>
      </c>
      <c r="Z365" s="38">
        <f t="shared" si="78"/>
        <v>0</v>
      </c>
      <c r="AA365" s="38">
        <f t="shared" si="78"/>
        <v>0</v>
      </c>
      <c r="AB365" s="38">
        <f t="shared" si="78"/>
        <v>0</v>
      </c>
      <c r="AC365" s="38">
        <f t="shared" si="78"/>
        <v>-8.1578947368421044</v>
      </c>
      <c r="AD365" s="38">
        <f t="shared" si="78"/>
        <v>-8.1578947368421044</v>
      </c>
      <c r="AE365" s="38">
        <f t="shared" si="78"/>
        <v>-8.1578947368421044</v>
      </c>
      <c r="AF365" s="38">
        <f t="shared" si="79"/>
        <v>-8.1578947368421044</v>
      </c>
      <c r="AG365" s="38">
        <f t="shared" si="79"/>
        <v>0</v>
      </c>
      <c r="AH365" s="38">
        <f t="shared" si="79"/>
        <v>0</v>
      </c>
      <c r="AI365" s="38">
        <f t="shared" si="79"/>
        <v>0</v>
      </c>
      <c r="AJ365" s="38">
        <f t="shared" si="79"/>
        <v>0</v>
      </c>
      <c r="AK365" s="38">
        <f t="shared" si="79"/>
        <v>0</v>
      </c>
      <c r="AL365" s="38">
        <f t="shared" si="79"/>
        <v>0</v>
      </c>
      <c r="AM365" s="38">
        <f t="shared" si="79"/>
        <v>0</v>
      </c>
      <c r="AN365" s="38">
        <f t="shared" si="79"/>
        <v>0</v>
      </c>
      <c r="AO365" s="38">
        <f t="shared" si="79"/>
        <v>0</v>
      </c>
      <c r="AP365" s="38">
        <f t="shared" si="80"/>
        <v>0</v>
      </c>
      <c r="AQ365" s="38">
        <f t="shared" si="80"/>
        <v>0</v>
      </c>
      <c r="AR365" s="38">
        <f t="shared" si="80"/>
        <v>0</v>
      </c>
      <c r="AS365" s="38">
        <f t="shared" si="80"/>
        <v>0</v>
      </c>
      <c r="AT365" s="38">
        <f t="shared" si="80"/>
        <v>0</v>
      </c>
      <c r="AU365" s="38">
        <f t="shared" si="80"/>
        <v>0</v>
      </c>
    </row>
    <row r="366" spans="5:47" x14ac:dyDescent="0.2">
      <c r="E366" s="42">
        <v>16</v>
      </c>
      <c r="F366" s="38">
        <f t="shared" si="72"/>
        <v>-155</v>
      </c>
      <c r="G366" s="10" t="s">
        <v>85</v>
      </c>
      <c r="I366" s="10" t="s">
        <v>355</v>
      </c>
      <c r="J366" s="38">
        <f t="shared" si="67"/>
        <v>-24.473684210526315</v>
      </c>
      <c r="K366" s="38"/>
      <c r="L366" s="38">
        <f t="shared" si="77"/>
        <v>0</v>
      </c>
      <c r="M366" s="38">
        <f t="shared" si="77"/>
        <v>0</v>
      </c>
      <c r="N366" s="38">
        <f t="shared" si="77"/>
        <v>0</v>
      </c>
      <c r="O366" s="38">
        <f t="shared" si="77"/>
        <v>0</v>
      </c>
      <c r="P366" s="38">
        <f t="shared" si="77"/>
        <v>0</v>
      </c>
      <c r="Q366" s="38">
        <f t="shared" si="77"/>
        <v>0</v>
      </c>
      <c r="R366" s="38">
        <f t="shared" si="77"/>
        <v>0</v>
      </c>
      <c r="S366" s="38">
        <f t="shared" si="77"/>
        <v>0</v>
      </c>
      <c r="T366" s="38">
        <f t="shared" si="77"/>
        <v>0</v>
      </c>
      <c r="U366" s="38">
        <f t="shared" si="77"/>
        <v>0</v>
      </c>
      <c r="V366" s="38">
        <f t="shared" si="78"/>
        <v>0</v>
      </c>
      <c r="W366" s="38">
        <f t="shared" si="78"/>
        <v>0</v>
      </c>
      <c r="X366" s="38">
        <f t="shared" si="78"/>
        <v>0</v>
      </c>
      <c r="Y366" s="38">
        <f t="shared" si="78"/>
        <v>0</v>
      </c>
      <c r="Z366" s="38">
        <f t="shared" si="78"/>
        <v>0</v>
      </c>
      <c r="AA366" s="38">
        <f t="shared" si="78"/>
        <v>0</v>
      </c>
      <c r="AB366" s="38">
        <f t="shared" si="78"/>
        <v>0</v>
      </c>
      <c r="AC366" s="38">
        <f t="shared" si="78"/>
        <v>0</v>
      </c>
      <c r="AD366" s="38">
        <f t="shared" si="78"/>
        <v>-8.1578947368421044</v>
      </c>
      <c r="AE366" s="38">
        <f t="shared" si="78"/>
        <v>-8.1578947368421044</v>
      </c>
      <c r="AF366" s="38">
        <f t="shared" si="79"/>
        <v>-8.1578947368421044</v>
      </c>
      <c r="AG366" s="38">
        <f t="shared" si="79"/>
        <v>0</v>
      </c>
      <c r="AH366" s="38">
        <f t="shared" si="79"/>
        <v>0</v>
      </c>
      <c r="AI366" s="38">
        <f t="shared" si="79"/>
        <v>0</v>
      </c>
      <c r="AJ366" s="38">
        <f t="shared" si="79"/>
        <v>0</v>
      </c>
      <c r="AK366" s="38">
        <f t="shared" si="79"/>
        <v>0</v>
      </c>
      <c r="AL366" s="38">
        <f t="shared" si="79"/>
        <v>0</v>
      </c>
      <c r="AM366" s="38">
        <f t="shared" si="79"/>
        <v>0</v>
      </c>
      <c r="AN366" s="38">
        <f t="shared" si="79"/>
        <v>0</v>
      </c>
      <c r="AO366" s="38">
        <f t="shared" si="79"/>
        <v>0</v>
      </c>
      <c r="AP366" s="38">
        <f t="shared" si="80"/>
        <v>0</v>
      </c>
      <c r="AQ366" s="38">
        <f t="shared" si="80"/>
        <v>0</v>
      </c>
      <c r="AR366" s="38">
        <f t="shared" si="80"/>
        <v>0</v>
      </c>
      <c r="AS366" s="38">
        <f t="shared" si="80"/>
        <v>0</v>
      </c>
      <c r="AT366" s="38">
        <f t="shared" si="80"/>
        <v>0</v>
      </c>
      <c r="AU366" s="38">
        <f t="shared" si="80"/>
        <v>0</v>
      </c>
    </row>
    <row r="367" spans="5:47" x14ac:dyDescent="0.2">
      <c r="E367" s="42">
        <v>17</v>
      </c>
      <c r="F367" s="38">
        <f t="shared" si="72"/>
        <v>0</v>
      </c>
      <c r="G367" s="10" t="s">
        <v>85</v>
      </c>
      <c r="I367" s="10" t="s">
        <v>355</v>
      </c>
      <c r="J367" s="38">
        <f t="shared" si="67"/>
        <v>0</v>
      </c>
      <c r="K367" s="38"/>
      <c r="L367" s="38">
        <f t="shared" si="77"/>
        <v>0</v>
      </c>
      <c r="M367" s="38">
        <f t="shared" si="77"/>
        <v>0</v>
      </c>
      <c r="N367" s="38">
        <f t="shared" si="77"/>
        <v>0</v>
      </c>
      <c r="O367" s="38">
        <f t="shared" si="77"/>
        <v>0</v>
      </c>
      <c r="P367" s="38">
        <f t="shared" si="77"/>
        <v>0</v>
      </c>
      <c r="Q367" s="38">
        <f t="shared" si="77"/>
        <v>0</v>
      </c>
      <c r="R367" s="38">
        <f t="shared" si="77"/>
        <v>0</v>
      </c>
      <c r="S367" s="38">
        <f t="shared" si="77"/>
        <v>0</v>
      </c>
      <c r="T367" s="38">
        <f t="shared" si="77"/>
        <v>0</v>
      </c>
      <c r="U367" s="38">
        <f t="shared" si="77"/>
        <v>0</v>
      </c>
      <c r="V367" s="38">
        <f t="shared" si="78"/>
        <v>0</v>
      </c>
      <c r="W367" s="38">
        <f t="shared" si="78"/>
        <v>0</v>
      </c>
      <c r="X367" s="38">
        <f t="shared" si="78"/>
        <v>0</v>
      </c>
      <c r="Y367" s="38">
        <f t="shared" si="78"/>
        <v>0</v>
      </c>
      <c r="Z367" s="38">
        <f t="shared" si="78"/>
        <v>0</v>
      </c>
      <c r="AA367" s="38">
        <f t="shared" si="78"/>
        <v>0</v>
      </c>
      <c r="AB367" s="38">
        <f t="shared" si="78"/>
        <v>0</v>
      </c>
      <c r="AC367" s="38">
        <f t="shared" si="78"/>
        <v>0</v>
      </c>
      <c r="AD367" s="38">
        <f t="shared" si="78"/>
        <v>0</v>
      </c>
      <c r="AE367" s="38">
        <f t="shared" si="78"/>
        <v>0</v>
      </c>
      <c r="AF367" s="38">
        <f t="shared" si="79"/>
        <v>0</v>
      </c>
      <c r="AG367" s="38">
        <f t="shared" si="79"/>
        <v>0</v>
      </c>
      <c r="AH367" s="38">
        <f t="shared" si="79"/>
        <v>0</v>
      </c>
      <c r="AI367" s="38">
        <f t="shared" si="79"/>
        <v>0</v>
      </c>
      <c r="AJ367" s="38">
        <f t="shared" si="79"/>
        <v>0</v>
      </c>
      <c r="AK367" s="38">
        <f t="shared" si="79"/>
        <v>0</v>
      </c>
      <c r="AL367" s="38">
        <f t="shared" si="79"/>
        <v>0</v>
      </c>
      <c r="AM367" s="38">
        <f t="shared" si="79"/>
        <v>0</v>
      </c>
      <c r="AN367" s="38">
        <f t="shared" si="79"/>
        <v>0</v>
      </c>
      <c r="AO367" s="38">
        <f t="shared" si="79"/>
        <v>0</v>
      </c>
      <c r="AP367" s="38">
        <f t="shared" si="80"/>
        <v>0</v>
      </c>
      <c r="AQ367" s="38">
        <f t="shared" si="80"/>
        <v>0</v>
      </c>
      <c r="AR367" s="38">
        <f t="shared" si="80"/>
        <v>0</v>
      </c>
      <c r="AS367" s="38">
        <f t="shared" si="80"/>
        <v>0</v>
      </c>
      <c r="AT367" s="38">
        <f t="shared" si="80"/>
        <v>0</v>
      </c>
      <c r="AU367" s="38">
        <f t="shared" si="80"/>
        <v>0</v>
      </c>
    </row>
    <row r="368" spans="5:47" x14ac:dyDescent="0.2">
      <c r="E368" s="42">
        <v>18</v>
      </c>
      <c r="F368" s="38">
        <f t="shared" si="72"/>
        <v>0</v>
      </c>
      <c r="G368" s="10" t="s">
        <v>85</v>
      </c>
      <c r="I368" s="10" t="s">
        <v>355</v>
      </c>
      <c r="J368" s="38">
        <f t="shared" si="67"/>
        <v>0</v>
      </c>
      <c r="K368" s="38"/>
      <c r="L368" s="38">
        <f t="shared" si="77"/>
        <v>0</v>
      </c>
      <c r="M368" s="38">
        <f t="shared" si="77"/>
        <v>0</v>
      </c>
      <c r="N368" s="38">
        <f t="shared" si="77"/>
        <v>0</v>
      </c>
      <c r="O368" s="38">
        <f t="shared" si="77"/>
        <v>0</v>
      </c>
      <c r="P368" s="38">
        <f t="shared" si="77"/>
        <v>0</v>
      </c>
      <c r="Q368" s="38">
        <f t="shared" si="77"/>
        <v>0</v>
      </c>
      <c r="R368" s="38">
        <f t="shared" si="77"/>
        <v>0</v>
      </c>
      <c r="S368" s="38">
        <f t="shared" si="77"/>
        <v>0</v>
      </c>
      <c r="T368" s="38">
        <f t="shared" si="77"/>
        <v>0</v>
      </c>
      <c r="U368" s="38">
        <f t="shared" si="77"/>
        <v>0</v>
      </c>
      <c r="V368" s="38">
        <f t="shared" si="78"/>
        <v>0</v>
      </c>
      <c r="W368" s="38">
        <f t="shared" si="78"/>
        <v>0</v>
      </c>
      <c r="X368" s="38">
        <f t="shared" si="78"/>
        <v>0</v>
      </c>
      <c r="Y368" s="38">
        <f t="shared" si="78"/>
        <v>0</v>
      </c>
      <c r="Z368" s="38">
        <f t="shared" si="78"/>
        <v>0</v>
      </c>
      <c r="AA368" s="38">
        <f t="shared" si="78"/>
        <v>0</v>
      </c>
      <c r="AB368" s="38">
        <f t="shared" si="78"/>
        <v>0</v>
      </c>
      <c r="AC368" s="38">
        <f t="shared" si="78"/>
        <v>0</v>
      </c>
      <c r="AD368" s="38">
        <f t="shared" si="78"/>
        <v>0</v>
      </c>
      <c r="AE368" s="38">
        <f t="shared" si="78"/>
        <v>0</v>
      </c>
      <c r="AF368" s="38">
        <f t="shared" si="79"/>
        <v>0</v>
      </c>
      <c r="AG368" s="38">
        <f t="shared" si="79"/>
        <v>0</v>
      </c>
      <c r="AH368" s="38">
        <f t="shared" si="79"/>
        <v>0</v>
      </c>
      <c r="AI368" s="38">
        <f t="shared" si="79"/>
        <v>0</v>
      </c>
      <c r="AJ368" s="38">
        <f t="shared" si="79"/>
        <v>0</v>
      </c>
      <c r="AK368" s="38">
        <f t="shared" si="79"/>
        <v>0</v>
      </c>
      <c r="AL368" s="38">
        <f t="shared" si="79"/>
        <v>0</v>
      </c>
      <c r="AM368" s="38">
        <f t="shared" si="79"/>
        <v>0</v>
      </c>
      <c r="AN368" s="38">
        <f t="shared" si="79"/>
        <v>0</v>
      </c>
      <c r="AO368" s="38">
        <f t="shared" si="79"/>
        <v>0</v>
      </c>
      <c r="AP368" s="38">
        <f t="shared" si="80"/>
        <v>0</v>
      </c>
      <c r="AQ368" s="38">
        <f t="shared" si="80"/>
        <v>0</v>
      </c>
      <c r="AR368" s="38">
        <f t="shared" si="80"/>
        <v>0</v>
      </c>
      <c r="AS368" s="38">
        <f t="shared" si="80"/>
        <v>0</v>
      </c>
      <c r="AT368" s="38">
        <f t="shared" si="80"/>
        <v>0</v>
      </c>
      <c r="AU368" s="38">
        <f t="shared" si="80"/>
        <v>0</v>
      </c>
    </row>
    <row r="369" spans="2:47" x14ac:dyDescent="0.2">
      <c r="E369" s="42" t="s">
        <v>354</v>
      </c>
      <c r="F369" s="38"/>
      <c r="G369" s="10" t="s">
        <v>85</v>
      </c>
      <c r="J369" s="38">
        <f t="shared" si="67"/>
        <v>-840.26315789473676</v>
      </c>
      <c r="K369" s="38"/>
      <c r="L369" s="38">
        <f t="shared" ref="L369:AU369" si="81">IF(L$4=$F$342,SUM($F$350:$F$368)-SUM($J$350:$J$368),0)</f>
        <v>0</v>
      </c>
      <c r="M369" s="38">
        <f t="shared" si="81"/>
        <v>0</v>
      </c>
      <c r="N369" s="38">
        <f t="shared" si="81"/>
        <v>0</v>
      </c>
      <c r="O369" s="38">
        <f t="shared" si="81"/>
        <v>0</v>
      </c>
      <c r="P369" s="38">
        <f t="shared" si="81"/>
        <v>0</v>
      </c>
      <c r="Q369" s="38">
        <f t="shared" si="81"/>
        <v>0</v>
      </c>
      <c r="R369" s="38">
        <f t="shared" si="81"/>
        <v>0</v>
      </c>
      <c r="S369" s="38">
        <f t="shared" si="81"/>
        <v>0</v>
      </c>
      <c r="T369" s="38">
        <f t="shared" si="81"/>
        <v>0</v>
      </c>
      <c r="U369" s="38">
        <f t="shared" si="81"/>
        <v>0</v>
      </c>
      <c r="V369" s="38">
        <f t="shared" si="81"/>
        <v>0</v>
      </c>
      <c r="W369" s="38">
        <f t="shared" si="81"/>
        <v>0</v>
      </c>
      <c r="X369" s="38">
        <f t="shared" si="81"/>
        <v>0</v>
      </c>
      <c r="Y369" s="38">
        <f t="shared" si="81"/>
        <v>0</v>
      </c>
      <c r="Z369" s="38">
        <f t="shared" si="81"/>
        <v>0</v>
      </c>
      <c r="AA369" s="38">
        <f t="shared" si="81"/>
        <v>0</v>
      </c>
      <c r="AB369" s="38">
        <f t="shared" si="81"/>
        <v>0</v>
      </c>
      <c r="AC369" s="38">
        <f t="shared" si="81"/>
        <v>0</v>
      </c>
      <c r="AD369" s="38">
        <f t="shared" si="81"/>
        <v>0</v>
      </c>
      <c r="AE369" s="38">
        <f t="shared" si="81"/>
        <v>0</v>
      </c>
      <c r="AF369" s="38">
        <f t="shared" si="81"/>
        <v>-840.26315789473676</v>
      </c>
      <c r="AG369" s="38">
        <f t="shared" si="81"/>
        <v>0</v>
      </c>
      <c r="AH369" s="38">
        <f t="shared" si="81"/>
        <v>0</v>
      </c>
      <c r="AI369" s="38">
        <f t="shared" si="81"/>
        <v>0</v>
      </c>
      <c r="AJ369" s="38">
        <f t="shared" si="81"/>
        <v>0</v>
      </c>
      <c r="AK369" s="38">
        <f t="shared" si="81"/>
        <v>0</v>
      </c>
      <c r="AL369" s="38">
        <f t="shared" si="81"/>
        <v>0</v>
      </c>
      <c r="AM369" s="38">
        <f t="shared" si="81"/>
        <v>0</v>
      </c>
      <c r="AN369" s="38">
        <f t="shared" si="81"/>
        <v>0</v>
      </c>
      <c r="AO369" s="38">
        <f t="shared" si="81"/>
        <v>0</v>
      </c>
      <c r="AP369" s="38">
        <f t="shared" si="81"/>
        <v>0</v>
      </c>
      <c r="AQ369" s="38">
        <f t="shared" si="81"/>
        <v>0</v>
      </c>
      <c r="AR369" s="38">
        <f t="shared" si="81"/>
        <v>0</v>
      </c>
      <c r="AS369" s="38">
        <f t="shared" si="81"/>
        <v>0</v>
      </c>
      <c r="AT369" s="38">
        <f t="shared" si="81"/>
        <v>0</v>
      </c>
      <c r="AU369" s="38">
        <f t="shared" si="81"/>
        <v>0</v>
      </c>
    </row>
    <row r="370" spans="2:47" x14ac:dyDescent="0.2">
      <c r="E370" s="9" t="s">
        <v>3</v>
      </c>
      <c r="G370" s="10" t="s">
        <v>85</v>
      </c>
      <c r="J370" s="38">
        <f t="shared" si="67"/>
        <v>-1550</v>
      </c>
      <c r="K370" s="38"/>
      <c r="L370" s="38">
        <f>SUM(L350:L369)</f>
        <v>0</v>
      </c>
      <c r="M370" s="38">
        <f t="shared" ref="M370:AU370" si="82">SUM(M350:M369)</f>
        <v>0</v>
      </c>
      <c r="N370" s="38">
        <f t="shared" si="82"/>
        <v>0</v>
      </c>
      <c r="O370" s="38">
        <f t="shared" si="82"/>
        <v>0</v>
      </c>
      <c r="P370" s="38">
        <f t="shared" si="82"/>
        <v>0</v>
      </c>
      <c r="Q370" s="38">
        <f t="shared" si="82"/>
        <v>0</v>
      </c>
      <c r="R370" s="38">
        <f t="shared" si="82"/>
        <v>0</v>
      </c>
      <c r="S370" s="38">
        <f t="shared" si="82"/>
        <v>-8.1578947368421044</v>
      </c>
      <c r="T370" s="38">
        <f t="shared" si="82"/>
        <v>-16.315789473684209</v>
      </c>
      <c r="U370" s="38">
        <f t="shared" si="82"/>
        <v>-24.473684210526315</v>
      </c>
      <c r="V370" s="38">
        <f t="shared" si="82"/>
        <v>-32.631578947368418</v>
      </c>
      <c r="W370" s="38">
        <f t="shared" si="82"/>
        <v>-32.631578947368418</v>
      </c>
      <c r="X370" s="38">
        <f t="shared" si="82"/>
        <v>-40.78947368421052</v>
      </c>
      <c r="Y370" s="38">
        <f t="shared" si="82"/>
        <v>-48.947368421052623</v>
      </c>
      <c r="Z370" s="38">
        <f t="shared" si="82"/>
        <v>-57.105263157894726</v>
      </c>
      <c r="AA370" s="38">
        <f t="shared" si="82"/>
        <v>-65.263157894736835</v>
      </c>
      <c r="AB370" s="38">
        <f t="shared" si="82"/>
        <v>-65.263157894736835</v>
      </c>
      <c r="AC370" s="38">
        <f t="shared" si="82"/>
        <v>-73.421052631578945</v>
      </c>
      <c r="AD370" s="38">
        <f t="shared" si="82"/>
        <v>-81.578947368421055</v>
      </c>
      <c r="AE370" s="38">
        <f t="shared" si="82"/>
        <v>-81.578947368421055</v>
      </c>
      <c r="AF370" s="38">
        <f t="shared" si="82"/>
        <v>-921.8421052631578</v>
      </c>
      <c r="AG370" s="38">
        <f t="shared" si="82"/>
        <v>0</v>
      </c>
      <c r="AH370" s="38">
        <f t="shared" si="82"/>
        <v>0</v>
      </c>
      <c r="AI370" s="38">
        <f t="shared" si="82"/>
        <v>0</v>
      </c>
      <c r="AJ370" s="38">
        <f t="shared" si="82"/>
        <v>0</v>
      </c>
      <c r="AK370" s="38">
        <f t="shared" si="82"/>
        <v>0</v>
      </c>
      <c r="AL370" s="38">
        <f t="shared" si="82"/>
        <v>0</v>
      </c>
      <c r="AM370" s="38">
        <f t="shared" si="82"/>
        <v>0</v>
      </c>
      <c r="AN370" s="38">
        <f t="shared" si="82"/>
        <v>0</v>
      </c>
      <c r="AO370" s="38">
        <f t="shared" si="82"/>
        <v>0</v>
      </c>
      <c r="AP370" s="38">
        <f t="shared" si="82"/>
        <v>0</v>
      </c>
      <c r="AQ370" s="38">
        <f t="shared" si="82"/>
        <v>0</v>
      </c>
      <c r="AR370" s="38">
        <f t="shared" si="82"/>
        <v>0</v>
      </c>
      <c r="AS370" s="38">
        <f t="shared" si="82"/>
        <v>0</v>
      </c>
      <c r="AT370" s="38">
        <f t="shared" si="82"/>
        <v>0</v>
      </c>
      <c r="AU370" s="38">
        <f t="shared" si="82"/>
        <v>0</v>
      </c>
    </row>
    <row r="371" spans="2:47" x14ac:dyDescent="0.2">
      <c r="D371" s="8" t="s">
        <v>331</v>
      </c>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row>
    <row r="372" spans="2:47" x14ac:dyDescent="0.2">
      <c r="E372" s="9" t="s">
        <v>3</v>
      </c>
      <c r="G372" s="10" t="s">
        <v>85</v>
      </c>
      <c r="I372" s="10" t="s">
        <v>350</v>
      </c>
      <c r="J372" s="38">
        <f t="shared" si="67"/>
        <v>-115</v>
      </c>
      <c r="K372" s="38"/>
      <c r="L372" s="38">
        <f t="shared" ref="L372:AU372" si="83">L224</f>
        <v>0</v>
      </c>
      <c r="M372" s="38">
        <f t="shared" si="83"/>
        <v>0</v>
      </c>
      <c r="N372" s="38">
        <f t="shared" si="83"/>
        <v>0</v>
      </c>
      <c r="O372" s="38">
        <f t="shared" si="83"/>
        <v>0</v>
      </c>
      <c r="P372" s="38">
        <f t="shared" si="83"/>
        <v>0</v>
      </c>
      <c r="Q372" s="38">
        <f t="shared" si="83"/>
        <v>0</v>
      </c>
      <c r="R372" s="38">
        <f t="shared" si="83"/>
        <v>0</v>
      </c>
      <c r="S372" s="38">
        <f t="shared" si="83"/>
        <v>0</v>
      </c>
      <c r="T372" s="38">
        <f t="shared" si="83"/>
        <v>0</v>
      </c>
      <c r="U372" s="38">
        <f t="shared" si="83"/>
        <v>0</v>
      </c>
      <c r="V372" s="38">
        <f t="shared" si="83"/>
        <v>0</v>
      </c>
      <c r="W372" s="38">
        <f t="shared" si="83"/>
        <v>0</v>
      </c>
      <c r="X372" s="38">
        <f t="shared" si="83"/>
        <v>0</v>
      </c>
      <c r="Y372" s="38">
        <f t="shared" si="83"/>
        <v>0</v>
      </c>
      <c r="Z372" s="38">
        <f t="shared" si="83"/>
        <v>0</v>
      </c>
      <c r="AA372" s="38">
        <f t="shared" si="83"/>
        <v>0</v>
      </c>
      <c r="AB372" s="38">
        <f t="shared" si="83"/>
        <v>0</v>
      </c>
      <c r="AC372" s="38">
        <f t="shared" si="83"/>
        <v>0</v>
      </c>
      <c r="AD372" s="38">
        <f t="shared" si="83"/>
        <v>0</v>
      </c>
      <c r="AE372" s="38">
        <f t="shared" si="83"/>
        <v>0</v>
      </c>
      <c r="AF372" s="38">
        <f t="shared" si="83"/>
        <v>0</v>
      </c>
      <c r="AG372" s="38">
        <f t="shared" si="83"/>
        <v>-11.5</v>
      </c>
      <c r="AH372" s="38">
        <f t="shared" si="83"/>
        <v>-11.5</v>
      </c>
      <c r="AI372" s="38">
        <f t="shared" si="83"/>
        <v>-11.5</v>
      </c>
      <c r="AJ372" s="38">
        <f t="shared" si="83"/>
        <v>-11.5</v>
      </c>
      <c r="AK372" s="38">
        <f t="shared" si="83"/>
        <v>-11.5</v>
      </c>
      <c r="AL372" s="38">
        <f t="shared" si="83"/>
        <v>-11.5</v>
      </c>
      <c r="AM372" s="38">
        <f t="shared" si="83"/>
        <v>-11.5</v>
      </c>
      <c r="AN372" s="38">
        <f t="shared" si="83"/>
        <v>-11.5</v>
      </c>
      <c r="AO372" s="38">
        <f t="shared" si="83"/>
        <v>-11.5</v>
      </c>
      <c r="AP372" s="38">
        <f t="shared" si="83"/>
        <v>-11.5</v>
      </c>
      <c r="AQ372" s="38">
        <f t="shared" si="83"/>
        <v>0</v>
      </c>
      <c r="AR372" s="38">
        <f t="shared" si="83"/>
        <v>0</v>
      </c>
      <c r="AS372" s="38">
        <f t="shared" si="83"/>
        <v>0</v>
      </c>
      <c r="AT372" s="38">
        <f t="shared" si="83"/>
        <v>0</v>
      </c>
      <c r="AU372" s="38">
        <f t="shared" si="83"/>
        <v>0</v>
      </c>
    </row>
    <row r="373" spans="2:47" x14ac:dyDescent="0.2">
      <c r="D373" s="8" t="s">
        <v>225</v>
      </c>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row>
    <row r="374" spans="2:47" x14ac:dyDescent="0.2">
      <c r="E374" s="9" t="s">
        <v>3</v>
      </c>
      <c r="G374" s="10" t="s">
        <v>85</v>
      </c>
      <c r="J374" s="38">
        <f t="shared" si="67"/>
        <v>-6582.6</v>
      </c>
      <c r="K374" s="38"/>
      <c r="L374" s="38">
        <f>L348+L370+L372</f>
        <v>0</v>
      </c>
      <c r="M374" s="38">
        <f t="shared" ref="M374:AU374" si="84">M348+M370+M372</f>
        <v>0</v>
      </c>
      <c r="N374" s="38">
        <f t="shared" si="84"/>
        <v>-25.873684210526314</v>
      </c>
      <c r="O374" s="38">
        <f t="shared" si="84"/>
        <v>-25.873684210526314</v>
      </c>
      <c r="P374" s="38">
        <f t="shared" si="84"/>
        <v>-25.873684210526314</v>
      </c>
      <c r="Q374" s="38">
        <f t="shared" si="84"/>
        <v>-25.873684210526314</v>
      </c>
      <c r="R374" s="38">
        <f t="shared" si="84"/>
        <v>-25.873684210526314</v>
      </c>
      <c r="S374" s="38">
        <f t="shared" si="84"/>
        <v>-34.031578947368416</v>
      </c>
      <c r="T374" s="38">
        <f t="shared" si="84"/>
        <v>-212.42024291497975</v>
      </c>
      <c r="U374" s="38">
        <f t="shared" si="84"/>
        <v>-220.57813765182186</v>
      </c>
      <c r="V374" s="38">
        <f t="shared" si="84"/>
        <v>-228.73603238866394</v>
      </c>
      <c r="W374" s="38">
        <f t="shared" si="84"/>
        <v>-228.73603238866394</v>
      </c>
      <c r="X374" s="38">
        <f t="shared" si="84"/>
        <v>-407.12469635627531</v>
      </c>
      <c r="Y374" s="38">
        <f t="shared" si="84"/>
        <v>-415.28259109311739</v>
      </c>
      <c r="Z374" s="38">
        <f t="shared" si="84"/>
        <v>-423.44048582995953</v>
      </c>
      <c r="AA374" s="38">
        <f t="shared" si="84"/>
        <v>-431.59838056680161</v>
      </c>
      <c r="AB374" s="38">
        <f t="shared" si="84"/>
        <v>-431.59838056680161</v>
      </c>
      <c r="AC374" s="38">
        <f t="shared" si="84"/>
        <v>-439.75627530364375</v>
      </c>
      <c r="AD374" s="38">
        <f t="shared" si="84"/>
        <v>-447.91417004048583</v>
      </c>
      <c r="AE374" s="38">
        <f t="shared" si="84"/>
        <v>-447.91417004048583</v>
      </c>
      <c r="AF374" s="38">
        <f t="shared" si="84"/>
        <v>-1969.1004048582995</v>
      </c>
      <c r="AG374" s="38">
        <f t="shared" si="84"/>
        <v>-11.5</v>
      </c>
      <c r="AH374" s="38">
        <f t="shared" si="84"/>
        <v>-11.5</v>
      </c>
      <c r="AI374" s="38">
        <f t="shared" si="84"/>
        <v>-11.5</v>
      </c>
      <c r="AJ374" s="38">
        <f t="shared" si="84"/>
        <v>-11.5</v>
      </c>
      <c r="AK374" s="38">
        <f t="shared" si="84"/>
        <v>-11.5</v>
      </c>
      <c r="AL374" s="38">
        <f t="shared" si="84"/>
        <v>-11.5</v>
      </c>
      <c r="AM374" s="38">
        <f t="shared" si="84"/>
        <v>-11.5</v>
      </c>
      <c r="AN374" s="38">
        <f t="shared" si="84"/>
        <v>-11.5</v>
      </c>
      <c r="AO374" s="38">
        <f t="shared" si="84"/>
        <v>-11.5</v>
      </c>
      <c r="AP374" s="38">
        <f t="shared" si="84"/>
        <v>-11.5</v>
      </c>
      <c r="AQ374" s="38">
        <f t="shared" si="84"/>
        <v>0</v>
      </c>
      <c r="AR374" s="38">
        <f t="shared" si="84"/>
        <v>0</v>
      </c>
      <c r="AS374" s="38">
        <f t="shared" si="84"/>
        <v>0</v>
      </c>
      <c r="AT374" s="38">
        <f t="shared" si="84"/>
        <v>0</v>
      </c>
      <c r="AU374" s="38">
        <f t="shared" si="84"/>
        <v>0</v>
      </c>
    </row>
    <row r="375" spans="2:47" x14ac:dyDescent="0.2">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row>
    <row r="376" spans="2:47" x14ac:dyDescent="0.2">
      <c r="B376" s="6" t="s">
        <v>228</v>
      </c>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row>
    <row r="377" spans="2:47" x14ac:dyDescent="0.2">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row>
    <row r="378" spans="2:47" x14ac:dyDescent="0.2">
      <c r="E378" s="9" t="s">
        <v>228</v>
      </c>
      <c r="G378" s="10" t="s">
        <v>85</v>
      </c>
      <c r="J378" s="38">
        <f>SUM($L378:$AU378)</f>
        <v>22563.768621836618</v>
      </c>
      <c r="K378" s="38"/>
      <c r="L378" s="38">
        <f t="shared" ref="L378:AU378" si="85">L338+L374</f>
        <v>-0.625</v>
      </c>
      <c r="M378" s="38">
        <f t="shared" si="85"/>
        <v>-0.625</v>
      </c>
      <c r="N378" s="38">
        <f t="shared" si="85"/>
        <v>-110.55827922613707</v>
      </c>
      <c r="O378" s="38">
        <f t="shared" si="85"/>
        <v>-172.79319059285234</v>
      </c>
      <c r="P378" s="38">
        <f t="shared" si="85"/>
        <v>-19.237049738045968</v>
      </c>
      <c r="Q378" s="38">
        <f t="shared" si="85"/>
        <v>272.89892060440394</v>
      </c>
      <c r="R378" s="38">
        <f t="shared" si="85"/>
        <v>827.20336635837316</v>
      </c>
      <c r="S378" s="38">
        <f t="shared" si="85"/>
        <v>1035.7811007447849</v>
      </c>
      <c r="T378" s="38">
        <f t="shared" si="85"/>
        <v>1440.7189099392865</v>
      </c>
      <c r="U378" s="38">
        <f t="shared" si="85"/>
        <v>1425.8610152024442</v>
      </c>
      <c r="V378" s="38">
        <f t="shared" si="85"/>
        <v>1415.3031204656024</v>
      </c>
      <c r="W378" s="38">
        <f t="shared" si="85"/>
        <v>1580.4703543156161</v>
      </c>
      <c r="X378" s="38">
        <f t="shared" si="85"/>
        <v>1531.8266514236404</v>
      </c>
      <c r="Y378" s="38">
        <f t="shared" si="85"/>
        <v>1718.5566291141304</v>
      </c>
      <c r="Z378" s="38">
        <f t="shared" si="85"/>
        <v>1710.3987343772883</v>
      </c>
      <c r="AA378" s="38">
        <f t="shared" si="85"/>
        <v>1883.3408396404466</v>
      </c>
      <c r="AB378" s="38">
        <f t="shared" si="85"/>
        <v>2548.0090026755192</v>
      </c>
      <c r="AC378" s="38">
        <f t="shared" si="85"/>
        <v>2146.8829449036043</v>
      </c>
      <c r="AD378" s="38">
        <f t="shared" si="85"/>
        <v>2138.7250501667622</v>
      </c>
      <c r="AE378" s="38">
        <f t="shared" si="85"/>
        <v>2058.0239119080447</v>
      </c>
      <c r="AF378" s="38">
        <f t="shared" si="85"/>
        <v>-751.39341044629396</v>
      </c>
      <c r="AG378" s="38">
        <f t="shared" si="85"/>
        <v>-11.5</v>
      </c>
      <c r="AH378" s="38">
        <f t="shared" si="85"/>
        <v>-11.5</v>
      </c>
      <c r="AI378" s="38">
        <f t="shared" si="85"/>
        <v>-11.5</v>
      </c>
      <c r="AJ378" s="38">
        <f t="shared" si="85"/>
        <v>-11.5</v>
      </c>
      <c r="AK378" s="38">
        <f t="shared" si="85"/>
        <v>-11.5</v>
      </c>
      <c r="AL378" s="38">
        <f t="shared" si="85"/>
        <v>-11.5</v>
      </c>
      <c r="AM378" s="38">
        <f t="shared" si="85"/>
        <v>-11.5</v>
      </c>
      <c r="AN378" s="38">
        <f t="shared" si="85"/>
        <v>-11.5</v>
      </c>
      <c r="AO378" s="38">
        <f t="shared" si="85"/>
        <v>-11.5</v>
      </c>
      <c r="AP378" s="38">
        <f t="shared" si="85"/>
        <v>-11.5</v>
      </c>
      <c r="AQ378" s="38">
        <f t="shared" si="85"/>
        <v>0</v>
      </c>
      <c r="AR378" s="38">
        <f t="shared" si="85"/>
        <v>0</v>
      </c>
      <c r="AS378" s="38">
        <f t="shared" si="85"/>
        <v>0</v>
      </c>
      <c r="AT378" s="38">
        <f t="shared" si="85"/>
        <v>0</v>
      </c>
      <c r="AU378" s="38">
        <f t="shared" si="85"/>
        <v>0</v>
      </c>
    </row>
    <row r="379" spans="2:47" x14ac:dyDescent="0.2">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row>
    <row r="380" spans="2:47" x14ac:dyDescent="0.2">
      <c r="B380" s="6" t="s">
        <v>223</v>
      </c>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row>
    <row r="381" spans="2:47" x14ac:dyDescent="0.2">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row>
    <row r="382" spans="2:47" x14ac:dyDescent="0.2">
      <c r="D382" s="8" t="s">
        <v>231</v>
      </c>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row>
    <row r="383" spans="2:47" x14ac:dyDescent="0.2">
      <c r="E383" s="9" t="s">
        <v>232</v>
      </c>
      <c r="G383" s="10" t="s">
        <v>85</v>
      </c>
      <c r="J383" s="38"/>
      <c r="K383" s="38"/>
      <c r="L383" s="38">
        <f>K386</f>
        <v>0</v>
      </c>
      <c r="M383" s="38">
        <f t="shared" ref="M383:AU383" si="86">L386</f>
        <v>0.625</v>
      </c>
      <c r="N383" s="38">
        <f t="shared" si="86"/>
        <v>1.25</v>
      </c>
      <c r="O383" s="38">
        <f t="shared" si="86"/>
        <v>111.80827922613707</v>
      </c>
      <c r="P383" s="38">
        <f t="shared" si="86"/>
        <v>284.60146981898941</v>
      </c>
      <c r="Q383" s="38">
        <f t="shared" si="86"/>
        <v>303.8385195570354</v>
      </c>
      <c r="R383" s="38">
        <f t="shared" si="86"/>
        <v>30.939598952631457</v>
      </c>
      <c r="S383" s="38">
        <f t="shared" si="86"/>
        <v>0</v>
      </c>
      <c r="T383" s="38">
        <f t="shared" si="86"/>
        <v>0</v>
      </c>
      <c r="U383" s="38">
        <f t="shared" si="86"/>
        <v>0</v>
      </c>
      <c r="V383" s="38">
        <f t="shared" si="86"/>
        <v>0</v>
      </c>
      <c r="W383" s="38">
        <f t="shared" si="86"/>
        <v>0</v>
      </c>
      <c r="X383" s="38">
        <f t="shared" si="86"/>
        <v>0</v>
      </c>
      <c r="Y383" s="38">
        <f t="shared" si="86"/>
        <v>0</v>
      </c>
      <c r="Z383" s="38">
        <f t="shared" si="86"/>
        <v>0</v>
      </c>
      <c r="AA383" s="38">
        <f t="shared" si="86"/>
        <v>0</v>
      </c>
      <c r="AB383" s="38">
        <f t="shared" si="86"/>
        <v>0</v>
      </c>
      <c r="AC383" s="38">
        <f t="shared" si="86"/>
        <v>0</v>
      </c>
      <c r="AD383" s="38">
        <f t="shared" si="86"/>
        <v>0</v>
      </c>
      <c r="AE383" s="38">
        <f t="shared" si="86"/>
        <v>0</v>
      </c>
      <c r="AF383" s="38">
        <f t="shared" si="86"/>
        <v>0</v>
      </c>
      <c r="AG383" s="38">
        <f t="shared" si="86"/>
        <v>751.39341044629396</v>
      </c>
      <c r="AH383" s="38">
        <f t="shared" si="86"/>
        <v>762.89341044629396</v>
      </c>
      <c r="AI383" s="38">
        <f t="shared" si="86"/>
        <v>774.39341044629396</v>
      </c>
      <c r="AJ383" s="38">
        <f t="shared" si="86"/>
        <v>785.89341044629396</v>
      </c>
      <c r="AK383" s="38">
        <f t="shared" si="86"/>
        <v>797.39341044629396</v>
      </c>
      <c r="AL383" s="38">
        <f t="shared" si="86"/>
        <v>808.89341044629396</v>
      </c>
      <c r="AM383" s="38">
        <f t="shared" si="86"/>
        <v>820.39341044629396</v>
      </c>
      <c r="AN383" s="38">
        <f t="shared" si="86"/>
        <v>831.89341044629396</v>
      </c>
      <c r="AO383" s="38">
        <f t="shared" si="86"/>
        <v>843.39341044629396</v>
      </c>
      <c r="AP383" s="38">
        <f t="shared" si="86"/>
        <v>854.89341044629396</v>
      </c>
      <c r="AQ383" s="38">
        <f t="shared" si="86"/>
        <v>866.39341044629396</v>
      </c>
      <c r="AR383" s="38">
        <f t="shared" si="86"/>
        <v>866.39341044629396</v>
      </c>
      <c r="AS383" s="38">
        <f t="shared" si="86"/>
        <v>866.39341044629396</v>
      </c>
      <c r="AT383" s="38">
        <f t="shared" si="86"/>
        <v>866.39341044629396</v>
      </c>
      <c r="AU383" s="38">
        <f t="shared" si="86"/>
        <v>866.39341044629396</v>
      </c>
    </row>
    <row r="384" spans="2:47" x14ac:dyDescent="0.2">
      <c r="E384" s="9" t="s">
        <v>234</v>
      </c>
      <c r="G384" s="10" t="s">
        <v>85</v>
      </c>
      <c r="J384" s="38"/>
      <c r="K384" s="38"/>
      <c r="L384" s="38">
        <f t="shared" ref="L384:AU384" si="87">-MIN(L378,0)</f>
        <v>0.625</v>
      </c>
      <c r="M384" s="38">
        <f t="shared" si="87"/>
        <v>0.625</v>
      </c>
      <c r="N384" s="38">
        <f t="shared" si="87"/>
        <v>110.55827922613707</v>
      </c>
      <c r="O384" s="38">
        <f t="shared" si="87"/>
        <v>172.79319059285234</v>
      </c>
      <c r="P384" s="38">
        <f t="shared" si="87"/>
        <v>19.237049738045968</v>
      </c>
      <c r="Q384" s="38">
        <f t="shared" si="87"/>
        <v>0</v>
      </c>
      <c r="R384" s="38">
        <f t="shared" si="87"/>
        <v>0</v>
      </c>
      <c r="S384" s="38">
        <f t="shared" si="87"/>
        <v>0</v>
      </c>
      <c r="T384" s="38">
        <f t="shared" si="87"/>
        <v>0</v>
      </c>
      <c r="U384" s="38">
        <f t="shared" si="87"/>
        <v>0</v>
      </c>
      <c r="V384" s="38">
        <f t="shared" si="87"/>
        <v>0</v>
      </c>
      <c r="W384" s="38">
        <f t="shared" si="87"/>
        <v>0</v>
      </c>
      <c r="X384" s="38">
        <f t="shared" si="87"/>
        <v>0</v>
      </c>
      <c r="Y384" s="38">
        <f t="shared" si="87"/>
        <v>0</v>
      </c>
      <c r="Z384" s="38">
        <f t="shared" si="87"/>
        <v>0</v>
      </c>
      <c r="AA384" s="38">
        <f t="shared" si="87"/>
        <v>0</v>
      </c>
      <c r="AB384" s="38">
        <f t="shared" si="87"/>
        <v>0</v>
      </c>
      <c r="AC384" s="38">
        <f t="shared" si="87"/>
        <v>0</v>
      </c>
      <c r="AD384" s="38">
        <f t="shared" si="87"/>
        <v>0</v>
      </c>
      <c r="AE384" s="38">
        <f t="shared" si="87"/>
        <v>0</v>
      </c>
      <c r="AF384" s="38">
        <f t="shared" si="87"/>
        <v>751.39341044629396</v>
      </c>
      <c r="AG384" s="38">
        <f t="shared" si="87"/>
        <v>11.5</v>
      </c>
      <c r="AH384" s="38">
        <f t="shared" si="87"/>
        <v>11.5</v>
      </c>
      <c r="AI384" s="38">
        <f t="shared" si="87"/>
        <v>11.5</v>
      </c>
      <c r="AJ384" s="38">
        <f t="shared" si="87"/>
        <v>11.5</v>
      </c>
      <c r="AK384" s="38">
        <f t="shared" si="87"/>
        <v>11.5</v>
      </c>
      <c r="AL384" s="38">
        <f t="shared" si="87"/>
        <v>11.5</v>
      </c>
      <c r="AM384" s="38">
        <f t="shared" si="87"/>
        <v>11.5</v>
      </c>
      <c r="AN384" s="38">
        <f t="shared" si="87"/>
        <v>11.5</v>
      </c>
      <c r="AO384" s="38">
        <f t="shared" si="87"/>
        <v>11.5</v>
      </c>
      <c r="AP384" s="38">
        <f t="shared" si="87"/>
        <v>11.5</v>
      </c>
      <c r="AQ384" s="38">
        <f t="shared" si="87"/>
        <v>0</v>
      </c>
      <c r="AR384" s="38">
        <f t="shared" si="87"/>
        <v>0</v>
      </c>
      <c r="AS384" s="38">
        <f t="shared" si="87"/>
        <v>0</v>
      </c>
      <c r="AT384" s="38">
        <f t="shared" si="87"/>
        <v>0</v>
      </c>
      <c r="AU384" s="38">
        <f t="shared" si="87"/>
        <v>0</v>
      </c>
    </row>
    <row r="385" spans="2:47" x14ac:dyDescent="0.2">
      <c r="E385" s="9" t="s">
        <v>235</v>
      </c>
      <c r="G385" s="10" t="s">
        <v>85</v>
      </c>
      <c r="J385" s="38"/>
      <c r="K385" s="38"/>
      <c r="L385" s="38">
        <f t="shared" ref="L385:AU385" si="88">IF(L378&gt;0,MIN(L378,L383),0)</f>
        <v>0</v>
      </c>
      <c r="M385" s="38">
        <f t="shared" si="88"/>
        <v>0</v>
      </c>
      <c r="N385" s="38">
        <f t="shared" si="88"/>
        <v>0</v>
      </c>
      <c r="O385" s="38">
        <f t="shared" si="88"/>
        <v>0</v>
      </c>
      <c r="P385" s="38">
        <f t="shared" si="88"/>
        <v>0</v>
      </c>
      <c r="Q385" s="38">
        <f t="shared" si="88"/>
        <v>272.89892060440394</v>
      </c>
      <c r="R385" s="38">
        <f t="shared" si="88"/>
        <v>30.939598952631457</v>
      </c>
      <c r="S385" s="38">
        <f t="shared" si="88"/>
        <v>0</v>
      </c>
      <c r="T385" s="38">
        <f t="shared" si="88"/>
        <v>0</v>
      </c>
      <c r="U385" s="38">
        <f t="shared" si="88"/>
        <v>0</v>
      </c>
      <c r="V385" s="38">
        <f t="shared" si="88"/>
        <v>0</v>
      </c>
      <c r="W385" s="38">
        <f t="shared" si="88"/>
        <v>0</v>
      </c>
      <c r="X385" s="38">
        <f t="shared" si="88"/>
        <v>0</v>
      </c>
      <c r="Y385" s="38">
        <f t="shared" si="88"/>
        <v>0</v>
      </c>
      <c r="Z385" s="38">
        <f t="shared" si="88"/>
        <v>0</v>
      </c>
      <c r="AA385" s="38">
        <f t="shared" si="88"/>
        <v>0</v>
      </c>
      <c r="AB385" s="38">
        <f t="shared" si="88"/>
        <v>0</v>
      </c>
      <c r="AC385" s="38">
        <f t="shared" si="88"/>
        <v>0</v>
      </c>
      <c r="AD385" s="38">
        <f t="shared" si="88"/>
        <v>0</v>
      </c>
      <c r="AE385" s="38">
        <f t="shared" si="88"/>
        <v>0</v>
      </c>
      <c r="AF385" s="38">
        <f t="shared" si="88"/>
        <v>0</v>
      </c>
      <c r="AG385" s="38">
        <f t="shared" si="88"/>
        <v>0</v>
      </c>
      <c r="AH385" s="38">
        <f t="shared" si="88"/>
        <v>0</v>
      </c>
      <c r="AI385" s="38">
        <f t="shared" si="88"/>
        <v>0</v>
      </c>
      <c r="AJ385" s="38">
        <f t="shared" si="88"/>
        <v>0</v>
      </c>
      <c r="AK385" s="38">
        <f t="shared" si="88"/>
        <v>0</v>
      </c>
      <c r="AL385" s="38">
        <f t="shared" si="88"/>
        <v>0</v>
      </c>
      <c r="AM385" s="38">
        <f t="shared" si="88"/>
        <v>0</v>
      </c>
      <c r="AN385" s="38">
        <f t="shared" si="88"/>
        <v>0</v>
      </c>
      <c r="AO385" s="38">
        <f t="shared" si="88"/>
        <v>0</v>
      </c>
      <c r="AP385" s="38">
        <f t="shared" si="88"/>
        <v>0</v>
      </c>
      <c r="AQ385" s="38">
        <f t="shared" si="88"/>
        <v>0</v>
      </c>
      <c r="AR385" s="38">
        <f t="shared" si="88"/>
        <v>0</v>
      </c>
      <c r="AS385" s="38">
        <f t="shared" si="88"/>
        <v>0</v>
      </c>
      <c r="AT385" s="38">
        <f t="shared" si="88"/>
        <v>0</v>
      </c>
      <c r="AU385" s="38">
        <f t="shared" si="88"/>
        <v>0</v>
      </c>
    </row>
    <row r="386" spans="2:47" x14ac:dyDescent="0.2">
      <c r="E386" s="9" t="s">
        <v>233</v>
      </c>
      <c r="G386" s="10" t="s">
        <v>85</v>
      </c>
      <c r="J386" s="38"/>
      <c r="K386" s="38"/>
      <c r="L386" s="38">
        <f>L383+L384-L385</f>
        <v>0.625</v>
      </c>
      <c r="M386" s="38">
        <f t="shared" ref="M386:AU386" si="89">M383+M384-M385</f>
        <v>1.25</v>
      </c>
      <c r="N386" s="38">
        <f t="shared" si="89"/>
        <v>111.80827922613707</v>
      </c>
      <c r="O386" s="38">
        <f t="shared" si="89"/>
        <v>284.60146981898941</v>
      </c>
      <c r="P386" s="38">
        <f t="shared" si="89"/>
        <v>303.8385195570354</v>
      </c>
      <c r="Q386" s="38">
        <f t="shared" si="89"/>
        <v>30.939598952631457</v>
      </c>
      <c r="R386" s="38">
        <f t="shared" si="89"/>
        <v>0</v>
      </c>
      <c r="S386" s="38">
        <f t="shared" si="89"/>
        <v>0</v>
      </c>
      <c r="T386" s="38">
        <f t="shared" si="89"/>
        <v>0</v>
      </c>
      <c r="U386" s="38">
        <f t="shared" si="89"/>
        <v>0</v>
      </c>
      <c r="V386" s="38">
        <f t="shared" si="89"/>
        <v>0</v>
      </c>
      <c r="W386" s="38">
        <f t="shared" si="89"/>
        <v>0</v>
      </c>
      <c r="X386" s="38">
        <f t="shared" si="89"/>
        <v>0</v>
      </c>
      <c r="Y386" s="38">
        <f t="shared" si="89"/>
        <v>0</v>
      </c>
      <c r="Z386" s="38">
        <f t="shared" si="89"/>
        <v>0</v>
      </c>
      <c r="AA386" s="38">
        <f t="shared" si="89"/>
        <v>0</v>
      </c>
      <c r="AB386" s="38">
        <f t="shared" si="89"/>
        <v>0</v>
      </c>
      <c r="AC386" s="38">
        <f t="shared" si="89"/>
        <v>0</v>
      </c>
      <c r="AD386" s="38">
        <f t="shared" si="89"/>
        <v>0</v>
      </c>
      <c r="AE386" s="38">
        <f t="shared" si="89"/>
        <v>0</v>
      </c>
      <c r="AF386" s="38">
        <f t="shared" si="89"/>
        <v>751.39341044629396</v>
      </c>
      <c r="AG386" s="38">
        <f t="shared" si="89"/>
        <v>762.89341044629396</v>
      </c>
      <c r="AH386" s="38">
        <f t="shared" si="89"/>
        <v>774.39341044629396</v>
      </c>
      <c r="AI386" s="38">
        <f t="shared" si="89"/>
        <v>785.89341044629396</v>
      </c>
      <c r="AJ386" s="38">
        <f t="shared" si="89"/>
        <v>797.39341044629396</v>
      </c>
      <c r="AK386" s="38">
        <f t="shared" si="89"/>
        <v>808.89341044629396</v>
      </c>
      <c r="AL386" s="38">
        <f t="shared" si="89"/>
        <v>820.39341044629396</v>
      </c>
      <c r="AM386" s="38">
        <f t="shared" si="89"/>
        <v>831.89341044629396</v>
      </c>
      <c r="AN386" s="38">
        <f t="shared" si="89"/>
        <v>843.39341044629396</v>
      </c>
      <c r="AO386" s="38">
        <f t="shared" si="89"/>
        <v>854.89341044629396</v>
      </c>
      <c r="AP386" s="38">
        <f t="shared" si="89"/>
        <v>866.39341044629396</v>
      </c>
      <c r="AQ386" s="38">
        <f t="shared" si="89"/>
        <v>866.39341044629396</v>
      </c>
      <c r="AR386" s="38">
        <f t="shared" si="89"/>
        <v>866.39341044629396</v>
      </c>
      <c r="AS386" s="38">
        <f t="shared" si="89"/>
        <v>866.39341044629396</v>
      </c>
      <c r="AT386" s="38">
        <f t="shared" si="89"/>
        <v>866.39341044629396</v>
      </c>
      <c r="AU386" s="38">
        <f t="shared" si="89"/>
        <v>866.39341044629396</v>
      </c>
    </row>
    <row r="387" spans="2:47" x14ac:dyDescent="0.2">
      <c r="E387" s="9" t="s">
        <v>231</v>
      </c>
      <c r="G387" s="10" t="s">
        <v>85</v>
      </c>
      <c r="J387" s="38">
        <f>SUM($L387:$AU387)</f>
        <v>22259.930102279584</v>
      </c>
      <c r="K387" s="38"/>
      <c r="L387" s="38">
        <f t="shared" ref="L387:AU387" si="90">L378-L385</f>
        <v>-0.625</v>
      </c>
      <c r="M387" s="38">
        <f t="shared" si="90"/>
        <v>-0.625</v>
      </c>
      <c r="N387" s="38">
        <f t="shared" si="90"/>
        <v>-110.55827922613707</v>
      </c>
      <c r="O387" s="38">
        <f t="shared" si="90"/>
        <v>-172.79319059285234</v>
      </c>
      <c r="P387" s="38">
        <f t="shared" si="90"/>
        <v>-19.237049738045968</v>
      </c>
      <c r="Q387" s="38">
        <f t="shared" si="90"/>
        <v>0</v>
      </c>
      <c r="R387" s="38">
        <f t="shared" si="90"/>
        <v>796.26376740574165</v>
      </c>
      <c r="S387" s="38">
        <f t="shared" si="90"/>
        <v>1035.7811007447849</v>
      </c>
      <c r="T387" s="38">
        <f t="shared" si="90"/>
        <v>1440.7189099392865</v>
      </c>
      <c r="U387" s="38">
        <f t="shared" si="90"/>
        <v>1425.8610152024442</v>
      </c>
      <c r="V387" s="38">
        <f t="shared" si="90"/>
        <v>1415.3031204656024</v>
      </c>
      <c r="W387" s="38">
        <f t="shared" si="90"/>
        <v>1580.4703543156161</v>
      </c>
      <c r="X387" s="38">
        <f t="shared" si="90"/>
        <v>1531.8266514236404</v>
      </c>
      <c r="Y387" s="38">
        <f t="shared" si="90"/>
        <v>1718.5566291141304</v>
      </c>
      <c r="Z387" s="38">
        <f t="shared" si="90"/>
        <v>1710.3987343772883</v>
      </c>
      <c r="AA387" s="38">
        <f t="shared" si="90"/>
        <v>1883.3408396404466</v>
      </c>
      <c r="AB387" s="38">
        <f t="shared" si="90"/>
        <v>2548.0090026755192</v>
      </c>
      <c r="AC387" s="38">
        <f t="shared" si="90"/>
        <v>2146.8829449036043</v>
      </c>
      <c r="AD387" s="38">
        <f t="shared" si="90"/>
        <v>2138.7250501667622</v>
      </c>
      <c r="AE387" s="38">
        <f t="shared" si="90"/>
        <v>2058.0239119080447</v>
      </c>
      <c r="AF387" s="38">
        <f t="shared" si="90"/>
        <v>-751.39341044629396</v>
      </c>
      <c r="AG387" s="38">
        <f t="shared" si="90"/>
        <v>-11.5</v>
      </c>
      <c r="AH387" s="38">
        <f t="shared" si="90"/>
        <v>-11.5</v>
      </c>
      <c r="AI387" s="38">
        <f t="shared" si="90"/>
        <v>-11.5</v>
      </c>
      <c r="AJ387" s="38">
        <f t="shared" si="90"/>
        <v>-11.5</v>
      </c>
      <c r="AK387" s="38">
        <f t="shared" si="90"/>
        <v>-11.5</v>
      </c>
      <c r="AL387" s="38">
        <f t="shared" si="90"/>
        <v>-11.5</v>
      </c>
      <c r="AM387" s="38">
        <f t="shared" si="90"/>
        <v>-11.5</v>
      </c>
      <c r="AN387" s="38">
        <f t="shared" si="90"/>
        <v>-11.5</v>
      </c>
      <c r="AO387" s="38">
        <f t="shared" si="90"/>
        <v>-11.5</v>
      </c>
      <c r="AP387" s="38">
        <f t="shared" si="90"/>
        <v>-11.5</v>
      </c>
      <c r="AQ387" s="38">
        <f t="shared" si="90"/>
        <v>0</v>
      </c>
      <c r="AR387" s="38">
        <f t="shared" si="90"/>
        <v>0</v>
      </c>
      <c r="AS387" s="38">
        <f t="shared" si="90"/>
        <v>0</v>
      </c>
      <c r="AT387" s="38">
        <f t="shared" si="90"/>
        <v>0</v>
      </c>
      <c r="AU387" s="38">
        <f t="shared" si="90"/>
        <v>0</v>
      </c>
    </row>
    <row r="388" spans="2:47" x14ac:dyDescent="0.2">
      <c r="D388" s="8" t="s">
        <v>236</v>
      </c>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row>
    <row r="389" spans="2:47" x14ac:dyDescent="0.2">
      <c r="E389" s="9" t="s">
        <v>229</v>
      </c>
      <c r="F389" s="31">
        <f>'Active Model Inputs'!F228</f>
        <v>0.21</v>
      </c>
      <c r="G389" s="10" t="s">
        <v>10</v>
      </c>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row>
    <row r="390" spans="2:47" x14ac:dyDescent="0.2">
      <c r="E390" s="9" t="s">
        <v>226</v>
      </c>
      <c r="F390" s="31"/>
      <c r="G390" s="10" t="s">
        <v>85</v>
      </c>
      <c r="J390" s="38">
        <f>SUM($L390:$AU390)</f>
        <v>-4920.3340267794119</v>
      </c>
      <c r="K390" s="38"/>
      <c r="L390" s="38">
        <f t="shared" ref="L390:AU390" si="91">-MAX($F$389*L387,0)</f>
        <v>0</v>
      </c>
      <c r="M390" s="38">
        <f t="shared" si="91"/>
        <v>0</v>
      </c>
      <c r="N390" s="38">
        <f t="shared" si="91"/>
        <v>0</v>
      </c>
      <c r="O390" s="38">
        <f t="shared" si="91"/>
        <v>0</v>
      </c>
      <c r="P390" s="38">
        <f t="shared" si="91"/>
        <v>0</v>
      </c>
      <c r="Q390" s="38">
        <f t="shared" si="91"/>
        <v>0</v>
      </c>
      <c r="R390" s="38">
        <f t="shared" si="91"/>
        <v>-167.21539115520574</v>
      </c>
      <c r="S390" s="38">
        <f t="shared" si="91"/>
        <v>-217.51403115640483</v>
      </c>
      <c r="T390" s="38">
        <f t="shared" si="91"/>
        <v>-302.55097108725016</v>
      </c>
      <c r="U390" s="38">
        <f t="shared" si="91"/>
        <v>-299.43081319251326</v>
      </c>
      <c r="V390" s="38">
        <f t="shared" si="91"/>
        <v>-297.21365529777648</v>
      </c>
      <c r="W390" s="38">
        <f t="shared" si="91"/>
        <v>-331.89877440627936</v>
      </c>
      <c r="X390" s="38">
        <f t="shared" si="91"/>
        <v>-321.68359679896446</v>
      </c>
      <c r="Y390" s="38">
        <f t="shared" si="91"/>
        <v>-360.89689211396734</v>
      </c>
      <c r="Z390" s="38">
        <f t="shared" si="91"/>
        <v>-359.18373421923053</v>
      </c>
      <c r="AA390" s="38">
        <f t="shared" si="91"/>
        <v>-395.50157632449378</v>
      </c>
      <c r="AB390" s="38">
        <f t="shared" si="91"/>
        <v>-535.08189056185904</v>
      </c>
      <c r="AC390" s="38">
        <f t="shared" si="91"/>
        <v>-450.84541842975688</v>
      </c>
      <c r="AD390" s="38">
        <f t="shared" si="91"/>
        <v>-449.13226053502007</v>
      </c>
      <c r="AE390" s="38">
        <f t="shared" si="91"/>
        <v>-432.1850215006894</v>
      </c>
      <c r="AF390" s="38">
        <f t="shared" si="91"/>
        <v>0</v>
      </c>
      <c r="AG390" s="38">
        <f t="shared" si="91"/>
        <v>0</v>
      </c>
      <c r="AH390" s="38">
        <f t="shared" si="91"/>
        <v>0</v>
      </c>
      <c r="AI390" s="38">
        <f t="shared" si="91"/>
        <v>0</v>
      </c>
      <c r="AJ390" s="38">
        <f t="shared" si="91"/>
        <v>0</v>
      </c>
      <c r="AK390" s="38">
        <f t="shared" si="91"/>
        <v>0</v>
      </c>
      <c r="AL390" s="38">
        <f t="shared" si="91"/>
        <v>0</v>
      </c>
      <c r="AM390" s="38">
        <f t="shared" si="91"/>
        <v>0</v>
      </c>
      <c r="AN390" s="38">
        <f t="shared" si="91"/>
        <v>0</v>
      </c>
      <c r="AO390" s="38">
        <f t="shared" si="91"/>
        <v>0</v>
      </c>
      <c r="AP390" s="38">
        <f t="shared" si="91"/>
        <v>0</v>
      </c>
      <c r="AQ390" s="38">
        <f t="shared" si="91"/>
        <v>0</v>
      </c>
      <c r="AR390" s="38">
        <f t="shared" si="91"/>
        <v>0</v>
      </c>
      <c r="AS390" s="38">
        <f t="shared" si="91"/>
        <v>0</v>
      </c>
      <c r="AT390" s="38">
        <f t="shared" si="91"/>
        <v>0</v>
      </c>
      <c r="AU390" s="38">
        <f t="shared" si="91"/>
        <v>0</v>
      </c>
    </row>
    <row r="391" spans="2:47" x14ac:dyDescent="0.2">
      <c r="F391" s="31"/>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row>
    <row r="392" spans="2:47" x14ac:dyDescent="0.2">
      <c r="B392" s="6" t="s">
        <v>237</v>
      </c>
      <c r="F392" s="31"/>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row>
    <row r="393" spans="2:47" x14ac:dyDescent="0.2">
      <c r="F393" s="31"/>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row>
    <row r="394" spans="2:47" x14ac:dyDescent="0.2">
      <c r="E394" s="9" t="s">
        <v>238</v>
      </c>
      <c r="F394" s="31"/>
      <c r="G394" s="10" t="s">
        <v>85</v>
      </c>
      <c r="J394" s="38">
        <f>SUM($L394:$AU394)</f>
        <v>17643.434595057206</v>
      </c>
      <c r="K394" s="38"/>
      <c r="L394" s="38">
        <f t="shared" ref="L394:AU394" si="92">L338+L390+L209+L214+L224</f>
        <v>-176.22499999999999</v>
      </c>
      <c r="M394" s="38">
        <f t="shared" si="92"/>
        <v>-206.92500000000001</v>
      </c>
      <c r="N394" s="38">
        <f t="shared" si="92"/>
        <v>-177.18459501561074</v>
      </c>
      <c r="O394" s="38">
        <f t="shared" si="92"/>
        <v>-252.51950638232603</v>
      </c>
      <c r="P394" s="38">
        <f t="shared" si="92"/>
        <v>-170.36336552751962</v>
      </c>
      <c r="Q394" s="38">
        <f t="shared" si="92"/>
        <v>92.172604814930281</v>
      </c>
      <c r="R394" s="38">
        <f t="shared" si="92"/>
        <v>393.76165941369379</v>
      </c>
      <c r="S394" s="38">
        <f t="shared" si="92"/>
        <v>139.99864853574854</v>
      </c>
      <c r="T394" s="38">
        <f t="shared" si="92"/>
        <v>553.08818176701595</v>
      </c>
      <c r="U394" s="38">
        <f t="shared" si="92"/>
        <v>549.70833966175292</v>
      </c>
      <c r="V394" s="38">
        <f t="shared" si="92"/>
        <v>533.32549755648984</v>
      </c>
      <c r="W394" s="38">
        <f t="shared" si="92"/>
        <v>682.1076122980005</v>
      </c>
      <c r="X394" s="38">
        <f t="shared" si="92"/>
        <v>1096.1677509809515</v>
      </c>
      <c r="Y394" s="38">
        <f t="shared" si="92"/>
        <v>1617.9423280932804</v>
      </c>
      <c r="Z394" s="38">
        <f t="shared" si="92"/>
        <v>1619.6554859880173</v>
      </c>
      <c r="AA394" s="38">
        <f t="shared" si="92"/>
        <v>1764.4376438827544</v>
      </c>
      <c r="AB394" s="38">
        <f t="shared" si="92"/>
        <v>2444.5254926804619</v>
      </c>
      <c r="AC394" s="38">
        <f t="shared" si="92"/>
        <v>1980.7938017774909</v>
      </c>
      <c r="AD394" s="38">
        <f t="shared" si="92"/>
        <v>1982.5069596722278</v>
      </c>
      <c r="AE394" s="38">
        <f t="shared" si="92"/>
        <v>2073.7530604478411</v>
      </c>
      <c r="AF394" s="38">
        <f t="shared" si="92"/>
        <v>1217.7069944120055</v>
      </c>
      <c r="AG394" s="38">
        <f t="shared" si="92"/>
        <v>-11.5</v>
      </c>
      <c r="AH394" s="38">
        <f t="shared" si="92"/>
        <v>-11.5</v>
      </c>
      <c r="AI394" s="38">
        <f t="shared" si="92"/>
        <v>-11.5</v>
      </c>
      <c r="AJ394" s="38">
        <f t="shared" si="92"/>
        <v>-11.5</v>
      </c>
      <c r="AK394" s="38">
        <f t="shared" si="92"/>
        <v>-11.5</v>
      </c>
      <c r="AL394" s="38">
        <f t="shared" si="92"/>
        <v>-11.5</v>
      </c>
      <c r="AM394" s="38">
        <f t="shared" si="92"/>
        <v>-11.5</v>
      </c>
      <c r="AN394" s="38">
        <f t="shared" si="92"/>
        <v>-11.5</v>
      </c>
      <c r="AO394" s="38">
        <f t="shared" si="92"/>
        <v>-11.5</v>
      </c>
      <c r="AP394" s="38">
        <f t="shared" si="92"/>
        <v>-11.5</v>
      </c>
      <c r="AQ394" s="38">
        <f t="shared" si="92"/>
        <v>0</v>
      </c>
      <c r="AR394" s="38">
        <f t="shared" si="92"/>
        <v>0</v>
      </c>
      <c r="AS394" s="38">
        <f t="shared" si="92"/>
        <v>0</v>
      </c>
      <c r="AT394" s="38">
        <f t="shared" si="92"/>
        <v>0</v>
      </c>
      <c r="AU394" s="38">
        <f t="shared" si="92"/>
        <v>0</v>
      </c>
    </row>
    <row r="395" spans="2:47" x14ac:dyDescent="0.2">
      <c r="E395" s="9" t="s">
        <v>247</v>
      </c>
      <c r="F395" s="31"/>
      <c r="G395" s="10" t="s">
        <v>85</v>
      </c>
      <c r="J395" s="38"/>
      <c r="K395" s="38"/>
      <c r="L395" s="38">
        <f>K395+L394</f>
        <v>-176.22499999999999</v>
      </c>
      <c r="M395" s="38">
        <f>L395+M394</f>
        <v>-383.15</v>
      </c>
      <c r="N395" s="38">
        <f t="shared" ref="N395:AU395" si="93">M395+N394</f>
        <v>-560.33459501561072</v>
      </c>
      <c r="O395" s="38">
        <f t="shared" si="93"/>
        <v>-812.8541013979368</v>
      </c>
      <c r="P395" s="38">
        <f t="shared" si="93"/>
        <v>-983.21746692545639</v>
      </c>
      <c r="Q395" s="38">
        <f t="shared" si="93"/>
        <v>-891.04486211052608</v>
      </c>
      <c r="R395" s="38">
        <f t="shared" si="93"/>
        <v>-497.28320269683229</v>
      </c>
      <c r="S395" s="38">
        <f t="shared" si="93"/>
        <v>-357.28455416108375</v>
      </c>
      <c r="T395" s="38">
        <f t="shared" si="93"/>
        <v>195.80362760593221</v>
      </c>
      <c r="U395" s="38">
        <f t="shared" si="93"/>
        <v>745.51196726768512</v>
      </c>
      <c r="V395" s="38">
        <f t="shared" si="93"/>
        <v>1278.837464824175</v>
      </c>
      <c r="W395" s="38">
        <f t="shared" si="93"/>
        <v>1960.9450771221755</v>
      </c>
      <c r="X395" s="38">
        <f t="shared" si="93"/>
        <v>3057.112828103127</v>
      </c>
      <c r="Y395" s="38">
        <f t="shared" si="93"/>
        <v>4675.0551561964076</v>
      </c>
      <c r="Z395" s="38">
        <f t="shared" si="93"/>
        <v>6294.7106421844246</v>
      </c>
      <c r="AA395" s="38">
        <f t="shared" si="93"/>
        <v>8059.1482860671786</v>
      </c>
      <c r="AB395" s="38">
        <f t="shared" si="93"/>
        <v>10503.673778747641</v>
      </c>
      <c r="AC395" s="38">
        <f t="shared" si="93"/>
        <v>12484.467580525132</v>
      </c>
      <c r="AD395" s="38">
        <f t="shared" si="93"/>
        <v>14466.97454019736</v>
      </c>
      <c r="AE395" s="38">
        <f t="shared" si="93"/>
        <v>16540.727600645201</v>
      </c>
      <c r="AF395" s="38">
        <f t="shared" si="93"/>
        <v>17758.434595057206</v>
      </c>
      <c r="AG395" s="38">
        <f t="shared" si="93"/>
        <v>17746.934595057206</v>
      </c>
      <c r="AH395" s="38">
        <f t="shared" si="93"/>
        <v>17735.434595057206</v>
      </c>
      <c r="AI395" s="38">
        <f t="shared" si="93"/>
        <v>17723.934595057206</v>
      </c>
      <c r="AJ395" s="38">
        <f t="shared" si="93"/>
        <v>17712.434595057206</v>
      </c>
      <c r="AK395" s="38">
        <f t="shared" si="93"/>
        <v>17700.934595057206</v>
      </c>
      <c r="AL395" s="38">
        <f t="shared" si="93"/>
        <v>17689.434595057206</v>
      </c>
      <c r="AM395" s="38">
        <f t="shared" si="93"/>
        <v>17677.934595057206</v>
      </c>
      <c r="AN395" s="38">
        <f t="shared" si="93"/>
        <v>17666.434595057206</v>
      </c>
      <c r="AO395" s="38">
        <f t="shared" si="93"/>
        <v>17654.934595057206</v>
      </c>
      <c r="AP395" s="38">
        <f t="shared" si="93"/>
        <v>17643.434595057206</v>
      </c>
      <c r="AQ395" s="38">
        <f t="shared" si="93"/>
        <v>17643.434595057206</v>
      </c>
      <c r="AR395" s="38">
        <f t="shared" si="93"/>
        <v>17643.434595057206</v>
      </c>
      <c r="AS395" s="38">
        <f t="shared" si="93"/>
        <v>17643.434595057206</v>
      </c>
      <c r="AT395" s="38">
        <f t="shared" si="93"/>
        <v>17643.434595057206</v>
      </c>
      <c r="AU395" s="38">
        <f t="shared" si="93"/>
        <v>17643.434595057206</v>
      </c>
    </row>
    <row r="396" spans="2:47" x14ac:dyDescent="0.2">
      <c r="F396" s="31"/>
    </row>
    <row r="397" spans="2:47" x14ac:dyDescent="0.2">
      <c r="B397" s="6" t="s">
        <v>71</v>
      </c>
      <c r="F397" s="31"/>
    </row>
    <row r="398" spans="2:47" x14ac:dyDescent="0.2">
      <c r="F398" s="31"/>
    </row>
    <row r="399" spans="2:47" x14ac:dyDescent="0.2">
      <c r="E399" s="9" t="s">
        <v>72</v>
      </c>
      <c r="F399" s="31">
        <f>'Active Model Inputs'!F232</f>
        <v>0.08</v>
      </c>
      <c r="G399" s="10" t="s">
        <v>10</v>
      </c>
    </row>
    <row r="400" spans="2:47" x14ac:dyDescent="0.2">
      <c r="E400" s="9" t="s">
        <v>244</v>
      </c>
      <c r="F400" s="9">
        <f>'Active Model Inputs'!F233</f>
        <v>2025</v>
      </c>
      <c r="G400" s="10" t="s">
        <v>198</v>
      </c>
    </row>
    <row r="401" spans="2:47" x14ac:dyDescent="0.2">
      <c r="E401" s="9" t="s">
        <v>246</v>
      </c>
      <c r="F401" s="10"/>
      <c r="G401" s="10" t="s">
        <v>245</v>
      </c>
      <c r="L401" s="9">
        <f t="shared" ref="L401:AU401" si="94">L4-$F$400</f>
        <v>0</v>
      </c>
      <c r="M401" s="9">
        <f t="shared" si="94"/>
        <v>1</v>
      </c>
      <c r="N401" s="9">
        <f t="shared" si="94"/>
        <v>2</v>
      </c>
      <c r="O401" s="9">
        <f t="shared" si="94"/>
        <v>3</v>
      </c>
      <c r="P401" s="9">
        <f t="shared" si="94"/>
        <v>4</v>
      </c>
      <c r="Q401" s="9">
        <f t="shared" si="94"/>
        <v>5</v>
      </c>
      <c r="R401" s="9">
        <f t="shared" si="94"/>
        <v>6</v>
      </c>
      <c r="S401" s="9">
        <f t="shared" si="94"/>
        <v>7</v>
      </c>
      <c r="T401" s="9">
        <f t="shared" si="94"/>
        <v>8</v>
      </c>
      <c r="U401" s="9">
        <f t="shared" si="94"/>
        <v>9</v>
      </c>
      <c r="V401" s="9">
        <f t="shared" si="94"/>
        <v>10</v>
      </c>
      <c r="W401" s="9">
        <f t="shared" si="94"/>
        <v>11</v>
      </c>
      <c r="X401" s="9">
        <f t="shared" si="94"/>
        <v>12</v>
      </c>
      <c r="Y401" s="9">
        <f t="shared" si="94"/>
        <v>13</v>
      </c>
      <c r="Z401" s="9">
        <f t="shared" si="94"/>
        <v>14</v>
      </c>
      <c r="AA401" s="9">
        <f t="shared" si="94"/>
        <v>15</v>
      </c>
      <c r="AB401" s="9">
        <f t="shared" si="94"/>
        <v>16</v>
      </c>
      <c r="AC401" s="9">
        <f t="shared" si="94"/>
        <v>17</v>
      </c>
      <c r="AD401" s="9">
        <f t="shared" si="94"/>
        <v>18</v>
      </c>
      <c r="AE401" s="9">
        <f t="shared" si="94"/>
        <v>19</v>
      </c>
      <c r="AF401" s="9">
        <f t="shared" si="94"/>
        <v>20</v>
      </c>
      <c r="AG401" s="9">
        <f t="shared" si="94"/>
        <v>21</v>
      </c>
      <c r="AH401" s="9">
        <f t="shared" si="94"/>
        <v>22</v>
      </c>
      <c r="AI401" s="9">
        <f t="shared" si="94"/>
        <v>23</v>
      </c>
      <c r="AJ401" s="9">
        <f t="shared" si="94"/>
        <v>24</v>
      </c>
      <c r="AK401" s="9">
        <f t="shared" si="94"/>
        <v>25</v>
      </c>
      <c r="AL401" s="9">
        <f t="shared" si="94"/>
        <v>26</v>
      </c>
      <c r="AM401" s="9">
        <f t="shared" si="94"/>
        <v>27</v>
      </c>
      <c r="AN401" s="9">
        <f t="shared" si="94"/>
        <v>28</v>
      </c>
      <c r="AO401" s="9">
        <f t="shared" si="94"/>
        <v>29</v>
      </c>
      <c r="AP401" s="9">
        <f t="shared" si="94"/>
        <v>30</v>
      </c>
      <c r="AQ401" s="9">
        <f t="shared" si="94"/>
        <v>31</v>
      </c>
      <c r="AR401" s="9">
        <f t="shared" si="94"/>
        <v>32</v>
      </c>
      <c r="AS401" s="9">
        <f t="shared" si="94"/>
        <v>33</v>
      </c>
      <c r="AT401" s="9">
        <f t="shared" si="94"/>
        <v>34</v>
      </c>
      <c r="AU401" s="9">
        <f t="shared" si="94"/>
        <v>35</v>
      </c>
    </row>
    <row r="402" spans="2:47" x14ac:dyDescent="0.2">
      <c r="E402" s="9" t="s">
        <v>242</v>
      </c>
      <c r="F402" s="10"/>
      <c r="G402" s="10" t="s">
        <v>243</v>
      </c>
      <c r="L402" s="32">
        <f t="shared" ref="L402:AU402" si="95">POWER((1+$F399),-L401)</f>
        <v>1</v>
      </c>
      <c r="M402" s="32">
        <f t="shared" si="95"/>
        <v>0.92592592592592582</v>
      </c>
      <c r="N402" s="32">
        <f t="shared" si="95"/>
        <v>0.85733882030178321</v>
      </c>
      <c r="O402" s="32">
        <f t="shared" si="95"/>
        <v>0.79383224102016958</v>
      </c>
      <c r="P402" s="32">
        <f t="shared" si="95"/>
        <v>0.73502985279645328</v>
      </c>
      <c r="Q402" s="32">
        <f t="shared" si="95"/>
        <v>0.68058319703375303</v>
      </c>
      <c r="R402" s="32">
        <f t="shared" si="95"/>
        <v>0.63016962688310452</v>
      </c>
      <c r="S402" s="32">
        <f t="shared" si="95"/>
        <v>0.58349039526213387</v>
      </c>
      <c r="T402" s="32">
        <f t="shared" si="95"/>
        <v>0.54026888450197574</v>
      </c>
      <c r="U402" s="32">
        <f t="shared" si="95"/>
        <v>0.50024896713145905</v>
      </c>
      <c r="V402" s="32">
        <f t="shared" si="95"/>
        <v>0.46319348808468425</v>
      </c>
      <c r="W402" s="32">
        <f t="shared" si="95"/>
        <v>0.42888285933767062</v>
      </c>
      <c r="X402" s="32">
        <f t="shared" si="95"/>
        <v>0.39711375864599124</v>
      </c>
      <c r="Y402" s="32">
        <f t="shared" si="95"/>
        <v>0.36769792467221413</v>
      </c>
      <c r="Z402" s="32">
        <f t="shared" si="95"/>
        <v>0.34046104136316119</v>
      </c>
      <c r="AA402" s="32">
        <f t="shared" si="95"/>
        <v>0.31524170496588994</v>
      </c>
      <c r="AB402" s="32">
        <f t="shared" si="95"/>
        <v>0.29189046756100923</v>
      </c>
      <c r="AC402" s="32">
        <f t="shared" si="95"/>
        <v>0.27026895144537894</v>
      </c>
      <c r="AD402" s="32">
        <f t="shared" si="95"/>
        <v>0.25024902911609154</v>
      </c>
      <c r="AE402" s="32">
        <f t="shared" si="95"/>
        <v>0.23171206399638106</v>
      </c>
      <c r="AF402" s="32">
        <f t="shared" si="95"/>
        <v>0.21454820740405653</v>
      </c>
      <c r="AG402" s="32">
        <f t="shared" si="95"/>
        <v>0.19865574759634863</v>
      </c>
      <c r="AH402" s="32">
        <f t="shared" si="95"/>
        <v>0.18394050703365611</v>
      </c>
      <c r="AI402" s="32">
        <f t="shared" si="95"/>
        <v>0.17031528429042234</v>
      </c>
      <c r="AJ402" s="32">
        <f t="shared" si="95"/>
        <v>0.1576993373059466</v>
      </c>
      <c r="AK402" s="32">
        <f t="shared" si="95"/>
        <v>0.1460179049129135</v>
      </c>
      <c r="AL402" s="32">
        <f t="shared" si="95"/>
        <v>0.13520176380825324</v>
      </c>
      <c r="AM402" s="32">
        <f t="shared" si="95"/>
        <v>0.12518681834097523</v>
      </c>
      <c r="AN402" s="32">
        <f t="shared" si="95"/>
        <v>0.11591372068608817</v>
      </c>
      <c r="AO402" s="32">
        <f t="shared" si="95"/>
        <v>0.10732751915378534</v>
      </c>
      <c r="AP402" s="32">
        <f t="shared" si="95"/>
        <v>9.9377332549801231E-2</v>
      </c>
      <c r="AQ402" s="32">
        <f t="shared" si="95"/>
        <v>9.2016048657223348E-2</v>
      </c>
      <c r="AR402" s="32">
        <f t="shared" si="95"/>
        <v>8.5200045052984577E-2</v>
      </c>
      <c r="AS402" s="32">
        <f t="shared" si="95"/>
        <v>7.8888930604615354E-2</v>
      </c>
      <c r="AT402" s="32">
        <f t="shared" si="95"/>
        <v>7.3045306115384581E-2</v>
      </c>
      <c r="AU402" s="32">
        <f t="shared" si="95"/>
        <v>6.7634542699430159E-2</v>
      </c>
    </row>
    <row r="403" spans="2:47" x14ac:dyDescent="0.2"/>
    <row r="404" spans="2:47" x14ac:dyDescent="0.2">
      <c r="B404" s="6" t="s">
        <v>259</v>
      </c>
    </row>
    <row r="405" spans="2:47" x14ac:dyDescent="0.2"/>
    <row r="406" spans="2:47" x14ac:dyDescent="0.2">
      <c r="E406" s="9" t="s">
        <v>241</v>
      </c>
      <c r="G406" s="10" t="s">
        <v>85</v>
      </c>
      <c r="J406" s="38">
        <f>SUM($L406:$AU406)</f>
        <v>5268.617509243576</v>
      </c>
      <c r="K406" s="38"/>
      <c r="L406" s="38">
        <f>L394*L402</f>
        <v>-176.22499999999999</v>
      </c>
      <c r="M406" s="38">
        <f t="shared" ref="M406:AU406" si="96">M394*M402</f>
        <v>-191.5972222222222</v>
      </c>
      <c r="N406" s="38">
        <f t="shared" si="96"/>
        <v>-151.90723166633293</v>
      </c>
      <c r="O406" s="38">
        <f t="shared" si="96"/>
        <v>-200.45812565278888</v>
      </c>
      <c r="P406" s="38">
        <f t="shared" si="96"/>
        <v>-125.22215948560111</v>
      </c>
      <c r="Q406" s="38">
        <f t="shared" si="96"/>
        <v>62.731126063873951</v>
      </c>
      <c r="R406" s="38">
        <f t="shared" si="96"/>
        <v>248.13663799359949</v>
      </c>
      <c r="S406" s="38">
        <f t="shared" si="96"/>
        <v>81.68786677028848</v>
      </c>
      <c r="T406" s="38">
        <f t="shared" si="96"/>
        <v>298.81633499449168</v>
      </c>
      <c r="U406" s="38">
        <f t="shared" si="96"/>
        <v>274.99102913934115</v>
      </c>
      <c r="V406" s="38">
        <f t="shared" si="96"/>
        <v>247.03289749769027</v>
      </c>
      <c r="W406" s="38">
        <f t="shared" si="96"/>
        <v>292.54426313835773</v>
      </c>
      <c r="X406" s="38">
        <f t="shared" si="96"/>
        <v>435.3032956985686</v>
      </c>
      <c r="Y406" s="38">
        <f t="shared" si="96"/>
        <v>594.91403627922978</v>
      </c>
      <c r="Z406" s="38">
        <f t="shared" si="96"/>
        <v>551.42959340903724</v>
      </c>
      <c r="AA406" s="38">
        <f t="shared" si="96"/>
        <v>556.22433116359718</v>
      </c>
      <c r="AB406" s="38">
        <f t="shared" si="96"/>
        <v>713.53368902330647</v>
      </c>
      <c r="AC406" s="38">
        <f t="shared" si="96"/>
        <v>535.34706383590822</v>
      </c>
      <c r="AD406" s="38">
        <f t="shared" si="96"/>
        <v>496.12044187386942</v>
      </c>
      <c r="AE406" s="38">
        <f t="shared" si="96"/>
        <v>480.51360185518121</v>
      </c>
      <c r="AF406" s="38">
        <f t="shared" si="96"/>
        <v>261.25685279447725</v>
      </c>
      <c r="AG406" s="38">
        <f t="shared" si="96"/>
        <v>-2.2845410973580091</v>
      </c>
      <c r="AH406" s="38">
        <f t="shared" si="96"/>
        <v>-2.1153158308870452</v>
      </c>
      <c r="AI406" s="38">
        <f t="shared" si="96"/>
        <v>-1.9586257693398568</v>
      </c>
      <c r="AJ406" s="38">
        <f t="shared" si="96"/>
        <v>-1.8135423790183858</v>
      </c>
      <c r="AK406" s="38">
        <f t="shared" si="96"/>
        <v>-1.6792059064985052</v>
      </c>
      <c r="AL406" s="38">
        <f t="shared" si="96"/>
        <v>-1.5548202837949123</v>
      </c>
      <c r="AM406" s="38">
        <f t="shared" si="96"/>
        <v>-1.4396484109212151</v>
      </c>
      <c r="AN406" s="38">
        <f t="shared" si="96"/>
        <v>-1.333007787890014</v>
      </c>
      <c r="AO406" s="38">
        <f t="shared" si="96"/>
        <v>-1.2342664702685315</v>
      </c>
      <c r="AP406" s="38">
        <f t="shared" si="96"/>
        <v>-1.1428393243227142</v>
      </c>
      <c r="AQ406" s="38">
        <f t="shared" si="96"/>
        <v>0</v>
      </c>
      <c r="AR406" s="38">
        <f t="shared" si="96"/>
        <v>0</v>
      </c>
      <c r="AS406" s="38">
        <f t="shared" si="96"/>
        <v>0</v>
      </c>
      <c r="AT406" s="38">
        <f t="shared" si="96"/>
        <v>0</v>
      </c>
      <c r="AU406" s="38">
        <f t="shared" si="96"/>
        <v>0</v>
      </c>
    </row>
    <row r="407" spans="2:47" x14ac:dyDescent="0.2">
      <c r="E407" s="9" t="s">
        <v>248</v>
      </c>
      <c r="G407" s="10" t="s">
        <v>85</v>
      </c>
      <c r="J407" s="38"/>
      <c r="K407" s="38"/>
      <c r="L407" s="38">
        <f>K407+L406</f>
        <v>-176.22499999999999</v>
      </c>
      <c r="M407" s="38">
        <f t="shared" ref="M407:AU407" si="97">L407+M406</f>
        <v>-367.82222222222219</v>
      </c>
      <c r="N407" s="38">
        <f t="shared" si="97"/>
        <v>-519.7294538885551</v>
      </c>
      <c r="O407" s="38">
        <f t="shared" si="97"/>
        <v>-720.18757954134401</v>
      </c>
      <c r="P407" s="38">
        <f t="shared" si="97"/>
        <v>-845.40973902694509</v>
      </c>
      <c r="Q407" s="38">
        <f t="shared" si="97"/>
        <v>-782.67861296307115</v>
      </c>
      <c r="R407" s="38">
        <f t="shared" si="97"/>
        <v>-534.54197496947165</v>
      </c>
      <c r="S407" s="38">
        <f t="shared" si="97"/>
        <v>-452.8541081991832</v>
      </c>
      <c r="T407" s="38">
        <f t="shared" si="97"/>
        <v>-154.03777320469152</v>
      </c>
      <c r="U407" s="38">
        <f t="shared" si="97"/>
        <v>120.95325593464963</v>
      </c>
      <c r="V407" s="38">
        <f t="shared" si="97"/>
        <v>367.9861534323399</v>
      </c>
      <c r="W407" s="38">
        <f t="shared" si="97"/>
        <v>660.53041657069764</v>
      </c>
      <c r="X407" s="38">
        <f t="shared" si="97"/>
        <v>1095.8337122692662</v>
      </c>
      <c r="Y407" s="38">
        <f t="shared" si="97"/>
        <v>1690.747748548496</v>
      </c>
      <c r="Z407" s="38">
        <f t="shared" si="97"/>
        <v>2242.1773419575334</v>
      </c>
      <c r="AA407" s="38">
        <f t="shared" si="97"/>
        <v>2798.4016731211304</v>
      </c>
      <c r="AB407" s="38">
        <f t="shared" si="97"/>
        <v>3511.935362144437</v>
      </c>
      <c r="AC407" s="38">
        <f t="shared" si="97"/>
        <v>4047.2824259803451</v>
      </c>
      <c r="AD407" s="38">
        <f t="shared" si="97"/>
        <v>4543.4028678542145</v>
      </c>
      <c r="AE407" s="38">
        <f t="shared" si="97"/>
        <v>5023.9164697093956</v>
      </c>
      <c r="AF407" s="38">
        <f t="shared" si="97"/>
        <v>5285.1733225038734</v>
      </c>
      <c r="AG407" s="38">
        <f t="shared" si="97"/>
        <v>5282.8887814065156</v>
      </c>
      <c r="AH407" s="38">
        <f t="shared" si="97"/>
        <v>5280.7734655756285</v>
      </c>
      <c r="AI407" s="38">
        <f t="shared" si="97"/>
        <v>5278.8148398062885</v>
      </c>
      <c r="AJ407" s="38">
        <f t="shared" si="97"/>
        <v>5277.0012974272704</v>
      </c>
      <c r="AK407" s="38">
        <f t="shared" si="97"/>
        <v>5275.3220915207721</v>
      </c>
      <c r="AL407" s="38">
        <f t="shared" si="97"/>
        <v>5273.7672712369776</v>
      </c>
      <c r="AM407" s="38">
        <f t="shared" si="97"/>
        <v>5272.3276228260565</v>
      </c>
      <c r="AN407" s="38">
        <f t="shared" si="97"/>
        <v>5270.9946150381666</v>
      </c>
      <c r="AO407" s="38">
        <f t="shared" si="97"/>
        <v>5269.7603485678983</v>
      </c>
      <c r="AP407" s="38">
        <f t="shared" si="97"/>
        <v>5268.617509243576</v>
      </c>
      <c r="AQ407" s="38">
        <f t="shared" si="97"/>
        <v>5268.617509243576</v>
      </c>
      <c r="AR407" s="38">
        <f t="shared" si="97"/>
        <v>5268.617509243576</v>
      </c>
      <c r="AS407" s="38">
        <f t="shared" si="97"/>
        <v>5268.617509243576</v>
      </c>
      <c r="AT407" s="38">
        <f t="shared" si="97"/>
        <v>5268.617509243576</v>
      </c>
      <c r="AU407" s="38">
        <f t="shared" si="97"/>
        <v>5268.617509243576</v>
      </c>
    </row>
    <row r="408" spans="2:47" x14ac:dyDescent="0.2">
      <c r="E408" s="9" t="s">
        <v>239</v>
      </c>
      <c r="F408" s="38">
        <f>J406</f>
        <v>5268.617509243576</v>
      </c>
      <c r="G408" s="10" t="s">
        <v>85</v>
      </c>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row>
    <row r="409" spans="2:47" x14ac:dyDescent="0.2">
      <c r="E409" s="9" t="s">
        <v>240</v>
      </c>
      <c r="F409" s="31">
        <f>IRR(L394:AU394)</f>
        <v>0.29641268604603144</v>
      </c>
      <c r="G409" s="10" t="s">
        <v>10</v>
      </c>
      <c r="J409" s="38"/>
      <c r="K409" s="38"/>
      <c r="L409" s="38"/>
      <c r="M409" s="38"/>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row>
    <row r="410" spans="2:47" x14ac:dyDescent="0.2">
      <c r="J410" s="38"/>
      <c r="K410" s="38"/>
      <c r="L410" s="38"/>
      <c r="M410" s="38"/>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row>
    <row r="411" spans="2:47" x14ac:dyDescent="0.2"/>
    <row r="412" spans="2:47" x14ac:dyDescent="0.2"/>
    <row r="413" spans="2:47" x14ac:dyDescent="0.2"/>
    <row r="414" spans="2:47" x14ac:dyDescent="0.2"/>
    <row r="415" spans="2:47" x14ac:dyDescent="0.2"/>
    <row r="416" spans="2:47"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sheetData>
  <phoneticPr fontId="4"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2864B-62CD-4C41-BF87-CEE8D1225D20}">
  <dimension ref="A1:WTS90"/>
  <sheetViews>
    <sheetView zoomScaleNormal="100" workbookViewId="0">
      <pane xSplit="5" ySplit="4" topLeftCell="F5" activePane="bottomRight" state="frozen"/>
      <selection pane="topRight"/>
      <selection pane="bottomLeft"/>
      <selection pane="bottomRight"/>
    </sheetView>
  </sheetViews>
  <sheetFormatPr baseColWidth="10" defaultColWidth="0" defaultRowHeight="20"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3.5" style="9" customWidth="1"/>
    <col min="7" max="7" width="15.5" style="10" customWidth="1"/>
    <col min="8" max="9" width="3.1640625" customWidth="1"/>
    <col min="10" max="10" width="8.6640625" style="9" customWidth="1"/>
    <col min="11" max="11" width="2.33203125" style="9" customWidth="1"/>
    <col min="12" max="47" width="8.6640625" style="9" customWidth="1"/>
    <col min="48" max="16087" width="0" style="9" hidden="1"/>
    <col min="16088" max="16384" width="8.6640625" style="9" hidden="1"/>
  </cols>
  <sheetData>
    <row r="1" spans="1:47" ht="11.25" customHeight="1" x14ac:dyDescent="0.2"/>
    <row r="2" spans="1:47" ht="24" x14ac:dyDescent="0.2">
      <c r="A2" s="5" t="s">
        <v>296</v>
      </c>
    </row>
    <row r="3" spans="1:47"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s="11" customFormat="1" x14ac:dyDescent="0.2">
      <c r="B4" s="12"/>
      <c r="C4" s="13"/>
      <c r="D4" s="14"/>
      <c r="E4" s="11" t="s">
        <v>0</v>
      </c>
      <c r="F4" s="11" t="s">
        <v>91</v>
      </c>
      <c r="G4" s="15" t="s">
        <v>1</v>
      </c>
      <c r="H4" s="33"/>
      <c r="I4" s="33"/>
      <c r="J4" s="11" t="s">
        <v>343</v>
      </c>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s="24" customFormat="1" x14ac:dyDescent="0.2">
      <c r="B5" s="6"/>
      <c r="C5" s="7"/>
      <c r="D5" s="8"/>
      <c r="G5" s="25"/>
      <c r="H5"/>
      <c r="I5"/>
    </row>
    <row r="6" spans="1:47" x14ac:dyDescent="0.2">
      <c r="B6" s="6" t="s">
        <v>185</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row>
    <row r="7" spans="1:47" x14ac:dyDescent="0.2">
      <c r="E7" s="9" t="s">
        <v>24</v>
      </c>
      <c r="G7" s="10" t="s">
        <v>85</v>
      </c>
      <c r="J7" s="38">
        <f>SUM($L7:$AU7)</f>
        <v>31427.673525508679</v>
      </c>
      <c r="K7" s="38"/>
      <c r="L7" s="38">
        <f>Calculations!L159</f>
        <v>0</v>
      </c>
      <c r="M7" s="38">
        <f>Calculations!M159</f>
        <v>0</v>
      </c>
      <c r="N7" s="38">
        <f>Calculations!N159</f>
        <v>23.916189417120005</v>
      </c>
      <c r="O7" s="38">
        <f>Calculations!O159</f>
        <v>119.5809470856</v>
      </c>
      <c r="P7" s="38">
        <f>Calculations!P159</f>
        <v>272.00795167476002</v>
      </c>
      <c r="Q7" s="38">
        <f>Calculations!Q159</f>
        <v>719.55680025599997</v>
      </c>
      <c r="R7" s="38">
        <f>Calculations!R159</f>
        <v>1583.0249605632</v>
      </c>
      <c r="S7" s="38">
        <f>Calculations!S159</f>
        <v>1661.3497861632</v>
      </c>
      <c r="T7" s="38">
        <f>Calculations!T159</f>
        <v>1971.1173097727997</v>
      </c>
      <c r="U7" s="38">
        <f>Calculations!U159</f>
        <v>1971.1173097727997</v>
      </c>
      <c r="V7" s="38">
        <f>Calculations!V159</f>
        <v>1971.1173097727997</v>
      </c>
      <c r="W7" s="38">
        <f>Calculations!W159</f>
        <v>2208.4529935103997</v>
      </c>
      <c r="X7" s="38">
        <f>Calculations!X159</f>
        <v>2186.2215144000002</v>
      </c>
      <c r="Y7" s="38">
        <f>Calculations!Y159</f>
        <v>2186.2215144000002</v>
      </c>
      <c r="Z7" s="38">
        <f>Calculations!Z159</f>
        <v>2186.2215144000002</v>
      </c>
      <c r="AA7" s="38">
        <f>Calculations!AA159</f>
        <v>2186.2215144000002</v>
      </c>
      <c r="AB7" s="38">
        <f>Calculations!AB159</f>
        <v>2498.5388736</v>
      </c>
      <c r="AC7" s="38">
        <f>Calculations!AC159</f>
        <v>2186.2215144000002</v>
      </c>
      <c r="AD7" s="38">
        <f>Calculations!AD159</f>
        <v>2186.2215144000002</v>
      </c>
      <c r="AE7" s="38">
        <f>Calculations!AE159</f>
        <v>2186.2215144000002</v>
      </c>
      <c r="AF7" s="38">
        <f>Calculations!AF159</f>
        <v>1124.34249312</v>
      </c>
      <c r="AG7" s="38">
        <f>Calculations!AG159</f>
        <v>0</v>
      </c>
      <c r="AH7" s="38">
        <f>Calculations!AH159</f>
        <v>0</v>
      </c>
      <c r="AI7" s="38">
        <f>Calculations!AI159</f>
        <v>0</v>
      </c>
      <c r="AJ7" s="38">
        <f>Calculations!AJ159</f>
        <v>0</v>
      </c>
      <c r="AK7" s="38">
        <f>Calculations!AK159</f>
        <v>0</v>
      </c>
      <c r="AL7" s="38">
        <f>Calculations!AL159</f>
        <v>0</v>
      </c>
      <c r="AM7" s="38">
        <f>Calculations!AM159</f>
        <v>0</v>
      </c>
      <c r="AN7" s="38">
        <f>Calculations!AN159</f>
        <v>0</v>
      </c>
      <c r="AO7" s="38">
        <f>Calculations!AO159</f>
        <v>0</v>
      </c>
      <c r="AP7" s="38">
        <f>Calculations!AP159</f>
        <v>0</v>
      </c>
      <c r="AQ7" s="38">
        <f>Calculations!AQ159</f>
        <v>0</v>
      </c>
      <c r="AR7" s="38">
        <f>Calculations!AR159</f>
        <v>0</v>
      </c>
      <c r="AS7" s="38">
        <f>Calculations!AS159</f>
        <v>0</v>
      </c>
      <c r="AT7" s="38">
        <f>Calculations!AT159</f>
        <v>0</v>
      </c>
      <c r="AU7" s="38">
        <f>Calculations!AU159</f>
        <v>0</v>
      </c>
    </row>
    <row r="8" spans="1:47" x14ac:dyDescent="0.2">
      <c r="E8" s="9" t="s">
        <v>22</v>
      </c>
      <c r="G8" s="10" t="s">
        <v>85</v>
      </c>
      <c r="J8" s="38">
        <f>SUM($L8:$AU8)</f>
        <v>6432.2378567137157</v>
      </c>
      <c r="K8" s="38"/>
      <c r="L8" s="38">
        <f>Calculations!L160</f>
        <v>0</v>
      </c>
      <c r="M8" s="38">
        <f>Calculations!M160</f>
        <v>0</v>
      </c>
      <c r="N8" s="38">
        <f>Calculations!N160</f>
        <v>2.6926088200703999</v>
      </c>
      <c r="O8" s="38">
        <f>Calculations!O160</f>
        <v>13.463044100352</v>
      </c>
      <c r="P8" s="38">
        <f>Calculations!P160</f>
        <v>30.385223751052798</v>
      </c>
      <c r="Q8" s="38">
        <f>Calculations!Q160</f>
        <v>80.126833651200002</v>
      </c>
      <c r="R8" s="38">
        <f>Calculations!R160</f>
        <v>176.27903403263997</v>
      </c>
      <c r="S8" s="38">
        <f>Calculations!S160</f>
        <v>261.58789689983996</v>
      </c>
      <c r="T8" s="38">
        <f>Calculations!T160</f>
        <v>351.79975748735995</v>
      </c>
      <c r="U8" s="38">
        <f>Calculations!U160</f>
        <v>351.79975748735995</v>
      </c>
      <c r="V8" s="38">
        <f>Calculations!V160</f>
        <v>351.79975748735995</v>
      </c>
      <c r="W8" s="38">
        <f>Calculations!W160</f>
        <v>389.16945704447994</v>
      </c>
      <c r="X8" s="38">
        <f>Calculations!X160</f>
        <v>510.92312543999998</v>
      </c>
      <c r="Y8" s="38">
        <f>Calculations!Y160</f>
        <v>510.92312543999998</v>
      </c>
      <c r="Z8" s="38">
        <f>Calculations!Z160</f>
        <v>510.92312543999998</v>
      </c>
      <c r="AA8" s="38">
        <f>Calculations!AA160</f>
        <v>510.92312543999998</v>
      </c>
      <c r="AB8" s="38">
        <f>Calculations!AB160</f>
        <v>583.91214335999996</v>
      </c>
      <c r="AC8" s="38">
        <f>Calculations!AC160</f>
        <v>510.92312543999998</v>
      </c>
      <c r="AD8" s="38">
        <f>Calculations!AD160</f>
        <v>510.92312543999998</v>
      </c>
      <c r="AE8" s="38">
        <f>Calculations!AE160</f>
        <v>510.92312543999998</v>
      </c>
      <c r="AF8" s="38">
        <f>Calculations!AF160</f>
        <v>262.760464512</v>
      </c>
      <c r="AG8" s="38">
        <f>Calculations!AG160</f>
        <v>0</v>
      </c>
      <c r="AH8" s="38">
        <f>Calculations!AH160</f>
        <v>0</v>
      </c>
      <c r="AI8" s="38">
        <f>Calculations!AI160</f>
        <v>0</v>
      </c>
      <c r="AJ8" s="38">
        <f>Calculations!AJ160</f>
        <v>0</v>
      </c>
      <c r="AK8" s="38">
        <f>Calculations!AK160</f>
        <v>0</v>
      </c>
      <c r="AL8" s="38">
        <f>Calculations!AL160</f>
        <v>0</v>
      </c>
      <c r="AM8" s="38">
        <f>Calculations!AM160</f>
        <v>0</v>
      </c>
      <c r="AN8" s="38">
        <f>Calculations!AN160</f>
        <v>0</v>
      </c>
      <c r="AO8" s="38">
        <f>Calculations!AO160</f>
        <v>0</v>
      </c>
      <c r="AP8" s="38">
        <f>Calculations!AP160</f>
        <v>0</v>
      </c>
      <c r="AQ8" s="38">
        <f>Calculations!AQ160</f>
        <v>0</v>
      </c>
      <c r="AR8" s="38">
        <f>Calculations!AR160</f>
        <v>0</v>
      </c>
      <c r="AS8" s="38">
        <f>Calculations!AS160</f>
        <v>0</v>
      </c>
      <c r="AT8" s="38">
        <f>Calculations!AT160</f>
        <v>0</v>
      </c>
      <c r="AU8" s="38">
        <f>Calculations!AU160</f>
        <v>0</v>
      </c>
    </row>
    <row r="9" spans="1:47" x14ac:dyDescent="0.2">
      <c r="E9" s="9" t="s">
        <v>19</v>
      </c>
      <c r="G9" s="10" t="s">
        <v>85</v>
      </c>
      <c r="J9" s="38">
        <f>SUM($L9:$AU9)</f>
        <v>12091.344377242776</v>
      </c>
      <c r="K9" s="38"/>
      <c r="L9" s="38">
        <f>Calculations!L161</f>
        <v>0</v>
      </c>
      <c r="M9" s="38">
        <f>Calculations!M161</f>
        <v>0</v>
      </c>
      <c r="N9" s="38">
        <f>Calculations!N161</f>
        <v>10.42434827395488</v>
      </c>
      <c r="O9" s="38">
        <f>Calculations!O161</f>
        <v>52.121741369774398</v>
      </c>
      <c r="P9" s="38">
        <f>Calculations!P161</f>
        <v>109.74824113248935</v>
      </c>
      <c r="Q9" s="38">
        <f>Calculations!Q161</f>
        <v>280.99670089679995</v>
      </c>
      <c r="R9" s="38">
        <f>Calculations!R161</f>
        <v>618.19274197295988</v>
      </c>
      <c r="S9" s="38">
        <f>Calculations!S161</f>
        <v>597.3408351590399</v>
      </c>
      <c r="T9" s="38">
        <f>Calculations!T161</f>
        <v>742.3307609241599</v>
      </c>
      <c r="U9" s="38">
        <f>Calculations!U161</f>
        <v>742.3307609241599</v>
      </c>
      <c r="V9" s="38">
        <f>Calculations!V161</f>
        <v>742.3307609241599</v>
      </c>
      <c r="W9" s="38">
        <f>Calculations!W161</f>
        <v>827.66516594687982</v>
      </c>
      <c r="X9" s="38">
        <f>Calculations!X161</f>
        <v>851.07320524799991</v>
      </c>
      <c r="Y9" s="38">
        <f>Calculations!Y161</f>
        <v>851.07320524799991</v>
      </c>
      <c r="Z9" s="38">
        <f>Calculations!Z161</f>
        <v>851.07320524799991</v>
      </c>
      <c r="AA9" s="38">
        <f>Calculations!AA161</f>
        <v>851.07320524799991</v>
      </c>
      <c r="AB9" s="38">
        <f>Calculations!AB161</f>
        <v>972.65509171199994</v>
      </c>
      <c r="AC9" s="38">
        <f>Calculations!AC161</f>
        <v>851.07320524799991</v>
      </c>
      <c r="AD9" s="38">
        <f>Calculations!AD161</f>
        <v>851.07320524799991</v>
      </c>
      <c r="AE9" s="38">
        <f>Calculations!AE161</f>
        <v>851.07320524799991</v>
      </c>
      <c r="AF9" s="38">
        <f>Calculations!AF161</f>
        <v>437.6947912704</v>
      </c>
      <c r="AG9" s="38">
        <f>Calculations!AG161</f>
        <v>0</v>
      </c>
      <c r="AH9" s="38">
        <f>Calculations!AH161</f>
        <v>0</v>
      </c>
      <c r="AI9" s="38">
        <f>Calculations!AI161</f>
        <v>0</v>
      </c>
      <c r="AJ9" s="38">
        <f>Calculations!AJ161</f>
        <v>0</v>
      </c>
      <c r="AK9" s="38">
        <f>Calculations!AK161</f>
        <v>0</v>
      </c>
      <c r="AL9" s="38">
        <f>Calculations!AL161</f>
        <v>0</v>
      </c>
      <c r="AM9" s="38">
        <f>Calculations!AM161</f>
        <v>0</v>
      </c>
      <c r="AN9" s="38">
        <f>Calculations!AN161</f>
        <v>0</v>
      </c>
      <c r="AO9" s="38">
        <f>Calculations!AO161</f>
        <v>0</v>
      </c>
      <c r="AP9" s="38">
        <f>Calculations!AP161</f>
        <v>0</v>
      </c>
      <c r="AQ9" s="38">
        <f>Calculations!AQ161</f>
        <v>0</v>
      </c>
      <c r="AR9" s="38">
        <f>Calculations!AR161</f>
        <v>0</v>
      </c>
      <c r="AS9" s="38">
        <f>Calculations!AS161</f>
        <v>0</v>
      </c>
      <c r="AT9" s="38">
        <f>Calculations!AT161</f>
        <v>0</v>
      </c>
      <c r="AU9" s="38">
        <f>Calculations!AU161</f>
        <v>0</v>
      </c>
    </row>
    <row r="10" spans="1:47" x14ac:dyDescent="0.2">
      <c r="E10" s="9" t="s">
        <v>23</v>
      </c>
      <c r="G10" s="10" t="s">
        <v>85</v>
      </c>
      <c r="J10" s="38">
        <f>SUM($L10:$AU10)</f>
        <v>19844.448525216001</v>
      </c>
      <c r="K10" s="38"/>
      <c r="L10" s="38">
        <f>Calculations!L162</f>
        <v>0</v>
      </c>
      <c r="M10" s="38">
        <f>Calculations!M162</f>
        <v>0</v>
      </c>
      <c r="N10" s="38">
        <f>Calculations!N162</f>
        <v>23.467806935999999</v>
      </c>
      <c r="O10" s="38">
        <f>Calculations!O162</f>
        <v>117.33903467999998</v>
      </c>
      <c r="P10" s="38">
        <f>Calculations!P162</f>
        <v>234.67806935999997</v>
      </c>
      <c r="Q10" s="38">
        <f>Calculations!Q162</f>
        <v>586.69517339999993</v>
      </c>
      <c r="R10" s="38">
        <f>Calculations!R162</f>
        <v>1290.7293814799998</v>
      </c>
      <c r="S10" s="38">
        <f>Calculations!S162</f>
        <v>1266.9953990399999</v>
      </c>
      <c r="T10" s="38">
        <f>Calculations!T162</f>
        <v>1266.9953990399999</v>
      </c>
      <c r="U10" s="38">
        <f>Calculations!U162</f>
        <v>1266.9953990399999</v>
      </c>
      <c r="V10" s="38">
        <f>Calculations!V162</f>
        <v>1266.9953990399999</v>
      </c>
      <c r="W10" s="38">
        <f>Calculations!W162</f>
        <v>1447.9947417599999</v>
      </c>
      <c r="X10" s="38">
        <f>Calculations!X162</f>
        <v>1266.9953990399999</v>
      </c>
      <c r="Y10" s="38">
        <f>Calculations!Y162</f>
        <v>1280.9696129999998</v>
      </c>
      <c r="Z10" s="38">
        <f>Calculations!Z162</f>
        <v>1280.9696129999998</v>
      </c>
      <c r="AA10" s="38">
        <f>Calculations!AA162</f>
        <v>1280.9696129999998</v>
      </c>
      <c r="AB10" s="38">
        <f>Calculations!AB162</f>
        <v>1463.9652719999997</v>
      </c>
      <c r="AC10" s="38">
        <f>Calculations!AC162</f>
        <v>1280.9696129999998</v>
      </c>
      <c r="AD10" s="38">
        <f>Calculations!AD162</f>
        <v>1280.9696129999998</v>
      </c>
      <c r="AE10" s="38">
        <f>Calculations!AE162</f>
        <v>1280.9696129999998</v>
      </c>
      <c r="AF10" s="38">
        <f>Calculations!AF162</f>
        <v>658.78437239999994</v>
      </c>
      <c r="AG10" s="38">
        <f>Calculations!AG162</f>
        <v>0</v>
      </c>
      <c r="AH10" s="38">
        <f>Calculations!AH162</f>
        <v>0</v>
      </c>
      <c r="AI10" s="38">
        <f>Calculations!AI162</f>
        <v>0</v>
      </c>
      <c r="AJ10" s="38">
        <f>Calculations!AJ162</f>
        <v>0</v>
      </c>
      <c r="AK10" s="38">
        <f>Calculations!AK162</f>
        <v>0</v>
      </c>
      <c r="AL10" s="38">
        <f>Calculations!AL162</f>
        <v>0</v>
      </c>
      <c r="AM10" s="38">
        <f>Calculations!AM162</f>
        <v>0</v>
      </c>
      <c r="AN10" s="38">
        <f>Calculations!AN162</f>
        <v>0</v>
      </c>
      <c r="AO10" s="38">
        <f>Calculations!AO162</f>
        <v>0</v>
      </c>
      <c r="AP10" s="38">
        <f>Calculations!AP162</f>
        <v>0</v>
      </c>
      <c r="AQ10" s="38">
        <f>Calculations!AQ162</f>
        <v>0</v>
      </c>
      <c r="AR10" s="38">
        <f>Calculations!AR162</f>
        <v>0</v>
      </c>
      <c r="AS10" s="38">
        <f>Calculations!AS162</f>
        <v>0</v>
      </c>
      <c r="AT10" s="38">
        <f>Calculations!AT162</f>
        <v>0</v>
      </c>
      <c r="AU10" s="38">
        <f>Calculations!AU162</f>
        <v>0</v>
      </c>
    </row>
    <row r="11" spans="1:47" s="24" customFormat="1" x14ac:dyDescent="0.2">
      <c r="B11" s="6"/>
      <c r="C11" s="7"/>
      <c r="D11" s="8"/>
      <c r="E11" s="24" t="s">
        <v>3</v>
      </c>
      <c r="G11" s="25" t="s">
        <v>85</v>
      </c>
      <c r="H11" s="1"/>
      <c r="I11" s="1"/>
      <c r="J11" s="39">
        <f>SUM($L11:$AU11)</f>
        <v>69795.704284681153</v>
      </c>
      <c r="K11" s="39"/>
      <c r="L11" s="39">
        <f>SUM(L7:L10)</f>
        <v>0</v>
      </c>
      <c r="M11" s="39">
        <f t="shared" ref="M11:AU11" si="0">SUM(M7:M10)</f>
        <v>0</v>
      </c>
      <c r="N11" s="39">
        <f t="shared" si="0"/>
        <v>60.500953447145292</v>
      </c>
      <c r="O11" s="39">
        <f>SUM(O7:O10)</f>
        <v>302.50476723572638</v>
      </c>
      <c r="P11" s="39">
        <f t="shared" si="0"/>
        <v>646.81948591830212</v>
      </c>
      <c r="Q11" s="39">
        <f t="shared" si="0"/>
        <v>1667.3755082039997</v>
      </c>
      <c r="R11" s="39">
        <f t="shared" si="0"/>
        <v>3668.2261180487994</v>
      </c>
      <c r="S11" s="39">
        <f t="shared" si="0"/>
        <v>3787.2739172620795</v>
      </c>
      <c r="T11" s="39">
        <f t="shared" si="0"/>
        <v>4332.2432272243195</v>
      </c>
      <c r="U11" s="39">
        <f t="shared" si="0"/>
        <v>4332.2432272243195</v>
      </c>
      <c r="V11" s="39">
        <f t="shared" si="0"/>
        <v>4332.2432272243195</v>
      </c>
      <c r="W11" s="39">
        <f t="shared" si="0"/>
        <v>4873.2823582617593</v>
      </c>
      <c r="X11" s="39">
        <f t="shared" si="0"/>
        <v>4815.213244128</v>
      </c>
      <c r="Y11" s="39">
        <f t="shared" si="0"/>
        <v>4829.1874580879994</v>
      </c>
      <c r="Z11" s="39">
        <f t="shared" si="0"/>
        <v>4829.1874580879994</v>
      </c>
      <c r="AA11" s="39">
        <f t="shared" si="0"/>
        <v>4829.1874580879994</v>
      </c>
      <c r="AB11" s="39">
        <f t="shared" si="0"/>
        <v>5519.0713806719996</v>
      </c>
      <c r="AC11" s="39">
        <f t="shared" si="0"/>
        <v>4829.1874580879994</v>
      </c>
      <c r="AD11" s="39">
        <f t="shared" si="0"/>
        <v>4829.1874580879994</v>
      </c>
      <c r="AE11" s="39">
        <f t="shared" si="0"/>
        <v>4829.1874580879994</v>
      </c>
      <c r="AF11" s="39">
        <f t="shared" si="0"/>
        <v>2483.5821213024001</v>
      </c>
      <c r="AG11" s="39">
        <f t="shared" si="0"/>
        <v>0</v>
      </c>
      <c r="AH11" s="39">
        <f t="shared" si="0"/>
        <v>0</v>
      </c>
      <c r="AI11" s="39">
        <f t="shared" si="0"/>
        <v>0</v>
      </c>
      <c r="AJ11" s="39">
        <f t="shared" si="0"/>
        <v>0</v>
      </c>
      <c r="AK11" s="39">
        <f t="shared" si="0"/>
        <v>0</v>
      </c>
      <c r="AL11" s="39">
        <f t="shared" si="0"/>
        <v>0</v>
      </c>
      <c r="AM11" s="39">
        <f t="shared" si="0"/>
        <v>0</v>
      </c>
      <c r="AN11" s="39">
        <f t="shared" si="0"/>
        <v>0</v>
      </c>
      <c r="AO11" s="39">
        <f t="shared" si="0"/>
        <v>0</v>
      </c>
      <c r="AP11" s="39">
        <f t="shared" si="0"/>
        <v>0</v>
      </c>
      <c r="AQ11" s="39">
        <f t="shared" si="0"/>
        <v>0</v>
      </c>
      <c r="AR11" s="39">
        <f t="shared" si="0"/>
        <v>0</v>
      </c>
      <c r="AS11" s="39">
        <f t="shared" si="0"/>
        <v>0</v>
      </c>
      <c r="AT11" s="39">
        <f t="shared" si="0"/>
        <v>0</v>
      </c>
      <c r="AU11" s="39">
        <f t="shared" si="0"/>
        <v>0</v>
      </c>
    </row>
    <row r="12" spans="1:47" x14ac:dyDescent="0.2">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row>
    <row r="13" spans="1:47" x14ac:dyDescent="0.2">
      <c r="B13" s="6" t="s">
        <v>119</v>
      </c>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row>
    <row r="14" spans="1:47" x14ac:dyDescent="0.2">
      <c r="E14" s="9" t="s">
        <v>257</v>
      </c>
      <c r="F14" s="23"/>
      <c r="G14" s="10" t="s">
        <v>85</v>
      </c>
      <c r="J14" s="38">
        <f>SUM($L14:$AU14)</f>
        <v>-4917.6000000000004</v>
      </c>
      <c r="K14" s="38"/>
      <c r="L14" s="38">
        <f>Calculations!L209</f>
        <v>-175.6</v>
      </c>
      <c r="M14" s="38">
        <f>Calculations!M209</f>
        <v>-206.3</v>
      </c>
      <c r="N14" s="38">
        <f>Calculations!N209</f>
        <v>-92.5</v>
      </c>
      <c r="O14" s="38">
        <f>Calculations!O209</f>
        <v>-105.6</v>
      </c>
      <c r="P14" s="38">
        <f>Calculations!P209</f>
        <v>-176.99999999999997</v>
      </c>
      <c r="Q14" s="38">
        <f>Calculations!Q209</f>
        <v>-206.6</v>
      </c>
      <c r="R14" s="38">
        <f>Calculations!R209</f>
        <v>-292.10000000000002</v>
      </c>
      <c r="S14" s="38">
        <f>Calculations!S209</f>
        <v>-557.29999999999995</v>
      </c>
      <c r="T14" s="38">
        <f>Calculations!T209</f>
        <v>-642.50000000000011</v>
      </c>
      <c r="U14" s="38">
        <f>Calculations!U209</f>
        <v>-642.29999999999995</v>
      </c>
      <c r="V14" s="38">
        <f>Calculations!V209</f>
        <v>-658.5</v>
      </c>
      <c r="W14" s="38">
        <f>Calculations!W209</f>
        <v>-795.2</v>
      </c>
      <c r="X14" s="38">
        <f>Calculations!X209</f>
        <v>-366.1</v>
      </c>
      <c r="Y14" s="38">
        <f>Calculations!Y209</f>
        <v>0</v>
      </c>
      <c r="Z14" s="38">
        <f>Calculations!Z209</f>
        <v>0</v>
      </c>
      <c r="AA14" s="38">
        <f>Calculations!AA209</f>
        <v>0</v>
      </c>
      <c r="AB14" s="38">
        <f>Calculations!AB209</f>
        <v>0</v>
      </c>
      <c r="AC14" s="38">
        <f>Calculations!AC209</f>
        <v>0</v>
      </c>
      <c r="AD14" s="38">
        <f>Calculations!AD209</f>
        <v>0</v>
      </c>
      <c r="AE14" s="38">
        <f>Calculations!AE209</f>
        <v>0</v>
      </c>
      <c r="AF14" s="38">
        <f>Calculations!AF209</f>
        <v>0</v>
      </c>
      <c r="AG14" s="38">
        <f>Calculations!AG209</f>
        <v>0</v>
      </c>
      <c r="AH14" s="38">
        <f>Calculations!AH209</f>
        <v>0</v>
      </c>
      <c r="AI14" s="38">
        <f>Calculations!AI209</f>
        <v>0</v>
      </c>
      <c r="AJ14" s="38">
        <f>Calculations!AJ209</f>
        <v>0</v>
      </c>
      <c r="AK14" s="38">
        <f>Calculations!AK209</f>
        <v>0</v>
      </c>
      <c r="AL14" s="38">
        <f>Calculations!AL209</f>
        <v>0</v>
      </c>
      <c r="AM14" s="38">
        <f>Calculations!AM209</f>
        <v>0</v>
      </c>
      <c r="AN14" s="38">
        <f>Calculations!AN209</f>
        <v>0</v>
      </c>
      <c r="AO14" s="38">
        <f>Calculations!AO209</f>
        <v>0</v>
      </c>
      <c r="AP14" s="38">
        <f>Calculations!AP209</f>
        <v>0</v>
      </c>
      <c r="AQ14" s="38">
        <f>Calculations!AQ209</f>
        <v>0</v>
      </c>
      <c r="AR14" s="38">
        <f>Calculations!AR209</f>
        <v>0</v>
      </c>
      <c r="AS14" s="38">
        <f>Calculations!AS209</f>
        <v>0</v>
      </c>
      <c r="AT14" s="38">
        <f>Calculations!AT209</f>
        <v>0</v>
      </c>
      <c r="AU14" s="38">
        <f>Calculations!AU209</f>
        <v>0</v>
      </c>
    </row>
    <row r="15" spans="1:47" x14ac:dyDescent="0.2">
      <c r="E15" s="9" t="s">
        <v>106</v>
      </c>
      <c r="F15" s="10"/>
      <c r="G15" s="10" t="s">
        <v>85</v>
      </c>
      <c r="J15" s="38">
        <f>SUM($L15:$AU15)</f>
        <v>-1550</v>
      </c>
      <c r="K15" s="38"/>
      <c r="L15" s="38">
        <f>Calculations!L214</f>
        <v>0</v>
      </c>
      <c r="M15" s="38">
        <f>Calculations!M214</f>
        <v>0</v>
      </c>
      <c r="N15" s="38">
        <f>Calculations!N214</f>
        <v>0</v>
      </c>
      <c r="O15" s="38">
        <f>Calculations!O214</f>
        <v>0</v>
      </c>
      <c r="P15" s="38">
        <f>Calculations!P214</f>
        <v>0</v>
      </c>
      <c r="Q15" s="38">
        <f>Calculations!Q214</f>
        <v>0</v>
      </c>
      <c r="R15" s="38">
        <f>Calculations!R214</f>
        <v>0</v>
      </c>
      <c r="S15" s="38">
        <f>Calculations!S214</f>
        <v>-155</v>
      </c>
      <c r="T15" s="38">
        <f>Calculations!T214</f>
        <v>-155</v>
      </c>
      <c r="U15" s="38">
        <f>Calculations!U214</f>
        <v>-155</v>
      </c>
      <c r="V15" s="38">
        <f>Calculations!V214</f>
        <v>-155</v>
      </c>
      <c r="W15" s="38">
        <f>Calculations!W214</f>
        <v>0</v>
      </c>
      <c r="X15" s="38">
        <f>Calculations!X214</f>
        <v>-155</v>
      </c>
      <c r="Y15" s="38">
        <f>Calculations!Y214</f>
        <v>-155</v>
      </c>
      <c r="Z15" s="38">
        <f>Calculations!Z214</f>
        <v>-155</v>
      </c>
      <c r="AA15" s="38">
        <f>Calculations!AA214</f>
        <v>-155</v>
      </c>
      <c r="AB15" s="38">
        <f>Calculations!AB214</f>
        <v>0</v>
      </c>
      <c r="AC15" s="38">
        <f>Calculations!AC214</f>
        <v>-155</v>
      </c>
      <c r="AD15" s="38">
        <f>Calculations!AD214</f>
        <v>-155</v>
      </c>
      <c r="AE15" s="38">
        <f>Calculations!AE214</f>
        <v>0</v>
      </c>
      <c r="AF15" s="38">
        <f>Calculations!AF214</f>
        <v>0</v>
      </c>
      <c r="AG15" s="38">
        <f>Calculations!AG214</f>
        <v>0</v>
      </c>
      <c r="AH15" s="38">
        <f>Calculations!AH214</f>
        <v>0</v>
      </c>
      <c r="AI15" s="38">
        <f>Calculations!AI214</f>
        <v>0</v>
      </c>
      <c r="AJ15" s="38">
        <f>Calculations!AJ214</f>
        <v>0</v>
      </c>
      <c r="AK15" s="38">
        <f>Calculations!AK214</f>
        <v>0</v>
      </c>
      <c r="AL15" s="38">
        <f>Calculations!AL214</f>
        <v>0</v>
      </c>
      <c r="AM15" s="38">
        <f>Calculations!AM214</f>
        <v>0</v>
      </c>
      <c r="AN15" s="38">
        <f>Calculations!AN214</f>
        <v>0</v>
      </c>
      <c r="AO15" s="38">
        <f>Calculations!AO214</f>
        <v>0</v>
      </c>
      <c r="AP15" s="38">
        <f>Calculations!AP214</f>
        <v>0</v>
      </c>
      <c r="AQ15" s="38">
        <f>Calculations!AQ214</f>
        <v>0</v>
      </c>
      <c r="AR15" s="38">
        <f>Calculations!AR214</f>
        <v>0</v>
      </c>
      <c r="AS15" s="38">
        <f>Calculations!AS214</f>
        <v>0</v>
      </c>
      <c r="AT15" s="38">
        <f>Calculations!AT214</f>
        <v>0</v>
      </c>
      <c r="AU15" s="38">
        <f>Calculations!AU214</f>
        <v>0</v>
      </c>
    </row>
    <row r="16" spans="1:47" x14ac:dyDescent="0.2">
      <c r="E16" s="9" t="s">
        <v>107</v>
      </c>
      <c r="G16" s="10" t="s">
        <v>85</v>
      </c>
      <c r="J16" s="38">
        <f>SUM($L16:$AU16)</f>
        <v>-115</v>
      </c>
      <c r="K16" s="38"/>
      <c r="L16" s="38">
        <f>Calculations!L224</f>
        <v>0</v>
      </c>
      <c r="M16" s="38">
        <f>Calculations!M224</f>
        <v>0</v>
      </c>
      <c r="N16" s="38">
        <f>Calculations!N224</f>
        <v>0</v>
      </c>
      <c r="O16" s="38">
        <f>Calculations!O224</f>
        <v>0</v>
      </c>
      <c r="P16" s="38">
        <f>Calculations!P224</f>
        <v>0</v>
      </c>
      <c r="Q16" s="38">
        <f>Calculations!Q224</f>
        <v>0</v>
      </c>
      <c r="R16" s="38">
        <f>Calculations!R224</f>
        <v>0</v>
      </c>
      <c r="S16" s="38">
        <f>Calculations!S224</f>
        <v>0</v>
      </c>
      <c r="T16" s="38">
        <f>Calculations!T224</f>
        <v>0</v>
      </c>
      <c r="U16" s="38">
        <f>Calculations!U224</f>
        <v>0</v>
      </c>
      <c r="V16" s="38">
        <f>Calculations!V224</f>
        <v>0</v>
      </c>
      <c r="W16" s="38">
        <f>Calculations!W224</f>
        <v>0</v>
      </c>
      <c r="X16" s="38">
        <f>Calculations!X224</f>
        <v>0</v>
      </c>
      <c r="Y16" s="38">
        <f>Calculations!Y224</f>
        <v>0</v>
      </c>
      <c r="Z16" s="38">
        <f>Calculations!Z224</f>
        <v>0</v>
      </c>
      <c r="AA16" s="38">
        <f>Calculations!AA224</f>
        <v>0</v>
      </c>
      <c r="AB16" s="38">
        <f>Calculations!AB224</f>
        <v>0</v>
      </c>
      <c r="AC16" s="38">
        <f>Calculations!AC224</f>
        <v>0</v>
      </c>
      <c r="AD16" s="38">
        <f>Calculations!AD224</f>
        <v>0</v>
      </c>
      <c r="AE16" s="38">
        <f>Calculations!AE224</f>
        <v>0</v>
      </c>
      <c r="AF16" s="38">
        <f>Calculations!AF224</f>
        <v>0</v>
      </c>
      <c r="AG16" s="38">
        <f>Calculations!AG224</f>
        <v>-11.5</v>
      </c>
      <c r="AH16" s="38">
        <f>Calculations!AH224</f>
        <v>-11.5</v>
      </c>
      <c r="AI16" s="38">
        <f>Calculations!AI224</f>
        <v>-11.5</v>
      </c>
      <c r="AJ16" s="38">
        <f>Calculations!AJ224</f>
        <v>-11.5</v>
      </c>
      <c r="AK16" s="38">
        <f>Calculations!AK224</f>
        <v>-11.5</v>
      </c>
      <c r="AL16" s="38">
        <f>Calculations!AL224</f>
        <v>-11.5</v>
      </c>
      <c r="AM16" s="38">
        <f>Calculations!AM224</f>
        <v>-11.5</v>
      </c>
      <c r="AN16" s="38">
        <f>Calculations!AN224</f>
        <v>-11.5</v>
      </c>
      <c r="AO16" s="38">
        <f>Calculations!AO224</f>
        <v>-11.5</v>
      </c>
      <c r="AP16" s="38">
        <f>Calculations!AP224</f>
        <v>-11.5</v>
      </c>
      <c r="AQ16" s="38">
        <f>Calculations!AQ224</f>
        <v>0</v>
      </c>
      <c r="AR16" s="38">
        <f>Calculations!AR224</f>
        <v>0</v>
      </c>
      <c r="AS16" s="38">
        <f>Calculations!AS224</f>
        <v>0</v>
      </c>
      <c r="AT16" s="38">
        <f>Calculations!AT224</f>
        <v>0</v>
      </c>
      <c r="AU16" s="38">
        <f>Calculations!AU224</f>
        <v>0</v>
      </c>
    </row>
    <row r="17" spans="2:47" x14ac:dyDescent="0.2">
      <c r="E17" s="24" t="s">
        <v>3</v>
      </c>
      <c r="G17" s="10" t="s">
        <v>85</v>
      </c>
      <c r="J17" s="38">
        <f>SUM($L17:$AU17)</f>
        <v>-6582.6</v>
      </c>
      <c r="K17" s="38"/>
      <c r="L17" s="38">
        <f>SUM(L14:L16)</f>
        <v>-175.6</v>
      </c>
      <c r="M17" s="38">
        <f t="shared" ref="M17:AU17" si="1">SUM(M14:M16)</f>
        <v>-206.3</v>
      </c>
      <c r="N17" s="38">
        <f t="shared" si="1"/>
        <v>-92.5</v>
      </c>
      <c r="O17" s="38">
        <f t="shared" si="1"/>
        <v>-105.6</v>
      </c>
      <c r="P17" s="38">
        <f t="shared" si="1"/>
        <v>-176.99999999999997</v>
      </c>
      <c r="Q17" s="38">
        <f t="shared" si="1"/>
        <v>-206.6</v>
      </c>
      <c r="R17" s="38">
        <f t="shared" si="1"/>
        <v>-292.10000000000002</v>
      </c>
      <c r="S17" s="38">
        <f t="shared" si="1"/>
        <v>-712.3</v>
      </c>
      <c r="T17" s="38">
        <f t="shared" si="1"/>
        <v>-797.50000000000011</v>
      </c>
      <c r="U17" s="38">
        <f t="shared" si="1"/>
        <v>-797.3</v>
      </c>
      <c r="V17" s="38">
        <f t="shared" si="1"/>
        <v>-813.5</v>
      </c>
      <c r="W17" s="38">
        <f t="shared" si="1"/>
        <v>-795.2</v>
      </c>
      <c r="X17" s="38">
        <f t="shared" si="1"/>
        <v>-521.1</v>
      </c>
      <c r="Y17" s="38">
        <f t="shared" si="1"/>
        <v>-155</v>
      </c>
      <c r="Z17" s="38">
        <f t="shared" si="1"/>
        <v>-155</v>
      </c>
      <c r="AA17" s="38">
        <f t="shared" si="1"/>
        <v>-155</v>
      </c>
      <c r="AB17" s="38">
        <f t="shared" si="1"/>
        <v>0</v>
      </c>
      <c r="AC17" s="38">
        <f t="shared" si="1"/>
        <v>-155</v>
      </c>
      <c r="AD17" s="38">
        <f t="shared" si="1"/>
        <v>-155</v>
      </c>
      <c r="AE17" s="38">
        <f t="shared" si="1"/>
        <v>0</v>
      </c>
      <c r="AF17" s="38">
        <f t="shared" si="1"/>
        <v>0</v>
      </c>
      <c r="AG17" s="38">
        <f t="shared" si="1"/>
        <v>-11.5</v>
      </c>
      <c r="AH17" s="38">
        <f t="shared" si="1"/>
        <v>-11.5</v>
      </c>
      <c r="AI17" s="38">
        <f t="shared" si="1"/>
        <v>-11.5</v>
      </c>
      <c r="AJ17" s="38">
        <f t="shared" si="1"/>
        <v>-11.5</v>
      </c>
      <c r="AK17" s="38">
        <f t="shared" si="1"/>
        <v>-11.5</v>
      </c>
      <c r="AL17" s="38">
        <f t="shared" si="1"/>
        <v>-11.5</v>
      </c>
      <c r="AM17" s="38">
        <f t="shared" si="1"/>
        <v>-11.5</v>
      </c>
      <c r="AN17" s="38">
        <f t="shared" si="1"/>
        <v>-11.5</v>
      </c>
      <c r="AO17" s="38">
        <f t="shared" si="1"/>
        <v>-11.5</v>
      </c>
      <c r="AP17" s="38">
        <f t="shared" si="1"/>
        <v>-11.5</v>
      </c>
      <c r="AQ17" s="38">
        <f t="shared" si="1"/>
        <v>0</v>
      </c>
      <c r="AR17" s="38">
        <f t="shared" si="1"/>
        <v>0</v>
      </c>
      <c r="AS17" s="38">
        <f t="shared" si="1"/>
        <v>0</v>
      </c>
      <c r="AT17" s="38">
        <f t="shared" si="1"/>
        <v>0</v>
      </c>
      <c r="AU17" s="38">
        <f t="shared" si="1"/>
        <v>0</v>
      </c>
    </row>
    <row r="18" spans="2:47" x14ac:dyDescent="0.2">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row>
    <row r="19" spans="2:47" x14ac:dyDescent="0.2">
      <c r="B19" s="6" t="s">
        <v>121</v>
      </c>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row>
    <row r="20" spans="2:47" x14ac:dyDescent="0.2">
      <c r="E20" s="9" t="s">
        <v>122</v>
      </c>
      <c r="F20" s="10"/>
      <c r="G20" s="10" t="s">
        <v>85</v>
      </c>
      <c r="J20" s="38">
        <f t="shared" ref="J20:J27" si="2">SUM($L20:$AU20)</f>
        <v>-12343.500000000002</v>
      </c>
      <c r="K20" s="38"/>
      <c r="L20" s="38">
        <f>Calculations!L248</f>
        <v>0</v>
      </c>
      <c r="M20" s="38">
        <f>Calculations!M248</f>
        <v>0</v>
      </c>
      <c r="N20" s="38">
        <f>Calculations!N248</f>
        <v>-32.9</v>
      </c>
      <c r="O20" s="38">
        <f>Calculations!O248</f>
        <v>-131.79999999999998</v>
      </c>
      <c r="P20" s="38">
        <f>Calculations!P248</f>
        <v>-131.79999999999998</v>
      </c>
      <c r="Q20" s="38">
        <f>Calculations!Q248</f>
        <v>-414.49999999999994</v>
      </c>
      <c r="R20" s="38">
        <f>Calculations!R248</f>
        <v>-1010</v>
      </c>
      <c r="S20" s="38">
        <f>Calculations!S248</f>
        <v>-1004.5</v>
      </c>
      <c r="T20" s="38">
        <f>Calculations!T248</f>
        <v>-914</v>
      </c>
      <c r="U20" s="38">
        <f>Calculations!U248</f>
        <v>-914</v>
      </c>
      <c r="V20" s="38">
        <f>Calculations!V248</f>
        <v>-914</v>
      </c>
      <c r="W20" s="38">
        <f>Calculations!W248</f>
        <v>-1070.4000000000001</v>
      </c>
      <c r="X20" s="38">
        <f>Calculations!X248</f>
        <v>-1004.5</v>
      </c>
      <c r="Y20" s="38">
        <f>Calculations!Y248</f>
        <v>-914</v>
      </c>
      <c r="Z20" s="38">
        <f>Calculations!Z248</f>
        <v>-914</v>
      </c>
      <c r="AA20" s="38">
        <f>Calculations!AA248</f>
        <v>-732.89999999999986</v>
      </c>
      <c r="AB20" s="38">
        <f>Calculations!AB248</f>
        <v>-527.09999999999991</v>
      </c>
      <c r="AC20" s="38">
        <f>Calculations!AC248</f>
        <v>-461.19999999999993</v>
      </c>
      <c r="AD20" s="38">
        <f>Calculations!AD248</f>
        <v>-461.19999999999993</v>
      </c>
      <c r="AE20" s="38">
        <f>Calculations!AE248</f>
        <v>-527.09999999999991</v>
      </c>
      <c r="AF20" s="38">
        <f>Calculations!AF248</f>
        <v>-263.59999999999997</v>
      </c>
      <c r="AG20" s="38">
        <f>Calculations!AG248</f>
        <v>0</v>
      </c>
      <c r="AH20" s="38">
        <f>Calculations!AH248</f>
        <v>0</v>
      </c>
      <c r="AI20" s="38">
        <f>Calculations!AI248</f>
        <v>0</v>
      </c>
      <c r="AJ20" s="38">
        <f>Calculations!AJ248</f>
        <v>0</v>
      </c>
      <c r="AK20" s="38">
        <f>Calculations!AK248</f>
        <v>0</v>
      </c>
      <c r="AL20" s="38">
        <f>Calculations!AL248</f>
        <v>0</v>
      </c>
      <c r="AM20" s="38">
        <f>Calculations!AM248</f>
        <v>0</v>
      </c>
      <c r="AN20" s="38">
        <f>Calculations!AN248</f>
        <v>0</v>
      </c>
      <c r="AO20" s="38">
        <f>Calculations!AO248</f>
        <v>0</v>
      </c>
      <c r="AP20" s="38">
        <f>Calculations!AP248</f>
        <v>0</v>
      </c>
      <c r="AQ20" s="38">
        <f>Calculations!AQ248</f>
        <v>0</v>
      </c>
      <c r="AR20" s="38">
        <f>Calculations!AR248</f>
        <v>0</v>
      </c>
      <c r="AS20" s="38">
        <f>Calculations!AS248</f>
        <v>0</v>
      </c>
      <c r="AT20" s="38">
        <f>Calculations!AT248</f>
        <v>0</v>
      </c>
      <c r="AU20" s="38">
        <f>Calculations!AU248</f>
        <v>0</v>
      </c>
    </row>
    <row r="21" spans="2:47" x14ac:dyDescent="0.2">
      <c r="E21" s="9" t="s">
        <v>258</v>
      </c>
      <c r="F21" s="3"/>
      <c r="G21" s="10" t="s">
        <v>85</v>
      </c>
      <c r="J21" s="38">
        <f t="shared" si="2"/>
        <v>-3070.6</v>
      </c>
      <c r="K21" s="38"/>
      <c r="L21" s="38">
        <f>Calculations!L263</f>
        <v>0</v>
      </c>
      <c r="M21" s="38">
        <f>Calculations!M263</f>
        <v>0</v>
      </c>
      <c r="N21" s="38">
        <f>Calculations!N263</f>
        <v>-9.4896118982327842</v>
      </c>
      <c r="O21" s="38">
        <f>Calculations!O263</f>
        <v>-47.448059491163924</v>
      </c>
      <c r="P21" s="38">
        <f>Calculations!P263</f>
        <v>-66.947681482327852</v>
      </c>
      <c r="Q21" s="38">
        <f>Calculations!Q263</f>
        <v>-110.86998495581962</v>
      </c>
      <c r="R21" s="38">
        <f>Calculations!R263</f>
        <v>-211.71459190280314</v>
      </c>
      <c r="S21" s="38">
        <f>Calculations!S263</f>
        <v>-203.31087465722118</v>
      </c>
      <c r="T21" s="38">
        <f>Calculations!T263</f>
        <v>-184.93237025121596</v>
      </c>
      <c r="U21" s="38">
        <f>Calculations!U263</f>
        <v>-184.93237025121596</v>
      </c>
      <c r="V21" s="38">
        <f>Calculations!V263</f>
        <v>-184.93237025121596</v>
      </c>
      <c r="W21" s="38">
        <f>Calculations!W263</f>
        <v>-210.14352198796186</v>
      </c>
      <c r="X21" s="38">
        <f>Calculations!X263</f>
        <v>-191.27310132171206</v>
      </c>
      <c r="Y21" s="38">
        <f>Calculations!Y263</f>
        <v>-191.27310132171206</v>
      </c>
      <c r="Z21" s="38">
        <f>Calculations!Z263</f>
        <v>-191.27310132171206</v>
      </c>
      <c r="AA21" s="38">
        <f>Calculations!AA263</f>
        <v>-191.27310132171206</v>
      </c>
      <c r="AB21" s="38">
        <f>Calculations!AB263</f>
        <v>-218.59783008195666</v>
      </c>
      <c r="AC21" s="38">
        <f>Calculations!AC263</f>
        <v>-191.27310132171206</v>
      </c>
      <c r="AD21" s="38">
        <f>Calculations!AD263</f>
        <v>-191.27310132171206</v>
      </c>
      <c r="AE21" s="38">
        <f>Calculations!AE263</f>
        <v>-191.27310132171206</v>
      </c>
      <c r="AF21" s="38">
        <f>Calculations!AF263</f>
        <v>-98.369023536880476</v>
      </c>
      <c r="AG21" s="38">
        <f>Calculations!AG263</f>
        <v>0</v>
      </c>
      <c r="AH21" s="38">
        <f>Calculations!AH263</f>
        <v>0</v>
      </c>
      <c r="AI21" s="38">
        <f>Calculations!AI263</f>
        <v>0</v>
      </c>
      <c r="AJ21" s="38">
        <f>Calculations!AJ263</f>
        <v>0</v>
      </c>
      <c r="AK21" s="38">
        <f>Calculations!AK263</f>
        <v>0</v>
      </c>
      <c r="AL21" s="38">
        <f>Calculations!AL263</f>
        <v>0</v>
      </c>
      <c r="AM21" s="38">
        <f>Calculations!AM263</f>
        <v>0</v>
      </c>
      <c r="AN21" s="38">
        <f>Calculations!AN263</f>
        <v>0</v>
      </c>
      <c r="AO21" s="38">
        <f>Calculations!AO263</f>
        <v>0</v>
      </c>
      <c r="AP21" s="38">
        <f>Calculations!AP263</f>
        <v>0</v>
      </c>
      <c r="AQ21" s="38">
        <f>Calculations!AQ263</f>
        <v>0</v>
      </c>
      <c r="AR21" s="38">
        <f>Calculations!AR263</f>
        <v>0</v>
      </c>
      <c r="AS21" s="38">
        <f>Calculations!AS263</f>
        <v>0</v>
      </c>
      <c r="AT21" s="38">
        <f>Calculations!AT263</f>
        <v>0</v>
      </c>
      <c r="AU21" s="38">
        <f>Calculations!AU263</f>
        <v>0</v>
      </c>
    </row>
    <row r="22" spans="2:47" x14ac:dyDescent="0.2">
      <c r="E22" s="9" t="s">
        <v>124</v>
      </c>
      <c r="G22" s="10" t="s">
        <v>85</v>
      </c>
      <c r="J22" s="38">
        <f t="shared" si="2"/>
        <v>-1855.099999999999</v>
      </c>
      <c r="K22" s="38"/>
      <c r="L22" s="38">
        <f>Calculations!L273</f>
        <v>0</v>
      </c>
      <c r="M22" s="38">
        <f>Calculations!M273</f>
        <v>0</v>
      </c>
      <c r="N22" s="38">
        <f>Calculations!N273</f>
        <v>-14.900803234501341</v>
      </c>
      <c r="O22" s="38">
        <f>Calculations!O273</f>
        <v>-45.602458221024243</v>
      </c>
      <c r="P22" s="38">
        <f>Calculations!P273</f>
        <v>-59.303196765498626</v>
      </c>
      <c r="Q22" s="38">
        <f>Calculations!Q273</f>
        <v>-91.304921832884077</v>
      </c>
      <c r="R22" s="38">
        <f>Calculations!R273</f>
        <v>-149.108037735849</v>
      </c>
      <c r="S22" s="38">
        <f>Calculations!S273</f>
        <v>-117.70634501347706</v>
      </c>
      <c r="T22" s="38">
        <f>Calculations!T273</f>
        <v>-136.20734231805923</v>
      </c>
      <c r="U22" s="38">
        <f>Calculations!U273</f>
        <v>-136.20734231805923</v>
      </c>
      <c r="V22" s="38">
        <f>Calculations!V273</f>
        <v>-136.20734231805923</v>
      </c>
      <c r="W22" s="38">
        <f>Calculations!W273</f>
        <v>-149.108037735849</v>
      </c>
      <c r="X22" s="38">
        <f>Calculations!X273</f>
        <v>-108.90587061994606</v>
      </c>
      <c r="Y22" s="38">
        <f>Calculations!Y273</f>
        <v>-90.404873315363858</v>
      </c>
      <c r="Z22" s="38">
        <f>Calculations!Z273</f>
        <v>-90.404873315363858</v>
      </c>
      <c r="AA22" s="38">
        <f>Calculations!AA273</f>
        <v>-90.404873315363858</v>
      </c>
      <c r="AB22" s="38">
        <f>Calculations!AB273</f>
        <v>-103.40557412398917</v>
      </c>
      <c r="AC22" s="38">
        <f>Calculations!AC273</f>
        <v>-90.404873315363858</v>
      </c>
      <c r="AD22" s="38">
        <f>Calculations!AD273</f>
        <v>-90.404873315363858</v>
      </c>
      <c r="AE22" s="38">
        <f>Calculations!AE273</f>
        <v>-103.40557412398917</v>
      </c>
      <c r="AF22" s="38">
        <f>Calculations!AF273</f>
        <v>-51.702787061994584</v>
      </c>
      <c r="AG22" s="38">
        <f>Calculations!AG273</f>
        <v>0</v>
      </c>
      <c r="AH22" s="38">
        <f>Calculations!AH273</f>
        <v>0</v>
      </c>
      <c r="AI22" s="38">
        <f>Calculations!AI273</f>
        <v>0</v>
      </c>
      <c r="AJ22" s="38">
        <f>Calculations!AJ273</f>
        <v>0</v>
      </c>
      <c r="AK22" s="38">
        <f>Calculations!AK273</f>
        <v>0</v>
      </c>
      <c r="AL22" s="38">
        <f>Calculations!AL273</f>
        <v>0</v>
      </c>
      <c r="AM22" s="38">
        <f>Calculations!AM273</f>
        <v>0</v>
      </c>
      <c r="AN22" s="38">
        <f>Calculations!AN273</f>
        <v>0</v>
      </c>
      <c r="AO22" s="38">
        <f>Calculations!AO273</f>
        <v>0</v>
      </c>
      <c r="AP22" s="38">
        <f>Calculations!AP273</f>
        <v>0</v>
      </c>
      <c r="AQ22" s="38">
        <f>Calculations!AQ273</f>
        <v>0</v>
      </c>
      <c r="AR22" s="38">
        <f>Calculations!AR273</f>
        <v>0</v>
      </c>
      <c r="AS22" s="38">
        <f>Calculations!AS273</f>
        <v>0</v>
      </c>
      <c r="AT22" s="38">
        <f>Calculations!AT273</f>
        <v>0</v>
      </c>
      <c r="AU22" s="38">
        <f>Calculations!AU273</f>
        <v>0</v>
      </c>
    </row>
    <row r="23" spans="2:47" x14ac:dyDescent="0.2">
      <c r="E23" s="9" t="s">
        <v>211</v>
      </c>
      <c r="F23" s="10"/>
      <c r="G23" s="10" t="s">
        <v>85</v>
      </c>
      <c r="J23" s="38">
        <f t="shared" si="2"/>
        <v>-3848.3000000000011</v>
      </c>
      <c r="K23" s="38"/>
      <c r="L23" s="38">
        <f>Calculations!L279</f>
        <v>0</v>
      </c>
      <c r="M23" s="38">
        <f>Calculations!M279</f>
        <v>0</v>
      </c>
      <c r="N23" s="38">
        <f>Calculations!N279</f>
        <v>-4.6901889092017068</v>
      </c>
      <c r="O23" s="38">
        <f>Calculations!O279</f>
        <v>-23.450944546008532</v>
      </c>
      <c r="P23" s="38">
        <f>Calculations!P279</f>
        <v>-46.901889092017065</v>
      </c>
      <c r="Q23" s="38">
        <f>Calculations!Q279</f>
        <v>-117.25472273004266</v>
      </c>
      <c r="R23" s="38">
        <f>Calculations!R279</f>
        <v>-257.96039000609386</v>
      </c>
      <c r="S23" s="38">
        <f>Calculations!S279</f>
        <v>-246.23491773308959</v>
      </c>
      <c r="T23" s="38">
        <f>Calculations!T279</f>
        <v>-246.23491773308959</v>
      </c>
      <c r="U23" s="38">
        <f>Calculations!U279</f>
        <v>-246.23491773308959</v>
      </c>
      <c r="V23" s="38">
        <f>Calculations!V279</f>
        <v>-246.23491773308959</v>
      </c>
      <c r="W23" s="38">
        <f>Calculations!W279</f>
        <v>-281.4113345521024</v>
      </c>
      <c r="X23" s="38">
        <f>Calculations!X279</f>
        <v>-246.23491773308959</v>
      </c>
      <c r="Y23" s="38">
        <f>Calculations!Y279</f>
        <v>-246.23491773308959</v>
      </c>
      <c r="Z23" s="38">
        <f>Calculations!Z279</f>
        <v>-246.23491773308959</v>
      </c>
      <c r="AA23" s="38">
        <f>Calculations!AA279</f>
        <v>-246.23491773308959</v>
      </c>
      <c r="AB23" s="38">
        <f>Calculations!AB279</f>
        <v>-281.4113345521024</v>
      </c>
      <c r="AC23" s="38">
        <f>Calculations!AC279</f>
        <v>-246.23491773308959</v>
      </c>
      <c r="AD23" s="38">
        <f>Calculations!AD279</f>
        <v>-246.23491773308959</v>
      </c>
      <c r="AE23" s="38">
        <f>Calculations!AE279</f>
        <v>-246.23491773308959</v>
      </c>
      <c r="AF23" s="38">
        <f>Calculations!AF279</f>
        <v>-126.63510054844609</v>
      </c>
      <c r="AG23" s="38">
        <f>Calculations!AG279</f>
        <v>0</v>
      </c>
      <c r="AH23" s="38">
        <f>Calculations!AH279</f>
        <v>0</v>
      </c>
      <c r="AI23" s="38">
        <f>Calculations!AI279</f>
        <v>0</v>
      </c>
      <c r="AJ23" s="38">
        <f>Calculations!AJ279</f>
        <v>0</v>
      </c>
      <c r="AK23" s="38">
        <f>Calculations!AK279</f>
        <v>0</v>
      </c>
      <c r="AL23" s="38">
        <f>Calculations!AL279</f>
        <v>0</v>
      </c>
      <c r="AM23" s="38">
        <f>Calculations!AM279</f>
        <v>0</v>
      </c>
      <c r="AN23" s="38">
        <f>Calculations!AN279</f>
        <v>0</v>
      </c>
      <c r="AO23" s="38">
        <f>Calculations!AO279</f>
        <v>0</v>
      </c>
      <c r="AP23" s="38">
        <f>Calculations!AP279</f>
        <v>0</v>
      </c>
      <c r="AQ23" s="38">
        <f>Calculations!AQ279</f>
        <v>0</v>
      </c>
      <c r="AR23" s="38">
        <f>Calculations!AR279</f>
        <v>0</v>
      </c>
      <c r="AS23" s="38">
        <f>Calculations!AS279</f>
        <v>0</v>
      </c>
      <c r="AT23" s="38">
        <f>Calculations!AT279</f>
        <v>0</v>
      </c>
      <c r="AU23" s="38">
        <f>Calculations!AU279</f>
        <v>0</v>
      </c>
    </row>
    <row r="24" spans="2:47" x14ac:dyDescent="0.2">
      <c r="E24" s="9" t="s">
        <v>210</v>
      </c>
      <c r="F24" s="3"/>
      <c r="G24" s="10" t="s">
        <v>85</v>
      </c>
      <c r="J24" s="38">
        <f t="shared" si="2"/>
        <v>-13621</v>
      </c>
      <c r="K24" s="38"/>
      <c r="L24" s="38">
        <f>Calculations!L290</f>
        <v>0</v>
      </c>
      <c r="M24" s="38">
        <f>Calculations!M290</f>
        <v>0</v>
      </c>
      <c r="N24" s="38">
        <f>Calculations!N290</f>
        <v>-26.054054054054053</v>
      </c>
      <c r="O24" s="38">
        <f>Calculations!O290</f>
        <v>-130.27027027027026</v>
      </c>
      <c r="P24" s="38">
        <f>Calculations!P290</f>
        <v>-249.81853281853284</v>
      </c>
      <c r="Q24" s="38">
        <f>Calculations!Q290</f>
        <v>-514.28571428571433</v>
      </c>
      <c r="R24" s="38">
        <f>Calculations!R290</f>
        <v>-994.28571428571433</v>
      </c>
      <c r="S24" s="38">
        <f>Calculations!S290</f>
        <v>-954.28571428571433</v>
      </c>
      <c r="T24" s="38">
        <f>Calculations!T290</f>
        <v>-840</v>
      </c>
      <c r="U24" s="38">
        <f>Calculations!U290</f>
        <v>-840</v>
      </c>
      <c r="V24" s="38">
        <f>Calculations!V290</f>
        <v>-840</v>
      </c>
      <c r="W24" s="38">
        <f>Calculations!W290</f>
        <v>-960</v>
      </c>
      <c r="X24" s="38">
        <f>Calculations!X290</f>
        <v>-840</v>
      </c>
      <c r="Y24" s="38">
        <f>Calculations!Y290</f>
        <v>-840</v>
      </c>
      <c r="Z24" s="38">
        <f>Calculations!Z290</f>
        <v>-840</v>
      </c>
      <c r="AA24" s="38">
        <f>Calculations!AA290</f>
        <v>-840</v>
      </c>
      <c r="AB24" s="38">
        <f>Calculations!AB290</f>
        <v>-960</v>
      </c>
      <c r="AC24" s="38">
        <f>Calculations!AC290</f>
        <v>-840</v>
      </c>
      <c r="AD24" s="38">
        <f>Calculations!AD290</f>
        <v>-840</v>
      </c>
      <c r="AE24" s="38">
        <f>Calculations!AE290</f>
        <v>-840</v>
      </c>
      <c r="AF24" s="38">
        <f>Calculations!AF290</f>
        <v>-432</v>
      </c>
      <c r="AG24" s="38">
        <f>Calculations!AG290</f>
        <v>0</v>
      </c>
      <c r="AH24" s="38">
        <f>Calculations!AH290</f>
        <v>0</v>
      </c>
      <c r="AI24" s="38">
        <f>Calculations!AI290</f>
        <v>0</v>
      </c>
      <c r="AJ24" s="38">
        <f>Calculations!AJ290</f>
        <v>0</v>
      </c>
      <c r="AK24" s="38">
        <f>Calculations!AK290</f>
        <v>0</v>
      </c>
      <c r="AL24" s="38">
        <f>Calculations!AL290</f>
        <v>0</v>
      </c>
      <c r="AM24" s="38">
        <f>Calculations!AM290</f>
        <v>0</v>
      </c>
      <c r="AN24" s="38">
        <f>Calculations!AN290</f>
        <v>0</v>
      </c>
      <c r="AO24" s="38">
        <f>Calculations!AO290</f>
        <v>0</v>
      </c>
      <c r="AP24" s="38">
        <f>Calculations!AP290</f>
        <v>0</v>
      </c>
      <c r="AQ24" s="38">
        <f>Calculations!AQ290</f>
        <v>0</v>
      </c>
      <c r="AR24" s="38">
        <f>Calculations!AR290</f>
        <v>0</v>
      </c>
      <c r="AS24" s="38">
        <f>Calculations!AS290</f>
        <v>0</v>
      </c>
      <c r="AT24" s="38">
        <f>Calculations!AT290</f>
        <v>0</v>
      </c>
      <c r="AU24" s="38">
        <f>Calculations!AU290</f>
        <v>0</v>
      </c>
    </row>
    <row r="25" spans="2:47" x14ac:dyDescent="0.2">
      <c r="E25" s="9" t="s">
        <v>214</v>
      </c>
      <c r="G25" s="10" t="s">
        <v>85</v>
      </c>
      <c r="J25" s="38">
        <f t="shared" si="2"/>
        <v>-3253.7999999999997</v>
      </c>
      <c r="K25" s="38"/>
      <c r="L25" s="38">
        <f>Calculations!L303</f>
        <v>0</v>
      </c>
      <c r="M25" s="38">
        <f>Calculations!M303</f>
        <v>0</v>
      </c>
      <c r="N25" s="38">
        <f>Calculations!N303</f>
        <v>0</v>
      </c>
      <c r="O25" s="38">
        <f>Calculations!O303</f>
        <v>0</v>
      </c>
      <c r="P25" s="38">
        <f>Calculations!P303</f>
        <v>0</v>
      </c>
      <c r="Q25" s="38">
        <f>Calculations!Q303</f>
        <v>-10.100000000000001</v>
      </c>
      <c r="R25" s="38">
        <f>Calculations!R303</f>
        <v>-39.500000000000014</v>
      </c>
      <c r="S25" s="38">
        <f>Calculations!S303</f>
        <v>-39.70000000000001</v>
      </c>
      <c r="T25" s="38">
        <f>Calculations!T303</f>
        <v>-202.60000000000002</v>
      </c>
      <c r="U25" s="38">
        <f>Calculations!U303</f>
        <v>-209.3</v>
      </c>
      <c r="V25" s="38">
        <f>Calculations!V303</f>
        <v>-211.70000000000002</v>
      </c>
      <c r="W25" s="38">
        <f>Calculations!W303</f>
        <v>-225.70000000000002</v>
      </c>
      <c r="X25" s="38">
        <f>Calculations!X303</f>
        <v>-327.20000000000005</v>
      </c>
      <c r="Y25" s="38">
        <f>Calculations!Y303</f>
        <v>-255.2</v>
      </c>
      <c r="Z25" s="38">
        <f>Calculations!Z303</f>
        <v>-255.2</v>
      </c>
      <c r="AA25" s="38">
        <f>Calculations!AA303</f>
        <v>-255.2</v>
      </c>
      <c r="AB25" s="38">
        <f>Calculations!AB303</f>
        <v>-277.60000000000002</v>
      </c>
      <c r="AC25" s="38">
        <f>Calculations!AC303</f>
        <v>-255.2</v>
      </c>
      <c r="AD25" s="38">
        <f>Calculations!AD303</f>
        <v>-255.2</v>
      </c>
      <c r="AE25" s="38">
        <f>Calculations!AE303</f>
        <v>-255.2</v>
      </c>
      <c r="AF25" s="38">
        <f>Calculations!AF303</f>
        <v>-179.2</v>
      </c>
      <c r="AG25" s="38">
        <f>Calculations!AG303</f>
        <v>0</v>
      </c>
      <c r="AH25" s="38">
        <f>Calculations!AH303</f>
        <v>0</v>
      </c>
      <c r="AI25" s="38">
        <f>Calculations!AI303</f>
        <v>0</v>
      </c>
      <c r="AJ25" s="38">
        <f>Calculations!AJ303</f>
        <v>0</v>
      </c>
      <c r="AK25" s="38">
        <f>Calculations!AK303</f>
        <v>0</v>
      </c>
      <c r="AL25" s="38">
        <f>Calculations!AL303</f>
        <v>0</v>
      </c>
      <c r="AM25" s="38">
        <f>Calculations!AM303</f>
        <v>0</v>
      </c>
      <c r="AN25" s="38">
        <f>Calculations!AN303</f>
        <v>0</v>
      </c>
      <c r="AO25" s="38">
        <f>Calculations!AO303</f>
        <v>0</v>
      </c>
      <c r="AP25" s="38">
        <f>Calculations!AP303</f>
        <v>0</v>
      </c>
      <c r="AQ25" s="38">
        <f>Calculations!AQ303</f>
        <v>0</v>
      </c>
      <c r="AR25" s="38">
        <f>Calculations!AR303</f>
        <v>0</v>
      </c>
      <c r="AS25" s="38">
        <f>Calculations!AS303</f>
        <v>0</v>
      </c>
      <c r="AT25" s="38">
        <f>Calculations!AT303</f>
        <v>0</v>
      </c>
      <c r="AU25" s="38">
        <f>Calculations!AU303</f>
        <v>0</v>
      </c>
    </row>
    <row r="26" spans="2:47" x14ac:dyDescent="0.2">
      <c r="E26" s="9" t="s">
        <v>218</v>
      </c>
      <c r="G26" s="10" t="s">
        <v>85</v>
      </c>
      <c r="J26" s="38">
        <f t="shared" si="2"/>
        <v>-1984.5821915152492</v>
      </c>
      <c r="K26" s="38"/>
      <c r="L26" s="38">
        <f>Calculations!L313</f>
        <v>0</v>
      </c>
      <c r="M26" s="38">
        <f>Calculations!M313</f>
        <v>0</v>
      </c>
      <c r="N26" s="38">
        <f>Calculations!N313</f>
        <v>-55.01336653058754</v>
      </c>
      <c r="O26" s="38">
        <f>Calculations!O313</f>
        <v>-61.414921908692264</v>
      </c>
      <c r="P26" s="38">
        <f>Calculations!P313</f>
        <v>-66.116064139487932</v>
      </c>
      <c r="Q26" s="38">
        <f>Calculations!Q313</f>
        <v>-83.820365732058832</v>
      </c>
      <c r="R26" s="38">
        <f>Calculations!R313</f>
        <v>-119.02892031163485</v>
      </c>
      <c r="S26" s="38">
        <f>Calculations!S313</f>
        <v>-114.92792389753652</v>
      </c>
      <c r="T26" s="38">
        <f>Calculations!T313</f>
        <v>-114.92792389753652</v>
      </c>
      <c r="U26" s="38">
        <f>Calculations!U313</f>
        <v>-114.92792389753652</v>
      </c>
      <c r="V26" s="38">
        <f>Calculations!V313</f>
        <v>-114.92792389753652</v>
      </c>
      <c r="W26" s="38">
        <f>Calculations!W313</f>
        <v>-123.73006254243053</v>
      </c>
      <c r="X26" s="38">
        <f>Calculations!X313</f>
        <v>-114.92792389753652</v>
      </c>
      <c r="Y26" s="38">
        <f>Calculations!Y313</f>
        <v>-114.92792389753652</v>
      </c>
      <c r="Z26" s="38">
        <f>Calculations!Z313</f>
        <v>-114.92792389753652</v>
      </c>
      <c r="AA26" s="38">
        <f>Calculations!AA313</f>
        <v>-114.92792389753652</v>
      </c>
      <c r="AB26" s="38">
        <f>Calculations!AB313</f>
        <v>-123.73006254243053</v>
      </c>
      <c r="AC26" s="38">
        <f>Calculations!AC313</f>
        <v>-114.92792389753652</v>
      </c>
      <c r="AD26" s="38">
        <f>Calculations!AD313</f>
        <v>-114.92792389753652</v>
      </c>
      <c r="AE26" s="38">
        <f>Calculations!AE313</f>
        <v>-116.72836134762846</v>
      </c>
      <c r="AF26" s="38">
        <f>Calculations!AF313</f>
        <v>-85.720827484933679</v>
      </c>
      <c r="AG26" s="38">
        <f>Calculations!AG313</f>
        <v>0</v>
      </c>
      <c r="AH26" s="38">
        <f>Calculations!AH313</f>
        <v>0</v>
      </c>
      <c r="AI26" s="38">
        <f>Calculations!AI313</f>
        <v>0</v>
      </c>
      <c r="AJ26" s="38">
        <f>Calculations!AJ313</f>
        <v>0</v>
      </c>
      <c r="AK26" s="38">
        <f>Calculations!AK313</f>
        <v>0</v>
      </c>
      <c r="AL26" s="38">
        <f>Calculations!AL313</f>
        <v>0</v>
      </c>
      <c r="AM26" s="38">
        <f>Calculations!AM313</f>
        <v>0</v>
      </c>
      <c r="AN26" s="38">
        <f>Calculations!AN313</f>
        <v>0</v>
      </c>
      <c r="AO26" s="38">
        <f>Calculations!AO313</f>
        <v>0</v>
      </c>
      <c r="AP26" s="38">
        <f>Calculations!AP313</f>
        <v>0</v>
      </c>
      <c r="AQ26" s="38">
        <f>Calculations!AQ313</f>
        <v>0</v>
      </c>
      <c r="AR26" s="38">
        <f>Calculations!AR313</f>
        <v>0</v>
      </c>
      <c r="AS26" s="38">
        <f>Calculations!AS313</f>
        <v>0</v>
      </c>
      <c r="AT26" s="38">
        <f>Calculations!AT313</f>
        <v>0</v>
      </c>
      <c r="AU26" s="38">
        <f>Calculations!AU313</f>
        <v>0</v>
      </c>
    </row>
    <row r="27" spans="2:47" s="24" customFormat="1" x14ac:dyDescent="0.2">
      <c r="B27" s="6"/>
      <c r="C27" s="7"/>
      <c r="D27" s="8"/>
      <c r="E27" s="24" t="s">
        <v>3</v>
      </c>
      <c r="G27" s="25" t="s">
        <v>85</v>
      </c>
      <c r="H27" s="1"/>
      <c r="I27" s="1"/>
      <c r="J27" s="39">
        <f t="shared" si="2"/>
        <v>-39976.882191515244</v>
      </c>
      <c r="K27" s="39"/>
      <c r="L27" s="39">
        <f>SUM(L20:L26)</f>
        <v>0</v>
      </c>
      <c r="M27" s="39">
        <f t="shared" ref="M27:AU27" si="3">SUM(M20:M26)</f>
        <v>0</v>
      </c>
      <c r="N27" s="39">
        <f t="shared" si="3"/>
        <v>-143.04802462657742</v>
      </c>
      <c r="O27" s="39">
        <f t="shared" si="3"/>
        <v>-439.98665443715925</v>
      </c>
      <c r="P27" s="39">
        <f t="shared" si="3"/>
        <v>-620.88736429786422</v>
      </c>
      <c r="Q27" s="39">
        <f t="shared" si="3"/>
        <v>-1342.1357095365195</v>
      </c>
      <c r="R27" s="39">
        <f t="shared" si="3"/>
        <v>-2781.5976542420949</v>
      </c>
      <c r="S27" s="39">
        <f t="shared" si="3"/>
        <v>-2680.6657755870383</v>
      </c>
      <c r="T27" s="39">
        <f t="shared" si="3"/>
        <v>-2638.9025541999013</v>
      </c>
      <c r="U27" s="39">
        <f t="shared" si="3"/>
        <v>-2645.6025541999015</v>
      </c>
      <c r="V27" s="39">
        <f t="shared" si="3"/>
        <v>-2648.0025541999012</v>
      </c>
      <c r="W27" s="39">
        <f t="shared" si="3"/>
        <v>-3020.4929568183434</v>
      </c>
      <c r="X27" s="39">
        <f t="shared" si="3"/>
        <v>-2833.0418135722844</v>
      </c>
      <c r="Y27" s="39">
        <f t="shared" si="3"/>
        <v>-2652.0408162677018</v>
      </c>
      <c r="Z27" s="39">
        <f t="shared" si="3"/>
        <v>-2652.0408162677018</v>
      </c>
      <c r="AA27" s="39">
        <f t="shared" si="3"/>
        <v>-2470.9408162677014</v>
      </c>
      <c r="AB27" s="39">
        <f t="shared" si="3"/>
        <v>-2491.8448013004786</v>
      </c>
      <c r="AC27" s="39">
        <f t="shared" si="3"/>
        <v>-2199.2408162677016</v>
      </c>
      <c r="AD27" s="39">
        <f t="shared" si="3"/>
        <v>-2199.2408162677016</v>
      </c>
      <c r="AE27" s="39">
        <f t="shared" si="3"/>
        <v>-2279.9419545264191</v>
      </c>
      <c r="AF27" s="39">
        <f t="shared" si="3"/>
        <v>-1237.2277386322546</v>
      </c>
      <c r="AG27" s="39">
        <f t="shared" si="3"/>
        <v>0</v>
      </c>
      <c r="AH27" s="39">
        <f t="shared" si="3"/>
        <v>0</v>
      </c>
      <c r="AI27" s="39">
        <f t="shared" si="3"/>
        <v>0</v>
      </c>
      <c r="AJ27" s="39">
        <f t="shared" si="3"/>
        <v>0</v>
      </c>
      <c r="AK27" s="39">
        <f t="shared" si="3"/>
        <v>0</v>
      </c>
      <c r="AL27" s="39">
        <f t="shared" si="3"/>
        <v>0</v>
      </c>
      <c r="AM27" s="39">
        <f t="shared" si="3"/>
        <v>0</v>
      </c>
      <c r="AN27" s="39">
        <f t="shared" si="3"/>
        <v>0</v>
      </c>
      <c r="AO27" s="39">
        <f t="shared" si="3"/>
        <v>0</v>
      </c>
      <c r="AP27" s="39">
        <f t="shared" si="3"/>
        <v>0</v>
      </c>
      <c r="AQ27" s="39">
        <f t="shared" si="3"/>
        <v>0</v>
      </c>
      <c r="AR27" s="39">
        <f t="shared" si="3"/>
        <v>0</v>
      </c>
      <c r="AS27" s="39">
        <f t="shared" si="3"/>
        <v>0</v>
      </c>
      <c r="AT27" s="39">
        <f t="shared" si="3"/>
        <v>0</v>
      </c>
      <c r="AU27" s="39">
        <f t="shared" si="3"/>
        <v>0</v>
      </c>
    </row>
    <row r="28" spans="2:47" x14ac:dyDescent="0.2">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row>
    <row r="29" spans="2:47" x14ac:dyDescent="0.2">
      <c r="B29" s="6" t="s">
        <v>178</v>
      </c>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row>
    <row r="30" spans="2:47" x14ac:dyDescent="0.2">
      <c r="B30" s="35"/>
      <c r="C30" s="36"/>
      <c r="D30" s="37"/>
      <c r="E30" s="9" t="s">
        <v>3</v>
      </c>
      <c r="G30" s="10" t="s">
        <v>85</v>
      </c>
      <c r="J30" s="38">
        <f>SUM($L30:$AU30)</f>
        <v>-672.45347132930431</v>
      </c>
      <c r="K30" s="38"/>
      <c r="L30" s="38">
        <f>Calculations!L334</f>
        <v>-0.625</v>
      </c>
      <c r="M30" s="38">
        <f>Calculations!M334</f>
        <v>-0.625</v>
      </c>
      <c r="N30" s="38">
        <f>Calculations!N334</f>
        <v>-2.137523836178632</v>
      </c>
      <c r="O30" s="38">
        <f>Calculations!O334</f>
        <v>-9.4376191808931598</v>
      </c>
      <c r="P30" s="38">
        <f>Calculations!P334</f>
        <v>-19.295487147957552</v>
      </c>
      <c r="Q30" s="38">
        <f>Calculations!Q334</f>
        <v>-26.467193852549997</v>
      </c>
      <c r="R30" s="38">
        <f>Calculations!R334</f>
        <v>-33.551413237805001</v>
      </c>
      <c r="S30" s="38">
        <f>Calculations!S334</f>
        <v>-36.795461982888</v>
      </c>
      <c r="T30" s="38">
        <f>Calculations!T334</f>
        <v>-40.201520170151994</v>
      </c>
      <c r="U30" s="38">
        <f>Calculations!U334</f>
        <v>-40.201520170151994</v>
      </c>
      <c r="V30" s="38">
        <f>Calculations!V334</f>
        <v>-40.201520170151994</v>
      </c>
      <c r="W30" s="38">
        <f>Calculations!W334</f>
        <v>-43.58301473913599</v>
      </c>
      <c r="X30" s="38">
        <f>Calculations!X334</f>
        <v>-43.220082775800002</v>
      </c>
      <c r="Y30" s="38">
        <f>Calculations!Y334</f>
        <v>-43.307421613049996</v>
      </c>
      <c r="Z30" s="38">
        <f>Calculations!Z334</f>
        <v>-43.307421613049996</v>
      </c>
      <c r="AA30" s="38">
        <f>Calculations!AA334</f>
        <v>-43.307421613049996</v>
      </c>
      <c r="AB30" s="38">
        <f>Calculations!AB334</f>
        <v>-47.619196129199999</v>
      </c>
      <c r="AC30" s="38">
        <f>Calculations!AC334</f>
        <v>-43.307421613049996</v>
      </c>
      <c r="AD30" s="38">
        <f>Calculations!AD334</f>
        <v>-43.307421613049996</v>
      </c>
      <c r="AE30" s="38">
        <f>Calculations!AE334</f>
        <v>-43.307421613049996</v>
      </c>
      <c r="AF30" s="38">
        <f>Calculations!AF334</f>
        <v>-28.647388258140001</v>
      </c>
      <c r="AG30" s="38">
        <f>Calculations!AG334</f>
        <v>0</v>
      </c>
      <c r="AH30" s="38">
        <f>Calculations!AH334</f>
        <v>0</v>
      </c>
      <c r="AI30" s="38">
        <f>Calculations!AI334</f>
        <v>0</v>
      </c>
      <c r="AJ30" s="38">
        <f>Calculations!AJ334</f>
        <v>0</v>
      </c>
      <c r="AK30" s="38">
        <f>Calculations!AK334</f>
        <v>0</v>
      </c>
      <c r="AL30" s="38">
        <f>Calculations!AL334</f>
        <v>0</v>
      </c>
      <c r="AM30" s="38">
        <f>Calculations!AM334</f>
        <v>0</v>
      </c>
      <c r="AN30" s="38">
        <f>Calculations!AN334</f>
        <v>0</v>
      </c>
      <c r="AO30" s="38">
        <f>Calculations!AO334</f>
        <v>0</v>
      </c>
      <c r="AP30" s="38">
        <f>Calculations!AP334</f>
        <v>0</v>
      </c>
      <c r="AQ30" s="38">
        <f>Calculations!AQ334</f>
        <v>0</v>
      </c>
      <c r="AR30" s="38">
        <f>Calculations!AR334</f>
        <v>0</v>
      </c>
      <c r="AS30" s="38">
        <f>Calculations!AS334</f>
        <v>0</v>
      </c>
      <c r="AT30" s="38">
        <f>Calculations!AT334</f>
        <v>0</v>
      </c>
      <c r="AU30" s="38">
        <f>Calculations!AU334</f>
        <v>0</v>
      </c>
    </row>
    <row r="31" spans="2:47" x14ac:dyDescent="0.2">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row>
    <row r="32" spans="2:47" x14ac:dyDescent="0.2">
      <c r="B32" s="6" t="s">
        <v>227</v>
      </c>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row>
    <row r="33" spans="2:47" s="24" customFormat="1" x14ac:dyDescent="0.2">
      <c r="B33" s="6"/>
      <c r="C33" s="7"/>
      <c r="D33" s="8"/>
      <c r="E33" s="24" t="s">
        <v>227</v>
      </c>
      <c r="G33" s="25" t="s">
        <v>85</v>
      </c>
      <c r="H33" s="1"/>
      <c r="I33" s="1"/>
      <c r="J33" s="39">
        <f>SUM($L33:$AU33)</f>
        <v>29146.36862183662</v>
      </c>
      <c r="K33" s="39"/>
      <c r="L33" s="39">
        <f>L11+L27+L30</f>
        <v>-0.625</v>
      </c>
      <c r="M33" s="39">
        <f t="shared" ref="M33:AU33" si="4">M11+M27+M30</f>
        <v>-0.625</v>
      </c>
      <c r="N33" s="39">
        <f t="shared" si="4"/>
        <v>-84.684595015610753</v>
      </c>
      <c r="O33" s="39">
        <f t="shared" si="4"/>
        <v>-146.91950638232603</v>
      </c>
      <c r="P33" s="39">
        <f t="shared" si="4"/>
        <v>6.6366344724803454</v>
      </c>
      <c r="Q33" s="39">
        <f t="shared" si="4"/>
        <v>298.77260481493028</v>
      </c>
      <c r="R33" s="39">
        <f t="shared" si="4"/>
        <v>853.07705056889949</v>
      </c>
      <c r="S33" s="39">
        <f t="shared" si="4"/>
        <v>1069.8126796921533</v>
      </c>
      <c r="T33" s="39">
        <f t="shared" si="4"/>
        <v>1653.1391528542663</v>
      </c>
      <c r="U33" s="39">
        <f t="shared" si="4"/>
        <v>1646.439152854266</v>
      </c>
      <c r="V33" s="39">
        <f t="shared" si="4"/>
        <v>1644.0391528542664</v>
      </c>
      <c r="W33" s="39">
        <f t="shared" si="4"/>
        <v>1809.20638670428</v>
      </c>
      <c r="X33" s="39">
        <f t="shared" si="4"/>
        <v>1938.9513477799157</v>
      </c>
      <c r="Y33" s="39">
        <f t="shared" si="4"/>
        <v>2133.8392202072478</v>
      </c>
      <c r="Z33" s="39">
        <f t="shared" si="4"/>
        <v>2133.8392202072478</v>
      </c>
      <c r="AA33" s="39">
        <f t="shared" si="4"/>
        <v>2314.9392202072481</v>
      </c>
      <c r="AB33" s="39">
        <f t="shared" si="4"/>
        <v>2979.6073832423208</v>
      </c>
      <c r="AC33" s="39">
        <f t="shared" si="4"/>
        <v>2586.6392202072479</v>
      </c>
      <c r="AD33" s="39">
        <f t="shared" si="4"/>
        <v>2586.6392202072479</v>
      </c>
      <c r="AE33" s="39">
        <f t="shared" si="4"/>
        <v>2505.9380819485305</v>
      </c>
      <c r="AF33" s="39">
        <f t="shared" si="4"/>
        <v>1217.7069944120055</v>
      </c>
      <c r="AG33" s="39">
        <f t="shared" si="4"/>
        <v>0</v>
      </c>
      <c r="AH33" s="39">
        <f t="shared" si="4"/>
        <v>0</v>
      </c>
      <c r="AI33" s="39">
        <f t="shared" si="4"/>
        <v>0</v>
      </c>
      <c r="AJ33" s="39">
        <f t="shared" si="4"/>
        <v>0</v>
      </c>
      <c r="AK33" s="39">
        <f t="shared" si="4"/>
        <v>0</v>
      </c>
      <c r="AL33" s="39">
        <f t="shared" si="4"/>
        <v>0</v>
      </c>
      <c r="AM33" s="39">
        <f t="shared" si="4"/>
        <v>0</v>
      </c>
      <c r="AN33" s="39">
        <f t="shared" si="4"/>
        <v>0</v>
      </c>
      <c r="AO33" s="39">
        <f t="shared" si="4"/>
        <v>0</v>
      </c>
      <c r="AP33" s="39">
        <f t="shared" si="4"/>
        <v>0</v>
      </c>
      <c r="AQ33" s="39">
        <f t="shared" si="4"/>
        <v>0</v>
      </c>
      <c r="AR33" s="39">
        <f t="shared" si="4"/>
        <v>0</v>
      </c>
      <c r="AS33" s="39">
        <f t="shared" si="4"/>
        <v>0</v>
      </c>
      <c r="AT33" s="39">
        <f t="shared" si="4"/>
        <v>0</v>
      </c>
      <c r="AU33" s="39">
        <f t="shared" si="4"/>
        <v>0</v>
      </c>
    </row>
    <row r="34" spans="2:47" x14ac:dyDescent="0.2">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row>
    <row r="35" spans="2:47" x14ac:dyDescent="0.2">
      <c r="B35" s="6" t="s">
        <v>220</v>
      </c>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row>
    <row r="36" spans="2:47" x14ac:dyDescent="0.2">
      <c r="B36" s="35"/>
      <c r="C36" s="36"/>
      <c r="D36" s="37"/>
      <c r="E36" s="9" t="s">
        <v>3</v>
      </c>
      <c r="G36" s="10" t="s">
        <v>85</v>
      </c>
      <c r="J36" s="38">
        <f>SUM($L36:$AU36)</f>
        <v>-6582.6</v>
      </c>
      <c r="K36" s="38"/>
      <c r="L36" s="38">
        <f>Calculations!L374</f>
        <v>0</v>
      </c>
      <c r="M36" s="38">
        <f>Calculations!M374</f>
        <v>0</v>
      </c>
      <c r="N36" s="38">
        <f>Calculations!N374</f>
        <v>-25.873684210526314</v>
      </c>
      <c r="O36" s="38">
        <f>Calculations!O374</f>
        <v>-25.873684210526314</v>
      </c>
      <c r="P36" s="38">
        <f>Calculations!P374</f>
        <v>-25.873684210526314</v>
      </c>
      <c r="Q36" s="38">
        <f>Calculations!Q374</f>
        <v>-25.873684210526314</v>
      </c>
      <c r="R36" s="38">
        <f>Calculations!R374</f>
        <v>-25.873684210526314</v>
      </c>
      <c r="S36" s="38">
        <f>Calculations!S374</f>
        <v>-34.031578947368416</v>
      </c>
      <c r="T36" s="38">
        <f>Calculations!T374</f>
        <v>-212.42024291497975</v>
      </c>
      <c r="U36" s="38">
        <f>Calculations!U374</f>
        <v>-220.57813765182186</v>
      </c>
      <c r="V36" s="38">
        <f>Calculations!V374</f>
        <v>-228.73603238866394</v>
      </c>
      <c r="W36" s="38">
        <f>Calculations!W374</f>
        <v>-228.73603238866394</v>
      </c>
      <c r="X36" s="38">
        <f>Calculations!X374</f>
        <v>-407.12469635627531</v>
      </c>
      <c r="Y36" s="38">
        <f>Calculations!Y374</f>
        <v>-415.28259109311739</v>
      </c>
      <c r="Z36" s="38">
        <f>Calculations!Z374</f>
        <v>-423.44048582995953</v>
      </c>
      <c r="AA36" s="38">
        <f>Calculations!AA374</f>
        <v>-431.59838056680161</v>
      </c>
      <c r="AB36" s="38">
        <f>Calculations!AB374</f>
        <v>-431.59838056680161</v>
      </c>
      <c r="AC36" s="38">
        <f>Calculations!AC374</f>
        <v>-439.75627530364375</v>
      </c>
      <c r="AD36" s="38">
        <f>Calculations!AD374</f>
        <v>-447.91417004048583</v>
      </c>
      <c r="AE36" s="38">
        <f>Calculations!AE374</f>
        <v>-447.91417004048583</v>
      </c>
      <c r="AF36" s="38">
        <f>Calculations!AF374</f>
        <v>-1969.1004048582995</v>
      </c>
      <c r="AG36" s="38">
        <f>Calculations!AG374</f>
        <v>-11.5</v>
      </c>
      <c r="AH36" s="38">
        <f>Calculations!AH374</f>
        <v>-11.5</v>
      </c>
      <c r="AI36" s="38">
        <f>Calculations!AI374</f>
        <v>-11.5</v>
      </c>
      <c r="AJ36" s="38">
        <f>Calculations!AJ374</f>
        <v>-11.5</v>
      </c>
      <c r="AK36" s="38">
        <f>Calculations!AK374</f>
        <v>-11.5</v>
      </c>
      <c r="AL36" s="38">
        <f>Calculations!AL374</f>
        <v>-11.5</v>
      </c>
      <c r="AM36" s="38">
        <f>Calculations!AM374</f>
        <v>-11.5</v>
      </c>
      <c r="AN36" s="38">
        <f>Calculations!AN374</f>
        <v>-11.5</v>
      </c>
      <c r="AO36" s="38">
        <f>Calculations!AO374</f>
        <v>-11.5</v>
      </c>
      <c r="AP36" s="38">
        <f>Calculations!AP374</f>
        <v>-11.5</v>
      </c>
      <c r="AQ36" s="38">
        <f>Calculations!AQ374</f>
        <v>0</v>
      </c>
      <c r="AR36" s="38">
        <f>Calculations!AR374</f>
        <v>0</v>
      </c>
      <c r="AS36" s="38">
        <f>Calculations!AS374</f>
        <v>0</v>
      </c>
      <c r="AT36" s="38">
        <f>Calculations!AT374</f>
        <v>0</v>
      </c>
      <c r="AU36" s="38">
        <f>Calculations!AU374</f>
        <v>0</v>
      </c>
    </row>
    <row r="37" spans="2:47" x14ac:dyDescent="0.2">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row>
    <row r="38" spans="2:47" x14ac:dyDescent="0.2">
      <c r="B38" s="6" t="s">
        <v>228</v>
      </c>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row>
    <row r="39" spans="2:47" s="24" customFormat="1" x14ac:dyDescent="0.2">
      <c r="B39" s="6"/>
      <c r="C39" s="7"/>
      <c r="D39" s="8"/>
      <c r="E39" s="24" t="s">
        <v>228</v>
      </c>
      <c r="G39" s="25" t="s">
        <v>85</v>
      </c>
      <c r="H39" s="1"/>
      <c r="I39" s="1"/>
      <c r="J39" s="39">
        <f>SUM($L39:$AU39)</f>
        <v>22563.768621836618</v>
      </c>
      <c r="K39" s="39"/>
      <c r="L39" s="39">
        <f t="shared" ref="L39:AU39" si="5">L33+L36</f>
        <v>-0.625</v>
      </c>
      <c r="M39" s="39">
        <f t="shared" si="5"/>
        <v>-0.625</v>
      </c>
      <c r="N39" s="39">
        <f t="shared" si="5"/>
        <v>-110.55827922613707</v>
      </c>
      <c r="O39" s="39">
        <f t="shared" si="5"/>
        <v>-172.79319059285234</v>
      </c>
      <c r="P39" s="39">
        <f t="shared" si="5"/>
        <v>-19.237049738045968</v>
      </c>
      <c r="Q39" s="39">
        <f t="shared" si="5"/>
        <v>272.89892060440394</v>
      </c>
      <c r="R39" s="39">
        <f t="shared" si="5"/>
        <v>827.20336635837316</v>
      </c>
      <c r="S39" s="39">
        <f t="shared" si="5"/>
        <v>1035.7811007447849</v>
      </c>
      <c r="T39" s="39">
        <f t="shared" si="5"/>
        <v>1440.7189099392865</v>
      </c>
      <c r="U39" s="39">
        <f t="shared" si="5"/>
        <v>1425.8610152024442</v>
      </c>
      <c r="V39" s="39">
        <f t="shared" si="5"/>
        <v>1415.3031204656024</v>
      </c>
      <c r="W39" s="39">
        <f t="shared" si="5"/>
        <v>1580.4703543156161</v>
      </c>
      <c r="X39" s="39">
        <f t="shared" si="5"/>
        <v>1531.8266514236404</v>
      </c>
      <c r="Y39" s="39">
        <f t="shared" si="5"/>
        <v>1718.5566291141304</v>
      </c>
      <c r="Z39" s="39">
        <f t="shared" si="5"/>
        <v>1710.3987343772883</v>
      </c>
      <c r="AA39" s="39">
        <f t="shared" si="5"/>
        <v>1883.3408396404466</v>
      </c>
      <c r="AB39" s="39">
        <f t="shared" si="5"/>
        <v>2548.0090026755192</v>
      </c>
      <c r="AC39" s="39">
        <f t="shared" si="5"/>
        <v>2146.8829449036043</v>
      </c>
      <c r="AD39" s="39">
        <f t="shared" si="5"/>
        <v>2138.7250501667622</v>
      </c>
      <c r="AE39" s="39">
        <f t="shared" si="5"/>
        <v>2058.0239119080447</v>
      </c>
      <c r="AF39" s="39">
        <f t="shared" si="5"/>
        <v>-751.39341044629396</v>
      </c>
      <c r="AG39" s="39">
        <f t="shared" si="5"/>
        <v>-11.5</v>
      </c>
      <c r="AH39" s="39">
        <f t="shared" si="5"/>
        <v>-11.5</v>
      </c>
      <c r="AI39" s="39">
        <f t="shared" si="5"/>
        <v>-11.5</v>
      </c>
      <c r="AJ39" s="39">
        <f t="shared" si="5"/>
        <v>-11.5</v>
      </c>
      <c r="AK39" s="39">
        <f t="shared" si="5"/>
        <v>-11.5</v>
      </c>
      <c r="AL39" s="39">
        <f t="shared" si="5"/>
        <v>-11.5</v>
      </c>
      <c r="AM39" s="39">
        <f t="shared" si="5"/>
        <v>-11.5</v>
      </c>
      <c r="AN39" s="39">
        <f t="shared" si="5"/>
        <v>-11.5</v>
      </c>
      <c r="AO39" s="39">
        <f t="shared" si="5"/>
        <v>-11.5</v>
      </c>
      <c r="AP39" s="39">
        <f t="shared" si="5"/>
        <v>-11.5</v>
      </c>
      <c r="AQ39" s="39">
        <f t="shared" si="5"/>
        <v>0</v>
      </c>
      <c r="AR39" s="39">
        <f t="shared" si="5"/>
        <v>0</v>
      </c>
      <c r="AS39" s="39">
        <f t="shared" si="5"/>
        <v>0</v>
      </c>
      <c r="AT39" s="39">
        <f t="shared" si="5"/>
        <v>0</v>
      </c>
      <c r="AU39" s="39">
        <f t="shared" si="5"/>
        <v>0</v>
      </c>
    </row>
    <row r="40" spans="2:47" x14ac:dyDescent="0.2">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row>
    <row r="41" spans="2:47" x14ac:dyDescent="0.2">
      <c r="B41" s="6" t="s">
        <v>223</v>
      </c>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row>
    <row r="42" spans="2:47" x14ac:dyDescent="0.2">
      <c r="B42" s="35"/>
      <c r="C42" s="36"/>
      <c r="D42" s="37"/>
      <c r="E42" s="9" t="s">
        <v>3</v>
      </c>
      <c r="G42" s="10" t="s">
        <v>85</v>
      </c>
      <c r="J42" s="38">
        <f>SUM($L42:$AU42)</f>
        <v>-4920.3340267794119</v>
      </c>
      <c r="K42" s="38"/>
      <c r="L42" s="38">
        <f>Calculations!L390</f>
        <v>0</v>
      </c>
      <c r="M42" s="38">
        <f>Calculations!M390</f>
        <v>0</v>
      </c>
      <c r="N42" s="38">
        <f>Calculations!N390</f>
        <v>0</v>
      </c>
      <c r="O42" s="38">
        <f>Calculations!O390</f>
        <v>0</v>
      </c>
      <c r="P42" s="38">
        <f>Calculations!P390</f>
        <v>0</v>
      </c>
      <c r="Q42" s="38">
        <f>Calculations!Q390</f>
        <v>0</v>
      </c>
      <c r="R42" s="38">
        <f>Calculations!R390</f>
        <v>-167.21539115520574</v>
      </c>
      <c r="S42" s="38">
        <f>Calculations!S390</f>
        <v>-217.51403115640483</v>
      </c>
      <c r="T42" s="38">
        <f>Calculations!T390</f>
        <v>-302.55097108725016</v>
      </c>
      <c r="U42" s="38">
        <f>Calculations!U390</f>
        <v>-299.43081319251326</v>
      </c>
      <c r="V42" s="38">
        <f>Calculations!V390</f>
        <v>-297.21365529777648</v>
      </c>
      <c r="W42" s="38">
        <f>Calculations!W390</f>
        <v>-331.89877440627936</v>
      </c>
      <c r="X42" s="38">
        <f>Calculations!X390</f>
        <v>-321.68359679896446</v>
      </c>
      <c r="Y42" s="38">
        <f>Calculations!Y390</f>
        <v>-360.89689211396734</v>
      </c>
      <c r="Z42" s="38">
        <f>Calculations!Z390</f>
        <v>-359.18373421923053</v>
      </c>
      <c r="AA42" s="38">
        <f>Calculations!AA390</f>
        <v>-395.50157632449378</v>
      </c>
      <c r="AB42" s="38">
        <f>Calculations!AB390</f>
        <v>-535.08189056185904</v>
      </c>
      <c r="AC42" s="38">
        <f>Calculations!AC390</f>
        <v>-450.84541842975688</v>
      </c>
      <c r="AD42" s="38">
        <f>Calculations!AD390</f>
        <v>-449.13226053502007</v>
      </c>
      <c r="AE42" s="38">
        <f>Calculations!AE390</f>
        <v>-432.1850215006894</v>
      </c>
      <c r="AF42" s="38">
        <f>Calculations!AF390</f>
        <v>0</v>
      </c>
      <c r="AG42" s="38">
        <f>Calculations!AG390</f>
        <v>0</v>
      </c>
      <c r="AH42" s="38">
        <f>Calculations!AH390</f>
        <v>0</v>
      </c>
      <c r="AI42" s="38">
        <f>Calculations!AI390</f>
        <v>0</v>
      </c>
      <c r="AJ42" s="38">
        <f>Calculations!AJ390</f>
        <v>0</v>
      </c>
      <c r="AK42" s="38">
        <f>Calculations!AK390</f>
        <v>0</v>
      </c>
      <c r="AL42" s="38">
        <f>Calculations!AL390</f>
        <v>0</v>
      </c>
      <c r="AM42" s="38">
        <f>Calculations!AM390</f>
        <v>0</v>
      </c>
      <c r="AN42" s="38">
        <f>Calculations!AN390</f>
        <v>0</v>
      </c>
      <c r="AO42" s="38">
        <f>Calculations!AO390</f>
        <v>0</v>
      </c>
      <c r="AP42" s="38">
        <f>Calculations!AP390</f>
        <v>0</v>
      </c>
      <c r="AQ42" s="38">
        <f>Calculations!AQ390</f>
        <v>0</v>
      </c>
      <c r="AR42" s="38">
        <f>Calculations!AR390</f>
        <v>0</v>
      </c>
      <c r="AS42" s="38">
        <f>Calculations!AS390</f>
        <v>0</v>
      </c>
      <c r="AT42" s="38">
        <f>Calculations!AT390</f>
        <v>0</v>
      </c>
      <c r="AU42" s="38">
        <f>Calculations!AU390</f>
        <v>0</v>
      </c>
    </row>
    <row r="43" spans="2:47" x14ac:dyDescent="0.2">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row>
    <row r="44" spans="2:47" x14ac:dyDescent="0.2">
      <c r="B44" s="6" t="s">
        <v>237</v>
      </c>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row>
    <row r="45" spans="2:47" s="24" customFormat="1" x14ac:dyDescent="0.2">
      <c r="B45" s="6"/>
      <c r="C45" s="7"/>
      <c r="D45" s="8"/>
      <c r="E45" s="24" t="s">
        <v>238</v>
      </c>
      <c r="G45" s="25" t="s">
        <v>85</v>
      </c>
      <c r="H45" s="1"/>
      <c r="I45" s="1"/>
      <c r="J45" s="39">
        <f>SUM($L45:$AU45)</f>
        <v>17643.434595057206</v>
      </c>
      <c r="K45" s="39"/>
      <c r="L45" s="39">
        <f t="shared" ref="L45:AU45" si="6">L33+L42+L14+L15+L16</f>
        <v>-176.22499999999999</v>
      </c>
      <c r="M45" s="39">
        <f t="shared" si="6"/>
        <v>-206.92500000000001</v>
      </c>
      <c r="N45" s="39">
        <f t="shared" si="6"/>
        <v>-177.18459501561074</v>
      </c>
      <c r="O45" s="39">
        <f t="shared" si="6"/>
        <v>-252.51950638232603</v>
      </c>
      <c r="P45" s="39">
        <f t="shared" si="6"/>
        <v>-170.36336552751962</v>
      </c>
      <c r="Q45" s="39">
        <f t="shared" si="6"/>
        <v>92.172604814930281</v>
      </c>
      <c r="R45" s="39">
        <f t="shared" si="6"/>
        <v>393.76165941369379</v>
      </c>
      <c r="S45" s="39">
        <f t="shared" si="6"/>
        <v>139.99864853574854</v>
      </c>
      <c r="T45" s="39">
        <f t="shared" si="6"/>
        <v>553.08818176701595</v>
      </c>
      <c r="U45" s="39">
        <f t="shared" si="6"/>
        <v>549.70833966175292</v>
      </c>
      <c r="V45" s="39">
        <f t="shared" si="6"/>
        <v>533.32549755648984</v>
      </c>
      <c r="W45" s="39">
        <f t="shared" si="6"/>
        <v>682.1076122980005</v>
      </c>
      <c r="X45" s="39">
        <f t="shared" si="6"/>
        <v>1096.1677509809515</v>
      </c>
      <c r="Y45" s="39">
        <f t="shared" si="6"/>
        <v>1617.9423280932804</v>
      </c>
      <c r="Z45" s="39">
        <f t="shared" si="6"/>
        <v>1619.6554859880173</v>
      </c>
      <c r="AA45" s="39">
        <f t="shared" si="6"/>
        <v>1764.4376438827544</v>
      </c>
      <c r="AB45" s="39">
        <f t="shared" si="6"/>
        <v>2444.5254926804619</v>
      </c>
      <c r="AC45" s="39">
        <f t="shared" si="6"/>
        <v>1980.7938017774909</v>
      </c>
      <c r="AD45" s="39">
        <f t="shared" si="6"/>
        <v>1982.5069596722278</v>
      </c>
      <c r="AE45" s="39">
        <f t="shared" si="6"/>
        <v>2073.7530604478411</v>
      </c>
      <c r="AF45" s="39">
        <f t="shared" si="6"/>
        <v>1217.7069944120055</v>
      </c>
      <c r="AG45" s="39">
        <f t="shared" si="6"/>
        <v>-11.5</v>
      </c>
      <c r="AH45" s="39">
        <f t="shared" si="6"/>
        <v>-11.5</v>
      </c>
      <c r="AI45" s="39">
        <f t="shared" si="6"/>
        <v>-11.5</v>
      </c>
      <c r="AJ45" s="39">
        <f t="shared" si="6"/>
        <v>-11.5</v>
      </c>
      <c r="AK45" s="39">
        <f t="shared" si="6"/>
        <v>-11.5</v>
      </c>
      <c r="AL45" s="39">
        <f t="shared" si="6"/>
        <v>-11.5</v>
      </c>
      <c r="AM45" s="39">
        <f t="shared" si="6"/>
        <v>-11.5</v>
      </c>
      <c r="AN45" s="39">
        <f t="shared" si="6"/>
        <v>-11.5</v>
      </c>
      <c r="AO45" s="39">
        <f t="shared" si="6"/>
        <v>-11.5</v>
      </c>
      <c r="AP45" s="39">
        <f t="shared" si="6"/>
        <v>-11.5</v>
      </c>
      <c r="AQ45" s="39">
        <f t="shared" si="6"/>
        <v>0</v>
      </c>
      <c r="AR45" s="39">
        <f t="shared" si="6"/>
        <v>0</v>
      </c>
      <c r="AS45" s="39">
        <f t="shared" si="6"/>
        <v>0</v>
      </c>
      <c r="AT45" s="39">
        <f t="shared" si="6"/>
        <v>0</v>
      </c>
      <c r="AU45" s="39">
        <f t="shared" si="6"/>
        <v>0</v>
      </c>
    </row>
    <row r="46" spans="2:47" s="24" customFormat="1" x14ac:dyDescent="0.2">
      <c r="B46" s="6"/>
      <c r="C46" s="7"/>
      <c r="D46" s="8"/>
      <c r="E46" s="24" t="s">
        <v>247</v>
      </c>
      <c r="G46" s="25" t="s">
        <v>85</v>
      </c>
      <c r="H46" s="1"/>
      <c r="I46" s="1"/>
      <c r="J46" s="39"/>
      <c r="K46" s="39"/>
      <c r="L46" s="39">
        <f>K46+L45</f>
        <v>-176.22499999999999</v>
      </c>
      <c r="M46" s="39">
        <f t="shared" ref="M46:AU46" si="7">L46+M45</f>
        <v>-383.15</v>
      </c>
      <c r="N46" s="39">
        <f t="shared" si="7"/>
        <v>-560.33459501561072</v>
      </c>
      <c r="O46" s="39">
        <f t="shared" si="7"/>
        <v>-812.8541013979368</v>
      </c>
      <c r="P46" s="39">
        <f t="shared" si="7"/>
        <v>-983.21746692545639</v>
      </c>
      <c r="Q46" s="39">
        <f t="shared" si="7"/>
        <v>-891.04486211052608</v>
      </c>
      <c r="R46" s="39">
        <f t="shared" si="7"/>
        <v>-497.28320269683229</v>
      </c>
      <c r="S46" s="39">
        <f t="shared" si="7"/>
        <v>-357.28455416108375</v>
      </c>
      <c r="T46" s="39">
        <f t="shared" si="7"/>
        <v>195.80362760593221</v>
      </c>
      <c r="U46" s="39">
        <f t="shared" si="7"/>
        <v>745.51196726768512</v>
      </c>
      <c r="V46" s="39">
        <f t="shared" si="7"/>
        <v>1278.837464824175</v>
      </c>
      <c r="W46" s="39">
        <f t="shared" si="7"/>
        <v>1960.9450771221755</v>
      </c>
      <c r="X46" s="39">
        <f t="shared" si="7"/>
        <v>3057.112828103127</v>
      </c>
      <c r="Y46" s="39">
        <f t="shared" si="7"/>
        <v>4675.0551561964076</v>
      </c>
      <c r="Z46" s="39">
        <f t="shared" si="7"/>
        <v>6294.7106421844246</v>
      </c>
      <c r="AA46" s="39">
        <f t="shared" si="7"/>
        <v>8059.1482860671786</v>
      </c>
      <c r="AB46" s="39">
        <f t="shared" si="7"/>
        <v>10503.673778747641</v>
      </c>
      <c r="AC46" s="39">
        <f t="shared" si="7"/>
        <v>12484.467580525132</v>
      </c>
      <c r="AD46" s="39">
        <f t="shared" si="7"/>
        <v>14466.97454019736</v>
      </c>
      <c r="AE46" s="39">
        <f t="shared" si="7"/>
        <v>16540.727600645201</v>
      </c>
      <c r="AF46" s="39">
        <f t="shared" si="7"/>
        <v>17758.434595057206</v>
      </c>
      <c r="AG46" s="39">
        <f t="shared" si="7"/>
        <v>17746.934595057206</v>
      </c>
      <c r="AH46" s="39">
        <f t="shared" si="7"/>
        <v>17735.434595057206</v>
      </c>
      <c r="AI46" s="39">
        <f t="shared" si="7"/>
        <v>17723.934595057206</v>
      </c>
      <c r="AJ46" s="39">
        <f t="shared" si="7"/>
        <v>17712.434595057206</v>
      </c>
      <c r="AK46" s="39">
        <f t="shared" si="7"/>
        <v>17700.934595057206</v>
      </c>
      <c r="AL46" s="39">
        <f t="shared" si="7"/>
        <v>17689.434595057206</v>
      </c>
      <c r="AM46" s="39">
        <f t="shared" si="7"/>
        <v>17677.934595057206</v>
      </c>
      <c r="AN46" s="39">
        <f t="shared" si="7"/>
        <v>17666.434595057206</v>
      </c>
      <c r="AO46" s="39">
        <f t="shared" si="7"/>
        <v>17654.934595057206</v>
      </c>
      <c r="AP46" s="39">
        <f t="shared" si="7"/>
        <v>17643.434595057206</v>
      </c>
      <c r="AQ46" s="39">
        <f t="shared" si="7"/>
        <v>17643.434595057206</v>
      </c>
      <c r="AR46" s="39">
        <f t="shared" si="7"/>
        <v>17643.434595057206</v>
      </c>
      <c r="AS46" s="39">
        <f t="shared" si="7"/>
        <v>17643.434595057206</v>
      </c>
      <c r="AT46" s="39">
        <f t="shared" si="7"/>
        <v>17643.434595057206</v>
      </c>
      <c r="AU46" s="39">
        <f t="shared" si="7"/>
        <v>17643.434595057206</v>
      </c>
    </row>
    <row r="47" spans="2:47" x14ac:dyDescent="0.2">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row>
    <row r="48" spans="2:47" x14ac:dyDescent="0.2">
      <c r="B48" s="6" t="s">
        <v>71</v>
      </c>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row>
    <row r="49" spans="2:47" s="24" customFormat="1" x14ac:dyDescent="0.2">
      <c r="B49" s="6"/>
      <c r="C49" s="7"/>
      <c r="D49" s="8"/>
      <c r="E49" s="24" t="s">
        <v>72</v>
      </c>
      <c r="F49" s="34">
        <f>'Active Model Inputs'!F232</f>
        <v>0.08</v>
      </c>
      <c r="G49" s="25" t="s">
        <v>10</v>
      </c>
      <c r="H49" s="1"/>
      <c r="I49" s="1"/>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row>
    <row r="50" spans="2:47" x14ac:dyDescent="0.2">
      <c r="E50" s="9" t="s">
        <v>244</v>
      </c>
      <c r="F50">
        <f>'Active Model Inputs'!F233</f>
        <v>2025</v>
      </c>
      <c r="G50" s="10" t="s">
        <v>198</v>
      </c>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row>
    <row r="51" spans="2:47" x14ac:dyDescent="0.2">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row>
    <row r="52" spans="2:47" x14ac:dyDescent="0.2">
      <c r="B52" s="6" t="s">
        <v>259</v>
      </c>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row>
    <row r="53" spans="2:47" s="24" customFormat="1" x14ac:dyDescent="0.2">
      <c r="B53" s="6"/>
      <c r="C53" s="7"/>
      <c r="D53" s="8"/>
      <c r="E53" s="24" t="s">
        <v>286</v>
      </c>
      <c r="G53" s="25" t="s">
        <v>85</v>
      </c>
      <c r="H53" s="1"/>
      <c r="I53" s="1"/>
      <c r="J53" s="39">
        <f>SUM($L53:$AU53)</f>
        <v>5268.617509243576</v>
      </c>
      <c r="K53" s="39"/>
      <c r="L53" s="39">
        <f>Calculations!L406</f>
        <v>-176.22499999999999</v>
      </c>
      <c r="M53" s="39">
        <f>Calculations!M406</f>
        <v>-191.5972222222222</v>
      </c>
      <c r="N53" s="39">
        <f>Calculations!N406</f>
        <v>-151.90723166633293</v>
      </c>
      <c r="O53" s="39">
        <f>Calculations!O406</f>
        <v>-200.45812565278888</v>
      </c>
      <c r="P53" s="39">
        <f>Calculations!P406</f>
        <v>-125.22215948560111</v>
      </c>
      <c r="Q53" s="39">
        <f>Calculations!Q406</f>
        <v>62.731126063873951</v>
      </c>
      <c r="R53" s="39">
        <f>Calculations!R406</f>
        <v>248.13663799359949</v>
      </c>
      <c r="S53" s="39">
        <f>Calculations!S406</f>
        <v>81.68786677028848</v>
      </c>
      <c r="T53" s="39">
        <f>Calculations!T406</f>
        <v>298.81633499449168</v>
      </c>
      <c r="U53" s="39">
        <f>Calculations!U406</f>
        <v>274.99102913934115</v>
      </c>
      <c r="V53" s="39">
        <f>Calculations!V406</f>
        <v>247.03289749769027</v>
      </c>
      <c r="W53" s="39">
        <f>Calculations!W406</f>
        <v>292.54426313835773</v>
      </c>
      <c r="X53" s="39">
        <f>Calculations!X406</f>
        <v>435.3032956985686</v>
      </c>
      <c r="Y53" s="39">
        <f>Calculations!Y406</f>
        <v>594.91403627922978</v>
      </c>
      <c r="Z53" s="39">
        <f>Calculations!Z406</f>
        <v>551.42959340903724</v>
      </c>
      <c r="AA53" s="39">
        <f>Calculations!AA406</f>
        <v>556.22433116359718</v>
      </c>
      <c r="AB53" s="39">
        <f>Calculations!AB406</f>
        <v>713.53368902330647</v>
      </c>
      <c r="AC53" s="39">
        <f>Calculations!AC406</f>
        <v>535.34706383590822</v>
      </c>
      <c r="AD53" s="39">
        <f>Calculations!AD406</f>
        <v>496.12044187386942</v>
      </c>
      <c r="AE53" s="39">
        <f>Calculations!AE406</f>
        <v>480.51360185518121</v>
      </c>
      <c r="AF53" s="39">
        <f>Calculations!AF406</f>
        <v>261.25685279447725</v>
      </c>
      <c r="AG53" s="39">
        <f>Calculations!AG406</f>
        <v>-2.2845410973580091</v>
      </c>
      <c r="AH53" s="39">
        <f>Calculations!AH406</f>
        <v>-2.1153158308870452</v>
      </c>
      <c r="AI53" s="39">
        <f>Calculations!AI406</f>
        <v>-1.9586257693398568</v>
      </c>
      <c r="AJ53" s="39">
        <f>Calculations!AJ406</f>
        <v>-1.8135423790183858</v>
      </c>
      <c r="AK53" s="39">
        <f>Calculations!AK406</f>
        <v>-1.6792059064985052</v>
      </c>
      <c r="AL53" s="39">
        <f>Calculations!AL406</f>
        <v>-1.5548202837949123</v>
      </c>
      <c r="AM53" s="39">
        <f>Calculations!AM406</f>
        <v>-1.4396484109212151</v>
      </c>
      <c r="AN53" s="39">
        <f>Calculations!AN406</f>
        <v>-1.333007787890014</v>
      </c>
      <c r="AO53" s="39">
        <f>Calculations!AO406</f>
        <v>-1.2342664702685315</v>
      </c>
      <c r="AP53" s="39">
        <f>Calculations!AP406</f>
        <v>-1.1428393243227142</v>
      </c>
      <c r="AQ53" s="39">
        <f>Calculations!AQ406</f>
        <v>0</v>
      </c>
      <c r="AR53" s="39">
        <f>Calculations!AR406</f>
        <v>0</v>
      </c>
      <c r="AS53" s="39">
        <f>Calculations!AS406</f>
        <v>0</v>
      </c>
      <c r="AT53" s="39">
        <f>Calculations!AT406</f>
        <v>0</v>
      </c>
      <c r="AU53" s="39">
        <f>Calculations!AU406</f>
        <v>0</v>
      </c>
    </row>
    <row r="54" spans="2:47" s="24" customFormat="1" x14ac:dyDescent="0.2">
      <c r="B54" s="6"/>
      <c r="C54" s="7"/>
      <c r="D54" s="8"/>
      <c r="E54" s="24" t="s">
        <v>248</v>
      </c>
      <c r="G54" s="25" t="s">
        <v>85</v>
      </c>
      <c r="H54" s="1"/>
      <c r="I54" s="1"/>
      <c r="J54" s="39"/>
      <c r="K54" s="39"/>
      <c r="L54" s="39">
        <f>K54+L53</f>
        <v>-176.22499999999999</v>
      </c>
      <c r="M54" s="39">
        <f t="shared" ref="M54:AU54" si="8">L54+M53</f>
        <v>-367.82222222222219</v>
      </c>
      <c r="N54" s="39">
        <f t="shared" si="8"/>
        <v>-519.7294538885551</v>
      </c>
      <c r="O54" s="39">
        <f t="shared" si="8"/>
        <v>-720.18757954134401</v>
      </c>
      <c r="P54" s="39">
        <f t="shared" si="8"/>
        <v>-845.40973902694509</v>
      </c>
      <c r="Q54" s="39">
        <f t="shared" si="8"/>
        <v>-782.67861296307115</v>
      </c>
      <c r="R54" s="39">
        <f t="shared" si="8"/>
        <v>-534.54197496947165</v>
      </c>
      <c r="S54" s="39">
        <f t="shared" si="8"/>
        <v>-452.8541081991832</v>
      </c>
      <c r="T54" s="39">
        <f t="shared" si="8"/>
        <v>-154.03777320469152</v>
      </c>
      <c r="U54" s="39">
        <f t="shared" si="8"/>
        <v>120.95325593464963</v>
      </c>
      <c r="V54" s="39">
        <f t="shared" si="8"/>
        <v>367.9861534323399</v>
      </c>
      <c r="W54" s="39">
        <f t="shared" si="8"/>
        <v>660.53041657069764</v>
      </c>
      <c r="X54" s="39">
        <f t="shared" si="8"/>
        <v>1095.8337122692662</v>
      </c>
      <c r="Y54" s="39">
        <f t="shared" si="8"/>
        <v>1690.747748548496</v>
      </c>
      <c r="Z54" s="39">
        <f t="shared" si="8"/>
        <v>2242.1773419575334</v>
      </c>
      <c r="AA54" s="39">
        <f t="shared" si="8"/>
        <v>2798.4016731211304</v>
      </c>
      <c r="AB54" s="39">
        <f t="shared" si="8"/>
        <v>3511.935362144437</v>
      </c>
      <c r="AC54" s="39">
        <f t="shared" si="8"/>
        <v>4047.2824259803451</v>
      </c>
      <c r="AD54" s="39">
        <f t="shared" si="8"/>
        <v>4543.4028678542145</v>
      </c>
      <c r="AE54" s="39">
        <f t="shared" si="8"/>
        <v>5023.9164697093956</v>
      </c>
      <c r="AF54" s="39">
        <f t="shared" si="8"/>
        <v>5285.1733225038734</v>
      </c>
      <c r="AG54" s="39">
        <f t="shared" si="8"/>
        <v>5282.8887814065156</v>
      </c>
      <c r="AH54" s="39">
        <f t="shared" si="8"/>
        <v>5280.7734655756285</v>
      </c>
      <c r="AI54" s="39">
        <f t="shared" si="8"/>
        <v>5278.8148398062885</v>
      </c>
      <c r="AJ54" s="39">
        <f t="shared" si="8"/>
        <v>5277.0012974272704</v>
      </c>
      <c r="AK54" s="39">
        <f t="shared" si="8"/>
        <v>5275.3220915207721</v>
      </c>
      <c r="AL54" s="39">
        <f t="shared" si="8"/>
        <v>5273.7672712369776</v>
      </c>
      <c r="AM54" s="39">
        <f t="shared" si="8"/>
        <v>5272.3276228260565</v>
      </c>
      <c r="AN54" s="39">
        <f t="shared" si="8"/>
        <v>5270.9946150381666</v>
      </c>
      <c r="AO54" s="39">
        <f t="shared" si="8"/>
        <v>5269.7603485678983</v>
      </c>
      <c r="AP54" s="39">
        <f t="shared" si="8"/>
        <v>5268.617509243576</v>
      </c>
      <c r="AQ54" s="39">
        <f t="shared" si="8"/>
        <v>5268.617509243576</v>
      </c>
      <c r="AR54" s="39">
        <f t="shared" si="8"/>
        <v>5268.617509243576</v>
      </c>
      <c r="AS54" s="39">
        <f t="shared" si="8"/>
        <v>5268.617509243576</v>
      </c>
      <c r="AT54" s="39">
        <f t="shared" si="8"/>
        <v>5268.617509243576</v>
      </c>
      <c r="AU54" s="39">
        <f t="shared" si="8"/>
        <v>5268.617509243576</v>
      </c>
    </row>
    <row r="55" spans="2:47" s="24" customFormat="1" x14ac:dyDescent="0.2">
      <c r="B55" s="6"/>
      <c r="C55" s="7"/>
      <c r="D55" s="8"/>
      <c r="E55" s="24" t="s">
        <v>239</v>
      </c>
      <c r="F55" s="41">
        <f>J53</f>
        <v>5268.617509243576</v>
      </c>
      <c r="G55" s="25" t="s">
        <v>85</v>
      </c>
      <c r="H55" s="1"/>
      <c r="I55" s="1"/>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row>
    <row r="56" spans="2:47" s="24" customFormat="1" x14ac:dyDescent="0.2">
      <c r="B56" s="6"/>
      <c r="C56" s="7"/>
      <c r="D56" s="8"/>
      <c r="E56" s="24" t="s">
        <v>240</v>
      </c>
      <c r="F56" s="43">
        <f>IRR(L45:AU45)</f>
        <v>0.29641268604603144</v>
      </c>
      <c r="G56" s="25" t="s">
        <v>10</v>
      </c>
      <c r="H56" s="1"/>
      <c r="I56" s="1"/>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row>
    <row r="57" spans="2:47" x14ac:dyDescent="0.2">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row>
    <row r="58" spans="2:47" x14ac:dyDescent="0.2"/>
    <row r="59" spans="2:47" x14ac:dyDescent="0.2"/>
    <row r="60" spans="2:47" x14ac:dyDescent="0.2"/>
    <row r="61" spans="2:47" x14ac:dyDescent="0.2"/>
    <row r="62" spans="2:47" x14ac:dyDescent="0.2"/>
    <row r="63" spans="2:47" x14ac:dyDescent="0.2"/>
    <row r="64" spans="2:47"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F12AC-CF1A-4048-8096-33D2D6E82E63}">
  <dimension ref="A1:WTS93"/>
  <sheetViews>
    <sheetView zoomScale="80" zoomScaleNormal="80" workbookViewId="0">
      <pane xSplit="5" ySplit="4" topLeftCell="F14" activePane="bottomRight" state="frozen"/>
      <selection pane="topRight"/>
      <selection pane="bottomLeft"/>
      <selection pane="bottomRight"/>
    </sheetView>
  </sheetViews>
  <sheetFormatPr baseColWidth="10" defaultColWidth="0" defaultRowHeight="0" customHeight="1"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3.5" style="9" customWidth="1"/>
    <col min="7" max="7" width="15.5" style="10" customWidth="1"/>
    <col min="8" max="8" width="21.6640625" style="9" customWidth="1"/>
    <col min="9" max="9" width="3.6640625" style="9" customWidth="1"/>
    <col min="10" max="10" width="8.6640625" style="9" customWidth="1"/>
    <col min="11" max="11" width="2.33203125" style="9" customWidth="1"/>
    <col min="12" max="47" width="8.6640625" style="9" customWidth="1"/>
    <col min="48" max="16087" width="0" style="9" hidden="1"/>
    <col min="16088" max="16384" width="8.6640625" style="9" hidden="1"/>
  </cols>
  <sheetData>
    <row r="1" spans="1:47" ht="11.25" customHeight="1" x14ac:dyDescent="0.2"/>
    <row r="2" spans="1:47" ht="24" x14ac:dyDescent="0.2">
      <c r="A2" s="5" t="s">
        <v>1513</v>
      </c>
    </row>
    <row r="3" spans="1:47" ht="20"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s="11" customFormat="1" ht="20" x14ac:dyDescent="0.2">
      <c r="B4" s="12"/>
      <c r="C4" s="13"/>
      <c r="D4" s="14"/>
      <c r="E4" s="11" t="s">
        <v>0</v>
      </c>
      <c r="F4" s="11" t="s">
        <v>91</v>
      </c>
      <c r="G4" s="15" t="s">
        <v>1</v>
      </c>
      <c r="H4" s="11" t="s">
        <v>12</v>
      </c>
      <c r="I4" s="15"/>
      <c r="J4" s="11" t="s">
        <v>343</v>
      </c>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s="24" customFormat="1" ht="20" x14ac:dyDescent="0.2">
      <c r="B5" s="6"/>
      <c r="C5" s="7"/>
      <c r="D5" s="8"/>
      <c r="G5" s="25"/>
      <c r="H5" s="9"/>
      <c r="I5" s="9"/>
    </row>
    <row r="6" spans="1:47" s="24" customFormat="1" ht="20" x14ac:dyDescent="0.2">
      <c r="B6" s="6" t="s">
        <v>1269</v>
      </c>
      <c r="C6" s="7"/>
      <c r="D6" s="8"/>
      <c r="G6" s="25"/>
      <c r="H6" s="9"/>
      <c r="I6" s="9"/>
    </row>
    <row r="7" spans="1:47" s="24" customFormat="1" ht="20" x14ac:dyDescent="0.2">
      <c r="B7" s="6"/>
      <c r="C7" s="7"/>
      <c r="D7" s="8"/>
      <c r="E7" s="9" t="s">
        <v>1270</v>
      </c>
      <c r="G7" s="25"/>
      <c r="H7" s="9"/>
      <c r="I7" s="9"/>
    </row>
    <row r="8" spans="1:47" s="24" customFormat="1" ht="20" x14ac:dyDescent="0.2">
      <c r="B8" s="6"/>
      <c r="C8" s="7"/>
      <c r="D8" s="8"/>
      <c r="G8" s="25"/>
      <c r="H8" s="9"/>
      <c r="I8" s="9"/>
    </row>
    <row r="9" spans="1:47" ht="20" x14ac:dyDescent="0.2">
      <c r="B9" s="6" t="s">
        <v>237</v>
      </c>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row>
    <row r="10" spans="1:47" s="24" customFormat="1" ht="20" x14ac:dyDescent="0.2">
      <c r="B10" s="6"/>
      <c r="C10" s="7"/>
      <c r="D10" s="8"/>
      <c r="E10" s="24" t="s">
        <v>1266</v>
      </c>
      <c r="G10" s="25" t="s">
        <v>85</v>
      </c>
      <c r="J10" s="39">
        <f>SUM($L10:$AU10)</f>
        <v>17643.434595057206</v>
      </c>
      <c r="K10" s="39"/>
      <c r="L10" s="39">
        <f>Results!L45</f>
        <v>-176.22499999999999</v>
      </c>
      <c r="M10" s="39">
        <f>Results!M45</f>
        <v>-206.92500000000001</v>
      </c>
      <c r="N10" s="39">
        <f>Results!N45</f>
        <v>-177.18459501561074</v>
      </c>
      <c r="O10" s="39">
        <f>Results!O45</f>
        <v>-252.51950638232603</v>
      </c>
      <c r="P10" s="39">
        <f>Results!P45</f>
        <v>-170.36336552751962</v>
      </c>
      <c r="Q10" s="39">
        <f>Results!Q45</f>
        <v>92.172604814930281</v>
      </c>
      <c r="R10" s="39">
        <f>Results!R45</f>
        <v>393.76165941369379</v>
      </c>
      <c r="S10" s="39">
        <f>Results!S45</f>
        <v>139.99864853574854</v>
      </c>
      <c r="T10" s="39">
        <f>Results!T45</f>
        <v>553.08818176701595</v>
      </c>
      <c r="U10" s="39">
        <f>Results!U45</f>
        <v>549.70833966175292</v>
      </c>
      <c r="V10" s="39">
        <f>Results!V45</f>
        <v>533.32549755648984</v>
      </c>
      <c r="W10" s="39">
        <f>Results!W45</f>
        <v>682.1076122980005</v>
      </c>
      <c r="X10" s="39">
        <f>Results!X45</f>
        <v>1096.1677509809515</v>
      </c>
      <c r="Y10" s="39">
        <f>Results!Y45</f>
        <v>1617.9423280932804</v>
      </c>
      <c r="Z10" s="39">
        <f>Results!Z45</f>
        <v>1619.6554859880173</v>
      </c>
      <c r="AA10" s="39">
        <f>Results!AA45</f>
        <v>1764.4376438827544</v>
      </c>
      <c r="AB10" s="39">
        <f>Results!AB45</f>
        <v>2444.5254926804619</v>
      </c>
      <c r="AC10" s="39">
        <f>Results!AC45</f>
        <v>1980.7938017774909</v>
      </c>
      <c r="AD10" s="39">
        <f>Results!AD45</f>
        <v>1982.5069596722278</v>
      </c>
      <c r="AE10" s="39">
        <f>Results!AE45</f>
        <v>2073.7530604478411</v>
      </c>
      <c r="AF10" s="39">
        <f>Results!AF45</f>
        <v>1217.7069944120055</v>
      </c>
      <c r="AG10" s="39">
        <f>Results!AG45</f>
        <v>-11.5</v>
      </c>
      <c r="AH10" s="39">
        <f>Results!AH45</f>
        <v>-11.5</v>
      </c>
      <c r="AI10" s="39">
        <f>Results!AI45</f>
        <v>-11.5</v>
      </c>
      <c r="AJ10" s="39">
        <f>Results!AJ45</f>
        <v>-11.5</v>
      </c>
      <c r="AK10" s="39">
        <f>Results!AK45</f>
        <v>-11.5</v>
      </c>
      <c r="AL10" s="39">
        <f>Results!AL45</f>
        <v>-11.5</v>
      </c>
      <c r="AM10" s="39">
        <f>Results!AM45</f>
        <v>-11.5</v>
      </c>
      <c r="AN10" s="39">
        <f>Results!AN45</f>
        <v>-11.5</v>
      </c>
      <c r="AO10" s="39">
        <f>Results!AO45</f>
        <v>-11.5</v>
      </c>
      <c r="AP10" s="39">
        <f>Results!AP45</f>
        <v>-11.5</v>
      </c>
      <c r="AQ10" s="39">
        <f>Results!AQ45</f>
        <v>0</v>
      </c>
      <c r="AR10" s="39">
        <f>Results!AR45</f>
        <v>0</v>
      </c>
      <c r="AS10" s="39">
        <f>Results!AS45</f>
        <v>0</v>
      </c>
      <c r="AT10" s="39">
        <f>Results!AT45</f>
        <v>0</v>
      </c>
      <c r="AU10" s="39">
        <f>Results!AU45</f>
        <v>0</v>
      </c>
    </row>
    <row r="11" spans="1:47" s="24" customFormat="1" ht="20" x14ac:dyDescent="0.2">
      <c r="B11" s="6"/>
      <c r="C11" s="7"/>
      <c r="D11" s="8"/>
      <c r="E11" s="24" t="s">
        <v>1268</v>
      </c>
      <c r="G11" s="25" t="s">
        <v>85</v>
      </c>
      <c r="H11" s="24" t="s">
        <v>1278</v>
      </c>
      <c r="J11" s="39">
        <f t="shared" ref="J11:J12" si="0">SUM($L11:$AU11)</f>
        <v>-170.89999999999759</v>
      </c>
      <c r="K11" s="39"/>
      <c r="L11" s="39">
        <f>-'PFS Table 19.9'!L18</f>
        <v>-0.10000000000002274</v>
      </c>
      <c r="M11" s="39">
        <f>-'PFS Table 19.9'!M18</f>
        <v>-9.9999999999994316E-2</v>
      </c>
      <c r="N11" s="39">
        <f>-'PFS Table 19.9'!N18</f>
        <v>4</v>
      </c>
      <c r="O11" s="39">
        <f>-'PFS Table 19.9'!O18</f>
        <v>-9.8999999999999773</v>
      </c>
      <c r="P11" s="39">
        <f>-'PFS Table 19.9'!P18</f>
        <v>-42.800000000000068</v>
      </c>
      <c r="Q11" s="39">
        <f>-'PFS Table 19.9'!Q18</f>
        <v>-112.2999999999999</v>
      </c>
      <c r="R11" s="39">
        <f>-'PFS Table 19.9'!R18</f>
        <v>-229.50000000000028</v>
      </c>
      <c r="S11" s="39">
        <f>-'PFS Table 19.9'!S18</f>
        <v>-12.800000000000153</v>
      </c>
      <c r="T11" s="39">
        <f>-'PFS Table 19.9'!T18</f>
        <v>-109.50000000000045</v>
      </c>
      <c r="U11" s="39">
        <f>-'PFS Table 19.9'!U18</f>
        <v>-12.799999999999841</v>
      </c>
      <c r="V11" s="39">
        <f>-'PFS Table 19.9'!V18</f>
        <v>-19.000000000000455</v>
      </c>
      <c r="W11" s="39">
        <f>-'PFS Table 19.9'!W18</f>
        <v>-69.100000000000136</v>
      </c>
      <c r="X11" s="39">
        <f>-'PFS Table 19.9'!X18</f>
        <v>-7.7999999999994998</v>
      </c>
      <c r="Y11" s="39">
        <f>-'PFS Table 19.9'!Y18</f>
        <v>-25.899999999999181</v>
      </c>
      <c r="Z11" s="39">
        <f>-'PFS Table 19.9'!Z18</f>
        <v>-11.299999999999272</v>
      </c>
      <c r="AA11" s="39">
        <f>-'PFS Table 19.9'!AA18</f>
        <v>-26.199999999999591</v>
      </c>
      <c r="AB11" s="39">
        <f>-'PFS Table 19.9'!AB18</f>
        <v>-123.40000000000055</v>
      </c>
      <c r="AC11" s="39">
        <f>-'PFS Table 19.9'!AC18</f>
        <v>75.7000000000005</v>
      </c>
      <c r="AD11" s="39">
        <f>-'PFS Table 19.9'!AD18</f>
        <v>-12.099999999999454</v>
      </c>
      <c r="AE11" s="39">
        <f>-'PFS Table 19.9'!AE18</f>
        <v>-0.69999999999959073</v>
      </c>
      <c r="AF11" s="39">
        <f>-'PFS Table 19.9'!AF18</f>
        <v>284.90000000000032</v>
      </c>
      <c r="AG11" s="39">
        <f>-'PFS Table 19.9'!AG18</f>
        <v>-209.09999999999991</v>
      </c>
      <c r="AH11" s="39">
        <f>-'PFS Table 19.9'!AH18</f>
        <v>498.9</v>
      </c>
      <c r="AI11" s="39">
        <f>-'PFS Table 19.9'!AI18</f>
        <v>0</v>
      </c>
      <c r="AJ11" s="39">
        <f>-'PFS Table 19.9'!AJ18</f>
        <v>0</v>
      </c>
      <c r="AK11" s="39">
        <f>-'PFS Table 19.9'!AK18</f>
        <v>0</v>
      </c>
      <c r="AL11" s="39">
        <f>-'PFS Table 19.9'!AL18</f>
        <v>0</v>
      </c>
      <c r="AM11" s="39">
        <f>-'PFS Table 19.9'!AM18</f>
        <v>0</v>
      </c>
      <c r="AN11" s="39">
        <f>-'PFS Table 19.9'!AN18</f>
        <v>0</v>
      </c>
      <c r="AO11" s="39">
        <f>-'PFS Table 19.9'!AO18</f>
        <v>0</v>
      </c>
      <c r="AP11" s="39">
        <f>-'PFS Table 19.9'!AP18</f>
        <v>0</v>
      </c>
      <c r="AQ11" s="39">
        <f>-'PFS Table 19.9'!AQ18</f>
        <v>0</v>
      </c>
      <c r="AR11" s="39">
        <f>-'PFS Table 19.9'!AR18</f>
        <v>0</v>
      </c>
      <c r="AS11" s="39">
        <f>-'PFS Table 19.9'!AS18</f>
        <v>0</v>
      </c>
      <c r="AT11" s="39">
        <f>-'PFS Table 19.9'!AT18</f>
        <v>0</v>
      </c>
      <c r="AU11" s="39">
        <f>-'PFS Table 19.9'!AU18</f>
        <v>0</v>
      </c>
    </row>
    <row r="12" spans="1:47" s="24" customFormat="1" ht="20" x14ac:dyDescent="0.2">
      <c r="B12" s="6"/>
      <c r="C12" s="7"/>
      <c r="D12" s="8"/>
      <c r="E12" s="24" t="s">
        <v>1267</v>
      </c>
      <c r="G12" s="25" t="s">
        <v>85</v>
      </c>
      <c r="J12" s="39">
        <f t="shared" si="0"/>
        <v>17472.534595057212</v>
      </c>
      <c r="K12" s="39"/>
      <c r="L12" s="39">
        <f>L10+L11</f>
        <v>-176.32500000000002</v>
      </c>
      <c r="M12" s="39">
        <f t="shared" ref="M12:AU12" si="1">M10+M11</f>
        <v>-207.02500000000001</v>
      </c>
      <c r="N12" s="39">
        <f t="shared" si="1"/>
        <v>-173.18459501561074</v>
      </c>
      <c r="O12" s="39">
        <f t="shared" si="1"/>
        <v>-262.41950638232601</v>
      </c>
      <c r="P12" s="39">
        <f t="shared" si="1"/>
        <v>-213.16336552751969</v>
      </c>
      <c r="Q12" s="39">
        <f t="shared" si="1"/>
        <v>-20.127395185069616</v>
      </c>
      <c r="R12" s="39">
        <f t="shared" si="1"/>
        <v>164.26165941369351</v>
      </c>
      <c r="S12" s="39">
        <f t="shared" si="1"/>
        <v>127.19864853574839</v>
      </c>
      <c r="T12" s="39">
        <f t="shared" si="1"/>
        <v>443.5881817670155</v>
      </c>
      <c r="U12" s="39">
        <f t="shared" si="1"/>
        <v>536.90833966175308</v>
      </c>
      <c r="V12" s="39">
        <f t="shared" si="1"/>
        <v>514.32549755648938</v>
      </c>
      <c r="W12" s="39">
        <f t="shared" si="1"/>
        <v>613.00761229800037</v>
      </c>
      <c r="X12" s="39">
        <f t="shared" si="1"/>
        <v>1088.367750980952</v>
      </c>
      <c r="Y12" s="39">
        <f t="shared" si="1"/>
        <v>1592.0423280932812</v>
      </c>
      <c r="Z12" s="39">
        <f t="shared" si="1"/>
        <v>1608.355485988018</v>
      </c>
      <c r="AA12" s="39">
        <f t="shared" si="1"/>
        <v>1738.2376438827548</v>
      </c>
      <c r="AB12" s="39">
        <f t="shared" si="1"/>
        <v>2321.1254926804613</v>
      </c>
      <c r="AC12" s="39">
        <f t="shared" si="1"/>
        <v>2056.4938017774912</v>
      </c>
      <c r="AD12" s="39">
        <f t="shared" si="1"/>
        <v>1970.4069596722284</v>
      </c>
      <c r="AE12" s="39">
        <f t="shared" si="1"/>
        <v>2073.0530604478417</v>
      </c>
      <c r="AF12" s="39">
        <f t="shared" si="1"/>
        <v>1502.6069944120059</v>
      </c>
      <c r="AG12" s="39">
        <f t="shared" si="1"/>
        <v>-220.59999999999991</v>
      </c>
      <c r="AH12" s="39">
        <f t="shared" si="1"/>
        <v>487.4</v>
      </c>
      <c r="AI12" s="39">
        <f t="shared" si="1"/>
        <v>-11.5</v>
      </c>
      <c r="AJ12" s="39">
        <f t="shared" si="1"/>
        <v>-11.5</v>
      </c>
      <c r="AK12" s="39">
        <f t="shared" si="1"/>
        <v>-11.5</v>
      </c>
      <c r="AL12" s="39">
        <f t="shared" si="1"/>
        <v>-11.5</v>
      </c>
      <c r="AM12" s="39">
        <f t="shared" si="1"/>
        <v>-11.5</v>
      </c>
      <c r="AN12" s="39">
        <f t="shared" si="1"/>
        <v>-11.5</v>
      </c>
      <c r="AO12" s="39">
        <f t="shared" si="1"/>
        <v>-11.5</v>
      </c>
      <c r="AP12" s="39">
        <f t="shared" si="1"/>
        <v>-11.5</v>
      </c>
      <c r="AQ12" s="39">
        <f t="shared" si="1"/>
        <v>0</v>
      </c>
      <c r="AR12" s="39">
        <f t="shared" si="1"/>
        <v>0</v>
      </c>
      <c r="AS12" s="39">
        <f t="shared" si="1"/>
        <v>0</v>
      </c>
      <c r="AT12" s="39">
        <f t="shared" si="1"/>
        <v>0</v>
      </c>
      <c r="AU12" s="39">
        <f t="shared" si="1"/>
        <v>0</v>
      </c>
    </row>
    <row r="13" spans="1:47" ht="20" x14ac:dyDescent="0.2">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row>
    <row r="14" spans="1:47" ht="20" x14ac:dyDescent="0.2">
      <c r="B14" s="6" t="s">
        <v>71</v>
      </c>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row>
    <row r="15" spans="1:47" s="24" customFormat="1" ht="20" x14ac:dyDescent="0.2">
      <c r="B15" s="6"/>
      <c r="C15" s="7"/>
      <c r="D15" s="8"/>
      <c r="E15" s="24" t="s">
        <v>72</v>
      </c>
      <c r="F15" s="62">
        <f>'Active Model Inputs'!F232</f>
        <v>0.08</v>
      </c>
      <c r="G15" s="25" t="s">
        <v>10</v>
      </c>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row>
    <row r="16" spans="1:47" ht="20" x14ac:dyDescent="0.2">
      <c r="E16" s="9" t="s">
        <v>244</v>
      </c>
      <c r="F16" s="9">
        <f>'Active Model Inputs'!F233</f>
        <v>2025</v>
      </c>
      <c r="G16" s="10" t="s">
        <v>198</v>
      </c>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row>
    <row r="17" spans="2:47" ht="20" x14ac:dyDescent="0.2">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row>
    <row r="18" spans="2:47" ht="20" x14ac:dyDescent="0.2">
      <c r="B18" s="6" t="s">
        <v>259</v>
      </c>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row>
    <row r="19" spans="2:47" s="24" customFormat="1" ht="20" x14ac:dyDescent="0.2">
      <c r="B19" s="6"/>
      <c r="C19" s="7"/>
      <c r="D19" s="8"/>
      <c r="E19" s="24" t="s">
        <v>286</v>
      </c>
      <c r="G19" s="25" t="s">
        <v>85</v>
      </c>
      <c r="J19" s="39">
        <f>SUM($L19:$AU19)</f>
        <v>4967.891088756829</v>
      </c>
      <c r="K19" s="39"/>
      <c r="L19" s="39">
        <f>L12*Calculations!L402</f>
        <v>-176.32500000000002</v>
      </c>
      <c r="M19" s="39">
        <f>M12*Calculations!M402</f>
        <v>-191.68981481481481</v>
      </c>
      <c r="N19" s="39">
        <f>N12*Calculations!N402</f>
        <v>-148.4778763851258</v>
      </c>
      <c r="O19" s="39">
        <f>O12*Calculations!O402</f>
        <v>-208.31706483888854</v>
      </c>
      <c r="P19" s="39">
        <f>P12*Calculations!P402</f>
        <v>-156.68143718528935</v>
      </c>
      <c r="Q19" s="39">
        <f>Q12*Calculations!Q402</f>
        <v>-13.698366963016447</v>
      </c>
      <c r="R19" s="39">
        <f>R12*Calculations!R402</f>
        <v>103.51270862392683</v>
      </c>
      <c r="S19" s="39">
        <f>S12*Calculations!S402</f>
        <v>74.21918971093308</v>
      </c>
      <c r="T19" s="39">
        <f>T12*Calculations!T402</f>
        <v>239.65689214152511</v>
      </c>
      <c r="U19" s="39">
        <f>U12*Calculations!U402</f>
        <v>268.58784236005857</v>
      </c>
      <c r="V19" s="39">
        <f>V12*Calculations!V402</f>
        <v>238.23222122408106</v>
      </c>
      <c r="W19" s="39">
        <f>W12*Calculations!W402</f>
        <v>262.90845755812461</v>
      </c>
      <c r="X19" s="39">
        <f>X12*Calculations!X402</f>
        <v>432.20580838113005</v>
      </c>
      <c r="Y19" s="39">
        <f>Y12*Calculations!Y402</f>
        <v>585.39066003021969</v>
      </c>
      <c r="Z19" s="39">
        <f>Z12*Calculations!Z402</f>
        <v>547.58238364163378</v>
      </c>
      <c r="AA19" s="39">
        <f>AA12*Calculations!AA402</f>
        <v>547.96499849349107</v>
      </c>
      <c r="AB19" s="39">
        <f>AB12*Calculations!AB402</f>
        <v>677.51440532627771</v>
      </c>
      <c r="AC19" s="39">
        <f>AC12*Calculations!AC402</f>
        <v>555.80642346032346</v>
      </c>
      <c r="AD19" s="39">
        <f>AD12*Calculations!AD402</f>
        <v>493.09242862156486</v>
      </c>
      <c r="AE19" s="39">
        <f>AE12*Calculations!AE402</f>
        <v>480.35140341038391</v>
      </c>
      <c r="AF19" s="39">
        <f>AF12*Calculations!AF402</f>
        <v>322.38163708389305</v>
      </c>
      <c r="AG19" s="39">
        <f>AG12*Calculations!AG402</f>
        <v>-43.823457919754489</v>
      </c>
      <c r="AH19" s="39">
        <f>AH12*Calculations!AH402</f>
        <v>89.652603128203978</v>
      </c>
      <c r="AI19" s="39">
        <f>AI12*Calculations!AI402</f>
        <v>-1.9586257693398568</v>
      </c>
      <c r="AJ19" s="39">
        <f>AJ12*Calculations!AJ402</f>
        <v>-1.8135423790183858</v>
      </c>
      <c r="AK19" s="39">
        <f>AK12*Calculations!AK402</f>
        <v>-1.6792059064985052</v>
      </c>
      <c r="AL19" s="39">
        <f>AL12*Calculations!AL402</f>
        <v>-1.5548202837949123</v>
      </c>
      <c r="AM19" s="39">
        <f>AM12*Calculations!AM402</f>
        <v>-1.4396484109212151</v>
      </c>
      <c r="AN19" s="39">
        <f>AN12*Calculations!AN402</f>
        <v>-1.333007787890014</v>
      </c>
      <c r="AO19" s="39">
        <f>AO12*Calculations!AO402</f>
        <v>-1.2342664702685315</v>
      </c>
      <c r="AP19" s="39">
        <f>AP12*Calculations!AP402</f>
        <v>-1.1428393243227142</v>
      </c>
      <c r="AQ19" s="39">
        <f>AQ12*Calculations!AQ402</f>
        <v>0</v>
      </c>
      <c r="AR19" s="39">
        <f>AR12*Calculations!AR402</f>
        <v>0</v>
      </c>
      <c r="AS19" s="39">
        <f>AS12*Calculations!AS402</f>
        <v>0</v>
      </c>
      <c r="AT19" s="39">
        <f>AT12*Calculations!AT402</f>
        <v>0</v>
      </c>
      <c r="AU19" s="39">
        <f>AU12*Calculations!AU402</f>
        <v>0</v>
      </c>
    </row>
    <row r="20" spans="2:47" s="24" customFormat="1" ht="20" x14ac:dyDescent="0.2">
      <c r="B20" s="6"/>
      <c r="C20" s="7"/>
      <c r="D20" s="8"/>
      <c r="E20" s="24" t="s">
        <v>248</v>
      </c>
      <c r="G20" s="25" t="s">
        <v>85</v>
      </c>
      <c r="J20" s="39"/>
      <c r="K20" s="39"/>
      <c r="L20" s="39">
        <f>K20+L19</f>
        <v>-176.32500000000002</v>
      </c>
      <c r="M20" s="39">
        <f t="shared" ref="M20:AU20" si="2">L20+M19</f>
        <v>-368.01481481481483</v>
      </c>
      <c r="N20" s="39">
        <f t="shared" si="2"/>
        <v>-516.49269119994062</v>
      </c>
      <c r="O20" s="39">
        <f t="shared" si="2"/>
        <v>-724.80975603882916</v>
      </c>
      <c r="P20" s="39">
        <f t="shared" si="2"/>
        <v>-881.49119322411855</v>
      </c>
      <c r="Q20" s="39">
        <f t="shared" si="2"/>
        <v>-895.18956018713504</v>
      </c>
      <c r="R20" s="39">
        <f t="shared" si="2"/>
        <v>-791.67685156320817</v>
      </c>
      <c r="S20" s="39">
        <f t="shared" si="2"/>
        <v>-717.45766185227512</v>
      </c>
      <c r="T20" s="39">
        <f t="shared" si="2"/>
        <v>-477.80076971075005</v>
      </c>
      <c r="U20" s="39">
        <f t="shared" si="2"/>
        <v>-209.21292735069147</v>
      </c>
      <c r="V20" s="39">
        <f t="shared" si="2"/>
        <v>29.019293873389586</v>
      </c>
      <c r="W20" s="39">
        <f t="shared" si="2"/>
        <v>291.9277514315142</v>
      </c>
      <c r="X20" s="39">
        <f t="shared" si="2"/>
        <v>724.13355981264431</v>
      </c>
      <c r="Y20" s="39">
        <f t="shared" si="2"/>
        <v>1309.5242198428641</v>
      </c>
      <c r="Z20" s="39">
        <f t="shared" si="2"/>
        <v>1857.106603484498</v>
      </c>
      <c r="AA20" s="39">
        <f t="shared" si="2"/>
        <v>2405.0716019779893</v>
      </c>
      <c r="AB20" s="39">
        <f t="shared" si="2"/>
        <v>3082.5860073042668</v>
      </c>
      <c r="AC20" s="39">
        <f t="shared" si="2"/>
        <v>3638.3924307645902</v>
      </c>
      <c r="AD20" s="39">
        <f t="shared" si="2"/>
        <v>4131.4848593861552</v>
      </c>
      <c r="AE20" s="39">
        <f t="shared" si="2"/>
        <v>4611.8362627965389</v>
      </c>
      <c r="AF20" s="39">
        <f t="shared" si="2"/>
        <v>4934.217899880432</v>
      </c>
      <c r="AG20" s="39">
        <f t="shared" si="2"/>
        <v>4890.3944419606778</v>
      </c>
      <c r="AH20" s="39">
        <f t="shared" si="2"/>
        <v>4980.0470450888815</v>
      </c>
      <c r="AI20" s="39">
        <f t="shared" si="2"/>
        <v>4978.0884193195416</v>
      </c>
      <c r="AJ20" s="39">
        <f t="shared" si="2"/>
        <v>4976.2748769405234</v>
      </c>
      <c r="AK20" s="39">
        <f t="shared" si="2"/>
        <v>4974.5956710340251</v>
      </c>
      <c r="AL20" s="39">
        <f t="shared" si="2"/>
        <v>4973.0408507502307</v>
      </c>
      <c r="AM20" s="39">
        <f t="shared" si="2"/>
        <v>4971.6012023393096</v>
      </c>
      <c r="AN20" s="39">
        <f t="shared" si="2"/>
        <v>4970.2681945514196</v>
      </c>
      <c r="AO20" s="39">
        <f t="shared" si="2"/>
        <v>4969.0339280811513</v>
      </c>
      <c r="AP20" s="39">
        <f t="shared" si="2"/>
        <v>4967.891088756829</v>
      </c>
      <c r="AQ20" s="39">
        <f t="shared" si="2"/>
        <v>4967.891088756829</v>
      </c>
      <c r="AR20" s="39">
        <f t="shared" si="2"/>
        <v>4967.891088756829</v>
      </c>
      <c r="AS20" s="39">
        <f t="shared" si="2"/>
        <v>4967.891088756829</v>
      </c>
      <c r="AT20" s="39">
        <f t="shared" si="2"/>
        <v>4967.891088756829</v>
      </c>
      <c r="AU20" s="39">
        <f t="shared" si="2"/>
        <v>4967.891088756829</v>
      </c>
    </row>
    <row r="21" spans="2:47" s="24" customFormat="1" ht="20" x14ac:dyDescent="0.2">
      <c r="B21" s="6"/>
      <c r="C21" s="7"/>
      <c r="D21" s="8"/>
      <c r="E21" s="24" t="s">
        <v>239</v>
      </c>
      <c r="F21" s="41">
        <f>J19</f>
        <v>4967.891088756829</v>
      </c>
      <c r="G21" s="25" t="s">
        <v>85</v>
      </c>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row>
    <row r="22" spans="2:47" s="24" customFormat="1" ht="20" x14ac:dyDescent="0.2">
      <c r="B22" s="6"/>
      <c r="C22" s="7"/>
      <c r="D22" s="8"/>
      <c r="E22" s="24" t="s">
        <v>240</v>
      </c>
      <c r="F22" s="43">
        <f>IRR(L12:AU12)</f>
        <v>0.27102623020356265</v>
      </c>
      <c r="G22" s="25" t="s">
        <v>10</v>
      </c>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row>
    <row r="23" spans="2:47" ht="20" x14ac:dyDescent="0.2">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row>
    <row r="24" spans="2:47" ht="20" x14ac:dyDescent="0.2"/>
    <row r="25" spans="2:47" ht="20" x14ac:dyDescent="0.2"/>
    <row r="26" spans="2:47" ht="20" x14ac:dyDescent="0.2"/>
    <row r="27" spans="2:47" ht="20" x14ac:dyDescent="0.2"/>
    <row r="28" spans="2:47" ht="20" x14ac:dyDescent="0.2"/>
    <row r="29" spans="2:47" ht="20" x14ac:dyDescent="0.2"/>
    <row r="30" spans="2:47" ht="20" x14ac:dyDescent="0.2"/>
    <row r="31" spans="2:47" ht="20" x14ac:dyDescent="0.2"/>
    <row r="32" spans="2:47" ht="20" x14ac:dyDescent="0.2"/>
    <row r="33" ht="20" x14ac:dyDescent="0.2"/>
    <row r="34" ht="20" x14ac:dyDescent="0.2"/>
    <row r="35" ht="20" x14ac:dyDescent="0.2"/>
    <row r="36" ht="20" x14ac:dyDescent="0.2"/>
    <row r="37" ht="20" x14ac:dyDescent="0.2"/>
    <row r="38" ht="20" x14ac:dyDescent="0.2"/>
    <row r="39" ht="20" x14ac:dyDescent="0.2"/>
    <row r="40" ht="20" x14ac:dyDescent="0.2"/>
    <row r="41" ht="20" x14ac:dyDescent="0.2"/>
    <row r="42" ht="20" x14ac:dyDescent="0.2"/>
    <row r="43" ht="20" x14ac:dyDescent="0.2"/>
    <row r="44" ht="20" x14ac:dyDescent="0.2"/>
    <row r="45" ht="20" x14ac:dyDescent="0.2"/>
    <row r="46" ht="20" x14ac:dyDescent="0.2"/>
    <row r="47" ht="20" x14ac:dyDescent="0.2"/>
    <row r="48" ht="20" x14ac:dyDescent="0.2"/>
    <row r="49" ht="20" x14ac:dyDescent="0.2"/>
    <row r="50" ht="20" x14ac:dyDescent="0.2"/>
    <row r="51" ht="20" x14ac:dyDescent="0.2"/>
    <row r="52" ht="20" x14ac:dyDescent="0.2"/>
    <row r="53" ht="20" x14ac:dyDescent="0.2"/>
    <row r="54" ht="20" x14ac:dyDescent="0.2"/>
    <row r="55" ht="20"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2ECFC-7122-4371-BB2E-13FC65B5EB8E}">
  <dimension ref="A2:U13"/>
  <sheetViews>
    <sheetView topLeftCell="B4" zoomScale="90" zoomScaleNormal="90" workbookViewId="0"/>
  </sheetViews>
  <sheetFormatPr baseColWidth="10" defaultColWidth="0" defaultRowHeight="15" x14ac:dyDescent="0.2"/>
  <cols>
    <col min="1" max="1" width="2.1640625" customWidth="1"/>
    <col min="2" max="2" width="16.1640625" customWidth="1"/>
    <col min="3" max="3" width="26.33203125" bestFit="1" customWidth="1"/>
    <col min="4" max="4" width="26.33203125" style="4" customWidth="1"/>
    <col min="5" max="5" width="2.5" style="4" customWidth="1"/>
    <col min="6" max="6" width="13.5" customWidth="1"/>
    <col min="7" max="7" width="12.83203125" customWidth="1"/>
    <col min="8" max="8" width="26.33203125" customWidth="1"/>
    <col min="9" max="9" width="25.83203125" bestFit="1" customWidth="1"/>
    <col min="10" max="10" width="15.1640625" bestFit="1" customWidth="1"/>
    <col min="11" max="11" width="21.6640625" bestFit="1" customWidth="1"/>
    <col min="12" max="12" width="26.5" bestFit="1" customWidth="1"/>
    <col min="13" max="14" width="8.6640625" customWidth="1"/>
    <col min="15" max="21" width="0" hidden="1" customWidth="1"/>
    <col min="22" max="16384" width="8.6640625" hidden="1"/>
  </cols>
  <sheetData>
    <row r="2" spans="1:14" ht="24" x14ac:dyDescent="0.2">
      <c r="A2" s="5" t="s">
        <v>297</v>
      </c>
    </row>
    <row r="3" spans="1:14" ht="20" customHeight="1" x14ac:dyDescent="0.2">
      <c r="A3" s="5"/>
    </row>
    <row r="4" spans="1:14" s="1" customFormat="1" ht="64" x14ac:dyDescent="0.2">
      <c r="B4" s="2"/>
      <c r="C4" s="50"/>
      <c r="D4" s="49" t="s">
        <v>292</v>
      </c>
      <c r="E4" s="50"/>
      <c r="F4" s="2" t="s">
        <v>287</v>
      </c>
      <c r="G4" s="105" t="s">
        <v>1426</v>
      </c>
      <c r="H4" s="2" t="s">
        <v>290</v>
      </c>
      <c r="I4" s="2" t="s">
        <v>1271</v>
      </c>
      <c r="J4" s="2" t="s">
        <v>288</v>
      </c>
      <c r="K4" s="2" t="s">
        <v>1358</v>
      </c>
      <c r="L4" s="2" t="s">
        <v>1360</v>
      </c>
      <c r="M4" s="2"/>
      <c r="N4" s="2"/>
    </row>
    <row r="5" spans="1:14" x14ac:dyDescent="0.2">
      <c r="D5" s="48"/>
    </row>
    <row r="6" spans="1:14" x14ac:dyDescent="0.2">
      <c r="B6" s="128" t="s">
        <v>291</v>
      </c>
      <c r="C6" s="1" t="s">
        <v>289</v>
      </c>
      <c r="D6" s="48" t="s">
        <v>85</v>
      </c>
      <c r="F6" s="38">
        <f>Results!J11</f>
        <v>69795.704284681153</v>
      </c>
      <c r="G6" s="39"/>
      <c r="H6" s="38">
        <v>72957.8</v>
      </c>
      <c r="I6" s="38">
        <v>69795.704284681153</v>
      </c>
      <c r="J6" s="38">
        <v>69795.704284681153</v>
      </c>
      <c r="K6" s="38">
        <v>54311.1672102214</v>
      </c>
      <c r="L6" s="38">
        <v>42130.396194113979</v>
      </c>
      <c r="M6" s="38"/>
      <c r="N6" s="38"/>
    </row>
    <row r="7" spans="1:14" x14ac:dyDescent="0.2">
      <c r="B7" s="128"/>
      <c r="C7" s="1" t="s">
        <v>119</v>
      </c>
      <c r="D7" s="48" t="s">
        <v>85</v>
      </c>
      <c r="F7" s="38">
        <f>Results!J17</f>
        <v>-6582.6</v>
      </c>
      <c r="G7" s="39"/>
      <c r="H7" s="38">
        <v>-6582.8</v>
      </c>
      <c r="I7" s="38">
        <v>-6582.6</v>
      </c>
      <c r="J7" s="38">
        <v>-6582.6</v>
      </c>
      <c r="K7" s="38">
        <v>-7097.485999999999</v>
      </c>
      <c r="L7" s="38">
        <v>-7869.473</v>
      </c>
      <c r="M7" s="38"/>
      <c r="N7" s="38"/>
    </row>
    <row r="8" spans="1:14" x14ac:dyDescent="0.2">
      <c r="B8" s="128"/>
      <c r="C8" s="1" t="s">
        <v>121</v>
      </c>
      <c r="D8" s="48" t="s">
        <v>85</v>
      </c>
      <c r="F8" s="38">
        <f>Results!J27</f>
        <v>-39976.882191515244</v>
      </c>
      <c r="G8" s="39"/>
      <c r="H8" s="38">
        <v>-39977.800000000003</v>
      </c>
      <c r="I8" s="38">
        <v>-39976.899999999994</v>
      </c>
      <c r="J8" s="38">
        <v>-39976.899999999994</v>
      </c>
      <c r="K8" s="38">
        <v>-39131.211430423435</v>
      </c>
      <c r="L8" s="38">
        <v>-44411.670164182076</v>
      </c>
      <c r="M8" s="38"/>
      <c r="N8" s="38"/>
    </row>
    <row r="9" spans="1:14" x14ac:dyDescent="0.2">
      <c r="B9" s="128"/>
      <c r="C9" s="1" t="s">
        <v>178</v>
      </c>
      <c r="D9" s="48" t="s">
        <v>85</v>
      </c>
      <c r="F9" s="38">
        <f>Results!J30</f>
        <v>-672.45347132930431</v>
      </c>
      <c r="G9" s="39"/>
      <c r="H9" s="38">
        <v>-659.1</v>
      </c>
      <c r="I9" s="38">
        <v>-672.45347132930431</v>
      </c>
      <c r="J9" s="38">
        <v>-672.45347132930431</v>
      </c>
      <c r="K9" s="38">
        <v>-566.32842009432909</v>
      </c>
      <c r="L9" s="38">
        <v>-2351.5609427279715</v>
      </c>
      <c r="M9" s="38"/>
      <c r="N9" s="38"/>
    </row>
    <row r="10" spans="1:14" x14ac:dyDescent="0.2">
      <c r="B10" s="128"/>
      <c r="C10" s="1" t="s">
        <v>226</v>
      </c>
      <c r="D10" s="48" t="s">
        <v>85</v>
      </c>
      <c r="F10" s="38">
        <f>Results!J42</f>
        <v>-4920.3340267794119</v>
      </c>
      <c r="G10" s="39"/>
      <c r="H10" s="38">
        <v>-5645.3</v>
      </c>
      <c r="I10" s="38">
        <v>-4920.3304485314584</v>
      </c>
      <c r="J10" s="38">
        <v>-4920.3304485314584</v>
      </c>
      <c r="K10" s="38">
        <v>-1884.9584418316892</v>
      </c>
      <c r="L10" s="38">
        <v>0</v>
      </c>
      <c r="M10" s="38"/>
      <c r="N10" s="38"/>
    </row>
    <row r="11" spans="1:14" x14ac:dyDescent="0.2">
      <c r="B11" s="128"/>
      <c r="C11" s="1" t="s">
        <v>238</v>
      </c>
      <c r="D11" s="48" t="s">
        <v>85</v>
      </c>
      <c r="F11" s="38">
        <f>Results!J45</f>
        <v>17643.434595057206</v>
      </c>
      <c r="G11" s="39"/>
      <c r="H11" s="38">
        <v>19922.099999999999</v>
      </c>
      <c r="I11" s="38">
        <v>17472.520364820415</v>
      </c>
      <c r="J11" s="38">
        <v>17643.420364820406</v>
      </c>
      <c r="K11" s="38">
        <v>5631.1829178719399</v>
      </c>
      <c r="L11" s="38">
        <v>-12502.307912796057</v>
      </c>
      <c r="M11" s="38"/>
      <c r="N11" s="38"/>
    </row>
    <row r="12" spans="1:14" x14ac:dyDescent="0.2">
      <c r="C12" s="1" t="s">
        <v>239</v>
      </c>
      <c r="D12" s="48" t="s">
        <v>85</v>
      </c>
      <c r="F12" s="38">
        <f>Results!F55</f>
        <v>5268.617509243576</v>
      </c>
      <c r="G12" s="39"/>
      <c r="H12" s="38">
        <v>5508</v>
      </c>
      <c r="I12" s="38">
        <v>4967.8847937519986</v>
      </c>
      <c r="J12" s="38">
        <v>5268.6112142387456</v>
      </c>
      <c r="K12" s="38">
        <v>-984.69525468246593</v>
      </c>
      <c r="L12" s="38">
        <v>-3528.0068360194368</v>
      </c>
      <c r="M12" s="38"/>
      <c r="N12" s="38"/>
    </row>
    <row r="13" spans="1:14" x14ac:dyDescent="0.2">
      <c r="C13" s="1" t="s">
        <v>240</v>
      </c>
      <c r="D13" s="48" t="s">
        <v>10</v>
      </c>
      <c r="F13" s="47">
        <f>Results!F56</f>
        <v>0.29641268604603144</v>
      </c>
      <c r="G13" s="47"/>
      <c r="H13" s="47">
        <v>0.26800000000000002</v>
      </c>
      <c r="I13" s="31">
        <v>0.27102590323382358</v>
      </c>
      <c r="J13" s="47">
        <v>0.29641233382542431</v>
      </c>
      <c r="K13" s="31">
        <v>8.9128365032203449E-2</v>
      </c>
      <c r="L13" s="31" t="e">
        <v>#NUM!</v>
      </c>
      <c r="M13" s="31"/>
      <c r="N13" s="31"/>
    </row>
  </sheetData>
  <mergeCells count="1">
    <mergeCell ref="B6:B1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1C48-67A9-46E0-820C-6B95419C1A48}">
  <dimension ref="A1:WTS72"/>
  <sheetViews>
    <sheetView zoomScale="60" zoomScaleNormal="60" workbookViewId="0">
      <pane xSplit="5" ySplit="4" topLeftCell="F26" activePane="bottomRight" state="frozen"/>
      <selection pane="topRight"/>
      <selection pane="bottomLeft"/>
      <selection pane="bottomRight"/>
    </sheetView>
  </sheetViews>
  <sheetFormatPr baseColWidth="10" defaultColWidth="0" defaultRowHeight="20"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2.6640625" style="9" customWidth="1"/>
    <col min="7" max="7" width="11.83203125" style="10" customWidth="1"/>
    <col min="8" max="9" width="3.1640625" customWidth="1"/>
    <col min="10" max="10" width="8.6640625" style="9" customWidth="1"/>
    <col min="11" max="11" width="2.33203125" style="9" customWidth="1"/>
    <col min="12" max="47" width="8.6640625" style="9" customWidth="1"/>
    <col min="16088" max="16384" width="8.6640625" hidden="1"/>
  </cols>
  <sheetData>
    <row r="1" spans="1:47" ht="11.25" customHeight="1" x14ac:dyDescent="0.2"/>
    <row r="2" spans="1:47" ht="24" x14ac:dyDescent="0.2">
      <c r="A2" s="5" t="s">
        <v>299</v>
      </c>
    </row>
    <row r="3" spans="1:47"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x14ac:dyDescent="0.2">
      <c r="A4" s="11"/>
      <c r="B4" s="12"/>
      <c r="C4" s="13"/>
      <c r="D4" s="14"/>
      <c r="E4" s="11" t="s">
        <v>0</v>
      </c>
      <c r="F4" s="11"/>
      <c r="G4" s="15" t="s">
        <v>1</v>
      </c>
      <c r="H4" s="33"/>
      <c r="I4" s="33"/>
      <c r="J4" s="11" t="s">
        <v>3</v>
      </c>
      <c r="K4" s="11"/>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x14ac:dyDescent="0.2">
      <c r="A5" s="24"/>
      <c r="E5" s="24"/>
      <c r="F5" s="24"/>
      <c r="G5" s="25"/>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row>
    <row r="6" spans="1:47" x14ac:dyDescent="0.2">
      <c r="C6" s="7" t="s">
        <v>298</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row>
    <row r="7" spans="1:47" x14ac:dyDescent="0.2">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row>
    <row r="8" spans="1:47" x14ac:dyDescent="0.2">
      <c r="D8" s="8" t="s">
        <v>300</v>
      </c>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row>
    <row r="9" spans="1:47" x14ac:dyDescent="0.2">
      <c r="E9" s="9" t="s">
        <v>295</v>
      </c>
      <c r="G9" s="9" t="s">
        <v>85</v>
      </c>
      <c r="J9" s="38">
        <f>SUM($L9:$AP9)</f>
        <v>17643.434595057206</v>
      </c>
      <c r="K9" s="38"/>
      <c r="L9" s="38">
        <f>Results!L45</f>
        <v>-176.22499999999999</v>
      </c>
      <c r="M9" s="38">
        <f>Results!M45</f>
        <v>-206.92500000000001</v>
      </c>
      <c r="N9" s="38">
        <f>Results!N45</f>
        <v>-177.18459501561074</v>
      </c>
      <c r="O9" s="38">
        <f>Results!O45</f>
        <v>-252.51950638232603</v>
      </c>
      <c r="P9" s="38">
        <f>Results!P45</f>
        <v>-170.36336552751962</v>
      </c>
      <c r="Q9" s="38">
        <f>Results!Q45</f>
        <v>92.172604814930281</v>
      </c>
      <c r="R9" s="38">
        <f>Results!R45</f>
        <v>393.76165941369379</v>
      </c>
      <c r="S9" s="38">
        <f>Results!S45</f>
        <v>139.99864853574854</v>
      </c>
      <c r="T9" s="38">
        <f>Results!T45</f>
        <v>553.08818176701595</v>
      </c>
      <c r="U9" s="38">
        <f>Results!U45</f>
        <v>549.70833966175292</v>
      </c>
      <c r="V9" s="38">
        <f>Results!V45</f>
        <v>533.32549755648984</v>
      </c>
      <c r="W9" s="38">
        <f>Results!W45</f>
        <v>682.1076122980005</v>
      </c>
      <c r="X9" s="38">
        <f>Results!X45</f>
        <v>1096.1677509809515</v>
      </c>
      <c r="Y9" s="38">
        <f>Results!Y45</f>
        <v>1617.9423280932804</v>
      </c>
      <c r="Z9" s="38">
        <f>Results!Z45</f>
        <v>1619.6554859880173</v>
      </c>
      <c r="AA9" s="38">
        <f>Results!AA45</f>
        <v>1764.4376438827544</v>
      </c>
      <c r="AB9" s="38">
        <f>Results!AB45</f>
        <v>2444.5254926804619</v>
      </c>
      <c r="AC9" s="38">
        <f>Results!AC45</f>
        <v>1980.7938017774909</v>
      </c>
      <c r="AD9" s="38">
        <f>Results!AD45</f>
        <v>1982.5069596722278</v>
      </c>
      <c r="AE9" s="38">
        <f>Results!AE45</f>
        <v>2073.7530604478411</v>
      </c>
      <c r="AF9" s="38">
        <f>Results!AF45</f>
        <v>1217.7069944120055</v>
      </c>
      <c r="AG9" s="38">
        <f>Results!AG45</f>
        <v>-11.5</v>
      </c>
      <c r="AH9" s="38">
        <f>Results!AH45</f>
        <v>-11.5</v>
      </c>
      <c r="AI9" s="38">
        <f>Results!AI45</f>
        <v>-11.5</v>
      </c>
      <c r="AJ9" s="38">
        <f>Results!AJ45</f>
        <v>-11.5</v>
      </c>
      <c r="AK9" s="38">
        <f>Results!AK45</f>
        <v>-11.5</v>
      </c>
      <c r="AL9" s="38">
        <f>Results!AL45</f>
        <v>-11.5</v>
      </c>
      <c r="AM9" s="38">
        <f>Results!AM45</f>
        <v>-11.5</v>
      </c>
      <c r="AN9" s="38">
        <f>Results!AN45</f>
        <v>-11.5</v>
      </c>
      <c r="AO9" s="38">
        <f>Results!AO45</f>
        <v>-11.5</v>
      </c>
      <c r="AP9" s="38">
        <f>Results!AP45</f>
        <v>-11.5</v>
      </c>
      <c r="AQ9" s="38">
        <f>Results!AQ45</f>
        <v>0</v>
      </c>
      <c r="AR9" s="38">
        <f>Results!AR45</f>
        <v>0</v>
      </c>
      <c r="AS9" s="38">
        <f>Results!AS45</f>
        <v>0</v>
      </c>
      <c r="AT9" s="38">
        <f>Results!AT45</f>
        <v>0</v>
      </c>
      <c r="AU9" s="38">
        <f>Results!AU45</f>
        <v>0</v>
      </c>
    </row>
    <row r="10" spans="1:47" x14ac:dyDescent="0.2">
      <c r="E10" s="10" t="s">
        <v>1512</v>
      </c>
      <c r="G10" s="9"/>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row>
    <row r="11" spans="1:47" x14ac:dyDescent="0.2">
      <c r="E11" s="9" t="s">
        <v>293</v>
      </c>
      <c r="G11" s="9" t="s">
        <v>85</v>
      </c>
      <c r="J11" s="38">
        <f>SUM($L11:$AP11)</f>
        <v>19922.400000000001</v>
      </c>
      <c r="K11" s="38"/>
      <c r="L11" s="38">
        <v>-176.3</v>
      </c>
      <c r="M11" s="38">
        <v>-207</v>
      </c>
      <c r="N11" s="38">
        <v>-191.9</v>
      </c>
      <c r="O11" s="38">
        <v>-325.5</v>
      </c>
      <c r="P11" s="38">
        <v>-262.2</v>
      </c>
      <c r="Q11" s="38">
        <v>-48.6</v>
      </c>
      <c r="R11" s="38">
        <v>361.3</v>
      </c>
      <c r="S11" s="38">
        <v>81.400000000000006</v>
      </c>
      <c r="T11" s="38">
        <v>409.5</v>
      </c>
      <c r="U11" s="38">
        <v>529.6</v>
      </c>
      <c r="V11" s="38">
        <v>561.29999999999995</v>
      </c>
      <c r="W11" s="38">
        <v>674.8</v>
      </c>
      <c r="X11" s="38">
        <v>1073.5</v>
      </c>
      <c r="Y11" s="38">
        <v>1566.5</v>
      </c>
      <c r="Z11" s="38">
        <v>1580.3</v>
      </c>
      <c r="AA11" s="38">
        <v>1707.9</v>
      </c>
      <c r="AB11" s="38">
        <v>2290.5</v>
      </c>
      <c r="AC11" s="38">
        <v>2022.3</v>
      </c>
      <c r="AD11" s="38">
        <v>1933.9</v>
      </c>
      <c r="AE11" s="38">
        <v>1990</v>
      </c>
      <c r="AF11" s="38">
        <v>1489.4</v>
      </c>
      <c r="AG11" s="38">
        <v>2466.3000000000002</v>
      </c>
      <c r="AH11" s="38">
        <v>487.4</v>
      </c>
      <c r="AI11" s="38">
        <v>-11.5</v>
      </c>
      <c r="AJ11" s="38">
        <v>-11.5</v>
      </c>
      <c r="AK11" s="38">
        <v>-11.5</v>
      </c>
      <c r="AL11" s="38">
        <v>-11.5</v>
      </c>
      <c r="AM11" s="38">
        <v>-11.5</v>
      </c>
      <c r="AN11" s="38">
        <v>-11.5</v>
      </c>
      <c r="AO11" s="38">
        <v>-11.5</v>
      </c>
      <c r="AP11" s="38">
        <v>-11.5</v>
      </c>
      <c r="AQ11" s="38">
        <v>0</v>
      </c>
      <c r="AR11" s="38">
        <v>0</v>
      </c>
      <c r="AS11" s="38">
        <v>0</v>
      </c>
      <c r="AT11" s="38">
        <v>0</v>
      </c>
      <c r="AU11" s="38">
        <v>0</v>
      </c>
    </row>
    <row r="12" spans="1:47" x14ac:dyDescent="0.2">
      <c r="E12" s="9" t="s">
        <v>1274</v>
      </c>
      <c r="G12" s="9" t="s">
        <v>85</v>
      </c>
      <c r="J12" s="38">
        <f t="shared" ref="J12:J15" si="0">SUM($L12:$AP12)</f>
        <v>17643.420364820406</v>
      </c>
      <c r="K12" s="38"/>
      <c r="L12" s="38">
        <v>-176.22499999999999</v>
      </c>
      <c r="M12" s="38">
        <v>-206.92500000000001</v>
      </c>
      <c r="N12" s="38">
        <v>-177.18508867352176</v>
      </c>
      <c r="O12" s="38">
        <v>-252.52005748406663</v>
      </c>
      <c r="P12" s="38">
        <v>-170.36395881457273</v>
      </c>
      <c r="Q12" s="38">
        <v>92.171852659786026</v>
      </c>
      <c r="R12" s="38">
        <v>393.76131756007828</v>
      </c>
      <c r="S12" s="38">
        <v>139.99783381170789</v>
      </c>
      <c r="T12" s="38">
        <v>553.08736704297542</v>
      </c>
      <c r="U12" s="38">
        <v>549.70752493771215</v>
      </c>
      <c r="V12" s="38">
        <v>533.32468283244907</v>
      </c>
      <c r="W12" s="38">
        <v>682.10673517560008</v>
      </c>
      <c r="X12" s="38">
        <v>1096.1669362569105</v>
      </c>
      <c r="Y12" s="38">
        <v>1617.9415133692396</v>
      </c>
      <c r="Z12" s="38">
        <v>1619.6546712639765</v>
      </c>
      <c r="AA12" s="38">
        <v>1764.4368291587136</v>
      </c>
      <c r="AB12" s="38">
        <v>2444.5246155580608</v>
      </c>
      <c r="AC12" s="38">
        <v>1980.7929870534504</v>
      </c>
      <c r="AD12" s="38">
        <v>1982.5061449481873</v>
      </c>
      <c r="AE12" s="38">
        <v>2073.752232960499</v>
      </c>
      <c r="AF12" s="38">
        <v>1217.7062252032242</v>
      </c>
      <c r="AG12" s="38">
        <v>-11.5</v>
      </c>
      <c r="AH12" s="38">
        <v>-11.5</v>
      </c>
      <c r="AI12" s="38">
        <v>-11.5</v>
      </c>
      <c r="AJ12" s="38">
        <v>-11.5</v>
      </c>
      <c r="AK12" s="38">
        <v>-11.5</v>
      </c>
      <c r="AL12" s="38">
        <v>-11.5</v>
      </c>
      <c r="AM12" s="38">
        <v>-11.5</v>
      </c>
      <c r="AN12" s="38">
        <v>-11.5</v>
      </c>
      <c r="AO12" s="38">
        <v>-11.5</v>
      </c>
      <c r="AP12" s="38">
        <v>-11.5</v>
      </c>
      <c r="AQ12" s="38">
        <v>0</v>
      </c>
      <c r="AR12" s="38">
        <v>0</v>
      </c>
      <c r="AS12" s="38">
        <v>0</v>
      </c>
      <c r="AT12" s="38">
        <v>0</v>
      </c>
      <c r="AU12" s="38">
        <v>0</v>
      </c>
    </row>
    <row r="13" spans="1:47" x14ac:dyDescent="0.2">
      <c r="E13" s="9" t="s">
        <v>1459</v>
      </c>
      <c r="G13" s="9" t="s">
        <v>85</v>
      </c>
      <c r="J13" s="38">
        <f t="shared" si="0"/>
        <v>17472.534595057212</v>
      </c>
      <c r="K13" s="38"/>
      <c r="L13" s="38">
        <v>-176.32500000000002</v>
      </c>
      <c r="M13" s="38">
        <v>-207.02500000000001</v>
      </c>
      <c r="N13" s="38">
        <v>-173.18459501561074</v>
      </c>
      <c r="O13" s="38">
        <v>-262.41950638232601</v>
      </c>
      <c r="P13" s="38">
        <v>-213.16336552751969</v>
      </c>
      <c r="Q13" s="38">
        <v>-20.127395185069616</v>
      </c>
      <c r="R13" s="38">
        <v>164.26165941369351</v>
      </c>
      <c r="S13" s="38">
        <v>127.19864853574839</v>
      </c>
      <c r="T13" s="38">
        <v>443.5881817670155</v>
      </c>
      <c r="U13" s="38">
        <v>536.90833966175308</v>
      </c>
      <c r="V13" s="38">
        <v>514.32549755648938</v>
      </c>
      <c r="W13" s="38">
        <v>613.00761229800037</v>
      </c>
      <c r="X13" s="38">
        <v>1088.367750980952</v>
      </c>
      <c r="Y13" s="38">
        <v>1592.0423280932812</v>
      </c>
      <c r="Z13" s="38">
        <v>1608.355485988018</v>
      </c>
      <c r="AA13" s="38">
        <v>1738.2376438827548</v>
      </c>
      <c r="AB13" s="38">
        <v>2321.1254926804613</v>
      </c>
      <c r="AC13" s="38">
        <v>2056.4938017774912</v>
      </c>
      <c r="AD13" s="38">
        <v>1970.4069596722284</v>
      </c>
      <c r="AE13" s="38">
        <v>2073.0530604478417</v>
      </c>
      <c r="AF13" s="38">
        <v>1502.6069944120059</v>
      </c>
      <c r="AG13" s="38">
        <v>-220.59999999999991</v>
      </c>
      <c r="AH13" s="38">
        <v>487.4</v>
      </c>
      <c r="AI13" s="38">
        <v>-11.5</v>
      </c>
      <c r="AJ13" s="38">
        <v>-11.5</v>
      </c>
      <c r="AK13" s="38">
        <v>-11.5</v>
      </c>
      <c r="AL13" s="38">
        <v>-11.5</v>
      </c>
      <c r="AM13" s="38">
        <v>-11.5</v>
      </c>
      <c r="AN13" s="38">
        <v>-11.5</v>
      </c>
      <c r="AO13" s="38">
        <v>-11.5</v>
      </c>
      <c r="AP13" s="38">
        <v>-11.5</v>
      </c>
      <c r="AQ13" s="38">
        <v>0</v>
      </c>
      <c r="AR13" s="38">
        <v>0</v>
      </c>
      <c r="AS13" s="38">
        <v>0</v>
      </c>
      <c r="AT13" s="38">
        <v>0</v>
      </c>
      <c r="AU13" s="38">
        <v>0</v>
      </c>
    </row>
    <row r="14" spans="1:47" x14ac:dyDescent="0.2">
      <c r="E14" s="9" t="s">
        <v>1358</v>
      </c>
      <c r="G14" s="9" t="s">
        <v>85</v>
      </c>
      <c r="J14" s="38">
        <f t="shared" si="0"/>
        <v>5631.1829178719399</v>
      </c>
      <c r="K14" s="38"/>
      <c r="L14" s="38">
        <v>-194.610794208557</v>
      </c>
      <c r="M14" s="38">
        <v>-228.52516711403936</v>
      </c>
      <c r="N14" s="38">
        <v>-205.39122037524433</v>
      </c>
      <c r="O14" s="38">
        <v>-279.33887654697173</v>
      </c>
      <c r="P14" s="38">
        <v>-318.4625382872033</v>
      </c>
      <c r="Q14" s="38">
        <v>-415.81046916858406</v>
      </c>
      <c r="R14" s="38">
        <v>-686.1169216904002</v>
      </c>
      <c r="S14" s="38">
        <v>-761.11440987586286</v>
      </c>
      <c r="T14" s="38">
        <v>-144.31841671487086</v>
      </c>
      <c r="U14" s="38">
        <v>-9.6362436193006715</v>
      </c>
      <c r="V14" s="38">
        <v>-152.74540906666834</v>
      </c>
      <c r="W14" s="38">
        <v>-97.22009195244425</v>
      </c>
      <c r="X14" s="38">
        <v>326.87355171286526</v>
      </c>
      <c r="Y14" s="38">
        <v>876.00915613284997</v>
      </c>
      <c r="Z14" s="38">
        <v>877.72231402758666</v>
      </c>
      <c r="AA14" s="38">
        <v>1022.5044719223238</v>
      </c>
      <c r="AB14" s="38">
        <v>1595.4430443726192</v>
      </c>
      <c r="AC14" s="38">
        <v>1238.8606298170605</v>
      </c>
      <c r="AD14" s="38">
        <v>1240.5737877117974</v>
      </c>
      <c r="AE14" s="38">
        <v>1331.8259112827416</v>
      </c>
      <c r="AF14" s="38">
        <v>729.66060951224199</v>
      </c>
      <c r="AG14" s="38">
        <v>-11.5</v>
      </c>
      <c r="AH14" s="38">
        <v>-11.5</v>
      </c>
      <c r="AI14" s="38">
        <v>-11.5</v>
      </c>
      <c r="AJ14" s="38">
        <v>-11.5</v>
      </c>
      <c r="AK14" s="38">
        <v>-11.5</v>
      </c>
      <c r="AL14" s="38">
        <v>-11.5</v>
      </c>
      <c r="AM14" s="38">
        <v>-11.5</v>
      </c>
      <c r="AN14" s="38">
        <v>-11.5</v>
      </c>
      <c r="AO14" s="38">
        <v>-11.5</v>
      </c>
      <c r="AP14" s="38">
        <v>-11.5</v>
      </c>
      <c r="AQ14" s="38">
        <v>0</v>
      </c>
      <c r="AR14" s="38">
        <v>0</v>
      </c>
      <c r="AS14" s="38">
        <v>0</v>
      </c>
      <c r="AT14" s="38">
        <v>0</v>
      </c>
      <c r="AU14" s="38">
        <v>0</v>
      </c>
    </row>
    <row r="15" spans="1:47" x14ac:dyDescent="0.2">
      <c r="E15" s="9" t="s">
        <v>1360</v>
      </c>
      <c r="G15" s="9" t="s">
        <v>85</v>
      </c>
      <c r="J15" s="38">
        <f t="shared" si="0"/>
        <v>-12502.307912796057</v>
      </c>
      <c r="K15" s="38"/>
      <c r="L15" s="38">
        <v>-222.17727322271026</v>
      </c>
      <c r="M15" s="38">
        <v>-260.91107042053034</v>
      </c>
      <c r="N15" s="38">
        <v>-368.45106656849191</v>
      </c>
      <c r="O15" s="38">
        <v>-550.70372570371501</v>
      </c>
      <c r="P15" s="38">
        <v>-643.03715377120022</v>
      </c>
      <c r="Q15" s="38">
        <v>-875.89348159290091</v>
      </c>
      <c r="R15" s="38">
        <v>-1465.2359662497365</v>
      </c>
      <c r="S15" s="38">
        <v>-1724.1114267351149</v>
      </c>
      <c r="T15" s="38">
        <v>-1353.0691840487525</v>
      </c>
      <c r="U15" s="38">
        <v>-1316.1469512894359</v>
      </c>
      <c r="V15" s="38">
        <v>-1338.8848385675865</v>
      </c>
      <c r="W15" s="38">
        <v>-1421.107822298628</v>
      </c>
      <c r="X15" s="38">
        <v>-950.00662670418114</v>
      </c>
      <c r="Y15" s="38">
        <v>-310.1453069514605</v>
      </c>
      <c r="Z15" s="38">
        <v>-310.1453069514605</v>
      </c>
      <c r="AA15" s="38">
        <v>-129.04530695146016</v>
      </c>
      <c r="AB15" s="38">
        <v>383.56257630174525</v>
      </c>
      <c r="AC15" s="38">
        <v>142.65469304853968</v>
      </c>
      <c r="AD15" s="38">
        <v>142.65469304853968</v>
      </c>
      <c r="AE15" s="38">
        <v>212.09990943363707</v>
      </c>
      <c r="AF15" s="38">
        <v>-29.207276601150681</v>
      </c>
      <c r="AG15" s="38">
        <v>-11.5</v>
      </c>
      <c r="AH15" s="38">
        <v>-11.5</v>
      </c>
      <c r="AI15" s="38">
        <v>-11.5</v>
      </c>
      <c r="AJ15" s="38">
        <v>-11.5</v>
      </c>
      <c r="AK15" s="38">
        <v>-11.5</v>
      </c>
      <c r="AL15" s="38">
        <v>-11.5</v>
      </c>
      <c r="AM15" s="38">
        <v>-11.5</v>
      </c>
      <c r="AN15" s="38">
        <v>-11.5</v>
      </c>
      <c r="AO15" s="38">
        <v>-11.5</v>
      </c>
      <c r="AP15" s="38">
        <v>-11.5</v>
      </c>
      <c r="AQ15" s="38">
        <v>0</v>
      </c>
      <c r="AR15" s="38">
        <v>0</v>
      </c>
      <c r="AS15" s="38">
        <v>0</v>
      </c>
      <c r="AT15" s="38">
        <v>0</v>
      </c>
      <c r="AU15" s="38">
        <v>0</v>
      </c>
    </row>
    <row r="16" spans="1:47" x14ac:dyDescent="0.2">
      <c r="A16" s="24"/>
      <c r="D16" s="8" t="s">
        <v>302</v>
      </c>
      <c r="J16" s="38"/>
      <c r="K16" s="39"/>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row>
    <row r="17" spans="1:47" x14ac:dyDescent="0.2">
      <c r="A17" s="24"/>
      <c r="E17" s="9" t="s">
        <v>295</v>
      </c>
      <c r="G17" s="9" t="s">
        <v>85</v>
      </c>
      <c r="J17" s="38"/>
      <c r="K17" s="39"/>
      <c r="L17" s="38">
        <f t="shared" ref="L17:AU17" si="1">K17+L9</f>
        <v>-176.22499999999999</v>
      </c>
      <c r="M17" s="38">
        <f t="shared" si="1"/>
        <v>-383.15</v>
      </c>
      <c r="N17" s="38">
        <f t="shared" si="1"/>
        <v>-560.33459501561072</v>
      </c>
      <c r="O17" s="38">
        <f t="shared" si="1"/>
        <v>-812.8541013979368</v>
      </c>
      <c r="P17" s="38">
        <f t="shared" si="1"/>
        <v>-983.21746692545639</v>
      </c>
      <c r="Q17" s="38">
        <f t="shared" si="1"/>
        <v>-891.04486211052608</v>
      </c>
      <c r="R17" s="38">
        <f t="shared" si="1"/>
        <v>-497.28320269683229</v>
      </c>
      <c r="S17" s="38">
        <f t="shared" si="1"/>
        <v>-357.28455416108375</v>
      </c>
      <c r="T17" s="38">
        <f t="shared" si="1"/>
        <v>195.80362760593221</v>
      </c>
      <c r="U17" s="38">
        <f t="shared" si="1"/>
        <v>745.51196726768512</v>
      </c>
      <c r="V17" s="38">
        <f t="shared" si="1"/>
        <v>1278.837464824175</v>
      </c>
      <c r="W17" s="38">
        <f t="shared" si="1"/>
        <v>1960.9450771221755</v>
      </c>
      <c r="X17" s="38">
        <f t="shared" si="1"/>
        <v>3057.112828103127</v>
      </c>
      <c r="Y17" s="38">
        <f t="shared" si="1"/>
        <v>4675.0551561964076</v>
      </c>
      <c r="Z17" s="38">
        <f t="shared" si="1"/>
        <v>6294.7106421844246</v>
      </c>
      <c r="AA17" s="38">
        <f t="shared" si="1"/>
        <v>8059.1482860671786</v>
      </c>
      <c r="AB17" s="38">
        <f t="shared" si="1"/>
        <v>10503.673778747641</v>
      </c>
      <c r="AC17" s="38">
        <f t="shared" si="1"/>
        <v>12484.467580525132</v>
      </c>
      <c r="AD17" s="38">
        <f t="shared" si="1"/>
        <v>14466.97454019736</v>
      </c>
      <c r="AE17" s="38">
        <f t="shared" si="1"/>
        <v>16540.727600645201</v>
      </c>
      <c r="AF17" s="38">
        <f t="shared" si="1"/>
        <v>17758.434595057206</v>
      </c>
      <c r="AG17" s="38">
        <f t="shared" si="1"/>
        <v>17746.934595057206</v>
      </c>
      <c r="AH17" s="38">
        <f t="shared" si="1"/>
        <v>17735.434595057206</v>
      </c>
      <c r="AI17" s="38">
        <f t="shared" si="1"/>
        <v>17723.934595057206</v>
      </c>
      <c r="AJ17" s="38">
        <f t="shared" si="1"/>
        <v>17712.434595057206</v>
      </c>
      <c r="AK17" s="38">
        <f t="shared" si="1"/>
        <v>17700.934595057206</v>
      </c>
      <c r="AL17" s="38">
        <f t="shared" si="1"/>
        <v>17689.434595057206</v>
      </c>
      <c r="AM17" s="38">
        <f t="shared" si="1"/>
        <v>17677.934595057206</v>
      </c>
      <c r="AN17" s="38">
        <f t="shared" si="1"/>
        <v>17666.434595057206</v>
      </c>
      <c r="AO17" s="38">
        <f t="shared" si="1"/>
        <v>17654.934595057206</v>
      </c>
      <c r="AP17" s="38">
        <f t="shared" si="1"/>
        <v>17643.434595057206</v>
      </c>
      <c r="AQ17" s="38">
        <f t="shared" si="1"/>
        <v>17643.434595057206</v>
      </c>
      <c r="AR17" s="38">
        <f t="shared" si="1"/>
        <v>17643.434595057206</v>
      </c>
      <c r="AS17" s="38">
        <f t="shared" si="1"/>
        <v>17643.434595057206</v>
      </c>
      <c r="AT17" s="38">
        <f t="shared" si="1"/>
        <v>17643.434595057206</v>
      </c>
      <c r="AU17" s="38">
        <f t="shared" si="1"/>
        <v>17643.434595057206</v>
      </c>
    </row>
    <row r="18" spans="1:47" x14ac:dyDescent="0.2">
      <c r="A18" s="24"/>
      <c r="E18" s="9" t="s">
        <v>293</v>
      </c>
      <c r="G18" s="9" t="s">
        <v>85</v>
      </c>
      <c r="J18" s="38"/>
      <c r="K18" s="39"/>
      <c r="L18" s="38">
        <f>K18+L11</f>
        <v>-176.3</v>
      </c>
      <c r="M18" s="38">
        <f t="shared" ref="M18:AU18" si="2">L18+M11</f>
        <v>-383.3</v>
      </c>
      <c r="N18" s="38">
        <f t="shared" si="2"/>
        <v>-575.20000000000005</v>
      </c>
      <c r="O18" s="38">
        <f t="shared" si="2"/>
        <v>-900.7</v>
      </c>
      <c r="P18" s="38">
        <f t="shared" si="2"/>
        <v>-1162.9000000000001</v>
      </c>
      <c r="Q18" s="38">
        <f t="shared" si="2"/>
        <v>-1211.5</v>
      </c>
      <c r="R18" s="38">
        <f t="shared" si="2"/>
        <v>-850.2</v>
      </c>
      <c r="S18" s="38">
        <f t="shared" si="2"/>
        <v>-768.80000000000007</v>
      </c>
      <c r="T18" s="38">
        <f t="shared" si="2"/>
        <v>-359.30000000000007</v>
      </c>
      <c r="U18" s="38">
        <f t="shared" si="2"/>
        <v>170.29999999999995</v>
      </c>
      <c r="V18" s="38">
        <f t="shared" si="2"/>
        <v>731.59999999999991</v>
      </c>
      <c r="W18" s="38">
        <f t="shared" si="2"/>
        <v>1406.3999999999999</v>
      </c>
      <c r="X18" s="38">
        <f t="shared" si="2"/>
        <v>2479.8999999999996</v>
      </c>
      <c r="Y18" s="38">
        <f t="shared" si="2"/>
        <v>4046.3999999999996</v>
      </c>
      <c r="Z18" s="38">
        <f t="shared" si="2"/>
        <v>5626.7</v>
      </c>
      <c r="AA18" s="38">
        <f t="shared" si="2"/>
        <v>7334.6</v>
      </c>
      <c r="AB18" s="38">
        <f t="shared" si="2"/>
        <v>9625.1</v>
      </c>
      <c r="AC18" s="38">
        <f t="shared" si="2"/>
        <v>11647.4</v>
      </c>
      <c r="AD18" s="38">
        <f t="shared" si="2"/>
        <v>13581.3</v>
      </c>
      <c r="AE18" s="38">
        <f t="shared" si="2"/>
        <v>15571.3</v>
      </c>
      <c r="AF18" s="38">
        <f t="shared" si="2"/>
        <v>17060.7</v>
      </c>
      <c r="AG18" s="38">
        <f t="shared" si="2"/>
        <v>19527</v>
      </c>
      <c r="AH18" s="38">
        <f t="shared" si="2"/>
        <v>20014.400000000001</v>
      </c>
      <c r="AI18" s="38">
        <f t="shared" si="2"/>
        <v>20002.900000000001</v>
      </c>
      <c r="AJ18" s="38">
        <f t="shared" si="2"/>
        <v>19991.400000000001</v>
      </c>
      <c r="AK18" s="38">
        <f t="shared" si="2"/>
        <v>19979.900000000001</v>
      </c>
      <c r="AL18" s="38">
        <f t="shared" si="2"/>
        <v>19968.400000000001</v>
      </c>
      <c r="AM18" s="38">
        <f t="shared" si="2"/>
        <v>19956.900000000001</v>
      </c>
      <c r="AN18" s="38">
        <f t="shared" si="2"/>
        <v>19945.400000000001</v>
      </c>
      <c r="AO18" s="38">
        <f t="shared" si="2"/>
        <v>19933.900000000001</v>
      </c>
      <c r="AP18" s="38">
        <f t="shared" si="2"/>
        <v>19922.400000000001</v>
      </c>
      <c r="AQ18" s="38">
        <f t="shared" si="2"/>
        <v>19922.400000000001</v>
      </c>
      <c r="AR18" s="38">
        <f t="shared" si="2"/>
        <v>19922.400000000001</v>
      </c>
      <c r="AS18" s="38">
        <f t="shared" si="2"/>
        <v>19922.400000000001</v>
      </c>
      <c r="AT18" s="38">
        <f t="shared" si="2"/>
        <v>19922.400000000001</v>
      </c>
      <c r="AU18" s="38">
        <f t="shared" si="2"/>
        <v>19922.400000000001</v>
      </c>
    </row>
    <row r="19" spans="1:47" x14ac:dyDescent="0.2">
      <c r="A19" s="24"/>
      <c r="E19" s="9" t="s">
        <v>1274</v>
      </c>
      <c r="G19" s="9" t="s">
        <v>85</v>
      </c>
      <c r="J19" s="38"/>
      <c r="K19" s="39"/>
      <c r="L19" s="38">
        <f>K19+L12</f>
        <v>-176.22499999999999</v>
      </c>
      <c r="M19" s="38">
        <f t="shared" ref="M19:AU19" si="3">L19+M12</f>
        <v>-383.15</v>
      </c>
      <c r="N19" s="38">
        <f t="shared" si="3"/>
        <v>-560.3350886735218</v>
      </c>
      <c r="O19" s="38">
        <f t="shared" si="3"/>
        <v>-812.85514615758848</v>
      </c>
      <c r="P19" s="38">
        <f t="shared" si="3"/>
        <v>-983.21910497216118</v>
      </c>
      <c r="Q19" s="38">
        <f t="shared" si="3"/>
        <v>-891.04725231237512</v>
      </c>
      <c r="R19" s="38">
        <f t="shared" si="3"/>
        <v>-497.28593475229684</v>
      </c>
      <c r="S19" s="38">
        <f t="shared" si="3"/>
        <v>-357.28810094058895</v>
      </c>
      <c r="T19" s="38">
        <f t="shared" si="3"/>
        <v>195.79926610238647</v>
      </c>
      <c r="U19" s="38">
        <f t="shared" si="3"/>
        <v>745.50679104009862</v>
      </c>
      <c r="V19" s="38">
        <f t="shared" si="3"/>
        <v>1278.8314738725476</v>
      </c>
      <c r="W19" s="38">
        <f t="shared" si="3"/>
        <v>1960.9382090481477</v>
      </c>
      <c r="X19" s="38">
        <f t="shared" si="3"/>
        <v>3057.1051453050582</v>
      </c>
      <c r="Y19" s="38">
        <f t="shared" si="3"/>
        <v>4675.0466586742978</v>
      </c>
      <c r="Z19" s="38">
        <f t="shared" si="3"/>
        <v>6294.7013299382743</v>
      </c>
      <c r="AA19" s="38">
        <f t="shared" si="3"/>
        <v>8059.1381590969877</v>
      </c>
      <c r="AB19" s="38">
        <f t="shared" si="3"/>
        <v>10503.662774655048</v>
      </c>
      <c r="AC19" s="38">
        <f t="shared" si="3"/>
        <v>12484.455761708497</v>
      </c>
      <c r="AD19" s="38">
        <f t="shared" si="3"/>
        <v>14466.961906656685</v>
      </c>
      <c r="AE19" s="38">
        <f t="shared" si="3"/>
        <v>16540.714139617183</v>
      </c>
      <c r="AF19" s="38">
        <f t="shared" si="3"/>
        <v>17758.420364820406</v>
      </c>
      <c r="AG19" s="38">
        <f t="shared" si="3"/>
        <v>17746.920364820406</v>
      </c>
      <c r="AH19" s="38">
        <f t="shared" si="3"/>
        <v>17735.420364820406</v>
      </c>
      <c r="AI19" s="38">
        <f t="shared" si="3"/>
        <v>17723.920364820406</v>
      </c>
      <c r="AJ19" s="38">
        <f t="shared" si="3"/>
        <v>17712.420364820406</v>
      </c>
      <c r="AK19" s="38">
        <f t="shared" si="3"/>
        <v>17700.920364820406</v>
      </c>
      <c r="AL19" s="38">
        <f t="shared" si="3"/>
        <v>17689.420364820406</v>
      </c>
      <c r="AM19" s="38">
        <f t="shared" si="3"/>
        <v>17677.920364820406</v>
      </c>
      <c r="AN19" s="38">
        <f t="shared" si="3"/>
        <v>17666.420364820406</v>
      </c>
      <c r="AO19" s="38">
        <f t="shared" si="3"/>
        <v>17654.920364820406</v>
      </c>
      <c r="AP19" s="38">
        <f t="shared" si="3"/>
        <v>17643.420364820406</v>
      </c>
      <c r="AQ19" s="38">
        <f t="shared" si="3"/>
        <v>17643.420364820406</v>
      </c>
      <c r="AR19" s="38">
        <f t="shared" si="3"/>
        <v>17643.420364820406</v>
      </c>
      <c r="AS19" s="38">
        <f t="shared" si="3"/>
        <v>17643.420364820406</v>
      </c>
      <c r="AT19" s="38">
        <f t="shared" si="3"/>
        <v>17643.420364820406</v>
      </c>
      <c r="AU19" s="38">
        <f t="shared" si="3"/>
        <v>17643.420364820406</v>
      </c>
    </row>
    <row r="20" spans="1:47" x14ac:dyDescent="0.2">
      <c r="A20" s="24"/>
      <c r="E20" s="9" t="s">
        <v>1459</v>
      </c>
      <c r="G20" s="9" t="s">
        <v>85</v>
      </c>
      <c r="J20" s="38"/>
      <c r="K20" s="39"/>
      <c r="L20" s="38">
        <f>K20+L13</f>
        <v>-176.32500000000002</v>
      </c>
      <c r="M20" s="38">
        <f t="shared" ref="M20:AU20" si="4">L20+M13</f>
        <v>-383.35</v>
      </c>
      <c r="N20" s="38">
        <f t="shared" si="4"/>
        <v>-556.53459501561076</v>
      </c>
      <c r="O20" s="38">
        <f t="shared" si="4"/>
        <v>-818.95410139793671</v>
      </c>
      <c r="P20" s="38">
        <f t="shared" si="4"/>
        <v>-1032.1174669254565</v>
      </c>
      <c r="Q20" s="38">
        <f t="shared" si="4"/>
        <v>-1052.2448621105261</v>
      </c>
      <c r="R20" s="38">
        <f t="shared" si="4"/>
        <v>-887.98320269683268</v>
      </c>
      <c r="S20" s="38">
        <f t="shared" si="4"/>
        <v>-760.78455416108432</v>
      </c>
      <c r="T20" s="38">
        <f t="shared" si="4"/>
        <v>-317.19637239406882</v>
      </c>
      <c r="U20" s="38">
        <f t="shared" si="4"/>
        <v>219.71196726768426</v>
      </c>
      <c r="V20" s="38">
        <f t="shared" si="4"/>
        <v>734.03746482417364</v>
      </c>
      <c r="W20" s="38">
        <f t="shared" si="4"/>
        <v>1347.045077122174</v>
      </c>
      <c r="X20" s="38">
        <f t="shared" si="4"/>
        <v>2435.4128281031262</v>
      </c>
      <c r="Y20" s="38">
        <f t="shared" si="4"/>
        <v>4027.4551561964072</v>
      </c>
      <c r="Z20" s="38">
        <f t="shared" si="4"/>
        <v>5635.810642184425</v>
      </c>
      <c r="AA20" s="38">
        <f t="shared" si="4"/>
        <v>7374.04828606718</v>
      </c>
      <c r="AB20" s="38">
        <f t="shared" si="4"/>
        <v>9695.1737787476413</v>
      </c>
      <c r="AC20" s="38">
        <f t="shared" si="4"/>
        <v>11751.667580525133</v>
      </c>
      <c r="AD20" s="38">
        <f t="shared" si="4"/>
        <v>13722.074540197362</v>
      </c>
      <c r="AE20" s="38">
        <f t="shared" si="4"/>
        <v>15795.127600645203</v>
      </c>
      <c r="AF20" s="38">
        <f t="shared" si="4"/>
        <v>17297.734595057209</v>
      </c>
      <c r="AG20" s="38">
        <f t="shared" si="4"/>
        <v>17077.13459505721</v>
      </c>
      <c r="AH20" s="38">
        <f t="shared" si="4"/>
        <v>17564.534595057212</v>
      </c>
      <c r="AI20" s="38">
        <f t="shared" si="4"/>
        <v>17553.034595057212</v>
      </c>
      <c r="AJ20" s="38">
        <f t="shared" si="4"/>
        <v>17541.534595057212</v>
      </c>
      <c r="AK20" s="38">
        <f t="shared" si="4"/>
        <v>17530.034595057212</v>
      </c>
      <c r="AL20" s="38">
        <f t="shared" si="4"/>
        <v>17518.534595057212</v>
      </c>
      <c r="AM20" s="38">
        <f t="shared" si="4"/>
        <v>17507.034595057212</v>
      </c>
      <c r="AN20" s="38">
        <f t="shared" si="4"/>
        <v>17495.534595057212</v>
      </c>
      <c r="AO20" s="38">
        <f t="shared" si="4"/>
        <v>17484.034595057212</v>
      </c>
      <c r="AP20" s="38">
        <f t="shared" si="4"/>
        <v>17472.534595057212</v>
      </c>
      <c r="AQ20" s="38">
        <f t="shared" si="4"/>
        <v>17472.534595057212</v>
      </c>
      <c r="AR20" s="38">
        <f t="shared" si="4"/>
        <v>17472.534595057212</v>
      </c>
      <c r="AS20" s="38">
        <f t="shared" si="4"/>
        <v>17472.534595057212</v>
      </c>
      <c r="AT20" s="38">
        <f t="shared" si="4"/>
        <v>17472.534595057212</v>
      </c>
      <c r="AU20" s="38">
        <f t="shared" si="4"/>
        <v>17472.534595057212</v>
      </c>
    </row>
    <row r="21" spans="1:47" x14ac:dyDescent="0.2">
      <c r="A21" s="24"/>
      <c r="E21" s="9" t="s">
        <v>1358</v>
      </c>
      <c r="G21" s="9" t="s">
        <v>85</v>
      </c>
      <c r="J21" s="38"/>
      <c r="K21" s="39"/>
      <c r="L21" s="38">
        <f>K21+L14</f>
        <v>-194.610794208557</v>
      </c>
      <c r="M21" s="38">
        <f t="shared" ref="M21:AU21" si="5">L21+M14</f>
        <v>-423.13596132259636</v>
      </c>
      <c r="N21" s="38">
        <f t="shared" si="5"/>
        <v>-628.52718169784066</v>
      </c>
      <c r="O21" s="38">
        <f t="shared" si="5"/>
        <v>-907.86605824481239</v>
      </c>
      <c r="P21" s="38">
        <f t="shared" si="5"/>
        <v>-1226.3285965320156</v>
      </c>
      <c r="Q21" s="38">
        <f t="shared" si="5"/>
        <v>-1642.1390657005995</v>
      </c>
      <c r="R21" s="38">
        <f t="shared" si="5"/>
        <v>-2328.2559873909995</v>
      </c>
      <c r="S21" s="38">
        <f t="shared" si="5"/>
        <v>-3089.3703972668623</v>
      </c>
      <c r="T21" s="38">
        <f t="shared" si="5"/>
        <v>-3233.6888139817329</v>
      </c>
      <c r="U21" s="38">
        <f t="shared" si="5"/>
        <v>-3243.3250576010337</v>
      </c>
      <c r="V21" s="38">
        <f t="shared" si="5"/>
        <v>-3396.070466667702</v>
      </c>
      <c r="W21" s="38">
        <f t="shared" si="5"/>
        <v>-3493.2905586201464</v>
      </c>
      <c r="X21" s="38">
        <f t="shared" si="5"/>
        <v>-3166.4170069072811</v>
      </c>
      <c r="Y21" s="38">
        <f t="shared" si="5"/>
        <v>-2290.4078507744312</v>
      </c>
      <c r="Z21" s="38">
        <f t="shared" si="5"/>
        <v>-1412.6855367468445</v>
      </c>
      <c r="AA21" s="38">
        <f t="shared" si="5"/>
        <v>-390.18106482452072</v>
      </c>
      <c r="AB21" s="38">
        <f t="shared" si="5"/>
        <v>1205.2619795480985</v>
      </c>
      <c r="AC21" s="38">
        <f t="shared" si="5"/>
        <v>2444.122609365159</v>
      </c>
      <c r="AD21" s="38">
        <f t="shared" si="5"/>
        <v>3684.6963970769566</v>
      </c>
      <c r="AE21" s="38">
        <f t="shared" si="5"/>
        <v>5016.5223083596984</v>
      </c>
      <c r="AF21" s="38">
        <f t="shared" si="5"/>
        <v>5746.1829178719399</v>
      </c>
      <c r="AG21" s="38">
        <f t="shared" si="5"/>
        <v>5734.6829178719399</v>
      </c>
      <c r="AH21" s="38">
        <f t="shared" si="5"/>
        <v>5723.1829178719399</v>
      </c>
      <c r="AI21" s="38">
        <f t="shared" si="5"/>
        <v>5711.6829178719399</v>
      </c>
      <c r="AJ21" s="38">
        <f t="shared" si="5"/>
        <v>5700.1829178719399</v>
      </c>
      <c r="AK21" s="38">
        <f t="shared" si="5"/>
        <v>5688.6829178719399</v>
      </c>
      <c r="AL21" s="38">
        <f t="shared" si="5"/>
        <v>5677.1829178719399</v>
      </c>
      <c r="AM21" s="38">
        <f t="shared" si="5"/>
        <v>5665.6829178719399</v>
      </c>
      <c r="AN21" s="38">
        <f t="shared" si="5"/>
        <v>5654.1829178719399</v>
      </c>
      <c r="AO21" s="38">
        <f t="shared" si="5"/>
        <v>5642.6829178719399</v>
      </c>
      <c r="AP21" s="38">
        <f t="shared" si="5"/>
        <v>5631.1829178719399</v>
      </c>
      <c r="AQ21" s="38">
        <f t="shared" si="5"/>
        <v>5631.1829178719399</v>
      </c>
      <c r="AR21" s="38">
        <f t="shared" si="5"/>
        <v>5631.1829178719399</v>
      </c>
      <c r="AS21" s="38">
        <f t="shared" si="5"/>
        <v>5631.1829178719399</v>
      </c>
      <c r="AT21" s="38">
        <f t="shared" si="5"/>
        <v>5631.1829178719399</v>
      </c>
      <c r="AU21" s="38">
        <f t="shared" si="5"/>
        <v>5631.1829178719399</v>
      </c>
    </row>
    <row r="22" spans="1:47" x14ac:dyDescent="0.2">
      <c r="A22" s="24"/>
      <c r="E22" s="9" t="s">
        <v>1360</v>
      </c>
      <c r="G22" s="9" t="s">
        <v>85</v>
      </c>
      <c r="J22" s="38"/>
      <c r="K22" s="39"/>
      <c r="L22" s="38">
        <f t="shared" ref="L22:AU22" si="6">K22+L15</f>
        <v>-222.17727322271026</v>
      </c>
      <c r="M22" s="38">
        <f t="shared" si="6"/>
        <v>-483.08834364324059</v>
      </c>
      <c r="N22" s="38">
        <f t="shared" si="6"/>
        <v>-851.5394102117325</v>
      </c>
      <c r="O22" s="38">
        <f t="shared" si="6"/>
        <v>-1402.2431359154475</v>
      </c>
      <c r="P22" s="38">
        <f t="shared" si="6"/>
        <v>-2045.2802896866478</v>
      </c>
      <c r="Q22" s="38">
        <f t="shared" si="6"/>
        <v>-2921.1737712795489</v>
      </c>
      <c r="R22" s="38">
        <f t="shared" si="6"/>
        <v>-4386.4097375292858</v>
      </c>
      <c r="S22" s="38">
        <f t="shared" si="6"/>
        <v>-6110.5211642644008</v>
      </c>
      <c r="T22" s="38">
        <f t="shared" si="6"/>
        <v>-7463.5903483131533</v>
      </c>
      <c r="U22" s="38">
        <f t="shared" si="6"/>
        <v>-8779.7372996025897</v>
      </c>
      <c r="V22" s="38">
        <f t="shared" si="6"/>
        <v>-10118.622138170176</v>
      </c>
      <c r="W22" s="38">
        <f t="shared" si="6"/>
        <v>-11539.729960468805</v>
      </c>
      <c r="X22" s="38">
        <f t="shared" si="6"/>
        <v>-12489.736587172985</v>
      </c>
      <c r="Y22" s="38">
        <f t="shared" si="6"/>
        <v>-12799.881894124446</v>
      </c>
      <c r="Z22" s="38">
        <f t="shared" si="6"/>
        <v>-13110.027201075907</v>
      </c>
      <c r="AA22" s="38">
        <f t="shared" si="6"/>
        <v>-13239.072508027368</v>
      </c>
      <c r="AB22" s="38">
        <f t="shared" si="6"/>
        <v>-12855.509931725623</v>
      </c>
      <c r="AC22" s="38">
        <f t="shared" si="6"/>
        <v>-12712.855238677083</v>
      </c>
      <c r="AD22" s="38">
        <f t="shared" si="6"/>
        <v>-12570.200545628542</v>
      </c>
      <c r="AE22" s="38">
        <f t="shared" si="6"/>
        <v>-12358.100636194906</v>
      </c>
      <c r="AF22" s="38">
        <f t="shared" si="6"/>
        <v>-12387.307912796057</v>
      </c>
      <c r="AG22" s="38">
        <f t="shared" si="6"/>
        <v>-12398.807912796057</v>
      </c>
      <c r="AH22" s="38">
        <f t="shared" si="6"/>
        <v>-12410.307912796057</v>
      </c>
      <c r="AI22" s="38">
        <f t="shared" si="6"/>
        <v>-12421.807912796057</v>
      </c>
      <c r="AJ22" s="38">
        <f t="shared" si="6"/>
        <v>-12433.307912796057</v>
      </c>
      <c r="AK22" s="38">
        <f t="shared" si="6"/>
        <v>-12444.807912796057</v>
      </c>
      <c r="AL22" s="38">
        <f t="shared" si="6"/>
        <v>-12456.307912796057</v>
      </c>
      <c r="AM22" s="38">
        <f t="shared" si="6"/>
        <v>-12467.807912796057</v>
      </c>
      <c r="AN22" s="38">
        <f t="shared" si="6"/>
        <v>-12479.307912796057</v>
      </c>
      <c r="AO22" s="38">
        <f t="shared" si="6"/>
        <v>-12490.807912796057</v>
      </c>
      <c r="AP22" s="38">
        <f t="shared" si="6"/>
        <v>-12502.307912796057</v>
      </c>
      <c r="AQ22" s="38">
        <f t="shared" si="6"/>
        <v>-12502.307912796057</v>
      </c>
      <c r="AR22" s="38">
        <f t="shared" si="6"/>
        <v>-12502.307912796057</v>
      </c>
      <c r="AS22" s="38">
        <f t="shared" si="6"/>
        <v>-12502.307912796057</v>
      </c>
      <c r="AT22" s="38">
        <f t="shared" si="6"/>
        <v>-12502.307912796057</v>
      </c>
      <c r="AU22" s="38">
        <f t="shared" si="6"/>
        <v>-12502.307912796057</v>
      </c>
    </row>
    <row r="23" spans="1:47" x14ac:dyDescent="0.2">
      <c r="A23" s="24"/>
      <c r="E23" s="24"/>
      <c r="F23" s="24"/>
      <c r="G23" s="24"/>
      <c r="H23" s="1"/>
      <c r="I23" s="1"/>
      <c r="J23" s="38"/>
      <c r="K23" s="39"/>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row>
    <row r="24" spans="1:47" x14ac:dyDescent="0.2">
      <c r="A24" s="24"/>
      <c r="C24" s="7" t="s">
        <v>301</v>
      </c>
      <c r="E24" s="24"/>
      <c r="F24" s="24"/>
      <c r="G24" s="24"/>
      <c r="H24" s="1"/>
      <c r="I24" s="1"/>
      <c r="J24" s="38"/>
      <c r="K24" s="39"/>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row>
    <row r="25" spans="1:47" x14ac:dyDescent="0.2">
      <c r="A25" s="24"/>
      <c r="E25" s="24"/>
      <c r="F25" s="24"/>
      <c r="G25" s="24"/>
      <c r="H25" s="1"/>
      <c r="I25" s="1"/>
      <c r="J25" s="38"/>
      <c r="K25" s="39"/>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row>
    <row r="26" spans="1:47" x14ac:dyDescent="0.2">
      <c r="A26" s="24"/>
      <c r="D26" s="8" t="s">
        <v>300</v>
      </c>
      <c r="E26" s="24"/>
      <c r="F26" s="24"/>
      <c r="G26" s="24"/>
      <c r="H26" s="1"/>
      <c r="I26" s="1"/>
      <c r="J26" s="38"/>
      <c r="K26" s="39"/>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row>
    <row r="27" spans="1:47" x14ac:dyDescent="0.2">
      <c r="E27" s="9" t="s">
        <v>295</v>
      </c>
      <c r="G27" s="9" t="s">
        <v>85</v>
      </c>
      <c r="J27" s="38">
        <f>SUM($L27:$AP27)</f>
        <v>5268.617509243576</v>
      </c>
      <c r="K27" s="38"/>
      <c r="L27" s="38">
        <f>Calculations!L406</f>
        <v>-176.22499999999999</v>
      </c>
      <c r="M27" s="38">
        <f>Calculations!M406</f>
        <v>-191.5972222222222</v>
      </c>
      <c r="N27" s="38">
        <f>Calculations!N406</f>
        <v>-151.90723166633293</v>
      </c>
      <c r="O27" s="38">
        <f>Calculations!O406</f>
        <v>-200.45812565278888</v>
      </c>
      <c r="P27" s="38">
        <f>Calculations!P406</f>
        <v>-125.22215948560111</v>
      </c>
      <c r="Q27" s="38">
        <f>Calculations!Q406</f>
        <v>62.731126063873951</v>
      </c>
      <c r="R27" s="38">
        <f>Calculations!R406</f>
        <v>248.13663799359949</v>
      </c>
      <c r="S27" s="38">
        <f>Calculations!S406</f>
        <v>81.68786677028848</v>
      </c>
      <c r="T27" s="38">
        <f>Calculations!T406</f>
        <v>298.81633499449168</v>
      </c>
      <c r="U27" s="38">
        <f>Calculations!U406</f>
        <v>274.99102913934115</v>
      </c>
      <c r="V27" s="38">
        <f>Calculations!V406</f>
        <v>247.03289749769027</v>
      </c>
      <c r="W27" s="38">
        <f>Calculations!W406</f>
        <v>292.54426313835773</v>
      </c>
      <c r="X27" s="38">
        <f>Calculations!X406</f>
        <v>435.3032956985686</v>
      </c>
      <c r="Y27" s="38">
        <f>Calculations!Y406</f>
        <v>594.91403627922978</v>
      </c>
      <c r="Z27" s="38">
        <f>Calculations!Z406</f>
        <v>551.42959340903724</v>
      </c>
      <c r="AA27" s="38">
        <f>Calculations!AA406</f>
        <v>556.22433116359718</v>
      </c>
      <c r="AB27" s="38">
        <f>Calculations!AB406</f>
        <v>713.53368902330647</v>
      </c>
      <c r="AC27" s="38">
        <f>Calculations!AC406</f>
        <v>535.34706383590822</v>
      </c>
      <c r="AD27" s="38">
        <f>Calculations!AD406</f>
        <v>496.12044187386942</v>
      </c>
      <c r="AE27" s="38">
        <f>Calculations!AE406</f>
        <v>480.51360185518121</v>
      </c>
      <c r="AF27" s="38">
        <f>Calculations!AF406</f>
        <v>261.25685279447725</v>
      </c>
      <c r="AG27" s="38">
        <f>Calculations!AG406</f>
        <v>-2.2845410973580091</v>
      </c>
      <c r="AH27" s="38">
        <f>Calculations!AH406</f>
        <v>-2.1153158308870452</v>
      </c>
      <c r="AI27" s="38">
        <f>Calculations!AI406</f>
        <v>-1.9586257693398568</v>
      </c>
      <c r="AJ27" s="38">
        <f>Calculations!AJ406</f>
        <v>-1.8135423790183858</v>
      </c>
      <c r="AK27" s="38">
        <f>Calculations!AK406</f>
        <v>-1.6792059064985052</v>
      </c>
      <c r="AL27" s="38">
        <f>Calculations!AL406</f>
        <v>-1.5548202837949123</v>
      </c>
      <c r="AM27" s="38">
        <f>Calculations!AM406</f>
        <v>-1.4396484109212151</v>
      </c>
      <c r="AN27" s="38">
        <f>Calculations!AN406</f>
        <v>-1.333007787890014</v>
      </c>
      <c r="AO27" s="38">
        <f>Calculations!AO406</f>
        <v>-1.2342664702685315</v>
      </c>
      <c r="AP27" s="38">
        <f>Calculations!AP406</f>
        <v>-1.1428393243227142</v>
      </c>
      <c r="AQ27" s="38">
        <f>Calculations!AQ406</f>
        <v>0</v>
      </c>
      <c r="AR27" s="38">
        <f>Calculations!AR406</f>
        <v>0</v>
      </c>
      <c r="AS27" s="38">
        <f>Calculations!AS406</f>
        <v>0</v>
      </c>
      <c r="AT27" s="38">
        <f>Calculations!AT406</f>
        <v>0</v>
      </c>
      <c r="AU27" s="38">
        <f>Calculations!AU406</f>
        <v>0</v>
      </c>
    </row>
    <row r="28" spans="1:47" x14ac:dyDescent="0.2">
      <c r="E28" s="10" t="s">
        <v>1512</v>
      </c>
      <c r="G28" s="9"/>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row>
    <row r="29" spans="1:47" x14ac:dyDescent="0.2">
      <c r="E29" s="9" t="s">
        <v>293</v>
      </c>
      <c r="G29" s="9" t="s">
        <v>85</v>
      </c>
      <c r="J29" s="38">
        <f>SUM($L29:$AP29)</f>
        <v>5419.9908212933206</v>
      </c>
      <c r="K29" s="38"/>
      <c r="L29" s="38">
        <v>-176.3</v>
      </c>
      <c r="M29" s="38">
        <v>-191.66666666666666</v>
      </c>
      <c r="N29" s="38">
        <v>-164.52331961591221</v>
      </c>
      <c r="O29" s="38">
        <v>-258.39239445206522</v>
      </c>
      <c r="P29" s="38">
        <v>-192.72482740323005</v>
      </c>
      <c r="Q29" s="38">
        <v>-33.076343375840395</v>
      </c>
      <c r="R29" s="38">
        <v>227.68028619286568</v>
      </c>
      <c r="S29" s="38">
        <v>47.496118174337703</v>
      </c>
      <c r="T29" s="38">
        <v>221.24010820355906</v>
      </c>
      <c r="U29" s="38">
        <v>264.93185299282072</v>
      </c>
      <c r="V29" s="38">
        <v>259.99050486193323</v>
      </c>
      <c r="W29" s="38">
        <v>289.41015348106009</v>
      </c>
      <c r="X29" s="38">
        <v>426.30161990647161</v>
      </c>
      <c r="Y29" s="38">
        <v>575.99879899902339</v>
      </c>
      <c r="Z29" s="38">
        <v>538.0305836662036</v>
      </c>
      <c r="AA29" s="38">
        <v>538.40130791124341</v>
      </c>
      <c r="AB29" s="38">
        <v>668.57511594849166</v>
      </c>
      <c r="AC29" s="38">
        <v>546.56490050798982</v>
      </c>
      <c r="AD29" s="38">
        <v>483.95659740760942</v>
      </c>
      <c r="AE29" s="38">
        <v>461.10700735279829</v>
      </c>
      <c r="AF29" s="38">
        <v>319.54810010760184</v>
      </c>
      <c r="AG29" s="38">
        <v>489.94467029687468</v>
      </c>
      <c r="AH29" s="38">
        <v>89.652603128203978</v>
      </c>
      <c r="AI29" s="38">
        <v>-1.9586257693398568</v>
      </c>
      <c r="AJ29" s="38">
        <v>-1.8135423790183858</v>
      </c>
      <c r="AK29" s="38">
        <v>-1.6792059064985052</v>
      </c>
      <c r="AL29" s="38">
        <v>-1.5548202837949123</v>
      </c>
      <c r="AM29" s="38">
        <v>-1.4396484109212151</v>
      </c>
      <c r="AN29" s="38">
        <v>-1.333007787890014</v>
      </c>
      <c r="AO29" s="38">
        <v>-1.2342664702685315</v>
      </c>
      <c r="AP29" s="38">
        <v>-1.1428393243227142</v>
      </c>
      <c r="AQ29" s="38">
        <v>0</v>
      </c>
      <c r="AR29" s="38">
        <v>0</v>
      </c>
      <c r="AS29" s="38">
        <v>0</v>
      </c>
      <c r="AT29" s="38">
        <v>0</v>
      </c>
      <c r="AU29" s="38">
        <v>0</v>
      </c>
    </row>
    <row r="30" spans="1:47" x14ac:dyDescent="0.2">
      <c r="E30" s="9" t="s">
        <v>1274</v>
      </c>
      <c r="F30" s="23"/>
      <c r="G30" s="9" t="s">
        <v>85</v>
      </c>
      <c r="J30" s="38">
        <f t="shared" ref="J30:J33" si="7">SUM($L30:$AP30)</f>
        <v>5268.6112142387456</v>
      </c>
      <c r="K30" s="38"/>
      <c r="L30" s="38">
        <v>-176.22499999999999</v>
      </c>
      <c r="M30" s="38">
        <v>-191.5972222222222</v>
      </c>
      <c r="N30" s="38">
        <v>-151.907654898424</v>
      </c>
      <c r="O30" s="38">
        <v>-200.45856313511865</v>
      </c>
      <c r="P30" s="38">
        <v>-125.22259556929642</v>
      </c>
      <c r="Q30" s="38">
        <v>62.730614159721206</v>
      </c>
      <c r="R30" s="38">
        <v>248.13642256783416</v>
      </c>
      <c r="S30" s="38">
        <v>81.687391386635966</v>
      </c>
      <c r="T30" s="38">
        <v>298.81589482444315</v>
      </c>
      <c r="U30" s="38">
        <v>274.99062157448128</v>
      </c>
      <c r="V30" s="38">
        <v>247.03252012282002</v>
      </c>
      <c r="W30" s="38">
        <v>292.54388695559464</v>
      </c>
      <c r="X30" s="38">
        <v>435.30297216044244</v>
      </c>
      <c r="Y30" s="38">
        <v>594.91373670689075</v>
      </c>
      <c r="Z30" s="38">
        <v>551.42931602724195</v>
      </c>
      <c r="AA30" s="38">
        <v>556.22407432860155</v>
      </c>
      <c r="AB30" s="38">
        <v>713.53343299963865</v>
      </c>
      <c r="AC30" s="38">
        <v>535.34684364129612</v>
      </c>
      <c r="AD30" s="38">
        <v>496.12023798996933</v>
      </c>
      <c r="AE30" s="38">
        <v>480.51341011638124</v>
      </c>
      <c r="AF30" s="38">
        <v>261.25668776211211</v>
      </c>
      <c r="AG30" s="38">
        <v>-2.2845410973580091</v>
      </c>
      <c r="AH30" s="38">
        <v>-2.1153158308870452</v>
      </c>
      <c r="AI30" s="38">
        <v>-1.9586257693398568</v>
      </c>
      <c r="AJ30" s="38">
        <v>-1.8135423790183858</v>
      </c>
      <c r="AK30" s="38">
        <v>-1.6792059064985052</v>
      </c>
      <c r="AL30" s="38">
        <v>-1.5548202837949123</v>
      </c>
      <c r="AM30" s="38">
        <v>-1.4396484109212151</v>
      </c>
      <c r="AN30" s="38">
        <v>-1.333007787890014</v>
      </c>
      <c r="AO30" s="38">
        <v>-1.2342664702685315</v>
      </c>
      <c r="AP30" s="38">
        <v>-1.1428393243227142</v>
      </c>
      <c r="AQ30" s="38">
        <v>0</v>
      </c>
      <c r="AR30" s="38">
        <v>0</v>
      </c>
      <c r="AS30" s="38">
        <v>0</v>
      </c>
      <c r="AT30" s="38">
        <v>0</v>
      </c>
      <c r="AU30" s="38">
        <v>0</v>
      </c>
    </row>
    <row r="31" spans="1:47" x14ac:dyDescent="0.2">
      <c r="E31" s="9" t="s">
        <v>1459</v>
      </c>
      <c r="G31" s="9" t="s">
        <v>85</v>
      </c>
      <c r="J31" s="38">
        <f t="shared" si="7"/>
        <v>4967.891088756829</v>
      </c>
      <c r="K31" s="38"/>
      <c r="L31" s="38">
        <v>-176.32500000000002</v>
      </c>
      <c r="M31" s="38">
        <v>-191.68981481481481</v>
      </c>
      <c r="N31" s="38">
        <v>-148.4778763851258</v>
      </c>
      <c r="O31" s="38">
        <v>-208.31706483888854</v>
      </c>
      <c r="P31" s="38">
        <v>-156.68143718528935</v>
      </c>
      <c r="Q31" s="38">
        <v>-13.698366963016447</v>
      </c>
      <c r="R31" s="38">
        <v>103.51270862392683</v>
      </c>
      <c r="S31" s="38">
        <v>74.21918971093308</v>
      </c>
      <c r="T31" s="38">
        <v>239.65689214152511</v>
      </c>
      <c r="U31" s="38">
        <v>268.58784236005857</v>
      </c>
      <c r="V31" s="38">
        <v>238.23222122408106</v>
      </c>
      <c r="W31" s="38">
        <v>262.90845755812461</v>
      </c>
      <c r="X31" s="38">
        <v>432.20580838113005</v>
      </c>
      <c r="Y31" s="38">
        <v>585.39066003021969</v>
      </c>
      <c r="Z31" s="38">
        <v>547.58238364163378</v>
      </c>
      <c r="AA31" s="38">
        <v>547.96499849349107</v>
      </c>
      <c r="AB31" s="38">
        <v>677.51440532627771</v>
      </c>
      <c r="AC31" s="38">
        <v>555.80642346032346</v>
      </c>
      <c r="AD31" s="38">
        <v>493.09242862156486</v>
      </c>
      <c r="AE31" s="38">
        <v>480.35140341038391</v>
      </c>
      <c r="AF31" s="38">
        <v>322.38163708389305</v>
      </c>
      <c r="AG31" s="38">
        <v>-43.823457919754489</v>
      </c>
      <c r="AH31" s="38">
        <v>89.652603128203978</v>
      </c>
      <c r="AI31" s="38">
        <v>-1.9586257693398568</v>
      </c>
      <c r="AJ31" s="38">
        <v>-1.8135423790183858</v>
      </c>
      <c r="AK31" s="38">
        <v>-1.6792059064985052</v>
      </c>
      <c r="AL31" s="38">
        <v>-1.5548202837949123</v>
      </c>
      <c r="AM31" s="38">
        <v>-1.4396484109212151</v>
      </c>
      <c r="AN31" s="38">
        <v>-1.333007787890014</v>
      </c>
      <c r="AO31" s="38">
        <v>-1.2342664702685315</v>
      </c>
      <c r="AP31" s="38">
        <v>-1.1428393243227142</v>
      </c>
      <c r="AQ31" s="38">
        <v>0</v>
      </c>
      <c r="AR31" s="38">
        <v>0</v>
      </c>
      <c r="AS31" s="38">
        <v>0</v>
      </c>
      <c r="AT31" s="38">
        <v>0</v>
      </c>
      <c r="AU31" s="38">
        <v>0</v>
      </c>
    </row>
    <row r="32" spans="1:47" x14ac:dyDescent="0.2">
      <c r="E32" s="9" t="s">
        <v>1358</v>
      </c>
      <c r="F32" s="23"/>
      <c r="G32" s="9" t="s">
        <v>85</v>
      </c>
      <c r="J32" s="38">
        <f t="shared" si="7"/>
        <v>-984.69525468246593</v>
      </c>
      <c r="K32" s="38"/>
      <c r="L32" s="38">
        <v>-194.610794208557</v>
      </c>
      <c r="M32" s="38">
        <v>-193.37042402609524</v>
      </c>
      <c r="N32" s="38">
        <v>-147.05977733943396</v>
      </c>
      <c r="O32" s="38">
        <v>-169.23860046158185</v>
      </c>
      <c r="P32" s="38">
        <v>-163.26098399729071</v>
      </c>
      <c r="Q32" s="38">
        <v>-180.3746458775677</v>
      </c>
      <c r="R32" s="38">
        <v>-251.84551237931174</v>
      </c>
      <c r="S32" s="38">
        <v>-236.39704573147182</v>
      </c>
      <c r="T32" s="38">
        <v>-37.928867065322926</v>
      </c>
      <c r="U32" s="38">
        <v>-2.1429493203184293</v>
      </c>
      <c r="V32" s="38">
        <v>-28.742749470170828</v>
      </c>
      <c r="W32" s="38">
        <v>-15.480043809230736</v>
      </c>
      <c r="X32" s="38">
        <v>44.040470926435155</v>
      </c>
      <c r="Y32" s="38">
        <v>99.870409842402481</v>
      </c>
      <c r="Z32" s="38">
        <v>84.672296781559737</v>
      </c>
      <c r="AA32" s="38">
        <v>83.465198661680461</v>
      </c>
      <c r="AB32" s="38">
        <v>110.19896983587628</v>
      </c>
      <c r="AC32" s="38">
        <v>72.406023285212228</v>
      </c>
      <c r="AD32" s="38">
        <v>61.352301509307239</v>
      </c>
      <c r="AE32" s="38">
        <v>55.732911694523338</v>
      </c>
      <c r="AF32" s="38">
        <v>25.836946669025767</v>
      </c>
      <c r="AG32" s="38">
        <v>-0.34456736507879648</v>
      </c>
      <c r="AH32" s="38">
        <v>-0.29156148678185517</v>
      </c>
      <c r="AI32" s="38">
        <v>-0.24670966896416924</v>
      </c>
      <c r="AJ32" s="38">
        <v>-0.20875754693194215</v>
      </c>
      <c r="AK32" s="38">
        <v>-0.17664371884577945</v>
      </c>
      <c r="AL32" s="38">
        <v>-0.14947006163968476</v>
      </c>
      <c r="AM32" s="38">
        <v>-0.12647661333532303</v>
      </c>
      <c r="AN32" s="38">
        <v>-0.10702031928864701</v>
      </c>
      <c r="AO32" s="38">
        <v>-9.0557047968054666E-2</v>
      </c>
      <c r="AP32" s="38">
        <v>-7.6626373301789355E-2</v>
      </c>
      <c r="AQ32" s="38">
        <v>0</v>
      </c>
      <c r="AR32" s="38">
        <v>0</v>
      </c>
      <c r="AS32" s="38">
        <v>0</v>
      </c>
      <c r="AT32" s="38">
        <v>0</v>
      </c>
      <c r="AU32" s="38">
        <v>0</v>
      </c>
    </row>
    <row r="33" spans="1:47" x14ac:dyDescent="0.2">
      <c r="E33" s="9" t="s">
        <v>1360</v>
      </c>
      <c r="F33" s="23"/>
      <c r="G33" s="9" t="s">
        <v>85</v>
      </c>
      <c r="J33" s="38">
        <f t="shared" si="7"/>
        <v>-3528.0068360194368</v>
      </c>
      <c r="K33" s="38"/>
      <c r="L33" s="38">
        <v>-222.17727322271026</v>
      </c>
      <c r="M33" s="38">
        <v>-215.04276112808532</v>
      </c>
      <c r="N33" s="38">
        <v>-250.29055444352579</v>
      </c>
      <c r="O33" s="38">
        <v>-308.32942863833756</v>
      </c>
      <c r="P33" s="38">
        <v>-296.73266100510278</v>
      </c>
      <c r="Q33" s="38">
        <v>-333.12935208851837</v>
      </c>
      <c r="R33" s="38">
        <v>-459.30534295543038</v>
      </c>
      <c r="S33" s="38">
        <v>-445.44242543404152</v>
      </c>
      <c r="T33" s="38">
        <v>-288.12342749002971</v>
      </c>
      <c r="U33" s="38">
        <v>-230.99111359698861</v>
      </c>
      <c r="V33" s="38">
        <v>-193.67182067266353</v>
      </c>
      <c r="W33" s="38">
        <v>-169.4269772908514</v>
      </c>
      <c r="X33" s="38">
        <v>-93.350035757469712</v>
      </c>
      <c r="Y33" s="38">
        <v>-25.118019254621778</v>
      </c>
      <c r="Z33" s="38">
        <v>-20.70225769215676</v>
      </c>
      <c r="AA33" s="38">
        <v>-7.0994880485596035</v>
      </c>
      <c r="AB33" s="38">
        <v>17.392153734627335</v>
      </c>
      <c r="AC33" s="38">
        <v>5.3313294840298759</v>
      </c>
      <c r="AD33" s="38">
        <v>4.3940788364461154</v>
      </c>
      <c r="AE33" s="38">
        <v>5.3846141131993868</v>
      </c>
      <c r="AF33" s="38">
        <v>-0.61113546456225876</v>
      </c>
      <c r="AG33" s="38">
        <v>-0.19832459896542595</v>
      </c>
      <c r="AH33" s="38">
        <v>-0.16345902568413798</v>
      </c>
      <c r="AI33" s="38">
        <v>-0.13472283930984075</v>
      </c>
      <c r="AJ33" s="38">
        <v>-0.11103849026225085</v>
      </c>
      <c r="AK33" s="38">
        <v>-9.1517862768346309E-2</v>
      </c>
      <c r="AL33" s="38">
        <v>-7.5428972295143379E-2</v>
      </c>
      <c r="AM33" s="38">
        <v>-6.2168517592058228E-2</v>
      </c>
      <c r="AN33" s="38">
        <v>-5.1239258099276826E-2</v>
      </c>
      <c r="AO33" s="38">
        <v>-4.2231368420142253E-2</v>
      </c>
      <c r="AP33" s="38">
        <v>-3.4807070687523478E-2</v>
      </c>
      <c r="AQ33" s="38">
        <v>0</v>
      </c>
      <c r="AR33" s="38">
        <v>0</v>
      </c>
      <c r="AS33" s="38">
        <v>0</v>
      </c>
      <c r="AT33" s="38">
        <v>0</v>
      </c>
      <c r="AU33" s="38">
        <v>0</v>
      </c>
    </row>
    <row r="34" spans="1:47" x14ac:dyDescent="0.2">
      <c r="D34" s="8" t="s">
        <v>302</v>
      </c>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row>
    <row r="35" spans="1:47" x14ac:dyDescent="0.2">
      <c r="E35" s="9" t="s">
        <v>295</v>
      </c>
      <c r="G35" s="9" t="s">
        <v>85</v>
      </c>
      <c r="J35" s="38"/>
      <c r="K35" s="38"/>
      <c r="L35" s="38">
        <f t="shared" ref="L35:AU35" si="8">K35+L27</f>
        <v>-176.22499999999999</v>
      </c>
      <c r="M35" s="38">
        <f t="shared" si="8"/>
        <v>-367.82222222222219</v>
      </c>
      <c r="N35" s="38">
        <f t="shared" si="8"/>
        <v>-519.7294538885551</v>
      </c>
      <c r="O35" s="38">
        <f t="shared" si="8"/>
        <v>-720.18757954134401</v>
      </c>
      <c r="P35" s="38">
        <f t="shared" si="8"/>
        <v>-845.40973902694509</v>
      </c>
      <c r="Q35" s="38">
        <f t="shared" si="8"/>
        <v>-782.67861296307115</v>
      </c>
      <c r="R35" s="38">
        <f t="shared" si="8"/>
        <v>-534.54197496947165</v>
      </c>
      <c r="S35" s="38">
        <f t="shared" si="8"/>
        <v>-452.8541081991832</v>
      </c>
      <c r="T35" s="38">
        <f t="shared" si="8"/>
        <v>-154.03777320469152</v>
      </c>
      <c r="U35" s="38">
        <f t="shared" si="8"/>
        <v>120.95325593464963</v>
      </c>
      <c r="V35" s="38">
        <f t="shared" si="8"/>
        <v>367.9861534323399</v>
      </c>
      <c r="W35" s="38">
        <f t="shared" si="8"/>
        <v>660.53041657069764</v>
      </c>
      <c r="X35" s="38">
        <f t="shared" si="8"/>
        <v>1095.8337122692662</v>
      </c>
      <c r="Y35" s="38">
        <f t="shared" si="8"/>
        <v>1690.747748548496</v>
      </c>
      <c r="Z35" s="38">
        <f t="shared" si="8"/>
        <v>2242.1773419575334</v>
      </c>
      <c r="AA35" s="38">
        <f t="shared" si="8"/>
        <v>2798.4016731211304</v>
      </c>
      <c r="AB35" s="38">
        <f t="shared" si="8"/>
        <v>3511.935362144437</v>
      </c>
      <c r="AC35" s="38">
        <f t="shared" si="8"/>
        <v>4047.2824259803451</v>
      </c>
      <c r="AD35" s="38">
        <f t="shared" si="8"/>
        <v>4543.4028678542145</v>
      </c>
      <c r="AE35" s="38">
        <f t="shared" si="8"/>
        <v>5023.9164697093956</v>
      </c>
      <c r="AF35" s="38">
        <f t="shared" si="8"/>
        <v>5285.1733225038734</v>
      </c>
      <c r="AG35" s="38">
        <f t="shared" si="8"/>
        <v>5282.8887814065156</v>
      </c>
      <c r="AH35" s="38">
        <f t="shared" si="8"/>
        <v>5280.7734655756285</v>
      </c>
      <c r="AI35" s="38">
        <f t="shared" si="8"/>
        <v>5278.8148398062885</v>
      </c>
      <c r="AJ35" s="38">
        <f t="shared" si="8"/>
        <v>5277.0012974272704</v>
      </c>
      <c r="AK35" s="38">
        <f t="shared" si="8"/>
        <v>5275.3220915207721</v>
      </c>
      <c r="AL35" s="38">
        <f t="shared" si="8"/>
        <v>5273.7672712369776</v>
      </c>
      <c r="AM35" s="38">
        <f t="shared" si="8"/>
        <v>5272.3276228260565</v>
      </c>
      <c r="AN35" s="38">
        <f t="shared" si="8"/>
        <v>5270.9946150381666</v>
      </c>
      <c r="AO35" s="38">
        <f t="shared" si="8"/>
        <v>5269.7603485678983</v>
      </c>
      <c r="AP35" s="38">
        <f t="shared" si="8"/>
        <v>5268.617509243576</v>
      </c>
      <c r="AQ35" s="38">
        <f t="shared" si="8"/>
        <v>5268.617509243576</v>
      </c>
      <c r="AR35" s="38">
        <f t="shared" si="8"/>
        <v>5268.617509243576</v>
      </c>
      <c r="AS35" s="38">
        <f t="shared" si="8"/>
        <v>5268.617509243576</v>
      </c>
      <c r="AT35" s="38">
        <f t="shared" si="8"/>
        <v>5268.617509243576</v>
      </c>
      <c r="AU35" s="38">
        <f t="shared" si="8"/>
        <v>5268.617509243576</v>
      </c>
    </row>
    <row r="36" spans="1:47" x14ac:dyDescent="0.2">
      <c r="E36" s="9" t="s">
        <v>293</v>
      </c>
      <c r="G36" s="9" t="s">
        <v>85</v>
      </c>
      <c r="J36" s="38"/>
      <c r="K36" s="38"/>
      <c r="L36" s="38">
        <f t="shared" ref="L36:AU36" si="9">K36+L29</f>
        <v>-176.3</v>
      </c>
      <c r="M36" s="38">
        <f t="shared" si="9"/>
        <v>-367.9666666666667</v>
      </c>
      <c r="N36" s="38">
        <f t="shared" si="9"/>
        <v>-532.48998628257891</v>
      </c>
      <c r="O36" s="38">
        <f t="shared" si="9"/>
        <v>-790.88238073464413</v>
      </c>
      <c r="P36" s="38">
        <f t="shared" si="9"/>
        <v>-983.60720813787418</v>
      </c>
      <c r="Q36" s="38">
        <f t="shared" si="9"/>
        <v>-1016.6835515137145</v>
      </c>
      <c r="R36" s="38">
        <f t="shared" si="9"/>
        <v>-789.00326532084887</v>
      </c>
      <c r="S36" s="38">
        <f t="shared" si="9"/>
        <v>-741.50714714651122</v>
      </c>
      <c r="T36" s="38">
        <f t="shared" si="9"/>
        <v>-520.26703894295213</v>
      </c>
      <c r="U36" s="38">
        <f t="shared" si="9"/>
        <v>-255.3351859501314</v>
      </c>
      <c r="V36" s="38">
        <f t="shared" si="9"/>
        <v>4.6553189118018281</v>
      </c>
      <c r="W36" s="38">
        <f t="shared" si="9"/>
        <v>294.06547239286192</v>
      </c>
      <c r="X36" s="38">
        <f t="shared" si="9"/>
        <v>720.36709229933354</v>
      </c>
      <c r="Y36" s="38">
        <f t="shared" si="9"/>
        <v>1296.3658912983569</v>
      </c>
      <c r="Z36" s="38">
        <f t="shared" si="9"/>
        <v>1834.3964749645606</v>
      </c>
      <c r="AA36" s="38">
        <f t="shared" si="9"/>
        <v>2372.7977828758039</v>
      </c>
      <c r="AB36" s="38">
        <f t="shared" si="9"/>
        <v>3041.3728988242956</v>
      </c>
      <c r="AC36" s="38">
        <f t="shared" si="9"/>
        <v>3587.9377993322855</v>
      </c>
      <c r="AD36" s="38">
        <f t="shared" si="9"/>
        <v>4071.894396739895</v>
      </c>
      <c r="AE36" s="38">
        <f t="shared" si="9"/>
        <v>4533.0014040926935</v>
      </c>
      <c r="AF36" s="38">
        <f t="shared" si="9"/>
        <v>4852.5495042002949</v>
      </c>
      <c r="AG36" s="38">
        <f t="shared" si="9"/>
        <v>5342.4941744971693</v>
      </c>
      <c r="AH36" s="38">
        <f t="shared" si="9"/>
        <v>5432.146777625373</v>
      </c>
      <c r="AI36" s="38">
        <f t="shared" si="9"/>
        <v>5430.1881518560331</v>
      </c>
      <c r="AJ36" s="38">
        <f t="shared" si="9"/>
        <v>5428.3746094770149</v>
      </c>
      <c r="AK36" s="38">
        <f t="shared" si="9"/>
        <v>5426.6954035705166</v>
      </c>
      <c r="AL36" s="38">
        <f t="shared" si="9"/>
        <v>5425.1405832867222</v>
      </c>
      <c r="AM36" s="38">
        <f t="shared" si="9"/>
        <v>5423.7009348758011</v>
      </c>
      <c r="AN36" s="38">
        <f t="shared" si="9"/>
        <v>5422.3679270879111</v>
      </c>
      <c r="AO36" s="38">
        <f t="shared" si="9"/>
        <v>5421.1336606176428</v>
      </c>
      <c r="AP36" s="38">
        <f t="shared" si="9"/>
        <v>5419.9908212933206</v>
      </c>
      <c r="AQ36" s="38">
        <f t="shared" si="9"/>
        <v>5419.9908212933206</v>
      </c>
      <c r="AR36" s="38">
        <f t="shared" si="9"/>
        <v>5419.9908212933206</v>
      </c>
      <c r="AS36" s="38">
        <f t="shared" si="9"/>
        <v>5419.9908212933206</v>
      </c>
      <c r="AT36" s="38">
        <f t="shared" si="9"/>
        <v>5419.9908212933206</v>
      </c>
      <c r="AU36" s="38">
        <f t="shared" si="9"/>
        <v>5419.9908212933206</v>
      </c>
    </row>
    <row r="37" spans="1:47" x14ac:dyDescent="0.2">
      <c r="E37" s="9" t="s">
        <v>1274</v>
      </c>
      <c r="G37" s="9" t="s">
        <v>85</v>
      </c>
      <c r="J37" s="38"/>
      <c r="K37" s="38"/>
      <c r="L37" s="38">
        <f t="shared" ref="L37:AU38" si="10">K37+L30</f>
        <v>-176.22499999999999</v>
      </c>
      <c r="M37" s="38">
        <f t="shared" si="10"/>
        <v>-367.82222222222219</v>
      </c>
      <c r="N37" s="38">
        <f t="shared" si="10"/>
        <v>-519.72987712064617</v>
      </c>
      <c r="O37" s="38">
        <f t="shared" si="10"/>
        <v>-720.18844025576482</v>
      </c>
      <c r="P37" s="38">
        <f t="shared" si="10"/>
        <v>-845.41103582506128</v>
      </c>
      <c r="Q37" s="38">
        <f t="shared" si="10"/>
        <v>-782.68042166534008</v>
      </c>
      <c r="R37" s="38">
        <f t="shared" si="10"/>
        <v>-534.54399909750589</v>
      </c>
      <c r="S37" s="38">
        <f t="shared" si="10"/>
        <v>-452.85660771086992</v>
      </c>
      <c r="T37" s="38">
        <f t="shared" si="10"/>
        <v>-154.04071288642677</v>
      </c>
      <c r="U37" s="38">
        <f t="shared" si="10"/>
        <v>120.94990868805451</v>
      </c>
      <c r="V37" s="38">
        <f t="shared" si="10"/>
        <v>367.98242881087452</v>
      </c>
      <c r="W37" s="38">
        <f t="shared" si="10"/>
        <v>660.52631576646922</v>
      </c>
      <c r="X37" s="38">
        <f t="shared" si="10"/>
        <v>1095.8292879269115</v>
      </c>
      <c r="Y37" s="38">
        <f t="shared" si="10"/>
        <v>1690.7430246338022</v>
      </c>
      <c r="Z37" s="38">
        <f t="shared" si="10"/>
        <v>2242.172340661044</v>
      </c>
      <c r="AA37" s="38">
        <f t="shared" si="10"/>
        <v>2798.3964149896456</v>
      </c>
      <c r="AB37" s="38">
        <f t="shared" si="10"/>
        <v>3511.9298479892841</v>
      </c>
      <c r="AC37" s="38">
        <f t="shared" si="10"/>
        <v>4047.27669163058</v>
      </c>
      <c r="AD37" s="38">
        <f t="shared" si="10"/>
        <v>4543.3969296205496</v>
      </c>
      <c r="AE37" s="38">
        <f t="shared" si="10"/>
        <v>5023.9103397369308</v>
      </c>
      <c r="AF37" s="38">
        <f t="shared" si="10"/>
        <v>5285.1670274990429</v>
      </c>
      <c r="AG37" s="38">
        <f t="shared" si="10"/>
        <v>5282.8824864016851</v>
      </c>
      <c r="AH37" s="38">
        <f t="shared" si="10"/>
        <v>5280.767170570798</v>
      </c>
      <c r="AI37" s="38">
        <f t="shared" si="10"/>
        <v>5278.8085448014581</v>
      </c>
      <c r="AJ37" s="38">
        <f t="shared" si="10"/>
        <v>5276.9950024224399</v>
      </c>
      <c r="AK37" s="38">
        <f t="shared" si="10"/>
        <v>5275.3157965159417</v>
      </c>
      <c r="AL37" s="38">
        <f t="shared" si="10"/>
        <v>5273.7609762321472</v>
      </c>
      <c r="AM37" s="38">
        <f t="shared" si="10"/>
        <v>5272.3213278212261</v>
      </c>
      <c r="AN37" s="38">
        <f t="shared" si="10"/>
        <v>5270.9883200333361</v>
      </c>
      <c r="AO37" s="38">
        <f t="shared" si="10"/>
        <v>5269.7540535630678</v>
      </c>
      <c r="AP37" s="38">
        <f t="shared" si="10"/>
        <v>5268.6112142387456</v>
      </c>
      <c r="AQ37" s="38">
        <f t="shared" si="10"/>
        <v>5268.6112142387456</v>
      </c>
      <c r="AR37" s="38">
        <f t="shared" si="10"/>
        <v>5268.6112142387456</v>
      </c>
      <c r="AS37" s="38">
        <f t="shared" si="10"/>
        <v>5268.6112142387456</v>
      </c>
      <c r="AT37" s="38">
        <f t="shared" si="10"/>
        <v>5268.6112142387456</v>
      </c>
      <c r="AU37" s="38">
        <f t="shared" si="10"/>
        <v>5268.6112142387456</v>
      </c>
    </row>
    <row r="38" spans="1:47" x14ac:dyDescent="0.2">
      <c r="A38" s="24"/>
      <c r="E38" s="9" t="s">
        <v>1459</v>
      </c>
      <c r="G38" s="9" t="s">
        <v>85</v>
      </c>
      <c r="J38" s="38"/>
      <c r="K38" s="39"/>
      <c r="L38" s="38">
        <f>K38+L31</f>
        <v>-176.32500000000002</v>
      </c>
      <c r="M38" s="38">
        <f t="shared" si="10"/>
        <v>-368.01481481481483</v>
      </c>
      <c r="N38" s="38">
        <f t="shared" si="10"/>
        <v>-516.49269119994062</v>
      </c>
      <c r="O38" s="38">
        <f t="shared" si="10"/>
        <v>-724.80975603882916</v>
      </c>
      <c r="P38" s="38">
        <f t="shared" si="10"/>
        <v>-881.49119322411855</v>
      </c>
      <c r="Q38" s="38">
        <f t="shared" si="10"/>
        <v>-895.18956018713504</v>
      </c>
      <c r="R38" s="38">
        <f t="shared" si="10"/>
        <v>-791.67685156320817</v>
      </c>
      <c r="S38" s="38">
        <f t="shared" si="10"/>
        <v>-717.45766185227512</v>
      </c>
      <c r="T38" s="38">
        <f t="shared" si="10"/>
        <v>-477.80076971075005</v>
      </c>
      <c r="U38" s="38">
        <f t="shared" si="10"/>
        <v>-209.21292735069147</v>
      </c>
      <c r="V38" s="38">
        <f t="shared" si="10"/>
        <v>29.019293873389586</v>
      </c>
      <c r="W38" s="38">
        <f t="shared" si="10"/>
        <v>291.9277514315142</v>
      </c>
      <c r="X38" s="38">
        <f t="shared" si="10"/>
        <v>724.13355981264431</v>
      </c>
      <c r="Y38" s="38">
        <f t="shared" si="10"/>
        <v>1309.5242198428641</v>
      </c>
      <c r="Z38" s="38">
        <f t="shared" si="10"/>
        <v>1857.106603484498</v>
      </c>
      <c r="AA38" s="38">
        <f t="shared" si="10"/>
        <v>2405.0716019779893</v>
      </c>
      <c r="AB38" s="38">
        <f t="shared" si="10"/>
        <v>3082.5860073042668</v>
      </c>
      <c r="AC38" s="38">
        <f t="shared" si="10"/>
        <v>3638.3924307645902</v>
      </c>
      <c r="AD38" s="38">
        <f t="shared" si="10"/>
        <v>4131.4848593861552</v>
      </c>
      <c r="AE38" s="38">
        <f t="shared" si="10"/>
        <v>4611.8362627965389</v>
      </c>
      <c r="AF38" s="38">
        <f t="shared" si="10"/>
        <v>4934.217899880432</v>
      </c>
      <c r="AG38" s="38">
        <f t="shared" si="10"/>
        <v>4890.3944419606778</v>
      </c>
      <c r="AH38" s="38">
        <f t="shared" si="10"/>
        <v>4980.0470450888815</v>
      </c>
      <c r="AI38" s="38">
        <f t="shared" si="10"/>
        <v>4978.0884193195416</v>
      </c>
      <c r="AJ38" s="38">
        <f t="shared" si="10"/>
        <v>4976.2748769405234</v>
      </c>
      <c r="AK38" s="38">
        <f t="shared" si="10"/>
        <v>4974.5956710340251</v>
      </c>
      <c r="AL38" s="38">
        <f t="shared" si="10"/>
        <v>4973.0408507502307</v>
      </c>
      <c r="AM38" s="38">
        <f t="shared" si="10"/>
        <v>4971.6012023393096</v>
      </c>
      <c r="AN38" s="38">
        <f t="shared" si="10"/>
        <v>4970.2681945514196</v>
      </c>
      <c r="AO38" s="38">
        <f t="shared" si="10"/>
        <v>4969.0339280811513</v>
      </c>
      <c r="AP38" s="38">
        <f t="shared" si="10"/>
        <v>4967.891088756829</v>
      </c>
      <c r="AQ38" s="38">
        <f t="shared" si="10"/>
        <v>4967.891088756829</v>
      </c>
      <c r="AR38" s="38">
        <f t="shared" si="10"/>
        <v>4967.891088756829</v>
      </c>
      <c r="AS38" s="38">
        <f t="shared" si="10"/>
        <v>4967.891088756829</v>
      </c>
      <c r="AT38" s="38">
        <f t="shared" si="10"/>
        <v>4967.891088756829</v>
      </c>
      <c r="AU38" s="38">
        <f t="shared" si="10"/>
        <v>4967.891088756829</v>
      </c>
    </row>
    <row r="39" spans="1:47" x14ac:dyDescent="0.2">
      <c r="E39" s="9" t="s">
        <v>1358</v>
      </c>
      <c r="G39" s="9" t="s">
        <v>85</v>
      </c>
      <c r="J39" s="38"/>
      <c r="K39" s="38"/>
      <c r="L39" s="38">
        <f>K39+L32</f>
        <v>-194.610794208557</v>
      </c>
      <c r="M39" s="38">
        <f t="shared" ref="M39:AU39" si="11">L39+M32</f>
        <v>-387.98121823465226</v>
      </c>
      <c r="N39" s="38">
        <f t="shared" si="11"/>
        <v>-535.0409955740862</v>
      </c>
      <c r="O39" s="38">
        <f t="shared" si="11"/>
        <v>-704.27959603566808</v>
      </c>
      <c r="P39" s="38">
        <f t="shared" si="11"/>
        <v>-867.54058003295881</v>
      </c>
      <c r="Q39" s="38">
        <f t="shared" si="11"/>
        <v>-1047.9152259105265</v>
      </c>
      <c r="R39" s="38">
        <f t="shared" si="11"/>
        <v>-1299.7607382898382</v>
      </c>
      <c r="S39" s="38">
        <f t="shared" si="11"/>
        <v>-1536.1577840213099</v>
      </c>
      <c r="T39" s="38">
        <f t="shared" si="11"/>
        <v>-1574.0866510866329</v>
      </c>
      <c r="U39" s="38">
        <f t="shared" si="11"/>
        <v>-1576.2296004069512</v>
      </c>
      <c r="V39" s="38">
        <f t="shared" si="11"/>
        <v>-1604.972349877122</v>
      </c>
      <c r="W39" s="38">
        <f t="shared" si="11"/>
        <v>-1620.4523936863527</v>
      </c>
      <c r="X39" s="38">
        <f t="shared" si="11"/>
        <v>-1576.4119227599176</v>
      </c>
      <c r="Y39" s="38">
        <f t="shared" si="11"/>
        <v>-1476.5415129175151</v>
      </c>
      <c r="Z39" s="38">
        <f t="shared" si="11"/>
        <v>-1391.8692161359554</v>
      </c>
      <c r="AA39" s="38">
        <f t="shared" si="11"/>
        <v>-1308.404017474275</v>
      </c>
      <c r="AB39" s="38">
        <f t="shared" si="11"/>
        <v>-1198.2050476383986</v>
      </c>
      <c r="AC39" s="38">
        <f t="shared" si="11"/>
        <v>-1125.7990243531863</v>
      </c>
      <c r="AD39" s="38">
        <f t="shared" si="11"/>
        <v>-1064.4467228438791</v>
      </c>
      <c r="AE39" s="38">
        <f t="shared" si="11"/>
        <v>-1008.7138111493558</v>
      </c>
      <c r="AF39" s="38">
        <f t="shared" si="11"/>
        <v>-982.87686448033003</v>
      </c>
      <c r="AG39" s="38">
        <f t="shared" si="11"/>
        <v>-983.2214318454088</v>
      </c>
      <c r="AH39" s="38">
        <f t="shared" si="11"/>
        <v>-983.5129933321906</v>
      </c>
      <c r="AI39" s="38">
        <f t="shared" si="11"/>
        <v>-983.75970300115478</v>
      </c>
      <c r="AJ39" s="38">
        <f t="shared" si="11"/>
        <v>-983.96846054808668</v>
      </c>
      <c r="AK39" s="38">
        <f t="shared" si="11"/>
        <v>-984.14510426693244</v>
      </c>
      <c r="AL39" s="38">
        <f t="shared" si="11"/>
        <v>-984.29457432857214</v>
      </c>
      <c r="AM39" s="38">
        <f t="shared" si="11"/>
        <v>-984.42105094190742</v>
      </c>
      <c r="AN39" s="38">
        <f t="shared" si="11"/>
        <v>-984.52807126119603</v>
      </c>
      <c r="AO39" s="38">
        <f t="shared" si="11"/>
        <v>-984.61862830916414</v>
      </c>
      <c r="AP39" s="38">
        <f t="shared" si="11"/>
        <v>-984.69525468246593</v>
      </c>
      <c r="AQ39" s="38">
        <f t="shared" si="11"/>
        <v>-984.69525468246593</v>
      </c>
      <c r="AR39" s="38">
        <f t="shared" si="11"/>
        <v>-984.69525468246593</v>
      </c>
      <c r="AS39" s="38">
        <f t="shared" si="11"/>
        <v>-984.69525468246593</v>
      </c>
      <c r="AT39" s="38">
        <f t="shared" si="11"/>
        <v>-984.69525468246593</v>
      </c>
      <c r="AU39" s="38">
        <f t="shared" si="11"/>
        <v>-984.69525468246593</v>
      </c>
    </row>
    <row r="40" spans="1:47" x14ac:dyDescent="0.2">
      <c r="E40" s="9" t="s">
        <v>1360</v>
      </c>
      <c r="G40" s="9" t="s">
        <v>85</v>
      </c>
      <c r="J40" s="38"/>
      <c r="K40" s="38"/>
      <c r="L40" s="38">
        <f t="shared" ref="L40:AU40" si="12">K40+L33</f>
        <v>-222.17727322271026</v>
      </c>
      <c r="M40" s="38">
        <f t="shared" si="12"/>
        <v>-437.22003435079557</v>
      </c>
      <c r="N40" s="38">
        <f t="shared" si="12"/>
        <v>-687.51058879432139</v>
      </c>
      <c r="O40" s="38">
        <f t="shared" si="12"/>
        <v>-995.8400174326589</v>
      </c>
      <c r="P40" s="38">
        <f t="shared" si="12"/>
        <v>-1292.5726784377616</v>
      </c>
      <c r="Q40" s="38">
        <f t="shared" si="12"/>
        <v>-1625.7020305262799</v>
      </c>
      <c r="R40" s="38">
        <f t="shared" si="12"/>
        <v>-2085.0073734817101</v>
      </c>
      <c r="S40" s="38">
        <f t="shared" si="12"/>
        <v>-2530.4497989157517</v>
      </c>
      <c r="T40" s="38">
        <f t="shared" si="12"/>
        <v>-2818.5732264057815</v>
      </c>
      <c r="U40" s="38">
        <f t="shared" si="12"/>
        <v>-3049.5643400027702</v>
      </c>
      <c r="V40" s="38">
        <f t="shared" si="12"/>
        <v>-3243.2361606754339</v>
      </c>
      <c r="W40" s="38">
        <f t="shared" si="12"/>
        <v>-3412.6631379662854</v>
      </c>
      <c r="X40" s="38">
        <f t="shared" si="12"/>
        <v>-3506.0131737237552</v>
      </c>
      <c r="Y40" s="38">
        <f t="shared" si="12"/>
        <v>-3531.1311929783769</v>
      </c>
      <c r="Z40" s="38">
        <f t="shared" si="12"/>
        <v>-3551.8334506705337</v>
      </c>
      <c r="AA40" s="38">
        <f t="shared" si="12"/>
        <v>-3558.9329387190933</v>
      </c>
      <c r="AB40" s="38">
        <f t="shared" si="12"/>
        <v>-3541.540784984466</v>
      </c>
      <c r="AC40" s="38">
        <f t="shared" si="12"/>
        <v>-3536.209455500436</v>
      </c>
      <c r="AD40" s="38">
        <f t="shared" si="12"/>
        <v>-3531.8153766639898</v>
      </c>
      <c r="AE40" s="38">
        <f t="shared" si="12"/>
        <v>-3526.4307625507904</v>
      </c>
      <c r="AF40" s="38">
        <f t="shared" si="12"/>
        <v>-3527.0418980153527</v>
      </c>
      <c r="AG40" s="38">
        <f t="shared" si="12"/>
        <v>-3527.2402226143181</v>
      </c>
      <c r="AH40" s="38">
        <f t="shared" si="12"/>
        <v>-3527.4036816400021</v>
      </c>
      <c r="AI40" s="38">
        <f t="shared" si="12"/>
        <v>-3527.5384044793118</v>
      </c>
      <c r="AJ40" s="38">
        <f t="shared" si="12"/>
        <v>-3527.649442969574</v>
      </c>
      <c r="AK40" s="38">
        <f t="shared" si="12"/>
        <v>-3527.7409608323424</v>
      </c>
      <c r="AL40" s="38">
        <f t="shared" si="12"/>
        <v>-3527.8163898046373</v>
      </c>
      <c r="AM40" s="38">
        <f t="shared" si="12"/>
        <v>-3527.8785583222293</v>
      </c>
      <c r="AN40" s="38">
        <f t="shared" si="12"/>
        <v>-3527.9297975803288</v>
      </c>
      <c r="AO40" s="38">
        <f t="shared" si="12"/>
        <v>-3527.9720289487491</v>
      </c>
      <c r="AP40" s="38">
        <f t="shared" si="12"/>
        <v>-3528.0068360194368</v>
      </c>
      <c r="AQ40" s="38">
        <f t="shared" si="12"/>
        <v>-3528.0068360194368</v>
      </c>
      <c r="AR40" s="38">
        <f t="shared" si="12"/>
        <v>-3528.0068360194368</v>
      </c>
      <c r="AS40" s="38">
        <f t="shared" si="12"/>
        <v>-3528.0068360194368</v>
      </c>
      <c r="AT40" s="38">
        <f t="shared" si="12"/>
        <v>-3528.0068360194368</v>
      </c>
      <c r="AU40" s="38">
        <f t="shared" si="12"/>
        <v>-3528.0068360194368</v>
      </c>
    </row>
    <row r="41" spans="1:47" x14ac:dyDescent="0.2">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row>
    <row r="42" spans="1:47" x14ac:dyDescent="0.2">
      <c r="F42" s="10"/>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row>
    <row r="43" spans="1:47" x14ac:dyDescent="0.2">
      <c r="F43" s="3"/>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row>
    <row r="44" spans="1:47" x14ac:dyDescent="0.2">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row>
    <row r="45" spans="1:47" x14ac:dyDescent="0.2">
      <c r="F45" s="10"/>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row>
    <row r="46" spans="1:47" x14ac:dyDescent="0.2">
      <c r="F46" s="3"/>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row>
    <row r="47" spans="1:47" x14ac:dyDescent="0.2">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row>
    <row r="48" spans="1:47" x14ac:dyDescent="0.2">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row>
    <row r="49" spans="1:47" x14ac:dyDescent="0.2">
      <c r="A49" s="24"/>
      <c r="E49" s="24"/>
      <c r="F49" s="24"/>
      <c r="G49" s="25"/>
      <c r="H49" s="1"/>
      <c r="I49" s="1"/>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row>
    <row r="50" spans="1:47" x14ac:dyDescent="0.2">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row>
    <row r="51" spans="1:47" x14ac:dyDescent="0.2">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row>
    <row r="52" spans="1:47" x14ac:dyDescent="0.2">
      <c r="B52" s="35"/>
      <c r="C52" s="36"/>
      <c r="D52" s="37"/>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row>
    <row r="53" spans="1:47" x14ac:dyDescent="0.2">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row>
    <row r="54" spans="1:47" x14ac:dyDescent="0.2">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row>
    <row r="55" spans="1:47" x14ac:dyDescent="0.2">
      <c r="A55" s="24"/>
      <c r="E55" s="24"/>
      <c r="F55" s="24"/>
      <c r="G55" s="25"/>
      <c r="H55" s="1"/>
      <c r="I55" s="1"/>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row>
    <row r="56" spans="1:47" x14ac:dyDescent="0.2">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row>
    <row r="57" spans="1:47" x14ac:dyDescent="0.2">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row>
    <row r="58" spans="1:47" x14ac:dyDescent="0.2">
      <c r="B58" s="35"/>
      <c r="C58" s="36"/>
      <c r="D58" s="37"/>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row>
    <row r="59" spans="1:47" x14ac:dyDescent="0.2">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row>
    <row r="60" spans="1:47" x14ac:dyDescent="0.2">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row>
    <row r="61" spans="1:47" x14ac:dyDescent="0.2">
      <c r="A61" s="24"/>
      <c r="E61" s="24"/>
      <c r="F61" s="24"/>
      <c r="G61" s="25"/>
      <c r="H61" s="1"/>
      <c r="I61" s="1"/>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row>
    <row r="62" spans="1:47" x14ac:dyDescent="0.2">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row>
    <row r="63" spans="1:47" x14ac:dyDescent="0.2">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row>
    <row r="64" spans="1:47" x14ac:dyDescent="0.2">
      <c r="B64" s="35"/>
      <c r="C64" s="36"/>
      <c r="D64" s="37"/>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row>
    <row r="65" spans="1:47" x14ac:dyDescent="0.2">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row>
    <row r="66" spans="1:47" x14ac:dyDescent="0.2">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row>
    <row r="67" spans="1:47" x14ac:dyDescent="0.2">
      <c r="A67" s="24"/>
      <c r="E67" s="24"/>
      <c r="F67" s="24"/>
      <c r="G67" s="25"/>
      <c r="H67" s="1"/>
      <c r="I67" s="1"/>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row>
    <row r="68" spans="1:47" x14ac:dyDescent="0.2">
      <c r="A68" s="24"/>
      <c r="E68" s="24"/>
      <c r="F68" s="24"/>
      <c r="G68" s="25"/>
      <c r="H68" s="1"/>
      <c r="I68" s="1"/>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row>
    <row r="69" spans="1:47" x14ac:dyDescent="0.2"/>
    <row r="70" spans="1:47" x14ac:dyDescent="0.2"/>
    <row r="71" spans="1:47" x14ac:dyDescent="0.2"/>
    <row r="72" spans="1:47" x14ac:dyDescent="0.2"/>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664A9-8DDC-4AEF-9BF1-BAFE0AD15B0D}">
  <sheetPr>
    <tabColor theme="2" tint="-0.499984740745262"/>
  </sheetPr>
  <dimension ref="A1"/>
  <sheetViews>
    <sheetView topLeftCell="A1048576" zoomScaleNormal="100" workbookViewId="0"/>
  </sheetViews>
  <sheetFormatPr baseColWidth="10" defaultColWidth="8.83203125" defaultRowHeight="21.75" customHeight="1" zeroHeight="1" x14ac:dyDescent="0.2"/>
  <sheetData>
    <row r="1" ht="15" hidden="1"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26DA4-970B-4CDB-844F-722116917B21}">
  <dimension ref="A1:J346"/>
  <sheetViews>
    <sheetView topLeftCell="A22" zoomScaleNormal="100" workbookViewId="0"/>
  </sheetViews>
  <sheetFormatPr baseColWidth="10" defaultColWidth="8.83203125" defaultRowHeight="15" zeroHeight="1" x14ac:dyDescent="0.2"/>
  <cols>
    <col min="1" max="1" width="2.33203125" style="9" customWidth="1"/>
    <col min="2" max="2" width="2.33203125" style="58" customWidth="1"/>
    <col min="3" max="3" width="2.33203125" style="59" customWidth="1"/>
    <col min="4" max="4" width="2.33203125" style="8" customWidth="1"/>
    <col min="5" max="5" width="38.6640625" style="9" customWidth="1"/>
    <col min="6" max="6" width="13.5" style="9" customWidth="1"/>
    <col min="7" max="7" width="15.5" style="10" customWidth="1"/>
    <col min="8" max="8" width="25.6640625" customWidth="1"/>
    <col min="9" max="9" width="24.6640625" customWidth="1"/>
    <col min="10" max="10" width="37.6640625" style="10" customWidth="1"/>
  </cols>
  <sheetData>
    <row r="1" spans="1:10" x14ac:dyDescent="0.2"/>
    <row r="2" spans="1:10" ht="24" x14ac:dyDescent="0.2">
      <c r="A2" s="5" t="s">
        <v>72</v>
      </c>
    </row>
    <row r="3" spans="1:10" x14ac:dyDescent="0.2"/>
    <row r="4" spans="1:10" x14ac:dyDescent="0.2">
      <c r="A4" s="11"/>
      <c r="B4" s="60"/>
      <c r="C4" s="61"/>
      <c r="D4" s="14"/>
      <c r="E4" s="11" t="s">
        <v>0</v>
      </c>
      <c r="F4" s="11" t="s">
        <v>91</v>
      </c>
      <c r="G4" s="15" t="s">
        <v>1</v>
      </c>
      <c r="H4" s="11" t="s">
        <v>12</v>
      </c>
      <c r="I4" s="11" t="s">
        <v>323</v>
      </c>
      <c r="J4" s="15" t="s">
        <v>2</v>
      </c>
    </row>
    <row r="5" spans="1:10" x14ac:dyDescent="0.2">
      <c r="A5" s="24"/>
      <c r="E5" s="24"/>
      <c r="F5" s="24"/>
      <c r="G5" s="25"/>
      <c r="J5" s="25"/>
    </row>
    <row r="6" spans="1:10" ht="20" x14ac:dyDescent="0.2">
      <c r="A6" s="24"/>
      <c r="B6" s="6" t="s">
        <v>1463</v>
      </c>
      <c r="C6" s="7"/>
      <c r="E6" s="24"/>
      <c r="F6" s="24"/>
      <c r="G6" s="25"/>
      <c r="J6" s="25"/>
    </row>
    <row r="7" spans="1:10" ht="53" customHeight="1" x14ac:dyDescent="0.2">
      <c r="A7" s="24"/>
      <c r="B7" s="6"/>
      <c r="C7" s="7"/>
      <c r="E7" s="126" t="s">
        <v>1468</v>
      </c>
      <c r="F7" s="126"/>
      <c r="G7" s="126"/>
      <c r="H7" s="126"/>
      <c r="I7" s="126"/>
      <c r="J7" s="126"/>
    </row>
    <row r="8" spans="1:10" ht="52.5" customHeight="1" x14ac:dyDescent="0.2">
      <c r="A8" s="24"/>
      <c r="B8" s="6"/>
      <c r="C8" s="7"/>
      <c r="E8" s="126" t="e" vm="1">
        <v>#VALUE!</v>
      </c>
      <c r="F8" s="126"/>
      <c r="G8" s="126"/>
      <c r="H8" s="126"/>
      <c r="I8" s="126"/>
      <c r="J8" s="126"/>
    </row>
    <row r="9" spans="1:10" ht="20" x14ac:dyDescent="0.2">
      <c r="A9" s="24"/>
      <c r="B9" s="6"/>
      <c r="C9" s="7"/>
      <c r="E9" s="24"/>
      <c r="F9" s="24"/>
      <c r="G9" s="25"/>
      <c r="J9" s="25"/>
    </row>
    <row r="10" spans="1:10" ht="20" x14ac:dyDescent="0.2">
      <c r="A10" s="24"/>
      <c r="B10" s="6" t="s">
        <v>1294</v>
      </c>
      <c r="C10" s="7"/>
      <c r="E10" s="24"/>
      <c r="F10" s="24"/>
      <c r="G10" s="25"/>
      <c r="J10" s="25"/>
    </row>
    <row r="11" spans="1:10" ht="20" x14ac:dyDescent="0.2">
      <c r="B11" s="6"/>
      <c r="C11" s="7" t="s">
        <v>408</v>
      </c>
      <c r="J11" s="70"/>
    </row>
    <row r="12" spans="1:10" ht="20" x14ac:dyDescent="0.2">
      <c r="B12" s="6"/>
      <c r="C12" s="7"/>
      <c r="E12" s="9" t="s">
        <v>409</v>
      </c>
      <c r="F12" s="27">
        <v>2.3E-2</v>
      </c>
      <c r="G12" s="10" t="s">
        <v>10</v>
      </c>
      <c r="H12" t="s">
        <v>411</v>
      </c>
      <c r="I12" s="69" t="s">
        <v>410</v>
      </c>
      <c r="J12" s="10" t="s">
        <v>412</v>
      </c>
    </row>
    <row r="13" spans="1:10" ht="20" x14ac:dyDescent="0.2">
      <c r="B13" s="6"/>
      <c r="C13" s="7" t="s">
        <v>417</v>
      </c>
      <c r="J13" s="10" t="s">
        <v>418</v>
      </c>
    </row>
    <row r="14" spans="1:10" ht="20" x14ac:dyDescent="0.2">
      <c r="B14" s="6"/>
      <c r="C14" s="7"/>
      <c r="E14" s="9" t="s">
        <v>264</v>
      </c>
      <c r="F14" s="31">
        <f>'Scenario Selector'!F17</f>
        <v>0.08</v>
      </c>
      <c r="G14" s="10" t="s">
        <v>10</v>
      </c>
    </row>
    <row r="15" spans="1:10" ht="20" x14ac:dyDescent="0.2">
      <c r="B15" s="6"/>
      <c r="C15" s="7"/>
      <c r="E15" s="9" t="s">
        <v>1358</v>
      </c>
      <c r="F15" s="31">
        <f>F32</f>
        <v>0.18180000000000002</v>
      </c>
      <c r="G15" s="10" t="s">
        <v>10</v>
      </c>
    </row>
    <row r="16" spans="1:10" ht="20" x14ac:dyDescent="0.2">
      <c r="B16" s="6"/>
      <c r="C16" s="7"/>
      <c r="E16" s="9" t="s">
        <v>1360</v>
      </c>
      <c r="F16" s="31">
        <f>F40</f>
        <v>0.21329855072463771</v>
      </c>
      <c r="G16" s="10" t="s">
        <v>10</v>
      </c>
    </row>
    <row r="17" spans="2:10" ht="20" x14ac:dyDescent="0.2">
      <c r="B17" s="6"/>
      <c r="C17" s="7"/>
      <c r="E17" s="9" t="s">
        <v>416</v>
      </c>
      <c r="F17" s="31">
        <v>0.15</v>
      </c>
      <c r="G17" s="10" t="s">
        <v>10</v>
      </c>
      <c r="H17" t="s">
        <v>414</v>
      </c>
      <c r="I17" s="69" t="s">
        <v>415</v>
      </c>
      <c r="J17" s="70" t="s">
        <v>420</v>
      </c>
    </row>
    <row r="18" spans="2:10" ht="20" x14ac:dyDescent="0.2">
      <c r="B18" s="6"/>
      <c r="C18" s="7" t="s">
        <v>413</v>
      </c>
      <c r="F18" s="103"/>
      <c r="I18" s="69"/>
    </row>
    <row r="19" spans="2:10" ht="20" x14ac:dyDescent="0.2">
      <c r="B19" s="6"/>
      <c r="C19" s="7"/>
      <c r="F19" s="103"/>
      <c r="I19" s="69"/>
    </row>
    <row r="20" spans="2:10" ht="20" x14ac:dyDescent="0.2">
      <c r="B20" s="6"/>
      <c r="C20" s="7"/>
      <c r="E20" s="9" t="s">
        <v>1461</v>
      </c>
      <c r="F20" s="47">
        <f>(1+F15)*(1+$F$12) -1</f>
        <v>0.20898139999999987</v>
      </c>
      <c r="G20" s="10" t="s">
        <v>10</v>
      </c>
      <c r="J20" s="10" t="s">
        <v>419</v>
      </c>
    </row>
    <row r="21" spans="2:10" ht="20" x14ac:dyDescent="0.2">
      <c r="B21" s="6"/>
      <c r="C21" s="7"/>
      <c r="E21" s="9" t="s">
        <v>1462</v>
      </c>
      <c r="F21" s="47">
        <f>(1+F16)*(1+$F$12) -1</f>
        <v>0.24120441739130416</v>
      </c>
      <c r="G21" s="10" t="s">
        <v>10</v>
      </c>
    </row>
    <row r="22" spans="2:10" ht="20" x14ac:dyDescent="0.2">
      <c r="B22" s="6"/>
      <c r="C22" s="7"/>
      <c r="E22" s="9" t="s">
        <v>416</v>
      </c>
      <c r="F22" s="47">
        <f>(1+F17)*(1+$F$12) -1</f>
        <v>0.17644999999999977</v>
      </c>
      <c r="G22" s="10" t="s">
        <v>10</v>
      </c>
      <c r="J22" s="10" t="s">
        <v>419</v>
      </c>
    </row>
    <row r="23" spans="2:10" ht="20" x14ac:dyDescent="0.2">
      <c r="B23" s="6"/>
      <c r="C23" s="7"/>
    </row>
    <row r="24" spans="2:10" ht="20" x14ac:dyDescent="0.2">
      <c r="B24" s="6" t="s">
        <v>1308</v>
      </c>
      <c r="C24" s="7"/>
      <c r="I24" s="69"/>
    </row>
    <row r="25" spans="2:10" ht="20" x14ac:dyDescent="0.2">
      <c r="B25" s="6"/>
      <c r="C25" s="7" t="s">
        <v>1310</v>
      </c>
      <c r="I25" s="69"/>
    </row>
    <row r="26" spans="2:10" ht="20" x14ac:dyDescent="0.2">
      <c r="B26" s="6"/>
      <c r="C26" s="7"/>
      <c r="D26" s="8" t="s">
        <v>1358</v>
      </c>
      <c r="H26" t="s">
        <v>1309</v>
      </c>
      <c r="I26" s="69" t="s">
        <v>1295</v>
      </c>
      <c r="J26" s="10" t="s">
        <v>1534</v>
      </c>
    </row>
    <row r="27" spans="2:10" ht="20" x14ac:dyDescent="0.2">
      <c r="B27" s="6"/>
      <c r="C27" s="7"/>
      <c r="E27" s="9" t="s">
        <v>1296</v>
      </c>
      <c r="F27" s="31">
        <v>8.2000000000000003E-2</v>
      </c>
      <c r="G27" s="10" t="s">
        <v>10</v>
      </c>
      <c r="H27" t="s">
        <v>1531</v>
      </c>
      <c r="I27" s="74" t="s">
        <v>1532</v>
      </c>
    </row>
    <row r="28" spans="2:10" ht="20" x14ac:dyDescent="0.2">
      <c r="B28" s="6"/>
      <c r="C28" s="7"/>
      <c r="E28" s="9" t="s">
        <v>1299</v>
      </c>
      <c r="F28" s="31">
        <f>F46</f>
        <v>5.7500000000000002E-2</v>
      </c>
      <c r="G28" s="10" t="s">
        <v>10</v>
      </c>
      <c r="H28" t="s">
        <v>1401</v>
      </c>
      <c r="I28" s="69"/>
    </row>
    <row r="29" spans="2:10" ht="20" x14ac:dyDescent="0.2">
      <c r="B29" s="6"/>
      <c r="C29" s="7"/>
      <c r="E29" s="9" t="s">
        <v>1300</v>
      </c>
      <c r="F29" s="31">
        <v>0.01</v>
      </c>
      <c r="G29" s="10" t="s">
        <v>10</v>
      </c>
      <c r="H29" t="s">
        <v>1298</v>
      </c>
      <c r="I29" s="69" t="s">
        <v>1295</v>
      </c>
      <c r="J29" s="10" t="s">
        <v>1302</v>
      </c>
    </row>
    <row r="30" spans="2:10" ht="20" x14ac:dyDescent="0.2">
      <c r="B30" s="6"/>
      <c r="C30" s="7"/>
      <c r="E30" s="9" t="s">
        <v>1301</v>
      </c>
      <c r="F30" s="31">
        <v>0.01</v>
      </c>
      <c r="G30" s="10" t="s">
        <v>10</v>
      </c>
      <c r="H30" t="s">
        <v>1298</v>
      </c>
      <c r="I30" s="69" t="s">
        <v>1295</v>
      </c>
      <c r="J30" s="10" t="s">
        <v>1303</v>
      </c>
    </row>
    <row r="31" spans="2:10" ht="20" x14ac:dyDescent="0.2">
      <c r="B31" s="6"/>
      <c r="C31" s="7"/>
      <c r="E31" s="9" t="s">
        <v>1304</v>
      </c>
      <c r="F31" s="31">
        <f>0.0246-0.0023</f>
        <v>2.23E-2</v>
      </c>
      <c r="G31" s="10" t="s">
        <v>10</v>
      </c>
      <c r="H31" t="s">
        <v>1305</v>
      </c>
      <c r="I31" s="69" t="s">
        <v>1306</v>
      </c>
      <c r="J31" s="10" t="s">
        <v>1307</v>
      </c>
    </row>
    <row r="32" spans="2:10" ht="20" x14ac:dyDescent="0.2">
      <c r="B32" s="6"/>
      <c r="C32" s="7"/>
      <c r="E32" s="24" t="s">
        <v>3</v>
      </c>
      <c r="F32" s="62">
        <f>SUM(F27:F31)</f>
        <v>0.18180000000000002</v>
      </c>
      <c r="G32" s="10" t="s">
        <v>10</v>
      </c>
    </row>
    <row r="33" spans="2:10" ht="20" x14ac:dyDescent="0.2">
      <c r="B33" s="6"/>
      <c r="C33" s="7"/>
      <c r="D33" s="8" t="s">
        <v>1460</v>
      </c>
    </row>
    <row r="34" spans="2:10" ht="20" x14ac:dyDescent="0.2">
      <c r="B34" s="6"/>
      <c r="C34" s="7"/>
      <c r="E34" s="9" t="s">
        <v>1296</v>
      </c>
      <c r="F34" s="31">
        <f>F27</f>
        <v>8.2000000000000003E-2</v>
      </c>
      <c r="G34" s="10" t="s">
        <v>10</v>
      </c>
      <c r="J34" s="10" t="s">
        <v>1533</v>
      </c>
    </row>
    <row r="35" spans="2:10" ht="20" x14ac:dyDescent="0.2">
      <c r="B35" s="6"/>
      <c r="C35" s="7"/>
      <c r="E35" s="9" t="s">
        <v>1299</v>
      </c>
      <c r="F35" s="31">
        <f>F50</f>
        <v>8.2500000000000004E-2</v>
      </c>
      <c r="G35" s="10" t="s">
        <v>10</v>
      </c>
      <c r="H35" t="s">
        <v>1401</v>
      </c>
    </row>
    <row r="36" spans="2:10" ht="20" x14ac:dyDescent="0.2">
      <c r="B36" s="6"/>
      <c r="C36" s="7"/>
      <c r="E36" s="9" t="s">
        <v>1300</v>
      </c>
      <c r="F36" s="31">
        <f>F29</f>
        <v>0.01</v>
      </c>
      <c r="G36" s="10" t="s">
        <v>10</v>
      </c>
      <c r="J36" s="10" t="s">
        <v>1533</v>
      </c>
    </row>
    <row r="37" spans="2:10" ht="20" x14ac:dyDescent="0.2">
      <c r="B37" s="6"/>
      <c r="C37" s="7"/>
      <c r="E37" s="9" t="s">
        <v>1301</v>
      </c>
      <c r="F37" s="31">
        <f>F30</f>
        <v>0.01</v>
      </c>
      <c r="G37" s="10" t="s">
        <v>10</v>
      </c>
      <c r="J37" s="10" t="s">
        <v>1533</v>
      </c>
    </row>
    <row r="38" spans="2:10" ht="20" x14ac:dyDescent="0.2">
      <c r="B38" s="6"/>
      <c r="C38" s="7"/>
      <c r="E38" s="9" t="s">
        <v>1304</v>
      </c>
      <c r="F38" s="31">
        <f>F31</f>
        <v>2.23E-2</v>
      </c>
      <c r="G38" s="10" t="s">
        <v>10</v>
      </c>
      <c r="J38" s="10" t="s">
        <v>1533</v>
      </c>
    </row>
    <row r="39" spans="2:10" ht="20" x14ac:dyDescent="0.2">
      <c r="B39" s="6"/>
      <c r="C39" s="7"/>
      <c r="E39" s="9" t="s">
        <v>1313</v>
      </c>
      <c r="F39" s="31">
        <f>'Ovalle - Discount Rate by metal'!D30</f>
        <v>6.498550724637688E-3</v>
      </c>
      <c r="G39" s="10" t="s">
        <v>10</v>
      </c>
      <c r="H39" t="s">
        <v>1342</v>
      </c>
      <c r="I39" s="69" t="s">
        <v>1314</v>
      </c>
      <c r="J39" s="10" t="s">
        <v>1400</v>
      </c>
    </row>
    <row r="40" spans="2:10" ht="20" x14ac:dyDescent="0.2">
      <c r="B40" s="6"/>
      <c r="C40" s="7"/>
      <c r="E40" s="24" t="s">
        <v>3</v>
      </c>
      <c r="F40" s="62">
        <f>SUM(F34:F39)</f>
        <v>0.21329855072463771</v>
      </c>
    </row>
    <row r="41" spans="2:10" ht="20" x14ac:dyDescent="0.2">
      <c r="B41" s="6"/>
      <c r="C41" s="7"/>
    </row>
    <row r="42" spans="2:10" ht="20" x14ac:dyDescent="0.2">
      <c r="B42" s="6"/>
      <c r="C42" s="7" t="s">
        <v>1343</v>
      </c>
    </row>
    <row r="43" spans="2:10" ht="20" x14ac:dyDescent="0.2">
      <c r="B43" s="6"/>
      <c r="C43" s="7"/>
      <c r="D43" s="8" t="s">
        <v>1344</v>
      </c>
    </row>
    <row r="44" spans="2:10" ht="20" x14ac:dyDescent="0.2">
      <c r="B44" s="6"/>
      <c r="C44" s="7"/>
      <c r="E44" s="9" t="s">
        <v>1345</v>
      </c>
      <c r="F44" s="31">
        <v>4.4999999999999998E-2</v>
      </c>
      <c r="G44" s="10" t="s">
        <v>10</v>
      </c>
      <c r="H44" t="s">
        <v>1297</v>
      </c>
      <c r="I44" s="69" t="s">
        <v>1295</v>
      </c>
    </row>
    <row r="45" spans="2:10" ht="20" x14ac:dyDescent="0.2">
      <c r="B45" s="6"/>
      <c r="C45" s="7"/>
      <c r="E45" s="9" t="s">
        <v>1311</v>
      </c>
      <c r="F45" s="31">
        <v>7.0000000000000007E-2</v>
      </c>
      <c r="G45" s="10" t="s">
        <v>10</v>
      </c>
      <c r="H45" t="s">
        <v>1311</v>
      </c>
      <c r="I45" s="69" t="s">
        <v>1312</v>
      </c>
    </row>
    <row r="46" spans="2:10" ht="20" x14ac:dyDescent="0.2">
      <c r="B46" s="6"/>
      <c r="C46" s="7"/>
      <c r="E46" s="9" t="s">
        <v>1110</v>
      </c>
      <c r="F46" s="31">
        <f>AVERAGE(F44:F45)</f>
        <v>5.7500000000000002E-2</v>
      </c>
      <c r="G46" s="10" t="s">
        <v>10</v>
      </c>
      <c r="I46" s="69"/>
    </row>
    <row r="47" spans="2:10" ht="20" x14ac:dyDescent="0.2">
      <c r="B47" s="6"/>
      <c r="C47" s="7"/>
      <c r="D47" s="8" t="s">
        <v>1346</v>
      </c>
      <c r="H47" s="113" t="s">
        <v>1348</v>
      </c>
      <c r="I47" s="69" t="s">
        <v>1347</v>
      </c>
      <c r="J47" s="10" t="s">
        <v>1361</v>
      </c>
    </row>
    <row r="48" spans="2:10" ht="20" x14ac:dyDescent="0.2">
      <c r="B48" s="6"/>
      <c r="C48" s="7"/>
      <c r="E48" s="9" t="s">
        <v>1345</v>
      </c>
      <c r="F48" s="31">
        <v>5.5E-2</v>
      </c>
      <c r="G48" s="10" t="s">
        <v>10</v>
      </c>
      <c r="H48" t="s">
        <v>1297</v>
      </c>
      <c r="I48" s="69" t="s">
        <v>1295</v>
      </c>
    </row>
    <row r="49" spans="2:9" ht="20" x14ac:dyDescent="0.2">
      <c r="B49" s="6"/>
      <c r="C49" s="7"/>
      <c r="E49" s="9" t="s">
        <v>1311</v>
      </c>
      <c r="F49" s="31">
        <v>0.11</v>
      </c>
      <c r="G49" s="10" t="s">
        <v>10</v>
      </c>
      <c r="H49" t="s">
        <v>1311</v>
      </c>
      <c r="I49" s="69" t="s">
        <v>1312</v>
      </c>
    </row>
    <row r="50" spans="2:9" ht="20" x14ac:dyDescent="0.2">
      <c r="B50" s="6"/>
      <c r="C50" s="7"/>
      <c r="E50" s="9" t="s">
        <v>1110</v>
      </c>
      <c r="F50" s="31">
        <f>AVERAGE(F48:F49)</f>
        <v>8.2500000000000004E-2</v>
      </c>
      <c r="G50" s="10" t="s">
        <v>10</v>
      </c>
    </row>
    <row r="51" spans="2:9" ht="20" x14ac:dyDescent="0.2">
      <c r="B51" s="6"/>
      <c r="C51" s="7"/>
    </row>
    <row r="52" spans="2:9" ht="20" x14ac:dyDescent="0.2">
      <c r="B52" s="6"/>
      <c r="C52" s="7"/>
    </row>
    <row r="53" spans="2:9" ht="20" x14ac:dyDescent="0.2">
      <c r="B53" s="6"/>
      <c r="C53" s="7"/>
    </row>
    <row r="54" spans="2:9" ht="20" x14ac:dyDescent="0.2">
      <c r="B54" s="6"/>
      <c r="C54" s="7"/>
    </row>
    <row r="55" spans="2:9" ht="20" x14ac:dyDescent="0.2">
      <c r="B55" s="6"/>
      <c r="C55" s="7"/>
    </row>
    <row r="56" spans="2:9" ht="20" x14ac:dyDescent="0.2">
      <c r="B56" s="6"/>
      <c r="C56" s="7"/>
    </row>
    <row r="57" spans="2:9" ht="20" x14ac:dyDescent="0.2">
      <c r="B57" s="6"/>
      <c r="C57" s="7"/>
    </row>
    <row r="58" spans="2:9" ht="20" x14ac:dyDescent="0.2">
      <c r="B58" s="6"/>
      <c r="C58" s="7"/>
    </row>
    <row r="59" spans="2:9" ht="20" x14ac:dyDescent="0.2">
      <c r="B59" s="6"/>
      <c r="C59" s="7"/>
    </row>
    <row r="60" spans="2:9" ht="20" x14ac:dyDescent="0.2">
      <c r="B60" s="6"/>
      <c r="C60" s="7"/>
    </row>
    <row r="61" spans="2:9" ht="20" x14ac:dyDescent="0.2">
      <c r="B61" s="6"/>
      <c r="C61" s="7"/>
    </row>
    <row r="62" spans="2:9" ht="20" x14ac:dyDescent="0.2">
      <c r="B62" s="6"/>
      <c r="C62" s="7"/>
    </row>
    <row r="63" spans="2:9" ht="20" x14ac:dyDescent="0.2">
      <c r="B63" s="6"/>
      <c r="C63" s="7"/>
    </row>
    <row r="64" spans="2:9" ht="20" x14ac:dyDescent="0.2">
      <c r="B64" s="6"/>
      <c r="C64" s="7"/>
    </row>
    <row r="65" spans="2:3" ht="20" x14ac:dyDescent="0.2">
      <c r="B65" s="6"/>
      <c r="C65" s="7"/>
    </row>
    <row r="66" spans="2:3" ht="20" x14ac:dyDescent="0.2">
      <c r="B66" s="6"/>
      <c r="C66" s="7"/>
    </row>
    <row r="67" spans="2:3" ht="20" x14ac:dyDescent="0.2">
      <c r="B67" s="6"/>
      <c r="C67" s="7"/>
    </row>
    <row r="68" spans="2:3" ht="20" x14ac:dyDescent="0.2">
      <c r="B68" s="6"/>
      <c r="C68" s="7"/>
    </row>
    <row r="69" spans="2:3" ht="20" x14ac:dyDescent="0.2">
      <c r="B69" s="6"/>
      <c r="C69" s="7"/>
    </row>
    <row r="70" spans="2:3" ht="20" x14ac:dyDescent="0.2">
      <c r="B70" s="6"/>
      <c r="C70" s="7"/>
    </row>
    <row r="71" spans="2:3" ht="20" x14ac:dyDescent="0.2">
      <c r="B71" s="6"/>
      <c r="C71" s="7"/>
    </row>
    <row r="72" spans="2:3" ht="20" x14ac:dyDescent="0.2">
      <c r="B72" s="6"/>
      <c r="C72" s="7"/>
    </row>
    <row r="73" spans="2:3" ht="20" x14ac:dyDescent="0.2">
      <c r="B73" s="6"/>
      <c r="C73" s="7"/>
    </row>
    <row r="74" spans="2:3" ht="20" x14ac:dyDescent="0.2">
      <c r="B74" s="6"/>
      <c r="C74" s="7"/>
    </row>
    <row r="75" spans="2:3" ht="20" x14ac:dyDescent="0.2">
      <c r="B75" s="6"/>
      <c r="C75" s="7"/>
    </row>
    <row r="76" spans="2:3" ht="20" x14ac:dyDescent="0.2">
      <c r="B76" s="6"/>
      <c r="C76" s="7"/>
    </row>
    <row r="77" spans="2:3" ht="20" x14ac:dyDescent="0.2">
      <c r="B77" s="6"/>
      <c r="C77" s="7"/>
    </row>
    <row r="78" spans="2:3" ht="20" x14ac:dyDescent="0.2">
      <c r="B78" s="6"/>
      <c r="C78" s="7"/>
    </row>
    <row r="79" spans="2:3" ht="20" x14ac:dyDescent="0.2">
      <c r="B79" s="6"/>
      <c r="C79" s="7"/>
    </row>
    <row r="80" spans="2:3" ht="20" x14ac:dyDescent="0.2">
      <c r="B80" s="6"/>
      <c r="C80" s="7"/>
    </row>
    <row r="81" spans="2:3" ht="20" x14ac:dyDescent="0.2">
      <c r="B81" s="6"/>
      <c r="C81" s="7"/>
    </row>
    <row r="82" spans="2:3" ht="20" x14ac:dyDescent="0.2">
      <c r="B82" s="6"/>
      <c r="C82" s="7"/>
    </row>
    <row r="83" spans="2:3" ht="20" x14ac:dyDescent="0.2">
      <c r="B83" s="6"/>
      <c r="C83" s="7"/>
    </row>
    <row r="84" spans="2:3" ht="20" x14ac:dyDescent="0.2">
      <c r="B84" s="6"/>
      <c r="C84" s="7"/>
    </row>
    <row r="85" spans="2:3" ht="20" x14ac:dyDescent="0.2">
      <c r="B85" s="6"/>
      <c r="C85" s="7"/>
    </row>
    <row r="86" spans="2:3" ht="20" x14ac:dyDescent="0.2">
      <c r="B86" s="6"/>
      <c r="C86" s="7"/>
    </row>
    <row r="87" spans="2:3" ht="20" x14ac:dyDescent="0.2">
      <c r="B87" s="6"/>
      <c r="C87" s="7"/>
    </row>
    <row r="88" spans="2:3" ht="20" x14ac:dyDescent="0.2">
      <c r="B88" s="6"/>
      <c r="C88" s="7"/>
    </row>
    <row r="89" spans="2:3" ht="20" x14ac:dyDescent="0.2">
      <c r="B89" s="6"/>
      <c r="C89" s="7"/>
    </row>
    <row r="90" spans="2:3" ht="20" x14ac:dyDescent="0.2">
      <c r="B90" s="6"/>
      <c r="C90" s="7"/>
    </row>
    <row r="91" spans="2:3" ht="20" x14ac:dyDescent="0.2">
      <c r="B91" s="6"/>
      <c r="C91" s="7"/>
    </row>
    <row r="92" spans="2:3" ht="20" x14ac:dyDescent="0.2">
      <c r="B92" s="6"/>
      <c r="C92" s="7"/>
    </row>
    <row r="93" spans="2:3" ht="20" x14ac:dyDescent="0.2">
      <c r="B93" s="6"/>
      <c r="C93" s="7"/>
    </row>
    <row r="94" spans="2:3" ht="20" x14ac:dyDescent="0.2">
      <c r="B94" s="6"/>
      <c r="C94" s="7"/>
    </row>
    <row r="95" spans="2:3" ht="20" x14ac:dyDescent="0.2">
      <c r="B95" s="6"/>
      <c r="C95" s="7"/>
    </row>
    <row r="96" spans="2:3" ht="20" x14ac:dyDescent="0.2">
      <c r="B96" s="6"/>
      <c r="C96" s="7"/>
    </row>
    <row r="97" spans="2:3" ht="20" x14ac:dyDescent="0.2">
      <c r="B97" s="6"/>
      <c r="C97" s="7"/>
    </row>
    <row r="98" spans="2:3" ht="20" x14ac:dyDescent="0.2">
      <c r="B98" s="6"/>
      <c r="C98" s="7"/>
    </row>
    <row r="99" spans="2:3" ht="20" x14ac:dyDescent="0.2">
      <c r="B99" s="6"/>
      <c r="C99" s="7"/>
    </row>
    <row r="100" spans="2:3" ht="20" x14ac:dyDescent="0.2">
      <c r="B100" s="6"/>
      <c r="C100" s="7"/>
    </row>
    <row r="101" spans="2:3" ht="20" x14ac:dyDescent="0.2">
      <c r="B101" s="6"/>
      <c r="C101" s="7"/>
    </row>
    <row r="102" spans="2:3" ht="20" x14ac:dyDescent="0.2">
      <c r="B102" s="6"/>
      <c r="C102" s="7"/>
    </row>
    <row r="103" spans="2:3" ht="20" x14ac:dyDescent="0.2">
      <c r="B103" s="6"/>
      <c r="C103" s="7"/>
    </row>
    <row r="104" spans="2:3" ht="20" x14ac:dyDescent="0.2">
      <c r="B104" s="6"/>
      <c r="C104" s="7"/>
    </row>
    <row r="105" spans="2:3" ht="20" x14ac:dyDescent="0.2">
      <c r="B105" s="6"/>
      <c r="C105" s="7"/>
    </row>
    <row r="106" spans="2:3" ht="20" x14ac:dyDescent="0.2">
      <c r="B106" s="6"/>
      <c r="C106" s="7"/>
    </row>
    <row r="107" spans="2:3" ht="20" x14ac:dyDescent="0.2">
      <c r="B107" s="6"/>
      <c r="C107" s="7"/>
    </row>
    <row r="108" spans="2:3" ht="20" x14ac:dyDescent="0.2">
      <c r="B108" s="6"/>
      <c r="C108" s="7"/>
    </row>
    <row r="109" spans="2:3" ht="20" x14ac:dyDescent="0.2">
      <c r="B109" s="6"/>
      <c r="C109" s="7"/>
    </row>
    <row r="110" spans="2:3" ht="20" x14ac:dyDescent="0.2">
      <c r="B110" s="6"/>
      <c r="C110" s="7"/>
    </row>
    <row r="111" spans="2:3" ht="20" x14ac:dyDescent="0.2">
      <c r="B111" s="6"/>
      <c r="C111" s="7"/>
    </row>
    <row r="112" spans="2:3" ht="20" x14ac:dyDescent="0.2">
      <c r="B112" s="6"/>
      <c r="C112" s="7"/>
    </row>
    <row r="113" spans="2:3" ht="20" x14ac:dyDescent="0.2">
      <c r="B113" s="6"/>
      <c r="C113" s="7"/>
    </row>
    <row r="114" spans="2:3" ht="20" x14ac:dyDescent="0.2">
      <c r="B114" s="6"/>
      <c r="C114" s="7"/>
    </row>
    <row r="115" spans="2:3" ht="20" x14ac:dyDescent="0.2">
      <c r="B115" s="6"/>
      <c r="C115" s="7"/>
    </row>
    <row r="116" spans="2:3" ht="20" x14ac:dyDescent="0.2">
      <c r="B116" s="6"/>
      <c r="C116" s="7"/>
    </row>
    <row r="117" spans="2:3" ht="20" x14ac:dyDescent="0.2">
      <c r="B117" s="6"/>
      <c r="C117" s="7"/>
    </row>
    <row r="118" spans="2:3" ht="20" x14ac:dyDescent="0.2">
      <c r="B118" s="6"/>
      <c r="C118" s="7"/>
    </row>
    <row r="119" spans="2:3" ht="20" x14ac:dyDescent="0.2">
      <c r="B119" s="6"/>
      <c r="C119" s="7"/>
    </row>
    <row r="120" spans="2:3" ht="20" x14ac:dyDescent="0.2">
      <c r="B120" s="6"/>
      <c r="C120" s="7"/>
    </row>
    <row r="121" spans="2:3" ht="20" x14ac:dyDescent="0.2">
      <c r="B121" s="6"/>
      <c r="C121" s="7"/>
    </row>
    <row r="122" spans="2:3" ht="20" x14ac:dyDescent="0.2">
      <c r="B122" s="6"/>
      <c r="C122" s="7"/>
    </row>
    <row r="123" spans="2:3" ht="20" x14ac:dyDescent="0.2">
      <c r="B123" s="6"/>
      <c r="C123" s="7"/>
    </row>
    <row r="124" spans="2:3" ht="20" x14ac:dyDescent="0.2">
      <c r="B124" s="6"/>
      <c r="C124" s="7"/>
    </row>
    <row r="125" spans="2:3" ht="20" x14ac:dyDescent="0.2">
      <c r="B125" s="6"/>
      <c r="C125" s="7"/>
    </row>
    <row r="126" spans="2:3" ht="20" x14ac:dyDescent="0.2">
      <c r="B126" s="6"/>
      <c r="C126" s="7"/>
    </row>
    <row r="127" spans="2:3" ht="20" x14ac:dyDescent="0.2">
      <c r="B127" s="6"/>
      <c r="C127" s="7"/>
    </row>
    <row r="128" spans="2:3" ht="20" x14ac:dyDescent="0.2">
      <c r="B128" s="6"/>
      <c r="C128" s="7"/>
    </row>
    <row r="129" spans="2:3" ht="20" x14ac:dyDescent="0.2">
      <c r="B129" s="6"/>
      <c r="C129" s="7"/>
    </row>
    <row r="130" spans="2:3" ht="20" x14ac:dyDescent="0.2">
      <c r="B130" s="6"/>
      <c r="C130" s="7"/>
    </row>
    <row r="131" spans="2:3" ht="20" x14ac:dyDescent="0.2">
      <c r="B131" s="6"/>
      <c r="C131" s="7"/>
    </row>
    <row r="132" spans="2:3" ht="20" x14ac:dyDescent="0.2">
      <c r="B132" s="6"/>
      <c r="C132" s="7"/>
    </row>
    <row r="133" spans="2:3" ht="20" x14ac:dyDescent="0.2">
      <c r="B133" s="6"/>
      <c r="C133" s="7"/>
    </row>
    <row r="134" spans="2:3" ht="20" x14ac:dyDescent="0.2">
      <c r="B134" s="6"/>
      <c r="C134" s="7"/>
    </row>
    <row r="135" spans="2:3" ht="20" x14ac:dyDescent="0.2">
      <c r="B135" s="6"/>
      <c r="C135" s="7"/>
    </row>
    <row r="136" spans="2:3" ht="20" x14ac:dyDescent="0.2">
      <c r="B136" s="6"/>
      <c r="C136" s="7"/>
    </row>
    <row r="137" spans="2:3" ht="20" x14ac:dyDescent="0.2">
      <c r="B137" s="6"/>
      <c r="C137" s="7"/>
    </row>
    <row r="138" spans="2:3" ht="20" x14ac:dyDescent="0.2">
      <c r="B138" s="6"/>
      <c r="C138" s="7"/>
    </row>
    <row r="139" spans="2:3" ht="20" x14ac:dyDescent="0.2">
      <c r="B139" s="6"/>
      <c r="C139" s="7"/>
    </row>
    <row r="140" spans="2:3" ht="20" x14ac:dyDescent="0.2">
      <c r="B140" s="6"/>
      <c r="C140" s="7"/>
    </row>
    <row r="141" spans="2:3" ht="20" x14ac:dyDescent="0.2">
      <c r="B141" s="6"/>
      <c r="C141" s="7"/>
    </row>
    <row r="142" spans="2:3" ht="20" x14ac:dyDescent="0.2">
      <c r="B142" s="6"/>
      <c r="C142" s="7"/>
    </row>
    <row r="143" spans="2:3" ht="20" x14ac:dyDescent="0.2">
      <c r="B143" s="6"/>
      <c r="C143" s="7"/>
    </row>
    <row r="144" spans="2:3" ht="20" x14ac:dyDescent="0.2">
      <c r="B144" s="6"/>
      <c r="C144" s="7"/>
    </row>
    <row r="145" spans="2:3" ht="20" x14ac:dyDescent="0.2">
      <c r="B145" s="6"/>
      <c r="C145" s="7"/>
    </row>
    <row r="146" spans="2:3" ht="20" x14ac:dyDescent="0.2">
      <c r="B146" s="6"/>
      <c r="C146" s="7"/>
    </row>
    <row r="147" spans="2:3" ht="20" x14ac:dyDescent="0.2">
      <c r="B147" s="6"/>
      <c r="C147" s="7"/>
    </row>
    <row r="148" spans="2:3" ht="20" x14ac:dyDescent="0.2">
      <c r="B148" s="6"/>
      <c r="C148" s="7"/>
    </row>
    <row r="149" spans="2:3" ht="20" x14ac:dyDescent="0.2">
      <c r="B149" s="6"/>
      <c r="C149" s="7"/>
    </row>
    <row r="150" spans="2:3" ht="20" x14ac:dyDescent="0.2">
      <c r="B150" s="6"/>
      <c r="C150" s="7"/>
    </row>
    <row r="151" spans="2:3" ht="20" x14ac:dyDescent="0.2">
      <c r="B151" s="6"/>
      <c r="C151" s="7"/>
    </row>
    <row r="152" spans="2:3" ht="20" x14ac:dyDescent="0.2">
      <c r="B152" s="6"/>
      <c r="C152" s="7"/>
    </row>
    <row r="153" spans="2:3" ht="20" x14ac:dyDescent="0.2">
      <c r="B153" s="6"/>
      <c r="C153" s="7"/>
    </row>
    <row r="154" spans="2:3" ht="20" x14ac:dyDescent="0.2">
      <c r="B154" s="6"/>
      <c r="C154" s="7"/>
    </row>
    <row r="155" spans="2:3" ht="20" x14ac:dyDescent="0.2">
      <c r="B155" s="6"/>
      <c r="C155" s="7"/>
    </row>
    <row r="156" spans="2:3" ht="20" x14ac:dyDescent="0.2">
      <c r="B156" s="6"/>
      <c r="C156" s="7"/>
    </row>
    <row r="157" spans="2:3" ht="20" x14ac:dyDescent="0.2">
      <c r="B157" s="6"/>
      <c r="C157" s="7"/>
    </row>
    <row r="158" spans="2:3" ht="20" x14ac:dyDescent="0.2">
      <c r="B158" s="6"/>
      <c r="C158" s="7"/>
    </row>
    <row r="159" spans="2:3" ht="20" x14ac:dyDescent="0.2">
      <c r="B159" s="6"/>
      <c r="C159" s="7"/>
    </row>
    <row r="160" spans="2:3" ht="20" x14ac:dyDescent="0.2">
      <c r="B160" s="6"/>
      <c r="C160" s="7"/>
    </row>
    <row r="161" spans="2:3" ht="20" x14ac:dyDescent="0.2">
      <c r="B161" s="6"/>
      <c r="C161" s="7"/>
    </row>
    <row r="162" spans="2:3" ht="20" x14ac:dyDescent="0.2">
      <c r="B162" s="6"/>
      <c r="C162" s="7"/>
    </row>
    <row r="163" spans="2:3" ht="20" x14ac:dyDescent="0.2">
      <c r="B163" s="6"/>
      <c r="C163" s="7"/>
    </row>
    <row r="164" spans="2:3" ht="20" x14ac:dyDescent="0.2">
      <c r="B164" s="6"/>
      <c r="C164" s="7"/>
    </row>
    <row r="165" spans="2:3" ht="20" x14ac:dyDescent="0.2">
      <c r="B165" s="6"/>
      <c r="C165" s="7"/>
    </row>
    <row r="166" spans="2:3" ht="20" x14ac:dyDescent="0.2">
      <c r="B166" s="6"/>
      <c r="C166" s="7"/>
    </row>
    <row r="167" spans="2:3" ht="20" x14ac:dyDescent="0.2">
      <c r="B167" s="6"/>
      <c r="C167" s="7"/>
    </row>
    <row r="168" spans="2:3" ht="20" x14ac:dyDescent="0.2">
      <c r="B168" s="6"/>
      <c r="C168" s="7"/>
    </row>
    <row r="169" spans="2:3" ht="20" x14ac:dyDescent="0.2">
      <c r="B169" s="6"/>
      <c r="C169" s="7"/>
    </row>
    <row r="170" spans="2:3" ht="20" x14ac:dyDescent="0.2">
      <c r="B170" s="6"/>
      <c r="C170" s="7"/>
    </row>
    <row r="171" spans="2:3" ht="20" x14ac:dyDescent="0.2">
      <c r="B171" s="6"/>
      <c r="C171" s="7"/>
    </row>
    <row r="172" spans="2:3" ht="20" x14ac:dyDescent="0.2">
      <c r="B172" s="6"/>
      <c r="C172" s="7"/>
    </row>
    <row r="173" spans="2:3" ht="20" x14ac:dyDescent="0.2">
      <c r="B173" s="6"/>
      <c r="C173" s="7"/>
    </row>
    <row r="174" spans="2:3" ht="20" x14ac:dyDescent="0.2">
      <c r="B174" s="6"/>
      <c r="C174" s="7"/>
    </row>
    <row r="175" spans="2:3" ht="20" x14ac:dyDescent="0.2">
      <c r="B175" s="6"/>
      <c r="C175" s="7"/>
    </row>
    <row r="176" spans="2:3" ht="20" x14ac:dyDescent="0.2">
      <c r="B176" s="6"/>
      <c r="C176" s="7"/>
    </row>
    <row r="177" spans="2:3" ht="20" x14ac:dyDescent="0.2">
      <c r="B177" s="6"/>
      <c r="C177" s="7"/>
    </row>
    <row r="178" spans="2:3" ht="20" x14ac:dyDescent="0.2">
      <c r="B178" s="6"/>
      <c r="C178" s="7"/>
    </row>
    <row r="179" spans="2:3" ht="20" x14ac:dyDescent="0.2">
      <c r="B179" s="6"/>
      <c r="C179" s="7"/>
    </row>
    <row r="180" spans="2:3" ht="20" x14ac:dyDescent="0.2">
      <c r="B180" s="6"/>
      <c r="C180" s="7"/>
    </row>
    <row r="181" spans="2:3" ht="20" x14ac:dyDescent="0.2">
      <c r="B181" s="6"/>
      <c r="C181" s="7"/>
    </row>
    <row r="182" spans="2:3" ht="20" x14ac:dyDescent="0.2">
      <c r="B182" s="6"/>
      <c r="C182" s="7"/>
    </row>
    <row r="183" spans="2:3" ht="20" x14ac:dyDescent="0.2">
      <c r="B183" s="6"/>
      <c r="C183" s="7"/>
    </row>
    <row r="184" spans="2:3" ht="20" x14ac:dyDescent="0.2">
      <c r="B184" s="6"/>
      <c r="C184" s="7"/>
    </row>
    <row r="185" spans="2:3" ht="20" x14ac:dyDescent="0.2">
      <c r="B185" s="6"/>
      <c r="C185" s="7"/>
    </row>
    <row r="186" spans="2:3" ht="20" x14ac:dyDescent="0.2">
      <c r="B186" s="6"/>
      <c r="C186" s="7"/>
    </row>
    <row r="187" spans="2:3" ht="20" x14ac:dyDescent="0.2">
      <c r="B187" s="6"/>
      <c r="C187" s="7"/>
    </row>
    <row r="188" spans="2:3" ht="20" x14ac:dyDescent="0.2">
      <c r="B188" s="6"/>
      <c r="C188" s="7"/>
    </row>
    <row r="189" spans="2:3" ht="20" x14ac:dyDescent="0.2">
      <c r="B189" s="6"/>
      <c r="C189" s="7"/>
    </row>
    <row r="190" spans="2:3" ht="20" x14ac:dyDescent="0.2">
      <c r="B190" s="6"/>
      <c r="C190" s="7"/>
    </row>
    <row r="191" spans="2:3" ht="20" x14ac:dyDescent="0.2">
      <c r="B191" s="6"/>
      <c r="C191" s="7"/>
    </row>
    <row r="192" spans="2:3" ht="20" x14ac:dyDescent="0.2">
      <c r="B192" s="6"/>
      <c r="C192" s="7"/>
    </row>
    <row r="193" spans="2:3" ht="20" x14ac:dyDescent="0.2">
      <c r="B193" s="6"/>
      <c r="C193" s="7"/>
    </row>
    <row r="194" spans="2:3" ht="20" x14ac:dyDescent="0.2">
      <c r="B194" s="6"/>
      <c r="C194" s="7"/>
    </row>
    <row r="195" spans="2:3" ht="20" x14ac:dyDescent="0.2">
      <c r="B195" s="6"/>
      <c r="C195" s="7"/>
    </row>
    <row r="196" spans="2:3" ht="20" x14ac:dyDescent="0.2">
      <c r="B196" s="6"/>
      <c r="C196" s="7"/>
    </row>
    <row r="197" spans="2:3" ht="20" x14ac:dyDescent="0.2">
      <c r="B197" s="6"/>
      <c r="C197" s="7"/>
    </row>
    <row r="198" spans="2:3" ht="20" x14ac:dyDescent="0.2">
      <c r="B198" s="6"/>
      <c r="C198" s="7"/>
    </row>
    <row r="199" spans="2:3" ht="20" x14ac:dyDescent="0.2">
      <c r="B199" s="6"/>
      <c r="C199" s="7"/>
    </row>
    <row r="200" spans="2:3" ht="20" x14ac:dyDescent="0.2">
      <c r="B200" s="6"/>
      <c r="C200" s="7"/>
    </row>
    <row r="201" spans="2:3" ht="20" x14ac:dyDescent="0.2">
      <c r="B201" s="6"/>
      <c r="C201" s="7"/>
    </row>
    <row r="202" spans="2:3" ht="20" x14ac:dyDescent="0.2">
      <c r="B202" s="6"/>
      <c r="C202" s="7"/>
    </row>
    <row r="203" spans="2:3" ht="20" x14ac:dyDescent="0.2">
      <c r="B203" s="6"/>
      <c r="C203" s="7"/>
    </row>
    <row r="204" spans="2:3" ht="20" x14ac:dyDescent="0.2">
      <c r="B204" s="6"/>
      <c r="C204" s="7"/>
    </row>
    <row r="205" spans="2:3" ht="20" x14ac:dyDescent="0.2">
      <c r="B205" s="6"/>
      <c r="C205" s="7"/>
    </row>
    <row r="206" spans="2:3" ht="20" x14ac:dyDescent="0.2">
      <c r="B206" s="6"/>
      <c r="C206" s="7"/>
    </row>
    <row r="207" spans="2:3" ht="20" x14ac:dyDescent="0.2">
      <c r="B207" s="6"/>
      <c r="C207" s="7"/>
    </row>
    <row r="208" spans="2:3" ht="20" x14ac:dyDescent="0.2">
      <c r="B208" s="6"/>
      <c r="C208" s="7"/>
    </row>
    <row r="209" spans="2:3" ht="20" x14ac:dyDescent="0.2">
      <c r="B209" s="6"/>
      <c r="C209" s="7"/>
    </row>
    <row r="210" spans="2:3" ht="20" x14ac:dyDescent="0.2">
      <c r="B210" s="6"/>
      <c r="C210" s="7"/>
    </row>
    <row r="211" spans="2:3" ht="20" x14ac:dyDescent="0.2">
      <c r="B211" s="6"/>
      <c r="C211" s="7"/>
    </row>
    <row r="212" spans="2:3" ht="20" x14ac:dyDescent="0.2">
      <c r="B212" s="6"/>
      <c r="C212" s="7"/>
    </row>
    <row r="213" spans="2:3" ht="20" x14ac:dyDescent="0.2">
      <c r="B213" s="6"/>
      <c r="C213" s="7"/>
    </row>
    <row r="214" spans="2:3" ht="20" x14ac:dyDescent="0.2">
      <c r="B214" s="6"/>
      <c r="C214" s="7"/>
    </row>
    <row r="215" spans="2:3" ht="20" x14ac:dyDescent="0.2">
      <c r="B215" s="6"/>
      <c r="C215" s="7"/>
    </row>
    <row r="216" spans="2:3" ht="20" x14ac:dyDescent="0.2">
      <c r="B216" s="6"/>
      <c r="C216" s="7"/>
    </row>
    <row r="217" spans="2:3" ht="20" x14ac:dyDescent="0.2">
      <c r="B217" s="6"/>
      <c r="C217" s="7"/>
    </row>
    <row r="218" spans="2:3" ht="20" x14ac:dyDescent="0.2">
      <c r="B218" s="6"/>
      <c r="C218" s="7"/>
    </row>
    <row r="219" spans="2:3" ht="20" x14ac:dyDescent="0.2">
      <c r="B219" s="6"/>
      <c r="C219" s="7"/>
    </row>
    <row r="220" spans="2:3" ht="20" x14ac:dyDescent="0.2">
      <c r="B220" s="6"/>
      <c r="C220" s="7"/>
    </row>
    <row r="221" spans="2:3" ht="20" x14ac:dyDescent="0.2">
      <c r="B221" s="6"/>
      <c r="C221" s="7"/>
    </row>
    <row r="222" spans="2:3" ht="20" x14ac:dyDescent="0.2">
      <c r="B222" s="6"/>
      <c r="C222" s="7"/>
    </row>
    <row r="223" spans="2:3" ht="20" x14ac:dyDescent="0.2">
      <c r="B223" s="6"/>
      <c r="C223" s="7"/>
    </row>
    <row r="224" spans="2:3" ht="20" x14ac:dyDescent="0.2">
      <c r="B224" s="6"/>
      <c r="C224" s="7"/>
    </row>
    <row r="225" spans="2:3" ht="20" x14ac:dyDescent="0.2">
      <c r="B225" s="6"/>
      <c r="C225" s="7"/>
    </row>
    <row r="226" spans="2:3" ht="20" x14ac:dyDescent="0.2">
      <c r="B226" s="6"/>
      <c r="C226" s="7"/>
    </row>
    <row r="227" spans="2:3" ht="20" x14ac:dyDescent="0.2">
      <c r="B227" s="6"/>
      <c r="C227" s="7"/>
    </row>
    <row r="228" spans="2:3" ht="20" x14ac:dyDescent="0.2">
      <c r="B228" s="6"/>
      <c r="C228" s="7"/>
    </row>
    <row r="229" spans="2:3" ht="20" x14ac:dyDescent="0.2">
      <c r="B229" s="6"/>
      <c r="C229" s="7"/>
    </row>
    <row r="230" spans="2:3" ht="20" x14ac:dyDescent="0.2">
      <c r="B230" s="6"/>
      <c r="C230" s="7"/>
    </row>
    <row r="231" spans="2:3" ht="20" x14ac:dyDescent="0.2">
      <c r="B231" s="6"/>
      <c r="C231" s="7"/>
    </row>
    <row r="232" spans="2:3" ht="20" x14ac:dyDescent="0.2">
      <c r="B232" s="6"/>
      <c r="C232" s="7"/>
    </row>
    <row r="233" spans="2:3" ht="20" x14ac:dyDescent="0.2">
      <c r="B233" s="6"/>
      <c r="C233" s="7"/>
    </row>
    <row r="234" spans="2:3" ht="20" x14ac:dyDescent="0.2">
      <c r="B234" s="6"/>
      <c r="C234" s="7"/>
    </row>
    <row r="235" spans="2:3" ht="20" x14ac:dyDescent="0.2">
      <c r="B235" s="6"/>
      <c r="C235" s="7"/>
    </row>
    <row r="236" spans="2:3" ht="20" x14ac:dyDescent="0.2">
      <c r="B236" s="6"/>
      <c r="C236" s="7"/>
    </row>
    <row r="237" spans="2:3" ht="20" x14ac:dyDescent="0.2">
      <c r="B237" s="6"/>
      <c r="C237" s="7"/>
    </row>
    <row r="238" spans="2:3" ht="20" x14ac:dyDescent="0.2">
      <c r="B238" s="6"/>
      <c r="C238" s="7"/>
    </row>
    <row r="239" spans="2:3" ht="20" x14ac:dyDescent="0.2">
      <c r="B239" s="6"/>
      <c r="C239" s="7"/>
    </row>
    <row r="240" spans="2:3" ht="20" x14ac:dyDescent="0.2">
      <c r="B240" s="6"/>
      <c r="C240" s="7"/>
    </row>
    <row r="241" spans="2:3" ht="20" x14ac:dyDescent="0.2">
      <c r="B241" s="6"/>
      <c r="C241" s="7"/>
    </row>
    <row r="242" spans="2:3" ht="20" x14ac:dyDescent="0.2">
      <c r="B242" s="6"/>
      <c r="C242" s="7"/>
    </row>
    <row r="243" spans="2:3" ht="20" x14ac:dyDescent="0.2">
      <c r="B243" s="6"/>
      <c r="C243" s="7"/>
    </row>
    <row r="244" spans="2:3" ht="20" x14ac:dyDescent="0.2">
      <c r="B244" s="6"/>
      <c r="C244" s="7"/>
    </row>
    <row r="245" spans="2:3" ht="20" x14ac:dyDescent="0.2">
      <c r="B245" s="6"/>
      <c r="C245" s="7"/>
    </row>
    <row r="246" spans="2:3" ht="20" x14ac:dyDescent="0.2">
      <c r="B246" s="6"/>
      <c r="C246" s="7"/>
    </row>
    <row r="247" spans="2:3" ht="20" x14ac:dyDescent="0.2">
      <c r="B247" s="6"/>
      <c r="C247" s="7"/>
    </row>
    <row r="248" spans="2:3" ht="20" x14ac:dyDescent="0.2">
      <c r="B248" s="6"/>
      <c r="C248" s="7"/>
    </row>
    <row r="249" spans="2:3" ht="20" x14ac:dyDescent="0.2">
      <c r="B249" s="6"/>
      <c r="C249" s="7"/>
    </row>
    <row r="250" spans="2:3" ht="20" x14ac:dyDescent="0.2">
      <c r="B250" s="6"/>
      <c r="C250" s="7"/>
    </row>
    <row r="251" spans="2:3" ht="20" x14ac:dyDescent="0.2">
      <c r="B251" s="6"/>
      <c r="C251" s="7"/>
    </row>
    <row r="252" spans="2:3" ht="20" x14ac:dyDescent="0.2">
      <c r="B252" s="6"/>
      <c r="C252" s="7"/>
    </row>
    <row r="253" spans="2:3" ht="20" x14ac:dyDescent="0.2">
      <c r="B253" s="6"/>
      <c r="C253" s="7"/>
    </row>
    <row r="254" spans="2:3" ht="20" x14ac:dyDescent="0.2">
      <c r="B254" s="6"/>
      <c r="C254" s="7"/>
    </row>
    <row r="255" spans="2:3" ht="20" x14ac:dyDescent="0.2">
      <c r="B255" s="6"/>
      <c r="C255" s="7"/>
    </row>
    <row r="256" spans="2:3" ht="20" x14ac:dyDescent="0.2">
      <c r="B256" s="6"/>
      <c r="C256" s="7"/>
    </row>
    <row r="257" spans="2:3" ht="20" x14ac:dyDescent="0.2">
      <c r="B257" s="6"/>
      <c r="C257" s="7"/>
    </row>
    <row r="258" spans="2:3" ht="20" x14ac:dyDescent="0.2">
      <c r="B258" s="6"/>
      <c r="C258" s="7"/>
    </row>
    <row r="259" spans="2:3" ht="20" x14ac:dyDescent="0.2">
      <c r="B259" s="6"/>
      <c r="C259" s="7"/>
    </row>
    <row r="260" spans="2:3" ht="20" x14ac:dyDescent="0.2">
      <c r="B260" s="6"/>
      <c r="C260" s="7"/>
    </row>
    <row r="261" spans="2:3" ht="20" x14ac:dyDescent="0.2">
      <c r="B261" s="6"/>
      <c r="C261" s="7"/>
    </row>
    <row r="262" spans="2:3" ht="20" x14ac:dyDescent="0.2">
      <c r="B262" s="6"/>
      <c r="C262" s="7"/>
    </row>
    <row r="263" spans="2:3" ht="20" x14ac:dyDescent="0.2">
      <c r="B263" s="6"/>
      <c r="C263" s="7"/>
    </row>
    <row r="264" spans="2:3" ht="20" x14ac:dyDescent="0.2">
      <c r="B264" s="6"/>
      <c r="C264" s="7"/>
    </row>
    <row r="265" spans="2:3" ht="20" x14ac:dyDescent="0.2">
      <c r="B265" s="6"/>
      <c r="C265" s="7"/>
    </row>
    <row r="266" spans="2:3" ht="20" x14ac:dyDescent="0.2">
      <c r="B266" s="6"/>
      <c r="C266" s="7"/>
    </row>
    <row r="267" spans="2:3" ht="20" x14ac:dyDescent="0.2">
      <c r="B267" s="6"/>
      <c r="C267" s="7"/>
    </row>
    <row r="268" spans="2:3" ht="20" x14ac:dyDescent="0.2">
      <c r="B268" s="6"/>
      <c r="C268" s="7"/>
    </row>
    <row r="269" spans="2:3" ht="20" x14ac:dyDescent="0.2">
      <c r="B269" s="6"/>
      <c r="C269" s="7"/>
    </row>
    <row r="270" spans="2:3" ht="20" x14ac:dyDescent="0.2">
      <c r="B270" s="6"/>
      <c r="C270" s="7"/>
    </row>
    <row r="271" spans="2:3" ht="20" x14ac:dyDescent="0.2">
      <c r="B271" s="6"/>
      <c r="C271" s="7"/>
    </row>
    <row r="272" spans="2:3" ht="20" x14ac:dyDescent="0.2">
      <c r="B272" s="6"/>
      <c r="C272" s="7"/>
    </row>
    <row r="273" spans="2:3" ht="20" x14ac:dyDescent="0.2">
      <c r="B273" s="6"/>
      <c r="C273" s="7"/>
    </row>
    <row r="274" spans="2:3" ht="20" x14ac:dyDescent="0.2">
      <c r="B274" s="6"/>
      <c r="C274" s="7"/>
    </row>
    <row r="275" spans="2:3" ht="20" x14ac:dyDescent="0.2">
      <c r="B275" s="6"/>
      <c r="C275" s="7"/>
    </row>
    <row r="276" spans="2:3" ht="20" x14ac:dyDescent="0.2">
      <c r="B276" s="6"/>
      <c r="C276" s="7"/>
    </row>
    <row r="277" spans="2:3" ht="20" x14ac:dyDescent="0.2">
      <c r="B277" s="6"/>
      <c r="C277" s="7"/>
    </row>
    <row r="278" spans="2:3" ht="20" x14ac:dyDescent="0.2">
      <c r="B278" s="6"/>
      <c r="C278" s="7"/>
    </row>
    <row r="279" spans="2:3" ht="20" x14ac:dyDescent="0.2">
      <c r="B279" s="6"/>
      <c r="C279" s="7"/>
    </row>
    <row r="280" spans="2:3" ht="20" x14ac:dyDescent="0.2">
      <c r="B280" s="6"/>
      <c r="C280" s="7"/>
    </row>
    <row r="281" spans="2:3" ht="20" x14ac:dyDescent="0.2">
      <c r="B281" s="6"/>
      <c r="C281" s="7"/>
    </row>
    <row r="282" spans="2:3" ht="20" x14ac:dyDescent="0.2">
      <c r="B282" s="6"/>
      <c r="C282" s="7"/>
    </row>
    <row r="283" spans="2:3" ht="20" x14ac:dyDescent="0.2">
      <c r="B283" s="6"/>
      <c r="C283" s="7"/>
    </row>
    <row r="284" spans="2:3" ht="20" x14ac:dyDescent="0.2">
      <c r="B284" s="6"/>
      <c r="C284" s="7"/>
    </row>
    <row r="285" spans="2:3" ht="20" x14ac:dyDescent="0.2">
      <c r="B285" s="6"/>
      <c r="C285" s="7"/>
    </row>
    <row r="286" spans="2:3" ht="20" x14ac:dyDescent="0.2">
      <c r="B286" s="6"/>
      <c r="C286" s="7"/>
    </row>
    <row r="287" spans="2:3" ht="20" x14ac:dyDescent="0.2">
      <c r="B287" s="6"/>
      <c r="C287" s="7"/>
    </row>
    <row r="288" spans="2:3" ht="20" x14ac:dyDescent="0.2">
      <c r="B288" s="6"/>
      <c r="C288" s="7"/>
    </row>
    <row r="289" spans="2:3" ht="20" x14ac:dyDescent="0.2">
      <c r="B289" s="6"/>
      <c r="C289" s="7"/>
    </row>
    <row r="290" spans="2:3" ht="20" x14ac:dyDescent="0.2">
      <c r="B290" s="6"/>
      <c r="C290" s="7"/>
    </row>
    <row r="291" spans="2:3" ht="20" x14ac:dyDescent="0.2">
      <c r="B291" s="6"/>
      <c r="C291" s="7"/>
    </row>
    <row r="292" spans="2:3" ht="20" x14ac:dyDescent="0.2">
      <c r="B292" s="6"/>
      <c r="C292" s="7"/>
    </row>
    <row r="293" spans="2:3" ht="20" x14ac:dyDescent="0.2">
      <c r="B293" s="6"/>
      <c r="C293" s="7"/>
    </row>
    <row r="294" spans="2:3" ht="20" x14ac:dyDescent="0.2">
      <c r="B294" s="6"/>
      <c r="C294" s="7"/>
    </row>
    <row r="295" spans="2:3" ht="20" x14ac:dyDescent="0.2">
      <c r="B295" s="6"/>
      <c r="C295" s="7"/>
    </row>
    <row r="296" spans="2:3" ht="20" x14ac:dyDescent="0.2">
      <c r="B296" s="6"/>
      <c r="C296" s="7"/>
    </row>
    <row r="297" spans="2:3" ht="20" x14ac:dyDescent="0.2">
      <c r="B297" s="6"/>
      <c r="C297" s="7"/>
    </row>
    <row r="298" spans="2:3" ht="20" x14ac:dyDescent="0.2">
      <c r="B298" s="6"/>
      <c r="C298" s="7"/>
    </row>
    <row r="299" spans="2:3" ht="20" x14ac:dyDescent="0.2">
      <c r="B299" s="6"/>
      <c r="C299" s="7"/>
    </row>
    <row r="300" spans="2:3" ht="20" x14ac:dyDescent="0.2">
      <c r="B300" s="6"/>
      <c r="C300" s="7"/>
    </row>
    <row r="301" spans="2:3" ht="20" x14ac:dyDescent="0.2">
      <c r="B301" s="6"/>
      <c r="C301" s="7"/>
    </row>
    <row r="302" spans="2:3" ht="20" x14ac:dyDescent="0.2">
      <c r="B302" s="6"/>
      <c r="C302" s="7"/>
    </row>
    <row r="303" spans="2:3" ht="20" x14ac:dyDescent="0.2">
      <c r="B303" s="6"/>
      <c r="C303" s="7"/>
    </row>
    <row r="304" spans="2:3" ht="20" x14ac:dyDescent="0.2">
      <c r="B304" s="6"/>
      <c r="C304" s="7"/>
    </row>
    <row r="305" spans="2:3" ht="20" x14ac:dyDescent="0.2">
      <c r="B305" s="6"/>
      <c r="C305" s="7"/>
    </row>
    <row r="306" spans="2:3" ht="20" x14ac:dyDescent="0.2">
      <c r="B306" s="6"/>
      <c r="C306" s="7"/>
    </row>
    <row r="307" spans="2:3" ht="20" x14ac:dyDescent="0.2">
      <c r="B307" s="6"/>
      <c r="C307" s="7"/>
    </row>
    <row r="308" spans="2:3" ht="20" x14ac:dyDescent="0.2">
      <c r="B308" s="6"/>
      <c r="C308" s="7"/>
    </row>
    <row r="309" spans="2:3" ht="20" x14ac:dyDescent="0.2">
      <c r="B309" s="6"/>
      <c r="C309" s="7"/>
    </row>
    <row r="310" spans="2:3" ht="20" x14ac:dyDescent="0.2">
      <c r="B310" s="6"/>
      <c r="C310" s="7"/>
    </row>
    <row r="311" spans="2:3" ht="20" x14ac:dyDescent="0.2">
      <c r="B311" s="6"/>
      <c r="C311" s="7"/>
    </row>
    <row r="312" spans="2:3" ht="20" x14ac:dyDescent="0.2">
      <c r="B312" s="6"/>
      <c r="C312" s="7"/>
    </row>
    <row r="313" spans="2:3" ht="20" x14ac:dyDescent="0.2">
      <c r="B313" s="6"/>
      <c r="C313" s="7"/>
    </row>
    <row r="314" spans="2:3" ht="20" x14ac:dyDescent="0.2">
      <c r="B314" s="6"/>
      <c r="C314" s="7"/>
    </row>
    <row r="315" spans="2:3" ht="20" x14ac:dyDescent="0.2">
      <c r="B315" s="6"/>
      <c r="C315" s="7"/>
    </row>
    <row r="316" spans="2:3" ht="20" x14ac:dyDescent="0.2">
      <c r="B316" s="6"/>
      <c r="C316" s="7"/>
    </row>
    <row r="317" spans="2:3" ht="20" x14ac:dyDescent="0.2">
      <c r="B317" s="6"/>
      <c r="C317" s="7"/>
    </row>
    <row r="318" spans="2:3" ht="20" x14ac:dyDescent="0.2">
      <c r="B318" s="6"/>
      <c r="C318" s="7"/>
    </row>
    <row r="319" spans="2:3" ht="20" x14ac:dyDescent="0.2">
      <c r="B319" s="6"/>
      <c r="C319" s="7"/>
    </row>
    <row r="320" spans="2:3" ht="20" x14ac:dyDescent="0.2">
      <c r="B320" s="6"/>
      <c r="C320" s="7"/>
    </row>
    <row r="321" spans="2:3" ht="20" x14ac:dyDescent="0.2">
      <c r="B321" s="6"/>
      <c r="C321" s="7"/>
    </row>
    <row r="322" spans="2:3" ht="20" x14ac:dyDescent="0.2">
      <c r="B322" s="6"/>
      <c r="C322" s="7"/>
    </row>
    <row r="323" spans="2:3" ht="20" x14ac:dyDescent="0.2">
      <c r="B323" s="6"/>
      <c r="C323" s="7"/>
    </row>
    <row r="324" spans="2:3" ht="20" x14ac:dyDescent="0.2">
      <c r="B324" s="6"/>
      <c r="C324" s="7"/>
    </row>
    <row r="325" spans="2:3" ht="20" x14ac:dyDescent="0.2">
      <c r="B325" s="6"/>
      <c r="C325" s="7"/>
    </row>
    <row r="326" spans="2:3" ht="20" x14ac:dyDescent="0.2">
      <c r="B326" s="6"/>
      <c r="C326" s="7"/>
    </row>
    <row r="327" spans="2:3" ht="20" x14ac:dyDescent="0.2">
      <c r="B327" s="6"/>
      <c r="C327" s="7"/>
    </row>
    <row r="328" spans="2:3" ht="20" x14ac:dyDescent="0.2">
      <c r="B328" s="6"/>
      <c r="C328" s="7"/>
    </row>
    <row r="329" spans="2:3" ht="20" x14ac:dyDescent="0.2">
      <c r="B329" s="6"/>
      <c r="C329" s="7"/>
    </row>
    <row r="330" spans="2:3" ht="20" x14ac:dyDescent="0.2">
      <c r="B330" s="6"/>
      <c r="C330" s="7"/>
    </row>
    <row r="331" spans="2:3" ht="20" x14ac:dyDescent="0.2">
      <c r="B331" s="6"/>
      <c r="C331" s="7"/>
    </row>
    <row r="332" spans="2:3" ht="20" x14ac:dyDescent="0.2">
      <c r="B332" s="6"/>
      <c r="C332" s="7"/>
    </row>
    <row r="333" spans="2:3" ht="20" x14ac:dyDescent="0.2">
      <c r="B333" s="6"/>
      <c r="C333" s="7"/>
    </row>
    <row r="334" spans="2:3" ht="20" x14ac:dyDescent="0.2">
      <c r="B334" s="6"/>
      <c r="C334" s="7"/>
    </row>
    <row r="335" spans="2:3" ht="20" x14ac:dyDescent="0.2">
      <c r="B335" s="6"/>
      <c r="C335" s="7"/>
    </row>
    <row r="336" spans="2:3" ht="20" x14ac:dyDescent="0.2">
      <c r="B336" s="6"/>
      <c r="C336" s="7"/>
    </row>
    <row r="337" spans="2:3" ht="20" x14ac:dyDescent="0.2">
      <c r="B337" s="6"/>
      <c r="C337" s="7"/>
    </row>
    <row r="338" spans="2:3" ht="20" x14ac:dyDescent="0.2">
      <c r="B338" s="6"/>
      <c r="C338" s="7"/>
    </row>
    <row r="339" spans="2:3" ht="20" x14ac:dyDescent="0.2">
      <c r="B339" s="6"/>
      <c r="C339" s="7"/>
    </row>
    <row r="340" spans="2:3" ht="20" x14ac:dyDescent="0.2">
      <c r="B340" s="6"/>
      <c r="C340" s="7"/>
    </row>
    <row r="341" spans="2:3" x14ac:dyDescent="0.2"/>
    <row r="342" spans="2:3" x14ac:dyDescent="0.2"/>
    <row r="343" spans="2:3" x14ac:dyDescent="0.2"/>
    <row r="344" spans="2:3" x14ac:dyDescent="0.2"/>
    <row r="345" spans="2:3" x14ac:dyDescent="0.2"/>
    <row r="346" spans="2:3" x14ac:dyDescent="0.2"/>
  </sheetData>
  <mergeCells count="2">
    <mergeCell ref="E7:J7"/>
    <mergeCell ref="E8:J8"/>
  </mergeCells>
  <phoneticPr fontId="4" type="noConversion"/>
  <hyperlinks>
    <hyperlink ref="I12" r:id="rId1" xr:uid="{068E9127-2379-453E-96B5-6BD0CEDBA16B}"/>
    <hyperlink ref="I17" r:id="rId2" xr:uid="{615D1572-ECE1-4F45-AD9D-3EFE9942036C}"/>
    <hyperlink ref="I26" r:id="rId3" xr:uid="{BB4EC87B-0CC0-4062-ACAA-936028D639DB}"/>
    <hyperlink ref="I29" r:id="rId4" xr:uid="{7B7C6870-CAD8-446A-9610-419BDE84D531}"/>
    <hyperlink ref="I30" r:id="rId5" xr:uid="{11C9F29B-6AC8-4FC9-8409-E5C7F3BADDC8}"/>
    <hyperlink ref="I31" r:id="rId6" xr:uid="{EAF74B49-7ADF-4128-AF18-90D98F4BD351}"/>
    <hyperlink ref="I45" r:id="rId7" xr:uid="{E16F4C50-3AFE-4EBE-84C8-8D89CDA1006E}"/>
    <hyperlink ref="I39" r:id="rId8" xr:uid="{08461613-12A9-4512-81FD-901CCE501547}"/>
    <hyperlink ref="I44" r:id="rId9" xr:uid="{641B4938-8A38-439C-A79F-781517A9EDC5}"/>
    <hyperlink ref="I49" r:id="rId10" xr:uid="{1E1D0F26-2790-4475-8F5D-ECEFCAAAB119}"/>
    <hyperlink ref="I48" r:id="rId11" xr:uid="{888441B4-FCB7-48D1-9DAF-B0C6D86A6A1F}"/>
    <hyperlink ref="I47" r:id="rId12" xr:uid="{82561A81-7F00-4434-BB17-45ADC5EFB063}"/>
    <hyperlink ref="I27" r:id="rId13" xr:uid="{DAF9444E-6460-4EC0-A530-CFDC6F22DEA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9CC92-F080-4A18-A987-8F61F684D484}">
  <dimension ref="A1:XFD96"/>
  <sheetViews>
    <sheetView topLeftCell="A17" zoomScaleNormal="100" workbookViewId="0"/>
  </sheetViews>
  <sheetFormatPr baseColWidth="10" defaultColWidth="0" defaultRowHeight="29.25" customHeight="1" zeroHeight="1" x14ac:dyDescent="0.2"/>
  <cols>
    <col min="1" max="1" width="2.33203125" style="9" customWidth="1"/>
    <col min="2" max="2" width="2.33203125" style="58" customWidth="1"/>
    <col min="3" max="3" width="2.33203125" style="59" customWidth="1"/>
    <col min="4" max="4" width="2.33203125" style="8" customWidth="1"/>
    <col min="5" max="5" width="38.6640625" style="9" customWidth="1"/>
    <col min="6" max="6" width="13.5" style="9" customWidth="1"/>
    <col min="7" max="7" width="15.5" style="10" customWidth="1"/>
    <col min="8" max="8" width="31.1640625" customWidth="1"/>
    <col min="9" max="9" width="24.6640625" customWidth="1"/>
    <col min="10" max="10" width="37.6640625" style="9" customWidth="1"/>
    <col min="11" max="11" width="2.33203125" style="9" customWidth="1"/>
    <col min="12" max="16087" width="0" style="9" hidden="1"/>
    <col min="16088" max="16384" width="8.6640625" style="9" hidden="1"/>
  </cols>
  <sheetData>
    <row r="1" spans="1:16384" ht="11.25" customHeight="1" x14ac:dyDescent="0.2"/>
    <row r="2" spans="1:16384" ht="24" x14ac:dyDescent="0.2">
      <c r="A2" s="5" t="s">
        <v>382</v>
      </c>
    </row>
    <row r="3" spans="1:16384" ht="15" x14ac:dyDescent="0.2"/>
    <row r="4" spans="1:16384" s="11" customFormat="1" ht="15" x14ac:dyDescent="0.2">
      <c r="B4" s="60"/>
      <c r="C4" s="61"/>
      <c r="D4" s="14"/>
      <c r="E4" s="11" t="s">
        <v>0</v>
      </c>
      <c r="F4" s="11" t="s">
        <v>91</v>
      </c>
      <c r="G4" s="15" t="s">
        <v>1</v>
      </c>
      <c r="H4" s="11" t="s">
        <v>12</v>
      </c>
      <c r="I4" s="11" t="s">
        <v>323</v>
      </c>
      <c r="J4" s="11" t="s">
        <v>2</v>
      </c>
      <c r="L4" s="15" t="s">
        <v>12</v>
      </c>
      <c r="M4" s="15" t="s">
        <v>12</v>
      </c>
      <c r="N4" s="15" t="s">
        <v>12</v>
      </c>
      <c r="O4" s="15" t="s">
        <v>12</v>
      </c>
      <c r="P4" s="15" t="s">
        <v>12</v>
      </c>
      <c r="Q4" s="15" t="s">
        <v>12</v>
      </c>
      <c r="R4" s="15" t="s">
        <v>12</v>
      </c>
      <c r="S4" s="15" t="s">
        <v>12</v>
      </c>
      <c r="T4" s="15" t="s">
        <v>12</v>
      </c>
      <c r="U4" s="15" t="s">
        <v>12</v>
      </c>
      <c r="V4" s="15" t="s">
        <v>12</v>
      </c>
      <c r="W4" s="15" t="s">
        <v>12</v>
      </c>
      <c r="X4" s="15" t="s">
        <v>12</v>
      </c>
      <c r="Y4" s="15" t="s">
        <v>12</v>
      </c>
      <c r="Z4" s="15" t="s">
        <v>12</v>
      </c>
      <c r="AA4" s="15" t="s">
        <v>12</v>
      </c>
      <c r="AB4" s="15" t="s">
        <v>12</v>
      </c>
      <c r="AC4" s="15" t="s">
        <v>12</v>
      </c>
      <c r="AD4" s="15" t="s">
        <v>12</v>
      </c>
      <c r="AE4" s="15" t="s">
        <v>12</v>
      </c>
      <c r="AF4" s="15" t="s">
        <v>12</v>
      </c>
      <c r="AG4" s="15" t="s">
        <v>12</v>
      </c>
      <c r="AH4" s="15" t="s">
        <v>12</v>
      </c>
      <c r="AI4" s="15" t="s">
        <v>12</v>
      </c>
      <c r="AJ4" s="15" t="s">
        <v>12</v>
      </c>
      <c r="AK4" s="15" t="s">
        <v>12</v>
      </c>
      <c r="AL4" s="15" t="s">
        <v>12</v>
      </c>
      <c r="AM4" s="15" t="s">
        <v>12</v>
      </c>
      <c r="AN4" s="15" t="s">
        <v>12</v>
      </c>
      <c r="AO4" s="15" t="s">
        <v>12</v>
      </c>
      <c r="AP4" s="15" t="s">
        <v>12</v>
      </c>
      <c r="AQ4" s="15" t="s">
        <v>12</v>
      </c>
      <c r="AR4" s="15" t="s">
        <v>12</v>
      </c>
      <c r="AS4" s="15" t="s">
        <v>12</v>
      </c>
      <c r="AT4" s="15" t="s">
        <v>12</v>
      </c>
      <c r="AU4" s="15" t="s">
        <v>12</v>
      </c>
      <c r="AV4" s="15" t="s">
        <v>12</v>
      </c>
      <c r="AW4" s="15" t="s">
        <v>12</v>
      </c>
      <c r="AX4" s="15" t="s">
        <v>12</v>
      </c>
      <c r="AY4" s="15" t="s">
        <v>12</v>
      </c>
      <c r="AZ4" s="15" t="s">
        <v>12</v>
      </c>
      <c r="BA4" s="15" t="s">
        <v>12</v>
      </c>
      <c r="BB4" s="15" t="s">
        <v>12</v>
      </c>
      <c r="BC4" s="15" t="s">
        <v>12</v>
      </c>
      <c r="BD4" s="15" t="s">
        <v>12</v>
      </c>
      <c r="BE4" s="15" t="s">
        <v>12</v>
      </c>
      <c r="BF4" s="15" t="s">
        <v>12</v>
      </c>
      <c r="BG4" s="15" t="s">
        <v>12</v>
      </c>
      <c r="BH4" s="15" t="s">
        <v>12</v>
      </c>
      <c r="BI4" s="15" t="s">
        <v>12</v>
      </c>
      <c r="BJ4" s="15" t="s">
        <v>12</v>
      </c>
      <c r="BK4" s="15" t="s">
        <v>12</v>
      </c>
      <c r="BL4" s="15" t="s">
        <v>12</v>
      </c>
      <c r="BM4" s="15" t="s">
        <v>12</v>
      </c>
      <c r="BN4" s="15" t="s">
        <v>12</v>
      </c>
      <c r="BO4" s="15" t="s">
        <v>12</v>
      </c>
      <c r="BP4" s="15" t="s">
        <v>12</v>
      </c>
      <c r="BQ4" s="15" t="s">
        <v>12</v>
      </c>
      <c r="BR4" s="15" t="s">
        <v>12</v>
      </c>
      <c r="BS4" s="15" t="s">
        <v>12</v>
      </c>
      <c r="BT4" s="15" t="s">
        <v>12</v>
      </c>
      <c r="BU4" s="15" t="s">
        <v>12</v>
      </c>
      <c r="BV4" s="15" t="s">
        <v>12</v>
      </c>
      <c r="BW4" s="15" t="s">
        <v>12</v>
      </c>
      <c r="BX4" s="15" t="s">
        <v>12</v>
      </c>
      <c r="BY4" s="15" t="s">
        <v>12</v>
      </c>
      <c r="BZ4" s="15" t="s">
        <v>12</v>
      </c>
      <c r="CA4" s="15" t="s">
        <v>12</v>
      </c>
      <c r="CB4" s="15" t="s">
        <v>12</v>
      </c>
      <c r="CC4" s="15" t="s">
        <v>12</v>
      </c>
      <c r="CD4" s="15" t="s">
        <v>12</v>
      </c>
      <c r="CE4" s="15" t="s">
        <v>12</v>
      </c>
      <c r="CF4" s="15" t="s">
        <v>12</v>
      </c>
      <c r="CG4" s="15" t="s">
        <v>12</v>
      </c>
      <c r="CH4" s="15" t="s">
        <v>12</v>
      </c>
      <c r="CI4" s="15" t="s">
        <v>12</v>
      </c>
      <c r="CJ4" s="15" t="s">
        <v>12</v>
      </c>
      <c r="CK4" s="15" t="s">
        <v>12</v>
      </c>
      <c r="CL4" s="15" t="s">
        <v>12</v>
      </c>
      <c r="CM4" s="15" t="s">
        <v>12</v>
      </c>
      <c r="CN4" s="15" t="s">
        <v>12</v>
      </c>
      <c r="CO4" s="15" t="s">
        <v>12</v>
      </c>
      <c r="CP4" s="15" t="s">
        <v>12</v>
      </c>
      <c r="CQ4" s="15" t="s">
        <v>12</v>
      </c>
      <c r="CR4" s="15" t="s">
        <v>12</v>
      </c>
      <c r="CS4" s="15" t="s">
        <v>12</v>
      </c>
      <c r="CT4" s="15" t="s">
        <v>12</v>
      </c>
      <c r="CU4" s="15" t="s">
        <v>12</v>
      </c>
      <c r="CV4" s="15" t="s">
        <v>12</v>
      </c>
      <c r="CW4" s="15" t="s">
        <v>12</v>
      </c>
      <c r="CX4" s="15" t="s">
        <v>12</v>
      </c>
      <c r="CY4" s="15" t="s">
        <v>12</v>
      </c>
      <c r="CZ4" s="15" t="s">
        <v>12</v>
      </c>
      <c r="DA4" s="15" t="s">
        <v>12</v>
      </c>
      <c r="DB4" s="15" t="s">
        <v>12</v>
      </c>
      <c r="DC4" s="15" t="s">
        <v>12</v>
      </c>
      <c r="DD4" s="15" t="s">
        <v>12</v>
      </c>
      <c r="DE4" s="15" t="s">
        <v>12</v>
      </c>
      <c r="DF4" s="15" t="s">
        <v>12</v>
      </c>
      <c r="DG4" s="15" t="s">
        <v>12</v>
      </c>
      <c r="DH4" s="15" t="s">
        <v>12</v>
      </c>
      <c r="DI4" s="15" t="s">
        <v>12</v>
      </c>
      <c r="DJ4" s="15" t="s">
        <v>12</v>
      </c>
      <c r="DK4" s="15" t="s">
        <v>12</v>
      </c>
      <c r="DL4" s="15" t="s">
        <v>12</v>
      </c>
      <c r="DM4" s="15" t="s">
        <v>12</v>
      </c>
      <c r="DN4" s="15" t="s">
        <v>12</v>
      </c>
      <c r="DO4" s="15" t="s">
        <v>12</v>
      </c>
      <c r="DP4" s="15" t="s">
        <v>12</v>
      </c>
      <c r="DQ4" s="15" t="s">
        <v>12</v>
      </c>
      <c r="DR4" s="15" t="s">
        <v>12</v>
      </c>
      <c r="DS4" s="15" t="s">
        <v>12</v>
      </c>
      <c r="DT4" s="15" t="s">
        <v>12</v>
      </c>
      <c r="DU4" s="15" t="s">
        <v>12</v>
      </c>
      <c r="DV4" s="15" t="s">
        <v>12</v>
      </c>
      <c r="DW4" s="15" t="s">
        <v>12</v>
      </c>
      <c r="DX4" s="15" t="s">
        <v>12</v>
      </c>
      <c r="DY4" s="15" t="s">
        <v>12</v>
      </c>
      <c r="DZ4" s="15" t="s">
        <v>12</v>
      </c>
      <c r="EA4" s="15" t="s">
        <v>12</v>
      </c>
      <c r="EB4" s="15" t="s">
        <v>12</v>
      </c>
      <c r="EC4" s="15" t="s">
        <v>12</v>
      </c>
      <c r="ED4" s="15" t="s">
        <v>12</v>
      </c>
      <c r="EE4" s="15" t="s">
        <v>12</v>
      </c>
      <c r="EF4" s="15" t="s">
        <v>12</v>
      </c>
      <c r="EG4" s="15" t="s">
        <v>12</v>
      </c>
      <c r="EH4" s="15" t="s">
        <v>12</v>
      </c>
      <c r="EI4" s="15" t="s">
        <v>12</v>
      </c>
      <c r="EJ4" s="15" t="s">
        <v>12</v>
      </c>
      <c r="EK4" s="15" t="s">
        <v>12</v>
      </c>
      <c r="EL4" s="15" t="s">
        <v>12</v>
      </c>
      <c r="EM4" s="15" t="s">
        <v>12</v>
      </c>
      <c r="EN4" s="15" t="s">
        <v>12</v>
      </c>
      <c r="EO4" s="15" t="s">
        <v>12</v>
      </c>
      <c r="EP4" s="15" t="s">
        <v>12</v>
      </c>
      <c r="EQ4" s="15" t="s">
        <v>12</v>
      </c>
      <c r="ER4" s="15" t="s">
        <v>12</v>
      </c>
      <c r="ES4" s="15" t="s">
        <v>12</v>
      </c>
      <c r="ET4" s="15" t="s">
        <v>12</v>
      </c>
      <c r="EU4" s="15" t="s">
        <v>12</v>
      </c>
      <c r="EV4" s="15" t="s">
        <v>12</v>
      </c>
      <c r="EW4" s="15" t="s">
        <v>12</v>
      </c>
      <c r="EX4" s="15" t="s">
        <v>12</v>
      </c>
      <c r="EY4" s="15" t="s">
        <v>12</v>
      </c>
      <c r="EZ4" s="15" t="s">
        <v>12</v>
      </c>
      <c r="FA4" s="15" t="s">
        <v>12</v>
      </c>
      <c r="FB4" s="15" t="s">
        <v>12</v>
      </c>
      <c r="FC4" s="15" t="s">
        <v>12</v>
      </c>
      <c r="FD4" s="15" t="s">
        <v>12</v>
      </c>
      <c r="FE4" s="15" t="s">
        <v>12</v>
      </c>
      <c r="FF4" s="15" t="s">
        <v>12</v>
      </c>
      <c r="FG4" s="15" t="s">
        <v>12</v>
      </c>
      <c r="FH4" s="15" t="s">
        <v>12</v>
      </c>
      <c r="FI4" s="15" t="s">
        <v>12</v>
      </c>
      <c r="FJ4" s="15" t="s">
        <v>12</v>
      </c>
      <c r="FK4" s="15" t="s">
        <v>12</v>
      </c>
      <c r="FL4" s="15" t="s">
        <v>12</v>
      </c>
      <c r="FM4" s="15" t="s">
        <v>12</v>
      </c>
      <c r="FN4" s="15" t="s">
        <v>12</v>
      </c>
      <c r="FO4" s="15" t="s">
        <v>12</v>
      </c>
      <c r="FP4" s="15" t="s">
        <v>12</v>
      </c>
      <c r="FQ4" s="15" t="s">
        <v>12</v>
      </c>
      <c r="FR4" s="15" t="s">
        <v>12</v>
      </c>
      <c r="FS4" s="15" t="s">
        <v>12</v>
      </c>
      <c r="FT4" s="15" t="s">
        <v>12</v>
      </c>
      <c r="FU4" s="15" t="s">
        <v>12</v>
      </c>
      <c r="FV4" s="15" t="s">
        <v>12</v>
      </c>
      <c r="FW4" s="15" t="s">
        <v>12</v>
      </c>
      <c r="FX4" s="15" t="s">
        <v>12</v>
      </c>
      <c r="FY4" s="15" t="s">
        <v>12</v>
      </c>
      <c r="FZ4" s="15" t="s">
        <v>12</v>
      </c>
      <c r="GA4" s="15" t="s">
        <v>12</v>
      </c>
      <c r="GB4" s="15" t="s">
        <v>12</v>
      </c>
      <c r="GC4" s="15" t="s">
        <v>12</v>
      </c>
      <c r="GD4" s="15" t="s">
        <v>12</v>
      </c>
      <c r="GE4" s="15" t="s">
        <v>12</v>
      </c>
      <c r="GF4" s="15" t="s">
        <v>12</v>
      </c>
      <c r="GG4" s="15" t="s">
        <v>12</v>
      </c>
      <c r="GH4" s="15" t="s">
        <v>12</v>
      </c>
      <c r="GI4" s="15" t="s">
        <v>12</v>
      </c>
      <c r="GJ4" s="15" t="s">
        <v>12</v>
      </c>
      <c r="GK4" s="15" t="s">
        <v>12</v>
      </c>
      <c r="GL4" s="15" t="s">
        <v>12</v>
      </c>
      <c r="GM4" s="15" t="s">
        <v>12</v>
      </c>
      <c r="GN4" s="15" t="s">
        <v>12</v>
      </c>
      <c r="GO4" s="15" t="s">
        <v>12</v>
      </c>
      <c r="GP4" s="15" t="s">
        <v>12</v>
      </c>
      <c r="GQ4" s="15" t="s">
        <v>12</v>
      </c>
      <c r="GR4" s="15" t="s">
        <v>12</v>
      </c>
      <c r="GS4" s="15" t="s">
        <v>12</v>
      </c>
      <c r="GT4" s="15" t="s">
        <v>12</v>
      </c>
      <c r="GU4" s="15" t="s">
        <v>12</v>
      </c>
      <c r="GV4" s="15" t="s">
        <v>12</v>
      </c>
      <c r="GW4" s="15" t="s">
        <v>12</v>
      </c>
      <c r="GX4" s="15" t="s">
        <v>12</v>
      </c>
      <c r="GY4" s="15" t="s">
        <v>12</v>
      </c>
      <c r="GZ4" s="15" t="s">
        <v>12</v>
      </c>
      <c r="HA4" s="15" t="s">
        <v>12</v>
      </c>
      <c r="HB4" s="15" t="s">
        <v>12</v>
      </c>
      <c r="HC4" s="15" t="s">
        <v>12</v>
      </c>
      <c r="HD4" s="15" t="s">
        <v>12</v>
      </c>
      <c r="HE4" s="15" t="s">
        <v>12</v>
      </c>
      <c r="HF4" s="15" t="s">
        <v>12</v>
      </c>
      <c r="HG4" s="15" t="s">
        <v>12</v>
      </c>
      <c r="HH4" s="15" t="s">
        <v>12</v>
      </c>
      <c r="HI4" s="15" t="s">
        <v>12</v>
      </c>
      <c r="HJ4" s="15" t="s">
        <v>12</v>
      </c>
      <c r="HK4" s="15" t="s">
        <v>12</v>
      </c>
      <c r="HL4" s="15" t="s">
        <v>12</v>
      </c>
      <c r="HM4" s="15" t="s">
        <v>12</v>
      </c>
      <c r="HN4" s="15" t="s">
        <v>12</v>
      </c>
      <c r="HO4" s="15" t="s">
        <v>12</v>
      </c>
      <c r="HP4" s="15" t="s">
        <v>12</v>
      </c>
      <c r="HQ4" s="15" t="s">
        <v>12</v>
      </c>
      <c r="HR4" s="15" t="s">
        <v>12</v>
      </c>
      <c r="HS4" s="15" t="s">
        <v>12</v>
      </c>
      <c r="HT4" s="15" t="s">
        <v>12</v>
      </c>
      <c r="HU4" s="15" t="s">
        <v>12</v>
      </c>
      <c r="HV4" s="15" t="s">
        <v>12</v>
      </c>
      <c r="HW4" s="15" t="s">
        <v>12</v>
      </c>
      <c r="HX4" s="15" t="s">
        <v>12</v>
      </c>
      <c r="HY4" s="15" t="s">
        <v>12</v>
      </c>
      <c r="HZ4" s="15" t="s">
        <v>12</v>
      </c>
      <c r="IA4" s="15" t="s">
        <v>12</v>
      </c>
      <c r="IB4" s="15" t="s">
        <v>12</v>
      </c>
      <c r="IC4" s="15" t="s">
        <v>12</v>
      </c>
      <c r="ID4" s="15" t="s">
        <v>12</v>
      </c>
      <c r="IE4" s="15" t="s">
        <v>12</v>
      </c>
      <c r="IF4" s="15" t="s">
        <v>12</v>
      </c>
      <c r="IG4" s="15" t="s">
        <v>12</v>
      </c>
      <c r="IH4" s="15" t="s">
        <v>12</v>
      </c>
      <c r="II4" s="15" t="s">
        <v>12</v>
      </c>
      <c r="IJ4" s="15" t="s">
        <v>12</v>
      </c>
      <c r="IK4" s="15" t="s">
        <v>12</v>
      </c>
      <c r="IL4" s="15" t="s">
        <v>12</v>
      </c>
      <c r="IM4" s="15" t="s">
        <v>12</v>
      </c>
      <c r="IN4" s="15" t="s">
        <v>12</v>
      </c>
      <c r="IO4" s="15" t="s">
        <v>12</v>
      </c>
      <c r="IP4" s="15" t="s">
        <v>12</v>
      </c>
      <c r="IQ4" s="15" t="s">
        <v>12</v>
      </c>
      <c r="IR4" s="15" t="s">
        <v>12</v>
      </c>
      <c r="IS4" s="15" t="s">
        <v>12</v>
      </c>
      <c r="IT4" s="15" t="s">
        <v>12</v>
      </c>
      <c r="IU4" s="15" t="s">
        <v>12</v>
      </c>
      <c r="IV4" s="15" t="s">
        <v>12</v>
      </c>
      <c r="IW4" s="15" t="s">
        <v>12</v>
      </c>
      <c r="IX4" s="15" t="s">
        <v>12</v>
      </c>
      <c r="IY4" s="15" t="s">
        <v>12</v>
      </c>
      <c r="IZ4" s="15" t="s">
        <v>12</v>
      </c>
      <c r="JA4" s="15" t="s">
        <v>12</v>
      </c>
      <c r="JB4" s="15" t="s">
        <v>12</v>
      </c>
      <c r="JC4" s="15" t="s">
        <v>12</v>
      </c>
      <c r="JD4" s="15" t="s">
        <v>12</v>
      </c>
      <c r="JE4" s="15" t="s">
        <v>12</v>
      </c>
      <c r="JF4" s="15" t="s">
        <v>12</v>
      </c>
      <c r="JG4" s="15" t="s">
        <v>12</v>
      </c>
      <c r="JH4" s="15" t="s">
        <v>12</v>
      </c>
      <c r="JI4" s="15" t="s">
        <v>12</v>
      </c>
      <c r="JJ4" s="15" t="s">
        <v>12</v>
      </c>
      <c r="JK4" s="15" t="s">
        <v>12</v>
      </c>
      <c r="JL4" s="15" t="s">
        <v>12</v>
      </c>
      <c r="JM4" s="15" t="s">
        <v>12</v>
      </c>
      <c r="JN4" s="15" t="s">
        <v>12</v>
      </c>
      <c r="JO4" s="15" t="s">
        <v>12</v>
      </c>
      <c r="JP4" s="15" t="s">
        <v>12</v>
      </c>
      <c r="JQ4" s="15" t="s">
        <v>12</v>
      </c>
      <c r="JR4" s="15" t="s">
        <v>12</v>
      </c>
      <c r="JS4" s="15" t="s">
        <v>12</v>
      </c>
      <c r="JT4" s="15" t="s">
        <v>12</v>
      </c>
      <c r="JU4" s="15" t="s">
        <v>12</v>
      </c>
      <c r="JV4" s="15" t="s">
        <v>12</v>
      </c>
      <c r="JW4" s="15" t="s">
        <v>12</v>
      </c>
      <c r="JX4" s="15" t="s">
        <v>12</v>
      </c>
      <c r="JY4" s="15" t="s">
        <v>12</v>
      </c>
      <c r="JZ4" s="15" t="s">
        <v>12</v>
      </c>
      <c r="KA4" s="15" t="s">
        <v>12</v>
      </c>
      <c r="KB4" s="15" t="s">
        <v>12</v>
      </c>
      <c r="KC4" s="15" t="s">
        <v>12</v>
      </c>
      <c r="KD4" s="15" t="s">
        <v>12</v>
      </c>
      <c r="KE4" s="15" t="s">
        <v>12</v>
      </c>
      <c r="KF4" s="15" t="s">
        <v>12</v>
      </c>
      <c r="KG4" s="15" t="s">
        <v>12</v>
      </c>
      <c r="KH4" s="15" t="s">
        <v>12</v>
      </c>
      <c r="KI4" s="15" t="s">
        <v>12</v>
      </c>
      <c r="KJ4" s="15" t="s">
        <v>12</v>
      </c>
      <c r="KK4" s="15" t="s">
        <v>12</v>
      </c>
      <c r="KL4" s="15" t="s">
        <v>12</v>
      </c>
      <c r="KM4" s="15" t="s">
        <v>12</v>
      </c>
      <c r="KN4" s="15" t="s">
        <v>12</v>
      </c>
      <c r="KO4" s="15" t="s">
        <v>12</v>
      </c>
      <c r="KP4" s="15" t="s">
        <v>12</v>
      </c>
      <c r="KQ4" s="15" t="s">
        <v>12</v>
      </c>
      <c r="KR4" s="15" t="s">
        <v>12</v>
      </c>
      <c r="KS4" s="15" t="s">
        <v>12</v>
      </c>
      <c r="KT4" s="15" t="s">
        <v>12</v>
      </c>
      <c r="KU4" s="15" t="s">
        <v>12</v>
      </c>
      <c r="KV4" s="15" t="s">
        <v>12</v>
      </c>
      <c r="KW4" s="15" t="s">
        <v>12</v>
      </c>
      <c r="KX4" s="15" t="s">
        <v>12</v>
      </c>
      <c r="KY4" s="15" t="s">
        <v>12</v>
      </c>
      <c r="KZ4" s="15" t="s">
        <v>12</v>
      </c>
      <c r="LA4" s="15" t="s">
        <v>12</v>
      </c>
      <c r="LB4" s="15" t="s">
        <v>12</v>
      </c>
      <c r="LC4" s="15" t="s">
        <v>12</v>
      </c>
      <c r="LD4" s="15" t="s">
        <v>12</v>
      </c>
      <c r="LE4" s="15" t="s">
        <v>12</v>
      </c>
      <c r="LF4" s="15" t="s">
        <v>12</v>
      </c>
      <c r="LG4" s="15" t="s">
        <v>12</v>
      </c>
      <c r="LH4" s="15" t="s">
        <v>12</v>
      </c>
      <c r="LI4" s="15" t="s">
        <v>12</v>
      </c>
      <c r="LJ4" s="15" t="s">
        <v>12</v>
      </c>
      <c r="LK4" s="15" t="s">
        <v>12</v>
      </c>
      <c r="LL4" s="15" t="s">
        <v>12</v>
      </c>
      <c r="LM4" s="15" t="s">
        <v>12</v>
      </c>
      <c r="LN4" s="15" t="s">
        <v>12</v>
      </c>
      <c r="LO4" s="15" t="s">
        <v>12</v>
      </c>
      <c r="LP4" s="15" t="s">
        <v>12</v>
      </c>
      <c r="LQ4" s="15" t="s">
        <v>12</v>
      </c>
      <c r="LR4" s="15" t="s">
        <v>12</v>
      </c>
      <c r="LS4" s="15" t="s">
        <v>12</v>
      </c>
      <c r="LT4" s="15" t="s">
        <v>12</v>
      </c>
      <c r="LU4" s="15" t="s">
        <v>12</v>
      </c>
      <c r="LV4" s="15" t="s">
        <v>12</v>
      </c>
      <c r="LW4" s="15" t="s">
        <v>12</v>
      </c>
      <c r="LX4" s="15" t="s">
        <v>12</v>
      </c>
      <c r="LY4" s="15" t="s">
        <v>12</v>
      </c>
      <c r="LZ4" s="15" t="s">
        <v>12</v>
      </c>
      <c r="MA4" s="15" t="s">
        <v>12</v>
      </c>
      <c r="MB4" s="15" t="s">
        <v>12</v>
      </c>
      <c r="MC4" s="15" t="s">
        <v>12</v>
      </c>
      <c r="MD4" s="15" t="s">
        <v>12</v>
      </c>
      <c r="ME4" s="15" t="s">
        <v>12</v>
      </c>
      <c r="MF4" s="15" t="s">
        <v>12</v>
      </c>
      <c r="MG4" s="15" t="s">
        <v>12</v>
      </c>
      <c r="MH4" s="15" t="s">
        <v>12</v>
      </c>
      <c r="MI4" s="15" t="s">
        <v>12</v>
      </c>
      <c r="MJ4" s="15" t="s">
        <v>12</v>
      </c>
      <c r="MK4" s="15" t="s">
        <v>12</v>
      </c>
      <c r="ML4" s="15" t="s">
        <v>12</v>
      </c>
      <c r="MM4" s="15" t="s">
        <v>12</v>
      </c>
      <c r="MN4" s="15" t="s">
        <v>12</v>
      </c>
      <c r="MO4" s="15" t="s">
        <v>12</v>
      </c>
      <c r="MP4" s="15" t="s">
        <v>12</v>
      </c>
      <c r="MQ4" s="15" t="s">
        <v>12</v>
      </c>
      <c r="MR4" s="15" t="s">
        <v>12</v>
      </c>
      <c r="MS4" s="15" t="s">
        <v>12</v>
      </c>
      <c r="MT4" s="15" t="s">
        <v>12</v>
      </c>
      <c r="MU4" s="15" t="s">
        <v>12</v>
      </c>
      <c r="MV4" s="15" t="s">
        <v>12</v>
      </c>
      <c r="MW4" s="15" t="s">
        <v>12</v>
      </c>
      <c r="MX4" s="15" t="s">
        <v>12</v>
      </c>
      <c r="MY4" s="15" t="s">
        <v>12</v>
      </c>
      <c r="MZ4" s="15" t="s">
        <v>12</v>
      </c>
      <c r="NA4" s="15" t="s">
        <v>12</v>
      </c>
      <c r="NB4" s="15" t="s">
        <v>12</v>
      </c>
      <c r="NC4" s="15" t="s">
        <v>12</v>
      </c>
      <c r="ND4" s="15" t="s">
        <v>12</v>
      </c>
      <c r="NE4" s="15" t="s">
        <v>12</v>
      </c>
      <c r="NF4" s="15" t="s">
        <v>12</v>
      </c>
      <c r="NG4" s="15" t="s">
        <v>12</v>
      </c>
      <c r="NH4" s="15" t="s">
        <v>12</v>
      </c>
      <c r="NI4" s="15" t="s">
        <v>12</v>
      </c>
      <c r="NJ4" s="15" t="s">
        <v>12</v>
      </c>
      <c r="NK4" s="15" t="s">
        <v>12</v>
      </c>
      <c r="NL4" s="15" t="s">
        <v>12</v>
      </c>
      <c r="NM4" s="15" t="s">
        <v>12</v>
      </c>
      <c r="NN4" s="15" t="s">
        <v>12</v>
      </c>
      <c r="NO4" s="15" t="s">
        <v>12</v>
      </c>
      <c r="NP4" s="15" t="s">
        <v>12</v>
      </c>
      <c r="NQ4" s="15" t="s">
        <v>12</v>
      </c>
      <c r="NR4" s="15" t="s">
        <v>12</v>
      </c>
      <c r="NS4" s="15" t="s">
        <v>12</v>
      </c>
      <c r="NT4" s="15" t="s">
        <v>12</v>
      </c>
      <c r="NU4" s="15" t="s">
        <v>12</v>
      </c>
      <c r="NV4" s="15" t="s">
        <v>12</v>
      </c>
      <c r="NW4" s="15" t="s">
        <v>12</v>
      </c>
      <c r="NX4" s="15" t="s">
        <v>12</v>
      </c>
      <c r="NY4" s="15" t="s">
        <v>12</v>
      </c>
      <c r="NZ4" s="15" t="s">
        <v>12</v>
      </c>
      <c r="OA4" s="15" t="s">
        <v>12</v>
      </c>
      <c r="OB4" s="15" t="s">
        <v>12</v>
      </c>
      <c r="OC4" s="15" t="s">
        <v>12</v>
      </c>
      <c r="OD4" s="15" t="s">
        <v>12</v>
      </c>
      <c r="OE4" s="15" t="s">
        <v>12</v>
      </c>
      <c r="OF4" s="15" t="s">
        <v>12</v>
      </c>
      <c r="OG4" s="15" t="s">
        <v>12</v>
      </c>
      <c r="OH4" s="15" t="s">
        <v>12</v>
      </c>
      <c r="OI4" s="15" t="s">
        <v>12</v>
      </c>
      <c r="OJ4" s="15" t="s">
        <v>12</v>
      </c>
      <c r="OK4" s="15" t="s">
        <v>12</v>
      </c>
      <c r="OL4" s="15" t="s">
        <v>12</v>
      </c>
      <c r="OM4" s="15" t="s">
        <v>12</v>
      </c>
      <c r="ON4" s="15" t="s">
        <v>12</v>
      </c>
      <c r="OO4" s="15" t="s">
        <v>12</v>
      </c>
      <c r="OP4" s="15" t="s">
        <v>12</v>
      </c>
      <c r="OQ4" s="15" t="s">
        <v>12</v>
      </c>
      <c r="OR4" s="15" t="s">
        <v>12</v>
      </c>
      <c r="OS4" s="15" t="s">
        <v>12</v>
      </c>
      <c r="OT4" s="15" t="s">
        <v>12</v>
      </c>
      <c r="OU4" s="15" t="s">
        <v>12</v>
      </c>
      <c r="OV4" s="15" t="s">
        <v>12</v>
      </c>
      <c r="OW4" s="15" t="s">
        <v>12</v>
      </c>
      <c r="OX4" s="15" t="s">
        <v>12</v>
      </c>
      <c r="OY4" s="15" t="s">
        <v>12</v>
      </c>
      <c r="OZ4" s="15" t="s">
        <v>12</v>
      </c>
      <c r="PA4" s="15" t="s">
        <v>12</v>
      </c>
      <c r="PB4" s="15" t="s">
        <v>12</v>
      </c>
      <c r="PC4" s="15" t="s">
        <v>12</v>
      </c>
      <c r="PD4" s="15" t="s">
        <v>12</v>
      </c>
      <c r="PE4" s="15" t="s">
        <v>12</v>
      </c>
      <c r="PF4" s="15" t="s">
        <v>12</v>
      </c>
      <c r="PG4" s="15" t="s">
        <v>12</v>
      </c>
      <c r="PH4" s="15" t="s">
        <v>12</v>
      </c>
      <c r="PI4" s="15" t="s">
        <v>12</v>
      </c>
      <c r="PJ4" s="15" t="s">
        <v>12</v>
      </c>
      <c r="PK4" s="15" t="s">
        <v>12</v>
      </c>
      <c r="PL4" s="15" t="s">
        <v>12</v>
      </c>
      <c r="PM4" s="15" t="s">
        <v>12</v>
      </c>
      <c r="PN4" s="15" t="s">
        <v>12</v>
      </c>
      <c r="PO4" s="15" t="s">
        <v>12</v>
      </c>
      <c r="PP4" s="15" t="s">
        <v>12</v>
      </c>
      <c r="PQ4" s="15" t="s">
        <v>12</v>
      </c>
      <c r="PR4" s="15" t="s">
        <v>12</v>
      </c>
      <c r="PS4" s="15" t="s">
        <v>12</v>
      </c>
      <c r="PT4" s="15" t="s">
        <v>12</v>
      </c>
      <c r="PU4" s="15" t="s">
        <v>12</v>
      </c>
      <c r="PV4" s="15" t="s">
        <v>12</v>
      </c>
      <c r="PW4" s="15" t="s">
        <v>12</v>
      </c>
      <c r="PX4" s="15" t="s">
        <v>12</v>
      </c>
      <c r="PY4" s="15" t="s">
        <v>12</v>
      </c>
      <c r="PZ4" s="15" t="s">
        <v>12</v>
      </c>
      <c r="QA4" s="15" t="s">
        <v>12</v>
      </c>
      <c r="QB4" s="15" t="s">
        <v>12</v>
      </c>
      <c r="QC4" s="15" t="s">
        <v>12</v>
      </c>
      <c r="QD4" s="15" t="s">
        <v>12</v>
      </c>
      <c r="QE4" s="15" t="s">
        <v>12</v>
      </c>
      <c r="QF4" s="15" t="s">
        <v>12</v>
      </c>
      <c r="QG4" s="15" t="s">
        <v>12</v>
      </c>
      <c r="QH4" s="15" t="s">
        <v>12</v>
      </c>
      <c r="QI4" s="15" t="s">
        <v>12</v>
      </c>
      <c r="QJ4" s="15" t="s">
        <v>12</v>
      </c>
      <c r="QK4" s="15" t="s">
        <v>12</v>
      </c>
      <c r="QL4" s="15" t="s">
        <v>12</v>
      </c>
      <c r="QM4" s="15" t="s">
        <v>12</v>
      </c>
      <c r="QN4" s="15" t="s">
        <v>12</v>
      </c>
      <c r="QO4" s="15" t="s">
        <v>12</v>
      </c>
      <c r="QP4" s="15" t="s">
        <v>12</v>
      </c>
      <c r="QQ4" s="15" t="s">
        <v>12</v>
      </c>
      <c r="QR4" s="15" t="s">
        <v>12</v>
      </c>
      <c r="QS4" s="15" t="s">
        <v>12</v>
      </c>
      <c r="QT4" s="15" t="s">
        <v>12</v>
      </c>
      <c r="QU4" s="15" t="s">
        <v>12</v>
      </c>
      <c r="QV4" s="15" t="s">
        <v>12</v>
      </c>
      <c r="QW4" s="15" t="s">
        <v>12</v>
      </c>
      <c r="QX4" s="15" t="s">
        <v>12</v>
      </c>
      <c r="QY4" s="15" t="s">
        <v>12</v>
      </c>
      <c r="QZ4" s="15" t="s">
        <v>12</v>
      </c>
      <c r="RA4" s="15" t="s">
        <v>12</v>
      </c>
      <c r="RB4" s="15" t="s">
        <v>12</v>
      </c>
      <c r="RC4" s="15" t="s">
        <v>12</v>
      </c>
      <c r="RD4" s="15" t="s">
        <v>12</v>
      </c>
      <c r="RE4" s="15" t="s">
        <v>12</v>
      </c>
      <c r="RF4" s="15" t="s">
        <v>12</v>
      </c>
      <c r="RG4" s="15" t="s">
        <v>12</v>
      </c>
      <c r="RH4" s="15" t="s">
        <v>12</v>
      </c>
      <c r="RI4" s="15" t="s">
        <v>12</v>
      </c>
      <c r="RJ4" s="15" t="s">
        <v>12</v>
      </c>
      <c r="RK4" s="15" t="s">
        <v>12</v>
      </c>
      <c r="RL4" s="15" t="s">
        <v>12</v>
      </c>
      <c r="RM4" s="15" t="s">
        <v>12</v>
      </c>
      <c r="RN4" s="15" t="s">
        <v>12</v>
      </c>
      <c r="RO4" s="15" t="s">
        <v>12</v>
      </c>
      <c r="RP4" s="15" t="s">
        <v>12</v>
      </c>
      <c r="RQ4" s="15" t="s">
        <v>12</v>
      </c>
      <c r="RR4" s="15" t="s">
        <v>12</v>
      </c>
      <c r="RS4" s="15" t="s">
        <v>12</v>
      </c>
      <c r="RT4" s="15" t="s">
        <v>12</v>
      </c>
      <c r="RU4" s="15" t="s">
        <v>12</v>
      </c>
      <c r="RV4" s="15" t="s">
        <v>12</v>
      </c>
      <c r="RW4" s="15" t="s">
        <v>12</v>
      </c>
      <c r="RX4" s="15" t="s">
        <v>12</v>
      </c>
      <c r="RY4" s="15" t="s">
        <v>12</v>
      </c>
      <c r="RZ4" s="15" t="s">
        <v>12</v>
      </c>
      <c r="SA4" s="15" t="s">
        <v>12</v>
      </c>
      <c r="SB4" s="15" t="s">
        <v>12</v>
      </c>
      <c r="SC4" s="15" t="s">
        <v>12</v>
      </c>
      <c r="SD4" s="15" t="s">
        <v>12</v>
      </c>
      <c r="SE4" s="15" t="s">
        <v>12</v>
      </c>
      <c r="SF4" s="15" t="s">
        <v>12</v>
      </c>
      <c r="SG4" s="15" t="s">
        <v>12</v>
      </c>
      <c r="SH4" s="15" t="s">
        <v>12</v>
      </c>
      <c r="SI4" s="15" t="s">
        <v>12</v>
      </c>
      <c r="SJ4" s="15" t="s">
        <v>12</v>
      </c>
      <c r="SK4" s="15" t="s">
        <v>12</v>
      </c>
      <c r="SL4" s="15" t="s">
        <v>12</v>
      </c>
      <c r="SM4" s="15" t="s">
        <v>12</v>
      </c>
      <c r="SN4" s="15" t="s">
        <v>12</v>
      </c>
      <c r="SO4" s="15" t="s">
        <v>12</v>
      </c>
      <c r="SP4" s="15" t="s">
        <v>12</v>
      </c>
      <c r="SQ4" s="15" t="s">
        <v>12</v>
      </c>
      <c r="SR4" s="15" t="s">
        <v>12</v>
      </c>
      <c r="SS4" s="15" t="s">
        <v>12</v>
      </c>
      <c r="ST4" s="15" t="s">
        <v>12</v>
      </c>
      <c r="SU4" s="15" t="s">
        <v>12</v>
      </c>
      <c r="SV4" s="15" t="s">
        <v>12</v>
      </c>
      <c r="SW4" s="15" t="s">
        <v>12</v>
      </c>
      <c r="SX4" s="15" t="s">
        <v>12</v>
      </c>
      <c r="SY4" s="15" t="s">
        <v>12</v>
      </c>
      <c r="SZ4" s="15" t="s">
        <v>12</v>
      </c>
      <c r="TA4" s="15" t="s">
        <v>12</v>
      </c>
      <c r="TB4" s="15" t="s">
        <v>12</v>
      </c>
      <c r="TC4" s="15" t="s">
        <v>12</v>
      </c>
      <c r="TD4" s="15" t="s">
        <v>12</v>
      </c>
      <c r="TE4" s="15" t="s">
        <v>12</v>
      </c>
      <c r="TF4" s="15" t="s">
        <v>12</v>
      </c>
      <c r="TG4" s="15" t="s">
        <v>12</v>
      </c>
      <c r="TH4" s="15" t="s">
        <v>12</v>
      </c>
      <c r="TI4" s="15" t="s">
        <v>12</v>
      </c>
      <c r="TJ4" s="15" t="s">
        <v>12</v>
      </c>
      <c r="TK4" s="15" t="s">
        <v>12</v>
      </c>
      <c r="TL4" s="15" t="s">
        <v>12</v>
      </c>
      <c r="TM4" s="15" t="s">
        <v>12</v>
      </c>
      <c r="TN4" s="15" t="s">
        <v>12</v>
      </c>
      <c r="TO4" s="15" t="s">
        <v>12</v>
      </c>
      <c r="TP4" s="15" t="s">
        <v>12</v>
      </c>
      <c r="TQ4" s="15" t="s">
        <v>12</v>
      </c>
      <c r="TR4" s="15" t="s">
        <v>12</v>
      </c>
      <c r="TS4" s="15" t="s">
        <v>12</v>
      </c>
      <c r="TT4" s="15" t="s">
        <v>12</v>
      </c>
      <c r="TU4" s="15" t="s">
        <v>12</v>
      </c>
      <c r="TV4" s="15" t="s">
        <v>12</v>
      </c>
      <c r="TW4" s="15" t="s">
        <v>12</v>
      </c>
      <c r="TX4" s="15" t="s">
        <v>12</v>
      </c>
      <c r="TY4" s="15" t="s">
        <v>12</v>
      </c>
      <c r="TZ4" s="15" t="s">
        <v>12</v>
      </c>
      <c r="UA4" s="15" t="s">
        <v>12</v>
      </c>
      <c r="UB4" s="15" t="s">
        <v>12</v>
      </c>
      <c r="UC4" s="15" t="s">
        <v>12</v>
      </c>
      <c r="UD4" s="15" t="s">
        <v>12</v>
      </c>
      <c r="UE4" s="15" t="s">
        <v>12</v>
      </c>
      <c r="UF4" s="15" t="s">
        <v>12</v>
      </c>
      <c r="UG4" s="15" t="s">
        <v>12</v>
      </c>
      <c r="UH4" s="15" t="s">
        <v>12</v>
      </c>
      <c r="UI4" s="15" t="s">
        <v>12</v>
      </c>
      <c r="UJ4" s="15" t="s">
        <v>12</v>
      </c>
      <c r="UK4" s="15" t="s">
        <v>12</v>
      </c>
      <c r="UL4" s="15" t="s">
        <v>12</v>
      </c>
      <c r="UM4" s="15" t="s">
        <v>12</v>
      </c>
      <c r="UN4" s="15" t="s">
        <v>12</v>
      </c>
      <c r="UO4" s="15" t="s">
        <v>12</v>
      </c>
      <c r="UP4" s="15" t="s">
        <v>12</v>
      </c>
      <c r="UQ4" s="15" t="s">
        <v>12</v>
      </c>
      <c r="UR4" s="15" t="s">
        <v>12</v>
      </c>
      <c r="US4" s="15" t="s">
        <v>12</v>
      </c>
      <c r="UT4" s="15" t="s">
        <v>12</v>
      </c>
      <c r="UU4" s="15" t="s">
        <v>12</v>
      </c>
      <c r="UV4" s="15" t="s">
        <v>12</v>
      </c>
      <c r="UW4" s="15" t="s">
        <v>12</v>
      </c>
      <c r="UX4" s="15" t="s">
        <v>12</v>
      </c>
      <c r="UY4" s="15" t="s">
        <v>12</v>
      </c>
      <c r="UZ4" s="15" t="s">
        <v>12</v>
      </c>
      <c r="VA4" s="15" t="s">
        <v>12</v>
      </c>
      <c r="VB4" s="15" t="s">
        <v>12</v>
      </c>
      <c r="VC4" s="15" t="s">
        <v>12</v>
      </c>
      <c r="VD4" s="15" t="s">
        <v>12</v>
      </c>
      <c r="VE4" s="15" t="s">
        <v>12</v>
      </c>
      <c r="VF4" s="15" t="s">
        <v>12</v>
      </c>
      <c r="VG4" s="15" t="s">
        <v>12</v>
      </c>
      <c r="VH4" s="15" t="s">
        <v>12</v>
      </c>
      <c r="VI4" s="15" t="s">
        <v>12</v>
      </c>
      <c r="VJ4" s="15" t="s">
        <v>12</v>
      </c>
      <c r="VK4" s="15" t="s">
        <v>12</v>
      </c>
      <c r="VL4" s="15" t="s">
        <v>12</v>
      </c>
      <c r="VM4" s="15" t="s">
        <v>12</v>
      </c>
      <c r="VN4" s="15" t="s">
        <v>12</v>
      </c>
      <c r="VO4" s="15" t="s">
        <v>12</v>
      </c>
      <c r="VP4" s="15" t="s">
        <v>12</v>
      </c>
      <c r="VQ4" s="15" t="s">
        <v>12</v>
      </c>
      <c r="VR4" s="15" t="s">
        <v>12</v>
      </c>
      <c r="VS4" s="15" t="s">
        <v>12</v>
      </c>
      <c r="VT4" s="15" t="s">
        <v>12</v>
      </c>
      <c r="VU4" s="15" t="s">
        <v>12</v>
      </c>
      <c r="VV4" s="15" t="s">
        <v>12</v>
      </c>
      <c r="VW4" s="15" t="s">
        <v>12</v>
      </c>
      <c r="VX4" s="15" t="s">
        <v>12</v>
      </c>
      <c r="VY4" s="15" t="s">
        <v>12</v>
      </c>
      <c r="VZ4" s="15" t="s">
        <v>12</v>
      </c>
      <c r="WA4" s="15" t="s">
        <v>12</v>
      </c>
      <c r="WB4" s="15" t="s">
        <v>12</v>
      </c>
      <c r="WC4" s="15" t="s">
        <v>12</v>
      </c>
      <c r="WD4" s="15" t="s">
        <v>12</v>
      </c>
      <c r="WE4" s="15" t="s">
        <v>12</v>
      </c>
      <c r="WF4" s="15" t="s">
        <v>12</v>
      </c>
      <c r="WG4" s="15" t="s">
        <v>12</v>
      </c>
      <c r="WH4" s="15" t="s">
        <v>12</v>
      </c>
      <c r="WI4" s="15" t="s">
        <v>12</v>
      </c>
      <c r="WJ4" s="15" t="s">
        <v>12</v>
      </c>
      <c r="WK4" s="15" t="s">
        <v>12</v>
      </c>
      <c r="WL4" s="15" t="s">
        <v>12</v>
      </c>
      <c r="WM4" s="15" t="s">
        <v>12</v>
      </c>
      <c r="WN4" s="15" t="s">
        <v>12</v>
      </c>
      <c r="WO4" s="15" t="s">
        <v>12</v>
      </c>
      <c r="WP4" s="15" t="s">
        <v>12</v>
      </c>
      <c r="WQ4" s="15" t="s">
        <v>12</v>
      </c>
      <c r="WR4" s="15" t="s">
        <v>12</v>
      </c>
      <c r="WS4" s="15" t="s">
        <v>12</v>
      </c>
      <c r="WT4" s="15" t="s">
        <v>12</v>
      </c>
      <c r="WU4" s="15" t="s">
        <v>12</v>
      </c>
      <c r="WV4" s="15" t="s">
        <v>12</v>
      </c>
      <c r="WW4" s="15" t="s">
        <v>12</v>
      </c>
      <c r="WX4" s="15" t="s">
        <v>12</v>
      </c>
      <c r="WY4" s="15" t="s">
        <v>12</v>
      </c>
      <c r="WZ4" s="15" t="s">
        <v>12</v>
      </c>
      <c r="XA4" s="15" t="s">
        <v>12</v>
      </c>
      <c r="XB4" s="15" t="s">
        <v>12</v>
      </c>
      <c r="XC4" s="15" t="s">
        <v>12</v>
      </c>
      <c r="XD4" s="15" t="s">
        <v>12</v>
      </c>
      <c r="XE4" s="15" t="s">
        <v>12</v>
      </c>
      <c r="XF4" s="15" t="s">
        <v>12</v>
      </c>
      <c r="XG4" s="15" t="s">
        <v>12</v>
      </c>
      <c r="XH4" s="15" t="s">
        <v>12</v>
      </c>
      <c r="XI4" s="15" t="s">
        <v>12</v>
      </c>
      <c r="XJ4" s="15" t="s">
        <v>12</v>
      </c>
      <c r="XK4" s="15" t="s">
        <v>12</v>
      </c>
      <c r="XL4" s="15" t="s">
        <v>12</v>
      </c>
      <c r="XM4" s="15" t="s">
        <v>12</v>
      </c>
      <c r="XN4" s="15" t="s">
        <v>12</v>
      </c>
      <c r="XO4" s="15" t="s">
        <v>12</v>
      </c>
      <c r="XP4" s="15" t="s">
        <v>12</v>
      </c>
      <c r="XQ4" s="15" t="s">
        <v>12</v>
      </c>
      <c r="XR4" s="15" t="s">
        <v>12</v>
      </c>
      <c r="XS4" s="15" t="s">
        <v>12</v>
      </c>
      <c r="XT4" s="15" t="s">
        <v>12</v>
      </c>
      <c r="XU4" s="15" t="s">
        <v>12</v>
      </c>
      <c r="XV4" s="15" t="s">
        <v>12</v>
      </c>
      <c r="XW4" s="15" t="s">
        <v>12</v>
      </c>
      <c r="XX4" s="15" t="s">
        <v>12</v>
      </c>
      <c r="XY4" s="15" t="s">
        <v>12</v>
      </c>
      <c r="XZ4" s="15" t="s">
        <v>12</v>
      </c>
      <c r="YA4" s="15" t="s">
        <v>12</v>
      </c>
      <c r="YB4" s="15" t="s">
        <v>12</v>
      </c>
      <c r="YC4" s="15" t="s">
        <v>12</v>
      </c>
      <c r="YD4" s="15" t="s">
        <v>12</v>
      </c>
      <c r="YE4" s="15" t="s">
        <v>12</v>
      </c>
      <c r="YF4" s="15" t="s">
        <v>12</v>
      </c>
      <c r="YG4" s="15" t="s">
        <v>12</v>
      </c>
      <c r="YH4" s="15" t="s">
        <v>12</v>
      </c>
      <c r="YI4" s="15" t="s">
        <v>12</v>
      </c>
      <c r="YJ4" s="15" t="s">
        <v>12</v>
      </c>
      <c r="YK4" s="15" t="s">
        <v>12</v>
      </c>
      <c r="YL4" s="15" t="s">
        <v>12</v>
      </c>
      <c r="YM4" s="15" t="s">
        <v>12</v>
      </c>
      <c r="YN4" s="15" t="s">
        <v>12</v>
      </c>
      <c r="YO4" s="15" t="s">
        <v>12</v>
      </c>
      <c r="YP4" s="15" t="s">
        <v>12</v>
      </c>
      <c r="YQ4" s="15" t="s">
        <v>12</v>
      </c>
      <c r="YR4" s="15" t="s">
        <v>12</v>
      </c>
      <c r="YS4" s="15" t="s">
        <v>12</v>
      </c>
      <c r="YT4" s="15" t="s">
        <v>12</v>
      </c>
      <c r="YU4" s="15" t="s">
        <v>12</v>
      </c>
      <c r="YV4" s="15" t="s">
        <v>12</v>
      </c>
      <c r="YW4" s="15" t="s">
        <v>12</v>
      </c>
      <c r="YX4" s="15" t="s">
        <v>12</v>
      </c>
      <c r="YY4" s="15" t="s">
        <v>12</v>
      </c>
      <c r="YZ4" s="15" t="s">
        <v>12</v>
      </c>
      <c r="ZA4" s="15" t="s">
        <v>12</v>
      </c>
      <c r="ZB4" s="15" t="s">
        <v>12</v>
      </c>
      <c r="ZC4" s="15" t="s">
        <v>12</v>
      </c>
      <c r="ZD4" s="15" t="s">
        <v>12</v>
      </c>
      <c r="ZE4" s="15" t="s">
        <v>12</v>
      </c>
      <c r="ZF4" s="15" t="s">
        <v>12</v>
      </c>
      <c r="ZG4" s="15" t="s">
        <v>12</v>
      </c>
      <c r="ZH4" s="15" t="s">
        <v>12</v>
      </c>
      <c r="ZI4" s="15" t="s">
        <v>12</v>
      </c>
      <c r="ZJ4" s="15" t="s">
        <v>12</v>
      </c>
      <c r="ZK4" s="15" t="s">
        <v>12</v>
      </c>
      <c r="ZL4" s="15" t="s">
        <v>12</v>
      </c>
      <c r="ZM4" s="15" t="s">
        <v>12</v>
      </c>
      <c r="ZN4" s="15" t="s">
        <v>12</v>
      </c>
      <c r="ZO4" s="15" t="s">
        <v>12</v>
      </c>
      <c r="ZP4" s="15" t="s">
        <v>12</v>
      </c>
      <c r="ZQ4" s="15" t="s">
        <v>12</v>
      </c>
      <c r="ZR4" s="15" t="s">
        <v>12</v>
      </c>
      <c r="ZS4" s="15" t="s">
        <v>12</v>
      </c>
      <c r="ZT4" s="15" t="s">
        <v>12</v>
      </c>
      <c r="ZU4" s="15" t="s">
        <v>12</v>
      </c>
      <c r="ZV4" s="15" t="s">
        <v>12</v>
      </c>
      <c r="ZW4" s="15" t="s">
        <v>12</v>
      </c>
      <c r="ZX4" s="15" t="s">
        <v>12</v>
      </c>
      <c r="ZY4" s="15" t="s">
        <v>12</v>
      </c>
      <c r="ZZ4" s="15" t="s">
        <v>12</v>
      </c>
      <c r="AAA4" s="15" t="s">
        <v>12</v>
      </c>
      <c r="AAB4" s="15" t="s">
        <v>12</v>
      </c>
      <c r="AAC4" s="15" t="s">
        <v>12</v>
      </c>
      <c r="AAD4" s="15" t="s">
        <v>12</v>
      </c>
      <c r="AAE4" s="15" t="s">
        <v>12</v>
      </c>
      <c r="AAF4" s="15" t="s">
        <v>12</v>
      </c>
      <c r="AAG4" s="15" t="s">
        <v>12</v>
      </c>
      <c r="AAH4" s="15" t="s">
        <v>12</v>
      </c>
      <c r="AAI4" s="15" t="s">
        <v>12</v>
      </c>
      <c r="AAJ4" s="15" t="s">
        <v>12</v>
      </c>
      <c r="AAK4" s="15" t="s">
        <v>12</v>
      </c>
      <c r="AAL4" s="15" t="s">
        <v>12</v>
      </c>
      <c r="AAM4" s="15" t="s">
        <v>12</v>
      </c>
      <c r="AAN4" s="15" t="s">
        <v>12</v>
      </c>
      <c r="AAO4" s="15" t="s">
        <v>12</v>
      </c>
      <c r="AAP4" s="15" t="s">
        <v>12</v>
      </c>
      <c r="AAQ4" s="15" t="s">
        <v>12</v>
      </c>
      <c r="AAR4" s="15" t="s">
        <v>12</v>
      </c>
      <c r="AAS4" s="15" t="s">
        <v>12</v>
      </c>
      <c r="AAT4" s="15" t="s">
        <v>12</v>
      </c>
      <c r="AAU4" s="15" t="s">
        <v>12</v>
      </c>
      <c r="AAV4" s="15" t="s">
        <v>12</v>
      </c>
      <c r="AAW4" s="15" t="s">
        <v>12</v>
      </c>
      <c r="AAX4" s="15" t="s">
        <v>12</v>
      </c>
      <c r="AAY4" s="15" t="s">
        <v>12</v>
      </c>
      <c r="AAZ4" s="15" t="s">
        <v>12</v>
      </c>
      <c r="ABA4" s="15" t="s">
        <v>12</v>
      </c>
      <c r="ABB4" s="15" t="s">
        <v>12</v>
      </c>
      <c r="ABC4" s="15" t="s">
        <v>12</v>
      </c>
      <c r="ABD4" s="15" t="s">
        <v>12</v>
      </c>
      <c r="ABE4" s="15" t="s">
        <v>12</v>
      </c>
      <c r="ABF4" s="15" t="s">
        <v>12</v>
      </c>
      <c r="ABG4" s="15" t="s">
        <v>12</v>
      </c>
      <c r="ABH4" s="15" t="s">
        <v>12</v>
      </c>
      <c r="ABI4" s="15" t="s">
        <v>12</v>
      </c>
      <c r="ABJ4" s="15" t="s">
        <v>12</v>
      </c>
      <c r="ABK4" s="15" t="s">
        <v>12</v>
      </c>
      <c r="ABL4" s="15" t="s">
        <v>12</v>
      </c>
      <c r="ABM4" s="15" t="s">
        <v>12</v>
      </c>
      <c r="ABN4" s="15" t="s">
        <v>12</v>
      </c>
      <c r="ABO4" s="15" t="s">
        <v>12</v>
      </c>
      <c r="ABP4" s="15" t="s">
        <v>12</v>
      </c>
      <c r="ABQ4" s="15" t="s">
        <v>12</v>
      </c>
      <c r="ABR4" s="15" t="s">
        <v>12</v>
      </c>
      <c r="ABS4" s="15" t="s">
        <v>12</v>
      </c>
      <c r="ABT4" s="15" t="s">
        <v>12</v>
      </c>
      <c r="ABU4" s="15" t="s">
        <v>12</v>
      </c>
      <c r="ABV4" s="15" t="s">
        <v>12</v>
      </c>
      <c r="ABW4" s="15" t="s">
        <v>12</v>
      </c>
      <c r="ABX4" s="15" t="s">
        <v>12</v>
      </c>
      <c r="ABY4" s="15" t="s">
        <v>12</v>
      </c>
      <c r="ABZ4" s="15" t="s">
        <v>12</v>
      </c>
      <c r="ACA4" s="15" t="s">
        <v>12</v>
      </c>
      <c r="ACB4" s="15" t="s">
        <v>12</v>
      </c>
      <c r="ACC4" s="15" t="s">
        <v>12</v>
      </c>
      <c r="ACD4" s="15" t="s">
        <v>12</v>
      </c>
      <c r="ACE4" s="15" t="s">
        <v>12</v>
      </c>
      <c r="ACF4" s="15" t="s">
        <v>12</v>
      </c>
      <c r="ACG4" s="15" t="s">
        <v>12</v>
      </c>
      <c r="ACH4" s="15" t="s">
        <v>12</v>
      </c>
      <c r="ACI4" s="15" t="s">
        <v>12</v>
      </c>
      <c r="ACJ4" s="15" t="s">
        <v>12</v>
      </c>
      <c r="ACK4" s="15" t="s">
        <v>12</v>
      </c>
      <c r="ACL4" s="15" t="s">
        <v>12</v>
      </c>
      <c r="ACM4" s="15" t="s">
        <v>12</v>
      </c>
      <c r="ACN4" s="15" t="s">
        <v>12</v>
      </c>
      <c r="ACO4" s="15" t="s">
        <v>12</v>
      </c>
      <c r="ACP4" s="15" t="s">
        <v>12</v>
      </c>
      <c r="ACQ4" s="15" t="s">
        <v>12</v>
      </c>
      <c r="ACR4" s="15" t="s">
        <v>12</v>
      </c>
      <c r="ACS4" s="15" t="s">
        <v>12</v>
      </c>
      <c r="ACT4" s="15" t="s">
        <v>12</v>
      </c>
      <c r="ACU4" s="15" t="s">
        <v>12</v>
      </c>
      <c r="ACV4" s="15" t="s">
        <v>12</v>
      </c>
      <c r="ACW4" s="15" t="s">
        <v>12</v>
      </c>
      <c r="ACX4" s="15" t="s">
        <v>12</v>
      </c>
      <c r="ACY4" s="15" t="s">
        <v>12</v>
      </c>
      <c r="ACZ4" s="15" t="s">
        <v>12</v>
      </c>
      <c r="ADA4" s="15" t="s">
        <v>12</v>
      </c>
      <c r="ADB4" s="15" t="s">
        <v>12</v>
      </c>
      <c r="ADC4" s="15" t="s">
        <v>12</v>
      </c>
      <c r="ADD4" s="15" t="s">
        <v>12</v>
      </c>
      <c r="ADE4" s="15" t="s">
        <v>12</v>
      </c>
      <c r="ADF4" s="15" t="s">
        <v>12</v>
      </c>
      <c r="ADG4" s="15" t="s">
        <v>12</v>
      </c>
      <c r="ADH4" s="15" t="s">
        <v>12</v>
      </c>
      <c r="ADI4" s="15" t="s">
        <v>12</v>
      </c>
      <c r="ADJ4" s="15" t="s">
        <v>12</v>
      </c>
      <c r="ADK4" s="15" t="s">
        <v>12</v>
      </c>
      <c r="ADL4" s="15" t="s">
        <v>12</v>
      </c>
      <c r="ADM4" s="15" t="s">
        <v>12</v>
      </c>
      <c r="ADN4" s="15" t="s">
        <v>12</v>
      </c>
      <c r="ADO4" s="15" t="s">
        <v>12</v>
      </c>
      <c r="ADP4" s="15" t="s">
        <v>12</v>
      </c>
      <c r="ADQ4" s="15" t="s">
        <v>12</v>
      </c>
      <c r="ADR4" s="15" t="s">
        <v>12</v>
      </c>
      <c r="ADS4" s="15" t="s">
        <v>12</v>
      </c>
      <c r="ADT4" s="15" t="s">
        <v>12</v>
      </c>
      <c r="ADU4" s="15" t="s">
        <v>12</v>
      </c>
      <c r="ADV4" s="15" t="s">
        <v>12</v>
      </c>
      <c r="ADW4" s="15" t="s">
        <v>12</v>
      </c>
      <c r="ADX4" s="15" t="s">
        <v>12</v>
      </c>
      <c r="ADY4" s="15" t="s">
        <v>12</v>
      </c>
      <c r="ADZ4" s="15" t="s">
        <v>12</v>
      </c>
      <c r="AEA4" s="15" t="s">
        <v>12</v>
      </c>
      <c r="AEB4" s="15" t="s">
        <v>12</v>
      </c>
      <c r="AEC4" s="15" t="s">
        <v>12</v>
      </c>
      <c r="AED4" s="15" t="s">
        <v>12</v>
      </c>
      <c r="AEE4" s="15" t="s">
        <v>12</v>
      </c>
      <c r="AEF4" s="15" t="s">
        <v>12</v>
      </c>
      <c r="AEG4" s="15" t="s">
        <v>12</v>
      </c>
      <c r="AEH4" s="15" t="s">
        <v>12</v>
      </c>
      <c r="AEI4" s="15" t="s">
        <v>12</v>
      </c>
      <c r="AEJ4" s="15" t="s">
        <v>12</v>
      </c>
      <c r="AEK4" s="15" t="s">
        <v>12</v>
      </c>
      <c r="AEL4" s="15" t="s">
        <v>12</v>
      </c>
      <c r="AEM4" s="15" t="s">
        <v>12</v>
      </c>
      <c r="AEN4" s="15" t="s">
        <v>12</v>
      </c>
      <c r="AEO4" s="15" t="s">
        <v>12</v>
      </c>
      <c r="AEP4" s="15" t="s">
        <v>12</v>
      </c>
      <c r="AEQ4" s="15" t="s">
        <v>12</v>
      </c>
      <c r="AER4" s="15" t="s">
        <v>12</v>
      </c>
      <c r="AES4" s="15" t="s">
        <v>12</v>
      </c>
      <c r="AET4" s="15" t="s">
        <v>12</v>
      </c>
      <c r="AEU4" s="15" t="s">
        <v>12</v>
      </c>
      <c r="AEV4" s="15" t="s">
        <v>12</v>
      </c>
      <c r="AEW4" s="15" t="s">
        <v>12</v>
      </c>
      <c r="AEX4" s="15" t="s">
        <v>12</v>
      </c>
      <c r="AEY4" s="15" t="s">
        <v>12</v>
      </c>
      <c r="AEZ4" s="15" t="s">
        <v>12</v>
      </c>
      <c r="AFA4" s="15" t="s">
        <v>12</v>
      </c>
      <c r="AFB4" s="15" t="s">
        <v>12</v>
      </c>
      <c r="AFC4" s="15" t="s">
        <v>12</v>
      </c>
      <c r="AFD4" s="15" t="s">
        <v>12</v>
      </c>
      <c r="AFE4" s="15" t="s">
        <v>12</v>
      </c>
      <c r="AFF4" s="15" t="s">
        <v>12</v>
      </c>
      <c r="AFG4" s="15" t="s">
        <v>12</v>
      </c>
      <c r="AFH4" s="15" t="s">
        <v>12</v>
      </c>
      <c r="AFI4" s="15" t="s">
        <v>12</v>
      </c>
      <c r="AFJ4" s="15" t="s">
        <v>12</v>
      </c>
      <c r="AFK4" s="15" t="s">
        <v>12</v>
      </c>
      <c r="AFL4" s="15" t="s">
        <v>12</v>
      </c>
      <c r="AFM4" s="15" t="s">
        <v>12</v>
      </c>
      <c r="AFN4" s="15" t="s">
        <v>12</v>
      </c>
      <c r="AFO4" s="15" t="s">
        <v>12</v>
      </c>
      <c r="AFP4" s="15" t="s">
        <v>12</v>
      </c>
      <c r="AFQ4" s="15" t="s">
        <v>12</v>
      </c>
      <c r="AFR4" s="15" t="s">
        <v>12</v>
      </c>
      <c r="AFS4" s="15" t="s">
        <v>12</v>
      </c>
      <c r="AFT4" s="15" t="s">
        <v>12</v>
      </c>
      <c r="AFU4" s="15" t="s">
        <v>12</v>
      </c>
      <c r="AFV4" s="15" t="s">
        <v>12</v>
      </c>
      <c r="AFW4" s="15" t="s">
        <v>12</v>
      </c>
      <c r="AFX4" s="15" t="s">
        <v>12</v>
      </c>
      <c r="AFY4" s="15" t="s">
        <v>12</v>
      </c>
      <c r="AFZ4" s="15" t="s">
        <v>12</v>
      </c>
      <c r="AGA4" s="15" t="s">
        <v>12</v>
      </c>
      <c r="AGB4" s="15" t="s">
        <v>12</v>
      </c>
      <c r="AGC4" s="15" t="s">
        <v>12</v>
      </c>
      <c r="AGD4" s="15" t="s">
        <v>12</v>
      </c>
      <c r="AGE4" s="15" t="s">
        <v>12</v>
      </c>
      <c r="AGF4" s="15" t="s">
        <v>12</v>
      </c>
      <c r="AGG4" s="15" t="s">
        <v>12</v>
      </c>
      <c r="AGH4" s="15" t="s">
        <v>12</v>
      </c>
      <c r="AGI4" s="15" t="s">
        <v>12</v>
      </c>
      <c r="AGJ4" s="15" t="s">
        <v>12</v>
      </c>
      <c r="AGK4" s="15" t="s">
        <v>12</v>
      </c>
      <c r="AGL4" s="15" t="s">
        <v>12</v>
      </c>
      <c r="AGM4" s="15" t="s">
        <v>12</v>
      </c>
      <c r="AGN4" s="15" t="s">
        <v>12</v>
      </c>
      <c r="AGO4" s="15" t="s">
        <v>12</v>
      </c>
      <c r="AGP4" s="15" t="s">
        <v>12</v>
      </c>
      <c r="AGQ4" s="15" t="s">
        <v>12</v>
      </c>
      <c r="AGR4" s="15" t="s">
        <v>12</v>
      </c>
      <c r="AGS4" s="15" t="s">
        <v>12</v>
      </c>
      <c r="AGT4" s="15" t="s">
        <v>12</v>
      </c>
      <c r="AGU4" s="15" t="s">
        <v>12</v>
      </c>
      <c r="AGV4" s="15" t="s">
        <v>12</v>
      </c>
      <c r="AGW4" s="15" t="s">
        <v>12</v>
      </c>
      <c r="AGX4" s="15" t="s">
        <v>12</v>
      </c>
      <c r="AGY4" s="15" t="s">
        <v>12</v>
      </c>
      <c r="AGZ4" s="15" t="s">
        <v>12</v>
      </c>
      <c r="AHA4" s="15" t="s">
        <v>12</v>
      </c>
      <c r="AHB4" s="15" t="s">
        <v>12</v>
      </c>
      <c r="AHC4" s="15" t="s">
        <v>12</v>
      </c>
      <c r="AHD4" s="15" t="s">
        <v>12</v>
      </c>
      <c r="AHE4" s="15" t="s">
        <v>12</v>
      </c>
      <c r="AHF4" s="15" t="s">
        <v>12</v>
      </c>
      <c r="AHG4" s="15" t="s">
        <v>12</v>
      </c>
      <c r="AHH4" s="15" t="s">
        <v>12</v>
      </c>
      <c r="AHI4" s="15" t="s">
        <v>12</v>
      </c>
      <c r="AHJ4" s="15" t="s">
        <v>12</v>
      </c>
      <c r="AHK4" s="15" t="s">
        <v>12</v>
      </c>
      <c r="AHL4" s="15" t="s">
        <v>12</v>
      </c>
      <c r="AHM4" s="15" t="s">
        <v>12</v>
      </c>
      <c r="AHN4" s="15" t="s">
        <v>12</v>
      </c>
      <c r="AHO4" s="15" t="s">
        <v>12</v>
      </c>
      <c r="AHP4" s="15" t="s">
        <v>12</v>
      </c>
      <c r="AHQ4" s="15" t="s">
        <v>12</v>
      </c>
      <c r="AHR4" s="15" t="s">
        <v>12</v>
      </c>
      <c r="AHS4" s="15" t="s">
        <v>12</v>
      </c>
      <c r="AHT4" s="15" t="s">
        <v>12</v>
      </c>
      <c r="AHU4" s="15" t="s">
        <v>12</v>
      </c>
      <c r="AHV4" s="15" t="s">
        <v>12</v>
      </c>
      <c r="AHW4" s="15" t="s">
        <v>12</v>
      </c>
      <c r="AHX4" s="15" t="s">
        <v>12</v>
      </c>
      <c r="AHY4" s="15" t="s">
        <v>12</v>
      </c>
      <c r="AHZ4" s="15" t="s">
        <v>12</v>
      </c>
      <c r="AIA4" s="15" t="s">
        <v>12</v>
      </c>
      <c r="AIB4" s="15" t="s">
        <v>12</v>
      </c>
      <c r="AIC4" s="15" t="s">
        <v>12</v>
      </c>
      <c r="AID4" s="15" t="s">
        <v>12</v>
      </c>
      <c r="AIE4" s="15" t="s">
        <v>12</v>
      </c>
      <c r="AIF4" s="15" t="s">
        <v>12</v>
      </c>
      <c r="AIG4" s="15" t="s">
        <v>12</v>
      </c>
      <c r="AIH4" s="15" t="s">
        <v>12</v>
      </c>
      <c r="AII4" s="15" t="s">
        <v>12</v>
      </c>
      <c r="AIJ4" s="15" t="s">
        <v>12</v>
      </c>
      <c r="AIK4" s="15" t="s">
        <v>12</v>
      </c>
      <c r="AIL4" s="15" t="s">
        <v>12</v>
      </c>
      <c r="AIM4" s="15" t="s">
        <v>12</v>
      </c>
      <c r="AIN4" s="15" t="s">
        <v>12</v>
      </c>
      <c r="AIO4" s="15" t="s">
        <v>12</v>
      </c>
      <c r="AIP4" s="15" t="s">
        <v>12</v>
      </c>
      <c r="AIQ4" s="15" t="s">
        <v>12</v>
      </c>
      <c r="AIR4" s="15" t="s">
        <v>12</v>
      </c>
      <c r="AIS4" s="15" t="s">
        <v>12</v>
      </c>
      <c r="AIT4" s="15" t="s">
        <v>12</v>
      </c>
      <c r="AIU4" s="15" t="s">
        <v>12</v>
      </c>
      <c r="AIV4" s="15" t="s">
        <v>12</v>
      </c>
      <c r="AIW4" s="15" t="s">
        <v>12</v>
      </c>
      <c r="AIX4" s="15" t="s">
        <v>12</v>
      </c>
      <c r="AIY4" s="15" t="s">
        <v>12</v>
      </c>
      <c r="AIZ4" s="15" t="s">
        <v>12</v>
      </c>
      <c r="AJA4" s="15" t="s">
        <v>12</v>
      </c>
      <c r="AJB4" s="15" t="s">
        <v>12</v>
      </c>
      <c r="AJC4" s="15" t="s">
        <v>12</v>
      </c>
      <c r="AJD4" s="15" t="s">
        <v>12</v>
      </c>
      <c r="AJE4" s="15" t="s">
        <v>12</v>
      </c>
      <c r="AJF4" s="15" t="s">
        <v>12</v>
      </c>
      <c r="AJG4" s="15" t="s">
        <v>12</v>
      </c>
      <c r="AJH4" s="15" t="s">
        <v>12</v>
      </c>
      <c r="AJI4" s="15" t="s">
        <v>12</v>
      </c>
      <c r="AJJ4" s="15" t="s">
        <v>12</v>
      </c>
      <c r="AJK4" s="15" t="s">
        <v>12</v>
      </c>
      <c r="AJL4" s="15" t="s">
        <v>12</v>
      </c>
      <c r="AJM4" s="15" t="s">
        <v>12</v>
      </c>
      <c r="AJN4" s="15" t="s">
        <v>12</v>
      </c>
      <c r="AJO4" s="15" t="s">
        <v>12</v>
      </c>
      <c r="AJP4" s="15" t="s">
        <v>12</v>
      </c>
      <c r="AJQ4" s="15" t="s">
        <v>12</v>
      </c>
      <c r="AJR4" s="15" t="s">
        <v>12</v>
      </c>
      <c r="AJS4" s="15" t="s">
        <v>12</v>
      </c>
      <c r="AJT4" s="15" t="s">
        <v>12</v>
      </c>
      <c r="AJU4" s="15" t="s">
        <v>12</v>
      </c>
      <c r="AJV4" s="15" t="s">
        <v>12</v>
      </c>
      <c r="AJW4" s="15" t="s">
        <v>12</v>
      </c>
      <c r="AJX4" s="15" t="s">
        <v>12</v>
      </c>
      <c r="AJY4" s="15" t="s">
        <v>12</v>
      </c>
      <c r="AJZ4" s="15" t="s">
        <v>12</v>
      </c>
      <c r="AKA4" s="15" t="s">
        <v>12</v>
      </c>
      <c r="AKB4" s="15" t="s">
        <v>12</v>
      </c>
      <c r="AKC4" s="15" t="s">
        <v>12</v>
      </c>
      <c r="AKD4" s="15" t="s">
        <v>12</v>
      </c>
      <c r="AKE4" s="15" t="s">
        <v>12</v>
      </c>
      <c r="AKF4" s="15" t="s">
        <v>12</v>
      </c>
      <c r="AKG4" s="15" t="s">
        <v>12</v>
      </c>
      <c r="AKH4" s="15" t="s">
        <v>12</v>
      </c>
      <c r="AKI4" s="15" t="s">
        <v>12</v>
      </c>
      <c r="AKJ4" s="15" t="s">
        <v>12</v>
      </c>
      <c r="AKK4" s="15" t="s">
        <v>12</v>
      </c>
      <c r="AKL4" s="15" t="s">
        <v>12</v>
      </c>
      <c r="AKM4" s="15" t="s">
        <v>12</v>
      </c>
      <c r="AKN4" s="15" t="s">
        <v>12</v>
      </c>
      <c r="AKO4" s="15" t="s">
        <v>12</v>
      </c>
      <c r="AKP4" s="15" t="s">
        <v>12</v>
      </c>
      <c r="AKQ4" s="15" t="s">
        <v>12</v>
      </c>
      <c r="AKR4" s="15" t="s">
        <v>12</v>
      </c>
      <c r="AKS4" s="15" t="s">
        <v>12</v>
      </c>
      <c r="AKT4" s="15" t="s">
        <v>12</v>
      </c>
      <c r="AKU4" s="15" t="s">
        <v>12</v>
      </c>
      <c r="AKV4" s="15" t="s">
        <v>12</v>
      </c>
      <c r="AKW4" s="15" t="s">
        <v>12</v>
      </c>
      <c r="AKX4" s="15" t="s">
        <v>12</v>
      </c>
      <c r="AKY4" s="15" t="s">
        <v>12</v>
      </c>
      <c r="AKZ4" s="15" t="s">
        <v>12</v>
      </c>
      <c r="ALA4" s="15" t="s">
        <v>12</v>
      </c>
      <c r="ALB4" s="15" t="s">
        <v>12</v>
      </c>
      <c r="ALC4" s="15" t="s">
        <v>12</v>
      </c>
      <c r="ALD4" s="15" t="s">
        <v>12</v>
      </c>
      <c r="ALE4" s="15" t="s">
        <v>12</v>
      </c>
      <c r="ALF4" s="15" t="s">
        <v>12</v>
      </c>
      <c r="ALG4" s="15" t="s">
        <v>12</v>
      </c>
      <c r="ALH4" s="15" t="s">
        <v>12</v>
      </c>
      <c r="ALI4" s="15" t="s">
        <v>12</v>
      </c>
      <c r="ALJ4" s="15" t="s">
        <v>12</v>
      </c>
      <c r="ALK4" s="15" t="s">
        <v>12</v>
      </c>
      <c r="ALL4" s="15" t="s">
        <v>12</v>
      </c>
      <c r="ALM4" s="15" t="s">
        <v>12</v>
      </c>
      <c r="ALN4" s="15" t="s">
        <v>12</v>
      </c>
      <c r="ALO4" s="15" t="s">
        <v>12</v>
      </c>
      <c r="ALP4" s="15" t="s">
        <v>12</v>
      </c>
      <c r="ALQ4" s="15" t="s">
        <v>12</v>
      </c>
      <c r="ALR4" s="15" t="s">
        <v>12</v>
      </c>
      <c r="ALS4" s="15" t="s">
        <v>12</v>
      </c>
      <c r="ALT4" s="15" t="s">
        <v>12</v>
      </c>
      <c r="ALU4" s="15" t="s">
        <v>12</v>
      </c>
      <c r="ALV4" s="15" t="s">
        <v>12</v>
      </c>
      <c r="ALW4" s="15" t="s">
        <v>12</v>
      </c>
      <c r="ALX4" s="15" t="s">
        <v>12</v>
      </c>
      <c r="ALY4" s="15" t="s">
        <v>12</v>
      </c>
      <c r="ALZ4" s="15" t="s">
        <v>12</v>
      </c>
      <c r="AMA4" s="15" t="s">
        <v>12</v>
      </c>
      <c r="AMB4" s="15" t="s">
        <v>12</v>
      </c>
      <c r="AMC4" s="15" t="s">
        <v>12</v>
      </c>
      <c r="AMD4" s="15" t="s">
        <v>12</v>
      </c>
      <c r="AME4" s="15" t="s">
        <v>12</v>
      </c>
      <c r="AMF4" s="15" t="s">
        <v>12</v>
      </c>
      <c r="AMG4" s="15" t="s">
        <v>12</v>
      </c>
      <c r="AMH4" s="15" t="s">
        <v>12</v>
      </c>
      <c r="AMI4" s="15" t="s">
        <v>12</v>
      </c>
      <c r="AMJ4" s="15" t="s">
        <v>12</v>
      </c>
      <c r="AMK4" s="15" t="s">
        <v>12</v>
      </c>
      <c r="AML4" s="15" t="s">
        <v>12</v>
      </c>
      <c r="AMM4" s="15" t="s">
        <v>12</v>
      </c>
      <c r="AMN4" s="15" t="s">
        <v>12</v>
      </c>
      <c r="AMO4" s="15" t="s">
        <v>12</v>
      </c>
      <c r="AMP4" s="15" t="s">
        <v>12</v>
      </c>
      <c r="AMQ4" s="15" t="s">
        <v>12</v>
      </c>
      <c r="AMR4" s="15" t="s">
        <v>12</v>
      </c>
      <c r="AMS4" s="15" t="s">
        <v>12</v>
      </c>
      <c r="AMT4" s="15" t="s">
        <v>12</v>
      </c>
      <c r="AMU4" s="15" t="s">
        <v>12</v>
      </c>
      <c r="AMV4" s="15" t="s">
        <v>12</v>
      </c>
      <c r="AMW4" s="15" t="s">
        <v>12</v>
      </c>
      <c r="AMX4" s="15" t="s">
        <v>12</v>
      </c>
      <c r="AMY4" s="15" t="s">
        <v>12</v>
      </c>
      <c r="AMZ4" s="15" t="s">
        <v>12</v>
      </c>
      <c r="ANA4" s="15" t="s">
        <v>12</v>
      </c>
      <c r="ANB4" s="15" t="s">
        <v>12</v>
      </c>
      <c r="ANC4" s="15" t="s">
        <v>12</v>
      </c>
      <c r="AND4" s="15" t="s">
        <v>12</v>
      </c>
      <c r="ANE4" s="15" t="s">
        <v>12</v>
      </c>
      <c r="ANF4" s="15" t="s">
        <v>12</v>
      </c>
      <c r="ANG4" s="15" t="s">
        <v>12</v>
      </c>
      <c r="ANH4" s="15" t="s">
        <v>12</v>
      </c>
      <c r="ANI4" s="15" t="s">
        <v>12</v>
      </c>
      <c r="ANJ4" s="15" t="s">
        <v>12</v>
      </c>
      <c r="ANK4" s="15" t="s">
        <v>12</v>
      </c>
      <c r="ANL4" s="15" t="s">
        <v>12</v>
      </c>
      <c r="ANM4" s="15" t="s">
        <v>12</v>
      </c>
      <c r="ANN4" s="15" t="s">
        <v>12</v>
      </c>
      <c r="ANO4" s="15" t="s">
        <v>12</v>
      </c>
      <c r="ANP4" s="15" t="s">
        <v>12</v>
      </c>
      <c r="ANQ4" s="15" t="s">
        <v>12</v>
      </c>
      <c r="ANR4" s="15" t="s">
        <v>12</v>
      </c>
      <c r="ANS4" s="15" t="s">
        <v>12</v>
      </c>
      <c r="ANT4" s="15" t="s">
        <v>12</v>
      </c>
      <c r="ANU4" s="15" t="s">
        <v>12</v>
      </c>
      <c r="ANV4" s="15" t="s">
        <v>12</v>
      </c>
      <c r="ANW4" s="15" t="s">
        <v>12</v>
      </c>
      <c r="ANX4" s="15" t="s">
        <v>12</v>
      </c>
      <c r="ANY4" s="15" t="s">
        <v>12</v>
      </c>
      <c r="ANZ4" s="15" t="s">
        <v>12</v>
      </c>
      <c r="AOA4" s="15" t="s">
        <v>12</v>
      </c>
      <c r="AOB4" s="15" t="s">
        <v>12</v>
      </c>
      <c r="AOC4" s="15" t="s">
        <v>12</v>
      </c>
      <c r="AOD4" s="15" t="s">
        <v>12</v>
      </c>
      <c r="AOE4" s="15" t="s">
        <v>12</v>
      </c>
      <c r="AOF4" s="15" t="s">
        <v>12</v>
      </c>
      <c r="AOG4" s="15" t="s">
        <v>12</v>
      </c>
      <c r="AOH4" s="15" t="s">
        <v>12</v>
      </c>
      <c r="AOI4" s="15" t="s">
        <v>12</v>
      </c>
      <c r="AOJ4" s="15" t="s">
        <v>12</v>
      </c>
      <c r="AOK4" s="15" t="s">
        <v>12</v>
      </c>
      <c r="AOL4" s="15" t="s">
        <v>12</v>
      </c>
      <c r="AOM4" s="15" t="s">
        <v>12</v>
      </c>
      <c r="AON4" s="15" t="s">
        <v>12</v>
      </c>
      <c r="AOO4" s="15" t="s">
        <v>12</v>
      </c>
      <c r="AOP4" s="15" t="s">
        <v>12</v>
      </c>
      <c r="AOQ4" s="15" t="s">
        <v>12</v>
      </c>
      <c r="AOR4" s="15" t="s">
        <v>12</v>
      </c>
      <c r="AOS4" s="15" t="s">
        <v>12</v>
      </c>
      <c r="AOT4" s="15" t="s">
        <v>12</v>
      </c>
      <c r="AOU4" s="15" t="s">
        <v>12</v>
      </c>
      <c r="AOV4" s="15" t="s">
        <v>12</v>
      </c>
      <c r="AOW4" s="15" t="s">
        <v>12</v>
      </c>
      <c r="AOX4" s="15" t="s">
        <v>12</v>
      </c>
      <c r="AOY4" s="15" t="s">
        <v>12</v>
      </c>
      <c r="AOZ4" s="15" t="s">
        <v>12</v>
      </c>
      <c r="APA4" s="15" t="s">
        <v>12</v>
      </c>
      <c r="APB4" s="15" t="s">
        <v>12</v>
      </c>
      <c r="APC4" s="15" t="s">
        <v>12</v>
      </c>
      <c r="APD4" s="15" t="s">
        <v>12</v>
      </c>
      <c r="APE4" s="15" t="s">
        <v>12</v>
      </c>
      <c r="APF4" s="15" t="s">
        <v>12</v>
      </c>
      <c r="APG4" s="15" t="s">
        <v>12</v>
      </c>
      <c r="APH4" s="15" t="s">
        <v>12</v>
      </c>
      <c r="API4" s="15" t="s">
        <v>12</v>
      </c>
      <c r="APJ4" s="15" t="s">
        <v>12</v>
      </c>
      <c r="APK4" s="15" t="s">
        <v>12</v>
      </c>
      <c r="APL4" s="15" t="s">
        <v>12</v>
      </c>
      <c r="APM4" s="15" t="s">
        <v>12</v>
      </c>
      <c r="APN4" s="15" t="s">
        <v>12</v>
      </c>
      <c r="APO4" s="15" t="s">
        <v>12</v>
      </c>
      <c r="APP4" s="15" t="s">
        <v>12</v>
      </c>
      <c r="APQ4" s="15" t="s">
        <v>12</v>
      </c>
      <c r="APR4" s="15" t="s">
        <v>12</v>
      </c>
      <c r="APS4" s="15" t="s">
        <v>12</v>
      </c>
      <c r="APT4" s="15" t="s">
        <v>12</v>
      </c>
      <c r="APU4" s="15" t="s">
        <v>12</v>
      </c>
      <c r="APV4" s="15" t="s">
        <v>12</v>
      </c>
      <c r="APW4" s="15" t="s">
        <v>12</v>
      </c>
      <c r="APX4" s="15" t="s">
        <v>12</v>
      </c>
      <c r="APY4" s="15" t="s">
        <v>12</v>
      </c>
      <c r="APZ4" s="15" t="s">
        <v>12</v>
      </c>
      <c r="AQA4" s="15" t="s">
        <v>12</v>
      </c>
      <c r="AQB4" s="15" t="s">
        <v>12</v>
      </c>
      <c r="AQC4" s="15" t="s">
        <v>12</v>
      </c>
      <c r="AQD4" s="15" t="s">
        <v>12</v>
      </c>
      <c r="AQE4" s="15" t="s">
        <v>12</v>
      </c>
      <c r="AQF4" s="15" t="s">
        <v>12</v>
      </c>
      <c r="AQG4" s="15" t="s">
        <v>12</v>
      </c>
      <c r="AQH4" s="15" t="s">
        <v>12</v>
      </c>
      <c r="AQI4" s="15" t="s">
        <v>12</v>
      </c>
      <c r="AQJ4" s="15" t="s">
        <v>12</v>
      </c>
      <c r="AQK4" s="15" t="s">
        <v>12</v>
      </c>
      <c r="AQL4" s="15" t="s">
        <v>12</v>
      </c>
      <c r="AQM4" s="15" t="s">
        <v>12</v>
      </c>
      <c r="AQN4" s="15" t="s">
        <v>12</v>
      </c>
      <c r="AQO4" s="15" t="s">
        <v>12</v>
      </c>
      <c r="AQP4" s="15" t="s">
        <v>12</v>
      </c>
      <c r="AQQ4" s="15" t="s">
        <v>12</v>
      </c>
      <c r="AQR4" s="15" t="s">
        <v>12</v>
      </c>
      <c r="AQS4" s="15" t="s">
        <v>12</v>
      </c>
      <c r="AQT4" s="15" t="s">
        <v>12</v>
      </c>
      <c r="AQU4" s="15" t="s">
        <v>12</v>
      </c>
      <c r="AQV4" s="15" t="s">
        <v>12</v>
      </c>
      <c r="AQW4" s="15" t="s">
        <v>12</v>
      </c>
      <c r="AQX4" s="15" t="s">
        <v>12</v>
      </c>
      <c r="AQY4" s="15" t="s">
        <v>12</v>
      </c>
      <c r="AQZ4" s="15" t="s">
        <v>12</v>
      </c>
      <c r="ARA4" s="15" t="s">
        <v>12</v>
      </c>
      <c r="ARB4" s="15" t="s">
        <v>12</v>
      </c>
      <c r="ARC4" s="15" t="s">
        <v>12</v>
      </c>
      <c r="ARD4" s="15" t="s">
        <v>12</v>
      </c>
      <c r="ARE4" s="15" t="s">
        <v>12</v>
      </c>
      <c r="ARF4" s="15" t="s">
        <v>12</v>
      </c>
      <c r="ARG4" s="15" t="s">
        <v>12</v>
      </c>
      <c r="ARH4" s="15" t="s">
        <v>12</v>
      </c>
      <c r="ARI4" s="15" t="s">
        <v>12</v>
      </c>
      <c r="ARJ4" s="15" t="s">
        <v>12</v>
      </c>
      <c r="ARK4" s="15" t="s">
        <v>12</v>
      </c>
      <c r="ARL4" s="15" t="s">
        <v>12</v>
      </c>
      <c r="ARM4" s="15" t="s">
        <v>12</v>
      </c>
      <c r="ARN4" s="15" t="s">
        <v>12</v>
      </c>
      <c r="ARO4" s="15" t="s">
        <v>12</v>
      </c>
      <c r="ARP4" s="15" t="s">
        <v>12</v>
      </c>
      <c r="ARQ4" s="15" t="s">
        <v>12</v>
      </c>
      <c r="ARR4" s="15" t="s">
        <v>12</v>
      </c>
      <c r="ARS4" s="15" t="s">
        <v>12</v>
      </c>
      <c r="ART4" s="15" t="s">
        <v>12</v>
      </c>
      <c r="ARU4" s="15" t="s">
        <v>12</v>
      </c>
      <c r="ARV4" s="15" t="s">
        <v>12</v>
      </c>
      <c r="ARW4" s="15" t="s">
        <v>12</v>
      </c>
      <c r="ARX4" s="15" t="s">
        <v>12</v>
      </c>
      <c r="ARY4" s="15" t="s">
        <v>12</v>
      </c>
      <c r="ARZ4" s="15" t="s">
        <v>12</v>
      </c>
      <c r="ASA4" s="15" t="s">
        <v>12</v>
      </c>
      <c r="ASB4" s="15" t="s">
        <v>12</v>
      </c>
      <c r="ASC4" s="15" t="s">
        <v>12</v>
      </c>
      <c r="ASD4" s="15" t="s">
        <v>12</v>
      </c>
      <c r="ASE4" s="15" t="s">
        <v>12</v>
      </c>
      <c r="ASF4" s="15" t="s">
        <v>12</v>
      </c>
      <c r="ASG4" s="15" t="s">
        <v>12</v>
      </c>
      <c r="ASH4" s="15" t="s">
        <v>12</v>
      </c>
      <c r="ASI4" s="15" t="s">
        <v>12</v>
      </c>
      <c r="ASJ4" s="15" t="s">
        <v>12</v>
      </c>
      <c r="ASK4" s="15" t="s">
        <v>12</v>
      </c>
      <c r="ASL4" s="15" t="s">
        <v>12</v>
      </c>
      <c r="ASM4" s="15" t="s">
        <v>12</v>
      </c>
      <c r="ASN4" s="15" t="s">
        <v>12</v>
      </c>
      <c r="ASO4" s="15" t="s">
        <v>12</v>
      </c>
      <c r="ASP4" s="15" t="s">
        <v>12</v>
      </c>
      <c r="ASQ4" s="15" t="s">
        <v>12</v>
      </c>
      <c r="ASR4" s="15" t="s">
        <v>12</v>
      </c>
      <c r="ASS4" s="15" t="s">
        <v>12</v>
      </c>
      <c r="AST4" s="15" t="s">
        <v>12</v>
      </c>
      <c r="ASU4" s="15" t="s">
        <v>12</v>
      </c>
      <c r="ASV4" s="15" t="s">
        <v>12</v>
      </c>
      <c r="ASW4" s="15" t="s">
        <v>12</v>
      </c>
      <c r="ASX4" s="15" t="s">
        <v>12</v>
      </c>
      <c r="ASY4" s="15" t="s">
        <v>12</v>
      </c>
      <c r="ASZ4" s="15" t="s">
        <v>12</v>
      </c>
      <c r="ATA4" s="15" t="s">
        <v>12</v>
      </c>
      <c r="ATB4" s="15" t="s">
        <v>12</v>
      </c>
      <c r="ATC4" s="15" t="s">
        <v>12</v>
      </c>
      <c r="ATD4" s="15" t="s">
        <v>12</v>
      </c>
      <c r="ATE4" s="15" t="s">
        <v>12</v>
      </c>
      <c r="ATF4" s="15" t="s">
        <v>12</v>
      </c>
      <c r="ATG4" s="15" t="s">
        <v>12</v>
      </c>
      <c r="ATH4" s="15" t="s">
        <v>12</v>
      </c>
      <c r="ATI4" s="15" t="s">
        <v>12</v>
      </c>
      <c r="ATJ4" s="15" t="s">
        <v>12</v>
      </c>
      <c r="ATK4" s="15" t="s">
        <v>12</v>
      </c>
      <c r="ATL4" s="15" t="s">
        <v>12</v>
      </c>
      <c r="ATM4" s="15" t="s">
        <v>12</v>
      </c>
      <c r="ATN4" s="15" t="s">
        <v>12</v>
      </c>
      <c r="ATO4" s="15" t="s">
        <v>12</v>
      </c>
      <c r="ATP4" s="15" t="s">
        <v>12</v>
      </c>
      <c r="ATQ4" s="15" t="s">
        <v>12</v>
      </c>
      <c r="ATR4" s="15" t="s">
        <v>12</v>
      </c>
      <c r="ATS4" s="15" t="s">
        <v>12</v>
      </c>
      <c r="ATT4" s="15" t="s">
        <v>12</v>
      </c>
      <c r="ATU4" s="15" t="s">
        <v>12</v>
      </c>
      <c r="ATV4" s="15" t="s">
        <v>12</v>
      </c>
      <c r="ATW4" s="15" t="s">
        <v>12</v>
      </c>
      <c r="ATX4" s="15" t="s">
        <v>12</v>
      </c>
      <c r="ATY4" s="15" t="s">
        <v>12</v>
      </c>
      <c r="ATZ4" s="15" t="s">
        <v>12</v>
      </c>
      <c r="AUA4" s="15" t="s">
        <v>12</v>
      </c>
      <c r="AUB4" s="15" t="s">
        <v>12</v>
      </c>
      <c r="AUC4" s="15" t="s">
        <v>12</v>
      </c>
      <c r="AUD4" s="15" t="s">
        <v>12</v>
      </c>
      <c r="AUE4" s="15" t="s">
        <v>12</v>
      </c>
      <c r="AUF4" s="15" t="s">
        <v>12</v>
      </c>
      <c r="AUG4" s="15" t="s">
        <v>12</v>
      </c>
      <c r="AUH4" s="15" t="s">
        <v>12</v>
      </c>
      <c r="AUI4" s="15" t="s">
        <v>12</v>
      </c>
      <c r="AUJ4" s="15" t="s">
        <v>12</v>
      </c>
      <c r="AUK4" s="15" t="s">
        <v>12</v>
      </c>
      <c r="AUL4" s="15" t="s">
        <v>12</v>
      </c>
      <c r="AUM4" s="15" t="s">
        <v>12</v>
      </c>
      <c r="AUN4" s="15" t="s">
        <v>12</v>
      </c>
      <c r="AUO4" s="15" t="s">
        <v>12</v>
      </c>
      <c r="AUP4" s="15" t="s">
        <v>12</v>
      </c>
      <c r="AUQ4" s="15" t="s">
        <v>12</v>
      </c>
      <c r="AUR4" s="15" t="s">
        <v>12</v>
      </c>
      <c r="AUS4" s="15" t="s">
        <v>12</v>
      </c>
      <c r="AUT4" s="15" t="s">
        <v>12</v>
      </c>
      <c r="AUU4" s="15" t="s">
        <v>12</v>
      </c>
      <c r="AUV4" s="15" t="s">
        <v>12</v>
      </c>
      <c r="AUW4" s="15" t="s">
        <v>12</v>
      </c>
      <c r="AUX4" s="15" t="s">
        <v>12</v>
      </c>
      <c r="AUY4" s="15" t="s">
        <v>12</v>
      </c>
      <c r="AUZ4" s="15" t="s">
        <v>12</v>
      </c>
      <c r="AVA4" s="15" t="s">
        <v>12</v>
      </c>
      <c r="AVB4" s="15" t="s">
        <v>12</v>
      </c>
      <c r="AVC4" s="15" t="s">
        <v>12</v>
      </c>
      <c r="AVD4" s="15" t="s">
        <v>12</v>
      </c>
      <c r="AVE4" s="15" t="s">
        <v>12</v>
      </c>
      <c r="AVF4" s="15" t="s">
        <v>12</v>
      </c>
      <c r="AVG4" s="15" t="s">
        <v>12</v>
      </c>
      <c r="AVH4" s="15" t="s">
        <v>12</v>
      </c>
      <c r="AVI4" s="15" t="s">
        <v>12</v>
      </c>
      <c r="AVJ4" s="15" t="s">
        <v>12</v>
      </c>
      <c r="AVK4" s="15" t="s">
        <v>12</v>
      </c>
      <c r="AVL4" s="15" t="s">
        <v>12</v>
      </c>
      <c r="AVM4" s="15" t="s">
        <v>12</v>
      </c>
      <c r="AVN4" s="15" t="s">
        <v>12</v>
      </c>
      <c r="AVO4" s="15" t="s">
        <v>12</v>
      </c>
      <c r="AVP4" s="15" t="s">
        <v>12</v>
      </c>
      <c r="AVQ4" s="15" t="s">
        <v>12</v>
      </c>
      <c r="AVR4" s="15" t="s">
        <v>12</v>
      </c>
      <c r="AVS4" s="15" t="s">
        <v>12</v>
      </c>
      <c r="AVT4" s="15" t="s">
        <v>12</v>
      </c>
      <c r="AVU4" s="15" t="s">
        <v>12</v>
      </c>
      <c r="AVV4" s="15" t="s">
        <v>12</v>
      </c>
      <c r="AVW4" s="15" t="s">
        <v>12</v>
      </c>
      <c r="AVX4" s="15" t="s">
        <v>12</v>
      </c>
      <c r="AVY4" s="15" t="s">
        <v>12</v>
      </c>
      <c r="AVZ4" s="15" t="s">
        <v>12</v>
      </c>
      <c r="AWA4" s="15" t="s">
        <v>12</v>
      </c>
      <c r="AWB4" s="15" t="s">
        <v>12</v>
      </c>
      <c r="AWC4" s="15" t="s">
        <v>12</v>
      </c>
      <c r="AWD4" s="15" t="s">
        <v>12</v>
      </c>
      <c r="AWE4" s="15" t="s">
        <v>12</v>
      </c>
      <c r="AWF4" s="15" t="s">
        <v>12</v>
      </c>
      <c r="AWG4" s="15" t="s">
        <v>12</v>
      </c>
      <c r="AWH4" s="15" t="s">
        <v>12</v>
      </c>
      <c r="AWI4" s="15" t="s">
        <v>12</v>
      </c>
      <c r="AWJ4" s="15" t="s">
        <v>12</v>
      </c>
      <c r="AWK4" s="15" t="s">
        <v>12</v>
      </c>
      <c r="AWL4" s="15" t="s">
        <v>12</v>
      </c>
      <c r="AWM4" s="15" t="s">
        <v>12</v>
      </c>
      <c r="AWN4" s="15" t="s">
        <v>12</v>
      </c>
      <c r="AWO4" s="15" t="s">
        <v>12</v>
      </c>
      <c r="AWP4" s="15" t="s">
        <v>12</v>
      </c>
      <c r="AWQ4" s="15" t="s">
        <v>12</v>
      </c>
      <c r="AWR4" s="15" t="s">
        <v>12</v>
      </c>
      <c r="AWS4" s="15" t="s">
        <v>12</v>
      </c>
      <c r="AWT4" s="15" t="s">
        <v>12</v>
      </c>
      <c r="AWU4" s="15" t="s">
        <v>12</v>
      </c>
      <c r="AWV4" s="15" t="s">
        <v>12</v>
      </c>
      <c r="AWW4" s="15" t="s">
        <v>12</v>
      </c>
      <c r="AWX4" s="15" t="s">
        <v>12</v>
      </c>
      <c r="AWY4" s="15" t="s">
        <v>12</v>
      </c>
      <c r="AWZ4" s="15" t="s">
        <v>12</v>
      </c>
      <c r="AXA4" s="15" t="s">
        <v>12</v>
      </c>
      <c r="AXB4" s="15" t="s">
        <v>12</v>
      </c>
      <c r="AXC4" s="15" t="s">
        <v>12</v>
      </c>
      <c r="AXD4" s="15" t="s">
        <v>12</v>
      </c>
      <c r="AXE4" s="15" t="s">
        <v>12</v>
      </c>
      <c r="AXF4" s="15" t="s">
        <v>12</v>
      </c>
      <c r="AXG4" s="15" t="s">
        <v>12</v>
      </c>
      <c r="AXH4" s="15" t="s">
        <v>12</v>
      </c>
      <c r="AXI4" s="15" t="s">
        <v>12</v>
      </c>
      <c r="AXJ4" s="15" t="s">
        <v>12</v>
      </c>
      <c r="AXK4" s="15" t="s">
        <v>12</v>
      </c>
      <c r="AXL4" s="15" t="s">
        <v>12</v>
      </c>
      <c r="AXM4" s="15" t="s">
        <v>12</v>
      </c>
      <c r="AXN4" s="15" t="s">
        <v>12</v>
      </c>
      <c r="AXO4" s="15" t="s">
        <v>12</v>
      </c>
      <c r="AXP4" s="15" t="s">
        <v>12</v>
      </c>
      <c r="AXQ4" s="15" t="s">
        <v>12</v>
      </c>
      <c r="AXR4" s="15" t="s">
        <v>12</v>
      </c>
      <c r="AXS4" s="15" t="s">
        <v>12</v>
      </c>
      <c r="AXT4" s="15" t="s">
        <v>12</v>
      </c>
      <c r="AXU4" s="15" t="s">
        <v>12</v>
      </c>
      <c r="AXV4" s="15" t="s">
        <v>12</v>
      </c>
      <c r="AXW4" s="15" t="s">
        <v>12</v>
      </c>
      <c r="AXX4" s="15" t="s">
        <v>12</v>
      </c>
      <c r="AXY4" s="15" t="s">
        <v>12</v>
      </c>
      <c r="AXZ4" s="15" t="s">
        <v>12</v>
      </c>
      <c r="AYA4" s="15" t="s">
        <v>12</v>
      </c>
      <c r="AYB4" s="15" t="s">
        <v>12</v>
      </c>
      <c r="AYC4" s="15" t="s">
        <v>12</v>
      </c>
      <c r="AYD4" s="15" t="s">
        <v>12</v>
      </c>
      <c r="AYE4" s="15" t="s">
        <v>12</v>
      </c>
      <c r="AYF4" s="15" t="s">
        <v>12</v>
      </c>
      <c r="AYG4" s="15" t="s">
        <v>12</v>
      </c>
      <c r="AYH4" s="15" t="s">
        <v>12</v>
      </c>
      <c r="AYI4" s="15" t="s">
        <v>12</v>
      </c>
      <c r="AYJ4" s="15" t="s">
        <v>12</v>
      </c>
      <c r="AYK4" s="15" t="s">
        <v>12</v>
      </c>
      <c r="AYL4" s="15" t="s">
        <v>12</v>
      </c>
      <c r="AYM4" s="15" t="s">
        <v>12</v>
      </c>
      <c r="AYN4" s="15" t="s">
        <v>12</v>
      </c>
      <c r="AYO4" s="15" t="s">
        <v>12</v>
      </c>
      <c r="AYP4" s="15" t="s">
        <v>12</v>
      </c>
      <c r="AYQ4" s="15" t="s">
        <v>12</v>
      </c>
      <c r="AYR4" s="15" t="s">
        <v>12</v>
      </c>
      <c r="AYS4" s="15" t="s">
        <v>12</v>
      </c>
      <c r="AYT4" s="15" t="s">
        <v>12</v>
      </c>
      <c r="AYU4" s="15" t="s">
        <v>12</v>
      </c>
      <c r="AYV4" s="15" t="s">
        <v>12</v>
      </c>
      <c r="AYW4" s="15" t="s">
        <v>12</v>
      </c>
      <c r="AYX4" s="15" t="s">
        <v>12</v>
      </c>
      <c r="AYY4" s="15" t="s">
        <v>12</v>
      </c>
      <c r="AYZ4" s="15" t="s">
        <v>12</v>
      </c>
      <c r="AZA4" s="15" t="s">
        <v>12</v>
      </c>
      <c r="AZB4" s="15" t="s">
        <v>12</v>
      </c>
      <c r="AZC4" s="15" t="s">
        <v>12</v>
      </c>
      <c r="AZD4" s="15" t="s">
        <v>12</v>
      </c>
      <c r="AZE4" s="15" t="s">
        <v>12</v>
      </c>
      <c r="AZF4" s="15" t="s">
        <v>12</v>
      </c>
      <c r="AZG4" s="15" t="s">
        <v>12</v>
      </c>
      <c r="AZH4" s="15" t="s">
        <v>12</v>
      </c>
      <c r="AZI4" s="15" t="s">
        <v>12</v>
      </c>
      <c r="AZJ4" s="15" t="s">
        <v>12</v>
      </c>
      <c r="AZK4" s="15" t="s">
        <v>12</v>
      </c>
      <c r="AZL4" s="15" t="s">
        <v>12</v>
      </c>
      <c r="AZM4" s="15" t="s">
        <v>12</v>
      </c>
      <c r="AZN4" s="15" t="s">
        <v>12</v>
      </c>
      <c r="AZO4" s="15" t="s">
        <v>12</v>
      </c>
      <c r="AZP4" s="15" t="s">
        <v>12</v>
      </c>
      <c r="AZQ4" s="15" t="s">
        <v>12</v>
      </c>
      <c r="AZR4" s="15" t="s">
        <v>12</v>
      </c>
      <c r="AZS4" s="15" t="s">
        <v>12</v>
      </c>
      <c r="AZT4" s="15" t="s">
        <v>12</v>
      </c>
      <c r="AZU4" s="15" t="s">
        <v>12</v>
      </c>
      <c r="AZV4" s="15" t="s">
        <v>12</v>
      </c>
      <c r="AZW4" s="15" t="s">
        <v>12</v>
      </c>
      <c r="AZX4" s="15" t="s">
        <v>12</v>
      </c>
      <c r="AZY4" s="15" t="s">
        <v>12</v>
      </c>
      <c r="AZZ4" s="15" t="s">
        <v>12</v>
      </c>
      <c r="BAA4" s="15" t="s">
        <v>12</v>
      </c>
      <c r="BAB4" s="15" t="s">
        <v>12</v>
      </c>
      <c r="BAC4" s="15" t="s">
        <v>12</v>
      </c>
      <c r="BAD4" s="15" t="s">
        <v>12</v>
      </c>
      <c r="BAE4" s="15" t="s">
        <v>12</v>
      </c>
      <c r="BAF4" s="15" t="s">
        <v>12</v>
      </c>
      <c r="BAG4" s="15" t="s">
        <v>12</v>
      </c>
      <c r="BAH4" s="15" t="s">
        <v>12</v>
      </c>
      <c r="BAI4" s="15" t="s">
        <v>12</v>
      </c>
      <c r="BAJ4" s="15" t="s">
        <v>12</v>
      </c>
      <c r="BAK4" s="15" t="s">
        <v>12</v>
      </c>
      <c r="BAL4" s="15" t="s">
        <v>12</v>
      </c>
      <c r="BAM4" s="15" t="s">
        <v>12</v>
      </c>
      <c r="BAN4" s="15" t="s">
        <v>12</v>
      </c>
      <c r="BAO4" s="15" t="s">
        <v>12</v>
      </c>
      <c r="BAP4" s="15" t="s">
        <v>12</v>
      </c>
      <c r="BAQ4" s="15" t="s">
        <v>12</v>
      </c>
      <c r="BAR4" s="15" t="s">
        <v>12</v>
      </c>
      <c r="BAS4" s="15" t="s">
        <v>12</v>
      </c>
      <c r="BAT4" s="15" t="s">
        <v>12</v>
      </c>
      <c r="BAU4" s="15" t="s">
        <v>12</v>
      </c>
      <c r="BAV4" s="15" t="s">
        <v>12</v>
      </c>
      <c r="BAW4" s="15" t="s">
        <v>12</v>
      </c>
      <c r="BAX4" s="15" t="s">
        <v>12</v>
      </c>
      <c r="BAY4" s="15" t="s">
        <v>12</v>
      </c>
      <c r="BAZ4" s="15" t="s">
        <v>12</v>
      </c>
      <c r="BBA4" s="15" t="s">
        <v>12</v>
      </c>
      <c r="BBB4" s="15" t="s">
        <v>12</v>
      </c>
      <c r="BBC4" s="15" t="s">
        <v>12</v>
      </c>
      <c r="BBD4" s="15" t="s">
        <v>12</v>
      </c>
      <c r="BBE4" s="15" t="s">
        <v>12</v>
      </c>
      <c r="BBF4" s="15" t="s">
        <v>12</v>
      </c>
      <c r="BBG4" s="15" t="s">
        <v>12</v>
      </c>
      <c r="BBH4" s="15" t="s">
        <v>12</v>
      </c>
      <c r="BBI4" s="15" t="s">
        <v>12</v>
      </c>
      <c r="BBJ4" s="15" t="s">
        <v>12</v>
      </c>
      <c r="BBK4" s="15" t="s">
        <v>12</v>
      </c>
      <c r="BBL4" s="15" t="s">
        <v>12</v>
      </c>
      <c r="BBM4" s="15" t="s">
        <v>12</v>
      </c>
      <c r="BBN4" s="15" t="s">
        <v>12</v>
      </c>
      <c r="BBO4" s="15" t="s">
        <v>12</v>
      </c>
      <c r="BBP4" s="15" t="s">
        <v>12</v>
      </c>
      <c r="BBQ4" s="15" t="s">
        <v>12</v>
      </c>
      <c r="BBR4" s="15" t="s">
        <v>12</v>
      </c>
      <c r="BBS4" s="15" t="s">
        <v>12</v>
      </c>
      <c r="BBT4" s="15" t="s">
        <v>12</v>
      </c>
      <c r="BBU4" s="15" t="s">
        <v>12</v>
      </c>
      <c r="BBV4" s="15" t="s">
        <v>12</v>
      </c>
      <c r="BBW4" s="15" t="s">
        <v>12</v>
      </c>
      <c r="BBX4" s="15" t="s">
        <v>12</v>
      </c>
      <c r="BBY4" s="15" t="s">
        <v>12</v>
      </c>
      <c r="BBZ4" s="15" t="s">
        <v>12</v>
      </c>
      <c r="BCA4" s="15" t="s">
        <v>12</v>
      </c>
      <c r="BCB4" s="15" t="s">
        <v>12</v>
      </c>
      <c r="BCC4" s="15" t="s">
        <v>12</v>
      </c>
      <c r="BCD4" s="15" t="s">
        <v>12</v>
      </c>
      <c r="BCE4" s="15" t="s">
        <v>12</v>
      </c>
      <c r="BCF4" s="15" t="s">
        <v>12</v>
      </c>
      <c r="BCG4" s="15" t="s">
        <v>12</v>
      </c>
      <c r="BCH4" s="15" t="s">
        <v>12</v>
      </c>
      <c r="BCI4" s="15" t="s">
        <v>12</v>
      </c>
      <c r="BCJ4" s="15" t="s">
        <v>12</v>
      </c>
      <c r="BCK4" s="15" t="s">
        <v>12</v>
      </c>
      <c r="BCL4" s="15" t="s">
        <v>12</v>
      </c>
      <c r="BCM4" s="15" t="s">
        <v>12</v>
      </c>
      <c r="BCN4" s="15" t="s">
        <v>12</v>
      </c>
      <c r="BCO4" s="15" t="s">
        <v>12</v>
      </c>
      <c r="BCP4" s="15" t="s">
        <v>12</v>
      </c>
      <c r="BCQ4" s="15" t="s">
        <v>12</v>
      </c>
      <c r="BCR4" s="15" t="s">
        <v>12</v>
      </c>
      <c r="BCS4" s="15" t="s">
        <v>12</v>
      </c>
      <c r="BCT4" s="15" t="s">
        <v>12</v>
      </c>
      <c r="BCU4" s="15" t="s">
        <v>12</v>
      </c>
      <c r="BCV4" s="15" t="s">
        <v>12</v>
      </c>
      <c r="BCW4" s="15" t="s">
        <v>12</v>
      </c>
      <c r="BCX4" s="15" t="s">
        <v>12</v>
      </c>
      <c r="BCY4" s="15" t="s">
        <v>12</v>
      </c>
      <c r="BCZ4" s="15" t="s">
        <v>12</v>
      </c>
      <c r="BDA4" s="15" t="s">
        <v>12</v>
      </c>
      <c r="BDB4" s="15" t="s">
        <v>12</v>
      </c>
      <c r="BDC4" s="15" t="s">
        <v>12</v>
      </c>
      <c r="BDD4" s="15" t="s">
        <v>12</v>
      </c>
      <c r="BDE4" s="15" t="s">
        <v>12</v>
      </c>
      <c r="BDF4" s="15" t="s">
        <v>12</v>
      </c>
      <c r="BDG4" s="15" t="s">
        <v>12</v>
      </c>
      <c r="BDH4" s="15" t="s">
        <v>12</v>
      </c>
      <c r="BDI4" s="15" t="s">
        <v>12</v>
      </c>
      <c r="BDJ4" s="15" t="s">
        <v>12</v>
      </c>
      <c r="BDK4" s="15" t="s">
        <v>12</v>
      </c>
      <c r="BDL4" s="15" t="s">
        <v>12</v>
      </c>
      <c r="BDM4" s="15" t="s">
        <v>12</v>
      </c>
      <c r="BDN4" s="15" t="s">
        <v>12</v>
      </c>
      <c r="BDO4" s="15" t="s">
        <v>12</v>
      </c>
      <c r="BDP4" s="15" t="s">
        <v>12</v>
      </c>
      <c r="BDQ4" s="15" t="s">
        <v>12</v>
      </c>
      <c r="BDR4" s="15" t="s">
        <v>12</v>
      </c>
      <c r="BDS4" s="15" t="s">
        <v>12</v>
      </c>
      <c r="BDT4" s="15" t="s">
        <v>12</v>
      </c>
      <c r="BDU4" s="15" t="s">
        <v>12</v>
      </c>
      <c r="BDV4" s="15" t="s">
        <v>12</v>
      </c>
      <c r="BDW4" s="15" t="s">
        <v>12</v>
      </c>
      <c r="BDX4" s="15" t="s">
        <v>12</v>
      </c>
      <c r="BDY4" s="15" t="s">
        <v>12</v>
      </c>
      <c r="BDZ4" s="15" t="s">
        <v>12</v>
      </c>
      <c r="BEA4" s="15" t="s">
        <v>12</v>
      </c>
      <c r="BEB4" s="15" t="s">
        <v>12</v>
      </c>
      <c r="BEC4" s="15" t="s">
        <v>12</v>
      </c>
      <c r="BED4" s="15" t="s">
        <v>12</v>
      </c>
      <c r="BEE4" s="15" t="s">
        <v>12</v>
      </c>
      <c r="BEF4" s="15" t="s">
        <v>12</v>
      </c>
      <c r="BEG4" s="15" t="s">
        <v>12</v>
      </c>
      <c r="BEH4" s="15" t="s">
        <v>12</v>
      </c>
      <c r="BEI4" s="15" t="s">
        <v>12</v>
      </c>
      <c r="BEJ4" s="15" t="s">
        <v>12</v>
      </c>
      <c r="BEK4" s="15" t="s">
        <v>12</v>
      </c>
      <c r="BEL4" s="15" t="s">
        <v>12</v>
      </c>
      <c r="BEM4" s="15" t="s">
        <v>12</v>
      </c>
      <c r="BEN4" s="15" t="s">
        <v>12</v>
      </c>
      <c r="BEO4" s="15" t="s">
        <v>12</v>
      </c>
      <c r="BEP4" s="15" t="s">
        <v>12</v>
      </c>
      <c r="BEQ4" s="15" t="s">
        <v>12</v>
      </c>
      <c r="BER4" s="15" t="s">
        <v>12</v>
      </c>
      <c r="BES4" s="15" t="s">
        <v>12</v>
      </c>
      <c r="BET4" s="15" t="s">
        <v>12</v>
      </c>
      <c r="BEU4" s="15" t="s">
        <v>12</v>
      </c>
      <c r="BEV4" s="15" t="s">
        <v>12</v>
      </c>
      <c r="BEW4" s="15" t="s">
        <v>12</v>
      </c>
      <c r="BEX4" s="15" t="s">
        <v>12</v>
      </c>
      <c r="BEY4" s="15" t="s">
        <v>12</v>
      </c>
      <c r="BEZ4" s="15" t="s">
        <v>12</v>
      </c>
      <c r="BFA4" s="15" t="s">
        <v>12</v>
      </c>
      <c r="BFB4" s="15" t="s">
        <v>12</v>
      </c>
      <c r="BFC4" s="15" t="s">
        <v>12</v>
      </c>
      <c r="BFD4" s="15" t="s">
        <v>12</v>
      </c>
      <c r="BFE4" s="15" t="s">
        <v>12</v>
      </c>
      <c r="BFF4" s="15" t="s">
        <v>12</v>
      </c>
      <c r="BFG4" s="15" t="s">
        <v>12</v>
      </c>
      <c r="BFH4" s="15" t="s">
        <v>12</v>
      </c>
      <c r="BFI4" s="15" t="s">
        <v>12</v>
      </c>
      <c r="BFJ4" s="15" t="s">
        <v>12</v>
      </c>
      <c r="BFK4" s="15" t="s">
        <v>12</v>
      </c>
      <c r="BFL4" s="15" t="s">
        <v>12</v>
      </c>
      <c r="BFM4" s="15" t="s">
        <v>12</v>
      </c>
      <c r="BFN4" s="15" t="s">
        <v>12</v>
      </c>
      <c r="BFO4" s="15" t="s">
        <v>12</v>
      </c>
      <c r="BFP4" s="15" t="s">
        <v>12</v>
      </c>
      <c r="BFQ4" s="15" t="s">
        <v>12</v>
      </c>
      <c r="BFR4" s="15" t="s">
        <v>12</v>
      </c>
      <c r="BFS4" s="15" t="s">
        <v>12</v>
      </c>
      <c r="BFT4" s="15" t="s">
        <v>12</v>
      </c>
      <c r="BFU4" s="15" t="s">
        <v>12</v>
      </c>
      <c r="BFV4" s="15" t="s">
        <v>12</v>
      </c>
      <c r="BFW4" s="15" t="s">
        <v>12</v>
      </c>
      <c r="BFX4" s="15" t="s">
        <v>12</v>
      </c>
      <c r="BFY4" s="15" t="s">
        <v>12</v>
      </c>
      <c r="BFZ4" s="15" t="s">
        <v>12</v>
      </c>
      <c r="BGA4" s="15" t="s">
        <v>12</v>
      </c>
      <c r="BGB4" s="15" t="s">
        <v>12</v>
      </c>
      <c r="BGC4" s="15" t="s">
        <v>12</v>
      </c>
      <c r="BGD4" s="15" t="s">
        <v>12</v>
      </c>
      <c r="BGE4" s="15" t="s">
        <v>12</v>
      </c>
      <c r="BGF4" s="15" t="s">
        <v>12</v>
      </c>
      <c r="BGG4" s="15" t="s">
        <v>12</v>
      </c>
      <c r="BGH4" s="15" t="s">
        <v>12</v>
      </c>
      <c r="BGI4" s="15" t="s">
        <v>12</v>
      </c>
      <c r="BGJ4" s="15" t="s">
        <v>12</v>
      </c>
      <c r="BGK4" s="15" t="s">
        <v>12</v>
      </c>
      <c r="BGL4" s="15" t="s">
        <v>12</v>
      </c>
      <c r="BGM4" s="15" t="s">
        <v>12</v>
      </c>
      <c r="BGN4" s="15" t="s">
        <v>12</v>
      </c>
      <c r="BGO4" s="15" t="s">
        <v>12</v>
      </c>
      <c r="BGP4" s="15" t="s">
        <v>12</v>
      </c>
      <c r="BGQ4" s="15" t="s">
        <v>12</v>
      </c>
      <c r="BGR4" s="15" t="s">
        <v>12</v>
      </c>
      <c r="BGS4" s="15" t="s">
        <v>12</v>
      </c>
      <c r="BGT4" s="15" t="s">
        <v>12</v>
      </c>
      <c r="BGU4" s="15" t="s">
        <v>12</v>
      </c>
      <c r="BGV4" s="15" t="s">
        <v>12</v>
      </c>
      <c r="BGW4" s="15" t="s">
        <v>12</v>
      </c>
      <c r="BGX4" s="15" t="s">
        <v>12</v>
      </c>
      <c r="BGY4" s="15" t="s">
        <v>12</v>
      </c>
      <c r="BGZ4" s="15" t="s">
        <v>12</v>
      </c>
      <c r="BHA4" s="15" t="s">
        <v>12</v>
      </c>
      <c r="BHB4" s="15" t="s">
        <v>12</v>
      </c>
      <c r="BHC4" s="15" t="s">
        <v>12</v>
      </c>
      <c r="BHD4" s="15" t="s">
        <v>12</v>
      </c>
      <c r="BHE4" s="15" t="s">
        <v>12</v>
      </c>
      <c r="BHF4" s="15" t="s">
        <v>12</v>
      </c>
      <c r="BHG4" s="15" t="s">
        <v>12</v>
      </c>
      <c r="BHH4" s="15" t="s">
        <v>12</v>
      </c>
      <c r="BHI4" s="15" t="s">
        <v>12</v>
      </c>
      <c r="BHJ4" s="15" t="s">
        <v>12</v>
      </c>
      <c r="BHK4" s="15" t="s">
        <v>12</v>
      </c>
      <c r="BHL4" s="15" t="s">
        <v>12</v>
      </c>
      <c r="BHM4" s="15" t="s">
        <v>12</v>
      </c>
      <c r="BHN4" s="15" t="s">
        <v>12</v>
      </c>
      <c r="BHO4" s="15" t="s">
        <v>12</v>
      </c>
      <c r="BHP4" s="15" t="s">
        <v>12</v>
      </c>
      <c r="BHQ4" s="15" t="s">
        <v>12</v>
      </c>
      <c r="BHR4" s="15" t="s">
        <v>12</v>
      </c>
      <c r="BHS4" s="15" t="s">
        <v>12</v>
      </c>
      <c r="BHT4" s="15" t="s">
        <v>12</v>
      </c>
      <c r="BHU4" s="15" t="s">
        <v>12</v>
      </c>
      <c r="BHV4" s="15" t="s">
        <v>12</v>
      </c>
      <c r="BHW4" s="15" t="s">
        <v>12</v>
      </c>
      <c r="BHX4" s="15" t="s">
        <v>12</v>
      </c>
      <c r="BHY4" s="15" t="s">
        <v>12</v>
      </c>
      <c r="BHZ4" s="15" t="s">
        <v>12</v>
      </c>
      <c r="BIA4" s="15" t="s">
        <v>12</v>
      </c>
      <c r="BIB4" s="15" t="s">
        <v>12</v>
      </c>
      <c r="BIC4" s="15" t="s">
        <v>12</v>
      </c>
      <c r="BID4" s="15" t="s">
        <v>12</v>
      </c>
      <c r="BIE4" s="15" t="s">
        <v>12</v>
      </c>
      <c r="BIF4" s="15" t="s">
        <v>12</v>
      </c>
      <c r="BIG4" s="15" t="s">
        <v>12</v>
      </c>
      <c r="BIH4" s="15" t="s">
        <v>12</v>
      </c>
      <c r="BII4" s="15" t="s">
        <v>12</v>
      </c>
      <c r="BIJ4" s="15" t="s">
        <v>12</v>
      </c>
      <c r="BIK4" s="15" t="s">
        <v>12</v>
      </c>
      <c r="BIL4" s="15" t="s">
        <v>12</v>
      </c>
      <c r="BIM4" s="15" t="s">
        <v>12</v>
      </c>
      <c r="BIN4" s="15" t="s">
        <v>12</v>
      </c>
      <c r="BIO4" s="15" t="s">
        <v>12</v>
      </c>
      <c r="BIP4" s="15" t="s">
        <v>12</v>
      </c>
      <c r="BIQ4" s="15" t="s">
        <v>12</v>
      </c>
      <c r="BIR4" s="15" t="s">
        <v>12</v>
      </c>
      <c r="BIS4" s="15" t="s">
        <v>12</v>
      </c>
      <c r="BIT4" s="15" t="s">
        <v>12</v>
      </c>
      <c r="BIU4" s="15" t="s">
        <v>12</v>
      </c>
      <c r="BIV4" s="15" t="s">
        <v>12</v>
      </c>
      <c r="BIW4" s="15" t="s">
        <v>12</v>
      </c>
      <c r="BIX4" s="15" t="s">
        <v>12</v>
      </c>
      <c r="BIY4" s="15" t="s">
        <v>12</v>
      </c>
      <c r="BIZ4" s="15" t="s">
        <v>12</v>
      </c>
      <c r="BJA4" s="15" t="s">
        <v>12</v>
      </c>
      <c r="BJB4" s="15" t="s">
        <v>12</v>
      </c>
      <c r="BJC4" s="15" t="s">
        <v>12</v>
      </c>
      <c r="BJD4" s="15" t="s">
        <v>12</v>
      </c>
      <c r="BJE4" s="15" t="s">
        <v>12</v>
      </c>
      <c r="BJF4" s="15" t="s">
        <v>12</v>
      </c>
      <c r="BJG4" s="15" t="s">
        <v>12</v>
      </c>
      <c r="BJH4" s="15" t="s">
        <v>12</v>
      </c>
      <c r="BJI4" s="15" t="s">
        <v>12</v>
      </c>
      <c r="BJJ4" s="15" t="s">
        <v>12</v>
      </c>
      <c r="BJK4" s="15" t="s">
        <v>12</v>
      </c>
      <c r="BJL4" s="15" t="s">
        <v>12</v>
      </c>
      <c r="BJM4" s="15" t="s">
        <v>12</v>
      </c>
      <c r="BJN4" s="15" t="s">
        <v>12</v>
      </c>
      <c r="BJO4" s="15" t="s">
        <v>12</v>
      </c>
      <c r="BJP4" s="15" t="s">
        <v>12</v>
      </c>
      <c r="BJQ4" s="15" t="s">
        <v>12</v>
      </c>
      <c r="BJR4" s="15" t="s">
        <v>12</v>
      </c>
      <c r="BJS4" s="15" t="s">
        <v>12</v>
      </c>
      <c r="BJT4" s="15" t="s">
        <v>12</v>
      </c>
      <c r="BJU4" s="15" t="s">
        <v>12</v>
      </c>
      <c r="BJV4" s="15" t="s">
        <v>12</v>
      </c>
      <c r="BJW4" s="15" t="s">
        <v>12</v>
      </c>
      <c r="BJX4" s="15" t="s">
        <v>12</v>
      </c>
      <c r="BJY4" s="15" t="s">
        <v>12</v>
      </c>
      <c r="BJZ4" s="15" t="s">
        <v>12</v>
      </c>
      <c r="BKA4" s="15" t="s">
        <v>12</v>
      </c>
      <c r="BKB4" s="15" t="s">
        <v>12</v>
      </c>
      <c r="BKC4" s="15" t="s">
        <v>12</v>
      </c>
      <c r="BKD4" s="15" t="s">
        <v>12</v>
      </c>
      <c r="BKE4" s="15" t="s">
        <v>12</v>
      </c>
      <c r="BKF4" s="15" t="s">
        <v>12</v>
      </c>
      <c r="BKG4" s="15" t="s">
        <v>12</v>
      </c>
      <c r="BKH4" s="15" t="s">
        <v>12</v>
      </c>
      <c r="BKI4" s="15" t="s">
        <v>12</v>
      </c>
      <c r="BKJ4" s="15" t="s">
        <v>12</v>
      </c>
      <c r="BKK4" s="15" t="s">
        <v>12</v>
      </c>
      <c r="BKL4" s="15" t="s">
        <v>12</v>
      </c>
      <c r="BKM4" s="15" t="s">
        <v>12</v>
      </c>
      <c r="BKN4" s="15" t="s">
        <v>12</v>
      </c>
      <c r="BKO4" s="15" t="s">
        <v>12</v>
      </c>
      <c r="BKP4" s="15" t="s">
        <v>12</v>
      </c>
      <c r="BKQ4" s="15" t="s">
        <v>12</v>
      </c>
      <c r="BKR4" s="15" t="s">
        <v>12</v>
      </c>
      <c r="BKS4" s="15" t="s">
        <v>12</v>
      </c>
      <c r="BKT4" s="15" t="s">
        <v>12</v>
      </c>
      <c r="BKU4" s="15" t="s">
        <v>12</v>
      </c>
      <c r="BKV4" s="15" t="s">
        <v>12</v>
      </c>
      <c r="BKW4" s="15" t="s">
        <v>12</v>
      </c>
      <c r="BKX4" s="15" t="s">
        <v>12</v>
      </c>
      <c r="BKY4" s="15" t="s">
        <v>12</v>
      </c>
      <c r="BKZ4" s="15" t="s">
        <v>12</v>
      </c>
      <c r="BLA4" s="15" t="s">
        <v>12</v>
      </c>
      <c r="BLB4" s="15" t="s">
        <v>12</v>
      </c>
      <c r="BLC4" s="15" t="s">
        <v>12</v>
      </c>
      <c r="BLD4" s="15" t="s">
        <v>12</v>
      </c>
      <c r="BLE4" s="15" t="s">
        <v>12</v>
      </c>
      <c r="BLF4" s="15" t="s">
        <v>12</v>
      </c>
      <c r="BLG4" s="15" t="s">
        <v>12</v>
      </c>
      <c r="BLH4" s="15" t="s">
        <v>12</v>
      </c>
      <c r="BLI4" s="15" t="s">
        <v>12</v>
      </c>
      <c r="BLJ4" s="15" t="s">
        <v>12</v>
      </c>
      <c r="BLK4" s="15" t="s">
        <v>12</v>
      </c>
      <c r="BLL4" s="15" t="s">
        <v>12</v>
      </c>
      <c r="BLM4" s="15" t="s">
        <v>12</v>
      </c>
      <c r="BLN4" s="15" t="s">
        <v>12</v>
      </c>
      <c r="BLO4" s="15" t="s">
        <v>12</v>
      </c>
      <c r="BLP4" s="15" t="s">
        <v>12</v>
      </c>
      <c r="BLQ4" s="15" t="s">
        <v>12</v>
      </c>
      <c r="BLR4" s="15" t="s">
        <v>12</v>
      </c>
      <c r="BLS4" s="15" t="s">
        <v>12</v>
      </c>
      <c r="BLT4" s="15" t="s">
        <v>12</v>
      </c>
      <c r="BLU4" s="15" t="s">
        <v>12</v>
      </c>
      <c r="BLV4" s="15" t="s">
        <v>12</v>
      </c>
      <c r="BLW4" s="15" t="s">
        <v>12</v>
      </c>
      <c r="BLX4" s="15" t="s">
        <v>12</v>
      </c>
      <c r="BLY4" s="15" t="s">
        <v>12</v>
      </c>
      <c r="BLZ4" s="15" t="s">
        <v>12</v>
      </c>
      <c r="BMA4" s="15" t="s">
        <v>12</v>
      </c>
      <c r="BMB4" s="15" t="s">
        <v>12</v>
      </c>
      <c r="BMC4" s="15" t="s">
        <v>12</v>
      </c>
      <c r="BMD4" s="15" t="s">
        <v>12</v>
      </c>
      <c r="BME4" s="15" t="s">
        <v>12</v>
      </c>
      <c r="BMF4" s="15" t="s">
        <v>12</v>
      </c>
      <c r="BMG4" s="15" t="s">
        <v>12</v>
      </c>
      <c r="BMH4" s="15" t="s">
        <v>12</v>
      </c>
      <c r="BMI4" s="15" t="s">
        <v>12</v>
      </c>
      <c r="BMJ4" s="15" t="s">
        <v>12</v>
      </c>
      <c r="BMK4" s="15" t="s">
        <v>12</v>
      </c>
      <c r="BML4" s="15" t="s">
        <v>12</v>
      </c>
      <c r="BMM4" s="15" t="s">
        <v>12</v>
      </c>
      <c r="BMN4" s="15" t="s">
        <v>12</v>
      </c>
      <c r="BMO4" s="15" t="s">
        <v>12</v>
      </c>
      <c r="BMP4" s="15" t="s">
        <v>12</v>
      </c>
      <c r="BMQ4" s="15" t="s">
        <v>12</v>
      </c>
      <c r="BMR4" s="15" t="s">
        <v>12</v>
      </c>
      <c r="BMS4" s="15" t="s">
        <v>12</v>
      </c>
      <c r="BMT4" s="15" t="s">
        <v>12</v>
      </c>
      <c r="BMU4" s="15" t="s">
        <v>12</v>
      </c>
      <c r="BMV4" s="15" t="s">
        <v>12</v>
      </c>
      <c r="BMW4" s="15" t="s">
        <v>12</v>
      </c>
      <c r="BMX4" s="15" t="s">
        <v>12</v>
      </c>
      <c r="BMY4" s="15" t="s">
        <v>12</v>
      </c>
      <c r="BMZ4" s="15" t="s">
        <v>12</v>
      </c>
      <c r="BNA4" s="15" t="s">
        <v>12</v>
      </c>
      <c r="BNB4" s="15" t="s">
        <v>12</v>
      </c>
      <c r="BNC4" s="15" t="s">
        <v>12</v>
      </c>
      <c r="BND4" s="15" t="s">
        <v>12</v>
      </c>
      <c r="BNE4" s="15" t="s">
        <v>12</v>
      </c>
      <c r="BNF4" s="15" t="s">
        <v>12</v>
      </c>
      <c r="BNG4" s="15" t="s">
        <v>12</v>
      </c>
      <c r="BNH4" s="15" t="s">
        <v>12</v>
      </c>
      <c r="BNI4" s="15" t="s">
        <v>12</v>
      </c>
      <c r="BNJ4" s="15" t="s">
        <v>12</v>
      </c>
      <c r="BNK4" s="15" t="s">
        <v>12</v>
      </c>
      <c r="BNL4" s="15" t="s">
        <v>12</v>
      </c>
      <c r="BNM4" s="15" t="s">
        <v>12</v>
      </c>
      <c r="BNN4" s="15" t="s">
        <v>12</v>
      </c>
      <c r="BNO4" s="15" t="s">
        <v>12</v>
      </c>
      <c r="BNP4" s="15" t="s">
        <v>12</v>
      </c>
      <c r="BNQ4" s="15" t="s">
        <v>12</v>
      </c>
      <c r="BNR4" s="15" t="s">
        <v>12</v>
      </c>
      <c r="BNS4" s="15" t="s">
        <v>12</v>
      </c>
      <c r="BNT4" s="15" t="s">
        <v>12</v>
      </c>
      <c r="BNU4" s="15" t="s">
        <v>12</v>
      </c>
      <c r="BNV4" s="15" t="s">
        <v>12</v>
      </c>
      <c r="BNW4" s="15" t="s">
        <v>12</v>
      </c>
      <c r="BNX4" s="15" t="s">
        <v>12</v>
      </c>
      <c r="BNY4" s="15" t="s">
        <v>12</v>
      </c>
      <c r="BNZ4" s="15" t="s">
        <v>12</v>
      </c>
      <c r="BOA4" s="15" t="s">
        <v>12</v>
      </c>
      <c r="BOB4" s="15" t="s">
        <v>12</v>
      </c>
      <c r="BOC4" s="15" t="s">
        <v>12</v>
      </c>
      <c r="BOD4" s="15" t="s">
        <v>12</v>
      </c>
      <c r="BOE4" s="15" t="s">
        <v>12</v>
      </c>
      <c r="BOF4" s="15" t="s">
        <v>12</v>
      </c>
      <c r="BOG4" s="15" t="s">
        <v>12</v>
      </c>
      <c r="BOH4" s="15" t="s">
        <v>12</v>
      </c>
      <c r="BOI4" s="15" t="s">
        <v>12</v>
      </c>
      <c r="BOJ4" s="15" t="s">
        <v>12</v>
      </c>
      <c r="BOK4" s="15" t="s">
        <v>12</v>
      </c>
      <c r="BOL4" s="15" t="s">
        <v>12</v>
      </c>
      <c r="BOM4" s="15" t="s">
        <v>12</v>
      </c>
      <c r="BON4" s="15" t="s">
        <v>12</v>
      </c>
      <c r="BOO4" s="15" t="s">
        <v>12</v>
      </c>
      <c r="BOP4" s="15" t="s">
        <v>12</v>
      </c>
      <c r="BOQ4" s="15" t="s">
        <v>12</v>
      </c>
      <c r="BOR4" s="15" t="s">
        <v>12</v>
      </c>
      <c r="BOS4" s="15" t="s">
        <v>12</v>
      </c>
      <c r="BOT4" s="15" t="s">
        <v>12</v>
      </c>
      <c r="BOU4" s="15" t="s">
        <v>12</v>
      </c>
      <c r="BOV4" s="15" t="s">
        <v>12</v>
      </c>
      <c r="BOW4" s="15" t="s">
        <v>12</v>
      </c>
      <c r="BOX4" s="15" t="s">
        <v>12</v>
      </c>
      <c r="BOY4" s="15" t="s">
        <v>12</v>
      </c>
      <c r="BOZ4" s="15" t="s">
        <v>12</v>
      </c>
      <c r="BPA4" s="15" t="s">
        <v>12</v>
      </c>
      <c r="BPB4" s="15" t="s">
        <v>12</v>
      </c>
      <c r="BPC4" s="15" t="s">
        <v>12</v>
      </c>
      <c r="BPD4" s="15" t="s">
        <v>12</v>
      </c>
      <c r="BPE4" s="15" t="s">
        <v>12</v>
      </c>
      <c r="BPF4" s="15" t="s">
        <v>12</v>
      </c>
      <c r="BPG4" s="15" t="s">
        <v>12</v>
      </c>
      <c r="BPH4" s="15" t="s">
        <v>12</v>
      </c>
      <c r="BPI4" s="15" t="s">
        <v>12</v>
      </c>
      <c r="BPJ4" s="15" t="s">
        <v>12</v>
      </c>
      <c r="BPK4" s="15" t="s">
        <v>12</v>
      </c>
      <c r="BPL4" s="15" t="s">
        <v>12</v>
      </c>
      <c r="BPM4" s="15" t="s">
        <v>12</v>
      </c>
      <c r="BPN4" s="15" t="s">
        <v>12</v>
      </c>
      <c r="BPO4" s="15" t="s">
        <v>12</v>
      </c>
      <c r="BPP4" s="15" t="s">
        <v>12</v>
      </c>
      <c r="BPQ4" s="15" t="s">
        <v>12</v>
      </c>
      <c r="BPR4" s="15" t="s">
        <v>12</v>
      </c>
      <c r="BPS4" s="15" t="s">
        <v>12</v>
      </c>
      <c r="BPT4" s="15" t="s">
        <v>12</v>
      </c>
      <c r="BPU4" s="15" t="s">
        <v>12</v>
      </c>
      <c r="BPV4" s="15" t="s">
        <v>12</v>
      </c>
      <c r="BPW4" s="15" t="s">
        <v>12</v>
      </c>
      <c r="BPX4" s="15" t="s">
        <v>12</v>
      </c>
      <c r="BPY4" s="15" t="s">
        <v>12</v>
      </c>
      <c r="BPZ4" s="15" t="s">
        <v>12</v>
      </c>
      <c r="BQA4" s="15" t="s">
        <v>12</v>
      </c>
      <c r="BQB4" s="15" t="s">
        <v>12</v>
      </c>
      <c r="BQC4" s="15" t="s">
        <v>12</v>
      </c>
      <c r="BQD4" s="15" t="s">
        <v>12</v>
      </c>
      <c r="BQE4" s="15" t="s">
        <v>12</v>
      </c>
      <c r="BQF4" s="15" t="s">
        <v>12</v>
      </c>
      <c r="BQG4" s="15" t="s">
        <v>12</v>
      </c>
      <c r="BQH4" s="15" t="s">
        <v>12</v>
      </c>
      <c r="BQI4" s="15" t="s">
        <v>12</v>
      </c>
      <c r="BQJ4" s="15" t="s">
        <v>12</v>
      </c>
      <c r="BQK4" s="15" t="s">
        <v>12</v>
      </c>
      <c r="BQL4" s="15" t="s">
        <v>12</v>
      </c>
      <c r="BQM4" s="15" t="s">
        <v>12</v>
      </c>
      <c r="BQN4" s="15" t="s">
        <v>12</v>
      </c>
      <c r="BQO4" s="15" t="s">
        <v>12</v>
      </c>
      <c r="BQP4" s="15" t="s">
        <v>12</v>
      </c>
      <c r="BQQ4" s="15" t="s">
        <v>12</v>
      </c>
      <c r="BQR4" s="15" t="s">
        <v>12</v>
      </c>
      <c r="BQS4" s="15" t="s">
        <v>12</v>
      </c>
      <c r="BQT4" s="15" t="s">
        <v>12</v>
      </c>
      <c r="BQU4" s="15" t="s">
        <v>12</v>
      </c>
      <c r="BQV4" s="15" t="s">
        <v>12</v>
      </c>
      <c r="BQW4" s="15" t="s">
        <v>12</v>
      </c>
      <c r="BQX4" s="15" t="s">
        <v>12</v>
      </c>
      <c r="BQY4" s="15" t="s">
        <v>12</v>
      </c>
      <c r="BQZ4" s="15" t="s">
        <v>12</v>
      </c>
      <c r="BRA4" s="15" t="s">
        <v>12</v>
      </c>
      <c r="BRB4" s="15" t="s">
        <v>12</v>
      </c>
      <c r="BRC4" s="15" t="s">
        <v>12</v>
      </c>
      <c r="BRD4" s="15" t="s">
        <v>12</v>
      </c>
      <c r="BRE4" s="15" t="s">
        <v>12</v>
      </c>
      <c r="BRF4" s="15" t="s">
        <v>12</v>
      </c>
      <c r="BRG4" s="15" t="s">
        <v>12</v>
      </c>
      <c r="BRH4" s="15" t="s">
        <v>12</v>
      </c>
      <c r="BRI4" s="15" t="s">
        <v>12</v>
      </c>
      <c r="BRJ4" s="15" t="s">
        <v>12</v>
      </c>
      <c r="BRK4" s="15" t="s">
        <v>12</v>
      </c>
      <c r="BRL4" s="15" t="s">
        <v>12</v>
      </c>
      <c r="BRM4" s="15" t="s">
        <v>12</v>
      </c>
      <c r="BRN4" s="15" t="s">
        <v>12</v>
      </c>
      <c r="BRO4" s="15" t="s">
        <v>12</v>
      </c>
      <c r="BRP4" s="15" t="s">
        <v>12</v>
      </c>
      <c r="BRQ4" s="15" t="s">
        <v>12</v>
      </c>
      <c r="BRR4" s="15" t="s">
        <v>12</v>
      </c>
      <c r="BRS4" s="15" t="s">
        <v>12</v>
      </c>
      <c r="BRT4" s="15" t="s">
        <v>12</v>
      </c>
      <c r="BRU4" s="15" t="s">
        <v>12</v>
      </c>
      <c r="BRV4" s="15" t="s">
        <v>12</v>
      </c>
      <c r="BRW4" s="15" t="s">
        <v>12</v>
      </c>
      <c r="BRX4" s="15" t="s">
        <v>12</v>
      </c>
      <c r="BRY4" s="15" t="s">
        <v>12</v>
      </c>
      <c r="BRZ4" s="15" t="s">
        <v>12</v>
      </c>
      <c r="BSA4" s="15" t="s">
        <v>12</v>
      </c>
      <c r="BSB4" s="15" t="s">
        <v>12</v>
      </c>
      <c r="BSC4" s="15" t="s">
        <v>12</v>
      </c>
      <c r="BSD4" s="15" t="s">
        <v>12</v>
      </c>
      <c r="BSE4" s="15" t="s">
        <v>12</v>
      </c>
      <c r="BSF4" s="15" t="s">
        <v>12</v>
      </c>
      <c r="BSG4" s="15" t="s">
        <v>12</v>
      </c>
      <c r="BSH4" s="15" t="s">
        <v>12</v>
      </c>
      <c r="BSI4" s="15" t="s">
        <v>12</v>
      </c>
      <c r="BSJ4" s="15" t="s">
        <v>12</v>
      </c>
      <c r="BSK4" s="15" t="s">
        <v>12</v>
      </c>
      <c r="BSL4" s="15" t="s">
        <v>12</v>
      </c>
      <c r="BSM4" s="15" t="s">
        <v>12</v>
      </c>
      <c r="BSN4" s="15" t="s">
        <v>12</v>
      </c>
      <c r="BSO4" s="15" t="s">
        <v>12</v>
      </c>
      <c r="BSP4" s="15" t="s">
        <v>12</v>
      </c>
      <c r="BSQ4" s="15" t="s">
        <v>12</v>
      </c>
      <c r="BSR4" s="15" t="s">
        <v>12</v>
      </c>
      <c r="BSS4" s="15" t="s">
        <v>12</v>
      </c>
      <c r="BST4" s="15" t="s">
        <v>12</v>
      </c>
      <c r="BSU4" s="15" t="s">
        <v>12</v>
      </c>
      <c r="BSV4" s="15" t="s">
        <v>12</v>
      </c>
      <c r="BSW4" s="15" t="s">
        <v>12</v>
      </c>
      <c r="BSX4" s="15" t="s">
        <v>12</v>
      </c>
      <c r="BSY4" s="15" t="s">
        <v>12</v>
      </c>
      <c r="BSZ4" s="15" t="s">
        <v>12</v>
      </c>
      <c r="BTA4" s="15" t="s">
        <v>12</v>
      </c>
      <c r="BTB4" s="15" t="s">
        <v>12</v>
      </c>
      <c r="BTC4" s="15" t="s">
        <v>12</v>
      </c>
      <c r="BTD4" s="15" t="s">
        <v>12</v>
      </c>
      <c r="BTE4" s="15" t="s">
        <v>12</v>
      </c>
      <c r="BTF4" s="15" t="s">
        <v>12</v>
      </c>
      <c r="BTG4" s="15" t="s">
        <v>12</v>
      </c>
      <c r="BTH4" s="15" t="s">
        <v>12</v>
      </c>
      <c r="BTI4" s="15" t="s">
        <v>12</v>
      </c>
      <c r="BTJ4" s="15" t="s">
        <v>12</v>
      </c>
      <c r="BTK4" s="15" t="s">
        <v>12</v>
      </c>
      <c r="BTL4" s="15" t="s">
        <v>12</v>
      </c>
      <c r="BTM4" s="15" t="s">
        <v>12</v>
      </c>
      <c r="BTN4" s="15" t="s">
        <v>12</v>
      </c>
      <c r="BTO4" s="15" t="s">
        <v>12</v>
      </c>
      <c r="BTP4" s="15" t="s">
        <v>12</v>
      </c>
      <c r="BTQ4" s="15" t="s">
        <v>12</v>
      </c>
      <c r="BTR4" s="15" t="s">
        <v>12</v>
      </c>
      <c r="BTS4" s="15" t="s">
        <v>12</v>
      </c>
      <c r="BTT4" s="15" t="s">
        <v>12</v>
      </c>
      <c r="BTU4" s="15" t="s">
        <v>12</v>
      </c>
      <c r="BTV4" s="15" t="s">
        <v>12</v>
      </c>
      <c r="BTW4" s="15" t="s">
        <v>12</v>
      </c>
      <c r="BTX4" s="15" t="s">
        <v>12</v>
      </c>
      <c r="BTY4" s="15" t="s">
        <v>12</v>
      </c>
      <c r="BTZ4" s="15" t="s">
        <v>12</v>
      </c>
      <c r="BUA4" s="15" t="s">
        <v>12</v>
      </c>
      <c r="BUB4" s="15" t="s">
        <v>12</v>
      </c>
      <c r="BUC4" s="15" t="s">
        <v>12</v>
      </c>
      <c r="BUD4" s="15" t="s">
        <v>12</v>
      </c>
      <c r="BUE4" s="15" t="s">
        <v>12</v>
      </c>
      <c r="BUF4" s="15" t="s">
        <v>12</v>
      </c>
      <c r="BUG4" s="15" t="s">
        <v>12</v>
      </c>
      <c r="BUH4" s="15" t="s">
        <v>12</v>
      </c>
      <c r="BUI4" s="15" t="s">
        <v>12</v>
      </c>
      <c r="BUJ4" s="15" t="s">
        <v>12</v>
      </c>
      <c r="BUK4" s="15" t="s">
        <v>12</v>
      </c>
      <c r="BUL4" s="15" t="s">
        <v>12</v>
      </c>
      <c r="BUM4" s="15" t="s">
        <v>12</v>
      </c>
      <c r="BUN4" s="15" t="s">
        <v>12</v>
      </c>
      <c r="BUO4" s="15" t="s">
        <v>12</v>
      </c>
      <c r="BUP4" s="15" t="s">
        <v>12</v>
      </c>
      <c r="BUQ4" s="15" t="s">
        <v>12</v>
      </c>
      <c r="BUR4" s="15" t="s">
        <v>12</v>
      </c>
      <c r="BUS4" s="15" t="s">
        <v>12</v>
      </c>
      <c r="BUT4" s="15" t="s">
        <v>12</v>
      </c>
      <c r="BUU4" s="15" t="s">
        <v>12</v>
      </c>
      <c r="BUV4" s="15" t="s">
        <v>12</v>
      </c>
      <c r="BUW4" s="15" t="s">
        <v>12</v>
      </c>
      <c r="BUX4" s="15" t="s">
        <v>12</v>
      </c>
      <c r="BUY4" s="15" t="s">
        <v>12</v>
      </c>
      <c r="BUZ4" s="15" t="s">
        <v>12</v>
      </c>
      <c r="BVA4" s="15" t="s">
        <v>12</v>
      </c>
      <c r="BVB4" s="15" t="s">
        <v>12</v>
      </c>
      <c r="BVC4" s="15" t="s">
        <v>12</v>
      </c>
      <c r="BVD4" s="15" t="s">
        <v>12</v>
      </c>
      <c r="BVE4" s="15" t="s">
        <v>12</v>
      </c>
      <c r="BVF4" s="15" t="s">
        <v>12</v>
      </c>
      <c r="BVG4" s="15" t="s">
        <v>12</v>
      </c>
      <c r="BVH4" s="15" t="s">
        <v>12</v>
      </c>
      <c r="BVI4" s="15" t="s">
        <v>12</v>
      </c>
      <c r="BVJ4" s="15" t="s">
        <v>12</v>
      </c>
      <c r="BVK4" s="15" t="s">
        <v>12</v>
      </c>
      <c r="BVL4" s="15" t="s">
        <v>12</v>
      </c>
      <c r="BVM4" s="15" t="s">
        <v>12</v>
      </c>
      <c r="BVN4" s="15" t="s">
        <v>12</v>
      </c>
      <c r="BVO4" s="15" t="s">
        <v>12</v>
      </c>
      <c r="BVP4" s="15" t="s">
        <v>12</v>
      </c>
      <c r="BVQ4" s="15" t="s">
        <v>12</v>
      </c>
      <c r="BVR4" s="15" t="s">
        <v>12</v>
      </c>
      <c r="BVS4" s="15" t="s">
        <v>12</v>
      </c>
      <c r="BVT4" s="15" t="s">
        <v>12</v>
      </c>
      <c r="BVU4" s="15" t="s">
        <v>12</v>
      </c>
      <c r="BVV4" s="15" t="s">
        <v>12</v>
      </c>
      <c r="BVW4" s="15" t="s">
        <v>12</v>
      </c>
      <c r="BVX4" s="15" t="s">
        <v>12</v>
      </c>
      <c r="BVY4" s="15" t="s">
        <v>12</v>
      </c>
      <c r="BVZ4" s="15" t="s">
        <v>12</v>
      </c>
      <c r="BWA4" s="15" t="s">
        <v>12</v>
      </c>
      <c r="BWB4" s="15" t="s">
        <v>12</v>
      </c>
      <c r="BWC4" s="15" t="s">
        <v>12</v>
      </c>
      <c r="BWD4" s="15" t="s">
        <v>12</v>
      </c>
      <c r="BWE4" s="15" t="s">
        <v>12</v>
      </c>
      <c r="BWF4" s="15" t="s">
        <v>12</v>
      </c>
      <c r="BWG4" s="15" t="s">
        <v>12</v>
      </c>
      <c r="BWH4" s="15" t="s">
        <v>12</v>
      </c>
      <c r="BWI4" s="15" t="s">
        <v>12</v>
      </c>
      <c r="BWJ4" s="15" t="s">
        <v>12</v>
      </c>
      <c r="BWK4" s="15" t="s">
        <v>12</v>
      </c>
      <c r="BWL4" s="15" t="s">
        <v>12</v>
      </c>
      <c r="BWM4" s="15" t="s">
        <v>12</v>
      </c>
      <c r="BWN4" s="15" t="s">
        <v>12</v>
      </c>
      <c r="BWO4" s="15" t="s">
        <v>12</v>
      </c>
      <c r="BWP4" s="15" t="s">
        <v>12</v>
      </c>
      <c r="BWQ4" s="15" t="s">
        <v>12</v>
      </c>
      <c r="BWR4" s="15" t="s">
        <v>12</v>
      </c>
      <c r="BWS4" s="15" t="s">
        <v>12</v>
      </c>
      <c r="BWT4" s="15" t="s">
        <v>12</v>
      </c>
      <c r="BWU4" s="15" t="s">
        <v>12</v>
      </c>
      <c r="BWV4" s="15" t="s">
        <v>12</v>
      </c>
      <c r="BWW4" s="15" t="s">
        <v>12</v>
      </c>
      <c r="BWX4" s="15" t="s">
        <v>12</v>
      </c>
      <c r="BWY4" s="15" t="s">
        <v>12</v>
      </c>
      <c r="BWZ4" s="15" t="s">
        <v>12</v>
      </c>
      <c r="BXA4" s="15" t="s">
        <v>12</v>
      </c>
      <c r="BXB4" s="15" t="s">
        <v>12</v>
      </c>
      <c r="BXC4" s="15" t="s">
        <v>12</v>
      </c>
      <c r="BXD4" s="15" t="s">
        <v>12</v>
      </c>
      <c r="BXE4" s="15" t="s">
        <v>12</v>
      </c>
      <c r="BXF4" s="15" t="s">
        <v>12</v>
      </c>
      <c r="BXG4" s="15" t="s">
        <v>12</v>
      </c>
      <c r="BXH4" s="15" t="s">
        <v>12</v>
      </c>
      <c r="BXI4" s="15" t="s">
        <v>12</v>
      </c>
      <c r="BXJ4" s="15" t="s">
        <v>12</v>
      </c>
      <c r="BXK4" s="15" t="s">
        <v>12</v>
      </c>
      <c r="BXL4" s="15" t="s">
        <v>12</v>
      </c>
      <c r="BXM4" s="15" t="s">
        <v>12</v>
      </c>
      <c r="BXN4" s="15" t="s">
        <v>12</v>
      </c>
      <c r="BXO4" s="15" t="s">
        <v>12</v>
      </c>
      <c r="BXP4" s="15" t="s">
        <v>12</v>
      </c>
      <c r="BXQ4" s="15" t="s">
        <v>12</v>
      </c>
      <c r="BXR4" s="15" t="s">
        <v>12</v>
      </c>
      <c r="BXS4" s="15" t="s">
        <v>12</v>
      </c>
      <c r="BXT4" s="15" t="s">
        <v>12</v>
      </c>
      <c r="BXU4" s="15" t="s">
        <v>12</v>
      </c>
      <c r="BXV4" s="15" t="s">
        <v>12</v>
      </c>
      <c r="BXW4" s="15" t="s">
        <v>12</v>
      </c>
      <c r="BXX4" s="15" t="s">
        <v>12</v>
      </c>
      <c r="BXY4" s="15" t="s">
        <v>12</v>
      </c>
      <c r="BXZ4" s="15" t="s">
        <v>12</v>
      </c>
      <c r="BYA4" s="15" t="s">
        <v>12</v>
      </c>
      <c r="BYB4" s="15" t="s">
        <v>12</v>
      </c>
      <c r="BYC4" s="15" t="s">
        <v>12</v>
      </c>
      <c r="BYD4" s="15" t="s">
        <v>12</v>
      </c>
      <c r="BYE4" s="15" t="s">
        <v>12</v>
      </c>
      <c r="BYF4" s="15" t="s">
        <v>12</v>
      </c>
      <c r="BYG4" s="15" t="s">
        <v>12</v>
      </c>
      <c r="BYH4" s="15" t="s">
        <v>12</v>
      </c>
      <c r="BYI4" s="15" t="s">
        <v>12</v>
      </c>
      <c r="BYJ4" s="15" t="s">
        <v>12</v>
      </c>
      <c r="BYK4" s="15" t="s">
        <v>12</v>
      </c>
      <c r="BYL4" s="15" t="s">
        <v>12</v>
      </c>
      <c r="BYM4" s="15" t="s">
        <v>12</v>
      </c>
      <c r="BYN4" s="15" t="s">
        <v>12</v>
      </c>
      <c r="BYO4" s="15" t="s">
        <v>12</v>
      </c>
      <c r="BYP4" s="15" t="s">
        <v>12</v>
      </c>
      <c r="BYQ4" s="15" t="s">
        <v>12</v>
      </c>
      <c r="BYR4" s="15" t="s">
        <v>12</v>
      </c>
      <c r="BYS4" s="15" t="s">
        <v>12</v>
      </c>
      <c r="BYT4" s="15" t="s">
        <v>12</v>
      </c>
      <c r="BYU4" s="15" t="s">
        <v>12</v>
      </c>
      <c r="BYV4" s="15" t="s">
        <v>12</v>
      </c>
      <c r="BYW4" s="15" t="s">
        <v>12</v>
      </c>
      <c r="BYX4" s="15" t="s">
        <v>12</v>
      </c>
      <c r="BYY4" s="15" t="s">
        <v>12</v>
      </c>
      <c r="BYZ4" s="15" t="s">
        <v>12</v>
      </c>
      <c r="BZA4" s="15" t="s">
        <v>12</v>
      </c>
      <c r="BZB4" s="15" t="s">
        <v>12</v>
      </c>
      <c r="BZC4" s="15" t="s">
        <v>12</v>
      </c>
      <c r="BZD4" s="15" t="s">
        <v>12</v>
      </c>
      <c r="BZE4" s="15" t="s">
        <v>12</v>
      </c>
      <c r="BZF4" s="15" t="s">
        <v>12</v>
      </c>
      <c r="BZG4" s="15" t="s">
        <v>12</v>
      </c>
      <c r="BZH4" s="15" t="s">
        <v>12</v>
      </c>
      <c r="BZI4" s="15" t="s">
        <v>12</v>
      </c>
      <c r="BZJ4" s="15" t="s">
        <v>12</v>
      </c>
      <c r="BZK4" s="15" t="s">
        <v>12</v>
      </c>
      <c r="BZL4" s="15" t="s">
        <v>12</v>
      </c>
      <c r="BZM4" s="15" t="s">
        <v>12</v>
      </c>
      <c r="BZN4" s="15" t="s">
        <v>12</v>
      </c>
      <c r="BZO4" s="15" t="s">
        <v>12</v>
      </c>
      <c r="BZP4" s="15" t="s">
        <v>12</v>
      </c>
      <c r="BZQ4" s="15" t="s">
        <v>12</v>
      </c>
      <c r="BZR4" s="15" t="s">
        <v>12</v>
      </c>
      <c r="BZS4" s="15" t="s">
        <v>12</v>
      </c>
      <c r="BZT4" s="15" t="s">
        <v>12</v>
      </c>
      <c r="BZU4" s="15" t="s">
        <v>12</v>
      </c>
      <c r="BZV4" s="15" t="s">
        <v>12</v>
      </c>
      <c r="BZW4" s="15" t="s">
        <v>12</v>
      </c>
      <c r="BZX4" s="15" t="s">
        <v>12</v>
      </c>
      <c r="BZY4" s="15" t="s">
        <v>12</v>
      </c>
      <c r="BZZ4" s="15" t="s">
        <v>12</v>
      </c>
      <c r="CAA4" s="15" t="s">
        <v>12</v>
      </c>
      <c r="CAB4" s="15" t="s">
        <v>12</v>
      </c>
      <c r="CAC4" s="15" t="s">
        <v>12</v>
      </c>
      <c r="CAD4" s="15" t="s">
        <v>12</v>
      </c>
      <c r="CAE4" s="15" t="s">
        <v>12</v>
      </c>
      <c r="CAF4" s="15" t="s">
        <v>12</v>
      </c>
      <c r="CAG4" s="15" t="s">
        <v>12</v>
      </c>
      <c r="CAH4" s="15" t="s">
        <v>12</v>
      </c>
      <c r="CAI4" s="15" t="s">
        <v>12</v>
      </c>
      <c r="CAJ4" s="15" t="s">
        <v>12</v>
      </c>
      <c r="CAK4" s="15" t="s">
        <v>12</v>
      </c>
      <c r="CAL4" s="15" t="s">
        <v>12</v>
      </c>
      <c r="CAM4" s="15" t="s">
        <v>12</v>
      </c>
      <c r="CAN4" s="15" t="s">
        <v>12</v>
      </c>
      <c r="CAO4" s="15" t="s">
        <v>12</v>
      </c>
      <c r="CAP4" s="15" t="s">
        <v>12</v>
      </c>
      <c r="CAQ4" s="15" t="s">
        <v>12</v>
      </c>
      <c r="CAR4" s="15" t="s">
        <v>12</v>
      </c>
      <c r="CAS4" s="15" t="s">
        <v>12</v>
      </c>
      <c r="CAT4" s="15" t="s">
        <v>12</v>
      </c>
      <c r="CAU4" s="15" t="s">
        <v>12</v>
      </c>
      <c r="CAV4" s="15" t="s">
        <v>12</v>
      </c>
      <c r="CAW4" s="15" t="s">
        <v>12</v>
      </c>
      <c r="CAX4" s="15" t="s">
        <v>12</v>
      </c>
      <c r="CAY4" s="15" t="s">
        <v>12</v>
      </c>
      <c r="CAZ4" s="15" t="s">
        <v>12</v>
      </c>
      <c r="CBA4" s="15" t="s">
        <v>12</v>
      </c>
      <c r="CBB4" s="15" t="s">
        <v>12</v>
      </c>
      <c r="CBC4" s="15" t="s">
        <v>12</v>
      </c>
      <c r="CBD4" s="15" t="s">
        <v>12</v>
      </c>
      <c r="CBE4" s="15" t="s">
        <v>12</v>
      </c>
      <c r="CBF4" s="15" t="s">
        <v>12</v>
      </c>
      <c r="CBG4" s="15" t="s">
        <v>12</v>
      </c>
      <c r="CBH4" s="15" t="s">
        <v>12</v>
      </c>
      <c r="CBI4" s="15" t="s">
        <v>12</v>
      </c>
      <c r="CBJ4" s="15" t="s">
        <v>12</v>
      </c>
      <c r="CBK4" s="15" t="s">
        <v>12</v>
      </c>
      <c r="CBL4" s="15" t="s">
        <v>12</v>
      </c>
      <c r="CBM4" s="15" t="s">
        <v>12</v>
      </c>
      <c r="CBN4" s="15" t="s">
        <v>12</v>
      </c>
      <c r="CBO4" s="15" t="s">
        <v>12</v>
      </c>
      <c r="CBP4" s="15" t="s">
        <v>12</v>
      </c>
      <c r="CBQ4" s="15" t="s">
        <v>12</v>
      </c>
      <c r="CBR4" s="15" t="s">
        <v>12</v>
      </c>
      <c r="CBS4" s="15" t="s">
        <v>12</v>
      </c>
      <c r="CBT4" s="15" t="s">
        <v>12</v>
      </c>
      <c r="CBU4" s="15" t="s">
        <v>12</v>
      </c>
      <c r="CBV4" s="15" t="s">
        <v>12</v>
      </c>
      <c r="CBW4" s="15" t="s">
        <v>12</v>
      </c>
      <c r="CBX4" s="15" t="s">
        <v>12</v>
      </c>
      <c r="CBY4" s="15" t="s">
        <v>12</v>
      </c>
      <c r="CBZ4" s="15" t="s">
        <v>12</v>
      </c>
      <c r="CCA4" s="15" t="s">
        <v>12</v>
      </c>
      <c r="CCB4" s="15" t="s">
        <v>12</v>
      </c>
      <c r="CCC4" s="15" t="s">
        <v>12</v>
      </c>
      <c r="CCD4" s="15" t="s">
        <v>12</v>
      </c>
      <c r="CCE4" s="15" t="s">
        <v>12</v>
      </c>
      <c r="CCF4" s="15" t="s">
        <v>12</v>
      </c>
      <c r="CCG4" s="15" t="s">
        <v>12</v>
      </c>
      <c r="CCH4" s="15" t="s">
        <v>12</v>
      </c>
      <c r="CCI4" s="15" t="s">
        <v>12</v>
      </c>
      <c r="CCJ4" s="15" t="s">
        <v>12</v>
      </c>
      <c r="CCK4" s="15" t="s">
        <v>12</v>
      </c>
      <c r="CCL4" s="15" t="s">
        <v>12</v>
      </c>
      <c r="CCM4" s="15" t="s">
        <v>12</v>
      </c>
      <c r="CCN4" s="15" t="s">
        <v>12</v>
      </c>
      <c r="CCO4" s="15" t="s">
        <v>12</v>
      </c>
      <c r="CCP4" s="15" t="s">
        <v>12</v>
      </c>
      <c r="CCQ4" s="15" t="s">
        <v>12</v>
      </c>
      <c r="CCR4" s="15" t="s">
        <v>12</v>
      </c>
      <c r="CCS4" s="15" t="s">
        <v>12</v>
      </c>
      <c r="CCT4" s="15" t="s">
        <v>12</v>
      </c>
      <c r="CCU4" s="15" t="s">
        <v>12</v>
      </c>
      <c r="CCV4" s="15" t="s">
        <v>12</v>
      </c>
      <c r="CCW4" s="15" t="s">
        <v>12</v>
      </c>
      <c r="CCX4" s="15" t="s">
        <v>12</v>
      </c>
      <c r="CCY4" s="15" t="s">
        <v>12</v>
      </c>
      <c r="CCZ4" s="15" t="s">
        <v>12</v>
      </c>
      <c r="CDA4" s="15" t="s">
        <v>12</v>
      </c>
      <c r="CDB4" s="15" t="s">
        <v>12</v>
      </c>
      <c r="CDC4" s="15" t="s">
        <v>12</v>
      </c>
      <c r="CDD4" s="15" t="s">
        <v>12</v>
      </c>
      <c r="CDE4" s="15" t="s">
        <v>12</v>
      </c>
      <c r="CDF4" s="15" t="s">
        <v>12</v>
      </c>
      <c r="CDG4" s="15" t="s">
        <v>12</v>
      </c>
      <c r="CDH4" s="15" t="s">
        <v>12</v>
      </c>
      <c r="CDI4" s="15" t="s">
        <v>12</v>
      </c>
      <c r="CDJ4" s="15" t="s">
        <v>12</v>
      </c>
      <c r="CDK4" s="15" t="s">
        <v>12</v>
      </c>
      <c r="CDL4" s="15" t="s">
        <v>12</v>
      </c>
      <c r="CDM4" s="15" t="s">
        <v>12</v>
      </c>
      <c r="CDN4" s="15" t="s">
        <v>12</v>
      </c>
      <c r="CDO4" s="15" t="s">
        <v>12</v>
      </c>
      <c r="CDP4" s="15" t="s">
        <v>12</v>
      </c>
      <c r="CDQ4" s="15" t="s">
        <v>12</v>
      </c>
      <c r="CDR4" s="15" t="s">
        <v>12</v>
      </c>
      <c r="CDS4" s="15" t="s">
        <v>12</v>
      </c>
      <c r="CDT4" s="15" t="s">
        <v>12</v>
      </c>
      <c r="CDU4" s="15" t="s">
        <v>12</v>
      </c>
      <c r="CDV4" s="15" t="s">
        <v>12</v>
      </c>
      <c r="CDW4" s="15" t="s">
        <v>12</v>
      </c>
      <c r="CDX4" s="15" t="s">
        <v>12</v>
      </c>
      <c r="CDY4" s="15" t="s">
        <v>12</v>
      </c>
      <c r="CDZ4" s="15" t="s">
        <v>12</v>
      </c>
      <c r="CEA4" s="15" t="s">
        <v>12</v>
      </c>
      <c r="CEB4" s="15" t="s">
        <v>12</v>
      </c>
      <c r="CEC4" s="15" t="s">
        <v>12</v>
      </c>
      <c r="CED4" s="15" t="s">
        <v>12</v>
      </c>
      <c r="CEE4" s="15" t="s">
        <v>12</v>
      </c>
      <c r="CEF4" s="15" t="s">
        <v>12</v>
      </c>
      <c r="CEG4" s="15" t="s">
        <v>12</v>
      </c>
      <c r="CEH4" s="15" t="s">
        <v>12</v>
      </c>
      <c r="CEI4" s="15" t="s">
        <v>12</v>
      </c>
      <c r="CEJ4" s="15" t="s">
        <v>12</v>
      </c>
      <c r="CEK4" s="15" t="s">
        <v>12</v>
      </c>
      <c r="CEL4" s="15" t="s">
        <v>12</v>
      </c>
      <c r="CEM4" s="15" t="s">
        <v>12</v>
      </c>
      <c r="CEN4" s="15" t="s">
        <v>12</v>
      </c>
      <c r="CEO4" s="15" t="s">
        <v>12</v>
      </c>
      <c r="CEP4" s="15" t="s">
        <v>12</v>
      </c>
      <c r="CEQ4" s="15" t="s">
        <v>12</v>
      </c>
      <c r="CER4" s="15" t="s">
        <v>12</v>
      </c>
      <c r="CES4" s="15" t="s">
        <v>12</v>
      </c>
      <c r="CET4" s="15" t="s">
        <v>12</v>
      </c>
      <c r="CEU4" s="15" t="s">
        <v>12</v>
      </c>
      <c r="CEV4" s="15" t="s">
        <v>12</v>
      </c>
      <c r="CEW4" s="15" t="s">
        <v>12</v>
      </c>
      <c r="CEX4" s="15" t="s">
        <v>12</v>
      </c>
      <c r="CEY4" s="15" t="s">
        <v>12</v>
      </c>
      <c r="CEZ4" s="15" t="s">
        <v>12</v>
      </c>
      <c r="CFA4" s="15" t="s">
        <v>12</v>
      </c>
      <c r="CFB4" s="15" t="s">
        <v>12</v>
      </c>
      <c r="CFC4" s="15" t="s">
        <v>12</v>
      </c>
      <c r="CFD4" s="15" t="s">
        <v>12</v>
      </c>
      <c r="CFE4" s="15" t="s">
        <v>12</v>
      </c>
      <c r="CFF4" s="15" t="s">
        <v>12</v>
      </c>
      <c r="CFG4" s="15" t="s">
        <v>12</v>
      </c>
      <c r="CFH4" s="15" t="s">
        <v>12</v>
      </c>
      <c r="CFI4" s="15" t="s">
        <v>12</v>
      </c>
      <c r="CFJ4" s="15" t="s">
        <v>12</v>
      </c>
      <c r="CFK4" s="15" t="s">
        <v>12</v>
      </c>
      <c r="CFL4" s="15" t="s">
        <v>12</v>
      </c>
      <c r="CFM4" s="15" t="s">
        <v>12</v>
      </c>
      <c r="CFN4" s="15" t="s">
        <v>12</v>
      </c>
      <c r="CFO4" s="15" t="s">
        <v>12</v>
      </c>
      <c r="CFP4" s="15" t="s">
        <v>12</v>
      </c>
      <c r="CFQ4" s="15" t="s">
        <v>12</v>
      </c>
      <c r="CFR4" s="15" t="s">
        <v>12</v>
      </c>
      <c r="CFS4" s="15" t="s">
        <v>12</v>
      </c>
      <c r="CFT4" s="15" t="s">
        <v>12</v>
      </c>
      <c r="CFU4" s="15" t="s">
        <v>12</v>
      </c>
      <c r="CFV4" s="15" t="s">
        <v>12</v>
      </c>
      <c r="CFW4" s="15" t="s">
        <v>12</v>
      </c>
      <c r="CFX4" s="15" t="s">
        <v>12</v>
      </c>
      <c r="CFY4" s="15" t="s">
        <v>12</v>
      </c>
      <c r="CFZ4" s="15" t="s">
        <v>12</v>
      </c>
      <c r="CGA4" s="15" t="s">
        <v>12</v>
      </c>
      <c r="CGB4" s="15" t="s">
        <v>12</v>
      </c>
      <c r="CGC4" s="15" t="s">
        <v>12</v>
      </c>
      <c r="CGD4" s="15" t="s">
        <v>12</v>
      </c>
      <c r="CGE4" s="15" t="s">
        <v>12</v>
      </c>
      <c r="CGF4" s="15" t="s">
        <v>12</v>
      </c>
      <c r="CGG4" s="15" t="s">
        <v>12</v>
      </c>
      <c r="CGH4" s="15" t="s">
        <v>12</v>
      </c>
      <c r="CGI4" s="15" t="s">
        <v>12</v>
      </c>
      <c r="CGJ4" s="15" t="s">
        <v>12</v>
      </c>
      <c r="CGK4" s="15" t="s">
        <v>12</v>
      </c>
      <c r="CGL4" s="15" t="s">
        <v>12</v>
      </c>
      <c r="CGM4" s="15" t="s">
        <v>12</v>
      </c>
      <c r="CGN4" s="15" t="s">
        <v>12</v>
      </c>
      <c r="CGO4" s="15" t="s">
        <v>12</v>
      </c>
      <c r="CGP4" s="15" t="s">
        <v>12</v>
      </c>
      <c r="CGQ4" s="15" t="s">
        <v>12</v>
      </c>
      <c r="CGR4" s="15" t="s">
        <v>12</v>
      </c>
      <c r="CGS4" s="15" t="s">
        <v>12</v>
      </c>
      <c r="CGT4" s="15" t="s">
        <v>12</v>
      </c>
      <c r="CGU4" s="15" t="s">
        <v>12</v>
      </c>
      <c r="CGV4" s="15" t="s">
        <v>12</v>
      </c>
      <c r="CGW4" s="15" t="s">
        <v>12</v>
      </c>
      <c r="CGX4" s="15" t="s">
        <v>12</v>
      </c>
      <c r="CGY4" s="15" t="s">
        <v>12</v>
      </c>
      <c r="CGZ4" s="15" t="s">
        <v>12</v>
      </c>
      <c r="CHA4" s="15" t="s">
        <v>12</v>
      </c>
      <c r="CHB4" s="15" t="s">
        <v>12</v>
      </c>
      <c r="CHC4" s="15" t="s">
        <v>12</v>
      </c>
      <c r="CHD4" s="15" t="s">
        <v>12</v>
      </c>
      <c r="CHE4" s="15" t="s">
        <v>12</v>
      </c>
      <c r="CHF4" s="15" t="s">
        <v>12</v>
      </c>
      <c r="CHG4" s="15" t="s">
        <v>12</v>
      </c>
      <c r="CHH4" s="15" t="s">
        <v>12</v>
      </c>
      <c r="CHI4" s="15" t="s">
        <v>12</v>
      </c>
      <c r="CHJ4" s="15" t="s">
        <v>12</v>
      </c>
      <c r="CHK4" s="15" t="s">
        <v>12</v>
      </c>
      <c r="CHL4" s="15" t="s">
        <v>12</v>
      </c>
      <c r="CHM4" s="15" t="s">
        <v>12</v>
      </c>
      <c r="CHN4" s="15" t="s">
        <v>12</v>
      </c>
      <c r="CHO4" s="15" t="s">
        <v>12</v>
      </c>
      <c r="CHP4" s="15" t="s">
        <v>12</v>
      </c>
      <c r="CHQ4" s="15" t="s">
        <v>12</v>
      </c>
      <c r="CHR4" s="15" t="s">
        <v>12</v>
      </c>
      <c r="CHS4" s="15" t="s">
        <v>12</v>
      </c>
      <c r="CHT4" s="15" t="s">
        <v>12</v>
      </c>
      <c r="CHU4" s="15" t="s">
        <v>12</v>
      </c>
      <c r="CHV4" s="15" t="s">
        <v>12</v>
      </c>
      <c r="CHW4" s="15" t="s">
        <v>12</v>
      </c>
      <c r="CHX4" s="15" t="s">
        <v>12</v>
      </c>
      <c r="CHY4" s="15" t="s">
        <v>12</v>
      </c>
      <c r="CHZ4" s="15" t="s">
        <v>12</v>
      </c>
      <c r="CIA4" s="15" t="s">
        <v>12</v>
      </c>
      <c r="CIB4" s="15" t="s">
        <v>12</v>
      </c>
      <c r="CIC4" s="15" t="s">
        <v>12</v>
      </c>
      <c r="CID4" s="15" t="s">
        <v>12</v>
      </c>
      <c r="CIE4" s="15" t="s">
        <v>12</v>
      </c>
      <c r="CIF4" s="15" t="s">
        <v>12</v>
      </c>
      <c r="CIG4" s="15" t="s">
        <v>12</v>
      </c>
      <c r="CIH4" s="15" t="s">
        <v>12</v>
      </c>
      <c r="CII4" s="15" t="s">
        <v>12</v>
      </c>
      <c r="CIJ4" s="15" t="s">
        <v>12</v>
      </c>
      <c r="CIK4" s="15" t="s">
        <v>12</v>
      </c>
      <c r="CIL4" s="15" t="s">
        <v>12</v>
      </c>
      <c r="CIM4" s="15" t="s">
        <v>12</v>
      </c>
      <c r="CIN4" s="15" t="s">
        <v>12</v>
      </c>
      <c r="CIO4" s="15" t="s">
        <v>12</v>
      </c>
      <c r="CIP4" s="15" t="s">
        <v>12</v>
      </c>
      <c r="CIQ4" s="15" t="s">
        <v>12</v>
      </c>
      <c r="CIR4" s="15" t="s">
        <v>12</v>
      </c>
      <c r="CIS4" s="15" t="s">
        <v>12</v>
      </c>
      <c r="CIT4" s="15" t="s">
        <v>12</v>
      </c>
      <c r="CIU4" s="15" t="s">
        <v>12</v>
      </c>
      <c r="CIV4" s="15" t="s">
        <v>12</v>
      </c>
      <c r="CIW4" s="15" t="s">
        <v>12</v>
      </c>
      <c r="CIX4" s="15" t="s">
        <v>12</v>
      </c>
      <c r="CIY4" s="15" t="s">
        <v>12</v>
      </c>
      <c r="CIZ4" s="15" t="s">
        <v>12</v>
      </c>
      <c r="CJA4" s="15" t="s">
        <v>12</v>
      </c>
      <c r="CJB4" s="15" t="s">
        <v>12</v>
      </c>
      <c r="CJC4" s="15" t="s">
        <v>12</v>
      </c>
      <c r="CJD4" s="15" t="s">
        <v>12</v>
      </c>
      <c r="CJE4" s="15" t="s">
        <v>12</v>
      </c>
      <c r="CJF4" s="15" t="s">
        <v>12</v>
      </c>
      <c r="CJG4" s="15" t="s">
        <v>12</v>
      </c>
      <c r="CJH4" s="15" t="s">
        <v>12</v>
      </c>
      <c r="CJI4" s="15" t="s">
        <v>12</v>
      </c>
      <c r="CJJ4" s="15" t="s">
        <v>12</v>
      </c>
      <c r="CJK4" s="15" t="s">
        <v>12</v>
      </c>
      <c r="CJL4" s="15" t="s">
        <v>12</v>
      </c>
      <c r="CJM4" s="15" t="s">
        <v>12</v>
      </c>
      <c r="CJN4" s="15" t="s">
        <v>12</v>
      </c>
      <c r="CJO4" s="15" t="s">
        <v>12</v>
      </c>
      <c r="CJP4" s="15" t="s">
        <v>12</v>
      </c>
      <c r="CJQ4" s="15" t="s">
        <v>12</v>
      </c>
      <c r="CJR4" s="15" t="s">
        <v>12</v>
      </c>
      <c r="CJS4" s="15" t="s">
        <v>12</v>
      </c>
      <c r="CJT4" s="15" t="s">
        <v>12</v>
      </c>
      <c r="CJU4" s="15" t="s">
        <v>12</v>
      </c>
      <c r="CJV4" s="15" t="s">
        <v>12</v>
      </c>
      <c r="CJW4" s="15" t="s">
        <v>12</v>
      </c>
      <c r="CJX4" s="15" t="s">
        <v>12</v>
      </c>
      <c r="CJY4" s="15" t="s">
        <v>12</v>
      </c>
      <c r="CJZ4" s="15" t="s">
        <v>12</v>
      </c>
      <c r="CKA4" s="15" t="s">
        <v>12</v>
      </c>
      <c r="CKB4" s="15" t="s">
        <v>12</v>
      </c>
      <c r="CKC4" s="15" t="s">
        <v>12</v>
      </c>
      <c r="CKD4" s="15" t="s">
        <v>12</v>
      </c>
      <c r="CKE4" s="15" t="s">
        <v>12</v>
      </c>
      <c r="CKF4" s="15" t="s">
        <v>12</v>
      </c>
      <c r="CKG4" s="15" t="s">
        <v>12</v>
      </c>
      <c r="CKH4" s="15" t="s">
        <v>12</v>
      </c>
      <c r="CKI4" s="15" t="s">
        <v>12</v>
      </c>
      <c r="CKJ4" s="15" t="s">
        <v>12</v>
      </c>
      <c r="CKK4" s="15" t="s">
        <v>12</v>
      </c>
      <c r="CKL4" s="15" t="s">
        <v>12</v>
      </c>
      <c r="CKM4" s="15" t="s">
        <v>12</v>
      </c>
      <c r="CKN4" s="15" t="s">
        <v>12</v>
      </c>
      <c r="CKO4" s="15" t="s">
        <v>12</v>
      </c>
      <c r="CKP4" s="15" t="s">
        <v>12</v>
      </c>
      <c r="CKQ4" s="15" t="s">
        <v>12</v>
      </c>
      <c r="CKR4" s="15" t="s">
        <v>12</v>
      </c>
      <c r="CKS4" s="15" t="s">
        <v>12</v>
      </c>
      <c r="CKT4" s="15" t="s">
        <v>12</v>
      </c>
      <c r="CKU4" s="15" t="s">
        <v>12</v>
      </c>
      <c r="CKV4" s="15" t="s">
        <v>12</v>
      </c>
      <c r="CKW4" s="15" t="s">
        <v>12</v>
      </c>
      <c r="CKX4" s="15" t="s">
        <v>12</v>
      </c>
      <c r="CKY4" s="15" t="s">
        <v>12</v>
      </c>
      <c r="CKZ4" s="15" t="s">
        <v>12</v>
      </c>
      <c r="CLA4" s="15" t="s">
        <v>12</v>
      </c>
      <c r="CLB4" s="15" t="s">
        <v>12</v>
      </c>
      <c r="CLC4" s="15" t="s">
        <v>12</v>
      </c>
      <c r="CLD4" s="15" t="s">
        <v>12</v>
      </c>
      <c r="CLE4" s="15" t="s">
        <v>12</v>
      </c>
      <c r="CLF4" s="15" t="s">
        <v>12</v>
      </c>
      <c r="CLG4" s="15" t="s">
        <v>12</v>
      </c>
      <c r="CLH4" s="15" t="s">
        <v>12</v>
      </c>
      <c r="CLI4" s="15" t="s">
        <v>12</v>
      </c>
      <c r="CLJ4" s="15" t="s">
        <v>12</v>
      </c>
      <c r="CLK4" s="15" t="s">
        <v>12</v>
      </c>
      <c r="CLL4" s="15" t="s">
        <v>12</v>
      </c>
      <c r="CLM4" s="15" t="s">
        <v>12</v>
      </c>
      <c r="CLN4" s="15" t="s">
        <v>12</v>
      </c>
      <c r="CLO4" s="15" t="s">
        <v>12</v>
      </c>
      <c r="CLP4" s="15" t="s">
        <v>12</v>
      </c>
      <c r="CLQ4" s="15" t="s">
        <v>12</v>
      </c>
      <c r="CLR4" s="15" t="s">
        <v>12</v>
      </c>
      <c r="CLS4" s="15" t="s">
        <v>12</v>
      </c>
      <c r="CLT4" s="15" t="s">
        <v>12</v>
      </c>
      <c r="CLU4" s="15" t="s">
        <v>12</v>
      </c>
      <c r="CLV4" s="15" t="s">
        <v>12</v>
      </c>
      <c r="CLW4" s="15" t="s">
        <v>12</v>
      </c>
      <c r="CLX4" s="15" t="s">
        <v>12</v>
      </c>
      <c r="CLY4" s="15" t="s">
        <v>12</v>
      </c>
      <c r="CLZ4" s="15" t="s">
        <v>12</v>
      </c>
      <c r="CMA4" s="15" t="s">
        <v>12</v>
      </c>
      <c r="CMB4" s="15" t="s">
        <v>12</v>
      </c>
      <c r="CMC4" s="15" t="s">
        <v>12</v>
      </c>
      <c r="CMD4" s="15" t="s">
        <v>12</v>
      </c>
      <c r="CME4" s="15" t="s">
        <v>12</v>
      </c>
      <c r="CMF4" s="15" t="s">
        <v>12</v>
      </c>
      <c r="CMG4" s="15" t="s">
        <v>12</v>
      </c>
      <c r="CMH4" s="15" t="s">
        <v>12</v>
      </c>
      <c r="CMI4" s="15" t="s">
        <v>12</v>
      </c>
      <c r="CMJ4" s="15" t="s">
        <v>12</v>
      </c>
      <c r="CMK4" s="15" t="s">
        <v>12</v>
      </c>
      <c r="CML4" s="15" t="s">
        <v>12</v>
      </c>
      <c r="CMM4" s="15" t="s">
        <v>12</v>
      </c>
      <c r="CMN4" s="15" t="s">
        <v>12</v>
      </c>
      <c r="CMO4" s="15" t="s">
        <v>12</v>
      </c>
      <c r="CMP4" s="15" t="s">
        <v>12</v>
      </c>
      <c r="CMQ4" s="15" t="s">
        <v>12</v>
      </c>
      <c r="CMR4" s="15" t="s">
        <v>12</v>
      </c>
      <c r="CMS4" s="15" t="s">
        <v>12</v>
      </c>
      <c r="CMT4" s="15" t="s">
        <v>12</v>
      </c>
      <c r="CMU4" s="15" t="s">
        <v>12</v>
      </c>
      <c r="CMV4" s="15" t="s">
        <v>12</v>
      </c>
      <c r="CMW4" s="15" t="s">
        <v>12</v>
      </c>
      <c r="CMX4" s="15" t="s">
        <v>12</v>
      </c>
      <c r="CMY4" s="15" t="s">
        <v>12</v>
      </c>
      <c r="CMZ4" s="15" t="s">
        <v>12</v>
      </c>
      <c r="CNA4" s="15" t="s">
        <v>12</v>
      </c>
      <c r="CNB4" s="15" t="s">
        <v>12</v>
      </c>
      <c r="CNC4" s="15" t="s">
        <v>12</v>
      </c>
      <c r="CND4" s="15" t="s">
        <v>12</v>
      </c>
      <c r="CNE4" s="15" t="s">
        <v>12</v>
      </c>
      <c r="CNF4" s="15" t="s">
        <v>12</v>
      </c>
      <c r="CNG4" s="15" t="s">
        <v>12</v>
      </c>
      <c r="CNH4" s="15" t="s">
        <v>12</v>
      </c>
      <c r="CNI4" s="15" t="s">
        <v>12</v>
      </c>
      <c r="CNJ4" s="15" t="s">
        <v>12</v>
      </c>
      <c r="CNK4" s="15" t="s">
        <v>12</v>
      </c>
      <c r="CNL4" s="15" t="s">
        <v>12</v>
      </c>
      <c r="CNM4" s="15" t="s">
        <v>12</v>
      </c>
      <c r="CNN4" s="15" t="s">
        <v>12</v>
      </c>
      <c r="CNO4" s="15" t="s">
        <v>12</v>
      </c>
      <c r="CNP4" s="15" t="s">
        <v>12</v>
      </c>
      <c r="CNQ4" s="15" t="s">
        <v>12</v>
      </c>
      <c r="CNR4" s="15" t="s">
        <v>12</v>
      </c>
      <c r="CNS4" s="15" t="s">
        <v>12</v>
      </c>
      <c r="CNT4" s="15" t="s">
        <v>12</v>
      </c>
      <c r="CNU4" s="15" t="s">
        <v>12</v>
      </c>
      <c r="CNV4" s="15" t="s">
        <v>12</v>
      </c>
      <c r="CNW4" s="15" t="s">
        <v>12</v>
      </c>
      <c r="CNX4" s="15" t="s">
        <v>12</v>
      </c>
      <c r="CNY4" s="15" t="s">
        <v>12</v>
      </c>
      <c r="CNZ4" s="15" t="s">
        <v>12</v>
      </c>
      <c r="COA4" s="15" t="s">
        <v>12</v>
      </c>
      <c r="COB4" s="15" t="s">
        <v>12</v>
      </c>
      <c r="COC4" s="15" t="s">
        <v>12</v>
      </c>
      <c r="COD4" s="15" t="s">
        <v>12</v>
      </c>
      <c r="COE4" s="15" t="s">
        <v>12</v>
      </c>
      <c r="COF4" s="15" t="s">
        <v>12</v>
      </c>
      <c r="COG4" s="15" t="s">
        <v>12</v>
      </c>
      <c r="COH4" s="15" t="s">
        <v>12</v>
      </c>
      <c r="COI4" s="15" t="s">
        <v>12</v>
      </c>
      <c r="COJ4" s="15" t="s">
        <v>12</v>
      </c>
      <c r="COK4" s="15" t="s">
        <v>12</v>
      </c>
      <c r="COL4" s="15" t="s">
        <v>12</v>
      </c>
      <c r="COM4" s="15" t="s">
        <v>12</v>
      </c>
      <c r="CON4" s="15" t="s">
        <v>12</v>
      </c>
      <c r="COO4" s="15" t="s">
        <v>12</v>
      </c>
      <c r="COP4" s="15" t="s">
        <v>12</v>
      </c>
      <c r="COQ4" s="15" t="s">
        <v>12</v>
      </c>
      <c r="COR4" s="15" t="s">
        <v>12</v>
      </c>
      <c r="COS4" s="15" t="s">
        <v>12</v>
      </c>
      <c r="COT4" s="15" t="s">
        <v>12</v>
      </c>
      <c r="COU4" s="15" t="s">
        <v>12</v>
      </c>
      <c r="COV4" s="15" t="s">
        <v>12</v>
      </c>
      <c r="COW4" s="15" t="s">
        <v>12</v>
      </c>
      <c r="COX4" s="15" t="s">
        <v>12</v>
      </c>
      <c r="COY4" s="15" t="s">
        <v>12</v>
      </c>
      <c r="COZ4" s="15" t="s">
        <v>12</v>
      </c>
      <c r="CPA4" s="15" t="s">
        <v>12</v>
      </c>
      <c r="CPB4" s="15" t="s">
        <v>12</v>
      </c>
      <c r="CPC4" s="15" t="s">
        <v>12</v>
      </c>
      <c r="CPD4" s="15" t="s">
        <v>12</v>
      </c>
      <c r="CPE4" s="15" t="s">
        <v>12</v>
      </c>
      <c r="CPF4" s="15" t="s">
        <v>12</v>
      </c>
      <c r="CPG4" s="15" t="s">
        <v>12</v>
      </c>
      <c r="CPH4" s="15" t="s">
        <v>12</v>
      </c>
      <c r="CPI4" s="15" t="s">
        <v>12</v>
      </c>
      <c r="CPJ4" s="15" t="s">
        <v>12</v>
      </c>
      <c r="CPK4" s="15" t="s">
        <v>12</v>
      </c>
      <c r="CPL4" s="15" t="s">
        <v>12</v>
      </c>
      <c r="CPM4" s="15" t="s">
        <v>12</v>
      </c>
      <c r="CPN4" s="15" t="s">
        <v>12</v>
      </c>
      <c r="CPO4" s="15" t="s">
        <v>12</v>
      </c>
      <c r="CPP4" s="15" t="s">
        <v>12</v>
      </c>
      <c r="CPQ4" s="15" t="s">
        <v>12</v>
      </c>
      <c r="CPR4" s="15" t="s">
        <v>12</v>
      </c>
      <c r="CPS4" s="15" t="s">
        <v>12</v>
      </c>
      <c r="CPT4" s="15" t="s">
        <v>12</v>
      </c>
      <c r="CPU4" s="15" t="s">
        <v>12</v>
      </c>
      <c r="CPV4" s="15" t="s">
        <v>12</v>
      </c>
      <c r="CPW4" s="15" t="s">
        <v>12</v>
      </c>
      <c r="CPX4" s="15" t="s">
        <v>12</v>
      </c>
      <c r="CPY4" s="15" t="s">
        <v>12</v>
      </c>
      <c r="CPZ4" s="15" t="s">
        <v>12</v>
      </c>
      <c r="CQA4" s="15" t="s">
        <v>12</v>
      </c>
      <c r="CQB4" s="15" t="s">
        <v>12</v>
      </c>
      <c r="CQC4" s="15" t="s">
        <v>12</v>
      </c>
      <c r="CQD4" s="15" t="s">
        <v>12</v>
      </c>
      <c r="CQE4" s="15" t="s">
        <v>12</v>
      </c>
      <c r="CQF4" s="15" t="s">
        <v>12</v>
      </c>
      <c r="CQG4" s="15" t="s">
        <v>12</v>
      </c>
      <c r="CQH4" s="15" t="s">
        <v>12</v>
      </c>
      <c r="CQI4" s="15" t="s">
        <v>12</v>
      </c>
      <c r="CQJ4" s="15" t="s">
        <v>12</v>
      </c>
      <c r="CQK4" s="15" t="s">
        <v>12</v>
      </c>
      <c r="CQL4" s="15" t="s">
        <v>12</v>
      </c>
      <c r="CQM4" s="15" t="s">
        <v>12</v>
      </c>
      <c r="CQN4" s="15" t="s">
        <v>12</v>
      </c>
      <c r="CQO4" s="15" t="s">
        <v>12</v>
      </c>
      <c r="CQP4" s="15" t="s">
        <v>12</v>
      </c>
      <c r="CQQ4" s="15" t="s">
        <v>12</v>
      </c>
      <c r="CQR4" s="15" t="s">
        <v>12</v>
      </c>
      <c r="CQS4" s="15" t="s">
        <v>12</v>
      </c>
      <c r="CQT4" s="15" t="s">
        <v>12</v>
      </c>
      <c r="CQU4" s="15" t="s">
        <v>12</v>
      </c>
      <c r="CQV4" s="15" t="s">
        <v>12</v>
      </c>
      <c r="CQW4" s="15" t="s">
        <v>12</v>
      </c>
      <c r="CQX4" s="15" t="s">
        <v>12</v>
      </c>
      <c r="CQY4" s="15" t="s">
        <v>12</v>
      </c>
      <c r="CQZ4" s="15" t="s">
        <v>12</v>
      </c>
      <c r="CRA4" s="15" t="s">
        <v>12</v>
      </c>
      <c r="CRB4" s="15" t="s">
        <v>12</v>
      </c>
      <c r="CRC4" s="15" t="s">
        <v>12</v>
      </c>
      <c r="CRD4" s="15" t="s">
        <v>12</v>
      </c>
      <c r="CRE4" s="15" t="s">
        <v>12</v>
      </c>
      <c r="CRF4" s="15" t="s">
        <v>12</v>
      </c>
      <c r="CRG4" s="15" t="s">
        <v>12</v>
      </c>
      <c r="CRH4" s="15" t="s">
        <v>12</v>
      </c>
      <c r="CRI4" s="15" t="s">
        <v>12</v>
      </c>
      <c r="CRJ4" s="15" t="s">
        <v>12</v>
      </c>
      <c r="CRK4" s="15" t="s">
        <v>12</v>
      </c>
      <c r="CRL4" s="15" t="s">
        <v>12</v>
      </c>
      <c r="CRM4" s="15" t="s">
        <v>12</v>
      </c>
      <c r="CRN4" s="15" t="s">
        <v>12</v>
      </c>
      <c r="CRO4" s="15" t="s">
        <v>12</v>
      </c>
      <c r="CRP4" s="15" t="s">
        <v>12</v>
      </c>
      <c r="CRQ4" s="15" t="s">
        <v>12</v>
      </c>
      <c r="CRR4" s="15" t="s">
        <v>12</v>
      </c>
      <c r="CRS4" s="15" t="s">
        <v>12</v>
      </c>
      <c r="CRT4" s="15" t="s">
        <v>12</v>
      </c>
      <c r="CRU4" s="15" t="s">
        <v>12</v>
      </c>
      <c r="CRV4" s="15" t="s">
        <v>12</v>
      </c>
      <c r="CRW4" s="15" t="s">
        <v>12</v>
      </c>
      <c r="CRX4" s="15" t="s">
        <v>12</v>
      </c>
      <c r="CRY4" s="15" t="s">
        <v>12</v>
      </c>
      <c r="CRZ4" s="15" t="s">
        <v>12</v>
      </c>
      <c r="CSA4" s="15" t="s">
        <v>12</v>
      </c>
      <c r="CSB4" s="15" t="s">
        <v>12</v>
      </c>
      <c r="CSC4" s="15" t="s">
        <v>12</v>
      </c>
      <c r="CSD4" s="15" t="s">
        <v>12</v>
      </c>
      <c r="CSE4" s="15" t="s">
        <v>12</v>
      </c>
      <c r="CSF4" s="15" t="s">
        <v>12</v>
      </c>
      <c r="CSG4" s="15" t="s">
        <v>12</v>
      </c>
      <c r="CSH4" s="15" t="s">
        <v>12</v>
      </c>
      <c r="CSI4" s="15" t="s">
        <v>12</v>
      </c>
      <c r="CSJ4" s="15" t="s">
        <v>12</v>
      </c>
      <c r="CSK4" s="15" t="s">
        <v>12</v>
      </c>
      <c r="CSL4" s="15" t="s">
        <v>12</v>
      </c>
      <c r="CSM4" s="15" t="s">
        <v>12</v>
      </c>
      <c r="CSN4" s="15" t="s">
        <v>12</v>
      </c>
      <c r="CSO4" s="15" t="s">
        <v>12</v>
      </c>
      <c r="CSP4" s="15" t="s">
        <v>12</v>
      </c>
      <c r="CSQ4" s="15" t="s">
        <v>12</v>
      </c>
      <c r="CSR4" s="15" t="s">
        <v>12</v>
      </c>
      <c r="CSS4" s="15" t="s">
        <v>12</v>
      </c>
      <c r="CST4" s="15" t="s">
        <v>12</v>
      </c>
      <c r="CSU4" s="15" t="s">
        <v>12</v>
      </c>
      <c r="CSV4" s="15" t="s">
        <v>12</v>
      </c>
      <c r="CSW4" s="15" t="s">
        <v>12</v>
      </c>
      <c r="CSX4" s="15" t="s">
        <v>12</v>
      </c>
      <c r="CSY4" s="15" t="s">
        <v>12</v>
      </c>
      <c r="CSZ4" s="15" t="s">
        <v>12</v>
      </c>
      <c r="CTA4" s="15" t="s">
        <v>12</v>
      </c>
      <c r="CTB4" s="15" t="s">
        <v>12</v>
      </c>
      <c r="CTC4" s="15" t="s">
        <v>12</v>
      </c>
      <c r="CTD4" s="15" t="s">
        <v>12</v>
      </c>
      <c r="CTE4" s="15" t="s">
        <v>12</v>
      </c>
      <c r="CTF4" s="15" t="s">
        <v>12</v>
      </c>
      <c r="CTG4" s="15" t="s">
        <v>12</v>
      </c>
      <c r="CTH4" s="15" t="s">
        <v>12</v>
      </c>
      <c r="CTI4" s="15" t="s">
        <v>12</v>
      </c>
      <c r="CTJ4" s="15" t="s">
        <v>12</v>
      </c>
      <c r="CTK4" s="15" t="s">
        <v>12</v>
      </c>
      <c r="CTL4" s="15" t="s">
        <v>12</v>
      </c>
      <c r="CTM4" s="15" t="s">
        <v>12</v>
      </c>
      <c r="CTN4" s="15" t="s">
        <v>12</v>
      </c>
      <c r="CTO4" s="15" t="s">
        <v>12</v>
      </c>
      <c r="CTP4" s="15" t="s">
        <v>12</v>
      </c>
      <c r="CTQ4" s="15" t="s">
        <v>12</v>
      </c>
      <c r="CTR4" s="15" t="s">
        <v>12</v>
      </c>
      <c r="CTS4" s="15" t="s">
        <v>12</v>
      </c>
      <c r="CTT4" s="15" t="s">
        <v>12</v>
      </c>
      <c r="CTU4" s="15" t="s">
        <v>12</v>
      </c>
      <c r="CTV4" s="15" t="s">
        <v>12</v>
      </c>
      <c r="CTW4" s="15" t="s">
        <v>12</v>
      </c>
      <c r="CTX4" s="15" t="s">
        <v>12</v>
      </c>
      <c r="CTY4" s="15" t="s">
        <v>12</v>
      </c>
      <c r="CTZ4" s="15" t="s">
        <v>12</v>
      </c>
      <c r="CUA4" s="15" t="s">
        <v>12</v>
      </c>
      <c r="CUB4" s="15" t="s">
        <v>12</v>
      </c>
      <c r="CUC4" s="15" t="s">
        <v>12</v>
      </c>
      <c r="CUD4" s="15" t="s">
        <v>12</v>
      </c>
      <c r="CUE4" s="15" t="s">
        <v>12</v>
      </c>
      <c r="CUF4" s="15" t="s">
        <v>12</v>
      </c>
      <c r="CUG4" s="15" t="s">
        <v>12</v>
      </c>
      <c r="CUH4" s="15" t="s">
        <v>12</v>
      </c>
      <c r="CUI4" s="15" t="s">
        <v>12</v>
      </c>
      <c r="CUJ4" s="15" t="s">
        <v>12</v>
      </c>
      <c r="CUK4" s="15" t="s">
        <v>12</v>
      </c>
      <c r="CUL4" s="15" t="s">
        <v>12</v>
      </c>
      <c r="CUM4" s="15" t="s">
        <v>12</v>
      </c>
      <c r="CUN4" s="15" t="s">
        <v>12</v>
      </c>
      <c r="CUO4" s="15" t="s">
        <v>12</v>
      </c>
      <c r="CUP4" s="15" t="s">
        <v>12</v>
      </c>
      <c r="CUQ4" s="15" t="s">
        <v>12</v>
      </c>
      <c r="CUR4" s="15" t="s">
        <v>12</v>
      </c>
      <c r="CUS4" s="15" t="s">
        <v>12</v>
      </c>
      <c r="CUT4" s="15" t="s">
        <v>12</v>
      </c>
      <c r="CUU4" s="15" t="s">
        <v>12</v>
      </c>
      <c r="CUV4" s="15" t="s">
        <v>12</v>
      </c>
      <c r="CUW4" s="15" t="s">
        <v>12</v>
      </c>
      <c r="CUX4" s="15" t="s">
        <v>12</v>
      </c>
      <c r="CUY4" s="15" t="s">
        <v>12</v>
      </c>
      <c r="CUZ4" s="15" t="s">
        <v>12</v>
      </c>
      <c r="CVA4" s="15" t="s">
        <v>12</v>
      </c>
      <c r="CVB4" s="15" t="s">
        <v>12</v>
      </c>
      <c r="CVC4" s="15" t="s">
        <v>12</v>
      </c>
      <c r="CVD4" s="15" t="s">
        <v>12</v>
      </c>
      <c r="CVE4" s="15" t="s">
        <v>12</v>
      </c>
      <c r="CVF4" s="15" t="s">
        <v>12</v>
      </c>
      <c r="CVG4" s="15" t="s">
        <v>12</v>
      </c>
      <c r="CVH4" s="15" t="s">
        <v>12</v>
      </c>
      <c r="CVI4" s="15" t="s">
        <v>12</v>
      </c>
      <c r="CVJ4" s="15" t="s">
        <v>12</v>
      </c>
      <c r="CVK4" s="15" t="s">
        <v>12</v>
      </c>
      <c r="CVL4" s="15" t="s">
        <v>12</v>
      </c>
      <c r="CVM4" s="15" t="s">
        <v>12</v>
      </c>
      <c r="CVN4" s="15" t="s">
        <v>12</v>
      </c>
      <c r="CVO4" s="15" t="s">
        <v>12</v>
      </c>
      <c r="CVP4" s="15" t="s">
        <v>12</v>
      </c>
      <c r="CVQ4" s="15" t="s">
        <v>12</v>
      </c>
      <c r="CVR4" s="15" t="s">
        <v>12</v>
      </c>
      <c r="CVS4" s="15" t="s">
        <v>12</v>
      </c>
      <c r="CVT4" s="15" t="s">
        <v>12</v>
      </c>
      <c r="CVU4" s="15" t="s">
        <v>12</v>
      </c>
      <c r="CVV4" s="15" t="s">
        <v>12</v>
      </c>
      <c r="CVW4" s="15" t="s">
        <v>12</v>
      </c>
      <c r="CVX4" s="15" t="s">
        <v>12</v>
      </c>
      <c r="CVY4" s="15" t="s">
        <v>12</v>
      </c>
      <c r="CVZ4" s="15" t="s">
        <v>12</v>
      </c>
      <c r="CWA4" s="15" t="s">
        <v>12</v>
      </c>
      <c r="CWB4" s="15" t="s">
        <v>12</v>
      </c>
      <c r="CWC4" s="15" t="s">
        <v>12</v>
      </c>
      <c r="CWD4" s="15" t="s">
        <v>12</v>
      </c>
      <c r="CWE4" s="15" t="s">
        <v>12</v>
      </c>
      <c r="CWF4" s="15" t="s">
        <v>12</v>
      </c>
      <c r="CWG4" s="15" t="s">
        <v>12</v>
      </c>
      <c r="CWH4" s="15" t="s">
        <v>12</v>
      </c>
      <c r="CWI4" s="15" t="s">
        <v>12</v>
      </c>
      <c r="CWJ4" s="15" t="s">
        <v>12</v>
      </c>
      <c r="CWK4" s="15" t="s">
        <v>12</v>
      </c>
      <c r="CWL4" s="15" t="s">
        <v>12</v>
      </c>
      <c r="CWM4" s="15" t="s">
        <v>12</v>
      </c>
      <c r="CWN4" s="15" t="s">
        <v>12</v>
      </c>
      <c r="CWO4" s="15" t="s">
        <v>12</v>
      </c>
      <c r="CWP4" s="15" t="s">
        <v>12</v>
      </c>
      <c r="CWQ4" s="15" t="s">
        <v>12</v>
      </c>
      <c r="CWR4" s="15" t="s">
        <v>12</v>
      </c>
      <c r="CWS4" s="15" t="s">
        <v>12</v>
      </c>
      <c r="CWT4" s="15" t="s">
        <v>12</v>
      </c>
      <c r="CWU4" s="15" t="s">
        <v>12</v>
      </c>
      <c r="CWV4" s="15" t="s">
        <v>12</v>
      </c>
      <c r="CWW4" s="15" t="s">
        <v>12</v>
      </c>
      <c r="CWX4" s="15" t="s">
        <v>12</v>
      </c>
      <c r="CWY4" s="15" t="s">
        <v>12</v>
      </c>
      <c r="CWZ4" s="15" t="s">
        <v>12</v>
      </c>
      <c r="CXA4" s="15" t="s">
        <v>12</v>
      </c>
      <c r="CXB4" s="15" t="s">
        <v>12</v>
      </c>
      <c r="CXC4" s="15" t="s">
        <v>12</v>
      </c>
      <c r="CXD4" s="15" t="s">
        <v>12</v>
      </c>
      <c r="CXE4" s="15" t="s">
        <v>12</v>
      </c>
      <c r="CXF4" s="15" t="s">
        <v>12</v>
      </c>
      <c r="CXG4" s="15" t="s">
        <v>12</v>
      </c>
      <c r="CXH4" s="15" t="s">
        <v>12</v>
      </c>
      <c r="CXI4" s="15" t="s">
        <v>12</v>
      </c>
      <c r="CXJ4" s="15" t="s">
        <v>12</v>
      </c>
      <c r="CXK4" s="15" t="s">
        <v>12</v>
      </c>
      <c r="CXL4" s="15" t="s">
        <v>12</v>
      </c>
      <c r="CXM4" s="15" t="s">
        <v>12</v>
      </c>
      <c r="CXN4" s="15" t="s">
        <v>12</v>
      </c>
      <c r="CXO4" s="15" t="s">
        <v>12</v>
      </c>
      <c r="CXP4" s="15" t="s">
        <v>12</v>
      </c>
      <c r="CXQ4" s="15" t="s">
        <v>12</v>
      </c>
      <c r="CXR4" s="15" t="s">
        <v>12</v>
      </c>
      <c r="CXS4" s="15" t="s">
        <v>12</v>
      </c>
      <c r="CXT4" s="15" t="s">
        <v>12</v>
      </c>
      <c r="CXU4" s="15" t="s">
        <v>12</v>
      </c>
      <c r="CXV4" s="15" t="s">
        <v>12</v>
      </c>
      <c r="CXW4" s="15" t="s">
        <v>12</v>
      </c>
      <c r="CXX4" s="15" t="s">
        <v>12</v>
      </c>
      <c r="CXY4" s="15" t="s">
        <v>12</v>
      </c>
      <c r="CXZ4" s="15" t="s">
        <v>12</v>
      </c>
      <c r="CYA4" s="15" t="s">
        <v>12</v>
      </c>
      <c r="CYB4" s="15" t="s">
        <v>12</v>
      </c>
      <c r="CYC4" s="15" t="s">
        <v>12</v>
      </c>
      <c r="CYD4" s="15" t="s">
        <v>12</v>
      </c>
      <c r="CYE4" s="15" t="s">
        <v>12</v>
      </c>
      <c r="CYF4" s="15" t="s">
        <v>12</v>
      </c>
      <c r="CYG4" s="15" t="s">
        <v>12</v>
      </c>
      <c r="CYH4" s="15" t="s">
        <v>12</v>
      </c>
      <c r="CYI4" s="15" t="s">
        <v>12</v>
      </c>
      <c r="CYJ4" s="15" t="s">
        <v>12</v>
      </c>
      <c r="CYK4" s="15" t="s">
        <v>12</v>
      </c>
      <c r="CYL4" s="15" t="s">
        <v>12</v>
      </c>
      <c r="CYM4" s="15" t="s">
        <v>12</v>
      </c>
      <c r="CYN4" s="15" t="s">
        <v>12</v>
      </c>
      <c r="CYO4" s="15" t="s">
        <v>12</v>
      </c>
      <c r="CYP4" s="15" t="s">
        <v>12</v>
      </c>
      <c r="CYQ4" s="15" t="s">
        <v>12</v>
      </c>
      <c r="CYR4" s="15" t="s">
        <v>12</v>
      </c>
      <c r="CYS4" s="15" t="s">
        <v>12</v>
      </c>
      <c r="CYT4" s="15" t="s">
        <v>12</v>
      </c>
      <c r="CYU4" s="15" t="s">
        <v>12</v>
      </c>
      <c r="CYV4" s="15" t="s">
        <v>12</v>
      </c>
      <c r="CYW4" s="15" t="s">
        <v>12</v>
      </c>
      <c r="CYX4" s="15" t="s">
        <v>12</v>
      </c>
      <c r="CYY4" s="15" t="s">
        <v>12</v>
      </c>
      <c r="CYZ4" s="15" t="s">
        <v>12</v>
      </c>
      <c r="CZA4" s="15" t="s">
        <v>12</v>
      </c>
      <c r="CZB4" s="15" t="s">
        <v>12</v>
      </c>
      <c r="CZC4" s="15" t="s">
        <v>12</v>
      </c>
      <c r="CZD4" s="15" t="s">
        <v>12</v>
      </c>
      <c r="CZE4" s="15" t="s">
        <v>12</v>
      </c>
      <c r="CZF4" s="15" t="s">
        <v>12</v>
      </c>
      <c r="CZG4" s="15" t="s">
        <v>12</v>
      </c>
      <c r="CZH4" s="15" t="s">
        <v>12</v>
      </c>
      <c r="CZI4" s="15" t="s">
        <v>12</v>
      </c>
      <c r="CZJ4" s="15" t="s">
        <v>12</v>
      </c>
      <c r="CZK4" s="15" t="s">
        <v>12</v>
      </c>
      <c r="CZL4" s="15" t="s">
        <v>12</v>
      </c>
      <c r="CZM4" s="15" t="s">
        <v>12</v>
      </c>
      <c r="CZN4" s="15" t="s">
        <v>12</v>
      </c>
      <c r="CZO4" s="15" t="s">
        <v>12</v>
      </c>
      <c r="CZP4" s="15" t="s">
        <v>12</v>
      </c>
      <c r="CZQ4" s="15" t="s">
        <v>12</v>
      </c>
      <c r="CZR4" s="15" t="s">
        <v>12</v>
      </c>
      <c r="CZS4" s="15" t="s">
        <v>12</v>
      </c>
      <c r="CZT4" s="15" t="s">
        <v>12</v>
      </c>
      <c r="CZU4" s="15" t="s">
        <v>12</v>
      </c>
      <c r="CZV4" s="15" t="s">
        <v>12</v>
      </c>
      <c r="CZW4" s="15" t="s">
        <v>12</v>
      </c>
      <c r="CZX4" s="15" t="s">
        <v>12</v>
      </c>
      <c r="CZY4" s="15" t="s">
        <v>12</v>
      </c>
      <c r="CZZ4" s="15" t="s">
        <v>12</v>
      </c>
      <c r="DAA4" s="15" t="s">
        <v>12</v>
      </c>
      <c r="DAB4" s="15" t="s">
        <v>12</v>
      </c>
      <c r="DAC4" s="15" t="s">
        <v>12</v>
      </c>
      <c r="DAD4" s="15" t="s">
        <v>12</v>
      </c>
      <c r="DAE4" s="15" t="s">
        <v>12</v>
      </c>
      <c r="DAF4" s="15" t="s">
        <v>12</v>
      </c>
      <c r="DAG4" s="15" t="s">
        <v>12</v>
      </c>
      <c r="DAH4" s="15" t="s">
        <v>12</v>
      </c>
      <c r="DAI4" s="15" t="s">
        <v>12</v>
      </c>
      <c r="DAJ4" s="15" t="s">
        <v>12</v>
      </c>
      <c r="DAK4" s="15" t="s">
        <v>12</v>
      </c>
      <c r="DAL4" s="15" t="s">
        <v>12</v>
      </c>
      <c r="DAM4" s="15" t="s">
        <v>12</v>
      </c>
      <c r="DAN4" s="15" t="s">
        <v>12</v>
      </c>
      <c r="DAO4" s="15" t="s">
        <v>12</v>
      </c>
      <c r="DAP4" s="15" t="s">
        <v>12</v>
      </c>
      <c r="DAQ4" s="15" t="s">
        <v>12</v>
      </c>
      <c r="DAR4" s="15" t="s">
        <v>12</v>
      </c>
      <c r="DAS4" s="15" t="s">
        <v>12</v>
      </c>
      <c r="DAT4" s="15" t="s">
        <v>12</v>
      </c>
      <c r="DAU4" s="15" t="s">
        <v>12</v>
      </c>
      <c r="DAV4" s="15" t="s">
        <v>12</v>
      </c>
      <c r="DAW4" s="15" t="s">
        <v>12</v>
      </c>
      <c r="DAX4" s="15" t="s">
        <v>12</v>
      </c>
      <c r="DAY4" s="15" t="s">
        <v>12</v>
      </c>
      <c r="DAZ4" s="15" t="s">
        <v>12</v>
      </c>
      <c r="DBA4" s="15" t="s">
        <v>12</v>
      </c>
      <c r="DBB4" s="15" t="s">
        <v>12</v>
      </c>
      <c r="DBC4" s="15" t="s">
        <v>12</v>
      </c>
      <c r="DBD4" s="15" t="s">
        <v>12</v>
      </c>
      <c r="DBE4" s="15" t="s">
        <v>12</v>
      </c>
      <c r="DBF4" s="15" t="s">
        <v>12</v>
      </c>
      <c r="DBG4" s="15" t="s">
        <v>12</v>
      </c>
      <c r="DBH4" s="15" t="s">
        <v>12</v>
      </c>
      <c r="DBI4" s="15" t="s">
        <v>12</v>
      </c>
      <c r="DBJ4" s="15" t="s">
        <v>12</v>
      </c>
      <c r="DBK4" s="15" t="s">
        <v>12</v>
      </c>
      <c r="DBL4" s="15" t="s">
        <v>12</v>
      </c>
      <c r="DBM4" s="15" t="s">
        <v>12</v>
      </c>
      <c r="DBN4" s="15" t="s">
        <v>12</v>
      </c>
      <c r="DBO4" s="15" t="s">
        <v>12</v>
      </c>
      <c r="DBP4" s="15" t="s">
        <v>12</v>
      </c>
      <c r="DBQ4" s="15" t="s">
        <v>12</v>
      </c>
      <c r="DBR4" s="15" t="s">
        <v>12</v>
      </c>
      <c r="DBS4" s="15" t="s">
        <v>12</v>
      </c>
      <c r="DBT4" s="15" t="s">
        <v>12</v>
      </c>
      <c r="DBU4" s="15" t="s">
        <v>12</v>
      </c>
      <c r="DBV4" s="15" t="s">
        <v>12</v>
      </c>
      <c r="DBW4" s="15" t="s">
        <v>12</v>
      </c>
      <c r="DBX4" s="15" t="s">
        <v>12</v>
      </c>
      <c r="DBY4" s="15" t="s">
        <v>12</v>
      </c>
      <c r="DBZ4" s="15" t="s">
        <v>12</v>
      </c>
      <c r="DCA4" s="15" t="s">
        <v>12</v>
      </c>
      <c r="DCB4" s="15" t="s">
        <v>12</v>
      </c>
      <c r="DCC4" s="15" t="s">
        <v>12</v>
      </c>
      <c r="DCD4" s="15" t="s">
        <v>12</v>
      </c>
      <c r="DCE4" s="15" t="s">
        <v>12</v>
      </c>
      <c r="DCF4" s="15" t="s">
        <v>12</v>
      </c>
      <c r="DCG4" s="15" t="s">
        <v>12</v>
      </c>
      <c r="DCH4" s="15" t="s">
        <v>12</v>
      </c>
      <c r="DCI4" s="15" t="s">
        <v>12</v>
      </c>
      <c r="DCJ4" s="15" t="s">
        <v>12</v>
      </c>
      <c r="DCK4" s="15" t="s">
        <v>12</v>
      </c>
      <c r="DCL4" s="15" t="s">
        <v>12</v>
      </c>
      <c r="DCM4" s="15" t="s">
        <v>12</v>
      </c>
      <c r="DCN4" s="15" t="s">
        <v>12</v>
      </c>
      <c r="DCO4" s="15" t="s">
        <v>12</v>
      </c>
      <c r="DCP4" s="15" t="s">
        <v>12</v>
      </c>
      <c r="DCQ4" s="15" t="s">
        <v>12</v>
      </c>
      <c r="DCR4" s="15" t="s">
        <v>12</v>
      </c>
      <c r="DCS4" s="15" t="s">
        <v>12</v>
      </c>
      <c r="DCT4" s="15" t="s">
        <v>12</v>
      </c>
      <c r="DCU4" s="15" t="s">
        <v>12</v>
      </c>
      <c r="DCV4" s="15" t="s">
        <v>12</v>
      </c>
      <c r="DCW4" s="15" t="s">
        <v>12</v>
      </c>
      <c r="DCX4" s="15" t="s">
        <v>12</v>
      </c>
      <c r="DCY4" s="15" t="s">
        <v>12</v>
      </c>
      <c r="DCZ4" s="15" t="s">
        <v>12</v>
      </c>
      <c r="DDA4" s="15" t="s">
        <v>12</v>
      </c>
      <c r="DDB4" s="15" t="s">
        <v>12</v>
      </c>
      <c r="DDC4" s="15" t="s">
        <v>12</v>
      </c>
      <c r="DDD4" s="15" t="s">
        <v>12</v>
      </c>
      <c r="DDE4" s="15" t="s">
        <v>12</v>
      </c>
      <c r="DDF4" s="15" t="s">
        <v>12</v>
      </c>
      <c r="DDG4" s="15" t="s">
        <v>12</v>
      </c>
      <c r="DDH4" s="15" t="s">
        <v>12</v>
      </c>
      <c r="DDI4" s="15" t="s">
        <v>12</v>
      </c>
      <c r="DDJ4" s="15" t="s">
        <v>12</v>
      </c>
      <c r="DDK4" s="15" t="s">
        <v>12</v>
      </c>
      <c r="DDL4" s="15" t="s">
        <v>12</v>
      </c>
      <c r="DDM4" s="15" t="s">
        <v>12</v>
      </c>
      <c r="DDN4" s="15" t="s">
        <v>12</v>
      </c>
      <c r="DDO4" s="15" t="s">
        <v>12</v>
      </c>
      <c r="DDP4" s="15" t="s">
        <v>12</v>
      </c>
      <c r="DDQ4" s="15" t="s">
        <v>12</v>
      </c>
      <c r="DDR4" s="15" t="s">
        <v>12</v>
      </c>
      <c r="DDS4" s="15" t="s">
        <v>12</v>
      </c>
      <c r="DDT4" s="15" t="s">
        <v>12</v>
      </c>
      <c r="DDU4" s="15" t="s">
        <v>12</v>
      </c>
      <c r="DDV4" s="15" t="s">
        <v>12</v>
      </c>
      <c r="DDW4" s="15" t="s">
        <v>12</v>
      </c>
      <c r="DDX4" s="15" t="s">
        <v>12</v>
      </c>
      <c r="DDY4" s="15" t="s">
        <v>12</v>
      </c>
      <c r="DDZ4" s="15" t="s">
        <v>12</v>
      </c>
      <c r="DEA4" s="15" t="s">
        <v>12</v>
      </c>
      <c r="DEB4" s="15" t="s">
        <v>12</v>
      </c>
      <c r="DEC4" s="15" t="s">
        <v>12</v>
      </c>
      <c r="DED4" s="15" t="s">
        <v>12</v>
      </c>
      <c r="DEE4" s="15" t="s">
        <v>12</v>
      </c>
      <c r="DEF4" s="15" t="s">
        <v>12</v>
      </c>
      <c r="DEG4" s="15" t="s">
        <v>12</v>
      </c>
      <c r="DEH4" s="15" t="s">
        <v>12</v>
      </c>
      <c r="DEI4" s="15" t="s">
        <v>12</v>
      </c>
      <c r="DEJ4" s="15" t="s">
        <v>12</v>
      </c>
      <c r="DEK4" s="15" t="s">
        <v>12</v>
      </c>
      <c r="DEL4" s="15" t="s">
        <v>12</v>
      </c>
      <c r="DEM4" s="15" t="s">
        <v>12</v>
      </c>
      <c r="DEN4" s="15" t="s">
        <v>12</v>
      </c>
      <c r="DEO4" s="15" t="s">
        <v>12</v>
      </c>
      <c r="DEP4" s="15" t="s">
        <v>12</v>
      </c>
      <c r="DEQ4" s="15" t="s">
        <v>12</v>
      </c>
      <c r="DER4" s="15" t="s">
        <v>12</v>
      </c>
      <c r="DES4" s="15" t="s">
        <v>12</v>
      </c>
      <c r="DET4" s="15" t="s">
        <v>12</v>
      </c>
      <c r="DEU4" s="15" t="s">
        <v>12</v>
      </c>
      <c r="DEV4" s="15" t="s">
        <v>12</v>
      </c>
      <c r="DEW4" s="15" t="s">
        <v>12</v>
      </c>
      <c r="DEX4" s="15" t="s">
        <v>12</v>
      </c>
      <c r="DEY4" s="15" t="s">
        <v>12</v>
      </c>
      <c r="DEZ4" s="15" t="s">
        <v>12</v>
      </c>
      <c r="DFA4" s="15" t="s">
        <v>12</v>
      </c>
      <c r="DFB4" s="15" t="s">
        <v>12</v>
      </c>
      <c r="DFC4" s="15" t="s">
        <v>12</v>
      </c>
      <c r="DFD4" s="15" t="s">
        <v>12</v>
      </c>
      <c r="DFE4" s="15" t="s">
        <v>12</v>
      </c>
      <c r="DFF4" s="15" t="s">
        <v>12</v>
      </c>
      <c r="DFG4" s="15" t="s">
        <v>12</v>
      </c>
      <c r="DFH4" s="15" t="s">
        <v>12</v>
      </c>
      <c r="DFI4" s="15" t="s">
        <v>12</v>
      </c>
      <c r="DFJ4" s="15" t="s">
        <v>12</v>
      </c>
      <c r="DFK4" s="15" t="s">
        <v>12</v>
      </c>
      <c r="DFL4" s="15" t="s">
        <v>12</v>
      </c>
      <c r="DFM4" s="15" t="s">
        <v>12</v>
      </c>
      <c r="DFN4" s="15" t="s">
        <v>12</v>
      </c>
      <c r="DFO4" s="15" t="s">
        <v>12</v>
      </c>
      <c r="DFP4" s="15" t="s">
        <v>12</v>
      </c>
      <c r="DFQ4" s="15" t="s">
        <v>12</v>
      </c>
      <c r="DFR4" s="15" t="s">
        <v>12</v>
      </c>
      <c r="DFS4" s="15" t="s">
        <v>12</v>
      </c>
      <c r="DFT4" s="15" t="s">
        <v>12</v>
      </c>
      <c r="DFU4" s="15" t="s">
        <v>12</v>
      </c>
      <c r="DFV4" s="15" t="s">
        <v>12</v>
      </c>
      <c r="DFW4" s="15" t="s">
        <v>12</v>
      </c>
      <c r="DFX4" s="15" t="s">
        <v>12</v>
      </c>
      <c r="DFY4" s="15" t="s">
        <v>12</v>
      </c>
      <c r="DFZ4" s="15" t="s">
        <v>12</v>
      </c>
      <c r="DGA4" s="15" t="s">
        <v>12</v>
      </c>
      <c r="DGB4" s="15" t="s">
        <v>12</v>
      </c>
      <c r="DGC4" s="15" t="s">
        <v>12</v>
      </c>
      <c r="DGD4" s="15" t="s">
        <v>12</v>
      </c>
      <c r="DGE4" s="15" t="s">
        <v>12</v>
      </c>
      <c r="DGF4" s="15" t="s">
        <v>12</v>
      </c>
      <c r="DGG4" s="15" t="s">
        <v>12</v>
      </c>
      <c r="DGH4" s="15" t="s">
        <v>12</v>
      </c>
      <c r="DGI4" s="15" t="s">
        <v>12</v>
      </c>
      <c r="DGJ4" s="15" t="s">
        <v>12</v>
      </c>
      <c r="DGK4" s="15" t="s">
        <v>12</v>
      </c>
      <c r="DGL4" s="15" t="s">
        <v>12</v>
      </c>
      <c r="DGM4" s="15" t="s">
        <v>12</v>
      </c>
      <c r="DGN4" s="15" t="s">
        <v>12</v>
      </c>
      <c r="DGO4" s="15" t="s">
        <v>12</v>
      </c>
      <c r="DGP4" s="15" t="s">
        <v>12</v>
      </c>
      <c r="DGQ4" s="15" t="s">
        <v>12</v>
      </c>
      <c r="DGR4" s="15" t="s">
        <v>12</v>
      </c>
      <c r="DGS4" s="15" t="s">
        <v>12</v>
      </c>
      <c r="DGT4" s="15" t="s">
        <v>12</v>
      </c>
      <c r="DGU4" s="15" t="s">
        <v>12</v>
      </c>
      <c r="DGV4" s="15" t="s">
        <v>12</v>
      </c>
      <c r="DGW4" s="15" t="s">
        <v>12</v>
      </c>
      <c r="DGX4" s="15" t="s">
        <v>12</v>
      </c>
      <c r="DGY4" s="15" t="s">
        <v>12</v>
      </c>
      <c r="DGZ4" s="15" t="s">
        <v>12</v>
      </c>
      <c r="DHA4" s="15" t="s">
        <v>12</v>
      </c>
      <c r="DHB4" s="15" t="s">
        <v>12</v>
      </c>
      <c r="DHC4" s="15" t="s">
        <v>12</v>
      </c>
      <c r="DHD4" s="15" t="s">
        <v>12</v>
      </c>
      <c r="DHE4" s="15" t="s">
        <v>12</v>
      </c>
      <c r="DHF4" s="15" t="s">
        <v>12</v>
      </c>
      <c r="DHG4" s="15" t="s">
        <v>12</v>
      </c>
      <c r="DHH4" s="15" t="s">
        <v>12</v>
      </c>
      <c r="DHI4" s="15" t="s">
        <v>12</v>
      </c>
      <c r="DHJ4" s="15" t="s">
        <v>12</v>
      </c>
      <c r="DHK4" s="15" t="s">
        <v>12</v>
      </c>
      <c r="DHL4" s="15" t="s">
        <v>12</v>
      </c>
      <c r="DHM4" s="15" t="s">
        <v>12</v>
      </c>
      <c r="DHN4" s="15" t="s">
        <v>12</v>
      </c>
      <c r="DHO4" s="15" t="s">
        <v>12</v>
      </c>
      <c r="DHP4" s="15" t="s">
        <v>12</v>
      </c>
      <c r="DHQ4" s="15" t="s">
        <v>12</v>
      </c>
      <c r="DHR4" s="15" t="s">
        <v>12</v>
      </c>
      <c r="DHS4" s="15" t="s">
        <v>12</v>
      </c>
      <c r="DHT4" s="15" t="s">
        <v>12</v>
      </c>
      <c r="DHU4" s="15" t="s">
        <v>12</v>
      </c>
      <c r="DHV4" s="15" t="s">
        <v>12</v>
      </c>
      <c r="DHW4" s="15" t="s">
        <v>12</v>
      </c>
      <c r="DHX4" s="15" t="s">
        <v>12</v>
      </c>
      <c r="DHY4" s="15" t="s">
        <v>12</v>
      </c>
      <c r="DHZ4" s="15" t="s">
        <v>12</v>
      </c>
      <c r="DIA4" s="15" t="s">
        <v>12</v>
      </c>
      <c r="DIB4" s="15" t="s">
        <v>12</v>
      </c>
      <c r="DIC4" s="15" t="s">
        <v>12</v>
      </c>
      <c r="DID4" s="15" t="s">
        <v>12</v>
      </c>
      <c r="DIE4" s="15" t="s">
        <v>12</v>
      </c>
      <c r="DIF4" s="15" t="s">
        <v>12</v>
      </c>
      <c r="DIG4" s="15" t="s">
        <v>12</v>
      </c>
      <c r="DIH4" s="15" t="s">
        <v>12</v>
      </c>
      <c r="DII4" s="15" t="s">
        <v>12</v>
      </c>
      <c r="DIJ4" s="15" t="s">
        <v>12</v>
      </c>
      <c r="DIK4" s="15" t="s">
        <v>12</v>
      </c>
      <c r="DIL4" s="15" t="s">
        <v>12</v>
      </c>
      <c r="DIM4" s="15" t="s">
        <v>12</v>
      </c>
      <c r="DIN4" s="15" t="s">
        <v>12</v>
      </c>
      <c r="DIO4" s="15" t="s">
        <v>12</v>
      </c>
      <c r="DIP4" s="15" t="s">
        <v>12</v>
      </c>
      <c r="DIQ4" s="15" t="s">
        <v>12</v>
      </c>
      <c r="DIR4" s="15" t="s">
        <v>12</v>
      </c>
      <c r="DIS4" s="15" t="s">
        <v>12</v>
      </c>
      <c r="DIT4" s="15" t="s">
        <v>12</v>
      </c>
      <c r="DIU4" s="15" t="s">
        <v>12</v>
      </c>
      <c r="DIV4" s="15" t="s">
        <v>12</v>
      </c>
      <c r="DIW4" s="15" t="s">
        <v>12</v>
      </c>
      <c r="DIX4" s="15" t="s">
        <v>12</v>
      </c>
      <c r="DIY4" s="15" t="s">
        <v>12</v>
      </c>
      <c r="DIZ4" s="15" t="s">
        <v>12</v>
      </c>
      <c r="DJA4" s="15" t="s">
        <v>12</v>
      </c>
      <c r="DJB4" s="15" t="s">
        <v>12</v>
      </c>
      <c r="DJC4" s="15" t="s">
        <v>12</v>
      </c>
      <c r="DJD4" s="15" t="s">
        <v>12</v>
      </c>
      <c r="DJE4" s="15" t="s">
        <v>12</v>
      </c>
      <c r="DJF4" s="15" t="s">
        <v>12</v>
      </c>
      <c r="DJG4" s="15" t="s">
        <v>12</v>
      </c>
      <c r="DJH4" s="15" t="s">
        <v>12</v>
      </c>
      <c r="DJI4" s="15" t="s">
        <v>12</v>
      </c>
      <c r="DJJ4" s="15" t="s">
        <v>12</v>
      </c>
      <c r="DJK4" s="15" t="s">
        <v>12</v>
      </c>
      <c r="DJL4" s="15" t="s">
        <v>12</v>
      </c>
      <c r="DJM4" s="15" t="s">
        <v>12</v>
      </c>
      <c r="DJN4" s="15" t="s">
        <v>12</v>
      </c>
      <c r="DJO4" s="15" t="s">
        <v>12</v>
      </c>
      <c r="DJP4" s="15" t="s">
        <v>12</v>
      </c>
      <c r="DJQ4" s="15" t="s">
        <v>12</v>
      </c>
      <c r="DJR4" s="15" t="s">
        <v>12</v>
      </c>
      <c r="DJS4" s="15" t="s">
        <v>12</v>
      </c>
      <c r="DJT4" s="15" t="s">
        <v>12</v>
      </c>
      <c r="DJU4" s="15" t="s">
        <v>12</v>
      </c>
      <c r="DJV4" s="15" t="s">
        <v>12</v>
      </c>
      <c r="DJW4" s="15" t="s">
        <v>12</v>
      </c>
      <c r="DJX4" s="15" t="s">
        <v>12</v>
      </c>
      <c r="DJY4" s="15" t="s">
        <v>12</v>
      </c>
      <c r="DJZ4" s="15" t="s">
        <v>12</v>
      </c>
      <c r="DKA4" s="15" t="s">
        <v>12</v>
      </c>
      <c r="DKB4" s="15" t="s">
        <v>12</v>
      </c>
      <c r="DKC4" s="15" t="s">
        <v>12</v>
      </c>
      <c r="DKD4" s="15" t="s">
        <v>12</v>
      </c>
      <c r="DKE4" s="15" t="s">
        <v>12</v>
      </c>
      <c r="DKF4" s="15" t="s">
        <v>12</v>
      </c>
      <c r="DKG4" s="15" t="s">
        <v>12</v>
      </c>
      <c r="DKH4" s="15" t="s">
        <v>12</v>
      </c>
      <c r="DKI4" s="15" t="s">
        <v>12</v>
      </c>
      <c r="DKJ4" s="15" t="s">
        <v>12</v>
      </c>
      <c r="DKK4" s="15" t="s">
        <v>12</v>
      </c>
      <c r="DKL4" s="15" t="s">
        <v>12</v>
      </c>
      <c r="DKM4" s="15" t="s">
        <v>12</v>
      </c>
      <c r="DKN4" s="15" t="s">
        <v>12</v>
      </c>
      <c r="DKO4" s="15" t="s">
        <v>12</v>
      </c>
      <c r="DKP4" s="15" t="s">
        <v>12</v>
      </c>
      <c r="DKQ4" s="15" t="s">
        <v>12</v>
      </c>
      <c r="DKR4" s="15" t="s">
        <v>12</v>
      </c>
      <c r="DKS4" s="15" t="s">
        <v>12</v>
      </c>
      <c r="DKT4" s="15" t="s">
        <v>12</v>
      </c>
      <c r="DKU4" s="15" t="s">
        <v>12</v>
      </c>
      <c r="DKV4" s="15" t="s">
        <v>12</v>
      </c>
      <c r="DKW4" s="15" t="s">
        <v>12</v>
      </c>
      <c r="DKX4" s="15" t="s">
        <v>12</v>
      </c>
      <c r="DKY4" s="15" t="s">
        <v>12</v>
      </c>
      <c r="DKZ4" s="15" t="s">
        <v>12</v>
      </c>
      <c r="DLA4" s="15" t="s">
        <v>12</v>
      </c>
      <c r="DLB4" s="15" t="s">
        <v>12</v>
      </c>
      <c r="DLC4" s="15" t="s">
        <v>12</v>
      </c>
      <c r="DLD4" s="15" t="s">
        <v>12</v>
      </c>
      <c r="DLE4" s="15" t="s">
        <v>12</v>
      </c>
      <c r="DLF4" s="15" t="s">
        <v>12</v>
      </c>
      <c r="DLG4" s="15" t="s">
        <v>12</v>
      </c>
      <c r="DLH4" s="15" t="s">
        <v>12</v>
      </c>
      <c r="DLI4" s="15" t="s">
        <v>12</v>
      </c>
      <c r="DLJ4" s="15" t="s">
        <v>12</v>
      </c>
      <c r="DLK4" s="15" t="s">
        <v>12</v>
      </c>
      <c r="DLL4" s="15" t="s">
        <v>12</v>
      </c>
      <c r="DLM4" s="15" t="s">
        <v>12</v>
      </c>
      <c r="DLN4" s="15" t="s">
        <v>12</v>
      </c>
      <c r="DLO4" s="15" t="s">
        <v>12</v>
      </c>
      <c r="DLP4" s="15" t="s">
        <v>12</v>
      </c>
      <c r="DLQ4" s="15" t="s">
        <v>12</v>
      </c>
      <c r="DLR4" s="15" t="s">
        <v>12</v>
      </c>
      <c r="DLS4" s="15" t="s">
        <v>12</v>
      </c>
      <c r="DLT4" s="15" t="s">
        <v>12</v>
      </c>
      <c r="DLU4" s="15" t="s">
        <v>12</v>
      </c>
      <c r="DLV4" s="15" t="s">
        <v>12</v>
      </c>
      <c r="DLW4" s="15" t="s">
        <v>12</v>
      </c>
      <c r="DLX4" s="15" t="s">
        <v>12</v>
      </c>
      <c r="DLY4" s="15" t="s">
        <v>12</v>
      </c>
      <c r="DLZ4" s="15" t="s">
        <v>12</v>
      </c>
      <c r="DMA4" s="15" t="s">
        <v>12</v>
      </c>
      <c r="DMB4" s="15" t="s">
        <v>12</v>
      </c>
      <c r="DMC4" s="15" t="s">
        <v>12</v>
      </c>
      <c r="DMD4" s="15" t="s">
        <v>12</v>
      </c>
      <c r="DME4" s="15" t="s">
        <v>12</v>
      </c>
      <c r="DMF4" s="15" t="s">
        <v>12</v>
      </c>
      <c r="DMG4" s="15" t="s">
        <v>12</v>
      </c>
      <c r="DMH4" s="15" t="s">
        <v>12</v>
      </c>
      <c r="DMI4" s="15" t="s">
        <v>12</v>
      </c>
      <c r="DMJ4" s="15" t="s">
        <v>12</v>
      </c>
      <c r="DMK4" s="15" t="s">
        <v>12</v>
      </c>
      <c r="DML4" s="15" t="s">
        <v>12</v>
      </c>
      <c r="DMM4" s="15" t="s">
        <v>12</v>
      </c>
      <c r="DMN4" s="15" t="s">
        <v>12</v>
      </c>
      <c r="DMO4" s="15" t="s">
        <v>12</v>
      </c>
      <c r="DMP4" s="15" t="s">
        <v>12</v>
      </c>
      <c r="DMQ4" s="15" t="s">
        <v>12</v>
      </c>
      <c r="DMR4" s="15" t="s">
        <v>12</v>
      </c>
      <c r="DMS4" s="15" t="s">
        <v>12</v>
      </c>
      <c r="DMT4" s="15" t="s">
        <v>12</v>
      </c>
      <c r="DMU4" s="15" t="s">
        <v>12</v>
      </c>
      <c r="DMV4" s="15" t="s">
        <v>12</v>
      </c>
      <c r="DMW4" s="15" t="s">
        <v>12</v>
      </c>
      <c r="DMX4" s="15" t="s">
        <v>12</v>
      </c>
      <c r="DMY4" s="15" t="s">
        <v>12</v>
      </c>
      <c r="DMZ4" s="15" t="s">
        <v>12</v>
      </c>
      <c r="DNA4" s="15" t="s">
        <v>12</v>
      </c>
      <c r="DNB4" s="15" t="s">
        <v>12</v>
      </c>
      <c r="DNC4" s="15" t="s">
        <v>12</v>
      </c>
      <c r="DND4" s="15" t="s">
        <v>12</v>
      </c>
      <c r="DNE4" s="15" t="s">
        <v>12</v>
      </c>
      <c r="DNF4" s="15" t="s">
        <v>12</v>
      </c>
      <c r="DNG4" s="15" t="s">
        <v>12</v>
      </c>
      <c r="DNH4" s="15" t="s">
        <v>12</v>
      </c>
      <c r="DNI4" s="15" t="s">
        <v>12</v>
      </c>
      <c r="DNJ4" s="15" t="s">
        <v>12</v>
      </c>
      <c r="DNK4" s="15" t="s">
        <v>12</v>
      </c>
      <c r="DNL4" s="15" t="s">
        <v>12</v>
      </c>
      <c r="DNM4" s="15" t="s">
        <v>12</v>
      </c>
      <c r="DNN4" s="15" t="s">
        <v>12</v>
      </c>
      <c r="DNO4" s="15" t="s">
        <v>12</v>
      </c>
      <c r="DNP4" s="15" t="s">
        <v>12</v>
      </c>
      <c r="DNQ4" s="15" t="s">
        <v>12</v>
      </c>
      <c r="DNR4" s="15" t="s">
        <v>12</v>
      </c>
      <c r="DNS4" s="15" t="s">
        <v>12</v>
      </c>
      <c r="DNT4" s="15" t="s">
        <v>12</v>
      </c>
      <c r="DNU4" s="15" t="s">
        <v>12</v>
      </c>
      <c r="DNV4" s="15" t="s">
        <v>12</v>
      </c>
      <c r="DNW4" s="15" t="s">
        <v>12</v>
      </c>
      <c r="DNX4" s="15" t="s">
        <v>12</v>
      </c>
      <c r="DNY4" s="15" t="s">
        <v>12</v>
      </c>
      <c r="DNZ4" s="15" t="s">
        <v>12</v>
      </c>
      <c r="DOA4" s="15" t="s">
        <v>12</v>
      </c>
      <c r="DOB4" s="15" t="s">
        <v>12</v>
      </c>
      <c r="DOC4" s="15" t="s">
        <v>12</v>
      </c>
      <c r="DOD4" s="15" t="s">
        <v>12</v>
      </c>
      <c r="DOE4" s="15" t="s">
        <v>12</v>
      </c>
      <c r="DOF4" s="15" t="s">
        <v>12</v>
      </c>
      <c r="DOG4" s="15" t="s">
        <v>12</v>
      </c>
      <c r="DOH4" s="15" t="s">
        <v>12</v>
      </c>
      <c r="DOI4" s="15" t="s">
        <v>12</v>
      </c>
      <c r="DOJ4" s="15" t="s">
        <v>12</v>
      </c>
      <c r="DOK4" s="15" t="s">
        <v>12</v>
      </c>
      <c r="DOL4" s="15" t="s">
        <v>12</v>
      </c>
      <c r="DOM4" s="15" t="s">
        <v>12</v>
      </c>
      <c r="DON4" s="15" t="s">
        <v>12</v>
      </c>
      <c r="DOO4" s="15" t="s">
        <v>12</v>
      </c>
      <c r="DOP4" s="15" t="s">
        <v>12</v>
      </c>
      <c r="DOQ4" s="15" t="s">
        <v>12</v>
      </c>
      <c r="DOR4" s="15" t="s">
        <v>12</v>
      </c>
      <c r="DOS4" s="15" t="s">
        <v>12</v>
      </c>
      <c r="DOT4" s="15" t="s">
        <v>12</v>
      </c>
      <c r="DOU4" s="15" t="s">
        <v>12</v>
      </c>
      <c r="DOV4" s="15" t="s">
        <v>12</v>
      </c>
      <c r="DOW4" s="15" t="s">
        <v>12</v>
      </c>
      <c r="DOX4" s="15" t="s">
        <v>12</v>
      </c>
      <c r="DOY4" s="15" t="s">
        <v>12</v>
      </c>
      <c r="DOZ4" s="15" t="s">
        <v>12</v>
      </c>
      <c r="DPA4" s="15" t="s">
        <v>12</v>
      </c>
      <c r="DPB4" s="15" t="s">
        <v>12</v>
      </c>
      <c r="DPC4" s="15" t="s">
        <v>12</v>
      </c>
      <c r="DPD4" s="15" t="s">
        <v>12</v>
      </c>
      <c r="DPE4" s="15" t="s">
        <v>12</v>
      </c>
      <c r="DPF4" s="15" t="s">
        <v>12</v>
      </c>
      <c r="DPG4" s="15" t="s">
        <v>12</v>
      </c>
      <c r="DPH4" s="15" t="s">
        <v>12</v>
      </c>
      <c r="DPI4" s="15" t="s">
        <v>12</v>
      </c>
      <c r="DPJ4" s="15" t="s">
        <v>12</v>
      </c>
      <c r="DPK4" s="15" t="s">
        <v>12</v>
      </c>
      <c r="DPL4" s="15" t="s">
        <v>12</v>
      </c>
      <c r="DPM4" s="15" t="s">
        <v>12</v>
      </c>
      <c r="DPN4" s="15" t="s">
        <v>12</v>
      </c>
      <c r="DPO4" s="15" t="s">
        <v>12</v>
      </c>
      <c r="DPP4" s="15" t="s">
        <v>12</v>
      </c>
      <c r="DPQ4" s="15" t="s">
        <v>12</v>
      </c>
      <c r="DPR4" s="15" t="s">
        <v>12</v>
      </c>
      <c r="DPS4" s="15" t="s">
        <v>12</v>
      </c>
      <c r="DPT4" s="15" t="s">
        <v>12</v>
      </c>
      <c r="DPU4" s="15" t="s">
        <v>12</v>
      </c>
      <c r="DPV4" s="15" t="s">
        <v>12</v>
      </c>
      <c r="DPW4" s="15" t="s">
        <v>12</v>
      </c>
      <c r="DPX4" s="15" t="s">
        <v>12</v>
      </c>
      <c r="DPY4" s="15" t="s">
        <v>12</v>
      </c>
      <c r="DPZ4" s="15" t="s">
        <v>12</v>
      </c>
      <c r="DQA4" s="15" t="s">
        <v>12</v>
      </c>
      <c r="DQB4" s="15" t="s">
        <v>12</v>
      </c>
      <c r="DQC4" s="15" t="s">
        <v>12</v>
      </c>
      <c r="DQD4" s="15" t="s">
        <v>12</v>
      </c>
      <c r="DQE4" s="15" t="s">
        <v>12</v>
      </c>
      <c r="DQF4" s="15" t="s">
        <v>12</v>
      </c>
      <c r="DQG4" s="15" t="s">
        <v>12</v>
      </c>
      <c r="DQH4" s="15" t="s">
        <v>12</v>
      </c>
      <c r="DQI4" s="15" t="s">
        <v>12</v>
      </c>
      <c r="DQJ4" s="15" t="s">
        <v>12</v>
      </c>
      <c r="DQK4" s="15" t="s">
        <v>12</v>
      </c>
      <c r="DQL4" s="15" t="s">
        <v>12</v>
      </c>
      <c r="DQM4" s="15" t="s">
        <v>12</v>
      </c>
      <c r="DQN4" s="15" t="s">
        <v>12</v>
      </c>
      <c r="DQO4" s="15" t="s">
        <v>12</v>
      </c>
      <c r="DQP4" s="15" t="s">
        <v>12</v>
      </c>
      <c r="DQQ4" s="15" t="s">
        <v>12</v>
      </c>
      <c r="DQR4" s="15" t="s">
        <v>12</v>
      </c>
      <c r="DQS4" s="15" t="s">
        <v>12</v>
      </c>
      <c r="DQT4" s="15" t="s">
        <v>12</v>
      </c>
      <c r="DQU4" s="15" t="s">
        <v>12</v>
      </c>
      <c r="DQV4" s="15" t="s">
        <v>12</v>
      </c>
      <c r="DQW4" s="15" t="s">
        <v>12</v>
      </c>
      <c r="DQX4" s="15" t="s">
        <v>12</v>
      </c>
      <c r="DQY4" s="15" t="s">
        <v>12</v>
      </c>
      <c r="DQZ4" s="15" t="s">
        <v>12</v>
      </c>
      <c r="DRA4" s="15" t="s">
        <v>12</v>
      </c>
      <c r="DRB4" s="15" t="s">
        <v>12</v>
      </c>
      <c r="DRC4" s="15" t="s">
        <v>12</v>
      </c>
      <c r="DRD4" s="15" t="s">
        <v>12</v>
      </c>
      <c r="DRE4" s="15" t="s">
        <v>12</v>
      </c>
      <c r="DRF4" s="15" t="s">
        <v>12</v>
      </c>
      <c r="DRG4" s="15" t="s">
        <v>12</v>
      </c>
      <c r="DRH4" s="15" t="s">
        <v>12</v>
      </c>
      <c r="DRI4" s="15" t="s">
        <v>12</v>
      </c>
      <c r="DRJ4" s="15" t="s">
        <v>12</v>
      </c>
      <c r="DRK4" s="15" t="s">
        <v>12</v>
      </c>
      <c r="DRL4" s="15" t="s">
        <v>12</v>
      </c>
      <c r="DRM4" s="15" t="s">
        <v>12</v>
      </c>
      <c r="DRN4" s="15" t="s">
        <v>12</v>
      </c>
      <c r="DRO4" s="15" t="s">
        <v>12</v>
      </c>
      <c r="DRP4" s="15" t="s">
        <v>12</v>
      </c>
      <c r="DRQ4" s="15" t="s">
        <v>12</v>
      </c>
      <c r="DRR4" s="15" t="s">
        <v>12</v>
      </c>
      <c r="DRS4" s="15" t="s">
        <v>12</v>
      </c>
      <c r="DRT4" s="15" t="s">
        <v>12</v>
      </c>
      <c r="DRU4" s="15" t="s">
        <v>12</v>
      </c>
      <c r="DRV4" s="15" t="s">
        <v>12</v>
      </c>
      <c r="DRW4" s="15" t="s">
        <v>12</v>
      </c>
      <c r="DRX4" s="15" t="s">
        <v>12</v>
      </c>
      <c r="DRY4" s="15" t="s">
        <v>12</v>
      </c>
      <c r="DRZ4" s="15" t="s">
        <v>12</v>
      </c>
      <c r="DSA4" s="15" t="s">
        <v>12</v>
      </c>
      <c r="DSB4" s="15" t="s">
        <v>12</v>
      </c>
      <c r="DSC4" s="15" t="s">
        <v>12</v>
      </c>
      <c r="DSD4" s="15" t="s">
        <v>12</v>
      </c>
      <c r="DSE4" s="15" t="s">
        <v>12</v>
      </c>
      <c r="DSF4" s="15" t="s">
        <v>12</v>
      </c>
      <c r="DSG4" s="15" t="s">
        <v>12</v>
      </c>
      <c r="DSH4" s="15" t="s">
        <v>12</v>
      </c>
      <c r="DSI4" s="15" t="s">
        <v>12</v>
      </c>
      <c r="DSJ4" s="15" t="s">
        <v>12</v>
      </c>
      <c r="DSK4" s="15" t="s">
        <v>12</v>
      </c>
      <c r="DSL4" s="15" t="s">
        <v>12</v>
      </c>
      <c r="DSM4" s="15" t="s">
        <v>12</v>
      </c>
      <c r="DSN4" s="15" t="s">
        <v>12</v>
      </c>
      <c r="DSO4" s="15" t="s">
        <v>12</v>
      </c>
      <c r="DSP4" s="15" t="s">
        <v>12</v>
      </c>
      <c r="DSQ4" s="15" t="s">
        <v>12</v>
      </c>
      <c r="DSR4" s="15" t="s">
        <v>12</v>
      </c>
      <c r="DSS4" s="15" t="s">
        <v>12</v>
      </c>
      <c r="DST4" s="15" t="s">
        <v>12</v>
      </c>
      <c r="DSU4" s="15" t="s">
        <v>12</v>
      </c>
      <c r="DSV4" s="15" t="s">
        <v>12</v>
      </c>
      <c r="DSW4" s="15" t="s">
        <v>12</v>
      </c>
      <c r="DSX4" s="15" t="s">
        <v>12</v>
      </c>
      <c r="DSY4" s="15" t="s">
        <v>12</v>
      </c>
      <c r="DSZ4" s="15" t="s">
        <v>12</v>
      </c>
      <c r="DTA4" s="15" t="s">
        <v>12</v>
      </c>
      <c r="DTB4" s="15" t="s">
        <v>12</v>
      </c>
      <c r="DTC4" s="15" t="s">
        <v>12</v>
      </c>
      <c r="DTD4" s="15" t="s">
        <v>12</v>
      </c>
      <c r="DTE4" s="15" t="s">
        <v>12</v>
      </c>
      <c r="DTF4" s="15" t="s">
        <v>12</v>
      </c>
      <c r="DTG4" s="15" t="s">
        <v>12</v>
      </c>
      <c r="DTH4" s="15" t="s">
        <v>12</v>
      </c>
      <c r="DTI4" s="15" t="s">
        <v>12</v>
      </c>
      <c r="DTJ4" s="15" t="s">
        <v>12</v>
      </c>
      <c r="DTK4" s="15" t="s">
        <v>12</v>
      </c>
      <c r="DTL4" s="15" t="s">
        <v>12</v>
      </c>
      <c r="DTM4" s="15" t="s">
        <v>12</v>
      </c>
      <c r="DTN4" s="15" t="s">
        <v>12</v>
      </c>
      <c r="DTO4" s="15" t="s">
        <v>12</v>
      </c>
      <c r="DTP4" s="15" t="s">
        <v>12</v>
      </c>
      <c r="DTQ4" s="15" t="s">
        <v>12</v>
      </c>
      <c r="DTR4" s="15" t="s">
        <v>12</v>
      </c>
      <c r="DTS4" s="15" t="s">
        <v>12</v>
      </c>
      <c r="DTT4" s="15" t="s">
        <v>12</v>
      </c>
      <c r="DTU4" s="15" t="s">
        <v>12</v>
      </c>
      <c r="DTV4" s="15" t="s">
        <v>12</v>
      </c>
      <c r="DTW4" s="15" t="s">
        <v>12</v>
      </c>
      <c r="DTX4" s="15" t="s">
        <v>12</v>
      </c>
      <c r="DTY4" s="15" t="s">
        <v>12</v>
      </c>
      <c r="DTZ4" s="15" t="s">
        <v>12</v>
      </c>
      <c r="DUA4" s="15" t="s">
        <v>12</v>
      </c>
      <c r="DUB4" s="15" t="s">
        <v>12</v>
      </c>
      <c r="DUC4" s="15" t="s">
        <v>12</v>
      </c>
      <c r="DUD4" s="15" t="s">
        <v>12</v>
      </c>
      <c r="DUE4" s="15" t="s">
        <v>12</v>
      </c>
      <c r="DUF4" s="15" t="s">
        <v>12</v>
      </c>
      <c r="DUG4" s="15" t="s">
        <v>12</v>
      </c>
      <c r="DUH4" s="15" t="s">
        <v>12</v>
      </c>
      <c r="DUI4" s="15" t="s">
        <v>12</v>
      </c>
      <c r="DUJ4" s="15" t="s">
        <v>12</v>
      </c>
      <c r="DUK4" s="15" t="s">
        <v>12</v>
      </c>
      <c r="DUL4" s="15" t="s">
        <v>12</v>
      </c>
      <c r="DUM4" s="15" t="s">
        <v>12</v>
      </c>
      <c r="DUN4" s="15" t="s">
        <v>12</v>
      </c>
      <c r="DUO4" s="15" t="s">
        <v>12</v>
      </c>
      <c r="DUP4" s="15" t="s">
        <v>12</v>
      </c>
      <c r="DUQ4" s="15" t="s">
        <v>12</v>
      </c>
      <c r="DUR4" s="15" t="s">
        <v>12</v>
      </c>
      <c r="DUS4" s="15" t="s">
        <v>12</v>
      </c>
      <c r="DUT4" s="15" t="s">
        <v>12</v>
      </c>
      <c r="DUU4" s="15" t="s">
        <v>12</v>
      </c>
      <c r="DUV4" s="15" t="s">
        <v>12</v>
      </c>
      <c r="DUW4" s="15" t="s">
        <v>12</v>
      </c>
      <c r="DUX4" s="15" t="s">
        <v>12</v>
      </c>
      <c r="DUY4" s="15" t="s">
        <v>12</v>
      </c>
      <c r="DUZ4" s="15" t="s">
        <v>12</v>
      </c>
      <c r="DVA4" s="15" t="s">
        <v>12</v>
      </c>
      <c r="DVB4" s="15" t="s">
        <v>12</v>
      </c>
      <c r="DVC4" s="15" t="s">
        <v>12</v>
      </c>
      <c r="DVD4" s="15" t="s">
        <v>12</v>
      </c>
      <c r="DVE4" s="15" t="s">
        <v>12</v>
      </c>
      <c r="DVF4" s="15" t="s">
        <v>12</v>
      </c>
      <c r="DVG4" s="15" t="s">
        <v>12</v>
      </c>
      <c r="DVH4" s="15" t="s">
        <v>12</v>
      </c>
      <c r="DVI4" s="15" t="s">
        <v>12</v>
      </c>
      <c r="DVJ4" s="15" t="s">
        <v>12</v>
      </c>
      <c r="DVK4" s="15" t="s">
        <v>12</v>
      </c>
      <c r="DVL4" s="15" t="s">
        <v>12</v>
      </c>
      <c r="DVM4" s="15" t="s">
        <v>12</v>
      </c>
      <c r="DVN4" s="15" t="s">
        <v>12</v>
      </c>
      <c r="DVO4" s="15" t="s">
        <v>12</v>
      </c>
      <c r="DVP4" s="15" t="s">
        <v>12</v>
      </c>
      <c r="DVQ4" s="15" t="s">
        <v>12</v>
      </c>
      <c r="DVR4" s="15" t="s">
        <v>12</v>
      </c>
      <c r="DVS4" s="15" t="s">
        <v>12</v>
      </c>
      <c r="DVT4" s="15" t="s">
        <v>12</v>
      </c>
      <c r="DVU4" s="15" t="s">
        <v>12</v>
      </c>
      <c r="DVV4" s="15" t="s">
        <v>12</v>
      </c>
      <c r="DVW4" s="15" t="s">
        <v>12</v>
      </c>
      <c r="DVX4" s="15" t="s">
        <v>12</v>
      </c>
      <c r="DVY4" s="15" t="s">
        <v>12</v>
      </c>
      <c r="DVZ4" s="15" t="s">
        <v>12</v>
      </c>
      <c r="DWA4" s="15" t="s">
        <v>12</v>
      </c>
      <c r="DWB4" s="15" t="s">
        <v>12</v>
      </c>
      <c r="DWC4" s="15" t="s">
        <v>12</v>
      </c>
      <c r="DWD4" s="15" t="s">
        <v>12</v>
      </c>
      <c r="DWE4" s="15" t="s">
        <v>12</v>
      </c>
      <c r="DWF4" s="15" t="s">
        <v>12</v>
      </c>
      <c r="DWG4" s="15" t="s">
        <v>12</v>
      </c>
      <c r="DWH4" s="15" t="s">
        <v>12</v>
      </c>
      <c r="DWI4" s="15" t="s">
        <v>12</v>
      </c>
      <c r="DWJ4" s="15" t="s">
        <v>12</v>
      </c>
      <c r="DWK4" s="15" t="s">
        <v>12</v>
      </c>
      <c r="DWL4" s="15" t="s">
        <v>12</v>
      </c>
      <c r="DWM4" s="15" t="s">
        <v>12</v>
      </c>
      <c r="DWN4" s="15" t="s">
        <v>12</v>
      </c>
      <c r="DWO4" s="15" t="s">
        <v>12</v>
      </c>
      <c r="DWP4" s="15" t="s">
        <v>12</v>
      </c>
      <c r="DWQ4" s="15" t="s">
        <v>12</v>
      </c>
      <c r="DWR4" s="15" t="s">
        <v>12</v>
      </c>
      <c r="DWS4" s="15" t="s">
        <v>12</v>
      </c>
      <c r="DWT4" s="15" t="s">
        <v>12</v>
      </c>
      <c r="DWU4" s="15" t="s">
        <v>12</v>
      </c>
      <c r="DWV4" s="15" t="s">
        <v>12</v>
      </c>
      <c r="DWW4" s="15" t="s">
        <v>12</v>
      </c>
      <c r="DWX4" s="15" t="s">
        <v>12</v>
      </c>
      <c r="DWY4" s="15" t="s">
        <v>12</v>
      </c>
      <c r="DWZ4" s="15" t="s">
        <v>12</v>
      </c>
      <c r="DXA4" s="15" t="s">
        <v>12</v>
      </c>
      <c r="DXB4" s="15" t="s">
        <v>12</v>
      </c>
      <c r="DXC4" s="15" t="s">
        <v>12</v>
      </c>
      <c r="DXD4" s="15" t="s">
        <v>12</v>
      </c>
      <c r="DXE4" s="15" t="s">
        <v>12</v>
      </c>
      <c r="DXF4" s="15" t="s">
        <v>12</v>
      </c>
      <c r="DXG4" s="15" t="s">
        <v>12</v>
      </c>
      <c r="DXH4" s="15" t="s">
        <v>12</v>
      </c>
      <c r="DXI4" s="15" t="s">
        <v>12</v>
      </c>
      <c r="DXJ4" s="15" t="s">
        <v>12</v>
      </c>
      <c r="DXK4" s="15" t="s">
        <v>12</v>
      </c>
      <c r="DXL4" s="15" t="s">
        <v>12</v>
      </c>
      <c r="DXM4" s="15" t="s">
        <v>12</v>
      </c>
      <c r="DXN4" s="15" t="s">
        <v>12</v>
      </c>
      <c r="DXO4" s="15" t="s">
        <v>12</v>
      </c>
      <c r="DXP4" s="15" t="s">
        <v>12</v>
      </c>
      <c r="DXQ4" s="15" t="s">
        <v>12</v>
      </c>
      <c r="DXR4" s="15" t="s">
        <v>12</v>
      </c>
      <c r="DXS4" s="15" t="s">
        <v>12</v>
      </c>
      <c r="DXT4" s="15" t="s">
        <v>12</v>
      </c>
      <c r="DXU4" s="15" t="s">
        <v>12</v>
      </c>
      <c r="DXV4" s="15" t="s">
        <v>12</v>
      </c>
      <c r="DXW4" s="15" t="s">
        <v>12</v>
      </c>
      <c r="DXX4" s="15" t="s">
        <v>12</v>
      </c>
      <c r="DXY4" s="15" t="s">
        <v>12</v>
      </c>
      <c r="DXZ4" s="15" t="s">
        <v>12</v>
      </c>
      <c r="DYA4" s="15" t="s">
        <v>12</v>
      </c>
      <c r="DYB4" s="15" t="s">
        <v>12</v>
      </c>
      <c r="DYC4" s="15" t="s">
        <v>12</v>
      </c>
      <c r="DYD4" s="15" t="s">
        <v>12</v>
      </c>
      <c r="DYE4" s="15" t="s">
        <v>12</v>
      </c>
      <c r="DYF4" s="15" t="s">
        <v>12</v>
      </c>
      <c r="DYG4" s="15" t="s">
        <v>12</v>
      </c>
      <c r="DYH4" s="15" t="s">
        <v>12</v>
      </c>
      <c r="DYI4" s="15" t="s">
        <v>12</v>
      </c>
      <c r="DYJ4" s="15" t="s">
        <v>12</v>
      </c>
      <c r="DYK4" s="15" t="s">
        <v>12</v>
      </c>
      <c r="DYL4" s="15" t="s">
        <v>12</v>
      </c>
      <c r="DYM4" s="15" t="s">
        <v>12</v>
      </c>
      <c r="DYN4" s="15" t="s">
        <v>12</v>
      </c>
      <c r="DYO4" s="15" t="s">
        <v>12</v>
      </c>
      <c r="DYP4" s="15" t="s">
        <v>12</v>
      </c>
      <c r="DYQ4" s="15" t="s">
        <v>12</v>
      </c>
      <c r="DYR4" s="15" t="s">
        <v>12</v>
      </c>
      <c r="DYS4" s="15" t="s">
        <v>12</v>
      </c>
      <c r="DYT4" s="15" t="s">
        <v>12</v>
      </c>
      <c r="DYU4" s="15" t="s">
        <v>12</v>
      </c>
      <c r="DYV4" s="15" t="s">
        <v>12</v>
      </c>
      <c r="DYW4" s="15" t="s">
        <v>12</v>
      </c>
      <c r="DYX4" s="15" t="s">
        <v>12</v>
      </c>
      <c r="DYY4" s="15" t="s">
        <v>12</v>
      </c>
      <c r="DYZ4" s="15" t="s">
        <v>12</v>
      </c>
      <c r="DZA4" s="15" t="s">
        <v>12</v>
      </c>
      <c r="DZB4" s="15" t="s">
        <v>12</v>
      </c>
      <c r="DZC4" s="15" t="s">
        <v>12</v>
      </c>
      <c r="DZD4" s="15" t="s">
        <v>12</v>
      </c>
      <c r="DZE4" s="15" t="s">
        <v>12</v>
      </c>
      <c r="DZF4" s="15" t="s">
        <v>12</v>
      </c>
      <c r="DZG4" s="15" t="s">
        <v>12</v>
      </c>
      <c r="DZH4" s="15" t="s">
        <v>12</v>
      </c>
      <c r="DZI4" s="15" t="s">
        <v>12</v>
      </c>
      <c r="DZJ4" s="15" t="s">
        <v>12</v>
      </c>
      <c r="DZK4" s="15" t="s">
        <v>12</v>
      </c>
      <c r="DZL4" s="15" t="s">
        <v>12</v>
      </c>
      <c r="DZM4" s="15" t="s">
        <v>12</v>
      </c>
      <c r="DZN4" s="15" t="s">
        <v>12</v>
      </c>
      <c r="DZO4" s="15" t="s">
        <v>12</v>
      </c>
      <c r="DZP4" s="15" t="s">
        <v>12</v>
      </c>
      <c r="DZQ4" s="15" t="s">
        <v>12</v>
      </c>
      <c r="DZR4" s="15" t="s">
        <v>12</v>
      </c>
      <c r="DZS4" s="15" t="s">
        <v>12</v>
      </c>
      <c r="DZT4" s="15" t="s">
        <v>12</v>
      </c>
      <c r="DZU4" s="15" t="s">
        <v>12</v>
      </c>
      <c r="DZV4" s="15" t="s">
        <v>12</v>
      </c>
      <c r="DZW4" s="15" t="s">
        <v>12</v>
      </c>
      <c r="DZX4" s="15" t="s">
        <v>12</v>
      </c>
      <c r="DZY4" s="15" t="s">
        <v>12</v>
      </c>
      <c r="DZZ4" s="15" t="s">
        <v>12</v>
      </c>
      <c r="EAA4" s="15" t="s">
        <v>12</v>
      </c>
      <c r="EAB4" s="15" t="s">
        <v>12</v>
      </c>
      <c r="EAC4" s="15" t="s">
        <v>12</v>
      </c>
      <c r="EAD4" s="15" t="s">
        <v>12</v>
      </c>
      <c r="EAE4" s="15" t="s">
        <v>12</v>
      </c>
      <c r="EAF4" s="15" t="s">
        <v>12</v>
      </c>
      <c r="EAG4" s="15" t="s">
        <v>12</v>
      </c>
      <c r="EAH4" s="15" t="s">
        <v>12</v>
      </c>
      <c r="EAI4" s="15" t="s">
        <v>12</v>
      </c>
      <c r="EAJ4" s="15" t="s">
        <v>12</v>
      </c>
      <c r="EAK4" s="15" t="s">
        <v>12</v>
      </c>
      <c r="EAL4" s="15" t="s">
        <v>12</v>
      </c>
      <c r="EAM4" s="15" t="s">
        <v>12</v>
      </c>
      <c r="EAN4" s="15" t="s">
        <v>12</v>
      </c>
      <c r="EAO4" s="15" t="s">
        <v>12</v>
      </c>
      <c r="EAP4" s="15" t="s">
        <v>12</v>
      </c>
      <c r="EAQ4" s="15" t="s">
        <v>12</v>
      </c>
      <c r="EAR4" s="15" t="s">
        <v>12</v>
      </c>
      <c r="EAS4" s="15" t="s">
        <v>12</v>
      </c>
      <c r="EAT4" s="15" t="s">
        <v>12</v>
      </c>
      <c r="EAU4" s="15" t="s">
        <v>12</v>
      </c>
      <c r="EAV4" s="15" t="s">
        <v>12</v>
      </c>
      <c r="EAW4" s="15" t="s">
        <v>12</v>
      </c>
      <c r="EAX4" s="15" t="s">
        <v>12</v>
      </c>
      <c r="EAY4" s="15" t="s">
        <v>12</v>
      </c>
      <c r="EAZ4" s="15" t="s">
        <v>12</v>
      </c>
      <c r="EBA4" s="15" t="s">
        <v>12</v>
      </c>
      <c r="EBB4" s="15" t="s">
        <v>12</v>
      </c>
      <c r="EBC4" s="15" t="s">
        <v>12</v>
      </c>
      <c r="EBD4" s="15" t="s">
        <v>12</v>
      </c>
      <c r="EBE4" s="15" t="s">
        <v>12</v>
      </c>
      <c r="EBF4" s="15" t="s">
        <v>12</v>
      </c>
      <c r="EBG4" s="15" t="s">
        <v>12</v>
      </c>
      <c r="EBH4" s="15" t="s">
        <v>12</v>
      </c>
      <c r="EBI4" s="15" t="s">
        <v>12</v>
      </c>
      <c r="EBJ4" s="15" t="s">
        <v>12</v>
      </c>
      <c r="EBK4" s="15" t="s">
        <v>12</v>
      </c>
      <c r="EBL4" s="15" t="s">
        <v>12</v>
      </c>
      <c r="EBM4" s="15" t="s">
        <v>12</v>
      </c>
      <c r="EBN4" s="15" t="s">
        <v>12</v>
      </c>
      <c r="EBO4" s="15" t="s">
        <v>12</v>
      </c>
      <c r="EBP4" s="15" t="s">
        <v>12</v>
      </c>
      <c r="EBQ4" s="15" t="s">
        <v>12</v>
      </c>
      <c r="EBR4" s="15" t="s">
        <v>12</v>
      </c>
      <c r="EBS4" s="15" t="s">
        <v>12</v>
      </c>
      <c r="EBT4" s="15" t="s">
        <v>12</v>
      </c>
      <c r="EBU4" s="15" t="s">
        <v>12</v>
      </c>
      <c r="EBV4" s="15" t="s">
        <v>12</v>
      </c>
      <c r="EBW4" s="15" t="s">
        <v>12</v>
      </c>
      <c r="EBX4" s="15" t="s">
        <v>12</v>
      </c>
      <c r="EBY4" s="15" t="s">
        <v>12</v>
      </c>
      <c r="EBZ4" s="15" t="s">
        <v>12</v>
      </c>
      <c r="ECA4" s="15" t="s">
        <v>12</v>
      </c>
      <c r="ECB4" s="15" t="s">
        <v>12</v>
      </c>
      <c r="ECC4" s="15" t="s">
        <v>12</v>
      </c>
      <c r="ECD4" s="15" t="s">
        <v>12</v>
      </c>
      <c r="ECE4" s="15" t="s">
        <v>12</v>
      </c>
      <c r="ECF4" s="15" t="s">
        <v>12</v>
      </c>
      <c r="ECG4" s="15" t="s">
        <v>12</v>
      </c>
      <c r="ECH4" s="15" t="s">
        <v>12</v>
      </c>
      <c r="ECI4" s="15" t="s">
        <v>12</v>
      </c>
      <c r="ECJ4" s="15" t="s">
        <v>12</v>
      </c>
      <c r="ECK4" s="15" t="s">
        <v>12</v>
      </c>
      <c r="ECL4" s="15" t="s">
        <v>12</v>
      </c>
      <c r="ECM4" s="15" t="s">
        <v>12</v>
      </c>
      <c r="ECN4" s="15" t="s">
        <v>12</v>
      </c>
      <c r="ECO4" s="15" t="s">
        <v>12</v>
      </c>
      <c r="ECP4" s="15" t="s">
        <v>12</v>
      </c>
      <c r="ECQ4" s="15" t="s">
        <v>12</v>
      </c>
      <c r="ECR4" s="15" t="s">
        <v>12</v>
      </c>
      <c r="ECS4" s="15" t="s">
        <v>12</v>
      </c>
      <c r="ECT4" s="15" t="s">
        <v>12</v>
      </c>
      <c r="ECU4" s="15" t="s">
        <v>12</v>
      </c>
      <c r="ECV4" s="15" t="s">
        <v>12</v>
      </c>
      <c r="ECW4" s="15" t="s">
        <v>12</v>
      </c>
      <c r="ECX4" s="15" t="s">
        <v>12</v>
      </c>
      <c r="ECY4" s="15" t="s">
        <v>12</v>
      </c>
      <c r="ECZ4" s="15" t="s">
        <v>12</v>
      </c>
      <c r="EDA4" s="15" t="s">
        <v>12</v>
      </c>
      <c r="EDB4" s="15" t="s">
        <v>12</v>
      </c>
      <c r="EDC4" s="15" t="s">
        <v>12</v>
      </c>
      <c r="EDD4" s="15" t="s">
        <v>12</v>
      </c>
      <c r="EDE4" s="15" t="s">
        <v>12</v>
      </c>
      <c r="EDF4" s="15" t="s">
        <v>12</v>
      </c>
      <c r="EDG4" s="15" t="s">
        <v>12</v>
      </c>
      <c r="EDH4" s="15" t="s">
        <v>12</v>
      </c>
      <c r="EDI4" s="15" t="s">
        <v>12</v>
      </c>
      <c r="EDJ4" s="15" t="s">
        <v>12</v>
      </c>
      <c r="EDK4" s="15" t="s">
        <v>12</v>
      </c>
      <c r="EDL4" s="15" t="s">
        <v>12</v>
      </c>
      <c r="EDM4" s="15" t="s">
        <v>12</v>
      </c>
      <c r="EDN4" s="15" t="s">
        <v>12</v>
      </c>
      <c r="EDO4" s="15" t="s">
        <v>12</v>
      </c>
      <c r="EDP4" s="15" t="s">
        <v>12</v>
      </c>
      <c r="EDQ4" s="15" t="s">
        <v>12</v>
      </c>
      <c r="EDR4" s="15" t="s">
        <v>12</v>
      </c>
      <c r="EDS4" s="15" t="s">
        <v>12</v>
      </c>
      <c r="EDT4" s="15" t="s">
        <v>12</v>
      </c>
      <c r="EDU4" s="15" t="s">
        <v>12</v>
      </c>
      <c r="EDV4" s="15" t="s">
        <v>12</v>
      </c>
      <c r="EDW4" s="15" t="s">
        <v>12</v>
      </c>
      <c r="EDX4" s="15" t="s">
        <v>12</v>
      </c>
      <c r="EDY4" s="15" t="s">
        <v>12</v>
      </c>
      <c r="EDZ4" s="15" t="s">
        <v>12</v>
      </c>
      <c r="EEA4" s="15" t="s">
        <v>12</v>
      </c>
      <c r="EEB4" s="15" t="s">
        <v>12</v>
      </c>
      <c r="EEC4" s="15" t="s">
        <v>12</v>
      </c>
      <c r="EED4" s="15" t="s">
        <v>12</v>
      </c>
      <c r="EEE4" s="15" t="s">
        <v>12</v>
      </c>
      <c r="EEF4" s="15" t="s">
        <v>12</v>
      </c>
      <c r="EEG4" s="15" t="s">
        <v>12</v>
      </c>
      <c r="EEH4" s="15" t="s">
        <v>12</v>
      </c>
      <c r="EEI4" s="15" t="s">
        <v>12</v>
      </c>
      <c r="EEJ4" s="15" t="s">
        <v>12</v>
      </c>
      <c r="EEK4" s="15" t="s">
        <v>12</v>
      </c>
      <c r="EEL4" s="15" t="s">
        <v>12</v>
      </c>
      <c r="EEM4" s="15" t="s">
        <v>12</v>
      </c>
      <c r="EEN4" s="15" t="s">
        <v>12</v>
      </c>
      <c r="EEO4" s="15" t="s">
        <v>12</v>
      </c>
      <c r="EEP4" s="15" t="s">
        <v>12</v>
      </c>
      <c r="EEQ4" s="15" t="s">
        <v>12</v>
      </c>
      <c r="EER4" s="15" t="s">
        <v>12</v>
      </c>
      <c r="EES4" s="15" t="s">
        <v>12</v>
      </c>
      <c r="EET4" s="15" t="s">
        <v>12</v>
      </c>
      <c r="EEU4" s="15" t="s">
        <v>12</v>
      </c>
      <c r="EEV4" s="15" t="s">
        <v>12</v>
      </c>
      <c r="EEW4" s="15" t="s">
        <v>12</v>
      </c>
      <c r="EEX4" s="15" t="s">
        <v>12</v>
      </c>
      <c r="EEY4" s="15" t="s">
        <v>12</v>
      </c>
      <c r="EEZ4" s="15" t="s">
        <v>12</v>
      </c>
      <c r="EFA4" s="15" t="s">
        <v>12</v>
      </c>
      <c r="EFB4" s="15" t="s">
        <v>12</v>
      </c>
      <c r="EFC4" s="15" t="s">
        <v>12</v>
      </c>
      <c r="EFD4" s="15" t="s">
        <v>12</v>
      </c>
      <c r="EFE4" s="15" t="s">
        <v>12</v>
      </c>
      <c r="EFF4" s="15" t="s">
        <v>12</v>
      </c>
      <c r="EFG4" s="15" t="s">
        <v>12</v>
      </c>
      <c r="EFH4" s="15" t="s">
        <v>12</v>
      </c>
      <c r="EFI4" s="15" t="s">
        <v>12</v>
      </c>
      <c r="EFJ4" s="15" t="s">
        <v>12</v>
      </c>
      <c r="EFK4" s="15" t="s">
        <v>12</v>
      </c>
      <c r="EFL4" s="15" t="s">
        <v>12</v>
      </c>
      <c r="EFM4" s="15" t="s">
        <v>12</v>
      </c>
      <c r="EFN4" s="15" t="s">
        <v>12</v>
      </c>
      <c r="EFO4" s="15" t="s">
        <v>12</v>
      </c>
      <c r="EFP4" s="15" t="s">
        <v>12</v>
      </c>
      <c r="EFQ4" s="15" t="s">
        <v>12</v>
      </c>
      <c r="EFR4" s="15" t="s">
        <v>12</v>
      </c>
      <c r="EFS4" s="15" t="s">
        <v>12</v>
      </c>
      <c r="EFT4" s="15" t="s">
        <v>12</v>
      </c>
      <c r="EFU4" s="15" t="s">
        <v>12</v>
      </c>
      <c r="EFV4" s="15" t="s">
        <v>12</v>
      </c>
      <c r="EFW4" s="15" t="s">
        <v>12</v>
      </c>
      <c r="EFX4" s="15" t="s">
        <v>12</v>
      </c>
      <c r="EFY4" s="15" t="s">
        <v>12</v>
      </c>
      <c r="EFZ4" s="15" t="s">
        <v>12</v>
      </c>
      <c r="EGA4" s="15" t="s">
        <v>12</v>
      </c>
      <c r="EGB4" s="15" t="s">
        <v>12</v>
      </c>
      <c r="EGC4" s="15" t="s">
        <v>12</v>
      </c>
      <c r="EGD4" s="15" t="s">
        <v>12</v>
      </c>
      <c r="EGE4" s="15" t="s">
        <v>12</v>
      </c>
      <c r="EGF4" s="15" t="s">
        <v>12</v>
      </c>
      <c r="EGG4" s="15" t="s">
        <v>12</v>
      </c>
      <c r="EGH4" s="15" t="s">
        <v>12</v>
      </c>
      <c r="EGI4" s="15" t="s">
        <v>12</v>
      </c>
      <c r="EGJ4" s="15" t="s">
        <v>12</v>
      </c>
      <c r="EGK4" s="15" t="s">
        <v>12</v>
      </c>
      <c r="EGL4" s="15" t="s">
        <v>12</v>
      </c>
      <c r="EGM4" s="15" t="s">
        <v>12</v>
      </c>
      <c r="EGN4" s="15" t="s">
        <v>12</v>
      </c>
      <c r="EGO4" s="15" t="s">
        <v>12</v>
      </c>
      <c r="EGP4" s="15" t="s">
        <v>12</v>
      </c>
      <c r="EGQ4" s="15" t="s">
        <v>12</v>
      </c>
      <c r="EGR4" s="15" t="s">
        <v>12</v>
      </c>
      <c r="EGS4" s="15" t="s">
        <v>12</v>
      </c>
      <c r="EGT4" s="15" t="s">
        <v>12</v>
      </c>
      <c r="EGU4" s="15" t="s">
        <v>12</v>
      </c>
      <c r="EGV4" s="15" t="s">
        <v>12</v>
      </c>
      <c r="EGW4" s="15" t="s">
        <v>12</v>
      </c>
      <c r="EGX4" s="15" t="s">
        <v>12</v>
      </c>
      <c r="EGY4" s="15" t="s">
        <v>12</v>
      </c>
      <c r="EGZ4" s="15" t="s">
        <v>12</v>
      </c>
      <c r="EHA4" s="15" t="s">
        <v>12</v>
      </c>
      <c r="EHB4" s="15" t="s">
        <v>12</v>
      </c>
      <c r="EHC4" s="15" t="s">
        <v>12</v>
      </c>
      <c r="EHD4" s="15" t="s">
        <v>12</v>
      </c>
      <c r="EHE4" s="15" t="s">
        <v>12</v>
      </c>
      <c r="EHF4" s="15" t="s">
        <v>12</v>
      </c>
      <c r="EHG4" s="15" t="s">
        <v>12</v>
      </c>
      <c r="EHH4" s="15" t="s">
        <v>12</v>
      </c>
      <c r="EHI4" s="15" t="s">
        <v>12</v>
      </c>
      <c r="EHJ4" s="15" t="s">
        <v>12</v>
      </c>
      <c r="EHK4" s="15" t="s">
        <v>12</v>
      </c>
      <c r="EHL4" s="15" t="s">
        <v>12</v>
      </c>
      <c r="EHM4" s="15" t="s">
        <v>12</v>
      </c>
      <c r="EHN4" s="15" t="s">
        <v>12</v>
      </c>
      <c r="EHO4" s="15" t="s">
        <v>12</v>
      </c>
      <c r="EHP4" s="15" t="s">
        <v>12</v>
      </c>
      <c r="EHQ4" s="15" t="s">
        <v>12</v>
      </c>
      <c r="EHR4" s="15" t="s">
        <v>12</v>
      </c>
      <c r="EHS4" s="15" t="s">
        <v>12</v>
      </c>
      <c r="EHT4" s="15" t="s">
        <v>12</v>
      </c>
      <c r="EHU4" s="15" t="s">
        <v>12</v>
      </c>
      <c r="EHV4" s="15" t="s">
        <v>12</v>
      </c>
      <c r="EHW4" s="15" t="s">
        <v>12</v>
      </c>
      <c r="EHX4" s="15" t="s">
        <v>12</v>
      </c>
      <c r="EHY4" s="15" t="s">
        <v>12</v>
      </c>
      <c r="EHZ4" s="15" t="s">
        <v>12</v>
      </c>
      <c r="EIA4" s="15" t="s">
        <v>12</v>
      </c>
      <c r="EIB4" s="15" t="s">
        <v>12</v>
      </c>
      <c r="EIC4" s="15" t="s">
        <v>12</v>
      </c>
      <c r="EID4" s="15" t="s">
        <v>12</v>
      </c>
      <c r="EIE4" s="15" t="s">
        <v>12</v>
      </c>
      <c r="EIF4" s="15" t="s">
        <v>12</v>
      </c>
      <c r="EIG4" s="15" t="s">
        <v>12</v>
      </c>
      <c r="EIH4" s="15" t="s">
        <v>12</v>
      </c>
      <c r="EII4" s="15" t="s">
        <v>12</v>
      </c>
      <c r="EIJ4" s="15" t="s">
        <v>12</v>
      </c>
      <c r="EIK4" s="15" t="s">
        <v>12</v>
      </c>
      <c r="EIL4" s="15" t="s">
        <v>12</v>
      </c>
      <c r="EIM4" s="15" t="s">
        <v>12</v>
      </c>
      <c r="EIN4" s="15" t="s">
        <v>12</v>
      </c>
      <c r="EIO4" s="15" t="s">
        <v>12</v>
      </c>
      <c r="EIP4" s="15" t="s">
        <v>12</v>
      </c>
      <c r="EIQ4" s="15" t="s">
        <v>12</v>
      </c>
      <c r="EIR4" s="15" t="s">
        <v>12</v>
      </c>
      <c r="EIS4" s="15" t="s">
        <v>12</v>
      </c>
      <c r="EIT4" s="15" t="s">
        <v>12</v>
      </c>
      <c r="EIU4" s="15" t="s">
        <v>12</v>
      </c>
      <c r="EIV4" s="15" t="s">
        <v>12</v>
      </c>
      <c r="EIW4" s="15" t="s">
        <v>12</v>
      </c>
      <c r="EIX4" s="15" t="s">
        <v>12</v>
      </c>
      <c r="EIY4" s="15" t="s">
        <v>12</v>
      </c>
      <c r="EIZ4" s="15" t="s">
        <v>12</v>
      </c>
      <c r="EJA4" s="15" t="s">
        <v>12</v>
      </c>
      <c r="EJB4" s="15" t="s">
        <v>12</v>
      </c>
      <c r="EJC4" s="15" t="s">
        <v>12</v>
      </c>
      <c r="EJD4" s="15" t="s">
        <v>12</v>
      </c>
      <c r="EJE4" s="15" t="s">
        <v>12</v>
      </c>
      <c r="EJF4" s="15" t="s">
        <v>12</v>
      </c>
      <c r="EJG4" s="15" t="s">
        <v>12</v>
      </c>
      <c r="EJH4" s="15" t="s">
        <v>12</v>
      </c>
      <c r="EJI4" s="15" t="s">
        <v>12</v>
      </c>
      <c r="EJJ4" s="15" t="s">
        <v>12</v>
      </c>
      <c r="EJK4" s="15" t="s">
        <v>12</v>
      </c>
      <c r="EJL4" s="15" t="s">
        <v>12</v>
      </c>
      <c r="EJM4" s="15" t="s">
        <v>12</v>
      </c>
      <c r="EJN4" s="15" t="s">
        <v>12</v>
      </c>
      <c r="EJO4" s="15" t="s">
        <v>12</v>
      </c>
      <c r="EJP4" s="15" t="s">
        <v>12</v>
      </c>
      <c r="EJQ4" s="15" t="s">
        <v>12</v>
      </c>
      <c r="EJR4" s="15" t="s">
        <v>12</v>
      </c>
      <c r="EJS4" s="15" t="s">
        <v>12</v>
      </c>
      <c r="EJT4" s="15" t="s">
        <v>12</v>
      </c>
      <c r="EJU4" s="15" t="s">
        <v>12</v>
      </c>
      <c r="EJV4" s="15" t="s">
        <v>12</v>
      </c>
      <c r="EJW4" s="15" t="s">
        <v>12</v>
      </c>
      <c r="EJX4" s="15" t="s">
        <v>12</v>
      </c>
      <c r="EJY4" s="15" t="s">
        <v>12</v>
      </c>
      <c r="EJZ4" s="15" t="s">
        <v>12</v>
      </c>
      <c r="EKA4" s="15" t="s">
        <v>12</v>
      </c>
      <c r="EKB4" s="15" t="s">
        <v>12</v>
      </c>
      <c r="EKC4" s="15" t="s">
        <v>12</v>
      </c>
      <c r="EKD4" s="15" t="s">
        <v>12</v>
      </c>
      <c r="EKE4" s="15" t="s">
        <v>12</v>
      </c>
      <c r="EKF4" s="15" t="s">
        <v>12</v>
      </c>
      <c r="EKG4" s="15" t="s">
        <v>12</v>
      </c>
      <c r="EKH4" s="15" t="s">
        <v>12</v>
      </c>
      <c r="EKI4" s="15" t="s">
        <v>12</v>
      </c>
      <c r="EKJ4" s="15" t="s">
        <v>12</v>
      </c>
      <c r="EKK4" s="15" t="s">
        <v>12</v>
      </c>
      <c r="EKL4" s="15" t="s">
        <v>12</v>
      </c>
      <c r="EKM4" s="15" t="s">
        <v>12</v>
      </c>
      <c r="EKN4" s="15" t="s">
        <v>12</v>
      </c>
      <c r="EKO4" s="15" t="s">
        <v>12</v>
      </c>
      <c r="EKP4" s="15" t="s">
        <v>12</v>
      </c>
      <c r="EKQ4" s="15" t="s">
        <v>12</v>
      </c>
      <c r="EKR4" s="15" t="s">
        <v>12</v>
      </c>
      <c r="EKS4" s="15" t="s">
        <v>12</v>
      </c>
      <c r="EKT4" s="15" t="s">
        <v>12</v>
      </c>
      <c r="EKU4" s="15" t="s">
        <v>12</v>
      </c>
      <c r="EKV4" s="15" t="s">
        <v>12</v>
      </c>
      <c r="EKW4" s="15" t="s">
        <v>12</v>
      </c>
      <c r="EKX4" s="15" t="s">
        <v>12</v>
      </c>
      <c r="EKY4" s="15" t="s">
        <v>12</v>
      </c>
      <c r="EKZ4" s="15" t="s">
        <v>12</v>
      </c>
      <c r="ELA4" s="15" t="s">
        <v>12</v>
      </c>
      <c r="ELB4" s="15" t="s">
        <v>12</v>
      </c>
      <c r="ELC4" s="15" t="s">
        <v>12</v>
      </c>
      <c r="ELD4" s="15" t="s">
        <v>12</v>
      </c>
      <c r="ELE4" s="15" t="s">
        <v>12</v>
      </c>
      <c r="ELF4" s="15" t="s">
        <v>12</v>
      </c>
      <c r="ELG4" s="15" t="s">
        <v>12</v>
      </c>
      <c r="ELH4" s="15" t="s">
        <v>12</v>
      </c>
      <c r="ELI4" s="15" t="s">
        <v>12</v>
      </c>
      <c r="ELJ4" s="15" t="s">
        <v>12</v>
      </c>
      <c r="ELK4" s="15" t="s">
        <v>12</v>
      </c>
      <c r="ELL4" s="15" t="s">
        <v>12</v>
      </c>
      <c r="ELM4" s="15" t="s">
        <v>12</v>
      </c>
      <c r="ELN4" s="15" t="s">
        <v>12</v>
      </c>
      <c r="ELO4" s="15" t="s">
        <v>12</v>
      </c>
      <c r="ELP4" s="15" t="s">
        <v>12</v>
      </c>
      <c r="ELQ4" s="15" t="s">
        <v>12</v>
      </c>
      <c r="ELR4" s="15" t="s">
        <v>12</v>
      </c>
      <c r="ELS4" s="15" t="s">
        <v>12</v>
      </c>
      <c r="ELT4" s="15" t="s">
        <v>12</v>
      </c>
      <c r="ELU4" s="15" t="s">
        <v>12</v>
      </c>
      <c r="ELV4" s="15" t="s">
        <v>12</v>
      </c>
      <c r="ELW4" s="15" t="s">
        <v>12</v>
      </c>
      <c r="ELX4" s="15" t="s">
        <v>12</v>
      </c>
      <c r="ELY4" s="15" t="s">
        <v>12</v>
      </c>
      <c r="ELZ4" s="15" t="s">
        <v>12</v>
      </c>
      <c r="EMA4" s="15" t="s">
        <v>12</v>
      </c>
      <c r="EMB4" s="15" t="s">
        <v>12</v>
      </c>
      <c r="EMC4" s="15" t="s">
        <v>12</v>
      </c>
      <c r="EMD4" s="15" t="s">
        <v>12</v>
      </c>
      <c r="EME4" s="15" t="s">
        <v>12</v>
      </c>
      <c r="EMF4" s="15" t="s">
        <v>12</v>
      </c>
      <c r="EMG4" s="15" t="s">
        <v>12</v>
      </c>
      <c r="EMH4" s="15" t="s">
        <v>12</v>
      </c>
      <c r="EMI4" s="15" t="s">
        <v>12</v>
      </c>
      <c r="EMJ4" s="15" t="s">
        <v>12</v>
      </c>
      <c r="EMK4" s="15" t="s">
        <v>12</v>
      </c>
      <c r="EML4" s="15" t="s">
        <v>12</v>
      </c>
      <c r="EMM4" s="15" t="s">
        <v>12</v>
      </c>
      <c r="EMN4" s="15" t="s">
        <v>12</v>
      </c>
      <c r="EMO4" s="15" t="s">
        <v>12</v>
      </c>
      <c r="EMP4" s="15" t="s">
        <v>12</v>
      </c>
      <c r="EMQ4" s="15" t="s">
        <v>12</v>
      </c>
      <c r="EMR4" s="15" t="s">
        <v>12</v>
      </c>
      <c r="EMS4" s="15" t="s">
        <v>12</v>
      </c>
      <c r="EMT4" s="15" t="s">
        <v>12</v>
      </c>
      <c r="EMU4" s="15" t="s">
        <v>12</v>
      </c>
      <c r="EMV4" s="15" t="s">
        <v>12</v>
      </c>
      <c r="EMW4" s="15" t="s">
        <v>12</v>
      </c>
      <c r="EMX4" s="15" t="s">
        <v>12</v>
      </c>
      <c r="EMY4" s="15" t="s">
        <v>12</v>
      </c>
      <c r="EMZ4" s="15" t="s">
        <v>12</v>
      </c>
      <c r="ENA4" s="15" t="s">
        <v>12</v>
      </c>
      <c r="ENB4" s="15" t="s">
        <v>12</v>
      </c>
      <c r="ENC4" s="15" t="s">
        <v>12</v>
      </c>
      <c r="END4" s="15" t="s">
        <v>12</v>
      </c>
      <c r="ENE4" s="15" t="s">
        <v>12</v>
      </c>
      <c r="ENF4" s="15" t="s">
        <v>12</v>
      </c>
      <c r="ENG4" s="15" t="s">
        <v>12</v>
      </c>
      <c r="ENH4" s="15" t="s">
        <v>12</v>
      </c>
      <c r="ENI4" s="15" t="s">
        <v>12</v>
      </c>
      <c r="ENJ4" s="15" t="s">
        <v>12</v>
      </c>
      <c r="ENK4" s="15" t="s">
        <v>12</v>
      </c>
      <c r="ENL4" s="15" t="s">
        <v>12</v>
      </c>
      <c r="ENM4" s="15" t="s">
        <v>12</v>
      </c>
      <c r="ENN4" s="15" t="s">
        <v>12</v>
      </c>
      <c r="ENO4" s="15" t="s">
        <v>12</v>
      </c>
      <c r="ENP4" s="15" t="s">
        <v>12</v>
      </c>
      <c r="ENQ4" s="15" t="s">
        <v>12</v>
      </c>
      <c r="ENR4" s="15" t="s">
        <v>12</v>
      </c>
      <c r="ENS4" s="15" t="s">
        <v>12</v>
      </c>
      <c r="ENT4" s="15" t="s">
        <v>12</v>
      </c>
      <c r="ENU4" s="15" t="s">
        <v>12</v>
      </c>
      <c r="ENV4" s="15" t="s">
        <v>12</v>
      </c>
      <c r="ENW4" s="15" t="s">
        <v>12</v>
      </c>
      <c r="ENX4" s="15" t="s">
        <v>12</v>
      </c>
      <c r="ENY4" s="15" t="s">
        <v>12</v>
      </c>
      <c r="ENZ4" s="15" t="s">
        <v>12</v>
      </c>
      <c r="EOA4" s="15" t="s">
        <v>12</v>
      </c>
      <c r="EOB4" s="15" t="s">
        <v>12</v>
      </c>
      <c r="EOC4" s="15" t="s">
        <v>12</v>
      </c>
      <c r="EOD4" s="15" t="s">
        <v>12</v>
      </c>
      <c r="EOE4" s="15" t="s">
        <v>12</v>
      </c>
      <c r="EOF4" s="15" t="s">
        <v>12</v>
      </c>
      <c r="EOG4" s="15" t="s">
        <v>12</v>
      </c>
      <c r="EOH4" s="15" t="s">
        <v>12</v>
      </c>
      <c r="EOI4" s="15" t="s">
        <v>12</v>
      </c>
      <c r="EOJ4" s="15" t="s">
        <v>12</v>
      </c>
      <c r="EOK4" s="15" t="s">
        <v>12</v>
      </c>
      <c r="EOL4" s="15" t="s">
        <v>12</v>
      </c>
      <c r="EOM4" s="15" t="s">
        <v>12</v>
      </c>
      <c r="EON4" s="15" t="s">
        <v>12</v>
      </c>
      <c r="EOO4" s="15" t="s">
        <v>12</v>
      </c>
      <c r="EOP4" s="15" t="s">
        <v>12</v>
      </c>
      <c r="EOQ4" s="15" t="s">
        <v>12</v>
      </c>
      <c r="EOR4" s="15" t="s">
        <v>12</v>
      </c>
      <c r="EOS4" s="15" t="s">
        <v>12</v>
      </c>
      <c r="EOT4" s="15" t="s">
        <v>12</v>
      </c>
      <c r="EOU4" s="15" t="s">
        <v>12</v>
      </c>
      <c r="EOV4" s="15" t="s">
        <v>12</v>
      </c>
      <c r="EOW4" s="15" t="s">
        <v>12</v>
      </c>
      <c r="EOX4" s="15" t="s">
        <v>12</v>
      </c>
      <c r="EOY4" s="15" t="s">
        <v>12</v>
      </c>
      <c r="EOZ4" s="15" t="s">
        <v>12</v>
      </c>
      <c r="EPA4" s="15" t="s">
        <v>12</v>
      </c>
      <c r="EPB4" s="15" t="s">
        <v>12</v>
      </c>
      <c r="EPC4" s="15" t="s">
        <v>12</v>
      </c>
      <c r="EPD4" s="15" t="s">
        <v>12</v>
      </c>
      <c r="EPE4" s="15" t="s">
        <v>12</v>
      </c>
      <c r="EPF4" s="15" t="s">
        <v>12</v>
      </c>
      <c r="EPG4" s="15" t="s">
        <v>12</v>
      </c>
      <c r="EPH4" s="15" t="s">
        <v>12</v>
      </c>
      <c r="EPI4" s="15" t="s">
        <v>12</v>
      </c>
      <c r="EPJ4" s="15" t="s">
        <v>12</v>
      </c>
      <c r="EPK4" s="15" t="s">
        <v>12</v>
      </c>
      <c r="EPL4" s="15" t="s">
        <v>12</v>
      </c>
      <c r="EPM4" s="15" t="s">
        <v>12</v>
      </c>
      <c r="EPN4" s="15" t="s">
        <v>12</v>
      </c>
      <c r="EPO4" s="15" t="s">
        <v>12</v>
      </c>
      <c r="EPP4" s="15" t="s">
        <v>12</v>
      </c>
      <c r="EPQ4" s="15" t="s">
        <v>12</v>
      </c>
      <c r="EPR4" s="15" t="s">
        <v>12</v>
      </c>
      <c r="EPS4" s="15" t="s">
        <v>12</v>
      </c>
      <c r="EPT4" s="15" t="s">
        <v>12</v>
      </c>
      <c r="EPU4" s="15" t="s">
        <v>12</v>
      </c>
      <c r="EPV4" s="15" t="s">
        <v>12</v>
      </c>
      <c r="EPW4" s="15" t="s">
        <v>12</v>
      </c>
      <c r="EPX4" s="15" t="s">
        <v>12</v>
      </c>
      <c r="EPY4" s="15" t="s">
        <v>12</v>
      </c>
      <c r="EPZ4" s="15" t="s">
        <v>12</v>
      </c>
      <c r="EQA4" s="15" t="s">
        <v>12</v>
      </c>
      <c r="EQB4" s="15" t="s">
        <v>12</v>
      </c>
      <c r="EQC4" s="15" t="s">
        <v>12</v>
      </c>
      <c r="EQD4" s="15" t="s">
        <v>12</v>
      </c>
      <c r="EQE4" s="15" t="s">
        <v>12</v>
      </c>
      <c r="EQF4" s="15" t="s">
        <v>12</v>
      </c>
      <c r="EQG4" s="15" t="s">
        <v>12</v>
      </c>
      <c r="EQH4" s="15" t="s">
        <v>12</v>
      </c>
      <c r="EQI4" s="15" t="s">
        <v>12</v>
      </c>
      <c r="EQJ4" s="15" t="s">
        <v>12</v>
      </c>
      <c r="EQK4" s="15" t="s">
        <v>12</v>
      </c>
      <c r="EQL4" s="15" t="s">
        <v>12</v>
      </c>
      <c r="EQM4" s="15" t="s">
        <v>12</v>
      </c>
      <c r="EQN4" s="15" t="s">
        <v>12</v>
      </c>
      <c r="EQO4" s="15" t="s">
        <v>12</v>
      </c>
      <c r="EQP4" s="15" t="s">
        <v>12</v>
      </c>
      <c r="EQQ4" s="15" t="s">
        <v>12</v>
      </c>
      <c r="EQR4" s="15" t="s">
        <v>12</v>
      </c>
      <c r="EQS4" s="15" t="s">
        <v>12</v>
      </c>
      <c r="EQT4" s="15" t="s">
        <v>12</v>
      </c>
      <c r="EQU4" s="15" t="s">
        <v>12</v>
      </c>
      <c r="EQV4" s="15" t="s">
        <v>12</v>
      </c>
      <c r="EQW4" s="15" t="s">
        <v>12</v>
      </c>
      <c r="EQX4" s="15" t="s">
        <v>12</v>
      </c>
      <c r="EQY4" s="15" t="s">
        <v>12</v>
      </c>
      <c r="EQZ4" s="15" t="s">
        <v>12</v>
      </c>
      <c r="ERA4" s="15" t="s">
        <v>12</v>
      </c>
      <c r="ERB4" s="15" t="s">
        <v>12</v>
      </c>
      <c r="ERC4" s="15" t="s">
        <v>12</v>
      </c>
      <c r="ERD4" s="15" t="s">
        <v>12</v>
      </c>
      <c r="ERE4" s="15" t="s">
        <v>12</v>
      </c>
      <c r="ERF4" s="15" t="s">
        <v>12</v>
      </c>
      <c r="ERG4" s="15" t="s">
        <v>12</v>
      </c>
      <c r="ERH4" s="15" t="s">
        <v>12</v>
      </c>
      <c r="ERI4" s="15" t="s">
        <v>12</v>
      </c>
      <c r="ERJ4" s="15" t="s">
        <v>12</v>
      </c>
      <c r="ERK4" s="15" t="s">
        <v>12</v>
      </c>
      <c r="ERL4" s="15" t="s">
        <v>12</v>
      </c>
      <c r="ERM4" s="15" t="s">
        <v>12</v>
      </c>
      <c r="ERN4" s="15" t="s">
        <v>12</v>
      </c>
      <c r="ERO4" s="15" t="s">
        <v>12</v>
      </c>
      <c r="ERP4" s="15" t="s">
        <v>12</v>
      </c>
      <c r="ERQ4" s="15" t="s">
        <v>12</v>
      </c>
      <c r="ERR4" s="15" t="s">
        <v>12</v>
      </c>
      <c r="ERS4" s="15" t="s">
        <v>12</v>
      </c>
      <c r="ERT4" s="15" t="s">
        <v>12</v>
      </c>
      <c r="ERU4" s="15" t="s">
        <v>12</v>
      </c>
      <c r="ERV4" s="15" t="s">
        <v>12</v>
      </c>
      <c r="ERW4" s="15" t="s">
        <v>12</v>
      </c>
      <c r="ERX4" s="15" t="s">
        <v>12</v>
      </c>
      <c r="ERY4" s="15" t="s">
        <v>12</v>
      </c>
      <c r="ERZ4" s="15" t="s">
        <v>12</v>
      </c>
      <c r="ESA4" s="15" t="s">
        <v>12</v>
      </c>
      <c r="ESB4" s="15" t="s">
        <v>12</v>
      </c>
      <c r="ESC4" s="15" t="s">
        <v>12</v>
      </c>
      <c r="ESD4" s="15" t="s">
        <v>12</v>
      </c>
      <c r="ESE4" s="15" t="s">
        <v>12</v>
      </c>
      <c r="ESF4" s="15" t="s">
        <v>12</v>
      </c>
      <c r="ESG4" s="15" t="s">
        <v>12</v>
      </c>
      <c r="ESH4" s="15" t="s">
        <v>12</v>
      </c>
      <c r="ESI4" s="15" t="s">
        <v>12</v>
      </c>
      <c r="ESJ4" s="15" t="s">
        <v>12</v>
      </c>
      <c r="ESK4" s="15" t="s">
        <v>12</v>
      </c>
      <c r="ESL4" s="15" t="s">
        <v>12</v>
      </c>
      <c r="ESM4" s="15" t="s">
        <v>12</v>
      </c>
      <c r="ESN4" s="15" t="s">
        <v>12</v>
      </c>
      <c r="ESO4" s="15" t="s">
        <v>12</v>
      </c>
      <c r="ESP4" s="15" t="s">
        <v>12</v>
      </c>
      <c r="ESQ4" s="15" t="s">
        <v>12</v>
      </c>
      <c r="ESR4" s="15" t="s">
        <v>12</v>
      </c>
      <c r="ESS4" s="15" t="s">
        <v>12</v>
      </c>
      <c r="EST4" s="15" t="s">
        <v>12</v>
      </c>
      <c r="ESU4" s="15" t="s">
        <v>12</v>
      </c>
      <c r="ESV4" s="15" t="s">
        <v>12</v>
      </c>
      <c r="ESW4" s="15" t="s">
        <v>12</v>
      </c>
      <c r="ESX4" s="15" t="s">
        <v>12</v>
      </c>
      <c r="ESY4" s="15" t="s">
        <v>12</v>
      </c>
      <c r="ESZ4" s="15" t="s">
        <v>12</v>
      </c>
      <c r="ETA4" s="15" t="s">
        <v>12</v>
      </c>
      <c r="ETB4" s="15" t="s">
        <v>12</v>
      </c>
      <c r="ETC4" s="15" t="s">
        <v>12</v>
      </c>
      <c r="ETD4" s="15" t="s">
        <v>12</v>
      </c>
      <c r="ETE4" s="15" t="s">
        <v>12</v>
      </c>
      <c r="ETF4" s="15" t="s">
        <v>12</v>
      </c>
      <c r="ETG4" s="15" t="s">
        <v>12</v>
      </c>
      <c r="ETH4" s="15" t="s">
        <v>12</v>
      </c>
      <c r="ETI4" s="15" t="s">
        <v>12</v>
      </c>
      <c r="ETJ4" s="15" t="s">
        <v>12</v>
      </c>
      <c r="ETK4" s="15" t="s">
        <v>12</v>
      </c>
      <c r="ETL4" s="15" t="s">
        <v>12</v>
      </c>
      <c r="ETM4" s="15" t="s">
        <v>12</v>
      </c>
      <c r="ETN4" s="15" t="s">
        <v>12</v>
      </c>
      <c r="ETO4" s="15" t="s">
        <v>12</v>
      </c>
      <c r="ETP4" s="15" t="s">
        <v>12</v>
      </c>
      <c r="ETQ4" s="15" t="s">
        <v>12</v>
      </c>
      <c r="ETR4" s="15" t="s">
        <v>12</v>
      </c>
      <c r="ETS4" s="15" t="s">
        <v>12</v>
      </c>
      <c r="ETT4" s="15" t="s">
        <v>12</v>
      </c>
      <c r="ETU4" s="15" t="s">
        <v>12</v>
      </c>
      <c r="ETV4" s="15" t="s">
        <v>12</v>
      </c>
      <c r="ETW4" s="15" t="s">
        <v>12</v>
      </c>
      <c r="ETX4" s="15" t="s">
        <v>12</v>
      </c>
      <c r="ETY4" s="15" t="s">
        <v>12</v>
      </c>
      <c r="ETZ4" s="15" t="s">
        <v>12</v>
      </c>
      <c r="EUA4" s="15" t="s">
        <v>12</v>
      </c>
      <c r="EUB4" s="15" t="s">
        <v>12</v>
      </c>
      <c r="EUC4" s="15" t="s">
        <v>12</v>
      </c>
      <c r="EUD4" s="15" t="s">
        <v>12</v>
      </c>
      <c r="EUE4" s="15" t="s">
        <v>12</v>
      </c>
      <c r="EUF4" s="15" t="s">
        <v>12</v>
      </c>
      <c r="EUG4" s="15" t="s">
        <v>12</v>
      </c>
      <c r="EUH4" s="15" t="s">
        <v>12</v>
      </c>
      <c r="EUI4" s="15" t="s">
        <v>12</v>
      </c>
      <c r="EUJ4" s="15" t="s">
        <v>12</v>
      </c>
      <c r="EUK4" s="15" t="s">
        <v>12</v>
      </c>
      <c r="EUL4" s="15" t="s">
        <v>12</v>
      </c>
      <c r="EUM4" s="15" t="s">
        <v>12</v>
      </c>
      <c r="EUN4" s="15" t="s">
        <v>12</v>
      </c>
      <c r="EUO4" s="15" t="s">
        <v>12</v>
      </c>
      <c r="EUP4" s="15" t="s">
        <v>12</v>
      </c>
      <c r="EUQ4" s="15" t="s">
        <v>12</v>
      </c>
      <c r="EUR4" s="15" t="s">
        <v>12</v>
      </c>
      <c r="EUS4" s="15" t="s">
        <v>12</v>
      </c>
      <c r="EUT4" s="15" t="s">
        <v>12</v>
      </c>
      <c r="EUU4" s="15" t="s">
        <v>12</v>
      </c>
      <c r="EUV4" s="15" t="s">
        <v>12</v>
      </c>
      <c r="EUW4" s="15" t="s">
        <v>12</v>
      </c>
      <c r="EUX4" s="15" t="s">
        <v>12</v>
      </c>
      <c r="EUY4" s="15" t="s">
        <v>12</v>
      </c>
      <c r="EUZ4" s="15" t="s">
        <v>12</v>
      </c>
      <c r="EVA4" s="15" t="s">
        <v>12</v>
      </c>
      <c r="EVB4" s="15" t="s">
        <v>12</v>
      </c>
      <c r="EVC4" s="15" t="s">
        <v>12</v>
      </c>
      <c r="EVD4" s="15" t="s">
        <v>12</v>
      </c>
      <c r="EVE4" s="15" t="s">
        <v>12</v>
      </c>
      <c r="EVF4" s="15" t="s">
        <v>12</v>
      </c>
      <c r="EVG4" s="15" t="s">
        <v>12</v>
      </c>
      <c r="EVH4" s="15" t="s">
        <v>12</v>
      </c>
      <c r="EVI4" s="15" t="s">
        <v>12</v>
      </c>
      <c r="EVJ4" s="15" t="s">
        <v>12</v>
      </c>
      <c r="EVK4" s="15" t="s">
        <v>12</v>
      </c>
      <c r="EVL4" s="15" t="s">
        <v>12</v>
      </c>
      <c r="EVM4" s="15" t="s">
        <v>12</v>
      </c>
      <c r="EVN4" s="15" t="s">
        <v>12</v>
      </c>
      <c r="EVO4" s="15" t="s">
        <v>12</v>
      </c>
      <c r="EVP4" s="15" t="s">
        <v>12</v>
      </c>
      <c r="EVQ4" s="15" t="s">
        <v>12</v>
      </c>
      <c r="EVR4" s="15" t="s">
        <v>12</v>
      </c>
      <c r="EVS4" s="15" t="s">
        <v>12</v>
      </c>
      <c r="EVT4" s="15" t="s">
        <v>12</v>
      </c>
      <c r="EVU4" s="15" t="s">
        <v>12</v>
      </c>
      <c r="EVV4" s="15" t="s">
        <v>12</v>
      </c>
      <c r="EVW4" s="15" t="s">
        <v>12</v>
      </c>
      <c r="EVX4" s="15" t="s">
        <v>12</v>
      </c>
      <c r="EVY4" s="15" t="s">
        <v>12</v>
      </c>
      <c r="EVZ4" s="15" t="s">
        <v>12</v>
      </c>
      <c r="EWA4" s="15" t="s">
        <v>12</v>
      </c>
      <c r="EWB4" s="15" t="s">
        <v>12</v>
      </c>
      <c r="EWC4" s="15" t="s">
        <v>12</v>
      </c>
      <c r="EWD4" s="15" t="s">
        <v>12</v>
      </c>
      <c r="EWE4" s="15" t="s">
        <v>12</v>
      </c>
      <c r="EWF4" s="15" t="s">
        <v>12</v>
      </c>
      <c r="EWG4" s="15" t="s">
        <v>12</v>
      </c>
      <c r="EWH4" s="15" t="s">
        <v>12</v>
      </c>
      <c r="EWI4" s="15" t="s">
        <v>12</v>
      </c>
      <c r="EWJ4" s="15" t="s">
        <v>12</v>
      </c>
      <c r="EWK4" s="15" t="s">
        <v>12</v>
      </c>
      <c r="EWL4" s="15" t="s">
        <v>12</v>
      </c>
      <c r="EWM4" s="15" t="s">
        <v>12</v>
      </c>
      <c r="EWN4" s="15" t="s">
        <v>12</v>
      </c>
      <c r="EWO4" s="15" t="s">
        <v>12</v>
      </c>
      <c r="EWP4" s="15" t="s">
        <v>12</v>
      </c>
      <c r="EWQ4" s="15" t="s">
        <v>12</v>
      </c>
      <c r="EWR4" s="15" t="s">
        <v>12</v>
      </c>
      <c r="EWS4" s="15" t="s">
        <v>12</v>
      </c>
      <c r="EWT4" s="15" t="s">
        <v>12</v>
      </c>
      <c r="EWU4" s="15" t="s">
        <v>12</v>
      </c>
      <c r="EWV4" s="15" t="s">
        <v>12</v>
      </c>
      <c r="EWW4" s="15" t="s">
        <v>12</v>
      </c>
      <c r="EWX4" s="15" t="s">
        <v>12</v>
      </c>
      <c r="EWY4" s="15" t="s">
        <v>12</v>
      </c>
      <c r="EWZ4" s="15" t="s">
        <v>12</v>
      </c>
      <c r="EXA4" s="15" t="s">
        <v>12</v>
      </c>
      <c r="EXB4" s="15" t="s">
        <v>12</v>
      </c>
      <c r="EXC4" s="15" t="s">
        <v>12</v>
      </c>
      <c r="EXD4" s="15" t="s">
        <v>12</v>
      </c>
      <c r="EXE4" s="15" t="s">
        <v>12</v>
      </c>
      <c r="EXF4" s="15" t="s">
        <v>12</v>
      </c>
      <c r="EXG4" s="15" t="s">
        <v>12</v>
      </c>
      <c r="EXH4" s="15" t="s">
        <v>12</v>
      </c>
      <c r="EXI4" s="15" t="s">
        <v>12</v>
      </c>
      <c r="EXJ4" s="15" t="s">
        <v>12</v>
      </c>
      <c r="EXK4" s="15" t="s">
        <v>12</v>
      </c>
      <c r="EXL4" s="15" t="s">
        <v>12</v>
      </c>
      <c r="EXM4" s="15" t="s">
        <v>12</v>
      </c>
      <c r="EXN4" s="15" t="s">
        <v>12</v>
      </c>
      <c r="EXO4" s="15" t="s">
        <v>12</v>
      </c>
      <c r="EXP4" s="15" t="s">
        <v>12</v>
      </c>
      <c r="EXQ4" s="15" t="s">
        <v>12</v>
      </c>
      <c r="EXR4" s="15" t="s">
        <v>12</v>
      </c>
      <c r="EXS4" s="15" t="s">
        <v>12</v>
      </c>
      <c r="EXT4" s="15" t="s">
        <v>12</v>
      </c>
      <c r="EXU4" s="15" t="s">
        <v>12</v>
      </c>
      <c r="EXV4" s="15" t="s">
        <v>12</v>
      </c>
      <c r="EXW4" s="15" t="s">
        <v>12</v>
      </c>
      <c r="EXX4" s="15" t="s">
        <v>12</v>
      </c>
      <c r="EXY4" s="15" t="s">
        <v>12</v>
      </c>
      <c r="EXZ4" s="15" t="s">
        <v>12</v>
      </c>
      <c r="EYA4" s="15" t="s">
        <v>12</v>
      </c>
      <c r="EYB4" s="15" t="s">
        <v>12</v>
      </c>
      <c r="EYC4" s="15" t="s">
        <v>12</v>
      </c>
      <c r="EYD4" s="15" t="s">
        <v>12</v>
      </c>
      <c r="EYE4" s="15" t="s">
        <v>12</v>
      </c>
      <c r="EYF4" s="15" t="s">
        <v>12</v>
      </c>
      <c r="EYG4" s="15" t="s">
        <v>12</v>
      </c>
      <c r="EYH4" s="15" t="s">
        <v>12</v>
      </c>
      <c r="EYI4" s="15" t="s">
        <v>12</v>
      </c>
      <c r="EYJ4" s="15" t="s">
        <v>12</v>
      </c>
      <c r="EYK4" s="15" t="s">
        <v>12</v>
      </c>
      <c r="EYL4" s="15" t="s">
        <v>12</v>
      </c>
      <c r="EYM4" s="15" t="s">
        <v>12</v>
      </c>
      <c r="EYN4" s="15" t="s">
        <v>12</v>
      </c>
      <c r="EYO4" s="15" t="s">
        <v>12</v>
      </c>
      <c r="EYP4" s="15" t="s">
        <v>12</v>
      </c>
      <c r="EYQ4" s="15" t="s">
        <v>12</v>
      </c>
      <c r="EYR4" s="15" t="s">
        <v>12</v>
      </c>
      <c r="EYS4" s="15" t="s">
        <v>12</v>
      </c>
      <c r="EYT4" s="15" t="s">
        <v>12</v>
      </c>
      <c r="EYU4" s="15" t="s">
        <v>12</v>
      </c>
      <c r="EYV4" s="15" t="s">
        <v>12</v>
      </c>
      <c r="EYW4" s="15" t="s">
        <v>12</v>
      </c>
      <c r="EYX4" s="15" t="s">
        <v>12</v>
      </c>
      <c r="EYY4" s="15" t="s">
        <v>12</v>
      </c>
      <c r="EYZ4" s="15" t="s">
        <v>12</v>
      </c>
      <c r="EZA4" s="15" t="s">
        <v>12</v>
      </c>
      <c r="EZB4" s="15" t="s">
        <v>12</v>
      </c>
      <c r="EZC4" s="15" t="s">
        <v>12</v>
      </c>
      <c r="EZD4" s="15" t="s">
        <v>12</v>
      </c>
      <c r="EZE4" s="15" t="s">
        <v>12</v>
      </c>
      <c r="EZF4" s="15" t="s">
        <v>12</v>
      </c>
      <c r="EZG4" s="15" t="s">
        <v>12</v>
      </c>
      <c r="EZH4" s="15" t="s">
        <v>12</v>
      </c>
      <c r="EZI4" s="15" t="s">
        <v>12</v>
      </c>
      <c r="EZJ4" s="15" t="s">
        <v>12</v>
      </c>
      <c r="EZK4" s="15" t="s">
        <v>12</v>
      </c>
      <c r="EZL4" s="15" t="s">
        <v>12</v>
      </c>
      <c r="EZM4" s="15" t="s">
        <v>12</v>
      </c>
      <c r="EZN4" s="15" t="s">
        <v>12</v>
      </c>
      <c r="EZO4" s="15" t="s">
        <v>12</v>
      </c>
      <c r="EZP4" s="15" t="s">
        <v>12</v>
      </c>
      <c r="EZQ4" s="15" t="s">
        <v>12</v>
      </c>
      <c r="EZR4" s="15" t="s">
        <v>12</v>
      </c>
      <c r="EZS4" s="15" t="s">
        <v>12</v>
      </c>
      <c r="EZT4" s="15" t="s">
        <v>12</v>
      </c>
      <c r="EZU4" s="15" t="s">
        <v>12</v>
      </c>
      <c r="EZV4" s="15" t="s">
        <v>12</v>
      </c>
      <c r="EZW4" s="15" t="s">
        <v>12</v>
      </c>
      <c r="EZX4" s="15" t="s">
        <v>12</v>
      </c>
      <c r="EZY4" s="15" t="s">
        <v>12</v>
      </c>
      <c r="EZZ4" s="15" t="s">
        <v>12</v>
      </c>
      <c r="FAA4" s="15" t="s">
        <v>12</v>
      </c>
      <c r="FAB4" s="15" t="s">
        <v>12</v>
      </c>
      <c r="FAC4" s="15" t="s">
        <v>12</v>
      </c>
      <c r="FAD4" s="15" t="s">
        <v>12</v>
      </c>
      <c r="FAE4" s="15" t="s">
        <v>12</v>
      </c>
      <c r="FAF4" s="15" t="s">
        <v>12</v>
      </c>
      <c r="FAG4" s="15" t="s">
        <v>12</v>
      </c>
      <c r="FAH4" s="15" t="s">
        <v>12</v>
      </c>
      <c r="FAI4" s="15" t="s">
        <v>12</v>
      </c>
      <c r="FAJ4" s="15" t="s">
        <v>12</v>
      </c>
      <c r="FAK4" s="15" t="s">
        <v>12</v>
      </c>
      <c r="FAL4" s="15" t="s">
        <v>12</v>
      </c>
      <c r="FAM4" s="15" t="s">
        <v>12</v>
      </c>
      <c r="FAN4" s="15" t="s">
        <v>12</v>
      </c>
      <c r="FAO4" s="15" t="s">
        <v>12</v>
      </c>
      <c r="FAP4" s="15" t="s">
        <v>12</v>
      </c>
      <c r="FAQ4" s="15" t="s">
        <v>12</v>
      </c>
      <c r="FAR4" s="15" t="s">
        <v>12</v>
      </c>
      <c r="FAS4" s="15" t="s">
        <v>12</v>
      </c>
      <c r="FAT4" s="15" t="s">
        <v>12</v>
      </c>
      <c r="FAU4" s="15" t="s">
        <v>12</v>
      </c>
      <c r="FAV4" s="15" t="s">
        <v>12</v>
      </c>
      <c r="FAW4" s="15" t="s">
        <v>12</v>
      </c>
      <c r="FAX4" s="15" t="s">
        <v>12</v>
      </c>
      <c r="FAY4" s="15" t="s">
        <v>12</v>
      </c>
      <c r="FAZ4" s="15" t="s">
        <v>12</v>
      </c>
      <c r="FBA4" s="15" t="s">
        <v>12</v>
      </c>
      <c r="FBB4" s="15" t="s">
        <v>12</v>
      </c>
      <c r="FBC4" s="15" t="s">
        <v>12</v>
      </c>
      <c r="FBD4" s="15" t="s">
        <v>12</v>
      </c>
      <c r="FBE4" s="15" t="s">
        <v>12</v>
      </c>
      <c r="FBF4" s="15" t="s">
        <v>12</v>
      </c>
      <c r="FBG4" s="15" t="s">
        <v>12</v>
      </c>
      <c r="FBH4" s="15" t="s">
        <v>12</v>
      </c>
      <c r="FBI4" s="15" t="s">
        <v>12</v>
      </c>
      <c r="FBJ4" s="15" t="s">
        <v>12</v>
      </c>
      <c r="FBK4" s="15" t="s">
        <v>12</v>
      </c>
      <c r="FBL4" s="15" t="s">
        <v>12</v>
      </c>
      <c r="FBM4" s="15" t="s">
        <v>12</v>
      </c>
      <c r="FBN4" s="15" t="s">
        <v>12</v>
      </c>
      <c r="FBO4" s="15" t="s">
        <v>12</v>
      </c>
      <c r="FBP4" s="15" t="s">
        <v>12</v>
      </c>
      <c r="FBQ4" s="15" t="s">
        <v>12</v>
      </c>
      <c r="FBR4" s="15" t="s">
        <v>12</v>
      </c>
      <c r="FBS4" s="15" t="s">
        <v>12</v>
      </c>
      <c r="FBT4" s="15" t="s">
        <v>12</v>
      </c>
      <c r="FBU4" s="15" t="s">
        <v>12</v>
      </c>
      <c r="FBV4" s="15" t="s">
        <v>12</v>
      </c>
      <c r="FBW4" s="15" t="s">
        <v>12</v>
      </c>
      <c r="FBX4" s="15" t="s">
        <v>12</v>
      </c>
      <c r="FBY4" s="15" t="s">
        <v>12</v>
      </c>
      <c r="FBZ4" s="15" t="s">
        <v>12</v>
      </c>
      <c r="FCA4" s="15" t="s">
        <v>12</v>
      </c>
      <c r="FCB4" s="15" t="s">
        <v>12</v>
      </c>
      <c r="FCC4" s="15" t="s">
        <v>12</v>
      </c>
      <c r="FCD4" s="15" t="s">
        <v>12</v>
      </c>
      <c r="FCE4" s="15" t="s">
        <v>12</v>
      </c>
      <c r="FCF4" s="15" t="s">
        <v>12</v>
      </c>
      <c r="FCG4" s="15" t="s">
        <v>12</v>
      </c>
      <c r="FCH4" s="15" t="s">
        <v>12</v>
      </c>
      <c r="FCI4" s="15" t="s">
        <v>12</v>
      </c>
      <c r="FCJ4" s="15" t="s">
        <v>12</v>
      </c>
      <c r="FCK4" s="15" t="s">
        <v>12</v>
      </c>
      <c r="FCL4" s="15" t="s">
        <v>12</v>
      </c>
      <c r="FCM4" s="15" t="s">
        <v>12</v>
      </c>
      <c r="FCN4" s="15" t="s">
        <v>12</v>
      </c>
      <c r="FCO4" s="15" t="s">
        <v>12</v>
      </c>
      <c r="FCP4" s="15" t="s">
        <v>12</v>
      </c>
      <c r="FCQ4" s="15" t="s">
        <v>12</v>
      </c>
      <c r="FCR4" s="15" t="s">
        <v>12</v>
      </c>
      <c r="FCS4" s="15" t="s">
        <v>12</v>
      </c>
      <c r="FCT4" s="15" t="s">
        <v>12</v>
      </c>
      <c r="FCU4" s="15" t="s">
        <v>12</v>
      </c>
      <c r="FCV4" s="15" t="s">
        <v>12</v>
      </c>
      <c r="FCW4" s="15" t="s">
        <v>12</v>
      </c>
      <c r="FCX4" s="15" t="s">
        <v>12</v>
      </c>
      <c r="FCY4" s="15" t="s">
        <v>12</v>
      </c>
      <c r="FCZ4" s="15" t="s">
        <v>12</v>
      </c>
      <c r="FDA4" s="15" t="s">
        <v>12</v>
      </c>
      <c r="FDB4" s="15" t="s">
        <v>12</v>
      </c>
      <c r="FDC4" s="15" t="s">
        <v>12</v>
      </c>
      <c r="FDD4" s="15" t="s">
        <v>12</v>
      </c>
      <c r="FDE4" s="15" t="s">
        <v>12</v>
      </c>
      <c r="FDF4" s="15" t="s">
        <v>12</v>
      </c>
      <c r="FDG4" s="15" t="s">
        <v>12</v>
      </c>
      <c r="FDH4" s="15" t="s">
        <v>12</v>
      </c>
      <c r="FDI4" s="15" t="s">
        <v>12</v>
      </c>
      <c r="FDJ4" s="15" t="s">
        <v>12</v>
      </c>
      <c r="FDK4" s="15" t="s">
        <v>12</v>
      </c>
      <c r="FDL4" s="15" t="s">
        <v>12</v>
      </c>
      <c r="FDM4" s="15" t="s">
        <v>12</v>
      </c>
      <c r="FDN4" s="15" t="s">
        <v>12</v>
      </c>
      <c r="FDO4" s="15" t="s">
        <v>12</v>
      </c>
      <c r="FDP4" s="15" t="s">
        <v>12</v>
      </c>
      <c r="FDQ4" s="15" t="s">
        <v>12</v>
      </c>
      <c r="FDR4" s="15" t="s">
        <v>12</v>
      </c>
      <c r="FDS4" s="15" t="s">
        <v>12</v>
      </c>
      <c r="FDT4" s="15" t="s">
        <v>12</v>
      </c>
      <c r="FDU4" s="15" t="s">
        <v>12</v>
      </c>
      <c r="FDV4" s="15" t="s">
        <v>12</v>
      </c>
      <c r="FDW4" s="15" t="s">
        <v>12</v>
      </c>
      <c r="FDX4" s="15" t="s">
        <v>12</v>
      </c>
      <c r="FDY4" s="15" t="s">
        <v>12</v>
      </c>
      <c r="FDZ4" s="15" t="s">
        <v>12</v>
      </c>
      <c r="FEA4" s="15" t="s">
        <v>12</v>
      </c>
      <c r="FEB4" s="15" t="s">
        <v>12</v>
      </c>
      <c r="FEC4" s="15" t="s">
        <v>12</v>
      </c>
      <c r="FED4" s="15" t="s">
        <v>12</v>
      </c>
      <c r="FEE4" s="15" t="s">
        <v>12</v>
      </c>
      <c r="FEF4" s="15" t="s">
        <v>12</v>
      </c>
      <c r="FEG4" s="15" t="s">
        <v>12</v>
      </c>
      <c r="FEH4" s="15" t="s">
        <v>12</v>
      </c>
      <c r="FEI4" s="15" t="s">
        <v>12</v>
      </c>
      <c r="FEJ4" s="15" t="s">
        <v>12</v>
      </c>
      <c r="FEK4" s="15" t="s">
        <v>12</v>
      </c>
      <c r="FEL4" s="15" t="s">
        <v>12</v>
      </c>
      <c r="FEM4" s="15" t="s">
        <v>12</v>
      </c>
      <c r="FEN4" s="15" t="s">
        <v>12</v>
      </c>
      <c r="FEO4" s="15" t="s">
        <v>12</v>
      </c>
      <c r="FEP4" s="15" t="s">
        <v>12</v>
      </c>
      <c r="FEQ4" s="15" t="s">
        <v>12</v>
      </c>
      <c r="FER4" s="15" t="s">
        <v>12</v>
      </c>
      <c r="FES4" s="15" t="s">
        <v>12</v>
      </c>
      <c r="FET4" s="15" t="s">
        <v>12</v>
      </c>
      <c r="FEU4" s="15" t="s">
        <v>12</v>
      </c>
      <c r="FEV4" s="15" t="s">
        <v>12</v>
      </c>
      <c r="FEW4" s="15" t="s">
        <v>12</v>
      </c>
      <c r="FEX4" s="15" t="s">
        <v>12</v>
      </c>
      <c r="FEY4" s="15" t="s">
        <v>12</v>
      </c>
      <c r="FEZ4" s="15" t="s">
        <v>12</v>
      </c>
      <c r="FFA4" s="15" t="s">
        <v>12</v>
      </c>
      <c r="FFB4" s="15" t="s">
        <v>12</v>
      </c>
      <c r="FFC4" s="15" t="s">
        <v>12</v>
      </c>
      <c r="FFD4" s="15" t="s">
        <v>12</v>
      </c>
      <c r="FFE4" s="15" t="s">
        <v>12</v>
      </c>
      <c r="FFF4" s="15" t="s">
        <v>12</v>
      </c>
      <c r="FFG4" s="15" t="s">
        <v>12</v>
      </c>
      <c r="FFH4" s="15" t="s">
        <v>12</v>
      </c>
      <c r="FFI4" s="15" t="s">
        <v>12</v>
      </c>
      <c r="FFJ4" s="15" t="s">
        <v>12</v>
      </c>
      <c r="FFK4" s="15" t="s">
        <v>12</v>
      </c>
      <c r="FFL4" s="15" t="s">
        <v>12</v>
      </c>
      <c r="FFM4" s="15" t="s">
        <v>12</v>
      </c>
      <c r="FFN4" s="15" t="s">
        <v>12</v>
      </c>
      <c r="FFO4" s="15" t="s">
        <v>12</v>
      </c>
      <c r="FFP4" s="15" t="s">
        <v>12</v>
      </c>
      <c r="FFQ4" s="15" t="s">
        <v>12</v>
      </c>
      <c r="FFR4" s="15" t="s">
        <v>12</v>
      </c>
      <c r="FFS4" s="15" t="s">
        <v>12</v>
      </c>
      <c r="FFT4" s="15" t="s">
        <v>12</v>
      </c>
      <c r="FFU4" s="15" t="s">
        <v>12</v>
      </c>
      <c r="FFV4" s="15" t="s">
        <v>12</v>
      </c>
      <c r="FFW4" s="15" t="s">
        <v>12</v>
      </c>
      <c r="FFX4" s="15" t="s">
        <v>12</v>
      </c>
      <c r="FFY4" s="15" t="s">
        <v>12</v>
      </c>
      <c r="FFZ4" s="15" t="s">
        <v>12</v>
      </c>
      <c r="FGA4" s="15" t="s">
        <v>12</v>
      </c>
      <c r="FGB4" s="15" t="s">
        <v>12</v>
      </c>
      <c r="FGC4" s="15" t="s">
        <v>12</v>
      </c>
      <c r="FGD4" s="15" t="s">
        <v>12</v>
      </c>
      <c r="FGE4" s="15" t="s">
        <v>12</v>
      </c>
      <c r="FGF4" s="15" t="s">
        <v>12</v>
      </c>
      <c r="FGG4" s="15" t="s">
        <v>12</v>
      </c>
      <c r="FGH4" s="15" t="s">
        <v>12</v>
      </c>
      <c r="FGI4" s="15" t="s">
        <v>12</v>
      </c>
      <c r="FGJ4" s="15" t="s">
        <v>12</v>
      </c>
      <c r="FGK4" s="15" t="s">
        <v>12</v>
      </c>
      <c r="FGL4" s="15" t="s">
        <v>12</v>
      </c>
      <c r="FGM4" s="15" t="s">
        <v>12</v>
      </c>
      <c r="FGN4" s="15" t="s">
        <v>12</v>
      </c>
      <c r="FGO4" s="15" t="s">
        <v>12</v>
      </c>
      <c r="FGP4" s="15" t="s">
        <v>12</v>
      </c>
      <c r="FGQ4" s="15" t="s">
        <v>12</v>
      </c>
      <c r="FGR4" s="15" t="s">
        <v>12</v>
      </c>
      <c r="FGS4" s="15" t="s">
        <v>12</v>
      </c>
      <c r="FGT4" s="15" t="s">
        <v>12</v>
      </c>
      <c r="FGU4" s="15" t="s">
        <v>12</v>
      </c>
      <c r="FGV4" s="15" t="s">
        <v>12</v>
      </c>
      <c r="FGW4" s="15" t="s">
        <v>12</v>
      </c>
      <c r="FGX4" s="15" t="s">
        <v>12</v>
      </c>
      <c r="FGY4" s="15" t="s">
        <v>12</v>
      </c>
      <c r="FGZ4" s="15" t="s">
        <v>12</v>
      </c>
      <c r="FHA4" s="15" t="s">
        <v>12</v>
      </c>
      <c r="FHB4" s="15" t="s">
        <v>12</v>
      </c>
      <c r="FHC4" s="15" t="s">
        <v>12</v>
      </c>
      <c r="FHD4" s="15" t="s">
        <v>12</v>
      </c>
      <c r="FHE4" s="15" t="s">
        <v>12</v>
      </c>
      <c r="FHF4" s="15" t="s">
        <v>12</v>
      </c>
      <c r="FHG4" s="15" t="s">
        <v>12</v>
      </c>
      <c r="FHH4" s="15" t="s">
        <v>12</v>
      </c>
      <c r="FHI4" s="15" t="s">
        <v>12</v>
      </c>
      <c r="FHJ4" s="15" t="s">
        <v>12</v>
      </c>
      <c r="FHK4" s="15" t="s">
        <v>12</v>
      </c>
      <c r="FHL4" s="15" t="s">
        <v>12</v>
      </c>
      <c r="FHM4" s="15" t="s">
        <v>12</v>
      </c>
      <c r="FHN4" s="15" t="s">
        <v>12</v>
      </c>
      <c r="FHO4" s="15" t="s">
        <v>12</v>
      </c>
      <c r="FHP4" s="15" t="s">
        <v>12</v>
      </c>
      <c r="FHQ4" s="15" t="s">
        <v>12</v>
      </c>
      <c r="FHR4" s="15" t="s">
        <v>12</v>
      </c>
      <c r="FHS4" s="15" t="s">
        <v>12</v>
      </c>
      <c r="FHT4" s="15" t="s">
        <v>12</v>
      </c>
      <c r="FHU4" s="15" t="s">
        <v>12</v>
      </c>
      <c r="FHV4" s="15" t="s">
        <v>12</v>
      </c>
      <c r="FHW4" s="15" t="s">
        <v>12</v>
      </c>
      <c r="FHX4" s="15" t="s">
        <v>12</v>
      </c>
      <c r="FHY4" s="15" t="s">
        <v>12</v>
      </c>
      <c r="FHZ4" s="15" t="s">
        <v>12</v>
      </c>
      <c r="FIA4" s="15" t="s">
        <v>12</v>
      </c>
      <c r="FIB4" s="15" t="s">
        <v>12</v>
      </c>
      <c r="FIC4" s="15" t="s">
        <v>12</v>
      </c>
      <c r="FID4" s="15" t="s">
        <v>12</v>
      </c>
      <c r="FIE4" s="15" t="s">
        <v>12</v>
      </c>
      <c r="FIF4" s="15" t="s">
        <v>12</v>
      </c>
      <c r="FIG4" s="15" t="s">
        <v>12</v>
      </c>
      <c r="FIH4" s="15" t="s">
        <v>12</v>
      </c>
      <c r="FII4" s="15" t="s">
        <v>12</v>
      </c>
      <c r="FIJ4" s="15" t="s">
        <v>12</v>
      </c>
      <c r="FIK4" s="15" t="s">
        <v>12</v>
      </c>
      <c r="FIL4" s="15" t="s">
        <v>12</v>
      </c>
      <c r="FIM4" s="15" t="s">
        <v>12</v>
      </c>
      <c r="FIN4" s="15" t="s">
        <v>12</v>
      </c>
      <c r="FIO4" s="15" t="s">
        <v>12</v>
      </c>
      <c r="FIP4" s="15" t="s">
        <v>12</v>
      </c>
      <c r="FIQ4" s="15" t="s">
        <v>12</v>
      </c>
      <c r="FIR4" s="15" t="s">
        <v>12</v>
      </c>
      <c r="FIS4" s="15" t="s">
        <v>12</v>
      </c>
      <c r="FIT4" s="15" t="s">
        <v>12</v>
      </c>
      <c r="FIU4" s="15" t="s">
        <v>12</v>
      </c>
      <c r="FIV4" s="15" t="s">
        <v>12</v>
      </c>
      <c r="FIW4" s="15" t="s">
        <v>12</v>
      </c>
      <c r="FIX4" s="15" t="s">
        <v>12</v>
      </c>
      <c r="FIY4" s="15" t="s">
        <v>12</v>
      </c>
      <c r="FIZ4" s="15" t="s">
        <v>12</v>
      </c>
      <c r="FJA4" s="15" t="s">
        <v>12</v>
      </c>
      <c r="FJB4" s="15" t="s">
        <v>12</v>
      </c>
      <c r="FJC4" s="15" t="s">
        <v>12</v>
      </c>
      <c r="FJD4" s="15" t="s">
        <v>12</v>
      </c>
      <c r="FJE4" s="15" t="s">
        <v>12</v>
      </c>
      <c r="FJF4" s="15" t="s">
        <v>12</v>
      </c>
      <c r="FJG4" s="15" t="s">
        <v>12</v>
      </c>
      <c r="FJH4" s="15" t="s">
        <v>12</v>
      </c>
      <c r="FJI4" s="15" t="s">
        <v>12</v>
      </c>
      <c r="FJJ4" s="15" t="s">
        <v>12</v>
      </c>
      <c r="FJK4" s="15" t="s">
        <v>12</v>
      </c>
      <c r="FJL4" s="15" t="s">
        <v>12</v>
      </c>
      <c r="FJM4" s="15" t="s">
        <v>12</v>
      </c>
      <c r="FJN4" s="15" t="s">
        <v>12</v>
      </c>
      <c r="FJO4" s="15" t="s">
        <v>12</v>
      </c>
      <c r="FJP4" s="15" t="s">
        <v>12</v>
      </c>
      <c r="FJQ4" s="15" t="s">
        <v>12</v>
      </c>
      <c r="FJR4" s="15" t="s">
        <v>12</v>
      </c>
      <c r="FJS4" s="15" t="s">
        <v>12</v>
      </c>
      <c r="FJT4" s="15" t="s">
        <v>12</v>
      </c>
      <c r="FJU4" s="15" t="s">
        <v>12</v>
      </c>
      <c r="FJV4" s="15" t="s">
        <v>12</v>
      </c>
      <c r="FJW4" s="15" t="s">
        <v>12</v>
      </c>
      <c r="FJX4" s="15" t="s">
        <v>12</v>
      </c>
      <c r="FJY4" s="15" t="s">
        <v>12</v>
      </c>
      <c r="FJZ4" s="15" t="s">
        <v>12</v>
      </c>
      <c r="FKA4" s="15" t="s">
        <v>12</v>
      </c>
      <c r="FKB4" s="15" t="s">
        <v>12</v>
      </c>
      <c r="FKC4" s="15" t="s">
        <v>12</v>
      </c>
      <c r="FKD4" s="15" t="s">
        <v>12</v>
      </c>
      <c r="FKE4" s="15" t="s">
        <v>12</v>
      </c>
      <c r="FKF4" s="15" t="s">
        <v>12</v>
      </c>
      <c r="FKG4" s="15" t="s">
        <v>12</v>
      </c>
      <c r="FKH4" s="15" t="s">
        <v>12</v>
      </c>
      <c r="FKI4" s="15" t="s">
        <v>12</v>
      </c>
      <c r="FKJ4" s="15" t="s">
        <v>12</v>
      </c>
      <c r="FKK4" s="15" t="s">
        <v>12</v>
      </c>
      <c r="FKL4" s="15" t="s">
        <v>12</v>
      </c>
      <c r="FKM4" s="15" t="s">
        <v>12</v>
      </c>
      <c r="FKN4" s="15" t="s">
        <v>12</v>
      </c>
      <c r="FKO4" s="15" t="s">
        <v>12</v>
      </c>
      <c r="FKP4" s="15" t="s">
        <v>12</v>
      </c>
      <c r="FKQ4" s="15" t="s">
        <v>12</v>
      </c>
      <c r="FKR4" s="15" t="s">
        <v>12</v>
      </c>
      <c r="FKS4" s="15" t="s">
        <v>12</v>
      </c>
      <c r="FKT4" s="15" t="s">
        <v>12</v>
      </c>
      <c r="FKU4" s="15" t="s">
        <v>12</v>
      </c>
      <c r="FKV4" s="15" t="s">
        <v>12</v>
      </c>
      <c r="FKW4" s="15" t="s">
        <v>12</v>
      </c>
      <c r="FKX4" s="15" t="s">
        <v>12</v>
      </c>
      <c r="FKY4" s="15" t="s">
        <v>12</v>
      </c>
      <c r="FKZ4" s="15" t="s">
        <v>12</v>
      </c>
      <c r="FLA4" s="15" t="s">
        <v>12</v>
      </c>
      <c r="FLB4" s="15" t="s">
        <v>12</v>
      </c>
      <c r="FLC4" s="15" t="s">
        <v>12</v>
      </c>
      <c r="FLD4" s="15" t="s">
        <v>12</v>
      </c>
      <c r="FLE4" s="15" t="s">
        <v>12</v>
      </c>
      <c r="FLF4" s="15" t="s">
        <v>12</v>
      </c>
      <c r="FLG4" s="15" t="s">
        <v>12</v>
      </c>
      <c r="FLH4" s="15" t="s">
        <v>12</v>
      </c>
      <c r="FLI4" s="15" t="s">
        <v>12</v>
      </c>
      <c r="FLJ4" s="15" t="s">
        <v>12</v>
      </c>
      <c r="FLK4" s="15" t="s">
        <v>12</v>
      </c>
      <c r="FLL4" s="15" t="s">
        <v>12</v>
      </c>
      <c r="FLM4" s="15" t="s">
        <v>12</v>
      </c>
      <c r="FLN4" s="15" t="s">
        <v>12</v>
      </c>
      <c r="FLO4" s="15" t="s">
        <v>12</v>
      </c>
      <c r="FLP4" s="15" t="s">
        <v>12</v>
      </c>
      <c r="FLQ4" s="15" t="s">
        <v>12</v>
      </c>
      <c r="FLR4" s="15" t="s">
        <v>12</v>
      </c>
      <c r="FLS4" s="15" t="s">
        <v>12</v>
      </c>
      <c r="FLT4" s="15" t="s">
        <v>12</v>
      </c>
      <c r="FLU4" s="15" t="s">
        <v>12</v>
      </c>
      <c r="FLV4" s="15" t="s">
        <v>12</v>
      </c>
      <c r="FLW4" s="15" t="s">
        <v>12</v>
      </c>
      <c r="FLX4" s="15" t="s">
        <v>12</v>
      </c>
      <c r="FLY4" s="15" t="s">
        <v>12</v>
      </c>
      <c r="FLZ4" s="15" t="s">
        <v>12</v>
      </c>
      <c r="FMA4" s="15" t="s">
        <v>12</v>
      </c>
      <c r="FMB4" s="15" t="s">
        <v>12</v>
      </c>
      <c r="FMC4" s="15" t="s">
        <v>12</v>
      </c>
      <c r="FMD4" s="15" t="s">
        <v>12</v>
      </c>
      <c r="FME4" s="15" t="s">
        <v>12</v>
      </c>
      <c r="FMF4" s="15" t="s">
        <v>12</v>
      </c>
      <c r="FMG4" s="15" t="s">
        <v>12</v>
      </c>
      <c r="FMH4" s="15" t="s">
        <v>12</v>
      </c>
      <c r="FMI4" s="15" t="s">
        <v>12</v>
      </c>
      <c r="FMJ4" s="15" t="s">
        <v>12</v>
      </c>
      <c r="FMK4" s="15" t="s">
        <v>12</v>
      </c>
      <c r="FML4" s="15" t="s">
        <v>12</v>
      </c>
      <c r="FMM4" s="15" t="s">
        <v>12</v>
      </c>
      <c r="FMN4" s="15" t="s">
        <v>12</v>
      </c>
      <c r="FMO4" s="15" t="s">
        <v>12</v>
      </c>
      <c r="FMP4" s="15" t="s">
        <v>12</v>
      </c>
      <c r="FMQ4" s="15" t="s">
        <v>12</v>
      </c>
      <c r="FMR4" s="15" t="s">
        <v>12</v>
      </c>
      <c r="FMS4" s="15" t="s">
        <v>12</v>
      </c>
      <c r="FMT4" s="15" t="s">
        <v>12</v>
      </c>
      <c r="FMU4" s="15" t="s">
        <v>12</v>
      </c>
      <c r="FMV4" s="15" t="s">
        <v>12</v>
      </c>
      <c r="FMW4" s="15" t="s">
        <v>12</v>
      </c>
      <c r="FMX4" s="15" t="s">
        <v>12</v>
      </c>
      <c r="FMY4" s="15" t="s">
        <v>12</v>
      </c>
      <c r="FMZ4" s="15" t="s">
        <v>12</v>
      </c>
      <c r="FNA4" s="15" t="s">
        <v>12</v>
      </c>
      <c r="FNB4" s="15" t="s">
        <v>12</v>
      </c>
      <c r="FNC4" s="15" t="s">
        <v>12</v>
      </c>
      <c r="FND4" s="15" t="s">
        <v>12</v>
      </c>
      <c r="FNE4" s="15" t="s">
        <v>12</v>
      </c>
      <c r="FNF4" s="15" t="s">
        <v>12</v>
      </c>
      <c r="FNG4" s="15" t="s">
        <v>12</v>
      </c>
      <c r="FNH4" s="15" t="s">
        <v>12</v>
      </c>
      <c r="FNI4" s="15" t="s">
        <v>12</v>
      </c>
      <c r="FNJ4" s="15" t="s">
        <v>12</v>
      </c>
      <c r="FNK4" s="15" t="s">
        <v>12</v>
      </c>
      <c r="FNL4" s="15" t="s">
        <v>12</v>
      </c>
      <c r="FNM4" s="15" t="s">
        <v>12</v>
      </c>
      <c r="FNN4" s="15" t="s">
        <v>12</v>
      </c>
      <c r="FNO4" s="15" t="s">
        <v>12</v>
      </c>
      <c r="FNP4" s="15" t="s">
        <v>12</v>
      </c>
      <c r="FNQ4" s="15" t="s">
        <v>12</v>
      </c>
      <c r="FNR4" s="15" t="s">
        <v>12</v>
      </c>
      <c r="FNS4" s="15" t="s">
        <v>12</v>
      </c>
      <c r="FNT4" s="15" t="s">
        <v>12</v>
      </c>
      <c r="FNU4" s="15" t="s">
        <v>12</v>
      </c>
      <c r="FNV4" s="15" t="s">
        <v>12</v>
      </c>
      <c r="FNW4" s="15" t="s">
        <v>12</v>
      </c>
      <c r="FNX4" s="15" t="s">
        <v>12</v>
      </c>
      <c r="FNY4" s="15" t="s">
        <v>12</v>
      </c>
      <c r="FNZ4" s="15" t="s">
        <v>12</v>
      </c>
      <c r="FOA4" s="15" t="s">
        <v>12</v>
      </c>
      <c r="FOB4" s="15" t="s">
        <v>12</v>
      </c>
      <c r="FOC4" s="15" t="s">
        <v>12</v>
      </c>
      <c r="FOD4" s="15" t="s">
        <v>12</v>
      </c>
      <c r="FOE4" s="15" t="s">
        <v>12</v>
      </c>
      <c r="FOF4" s="15" t="s">
        <v>12</v>
      </c>
      <c r="FOG4" s="15" t="s">
        <v>12</v>
      </c>
      <c r="FOH4" s="15" t="s">
        <v>12</v>
      </c>
      <c r="FOI4" s="15" t="s">
        <v>12</v>
      </c>
      <c r="FOJ4" s="15" t="s">
        <v>12</v>
      </c>
      <c r="FOK4" s="15" t="s">
        <v>12</v>
      </c>
      <c r="FOL4" s="15" t="s">
        <v>12</v>
      </c>
      <c r="FOM4" s="15" t="s">
        <v>12</v>
      </c>
      <c r="FON4" s="15" t="s">
        <v>12</v>
      </c>
      <c r="FOO4" s="15" t="s">
        <v>12</v>
      </c>
      <c r="FOP4" s="15" t="s">
        <v>12</v>
      </c>
      <c r="FOQ4" s="15" t="s">
        <v>12</v>
      </c>
      <c r="FOR4" s="15" t="s">
        <v>12</v>
      </c>
      <c r="FOS4" s="15" t="s">
        <v>12</v>
      </c>
      <c r="FOT4" s="15" t="s">
        <v>12</v>
      </c>
      <c r="FOU4" s="15" t="s">
        <v>12</v>
      </c>
      <c r="FOV4" s="15" t="s">
        <v>12</v>
      </c>
      <c r="FOW4" s="15" t="s">
        <v>12</v>
      </c>
      <c r="FOX4" s="15" t="s">
        <v>12</v>
      </c>
      <c r="FOY4" s="15" t="s">
        <v>12</v>
      </c>
      <c r="FOZ4" s="15" t="s">
        <v>12</v>
      </c>
      <c r="FPA4" s="15" t="s">
        <v>12</v>
      </c>
      <c r="FPB4" s="15" t="s">
        <v>12</v>
      </c>
      <c r="FPC4" s="15" t="s">
        <v>12</v>
      </c>
      <c r="FPD4" s="15" t="s">
        <v>12</v>
      </c>
      <c r="FPE4" s="15" t="s">
        <v>12</v>
      </c>
      <c r="FPF4" s="15" t="s">
        <v>12</v>
      </c>
      <c r="FPG4" s="15" t="s">
        <v>12</v>
      </c>
      <c r="FPH4" s="15" t="s">
        <v>12</v>
      </c>
      <c r="FPI4" s="15" t="s">
        <v>12</v>
      </c>
      <c r="FPJ4" s="15" t="s">
        <v>12</v>
      </c>
      <c r="FPK4" s="15" t="s">
        <v>12</v>
      </c>
      <c r="FPL4" s="15" t="s">
        <v>12</v>
      </c>
      <c r="FPM4" s="15" t="s">
        <v>12</v>
      </c>
      <c r="FPN4" s="15" t="s">
        <v>12</v>
      </c>
      <c r="FPO4" s="15" t="s">
        <v>12</v>
      </c>
      <c r="FPP4" s="15" t="s">
        <v>12</v>
      </c>
      <c r="FPQ4" s="15" t="s">
        <v>12</v>
      </c>
      <c r="FPR4" s="15" t="s">
        <v>12</v>
      </c>
      <c r="FPS4" s="15" t="s">
        <v>12</v>
      </c>
      <c r="FPT4" s="15" t="s">
        <v>12</v>
      </c>
      <c r="FPU4" s="15" t="s">
        <v>12</v>
      </c>
      <c r="FPV4" s="15" t="s">
        <v>12</v>
      </c>
      <c r="FPW4" s="15" t="s">
        <v>12</v>
      </c>
      <c r="FPX4" s="15" t="s">
        <v>12</v>
      </c>
      <c r="FPY4" s="15" t="s">
        <v>12</v>
      </c>
      <c r="FPZ4" s="15" t="s">
        <v>12</v>
      </c>
      <c r="FQA4" s="15" t="s">
        <v>12</v>
      </c>
      <c r="FQB4" s="15" t="s">
        <v>12</v>
      </c>
      <c r="FQC4" s="15" t="s">
        <v>12</v>
      </c>
      <c r="FQD4" s="15" t="s">
        <v>12</v>
      </c>
      <c r="FQE4" s="15" t="s">
        <v>12</v>
      </c>
      <c r="FQF4" s="15" t="s">
        <v>12</v>
      </c>
      <c r="FQG4" s="15" t="s">
        <v>12</v>
      </c>
      <c r="FQH4" s="15" t="s">
        <v>12</v>
      </c>
      <c r="FQI4" s="15" t="s">
        <v>12</v>
      </c>
      <c r="FQJ4" s="15" t="s">
        <v>12</v>
      </c>
      <c r="FQK4" s="15" t="s">
        <v>12</v>
      </c>
      <c r="FQL4" s="15" t="s">
        <v>12</v>
      </c>
      <c r="FQM4" s="15" t="s">
        <v>12</v>
      </c>
      <c r="FQN4" s="15" t="s">
        <v>12</v>
      </c>
      <c r="FQO4" s="15" t="s">
        <v>12</v>
      </c>
      <c r="FQP4" s="15" t="s">
        <v>12</v>
      </c>
      <c r="FQQ4" s="15" t="s">
        <v>12</v>
      </c>
      <c r="FQR4" s="15" t="s">
        <v>12</v>
      </c>
      <c r="FQS4" s="15" t="s">
        <v>12</v>
      </c>
      <c r="FQT4" s="15" t="s">
        <v>12</v>
      </c>
      <c r="FQU4" s="15" t="s">
        <v>12</v>
      </c>
      <c r="FQV4" s="15" t="s">
        <v>12</v>
      </c>
      <c r="FQW4" s="15" t="s">
        <v>12</v>
      </c>
      <c r="FQX4" s="15" t="s">
        <v>12</v>
      </c>
      <c r="FQY4" s="15" t="s">
        <v>12</v>
      </c>
      <c r="FQZ4" s="15" t="s">
        <v>12</v>
      </c>
      <c r="FRA4" s="15" t="s">
        <v>12</v>
      </c>
      <c r="FRB4" s="15" t="s">
        <v>12</v>
      </c>
      <c r="FRC4" s="15" t="s">
        <v>12</v>
      </c>
      <c r="FRD4" s="15" t="s">
        <v>12</v>
      </c>
      <c r="FRE4" s="15" t="s">
        <v>12</v>
      </c>
      <c r="FRF4" s="15" t="s">
        <v>12</v>
      </c>
      <c r="FRG4" s="15" t="s">
        <v>12</v>
      </c>
      <c r="FRH4" s="15" t="s">
        <v>12</v>
      </c>
      <c r="FRI4" s="15" t="s">
        <v>12</v>
      </c>
      <c r="FRJ4" s="15" t="s">
        <v>12</v>
      </c>
      <c r="FRK4" s="15" t="s">
        <v>12</v>
      </c>
      <c r="FRL4" s="15" t="s">
        <v>12</v>
      </c>
      <c r="FRM4" s="15" t="s">
        <v>12</v>
      </c>
      <c r="FRN4" s="15" t="s">
        <v>12</v>
      </c>
      <c r="FRO4" s="15" t="s">
        <v>12</v>
      </c>
      <c r="FRP4" s="15" t="s">
        <v>12</v>
      </c>
      <c r="FRQ4" s="15" t="s">
        <v>12</v>
      </c>
      <c r="FRR4" s="15" t="s">
        <v>12</v>
      </c>
      <c r="FRS4" s="15" t="s">
        <v>12</v>
      </c>
      <c r="FRT4" s="15" t="s">
        <v>12</v>
      </c>
      <c r="FRU4" s="15" t="s">
        <v>12</v>
      </c>
      <c r="FRV4" s="15" t="s">
        <v>12</v>
      </c>
      <c r="FRW4" s="15" t="s">
        <v>12</v>
      </c>
      <c r="FRX4" s="15" t="s">
        <v>12</v>
      </c>
      <c r="FRY4" s="15" t="s">
        <v>12</v>
      </c>
      <c r="FRZ4" s="15" t="s">
        <v>12</v>
      </c>
      <c r="FSA4" s="15" t="s">
        <v>12</v>
      </c>
      <c r="FSB4" s="15" t="s">
        <v>12</v>
      </c>
      <c r="FSC4" s="15" t="s">
        <v>12</v>
      </c>
      <c r="FSD4" s="15" t="s">
        <v>12</v>
      </c>
      <c r="FSE4" s="15" t="s">
        <v>12</v>
      </c>
      <c r="FSF4" s="15" t="s">
        <v>12</v>
      </c>
      <c r="FSG4" s="15" t="s">
        <v>12</v>
      </c>
      <c r="FSH4" s="15" t="s">
        <v>12</v>
      </c>
      <c r="FSI4" s="15" t="s">
        <v>12</v>
      </c>
      <c r="FSJ4" s="15" t="s">
        <v>12</v>
      </c>
      <c r="FSK4" s="15" t="s">
        <v>12</v>
      </c>
      <c r="FSL4" s="15" t="s">
        <v>12</v>
      </c>
      <c r="FSM4" s="15" t="s">
        <v>12</v>
      </c>
      <c r="FSN4" s="15" t="s">
        <v>12</v>
      </c>
      <c r="FSO4" s="15" t="s">
        <v>12</v>
      </c>
      <c r="FSP4" s="15" t="s">
        <v>12</v>
      </c>
      <c r="FSQ4" s="15" t="s">
        <v>12</v>
      </c>
      <c r="FSR4" s="15" t="s">
        <v>12</v>
      </c>
      <c r="FSS4" s="15" t="s">
        <v>12</v>
      </c>
      <c r="FST4" s="15" t="s">
        <v>12</v>
      </c>
      <c r="FSU4" s="15" t="s">
        <v>12</v>
      </c>
      <c r="FSV4" s="15" t="s">
        <v>12</v>
      </c>
      <c r="FSW4" s="15" t="s">
        <v>12</v>
      </c>
      <c r="FSX4" s="15" t="s">
        <v>12</v>
      </c>
      <c r="FSY4" s="15" t="s">
        <v>12</v>
      </c>
      <c r="FSZ4" s="15" t="s">
        <v>12</v>
      </c>
      <c r="FTA4" s="15" t="s">
        <v>12</v>
      </c>
      <c r="FTB4" s="15" t="s">
        <v>12</v>
      </c>
      <c r="FTC4" s="15" t="s">
        <v>12</v>
      </c>
      <c r="FTD4" s="15" t="s">
        <v>12</v>
      </c>
      <c r="FTE4" s="15" t="s">
        <v>12</v>
      </c>
      <c r="FTF4" s="15" t="s">
        <v>12</v>
      </c>
      <c r="FTG4" s="15" t="s">
        <v>12</v>
      </c>
      <c r="FTH4" s="15" t="s">
        <v>12</v>
      </c>
      <c r="FTI4" s="15" t="s">
        <v>12</v>
      </c>
      <c r="FTJ4" s="15" t="s">
        <v>12</v>
      </c>
      <c r="FTK4" s="15" t="s">
        <v>12</v>
      </c>
      <c r="FTL4" s="15" t="s">
        <v>12</v>
      </c>
      <c r="FTM4" s="15" t="s">
        <v>12</v>
      </c>
      <c r="FTN4" s="15" t="s">
        <v>12</v>
      </c>
      <c r="FTO4" s="15" t="s">
        <v>12</v>
      </c>
      <c r="FTP4" s="15" t="s">
        <v>12</v>
      </c>
      <c r="FTQ4" s="15" t="s">
        <v>12</v>
      </c>
      <c r="FTR4" s="15" t="s">
        <v>12</v>
      </c>
      <c r="FTS4" s="15" t="s">
        <v>12</v>
      </c>
      <c r="FTT4" s="15" t="s">
        <v>12</v>
      </c>
      <c r="FTU4" s="15" t="s">
        <v>12</v>
      </c>
      <c r="FTV4" s="15" t="s">
        <v>12</v>
      </c>
      <c r="FTW4" s="15" t="s">
        <v>12</v>
      </c>
      <c r="FTX4" s="15" t="s">
        <v>12</v>
      </c>
      <c r="FTY4" s="15" t="s">
        <v>12</v>
      </c>
      <c r="FTZ4" s="15" t="s">
        <v>12</v>
      </c>
      <c r="FUA4" s="15" t="s">
        <v>12</v>
      </c>
      <c r="FUB4" s="15" t="s">
        <v>12</v>
      </c>
      <c r="FUC4" s="15" t="s">
        <v>12</v>
      </c>
      <c r="FUD4" s="15" t="s">
        <v>12</v>
      </c>
      <c r="FUE4" s="15" t="s">
        <v>12</v>
      </c>
      <c r="FUF4" s="15" t="s">
        <v>12</v>
      </c>
      <c r="FUG4" s="15" t="s">
        <v>12</v>
      </c>
      <c r="FUH4" s="15" t="s">
        <v>12</v>
      </c>
      <c r="FUI4" s="15" t="s">
        <v>12</v>
      </c>
      <c r="FUJ4" s="15" t="s">
        <v>12</v>
      </c>
      <c r="FUK4" s="15" t="s">
        <v>12</v>
      </c>
      <c r="FUL4" s="15" t="s">
        <v>12</v>
      </c>
      <c r="FUM4" s="15" t="s">
        <v>12</v>
      </c>
      <c r="FUN4" s="15" t="s">
        <v>12</v>
      </c>
      <c r="FUO4" s="15" t="s">
        <v>12</v>
      </c>
      <c r="FUP4" s="15" t="s">
        <v>12</v>
      </c>
      <c r="FUQ4" s="15" t="s">
        <v>12</v>
      </c>
      <c r="FUR4" s="15" t="s">
        <v>12</v>
      </c>
      <c r="FUS4" s="15" t="s">
        <v>12</v>
      </c>
      <c r="FUT4" s="15" t="s">
        <v>12</v>
      </c>
      <c r="FUU4" s="15" t="s">
        <v>12</v>
      </c>
      <c r="FUV4" s="15" t="s">
        <v>12</v>
      </c>
      <c r="FUW4" s="15" t="s">
        <v>12</v>
      </c>
      <c r="FUX4" s="15" t="s">
        <v>12</v>
      </c>
      <c r="FUY4" s="15" t="s">
        <v>12</v>
      </c>
      <c r="FUZ4" s="15" t="s">
        <v>12</v>
      </c>
      <c r="FVA4" s="15" t="s">
        <v>12</v>
      </c>
      <c r="FVB4" s="15" t="s">
        <v>12</v>
      </c>
      <c r="FVC4" s="15" t="s">
        <v>12</v>
      </c>
      <c r="FVD4" s="15" t="s">
        <v>12</v>
      </c>
      <c r="FVE4" s="15" t="s">
        <v>12</v>
      </c>
      <c r="FVF4" s="15" t="s">
        <v>12</v>
      </c>
      <c r="FVG4" s="15" t="s">
        <v>12</v>
      </c>
      <c r="FVH4" s="15" t="s">
        <v>12</v>
      </c>
      <c r="FVI4" s="15" t="s">
        <v>12</v>
      </c>
      <c r="FVJ4" s="15" t="s">
        <v>12</v>
      </c>
      <c r="FVK4" s="15" t="s">
        <v>12</v>
      </c>
      <c r="FVL4" s="15" t="s">
        <v>12</v>
      </c>
      <c r="FVM4" s="15" t="s">
        <v>12</v>
      </c>
      <c r="FVN4" s="15" t="s">
        <v>12</v>
      </c>
      <c r="FVO4" s="15" t="s">
        <v>12</v>
      </c>
      <c r="FVP4" s="15" t="s">
        <v>12</v>
      </c>
      <c r="FVQ4" s="15" t="s">
        <v>12</v>
      </c>
      <c r="FVR4" s="15" t="s">
        <v>12</v>
      </c>
      <c r="FVS4" s="15" t="s">
        <v>12</v>
      </c>
      <c r="FVT4" s="15" t="s">
        <v>12</v>
      </c>
      <c r="FVU4" s="15" t="s">
        <v>12</v>
      </c>
      <c r="FVV4" s="15" t="s">
        <v>12</v>
      </c>
      <c r="FVW4" s="15" t="s">
        <v>12</v>
      </c>
      <c r="FVX4" s="15" t="s">
        <v>12</v>
      </c>
      <c r="FVY4" s="15" t="s">
        <v>12</v>
      </c>
      <c r="FVZ4" s="15" t="s">
        <v>12</v>
      </c>
      <c r="FWA4" s="15" t="s">
        <v>12</v>
      </c>
      <c r="FWB4" s="15" t="s">
        <v>12</v>
      </c>
      <c r="FWC4" s="15" t="s">
        <v>12</v>
      </c>
      <c r="FWD4" s="15" t="s">
        <v>12</v>
      </c>
      <c r="FWE4" s="15" t="s">
        <v>12</v>
      </c>
      <c r="FWF4" s="15" t="s">
        <v>12</v>
      </c>
      <c r="FWG4" s="15" t="s">
        <v>12</v>
      </c>
      <c r="FWH4" s="15" t="s">
        <v>12</v>
      </c>
      <c r="FWI4" s="15" t="s">
        <v>12</v>
      </c>
      <c r="FWJ4" s="15" t="s">
        <v>12</v>
      </c>
      <c r="FWK4" s="15" t="s">
        <v>12</v>
      </c>
      <c r="FWL4" s="15" t="s">
        <v>12</v>
      </c>
      <c r="FWM4" s="15" t="s">
        <v>12</v>
      </c>
      <c r="FWN4" s="15" t="s">
        <v>12</v>
      </c>
      <c r="FWO4" s="15" t="s">
        <v>12</v>
      </c>
      <c r="FWP4" s="15" t="s">
        <v>12</v>
      </c>
      <c r="FWQ4" s="15" t="s">
        <v>12</v>
      </c>
      <c r="FWR4" s="15" t="s">
        <v>12</v>
      </c>
      <c r="FWS4" s="15" t="s">
        <v>12</v>
      </c>
      <c r="FWT4" s="15" t="s">
        <v>12</v>
      </c>
      <c r="FWU4" s="15" t="s">
        <v>12</v>
      </c>
      <c r="FWV4" s="15" t="s">
        <v>12</v>
      </c>
      <c r="FWW4" s="15" t="s">
        <v>12</v>
      </c>
      <c r="FWX4" s="15" t="s">
        <v>12</v>
      </c>
      <c r="FWY4" s="15" t="s">
        <v>12</v>
      </c>
      <c r="FWZ4" s="15" t="s">
        <v>12</v>
      </c>
      <c r="FXA4" s="15" t="s">
        <v>12</v>
      </c>
      <c r="FXB4" s="15" t="s">
        <v>12</v>
      </c>
      <c r="FXC4" s="15" t="s">
        <v>12</v>
      </c>
      <c r="FXD4" s="15" t="s">
        <v>12</v>
      </c>
      <c r="FXE4" s="15" t="s">
        <v>12</v>
      </c>
      <c r="FXF4" s="15" t="s">
        <v>12</v>
      </c>
      <c r="FXG4" s="15" t="s">
        <v>12</v>
      </c>
      <c r="FXH4" s="15" t="s">
        <v>12</v>
      </c>
      <c r="FXI4" s="15" t="s">
        <v>12</v>
      </c>
      <c r="FXJ4" s="15" t="s">
        <v>12</v>
      </c>
      <c r="FXK4" s="15" t="s">
        <v>12</v>
      </c>
      <c r="FXL4" s="15" t="s">
        <v>12</v>
      </c>
      <c r="FXM4" s="15" t="s">
        <v>12</v>
      </c>
      <c r="FXN4" s="15" t="s">
        <v>12</v>
      </c>
      <c r="FXO4" s="15" t="s">
        <v>12</v>
      </c>
      <c r="FXP4" s="15" t="s">
        <v>12</v>
      </c>
      <c r="FXQ4" s="15" t="s">
        <v>12</v>
      </c>
      <c r="FXR4" s="15" t="s">
        <v>12</v>
      </c>
      <c r="FXS4" s="15" t="s">
        <v>12</v>
      </c>
      <c r="FXT4" s="15" t="s">
        <v>12</v>
      </c>
      <c r="FXU4" s="15" t="s">
        <v>12</v>
      </c>
      <c r="FXV4" s="15" t="s">
        <v>12</v>
      </c>
      <c r="FXW4" s="15" t="s">
        <v>12</v>
      </c>
      <c r="FXX4" s="15" t="s">
        <v>12</v>
      </c>
      <c r="FXY4" s="15" t="s">
        <v>12</v>
      </c>
      <c r="FXZ4" s="15" t="s">
        <v>12</v>
      </c>
      <c r="FYA4" s="15" t="s">
        <v>12</v>
      </c>
      <c r="FYB4" s="15" t="s">
        <v>12</v>
      </c>
      <c r="FYC4" s="15" t="s">
        <v>12</v>
      </c>
      <c r="FYD4" s="15" t="s">
        <v>12</v>
      </c>
      <c r="FYE4" s="15" t="s">
        <v>12</v>
      </c>
      <c r="FYF4" s="15" t="s">
        <v>12</v>
      </c>
      <c r="FYG4" s="15" t="s">
        <v>12</v>
      </c>
      <c r="FYH4" s="15" t="s">
        <v>12</v>
      </c>
      <c r="FYI4" s="15" t="s">
        <v>12</v>
      </c>
      <c r="FYJ4" s="15" t="s">
        <v>12</v>
      </c>
      <c r="FYK4" s="15" t="s">
        <v>12</v>
      </c>
      <c r="FYL4" s="15" t="s">
        <v>12</v>
      </c>
      <c r="FYM4" s="15" t="s">
        <v>12</v>
      </c>
      <c r="FYN4" s="15" t="s">
        <v>12</v>
      </c>
      <c r="FYO4" s="15" t="s">
        <v>12</v>
      </c>
      <c r="FYP4" s="15" t="s">
        <v>12</v>
      </c>
      <c r="FYQ4" s="15" t="s">
        <v>12</v>
      </c>
      <c r="FYR4" s="15" t="s">
        <v>12</v>
      </c>
      <c r="FYS4" s="15" t="s">
        <v>12</v>
      </c>
      <c r="FYT4" s="15" t="s">
        <v>12</v>
      </c>
      <c r="FYU4" s="15" t="s">
        <v>12</v>
      </c>
      <c r="FYV4" s="15" t="s">
        <v>12</v>
      </c>
      <c r="FYW4" s="15" t="s">
        <v>12</v>
      </c>
      <c r="FYX4" s="15" t="s">
        <v>12</v>
      </c>
      <c r="FYY4" s="15" t="s">
        <v>12</v>
      </c>
      <c r="FYZ4" s="15" t="s">
        <v>12</v>
      </c>
      <c r="FZA4" s="15" t="s">
        <v>12</v>
      </c>
      <c r="FZB4" s="15" t="s">
        <v>12</v>
      </c>
      <c r="FZC4" s="15" t="s">
        <v>12</v>
      </c>
      <c r="FZD4" s="15" t="s">
        <v>12</v>
      </c>
      <c r="FZE4" s="15" t="s">
        <v>12</v>
      </c>
      <c r="FZF4" s="15" t="s">
        <v>12</v>
      </c>
      <c r="FZG4" s="15" t="s">
        <v>12</v>
      </c>
      <c r="FZH4" s="15" t="s">
        <v>12</v>
      </c>
      <c r="FZI4" s="15" t="s">
        <v>12</v>
      </c>
      <c r="FZJ4" s="15" t="s">
        <v>12</v>
      </c>
      <c r="FZK4" s="15" t="s">
        <v>12</v>
      </c>
      <c r="FZL4" s="15" t="s">
        <v>12</v>
      </c>
      <c r="FZM4" s="15" t="s">
        <v>12</v>
      </c>
      <c r="FZN4" s="15" t="s">
        <v>12</v>
      </c>
      <c r="FZO4" s="15" t="s">
        <v>12</v>
      </c>
      <c r="FZP4" s="15" t="s">
        <v>12</v>
      </c>
      <c r="FZQ4" s="15" t="s">
        <v>12</v>
      </c>
      <c r="FZR4" s="15" t="s">
        <v>12</v>
      </c>
      <c r="FZS4" s="15" t="s">
        <v>12</v>
      </c>
      <c r="FZT4" s="15" t="s">
        <v>12</v>
      </c>
      <c r="FZU4" s="15" t="s">
        <v>12</v>
      </c>
      <c r="FZV4" s="15" t="s">
        <v>12</v>
      </c>
      <c r="FZW4" s="15" t="s">
        <v>12</v>
      </c>
      <c r="FZX4" s="15" t="s">
        <v>12</v>
      </c>
      <c r="FZY4" s="15" t="s">
        <v>12</v>
      </c>
      <c r="FZZ4" s="15" t="s">
        <v>12</v>
      </c>
      <c r="GAA4" s="15" t="s">
        <v>12</v>
      </c>
      <c r="GAB4" s="15" t="s">
        <v>12</v>
      </c>
      <c r="GAC4" s="15" t="s">
        <v>12</v>
      </c>
      <c r="GAD4" s="15" t="s">
        <v>12</v>
      </c>
      <c r="GAE4" s="15" t="s">
        <v>12</v>
      </c>
      <c r="GAF4" s="15" t="s">
        <v>12</v>
      </c>
      <c r="GAG4" s="15" t="s">
        <v>12</v>
      </c>
      <c r="GAH4" s="15" t="s">
        <v>12</v>
      </c>
      <c r="GAI4" s="15" t="s">
        <v>12</v>
      </c>
      <c r="GAJ4" s="15" t="s">
        <v>12</v>
      </c>
      <c r="GAK4" s="15" t="s">
        <v>12</v>
      </c>
      <c r="GAL4" s="15" t="s">
        <v>12</v>
      </c>
      <c r="GAM4" s="15" t="s">
        <v>12</v>
      </c>
      <c r="GAN4" s="15" t="s">
        <v>12</v>
      </c>
      <c r="GAO4" s="15" t="s">
        <v>12</v>
      </c>
      <c r="GAP4" s="15" t="s">
        <v>12</v>
      </c>
      <c r="GAQ4" s="15" t="s">
        <v>12</v>
      </c>
      <c r="GAR4" s="15" t="s">
        <v>12</v>
      </c>
      <c r="GAS4" s="15" t="s">
        <v>12</v>
      </c>
      <c r="GAT4" s="15" t="s">
        <v>12</v>
      </c>
      <c r="GAU4" s="15" t="s">
        <v>12</v>
      </c>
      <c r="GAV4" s="15" t="s">
        <v>12</v>
      </c>
      <c r="GAW4" s="15" t="s">
        <v>12</v>
      </c>
      <c r="GAX4" s="15" t="s">
        <v>12</v>
      </c>
      <c r="GAY4" s="15" t="s">
        <v>12</v>
      </c>
      <c r="GAZ4" s="15" t="s">
        <v>12</v>
      </c>
      <c r="GBA4" s="15" t="s">
        <v>12</v>
      </c>
      <c r="GBB4" s="15" t="s">
        <v>12</v>
      </c>
      <c r="GBC4" s="15" t="s">
        <v>12</v>
      </c>
      <c r="GBD4" s="15" t="s">
        <v>12</v>
      </c>
      <c r="GBE4" s="15" t="s">
        <v>12</v>
      </c>
      <c r="GBF4" s="15" t="s">
        <v>12</v>
      </c>
      <c r="GBG4" s="15" t="s">
        <v>12</v>
      </c>
      <c r="GBH4" s="15" t="s">
        <v>12</v>
      </c>
      <c r="GBI4" s="15" t="s">
        <v>12</v>
      </c>
      <c r="GBJ4" s="15" t="s">
        <v>12</v>
      </c>
      <c r="GBK4" s="15" t="s">
        <v>12</v>
      </c>
      <c r="GBL4" s="15" t="s">
        <v>12</v>
      </c>
      <c r="GBM4" s="15" t="s">
        <v>12</v>
      </c>
      <c r="GBN4" s="15" t="s">
        <v>12</v>
      </c>
      <c r="GBO4" s="15" t="s">
        <v>12</v>
      </c>
      <c r="GBP4" s="15" t="s">
        <v>12</v>
      </c>
      <c r="GBQ4" s="15" t="s">
        <v>12</v>
      </c>
      <c r="GBR4" s="15" t="s">
        <v>12</v>
      </c>
      <c r="GBS4" s="15" t="s">
        <v>12</v>
      </c>
      <c r="GBT4" s="15" t="s">
        <v>12</v>
      </c>
      <c r="GBU4" s="15" t="s">
        <v>12</v>
      </c>
      <c r="GBV4" s="15" t="s">
        <v>12</v>
      </c>
      <c r="GBW4" s="15" t="s">
        <v>12</v>
      </c>
      <c r="GBX4" s="15" t="s">
        <v>12</v>
      </c>
      <c r="GBY4" s="15" t="s">
        <v>12</v>
      </c>
      <c r="GBZ4" s="15" t="s">
        <v>12</v>
      </c>
      <c r="GCA4" s="15" t="s">
        <v>12</v>
      </c>
      <c r="GCB4" s="15" t="s">
        <v>12</v>
      </c>
      <c r="GCC4" s="15" t="s">
        <v>12</v>
      </c>
      <c r="GCD4" s="15" t="s">
        <v>12</v>
      </c>
      <c r="GCE4" s="15" t="s">
        <v>12</v>
      </c>
      <c r="GCF4" s="15" t="s">
        <v>12</v>
      </c>
      <c r="GCG4" s="15" t="s">
        <v>12</v>
      </c>
      <c r="GCH4" s="15" t="s">
        <v>12</v>
      </c>
      <c r="GCI4" s="15" t="s">
        <v>12</v>
      </c>
      <c r="GCJ4" s="15" t="s">
        <v>12</v>
      </c>
      <c r="GCK4" s="15" t="s">
        <v>12</v>
      </c>
      <c r="GCL4" s="15" t="s">
        <v>12</v>
      </c>
      <c r="GCM4" s="15" t="s">
        <v>12</v>
      </c>
      <c r="GCN4" s="15" t="s">
        <v>12</v>
      </c>
      <c r="GCO4" s="15" t="s">
        <v>12</v>
      </c>
      <c r="GCP4" s="15" t="s">
        <v>12</v>
      </c>
      <c r="GCQ4" s="15" t="s">
        <v>12</v>
      </c>
      <c r="GCR4" s="15" t="s">
        <v>12</v>
      </c>
      <c r="GCS4" s="15" t="s">
        <v>12</v>
      </c>
      <c r="GCT4" s="15" t="s">
        <v>12</v>
      </c>
      <c r="GCU4" s="15" t="s">
        <v>12</v>
      </c>
      <c r="GCV4" s="15" t="s">
        <v>12</v>
      </c>
      <c r="GCW4" s="15" t="s">
        <v>12</v>
      </c>
      <c r="GCX4" s="15" t="s">
        <v>12</v>
      </c>
      <c r="GCY4" s="15" t="s">
        <v>12</v>
      </c>
      <c r="GCZ4" s="15" t="s">
        <v>12</v>
      </c>
      <c r="GDA4" s="15" t="s">
        <v>12</v>
      </c>
      <c r="GDB4" s="15" t="s">
        <v>12</v>
      </c>
      <c r="GDC4" s="15" t="s">
        <v>12</v>
      </c>
      <c r="GDD4" s="15" t="s">
        <v>12</v>
      </c>
      <c r="GDE4" s="15" t="s">
        <v>12</v>
      </c>
      <c r="GDF4" s="15" t="s">
        <v>12</v>
      </c>
      <c r="GDG4" s="15" t="s">
        <v>12</v>
      </c>
      <c r="GDH4" s="15" t="s">
        <v>12</v>
      </c>
      <c r="GDI4" s="15" t="s">
        <v>12</v>
      </c>
      <c r="GDJ4" s="15" t="s">
        <v>12</v>
      </c>
      <c r="GDK4" s="15" t="s">
        <v>12</v>
      </c>
      <c r="GDL4" s="15" t="s">
        <v>12</v>
      </c>
      <c r="GDM4" s="15" t="s">
        <v>12</v>
      </c>
      <c r="GDN4" s="15" t="s">
        <v>12</v>
      </c>
      <c r="GDO4" s="15" t="s">
        <v>12</v>
      </c>
      <c r="GDP4" s="15" t="s">
        <v>12</v>
      </c>
      <c r="GDQ4" s="15" t="s">
        <v>12</v>
      </c>
      <c r="GDR4" s="15" t="s">
        <v>12</v>
      </c>
      <c r="GDS4" s="15" t="s">
        <v>12</v>
      </c>
      <c r="GDT4" s="15" t="s">
        <v>12</v>
      </c>
      <c r="GDU4" s="15" t="s">
        <v>12</v>
      </c>
      <c r="GDV4" s="15" t="s">
        <v>12</v>
      </c>
      <c r="GDW4" s="15" t="s">
        <v>12</v>
      </c>
      <c r="GDX4" s="15" t="s">
        <v>12</v>
      </c>
      <c r="GDY4" s="15" t="s">
        <v>12</v>
      </c>
      <c r="GDZ4" s="15" t="s">
        <v>12</v>
      </c>
      <c r="GEA4" s="15" t="s">
        <v>12</v>
      </c>
      <c r="GEB4" s="15" t="s">
        <v>12</v>
      </c>
      <c r="GEC4" s="15" t="s">
        <v>12</v>
      </c>
      <c r="GED4" s="15" t="s">
        <v>12</v>
      </c>
      <c r="GEE4" s="15" t="s">
        <v>12</v>
      </c>
      <c r="GEF4" s="15" t="s">
        <v>12</v>
      </c>
      <c r="GEG4" s="15" t="s">
        <v>12</v>
      </c>
      <c r="GEH4" s="15" t="s">
        <v>12</v>
      </c>
      <c r="GEI4" s="15" t="s">
        <v>12</v>
      </c>
      <c r="GEJ4" s="15" t="s">
        <v>12</v>
      </c>
      <c r="GEK4" s="15" t="s">
        <v>12</v>
      </c>
      <c r="GEL4" s="15" t="s">
        <v>12</v>
      </c>
      <c r="GEM4" s="15" t="s">
        <v>12</v>
      </c>
      <c r="GEN4" s="15" t="s">
        <v>12</v>
      </c>
      <c r="GEO4" s="15" t="s">
        <v>12</v>
      </c>
      <c r="GEP4" s="15" t="s">
        <v>12</v>
      </c>
      <c r="GEQ4" s="15" t="s">
        <v>12</v>
      </c>
      <c r="GER4" s="15" t="s">
        <v>12</v>
      </c>
      <c r="GES4" s="15" t="s">
        <v>12</v>
      </c>
      <c r="GET4" s="15" t="s">
        <v>12</v>
      </c>
      <c r="GEU4" s="15" t="s">
        <v>12</v>
      </c>
      <c r="GEV4" s="15" t="s">
        <v>12</v>
      </c>
      <c r="GEW4" s="15" t="s">
        <v>12</v>
      </c>
      <c r="GEX4" s="15" t="s">
        <v>12</v>
      </c>
      <c r="GEY4" s="15" t="s">
        <v>12</v>
      </c>
      <c r="GEZ4" s="15" t="s">
        <v>12</v>
      </c>
      <c r="GFA4" s="15" t="s">
        <v>12</v>
      </c>
      <c r="GFB4" s="15" t="s">
        <v>12</v>
      </c>
      <c r="GFC4" s="15" t="s">
        <v>12</v>
      </c>
      <c r="GFD4" s="15" t="s">
        <v>12</v>
      </c>
      <c r="GFE4" s="15" t="s">
        <v>12</v>
      </c>
      <c r="GFF4" s="15" t="s">
        <v>12</v>
      </c>
      <c r="GFG4" s="15" t="s">
        <v>12</v>
      </c>
      <c r="GFH4" s="15" t="s">
        <v>12</v>
      </c>
      <c r="GFI4" s="15" t="s">
        <v>12</v>
      </c>
      <c r="GFJ4" s="15" t="s">
        <v>12</v>
      </c>
      <c r="GFK4" s="15" t="s">
        <v>12</v>
      </c>
      <c r="GFL4" s="15" t="s">
        <v>12</v>
      </c>
      <c r="GFM4" s="15" t="s">
        <v>12</v>
      </c>
      <c r="GFN4" s="15" t="s">
        <v>12</v>
      </c>
      <c r="GFO4" s="15" t="s">
        <v>12</v>
      </c>
      <c r="GFP4" s="15" t="s">
        <v>12</v>
      </c>
      <c r="GFQ4" s="15" t="s">
        <v>12</v>
      </c>
      <c r="GFR4" s="15" t="s">
        <v>12</v>
      </c>
      <c r="GFS4" s="15" t="s">
        <v>12</v>
      </c>
      <c r="GFT4" s="15" t="s">
        <v>12</v>
      </c>
      <c r="GFU4" s="15" t="s">
        <v>12</v>
      </c>
      <c r="GFV4" s="15" t="s">
        <v>12</v>
      </c>
      <c r="GFW4" s="15" t="s">
        <v>12</v>
      </c>
      <c r="GFX4" s="15" t="s">
        <v>12</v>
      </c>
      <c r="GFY4" s="15" t="s">
        <v>12</v>
      </c>
      <c r="GFZ4" s="15" t="s">
        <v>12</v>
      </c>
      <c r="GGA4" s="15" t="s">
        <v>12</v>
      </c>
      <c r="GGB4" s="15" t="s">
        <v>12</v>
      </c>
      <c r="GGC4" s="15" t="s">
        <v>12</v>
      </c>
      <c r="GGD4" s="15" t="s">
        <v>12</v>
      </c>
      <c r="GGE4" s="15" t="s">
        <v>12</v>
      </c>
      <c r="GGF4" s="15" t="s">
        <v>12</v>
      </c>
      <c r="GGG4" s="15" t="s">
        <v>12</v>
      </c>
      <c r="GGH4" s="15" t="s">
        <v>12</v>
      </c>
      <c r="GGI4" s="15" t="s">
        <v>12</v>
      </c>
      <c r="GGJ4" s="15" t="s">
        <v>12</v>
      </c>
      <c r="GGK4" s="15" t="s">
        <v>12</v>
      </c>
      <c r="GGL4" s="15" t="s">
        <v>12</v>
      </c>
      <c r="GGM4" s="15" t="s">
        <v>12</v>
      </c>
      <c r="GGN4" s="15" t="s">
        <v>12</v>
      </c>
      <c r="GGO4" s="15" t="s">
        <v>12</v>
      </c>
      <c r="GGP4" s="15" t="s">
        <v>12</v>
      </c>
      <c r="GGQ4" s="15" t="s">
        <v>12</v>
      </c>
      <c r="GGR4" s="15" t="s">
        <v>12</v>
      </c>
      <c r="GGS4" s="15" t="s">
        <v>12</v>
      </c>
      <c r="GGT4" s="15" t="s">
        <v>12</v>
      </c>
      <c r="GGU4" s="15" t="s">
        <v>12</v>
      </c>
      <c r="GGV4" s="15" t="s">
        <v>12</v>
      </c>
      <c r="GGW4" s="15" t="s">
        <v>12</v>
      </c>
      <c r="GGX4" s="15" t="s">
        <v>12</v>
      </c>
      <c r="GGY4" s="15" t="s">
        <v>12</v>
      </c>
      <c r="GGZ4" s="15" t="s">
        <v>12</v>
      </c>
      <c r="GHA4" s="15" t="s">
        <v>12</v>
      </c>
      <c r="GHB4" s="15" t="s">
        <v>12</v>
      </c>
      <c r="GHC4" s="15" t="s">
        <v>12</v>
      </c>
      <c r="GHD4" s="15" t="s">
        <v>12</v>
      </c>
      <c r="GHE4" s="15" t="s">
        <v>12</v>
      </c>
      <c r="GHF4" s="15" t="s">
        <v>12</v>
      </c>
      <c r="GHG4" s="15" t="s">
        <v>12</v>
      </c>
      <c r="GHH4" s="15" t="s">
        <v>12</v>
      </c>
      <c r="GHI4" s="15" t="s">
        <v>12</v>
      </c>
      <c r="GHJ4" s="15" t="s">
        <v>12</v>
      </c>
      <c r="GHK4" s="15" t="s">
        <v>12</v>
      </c>
      <c r="GHL4" s="15" t="s">
        <v>12</v>
      </c>
      <c r="GHM4" s="15" t="s">
        <v>12</v>
      </c>
      <c r="GHN4" s="15" t="s">
        <v>12</v>
      </c>
      <c r="GHO4" s="15" t="s">
        <v>12</v>
      </c>
      <c r="GHP4" s="15" t="s">
        <v>12</v>
      </c>
      <c r="GHQ4" s="15" t="s">
        <v>12</v>
      </c>
      <c r="GHR4" s="15" t="s">
        <v>12</v>
      </c>
      <c r="GHS4" s="15" t="s">
        <v>12</v>
      </c>
      <c r="GHT4" s="15" t="s">
        <v>12</v>
      </c>
      <c r="GHU4" s="15" t="s">
        <v>12</v>
      </c>
      <c r="GHV4" s="15" t="s">
        <v>12</v>
      </c>
      <c r="GHW4" s="15" t="s">
        <v>12</v>
      </c>
      <c r="GHX4" s="15" t="s">
        <v>12</v>
      </c>
      <c r="GHY4" s="15" t="s">
        <v>12</v>
      </c>
      <c r="GHZ4" s="15" t="s">
        <v>12</v>
      </c>
      <c r="GIA4" s="15" t="s">
        <v>12</v>
      </c>
      <c r="GIB4" s="15" t="s">
        <v>12</v>
      </c>
      <c r="GIC4" s="15" t="s">
        <v>12</v>
      </c>
      <c r="GID4" s="15" t="s">
        <v>12</v>
      </c>
      <c r="GIE4" s="15" t="s">
        <v>12</v>
      </c>
      <c r="GIF4" s="15" t="s">
        <v>12</v>
      </c>
      <c r="GIG4" s="15" t="s">
        <v>12</v>
      </c>
      <c r="GIH4" s="15" t="s">
        <v>12</v>
      </c>
      <c r="GII4" s="15" t="s">
        <v>12</v>
      </c>
      <c r="GIJ4" s="15" t="s">
        <v>12</v>
      </c>
      <c r="GIK4" s="15" t="s">
        <v>12</v>
      </c>
      <c r="GIL4" s="15" t="s">
        <v>12</v>
      </c>
      <c r="GIM4" s="15" t="s">
        <v>12</v>
      </c>
      <c r="GIN4" s="15" t="s">
        <v>12</v>
      </c>
      <c r="GIO4" s="15" t="s">
        <v>12</v>
      </c>
      <c r="GIP4" s="15" t="s">
        <v>12</v>
      </c>
      <c r="GIQ4" s="15" t="s">
        <v>12</v>
      </c>
      <c r="GIR4" s="15" t="s">
        <v>12</v>
      </c>
      <c r="GIS4" s="15" t="s">
        <v>12</v>
      </c>
      <c r="GIT4" s="15" t="s">
        <v>12</v>
      </c>
      <c r="GIU4" s="15" t="s">
        <v>12</v>
      </c>
      <c r="GIV4" s="15" t="s">
        <v>12</v>
      </c>
      <c r="GIW4" s="15" t="s">
        <v>12</v>
      </c>
      <c r="GIX4" s="15" t="s">
        <v>12</v>
      </c>
      <c r="GIY4" s="15" t="s">
        <v>12</v>
      </c>
      <c r="GIZ4" s="15" t="s">
        <v>12</v>
      </c>
      <c r="GJA4" s="15" t="s">
        <v>12</v>
      </c>
      <c r="GJB4" s="15" t="s">
        <v>12</v>
      </c>
      <c r="GJC4" s="15" t="s">
        <v>12</v>
      </c>
      <c r="GJD4" s="15" t="s">
        <v>12</v>
      </c>
      <c r="GJE4" s="15" t="s">
        <v>12</v>
      </c>
      <c r="GJF4" s="15" t="s">
        <v>12</v>
      </c>
      <c r="GJG4" s="15" t="s">
        <v>12</v>
      </c>
      <c r="GJH4" s="15" t="s">
        <v>12</v>
      </c>
      <c r="GJI4" s="15" t="s">
        <v>12</v>
      </c>
      <c r="GJJ4" s="15" t="s">
        <v>12</v>
      </c>
      <c r="GJK4" s="15" t="s">
        <v>12</v>
      </c>
      <c r="GJL4" s="15" t="s">
        <v>12</v>
      </c>
      <c r="GJM4" s="15" t="s">
        <v>12</v>
      </c>
      <c r="GJN4" s="15" t="s">
        <v>12</v>
      </c>
      <c r="GJO4" s="15" t="s">
        <v>12</v>
      </c>
      <c r="GJP4" s="15" t="s">
        <v>12</v>
      </c>
      <c r="GJQ4" s="15" t="s">
        <v>12</v>
      </c>
      <c r="GJR4" s="15" t="s">
        <v>12</v>
      </c>
      <c r="GJS4" s="15" t="s">
        <v>12</v>
      </c>
      <c r="GJT4" s="15" t="s">
        <v>12</v>
      </c>
      <c r="GJU4" s="15" t="s">
        <v>12</v>
      </c>
      <c r="GJV4" s="15" t="s">
        <v>12</v>
      </c>
      <c r="GJW4" s="15" t="s">
        <v>12</v>
      </c>
      <c r="GJX4" s="15" t="s">
        <v>12</v>
      </c>
      <c r="GJY4" s="15" t="s">
        <v>12</v>
      </c>
      <c r="GJZ4" s="15" t="s">
        <v>12</v>
      </c>
      <c r="GKA4" s="15" t="s">
        <v>12</v>
      </c>
      <c r="GKB4" s="15" t="s">
        <v>12</v>
      </c>
      <c r="GKC4" s="15" t="s">
        <v>12</v>
      </c>
      <c r="GKD4" s="15" t="s">
        <v>12</v>
      </c>
      <c r="GKE4" s="15" t="s">
        <v>12</v>
      </c>
      <c r="GKF4" s="15" t="s">
        <v>12</v>
      </c>
      <c r="GKG4" s="15" t="s">
        <v>12</v>
      </c>
      <c r="GKH4" s="15" t="s">
        <v>12</v>
      </c>
      <c r="GKI4" s="15" t="s">
        <v>12</v>
      </c>
      <c r="GKJ4" s="15" t="s">
        <v>12</v>
      </c>
      <c r="GKK4" s="15" t="s">
        <v>12</v>
      </c>
      <c r="GKL4" s="15" t="s">
        <v>12</v>
      </c>
      <c r="GKM4" s="15" t="s">
        <v>12</v>
      </c>
      <c r="GKN4" s="15" t="s">
        <v>12</v>
      </c>
      <c r="GKO4" s="15" t="s">
        <v>12</v>
      </c>
      <c r="GKP4" s="15" t="s">
        <v>12</v>
      </c>
      <c r="GKQ4" s="15" t="s">
        <v>12</v>
      </c>
      <c r="GKR4" s="15" t="s">
        <v>12</v>
      </c>
      <c r="GKS4" s="15" t="s">
        <v>12</v>
      </c>
      <c r="GKT4" s="15" t="s">
        <v>12</v>
      </c>
      <c r="GKU4" s="15" t="s">
        <v>12</v>
      </c>
      <c r="GKV4" s="15" t="s">
        <v>12</v>
      </c>
      <c r="GKW4" s="15" t="s">
        <v>12</v>
      </c>
      <c r="GKX4" s="15" t="s">
        <v>12</v>
      </c>
      <c r="GKY4" s="15" t="s">
        <v>12</v>
      </c>
      <c r="GKZ4" s="15" t="s">
        <v>12</v>
      </c>
      <c r="GLA4" s="15" t="s">
        <v>12</v>
      </c>
      <c r="GLB4" s="15" t="s">
        <v>12</v>
      </c>
      <c r="GLC4" s="15" t="s">
        <v>12</v>
      </c>
      <c r="GLD4" s="15" t="s">
        <v>12</v>
      </c>
      <c r="GLE4" s="15" t="s">
        <v>12</v>
      </c>
      <c r="GLF4" s="15" t="s">
        <v>12</v>
      </c>
      <c r="GLG4" s="15" t="s">
        <v>12</v>
      </c>
      <c r="GLH4" s="15" t="s">
        <v>12</v>
      </c>
      <c r="GLI4" s="15" t="s">
        <v>12</v>
      </c>
      <c r="GLJ4" s="15" t="s">
        <v>12</v>
      </c>
      <c r="GLK4" s="15" t="s">
        <v>12</v>
      </c>
      <c r="GLL4" s="15" t="s">
        <v>12</v>
      </c>
      <c r="GLM4" s="15" t="s">
        <v>12</v>
      </c>
      <c r="GLN4" s="15" t="s">
        <v>12</v>
      </c>
      <c r="GLO4" s="15" t="s">
        <v>12</v>
      </c>
      <c r="GLP4" s="15" t="s">
        <v>12</v>
      </c>
      <c r="GLQ4" s="15" t="s">
        <v>12</v>
      </c>
      <c r="GLR4" s="15" t="s">
        <v>12</v>
      </c>
      <c r="GLS4" s="15" t="s">
        <v>12</v>
      </c>
      <c r="GLT4" s="15" t="s">
        <v>12</v>
      </c>
      <c r="GLU4" s="15" t="s">
        <v>12</v>
      </c>
      <c r="GLV4" s="15" t="s">
        <v>12</v>
      </c>
      <c r="GLW4" s="15" t="s">
        <v>12</v>
      </c>
      <c r="GLX4" s="15" t="s">
        <v>12</v>
      </c>
      <c r="GLY4" s="15" t="s">
        <v>12</v>
      </c>
      <c r="GLZ4" s="15" t="s">
        <v>12</v>
      </c>
      <c r="GMA4" s="15" t="s">
        <v>12</v>
      </c>
      <c r="GMB4" s="15" t="s">
        <v>12</v>
      </c>
      <c r="GMC4" s="15" t="s">
        <v>12</v>
      </c>
      <c r="GMD4" s="15" t="s">
        <v>12</v>
      </c>
      <c r="GME4" s="15" t="s">
        <v>12</v>
      </c>
      <c r="GMF4" s="15" t="s">
        <v>12</v>
      </c>
      <c r="GMG4" s="15" t="s">
        <v>12</v>
      </c>
      <c r="GMH4" s="15" t="s">
        <v>12</v>
      </c>
      <c r="GMI4" s="15" t="s">
        <v>12</v>
      </c>
      <c r="GMJ4" s="15" t="s">
        <v>12</v>
      </c>
      <c r="GMK4" s="15" t="s">
        <v>12</v>
      </c>
      <c r="GML4" s="15" t="s">
        <v>12</v>
      </c>
      <c r="GMM4" s="15" t="s">
        <v>12</v>
      </c>
      <c r="GMN4" s="15" t="s">
        <v>12</v>
      </c>
      <c r="GMO4" s="15" t="s">
        <v>12</v>
      </c>
      <c r="GMP4" s="15" t="s">
        <v>12</v>
      </c>
      <c r="GMQ4" s="15" t="s">
        <v>12</v>
      </c>
      <c r="GMR4" s="15" t="s">
        <v>12</v>
      </c>
      <c r="GMS4" s="15" t="s">
        <v>12</v>
      </c>
      <c r="GMT4" s="15" t="s">
        <v>12</v>
      </c>
      <c r="GMU4" s="15" t="s">
        <v>12</v>
      </c>
      <c r="GMV4" s="15" t="s">
        <v>12</v>
      </c>
      <c r="GMW4" s="15" t="s">
        <v>12</v>
      </c>
      <c r="GMX4" s="15" t="s">
        <v>12</v>
      </c>
      <c r="GMY4" s="15" t="s">
        <v>12</v>
      </c>
      <c r="GMZ4" s="15" t="s">
        <v>12</v>
      </c>
      <c r="GNA4" s="15" t="s">
        <v>12</v>
      </c>
      <c r="GNB4" s="15" t="s">
        <v>12</v>
      </c>
      <c r="GNC4" s="15" t="s">
        <v>12</v>
      </c>
      <c r="GND4" s="15" t="s">
        <v>12</v>
      </c>
      <c r="GNE4" s="15" t="s">
        <v>12</v>
      </c>
      <c r="GNF4" s="15" t="s">
        <v>12</v>
      </c>
      <c r="GNG4" s="15" t="s">
        <v>12</v>
      </c>
      <c r="GNH4" s="15" t="s">
        <v>12</v>
      </c>
      <c r="GNI4" s="15" t="s">
        <v>12</v>
      </c>
      <c r="GNJ4" s="15" t="s">
        <v>12</v>
      </c>
      <c r="GNK4" s="15" t="s">
        <v>12</v>
      </c>
      <c r="GNL4" s="15" t="s">
        <v>12</v>
      </c>
      <c r="GNM4" s="15" t="s">
        <v>12</v>
      </c>
      <c r="GNN4" s="15" t="s">
        <v>12</v>
      </c>
      <c r="GNO4" s="15" t="s">
        <v>12</v>
      </c>
      <c r="GNP4" s="15" t="s">
        <v>12</v>
      </c>
      <c r="GNQ4" s="15" t="s">
        <v>12</v>
      </c>
      <c r="GNR4" s="15" t="s">
        <v>12</v>
      </c>
      <c r="GNS4" s="15" t="s">
        <v>12</v>
      </c>
      <c r="GNT4" s="15" t="s">
        <v>12</v>
      </c>
      <c r="GNU4" s="15" t="s">
        <v>12</v>
      </c>
      <c r="GNV4" s="15" t="s">
        <v>12</v>
      </c>
      <c r="GNW4" s="15" t="s">
        <v>12</v>
      </c>
      <c r="GNX4" s="15" t="s">
        <v>12</v>
      </c>
      <c r="GNY4" s="15" t="s">
        <v>12</v>
      </c>
      <c r="GNZ4" s="15" t="s">
        <v>12</v>
      </c>
      <c r="GOA4" s="15" t="s">
        <v>12</v>
      </c>
      <c r="GOB4" s="15" t="s">
        <v>12</v>
      </c>
      <c r="GOC4" s="15" t="s">
        <v>12</v>
      </c>
      <c r="GOD4" s="15" t="s">
        <v>12</v>
      </c>
      <c r="GOE4" s="15" t="s">
        <v>12</v>
      </c>
      <c r="GOF4" s="15" t="s">
        <v>12</v>
      </c>
      <c r="GOG4" s="15" t="s">
        <v>12</v>
      </c>
      <c r="GOH4" s="15" t="s">
        <v>12</v>
      </c>
      <c r="GOI4" s="15" t="s">
        <v>12</v>
      </c>
      <c r="GOJ4" s="15" t="s">
        <v>12</v>
      </c>
      <c r="GOK4" s="15" t="s">
        <v>12</v>
      </c>
      <c r="GOL4" s="15" t="s">
        <v>12</v>
      </c>
      <c r="GOM4" s="15" t="s">
        <v>12</v>
      </c>
      <c r="GON4" s="15" t="s">
        <v>12</v>
      </c>
      <c r="GOO4" s="15" t="s">
        <v>12</v>
      </c>
      <c r="GOP4" s="15" t="s">
        <v>12</v>
      </c>
      <c r="GOQ4" s="15" t="s">
        <v>12</v>
      </c>
      <c r="GOR4" s="15" t="s">
        <v>12</v>
      </c>
      <c r="GOS4" s="15" t="s">
        <v>12</v>
      </c>
      <c r="GOT4" s="15" t="s">
        <v>12</v>
      </c>
      <c r="GOU4" s="15" t="s">
        <v>12</v>
      </c>
      <c r="GOV4" s="15" t="s">
        <v>12</v>
      </c>
      <c r="GOW4" s="15" t="s">
        <v>12</v>
      </c>
      <c r="GOX4" s="15" t="s">
        <v>12</v>
      </c>
      <c r="GOY4" s="15" t="s">
        <v>12</v>
      </c>
      <c r="GOZ4" s="15" t="s">
        <v>12</v>
      </c>
      <c r="GPA4" s="15" t="s">
        <v>12</v>
      </c>
      <c r="GPB4" s="15" t="s">
        <v>12</v>
      </c>
      <c r="GPC4" s="15" t="s">
        <v>12</v>
      </c>
      <c r="GPD4" s="15" t="s">
        <v>12</v>
      </c>
      <c r="GPE4" s="15" t="s">
        <v>12</v>
      </c>
      <c r="GPF4" s="15" t="s">
        <v>12</v>
      </c>
      <c r="GPG4" s="15" t="s">
        <v>12</v>
      </c>
      <c r="GPH4" s="15" t="s">
        <v>12</v>
      </c>
      <c r="GPI4" s="15" t="s">
        <v>12</v>
      </c>
      <c r="GPJ4" s="15" t="s">
        <v>12</v>
      </c>
      <c r="GPK4" s="15" t="s">
        <v>12</v>
      </c>
      <c r="GPL4" s="15" t="s">
        <v>12</v>
      </c>
      <c r="GPM4" s="15" t="s">
        <v>12</v>
      </c>
      <c r="GPN4" s="15" t="s">
        <v>12</v>
      </c>
      <c r="GPO4" s="15" t="s">
        <v>12</v>
      </c>
      <c r="GPP4" s="15" t="s">
        <v>12</v>
      </c>
      <c r="GPQ4" s="15" t="s">
        <v>12</v>
      </c>
      <c r="GPR4" s="15" t="s">
        <v>12</v>
      </c>
      <c r="GPS4" s="15" t="s">
        <v>12</v>
      </c>
      <c r="GPT4" s="15" t="s">
        <v>12</v>
      </c>
      <c r="GPU4" s="15" t="s">
        <v>12</v>
      </c>
      <c r="GPV4" s="15" t="s">
        <v>12</v>
      </c>
      <c r="GPW4" s="15" t="s">
        <v>12</v>
      </c>
      <c r="GPX4" s="15" t="s">
        <v>12</v>
      </c>
      <c r="GPY4" s="15" t="s">
        <v>12</v>
      </c>
      <c r="GPZ4" s="15" t="s">
        <v>12</v>
      </c>
      <c r="GQA4" s="15" t="s">
        <v>12</v>
      </c>
      <c r="GQB4" s="15" t="s">
        <v>12</v>
      </c>
      <c r="GQC4" s="15" t="s">
        <v>12</v>
      </c>
      <c r="GQD4" s="15" t="s">
        <v>12</v>
      </c>
      <c r="GQE4" s="15" t="s">
        <v>12</v>
      </c>
      <c r="GQF4" s="15" t="s">
        <v>12</v>
      </c>
      <c r="GQG4" s="15" t="s">
        <v>12</v>
      </c>
      <c r="GQH4" s="15" t="s">
        <v>12</v>
      </c>
      <c r="GQI4" s="15" t="s">
        <v>12</v>
      </c>
      <c r="GQJ4" s="15" t="s">
        <v>12</v>
      </c>
      <c r="GQK4" s="15" t="s">
        <v>12</v>
      </c>
      <c r="GQL4" s="15" t="s">
        <v>12</v>
      </c>
      <c r="GQM4" s="15" t="s">
        <v>12</v>
      </c>
      <c r="GQN4" s="15" t="s">
        <v>12</v>
      </c>
      <c r="GQO4" s="15" t="s">
        <v>12</v>
      </c>
      <c r="GQP4" s="15" t="s">
        <v>12</v>
      </c>
      <c r="GQQ4" s="15" t="s">
        <v>12</v>
      </c>
      <c r="GQR4" s="15" t="s">
        <v>12</v>
      </c>
      <c r="GQS4" s="15" t="s">
        <v>12</v>
      </c>
      <c r="GQT4" s="15" t="s">
        <v>12</v>
      </c>
      <c r="GQU4" s="15" t="s">
        <v>12</v>
      </c>
      <c r="GQV4" s="15" t="s">
        <v>12</v>
      </c>
      <c r="GQW4" s="15" t="s">
        <v>12</v>
      </c>
      <c r="GQX4" s="15" t="s">
        <v>12</v>
      </c>
      <c r="GQY4" s="15" t="s">
        <v>12</v>
      </c>
      <c r="GQZ4" s="15" t="s">
        <v>12</v>
      </c>
      <c r="GRA4" s="15" t="s">
        <v>12</v>
      </c>
      <c r="GRB4" s="15" t="s">
        <v>12</v>
      </c>
      <c r="GRC4" s="15" t="s">
        <v>12</v>
      </c>
      <c r="GRD4" s="15" t="s">
        <v>12</v>
      </c>
      <c r="GRE4" s="15" t="s">
        <v>12</v>
      </c>
      <c r="GRF4" s="15" t="s">
        <v>12</v>
      </c>
      <c r="GRG4" s="15" t="s">
        <v>12</v>
      </c>
      <c r="GRH4" s="15" t="s">
        <v>12</v>
      </c>
      <c r="GRI4" s="15" t="s">
        <v>12</v>
      </c>
      <c r="GRJ4" s="15" t="s">
        <v>12</v>
      </c>
      <c r="GRK4" s="15" t="s">
        <v>12</v>
      </c>
      <c r="GRL4" s="15" t="s">
        <v>12</v>
      </c>
      <c r="GRM4" s="15" t="s">
        <v>12</v>
      </c>
      <c r="GRN4" s="15" t="s">
        <v>12</v>
      </c>
      <c r="GRO4" s="15" t="s">
        <v>12</v>
      </c>
      <c r="GRP4" s="15" t="s">
        <v>12</v>
      </c>
      <c r="GRQ4" s="15" t="s">
        <v>12</v>
      </c>
      <c r="GRR4" s="15" t="s">
        <v>12</v>
      </c>
      <c r="GRS4" s="15" t="s">
        <v>12</v>
      </c>
      <c r="GRT4" s="15" t="s">
        <v>12</v>
      </c>
      <c r="GRU4" s="15" t="s">
        <v>12</v>
      </c>
      <c r="GRV4" s="15" t="s">
        <v>12</v>
      </c>
      <c r="GRW4" s="15" t="s">
        <v>12</v>
      </c>
      <c r="GRX4" s="15" t="s">
        <v>12</v>
      </c>
      <c r="GRY4" s="15" t="s">
        <v>12</v>
      </c>
      <c r="GRZ4" s="15" t="s">
        <v>12</v>
      </c>
      <c r="GSA4" s="15" t="s">
        <v>12</v>
      </c>
      <c r="GSB4" s="15" t="s">
        <v>12</v>
      </c>
      <c r="GSC4" s="15" t="s">
        <v>12</v>
      </c>
      <c r="GSD4" s="15" t="s">
        <v>12</v>
      </c>
      <c r="GSE4" s="15" t="s">
        <v>12</v>
      </c>
      <c r="GSF4" s="15" t="s">
        <v>12</v>
      </c>
      <c r="GSG4" s="15" t="s">
        <v>12</v>
      </c>
      <c r="GSH4" s="15" t="s">
        <v>12</v>
      </c>
      <c r="GSI4" s="15" t="s">
        <v>12</v>
      </c>
      <c r="GSJ4" s="15" t="s">
        <v>12</v>
      </c>
      <c r="GSK4" s="15" t="s">
        <v>12</v>
      </c>
      <c r="GSL4" s="15" t="s">
        <v>12</v>
      </c>
      <c r="GSM4" s="15" t="s">
        <v>12</v>
      </c>
      <c r="GSN4" s="15" t="s">
        <v>12</v>
      </c>
      <c r="GSO4" s="15" t="s">
        <v>12</v>
      </c>
      <c r="GSP4" s="15" t="s">
        <v>12</v>
      </c>
      <c r="GSQ4" s="15" t="s">
        <v>12</v>
      </c>
      <c r="GSR4" s="15" t="s">
        <v>12</v>
      </c>
      <c r="GSS4" s="15" t="s">
        <v>12</v>
      </c>
      <c r="GST4" s="15" t="s">
        <v>12</v>
      </c>
      <c r="GSU4" s="15" t="s">
        <v>12</v>
      </c>
      <c r="GSV4" s="15" t="s">
        <v>12</v>
      </c>
      <c r="GSW4" s="15" t="s">
        <v>12</v>
      </c>
      <c r="GSX4" s="15" t="s">
        <v>12</v>
      </c>
      <c r="GSY4" s="15" t="s">
        <v>12</v>
      </c>
      <c r="GSZ4" s="15" t="s">
        <v>12</v>
      </c>
      <c r="GTA4" s="15" t="s">
        <v>12</v>
      </c>
      <c r="GTB4" s="15" t="s">
        <v>12</v>
      </c>
      <c r="GTC4" s="15" t="s">
        <v>12</v>
      </c>
      <c r="GTD4" s="15" t="s">
        <v>12</v>
      </c>
      <c r="GTE4" s="15" t="s">
        <v>12</v>
      </c>
      <c r="GTF4" s="15" t="s">
        <v>12</v>
      </c>
      <c r="GTG4" s="15" t="s">
        <v>12</v>
      </c>
      <c r="GTH4" s="15" t="s">
        <v>12</v>
      </c>
      <c r="GTI4" s="15" t="s">
        <v>12</v>
      </c>
      <c r="GTJ4" s="15" t="s">
        <v>12</v>
      </c>
      <c r="GTK4" s="15" t="s">
        <v>12</v>
      </c>
      <c r="GTL4" s="15" t="s">
        <v>12</v>
      </c>
      <c r="GTM4" s="15" t="s">
        <v>12</v>
      </c>
      <c r="GTN4" s="15" t="s">
        <v>12</v>
      </c>
      <c r="GTO4" s="15" t="s">
        <v>12</v>
      </c>
      <c r="GTP4" s="15" t="s">
        <v>12</v>
      </c>
      <c r="GTQ4" s="15" t="s">
        <v>12</v>
      </c>
      <c r="GTR4" s="15" t="s">
        <v>12</v>
      </c>
      <c r="GTS4" s="15" t="s">
        <v>12</v>
      </c>
      <c r="GTT4" s="15" t="s">
        <v>12</v>
      </c>
      <c r="GTU4" s="15" t="s">
        <v>12</v>
      </c>
      <c r="GTV4" s="15" t="s">
        <v>12</v>
      </c>
      <c r="GTW4" s="15" t="s">
        <v>12</v>
      </c>
      <c r="GTX4" s="15" t="s">
        <v>12</v>
      </c>
      <c r="GTY4" s="15" t="s">
        <v>12</v>
      </c>
      <c r="GTZ4" s="15" t="s">
        <v>12</v>
      </c>
      <c r="GUA4" s="15" t="s">
        <v>12</v>
      </c>
      <c r="GUB4" s="15" t="s">
        <v>12</v>
      </c>
      <c r="GUC4" s="15" t="s">
        <v>12</v>
      </c>
      <c r="GUD4" s="15" t="s">
        <v>12</v>
      </c>
      <c r="GUE4" s="15" t="s">
        <v>12</v>
      </c>
      <c r="GUF4" s="15" t="s">
        <v>12</v>
      </c>
      <c r="GUG4" s="15" t="s">
        <v>12</v>
      </c>
      <c r="GUH4" s="15" t="s">
        <v>12</v>
      </c>
      <c r="GUI4" s="15" t="s">
        <v>12</v>
      </c>
      <c r="GUJ4" s="15" t="s">
        <v>12</v>
      </c>
      <c r="GUK4" s="15" t="s">
        <v>12</v>
      </c>
      <c r="GUL4" s="15" t="s">
        <v>12</v>
      </c>
      <c r="GUM4" s="15" t="s">
        <v>12</v>
      </c>
      <c r="GUN4" s="15" t="s">
        <v>12</v>
      </c>
      <c r="GUO4" s="15" t="s">
        <v>12</v>
      </c>
      <c r="GUP4" s="15" t="s">
        <v>12</v>
      </c>
      <c r="GUQ4" s="15" t="s">
        <v>12</v>
      </c>
      <c r="GUR4" s="15" t="s">
        <v>12</v>
      </c>
      <c r="GUS4" s="15" t="s">
        <v>12</v>
      </c>
      <c r="GUT4" s="15" t="s">
        <v>12</v>
      </c>
      <c r="GUU4" s="15" t="s">
        <v>12</v>
      </c>
      <c r="GUV4" s="15" t="s">
        <v>12</v>
      </c>
      <c r="GUW4" s="15" t="s">
        <v>12</v>
      </c>
      <c r="GUX4" s="15" t="s">
        <v>12</v>
      </c>
      <c r="GUY4" s="15" t="s">
        <v>12</v>
      </c>
      <c r="GUZ4" s="15" t="s">
        <v>12</v>
      </c>
      <c r="GVA4" s="15" t="s">
        <v>12</v>
      </c>
      <c r="GVB4" s="15" t="s">
        <v>12</v>
      </c>
      <c r="GVC4" s="15" t="s">
        <v>12</v>
      </c>
      <c r="GVD4" s="15" t="s">
        <v>12</v>
      </c>
      <c r="GVE4" s="15" t="s">
        <v>12</v>
      </c>
      <c r="GVF4" s="15" t="s">
        <v>12</v>
      </c>
      <c r="GVG4" s="15" t="s">
        <v>12</v>
      </c>
      <c r="GVH4" s="15" t="s">
        <v>12</v>
      </c>
      <c r="GVI4" s="15" t="s">
        <v>12</v>
      </c>
      <c r="GVJ4" s="15" t="s">
        <v>12</v>
      </c>
      <c r="GVK4" s="15" t="s">
        <v>12</v>
      </c>
      <c r="GVL4" s="15" t="s">
        <v>12</v>
      </c>
      <c r="GVM4" s="15" t="s">
        <v>12</v>
      </c>
      <c r="GVN4" s="15" t="s">
        <v>12</v>
      </c>
      <c r="GVO4" s="15" t="s">
        <v>12</v>
      </c>
      <c r="GVP4" s="15" t="s">
        <v>12</v>
      </c>
      <c r="GVQ4" s="15" t="s">
        <v>12</v>
      </c>
      <c r="GVR4" s="15" t="s">
        <v>12</v>
      </c>
      <c r="GVS4" s="15" t="s">
        <v>12</v>
      </c>
      <c r="GVT4" s="15" t="s">
        <v>12</v>
      </c>
      <c r="GVU4" s="15" t="s">
        <v>12</v>
      </c>
      <c r="GVV4" s="15" t="s">
        <v>12</v>
      </c>
      <c r="GVW4" s="15" t="s">
        <v>12</v>
      </c>
      <c r="GVX4" s="15" t="s">
        <v>12</v>
      </c>
      <c r="GVY4" s="15" t="s">
        <v>12</v>
      </c>
      <c r="GVZ4" s="15" t="s">
        <v>12</v>
      </c>
      <c r="GWA4" s="15" t="s">
        <v>12</v>
      </c>
      <c r="GWB4" s="15" t="s">
        <v>12</v>
      </c>
      <c r="GWC4" s="15" t="s">
        <v>12</v>
      </c>
      <c r="GWD4" s="15" t="s">
        <v>12</v>
      </c>
      <c r="GWE4" s="15" t="s">
        <v>12</v>
      </c>
      <c r="GWF4" s="15" t="s">
        <v>12</v>
      </c>
      <c r="GWG4" s="15" t="s">
        <v>12</v>
      </c>
      <c r="GWH4" s="15" t="s">
        <v>12</v>
      </c>
      <c r="GWI4" s="15" t="s">
        <v>12</v>
      </c>
      <c r="GWJ4" s="15" t="s">
        <v>12</v>
      </c>
      <c r="GWK4" s="15" t="s">
        <v>12</v>
      </c>
      <c r="GWL4" s="15" t="s">
        <v>12</v>
      </c>
      <c r="GWM4" s="15" t="s">
        <v>12</v>
      </c>
      <c r="GWN4" s="15" t="s">
        <v>12</v>
      </c>
      <c r="GWO4" s="15" t="s">
        <v>12</v>
      </c>
      <c r="GWP4" s="15" t="s">
        <v>12</v>
      </c>
      <c r="GWQ4" s="15" t="s">
        <v>12</v>
      </c>
      <c r="GWR4" s="15" t="s">
        <v>12</v>
      </c>
      <c r="GWS4" s="15" t="s">
        <v>12</v>
      </c>
      <c r="GWT4" s="15" t="s">
        <v>12</v>
      </c>
      <c r="GWU4" s="15" t="s">
        <v>12</v>
      </c>
      <c r="GWV4" s="15" t="s">
        <v>12</v>
      </c>
      <c r="GWW4" s="15" t="s">
        <v>12</v>
      </c>
      <c r="GWX4" s="15" t="s">
        <v>12</v>
      </c>
      <c r="GWY4" s="15" t="s">
        <v>12</v>
      </c>
      <c r="GWZ4" s="15" t="s">
        <v>12</v>
      </c>
      <c r="GXA4" s="15" t="s">
        <v>12</v>
      </c>
      <c r="GXB4" s="15" t="s">
        <v>12</v>
      </c>
      <c r="GXC4" s="15" t="s">
        <v>12</v>
      </c>
      <c r="GXD4" s="15" t="s">
        <v>12</v>
      </c>
      <c r="GXE4" s="15" t="s">
        <v>12</v>
      </c>
      <c r="GXF4" s="15" t="s">
        <v>12</v>
      </c>
      <c r="GXG4" s="15" t="s">
        <v>12</v>
      </c>
      <c r="GXH4" s="15" t="s">
        <v>12</v>
      </c>
      <c r="GXI4" s="15" t="s">
        <v>12</v>
      </c>
      <c r="GXJ4" s="15" t="s">
        <v>12</v>
      </c>
      <c r="GXK4" s="15" t="s">
        <v>12</v>
      </c>
      <c r="GXL4" s="15" t="s">
        <v>12</v>
      </c>
      <c r="GXM4" s="15" t="s">
        <v>12</v>
      </c>
      <c r="GXN4" s="15" t="s">
        <v>12</v>
      </c>
      <c r="GXO4" s="15" t="s">
        <v>12</v>
      </c>
      <c r="GXP4" s="15" t="s">
        <v>12</v>
      </c>
      <c r="GXQ4" s="15" t="s">
        <v>12</v>
      </c>
      <c r="GXR4" s="15" t="s">
        <v>12</v>
      </c>
      <c r="GXS4" s="15" t="s">
        <v>12</v>
      </c>
      <c r="GXT4" s="15" t="s">
        <v>12</v>
      </c>
      <c r="GXU4" s="15" t="s">
        <v>12</v>
      </c>
      <c r="GXV4" s="15" t="s">
        <v>12</v>
      </c>
      <c r="GXW4" s="15" t="s">
        <v>12</v>
      </c>
      <c r="GXX4" s="15" t="s">
        <v>12</v>
      </c>
      <c r="GXY4" s="15" t="s">
        <v>12</v>
      </c>
      <c r="GXZ4" s="15" t="s">
        <v>12</v>
      </c>
      <c r="GYA4" s="15" t="s">
        <v>12</v>
      </c>
      <c r="GYB4" s="15" t="s">
        <v>12</v>
      </c>
      <c r="GYC4" s="15" t="s">
        <v>12</v>
      </c>
      <c r="GYD4" s="15" t="s">
        <v>12</v>
      </c>
      <c r="GYE4" s="15" t="s">
        <v>12</v>
      </c>
      <c r="GYF4" s="15" t="s">
        <v>12</v>
      </c>
      <c r="GYG4" s="15" t="s">
        <v>12</v>
      </c>
      <c r="GYH4" s="15" t="s">
        <v>12</v>
      </c>
      <c r="GYI4" s="15" t="s">
        <v>12</v>
      </c>
      <c r="GYJ4" s="15" t="s">
        <v>12</v>
      </c>
      <c r="GYK4" s="15" t="s">
        <v>12</v>
      </c>
      <c r="GYL4" s="15" t="s">
        <v>12</v>
      </c>
      <c r="GYM4" s="15" t="s">
        <v>12</v>
      </c>
      <c r="GYN4" s="15" t="s">
        <v>12</v>
      </c>
      <c r="GYO4" s="15" t="s">
        <v>12</v>
      </c>
      <c r="GYP4" s="15" t="s">
        <v>12</v>
      </c>
      <c r="GYQ4" s="15" t="s">
        <v>12</v>
      </c>
      <c r="GYR4" s="15" t="s">
        <v>12</v>
      </c>
      <c r="GYS4" s="15" t="s">
        <v>12</v>
      </c>
      <c r="GYT4" s="15" t="s">
        <v>12</v>
      </c>
      <c r="GYU4" s="15" t="s">
        <v>12</v>
      </c>
      <c r="GYV4" s="15" t="s">
        <v>12</v>
      </c>
      <c r="GYW4" s="15" t="s">
        <v>12</v>
      </c>
      <c r="GYX4" s="15" t="s">
        <v>12</v>
      </c>
      <c r="GYY4" s="15" t="s">
        <v>12</v>
      </c>
      <c r="GYZ4" s="15" t="s">
        <v>12</v>
      </c>
      <c r="GZA4" s="15" t="s">
        <v>12</v>
      </c>
      <c r="GZB4" s="15" t="s">
        <v>12</v>
      </c>
      <c r="GZC4" s="15" t="s">
        <v>12</v>
      </c>
      <c r="GZD4" s="15" t="s">
        <v>12</v>
      </c>
      <c r="GZE4" s="15" t="s">
        <v>12</v>
      </c>
      <c r="GZF4" s="15" t="s">
        <v>12</v>
      </c>
      <c r="GZG4" s="15" t="s">
        <v>12</v>
      </c>
      <c r="GZH4" s="15" t="s">
        <v>12</v>
      </c>
      <c r="GZI4" s="15" t="s">
        <v>12</v>
      </c>
      <c r="GZJ4" s="15" t="s">
        <v>12</v>
      </c>
      <c r="GZK4" s="15" t="s">
        <v>12</v>
      </c>
      <c r="GZL4" s="15" t="s">
        <v>12</v>
      </c>
      <c r="GZM4" s="15" t="s">
        <v>12</v>
      </c>
      <c r="GZN4" s="15" t="s">
        <v>12</v>
      </c>
      <c r="GZO4" s="15" t="s">
        <v>12</v>
      </c>
      <c r="GZP4" s="15" t="s">
        <v>12</v>
      </c>
      <c r="GZQ4" s="15" t="s">
        <v>12</v>
      </c>
      <c r="GZR4" s="15" t="s">
        <v>12</v>
      </c>
      <c r="GZS4" s="15" t="s">
        <v>12</v>
      </c>
      <c r="GZT4" s="15" t="s">
        <v>12</v>
      </c>
      <c r="GZU4" s="15" t="s">
        <v>12</v>
      </c>
      <c r="GZV4" s="15" t="s">
        <v>12</v>
      </c>
      <c r="GZW4" s="15" t="s">
        <v>12</v>
      </c>
      <c r="GZX4" s="15" t="s">
        <v>12</v>
      </c>
      <c r="GZY4" s="15" t="s">
        <v>12</v>
      </c>
      <c r="GZZ4" s="15" t="s">
        <v>12</v>
      </c>
      <c r="HAA4" s="15" t="s">
        <v>12</v>
      </c>
      <c r="HAB4" s="15" t="s">
        <v>12</v>
      </c>
      <c r="HAC4" s="15" t="s">
        <v>12</v>
      </c>
      <c r="HAD4" s="15" t="s">
        <v>12</v>
      </c>
      <c r="HAE4" s="15" t="s">
        <v>12</v>
      </c>
      <c r="HAF4" s="15" t="s">
        <v>12</v>
      </c>
      <c r="HAG4" s="15" t="s">
        <v>12</v>
      </c>
      <c r="HAH4" s="15" t="s">
        <v>12</v>
      </c>
      <c r="HAI4" s="15" t="s">
        <v>12</v>
      </c>
      <c r="HAJ4" s="15" t="s">
        <v>12</v>
      </c>
      <c r="HAK4" s="15" t="s">
        <v>12</v>
      </c>
      <c r="HAL4" s="15" t="s">
        <v>12</v>
      </c>
      <c r="HAM4" s="15" t="s">
        <v>12</v>
      </c>
      <c r="HAN4" s="15" t="s">
        <v>12</v>
      </c>
      <c r="HAO4" s="15" t="s">
        <v>12</v>
      </c>
      <c r="HAP4" s="15" t="s">
        <v>12</v>
      </c>
      <c r="HAQ4" s="15" t="s">
        <v>12</v>
      </c>
      <c r="HAR4" s="15" t="s">
        <v>12</v>
      </c>
      <c r="HAS4" s="15" t="s">
        <v>12</v>
      </c>
      <c r="HAT4" s="15" t="s">
        <v>12</v>
      </c>
      <c r="HAU4" s="15" t="s">
        <v>12</v>
      </c>
      <c r="HAV4" s="15" t="s">
        <v>12</v>
      </c>
      <c r="HAW4" s="15" t="s">
        <v>12</v>
      </c>
      <c r="HAX4" s="15" t="s">
        <v>12</v>
      </c>
      <c r="HAY4" s="15" t="s">
        <v>12</v>
      </c>
      <c r="HAZ4" s="15" t="s">
        <v>12</v>
      </c>
      <c r="HBA4" s="15" t="s">
        <v>12</v>
      </c>
      <c r="HBB4" s="15" t="s">
        <v>12</v>
      </c>
      <c r="HBC4" s="15" t="s">
        <v>12</v>
      </c>
      <c r="HBD4" s="15" t="s">
        <v>12</v>
      </c>
      <c r="HBE4" s="15" t="s">
        <v>12</v>
      </c>
      <c r="HBF4" s="15" t="s">
        <v>12</v>
      </c>
      <c r="HBG4" s="15" t="s">
        <v>12</v>
      </c>
      <c r="HBH4" s="15" t="s">
        <v>12</v>
      </c>
      <c r="HBI4" s="15" t="s">
        <v>12</v>
      </c>
      <c r="HBJ4" s="15" t="s">
        <v>12</v>
      </c>
      <c r="HBK4" s="15" t="s">
        <v>12</v>
      </c>
      <c r="HBL4" s="15" t="s">
        <v>12</v>
      </c>
      <c r="HBM4" s="15" t="s">
        <v>12</v>
      </c>
      <c r="HBN4" s="15" t="s">
        <v>12</v>
      </c>
      <c r="HBO4" s="15" t="s">
        <v>12</v>
      </c>
      <c r="HBP4" s="15" t="s">
        <v>12</v>
      </c>
      <c r="HBQ4" s="15" t="s">
        <v>12</v>
      </c>
      <c r="HBR4" s="15" t="s">
        <v>12</v>
      </c>
      <c r="HBS4" s="15" t="s">
        <v>12</v>
      </c>
      <c r="HBT4" s="15" t="s">
        <v>12</v>
      </c>
      <c r="HBU4" s="15" t="s">
        <v>12</v>
      </c>
      <c r="HBV4" s="15" t="s">
        <v>12</v>
      </c>
      <c r="HBW4" s="15" t="s">
        <v>12</v>
      </c>
      <c r="HBX4" s="15" t="s">
        <v>12</v>
      </c>
      <c r="HBY4" s="15" t="s">
        <v>12</v>
      </c>
      <c r="HBZ4" s="15" t="s">
        <v>12</v>
      </c>
      <c r="HCA4" s="15" t="s">
        <v>12</v>
      </c>
      <c r="HCB4" s="15" t="s">
        <v>12</v>
      </c>
      <c r="HCC4" s="15" t="s">
        <v>12</v>
      </c>
      <c r="HCD4" s="15" t="s">
        <v>12</v>
      </c>
      <c r="HCE4" s="15" t="s">
        <v>12</v>
      </c>
      <c r="HCF4" s="15" t="s">
        <v>12</v>
      </c>
      <c r="HCG4" s="15" t="s">
        <v>12</v>
      </c>
      <c r="HCH4" s="15" t="s">
        <v>12</v>
      </c>
      <c r="HCI4" s="15" t="s">
        <v>12</v>
      </c>
      <c r="HCJ4" s="15" t="s">
        <v>12</v>
      </c>
      <c r="HCK4" s="15" t="s">
        <v>12</v>
      </c>
      <c r="HCL4" s="15" t="s">
        <v>12</v>
      </c>
      <c r="HCM4" s="15" t="s">
        <v>12</v>
      </c>
      <c r="HCN4" s="15" t="s">
        <v>12</v>
      </c>
      <c r="HCO4" s="15" t="s">
        <v>12</v>
      </c>
      <c r="HCP4" s="15" t="s">
        <v>12</v>
      </c>
      <c r="HCQ4" s="15" t="s">
        <v>12</v>
      </c>
      <c r="HCR4" s="15" t="s">
        <v>12</v>
      </c>
      <c r="HCS4" s="15" t="s">
        <v>12</v>
      </c>
      <c r="HCT4" s="15" t="s">
        <v>12</v>
      </c>
      <c r="HCU4" s="15" t="s">
        <v>12</v>
      </c>
      <c r="HCV4" s="15" t="s">
        <v>12</v>
      </c>
      <c r="HCW4" s="15" t="s">
        <v>12</v>
      </c>
      <c r="HCX4" s="15" t="s">
        <v>12</v>
      </c>
      <c r="HCY4" s="15" t="s">
        <v>12</v>
      </c>
      <c r="HCZ4" s="15" t="s">
        <v>12</v>
      </c>
      <c r="HDA4" s="15" t="s">
        <v>12</v>
      </c>
      <c r="HDB4" s="15" t="s">
        <v>12</v>
      </c>
      <c r="HDC4" s="15" t="s">
        <v>12</v>
      </c>
      <c r="HDD4" s="15" t="s">
        <v>12</v>
      </c>
      <c r="HDE4" s="15" t="s">
        <v>12</v>
      </c>
      <c r="HDF4" s="15" t="s">
        <v>12</v>
      </c>
      <c r="HDG4" s="15" t="s">
        <v>12</v>
      </c>
      <c r="HDH4" s="15" t="s">
        <v>12</v>
      </c>
      <c r="HDI4" s="15" t="s">
        <v>12</v>
      </c>
      <c r="HDJ4" s="15" t="s">
        <v>12</v>
      </c>
      <c r="HDK4" s="15" t="s">
        <v>12</v>
      </c>
      <c r="HDL4" s="15" t="s">
        <v>12</v>
      </c>
      <c r="HDM4" s="15" t="s">
        <v>12</v>
      </c>
      <c r="HDN4" s="15" t="s">
        <v>12</v>
      </c>
      <c r="HDO4" s="15" t="s">
        <v>12</v>
      </c>
      <c r="HDP4" s="15" t="s">
        <v>12</v>
      </c>
      <c r="HDQ4" s="15" t="s">
        <v>12</v>
      </c>
      <c r="HDR4" s="15" t="s">
        <v>12</v>
      </c>
      <c r="HDS4" s="15" t="s">
        <v>12</v>
      </c>
      <c r="HDT4" s="15" t="s">
        <v>12</v>
      </c>
      <c r="HDU4" s="15" t="s">
        <v>12</v>
      </c>
      <c r="HDV4" s="15" t="s">
        <v>12</v>
      </c>
      <c r="HDW4" s="15" t="s">
        <v>12</v>
      </c>
      <c r="HDX4" s="15" t="s">
        <v>12</v>
      </c>
      <c r="HDY4" s="15" t="s">
        <v>12</v>
      </c>
      <c r="HDZ4" s="15" t="s">
        <v>12</v>
      </c>
      <c r="HEA4" s="15" t="s">
        <v>12</v>
      </c>
      <c r="HEB4" s="15" t="s">
        <v>12</v>
      </c>
      <c r="HEC4" s="15" t="s">
        <v>12</v>
      </c>
      <c r="HED4" s="15" t="s">
        <v>12</v>
      </c>
      <c r="HEE4" s="15" t="s">
        <v>12</v>
      </c>
      <c r="HEF4" s="15" t="s">
        <v>12</v>
      </c>
      <c r="HEG4" s="15" t="s">
        <v>12</v>
      </c>
      <c r="HEH4" s="15" t="s">
        <v>12</v>
      </c>
      <c r="HEI4" s="15" t="s">
        <v>12</v>
      </c>
      <c r="HEJ4" s="15" t="s">
        <v>12</v>
      </c>
      <c r="HEK4" s="15" t="s">
        <v>12</v>
      </c>
      <c r="HEL4" s="15" t="s">
        <v>12</v>
      </c>
      <c r="HEM4" s="15" t="s">
        <v>12</v>
      </c>
      <c r="HEN4" s="15" t="s">
        <v>12</v>
      </c>
      <c r="HEO4" s="15" t="s">
        <v>12</v>
      </c>
      <c r="HEP4" s="15" t="s">
        <v>12</v>
      </c>
      <c r="HEQ4" s="15" t="s">
        <v>12</v>
      </c>
      <c r="HER4" s="15" t="s">
        <v>12</v>
      </c>
      <c r="HES4" s="15" t="s">
        <v>12</v>
      </c>
      <c r="HET4" s="15" t="s">
        <v>12</v>
      </c>
      <c r="HEU4" s="15" t="s">
        <v>12</v>
      </c>
      <c r="HEV4" s="15" t="s">
        <v>12</v>
      </c>
      <c r="HEW4" s="15" t="s">
        <v>12</v>
      </c>
      <c r="HEX4" s="15" t="s">
        <v>12</v>
      </c>
      <c r="HEY4" s="15" t="s">
        <v>12</v>
      </c>
      <c r="HEZ4" s="15" t="s">
        <v>12</v>
      </c>
      <c r="HFA4" s="15" t="s">
        <v>12</v>
      </c>
      <c r="HFB4" s="15" t="s">
        <v>12</v>
      </c>
      <c r="HFC4" s="15" t="s">
        <v>12</v>
      </c>
      <c r="HFD4" s="15" t="s">
        <v>12</v>
      </c>
      <c r="HFE4" s="15" t="s">
        <v>12</v>
      </c>
      <c r="HFF4" s="15" t="s">
        <v>12</v>
      </c>
      <c r="HFG4" s="15" t="s">
        <v>12</v>
      </c>
      <c r="HFH4" s="15" t="s">
        <v>12</v>
      </c>
      <c r="HFI4" s="15" t="s">
        <v>12</v>
      </c>
      <c r="HFJ4" s="15" t="s">
        <v>12</v>
      </c>
      <c r="HFK4" s="15" t="s">
        <v>12</v>
      </c>
      <c r="HFL4" s="15" t="s">
        <v>12</v>
      </c>
      <c r="HFM4" s="15" t="s">
        <v>12</v>
      </c>
      <c r="HFN4" s="15" t="s">
        <v>12</v>
      </c>
      <c r="HFO4" s="15" t="s">
        <v>12</v>
      </c>
      <c r="HFP4" s="15" t="s">
        <v>12</v>
      </c>
      <c r="HFQ4" s="15" t="s">
        <v>12</v>
      </c>
      <c r="HFR4" s="15" t="s">
        <v>12</v>
      </c>
      <c r="HFS4" s="15" t="s">
        <v>12</v>
      </c>
      <c r="HFT4" s="15" t="s">
        <v>12</v>
      </c>
      <c r="HFU4" s="15" t="s">
        <v>12</v>
      </c>
      <c r="HFV4" s="15" t="s">
        <v>12</v>
      </c>
      <c r="HFW4" s="15" t="s">
        <v>12</v>
      </c>
      <c r="HFX4" s="15" t="s">
        <v>12</v>
      </c>
      <c r="HFY4" s="15" t="s">
        <v>12</v>
      </c>
      <c r="HFZ4" s="15" t="s">
        <v>12</v>
      </c>
      <c r="HGA4" s="15" t="s">
        <v>12</v>
      </c>
      <c r="HGB4" s="15" t="s">
        <v>12</v>
      </c>
      <c r="HGC4" s="15" t="s">
        <v>12</v>
      </c>
      <c r="HGD4" s="15" t="s">
        <v>12</v>
      </c>
      <c r="HGE4" s="15" t="s">
        <v>12</v>
      </c>
      <c r="HGF4" s="15" t="s">
        <v>12</v>
      </c>
      <c r="HGG4" s="15" t="s">
        <v>12</v>
      </c>
      <c r="HGH4" s="15" t="s">
        <v>12</v>
      </c>
      <c r="HGI4" s="15" t="s">
        <v>12</v>
      </c>
      <c r="HGJ4" s="15" t="s">
        <v>12</v>
      </c>
      <c r="HGK4" s="15" t="s">
        <v>12</v>
      </c>
      <c r="HGL4" s="15" t="s">
        <v>12</v>
      </c>
      <c r="HGM4" s="15" t="s">
        <v>12</v>
      </c>
      <c r="HGN4" s="15" t="s">
        <v>12</v>
      </c>
      <c r="HGO4" s="15" t="s">
        <v>12</v>
      </c>
      <c r="HGP4" s="15" t="s">
        <v>12</v>
      </c>
      <c r="HGQ4" s="15" t="s">
        <v>12</v>
      </c>
      <c r="HGR4" s="15" t="s">
        <v>12</v>
      </c>
      <c r="HGS4" s="15" t="s">
        <v>12</v>
      </c>
      <c r="HGT4" s="15" t="s">
        <v>12</v>
      </c>
      <c r="HGU4" s="15" t="s">
        <v>12</v>
      </c>
      <c r="HGV4" s="15" t="s">
        <v>12</v>
      </c>
      <c r="HGW4" s="15" t="s">
        <v>12</v>
      </c>
      <c r="HGX4" s="15" t="s">
        <v>12</v>
      </c>
      <c r="HGY4" s="15" t="s">
        <v>12</v>
      </c>
      <c r="HGZ4" s="15" t="s">
        <v>12</v>
      </c>
      <c r="HHA4" s="15" t="s">
        <v>12</v>
      </c>
      <c r="HHB4" s="15" t="s">
        <v>12</v>
      </c>
      <c r="HHC4" s="15" t="s">
        <v>12</v>
      </c>
      <c r="HHD4" s="15" t="s">
        <v>12</v>
      </c>
      <c r="HHE4" s="15" t="s">
        <v>12</v>
      </c>
      <c r="HHF4" s="15" t="s">
        <v>12</v>
      </c>
      <c r="HHG4" s="15" t="s">
        <v>12</v>
      </c>
      <c r="HHH4" s="15" t="s">
        <v>12</v>
      </c>
      <c r="HHI4" s="15" t="s">
        <v>12</v>
      </c>
      <c r="HHJ4" s="15" t="s">
        <v>12</v>
      </c>
      <c r="HHK4" s="15" t="s">
        <v>12</v>
      </c>
      <c r="HHL4" s="15" t="s">
        <v>12</v>
      </c>
      <c r="HHM4" s="15" t="s">
        <v>12</v>
      </c>
      <c r="HHN4" s="15" t="s">
        <v>12</v>
      </c>
      <c r="HHO4" s="15" t="s">
        <v>12</v>
      </c>
      <c r="HHP4" s="15" t="s">
        <v>12</v>
      </c>
      <c r="HHQ4" s="15" t="s">
        <v>12</v>
      </c>
      <c r="HHR4" s="15" t="s">
        <v>12</v>
      </c>
      <c r="HHS4" s="15" t="s">
        <v>12</v>
      </c>
      <c r="HHT4" s="15" t="s">
        <v>12</v>
      </c>
      <c r="HHU4" s="15" t="s">
        <v>12</v>
      </c>
      <c r="HHV4" s="15" t="s">
        <v>12</v>
      </c>
      <c r="HHW4" s="15" t="s">
        <v>12</v>
      </c>
      <c r="HHX4" s="15" t="s">
        <v>12</v>
      </c>
      <c r="HHY4" s="15" t="s">
        <v>12</v>
      </c>
      <c r="HHZ4" s="15" t="s">
        <v>12</v>
      </c>
      <c r="HIA4" s="15" t="s">
        <v>12</v>
      </c>
      <c r="HIB4" s="15" t="s">
        <v>12</v>
      </c>
      <c r="HIC4" s="15" t="s">
        <v>12</v>
      </c>
      <c r="HID4" s="15" t="s">
        <v>12</v>
      </c>
      <c r="HIE4" s="15" t="s">
        <v>12</v>
      </c>
      <c r="HIF4" s="15" t="s">
        <v>12</v>
      </c>
      <c r="HIG4" s="15" t="s">
        <v>12</v>
      </c>
      <c r="HIH4" s="15" t="s">
        <v>12</v>
      </c>
      <c r="HII4" s="15" t="s">
        <v>12</v>
      </c>
      <c r="HIJ4" s="15" t="s">
        <v>12</v>
      </c>
      <c r="HIK4" s="15" t="s">
        <v>12</v>
      </c>
      <c r="HIL4" s="15" t="s">
        <v>12</v>
      </c>
      <c r="HIM4" s="15" t="s">
        <v>12</v>
      </c>
      <c r="HIN4" s="15" t="s">
        <v>12</v>
      </c>
      <c r="HIO4" s="15" t="s">
        <v>12</v>
      </c>
      <c r="HIP4" s="15" t="s">
        <v>12</v>
      </c>
      <c r="HIQ4" s="15" t="s">
        <v>12</v>
      </c>
      <c r="HIR4" s="15" t="s">
        <v>12</v>
      </c>
      <c r="HIS4" s="15" t="s">
        <v>12</v>
      </c>
      <c r="HIT4" s="15" t="s">
        <v>12</v>
      </c>
      <c r="HIU4" s="15" t="s">
        <v>12</v>
      </c>
      <c r="HIV4" s="15" t="s">
        <v>12</v>
      </c>
      <c r="HIW4" s="15" t="s">
        <v>12</v>
      </c>
      <c r="HIX4" s="15" t="s">
        <v>12</v>
      </c>
      <c r="HIY4" s="15" t="s">
        <v>12</v>
      </c>
      <c r="HIZ4" s="15" t="s">
        <v>12</v>
      </c>
      <c r="HJA4" s="15" t="s">
        <v>12</v>
      </c>
      <c r="HJB4" s="15" t="s">
        <v>12</v>
      </c>
      <c r="HJC4" s="15" t="s">
        <v>12</v>
      </c>
      <c r="HJD4" s="15" t="s">
        <v>12</v>
      </c>
      <c r="HJE4" s="15" t="s">
        <v>12</v>
      </c>
      <c r="HJF4" s="15" t="s">
        <v>12</v>
      </c>
      <c r="HJG4" s="15" t="s">
        <v>12</v>
      </c>
      <c r="HJH4" s="15" t="s">
        <v>12</v>
      </c>
      <c r="HJI4" s="15" t="s">
        <v>12</v>
      </c>
      <c r="HJJ4" s="15" t="s">
        <v>12</v>
      </c>
      <c r="HJK4" s="15" t="s">
        <v>12</v>
      </c>
      <c r="HJL4" s="15" t="s">
        <v>12</v>
      </c>
      <c r="HJM4" s="15" t="s">
        <v>12</v>
      </c>
      <c r="HJN4" s="15" t="s">
        <v>12</v>
      </c>
      <c r="HJO4" s="15" t="s">
        <v>12</v>
      </c>
      <c r="HJP4" s="15" t="s">
        <v>12</v>
      </c>
      <c r="HJQ4" s="15" t="s">
        <v>12</v>
      </c>
      <c r="HJR4" s="15" t="s">
        <v>12</v>
      </c>
      <c r="HJS4" s="15" t="s">
        <v>12</v>
      </c>
      <c r="HJT4" s="15" t="s">
        <v>12</v>
      </c>
      <c r="HJU4" s="15" t="s">
        <v>12</v>
      </c>
      <c r="HJV4" s="15" t="s">
        <v>12</v>
      </c>
      <c r="HJW4" s="15" t="s">
        <v>12</v>
      </c>
      <c r="HJX4" s="15" t="s">
        <v>12</v>
      </c>
      <c r="HJY4" s="15" t="s">
        <v>12</v>
      </c>
      <c r="HJZ4" s="15" t="s">
        <v>12</v>
      </c>
      <c r="HKA4" s="15" t="s">
        <v>12</v>
      </c>
      <c r="HKB4" s="15" t="s">
        <v>12</v>
      </c>
      <c r="HKC4" s="15" t="s">
        <v>12</v>
      </c>
      <c r="HKD4" s="15" t="s">
        <v>12</v>
      </c>
      <c r="HKE4" s="15" t="s">
        <v>12</v>
      </c>
      <c r="HKF4" s="15" t="s">
        <v>12</v>
      </c>
      <c r="HKG4" s="15" t="s">
        <v>12</v>
      </c>
      <c r="HKH4" s="15" t="s">
        <v>12</v>
      </c>
      <c r="HKI4" s="15" t="s">
        <v>12</v>
      </c>
      <c r="HKJ4" s="15" t="s">
        <v>12</v>
      </c>
      <c r="HKK4" s="15" t="s">
        <v>12</v>
      </c>
      <c r="HKL4" s="15" t="s">
        <v>12</v>
      </c>
      <c r="HKM4" s="15" t="s">
        <v>12</v>
      </c>
      <c r="HKN4" s="15" t="s">
        <v>12</v>
      </c>
      <c r="HKO4" s="15" t="s">
        <v>12</v>
      </c>
      <c r="HKP4" s="15" t="s">
        <v>12</v>
      </c>
      <c r="HKQ4" s="15" t="s">
        <v>12</v>
      </c>
      <c r="HKR4" s="15" t="s">
        <v>12</v>
      </c>
      <c r="HKS4" s="15" t="s">
        <v>12</v>
      </c>
      <c r="HKT4" s="15" t="s">
        <v>12</v>
      </c>
      <c r="HKU4" s="15" t="s">
        <v>12</v>
      </c>
      <c r="HKV4" s="15" t="s">
        <v>12</v>
      </c>
      <c r="HKW4" s="15" t="s">
        <v>12</v>
      </c>
      <c r="HKX4" s="15" t="s">
        <v>12</v>
      </c>
      <c r="HKY4" s="15" t="s">
        <v>12</v>
      </c>
      <c r="HKZ4" s="15" t="s">
        <v>12</v>
      </c>
      <c r="HLA4" s="15" t="s">
        <v>12</v>
      </c>
      <c r="HLB4" s="15" t="s">
        <v>12</v>
      </c>
      <c r="HLC4" s="15" t="s">
        <v>12</v>
      </c>
      <c r="HLD4" s="15" t="s">
        <v>12</v>
      </c>
      <c r="HLE4" s="15" t="s">
        <v>12</v>
      </c>
      <c r="HLF4" s="15" t="s">
        <v>12</v>
      </c>
      <c r="HLG4" s="15" t="s">
        <v>12</v>
      </c>
      <c r="HLH4" s="15" t="s">
        <v>12</v>
      </c>
      <c r="HLI4" s="15" t="s">
        <v>12</v>
      </c>
      <c r="HLJ4" s="15" t="s">
        <v>12</v>
      </c>
      <c r="HLK4" s="15" t="s">
        <v>12</v>
      </c>
      <c r="HLL4" s="15" t="s">
        <v>12</v>
      </c>
      <c r="HLM4" s="15" t="s">
        <v>12</v>
      </c>
      <c r="HLN4" s="15" t="s">
        <v>12</v>
      </c>
      <c r="HLO4" s="15" t="s">
        <v>12</v>
      </c>
      <c r="HLP4" s="15" t="s">
        <v>12</v>
      </c>
      <c r="HLQ4" s="15" t="s">
        <v>12</v>
      </c>
      <c r="HLR4" s="15" t="s">
        <v>12</v>
      </c>
      <c r="HLS4" s="15" t="s">
        <v>12</v>
      </c>
      <c r="HLT4" s="15" t="s">
        <v>12</v>
      </c>
      <c r="HLU4" s="15" t="s">
        <v>12</v>
      </c>
      <c r="HLV4" s="15" t="s">
        <v>12</v>
      </c>
      <c r="HLW4" s="15" t="s">
        <v>12</v>
      </c>
      <c r="HLX4" s="15" t="s">
        <v>12</v>
      </c>
      <c r="HLY4" s="15" t="s">
        <v>12</v>
      </c>
      <c r="HLZ4" s="15" t="s">
        <v>12</v>
      </c>
      <c r="HMA4" s="15" t="s">
        <v>12</v>
      </c>
      <c r="HMB4" s="15" t="s">
        <v>12</v>
      </c>
      <c r="HMC4" s="15" t="s">
        <v>12</v>
      </c>
      <c r="HMD4" s="15" t="s">
        <v>12</v>
      </c>
      <c r="HME4" s="15" t="s">
        <v>12</v>
      </c>
      <c r="HMF4" s="15" t="s">
        <v>12</v>
      </c>
      <c r="HMG4" s="15" t="s">
        <v>12</v>
      </c>
      <c r="HMH4" s="15" t="s">
        <v>12</v>
      </c>
      <c r="HMI4" s="15" t="s">
        <v>12</v>
      </c>
      <c r="HMJ4" s="15" t="s">
        <v>12</v>
      </c>
      <c r="HMK4" s="15" t="s">
        <v>12</v>
      </c>
      <c r="HML4" s="15" t="s">
        <v>12</v>
      </c>
      <c r="HMM4" s="15" t="s">
        <v>12</v>
      </c>
      <c r="HMN4" s="15" t="s">
        <v>12</v>
      </c>
      <c r="HMO4" s="15" t="s">
        <v>12</v>
      </c>
      <c r="HMP4" s="15" t="s">
        <v>12</v>
      </c>
      <c r="HMQ4" s="15" t="s">
        <v>12</v>
      </c>
      <c r="HMR4" s="15" t="s">
        <v>12</v>
      </c>
      <c r="HMS4" s="15" t="s">
        <v>12</v>
      </c>
      <c r="HMT4" s="15" t="s">
        <v>12</v>
      </c>
      <c r="HMU4" s="15" t="s">
        <v>12</v>
      </c>
      <c r="HMV4" s="15" t="s">
        <v>12</v>
      </c>
      <c r="HMW4" s="15" t="s">
        <v>12</v>
      </c>
      <c r="HMX4" s="15" t="s">
        <v>12</v>
      </c>
      <c r="HMY4" s="15" t="s">
        <v>12</v>
      </c>
      <c r="HMZ4" s="15" t="s">
        <v>12</v>
      </c>
      <c r="HNA4" s="15" t="s">
        <v>12</v>
      </c>
      <c r="HNB4" s="15" t="s">
        <v>12</v>
      </c>
      <c r="HNC4" s="15" t="s">
        <v>12</v>
      </c>
      <c r="HND4" s="15" t="s">
        <v>12</v>
      </c>
      <c r="HNE4" s="15" t="s">
        <v>12</v>
      </c>
      <c r="HNF4" s="15" t="s">
        <v>12</v>
      </c>
      <c r="HNG4" s="15" t="s">
        <v>12</v>
      </c>
      <c r="HNH4" s="15" t="s">
        <v>12</v>
      </c>
      <c r="HNI4" s="15" t="s">
        <v>12</v>
      </c>
      <c r="HNJ4" s="15" t="s">
        <v>12</v>
      </c>
      <c r="HNK4" s="15" t="s">
        <v>12</v>
      </c>
      <c r="HNL4" s="15" t="s">
        <v>12</v>
      </c>
      <c r="HNM4" s="15" t="s">
        <v>12</v>
      </c>
      <c r="HNN4" s="15" t="s">
        <v>12</v>
      </c>
      <c r="HNO4" s="15" t="s">
        <v>12</v>
      </c>
      <c r="HNP4" s="15" t="s">
        <v>12</v>
      </c>
      <c r="HNQ4" s="15" t="s">
        <v>12</v>
      </c>
      <c r="HNR4" s="15" t="s">
        <v>12</v>
      </c>
      <c r="HNS4" s="15" t="s">
        <v>12</v>
      </c>
      <c r="HNT4" s="15" t="s">
        <v>12</v>
      </c>
      <c r="HNU4" s="15" t="s">
        <v>12</v>
      </c>
      <c r="HNV4" s="15" t="s">
        <v>12</v>
      </c>
      <c r="HNW4" s="15" t="s">
        <v>12</v>
      </c>
      <c r="HNX4" s="15" t="s">
        <v>12</v>
      </c>
      <c r="HNY4" s="15" t="s">
        <v>12</v>
      </c>
      <c r="HNZ4" s="15" t="s">
        <v>12</v>
      </c>
      <c r="HOA4" s="15" t="s">
        <v>12</v>
      </c>
      <c r="HOB4" s="15" t="s">
        <v>12</v>
      </c>
      <c r="HOC4" s="15" t="s">
        <v>12</v>
      </c>
      <c r="HOD4" s="15" t="s">
        <v>12</v>
      </c>
      <c r="HOE4" s="15" t="s">
        <v>12</v>
      </c>
      <c r="HOF4" s="15" t="s">
        <v>12</v>
      </c>
      <c r="HOG4" s="15" t="s">
        <v>12</v>
      </c>
      <c r="HOH4" s="15" t="s">
        <v>12</v>
      </c>
      <c r="HOI4" s="15" t="s">
        <v>12</v>
      </c>
      <c r="HOJ4" s="15" t="s">
        <v>12</v>
      </c>
      <c r="HOK4" s="15" t="s">
        <v>12</v>
      </c>
      <c r="HOL4" s="15" t="s">
        <v>12</v>
      </c>
      <c r="HOM4" s="15" t="s">
        <v>12</v>
      </c>
      <c r="HON4" s="15" t="s">
        <v>12</v>
      </c>
      <c r="HOO4" s="15" t="s">
        <v>12</v>
      </c>
      <c r="HOP4" s="15" t="s">
        <v>12</v>
      </c>
      <c r="HOQ4" s="15" t="s">
        <v>12</v>
      </c>
      <c r="HOR4" s="15" t="s">
        <v>12</v>
      </c>
      <c r="HOS4" s="15" t="s">
        <v>12</v>
      </c>
      <c r="HOT4" s="15" t="s">
        <v>12</v>
      </c>
      <c r="HOU4" s="15" t="s">
        <v>12</v>
      </c>
      <c r="HOV4" s="15" t="s">
        <v>12</v>
      </c>
      <c r="HOW4" s="15" t="s">
        <v>12</v>
      </c>
      <c r="HOX4" s="15" t="s">
        <v>12</v>
      </c>
      <c r="HOY4" s="15" t="s">
        <v>12</v>
      </c>
      <c r="HOZ4" s="15" t="s">
        <v>12</v>
      </c>
      <c r="HPA4" s="15" t="s">
        <v>12</v>
      </c>
      <c r="HPB4" s="15" t="s">
        <v>12</v>
      </c>
      <c r="HPC4" s="15" t="s">
        <v>12</v>
      </c>
      <c r="HPD4" s="15" t="s">
        <v>12</v>
      </c>
      <c r="HPE4" s="15" t="s">
        <v>12</v>
      </c>
      <c r="HPF4" s="15" t="s">
        <v>12</v>
      </c>
      <c r="HPG4" s="15" t="s">
        <v>12</v>
      </c>
      <c r="HPH4" s="15" t="s">
        <v>12</v>
      </c>
      <c r="HPI4" s="15" t="s">
        <v>12</v>
      </c>
      <c r="HPJ4" s="15" t="s">
        <v>12</v>
      </c>
      <c r="HPK4" s="15" t="s">
        <v>12</v>
      </c>
      <c r="HPL4" s="15" t="s">
        <v>12</v>
      </c>
      <c r="HPM4" s="15" t="s">
        <v>12</v>
      </c>
      <c r="HPN4" s="15" t="s">
        <v>12</v>
      </c>
      <c r="HPO4" s="15" t="s">
        <v>12</v>
      </c>
      <c r="HPP4" s="15" t="s">
        <v>12</v>
      </c>
      <c r="HPQ4" s="15" t="s">
        <v>12</v>
      </c>
      <c r="HPR4" s="15" t="s">
        <v>12</v>
      </c>
      <c r="HPS4" s="15" t="s">
        <v>12</v>
      </c>
      <c r="HPT4" s="15" t="s">
        <v>12</v>
      </c>
      <c r="HPU4" s="15" t="s">
        <v>12</v>
      </c>
      <c r="HPV4" s="15" t="s">
        <v>12</v>
      </c>
      <c r="HPW4" s="15" t="s">
        <v>12</v>
      </c>
      <c r="HPX4" s="15" t="s">
        <v>12</v>
      </c>
      <c r="HPY4" s="15" t="s">
        <v>12</v>
      </c>
      <c r="HPZ4" s="15" t="s">
        <v>12</v>
      </c>
      <c r="HQA4" s="15" t="s">
        <v>12</v>
      </c>
      <c r="HQB4" s="15" t="s">
        <v>12</v>
      </c>
      <c r="HQC4" s="15" t="s">
        <v>12</v>
      </c>
      <c r="HQD4" s="15" t="s">
        <v>12</v>
      </c>
      <c r="HQE4" s="15" t="s">
        <v>12</v>
      </c>
      <c r="HQF4" s="15" t="s">
        <v>12</v>
      </c>
      <c r="HQG4" s="15" t="s">
        <v>12</v>
      </c>
      <c r="HQH4" s="15" t="s">
        <v>12</v>
      </c>
      <c r="HQI4" s="15" t="s">
        <v>12</v>
      </c>
      <c r="HQJ4" s="15" t="s">
        <v>12</v>
      </c>
      <c r="HQK4" s="15" t="s">
        <v>12</v>
      </c>
      <c r="HQL4" s="15" t="s">
        <v>12</v>
      </c>
      <c r="HQM4" s="15" t="s">
        <v>12</v>
      </c>
      <c r="HQN4" s="15" t="s">
        <v>12</v>
      </c>
      <c r="HQO4" s="15" t="s">
        <v>12</v>
      </c>
      <c r="HQP4" s="15" t="s">
        <v>12</v>
      </c>
      <c r="HQQ4" s="15" t="s">
        <v>12</v>
      </c>
      <c r="HQR4" s="15" t="s">
        <v>12</v>
      </c>
      <c r="HQS4" s="15" t="s">
        <v>12</v>
      </c>
      <c r="HQT4" s="15" t="s">
        <v>12</v>
      </c>
      <c r="HQU4" s="15" t="s">
        <v>12</v>
      </c>
      <c r="HQV4" s="15" t="s">
        <v>12</v>
      </c>
      <c r="HQW4" s="15" t="s">
        <v>12</v>
      </c>
      <c r="HQX4" s="15" t="s">
        <v>12</v>
      </c>
      <c r="HQY4" s="15" t="s">
        <v>12</v>
      </c>
      <c r="HQZ4" s="15" t="s">
        <v>12</v>
      </c>
      <c r="HRA4" s="15" t="s">
        <v>12</v>
      </c>
      <c r="HRB4" s="15" t="s">
        <v>12</v>
      </c>
      <c r="HRC4" s="15" t="s">
        <v>12</v>
      </c>
      <c r="HRD4" s="15" t="s">
        <v>12</v>
      </c>
      <c r="HRE4" s="15" t="s">
        <v>12</v>
      </c>
      <c r="HRF4" s="15" t="s">
        <v>12</v>
      </c>
      <c r="HRG4" s="15" t="s">
        <v>12</v>
      </c>
      <c r="HRH4" s="15" t="s">
        <v>12</v>
      </c>
      <c r="HRI4" s="15" t="s">
        <v>12</v>
      </c>
      <c r="HRJ4" s="15" t="s">
        <v>12</v>
      </c>
      <c r="HRK4" s="15" t="s">
        <v>12</v>
      </c>
      <c r="HRL4" s="15" t="s">
        <v>12</v>
      </c>
      <c r="HRM4" s="15" t="s">
        <v>12</v>
      </c>
      <c r="HRN4" s="15" t="s">
        <v>12</v>
      </c>
      <c r="HRO4" s="15" t="s">
        <v>12</v>
      </c>
      <c r="HRP4" s="15" t="s">
        <v>12</v>
      </c>
      <c r="HRQ4" s="15" t="s">
        <v>12</v>
      </c>
      <c r="HRR4" s="15" t="s">
        <v>12</v>
      </c>
      <c r="HRS4" s="15" t="s">
        <v>12</v>
      </c>
      <c r="HRT4" s="15" t="s">
        <v>12</v>
      </c>
      <c r="HRU4" s="15" t="s">
        <v>12</v>
      </c>
      <c r="HRV4" s="15" t="s">
        <v>12</v>
      </c>
      <c r="HRW4" s="15" t="s">
        <v>12</v>
      </c>
      <c r="HRX4" s="15" t="s">
        <v>12</v>
      </c>
      <c r="HRY4" s="15" t="s">
        <v>12</v>
      </c>
      <c r="HRZ4" s="15" t="s">
        <v>12</v>
      </c>
      <c r="HSA4" s="15" t="s">
        <v>12</v>
      </c>
      <c r="HSB4" s="15" t="s">
        <v>12</v>
      </c>
      <c r="HSC4" s="15" t="s">
        <v>12</v>
      </c>
      <c r="HSD4" s="15" t="s">
        <v>12</v>
      </c>
      <c r="HSE4" s="15" t="s">
        <v>12</v>
      </c>
      <c r="HSF4" s="15" t="s">
        <v>12</v>
      </c>
      <c r="HSG4" s="15" t="s">
        <v>12</v>
      </c>
      <c r="HSH4" s="15" t="s">
        <v>12</v>
      </c>
      <c r="HSI4" s="15" t="s">
        <v>12</v>
      </c>
      <c r="HSJ4" s="15" t="s">
        <v>12</v>
      </c>
      <c r="HSK4" s="15" t="s">
        <v>12</v>
      </c>
      <c r="HSL4" s="15" t="s">
        <v>12</v>
      </c>
      <c r="HSM4" s="15" t="s">
        <v>12</v>
      </c>
      <c r="HSN4" s="15" t="s">
        <v>12</v>
      </c>
      <c r="HSO4" s="15" t="s">
        <v>12</v>
      </c>
      <c r="HSP4" s="15" t="s">
        <v>12</v>
      </c>
      <c r="HSQ4" s="15" t="s">
        <v>12</v>
      </c>
      <c r="HSR4" s="15" t="s">
        <v>12</v>
      </c>
      <c r="HSS4" s="15" t="s">
        <v>12</v>
      </c>
      <c r="HST4" s="15" t="s">
        <v>12</v>
      </c>
      <c r="HSU4" s="15" t="s">
        <v>12</v>
      </c>
      <c r="HSV4" s="15" t="s">
        <v>12</v>
      </c>
      <c r="HSW4" s="15" t="s">
        <v>12</v>
      </c>
      <c r="HSX4" s="15" t="s">
        <v>12</v>
      </c>
      <c r="HSY4" s="15" t="s">
        <v>12</v>
      </c>
      <c r="HSZ4" s="15" t="s">
        <v>12</v>
      </c>
      <c r="HTA4" s="15" t="s">
        <v>12</v>
      </c>
      <c r="HTB4" s="15" t="s">
        <v>12</v>
      </c>
      <c r="HTC4" s="15" t="s">
        <v>12</v>
      </c>
      <c r="HTD4" s="15" t="s">
        <v>12</v>
      </c>
      <c r="HTE4" s="15" t="s">
        <v>12</v>
      </c>
      <c r="HTF4" s="15" t="s">
        <v>12</v>
      </c>
      <c r="HTG4" s="15" t="s">
        <v>12</v>
      </c>
      <c r="HTH4" s="15" t="s">
        <v>12</v>
      </c>
      <c r="HTI4" s="15" t="s">
        <v>12</v>
      </c>
      <c r="HTJ4" s="15" t="s">
        <v>12</v>
      </c>
      <c r="HTK4" s="15" t="s">
        <v>12</v>
      </c>
      <c r="HTL4" s="15" t="s">
        <v>12</v>
      </c>
      <c r="HTM4" s="15" t="s">
        <v>12</v>
      </c>
      <c r="HTN4" s="15" t="s">
        <v>12</v>
      </c>
      <c r="HTO4" s="15" t="s">
        <v>12</v>
      </c>
      <c r="HTP4" s="15" t="s">
        <v>12</v>
      </c>
      <c r="HTQ4" s="15" t="s">
        <v>12</v>
      </c>
      <c r="HTR4" s="15" t="s">
        <v>12</v>
      </c>
      <c r="HTS4" s="15" t="s">
        <v>12</v>
      </c>
      <c r="HTT4" s="15" t="s">
        <v>12</v>
      </c>
      <c r="HTU4" s="15" t="s">
        <v>12</v>
      </c>
      <c r="HTV4" s="15" t="s">
        <v>12</v>
      </c>
      <c r="HTW4" s="15" t="s">
        <v>12</v>
      </c>
      <c r="HTX4" s="15" t="s">
        <v>12</v>
      </c>
      <c r="HTY4" s="15" t="s">
        <v>12</v>
      </c>
      <c r="HTZ4" s="15" t="s">
        <v>12</v>
      </c>
      <c r="HUA4" s="15" t="s">
        <v>12</v>
      </c>
      <c r="HUB4" s="15" t="s">
        <v>12</v>
      </c>
      <c r="HUC4" s="15" t="s">
        <v>12</v>
      </c>
      <c r="HUD4" s="15" t="s">
        <v>12</v>
      </c>
      <c r="HUE4" s="15" t="s">
        <v>12</v>
      </c>
      <c r="HUF4" s="15" t="s">
        <v>12</v>
      </c>
      <c r="HUG4" s="15" t="s">
        <v>12</v>
      </c>
      <c r="HUH4" s="15" t="s">
        <v>12</v>
      </c>
      <c r="HUI4" s="15" t="s">
        <v>12</v>
      </c>
      <c r="HUJ4" s="15" t="s">
        <v>12</v>
      </c>
      <c r="HUK4" s="15" t="s">
        <v>12</v>
      </c>
      <c r="HUL4" s="15" t="s">
        <v>12</v>
      </c>
      <c r="HUM4" s="15" t="s">
        <v>12</v>
      </c>
      <c r="HUN4" s="15" t="s">
        <v>12</v>
      </c>
      <c r="HUO4" s="15" t="s">
        <v>12</v>
      </c>
      <c r="HUP4" s="15" t="s">
        <v>12</v>
      </c>
      <c r="HUQ4" s="15" t="s">
        <v>12</v>
      </c>
      <c r="HUR4" s="15" t="s">
        <v>12</v>
      </c>
      <c r="HUS4" s="15" t="s">
        <v>12</v>
      </c>
      <c r="HUT4" s="15" t="s">
        <v>12</v>
      </c>
      <c r="HUU4" s="15" t="s">
        <v>12</v>
      </c>
      <c r="HUV4" s="15" t="s">
        <v>12</v>
      </c>
      <c r="HUW4" s="15" t="s">
        <v>12</v>
      </c>
      <c r="HUX4" s="15" t="s">
        <v>12</v>
      </c>
      <c r="HUY4" s="15" t="s">
        <v>12</v>
      </c>
      <c r="HUZ4" s="15" t="s">
        <v>12</v>
      </c>
      <c r="HVA4" s="15" t="s">
        <v>12</v>
      </c>
      <c r="HVB4" s="15" t="s">
        <v>12</v>
      </c>
      <c r="HVC4" s="15" t="s">
        <v>12</v>
      </c>
      <c r="HVD4" s="15" t="s">
        <v>12</v>
      </c>
      <c r="HVE4" s="15" t="s">
        <v>12</v>
      </c>
      <c r="HVF4" s="15" t="s">
        <v>12</v>
      </c>
      <c r="HVG4" s="15" t="s">
        <v>12</v>
      </c>
      <c r="HVH4" s="15" t="s">
        <v>12</v>
      </c>
      <c r="HVI4" s="15" t="s">
        <v>12</v>
      </c>
      <c r="HVJ4" s="15" t="s">
        <v>12</v>
      </c>
      <c r="HVK4" s="15" t="s">
        <v>12</v>
      </c>
      <c r="HVL4" s="15" t="s">
        <v>12</v>
      </c>
      <c r="HVM4" s="15" t="s">
        <v>12</v>
      </c>
      <c r="HVN4" s="15" t="s">
        <v>12</v>
      </c>
      <c r="HVO4" s="15" t="s">
        <v>12</v>
      </c>
      <c r="HVP4" s="15" t="s">
        <v>12</v>
      </c>
      <c r="HVQ4" s="15" t="s">
        <v>12</v>
      </c>
      <c r="HVR4" s="15" t="s">
        <v>12</v>
      </c>
      <c r="HVS4" s="15" t="s">
        <v>12</v>
      </c>
      <c r="HVT4" s="15" t="s">
        <v>12</v>
      </c>
      <c r="HVU4" s="15" t="s">
        <v>12</v>
      </c>
      <c r="HVV4" s="15" t="s">
        <v>12</v>
      </c>
      <c r="HVW4" s="15" t="s">
        <v>12</v>
      </c>
      <c r="HVX4" s="15" t="s">
        <v>12</v>
      </c>
      <c r="HVY4" s="15" t="s">
        <v>12</v>
      </c>
      <c r="HVZ4" s="15" t="s">
        <v>12</v>
      </c>
      <c r="HWA4" s="15" t="s">
        <v>12</v>
      </c>
      <c r="HWB4" s="15" t="s">
        <v>12</v>
      </c>
      <c r="HWC4" s="15" t="s">
        <v>12</v>
      </c>
      <c r="HWD4" s="15" t="s">
        <v>12</v>
      </c>
      <c r="HWE4" s="15" t="s">
        <v>12</v>
      </c>
      <c r="HWF4" s="15" t="s">
        <v>12</v>
      </c>
      <c r="HWG4" s="15" t="s">
        <v>12</v>
      </c>
      <c r="HWH4" s="15" t="s">
        <v>12</v>
      </c>
      <c r="HWI4" s="15" t="s">
        <v>12</v>
      </c>
      <c r="HWJ4" s="15" t="s">
        <v>12</v>
      </c>
      <c r="HWK4" s="15" t="s">
        <v>12</v>
      </c>
      <c r="HWL4" s="15" t="s">
        <v>12</v>
      </c>
      <c r="HWM4" s="15" t="s">
        <v>12</v>
      </c>
      <c r="HWN4" s="15" t="s">
        <v>12</v>
      </c>
      <c r="HWO4" s="15" t="s">
        <v>12</v>
      </c>
      <c r="HWP4" s="15" t="s">
        <v>12</v>
      </c>
      <c r="HWQ4" s="15" t="s">
        <v>12</v>
      </c>
      <c r="HWR4" s="15" t="s">
        <v>12</v>
      </c>
      <c r="HWS4" s="15" t="s">
        <v>12</v>
      </c>
      <c r="HWT4" s="15" t="s">
        <v>12</v>
      </c>
      <c r="HWU4" s="15" t="s">
        <v>12</v>
      </c>
      <c r="HWV4" s="15" t="s">
        <v>12</v>
      </c>
      <c r="HWW4" s="15" t="s">
        <v>12</v>
      </c>
      <c r="HWX4" s="15" t="s">
        <v>12</v>
      </c>
      <c r="HWY4" s="15" t="s">
        <v>12</v>
      </c>
      <c r="HWZ4" s="15" t="s">
        <v>12</v>
      </c>
      <c r="HXA4" s="15" t="s">
        <v>12</v>
      </c>
      <c r="HXB4" s="15" t="s">
        <v>12</v>
      </c>
      <c r="HXC4" s="15" t="s">
        <v>12</v>
      </c>
      <c r="HXD4" s="15" t="s">
        <v>12</v>
      </c>
      <c r="HXE4" s="15" t="s">
        <v>12</v>
      </c>
      <c r="HXF4" s="15" t="s">
        <v>12</v>
      </c>
      <c r="HXG4" s="15" t="s">
        <v>12</v>
      </c>
      <c r="HXH4" s="15" t="s">
        <v>12</v>
      </c>
      <c r="HXI4" s="15" t="s">
        <v>12</v>
      </c>
      <c r="HXJ4" s="15" t="s">
        <v>12</v>
      </c>
      <c r="HXK4" s="15" t="s">
        <v>12</v>
      </c>
      <c r="HXL4" s="15" t="s">
        <v>12</v>
      </c>
      <c r="HXM4" s="15" t="s">
        <v>12</v>
      </c>
      <c r="HXN4" s="15" t="s">
        <v>12</v>
      </c>
      <c r="HXO4" s="15" t="s">
        <v>12</v>
      </c>
      <c r="HXP4" s="15" t="s">
        <v>12</v>
      </c>
      <c r="HXQ4" s="15" t="s">
        <v>12</v>
      </c>
      <c r="HXR4" s="15" t="s">
        <v>12</v>
      </c>
      <c r="HXS4" s="15" t="s">
        <v>12</v>
      </c>
      <c r="HXT4" s="15" t="s">
        <v>12</v>
      </c>
      <c r="HXU4" s="15" t="s">
        <v>12</v>
      </c>
      <c r="HXV4" s="15" t="s">
        <v>12</v>
      </c>
      <c r="HXW4" s="15" t="s">
        <v>12</v>
      </c>
      <c r="HXX4" s="15" t="s">
        <v>12</v>
      </c>
      <c r="HXY4" s="15" t="s">
        <v>12</v>
      </c>
      <c r="HXZ4" s="15" t="s">
        <v>12</v>
      </c>
      <c r="HYA4" s="15" t="s">
        <v>12</v>
      </c>
      <c r="HYB4" s="15" t="s">
        <v>12</v>
      </c>
      <c r="HYC4" s="15" t="s">
        <v>12</v>
      </c>
      <c r="HYD4" s="15" t="s">
        <v>12</v>
      </c>
      <c r="HYE4" s="15" t="s">
        <v>12</v>
      </c>
      <c r="HYF4" s="15" t="s">
        <v>12</v>
      </c>
      <c r="HYG4" s="15" t="s">
        <v>12</v>
      </c>
      <c r="HYH4" s="15" t="s">
        <v>12</v>
      </c>
      <c r="HYI4" s="15" t="s">
        <v>12</v>
      </c>
      <c r="HYJ4" s="15" t="s">
        <v>12</v>
      </c>
      <c r="HYK4" s="15" t="s">
        <v>12</v>
      </c>
      <c r="HYL4" s="15" t="s">
        <v>12</v>
      </c>
      <c r="HYM4" s="15" t="s">
        <v>12</v>
      </c>
      <c r="HYN4" s="15" t="s">
        <v>12</v>
      </c>
      <c r="HYO4" s="15" t="s">
        <v>12</v>
      </c>
      <c r="HYP4" s="15" t="s">
        <v>12</v>
      </c>
      <c r="HYQ4" s="15" t="s">
        <v>12</v>
      </c>
      <c r="HYR4" s="15" t="s">
        <v>12</v>
      </c>
      <c r="HYS4" s="15" t="s">
        <v>12</v>
      </c>
      <c r="HYT4" s="15" t="s">
        <v>12</v>
      </c>
      <c r="HYU4" s="15" t="s">
        <v>12</v>
      </c>
      <c r="HYV4" s="15" t="s">
        <v>12</v>
      </c>
      <c r="HYW4" s="15" t="s">
        <v>12</v>
      </c>
      <c r="HYX4" s="15" t="s">
        <v>12</v>
      </c>
      <c r="HYY4" s="15" t="s">
        <v>12</v>
      </c>
      <c r="HYZ4" s="15" t="s">
        <v>12</v>
      </c>
      <c r="HZA4" s="15" t="s">
        <v>12</v>
      </c>
      <c r="HZB4" s="15" t="s">
        <v>12</v>
      </c>
      <c r="HZC4" s="15" t="s">
        <v>12</v>
      </c>
      <c r="HZD4" s="15" t="s">
        <v>12</v>
      </c>
      <c r="HZE4" s="15" t="s">
        <v>12</v>
      </c>
      <c r="HZF4" s="15" t="s">
        <v>12</v>
      </c>
      <c r="HZG4" s="15" t="s">
        <v>12</v>
      </c>
      <c r="HZH4" s="15" t="s">
        <v>12</v>
      </c>
      <c r="HZI4" s="15" t="s">
        <v>12</v>
      </c>
      <c r="HZJ4" s="15" t="s">
        <v>12</v>
      </c>
      <c r="HZK4" s="15" t="s">
        <v>12</v>
      </c>
      <c r="HZL4" s="15" t="s">
        <v>12</v>
      </c>
      <c r="HZM4" s="15" t="s">
        <v>12</v>
      </c>
      <c r="HZN4" s="15" t="s">
        <v>12</v>
      </c>
      <c r="HZO4" s="15" t="s">
        <v>12</v>
      </c>
      <c r="HZP4" s="15" t="s">
        <v>12</v>
      </c>
      <c r="HZQ4" s="15" t="s">
        <v>12</v>
      </c>
      <c r="HZR4" s="15" t="s">
        <v>12</v>
      </c>
      <c r="HZS4" s="15" t="s">
        <v>12</v>
      </c>
      <c r="HZT4" s="15" t="s">
        <v>12</v>
      </c>
      <c r="HZU4" s="15" t="s">
        <v>12</v>
      </c>
      <c r="HZV4" s="15" t="s">
        <v>12</v>
      </c>
      <c r="HZW4" s="15" t="s">
        <v>12</v>
      </c>
      <c r="HZX4" s="15" t="s">
        <v>12</v>
      </c>
      <c r="HZY4" s="15" t="s">
        <v>12</v>
      </c>
      <c r="HZZ4" s="15" t="s">
        <v>12</v>
      </c>
      <c r="IAA4" s="15" t="s">
        <v>12</v>
      </c>
      <c r="IAB4" s="15" t="s">
        <v>12</v>
      </c>
      <c r="IAC4" s="15" t="s">
        <v>12</v>
      </c>
      <c r="IAD4" s="15" t="s">
        <v>12</v>
      </c>
      <c r="IAE4" s="15" t="s">
        <v>12</v>
      </c>
      <c r="IAF4" s="15" t="s">
        <v>12</v>
      </c>
      <c r="IAG4" s="15" t="s">
        <v>12</v>
      </c>
      <c r="IAH4" s="15" t="s">
        <v>12</v>
      </c>
      <c r="IAI4" s="15" t="s">
        <v>12</v>
      </c>
      <c r="IAJ4" s="15" t="s">
        <v>12</v>
      </c>
      <c r="IAK4" s="15" t="s">
        <v>12</v>
      </c>
      <c r="IAL4" s="15" t="s">
        <v>12</v>
      </c>
      <c r="IAM4" s="15" t="s">
        <v>12</v>
      </c>
      <c r="IAN4" s="15" t="s">
        <v>12</v>
      </c>
      <c r="IAO4" s="15" t="s">
        <v>12</v>
      </c>
      <c r="IAP4" s="15" t="s">
        <v>12</v>
      </c>
      <c r="IAQ4" s="15" t="s">
        <v>12</v>
      </c>
      <c r="IAR4" s="15" t="s">
        <v>12</v>
      </c>
      <c r="IAS4" s="15" t="s">
        <v>12</v>
      </c>
      <c r="IAT4" s="15" t="s">
        <v>12</v>
      </c>
      <c r="IAU4" s="15" t="s">
        <v>12</v>
      </c>
      <c r="IAV4" s="15" t="s">
        <v>12</v>
      </c>
      <c r="IAW4" s="15" t="s">
        <v>12</v>
      </c>
      <c r="IAX4" s="15" t="s">
        <v>12</v>
      </c>
      <c r="IAY4" s="15" t="s">
        <v>12</v>
      </c>
      <c r="IAZ4" s="15" t="s">
        <v>12</v>
      </c>
      <c r="IBA4" s="15" t="s">
        <v>12</v>
      </c>
      <c r="IBB4" s="15" t="s">
        <v>12</v>
      </c>
      <c r="IBC4" s="15" t="s">
        <v>12</v>
      </c>
      <c r="IBD4" s="15" t="s">
        <v>12</v>
      </c>
      <c r="IBE4" s="15" t="s">
        <v>12</v>
      </c>
      <c r="IBF4" s="15" t="s">
        <v>12</v>
      </c>
      <c r="IBG4" s="15" t="s">
        <v>12</v>
      </c>
      <c r="IBH4" s="15" t="s">
        <v>12</v>
      </c>
      <c r="IBI4" s="15" t="s">
        <v>12</v>
      </c>
      <c r="IBJ4" s="15" t="s">
        <v>12</v>
      </c>
      <c r="IBK4" s="15" t="s">
        <v>12</v>
      </c>
      <c r="IBL4" s="15" t="s">
        <v>12</v>
      </c>
      <c r="IBM4" s="15" t="s">
        <v>12</v>
      </c>
      <c r="IBN4" s="15" t="s">
        <v>12</v>
      </c>
      <c r="IBO4" s="15" t="s">
        <v>12</v>
      </c>
      <c r="IBP4" s="15" t="s">
        <v>12</v>
      </c>
      <c r="IBQ4" s="15" t="s">
        <v>12</v>
      </c>
      <c r="IBR4" s="15" t="s">
        <v>12</v>
      </c>
      <c r="IBS4" s="15" t="s">
        <v>12</v>
      </c>
      <c r="IBT4" s="15" t="s">
        <v>12</v>
      </c>
      <c r="IBU4" s="15" t="s">
        <v>12</v>
      </c>
      <c r="IBV4" s="15" t="s">
        <v>12</v>
      </c>
      <c r="IBW4" s="15" t="s">
        <v>12</v>
      </c>
      <c r="IBX4" s="15" t="s">
        <v>12</v>
      </c>
      <c r="IBY4" s="15" t="s">
        <v>12</v>
      </c>
      <c r="IBZ4" s="15" t="s">
        <v>12</v>
      </c>
      <c r="ICA4" s="15" t="s">
        <v>12</v>
      </c>
      <c r="ICB4" s="15" t="s">
        <v>12</v>
      </c>
      <c r="ICC4" s="15" t="s">
        <v>12</v>
      </c>
      <c r="ICD4" s="15" t="s">
        <v>12</v>
      </c>
      <c r="ICE4" s="15" t="s">
        <v>12</v>
      </c>
      <c r="ICF4" s="15" t="s">
        <v>12</v>
      </c>
      <c r="ICG4" s="15" t="s">
        <v>12</v>
      </c>
      <c r="ICH4" s="15" t="s">
        <v>12</v>
      </c>
      <c r="ICI4" s="15" t="s">
        <v>12</v>
      </c>
      <c r="ICJ4" s="15" t="s">
        <v>12</v>
      </c>
      <c r="ICK4" s="15" t="s">
        <v>12</v>
      </c>
      <c r="ICL4" s="15" t="s">
        <v>12</v>
      </c>
      <c r="ICM4" s="15" t="s">
        <v>12</v>
      </c>
      <c r="ICN4" s="15" t="s">
        <v>12</v>
      </c>
      <c r="ICO4" s="15" t="s">
        <v>12</v>
      </c>
      <c r="ICP4" s="15" t="s">
        <v>12</v>
      </c>
      <c r="ICQ4" s="15" t="s">
        <v>12</v>
      </c>
      <c r="ICR4" s="15" t="s">
        <v>12</v>
      </c>
      <c r="ICS4" s="15" t="s">
        <v>12</v>
      </c>
      <c r="ICT4" s="15" t="s">
        <v>12</v>
      </c>
      <c r="ICU4" s="15" t="s">
        <v>12</v>
      </c>
      <c r="ICV4" s="15" t="s">
        <v>12</v>
      </c>
      <c r="ICW4" s="15" t="s">
        <v>12</v>
      </c>
      <c r="ICX4" s="15" t="s">
        <v>12</v>
      </c>
      <c r="ICY4" s="15" t="s">
        <v>12</v>
      </c>
      <c r="ICZ4" s="15" t="s">
        <v>12</v>
      </c>
      <c r="IDA4" s="15" t="s">
        <v>12</v>
      </c>
      <c r="IDB4" s="15" t="s">
        <v>12</v>
      </c>
      <c r="IDC4" s="15" t="s">
        <v>12</v>
      </c>
      <c r="IDD4" s="15" t="s">
        <v>12</v>
      </c>
      <c r="IDE4" s="15" t="s">
        <v>12</v>
      </c>
      <c r="IDF4" s="15" t="s">
        <v>12</v>
      </c>
      <c r="IDG4" s="15" t="s">
        <v>12</v>
      </c>
      <c r="IDH4" s="15" t="s">
        <v>12</v>
      </c>
      <c r="IDI4" s="15" t="s">
        <v>12</v>
      </c>
      <c r="IDJ4" s="15" t="s">
        <v>12</v>
      </c>
      <c r="IDK4" s="15" t="s">
        <v>12</v>
      </c>
      <c r="IDL4" s="15" t="s">
        <v>12</v>
      </c>
      <c r="IDM4" s="15" t="s">
        <v>12</v>
      </c>
      <c r="IDN4" s="15" t="s">
        <v>12</v>
      </c>
      <c r="IDO4" s="15" t="s">
        <v>12</v>
      </c>
      <c r="IDP4" s="15" t="s">
        <v>12</v>
      </c>
      <c r="IDQ4" s="15" t="s">
        <v>12</v>
      </c>
      <c r="IDR4" s="15" t="s">
        <v>12</v>
      </c>
      <c r="IDS4" s="15" t="s">
        <v>12</v>
      </c>
      <c r="IDT4" s="15" t="s">
        <v>12</v>
      </c>
      <c r="IDU4" s="15" t="s">
        <v>12</v>
      </c>
      <c r="IDV4" s="15" t="s">
        <v>12</v>
      </c>
      <c r="IDW4" s="15" t="s">
        <v>12</v>
      </c>
      <c r="IDX4" s="15" t="s">
        <v>12</v>
      </c>
      <c r="IDY4" s="15" t="s">
        <v>12</v>
      </c>
      <c r="IDZ4" s="15" t="s">
        <v>12</v>
      </c>
      <c r="IEA4" s="15" t="s">
        <v>12</v>
      </c>
      <c r="IEB4" s="15" t="s">
        <v>12</v>
      </c>
      <c r="IEC4" s="15" t="s">
        <v>12</v>
      </c>
      <c r="IED4" s="15" t="s">
        <v>12</v>
      </c>
      <c r="IEE4" s="15" t="s">
        <v>12</v>
      </c>
      <c r="IEF4" s="15" t="s">
        <v>12</v>
      </c>
      <c r="IEG4" s="15" t="s">
        <v>12</v>
      </c>
      <c r="IEH4" s="15" t="s">
        <v>12</v>
      </c>
      <c r="IEI4" s="15" t="s">
        <v>12</v>
      </c>
      <c r="IEJ4" s="15" t="s">
        <v>12</v>
      </c>
      <c r="IEK4" s="15" t="s">
        <v>12</v>
      </c>
      <c r="IEL4" s="15" t="s">
        <v>12</v>
      </c>
      <c r="IEM4" s="15" t="s">
        <v>12</v>
      </c>
      <c r="IEN4" s="15" t="s">
        <v>12</v>
      </c>
      <c r="IEO4" s="15" t="s">
        <v>12</v>
      </c>
      <c r="IEP4" s="15" t="s">
        <v>12</v>
      </c>
      <c r="IEQ4" s="15" t="s">
        <v>12</v>
      </c>
      <c r="IER4" s="15" t="s">
        <v>12</v>
      </c>
      <c r="IES4" s="15" t="s">
        <v>12</v>
      </c>
      <c r="IET4" s="15" t="s">
        <v>12</v>
      </c>
      <c r="IEU4" s="15" t="s">
        <v>12</v>
      </c>
      <c r="IEV4" s="15" t="s">
        <v>12</v>
      </c>
      <c r="IEW4" s="15" t="s">
        <v>12</v>
      </c>
      <c r="IEX4" s="15" t="s">
        <v>12</v>
      </c>
      <c r="IEY4" s="15" t="s">
        <v>12</v>
      </c>
      <c r="IEZ4" s="15" t="s">
        <v>12</v>
      </c>
      <c r="IFA4" s="15" t="s">
        <v>12</v>
      </c>
      <c r="IFB4" s="15" t="s">
        <v>12</v>
      </c>
      <c r="IFC4" s="15" t="s">
        <v>12</v>
      </c>
      <c r="IFD4" s="15" t="s">
        <v>12</v>
      </c>
      <c r="IFE4" s="15" t="s">
        <v>12</v>
      </c>
      <c r="IFF4" s="15" t="s">
        <v>12</v>
      </c>
      <c r="IFG4" s="15" t="s">
        <v>12</v>
      </c>
      <c r="IFH4" s="15" t="s">
        <v>12</v>
      </c>
      <c r="IFI4" s="15" t="s">
        <v>12</v>
      </c>
      <c r="IFJ4" s="15" t="s">
        <v>12</v>
      </c>
      <c r="IFK4" s="15" t="s">
        <v>12</v>
      </c>
      <c r="IFL4" s="15" t="s">
        <v>12</v>
      </c>
      <c r="IFM4" s="15" t="s">
        <v>12</v>
      </c>
      <c r="IFN4" s="15" t="s">
        <v>12</v>
      </c>
      <c r="IFO4" s="15" t="s">
        <v>12</v>
      </c>
      <c r="IFP4" s="15" t="s">
        <v>12</v>
      </c>
      <c r="IFQ4" s="15" t="s">
        <v>12</v>
      </c>
      <c r="IFR4" s="15" t="s">
        <v>12</v>
      </c>
      <c r="IFS4" s="15" t="s">
        <v>12</v>
      </c>
      <c r="IFT4" s="15" t="s">
        <v>12</v>
      </c>
      <c r="IFU4" s="15" t="s">
        <v>12</v>
      </c>
      <c r="IFV4" s="15" t="s">
        <v>12</v>
      </c>
      <c r="IFW4" s="15" t="s">
        <v>12</v>
      </c>
      <c r="IFX4" s="15" t="s">
        <v>12</v>
      </c>
      <c r="IFY4" s="15" t="s">
        <v>12</v>
      </c>
      <c r="IFZ4" s="15" t="s">
        <v>12</v>
      </c>
      <c r="IGA4" s="15" t="s">
        <v>12</v>
      </c>
      <c r="IGB4" s="15" t="s">
        <v>12</v>
      </c>
      <c r="IGC4" s="15" t="s">
        <v>12</v>
      </c>
      <c r="IGD4" s="15" t="s">
        <v>12</v>
      </c>
      <c r="IGE4" s="15" t="s">
        <v>12</v>
      </c>
      <c r="IGF4" s="15" t="s">
        <v>12</v>
      </c>
      <c r="IGG4" s="15" t="s">
        <v>12</v>
      </c>
      <c r="IGH4" s="15" t="s">
        <v>12</v>
      </c>
      <c r="IGI4" s="15" t="s">
        <v>12</v>
      </c>
      <c r="IGJ4" s="15" t="s">
        <v>12</v>
      </c>
      <c r="IGK4" s="15" t="s">
        <v>12</v>
      </c>
      <c r="IGL4" s="15" t="s">
        <v>12</v>
      </c>
      <c r="IGM4" s="15" t="s">
        <v>12</v>
      </c>
      <c r="IGN4" s="15" t="s">
        <v>12</v>
      </c>
      <c r="IGO4" s="15" t="s">
        <v>12</v>
      </c>
      <c r="IGP4" s="15" t="s">
        <v>12</v>
      </c>
      <c r="IGQ4" s="15" t="s">
        <v>12</v>
      </c>
      <c r="IGR4" s="15" t="s">
        <v>12</v>
      </c>
      <c r="IGS4" s="15" t="s">
        <v>12</v>
      </c>
      <c r="IGT4" s="15" t="s">
        <v>12</v>
      </c>
      <c r="IGU4" s="15" t="s">
        <v>12</v>
      </c>
      <c r="IGV4" s="15" t="s">
        <v>12</v>
      </c>
      <c r="IGW4" s="15" t="s">
        <v>12</v>
      </c>
      <c r="IGX4" s="15" t="s">
        <v>12</v>
      </c>
      <c r="IGY4" s="15" t="s">
        <v>12</v>
      </c>
      <c r="IGZ4" s="15" t="s">
        <v>12</v>
      </c>
      <c r="IHA4" s="15" t="s">
        <v>12</v>
      </c>
      <c r="IHB4" s="15" t="s">
        <v>12</v>
      </c>
      <c r="IHC4" s="15" t="s">
        <v>12</v>
      </c>
      <c r="IHD4" s="15" t="s">
        <v>12</v>
      </c>
      <c r="IHE4" s="15" t="s">
        <v>12</v>
      </c>
      <c r="IHF4" s="15" t="s">
        <v>12</v>
      </c>
      <c r="IHG4" s="15" t="s">
        <v>12</v>
      </c>
      <c r="IHH4" s="15" t="s">
        <v>12</v>
      </c>
      <c r="IHI4" s="15" t="s">
        <v>12</v>
      </c>
      <c r="IHJ4" s="15" t="s">
        <v>12</v>
      </c>
      <c r="IHK4" s="15" t="s">
        <v>12</v>
      </c>
      <c r="IHL4" s="15" t="s">
        <v>12</v>
      </c>
      <c r="IHM4" s="15" t="s">
        <v>12</v>
      </c>
      <c r="IHN4" s="15" t="s">
        <v>12</v>
      </c>
      <c r="IHO4" s="15" t="s">
        <v>12</v>
      </c>
      <c r="IHP4" s="15" t="s">
        <v>12</v>
      </c>
      <c r="IHQ4" s="15" t="s">
        <v>12</v>
      </c>
      <c r="IHR4" s="15" t="s">
        <v>12</v>
      </c>
      <c r="IHS4" s="15" t="s">
        <v>12</v>
      </c>
      <c r="IHT4" s="15" t="s">
        <v>12</v>
      </c>
      <c r="IHU4" s="15" t="s">
        <v>12</v>
      </c>
      <c r="IHV4" s="15" t="s">
        <v>12</v>
      </c>
      <c r="IHW4" s="15" t="s">
        <v>12</v>
      </c>
      <c r="IHX4" s="15" t="s">
        <v>12</v>
      </c>
      <c r="IHY4" s="15" t="s">
        <v>12</v>
      </c>
      <c r="IHZ4" s="15" t="s">
        <v>12</v>
      </c>
      <c r="IIA4" s="15" t="s">
        <v>12</v>
      </c>
      <c r="IIB4" s="15" t="s">
        <v>12</v>
      </c>
      <c r="IIC4" s="15" t="s">
        <v>12</v>
      </c>
      <c r="IID4" s="15" t="s">
        <v>12</v>
      </c>
      <c r="IIE4" s="15" t="s">
        <v>12</v>
      </c>
      <c r="IIF4" s="15" t="s">
        <v>12</v>
      </c>
      <c r="IIG4" s="15" t="s">
        <v>12</v>
      </c>
      <c r="IIH4" s="15" t="s">
        <v>12</v>
      </c>
      <c r="III4" s="15" t="s">
        <v>12</v>
      </c>
      <c r="IIJ4" s="15" t="s">
        <v>12</v>
      </c>
      <c r="IIK4" s="15" t="s">
        <v>12</v>
      </c>
      <c r="IIL4" s="15" t="s">
        <v>12</v>
      </c>
      <c r="IIM4" s="15" t="s">
        <v>12</v>
      </c>
      <c r="IIN4" s="15" t="s">
        <v>12</v>
      </c>
      <c r="IIO4" s="15" t="s">
        <v>12</v>
      </c>
      <c r="IIP4" s="15" t="s">
        <v>12</v>
      </c>
      <c r="IIQ4" s="15" t="s">
        <v>12</v>
      </c>
      <c r="IIR4" s="15" t="s">
        <v>12</v>
      </c>
      <c r="IIS4" s="15" t="s">
        <v>12</v>
      </c>
      <c r="IIT4" s="15" t="s">
        <v>12</v>
      </c>
      <c r="IIU4" s="15" t="s">
        <v>12</v>
      </c>
      <c r="IIV4" s="15" t="s">
        <v>12</v>
      </c>
      <c r="IIW4" s="15" t="s">
        <v>12</v>
      </c>
      <c r="IIX4" s="15" t="s">
        <v>12</v>
      </c>
      <c r="IIY4" s="15" t="s">
        <v>12</v>
      </c>
      <c r="IIZ4" s="15" t="s">
        <v>12</v>
      </c>
      <c r="IJA4" s="15" t="s">
        <v>12</v>
      </c>
      <c r="IJB4" s="15" t="s">
        <v>12</v>
      </c>
      <c r="IJC4" s="15" t="s">
        <v>12</v>
      </c>
      <c r="IJD4" s="15" t="s">
        <v>12</v>
      </c>
      <c r="IJE4" s="15" t="s">
        <v>12</v>
      </c>
      <c r="IJF4" s="15" t="s">
        <v>12</v>
      </c>
      <c r="IJG4" s="15" t="s">
        <v>12</v>
      </c>
      <c r="IJH4" s="15" t="s">
        <v>12</v>
      </c>
      <c r="IJI4" s="15" t="s">
        <v>12</v>
      </c>
      <c r="IJJ4" s="15" t="s">
        <v>12</v>
      </c>
      <c r="IJK4" s="15" t="s">
        <v>12</v>
      </c>
      <c r="IJL4" s="15" t="s">
        <v>12</v>
      </c>
      <c r="IJM4" s="15" t="s">
        <v>12</v>
      </c>
      <c r="IJN4" s="15" t="s">
        <v>12</v>
      </c>
      <c r="IJO4" s="15" t="s">
        <v>12</v>
      </c>
      <c r="IJP4" s="15" t="s">
        <v>12</v>
      </c>
      <c r="IJQ4" s="15" t="s">
        <v>12</v>
      </c>
      <c r="IJR4" s="15" t="s">
        <v>12</v>
      </c>
      <c r="IJS4" s="15" t="s">
        <v>12</v>
      </c>
      <c r="IJT4" s="15" t="s">
        <v>12</v>
      </c>
      <c r="IJU4" s="15" t="s">
        <v>12</v>
      </c>
      <c r="IJV4" s="15" t="s">
        <v>12</v>
      </c>
      <c r="IJW4" s="15" t="s">
        <v>12</v>
      </c>
      <c r="IJX4" s="15" t="s">
        <v>12</v>
      </c>
      <c r="IJY4" s="15" t="s">
        <v>12</v>
      </c>
      <c r="IJZ4" s="15" t="s">
        <v>12</v>
      </c>
      <c r="IKA4" s="15" t="s">
        <v>12</v>
      </c>
      <c r="IKB4" s="15" t="s">
        <v>12</v>
      </c>
      <c r="IKC4" s="15" t="s">
        <v>12</v>
      </c>
      <c r="IKD4" s="15" t="s">
        <v>12</v>
      </c>
      <c r="IKE4" s="15" t="s">
        <v>12</v>
      </c>
      <c r="IKF4" s="15" t="s">
        <v>12</v>
      </c>
      <c r="IKG4" s="15" t="s">
        <v>12</v>
      </c>
      <c r="IKH4" s="15" t="s">
        <v>12</v>
      </c>
      <c r="IKI4" s="15" t="s">
        <v>12</v>
      </c>
      <c r="IKJ4" s="15" t="s">
        <v>12</v>
      </c>
      <c r="IKK4" s="15" t="s">
        <v>12</v>
      </c>
      <c r="IKL4" s="15" t="s">
        <v>12</v>
      </c>
      <c r="IKM4" s="15" t="s">
        <v>12</v>
      </c>
      <c r="IKN4" s="15" t="s">
        <v>12</v>
      </c>
      <c r="IKO4" s="15" t="s">
        <v>12</v>
      </c>
      <c r="IKP4" s="15" t="s">
        <v>12</v>
      </c>
      <c r="IKQ4" s="15" t="s">
        <v>12</v>
      </c>
      <c r="IKR4" s="15" t="s">
        <v>12</v>
      </c>
      <c r="IKS4" s="15" t="s">
        <v>12</v>
      </c>
      <c r="IKT4" s="15" t="s">
        <v>12</v>
      </c>
      <c r="IKU4" s="15" t="s">
        <v>12</v>
      </c>
      <c r="IKV4" s="15" t="s">
        <v>12</v>
      </c>
      <c r="IKW4" s="15" t="s">
        <v>12</v>
      </c>
      <c r="IKX4" s="15" t="s">
        <v>12</v>
      </c>
      <c r="IKY4" s="15" t="s">
        <v>12</v>
      </c>
      <c r="IKZ4" s="15" t="s">
        <v>12</v>
      </c>
      <c r="ILA4" s="15" t="s">
        <v>12</v>
      </c>
      <c r="ILB4" s="15" t="s">
        <v>12</v>
      </c>
      <c r="ILC4" s="15" t="s">
        <v>12</v>
      </c>
      <c r="ILD4" s="15" t="s">
        <v>12</v>
      </c>
      <c r="ILE4" s="15" t="s">
        <v>12</v>
      </c>
      <c r="ILF4" s="15" t="s">
        <v>12</v>
      </c>
      <c r="ILG4" s="15" t="s">
        <v>12</v>
      </c>
      <c r="ILH4" s="15" t="s">
        <v>12</v>
      </c>
      <c r="ILI4" s="15" t="s">
        <v>12</v>
      </c>
      <c r="ILJ4" s="15" t="s">
        <v>12</v>
      </c>
      <c r="ILK4" s="15" t="s">
        <v>12</v>
      </c>
      <c r="ILL4" s="15" t="s">
        <v>12</v>
      </c>
      <c r="ILM4" s="15" t="s">
        <v>12</v>
      </c>
      <c r="ILN4" s="15" t="s">
        <v>12</v>
      </c>
      <c r="ILO4" s="15" t="s">
        <v>12</v>
      </c>
      <c r="ILP4" s="15" t="s">
        <v>12</v>
      </c>
      <c r="ILQ4" s="15" t="s">
        <v>12</v>
      </c>
      <c r="ILR4" s="15" t="s">
        <v>12</v>
      </c>
      <c r="ILS4" s="15" t="s">
        <v>12</v>
      </c>
      <c r="ILT4" s="15" t="s">
        <v>12</v>
      </c>
      <c r="ILU4" s="15" t="s">
        <v>12</v>
      </c>
      <c r="ILV4" s="15" t="s">
        <v>12</v>
      </c>
      <c r="ILW4" s="15" t="s">
        <v>12</v>
      </c>
      <c r="ILX4" s="15" t="s">
        <v>12</v>
      </c>
      <c r="ILY4" s="15" t="s">
        <v>12</v>
      </c>
      <c r="ILZ4" s="15" t="s">
        <v>12</v>
      </c>
      <c r="IMA4" s="15" t="s">
        <v>12</v>
      </c>
      <c r="IMB4" s="15" t="s">
        <v>12</v>
      </c>
      <c r="IMC4" s="15" t="s">
        <v>12</v>
      </c>
      <c r="IMD4" s="15" t="s">
        <v>12</v>
      </c>
      <c r="IME4" s="15" t="s">
        <v>12</v>
      </c>
      <c r="IMF4" s="15" t="s">
        <v>12</v>
      </c>
      <c r="IMG4" s="15" t="s">
        <v>12</v>
      </c>
      <c r="IMH4" s="15" t="s">
        <v>12</v>
      </c>
      <c r="IMI4" s="15" t="s">
        <v>12</v>
      </c>
      <c r="IMJ4" s="15" t="s">
        <v>12</v>
      </c>
      <c r="IMK4" s="15" t="s">
        <v>12</v>
      </c>
      <c r="IML4" s="15" t="s">
        <v>12</v>
      </c>
      <c r="IMM4" s="15" t="s">
        <v>12</v>
      </c>
      <c r="IMN4" s="15" t="s">
        <v>12</v>
      </c>
      <c r="IMO4" s="15" t="s">
        <v>12</v>
      </c>
      <c r="IMP4" s="15" t="s">
        <v>12</v>
      </c>
      <c r="IMQ4" s="15" t="s">
        <v>12</v>
      </c>
      <c r="IMR4" s="15" t="s">
        <v>12</v>
      </c>
      <c r="IMS4" s="15" t="s">
        <v>12</v>
      </c>
      <c r="IMT4" s="15" t="s">
        <v>12</v>
      </c>
      <c r="IMU4" s="15" t="s">
        <v>12</v>
      </c>
      <c r="IMV4" s="15" t="s">
        <v>12</v>
      </c>
      <c r="IMW4" s="15" t="s">
        <v>12</v>
      </c>
      <c r="IMX4" s="15" t="s">
        <v>12</v>
      </c>
      <c r="IMY4" s="15" t="s">
        <v>12</v>
      </c>
      <c r="IMZ4" s="15" t="s">
        <v>12</v>
      </c>
      <c r="INA4" s="15" t="s">
        <v>12</v>
      </c>
      <c r="INB4" s="15" t="s">
        <v>12</v>
      </c>
      <c r="INC4" s="15" t="s">
        <v>12</v>
      </c>
      <c r="IND4" s="15" t="s">
        <v>12</v>
      </c>
      <c r="INE4" s="15" t="s">
        <v>12</v>
      </c>
      <c r="INF4" s="15" t="s">
        <v>12</v>
      </c>
      <c r="ING4" s="15" t="s">
        <v>12</v>
      </c>
      <c r="INH4" s="15" t="s">
        <v>12</v>
      </c>
      <c r="INI4" s="15" t="s">
        <v>12</v>
      </c>
      <c r="INJ4" s="15" t="s">
        <v>12</v>
      </c>
      <c r="INK4" s="15" t="s">
        <v>12</v>
      </c>
      <c r="INL4" s="15" t="s">
        <v>12</v>
      </c>
      <c r="INM4" s="15" t="s">
        <v>12</v>
      </c>
      <c r="INN4" s="15" t="s">
        <v>12</v>
      </c>
      <c r="INO4" s="15" t="s">
        <v>12</v>
      </c>
      <c r="INP4" s="15" t="s">
        <v>12</v>
      </c>
      <c r="INQ4" s="15" t="s">
        <v>12</v>
      </c>
      <c r="INR4" s="15" t="s">
        <v>12</v>
      </c>
      <c r="INS4" s="15" t="s">
        <v>12</v>
      </c>
      <c r="INT4" s="15" t="s">
        <v>12</v>
      </c>
      <c r="INU4" s="15" t="s">
        <v>12</v>
      </c>
      <c r="INV4" s="15" t="s">
        <v>12</v>
      </c>
      <c r="INW4" s="15" t="s">
        <v>12</v>
      </c>
      <c r="INX4" s="15" t="s">
        <v>12</v>
      </c>
      <c r="INY4" s="15" t="s">
        <v>12</v>
      </c>
      <c r="INZ4" s="15" t="s">
        <v>12</v>
      </c>
      <c r="IOA4" s="15" t="s">
        <v>12</v>
      </c>
      <c r="IOB4" s="15" t="s">
        <v>12</v>
      </c>
      <c r="IOC4" s="15" t="s">
        <v>12</v>
      </c>
      <c r="IOD4" s="15" t="s">
        <v>12</v>
      </c>
      <c r="IOE4" s="15" t="s">
        <v>12</v>
      </c>
      <c r="IOF4" s="15" t="s">
        <v>12</v>
      </c>
      <c r="IOG4" s="15" t="s">
        <v>12</v>
      </c>
      <c r="IOH4" s="15" t="s">
        <v>12</v>
      </c>
      <c r="IOI4" s="15" t="s">
        <v>12</v>
      </c>
      <c r="IOJ4" s="15" t="s">
        <v>12</v>
      </c>
      <c r="IOK4" s="15" t="s">
        <v>12</v>
      </c>
      <c r="IOL4" s="15" t="s">
        <v>12</v>
      </c>
      <c r="IOM4" s="15" t="s">
        <v>12</v>
      </c>
      <c r="ION4" s="15" t="s">
        <v>12</v>
      </c>
      <c r="IOO4" s="15" t="s">
        <v>12</v>
      </c>
      <c r="IOP4" s="15" t="s">
        <v>12</v>
      </c>
      <c r="IOQ4" s="15" t="s">
        <v>12</v>
      </c>
      <c r="IOR4" s="15" t="s">
        <v>12</v>
      </c>
      <c r="IOS4" s="15" t="s">
        <v>12</v>
      </c>
      <c r="IOT4" s="15" t="s">
        <v>12</v>
      </c>
      <c r="IOU4" s="15" t="s">
        <v>12</v>
      </c>
      <c r="IOV4" s="15" t="s">
        <v>12</v>
      </c>
      <c r="IOW4" s="15" t="s">
        <v>12</v>
      </c>
      <c r="IOX4" s="15" t="s">
        <v>12</v>
      </c>
      <c r="IOY4" s="15" t="s">
        <v>12</v>
      </c>
      <c r="IOZ4" s="15" t="s">
        <v>12</v>
      </c>
      <c r="IPA4" s="15" t="s">
        <v>12</v>
      </c>
      <c r="IPB4" s="15" t="s">
        <v>12</v>
      </c>
      <c r="IPC4" s="15" t="s">
        <v>12</v>
      </c>
      <c r="IPD4" s="15" t="s">
        <v>12</v>
      </c>
      <c r="IPE4" s="15" t="s">
        <v>12</v>
      </c>
      <c r="IPF4" s="15" t="s">
        <v>12</v>
      </c>
      <c r="IPG4" s="15" t="s">
        <v>12</v>
      </c>
      <c r="IPH4" s="15" t="s">
        <v>12</v>
      </c>
      <c r="IPI4" s="15" t="s">
        <v>12</v>
      </c>
      <c r="IPJ4" s="15" t="s">
        <v>12</v>
      </c>
      <c r="IPK4" s="15" t="s">
        <v>12</v>
      </c>
      <c r="IPL4" s="15" t="s">
        <v>12</v>
      </c>
      <c r="IPM4" s="15" t="s">
        <v>12</v>
      </c>
      <c r="IPN4" s="15" t="s">
        <v>12</v>
      </c>
      <c r="IPO4" s="15" t="s">
        <v>12</v>
      </c>
      <c r="IPP4" s="15" t="s">
        <v>12</v>
      </c>
      <c r="IPQ4" s="15" t="s">
        <v>12</v>
      </c>
      <c r="IPR4" s="15" t="s">
        <v>12</v>
      </c>
      <c r="IPS4" s="15" t="s">
        <v>12</v>
      </c>
      <c r="IPT4" s="15" t="s">
        <v>12</v>
      </c>
      <c r="IPU4" s="15" t="s">
        <v>12</v>
      </c>
      <c r="IPV4" s="15" t="s">
        <v>12</v>
      </c>
      <c r="IPW4" s="15" t="s">
        <v>12</v>
      </c>
      <c r="IPX4" s="15" t="s">
        <v>12</v>
      </c>
      <c r="IPY4" s="15" t="s">
        <v>12</v>
      </c>
      <c r="IPZ4" s="15" t="s">
        <v>12</v>
      </c>
      <c r="IQA4" s="15" t="s">
        <v>12</v>
      </c>
      <c r="IQB4" s="15" t="s">
        <v>12</v>
      </c>
      <c r="IQC4" s="15" t="s">
        <v>12</v>
      </c>
      <c r="IQD4" s="15" t="s">
        <v>12</v>
      </c>
      <c r="IQE4" s="15" t="s">
        <v>12</v>
      </c>
      <c r="IQF4" s="15" t="s">
        <v>12</v>
      </c>
      <c r="IQG4" s="15" t="s">
        <v>12</v>
      </c>
      <c r="IQH4" s="15" t="s">
        <v>12</v>
      </c>
      <c r="IQI4" s="15" t="s">
        <v>12</v>
      </c>
      <c r="IQJ4" s="15" t="s">
        <v>12</v>
      </c>
      <c r="IQK4" s="15" t="s">
        <v>12</v>
      </c>
      <c r="IQL4" s="15" t="s">
        <v>12</v>
      </c>
      <c r="IQM4" s="15" t="s">
        <v>12</v>
      </c>
      <c r="IQN4" s="15" t="s">
        <v>12</v>
      </c>
      <c r="IQO4" s="15" t="s">
        <v>12</v>
      </c>
      <c r="IQP4" s="15" t="s">
        <v>12</v>
      </c>
      <c r="IQQ4" s="15" t="s">
        <v>12</v>
      </c>
      <c r="IQR4" s="15" t="s">
        <v>12</v>
      </c>
      <c r="IQS4" s="15" t="s">
        <v>12</v>
      </c>
      <c r="IQT4" s="15" t="s">
        <v>12</v>
      </c>
      <c r="IQU4" s="15" t="s">
        <v>12</v>
      </c>
      <c r="IQV4" s="15" t="s">
        <v>12</v>
      </c>
      <c r="IQW4" s="15" t="s">
        <v>12</v>
      </c>
      <c r="IQX4" s="15" t="s">
        <v>12</v>
      </c>
      <c r="IQY4" s="15" t="s">
        <v>12</v>
      </c>
      <c r="IQZ4" s="15" t="s">
        <v>12</v>
      </c>
      <c r="IRA4" s="15" t="s">
        <v>12</v>
      </c>
      <c r="IRB4" s="15" t="s">
        <v>12</v>
      </c>
      <c r="IRC4" s="15" t="s">
        <v>12</v>
      </c>
      <c r="IRD4" s="15" t="s">
        <v>12</v>
      </c>
      <c r="IRE4" s="15" t="s">
        <v>12</v>
      </c>
      <c r="IRF4" s="15" t="s">
        <v>12</v>
      </c>
      <c r="IRG4" s="15" t="s">
        <v>12</v>
      </c>
      <c r="IRH4" s="15" t="s">
        <v>12</v>
      </c>
      <c r="IRI4" s="15" t="s">
        <v>12</v>
      </c>
      <c r="IRJ4" s="15" t="s">
        <v>12</v>
      </c>
      <c r="IRK4" s="15" t="s">
        <v>12</v>
      </c>
      <c r="IRL4" s="15" t="s">
        <v>12</v>
      </c>
      <c r="IRM4" s="15" t="s">
        <v>12</v>
      </c>
      <c r="IRN4" s="15" t="s">
        <v>12</v>
      </c>
      <c r="IRO4" s="15" t="s">
        <v>12</v>
      </c>
      <c r="IRP4" s="15" t="s">
        <v>12</v>
      </c>
      <c r="IRQ4" s="15" t="s">
        <v>12</v>
      </c>
      <c r="IRR4" s="15" t="s">
        <v>12</v>
      </c>
      <c r="IRS4" s="15" t="s">
        <v>12</v>
      </c>
      <c r="IRT4" s="15" t="s">
        <v>12</v>
      </c>
      <c r="IRU4" s="15" t="s">
        <v>12</v>
      </c>
      <c r="IRV4" s="15" t="s">
        <v>12</v>
      </c>
      <c r="IRW4" s="15" t="s">
        <v>12</v>
      </c>
      <c r="IRX4" s="15" t="s">
        <v>12</v>
      </c>
      <c r="IRY4" s="15" t="s">
        <v>12</v>
      </c>
      <c r="IRZ4" s="15" t="s">
        <v>12</v>
      </c>
      <c r="ISA4" s="15" t="s">
        <v>12</v>
      </c>
      <c r="ISB4" s="15" t="s">
        <v>12</v>
      </c>
      <c r="ISC4" s="15" t="s">
        <v>12</v>
      </c>
      <c r="ISD4" s="15" t="s">
        <v>12</v>
      </c>
      <c r="ISE4" s="15" t="s">
        <v>12</v>
      </c>
      <c r="ISF4" s="15" t="s">
        <v>12</v>
      </c>
      <c r="ISG4" s="15" t="s">
        <v>12</v>
      </c>
      <c r="ISH4" s="15" t="s">
        <v>12</v>
      </c>
      <c r="ISI4" s="15" t="s">
        <v>12</v>
      </c>
      <c r="ISJ4" s="15" t="s">
        <v>12</v>
      </c>
      <c r="ISK4" s="15" t="s">
        <v>12</v>
      </c>
      <c r="ISL4" s="15" t="s">
        <v>12</v>
      </c>
      <c r="ISM4" s="15" t="s">
        <v>12</v>
      </c>
      <c r="ISN4" s="15" t="s">
        <v>12</v>
      </c>
      <c r="ISO4" s="15" t="s">
        <v>12</v>
      </c>
      <c r="ISP4" s="15" t="s">
        <v>12</v>
      </c>
      <c r="ISQ4" s="15" t="s">
        <v>12</v>
      </c>
      <c r="ISR4" s="15" t="s">
        <v>12</v>
      </c>
      <c r="ISS4" s="15" t="s">
        <v>12</v>
      </c>
      <c r="IST4" s="15" t="s">
        <v>12</v>
      </c>
      <c r="ISU4" s="15" t="s">
        <v>12</v>
      </c>
      <c r="ISV4" s="15" t="s">
        <v>12</v>
      </c>
      <c r="ISW4" s="15" t="s">
        <v>12</v>
      </c>
      <c r="ISX4" s="15" t="s">
        <v>12</v>
      </c>
      <c r="ISY4" s="15" t="s">
        <v>12</v>
      </c>
      <c r="ISZ4" s="15" t="s">
        <v>12</v>
      </c>
      <c r="ITA4" s="15" t="s">
        <v>12</v>
      </c>
      <c r="ITB4" s="15" t="s">
        <v>12</v>
      </c>
      <c r="ITC4" s="15" t="s">
        <v>12</v>
      </c>
      <c r="ITD4" s="15" t="s">
        <v>12</v>
      </c>
      <c r="ITE4" s="15" t="s">
        <v>12</v>
      </c>
      <c r="ITF4" s="15" t="s">
        <v>12</v>
      </c>
      <c r="ITG4" s="15" t="s">
        <v>12</v>
      </c>
      <c r="ITH4" s="15" t="s">
        <v>12</v>
      </c>
      <c r="ITI4" s="15" t="s">
        <v>12</v>
      </c>
      <c r="ITJ4" s="15" t="s">
        <v>12</v>
      </c>
      <c r="ITK4" s="15" t="s">
        <v>12</v>
      </c>
      <c r="ITL4" s="15" t="s">
        <v>12</v>
      </c>
      <c r="ITM4" s="15" t="s">
        <v>12</v>
      </c>
      <c r="ITN4" s="15" t="s">
        <v>12</v>
      </c>
      <c r="ITO4" s="15" t="s">
        <v>12</v>
      </c>
      <c r="ITP4" s="15" t="s">
        <v>12</v>
      </c>
      <c r="ITQ4" s="15" t="s">
        <v>12</v>
      </c>
      <c r="ITR4" s="15" t="s">
        <v>12</v>
      </c>
      <c r="ITS4" s="15" t="s">
        <v>12</v>
      </c>
      <c r="ITT4" s="15" t="s">
        <v>12</v>
      </c>
      <c r="ITU4" s="15" t="s">
        <v>12</v>
      </c>
      <c r="ITV4" s="15" t="s">
        <v>12</v>
      </c>
      <c r="ITW4" s="15" t="s">
        <v>12</v>
      </c>
      <c r="ITX4" s="15" t="s">
        <v>12</v>
      </c>
      <c r="ITY4" s="15" t="s">
        <v>12</v>
      </c>
      <c r="ITZ4" s="15" t="s">
        <v>12</v>
      </c>
      <c r="IUA4" s="15" t="s">
        <v>12</v>
      </c>
      <c r="IUB4" s="15" t="s">
        <v>12</v>
      </c>
      <c r="IUC4" s="15" t="s">
        <v>12</v>
      </c>
      <c r="IUD4" s="15" t="s">
        <v>12</v>
      </c>
      <c r="IUE4" s="15" t="s">
        <v>12</v>
      </c>
      <c r="IUF4" s="15" t="s">
        <v>12</v>
      </c>
      <c r="IUG4" s="15" t="s">
        <v>12</v>
      </c>
      <c r="IUH4" s="15" t="s">
        <v>12</v>
      </c>
      <c r="IUI4" s="15" t="s">
        <v>12</v>
      </c>
      <c r="IUJ4" s="15" t="s">
        <v>12</v>
      </c>
      <c r="IUK4" s="15" t="s">
        <v>12</v>
      </c>
      <c r="IUL4" s="15" t="s">
        <v>12</v>
      </c>
      <c r="IUM4" s="15" t="s">
        <v>12</v>
      </c>
      <c r="IUN4" s="15" t="s">
        <v>12</v>
      </c>
      <c r="IUO4" s="15" t="s">
        <v>12</v>
      </c>
      <c r="IUP4" s="15" t="s">
        <v>12</v>
      </c>
      <c r="IUQ4" s="15" t="s">
        <v>12</v>
      </c>
      <c r="IUR4" s="15" t="s">
        <v>12</v>
      </c>
      <c r="IUS4" s="15" t="s">
        <v>12</v>
      </c>
      <c r="IUT4" s="15" t="s">
        <v>12</v>
      </c>
      <c r="IUU4" s="15" t="s">
        <v>12</v>
      </c>
      <c r="IUV4" s="15" t="s">
        <v>12</v>
      </c>
      <c r="IUW4" s="15" t="s">
        <v>12</v>
      </c>
      <c r="IUX4" s="15" t="s">
        <v>12</v>
      </c>
      <c r="IUY4" s="15" t="s">
        <v>12</v>
      </c>
      <c r="IUZ4" s="15" t="s">
        <v>12</v>
      </c>
      <c r="IVA4" s="15" t="s">
        <v>12</v>
      </c>
      <c r="IVB4" s="15" t="s">
        <v>12</v>
      </c>
      <c r="IVC4" s="15" t="s">
        <v>12</v>
      </c>
      <c r="IVD4" s="15" t="s">
        <v>12</v>
      </c>
      <c r="IVE4" s="15" t="s">
        <v>12</v>
      </c>
      <c r="IVF4" s="15" t="s">
        <v>12</v>
      </c>
      <c r="IVG4" s="15" t="s">
        <v>12</v>
      </c>
      <c r="IVH4" s="15" t="s">
        <v>12</v>
      </c>
      <c r="IVI4" s="15" t="s">
        <v>12</v>
      </c>
      <c r="IVJ4" s="15" t="s">
        <v>12</v>
      </c>
      <c r="IVK4" s="15" t="s">
        <v>12</v>
      </c>
      <c r="IVL4" s="15" t="s">
        <v>12</v>
      </c>
      <c r="IVM4" s="15" t="s">
        <v>12</v>
      </c>
      <c r="IVN4" s="15" t="s">
        <v>12</v>
      </c>
      <c r="IVO4" s="15" t="s">
        <v>12</v>
      </c>
      <c r="IVP4" s="15" t="s">
        <v>12</v>
      </c>
      <c r="IVQ4" s="15" t="s">
        <v>12</v>
      </c>
      <c r="IVR4" s="15" t="s">
        <v>12</v>
      </c>
      <c r="IVS4" s="15" t="s">
        <v>12</v>
      </c>
      <c r="IVT4" s="15" t="s">
        <v>12</v>
      </c>
      <c r="IVU4" s="15" t="s">
        <v>12</v>
      </c>
      <c r="IVV4" s="15" t="s">
        <v>12</v>
      </c>
      <c r="IVW4" s="15" t="s">
        <v>12</v>
      </c>
      <c r="IVX4" s="15" t="s">
        <v>12</v>
      </c>
      <c r="IVY4" s="15" t="s">
        <v>12</v>
      </c>
      <c r="IVZ4" s="15" t="s">
        <v>12</v>
      </c>
      <c r="IWA4" s="15" t="s">
        <v>12</v>
      </c>
      <c r="IWB4" s="15" t="s">
        <v>12</v>
      </c>
      <c r="IWC4" s="15" t="s">
        <v>12</v>
      </c>
      <c r="IWD4" s="15" t="s">
        <v>12</v>
      </c>
      <c r="IWE4" s="15" t="s">
        <v>12</v>
      </c>
      <c r="IWF4" s="15" t="s">
        <v>12</v>
      </c>
      <c r="IWG4" s="15" t="s">
        <v>12</v>
      </c>
      <c r="IWH4" s="15" t="s">
        <v>12</v>
      </c>
      <c r="IWI4" s="15" t="s">
        <v>12</v>
      </c>
      <c r="IWJ4" s="15" t="s">
        <v>12</v>
      </c>
      <c r="IWK4" s="15" t="s">
        <v>12</v>
      </c>
      <c r="IWL4" s="15" t="s">
        <v>12</v>
      </c>
      <c r="IWM4" s="15" t="s">
        <v>12</v>
      </c>
      <c r="IWN4" s="15" t="s">
        <v>12</v>
      </c>
      <c r="IWO4" s="15" t="s">
        <v>12</v>
      </c>
      <c r="IWP4" s="15" t="s">
        <v>12</v>
      </c>
      <c r="IWQ4" s="15" t="s">
        <v>12</v>
      </c>
      <c r="IWR4" s="15" t="s">
        <v>12</v>
      </c>
      <c r="IWS4" s="15" t="s">
        <v>12</v>
      </c>
      <c r="IWT4" s="15" t="s">
        <v>12</v>
      </c>
      <c r="IWU4" s="15" t="s">
        <v>12</v>
      </c>
      <c r="IWV4" s="15" t="s">
        <v>12</v>
      </c>
      <c r="IWW4" s="15" t="s">
        <v>12</v>
      </c>
      <c r="IWX4" s="15" t="s">
        <v>12</v>
      </c>
      <c r="IWY4" s="15" t="s">
        <v>12</v>
      </c>
      <c r="IWZ4" s="15" t="s">
        <v>12</v>
      </c>
      <c r="IXA4" s="15" t="s">
        <v>12</v>
      </c>
      <c r="IXB4" s="15" t="s">
        <v>12</v>
      </c>
      <c r="IXC4" s="15" t="s">
        <v>12</v>
      </c>
      <c r="IXD4" s="15" t="s">
        <v>12</v>
      </c>
      <c r="IXE4" s="15" t="s">
        <v>12</v>
      </c>
      <c r="IXF4" s="15" t="s">
        <v>12</v>
      </c>
      <c r="IXG4" s="15" t="s">
        <v>12</v>
      </c>
      <c r="IXH4" s="15" t="s">
        <v>12</v>
      </c>
      <c r="IXI4" s="15" t="s">
        <v>12</v>
      </c>
      <c r="IXJ4" s="15" t="s">
        <v>12</v>
      </c>
      <c r="IXK4" s="15" t="s">
        <v>12</v>
      </c>
      <c r="IXL4" s="15" t="s">
        <v>12</v>
      </c>
      <c r="IXM4" s="15" t="s">
        <v>12</v>
      </c>
      <c r="IXN4" s="15" t="s">
        <v>12</v>
      </c>
      <c r="IXO4" s="15" t="s">
        <v>12</v>
      </c>
      <c r="IXP4" s="15" t="s">
        <v>12</v>
      </c>
      <c r="IXQ4" s="15" t="s">
        <v>12</v>
      </c>
      <c r="IXR4" s="15" t="s">
        <v>12</v>
      </c>
      <c r="IXS4" s="15" t="s">
        <v>12</v>
      </c>
      <c r="IXT4" s="15" t="s">
        <v>12</v>
      </c>
      <c r="IXU4" s="15" t="s">
        <v>12</v>
      </c>
      <c r="IXV4" s="15" t="s">
        <v>12</v>
      </c>
      <c r="IXW4" s="15" t="s">
        <v>12</v>
      </c>
      <c r="IXX4" s="15" t="s">
        <v>12</v>
      </c>
      <c r="IXY4" s="15" t="s">
        <v>12</v>
      </c>
      <c r="IXZ4" s="15" t="s">
        <v>12</v>
      </c>
      <c r="IYA4" s="15" t="s">
        <v>12</v>
      </c>
      <c r="IYB4" s="15" t="s">
        <v>12</v>
      </c>
      <c r="IYC4" s="15" t="s">
        <v>12</v>
      </c>
      <c r="IYD4" s="15" t="s">
        <v>12</v>
      </c>
      <c r="IYE4" s="15" t="s">
        <v>12</v>
      </c>
      <c r="IYF4" s="15" t="s">
        <v>12</v>
      </c>
      <c r="IYG4" s="15" t="s">
        <v>12</v>
      </c>
      <c r="IYH4" s="15" t="s">
        <v>12</v>
      </c>
      <c r="IYI4" s="15" t="s">
        <v>12</v>
      </c>
      <c r="IYJ4" s="15" t="s">
        <v>12</v>
      </c>
      <c r="IYK4" s="15" t="s">
        <v>12</v>
      </c>
      <c r="IYL4" s="15" t="s">
        <v>12</v>
      </c>
      <c r="IYM4" s="15" t="s">
        <v>12</v>
      </c>
      <c r="IYN4" s="15" t="s">
        <v>12</v>
      </c>
      <c r="IYO4" s="15" t="s">
        <v>12</v>
      </c>
      <c r="IYP4" s="15" t="s">
        <v>12</v>
      </c>
      <c r="IYQ4" s="15" t="s">
        <v>12</v>
      </c>
      <c r="IYR4" s="15" t="s">
        <v>12</v>
      </c>
      <c r="IYS4" s="15" t="s">
        <v>12</v>
      </c>
      <c r="IYT4" s="15" t="s">
        <v>12</v>
      </c>
      <c r="IYU4" s="15" t="s">
        <v>12</v>
      </c>
      <c r="IYV4" s="15" t="s">
        <v>12</v>
      </c>
      <c r="IYW4" s="15" t="s">
        <v>12</v>
      </c>
      <c r="IYX4" s="15" t="s">
        <v>12</v>
      </c>
      <c r="IYY4" s="15" t="s">
        <v>12</v>
      </c>
      <c r="IYZ4" s="15" t="s">
        <v>12</v>
      </c>
      <c r="IZA4" s="15" t="s">
        <v>12</v>
      </c>
      <c r="IZB4" s="15" t="s">
        <v>12</v>
      </c>
      <c r="IZC4" s="15" t="s">
        <v>12</v>
      </c>
      <c r="IZD4" s="15" t="s">
        <v>12</v>
      </c>
      <c r="IZE4" s="15" t="s">
        <v>12</v>
      </c>
      <c r="IZF4" s="15" t="s">
        <v>12</v>
      </c>
      <c r="IZG4" s="15" t="s">
        <v>12</v>
      </c>
      <c r="IZH4" s="15" t="s">
        <v>12</v>
      </c>
      <c r="IZI4" s="15" t="s">
        <v>12</v>
      </c>
      <c r="IZJ4" s="15" t="s">
        <v>12</v>
      </c>
      <c r="IZK4" s="15" t="s">
        <v>12</v>
      </c>
      <c r="IZL4" s="15" t="s">
        <v>12</v>
      </c>
      <c r="IZM4" s="15" t="s">
        <v>12</v>
      </c>
      <c r="IZN4" s="15" t="s">
        <v>12</v>
      </c>
      <c r="IZO4" s="15" t="s">
        <v>12</v>
      </c>
      <c r="IZP4" s="15" t="s">
        <v>12</v>
      </c>
      <c r="IZQ4" s="15" t="s">
        <v>12</v>
      </c>
      <c r="IZR4" s="15" t="s">
        <v>12</v>
      </c>
      <c r="IZS4" s="15" t="s">
        <v>12</v>
      </c>
      <c r="IZT4" s="15" t="s">
        <v>12</v>
      </c>
      <c r="IZU4" s="15" t="s">
        <v>12</v>
      </c>
      <c r="IZV4" s="15" t="s">
        <v>12</v>
      </c>
      <c r="IZW4" s="15" t="s">
        <v>12</v>
      </c>
      <c r="IZX4" s="15" t="s">
        <v>12</v>
      </c>
      <c r="IZY4" s="15" t="s">
        <v>12</v>
      </c>
      <c r="IZZ4" s="15" t="s">
        <v>12</v>
      </c>
      <c r="JAA4" s="15" t="s">
        <v>12</v>
      </c>
      <c r="JAB4" s="15" t="s">
        <v>12</v>
      </c>
      <c r="JAC4" s="15" t="s">
        <v>12</v>
      </c>
      <c r="JAD4" s="15" t="s">
        <v>12</v>
      </c>
      <c r="JAE4" s="15" t="s">
        <v>12</v>
      </c>
      <c r="JAF4" s="15" t="s">
        <v>12</v>
      </c>
      <c r="JAG4" s="15" t="s">
        <v>12</v>
      </c>
      <c r="JAH4" s="15" t="s">
        <v>12</v>
      </c>
      <c r="JAI4" s="15" t="s">
        <v>12</v>
      </c>
      <c r="JAJ4" s="15" t="s">
        <v>12</v>
      </c>
      <c r="JAK4" s="15" t="s">
        <v>12</v>
      </c>
      <c r="JAL4" s="15" t="s">
        <v>12</v>
      </c>
      <c r="JAM4" s="15" t="s">
        <v>12</v>
      </c>
      <c r="JAN4" s="15" t="s">
        <v>12</v>
      </c>
      <c r="JAO4" s="15" t="s">
        <v>12</v>
      </c>
      <c r="JAP4" s="15" t="s">
        <v>12</v>
      </c>
      <c r="JAQ4" s="15" t="s">
        <v>12</v>
      </c>
      <c r="JAR4" s="15" t="s">
        <v>12</v>
      </c>
      <c r="JAS4" s="15" t="s">
        <v>12</v>
      </c>
      <c r="JAT4" s="15" t="s">
        <v>12</v>
      </c>
      <c r="JAU4" s="15" t="s">
        <v>12</v>
      </c>
      <c r="JAV4" s="15" t="s">
        <v>12</v>
      </c>
      <c r="JAW4" s="15" t="s">
        <v>12</v>
      </c>
      <c r="JAX4" s="15" t="s">
        <v>12</v>
      </c>
      <c r="JAY4" s="15" t="s">
        <v>12</v>
      </c>
      <c r="JAZ4" s="15" t="s">
        <v>12</v>
      </c>
      <c r="JBA4" s="15" t="s">
        <v>12</v>
      </c>
      <c r="JBB4" s="15" t="s">
        <v>12</v>
      </c>
      <c r="JBC4" s="15" t="s">
        <v>12</v>
      </c>
      <c r="JBD4" s="15" t="s">
        <v>12</v>
      </c>
      <c r="JBE4" s="15" t="s">
        <v>12</v>
      </c>
      <c r="JBF4" s="15" t="s">
        <v>12</v>
      </c>
      <c r="JBG4" s="15" t="s">
        <v>12</v>
      </c>
      <c r="JBH4" s="15" t="s">
        <v>12</v>
      </c>
      <c r="JBI4" s="15" t="s">
        <v>12</v>
      </c>
      <c r="JBJ4" s="15" t="s">
        <v>12</v>
      </c>
      <c r="JBK4" s="15" t="s">
        <v>12</v>
      </c>
      <c r="JBL4" s="15" t="s">
        <v>12</v>
      </c>
      <c r="JBM4" s="15" t="s">
        <v>12</v>
      </c>
      <c r="JBN4" s="15" t="s">
        <v>12</v>
      </c>
      <c r="JBO4" s="15" t="s">
        <v>12</v>
      </c>
      <c r="JBP4" s="15" t="s">
        <v>12</v>
      </c>
      <c r="JBQ4" s="15" t="s">
        <v>12</v>
      </c>
      <c r="JBR4" s="15" t="s">
        <v>12</v>
      </c>
      <c r="JBS4" s="15" t="s">
        <v>12</v>
      </c>
      <c r="JBT4" s="15" t="s">
        <v>12</v>
      </c>
      <c r="JBU4" s="15" t="s">
        <v>12</v>
      </c>
      <c r="JBV4" s="15" t="s">
        <v>12</v>
      </c>
      <c r="JBW4" s="15" t="s">
        <v>12</v>
      </c>
      <c r="JBX4" s="15" t="s">
        <v>12</v>
      </c>
      <c r="JBY4" s="15" t="s">
        <v>12</v>
      </c>
      <c r="JBZ4" s="15" t="s">
        <v>12</v>
      </c>
      <c r="JCA4" s="15" t="s">
        <v>12</v>
      </c>
      <c r="JCB4" s="15" t="s">
        <v>12</v>
      </c>
      <c r="JCC4" s="15" t="s">
        <v>12</v>
      </c>
      <c r="JCD4" s="15" t="s">
        <v>12</v>
      </c>
      <c r="JCE4" s="15" t="s">
        <v>12</v>
      </c>
      <c r="JCF4" s="15" t="s">
        <v>12</v>
      </c>
      <c r="JCG4" s="15" t="s">
        <v>12</v>
      </c>
      <c r="JCH4" s="15" t="s">
        <v>12</v>
      </c>
      <c r="JCI4" s="15" t="s">
        <v>12</v>
      </c>
      <c r="JCJ4" s="15" t="s">
        <v>12</v>
      </c>
      <c r="JCK4" s="15" t="s">
        <v>12</v>
      </c>
      <c r="JCL4" s="15" t="s">
        <v>12</v>
      </c>
      <c r="JCM4" s="15" t="s">
        <v>12</v>
      </c>
      <c r="JCN4" s="15" t="s">
        <v>12</v>
      </c>
      <c r="JCO4" s="15" t="s">
        <v>12</v>
      </c>
      <c r="JCP4" s="15" t="s">
        <v>12</v>
      </c>
      <c r="JCQ4" s="15" t="s">
        <v>12</v>
      </c>
      <c r="JCR4" s="15" t="s">
        <v>12</v>
      </c>
      <c r="JCS4" s="15" t="s">
        <v>12</v>
      </c>
      <c r="JCT4" s="15" t="s">
        <v>12</v>
      </c>
      <c r="JCU4" s="15" t="s">
        <v>12</v>
      </c>
      <c r="JCV4" s="15" t="s">
        <v>12</v>
      </c>
      <c r="JCW4" s="15" t="s">
        <v>12</v>
      </c>
      <c r="JCX4" s="15" t="s">
        <v>12</v>
      </c>
      <c r="JCY4" s="15" t="s">
        <v>12</v>
      </c>
      <c r="JCZ4" s="15" t="s">
        <v>12</v>
      </c>
      <c r="JDA4" s="15" t="s">
        <v>12</v>
      </c>
      <c r="JDB4" s="15" t="s">
        <v>12</v>
      </c>
      <c r="JDC4" s="15" t="s">
        <v>12</v>
      </c>
      <c r="JDD4" s="15" t="s">
        <v>12</v>
      </c>
      <c r="JDE4" s="15" t="s">
        <v>12</v>
      </c>
      <c r="JDF4" s="15" t="s">
        <v>12</v>
      </c>
      <c r="JDG4" s="15" t="s">
        <v>12</v>
      </c>
      <c r="JDH4" s="15" t="s">
        <v>12</v>
      </c>
      <c r="JDI4" s="15" t="s">
        <v>12</v>
      </c>
      <c r="JDJ4" s="15" t="s">
        <v>12</v>
      </c>
      <c r="JDK4" s="15" t="s">
        <v>12</v>
      </c>
      <c r="JDL4" s="15" t="s">
        <v>12</v>
      </c>
      <c r="JDM4" s="15" t="s">
        <v>12</v>
      </c>
      <c r="JDN4" s="15" t="s">
        <v>12</v>
      </c>
      <c r="JDO4" s="15" t="s">
        <v>12</v>
      </c>
      <c r="JDP4" s="15" t="s">
        <v>12</v>
      </c>
      <c r="JDQ4" s="15" t="s">
        <v>12</v>
      </c>
      <c r="JDR4" s="15" t="s">
        <v>12</v>
      </c>
      <c r="JDS4" s="15" t="s">
        <v>12</v>
      </c>
      <c r="JDT4" s="15" t="s">
        <v>12</v>
      </c>
      <c r="JDU4" s="15" t="s">
        <v>12</v>
      </c>
      <c r="JDV4" s="15" t="s">
        <v>12</v>
      </c>
      <c r="JDW4" s="15" t="s">
        <v>12</v>
      </c>
      <c r="JDX4" s="15" t="s">
        <v>12</v>
      </c>
      <c r="JDY4" s="15" t="s">
        <v>12</v>
      </c>
      <c r="JDZ4" s="15" t="s">
        <v>12</v>
      </c>
      <c r="JEA4" s="15" t="s">
        <v>12</v>
      </c>
      <c r="JEB4" s="15" t="s">
        <v>12</v>
      </c>
      <c r="JEC4" s="15" t="s">
        <v>12</v>
      </c>
      <c r="JED4" s="15" t="s">
        <v>12</v>
      </c>
      <c r="JEE4" s="15" t="s">
        <v>12</v>
      </c>
      <c r="JEF4" s="15" t="s">
        <v>12</v>
      </c>
      <c r="JEG4" s="15" t="s">
        <v>12</v>
      </c>
      <c r="JEH4" s="15" t="s">
        <v>12</v>
      </c>
      <c r="JEI4" s="15" t="s">
        <v>12</v>
      </c>
      <c r="JEJ4" s="15" t="s">
        <v>12</v>
      </c>
      <c r="JEK4" s="15" t="s">
        <v>12</v>
      </c>
      <c r="JEL4" s="15" t="s">
        <v>12</v>
      </c>
      <c r="JEM4" s="15" t="s">
        <v>12</v>
      </c>
      <c r="JEN4" s="15" t="s">
        <v>12</v>
      </c>
      <c r="JEO4" s="15" t="s">
        <v>12</v>
      </c>
      <c r="JEP4" s="15" t="s">
        <v>12</v>
      </c>
      <c r="JEQ4" s="15" t="s">
        <v>12</v>
      </c>
      <c r="JER4" s="15" t="s">
        <v>12</v>
      </c>
      <c r="JES4" s="15" t="s">
        <v>12</v>
      </c>
      <c r="JET4" s="15" t="s">
        <v>12</v>
      </c>
      <c r="JEU4" s="15" t="s">
        <v>12</v>
      </c>
      <c r="JEV4" s="15" t="s">
        <v>12</v>
      </c>
      <c r="JEW4" s="15" t="s">
        <v>12</v>
      </c>
      <c r="JEX4" s="15" t="s">
        <v>12</v>
      </c>
      <c r="JEY4" s="15" t="s">
        <v>12</v>
      </c>
      <c r="JEZ4" s="15" t="s">
        <v>12</v>
      </c>
      <c r="JFA4" s="15" t="s">
        <v>12</v>
      </c>
      <c r="JFB4" s="15" t="s">
        <v>12</v>
      </c>
      <c r="JFC4" s="15" t="s">
        <v>12</v>
      </c>
      <c r="JFD4" s="15" t="s">
        <v>12</v>
      </c>
      <c r="JFE4" s="15" t="s">
        <v>12</v>
      </c>
      <c r="JFF4" s="15" t="s">
        <v>12</v>
      </c>
      <c r="JFG4" s="15" t="s">
        <v>12</v>
      </c>
      <c r="JFH4" s="15" t="s">
        <v>12</v>
      </c>
      <c r="JFI4" s="15" t="s">
        <v>12</v>
      </c>
      <c r="JFJ4" s="15" t="s">
        <v>12</v>
      </c>
      <c r="JFK4" s="15" t="s">
        <v>12</v>
      </c>
      <c r="JFL4" s="15" t="s">
        <v>12</v>
      </c>
      <c r="JFM4" s="15" t="s">
        <v>12</v>
      </c>
      <c r="JFN4" s="15" t="s">
        <v>12</v>
      </c>
      <c r="JFO4" s="15" t="s">
        <v>12</v>
      </c>
      <c r="JFP4" s="15" t="s">
        <v>12</v>
      </c>
      <c r="JFQ4" s="15" t="s">
        <v>12</v>
      </c>
      <c r="JFR4" s="15" t="s">
        <v>12</v>
      </c>
      <c r="JFS4" s="15" t="s">
        <v>12</v>
      </c>
      <c r="JFT4" s="15" t="s">
        <v>12</v>
      </c>
      <c r="JFU4" s="15" t="s">
        <v>12</v>
      </c>
      <c r="JFV4" s="15" t="s">
        <v>12</v>
      </c>
      <c r="JFW4" s="15" t="s">
        <v>12</v>
      </c>
      <c r="JFX4" s="15" t="s">
        <v>12</v>
      </c>
      <c r="JFY4" s="15" t="s">
        <v>12</v>
      </c>
      <c r="JFZ4" s="15" t="s">
        <v>12</v>
      </c>
      <c r="JGA4" s="15" t="s">
        <v>12</v>
      </c>
      <c r="JGB4" s="15" t="s">
        <v>12</v>
      </c>
      <c r="JGC4" s="15" t="s">
        <v>12</v>
      </c>
      <c r="JGD4" s="15" t="s">
        <v>12</v>
      </c>
      <c r="JGE4" s="15" t="s">
        <v>12</v>
      </c>
      <c r="JGF4" s="15" t="s">
        <v>12</v>
      </c>
      <c r="JGG4" s="15" t="s">
        <v>12</v>
      </c>
      <c r="JGH4" s="15" t="s">
        <v>12</v>
      </c>
      <c r="JGI4" s="15" t="s">
        <v>12</v>
      </c>
      <c r="JGJ4" s="15" t="s">
        <v>12</v>
      </c>
      <c r="JGK4" s="15" t="s">
        <v>12</v>
      </c>
      <c r="JGL4" s="15" t="s">
        <v>12</v>
      </c>
      <c r="JGM4" s="15" t="s">
        <v>12</v>
      </c>
      <c r="JGN4" s="15" t="s">
        <v>12</v>
      </c>
      <c r="JGO4" s="15" t="s">
        <v>12</v>
      </c>
      <c r="JGP4" s="15" t="s">
        <v>12</v>
      </c>
      <c r="JGQ4" s="15" t="s">
        <v>12</v>
      </c>
      <c r="JGR4" s="15" t="s">
        <v>12</v>
      </c>
      <c r="JGS4" s="15" t="s">
        <v>12</v>
      </c>
      <c r="JGT4" s="15" t="s">
        <v>12</v>
      </c>
      <c r="JGU4" s="15" t="s">
        <v>12</v>
      </c>
      <c r="JGV4" s="15" t="s">
        <v>12</v>
      </c>
      <c r="JGW4" s="15" t="s">
        <v>12</v>
      </c>
      <c r="JGX4" s="15" t="s">
        <v>12</v>
      </c>
      <c r="JGY4" s="15" t="s">
        <v>12</v>
      </c>
      <c r="JGZ4" s="15" t="s">
        <v>12</v>
      </c>
      <c r="JHA4" s="15" t="s">
        <v>12</v>
      </c>
      <c r="JHB4" s="15" t="s">
        <v>12</v>
      </c>
      <c r="JHC4" s="15" t="s">
        <v>12</v>
      </c>
      <c r="JHD4" s="15" t="s">
        <v>12</v>
      </c>
      <c r="JHE4" s="15" t="s">
        <v>12</v>
      </c>
      <c r="JHF4" s="15" t="s">
        <v>12</v>
      </c>
      <c r="JHG4" s="15" t="s">
        <v>12</v>
      </c>
      <c r="JHH4" s="15" t="s">
        <v>12</v>
      </c>
      <c r="JHI4" s="15" t="s">
        <v>12</v>
      </c>
      <c r="JHJ4" s="15" t="s">
        <v>12</v>
      </c>
      <c r="JHK4" s="15" t="s">
        <v>12</v>
      </c>
      <c r="JHL4" s="15" t="s">
        <v>12</v>
      </c>
      <c r="JHM4" s="15" t="s">
        <v>12</v>
      </c>
      <c r="JHN4" s="15" t="s">
        <v>12</v>
      </c>
      <c r="JHO4" s="15" t="s">
        <v>12</v>
      </c>
      <c r="JHP4" s="15" t="s">
        <v>12</v>
      </c>
      <c r="JHQ4" s="15" t="s">
        <v>12</v>
      </c>
      <c r="JHR4" s="15" t="s">
        <v>12</v>
      </c>
      <c r="JHS4" s="15" t="s">
        <v>12</v>
      </c>
      <c r="JHT4" s="15" t="s">
        <v>12</v>
      </c>
      <c r="JHU4" s="15" t="s">
        <v>12</v>
      </c>
      <c r="JHV4" s="15" t="s">
        <v>12</v>
      </c>
      <c r="JHW4" s="15" t="s">
        <v>12</v>
      </c>
      <c r="JHX4" s="15" t="s">
        <v>12</v>
      </c>
      <c r="JHY4" s="15" t="s">
        <v>12</v>
      </c>
      <c r="JHZ4" s="15" t="s">
        <v>12</v>
      </c>
      <c r="JIA4" s="15" t="s">
        <v>12</v>
      </c>
      <c r="JIB4" s="15" t="s">
        <v>12</v>
      </c>
      <c r="JIC4" s="15" t="s">
        <v>12</v>
      </c>
      <c r="JID4" s="15" t="s">
        <v>12</v>
      </c>
      <c r="JIE4" s="15" t="s">
        <v>12</v>
      </c>
      <c r="JIF4" s="15" t="s">
        <v>12</v>
      </c>
      <c r="JIG4" s="15" t="s">
        <v>12</v>
      </c>
      <c r="JIH4" s="15" t="s">
        <v>12</v>
      </c>
      <c r="JII4" s="15" t="s">
        <v>12</v>
      </c>
      <c r="JIJ4" s="15" t="s">
        <v>12</v>
      </c>
      <c r="JIK4" s="15" t="s">
        <v>12</v>
      </c>
      <c r="JIL4" s="15" t="s">
        <v>12</v>
      </c>
      <c r="JIM4" s="15" t="s">
        <v>12</v>
      </c>
      <c r="JIN4" s="15" t="s">
        <v>12</v>
      </c>
      <c r="JIO4" s="15" t="s">
        <v>12</v>
      </c>
      <c r="JIP4" s="15" t="s">
        <v>12</v>
      </c>
      <c r="JIQ4" s="15" t="s">
        <v>12</v>
      </c>
      <c r="JIR4" s="15" t="s">
        <v>12</v>
      </c>
      <c r="JIS4" s="15" t="s">
        <v>12</v>
      </c>
      <c r="JIT4" s="15" t="s">
        <v>12</v>
      </c>
      <c r="JIU4" s="15" t="s">
        <v>12</v>
      </c>
      <c r="JIV4" s="15" t="s">
        <v>12</v>
      </c>
      <c r="JIW4" s="15" t="s">
        <v>12</v>
      </c>
      <c r="JIX4" s="15" t="s">
        <v>12</v>
      </c>
      <c r="JIY4" s="15" t="s">
        <v>12</v>
      </c>
      <c r="JIZ4" s="15" t="s">
        <v>12</v>
      </c>
      <c r="JJA4" s="15" t="s">
        <v>12</v>
      </c>
      <c r="JJB4" s="15" t="s">
        <v>12</v>
      </c>
      <c r="JJC4" s="15" t="s">
        <v>12</v>
      </c>
      <c r="JJD4" s="15" t="s">
        <v>12</v>
      </c>
      <c r="JJE4" s="15" t="s">
        <v>12</v>
      </c>
      <c r="JJF4" s="15" t="s">
        <v>12</v>
      </c>
      <c r="JJG4" s="15" t="s">
        <v>12</v>
      </c>
      <c r="JJH4" s="15" t="s">
        <v>12</v>
      </c>
      <c r="JJI4" s="15" t="s">
        <v>12</v>
      </c>
      <c r="JJJ4" s="15" t="s">
        <v>12</v>
      </c>
      <c r="JJK4" s="15" t="s">
        <v>12</v>
      </c>
      <c r="JJL4" s="15" t="s">
        <v>12</v>
      </c>
      <c r="JJM4" s="15" t="s">
        <v>12</v>
      </c>
      <c r="JJN4" s="15" t="s">
        <v>12</v>
      </c>
      <c r="JJO4" s="15" t="s">
        <v>12</v>
      </c>
      <c r="JJP4" s="15" t="s">
        <v>12</v>
      </c>
      <c r="JJQ4" s="15" t="s">
        <v>12</v>
      </c>
      <c r="JJR4" s="15" t="s">
        <v>12</v>
      </c>
      <c r="JJS4" s="15" t="s">
        <v>12</v>
      </c>
      <c r="JJT4" s="15" t="s">
        <v>12</v>
      </c>
      <c r="JJU4" s="15" t="s">
        <v>12</v>
      </c>
      <c r="JJV4" s="15" t="s">
        <v>12</v>
      </c>
      <c r="JJW4" s="15" t="s">
        <v>12</v>
      </c>
      <c r="JJX4" s="15" t="s">
        <v>12</v>
      </c>
      <c r="JJY4" s="15" t="s">
        <v>12</v>
      </c>
      <c r="JJZ4" s="15" t="s">
        <v>12</v>
      </c>
      <c r="JKA4" s="15" t="s">
        <v>12</v>
      </c>
      <c r="JKB4" s="15" t="s">
        <v>12</v>
      </c>
      <c r="JKC4" s="15" t="s">
        <v>12</v>
      </c>
      <c r="JKD4" s="15" t="s">
        <v>12</v>
      </c>
      <c r="JKE4" s="15" t="s">
        <v>12</v>
      </c>
      <c r="JKF4" s="15" t="s">
        <v>12</v>
      </c>
      <c r="JKG4" s="15" t="s">
        <v>12</v>
      </c>
      <c r="JKH4" s="15" t="s">
        <v>12</v>
      </c>
      <c r="JKI4" s="15" t="s">
        <v>12</v>
      </c>
      <c r="JKJ4" s="15" t="s">
        <v>12</v>
      </c>
      <c r="JKK4" s="15" t="s">
        <v>12</v>
      </c>
      <c r="JKL4" s="15" t="s">
        <v>12</v>
      </c>
      <c r="JKM4" s="15" t="s">
        <v>12</v>
      </c>
      <c r="JKN4" s="15" t="s">
        <v>12</v>
      </c>
      <c r="JKO4" s="15" t="s">
        <v>12</v>
      </c>
      <c r="JKP4" s="15" t="s">
        <v>12</v>
      </c>
      <c r="JKQ4" s="15" t="s">
        <v>12</v>
      </c>
      <c r="JKR4" s="15" t="s">
        <v>12</v>
      </c>
      <c r="JKS4" s="15" t="s">
        <v>12</v>
      </c>
      <c r="JKT4" s="15" t="s">
        <v>12</v>
      </c>
      <c r="JKU4" s="15" t="s">
        <v>12</v>
      </c>
      <c r="JKV4" s="15" t="s">
        <v>12</v>
      </c>
      <c r="JKW4" s="15" t="s">
        <v>12</v>
      </c>
      <c r="JKX4" s="15" t="s">
        <v>12</v>
      </c>
      <c r="JKY4" s="15" t="s">
        <v>12</v>
      </c>
      <c r="JKZ4" s="15" t="s">
        <v>12</v>
      </c>
      <c r="JLA4" s="15" t="s">
        <v>12</v>
      </c>
      <c r="JLB4" s="15" t="s">
        <v>12</v>
      </c>
      <c r="JLC4" s="15" t="s">
        <v>12</v>
      </c>
      <c r="JLD4" s="15" t="s">
        <v>12</v>
      </c>
      <c r="JLE4" s="15" t="s">
        <v>12</v>
      </c>
      <c r="JLF4" s="15" t="s">
        <v>12</v>
      </c>
      <c r="JLG4" s="15" t="s">
        <v>12</v>
      </c>
      <c r="JLH4" s="15" t="s">
        <v>12</v>
      </c>
      <c r="JLI4" s="15" t="s">
        <v>12</v>
      </c>
      <c r="JLJ4" s="15" t="s">
        <v>12</v>
      </c>
      <c r="JLK4" s="15" t="s">
        <v>12</v>
      </c>
      <c r="JLL4" s="15" t="s">
        <v>12</v>
      </c>
      <c r="JLM4" s="15" t="s">
        <v>12</v>
      </c>
      <c r="JLN4" s="15" t="s">
        <v>12</v>
      </c>
      <c r="JLO4" s="15" t="s">
        <v>12</v>
      </c>
      <c r="JLP4" s="15" t="s">
        <v>12</v>
      </c>
      <c r="JLQ4" s="15" t="s">
        <v>12</v>
      </c>
      <c r="JLR4" s="15" t="s">
        <v>12</v>
      </c>
      <c r="JLS4" s="15" t="s">
        <v>12</v>
      </c>
      <c r="JLT4" s="15" t="s">
        <v>12</v>
      </c>
      <c r="JLU4" s="15" t="s">
        <v>12</v>
      </c>
      <c r="JLV4" s="15" t="s">
        <v>12</v>
      </c>
      <c r="JLW4" s="15" t="s">
        <v>12</v>
      </c>
      <c r="JLX4" s="15" t="s">
        <v>12</v>
      </c>
      <c r="JLY4" s="15" t="s">
        <v>12</v>
      </c>
      <c r="JLZ4" s="15" t="s">
        <v>12</v>
      </c>
      <c r="JMA4" s="15" t="s">
        <v>12</v>
      </c>
      <c r="JMB4" s="15" t="s">
        <v>12</v>
      </c>
      <c r="JMC4" s="15" t="s">
        <v>12</v>
      </c>
      <c r="JMD4" s="15" t="s">
        <v>12</v>
      </c>
      <c r="JME4" s="15" t="s">
        <v>12</v>
      </c>
      <c r="JMF4" s="15" t="s">
        <v>12</v>
      </c>
      <c r="JMG4" s="15" t="s">
        <v>12</v>
      </c>
      <c r="JMH4" s="15" t="s">
        <v>12</v>
      </c>
      <c r="JMI4" s="15" t="s">
        <v>12</v>
      </c>
      <c r="JMJ4" s="15" t="s">
        <v>12</v>
      </c>
      <c r="JMK4" s="15" t="s">
        <v>12</v>
      </c>
      <c r="JML4" s="15" t="s">
        <v>12</v>
      </c>
      <c r="JMM4" s="15" t="s">
        <v>12</v>
      </c>
      <c r="JMN4" s="15" t="s">
        <v>12</v>
      </c>
      <c r="JMO4" s="15" t="s">
        <v>12</v>
      </c>
      <c r="JMP4" s="15" t="s">
        <v>12</v>
      </c>
      <c r="JMQ4" s="15" t="s">
        <v>12</v>
      </c>
      <c r="JMR4" s="15" t="s">
        <v>12</v>
      </c>
      <c r="JMS4" s="15" t="s">
        <v>12</v>
      </c>
      <c r="JMT4" s="15" t="s">
        <v>12</v>
      </c>
      <c r="JMU4" s="15" t="s">
        <v>12</v>
      </c>
      <c r="JMV4" s="15" t="s">
        <v>12</v>
      </c>
      <c r="JMW4" s="15" t="s">
        <v>12</v>
      </c>
      <c r="JMX4" s="15" t="s">
        <v>12</v>
      </c>
      <c r="JMY4" s="15" t="s">
        <v>12</v>
      </c>
      <c r="JMZ4" s="15" t="s">
        <v>12</v>
      </c>
      <c r="JNA4" s="15" t="s">
        <v>12</v>
      </c>
      <c r="JNB4" s="15" t="s">
        <v>12</v>
      </c>
      <c r="JNC4" s="15" t="s">
        <v>12</v>
      </c>
      <c r="JND4" s="15" t="s">
        <v>12</v>
      </c>
      <c r="JNE4" s="15" t="s">
        <v>12</v>
      </c>
      <c r="JNF4" s="15" t="s">
        <v>12</v>
      </c>
      <c r="JNG4" s="15" t="s">
        <v>12</v>
      </c>
      <c r="JNH4" s="15" t="s">
        <v>12</v>
      </c>
      <c r="JNI4" s="15" t="s">
        <v>12</v>
      </c>
      <c r="JNJ4" s="15" t="s">
        <v>12</v>
      </c>
      <c r="JNK4" s="15" t="s">
        <v>12</v>
      </c>
      <c r="JNL4" s="15" t="s">
        <v>12</v>
      </c>
      <c r="JNM4" s="15" t="s">
        <v>12</v>
      </c>
      <c r="JNN4" s="15" t="s">
        <v>12</v>
      </c>
      <c r="JNO4" s="15" t="s">
        <v>12</v>
      </c>
      <c r="JNP4" s="15" t="s">
        <v>12</v>
      </c>
      <c r="JNQ4" s="15" t="s">
        <v>12</v>
      </c>
      <c r="JNR4" s="15" t="s">
        <v>12</v>
      </c>
      <c r="JNS4" s="15" t="s">
        <v>12</v>
      </c>
      <c r="JNT4" s="15" t="s">
        <v>12</v>
      </c>
      <c r="JNU4" s="15" t="s">
        <v>12</v>
      </c>
      <c r="JNV4" s="15" t="s">
        <v>12</v>
      </c>
      <c r="JNW4" s="15" t="s">
        <v>12</v>
      </c>
      <c r="JNX4" s="15" t="s">
        <v>12</v>
      </c>
      <c r="JNY4" s="15" t="s">
        <v>12</v>
      </c>
      <c r="JNZ4" s="15" t="s">
        <v>12</v>
      </c>
      <c r="JOA4" s="15" t="s">
        <v>12</v>
      </c>
      <c r="JOB4" s="15" t="s">
        <v>12</v>
      </c>
      <c r="JOC4" s="15" t="s">
        <v>12</v>
      </c>
      <c r="JOD4" s="15" t="s">
        <v>12</v>
      </c>
      <c r="JOE4" s="15" t="s">
        <v>12</v>
      </c>
      <c r="JOF4" s="15" t="s">
        <v>12</v>
      </c>
      <c r="JOG4" s="15" t="s">
        <v>12</v>
      </c>
      <c r="JOH4" s="15" t="s">
        <v>12</v>
      </c>
      <c r="JOI4" s="15" t="s">
        <v>12</v>
      </c>
      <c r="JOJ4" s="15" t="s">
        <v>12</v>
      </c>
      <c r="JOK4" s="15" t="s">
        <v>12</v>
      </c>
      <c r="JOL4" s="15" t="s">
        <v>12</v>
      </c>
      <c r="JOM4" s="15" t="s">
        <v>12</v>
      </c>
      <c r="JON4" s="15" t="s">
        <v>12</v>
      </c>
      <c r="JOO4" s="15" t="s">
        <v>12</v>
      </c>
      <c r="JOP4" s="15" t="s">
        <v>12</v>
      </c>
      <c r="JOQ4" s="15" t="s">
        <v>12</v>
      </c>
      <c r="JOR4" s="15" t="s">
        <v>12</v>
      </c>
      <c r="JOS4" s="15" t="s">
        <v>12</v>
      </c>
      <c r="JOT4" s="15" t="s">
        <v>12</v>
      </c>
      <c r="JOU4" s="15" t="s">
        <v>12</v>
      </c>
      <c r="JOV4" s="15" t="s">
        <v>12</v>
      </c>
      <c r="JOW4" s="15" t="s">
        <v>12</v>
      </c>
      <c r="JOX4" s="15" t="s">
        <v>12</v>
      </c>
      <c r="JOY4" s="15" t="s">
        <v>12</v>
      </c>
      <c r="JOZ4" s="15" t="s">
        <v>12</v>
      </c>
      <c r="JPA4" s="15" t="s">
        <v>12</v>
      </c>
      <c r="JPB4" s="15" t="s">
        <v>12</v>
      </c>
      <c r="JPC4" s="15" t="s">
        <v>12</v>
      </c>
      <c r="JPD4" s="15" t="s">
        <v>12</v>
      </c>
      <c r="JPE4" s="15" t="s">
        <v>12</v>
      </c>
      <c r="JPF4" s="15" t="s">
        <v>12</v>
      </c>
      <c r="JPG4" s="15" t="s">
        <v>12</v>
      </c>
      <c r="JPH4" s="15" t="s">
        <v>12</v>
      </c>
      <c r="JPI4" s="15" t="s">
        <v>12</v>
      </c>
      <c r="JPJ4" s="15" t="s">
        <v>12</v>
      </c>
      <c r="JPK4" s="15" t="s">
        <v>12</v>
      </c>
      <c r="JPL4" s="15" t="s">
        <v>12</v>
      </c>
      <c r="JPM4" s="15" t="s">
        <v>12</v>
      </c>
      <c r="JPN4" s="15" t="s">
        <v>12</v>
      </c>
      <c r="JPO4" s="15" t="s">
        <v>12</v>
      </c>
      <c r="JPP4" s="15" t="s">
        <v>12</v>
      </c>
      <c r="JPQ4" s="15" t="s">
        <v>12</v>
      </c>
      <c r="JPR4" s="15" t="s">
        <v>12</v>
      </c>
      <c r="JPS4" s="15" t="s">
        <v>12</v>
      </c>
      <c r="JPT4" s="15" t="s">
        <v>12</v>
      </c>
      <c r="JPU4" s="15" t="s">
        <v>12</v>
      </c>
      <c r="JPV4" s="15" t="s">
        <v>12</v>
      </c>
      <c r="JPW4" s="15" t="s">
        <v>12</v>
      </c>
      <c r="JPX4" s="15" t="s">
        <v>12</v>
      </c>
      <c r="JPY4" s="15" t="s">
        <v>12</v>
      </c>
      <c r="JPZ4" s="15" t="s">
        <v>12</v>
      </c>
      <c r="JQA4" s="15" t="s">
        <v>12</v>
      </c>
      <c r="JQB4" s="15" t="s">
        <v>12</v>
      </c>
      <c r="JQC4" s="15" t="s">
        <v>12</v>
      </c>
      <c r="JQD4" s="15" t="s">
        <v>12</v>
      </c>
      <c r="JQE4" s="15" t="s">
        <v>12</v>
      </c>
      <c r="JQF4" s="15" t="s">
        <v>12</v>
      </c>
      <c r="JQG4" s="15" t="s">
        <v>12</v>
      </c>
      <c r="JQH4" s="15" t="s">
        <v>12</v>
      </c>
      <c r="JQI4" s="15" t="s">
        <v>12</v>
      </c>
      <c r="JQJ4" s="15" t="s">
        <v>12</v>
      </c>
      <c r="JQK4" s="15" t="s">
        <v>12</v>
      </c>
      <c r="JQL4" s="15" t="s">
        <v>12</v>
      </c>
      <c r="JQM4" s="15" t="s">
        <v>12</v>
      </c>
      <c r="JQN4" s="15" t="s">
        <v>12</v>
      </c>
      <c r="JQO4" s="15" t="s">
        <v>12</v>
      </c>
      <c r="JQP4" s="15" t="s">
        <v>12</v>
      </c>
      <c r="JQQ4" s="15" t="s">
        <v>12</v>
      </c>
      <c r="JQR4" s="15" t="s">
        <v>12</v>
      </c>
      <c r="JQS4" s="15" t="s">
        <v>12</v>
      </c>
      <c r="JQT4" s="15" t="s">
        <v>12</v>
      </c>
      <c r="JQU4" s="15" t="s">
        <v>12</v>
      </c>
      <c r="JQV4" s="15" t="s">
        <v>12</v>
      </c>
      <c r="JQW4" s="15" t="s">
        <v>12</v>
      </c>
      <c r="JQX4" s="15" t="s">
        <v>12</v>
      </c>
      <c r="JQY4" s="15" t="s">
        <v>12</v>
      </c>
      <c r="JQZ4" s="15" t="s">
        <v>12</v>
      </c>
      <c r="JRA4" s="15" t="s">
        <v>12</v>
      </c>
      <c r="JRB4" s="15" t="s">
        <v>12</v>
      </c>
      <c r="JRC4" s="15" t="s">
        <v>12</v>
      </c>
      <c r="JRD4" s="15" t="s">
        <v>12</v>
      </c>
      <c r="JRE4" s="15" t="s">
        <v>12</v>
      </c>
      <c r="JRF4" s="15" t="s">
        <v>12</v>
      </c>
      <c r="JRG4" s="15" t="s">
        <v>12</v>
      </c>
      <c r="JRH4" s="15" t="s">
        <v>12</v>
      </c>
      <c r="JRI4" s="15" t="s">
        <v>12</v>
      </c>
      <c r="JRJ4" s="15" t="s">
        <v>12</v>
      </c>
      <c r="JRK4" s="15" t="s">
        <v>12</v>
      </c>
      <c r="JRL4" s="15" t="s">
        <v>12</v>
      </c>
      <c r="JRM4" s="15" t="s">
        <v>12</v>
      </c>
      <c r="JRN4" s="15" t="s">
        <v>12</v>
      </c>
      <c r="JRO4" s="15" t="s">
        <v>12</v>
      </c>
      <c r="JRP4" s="15" t="s">
        <v>12</v>
      </c>
      <c r="JRQ4" s="15" t="s">
        <v>12</v>
      </c>
      <c r="JRR4" s="15" t="s">
        <v>12</v>
      </c>
      <c r="JRS4" s="15" t="s">
        <v>12</v>
      </c>
      <c r="JRT4" s="15" t="s">
        <v>12</v>
      </c>
      <c r="JRU4" s="15" t="s">
        <v>12</v>
      </c>
      <c r="JRV4" s="15" t="s">
        <v>12</v>
      </c>
      <c r="JRW4" s="15" t="s">
        <v>12</v>
      </c>
      <c r="JRX4" s="15" t="s">
        <v>12</v>
      </c>
      <c r="JRY4" s="15" t="s">
        <v>12</v>
      </c>
      <c r="JRZ4" s="15" t="s">
        <v>12</v>
      </c>
      <c r="JSA4" s="15" t="s">
        <v>12</v>
      </c>
      <c r="JSB4" s="15" t="s">
        <v>12</v>
      </c>
      <c r="JSC4" s="15" t="s">
        <v>12</v>
      </c>
      <c r="JSD4" s="15" t="s">
        <v>12</v>
      </c>
      <c r="JSE4" s="15" t="s">
        <v>12</v>
      </c>
      <c r="JSF4" s="15" t="s">
        <v>12</v>
      </c>
      <c r="JSG4" s="15" t="s">
        <v>12</v>
      </c>
      <c r="JSH4" s="15" t="s">
        <v>12</v>
      </c>
      <c r="JSI4" s="15" t="s">
        <v>12</v>
      </c>
      <c r="JSJ4" s="15" t="s">
        <v>12</v>
      </c>
      <c r="JSK4" s="15" t="s">
        <v>12</v>
      </c>
      <c r="JSL4" s="15" t="s">
        <v>12</v>
      </c>
      <c r="JSM4" s="15" t="s">
        <v>12</v>
      </c>
      <c r="JSN4" s="15" t="s">
        <v>12</v>
      </c>
      <c r="JSO4" s="15" t="s">
        <v>12</v>
      </c>
      <c r="JSP4" s="15" t="s">
        <v>12</v>
      </c>
      <c r="JSQ4" s="15" t="s">
        <v>12</v>
      </c>
      <c r="JSR4" s="15" t="s">
        <v>12</v>
      </c>
      <c r="JSS4" s="15" t="s">
        <v>12</v>
      </c>
      <c r="JST4" s="15" t="s">
        <v>12</v>
      </c>
      <c r="JSU4" s="15" t="s">
        <v>12</v>
      </c>
      <c r="JSV4" s="15" t="s">
        <v>12</v>
      </c>
      <c r="JSW4" s="15" t="s">
        <v>12</v>
      </c>
      <c r="JSX4" s="15" t="s">
        <v>12</v>
      </c>
      <c r="JSY4" s="15" t="s">
        <v>12</v>
      </c>
      <c r="JSZ4" s="15" t="s">
        <v>12</v>
      </c>
      <c r="JTA4" s="15" t="s">
        <v>12</v>
      </c>
      <c r="JTB4" s="15" t="s">
        <v>12</v>
      </c>
      <c r="JTC4" s="15" t="s">
        <v>12</v>
      </c>
      <c r="JTD4" s="15" t="s">
        <v>12</v>
      </c>
      <c r="JTE4" s="15" t="s">
        <v>12</v>
      </c>
      <c r="JTF4" s="15" t="s">
        <v>12</v>
      </c>
      <c r="JTG4" s="15" t="s">
        <v>12</v>
      </c>
      <c r="JTH4" s="15" t="s">
        <v>12</v>
      </c>
      <c r="JTI4" s="15" t="s">
        <v>12</v>
      </c>
      <c r="JTJ4" s="15" t="s">
        <v>12</v>
      </c>
      <c r="JTK4" s="15" t="s">
        <v>12</v>
      </c>
      <c r="JTL4" s="15" t="s">
        <v>12</v>
      </c>
      <c r="JTM4" s="15" t="s">
        <v>12</v>
      </c>
      <c r="JTN4" s="15" t="s">
        <v>12</v>
      </c>
      <c r="JTO4" s="15" t="s">
        <v>12</v>
      </c>
      <c r="JTP4" s="15" t="s">
        <v>12</v>
      </c>
      <c r="JTQ4" s="15" t="s">
        <v>12</v>
      </c>
      <c r="JTR4" s="15" t="s">
        <v>12</v>
      </c>
      <c r="JTS4" s="15" t="s">
        <v>12</v>
      </c>
      <c r="JTT4" s="15" t="s">
        <v>12</v>
      </c>
      <c r="JTU4" s="15" t="s">
        <v>12</v>
      </c>
      <c r="JTV4" s="15" t="s">
        <v>12</v>
      </c>
      <c r="JTW4" s="15" t="s">
        <v>12</v>
      </c>
      <c r="JTX4" s="15" t="s">
        <v>12</v>
      </c>
      <c r="JTY4" s="15" t="s">
        <v>12</v>
      </c>
      <c r="JTZ4" s="15" t="s">
        <v>12</v>
      </c>
      <c r="JUA4" s="15" t="s">
        <v>12</v>
      </c>
      <c r="JUB4" s="15" t="s">
        <v>12</v>
      </c>
      <c r="JUC4" s="15" t="s">
        <v>12</v>
      </c>
      <c r="JUD4" s="15" t="s">
        <v>12</v>
      </c>
      <c r="JUE4" s="15" t="s">
        <v>12</v>
      </c>
      <c r="JUF4" s="15" t="s">
        <v>12</v>
      </c>
      <c r="JUG4" s="15" t="s">
        <v>12</v>
      </c>
      <c r="JUH4" s="15" t="s">
        <v>12</v>
      </c>
      <c r="JUI4" s="15" t="s">
        <v>12</v>
      </c>
      <c r="JUJ4" s="15" t="s">
        <v>12</v>
      </c>
      <c r="JUK4" s="15" t="s">
        <v>12</v>
      </c>
      <c r="JUL4" s="15" t="s">
        <v>12</v>
      </c>
      <c r="JUM4" s="15" t="s">
        <v>12</v>
      </c>
      <c r="JUN4" s="15" t="s">
        <v>12</v>
      </c>
      <c r="JUO4" s="15" t="s">
        <v>12</v>
      </c>
      <c r="JUP4" s="15" t="s">
        <v>12</v>
      </c>
      <c r="JUQ4" s="15" t="s">
        <v>12</v>
      </c>
      <c r="JUR4" s="15" t="s">
        <v>12</v>
      </c>
      <c r="JUS4" s="15" t="s">
        <v>12</v>
      </c>
      <c r="JUT4" s="15" t="s">
        <v>12</v>
      </c>
      <c r="JUU4" s="15" t="s">
        <v>12</v>
      </c>
      <c r="JUV4" s="15" t="s">
        <v>12</v>
      </c>
      <c r="JUW4" s="15" t="s">
        <v>12</v>
      </c>
      <c r="JUX4" s="15" t="s">
        <v>12</v>
      </c>
      <c r="JUY4" s="15" t="s">
        <v>12</v>
      </c>
      <c r="JUZ4" s="15" t="s">
        <v>12</v>
      </c>
      <c r="JVA4" s="15" t="s">
        <v>12</v>
      </c>
      <c r="JVB4" s="15" t="s">
        <v>12</v>
      </c>
      <c r="JVC4" s="15" t="s">
        <v>12</v>
      </c>
      <c r="JVD4" s="15" t="s">
        <v>12</v>
      </c>
      <c r="JVE4" s="15" t="s">
        <v>12</v>
      </c>
      <c r="JVF4" s="15" t="s">
        <v>12</v>
      </c>
      <c r="JVG4" s="15" t="s">
        <v>12</v>
      </c>
      <c r="JVH4" s="15" t="s">
        <v>12</v>
      </c>
      <c r="JVI4" s="15" t="s">
        <v>12</v>
      </c>
      <c r="JVJ4" s="15" t="s">
        <v>12</v>
      </c>
      <c r="JVK4" s="15" t="s">
        <v>12</v>
      </c>
      <c r="JVL4" s="15" t="s">
        <v>12</v>
      </c>
      <c r="JVM4" s="15" t="s">
        <v>12</v>
      </c>
      <c r="JVN4" s="15" t="s">
        <v>12</v>
      </c>
      <c r="JVO4" s="15" t="s">
        <v>12</v>
      </c>
      <c r="JVP4" s="15" t="s">
        <v>12</v>
      </c>
      <c r="JVQ4" s="15" t="s">
        <v>12</v>
      </c>
      <c r="JVR4" s="15" t="s">
        <v>12</v>
      </c>
      <c r="JVS4" s="15" t="s">
        <v>12</v>
      </c>
      <c r="JVT4" s="15" t="s">
        <v>12</v>
      </c>
      <c r="JVU4" s="15" t="s">
        <v>12</v>
      </c>
      <c r="JVV4" s="15" t="s">
        <v>12</v>
      </c>
      <c r="JVW4" s="15" t="s">
        <v>12</v>
      </c>
      <c r="JVX4" s="15" t="s">
        <v>12</v>
      </c>
      <c r="JVY4" s="15" t="s">
        <v>12</v>
      </c>
      <c r="JVZ4" s="15" t="s">
        <v>12</v>
      </c>
      <c r="JWA4" s="15" t="s">
        <v>12</v>
      </c>
      <c r="JWB4" s="15" t="s">
        <v>12</v>
      </c>
      <c r="JWC4" s="15" t="s">
        <v>12</v>
      </c>
      <c r="JWD4" s="15" t="s">
        <v>12</v>
      </c>
      <c r="JWE4" s="15" t="s">
        <v>12</v>
      </c>
      <c r="JWF4" s="15" t="s">
        <v>12</v>
      </c>
      <c r="JWG4" s="15" t="s">
        <v>12</v>
      </c>
      <c r="JWH4" s="15" t="s">
        <v>12</v>
      </c>
      <c r="JWI4" s="15" t="s">
        <v>12</v>
      </c>
      <c r="JWJ4" s="15" t="s">
        <v>12</v>
      </c>
      <c r="JWK4" s="15" t="s">
        <v>12</v>
      </c>
      <c r="JWL4" s="15" t="s">
        <v>12</v>
      </c>
      <c r="JWM4" s="15" t="s">
        <v>12</v>
      </c>
      <c r="JWN4" s="15" t="s">
        <v>12</v>
      </c>
      <c r="JWO4" s="15" t="s">
        <v>12</v>
      </c>
      <c r="JWP4" s="15" t="s">
        <v>12</v>
      </c>
      <c r="JWQ4" s="15" t="s">
        <v>12</v>
      </c>
      <c r="JWR4" s="15" t="s">
        <v>12</v>
      </c>
      <c r="JWS4" s="15" t="s">
        <v>12</v>
      </c>
      <c r="JWT4" s="15" t="s">
        <v>12</v>
      </c>
      <c r="JWU4" s="15" t="s">
        <v>12</v>
      </c>
      <c r="JWV4" s="15" t="s">
        <v>12</v>
      </c>
      <c r="JWW4" s="15" t="s">
        <v>12</v>
      </c>
      <c r="JWX4" s="15" t="s">
        <v>12</v>
      </c>
      <c r="JWY4" s="15" t="s">
        <v>12</v>
      </c>
      <c r="JWZ4" s="15" t="s">
        <v>12</v>
      </c>
      <c r="JXA4" s="15" t="s">
        <v>12</v>
      </c>
      <c r="JXB4" s="15" t="s">
        <v>12</v>
      </c>
      <c r="JXC4" s="15" t="s">
        <v>12</v>
      </c>
      <c r="JXD4" s="15" t="s">
        <v>12</v>
      </c>
      <c r="JXE4" s="15" t="s">
        <v>12</v>
      </c>
      <c r="JXF4" s="15" t="s">
        <v>12</v>
      </c>
      <c r="JXG4" s="15" t="s">
        <v>12</v>
      </c>
      <c r="JXH4" s="15" t="s">
        <v>12</v>
      </c>
      <c r="JXI4" s="15" t="s">
        <v>12</v>
      </c>
      <c r="JXJ4" s="15" t="s">
        <v>12</v>
      </c>
      <c r="JXK4" s="15" t="s">
        <v>12</v>
      </c>
      <c r="JXL4" s="15" t="s">
        <v>12</v>
      </c>
      <c r="JXM4" s="15" t="s">
        <v>12</v>
      </c>
      <c r="JXN4" s="15" t="s">
        <v>12</v>
      </c>
      <c r="JXO4" s="15" t="s">
        <v>12</v>
      </c>
      <c r="JXP4" s="15" t="s">
        <v>12</v>
      </c>
      <c r="JXQ4" s="15" t="s">
        <v>12</v>
      </c>
      <c r="JXR4" s="15" t="s">
        <v>12</v>
      </c>
      <c r="JXS4" s="15" t="s">
        <v>12</v>
      </c>
      <c r="JXT4" s="15" t="s">
        <v>12</v>
      </c>
      <c r="JXU4" s="15" t="s">
        <v>12</v>
      </c>
      <c r="JXV4" s="15" t="s">
        <v>12</v>
      </c>
      <c r="JXW4" s="15" t="s">
        <v>12</v>
      </c>
      <c r="JXX4" s="15" t="s">
        <v>12</v>
      </c>
      <c r="JXY4" s="15" t="s">
        <v>12</v>
      </c>
      <c r="JXZ4" s="15" t="s">
        <v>12</v>
      </c>
      <c r="JYA4" s="15" t="s">
        <v>12</v>
      </c>
      <c r="JYB4" s="15" t="s">
        <v>12</v>
      </c>
      <c r="JYC4" s="15" t="s">
        <v>12</v>
      </c>
      <c r="JYD4" s="15" t="s">
        <v>12</v>
      </c>
      <c r="JYE4" s="15" t="s">
        <v>12</v>
      </c>
      <c r="JYF4" s="15" t="s">
        <v>12</v>
      </c>
      <c r="JYG4" s="15" t="s">
        <v>12</v>
      </c>
      <c r="JYH4" s="15" t="s">
        <v>12</v>
      </c>
      <c r="JYI4" s="15" t="s">
        <v>12</v>
      </c>
      <c r="JYJ4" s="15" t="s">
        <v>12</v>
      </c>
      <c r="JYK4" s="15" t="s">
        <v>12</v>
      </c>
      <c r="JYL4" s="15" t="s">
        <v>12</v>
      </c>
      <c r="JYM4" s="15" t="s">
        <v>12</v>
      </c>
      <c r="JYN4" s="15" t="s">
        <v>12</v>
      </c>
      <c r="JYO4" s="15" t="s">
        <v>12</v>
      </c>
      <c r="JYP4" s="15" t="s">
        <v>12</v>
      </c>
      <c r="JYQ4" s="15" t="s">
        <v>12</v>
      </c>
      <c r="JYR4" s="15" t="s">
        <v>12</v>
      </c>
      <c r="JYS4" s="15" t="s">
        <v>12</v>
      </c>
      <c r="JYT4" s="15" t="s">
        <v>12</v>
      </c>
      <c r="JYU4" s="15" t="s">
        <v>12</v>
      </c>
      <c r="JYV4" s="15" t="s">
        <v>12</v>
      </c>
      <c r="JYW4" s="15" t="s">
        <v>12</v>
      </c>
      <c r="JYX4" s="15" t="s">
        <v>12</v>
      </c>
      <c r="JYY4" s="15" t="s">
        <v>12</v>
      </c>
      <c r="JYZ4" s="15" t="s">
        <v>12</v>
      </c>
      <c r="JZA4" s="15" t="s">
        <v>12</v>
      </c>
      <c r="JZB4" s="15" t="s">
        <v>12</v>
      </c>
      <c r="JZC4" s="15" t="s">
        <v>12</v>
      </c>
      <c r="JZD4" s="15" t="s">
        <v>12</v>
      </c>
      <c r="JZE4" s="15" t="s">
        <v>12</v>
      </c>
      <c r="JZF4" s="15" t="s">
        <v>12</v>
      </c>
      <c r="JZG4" s="15" t="s">
        <v>12</v>
      </c>
      <c r="JZH4" s="15" t="s">
        <v>12</v>
      </c>
      <c r="JZI4" s="15" t="s">
        <v>12</v>
      </c>
      <c r="JZJ4" s="15" t="s">
        <v>12</v>
      </c>
      <c r="JZK4" s="15" t="s">
        <v>12</v>
      </c>
      <c r="JZL4" s="15" t="s">
        <v>12</v>
      </c>
      <c r="JZM4" s="15" t="s">
        <v>12</v>
      </c>
      <c r="JZN4" s="15" t="s">
        <v>12</v>
      </c>
      <c r="JZO4" s="15" t="s">
        <v>12</v>
      </c>
      <c r="JZP4" s="15" t="s">
        <v>12</v>
      </c>
      <c r="JZQ4" s="15" t="s">
        <v>12</v>
      </c>
      <c r="JZR4" s="15" t="s">
        <v>12</v>
      </c>
      <c r="JZS4" s="15" t="s">
        <v>12</v>
      </c>
      <c r="JZT4" s="15" t="s">
        <v>12</v>
      </c>
      <c r="JZU4" s="15" t="s">
        <v>12</v>
      </c>
      <c r="JZV4" s="15" t="s">
        <v>12</v>
      </c>
      <c r="JZW4" s="15" t="s">
        <v>12</v>
      </c>
      <c r="JZX4" s="15" t="s">
        <v>12</v>
      </c>
      <c r="JZY4" s="15" t="s">
        <v>12</v>
      </c>
      <c r="JZZ4" s="15" t="s">
        <v>12</v>
      </c>
      <c r="KAA4" s="15" t="s">
        <v>12</v>
      </c>
      <c r="KAB4" s="15" t="s">
        <v>12</v>
      </c>
      <c r="KAC4" s="15" t="s">
        <v>12</v>
      </c>
      <c r="KAD4" s="15" t="s">
        <v>12</v>
      </c>
      <c r="KAE4" s="15" t="s">
        <v>12</v>
      </c>
      <c r="KAF4" s="15" t="s">
        <v>12</v>
      </c>
      <c r="KAG4" s="15" t="s">
        <v>12</v>
      </c>
      <c r="KAH4" s="15" t="s">
        <v>12</v>
      </c>
      <c r="KAI4" s="15" t="s">
        <v>12</v>
      </c>
      <c r="KAJ4" s="15" t="s">
        <v>12</v>
      </c>
      <c r="KAK4" s="15" t="s">
        <v>12</v>
      </c>
      <c r="KAL4" s="15" t="s">
        <v>12</v>
      </c>
      <c r="KAM4" s="15" t="s">
        <v>12</v>
      </c>
      <c r="KAN4" s="15" t="s">
        <v>12</v>
      </c>
      <c r="KAO4" s="15" t="s">
        <v>12</v>
      </c>
      <c r="KAP4" s="15" t="s">
        <v>12</v>
      </c>
      <c r="KAQ4" s="15" t="s">
        <v>12</v>
      </c>
      <c r="KAR4" s="15" t="s">
        <v>12</v>
      </c>
      <c r="KAS4" s="15" t="s">
        <v>12</v>
      </c>
      <c r="KAT4" s="15" t="s">
        <v>12</v>
      </c>
      <c r="KAU4" s="15" t="s">
        <v>12</v>
      </c>
      <c r="KAV4" s="15" t="s">
        <v>12</v>
      </c>
      <c r="KAW4" s="15" t="s">
        <v>12</v>
      </c>
      <c r="KAX4" s="15" t="s">
        <v>12</v>
      </c>
      <c r="KAY4" s="15" t="s">
        <v>12</v>
      </c>
      <c r="KAZ4" s="15" t="s">
        <v>12</v>
      </c>
      <c r="KBA4" s="15" t="s">
        <v>12</v>
      </c>
      <c r="KBB4" s="15" t="s">
        <v>12</v>
      </c>
      <c r="KBC4" s="15" t="s">
        <v>12</v>
      </c>
      <c r="KBD4" s="15" t="s">
        <v>12</v>
      </c>
      <c r="KBE4" s="15" t="s">
        <v>12</v>
      </c>
      <c r="KBF4" s="15" t="s">
        <v>12</v>
      </c>
      <c r="KBG4" s="15" t="s">
        <v>12</v>
      </c>
      <c r="KBH4" s="15" t="s">
        <v>12</v>
      </c>
      <c r="KBI4" s="15" t="s">
        <v>12</v>
      </c>
      <c r="KBJ4" s="15" t="s">
        <v>12</v>
      </c>
      <c r="KBK4" s="15" t="s">
        <v>12</v>
      </c>
      <c r="KBL4" s="15" t="s">
        <v>12</v>
      </c>
      <c r="KBM4" s="15" t="s">
        <v>12</v>
      </c>
      <c r="KBN4" s="15" t="s">
        <v>12</v>
      </c>
      <c r="KBO4" s="15" t="s">
        <v>12</v>
      </c>
      <c r="KBP4" s="15" t="s">
        <v>12</v>
      </c>
      <c r="KBQ4" s="15" t="s">
        <v>12</v>
      </c>
      <c r="KBR4" s="15" t="s">
        <v>12</v>
      </c>
      <c r="KBS4" s="15" t="s">
        <v>12</v>
      </c>
      <c r="KBT4" s="15" t="s">
        <v>12</v>
      </c>
      <c r="KBU4" s="15" t="s">
        <v>12</v>
      </c>
      <c r="KBV4" s="15" t="s">
        <v>12</v>
      </c>
      <c r="KBW4" s="15" t="s">
        <v>12</v>
      </c>
      <c r="KBX4" s="15" t="s">
        <v>12</v>
      </c>
      <c r="KBY4" s="15" t="s">
        <v>12</v>
      </c>
      <c r="KBZ4" s="15" t="s">
        <v>12</v>
      </c>
      <c r="KCA4" s="15" t="s">
        <v>12</v>
      </c>
      <c r="KCB4" s="15" t="s">
        <v>12</v>
      </c>
      <c r="KCC4" s="15" t="s">
        <v>12</v>
      </c>
      <c r="KCD4" s="15" t="s">
        <v>12</v>
      </c>
      <c r="KCE4" s="15" t="s">
        <v>12</v>
      </c>
      <c r="KCF4" s="15" t="s">
        <v>12</v>
      </c>
      <c r="KCG4" s="15" t="s">
        <v>12</v>
      </c>
      <c r="KCH4" s="15" t="s">
        <v>12</v>
      </c>
      <c r="KCI4" s="15" t="s">
        <v>12</v>
      </c>
      <c r="KCJ4" s="15" t="s">
        <v>12</v>
      </c>
      <c r="KCK4" s="15" t="s">
        <v>12</v>
      </c>
      <c r="KCL4" s="15" t="s">
        <v>12</v>
      </c>
      <c r="KCM4" s="15" t="s">
        <v>12</v>
      </c>
      <c r="KCN4" s="15" t="s">
        <v>12</v>
      </c>
      <c r="KCO4" s="15" t="s">
        <v>12</v>
      </c>
      <c r="KCP4" s="15" t="s">
        <v>12</v>
      </c>
      <c r="KCQ4" s="15" t="s">
        <v>12</v>
      </c>
      <c r="KCR4" s="15" t="s">
        <v>12</v>
      </c>
      <c r="KCS4" s="15" t="s">
        <v>12</v>
      </c>
      <c r="KCT4" s="15" t="s">
        <v>12</v>
      </c>
      <c r="KCU4" s="15" t="s">
        <v>12</v>
      </c>
      <c r="KCV4" s="15" t="s">
        <v>12</v>
      </c>
      <c r="KCW4" s="15" t="s">
        <v>12</v>
      </c>
      <c r="KCX4" s="15" t="s">
        <v>12</v>
      </c>
      <c r="KCY4" s="15" t="s">
        <v>12</v>
      </c>
      <c r="KCZ4" s="15" t="s">
        <v>12</v>
      </c>
      <c r="KDA4" s="15" t="s">
        <v>12</v>
      </c>
      <c r="KDB4" s="15" t="s">
        <v>12</v>
      </c>
      <c r="KDC4" s="15" t="s">
        <v>12</v>
      </c>
      <c r="KDD4" s="15" t="s">
        <v>12</v>
      </c>
      <c r="KDE4" s="15" t="s">
        <v>12</v>
      </c>
      <c r="KDF4" s="15" t="s">
        <v>12</v>
      </c>
      <c r="KDG4" s="15" t="s">
        <v>12</v>
      </c>
      <c r="KDH4" s="15" t="s">
        <v>12</v>
      </c>
      <c r="KDI4" s="15" t="s">
        <v>12</v>
      </c>
      <c r="KDJ4" s="15" t="s">
        <v>12</v>
      </c>
      <c r="KDK4" s="15" t="s">
        <v>12</v>
      </c>
      <c r="KDL4" s="15" t="s">
        <v>12</v>
      </c>
      <c r="KDM4" s="15" t="s">
        <v>12</v>
      </c>
      <c r="KDN4" s="15" t="s">
        <v>12</v>
      </c>
      <c r="KDO4" s="15" t="s">
        <v>12</v>
      </c>
      <c r="KDP4" s="15" t="s">
        <v>12</v>
      </c>
      <c r="KDQ4" s="15" t="s">
        <v>12</v>
      </c>
      <c r="KDR4" s="15" t="s">
        <v>12</v>
      </c>
      <c r="KDS4" s="15" t="s">
        <v>12</v>
      </c>
      <c r="KDT4" s="15" t="s">
        <v>12</v>
      </c>
      <c r="KDU4" s="15" t="s">
        <v>12</v>
      </c>
      <c r="KDV4" s="15" t="s">
        <v>12</v>
      </c>
      <c r="KDW4" s="15" t="s">
        <v>12</v>
      </c>
      <c r="KDX4" s="15" t="s">
        <v>12</v>
      </c>
      <c r="KDY4" s="15" t="s">
        <v>12</v>
      </c>
      <c r="KDZ4" s="15" t="s">
        <v>12</v>
      </c>
      <c r="KEA4" s="15" t="s">
        <v>12</v>
      </c>
      <c r="KEB4" s="15" t="s">
        <v>12</v>
      </c>
      <c r="KEC4" s="15" t="s">
        <v>12</v>
      </c>
      <c r="KED4" s="15" t="s">
        <v>12</v>
      </c>
      <c r="KEE4" s="15" t="s">
        <v>12</v>
      </c>
      <c r="KEF4" s="15" t="s">
        <v>12</v>
      </c>
      <c r="KEG4" s="15" t="s">
        <v>12</v>
      </c>
      <c r="KEH4" s="15" t="s">
        <v>12</v>
      </c>
      <c r="KEI4" s="15" t="s">
        <v>12</v>
      </c>
      <c r="KEJ4" s="15" t="s">
        <v>12</v>
      </c>
      <c r="KEK4" s="15" t="s">
        <v>12</v>
      </c>
      <c r="KEL4" s="15" t="s">
        <v>12</v>
      </c>
      <c r="KEM4" s="15" t="s">
        <v>12</v>
      </c>
      <c r="KEN4" s="15" t="s">
        <v>12</v>
      </c>
      <c r="KEO4" s="15" t="s">
        <v>12</v>
      </c>
      <c r="KEP4" s="15" t="s">
        <v>12</v>
      </c>
      <c r="KEQ4" s="15" t="s">
        <v>12</v>
      </c>
      <c r="KER4" s="15" t="s">
        <v>12</v>
      </c>
      <c r="KES4" s="15" t="s">
        <v>12</v>
      </c>
      <c r="KET4" s="15" t="s">
        <v>12</v>
      </c>
      <c r="KEU4" s="15" t="s">
        <v>12</v>
      </c>
      <c r="KEV4" s="15" t="s">
        <v>12</v>
      </c>
      <c r="KEW4" s="15" t="s">
        <v>12</v>
      </c>
      <c r="KEX4" s="15" t="s">
        <v>12</v>
      </c>
      <c r="KEY4" s="15" t="s">
        <v>12</v>
      </c>
      <c r="KEZ4" s="15" t="s">
        <v>12</v>
      </c>
      <c r="KFA4" s="15" t="s">
        <v>12</v>
      </c>
      <c r="KFB4" s="15" t="s">
        <v>12</v>
      </c>
      <c r="KFC4" s="15" t="s">
        <v>12</v>
      </c>
      <c r="KFD4" s="15" t="s">
        <v>12</v>
      </c>
      <c r="KFE4" s="15" t="s">
        <v>12</v>
      </c>
      <c r="KFF4" s="15" t="s">
        <v>12</v>
      </c>
      <c r="KFG4" s="15" t="s">
        <v>12</v>
      </c>
      <c r="KFH4" s="15" t="s">
        <v>12</v>
      </c>
      <c r="KFI4" s="15" t="s">
        <v>12</v>
      </c>
      <c r="KFJ4" s="15" t="s">
        <v>12</v>
      </c>
      <c r="KFK4" s="15" t="s">
        <v>12</v>
      </c>
      <c r="KFL4" s="15" t="s">
        <v>12</v>
      </c>
      <c r="KFM4" s="15" t="s">
        <v>12</v>
      </c>
      <c r="KFN4" s="15" t="s">
        <v>12</v>
      </c>
      <c r="KFO4" s="15" t="s">
        <v>12</v>
      </c>
      <c r="KFP4" s="15" t="s">
        <v>12</v>
      </c>
      <c r="KFQ4" s="15" t="s">
        <v>12</v>
      </c>
      <c r="KFR4" s="15" t="s">
        <v>12</v>
      </c>
      <c r="KFS4" s="15" t="s">
        <v>12</v>
      </c>
      <c r="KFT4" s="15" t="s">
        <v>12</v>
      </c>
      <c r="KFU4" s="15" t="s">
        <v>12</v>
      </c>
      <c r="KFV4" s="15" t="s">
        <v>12</v>
      </c>
      <c r="KFW4" s="15" t="s">
        <v>12</v>
      </c>
      <c r="KFX4" s="15" t="s">
        <v>12</v>
      </c>
      <c r="KFY4" s="15" t="s">
        <v>12</v>
      </c>
      <c r="KFZ4" s="15" t="s">
        <v>12</v>
      </c>
      <c r="KGA4" s="15" t="s">
        <v>12</v>
      </c>
      <c r="KGB4" s="15" t="s">
        <v>12</v>
      </c>
      <c r="KGC4" s="15" t="s">
        <v>12</v>
      </c>
      <c r="KGD4" s="15" t="s">
        <v>12</v>
      </c>
      <c r="KGE4" s="15" t="s">
        <v>12</v>
      </c>
      <c r="KGF4" s="15" t="s">
        <v>12</v>
      </c>
      <c r="KGG4" s="15" t="s">
        <v>12</v>
      </c>
      <c r="KGH4" s="15" t="s">
        <v>12</v>
      </c>
      <c r="KGI4" s="15" t="s">
        <v>12</v>
      </c>
      <c r="KGJ4" s="15" t="s">
        <v>12</v>
      </c>
      <c r="KGK4" s="15" t="s">
        <v>12</v>
      </c>
      <c r="KGL4" s="15" t="s">
        <v>12</v>
      </c>
      <c r="KGM4" s="15" t="s">
        <v>12</v>
      </c>
      <c r="KGN4" s="15" t="s">
        <v>12</v>
      </c>
      <c r="KGO4" s="15" t="s">
        <v>12</v>
      </c>
      <c r="KGP4" s="15" t="s">
        <v>12</v>
      </c>
      <c r="KGQ4" s="15" t="s">
        <v>12</v>
      </c>
      <c r="KGR4" s="15" t="s">
        <v>12</v>
      </c>
      <c r="KGS4" s="15" t="s">
        <v>12</v>
      </c>
      <c r="KGT4" s="15" t="s">
        <v>12</v>
      </c>
      <c r="KGU4" s="15" t="s">
        <v>12</v>
      </c>
      <c r="KGV4" s="15" t="s">
        <v>12</v>
      </c>
      <c r="KGW4" s="15" t="s">
        <v>12</v>
      </c>
      <c r="KGX4" s="15" t="s">
        <v>12</v>
      </c>
      <c r="KGY4" s="15" t="s">
        <v>12</v>
      </c>
      <c r="KGZ4" s="15" t="s">
        <v>12</v>
      </c>
      <c r="KHA4" s="15" t="s">
        <v>12</v>
      </c>
      <c r="KHB4" s="15" t="s">
        <v>12</v>
      </c>
      <c r="KHC4" s="15" t="s">
        <v>12</v>
      </c>
      <c r="KHD4" s="15" t="s">
        <v>12</v>
      </c>
      <c r="KHE4" s="15" t="s">
        <v>12</v>
      </c>
      <c r="KHF4" s="15" t="s">
        <v>12</v>
      </c>
      <c r="KHG4" s="15" t="s">
        <v>12</v>
      </c>
      <c r="KHH4" s="15" t="s">
        <v>12</v>
      </c>
      <c r="KHI4" s="15" t="s">
        <v>12</v>
      </c>
      <c r="KHJ4" s="15" t="s">
        <v>12</v>
      </c>
      <c r="KHK4" s="15" t="s">
        <v>12</v>
      </c>
      <c r="KHL4" s="15" t="s">
        <v>12</v>
      </c>
      <c r="KHM4" s="15" t="s">
        <v>12</v>
      </c>
      <c r="KHN4" s="15" t="s">
        <v>12</v>
      </c>
      <c r="KHO4" s="15" t="s">
        <v>12</v>
      </c>
      <c r="KHP4" s="15" t="s">
        <v>12</v>
      </c>
      <c r="KHQ4" s="15" t="s">
        <v>12</v>
      </c>
      <c r="KHR4" s="15" t="s">
        <v>12</v>
      </c>
      <c r="KHS4" s="15" t="s">
        <v>12</v>
      </c>
      <c r="KHT4" s="15" t="s">
        <v>12</v>
      </c>
      <c r="KHU4" s="15" t="s">
        <v>12</v>
      </c>
      <c r="KHV4" s="15" t="s">
        <v>12</v>
      </c>
      <c r="KHW4" s="15" t="s">
        <v>12</v>
      </c>
      <c r="KHX4" s="15" t="s">
        <v>12</v>
      </c>
      <c r="KHY4" s="15" t="s">
        <v>12</v>
      </c>
      <c r="KHZ4" s="15" t="s">
        <v>12</v>
      </c>
      <c r="KIA4" s="15" t="s">
        <v>12</v>
      </c>
      <c r="KIB4" s="15" t="s">
        <v>12</v>
      </c>
      <c r="KIC4" s="15" t="s">
        <v>12</v>
      </c>
      <c r="KID4" s="15" t="s">
        <v>12</v>
      </c>
      <c r="KIE4" s="15" t="s">
        <v>12</v>
      </c>
      <c r="KIF4" s="15" t="s">
        <v>12</v>
      </c>
      <c r="KIG4" s="15" t="s">
        <v>12</v>
      </c>
      <c r="KIH4" s="15" t="s">
        <v>12</v>
      </c>
      <c r="KII4" s="15" t="s">
        <v>12</v>
      </c>
      <c r="KIJ4" s="15" t="s">
        <v>12</v>
      </c>
      <c r="KIK4" s="15" t="s">
        <v>12</v>
      </c>
      <c r="KIL4" s="15" t="s">
        <v>12</v>
      </c>
      <c r="KIM4" s="15" t="s">
        <v>12</v>
      </c>
      <c r="KIN4" s="15" t="s">
        <v>12</v>
      </c>
      <c r="KIO4" s="15" t="s">
        <v>12</v>
      </c>
      <c r="KIP4" s="15" t="s">
        <v>12</v>
      </c>
      <c r="KIQ4" s="15" t="s">
        <v>12</v>
      </c>
      <c r="KIR4" s="15" t="s">
        <v>12</v>
      </c>
      <c r="KIS4" s="15" t="s">
        <v>12</v>
      </c>
      <c r="KIT4" s="15" t="s">
        <v>12</v>
      </c>
      <c r="KIU4" s="15" t="s">
        <v>12</v>
      </c>
      <c r="KIV4" s="15" t="s">
        <v>12</v>
      </c>
      <c r="KIW4" s="15" t="s">
        <v>12</v>
      </c>
      <c r="KIX4" s="15" t="s">
        <v>12</v>
      </c>
      <c r="KIY4" s="15" t="s">
        <v>12</v>
      </c>
      <c r="KIZ4" s="15" t="s">
        <v>12</v>
      </c>
      <c r="KJA4" s="15" t="s">
        <v>12</v>
      </c>
      <c r="KJB4" s="15" t="s">
        <v>12</v>
      </c>
      <c r="KJC4" s="15" t="s">
        <v>12</v>
      </c>
      <c r="KJD4" s="15" t="s">
        <v>12</v>
      </c>
      <c r="KJE4" s="15" t="s">
        <v>12</v>
      </c>
      <c r="KJF4" s="15" t="s">
        <v>12</v>
      </c>
      <c r="KJG4" s="15" t="s">
        <v>12</v>
      </c>
      <c r="KJH4" s="15" t="s">
        <v>12</v>
      </c>
      <c r="KJI4" s="15" t="s">
        <v>12</v>
      </c>
      <c r="KJJ4" s="15" t="s">
        <v>12</v>
      </c>
      <c r="KJK4" s="15" t="s">
        <v>12</v>
      </c>
      <c r="KJL4" s="15" t="s">
        <v>12</v>
      </c>
      <c r="KJM4" s="15" t="s">
        <v>12</v>
      </c>
      <c r="KJN4" s="15" t="s">
        <v>12</v>
      </c>
      <c r="KJO4" s="15" t="s">
        <v>12</v>
      </c>
      <c r="KJP4" s="15" t="s">
        <v>12</v>
      </c>
      <c r="KJQ4" s="15" t="s">
        <v>12</v>
      </c>
      <c r="KJR4" s="15" t="s">
        <v>12</v>
      </c>
      <c r="KJS4" s="15" t="s">
        <v>12</v>
      </c>
      <c r="KJT4" s="15" t="s">
        <v>12</v>
      </c>
      <c r="KJU4" s="15" t="s">
        <v>12</v>
      </c>
      <c r="KJV4" s="15" t="s">
        <v>12</v>
      </c>
      <c r="KJW4" s="15" t="s">
        <v>12</v>
      </c>
      <c r="KJX4" s="15" t="s">
        <v>12</v>
      </c>
      <c r="KJY4" s="15" t="s">
        <v>12</v>
      </c>
      <c r="KJZ4" s="15" t="s">
        <v>12</v>
      </c>
      <c r="KKA4" s="15" t="s">
        <v>12</v>
      </c>
      <c r="KKB4" s="15" t="s">
        <v>12</v>
      </c>
      <c r="KKC4" s="15" t="s">
        <v>12</v>
      </c>
      <c r="KKD4" s="15" t="s">
        <v>12</v>
      </c>
      <c r="KKE4" s="15" t="s">
        <v>12</v>
      </c>
      <c r="KKF4" s="15" t="s">
        <v>12</v>
      </c>
      <c r="KKG4" s="15" t="s">
        <v>12</v>
      </c>
      <c r="KKH4" s="15" t="s">
        <v>12</v>
      </c>
      <c r="KKI4" s="15" t="s">
        <v>12</v>
      </c>
      <c r="KKJ4" s="15" t="s">
        <v>12</v>
      </c>
      <c r="KKK4" s="15" t="s">
        <v>12</v>
      </c>
      <c r="KKL4" s="15" t="s">
        <v>12</v>
      </c>
      <c r="KKM4" s="15" t="s">
        <v>12</v>
      </c>
      <c r="KKN4" s="15" t="s">
        <v>12</v>
      </c>
      <c r="KKO4" s="15" t="s">
        <v>12</v>
      </c>
      <c r="KKP4" s="15" t="s">
        <v>12</v>
      </c>
      <c r="KKQ4" s="15" t="s">
        <v>12</v>
      </c>
      <c r="KKR4" s="15" t="s">
        <v>12</v>
      </c>
      <c r="KKS4" s="15" t="s">
        <v>12</v>
      </c>
      <c r="KKT4" s="15" t="s">
        <v>12</v>
      </c>
      <c r="KKU4" s="15" t="s">
        <v>12</v>
      </c>
      <c r="KKV4" s="15" t="s">
        <v>12</v>
      </c>
      <c r="KKW4" s="15" t="s">
        <v>12</v>
      </c>
      <c r="KKX4" s="15" t="s">
        <v>12</v>
      </c>
      <c r="KKY4" s="15" t="s">
        <v>12</v>
      </c>
      <c r="KKZ4" s="15" t="s">
        <v>12</v>
      </c>
      <c r="KLA4" s="15" t="s">
        <v>12</v>
      </c>
      <c r="KLB4" s="15" t="s">
        <v>12</v>
      </c>
      <c r="KLC4" s="15" t="s">
        <v>12</v>
      </c>
      <c r="KLD4" s="15" t="s">
        <v>12</v>
      </c>
      <c r="KLE4" s="15" t="s">
        <v>12</v>
      </c>
      <c r="KLF4" s="15" t="s">
        <v>12</v>
      </c>
      <c r="KLG4" s="15" t="s">
        <v>12</v>
      </c>
      <c r="KLH4" s="15" t="s">
        <v>12</v>
      </c>
      <c r="KLI4" s="15" t="s">
        <v>12</v>
      </c>
      <c r="KLJ4" s="15" t="s">
        <v>12</v>
      </c>
      <c r="KLK4" s="15" t="s">
        <v>12</v>
      </c>
      <c r="KLL4" s="15" t="s">
        <v>12</v>
      </c>
      <c r="KLM4" s="15" t="s">
        <v>12</v>
      </c>
      <c r="KLN4" s="15" t="s">
        <v>12</v>
      </c>
      <c r="KLO4" s="15" t="s">
        <v>12</v>
      </c>
      <c r="KLP4" s="15" t="s">
        <v>12</v>
      </c>
      <c r="KLQ4" s="15" t="s">
        <v>12</v>
      </c>
      <c r="KLR4" s="15" t="s">
        <v>12</v>
      </c>
      <c r="KLS4" s="15" t="s">
        <v>12</v>
      </c>
      <c r="KLT4" s="15" t="s">
        <v>12</v>
      </c>
      <c r="KLU4" s="15" t="s">
        <v>12</v>
      </c>
      <c r="KLV4" s="15" t="s">
        <v>12</v>
      </c>
      <c r="KLW4" s="15" t="s">
        <v>12</v>
      </c>
      <c r="KLX4" s="15" t="s">
        <v>12</v>
      </c>
      <c r="KLY4" s="15" t="s">
        <v>12</v>
      </c>
      <c r="KLZ4" s="15" t="s">
        <v>12</v>
      </c>
      <c r="KMA4" s="15" t="s">
        <v>12</v>
      </c>
      <c r="KMB4" s="15" t="s">
        <v>12</v>
      </c>
      <c r="KMC4" s="15" t="s">
        <v>12</v>
      </c>
      <c r="KMD4" s="15" t="s">
        <v>12</v>
      </c>
      <c r="KME4" s="15" t="s">
        <v>12</v>
      </c>
      <c r="KMF4" s="15" t="s">
        <v>12</v>
      </c>
      <c r="KMG4" s="15" t="s">
        <v>12</v>
      </c>
      <c r="KMH4" s="15" t="s">
        <v>12</v>
      </c>
      <c r="KMI4" s="15" t="s">
        <v>12</v>
      </c>
      <c r="KMJ4" s="15" t="s">
        <v>12</v>
      </c>
      <c r="KMK4" s="15" t="s">
        <v>12</v>
      </c>
      <c r="KML4" s="15" t="s">
        <v>12</v>
      </c>
      <c r="KMM4" s="15" t="s">
        <v>12</v>
      </c>
      <c r="KMN4" s="15" t="s">
        <v>12</v>
      </c>
      <c r="KMO4" s="15" t="s">
        <v>12</v>
      </c>
      <c r="KMP4" s="15" t="s">
        <v>12</v>
      </c>
      <c r="KMQ4" s="15" t="s">
        <v>12</v>
      </c>
      <c r="KMR4" s="15" t="s">
        <v>12</v>
      </c>
      <c r="KMS4" s="15" t="s">
        <v>12</v>
      </c>
      <c r="KMT4" s="15" t="s">
        <v>12</v>
      </c>
      <c r="KMU4" s="15" t="s">
        <v>12</v>
      </c>
      <c r="KMV4" s="15" t="s">
        <v>12</v>
      </c>
      <c r="KMW4" s="15" t="s">
        <v>12</v>
      </c>
      <c r="KMX4" s="15" t="s">
        <v>12</v>
      </c>
      <c r="KMY4" s="15" t="s">
        <v>12</v>
      </c>
      <c r="KMZ4" s="15" t="s">
        <v>12</v>
      </c>
      <c r="KNA4" s="15" t="s">
        <v>12</v>
      </c>
      <c r="KNB4" s="15" t="s">
        <v>12</v>
      </c>
      <c r="KNC4" s="15" t="s">
        <v>12</v>
      </c>
      <c r="KND4" s="15" t="s">
        <v>12</v>
      </c>
      <c r="KNE4" s="15" t="s">
        <v>12</v>
      </c>
      <c r="KNF4" s="15" t="s">
        <v>12</v>
      </c>
      <c r="KNG4" s="15" t="s">
        <v>12</v>
      </c>
      <c r="KNH4" s="15" t="s">
        <v>12</v>
      </c>
      <c r="KNI4" s="15" t="s">
        <v>12</v>
      </c>
      <c r="KNJ4" s="15" t="s">
        <v>12</v>
      </c>
      <c r="KNK4" s="15" t="s">
        <v>12</v>
      </c>
      <c r="KNL4" s="15" t="s">
        <v>12</v>
      </c>
      <c r="KNM4" s="15" t="s">
        <v>12</v>
      </c>
      <c r="KNN4" s="15" t="s">
        <v>12</v>
      </c>
      <c r="KNO4" s="15" t="s">
        <v>12</v>
      </c>
      <c r="KNP4" s="15" t="s">
        <v>12</v>
      </c>
      <c r="KNQ4" s="15" t="s">
        <v>12</v>
      </c>
      <c r="KNR4" s="15" t="s">
        <v>12</v>
      </c>
      <c r="KNS4" s="15" t="s">
        <v>12</v>
      </c>
      <c r="KNT4" s="15" t="s">
        <v>12</v>
      </c>
      <c r="KNU4" s="15" t="s">
        <v>12</v>
      </c>
      <c r="KNV4" s="15" t="s">
        <v>12</v>
      </c>
      <c r="KNW4" s="15" t="s">
        <v>12</v>
      </c>
      <c r="KNX4" s="15" t="s">
        <v>12</v>
      </c>
      <c r="KNY4" s="15" t="s">
        <v>12</v>
      </c>
      <c r="KNZ4" s="15" t="s">
        <v>12</v>
      </c>
      <c r="KOA4" s="15" t="s">
        <v>12</v>
      </c>
      <c r="KOB4" s="15" t="s">
        <v>12</v>
      </c>
      <c r="KOC4" s="15" t="s">
        <v>12</v>
      </c>
      <c r="KOD4" s="15" t="s">
        <v>12</v>
      </c>
      <c r="KOE4" s="15" t="s">
        <v>12</v>
      </c>
      <c r="KOF4" s="15" t="s">
        <v>12</v>
      </c>
      <c r="KOG4" s="15" t="s">
        <v>12</v>
      </c>
      <c r="KOH4" s="15" t="s">
        <v>12</v>
      </c>
      <c r="KOI4" s="15" t="s">
        <v>12</v>
      </c>
      <c r="KOJ4" s="15" t="s">
        <v>12</v>
      </c>
      <c r="KOK4" s="15" t="s">
        <v>12</v>
      </c>
      <c r="KOL4" s="15" t="s">
        <v>12</v>
      </c>
      <c r="KOM4" s="15" t="s">
        <v>12</v>
      </c>
      <c r="KON4" s="15" t="s">
        <v>12</v>
      </c>
      <c r="KOO4" s="15" t="s">
        <v>12</v>
      </c>
      <c r="KOP4" s="15" t="s">
        <v>12</v>
      </c>
      <c r="KOQ4" s="15" t="s">
        <v>12</v>
      </c>
      <c r="KOR4" s="15" t="s">
        <v>12</v>
      </c>
      <c r="KOS4" s="15" t="s">
        <v>12</v>
      </c>
      <c r="KOT4" s="15" t="s">
        <v>12</v>
      </c>
      <c r="KOU4" s="15" t="s">
        <v>12</v>
      </c>
      <c r="KOV4" s="15" t="s">
        <v>12</v>
      </c>
      <c r="KOW4" s="15" t="s">
        <v>12</v>
      </c>
      <c r="KOX4" s="15" t="s">
        <v>12</v>
      </c>
      <c r="KOY4" s="15" t="s">
        <v>12</v>
      </c>
      <c r="KOZ4" s="15" t="s">
        <v>12</v>
      </c>
      <c r="KPA4" s="15" t="s">
        <v>12</v>
      </c>
      <c r="KPB4" s="15" t="s">
        <v>12</v>
      </c>
      <c r="KPC4" s="15" t="s">
        <v>12</v>
      </c>
      <c r="KPD4" s="15" t="s">
        <v>12</v>
      </c>
      <c r="KPE4" s="15" t="s">
        <v>12</v>
      </c>
      <c r="KPF4" s="15" t="s">
        <v>12</v>
      </c>
      <c r="KPG4" s="15" t="s">
        <v>12</v>
      </c>
      <c r="KPH4" s="15" t="s">
        <v>12</v>
      </c>
      <c r="KPI4" s="15" t="s">
        <v>12</v>
      </c>
      <c r="KPJ4" s="15" t="s">
        <v>12</v>
      </c>
      <c r="KPK4" s="15" t="s">
        <v>12</v>
      </c>
      <c r="KPL4" s="15" t="s">
        <v>12</v>
      </c>
      <c r="KPM4" s="15" t="s">
        <v>12</v>
      </c>
      <c r="KPN4" s="15" t="s">
        <v>12</v>
      </c>
      <c r="KPO4" s="15" t="s">
        <v>12</v>
      </c>
      <c r="KPP4" s="15" t="s">
        <v>12</v>
      </c>
      <c r="KPQ4" s="15" t="s">
        <v>12</v>
      </c>
      <c r="KPR4" s="15" t="s">
        <v>12</v>
      </c>
      <c r="KPS4" s="15" t="s">
        <v>12</v>
      </c>
      <c r="KPT4" s="15" t="s">
        <v>12</v>
      </c>
      <c r="KPU4" s="15" t="s">
        <v>12</v>
      </c>
      <c r="KPV4" s="15" t="s">
        <v>12</v>
      </c>
      <c r="KPW4" s="15" t="s">
        <v>12</v>
      </c>
      <c r="KPX4" s="15" t="s">
        <v>12</v>
      </c>
      <c r="KPY4" s="15" t="s">
        <v>12</v>
      </c>
      <c r="KPZ4" s="15" t="s">
        <v>12</v>
      </c>
      <c r="KQA4" s="15" t="s">
        <v>12</v>
      </c>
      <c r="KQB4" s="15" t="s">
        <v>12</v>
      </c>
      <c r="KQC4" s="15" t="s">
        <v>12</v>
      </c>
      <c r="KQD4" s="15" t="s">
        <v>12</v>
      </c>
      <c r="KQE4" s="15" t="s">
        <v>12</v>
      </c>
      <c r="KQF4" s="15" t="s">
        <v>12</v>
      </c>
      <c r="KQG4" s="15" t="s">
        <v>12</v>
      </c>
      <c r="KQH4" s="15" t="s">
        <v>12</v>
      </c>
      <c r="KQI4" s="15" t="s">
        <v>12</v>
      </c>
      <c r="KQJ4" s="15" t="s">
        <v>12</v>
      </c>
      <c r="KQK4" s="15" t="s">
        <v>12</v>
      </c>
      <c r="KQL4" s="15" t="s">
        <v>12</v>
      </c>
      <c r="KQM4" s="15" t="s">
        <v>12</v>
      </c>
      <c r="KQN4" s="15" t="s">
        <v>12</v>
      </c>
      <c r="KQO4" s="15" t="s">
        <v>12</v>
      </c>
      <c r="KQP4" s="15" t="s">
        <v>12</v>
      </c>
      <c r="KQQ4" s="15" t="s">
        <v>12</v>
      </c>
      <c r="KQR4" s="15" t="s">
        <v>12</v>
      </c>
      <c r="KQS4" s="15" t="s">
        <v>12</v>
      </c>
      <c r="KQT4" s="15" t="s">
        <v>12</v>
      </c>
      <c r="KQU4" s="15" t="s">
        <v>12</v>
      </c>
      <c r="KQV4" s="15" t="s">
        <v>12</v>
      </c>
      <c r="KQW4" s="15" t="s">
        <v>12</v>
      </c>
      <c r="KQX4" s="15" t="s">
        <v>12</v>
      </c>
      <c r="KQY4" s="15" t="s">
        <v>12</v>
      </c>
      <c r="KQZ4" s="15" t="s">
        <v>12</v>
      </c>
      <c r="KRA4" s="15" t="s">
        <v>12</v>
      </c>
      <c r="KRB4" s="15" t="s">
        <v>12</v>
      </c>
      <c r="KRC4" s="15" t="s">
        <v>12</v>
      </c>
      <c r="KRD4" s="15" t="s">
        <v>12</v>
      </c>
      <c r="KRE4" s="15" t="s">
        <v>12</v>
      </c>
      <c r="KRF4" s="15" t="s">
        <v>12</v>
      </c>
      <c r="KRG4" s="15" t="s">
        <v>12</v>
      </c>
      <c r="KRH4" s="15" t="s">
        <v>12</v>
      </c>
      <c r="KRI4" s="15" t="s">
        <v>12</v>
      </c>
      <c r="KRJ4" s="15" t="s">
        <v>12</v>
      </c>
      <c r="KRK4" s="15" t="s">
        <v>12</v>
      </c>
      <c r="KRL4" s="15" t="s">
        <v>12</v>
      </c>
      <c r="KRM4" s="15" t="s">
        <v>12</v>
      </c>
      <c r="KRN4" s="15" t="s">
        <v>12</v>
      </c>
      <c r="KRO4" s="15" t="s">
        <v>12</v>
      </c>
      <c r="KRP4" s="15" t="s">
        <v>12</v>
      </c>
      <c r="KRQ4" s="15" t="s">
        <v>12</v>
      </c>
      <c r="KRR4" s="15" t="s">
        <v>12</v>
      </c>
      <c r="KRS4" s="15" t="s">
        <v>12</v>
      </c>
      <c r="KRT4" s="15" t="s">
        <v>12</v>
      </c>
      <c r="KRU4" s="15" t="s">
        <v>12</v>
      </c>
      <c r="KRV4" s="15" t="s">
        <v>12</v>
      </c>
      <c r="KRW4" s="15" t="s">
        <v>12</v>
      </c>
      <c r="KRX4" s="15" t="s">
        <v>12</v>
      </c>
      <c r="KRY4" s="15" t="s">
        <v>12</v>
      </c>
      <c r="KRZ4" s="15" t="s">
        <v>12</v>
      </c>
      <c r="KSA4" s="15" t="s">
        <v>12</v>
      </c>
      <c r="KSB4" s="15" t="s">
        <v>12</v>
      </c>
      <c r="KSC4" s="15" t="s">
        <v>12</v>
      </c>
      <c r="KSD4" s="15" t="s">
        <v>12</v>
      </c>
      <c r="KSE4" s="15" t="s">
        <v>12</v>
      </c>
      <c r="KSF4" s="15" t="s">
        <v>12</v>
      </c>
      <c r="KSG4" s="15" t="s">
        <v>12</v>
      </c>
      <c r="KSH4" s="15" t="s">
        <v>12</v>
      </c>
      <c r="KSI4" s="15" t="s">
        <v>12</v>
      </c>
      <c r="KSJ4" s="15" t="s">
        <v>12</v>
      </c>
      <c r="KSK4" s="15" t="s">
        <v>12</v>
      </c>
      <c r="KSL4" s="15" t="s">
        <v>12</v>
      </c>
      <c r="KSM4" s="15" t="s">
        <v>12</v>
      </c>
      <c r="KSN4" s="15" t="s">
        <v>12</v>
      </c>
      <c r="KSO4" s="15" t="s">
        <v>12</v>
      </c>
      <c r="KSP4" s="15" t="s">
        <v>12</v>
      </c>
      <c r="KSQ4" s="15" t="s">
        <v>12</v>
      </c>
      <c r="KSR4" s="15" t="s">
        <v>12</v>
      </c>
      <c r="KSS4" s="15" t="s">
        <v>12</v>
      </c>
      <c r="KST4" s="15" t="s">
        <v>12</v>
      </c>
      <c r="KSU4" s="15" t="s">
        <v>12</v>
      </c>
      <c r="KSV4" s="15" t="s">
        <v>12</v>
      </c>
      <c r="KSW4" s="15" t="s">
        <v>12</v>
      </c>
      <c r="KSX4" s="15" t="s">
        <v>12</v>
      </c>
      <c r="KSY4" s="15" t="s">
        <v>12</v>
      </c>
      <c r="KSZ4" s="15" t="s">
        <v>12</v>
      </c>
      <c r="KTA4" s="15" t="s">
        <v>12</v>
      </c>
      <c r="KTB4" s="15" t="s">
        <v>12</v>
      </c>
      <c r="KTC4" s="15" t="s">
        <v>12</v>
      </c>
      <c r="KTD4" s="15" t="s">
        <v>12</v>
      </c>
      <c r="KTE4" s="15" t="s">
        <v>12</v>
      </c>
      <c r="KTF4" s="15" t="s">
        <v>12</v>
      </c>
      <c r="KTG4" s="15" t="s">
        <v>12</v>
      </c>
      <c r="KTH4" s="15" t="s">
        <v>12</v>
      </c>
      <c r="KTI4" s="15" t="s">
        <v>12</v>
      </c>
      <c r="KTJ4" s="15" t="s">
        <v>12</v>
      </c>
      <c r="KTK4" s="15" t="s">
        <v>12</v>
      </c>
      <c r="KTL4" s="15" t="s">
        <v>12</v>
      </c>
      <c r="KTM4" s="15" t="s">
        <v>12</v>
      </c>
      <c r="KTN4" s="15" t="s">
        <v>12</v>
      </c>
      <c r="KTO4" s="15" t="s">
        <v>12</v>
      </c>
      <c r="KTP4" s="15" t="s">
        <v>12</v>
      </c>
      <c r="KTQ4" s="15" t="s">
        <v>12</v>
      </c>
      <c r="KTR4" s="15" t="s">
        <v>12</v>
      </c>
      <c r="KTS4" s="15" t="s">
        <v>12</v>
      </c>
      <c r="KTT4" s="15" t="s">
        <v>12</v>
      </c>
      <c r="KTU4" s="15" t="s">
        <v>12</v>
      </c>
      <c r="KTV4" s="15" t="s">
        <v>12</v>
      </c>
      <c r="KTW4" s="15" t="s">
        <v>12</v>
      </c>
      <c r="KTX4" s="15" t="s">
        <v>12</v>
      </c>
      <c r="KTY4" s="15" t="s">
        <v>12</v>
      </c>
      <c r="KTZ4" s="15" t="s">
        <v>12</v>
      </c>
      <c r="KUA4" s="15" t="s">
        <v>12</v>
      </c>
      <c r="KUB4" s="15" t="s">
        <v>12</v>
      </c>
      <c r="KUC4" s="15" t="s">
        <v>12</v>
      </c>
      <c r="KUD4" s="15" t="s">
        <v>12</v>
      </c>
      <c r="KUE4" s="15" t="s">
        <v>12</v>
      </c>
      <c r="KUF4" s="15" t="s">
        <v>12</v>
      </c>
      <c r="KUG4" s="15" t="s">
        <v>12</v>
      </c>
      <c r="KUH4" s="15" t="s">
        <v>12</v>
      </c>
      <c r="KUI4" s="15" t="s">
        <v>12</v>
      </c>
      <c r="KUJ4" s="15" t="s">
        <v>12</v>
      </c>
      <c r="KUK4" s="15" t="s">
        <v>12</v>
      </c>
      <c r="KUL4" s="15" t="s">
        <v>12</v>
      </c>
      <c r="KUM4" s="15" t="s">
        <v>12</v>
      </c>
      <c r="KUN4" s="15" t="s">
        <v>12</v>
      </c>
      <c r="KUO4" s="15" t="s">
        <v>12</v>
      </c>
      <c r="KUP4" s="15" t="s">
        <v>12</v>
      </c>
      <c r="KUQ4" s="15" t="s">
        <v>12</v>
      </c>
      <c r="KUR4" s="15" t="s">
        <v>12</v>
      </c>
      <c r="KUS4" s="15" t="s">
        <v>12</v>
      </c>
      <c r="KUT4" s="15" t="s">
        <v>12</v>
      </c>
      <c r="KUU4" s="15" t="s">
        <v>12</v>
      </c>
      <c r="KUV4" s="15" t="s">
        <v>12</v>
      </c>
      <c r="KUW4" s="15" t="s">
        <v>12</v>
      </c>
      <c r="KUX4" s="15" t="s">
        <v>12</v>
      </c>
      <c r="KUY4" s="15" t="s">
        <v>12</v>
      </c>
      <c r="KUZ4" s="15" t="s">
        <v>12</v>
      </c>
      <c r="KVA4" s="15" t="s">
        <v>12</v>
      </c>
      <c r="KVB4" s="15" t="s">
        <v>12</v>
      </c>
      <c r="KVC4" s="15" t="s">
        <v>12</v>
      </c>
      <c r="KVD4" s="15" t="s">
        <v>12</v>
      </c>
      <c r="KVE4" s="15" t="s">
        <v>12</v>
      </c>
      <c r="KVF4" s="15" t="s">
        <v>12</v>
      </c>
      <c r="KVG4" s="15" t="s">
        <v>12</v>
      </c>
      <c r="KVH4" s="15" t="s">
        <v>12</v>
      </c>
      <c r="KVI4" s="15" t="s">
        <v>12</v>
      </c>
      <c r="KVJ4" s="15" t="s">
        <v>12</v>
      </c>
      <c r="KVK4" s="15" t="s">
        <v>12</v>
      </c>
      <c r="KVL4" s="15" t="s">
        <v>12</v>
      </c>
      <c r="KVM4" s="15" t="s">
        <v>12</v>
      </c>
      <c r="KVN4" s="15" t="s">
        <v>12</v>
      </c>
      <c r="KVO4" s="15" t="s">
        <v>12</v>
      </c>
      <c r="KVP4" s="15" t="s">
        <v>12</v>
      </c>
      <c r="KVQ4" s="15" t="s">
        <v>12</v>
      </c>
      <c r="KVR4" s="15" t="s">
        <v>12</v>
      </c>
      <c r="KVS4" s="15" t="s">
        <v>12</v>
      </c>
      <c r="KVT4" s="15" t="s">
        <v>12</v>
      </c>
      <c r="KVU4" s="15" t="s">
        <v>12</v>
      </c>
      <c r="KVV4" s="15" t="s">
        <v>12</v>
      </c>
      <c r="KVW4" s="15" t="s">
        <v>12</v>
      </c>
      <c r="KVX4" s="15" t="s">
        <v>12</v>
      </c>
      <c r="KVY4" s="15" t="s">
        <v>12</v>
      </c>
      <c r="KVZ4" s="15" t="s">
        <v>12</v>
      </c>
      <c r="KWA4" s="15" t="s">
        <v>12</v>
      </c>
      <c r="KWB4" s="15" t="s">
        <v>12</v>
      </c>
      <c r="KWC4" s="15" t="s">
        <v>12</v>
      </c>
      <c r="KWD4" s="15" t="s">
        <v>12</v>
      </c>
      <c r="KWE4" s="15" t="s">
        <v>12</v>
      </c>
      <c r="KWF4" s="15" t="s">
        <v>12</v>
      </c>
      <c r="KWG4" s="15" t="s">
        <v>12</v>
      </c>
      <c r="KWH4" s="15" t="s">
        <v>12</v>
      </c>
      <c r="KWI4" s="15" t="s">
        <v>12</v>
      </c>
      <c r="KWJ4" s="15" t="s">
        <v>12</v>
      </c>
      <c r="KWK4" s="15" t="s">
        <v>12</v>
      </c>
      <c r="KWL4" s="15" t="s">
        <v>12</v>
      </c>
      <c r="KWM4" s="15" t="s">
        <v>12</v>
      </c>
      <c r="KWN4" s="15" t="s">
        <v>12</v>
      </c>
      <c r="KWO4" s="15" t="s">
        <v>12</v>
      </c>
      <c r="KWP4" s="15" t="s">
        <v>12</v>
      </c>
      <c r="KWQ4" s="15" t="s">
        <v>12</v>
      </c>
      <c r="KWR4" s="15" t="s">
        <v>12</v>
      </c>
      <c r="KWS4" s="15" t="s">
        <v>12</v>
      </c>
      <c r="KWT4" s="15" t="s">
        <v>12</v>
      </c>
      <c r="KWU4" s="15" t="s">
        <v>12</v>
      </c>
      <c r="KWV4" s="15" t="s">
        <v>12</v>
      </c>
      <c r="KWW4" s="15" t="s">
        <v>12</v>
      </c>
      <c r="KWX4" s="15" t="s">
        <v>12</v>
      </c>
      <c r="KWY4" s="15" t="s">
        <v>12</v>
      </c>
      <c r="KWZ4" s="15" t="s">
        <v>12</v>
      </c>
      <c r="KXA4" s="15" t="s">
        <v>12</v>
      </c>
      <c r="KXB4" s="15" t="s">
        <v>12</v>
      </c>
      <c r="KXC4" s="15" t="s">
        <v>12</v>
      </c>
      <c r="KXD4" s="15" t="s">
        <v>12</v>
      </c>
      <c r="KXE4" s="15" t="s">
        <v>12</v>
      </c>
      <c r="KXF4" s="15" t="s">
        <v>12</v>
      </c>
      <c r="KXG4" s="15" t="s">
        <v>12</v>
      </c>
      <c r="KXH4" s="15" t="s">
        <v>12</v>
      </c>
      <c r="KXI4" s="15" t="s">
        <v>12</v>
      </c>
      <c r="KXJ4" s="15" t="s">
        <v>12</v>
      </c>
      <c r="KXK4" s="15" t="s">
        <v>12</v>
      </c>
      <c r="KXL4" s="15" t="s">
        <v>12</v>
      </c>
      <c r="KXM4" s="15" t="s">
        <v>12</v>
      </c>
      <c r="KXN4" s="15" t="s">
        <v>12</v>
      </c>
      <c r="KXO4" s="15" t="s">
        <v>12</v>
      </c>
      <c r="KXP4" s="15" t="s">
        <v>12</v>
      </c>
      <c r="KXQ4" s="15" t="s">
        <v>12</v>
      </c>
      <c r="KXR4" s="15" t="s">
        <v>12</v>
      </c>
      <c r="KXS4" s="15" t="s">
        <v>12</v>
      </c>
      <c r="KXT4" s="15" t="s">
        <v>12</v>
      </c>
      <c r="KXU4" s="15" t="s">
        <v>12</v>
      </c>
      <c r="KXV4" s="15" t="s">
        <v>12</v>
      </c>
      <c r="KXW4" s="15" t="s">
        <v>12</v>
      </c>
      <c r="KXX4" s="15" t="s">
        <v>12</v>
      </c>
      <c r="KXY4" s="15" t="s">
        <v>12</v>
      </c>
      <c r="KXZ4" s="15" t="s">
        <v>12</v>
      </c>
      <c r="KYA4" s="15" t="s">
        <v>12</v>
      </c>
      <c r="KYB4" s="15" t="s">
        <v>12</v>
      </c>
      <c r="KYC4" s="15" t="s">
        <v>12</v>
      </c>
      <c r="KYD4" s="15" t="s">
        <v>12</v>
      </c>
      <c r="KYE4" s="15" t="s">
        <v>12</v>
      </c>
      <c r="KYF4" s="15" t="s">
        <v>12</v>
      </c>
      <c r="KYG4" s="15" t="s">
        <v>12</v>
      </c>
      <c r="KYH4" s="15" t="s">
        <v>12</v>
      </c>
      <c r="KYI4" s="15" t="s">
        <v>12</v>
      </c>
      <c r="KYJ4" s="15" t="s">
        <v>12</v>
      </c>
      <c r="KYK4" s="15" t="s">
        <v>12</v>
      </c>
      <c r="KYL4" s="15" t="s">
        <v>12</v>
      </c>
      <c r="KYM4" s="15" t="s">
        <v>12</v>
      </c>
      <c r="KYN4" s="15" t="s">
        <v>12</v>
      </c>
      <c r="KYO4" s="15" t="s">
        <v>12</v>
      </c>
      <c r="KYP4" s="15" t="s">
        <v>12</v>
      </c>
      <c r="KYQ4" s="15" t="s">
        <v>12</v>
      </c>
      <c r="KYR4" s="15" t="s">
        <v>12</v>
      </c>
      <c r="KYS4" s="15" t="s">
        <v>12</v>
      </c>
      <c r="KYT4" s="15" t="s">
        <v>12</v>
      </c>
      <c r="KYU4" s="15" t="s">
        <v>12</v>
      </c>
      <c r="KYV4" s="15" t="s">
        <v>12</v>
      </c>
      <c r="KYW4" s="15" t="s">
        <v>12</v>
      </c>
      <c r="KYX4" s="15" t="s">
        <v>12</v>
      </c>
      <c r="KYY4" s="15" t="s">
        <v>12</v>
      </c>
      <c r="KYZ4" s="15" t="s">
        <v>12</v>
      </c>
      <c r="KZA4" s="15" t="s">
        <v>12</v>
      </c>
      <c r="KZB4" s="15" t="s">
        <v>12</v>
      </c>
      <c r="KZC4" s="15" t="s">
        <v>12</v>
      </c>
      <c r="KZD4" s="15" t="s">
        <v>12</v>
      </c>
      <c r="KZE4" s="15" t="s">
        <v>12</v>
      </c>
      <c r="KZF4" s="15" t="s">
        <v>12</v>
      </c>
      <c r="KZG4" s="15" t="s">
        <v>12</v>
      </c>
      <c r="KZH4" s="15" t="s">
        <v>12</v>
      </c>
      <c r="KZI4" s="15" t="s">
        <v>12</v>
      </c>
      <c r="KZJ4" s="15" t="s">
        <v>12</v>
      </c>
      <c r="KZK4" s="15" t="s">
        <v>12</v>
      </c>
      <c r="KZL4" s="15" t="s">
        <v>12</v>
      </c>
      <c r="KZM4" s="15" t="s">
        <v>12</v>
      </c>
      <c r="KZN4" s="15" t="s">
        <v>12</v>
      </c>
      <c r="KZO4" s="15" t="s">
        <v>12</v>
      </c>
      <c r="KZP4" s="15" t="s">
        <v>12</v>
      </c>
      <c r="KZQ4" s="15" t="s">
        <v>12</v>
      </c>
      <c r="KZR4" s="15" t="s">
        <v>12</v>
      </c>
      <c r="KZS4" s="15" t="s">
        <v>12</v>
      </c>
      <c r="KZT4" s="15" t="s">
        <v>12</v>
      </c>
      <c r="KZU4" s="15" t="s">
        <v>12</v>
      </c>
      <c r="KZV4" s="15" t="s">
        <v>12</v>
      </c>
      <c r="KZW4" s="15" t="s">
        <v>12</v>
      </c>
      <c r="KZX4" s="15" t="s">
        <v>12</v>
      </c>
      <c r="KZY4" s="15" t="s">
        <v>12</v>
      </c>
      <c r="KZZ4" s="15" t="s">
        <v>12</v>
      </c>
      <c r="LAA4" s="15" t="s">
        <v>12</v>
      </c>
      <c r="LAB4" s="15" t="s">
        <v>12</v>
      </c>
      <c r="LAC4" s="15" t="s">
        <v>12</v>
      </c>
      <c r="LAD4" s="15" t="s">
        <v>12</v>
      </c>
      <c r="LAE4" s="15" t="s">
        <v>12</v>
      </c>
      <c r="LAF4" s="15" t="s">
        <v>12</v>
      </c>
      <c r="LAG4" s="15" t="s">
        <v>12</v>
      </c>
      <c r="LAH4" s="15" t="s">
        <v>12</v>
      </c>
      <c r="LAI4" s="15" t="s">
        <v>12</v>
      </c>
      <c r="LAJ4" s="15" t="s">
        <v>12</v>
      </c>
      <c r="LAK4" s="15" t="s">
        <v>12</v>
      </c>
      <c r="LAL4" s="15" t="s">
        <v>12</v>
      </c>
      <c r="LAM4" s="15" t="s">
        <v>12</v>
      </c>
      <c r="LAN4" s="15" t="s">
        <v>12</v>
      </c>
      <c r="LAO4" s="15" t="s">
        <v>12</v>
      </c>
      <c r="LAP4" s="15" t="s">
        <v>12</v>
      </c>
      <c r="LAQ4" s="15" t="s">
        <v>12</v>
      </c>
      <c r="LAR4" s="15" t="s">
        <v>12</v>
      </c>
      <c r="LAS4" s="15" t="s">
        <v>12</v>
      </c>
      <c r="LAT4" s="15" t="s">
        <v>12</v>
      </c>
      <c r="LAU4" s="15" t="s">
        <v>12</v>
      </c>
      <c r="LAV4" s="15" t="s">
        <v>12</v>
      </c>
      <c r="LAW4" s="15" t="s">
        <v>12</v>
      </c>
      <c r="LAX4" s="15" t="s">
        <v>12</v>
      </c>
      <c r="LAY4" s="15" t="s">
        <v>12</v>
      </c>
      <c r="LAZ4" s="15" t="s">
        <v>12</v>
      </c>
      <c r="LBA4" s="15" t="s">
        <v>12</v>
      </c>
      <c r="LBB4" s="15" t="s">
        <v>12</v>
      </c>
      <c r="LBC4" s="15" t="s">
        <v>12</v>
      </c>
      <c r="LBD4" s="15" t="s">
        <v>12</v>
      </c>
      <c r="LBE4" s="15" t="s">
        <v>12</v>
      </c>
      <c r="LBF4" s="15" t="s">
        <v>12</v>
      </c>
      <c r="LBG4" s="15" t="s">
        <v>12</v>
      </c>
      <c r="LBH4" s="15" t="s">
        <v>12</v>
      </c>
      <c r="LBI4" s="15" t="s">
        <v>12</v>
      </c>
      <c r="LBJ4" s="15" t="s">
        <v>12</v>
      </c>
      <c r="LBK4" s="15" t="s">
        <v>12</v>
      </c>
      <c r="LBL4" s="15" t="s">
        <v>12</v>
      </c>
      <c r="LBM4" s="15" t="s">
        <v>12</v>
      </c>
      <c r="LBN4" s="15" t="s">
        <v>12</v>
      </c>
      <c r="LBO4" s="15" t="s">
        <v>12</v>
      </c>
      <c r="LBP4" s="15" t="s">
        <v>12</v>
      </c>
      <c r="LBQ4" s="15" t="s">
        <v>12</v>
      </c>
      <c r="LBR4" s="15" t="s">
        <v>12</v>
      </c>
      <c r="LBS4" s="15" t="s">
        <v>12</v>
      </c>
      <c r="LBT4" s="15" t="s">
        <v>12</v>
      </c>
      <c r="LBU4" s="15" t="s">
        <v>12</v>
      </c>
      <c r="LBV4" s="15" t="s">
        <v>12</v>
      </c>
      <c r="LBW4" s="15" t="s">
        <v>12</v>
      </c>
      <c r="LBX4" s="15" t="s">
        <v>12</v>
      </c>
      <c r="LBY4" s="15" t="s">
        <v>12</v>
      </c>
      <c r="LBZ4" s="15" t="s">
        <v>12</v>
      </c>
      <c r="LCA4" s="15" t="s">
        <v>12</v>
      </c>
      <c r="LCB4" s="15" t="s">
        <v>12</v>
      </c>
      <c r="LCC4" s="15" t="s">
        <v>12</v>
      </c>
      <c r="LCD4" s="15" t="s">
        <v>12</v>
      </c>
      <c r="LCE4" s="15" t="s">
        <v>12</v>
      </c>
      <c r="LCF4" s="15" t="s">
        <v>12</v>
      </c>
      <c r="LCG4" s="15" t="s">
        <v>12</v>
      </c>
      <c r="LCH4" s="15" t="s">
        <v>12</v>
      </c>
      <c r="LCI4" s="15" t="s">
        <v>12</v>
      </c>
      <c r="LCJ4" s="15" t="s">
        <v>12</v>
      </c>
      <c r="LCK4" s="15" t="s">
        <v>12</v>
      </c>
      <c r="LCL4" s="15" t="s">
        <v>12</v>
      </c>
      <c r="LCM4" s="15" t="s">
        <v>12</v>
      </c>
      <c r="LCN4" s="15" t="s">
        <v>12</v>
      </c>
      <c r="LCO4" s="15" t="s">
        <v>12</v>
      </c>
      <c r="LCP4" s="15" t="s">
        <v>12</v>
      </c>
      <c r="LCQ4" s="15" t="s">
        <v>12</v>
      </c>
      <c r="LCR4" s="15" t="s">
        <v>12</v>
      </c>
      <c r="LCS4" s="15" t="s">
        <v>12</v>
      </c>
      <c r="LCT4" s="15" t="s">
        <v>12</v>
      </c>
      <c r="LCU4" s="15" t="s">
        <v>12</v>
      </c>
      <c r="LCV4" s="15" t="s">
        <v>12</v>
      </c>
      <c r="LCW4" s="15" t="s">
        <v>12</v>
      </c>
      <c r="LCX4" s="15" t="s">
        <v>12</v>
      </c>
      <c r="LCY4" s="15" t="s">
        <v>12</v>
      </c>
      <c r="LCZ4" s="15" t="s">
        <v>12</v>
      </c>
      <c r="LDA4" s="15" t="s">
        <v>12</v>
      </c>
      <c r="LDB4" s="15" t="s">
        <v>12</v>
      </c>
      <c r="LDC4" s="15" t="s">
        <v>12</v>
      </c>
      <c r="LDD4" s="15" t="s">
        <v>12</v>
      </c>
      <c r="LDE4" s="15" t="s">
        <v>12</v>
      </c>
      <c r="LDF4" s="15" t="s">
        <v>12</v>
      </c>
      <c r="LDG4" s="15" t="s">
        <v>12</v>
      </c>
      <c r="LDH4" s="15" t="s">
        <v>12</v>
      </c>
      <c r="LDI4" s="15" t="s">
        <v>12</v>
      </c>
      <c r="LDJ4" s="15" t="s">
        <v>12</v>
      </c>
      <c r="LDK4" s="15" t="s">
        <v>12</v>
      </c>
      <c r="LDL4" s="15" t="s">
        <v>12</v>
      </c>
      <c r="LDM4" s="15" t="s">
        <v>12</v>
      </c>
      <c r="LDN4" s="15" t="s">
        <v>12</v>
      </c>
      <c r="LDO4" s="15" t="s">
        <v>12</v>
      </c>
      <c r="LDP4" s="15" t="s">
        <v>12</v>
      </c>
      <c r="LDQ4" s="15" t="s">
        <v>12</v>
      </c>
      <c r="LDR4" s="15" t="s">
        <v>12</v>
      </c>
      <c r="LDS4" s="15" t="s">
        <v>12</v>
      </c>
      <c r="LDT4" s="15" t="s">
        <v>12</v>
      </c>
      <c r="LDU4" s="15" t="s">
        <v>12</v>
      </c>
      <c r="LDV4" s="15" t="s">
        <v>12</v>
      </c>
      <c r="LDW4" s="15" t="s">
        <v>12</v>
      </c>
      <c r="LDX4" s="15" t="s">
        <v>12</v>
      </c>
      <c r="LDY4" s="15" t="s">
        <v>12</v>
      </c>
      <c r="LDZ4" s="15" t="s">
        <v>12</v>
      </c>
      <c r="LEA4" s="15" t="s">
        <v>12</v>
      </c>
      <c r="LEB4" s="15" t="s">
        <v>12</v>
      </c>
      <c r="LEC4" s="15" t="s">
        <v>12</v>
      </c>
      <c r="LED4" s="15" t="s">
        <v>12</v>
      </c>
      <c r="LEE4" s="15" t="s">
        <v>12</v>
      </c>
      <c r="LEF4" s="15" t="s">
        <v>12</v>
      </c>
      <c r="LEG4" s="15" t="s">
        <v>12</v>
      </c>
      <c r="LEH4" s="15" t="s">
        <v>12</v>
      </c>
      <c r="LEI4" s="15" t="s">
        <v>12</v>
      </c>
      <c r="LEJ4" s="15" t="s">
        <v>12</v>
      </c>
      <c r="LEK4" s="15" t="s">
        <v>12</v>
      </c>
      <c r="LEL4" s="15" t="s">
        <v>12</v>
      </c>
      <c r="LEM4" s="15" t="s">
        <v>12</v>
      </c>
      <c r="LEN4" s="15" t="s">
        <v>12</v>
      </c>
      <c r="LEO4" s="15" t="s">
        <v>12</v>
      </c>
      <c r="LEP4" s="15" t="s">
        <v>12</v>
      </c>
      <c r="LEQ4" s="15" t="s">
        <v>12</v>
      </c>
      <c r="LER4" s="15" t="s">
        <v>12</v>
      </c>
      <c r="LES4" s="15" t="s">
        <v>12</v>
      </c>
      <c r="LET4" s="15" t="s">
        <v>12</v>
      </c>
      <c r="LEU4" s="15" t="s">
        <v>12</v>
      </c>
      <c r="LEV4" s="15" t="s">
        <v>12</v>
      </c>
      <c r="LEW4" s="15" t="s">
        <v>12</v>
      </c>
      <c r="LEX4" s="15" t="s">
        <v>12</v>
      </c>
      <c r="LEY4" s="15" t="s">
        <v>12</v>
      </c>
      <c r="LEZ4" s="15" t="s">
        <v>12</v>
      </c>
      <c r="LFA4" s="15" t="s">
        <v>12</v>
      </c>
      <c r="LFB4" s="15" t="s">
        <v>12</v>
      </c>
      <c r="LFC4" s="15" t="s">
        <v>12</v>
      </c>
      <c r="LFD4" s="15" t="s">
        <v>12</v>
      </c>
      <c r="LFE4" s="15" t="s">
        <v>12</v>
      </c>
      <c r="LFF4" s="15" t="s">
        <v>12</v>
      </c>
      <c r="LFG4" s="15" t="s">
        <v>12</v>
      </c>
      <c r="LFH4" s="15" t="s">
        <v>12</v>
      </c>
      <c r="LFI4" s="15" t="s">
        <v>12</v>
      </c>
      <c r="LFJ4" s="15" t="s">
        <v>12</v>
      </c>
      <c r="LFK4" s="15" t="s">
        <v>12</v>
      </c>
      <c r="LFL4" s="15" t="s">
        <v>12</v>
      </c>
      <c r="LFM4" s="15" t="s">
        <v>12</v>
      </c>
      <c r="LFN4" s="15" t="s">
        <v>12</v>
      </c>
      <c r="LFO4" s="15" t="s">
        <v>12</v>
      </c>
      <c r="LFP4" s="15" t="s">
        <v>12</v>
      </c>
      <c r="LFQ4" s="15" t="s">
        <v>12</v>
      </c>
      <c r="LFR4" s="15" t="s">
        <v>12</v>
      </c>
      <c r="LFS4" s="15" t="s">
        <v>12</v>
      </c>
      <c r="LFT4" s="15" t="s">
        <v>12</v>
      </c>
      <c r="LFU4" s="15" t="s">
        <v>12</v>
      </c>
      <c r="LFV4" s="15" t="s">
        <v>12</v>
      </c>
      <c r="LFW4" s="15" t="s">
        <v>12</v>
      </c>
      <c r="LFX4" s="15" t="s">
        <v>12</v>
      </c>
      <c r="LFY4" s="15" t="s">
        <v>12</v>
      </c>
      <c r="LFZ4" s="15" t="s">
        <v>12</v>
      </c>
      <c r="LGA4" s="15" t="s">
        <v>12</v>
      </c>
      <c r="LGB4" s="15" t="s">
        <v>12</v>
      </c>
      <c r="LGC4" s="15" t="s">
        <v>12</v>
      </c>
      <c r="LGD4" s="15" t="s">
        <v>12</v>
      </c>
      <c r="LGE4" s="15" t="s">
        <v>12</v>
      </c>
      <c r="LGF4" s="15" t="s">
        <v>12</v>
      </c>
      <c r="LGG4" s="15" t="s">
        <v>12</v>
      </c>
      <c r="LGH4" s="15" t="s">
        <v>12</v>
      </c>
      <c r="LGI4" s="15" t="s">
        <v>12</v>
      </c>
      <c r="LGJ4" s="15" t="s">
        <v>12</v>
      </c>
      <c r="LGK4" s="15" t="s">
        <v>12</v>
      </c>
      <c r="LGL4" s="15" t="s">
        <v>12</v>
      </c>
      <c r="LGM4" s="15" t="s">
        <v>12</v>
      </c>
      <c r="LGN4" s="15" t="s">
        <v>12</v>
      </c>
      <c r="LGO4" s="15" t="s">
        <v>12</v>
      </c>
      <c r="LGP4" s="15" t="s">
        <v>12</v>
      </c>
      <c r="LGQ4" s="15" t="s">
        <v>12</v>
      </c>
      <c r="LGR4" s="15" t="s">
        <v>12</v>
      </c>
      <c r="LGS4" s="15" t="s">
        <v>12</v>
      </c>
      <c r="LGT4" s="15" t="s">
        <v>12</v>
      </c>
      <c r="LGU4" s="15" t="s">
        <v>12</v>
      </c>
      <c r="LGV4" s="15" t="s">
        <v>12</v>
      </c>
      <c r="LGW4" s="15" t="s">
        <v>12</v>
      </c>
      <c r="LGX4" s="15" t="s">
        <v>12</v>
      </c>
      <c r="LGY4" s="15" t="s">
        <v>12</v>
      </c>
      <c r="LGZ4" s="15" t="s">
        <v>12</v>
      </c>
      <c r="LHA4" s="15" t="s">
        <v>12</v>
      </c>
      <c r="LHB4" s="15" t="s">
        <v>12</v>
      </c>
      <c r="LHC4" s="15" t="s">
        <v>12</v>
      </c>
      <c r="LHD4" s="15" t="s">
        <v>12</v>
      </c>
      <c r="LHE4" s="15" t="s">
        <v>12</v>
      </c>
      <c r="LHF4" s="15" t="s">
        <v>12</v>
      </c>
      <c r="LHG4" s="15" t="s">
        <v>12</v>
      </c>
      <c r="LHH4" s="15" t="s">
        <v>12</v>
      </c>
      <c r="LHI4" s="15" t="s">
        <v>12</v>
      </c>
      <c r="LHJ4" s="15" t="s">
        <v>12</v>
      </c>
      <c r="LHK4" s="15" t="s">
        <v>12</v>
      </c>
      <c r="LHL4" s="15" t="s">
        <v>12</v>
      </c>
      <c r="LHM4" s="15" t="s">
        <v>12</v>
      </c>
      <c r="LHN4" s="15" t="s">
        <v>12</v>
      </c>
      <c r="LHO4" s="15" t="s">
        <v>12</v>
      </c>
      <c r="LHP4" s="15" t="s">
        <v>12</v>
      </c>
      <c r="LHQ4" s="15" t="s">
        <v>12</v>
      </c>
      <c r="LHR4" s="15" t="s">
        <v>12</v>
      </c>
      <c r="LHS4" s="15" t="s">
        <v>12</v>
      </c>
      <c r="LHT4" s="15" t="s">
        <v>12</v>
      </c>
      <c r="LHU4" s="15" t="s">
        <v>12</v>
      </c>
      <c r="LHV4" s="15" t="s">
        <v>12</v>
      </c>
      <c r="LHW4" s="15" t="s">
        <v>12</v>
      </c>
      <c r="LHX4" s="15" t="s">
        <v>12</v>
      </c>
      <c r="LHY4" s="15" t="s">
        <v>12</v>
      </c>
      <c r="LHZ4" s="15" t="s">
        <v>12</v>
      </c>
      <c r="LIA4" s="15" t="s">
        <v>12</v>
      </c>
      <c r="LIB4" s="15" t="s">
        <v>12</v>
      </c>
      <c r="LIC4" s="15" t="s">
        <v>12</v>
      </c>
      <c r="LID4" s="15" t="s">
        <v>12</v>
      </c>
      <c r="LIE4" s="15" t="s">
        <v>12</v>
      </c>
      <c r="LIF4" s="15" t="s">
        <v>12</v>
      </c>
      <c r="LIG4" s="15" t="s">
        <v>12</v>
      </c>
      <c r="LIH4" s="15" t="s">
        <v>12</v>
      </c>
      <c r="LII4" s="15" t="s">
        <v>12</v>
      </c>
      <c r="LIJ4" s="15" t="s">
        <v>12</v>
      </c>
      <c r="LIK4" s="15" t="s">
        <v>12</v>
      </c>
      <c r="LIL4" s="15" t="s">
        <v>12</v>
      </c>
      <c r="LIM4" s="15" t="s">
        <v>12</v>
      </c>
      <c r="LIN4" s="15" t="s">
        <v>12</v>
      </c>
      <c r="LIO4" s="15" t="s">
        <v>12</v>
      </c>
      <c r="LIP4" s="15" t="s">
        <v>12</v>
      </c>
      <c r="LIQ4" s="15" t="s">
        <v>12</v>
      </c>
      <c r="LIR4" s="15" t="s">
        <v>12</v>
      </c>
      <c r="LIS4" s="15" t="s">
        <v>12</v>
      </c>
      <c r="LIT4" s="15" t="s">
        <v>12</v>
      </c>
      <c r="LIU4" s="15" t="s">
        <v>12</v>
      </c>
      <c r="LIV4" s="15" t="s">
        <v>12</v>
      </c>
      <c r="LIW4" s="15" t="s">
        <v>12</v>
      </c>
      <c r="LIX4" s="15" t="s">
        <v>12</v>
      </c>
      <c r="LIY4" s="15" t="s">
        <v>12</v>
      </c>
      <c r="LIZ4" s="15" t="s">
        <v>12</v>
      </c>
      <c r="LJA4" s="15" t="s">
        <v>12</v>
      </c>
      <c r="LJB4" s="15" t="s">
        <v>12</v>
      </c>
      <c r="LJC4" s="15" t="s">
        <v>12</v>
      </c>
      <c r="LJD4" s="15" t="s">
        <v>12</v>
      </c>
      <c r="LJE4" s="15" t="s">
        <v>12</v>
      </c>
      <c r="LJF4" s="15" t="s">
        <v>12</v>
      </c>
      <c r="LJG4" s="15" t="s">
        <v>12</v>
      </c>
      <c r="LJH4" s="15" t="s">
        <v>12</v>
      </c>
      <c r="LJI4" s="15" t="s">
        <v>12</v>
      </c>
      <c r="LJJ4" s="15" t="s">
        <v>12</v>
      </c>
      <c r="LJK4" s="15" t="s">
        <v>12</v>
      </c>
      <c r="LJL4" s="15" t="s">
        <v>12</v>
      </c>
      <c r="LJM4" s="15" t="s">
        <v>12</v>
      </c>
      <c r="LJN4" s="15" t="s">
        <v>12</v>
      </c>
      <c r="LJO4" s="15" t="s">
        <v>12</v>
      </c>
      <c r="LJP4" s="15" t="s">
        <v>12</v>
      </c>
      <c r="LJQ4" s="15" t="s">
        <v>12</v>
      </c>
      <c r="LJR4" s="15" t="s">
        <v>12</v>
      </c>
      <c r="LJS4" s="15" t="s">
        <v>12</v>
      </c>
      <c r="LJT4" s="15" t="s">
        <v>12</v>
      </c>
      <c r="LJU4" s="15" t="s">
        <v>12</v>
      </c>
      <c r="LJV4" s="15" t="s">
        <v>12</v>
      </c>
      <c r="LJW4" s="15" t="s">
        <v>12</v>
      </c>
      <c r="LJX4" s="15" t="s">
        <v>12</v>
      </c>
      <c r="LJY4" s="15" t="s">
        <v>12</v>
      </c>
      <c r="LJZ4" s="15" t="s">
        <v>12</v>
      </c>
      <c r="LKA4" s="15" t="s">
        <v>12</v>
      </c>
      <c r="LKB4" s="15" t="s">
        <v>12</v>
      </c>
      <c r="LKC4" s="15" t="s">
        <v>12</v>
      </c>
      <c r="LKD4" s="15" t="s">
        <v>12</v>
      </c>
      <c r="LKE4" s="15" t="s">
        <v>12</v>
      </c>
      <c r="LKF4" s="15" t="s">
        <v>12</v>
      </c>
      <c r="LKG4" s="15" t="s">
        <v>12</v>
      </c>
      <c r="LKH4" s="15" t="s">
        <v>12</v>
      </c>
      <c r="LKI4" s="15" t="s">
        <v>12</v>
      </c>
      <c r="LKJ4" s="15" t="s">
        <v>12</v>
      </c>
      <c r="LKK4" s="15" t="s">
        <v>12</v>
      </c>
      <c r="LKL4" s="15" t="s">
        <v>12</v>
      </c>
      <c r="LKM4" s="15" t="s">
        <v>12</v>
      </c>
      <c r="LKN4" s="15" t="s">
        <v>12</v>
      </c>
      <c r="LKO4" s="15" t="s">
        <v>12</v>
      </c>
      <c r="LKP4" s="15" t="s">
        <v>12</v>
      </c>
      <c r="LKQ4" s="15" t="s">
        <v>12</v>
      </c>
      <c r="LKR4" s="15" t="s">
        <v>12</v>
      </c>
      <c r="LKS4" s="15" t="s">
        <v>12</v>
      </c>
      <c r="LKT4" s="15" t="s">
        <v>12</v>
      </c>
      <c r="LKU4" s="15" t="s">
        <v>12</v>
      </c>
      <c r="LKV4" s="15" t="s">
        <v>12</v>
      </c>
      <c r="LKW4" s="15" t="s">
        <v>12</v>
      </c>
      <c r="LKX4" s="15" t="s">
        <v>12</v>
      </c>
      <c r="LKY4" s="15" t="s">
        <v>12</v>
      </c>
      <c r="LKZ4" s="15" t="s">
        <v>12</v>
      </c>
      <c r="LLA4" s="15" t="s">
        <v>12</v>
      </c>
      <c r="LLB4" s="15" t="s">
        <v>12</v>
      </c>
      <c r="LLC4" s="15" t="s">
        <v>12</v>
      </c>
      <c r="LLD4" s="15" t="s">
        <v>12</v>
      </c>
      <c r="LLE4" s="15" t="s">
        <v>12</v>
      </c>
      <c r="LLF4" s="15" t="s">
        <v>12</v>
      </c>
      <c r="LLG4" s="15" t="s">
        <v>12</v>
      </c>
      <c r="LLH4" s="15" t="s">
        <v>12</v>
      </c>
      <c r="LLI4" s="15" t="s">
        <v>12</v>
      </c>
      <c r="LLJ4" s="15" t="s">
        <v>12</v>
      </c>
      <c r="LLK4" s="15" t="s">
        <v>12</v>
      </c>
      <c r="LLL4" s="15" t="s">
        <v>12</v>
      </c>
      <c r="LLM4" s="15" t="s">
        <v>12</v>
      </c>
      <c r="LLN4" s="15" t="s">
        <v>12</v>
      </c>
      <c r="LLO4" s="15" t="s">
        <v>12</v>
      </c>
      <c r="LLP4" s="15" t="s">
        <v>12</v>
      </c>
      <c r="LLQ4" s="15" t="s">
        <v>12</v>
      </c>
      <c r="LLR4" s="15" t="s">
        <v>12</v>
      </c>
      <c r="LLS4" s="15" t="s">
        <v>12</v>
      </c>
      <c r="LLT4" s="15" t="s">
        <v>12</v>
      </c>
      <c r="LLU4" s="15" t="s">
        <v>12</v>
      </c>
      <c r="LLV4" s="15" t="s">
        <v>12</v>
      </c>
      <c r="LLW4" s="15" t="s">
        <v>12</v>
      </c>
      <c r="LLX4" s="15" t="s">
        <v>12</v>
      </c>
      <c r="LLY4" s="15" t="s">
        <v>12</v>
      </c>
      <c r="LLZ4" s="15" t="s">
        <v>12</v>
      </c>
      <c r="LMA4" s="15" t="s">
        <v>12</v>
      </c>
      <c r="LMB4" s="15" t="s">
        <v>12</v>
      </c>
      <c r="LMC4" s="15" t="s">
        <v>12</v>
      </c>
      <c r="LMD4" s="15" t="s">
        <v>12</v>
      </c>
      <c r="LME4" s="15" t="s">
        <v>12</v>
      </c>
      <c r="LMF4" s="15" t="s">
        <v>12</v>
      </c>
      <c r="LMG4" s="15" t="s">
        <v>12</v>
      </c>
      <c r="LMH4" s="15" t="s">
        <v>12</v>
      </c>
      <c r="LMI4" s="15" t="s">
        <v>12</v>
      </c>
      <c r="LMJ4" s="15" t="s">
        <v>12</v>
      </c>
      <c r="LMK4" s="15" t="s">
        <v>12</v>
      </c>
      <c r="LML4" s="15" t="s">
        <v>12</v>
      </c>
      <c r="LMM4" s="15" t="s">
        <v>12</v>
      </c>
      <c r="LMN4" s="15" t="s">
        <v>12</v>
      </c>
      <c r="LMO4" s="15" t="s">
        <v>12</v>
      </c>
      <c r="LMP4" s="15" t="s">
        <v>12</v>
      </c>
      <c r="LMQ4" s="15" t="s">
        <v>12</v>
      </c>
      <c r="LMR4" s="15" t="s">
        <v>12</v>
      </c>
      <c r="LMS4" s="15" t="s">
        <v>12</v>
      </c>
      <c r="LMT4" s="15" t="s">
        <v>12</v>
      </c>
      <c r="LMU4" s="15" t="s">
        <v>12</v>
      </c>
      <c r="LMV4" s="15" t="s">
        <v>12</v>
      </c>
      <c r="LMW4" s="15" t="s">
        <v>12</v>
      </c>
      <c r="LMX4" s="15" t="s">
        <v>12</v>
      </c>
      <c r="LMY4" s="15" t="s">
        <v>12</v>
      </c>
      <c r="LMZ4" s="15" t="s">
        <v>12</v>
      </c>
      <c r="LNA4" s="15" t="s">
        <v>12</v>
      </c>
      <c r="LNB4" s="15" t="s">
        <v>12</v>
      </c>
      <c r="LNC4" s="15" t="s">
        <v>12</v>
      </c>
      <c r="LND4" s="15" t="s">
        <v>12</v>
      </c>
      <c r="LNE4" s="15" t="s">
        <v>12</v>
      </c>
      <c r="LNF4" s="15" t="s">
        <v>12</v>
      </c>
      <c r="LNG4" s="15" t="s">
        <v>12</v>
      </c>
      <c r="LNH4" s="15" t="s">
        <v>12</v>
      </c>
      <c r="LNI4" s="15" t="s">
        <v>12</v>
      </c>
      <c r="LNJ4" s="15" t="s">
        <v>12</v>
      </c>
      <c r="LNK4" s="15" t="s">
        <v>12</v>
      </c>
      <c r="LNL4" s="15" t="s">
        <v>12</v>
      </c>
      <c r="LNM4" s="15" t="s">
        <v>12</v>
      </c>
      <c r="LNN4" s="15" t="s">
        <v>12</v>
      </c>
      <c r="LNO4" s="15" t="s">
        <v>12</v>
      </c>
      <c r="LNP4" s="15" t="s">
        <v>12</v>
      </c>
      <c r="LNQ4" s="15" t="s">
        <v>12</v>
      </c>
      <c r="LNR4" s="15" t="s">
        <v>12</v>
      </c>
      <c r="LNS4" s="15" t="s">
        <v>12</v>
      </c>
      <c r="LNT4" s="15" t="s">
        <v>12</v>
      </c>
      <c r="LNU4" s="15" t="s">
        <v>12</v>
      </c>
      <c r="LNV4" s="15" t="s">
        <v>12</v>
      </c>
      <c r="LNW4" s="15" t="s">
        <v>12</v>
      </c>
      <c r="LNX4" s="15" t="s">
        <v>12</v>
      </c>
      <c r="LNY4" s="15" t="s">
        <v>12</v>
      </c>
      <c r="LNZ4" s="15" t="s">
        <v>12</v>
      </c>
      <c r="LOA4" s="15" t="s">
        <v>12</v>
      </c>
      <c r="LOB4" s="15" t="s">
        <v>12</v>
      </c>
      <c r="LOC4" s="15" t="s">
        <v>12</v>
      </c>
      <c r="LOD4" s="15" t="s">
        <v>12</v>
      </c>
      <c r="LOE4" s="15" t="s">
        <v>12</v>
      </c>
      <c r="LOF4" s="15" t="s">
        <v>12</v>
      </c>
      <c r="LOG4" s="15" t="s">
        <v>12</v>
      </c>
      <c r="LOH4" s="15" t="s">
        <v>12</v>
      </c>
      <c r="LOI4" s="15" t="s">
        <v>12</v>
      </c>
      <c r="LOJ4" s="15" t="s">
        <v>12</v>
      </c>
      <c r="LOK4" s="15" t="s">
        <v>12</v>
      </c>
      <c r="LOL4" s="15" t="s">
        <v>12</v>
      </c>
      <c r="LOM4" s="15" t="s">
        <v>12</v>
      </c>
      <c r="LON4" s="15" t="s">
        <v>12</v>
      </c>
      <c r="LOO4" s="15" t="s">
        <v>12</v>
      </c>
      <c r="LOP4" s="15" t="s">
        <v>12</v>
      </c>
      <c r="LOQ4" s="15" t="s">
        <v>12</v>
      </c>
      <c r="LOR4" s="15" t="s">
        <v>12</v>
      </c>
      <c r="LOS4" s="15" t="s">
        <v>12</v>
      </c>
      <c r="LOT4" s="15" t="s">
        <v>12</v>
      </c>
      <c r="LOU4" s="15" t="s">
        <v>12</v>
      </c>
      <c r="LOV4" s="15" t="s">
        <v>12</v>
      </c>
      <c r="LOW4" s="15" t="s">
        <v>12</v>
      </c>
      <c r="LOX4" s="15" t="s">
        <v>12</v>
      </c>
      <c r="LOY4" s="15" t="s">
        <v>12</v>
      </c>
      <c r="LOZ4" s="15" t="s">
        <v>12</v>
      </c>
      <c r="LPA4" s="15" t="s">
        <v>12</v>
      </c>
      <c r="LPB4" s="15" t="s">
        <v>12</v>
      </c>
      <c r="LPC4" s="15" t="s">
        <v>12</v>
      </c>
      <c r="LPD4" s="15" t="s">
        <v>12</v>
      </c>
      <c r="LPE4" s="15" t="s">
        <v>12</v>
      </c>
      <c r="LPF4" s="15" t="s">
        <v>12</v>
      </c>
      <c r="LPG4" s="15" t="s">
        <v>12</v>
      </c>
      <c r="LPH4" s="15" t="s">
        <v>12</v>
      </c>
      <c r="LPI4" s="15" t="s">
        <v>12</v>
      </c>
      <c r="LPJ4" s="15" t="s">
        <v>12</v>
      </c>
      <c r="LPK4" s="15" t="s">
        <v>12</v>
      </c>
      <c r="LPL4" s="15" t="s">
        <v>12</v>
      </c>
      <c r="LPM4" s="15" t="s">
        <v>12</v>
      </c>
      <c r="LPN4" s="15" t="s">
        <v>12</v>
      </c>
      <c r="LPO4" s="15" t="s">
        <v>12</v>
      </c>
      <c r="LPP4" s="15" t="s">
        <v>12</v>
      </c>
      <c r="LPQ4" s="15" t="s">
        <v>12</v>
      </c>
      <c r="LPR4" s="15" t="s">
        <v>12</v>
      </c>
      <c r="LPS4" s="15" t="s">
        <v>12</v>
      </c>
      <c r="LPT4" s="15" t="s">
        <v>12</v>
      </c>
      <c r="LPU4" s="15" t="s">
        <v>12</v>
      </c>
      <c r="LPV4" s="15" t="s">
        <v>12</v>
      </c>
      <c r="LPW4" s="15" t="s">
        <v>12</v>
      </c>
      <c r="LPX4" s="15" t="s">
        <v>12</v>
      </c>
      <c r="LPY4" s="15" t="s">
        <v>12</v>
      </c>
      <c r="LPZ4" s="15" t="s">
        <v>12</v>
      </c>
      <c r="LQA4" s="15" t="s">
        <v>12</v>
      </c>
      <c r="LQB4" s="15" t="s">
        <v>12</v>
      </c>
      <c r="LQC4" s="15" t="s">
        <v>12</v>
      </c>
      <c r="LQD4" s="15" t="s">
        <v>12</v>
      </c>
      <c r="LQE4" s="15" t="s">
        <v>12</v>
      </c>
      <c r="LQF4" s="15" t="s">
        <v>12</v>
      </c>
      <c r="LQG4" s="15" t="s">
        <v>12</v>
      </c>
      <c r="LQH4" s="15" t="s">
        <v>12</v>
      </c>
      <c r="LQI4" s="15" t="s">
        <v>12</v>
      </c>
      <c r="LQJ4" s="15" t="s">
        <v>12</v>
      </c>
      <c r="LQK4" s="15" t="s">
        <v>12</v>
      </c>
      <c r="LQL4" s="15" t="s">
        <v>12</v>
      </c>
      <c r="LQM4" s="15" t="s">
        <v>12</v>
      </c>
      <c r="LQN4" s="15" t="s">
        <v>12</v>
      </c>
      <c r="LQO4" s="15" t="s">
        <v>12</v>
      </c>
      <c r="LQP4" s="15" t="s">
        <v>12</v>
      </c>
      <c r="LQQ4" s="15" t="s">
        <v>12</v>
      </c>
      <c r="LQR4" s="15" t="s">
        <v>12</v>
      </c>
      <c r="LQS4" s="15" t="s">
        <v>12</v>
      </c>
      <c r="LQT4" s="15" t="s">
        <v>12</v>
      </c>
      <c r="LQU4" s="15" t="s">
        <v>12</v>
      </c>
      <c r="LQV4" s="15" t="s">
        <v>12</v>
      </c>
      <c r="LQW4" s="15" t="s">
        <v>12</v>
      </c>
      <c r="LQX4" s="15" t="s">
        <v>12</v>
      </c>
      <c r="LQY4" s="15" t="s">
        <v>12</v>
      </c>
      <c r="LQZ4" s="15" t="s">
        <v>12</v>
      </c>
      <c r="LRA4" s="15" t="s">
        <v>12</v>
      </c>
      <c r="LRB4" s="15" t="s">
        <v>12</v>
      </c>
      <c r="LRC4" s="15" t="s">
        <v>12</v>
      </c>
      <c r="LRD4" s="15" t="s">
        <v>12</v>
      </c>
      <c r="LRE4" s="15" t="s">
        <v>12</v>
      </c>
      <c r="LRF4" s="15" t="s">
        <v>12</v>
      </c>
      <c r="LRG4" s="15" t="s">
        <v>12</v>
      </c>
      <c r="LRH4" s="15" t="s">
        <v>12</v>
      </c>
      <c r="LRI4" s="15" t="s">
        <v>12</v>
      </c>
      <c r="LRJ4" s="15" t="s">
        <v>12</v>
      </c>
      <c r="LRK4" s="15" t="s">
        <v>12</v>
      </c>
      <c r="LRL4" s="15" t="s">
        <v>12</v>
      </c>
      <c r="LRM4" s="15" t="s">
        <v>12</v>
      </c>
      <c r="LRN4" s="15" t="s">
        <v>12</v>
      </c>
      <c r="LRO4" s="15" t="s">
        <v>12</v>
      </c>
      <c r="LRP4" s="15" t="s">
        <v>12</v>
      </c>
      <c r="LRQ4" s="15" t="s">
        <v>12</v>
      </c>
      <c r="LRR4" s="15" t="s">
        <v>12</v>
      </c>
      <c r="LRS4" s="15" t="s">
        <v>12</v>
      </c>
      <c r="LRT4" s="15" t="s">
        <v>12</v>
      </c>
      <c r="LRU4" s="15" t="s">
        <v>12</v>
      </c>
      <c r="LRV4" s="15" t="s">
        <v>12</v>
      </c>
      <c r="LRW4" s="15" t="s">
        <v>12</v>
      </c>
      <c r="LRX4" s="15" t="s">
        <v>12</v>
      </c>
      <c r="LRY4" s="15" t="s">
        <v>12</v>
      </c>
      <c r="LRZ4" s="15" t="s">
        <v>12</v>
      </c>
      <c r="LSA4" s="15" t="s">
        <v>12</v>
      </c>
      <c r="LSB4" s="15" t="s">
        <v>12</v>
      </c>
      <c r="LSC4" s="15" t="s">
        <v>12</v>
      </c>
      <c r="LSD4" s="15" t="s">
        <v>12</v>
      </c>
      <c r="LSE4" s="15" t="s">
        <v>12</v>
      </c>
      <c r="LSF4" s="15" t="s">
        <v>12</v>
      </c>
      <c r="LSG4" s="15" t="s">
        <v>12</v>
      </c>
      <c r="LSH4" s="15" t="s">
        <v>12</v>
      </c>
      <c r="LSI4" s="15" t="s">
        <v>12</v>
      </c>
      <c r="LSJ4" s="15" t="s">
        <v>12</v>
      </c>
      <c r="LSK4" s="15" t="s">
        <v>12</v>
      </c>
      <c r="LSL4" s="15" t="s">
        <v>12</v>
      </c>
      <c r="LSM4" s="15" t="s">
        <v>12</v>
      </c>
      <c r="LSN4" s="15" t="s">
        <v>12</v>
      </c>
      <c r="LSO4" s="15" t="s">
        <v>12</v>
      </c>
      <c r="LSP4" s="15" t="s">
        <v>12</v>
      </c>
      <c r="LSQ4" s="15" t="s">
        <v>12</v>
      </c>
      <c r="LSR4" s="15" t="s">
        <v>12</v>
      </c>
      <c r="LSS4" s="15" t="s">
        <v>12</v>
      </c>
      <c r="LST4" s="15" t="s">
        <v>12</v>
      </c>
      <c r="LSU4" s="15" t="s">
        <v>12</v>
      </c>
      <c r="LSV4" s="15" t="s">
        <v>12</v>
      </c>
      <c r="LSW4" s="15" t="s">
        <v>12</v>
      </c>
      <c r="LSX4" s="15" t="s">
        <v>12</v>
      </c>
      <c r="LSY4" s="15" t="s">
        <v>12</v>
      </c>
      <c r="LSZ4" s="15" t="s">
        <v>12</v>
      </c>
      <c r="LTA4" s="15" t="s">
        <v>12</v>
      </c>
      <c r="LTB4" s="15" t="s">
        <v>12</v>
      </c>
      <c r="LTC4" s="15" t="s">
        <v>12</v>
      </c>
      <c r="LTD4" s="15" t="s">
        <v>12</v>
      </c>
      <c r="LTE4" s="15" t="s">
        <v>12</v>
      </c>
      <c r="LTF4" s="15" t="s">
        <v>12</v>
      </c>
      <c r="LTG4" s="15" t="s">
        <v>12</v>
      </c>
      <c r="LTH4" s="15" t="s">
        <v>12</v>
      </c>
      <c r="LTI4" s="15" t="s">
        <v>12</v>
      </c>
      <c r="LTJ4" s="15" t="s">
        <v>12</v>
      </c>
      <c r="LTK4" s="15" t="s">
        <v>12</v>
      </c>
      <c r="LTL4" s="15" t="s">
        <v>12</v>
      </c>
      <c r="LTM4" s="15" t="s">
        <v>12</v>
      </c>
      <c r="LTN4" s="15" t="s">
        <v>12</v>
      </c>
      <c r="LTO4" s="15" t="s">
        <v>12</v>
      </c>
      <c r="LTP4" s="15" t="s">
        <v>12</v>
      </c>
      <c r="LTQ4" s="15" t="s">
        <v>12</v>
      </c>
      <c r="LTR4" s="15" t="s">
        <v>12</v>
      </c>
      <c r="LTS4" s="15" t="s">
        <v>12</v>
      </c>
      <c r="LTT4" s="15" t="s">
        <v>12</v>
      </c>
      <c r="LTU4" s="15" t="s">
        <v>12</v>
      </c>
      <c r="LTV4" s="15" t="s">
        <v>12</v>
      </c>
      <c r="LTW4" s="15" t="s">
        <v>12</v>
      </c>
      <c r="LTX4" s="15" t="s">
        <v>12</v>
      </c>
      <c r="LTY4" s="15" t="s">
        <v>12</v>
      </c>
      <c r="LTZ4" s="15" t="s">
        <v>12</v>
      </c>
      <c r="LUA4" s="15" t="s">
        <v>12</v>
      </c>
      <c r="LUB4" s="15" t="s">
        <v>12</v>
      </c>
      <c r="LUC4" s="15" t="s">
        <v>12</v>
      </c>
      <c r="LUD4" s="15" t="s">
        <v>12</v>
      </c>
      <c r="LUE4" s="15" t="s">
        <v>12</v>
      </c>
      <c r="LUF4" s="15" t="s">
        <v>12</v>
      </c>
      <c r="LUG4" s="15" t="s">
        <v>12</v>
      </c>
      <c r="LUH4" s="15" t="s">
        <v>12</v>
      </c>
      <c r="LUI4" s="15" t="s">
        <v>12</v>
      </c>
      <c r="LUJ4" s="15" t="s">
        <v>12</v>
      </c>
      <c r="LUK4" s="15" t="s">
        <v>12</v>
      </c>
      <c r="LUL4" s="15" t="s">
        <v>12</v>
      </c>
      <c r="LUM4" s="15" t="s">
        <v>12</v>
      </c>
      <c r="LUN4" s="15" t="s">
        <v>12</v>
      </c>
      <c r="LUO4" s="15" t="s">
        <v>12</v>
      </c>
      <c r="LUP4" s="15" t="s">
        <v>12</v>
      </c>
      <c r="LUQ4" s="15" t="s">
        <v>12</v>
      </c>
      <c r="LUR4" s="15" t="s">
        <v>12</v>
      </c>
      <c r="LUS4" s="15" t="s">
        <v>12</v>
      </c>
      <c r="LUT4" s="15" t="s">
        <v>12</v>
      </c>
      <c r="LUU4" s="15" t="s">
        <v>12</v>
      </c>
      <c r="LUV4" s="15" t="s">
        <v>12</v>
      </c>
      <c r="LUW4" s="15" t="s">
        <v>12</v>
      </c>
      <c r="LUX4" s="15" t="s">
        <v>12</v>
      </c>
      <c r="LUY4" s="15" t="s">
        <v>12</v>
      </c>
      <c r="LUZ4" s="15" t="s">
        <v>12</v>
      </c>
      <c r="LVA4" s="15" t="s">
        <v>12</v>
      </c>
      <c r="LVB4" s="15" t="s">
        <v>12</v>
      </c>
      <c r="LVC4" s="15" t="s">
        <v>12</v>
      </c>
      <c r="LVD4" s="15" t="s">
        <v>12</v>
      </c>
      <c r="LVE4" s="15" t="s">
        <v>12</v>
      </c>
      <c r="LVF4" s="15" t="s">
        <v>12</v>
      </c>
      <c r="LVG4" s="15" t="s">
        <v>12</v>
      </c>
      <c r="LVH4" s="15" t="s">
        <v>12</v>
      </c>
      <c r="LVI4" s="15" t="s">
        <v>12</v>
      </c>
      <c r="LVJ4" s="15" t="s">
        <v>12</v>
      </c>
      <c r="LVK4" s="15" t="s">
        <v>12</v>
      </c>
      <c r="LVL4" s="15" t="s">
        <v>12</v>
      </c>
      <c r="LVM4" s="15" t="s">
        <v>12</v>
      </c>
      <c r="LVN4" s="15" t="s">
        <v>12</v>
      </c>
      <c r="LVO4" s="15" t="s">
        <v>12</v>
      </c>
      <c r="LVP4" s="15" t="s">
        <v>12</v>
      </c>
      <c r="LVQ4" s="15" t="s">
        <v>12</v>
      </c>
      <c r="LVR4" s="15" t="s">
        <v>12</v>
      </c>
      <c r="LVS4" s="15" t="s">
        <v>12</v>
      </c>
      <c r="LVT4" s="15" t="s">
        <v>12</v>
      </c>
      <c r="LVU4" s="15" t="s">
        <v>12</v>
      </c>
      <c r="LVV4" s="15" t="s">
        <v>12</v>
      </c>
      <c r="LVW4" s="15" t="s">
        <v>12</v>
      </c>
      <c r="LVX4" s="15" t="s">
        <v>12</v>
      </c>
      <c r="LVY4" s="15" t="s">
        <v>12</v>
      </c>
      <c r="LVZ4" s="15" t="s">
        <v>12</v>
      </c>
      <c r="LWA4" s="15" t="s">
        <v>12</v>
      </c>
      <c r="LWB4" s="15" t="s">
        <v>12</v>
      </c>
      <c r="LWC4" s="15" t="s">
        <v>12</v>
      </c>
      <c r="LWD4" s="15" t="s">
        <v>12</v>
      </c>
      <c r="LWE4" s="15" t="s">
        <v>12</v>
      </c>
      <c r="LWF4" s="15" t="s">
        <v>12</v>
      </c>
      <c r="LWG4" s="15" t="s">
        <v>12</v>
      </c>
      <c r="LWH4" s="15" t="s">
        <v>12</v>
      </c>
      <c r="LWI4" s="15" t="s">
        <v>12</v>
      </c>
      <c r="LWJ4" s="15" t="s">
        <v>12</v>
      </c>
      <c r="LWK4" s="15" t="s">
        <v>12</v>
      </c>
      <c r="LWL4" s="15" t="s">
        <v>12</v>
      </c>
      <c r="LWM4" s="15" t="s">
        <v>12</v>
      </c>
      <c r="LWN4" s="15" t="s">
        <v>12</v>
      </c>
      <c r="LWO4" s="15" t="s">
        <v>12</v>
      </c>
      <c r="LWP4" s="15" t="s">
        <v>12</v>
      </c>
      <c r="LWQ4" s="15" t="s">
        <v>12</v>
      </c>
      <c r="LWR4" s="15" t="s">
        <v>12</v>
      </c>
      <c r="LWS4" s="15" t="s">
        <v>12</v>
      </c>
      <c r="LWT4" s="15" t="s">
        <v>12</v>
      </c>
      <c r="LWU4" s="15" t="s">
        <v>12</v>
      </c>
      <c r="LWV4" s="15" t="s">
        <v>12</v>
      </c>
      <c r="LWW4" s="15" t="s">
        <v>12</v>
      </c>
      <c r="LWX4" s="15" t="s">
        <v>12</v>
      </c>
      <c r="LWY4" s="15" t="s">
        <v>12</v>
      </c>
      <c r="LWZ4" s="15" t="s">
        <v>12</v>
      </c>
      <c r="LXA4" s="15" t="s">
        <v>12</v>
      </c>
      <c r="LXB4" s="15" t="s">
        <v>12</v>
      </c>
      <c r="LXC4" s="15" t="s">
        <v>12</v>
      </c>
      <c r="LXD4" s="15" t="s">
        <v>12</v>
      </c>
      <c r="LXE4" s="15" t="s">
        <v>12</v>
      </c>
      <c r="LXF4" s="15" t="s">
        <v>12</v>
      </c>
      <c r="LXG4" s="15" t="s">
        <v>12</v>
      </c>
      <c r="LXH4" s="15" t="s">
        <v>12</v>
      </c>
      <c r="LXI4" s="15" t="s">
        <v>12</v>
      </c>
      <c r="LXJ4" s="15" t="s">
        <v>12</v>
      </c>
      <c r="LXK4" s="15" t="s">
        <v>12</v>
      </c>
      <c r="LXL4" s="15" t="s">
        <v>12</v>
      </c>
      <c r="LXM4" s="15" t="s">
        <v>12</v>
      </c>
      <c r="LXN4" s="15" t="s">
        <v>12</v>
      </c>
      <c r="LXO4" s="15" t="s">
        <v>12</v>
      </c>
      <c r="LXP4" s="15" t="s">
        <v>12</v>
      </c>
      <c r="LXQ4" s="15" t="s">
        <v>12</v>
      </c>
      <c r="LXR4" s="15" t="s">
        <v>12</v>
      </c>
      <c r="LXS4" s="15" t="s">
        <v>12</v>
      </c>
      <c r="LXT4" s="15" t="s">
        <v>12</v>
      </c>
      <c r="LXU4" s="15" t="s">
        <v>12</v>
      </c>
      <c r="LXV4" s="15" t="s">
        <v>12</v>
      </c>
      <c r="LXW4" s="15" t="s">
        <v>12</v>
      </c>
      <c r="LXX4" s="15" t="s">
        <v>12</v>
      </c>
      <c r="LXY4" s="15" t="s">
        <v>12</v>
      </c>
      <c r="LXZ4" s="15" t="s">
        <v>12</v>
      </c>
      <c r="LYA4" s="15" t="s">
        <v>12</v>
      </c>
      <c r="LYB4" s="15" t="s">
        <v>12</v>
      </c>
      <c r="LYC4" s="15" t="s">
        <v>12</v>
      </c>
      <c r="LYD4" s="15" t="s">
        <v>12</v>
      </c>
      <c r="LYE4" s="15" t="s">
        <v>12</v>
      </c>
      <c r="LYF4" s="15" t="s">
        <v>12</v>
      </c>
      <c r="LYG4" s="15" t="s">
        <v>12</v>
      </c>
      <c r="LYH4" s="15" t="s">
        <v>12</v>
      </c>
      <c r="LYI4" s="15" t="s">
        <v>12</v>
      </c>
      <c r="LYJ4" s="15" t="s">
        <v>12</v>
      </c>
      <c r="LYK4" s="15" t="s">
        <v>12</v>
      </c>
      <c r="LYL4" s="15" t="s">
        <v>12</v>
      </c>
      <c r="LYM4" s="15" t="s">
        <v>12</v>
      </c>
      <c r="LYN4" s="15" t="s">
        <v>12</v>
      </c>
      <c r="LYO4" s="15" t="s">
        <v>12</v>
      </c>
      <c r="LYP4" s="15" t="s">
        <v>12</v>
      </c>
      <c r="LYQ4" s="15" t="s">
        <v>12</v>
      </c>
      <c r="LYR4" s="15" t="s">
        <v>12</v>
      </c>
      <c r="LYS4" s="15" t="s">
        <v>12</v>
      </c>
      <c r="LYT4" s="15" t="s">
        <v>12</v>
      </c>
      <c r="LYU4" s="15" t="s">
        <v>12</v>
      </c>
      <c r="LYV4" s="15" t="s">
        <v>12</v>
      </c>
      <c r="LYW4" s="15" t="s">
        <v>12</v>
      </c>
      <c r="LYX4" s="15" t="s">
        <v>12</v>
      </c>
      <c r="LYY4" s="15" t="s">
        <v>12</v>
      </c>
      <c r="LYZ4" s="15" t="s">
        <v>12</v>
      </c>
      <c r="LZA4" s="15" t="s">
        <v>12</v>
      </c>
      <c r="LZB4" s="15" t="s">
        <v>12</v>
      </c>
      <c r="LZC4" s="15" t="s">
        <v>12</v>
      </c>
      <c r="LZD4" s="15" t="s">
        <v>12</v>
      </c>
      <c r="LZE4" s="15" t="s">
        <v>12</v>
      </c>
      <c r="LZF4" s="15" t="s">
        <v>12</v>
      </c>
      <c r="LZG4" s="15" t="s">
        <v>12</v>
      </c>
      <c r="LZH4" s="15" t="s">
        <v>12</v>
      </c>
      <c r="LZI4" s="15" t="s">
        <v>12</v>
      </c>
      <c r="LZJ4" s="15" t="s">
        <v>12</v>
      </c>
      <c r="LZK4" s="15" t="s">
        <v>12</v>
      </c>
      <c r="LZL4" s="15" t="s">
        <v>12</v>
      </c>
      <c r="LZM4" s="15" t="s">
        <v>12</v>
      </c>
      <c r="LZN4" s="15" t="s">
        <v>12</v>
      </c>
      <c r="LZO4" s="15" t="s">
        <v>12</v>
      </c>
      <c r="LZP4" s="15" t="s">
        <v>12</v>
      </c>
      <c r="LZQ4" s="15" t="s">
        <v>12</v>
      </c>
      <c r="LZR4" s="15" t="s">
        <v>12</v>
      </c>
      <c r="LZS4" s="15" t="s">
        <v>12</v>
      </c>
      <c r="LZT4" s="15" t="s">
        <v>12</v>
      </c>
      <c r="LZU4" s="15" t="s">
        <v>12</v>
      </c>
      <c r="LZV4" s="15" t="s">
        <v>12</v>
      </c>
      <c r="LZW4" s="15" t="s">
        <v>12</v>
      </c>
      <c r="LZX4" s="15" t="s">
        <v>12</v>
      </c>
      <c r="LZY4" s="15" t="s">
        <v>12</v>
      </c>
      <c r="LZZ4" s="15" t="s">
        <v>12</v>
      </c>
      <c r="MAA4" s="15" t="s">
        <v>12</v>
      </c>
      <c r="MAB4" s="15" t="s">
        <v>12</v>
      </c>
      <c r="MAC4" s="15" t="s">
        <v>12</v>
      </c>
      <c r="MAD4" s="15" t="s">
        <v>12</v>
      </c>
      <c r="MAE4" s="15" t="s">
        <v>12</v>
      </c>
      <c r="MAF4" s="15" t="s">
        <v>12</v>
      </c>
      <c r="MAG4" s="15" t="s">
        <v>12</v>
      </c>
      <c r="MAH4" s="15" t="s">
        <v>12</v>
      </c>
      <c r="MAI4" s="15" t="s">
        <v>12</v>
      </c>
      <c r="MAJ4" s="15" t="s">
        <v>12</v>
      </c>
      <c r="MAK4" s="15" t="s">
        <v>12</v>
      </c>
      <c r="MAL4" s="15" t="s">
        <v>12</v>
      </c>
      <c r="MAM4" s="15" t="s">
        <v>12</v>
      </c>
      <c r="MAN4" s="15" t="s">
        <v>12</v>
      </c>
      <c r="MAO4" s="15" t="s">
        <v>12</v>
      </c>
      <c r="MAP4" s="15" t="s">
        <v>12</v>
      </c>
      <c r="MAQ4" s="15" t="s">
        <v>12</v>
      </c>
      <c r="MAR4" s="15" t="s">
        <v>12</v>
      </c>
      <c r="MAS4" s="15" t="s">
        <v>12</v>
      </c>
      <c r="MAT4" s="15" t="s">
        <v>12</v>
      </c>
      <c r="MAU4" s="15" t="s">
        <v>12</v>
      </c>
      <c r="MAV4" s="15" t="s">
        <v>12</v>
      </c>
      <c r="MAW4" s="15" t="s">
        <v>12</v>
      </c>
      <c r="MAX4" s="15" t="s">
        <v>12</v>
      </c>
      <c r="MAY4" s="15" t="s">
        <v>12</v>
      </c>
      <c r="MAZ4" s="15" t="s">
        <v>12</v>
      </c>
      <c r="MBA4" s="15" t="s">
        <v>12</v>
      </c>
      <c r="MBB4" s="15" t="s">
        <v>12</v>
      </c>
      <c r="MBC4" s="15" t="s">
        <v>12</v>
      </c>
      <c r="MBD4" s="15" t="s">
        <v>12</v>
      </c>
      <c r="MBE4" s="15" t="s">
        <v>12</v>
      </c>
      <c r="MBF4" s="15" t="s">
        <v>12</v>
      </c>
      <c r="MBG4" s="15" t="s">
        <v>12</v>
      </c>
      <c r="MBH4" s="15" t="s">
        <v>12</v>
      </c>
      <c r="MBI4" s="15" t="s">
        <v>12</v>
      </c>
      <c r="MBJ4" s="15" t="s">
        <v>12</v>
      </c>
      <c r="MBK4" s="15" t="s">
        <v>12</v>
      </c>
      <c r="MBL4" s="15" t="s">
        <v>12</v>
      </c>
      <c r="MBM4" s="15" t="s">
        <v>12</v>
      </c>
      <c r="MBN4" s="15" t="s">
        <v>12</v>
      </c>
      <c r="MBO4" s="15" t="s">
        <v>12</v>
      </c>
      <c r="MBP4" s="15" t="s">
        <v>12</v>
      </c>
      <c r="MBQ4" s="15" t="s">
        <v>12</v>
      </c>
      <c r="MBR4" s="15" t="s">
        <v>12</v>
      </c>
      <c r="MBS4" s="15" t="s">
        <v>12</v>
      </c>
      <c r="MBT4" s="15" t="s">
        <v>12</v>
      </c>
      <c r="MBU4" s="15" t="s">
        <v>12</v>
      </c>
      <c r="MBV4" s="15" t="s">
        <v>12</v>
      </c>
      <c r="MBW4" s="15" t="s">
        <v>12</v>
      </c>
      <c r="MBX4" s="15" t="s">
        <v>12</v>
      </c>
      <c r="MBY4" s="15" t="s">
        <v>12</v>
      </c>
      <c r="MBZ4" s="15" t="s">
        <v>12</v>
      </c>
      <c r="MCA4" s="15" t="s">
        <v>12</v>
      </c>
      <c r="MCB4" s="15" t="s">
        <v>12</v>
      </c>
      <c r="MCC4" s="15" t="s">
        <v>12</v>
      </c>
      <c r="MCD4" s="15" t="s">
        <v>12</v>
      </c>
      <c r="MCE4" s="15" t="s">
        <v>12</v>
      </c>
      <c r="MCF4" s="15" t="s">
        <v>12</v>
      </c>
      <c r="MCG4" s="15" t="s">
        <v>12</v>
      </c>
      <c r="MCH4" s="15" t="s">
        <v>12</v>
      </c>
      <c r="MCI4" s="15" t="s">
        <v>12</v>
      </c>
      <c r="MCJ4" s="15" t="s">
        <v>12</v>
      </c>
      <c r="MCK4" s="15" t="s">
        <v>12</v>
      </c>
      <c r="MCL4" s="15" t="s">
        <v>12</v>
      </c>
      <c r="MCM4" s="15" t="s">
        <v>12</v>
      </c>
      <c r="MCN4" s="15" t="s">
        <v>12</v>
      </c>
      <c r="MCO4" s="15" t="s">
        <v>12</v>
      </c>
      <c r="MCP4" s="15" t="s">
        <v>12</v>
      </c>
      <c r="MCQ4" s="15" t="s">
        <v>12</v>
      </c>
      <c r="MCR4" s="15" t="s">
        <v>12</v>
      </c>
      <c r="MCS4" s="15" t="s">
        <v>12</v>
      </c>
      <c r="MCT4" s="15" t="s">
        <v>12</v>
      </c>
      <c r="MCU4" s="15" t="s">
        <v>12</v>
      </c>
      <c r="MCV4" s="15" t="s">
        <v>12</v>
      </c>
      <c r="MCW4" s="15" t="s">
        <v>12</v>
      </c>
      <c r="MCX4" s="15" t="s">
        <v>12</v>
      </c>
      <c r="MCY4" s="15" t="s">
        <v>12</v>
      </c>
      <c r="MCZ4" s="15" t="s">
        <v>12</v>
      </c>
      <c r="MDA4" s="15" t="s">
        <v>12</v>
      </c>
      <c r="MDB4" s="15" t="s">
        <v>12</v>
      </c>
      <c r="MDC4" s="15" t="s">
        <v>12</v>
      </c>
      <c r="MDD4" s="15" t="s">
        <v>12</v>
      </c>
      <c r="MDE4" s="15" t="s">
        <v>12</v>
      </c>
      <c r="MDF4" s="15" t="s">
        <v>12</v>
      </c>
      <c r="MDG4" s="15" t="s">
        <v>12</v>
      </c>
      <c r="MDH4" s="15" t="s">
        <v>12</v>
      </c>
      <c r="MDI4" s="15" t="s">
        <v>12</v>
      </c>
      <c r="MDJ4" s="15" t="s">
        <v>12</v>
      </c>
      <c r="MDK4" s="15" t="s">
        <v>12</v>
      </c>
      <c r="MDL4" s="15" t="s">
        <v>12</v>
      </c>
      <c r="MDM4" s="15" t="s">
        <v>12</v>
      </c>
      <c r="MDN4" s="15" t="s">
        <v>12</v>
      </c>
      <c r="MDO4" s="15" t="s">
        <v>12</v>
      </c>
      <c r="MDP4" s="15" t="s">
        <v>12</v>
      </c>
      <c r="MDQ4" s="15" t="s">
        <v>12</v>
      </c>
      <c r="MDR4" s="15" t="s">
        <v>12</v>
      </c>
      <c r="MDS4" s="15" t="s">
        <v>12</v>
      </c>
      <c r="MDT4" s="15" t="s">
        <v>12</v>
      </c>
      <c r="MDU4" s="15" t="s">
        <v>12</v>
      </c>
      <c r="MDV4" s="15" t="s">
        <v>12</v>
      </c>
      <c r="MDW4" s="15" t="s">
        <v>12</v>
      </c>
      <c r="MDX4" s="15" t="s">
        <v>12</v>
      </c>
      <c r="MDY4" s="15" t="s">
        <v>12</v>
      </c>
      <c r="MDZ4" s="15" t="s">
        <v>12</v>
      </c>
      <c r="MEA4" s="15" t="s">
        <v>12</v>
      </c>
      <c r="MEB4" s="15" t="s">
        <v>12</v>
      </c>
      <c r="MEC4" s="15" t="s">
        <v>12</v>
      </c>
      <c r="MED4" s="15" t="s">
        <v>12</v>
      </c>
      <c r="MEE4" s="15" t="s">
        <v>12</v>
      </c>
      <c r="MEF4" s="15" t="s">
        <v>12</v>
      </c>
      <c r="MEG4" s="15" t="s">
        <v>12</v>
      </c>
      <c r="MEH4" s="15" t="s">
        <v>12</v>
      </c>
      <c r="MEI4" s="15" t="s">
        <v>12</v>
      </c>
      <c r="MEJ4" s="15" t="s">
        <v>12</v>
      </c>
      <c r="MEK4" s="15" t="s">
        <v>12</v>
      </c>
      <c r="MEL4" s="15" t="s">
        <v>12</v>
      </c>
      <c r="MEM4" s="15" t="s">
        <v>12</v>
      </c>
      <c r="MEN4" s="15" t="s">
        <v>12</v>
      </c>
      <c r="MEO4" s="15" t="s">
        <v>12</v>
      </c>
      <c r="MEP4" s="15" t="s">
        <v>12</v>
      </c>
      <c r="MEQ4" s="15" t="s">
        <v>12</v>
      </c>
      <c r="MER4" s="15" t="s">
        <v>12</v>
      </c>
      <c r="MES4" s="15" t="s">
        <v>12</v>
      </c>
      <c r="MET4" s="15" t="s">
        <v>12</v>
      </c>
      <c r="MEU4" s="15" t="s">
        <v>12</v>
      </c>
      <c r="MEV4" s="15" t="s">
        <v>12</v>
      </c>
      <c r="MEW4" s="15" t="s">
        <v>12</v>
      </c>
      <c r="MEX4" s="15" t="s">
        <v>12</v>
      </c>
      <c r="MEY4" s="15" t="s">
        <v>12</v>
      </c>
      <c r="MEZ4" s="15" t="s">
        <v>12</v>
      </c>
      <c r="MFA4" s="15" t="s">
        <v>12</v>
      </c>
      <c r="MFB4" s="15" t="s">
        <v>12</v>
      </c>
      <c r="MFC4" s="15" t="s">
        <v>12</v>
      </c>
      <c r="MFD4" s="15" t="s">
        <v>12</v>
      </c>
      <c r="MFE4" s="15" t="s">
        <v>12</v>
      </c>
      <c r="MFF4" s="15" t="s">
        <v>12</v>
      </c>
      <c r="MFG4" s="15" t="s">
        <v>12</v>
      </c>
      <c r="MFH4" s="15" t="s">
        <v>12</v>
      </c>
      <c r="MFI4" s="15" t="s">
        <v>12</v>
      </c>
      <c r="MFJ4" s="15" t="s">
        <v>12</v>
      </c>
      <c r="MFK4" s="15" t="s">
        <v>12</v>
      </c>
      <c r="MFL4" s="15" t="s">
        <v>12</v>
      </c>
      <c r="MFM4" s="15" t="s">
        <v>12</v>
      </c>
      <c r="MFN4" s="15" t="s">
        <v>12</v>
      </c>
      <c r="MFO4" s="15" t="s">
        <v>12</v>
      </c>
      <c r="MFP4" s="15" t="s">
        <v>12</v>
      </c>
      <c r="MFQ4" s="15" t="s">
        <v>12</v>
      </c>
      <c r="MFR4" s="15" t="s">
        <v>12</v>
      </c>
      <c r="MFS4" s="15" t="s">
        <v>12</v>
      </c>
      <c r="MFT4" s="15" t="s">
        <v>12</v>
      </c>
      <c r="MFU4" s="15" t="s">
        <v>12</v>
      </c>
      <c r="MFV4" s="15" t="s">
        <v>12</v>
      </c>
      <c r="MFW4" s="15" t="s">
        <v>12</v>
      </c>
      <c r="MFX4" s="15" t="s">
        <v>12</v>
      </c>
      <c r="MFY4" s="15" t="s">
        <v>12</v>
      </c>
      <c r="MFZ4" s="15" t="s">
        <v>12</v>
      </c>
      <c r="MGA4" s="15" t="s">
        <v>12</v>
      </c>
      <c r="MGB4" s="15" t="s">
        <v>12</v>
      </c>
      <c r="MGC4" s="15" t="s">
        <v>12</v>
      </c>
      <c r="MGD4" s="15" t="s">
        <v>12</v>
      </c>
      <c r="MGE4" s="15" t="s">
        <v>12</v>
      </c>
      <c r="MGF4" s="15" t="s">
        <v>12</v>
      </c>
      <c r="MGG4" s="15" t="s">
        <v>12</v>
      </c>
      <c r="MGH4" s="15" t="s">
        <v>12</v>
      </c>
      <c r="MGI4" s="15" t="s">
        <v>12</v>
      </c>
      <c r="MGJ4" s="15" t="s">
        <v>12</v>
      </c>
      <c r="MGK4" s="15" t="s">
        <v>12</v>
      </c>
      <c r="MGL4" s="15" t="s">
        <v>12</v>
      </c>
      <c r="MGM4" s="15" t="s">
        <v>12</v>
      </c>
      <c r="MGN4" s="15" t="s">
        <v>12</v>
      </c>
      <c r="MGO4" s="15" t="s">
        <v>12</v>
      </c>
      <c r="MGP4" s="15" t="s">
        <v>12</v>
      </c>
      <c r="MGQ4" s="15" t="s">
        <v>12</v>
      </c>
      <c r="MGR4" s="15" t="s">
        <v>12</v>
      </c>
      <c r="MGS4" s="15" t="s">
        <v>12</v>
      </c>
      <c r="MGT4" s="15" t="s">
        <v>12</v>
      </c>
      <c r="MGU4" s="15" t="s">
        <v>12</v>
      </c>
      <c r="MGV4" s="15" t="s">
        <v>12</v>
      </c>
      <c r="MGW4" s="15" t="s">
        <v>12</v>
      </c>
      <c r="MGX4" s="15" t="s">
        <v>12</v>
      </c>
      <c r="MGY4" s="15" t="s">
        <v>12</v>
      </c>
      <c r="MGZ4" s="15" t="s">
        <v>12</v>
      </c>
      <c r="MHA4" s="15" t="s">
        <v>12</v>
      </c>
      <c r="MHB4" s="15" t="s">
        <v>12</v>
      </c>
      <c r="MHC4" s="15" t="s">
        <v>12</v>
      </c>
      <c r="MHD4" s="15" t="s">
        <v>12</v>
      </c>
      <c r="MHE4" s="15" t="s">
        <v>12</v>
      </c>
      <c r="MHF4" s="15" t="s">
        <v>12</v>
      </c>
      <c r="MHG4" s="15" t="s">
        <v>12</v>
      </c>
      <c r="MHH4" s="15" t="s">
        <v>12</v>
      </c>
      <c r="MHI4" s="15" t="s">
        <v>12</v>
      </c>
      <c r="MHJ4" s="15" t="s">
        <v>12</v>
      </c>
      <c r="MHK4" s="15" t="s">
        <v>12</v>
      </c>
      <c r="MHL4" s="15" t="s">
        <v>12</v>
      </c>
      <c r="MHM4" s="15" t="s">
        <v>12</v>
      </c>
      <c r="MHN4" s="15" t="s">
        <v>12</v>
      </c>
      <c r="MHO4" s="15" t="s">
        <v>12</v>
      </c>
      <c r="MHP4" s="15" t="s">
        <v>12</v>
      </c>
      <c r="MHQ4" s="15" t="s">
        <v>12</v>
      </c>
      <c r="MHR4" s="15" t="s">
        <v>12</v>
      </c>
      <c r="MHS4" s="15" t="s">
        <v>12</v>
      </c>
      <c r="MHT4" s="15" t="s">
        <v>12</v>
      </c>
      <c r="MHU4" s="15" t="s">
        <v>12</v>
      </c>
      <c r="MHV4" s="15" t="s">
        <v>12</v>
      </c>
      <c r="MHW4" s="15" t="s">
        <v>12</v>
      </c>
      <c r="MHX4" s="15" t="s">
        <v>12</v>
      </c>
      <c r="MHY4" s="15" t="s">
        <v>12</v>
      </c>
      <c r="MHZ4" s="15" t="s">
        <v>12</v>
      </c>
      <c r="MIA4" s="15" t="s">
        <v>12</v>
      </c>
      <c r="MIB4" s="15" t="s">
        <v>12</v>
      </c>
      <c r="MIC4" s="15" t="s">
        <v>12</v>
      </c>
      <c r="MID4" s="15" t="s">
        <v>12</v>
      </c>
      <c r="MIE4" s="15" t="s">
        <v>12</v>
      </c>
      <c r="MIF4" s="15" t="s">
        <v>12</v>
      </c>
      <c r="MIG4" s="15" t="s">
        <v>12</v>
      </c>
      <c r="MIH4" s="15" t="s">
        <v>12</v>
      </c>
      <c r="MII4" s="15" t="s">
        <v>12</v>
      </c>
      <c r="MIJ4" s="15" t="s">
        <v>12</v>
      </c>
      <c r="MIK4" s="15" t="s">
        <v>12</v>
      </c>
      <c r="MIL4" s="15" t="s">
        <v>12</v>
      </c>
      <c r="MIM4" s="15" t="s">
        <v>12</v>
      </c>
      <c r="MIN4" s="15" t="s">
        <v>12</v>
      </c>
      <c r="MIO4" s="15" t="s">
        <v>12</v>
      </c>
      <c r="MIP4" s="15" t="s">
        <v>12</v>
      </c>
      <c r="MIQ4" s="15" t="s">
        <v>12</v>
      </c>
      <c r="MIR4" s="15" t="s">
        <v>12</v>
      </c>
      <c r="MIS4" s="15" t="s">
        <v>12</v>
      </c>
      <c r="MIT4" s="15" t="s">
        <v>12</v>
      </c>
      <c r="MIU4" s="15" t="s">
        <v>12</v>
      </c>
      <c r="MIV4" s="15" t="s">
        <v>12</v>
      </c>
      <c r="MIW4" s="15" t="s">
        <v>12</v>
      </c>
      <c r="MIX4" s="15" t="s">
        <v>12</v>
      </c>
      <c r="MIY4" s="15" t="s">
        <v>12</v>
      </c>
      <c r="MIZ4" s="15" t="s">
        <v>12</v>
      </c>
      <c r="MJA4" s="15" t="s">
        <v>12</v>
      </c>
      <c r="MJB4" s="15" t="s">
        <v>12</v>
      </c>
      <c r="MJC4" s="15" t="s">
        <v>12</v>
      </c>
      <c r="MJD4" s="15" t="s">
        <v>12</v>
      </c>
      <c r="MJE4" s="15" t="s">
        <v>12</v>
      </c>
      <c r="MJF4" s="15" t="s">
        <v>12</v>
      </c>
      <c r="MJG4" s="15" t="s">
        <v>12</v>
      </c>
      <c r="MJH4" s="15" t="s">
        <v>12</v>
      </c>
      <c r="MJI4" s="15" t="s">
        <v>12</v>
      </c>
      <c r="MJJ4" s="15" t="s">
        <v>12</v>
      </c>
      <c r="MJK4" s="15" t="s">
        <v>12</v>
      </c>
      <c r="MJL4" s="15" t="s">
        <v>12</v>
      </c>
      <c r="MJM4" s="15" t="s">
        <v>12</v>
      </c>
      <c r="MJN4" s="15" t="s">
        <v>12</v>
      </c>
      <c r="MJO4" s="15" t="s">
        <v>12</v>
      </c>
      <c r="MJP4" s="15" t="s">
        <v>12</v>
      </c>
      <c r="MJQ4" s="15" t="s">
        <v>12</v>
      </c>
      <c r="MJR4" s="15" t="s">
        <v>12</v>
      </c>
      <c r="MJS4" s="15" t="s">
        <v>12</v>
      </c>
      <c r="MJT4" s="15" t="s">
        <v>12</v>
      </c>
      <c r="MJU4" s="15" t="s">
        <v>12</v>
      </c>
      <c r="MJV4" s="15" t="s">
        <v>12</v>
      </c>
      <c r="MJW4" s="15" t="s">
        <v>12</v>
      </c>
      <c r="MJX4" s="15" t="s">
        <v>12</v>
      </c>
      <c r="MJY4" s="15" t="s">
        <v>12</v>
      </c>
      <c r="MJZ4" s="15" t="s">
        <v>12</v>
      </c>
      <c r="MKA4" s="15" t="s">
        <v>12</v>
      </c>
      <c r="MKB4" s="15" t="s">
        <v>12</v>
      </c>
      <c r="MKC4" s="15" t="s">
        <v>12</v>
      </c>
      <c r="MKD4" s="15" t="s">
        <v>12</v>
      </c>
      <c r="MKE4" s="15" t="s">
        <v>12</v>
      </c>
      <c r="MKF4" s="15" t="s">
        <v>12</v>
      </c>
      <c r="MKG4" s="15" t="s">
        <v>12</v>
      </c>
      <c r="MKH4" s="15" t="s">
        <v>12</v>
      </c>
      <c r="MKI4" s="15" t="s">
        <v>12</v>
      </c>
      <c r="MKJ4" s="15" t="s">
        <v>12</v>
      </c>
      <c r="MKK4" s="15" t="s">
        <v>12</v>
      </c>
      <c r="MKL4" s="15" t="s">
        <v>12</v>
      </c>
      <c r="MKM4" s="15" t="s">
        <v>12</v>
      </c>
      <c r="MKN4" s="15" t="s">
        <v>12</v>
      </c>
      <c r="MKO4" s="15" t="s">
        <v>12</v>
      </c>
      <c r="MKP4" s="15" t="s">
        <v>12</v>
      </c>
      <c r="MKQ4" s="15" t="s">
        <v>12</v>
      </c>
      <c r="MKR4" s="15" t="s">
        <v>12</v>
      </c>
      <c r="MKS4" s="15" t="s">
        <v>12</v>
      </c>
      <c r="MKT4" s="15" t="s">
        <v>12</v>
      </c>
      <c r="MKU4" s="15" t="s">
        <v>12</v>
      </c>
      <c r="MKV4" s="15" t="s">
        <v>12</v>
      </c>
      <c r="MKW4" s="15" t="s">
        <v>12</v>
      </c>
      <c r="MKX4" s="15" t="s">
        <v>12</v>
      </c>
      <c r="MKY4" s="15" t="s">
        <v>12</v>
      </c>
      <c r="MKZ4" s="15" t="s">
        <v>12</v>
      </c>
      <c r="MLA4" s="15" t="s">
        <v>12</v>
      </c>
      <c r="MLB4" s="15" t="s">
        <v>12</v>
      </c>
      <c r="MLC4" s="15" t="s">
        <v>12</v>
      </c>
      <c r="MLD4" s="15" t="s">
        <v>12</v>
      </c>
      <c r="MLE4" s="15" t="s">
        <v>12</v>
      </c>
      <c r="MLF4" s="15" t="s">
        <v>12</v>
      </c>
      <c r="MLG4" s="15" t="s">
        <v>12</v>
      </c>
      <c r="MLH4" s="15" t="s">
        <v>12</v>
      </c>
      <c r="MLI4" s="15" t="s">
        <v>12</v>
      </c>
      <c r="MLJ4" s="15" t="s">
        <v>12</v>
      </c>
      <c r="MLK4" s="15" t="s">
        <v>12</v>
      </c>
      <c r="MLL4" s="15" t="s">
        <v>12</v>
      </c>
      <c r="MLM4" s="15" t="s">
        <v>12</v>
      </c>
      <c r="MLN4" s="15" t="s">
        <v>12</v>
      </c>
      <c r="MLO4" s="15" t="s">
        <v>12</v>
      </c>
      <c r="MLP4" s="15" t="s">
        <v>12</v>
      </c>
      <c r="MLQ4" s="15" t="s">
        <v>12</v>
      </c>
      <c r="MLR4" s="15" t="s">
        <v>12</v>
      </c>
      <c r="MLS4" s="15" t="s">
        <v>12</v>
      </c>
      <c r="MLT4" s="15" t="s">
        <v>12</v>
      </c>
      <c r="MLU4" s="15" t="s">
        <v>12</v>
      </c>
      <c r="MLV4" s="15" t="s">
        <v>12</v>
      </c>
      <c r="MLW4" s="15" t="s">
        <v>12</v>
      </c>
      <c r="MLX4" s="15" t="s">
        <v>12</v>
      </c>
      <c r="MLY4" s="15" t="s">
        <v>12</v>
      </c>
      <c r="MLZ4" s="15" t="s">
        <v>12</v>
      </c>
      <c r="MMA4" s="15" t="s">
        <v>12</v>
      </c>
      <c r="MMB4" s="15" t="s">
        <v>12</v>
      </c>
      <c r="MMC4" s="15" t="s">
        <v>12</v>
      </c>
      <c r="MMD4" s="15" t="s">
        <v>12</v>
      </c>
      <c r="MME4" s="15" t="s">
        <v>12</v>
      </c>
      <c r="MMF4" s="15" t="s">
        <v>12</v>
      </c>
      <c r="MMG4" s="15" t="s">
        <v>12</v>
      </c>
      <c r="MMH4" s="15" t="s">
        <v>12</v>
      </c>
      <c r="MMI4" s="15" t="s">
        <v>12</v>
      </c>
      <c r="MMJ4" s="15" t="s">
        <v>12</v>
      </c>
      <c r="MMK4" s="15" t="s">
        <v>12</v>
      </c>
      <c r="MML4" s="15" t="s">
        <v>12</v>
      </c>
      <c r="MMM4" s="15" t="s">
        <v>12</v>
      </c>
      <c r="MMN4" s="15" t="s">
        <v>12</v>
      </c>
      <c r="MMO4" s="15" t="s">
        <v>12</v>
      </c>
      <c r="MMP4" s="15" t="s">
        <v>12</v>
      </c>
      <c r="MMQ4" s="15" t="s">
        <v>12</v>
      </c>
      <c r="MMR4" s="15" t="s">
        <v>12</v>
      </c>
      <c r="MMS4" s="15" t="s">
        <v>12</v>
      </c>
      <c r="MMT4" s="15" t="s">
        <v>12</v>
      </c>
      <c r="MMU4" s="15" t="s">
        <v>12</v>
      </c>
      <c r="MMV4" s="15" t="s">
        <v>12</v>
      </c>
      <c r="MMW4" s="15" t="s">
        <v>12</v>
      </c>
      <c r="MMX4" s="15" t="s">
        <v>12</v>
      </c>
      <c r="MMY4" s="15" t="s">
        <v>12</v>
      </c>
      <c r="MMZ4" s="15" t="s">
        <v>12</v>
      </c>
      <c r="MNA4" s="15" t="s">
        <v>12</v>
      </c>
      <c r="MNB4" s="15" t="s">
        <v>12</v>
      </c>
      <c r="MNC4" s="15" t="s">
        <v>12</v>
      </c>
      <c r="MND4" s="15" t="s">
        <v>12</v>
      </c>
      <c r="MNE4" s="15" t="s">
        <v>12</v>
      </c>
      <c r="MNF4" s="15" t="s">
        <v>12</v>
      </c>
      <c r="MNG4" s="15" t="s">
        <v>12</v>
      </c>
      <c r="MNH4" s="15" t="s">
        <v>12</v>
      </c>
      <c r="MNI4" s="15" t="s">
        <v>12</v>
      </c>
      <c r="MNJ4" s="15" t="s">
        <v>12</v>
      </c>
      <c r="MNK4" s="15" t="s">
        <v>12</v>
      </c>
      <c r="MNL4" s="15" t="s">
        <v>12</v>
      </c>
      <c r="MNM4" s="15" t="s">
        <v>12</v>
      </c>
      <c r="MNN4" s="15" t="s">
        <v>12</v>
      </c>
      <c r="MNO4" s="15" t="s">
        <v>12</v>
      </c>
      <c r="MNP4" s="15" t="s">
        <v>12</v>
      </c>
      <c r="MNQ4" s="15" t="s">
        <v>12</v>
      </c>
      <c r="MNR4" s="15" t="s">
        <v>12</v>
      </c>
      <c r="MNS4" s="15" t="s">
        <v>12</v>
      </c>
      <c r="MNT4" s="15" t="s">
        <v>12</v>
      </c>
      <c r="MNU4" s="15" t="s">
        <v>12</v>
      </c>
      <c r="MNV4" s="15" t="s">
        <v>12</v>
      </c>
      <c r="MNW4" s="15" t="s">
        <v>12</v>
      </c>
      <c r="MNX4" s="15" t="s">
        <v>12</v>
      </c>
      <c r="MNY4" s="15" t="s">
        <v>12</v>
      </c>
      <c r="MNZ4" s="15" t="s">
        <v>12</v>
      </c>
      <c r="MOA4" s="15" t="s">
        <v>12</v>
      </c>
      <c r="MOB4" s="15" t="s">
        <v>12</v>
      </c>
      <c r="MOC4" s="15" t="s">
        <v>12</v>
      </c>
      <c r="MOD4" s="15" t="s">
        <v>12</v>
      </c>
      <c r="MOE4" s="15" t="s">
        <v>12</v>
      </c>
      <c r="MOF4" s="15" t="s">
        <v>12</v>
      </c>
      <c r="MOG4" s="15" t="s">
        <v>12</v>
      </c>
      <c r="MOH4" s="15" t="s">
        <v>12</v>
      </c>
      <c r="MOI4" s="15" t="s">
        <v>12</v>
      </c>
      <c r="MOJ4" s="15" t="s">
        <v>12</v>
      </c>
      <c r="MOK4" s="15" t="s">
        <v>12</v>
      </c>
      <c r="MOL4" s="15" t="s">
        <v>12</v>
      </c>
      <c r="MOM4" s="15" t="s">
        <v>12</v>
      </c>
      <c r="MON4" s="15" t="s">
        <v>12</v>
      </c>
      <c r="MOO4" s="15" t="s">
        <v>12</v>
      </c>
      <c r="MOP4" s="15" t="s">
        <v>12</v>
      </c>
      <c r="MOQ4" s="15" t="s">
        <v>12</v>
      </c>
      <c r="MOR4" s="15" t="s">
        <v>12</v>
      </c>
      <c r="MOS4" s="15" t="s">
        <v>12</v>
      </c>
      <c r="MOT4" s="15" t="s">
        <v>12</v>
      </c>
      <c r="MOU4" s="15" t="s">
        <v>12</v>
      </c>
      <c r="MOV4" s="15" t="s">
        <v>12</v>
      </c>
      <c r="MOW4" s="15" t="s">
        <v>12</v>
      </c>
      <c r="MOX4" s="15" t="s">
        <v>12</v>
      </c>
      <c r="MOY4" s="15" t="s">
        <v>12</v>
      </c>
      <c r="MOZ4" s="15" t="s">
        <v>12</v>
      </c>
      <c r="MPA4" s="15" t="s">
        <v>12</v>
      </c>
      <c r="MPB4" s="15" t="s">
        <v>12</v>
      </c>
      <c r="MPC4" s="15" t="s">
        <v>12</v>
      </c>
      <c r="MPD4" s="15" t="s">
        <v>12</v>
      </c>
      <c r="MPE4" s="15" t="s">
        <v>12</v>
      </c>
      <c r="MPF4" s="15" t="s">
        <v>12</v>
      </c>
      <c r="MPG4" s="15" t="s">
        <v>12</v>
      </c>
      <c r="MPH4" s="15" t="s">
        <v>12</v>
      </c>
      <c r="MPI4" s="15" t="s">
        <v>12</v>
      </c>
      <c r="MPJ4" s="15" t="s">
        <v>12</v>
      </c>
      <c r="MPK4" s="15" t="s">
        <v>12</v>
      </c>
      <c r="MPL4" s="15" t="s">
        <v>12</v>
      </c>
      <c r="MPM4" s="15" t="s">
        <v>12</v>
      </c>
      <c r="MPN4" s="15" t="s">
        <v>12</v>
      </c>
      <c r="MPO4" s="15" t="s">
        <v>12</v>
      </c>
      <c r="MPP4" s="15" t="s">
        <v>12</v>
      </c>
      <c r="MPQ4" s="15" t="s">
        <v>12</v>
      </c>
      <c r="MPR4" s="15" t="s">
        <v>12</v>
      </c>
      <c r="MPS4" s="15" t="s">
        <v>12</v>
      </c>
      <c r="MPT4" s="15" t="s">
        <v>12</v>
      </c>
      <c r="MPU4" s="15" t="s">
        <v>12</v>
      </c>
      <c r="MPV4" s="15" t="s">
        <v>12</v>
      </c>
      <c r="MPW4" s="15" t="s">
        <v>12</v>
      </c>
      <c r="MPX4" s="15" t="s">
        <v>12</v>
      </c>
      <c r="MPY4" s="15" t="s">
        <v>12</v>
      </c>
      <c r="MPZ4" s="15" t="s">
        <v>12</v>
      </c>
      <c r="MQA4" s="15" t="s">
        <v>12</v>
      </c>
      <c r="MQB4" s="15" t="s">
        <v>12</v>
      </c>
      <c r="MQC4" s="15" t="s">
        <v>12</v>
      </c>
      <c r="MQD4" s="15" t="s">
        <v>12</v>
      </c>
      <c r="MQE4" s="15" t="s">
        <v>12</v>
      </c>
      <c r="MQF4" s="15" t="s">
        <v>12</v>
      </c>
      <c r="MQG4" s="15" t="s">
        <v>12</v>
      </c>
      <c r="MQH4" s="15" t="s">
        <v>12</v>
      </c>
      <c r="MQI4" s="15" t="s">
        <v>12</v>
      </c>
      <c r="MQJ4" s="15" t="s">
        <v>12</v>
      </c>
      <c r="MQK4" s="15" t="s">
        <v>12</v>
      </c>
      <c r="MQL4" s="15" t="s">
        <v>12</v>
      </c>
      <c r="MQM4" s="15" t="s">
        <v>12</v>
      </c>
      <c r="MQN4" s="15" t="s">
        <v>12</v>
      </c>
      <c r="MQO4" s="15" t="s">
        <v>12</v>
      </c>
      <c r="MQP4" s="15" t="s">
        <v>12</v>
      </c>
      <c r="MQQ4" s="15" t="s">
        <v>12</v>
      </c>
      <c r="MQR4" s="15" t="s">
        <v>12</v>
      </c>
      <c r="MQS4" s="15" t="s">
        <v>12</v>
      </c>
      <c r="MQT4" s="15" t="s">
        <v>12</v>
      </c>
      <c r="MQU4" s="15" t="s">
        <v>12</v>
      </c>
      <c r="MQV4" s="15" t="s">
        <v>12</v>
      </c>
      <c r="MQW4" s="15" t="s">
        <v>12</v>
      </c>
      <c r="MQX4" s="15" t="s">
        <v>12</v>
      </c>
      <c r="MQY4" s="15" t="s">
        <v>12</v>
      </c>
      <c r="MQZ4" s="15" t="s">
        <v>12</v>
      </c>
      <c r="MRA4" s="15" t="s">
        <v>12</v>
      </c>
      <c r="MRB4" s="15" t="s">
        <v>12</v>
      </c>
      <c r="MRC4" s="15" t="s">
        <v>12</v>
      </c>
      <c r="MRD4" s="15" t="s">
        <v>12</v>
      </c>
      <c r="MRE4" s="15" t="s">
        <v>12</v>
      </c>
      <c r="MRF4" s="15" t="s">
        <v>12</v>
      </c>
      <c r="MRG4" s="15" t="s">
        <v>12</v>
      </c>
      <c r="MRH4" s="15" t="s">
        <v>12</v>
      </c>
      <c r="MRI4" s="15" t="s">
        <v>12</v>
      </c>
      <c r="MRJ4" s="15" t="s">
        <v>12</v>
      </c>
      <c r="MRK4" s="15" t="s">
        <v>12</v>
      </c>
      <c r="MRL4" s="15" t="s">
        <v>12</v>
      </c>
      <c r="MRM4" s="15" t="s">
        <v>12</v>
      </c>
      <c r="MRN4" s="15" t="s">
        <v>12</v>
      </c>
      <c r="MRO4" s="15" t="s">
        <v>12</v>
      </c>
      <c r="MRP4" s="15" t="s">
        <v>12</v>
      </c>
      <c r="MRQ4" s="15" t="s">
        <v>12</v>
      </c>
      <c r="MRR4" s="15" t="s">
        <v>12</v>
      </c>
      <c r="MRS4" s="15" t="s">
        <v>12</v>
      </c>
      <c r="MRT4" s="15" t="s">
        <v>12</v>
      </c>
      <c r="MRU4" s="15" t="s">
        <v>12</v>
      </c>
      <c r="MRV4" s="15" t="s">
        <v>12</v>
      </c>
      <c r="MRW4" s="15" t="s">
        <v>12</v>
      </c>
      <c r="MRX4" s="15" t="s">
        <v>12</v>
      </c>
      <c r="MRY4" s="15" t="s">
        <v>12</v>
      </c>
      <c r="MRZ4" s="15" t="s">
        <v>12</v>
      </c>
      <c r="MSA4" s="15" t="s">
        <v>12</v>
      </c>
      <c r="MSB4" s="15" t="s">
        <v>12</v>
      </c>
      <c r="MSC4" s="15" t="s">
        <v>12</v>
      </c>
      <c r="MSD4" s="15" t="s">
        <v>12</v>
      </c>
      <c r="MSE4" s="15" t="s">
        <v>12</v>
      </c>
      <c r="MSF4" s="15" t="s">
        <v>12</v>
      </c>
      <c r="MSG4" s="15" t="s">
        <v>12</v>
      </c>
      <c r="MSH4" s="15" t="s">
        <v>12</v>
      </c>
      <c r="MSI4" s="15" t="s">
        <v>12</v>
      </c>
      <c r="MSJ4" s="15" t="s">
        <v>12</v>
      </c>
      <c r="MSK4" s="15" t="s">
        <v>12</v>
      </c>
      <c r="MSL4" s="15" t="s">
        <v>12</v>
      </c>
      <c r="MSM4" s="15" t="s">
        <v>12</v>
      </c>
      <c r="MSN4" s="15" t="s">
        <v>12</v>
      </c>
      <c r="MSO4" s="15" t="s">
        <v>12</v>
      </c>
      <c r="MSP4" s="15" t="s">
        <v>12</v>
      </c>
      <c r="MSQ4" s="15" t="s">
        <v>12</v>
      </c>
      <c r="MSR4" s="15" t="s">
        <v>12</v>
      </c>
      <c r="MSS4" s="15" t="s">
        <v>12</v>
      </c>
      <c r="MST4" s="15" t="s">
        <v>12</v>
      </c>
      <c r="MSU4" s="15" t="s">
        <v>12</v>
      </c>
      <c r="MSV4" s="15" t="s">
        <v>12</v>
      </c>
      <c r="MSW4" s="15" t="s">
        <v>12</v>
      </c>
      <c r="MSX4" s="15" t="s">
        <v>12</v>
      </c>
      <c r="MSY4" s="15" t="s">
        <v>12</v>
      </c>
      <c r="MSZ4" s="15" t="s">
        <v>12</v>
      </c>
      <c r="MTA4" s="15" t="s">
        <v>12</v>
      </c>
      <c r="MTB4" s="15" t="s">
        <v>12</v>
      </c>
      <c r="MTC4" s="15" t="s">
        <v>12</v>
      </c>
      <c r="MTD4" s="15" t="s">
        <v>12</v>
      </c>
      <c r="MTE4" s="15" t="s">
        <v>12</v>
      </c>
      <c r="MTF4" s="15" t="s">
        <v>12</v>
      </c>
      <c r="MTG4" s="15" t="s">
        <v>12</v>
      </c>
      <c r="MTH4" s="15" t="s">
        <v>12</v>
      </c>
      <c r="MTI4" s="15" t="s">
        <v>12</v>
      </c>
      <c r="MTJ4" s="15" t="s">
        <v>12</v>
      </c>
      <c r="MTK4" s="15" t="s">
        <v>12</v>
      </c>
      <c r="MTL4" s="15" t="s">
        <v>12</v>
      </c>
      <c r="MTM4" s="15" t="s">
        <v>12</v>
      </c>
      <c r="MTN4" s="15" t="s">
        <v>12</v>
      </c>
      <c r="MTO4" s="15" t="s">
        <v>12</v>
      </c>
      <c r="MTP4" s="15" t="s">
        <v>12</v>
      </c>
      <c r="MTQ4" s="15" t="s">
        <v>12</v>
      </c>
      <c r="MTR4" s="15" t="s">
        <v>12</v>
      </c>
      <c r="MTS4" s="15" t="s">
        <v>12</v>
      </c>
      <c r="MTT4" s="15" t="s">
        <v>12</v>
      </c>
      <c r="MTU4" s="15" t="s">
        <v>12</v>
      </c>
      <c r="MTV4" s="15" t="s">
        <v>12</v>
      </c>
      <c r="MTW4" s="15" t="s">
        <v>12</v>
      </c>
      <c r="MTX4" s="15" t="s">
        <v>12</v>
      </c>
      <c r="MTY4" s="15" t="s">
        <v>12</v>
      </c>
      <c r="MTZ4" s="15" t="s">
        <v>12</v>
      </c>
      <c r="MUA4" s="15" t="s">
        <v>12</v>
      </c>
      <c r="MUB4" s="15" t="s">
        <v>12</v>
      </c>
      <c r="MUC4" s="15" t="s">
        <v>12</v>
      </c>
      <c r="MUD4" s="15" t="s">
        <v>12</v>
      </c>
      <c r="MUE4" s="15" t="s">
        <v>12</v>
      </c>
      <c r="MUF4" s="15" t="s">
        <v>12</v>
      </c>
      <c r="MUG4" s="15" t="s">
        <v>12</v>
      </c>
      <c r="MUH4" s="15" t="s">
        <v>12</v>
      </c>
      <c r="MUI4" s="15" t="s">
        <v>12</v>
      </c>
      <c r="MUJ4" s="15" t="s">
        <v>12</v>
      </c>
      <c r="MUK4" s="15" t="s">
        <v>12</v>
      </c>
      <c r="MUL4" s="15" t="s">
        <v>12</v>
      </c>
      <c r="MUM4" s="15" t="s">
        <v>12</v>
      </c>
      <c r="MUN4" s="15" t="s">
        <v>12</v>
      </c>
      <c r="MUO4" s="15" t="s">
        <v>12</v>
      </c>
      <c r="MUP4" s="15" t="s">
        <v>12</v>
      </c>
      <c r="MUQ4" s="15" t="s">
        <v>12</v>
      </c>
      <c r="MUR4" s="15" t="s">
        <v>12</v>
      </c>
      <c r="MUS4" s="15" t="s">
        <v>12</v>
      </c>
      <c r="MUT4" s="15" t="s">
        <v>12</v>
      </c>
      <c r="MUU4" s="15" t="s">
        <v>12</v>
      </c>
      <c r="MUV4" s="15" t="s">
        <v>12</v>
      </c>
      <c r="MUW4" s="15" t="s">
        <v>12</v>
      </c>
      <c r="MUX4" s="15" t="s">
        <v>12</v>
      </c>
      <c r="MUY4" s="15" t="s">
        <v>12</v>
      </c>
      <c r="MUZ4" s="15" t="s">
        <v>12</v>
      </c>
      <c r="MVA4" s="15" t="s">
        <v>12</v>
      </c>
      <c r="MVB4" s="15" t="s">
        <v>12</v>
      </c>
      <c r="MVC4" s="15" t="s">
        <v>12</v>
      </c>
      <c r="MVD4" s="15" t="s">
        <v>12</v>
      </c>
      <c r="MVE4" s="15" t="s">
        <v>12</v>
      </c>
      <c r="MVF4" s="15" t="s">
        <v>12</v>
      </c>
      <c r="MVG4" s="15" t="s">
        <v>12</v>
      </c>
      <c r="MVH4" s="15" t="s">
        <v>12</v>
      </c>
      <c r="MVI4" s="15" t="s">
        <v>12</v>
      </c>
      <c r="MVJ4" s="15" t="s">
        <v>12</v>
      </c>
      <c r="MVK4" s="15" t="s">
        <v>12</v>
      </c>
      <c r="MVL4" s="15" t="s">
        <v>12</v>
      </c>
      <c r="MVM4" s="15" t="s">
        <v>12</v>
      </c>
      <c r="MVN4" s="15" t="s">
        <v>12</v>
      </c>
      <c r="MVO4" s="15" t="s">
        <v>12</v>
      </c>
      <c r="MVP4" s="15" t="s">
        <v>12</v>
      </c>
      <c r="MVQ4" s="15" t="s">
        <v>12</v>
      </c>
      <c r="MVR4" s="15" t="s">
        <v>12</v>
      </c>
      <c r="MVS4" s="15" t="s">
        <v>12</v>
      </c>
      <c r="MVT4" s="15" t="s">
        <v>12</v>
      </c>
      <c r="MVU4" s="15" t="s">
        <v>12</v>
      </c>
      <c r="MVV4" s="15" t="s">
        <v>12</v>
      </c>
      <c r="MVW4" s="15" t="s">
        <v>12</v>
      </c>
      <c r="MVX4" s="15" t="s">
        <v>12</v>
      </c>
      <c r="MVY4" s="15" t="s">
        <v>12</v>
      </c>
      <c r="MVZ4" s="15" t="s">
        <v>12</v>
      </c>
      <c r="MWA4" s="15" t="s">
        <v>12</v>
      </c>
      <c r="MWB4" s="15" t="s">
        <v>12</v>
      </c>
      <c r="MWC4" s="15" t="s">
        <v>12</v>
      </c>
      <c r="MWD4" s="15" t="s">
        <v>12</v>
      </c>
      <c r="MWE4" s="15" t="s">
        <v>12</v>
      </c>
      <c r="MWF4" s="15" t="s">
        <v>12</v>
      </c>
      <c r="MWG4" s="15" t="s">
        <v>12</v>
      </c>
      <c r="MWH4" s="15" t="s">
        <v>12</v>
      </c>
      <c r="MWI4" s="15" t="s">
        <v>12</v>
      </c>
      <c r="MWJ4" s="15" t="s">
        <v>12</v>
      </c>
      <c r="MWK4" s="15" t="s">
        <v>12</v>
      </c>
      <c r="MWL4" s="15" t="s">
        <v>12</v>
      </c>
      <c r="MWM4" s="15" t="s">
        <v>12</v>
      </c>
      <c r="MWN4" s="15" t="s">
        <v>12</v>
      </c>
      <c r="MWO4" s="15" t="s">
        <v>12</v>
      </c>
      <c r="MWP4" s="15" t="s">
        <v>12</v>
      </c>
      <c r="MWQ4" s="15" t="s">
        <v>12</v>
      </c>
      <c r="MWR4" s="15" t="s">
        <v>12</v>
      </c>
      <c r="MWS4" s="15" t="s">
        <v>12</v>
      </c>
      <c r="MWT4" s="15" t="s">
        <v>12</v>
      </c>
      <c r="MWU4" s="15" t="s">
        <v>12</v>
      </c>
      <c r="MWV4" s="15" t="s">
        <v>12</v>
      </c>
      <c r="MWW4" s="15" t="s">
        <v>12</v>
      </c>
      <c r="MWX4" s="15" t="s">
        <v>12</v>
      </c>
      <c r="MWY4" s="15" t="s">
        <v>12</v>
      </c>
      <c r="MWZ4" s="15" t="s">
        <v>12</v>
      </c>
      <c r="MXA4" s="15" t="s">
        <v>12</v>
      </c>
      <c r="MXB4" s="15" t="s">
        <v>12</v>
      </c>
      <c r="MXC4" s="15" t="s">
        <v>12</v>
      </c>
      <c r="MXD4" s="15" t="s">
        <v>12</v>
      </c>
      <c r="MXE4" s="15" t="s">
        <v>12</v>
      </c>
      <c r="MXF4" s="15" t="s">
        <v>12</v>
      </c>
      <c r="MXG4" s="15" t="s">
        <v>12</v>
      </c>
      <c r="MXH4" s="15" t="s">
        <v>12</v>
      </c>
      <c r="MXI4" s="15" t="s">
        <v>12</v>
      </c>
      <c r="MXJ4" s="15" t="s">
        <v>12</v>
      </c>
      <c r="MXK4" s="15" t="s">
        <v>12</v>
      </c>
      <c r="MXL4" s="15" t="s">
        <v>12</v>
      </c>
      <c r="MXM4" s="15" t="s">
        <v>12</v>
      </c>
      <c r="MXN4" s="15" t="s">
        <v>12</v>
      </c>
      <c r="MXO4" s="15" t="s">
        <v>12</v>
      </c>
      <c r="MXP4" s="15" t="s">
        <v>12</v>
      </c>
      <c r="MXQ4" s="15" t="s">
        <v>12</v>
      </c>
      <c r="MXR4" s="15" t="s">
        <v>12</v>
      </c>
      <c r="MXS4" s="15" t="s">
        <v>12</v>
      </c>
      <c r="MXT4" s="15" t="s">
        <v>12</v>
      </c>
      <c r="MXU4" s="15" t="s">
        <v>12</v>
      </c>
      <c r="MXV4" s="15" t="s">
        <v>12</v>
      </c>
      <c r="MXW4" s="15" t="s">
        <v>12</v>
      </c>
      <c r="MXX4" s="15" t="s">
        <v>12</v>
      </c>
      <c r="MXY4" s="15" t="s">
        <v>12</v>
      </c>
      <c r="MXZ4" s="15" t="s">
        <v>12</v>
      </c>
      <c r="MYA4" s="15" t="s">
        <v>12</v>
      </c>
      <c r="MYB4" s="15" t="s">
        <v>12</v>
      </c>
      <c r="MYC4" s="15" t="s">
        <v>12</v>
      </c>
      <c r="MYD4" s="15" t="s">
        <v>12</v>
      </c>
      <c r="MYE4" s="15" t="s">
        <v>12</v>
      </c>
      <c r="MYF4" s="15" t="s">
        <v>12</v>
      </c>
      <c r="MYG4" s="15" t="s">
        <v>12</v>
      </c>
      <c r="MYH4" s="15" t="s">
        <v>12</v>
      </c>
      <c r="MYI4" s="15" t="s">
        <v>12</v>
      </c>
      <c r="MYJ4" s="15" t="s">
        <v>12</v>
      </c>
      <c r="MYK4" s="15" t="s">
        <v>12</v>
      </c>
      <c r="MYL4" s="15" t="s">
        <v>12</v>
      </c>
      <c r="MYM4" s="15" t="s">
        <v>12</v>
      </c>
      <c r="MYN4" s="15" t="s">
        <v>12</v>
      </c>
      <c r="MYO4" s="15" t="s">
        <v>12</v>
      </c>
      <c r="MYP4" s="15" t="s">
        <v>12</v>
      </c>
      <c r="MYQ4" s="15" t="s">
        <v>12</v>
      </c>
      <c r="MYR4" s="15" t="s">
        <v>12</v>
      </c>
      <c r="MYS4" s="15" t="s">
        <v>12</v>
      </c>
      <c r="MYT4" s="15" t="s">
        <v>12</v>
      </c>
      <c r="MYU4" s="15" t="s">
        <v>12</v>
      </c>
      <c r="MYV4" s="15" t="s">
        <v>12</v>
      </c>
      <c r="MYW4" s="15" t="s">
        <v>12</v>
      </c>
      <c r="MYX4" s="15" t="s">
        <v>12</v>
      </c>
      <c r="MYY4" s="15" t="s">
        <v>12</v>
      </c>
      <c r="MYZ4" s="15" t="s">
        <v>12</v>
      </c>
      <c r="MZA4" s="15" t="s">
        <v>12</v>
      </c>
      <c r="MZB4" s="15" t="s">
        <v>12</v>
      </c>
      <c r="MZC4" s="15" t="s">
        <v>12</v>
      </c>
      <c r="MZD4" s="15" t="s">
        <v>12</v>
      </c>
      <c r="MZE4" s="15" t="s">
        <v>12</v>
      </c>
      <c r="MZF4" s="15" t="s">
        <v>12</v>
      </c>
      <c r="MZG4" s="15" t="s">
        <v>12</v>
      </c>
      <c r="MZH4" s="15" t="s">
        <v>12</v>
      </c>
      <c r="MZI4" s="15" t="s">
        <v>12</v>
      </c>
      <c r="MZJ4" s="15" t="s">
        <v>12</v>
      </c>
      <c r="MZK4" s="15" t="s">
        <v>12</v>
      </c>
      <c r="MZL4" s="15" t="s">
        <v>12</v>
      </c>
      <c r="MZM4" s="15" t="s">
        <v>12</v>
      </c>
      <c r="MZN4" s="15" t="s">
        <v>12</v>
      </c>
      <c r="MZO4" s="15" t="s">
        <v>12</v>
      </c>
      <c r="MZP4" s="15" t="s">
        <v>12</v>
      </c>
      <c r="MZQ4" s="15" t="s">
        <v>12</v>
      </c>
      <c r="MZR4" s="15" t="s">
        <v>12</v>
      </c>
      <c r="MZS4" s="15" t="s">
        <v>12</v>
      </c>
      <c r="MZT4" s="15" t="s">
        <v>12</v>
      </c>
      <c r="MZU4" s="15" t="s">
        <v>12</v>
      </c>
      <c r="MZV4" s="15" t="s">
        <v>12</v>
      </c>
      <c r="MZW4" s="15" t="s">
        <v>12</v>
      </c>
      <c r="MZX4" s="15" t="s">
        <v>12</v>
      </c>
      <c r="MZY4" s="15" t="s">
        <v>12</v>
      </c>
      <c r="MZZ4" s="15" t="s">
        <v>12</v>
      </c>
      <c r="NAA4" s="15" t="s">
        <v>12</v>
      </c>
      <c r="NAB4" s="15" t="s">
        <v>12</v>
      </c>
      <c r="NAC4" s="15" t="s">
        <v>12</v>
      </c>
      <c r="NAD4" s="15" t="s">
        <v>12</v>
      </c>
      <c r="NAE4" s="15" t="s">
        <v>12</v>
      </c>
      <c r="NAF4" s="15" t="s">
        <v>12</v>
      </c>
      <c r="NAG4" s="15" t="s">
        <v>12</v>
      </c>
      <c r="NAH4" s="15" t="s">
        <v>12</v>
      </c>
      <c r="NAI4" s="15" t="s">
        <v>12</v>
      </c>
      <c r="NAJ4" s="15" t="s">
        <v>12</v>
      </c>
      <c r="NAK4" s="15" t="s">
        <v>12</v>
      </c>
      <c r="NAL4" s="15" t="s">
        <v>12</v>
      </c>
      <c r="NAM4" s="15" t="s">
        <v>12</v>
      </c>
      <c r="NAN4" s="15" t="s">
        <v>12</v>
      </c>
      <c r="NAO4" s="15" t="s">
        <v>12</v>
      </c>
      <c r="NAP4" s="15" t="s">
        <v>12</v>
      </c>
      <c r="NAQ4" s="15" t="s">
        <v>12</v>
      </c>
      <c r="NAR4" s="15" t="s">
        <v>12</v>
      </c>
      <c r="NAS4" s="15" t="s">
        <v>12</v>
      </c>
      <c r="NAT4" s="15" t="s">
        <v>12</v>
      </c>
      <c r="NAU4" s="15" t="s">
        <v>12</v>
      </c>
      <c r="NAV4" s="15" t="s">
        <v>12</v>
      </c>
      <c r="NAW4" s="15" t="s">
        <v>12</v>
      </c>
      <c r="NAX4" s="15" t="s">
        <v>12</v>
      </c>
      <c r="NAY4" s="15" t="s">
        <v>12</v>
      </c>
      <c r="NAZ4" s="15" t="s">
        <v>12</v>
      </c>
      <c r="NBA4" s="15" t="s">
        <v>12</v>
      </c>
      <c r="NBB4" s="15" t="s">
        <v>12</v>
      </c>
      <c r="NBC4" s="15" t="s">
        <v>12</v>
      </c>
      <c r="NBD4" s="15" t="s">
        <v>12</v>
      </c>
      <c r="NBE4" s="15" t="s">
        <v>12</v>
      </c>
      <c r="NBF4" s="15" t="s">
        <v>12</v>
      </c>
      <c r="NBG4" s="15" t="s">
        <v>12</v>
      </c>
      <c r="NBH4" s="15" t="s">
        <v>12</v>
      </c>
      <c r="NBI4" s="15" t="s">
        <v>12</v>
      </c>
      <c r="NBJ4" s="15" t="s">
        <v>12</v>
      </c>
      <c r="NBK4" s="15" t="s">
        <v>12</v>
      </c>
      <c r="NBL4" s="15" t="s">
        <v>12</v>
      </c>
      <c r="NBM4" s="15" t="s">
        <v>12</v>
      </c>
      <c r="NBN4" s="15" t="s">
        <v>12</v>
      </c>
      <c r="NBO4" s="15" t="s">
        <v>12</v>
      </c>
      <c r="NBP4" s="15" t="s">
        <v>12</v>
      </c>
      <c r="NBQ4" s="15" t="s">
        <v>12</v>
      </c>
      <c r="NBR4" s="15" t="s">
        <v>12</v>
      </c>
      <c r="NBS4" s="15" t="s">
        <v>12</v>
      </c>
      <c r="NBT4" s="15" t="s">
        <v>12</v>
      </c>
      <c r="NBU4" s="15" t="s">
        <v>12</v>
      </c>
      <c r="NBV4" s="15" t="s">
        <v>12</v>
      </c>
      <c r="NBW4" s="15" t="s">
        <v>12</v>
      </c>
      <c r="NBX4" s="15" t="s">
        <v>12</v>
      </c>
      <c r="NBY4" s="15" t="s">
        <v>12</v>
      </c>
      <c r="NBZ4" s="15" t="s">
        <v>12</v>
      </c>
      <c r="NCA4" s="15" t="s">
        <v>12</v>
      </c>
      <c r="NCB4" s="15" t="s">
        <v>12</v>
      </c>
      <c r="NCC4" s="15" t="s">
        <v>12</v>
      </c>
      <c r="NCD4" s="15" t="s">
        <v>12</v>
      </c>
      <c r="NCE4" s="15" t="s">
        <v>12</v>
      </c>
      <c r="NCF4" s="15" t="s">
        <v>12</v>
      </c>
      <c r="NCG4" s="15" t="s">
        <v>12</v>
      </c>
      <c r="NCH4" s="15" t="s">
        <v>12</v>
      </c>
      <c r="NCI4" s="15" t="s">
        <v>12</v>
      </c>
      <c r="NCJ4" s="15" t="s">
        <v>12</v>
      </c>
      <c r="NCK4" s="15" t="s">
        <v>12</v>
      </c>
      <c r="NCL4" s="15" t="s">
        <v>12</v>
      </c>
      <c r="NCM4" s="15" t="s">
        <v>12</v>
      </c>
      <c r="NCN4" s="15" t="s">
        <v>12</v>
      </c>
      <c r="NCO4" s="15" t="s">
        <v>12</v>
      </c>
      <c r="NCP4" s="15" t="s">
        <v>12</v>
      </c>
      <c r="NCQ4" s="15" t="s">
        <v>12</v>
      </c>
      <c r="NCR4" s="15" t="s">
        <v>12</v>
      </c>
      <c r="NCS4" s="15" t="s">
        <v>12</v>
      </c>
      <c r="NCT4" s="15" t="s">
        <v>12</v>
      </c>
      <c r="NCU4" s="15" t="s">
        <v>12</v>
      </c>
      <c r="NCV4" s="15" t="s">
        <v>12</v>
      </c>
      <c r="NCW4" s="15" t="s">
        <v>12</v>
      </c>
      <c r="NCX4" s="15" t="s">
        <v>12</v>
      </c>
      <c r="NCY4" s="15" t="s">
        <v>12</v>
      </c>
      <c r="NCZ4" s="15" t="s">
        <v>12</v>
      </c>
      <c r="NDA4" s="15" t="s">
        <v>12</v>
      </c>
      <c r="NDB4" s="15" t="s">
        <v>12</v>
      </c>
      <c r="NDC4" s="15" t="s">
        <v>12</v>
      </c>
      <c r="NDD4" s="15" t="s">
        <v>12</v>
      </c>
      <c r="NDE4" s="15" t="s">
        <v>12</v>
      </c>
      <c r="NDF4" s="15" t="s">
        <v>12</v>
      </c>
      <c r="NDG4" s="15" t="s">
        <v>12</v>
      </c>
      <c r="NDH4" s="15" t="s">
        <v>12</v>
      </c>
      <c r="NDI4" s="15" t="s">
        <v>12</v>
      </c>
      <c r="NDJ4" s="15" t="s">
        <v>12</v>
      </c>
      <c r="NDK4" s="15" t="s">
        <v>12</v>
      </c>
      <c r="NDL4" s="15" t="s">
        <v>12</v>
      </c>
      <c r="NDM4" s="15" t="s">
        <v>12</v>
      </c>
      <c r="NDN4" s="15" t="s">
        <v>12</v>
      </c>
      <c r="NDO4" s="15" t="s">
        <v>12</v>
      </c>
      <c r="NDP4" s="15" t="s">
        <v>12</v>
      </c>
      <c r="NDQ4" s="15" t="s">
        <v>12</v>
      </c>
      <c r="NDR4" s="15" t="s">
        <v>12</v>
      </c>
      <c r="NDS4" s="15" t="s">
        <v>12</v>
      </c>
      <c r="NDT4" s="15" t="s">
        <v>12</v>
      </c>
      <c r="NDU4" s="15" t="s">
        <v>12</v>
      </c>
      <c r="NDV4" s="15" t="s">
        <v>12</v>
      </c>
      <c r="NDW4" s="15" t="s">
        <v>12</v>
      </c>
      <c r="NDX4" s="15" t="s">
        <v>12</v>
      </c>
      <c r="NDY4" s="15" t="s">
        <v>12</v>
      </c>
      <c r="NDZ4" s="15" t="s">
        <v>12</v>
      </c>
      <c r="NEA4" s="15" t="s">
        <v>12</v>
      </c>
      <c r="NEB4" s="15" t="s">
        <v>12</v>
      </c>
      <c r="NEC4" s="15" t="s">
        <v>12</v>
      </c>
      <c r="NED4" s="15" t="s">
        <v>12</v>
      </c>
      <c r="NEE4" s="15" t="s">
        <v>12</v>
      </c>
      <c r="NEF4" s="15" t="s">
        <v>12</v>
      </c>
      <c r="NEG4" s="15" t="s">
        <v>12</v>
      </c>
      <c r="NEH4" s="15" t="s">
        <v>12</v>
      </c>
      <c r="NEI4" s="15" t="s">
        <v>12</v>
      </c>
      <c r="NEJ4" s="15" t="s">
        <v>12</v>
      </c>
      <c r="NEK4" s="15" t="s">
        <v>12</v>
      </c>
      <c r="NEL4" s="15" t="s">
        <v>12</v>
      </c>
      <c r="NEM4" s="15" t="s">
        <v>12</v>
      </c>
      <c r="NEN4" s="15" t="s">
        <v>12</v>
      </c>
      <c r="NEO4" s="15" t="s">
        <v>12</v>
      </c>
      <c r="NEP4" s="15" t="s">
        <v>12</v>
      </c>
      <c r="NEQ4" s="15" t="s">
        <v>12</v>
      </c>
      <c r="NER4" s="15" t="s">
        <v>12</v>
      </c>
      <c r="NES4" s="15" t="s">
        <v>12</v>
      </c>
      <c r="NET4" s="15" t="s">
        <v>12</v>
      </c>
      <c r="NEU4" s="15" t="s">
        <v>12</v>
      </c>
      <c r="NEV4" s="15" t="s">
        <v>12</v>
      </c>
      <c r="NEW4" s="15" t="s">
        <v>12</v>
      </c>
      <c r="NEX4" s="15" t="s">
        <v>12</v>
      </c>
      <c r="NEY4" s="15" t="s">
        <v>12</v>
      </c>
      <c r="NEZ4" s="15" t="s">
        <v>12</v>
      </c>
      <c r="NFA4" s="15" t="s">
        <v>12</v>
      </c>
      <c r="NFB4" s="15" t="s">
        <v>12</v>
      </c>
      <c r="NFC4" s="15" t="s">
        <v>12</v>
      </c>
      <c r="NFD4" s="15" t="s">
        <v>12</v>
      </c>
      <c r="NFE4" s="15" t="s">
        <v>12</v>
      </c>
      <c r="NFF4" s="15" t="s">
        <v>12</v>
      </c>
      <c r="NFG4" s="15" t="s">
        <v>12</v>
      </c>
      <c r="NFH4" s="15" t="s">
        <v>12</v>
      </c>
      <c r="NFI4" s="15" t="s">
        <v>12</v>
      </c>
      <c r="NFJ4" s="15" t="s">
        <v>12</v>
      </c>
      <c r="NFK4" s="15" t="s">
        <v>12</v>
      </c>
      <c r="NFL4" s="15" t="s">
        <v>12</v>
      </c>
      <c r="NFM4" s="15" t="s">
        <v>12</v>
      </c>
      <c r="NFN4" s="15" t="s">
        <v>12</v>
      </c>
      <c r="NFO4" s="15" t="s">
        <v>12</v>
      </c>
      <c r="NFP4" s="15" t="s">
        <v>12</v>
      </c>
      <c r="NFQ4" s="15" t="s">
        <v>12</v>
      </c>
      <c r="NFR4" s="15" t="s">
        <v>12</v>
      </c>
      <c r="NFS4" s="15" t="s">
        <v>12</v>
      </c>
      <c r="NFT4" s="15" t="s">
        <v>12</v>
      </c>
      <c r="NFU4" s="15" t="s">
        <v>12</v>
      </c>
      <c r="NFV4" s="15" t="s">
        <v>12</v>
      </c>
      <c r="NFW4" s="15" t="s">
        <v>12</v>
      </c>
      <c r="NFX4" s="15" t="s">
        <v>12</v>
      </c>
      <c r="NFY4" s="15" t="s">
        <v>12</v>
      </c>
      <c r="NFZ4" s="15" t="s">
        <v>12</v>
      </c>
      <c r="NGA4" s="15" t="s">
        <v>12</v>
      </c>
      <c r="NGB4" s="15" t="s">
        <v>12</v>
      </c>
      <c r="NGC4" s="15" t="s">
        <v>12</v>
      </c>
      <c r="NGD4" s="15" t="s">
        <v>12</v>
      </c>
      <c r="NGE4" s="15" t="s">
        <v>12</v>
      </c>
      <c r="NGF4" s="15" t="s">
        <v>12</v>
      </c>
      <c r="NGG4" s="15" t="s">
        <v>12</v>
      </c>
      <c r="NGH4" s="15" t="s">
        <v>12</v>
      </c>
      <c r="NGI4" s="15" t="s">
        <v>12</v>
      </c>
      <c r="NGJ4" s="15" t="s">
        <v>12</v>
      </c>
      <c r="NGK4" s="15" t="s">
        <v>12</v>
      </c>
      <c r="NGL4" s="15" t="s">
        <v>12</v>
      </c>
      <c r="NGM4" s="15" t="s">
        <v>12</v>
      </c>
      <c r="NGN4" s="15" t="s">
        <v>12</v>
      </c>
      <c r="NGO4" s="15" t="s">
        <v>12</v>
      </c>
      <c r="NGP4" s="15" t="s">
        <v>12</v>
      </c>
      <c r="NGQ4" s="15" t="s">
        <v>12</v>
      </c>
      <c r="NGR4" s="15" t="s">
        <v>12</v>
      </c>
      <c r="NGS4" s="15" t="s">
        <v>12</v>
      </c>
      <c r="NGT4" s="15" t="s">
        <v>12</v>
      </c>
      <c r="NGU4" s="15" t="s">
        <v>12</v>
      </c>
      <c r="NGV4" s="15" t="s">
        <v>12</v>
      </c>
      <c r="NGW4" s="15" t="s">
        <v>12</v>
      </c>
      <c r="NGX4" s="15" t="s">
        <v>12</v>
      </c>
      <c r="NGY4" s="15" t="s">
        <v>12</v>
      </c>
      <c r="NGZ4" s="15" t="s">
        <v>12</v>
      </c>
      <c r="NHA4" s="15" t="s">
        <v>12</v>
      </c>
      <c r="NHB4" s="15" t="s">
        <v>12</v>
      </c>
      <c r="NHC4" s="15" t="s">
        <v>12</v>
      </c>
      <c r="NHD4" s="15" t="s">
        <v>12</v>
      </c>
      <c r="NHE4" s="15" t="s">
        <v>12</v>
      </c>
      <c r="NHF4" s="15" t="s">
        <v>12</v>
      </c>
      <c r="NHG4" s="15" t="s">
        <v>12</v>
      </c>
      <c r="NHH4" s="15" t="s">
        <v>12</v>
      </c>
      <c r="NHI4" s="15" t="s">
        <v>12</v>
      </c>
      <c r="NHJ4" s="15" t="s">
        <v>12</v>
      </c>
      <c r="NHK4" s="15" t="s">
        <v>12</v>
      </c>
      <c r="NHL4" s="15" t="s">
        <v>12</v>
      </c>
      <c r="NHM4" s="15" t="s">
        <v>12</v>
      </c>
      <c r="NHN4" s="15" t="s">
        <v>12</v>
      </c>
      <c r="NHO4" s="15" t="s">
        <v>12</v>
      </c>
      <c r="NHP4" s="15" t="s">
        <v>12</v>
      </c>
      <c r="NHQ4" s="15" t="s">
        <v>12</v>
      </c>
      <c r="NHR4" s="15" t="s">
        <v>12</v>
      </c>
      <c r="NHS4" s="15" t="s">
        <v>12</v>
      </c>
      <c r="NHT4" s="15" t="s">
        <v>12</v>
      </c>
      <c r="NHU4" s="15" t="s">
        <v>12</v>
      </c>
      <c r="NHV4" s="15" t="s">
        <v>12</v>
      </c>
      <c r="NHW4" s="15" t="s">
        <v>12</v>
      </c>
      <c r="NHX4" s="15" t="s">
        <v>12</v>
      </c>
      <c r="NHY4" s="15" t="s">
        <v>12</v>
      </c>
      <c r="NHZ4" s="15" t="s">
        <v>12</v>
      </c>
      <c r="NIA4" s="15" t="s">
        <v>12</v>
      </c>
      <c r="NIB4" s="15" t="s">
        <v>12</v>
      </c>
      <c r="NIC4" s="15" t="s">
        <v>12</v>
      </c>
      <c r="NID4" s="15" t="s">
        <v>12</v>
      </c>
      <c r="NIE4" s="15" t="s">
        <v>12</v>
      </c>
      <c r="NIF4" s="15" t="s">
        <v>12</v>
      </c>
      <c r="NIG4" s="15" t="s">
        <v>12</v>
      </c>
      <c r="NIH4" s="15" t="s">
        <v>12</v>
      </c>
      <c r="NII4" s="15" t="s">
        <v>12</v>
      </c>
      <c r="NIJ4" s="15" t="s">
        <v>12</v>
      </c>
      <c r="NIK4" s="15" t="s">
        <v>12</v>
      </c>
      <c r="NIL4" s="15" t="s">
        <v>12</v>
      </c>
      <c r="NIM4" s="15" t="s">
        <v>12</v>
      </c>
      <c r="NIN4" s="15" t="s">
        <v>12</v>
      </c>
      <c r="NIO4" s="15" t="s">
        <v>12</v>
      </c>
      <c r="NIP4" s="15" t="s">
        <v>12</v>
      </c>
      <c r="NIQ4" s="15" t="s">
        <v>12</v>
      </c>
      <c r="NIR4" s="15" t="s">
        <v>12</v>
      </c>
      <c r="NIS4" s="15" t="s">
        <v>12</v>
      </c>
      <c r="NIT4" s="15" t="s">
        <v>12</v>
      </c>
      <c r="NIU4" s="15" t="s">
        <v>12</v>
      </c>
      <c r="NIV4" s="15" t="s">
        <v>12</v>
      </c>
      <c r="NIW4" s="15" t="s">
        <v>12</v>
      </c>
      <c r="NIX4" s="15" t="s">
        <v>12</v>
      </c>
      <c r="NIY4" s="15" t="s">
        <v>12</v>
      </c>
      <c r="NIZ4" s="15" t="s">
        <v>12</v>
      </c>
      <c r="NJA4" s="15" t="s">
        <v>12</v>
      </c>
      <c r="NJB4" s="15" t="s">
        <v>12</v>
      </c>
      <c r="NJC4" s="15" t="s">
        <v>12</v>
      </c>
      <c r="NJD4" s="15" t="s">
        <v>12</v>
      </c>
      <c r="NJE4" s="15" t="s">
        <v>12</v>
      </c>
      <c r="NJF4" s="15" t="s">
        <v>12</v>
      </c>
      <c r="NJG4" s="15" t="s">
        <v>12</v>
      </c>
      <c r="NJH4" s="15" t="s">
        <v>12</v>
      </c>
      <c r="NJI4" s="15" t="s">
        <v>12</v>
      </c>
      <c r="NJJ4" s="15" t="s">
        <v>12</v>
      </c>
      <c r="NJK4" s="15" t="s">
        <v>12</v>
      </c>
      <c r="NJL4" s="15" t="s">
        <v>12</v>
      </c>
      <c r="NJM4" s="15" t="s">
        <v>12</v>
      </c>
      <c r="NJN4" s="15" t="s">
        <v>12</v>
      </c>
      <c r="NJO4" s="15" t="s">
        <v>12</v>
      </c>
      <c r="NJP4" s="15" t="s">
        <v>12</v>
      </c>
      <c r="NJQ4" s="15" t="s">
        <v>12</v>
      </c>
      <c r="NJR4" s="15" t="s">
        <v>12</v>
      </c>
      <c r="NJS4" s="15" t="s">
        <v>12</v>
      </c>
      <c r="NJT4" s="15" t="s">
        <v>12</v>
      </c>
      <c r="NJU4" s="15" t="s">
        <v>12</v>
      </c>
      <c r="NJV4" s="15" t="s">
        <v>12</v>
      </c>
      <c r="NJW4" s="15" t="s">
        <v>12</v>
      </c>
      <c r="NJX4" s="15" t="s">
        <v>12</v>
      </c>
      <c r="NJY4" s="15" t="s">
        <v>12</v>
      </c>
      <c r="NJZ4" s="15" t="s">
        <v>12</v>
      </c>
      <c r="NKA4" s="15" t="s">
        <v>12</v>
      </c>
      <c r="NKB4" s="15" t="s">
        <v>12</v>
      </c>
      <c r="NKC4" s="15" t="s">
        <v>12</v>
      </c>
      <c r="NKD4" s="15" t="s">
        <v>12</v>
      </c>
      <c r="NKE4" s="15" t="s">
        <v>12</v>
      </c>
      <c r="NKF4" s="15" t="s">
        <v>12</v>
      </c>
      <c r="NKG4" s="15" t="s">
        <v>12</v>
      </c>
      <c r="NKH4" s="15" t="s">
        <v>12</v>
      </c>
      <c r="NKI4" s="15" t="s">
        <v>12</v>
      </c>
      <c r="NKJ4" s="15" t="s">
        <v>12</v>
      </c>
      <c r="NKK4" s="15" t="s">
        <v>12</v>
      </c>
      <c r="NKL4" s="15" t="s">
        <v>12</v>
      </c>
      <c r="NKM4" s="15" t="s">
        <v>12</v>
      </c>
      <c r="NKN4" s="15" t="s">
        <v>12</v>
      </c>
      <c r="NKO4" s="15" t="s">
        <v>12</v>
      </c>
      <c r="NKP4" s="15" t="s">
        <v>12</v>
      </c>
      <c r="NKQ4" s="15" t="s">
        <v>12</v>
      </c>
      <c r="NKR4" s="15" t="s">
        <v>12</v>
      </c>
      <c r="NKS4" s="15" t="s">
        <v>12</v>
      </c>
      <c r="NKT4" s="15" t="s">
        <v>12</v>
      </c>
      <c r="NKU4" s="15" t="s">
        <v>12</v>
      </c>
      <c r="NKV4" s="15" t="s">
        <v>12</v>
      </c>
      <c r="NKW4" s="15" t="s">
        <v>12</v>
      </c>
      <c r="NKX4" s="15" t="s">
        <v>12</v>
      </c>
      <c r="NKY4" s="15" t="s">
        <v>12</v>
      </c>
      <c r="NKZ4" s="15" t="s">
        <v>12</v>
      </c>
      <c r="NLA4" s="15" t="s">
        <v>12</v>
      </c>
      <c r="NLB4" s="15" t="s">
        <v>12</v>
      </c>
      <c r="NLC4" s="15" t="s">
        <v>12</v>
      </c>
      <c r="NLD4" s="15" t="s">
        <v>12</v>
      </c>
      <c r="NLE4" s="15" t="s">
        <v>12</v>
      </c>
      <c r="NLF4" s="15" t="s">
        <v>12</v>
      </c>
      <c r="NLG4" s="15" t="s">
        <v>12</v>
      </c>
      <c r="NLH4" s="15" t="s">
        <v>12</v>
      </c>
      <c r="NLI4" s="15" t="s">
        <v>12</v>
      </c>
      <c r="NLJ4" s="15" t="s">
        <v>12</v>
      </c>
      <c r="NLK4" s="15" t="s">
        <v>12</v>
      </c>
      <c r="NLL4" s="15" t="s">
        <v>12</v>
      </c>
      <c r="NLM4" s="15" t="s">
        <v>12</v>
      </c>
      <c r="NLN4" s="15" t="s">
        <v>12</v>
      </c>
      <c r="NLO4" s="15" t="s">
        <v>12</v>
      </c>
      <c r="NLP4" s="15" t="s">
        <v>12</v>
      </c>
      <c r="NLQ4" s="15" t="s">
        <v>12</v>
      </c>
      <c r="NLR4" s="15" t="s">
        <v>12</v>
      </c>
      <c r="NLS4" s="15" t="s">
        <v>12</v>
      </c>
      <c r="NLT4" s="15" t="s">
        <v>12</v>
      </c>
      <c r="NLU4" s="15" t="s">
        <v>12</v>
      </c>
      <c r="NLV4" s="15" t="s">
        <v>12</v>
      </c>
      <c r="NLW4" s="15" t="s">
        <v>12</v>
      </c>
      <c r="NLX4" s="15" t="s">
        <v>12</v>
      </c>
      <c r="NLY4" s="15" t="s">
        <v>12</v>
      </c>
      <c r="NLZ4" s="15" t="s">
        <v>12</v>
      </c>
      <c r="NMA4" s="15" t="s">
        <v>12</v>
      </c>
      <c r="NMB4" s="15" t="s">
        <v>12</v>
      </c>
      <c r="NMC4" s="15" t="s">
        <v>12</v>
      </c>
      <c r="NMD4" s="15" t="s">
        <v>12</v>
      </c>
      <c r="NME4" s="15" t="s">
        <v>12</v>
      </c>
      <c r="NMF4" s="15" t="s">
        <v>12</v>
      </c>
      <c r="NMG4" s="15" t="s">
        <v>12</v>
      </c>
      <c r="NMH4" s="15" t="s">
        <v>12</v>
      </c>
      <c r="NMI4" s="15" t="s">
        <v>12</v>
      </c>
      <c r="NMJ4" s="15" t="s">
        <v>12</v>
      </c>
      <c r="NMK4" s="15" t="s">
        <v>12</v>
      </c>
      <c r="NML4" s="15" t="s">
        <v>12</v>
      </c>
      <c r="NMM4" s="15" t="s">
        <v>12</v>
      </c>
      <c r="NMN4" s="15" t="s">
        <v>12</v>
      </c>
      <c r="NMO4" s="15" t="s">
        <v>12</v>
      </c>
      <c r="NMP4" s="15" t="s">
        <v>12</v>
      </c>
      <c r="NMQ4" s="15" t="s">
        <v>12</v>
      </c>
      <c r="NMR4" s="15" t="s">
        <v>12</v>
      </c>
      <c r="NMS4" s="15" t="s">
        <v>12</v>
      </c>
      <c r="NMT4" s="15" t="s">
        <v>12</v>
      </c>
      <c r="NMU4" s="15" t="s">
        <v>12</v>
      </c>
      <c r="NMV4" s="15" t="s">
        <v>12</v>
      </c>
      <c r="NMW4" s="15" t="s">
        <v>12</v>
      </c>
      <c r="NMX4" s="15" t="s">
        <v>12</v>
      </c>
      <c r="NMY4" s="15" t="s">
        <v>12</v>
      </c>
      <c r="NMZ4" s="15" t="s">
        <v>12</v>
      </c>
      <c r="NNA4" s="15" t="s">
        <v>12</v>
      </c>
      <c r="NNB4" s="15" t="s">
        <v>12</v>
      </c>
      <c r="NNC4" s="15" t="s">
        <v>12</v>
      </c>
      <c r="NND4" s="15" t="s">
        <v>12</v>
      </c>
      <c r="NNE4" s="15" t="s">
        <v>12</v>
      </c>
      <c r="NNF4" s="15" t="s">
        <v>12</v>
      </c>
      <c r="NNG4" s="15" t="s">
        <v>12</v>
      </c>
      <c r="NNH4" s="15" t="s">
        <v>12</v>
      </c>
      <c r="NNI4" s="15" t="s">
        <v>12</v>
      </c>
      <c r="NNJ4" s="15" t="s">
        <v>12</v>
      </c>
      <c r="NNK4" s="15" t="s">
        <v>12</v>
      </c>
      <c r="NNL4" s="15" t="s">
        <v>12</v>
      </c>
      <c r="NNM4" s="15" t="s">
        <v>12</v>
      </c>
      <c r="NNN4" s="15" t="s">
        <v>12</v>
      </c>
      <c r="NNO4" s="15" t="s">
        <v>12</v>
      </c>
      <c r="NNP4" s="15" t="s">
        <v>12</v>
      </c>
      <c r="NNQ4" s="15" t="s">
        <v>12</v>
      </c>
      <c r="NNR4" s="15" t="s">
        <v>12</v>
      </c>
      <c r="NNS4" s="15" t="s">
        <v>12</v>
      </c>
      <c r="NNT4" s="15" t="s">
        <v>12</v>
      </c>
      <c r="NNU4" s="15" t="s">
        <v>12</v>
      </c>
      <c r="NNV4" s="15" t="s">
        <v>12</v>
      </c>
      <c r="NNW4" s="15" t="s">
        <v>12</v>
      </c>
      <c r="NNX4" s="15" t="s">
        <v>12</v>
      </c>
      <c r="NNY4" s="15" t="s">
        <v>12</v>
      </c>
      <c r="NNZ4" s="15" t="s">
        <v>12</v>
      </c>
      <c r="NOA4" s="15" t="s">
        <v>12</v>
      </c>
      <c r="NOB4" s="15" t="s">
        <v>12</v>
      </c>
      <c r="NOC4" s="15" t="s">
        <v>12</v>
      </c>
      <c r="NOD4" s="15" t="s">
        <v>12</v>
      </c>
      <c r="NOE4" s="15" t="s">
        <v>12</v>
      </c>
      <c r="NOF4" s="15" t="s">
        <v>12</v>
      </c>
      <c r="NOG4" s="15" t="s">
        <v>12</v>
      </c>
      <c r="NOH4" s="15" t="s">
        <v>12</v>
      </c>
      <c r="NOI4" s="15" t="s">
        <v>12</v>
      </c>
      <c r="NOJ4" s="15" t="s">
        <v>12</v>
      </c>
      <c r="NOK4" s="15" t="s">
        <v>12</v>
      </c>
      <c r="NOL4" s="15" t="s">
        <v>12</v>
      </c>
      <c r="NOM4" s="15" t="s">
        <v>12</v>
      </c>
      <c r="NON4" s="15" t="s">
        <v>12</v>
      </c>
      <c r="NOO4" s="15" t="s">
        <v>12</v>
      </c>
      <c r="NOP4" s="15" t="s">
        <v>12</v>
      </c>
      <c r="NOQ4" s="15" t="s">
        <v>12</v>
      </c>
      <c r="NOR4" s="15" t="s">
        <v>12</v>
      </c>
      <c r="NOS4" s="15" t="s">
        <v>12</v>
      </c>
      <c r="NOT4" s="15" t="s">
        <v>12</v>
      </c>
      <c r="NOU4" s="15" t="s">
        <v>12</v>
      </c>
      <c r="NOV4" s="15" t="s">
        <v>12</v>
      </c>
      <c r="NOW4" s="15" t="s">
        <v>12</v>
      </c>
      <c r="NOX4" s="15" t="s">
        <v>12</v>
      </c>
      <c r="NOY4" s="15" t="s">
        <v>12</v>
      </c>
      <c r="NOZ4" s="15" t="s">
        <v>12</v>
      </c>
      <c r="NPA4" s="15" t="s">
        <v>12</v>
      </c>
      <c r="NPB4" s="15" t="s">
        <v>12</v>
      </c>
      <c r="NPC4" s="15" t="s">
        <v>12</v>
      </c>
      <c r="NPD4" s="15" t="s">
        <v>12</v>
      </c>
      <c r="NPE4" s="15" t="s">
        <v>12</v>
      </c>
      <c r="NPF4" s="15" t="s">
        <v>12</v>
      </c>
      <c r="NPG4" s="15" t="s">
        <v>12</v>
      </c>
      <c r="NPH4" s="15" t="s">
        <v>12</v>
      </c>
      <c r="NPI4" s="15" t="s">
        <v>12</v>
      </c>
      <c r="NPJ4" s="15" t="s">
        <v>12</v>
      </c>
      <c r="NPK4" s="15" t="s">
        <v>12</v>
      </c>
      <c r="NPL4" s="15" t="s">
        <v>12</v>
      </c>
      <c r="NPM4" s="15" t="s">
        <v>12</v>
      </c>
      <c r="NPN4" s="15" t="s">
        <v>12</v>
      </c>
      <c r="NPO4" s="15" t="s">
        <v>12</v>
      </c>
      <c r="NPP4" s="15" t="s">
        <v>12</v>
      </c>
      <c r="NPQ4" s="15" t="s">
        <v>12</v>
      </c>
      <c r="NPR4" s="15" t="s">
        <v>12</v>
      </c>
      <c r="NPS4" s="15" t="s">
        <v>12</v>
      </c>
      <c r="NPT4" s="15" t="s">
        <v>12</v>
      </c>
      <c r="NPU4" s="15" t="s">
        <v>12</v>
      </c>
      <c r="NPV4" s="15" t="s">
        <v>12</v>
      </c>
      <c r="NPW4" s="15" t="s">
        <v>12</v>
      </c>
      <c r="NPX4" s="15" t="s">
        <v>12</v>
      </c>
      <c r="NPY4" s="15" t="s">
        <v>12</v>
      </c>
      <c r="NPZ4" s="15" t="s">
        <v>12</v>
      </c>
      <c r="NQA4" s="15" t="s">
        <v>12</v>
      </c>
      <c r="NQB4" s="15" t="s">
        <v>12</v>
      </c>
      <c r="NQC4" s="15" t="s">
        <v>12</v>
      </c>
      <c r="NQD4" s="15" t="s">
        <v>12</v>
      </c>
      <c r="NQE4" s="15" t="s">
        <v>12</v>
      </c>
      <c r="NQF4" s="15" t="s">
        <v>12</v>
      </c>
      <c r="NQG4" s="15" t="s">
        <v>12</v>
      </c>
      <c r="NQH4" s="15" t="s">
        <v>12</v>
      </c>
      <c r="NQI4" s="15" t="s">
        <v>12</v>
      </c>
      <c r="NQJ4" s="15" t="s">
        <v>12</v>
      </c>
      <c r="NQK4" s="15" t="s">
        <v>12</v>
      </c>
      <c r="NQL4" s="15" t="s">
        <v>12</v>
      </c>
      <c r="NQM4" s="15" t="s">
        <v>12</v>
      </c>
      <c r="NQN4" s="15" t="s">
        <v>12</v>
      </c>
      <c r="NQO4" s="15" t="s">
        <v>12</v>
      </c>
      <c r="NQP4" s="15" t="s">
        <v>12</v>
      </c>
      <c r="NQQ4" s="15" t="s">
        <v>12</v>
      </c>
      <c r="NQR4" s="15" t="s">
        <v>12</v>
      </c>
      <c r="NQS4" s="15" t="s">
        <v>12</v>
      </c>
      <c r="NQT4" s="15" t="s">
        <v>12</v>
      </c>
      <c r="NQU4" s="15" t="s">
        <v>12</v>
      </c>
      <c r="NQV4" s="15" t="s">
        <v>12</v>
      </c>
      <c r="NQW4" s="15" t="s">
        <v>12</v>
      </c>
      <c r="NQX4" s="15" t="s">
        <v>12</v>
      </c>
      <c r="NQY4" s="15" t="s">
        <v>12</v>
      </c>
      <c r="NQZ4" s="15" t="s">
        <v>12</v>
      </c>
      <c r="NRA4" s="15" t="s">
        <v>12</v>
      </c>
      <c r="NRB4" s="15" t="s">
        <v>12</v>
      </c>
      <c r="NRC4" s="15" t="s">
        <v>12</v>
      </c>
      <c r="NRD4" s="15" t="s">
        <v>12</v>
      </c>
      <c r="NRE4" s="15" t="s">
        <v>12</v>
      </c>
      <c r="NRF4" s="15" t="s">
        <v>12</v>
      </c>
      <c r="NRG4" s="15" t="s">
        <v>12</v>
      </c>
      <c r="NRH4" s="15" t="s">
        <v>12</v>
      </c>
      <c r="NRI4" s="15" t="s">
        <v>12</v>
      </c>
      <c r="NRJ4" s="15" t="s">
        <v>12</v>
      </c>
      <c r="NRK4" s="15" t="s">
        <v>12</v>
      </c>
      <c r="NRL4" s="15" t="s">
        <v>12</v>
      </c>
      <c r="NRM4" s="15" t="s">
        <v>12</v>
      </c>
      <c r="NRN4" s="15" t="s">
        <v>12</v>
      </c>
      <c r="NRO4" s="15" t="s">
        <v>12</v>
      </c>
      <c r="NRP4" s="15" t="s">
        <v>12</v>
      </c>
      <c r="NRQ4" s="15" t="s">
        <v>12</v>
      </c>
      <c r="NRR4" s="15" t="s">
        <v>12</v>
      </c>
      <c r="NRS4" s="15" t="s">
        <v>12</v>
      </c>
      <c r="NRT4" s="15" t="s">
        <v>12</v>
      </c>
      <c r="NRU4" s="15" t="s">
        <v>12</v>
      </c>
      <c r="NRV4" s="15" t="s">
        <v>12</v>
      </c>
      <c r="NRW4" s="15" t="s">
        <v>12</v>
      </c>
      <c r="NRX4" s="15" t="s">
        <v>12</v>
      </c>
      <c r="NRY4" s="15" t="s">
        <v>12</v>
      </c>
      <c r="NRZ4" s="15" t="s">
        <v>12</v>
      </c>
      <c r="NSA4" s="15" t="s">
        <v>12</v>
      </c>
      <c r="NSB4" s="15" t="s">
        <v>12</v>
      </c>
      <c r="NSC4" s="15" t="s">
        <v>12</v>
      </c>
      <c r="NSD4" s="15" t="s">
        <v>12</v>
      </c>
      <c r="NSE4" s="15" t="s">
        <v>12</v>
      </c>
      <c r="NSF4" s="15" t="s">
        <v>12</v>
      </c>
      <c r="NSG4" s="15" t="s">
        <v>12</v>
      </c>
      <c r="NSH4" s="15" t="s">
        <v>12</v>
      </c>
      <c r="NSI4" s="15" t="s">
        <v>12</v>
      </c>
      <c r="NSJ4" s="15" t="s">
        <v>12</v>
      </c>
      <c r="NSK4" s="15" t="s">
        <v>12</v>
      </c>
      <c r="NSL4" s="15" t="s">
        <v>12</v>
      </c>
      <c r="NSM4" s="15" t="s">
        <v>12</v>
      </c>
      <c r="NSN4" s="15" t="s">
        <v>12</v>
      </c>
      <c r="NSO4" s="15" t="s">
        <v>12</v>
      </c>
      <c r="NSP4" s="15" t="s">
        <v>12</v>
      </c>
      <c r="NSQ4" s="15" t="s">
        <v>12</v>
      </c>
      <c r="NSR4" s="15" t="s">
        <v>12</v>
      </c>
      <c r="NSS4" s="15" t="s">
        <v>12</v>
      </c>
      <c r="NST4" s="15" t="s">
        <v>12</v>
      </c>
      <c r="NSU4" s="15" t="s">
        <v>12</v>
      </c>
      <c r="NSV4" s="15" t="s">
        <v>12</v>
      </c>
      <c r="NSW4" s="15" t="s">
        <v>12</v>
      </c>
      <c r="NSX4" s="15" t="s">
        <v>12</v>
      </c>
      <c r="NSY4" s="15" t="s">
        <v>12</v>
      </c>
      <c r="NSZ4" s="15" t="s">
        <v>12</v>
      </c>
      <c r="NTA4" s="15" t="s">
        <v>12</v>
      </c>
      <c r="NTB4" s="15" t="s">
        <v>12</v>
      </c>
      <c r="NTC4" s="15" t="s">
        <v>12</v>
      </c>
      <c r="NTD4" s="15" t="s">
        <v>12</v>
      </c>
      <c r="NTE4" s="15" t="s">
        <v>12</v>
      </c>
      <c r="NTF4" s="15" t="s">
        <v>12</v>
      </c>
      <c r="NTG4" s="15" t="s">
        <v>12</v>
      </c>
      <c r="NTH4" s="15" t="s">
        <v>12</v>
      </c>
      <c r="NTI4" s="15" t="s">
        <v>12</v>
      </c>
      <c r="NTJ4" s="15" t="s">
        <v>12</v>
      </c>
      <c r="NTK4" s="15" t="s">
        <v>12</v>
      </c>
      <c r="NTL4" s="15" t="s">
        <v>12</v>
      </c>
      <c r="NTM4" s="15" t="s">
        <v>12</v>
      </c>
      <c r="NTN4" s="15" t="s">
        <v>12</v>
      </c>
      <c r="NTO4" s="15" t="s">
        <v>12</v>
      </c>
      <c r="NTP4" s="15" t="s">
        <v>12</v>
      </c>
      <c r="NTQ4" s="15" t="s">
        <v>12</v>
      </c>
      <c r="NTR4" s="15" t="s">
        <v>12</v>
      </c>
      <c r="NTS4" s="15" t="s">
        <v>12</v>
      </c>
      <c r="NTT4" s="15" t="s">
        <v>12</v>
      </c>
      <c r="NTU4" s="15" t="s">
        <v>12</v>
      </c>
      <c r="NTV4" s="15" t="s">
        <v>12</v>
      </c>
      <c r="NTW4" s="15" t="s">
        <v>12</v>
      </c>
      <c r="NTX4" s="15" t="s">
        <v>12</v>
      </c>
      <c r="NTY4" s="15" t="s">
        <v>12</v>
      </c>
      <c r="NTZ4" s="15" t="s">
        <v>12</v>
      </c>
      <c r="NUA4" s="15" t="s">
        <v>12</v>
      </c>
      <c r="NUB4" s="15" t="s">
        <v>12</v>
      </c>
      <c r="NUC4" s="15" t="s">
        <v>12</v>
      </c>
      <c r="NUD4" s="15" t="s">
        <v>12</v>
      </c>
      <c r="NUE4" s="15" t="s">
        <v>12</v>
      </c>
      <c r="NUF4" s="15" t="s">
        <v>12</v>
      </c>
      <c r="NUG4" s="15" t="s">
        <v>12</v>
      </c>
      <c r="NUH4" s="15" t="s">
        <v>12</v>
      </c>
      <c r="NUI4" s="15" t="s">
        <v>12</v>
      </c>
      <c r="NUJ4" s="15" t="s">
        <v>12</v>
      </c>
      <c r="NUK4" s="15" t="s">
        <v>12</v>
      </c>
      <c r="NUL4" s="15" t="s">
        <v>12</v>
      </c>
      <c r="NUM4" s="15" t="s">
        <v>12</v>
      </c>
      <c r="NUN4" s="15" t="s">
        <v>12</v>
      </c>
      <c r="NUO4" s="15" t="s">
        <v>12</v>
      </c>
      <c r="NUP4" s="15" t="s">
        <v>12</v>
      </c>
      <c r="NUQ4" s="15" t="s">
        <v>12</v>
      </c>
      <c r="NUR4" s="15" t="s">
        <v>12</v>
      </c>
      <c r="NUS4" s="15" t="s">
        <v>12</v>
      </c>
      <c r="NUT4" s="15" t="s">
        <v>12</v>
      </c>
      <c r="NUU4" s="15" t="s">
        <v>12</v>
      </c>
      <c r="NUV4" s="15" t="s">
        <v>12</v>
      </c>
      <c r="NUW4" s="15" t="s">
        <v>12</v>
      </c>
      <c r="NUX4" s="15" t="s">
        <v>12</v>
      </c>
      <c r="NUY4" s="15" t="s">
        <v>12</v>
      </c>
      <c r="NUZ4" s="15" t="s">
        <v>12</v>
      </c>
      <c r="NVA4" s="15" t="s">
        <v>12</v>
      </c>
      <c r="NVB4" s="15" t="s">
        <v>12</v>
      </c>
      <c r="NVC4" s="15" t="s">
        <v>12</v>
      </c>
      <c r="NVD4" s="15" t="s">
        <v>12</v>
      </c>
      <c r="NVE4" s="15" t="s">
        <v>12</v>
      </c>
      <c r="NVF4" s="15" t="s">
        <v>12</v>
      </c>
      <c r="NVG4" s="15" t="s">
        <v>12</v>
      </c>
      <c r="NVH4" s="15" t="s">
        <v>12</v>
      </c>
      <c r="NVI4" s="15" t="s">
        <v>12</v>
      </c>
      <c r="NVJ4" s="15" t="s">
        <v>12</v>
      </c>
      <c r="NVK4" s="15" t="s">
        <v>12</v>
      </c>
      <c r="NVL4" s="15" t="s">
        <v>12</v>
      </c>
      <c r="NVM4" s="15" t="s">
        <v>12</v>
      </c>
      <c r="NVN4" s="15" t="s">
        <v>12</v>
      </c>
      <c r="NVO4" s="15" t="s">
        <v>12</v>
      </c>
      <c r="NVP4" s="15" t="s">
        <v>12</v>
      </c>
      <c r="NVQ4" s="15" t="s">
        <v>12</v>
      </c>
      <c r="NVR4" s="15" t="s">
        <v>12</v>
      </c>
      <c r="NVS4" s="15" t="s">
        <v>12</v>
      </c>
      <c r="NVT4" s="15" t="s">
        <v>12</v>
      </c>
      <c r="NVU4" s="15" t="s">
        <v>12</v>
      </c>
      <c r="NVV4" s="15" t="s">
        <v>12</v>
      </c>
      <c r="NVW4" s="15" t="s">
        <v>12</v>
      </c>
      <c r="NVX4" s="15" t="s">
        <v>12</v>
      </c>
      <c r="NVY4" s="15" t="s">
        <v>12</v>
      </c>
      <c r="NVZ4" s="15" t="s">
        <v>12</v>
      </c>
      <c r="NWA4" s="15" t="s">
        <v>12</v>
      </c>
      <c r="NWB4" s="15" t="s">
        <v>12</v>
      </c>
      <c r="NWC4" s="15" t="s">
        <v>12</v>
      </c>
      <c r="NWD4" s="15" t="s">
        <v>12</v>
      </c>
      <c r="NWE4" s="15" t="s">
        <v>12</v>
      </c>
      <c r="NWF4" s="15" t="s">
        <v>12</v>
      </c>
      <c r="NWG4" s="15" t="s">
        <v>12</v>
      </c>
      <c r="NWH4" s="15" t="s">
        <v>12</v>
      </c>
      <c r="NWI4" s="15" t="s">
        <v>12</v>
      </c>
      <c r="NWJ4" s="15" t="s">
        <v>12</v>
      </c>
      <c r="NWK4" s="15" t="s">
        <v>12</v>
      </c>
      <c r="NWL4" s="15" t="s">
        <v>12</v>
      </c>
      <c r="NWM4" s="15" t="s">
        <v>12</v>
      </c>
      <c r="NWN4" s="15" t="s">
        <v>12</v>
      </c>
      <c r="NWO4" s="15" t="s">
        <v>12</v>
      </c>
      <c r="NWP4" s="15" t="s">
        <v>12</v>
      </c>
      <c r="NWQ4" s="15" t="s">
        <v>12</v>
      </c>
      <c r="NWR4" s="15" t="s">
        <v>12</v>
      </c>
      <c r="NWS4" s="15" t="s">
        <v>12</v>
      </c>
      <c r="NWT4" s="15" t="s">
        <v>12</v>
      </c>
      <c r="NWU4" s="15" t="s">
        <v>12</v>
      </c>
      <c r="NWV4" s="15" t="s">
        <v>12</v>
      </c>
      <c r="NWW4" s="15" t="s">
        <v>12</v>
      </c>
      <c r="NWX4" s="15" t="s">
        <v>12</v>
      </c>
      <c r="NWY4" s="15" t="s">
        <v>12</v>
      </c>
      <c r="NWZ4" s="15" t="s">
        <v>12</v>
      </c>
      <c r="NXA4" s="15" t="s">
        <v>12</v>
      </c>
      <c r="NXB4" s="15" t="s">
        <v>12</v>
      </c>
      <c r="NXC4" s="15" t="s">
        <v>12</v>
      </c>
      <c r="NXD4" s="15" t="s">
        <v>12</v>
      </c>
      <c r="NXE4" s="15" t="s">
        <v>12</v>
      </c>
      <c r="NXF4" s="15" t="s">
        <v>12</v>
      </c>
      <c r="NXG4" s="15" t="s">
        <v>12</v>
      </c>
      <c r="NXH4" s="15" t="s">
        <v>12</v>
      </c>
      <c r="NXI4" s="15" t="s">
        <v>12</v>
      </c>
      <c r="NXJ4" s="15" t="s">
        <v>12</v>
      </c>
      <c r="NXK4" s="15" t="s">
        <v>12</v>
      </c>
      <c r="NXL4" s="15" t="s">
        <v>12</v>
      </c>
      <c r="NXM4" s="15" t="s">
        <v>12</v>
      </c>
      <c r="NXN4" s="15" t="s">
        <v>12</v>
      </c>
      <c r="NXO4" s="15" t="s">
        <v>12</v>
      </c>
      <c r="NXP4" s="15" t="s">
        <v>12</v>
      </c>
      <c r="NXQ4" s="15" t="s">
        <v>12</v>
      </c>
      <c r="NXR4" s="15" t="s">
        <v>12</v>
      </c>
      <c r="NXS4" s="15" t="s">
        <v>12</v>
      </c>
      <c r="NXT4" s="15" t="s">
        <v>12</v>
      </c>
      <c r="NXU4" s="15" t="s">
        <v>12</v>
      </c>
      <c r="NXV4" s="15" t="s">
        <v>12</v>
      </c>
      <c r="NXW4" s="15" t="s">
        <v>12</v>
      </c>
      <c r="NXX4" s="15" t="s">
        <v>12</v>
      </c>
      <c r="NXY4" s="15" t="s">
        <v>12</v>
      </c>
      <c r="NXZ4" s="15" t="s">
        <v>12</v>
      </c>
      <c r="NYA4" s="15" t="s">
        <v>12</v>
      </c>
      <c r="NYB4" s="15" t="s">
        <v>12</v>
      </c>
      <c r="NYC4" s="15" t="s">
        <v>12</v>
      </c>
      <c r="NYD4" s="15" t="s">
        <v>12</v>
      </c>
      <c r="NYE4" s="15" t="s">
        <v>12</v>
      </c>
      <c r="NYF4" s="15" t="s">
        <v>12</v>
      </c>
      <c r="NYG4" s="15" t="s">
        <v>12</v>
      </c>
      <c r="NYH4" s="15" t="s">
        <v>12</v>
      </c>
      <c r="NYI4" s="15" t="s">
        <v>12</v>
      </c>
      <c r="NYJ4" s="15" t="s">
        <v>12</v>
      </c>
      <c r="NYK4" s="15" t="s">
        <v>12</v>
      </c>
      <c r="NYL4" s="15" t="s">
        <v>12</v>
      </c>
      <c r="NYM4" s="15" t="s">
        <v>12</v>
      </c>
      <c r="NYN4" s="15" t="s">
        <v>12</v>
      </c>
      <c r="NYO4" s="15" t="s">
        <v>12</v>
      </c>
      <c r="NYP4" s="15" t="s">
        <v>12</v>
      </c>
      <c r="NYQ4" s="15" t="s">
        <v>12</v>
      </c>
      <c r="NYR4" s="15" t="s">
        <v>12</v>
      </c>
      <c r="NYS4" s="15" t="s">
        <v>12</v>
      </c>
      <c r="NYT4" s="15" t="s">
        <v>12</v>
      </c>
      <c r="NYU4" s="15" t="s">
        <v>12</v>
      </c>
      <c r="NYV4" s="15" t="s">
        <v>12</v>
      </c>
      <c r="NYW4" s="15" t="s">
        <v>12</v>
      </c>
      <c r="NYX4" s="15" t="s">
        <v>12</v>
      </c>
      <c r="NYY4" s="15" t="s">
        <v>12</v>
      </c>
      <c r="NYZ4" s="15" t="s">
        <v>12</v>
      </c>
      <c r="NZA4" s="15" t="s">
        <v>12</v>
      </c>
      <c r="NZB4" s="15" t="s">
        <v>12</v>
      </c>
      <c r="NZC4" s="15" t="s">
        <v>12</v>
      </c>
      <c r="NZD4" s="15" t="s">
        <v>12</v>
      </c>
      <c r="NZE4" s="15" t="s">
        <v>12</v>
      </c>
      <c r="NZF4" s="15" t="s">
        <v>12</v>
      </c>
      <c r="NZG4" s="15" t="s">
        <v>12</v>
      </c>
      <c r="NZH4" s="15" t="s">
        <v>12</v>
      </c>
      <c r="NZI4" s="15" t="s">
        <v>12</v>
      </c>
      <c r="NZJ4" s="15" t="s">
        <v>12</v>
      </c>
      <c r="NZK4" s="15" t="s">
        <v>12</v>
      </c>
      <c r="NZL4" s="15" t="s">
        <v>12</v>
      </c>
      <c r="NZM4" s="15" t="s">
        <v>12</v>
      </c>
      <c r="NZN4" s="15" t="s">
        <v>12</v>
      </c>
      <c r="NZO4" s="15" t="s">
        <v>12</v>
      </c>
      <c r="NZP4" s="15" t="s">
        <v>12</v>
      </c>
      <c r="NZQ4" s="15" t="s">
        <v>12</v>
      </c>
      <c r="NZR4" s="15" t="s">
        <v>12</v>
      </c>
      <c r="NZS4" s="15" t="s">
        <v>12</v>
      </c>
      <c r="NZT4" s="15" t="s">
        <v>12</v>
      </c>
      <c r="NZU4" s="15" t="s">
        <v>12</v>
      </c>
      <c r="NZV4" s="15" t="s">
        <v>12</v>
      </c>
      <c r="NZW4" s="15" t="s">
        <v>12</v>
      </c>
      <c r="NZX4" s="15" t="s">
        <v>12</v>
      </c>
      <c r="NZY4" s="15" t="s">
        <v>12</v>
      </c>
      <c r="NZZ4" s="15" t="s">
        <v>12</v>
      </c>
      <c r="OAA4" s="15" t="s">
        <v>12</v>
      </c>
      <c r="OAB4" s="15" t="s">
        <v>12</v>
      </c>
      <c r="OAC4" s="15" t="s">
        <v>12</v>
      </c>
      <c r="OAD4" s="15" t="s">
        <v>12</v>
      </c>
      <c r="OAE4" s="15" t="s">
        <v>12</v>
      </c>
      <c r="OAF4" s="15" t="s">
        <v>12</v>
      </c>
      <c r="OAG4" s="15" t="s">
        <v>12</v>
      </c>
      <c r="OAH4" s="15" t="s">
        <v>12</v>
      </c>
      <c r="OAI4" s="15" t="s">
        <v>12</v>
      </c>
      <c r="OAJ4" s="15" t="s">
        <v>12</v>
      </c>
      <c r="OAK4" s="15" t="s">
        <v>12</v>
      </c>
      <c r="OAL4" s="15" t="s">
        <v>12</v>
      </c>
      <c r="OAM4" s="15" t="s">
        <v>12</v>
      </c>
      <c r="OAN4" s="15" t="s">
        <v>12</v>
      </c>
      <c r="OAO4" s="15" t="s">
        <v>12</v>
      </c>
      <c r="OAP4" s="15" t="s">
        <v>12</v>
      </c>
      <c r="OAQ4" s="15" t="s">
        <v>12</v>
      </c>
      <c r="OAR4" s="15" t="s">
        <v>12</v>
      </c>
      <c r="OAS4" s="15" t="s">
        <v>12</v>
      </c>
      <c r="OAT4" s="15" t="s">
        <v>12</v>
      </c>
      <c r="OAU4" s="15" t="s">
        <v>12</v>
      </c>
      <c r="OAV4" s="15" t="s">
        <v>12</v>
      </c>
      <c r="OAW4" s="15" t="s">
        <v>12</v>
      </c>
      <c r="OAX4" s="15" t="s">
        <v>12</v>
      </c>
      <c r="OAY4" s="15" t="s">
        <v>12</v>
      </c>
      <c r="OAZ4" s="15" t="s">
        <v>12</v>
      </c>
      <c r="OBA4" s="15" t="s">
        <v>12</v>
      </c>
      <c r="OBB4" s="15" t="s">
        <v>12</v>
      </c>
      <c r="OBC4" s="15" t="s">
        <v>12</v>
      </c>
      <c r="OBD4" s="15" t="s">
        <v>12</v>
      </c>
      <c r="OBE4" s="15" t="s">
        <v>12</v>
      </c>
      <c r="OBF4" s="15" t="s">
        <v>12</v>
      </c>
      <c r="OBG4" s="15" t="s">
        <v>12</v>
      </c>
      <c r="OBH4" s="15" t="s">
        <v>12</v>
      </c>
      <c r="OBI4" s="15" t="s">
        <v>12</v>
      </c>
      <c r="OBJ4" s="15" t="s">
        <v>12</v>
      </c>
      <c r="OBK4" s="15" t="s">
        <v>12</v>
      </c>
      <c r="OBL4" s="15" t="s">
        <v>12</v>
      </c>
      <c r="OBM4" s="15" t="s">
        <v>12</v>
      </c>
      <c r="OBN4" s="15" t="s">
        <v>12</v>
      </c>
      <c r="OBO4" s="15" t="s">
        <v>12</v>
      </c>
      <c r="OBP4" s="15" t="s">
        <v>12</v>
      </c>
      <c r="OBQ4" s="15" t="s">
        <v>12</v>
      </c>
      <c r="OBR4" s="15" t="s">
        <v>12</v>
      </c>
      <c r="OBS4" s="15" t="s">
        <v>12</v>
      </c>
      <c r="OBT4" s="15" t="s">
        <v>12</v>
      </c>
      <c r="OBU4" s="15" t="s">
        <v>12</v>
      </c>
      <c r="OBV4" s="15" t="s">
        <v>12</v>
      </c>
      <c r="OBW4" s="15" t="s">
        <v>12</v>
      </c>
      <c r="OBX4" s="15" t="s">
        <v>12</v>
      </c>
      <c r="OBY4" s="15" t="s">
        <v>12</v>
      </c>
      <c r="OBZ4" s="15" t="s">
        <v>12</v>
      </c>
      <c r="OCA4" s="15" t="s">
        <v>12</v>
      </c>
      <c r="OCB4" s="15" t="s">
        <v>12</v>
      </c>
      <c r="OCC4" s="15" t="s">
        <v>12</v>
      </c>
      <c r="OCD4" s="15" t="s">
        <v>12</v>
      </c>
      <c r="OCE4" s="15" t="s">
        <v>12</v>
      </c>
      <c r="OCF4" s="15" t="s">
        <v>12</v>
      </c>
      <c r="OCG4" s="15" t="s">
        <v>12</v>
      </c>
      <c r="OCH4" s="15" t="s">
        <v>12</v>
      </c>
      <c r="OCI4" s="15" t="s">
        <v>12</v>
      </c>
      <c r="OCJ4" s="15" t="s">
        <v>12</v>
      </c>
      <c r="OCK4" s="15" t="s">
        <v>12</v>
      </c>
      <c r="OCL4" s="15" t="s">
        <v>12</v>
      </c>
      <c r="OCM4" s="15" t="s">
        <v>12</v>
      </c>
      <c r="OCN4" s="15" t="s">
        <v>12</v>
      </c>
      <c r="OCO4" s="15" t="s">
        <v>12</v>
      </c>
      <c r="OCP4" s="15" t="s">
        <v>12</v>
      </c>
      <c r="OCQ4" s="15" t="s">
        <v>12</v>
      </c>
      <c r="OCR4" s="15" t="s">
        <v>12</v>
      </c>
      <c r="OCS4" s="15" t="s">
        <v>12</v>
      </c>
      <c r="OCT4" s="15" t="s">
        <v>12</v>
      </c>
      <c r="OCU4" s="15" t="s">
        <v>12</v>
      </c>
      <c r="OCV4" s="15" t="s">
        <v>12</v>
      </c>
      <c r="OCW4" s="15" t="s">
        <v>12</v>
      </c>
      <c r="OCX4" s="15" t="s">
        <v>12</v>
      </c>
      <c r="OCY4" s="15" t="s">
        <v>12</v>
      </c>
      <c r="OCZ4" s="15" t="s">
        <v>12</v>
      </c>
      <c r="ODA4" s="15" t="s">
        <v>12</v>
      </c>
      <c r="ODB4" s="15" t="s">
        <v>12</v>
      </c>
      <c r="ODC4" s="15" t="s">
        <v>12</v>
      </c>
      <c r="ODD4" s="15" t="s">
        <v>12</v>
      </c>
      <c r="ODE4" s="15" t="s">
        <v>12</v>
      </c>
      <c r="ODF4" s="15" t="s">
        <v>12</v>
      </c>
      <c r="ODG4" s="15" t="s">
        <v>12</v>
      </c>
      <c r="ODH4" s="15" t="s">
        <v>12</v>
      </c>
      <c r="ODI4" s="15" t="s">
        <v>12</v>
      </c>
      <c r="ODJ4" s="15" t="s">
        <v>12</v>
      </c>
      <c r="ODK4" s="15" t="s">
        <v>12</v>
      </c>
      <c r="ODL4" s="15" t="s">
        <v>12</v>
      </c>
      <c r="ODM4" s="15" t="s">
        <v>12</v>
      </c>
      <c r="ODN4" s="15" t="s">
        <v>12</v>
      </c>
      <c r="ODO4" s="15" t="s">
        <v>12</v>
      </c>
      <c r="ODP4" s="15" t="s">
        <v>12</v>
      </c>
      <c r="ODQ4" s="15" t="s">
        <v>12</v>
      </c>
      <c r="ODR4" s="15" t="s">
        <v>12</v>
      </c>
      <c r="ODS4" s="15" t="s">
        <v>12</v>
      </c>
      <c r="ODT4" s="15" t="s">
        <v>12</v>
      </c>
      <c r="ODU4" s="15" t="s">
        <v>12</v>
      </c>
      <c r="ODV4" s="15" t="s">
        <v>12</v>
      </c>
      <c r="ODW4" s="15" t="s">
        <v>12</v>
      </c>
      <c r="ODX4" s="15" t="s">
        <v>12</v>
      </c>
      <c r="ODY4" s="15" t="s">
        <v>12</v>
      </c>
      <c r="ODZ4" s="15" t="s">
        <v>12</v>
      </c>
      <c r="OEA4" s="15" t="s">
        <v>12</v>
      </c>
      <c r="OEB4" s="15" t="s">
        <v>12</v>
      </c>
      <c r="OEC4" s="15" t="s">
        <v>12</v>
      </c>
      <c r="OED4" s="15" t="s">
        <v>12</v>
      </c>
      <c r="OEE4" s="15" t="s">
        <v>12</v>
      </c>
      <c r="OEF4" s="15" t="s">
        <v>12</v>
      </c>
      <c r="OEG4" s="15" t="s">
        <v>12</v>
      </c>
      <c r="OEH4" s="15" t="s">
        <v>12</v>
      </c>
      <c r="OEI4" s="15" t="s">
        <v>12</v>
      </c>
      <c r="OEJ4" s="15" t="s">
        <v>12</v>
      </c>
      <c r="OEK4" s="15" t="s">
        <v>12</v>
      </c>
      <c r="OEL4" s="15" t="s">
        <v>12</v>
      </c>
      <c r="OEM4" s="15" t="s">
        <v>12</v>
      </c>
      <c r="OEN4" s="15" t="s">
        <v>12</v>
      </c>
      <c r="OEO4" s="15" t="s">
        <v>12</v>
      </c>
      <c r="OEP4" s="15" t="s">
        <v>12</v>
      </c>
      <c r="OEQ4" s="15" t="s">
        <v>12</v>
      </c>
      <c r="OER4" s="15" t="s">
        <v>12</v>
      </c>
      <c r="OES4" s="15" t="s">
        <v>12</v>
      </c>
      <c r="OET4" s="15" t="s">
        <v>12</v>
      </c>
      <c r="OEU4" s="15" t="s">
        <v>12</v>
      </c>
      <c r="OEV4" s="15" t="s">
        <v>12</v>
      </c>
      <c r="OEW4" s="15" t="s">
        <v>12</v>
      </c>
      <c r="OEX4" s="15" t="s">
        <v>12</v>
      </c>
      <c r="OEY4" s="15" t="s">
        <v>12</v>
      </c>
      <c r="OEZ4" s="15" t="s">
        <v>12</v>
      </c>
      <c r="OFA4" s="15" t="s">
        <v>12</v>
      </c>
      <c r="OFB4" s="15" t="s">
        <v>12</v>
      </c>
      <c r="OFC4" s="15" t="s">
        <v>12</v>
      </c>
      <c r="OFD4" s="15" t="s">
        <v>12</v>
      </c>
      <c r="OFE4" s="15" t="s">
        <v>12</v>
      </c>
      <c r="OFF4" s="15" t="s">
        <v>12</v>
      </c>
      <c r="OFG4" s="15" t="s">
        <v>12</v>
      </c>
      <c r="OFH4" s="15" t="s">
        <v>12</v>
      </c>
      <c r="OFI4" s="15" t="s">
        <v>12</v>
      </c>
      <c r="OFJ4" s="15" t="s">
        <v>12</v>
      </c>
      <c r="OFK4" s="15" t="s">
        <v>12</v>
      </c>
      <c r="OFL4" s="15" t="s">
        <v>12</v>
      </c>
      <c r="OFM4" s="15" t="s">
        <v>12</v>
      </c>
      <c r="OFN4" s="15" t="s">
        <v>12</v>
      </c>
      <c r="OFO4" s="15" t="s">
        <v>12</v>
      </c>
      <c r="OFP4" s="15" t="s">
        <v>12</v>
      </c>
      <c r="OFQ4" s="15" t="s">
        <v>12</v>
      </c>
      <c r="OFR4" s="15" t="s">
        <v>12</v>
      </c>
      <c r="OFS4" s="15" t="s">
        <v>12</v>
      </c>
      <c r="OFT4" s="15" t="s">
        <v>12</v>
      </c>
      <c r="OFU4" s="15" t="s">
        <v>12</v>
      </c>
      <c r="OFV4" s="15" t="s">
        <v>12</v>
      </c>
      <c r="OFW4" s="15" t="s">
        <v>12</v>
      </c>
      <c r="OFX4" s="15" t="s">
        <v>12</v>
      </c>
      <c r="OFY4" s="15" t="s">
        <v>12</v>
      </c>
      <c r="OFZ4" s="15" t="s">
        <v>12</v>
      </c>
      <c r="OGA4" s="15" t="s">
        <v>12</v>
      </c>
      <c r="OGB4" s="15" t="s">
        <v>12</v>
      </c>
      <c r="OGC4" s="15" t="s">
        <v>12</v>
      </c>
      <c r="OGD4" s="15" t="s">
        <v>12</v>
      </c>
      <c r="OGE4" s="15" t="s">
        <v>12</v>
      </c>
      <c r="OGF4" s="15" t="s">
        <v>12</v>
      </c>
      <c r="OGG4" s="15" t="s">
        <v>12</v>
      </c>
      <c r="OGH4" s="15" t="s">
        <v>12</v>
      </c>
      <c r="OGI4" s="15" t="s">
        <v>12</v>
      </c>
      <c r="OGJ4" s="15" t="s">
        <v>12</v>
      </c>
      <c r="OGK4" s="15" t="s">
        <v>12</v>
      </c>
      <c r="OGL4" s="15" t="s">
        <v>12</v>
      </c>
      <c r="OGM4" s="15" t="s">
        <v>12</v>
      </c>
      <c r="OGN4" s="15" t="s">
        <v>12</v>
      </c>
      <c r="OGO4" s="15" t="s">
        <v>12</v>
      </c>
      <c r="OGP4" s="15" t="s">
        <v>12</v>
      </c>
      <c r="OGQ4" s="15" t="s">
        <v>12</v>
      </c>
      <c r="OGR4" s="15" t="s">
        <v>12</v>
      </c>
      <c r="OGS4" s="15" t="s">
        <v>12</v>
      </c>
      <c r="OGT4" s="15" t="s">
        <v>12</v>
      </c>
      <c r="OGU4" s="15" t="s">
        <v>12</v>
      </c>
      <c r="OGV4" s="15" t="s">
        <v>12</v>
      </c>
      <c r="OGW4" s="15" t="s">
        <v>12</v>
      </c>
      <c r="OGX4" s="15" t="s">
        <v>12</v>
      </c>
      <c r="OGY4" s="15" t="s">
        <v>12</v>
      </c>
      <c r="OGZ4" s="15" t="s">
        <v>12</v>
      </c>
      <c r="OHA4" s="15" t="s">
        <v>12</v>
      </c>
      <c r="OHB4" s="15" t="s">
        <v>12</v>
      </c>
      <c r="OHC4" s="15" t="s">
        <v>12</v>
      </c>
      <c r="OHD4" s="15" t="s">
        <v>12</v>
      </c>
      <c r="OHE4" s="15" t="s">
        <v>12</v>
      </c>
      <c r="OHF4" s="15" t="s">
        <v>12</v>
      </c>
      <c r="OHG4" s="15" t="s">
        <v>12</v>
      </c>
      <c r="OHH4" s="15" t="s">
        <v>12</v>
      </c>
      <c r="OHI4" s="15" t="s">
        <v>12</v>
      </c>
      <c r="OHJ4" s="15" t="s">
        <v>12</v>
      </c>
      <c r="OHK4" s="15" t="s">
        <v>12</v>
      </c>
      <c r="OHL4" s="15" t="s">
        <v>12</v>
      </c>
      <c r="OHM4" s="15" t="s">
        <v>12</v>
      </c>
      <c r="OHN4" s="15" t="s">
        <v>12</v>
      </c>
      <c r="OHO4" s="15" t="s">
        <v>12</v>
      </c>
      <c r="OHP4" s="15" t="s">
        <v>12</v>
      </c>
      <c r="OHQ4" s="15" t="s">
        <v>12</v>
      </c>
      <c r="OHR4" s="15" t="s">
        <v>12</v>
      </c>
      <c r="OHS4" s="15" t="s">
        <v>12</v>
      </c>
      <c r="OHT4" s="15" t="s">
        <v>12</v>
      </c>
      <c r="OHU4" s="15" t="s">
        <v>12</v>
      </c>
      <c r="OHV4" s="15" t="s">
        <v>12</v>
      </c>
      <c r="OHW4" s="15" t="s">
        <v>12</v>
      </c>
      <c r="OHX4" s="15" t="s">
        <v>12</v>
      </c>
      <c r="OHY4" s="15" t="s">
        <v>12</v>
      </c>
      <c r="OHZ4" s="15" t="s">
        <v>12</v>
      </c>
      <c r="OIA4" s="15" t="s">
        <v>12</v>
      </c>
      <c r="OIB4" s="15" t="s">
        <v>12</v>
      </c>
      <c r="OIC4" s="15" t="s">
        <v>12</v>
      </c>
      <c r="OID4" s="15" t="s">
        <v>12</v>
      </c>
      <c r="OIE4" s="15" t="s">
        <v>12</v>
      </c>
      <c r="OIF4" s="15" t="s">
        <v>12</v>
      </c>
      <c r="OIG4" s="15" t="s">
        <v>12</v>
      </c>
      <c r="OIH4" s="15" t="s">
        <v>12</v>
      </c>
      <c r="OII4" s="15" t="s">
        <v>12</v>
      </c>
      <c r="OIJ4" s="15" t="s">
        <v>12</v>
      </c>
      <c r="OIK4" s="15" t="s">
        <v>12</v>
      </c>
      <c r="OIL4" s="15" t="s">
        <v>12</v>
      </c>
      <c r="OIM4" s="15" t="s">
        <v>12</v>
      </c>
      <c r="OIN4" s="15" t="s">
        <v>12</v>
      </c>
      <c r="OIO4" s="15" t="s">
        <v>12</v>
      </c>
      <c r="OIP4" s="15" t="s">
        <v>12</v>
      </c>
      <c r="OIQ4" s="15" t="s">
        <v>12</v>
      </c>
      <c r="OIR4" s="15" t="s">
        <v>12</v>
      </c>
      <c r="OIS4" s="15" t="s">
        <v>12</v>
      </c>
      <c r="OIT4" s="15" t="s">
        <v>12</v>
      </c>
      <c r="OIU4" s="15" t="s">
        <v>12</v>
      </c>
      <c r="OIV4" s="15" t="s">
        <v>12</v>
      </c>
      <c r="OIW4" s="15" t="s">
        <v>12</v>
      </c>
      <c r="OIX4" s="15" t="s">
        <v>12</v>
      </c>
      <c r="OIY4" s="15" t="s">
        <v>12</v>
      </c>
      <c r="OIZ4" s="15" t="s">
        <v>12</v>
      </c>
      <c r="OJA4" s="15" t="s">
        <v>12</v>
      </c>
      <c r="OJB4" s="15" t="s">
        <v>12</v>
      </c>
      <c r="OJC4" s="15" t="s">
        <v>12</v>
      </c>
      <c r="OJD4" s="15" t="s">
        <v>12</v>
      </c>
      <c r="OJE4" s="15" t="s">
        <v>12</v>
      </c>
      <c r="OJF4" s="15" t="s">
        <v>12</v>
      </c>
      <c r="OJG4" s="15" t="s">
        <v>12</v>
      </c>
      <c r="OJH4" s="15" t="s">
        <v>12</v>
      </c>
      <c r="OJI4" s="15" t="s">
        <v>12</v>
      </c>
      <c r="OJJ4" s="15" t="s">
        <v>12</v>
      </c>
      <c r="OJK4" s="15" t="s">
        <v>12</v>
      </c>
      <c r="OJL4" s="15" t="s">
        <v>12</v>
      </c>
      <c r="OJM4" s="15" t="s">
        <v>12</v>
      </c>
      <c r="OJN4" s="15" t="s">
        <v>12</v>
      </c>
      <c r="OJO4" s="15" t="s">
        <v>12</v>
      </c>
      <c r="OJP4" s="15" t="s">
        <v>12</v>
      </c>
      <c r="OJQ4" s="15" t="s">
        <v>12</v>
      </c>
      <c r="OJR4" s="15" t="s">
        <v>12</v>
      </c>
      <c r="OJS4" s="15" t="s">
        <v>12</v>
      </c>
      <c r="OJT4" s="15" t="s">
        <v>12</v>
      </c>
      <c r="OJU4" s="15" t="s">
        <v>12</v>
      </c>
      <c r="OJV4" s="15" t="s">
        <v>12</v>
      </c>
      <c r="OJW4" s="15" t="s">
        <v>12</v>
      </c>
      <c r="OJX4" s="15" t="s">
        <v>12</v>
      </c>
      <c r="OJY4" s="15" t="s">
        <v>12</v>
      </c>
      <c r="OJZ4" s="15" t="s">
        <v>12</v>
      </c>
      <c r="OKA4" s="15" t="s">
        <v>12</v>
      </c>
      <c r="OKB4" s="15" t="s">
        <v>12</v>
      </c>
      <c r="OKC4" s="15" t="s">
        <v>12</v>
      </c>
      <c r="OKD4" s="15" t="s">
        <v>12</v>
      </c>
      <c r="OKE4" s="15" t="s">
        <v>12</v>
      </c>
      <c r="OKF4" s="15" t="s">
        <v>12</v>
      </c>
      <c r="OKG4" s="15" t="s">
        <v>12</v>
      </c>
      <c r="OKH4" s="15" t="s">
        <v>12</v>
      </c>
      <c r="OKI4" s="15" t="s">
        <v>12</v>
      </c>
      <c r="OKJ4" s="15" t="s">
        <v>12</v>
      </c>
      <c r="OKK4" s="15" t="s">
        <v>12</v>
      </c>
      <c r="OKL4" s="15" t="s">
        <v>12</v>
      </c>
      <c r="OKM4" s="15" t="s">
        <v>12</v>
      </c>
      <c r="OKN4" s="15" t="s">
        <v>12</v>
      </c>
      <c r="OKO4" s="15" t="s">
        <v>12</v>
      </c>
      <c r="OKP4" s="15" t="s">
        <v>12</v>
      </c>
      <c r="OKQ4" s="15" t="s">
        <v>12</v>
      </c>
      <c r="OKR4" s="15" t="s">
        <v>12</v>
      </c>
      <c r="OKS4" s="15" t="s">
        <v>12</v>
      </c>
      <c r="OKT4" s="15" t="s">
        <v>12</v>
      </c>
      <c r="OKU4" s="15" t="s">
        <v>12</v>
      </c>
      <c r="OKV4" s="15" t="s">
        <v>12</v>
      </c>
      <c r="OKW4" s="15" t="s">
        <v>12</v>
      </c>
      <c r="OKX4" s="15" t="s">
        <v>12</v>
      </c>
      <c r="OKY4" s="15" t="s">
        <v>12</v>
      </c>
      <c r="OKZ4" s="15" t="s">
        <v>12</v>
      </c>
      <c r="OLA4" s="15" t="s">
        <v>12</v>
      </c>
      <c r="OLB4" s="15" t="s">
        <v>12</v>
      </c>
      <c r="OLC4" s="15" t="s">
        <v>12</v>
      </c>
      <c r="OLD4" s="15" t="s">
        <v>12</v>
      </c>
      <c r="OLE4" s="15" t="s">
        <v>12</v>
      </c>
      <c r="OLF4" s="15" t="s">
        <v>12</v>
      </c>
      <c r="OLG4" s="15" t="s">
        <v>12</v>
      </c>
      <c r="OLH4" s="15" t="s">
        <v>12</v>
      </c>
      <c r="OLI4" s="15" t="s">
        <v>12</v>
      </c>
      <c r="OLJ4" s="15" t="s">
        <v>12</v>
      </c>
      <c r="OLK4" s="15" t="s">
        <v>12</v>
      </c>
      <c r="OLL4" s="15" t="s">
        <v>12</v>
      </c>
      <c r="OLM4" s="15" t="s">
        <v>12</v>
      </c>
      <c r="OLN4" s="15" t="s">
        <v>12</v>
      </c>
      <c r="OLO4" s="15" t="s">
        <v>12</v>
      </c>
      <c r="OLP4" s="15" t="s">
        <v>12</v>
      </c>
      <c r="OLQ4" s="15" t="s">
        <v>12</v>
      </c>
      <c r="OLR4" s="15" t="s">
        <v>12</v>
      </c>
      <c r="OLS4" s="15" t="s">
        <v>12</v>
      </c>
      <c r="OLT4" s="15" t="s">
        <v>12</v>
      </c>
      <c r="OLU4" s="15" t="s">
        <v>12</v>
      </c>
      <c r="OLV4" s="15" t="s">
        <v>12</v>
      </c>
      <c r="OLW4" s="15" t="s">
        <v>12</v>
      </c>
      <c r="OLX4" s="15" t="s">
        <v>12</v>
      </c>
      <c r="OLY4" s="15" t="s">
        <v>12</v>
      </c>
      <c r="OLZ4" s="15" t="s">
        <v>12</v>
      </c>
      <c r="OMA4" s="15" t="s">
        <v>12</v>
      </c>
      <c r="OMB4" s="15" t="s">
        <v>12</v>
      </c>
      <c r="OMC4" s="15" t="s">
        <v>12</v>
      </c>
      <c r="OMD4" s="15" t="s">
        <v>12</v>
      </c>
      <c r="OME4" s="15" t="s">
        <v>12</v>
      </c>
      <c r="OMF4" s="15" t="s">
        <v>12</v>
      </c>
      <c r="OMG4" s="15" t="s">
        <v>12</v>
      </c>
      <c r="OMH4" s="15" t="s">
        <v>12</v>
      </c>
      <c r="OMI4" s="15" t="s">
        <v>12</v>
      </c>
      <c r="OMJ4" s="15" t="s">
        <v>12</v>
      </c>
      <c r="OMK4" s="15" t="s">
        <v>12</v>
      </c>
      <c r="OML4" s="15" t="s">
        <v>12</v>
      </c>
      <c r="OMM4" s="15" t="s">
        <v>12</v>
      </c>
      <c r="OMN4" s="15" t="s">
        <v>12</v>
      </c>
      <c r="OMO4" s="15" t="s">
        <v>12</v>
      </c>
      <c r="OMP4" s="15" t="s">
        <v>12</v>
      </c>
      <c r="OMQ4" s="15" t="s">
        <v>12</v>
      </c>
      <c r="OMR4" s="15" t="s">
        <v>12</v>
      </c>
      <c r="OMS4" s="15" t="s">
        <v>12</v>
      </c>
      <c r="OMT4" s="15" t="s">
        <v>12</v>
      </c>
      <c r="OMU4" s="15" t="s">
        <v>12</v>
      </c>
      <c r="OMV4" s="15" t="s">
        <v>12</v>
      </c>
      <c r="OMW4" s="15" t="s">
        <v>12</v>
      </c>
      <c r="OMX4" s="15" t="s">
        <v>12</v>
      </c>
      <c r="OMY4" s="15" t="s">
        <v>12</v>
      </c>
      <c r="OMZ4" s="15" t="s">
        <v>12</v>
      </c>
      <c r="ONA4" s="15" t="s">
        <v>12</v>
      </c>
      <c r="ONB4" s="15" t="s">
        <v>12</v>
      </c>
      <c r="ONC4" s="15" t="s">
        <v>12</v>
      </c>
      <c r="OND4" s="15" t="s">
        <v>12</v>
      </c>
      <c r="ONE4" s="15" t="s">
        <v>12</v>
      </c>
      <c r="ONF4" s="15" t="s">
        <v>12</v>
      </c>
      <c r="ONG4" s="15" t="s">
        <v>12</v>
      </c>
      <c r="ONH4" s="15" t="s">
        <v>12</v>
      </c>
      <c r="ONI4" s="15" t="s">
        <v>12</v>
      </c>
      <c r="ONJ4" s="15" t="s">
        <v>12</v>
      </c>
      <c r="ONK4" s="15" t="s">
        <v>12</v>
      </c>
      <c r="ONL4" s="15" t="s">
        <v>12</v>
      </c>
      <c r="ONM4" s="15" t="s">
        <v>12</v>
      </c>
      <c r="ONN4" s="15" t="s">
        <v>12</v>
      </c>
      <c r="ONO4" s="15" t="s">
        <v>12</v>
      </c>
      <c r="ONP4" s="15" t="s">
        <v>12</v>
      </c>
      <c r="ONQ4" s="15" t="s">
        <v>12</v>
      </c>
      <c r="ONR4" s="15" t="s">
        <v>12</v>
      </c>
      <c r="ONS4" s="15" t="s">
        <v>12</v>
      </c>
      <c r="ONT4" s="15" t="s">
        <v>12</v>
      </c>
      <c r="ONU4" s="15" t="s">
        <v>12</v>
      </c>
      <c r="ONV4" s="15" t="s">
        <v>12</v>
      </c>
      <c r="ONW4" s="15" t="s">
        <v>12</v>
      </c>
      <c r="ONX4" s="15" t="s">
        <v>12</v>
      </c>
      <c r="ONY4" s="15" t="s">
        <v>12</v>
      </c>
      <c r="ONZ4" s="15" t="s">
        <v>12</v>
      </c>
      <c r="OOA4" s="15" t="s">
        <v>12</v>
      </c>
      <c r="OOB4" s="15" t="s">
        <v>12</v>
      </c>
      <c r="OOC4" s="15" t="s">
        <v>12</v>
      </c>
      <c r="OOD4" s="15" t="s">
        <v>12</v>
      </c>
      <c r="OOE4" s="15" t="s">
        <v>12</v>
      </c>
      <c r="OOF4" s="15" t="s">
        <v>12</v>
      </c>
      <c r="OOG4" s="15" t="s">
        <v>12</v>
      </c>
      <c r="OOH4" s="15" t="s">
        <v>12</v>
      </c>
      <c r="OOI4" s="15" t="s">
        <v>12</v>
      </c>
      <c r="OOJ4" s="15" t="s">
        <v>12</v>
      </c>
      <c r="OOK4" s="15" t="s">
        <v>12</v>
      </c>
      <c r="OOL4" s="15" t="s">
        <v>12</v>
      </c>
      <c r="OOM4" s="15" t="s">
        <v>12</v>
      </c>
      <c r="OON4" s="15" t="s">
        <v>12</v>
      </c>
      <c r="OOO4" s="15" t="s">
        <v>12</v>
      </c>
      <c r="OOP4" s="15" t="s">
        <v>12</v>
      </c>
      <c r="OOQ4" s="15" t="s">
        <v>12</v>
      </c>
      <c r="OOR4" s="15" t="s">
        <v>12</v>
      </c>
      <c r="OOS4" s="15" t="s">
        <v>12</v>
      </c>
      <c r="OOT4" s="15" t="s">
        <v>12</v>
      </c>
      <c r="OOU4" s="15" t="s">
        <v>12</v>
      </c>
      <c r="OOV4" s="15" t="s">
        <v>12</v>
      </c>
      <c r="OOW4" s="15" t="s">
        <v>12</v>
      </c>
      <c r="OOX4" s="15" t="s">
        <v>12</v>
      </c>
      <c r="OOY4" s="15" t="s">
        <v>12</v>
      </c>
      <c r="OOZ4" s="15" t="s">
        <v>12</v>
      </c>
      <c r="OPA4" s="15" t="s">
        <v>12</v>
      </c>
      <c r="OPB4" s="15" t="s">
        <v>12</v>
      </c>
      <c r="OPC4" s="15" t="s">
        <v>12</v>
      </c>
      <c r="OPD4" s="15" t="s">
        <v>12</v>
      </c>
      <c r="OPE4" s="15" t="s">
        <v>12</v>
      </c>
      <c r="OPF4" s="15" t="s">
        <v>12</v>
      </c>
      <c r="OPG4" s="15" t="s">
        <v>12</v>
      </c>
      <c r="OPH4" s="15" t="s">
        <v>12</v>
      </c>
      <c r="OPI4" s="15" t="s">
        <v>12</v>
      </c>
      <c r="OPJ4" s="15" t="s">
        <v>12</v>
      </c>
      <c r="OPK4" s="15" t="s">
        <v>12</v>
      </c>
      <c r="OPL4" s="15" t="s">
        <v>12</v>
      </c>
      <c r="OPM4" s="15" t="s">
        <v>12</v>
      </c>
      <c r="OPN4" s="15" t="s">
        <v>12</v>
      </c>
      <c r="OPO4" s="15" t="s">
        <v>12</v>
      </c>
      <c r="OPP4" s="15" t="s">
        <v>12</v>
      </c>
      <c r="OPQ4" s="15" t="s">
        <v>12</v>
      </c>
      <c r="OPR4" s="15" t="s">
        <v>12</v>
      </c>
      <c r="OPS4" s="15" t="s">
        <v>12</v>
      </c>
      <c r="OPT4" s="15" t="s">
        <v>12</v>
      </c>
      <c r="OPU4" s="15" t="s">
        <v>12</v>
      </c>
      <c r="OPV4" s="15" t="s">
        <v>12</v>
      </c>
      <c r="OPW4" s="15" t="s">
        <v>12</v>
      </c>
      <c r="OPX4" s="15" t="s">
        <v>12</v>
      </c>
      <c r="OPY4" s="15" t="s">
        <v>12</v>
      </c>
      <c r="OPZ4" s="15" t="s">
        <v>12</v>
      </c>
      <c r="OQA4" s="15" t="s">
        <v>12</v>
      </c>
      <c r="OQB4" s="15" t="s">
        <v>12</v>
      </c>
      <c r="OQC4" s="15" t="s">
        <v>12</v>
      </c>
      <c r="OQD4" s="15" t="s">
        <v>12</v>
      </c>
      <c r="OQE4" s="15" t="s">
        <v>12</v>
      </c>
      <c r="OQF4" s="15" t="s">
        <v>12</v>
      </c>
      <c r="OQG4" s="15" t="s">
        <v>12</v>
      </c>
      <c r="OQH4" s="15" t="s">
        <v>12</v>
      </c>
      <c r="OQI4" s="15" t="s">
        <v>12</v>
      </c>
      <c r="OQJ4" s="15" t="s">
        <v>12</v>
      </c>
      <c r="OQK4" s="15" t="s">
        <v>12</v>
      </c>
      <c r="OQL4" s="15" t="s">
        <v>12</v>
      </c>
      <c r="OQM4" s="15" t="s">
        <v>12</v>
      </c>
      <c r="OQN4" s="15" t="s">
        <v>12</v>
      </c>
      <c r="OQO4" s="15" t="s">
        <v>12</v>
      </c>
      <c r="OQP4" s="15" t="s">
        <v>12</v>
      </c>
      <c r="OQQ4" s="15" t="s">
        <v>12</v>
      </c>
      <c r="OQR4" s="15" t="s">
        <v>12</v>
      </c>
      <c r="OQS4" s="15" t="s">
        <v>12</v>
      </c>
      <c r="OQT4" s="15" t="s">
        <v>12</v>
      </c>
      <c r="OQU4" s="15" t="s">
        <v>12</v>
      </c>
      <c r="OQV4" s="15" t="s">
        <v>12</v>
      </c>
      <c r="OQW4" s="15" t="s">
        <v>12</v>
      </c>
      <c r="OQX4" s="15" t="s">
        <v>12</v>
      </c>
      <c r="OQY4" s="15" t="s">
        <v>12</v>
      </c>
      <c r="OQZ4" s="15" t="s">
        <v>12</v>
      </c>
      <c r="ORA4" s="15" t="s">
        <v>12</v>
      </c>
      <c r="ORB4" s="15" t="s">
        <v>12</v>
      </c>
      <c r="ORC4" s="15" t="s">
        <v>12</v>
      </c>
      <c r="ORD4" s="15" t="s">
        <v>12</v>
      </c>
      <c r="ORE4" s="15" t="s">
        <v>12</v>
      </c>
      <c r="ORF4" s="15" t="s">
        <v>12</v>
      </c>
      <c r="ORG4" s="15" t="s">
        <v>12</v>
      </c>
      <c r="ORH4" s="15" t="s">
        <v>12</v>
      </c>
      <c r="ORI4" s="15" t="s">
        <v>12</v>
      </c>
      <c r="ORJ4" s="15" t="s">
        <v>12</v>
      </c>
      <c r="ORK4" s="15" t="s">
        <v>12</v>
      </c>
      <c r="ORL4" s="15" t="s">
        <v>12</v>
      </c>
      <c r="ORM4" s="15" t="s">
        <v>12</v>
      </c>
      <c r="ORN4" s="15" t="s">
        <v>12</v>
      </c>
      <c r="ORO4" s="15" t="s">
        <v>12</v>
      </c>
      <c r="ORP4" s="15" t="s">
        <v>12</v>
      </c>
      <c r="ORQ4" s="15" t="s">
        <v>12</v>
      </c>
      <c r="ORR4" s="15" t="s">
        <v>12</v>
      </c>
      <c r="ORS4" s="15" t="s">
        <v>12</v>
      </c>
      <c r="ORT4" s="15" t="s">
        <v>12</v>
      </c>
      <c r="ORU4" s="15" t="s">
        <v>12</v>
      </c>
      <c r="ORV4" s="15" t="s">
        <v>12</v>
      </c>
      <c r="ORW4" s="15" t="s">
        <v>12</v>
      </c>
      <c r="ORX4" s="15" t="s">
        <v>12</v>
      </c>
      <c r="ORY4" s="15" t="s">
        <v>12</v>
      </c>
      <c r="ORZ4" s="15" t="s">
        <v>12</v>
      </c>
      <c r="OSA4" s="15" t="s">
        <v>12</v>
      </c>
      <c r="OSB4" s="15" t="s">
        <v>12</v>
      </c>
      <c r="OSC4" s="15" t="s">
        <v>12</v>
      </c>
      <c r="OSD4" s="15" t="s">
        <v>12</v>
      </c>
      <c r="OSE4" s="15" t="s">
        <v>12</v>
      </c>
      <c r="OSF4" s="15" t="s">
        <v>12</v>
      </c>
      <c r="OSG4" s="15" t="s">
        <v>12</v>
      </c>
      <c r="OSH4" s="15" t="s">
        <v>12</v>
      </c>
      <c r="OSI4" s="15" t="s">
        <v>12</v>
      </c>
      <c r="OSJ4" s="15" t="s">
        <v>12</v>
      </c>
      <c r="OSK4" s="15" t="s">
        <v>12</v>
      </c>
      <c r="OSL4" s="15" t="s">
        <v>12</v>
      </c>
      <c r="OSM4" s="15" t="s">
        <v>12</v>
      </c>
      <c r="OSN4" s="15" t="s">
        <v>12</v>
      </c>
      <c r="OSO4" s="15" t="s">
        <v>12</v>
      </c>
      <c r="OSP4" s="15" t="s">
        <v>12</v>
      </c>
      <c r="OSQ4" s="15" t="s">
        <v>12</v>
      </c>
      <c r="OSR4" s="15" t="s">
        <v>12</v>
      </c>
      <c r="OSS4" s="15" t="s">
        <v>12</v>
      </c>
      <c r="OST4" s="15" t="s">
        <v>12</v>
      </c>
      <c r="OSU4" s="15" t="s">
        <v>12</v>
      </c>
      <c r="OSV4" s="15" t="s">
        <v>12</v>
      </c>
      <c r="OSW4" s="15" t="s">
        <v>12</v>
      </c>
      <c r="OSX4" s="15" t="s">
        <v>12</v>
      </c>
      <c r="OSY4" s="15" t="s">
        <v>12</v>
      </c>
      <c r="OSZ4" s="15" t="s">
        <v>12</v>
      </c>
      <c r="OTA4" s="15" t="s">
        <v>12</v>
      </c>
      <c r="OTB4" s="15" t="s">
        <v>12</v>
      </c>
      <c r="OTC4" s="15" t="s">
        <v>12</v>
      </c>
      <c r="OTD4" s="15" t="s">
        <v>12</v>
      </c>
      <c r="OTE4" s="15" t="s">
        <v>12</v>
      </c>
      <c r="OTF4" s="15" t="s">
        <v>12</v>
      </c>
      <c r="OTG4" s="15" t="s">
        <v>12</v>
      </c>
      <c r="OTH4" s="15" t="s">
        <v>12</v>
      </c>
      <c r="OTI4" s="15" t="s">
        <v>12</v>
      </c>
      <c r="OTJ4" s="15" t="s">
        <v>12</v>
      </c>
      <c r="OTK4" s="15" t="s">
        <v>12</v>
      </c>
      <c r="OTL4" s="15" t="s">
        <v>12</v>
      </c>
      <c r="OTM4" s="15" t="s">
        <v>12</v>
      </c>
      <c r="OTN4" s="15" t="s">
        <v>12</v>
      </c>
      <c r="OTO4" s="15" t="s">
        <v>12</v>
      </c>
      <c r="OTP4" s="15" t="s">
        <v>12</v>
      </c>
      <c r="OTQ4" s="15" t="s">
        <v>12</v>
      </c>
      <c r="OTR4" s="15" t="s">
        <v>12</v>
      </c>
      <c r="OTS4" s="15" t="s">
        <v>12</v>
      </c>
      <c r="OTT4" s="15" t="s">
        <v>12</v>
      </c>
      <c r="OTU4" s="15" t="s">
        <v>12</v>
      </c>
      <c r="OTV4" s="15" t="s">
        <v>12</v>
      </c>
      <c r="OTW4" s="15" t="s">
        <v>12</v>
      </c>
      <c r="OTX4" s="15" t="s">
        <v>12</v>
      </c>
      <c r="OTY4" s="15" t="s">
        <v>12</v>
      </c>
      <c r="OTZ4" s="15" t="s">
        <v>12</v>
      </c>
      <c r="OUA4" s="15" t="s">
        <v>12</v>
      </c>
      <c r="OUB4" s="15" t="s">
        <v>12</v>
      </c>
      <c r="OUC4" s="15" t="s">
        <v>12</v>
      </c>
      <c r="OUD4" s="15" t="s">
        <v>12</v>
      </c>
      <c r="OUE4" s="15" t="s">
        <v>12</v>
      </c>
      <c r="OUF4" s="15" t="s">
        <v>12</v>
      </c>
      <c r="OUG4" s="15" t="s">
        <v>12</v>
      </c>
      <c r="OUH4" s="15" t="s">
        <v>12</v>
      </c>
      <c r="OUI4" s="15" t="s">
        <v>12</v>
      </c>
      <c r="OUJ4" s="15" t="s">
        <v>12</v>
      </c>
      <c r="OUK4" s="15" t="s">
        <v>12</v>
      </c>
      <c r="OUL4" s="15" t="s">
        <v>12</v>
      </c>
      <c r="OUM4" s="15" t="s">
        <v>12</v>
      </c>
      <c r="OUN4" s="15" t="s">
        <v>12</v>
      </c>
      <c r="OUO4" s="15" t="s">
        <v>12</v>
      </c>
      <c r="OUP4" s="15" t="s">
        <v>12</v>
      </c>
      <c r="OUQ4" s="15" t="s">
        <v>12</v>
      </c>
      <c r="OUR4" s="15" t="s">
        <v>12</v>
      </c>
      <c r="OUS4" s="15" t="s">
        <v>12</v>
      </c>
      <c r="OUT4" s="15" t="s">
        <v>12</v>
      </c>
      <c r="OUU4" s="15" t="s">
        <v>12</v>
      </c>
      <c r="OUV4" s="15" t="s">
        <v>12</v>
      </c>
      <c r="OUW4" s="15" t="s">
        <v>12</v>
      </c>
      <c r="OUX4" s="15" t="s">
        <v>12</v>
      </c>
      <c r="OUY4" s="15" t="s">
        <v>12</v>
      </c>
      <c r="OUZ4" s="15" t="s">
        <v>12</v>
      </c>
      <c r="OVA4" s="15" t="s">
        <v>12</v>
      </c>
      <c r="OVB4" s="15" t="s">
        <v>12</v>
      </c>
      <c r="OVC4" s="15" t="s">
        <v>12</v>
      </c>
      <c r="OVD4" s="15" t="s">
        <v>12</v>
      </c>
      <c r="OVE4" s="15" t="s">
        <v>12</v>
      </c>
      <c r="OVF4" s="15" t="s">
        <v>12</v>
      </c>
      <c r="OVG4" s="15" t="s">
        <v>12</v>
      </c>
      <c r="OVH4" s="15" t="s">
        <v>12</v>
      </c>
      <c r="OVI4" s="15" t="s">
        <v>12</v>
      </c>
      <c r="OVJ4" s="15" t="s">
        <v>12</v>
      </c>
      <c r="OVK4" s="15" t="s">
        <v>12</v>
      </c>
      <c r="OVL4" s="15" t="s">
        <v>12</v>
      </c>
      <c r="OVM4" s="15" t="s">
        <v>12</v>
      </c>
      <c r="OVN4" s="15" t="s">
        <v>12</v>
      </c>
      <c r="OVO4" s="15" t="s">
        <v>12</v>
      </c>
      <c r="OVP4" s="15" t="s">
        <v>12</v>
      </c>
      <c r="OVQ4" s="15" t="s">
        <v>12</v>
      </c>
      <c r="OVR4" s="15" t="s">
        <v>12</v>
      </c>
      <c r="OVS4" s="15" t="s">
        <v>12</v>
      </c>
      <c r="OVT4" s="15" t="s">
        <v>12</v>
      </c>
      <c r="OVU4" s="15" t="s">
        <v>12</v>
      </c>
      <c r="OVV4" s="15" t="s">
        <v>12</v>
      </c>
      <c r="OVW4" s="15" t="s">
        <v>12</v>
      </c>
      <c r="OVX4" s="15" t="s">
        <v>12</v>
      </c>
      <c r="OVY4" s="15" t="s">
        <v>12</v>
      </c>
      <c r="OVZ4" s="15" t="s">
        <v>12</v>
      </c>
      <c r="OWA4" s="15" t="s">
        <v>12</v>
      </c>
      <c r="OWB4" s="15" t="s">
        <v>12</v>
      </c>
      <c r="OWC4" s="15" t="s">
        <v>12</v>
      </c>
      <c r="OWD4" s="15" t="s">
        <v>12</v>
      </c>
      <c r="OWE4" s="15" t="s">
        <v>12</v>
      </c>
      <c r="OWF4" s="15" t="s">
        <v>12</v>
      </c>
      <c r="OWG4" s="15" t="s">
        <v>12</v>
      </c>
      <c r="OWH4" s="15" t="s">
        <v>12</v>
      </c>
      <c r="OWI4" s="15" t="s">
        <v>12</v>
      </c>
      <c r="OWJ4" s="15" t="s">
        <v>12</v>
      </c>
      <c r="OWK4" s="15" t="s">
        <v>12</v>
      </c>
      <c r="OWL4" s="15" t="s">
        <v>12</v>
      </c>
      <c r="OWM4" s="15" t="s">
        <v>12</v>
      </c>
      <c r="OWN4" s="15" t="s">
        <v>12</v>
      </c>
      <c r="OWO4" s="15" t="s">
        <v>12</v>
      </c>
      <c r="OWP4" s="15" t="s">
        <v>12</v>
      </c>
      <c r="OWQ4" s="15" t="s">
        <v>12</v>
      </c>
      <c r="OWR4" s="15" t="s">
        <v>12</v>
      </c>
      <c r="OWS4" s="15" t="s">
        <v>12</v>
      </c>
      <c r="OWT4" s="15" t="s">
        <v>12</v>
      </c>
      <c r="OWU4" s="15" t="s">
        <v>12</v>
      </c>
      <c r="OWV4" s="15" t="s">
        <v>12</v>
      </c>
      <c r="OWW4" s="15" t="s">
        <v>12</v>
      </c>
      <c r="OWX4" s="15" t="s">
        <v>12</v>
      </c>
      <c r="OWY4" s="15" t="s">
        <v>12</v>
      </c>
      <c r="OWZ4" s="15" t="s">
        <v>12</v>
      </c>
      <c r="OXA4" s="15" t="s">
        <v>12</v>
      </c>
      <c r="OXB4" s="15" t="s">
        <v>12</v>
      </c>
      <c r="OXC4" s="15" t="s">
        <v>12</v>
      </c>
      <c r="OXD4" s="15" t="s">
        <v>12</v>
      </c>
      <c r="OXE4" s="15" t="s">
        <v>12</v>
      </c>
      <c r="OXF4" s="15" t="s">
        <v>12</v>
      </c>
      <c r="OXG4" s="15" t="s">
        <v>12</v>
      </c>
      <c r="OXH4" s="15" t="s">
        <v>12</v>
      </c>
      <c r="OXI4" s="15" t="s">
        <v>12</v>
      </c>
      <c r="OXJ4" s="15" t="s">
        <v>12</v>
      </c>
      <c r="OXK4" s="15" t="s">
        <v>12</v>
      </c>
      <c r="OXL4" s="15" t="s">
        <v>12</v>
      </c>
      <c r="OXM4" s="15" t="s">
        <v>12</v>
      </c>
      <c r="OXN4" s="15" t="s">
        <v>12</v>
      </c>
      <c r="OXO4" s="15" t="s">
        <v>12</v>
      </c>
      <c r="OXP4" s="15" t="s">
        <v>12</v>
      </c>
      <c r="OXQ4" s="15" t="s">
        <v>12</v>
      </c>
      <c r="OXR4" s="15" t="s">
        <v>12</v>
      </c>
      <c r="OXS4" s="15" t="s">
        <v>12</v>
      </c>
      <c r="OXT4" s="15" t="s">
        <v>12</v>
      </c>
      <c r="OXU4" s="15" t="s">
        <v>12</v>
      </c>
      <c r="OXV4" s="15" t="s">
        <v>12</v>
      </c>
      <c r="OXW4" s="15" t="s">
        <v>12</v>
      </c>
      <c r="OXX4" s="15" t="s">
        <v>12</v>
      </c>
      <c r="OXY4" s="15" t="s">
        <v>12</v>
      </c>
      <c r="OXZ4" s="15" t="s">
        <v>12</v>
      </c>
      <c r="OYA4" s="15" t="s">
        <v>12</v>
      </c>
      <c r="OYB4" s="15" t="s">
        <v>12</v>
      </c>
      <c r="OYC4" s="15" t="s">
        <v>12</v>
      </c>
      <c r="OYD4" s="15" t="s">
        <v>12</v>
      </c>
      <c r="OYE4" s="15" t="s">
        <v>12</v>
      </c>
      <c r="OYF4" s="15" t="s">
        <v>12</v>
      </c>
      <c r="OYG4" s="15" t="s">
        <v>12</v>
      </c>
      <c r="OYH4" s="15" t="s">
        <v>12</v>
      </c>
      <c r="OYI4" s="15" t="s">
        <v>12</v>
      </c>
      <c r="OYJ4" s="15" t="s">
        <v>12</v>
      </c>
      <c r="OYK4" s="15" t="s">
        <v>12</v>
      </c>
      <c r="OYL4" s="15" t="s">
        <v>12</v>
      </c>
      <c r="OYM4" s="15" t="s">
        <v>12</v>
      </c>
      <c r="OYN4" s="15" t="s">
        <v>12</v>
      </c>
      <c r="OYO4" s="15" t="s">
        <v>12</v>
      </c>
      <c r="OYP4" s="15" t="s">
        <v>12</v>
      </c>
      <c r="OYQ4" s="15" t="s">
        <v>12</v>
      </c>
      <c r="OYR4" s="15" t="s">
        <v>12</v>
      </c>
      <c r="OYS4" s="15" t="s">
        <v>12</v>
      </c>
      <c r="OYT4" s="15" t="s">
        <v>12</v>
      </c>
      <c r="OYU4" s="15" t="s">
        <v>12</v>
      </c>
      <c r="OYV4" s="15" t="s">
        <v>12</v>
      </c>
      <c r="OYW4" s="15" t="s">
        <v>12</v>
      </c>
      <c r="OYX4" s="15" t="s">
        <v>12</v>
      </c>
      <c r="OYY4" s="15" t="s">
        <v>12</v>
      </c>
      <c r="OYZ4" s="15" t="s">
        <v>12</v>
      </c>
      <c r="OZA4" s="15" t="s">
        <v>12</v>
      </c>
      <c r="OZB4" s="15" t="s">
        <v>12</v>
      </c>
      <c r="OZC4" s="15" t="s">
        <v>12</v>
      </c>
      <c r="OZD4" s="15" t="s">
        <v>12</v>
      </c>
      <c r="OZE4" s="15" t="s">
        <v>12</v>
      </c>
      <c r="OZF4" s="15" t="s">
        <v>12</v>
      </c>
      <c r="OZG4" s="15" t="s">
        <v>12</v>
      </c>
      <c r="OZH4" s="15" t="s">
        <v>12</v>
      </c>
      <c r="OZI4" s="15" t="s">
        <v>12</v>
      </c>
      <c r="OZJ4" s="15" t="s">
        <v>12</v>
      </c>
      <c r="OZK4" s="15" t="s">
        <v>12</v>
      </c>
      <c r="OZL4" s="15" t="s">
        <v>12</v>
      </c>
      <c r="OZM4" s="15" t="s">
        <v>12</v>
      </c>
      <c r="OZN4" s="15" t="s">
        <v>12</v>
      </c>
      <c r="OZO4" s="15" t="s">
        <v>12</v>
      </c>
      <c r="OZP4" s="15" t="s">
        <v>12</v>
      </c>
      <c r="OZQ4" s="15" t="s">
        <v>12</v>
      </c>
      <c r="OZR4" s="15" t="s">
        <v>12</v>
      </c>
      <c r="OZS4" s="15" t="s">
        <v>12</v>
      </c>
      <c r="OZT4" s="15" t="s">
        <v>12</v>
      </c>
      <c r="OZU4" s="15" t="s">
        <v>12</v>
      </c>
      <c r="OZV4" s="15" t="s">
        <v>12</v>
      </c>
      <c r="OZW4" s="15" t="s">
        <v>12</v>
      </c>
      <c r="OZX4" s="15" t="s">
        <v>12</v>
      </c>
      <c r="OZY4" s="15" t="s">
        <v>12</v>
      </c>
      <c r="OZZ4" s="15" t="s">
        <v>12</v>
      </c>
      <c r="PAA4" s="15" t="s">
        <v>12</v>
      </c>
      <c r="PAB4" s="15" t="s">
        <v>12</v>
      </c>
      <c r="PAC4" s="15" t="s">
        <v>12</v>
      </c>
      <c r="PAD4" s="15" t="s">
        <v>12</v>
      </c>
      <c r="PAE4" s="15" t="s">
        <v>12</v>
      </c>
      <c r="PAF4" s="15" t="s">
        <v>12</v>
      </c>
      <c r="PAG4" s="15" t="s">
        <v>12</v>
      </c>
      <c r="PAH4" s="15" t="s">
        <v>12</v>
      </c>
      <c r="PAI4" s="15" t="s">
        <v>12</v>
      </c>
      <c r="PAJ4" s="15" t="s">
        <v>12</v>
      </c>
      <c r="PAK4" s="15" t="s">
        <v>12</v>
      </c>
      <c r="PAL4" s="15" t="s">
        <v>12</v>
      </c>
      <c r="PAM4" s="15" t="s">
        <v>12</v>
      </c>
      <c r="PAN4" s="15" t="s">
        <v>12</v>
      </c>
      <c r="PAO4" s="15" t="s">
        <v>12</v>
      </c>
      <c r="PAP4" s="15" t="s">
        <v>12</v>
      </c>
      <c r="PAQ4" s="15" t="s">
        <v>12</v>
      </c>
      <c r="PAR4" s="15" t="s">
        <v>12</v>
      </c>
      <c r="PAS4" s="15" t="s">
        <v>12</v>
      </c>
      <c r="PAT4" s="15" t="s">
        <v>12</v>
      </c>
      <c r="PAU4" s="15" t="s">
        <v>12</v>
      </c>
      <c r="PAV4" s="15" t="s">
        <v>12</v>
      </c>
      <c r="PAW4" s="15" t="s">
        <v>12</v>
      </c>
      <c r="PAX4" s="15" t="s">
        <v>12</v>
      </c>
      <c r="PAY4" s="15" t="s">
        <v>12</v>
      </c>
      <c r="PAZ4" s="15" t="s">
        <v>12</v>
      </c>
      <c r="PBA4" s="15" t="s">
        <v>12</v>
      </c>
      <c r="PBB4" s="15" t="s">
        <v>12</v>
      </c>
      <c r="PBC4" s="15" t="s">
        <v>12</v>
      </c>
      <c r="PBD4" s="15" t="s">
        <v>12</v>
      </c>
      <c r="PBE4" s="15" t="s">
        <v>12</v>
      </c>
      <c r="PBF4" s="15" t="s">
        <v>12</v>
      </c>
      <c r="PBG4" s="15" t="s">
        <v>12</v>
      </c>
      <c r="PBH4" s="15" t="s">
        <v>12</v>
      </c>
      <c r="PBI4" s="15" t="s">
        <v>12</v>
      </c>
      <c r="PBJ4" s="15" t="s">
        <v>12</v>
      </c>
      <c r="PBK4" s="15" t="s">
        <v>12</v>
      </c>
      <c r="PBL4" s="15" t="s">
        <v>12</v>
      </c>
      <c r="PBM4" s="15" t="s">
        <v>12</v>
      </c>
      <c r="PBN4" s="15" t="s">
        <v>12</v>
      </c>
      <c r="PBO4" s="15" t="s">
        <v>12</v>
      </c>
      <c r="PBP4" s="15" t="s">
        <v>12</v>
      </c>
      <c r="PBQ4" s="15" t="s">
        <v>12</v>
      </c>
      <c r="PBR4" s="15" t="s">
        <v>12</v>
      </c>
      <c r="PBS4" s="15" t="s">
        <v>12</v>
      </c>
      <c r="PBT4" s="15" t="s">
        <v>12</v>
      </c>
      <c r="PBU4" s="15" t="s">
        <v>12</v>
      </c>
      <c r="PBV4" s="15" t="s">
        <v>12</v>
      </c>
      <c r="PBW4" s="15" t="s">
        <v>12</v>
      </c>
      <c r="PBX4" s="15" t="s">
        <v>12</v>
      </c>
      <c r="PBY4" s="15" t="s">
        <v>12</v>
      </c>
      <c r="PBZ4" s="15" t="s">
        <v>12</v>
      </c>
      <c r="PCA4" s="15" t="s">
        <v>12</v>
      </c>
      <c r="PCB4" s="15" t="s">
        <v>12</v>
      </c>
      <c r="PCC4" s="15" t="s">
        <v>12</v>
      </c>
      <c r="PCD4" s="15" t="s">
        <v>12</v>
      </c>
      <c r="PCE4" s="15" t="s">
        <v>12</v>
      </c>
      <c r="PCF4" s="15" t="s">
        <v>12</v>
      </c>
      <c r="PCG4" s="15" t="s">
        <v>12</v>
      </c>
      <c r="PCH4" s="15" t="s">
        <v>12</v>
      </c>
      <c r="PCI4" s="15" t="s">
        <v>12</v>
      </c>
      <c r="PCJ4" s="15" t="s">
        <v>12</v>
      </c>
      <c r="PCK4" s="15" t="s">
        <v>12</v>
      </c>
      <c r="PCL4" s="15" t="s">
        <v>12</v>
      </c>
      <c r="PCM4" s="15" t="s">
        <v>12</v>
      </c>
      <c r="PCN4" s="15" t="s">
        <v>12</v>
      </c>
      <c r="PCO4" s="15" t="s">
        <v>12</v>
      </c>
      <c r="PCP4" s="15" t="s">
        <v>12</v>
      </c>
      <c r="PCQ4" s="15" t="s">
        <v>12</v>
      </c>
      <c r="PCR4" s="15" t="s">
        <v>12</v>
      </c>
      <c r="PCS4" s="15" t="s">
        <v>12</v>
      </c>
      <c r="PCT4" s="15" t="s">
        <v>12</v>
      </c>
      <c r="PCU4" s="15" t="s">
        <v>12</v>
      </c>
      <c r="PCV4" s="15" t="s">
        <v>12</v>
      </c>
      <c r="PCW4" s="15" t="s">
        <v>12</v>
      </c>
      <c r="PCX4" s="15" t="s">
        <v>12</v>
      </c>
      <c r="PCY4" s="15" t="s">
        <v>12</v>
      </c>
      <c r="PCZ4" s="15" t="s">
        <v>12</v>
      </c>
      <c r="PDA4" s="15" t="s">
        <v>12</v>
      </c>
      <c r="PDB4" s="15" t="s">
        <v>12</v>
      </c>
      <c r="PDC4" s="15" t="s">
        <v>12</v>
      </c>
      <c r="PDD4" s="15" t="s">
        <v>12</v>
      </c>
      <c r="PDE4" s="15" t="s">
        <v>12</v>
      </c>
      <c r="PDF4" s="15" t="s">
        <v>12</v>
      </c>
      <c r="PDG4" s="15" t="s">
        <v>12</v>
      </c>
      <c r="PDH4" s="15" t="s">
        <v>12</v>
      </c>
      <c r="PDI4" s="15" t="s">
        <v>12</v>
      </c>
      <c r="PDJ4" s="15" t="s">
        <v>12</v>
      </c>
      <c r="PDK4" s="15" t="s">
        <v>12</v>
      </c>
      <c r="PDL4" s="15" t="s">
        <v>12</v>
      </c>
      <c r="PDM4" s="15" t="s">
        <v>12</v>
      </c>
      <c r="PDN4" s="15" t="s">
        <v>12</v>
      </c>
      <c r="PDO4" s="15" t="s">
        <v>12</v>
      </c>
      <c r="PDP4" s="15" t="s">
        <v>12</v>
      </c>
      <c r="PDQ4" s="15" t="s">
        <v>12</v>
      </c>
      <c r="PDR4" s="15" t="s">
        <v>12</v>
      </c>
      <c r="PDS4" s="15" t="s">
        <v>12</v>
      </c>
      <c r="PDT4" s="15" t="s">
        <v>12</v>
      </c>
      <c r="PDU4" s="15" t="s">
        <v>12</v>
      </c>
      <c r="PDV4" s="15" t="s">
        <v>12</v>
      </c>
      <c r="PDW4" s="15" t="s">
        <v>12</v>
      </c>
      <c r="PDX4" s="15" t="s">
        <v>12</v>
      </c>
      <c r="PDY4" s="15" t="s">
        <v>12</v>
      </c>
      <c r="PDZ4" s="15" t="s">
        <v>12</v>
      </c>
      <c r="PEA4" s="15" t="s">
        <v>12</v>
      </c>
      <c r="PEB4" s="15" t="s">
        <v>12</v>
      </c>
      <c r="PEC4" s="15" t="s">
        <v>12</v>
      </c>
      <c r="PED4" s="15" t="s">
        <v>12</v>
      </c>
      <c r="PEE4" s="15" t="s">
        <v>12</v>
      </c>
      <c r="PEF4" s="15" t="s">
        <v>12</v>
      </c>
      <c r="PEG4" s="15" t="s">
        <v>12</v>
      </c>
      <c r="PEH4" s="15" t="s">
        <v>12</v>
      </c>
      <c r="PEI4" s="15" t="s">
        <v>12</v>
      </c>
      <c r="PEJ4" s="15" t="s">
        <v>12</v>
      </c>
      <c r="PEK4" s="15" t="s">
        <v>12</v>
      </c>
      <c r="PEL4" s="15" t="s">
        <v>12</v>
      </c>
      <c r="PEM4" s="15" t="s">
        <v>12</v>
      </c>
      <c r="PEN4" s="15" t="s">
        <v>12</v>
      </c>
      <c r="PEO4" s="15" t="s">
        <v>12</v>
      </c>
      <c r="PEP4" s="15" t="s">
        <v>12</v>
      </c>
      <c r="PEQ4" s="15" t="s">
        <v>12</v>
      </c>
      <c r="PER4" s="15" t="s">
        <v>12</v>
      </c>
      <c r="PES4" s="15" t="s">
        <v>12</v>
      </c>
      <c r="PET4" s="15" t="s">
        <v>12</v>
      </c>
      <c r="PEU4" s="15" t="s">
        <v>12</v>
      </c>
      <c r="PEV4" s="15" t="s">
        <v>12</v>
      </c>
      <c r="PEW4" s="15" t="s">
        <v>12</v>
      </c>
      <c r="PEX4" s="15" t="s">
        <v>12</v>
      </c>
      <c r="PEY4" s="15" t="s">
        <v>12</v>
      </c>
      <c r="PEZ4" s="15" t="s">
        <v>12</v>
      </c>
      <c r="PFA4" s="15" t="s">
        <v>12</v>
      </c>
      <c r="PFB4" s="15" t="s">
        <v>12</v>
      </c>
      <c r="PFC4" s="15" t="s">
        <v>12</v>
      </c>
      <c r="PFD4" s="15" t="s">
        <v>12</v>
      </c>
      <c r="PFE4" s="15" t="s">
        <v>12</v>
      </c>
      <c r="PFF4" s="15" t="s">
        <v>12</v>
      </c>
      <c r="PFG4" s="15" t="s">
        <v>12</v>
      </c>
      <c r="PFH4" s="15" t="s">
        <v>12</v>
      </c>
      <c r="PFI4" s="15" t="s">
        <v>12</v>
      </c>
      <c r="PFJ4" s="15" t="s">
        <v>12</v>
      </c>
      <c r="PFK4" s="15" t="s">
        <v>12</v>
      </c>
      <c r="PFL4" s="15" t="s">
        <v>12</v>
      </c>
      <c r="PFM4" s="15" t="s">
        <v>12</v>
      </c>
      <c r="PFN4" s="15" t="s">
        <v>12</v>
      </c>
      <c r="PFO4" s="15" t="s">
        <v>12</v>
      </c>
      <c r="PFP4" s="15" t="s">
        <v>12</v>
      </c>
      <c r="PFQ4" s="15" t="s">
        <v>12</v>
      </c>
      <c r="PFR4" s="15" t="s">
        <v>12</v>
      </c>
      <c r="PFS4" s="15" t="s">
        <v>12</v>
      </c>
      <c r="PFT4" s="15" t="s">
        <v>12</v>
      </c>
      <c r="PFU4" s="15" t="s">
        <v>12</v>
      </c>
      <c r="PFV4" s="15" t="s">
        <v>12</v>
      </c>
      <c r="PFW4" s="15" t="s">
        <v>12</v>
      </c>
      <c r="PFX4" s="15" t="s">
        <v>12</v>
      </c>
      <c r="PFY4" s="15" t="s">
        <v>12</v>
      </c>
      <c r="PFZ4" s="15" t="s">
        <v>12</v>
      </c>
      <c r="PGA4" s="15" t="s">
        <v>12</v>
      </c>
      <c r="PGB4" s="15" t="s">
        <v>12</v>
      </c>
      <c r="PGC4" s="15" t="s">
        <v>12</v>
      </c>
      <c r="PGD4" s="15" t="s">
        <v>12</v>
      </c>
      <c r="PGE4" s="15" t="s">
        <v>12</v>
      </c>
      <c r="PGF4" s="15" t="s">
        <v>12</v>
      </c>
      <c r="PGG4" s="15" t="s">
        <v>12</v>
      </c>
      <c r="PGH4" s="15" t="s">
        <v>12</v>
      </c>
      <c r="PGI4" s="15" t="s">
        <v>12</v>
      </c>
      <c r="PGJ4" s="15" t="s">
        <v>12</v>
      </c>
      <c r="PGK4" s="15" t="s">
        <v>12</v>
      </c>
      <c r="PGL4" s="15" t="s">
        <v>12</v>
      </c>
      <c r="PGM4" s="15" t="s">
        <v>12</v>
      </c>
      <c r="PGN4" s="15" t="s">
        <v>12</v>
      </c>
      <c r="PGO4" s="15" t="s">
        <v>12</v>
      </c>
      <c r="PGP4" s="15" t="s">
        <v>12</v>
      </c>
      <c r="PGQ4" s="15" t="s">
        <v>12</v>
      </c>
      <c r="PGR4" s="15" t="s">
        <v>12</v>
      </c>
      <c r="PGS4" s="15" t="s">
        <v>12</v>
      </c>
      <c r="PGT4" s="15" t="s">
        <v>12</v>
      </c>
      <c r="PGU4" s="15" t="s">
        <v>12</v>
      </c>
      <c r="PGV4" s="15" t="s">
        <v>12</v>
      </c>
      <c r="PGW4" s="15" t="s">
        <v>12</v>
      </c>
      <c r="PGX4" s="15" t="s">
        <v>12</v>
      </c>
      <c r="PGY4" s="15" t="s">
        <v>12</v>
      </c>
      <c r="PGZ4" s="15" t="s">
        <v>12</v>
      </c>
      <c r="PHA4" s="15" t="s">
        <v>12</v>
      </c>
      <c r="PHB4" s="15" t="s">
        <v>12</v>
      </c>
      <c r="PHC4" s="15" t="s">
        <v>12</v>
      </c>
      <c r="PHD4" s="15" t="s">
        <v>12</v>
      </c>
      <c r="PHE4" s="15" t="s">
        <v>12</v>
      </c>
      <c r="PHF4" s="15" t="s">
        <v>12</v>
      </c>
      <c r="PHG4" s="15" t="s">
        <v>12</v>
      </c>
      <c r="PHH4" s="15" t="s">
        <v>12</v>
      </c>
      <c r="PHI4" s="15" t="s">
        <v>12</v>
      </c>
      <c r="PHJ4" s="15" t="s">
        <v>12</v>
      </c>
      <c r="PHK4" s="15" t="s">
        <v>12</v>
      </c>
      <c r="PHL4" s="15" t="s">
        <v>12</v>
      </c>
      <c r="PHM4" s="15" t="s">
        <v>12</v>
      </c>
      <c r="PHN4" s="15" t="s">
        <v>12</v>
      </c>
      <c r="PHO4" s="15" t="s">
        <v>12</v>
      </c>
      <c r="PHP4" s="15" t="s">
        <v>12</v>
      </c>
      <c r="PHQ4" s="15" t="s">
        <v>12</v>
      </c>
      <c r="PHR4" s="15" t="s">
        <v>12</v>
      </c>
      <c r="PHS4" s="15" t="s">
        <v>12</v>
      </c>
      <c r="PHT4" s="15" t="s">
        <v>12</v>
      </c>
      <c r="PHU4" s="15" t="s">
        <v>12</v>
      </c>
      <c r="PHV4" s="15" t="s">
        <v>12</v>
      </c>
      <c r="PHW4" s="15" t="s">
        <v>12</v>
      </c>
      <c r="PHX4" s="15" t="s">
        <v>12</v>
      </c>
      <c r="PHY4" s="15" t="s">
        <v>12</v>
      </c>
      <c r="PHZ4" s="15" t="s">
        <v>12</v>
      </c>
      <c r="PIA4" s="15" t="s">
        <v>12</v>
      </c>
      <c r="PIB4" s="15" t="s">
        <v>12</v>
      </c>
      <c r="PIC4" s="15" t="s">
        <v>12</v>
      </c>
      <c r="PID4" s="15" t="s">
        <v>12</v>
      </c>
      <c r="PIE4" s="15" t="s">
        <v>12</v>
      </c>
      <c r="PIF4" s="15" t="s">
        <v>12</v>
      </c>
      <c r="PIG4" s="15" t="s">
        <v>12</v>
      </c>
      <c r="PIH4" s="15" t="s">
        <v>12</v>
      </c>
      <c r="PII4" s="15" t="s">
        <v>12</v>
      </c>
      <c r="PIJ4" s="15" t="s">
        <v>12</v>
      </c>
      <c r="PIK4" s="15" t="s">
        <v>12</v>
      </c>
      <c r="PIL4" s="15" t="s">
        <v>12</v>
      </c>
      <c r="PIM4" s="15" t="s">
        <v>12</v>
      </c>
      <c r="PIN4" s="15" t="s">
        <v>12</v>
      </c>
      <c r="PIO4" s="15" t="s">
        <v>12</v>
      </c>
      <c r="PIP4" s="15" t="s">
        <v>12</v>
      </c>
      <c r="PIQ4" s="15" t="s">
        <v>12</v>
      </c>
      <c r="PIR4" s="15" t="s">
        <v>12</v>
      </c>
      <c r="PIS4" s="15" t="s">
        <v>12</v>
      </c>
      <c r="PIT4" s="15" t="s">
        <v>12</v>
      </c>
      <c r="PIU4" s="15" t="s">
        <v>12</v>
      </c>
      <c r="PIV4" s="15" t="s">
        <v>12</v>
      </c>
      <c r="PIW4" s="15" t="s">
        <v>12</v>
      </c>
      <c r="PIX4" s="15" t="s">
        <v>12</v>
      </c>
      <c r="PIY4" s="15" t="s">
        <v>12</v>
      </c>
      <c r="PIZ4" s="15" t="s">
        <v>12</v>
      </c>
      <c r="PJA4" s="15" t="s">
        <v>12</v>
      </c>
      <c r="PJB4" s="15" t="s">
        <v>12</v>
      </c>
      <c r="PJC4" s="15" t="s">
        <v>12</v>
      </c>
      <c r="PJD4" s="15" t="s">
        <v>12</v>
      </c>
      <c r="PJE4" s="15" t="s">
        <v>12</v>
      </c>
      <c r="PJF4" s="15" t="s">
        <v>12</v>
      </c>
      <c r="PJG4" s="15" t="s">
        <v>12</v>
      </c>
      <c r="PJH4" s="15" t="s">
        <v>12</v>
      </c>
      <c r="PJI4" s="15" t="s">
        <v>12</v>
      </c>
      <c r="PJJ4" s="15" t="s">
        <v>12</v>
      </c>
      <c r="PJK4" s="15" t="s">
        <v>12</v>
      </c>
      <c r="PJL4" s="15" t="s">
        <v>12</v>
      </c>
      <c r="PJM4" s="15" t="s">
        <v>12</v>
      </c>
      <c r="PJN4" s="15" t="s">
        <v>12</v>
      </c>
      <c r="PJO4" s="15" t="s">
        <v>12</v>
      </c>
      <c r="PJP4" s="15" t="s">
        <v>12</v>
      </c>
      <c r="PJQ4" s="15" t="s">
        <v>12</v>
      </c>
      <c r="PJR4" s="15" t="s">
        <v>12</v>
      </c>
      <c r="PJS4" s="15" t="s">
        <v>12</v>
      </c>
      <c r="PJT4" s="15" t="s">
        <v>12</v>
      </c>
      <c r="PJU4" s="15" t="s">
        <v>12</v>
      </c>
      <c r="PJV4" s="15" t="s">
        <v>12</v>
      </c>
      <c r="PJW4" s="15" t="s">
        <v>12</v>
      </c>
      <c r="PJX4" s="15" t="s">
        <v>12</v>
      </c>
      <c r="PJY4" s="15" t="s">
        <v>12</v>
      </c>
      <c r="PJZ4" s="15" t="s">
        <v>12</v>
      </c>
      <c r="PKA4" s="15" t="s">
        <v>12</v>
      </c>
      <c r="PKB4" s="15" t="s">
        <v>12</v>
      </c>
      <c r="PKC4" s="15" t="s">
        <v>12</v>
      </c>
      <c r="PKD4" s="15" t="s">
        <v>12</v>
      </c>
      <c r="PKE4" s="15" t="s">
        <v>12</v>
      </c>
      <c r="PKF4" s="15" t="s">
        <v>12</v>
      </c>
      <c r="PKG4" s="15" t="s">
        <v>12</v>
      </c>
      <c r="PKH4" s="15" t="s">
        <v>12</v>
      </c>
      <c r="PKI4" s="15" t="s">
        <v>12</v>
      </c>
      <c r="PKJ4" s="15" t="s">
        <v>12</v>
      </c>
      <c r="PKK4" s="15" t="s">
        <v>12</v>
      </c>
      <c r="PKL4" s="15" t="s">
        <v>12</v>
      </c>
      <c r="PKM4" s="15" t="s">
        <v>12</v>
      </c>
      <c r="PKN4" s="15" t="s">
        <v>12</v>
      </c>
      <c r="PKO4" s="15" t="s">
        <v>12</v>
      </c>
      <c r="PKP4" s="15" t="s">
        <v>12</v>
      </c>
      <c r="PKQ4" s="15" t="s">
        <v>12</v>
      </c>
      <c r="PKR4" s="15" t="s">
        <v>12</v>
      </c>
      <c r="PKS4" s="15" t="s">
        <v>12</v>
      </c>
      <c r="PKT4" s="15" t="s">
        <v>12</v>
      </c>
      <c r="PKU4" s="15" t="s">
        <v>12</v>
      </c>
      <c r="PKV4" s="15" t="s">
        <v>12</v>
      </c>
      <c r="PKW4" s="15" t="s">
        <v>12</v>
      </c>
      <c r="PKX4" s="15" t="s">
        <v>12</v>
      </c>
      <c r="PKY4" s="15" t="s">
        <v>12</v>
      </c>
      <c r="PKZ4" s="15" t="s">
        <v>12</v>
      </c>
      <c r="PLA4" s="15" t="s">
        <v>12</v>
      </c>
      <c r="PLB4" s="15" t="s">
        <v>12</v>
      </c>
      <c r="PLC4" s="15" t="s">
        <v>12</v>
      </c>
      <c r="PLD4" s="15" t="s">
        <v>12</v>
      </c>
      <c r="PLE4" s="15" t="s">
        <v>12</v>
      </c>
      <c r="PLF4" s="15" t="s">
        <v>12</v>
      </c>
      <c r="PLG4" s="15" t="s">
        <v>12</v>
      </c>
      <c r="PLH4" s="15" t="s">
        <v>12</v>
      </c>
      <c r="PLI4" s="15" t="s">
        <v>12</v>
      </c>
      <c r="PLJ4" s="15" t="s">
        <v>12</v>
      </c>
      <c r="PLK4" s="15" t="s">
        <v>12</v>
      </c>
      <c r="PLL4" s="15" t="s">
        <v>12</v>
      </c>
      <c r="PLM4" s="15" t="s">
        <v>12</v>
      </c>
      <c r="PLN4" s="15" t="s">
        <v>12</v>
      </c>
      <c r="PLO4" s="15" t="s">
        <v>12</v>
      </c>
      <c r="PLP4" s="15" t="s">
        <v>12</v>
      </c>
      <c r="PLQ4" s="15" t="s">
        <v>12</v>
      </c>
      <c r="PLR4" s="15" t="s">
        <v>12</v>
      </c>
      <c r="PLS4" s="15" t="s">
        <v>12</v>
      </c>
      <c r="PLT4" s="15" t="s">
        <v>12</v>
      </c>
      <c r="PLU4" s="15" t="s">
        <v>12</v>
      </c>
      <c r="PLV4" s="15" t="s">
        <v>12</v>
      </c>
      <c r="PLW4" s="15" t="s">
        <v>12</v>
      </c>
      <c r="PLX4" s="15" t="s">
        <v>12</v>
      </c>
      <c r="PLY4" s="15" t="s">
        <v>12</v>
      </c>
      <c r="PLZ4" s="15" t="s">
        <v>12</v>
      </c>
      <c r="PMA4" s="15" t="s">
        <v>12</v>
      </c>
      <c r="PMB4" s="15" t="s">
        <v>12</v>
      </c>
      <c r="PMC4" s="15" t="s">
        <v>12</v>
      </c>
      <c r="PMD4" s="15" t="s">
        <v>12</v>
      </c>
      <c r="PME4" s="15" t="s">
        <v>12</v>
      </c>
      <c r="PMF4" s="15" t="s">
        <v>12</v>
      </c>
      <c r="PMG4" s="15" t="s">
        <v>12</v>
      </c>
      <c r="PMH4" s="15" t="s">
        <v>12</v>
      </c>
      <c r="PMI4" s="15" t="s">
        <v>12</v>
      </c>
      <c r="PMJ4" s="15" t="s">
        <v>12</v>
      </c>
      <c r="PMK4" s="15" t="s">
        <v>12</v>
      </c>
      <c r="PML4" s="15" t="s">
        <v>12</v>
      </c>
      <c r="PMM4" s="15" t="s">
        <v>12</v>
      </c>
      <c r="PMN4" s="15" t="s">
        <v>12</v>
      </c>
      <c r="PMO4" s="15" t="s">
        <v>12</v>
      </c>
      <c r="PMP4" s="15" t="s">
        <v>12</v>
      </c>
      <c r="PMQ4" s="15" t="s">
        <v>12</v>
      </c>
      <c r="PMR4" s="15" t="s">
        <v>12</v>
      </c>
      <c r="PMS4" s="15" t="s">
        <v>12</v>
      </c>
      <c r="PMT4" s="15" t="s">
        <v>12</v>
      </c>
      <c r="PMU4" s="15" t="s">
        <v>12</v>
      </c>
      <c r="PMV4" s="15" t="s">
        <v>12</v>
      </c>
      <c r="PMW4" s="15" t="s">
        <v>12</v>
      </c>
      <c r="PMX4" s="15" t="s">
        <v>12</v>
      </c>
      <c r="PMY4" s="15" t="s">
        <v>12</v>
      </c>
      <c r="PMZ4" s="15" t="s">
        <v>12</v>
      </c>
      <c r="PNA4" s="15" t="s">
        <v>12</v>
      </c>
      <c r="PNB4" s="15" t="s">
        <v>12</v>
      </c>
      <c r="PNC4" s="15" t="s">
        <v>12</v>
      </c>
      <c r="PND4" s="15" t="s">
        <v>12</v>
      </c>
      <c r="PNE4" s="15" t="s">
        <v>12</v>
      </c>
      <c r="PNF4" s="15" t="s">
        <v>12</v>
      </c>
      <c r="PNG4" s="15" t="s">
        <v>12</v>
      </c>
      <c r="PNH4" s="15" t="s">
        <v>12</v>
      </c>
      <c r="PNI4" s="15" t="s">
        <v>12</v>
      </c>
      <c r="PNJ4" s="15" t="s">
        <v>12</v>
      </c>
      <c r="PNK4" s="15" t="s">
        <v>12</v>
      </c>
      <c r="PNL4" s="15" t="s">
        <v>12</v>
      </c>
      <c r="PNM4" s="15" t="s">
        <v>12</v>
      </c>
      <c r="PNN4" s="15" t="s">
        <v>12</v>
      </c>
      <c r="PNO4" s="15" t="s">
        <v>12</v>
      </c>
      <c r="PNP4" s="15" t="s">
        <v>12</v>
      </c>
      <c r="PNQ4" s="15" t="s">
        <v>12</v>
      </c>
      <c r="PNR4" s="15" t="s">
        <v>12</v>
      </c>
      <c r="PNS4" s="15" t="s">
        <v>12</v>
      </c>
      <c r="PNT4" s="15" t="s">
        <v>12</v>
      </c>
      <c r="PNU4" s="15" t="s">
        <v>12</v>
      </c>
      <c r="PNV4" s="15" t="s">
        <v>12</v>
      </c>
      <c r="PNW4" s="15" t="s">
        <v>12</v>
      </c>
      <c r="PNX4" s="15" t="s">
        <v>12</v>
      </c>
      <c r="PNY4" s="15" t="s">
        <v>12</v>
      </c>
      <c r="PNZ4" s="15" t="s">
        <v>12</v>
      </c>
      <c r="POA4" s="15" t="s">
        <v>12</v>
      </c>
      <c r="POB4" s="15" t="s">
        <v>12</v>
      </c>
      <c r="POC4" s="15" t="s">
        <v>12</v>
      </c>
      <c r="POD4" s="15" t="s">
        <v>12</v>
      </c>
      <c r="POE4" s="15" t="s">
        <v>12</v>
      </c>
      <c r="POF4" s="15" t="s">
        <v>12</v>
      </c>
      <c r="POG4" s="15" t="s">
        <v>12</v>
      </c>
      <c r="POH4" s="15" t="s">
        <v>12</v>
      </c>
      <c r="POI4" s="15" t="s">
        <v>12</v>
      </c>
      <c r="POJ4" s="15" t="s">
        <v>12</v>
      </c>
      <c r="POK4" s="15" t="s">
        <v>12</v>
      </c>
      <c r="POL4" s="15" t="s">
        <v>12</v>
      </c>
      <c r="POM4" s="15" t="s">
        <v>12</v>
      </c>
      <c r="PON4" s="15" t="s">
        <v>12</v>
      </c>
      <c r="POO4" s="15" t="s">
        <v>12</v>
      </c>
      <c r="POP4" s="15" t="s">
        <v>12</v>
      </c>
      <c r="POQ4" s="15" t="s">
        <v>12</v>
      </c>
      <c r="POR4" s="15" t="s">
        <v>12</v>
      </c>
      <c r="POS4" s="15" t="s">
        <v>12</v>
      </c>
      <c r="POT4" s="15" t="s">
        <v>12</v>
      </c>
      <c r="POU4" s="15" t="s">
        <v>12</v>
      </c>
      <c r="POV4" s="15" t="s">
        <v>12</v>
      </c>
      <c r="POW4" s="15" t="s">
        <v>12</v>
      </c>
      <c r="POX4" s="15" t="s">
        <v>12</v>
      </c>
      <c r="POY4" s="15" t="s">
        <v>12</v>
      </c>
      <c r="POZ4" s="15" t="s">
        <v>12</v>
      </c>
      <c r="PPA4" s="15" t="s">
        <v>12</v>
      </c>
      <c r="PPB4" s="15" t="s">
        <v>12</v>
      </c>
      <c r="PPC4" s="15" t="s">
        <v>12</v>
      </c>
      <c r="PPD4" s="15" t="s">
        <v>12</v>
      </c>
      <c r="PPE4" s="15" t="s">
        <v>12</v>
      </c>
      <c r="PPF4" s="15" t="s">
        <v>12</v>
      </c>
      <c r="PPG4" s="15" t="s">
        <v>12</v>
      </c>
      <c r="PPH4" s="15" t="s">
        <v>12</v>
      </c>
      <c r="PPI4" s="15" t="s">
        <v>12</v>
      </c>
      <c r="PPJ4" s="15" t="s">
        <v>12</v>
      </c>
      <c r="PPK4" s="15" t="s">
        <v>12</v>
      </c>
      <c r="PPL4" s="15" t="s">
        <v>12</v>
      </c>
      <c r="PPM4" s="15" t="s">
        <v>12</v>
      </c>
      <c r="PPN4" s="15" t="s">
        <v>12</v>
      </c>
      <c r="PPO4" s="15" t="s">
        <v>12</v>
      </c>
      <c r="PPP4" s="15" t="s">
        <v>12</v>
      </c>
      <c r="PPQ4" s="15" t="s">
        <v>12</v>
      </c>
      <c r="PPR4" s="15" t="s">
        <v>12</v>
      </c>
      <c r="PPS4" s="15" t="s">
        <v>12</v>
      </c>
      <c r="PPT4" s="15" t="s">
        <v>12</v>
      </c>
      <c r="PPU4" s="15" t="s">
        <v>12</v>
      </c>
      <c r="PPV4" s="15" t="s">
        <v>12</v>
      </c>
      <c r="PPW4" s="15" t="s">
        <v>12</v>
      </c>
      <c r="PPX4" s="15" t="s">
        <v>12</v>
      </c>
      <c r="PPY4" s="15" t="s">
        <v>12</v>
      </c>
      <c r="PPZ4" s="15" t="s">
        <v>12</v>
      </c>
      <c r="PQA4" s="15" t="s">
        <v>12</v>
      </c>
      <c r="PQB4" s="15" t="s">
        <v>12</v>
      </c>
      <c r="PQC4" s="15" t="s">
        <v>12</v>
      </c>
      <c r="PQD4" s="15" t="s">
        <v>12</v>
      </c>
      <c r="PQE4" s="15" t="s">
        <v>12</v>
      </c>
      <c r="PQF4" s="15" t="s">
        <v>12</v>
      </c>
      <c r="PQG4" s="15" t="s">
        <v>12</v>
      </c>
      <c r="PQH4" s="15" t="s">
        <v>12</v>
      </c>
      <c r="PQI4" s="15" t="s">
        <v>12</v>
      </c>
      <c r="PQJ4" s="15" t="s">
        <v>12</v>
      </c>
      <c r="PQK4" s="15" t="s">
        <v>12</v>
      </c>
      <c r="PQL4" s="15" t="s">
        <v>12</v>
      </c>
      <c r="PQM4" s="15" t="s">
        <v>12</v>
      </c>
      <c r="PQN4" s="15" t="s">
        <v>12</v>
      </c>
      <c r="PQO4" s="15" t="s">
        <v>12</v>
      </c>
      <c r="PQP4" s="15" t="s">
        <v>12</v>
      </c>
      <c r="PQQ4" s="15" t="s">
        <v>12</v>
      </c>
      <c r="PQR4" s="15" t="s">
        <v>12</v>
      </c>
      <c r="PQS4" s="15" t="s">
        <v>12</v>
      </c>
      <c r="PQT4" s="15" t="s">
        <v>12</v>
      </c>
      <c r="PQU4" s="15" t="s">
        <v>12</v>
      </c>
      <c r="PQV4" s="15" t="s">
        <v>12</v>
      </c>
      <c r="PQW4" s="15" t="s">
        <v>12</v>
      </c>
      <c r="PQX4" s="15" t="s">
        <v>12</v>
      </c>
      <c r="PQY4" s="15" t="s">
        <v>12</v>
      </c>
      <c r="PQZ4" s="15" t="s">
        <v>12</v>
      </c>
      <c r="PRA4" s="15" t="s">
        <v>12</v>
      </c>
      <c r="PRB4" s="15" t="s">
        <v>12</v>
      </c>
      <c r="PRC4" s="15" t="s">
        <v>12</v>
      </c>
      <c r="PRD4" s="15" t="s">
        <v>12</v>
      </c>
      <c r="PRE4" s="15" t="s">
        <v>12</v>
      </c>
      <c r="PRF4" s="15" t="s">
        <v>12</v>
      </c>
      <c r="PRG4" s="15" t="s">
        <v>12</v>
      </c>
      <c r="PRH4" s="15" t="s">
        <v>12</v>
      </c>
      <c r="PRI4" s="15" t="s">
        <v>12</v>
      </c>
      <c r="PRJ4" s="15" t="s">
        <v>12</v>
      </c>
      <c r="PRK4" s="15" t="s">
        <v>12</v>
      </c>
      <c r="PRL4" s="15" t="s">
        <v>12</v>
      </c>
      <c r="PRM4" s="15" t="s">
        <v>12</v>
      </c>
      <c r="PRN4" s="15" t="s">
        <v>12</v>
      </c>
      <c r="PRO4" s="15" t="s">
        <v>12</v>
      </c>
      <c r="PRP4" s="15" t="s">
        <v>12</v>
      </c>
      <c r="PRQ4" s="15" t="s">
        <v>12</v>
      </c>
      <c r="PRR4" s="15" t="s">
        <v>12</v>
      </c>
      <c r="PRS4" s="15" t="s">
        <v>12</v>
      </c>
      <c r="PRT4" s="15" t="s">
        <v>12</v>
      </c>
      <c r="PRU4" s="15" t="s">
        <v>12</v>
      </c>
      <c r="PRV4" s="15" t="s">
        <v>12</v>
      </c>
      <c r="PRW4" s="15" t="s">
        <v>12</v>
      </c>
      <c r="PRX4" s="15" t="s">
        <v>12</v>
      </c>
      <c r="PRY4" s="15" t="s">
        <v>12</v>
      </c>
      <c r="PRZ4" s="15" t="s">
        <v>12</v>
      </c>
      <c r="PSA4" s="15" t="s">
        <v>12</v>
      </c>
      <c r="PSB4" s="15" t="s">
        <v>12</v>
      </c>
      <c r="PSC4" s="15" t="s">
        <v>12</v>
      </c>
      <c r="PSD4" s="15" t="s">
        <v>12</v>
      </c>
      <c r="PSE4" s="15" t="s">
        <v>12</v>
      </c>
      <c r="PSF4" s="15" t="s">
        <v>12</v>
      </c>
      <c r="PSG4" s="15" t="s">
        <v>12</v>
      </c>
      <c r="PSH4" s="15" t="s">
        <v>12</v>
      </c>
      <c r="PSI4" s="15" t="s">
        <v>12</v>
      </c>
      <c r="PSJ4" s="15" t="s">
        <v>12</v>
      </c>
      <c r="PSK4" s="15" t="s">
        <v>12</v>
      </c>
      <c r="PSL4" s="15" t="s">
        <v>12</v>
      </c>
      <c r="PSM4" s="15" t="s">
        <v>12</v>
      </c>
      <c r="PSN4" s="15" t="s">
        <v>12</v>
      </c>
      <c r="PSO4" s="15" t="s">
        <v>12</v>
      </c>
      <c r="PSP4" s="15" t="s">
        <v>12</v>
      </c>
      <c r="PSQ4" s="15" t="s">
        <v>12</v>
      </c>
      <c r="PSR4" s="15" t="s">
        <v>12</v>
      </c>
      <c r="PSS4" s="15" t="s">
        <v>12</v>
      </c>
      <c r="PST4" s="15" t="s">
        <v>12</v>
      </c>
      <c r="PSU4" s="15" t="s">
        <v>12</v>
      </c>
      <c r="PSV4" s="15" t="s">
        <v>12</v>
      </c>
      <c r="PSW4" s="15" t="s">
        <v>12</v>
      </c>
      <c r="PSX4" s="15" t="s">
        <v>12</v>
      </c>
      <c r="PSY4" s="15" t="s">
        <v>12</v>
      </c>
      <c r="PSZ4" s="15" t="s">
        <v>12</v>
      </c>
      <c r="PTA4" s="15" t="s">
        <v>12</v>
      </c>
      <c r="PTB4" s="15" t="s">
        <v>12</v>
      </c>
      <c r="PTC4" s="15" t="s">
        <v>12</v>
      </c>
      <c r="PTD4" s="15" t="s">
        <v>12</v>
      </c>
      <c r="PTE4" s="15" t="s">
        <v>12</v>
      </c>
      <c r="PTF4" s="15" t="s">
        <v>12</v>
      </c>
      <c r="PTG4" s="15" t="s">
        <v>12</v>
      </c>
      <c r="PTH4" s="15" t="s">
        <v>12</v>
      </c>
      <c r="PTI4" s="15" t="s">
        <v>12</v>
      </c>
      <c r="PTJ4" s="15" t="s">
        <v>12</v>
      </c>
      <c r="PTK4" s="15" t="s">
        <v>12</v>
      </c>
      <c r="PTL4" s="15" t="s">
        <v>12</v>
      </c>
      <c r="PTM4" s="15" t="s">
        <v>12</v>
      </c>
      <c r="PTN4" s="15" t="s">
        <v>12</v>
      </c>
      <c r="PTO4" s="15" t="s">
        <v>12</v>
      </c>
      <c r="PTP4" s="15" t="s">
        <v>12</v>
      </c>
      <c r="PTQ4" s="15" t="s">
        <v>12</v>
      </c>
      <c r="PTR4" s="15" t="s">
        <v>12</v>
      </c>
      <c r="PTS4" s="15" t="s">
        <v>12</v>
      </c>
      <c r="PTT4" s="15" t="s">
        <v>12</v>
      </c>
      <c r="PTU4" s="15" t="s">
        <v>12</v>
      </c>
      <c r="PTV4" s="15" t="s">
        <v>12</v>
      </c>
      <c r="PTW4" s="15" t="s">
        <v>12</v>
      </c>
      <c r="PTX4" s="15" t="s">
        <v>12</v>
      </c>
      <c r="PTY4" s="15" t="s">
        <v>12</v>
      </c>
      <c r="PTZ4" s="15" t="s">
        <v>12</v>
      </c>
      <c r="PUA4" s="15" t="s">
        <v>12</v>
      </c>
      <c r="PUB4" s="15" t="s">
        <v>12</v>
      </c>
      <c r="PUC4" s="15" t="s">
        <v>12</v>
      </c>
      <c r="PUD4" s="15" t="s">
        <v>12</v>
      </c>
      <c r="PUE4" s="15" t="s">
        <v>12</v>
      </c>
      <c r="PUF4" s="15" t="s">
        <v>12</v>
      </c>
      <c r="PUG4" s="15" t="s">
        <v>12</v>
      </c>
      <c r="PUH4" s="15" t="s">
        <v>12</v>
      </c>
      <c r="PUI4" s="15" t="s">
        <v>12</v>
      </c>
      <c r="PUJ4" s="15" t="s">
        <v>12</v>
      </c>
      <c r="PUK4" s="15" t="s">
        <v>12</v>
      </c>
      <c r="PUL4" s="15" t="s">
        <v>12</v>
      </c>
      <c r="PUM4" s="15" t="s">
        <v>12</v>
      </c>
      <c r="PUN4" s="15" t="s">
        <v>12</v>
      </c>
      <c r="PUO4" s="15" t="s">
        <v>12</v>
      </c>
      <c r="PUP4" s="15" t="s">
        <v>12</v>
      </c>
      <c r="PUQ4" s="15" t="s">
        <v>12</v>
      </c>
      <c r="PUR4" s="15" t="s">
        <v>12</v>
      </c>
      <c r="PUS4" s="15" t="s">
        <v>12</v>
      </c>
      <c r="PUT4" s="15" t="s">
        <v>12</v>
      </c>
      <c r="PUU4" s="15" t="s">
        <v>12</v>
      </c>
      <c r="PUV4" s="15" t="s">
        <v>12</v>
      </c>
      <c r="PUW4" s="15" t="s">
        <v>12</v>
      </c>
      <c r="PUX4" s="15" t="s">
        <v>12</v>
      </c>
      <c r="PUY4" s="15" t="s">
        <v>12</v>
      </c>
      <c r="PUZ4" s="15" t="s">
        <v>12</v>
      </c>
      <c r="PVA4" s="15" t="s">
        <v>12</v>
      </c>
      <c r="PVB4" s="15" t="s">
        <v>12</v>
      </c>
      <c r="PVC4" s="15" t="s">
        <v>12</v>
      </c>
      <c r="PVD4" s="15" t="s">
        <v>12</v>
      </c>
      <c r="PVE4" s="15" t="s">
        <v>12</v>
      </c>
      <c r="PVF4" s="15" t="s">
        <v>12</v>
      </c>
      <c r="PVG4" s="15" t="s">
        <v>12</v>
      </c>
      <c r="PVH4" s="15" t="s">
        <v>12</v>
      </c>
      <c r="PVI4" s="15" t="s">
        <v>12</v>
      </c>
      <c r="PVJ4" s="15" t="s">
        <v>12</v>
      </c>
      <c r="PVK4" s="15" t="s">
        <v>12</v>
      </c>
      <c r="PVL4" s="15" t="s">
        <v>12</v>
      </c>
      <c r="PVM4" s="15" t="s">
        <v>12</v>
      </c>
      <c r="PVN4" s="15" t="s">
        <v>12</v>
      </c>
      <c r="PVO4" s="15" t="s">
        <v>12</v>
      </c>
      <c r="PVP4" s="15" t="s">
        <v>12</v>
      </c>
      <c r="PVQ4" s="15" t="s">
        <v>12</v>
      </c>
      <c r="PVR4" s="15" t="s">
        <v>12</v>
      </c>
      <c r="PVS4" s="15" t="s">
        <v>12</v>
      </c>
      <c r="PVT4" s="15" t="s">
        <v>12</v>
      </c>
      <c r="PVU4" s="15" t="s">
        <v>12</v>
      </c>
      <c r="PVV4" s="15" t="s">
        <v>12</v>
      </c>
      <c r="PVW4" s="15" t="s">
        <v>12</v>
      </c>
      <c r="PVX4" s="15" t="s">
        <v>12</v>
      </c>
      <c r="PVY4" s="15" t="s">
        <v>12</v>
      </c>
      <c r="PVZ4" s="15" t="s">
        <v>12</v>
      </c>
      <c r="PWA4" s="15" t="s">
        <v>12</v>
      </c>
      <c r="PWB4" s="15" t="s">
        <v>12</v>
      </c>
      <c r="PWC4" s="15" t="s">
        <v>12</v>
      </c>
      <c r="PWD4" s="15" t="s">
        <v>12</v>
      </c>
      <c r="PWE4" s="15" t="s">
        <v>12</v>
      </c>
      <c r="PWF4" s="15" t="s">
        <v>12</v>
      </c>
      <c r="PWG4" s="15" t="s">
        <v>12</v>
      </c>
      <c r="PWH4" s="15" t="s">
        <v>12</v>
      </c>
      <c r="PWI4" s="15" t="s">
        <v>12</v>
      </c>
      <c r="PWJ4" s="15" t="s">
        <v>12</v>
      </c>
      <c r="PWK4" s="15" t="s">
        <v>12</v>
      </c>
      <c r="PWL4" s="15" t="s">
        <v>12</v>
      </c>
      <c r="PWM4" s="15" t="s">
        <v>12</v>
      </c>
      <c r="PWN4" s="15" t="s">
        <v>12</v>
      </c>
      <c r="PWO4" s="15" t="s">
        <v>12</v>
      </c>
      <c r="PWP4" s="15" t="s">
        <v>12</v>
      </c>
      <c r="PWQ4" s="15" t="s">
        <v>12</v>
      </c>
      <c r="PWR4" s="15" t="s">
        <v>12</v>
      </c>
      <c r="PWS4" s="15" t="s">
        <v>12</v>
      </c>
      <c r="PWT4" s="15" t="s">
        <v>12</v>
      </c>
      <c r="PWU4" s="15" t="s">
        <v>12</v>
      </c>
      <c r="PWV4" s="15" t="s">
        <v>12</v>
      </c>
      <c r="PWW4" s="15" t="s">
        <v>12</v>
      </c>
      <c r="PWX4" s="15" t="s">
        <v>12</v>
      </c>
      <c r="PWY4" s="15" t="s">
        <v>12</v>
      </c>
      <c r="PWZ4" s="15" t="s">
        <v>12</v>
      </c>
      <c r="PXA4" s="15" t="s">
        <v>12</v>
      </c>
      <c r="PXB4" s="15" t="s">
        <v>12</v>
      </c>
      <c r="PXC4" s="15" t="s">
        <v>12</v>
      </c>
      <c r="PXD4" s="15" t="s">
        <v>12</v>
      </c>
      <c r="PXE4" s="15" t="s">
        <v>12</v>
      </c>
      <c r="PXF4" s="15" t="s">
        <v>12</v>
      </c>
      <c r="PXG4" s="15" t="s">
        <v>12</v>
      </c>
      <c r="PXH4" s="15" t="s">
        <v>12</v>
      </c>
      <c r="PXI4" s="15" t="s">
        <v>12</v>
      </c>
      <c r="PXJ4" s="15" t="s">
        <v>12</v>
      </c>
      <c r="PXK4" s="15" t="s">
        <v>12</v>
      </c>
      <c r="PXL4" s="15" t="s">
        <v>12</v>
      </c>
      <c r="PXM4" s="15" t="s">
        <v>12</v>
      </c>
      <c r="PXN4" s="15" t="s">
        <v>12</v>
      </c>
      <c r="PXO4" s="15" t="s">
        <v>12</v>
      </c>
      <c r="PXP4" s="15" t="s">
        <v>12</v>
      </c>
      <c r="PXQ4" s="15" t="s">
        <v>12</v>
      </c>
      <c r="PXR4" s="15" t="s">
        <v>12</v>
      </c>
      <c r="PXS4" s="15" t="s">
        <v>12</v>
      </c>
      <c r="PXT4" s="15" t="s">
        <v>12</v>
      </c>
      <c r="PXU4" s="15" t="s">
        <v>12</v>
      </c>
      <c r="PXV4" s="15" t="s">
        <v>12</v>
      </c>
      <c r="PXW4" s="15" t="s">
        <v>12</v>
      </c>
      <c r="PXX4" s="15" t="s">
        <v>12</v>
      </c>
      <c r="PXY4" s="15" t="s">
        <v>12</v>
      </c>
      <c r="PXZ4" s="15" t="s">
        <v>12</v>
      </c>
      <c r="PYA4" s="15" t="s">
        <v>12</v>
      </c>
      <c r="PYB4" s="15" t="s">
        <v>12</v>
      </c>
      <c r="PYC4" s="15" t="s">
        <v>12</v>
      </c>
      <c r="PYD4" s="15" t="s">
        <v>12</v>
      </c>
      <c r="PYE4" s="15" t="s">
        <v>12</v>
      </c>
      <c r="PYF4" s="15" t="s">
        <v>12</v>
      </c>
      <c r="PYG4" s="15" t="s">
        <v>12</v>
      </c>
      <c r="PYH4" s="15" t="s">
        <v>12</v>
      </c>
      <c r="PYI4" s="15" t="s">
        <v>12</v>
      </c>
      <c r="PYJ4" s="15" t="s">
        <v>12</v>
      </c>
      <c r="PYK4" s="15" t="s">
        <v>12</v>
      </c>
      <c r="PYL4" s="15" t="s">
        <v>12</v>
      </c>
      <c r="PYM4" s="15" t="s">
        <v>12</v>
      </c>
      <c r="PYN4" s="15" t="s">
        <v>12</v>
      </c>
      <c r="PYO4" s="15" t="s">
        <v>12</v>
      </c>
      <c r="PYP4" s="15" t="s">
        <v>12</v>
      </c>
      <c r="PYQ4" s="15" t="s">
        <v>12</v>
      </c>
      <c r="PYR4" s="15" t="s">
        <v>12</v>
      </c>
      <c r="PYS4" s="15" t="s">
        <v>12</v>
      </c>
      <c r="PYT4" s="15" t="s">
        <v>12</v>
      </c>
      <c r="PYU4" s="15" t="s">
        <v>12</v>
      </c>
      <c r="PYV4" s="15" t="s">
        <v>12</v>
      </c>
      <c r="PYW4" s="15" t="s">
        <v>12</v>
      </c>
      <c r="PYX4" s="15" t="s">
        <v>12</v>
      </c>
      <c r="PYY4" s="15" t="s">
        <v>12</v>
      </c>
      <c r="PYZ4" s="15" t="s">
        <v>12</v>
      </c>
      <c r="PZA4" s="15" t="s">
        <v>12</v>
      </c>
      <c r="PZB4" s="15" t="s">
        <v>12</v>
      </c>
      <c r="PZC4" s="15" t="s">
        <v>12</v>
      </c>
      <c r="PZD4" s="15" t="s">
        <v>12</v>
      </c>
      <c r="PZE4" s="15" t="s">
        <v>12</v>
      </c>
      <c r="PZF4" s="15" t="s">
        <v>12</v>
      </c>
      <c r="PZG4" s="15" t="s">
        <v>12</v>
      </c>
      <c r="PZH4" s="15" t="s">
        <v>12</v>
      </c>
      <c r="PZI4" s="15" t="s">
        <v>12</v>
      </c>
      <c r="PZJ4" s="15" t="s">
        <v>12</v>
      </c>
      <c r="PZK4" s="15" t="s">
        <v>12</v>
      </c>
      <c r="PZL4" s="15" t="s">
        <v>12</v>
      </c>
      <c r="PZM4" s="15" t="s">
        <v>12</v>
      </c>
      <c r="PZN4" s="15" t="s">
        <v>12</v>
      </c>
      <c r="PZO4" s="15" t="s">
        <v>12</v>
      </c>
      <c r="PZP4" s="15" t="s">
        <v>12</v>
      </c>
      <c r="PZQ4" s="15" t="s">
        <v>12</v>
      </c>
      <c r="PZR4" s="15" t="s">
        <v>12</v>
      </c>
      <c r="PZS4" s="15" t="s">
        <v>12</v>
      </c>
      <c r="PZT4" s="15" t="s">
        <v>12</v>
      </c>
      <c r="PZU4" s="15" t="s">
        <v>12</v>
      </c>
      <c r="PZV4" s="15" t="s">
        <v>12</v>
      </c>
      <c r="PZW4" s="15" t="s">
        <v>12</v>
      </c>
      <c r="PZX4" s="15" t="s">
        <v>12</v>
      </c>
      <c r="PZY4" s="15" t="s">
        <v>12</v>
      </c>
      <c r="PZZ4" s="15" t="s">
        <v>12</v>
      </c>
      <c r="QAA4" s="15" t="s">
        <v>12</v>
      </c>
      <c r="QAB4" s="15" t="s">
        <v>12</v>
      </c>
      <c r="QAC4" s="15" t="s">
        <v>12</v>
      </c>
      <c r="QAD4" s="15" t="s">
        <v>12</v>
      </c>
      <c r="QAE4" s="15" t="s">
        <v>12</v>
      </c>
      <c r="QAF4" s="15" t="s">
        <v>12</v>
      </c>
      <c r="QAG4" s="15" t="s">
        <v>12</v>
      </c>
      <c r="QAH4" s="15" t="s">
        <v>12</v>
      </c>
      <c r="QAI4" s="15" t="s">
        <v>12</v>
      </c>
      <c r="QAJ4" s="15" t="s">
        <v>12</v>
      </c>
      <c r="QAK4" s="15" t="s">
        <v>12</v>
      </c>
      <c r="QAL4" s="15" t="s">
        <v>12</v>
      </c>
      <c r="QAM4" s="15" t="s">
        <v>12</v>
      </c>
      <c r="QAN4" s="15" t="s">
        <v>12</v>
      </c>
      <c r="QAO4" s="15" t="s">
        <v>12</v>
      </c>
      <c r="QAP4" s="15" t="s">
        <v>12</v>
      </c>
      <c r="QAQ4" s="15" t="s">
        <v>12</v>
      </c>
      <c r="QAR4" s="15" t="s">
        <v>12</v>
      </c>
      <c r="QAS4" s="15" t="s">
        <v>12</v>
      </c>
      <c r="QAT4" s="15" t="s">
        <v>12</v>
      </c>
      <c r="QAU4" s="15" t="s">
        <v>12</v>
      </c>
      <c r="QAV4" s="15" t="s">
        <v>12</v>
      </c>
      <c r="QAW4" s="15" t="s">
        <v>12</v>
      </c>
      <c r="QAX4" s="15" t="s">
        <v>12</v>
      </c>
      <c r="QAY4" s="15" t="s">
        <v>12</v>
      </c>
      <c r="QAZ4" s="15" t="s">
        <v>12</v>
      </c>
      <c r="QBA4" s="15" t="s">
        <v>12</v>
      </c>
      <c r="QBB4" s="15" t="s">
        <v>12</v>
      </c>
      <c r="QBC4" s="15" t="s">
        <v>12</v>
      </c>
      <c r="QBD4" s="15" t="s">
        <v>12</v>
      </c>
      <c r="QBE4" s="15" t="s">
        <v>12</v>
      </c>
      <c r="QBF4" s="15" t="s">
        <v>12</v>
      </c>
      <c r="QBG4" s="15" t="s">
        <v>12</v>
      </c>
      <c r="QBH4" s="15" t="s">
        <v>12</v>
      </c>
      <c r="QBI4" s="15" t="s">
        <v>12</v>
      </c>
      <c r="QBJ4" s="15" t="s">
        <v>12</v>
      </c>
      <c r="QBK4" s="15" t="s">
        <v>12</v>
      </c>
      <c r="QBL4" s="15" t="s">
        <v>12</v>
      </c>
      <c r="QBM4" s="15" t="s">
        <v>12</v>
      </c>
      <c r="QBN4" s="15" t="s">
        <v>12</v>
      </c>
      <c r="QBO4" s="15" t="s">
        <v>12</v>
      </c>
      <c r="QBP4" s="15" t="s">
        <v>12</v>
      </c>
      <c r="QBQ4" s="15" t="s">
        <v>12</v>
      </c>
      <c r="QBR4" s="15" t="s">
        <v>12</v>
      </c>
      <c r="QBS4" s="15" t="s">
        <v>12</v>
      </c>
      <c r="QBT4" s="15" t="s">
        <v>12</v>
      </c>
      <c r="QBU4" s="15" t="s">
        <v>12</v>
      </c>
      <c r="QBV4" s="15" t="s">
        <v>12</v>
      </c>
      <c r="QBW4" s="15" t="s">
        <v>12</v>
      </c>
      <c r="QBX4" s="15" t="s">
        <v>12</v>
      </c>
      <c r="QBY4" s="15" t="s">
        <v>12</v>
      </c>
      <c r="QBZ4" s="15" t="s">
        <v>12</v>
      </c>
      <c r="QCA4" s="15" t="s">
        <v>12</v>
      </c>
      <c r="QCB4" s="15" t="s">
        <v>12</v>
      </c>
      <c r="QCC4" s="15" t="s">
        <v>12</v>
      </c>
      <c r="QCD4" s="15" t="s">
        <v>12</v>
      </c>
      <c r="QCE4" s="15" t="s">
        <v>12</v>
      </c>
      <c r="QCF4" s="15" t="s">
        <v>12</v>
      </c>
      <c r="QCG4" s="15" t="s">
        <v>12</v>
      </c>
      <c r="QCH4" s="15" t="s">
        <v>12</v>
      </c>
      <c r="QCI4" s="15" t="s">
        <v>12</v>
      </c>
      <c r="QCJ4" s="15" t="s">
        <v>12</v>
      </c>
      <c r="QCK4" s="15" t="s">
        <v>12</v>
      </c>
      <c r="QCL4" s="15" t="s">
        <v>12</v>
      </c>
      <c r="QCM4" s="15" t="s">
        <v>12</v>
      </c>
      <c r="QCN4" s="15" t="s">
        <v>12</v>
      </c>
      <c r="QCO4" s="15" t="s">
        <v>12</v>
      </c>
      <c r="QCP4" s="15" t="s">
        <v>12</v>
      </c>
      <c r="QCQ4" s="15" t="s">
        <v>12</v>
      </c>
      <c r="QCR4" s="15" t="s">
        <v>12</v>
      </c>
      <c r="QCS4" s="15" t="s">
        <v>12</v>
      </c>
      <c r="QCT4" s="15" t="s">
        <v>12</v>
      </c>
      <c r="QCU4" s="15" t="s">
        <v>12</v>
      </c>
      <c r="QCV4" s="15" t="s">
        <v>12</v>
      </c>
      <c r="QCW4" s="15" t="s">
        <v>12</v>
      </c>
      <c r="QCX4" s="15" t="s">
        <v>12</v>
      </c>
      <c r="QCY4" s="15" t="s">
        <v>12</v>
      </c>
      <c r="QCZ4" s="15" t="s">
        <v>12</v>
      </c>
      <c r="QDA4" s="15" t="s">
        <v>12</v>
      </c>
      <c r="QDB4" s="15" t="s">
        <v>12</v>
      </c>
      <c r="QDC4" s="15" t="s">
        <v>12</v>
      </c>
      <c r="QDD4" s="15" t="s">
        <v>12</v>
      </c>
      <c r="QDE4" s="15" t="s">
        <v>12</v>
      </c>
      <c r="QDF4" s="15" t="s">
        <v>12</v>
      </c>
      <c r="QDG4" s="15" t="s">
        <v>12</v>
      </c>
      <c r="QDH4" s="15" t="s">
        <v>12</v>
      </c>
      <c r="QDI4" s="15" t="s">
        <v>12</v>
      </c>
      <c r="QDJ4" s="15" t="s">
        <v>12</v>
      </c>
      <c r="QDK4" s="15" t="s">
        <v>12</v>
      </c>
      <c r="QDL4" s="15" t="s">
        <v>12</v>
      </c>
      <c r="QDM4" s="15" t="s">
        <v>12</v>
      </c>
      <c r="QDN4" s="15" t="s">
        <v>12</v>
      </c>
      <c r="QDO4" s="15" t="s">
        <v>12</v>
      </c>
      <c r="QDP4" s="15" t="s">
        <v>12</v>
      </c>
      <c r="QDQ4" s="15" t="s">
        <v>12</v>
      </c>
      <c r="QDR4" s="15" t="s">
        <v>12</v>
      </c>
      <c r="QDS4" s="15" t="s">
        <v>12</v>
      </c>
      <c r="QDT4" s="15" t="s">
        <v>12</v>
      </c>
      <c r="QDU4" s="15" t="s">
        <v>12</v>
      </c>
      <c r="QDV4" s="15" t="s">
        <v>12</v>
      </c>
      <c r="QDW4" s="15" t="s">
        <v>12</v>
      </c>
      <c r="QDX4" s="15" t="s">
        <v>12</v>
      </c>
      <c r="QDY4" s="15" t="s">
        <v>12</v>
      </c>
      <c r="QDZ4" s="15" t="s">
        <v>12</v>
      </c>
      <c r="QEA4" s="15" t="s">
        <v>12</v>
      </c>
      <c r="QEB4" s="15" t="s">
        <v>12</v>
      </c>
      <c r="QEC4" s="15" t="s">
        <v>12</v>
      </c>
      <c r="QED4" s="15" t="s">
        <v>12</v>
      </c>
      <c r="QEE4" s="15" t="s">
        <v>12</v>
      </c>
      <c r="QEF4" s="15" t="s">
        <v>12</v>
      </c>
      <c r="QEG4" s="15" t="s">
        <v>12</v>
      </c>
      <c r="QEH4" s="15" t="s">
        <v>12</v>
      </c>
      <c r="QEI4" s="15" t="s">
        <v>12</v>
      </c>
      <c r="QEJ4" s="15" t="s">
        <v>12</v>
      </c>
      <c r="QEK4" s="15" t="s">
        <v>12</v>
      </c>
      <c r="QEL4" s="15" t="s">
        <v>12</v>
      </c>
      <c r="QEM4" s="15" t="s">
        <v>12</v>
      </c>
      <c r="QEN4" s="15" t="s">
        <v>12</v>
      </c>
      <c r="QEO4" s="15" t="s">
        <v>12</v>
      </c>
      <c r="QEP4" s="15" t="s">
        <v>12</v>
      </c>
      <c r="QEQ4" s="15" t="s">
        <v>12</v>
      </c>
      <c r="QER4" s="15" t="s">
        <v>12</v>
      </c>
      <c r="QES4" s="15" t="s">
        <v>12</v>
      </c>
      <c r="QET4" s="15" t="s">
        <v>12</v>
      </c>
      <c r="QEU4" s="15" t="s">
        <v>12</v>
      </c>
      <c r="QEV4" s="15" t="s">
        <v>12</v>
      </c>
      <c r="QEW4" s="15" t="s">
        <v>12</v>
      </c>
      <c r="QEX4" s="15" t="s">
        <v>12</v>
      </c>
      <c r="QEY4" s="15" t="s">
        <v>12</v>
      </c>
      <c r="QEZ4" s="15" t="s">
        <v>12</v>
      </c>
      <c r="QFA4" s="15" t="s">
        <v>12</v>
      </c>
      <c r="QFB4" s="15" t="s">
        <v>12</v>
      </c>
      <c r="QFC4" s="15" t="s">
        <v>12</v>
      </c>
      <c r="QFD4" s="15" t="s">
        <v>12</v>
      </c>
      <c r="QFE4" s="15" t="s">
        <v>12</v>
      </c>
      <c r="QFF4" s="15" t="s">
        <v>12</v>
      </c>
      <c r="QFG4" s="15" t="s">
        <v>12</v>
      </c>
      <c r="QFH4" s="15" t="s">
        <v>12</v>
      </c>
      <c r="QFI4" s="15" t="s">
        <v>12</v>
      </c>
      <c r="QFJ4" s="15" t="s">
        <v>12</v>
      </c>
      <c r="QFK4" s="15" t="s">
        <v>12</v>
      </c>
      <c r="QFL4" s="15" t="s">
        <v>12</v>
      </c>
      <c r="QFM4" s="15" t="s">
        <v>12</v>
      </c>
      <c r="QFN4" s="15" t="s">
        <v>12</v>
      </c>
      <c r="QFO4" s="15" t="s">
        <v>12</v>
      </c>
      <c r="QFP4" s="15" t="s">
        <v>12</v>
      </c>
      <c r="QFQ4" s="15" t="s">
        <v>12</v>
      </c>
      <c r="QFR4" s="15" t="s">
        <v>12</v>
      </c>
      <c r="QFS4" s="15" t="s">
        <v>12</v>
      </c>
      <c r="QFT4" s="15" t="s">
        <v>12</v>
      </c>
      <c r="QFU4" s="15" t="s">
        <v>12</v>
      </c>
      <c r="QFV4" s="15" t="s">
        <v>12</v>
      </c>
      <c r="QFW4" s="15" t="s">
        <v>12</v>
      </c>
      <c r="QFX4" s="15" t="s">
        <v>12</v>
      </c>
      <c r="QFY4" s="15" t="s">
        <v>12</v>
      </c>
      <c r="QFZ4" s="15" t="s">
        <v>12</v>
      </c>
      <c r="QGA4" s="15" t="s">
        <v>12</v>
      </c>
      <c r="QGB4" s="15" t="s">
        <v>12</v>
      </c>
      <c r="QGC4" s="15" t="s">
        <v>12</v>
      </c>
      <c r="QGD4" s="15" t="s">
        <v>12</v>
      </c>
      <c r="QGE4" s="15" t="s">
        <v>12</v>
      </c>
      <c r="QGF4" s="15" t="s">
        <v>12</v>
      </c>
      <c r="QGG4" s="15" t="s">
        <v>12</v>
      </c>
      <c r="QGH4" s="15" t="s">
        <v>12</v>
      </c>
      <c r="QGI4" s="15" t="s">
        <v>12</v>
      </c>
      <c r="QGJ4" s="15" t="s">
        <v>12</v>
      </c>
      <c r="QGK4" s="15" t="s">
        <v>12</v>
      </c>
      <c r="QGL4" s="15" t="s">
        <v>12</v>
      </c>
      <c r="QGM4" s="15" t="s">
        <v>12</v>
      </c>
      <c r="QGN4" s="15" t="s">
        <v>12</v>
      </c>
      <c r="QGO4" s="15" t="s">
        <v>12</v>
      </c>
      <c r="QGP4" s="15" t="s">
        <v>12</v>
      </c>
      <c r="QGQ4" s="15" t="s">
        <v>12</v>
      </c>
      <c r="QGR4" s="15" t="s">
        <v>12</v>
      </c>
      <c r="QGS4" s="15" t="s">
        <v>12</v>
      </c>
      <c r="QGT4" s="15" t="s">
        <v>12</v>
      </c>
      <c r="QGU4" s="15" t="s">
        <v>12</v>
      </c>
      <c r="QGV4" s="15" t="s">
        <v>12</v>
      </c>
      <c r="QGW4" s="15" t="s">
        <v>12</v>
      </c>
      <c r="QGX4" s="15" t="s">
        <v>12</v>
      </c>
      <c r="QGY4" s="15" t="s">
        <v>12</v>
      </c>
      <c r="QGZ4" s="15" t="s">
        <v>12</v>
      </c>
      <c r="QHA4" s="15" t="s">
        <v>12</v>
      </c>
      <c r="QHB4" s="15" t="s">
        <v>12</v>
      </c>
      <c r="QHC4" s="15" t="s">
        <v>12</v>
      </c>
      <c r="QHD4" s="15" t="s">
        <v>12</v>
      </c>
      <c r="QHE4" s="15" t="s">
        <v>12</v>
      </c>
      <c r="QHF4" s="15" t="s">
        <v>12</v>
      </c>
      <c r="QHG4" s="15" t="s">
        <v>12</v>
      </c>
      <c r="QHH4" s="15" t="s">
        <v>12</v>
      </c>
      <c r="QHI4" s="15" t="s">
        <v>12</v>
      </c>
      <c r="QHJ4" s="15" t="s">
        <v>12</v>
      </c>
      <c r="QHK4" s="15" t="s">
        <v>12</v>
      </c>
      <c r="QHL4" s="15" t="s">
        <v>12</v>
      </c>
      <c r="QHM4" s="15" t="s">
        <v>12</v>
      </c>
      <c r="QHN4" s="15" t="s">
        <v>12</v>
      </c>
      <c r="QHO4" s="15" t="s">
        <v>12</v>
      </c>
      <c r="QHP4" s="15" t="s">
        <v>12</v>
      </c>
      <c r="QHQ4" s="15" t="s">
        <v>12</v>
      </c>
      <c r="QHR4" s="15" t="s">
        <v>12</v>
      </c>
      <c r="QHS4" s="15" t="s">
        <v>12</v>
      </c>
      <c r="QHT4" s="15" t="s">
        <v>12</v>
      </c>
      <c r="QHU4" s="15" t="s">
        <v>12</v>
      </c>
      <c r="QHV4" s="15" t="s">
        <v>12</v>
      </c>
      <c r="QHW4" s="15" t="s">
        <v>12</v>
      </c>
      <c r="QHX4" s="15" t="s">
        <v>12</v>
      </c>
      <c r="QHY4" s="15" t="s">
        <v>12</v>
      </c>
      <c r="QHZ4" s="15" t="s">
        <v>12</v>
      </c>
      <c r="QIA4" s="15" t="s">
        <v>12</v>
      </c>
      <c r="QIB4" s="15" t="s">
        <v>12</v>
      </c>
      <c r="QIC4" s="15" t="s">
        <v>12</v>
      </c>
      <c r="QID4" s="15" t="s">
        <v>12</v>
      </c>
      <c r="QIE4" s="15" t="s">
        <v>12</v>
      </c>
      <c r="QIF4" s="15" t="s">
        <v>12</v>
      </c>
      <c r="QIG4" s="15" t="s">
        <v>12</v>
      </c>
      <c r="QIH4" s="15" t="s">
        <v>12</v>
      </c>
      <c r="QII4" s="15" t="s">
        <v>12</v>
      </c>
      <c r="QIJ4" s="15" t="s">
        <v>12</v>
      </c>
      <c r="QIK4" s="15" t="s">
        <v>12</v>
      </c>
      <c r="QIL4" s="15" t="s">
        <v>12</v>
      </c>
      <c r="QIM4" s="15" t="s">
        <v>12</v>
      </c>
      <c r="QIN4" s="15" t="s">
        <v>12</v>
      </c>
      <c r="QIO4" s="15" t="s">
        <v>12</v>
      </c>
      <c r="QIP4" s="15" t="s">
        <v>12</v>
      </c>
      <c r="QIQ4" s="15" t="s">
        <v>12</v>
      </c>
      <c r="QIR4" s="15" t="s">
        <v>12</v>
      </c>
      <c r="QIS4" s="15" t="s">
        <v>12</v>
      </c>
      <c r="QIT4" s="15" t="s">
        <v>12</v>
      </c>
      <c r="QIU4" s="15" t="s">
        <v>12</v>
      </c>
      <c r="QIV4" s="15" t="s">
        <v>12</v>
      </c>
      <c r="QIW4" s="15" t="s">
        <v>12</v>
      </c>
      <c r="QIX4" s="15" t="s">
        <v>12</v>
      </c>
      <c r="QIY4" s="15" t="s">
        <v>12</v>
      </c>
      <c r="QIZ4" s="15" t="s">
        <v>12</v>
      </c>
      <c r="QJA4" s="15" t="s">
        <v>12</v>
      </c>
      <c r="QJB4" s="15" t="s">
        <v>12</v>
      </c>
      <c r="QJC4" s="15" t="s">
        <v>12</v>
      </c>
      <c r="QJD4" s="15" t="s">
        <v>12</v>
      </c>
      <c r="QJE4" s="15" t="s">
        <v>12</v>
      </c>
      <c r="QJF4" s="15" t="s">
        <v>12</v>
      </c>
      <c r="QJG4" s="15" t="s">
        <v>12</v>
      </c>
      <c r="QJH4" s="15" t="s">
        <v>12</v>
      </c>
      <c r="QJI4" s="15" t="s">
        <v>12</v>
      </c>
      <c r="QJJ4" s="15" t="s">
        <v>12</v>
      </c>
      <c r="QJK4" s="15" t="s">
        <v>12</v>
      </c>
      <c r="QJL4" s="15" t="s">
        <v>12</v>
      </c>
      <c r="QJM4" s="15" t="s">
        <v>12</v>
      </c>
      <c r="QJN4" s="15" t="s">
        <v>12</v>
      </c>
      <c r="QJO4" s="15" t="s">
        <v>12</v>
      </c>
      <c r="QJP4" s="15" t="s">
        <v>12</v>
      </c>
      <c r="QJQ4" s="15" t="s">
        <v>12</v>
      </c>
      <c r="QJR4" s="15" t="s">
        <v>12</v>
      </c>
      <c r="QJS4" s="15" t="s">
        <v>12</v>
      </c>
      <c r="QJT4" s="15" t="s">
        <v>12</v>
      </c>
      <c r="QJU4" s="15" t="s">
        <v>12</v>
      </c>
      <c r="QJV4" s="15" t="s">
        <v>12</v>
      </c>
      <c r="QJW4" s="15" t="s">
        <v>12</v>
      </c>
      <c r="QJX4" s="15" t="s">
        <v>12</v>
      </c>
      <c r="QJY4" s="15" t="s">
        <v>12</v>
      </c>
      <c r="QJZ4" s="15" t="s">
        <v>12</v>
      </c>
      <c r="QKA4" s="15" t="s">
        <v>12</v>
      </c>
      <c r="QKB4" s="15" t="s">
        <v>12</v>
      </c>
      <c r="QKC4" s="15" t="s">
        <v>12</v>
      </c>
      <c r="QKD4" s="15" t="s">
        <v>12</v>
      </c>
      <c r="QKE4" s="15" t="s">
        <v>12</v>
      </c>
      <c r="QKF4" s="15" t="s">
        <v>12</v>
      </c>
      <c r="QKG4" s="15" t="s">
        <v>12</v>
      </c>
      <c r="QKH4" s="15" t="s">
        <v>12</v>
      </c>
      <c r="QKI4" s="15" t="s">
        <v>12</v>
      </c>
      <c r="QKJ4" s="15" t="s">
        <v>12</v>
      </c>
      <c r="QKK4" s="15" t="s">
        <v>12</v>
      </c>
      <c r="QKL4" s="15" t="s">
        <v>12</v>
      </c>
      <c r="QKM4" s="15" t="s">
        <v>12</v>
      </c>
      <c r="QKN4" s="15" t="s">
        <v>12</v>
      </c>
      <c r="QKO4" s="15" t="s">
        <v>12</v>
      </c>
      <c r="QKP4" s="15" t="s">
        <v>12</v>
      </c>
      <c r="QKQ4" s="15" t="s">
        <v>12</v>
      </c>
      <c r="QKR4" s="15" t="s">
        <v>12</v>
      </c>
      <c r="QKS4" s="15" t="s">
        <v>12</v>
      </c>
      <c r="QKT4" s="15" t="s">
        <v>12</v>
      </c>
      <c r="QKU4" s="15" t="s">
        <v>12</v>
      </c>
      <c r="QKV4" s="15" t="s">
        <v>12</v>
      </c>
      <c r="QKW4" s="15" t="s">
        <v>12</v>
      </c>
      <c r="QKX4" s="15" t="s">
        <v>12</v>
      </c>
      <c r="QKY4" s="15" t="s">
        <v>12</v>
      </c>
      <c r="QKZ4" s="15" t="s">
        <v>12</v>
      </c>
      <c r="QLA4" s="15" t="s">
        <v>12</v>
      </c>
      <c r="QLB4" s="15" t="s">
        <v>12</v>
      </c>
      <c r="QLC4" s="15" t="s">
        <v>12</v>
      </c>
      <c r="QLD4" s="15" t="s">
        <v>12</v>
      </c>
      <c r="QLE4" s="15" t="s">
        <v>12</v>
      </c>
      <c r="QLF4" s="15" t="s">
        <v>12</v>
      </c>
      <c r="QLG4" s="15" t="s">
        <v>12</v>
      </c>
      <c r="QLH4" s="15" t="s">
        <v>12</v>
      </c>
      <c r="QLI4" s="15" t="s">
        <v>12</v>
      </c>
      <c r="QLJ4" s="15" t="s">
        <v>12</v>
      </c>
      <c r="QLK4" s="15" t="s">
        <v>12</v>
      </c>
      <c r="QLL4" s="15" t="s">
        <v>12</v>
      </c>
      <c r="QLM4" s="15" t="s">
        <v>12</v>
      </c>
      <c r="QLN4" s="15" t="s">
        <v>12</v>
      </c>
      <c r="QLO4" s="15" t="s">
        <v>12</v>
      </c>
      <c r="QLP4" s="15" t="s">
        <v>12</v>
      </c>
      <c r="QLQ4" s="15" t="s">
        <v>12</v>
      </c>
      <c r="QLR4" s="15" t="s">
        <v>12</v>
      </c>
      <c r="QLS4" s="15" t="s">
        <v>12</v>
      </c>
      <c r="QLT4" s="15" t="s">
        <v>12</v>
      </c>
      <c r="QLU4" s="15" t="s">
        <v>12</v>
      </c>
      <c r="QLV4" s="15" t="s">
        <v>12</v>
      </c>
      <c r="QLW4" s="15" t="s">
        <v>12</v>
      </c>
      <c r="QLX4" s="15" t="s">
        <v>12</v>
      </c>
      <c r="QLY4" s="15" t="s">
        <v>12</v>
      </c>
      <c r="QLZ4" s="15" t="s">
        <v>12</v>
      </c>
      <c r="QMA4" s="15" t="s">
        <v>12</v>
      </c>
      <c r="QMB4" s="15" t="s">
        <v>12</v>
      </c>
      <c r="QMC4" s="15" t="s">
        <v>12</v>
      </c>
      <c r="QMD4" s="15" t="s">
        <v>12</v>
      </c>
      <c r="QME4" s="15" t="s">
        <v>12</v>
      </c>
      <c r="QMF4" s="15" t="s">
        <v>12</v>
      </c>
      <c r="QMG4" s="15" t="s">
        <v>12</v>
      </c>
      <c r="QMH4" s="15" t="s">
        <v>12</v>
      </c>
      <c r="QMI4" s="15" t="s">
        <v>12</v>
      </c>
      <c r="QMJ4" s="15" t="s">
        <v>12</v>
      </c>
      <c r="QMK4" s="15" t="s">
        <v>12</v>
      </c>
      <c r="QML4" s="15" t="s">
        <v>12</v>
      </c>
      <c r="QMM4" s="15" t="s">
        <v>12</v>
      </c>
      <c r="QMN4" s="15" t="s">
        <v>12</v>
      </c>
      <c r="QMO4" s="15" t="s">
        <v>12</v>
      </c>
      <c r="QMP4" s="15" t="s">
        <v>12</v>
      </c>
      <c r="QMQ4" s="15" t="s">
        <v>12</v>
      </c>
      <c r="QMR4" s="15" t="s">
        <v>12</v>
      </c>
      <c r="QMS4" s="15" t="s">
        <v>12</v>
      </c>
      <c r="QMT4" s="15" t="s">
        <v>12</v>
      </c>
      <c r="QMU4" s="15" t="s">
        <v>12</v>
      </c>
      <c r="QMV4" s="15" t="s">
        <v>12</v>
      </c>
      <c r="QMW4" s="15" t="s">
        <v>12</v>
      </c>
      <c r="QMX4" s="15" t="s">
        <v>12</v>
      </c>
      <c r="QMY4" s="15" t="s">
        <v>12</v>
      </c>
      <c r="QMZ4" s="15" t="s">
        <v>12</v>
      </c>
      <c r="QNA4" s="15" t="s">
        <v>12</v>
      </c>
      <c r="QNB4" s="15" t="s">
        <v>12</v>
      </c>
      <c r="QNC4" s="15" t="s">
        <v>12</v>
      </c>
      <c r="QND4" s="15" t="s">
        <v>12</v>
      </c>
      <c r="QNE4" s="15" t="s">
        <v>12</v>
      </c>
      <c r="QNF4" s="15" t="s">
        <v>12</v>
      </c>
      <c r="QNG4" s="15" t="s">
        <v>12</v>
      </c>
      <c r="QNH4" s="15" t="s">
        <v>12</v>
      </c>
      <c r="QNI4" s="15" t="s">
        <v>12</v>
      </c>
      <c r="QNJ4" s="15" t="s">
        <v>12</v>
      </c>
      <c r="QNK4" s="15" t="s">
        <v>12</v>
      </c>
      <c r="QNL4" s="15" t="s">
        <v>12</v>
      </c>
      <c r="QNM4" s="15" t="s">
        <v>12</v>
      </c>
      <c r="QNN4" s="15" t="s">
        <v>12</v>
      </c>
      <c r="QNO4" s="15" t="s">
        <v>12</v>
      </c>
      <c r="QNP4" s="15" t="s">
        <v>12</v>
      </c>
      <c r="QNQ4" s="15" t="s">
        <v>12</v>
      </c>
      <c r="QNR4" s="15" t="s">
        <v>12</v>
      </c>
      <c r="QNS4" s="15" t="s">
        <v>12</v>
      </c>
      <c r="QNT4" s="15" t="s">
        <v>12</v>
      </c>
      <c r="QNU4" s="15" t="s">
        <v>12</v>
      </c>
      <c r="QNV4" s="15" t="s">
        <v>12</v>
      </c>
      <c r="QNW4" s="15" t="s">
        <v>12</v>
      </c>
      <c r="QNX4" s="15" t="s">
        <v>12</v>
      </c>
      <c r="QNY4" s="15" t="s">
        <v>12</v>
      </c>
      <c r="QNZ4" s="15" t="s">
        <v>12</v>
      </c>
      <c r="QOA4" s="15" t="s">
        <v>12</v>
      </c>
      <c r="QOB4" s="15" t="s">
        <v>12</v>
      </c>
      <c r="QOC4" s="15" t="s">
        <v>12</v>
      </c>
      <c r="QOD4" s="15" t="s">
        <v>12</v>
      </c>
      <c r="QOE4" s="15" t="s">
        <v>12</v>
      </c>
      <c r="QOF4" s="15" t="s">
        <v>12</v>
      </c>
      <c r="QOG4" s="15" t="s">
        <v>12</v>
      </c>
      <c r="QOH4" s="15" t="s">
        <v>12</v>
      </c>
      <c r="QOI4" s="15" t="s">
        <v>12</v>
      </c>
      <c r="QOJ4" s="15" t="s">
        <v>12</v>
      </c>
      <c r="QOK4" s="15" t="s">
        <v>12</v>
      </c>
      <c r="QOL4" s="15" t="s">
        <v>12</v>
      </c>
      <c r="QOM4" s="15" t="s">
        <v>12</v>
      </c>
      <c r="QON4" s="15" t="s">
        <v>12</v>
      </c>
      <c r="QOO4" s="15" t="s">
        <v>12</v>
      </c>
      <c r="QOP4" s="15" t="s">
        <v>12</v>
      </c>
      <c r="QOQ4" s="15" t="s">
        <v>12</v>
      </c>
      <c r="QOR4" s="15" t="s">
        <v>12</v>
      </c>
      <c r="QOS4" s="15" t="s">
        <v>12</v>
      </c>
      <c r="QOT4" s="15" t="s">
        <v>12</v>
      </c>
      <c r="QOU4" s="15" t="s">
        <v>12</v>
      </c>
      <c r="QOV4" s="15" t="s">
        <v>12</v>
      </c>
      <c r="QOW4" s="15" t="s">
        <v>12</v>
      </c>
      <c r="QOX4" s="15" t="s">
        <v>12</v>
      </c>
      <c r="QOY4" s="15" t="s">
        <v>12</v>
      </c>
      <c r="QOZ4" s="15" t="s">
        <v>12</v>
      </c>
      <c r="QPA4" s="15" t="s">
        <v>12</v>
      </c>
      <c r="QPB4" s="15" t="s">
        <v>12</v>
      </c>
      <c r="QPC4" s="15" t="s">
        <v>12</v>
      </c>
      <c r="QPD4" s="15" t="s">
        <v>12</v>
      </c>
      <c r="QPE4" s="15" t="s">
        <v>12</v>
      </c>
      <c r="QPF4" s="15" t="s">
        <v>12</v>
      </c>
      <c r="QPG4" s="15" t="s">
        <v>12</v>
      </c>
      <c r="QPH4" s="15" t="s">
        <v>12</v>
      </c>
      <c r="QPI4" s="15" t="s">
        <v>12</v>
      </c>
      <c r="QPJ4" s="15" t="s">
        <v>12</v>
      </c>
      <c r="QPK4" s="15" t="s">
        <v>12</v>
      </c>
      <c r="QPL4" s="15" t="s">
        <v>12</v>
      </c>
      <c r="QPM4" s="15" t="s">
        <v>12</v>
      </c>
      <c r="QPN4" s="15" t="s">
        <v>12</v>
      </c>
      <c r="QPO4" s="15" t="s">
        <v>12</v>
      </c>
      <c r="QPP4" s="15" t="s">
        <v>12</v>
      </c>
      <c r="QPQ4" s="15" t="s">
        <v>12</v>
      </c>
      <c r="QPR4" s="15" t="s">
        <v>12</v>
      </c>
      <c r="QPS4" s="15" t="s">
        <v>12</v>
      </c>
      <c r="QPT4" s="15" t="s">
        <v>12</v>
      </c>
      <c r="QPU4" s="15" t="s">
        <v>12</v>
      </c>
      <c r="QPV4" s="15" t="s">
        <v>12</v>
      </c>
      <c r="QPW4" s="15" t="s">
        <v>12</v>
      </c>
      <c r="QPX4" s="15" t="s">
        <v>12</v>
      </c>
      <c r="QPY4" s="15" t="s">
        <v>12</v>
      </c>
      <c r="QPZ4" s="15" t="s">
        <v>12</v>
      </c>
      <c r="QQA4" s="15" t="s">
        <v>12</v>
      </c>
      <c r="QQB4" s="15" t="s">
        <v>12</v>
      </c>
      <c r="QQC4" s="15" t="s">
        <v>12</v>
      </c>
      <c r="QQD4" s="15" t="s">
        <v>12</v>
      </c>
      <c r="QQE4" s="15" t="s">
        <v>12</v>
      </c>
      <c r="QQF4" s="15" t="s">
        <v>12</v>
      </c>
      <c r="QQG4" s="15" t="s">
        <v>12</v>
      </c>
      <c r="QQH4" s="15" t="s">
        <v>12</v>
      </c>
      <c r="QQI4" s="15" t="s">
        <v>12</v>
      </c>
      <c r="QQJ4" s="15" t="s">
        <v>12</v>
      </c>
      <c r="QQK4" s="15" t="s">
        <v>12</v>
      </c>
      <c r="QQL4" s="15" t="s">
        <v>12</v>
      </c>
      <c r="QQM4" s="15" t="s">
        <v>12</v>
      </c>
      <c r="QQN4" s="15" t="s">
        <v>12</v>
      </c>
      <c r="QQO4" s="15" t="s">
        <v>12</v>
      </c>
      <c r="QQP4" s="15" t="s">
        <v>12</v>
      </c>
      <c r="QQQ4" s="15" t="s">
        <v>12</v>
      </c>
      <c r="QQR4" s="15" t="s">
        <v>12</v>
      </c>
      <c r="QQS4" s="15" t="s">
        <v>12</v>
      </c>
      <c r="QQT4" s="15" t="s">
        <v>12</v>
      </c>
      <c r="QQU4" s="15" t="s">
        <v>12</v>
      </c>
      <c r="QQV4" s="15" t="s">
        <v>12</v>
      </c>
      <c r="QQW4" s="15" t="s">
        <v>12</v>
      </c>
      <c r="QQX4" s="15" t="s">
        <v>12</v>
      </c>
      <c r="QQY4" s="15" t="s">
        <v>12</v>
      </c>
      <c r="QQZ4" s="15" t="s">
        <v>12</v>
      </c>
      <c r="QRA4" s="15" t="s">
        <v>12</v>
      </c>
      <c r="QRB4" s="15" t="s">
        <v>12</v>
      </c>
      <c r="QRC4" s="15" t="s">
        <v>12</v>
      </c>
      <c r="QRD4" s="15" t="s">
        <v>12</v>
      </c>
      <c r="QRE4" s="15" t="s">
        <v>12</v>
      </c>
      <c r="QRF4" s="15" t="s">
        <v>12</v>
      </c>
      <c r="QRG4" s="15" t="s">
        <v>12</v>
      </c>
      <c r="QRH4" s="15" t="s">
        <v>12</v>
      </c>
      <c r="QRI4" s="15" t="s">
        <v>12</v>
      </c>
      <c r="QRJ4" s="15" t="s">
        <v>12</v>
      </c>
      <c r="QRK4" s="15" t="s">
        <v>12</v>
      </c>
      <c r="QRL4" s="15" t="s">
        <v>12</v>
      </c>
      <c r="QRM4" s="15" t="s">
        <v>12</v>
      </c>
      <c r="QRN4" s="15" t="s">
        <v>12</v>
      </c>
      <c r="QRO4" s="15" t="s">
        <v>12</v>
      </c>
      <c r="QRP4" s="15" t="s">
        <v>12</v>
      </c>
      <c r="QRQ4" s="15" t="s">
        <v>12</v>
      </c>
      <c r="QRR4" s="15" t="s">
        <v>12</v>
      </c>
      <c r="QRS4" s="15" t="s">
        <v>12</v>
      </c>
      <c r="QRT4" s="15" t="s">
        <v>12</v>
      </c>
      <c r="QRU4" s="15" t="s">
        <v>12</v>
      </c>
      <c r="QRV4" s="15" t="s">
        <v>12</v>
      </c>
      <c r="QRW4" s="15" t="s">
        <v>12</v>
      </c>
      <c r="QRX4" s="15" t="s">
        <v>12</v>
      </c>
      <c r="QRY4" s="15" t="s">
        <v>12</v>
      </c>
      <c r="QRZ4" s="15" t="s">
        <v>12</v>
      </c>
      <c r="QSA4" s="15" t="s">
        <v>12</v>
      </c>
      <c r="QSB4" s="15" t="s">
        <v>12</v>
      </c>
      <c r="QSC4" s="15" t="s">
        <v>12</v>
      </c>
      <c r="QSD4" s="15" t="s">
        <v>12</v>
      </c>
      <c r="QSE4" s="15" t="s">
        <v>12</v>
      </c>
      <c r="QSF4" s="15" t="s">
        <v>12</v>
      </c>
      <c r="QSG4" s="15" t="s">
        <v>12</v>
      </c>
      <c r="QSH4" s="15" t="s">
        <v>12</v>
      </c>
      <c r="QSI4" s="15" t="s">
        <v>12</v>
      </c>
      <c r="QSJ4" s="15" t="s">
        <v>12</v>
      </c>
      <c r="QSK4" s="15" t="s">
        <v>12</v>
      </c>
      <c r="QSL4" s="15" t="s">
        <v>12</v>
      </c>
      <c r="QSM4" s="15" t="s">
        <v>12</v>
      </c>
      <c r="QSN4" s="15" t="s">
        <v>12</v>
      </c>
      <c r="QSO4" s="15" t="s">
        <v>12</v>
      </c>
      <c r="QSP4" s="15" t="s">
        <v>12</v>
      </c>
      <c r="QSQ4" s="15" t="s">
        <v>12</v>
      </c>
      <c r="QSR4" s="15" t="s">
        <v>12</v>
      </c>
      <c r="QSS4" s="15" t="s">
        <v>12</v>
      </c>
      <c r="QST4" s="15" t="s">
        <v>12</v>
      </c>
      <c r="QSU4" s="15" t="s">
        <v>12</v>
      </c>
      <c r="QSV4" s="15" t="s">
        <v>12</v>
      </c>
      <c r="QSW4" s="15" t="s">
        <v>12</v>
      </c>
      <c r="QSX4" s="15" t="s">
        <v>12</v>
      </c>
      <c r="QSY4" s="15" t="s">
        <v>12</v>
      </c>
      <c r="QSZ4" s="15" t="s">
        <v>12</v>
      </c>
      <c r="QTA4" s="15" t="s">
        <v>12</v>
      </c>
      <c r="QTB4" s="15" t="s">
        <v>12</v>
      </c>
      <c r="QTC4" s="15" t="s">
        <v>12</v>
      </c>
      <c r="QTD4" s="15" t="s">
        <v>12</v>
      </c>
      <c r="QTE4" s="15" t="s">
        <v>12</v>
      </c>
      <c r="QTF4" s="15" t="s">
        <v>12</v>
      </c>
      <c r="QTG4" s="15" t="s">
        <v>12</v>
      </c>
      <c r="QTH4" s="15" t="s">
        <v>12</v>
      </c>
      <c r="QTI4" s="15" t="s">
        <v>12</v>
      </c>
      <c r="QTJ4" s="15" t="s">
        <v>12</v>
      </c>
      <c r="QTK4" s="15" t="s">
        <v>12</v>
      </c>
      <c r="QTL4" s="15" t="s">
        <v>12</v>
      </c>
      <c r="QTM4" s="15" t="s">
        <v>12</v>
      </c>
      <c r="QTN4" s="15" t="s">
        <v>12</v>
      </c>
      <c r="QTO4" s="15" t="s">
        <v>12</v>
      </c>
      <c r="QTP4" s="15" t="s">
        <v>12</v>
      </c>
      <c r="QTQ4" s="15" t="s">
        <v>12</v>
      </c>
      <c r="QTR4" s="15" t="s">
        <v>12</v>
      </c>
      <c r="QTS4" s="15" t="s">
        <v>12</v>
      </c>
      <c r="QTT4" s="15" t="s">
        <v>12</v>
      </c>
      <c r="QTU4" s="15" t="s">
        <v>12</v>
      </c>
      <c r="QTV4" s="15" t="s">
        <v>12</v>
      </c>
      <c r="QTW4" s="15" t="s">
        <v>12</v>
      </c>
      <c r="QTX4" s="15" t="s">
        <v>12</v>
      </c>
      <c r="QTY4" s="15" t="s">
        <v>12</v>
      </c>
      <c r="QTZ4" s="15" t="s">
        <v>12</v>
      </c>
      <c r="QUA4" s="15" t="s">
        <v>12</v>
      </c>
      <c r="QUB4" s="15" t="s">
        <v>12</v>
      </c>
      <c r="QUC4" s="15" t="s">
        <v>12</v>
      </c>
      <c r="QUD4" s="15" t="s">
        <v>12</v>
      </c>
      <c r="QUE4" s="15" t="s">
        <v>12</v>
      </c>
      <c r="QUF4" s="15" t="s">
        <v>12</v>
      </c>
      <c r="QUG4" s="15" t="s">
        <v>12</v>
      </c>
      <c r="QUH4" s="15" t="s">
        <v>12</v>
      </c>
      <c r="QUI4" s="15" t="s">
        <v>12</v>
      </c>
      <c r="QUJ4" s="15" t="s">
        <v>12</v>
      </c>
      <c r="QUK4" s="15" t="s">
        <v>12</v>
      </c>
      <c r="QUL4" s="15" t="s">
        <v>12</v>
      </c>
      <c r="QUM4" s="15" t="s">
        <v>12</v>
      </c>
      <c r="QUN4" s="15" t="s">
        <v>12</v>
      </c>
      <c r="QUO4" s="15" t="s">
        <v>12</v>
      </c>
      <c r="QUP4" s="15" t="s">
        <v>12</v>
      </c>
      <c r="QUQ4" s="15" t="s">
        <v>12</v>
      </c>
      <c r="QUR4" s="15" t="s">
        <v>12</v>
      </c>
      <c r="QUS4" s="15" t="s">
        <v>12</v>
      </c>
      <c r="QUT4" s="15" t="s">
        <v>12</v>
      </c>
      <c r="QUU4" s="15" t="s">
        <v>12</v>
      </c>
      <c r="QUV4" s="15" t="s">
        <v>12</v>
      </c>
      <c r="QUW4" s="15" t="s">
        <v>12</v>
      </c>
      <c r="QUX4" s="15" t="s">
        <v>12</v>
      </c>
      <c r="QUY4" s="15" t="s">
        <v>12</v>
      </c>
      <c r="QUZ4" s="15" t="s">
        <v>12</v>
      </c>
      <c r="QVA4" s="15" t="s">
        <v>12</v>
      </c>
      <c r="QVB4" s="15" t="s">
        <v>12</v>
      </c>
      <c r="QVC4" s="15" t="s">
        <v>12</v>
      </c>
      <c r="QVD4" s="15" t="s">
        <v>12</v>
      </c>
      <c r="QVE4" s="15" t="s">
        <v>12</v>
      </c>
      <c r="QVF4" s="15" t="s">
        <v>12</v>
      </c>
      <c r="QVG4" s="15" t="s">
        <v>12</v>
      </c>
      <c r="QVH4" s="15" t="s">
        <v>12</v>
      </c>
      <c r="QVI4" s="15" t="s">
        <v>12</v>
      </c>
      <c r="QVJ4" s="15" t="s">
        <v>12</v>
      </c>
      <c r="QVK4" s="15" t="s">
        <v>12</v>
      </c>
      <c r="QVL4" s="15" t="s">
        <v>12</v>
      </c>
      <c r="QVM4" s="15" t="s">
        <v>12</v>
      </c>
      <c r="QVN4" s="15" t="s">
        <v>12</v>
      </c>
      <c r="QVO4" s="15" t="s">
        <v>12</v>
      </c>
      <c r="QVP4" s="15" t="s">
        <v>12</v>
      </c>
      <c r="QVQ4" s="15" t="s">
        <v>12</v>
      </c>
      <c r="QVR4" s="15" t="s">
        <v>12</v>
      </c>
      <c r="QVS4" s="15" t="s">
        <v>12</v>
      </c>
      <c r="QVT4" s="15" t="s">
        <v>12</v>
      </c>
      <c r="QVU4" s="15" t="s">
        <v>12</v>
      </c>
      <c r="QVV4" s="15" t="s">
        <v>12</v>
      </c>
      <c r="QVW4" s="15" t="s">
        <v>12</v>
      </c>
      <c r="QVX4" s="15" t="s">
        <v>12</v>
      </c>
      <c r="QVY4" s="15" t="s">
        <v>12</v>
      </c>
      <c r="QVZ4" s="15" t="s">
        <v>12</v>
      </c>
      <c r="QWA4" s="15" t="s">
        <v>12</v>
      </c>
      <c r="QWB4" s="15" t="s">
        <v>12</v>
      </c>
      <c r="QWC4" s="15" t="s">
        <v>12</v>
      </c>
      <c r="QWD4" s="15" t="s">
        <v>12</v>
      </c>
      <c r="QWE4" s="15" t="s">
        <v>12</v>
      </c>
      <c r="QWF4" s="15" t="s">
        <v>12</v>
      </c>
      <c r="QWG4" s="15" t="s">
        <v>12</v>
      </c>
      <c r="QWH4" s="15" t="s">
        <v>12</v>
      </c>
      <c r="QWI4" s="15" t="s">
        <v>12</v>
      </c>
      <c r="QWJ4" s="15" t="s">
        <v>12</v>
      </c>
      <c r="QWK4" s="15" t="s">
        <v>12</v>
      </c>
      <c r="QWL4" s="15" t="s">
        <v>12</v>
      </c>
      <c r="QWM4" s="15" t="s">
        <v>12</v>
      </c>
      <c r="QWN4" s="15" t="s">
        <v>12</v>
      </c>
      <c r="QWO4" s="15" t="s">
        <v>12</v>
      </c>
      <c r="QWP4" s="15" t="s">
        <v>12</v>
      </c>
      <c r="QWQ4" s="15" t="s">
        <v>12</v>
      </c>
      <c r="QWR4" s="15" t="s">
        <v>12</v>
      </c>
      <c r="QWS4" s="15" t="s">
        <v>12</v>
      </c>
      <c r="QWT4" s="15" t="s">
        <v>12</v>
      </c>
      <c r="QWU4" s="15" t="s">
        <v>12</v>
      </c>
      <c r="QWV4" s="15" t="s">
        <v>12</v>
      </c>
      <c r="QWW4" s="15" t="s">
        <v>12</v>
      </c>
      <c r="QWX4" s="15" t="s">
        <v>12</v>
      </c>
      <c r="QWY4" s="15" t="s">
        <v>12</v>
      </c>
      <c r="QWZ4" s="15" t="s">
        <v>12</v>
      </c>
      <c r="QXA4" s="15" t="s">
        <v>12</v>
      </c>
      <c r="QXB4" s="15" t="s">
        <v>12</v>
      </c>
      <c r="QXC4" s="15" t="s">
        <v>12</v>
      </c>
      <c r="QXD4" s="15" t="s">
        <v>12</v>
      </c>
      <c r="QXE4" s="15" t="s">
        <v>12</v>
      </c>
      <c r="QXF4" s="15" t="s">
        <v>12</v>
      </c>
      <c r="QXG4" s="15" t="s">
        <v>12</v>
      </c>
      <c r="QXH4" s="15" t="s">
        <v>12</v>
      </c>
      <c r="QXI4" s="15" t="s">
        <v>12</v>
      </c>
      <c r="QXJ4" s="15" t="s">
        <v>12</v>
      </c>
      <c r="QXK4" s="15" t="s">
        <v>12</v>
      </c>
      <c r="QXL4" s="15" t="s">
        <v>12</v>
      </c>
      <c r="QXM4" s="15" t="s">
        <v>12</v>
      </c>
      <c r="QXN4" s="15" t="s">
        <v>12</v>
      </c>
      <c r="QXO4" s="15" t="s">
        <v>12</v>
      </c>
      <c r="QXP4" s="15" t="s">
        <v>12</v>
      </c>
      <c r="QXQ4" s="15" t="s">
        <v>12</v>
      </c>
      <c r="QXR4" s="15" t="s">
        <v>12</v>
      </c>
      <c r="QXS4" s="15" t="s">
        <v>12</v>
      </c>
      <c r="QXT4" s="15" t="s">
        <v>12</v>
      </c>
      <c r="QXU4" s="15" t="s">
        <v>12</v>
      </c>
      <c r="QXV4" s="15" t="s">
        <v>12</v>
      </c>
      <c r="QXW4" s="15" t="s">
        <v>12</v>
      </c>
      <c r="QXX4" s="15" t="s">
        <v>12</v>
      </c>
      <c r="QXY4" s="15" t="s">
        <v>12</v>
      </c>
      <c r="QXZ4" s="15" t="s">
        <v>12</v>
      </c>
      <c r="QYA4" s="15" t="s">
        <v>12</v>
      </c>
      <c r="QYB4" s="15" t="s">
        <v>12</v>
      </c>
      <c r="QYC4" s="15" t="s">
        <v>12</v>
      </c>
      <c r="QYD4" s="15" t="s">
        <v>12</v>
      </c>
      <c r="QYE4" s="15" t="s">
        <v>12</v>
      </c>
      <c r="QYF4" s="15" t="s">
        <v>12</v>
      </c>
      <c r="QYG4" s="15" t="s">
        <v>12</v>
      </c>
      <c r="QYH4" s="15" t="s">
        <v>12</v>
      </c>
      <c r="QYI4" s="15" t="s">
        <v>12</v>
      </c>
      <c r="QYJ4" s="15" t="s">
        <v>12</v>
      </c>
      <c r="QYK4" s="15" t="s">
        <v>12</v>
      </c>
      <c r="QYL4" s="15" t="s">
        <v>12</v>
      </c>
      <c r="QYM4" s="15" t="s">
        <v>12</v>
      </c>
      <c r="QYN4" s="15" t="s">
        <v>12</v>
      </c>
      <c r="QYO4" s="15" t="s">
        <v>12</v>
      </c>
      <c r="QYP4" s="15" t="s">
        <v>12</v>
      </c>
      <c r="QYQ4" s="15" t="s">
        <v>12</v>
      </c>
      <c r="QYR4" s="15" t="s">
        <v>12</v>
      </c>
      <c r="QYS4" s="15" t="s">
        <v>12</v>
      </c>
      <c r="QYT4" s="15" t="s">
        <v>12</v>
      </c>
      <c r="QYU4" s="15" t="s">
        <v>12</v>
      </c>
      <c r="QYV4" s="15" t="s">
        <v>12</v>
      </c>
      <c r="QYW4" s="15" t="s">
        <v>12</v>
      </c>
      <c r="QYX4" s="15" t="s">
        <v>12</v>
      </c>
      <c r="QYY4" s="15" t="s">
        <v>12</v>
      </c>
      <c r="QYZ4" s="15" t="s">
        <v>12</v>
      </c>
      <c r="QZA4" s="15" t="s">
        <v>12</v>
      </c>
      <c r="QZB4" s="15" t="s">
        <v>12</v>
      </c>
      <c r="QZC4" s="15" t="s">
        <v>12</v>
      </c>
      <c r="QZD4" s="15" t="s">
        <v>12</v>
      </c>
      <c r="QZE4" s="15" t="s">
        <v>12</v>
      </c>
      <c r="QZF4" s="15" t="s">
        <v>12</v>
      </c>
      <c r="QZG4" s="15" t="s">
        <v>12</v>
      </c>
      <c r="QZH4" s="15" t="s">
        <v>12</v>
      </c>
      <c r="QZI4" s="15" t="s">
        <v>12</v>
      </c>
      <c r="QZJ4" s="15" t="s">
        <v>12</v>
      </c>
      <c r="QZK4" s="15" t="s">
        <v>12</v>
      </c>
      <c r="QZL4" s="15" t="s">
        <v>12</v>
      </c>
      <c r="QZM4" s="15" t="s">
        <v>12</v>
      </c>
      <c r="QZN4" s="15" t="s">
        <v>12</v>
      </c>
      <c r="QZO4" s="15" t="s">
        <v>12</v>
      </c>
      <c r="QZP4" s="15" t="s">
        <v>12</v>
      </c>
      <c r="QZQ4" s="15" t="s">
        <v>12</v>
      </c>
      <c r="QZR4" s="15" t="s">
        <v>12</v>
      </c>
      <c r="QZS4" s="15" t="s">
        <v>12</v>
      </c>
      <c r="QZT4" s="15" t="s">
        <v>12</v>
      </c>
      <c r="QZU4" s="15" t="s">
        <v>12</v>
      </c>
      <c r="QZV4" s="15" t="s">
        <v>12</v>
      </c>
      <c r="QZW4" s="15" t="s">
        <v>12</v>
      </c>
      <c r="QZX4" s="15" t="s">
        <v>12</v>
      </c>
      <c r="QZY4" s="15" t="s">
        <v>12</v>
      </c>
      <c r="QZZ4" s="15" t="s">
        <v>12</v>
      </c>
      <c r="RAA4" s="15" t="s">
        <v>12</v>
      </c>
      <c r="RAB4" s="15" t="s">
        <v>12</v>
      </c>
      <c r="RAC4" s="15" t="s">
        <v>12</v>
      </c>
      <c r="RAD4" s="15" t="s">
        <v>12</v>
      </c>
      <c r="RAE4" s="15" t="s">
        <v>12</v>
      </c>
      <c r="RAF4" s="15" t="s">
        <v>12</v>
      </c>
      <c r="RAG4" s="15" t="s">
        <v>12</v>
      </c>
      <c r="RAH4" s="15" t="s">
        <v>12</v>
      </c>
      <c r="RAI4" s="15" t="s">
        <v>12</v>
      </c>
      <c r="RAJ4" s="15" t="s">
        <v>12</v>
      </c>
      <c r="RAK4" s="15" t="s">
        <v>12</v>
      </c>
      <c r="RAL4" s="15" t="s">
        <v>12</v>
      </c>
      <c r="RAM4" s="15" t="s">
        <v>12</v>
      </c>
      <c r="RAN4" s="15" t="s">
        <v>12</v>
      </c>
      <c r="RAO4" s="15" t="s">
        <v>12</v>
      </c>
      <c r="RAP4" s="15" t="s">
        <v>12</v>
      </c>
      <c r="RAQ4" s="15" t="s">
        <v>12</v>
      </c>
      <c r="RAR4" s="15" t="s">
        <v>12</v>
      </c>
      <c r="RAS4" s="15" t="s">
        <v>12</v>
      </c>
      <c r="RAT4" s="15" t="s">
        <v>12</v>
      </c>
      <c r="RAU4" s="15" t="s">
        <v>12</v>
      </c>
      <c r="RAV4" s="15" t="s">
        <v>12</v>
      </c>
      <c r="RAW4" s="15" t="s">
        <v>12</v>
      </c>
      <c r="RAX4" s="15" t="s">
        <v>12</v>
      </c>
      <c r="RAY4" s="15" t="s">
        <v>12</v>
      </c>
      <c r="RAZ4" s="15" t="s">
        <v>12</v>
      </c>
      <c r="RBA4" s="15" t="s">
        <v>12</v>
      </c>
      <c r="RBB4" s="15" t="s">
        <v>12</v>
      </c>
      <c r="RBC4" s="15" t="s">
        <v>12</v>
      </c>
      <c r="RBD4" s="15" t="s">
        <v>12</v>
      </c>
      <c r="RBE4" s="15" t="s">
        <v>12</v>
      </c>
      <c r="RBF4" s="15" t="s">
        <v>12</v>
      </c>
      <c r="RBG4" s="15" t="s">
        <v>12</v>
      </c>
      <c r="RBH4" s="15" t="s">
        <v>12</v>
      </c>
      <c r="RBI4" s="15" t="s">
        <v>12</v>
      </c>
      <c r="RBJ4" s="15" t="s">
        <v>12</v>
      </c>
      <c r="RBK4" s="15" t="s">
        <v>12</v>
      </c>
      <c r="RBL4" s="15" t="s">
        <v>12</v>
      </c>
      <c r="RBM4" s="15" t="s">
        <v>12</v>
      </c>
      <c r="RBN4" s="15" t="s">
        <v>12</v>
      </c>
      <c r="RBO4" s="15" t="s">
        <v>12</v>
      </c>
      <c r="RBP4" s="15" t="s">
        <v>12</v>
      </c>
      <c r="RBQ4" s="15" t="s">
        <v>12</v>
      </c>
      <c r="RBR4" s="15" t="s">
        <v>12</v>
      </c>
      <c r="RBS4" s="15" t="s">
        <v>12</v>
      </c>
      <c r="RBT4" s="15" t="s">
        <v>12</v>
      </c>
      <c r="RBU4" s="15" t="s">
        <v>12</v>
      </c>
      <c r="RBV4" s="15" t="s">
        <v>12</v>
      </c>
      <c r="RBW4" s="15" t="s">
        <v>12</v>
      </c>
      <c r="RBX4" s="15" t="s">
        <v>12</v>
      </c>
      <c r="RBY4" s="15" t="s">
        <v>12</v>
      </c>
      <c r="RBZ4" s="15" t="s">
        <v>12</v>
      </c>
      <c r="RCA4" s="15" t="s">
        <v>12</v>
      </c>
      <c r="RCB4" s="15" t="s">
        <v>12</v>
      </c>
      <c r="RCC4" s="15" t="s">
        <v>12</v>
      </c>
      <c r="RCD4" s="15" t="s">
        <v>12</v>
      </c>
      <c r="RCE4" s="15" t="s">
        <v>12</v>
      </c>
      <c r="RCF4" s="15" t="s">
        <v>12</v>
      </c>
      <c r="RCG4" s="15" t="s">
        <v>12</v>
      </c>
      <c r="RCH4" s="15" t="s">
        <v>12</v>
      </c>
      <c r="RCI4" s="15" t="s">
        <v>12</v>
      </c>
      <c r="RCJ4" s="15" t="s">
        <v>12</v>
      </c>
      <c r="RCK4" s="15" t="s">
        <v>12</v>
      </c>
      <c r="RCL4" s="15" t="s">
        <v>12</v>
      </c>
      <c r="RCM4" s="15" t="s">
        <v>12</v>
      </c>
      <c r="RCN4" s="15" t="s">
        <v>12</v>
      </c>
      <c r="RCO4" s="15" t="s">
        <v>12</v>
      </c>
      <c r="RCP4" s="15" t="s">
        <v>12</v>
      </c>
      <c r="RCQ4" s="15" t="s">
        <v>12</v>
      </c>
      <c r="RCR4" s="15" t="s">
        <v>12</v>
      </c>
      <c r="RCS4" s="15" t="s">
        <v>12</v>
      </c>
      <c r="RCT4" s="15" t="s">
        <v>12</v>
      </c>
      <c r="RCU4" s="15" t="s">
        <v>12</v>
      </c>
      <c r="RCV4" s="15" t="s">
        <v>12</v>
      </c>
      <c r="RCW4" s="15" t="s">
        <v>12</v>
      </c>
      <c r="RCX4" s="15" t="s">
        <v>12</v>
      </c>
      <c r="RCY4" s="15" t="s">
        <v>12</v>
      </c>
      <c r="RCZ4" s="15" t="s">
        <v>12</v>
      </c>
      <c r="RDA4" s="15" t="s">
        <v>12</v>
      </c>
      <c r="RDB4" s="15" t="s">
        <v>12</v>
      </c>
      <c r="RDC4" s="15" t="s">
        <v>12</v>
      </c>
      <c r="RDD4" s="15" t="s">
        <v>12</v>
      </c>
      <c r="RDE4" s="15" t="s">
        <v>12</v>
      </c>
      <c r="RDF4" s="15" t="s">
        <v>12</v>
      </c>
      <c r="RDG4" s="15" t="s">
        <v>12</v>
      </c>
      <c r="RDH4" s="15" t="s">
        <v>12</v>
      </c>
      <c r="RDI4" s="15" t="s">
        <v>12</v>
      </c>
      <c r="RDJ4" s="15" t="s">
        <v>12</v>
      </c>
      <c r="RDK4" s="15" t="s">
        <v>12</v>
      </c>
      <c r="RDL4" s="15" t="s">
        <v>12</v>
      </c>
      <c r="RDM4" s="15" t="s">
        <v>12</v>
      </c>
      <c r="RDN4" s="15" t="s">
        <v>12</v>
      </c>
      <c r="RDO4" s="15" t="s">
        <v>12</v>
      </c>
      <c r="RDP4" s="15" t="s">
        <v>12</v>
      </c>
      <c r="RDQ4" s="15" t="s">
        <v>12</v>
      </c>
      <c r="RDR4" s="15" t="s">
        <v>12</v>
      </c>
      <c r="RDS4" s="15" t="s">
        <v>12</v>
      </c>
      <c r="RDT4" s="15" t="s">
        <v>12</v>
      </c>
      <c r="RDU4" s="15" t="s">
        <v>12</v>
      </c>
      <c r="RDV4" s="15" t="s">
        <v>12</v>
      </c>
      <c r="RDW4" s="15" t="s">
        <v>12</v>
      </c>
      <c r="RDX4" s="15" t="s">
        <v>12</v>
      </c>
      <c r="RDY4" s="15" t="s">
        <v>12</v>
      </c>
      <c r="RDZ4" s="15" t="s">
        <v>12</v>
      </c>
      <c r="REA4" s="15" t="s">
        <v>12</v>
      </c>
      <c r="REB4" s="15" t="s">
        <v>12</v>
      </c>
      <c r="REC4" s="15" t="s">
        <v>12</v>
      </c>
      <c r="RED4" s="15" t="s">
        <v>12</v>
      </c>
      <c r="REE4" s="15" t="s">
        <v>12</v>
      </c>
      <c r="REF4" s="15" t="s">
        <v>12</v>
      </c>
      <c r="REG4" s="15" t="s">
        <v>12</v>
      </c>
      <c r="REH4" s="15" t="s">
        <v>12</v>
      </c>
      <c r="REI4" s="15" t="s">
        <v>12</v>
      </c>
      <c r="REJ4" s="15" t="s">
        <v>12</v>
      </c>
      <c r="REK4" s="15" t="s">
        <v>12</v>
      </c>
      <c r="REL4" s="15" t="s">
        <v>12</v>
      </c>
      <c r="REM4" s="15" t="s">
        <v>12</v>
      </c>
      <c r="REN4" s="15" t="s">
        <v>12</v>
      </c>
      <c r="REO4" s="15" t="s">
        <v>12</v>
      </c>
      <c r="REP4" s="15" t="s">
        <v>12</v>
      </c>
      <c r="REQ4" s="15" t="s">
        <v>12</v>
      </c>
      <c r="RER4" s="15" t="s">
        <v>12</v>
      </c>
      <c r="RES4" s="15" t="s">
        <v>12</v>
      </c>
      <c r="RET4" s="15" t="s">
        <v>12</v>
      </c>
      <c r="REU4" s="15" t="s">
        <v>12</v>
      </c>
      <c r="REV4" s="15" t="s">
        <v>12</v>
      </c>
      <c r="REW4" s="15" t="s">
        <v>12</v>
      </c>
      <c r="REX4" s="15" t="s">
        <v>12</v>
      </c>
      <c r="REY4" s="15" t="s">
        <v>12</v>
      </c>
      <c r="REZ4" s="15" t="s">
        <v>12</v>
      </c>
      <c r="RFA4" s="15" t="s">
        <v>12</v>
      </c>
      <c r="RFB4" s="15" t="s">
        <v>12</v>
      </c>
      <c r="RFC4" s="15" t="s">
        <v>12</v>
      </c>
      <c r="RFD4" s="15" t="s">
        <v>12</v>
      </c>
      <c r="RFE4" s="15" t="s">
        <v>12</v>
      </c>
      <c r="RFF4" s="15" t="s">
        <v>12</v>
      </c>
      <c r="RFG4" s="15" t="s">
        <v>12</v>
      </c>
      <c r="RFH4" s="15" t="s">
        <v>12</v>
      </c>
      <c r="RFI4" s="15" t="s">
        <v>12</v>
      </c>
      <c r="RFJ4" s="15" t="s">
        <v>12</v>
      </c>
      <c r="RFK4" s="15" t="s">
        <v>12</v>
      </c>
      <c r="RFL4" s="15" t="s">
        <v>12</v>
      </c>
      <c r="RFM4" s="15" t="s">
        <v>12</v>
      </c>
      <c r="RFN4" s="15" t="s">
        <v>12</v>
      </c>
      <c r="RFO4" s="15" t="s">
        <v>12</v>
      </c>
      <c r="RFP4" s="15" t="s">
        <v>12</v>
      </c>
      <c r="RFQ4" s="15" t="s">
        <v>12</v>
      </c>
      <c r="RFR4" s="15" t="s">
        <v>12</v>
      </c>
      <c r="RFS4" s="15" t="s">
        <v>12</v>
      </c>
      <c r="RFT4" s="15" t="s">
        <v>12</v>
      </c>
      <c r="RFU4" s="15" t="s">
        <v>12</v>
      </c>
      <c r="RFV4" s="15" t="s">
        <v>12</v>
      </c>
      <c r="RFW4" s="15" t="s">
        <v>12</v>
      </c>
      <c r="RFX4" s="15" t="s">
        <v>12</v>
      </c>
      <c r="RFY4" s="15" t="s">
        <v>12</v>
      </c>
      <c r="RFZ4" s="15" t="s">
        <v>12</v>
      </c>
      <c r="RGA4" s="15" t="s">
        <v>12</v>
      </c>
      <c r="RGB4" s="15" t="s">
        <v>12</v>
      </c>
      <c r="RGC4" s="15" t="s">
        <v>12</v>
      </c>
      <c r="RGD4" s="15" t="s">
        <v>12</v>
      </c>
      <c r="RGE4" s="15" t="s">
        <v>12</v>
      </c>
      <c r="RGF4" s="15" t="s">
        <v>12</v>
      </c>
      <c r="RGG4" s="15" t="s">
        <v>12</v>
      </c>
      <c r="RGH4" s="15" t="s">
        <v>12</v>
      </c>
      <c r="RGI4" s="15" t="s">
        <v>12</v>
      </c>
      <c r="RGJ4" s="15" t="s">
        <v>12</v>
      </c>
      <c r="RGK4" s="15" t="s">
        <v>12</v>
      </c>
      <c r="RGL4" s="15" t="s">
        <v>12</v>
      </c>
      <c r="RGM4" s="15" t="s">
        <v>12</v>
      </c>
      <c r="RGN4" s="15" t="s">
        <v>12</v>
      </c>
      <c r="RGO4" s="15" t="s">
        <v>12</v>
      </c>
      <c r="RGP4" s="15" t="s">
        <v>12</v>
      </c>
      <c r="RGQ4" s="15" t="s">
        <v>12</v>
      </c>
      <c r="RGR4" s="15" t="s">
        <v>12</v>
      </c>
      <c r="RGS4" s="15" t="s">
        <v>12</v>
      </c>
      <c r="RGT4" s="15" t="s">
        <v>12</v>
      </c>
      <c r="RGU4" s="15" t="s">
        <v>12</v>
      </c>
      <c r="RGV4" s="15" t="s">
        <v>12</v>
      </c>
      <c r="RGW4" s="15" t="s">
        <v>12</v>
      </c>
      <c r="RGX4" s="15" t="s">
        <v>12</v>
      </c>
      <c r="RGY4" s="15" t="s">
        <v>12</v>
      </c>
      <c r="RGZ4" s="15" t="s">
        <v>12</v>
      </c>
      <c r="RHA4" s="15" t="s">
        <v>12</v>
      </c>
      <c r="RHB4" s="15" t="s">
        <v>12</v>
      </c>
      <c r="RHC4" s="15" t="s">
        <v>12</v>
      </c>
      <c r="RHD4" s="15" t="s">
        <v>12</v>
      </c>
      <c r="RHE4" s="15" t="s">
        <v>12</v>
      </c>
      <c r="RHF4" s="15" t="s">
        <v>12</v>
      </c>
      <c r="RHG4" s="15" t="s">
        <v>12</v>
      </c>
      <c r="RHH4" s="15" t="s">
        <v>12</v>
      </c>
      <c r="RHI4" s="15" t="s">
        <v>12</v>
      </c>
      <c r="RHJ4" s="15" t="s">
        <v>12</v>
      </c>
      <c r="RHK4" s="15" t="s">
        <v>12</v>
      </c>
      <c r="RHL4" s="15" t="s">
        <v>12</v>
      </c>
      <c r="RHM4" s="15" t="s">
        <v>12</v>
      </c>
      <c r="RHN4" s="15" t="s">
        <v>12</v>
      </c>
      <c r="RHO4" s="15" t="s">
        <v>12</v>
      </c>
      <c r="RHP4" s="15" t="s">
        <v>12</v>
      </c>
      <c r="RHQ4" s="15" t="s">
        <v>12</v>
      </c>
      <c r="RHR4" s="15" t="s">
        <v>12</v>
      </c>
      <c r="RHS4" s="15" t="s">
        <v>12</v>
      </c>
      <c r="RHT4" s="15" t="s">
        <v>12</v>
      </c>
      <c r="RHU4" s="15" t="s">
        <v>12</v>
      </c>
      <c r="RHV4" s="15" t="s">
        <v>12</v>
      </c>
      <c r="RHW4" s="15" t="s">
        <v>12</v>
      </c>
      <c r="RHX4" s="15" t="s">
        <v>12</v>
      </c>
      <c r="RHY4" s="15" t="s">
        <v>12</v>
      </c>
      <c r="RHZ4" s="15" t="s">
        <v>12</v>
      </c>
      <c r="RIA4" s="15" t="s">
        <v>12</v>
      </c>
      <c r="RIB4" s="15" t="s">
        <v>12</v>
      </c>
      <c r="RIC4" s="15" t="s">
        <v>12</v>
      </c>
      <c r="RID4" s="15" t="s">
        <v>12</v>
      </c>
      <c r="RIE4" s="15" t="s">
        <v>12</v>
      </c>
      <c r="RIF4" s="15" t="s">
        <v>12</v>
      </c>
      <c r="RIG4" s="15" t="s">
        <v>12</v>
      </c>
      <c r="RIH4" s="15" t="s">
        <v>12</v>
      </c>
      <c r="RII4" s="15" t="s">
        <v>12</v>
      </c>
      <c r="RIJ4" s="15" t="s">
        <v>12</v>
      </c>
      <c r="RIK4" s="15" t="s">
        <v>12</v>
      </c>
      <c r="RIL4" s="15" t="s">
        <v>12</v>
      </c>
      <c r="RIM4" s="15" t="s">
        <v>12</v>
      </c>
      <c r="RIN4" s="15" t="s">
        <v>12</v>
      </c>
      <c r="RIO4" s="15" t="s">
        <v>12</v>
      </c>
      <c r="RIP4" s="15" t="s">
        <v>12</v>
      </c>
      <c r="RIQ4" s="15" t="s">
        <v>12</v>
      </c>
      <c r="RIR4" s="15" t="s">
        <v>12</v>
      </c>
      <c r="RIS4" s="15" t="s">
        <v>12</v>
      </c>
      <c r="RIT4" s="15" t="s">
        <v>12</v>
      </c>
      <c r="RIU4" s="15" t="s">
        <v>12</v>
      </c>
      <c r="RIV4" s="15" t="s">
        <v>12</v>
      </c>
      <c r="RIW4" s="15" t="s">
        <v>12</v>
      </c>
      <c r="RIX4" s="15" t="s">
        <v>12</v>
      </c>
      <c r="RIY4" s="15" t="s">
        <v>12</v>
      </c>
      <c r="RIZ4" s="15" t="s">
        <v>12</v>
      </c>
      <c r="RJA4" s="15" t="s">
        <v>12</v>
      </c>
      <c r="RJB4" s="15" t="s">
        <v>12</v>
      </c>
      <c r="RJC4" s="15" t="s">
        <v>12</v>
      </c>
      <c r="RJD4" s="15" t="s">
        <v>12</v>
      </c>
      <c r="RJE4" s="15" t="s">
        <v>12</v>
      </c>
      <c r="RJF4" s="15" t="s">
        <v>12</v>
      </c>
      <c r="RJG4" s="15" t="s">
        <v>12</v>
      </c>
      <c r="RJH4" s="15" t="s">
        <v>12</v>
      </c>
      <c r="RJI4" s="15" t="s">
        <v>12</v>
      </c>
      <c r="RJJ4" s="15" t="s">
        <v>12</v>
      </c>
      <c r="RJK4" s="15" t="s">
        <v>12</v>
      </c>
      <c r="RJL4" s="15" t="s">
        <v>12</v>
      </c>
      <c r="RJM4" s="15" t="s">
        <v>12</v>
      </c>
      <c r="RJN4" s="15" t="s">
        <v>12</v>
      </c>
      <c r="RJO4" s="15" t="s">
        <v>12</v>
      </c>
      <c r="RJP4" s="15" t="s">
        <v>12</v>
      </c>
      <c r="RJQ4" s="15" t="s">
        <v>12</v>
      </c>
      <c r="RJR4" s="15" t="s">
        <v>12</v>
      </c>
      <c r="RJS4" s="15" t="s">
        <v>12</v>
      </c>
      <c r="RJT4" s="15" t="s">
        <v>12</v>
      </c>
      <c r="RJU4" s="15" t="s">
        <v>12</v>
      </c>
      <c r="RJV4" s="15" t="s">
        <v>12</v>
      </c>
      <c r="RJW4" s="15" t="s">
        <v>12</v>
      </c>
      <c r="RJX4" s="15" t="s">
        <v>12</v>
      </c>
      <c r="RJY4" s="15" t="s">
        <v>12</v>
      </c>
      <c r="RJZ4" s="15" t="s">
        <v>12</v>
      </c>
      <c r="RKA4" s="15" t="s">
        <v>12</v>
      </c>
      <c r="RKB4" s="15" t="s">
        <v>12</v>
      </c>
      <c r="RKC4" s="15" t="s">
        <v>12</v>
      </c>
      <c r="RKD4" s="15" t="s">
        <v>12</v>
      </c>
      <c r="RKE4" s="15" t="s">
        <v>12</v>
      </c>
      <c r="RKF4" s="15" t="s">
        <v>12</v>
      </c>
      <c r="RKG4" s="15" t="s">
        <v>12</v>
      </c>
      <c r="RKH4" s="15" t="s">
        <v>12</v>
      </c>
      <c r="RKI4" s="15" t="s">
        <v>12</v>
      </c>
      <c r="RKJ4" s="15" t="s">
        <v>12</v>
      </c>
      <c r="RKK4" s="15" t="s">
        <v>12</v>
      </c>
      <c r="RKL4" s="15" t="s">
        <v>12</v>
      </c>
      <c r="RKM4" s="15" t="s">
        <v>12</v>
      </c>
      <c r="RKN4" s="15" t="s">
        <v>12</v>
      </c>
      <c r="RKO4" s="15" t="s">
        <v>12</v>
      </c>
      <c r="RKP4" s="15" t="s">
        <v>12</v>
      </c>
      <c r="RKQ4" s="15" t="s">
        <v>12</v>
      </c>
      <c r="RKR4" s="15" t="s">
        <v>12</v>
      </c>
      <c r="RKS4" s="15" t="s">
        <v>12</v>
      </c>
      <c r="RKT4" s="15" t="s">
        <v>12</v>
      </c>
      <c r="RKU4" s="15" t="s">
        <v>12</v>
      </c>
      <c r="RKV4" s="15" t="s">
        <v>12</v>
      </c>
      <c r="RKW4" s="15" t="s">
        <v>12</v>
      </c>
      <c r="RKX4" s="15" t="s">
        <v>12</v>
      </c>
      <c r="RKY4" s="15" t="s">
        <v>12</v>
      </c>
      <c r="RKZ4" s="15" t="s">
        <v>12</v>
      </c>
      <c r="RLA4" s="15" t="s">
        <v>12</v>
      </c>
      <c r="RLB4" s="15" t="s">
        <v>12</v>
      </c>
      <c r="RLC4" s="15" t="s">
        <v>12</v>
      </c>
      <c r="RLD4" s="15" t="s">
        <v>12</v>
      </c>
      <c r="RLE4" s="15" t="s">
        <v>12</v>
      </c>
      <c r="RLF4" s="15" t="s">
        <v>12</v>
      </c>
      <c r="RLG4" s="15" t="s">
        <v>12</v>
      </c>
      <c r="RLH4" s="15" t="s">
        <v>12</v>
      </c>
      <c r="RLI4" s="15" t="s">
        <v>12</v>
      </c>
      <c r="RLJ4" s="15" t="s">
        <v>12</v>
      </c>
      <c r="RLK4" s="15" t="s">
        <v>12</v>
      </c>
      <c r="RLL4" s="15" t="s">
        <v>12</v>
      </c>
      <c r="RLM4" s="15" t="s">
        <v>12</v>
      </c>
      <c r="RLN4" s="15" t="s">
        <v>12</v>
      </c>
      <c r="RLO4" s="15" t="s">
        <v>12</v>
      </c>
      <c r="RLP4" s="15" t="s">
        <v>12</v>
      </c>
      <c r="RLQ4" s="15" t="s">
        <v>12</v>
      </c>
      <c r="RLR4" s="15" t="s">
        <v>12</v>
      </c>
      <c r="RLS4" s="15" t="s">
        <v>12</v>
      </c>
      <c r="RLT4" s="15" t="s">
        <v>12</v>
      </c>
      <c r="RLU4" s="15" t="s">
        <v>12</v>
      </c>
      <c r="RLV4" s="15" t="s">
        <v>12</v>
      </c>
      <c r="RLW4" s="15" t="s">
        <v>12</v>
      </c>
      <c r="RLX4" s="15" t="s">
        <v>12</v>
      </c>
      <c r="RLY4" s="15" t="s">
        <v>12</v>
      </c>
      <c r="RLZ4" s="15" t="s">
        <v>12</v>
      </c>
      <c r="RMA4" s="15" t="s">
        <v>12</v>
      </c>
      <c r="RMB4" s="15" t="s">
        <v>12</v>
      </c>
      <c r="RMC4" s="15" t="s">
        <v>12</v>
      </c>
      <c r="RMD4" s="15" t="s">
        <v>12</v>
      </c>
      <c r="RME4" s="15" t="s">
        <v>12</v>
      </c>
      <c r="RMF4" s="15" t="s">
        <v>12</v>
      </c>
      <c r="RMG4" s="15" t="s">
        <v>12</v>
      </c>
      <c r="RMH4" s="15" t="s">
        <v>12</v>
      </c>
      <c r="RMI4" s="15" t="s">
        <v>12</v>
      </c>
      <c r="RMJ4" s="15" t="s">
        <v>12</v>
      </c>
      <c r="RMK4" s="15" t="s">
        <v>12</v>
      </c>
      <c r="RML4" s="15" t="s">
        <v>12</v>
      </c>
      <c r="RMM4" s="15" t="s">
        <v>12</v>
      </c>
      <c r="RMN4" s="15" t="s">
        <v>12</v>
      </c>
      <c r="RMO4" s="15" t="s">
        <v>12</v>
      </c>
      <c r="RMP4" s="15" t="s">
        <v>12</v>
      </c>
      <c r="RMQ4" s="15" t="s">
        <v>12</v>
      </c>
      <c r="RMR4" s="15" t="s">
        <v>12</v>
      </c>
      <c r="RMS4" s="15" t="s">
        <v>12</v>
      </c>
      <c r="RMT4" s="15" t="s">
        <v>12</v>
      </c>
      <c r="RMU4" s="15" t="s">
        <v>12</v>
      </c>
      <c r="RMV4" s="15" t="s">
        <v>12</v>
      </c>
      <c r="RMW4" s="15" t="s">
        <v>12</v>
      </c>
      <c r="RMX4" s="15" t="s">
        <v>12</v>
      </c>
      <c r="RMY4" s="15" t="s">
        <v>12</v>
      </c>
      <c r="RMZ4" s="15" t="s">
        <v>12</v>
      </c>
      <c r="RNA4" s="15" t="s">
        <v>12</v>
      </c>
      <c r="RNB4" s="15" t="s">
        <v>12</v>
      </c>
      <c r="RNC4" s="15" t="s">
        <v>12</v>
      </c>
      <c r="RND4" s="15" t="s">
        <v>12</v>
      </c>
      <c r="RNE4" s="15" t="s">
        <v>12</v>
      </c>
      <c r="RNF4" s="15" t="s">
        <v>12</v>
      </c>
      <c r="RNG4" s="15" t="s">
        <v>12</v>
      </c>
      <c r="RNH4" s="15" t="s">
        <v>12</v>
      </c>
      <c r="RNI4" s="15" t="s">
        <v>12</v>
      </c>
      <c r="RNJ4" s="15" t="s">
        <v>12</v>
      </c>
      <c r="RNK4" s="15" t="s">
        <v>12</v>
      </c>
      <c r="RNL4" s="15" t="s">
        <v>12</v>
      </c>
      <c r="RNM4" s="15" t="s">
        <v>12</v>
      </c>
      <c r="RNN4" s="15" t="s">
        <v>12</v>
      </c>
      <c r="RNO4" s="15" t="s">
        <v>12</v>
      </c>
      <c r="RNP4" s="15" t="s">
        <v>12</v>
      </c>
      <c r="RNQ4" s="15" t="s">
        <v>12</v>
      </c>
      <c r="RNR4" s="15" t="s">
        <v>12</v>
      </c>
      <c r="RNS4" s="15" t="s">
        <v>12</v>
      </c>
      <c r="RNT4" s="15" t="s">
        <v>12</v>
      </c>
      <c r="RNU4" s="15" t="s">
        <v>12</v>
      </c>
      <c r="RNV4" s="15" t="s">
        <v>12</v>
      </c>
      <c r="RNW4" s="15" t="s">
        <v>12</v>
      </c>
      <c r="RNX4" s="15" t="s">
        <v>12</v>
      </c>
      <c r="RNY4" s="15" t="s">
        <v>12</v>
      </c>
      <c r="RNZ4" s="15" t="s">
        <v>12</v>
      </c>
      <c r="ROA4" s="15" t="s">
        <v>12</v>
      </c>
      <c r="ROB4" s="15" t="s">
        <v>12</v>
      </c>
      <c r="ROC4" s="15" t="s">
        <v>12</v>
      </c>
      <c r="ROD4" s="15" t="s">
        <v>12</v>
      </c>
      <c r="ROE4" s="15" t="s">
        <v>12</v>
      </c>
      <c r="ROF4" s="15" t="s">
        <v>12</v>
      </c>
      <c r="ROG4" s="15" t="s">
        <v>12</v>
      </c>
      <c r="ROH4" s="15" t="s">
        <v>12</v>
      </c>
      <c r="ROI4" s="15" t="s">
        <v>12</v>
      </c>
      <c r="ROJ4" s="15" t="s">
        <v>12</v>
      </c>
      <c r="ROK4" s="15" t="s">
        <v>12</v>
      </c>
      <c r="ROL4" s="15" t="s">
        <v>12</v>
      </c>
      <c r="ROM4" s="15" t="s">
        <v>12</v>
      </c>
      <c r="RON4" s="15" t="s">
        <v>12</v>
      </c>
      <c r="ROO4" s="15" t="s">
        <v>12</v>
      </c>
      <c r="ROP4" s="15" t="s">
        <v>12</v>
      </c>
      <c r="ROQ4" s="15" t="s">
        <v>12</v>
      </c>
      <c r="ROR4" s="15" t="s">
        <v>12</v>
      </c>
      <c r="ROS4" s="15" t="s">
        <v>12</v>
      </c>
      <c r="ROT4" s="15" t="s">
        <v>12</v>
      </c>
      <c r="ROU4" s="15" t="s">
        <v>12</v>
      </c>
      <c r="ROV4" s="15" t="s">
        <v>12</v>
      </c>
      <c r="ROW4" s="15" t="s">
        <v>12</v>
      </c>
      <c r="ROX4" s="15" t="s">
        <v>12</v>
      </c>
      <c r="ROY4" s="15" t="s">
        <v>12</v>
      </c>
      <c r="ROZ4" s="15" t="s">
        <v>12</v>
      </c>
      <c r="RPA4" s="15" t="s">
        <v>12</v>
      </c>
      <c r="RPB4" s="15" t="s">
        <v>12</v>
      </c>
      <c r="RPC4" s="15" t="s">
        <v>12</v>
      </c>
      <c r="RPD4" s="15" t="s">
        <v>12</v>
      </c>
      <c r="RPE4" s="15" t="s">
        <v>12</v>
      </c>
      <c r="RPF4" s="15" t="s">
        <v>12</v>
      </c>
      <c r="RPG4" s="15" t="s">
        <v>12</v>
      </c>
      <c r="RPH4" s="15" t="s">
        <v>12</v>
      </c>
      <c r="RPI4" s="15" t="s">
        <v>12</v>
      </c>
      <c r="RPJ4" s="15" t="s">
        <v>12</v>
      </c>
      <c r="RPK4" s="15" t="s">
        <v>12</v>
      </c>
      <c r="RPL4" s="15" t="s">
        <v>12</v>
      </c>
      <c r="RPM4" s="15" t="s">
        <v>12</v>
      </c>
      <c r="RPN4" s="15" t="s">
        <v>12</v>
      </c>
      <c r="RPO4" s="15" t="s">
        <v>12</v>
      </c>
      <c r="RPP4" s="15" t="s">
        <v>12</v>
      </c>
      <c r="RPQ4" s="15" t="s">
        <v>12</v>
      </c>
      <c r="RPR4" s="15" t="s">
        <v>12</v>
      </c>
      <c r="RPS4" s="15" t="s">
        <v>12</v>
      </c>
      <c r="RPT4" s="15" t="s">
        <v>12</v>
      </c>
      <c r="RPU4" s="15" t="s">
        <v>12</v>
      </c>
      <c r="RPV4" s="15" t="s">
        <v>12</v>
      </c>
      <c r="RPW4" s="15" t="s">
        <v>12</v>
      </c>
      <c r="RPX4" s="15" t="s">
        <v>12</v>
      </c>
      <c r="RPY4" s="15" t="s">
        <v>12</v>
      </c>
      <c r="RPZ4" s="15" t="s">
        <v>12</v>
      </c>
      <c r="RQA4" s="15" t="s">
        <v>12</v>
      </c>
      <c r="RQB4" s="15" t="s">
        <v>12</v>
      </c>
      <c r="RQC4" s="15" t="s">
        <v>12</v>
      </c>
      <c r="RQD4" s="15" t="s">
        <v>12</v>
      </c>
      <c r="RQE4" s="15" t="s">
        <v>12</v>
      </c>
      <c r="RQF4" s="15" t="s">
        <v>12</v>
      </c>
      <c r="RQG4" s="15" t="s">
        <v>12</v>
      </c>
      <c r="RQH4" s="15" t="s">
        <v>12</v>
      </c>
      <c r="RQI4" s="15" t="s">
        <v>12</v>
      </c>
      <c r="RQJ4" s="15" t="s">
        <v>12</v>
      </c>
      <c r="RQK4" s="15" t="s">
        <v>12</v>
      </c>
      <c r="RQL4" s="15" t="s">
        <v>12</v>
      </c>
      <c r="RQM4" s="15" t="s">
        <v>12</v>
      </c>
      <c r="RQN4" s="15" t="s">
        <v>12</v>
      </c>
      <c r="RQO4" s="15" t="s">
        <v>12</v>
      </c>
      <c r="RQP4" s="15" t="s">
        <v>12</v>
      </c>
      <c r="RQQ4" s="15" t="s">
        <v>12</v>
      </c>
      <c r="RQR4" s="15" t="s">
        <v>12</v>
      </c>
      <c r="RQS4" s="15" t="s">
        <v>12</v>
      </c>
      <c r="RQT4" s="15" t="s">
        <v>12</v>
      </c>
      <c r="RQU4" s="15" t="s">
        <v>12</v>
      </c>
      <c r="RQV4" s="15" t="s">
        <v>12</v>
      </c>
      <c r="RQW4" s="15" t="s">
        <v>12</v>
      </c>
      <c r="RQX4" s="15" t="s">
        <v>12</v>
      </c>
      <c r="RQY4" s="15" t="s">
        <v>12</v>
      </c>
      <c r="RQZ4" s="15" t="s">
        <v>12</v>
      </c>
      <c r="RRA4" s="15" t="s">
        <v>12</v>
      </c>
      <c r="RRB4" s="15" t="s">
        <v>12</v>
      </c>
      <c r="RRC4" s="15" t="s">
        <v>12</v>
      </c>
      <c r="RRD4" s="15" t="s">
        <v>12</v>
      </c>
      <c r="RRE4" s="15" t="s">
        <v>12</v>
      </c>
      <c r="RRF4" s="15" t="s">
        <v>12</v>
      </c>
      <c r="RRG4" s="15" t="s">
        <v>12</v>
      </c>
      <c r="RRH4" s="15" t="s">
        <v>12</v>
      </c>
      <c r="RRI4" s="15" t="s">
        <v>12</v>
      </c>
      <c r="RRJ4" s="15" t="s">
        <v>12</v>
      </c>
      <c r="RRK4" s="15" t="s">
        <v>12</v>
      </c>
      <c r="RRL4" s="15" t="s">
        <v>12</v>
      </c>
      <c r="RRM4" s="15" t="s">
        <v>12</v>
      </c>
      <c r="RRN4" s="15" t="s">
        <v>12</v>
      </c>
      <c r="RRO4" s="15" t="s">
        <v>12</v>
      </c>
      <c r="RRP4" s="15" t="s">
        <v>12</v>
      </c>
      <c r="RRQ4" s="15" t="s">
        <v>12</v>
      </c>
      <c r="RRR4" s="15" t="s">
        <v>12</v>
      </c>
      <c r="RRS4" s="15" t="s">
        <v>12</v>
      </c>
      <c r="RRT4" s="15" t="s">
        <v>12</v>
      </c>
      <c r="RRU4" s="15" t="s">
        <v>12</v>
      </c>
      <c r="RRV4" s="15" t="s">
        <v>12</v>
      </c>
      <c r="RRW4" s="15" t="s">
        <v>12</v>
      </c>
      <c r="RRX4" s="15" t="s">
        <v>12</v>
      </c>
      <c r="RRY4" s="15" t="s">
        <v>12</v>
      </c>
      <c r="RRZ4" s="15" t="s">
        <v>12</v>
      </c>
      <c r="RSA4" s="15" t="s">
        <v>12</v>
      </c>
      <c r="RSB4" s="15" t="s">
        <v>12</v>
      </c>
      <c r="RSC4" s="15" t="s">
        <v>12</v>
      </c>
      <c r="RSD4" s="15" t="s">
        <v>12</v>
      </c>
      <c r="RSE4" s="15" t="s">
        <v>12</v>
      </c>
      <c r="RSF4" s="15" t="s">
        <v>12</v>
      </c>
      <c r="RSG4" s="15" t="s">
        <v>12</v>
      </c>
      <c r="RSH4" s="15" t="s">
        <v>12</v>
      </c>
      <c r="RSI4" s="15" t="s">
        <v>12</v>
      </c>
      <c r="RSJ4" s="15" t="s">
        <v>12</v>
      </c>
      <c r="RSK4" s="15" t="s">
        <v>12</v>
      </c>
      <c r="RSL4" s="15" t="s">
        <v>12</v>
      </c>
      <c r="RSM4" s="15" t="s">
        <v>12</v>
      </c>
      <c r="RSN4" s="15" t="s">
        <v>12</v>
      </c>
      <c r="RSO4" s="15" t="s">
        <v>12</v>
      </c>
      <c r="RSP4" s="15" t="s">
        <v>12</v>
      </c>
      <c r="RSQ4" s="15" t="s">
        <v>12</v>
      </c>
      <c r="RSR4" s="15" t="s">
        <v>12</v>
      </c>
      <c r="RSS4" s="15" t="s">
        <v>12</v>
      </c>
      <c r="RST4" s="15" t="s">
        <v>12</v>
      </c>
      <c r="RSU4" s="15" t="s">
        <v>12</v>
      </c>
      <c r="RSV4" s="15" t="s">
        <v>12</v>
      </c>
      <c r="RSW4" s="15" t="s">
        <v>12</v>
      </c>
      <c r="RSX4" s="15" t="s">
        <v>12</v>
      </c>
      <c r="RSY4" s="15" t="s">
        <v>12</v>
      </c>
      <c r="RSZ4" s="15" t="s">
        <v>12</v>
      </c>
      <c r="RTA4" s="15" t="s">
        <v>12</v>
      </c>
      <c r="RTB4" s="15" t="s">
        <v>12</v>
      </c>
      <c r="RTC4" s="15" t="s">
        <v>12</v>
      </c>
      <c r="RTD4" s="15" t="s">
        <v>12</v>
      </c>
      <c r="RTE4" s="15" t="s">
        <v>12</v>
      </c>
      <c r="RTF4" s="15" t="s">
        <v>12</v>
      </c>
      <c r="RTG4" s="15" t="s">
        <v>12</v>
      </c>
      <c r="RTH4" s="15" t="s">
        <v>12</v>
      </c>
      <c r="RTI4" s="15" t="s">
        <v>12</v>
      </c>
      <c r="RTJ4" s="15" t="s">
        <v>12</v>
      </c>
      <c r="RTK4" s="15" t="s">
        <v>12</v>
      </c>
      <c r="RTL4" s="15" t="s">
        <v>12</v>
      </c>
      <c r="RTM4" s="15" t="s">
        <v>12</v>
      </c>
      <c r="RTN4" s="15" t="s">
        <v>12</v>
      </c>
      <c r="RTO4" s="15" t="s">
        <v>12</v>
      </c>
      <c r="RTP4" s="15" t="s">
        <v>12</v>
      </c>
      <c r="RTQ4" s="15" t="s">
        <v>12</v>
      </c>
      <c r="RTR4" s="15" t="s">
        <v>12</v>
      </c>
      <c r="RTS4" s="15" t="s">
        <v>12</v>
      </c>
      <c r="RTT4" s="15" t="s">
        <v>12</v>
      </c>
      <c r="RTU4" s="15" t="s">
        <v>12</v>
      </c>
      <c r="RTV4" s="15" t="s">
        <v>12</v>
      </c>
      <c r="RTW4" s="15" t="s">
        <v>12</v>
      </c>
      <c r="RTX4" s="15" t="s">
        <v>12</v>
      </c>
      <c r="RTY4" s="15" t="s">
        <v>12</v>
      </c>
      <c r="RTZ4" s="15" t="s">
        <v>12</v>
      </c>
      <c r="RUA4" s="15" t="s">
        <v>12</v>
      </c>
      <c r="RUB4" s="15" t="s">
        <v>12</v>
      </c>
      <c r="RUC4" s="15" t="s">
        <v>12</v>
      </c>
      <c r="RUD4" s="15" t="s">
        <v>12</v>
      </c>
      <c r="RUE4" s="15" t="s">
        <v>12</v>
      </c>
      <c r="RUF4" s="15" t="s">
        <v>12</v>
      </c>
      <c r="RUG4" s="15" t="s">
        <v>12</v>
      </c>
      <c r="RUH4" s="15" t="s">
        <v>12</v>
      </c>
      <c r="RUI4" s="15" t="s">
        <v>12</v>
      </c>
      <c r="RUJ4" s="15" t="s">
        <v>12</v>
      </c>
      <c r="RUK4" s="15" t="s">
        <v>12</v>
      </c>
      <c r="RUL4" s="15" t="s">
        <v>12</v>
      </c>
      <c r="RUM4" s="15" t="s">
        <v>12</v>
      </c>
      <c r="RUN4" s="15" t="s">
        <v>12</v>
      </c>
      <c r="RUO4" s="15" t="s">
        <v>12</v>
      </c>
      <c r="RUP4" s="15" t="s">
        <v>12</v>
      </c>
      <c r="RUQ4" s="15" t="s">
        <v>12</v>
      </c>
      <c r="RUR4" s="15" t="s">
        <v>12</v>
      </c>
      <c r="RUS4" s="15" t="s">
        <v>12</v>
      </c>
      <c r="RUT4" s="15" t="s">
        <v>12</v>
      </c>
      <c r="RUU4" s="15" t="s">
        <v>12</v>
      </c>
      <c r="RUV4" s="15" t="s">
        <v>12</v>
      </c>
      <c r="RUW4" s="15" t="s">
        <v>12</v>
      </c>
      <c r="RUX4" s="15" t="s">
        <v>12</v>
      </c>
      <c r="RUY4" s="15" t="s">
        <v>12</v>
      </c>
      <c r="RUZ4" s="15" t="s">
        <v>12</v>
      </c>
      <c r="RVA4" s="15" t="s">
        <v>12</v>
      </c>
      <c r="RVB4" s="15" t="s">
        <v>12</v>
      </c>
      <c r="RVC4" s="15" t="s">
        <v>12</v>
      </c>
      <c r="RVD4" s="15" t="s">
        <v>12</v>
      </c>
      <c r="RVE4" s="15" t="s">
        <v>12</v>
      </c>
      <c r="RVF4" s="15" t="s">
        <v>12</v>
      </c>
      <c r="RVG4" s="15" t="s">
        <v>12</v>
      </c>
      <c r="RVH4" s="15" t="s">
        <v>12</v>
      </c>
      <c r="RVI4" s="15" t="s">
        <v>12</v>
      </c>
      <c r="RVJ4" s="15" t="s">
        <v>12</v>
      </c>
      <c r="RVK4" s="15" t="s">
        <v>12</v>
      </c>
      <c r="RVL4" s="15" t="s">
        <v>12</v>
      </c>
      <c r="RVM4" s="15" t="s">
        <v>12</v>
      </c>
      <c r="RVN4" s="15" t="s">
        <v>12</v>
      </c>
      <c r="RVO4" s="15" t="s">
        <v>12</v>
      </c>
      <c r="RVP4" s="15" t="s">
        <v>12</v>
      </c>
      <c r="RVQ4" s="15" t="s">
        <v>12</v>
      </c>
      <c r="RVR4" s="15" t="s">
        <v>12</v>
      </c>
      <c r="RVS4" s="15" t="s">
        <v>12</v>
      </c>
      <c r="RVT4" s="15" t="s">
        <v>12</v>
      </c>
      <c r="RVU4" s="15" t="s">
        <v>12</v>
      </c>
      <c r="RVV4" s="15" t="s">
        <v>12</v>
      </c>
      <c r="RVW4" s="15" t="s">
        <v>12</v>
      </c>
      <c r="RVX4" s="15" t="s">
        <v>12</v>
      </c>
      <c r="RVY4" s="15" t="s">
        <v>12</v>
      </c>
      <c r="RVZ4" s="15" t="s">
        <v>12</v>
      </c>
      <c r="RWA4" s="15" t="s">
        <v>12</v>
      </c>
      <c r="RWB4" s="15" t="s">
        <v>12</v>
      </c>
      <c r="RWC4" s="15" t="s">
        <v>12</v>
      </c>
      <c r="RWD4" s="15" t="s">
        <v>12</v>
      </c>
      <c r="RWE4" s="15" t="s">
        <v>12</v>
      </c>
      <c r="RWF4" s="15" t="s">
        <v>12</v>
      </c>
      <c r="RWG4" s="15" t="s">
        <v>12</v>
      </c>
      <c r="RWH4" s="15" t="s">
        <v>12</v>
      </c>
      <c r="RWI4" s="15" t="s">
        <v>12</v>
      </c>
      <c r="RWJ4" s="15" t="s">
        <v>12</v>
      </c>
      <c r="RWK4" s="15" t="s">
        <v>12</v>
      </c>
      <c r="RWL4" s="15" t="s">
        <v>12</v>
      </c>
      <c r="RWM4" s="15" t="s">
        <v>12</v>
      </c>
      <c r="RWN4" s="15" t="s">
        <v>12</v>
      </c>
      <c r="RWO4" s="15" t="s">
        <v>12</v>
      </c>
      <c r="RWP4" s="15" t="s">
        <v>12</v>
      </c>
      <c r="RWQ4" s="15" t="s">
        <v>12</v>
      </c>
      <c r="RWR4" s="15" t="s">
        <v>12</v>
      </c>
      <c r="RWS4" s="15" t="s">
        <v>12</v>
      </c>
      <c r="RWT4" s="15" t="s">
        <v>12</v>
      </c>
      <c r="RWU4" s="15" t="s">
        <v>12</v>
      </c>
      <c r="RWV4" s="15" t="s">
        <v>12</v>
      </c>
      <c r="RWW4" s="15" t="s">
        <v>12</v>
      </c>
      <c r="RWX4" s="15" t="s">
        <v>12</v>
      </c>
      <c r="RWY4" s="15" t="s">
        <v>12</v>
      </c>
      <c r="RWZ4" s="15" t="s">
        <v>12</v>
      </c>
      <c r="RXA4" s="15" t="s">
        <v>12</v>
      </c>
      <c r="RXB4" s="15" t="s">
        <v>12</v>
      </c>
      <c r="RXC4" s="15" t="s">
        <v>12</v>
      </c>
      <c r="RXD4" s="15" t="s">
        <v>12</v>
      </c>
      <c r="RXE4" s="15" t="s">
        <v>12</v>
      </c>
      <c r="RXF4" s="15" t="s">
        <v>12</v>
      </c>
      <c r="RXG4" s="15" t="s">
        <v>12</v>
      </c>
      <c r="RXH4" s="15" t="s">
        <v>12</v>
      </c>
      <c r="RXI4" s="15" t="s">
        <v>12</v>
      </c>
      <c r="RXJ4" s="15" t="s">
        <v>12</v>
      </c>
      <c r="RXK4" s="15" t="s">
        <v>12</v>
      </c>
      <c r="RXL4" s="15" t="s">
        <v>12</v>
      </c>
      <c r="RXM4" s="15" t="s">
        <v>12</v>
      </c>
      <c r="RXN4" s="15" t="s">
        <v>12</v>
      </c>
      <c r="RXO4" s="15" t="s">
        <v>12</v>
      </c>
      <c r="RXP4" s="15" t="s">
        <v>12</v>
      </c>
      <c r="RXQ4" s="15" t="s">
        <v>12</v>
      </c>
      <c r="RXR4" s="15" t="s">
        <v>12</v>
      </c>
      <c r="RXS4" s="15" t="s">
        <v>12</v>
      </c>
      <c r="RXT4" s="15" t="s">
        <v>12</v>
      </c>
      <c r="RXU4" s="15" t="s">
        <v>12</v>
      </c>
      <c r="RXV4" s="15" t="s">
        <v>12</v>
      </c>
      <c r="RXW4" s="15" t="s">
        <v>12</v>
      </c>
      <c r="RXX4" s="15" t="s">
        <v>12</v>
      </c>
      <c r="RXY4" s="15" t="s">
        <v>12</v>
      </c>
      <c r="RXZ4" s="15" t="s">
        <v>12</v>
      </c>
      <c r="RYA4" s="15" t="s">
        <v>12</v>
      </c>
      <c r="RYB4" s="15" t="s">
        <v>12</v>
      </c>
      <c r="RYC4" s="15" t="s">
        <v>12</v>
      </c>
      <c r="RYD4" s="15" t="s">
        <v>12</v>
      </c>
      <c r="RYE4" s="15" t="s">
        <v>12</v>
      </c>
      <c r="RYF4" s="15" t="s">
        <v>12</v>
      </c>
      <c r="RYG4" s="15" t="s">
        <v>12</v>
      </c>
      <c r="RYH4" s="15" t="s">
        <v>12</v>
      </c>
      <c r="RYI4" s="15" t="s">
        <v>12</v>
      </c>
      <c r="RYJ4" s="15" t="s">
        <v>12</v>
      </c>
      <c r="RYK4" s="15" t="s">
        <v>12</v>
      </c>
      <c r="RYL4" s="15" t="s">
        <v>12</v>
      </c>
      <c r="RYM4" s="15" t="s">
        <v>12</v>
      </c>
      <c r="RYN4" s="15" t="s">
        <v>12</v>
      </c>
      <c r="RYO4" s="15" t="s">
        <v>12</v>
      </c>
      <c r="RYP4" s="15" t="s">
        <v>12</v>
      </c>
      <c r="RYQ4" s="15" t="s">
        <v>12</v>
      </c>
      <c r="RYR4" s="15" t="s">
        <v>12</v>
      </c>
      <c r="RYS4" s="15" t="s">
        <v>12</v>
      </c>
      <c r="RYT4" s="15" t="s">
        <v>12</v>
      </c>
      <c r="RYU4" s="15" t="s">
        <v>12</v>
      </c>
      <c r="RYV4" s="15" t="s">
        <v>12</v>
      </c>
      <c r="RYW4" s="15" t="s">
        <v>12</v>
      </c>
      <c r="RYX4" s="15" t="s">
        <v>12</v>
      </c>
      <c r="RYY4" s="15" t="s">
        <v>12</v>
      </c>
      <c r="RYZ4" s="15" t="s">
        <v>12</v>
      </c>
      <c r="RZA4" s="15" t="s">
        <v>12</v>
      </c>
      <c r="RZB4" s="15" t="s">
        <v>12</v>
      </c>
      <c r="RZC4" s="15" t="s">
        <v>12</v>
      </c>
      <c r="RZD4" s="15" t="s">
        <v>12</v>
      </c>
      <c r="RZE4" s="15" t="s">
        <v>12</v>
      </c>
      <c r="RZF4" s="15" t="s">
        <v>12</v>
      </c>
      <c r="RZG4" s="15" t="s">
        <v>12</v>
      </c>
      <c r="RZH4" s="15" t="s">
        <v>12</v>
      </c>
      <c r="RZI4" s="15" t="s">
        <v>12</v>
      </c>
      <c r="RZJ4" s="15" t="s">
        <v>12</v>
      </c>
      <c r="RZK4" s="15" t="s">
        <v>12</v>
      </c>
      <c r="RZL4" s="15" t="s">
        <v>12</v>
      </c>
      <c r="RZM4" s="15" t="s">
        <v>12</v>
      </c>
      <c r="RZN4" s="15" t="s">
        <v>12</v>
      </c>
      <c r="RZO4" s="15" t="s">
        <v>12</v>
      </c>
      <c r="RZP4" s="15" t="s">
        <v>12</v>
      </c>
      <c r="RZQ4" s="15" t="s">
        <v>12</v>
      </c>
      <c r="RZR4" s="15" t="s">
        <v>12</v>
      </c>
      <c r="RZS4" s="15" t="s">
        <v>12</v>
      </c>
      <c r="RZT4" s="15" t="s">
        <v>12</v>
      </c>
      <c r="RZU4" s="15" t="s">
        <v>12</v>
      </c>
      <c r="RZV4" s="15" t="s">
        <v>12</v>
      </c>
      <c r="RZW4" s="15" t="s">
        <v>12</v>
      </c>
      <c r="RZX4" s="15" t="s">
        <v>12</v>
      </c>
      <c r="RZY4" s="15" t="s">
        <v>12</v>
      </c>
      <c r="RZZ4" s="15" t="s">
        <v>12</v>
      </c>
      <c r="SAA4" s="15" t="s">
        <v>12</v>
      </c>
      <c r="SAB4" s="15" t="s">
        <v>12</v>
      </c>
      <c r="SAC4" s="15" t="s">
        <v>12</v>
      </c>
      <c r="SAD4" s="15" t="s">
        <v>12</v>
      </c>
      <c r="SAE4" s="15" t="s">
        <v>12</v>
      </c>
      <c r="SAF4" s="15" t="s">
        <v>12</v>
      </c>
      <c r="SAG4" s="15" t="s">
        <v>12</v>
      </c>
      <c r="SAH4" s="15" t="s">
        <v>12</v>
      </c>
      <c r="SAI4" s="15" t="s">
        <v>12</v>
      </c>
      <c r="SAJ4" s="15" t="s">
        <v>12</v>
      </c>
      <c r="SAK4" s="15" t="s">
        <v>12</v>
      </c>
      <c r="SAL4" s="15" t="s">
        <v>12</v>
      </c>
      <c r="SAM4" s="15" t="s">
        <v>12</v>
      </c>
      <c r="SAN4" s="15" t="s">
        <v>12</v>
      </c>
      <c r="SAO4" s="15" t="s">
        <v>12</v>
      </c>
      <c r="SAP4" s="15" t="s">
        <v>12</v>
      </c>
      <c r="SAQ4" s="15" t="s">
        <v>12</v>
      </c>
      <c r="SAR4" s="15" t="s">
        <v>12</v>
      </c>
      <c r="SAS4" s="15" t="s">
        <v>12</v>
      </c>
      <c r="SAT4" s="15" t="s">
        <v>12</v>
      </c>
      <c r="SAU4" s="15" t="s">
        <v>12</v>
      </c>
      <c r="SAV4" s="15" t="s">
        <v>12</v>
      </c>
      <c r="SAW4" s="15" t="s">
        <v>12</v>
      </c>
      <c r="SAX4" s="15" t="s">
        <v>12</v>
      </c>
      <c r="SAY4" s="15" t="s">
        <v>12</v>
      </c>
      <c r="SAZ4" s="15" t="s">
        <v>12</v>
      </c>
      <c r="SBA4" s="15" t="s">
        <v>12</v>
      </c>
      <c r="SBB4" s="15" t="s">
        <v>12</v>
      </c>
      <c r="SBC4" s="15" t="s">
        <v>12</v>
      </c>
      <c r="SBD4" s="15" t="s">
        <v>12</v>
      </c>
      <c r="SBE4" s="15" t="s">
        <v>12</v>
      </c>
      <c r="SBF4" s="15" t="s">
        <v>12</v>
      </c>
      <c r="SBG4" s="15" t="s">
        <v>12</v>
      </c>
      <c r="SBH4" s="15" t="s">
        <v>12</v>
      </c>
      <c r="SBI4" s="15" t="s">
        <v>12</v>
      </c>
      <c r="SBJ4" s="15" t="s">
        <v>12</v>
      </c>
      <c r="SBK4" s="15" t="s">
        <v>12</v>
      </c>
      <c r="SBL4" s="15" t="s">
        <v>12</v>
      </c>
      <c r="SBM4" s="15" t="s">
        <v>12</v>
      </c>
      <c r="SBN4" s="15" t="s">
        <v>12</v>
      </c>
      <c r="SBO4" s="15" t="s">
        <v>12</v>
      </c>
      <c r="SBP4" s="15" t="s">
        <v>12</v>
      </c>
      <c r="SBQ4" s="15" t="s">
        <v>12</v>
      </c>
      <c r="SBR4" s="15" t="s">
        <v>12</v>
      </c>
      <c r="SBS4" s="15" t="s">
        <v>12</v>
      </c>
      <c r="SBT4" s="15" t="s">
        <v>12</v>
      </c>
      <c r="SBU4" s="15" t="s">
        <v>12</v>
      </c>
      <c r="SBV4" s="15" t="s">
        <v>12</v>
      </c>
      <c r="SBW4" s="15" t="s">
        <v>12</v>
      </c>
      <c r="SBX4" s="15" t="s">
        <v>12</v>
      </c>
      <c r="SBY4" s="15" t="s">
        <v>12</v>
      </c>
      <c r="SBZ4" s="15" t="s">
        <v>12</v>
      </c>
      <c r="SCA4" s="15" t="s">
        <v>12</v>
      </c>
      <c r="SCB4" s="15" t="s">
        <v>12</v>
      </c>
      <c r="SCC4" s="15" t="s">
        <v>12</v>
      </c>
      <c r="SCD4" s="15" t="s">
        <v>12</v>
      </c>
      <c r="SCE4" s="15" t="s">
        <v>12</v>
      </c>
      <c r="SCF4" s="15" t="s">
        <v>12</v>
      </c>
      <c r="SCG4" s="15" t="s">
        <v>12</v>
      </c>
      <c r="SCH4" s="15" t="s">
        <v>12</v>
      </c>
      <c r="SCI4" s="15" t="s">
        <v>12</v>
      </c>
      <c r="SCJ4" s="15" t="s">
        <v>12</v>
      </c>
      <c r="SCK4" s="15" t="s">
        <v>12</v>
      </c>
      <c r="SCL4" s="15" t="s">
        <v>12</v>
      </c>
      <c r="SCM4" s="15" t="s">
        <v>12</v>
      </c>
      <c r="SCN4" s="15" t="s">
        <v>12</v>
      </c>
      <c r="SCO4" s="15" t="s">
        <v>12</v>
      </c>
      <c r="SCP4" s="15" t="s">
        <v>12</v>
      </c>
      <c r="SCQ4" s="15" t="s">
        <v>12</v>
      </c>
      <c r="SCR4" s="15" t="s">
        <v>12</v>
      </c>
      <c r="SCS4" s="15" t="s">
        <v>12</v>
      </c>
      <c r="SCT4" s="15" t="s">
        <v>12</v>
      </c>
      <c r="SCU4" s="15" t="s">
        <v>12</v>
      </c>
      <c r="SCV4" s="15" t="s">
        <v>12</v>
      </c>
      <c r="SCW4" s="15" t="s">
        <v>12</v>
      </c>
      <c r="SCX4" s="15" t="s">
        <v>12</v>
      </c>
      <c r="SCY4" s="15" t="s">
        <v>12</v>
      </c>
      <c r="SCZ4" s="15" t="s">
        <v>12</v>
      </c>
      <c r="SDA4" s="15" t="s">
        <v>12</v>
      </c>
      <c r="SDB4" s="15" t="s">
        <v>12</v>
      </c>
      <c r="SDC4" s="15" t="s">
        <v>12</v>
      </c>
      <c r="SDD4" s="15" t="s">
        <v>12</v>
      </c>
      <c r="SDE4" s="15" t="s">
        <v>12</v>
      </c>
      <c r="SDF4" s="15" t="s">
        <v>12</v>
      </c>
      <c r="SDG4" s="15" t="s">
        <v>12</v>
      </c>
      <c r="SDH4" s="15" t="s">
        <v>12</v>
      </c>
      <c r="SDI4" s="15" t="s">
        <v>12</v>
      </c>
      <c r="SDJ4" s="15" t="s">
        <v>12</v>
      </c>
      <c r="SDK4" s="15" t="s">
        <v>12</v>
      </c>
      <c r="SDL4" s="15" t="s">
        <v>12</v>
      </c>
      <c r="SDM4" s="15" t="s">
        <v>12</v>
      </c>
      <c r="SDN4" s="15" t="s">
        <v>12</v>
      </c>
      <c r="SDO4" s="15" t="s">
        <v>12</v>
      </c>
      <c r="SDP4" s="15" t="s">
        <v>12</v>
      </c>
      <c r="SDQ4" s="15" t="s">
        <v>12</v>
      </c>
      <c r="SDR4" s="15" t="s">
        <v>12</v>
      </c>
      <c r="SDS4" s="15" t="s">
        <v>12</v>
      </c>
      <c r="SDT4" s="15" t="s">
        <v>12</v>
      </c>
      <c r="SDU4" s="15" t="s">
        <v>12</v>
      </c>
      <c r="SDV4" s="15" t="s">
        <v>12</v>
      </c>
      <c r="SDW4" s="15" t="s">
        <v>12</v>
      </c>
      <c r="SDX4" s="15" t="s">
        <v>12</v>
      </c>
      <c r="SDY4" s="15" t="s">
        <v>12</v>
      </c>
      <c r="SDZ4" s="15" t="s">
        <v>12</v>
      </c>
      <c r="SEA4" s="15" t="s">
        <v>12</v>
      </c>
      <c r="SEB4" s="15" t="s">
        <v>12</v>
      </c>
      <c r="SEC4" s="15" t="s">
        <v>12</v>
      </c>
      <c r="SED4" s="15" t="s">
        <v>12</v>
      </c>
      <c r="SEE4" s="15" t="s">
        <v>12</v>
      </c>
      <c r="SEF4" s="15" t="s">
        <v>12</v>
      </c>
      <c r="SEG4" s="15" t="s">
        <v>12</v>
      </c>
      <c r="SEH4" s="15" t="s">
        <v>12</v>
      </c>
      <c r="SEI4" s="15" t="s">
        <v>12</v>
      </c>
      <c r="SEJ4" s="15" t="s">
        <v>12</v>
      </c>
      <c r="SEK4" s="15" t="s">
        <v>12</v>
      </c>
      <c r="SEL4" s="15" t="s">
        <v>12</v>
      </c>
      <c r="SEM4" s="15" t="s">
        <v>12</v>
      </c>
      <c r="SEN4" s="15" t="s">
        <v>12</v>
      </c>
      <c r="SEO4" s="15" t="s">
        <v>12</v>
      </c>
      <c r="SEP4" s="15" t="s">
        <v>12</v>
      </c>
      <c r="SEQ4" s="15" t="s">
        <v>12</v>
      </c>
      <c r="SER4" s="15" t="s">
        <v>12</v>
      </c>
      <c r="SES4" s="15" t="s">
        <v>12</v>
      </c>
      <c r="SET4" s="15" t="s">
        <v>12</v>
      </c>
      <c r="SEU4" s="15" t="s">
        <v>12</v>
      </c>
      <c r="SEV4" s="15" t="s">
        <v>12</v>
      </c>
      <c r="SEW4" s="15" t="s">
        <v>12</v>
      </c>
      <c r="SEX4" s="15" t="s">
        <v>12</v>
      </c>
      <c r="SEY4" s="15" t="s">
        <v>12</v>
      </c>
      <c r="SEZ4" s="15" t="s">
        <v>12</v>
      </c>
      <c r="SFA4" s="15" t="s">
        <v>12</v>
      </c>
      <c r="SFB4" s="15" t="s">
        <v>12</v>
      </c>
      <c r="SFC4" s="15" t="s">
        <v>12</v>
      </c>
      <c r="SFD4" s="15" t="s">
        <v>12</v>
      </c>
      <c r="SFE4" s="15" t="s">
        <v>12</v>
      </c>
      <c r="SFF4" s="15" t="s">
        <v>12</v>
      </c>
      <c r="SFG4" s="15" t="s">
        <v>12</v>
      </c>
      <c r="SFH4" s="15" t="s">
        <v>12</v>
      </c>
      <c r="SFI4" s="15" t="s">
        <v>12</v>
      </c>
      <c r="SFJ4" s="15" t="s">
        <v>12</v>
      </c>
      <c r="SFK4" s="15" t="s">
        <v>12</v>
      </c>
      <c r="SFL4" s="15" t="s">
        <v>12</v>
      </c>
      <c r="SFM4" s="15" t="s">
        <v>12</v>
      </c>
      <c r="SFN4" s="15" t="s">
        <v>12</v>
      </c>
      <c r="SFO4" s="15" t="s">
        <v>12</v>
      </c>
      <c r="SFP4" s="15" t="s">
        <v>12</v>
      </c>
      <c r="SFQ4" s="15" t="s">
        <v>12</v>
      </c>
      <c r="SFR4" s="15" t="s">
        <v>12</v>
      </c>
      <c r="SFS4" s="15" t="s">
        <v>12</v>
      </c>
      <c r="SFT4" s="15" t="s">
        <v>12</v>
      </c>
      <c r="SFU4" s="15" t="s">
        <v>12</v>
      </c>
      <c r="SFV4" s="15" t="s">
        <v>12</v>
      </c>
      <c r="SFW4" s="15" t="s">
        <v>12</v>
      </c>
      <c r="SFX4" s="15" t="s">
        <v>12</v>
      </c>
      <c r="SFY4" s="15" t="s">
        <v>12</v>
      </c>
      <c r="SFZ4" s="15" t="s">
        <v>12</v>
      </c>
      <c r="SGA4" s="15" t="s">
        <v>12</v>
      </c>
      <c r="SGB4" s="15" t="s">
        <v>12</v>
      </c>
      <c r="SGC4" s="15" t="s">
        <v>12</v>
      </c>
      <c r="SGD4" s="15" t="s">
        <v>12</v>
      </c>
      <c r="SGE4" s="15" t="s">
        <v>12</v>
      </c>
      <c r="SGF4" s="15" t="s">
        <v>12</v>
      </c>
      <c r="SGG4" s="15" t="s">
        <v>12</v>
      </c>
      <c r="SGH4" s="15" t="s">
        <v>12</v>
      </c>
      <c r="SGI4" s="15" t="s">
        <v>12</v>
      </c>
      <c r="SGJ4" s="15" t="s">
        <v>12</v>
      </c>
      <c r="SGK4" s="15" t="s">
        <v>12</v>
      </c>
      <c r="SGL4" s="15" t="s">
        <v>12</v>
      </c>
      <c r="SGM4" s="15" t="s">
        <v>12</v>
      </c>
      <c r="SGN4" s="15" t="s">
        <v>12</v>
      </c>
      <c r="SGO4" s="15" t="s">
        <v>12</v>
      </c>
      <c r="SGP4" s="15" t="s">
        <v>12</v>
      </c>
      <c r="SGQ4" s="15" t="s">
        <v>12</v>
      </c>
      <c r="SGR4" s="15" t="s">
        <v>12</v>
      </c>
      <c r="SGS4" s="15" t="s">
        <v>12</v>
      </c>
      <c r="SGT4" s="15" t="s">
        <v>12</v>
      </c>
      <c r="SGU4" s="15" t="s">
        <v>12</v>
      </c>
      <c r="SGV4" s="15" t="s">
        <v>12</v>
      </c>
      <c r="SGW4" s="15" t="s">
        <v>12</v>
      </c>
      <c r="SGX4" s="15" t="s">
        <v>12</v>
      </c>
      <c r="SGY4" s="15" t="s">
        <v>12</v>
      </c>
      <c r="SGZ4" s="15" t="s">
        <v>12</v>
      </c>
      <c r="SHA4" s="15" t="s">
        <v>12</v>
      </c>
      <c r="SHB4" s="15" t="s">
        <v>12</v>
      </c>
      <c r="SHC4" s="15" t="s">
        <v>12</v>
      </c>
      <c r="SHD4" s="15" t="s">
        <v>12</v>
      </c>
      <c r="SHE4" s="15" t="s">
        <v>12</v>
      </c>
      <c r="SHF4" s="15" t="s">
        <v>12</v>
      </c>
      <c r="SHG4" s="15" t="s">
        <v>12</v>
      </c>
      <c r="SHH4" s="15" t="s">
        <v>12</v>
      </c>
      <c r="SHI4" s="15" t="s">
        <v>12</v>
      </c>
      <c r="SHJ4" s="15" t="s">
        <v>12</v>
      </c>
      <c r="SHK4" s="15" t="s">
        <v>12</v>
      </c>
      <c r="SHL4" s="15" t="s">
        <v>12</v>
      </c>
      <c r="SHM4" s="15" t="s">
        <v>12</v>
      </c>
      <c r="SHN4" s="15" t="s">
        <v>12</v>
      </c>
      <c r="SHO4" s="15" t="s">
        <v>12</v>
      </c>
      <c r="SHP4" s="15" t="s">
        <v>12</v>
      </c>
      <c r="SHQ4" s="15" t="s">
        <v>12</v>
      </c>
      <c r="SHR4" s="15" t="s">
        <v>12</v>
      </c>
      <c r="SHS4" s="15" t="s">
        <v>12</v>
      </c>
      <c r="SHT4" s="15" t="s">
        <v>12</v>
      </c>
      <c r="SHU4" s="15" t="s">
        <v>12</v>
      </c>
      <c r="SHV4" s="15" t="s">
        <v>12</v>
      </c>
      <c r="SHW4" s="15" t="s">
        <v>12</v>
      </c>
      <c r="SHX4" s="15" t="s">
        <v>12</v>
      </c>
      <c r="SHY4" s="15" t="s">
        <v>12</v>
      </c>
      <c r="SHZ4" s="15" t="s">
        <v>12</v>
      </c>
      <c r="SIA4" s="15" t="s">
        <v>12</v>
      </c>
      <c r="SIB4" s="15" t="s">
        <v>12</v>
      </c>
      <c r="SIC4" s="15" t="s">
        <v>12</v>
      </c>
      <c r="SID4" s="15" t="s">
        <v>12</v>
      </c>
      <c r="SIE4" s="15" t="s">
        <v>12</v>
      </c>
      <c r="SIF4" s="15" t="s">
        <v>12</v>
      </c>
      <c r="SIG4" s="15" t="s">
        <v>12</v>
      </c>
      <c r="SIH4" s="15" t="s">
        <v>12</v>
      </c>
      <c r="SII4" s="15" t="s">
        <v>12</v>
      </c>
      <c r="SIJ4" s="15" t="s">
        <v>12</v>
      </c>
      <c r="SIK4" s="15" t="s">
        <v>12</v>
      </c>
      <c r="SIL4" s="15" t="s">
        <v>12</v>
      </c>
      <c r="SIM4" s="15" t="s">
        <v>12</v>
      </c>
      <c r="SIN4" s="15" t="s">
        <v>12</v>
      </c>
      <c r="SIO4" s="15" t="s">
        <v>12</v>
      </c>
      <c r="SIP4" s="15" t="s">
        <v>12</v>
      </c>
      <c r="SIQ4" s="15" t="s">
        <v>12</v>
      </c>
      <c r="SIR4" s="15" t="s">
        <v>12</v>
      </c>
      <c r="SIS4" s="15" t="s">
        <v>12</v>
      </c>
      <c r="SIT4" s="15" t="s">
        <v>12</v>
      </c>
      <c r="SIU4" s="15" t="s">
        <v>12</v>
      </c>
      <c r="SIV4" s="15" t="s">
        <v>12</v>
      </c>
      <c r="SIW4" s="15" t="s">
        <v>12</v>
      </c>
      <c r="SIX4" s="15" t="s">
        <v>12</v>
      </c>
      <c r="SIY4" s="15" t="s">
        <v>12</v>
      </c>
      <c r="SIZ4" s="15" t="s">
        <v>12</v>
      </c>
      <c r="SJA4" s="15" t="s">
        <v>12</v>
      </c>
      <c r="SJB4" s="15" t="s">
        <v>12</v>
      </c>
      <c r="SJC4" s="15" t="s">
        <v>12</v>
      </c>
      <c r="SJD4" s="15" t="s">
        <v>12</v>
      </c>
      <c r="SJE4" s="15" t="s">
        <v>12</v>
      </c>
      <c r="SJF4" s="15" t="s">
        <v>12</v>
      </c>
      <c r="SJG4" s="15" t="s">
        <v>12</v>
      </c>
      <c r="SJH4" s="15" t="s">
        <v>12</v>
      </c>
      <c r="SJI4" s="15" t="s">
        <v>12</v>
      </c>
      <c r="SJJ4" s="15" t="s">
        <v>12</v>
      </c>
      <c r="SJK4" s="15" t="s">
        <v>12</v>
      </c>
      <c r="SJL4" s="15" t="s">
        <v>12</v>
      </c>
      <c r="SJM4" s="15" t="s">
        <v>12</v>
      </c>
      <c r="SJN4" s="15" t="s">
        <v>12</v>
      </c>
      <c r="SJO4" s="15" t="s">
        <v>12</v>
      </c>
      <c r="SJP4" s="15" t="s">
        <v>12</v>
      </c>
      <c r="SJQ4" s="15" t="s">
        <v>12</v>
      </c>
      <c r="SJR4" s="15" t="s">
        <v>12</v>
      </c>
      <c r="SJS4" s="15" t="s">
        <v>12</v>
      </c>
      <c r="SJT4" s="15" t="s">
        <v>12</v>
      </c>
      <c r="SJU4" s="15" t="s">
        <v>12</v>
      </c>
      <c r="SJV4" s="15" t="s">
        <v>12</v>
      </c>
      <c r="SJW4" s="15" t="s">
        <v>12</v>
      </c>
      <c r="SJX4" s="15" t="s">
        <v>12</v>
      </c>
      <c r="SJY4" s="15" t="s">
        <v>12</v>
      </c>
      <c r="SJZ4" s="15" t="s">
        <v>12</v>
      </c>
      <c r="SKA4" s="15" t="s">
        <v>12</v>
      </c>
      <c r="SKB4" s="15" t="s">
        <v>12</v>
      </c>
      <c r="SKC4" s="15" t="s">
        <v>12</v>
      </c>
      <c r="SKD4" s="15" t="s">
        <v>12</v>
      </c>
      <c r="SKE4" s="15" t="s">
        <v>12</v>
      </c>
      <c r="SKF4" s="15" t="s">
        <v>12</v>
      </c>
      <c r="SKG4" s="15" t="s">
        <v>12</v>
      </c>
      <c r="SKH4" s="15" t="s">
        <v>12</v>
      </c>
      <c r="SKI4" s="15" t="s">
        <v>12</v>
      </c>
      <c r="SKJ4" s="15" t="s">
        <v>12</v>
      </c>
      <c r="SKK4" s="15" t="s">
        <v>12</v>
      </c>
      <c r="SKL4" s="15" t="s">
        <v>12</v>
      </c>
      <c r="SKM4" s="15" t="s">
        <v>12</v>
      </c>
      <c r="SKN4" s="15" t="s">
        <v>12</v>
      </c>
      <c r="SKO4" s="15" t="s">
        <v>12</v>
      </c>
      <c r="SKP4" s="15" t="s">
        <v>12</v>
      </c>
      <c r="SKQ4" s="15" t="s">
        <v>12</v>
      </c>
      <c r="SKR4" s="15" t="s">
        <v>12</v>
      </c>
      <c r="SKS4" s="15" t="s">
        <v>12</v>
      </c>
      <c r="SKT4" s="15" t="s">
        <v>12</v>
      </c>
      <c r="SKU4" s="15" t="s">
        <v>12</v>
      </c>
      <c r="SKV4" s="15" t="s">
        <v>12</v>
      </c>
      <c r="SKW4" s="15" t="s">
        <v>12</v>
      </c>
      <c r="SKX4" s="15" t="s">
        <v>12</v>
      </c>
      <c r="SKY4" s="15" t="s">
        <v>12</v>
      </c>
      <c r="SKZ4" s="15" t="s">
        <v>12</v>
      </c>
      <c r="SLA4" s="15" t="s">
        <v>12</v>
      </c>
      <c r="SLB4" s="15" t="s">
        <v>12</v>
      </c>
      <c r="SLC4" s="15" t="s">
        <v>12</v>
      </c>
      <c r="SLD4" s="15" t="s">
        <v>12</v>
      </c>
      <c r="SLE4" s="15" t="s">
        <v>12</v>
      </c>
      <c r="SLF4" s="15" t="s">
        <v>12</v>
      </c>
      <c r="SLG4" s="15" t="s">
        <v>12</v>
      </c>
      <c r="SLH4" s="15" t="s">
        <v>12</v>
      </c>
      <c r="SLI4" s="15" t="s">
        <v>12</v>
      </c>
      <c r="SLJ4" s="15" t="s">
        <v>12</v>
      </c>
      <c r="SLK4" s="15" t="s">
        <v>12</v>
      </c>
      <c r="SLL4" s="15" t="s">
        <v>12</v>
      </c>
      <c r="SLM4" s="15" t="s">
        <v>12</v>
      </c>
      <c r="SLN4" s="15" t="s">
        <v>12</v>
      </c>
      <c r="SLO4" s="15" t="s">
        <v>12</v>
      </c>
      <c r="SLP4" s="15" t="s">
        <v>12</v>
      </c>
      <c r="SLQ4" s="15" t="s">
        <v>12</v>
      </c>
      <c r="SLR4" s="15" t="s">
        <v>12</v>
      </c>
      <c r="SLS4" s="15" t="s">
        <v>12</v>
      </c>
      <c r="SLT4" s="15" t="s">
        <v>12</v>
      </c>
      <c r="SLU4" s="15" t="s">
        <v>12</v>
      </c>
      <c r="SLV4" s="15" t="s">
        <v>12</v>
      </c>
      <c r="SLW4" s="15" t="s">
        <v>12</v>
      </c>
      <c r="SLX4" s="15" t="s">
        <v>12</v>
      </c>
      <c r="SLY4" s="15" t="s">
        <v>12</v>
      </c>
      <c r="SLZ4" s="15" t="s">
        <v>12</v>
      </c>
      <c r="SMA4" s="15" t="s">
        <v>12</v>
      </c>
      <c r="SMB4" s="15" t="s">
        <v>12</v>
      </c>
      <c r="SMC4" s="15" t="s">
        <v>12</v>
      </c>
      <c r="SMD4" s="15" t="s">
        <v>12</v>
      </c>
      <c r="SME4" s="15" t="s">
        <v>12</v>
      </c>
      <c r="SMF4" s="15" t="s">
        <v>12</v>
      </c>
      <c r="SMG4" s="15" t="s">
        <v>12</v>
      </c>
      <c r="SMH4" s="15" t="s">
        <v>12</v>
      </c>
      <c r="SMI4" s="15" t="s">
        <v>12</v>
      </c>
      <c r="SMJ4" s="15" t="s">
        <v>12</v>
      </c>
      <c r="SMK4" s="15" t="s">
        <v>12</v>
      </c>
      <c r="SML4" s="15" t="s">
        <v>12</v>
      </c>
      <c r="SMM4" s="15" t="s">
        <v>12</v>
      </c>
      <c r="SMN4" s="15" t="s">
        <v>12</v>
      </c>
      <c r="SMO4" s="15" t="s">
        <v>12</v>
      </c>
      <c r="SMP4" s="15" t="s">
        <v>12</v>
      </c>
      <c r="SMQ4" s="15" t="s">
        <v>12</v>
      </c>
      <c r="SMR4" s="15" t="s">
        <v>12</v>
      </c>
      <c r="SMS4" s="15" t="s">
        <v>12</v>
      </c>
      <c r="SMT4" s="15" t="s">
        <v>12</v>
      </c>
      <c r="SMU4" s="15" t="s">
        <v>12</v>
      </c>
      <c r="SMV4" s="15" t="s">
        <v>12</v>
      </c>
      <c r="SMW4" s="15" t="s">
        <v>12</v>
      </c>
      <c r="SMX4" s="15" t="s">
        <v>12</v>
      </c>
      <c r="SMY4" s="15" t="s">
        <v>12</v>
      </c>
      <c r="SMZ4" s="15" t="s">
        <v>12</v>
      </c>
      <c r="SNA4" s="15" t="s">
        <v>12</v>
      </c>
      <c r="SNB4" s="15" t="s">
        <v>12</v>
      </c>
      <c r="SNC4" s="15" t="s">
        <v>12</v>
      </c>
      <c r="SND4" s="15" t="s">
        <v>12</v>
      </c>
      <c r="SNE4" s="15" t="s">
        <v>12</v>
      </c>
      <c r="SNF4" s="15" t="s">
        <v>12</v>
      </c>
      <c r="SNG4" s="15" t="s">
        <v>12</v>
      </c>
      <c r="SNH4" s="15" t="s">
        <v>12</v>
      </c>
      <c r="SNI4" s="15" t="s">
        <v>12</v>
      </c>
      <c r="SNJ4" s="15" t="s">
        <v>12</v>
      </c>
      <c r="SNK4" s="15" t="s">
        <v>12</v>
      </c>
      <c r="SNL4" s="15" t="s">
        <v>12</v>
      </c>
      <c r="SNM4" s="15" t="s">
        <v>12</v>
      </c>
      <c r="SNN4" s="15" t="s">
        <v>12</v>
      </c>
      <c r="SNO4" s="15" t="s">
        <v>12</v>
      </c>
      <c r="SNP4" s="15" t="s">
        <v>12</v>
      </c>
      <c r="SNQ4" s="15" t="s">
        <v>12</v>
      </c>
      <c r="SNR4" s="15" t="s">
        <v>12</v>
      </c>
      <c r="SNS4" s="15" t="s">
        <v>12</v>
      </c>
      <c r="SNT4" s="15" t="s">
        <v>12</v>
      </c>
      <c r="SNU4" s="15" t="s">
        <v>12</v>
      </c>
      <c r="SNV4" s="15" t="s">
        <v>12</v>
      </c>
      <c r="SNW4" s="15" t="s">
        <v>12</v>
      </c>
      <c r="SNX4" s="15" t="s">
        <v>12</v>
      </c>
      <c r="SNY4" s="15" t="s">
        <v>12</v>
      </c>
      <c r="SNZ4" s="15" t="s">
        <v>12</v>
      </c>
      <c r="SOA4" s="15" t="s">
        <v>12</v>
      </c>
      <c r="SOB4" s="15" t="s">
        <v>12</v>
      </c>
      <c r="SOC4" s="15" t="s">
        <v>12</v>
      </c>
      <c r="SOD4" s="15" t="s">
        <v>12</v>
      </c>
      <c r="SOE4" s="15" t="s">
        <v>12</v>
      </c>
      <c r="SOF4" s="15" t="s">
        <v>12</v>
      </c>
      <c r="SOG4" s="15" t="s">
        <v>12</v>
      </c>
      <c r="SOH4" s="15" t="s">
        <v>12</v>
      </c>
      <c r="SOI4" s="15" t="s">
        <v>12</v>
      </c>
      <c r="SOJ4" s="15" t="s">
        <v>12</v>
      </c>
      <c r="SOK4" s="15" t="s">
        <v>12</v>
      </c>
      <c r="SOL4" s="15" t="s">
        <v>12</v>
      </c>
      <c r="SOM4" s="15" t="s">
        <v>12</v>
      </c>
      <c r="SON4" s="15" t="s">
        <v>12</v>
      </c>
      <c r="SOO4" s="15" t="s">
        <v>12</v>
      </c>
      <c r="SOP4" s="15" t="s">
        <v>12</v>
      </c>
      <c r="SOQ4" s="15" t="s">
        <v>12</v>
      </c>
      <c r="SOR4" s="15" t="s">
        <v>12</v>
      </c>
      <c r="SOS4" s="15" t="s">
        <v>12</v>
      </c>
      <c r="SOT4" s="15" t="s">
        <v>12</v>
      </c>
      <c r="SOU4" s="15" t="s">
        <v>12</v>
      </c>
      <c r="SOV4" s="15" t="s">
        <v>12</v>
      </c>
      <c r="SOW4" s="15" t="s">
        <v>12</v>
      </c>
      <c r="SOX4" s="15" t="s">
        <v>12</v>
      </c>
      <c r="SOY4" s="15" t="s">
        <v>12</v>
      </c>
      <c r="SOZ4" s="15" t="s">
        <v>12</v>
      </c>
      <c r="SPA4" s="15" t="s">
        <v>12</v>
      </c>
      <c r="SPB4" s="15" t="s">
        <v>12</v>
      </c>
      <c r="SPC4" s="15" t="s">
        <v>12</v>
      </c>
      <c r="SPD4" s="15" t="s">
        <v>12</v>
      </c>
      <c r="SPE4" s="15" t="s">
        <v>12</v>
      </c>
      <c r="SPF4" s="15" t="s">
        <v>12</v>
      </c>
      <c r="SPG4" s="15" t="s">
        <v>12</v>
      </c>
      <c r="SPH4" s="15" t="s">
        <v>12</v>
      </c>
      <c r="SPI4" s="15" t="s">
        <v>12</v>
      </c>
      <c r="SPJ4" s="15" t="s">
        <v>12</v>
      </c>
      <c r="SPK4" s="15" t="s">
        <v>12</v>
      </c>
      <c r="SPL4" s="15" t="s">
        <v>12</v>
      </c>
      <c r="SPM4" s="15" t="s">
        <v>12</v>
      </c>
      <c r="SPN4" s="15" t="s">
        <v>12</v>
      </c>
      <c r="SPO4" s="15" t="s">
        <v>12</v>
      </c>
      <c r="SPP4" s="15" t="s">
        <v>12</v>
      </c>
      <c r="SPQ4" s="15" t="s">
        <v>12</v>
      </c>
      <c r="SPR4" s="15" t="s">
        <v>12</v>
      </c>
      <c r="SPS4" s="15" t="s">
        <v>12</v>
      </c>
      <c r="SPT4" s="15" t="s">
        <v>12</v>
      </c>
      <c r="SPU4" s="15" t="s">
        <v>12</v>
      </c>
      <c r="SPV4" s="15" t="s">
        <v>12</v>
      </c>
      <c r="SPW4" s="15" t="s">
        <v>12</v>
      </c>
      <c r="SPX4" s="15" t="s">
        <v>12</v>
      </c>
      <c r="SPY4" s="15" t="s">
        <v>12</v>
      </c>
      <c r="SPZ4" s="15" t="s">
        <v>12</v>
      </c>
      <c r="SQA4" s="15" t="s">
        <v>12</v>
      </c>
      <c r="SQB4" s="15" t="s">
        <v>12</v>
      </c>
      <c r="SQC4" s="15" t="s">
        <v>12</v>
      </c>
      <c r="SQD4" s="15" t="s">
        <v>12</v>
      </c>
      <c r="SQE4" s="15" t="s">
        <v>12</v>
      </c>
      <c r="SQF4" s="15" t="s">
        <v>12</v>
      </c>
      <c r="SQG4" s="15" t="s">
        <v>12</v>
      </c>
      <c r="SQH4" s="15" t="s">
        <v>12</v>
      </c>
      <c r="SQI4" s="15" t="s">
        <v>12</v>
      </c>
      <c r="SQJ4" s="15" t="s">
        <v>12</v>
      </c>
      <c r="SQK4" s="15" t="s">
        <v>12</v>
      </c>
      <c r="SQL4" s="15" t="s">
        <v>12</v>
      </c>
      <c r="SQM4" s="15" t="s">
        <v>12</v>
      </c>
      <c r="SQN4" s="15" t="s">
        <v>12</v>
      </c>
      <c r="SQO4" s="15" t="s">
        <v>12</v>
      </c>
      <c r="SQP4" s="15" t="s">
        <v>12</v>
      </c>
      <c r="SQQ4" s="15" t="s">
        <v>12</v>
      </c>
      <c r="SQR4" s="15" t="s">
        <v>12</v>
      </c>
      <c r="SQS4" s="15" t="s">
        <v>12</v>
      </c>
      <c r="SQT4" s="15" t="s">
        <v>12</v>
      </c>
      <c r="SQU4" s="15" t="s">
        <v>12</v>
      </c>
      <c r="SQV4" s="15" t="s">
        <v>12</v>
      </c>
      <c r="SQW4" s="15" t="s">
        <v>12</v>
      </c>
      <c r="SQX4" s="15" t="s">
        <v>12</v>
      </c>
      <c r="SQY4" s="15" t="s">
        <v>12</v>
      </c>
      <c r="SQZ4" s="15" t="s">
        <v>12</v>
      </c>
      <c r="SRA4" s="15" t="s">
        <v>12</v>
      </c>
      <c r="SRB4" s="15" t="s">
        <v>12</v>
      </c>
      <c r="SRC4" s="15" t="s">
        <v>12</v>
      </c>
      <c r="SRD4" s="15" t="s">
        <v>12</v>
      </c>
      <c r="SRE4" s="15" t="s">
        <v>12</v>
      </c>
      <c r="SRF4" s="15" t="s">
        <v>12</v>
      </c>
      <c r="SRG4" s="15" t="s">
        <v>12</v>
      </c>
      <c r="SRH4" s="15" t="s">
        <v>12</v>
      </c>
      <c r="SRI4" s="15" t="s">
        <v>12</v>
      </c>
      <c r="SRJ4" s="15" t="s">
        <v>12</v>
      </c>
      <c r="SRK4" s="15" t="s">
        <v>12</v>
      </c>
      <c r="SRL4" s="15" t="s">
        <v>12</v>
      </c>
      <c r="SRM4" s="15" t="s">
        <v>12</v>
      </c>
      <c r="SRN4" s="15" t="s">
        <v>12</v>
      </c>
      <c r="SRO4" s="15" t="s">
        <v>12</v>
      </c>
      <c r="SRP4" s="15" t="s">
        <v>12</v>
      </c>
      <c r="SRQ4" s="15" t="s">
        <v>12</v>
      </c>
      <c r="SRR4" s="15" t="s">
        <v>12</v>
      </c>
      <c r="SRS4" s="15" t="s">
        <v>12</v>
      </c>
      <c r="SRT4" s="15" t="s">
        <v>12</v>
      </c>
      <c r="SRU4" s="15" t="s">
        <v>12</v>
      </c>
      <c r="SRV4" s="15" t="s">
        <v>12</v>
      </c>
      <c r="SRW4" s="15" t="s">
        <v>12</v>
      </c>
      <c r="SRX4" s="15" t="s">
        <v>12</v>
      </c>
      <c r="SRY4" s="15" t="s">
        <v>12</v>
      </c>
      <c r="SRZ4" s="15" t="s">
        <v>12</v>
      </c>
      <c r="SSA4" s="15" t="s">
        <v>12</v>
      </c>
      <c r="SSB4" s="15" t="s">
        <v>12</v>
      </c>
      <c r="SSC4" s="15" t="s">
        <v>12</v>
      </c>
      <c r="SSD4" s="15" t="s">
        <v>12</v>
      </c>
      <c r="SSE4" s="15" t="s">
        <v>12</v>
      </c>
      <c r="SSF4" s="15" t="s">
        <v>12</v>
      </c>
      <c r="SSG4" s="15" t="s">
        <v>12</v>
      </c>
      <c r="SSH4" s="15" t="s">
        <v>12</v>
      </c>
      <c r="SSI4" s="15" t="s">
        <v>12</v>
      </c>
      <c r="SSJ4" s="15" t="s">
        <v>12</v>
      </c>
      <c r="SSK4" s="15" t="s">
        <v>12</v>
      </c>
      <c r="SSL4" s="15" t="s">
        <v>12</v>
      </c>
      <c r="SSM4" s="15" t="s">
        <v>12</v>
      </c>
      <c r="SSN4" s="15" t="s">
        <v>12</v>
      </c>
      <c r="SSO4" s="15" t="s">
        <v>12</v>
      </c>
      <c r="SSP4" s="15" t="s">
        <v>12</v>
      </c>
      <c r="SSQ4" s="15" t="s">
        <v>12</v>
      </c>
      <c r="SSR4" s="15" t="s">
        <v>12</v>
      </c>
      <c r="SSS4" s="15" t="s">
        <v>12</v>
      </c>
      <c r="SST4" s="15" t="s">
        <v>12</v>
      </c>
      <c r="SSU4" s="15" t="s">
        <v>12</v>
      </c>
      <c r="SSV4" s="15" t="s">
        <v>12</v>
      </c>
      <c r="SSW4" s="15" t="s">
        <v>12</v>
      </c>
      <c r="SSX4" s="15" t="s">
        <v>12</v>
      </c>
      <c r="SSY4" s="15" t="s">
        <v>12</v>
      </c>
      <c r="SSZ4" s="15" t="s">
        <v>12</v>
      </c>
      <c r="STA4" s="15" t="s">
        <v>12</v>
      </c>
      <c r="STB4" s="15" t="s">
        <v>12</v>
      </c>
      <c r="STC4" s="15" t="s">
        <v>12</v>
      </c>
      <c r="STD4" s="15" t="s">
        <v>12</v>
      </c>
      <c r="STE4" s="15" t="s">
        <v>12</v>
      </c>
      <c r="STF4" s="15" t="s">
        <v>12</v>
      </c>
      <c r="STG4" s="15" t="s">
        <v>12</v>
      </c>
      <c r="STH4" s="15" t="s">
        <v>12</v>
      </c>
      <c r="STI4" s="15" t="s">
        <v>12</v>
      </c>
      <c r="STJ4" s="15" t="s">
        <v>12</v>
      </c>
      <c r="STK4" s="15" t="s">
        <v>12</v>
      </c>
      <c r="STL4" s="15" t="s">
        <v>12</v>
      </c>
      <c r="STM4" s="15" t="s">
        <v>12</v>
      </c>
      <c r="STN4" s="15" t="s">
        <v>12</v>
      </c>
      <c r="STO4" s="15" t="s">
        <v>12</v>
      </c>
      <c r="STP4" s="15" t="s">
        <v>12</v>
      </c>
      <c r="STQ4" s="15" t="s">
        <v>12</v>
      </c>
      <c r="STR4" s="15" t="s">
        <v>12</v>
      </c>
      <c r="STS4" s="15" t="s">
        <v>12</v>
      </c>
      <c r="STT4" s="15" t="s">
        <v>12</v>
      </c>
      <c r="STU4" s="15" t="s">
        <v>12</v>
      </c>
      <c r="STV4" s="15" t="s">
        <v>12</v>
      </c>
      <c r="STW4" s="15" t="s">
        <v>12</v>
      </c>
      <c r="STX4" s="15" t="s">
        <v>12</v>
      </c>
      <c r="STY4" s="15" t="s">
        <v>12</v>
      </c>
      <c r="STZ4" s="15" t="s">
        <v>12</v>
      </c>
      <c r="SUA4" s="15" t="s">
        <v>12</v>
      </c>
      <c r="SUB4" s="15" t="s">
        <v>12</v>
      </c>
      <c r="SUC4" s="15" t="s">
        <v>12</v>
      </c>
      <c r="SUD4" s="15" t="s">
        <v>12</v>
      </c>
      <c r="SUE4" s="15" t="s">
        <v>12</v>
      </c>
      <c r="SUF4" s="15" t="s">
        <v>12</v>
      </c>
      <c r="SUG4" s="15" t="s">
        <v>12</v>
      </c>
      <c r="SUH4" s="15" t="s">
        <v>12</v>
      </c>
      <c r="SUI4" s="15" t="s">
        <v>12</v>
      </c>
      <c r="SUJ4" s="15" t="s">
        <v>12</v>
      </c>
      <c r="SUK4" s="15" t="s">
        <v>12</v>
      </c>
      <c r="SUL4" s="15" t="s">
        <v>12</v>
      </c>
      <c r="SUM4" s="15" t="s">
        <v>12</v>
      </c>
      <c r="SUN4" s="15" t="s">
        <v>12</v>
      </c>
      <c r="SUO4" s="15" t="s">
        <v>12</v>
      </c>
      <c r="SUP4" s="15" t="s">
        <v>12</v>
      </c>
      <c r="SUQ4" s="15" t="s">
        <v>12</v>
      </c>
      <c r="SUR4" s="15" t="s">
        <v>12</v>
      </c>
      <c r="SUS4" s="15" t="s">
        <v>12</v>
      </c>
      <c r="SUT4" s="15" t="s">
        <v>12</v>
      </c>
      <c r="SUU4" s="15" t="s">
        <v>12</v>
      </c>
      <c r="SUV4" s="15" t="s">
        <v>12</v>
      </c>
      <c r="SUW4" s="15" t="s">
        <v>12</v>
      </c>
      <c r="SUX4" s="15" t="s">
        <v>12</v>
      </c>
      <c r="SUY4" s="15" t="s">
        <v>12</v>
      </c>
      <c r="SUZ4" s="15" t="s">
        <v>12</v>
      </c>
      <c r="SVA4" s="15" t="s">
        <v>12</v>
      </c>
      <c r="SVB4" s="15" t="s">
        <v>12</v>
      </c>
      <c r="SVC4" s="15" t="s">
        <v>12</v>
      </c>
      <c r="SVD4" s="15" t="s">
        <v>12</v>
      </c>
      <c r="SVE4" s="15" t="s">
        <v>12</v>
      </c>
      <c r="SVF4" s="15" t="s">
        <v>12</v>
      </c>
      <c r="SVG4" s="15" t="s">
        <v>12</v>
      </c>
      <c r="SVH4" s="15" t="s">
        <v>12</v>
      </c>
      <c r="SVI4" s="15" t="s">
        <v>12</v>
      </c>
      <c r="SVJ4" s="15" t="s">
        <v>12</v>
      </c>
      <c r="SVK4" s="15" t="s">
        <v>12</v>
      </c>
      <c r="SVL4" s="15" t="s">
        <v>12</v>
      </c>
      <c r="SVM4" s="15" t="s">
        <v>12</v>
      </c>
      <c r="SVN4" s="15" t="s">
        <v>12</v>
      </c>
      <c r="SVO4" s="15" t="s">
        <v>12</v>
      </c>
      <c r="SVP4" s="15" t="s">
        <v>12</v>
      </c>
      <c r="SVQ4" s="15" t="s">
        <v>12</v>
      </c>
      <c r="SVR4" s="15" t="s">
        <v>12</v>
      </c>
      <c r="SVS4" s="15" t="s">
        <v>12</v>
      </c>
      <c r="SVT4" s="15" t="s">
        <v>12</v>
      </c>
      <c r="SVU4" s="15" t="s">
        <v>12</v>
      </c>
      <c r="SVV4" s="15" t="s">
        <v>12</v>
      </c>
      <c r="SVW4" s="15" t="s">
        <v>12</v>
      </c>
      <c r="SVX4" s="15" t="s">
        <v>12</v>
      </c>
      <c r="SVY4" s="15" t="s">
        <v>12</v>
      </c>
      <c r="SVZ4" s="15" t="s">
        <v>12</v>
      </c>
      <c r="SWA4" s="15" t="s">
        <v>12</v>
      </c>
      <c r="SWB4" s="15" t="s">
        <v>12</v>
      </c>
      <c r="SWC4" s="15" t="s">
        <v>12</v>
      </c>
      <c r="SWD4" s="15" t="s">
        <v>12</v>
      </c>
      <c r="SWE4" s="15" t="s">
        <v>12</v>
      </c>
      <c r="SWF4" s="15" t="s">
        <v>12</v>
      </c>
      <c r="SWG4" s="15" t="s">
        <v>12</v>
      </c>
      <c r="SWH4" s="15" t="s">
        <v>12</v>
      </c>
      <c r="SWI4" s="15" t="s">
        <v>12</v>
      </c>
      <c r="SWJ4" s="15" t="s">
        <v>12</v>
      </c>
      <c r="SWK4" s="15" t="s">
        <v>12</v>
      </c>
      <c r="SWL4" s="15" t="s">
        <v>12</v>
      </c>
      <c r="SWM4" s="15" t="s">
        <v>12</v>
      </c>
      <c r="SWN4" s="15" t="s">
        <v>12</v>
      </c>
      <c r="SWO4" s="15" t="s">
        <v>12</v>
      </c>
      <c r="SWP4" s="15" t="s">
        <v>12</v>
      </c>
      <c r="SWQ4" s="15" t="s">
        <v>12</v>
      </c>
      <c r="SWR4" s="15" t="s">
        <v>12</v>
      </c>
      <c r="SWS4" s="15" t="s">
        <v>12</v>
      </c>
      <c r="SWT4" s="15" t="s">
        <v>12</v>
      </c>
      <c r="SWU4" s="15" t="s">
        <v>12</v>
      </c>
      <c r="SWV4" s="15" t="s">
        <v>12</v>
      </c>
      <c r="SWW4" s="15" t="s">
        <v>12</v>
      </c>
      <c r="SWX4" s="15" t="s">
        <v>12</v>
      </c>
      <c r="SWY4" s="15" t="s">
        <v>12</v>
      </c>
      <c r="SWZ4" s="15" t="s">
        <v>12</v>
      </c>
      <c r="SXA4" s="15" t="s">
        <v>12</v>
      </c>
      <c r="SXB4" s="15" t="s">
        <v>12</v>
      </c>
      <c r="SXC4" s="15" t="s">
        <v>12</v>
      </c>
      <c r="SXD4" s="15" t="s">
        <v>12</v>
      </c>
      <c r="SXE4" s="15" t="s">
        <v>12</v>
      </c>
      <c r="SXF4" s="15" t="s">
        <v>12</v>
      </c>
      <c r="SXG4" s="15" t="s">
        <v>12</v>
      </c>
      <c r="SXH4" s="15" t="s">
        <v>12</v>
      </c>
      <c r="SXI4" s="15" t="s">
        <v>12</v>
      </c>
      <c r="SXJ4" s="15" t="s">
        <v>12</v>
      </c>
      <c r="SXK4" s="15" t="s">
        <v>12</v>
      </c>
      <c r="SXL4" s="15" t="s">
        <v>12</v>
      </c>
      <c r="SXM4" s="15" t="s">
        <v>12</v>
      </c>
      <c r="SXN4" s="15" t="s">
        <v>12</v>
      </c>
      <c r="SXO4" s="15" t="s">
        <v>12</v>
      </c>
      <c r="SXP4" s="15" t="s">
        <v>12</v>
      </c>
      <c r="SXQ4" s="15" t="s">
        <v>12</v>
      </c>
      <c r="SXR4" s="15" t="s">
        <v>12</v>
      </c>
      <c r="SXS4" s="15" t="s">
        <v>12</v>
      </c>
      <c r="SXT4" s="15" t="s">
        <v>12</v>
      </c>
      <c r="SXU4" s="15" t="s">
        <v>12</v>
      </c>
      <c r="SXV4" s="15" t="s">
        <v>12</v>
      </c>
      <c r="SXW4" s="15" t="s">
        <v>12</v>
      </c>
      <c r="SXX4" s="15" t="s">
        <v>12</v>
      </c>
      <c r="SXY4" s="15" t="s">
        <v>12</v>
      </c>
      <c r="SXZ4" s="15" t="s">
        <v>12</v>
      </c>
      <c r="SYA4" s="15" t="s">
        <v>12</v>
      </c>
      <c r="SYB4" s="15" t="s">
        <v>12</v>
      </c>
      <c r="SYC4" s="15" t="s">
        <v>12</v>
      </c>
      <c r="SYD4" s="15" t="s">
        <v>12</v>
      </c>
      <c r="SYE4" s="15" t="s">
        <v>12</v>
      </c>
      <c r="SYF4" s="15" t="s">
        <v>12</v>
      </c>
      <c r="SYG4" s="15" t="s">
        <v>12</v>
      </c>
      <c r="SYH4" s="15" t="s">
        <v>12</v>
      </c>
      <c r="SYI4" s="15" t="s">
        <v>12</v>
      </c>
      <c r="SYJ4" s="15" t="s">
        <v>12</v>
      </c>
      <c r="SYK4" s="15" t="s">
        <v>12</v>
      </c>
      <c r="SYL4" s="15" t="s">
        <v>12</v>
      </c>
      <c r="SYM4" s="15" t="s">
        <v>12</v>
      </c>
      <c r="SYN4" s="15" t="s">
        <v>12</v>
      </c>
      <c r="SYO4" s="15" t="s">
        <v>12</v>
      </c>
      <c r="SYP4" s="15" t="s">
        <v>12</v>
      </c>
      <c r="SYQ4" s="15" t="s">
        <v>12</v>
      </c>
      <c r="SYR4" s="15" t="s">
        <v>12</v>
      </c>
      <c r="SYS4" s="15" t="s">
        <v>12</v>
      </c>
      <c r="SYT4" s="15" t="s">
        <v>12</v>
      </c>
      <c r="SYU4" s="15" t="s">
        <v>12</v>
      </c>
      <c r="SYV4" s="15" t="s">
        <v>12</v>
      </c>
      <c r="SYW4" s="15" t="s">
        <v>12</v>
      </c>
      <c r="SYX4" s="15" t="s">
        <v>12</v>
      </c>
      <c r="SYY4" s="15" t="s">
        <v>12</v>
      </c>
      <c r="SYZ4" s="15" t="s">
        <v>12</v>
      </c>
      <c r="SZA4" s="15" t="s">
        <v>12</v>
      </c>
      <c r="SZB4" s="15" t="s">
        <v>12</v>
      </c>
      <c r="SZC4" s="15" t="s">
        <v>12</v>
      </c>
      <c r="SZD4" s="15" t="s">
        <v>12</v>
      </c>
      <c r="SZE4" s="15" t="s">
        <v>12</v>
      </c>
      <c r="SZF4" s="15" t="s">
        <v>12</v>
      </c>
      <c r="SZG4" s="15" t="s">
        <v>12</v>
      </c>
      <c r="SZH4" s="15" t="s">
        <v>12</v>
      </c>
      <c r="SZI4" s="15" t="s">
        <v>12</v>
      </c>
      <c r="SZJ4" s="15" t="s">
        <v>12</v>
      </c>
      <c r="SZK4" s="15" t="s">
        <v>12</v>
      </c>
      <c r="SZL4" s="15" t="s">
        <v>12</v>
      </c>
      <c r="SZM4" s="15" t="s">
        <v>12</v>
      </c>
      <c r="SZN4" s="15" t="s">
        <v>12</v>
      </c>
      <c r="SZO4" s="15" t="s">
        <v>12</v>
      </c>
      <c r="SZP4" s="15" t="s">
        <v>12</v>
      </c>
      <c r="SZQ4" s="15" t="s">
        <v>12</v>
      </c>
      <c r="SZR4" s="15" t="s">
        <v>12</v>
      </c>
      <c r="SZS4" s="15" t="s">
        <v>12</v>
      </c>
      <c r="SZT4" s="15" t="s">
        <v>12</v>
      </c>
      <c r="SZU4" s="15" t="s">
        <v>12</v>
      </c>
      <c r="SZV4" s="15" t="s">
        <v>12</v>
      </c>
      <c r="SZW4" s="15" t="s">
        <v>12</v>
      </c>
      <c r="SZX4" s="15" t="s">
        <v>12</v>
      </c>
      <c r="SZY4" s="15" t="s">
        <v>12</v>
      </c>
      <c r="SZZ4" s="15" t="s">
        <v>12</v>
      </c>
      <c r="TAA4" s="15" t="s">
        <v>12</v>
      </c>
      <c r="TAB4" s="15" t="s">
        <v>12</v>
      </c>
      <c r="TAC4" s="15" t="s">
        <v>12</v>
      </c>
      <c r="TAD4" s="15" t="s">
        <v>12</v>
      </c>
      <c r="TAE4" s="15" t="s">
        <v>12</v>
      </c>
      <c r="TAF4" s="15" t="s">
        <v>12</v>
      </c>
      <c r="TAG4" s="15" t="s">
        <v>12</v>
      </c>
      <c r="TAH4" s="15" t="s">
        <v>12</v>
      </c>
      <c r="TAI4" s="15" t="s">
        <v>12</v>
      </c>
      <c r="TAJ4" s="15" t="s">
        <v>12</v>
      </c>
      <c r="TAK4" s="15" t="s">
        <v>12</v>
      </c>
      <c r="TAL4" s="15" t="s">
        <v>12</v>
      </c>
      <c r="TAM4" s="15" t="s">
        <v>12</v>
      </c>
      <c r="TAN4" s="15" t="s">
        <v>12</v>
      </c>
      <c r="TAO4" s="15" t="s">
        <v>12</v>
      </c>
      <c r="TAP4" s="15" t="s">
        <v>12</v>
      </c>
      <c r="TAQ4" s="15" t="s">
        <v>12</v>
      </c>
      <c r="TAR4" s="15" t="s">
        <v>12</v>
      </c>
      <c r="TAS4" s="15" t="s">
        <v>12</v>
      </c>
      <c r="TAT4" s="15" t="s">
        <v>12</v>
      </c>
      <c r="TAU4" s="15" t="s">
        <v>12</v>
      </c>
      <c r="TAV4" s="15" t="s">
        <v>12</v>
      </c>
      <c r="TAW4" s="15" t="s">
        <v>12</v>
      </c>
      <c r="TAX4" s="15" t="s">
        <v>12</v>
      </c>
      <c r="TAY4" s="15" t="s">
        <v>12</v>
      </c>
      <c r="TAZ4" s="15" t="s">
        <v>12</v>
      </c>
      <c r="TBA4" s="15" t="s">
        <v>12</v>
      </c>
      <c r="TBB4" s="15" t="s">
        <v>12</v>
      </c>
      <c r="TBC4" s="15" t="s">
        <v>12</v>
      </c>
      <c r="TBD4" s="15" t="s">
        <v>12</v>
      </c>
      <c r="TBE4" s="15" t="s">
        <v>12</v>
      </c>
      <c r="TBF4" s="15" t="s">
        <v>12</v>
      </c>
      <c r="TBG4" s="15" t="s">
        <v>12</v>
      </c>
      <c r="TBH4" s="15" t="s">
        <v>12</v>
      </c>
      <c r="TBI4" s="15" t="s">
        <v>12</v>
      </c>
      <c r="TBJ4" s="15" t="s">
        <v>12</v>
      </c>
      <c r="TBK4" s="15" t="s">
        <v>12</v>
      </c>
      <c r="TBL4" s="15" t="s">
        <v>12</v>
      </c>
      <c r="TBM4" s="15" t="s">
        <v>12</v>
      </c>
      <c r="TBN4" s="15" t="s">
        <v>12</v>
      </c>
      <c r="TBO4" s="15" t="s">
        <v>12</v>
      </c>
      <c r="TBP4" s="15" t="s">
        <v>12</v>
      </c>
      <c r="TBQ4" s="15" t="s">
        <v>12</v>
      </c>
      <c r="TBR4" s="15" t="s">
        <v>12</v>
      </c>
      <c r="TBS4" s="15" t="s">
        <v>12</v>
      </c>
      <c r="TBT4" s="15" t="s">
        <v>12</v>
      </c>
      <c r="TBU4" s="15" t="s">
        <v>12</v>
      </c>
      <c r="TBV4" s="15" t="s">
        <v>12</v>
      </c>
      <c r="TBW4" s="15" t="s">
        <v>12</v>
      </c>
      <c r="TBX4" s="15" t="s">
        <v>12</v>
      </c>
      <c r="TBY4" s="15" t="s">
        <v>12</v>
      </c>
      <c r="TBZ4" s="15" t="s">
        <v>12</v>
      </c>
      <c r="TCA4" s="15" t="s">
        <v>12</v>
      </c>
      <c r="TCB4" s="15" t="s">
        <v>12</v>
      </c>
      <c r="TCC4" s="15" t="s">
        <v>12</v>
      </c>
      <c r="TCD4" s="15" t="s">
        <v>12</v>
      </c>
      <c r="TCE4" s="15" t="s">
        <v>12</v>
      </c>
      <c r="TCF4" s="15" t="s">
        <v>12</v>
      </c>
      <c r="TCG4" s="15" t="s">
        <v>12</v>
      </c>
      <c r="TCH4" s="15" t="s">
        <v>12</v>
      </c>
      <c r="TCI4" s="15" t="s">
        <v>12</v>
      </c>
      <c r="TCJ4" s="15" t="s">
        <v>12</v>
      </c>
      <c r="TCK4" s="15" t="s">
        <v>12</v>
      </c>
      <c r="TCL4" s="15" t="s">
        <v>12</v>
      </c>
      <c r="TCM4" s="15" t="s">
        <v>12</v>
      </c>
      <c r="TCN4" s="15" t="s">
        <v>12</v>
      </c>
      <c r="TCO4" s="15" t="s">
        <v>12</v>
      </c>
      <c r="TCP4" s="15" t="s">
        <v>12</v>
      </c>
      <c r="TCQ4" s="15" t="s">
        <v>12</v>
      </c>
      <c r="TCR4" s="15" t="s">
        <v>12</v>
      </c>
      <c r="TCS4" s="15" t="s">
        <v>12</v>
      </c>
      <c r="TCT4" s="15" t="s">
        <v>12</v>
      </c>
      <c r="TCU4" s="15" t="s">
        <v>12</v>
      </c>
      <c r="TCV4" s="15" t="s">
        <v>12</v>
      </c>
      <c r="TCW4" s="15" t="s">
        <v>12</v>
      </c>
      <c r="TCX4" s="15" t="s">
        <v>12</v>
      </c>
      <c r="TCY4" s="15" t="s">
        <v>12</v>
      </c>
      <c r="TCZ4" s="15" t="s">
        <v>12</v>
      </c>
      <c r="TDA4" s="15" t="s">
        <v>12</v>
      </c>
      <c r="TDB4" s="15" t="s">
        <v>12</v>
      </c>
      <c r="TDC4" s="15" t="s">
        <v>12</v>
      </c>
      <c r="TDD4" s="15" t="s">
        <v>12</v>
      </c>
      <c r="TDE4" s="15" t="s">
        <v>12</v>
      </c>
      <c r="TDF4" s="15" t="s">
        <v>12</v>
      </c>
      <c r="TDG4" s="15" t="s">
        <v>12</v>
      </c>
      <c r="TDH4" s="15" t="s">
        <v>12</v>
      </c>
      <c r="TDI4" s="15" t="s">
        <v>12</v>
      </c>
      <c r="TDJ4" s="15" t="s">
        <v>12</v>
      </c>
      <c r="TDK4" s="15" t="s">
        <v>12</v>
      </c>
      <c r="TDL4" s="15" t="s">
        <v>12</v>
      </c>
      <c r="TDM4" s="15" t="s">
        <v>12</v>
      </c>
      <c r="TDN4" s="15" t="s">
        <v>12</v>
      </c>
      <c r="TDO4" s="15" t="s">
        <v>12</v>
      </c>
      <c r="TDP4" s="15" t="s">
        <v>12</v>
      </c>
      <c r="TDQ4" s="15" t="s">
        <v>12</v>
      </c>
      <c r="TDR4" s="15" t="s">
        <v>12</v>
      </c>
      <c r="TDS4" s="15" t="s">
        <v>12</v>
      </c>
      <c r="TDT4" s="15" t="s">
        <v>12</v>
      </c>
      <c r="TDU4" s="15" t="s">
        <v>12</v>
      </c>
      <c r="TDV4" s="15" t="s">
        <v>12</v>
      </c>
      <c r="TDW4" s="15" t="s">
        <v>12</v>
      </c>
      <c r="TDX4" s="15" t="s">
        <v>12</v>
      </c>
      <c r="TDY4" s="15" t="s">
        <v>12</v>
      </c>
      <c r="TDZ4" s="15" t="s">
        <v>12</v>
      </c>
      <c r="TEA4" s="15" t="s">
        <v>12</v>
      </c>
      <c r="TEB4" s="15" t="s">
        <v>12</v>
      </c>
      <c r="TEC4" s="15" t="s">
        <v>12</v>
      </c>
      <c r="TED4" s="15" t="s">
        <v>12</v>
      </c>
      <c r="TEE4" s="15" t="s">
        <v>12</v>
      </c>
      <c r="TEF4" s="15" t="s">
        <v>12</v>
      </c>
      <c r="TEG4" s="15" t="s">
        <v>12</v>
      </c>
      <c r="TEH4" s="15" t="s">
        <v>12</v>
      </c>
      <c r="TEI4" s="15" t="s">
        <v>12</v>
      </c>
      <c r="TEJ4" s="15" t="s">
        <v>12</v>
      </c>
      <c r="TEK4" s="15" t="s">
        <v>12</v>
      </c>
      <c r="TEL4" s="15" t="s">
        <v>12</v>
      </c>
      <c r="TEM4" s="15" t="s">
        <v>12</v>
      </c>
      <c r="TEN4" s="15" t="s">
        <v>12</v>
      </c>
      <c r="TEO4" s="15" t="s">
        <v>12</v>
      </c>
      <c r="TEP4" s="15" t="s">
        <v>12</v>
      </c>
      <c r="TEQ4" s="15" t="s">
        <v>12</v>
      </c>
      <c r="TER4" s="15" t="s">
        <v>12</v>
      </c>
      <c r="TES4" s="15" t="s">
        <v>12</v>
      </c>
      <c r="TET4" s="15" t="s">
        <v>12</v>
      </c>
      <c r="TEU4" s="15" t="s">
        <v>12</v>
      </c>
      <c r="TEV4" s="15" t="s">
        <v>12</v>
      </c>
      <c r="TEW4" s="15" t="s">
        <v>12</v>
      </c>
      <c r="TEX4" s="15" t="s">
        <v>12</v>
      </c>
      <c r="TEY4" s="15" t="s">
        <v>12</v>
      </c>
      <c r="TEZ4" s="15" t="s">
        <v>12</v>
      </c>
      <c r="TFA4" s="15" t="s">
        <v>12</v>
      </c>
      <c r="TFB4" s="15" t="s">
        <v>12</v>
      </c>
      <c r="TFC4" s="15" t="s">
        <v>12</v>
      </c>
      <c r="TFD4" s="15" t="s">
        <v>12</v>
      </c>
      <c r="TFE4" s="15" t="s">
        <v>12</v>
      </c>
      <c r="TFF4" s="15" t="s">
        <v>12</v>
      </c>
      <c r="TFG4" s="15" t="s">
        <v>12</v>
      </c>
      <c r="TFH4" s="15" t="s">
        <v>12</v>
      </c>
      <c r="TFI4" s="15" t="s">
        <v>12</v>
      </c>
      <c r="TFJ4" s="15" t="s">
        <v>12</v>
      </c>
      <c r="TFK4" s="15" t="s">
        <v>12</v>
      </c>
      <c r="TFL4" s="15" t="s">
        <v>12</v>
      </c>
      <c r="TFM4" s="15" t="s">
        <v>12</v>
      </c>
      <c r="TFN4" s="15" t="s">
        <v>12</v>
      </c>
      <c r="TFO4" s="15" t="s">
        <v>12</v>
      </c>
      <c r="TFP4" s="15" t="s">
        <v>12</v>
      </c>
      <c r="TFQ4" s="15" t="s">
        <v>12</v>
      </c>
      <c r="TFR4" s="15" t="s">
        <v>12</v>
      </c>
      <c r="TFS4" s="15" t="s">
        <v>12</v>
      </c>
      <c r="TFT4" s="15" t="s">
        <v>12</v>
      </c>
      <c r="TFU4" s="15" t="s">
        <v>12</v>
      </c>
      <c r="TFV4" s="15" t="s">
        <v>12</v>
      </c>
      <c r="TFW4" s="15" t="s">
        <v>12</v>
      </c>
      <c r="TFX4" s="15" t="s">
        <v>12</v>
      </c>
      <c r="TFY4" s="15" t="s">
        <v>12</v>
      </c>
      <c r="TFZ4" s="15" t="s">
        <v>12</v>
      </c>
      <c r="TGA4" s="15" t="s">
        <v>12</v>
      </c>
      <c r="TGB4" s="15" t="s">
        <v>12</v>
      </c>
      <c r="TGC4" s="15" t="s">
        <v>12</v>
      </c>
      <c r="TGD4" s="15" t="s">
        <v>12</v>
      </c>
      <c r="TGE4" s="15" t="s">
        <v>12</v>
      </c>
      <c r="TGF4" s="15" t="s">
        <v>12</v>
      </c>
      <c r="TGG4" s="15" t="s">
        <v>12</v>
      </c>
      <c r="TGH4" s="15" t="s">
        <v>12</v>
      </c>
      <c r="TGI4" s="15" t="s">
        <v>12</v>
      </c>
      <c r="TGJ4" s="15" t="s">
        <v>12</v>
      </c>
      <c r="TGK4" s="15" t="s">
        <v>12</v>
      </c>
      <c r="TGL4" s="15" t="s">
        <v>12</v>
      </c>
      <c r="TGM4" s="15" t="s">
        <v>12</v>
      </c>
      <c r="TGN4" s="15" t="s">
        <v>12</v>
      </c>
      <c r="TGO4" s="15" t="s">
        <v>12</v>
      </c>
      <c r="TGP4" s="15" t="s">
        <v>12</v>
      </c>
      <c r="TGQ4" s="15" t="s">
        <v>12</v>
      </c>
      <c r="TGR4" s="15" t="s">
        <v>12</v>
      </c>
      <c r="TGS4" s="15" t="s">
        <v>12</v>
      </c>
      <c r="TGT4" s="15" t="s">
        <v>12</v>
      </c>
      <c r="TGU4" s="15" t="s">
        <v>12</v>
      </c>
      <c r="TGV4" s="15" t="s">
        <v>12</v>
      </c>
      <c r="TGW4" s="15" t="s">
        <v>12</v>
      </c>
      <c r="TGX4" s="15" t="s">
        <v>12</v>
      </c>
      <c r="TGY4" s="15" t="s">
        <v>12</v>
      </c>
      <c r="TGZ4" s="15" t="s">
        <v>12</v>
      </c>
      <c r="THA4" s="15" t="s">
        <v>12</v>
      </c>
      <c r="THB4" s="15" t="s">
        <v>12</v>
      </c>
      <c r="THC4" s="15" t="s">
        <v>12</v>
      </c>
      <c r="THD4" s="15" t="s">
        <v>12</v>
      </c>
      <c r="THE4" s="15" t="s">
        <v>12</v>
      </c>
      <c r="THF4" s="15" t="s">
        <v>12</v>
      </c>
      <c r="THG4" s="15" t="s">
        <v>12</v>
      </c>
      <c r="THH4" s="15" t="s">
        <v>12</v>
      </c>
      <c r="THI4" s="15" t="s">
        <v>12</v>
      </c>
      <c r="THJ4" s="15" t="s">
        <v>12</v>
      </c>
      <c r="THK4" s="15" t="s">
        <v>12</v>
      </c>
      <c r="THL4" s="15" t="s">
        <v>12</v>
      </c>
      <c r="THM4" s="15" t="s">
        <v>12</v>
      </c>
      <c r="THN4" s="15" t="s">
        <v>12</v>
      </c>
      <c r="THO4" s="15" t="s">
        <v>12</v>
      </c>
      <c r="THP4" s="15" t="s">
        <v>12</v>
      </c>
      <c r="THQ4" s="15" t="s">
        <v>12</v>
      </c>
      <c r="THR4" s="15" t="s">
        <v>12</v>
      </c>
      <c r="THS4" s="15" t="s">
        <v>12</v>
      </c>
      <c r="THT4" s="15" t="s">
        <v>12</v>
      </c>
      <c r="THU4" s="15" t="s">
        <v>12</v>
      </c>
      <c r="THV4" s="15" t="s">
        <v>12</v>
      </c>
      <c r="THW4" s="15" t="s">
        <v>12</v>
      </c>
      <c r="THX4" s="15" t="s">
        <v>12</v>
      </c>
      <c r="THY4" s="15" t="s">
        <v>12</v>
      </c>
      <c r="THZ4" s="15" t="s">
        <v>12</v>
      </c>
      <c r="TIA4" s="15" t="s">
        <v>12</v>
      </c>
      <c r="TIB4" s="15" t="s">
        <v>12</v>
      </c>
      <c r="TIC4" s="15" t="s">
        <v>12</v>
      </c>
      <c r="TID4" s="15" t="s">
        <v>12</v>
      </c>
      <c r="TIE4" s="15" t="s">
        <v>12</v>
      </c>
      <c r="TIF4" s="15" t="s">
        <v>12</v>
      </c>
      <c r="TIG4" s="15" t="s">
        <v>12</v>
      </c>
      <c r="TIH4" s="15" t="s">
        <v>12</v>
      </c>
      <c r="TII4" s="15" t="s">
        <v>12</v>
      </c>
      <c r="TIJ4" s="15" t="s">
        <v>12</v>
      </c>
      <c r="TIK4" s="15" t="s">
        <v>12</v>
      </c>
      <c r="TIL4" s="15" t="s">
        <v>12</v>
      </c>
      <c r="TIM4" s="15" t="s">
        <v>12</v>
      </c>
      <c r="TIN4" s="15" t="s">
        <v>12</v>
      </c>
      <c r="TIO4" s="15" t="s">
        <v>12</v>
      </c>
      <c r="TIP4" s="15" t="s">
        <v>12</v>
      </c>
      <c r="TIQ4" s="15" t="s">
        <v>12</v>
      </c>
      <c r="TIR4" s="15" t="s">
        <v>12</v>
      </c>
      <c r="TIS4" s="15" t="s">
        <v>12</v>
      </c>
      <c r="TIT4" s="15" t="s">
        <v>12</v>
      </c>
      <c r="TIU4" s="15" t="s">
        <v>12</v>
      </c>
      <c r="TIV4" s="15" t="s">
        <v>12</v>
      </c>
      <c r="TIW4" s="15" t="s">
        <v>12</v>
      </c>
      <c r="TIX4" s="15" t="s">
        <v>12</v>
      </c>
      <c r="TIY4" s="15" t="s">
        <v>12</v>
      </c>
      <c r="TIZ4" s="15" t="s">
        <v>12</v>
      </c>
      <c r="TJA4" s="15" t="s">
        <v>12</v>
      </c>
      <c r="TJB4" s="15" t="s">
        <v>12</v>
      </c>
      <c r="TJC4" s="15" t="s">
        <v>12</v>
      </c>
      <c r="TJD4" s="15" t="s">
        <v>12</v>
      </c>
      <c r="TJE4" s="15" t="s">
        <v>12</v>
      </c>
      <c r="TJF4" s="15" t="s">
        <v>12</v>
      </c>
      <c r="TJG4" s="15" t="s">
        <v>12</v>
      </c>
      <c r="TJH4" s="15" t="s">
        <v>12</v>
      </c>
      <c r="TJI4" s="15" t="s">
        <v>12</v>
      </c>
      <c r="TJJ4" s="15" t="s">
        <v>12</v>
      </c>
      <c r="TJK4" s="15" t="s">
        <v>12</v>
      </c>
      <c r="TJL4" s="15" t="s">
        <v>12</v>
      </c>
      <c r="TJM4" s="15" t="s">
        <v>12</v>
      </c>
      <c r="TJN4" s="15" t="s">
        <v>12</v>
      </c>
      <c r="TJO4" s="15" t="s">
        <v>12</v>
      </c>
      <c r="TJP4" s="15" t="s">
        <v>12</v>
      </c>
      <c r="TJQ4" s="15" t="s">
        <v>12</v>
      </c>
      <c r="TJR4" s="15" t="s">
        <v>12</v>
      </c>
      <c r="TJS4" s="15" t="s">
        <v>12</v>
      </c>
      <c r="TJT4" s="15" t="s">
        <v>12</v>
      </c>
      <c r="TJU4" s="15" t="s">
        <v>12</v>
      </c>
      <c r="TJV4" s="15" t="s">
        <v>12</v>
      </c>
      <c r="TJW4" s="15" t="s">
        <v>12</v>
      </c>
      <c r="TJX4" s="15" t="s">
        <v>12</v>
      </c>
      <c r="TJY4" s="15" t="s">
        <v>12</v>
      </c>
      <c r="TJZ4" s="15" t="s">
        <v>12</v>
      </c>
      <c r="TKA4" s="15" t="s">
        <v>12</v>
      </c>
      <c r="TKB4" s="15" t="s">
        <v>12</v>
      </c>
      <c r="TKC4" s="15" t="s">
        <v>12</v>
      </c>
      <c r="TKD4" s="15" t="s">
        <v>12</v>
      </c>
      <c r="TKE4" s="15" t="s">
        <v>12</v>
      </c>
      <c r="TKF4" s="15" t="s">
        <v>12</v>
      </c>
      <c r="TKG4" s="15" t="s">
        <v>12</v>
      </c>
      <c r="TKH4" s="15" t="s">
        <v>12</v>
      </c>
      <c r="TKI4" s="15" t="s">
        <v>12</v>
      </c>
      <c r="TKJ4" s="15" t="s">
        <v>12</v>
      </c>
      <c r="TKK4" s="15" t="s">
        <v>12</v>
      </c>
      <c r="TKL4" s="15" t="s">
        <v>12</v>
      </c>
      <c r="TKM4" s="15" t="s">
        <v>12</v>
      </c>
      <c r="TKN4" s="15" t="s">
        <v>12</v>
      </c>
      <c r="TKO4" s="15" t="s">
        <v>12</v>
      </c>
      <c r="TKP4" s="15" t="s">
        <v>12</v>
      </c>
      <c r="TKQ4" s="15" t="s">
        <v>12</v>
      </c>
      <c r="TKR4" s="15" t="s">
        <v>12</v>
      </c>
      <c r="TKS4" s="15" t="s">
        <v>12</v>
      </c>
      <c r="TKT4" s="15" t="s">
        <v>12</v>
      </c>
      <c r="TKU4" s="15" t="s">
        <v>12</v>
      </c>
      <c r="TKV4" s="15" t="s">
        <v>12</v>
      </c>
      <c r="TKW4" s="15" t="s">
        <v>12</v>
      </c>
      <c r="TKX4" s="15" t="s">
        <v>12</v>
      </c>
      <c r="TKY4" s="15" t="s">
        <v>12</v>
      </c>
      <c r="TKZ4" s="15" t="s">
        <v>12</v>
      </c>
      <c r="TLA4" s="15" t="s">
        <v>12</v>
      </c>
      <c r="TLB4" s="15" t="s">
        <v>12</v>
      </c>
      <c r="TLC4" s="15" t="s">
        <v>12</v>
      </c>
      <c r="TLD4" s="15" t="s">
        <v>12</v>
      </c>
      <c r="TLE4" s="15" t="s">
        <v>12</v>
      </c>
      <c r="TLF4" s="15" t="s">
        <v>12</v>
      </c>
      <c r="TLG4" s="15" t="s">
        <v>12</v>
      </c>
      <c r="TLH4" s="15" t="s">
        <v>12</v>
      </c>
      <c r="TLI4" s="15" t="s">
        <v>12</v>
      </c>
      <c r="TLJ4" s="15" t="s">
        <v>12</v>
      </c>
      <c r="TLK4" s="15" t="s">
        <v>12</v>
      </c>
      <c r="TLL4" s="15" t="s">
        <v>12</v>
      </c>
      <c r="TLM4" s="15" t="s">
        <v>12</v>
      </c>
      <c r="TLN4" s="15" t="s">
        <v>12</v>
      </c>
      <c r="TLO4" s="15" t="s">
        <v>12</v>
      </c>
      <c r="TLP4" s="15" t="s">
        <v>12</v>
      </c>
      <c r="TLQ4" s="15" t="s">
        <v>12</v>
      </c>
      <c r="TLR4" s="15" t="s">
        <v>12</v>
      </c>
      <c r="TLS4" s="15" t="s">
        <v>12</v>
      </c>
      <c r="TLT4" s="15" t="s">
        <v>12</v>
      </c>
      <c r="TLU4" s="15" t="s">
        <v>12</v>
      </c>
      <c r="TLV4" s="15" t="s">
        <v>12</v>
      </c>
      <c r="TLW4" s="15" t="s">
        <v>12</v>
      </c>
      <c r="TLX4" s="15" t="s">
        <v>12</v>
      </c>
      <c r="TLY4" s="15" t="s">
        <v>12</v>
      </c>
      <c r="TLZ4" s="15" t="s">
        <v>12</v>
      </c>
      <c r="TMA4" s="15" t="s">
        <v>12</v>
      </c>
      <c r="TMB4" s="15" t="s">
        <v>12</v>
      </c>
      <c r="TMC4" s="15" t="s">
        <v>12</v>
      </c>
      <c r="TMD4" s="15" t="s">
        <v>12</v>
      </c>
      <c r="TME4" s="15" t="s">
        <v>12</v>
      </c>
      <c r="TMF4" s="15" t="s">
        <v>12</v>
      </c>
      <c r="TMG4" s="15" t="s">
        <v>12</v>
      </c>
      <c r="TMH4" s="15" t="s">
        <v>12</v>
      </c>
      <c r="TMI4" s="15" t="s">
        <v>12</v>
      </c>
      <c r="TMJ4" s="15" t="s">
        <v>12</v>
      </c>
      <c r="TMK4" s="15" t="s">
        <v>12</v>
      </c>
      <c r="TML4" s="15" t="s">
        <v>12</v>
      </c>
      <c r="TMM4" s="15" t="s">
        <v>12</v>
      </c>
      <c r="TMN4" s="15" t="s">
        <v>12</v>
      </c>
      <c r="TMO4" s="15" t="s">
        <v>12</v>
      </c>
      <c r="TMP4" s="15" t="s">
        <v>12</v>
      </c>
      <c r="TMQ4" s="15" t="s">
        <v>12</v>
      </c>
      <c r="TMR4" s="15" t="s">
        <v>12</v>
      </c>
      <c r="TMS4" s="15" t="s">
        <v>12</v>
      </c>
      <c r="TMT4" s="15" t="s">
        <v>12</v>
      </c>
      <c r="TMU4" s="15" t="s">
        <v>12</v>
      </c>
      <c r="TMV4" s="15" t="s">
        <v>12</v>
      </c>
      <c r="TMW4" s="15" t="s">
        <v>12</v>
      </c>
      <c r="TMX4" s="15" t="s">
        <v>12</v>
      </c>
      <c r="TMY4" s="15" t="s">
        <v>12</v>
      </c>
      <c r="TMZ4" s="15" t="s">
        <v>12</v>
      </c>
      <c r="TNA4" s="15" t="s">
        <v>12</v>
      </c>
      <c r="TNB4" s="15" t="s">
        <v>12</v>
      </c>
      <c r="TNC4" s="15" t="s">
        <v>12</v>
      </c>
      <c r="TND4" s="15" t="s">
        <v>12</v>
      </c>
      <c r="TNE4" s="15" t="s">
        <v>12</v>
      </c>
      <c r="TNF4" s="15" t="s">
        <v>12</v>
      </c>
      <c r="TNG4" s="15" t="s">
        <v>12</v>
      </c>
      <c r="TNH4" s="15" t="s">
        <v>12</v>
      </c>
      <c r="TNI4" s="15" t="s">
        <v>12</v>
      </c>
      <c r="TNJ4" s="15" t="s">
        <v>12</v>
      </c>
      <c r="TNK4" s="15" t="s">
        <v>12</v>
      </c>
      <c r="TNL4" s="15" t="s">
        <v>12</v>
      </c>
      <c r="TNM4" s="15" t="s">
        <v>12</v>
      </c>
      <c r="TNN4" s="15" t="s">
        <v>12</v>
      </c>
      <c r="TNO4" s="15" t="s">
        <v>12</v>
      </c>
      <c r="TNP4" s="15" t="s">
        <v>12</v>
      </c>
      <c r="TNQ4" s="15" t="s">
        <v>12</v>
      </c>
      <c r="TNR4" s="15" t="s">
        <v>12</v>
      </c>
      <c r="TNS4" s="15" t="s">
        <v>12</v>
      </c>
      <c r="TNT4" s="15" t="s">
        <v>12</v>
      </c>
      <c r="TNU4" s="15" t="s">
        <v>12</v>
      </c>
      <c r="TNV4" s="15" t="s">
        <v>12</v>
      </c>
      <c r="TNW4" s="15" t="s">
        <v>12</v>
      </c>
      <c r="TNX4" s="15" t="s">
        <v>12</v>
      </c>
      <c r="TNY4" s="15" t="s">
        <v>12</v>
      </c>
      <c r="TNZ4" s="15" t="s">
        <v>12</v>
      </c>
      <c r="TOA4" s="15" t="s">
        <v>12</v>
      </c>
      <c r="TOB4" s="15" t="s">
        <v>12</v>
      </c>
      <c r="TOC4" s="15" t="s">
        <v>12</v>
      </c>
      <c r="TOD4" s="15" t="s">
        <v>12</v>
      </c>
      <c r="TOE4" s="15" t="s">
        <v>12</v>
      </c>
      <c r="TOF4" s="15" t="s">
        <v>12</v>
      </c>
      <c r="TOG4" s="15" t="s">
        <v>12</v>
      </c>
      <c r="TOH4" s="15" t="s">
        <v>12</v>
      </c>
      <c r="TOI4" s="15" t="s">
        <v>12</v>
      </c>
      <c r="TOJ4" s="15" t="s">
        <v>12</v>
      </c>
      <c r="TOK4" s="15" t="s">
        <v>12</v>
      </c>
      <c r="TOL4" s="15" t="s">
        <v>12</v>
      </c>
      <c r="TOM4" s="15" t="s">
        <v>12</v>
      </c>
      <c r="TON4" s="15" t="s">
        <v>12</v>
      </c>
      <c r="TOO4" s="15" t="s">
        <v>12</v>
      </c>
      <c r="TOP4" s="15" t="s">
        <v>12</v>
      </c>
      <c r="TOQ4" s="15" t="s">
        <v>12</v>
      </c>
      <c r="TOR4" s="15" t="s">
        <v>12</v>
      </c>
      <c r="TOS4" s="15" t="s">
        <v>12</v>
      </c>
      <c r="TOT4" s="15" t="s">
        <v>12</v>
      </c>
      <c r="TOU4" s="15" t="s">
        <v>12</v>
      </c>
      <c r="TOV4" s="15" t="s">
        <v>12</v>
      </c>
      <c r="TOW4" s="15" t="s">
        <v>12</v>
      </c>
      <c r="TOX4" s="15" t="s">
        <v>12</v>
      </c>
      <c r="TOY4" s="15" t="s">
        <v>12</v>
      </c>
      <c r="TOZ4" s="15" t="s">
        <v>12</v>
      </c>
      <c r="TPA4" s="15" t="s">
        <v>12</v>
      </c>
      <c r="TPB4" s="15" t="s">
        <v>12</v>
      </c>
      <c r="TPC4" s="15" t="s">
        <v>12</v>
      </c>
      <c r="TPD4" s="15" t="s">
        <v>12</v>
      </c>
      <c r="TPE4" s="15" t="s">
        <v>12</v>
      </c>
      <c r="TPF4" s="15" t="s">
        <v>12</v>
      </c>
      <c r="TPG4" s="15" t="s">
        <v>12</v>
      </c>
      <c r="TPH4" s="15" t="s">
        <v>12</v>
      </c>
      <c r="TPI4" s="15" t="s">
        <v>12</v>
      </c>
      <c r="TPJ4" s="15" t="s">
        <v>12</v>
      </c>
      <c r="TPK4" s="15" t="s">
        <v>12</v>
      </c>
      <c r="TPL4" s="15" t="s">
        <v>12</v>
      </c>
      <c r="TPM4" s="15" t="s">
        <v>12</v>
      </c>
      <c r="TPN4" s="15" t="s">
        <v>12</v>
      </c>
      <c r="TPO4" s="15" t="s">
        <v>12</v>
      </c>
      <c r="TPP4" s="15" t="s">
        <v>12</v>
      </c>
      <c r="TPQ4" s="15" t="s">
        <v>12</v>
      </c>
      <c r="TPR4" s="15" t="s">
        <v>12</v>
      </c>
      <c r="TPS4" s="15" t="s">
        <v>12</v>
      </c>
      <c r="TPT4" s="15" t="s">
        <v>12</v>
      </c>
      <c r="TPU4" s="15" t="s">
        <v>12</v>
      </c>
      <c r="TPV4" s="15" t="s">
        <v>12</v>
      </c>
      <c r="TPW4" s="15" t="s">
        <v>12</v>
      </c>
      <c r="TPX4" s="15" t="s">
        <v>12</v>
      </c>
      <c r="TPY4" s="15" t="s">
        <v>12</v>
      </c>
      <c r="TPZ4" s="15" t="s">
        <v>12</v>
      </c>
      <c r="TQA4" s="15" t="s">
        <v>12</v>
      </c>
      <c r="TQB4" s="15" t="s">
        <v>12</v>
      </c>
      <c r="TQC4" s="15" t="s">
        <v>12</v>
      </c>
      <c r="TQD4" s="15" t="s">
        <v>12</v>
      </c>
      <c r="TQE4" s="15" t="s">
        <v>12</v>
      </c>
      <c r="TQF4" s="15" t="s">
        <v>12</v>
      </c>
      <c r="TQG4" s="15" t="s">
        <v>12</v>
      </c>
      <c r="TQH4" s="15" t="s">
        <v>12</v>
      </c>
      <c r="TQI4" s="15" t="s">
        <v>12</v>
      </c>
      <c r="TQJ4" s="15" t="s">
        <v>12</v>
      </c>
      <c r="TQK4" s="15" t="s">
        <v>12</v>
      </c>
      <c r="TQL4" s="15" t="s">
        <v>12</v>
      </c>
      <c r="TQM4" s="15" t="s">
        <v>12</v>
      </c>
      <c r="TQN4" s="15" t="s">
        <v>12</v>
      </c>
      <c r="TQO4" s="15" t="s">
        <v>12</v>
      </c>
      <c r="TQP4" s="15" t="s">
        <v>12</v>
      </c>
      <c r="TQQ4" s="15" t="s">
        <v>12</v>
      </c>
      <c r="TQR4" s="15" t="s">
        <v>12</v>
      </c>
      <c r="TQS4" s="15" t="s">
        <v>12</v>
      </c>
      <c r="TQT4" s="15" t="s">
        <v>12</v>
      </c>
      <c r="TQU4" s="15" t="s">
        <v>12</v>
      </c>
      <c r="TQV4" s="15" t="s">
        <v>12</v>
      </c>
      <c r="TQW4" s="15" t="s">
        <v>12</v>
      </c>
      <c r="TQX4" s="15" t="s">
        <v>12</v>
      </c>
      <c r="TQY4" s="15" t="s">
        <v>12</v>
      </c>
      <c r="TQZ4" s="15" t="s">
        <v>12</v>
      </c>
      <c r="TRA4" s="15" t="s">
        <v>12</v>
      </c>
      <c r="TRB4" s="15" t="s">
        <v>12</v>
      </c>
      <c r="TRC4" s="15" t="s">
        <v>12</v>
      </c>
      <c r="TRD4" s="15" t="s">
        <v>12</v>
      </c>
      <c r="TRE4" s="15" t="s">
        <v>12</v>
      </c>
      <c r="TRF4" s="15" t="s">
        <v>12</v>
      </c>
      <c r="TRG4" s="15" t="s">
        <v>12</v>
      </c>
      <c r="TRH4" s="15" t="s">
        <v>12</v>
      </c>
      <c r="TRI4" s="15" t="s">
        <v>12</v>
      </c>
      <c r="TRJ4" s="15" t="s">
        <v>12</v>
      </c>
      <c r="TRK4" s="15" t="s">
        <v>12</v>
      </c>
      <c r="TRL4" s="15" t="s">
        <v>12</v>
      </c>
      <c r="TRM4" s="15" t="s">
        <v>12</v>
      </c>
      <c r="TRN4" s="15" t="s">
        <v>12</v>
      </c>
      <c r="TRO4" s="15" t="s">
        <v>12</v>
      </c>
      <c r="TRP4" s="15" t="s">
        <v>12</v>
      </c>
      <c r="TRQ4" s="15" t="s">
        <v>12</v>
      </c>
      <c r="TRR4" s="15" t="s">
        <v>12</v>
      </c>
      <c r="TRS4" s="15" t="s">
        <v>12</v>
      </c>
      <c r="TRT4" s="15" t="s">
        <v>12</v>
      </c>
      <c r="TRU4" s="15" t="s">
        <v>12</v>
      </c>
      <c r="TRV4" s="15" t="s">
        <v>12</v>
      </c>
      <c r="TRW4" s="15" t="s">
        <v>12</v>
      </c>
      <c r="TRX4" s="15" t="s">
        <v>12</v>
      </c>
      <c r="TRY4" s="15" t="s">
        <v>12</v>
      </c>
      <c r="TRZ4" s="15" t="s">
        <v>12</v>
      </c>
      <c r="TSA4" s="15" t="s">
        <v>12</v>
      </c>
      <c r="TSB4" s="15" t="s">
        <v>12</v>
      </c>
      <c r="TSC4" s="15" t="s">
        <v>12</v>
      </c>
      <c r="TSD4" s="15" t="s">
        <v>12</v>
      </c>
      <c r="TSE4" s="15" t="s">
        <v>12</v>
      </c>
      <c r="TSF4" s="15" t="s">
        <v>12</v>
      </c>
      <c r="TSG4" s="15" t="s">
        <v>12</v>
      </c>
      <c r="TSH4" s="15" t="s">
        <v>12</v>
      </c>
      <c r="TSI4" s="15" t="s">
        <v>12</v>
      </c>
      <c r="TSJ4" s="15" t="s">
        <v>12</v>
      </c>
      <c r="TSK4" s="15" t="s">
        <v>12</v>
      </c>
      <c r="TSL4" s="15" t="s">
        <v>12</v>
      </c>
      <c r="TSM4" s="15" t="s">
        <v>12</v>
      </c>
      <c r="TSN4" s="15" t="s">
        <v>12</v>
      </c>
      <c r="TSO4" s="15" t="s">
        <v>12</v>
      </c>
      <c r="TSP4" s="15" t="s">
        <v>12</v>
      </c>
      <c r="TSQ4" s="15" t="s">
        <v>12</v>
      </c>
      <c r="TSR4" s="15" t="s">
        <v>12</v>
      </c>
      <c r="TSS4" s="15" t="s">
        <v>12</v>
      </c>
      <c r="TST4" s="15" t="s">
        <v>12</v>
      </c>
      <c r="TSU4" s="15" t="s">
        <v>12</v>
      </c>
      <c r="TSV4" s="15" t="s">
        <v>12</v>
      </c>
      <c r="TSW4" s="15" t="s">
        <v>12</v>
      </c>
      <c r="TSX4" s="15" t="s">
        <v>12</v>
      </c>
      <c r="TSY4" s="15" t="s">
        <v>12</v>
      </c>
      <c r="TSZ4" s="15" t="s">
        <v>12</v>
      </c>
      <c r="TTA4" s="15" t="s">
        <v>12</v>
      </c>
      <c r="TTB4" s="15" t="s">
        <v>12</v>
      </c>
      <c r="TTC4" s="15" t="s">
        <v>12</v>
      </c>
      <c r="TTD4" s="15" t="s">
        <v>12</v>
      </c>
      <c r="TTE4" s="15" t="s">
        <v>12</v>
      </c>
      <c r="TTF4" s="15" t="s">
        <v>12</v>
      </c>
      <c r="TTG4" s="15" t="s">
        <v>12</v>
      </c>
      <c r="TTH4" s="15" t="s">
        <v>12</v>
      </c>
      <c r="TTI4" s="15" t="s">
        <v>12</v>
      </c>
      <c r="TTJ4" s="15" t="s">
        <v>12</v>
      </c>
      <c r="TTK4" s="15" t="s">
        <v>12</v>
      </c>
      <c r="TTL4" s="15" t="s">
        <v>12</v>
      </c>
      <c r="TTM4" s="15" t="s">
        <v>12</v>
      </c>
      <c r="TTN4" s="15" t="s">
        <v>12</v>
      </c>
      <c r="TTO4" s="15" t="s">
        <v>12</v>
      </c>
      <c r="TTP4" s="15" t="s">
        <v>12</v>
      </c>
      <c r="TTQ4" s="15" t="s">
        <v>12</v>
      </c>
      <c r="TTR4" s="15" t="s">
        <v>12</v>
      </c>
      <c r="TTS4" s="15" t="s">
        <v>12</v>
      </c>
      <c r="TTT4" s="15" t="s">
        <v>12</v>
      </c>
      <c r="TTU4" s="15" t="s">
        <v>12</v>
      </c>
      <c r="TTV4" s="15" t="s">
        <v>12</v>
      </c>
      <c r="TTW4" s="15" t="s">
        <v>12</v>
      </c>
      <c r="TTX4" s="15" t="s">
        <v>12</v>
      </c>
      <c r="TTY4" s="15" t="s">
        <v>12</v>
      </c>
      <c r="TTZ4" s="15" t="s">
        <v>12</v>
      </c>
      <c r="TUA4" s="15" t="s">
        <v>12</v>
      </c>
      <c r="TUB4" s="15" t="s">
        <v>12</v>
      </c>
      <c r="TUC4" s="15" t="s">
        <v>12</v>
      </c>
      <c r="TUD4" s="15" t="s">
        <v>12</v>
      </c>
      <c r="TUE4" s="15" t="s">
        <v>12</v>
      </c>
      <c r="TUF4" s="15" t="s">
        <v>12</v>
      </c>
      <c r="TUG4" s="15" t="s">
        <v>12</v>
      </c>
      <c r="TUH4" s="15" t="s">
        <v>12</v>
      </c>
      <c r="TUI4" s="15" t="s">
        <v>12</v>
      </c>
      <c r="TUJ4" s="15" t="s">
        <v>12</v>
      </c>
      <c r="TUK4" s="15" t="s">
        <v>12</v>
      </c>
      <c r="TUL4" s="15" t="s">
        <v>12</v>
      </c>
      <c r="TUM4" s="15" t="s">
        <v>12</v>
      </c>
      <c r="TUN4" s="15" t="s">
        <v>12</v>
      </c>
      <c r="TUO4" s="15" t="s">
        <v>12</v>
      </c>
      <c r="TUP4" s="15" t="s">
        <v>12</v>
      </c>
      <c r="TUQ4" s="15" t="s">
        <v>12</v>
      </c>
      <c r="TUR4" s="15" t="s">
        <v>12</v>
      </c>
      <c r="TUS4" s="15" t="s">
        <v>12</v>
      </c>
      <c r="TUT4" s="15" t="s">
        <v>12</v>
      </c>
      <c r="TUU4" s="15" t="s">
        <v>12</v>
      </c>
      <c r="TUV4" s="15" t="s">
        <v>12</v>
      </c>
      <c r="TUW4" s="15" t="s">
        <v>12</v>
      </c>
      <c r="TUX4" s="15" t="s">
        <v>12</v>
      </c>
      <c r="TUY4" s="15" t="s">
        <v>12</v>
      </c>
      <c r="TUZ4" s="15" t="s">
        <v>12</v>
      </c>
      <c r="TVA4" s="15" t="s">
        <v>12</v>
      </c>
      <c r="TVB4" s="15" t="s">
        <v>12</v>
      </c>
      <c r="TVC4" s="15" t="s">
        <v>12</v>
      </c>
      <c r="TVD4" s="15" t="s">
        <v>12</v>
      </c>
      <c r="TVE4" s="15" t="s">
        <v>12</v>
      </c>
      <c r="TVF4" s="15" t="s">
        <v>12</v>
      </c>
      <c r="TVG4" s="15" t="s">
        <v>12</v>
      </c>
      <c r="TVH4" s="15" t="s">
        <v>12</v>
      </c>
      <c r="TVI4" s="15" t="s">
        <v>12</v>
      </c>
      <c r="TVJ4" s="15" t="s">
        <v>12</v>
      </c>
      <c r="TVK4" s="15" t="s">
        <v>12</v>
      </c>
      <c r="TVL4" s="15" t="s">
        <v>12</v>
      </c>
      <c r="TVM4" s="15" t="s">
        <v>12</v>
      </c>
      <c r="TVN4" s="15" t="s">
        <v>12</v>
      </c>
      <c r="TVO4" s="15" t="s">
        <v>12</v>
      </c>
      <c r="TVP4" s="15" t="s">
        <v>12</v>
      </c>
      <c r="TVQ4" s="15" t="s">
        <v>12</v>
      </c>
      <c r="TVR4" s="15" t="s">
        <v>12</v>
      </c>
      <c r="TVS4" s="15" t="s">
        <v>12</v>
      </c>
      <c r="TVT4" s="15" t="s">
        <v>12</v>
      </c>
      <c r="TVU4" s="15" t="s">
        <v>12</v>
      </c>
      <c r="TVV4" s="15" t="s">
        <v>12</v>
      </c>
      <c r="TVW4" s="15" t="s">
        <v>12</v>
      </c>
      <c r="TVX4" s="15" t="s">
        <v>12</v>
      </c>
      <c r="TVY4" s="15" t="s">
        <v>12</v>
      </c>
      <c r="TVZ4" s="15" t="s">
        <v>12</v>
      </c>
      <c r="TWA4" s="15" t="s">
        <v>12</v>
      </c>
      <c r="TWB4" s="15" t="s">
        <v>12</v>
      </c>
      <c r="TWC4" s="15" t="s">
        <v>12</v>
      </c>
      <c r="TWD4" s="15" t="s">
        <v>12</v>
      </c>
      <c r="TWE4" s="15" t="s">
        <v>12</v>
      </c>
      <c r="TWF4" s="15" t="s">
        <v>12</v>
      </c>
      <c r="TWG4" s="15" t="s">
        <v>12</v>
      </c>
      <c r="TWH4" s="15" t="s">
        <v>12</v>
      </c>
      <c r="TWI4" s="15" t="s">
        <v>12</v>
      </c>
      <c r="TWJ4" s="15" t="s">
        <v>12</v>
      </c>
      <c r="TWK4" s="15" t="s">
        <v>12</v>
      </c>
      <c r="TWL4" s="15" t="s">
        <v>12</v>
      </c>
      <c r="TWM4" s="15" t="s">
        <v>12</v>
      </c>
      <c r="TWN4" s="15" t="s">
        <v>12</v>
      </c>
      <c r="TWO4" s="15" t="s">
        <v>12</v>
      </c>
      <c r="TWP4" s="15" t="s">
        <v>12</v>
      </c>
      <c r="TWQ4" s="15" t="s">
        <v>12</v>
      </c>
      <c r="TWR4" s="15" t="s">
        <v>12</v>
      </c>
      <c r="TWS4" s="15" t="s">
        <v>12</v>
      </c>
      <c r="TWT4" s="15" t="s">
        <v>12</v>
      </c>
      <c r="TWU4" s="15" t="s">
        <v>12</v>
      </c>
      <c r="TWV4" s="15" t="s">
        <v>12</v>
      </c>
      <c r="TWW4" s="15" t="s">
        <v>12</v>
      </c>
      <c r="TWX4" s="15" t="s">
        <v>12</v>
      </c>
      <c r="TWY4" s="15" t="s">
        <v>12</v>
      </c>
      <c r="TWZ4" s="15" t="s">
        <v>12</v>
      </c>
      <c r="TXA4" s="15" t="s">
        <v>12</v>
      </c>
      <c r="TXB4" s="15" t="s">
        <v>12</v>
      </c>
      <c r="TXC4" s="15" t="s">
        <v>12</v>
      </c>
      <c r="TXD4" s="15" t="s">
        <v>12</v>
      </c>
      <c r="TXE4" s="15" t="s">
        <v>12</v>
      </c>
      <c r="TXF4" s="15" t="s">
        <v>12</v>
      </c>
      <c r="TXG4" s="15" t="s">
        <v>12</v>
      </c>
      <c r="TXH4" s="15" t="s">
        <v>12</v>
      </c>
      <c r="TXI4" s="15" t="s">
        <v>12</v>
      </c>
      <c r="TXJ4" s="15" t="s">
        <v>12</v>
      </c>
      <c r="TXK4" s="15" t="s">
        <v>12</v>
      </c>
      <c r="TXL4" s="15" t="s">
        <v>12</v>
      </c>
      <c r="TXM4" s="15" t="s">
        <v>12</v>
      </c>
      <c r="TXN4" s="15" t="s">
        <v>12</v>
      </c>
      <c r="TXO4" s="15" t="s">
        <v>12</v>
      </c>
      <c r="TXP4" s="15" t="s">
        <v>12</v>
      </c>
      <c r="TXQ4" s="15" t="s">
        <v>12</v>
      </c>
      <c r="TXR4" s="15" t="s">
        <v>12</v>
      </c>
      <c r="TXS4" s="15" t="s">
        <v>12</v>
      </c>
      <c r="TXT4" s="15" t="s">
        <v>12</v>
      </c>
      <c r="TXU4" s="15" t="s">
        <v>12</v>
      </c>
      <c r="TXV4" s="15" t="s">
        <v>12</v>
      </c>
      <c r="TXW4" s="15" t="s">
        <v>12</v>
      </c>
      <c r="TXX4" s="15" t="s">
        <v>12</v>
      </c>
      <c r="TXY4" s="15" t="s">
        <v>12</v>
      </c>
      <c r="TXZ4" s="15" t="s">
        <v>12</v>
      </c>
      <c r="TYA4" s="15" t="s">
        <v>12</v>
      </c>
      <c r="TYB4" s="15" t="s">
        <v>12</v>
      </c>
      <c r="TYC4" s="15" t="s">
        <v>12</v>
      </c>
      <c r="TYD4" s="15" t="s">
        <v>12</v>
      </c>
      <c r="TYE4" s="15" t="s">
        <v>12</v>
      </c>
      <c r="TYF4" s="15" t="s">
        <v>12</v>
      </c>
      <c r="TYG4" s="15" t="s">
        <v>12</v>
      </c>
      <c r="TYH4" s="15" t="s">
        <v>12</v>
      </c>
      <c r="TYI4" s="15" t="s">
        <v>12</v>
      </c>
      <c r="TYJ4" s="15" t="s">
        <v>12</v>
      </c>
      <c r="TYK4" s="15" t="s">
        <v>12</v>
      </c>
      <c r="TYL4" s="15" t="s">
        <v>12</v>
      </c>
      <c r="TYM4" s="15" t="s">
        <v>12</v>
      </c>
      <c r="TYN4" s="15" t="s">
        <v>12</v>
      </c>
      <c r="TYO4" s="15" t="s">
        <v>12</v>
      </c>
      <c r="TYP4" s="15" t="s">
        <v>12</v>
      </c>
      <c r="TYQ4" s="15" t="s">
        <v>12</v>
      </c>
      <c r="TYR4" s="15" t="s">
        <v>12</v>
      </c>
      <c r="TYS4" s="15" t="s">
        <v>12</v>
      </c>
      <c r="TYT4" s="15" t="s">
        <v>12</v>
      </c>
      <c r="TYU4" s="15" t="s">
        <v>12</v>
      </c>
      <c r="TYV4" s="15" t="s">
        <v>12</v>
      </c>
      <c r="TYW4" s="15" t="s">
        <v>12</v>
      </c>
      <c r="TYX4" s="15" t="s">
        <v>12</v>
      </c>
      <c r="TYY4" s="15" t="s">
        <v>12</v>
      </c>
      <c r="TYZ4" s="15" t="s">
        <v>12</v>
      </c>
      <c r="TZA4" s="15" t="s">
        <v>12</v>
      </c>
      <c r="TZB4" s="15" t="s">
        <v>12</v>
      </c>
      <c r="TZC4" s="15" t="s">
        <v>12</v>
      </c>
      <c r="TZD4" s="15" t="s">
        <v>12</v>
      </c>
      <c r="TZE4" s="15" t="s">
        <v>12</v>
      </c>
      <c r="TZF4" s="15" t="s">
        <v>12</v>
      </c>
      <c r="TZG4" s="15" t="s">
        <v>12</v>
      </c>
      <c r="TZH4" s="15" t="s">
        <v>12</v>
      </c>
      <c r="TZI4" s="15" t="s">
        <v>12</v>
      </c>
      <c r="TZJ4" s="15" t="s">
        <v>12</v>
      </c>
      <c r="TZK4" s="15" t="s">
        <v>12</v>
      </c>
      <c r="TZL4" s="15" t="s">
        <v>12</v>
      </c>
      <c r="TZM4" s="15" t="s">
        <v>12</v>
      </c>
      <c r="TZN4" s="15" t="s">
        <v>12</v>
      </c>
      <c r="TZO4" s="15" t="s">
        <v>12</v>
      </c>
      <c r="TZP4" s="15" t="s">
        <v>12</v>
      </c>
      <c r="TZQ4" s="15" t="s">
        <v>12</v>
      </c>
      <c r="TZR4" s="15" t="s">
        <v>12</v>
      </c>
      <c r="TZS4" s="15" t="s">
        <v>12</v>
      </c>
      <c r="TZT4" s="15" t="s">
        <v>12</v>
      </c>
      <c r="TZU4" s="15" t="s">
        <v>12</v>
      </c>
      <c r="TZV4" s="15" t="s">
        <v>12</v>
      </c>
      <c r="TZW4" s="15" t="s">
        <v>12</v>
      </c>
      <c r="TZX4" s="15" t="s">
        <v>12</v>
      </c>
      <c r="TZY4" s="15" t="s">
        <v>12</v>
      </c>
      <c r="TZZ4" s="15" t="s">
        <v>12</v>
      </c>
      <c r="UAA4" s="15" t="s">
        <v>12</v>
      </c>
      <c r="UAB4" s="15" t="s">
        <v>12</v>
      </c>
      <c r="UAC4" s="15" t="s">
        <v>12</v>
      </c>
      <c r="UAD4" s="15" t="s">
        <v>12</v>
      </c>
      <c r="UAE4" s="15" t="s">
        <v>12</v>
      </c>
      <c r="UAF4" s="15" t="s">
        <v>12</v>
      </c>
      <c r="UAG4" s="15" t="s">
        <v>12</v>
      </c>
      <c r="UAH4" s="15" t="s">
        <v>12</v>
      </c>
      <c r="UAI4" s="15" t="s">
        <v>12</v>
      </c>
      <c r="UAJ4" s="15" t="s">
        <v>12</v>
      </c>
      <c r="UAK4" s="15" t="s">
        <v>12</v>
      </c>
      <c r="UAL4" s="15" t="s">
        <v>12</v>
      </c>
      <c r="UAM4" s="15" t="s">
        <v>12</v>
      </c>
      <c r="UAN4" s="15" t="s">
        <v>12</v>
      </c>
      <c r="UAO4" s="15" t="s">
        <v>12</v>
      </c>
      <c r="UAP4" s="15" t="s">
        <v>12</v>
      </c>
      <c r="UAQ4" s="15" t="s">
        <v>12</v>
      </c>
      <c r="UAR4" s="15" t="s">
        <v>12</v>
      </c>
      <c r="UAS4" s="15" t="s">
        <v>12</v>
      </c>
      <c r="UAT4" s="15" t="s">
        <v>12</v>
      </c>
      <c r="UAU4" s="15" t="s">
        <v>12</v>
      </c>
      <c r="UAV4" s="15" t="s">
        <v>12</v>
      </c>
      <c r="UAW4" s="15" t="s">
        <v>12</v>
      </c>
      <c r="UAX4" s="15" t="s">
        <v>12</v>
      </c>
      <c r="UAY4" s="15" t="s">
        <v>12</v>
      </c>
      <c r="UAZ4" s="15" t="s">
        <v>12</v>
      </c>
      <c r="UBA4" s="15" t="s">
        <v>12</v>
      </c>
      <c r="UBB4" s="15" t="s">
        <v>12</v>
      </c>
      <c r="UBC4" s="15" t="s">
        <v>12</v>
      </c>
      <c r="UBD4" s="15" t="s">
        <v>12</v>
      </c>
      <c r="UBE4" s="15" t="s">
        <v>12</v>
      </c>
      <c r="UBF4" s="15" t="s">
        <v>12</v>
      </c>
      <c r="UBG4" s="15" t="s">
        <v>12</v>
      </c>
      <c r="UBH4" s="15" t="s">
        <v>12</v>
      </c>
      <c r="UBI4" s="15" t="s">
        <v>12</v>
      </c>
      <c r="UBJ4" s="15" t="s">
        <v>12</v>
      </c>
      <c r="UBK4" s="15" t="s">
        <v>12</v>
      </c>
      <c r="UBL4" s="15" t="s">
        <v>12</v>
      </c>
      <c r="UBM4" s="15" t="s">
        <v>12</v>
      </c>
      <c r="UBN4" s="15" t="s">
        <v>12</v>
      </c>
      <c r="UBO4" s="15" t="s">
        <v>12</v>
      </c>
      <c r="UBP4" s="15" t="s">
        <v>12</v>
      </c>
      <c r="UBQ4" s="15" t="s">
        <v>12</v>
      </c>
      <c r="UBR4" s="15" t="s">
        <v>12</v>
      </c>
      <c r="UBS4" s="15" t="s">
        <v>12</v>
      </c>
      <c r="UBT4" s="15" t="s">
        <v>12</v>
      </c>
      <c r="UBU4" s="15" t="s">
        <v>12</v>
      </c>
      <c r="UBV4" s="15" t="s">
        <v>12</v>
      </c>
      <c r="UBW4" s="15" t="s">
        <v>12</v>
      </c>
      <c r="UBX4" s="15" t="s">
        <v>12</v>
      </c>
      <c r="UBY4" s="15" t="s">
        <v>12</v>
      </c>
      <c r="UBZ4" s="15" t="s">
        <v>12</v>
      </c>
      <c r="UCA4" s="15" t="s">
        <v>12</v>
      </c>
      <c r="UCB4" s="15" t="s">
        <v>12</v>
      </c>
      <c r="UCC4" s="15" t="s">
        <v>12</v>
      </c>
      <c r="UCD4" s="15" t="s">
        <v>12</v>
      </c>
      <c r="UCE4" s="15" t="s">
        <v>12</v>
      </c>
      <c r="UCF4" s="15" t="s">
        <v>12</v>
      </c>
      <c r="UCG4" s="15" t="s">
        <v>12</v>
      </c>
      <c r="UCH4" s="15" t="s">
        <v>12</v>
      </c>
      <c r="UCI4" s="15" t="s">
        <v>12</v>
      </c>
      <c r="UCJ4" s="15" t="s">
        <v>12</v>
      </c>
      <c r="UCK4" s="15" t="s">
        <v>12</v>
      </c>
      <c r="UCL4" s="15" t="s">
        <v>12</v>
      </c>
      <c r="UCM4" s="15" t="s">
        <v>12</v>
      </c>
      <c r="UCN4" s="15" t="s">
        <v>12</v>
      </c>
      <c r="UCO4" s="15" t="s">
        <v>12</v>
      </c>
      <c r="UCP4" s="15" t="s">
        <v>12</v>
      </c>
      <c r="UCQ4" s="15" t="s">
        <v>12</v>
      </c>
      <c r="UCR4" s="15" t="s">
        <v>12</v>
      </c>
      <c r="UCS4" s="15" t="s">
        <v>12</v>
      </c>
      <c r="UCT4" s="15" t="s">
        <v>12</v>
      </c>
      <c r="UCU4" s="15" t="s">
        <v>12</v>
      </c>
      <c r="UCV4" s="15" t="s">
        <v>12</v>
      </c>
      <c r="UCW4" s="15" t="s">
        <v>12</v>
      </c>
      <c r="UCX4" s="15" t="s">
        <v>12</v>
      </c>
      <c r="UCY4" s="15" t="s">
        <v>12</v>
      </c>
      <c r="UCZ4" s="15" t="s">
        <v>12</v>
      </c>
      <c r="UDA4" s="15" t="s">
        <v>12</v>
      </c>
      <c r="UDB4" s="15" t="s">
        <v>12</v>
      </c>
      <c r="UDC4" s="15" t="s">
        <v>12</v>
      </c>
      <c r="UDD4" s="15" t="s">
        <v>12</v>
      </c>
      <c r="UDE4" s="15" t="s">
        <v>12</v>
      </c>
      <c r="UDF4" s="15" t="s">
        <v>12</v>
      </c>
      <c r="UDG4" s="15" t="s">
        <v>12</v>
      </c>
      <c r="UDH4" s="15" t="s">
        <v>12</v>
      </c>
      <c r="UDI4" s="15" t="s">
        <v>12</v>
      </c>
      <c r="UDJ4" s="15" t="s">
        <v>12</v>
      </c>
      <c r="UDK4" s="15" t="s">
        <v>12</v>
      </c>
      <c r="UDL4" s="15" t="s">
        <v>12</v>
      </c>
      <c r="UDM4" s="15" t="s">
        <v>12</v>
      </c>
      <c r="UDN4" s="15" t="s">
        <v>12</v>
      </c>
      <c r="UDO4" s="15" t="s">
        <v>12</v>
      </c>
      <c r="UDP4" s="15" t="s">
        <v>12</v>
      </c>
      <c r="UDQ4" s="15" t="s">
        <v>12</v>
      </c>
      <c r="UDR4" s="15" t="s">
        <v>12</v>
      </c>
      <c r="UDS4" s="15" t="s">
        <v>12</v>
      </c>
      <c r="UDT4" s="15" t="s">
        <v>12</v>
      </c>
      <c r="UDU4" s="15" t="s">
        <v>12</v>
      </c>
      <c r="UDV4" s="15" t="s">
        <v>12</v>
      </c>
      <c r="UDW4" s="15" t="s">
        <v>12</v>
      </c>
      <c r="UDX4" s="15" t="s">
        <v>12</v>
      </c>
      <c r="UDY4" s="15" t="s">
        <v>12</v>
      </c>
      <c r="UDZ4" s="15" t="s">
        <v>12</v>
      </c>
      <c r="UEA4" s="15" t="s">
        <v>12</v>
      </c>
      <c r="UEB4" s="15" t="s">
        <v>12</v>
      </c>
      <c r="UEC4" s="15" t="s">
        <v>12</v>
      </c>
      <c r="UED4" s="15" t="s">
        <v>12</v>
      </c>
      <c r="UEE4" s="15" t="s">
        <v>12</v>
      </c>
      <c r="UEF4" s="15" t="s">
        <v>12</v>
      </c>
      <c r="UEG4" s="15" t="s">
        <v>12</v>
      </c>
      <c r="UEH4" s="15" t="s">
        <v>12</v>
      </c>
      <c r="UEI4" s="15" t="s">
        <v>12</v>
      </c>
      <c r="UEJ4" s="15" t="s">
        <v>12</v>
      </c>
      <c r="UEK4" s="15" t="s">
        <v>12</v>
      </c>
      <c r="UEL4" s="15" t="s">
        <v>12</v>
      </c>
      <c r="UEM4" s="15" t="s">
        <v>12</v>
      </c>
      <c r="UEN4" s="15" t="s">
        <v>12</v>
      </c>
      <c r="UEO4" s="15" t="s">
        <v>12</v>
      </c>
      <c r="UEP4" s="15" t="s">
        <v>12</v>
      </c>
      <c r="UEQ4" s="15" t="s">
        <v>12</v>
      </c>
      <c r="UER4" s="15" t="s">
        <v>12</v>
      </c>
      <c r="UES4" s="15" t="s">
        <v>12</v>
      </c>
      <c r="UET4" s="15" t="s">
        <v>12</v>
      </c>
      <c r="UEU4" s="15" t="s">
        <v>12</v>
      </c>
      <c r="UEV4" s="15" t="s">
        <v>12</v>
      </c>
      <c r="UEW4" s="15" t="s">
        <v>12</v>
      </c>
      <c r="UEX4" s="15" t="s">
        <v>12</v>
      </c>
      <c r="UEY4" s="15" t="s">
        <v>12</v>
      </c>
      <c r="UEZ4" s="15" t="s">
        <v>12</v>
      </c>
      <c r="UFA4" s="15" t="s">
        <v>12</v>
      </c>
      <c r="UFB4" s="15" t="s">
        <v>12</v>
      </c>
      <c r="UFC4" s="15" t="s">
        <v>12</v>
      </c>
      <c r="UFD4" s="15" t="s">
        <v>12</v>
      </c>
      <c r="UFE4" s="15" t="s">
        <v>12</v>
      </c>
      <c r="UFF4" s="15" t="s">
        <v>12</v>
      </c>
      <c r="UFG4" s="15" t="s">
        <v>12</v>
      </c>
      <c r="UFH4" s="15" t="s">
        <v>12</v>
      </c>
      <c r="UFI4" s="15" t="s">
        <v>12</v>
      </c>
      <c r="UFJ4" s="15" t="s">
        <v>12</v>
      </c>
      <c r="UFK4" s="15" t="s">
        <v>12</v>
      </c>
      <c r="UFL4" s="15" t="s">
        <v>12</v>
      </c>
      <c r="UFM4" s="15" t="s">
        <v>12</v>
      </c>
      <c r="UFN4" s="15" t="s">
        <v>12</v>
      </c>
      <c r="UFO4" s="15" t="s">
        <v>12</v>
      </c>
      <c r="UFP4" s="15" t="s">
        <v>12</v>
      </c>
      <c r="UFQ4" s="15" t="s">
        <v>12</v>
      </c>
      <c r="UFR4" s="15" t="s">
        <v>12</v>
      </c>
      <c r="UFS4" s="15" t="s">
        <v>12</v>
      </c>
      <c r="UFT4" s="15" t="s">
        <v>12</v>
      </c>
      <c r="UFU4" s="15" t="s">
        <v>12</v>
      </c>
      <c r="UFV4" s="15" t="s">
        <v>12</v>
      </c>
      <c r="UFW4" s="15" t="s">
        <v>12</v>
      </c>
      <c r="UFX4" s="15" t="s">
        <v>12</v>
      </c>
      <c r="UFY4" s="15" t="s">
        <v>12</v>
      </c>
      <c r="UFZ4" s="15" t="s">
        <v>12</v>
      </c>
      <c r="UGA4" s="15" t="s">
        <v>12</v>
      </c>
      <c r="UGB4" s="15" t="s">
        <v>12</v>
      </c>
      <c r="UGC4" s="15" t="s">
        <v>12</v>
      </c>
      <c r="UGD4" s="15" t="s">
        <v>12</v>
      </c>
      <c r="UGE4" s="15" t="s">
        <v>12</v>
      </c>
      <c r="UGF4" s="15" t="s">
        <v>12</v>
      </c>
      <c r="UGG4" s="15" t="s">
        <v>12</v>
      </c>
      <c r="UGH4" s="15" t="s">
        <v>12</v>
      </c>
      <c r="UGI4" s="15" t="s">
        <v>12</v>
      </c>
      <c r="UGJ4" s="15" t="s">
        <v>12</v>
      </c>
      <c r="UGK4" s="15" t="s">
        <v>12</v>
      </c>
      <c r="UGL4" s="15" t="s">
        <v>12</v>
      </c>
      <c r="UGM4" s="15" t="s">
        <v>12</v>
      </c>
      <c r="UGN4" s="15" t="s">
        <v>12</v>
      </c>
      <c r="UGO4" s="15" t="s">
        <v>12</v>
      </c>
      <c r="UGP4" s="15" t="s">
        <v>12</v>
      </c>
      <c r="UGQ4" s="15" t="s">
        <v>12</v>
      </c>
      <c r="UGR4" s="15" t="s">
        <v>12</v>
      </c>
      <c r="UGS4" s="15" t="s">
        <v>12</v>
      </c>
      <c r="UGT4" s="15" t="s">
        <v>12</v>
      </c>
      <c r="UGU4" s="15" t="s">
        <v>12</v>
      </c>
      <c r="UGV4" s="15" t="s">
        <v>12</v>
      </c>
      <c r="UGW4" s="15" t="s">
        <v>12</v>
      </c>
      <c r="UGX4" s="15" t="s">
        <v>12</v>
      </c>
      <c r="UGY4" s="15" t="s">
        <v>12</v>
      </c>
      <c r="UGZ4" s="15" t="s">
        <v>12</v>
      </c>
      <c r="UHA4" s="15" t="s">
        <v>12</v>
      </c>
      <c r="UHB4" s="15" t="s">
        <v>12</v>
      </c>
      <c r="UHC4" s="15" t="s">
        <v>12</v>
      </c>
      <c r="UHD4" s="15" t="s">
        <v>12</v>
      </c>
      <c r="UHE4" s="15" t="s">
        <v>12</v>
      </c>
      <c r="UHF4" s="15" t="s">
        <v>12</v>
      </c>
      <c r="UHG4" s="15" t="s">
        <v>12</v>
      </c>
      <c r="UHH4" s="15" t="s">
        <v>12</v>
      </c>
      <c r="UHI4" s="15" t="s">
        <v>12</v>
      </c>
      <c r="UHJ4" s="15" t="s">
        <v>12</v>
      </c>
      <c r="UHK4" s="15" t="s">
        <v>12</v>
      </c>
      <c r="UHL4" s="15" t="s">
        <v>12</v>
      </c>
      <c r="UHM4" s="15" t="s">
        <v>12</v>
      </c>
      <c r="UHN4" s="15" t="s">
        <v>12</v>
      </c>
      <c r="UHO4" s="15" t="s">
        <v>12</v>
      </c>
      <c r="UHP4" s="15" t="s">
        <v>12</v>
      </c>
      <c r="UHQ4" s="15" t="s">
        <v>12</v>
      </c>
      <c r="UHR4" s="15" t="s">
        <v>12</v>
      </c>
      <c r="UHS4" s="15" t="s">
        <v>12</v>
      </c>
      <c r="UHT4" s="15" t="s">
        <v>12</v>
      </c>
      <c r="UHU4" s="15" t="s">
        <v>12</v>
      </c>
      <c r="UHV4" s="15" t="s">
        <v>12</v>
      </c>
      <c r="UHW4" s="15" t="s">
        <v>12</v>
      </c>
      <c r="UHX4" s="15" t="s">
        <v>12</v>
      </c>
      <c r="UHY4" s="15" t="s">
        <v>12</v>
      </c>
      <c r="UHZ4" s="15" t="s">
        <v>12</v>
      </c>
      <c r="UIA4" s="15" t="s">
        <v>12</v>
      </c>
      <c r="UIB4" s="15" t="s">
        <v>12</v>
      </c>
      <c r="UIC4" s="15" t="s">
        <v>12</v>
      </c>
      <c r="UID4" s="15" t="s">
        <v>12</v>
      </c>
      <c r="UIE4" s="15" t="s">
        <v>12</v>
      </c>
      <c r="UIF4" s="15" t="s">
        <v>12</v>
      </c>
      <c r="UIG4" s="15" t="s">
        <v>12</v>
      </c>
      <c r="UIH4" s="15" t="s">
        <v>12</v>
      </c>
      <c r="UII4" s="15" t="s">
        <v>12</v>
      </c>
      <c r="UIJ4" s="15" t="s">
        <v>12</v>
      </c>
      <c r="UIK4" s="15" t="s">
        <v>12</v>
      </c>
      <c r="UIL4" s="15" t="s">
        <v>12</v>
      </c>
      <c r="UIM4" s="15" t="s">
        <v>12</v>
      </c>
      <c r="UIN4" s="15" t="s">
        <v>12</v>
      </c>
      <c r="UIO4" s="15" t="s">
        <v>12</v>
      </c>
      <c r="UIP4" s="15" t="s">
        <v>12</v>
      </c>
      <c r="UIQ4" s="15" t="s">
        <v>12</v>
      </c>
      <c r="UIR4" s="15" t="s">
        <v>12</v>
      </c>
      <c r="UIS4" s="15" t="s">
        <v>12</v>
      </c>
      <c r="UIT4" s="15" t="s">
        <v>12</v>
      </c>
      <c r="UIU4" s="15" t="s">
        <v>12</v>
      </c>
      <c r="UIV4" s="15" t="s">
        <v>12</v>
      </c>
      <c r="UIW4" s="15" t="s">
        <v>12</v>
      </c>
      <c r="UIX4" s="15" t="s">
        <v>12</v>
      </c>
      <c r="UIY4" s="15" t="s">
        <v>12</v>
      </c>
      <c r="UIZ4" s="15" t="s">
        <v>12</v>
      </c>
      <c r="UJA4" s="15" t="s">
        <v>12</v>
      </c>
      <c r="UJB4" s="15" t="s">
        <v>12</v>
      </c>
      <c r="UJC4" s="15" t="s">
        <v>12</v>
      </c>
      <c r="UJD4" s="15" t="s">
        <v>12</v>
      </c>
      <c r="UJE4" s="15" t="s">
        <v>12</v>
      </c>
      <c r="UJF4" s="15" t="s">
        <v>12</v>
      </c>
      <c r="UJG4" s="15" t="s">
        <v>12</v>
      </c>
      <c r="UJH4" s="15" t="s">
        <v>12</v>
      </c>
      <c r="UJI4" s="15" t="s">
        <v>12</v>
      </c>
      <c r="UJJ4" s="15" t="s">
        <v>12</v>
      </c>
      <c r="UJK4" s="15" t="s">
        <v>12</v>
      </c>
      <c r="UJL4" s="15" t="s">
        <v>12</v>
      </c>
      <c r="UJM4" s="15" t="s">
        <v>12</v>
      </c>
      <c r="UJN4" s="15" t="s">
        <v>12</v>
      </c>
      <c r="UJO4" s="15" t="s">
        <v>12</v>
      </c>
      <c r="UJP4" s="15" t="s">
        <v>12</v>
      </c>
      <c r="UJQ4" s="15" t="s">
        <v>12</v>
      </c>
      <c r="UJR4" s="15" t="s">
        <v>12</v>
      </c>
      <c r="UJS4" s="15" t="s">
        <v>12</v>
      </c>
      <c r="UJT4" s="15" t="s">
        <v>12</v>
      </c>
      <c r="UJU4" s="15" t="s">
        <v>12</v>
      </c>
      <c r="UJV4" s="15" t="s">
        <v>12</v>
      </c>
      <c r="UJW4" s="15" t="s">
        <v>12</v>
      </c>
      <c r="UJX4" s="15" t="s">
        <v>12</v>
      </c>
      <c r="UJY4" s="15" t="s">
        <v>12</v>
      </c>
      <c r="UJZ4" s="15" t="s">
        <v>12</v>
      </c>
      <c r="UKA4" s="15" t="s">
        <v>12</v>
      </c>
      <c r="UKB4" s="15" t="s">
        <v>12</v>
      </c>
      <c r="UKC4" s="15" t="s">
        <v>12</v>
      </c>
      <c r="UKD4" s="15" t="s">
        <v>12</v>
      </c>
      <c r="UKE4" s="15" t="s">
        <v>12</v>
      </c>
      <c r="UKF4" s="15" t="s">
        <v>12</v>
      </c>
      <c r="UKG4" s="15" t="s">
        <v>12</v>
      </c>
      <c r="UKH4" s="15" t="s">
        <v>12</v>
      </c>
      <c r="UKI4" s="15" t="s">
        <v>12</v>
      </c>
      <c r="UKJ4" s="15" t="s">
        <v>12</v>
      </c>
      <c r="UKK4" s="15" t="s">
        <v>12</v>
      </c>
      <c r="UKL4" s="15" t="s">
        <v>12</v>
      </c>
      <c r="UKM4" s="15" t="s">
        <v>12</v>
      </c>
      <c r="UKN4" s="15" t="s">
        <v>12</v>
      </c>
      <c r="UKO4" s="15" t="s">
        <v>12</v>
      </c>
      <c r="UKP4" s="15" t="s">
        <v>12</v>
      </c>
      <c r="UKQ4" s="15" t="s">
        <v>12</v>
      </c>
      <c r="UKR4" s="15" t="s">
        <v>12</v>
      </c>
      <c r="UKS4" s="15" t="s">
        <v>12</v>
      </c>
      <c r="UKT4" s="15" t="s">
        <v>12</v>
      </c>
      <c r="UKU4" s="15" t="s">
        <v>12</v>
      </c>
      <c r="UKV4" s="15" t="s">
        <v>12</v>
      </c>
      <c r="UKW4" s="15" t="s">
        <v>12</v>
      </c>
      <c r="UKX4" s="15" t="s">
        <v>12</v>
      </c>
      <c r="UKY4" s="15" t="s">
        <v>12</v>
      </c>
      <c r="UKZ4" s="15" t="s">
        <v>12</v>
      </c>
      <c r="ULA4" s="15" t="s">
        <v>12</v>
      </c>
      <c r="ULB4" s="15" t="s">
        <v>12</v>
      </c>
      <c r="ULC4" s="15" t="s">
        <v>12</v>
      </c>
      <c r="ULD4" s="15" t="s">
        <v>12</v>
      </c>
      <c r="ULE4" s="15" t="s">
        <v>12</v>
      </c>
      <c r="ULF4" s="15" t="s">
        <v>12</v>
      </c>
      <c r="ULG4" s="15" t="s">
        <v>12</v>
      </c>
      <c r="ULH4" s="15" t="s">
        <v>12</v>
      </c>
      <c r="ULI4" s="15" t="s">
        <v>12</v>
      </c>
      <c r="ULJ4" s="15" t="s">
        <v>12</v>
      </c>
      <c r="ULK4" s="15" t="s">
        <v>12</v>
      </c>
      <c r="ULL4" s="15" t="s">
        <v>12</v>
      </c>
      <c r="ULM4" s="15" t="s">
        <v>12</v>
      </c>
      <c r="ULN4" s="15" t="s">
        <v>12</v>
      </c>
      <c r="ULO4" s="15" t="s">
        <v>12</v>
      </c>
      <c r="ULP4" s="15" t="s">
        <v>12</v>
      </c>
      <c r="ULQ4" s="15" t="s">
        <v>12</v>
      </c>
      <c r="ULR4" s="15" t="s">
        <v>12</v>
      </c>
      <c r="ULS4" s="15" t="s">
        <v>12</v>
      </c>
      <c r="ULT4" s="15" t="s">
        <v>12</v>
      </c>
      <c r="ULU4" s="15" t="s">
        <v>12</v>
      </c>
      <c r="ULV4" s="15" t="s">
        <v>12</v>
      </c>
      <c r="ULW4" s="15" t="s">
        <v>12</v>
      </c>
      <c r="ULX4" s="15" t="s">
        <v>12</v>
      </c>
      <c r="ULY4" s="15" t="s">
        <v>12</v>
      </c>
      <c r="ULZ4" s="15" t="s">
        <v>12</v>
      </c>
      <c r="UMA4" s="15" t="s">
        <v>12</v>
      </c>
      <c r="UMB4" s="15" t="s">
        <v>12</v>
      </c>
      <c r="UMC4" s="15" t="s">
        <v>12</v>
      </c>
      <c r="UMD4" s="15" t="s">
        <v>12</v>
      </c>
      <c r="UME4" s="15" t="s">
        <v>12</v>
      </c>
      <c r="UMF4" s="15" t="s">
        <v>12</v>
      </c>
      <c r="UMG4" s="15" t="s">
        <v>12</v>
      </c>
      <c r="UMH4" s="15" t="s">
        <v>12</v>
      </c>
      <c r="UMI4" s="15" t="s">
        <v>12</v>
      </c>
      <c r="UMJ4" s="15" t="s">
        <v>12</v>
      </c>
      <c r="UMK4" s="15" t="s">
        <v>12</v>
      </c>
      <c r="UML4" s="15" t="s">
        <v>12</v>
      </c>
      <c r="UMM4" s="15" t="s">
        <v>12</v>
      </c>
      <c r="UMN4" s="15" t="s">
        <v>12</v>
      </c>
      <c r="UMO4" s="15" t="s">
        <v>12</v>
      </c>
      <c r="UMP4" s="15" t="s">
        <v>12</v>
      </c>
      <c r="UMQ4" s="15" t="s">
        <v>12</v>
      </c>
      <c r="UMR4" s="15" t="s">
        <v>12</v>
      </c>
      <c r="UMS4" s="15" t="s">
        <v>12</v>
      </c>
      <c r="UMT4" s="15" t="s">
        <v>12</v>
      </c>
      <c r="UMU4" s="15" t="s">
        <v>12</v>
      </c>
      <c r="UMV4" s="15" t="s">
        <v>12</v>
      </c>
      <c r="UMW4" s="15" t="s">
        <v>12</v>
      </c>
      <c r="UMX4" s="15" t="s">
        <v>12</v>
      </c>
      <c r="UMY4" s="15" t="s">
        <v>12</v>
      </c>
      <c r="UMZ4" s="15" t="s">
        <v>12</v>
      </c>
      <c r="UNA4" s="15" t="s">
        <v>12</v>
      </c>
      <c r="UNB4" s="15" t="s">
        <v>12</v>
      </c>
      <c r="UNC4" s="15" t="s">
        <v>12</v>
      </c>
      <c r="UND4" s="15" t="s">
        <v>12</v>
      </c>
      <c r="UNE4" s="15" t="s">
        <v>12</v>
      </c>
      <c r="UNF4" s="15" t="s">
        <v>12</v>
      </c>
      <c r="UNG4" s="15" t="s">
        <v>12</v>
      </c>
      <c r="UNH4" s="15" t="s">
        <v>12</v>
      </c>
      <c r="UNI4" s="15" t="s">
        <v>12</v>
      </c>
      <c r="UNJ4" s="15" t="s">
        <v>12</v>
      </c>
      <c r="UNK4" s="15" t="s">
        <v>12</v>
      </c>
      <c r="UNL4" s="15" t="s">
        <v>12</v>
      </c>
      <c r="UNM4" s="15" t="s">
        <v>12</v>
      </c>
      <c r="UNN4" s="15" t="s">
        <v>12</v>
      </c>
      <c r="UNO4" s="15" t="s">
        <v>12</v>
      </c>
      <c r="UNP4" s="15" t="s">
        <v>12</v>
      </c>
      <c r="UNQ4" s="15" t="s">
        <v>12</v>
      </c>
      <c r="UNR4" s="15" t="s">
        <v>12</v>
      </c>
      <c r="UNS4" s="15" t="s">
        <v>12</v>
      </c>
      <c r="UNT4" s="15" t="s">
        <v>12</v>
      </c>
      <c r="UNU4" s="15" t="s">
        <v>12</v>
      </c>
      <c r="UNV4" s="15" t="s">
        <v>12</v>
      </c>
      <c r="UNW4" s="15" t="s">
        <v>12</v>
      </c>
      <c r="UNX4" s="15" t="s">
        <v>12</v>
      </c>
      <c r="UNY4" s="15" t="s">
        <v>12</v>
      </c>
      <c r="UNZ4" s="15" t="s">
        <v>12</v>
      </c>
      <c r="UOA4" s="15" t="s">
        <v>12</v>
      </c>
      <c r="UOB4" s="15" t="s">
        <v>12</v>
      </c>
      <c r="UOC4" s="15" t="s">
        <v>12</v>
      </c>
      <c r="UOD4" s="15" t="s">
        <v>12</v>
      </c>
      <c r="UOE4" s="15" t="s">
        <v>12</v>
      </c>
      <c r="UOF4" s="15" t="s">
        <v>12</v>
      </c>
      <c r="UOG4" s="15" t="s">
        <v>12</v>
      </c>
      <c r="UOH4" s="15" t="s">
        <v>12</v>
      </c>
      <c r="UOI4" s="15" t="s">
        <v>12</v>
      </c>
      <c r="UOJ4" s="15" t="s">
        <v>12</v>
      </c>
      <c r="UOK4" s="15" t="s">
        <v>12</v>
      </c>
      <c r="UOL4" s="15" t="s">
        <v>12</v>
      </c>
      <c r="UOM4" s="15" t="s">
        <v>12</v>
      </c>
      <c r="UON4" s="15" t="s">
        <v>12</v>
      </c>
      <c r="UOO4" s="15" t="s">
        <v>12</v>
      </c>
      <c r="UOP4" s="15" t="s">
        <v>12</v>
      </c>
      <c r="UOQ4" s="15" t="s">
        <v>12</v>
      </c>
      <c r="UOR4" s="15" t="s">
        <v>12</v>
      </c>
      <c r="UOS4" s="15" t="s">
        <v>12</v>
      </c>
      <c r="UOT4" s="15" t="s">
        <v>12</v>
      </c>
      <c r="UOU4" s="15" t="s">
        <v>12</v>
      </c>
      <c r="UOV4" s="15" t="s">
        <v>12</v>
      </c>
      <c r="UOW4" s="15" t="s">
        <v>12</v>
      </c>
      <c r="UOX4" s="15" t="s">
        <v>12</v>
      </c>
      <c r="UOY4" s="15" t="s">
        <v>12</v>
      </c>
      <c r="UOZ4" s="15" t="s">
        <v>12</v>
      </c>
      <c r="UPA4" s="15" t="s">
        <v>12</v>
      </c>
      <c r="UPB4" s="15" t="s">
        <v>12</v>
      </c>
      <c r="UPC4" s="15" t="s">
        <v>12</v>
      </c>
      <c r="UPD4" s="15" t="s">
        <v>12</v>
      </c>
      <c r="UPE4" s="15" t="s">
        <v>12</v>
      </c>
      <c r="UPF4" s="15" t="s">
        <v>12</v>
      </c>
      <c r="UPG4" s="15" t="s">
        <v>12</v>
      </c>
      <c r="UPH4" s="15" t="s">
        <v>12</v>
      </c>
      <c r="UPI4" s="15" t="s">
        <v>12</v>
      </c>
      <c r="UPJ4" s="15" t="s">
        <v>12</v>
      </c>
      <c r="UPK4" s="15" t="s">
        <v>12</v>
      </c>
      <c r="UPL4" s="15" t="s">
        <v>12</v>
      </c>
      <c r="UPM4" s="15" t="s">
        <v>12</v>
      </c>
      <c r="UPN4" s="15" t="s">
        <v>12</v>
      </c>
      <c r="UPO4" s="15" t="s">
        <v>12</v>
      </c>
      <c r="UPP4" s="15" t="s">
        <v>12</v>
      </c>
      <c r="UPQ4" s="15" t="s">
        <v>12</v>
      </c>
      <c r="UPR4" s="15" t="s">
        <v>12</v>
      </c>
      <c r="UPS4" s="15" t="s">
        <v>12</v>
      </c>
      <c r="UPT4" s="15" t="s">
        <v>12</v>
      </c>
      <c r="UPU4" s="15" t="s">
        <v>12</v>
      </c>
      <c r="UPV4" s="15" t="s">
        <v>12</v>
      </c>
      <c r="UPW4" s="15" t="s">
        <v>12</v>
      </c>
      <c r="UPX4" s="15" t="s">
        <v>12</v>
      </c>
      <c r="UPY4" s="15" t="s">
        <v>12</v>
      </c>
      <c r="UPZ4" s="15" t="s">
        <v>12</v>
      </c>
      <c r="UQA4" s="15" t="s">
        <v>12</v>
      </c>
      <c r="UQB4" s="15" t="s">
        <v>12</v>
      </c>
      <c r="UQC4" s="15" t="s">
        <v>12</v>
      </c>
      <c r="UQD4" s="15" t="s">
        <v>12</v>
      </c>
      <c r="UQE4" s="15" t="s">
        <v>12</v>
      </c>
      <c r="UQF4" s="15" t="s">
        <v>12</v>
      </c>
      <c r="UQG4" s="15" t="s">
        <v>12</v>
      </c>
      <c r="UQH4" s="15" t="s">
        <v>12</v>
      </c>
      <c r="UQI4" s="15" t="s">
        <v>12</v>
      </c>
      <c r="UQJ4" s="15" t="s">
        <v>12</v>
      </c>
      <c r="UQK4" s="15" t="s">
        <v>12</v>
      </c>
      <c r="UQL4" s="15" t="s">
        <v>12</v>
      </c>
      <c r="UQM4" s="15" t="s">
        <v>12</v>
      </c>
      <c r="UQN4" s="15" t="s">
        <v>12</v>
      </c>
      <c r="UQO4" s="15" t="s">
        <v>12</v>
      </c>
      <c r="UQP4" s="15" t="s">
        <v>12</v>
      </c>
      <c r="UQQ4" s="15" t="s">
        <v>12</v>
      </c>
      <c r="UQR4" s="15" t="s">
        <v>12</v>
      </c>
      <c r="UQS4" s="15" t="s">
        <v>12</v>
      </c>
      <c r="UQT4" s="15" t="s">
        <v>12</v>
      </c>
      <c r="UQU4" s="15" t="s">
        <v>12</v>
      </c>
      <c r="UQV4" s="15" t="s">
        <v>12</v>
      </c>
      <c r="UQW4" s="15" t="s">
        <v>12</v>
      </c>
      <c r="UQX4" s="15" t="s">
        <v>12</v>
      </c>
      <c r="UQY4" s="15" t="s">
        <v>12</v>
      </c>
      <c r="UQZ4" s="15" t="s">
        <v>12</v>
      </c>
      <c r="URA4" s="15" t="s">
        <v>12</v>
      </c>
      <c r="URB4" s="15" t="s">
        <v>12</v>
      </c>
      <c r="URC4" s="15" t="s">
        <v>12</v>
      </c>
      <c r="URD4" s="15" t="s">
        <v>12</v>
      </c>
      <c r="URE4" s="15" t="s">
        <v>12</v>
      </c>
      <c r="URF4" s="15" t="s">
        <v>12</v>
      </c>
      <c r="URG4" s="15" t="s">
        <v>12</v>
      </c>
      <c r="URH4" s="15" t="s">
        <v>12</v>
      </c>
      <c r="URI4" s="15" t="s">
        <v>12</v>
      </c>
      <c r="URJ4" s="15" t="s">
        <v>12</v>
      </c>
      <c r="URK4" s="15" t="s">
        <v>12</v>
      </c>
      <c r="URL4" s="15" t="s">
        <v>12</v>
      </c>
      <c r="URM4" s="15" t="s">
        <v>12</v>
      </c>
      <c r="URN4" s="15" t="s">
        <v>12</v>
      </c>
      <c r="URO4" s="15" t="s">
        <v>12</v>
      </c>
      <c r="URP4" s="15" t="s">
        <v>12</v>
      </c>
      <c r="URQ4" s="15" t="s">
        <v>12</v>
      </c>
      <c r="URR4" s="15" t="s">
        <v>12</v>
      </c>
      <c r="URS4" s="15" t="s">
        <v>12</v>
      </c>
      <c r="URT4" s="15" t="s">
        <v>12</v>
      </c>
      <c r="URU4" s="15" t="s">
        <v>12</v>
      </c>
      <c r="URV4" s="15" t="s">
        <v>12</v>
      </c>
      <c r="URW4" s="15" t="s">
        <v>12</v>
      </c>
      <c r="URX4" s="15" t="s">
        <v>12</v>
      </c>
      <c r="URY4" s="15" t="s">
        <v>12</v>
      </c>
      <c r="URZ4" s="15" t="s">
        <v>12</v>
      </c>
      <c r="USA4" s="15" t="s">
        <v>12</v>
      </c>
      <c r="USB4" s="15" t="s">
        <v>12</v>
      </c>
      <c r="USC4" s="15" t="s">
        <v>12</v>
      </c>
      <c r="USD4" s="15" t="s">
        <v>12</v>
      </c>
      <c r="USE4" s="15" t="s">
        <v>12</v>
      </c>
      <c r="USF4" s="15" t="s">
        <v>12</v>
      </c>
      <c r="USG4" s="15" t="s">
        <v>12</v>
      </c>
      <c r="USH4" s="15" t="s">
        <v>12</v>
      </c>
      <c r="USI4" s="15" t="s">
        <v>12</v>
      </c>
      <c r="USJ4" s="15" t="s">
        <v>12</v>
      </c>
      <c r="USK4" s="15" t="s">
        <v>12</v>
      </c>
      <c r="USL4" s="15" t="s">
        <v>12</v>
      </c>
      <c r="USM4" s="15" t="s">
        <v>12</v>
      </c>
      <c r="USN4" s="15" t="s">
        <v>12</v>
      </c>
      <c r="USO4" s="15" t="s">
        <v>12</v>
      </c>
      <c r="USP4" s="15" t="s">
        <v>12</v>
      </c>
      <c r="USQ4" s="15" t="s">
        <v>12</v>
      </c>
      <c r="USR4" s="15" t="s">
        <v>12</v>
      </c>
      <c r="USS4" s="15" t="s">
        <v>12</v>
      </c>
      <c r="UST4" s="15" t="s">
        <v>12</v>
      </c>
      <c r="USU4" s="15" t="s">
        <v>12</v>
      </c>
      <c r="USV4" s="15" t="s">
        <v>12</v>
      </c>
      <c r="USW4" s="15" t="s">
        <v>12</v>
      </c>
      <c r="USX4" s="15" t="s">
        <v>12</v>
      </c>
      <c r="USY4" s="15" t="s">
        <v>12</v>
      </c>
      <c r="USZ4" s="15" t="s">
        <v>12</v>
      </c>
      <c r="UTA4" s="15" t="s">
        <v>12</v>
      </c>
      <c r="UTB4" s="15" t="s">
        <v>12</v>
      </c>
      <c r="UTC4" s="15" t="s">
        <v>12</v>
      </c>
      <c r="UTD4" s="15" t="s">
        <v>12</v>
      </c>
      <c r="UTE4" s="15" t="s">
        <v>12</v>
      </c>
      <c r="UTF4" s="15" t="s">
        <v>12</v>
      </c>
      <c r="UTG4" s="15" t="s">
        <v>12</v>
      </c>
      <c r="UTH4" s="15" t="s">
        <v>12</v>
      </c>
      <c r="UTI4" s="15" t="s">
        <v>12</v>
      </c>
      <c r="UTJ4" s="15" t="s">
        <v>12</v>
      </c>
      <c r="UTK4" s="15" t="s">
        <v>12</v>
      </c>
      <c r="UTL4" s="15" t="s">
        <v>12</v>
      </c>
      <c r="UTM4" s="15" t="s">
        <v>12</v>
      </c>
      <c r="UTN4" s="15" t="s">
        <v>12</v>
      </c>
      <c r="UTO4" s="15" t="s">
        <v>12</v>
      </c>
      <c r="UTP4" s="15" t="s">
        <v>12</v>
      </c>
      <c r="UTQ4" s="15" t="s">
        <v>12</v>
      </c>
      <c r="UTR4" s="15" t="s">
        <v>12</v>
      </c>
      <c r="UTS4" s="15" t="s">
        <v>12</v>
      </c>
      <c r="UTT4" s="15" t="s">
        <v>12</v>
      </c>
      <c r="UTU4" s="15" t="s">
        <v>12</v>
      </c>
      <c r="UTV4" s="15" t="s">
        <v>12</v>
      </c>
      <c r="UTW4" s="15" t="s">
        <v>12</v>
      </c>
      <c r="UTX4" s="15" t="s">
        <v>12</v>
      </c>
      <c r="UTY4" s="15" t="s">
        <v>12</v>
      </c>
      <c r="UTZ4" s="15" t="s">
        <v>12</v>
      </c>
      <c r="UUA4" s="15" t="s">
        <v>12</v>
      </c>
      <c r="UUB4" s="15" t="s">
        <v>12</v>
      </c>
      <c r="UUC4" s="15" t="s">
        <v>12</v>
      </c>
      <c r="UUD4" s="15" t="s">
        <v>12</v>
      </c>
      <c r="UUE4" s="15" t="s">
        <v>12</v>
      </c>
      <c r="UUF4" s="15" t="s">
        <v>12</v>
      </c>
      <c r="UUG4" s="15" t="s">
        <v>12</v>
      </c>
      <c r="UUH4" s="15" t="s">
        <v>12</v>
      </c>
      <c r="UUI4" s="15" t="s">
        <v>12</v>
      </c>
      <c r="UUJ4" s="15" t="s">
        <v>12</v>
      </c>
      <c r="UUK4" s="15" t="s">
        <v>12</v>
      </c>
      <c r="UUL4" s="15" t="s">
        <v>12</v>
      </c>
      <c r="UUM4" s="15" t="s">
        <v>12</v>
      </c>
      <c r="UUN4" s="15" t="s">
        <v>12</v>
      </c>
      <c r="UUO4" s="15" t="s">
        <v>12</v>
      </c>
      <c r="UUP4" s="15" t="s">
        <v>12</v>
      </c>
      <c r="UUQ4" s="15" t="s">
        <v>12</v>
      </c>
      <c r="UUR4" s="15" t="s">
        <v>12</v>
      </c>
      <c r="UUS4" s="15" t="s">
        <v>12</v>
      </c>
      <c r="UUT4" s="15" t="s">
        <v>12</v>
      </c>
      <c r="UUU4" s="15" t="s">
        <v>12</v>
      </c>
      <c r="UUV4" s="15" t="s">
        <v>12</v>
      </c>
      <c r="UUW4" s="15" t="s">
        <v>12</v>
      </c>
      <c r="UUX4" s="15" t="s">
        <v>12</v>
      </c>
      <c r="UUY4" s="15" t="s">
        <v>12</v>
      </c>
      <c r="UUZ4" s="15" t="s">
        <v>12</v>
      </c>
      <c r="UVA4" s="15" t="s">
        <v>12</v>
      </c>
      <c r="UVB4" s="15" t="s">
        <v>12</v>
      </c>
      <c r="UVC4" s="15" t="s">
        <v>12</v>
      </c>
      <c r="UVD4" s="15" t="s">
        <v>12</v>
      </c>
      <c r="UVE4" s="15" t="s">
        <v>12</v>
      </c>
      <c r="UVF4" s="15" t="s">
        <v>12</v>
      </c>
      <c r="UVG4" s="15" t="s">
        <v>12</v>
      </c>
      <c r="UVH4" s="15" t="s">
        <v>12</v>
      </c>
      <c r="UVI4" s="15" t="s">
        <v>12</v>
      </c>
      <c r="UVJ4" s="15" t="s">
        <v>12</v>
      </c>
      <c r="UVK4" s="15" t="s">
        <v>12</v>
      </c>
      <c r="UVL4" s="15" t="s">
        <v>12</v>
      </c>
      <c r="UVM4" s="15" t="s">
        <v>12</v>
      </c>
      <c r="UVN4" s="15" t="s">
        <v>12</v>
      </c>
      <c r="UVO4" s="15" t="s">
        <v>12</v>
      </c>
      <c r="UVP4" s="15" t="s">
        <v>12</v>
      </c>
      <c r="UVQ4" s="15" t="s">
        <v>12</v>
      </c>
      <c r="UVR4" s="15" t="s">
        <v>12</v>
      </c>
      <c r="UVS4" s="15" t="s">
        <v>12</v>
      </c>
      <c r="UVT4" s="15" t="s">
        <v>12</v>
      </c>
      <c r="UVU4" s="15" t="s">
        <v>12</v>
      </c>
      <c r="UVV4" s="15" t="s">
        <v>12</v>
      </c>
      <c r="UVW4" s="15" t="s">
        <v>12</v>
      </c>
      <c r="UVX4" s="15" t="s">
        <v>12</v>
      </c>
      <c r="UVY4" s="15" t="s">
        <v>12</v>
      </c>
      <c r="UVZ4" s="15" t="s">
        <v>12</v>
      </c>
      <c r="UWA4" s="15" t="s">
        <v>12</v>
      </c>
      <c r="UWB4" s="15" t="s">
        <v>12</v>
      </c>
      <c r="UWC4" s="15" t="s">
        <v>12</v>
      </c>
      <c r="UWD4" s="15" t="s">
        <v>12</v>
      </c>
      <c r="UWE4" s="15" t="s">
        <v>12</v>
      </c>
      <c r="UWF4" s="15" t="s">
        <v>12</v>
      </c>
      <c r="UWG4" s="15" t="s">
        <v>12</v>
      </c>
      <c r="UWH4" s="15" t="s">
        <v>12</v>
      </c>
      <c r="UWI4" s="15" t="s">
        <v>12</v>
      </c>
      <c r="UWJ4" s="15" t="s">
        <v>12</v>
      </c>
      <c r="UWK4" s="15" t="s">
        <v>12</v>
      </c>
      <c r="UWL4" s="15" t="s">
        <v>12</v>
      </c>
      <c r="UWM4" s="15" t="s">
        <v>12</v>
      </c>
      <c r="UWN4" s="15" t="s">
        <v>12</v>
      </c>
      <c r="UWO4" s="15" t="s">
        <v>12</v>
      </c>
      <c r="UWP4" s="15" t="s">
        <v>12</v>
      </c>
      <c r="UWQ4" s="15" t="s">
        <v>12</v>
      </c>
      <c r="UWR4" s="15" t="s">
        <v>12</v>
      </c>
      <c r="UWS4" s="15" t="s">
        <v>12</v>
      </c>
      <c r="UWT4" s="15" t="s">
        <v>12</v>
      </c>
      <c r="UWU4" s="15" t="s">
        <v>12</v>
      </c>
      <c r="UWV4" s="15" t="s">
        <v>12</v>
      </c>
      <c r="UWW4" s="15" t="s">
        <v>12</v>
      </c>
      <c r="UWX4" s="15" t="s">
        <v>12</v>
      </c>
      <c r="UWY4" s="15" t="s">
        <v>12</v>
      </c>
      <c r="UWZ4" s="15" t="s">
        <v>12</v>
      </c>
      <c r="UXA4" s="15" t="s">
        <v>12</v>
      </c>
      <c r="UXB4" s="15" t="s">
        <v>12</v>
      </c>
      <c r="UXC4" s="15" t="s">
        <v>12</v>
      </c>
      <c r="UXD4" s="15" t="s">
        <v>12</v>
      </c>
      <c r="UXE4" s="15" t="s">
        <v>12</v>
      </c>
      <c r="UXF4" s="15" t="s">
        <v>12</v>
      </c>
      <c r="UXG4" s="15" t="s">
        <v>12</v>
      </c>
      <c r="UXH4" s="15" t="s">
        <v>12</v>
      </c>
      <c r="UXI4" s="15" t="s">
        <v>12</v>
      </c>
      <c r="UXJ4" s="15" t="s">
        <v>12</v>
      </c>
      <c r="UXK4" s="15" t="s">
        <v>12</v>
      </c>
      <c r="UXL4" s="15" t="s">
        <v>12</v>
      </c>
      <c r="UXM4" s="15" t="s">
        <v>12</v>
      </c>
      <c r="UXN4" s="15" t="s">
        <v>12</v>
      </c>
      <c r="UXO4" s="15" t="s">
        <v>12</v>
      </c>
      <c r="UXP4" s="15" t="s">
        <v>12</v>
      </c>
      <c r="UXQ4" s="15" t="s">
        <v>12</v>
      </c>
      <c r="UXR4" s="15" t="s">
        <v>12</v>
      </c>
      <c r="UXS4" s="15" t="s">
        <v>12</v>
      </c>
      <c r="UXT4" s="15" t="s">
        <v>12</v>
      </c>
      <c r="UXU4" s="15" t="s">
        <v>12</v>
      </c>
      <c r="UXV4" s="15" t="s">
        <v>12</v>
      </c>
      <c r="UXW4" s="15" t="s">
        <v>12</v>
      </c>
      <c r="UXX4" s="15" t="s">
        <v>12</v>
      </c>
      <c r="UXY4" s="15" t="s">
        <v>12</v>
      </c>
      <c r="UXZ4" s="15" t="s">
        <v>12</v>
      </c>
      <c r="UYA4" s="15" t="s">
        <v>12</v>
      </c>
      <c r="UYB4" s="15" t="s">
        <v>12</v>
      </c>
      <c r="UYC4" s="15" t="s">
        <v>12</v>
      </c>
      <c r="UYD4" s="15" t="s">
        <v>12</v>
      </c>
      <c r="UYE4" s="15" t="s">
        <v>12</v>
      </c>
      <c r="UYF4" s="15" t="s">
        <v>12</v>
      </c>
      <c r="UYG4" s="15" t="s">
        <v>12</v>
      </c>
      <c r="UYH4" s="15" t="s">
        <v>12</v>
      </c>
      <c r="UYI4" s="15" t="s">
        <v>12</v>
      </c>
      <c r="UYJ4" s="15" t="s">
        <v>12</v>
      </c>
      <c r="UYK4" s="15" t="s">
        <v>12</v>
      </c>
      <c r="UYL4" s="15" t="s">
        <v>12</v>
      </c>
      <c r="UYM4" s="15" t="s">
        <v>12</v>
      </c>
      <c r="UYN4" s="15" t="s">
        <v>12</v>
      </c>
      <c r="UYO4" s="15" t="s">
        <v>12</v>
      </c>
      <c r="UYP4" s="15" t="s">
        <v>12</v>
      </c>
      <c r="UYQ4" s="15" t="s">
        <v>12</v>
      </c>
      <c r="UYR4" s="15" t="s">
        <v>12</v>
      </c>
      <c r="UYS4" s="15" t="s">
        <v>12</v>
      </c>
      <c r="UYT4" s="15" t="s">
        <v>12</v>
      </c>
      <c r="UYU4" s="15" t="s">
        <v>12</v>
      </c>
      <c r="UYV4" s="15" t="s">
        <v>12</v>
      </c>
      <c r="UYW4" s="15" t="s">
        <v>12</v>
      </c>
      <c r="UYX4" s="15" t="s">
        <v>12</v>
      </c>
      <c r="UYY4" s="15" t="s">
        <v>12</v>
      </c>
      <c r="UYZ4" s="15" t="s">
        <v>12</v>
      </c>
      <c r="UZA4" s="15" t="s">
        <v>12</v>
      </c>
      <c r="UZB4" s="15" t="s">
        <v>12</v>
      </c>
      <c r="UZC4" s="15" t="s">
        <v>12</v>
      </c>
      <c r="UZD4" s="15" t="s">
        <v>12</v>
      </c>
      <c r="UZE4" s="15" t="s">
        <v>12</v>
      </c>
      <c r="UZF4" s="15" t="s">
        <v>12</v>
      </c>
      <c r="UZG4" s="15" t="s">
        <v>12</v>
      </c>
      <c r="UZH4" s="15" t="s">
        <v>12</v>
      </c>
      <c r="UZI4" s="15" t="s">
        <v>12</v>
      </c>
      <c r="UZJ4" s="15" t="s">
        <v>12</v>
      </c>
      <c r="UZK4" s="15" t="s">
        <v>12</v>
      </c>
      <c r="UZL4" s="15" t="s">
        <v>12</v>
      </c>
      <c r="UZM4" s="15" t="s">
        <v>12</v>
      </c>
      <c r="UZN4" s="15" t="s">
        <v>12</v>
      </c>
      <c r="UZO4" s="15" t="s">
        <v>12</v>
      </c>
      <c r="UZP4" s="15" t="s">
        <v>12</v>
      </c>
      <c r="UZQ4" s="15" t="s">
        <v>12</v>
      </c>
      <c r="UZR4" s="15" t="s">
        <v>12</v>
      </c>
      <c r="UZS4" s="15" t="s">
        <v>12</v>
      </c>
      <c r="UZT4" s="15" t="s">
        <v>12</v>
      </c>
      <c r="UZU4" s="15" t="s">
        <v>12</v>
      </c>
      <c r="UZV4" s="15" t="s">
        <v>12</v>
      </c>
      <c r="UZW4" s="15" t="s">
        <v>12</v>
      </c>
      <c r="UZX4" s="15" t="s">
        <v>12</v>
      </c>
      <c r="UZY4" s="15" t="s">
        <v>12</v>
      </c>
      <c r="UZZ4" s="15" t="s">
        <v>12</v>
      </c>
      <c r="VAA4" s="15" t="s">
        <v>12</v>
      </c>
      <c r="VAB4" s="15" t="s">
        <v>12</v>
      </c>
      <c r="VAC4" s="15" t="s">
        <v>12</v>
      </c>
      <c r="VAD4" s="15" t="s">
        <v>12</v>
      </c>
      <c r="VAE4" s="15" t="s">
        <v>12</v>
      </c>
      <c r="VAF4" s="15" t="s">
        <v>12</v>
      </c>
      <c r="VAG4" s="15" t="s">
        <v>12</v>
      </c>
      <c r="VAH4" s="15" t="s">
        <v>12</v>
      </c>
      <c r="VAI4" s="15" t="s">
        <v>12</v>
      </c>
      <c r="VAJ4" s="15" t="s">
        <v>12</v>
      </c>
      <c r="VAK4" s="15" t="s">
        <v>12</v>
      </c>
      <c r="VAL4" s="15" t="s">
        <v>12</v>
      </c>
      <c r="VAM4" s="15" t="s">
        <v>12</v>
      </c>
      <c r="VAN4" s="15" t="s">
        <v>12</v>
      </c>
      <c r="VAO4" s="15" t="s">
        <v>12</v>
      </c>
      <c r="VAP4" s="15" t="s">
        <v>12</v>
      </c>
      <c r="VAQ4" s="15" t="s">
        <v>12</v>
      </c>
      <c r="VAR4" s="15" t="s">
        <v>12</v>
      </c>
      <c r="VAS4" s="15" t="s">
        <v>12</v>
      </c>
      <c r="VAT4" s="15" t="s">
        <v>12</v>
      </c>
      <c r="VAU4" s="15" t="s">
        <v>12</v>
      </c>
      <c r="VAV4" s="15" t="s">
        <v>12</v>
      </c>
      <c r="VAW4" s="15" t="s">
        <v>12</v>
      </c>
      <c r="VAX4" s="15" t="s">
        <v>12</v>
      </c>
      <c r="VAY4" s="15" t="s">
        <v>12</v>
      </c>
      <c r="VAZ4" s="15" t="s">
        <v>12</v>
      </c>
      <c r="VBA4" s="15" t="s">
        <v>12</v>
      </c>
      <c r="VBB4" s="15" t="s">
        <v>12</v>
      </c>
      <c r="VBC4" s="15" t="s">
        <v>12</v>
      </c>
      <c r="VBD4" s="15" t="s">
        <v>12</v>
      </c>
      <c r="VBE4" s="15" t="s">
        <v>12</v>
      </c>
      <c r="VBF4" s="15" t="s">
        <v>12</v>
      </c>
      <c r="VBG4" s="15" t="s">
        <v>12</v>
      </c>
      <c r="VBH4" s="15" t="s">
        <v>12</v>
      </c>
      <c r="VBI4" s="15" t="s">
        <v>12</v>
      </c>
      <c r="VBJ4" s="15" t="s">
        <v>12</v>
      </c>
      <c r="VBK4" s="15" t="s">
        <v>12</v>
      </c>
      <c r="VBL4" s="15" t="s">
        <v>12</v>
      </c>
      <c r="VBM4" s="15" t="s">
        <v>12</v>
      </c>
      <c r="VBN4" s="15" t="s">
        <v>12</v>
      </c>
      <c r="VBO4" s="15" t="s">
        <v>12</v>
      </c>
      <c r="VBP4" s="15" t="s">
        <v>12</v>
      </c>
      <c r="VBQ4" s="15" t="s">
        <v>12</v>
      </c>
      <c r="VBR4" s="15" t="s">
        <v>12</v>
      </c>
      <c r="VBS4" s="15" t="s">
        <v>12</v>
      </c>
      <c r="VBT4" s="15" t="s">
        <v>12</v>
      </c>
      <c r="VBU4" s="15" t="s">
        <v>12</v>
      </c>
      <c r="VBV4" s="15" t="s">
        <v>12</v>
      </c>
      <c r="VBW4" s="15" t="s">
        <v>12</v>
      </c>
      <c r="VBX4" s="15" t="s">
        <v>12</v>
      </c>
      <c r="VBY4" s="15" t="s">
        <v>12</v>
      </c>
      <c r="VBZ4" s="15" t="s">
        <v>12</v>
      </c>
      <c r="VCA4" s="15" t="s">
        <v>12</v>
      </c>
      <c r="VCB4" s="15" t="s">
        <v>12</v>
      </c>
      <c r="VCC4" s="15" t="s">
        <v>12</v>
      </c>
      <c r="VCD4" s="15" t="s">
        <v>12</v>
      </c>
      <c r="VCE4" s="15" t="s">
        <v>12</v>
      </c>
      <c r="VCF4" s="15" t="s">
        <v>12</v>
      </c>
      <c r="VCG4" s="15" t="s">
        <v>12</v>
      </c>
      <c r="VCH4" s="15" t="s">
        <v>12</v>
      </c>
      <c r="VCI4" s="15" t="s">
        <v>12</v>
      </c>
      <c r="VCJ4" s="15" t="s">
        <v>12</v>
      </c>
      <c r="VCK4" s="15" t="s">
        <v>12</v>
      </c>
      <c r="VCL4" s="15" t="s">
        <v>12</v>
      </c>
      <c r="VCM4" s="15" t="s">
        <v>12</v>
      </c>
      <c r="VCN4" s="15" t="s">
        <v>12</v>
      </c>
      <c r="VCO4" s="15" t="s">
        <v>12</v>
      </c>
      <c r="VCP4" s="15" t="s">
        <v>12</v>
      </c>
      <c r="VCQ4" s="15" t="s">
        <v>12</v>
      </c>
      <c r="VCR4" s="15" t="s">
        <v>12</v>
      </c>
      <c r="VCS4" s="15" t="s">
        <v>12</v>
      </c>
      <c r="VCT4" s="15" t="s">
        <v>12</v>
      </c>
      <c r="VCU4" s="15" t="s">
        <v>12</v>
      </c>
      <c r="VCV4" s="15" t="s">
        <v>12</v>
      </c>
      <c r="VCW4" s="15" t="s">
        <v>12</v>
      </c>
      <c r="VCX4" s="15" t="s">
        <v>12</v>
      </c>
      <c r="VCY4" s="15" t="s">
        <v>12</v>
      </c>
      <c r="VCZ4" s="15" t="s">
        <v>12</v>
      </c>
      <c r="VDA4" s="15" t="s">
        <v>12</v>
      </c>
      <c r="VDB4" s="15" t="s">
        <v>12</v>
      </c>
      <c r="VDC4" s="15" t="s">
        <v>12</v>
      </c>
      <c r="VDD4" s="15" t="s">
        <v>12</v>
      </c>
      <c r="VDE4" s="15" t="s">
        <v>12</v>
      </c>
      <c r="VDF4" s="15" t="s">
        <v>12</v>
      </c>
      <c r="VDG4" s="15" t="s">
        <v>12</v>
      </c>
      <c r="VDH4" s="15" t="s">
        <v>12</v>
      </c>
      <c r="VDI4" s="15" t="s">
        <v>12</v>
      </c>
      <c r="VDJ4" s="15" t="s">
        <v>12</v>
      </c>
      <c r="VDK4" s="15" t="s">
        <v>12</v>
      </c>
      <c r="VDL4" s="15" t="s">
        <v>12</v>
      </c>
      <c r="VDM4" s="15" t="s">
        <v>12</v>
      </c>
      <c r="VDN4" s="15" t="s">
        <v>12</v>
      </c>
      <c r="VDO4" s="15" t="s">
        <v>12</v>
      </c>
      <c r="VDP4" s="15" t="s">
        <v>12</v>
      </c>
      <c r="VDQ4" s="15" t="s">
        <v>12</v>
      </c>
      <c r="VDR4" s="15" t="s">
        <v>12</v>
      </c>
      <c r="VDS4" s="15" t="s">
        <v>12</v>
      </c>
      <c r="VDT4" s="15" t="s">
        <v>12</v>
      </c>
      <c r="VDU4" s="15" t="s">
        <v>12</v>
      </c>
      <c r="VDV4" s="15" t="s">
        <v>12</v>
      </c>
      <c r="VDW4" s="15" t="s">
        <v>12</v>
      </c>
      <c r="VDX4" s="15" t="s">
        <v>12</v>
      </c>
      <c r="VDY4" s="15" t="s">
        <v>12</v>
      </c>
      <c r="VDZ4" s="15" t="s">
        <v>12</v>
      </c>
      <c r="VEA4" s="15" t="s">
        <v>12</v>
      </c>
      <c r="VEB4" s="15" t="s">
        <v>12</v>
      </c>
      <c r="VEC4" s="15" t="s">
        <v>12</v>
      </c>
      <c r="VED4" s="15" t="s">
        <v>12</v>
      </c>
      <c r="VEE4" s="15" t="s">
        <v>12</v>
      </c>
      <c r="VEF4" s="15" t="s">
        <v>12</v>
      </c>
      <c r="VEG4" s="15" t="s">
        <v>12</v>
      </c>
      <c r="VEH4" s="15" t="s">
        <v>12</v>
      </c>
      <c r="VEI4" s="15" t="s">
        <v>12</v>
      </c>
      <c r="VEJ4" s="15" t="s">
        <v>12</v>
      </c>
      <c r="VEK4" s="15" t="s">
        <v>12</v>
      </c>
      <c r="VEL4" s="15" t="s">
        <v>12</v>
      </c>
      <c r="VEM4" s="15" t="s">
        <v>12</v>
      </c>
      <c r="VEN4" s="15" t="s">
        <v>12</v>
      </c>
      <c r="VEO4" s="15" t="s">
        <v>12</v>
      </c>
      <c r="VEP4" s="15" t="s">
        <v>12</v>
      </c>
      <c r="VEQ4" s="15" t="s">
        <v>12</v>
      </c>
      <c r="VER4" s="15" t="s">
        <v>12</v>
      </c>
      <c r="VES4" s="15" t="s">
        <v>12</v>
      </c>
      <c r="VET4" s="15" t="s">
        <v>12</v>
      </c>
      <c r="VEU4" s="15" t="s">
        <v>12</v>
      </c>
      <c r="VEV4" s="15" t="s">
        <v>12</v>
      </c>
      <c r="VEW4" s="15" t="s">
        <v>12</v>
      </c>
      <c r="VEX4" s="15" t="s">
        <v>12</v>
      </c>
      <c r="VEY4" s="15" t="s">
        <v>12</v>
      </c>
      <c r="VEZ4" s="15" t="s">
        <v>12</v>
      </c>
      <c r="VFA4" s="15" t="s">
        <v>12</v>
      </c>
      <c r="VFB4" s="15" t="s">
        <v>12</v>
      </c>
      <c r="VFC4" s="15" t="s">
        <v>12</v>
      </c>
      <c r="VFD4" s="15" t="s">
        <v>12</v>
      </c>
      <c r="VFE4" s="15" t="s">
        <v>12</v>
      </c>
      <c r="VFF4" s="15" t="s">
        <v>12</v>
      </c>
      <c r="VFG4" s="15" t="s">
        <v>12</v>
      </c>
      <c r="VFH4" s="15" t="s">
        <v>12</v>
      </c>
      <c r="VFI4" s="15" t="s">
        <v>12</v>
      </c>
      <c r="VFJ4" s="15" t="s">
        <v>12</v>
      </c>
      <c r="VFK4" s="15" t="s">
        <v>12</v>
      </c>
      <c r="VFL4" s="15" t="s">
        <v>12</v>
      </c>
      <c r="VFM4" s="15" t="s">
        <v>12</v>
      </c>
      <c r="VFN4" s="15" t="s">
        <v>12</v>
      </c>
      <c r="VFO4" s="15" t="s">
        <v>12</v>
      </c>
      <c r="VFP4" s="15" t="s">
        <v>12</v>
      </c>
      <c r="VFQ4" s="15" t="s">
        <v>12</v>
      </c>
      <c r="VFR4" s="15" t="s">
        <v>12</v>
      </c>
      <c r="VFS4" s="15" t="s">
        <v>12</v>
      </c>
      <c r="VFT4" s="15" t="s">
        <v>12</v>
      </c>
      <c r="VFU4" s="15" t="s">
        <v>12</v>
      </c>
      <c r="VFV4" s="15" t="s">
        <v>12</v>
      </c>
      <c r="VFW4" s="15" t="s">
        <v>12</v>
      </c>
      <c r="VFX4" s="15" t="s">
        <v>12</v>
      </c>
      <c r="VFY4" s="15" t="s">
        <v>12</v>
      </c>
      <c r="VFZ4" s="15" t="s">
        <v>12</v>
      </c>
      <c r="VGA4" s="15" t="s">
        <v>12</v>
      </c>
      <c r="VGB4" s="15" t="s">
        <v>12</v>
      </c>
      <c r="VGC4" s="15" t="s">
        <v>12</v>
      </c>
      <c r="VGD4" s="15" t="s">
        <v>12</v>
      </c>
      <c r="VGE4" s="15" t="s">
        <v>12</v>
      </c>
      <c r="VGF4" s="15" t="s">
        <v>12</v>
      </c>
      <c r="VGG4" s="15" t="s">
        <v>12</v>
      </c>
      <c r="VGH4" s="15" t="s">
        <v>12</v>
      </c>
      <c r="VGI4" s="15" t="s">
        <v>12</v>
      </c>
      <c r="VGJ4" s="15" t="s">
        <v>12</v>
      </c>
      <c r="VGK4" s="15" t="s">
        <v>12</v>
      </c>
      <c r="VGL4" s="15" t="s">
        <v>12</v>
      </c>
      <c r="VGM4" s="15" t="s">
        <v>12</v>
      </c>
      <c r="VGN4" s="15" t="s">
        <v>12</v>
      </c>
      <c r="VGO4" s="15" t="s">
        <v>12</v>
      </c>
      <c r="VGP4" s="15" t="s">
        <v>12</v>
      </c>
      <c r="VGQ4" s="15" t="s">
        <v>12</v>
      </c>
      <c r="VGR4" s="15" t="s">
        <v>12</v>
      </c>
      <c r="VGS4" s="15" t="s">
        <v>12</v>
      </c>
      <c r="VGT4" s="15" t="s">
        <v>12</v>
      </c>
      <c r="VGU4" s="15" t="s">
        <v>12</v>
      </c>
      <c r="VGV4" s="15" t="s">
        <v>12</v>
      </c>
      <c r="VGW4" s="15" t="s">
        <v>12</v>
      </c>
      <c r="VGX4" s="15" t="s">
        <v>12</v>
      </c>
      <c r="VGY4" s="15" t="s">
        <v>12</v>
      </c>
      <c r="VGZ4" s="15" t="s">
        <v>12</v>
      </c>
      <c r="VHA4" s="15" t="s">
        <v>12</v>
      </c>
      <c r="VHB4" s="15" t="s">
        <v>12</v>
      </c>
      <c r="VHC4" s="15" t="s">
        <v>12</v>
      </c>
      <c r="VHD4" s="15" t="s">
        <v>12</v>
      </c>
      <c r="VHE4" s="15" t="s">
        <v>12</v>
      </c>
      <c r="VHF4" s="15" t="s">
        <v>12</v>
      </c>
      <c r="VHG4" s="15" t="s">
        <v>12</v>
      </c>
      <c r="VHH4" s="15" t="s">
        <v>12</v>
      </c>
      <c r="VHI4" s="15" t="s">
        <v>12</v>
      </c>
      <c r="VHJ4" s="15" t="s">
        <v>12</v>
      </c>
      <c r="VHK4" s="15" t="s">
        <v>12</v>
      </c>
      <c r="VHL4" s="15" t="s">
        <v>12</v>
      </c>
      <c r="VHM4" s="15" t="s">
        <v>12</v>
      </c>
      <c r="VHN4" s="15" t="s">
        <v>12</v>
      </c>
      <c r="VHO4" s="15" t="s">
        <v>12</v>
      </c>
      <c r="VHP4" s="15" t="s">
        <v>12</v>
      </c>
      <c r="VHQ4" s="15" t="s">
        <v>12</v>
      </c>
      <c r="VHR4" s="15" t="s">
        <v>12</v>
      </c>
      <c r="VHS4" s="15" t="s">
        <v>12</v>
      </c>
      <c r="VHT4" s="15" t="s">
        <v>12</v>
      </c>
      <c r="VHU4" s="15" t="s">
        <v>12</v>
      </c>
      <c r="VHV4" s="15" t="s">
        <v>12</v>
      </c>
      <c r="VHW4" s="15" t="s">
        <v>12</v>
      </c>
      <c r="VHX4" s="15" t="s">
        <v>12</v>
      </c>
      <c r="VHY4" s="15" t="s">
        <v>12</v>
      </c>
      <c r="VHZ4" s="15" t="s">
        <v>12</v>
      </c>
      <c r="VIA4" s="15" t="s">
        <v>12</v>
      </c>
      <c r="VIB4" s="15" t="s">
        <v>12</v>
      </c>
      <c r="VIC4" s="15" t="s">
        <v>12</v>
      </c>
      <c r="VID4" s="15" t="s">
        <v>12</v>
      </c>
      <c r="VIE4" s="15" t="s">
        <v>12</v>
      </c>
      <c r="VIF4" s="15" t="s">
        <v>12</v>
      </c>
      <c r="VIG4" s="15" t="s">
        <v>12</v>
      </c>
      <c r="VIH4" s="15" t="s">
        <v>12</v>
      </c>
      <c r="VII4" s="15" t="s">
        <v>12</v>
      </c>
      <c r="VIJ4" s="15" t="s">
        <v>12</v>
      </c>
      <c r="VIK4" s="15" t="s">
        <v>12</v>
      </c>
      <c r="VIL4" s="15" t="s">
        <v>12</v>
      </c>
      <c r="VIM4" s="15" t="s">
        <v>12</v>
      </c>
      <c r="VIN4" s="15" t="s">
        <v>12</v>
      </c>
      <c r="VIO4" s="15" t="s">
        <v>12</v>
      </c>
      <c r="VIP4" s="15" t="s">
        <v>12</v>
      </c>
      <c r="VIQ4" s="15" t="s">
        <v>12</v>
      </c>
      <c r="VIR4" s="15" t="s">
        <v>12</v>
      </c>
      <c r="VIS4" s="15" t="s">
        <v>12</v>
      </c>
      <c r="VIT4" s="15" t="s">
        <v>12</v>
      </c>
      <c r="VIU4" s="15" t="s">
        <v>12</v>
      </c>
      <c r="VIV4" s="15" t="s">
        <v>12</v>
      </c>
      <c r="VIW4" s="15" t="s">
        <v>12</v>
      </c>
      <c r="VIX4" s="15" t="s">
        <v>12</v>
      </c>
      <c r="VIY4" s="15" t="s">
        <v>12</v>
      </c>
      <c r="VIZ4" s="15" t="s">
        <v>12</v>
      </c>
      <c r="VJA4" s="15" t="s">
        <v>12</v>
      </c>
      <c r="VJB4" s="15" t="s">
        <v>12</v>
      </c>
      <c r="VJC4" s="15" t="s">
        <v>12</v>
      </c>
      <c r="VJD4" s="15" t="s">
        <v>12</v>
      </c>
      <c r="VJE4" s="15" t="s">
        <v>12</v>
      </c>
      <c r="VJF4" s="15" t="s">
        <v>12</v>
      </c>
      <c r="VJG4" s="15" t="s">
        <v>12</v>
      </c>
      <c r="VJH4" s="15" t="s">
        <v>12</v>
      </c>
      <c r="VJI4" s="15" t="s">
        <v>12</v>
      </c>
      <c r="VJJ4" s="15" t="s">
        <v>12</v>
      </c>
      <c r="VJK4" s="15" t="s">
        <v>12</v>
      </c>
      <c r="VJL4" s="15" t="s">
        <v>12</v>
      </c>
      <c r="VJM4" s="15" t="s">
        <v>12</v>
      </c>
      <c r="VJN4" s="15" t="s">
        <v>12</v>
      </c>
      <c r="VJO4" s="15" t="s">
        <v>12</v>
      </c>
      <c r="VJP4" s="15" t="s">
        <v>12</v>
      </c>
      <c r="VJQ4" s="15" t="s">
        <v>12</v>
      </c>
      <c r="VJR4" s="15" t="s">
        <v>12</v>
      </c>
      <c r="VJS4" s="15" t="s">
        <v>12</v>
      </c>
      <c r="VJT4" s="15" t="s">
        <v>12</v>
      </c>
      <c r="VJU4" s="15" t="s">
        <v>12</v>
      </c>
      <c r="VJV4" s="15" t="s">
        <v>12</v>
      </c>
      <c r="VJW4" s="15" t="s">
        <v>12</v>
      </c>
      <c r="VJX4" s="15" t="s">
        <v>12</v>
      </c>
      <c r="VJY4" s="15" t="s">
        <v>12</v>
      </c>
      <c r="VJZ4" s="15" t="s">
        <v>12</v>
      </c>
      <c r="VKA4" s="15" t="s">
        <v>12</v>
      </c>
      <c r="VKB4" s="15" t="s">
        <v>12</v>
      </c>
      <c r="VKC4" s="15" t="s">
        <v>12</v>
      </c>
      <c r="VKD4" s="15" t="s">
        <v>12</v>
      </c>
      <c r="VKE4" s="15" t="s">
        <v>12</v>
      </c>
      <c r="VKF4" s="15" t="s">
        <v>12</v>
      </c>
      <c r="VKG4" s="15" t="s">
        <v>12</v>
      </c>
      <c r="VKH4" s="15" t="s">
        <v>12</v>
      </c>
      <c r="VKI4" s="15" t="s">
        <v>12</v>
      </c>
      <c r="VKJ4" s="15" t="s">
        <v>12</v>
      </c>
      <c r="VKK4" s="15" t="s">
        <v>12</v>
      </c>
      <c r="VKL4" s="15" t="s">
        <v>12</v>
      </c>
      <c r="VKM4" s="15" t="s">
        <v>12</v>
      </c>
      <c r="VKN4" s="15" t="s">
        <v>12</v>
      </c>
      <c r="VKO4" s="15" t="s">
        <v>12</v>
      </c>
      <c r="VKP4" s="15" t="s">
        <v>12</v>
      </c>
      <c r="VKQ4" s="15" t="s">
        <v>12</v>
      </c>
      <c r="VKR4" s="15" t="s">
        <v>12</v>
      </c>
      <c r="VKS4" s="15" t="s">
        <v>12</v>
      </c>
      <c r="VKT4" s="15" t="s">
        <v>12</v>
      </c>
      <c r="VKU4" s="15" t="s">
        <v>12</v>
      </c>
      <c r="VKV4" s="15" t="s">
        <v>12</v>
      </c>
      <c r="VKW4" s="15" t="s">
        <v>12</v>
      </c>
      <c r="VKX4" s="15" t="s">
        <v>12</v>
      </c>
      <c r="VKY4" s="15" t="s">
        <v>12</v>
      </c>
      <c r="VKZ4" s="15" t="s">
        <v>12</v>
      </c>
      <c r="VLA4" s="15" t="s">
        <v>12</v>
      </c>
      <c r="VLB4" s="15" t="s">
        <v>12</v>
      </c>
      <c r="VLC4" s="15" t="s">
        <v>12</v>
      </c>
      <c r="VLD4" s="15" t="s">
        <v>12</v>
      </c>
      <c r="VLE4" s="15" t="s">
        <v>12</v>
      </c>
      <c r="VLF4" s="15" t="s">
        <v>12</v>
      </c>
      <c r="VLG4" s="15" t="s">
        <v>12</v>
      </c>
      <c r="VLH4" s="15" t="s">
        <v>12</v>
      </c>
      <c r="VLI4" s="15" t="s">
        <v>12</v>
      </c>
      <c r="VLJ4" s="15" t="s">
        <v>12</v>
      </c>
      <c r="VLK4" s="15" t="s">
        <v>12</v>
      </c>
      <c r="VLL4" s="15" t="s">
        <v>12</v>
      </c>
      <c r="VLM4" s="15" t="s">
        <v>12</v>
      </c>
      <c r="VLN4" s="15" t="s">
        <v>12</v>
      </c>
      <c r="VLO4" s="15" t="s">
        <v>12</v>
      </c>
      <c r="VLP4" s="15" t="s">
        <v>12</v>
      </c>
      <c r="VLQ4" s="15" t="s">
        <v>12</v>
      </c>
      <c r="VLR4" s="15" t="s">
        <v>12</v>
      </c>
      <c r="VLS4" s="15" t="s">
        <v>12</v>
      </c>
      <c r="VLT4" s="15" t="s">
        <v>12</v>
      </c>
      <c r="VLU4" s="15" t="s">
        <v>12</v>
      </c>
      <c r="VLV4" s="15" t="s">
        <v>12</v>
      </c>
      <c r="VLW4" s="15" t="s">
        <v>12</v>
      </c>
      <c r="VLX4" s="15" t="s">
        <v>12</v>
      </c>
      <c r="VLY4" s="15" t="s">
        <v>12</v>
      </c>
      <c r="VLZ4" s="15" t="s">
        <v>12</v>
      </c>
      <c r="VMA4" s="15" t="s">
        <v>12</v>
      </c>
      <c r="VMB4" s="15" t="s">
        <v>12</v>
      </c>
      <c r="VMC4" s="15" t="s">
        <v>12</v>
      </c>
      <c r="VMD4" s="15" t="s">
        <v>12</v>
      </c>
      <c r="VME4" s="15" t="s">
        <v>12</v>
      </c>
      <c r="VMF4" s="15" t="s">
        <v>12</v>
      </c>
      <c r="VMG4" s="15" t="s">
        <v>12</v>
      </c>
      <c r="VMH4" s="15" t="s">
        <v>12</v>
      </c>
      <c r="VMI4" s="15" t="s">
        <v>12</v>
      </c>
      <c r="VMJ4" s="15" t="s">
        <v>12</v>
      </c>
      <c r="VMK4" s="15" t="s">
        <v>12</v>
      </c>
      <c r="VML4" s="15" t="s">
        <v>12</v>
      </c>
      <c r="VMM4" s="15" t="s">
        <v>12</v>
      </c>
      <c r="VMN4" s="15" t="s">
        <v>12</v>
      </c>
      <c r="VMO4" s="15" t="s">
        <v>12</v>
      </c>
      <c r="VMP4" s="15" t="s">
        <v>12</v>
      </c>
      <c r="VMQ4" s="15" t="s">
        <v>12</v>
      </c>
      <c r="VMR4" s="15" t="s">
        <v>12</v>
      </c>
      <c r="VMS4" s="15" t="s">
        <v>12</v>
      </c>
      <c r="VMT4" s="15" t="s">
        <v>12</v>
      </c>
      <c r="VMU4" s="15" t="s">
        <v>12</v>
      </c>
      <c r="VMV4" s="15" t="s">
        <v>12</v>
      </c>
      <c r="VMW4" s="15" t="s">
        <v>12</v>
      </c>
      <c r="VMX4" s="15" t="s">
        <v>12</v>
      </c>
      <c r="VMY4" s="15" t="s">
        <v>12</v>
      </c>
      <c r="VMZ4" s="15" t="s">
        <v>12</v>
      </c>
      <c r="VNA4" s="15" t="s">
        <v>12</v>
      </c>
      <c r="VNB4" s="15" t="s">
        <v>12</v>
      </c>
      <c r="VNC4" s="15" t="s">
        <v>12</v>
      </c>
      <c r="VND4" s="15" t="s">
        <v>12</v>
      </c>
      <c r="VNE4" s="15" t="s">
        <v>12</v>
      </c>
      <c r="VNF4" s="15" t="s">
        <v>12</v>
      </c>
      <c r="VNG4" s="15" t="s">
        <v>12</v>
      </c>
      <c r="VNH4" s="15" t="s">
        <v>12</v>
      </c>
      <c r="VNI4" s="15" t="s">
        <v>12</v>
      </c>
      <c r="VNJ4" s="15" t="s">
        <v>12</v>
      </c>
      <c r="VNK4" s="15" t="s">
        <v>12</v>
      </c>
      <c r="VNL4" s="15" t="s">
        <v>12</v>
      </c>
      <c r="VNM4" s="15" t="s">
        <v>12</v>
      </c>
      <c r="VNN4" s="15" t="s">
        <v>12</v>
      </c>
      <c r="VNO4" s="15" t="s">
        <v>12</v>
      </c>
      <c r="VNP4" s="15" t="s">
        <v>12</v>
      </c>
      <c r="VNQ4" s="15" t="s">
        <v>12</v>
      </c>
      <c r="VNR4" s="15" t="s">
        <v>12</v>
      </c>
      <c r="VNS4" s="15" t="s">
        <v>12</v>
      </c>
      <c r="VNT4" s="15" t="s">
        <v>12</v>
      </c>
      <c r="VNU4" s="15" t="s">
        <v>12</v>
      </c>
      <c r="VNV4" s="15" t="s">
        <v>12</v>
      </c>
      <c r="VNW4" s="15" t="s">
        <v>12</v>
      </c>
      <c r="VNX4" s="15" t="s">
        <v>12</v>
      </c>
      <c r="VNY4" s="15" t="s">
        <v>12</v>
      </c>
      <c r="VNZ4" s="15" t="s">
        <v>12</v>
      </c>
      <c r="VOA4" s="15" t="s">
        <v>12</v>
      </c>
      <c r="VOB4" s="15" t="s">
        <v>12</v>
      </c>
      <c r="VOC4" s="15" t="s">
        <v>12</v>
      </c>
      <c r="VOD4" s="15" t="s">
        <v>12</v>
      </c>
      <c r="VOE4" s="15" t="s">
        <v>12</v>
      </c>
      <c r="VOF4" s="15" t="s">
        <v>12</v>
      </c>
      <c r="VOG4" s="15" t="s">
        <v>12</v>
      </c>
      <c r="VOH4" s="15" t="s">
        <v>12</v>
      </c>
      <c r="VOI4" s="15" t="s">
        <v>12</v>
      </c>
      <c r="VOJ4" s="15" t="s">
        <v>12</v>
      </c>
      <c r="VOK4" s="15" t="s">
        <v>12</v>
      </c>
      <c r="VOL4" s="15" t="s">
        <v>12</v>
      </c>
      <c r="VOM4" s="15" t="s">
        <v>12</v>
      </c>
      <c r="VON4" s="15" t="s">
        <v>12</v>
      </c>
      <c r="VOO4" s="15" t="s">
        <v>12</v>
      </c>
      <c r="VOP4" s="15" t="s">
        <v>12</v>
      </c>
      <c r="VOQ4" s="15" t="s">
        <v>12</v>
      </c>
      <c r="VOR4" s="15" t="s">
        <v>12</v>
      </c>
      <c r="VOS4" s="15" t="s">
        <v>12</v>
      </c>
      <c r="VOT4" s="15" t="s">
        <v>12</v>
      </c>
      <c r="VOU4" s="15" t="s">
        <v>12</v>
      </c>
      <c r="VOV4" s="15" t="s">
        <v>12</v>
      </c>
      <c r="VOW4" s="15" t="s">
        <v>12</v>
      </c>
      <c r="VOX4" s="15" t="s">
        <v>12</v>
      </c>
      <c r="VOY4" s="15" t="s">
        <v>12</v>
      </c>
      <c r="VOZ4" s="15" t="s">
        <v>12</v>
      </c>
      <c r="VPA4" s="15" t="s">
        <v>12</v>
      </c>
      <c r="VPB4" s="15" t="s">
        <v>12</v>
      </c>
      <c r="VPC4" s="15" t="s">
        <v>12</v>
      </c>
      <c r="VPD4" s="15" t="s">
        <v>12</v>
      </c>
      <c r="VPE4" s="15" t="s">
        <v>12</v>
      </c>
      <c r="VPF4" s="15" t="s">
        <v>12</v>
      </c>
      <c r="VPG4" s="15" t="s">
        <v>12</v>
      </c>
      <c r="VPH4" s="15" t="s">
        <v>12</v>
      </c>
      <c r="VPI4" s="15" t="s">
        <v>12</v>
      </c>
      <c r="VPJ4" s="15" t="s">
        <v>12</v>
      </c>
      <c r="VPK4" s="15" t="s">
        <v>12</v>
      </c>
      <c r="VPL4" s="15" t="s">
        <v>12</v>
      </c>
      <c r="VPM4" s="15" t="s">
        <v>12</v>
      </c>
      <c r="VPN4" s="15" t="s">
        <v>12</v>
      </c>
      <c r="VPO4" s="15" t="s">
        <v>12</v>
      </c>
      <c r="VPP4" s="15" t="s">
        <v>12</v>
      </c>
      <c r="VPQ4" s="15" t="s">
        <v>12</v>
      </c>
      <c r="VPR4" s="15" t="s">
        <v>12</v>
      </c>
      <c r="VPS4" s="15" t="s">
        <v>12</v>
      </c>
      <c r="VPT4" s="15" t="s">
        <v>12</v>
      </c>
      <c r="VPU4" s="15" t="s">
        <v>12</v>
      </c>
      <c r="VPV4" s="15" t="s">
        <v>12</v>
      </c>
      <c r="VPW4" s="15" t="s">
        <v>12</v>
      </c>
      <c r="VPX4" s="15" t="s">
        <v>12</v>
      </c>
      <c r="VPY4" s="15" t="s">
        <v>12</v>
      </c>
      <c r="VPZ4" s="15" t="s">
        <v>12</v>
      </c>
      <c r="VQA4" s="15" t="s">
        <v>12</v>
      </c>
      <c r="VQB4" s="15" t="s">
        <v>12</v>
      </c>
      <c r="VQC4" s="15" t="s">
        <v>12</v>
      </c>
      <c r="VQD4" s="15" t="s">
        <v>12</v>
      </c>
      <c r="VQE4" s="15" t="s">
        <v>12</v>
      </c>
      <c r="VQF4" s="15" t="s">
        <v>12</v>
      </c>
      <c r="VQG4" s="15" t="s">
        <v>12</v>
      </c>
      <c r="VQH4" s="15" t="s">
        <v>12</v>
      </c>
      <c r="VQI4" s="15" t="s">
        <v>12</v>
      </c>
      <c r="VQJ4" s="15" t="s">
        <v>12</v>
      </c>
      <c r="VQK4" s="15" t="s">
        <v>12</v>
      </c>
      <c r="VQL4" s="15" t="s">
        <v>12</v>
      </c>
      <c r="VQM4" s="15" t="s">
        <v>12</v>
      </c>
      <c r="VQN4" s="15" t="s">
        <v>12</v>
      </c>
      <c r="VQO4" s="15" t="s">
        <v>12</v>
      </c>
      <c r="VQP4" s="15" t="s">
        <v>12</v>
      </c>
      <c r="VQQ4" s="15" t="s">
        <v>12</v>
      </c>
      <c r="VQR4" s="15" t="s">
        <v>12</v>
      </c>
      <c r="VQS4" s="15" t="s">
        <v>12</v>
      </c>
      <c r="VQT4" s="15" t="s">
        <v>12</v>
      </c>
      <c r="VQU4" s="15" t="s">
        <v>12</v>
      </c>
      <c r="VQV4" s="15" t="s">
        <v>12</v>
      </c>
      <c r="VQW4" s="15" t="s">
        <v>12</v>
      </c>
      <c r="VQX4" s="15" t="s">
        <v>12</v>
      </c>
      <c r="VQY4" s="15" t="s">
        <v>12</v>
      </c>
      <c r="VQZ4" s="15" t="s">
        <v>12</v>
      </c>
      <c r="VRA4" s="15" t="s">
        <v>12</v>
      </c>
      <c r="VRB4" s="15" t="s">
        <v>12</v>
      </c>
      <c r="VRC4" s="15" t="s">
        <v>12</v>
      </c>
      <c r="VRD4" s="15" t="s">
        <v>12</v>
      </c>
      <c r="VRE4" s="15" t="s">
        <v>12</v>
      </c>
      <c r="VRF4" s="15" t="s">
        <v>12</v>
      </c>
      <c r="VRG4" s="15" t="s">
        <v>12</v>
      </c>
      <c r="VRH4" s="15" t="s">
        <v>12</v>
      </c>
      <c r="VRI4" s="15" t="s">
        <v>12</v>
      </c>
      <c r="VRJ4" s="15" t="s">
        <v>12</v>
      </c>
      <c r="VRK4" s="15" t="s">
        <v>12</v>
      </c>
      <c r="VRL4" s="15" t="s">
        <v>12</v>
      </c>
      <c r="VRM4" s="15" t="s">
        <v>12</v>
      </c>
      <c r="VRN4" s="15" t="s">
        <v>12</v>
      </c>
      <c r="VRO4" s="15" t="s">
        <v>12</v>
      </c>
      <c r="VRP4" s="15" t="s">
        <v>12</v>
      </c>
      <c r="VRQ4" s="15" t="s">
        <v>12</v>
      </c>
      <c r="VRR4" s="15" t="s">
        <v>12</v>
      </c>
      <c r="VRS4" s="15" t="s">
        <v>12</v>
      </c>
      <c r="VRT4" s="15" t="s">
        <v>12</v>
      </c>
      <c r="VRU4" s="15" t="s">
        <v>12</v>
      </c>
      <c r="VRV4" s="15" t="s">
        <v>12</v>
      </c>
      <c r="VRW4" s="15" t="s">
        <v>12</v>
      </c>
      <c r="VRX4" s="15" t="s">
        <v>12</v>
      </c>
      <c r="VRY4" s="15" t="s">
        <v>12</v>
      </c>
      <c r="VRZ4" s="15" t="s">
        <v>12</v>
      </c>
      <c r="VSA4" s="15" t="s">
        <v>12</v>
      </c>
      <c r="VSB4" s="15" t="s">
        <v>12</v>
      </c>
      <c r="VSC4" s="15" t="s">
        <v>12</v>
      </c>
      <c r="VSD4" s="15" t="s">
        <v>12</v>
      </c>
      <c r="VSE4" s="15" t="s">
        <v>12</v>
      </c>
      <c r="VSF4" s="15" t="s">
        <v>12</v>
      </c>
      <c r="VSG4" s="15" t="s">
        <v>12</v>
      </c>
      <c r="VSH4" s="15" t="s">
        <v>12</v>
      </c>
      <c r="VSI4" s="15" t="s">
        <v>12</v>
      </c>
      <c r="VSJ4" s="15" t="s">
        <v>12</v>
      </c>
      <c r="VSK4" s="15" t="s">
        <v>12</v>
      </c>
      <c r="VSL4" s="15" t="s">
        <v>12</v>
      </c>
      <c r="VSM4" s="15" t="s">
        <v>12</v>
      </c>
      <c r="VSN4" s="15" t="s">
        <v>12</v>
      </c>
      <c r="VSO4" s="15" t="s">
        <v>12</v>
      </c>
      <c r="VSP4" s="15" t="s">
        <v>12</v>
      </c>
      <c r="VSQ4" s="15" t="s">
        <v>12</v>
      </c>
      <c r="VSR4" s="15" t="s">
        <v>12</v>
      </c>
      <c r="VSS4" s="15" t="s">
        <v>12</v>
      </c>
      <c r="VST4" s="15" t="s">
        <v>12</v>
      </c>
      <c r="VSU4" s="15" t="s">
        <v>12</v>
      </c>
      <c r="VSV4" s="15" t="s">
        <v>12</v>
      </c>
      <c r="VSW4" s="15" t="s">
        <v>12</v>
      </c>
      <c r="VSX4" s="15" t="s">
        <v>12</v>
      </c>
      <c r="VSY4" s="15" t="s">
        <v>12</v>
      </c>
      <c r="VSZ4" s="15" t="s">
        <v>12</v>
      </c>
      <c r="VTA4" s="15" t="s">
        <v>12</v>
      </c>
      <c r="VTB4" s="15" t="s">
        <v>12</v>
      </c>
      <c r="VTC4" s="15" t="s">
        <v>12</v>
      </c>
      <c r="VTD4" s="15" t="s">
        <v>12</v>
      </c>
      <c r="VTE4" s="15" t="s">
        <v>12</v>
      </c>
      <c r="VTF4" s="15" t="s">
        <v>12</v>
      </c>
      <c r="VTG4" s="15" t="s">
        <v>12</v>
      </c>
      <c r="VTH4" s="15" t="s">
        <v>12</v>
      </c>
      <c r="VTI4" s="15" t="s">
        <v>12</v>
      </c>
      <c r="VTJ4" s="15" t="s">
        <v>12</v>
      </c>
      <c r="VTK4" s="15" t="s">
        <v>12</v>
      </c>
      <c r="VTL4" s="15" t="s">
        <v>12</v>
      </c>
      <c r="VTM4" s="15" t="s">
        <v>12</v>
      </c>
      <c r="VTN4" s="15" t="s">
        <v>12</v>
      </c>
      <c r="VTO4" s="15" t="s">
        <v>12</v>
      </c>
      <c r="VTP4" s="15" t="s">
        <v>12</v>
      </c>
      <c r="VTQ4" s="15" t="s">
        <v>12</v>
      </c>
      <c r="VTR4" s="15" t="s">
        <v>12</v>
      </c>
      <c r="VTS4" s="15" t="s">
        <v>12</v>
      </c>
      <c r="VTT4" s="15" t="s">
        <v>12</v>
      </c>
      <c r="VTU4" s="15" t="s">
        <v>12</v>
      </c>
      <c r="VTV4" s="15" t="s">
        <v>12</v>
      </c>
      <c r="VTW4" s="15" t="s">
        <v>12</v>
      </c>
      <c r="VTX4" s="15" t="s">
        <v>12</v>
      </c>
      <c r="VTY4" s="15" t="s">
        <v>12</v>
      </c>
      <c r="VTZ4" s="15" t="s">
        <v>12</v>
      </c>
      <c r="VUA4" s="15" t="s">
        <v>12</v>
      </c>
      <c r="VUB4" s="15" t="s">
        <v>12</v>
      </c>
      <c r="VUC4" s="15" t="s">
        <v>12</v>
      </c>
      <c r="VUD4" s="15" t="s">
        <v>12</v>
      </c>
      <c r="VUE4" s="15" t="s">
        <v>12</v>
      </c>
      <c r="VUF4" s="15" t="s">
        <v>12</v>
      </c>
      <c r="VUG4" s="15" t="s">
        <v>12</v>
      </c>
      <c r="VUH4" s="15" t="s">
        <v>12</v>
      </c>
      <c r="VUI4" s="15" t="s">
        <v>12</v>
      </c>
      <c r="VUJ4" s="15" t="s">
        <v>12</v>
      </c>
      <c r="VUK4" s="15" t="s">
        <v>12</v>
      </c>
      <c r="VUL4" s="15" t="s">
        <v>12</v>
      </c>
      <c r="VUM4" s="15" t="s">
        <v>12</v>
      </c>
      <c r="VUN4" s="15" t="s">
        <v>12</v>
      </c>
      <c r="VUO4" s="15" t="s">
        <v>12</v>
      </c>
      <c r="VUP4" s="15" t="s">
        <v>12</v>
      </c>
      <c r="VUQ4" s="15" t="s">
        <v>12</v>
      </c>
      <c r="VUR4" s="15" t="s">
        <v>12</v>
      </c>
      <c r="VUS4" s="15" t="s">
        <v>12</v>
      </c>
      <c r="VUT4" s="15" t="s">
        <v>12</v>
      </c>
      <c r="VUU4" s="15" t="s">
        <v>12</v>
      </c>
      <c r="VUV4" s="15" t="s">
        <v>12</v>
      </c>
      <c r="VUW4" s="15" t="s">
        <v>12</v>
      </c>
      <c r="VUX4" s="15" t="s">
        <v>12</v>
      </c>
      <c r="VUY4" s="15" t="s">
        <v>12</v>
      </c>
      <c r="VUZ4" s="15" t="s">
        <v>12</v>
      </c>
      <c r="VVA4" s="15" t="s">
        <v>12</v>
      </c>
      <c r="VVB4" s="15" t="s">
        <v>12</v>
      </c>
      <c r="VVC4" s="15" t="s">
        <v>12</v>
      </c>
      <c r="VVD4" s="15" t="s">
        <v>12</v>
      </c>
      <c r="VVE4" s="15" t="s">
        <v>12</v>
      </c>
      <c r="VVF4" s="15" t="s">
        <v>12</v>
      </c>
      <c r="VVG4" s="15" t="s">
        <v>12</v>
      </c>
      <c r="VVH4" s="15" t="s">
        <v>12</v>
      </c>
      <c r="VVI4" s="15" t="s">
        <v>12</v>
      </c>
      <c r="VVJ4" s="15" t="s">
        <v>12</v>
      </c>
      <c r="VVK4" s="15" t="s">
        <v>12</v>
      </c>
      <c r="VVL4" s="15" t="s">
        <v>12</v>
      </c>
      <c r="VVM4" s="15" t="s">
        <v>12</v>
      </c>
      <c r="VVN4" s="15" t="s">
        <v>12</v>
      </c>
      <c r="VVO4" s="15" t="s">
        <v>12</v>
      </c>
      <c r="VVP4" s="15" t="s">
        <v>12</v>
      </c>
      <c r="VVQ4" s="15" t="s">
        <v>12</v>
      </c>
      <c r="VVR4" s="15" t="s">
        <v>12</v>
      </c>
      <c r="VVS4" s="15" t="s">
        <v>12</v>
      </c>
      <c r="VVT4" s="15" t="s">
        <v>12</v>
      </c>
      <c r="VVU4" s="15" t="s">
        <v>12</v>
      </c>
      <c r="VVV4" s="15" t="s">
        <v>12</v>
      </c>
      <c r="VVW4" s="15" t="s">
        <v>12</v>
      </c>
      <c r="VVX4" s="15" t="s">
        <v>12</v>
      </c>
      <c r="VVY4" s="15" t="s">
        <v>12</v>
      </c>
      <c r="VVZ4" s="15" t="s">
        <v>12</v>
      </c>
      <c r="VWA4" s="15" t="s">
        <v>12</v>
      </c>
      <c r="VWB4" s="15" t="s">
        <v>12</v>
      </c>
      <c r="VWC4" s="15" t="s">
        <v>12</v>
      </c>
      <c r="VWD4" s="15" t="s">
        <v>12</v>
      </c>
      <c r="VWE4" s="15" t="s">
        <v>12</v>
      </c>
      <c r="VWF4" s="15" t="s">
        <v>12</v>
      </c>
      <c r="VWG4" s="15" t="s">
        <v>12</v>
      </c>
      <c r="VWH4" s="15" t="s">
        <v>12</v>
      </c>
      <c r="VWI4" s="15" t="s">
        <v>12</v>
      </c>
      <c r="VWJ4" s="15" t="s">
        <v>12</v>
      </c>
      <c r="VWK4" s="15" t="s">
        <v>12</v>
      </c>
      <c r="VWL4" s="15" t="s">
        <v>12</v>
      </c>
      <c r="VWM4" s="15" t="s">
        <v>12</v>
      </c>
      <c r="VWN4" s="15" t="s">
        <v>12</v>
      </c>
      <c r="VWO4" s="15" t="s">
        <v>12</v>
      </c>
      <c r="VWP4" s="15" t="s">
        <v>12</v>
      </c>
      <c r="VWQ4" s="15" t="s">
        <v>12</v>
      </c>
      <c r="VWR4" s="15" t="s">
        <v>12</v>
      </c>
      <c r="VWS4" s="15" t="s">
        <v>12</v>
      </c>
      <c r="VWT4" s="15" t="s">
        <v>12</v>
      </c>
      <c r="VWU4" s="15" t="s">
        <v>12</v>
      </c>
      <c r="VWV4" s="15" t="s">
        <v>12</v>
      </c>
      <c r="VWW4" s="15" t="s">
        <v>12</v>
      </c>
      <c r="VWX4" s="15" t="s">
        <v>12</v>
      </c>
      <c r="VWY4" s="15" t="s">
        <v>12</v>
      </c>
      <c r="VWZ4" s="15" t="s">
        <v>12</v>
      </c>
      <c r="VXA4" s="15" t="s">
        <v>12</v>
      </c>
      <c r="VXB4" s="15" t="s">
        <v>12</v>
      </c>
      <c r="VXC4" s="15" t="s">
        <v>12</v>
      </c>
      <c r="VXD4" s="15" t="s">
        <v>12</v>
      </c>
      <c r="VXE4" s="15" t="s">
        <v>12</v>
      </c>
      <c r="VXF4" s="15" t="s">
        <v>12</v>
      </c>
      <c r="VXG4" s="15" t="s">
        <v>12</v>
      </c>
      <c r="VXH4" s="15" t="s">
        <v>12</v>
      </c>
      <c r="VXI4" s="15" t="s">
        <v>12</v>
      </c>
      <c r="VXJ4" s="15" t="s">
        <v>12</v>
      </c>
      <c r="VXK4" s="15" t="s">
        <v>12</v>
      </c>
      <c r="VXL4" s="15" t="s">
        <v>12</v>
      </c>
      <c r="VXM4" s="15" t="s">
        <v>12</v>
      </c>
      <c r="VXN4" s="15" t="s">
        <v>12</v>
      </c>
      <c r="VXO4" s="15" t="s">
        <v>12</v>
      </c>
      <c r="VXP4" s="15" t="s">
        <v>12</v>
      </c>
      <c r="VXQ4" s="15" t="s">
        <v>12</v>
      </c>
      <c r="VXR4" s="15" t="s">
        <v>12</v>
      </c>
      <c r="VXS4" s="15" t="s">
        <v>12</v>
      </c>
      <c r="VXT4" s="15" t="s">
        <v>12</v>
      </c>
      <c r="VXU4" s="15" t="s">
        <v>12</v>
      </c>
      <c r="VXV4" s="15" t="s">
        <v>12</v>
      </c>
      <c r="VXW4" s="15" t="s">
        <v>12</v>
      </c>
      <c r="VXX4" s="15" t="s">
        <v>12</v>
      </c>
      <c r="VXY4" s="15" t="s">
        <v>12</v>
      </c>
      <c r="VXZ4" s="15" t="s">
        <v>12</v>
      </c>
      <c r="VYA4" s="15" t="s">
        <v>12</v>
      </c>
      <c r="VYB4" s="15" t="s">
        <v>12</v>
      </c>
      <c r="VYC4" s="15" t="s">
        <v>12</v>
      </c>
      <c r="VYD4" s="15" t="s">
        <v>12</v>
      </c>
      <c r="VYE4" s="15" t="s">
        <v>12</v>
      </c>
      <c r="VYF4" s="15" t="s">
        <v>12</v>
      </c>
      <c r="VYG4" s="15" t="s">
        <v>12</v>
      </c>
      <c r="VYH4" s="15" t="s">
        <v>12</v>
      </c>
      <c r="VYI4" s="15" t="s">
        <v>12</v>
      </c>
      <c r="VYJ4" s="15" t="s">
        <v>12</v>
      </c>
      <c r="VYK4" s="15" t="s">
        <v>12</v>
      </c>
      <c r="VYL4" s="15" t="s">
        <v>12</v>
      </c>
      <c r="VYM4" s="15" t="s">
        <v>12</v>
      </c>
      <c r="VYN4" s="15" t="s">
        <v>12</v>
      </c>
      <c r="VYO4" s="15" t="s">
        <v>12</v>
      </c>
      <c r="VYP4" s="15" t="s">
        <v>12</v>
      </c>
      <c r="VYQ4" s="15" t="s">
        <v>12</v>
      </c>
      <c r="VYR4" s="15" t="s">
        <v>12</v>
      </c>
      <c r="VYS4" s="15" t="s">
        <v>12</v>
      </c>
      <c r="VYT4" s="15" t="s">
        <v>12</v>
      </c>
      <c r="VYU4" s="15" t="s">
        <v>12</v>
      </c>
      <c r="VYV4" s="15" t="s">
        <v>12</v>
      </c>
      <c r="VYW4" s="15" t="s">
        <v>12</v>
      </c>
      <c r="VYX4" s="15" t="s">
        <v>12</v>
      </c>
      <c r="VYY4" s="15" t="s">
        <v>12</v>
      </c>
      <c r="VYZ4" s="15" t="s">
        <v>12</v>
      </c>
      <c r="VZA4" s="15" t="s">
        <v>12</v>
      </c>
      <c r="VZB4" s="15" t="s">
        <v>12</v>
      </c>
      <c r="VZC4" s="15" t="s">
        <v>12</v>
      </c>
      <c r="VZD4" s="15" t="s">
        <v>12</v>
      </c>
      <c r="VZE4" s="15" t="s">
        <v>12</v>
      </c>
      <c r="VZF4" s="15" t="s">
        <v>12</v>
      </c>
      <c r="VZG4" s="15" t="s">
        <v>12</v>
      </c>
      <c r="VZH4" s="15" t="s">
        <v>12</v>
      </c>
      <c r="VZI4" s="15" t="s">
        <v>12</v>
      </c>
      <c r="VZJ4" s="15" t="s">
        <v>12</v>
      </c>
      <c r="VZK4" s="15" t="s">
        <v>12</v>
      </c>
      <c r="VZL4" s="15" t="s">
        <v>12</v>
      </c>
      <c r="VZM4" s="15" t="s">
        <v>12</v>
      </c>
      <c r="VZN4" s="15" t="s">
        <v>12</v>
      </c>
      <c r="VZO4" s="15" t="s">
        <v>12</v>
      </c>
      <c r="VZP4" s="15" t="s">
        <v>12</v>
      </c>
      <c r="VZQ4" s="15" t="s">
        <v>12</v>
      </c>
      <c r="VZR4" s="15" t="s">
        <v>12</v>
      </c>
      <c r="VZS4" s="15" t="s">
        <v>12</v>
      </c>
      <c r="VZT4" s="15" t="s">
        <v>12</v>
      </c>
      <c r="VZU4" s="15" t="s">
        <v>12</v>
      </c>
      <c r="VZV4" s="15" t="s">
        <v>12</v>
      </c>
      <c r="VZW4" s="15" t="s">
        <v>12</v>
      </c>
      <c r="VZX4" s="15" t="s">
        <v>12</v>
      </c>
      <c r="VZY4" s="15" t="s">
        <v>12</v>
      </c>
      <c r="VZZ4" s="15" t="s">
        <v>12</v>
      </c>
      <c r="WAA4" s="15" t="s">
        <v>12</v>
      </c>
      <c r="WAB4" s="15" t="s">
        <v>12</v>
      </c>
      <c r="WAC4" s="15" t="s">
        <v>12</v>
      </c>
      <c r="WAD4" s="15" t="s">
        <v>12</v>
      </c>
      <c r="WAE4" s="15" t="s">
        <v>12</v>
      </c>
      <c r="WAF4" s="15" t="s">
        <v>12</v>
      </c>
      <c r="WAG4" s="15" t="s">
        <v>12</v>
      </c>
      <c r="WAH4" s="15" t="s">
        <v>12</v>
      </c>
      <c r="WAI4" s="15" t="s">
        <v>12</v>
      </c>
      <c r="WAJ4" s="15" t="s">
        <v>12</v>
      </c>
      <c r="WAK4" s="15" t="s">
        <v>12</v>
      </c>
      <c r="WAL4" s="15" t="s">
        <v>12</v>
      </c>
      <c r="WAM4" s="15" t="s">
        <v>12</v>
      </c>
      <c r="WAN4" s="15" t="s">
        <v>12</v>
      </c>
      <c r="WAO4" s="15" t="s">
        <v>12</v>
      </c>
      <c r="WAP4" s="15" t="s">
        <v>12</v>
      </c>
      <c r="WAQ4" s="15" t="s">
        <v>12</v>
      </c>
      <c r="WAR4" s="15" t="s">
        <v>12</v>
      </c>
      <c r="WAS4" s="15" t="s">
        <v>12</v>
      </c>
      <c r="WAT4" s="15" t="s">
        <v>12</v>
      </c>
      <c r="WAU4" s="15" t="s">
        <v>12</v>
      </c>
      <c r="WAV4" s="15" t="s">
        <v>12</v>
      </c>
      <c r="WAW4" s="15" t="s">
        <v>12</v>
      </c>
      <c r="WAX4" s="15" t="s">
        <v>12</v>
      </c>
      <c r="WAY4" s="15" t="s">
        <v>12</v>
      </c>
      <c r="WAZ4" s="15" t="s">
        <v>12</v>
      </c>
      <c r="WBA4" s="15" t="s">
        <v>12</v>
      </c>
      <c r="WBB4" s="15" t="s">
        <v>12</v>
      </c>
      <c r="WBC4" s="15" t="s">
        <v>12</v>
      </c>
      <c r="WBD4" s="15" t="s">
        <v>12</v>
      </c>
      <c r="WBE4" s="15" t="s">
        <v>12</v>
      </c>
      <c r="WBF4" s="15" t="s">
        <v>12</v>
      </c>
      <c r="WBG4" s="15" t="s">
        <v>12</v>
      </c>
      <c r="WBH4" s="15" t="s">
        <v>12</v>
      </c>
      <c r="WBI4" s="15" t="s">
        <v>12</v>
      </c>
      <c r="WBJ4" s="15" t="s">
        <v>12</v>
      </c>
      <c r="WBK4" s="15" t="s">
        <v>12</v>
      </c>
      <c r="WBL4" s="15" t="s">
        <v>12</v>
      </c>
      <c r="WBM4" s="15" t="s">
        <v>12</v>
      </c>
      <c r="WBN4" s="15" t="s">
        <v>12</v>
      </c>
      <c r="WBO4" s="15" t="s">
        <v>12</v>
      </c>
      <c r="WBP4" s="15" t="s">
        <v>12</v>
      </c>
      <c r="WBQ4" s="15" t="s">
        <v>12</v>
      </c>
      <c r="WBR4" s="15" t="s">
        <v>12</v>
      </c>
      <c r="WBS4" s="15" t="s">
        <v>12</v>
      </c>
      <c r="WBT4" s="15" t="s">
        <v>12</v>
      </c>
      <c r="WBU4" s="15" t="s">
        <v>12</v>
      </c>
      <c r="WBV4" s="15" t="s">
        <v>12</v>
      </c>
      <c r="WBW4" s="15" t="s">
        <v>12</v>
      </c>
      <c r="WBX4" s="15" t="s">
        <v>12</v>
      </c>
      <c r="WBY4" s="15" t="s">
        <v>12</v>
      </c>
      <c r="WBZ4" s="15" t="s">
        <v>12</v>
      </c>
      <c r="WCA4" s="15" t="s">
        <v>12</v>
      </c>
      <c r="WCB4" s="15" t="s">
        <v>12</v>
      </c>
      <c r="WCC4" s="15" t="s">
        <v>12</v>
      </c>
      <c r="WCD4" s="15" t="s">
        <v>12</v>
      </c>
      <c r="WCE4" s="15" t="s">
        <v>12</v>
      </c>
      <c r="WCF4" s="15" t="s">
        <v>12</v>
      </c>
      <c r="WCG4" s="15" t="s">
        <v>12</v>
      </c>
      <c r="WCH4" s="15" t="s">
        <v>12</v>
      </c>
      <c r="WCI4" s="15" t="s">
        <v>12</v>
      </c>
      <c r="WCJ4" s="15" t="s">
        <v>12</v>
      </c>
      <c r="WCK4" s="15" t="s">
        <v>12</v>
      </c>
      <c r="WCL4" s="15" t="s">
        <v>12</v>
      </c>
      <c r="WCM4" s="15" t="s">
        <v>12</v>
      </c>
      <c r="WCN4" s="15" t="s">
        <v>12</v>
      </c>
      <c r="WCO4" s="15" t="s">
        <v>12</v>
      </c>
      <c r="WCP4" s="15" t="s">
        <v>12</v>
      </c>
      <c r="WCQ4" s="15" t="s">
        <v>12</v>
      </c>
      <c r="WCR4" s="15" t="s">
        <v>12</v>
      </c>
      <c r="WCS4" s="15" t="s">
        <v>12</v>
      </c>
      <c r="WCT4" s="15" t="s">
        <v>12</v>
      </c>
      <c r="WCU4" s="15" t="s">
        <v>12</v>
      </c>
      <c r="WCV4" s="15" t="s">
        <v>12</v>
      </c>
      <c r="WCW4" s="15" t="s">
        <v>12</v>
      </c>
      <c r="WCX4" s="15" t="s">
        <v>12</v>
      </c>
      <c r="WCY4" s="15" t="s">
        <v>12</v>
      </c>
      <c r="WCZ4" s="15" t="s">
        <v>12</v>
      </c>
      <c r="WDA4" s="15" t="s">
        <v>12</v>
      </c>
      <c r="WDB4" s="15" t="s">
        <v>12</v>
      </c>
      <c r="WDC4" s="15" t="s">
        <v>12</v>
      </c>
      <c r="WDD4" s="15" t="s">
        <v>12</v>
      </c>
      <c r="WDE4" s="15" t="s">
        <v>12</v>
      </c>
      <c r="WDF4" s="15" t="s">
        <v>12</v>
      </c>
      <c r="WDG4" s="15" t="s">
        <v>12</v>
      </c>
      <c r="WDH4" s="15" t="s">
        <v>12</v>
      </c>
      <c r="WDI4" s="15" t="s">
        <v>12</v>
      </c>
      <c r="WDJ4" s="15" t="s">
        <v>12</v>
      </c>
      <c r="WDK4" s="15" t="s">
        <v>12</v>
      </c>
      <c r="WDL4" s="15" t="s">
        <v>12</v>
      </c>
      <c r="WDM4" s="15" t="s">
        <v>12</v>
      </c>
      <c r="WDN4" s="15" t="s">
        <v>12</v>
      </c>
      <c r="WDO4" s="15" t="s">
        <v>12</v>
      </c>
      <c r="WDP4" s="15" t="s">
        <v>12</v>
      </c>
      <c r="WDQ4" s="15" t="s">
        <v>12</v>
      </c>
      <c r="WDR4" s="15" t="s">
        <v>12</v>
      </c>
      <c r="WDS4" s="15" t="s">
        <v>12</v>
      </c>
      <c r="WDT4" s="15" t="s">
        <v>12</v>
      </c>
      <c r="WDU4" s="15" t="s">
        <v>12</v>
      </c>
      <c r="WDV4" s="15" t="s">
        <v>12</v>
      </c>
      <c r="WDW4" s="15" t="s">
        <v>12</v>
      </c>
      <c r="WDX4" s="15" t="s">
        <v>12</v>
      </c>
      <c r="WDY4" s="15" t="s">
        <v>12</v>
      </c>
      <c r="WDZ4" s="15" t="s">
        <v>12</v>
      </c>
      <c r="WEA4" s="15" t="s">
        <v>12</v>
      </c>
      <c r="WEB4" s="15" t="s">
        <v>12</v>
      </c>
      <c r="WEC4" s="15" t="s">
        <v>12</v>
      </c>
      <c r="WED4" s="15" t="s">
        <v>12</v>
      </c>
      <c r="WEE4" s="15" t="s">
        <v>12</v>
      </c>
      <c r="WEF4" s="15" t="s">
        <v>12</v>
      </c>
      <c r="WEG4" s="15" t="s">
        <v>12</v>
      </c>
      <c r="WEH4" s="15" t="s">
        <v>12</v>
      </c>
      <c r="WEI4" s="15" t="s">
        <v>12</v>
      </c>
      <c r="WEJ4" s="15" t="s">
        <v>12</v>
      </c>
      <c r="WEK4" s="15" t="s">
        <v>12</v>
      </c>
      <c r="WEL4" s="15" t="s">
        <v>12</v>
      </c>
      <c r="WEM4" s="15" t="s">
        <v>12</v>
      </c>
      <c r="WEN4" s="15" t="s">
        <v>12</v>
      </c>
      <c r="WEO4" s="15" t="s">
        <v>12</v>
      </c>
      <c r="WEP4" s="15" t="s">
        <v>12</v>
      </c>
      <c r="WEQ4" s="15" t="s">
        <v>12</v>
      </c>
      <c r="WER4" s="15" t="s">
        <v>12</v>
      </c>
      <c r="WES4" s="15" t="s">
        <v>12</v>
      </c>
      <c r="WET4" s="15" t="s">
        <v>12</v>
      </c>
      <c r="WEU4" s="15" t="s">
        <v>12</v>
      </c>
      <c r="WEV4" s="15" t="s">
        <v>12</v>
      </c>
      <c r="WEW4" s="15" t="s">
        <v>12</v>
      </c>
      <c r="WEX4" s="15" t="s">
        <v>12</v>
      </c>
      <c r="WEY4" s="15" t="s">
        <v>12</v>
      </c>
      <c r="WEZ4" s="15" t="s">
        <v>12</v>
      </c>
      <c r="WFA4" s="15" t="s">
        <v>12</v>
      </c>
      <c r="WFB4" s="15" t="s">
        <v>12</v>
      </c>
      <c r="WFC4" s="15" t="s">
        <v>12</v>
      </c>
      <c r="WFD4" s="15" t="s">
        <v>12</v>
      </c>
      <c r="WFE4" s="15" t="s">
        <v>12</v>
      </c>
      <c r="WFF4" s="15" t="s">
        <v>12</v>
      </c>
      <c r="WFG4" s="15" t="s">
        <v>12</v>
      </c>
      <c r="WFH4" s="15" t="s">
        <v>12</v>
      </c>
      <c r="WFI4" s="15" t="s">
        <v>12</v>
      </c>
      <c r="WFJ4" s="15" t="s">
        <v>12</v>
      </c>
      <c r="WFK4" s="15" t="s">
        <v>12</v>
      </c>
      <c r="WFL4" s="15" t="s">
        <v>12</v>
      </c>
      <c r="WFM4" s="15" t="s">
        <v>12</v>
      </c>
      <c r="WFN4" s="15" t="s">
        <v>12</v>
      </c>
      <c r="WFO4" s="15" t="s">
        <v>12</v>
      </c>
      <c r="WFP4" s="15" t="s">
        <v>12</v>
      </c>
      <c r="WFQ4" s="15" t="s">
        <v>12</v>
      </c>
      <c r="WFR4" s="15" t="s">
        <v>12</v>
      </c>
      <c r="WFS4" s="15" t="s">
        <v>12</v>
      </c>
      <c r="WFT4" s="15" t="s">
        <v>12</v>
      </c>
      <c r="WFU4" s="15" t="s">
        <v>12</v>
      </c>
      <c r="WFV4" s="15" t="s">
        <v>12</v>
      </c>
      <c r="WFW4" s="15" t="s">
        <v>12</v>
      </c>
      <c r="WFX4" s="15" t="s">
        <v>12</v>
      </c>
      <c r="WFY4" s="15" t="s">
        <v>12</v>
      </c>
      <c r="WFZ4" s="15" t="s">
        <v>12</v>
      </c>
      <c r="WGA4" s="15" t="s">
        <v>12</v>
      </c>
      <c r="WGB4" s="15" t="s">
        <v>12</v>
      </c>
      <c r="WGC4" s="15" t="s">
        <v>12</v>
      </c>
      <c r="WGD4" s="15" t="s">
        <v>12</v>
      </c>
      <c r="WGE4" s="15" t="s">
        <v>12</v>
      </c>
      <c r="WGF4" s="15" t="s">
        <v>12</v>
      </c>
      <c r="WGG4" s="15" t="s">
        <v>12</v>
      </c>
      <c r="WGH4" s="15" t="s">
        <v>12</v>
      </c>
      <c r="WGI4" s="15" t="s">
        <v>12</v>
      </c>
      <c r="WGJ4" s="15" t="s">
        <v>12</v>
      </c>
      <c r="WGK4" s="15" t="s">
        <v>12</v>
      </c>
      <c r="WGL4" s="15" t="s">
        <v>12</v>
      </c>
      <c r="WGM4" s="15" t="s">
        <v>12</v>
      </c>
      <c r="WGN4" s="15" t="s">
        <v>12</v>
      </c>
      <c r="WGO4" s="15" t="s">
        <v>12</v>
      </c>
      <c r="WGP4" s="15" t="s">
        <v>12</v>
      </c>
      <c r="WGQ4" s="15" t="s">
        <v>12</v>
      </c>
      <c r="WGR4" s="15" t="s">
        <v>12</v>
      </c>
      <c r="WGS4" s="15" t="s">
        <v>12</v>
      </c>
      <c r="WGT4" s="15" t="s">
        <v>12</v>
      </c>
      <c r="WGU4" s="15" t="s">
        <v>12</v>
      </c>
      <c r="WGV4" s="15" t="s">
        <v>12</v>
      </c>
      <c r="WGW4" s="15" t="s">
        <v>12</v>
      </c>
      <c r="WGX4" s="15" t="s">
        <v>12</v>
      </c>
      <c r="WGY4" s="15" t="s">
        <v>12</v>
      </c>
      <c r="WGZ4" s="15" t="s">
        <v>12</v>
      </c>
      <c r="WHA4" s="15" t="s">
        <v>12</v>
      </c>
      <c r="WHB4" s="15" t="s">
        <v>12</v>
      </c>
      <c r="WHC4" s="15" t="s">
        <v>12</v>
      </c>
      <c r="WHD4" s="15" t="s">
        <v>12</v>
      </c>
      <c r="WHE4" s="15" t="s">
        <v>12</v>
      </c>
      <c r="WHF4" s="15" t="s">
        <v>12</v>
      </c>
      <c r="WHG4" s="15" t="s">
        <v>12</v>
      </c>
      <c r="WHH4" s="15" t="s">
        <v>12</v>
      </c>
      <c r="WHI4" s="15" t="s">
        <v>12</v>
      </c>
      <c r="WHJ4" s="15" t="s">
        <v>12</v>
      </c>
      <c r="WHK4" s="15" t="s">
        <v>12</v>
      </c>
      <c r="WHL4" s="15" t="s">
        <v>12</v>
      </c>
      <c r="WHM4" s="15" t="s">
        <v>12</v>
      </c>
      <c r="WHN4" s="15" t="s">
        <v>12</v>
      </c>
      <c r="WHO4" s="15" t="s">
        <v>12</v>
      </c>
      <c r="WHP4" s="15" t="s">
        <v>12</v>
      </c>
      <c r="WHQ4" s="15" t="s">
        <v>12</v>
      </c>
      <c r="WHR4" s="15" t="s">
        <v>12</v>
      </c>
      <c r="WHS4" s="15" t="s">
        <v>12</v>
      </c>
      <c r="WHT4" s="15" t="s">
        <v>12</v>
      </c>
      <c r="WHU4" s="15" t="s">
        <v>12</v>
      </c>
      <c r="WHV4" s="15" t="s">
        <v>12</v>
      </c>
      <c r="WHW4" s="15" t="s">
        <v>12</v>
      </c>
      <c r="WHX4" s="15" t="s">
        <v>12</v>
      </c>
      <c r="WHY4" s="15" t="s">
        <v>12</v>
      </c>
      <c r="WHZ4" s="15" t="s">
        <v>12</v>
      </c>
      <c r="WIA4" s="15" t="s">
        <v>12</v>
      </c>
      <c r="WIB4" s="15" t="s">
        <v>12</v>
      </c>
      <c r="WIC4" s="15" t="s">
        <v>12</v>
      </c>
      <c r="WID4" s="15" t="s">
        <v>12</v>
      </c>
      <c r="WIE4" s="15" t="s">
        <v>12</v>
      </c>
      <c r="WIF4" s="15" t="s">
        <v>12</v>
      </c>
      <c r="WIG4" s="15" t="s">
        <v>12</v>
      </c>
      <c r="WIH4" s="15" t="s">
        <v>12</v>
      </c>
      <c r="WII4" s="15" t="s">
        <v>12</v>
      </c>
      <c r="WIJ4" s="15" t="s">
        <v>12</v>
      </c>
      <c r="WIK4" s="15" t="s">
        <v>12</v>
      </c>
      <c r="WIL4" s="15" t="s">
        <v>12</v>
      </c>
      <c r="WIM4" s="15" t="s">
        <v>12</v>
      </c>
      <c r="WIN4" s="15" t="s">
        <v>12</v>
      </c>
      <c r="WIO4" s="15" t="s">
        <v>12</v>
      </c>
      <c r="WIP4" s="15" t="s">
        <v>12</v>
      </c>
      <c r="WIQ4" s="15" t="s">
        <v>12</v>
      </c>
      <c r="WIR4" s="15" t="s">
        <v>12</v>
      </c>
      <c r="WIS4" s="15" t="s">
        <v>12</v>
      </c>
      <c r="WIT4" s="15" t="s">
        <v>12</v>
      </c>
      <c r="WIU4" s="15" t="s">
        <v>12</v>
      </c>
      <c r="WIV4" s="15" t="s">
        <v>12</v>
      </c>
      <c r="WIW4" s="15" t="s">
        <v>12</v>
      </c>
      <c r="WIX4" s="15" t="s">
        <v>12</v>
      </c>
      <c r="WIY4" s="15" t="s">
        <v>12</v>
      </c>
      <c r="WIZ4" s="15" t="s">
        <v>12</v>
      </c>
      <c r="WJA4" s="15" t="s">
        <v>12</v>
      </c>
      <c r="WJB4" s="15" t="s">
        <v>12</v>
      </c>
      <c r="WJC4" s="15" t="s">
        <v>12</v>
      </c>
      <c r="WJD4" s="15" t="s">
        <v>12</v>
      </c>
      <c r="WJE4" s="15" t="s">
        <v>12</v>
      </c>
      <c r="WJF4" s="15" t="s">
        <v>12</v>
      </c>
      <c r="WJG4" s="15" t="s">
        <v>12</v>
      </c>
      <c r="WJH4" s="15" t="s">
        <v>12</v>
      </c>
      <c r="WJI4" s="15" t="s">
        <v>12</v>
      </c>
      <c r="WJJ4" s="15" t="s">
        <v>12</v>
      </c>
      <c r="WJK4" s="15" t="s">
        <v>12</v>
      </c>
      <c r="WJL4" s="15" t="s">
        <v>12</v>
      </c>
      <c r="WJM4" s="15" t="s">
        <v>12</v>
      </c>
      <c r="WJN4" s="15" t="s">
        <v>12</v>
      </c>
      <c r="WJO4" s="15" t="s">
        <v>12</v>
      </c>
      <c r="WJP4" s="15" t="s">
        <v>12</v>
      </c>
      <c r="WJQ4" s="15" t="s">
        <v>12</v>
      </c>
      <c r="WJR4" s="15" t="s">
        <v>12</v>
      </c>
      <c r="WJS4" s="15" t="s">
        <v>12</v>
      </c>
      <c r="WJT4" s="15" t="s">
        <v>12</v>
      </c>
      <c r="WJU4" s="15" t="s">
        <v>12</v>
      </c>
      <c r="WJV4" s="15" t="s">
        <v>12</v>
      </c>
      <c r="WJW4" s="15" t="s">
        <v>12</v>
      </c>
      <c r="WJX4" s="15" t="s">
        <v>12</v>
      </c>
      <c r="WJY4" s="15" t="s">
        <v>12</v>
      </c>
      <c r="WJZ4" s="15" t="s">
        <v>12</v>
      </c>
      <c r="WKA4" s="15" t="s">
        <v>12</v>
      </c>
      <c r="WKB4" s="15" t="s">
        <v>12</v>
      </c>
      <c r="WKC4" s="15" t="s">
        <v>12</v>
      </c>
      <c r="WKD4" s="15" t="s">
        <v>12</v>
      </c>
      <c r="WKE4" s="15" t="s">
        <v>12</v>
      </c>
      <c r="WKF4" s="15" t="s">
        <v>12</v>
      </c>
      <c r="WKG4" s="15" t="s">
        <v>12</v>
      </c>
      <c r="WKH4" s="15" t="s">
        <v>12</v>
      </c>
      <c r="WKI4" s="15" t="s">
        <v>12</v>
      </c>
      <c r="WKJ4" s="15" t="s">
        <v>12</v>
      </c>
      <c r="WKK4" s="15" t="s">
        <v>12</v>
      </c>
      <c r="WKL4" s="15" t="s">
        <v>12</v>
      </c>
      <c r="WKM4" s="15" t="s">
        <v>12</v>
      </c>
      <c r="WKN4" s="15" t="s">
        <v>12</v>
      </c>
      <c r="WKO4" s="15" t="s">
        <v>12</v>
      </c>
      <c r="WKP4" s="15" t="s">
        <v>12</v>
      </c>
      <c r="WKQ4" s="15" t="s">
        <v>12</v>
      </c>
      <c r="WKR4" s="15" t="s">
        <v>12</v>
      </c>
      <c r="WKS4" s="15" t="s">
        <v>12</v>
      </c>
      <c r="WKT4" s="15" t="s">
        <v>12</v>
      </c>
      <c r="WKU4" s="15" t="s">
        <v>12</v>
      </c>
      <c r="WKV4" s="15" t="s">
        <v>12</v>
      </c>
      <c r="WKW4" s="15" t="s">
        <v>12</v>
      </c>
      <c r="WKX4" s="15" t="s">
        <v>12</v>
      </c>
      <c r="WKY4" s="15" t="s">
        <v>12</v>
      </c>
      <c r="WKZ4" s="15" t="s">
        <v>12</v>
      </c>
      <c r="WLA4" s="15" t="s">
        <v>12</v>
      </c>
      <c r="WLB4" s="15" t="s">
        <v>12</v>
      </c>
      <c r="WLC4" s="15" t="s">
        <v>12</v>
      </c>
      <c r="WLD4" s="15" t="s">
        <v>12</v>
      </c>
      <c r="WLE4" s="15" t="s">
        <v>12</v>
      </c>
      <c r="WLF4" s="15" t="s">
        <v>12</v>
      </c>
      <c r="WLG4" s="15" t="s">
        <v>12</v>
      </c>
      <c r="WLH4" s="15" t="s">
        <v>12</v>
      </c>
      <c r="WLI4" s="15" t="s">
        <v>12</v>
      </c>
      <c r="WLJ4" s="15" t="s">
        <v>12</v>
      </c>
      <c r="WLK4" s="15" t="s">
        <v>12</v>
      </c>
      <c r="WLL4" s="15" t="s">
        <v>12</v>
      </c>
      <c r="WLM4" s="15" t="s">
        <v>12</v>
      </c>
      <c r="WLN4" s="15" t="s">
        <v>12</v>
      </c>
      <c r="WLO4" s="15" t="s">
        <v>12</v>
      </c>
      <c r="WLP4" s="15" t="s">
        <v>12</v>
      </c>
      <c r="WLQ4" s="15" t="s">
        <v>12</v>
      </c>
      <c r="WLR4" s="15" t="s">
        <v>12</v>
      </c>
      <c r="WLS4" s="15" t="s">
        <v>12</v>
      </c>
      <c r="WLT4" s="15" t="s">
        <v>12</v>
      </c>
      <c r="WLU4" s="15" t="s">
        <v>12</v>
      </c>
      <c r="WLV4" s="15" t="s">
        <v>12</v>
      </c>
      <c r="WLW4" s="15" t="s">
        <v>12</v>
      </c>
      <c r="WLX4" s="15" t="s">
        <v>12</v>
      </c>
      <c r="WLY4" s="15" t="s">
        <v>12</v>
      </c>
      <c r="WLZ4" s="15" t="s">
        <v>12</v>
      </c>
      <c r="WMA4" s="15" t="s">
        <v>12</v>
      </c>
      <c r="WMB4" s="15" t="s">
        <v>12</v>
      </c>
      <c r="WMC4" s="15" t="s">
        <v>12</v>
      </c>
      <c r="WMD4" s="15" t="s">
        <v>12</v>
      </c>
      <c r="WME4" s="15" t="s">
        <v>12</v>
      </c>
      <c r="WMF4" s="15" t="s">
        <v>12</v>
      </c>
      <c r="WMG4" s="15" t="s">
        <v>12</v>
      </c>
      <c r="WMH4" s="15" t="s">
        <v>12</v>
      </c>
      <c r="WMI4" s="15" t="s">
        <v>12</v>
      </c>
      <c r="WMJ4" s="15" t="s">
        <v>12</v>
      </c>
      <c r="WMK4" s="15" t="s">
        <v>12</v>
      </c>
      <c r="WML4" s="15" t="s">
        <v>12</v>
      </c>
      <c r="WMM4" s="15" t="s">
        <v>12</v>
      </c>
      <c r="WMN4" s="15" t="s">
        <v>12</v>
      </c>
      <c r="WMO4" s="15" t="s">
        <v>12</v>
      </c>
      <c r="WMP4" s="15" t="s">
        <v>12</v>
      </c>
      <c r="WMQ4" s="15" t="s">
        <v>12</v>
      </c>
      <c r="WMR4" s="15" t="s">
        <v>12</v>
      </c>
      <c r="WMS4" s="15" t="s">
        <v>12</v>
      </c>
      <c r="WMT4" s="15" t="s">
        <v>12</v>
      </c>
      <c r="WMU4" s="15" t="s">
        <v>12</v>
      </c>
      <c r="WMV4" s="15" t="s">
        <v>12</v>
      </c>
      <c r="WMW4" s="15" t="s">
        <v>12</v>
      </c>
      <c r="WMX4" s="15" t="s">
        <v>12</v>
      </c>
      <c r="WMY4" s="15" t="s">
        <v>12</v>
      </c>
      <c r="WMZ4" s="15" t="s">
        <v>12</v>
      </c>
      <c r="WNA4" s="15" t="s">
        <v>12</v>
      </c>
      <c r="WNB4" s="15" t="s">
        <v>12</v>
      </c>
      <c r="WNC4" s="15" t="s">
        <v>12</v>
      </c>
      <c r="WND4" s="15" t="s">
        <v>12</v>
      </c>
      <c r="WNE4" s="15" t="s">
        <v>12</v>
      </c>
      <c r="WNF4" s="15" t="s">
        <v>12</v>
      </c>
      <c r="WNG4" s="15" t="s">
        <v>12</v>
      </c>
      <c r="WNH4" s="15" t="s">
        <v>12</v>
      </c>
      <c r="WNI4" s="15" t="s">
        <v>12</v>
      </c>
      <c r="WNJ4" s="15" t="s">
        <v>12</v>
      </c>
      <c r="WNK4" s="15" t="s">
        <v>12</v>
      </c>
      <c r="WNL4" s="15" t="s">
        <v>12</v>
      </c>
      <c r="WNM4" s="15" t="s">
        <v>12</v>
      </c>
      <c r="WNN4" s="15" t="s">
        <v>12</v>
      </c>
      <c r="WNO4" s="15" t="s">
        <v>12</v>
      </c>
      <c r="WNP4" s="15" t="s">
        <v>12</v>
      </c>
      <c r="WNQ4" s="15" t="s">
        <v>12</v>
      </c>
      <c r="WNR4" s="15" t="s">
        <v>12</v>
      </c>
      <c r="WNS4" s="15" t="s">
        <v>12</v>
      </c>
      <c r="WNT4" s="15" t="s">
        <v>12</v>
      </c>
      <c r="WNU4" s="15" t="s">
        <v>12</v>
      </c>
      <c r="WNV4" s="15" t="s">
        <v>12</v>
      </c>
      <c r="WNW4" s="15" t="s">
        <v>12</v>
      </c>
      <c r="WNX4" s="15" t="s">
        <v>12</v>
      </c>
      <c r="WNY4" s="15" t="s">
        <v>12</v>
      </c>
      <c r="WNZ4" s="15" t="s">
        <v>12</v>
      </c>
      <c r="WOA4" s="15" t="s">
        <v>12</v>
      </c>
      <c r="WOB4" s="15" t="s">
        <v>12</v>
      </c>
      <c r="WOC4" s="15" t="s">
        <v>12</v>
      </c>
      <c r="WOD4" s="15" t="s">
        <v>12</v>
      </c>
      <c r="WOE4" s="15" t="s">
        <v>12</v>
      </c>
      <c r="WOF4" s="15" t="s">
        <v>12</v>
      </c>
      <c r="WOG4" s="15" t="s">
        <v>12</v>
      </c>
      <c r="WOH4" s="15" t="s">
        <v>12</v>
      </c>
      <c r="WOI4" s="15" t="s">
        <v>12</v>
      </c>
      <c r="WOJ4" s="15" t="s">
        <v>12</v>
      </c>
      <c r="WOK4" s="15" t="s">
        <v>12</v>
      </c>
      <c r="WOL4" s="15" t="s">
        <v>12</v>
      </c>
      <c r="WOM4" s="15" t="s">
        <v>12</v>
      </c>
      <c r="WON4" s="15" t="s">
        <v>12</v>
      </c>
      <c r="WOO4" s="15" t="s">
        <v>12</v>
      </c>
      <c r="WOP4" s="15" t="s">
        <v>12</v>
      </c>
      <c r="WOQ4" s="15" t="s">
        <v>12</v>
      </c>
      <c r="WOR4" s="15" t="s">
        <v>12</v>
      </c>
      <c r="WOS4" s="15" t="s">
        <v>12</v>
      </c>
      <c r="WOT4" s="15" t="s">
        <v>12</v>
      </c>
      <c r="WOU4" s="15" t="s">
        <v>12</v>
      </c>
      <c r="WOV4" s="15" t="s">
        <v>12</v>
      </c>
      <c r="WOW4" s="15" t="s">
        <v>12</v>
      </c>
      <c r="WOX4" s="15" t="s">
        <v>12</v>
      </c>
      <c r="WOY4" s="15" t="s">
        <v>12</v>
      </c>
      <c r="WOZ4" s="15" t="s">
        <v>12</v>
      </c>
      <c r="WPA4" s="15" t="s">
        <v>12</v>
      </c>
      <c r="WPB4" s="15" t="s">
        <v>12</v>
      </c>
      <c r="WPC4" s="15" t="s">
        <v>12</v>
      </c>
      <c r="WPD4" s="15" t="s">
        <v>12</v>
      </c>
      <c r="WPE4" s="15" t="s">
        <v>12</v>
      </c>
      <c r="WPF4" s="15" t="s">
        <v>12</v>
      </c>
      <c r="WPG4" s="15" t="s">
        <v>12</v>
      </c>
      <c r="WPH4" s="15" t="s">
        <v>12</v>
      </c>
      <c r="WPI4" s="15" t="s">
        <v>12</v>
      </c>
      <c r="WPJ4" s="15" t="s">
        <v>12</v>
      </c>
      <c r="WPK4" s="15" t="s">
        <v>12</v>
      </c>
      <c r="WPL4" s="15" t="s">
        <v>12</v>
      </c>
      <c r="WPM4" s="15" t="s">
        <v>12</v>
      </c>
      <c r="WPN4" s="15" t="s">
        <v>12</v>
      </c>
      <c r="WPO4" s="15" t="s">
        <v>12</v>
      </c>
      <c r="WPP4" s="15" t="s">
        <v>12</v>
      </c>
      <c r="WPQ4" s="15" t="s">
        <v>12</v>
      </c>
      <c r="WPR4" s="15" t="s">
        <v>12</v>
      </c>
      <c r="WPS4" s="15" t="s">
        <v>12</v>
      </c>
      <c r="WPT4" s="15" t="s">
        <v>12</v>
      </c>
      <c r="WPU4" s="15" t="s">
        <v>12</v>
      </c>
      <c r="WPV4" s="15" t="s">
        <v>12</v>
      </c>
      <c r="WPW4" s="15" t="s">
        <v>12</v>
      </c>
      <c r="WPX4" s="15" t="s">
        <v>12</v>
      </c>
      <c r="WPY4" s="15" t="s">
        <v>12</v>
      </c>
      <c r="WPZ4" s="15" t="s">
        <v>12</v>
      </c>
      <c r="WQA4" s="15" t="s">
        <v>12</v>
      </c>
      <c r="WQB4" s="15" t="s">
        <v>12</v>
      </c>
      <c r="WQC4" s="15" t="s">
        <v>12</v>
      </c>
      <c r="WQD4" s="15" t="s">
        <v>12</v>
      </c>
      <c r="WQE4" s="15" t="s">
        <v>12</v>
      </c>
      <c r="WQF4" s="15" t="s">
        <v>12</v>
      </c>
      <c r="WQG4" s="15" t="s">
        <v>12</v>
      </c>
      <c r="WQH4" s="15" t="s">
        <v>12</v>
      </c>
      <c r="WQI4" s="15" t="s">
        <v>12</v>
      </c>
      <c r="WQJ4" s="15" t="s">
        <v>12</v>
      </c>
      <c r="WQK4" s="15" t="s">
        <v>12</v>
      </c>
      <c r="WQL4" s="15" t="s">
        <v>12</v>
      </c>
      <c r="WQM4" s="15" t="s">
        <v>12</v>
      </c>
      <c r="WQN4" s="15" t="s">
        <v>12</v>
      </c>
      <c r="WQO4" s="15" t="s">
        <v>12</v>
      </c>
      <c r="WQP4" s="15" t="s">
        <v>12</v>
      </c>
      <c r="WQQ4" s="15" t="s">
        <v>12</v>
      </c>
      <c r="WQR4" s="15" t="s">
        <v>12</v>
      </c>
      <c r="WQS4" s="15" t="s">
        <v>12</v>
      </c>
      <c r="WQT4" s="15" t="s">
        <v>12</v>
      </c>
      <c r="WQU4" s="15" t="s">
        <v>12</v>
      </c>
      <c r="WQV4" s="15" t="s">
        <v>12</v>
      </c>
      <c r="WQW4" s="15" t="s">
        <v>12</v>
      </c>
      <c r="WQX4" s="15" t="s">
        <v>12</v>
      </c>
      <c r="WQY4" s="15" t="s">
        <v>12</v>
      </c>
      <c r="WQZ4" s="15" t="s">
        <v>12</v>
      </c>
      <c r="WRA4" s="15" t="s">
        <v>12</v>
      </c>
      <c r="WRB4" s="15" t="s">
        <v>12</v>
      </c>
      <c r="WRC4" s="15" t="s">
        <v>12</v>
      </c>
      <c r="WRD4" s="15" t="s">
        <v>12</v>
      </c>
      <c r="WRE4" s="15" t="s">
        <v>12</v>
      </c>
      <c r="WRF4" s="15" t="s">
        <v>12</v>
      </c>
      <c r="WRG4" s="15" t="s">
        <v>12</v>
      </c>
      <c r="WRH4" s="15" t="s">
        <v>12</v>
      </c>
      <c r="WRI4" s="15" t="s">
        <v>12</v>
      </c>
      <c r="WRJ4" s="15" t="s">
        <v>12</v>
      </c>
      <c r="WRK4" s="15" t="s">
        <v>12</v>
      </c>
      <c r="WRL4" s="15" t="s">
        <v>12</v>
      </c>
      <c r="WRM4" s="15" t="s">
        <v>12</v>
      </c>
      <c r="WRN4" s="15" t="s">
        <v>12</v>
      </c>
      <c r="WRO4" s="15" t="s">
        <v>12</v>
      </c>
      <c r="WRP4" s="15" t="s">
        <v>12</v>
      </c>
      <c r="WRQ4" s="15" t="s">
        <v>12</v>
      </c>
      <c r="WRR4" s="15" t="s">
        <v>12</v>
      </c>
      <c r="WRS4" s="15" t="s">
        <v>12</v>
      </c>
      <c r="WRT4" s="15" t="s">
        <v>12</v>
      </c>
      <c r="WRU4" s="15" t="s">
        <v>12</v>
      </c>
      <c r="WRV4" s="15" t="s">
        <v>12</v>
      </c>
      <c r="WRW4" s="15" t="s">
        <v>12</v>
      </c>
      <c r="WRX4" s="15" t="s">
        <v>12</v>
      </c>
      <c r="WRY4" s="15" t="s">
        <v>12</v>
      </c>
      <c r="WRZ4" s="15" t="s">
        <v>12</v>
      </c>
      <c r="WSA4" s="15" t="s">
        <v>12</v>
      </c>
      <c r="WSB4" s="15" t="s">
        <v>12</v>
      </c>
      <c r="WSC4" s="15" t="s">
        <v>12</v>
      </c>
      <c r="WSD4" s="15" t="s">
        <v>12</v>
      </c>
      <c r="WSE4" s="15" t="s">
        <v>12</v>
      </c>
      <c r="WSF4" s="15" t="s">
        <v>12</v>
      </c>
      <c r="WSG4" s="15" t="s">
        <v>12</v>
      </c>
      <c r="WSH4" s="15" t="s">
        <v>12</v>
      </c>
      <c r="WSI4" s="15" t="s">
        <v>12</v>
      </c>
      <c r="WSJ4" s="15" t="s">
        <v>12</v>
      </c>
      <c r="WSK4" s="15" t="s">
        <v>12</v>
      </c>
      <c r="WSL4" s="15" t="s">
        <v>12</v>
      </c>
      <c r="WSM4" s="15" t="s">
        <v>12</v>
      </c>
      <c r="WSN4" s="15" t="s">
        <v>12</v>
      </c>
      <c r="WSO4" s="15" t="s">
        <v>12</v>
      </c>
      <c r="WSP4" s="15" t="s">
        <v>12</v>
      </c>
      <c r="WSQ4" s="15" t="s">
        <v>12</v>
      </c>
      <c r="WSR4" s="15" t="s">
        <v>12</v>
      </c>
      <c r="WSS4" s="15" t="s">
        <v>12</v>
      </c>
      <c r="WST4" s="15" t="s">
        <v>12</v>
      </c>
      <c r="WSU4" s="15" t="s">
        <v>12</v>
      </c>
      <c r="WSV4" s="15" t="s">
        <v>12</v>
      </c>
      <c r="WSW4" s="15" t="s">
        <v>12</v>
      </c>
      <c r="WSX4" s="15" t="s">
        <v>12</v>
      </c>
      <c r="WSY4" s="15" t="s">
        <v>12</v>
      </c>
      <c r="WSZ4" s="15" t="s">
        <v>12</v>
      </c>
      <c r="WTA4" s="15" t="s">
        <v>12</v>
      </c>
      <c r="WTB4" s="15" t="s">
        <v>12</v>
      </c>
      <c r="WTC4" s="15" t="s">
        <v>12</v>
      </c>
      <c r="WTD4" s="15" t="s">
        <v>12</v>
      </c>
      <c r="WTE4" s="15" t="s">
        <v>12</v>
      </c>
      <c r="WTF4" s="15" t="s">
        <v>12</v>
      </c>
      <c r="WTG4" s="15" t="s">
        <v>12</v>
      </c>
      <c r="WTH4" s="15" t="s">
        <v>12</v>
      </c>
      <c r="WTI4" s="15" t="s">
        <v>12</v>
      </c>
      <c r="WTJ4" s="15" t="s">
        <v>12</v>
      </c>
      <c r="WTK4" s="15" t="s">
        <v>12</v>
      </c>
      <c r="WTL4" s="15" t="s">
        <v>12</v>
      </c>
      <c r="WTM4" s="15" t="s">
        <v>12</v>
      </c>
      <c r="WTN4" s="15" t="s">
        <v>12</v>
      </c>
      <c r="WTO4" s="15" t="s">
        <v>12</v>
      </c>
      <c r="WTP4" s="15" t="s">
        <v>12</v>
      </c>
      <c r="WTQ4" s="15" t="s">
        <v>12</v>
      </c>
      <c r="WTR4" s="15" t="s">
        <v>12</v>
      </c>
      <c r="WTS4" s="15" t="s">
        <v>12</v>
      </c>
      <c r="WTT4" s="15" t="s">
        <v>12</v>
      </c>
      <c r="WTU4" s="15" t="s">
        <v>12</v>
      </c>
      <c r="WTV4" s="15" t="s">
        <v>12</v>
      </c>
      <c r="WTW4" s="15" t="s">
        <v>12</v>
      </c>
      <c r="WTX4" s="15" t="s">
        <v>12</v>
      </c>
      <c r="WTY4" s="15" t="s">
        <v>12</v>
      </c>
      <c r="WTZ4" s="15" t="s">
        <v>12</v>
      </c>
      <c r="WUA4" s="15" t="s">
        <v>12</v>
      </c>
      <c r="WUB4" s="15" t="s">
        <v>12</v>
      </c>
      <c r="WUC4" s="15" t="s">
        <v>12</v>
      </c>
      <c r="WUD4" s="15" t="s">
        <v>12</v>
      </c>
      <c r="WUE4" s="15" t="s">
        <v>12</v>
      </c>
      <c r="WUF4" s="15" t="s">
        <v>12</v>
      </c>
      <c r="WUG4" s="15" t="s">
        <v>12</v>
      </c>
      <c r="WUH4" s="15" t="s">
        <v>12</v>
      </c>
      <c r="WUI4" s="15" t="s">
        <v>12</v>
      </c>
      <c r="WUJ4" s="15" t="s">
        <v>12</v>
      </c>
      <c r="WUK4" s="15" t="s">
        <v>12</v>
      </c>
      <c r="WUL4" s="15" t="s">
        <v>12</v>
      </c>
      <c r="WUM4" s="15" t="s">
        <v>12</v>
      </c>
      <c r="WUN4" s="15" t="s">
        <v>12</v>
      </c>
      <c r="WUO4" s="15" t="s">
        <v>12</v>
      </c>
      <c r="WUP4" s="15" t="s">
        <v>12</v>
      </c>
      <c r="WUQ4" s="15" t="s">
        <v>12</v>
      </c>
      <c r="WUR4" s="15" t="s">
        <v>12</v>
      </c>
      <c r="WUS4" s="15" t="s">
        <v>12</v>
      </c>
      <c r="WUT4" s="15" t="s">
        <v>12</v>
      </c>
      <c r="WUU4" s="15" t="s">
        <v>12</v>
      </c>
      <c r="WUV4" s="15" t="s">
        <v>12</v>
      </c>
      <c r="WUW4" s="15" t="s">
        <v>12</v>
      </c>
      <c r="WUX4" s="15" t="s">
        <v>12</v>
      </c>
      <c r="WUY4" s="15" t="s">
        <v>12</v>
      </c>
      <c r="WUZ4" s="15" t="s">
        <v>12</v>
      </c>
      <c r="WVA4" s="15" t="s">
        <v>12</v>
      </c>
      <c r="WVB4" s="15" t="s">
        <v>12</v>
      </c>
      <c r="WVC4" s="15" t="s">
        <v>12</v>
      </c>
      <c r="WVD4" s="15" t="s">
        <v>12</v>
      </c>
      <c r="WVE4" s="15" t="s">
        <v>12</v>
      </c>
      <c r="WVF4" s="15" t="s">
        <v>12</v>
      </c>
      <c r="WVG4" s="15" t="s">
        <v>12</v>
      </c>
      <c r="WVH4" s="15" t="s">
        <v>12</v>
      </c>
      <c r="WVI4" s="15" t="s">
        <v>12</v>
      </c>
      <c r="WVJ4" s="15" t="s">
        <v>12</v>
      </c>
      <c r="WVK4" s="15" t="s">
        <v>12</v>
      </c>
      <c r="WVL4" s="15" t="s">
        <v>12</v>
      </c>
      <c r="WVM4" s="15" t="s">
        <v>12</v>
      </c>
      <c r="WVN4" s="15" t="s">
        <v>12</v>
      </c>
      <c r="WVO4" s="15" t="s">
        <v>12</v>
      </c>
      <c r="WVP4" s="15" t="s">
        <v>12</v>
      </c>
      <c r="WVQ4" s="15" t="s">
        <v>12</v>
      </c>
      <c r="WVR4" s="15" t="s">
        <v>12</v>
      </c>
      <c r="WVS4" s="15" t="s">
        <v>12</v>
      </c>
      <c r="WVT4" s="15" t="s">
        <v>12</v>
      </c>
      <c r="WVU4" s="15" t="s">
        <v>12</v>
      </c>
      <c r="WVV4" s="15" t="s">
        <v>12</v>
      </c>
      <c r="WVW4" s="15" t="s">
        <v>12</v>
      </c>
      <c r="WVX4" s="15" t="s">
        <v>12</v>
      </c>
      <c r="WVY4" s="15" t="s">
        <v>12</v>
      </c>
      <c r="WVZ4" s="15" t="s">
        <v>12</v>
      </c>
      <c r="WWA4" s="15" t="s">
        <v>12</v>
      </c>
      <c r="WWB4" s="15" t="s">
        <v>12</v>
      </c>
      <c r="WWC4" s="15" t="s">
        <v>12</v>
      </c>
      <c r="WWD4" s="15" t="s">
        <v>12</v>
      </c>
      <c r="WWE4" s="15" t="s">
        <v>12</v>
      </c>
      <c r="WWF4" s="15" t="s">
        <v>12</v>
      </c>
      <c r="WWG4" s="15" t="s">
        <v>12</v>
      </c>
      <c r="WWH4" s="15" t="s">
        <v>12</v>
      </c>
      <c r="WWI4" s="15" t="s">
        <v>12</v>
      </c>
      <c r="WWJ4" s="15" t="s">
        <v>12</v>
      </c>
      <c r="WWK4" s="15" t="s">
        <v>12</v>
      </c>
      <c r="WWL4" s="15" t="s">
        <v>12</v>
      </c>
      <c r="WWM4" s="15" t="s">
        <v>12</v>
      </c>
      <c r="WWN4" s="15" t="s">
        <v>12</v>
      </c>
      <c r="WWO4" s="15" t="s">
        <v>12</v>
      </c>
      <c r="WWP4" s="15" t="s">
        <v>12</v>
      </c>
      <c r="WWQ4" s="15" t="s">
        <v>12</v>
      </c>
      <c r="WWR4" s="15" t="s">
        <v>12</v>
      </c>
      <c r="WWS4" s="15" t="s">
        <v>12</v>
      </c>
      <c r="WWT4" s="15" t="s">
        <v>12</v>
      </c>
      <c r="WWU4" s="15" t="s">
        <v>12</v>
      </c>
      <c r="WWV4" s="15" t="s">
        <v>12</v>
      </c>
      <c r="WWW4" s="15" t="s">
        <v>12</v>
      </c>
      <c r="WWX4" s="15" t="s">
        <v>12</v>
      </c>
      <c r="WWY4" s="15" t="s">
        <v>12</v>
      </c>
      <c r="WWZ4" s="15" t="s">
        <v>12</v>
      </c>
      <c r="WXA4" s="15" t="s">
        <v>12</v>
      </c>
      <c r="WXB4" s="15" t="s">
        <v>12</v>
      </c>
      <c r="WXC4" s="15" t="s">
        <v>12</v>
      </c>
      <c r="WXD4" s="15" t="s">
        <v>12</v>
      </c>
      <c r="WXE4" s="15" t="s">
        <v>12</v>
      </c>
      <c r="WXF4" s="15" t="s">
        <v>12</v>
      </c>
      <c r="WXG4" s="15" t="s">
        <v>12</v>
      </c>
      <c r="WXH4" s="15" t="s">
        <v>12</v>
      </c>
      <c r="WXI4" s="15" t="s">
        <v>12</v>
      </c>
      <c r="WXJ4" s="15" t="s">
        <v>12</v>
      </c>
      <c r="WXK4" s="15" t="s">
        <v>12</v>
      </c>
      <c r="WXL4" s="15" t="s">
        <v>12</v>
      </c>
      <c r="WXM4" s="15" t="s">
        <v>12</v>
      </c>
      <c r="WXN4" s="15" t="s">
        <v>12</v>
      </c>
      <c r="WXO4" s="15" t="s">
        <v>12</v>
      </c>
      <c r="WXP4" s="15" t="s">
        <v>12</v>
      </c>
      <c r="WXQ4" s="15" t="s">
        <v>12</v>
      </c>
      <c r="WXR4" s="15" t="s">
        <v>12</v>
      </c>
      <c r="WXS4" s="15" t="s">
        <v>12</v>
      </c>
      <c r="WXT4" s="15" t="s">
        <v>12</v>
      </c>
      <c r="WXU4" s="15" t="s">
        <v>12</v>
      </c>
      <c r="WXV4" s="15" t="s">
        <v>12</v>
      </c>
      <c r="WXW4" s="15" t="s">
        <v>12</v>
      </c>
      <c r="WXX4" s="15" t="s">
        <v>12</v>
      </c>
      <c r="WXY4" s="15" t="s">
        <v>12</v>
      </c>
      <c r="WXZ4" s="15" t="s">
        <v>12</v>
      </c>
      <c r="WYA4" s="15" t="s">
        <v>12</v>
      </c>
      <c r="WYB4" s="15" t="s">
        <v>12</v>
      </c>
      <c r="WYC4" s="15" t="s">
        <v>12</v>
      </c>
      <c r="WYD4" s="15" t="s">
        <v>12</v>
      </c>
      <c r="WYE4" s="15" t="s">
        <v>12</v>
      </c>
      <c r="WYF4" s="15" t="s">
        <v>12</v>
      </c>
      <c r="WYG4" s="15" t="s">
        <v>12</v>
      </c>
      <c r="WYH4" s="15" t="s">
        <v>12</v>
      </c>
      <c r="WYI4" s="15" t="s">
        <v>12</v>
      </c>
      <c r="WYJ4" s="15" t="s">
        <v>12</v>
      </c>
      <c r="WYK4" s="15" t="s">
        <v>12</v>
      </c>
      <c r="WYL4" s="15" t="s">
        <v>12</v>
      </c>
      <c r="WYM4" s="15" t="s">
        <v>12</v>
      </c>
      <c r="WYN4" s="15" t="s">
        <v>12</v>
      </c>
      <c r="WYO4" s="15" t="s">
        <v>12</v>
      </c>
      <c r="WYP4" s="15" t="s">
        <v>12</v>
      </c>
      <c r="WYQ4" s="15" t="s">
        <v>12</v>
      </c>
      <c r="WYR4" s="15" t="s">
        <v>12</v>
      </c>
      <c r="WYS4" s="15" t="s">
        <v>12</v>
      </c>
      <c r="WYT4" s="15" t="s">
        <v>12</v>
      </c>
      <c r="WYU4" s="15" t="s">
        <v>12</v>
      </c>
      <c r="WYV4" s="15" t="s">
        <v>12</v>
      </c>
      <c r="WYW4" s="15" t="s">
        <v>12</v>
      </c>
      <c r="WYX4" s="15" t="s">
        <v>12</v>
      </c>
      <c r="WYY4" s="15" t="s">
        <v>12</v>
      </c>
      <c r="WYZ4" s="15" t="s">
        <v>12</v>
      </c>
      <c r="WZA4" s="15" t="s">
        <v>12</v>
      </c>
      <c r="WZB4" s="15" t="s">
        <v>12</v>
      </c>
      <c r="WZC4" s="15" t="s">
        <v>12</v>
      </c>
      <c r="WZD4" s="15" t="s">
        <v>12</v>
      </c>
      <c r="WZE4" s="15" t="s">
        <v>12</v>
      </c>
      <c r="WZF4" s="15" t="s">
        <v>12</v>
      </c>
      <c r="WZG4" s="15" t="s">
        <v>12</v>
      </c>
      <c r="WZH4" s="15" t="s">
        <v>12</v>
      </c>
      <c r="WZI4" s="15" t="s">
        <v>12</v>
      </c>
      <c r="WZJ4" s="15" t="s">
        <v>12</v>
      </c>
      <c r="WZK4" s="15" t="s">
        <v>12</v>
      </c>
      <c r="WZL4" s="15" t="s">
        <v>12</v>
      </c>
      <c r="WZM4" s="15" t="s">
        <v>12</v>
      </c>
      <c r="WZN4" s="15" t="s">
        <v>12</v>
      </c>
      <c r="WZO4" s="15" t="s">
        <v>12</v>
      </c>
      <c r="WZP4" s="15" t="s">
        <v>12</v>
      </c>
      <c r="WZQ4" s="15" t="s">
        <v>12</v>
      </c>
      <c r="WZR4" s="15" t="s">
        <v>12</v>
      </c>
      <c r="WZS4" s="15" t="s">
        <v>12</v>
      </c>
      <c r="WZT4" s="15" t="s">
        <v>12</v>
      </c>
      <c r="WZU4" s="15" t="s">
        <v>12</v>
      </c>
      <c r="WZV4" s="15" t="s">
        <v>12</v>
      </c>
      <c r="WZW4" s="15" t="s">
        <v>12</v>
      </c>
      <c r="WZX4" s="15" t="s">
        <v>12</v>
      </c>
      <c r="WZY4" s="15" t="s">
        <v>12</v>
      </c>
      <c r="WZZ4" s="15" t="s">
        <v>12</v>
      </c>
      <c r="XAA4" s="15" t="s">
        <v>12</v>
      </c>
      <c r="XAB4" s="15" t="s">
        <v>12</v>
      </c>
      <c r="XAC4" s="15" t="s">
        <v>12</v>
      </c>
      <c r="XAD4" s="15" t="s">
        <v>12</v>
      </c>
      <c r="XAE4" s="15" t="s">
        <v>12</v>
      </c>
      <c r="XAF4" s="15" t="s">
        <v>12</v>
      </c>
      <c r="XAG4" s="15" t="s">
        <v>12</v>
      </c>
      <c r="XAH4" s="15" t="s">
        <v>12</v>
      </c>
      <c r="XAI4" s="15" t="s">
        <v>12</v>
      </c>
      <c r="XAJ4" s="15" t="s">
        <v>12</v>
      </c>
      <c r="XAK4" s="15" t="s">
        <v>12</v>
      </c>
      <c r="XAL4" s="15" t="s">
        <v>12</v>
      </c>
      <c r="XAM4" s="15" t="s">
        <v>12</v>
      </c>
      <c r="XAN4" s="15" t="s">
        <v>12</v>
      </c>
      <c r="XAO4" s="15" t="s">
        <v>12</v>
      </c>
      <c r="XAP4" s="15" t="s">
        <v>12</v>
      </c>
      <c r="XAQ4" s="15" t="s">
        <v>12</v>
      </c>
      <c r="XAR4" s="15" t="s">
        <v>12</v>
      </c>
      <c r="XAS4" s="15" t="s">
        <v>12</v>
      </c>
      <c r="XAT4" s="15" t="s">
        <v>12</v>
      </c>
      <c r="XAU4" s="15" t="s">
        <v>12</v>
      </c>
      <c r="XAV4" s="15" t="s">
        <v>12</v>
      </c>
      <c r="XAW4" s="15" t="s">
        <v>12</v>
      </c>
      <c r="XAX4" s="15" t="s">
        <v>12</v>
      </c>
      <c r="XAY4" s="15" t="s">
        <v>12</v>
      </c>
      <c r="XAZ4" s="15" t="s">
        <v>12</v>
      </c>
      <c r="XBA4" s="15" t="s">
        <v>12</v>
      </c>
      <c r="XBB4" s="15" t="s">
        <v>12</v>
      </c>
      <c r="XBC4" s="15" t="s">
        <v>12</v>
      </c>
      <c r="XBD4" s="15" t="s">
        <v>12</v>
      </c>
      <c r="XBE4" s="15" t="s">
        <v>12</v>
      </c>
      <c r="XBF4" s="15" t="s">
        <v>12</v>
      </c>
      <c r="XBG4" s="15" t="s">
        <v>12</v>
      </c>
      <c r="XBH4" s="15" t="s">
        <v>12</v>
      </c>
      <c r="XBI4" s="15" t="s">
        <v>12</v>
      </c>
      <c r="XBJ4" s="15" t="s">
        <v>12</v>
      </c>
      <c r="XBK4" s="15" t="s">
        <v>12</v>
      </c>
      <c r="XBL4" s="15" t="s">
        <v>12</v>
      </c>
      <c r="XBM4" s="15" t="s">
        <v>12</v>
      </c>
      <c r="XBN4" s="15" t="s">
        <v>12</v>
      </c>
      <c r="XBO4" s="15" t="s">
        <v>12</v>
      </c>
      <c r="XBP4" s="15" t="s">
        <v>12</v>
      </c>
      <c r="XBQ4" s="15" t="s">
        <v>12</v>
      </c>
      <c r="XBR4" s="15" t="s">
        <v>12</v>
      </c>
      <c r="XBS4" s="15" t="s">
        <v>12</v>
      </c>
      <c r="XBT4" s="15" t="s">
        <v>12</v>
      </c>
      <c r="XBU4" s="15" t="s">
        <v>12</v>
      </c>
      <c r="XBV4" s="15" t="s">
        <v>12</v>
      </c>
      <c r="XBW4" s="15" t="s">
        <v>12</v>
      </c>
      <c r="XBX4" s="15" t="s">
        <v>12</v>
      </c>
      <c r="XBY4" s="15" t="s">
        <v>12</v>
      </c>
      <c r="XBZ4" s="15" t="s">
        <v>12</v>
      </c>
      <c r="XCA4" s="15" t="s">
        <v>12</v>
      </c>
      <c r="XCB4" s="15" t="s">
        <v>12</v>
      </c>
      <c r="XCC4" s="15" t="s">
        <v>12</v>
      </c>
      <c r="XCD4" s="15" t="s">
        <v>12</v>
      </c>
      <c r="XCE4" s="15" t="s">
        <v>12</v>
      </c>
      <c r="XCF4" s="15" t="s">
        <v>12</v>
      </c>
      <c r="XCG4" s="15" t="s">
        <v>12</v>
      </c>
      <c r="XCH4" s="15" t="s">
        <v>12</v>
      </c>
      <c r="XCI4" s="15" t="s">
        <v>12</v>
      </c>
      <c r="XCJ4" s="15" t="s">
        <v>12</v>
      </c>
      <c r="XCK4" s="15" t="s">
        <v>12</v>
      </c>
      <c r="XCL4" s="15" t="s">
        <v>12</v>
      </c>
      <c r="XCM4" s="15" t="s">
        <v>12</v>
      </c>
      <c r="XCN4" s="15" t="s">
        <v>12</v>
      </c>
      <c r="XCO4" s="15" t="s">
        <v>12</v>
      </c>
      <c r="XCP4" s="15" t="s">
        <v>12</v>
      </c>
      <c r="XCQ4" s="15" t="s">
        <v>12</v>
      </c>
      <c r="XCR4" s="15" t="s">
        <v>12</v>
      </c>
      <c r="XCS4" s="15" t="s">
        <v>12</v>
      </c>
      <c r="XCT4" s="15" t="s">
        <v>12</v>
      </c>
      <c r="XCU4" s="15" t="s">
        <v>12</v>
      </c>
      <c r="XCV4" s="15" t="s">
        <v>12</v>
      </c>
      <c r="XCW4" s="15" t="s">
        <v>12</v>
      </c>
      <c r="XCX4" s="15" t="s">
        <v>12</v>
      </c>
      <c r="XCY4" s="15" t="s">
        <v>12</v>
      </c>
      <c r="XCZ4" s="15" t="s">
        <v>12</v>
      </c>
      <c r="XDA4" s="15" t="s">
        <v>12</v>
      </c>
      <c r="XDB4" s="15" t="s">
        <v>12</v>
      </c>
      <c r="XDC4" s="15" t="s">
        <v>12</v>
      </c>
      <c r="XDD4" s="15" t="s">
        <v>12</v>
      </c>
      <c r="XDE4" s="15" t="s">
        <v>12</v>
      </c>
      <c r="XDF4" s="15" t="s">
        <v>12</v>
      </c>
      <c r="XDG4" s="15" t="s">
        <v>12</v>
      </c>
      <c r="XDH4" s="15" t="s">
        <v>12</v>
      </c>
      <c r="XDI4" s="15" t="s">
        <v>12</v>
      </c>
      <c r="XDJ4" s="15" t="s">
        <v>12</v>
      </c>
      <c r="XDK4" s="15" t="s">
        <v>12</v>
      </c>
      <c r="XDL4" s="15" t="s">
        <v>12</v>
      </c>
      <c r="XDM4" s="15" t="s">
        <v>12</v>
      </c>
      <c r="XDN4" s="15" t="s">
        <v>12</v>
      </c>
      <c r="XDO4" s="15" t="s">
        <v>12</v>
      </c>
      <c r="XDP4" s="15" t="s">
        <v>12</v>
      </c>
      <c r="XDQ4" s="15" t="s">
        <v>12</v>
      </c>
      <c r="XDR4" s="15" t="s">
        <v>12</v>
      </c>
      <c r="XDS4" s="15" t="s">
        <v>12</v>
      </c>
      <c r="XDT4" s="15" t="s">
        <v>12</v>
      </c>
      <c r="XDU4" s="15" t="s">
        <v>12</v>
      </c>
      <c r="XDV4" s="15" t="s">
        <v>12</v>
      </c>
      <c r="XDW4" s="15" t="s">
        <v>12</v>
      </c>
      <c r="XDX4" s="15" t="s">
        <v>12</v>
      </c>
      <c r="XDY4" s="15" t="s">
        <v>12</v>
      </c>
      <c r="XDZ4" s="15" t="s">
        <v>12</v>
      </c>
      <c r="XEA4" s="15" t="s">
        <v>12</v>
      </c>
      <c r="XEB4" s="15" t="s">
        <v>12</v>
      </c>
      <c r="XEC4" s="15" t="s">
        <v>12</v>
      </c>
      <c r="XED4" s="15" t="s">
        <v>12</v>
      </c>
      <c r="XEE4" s="15" t="s">
        <v>12</v>
      </c>
      <c r="XEF4" s="15" t="s">
        <v>12</v>
      </c>
      <c r="XEG4" s="15" t="s">
        <v>12</v>
      </c>
      <c r="XEH4" s="15" t="s">
        <v>12</v>
      </c>
      <c r="XEI4" s="15" t="s">
        <v>12</v>
      </c>
      <c r="XEJ4" s="15" t="s">
        <v>12</v>
      </c>
      <c r="XEK4" s="15" t="s">
        <v>12</v>
      </c>
      <c r="XEL4" s="15" t="s">
        <v>12</v>
      </c>
      <c r="XEM4" s="15" t="s">
        <v>12</v>
      </c>
      <c r="XEN4" s="15" t="s">
        <v>12</v>
      </c>
      <c r="XEO4" s="15" t="s">
        <v>12</v>
      </c>
      <c r="XEP4" s="15" t="s">
        <v>12</v>
      </c>
      <c r="XEQ4" s="15" t="s">
        <v>12</v>
      </c>
      <c r="XER4" s="15" t="s">
        <v>12</v>
      </c>
      <c r="XES4" s="15" t="s">
        <v>12</v>
      </c>
      <c r="XET4" s="15" t="s">
        <v>12</v>
      </c>
      <c r="XEU4" s="15" t="s">
        <v>12</v>
      </c>
      <c r="XEV4" s="15" t="s">
        <v>12</v>
      </c>
      <c r="XEW4" s="15" t="s">
        <v>12</v>
      </c>
      <c r="XEX4" s="15" t="s">
        <v>12</v>
      </c>
      <c r="XEY4" s="15" t="s">
        <v>12</v>
      </c>
      <c r="XEZ4" s="15" t="s">
        <v>12</v>
      </c>
      <c r="XFA4" s="15" t="s">
        <v>12</v>
      </c>
      <c r="XFB4" s="15" t="s">
        <v>12</v>
      </c>
      <c r="XFC4" s="15" t="s">
        <v>12</v>
      </c>
      <c r="XFD4" s="15" t="s">
        <v>12</v>
      </c>
    </row>
    <row r="5" spans="1:16384" s="24" customFormat="1" ht="15" x14ac:dyDescent="0.2">
      <c r="B5" s="58"/>
      <c r="C5" s="59"/>
      <c r="D5" s="8"/>
      <c r="G5" s="25"/>
      <c r="H5"/>
      <c r="I5"/>
    </row>
    <row r="6" spans="1:16384" ht="15" x14ac:dyDescent="0.2">
      <c r="C6" s="59" t="s">
        <v>275</v>
      </c>
      <c r="J6" s="38"/>
      <c r="K6" s="38"/>
    </row>
    <row r="7" spans="1:16384" ht="29.25" customHeight="1" x14ac:dyDescent="0.2">
      <c r="E7" s="9" t="s">
        <v>383</v>
      </c>
      <c r="F7" s="26">
        <f>'PFS Table 5.1'!H$5</f>
        <v>14.12</v>
      </c>
      <c r="G7" s="10" t="s">
        <v>269</v>
      </c>
      <c r="H7" t="s">
        <v>407</v>
      </c>
    </row>
    <row r="8" spans="1:16384" ht="29.25" customHeight="1" x14ac:dyDescent="0.2">
      <c r="E8" s="9" t="s">
        <v>384</v>
      </c>
      <c r="F8" s="26">
        <f>'PFS Table 5.1'!I$5</f>
        <v>13.9</v>
      </c>
      <c r="G8" s="10" t="s">
        <v>269</v>
      </c>
      <c r="H8" t="s">
        <v>407</v>
      </c>
    </row>
    <row r="9" spans="1:16384" ht="29.25" customHeight="1" x14ac:dyDescent="0.2">
      <c r="E9" s="9" t="s">
        <v>385</v>
      </c>
      <c r="F9" s="26">
        <f>'PFS Table 5.1'!J$5</f>
        <v>22.619588225320093</v>
      </c>
      <c r="G9" s="10" t="s">
        <v>269</v>
      </c>
      <c r="H9" t="s">
        <v>407</v>
      </c>
    </row>
    <row r="10" spans="1:16384" ht="29.25" customHeight="1" x14ac:dyDescent="0.2">
      <c r="E10" s="9" t="s">
        <v>386</v>
      </c>
      <c r="F10" s="26">
        <f>'PFS Table 5.1'!K$5</f>
        <v>5.6204117746799049</v>
      </c>
      <c r="G10" s="10" t="s">
        <v>269</v>
      </c>
      <c r="H10" t="s">
        <v>407</v>
      </c>
    </row>
    <row r="11" spans="1:16384" ht="15" x14ac:dyDescent="0.2">
      <c r="J11" s="38"/>
      <c r="K11" s="38"/>
    </row>
    <row r="12" spans="1:16384" ht="29.25" customHeight="1" x14ac:dyDescent="0.2">
      <c r="C12" s="59" t="s">
        <v>305</v>
      </c>
    </row>
    <row r="13" spans="1:16384" ht="29.25" customHeight="1" x14ac:dyDescent="0.2">
      <c r="D13" s="8" t="s">
        <v>24</v>
      </c>
    </row>
    <row r="14" spans="1:16384" ht="29.25" customHeight="1" x14ac:dyDescent="0.2">
      <c r="E14" s="9" t="s">
        <v>383</v>
      </c>
      <c r="F14" s="18">
        <f>'PFS Table 5.1'!H$6</f>
        <v>1.2800000000000001E-2</v>
      </c>
      <c r="G14" s="10" t="s">
        <v>10</v>
      </c>
      <c r="H14" t="s">
        <v>407</v>
      </c>
    </row>
    <row r="15" spans="1:16384" ht="29.25" customHeight="1" x14ac:dyDescent="0.2">
      <c r="E15" s="9" t="s">
        <v>384</v>
      </c>
      <c r="F15" s="18">
        <f>'PFS Table 5.1'!I$6</f>
        <v>1.29E-2</v>
      </c>
      <c r="G15" s="10" t="s">
        <v>10</v>
      </c>
      <c r="H15" t="s">
        <v>407</v>
      </c>
    </row>
    <row r="16" spans="1:16384" ht="29.25" customHeight="1" x14ac:dyDescent="0.2">
      <c r="E16" s="9" t="s">
        <v>385</v>
      </c>
      <c r="F16" s="18">
        <f>'PFS Table 5.1'!J$6</f>
        <v>1.3432455532033677E-2</v>
      </c>
      <c r="G16" s="10" t="s">
        <v>10</v>
      </c>
      <c r="H16" t="s">
        <v>407</v>
      </c>
    </row>
    <row r="17" spans="4:8" ht="29.25" customHeight="1" x14ac:dyDescent="0.2">
      <c r="E17" s="9" t="s">
        <v>386</v>
      </c>
      <c r="F17" s="18">
        <f>'PFS Table 5.1'!K$6</f>
        <v>1.2167544467966324E-2</v>
      </c>
      <c r="G17" s="10" t="s">
        <v>10</v>
      </c>
      <c r="H17" t="s">
        <v>407</v>
      </c>
    </row>
    <row r="18" spans="4:8" ht="29.25" customHeight="1" x14ac:dyDescent="0.2">
      <c r="D18" s="8" t="s">
        <v>22</v>
      </c>
    </row>
    <row r="19" spans="4:8" ht="29.25" customHeight="1" x14ac:dyDescent="0.2">
      <c r="E19" s="9" t="s">
        <v>383</v>
      </c>
      <c r="F19" s="18">
        <f>'PFS Table 5.1'!H$9</f>
        <v>1.1999999999999999E-3</v>
      </c>
      <c r="G19" s="10" t="s">
        <v>10</v>
      </c>
      <c r="H19" t="s">
        <v>407</v>
      </c>
    </row>
    <row r="20" spans="4:8" ht="29.25" customHeight="1" x14ac:dyDescent="0.2">
      <c r="E20" s="9" t="s">
        <v>384</v>
      </c>
      <c r="F20" s="18">
        <f>'PFS Table 5.1'!I$9</f>
        <v>1.1000000000000001E-3</v>
      </c>
      <c r="G20" s="10" t="s">
        <v>10</v>
      </c>
      <c r="H20" t="s">
        <v>407</v>
      </c>
    </row>
    <row r="21" spans="4:8" ht="29.25" customHeight="1" x14ac:dyDescent="0.2">
      <c r="E21" s="9" t="s">
        <v>385</v>
      </c>
      <c r="F21" s="18">
        <f>'PFS Table 5.1'!J$9</f>
        <v>1.5162277660168378E-3</v>
      </c>
      <c r="G21" s="10" t="s">
        <v>10</v>
      </c>
      <c r="H21" t="s">
        <v>407</v>
      </c>
    </row>
    <row r="22" spans="4:8" ht="29.25" customHeight="1" x14ac:dyDescent="0.2">
      <c r="E22" s="9" t="s">
        <v>386</v>
      </c>
      <c r="F22" s="18">
        <f>'PFS Table 5.1'!K$9</f>
        <v>8.8377223398316196E-4</v>
      </c>
      <c r="G22" s="10" t="s">
        <v>10</v>
      </c>
      <c r="H22" t="s">
        <v>407</v>
      </c>
    </row>
    <row r="23" spans="4:8" ht="29.25" customHeight="1" x14ac:dyDescent="0.2">
      <c r="D23" s="8" t="s">
        <v>19</v>
      </c>
    </row>
    <row r="24" spans="4:8" ht="29.25" customHeight="1" x14ac:dyDescent="0.2">
      <c r="E24" s="9" t="s">
        <v>383</v>
      </c>
      <c r="F24" s="18">
        <f>'PFS Table 5.1'!H$7</f>
        <v>1.1399999999999999E-2</v>
      </c>
      <c r="G24" s="10" t="s">
        <v>10</v>
      </c>
      <c r="H24" t="s">
        <v>407</v>
      </c>
    </row>
    <row r="25" spans="4:8" ht="29.25" customHeight="1" x14ac:dyDescent="0.2">
      <c r="E25" s="9" t="s">
        <v>384</v>
      </c>
      <c r="F25" s="18">
        <f>'PFS Table 5.1'!I$7</f>
        <v>1.1299999999999999E-2</v>
      </c>
      <c r="G25" s="10" t="s">
        <v>10</v>
      </c>
      <c r="H25" t="s">
        <v>407</v>
      </c>
    </row>
    <row r="26" spans="4:8" ht="29.25" customHeight="1" x14ac:dyDescent="0.2">
      <c r="E26" s="9" t="s">
        <v>385</v>
      </c>
      <c r="F26" s="18">
        <f>'PFS Table 5.1'!J$7</f>
        <v>1.249544511501033E-2</v>
      </c>
      <c r="G26" s="10" t="s">
        <v>10</v>
      </c>
      <c r="H26" t="s">
        <v>407</v>
      </c>
    </row>
    <row r="27" spans="4:8" ht="29.25" customHeight="1" x14ac:dyDescent="0.2">
      <c r="E27" s="9" t="s">
        <v>386</v>
      </c>
      <c r="F27" s="18">
        <f>'PFS Table 5.1'!K$7</f>
        <v>1.0304554884989667E-2</v>
      </c>
      <c r="G27" s="10" t="s">
        <v>10</v>
      </c>
      <c r="H27" t="s">
        <v>407</v>
      </c>
    </row>
    <row r="28" spans="4:8" ht="29.25" customHeight="1" x14ac:dyDescent="0.2">
      <c r="D28" s="8" t="s">
        <v>23</v>
      </c>
    </row>
    <row r="29" spans="4:8" ht="29.25" customHeight="1" x14ac:dyDescent="0.2">
      <c r="E29" s="9" t="s">
        <v>383</v>
      </c>
      <c r="F29" s="18">
        <f>'PFS Table 5.1'!H$8</f>
        <v>0.30579999999999996</v>
      </c>
      <c r="G29" s="10" t="s">
        <v>10</v>
      </c>
      <c r="H29" t="s">
        <v>407</v>
      </c>
    </row>
    <row r="30" spans="4:8" ht="29.25" customHeight="1" x14ac:dyDescent="0.2">
      <c r="E30" s="9" t="s">
        <v>384</v>
      </c>
      <c r="F30" s="18">
        <f>'PFS Table 5.1'!I$8</f>
        <v>0.31</v>
      </c>
      <c r="G30" s="10" t="s">
        <v>10</v>
      </c>
      <c r="H30" t="s">
        <v>407</v>
      </c>
    </row>
    <row r="31" spans="4:8" ht="29.25" customHeight="1" x14ac:dyDescent="0.2">
      <c r="E31" s="9" t="s">
        <v>385</v>
      </c>
      <c r="F31" s="18">
        <f>'PFS Table 5.1'!J$8</f>
        <v>0.32346352173265563</v>
      </c>
      <c r="G31" s="10" t="s">
        <v>10</v>
      </c>
      <c r="H31" t="s">
        <v>407</v>
      </c>
    </row>
    <row r="32" spans="4:8" ht="29.25" customHeight="1" x14ac:dyDescent="0.2">
      <c r="E32" s="9" t="s">
        <v>386</v>
      </c>
      <c r="F32" s="18">
        <f>'PFS Table 5.1'!K$8</f>
        <v>0.28813647826734429</v>
      </c>
      <c r="G32" s="10" t="s">
        <v>10</v>
      </c>
      <c r="H32" t="s">
        <v>407</v>
      </c>
    </row>
    <row r="33" ht="29.25" customHeight="1" x14ac:dyDescent="0.2"/>
    <row r="34" ht="29.25" customHeight="1" x14ac:dyDescent="0.2"/>
    <row r="35" ht="29.25" customHeight="1" x14ac:dyDescent="0.2"/>
    <row r="36" ht="29.25" customHeight="1" x14ac:dyDescent="0.2"/>
    <row r="37" ht="29.25" customHeight="1" x14ac:dyDescent="0.2"/>
    <row r="38" ht="29.25" customHeight="1" x14ac:dyDescent="0.2"/>
    <row r="39" ht="29.25" customHeight="1" x14ac:dyDescent="0.2"/>
    <row r="40" ht="29.25" customHeight="1" x14ac:dyDescent="0.2"/>
    <row r="41" ht="29.25" customHeight="1" x14ac:dyDescent="0.2"/>
    <row r="42" ht="29.25" customHeight="1" x14ac:dyDescent="0.2"/>
    <row r="43" ht="29.25" customHeight="1" x14ac:dyDescent="0.2"/>
    <row r="44" ht="29.25" customHeight="1" x14ac:dyDescent="0.2"/>
    <row r="45" ht="29.25" customHeight="1" x14ac:dyDescent="0.2"/>
    <row r="46" ht="29.25" customHeight="1" x14ac:dyDescent="0.2"/>
    <row r="47" ht="29.25" customHeight="1" x14ac:dyDescent="0.2"/>
    <row r="48" ht="29.25" customHeight="1" x14ac:dyDescent="0.2"/>
    <row r="49" ht="29.25" customHeight="1" x14ac:dyDescent="0.2"/>
    <row r="50" ht="29.25" customHeight="1" x14ac:dyDescent="0.2"/>
    <row r="51" ht="29.25" customHeight="1" x14ac:dyDescent="0.2"/>
    <row r="52" ht="29.25" customHeight="1" x14ac:dyDescent="0.2"/>
    <row r="53" ht="29.25" customHeight="1" x14ac:dyDescent="0.2"/>
    <row r="54" ht="29.25" customHeight="1" x14ac:dyDescent="0.2"/>
    <row r="55" ht="29.25" customHeight="1" x14ac:dyDescent="0.2"/>
    <row r="56" ht="29.25" customHeight="1" x14ac:dyDescent="0.2"/>
    <row r="57" ht="29.25" customHeight="1" x14ac:dyDescent="0.2"/>
    <row r="58" ht="29.25" customHeight="1" x14ac:dyDescent="0.2"/>
    <row r="59" ht="29.25" customHeight="1" x14ac:dyDescent="0.2"/>
    <row r="60" ht="29.25" customHeight="1" x14ac:dyDescent="0.2"/>
    <row r="61" ht="29.25" customHeight="1" x14ac:dyDescent="0.2"/>
    <row r="62" ht="29.25" customHeight="1" x14ac:dyDescent="0.2"/>
    <row r="63" ht="29.25" customHeight="1" x14ac:dyDescent="0.2"/>
    <row r="64" ht="29.25" customHeight="1" x14ac:dyDescent="0.2"/>
    <row r="65" ht="29.25" customHeight="1" x14ac:dyDescent="0.2"/>
    <row r="66" ht="29.25" customHeight="1" x14ac:dyDescent="0.2"/>
    <row r="67" ht="29.25" customHeight="1" x14ac:dyDescent="0.2"/>
    <row r="68" ht="29.25" customHeight="1" x14ac:dyDescent="0.2"/>
    <row r="69" ht="29.25" customHeight="1" x14ac:dyDescent="0.2"/>
    <row r="70" ht="29.25" customHeight="1" x14ac:dyDescent="0.2"/>
    <row r="71" ht="29.25" customHeight="1" x14ac:dyDescent="0.2"/>
    <row r="72" ht="29.25" customHeight="1" x14ac:dyDescent="0.2"/>
    <row r="73" ht="29.25" customHeight="1" x14ac:dyDescent="0.2"/>
    <row r="74" ht="29.25" customHeight="1" x14ac:dyDescent="0.2"/>
    <row r="75" ht="29.25" customHeight="1" x14ac:dyDescent="0.2"/>
    <row r="76" ht="29.25" customHeight="1" x14ac:dyDescent="0.2"/>
    <row r="77" ht="29.25" customHeight="1" x14ac:dyDescent="0.2"/>
    <row r="78" ht="29.25" customHeight="1" x14ac:dyDescent="0.2"/>
    <row r="79" ht="29.25" customHeight="1" x14ac:dyDescent="0.2"/>
    <row r="80" ht="29.25" customHeight="1" x14ac:dyDescent="0.2"/>
    <row r="81" ht="29.25" customHeight="1" x14ac:dyDescent="0.2"/>
    <row r="82" ht="29.25" customHeight="1" x14ac:dyDescent="0.2"/>
    <row r="83" ht="29.25" customHeight="1" x14ac:dyDescent="0.2"/>
    <row r="84" ht="29.25" customHeight="1" x14ac:dyDescent="0.2"/>
    <row r="85" ht="29.25" customHeight="1" x14ac:dyDescent="0.2"/>
    <row r="86" ht="29.25" customHeight="1" x14ac:dyDescent="0.2"/>
    <row r="87" ht="29.25" customHeight="1" x14ac:dyDescent="0.2"/>
    <row r="88" ht="29.25" customHeight="1" x14ac:dyDescent="0.2"/>
    <row r="89" ht="29.25" customHeight="1" x14ac:dyDescent="0.2"/>
    <row r="90" ht="29.25" customHeight="1" x14ac:dyDescent="0.2"/>
    <row r="91" ht="29.25" customHeight="1" x14ac:dyDescent="0.2"/>
    <row r="92" ht="29.25" customHeight="1" x14ac:dyDescent="0.2"/>
    <row r="93" ht="29.25" customHeight="1" x14ac:dyDescent="0.2"/>
    <row r="94" ht="29.25" customHeight="1" x14ac:dyDescent="0.2"/>
    <row r="95" ht="29.25" customHeight="1" x14ac:dyDescent="0.2"/>
    <row r="96" ht="29.25" customHeight="1" x14ac:dyDescent="0.2"/>
  </sheetData>
  <phoneticPr fontId="4"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3EAC9-BFCC-4DE7-A036-A0017B2AA11B}">
  <dimension ref="A1:XFD104"/>
  <sheetViews>
    <sheetView topLeftCell="A32" zoomScaleNormal="100" workbookViewId="0"/>
  </sheetViews>
  <sheetFormatPr baseColWidth="10" defaultColWidth="0" defaultRowHeight="15" zeroHeight="1" x14ac:dyDescent="0.2"/>
  <cols>
    <col min="1" max="1" width="2.33203125" style="9" customWidth="1"/>
    <col min="2" max="2" width="2.33203125" style="58" customWidth="1"/>
    <col min="3" max="3" width="2.33203125" style="59" customWidth="1"/>
    <col min="4" max="4" width="2.33203125" style="8" customWidth="1"/>
    <col min="5" max="5" width="38.6640625" style="9" customWidth="1"/>
    <col min="6" max="6" width="13.5" style="9" customWidth="1"/>
    <col min="7" max="7" width="15.5" style="10" customWidth="1"/>
    <col min="8" max="8" width="25.6640625" customWidth="1"/>
    <col min="9" max="9" width="24.6640625" customWidth="1"/>
    <col min="10" max="10" width="37.6640625" style="9" customWidth="1"/>
    <col min="11" max="11" width="2.33203125" style="9" customWidth="1"/>
    <col min="12" max="16087" width="0" style="9" hidden="1"/>
    <col min="16088" max="16384" width="8.6640625" style="9" hidden="1"/>
  </cols>
  <sheetData>
    <row r="1" spans="1:16384" ht="11.25" customHeight="1" x14ac:dyDescent="0.2"/>
    <row r="2" spans="1:16384" ht="24" x14ac:dyDescent="0.2">
      <c r="A2" s="5" t="s">
        <v>421</v>
      </c>
    </row>
    <row r="3" spans="1:16384" x14ac:dyDescent="0.2"/>
    <row r="4" spans="1:16384" s="11" customFormat="1" x14ac:dyDescent="0.2">
      <c r="B4" s="60"/>
      <c r="C4" s="61"/>
      <c r="D4" s="14"/>
      <c r="E4" s="11" t="s">
        <v>0</v>
      </c>
      <c r="F4" s="11" t="s">
        <v>91</v>
      </c>
      <c r="G4" s="15" t="s">
        <v>1</v>
      </c>
      <c r="H4" s="11" t="s">
        <v>323</v>
      </c>
      <c r="I4" s="11" t="s">
        <v>2</v>
      </c>
      <c r="L4" s="15" t="s">
        <v>12</v>
      </c>
      <c r="M4" s="15" t="s">
        <v>12</v>
      </c>
      <c r="N4" s="15" t="s">
        <v>12</v>
      </c>
      <c r="O4" s="15" t="s">
        <v>12</v>
      </c>
      <c r="P4" s="15" t="s">
        <v>12</v>
      </c>
      <c r="Q4" s="15" t="s">
        <v>12</v>
      </c>
      <c r="R4" s="15" t="s">
        <v>12</v>
      </c>
      <c r="S4" s="15" t="s">
        <v>12</v>
      </c>
      <c r="T4" s="15" t="s">
        <v>12</v>
      </c>
      <c r="U4" s="15" t="s">
        <v>12</v>
      </c>
      <c r="V4" s="15" t="s">
        <v>12</v>
      </c>
      <c r="W4" s="15" t="s">
        <v>12</v>
      </c>
      <c r="X4" s="15" t="s">
        <v>12</v>
      </c>
      <c r="Y4" s="15" t="s">
        <v>12</v>
      </c>
      <c r="Z4" s="15" t="s">
        <v>12</v>
      </c>
      <c r="AA4" s="15" t="s">
        <v>12</v>
      </c>
      <c r="AB4" s="15" t="s">
        <v>12</v>
      </c>
      <c r="AC4" s="15" t="s">
        <v>12</v>
      </c>
      <c r="AD4" s="15" t="s">
        <v>12</v>
      </c>
      <c r="AE4" s="15" t="s">
        <v>12</v>
      </c>
      <c r="AF4" s="15" t="s">
        <v>12</v>
      </c>
      <c r="AG4" s="15" t="s">
        <v>12</v>
      </c>
      <c r="AH4" s="15" t="s">
        <v>12</v>
      </c>
      <c r="AI4" s="15" t="s">
        <v>12</v>
      </c>
      <c r="AJ4" s="15" t="s">
        <v>12</v>
      </c>
      <c r="AK4" s="15" t="s">
        <v>12</v>
      </c>
      <c r="AL4" s="15" t="s">
        <v>12</v>
      </c>
      <c r="AM4" s="15" t="s">
        <v>12</v>
      </c>
      <c r="AN4" s="15" t="s">
        <v>12</v>
      </c>
      <c r="AO4" s="15" t="s">
        <v>12</v>
      </c>
      <c r="AP4" s="15" t="s">
        <v>12</v>
      </c>
      <c r="AQ4" s="15" t="s">
        <v>12</v>
      </c>
      <c r="AR4" s="15" t="s">
        <v>12</v>
      </c>
      <c r="AS4" s="15" t="s">
        <v>12</v>
      </c>
      <c r="AT4" s="15" t="s">
        <v>12</v>
      </c>
      <c r="AU4" s="15" t="s">
        <v>12</v>
      </c>
      <c r="AV4" s="15" t="s">
        <v>12</v>
      </c>
      <c r="AW4" s="15" t="s">
        <v>12</v>
      </c>
      <c r="AX4" s="15" t="s">
        <v>12</v>
      </c>
      <c r="AY4" s="15" t="s">
        <v>12</v>
      </c>
      <c r="AZ4" s="15" t="s">
        <v>12</v>
      </c>
      <c r="BA4" s="15" t="s">
        <v>12</v>
      </c>
      <c r="BB4" s="15" t="s">
        <v>12</v>
      </c>
      <c r="BC4" s="15" t="s">
        <v>12</v>
      </c>
      <c r="BD4" s="15" t="s">
        <v>12</v>
      </c>
      <c r="BE4" s="15" t="s">
        <v>12</v>
      </c>
      <c r="BF4" s="15" t="s">
        <v>12</v>
      </c>
      <c r="BG4" s="15" t="s">
        <v>12</v>
      </c>
      <c r="BH4" s="15" t="s">
        <v>12</v>
      </c>
      <c r="BI4" s="15" t="s">
        <v>12</v>
      </c>
      <c r="BJ4" s="15" t="s">
        <v>12</v>
      </c>
      <c r="BK4" s="15" t="s">
        <v>12</v>
      </c>
      <c r="BL4" s="15" t="s">
        <v>12</v>
      </c>
      <c r="BM4" s="15" t="s">
        <v>12</v>
      </c>
      <c r="BN4" s="15" t="s">
        <v>12</v>
      </c>
      <c r="BO4" s="15" t="s">
        <v>12</v>
      </c>
      <c r="BP4" s="15" t="s">
        <v>12</v>
      </c>
      <c r="BQ4" s="15" t="s">
        <v>12</v>
      </c>
      <c r="BR4" s="15" t="s">
        <v>12</v>
      </c>
      <c r="BS4" s="15" t="s">
        <v>12</v>
      </c>
      <c r="BT4" s="15" t="s">
        <v>12</v>
      </c>
      <c r="BU4" s="15" t="s">
        <v>12</v>
      </c>
      <c r="BV4" s="15" t="s">
        <v>12</v>
      </c>
      <c r="BW4" s="15" t="s">
        <v>12</v>
      </c>
      <c r="BX4" s="15" t="s">
        <v>12</v>
      </c>
      <c r="BY4" s="15" t="s">
        <v>12</v>
      </c>
      <c r="BZ4" s="15" t="s">
        <v>12</v>
      </c>
      <c r="CA4" s="15" t="s">
        <v>12</v>
      </c>
      <c r="CB4" s="15" t="s">
        <v>12</v>
      </c>
      <c r="CC4" s="15" t="s">
        <v>12</v>
      </c>
      <c r="CD4" s="15" t="s">
        <v>12</v>
      </c>
      <c r="CE4" s="15" t="s">
        <v>12</v>
      </c>
      <c r="CF4" s="15" t="s">
        <v>12</v>
      </c>
      <c r="CG4" s="15" t="s">
        <v>12</v>
      </c>
      <c r="CH4" s="15" t="s">
        <v>12</v>
      </c>
      <c r="CI4" s="15" t="s">
        <v>12</v>
      </c>
      <c r="CJ4" s="15" t="s">
        <v>12</v>
      </c>
      <c r="CK4" s="15" t="s">
        <v>12</v>
      </c>
      <c r="CL4" s="15" t="s">
        <v>12</v>
      </c>
      <c r="CM4" s="15" t="s">
        <v>12</v>
      </c>
      <c r="CN4" s="15" t="s">
        <v>12</v>
      </c>
      <c r="CO4" s="15" t="s">
        <v>12</v>
      </c>
      <c r="CP4" s="15" t="s">
        <v>12</v>
      </c>
      <c r="CQ4" s="15" t="s">
        <v>12</v>
      </c>
      <c r="CR4" s="15" t="s">
        <v>12</v>
      </c>
      <c r="CS4" s="15" t="s">
        <v>12</v>
      </c>
      <c r="CT4" s="15" t="s">
        <v>12</v>
      </c>
      <c r="CU4" s="15" t="s">
        <v>12</v>
      </c>
      <c r="CV4" s="15" t="s">
        <v>12</v>
      </c>
      <c r="CW4" s="15" t="s">
        <v>12</v>
      </c>
      <c r="CX4" s="15" t="s">
        <v>12</v>
      </c>
      <c r="CY4" s="15" t="s">
        <v>12</v>
      </c>
      <c r="CZ4" s="15" t="s">
        <v>12</v>
      </c>
      <c r="DA4" s="15" t="s">
        <v>12</v>
      </c>
      <c r="DB4" s="15" t="s">
        <v>12</v>
      </c>
      <c r="DC4" s="15" t="s">
        <v>12</v>
      </c>
      <c r="DD4" s="15" t="s">
        <v>12</v>
      </c>
      <c r="DE4" s="15" t="s">
        <v>12</v>
      </c>
      <c r="DF4" s="15" t="s">
        <v>12</v>
      </c>
      <c r="DG4" s="15" t="s">
        <v>12</v>
      </c>
      <c r="DH4" s="15" t="s">
        <v>12</v>
      </c>
      <c r="DI4" s="15" t="s">
        <v>12</v>
      </c>
      <c r="DJ4" s="15" t="s">
        <v>12</v>
      </c>
      <c r="DK4" s="15" t="s">
        <v>12</v>
      </c>
      <c r="DL4" s="15" t="s">
        <v>12</v>
      </c>
      <c r="DM4" s="15" t="s">
        <v>12</v>
      </c>
      <c r="DN4" s="15" t="s">
        <v>12</v>
      </c>
      <c r="DO4" s="15" t="s">
        <v>12</v>
      </c>
      <c r="DP4" s="15" t="s">
        <v>12</v>
      </c>
      <c r="DQ4" s="15" t="s">
        <v>12</v>
      </c>
      <c r="DR4" s="15" t="s">
        <v>12</v>
      </c>
      <c r="DS4" s="15" t="s">
        <v>12</v>
      </c>
      <c r="DT4" s="15" t="s">
        <v>12</v>
      </c>
      <c r="DU4" s="15" t="s">
        <v>12</v>
      </c>
      <c r="DV4" s="15" t="s">
        <v>12</v>
      </c>
      <c r="DW4" s="15" t="s">
        <v>12</v>
      </c>
      <c r="DX4" s="15" t="s">
        <v>12</v>
      </c>
      <c r="DY4" s="15" t="s">
        <v>12</v>
      </c>
      <c r="DZ4" s="15" t="s">
        <v>12</v>
      </c>
      <c r="EA4" s="15" t="s">
        <v>12</v>
      </c>
      <c r="EB4" s="15" t="s">
        <v>12</v>
      </c>
      <c r="EC4" s="15" t="s">
        <v>12</v>
      </c>
      <c r="ED4" s="15" t="s">
        <v>12</v>
      </c>
      <c r="EE4" s="15" t="s">
        <v>12</v>
      </c>
      <c r="EF4" s="15" t="s">
        <v>12</v>
      </c>
      <c r="EG4" s="15" t="s">
        <v>12</v>
      </c>
      <c r="EH4" s="15" t="s">
        <v>12</v>
      </c>
      <c r="EI4" s="15" t="s">
        <v>12</v>
      </c>
      <c r="EJ4" s="15" t="s">
        <v>12</v>
      </c>
      <c r="EK4" s="15" t="s">
        <v>12</v>
      </c>
      <c r="EL4" s="15" t="s">
        <v>12</v>
      </c>
      <c r="EM4" s="15" t="s">
        <v>12</v>
      </c>
      <c r="EN4" s="15" t="s">
        <v>12</v>
      </c>
      <c r="EO4" s="15" t="s">
        <v>12</v>
      </c>
      <c r="EP4" s="15" t="s">
        <v>12</v>
      </c>
      <c r="EQ4" s="15" t="s">
        <v>12</v>
      </c>
      <c r="ER4" s="15" t="s">
        <v>12</v>
      </c>
      <c r="ES4" s="15" t="s">
        <v>12</v>
      </c>
      <c r="ET4" s="15" t="s">
        <v>12</v>
      </c>
      <c r="EU4" s="15" t="s">
        <v>12</v>
      </c>
      <c r="EV4" s="15" t="s">
        <v>12</v>
      </c>
      <c r="EW4" s="15" t="s">
        <v>12</v>
      </c>
      <c r="EX4" s="15" t="s">
        <v>12</v>
      </c>
      <c r="EY4" s="15" t="s">
        <v>12</v>
      </c>
      <c r="EZ4" s="15" t="s">
        <v>12</v>
      </c>
      <c r="FA4" s="15" t="s">
        <v>12</v>
      </c>
      <c r="FB4" s="15" t="s">
        <v>12</v>
      </c>
      <c r="FC4" s="15" t="s">
        <v>12</v>
      </c>
      <c r="FD4" s="15" t="s">
        <v>12</v>
      </c>
      <c r="FE4" s="15" t="s">
        <v>12</v>
      </c>
      <c r="FF4" s="15" t="s">
        <v>12</v>
      </c>
      <c r="FG4" s="15" t="s">
        <v>12</v>
      </c>
      <c r="FH4" s="15" t="s">
        <v>12</v>
      </c>
      <c r="FI4" s="15" t="s">
        <v>12</v>
      </c>
      <c r="FJ4" s="15" t="s">
        <v>12</v>
      </c>
      <c r="FK4" s="15" t="s">
        <v>12</v>
      </c>
      <c r="FL4" s="15" t="s">
        <v>12</v>
      </c>
      <c r="FM4" s="15" t="s">
        <v>12</v>
      </c>
      <c r="FN4" s="15" t="s">
        <v>12</v>
      </c>
      <c r="FO4" s="15" t="s">
        <v>12</v>
      </c>
      <c r="FP4" s="15" t="s">
        <v>12</v>
      </c>
      <c r="FQ4" s="15" t="s">
        <v>12</v>
      </c>
      <c r="FR4" s="15" t="s">
        <v>12</v>
      </c>
      <c r="FS4" s="15" t="s">
        <v>12</v>
      </c>
      <c r="FT4" s="15" t="s">
        <v>12</v>
      </c>
      <c r="FU4" s="15" t="s">
        <v>12</v>
      </c>
      <c r="FV4" s="15" t="s">
        <v>12</v>
      </c>
      <c r="FW4" s="15" t="s">
        <v>12</v>
      </c>
      <c r="FX4" s="15" t="s">
        <v>12</v>
      </c>
      <c r="FY4" s="15" t="s">
        <v>12</v>
      </c>
      <c r="FZ4" s="15" t="s">
        <v>12</v>
      </c>
      <c r="GA4" s="15" t="s">
        <v>12</v>
      </c>
      <c r="GB4" s="15" t="s">
        <v>12</v>
      </c>
      <c r="GC4" s="15" t="s">
        <v>12</v>
      </c>
      <c r="GD4" s="15" t="s">
        <v>12</v>
      </c>
      <c r="GE4" s="15" t="s">
        <v>12</v>
      </c>
      <c r="GF4" s="15" t="s">
        <v>12</v>
      </c>
      <c r="GG4" s="15" t="s">
        <v>12</v>
      </c>
      <c r="GH4" s="15" t="s">
        <v>12</v>
      </c>
      <c r="GI4" s="15" t="s">
        <v>12</v>
      </c>
      <c r="GJ4" s="15" t="s">
        <v>12</v>
      </c>
      <c r="GK4" s="15" t="s">
        <v>12</v>
      </c>
      <c r="GL4" s="15" t="s">
        <v>12</v>
      </c>
      <c r="GM4" s="15" t="s">
        <v>12</v>
      </c>
      <c r="GN4" s="15" t="s">
        <v>12</v>
      </c>
      <c r="GO4" s="15" t="s">
        <v>12</v>
      </c>
      <c r="GP4" s="15" t="s">
        <v>12</v>
      </c>
      <c r="GQ4" s="15" t="s">
        <v>12</v>
      </c>
      <c r="GR4" s="15" t="s">
        <v>12</v>
      </c>
      <c r="GS4" s="15" t="s">
        <v>12</v>
      </c>
      <c r="GT4" s="15" t="s">
        <v>12</v>
      </c>
      <c r="GU4" s="15" t="s">
        <v>12</v>
      </c>
      <c r="GV4" s="15" t="s">
        <v>12</v>
      </c>
      <c r="GW4" s="15" t="s">
        <v>12</v>
      </c>
      <c r="GX4" s="15" t="s">
        <v>12</v>
      </c>
      <c r="GY4" s="15" t="s">
        <v>12</v>
      </c>
      <c r="GZ4" s="15" t="s">
        <v>12</v>
      </c>
      <c r="HA4" s="15" t="s">
        <v>12</v>
      </c>
      <c r="HB4" s="15" t="s">
        <v>12</v>
      </c>
      <c r="HC4" s="15" t="s">
        <v>12</v>
      </c>
      <c r="HD4" s="15" t="s">
        <v>12</v>
      </c>
      <c r="HE4" s="15" t="s">
        <v>12</v>
      </c>
      <c r="HF4" s="15" t="s">
        <v>12</v>
      </c>
      <c r="HG4" s="15" t="s">
        <v>12</v>
      </c>
      <c r="HH4" s="15" t="s">
        <v>12</v>
      </c>
      <c r="HI4" s="15" t="s">
        <v>12</v>
      </c>
      <c r="HJ4" s="15" t="s">
        <v>12</v>
      </c>
      <c r="HK4" s="15" t="s">
        <v>12</v>
      </c>
      <c r="HL4" s="15" t="s">
        <v>12</v>
      </c>
      <c r="HM4" s="15" t="s">
        <v>12</v>
      </c>
      <c r="HN4" s="15" t="s">
        <v>12</v>
      </c>
      <c r="HO4" s="15" t="s">
        <v>12</v>
      </c>
      <c r="HP4" s="15" t="s">
        <v>12</v>
      </c>
      <c r="HQ4" s="15" t="s">
        <v>12</v>
      </c>
      <c r="HR4" s="15" t="s">
        <v>12</v>
      </c>
      <c r="HS4" s="15" t="s">
        <v>12</v>
      </c>
      <c r="HT4" s="15" t="s">
        <v>12</v>
      </c>
      <c r="HU4" s="15" t="s">
        <v>12</v>
      </c>
      <c r="HV4" s="15" t="s">
        <v>12</v>
      </c>
      <c r="HW4" s="15" t="s">
        <v>12</v>
      </c>
      <c r="HX4" s="15" t="s">
        <v>12</v>
      </c>
      <c r="HY4" s="15" t="s">
        <v>12</v>
      </c>
      <c r="HZ4" s="15" t="s">
        <v>12</v>
      </c>
      <c r="IA4" s="15" t="s">
        <v>12</v>
      </c>
      <c r="IB4" s="15" t="s">
        <v>12</v>
      </c>
      <c r="IC4" s="15" t="s">
        <v>12</v>
      </c>
      <c r="ID4" s="15" t="s">
        <v>12</v>
      </c>
      <c r="IE4" s="15" t="s">
        <v>12</v>
      </c>
      <c r="IF4" s="15" t="s">
        <v>12</v>
      </c>
      <c r="IG4" s="15" t="s">
        <v>12</v>
      </c>
      <c r="IH4" s="15" t="s">
        <v>12</v>
      </c>
      <c r="II4" s="15" t="s">
        <v>12</v>
      </c>
      <c r="IJ4" s="15" t="s">
        <v>12</v>
      </c>
      <c r="IK4" s="15" t="s">
        <v>12</v>
      </c>
      <c r="IL4" s="15" t="s">
        <v>12</v>
      </c>
      <c r="IM4" s="15" t="s">
        <v>12</v>
      </c>
      <c r="IN4" s="15" t="s">
        <v>12</v>
      </c>
      <c r="IO4" s="15" t="s">
        <v>12</v>
      </c>
      <c r="IP4" s="15" t="s">
        <v>12</v>
      </c>
      <c r="IQ4" s="15" t="s">
        <v>12</v>
      </c>
      <c r="IR4" s="15" t="s">
        <v>12</v>
      </c>
      <c r="IS4" s="15" t="s">
        <v>12</v>
      </c>
      <c r="IT4" s="15" t="s">
        <v>12</v>
      </c>
      <c r="IU4" s="15" t="s">
        <v>12</v>
      </c>
      <c r="IV4" s="15" t="s">
        <v>12</v>
      </c>
      <c r="IW4" s="15" t="s">
        <v>12</v>
      </c>
      <c r="IX4" s="15" t="s">
        <v>12</v>
      </c>
      <c r="IY4" s="15" t="s">
        <v>12</v>
      </c>
      <c r="IZ4" s="15" t="s">
        <v>12</v>
      </c>
      <c r="JA4" s="15" t="s">
        <v>12</v>
      </c>
      <c r="JB4" s="15" t="s">
        <v>12</v>
      </c>
      <c r="JC4" s="15" t="s">
        <v>12</v>
      </c>
      <c r="JD4" s="15" t="s">
        <v>12</v>
      </c>
      <c r="JE4" s="15" t="s">
        <v>12</v>
      </c>
      <c r="JF4" s="15" t="s">
        <v>12</v>
      </c>
      <c r="JG4" s="15" t="s">
        <v>12</v>
      </c>
      <c r="JH4" s="15" t="s">
        <v>12</v>
      </c>
      <c r="JI4" s="15" t="s">
        <v>12</v>
      </c>
      <c r="JJ4" s="15" t="s">
        <v>12</v>
      </c>
      <c r="JK4" s="15" t="s">
        <v>12</v>
      </c>
      <c r="JL4" s="15" t="s">
        <v>12</v>
      </c>
      <c r="JM4" s="15" t="s">
        <v>12</v>
      </c>
      <c r="JN4" s="15" t="s">
        <v>12</v>
      </c>
      <c r="JO4" s="15" t="s">
        <v>12</v>
      </c>
      <c r="JP4" s="15" t="s">
        <v>12</v>
      </c>
      <c r="JQ4" s="15" t="s">
        <v>12</v>
      </c>
      <c r="JR4" s="15" t="s">
        <v>12</v>
      </c>
      <c r="JS4" s="15" t="s">
        <v>12</v>
      </c>
      <c r="JT4" s="15" t="s">
        <v>12</v>
      </c>
      <c r="JU4" s="15" t="s">
        <v>12</v>
      </c>
      <c r="JV4" s="15" t="s">
        <v>12</v>
      </c>
      <c r="JW4" s="15" t="s">
        <v>12</v>
      </c>
      <c r="JX4" s="15" t="s">
        <v>12</v>
      </c>
      <c r="JY4" s="15" t="s">
        <v>12</v>
      </c>
      <c r="JZ4" s="15" t="s">
        <v>12</v>
      </c>
      <c r="KA4" s="15" t="s">
        <v>12</v>
      </c>
      <c r="KB4" s="15" t="s">
        <v>12</v>
      </c>
      <c r="KC4" s="15" t="s">
        <v>12</v>
      </c>
      <c r="KD4" s="15" t="s">
        <v>12</v>
      </c>
      <c r="KE4" s="15" t="s">
        <v>12</v>
      </c>
      <c r="KF4" s="15" t="s">
        <v>12</v>
      </c>
      <c r="KG4" s="15" t="s">
        <v>12</v>
      </c>
      <c r="KH4" s="15" t="s">
        <v>12</v>
      </c>
      <c r="KI4" s="15" t="s">
        <v>12</v>
      </c>
      <c r="KJ4" s="15" t="s">
        <v>12</v>
      </c>
      <c r="KK4" s="15" t="s">
        <v>12</v>
      </c>
      <c r="KL4" s="15" t="s">
        <v>12</v>
      </c>
      <c r="KM4" s="15" t="s">
        <v>12</v>
      </c>
      <c r="KN4" s="15" t="s">
        <v>12</v>
      </c>
      <c r="KO4" s="15" t="s">
        <v>12</v>
      </c>
      <c r="KP4" s="15" t="s">
        <v>12</v>
      </c>
      <c r="KQ4" s="15" t="s">
        <v>12</v>
      </c>
      <c r="KR4" s="15" t="s">
        <v>12</v>
      </c>
      <c r="KS4" s="15" t="s">
        <v>12</v>
      </c>
      <c r="KT4" s="15" t="s">
        <v>12</v>
      </c>
      <c r="KU4" s="15" t="s">
        <v>12</v>
      </c>
      <c r="KV4" s="15" t="s">
        <v>12</v>
      </c>
      <c r="KW4" s="15" t="s">
        <v>12</v>
      </c>
      <c r="KX4" s="15" t="s">
        <v>12</v>
      </c>
      <c r="KY4" s="15" t="s">
        <v>12</v>
      </c>
      <c r="KZ4" s="15" t="s">
        <v>12</v>
      </c>
      <c r="LA4" s="15" t="s">
        <v>12</v>
      </c>
      <c r="LB4" s="15" t="s">
        <v>12</v>
      </c>
      <c r="LC4" s="15" t="s">
        <v>12</v>
      </c>
      <c r="LD4" s="15" t="s">
        <v>12</v>
      </c>
      <c r="LE4" s="15" t="s">
        <v>12</v>
      </c>
      <c r="LF4" s="15" t="s">
        <v>12</v>
      </c>
      <c r="LG4" s="15" t="s">
        <v>12</v>
      </c>
      <c r="LH4" s="15" t="s">
        <v>12</v>
      </c>
      <c r="LI4" s="15" t="s">
        <v>12</v>
      </c>
      <c r="LJ4" s="15" t="s">
        <v>12</v>
      </c>
      <c r="LK4" s="15" t="s">
        <v>12</v>
      </c>
      <c r="LL4" s="15" t="s">
        <v>12</v>
      </c>
      <c r="LM4" s="15" t="s">
        <v>12</v>
      </c>
      <c r="LN4" s="15" t="s">
        <v>12</v>
      </c>
      <c r="LO4" s="15" t="s">
        <v>12</v>
      </c>
      <c r="LP4" s="15" t="s">
        <v>12</v>
      </c>
      <c r="LQ4" s="15" t="s">
        <v>12</v>
      </c>
      <c r="LR4" s="15" t="s">
        <v>12</v>
      </c>
      <c r="LS4" s="15" t="s">
        <v>12</v>
      </c>
      <c r="LT4" s="15" t="s">
        <v>12</v>
      </c>
      <c r="LU4" s="15" t="s">
        <v>12</v>
      </c>
      <c r="LV4" s="15" t="s">
        <v>12</v>
      </c>
      <c r="LW4" s="15" t="s">
        <v>12</v>
      </c>
      <c r="LX4" s="15" t="s">
        <v>12</v>
      </c>
      <c r="LY4" s="15" t="s">
        <v>12</v>
      </c>
      <c r="LZ4" s="15" t="s">
        <v>12</v>
      </c>
      <c r="MA4" s="15" t="s">
        <v>12</v>
      </c>
      <c r="MB4" s="15" t="s">
        <v>12</v>
      </c>
      <c r="MC4" s="15" t="s">
        <v>12</v>
      </c>
      <c r="MD4" s="15" t="s">
        <v>12</v>
      </c>
      <c r="ME4" s="15" t="s">
        <v>12</v>
      </c>
      <c r="MF4" s="15" t="s">
        <v>12</v>
      </c>
      <c r="MG4" s="15" t="s">
        <v>12</v>
      </c>
      <c r="MH4" s="15" t="s">
        <v>12</v>
      </c>
      <c r="MI4" s="15" t="s">
        <v>12</v>
      </c>
      <c r="MJ4" s="15" t="s">
        <v>12</v>
      </c>
      <c r="MK4" s="15" t="s">
        <v>12</v>
      </c>
      <c r="ML4" s="15" t="s">
        <v>12</v>
      </c>
      <c r="MM4" s="15" t="s">
        <v>12</v>
      </c>
      <c r="MN4" s="15" t="s">
        <v>12</v>
      </c>
      <c r="MO4" s="15" t="s">
        <v>12</v>
      </c>
      <c r="MP4" s="15" t="s">
        <v>12</v>
      </c>
      <c r="MQ4" s="15" t="s">
        <v>12</v>
      </c>
      <c r="MR4" s="15" t="s">
        <v>12</v>
      </c>
      <c r="MS4" s="15" t="s">
        <v>12</v>
      </c>
      <c r="MT4" s="15" t="s">
        <v>12</v>
      </c>
      <c r="MU4" s="15" t="s">
        <v>12</v>
      </c>
      <c r="MV4" s="15" t="s">
        <v>12</v>
      </c>
      <c r="MW4" s="15" t="s">
        <v>12</v>
      </c>
      <c r="MX4" s="15" t="s">
        <v>12</v>
      </c>
      <c r="MY4" s="15" t="s">
        <v>12</v>
      </c>
      <c r="MZ4" s="15" t="s">
        <v>12</v>
      </c>
      <c r="NA4" s="15" t="s">
        <v>12</v>
      </c>
      <c r="NB4" s="15" t="s">
        <v>12</v>
      </c>
      <c r="NC4" s="15" t="s">
        <v>12</v>
      </c>
      <c r="ND4" s="15" t="s">
        <v>12</v>
      </c>
      <c r="NE4" s="15" t="s">
        <v>12</v>
      </c>
      <c r="NF4" s="15" t="s">
        <v>12</v>
      </c>
      <c r="NG4" s="15" t="s">
        <v>12</v>
      </c>
      <c r="NH4" s="15" t="s">
        <v>12</v>
      </c>
      <c r="NI4" s="15" t="s">
        <v>12</v>
      </c>
      <c r="NJ4" s="15" t="s">
        <v>12</v>
      </c>
      <c r="NK4" s="15" t="s">
        <v>12</v>
      </c>
      <c r="NL4" s="15" t="s">
        <v>12</v>
      </c>
      <c r="NM4" s="15" t="s">
        <v>12</v>
      </c>
      <c r="NN4" s="15" t="s">
        <v>12</v>
      </c>
      <c r="NO4" s="15" t="s">
        <v>12</v>
      </c>
      <c r="NP4" s="15" t="s">
        <v>12</v>
      </c>
      <c r="NQ4" s="15" t="s">
        <v>12</v>
      </c>
      <c r="NR4" s="15" t="s">
        <v>12</v>
      </c>
      <c r="NS4" s="15" t="s">
        <v>12</v>
      </c>
      <c r="NT4" s="15" t="s">
        <v>12</v>
      </c>
      <c r="NU4" s="15" t="s">
        <v>12</v>
      </c>
      <c r="NV4" s="15" t="s">
        <v>12</v>
      </c>
      <c r="NW4" s="15" t="s">
        <v>12</v>
      </c>
      <c r="NX4" s="15" t="s">
        <v>12</v>
      </c>
      <c r="NY4" s="15" t="s">
        <v>12</v>
      </c>
      <c r="NZ4" s="15" t="s">
        <v>12</v>
      </c>
      <c r="OA4" s="15" t="s">
        <v>12</v>
      </c>
      <c r="OB4" s="15" t="s">
        <v>12</v>
      </c>
      <c r="OC4" s="15" t="s">
        <v>12</v>
      </c>
      <c r="OD4" s="15" t="s">
        <v>12</v>
      </c>
      <c r="OE4" s="15" t="s">
        <v>12</v>
      </c>
      <c r="OF4" s="15" t="s">
        <v>12</v>
      </c>
      <c r="OG4" s="15" t="s">
        <v>12</v>
      </c>
      <c r="OH4" s="15" t="s">
        <v>12</v>
      </c>
      <c r="OI4" s="15" t="s">
        <v>12</v>
      </c>
      <c r="OJ4" s="15" t="s">
        <v>12</v>
      </c>
      <c r="OK4" s="15" t="s">
        <v>12</v>
      </c>
      <c r="OL4" s="15" t="s">
        <v>12</v>
      </c>
      <c r="OM4" s="15" t="s">
        <v>12</v>
      </c>
      <c r="ON4" s="15" t="s">
        <v>12</v>
      </c>
      <c r="OO4" s="15" t="s">
        <v>12</v>
      </c>
      <c r="OP4" s="15" t="s">
        <v>12</v>
      </c>
      <c r="OQ4" s="15" t="s">
        <v>12</v>
      </c>
      <c r="OR4" s="15" t="s">
        <v>12</v>
      </c>
      <c r="OS4" s="15" t="s">
        <v>12</v>
      </c>
      <c r="OT4" s="15" t="s">
        <v>12</v>
      </c>
      <c r="OU4" s="15" t="s">
        <v>12</v>
      </c>
      <c r="OV4" s="15" t="s">
        <v>12</v>
      </c>
      <c r="OW4" s="15" t="s">
        <v>12</v>
      </c>
      <c r="OX4" s="15" t="s">
        <v>12</v>
      </c>
      <c r="OY4" s="15" t="s">
        <v>12</v>
      </c>
      <c r="OZ4" s="15" t="s">
        <v>12</v>
      </c>
      <c r="PA4" s="15" t="s">
        <v>12</v>
      </c>
      <c r="PB4" s="15" t="s">
        <v>12</v>
      </c>
      <c r="PC4" s="15" t="s">
        <v>12</v>
      </c>
      <c r="PD4" s="15" t="s">
        <v>12</v>
      </c>
      <c r="PE4" s="15" t="s">
        <v>12</v>
      </c>
      <c r="PF4" s="15" t="s">
        <v>12</v>
      </c>
      <c r="PG4" s="15" t="s">
        <v>12</v>
      </c>
      <c r="PH4" s="15" t="s">
        <v>12</v>
      </c>
      <c r="PI4" s="15" t="s">
        <v>12</v>
      </c>
      <c r="PJ4" s="15" t="s">
        <v>12</v>
      </c>
      <c r="PK4" s="15" t="s">
        <v>12</v>
      </c>
      <c r="PL4" s="15" t="s">
        <v>12</v>
      </c>
      <c r="PM4" s="15" t="s">
        <v>12</v>
      </c>
      <c r="PN4" s="15" t="s">
        <v>12</v>
      </c>
      <c r="PO4" s="15" t="s">
        <v>12</v>
      </c>
      <c r="PP4" s="15" t="s">
        <v>12</v>
      </c>
      <c r="PQ4" s="15" t="s">
        <v>12</v>
      </c>
      <c r="PR4" s="15" t="s">
        <v>12</v>
      </c>
      <c r="PS4" s="15" t="s">
        <v>12</v>
      </c>
      <c r="PT4" s="15" t="s">
        <v>12</v>
      </c>
      <c r="PU4" s="15" t="s">
        <v>12</v>
      </c>
      <c r="PV4" s="15" t="s">
        <v>12</v>
      </c>
      <c r="PW4" s="15" t="s">
        <v>12</v>
      </c>
      <c r="PX4" s="15" t="s">
        <v>12</v>
      </c>
      <c r="PY4" s="15" t="s">
        <v>12</v>
      </c>
      <c r="PZ4" s="15" t="s">
        <v>12</v>
      </c>
      <c r="QA4" s="15" t="s">
        <v>12</v>
      </c>
      <c r="QB4" s="15" t="s">
        <v>12</v>
      </c>
      <c r="QC4" s="15" t="s">
        <v>12</v>
      </c>
      <c r="QD4" s="15" t="s">
        <v>12</v>
      </c>
      <c r="QE4" s="15" t="s">
        <v>12</v>
      </c>
      <c r="QF4" s="15" t="s">
        <v>12</v>
      </c>
      <c r="QG4" s="15" t="s">
        <v>12</v>
      </c>
      <c r="QH4" s="15" t="s">
        <v>12</v>
      </c>
      <c r="QI4" s="15" t="s">
        <v>12</v>
      </c>
      <c r="QJ4" s="15" t="s">
        <v>12</v>
      </c>
      <c r="QK4" s="15" t="s">
        <v>12</v>
      </c>
      <c r="QL4" s="15" t="s">
        <v>12</v>
      </c>
      <c r="QM4" s="15" t="s">
        <v>12</v>
      </c>
      <c r="QN4" s="15" t="s">
        <v>12</v>
      </c>
      <c r="QO4" s="15" t="s">
        <v>12</v>
      </c>
      <c r="QP4" s="15" t="s">
        <v>12</v>
      </c>
      <c r="QQ4" s="15" t="s">
        <v>12</v>
      </c>
      <c r="QR4" s="15" t="s">
        <v>12</v>
      </c>
      <c r="QS4" s="15" t="s">
        <v>12</v>
      </c>
      <c r="QT4" s="15" t="s">
        <v>12</v>
      </c>
      <c r="QU4" s="15" t="s">
        <v>12</v>
      </c>
      <c r="QV4" s="15" t="s">
        <v>12</v>
      </c>
      <c r="QW4" s="15" t="s">
        <v>12</v>
      </c>
      <c r="QX4" s="15" t="s">
        <v>12</v>
      </c>
      <c r="QY4" s="15" t="s">
        <v>12</v>
      </c>
      <c r="QZ4" s="15" t="s">
        <v>12</v>
      </c>
      <c r="RA4" s="15" t="s">
        <v>12</v>
      </c>
      <c r="RB4" s="15" t="s">
        <v>12</v>
      </c>
      <c r="RC4" s="15" t="s">
        <v>12</v>
      </c>
      <c r="RD4" s="15" t="s">
        <v>12</v>
      </c>
      <c r="RE4" s="15" t="s">
        <v>12</v>
      </c>
      <c r="RF4" s="15" t="s">
        <v>12</v>
      </c>
      <c r="RG4" s="15" t="s">
        <v>12</v>
      </c>
      <c r="RH4" s="15" t="s">
        <v>12</v>
      </c>
      <c r="RI4" s="15" t="s">
        <v>12</v>
      </c>
      <c r="RJ4" s="15" t="s">
        <v>12</v>
      </c>
      <c r="RK4" s="15" t="s">
        <v>12</v>
      </c>
      <c r="RL4" s="15" t="s">
        <v>12</v>
      </c>
      <c r="RM4" s="15" t="s">
        <v>12</v>
      </c>
      <c r="RN4" s="15" t="s">
        <v>12</v>
      </c>
      <c r="RO4" s="15" t="s">
        <v>12</v>
      </c>
      <c r="RP4" s="15" t="s">
        <v>12</v>
      </c>
      <c r="RQ4" s="15" t="s">
        <v>12</v>
      </c>
      <c r="RR4" s="15" t="s">
        <v>12</v>
      </c>
      <c r="RS4" s="15" t="s">
        <v>12</v>
      </c>
      <c r="RT4" s="15" t="s">
        <v>12</v>
      </c>
      <c r="RU4" s="15" t="s">
        <v>12</v>
      </c>
      <c r="RV4" s="15" t="s">
        <v>12</v>
      </c>
      <c r="RW4" s="15" t="s">
        <v>12</v>
      </c>
      <c r="RX4" s="15" t="s">
        <v>12</v>
      </c>
      <c r="RY4" s="15" t="s">
        <v>12</v>
      </c>
      <c r="RZ4" s="15" t="s">
        <v>12</v>
      </c>
      <c r="SA4" s="15" t="s">
        <v>12</v>
      </c>
      <c r="SB4" s="15" t="s">
        <v>12</v>
      </c>
      <c r="SC4" s="15" t="s">
        <v>12</v>
      </c>
      <c r="SD4" s="15" t="s">
        <v>12</v>
      </c>
      <c r="SE4" s="15" t="s">
        <v>12</v>
      </c>
      <c r="SF4" s="15" t="s">
        <v>12</v>
      </c>
      <c r="SG4" s="15" t="s">
        <v>12</v>
      </c>
      <c r="SH4" s="15" t="s">
        <v>12</v>
      </c>
      <c r="SI4" s="15" t="s">
        <v>12</v>
      </c>
      <c r="SJ4" s="15" t="s">
        <v>12</v>
      </c>
      <c r="SK4" s="15" t="s">
        <v>12</v>
      </c>
      <c r="SL4" s="15" t="s">
        <v>12</v>
      </c>
      <c r="SM4" s="15" t="s">
        <v>12</v>
      </c>
      <c r="SN4" s="15" t="s">
        <v>12</v>
      </c>
      <c r="SO4" s="15" t="s">
        <v>12</v>
      </c>
      <c r="SP4" s="15" t="s">
        <v>12</v>
      </c>
      <c r="SQ4" s="15" t="s">
        <v>12</v>
      </c>
      <c r="SR4" s="15" t="s">
        <v>12</v>
      </c>
      <c r="SS4" s="15" t="s">
        <v>12</v>
      </c>
      <c r="ST4" s="15" t="s">
        <v>12</v>
      </c>
      <c r="SU4" s="15" t="s">
        <v>12</v>
      </c>
      <c r="SV4" s="15" t="s">
        <v>12</v>
      </c>
      <c r="SW4" s="15" t="s">
        <v>12</v>
      </c>
      <c r="SX4" s="15" t="s">
        <v>12</v>
      </c>
      <c r="SY4" s="15" t="s">
        <v>12</v>
      </c>
      <c r="SZ4" s="15" t="s">
        <v>12</v>
      </c>
      <c r="TA4" s="15" t="s">
        <v>12</v>
      </c>
      <c r="TB4" s="15" t="s">
        <v>12</v>
      </c>
      <c r="TC4" s="15" t="s">
        <v>12</v>
      </c>
      <c r="TD4" s="15" t="s">
        <v>12</v>
      </c>
      <c r="TE4" s="15" t="s">
        <v>12</v>
      </c>
      <c r="TF4" s="15" t="s">
        <v>12</v>
      </c>
      <c r="TG4" s="15" t="s">
        <v>12</v>
      </c>
      <c r="TH4" s="15" t="s">
        <v>12</v>
      </c>
      <c r="TI4" s="15" t="s">
        <v>12</v>
      </c>
      <c r="TJ4" s="15" t="s">
        <v>12</v>
      </c>
      <c r="TK4" s="15" t="s">
        <v>12</v>
      </c>
      <c r="TL4" s="15" t="s">
        <v>12</v>
      </c>
      <c r="TM4" s="15" t="s">
        <v>12</v>
      </c>
      <c r="TN4" s="15" t="s">
        <v>12</v>
      </c>
      <c r="TO4" s="15" t="s">
        <v>12</v>
      </c>
      <c r="TP4" s="15" t="s">
        <v>12</v>
      </c>
      <c r="TQ4" s="15" t="s">
        <v>12</v>
      </c>
      <c r="TR4" s="15" t="s">
        <v>12</v>
      </c>
      <c r="TS4" s="15" t="s">
        <v>12</v>
      </c>
      <c r="TT4" s="15" t="s">
        <v>12</v>
      </c>
      <c r="TU4" s="15" t="s">
        <v>12</v>
      </c>
      <c r="TV4" s="15" t="s">
        <v>12</v>
      </c>
      <c r="TW4" s="15" t="s">
        <v>12</v>
      </c>
      <c r="TX4" s="15" t="s">
        <v>12</v>
      </c>
      <c r="TY4" s="15" t="s">
        <v>12</v>
      </c>
      <c r="TZ4" s="15" t="s">
        <v>12</v>
      </c>
      <c r="UA4" s="15" t="s">
        <v>12</v>
      </c>
      <c r="UB4" s="15" t="s">
        <v>12</v>
      </c>
      <c r="UC4" s="15" t="s">
        <v>12</v>
      </c>
      <c r="UD4" s="15" t="s">
        <v>12</v>
      </c>
      <c r="UE4" s="15" t="s">
        <v>12</v>
      </c>
      <c r="UF4" s="15" t="s">
        <v>12</v>
      </c>
      <c r="UG4" s="15" t="s">
        <v>12</v>
      </c>
      <c r="UH4" s="15" t="s">
        <v>12</v>
      </c>
      <c r="UI4" s="15" t="s">
        <v>12</v>
      </c>
      <c r="UJ4" s="15" t="s">
        <v>12</v>
      </c>
      <c r="UK4" s="15" t="s">
        <v>12</v>
      </c>
      <c r="UL4" s="15" t="s">
        <v>12</v>
      </c>
      <c r="UM4" s="15" t="s">
        <v>12</v>
      </c>
      <c r="UN4" s="15" t="s">
        <v>12</v>
      </c>
      <c r="UO4" s="15" t="s">
        <v>12</v>
      </c>
      <c r="UP4" s="15" t="s">
        <v>12</v>
      </c>
      <c r="UQ4" s="15" t="s">
        <v>12</v>
      </c>
      <c r="UR4" s="15" t="s">
        <v>12</v>
      </c>
      <c r="US4" s="15" t="s">
        <v>12</v>
      </c>
      <c r="UT4" s="15" t="s">
        <v>12</v>
      </c>
      <c r="UU4" s="15" t="s">
        <v>12</v>
      </c>
      <c r="UV4" s="15" t="s">
        <v>12</v>
      </c>
      <c r="UW4" s="15" t="s">
        <v>12</v>
      </c>
      <c r="UX4" s="15" t="s">
        <v>12</v>
      </c>
      <c r="UY4" s="15" t="s">
        <v>12</v>
      </c>
      <c r="UZ4" s="15" t="s">
        <v>12</v>
      </c>
      <c r="VA4" s="15" t="s">
        <v>12</v>
      </c>
      <c r="VB4" s="15" t="s">
        <v>12</v>
      </c>
      <c r="VC4" s="15" t="s">
        <v>12</v>
      </c>
      <c r="VD4" s="15" t="s">
        <v>12</v>
      </c>
      <c r="VE4" s="15" t="s">
        <v>12</v>
      </c>
      <c r="VF4" s="15" t="s">
        <v>12</v>
      </c>
      <c r="VG4" s="15" t="s">
        <v>12</v>
      </c>
      <c r="VH4" s="15" t="s">
        <v>12</v>
      </c>
      <c r="VI4" s="15" t="s">
        <v>12</v>
      </c>
      <c r="VJ4" s="15" t="s">
        <v>12</v>
      </c>
      <c r="VK4" s="15" t="s">
        <v>12</v>
      </c>
      <c r="VL4" s="15" t="s">
        <v>12</v>
      </c>
      <c r="VM4" s="15" t="s">
        <v>12</v>
      </c>
      <c r="VN4" s="15" t="s">
        <v>12</v>
      </c>
      <c r="VO4" s="15" t="s">
        <v>12</v>
      </c>
      <c r="VP4" s="15" t="s">
        <v>12</v>
      </c>
      <c r="VQ4" s="15" t="s">
        <v>12</v>
      </c>
      <c r="VR4" s="15" t="s">
        <v>12</v>
      </c>
      <c r="VS4" s="15" t="s">
        <v>12</v>
      </c>
      <c r="VT4" s="15" t="s">
        <v>12</v>
      </c>
      <c r="VU4" s="15" t="s">
        <v>12</v>
      </c>
      <c r="VV4" s="15" t="s">
        <v>12</v>
      </c>
      <c r="VW4" s="15" t="s">
        <v>12</v>
      </c>
      <c r="VX4" s="15" t="s">
        <v>12</v>
      </c>
      <c r="VY4" s="15" t="s">
        <v>12</v>
      </c>
      <c r="VZ4" s="15" t="s">
        <v>12</v>
      </c>
      <c r="WA4" s="15" t="s">
        <v>12</v>
      </c>
      <c r="WB4" s="15" t="s">
        <v>12</v>
      </c>
      <c r="WC4" s="15" t="s">
        <v>12</v>
      </c>
      <c r="WD4" s="15" t="s">
        <v>12</v>
      </c>
      <c r="WE4" s="15" t="s">
        <v>12</v>
      </c>
      <c r="WF4" s="15" t="s">
        <v>12</v>
      </c>
      <c r="WG4" s="15" t="s">
        <v>12</v>
      </c>
      <c r="WH4" s="15" t="s">
        <v>12</v>
      </c>
      <c r="WI4" s="15" t="s">
        <v>12</v>
      </c>
      <c r="WJ4" s="15" t="s">
        <v>12</v>
      </c>
      <c r="WK4" s="15" t="s">
        <v>12</v>
      </c>
      <c r="WL4" s="15" t="s">
        <v>12</v>
      </c>
      <c r="WM4" s="15" t="s">
        <v>12</v>
      </c>
      <c r="WN4" s="15" t="s">
        <v>12</v>
      </c>
      <c r="WO4" s="15" t="s">
        <v>12</v>
      </c>
      <c r="WP4" s="15" t="s">
        <v>12</v>
      </c>
      <c r="WQ4" s="15" t="s">
        <v>12</v>
      </c>
      <c r="WR4" s="15" t="s">
        <v>12</v>
      </c>
      <c r="WS4" s="15" t="s">
        <v>12</v>
      </c>
      <c r="WT4" s="15" t="s">
        <v>12</v>
      </c>
      <c r="WU4" s="15" t="s">
        <v>12</v>
      </c>
      <c r="WV4" s="15" t="s">
        <v>12</v>
      </c>
      <c r="WW4" s="15" t="s">
        <v>12</v>
      </c>
      <c r="WX4" s="15" t="s">
        <v>12</v>
      </c>
      <c r="WY4" s="15" t="s">
        <v>12</v>
      </c>
      <c r="WZ4" s="15" t="s">
        <v>12</v>
      </c>
      <c r="XA4" s="15" t="s">
        <v>12</v>
      </c>
      <c r="XB4" s="15" t="s">
        <v>12</v>
      </c>
      <c r="XC4" s="15" t="s">
        <v>12</v>
      </c>
      <c r="XD4" s="15" t="s">
        <v>12</v>
      </c>
      <c r="XE4" s="15" t="s">
        <v>12</v>
      </c>
      <c r="XF4" s="15" t="s">
        <v>12</v>
      </c>
      <c r="XG4" s="15" t="s">
        <v>12</v>
      </c>
      <c r="XH4" s="15" t="s">
        <v>12</v>
      </c>
      <c r="XI4" s="15" t="s">
        <v>12</v>
      </c>
      <c r="XJ4" s="15" t="s">
        <v>12</v>
      </c>
      <c r="XK4" s="15" t="s">
        <v>12</v>
      </c>
      <c r="XL4" s="15" t="s">
        <v>12</v>
      </c>
      <c r="XM4" s="15" t="s">
        <v>12</v>
      </c>
      <c r="XN4" s="15" t="s">
        <v>12</v>
      </c>
      <c r="XO4" s="15" t="s">
        <v>12</v>
      </c>
      <c r="XP4" s="15" t="s">
        <v>12</v>
      </c>
      <c r="XQ4" s="15" t="s">
        <v>12</v>
      </c>
      <c r="XR4" s="15" t="s">
        <v>12</v>
      </c>
      <c r="XS4" s="15" t="s">
        <v>12</v>
      </c>
      <c r="XT4" s="15" t="s">
        <v>12</v>
      </c>
      <c r="XU4" s="15" t="s">
        <v>12</v>
      </c>
      <c r="XV4" s="15" t="s">
        <v>12</v>
      </c>
      <c r="XW4" s="15" t="s">
        <v>12</v>
      </c>
      <c r="XX4" s="15" t="s">
        <v>12</v>
      </c>
      <c r="XY4" s="15" t="s">
        <v>12</v>
      </c>
      <c r="XZ4" s="15" t="s">
        <v>12</v>
      </c>
      <c r="YA4" s="15" t="s">
        <v>12</v>
      </c>
      <c r="YB4" s="15" t="s">
        <v>12</v>
      </c>
      <c r="YC4" s="15" t="s">
        <v>12</v>
      </c>
      <c r="YD4" s="15" t="s">
        <v>12</v>
      </c>
      <c r="YE4" s="15" t="s">
        <v>12</v>
      </c>
      <c r="YF4" s="15" t="s">
        <v>12</v>
      </c>
      <c r="YG4" s="15" t="s">
        <v>12</v>
      </c>
      <c r="YH4" s="15" t="s">
        <v>12</v>
      </c>
      <c r="YI4" s="15" t="s">
        <v>12</v>
      </c>
      <c r="YJ4" s="15" t="s">
        <v>12</v>
      </c>
      <c r="YK4" s="15" t="s">
        <v>12</v>
      </c>
      <c r="YL4" s="15" t="s">
        <v>12</v>
      </c>
      <c r="YM4" s="15" t="s">
        <v>12</v>
      </c>
      <c r="YN4" s="15" t="s">
        <v>12</v>
      </c>
      <c r="YO4" s="15" t="s">
        <v>12</v>
      </c>
      <c r="YP4" s="15" t="s">
        <v>12</v>
      </c>
      <c r="YQ4" s="15" t="s">
        <v>12</v>
      </c>
      <c r="YR4" s="15" t="s">
        <v>12</v>
      </c>
      <c r="YS4" s="15" t="s">
        <v>12</v>
      </c>
      <c r="YT4" s="15" t="s">
        <v>12</v>
      </c>
      <c r="YU4" s="15" t="s">
        <v>12</v>
      </c>
      <c r="YV4" s="15" t="s">
        <v>12</v>
      </c>
      <c r="YW4" s="15" t="s">
        <v>12</v>
      </c>
      <c r="YX4" s="15" t="s">
        <v>12</v>
      </c>
      <c r="YY4" s="15" t="s">
        <v>12</v>
      </c>
      <c r="YZ4" s="15" t="s">
        <v>12</v>
      </c>
      <c r="ZA4" s="15" t="s">
        <v>12</v>
      </c>
      <c r="ZB4" s="15" t="s">
        <v>12</v>
      </c>
      <c r="ZC4" s="15" t="s">
        <v>12</v>
      </c>
      <c r="ZD4" s="15" t="s">
        <v>12</v>
      </c>
      <c r="ZE4" s="15" t="s">
        <v>12</v>
      </c>
      <c r="ZF4" s="15" t="s">
        <v>12</v>
      </c>
      <c r="ZG4" s="15" t="s">
        <v>12</v>
      </c>
      <c r="ZH4" s="15" t="s">
        <v>12</v>
      </c>
      <c r="ZI4" s="15" t="s">
        <v>12</v>
      </c>
      <c r="ZJ4" s="15" t="s">
        <v>12</v>
      </c>
      <c r="ZK4" s="15" t="s">
        <v>12</v>
      </c>
      <c r="ZL4" s="15" t="s">
        <v>12</v>
      </c>
      <c r="ZM4" s="15" t="s">
        <v>12</v>
      </c>
      <c r="ZN4" s="15" t="s">
        <v>12</v>
      </c>
      <c r="ZO4" s="15" t="s">
        <v>12</v>
      </c>
      <c r="ZP4" s="15" t="s">
        <v>12</v>
      </c>
      <c r="ZQ4" s="15" t="s">
        <v>12</v>
      </c>
      <c r="ZR4" s="15" t="s">
        <v>12</v>
      </c>
      <c r="ZS4" s="15" t="s">
        <v>12</v>
      </c>
      <c r="ZT4" s="15" t="s">
        <v>12</v>
      </c>
      <c r="ZU4" s="15" t="s">
        <v>12</v>
      </c>
      <c r="ZV4" s="15" t="s">
        <v>12</v>
      </c>
      <c r="ZW4" s="15" t="s">
        <v>12</v>
      </c>
      <c r="ZX4" s="15" t="s">
        <v>12</v>
      </c>
      <c r="ZY4" s="15" t="s">
        <v>12</v>
      </c>
      <c r="ZZ4" s="15" t="s">
        <v>12</v>
      </c>
      <c r="AAA4" s="15" t="s">
        <v>12</v>
      </c>
      <c r="AAB4" s="15" t="s">
        <v>12</v>
      </c>
      <c r="AAC4" s="15" t="s">
        <v>12</v>
      </c>
      <c r="AAD4" s="15" t="s">
        <v>12</v>
      </c>
      <c r="AAE4" s="15" t="s">
        <v>12</v>
      </c>
      <c r="AAF4" s="15" t="s">
        <v>12</v>
      </c>
      <c r="AAG4" s="15" t="s">
        <v>12</v>
      </c>
      <c r="AAH4" s="15" t="s">
        <v>12</v>
      </c>
      <c r="AAI4" s="15" t="s">
        <v>12</v>
      </c>
      <c r="AAJ4" s="15" t="s">
        <v>12</v>
      </c>
      <c r="AAK4" s="15" t="s">
        <v>12</v>
      </c>
      <c r="AAL4" s="15" t="s">
        <v>12</v>
      </c>
      <c r="AAM4" s="15" t="s">
        <v>12</v>
      </c>
      <c r="AAN4" s="15" t="s">
        <v>12</v>
      </c>
      <c r="AAO4" s="15" t="s">
        <v>12</v>
      </c>
      <c r="AAP4" s="15" t="s">
        <v>12</v>
      </c>
      <c r="AAQ4" s="15" t="s">
        <v>12</v>
      </c>
      <c r="AAR4" s="15" t="s">
        <v>12</v>
      </c>
      <c r="AAS4" s="15" t="s">
        <v>12</v>
      </c>
      <c r="AAT4" s="15" t="s">
        <v>12</v>
      </c>
      <c r="AAU4" s="15" t="s">
        <v>12</v>
      </c>
      <c r="AAV4" s="15" t="s">
        <v>12</v>
      </c>
      <c r="AAW4" s="15" t="s">
        <v>12</v>
      </c>
      <c r="AAX4" s="15" t="s">
        <v>12</v>
      </c>
      <c r="AAY4" s="15" t="s">
        <v>12</v>
      </c>
      <c r="AAZ4" s="15" t="s">
        <v>12</v>
      </c>
      <c r="ABA4" s="15" t="s">
        <v>12</v>
      </c>
      <c r="ABB4" s="15" t="s">
        <v>12</v>
      </c>
      <c r="ABC4" s="15" t="s">
        <v>12</v>
      </c>
      <c r="ABD4" s="15" t="s">
        <v>12</v>
      </c>
      <c r="ABE4" s="15" t="s">
        <v>12</v>
      </c>
      <c r="ABF4" s="15" t="s">
        <v>12</v>
      </c>
      <c r="ABG4" s="15" t="s">
        <v>12</v>
      </c>
      <c r="ABH4" s="15" t="s">
        <v>12</v>
      </c>
      <c r="ABI4" s="15" t="s">
        <v>12</v>
      </c>
      <c r="ABJ4" s="15" t="s">
        <v>12</v>
      </c>
      <c r="ABK4" s="15" t="s">
        <v>12</v>
      </c>
      <c r="ABL4" s="15" t="s">
        <v>12</v>
      </c>
      <c r="ABM4" s="15" t="s">
        <v>12</v>
      </c>
      <c r="ABN4" s="15" t="s">
        <v>12</v>
      </c>
      <c r="ABO4" s="15" t="s">
        <v>12</v>
      </c>
      <c r="ABP4" s="15" t="s">
        <v>12</v>
      </c>
      <c r="ABQ4" s="15" t="s">
        <v>12</v>
      </c>
      <c r="ABR4" s="15" t="s">
        <v>12</v>
      </c>
      <c r="ABS4" s="15" t="s">
        <v>12</v>
      </c>
      <c r="ABT4" s="15" t="s">
        <v>12</v>
      </c>
      <c r="ABU4" s="15" t="s">
        <v>12</v>
      </c>
      <c r="ABV4" s="15" t="s">
        <v>12</v>
      </c>
      <c r="ABW4" s="15" t="s">
        <v>12</v>
      </c>
      <c r="ABX4" s="15" t="s">
        <v>12</v>
      </c>
      <c r="ABY4" s="15" t="s">
        <v>12</v>
      </c>
      <c r="ABZ4" s="15" t="s">
        <v>12</v>
      </c>
      <c r="ACA4" s="15" t="s">
        <v>12</v>
      </c>
      <c r="ACB4" s="15" t="s">
        <v>12</v>
      </c>
      <c r="ACC4" s="15" t="s">
        <v>12</v>
      </c>
      <c r="ACD4" s="15" t="s">
        <v>12</v>
      </c>
      <c r="ACE4" s="15" t="s">
        <v>12</v>
      </c>
      <c r="ACF4" s="15" t="s">
        <v>12</v>
      </c>
      <c r="ACG4" s="15" t="s">
        <v>12</v>
      </c>
      <c r="ACH4" s="15" t="s">
        <v>12</v>
      </c>
      <c r="ACI4" s="15" t="s">
        <v>12</v>
      </c>
      <c r="ACJ4" s="15" t="s">
        <v>12</v>
      </c>
      <c r="ACK4" s="15" t="s">
        <v>12</v>
      </c>
      <c r="ACL4" s="15" t="s">
        <v>12</v>
      </c>
      <c r="ACM4" s="15" t="s">
        <v>12</v>
      </c>
      <c r="ACN4" s="15" t="s">
        <v>12</v>
      </c>
      <c r="ACO4" s="15" t="s">
        <v>12</v>
      </c>
      <c r="ACP4" s="15" t="s">
        <v>12</v>
      </c>
      <c r="ACQ4" s="15" t="s">
        <v>12</v>
      </c>
      <c r="ACR4" s="15" t="s">
        <v>12</v>
      </c>
      <c r="ACS4" s="15" t="s">
        <v>12</v>
      </c>
      <c r="ACT4" s="15" t="s">
        <v>12</v>
      </c>
      <c r="ACU4" s="15" t="s">
        <v>12</v>
      </c>
      <c r="ACV4" s="15" t="s">
        <v>12</v>
      </c>
      <c r="ACW4" s="15" t="s">
        <v>12</v>
      </c>
      <c r="ACX4" s="15" t="s">
        <v>12</v>
      </c>
      <c r="ACY4" s="15" t="s">
        <v>12</v>
      </c>
      <c r="ACZ4" s="15" t="s">
        <v>12</v>
      </c>
      <c r="ADA4" s="15" t="s">
        <v>12</v>
      </c>
      <c r="ADB4" s="15" t="s">
        <v>12</v>
      </c>
      <c r="ADC4" s="15" t="s">
        <v>12</v>
      </c>
      <c r="ADD4" s="15" t="s">
        <v>12</v>
      </c>
      <c r="ADE4" s="15" t="s">
        <v>12</v>
      </c>
      <c r="ADF4" s="15" t="s">
        <v>12</v>
      </c>
      <c r="ADG4" s="15" t="s">
        <v>12</v>
      </c>
      <c r="ADH4" s="15" t="s">
        <v>12</v>
      </c>
      <c r="ADI4" s="15" t="s">
        <v>12</v>
      </c>
      <c r="ADJ4" s="15" t="s">
        <v>12</v>
      </c>
      <c r="ADK4" s="15" t="s">
        <v>12</v>
      </c>
      <c r="ADL4" s="15" t="s">
        <v>12</v>
      </c>
      <c r="ADM4" s="15" t="s">
        <v>12</v>
      </c>
      <c r="ADN4" s="15" t="s">
        <v>12</v>
      </c>
      <c r="ADO4" s="15" t="s">
        <v>12</v>
      </c>
      <c r="ADP4" s="15" t="s">
        <v>12</v>
      </c>
      <c r="ADQ4" s="15" t="s">
        <v>12</v>
      </c>
      <c r="ADR4" s="15" t="s">
        <v>12</v>
      </c>
      <c r="ADS4" s="15" t="s">
        <v>12</v>
      </c>
      <c r="ADT4" s="15" t="s">
        <v>12</v>
      </c>
      <c r="ADU4" s="15" t="s">
        <v>12</v>
      </c>
      <c r="ADV4" s="15" t="s">
        <v>12</v>
      </c>
      <c r="ADW4" s="15" t="s">
        <v>12</v>
      </c>
      <c r="ADX4" s="15" t="s">
        <v>12</v>
      </c>
      <c r="ADY4" s="15" t="s">
        <v>12</v>
      </c>
      <c r="ADZ4" s="15" t="s">
        <v>12</v>
      </c>
      <c r="AEA4" s="15" t="s">
        <v>12</v>
      </c>
      <c r="AEB4" s="15" t="s">
        <v>12</v>
      </c>
      <c r="AEC4" s="15" t="s">
        <v>12</v>
      </c>
      <c r="AED4" s="15" t="s">
        <v>12</v>
      </c>
      <c r="AEE4" s="15" t="s">
        <v>12</v>
      </c>
      <c r="AEF4" s="15" t="s">
        <v>12</v>
      </c>
      <c r="AEG4" s="15" t="s">
        <v>12</v>
      </c>
      <c r="AEH4" s="15" t="s">
        <v>12</v>
      </c>
      <c r="AEI4" s="15" t="s">
        <v>12</v>
      </c>
      <c r="AEJ4" s="15" t="s">
        <v>12</v>
      </c>
      <c r="AEK4" s="15" t="s">
        <v>12</v>
      </c>
      <c r="AEL4" s="15" t="s">
        <v>12</v>
      </c>
      <c r="AEM4" s="15" t="s">
        <v>12</v>
      </c>
      <c r="AEN4" s="15" t="s">
        <v>12</v>
      </c>
      <c r="AEO4" s="15" t="s">
        <v>12</v>
      </c>
      <c r="AEP4" s="15" t="s">
        <v>12</v>
      </c>
      <c r="AEQ4" s="15" t="s">
        <v>12</v>
      </c>
      <c r="AER4" s="15" t="s">
        <v>12</v>
      </c>
      <c r="AES4" s="15" t="s">
        <v>12</v>
      </c>
      <c r="AET4" s="15" t="s">
        <v>12</v>
      </c>
      <c r="AEU4" s="15" t="s">
        <v>12</v>
      </c>
      <c r="AEV4" s="15" t="s">
        <v>12</v>
      </c>
      <c r="AEW4" s="15" t="s">
        <v>12</v>
      </c>
      <c r="AEX4" s="15" t="s">
        <v>12</v>
      </c>
      <c r="AEY4" s="15" t="s">
        <v>12</v>
      </c>
      <c r="AEZ4" s="15" t="s">
        <v>12</v>
      </c>
      <c r="AFA4" s="15" t="s">
        <v>12</v>
      </c>
      <c r="AFB4" s="15" t="s">
        <v>12</v>
      </c>
      <c r="AFC4" s="15" t="s">
        <v>12</v>
      </c>
      <c r="AFD4" s="15" t="s">
        <v>12</v>
      </c>
      <c r="AFE4" s="15" t="s">
        <v>12</v>
      </c>
      <c r="AFF4" s="15" t="s">
        <v>12</v>
      </c>
      <c r="AFG4" s="15" t="s">
        <v>12</v>
      </c>
      <c r="AFH4" s="15" t="s">
        <v>12</v>
      </c>
      <c r="AFI4" s="15" t="s">
        <v>12</v>
      </c>
      <c r="AFJ4" s="15" t="s">
        <v>12</v>
      </c>
      <c r="AFK4" s="15" t="s">
        <v>12</v>
      </c>
      <c r="AFL4" s="15" t="s">
        <v>12</v>
      </c>
      <c r="AFM4" s="15" t="s">
        <v>12</v>
      </c>
      <c r="AFN4" s="15" t="s">
        <v>12</v>
      </c>
      <c r="AFO4" s="15" t="s">
        <v>12</v>
      </c>
      <c r="AFP4" s="15" t="s">
        <v>12</v>
      </c>
      <c r="AFQ4" s="15" t="s">
        <v>12</v>
      </c>
      <c r="AFR4" s="15" t="s">
        <v>12</v>
      </c>
      <c r="AFS4" s="15" t="s">
        <v>12</v>
      </c>
      <c r="AFT4" s="15" t="s">
        <v>12</v>
      </c>
      <c r="AFU4" s="15" t="s">
        <v>12</v>
      </c>
      <c r="AFV4" s="15" t="s">
        <v>12</v>
      </c>
      <c r="AFW4" s="15" t="s">
        <v>12</v>
      </c>
      <c r="AFX4" s="15" t="s">
        <v>12</v>
      </c>
      <c r="AFY4" s="15" t="s">
        <v>12</v>
      </c>
      <c r="AFZ4" s="15" t="s">
        <v>12</v>
      </c>
      <c r="AGA4" s="15" t="s">
        <v>12</v>
      </c>
      <c r="AGB4" s="15" t="s">
        <v>12</v>
      </c>
      <c r="AGC4" s="15" t="s">
        <v>12</v>
      </c>
      <c r="AGD4" s="15" t="s">
        <v>12</v>
      </c>
      <c r="AGE4" s="15" t="s">
        <v>12</v>
      </c>
      <c r="AGF4" s="15" t="s">
        <v>12</v>
      </c>
      <c r="AGG4" s="15" t="s">
        <v>12</v>
      </c>
      <c r="AGH4" s="15" t="s">
        <v>12</v>
      </c>
      <c r="AGI4" s="15" t="s">
        <v>12</v>
      </c>
      <c r="AGJ4" s="15" t="s">
        <v>12</v>
      </c>
      <c r="AGK4" s="15" t="s">
        <v>12</v>
      </c>
      <c r="AGL4" s="15" t="s">
        <v>12</v>
      </c>
      <c r="AGM4" s="15" t="s">
        <v>12</v>
      </c>
      <c r="AGN4" s="15" t="s">
        <v>12</v>
      </c>
      <c r="AGO4" s="15" t="s">
        <v>12</v>
      </c>
      <c r="AGP4" s="15" t="s">
        <v>12</v>
      </c>
      <c r="AGQ4" s="15" t="s">
        <v>12</v>
      </c>
      <c r="AGR4" s="15" t="s">
        <v>12</v>
      </c>
      <c r="AGS4" s="15" t="s">
        <v>12</v>
      </c>
      <c r="AGT4" s="15" t="s">
        <v>12</v>
      </c>
      <c r="AGU4" s="15" t="s">
        <v>12</v>
      </c>
      <c r="AGV4" s="15" t="s">
        <v>12</v>
      </c>
      <c r="AGW4" s="15" t="s">
        <v>12</v>
      </c>
      <c r="AGX4" s="15" t="s">
        <v>12</v>
      </c>
      <c r="AGY4" s="15" t="s">
        <v>12</v>
      </c>
      <c r="AGZ4" s="15" t="s">
        <v>12</v>
      </c>
      <c r="AHA4" s="15" t="s">
        <v>12</v>
      </c>
      <c r="AHB4" s="15" t="s">
        <v>12</v>
      </c>
      <c r="AHC4" s="15" t="s">
        <v>12</v>
      </c>
      <c r="AHD4" s="15" t="s">
        <v>12</v>
      </c>
      <c r="AHE4" s="15" t="s">
        <v>12</v>
      </c>
      <c r="AHF4" s="15" t="s">
        <v>12</v>
      </c>
      <c r="AHG4" s="15" t="s">
        <v>12</v>
      </c>
      <c r="AHH4" s="15" t="s">
        <v>12</v>
      </c>
      <c r="AHI4" s="15" t="s">
        <v>12</v>
      </c>
      <c r="AHJ4" s="15" t="s">
        <v>12</v>
      </c>
      <c r="AHK4" s="15" t="s">
        <v>12</v>
      </c>
      <c r="AHL4" s="15" t="s">
        <v>12</v>
      </c>
      <c r="AHM4" s="15" t="s">
        <v>12</v>
      </c>
      <c r="AHN4" s="15" t="s">
        <v>12</v>
      </c>
      <c r="AHO4" s="15" t="s">
        <v>12</v>
      </c>
      <c r="AHP4" s="15" t="s">
        <v>12</v>
      </c>
      <c r="AHQ4" s="15" t="s">
        <v>12</v>
      </c>
      <c r="AHR4" s="15" t="s">
        <v>12</v>
      </c>
      <c r="AHS4" s="15" t="s">
        <v>12</v>
      </c>
      <c r="AHT4" s="15" t="s">
        <v>12</v>
      </c>
      <c r="AHU4" s="15" t="s">
        <v>12</v>
      </c>
      <c r="AHV4" s="15" t="s">
        <v>12</v>
      </c>
      <c r="AHW4" s="15" t="s">
        <v>12</v>
      </c>
      <c r="AHX4" s="15" t="s">
        <v>12</v>
      </c>
      <c r="AHY4" s="15" t="s">
        <v>12</v>
      </c>
      <c r="AHZ4" s="15" t="s">
        <v>12</v>
      </c>
      <c r="AIA4" s="15" t="s">
        <v>12</v>
      </c>
      <c r="AIB4" s="15" t="s">
        <v>12</v>
      </c>
      <c r="AIC4" s="15" t="s">
        <v>12</v>
      </c>
      <c r="AID4" s="15" t="s">
        <v>12</v>
      </c>
      <c r="AIE4" s="15" t="s">
        <v>12</v>
      </c>
      <c r="AIF4" s="15" t="s">
        <v>12</v>
      </c>
      <c r="AIG4" s="15" t="s">
        <v>12</v>
      </c>
      <c r="AIH4" s="15" t="s">
        <v>12</v>
      </c>
      <c r="AII4" s="15" t="s">
        <v>12</v>
      </c>
      <c r="AIJ4" s="15" t="s">
        <v>12</v>
      </c>
      <c r="AIK4" s="15" t="s">
        <v>12</v>
      </c>
      <c r="AIL4" s="15" t="s">
        <v>12</v>
      </c>
      <c r="AIM4" s="15" t="s">
        <v>12</v>
      </c>
      <c r="AIN4" s="15" t="s">
        <v>12</v>
      </c>
      <c r="AIO4" s="15" t="s">
        <v>12</v>
      </c>
      <c r="AIP4" s="15" t="s">
        <v>12</v>
      </c>
      <c r="AIQ4" s="15" t="s">
        <v>12</v>
      </c>
      <c r="AIR4" s="15" t="s">
        <v>12</v>
      </c>
      <c r="AIS4" s="15" t="s">
        <v>12</v>
      </c>
      <c r="AIT4" s="15" t="s">
        <v>12</v>
      </c>
      <c r="AIU4" s="15" t="s">
        <v>12</v>
      </c>
      <c r="AIV4" s="15" t="s">
        <v>12</v>
      </c>
      <c r="AIW4" s="15" t="s">
        <v>12</v>
      </c>
      <c r="AIX4" s="15" t="s">
        <v>12</v>
      </c>
      <c r="AIY4" s="15" t="s">
        <v>12</v>
      </c>
      <c r="AIZ4" s="15" t="s">
        <v>12</v>
      </c>
      <c r="AJA4" s="15" t="s">
        <v>12</v>
      </c>
      <c r="AJB4" s="15" t="s">
        <v>12</v>
      </c>
      <c r="AJC4" s="15" t="s">
        <v>12</v>
      </c>
      <c r="AJD4" s="15" t="s">
        <v>12</v>
      </c>
      <c r="AJE4" s="15" t="s">
        <v>12</v>
      </c>
      <c r="AJF4" s="15" t="s">
        <v>12</v>
      </c>
      <c r="AJG4" s="15" t="s">
        <v>12</v>
      </c>
      <c r="AJH4" s="15" t="s">
        <v>12</v>
      </c>
      <c r="AJI4" s="15" t="s">
        <v>12</v>
      </c>
      <c r="AJJ4" s="15" t="s">
        <v>12</v>
      </c>
      <c r="AJK4" s="15" t="s">
        <v>12</v>
      </c>
      <c r="AJL4" s="15" t="s">
        <v>12</v>
      </c>
      <c r="AJM4" s="15" t="s">
        <v>12</v>
      </c>
      <c r="AJN4" s="15" t="s">
        <v>12</v>
      </c>
      <c r="AJO4" s="15" t="s">
        <v>12</v>
      </c>
      <c r="AJP4" s="15" t="s">
        <v>12</v>
      </c>
      <c r="AJQ4" s="15" t="s">
        <v>12</v>
      </c>
      <c r="AJR4" s="15" t="s">
        <v>12</v>
      </c>
      <c r="AJS4" s="15" t="s">
        <v>12</v>
      </c>
      <c r="AJT4" s="15" t="s">
        <v>12</v>
      </c>
      <c r="AJU4" s="15" t="s">
        <v>12</v>
      </c>
      <c r="AJV4" s="15" t="s">
        <v>12</v>
      </c>
      <c r="AJW4" s="15" t="s">
        <v>12</v>
      </c>
      <c r="AJX4" s="15" t="s">
        <v>12</v>
      </c>
      <c r="AJY4" s="15" t="s">
        <v>12</v>
      </c>
      <c r="AJZ4" s="15" t="s">
        <v>12</v>
      </c>
      <c r="AKA4" s="15" t="s">
        <v>12</v>
      </c>
      <c r="AKB4" s="15" t="s">
        <v>12</v>
      </c>
      <c r="AKC4" s="15" t="s">
        <v>12</v>
      </c>
      <c r="AKD4" s="15" t="s">
        <v>12</v>
      </c>
      <c r="AKE4" s="15" t="s">
        <v>12</v>
      </c>
      <c r="AKF4" s="15" t="s">
        <v>12</v>
      </c>
      <c r="AKG4" s="15" t="s">
        <v>12</v>
      </c>
      <c r="AKH4" s="15" t="s">
        <v>12</v>
      </c>
      <c r="AKI4" s="15" t="s">
        <v>12</v>
      </c>
      <c r="AKJ4" s="15" t="s">
        <v>12</v>
      </c>
      <c r="AKK4" s="15" t="s">
        <v>12</v>
      </c>
      <c r="AKL4" s="15" t="s">
        <v>12</v>
      </c>
      <c r="AKM4" s="15" t="s">
        <v>12</v>
      </c>
      <c r="AKN4" s="15" t="s">
        <v>12</v>
      </c>
      <c r="AKO4" s="15" t="s">
        <v>12</v>
      </c>
      <c r="AKP4" s="15" t="s">
        <v>12</v>
      </c>
      <c r="AKQ4" s="15" t="s">
        <v>12</v>
      </c>
      <c r="AKR4" s="15" t="s">
        <v>12</v>
      </c>
      <c r="AKS4" s="15" t="s">
        <v>12</v>
      </c>
      <c r="AKT4" s="15" t="s">
        <v>12</v>
      </c>
      <c r="AKU4" s="15" t="s">
        <v>12</v>
      </c>
      <c r="AKV4" s="15" t="s">
        <v>12</v>
      </c>
      <c r="AKW4" s="15" t="s">
        <v>12</v>
      </c>
      <c r="AKX4" s="15" t="s">
        <v>12</v>
      </c>
      <c r="AKY4" s="15" t="s">
        <v>12</v>
      </c>
      <c r="AKZ4" s="15" t="s">
        <v>12</v>
      </c>
      <c r="ALA4" s="15" t="s">
        <v>12</v>
      </c>
      <c r="ALB4" s="15" t="s">
        <v>12</v>
      </c>
      <c r="ALC4" s="15" t="s">
        <v>12</v>
      </c>
      <c r="ALD4" s="15" t="s">
        <v>12</v>
      </c>
      <c r="ALE4" s="15" t="s">
        <v>12</v>
      </c>
      <c r="ALF4" s="15" t="s">
        <v>12</v>
      </c>
      <c r="ALG4" s="15" t="s">
        <v>12</v>
      </c>
      <c r="ALH4" s="15" t="s">
        <v>12</v>
      </c>
      <c r="ALI4" s="15" t="s">
        <v>12</v>
      </c>
      <c r="ALJ4" s="15" t="s">
        <v>12</v>
      </c>
      <c r="ALK4" s="15" t="s">
        <v>12</v>
      </c>
      <c r="ALL4" s="15" t="s">
        <v>12</v>
      </c>
      <c r="ALM4" s="15" t="s">
        <v>12</v>
      </c>
      <c r="ALN4" s="15" t="s">
        <v>12</v>
      </c>
      <c r="ALO4" s="15" t="s">
        <v>12</v>
      </c>
      <c r="ALP4" s="15" t="s">
        <v>12</v>
      </c>
      <c r="ALQ4" s="15" t="s">
        <v>12</v>
      </c>
      <c r="ALR4" s="15" t="s">
        <v>12</v>
      </c>
      <c r="ALS4" s="15" t="s">
        <v>12</v>
      </c>
      <c r="ALT4" s="15" t="s">
        <v>12</v>
      </c>
      <c r="ALU4" s="15" t="s">
        <v>12</v>
      </c>
      <c r="ALV4" s="15" t="s">
        <v>12</v>
      </c>
      <c r="ALW4" s="15" t="s">
        <v>12</v>
      </c>
      <c r="ALX4" s="15" t="s">
        <v>12</v>
      </c>
      <c r="ALY4" s="15" t="s">
        <v>12</v>
      </c>
      <c r="ALZ4" s="15" t="s">
        <v>12</v>
      </c>
      <c r="AMA4" s="15" t="s">
        <v>12</v>
      </c>
      <c r="AMB4" s="15" t="s">
        <v>12</v>
      </c>
      <c r="AMC4" s="15" t="s">
        <v>12</v>
      </c>
      <c r="AMD4" s="15" t="s">
        <v>12</v>
      </c>
      <c r="AME4" s="15" t="s">
        <v>12</v>
      </c>
      <c r="AMF4" s="15" t="s">
        <v>12</v>
      </c>
      <c r="AMG4" s="15" t="s">
        <v>12</v>
      </c>
      <c r="AMH4" s="15" t="s">
        <v>12</v>
      </c>
      <c r="AMI4" s="15" t="s">
        <v>12</v>
      </c>
      <c r="AMJ4" s="15" t="s">
        <v>12</v>
      </c>
      <c r="AMK4" s="15" t="s">
        <v>12</v>
      </c>
      <c r="AML4" s="15" t="s">
        <v>12</v>
      </c>
      <c r="AMM4" s="15" t="s">
        <v>12</v>
      </c>
      <c r="AMN4" s="15" t="s">
        <v>12</v>
      </c>
      <c r="AMO4" s="15" t="s">
        <v>12</v>
      </c>
      <c r="AMP4" s="15" t="s">
        <v>12</v>
      </c>
      <c r="AMQ4" s="15" t="s">
        <v>12</v>
      </c>
      <c r="AMR4" s="15" t="s">
        <v>12</v>
      </c>
      <c r="AMS4" s="15" t="s">
        <v>12</v>
      </c>
      <c r="AMT4" s="15" t="s">
        <v>12</v>
      </c>
      <c r="AMU4" s="15" t="s">
        <v>12</v>
      </c>
      <c r="AMV4" s="15" t="s">
        <v>12</v>
      </c>
      <c r="AMW4" s="15" t="s">
        <v>12</v>
      </c>
      <c r="AMX4" s="15" t="s">
        <v>12</v>
      </c>
      <c r="AMY4" s="15" t="s">
        <v>12</v>
      </c>
      <c r="AMZ4" s="15" t="s">
        <v>12</v>
      </c>
      <c r="ANA4" s="15" t="s">
        <v>12</v>
      </c>
      <c r="ANB4" s="15" t="s">
        <v>12</v>
      </c>
      <c r="ANC4" s="15" t="s">
        <v>12</v>
      </c>
      <c r="AND4" s="15" t="s">
        <v>12</v>
      </c>
      <c r="ANE4" s="15" t="s">
        <v>12</v>
      </c>
      <c r="ANF4" s="15" t="s">
        <v>12</v>
      </c>
      <c r="ANG4" s="15" t="s">
        <v>12</v>
      </c>
      <c r="ANH4" s="15" t="s">
        <v>12</v>
      </c>
      <c r="ANI4" s="15" t="s">
        <v>12</v>
      </c>
      <c r="ANJ4" s="15" t="s">
        <v>12</v>
      </c>
      <c r="ANK4" s="15" t="s">
        <v>12</v>
      </c>
      <c r="ANL4" s="15" t="s">
        <v>12</v>
      </c>
      <c r="ANM4" s="15" t="s">
        <v>12</v>
      </c>
      <c r="ANN4" s="15" t="s">
        <v>12</v>
      </c>
      <c r="ANO4" s="15" t="s">
        <v>12</v>
      </c>
      <c r="ANP4" s="15" t="s">
        <v>12</v>
      </c>
      <c r="ANQ4" s="15" t="s">
        <v>12</v>
      </c>
      <c r="ANR4" s="15" t="s">
        <v>12</v>
      </c>
      <c r="ANS4" s="15" t="s">
        <v>12</v>
      </c>
      <c r="ANT4" s="15" t="s">
        <v>12</v>
      </c>
      <c r="ANU4" s="15" t="s">
        <v>12</v>
      </c>
      <c r="ANV4" s="15" t="s">
        <v>12</v>
      </c>
      <c r="ANW4" s="15" t="s">
        <v>12</v>
      </c>
      <c r="ANX4" s="15" t="s">
        <v>12</v>
      </c>
      <c r="ANY4" s="15" t="s">
        <v>12</v>
      </c>
      <c r="ANZ4" s="15" t="s">
        <v>12</v>
      </c>
      <c r="AOA4" s="15" t="s">
        <v>12</v>
      </c>
      <c r="AOB4" s="15" t="s">
        <v>12</v>
      </c>
      <c r="AOC4" s="15" t="s">
        <v>12</v>
      </c>
      <c r="AOD4" s="15" t="s">
        <v>12</v>
      </c>
      <c r="AOE4" s="15" t="s">
        <v>12</v>
      </c>
      <c r="AOF4" s="15" t="s">
        <v>12</v>
      </c>
      <c r="AOG4" s="15" t="s">
        <v>12</v>
      </c>
      <c r="AOH4" s="15" t="s">
        <v>12</v>
      </c>
      <c r="AOI4" s="15" t="s">
        <v>12</v>
      </c>
      <c r="AOJ4" s="15" t="s">
        <v>12</v>
      </c>
      <c r="AOK4" s="15" t="s">
        <v>12</v>
      </c>
      <c r="AOL4" s="15" t="s">
        <v>12</v>
      </c>
      <c r="AOM4" s="15" t="s">
        <v>12</v>
      </c>
      <c r="AON4" s="15" t="s">
        <v>12</v>
      </c>
      <c r="AOO4" s="15" t="s">
        <v>12</v>
      </c>
      <c r="AOP4" s="15" t="s">
        <v>12</v>
      </c>
      <c r="AOQ4" s="15" t="s">
        <v>12</v>
      </c>
      <c r="AOR4" s="15" t="s">
        <v>12</v>
      </c>
      <c r="AOS4" s="15" t="s">
        <v>12</v>
      </c>
      <c r="AOT4" s="15" t="s">
        <v>12</v>
      </c>
      <c r="AOU4" s="15" t="s">
        <v>12</v>
      </c>
      <c r="AOV4" s="15" t="s">
        <v>12</v>
      </c>
      <c r="AOW4" s="15" t="s">
        <v>12</v>
      </c>
      <c r="AOX4" s="15" t="s">
        <v>12</v>
      </c>
      <c r="AOY4" s="15" t="s">
        <v>12</v>
      </c>
      <c r="AOZ4" s="15" t="s">
        <v>12</v>
      </c>
      <c r="APA4" s="15" t="s">
        <v>12</v>
      </c>
      <c r="APB4" s="15" t="s">
        <v>12</v>
      </c>
      <c r="APC4" s="15" t="s">
        <v>12</v>
      </c>
      <c r="APD4" s="15" t="s">
        <v>12</v>
      </c>
      <c r="APE4" s="15" t="s">
        <v>12</v>
      </c>
      <c r="APF4" s="15" t="s">
        <v>12</v>
      </c>
      <c r="APG4" s="15" t="s">
        <v>12</v>
      </c>
      <c r="APH4" s="15" t="s">
        <v>12</v>
      </c>
      <c r="API4" s="15" t="s">
        <v>12</v>
      </c>
      <c r="APJ4" s="15" t="s">
        <v>12</v>
      </c>
      <c r="APK4" s="15" t="s">
        <v>12</v>
      </c>
      <c r="APL4" s="15" t="s">
        <v>12</v>
      </c>
      <c r="APM4" s="15" t="s">
        <v>12</v>
      </c>
      <c r="APN4" s="15" t="s">
        <v>12</v>
      </c>
      <c r="APO4" s="15" t="s">
        <v>12</v>
      </c>
      <c r="APP4" s="15" t="s">
        <v>12</v>
      </c>
      <c r="APQ4" s="15" t="s">
        <v>12</v>
      </c>
      <c r="APR4" s="15" t="s">
        <v>12</v>
      </c>
      <c r="APS4" s="15" t="s">
        <v>12</v>
      </c>
      <c r="APT4" s="15" t="s">
        <v>12</v>
      </c>
      <c r="APU4" s="15" t="s">
        <v>12</v>
      </c>
      <c r="APV4" s="15" t="s">
        <v>12</v>
      </c>
      <c r="APW4" s="15" t="s">
        <v>12</v>
      </c>
      <c r="APX4" s="15" t="s">
        <v>12</v>
      </c>
      <c r="APY4" s="15" t="s">
        <v>12</v>
      </c>
      <c r="APZ4" s="15" t="s">
        <v>12</v>
      </c>
      <c r="AQA4" s="15" t="s">
        <v>12</v>
      </c>
      <c r="AQB4" s="15" t="s">
        <v>12</v>
      </c>
      <c r="AQC4" s="15" t="s">
        <v>12</v>
      </c>
      <c r="AQD4" s="15" t="s">
        <v>12</v>
      </c>
      <c r="AQE4" s="15" t="s">
        <v>12</v>
      </c>
      <c r="AQF4" s="15" t="s">
        <v>12</v>
      </c>
      <c r="AQG4" s="15" t="s">
        <v>12</v>
      </c>
      <c r="AQH4" s="15" t="s">
        <v>12</v>
      </c>
      <c r="AQI4" s="15" t="s">
        <v>12</v>
      </c>
      <c r="AQJ4" s="15" t="s">
        <v>12</v>
      </c>
      <c r="AQK4" s="15" t="s">
        <v>12</v>
      </c>
      <c r="AQL4" s="15" t="s">
        <v>12</v>
      </c>
      <c r="AQM4" s="15" t="s">
        <v>12</v>
      </c>
      <c r="AQN4" s="15" t="s">
        <v>12</v>
      </c>
      <c r="AQO4" s="15" t="s">
        <v>12</v>
      </c>
      <c r="AQP4" s="15" t="s">
        <v>12</v>
      </c>
      <c r="AQQ4" s="15" t="s">
        <v>12</v>
      </c>
      <c r="AQR4" s="15" t="s">
        <v>12</v>
      </c>
      <c r="AQS4" s="15" t="s">
        <v>12</v>
      </c>
      <c r="AQT4" s="15" t="s">
        <v>12</v>
      </c>
      <c r="AQU4" s="15" t="s">
        <v>12</v>
      </c>
      <c r="AQV4" s="15" t="s">
        <v>12</v>
      </c>
      <c r="AQW4" s="15" t="s">
        <v>12</v>
      </c>
      <c r="AQX4" s="15" t="s">
        <v>12</v>
      </c>
      <c r="AQY4" s="15" t="s">
        <v>12</v>
      </c>
      <c r="AQZ4" s="15" t="s">
        <v>12</v>
      </c>
      <c r="ARA4" s="15" t="s">
        <v>12</v>
      </c>
      <c r="ARB4" s="15" t="s">
        <v>12</v>
      </c>
      <c r="ARC4" s="15" t="s">
        <v>12</v>
      </c>
      <c r="ARD4" s="15" t="s">
        <v>12</v>
      </c>
      <c r="ARE4" s="15" t="s">
        <v>12</v>
      </c>
      <c r="ARF4" s="15" t="s">
        <v>12</v>
      </c>
      <c r="ARG4" s="15" t="s">
        <v>12</v>
      </c>
      <c r="ARH4" s="15" t="s">
        <v>12</v>
      </c>
      <c r="ARI4" s="15" t="s">
        <v>12</v>
      </c>
      <c r="ARJ4" s="15" t="s">
        <v>12</v>
      </c>
      <c r="ARK4" s="15" t="s">
        <v>12</v>
      </c>
      <c r="ARL4" s="15" t="s">
        <v>12</v>
      </c>
      <c r="ARM4" s="15" t="s">
        <v>12</v>
      </c>
      <c r="ARN4" s="15" t="s">
        <v>12</v>
      </c>
      <c r="ARO4" s="15" t="s">
        <v>12</v>
      </c>
      <c r="ARP4" s="15" t="s">
        <v>12</v>
      </c>
      <c r="ARQ4" s="15" t="s">
        <v>12</v>
      </c>
      <c r="ARR4" s="15" t="s">
        <v>12</v>
      </c>
      <c r="ARS4" s="15" t="s">
        <v>12</v>
      </c>
      <c r="ART4" s="15" t="s">
        <v>12</v>
      </c>
      <c r="ARU4" s="15" t="s">
        <v>12</v>
      </c>
      <c r="ARV4" s="15" t="s">
        <v>12</v>
      </c>
      <c r="ARW4" s="15" t="s">
        <v>12</v>
      </c>
      <c r="ARX4" s="15" t="s">
        <v>12</v>
      </c>
      <c r="ARY4" s="15" t="s">
        <v>12</v>
      </c>
      <c r="ARZ4" s="15" t="s">
        <v>12</v>
      </c>
      <c r="ASA4" s="15" t="s">
        <v>12</v>
      </c>
      <c r="ASB4" s="15" t="s">
        <v>12</v>
      </c>
      <c r="ASC4" s="15" t="s">
        <v>12</v>
      </c>
      <c r="ASD4" s="15" t="s">
        <v>12</v>
      </c>
      <c r="ASE4" s="15" t="s">
        <v>12</v>
      </c>
      <c r="ASF4" s="15" t="s">
        <v>12</v>
      </c>
      <c r="ASG4" s="15" t="s">
        <v>12</v>
      </c>
      <c r="ASH4" s="15" t="s">
        <v>12</v>
      </c>
      <c r="ASI4" s="15" t="s">
        <v>12</v>
      </c>
      <c r="ASJ4" s="15" t="s">
        <v>12</v>
      </c>
      <c r="ASK4" s="15" t="s">
        <v>12</v>
      </c>
      <c r="ASL4" s="15" t="s">
        <v>12</v>
      </c>
      <c r="ASM4" s="15" t="s">
        <v>12</v>
      </c>
      <c r="ASN4" s="15" t="s">
        <v>12</v>
      </c>
      <c r="ASO4" s="15" t="s">
        <v>12</v>
      </c>
      <c r="ASP4" s="15" t="s">
        <v>12</v>
      </c>
      <c r="ASQ4" s="15" t="s">
        <v>12</v>
      </c>
      <c r="ASR4" s="15" t="s">
        <v>12</v>
      </c>
      <c r="ASS4" s="15" t="s">
        <v>12</v>
      </c>
      <c r="AST4" s="15" t="s">
        <v>12</v>
      </c>
      <c r="ASU4" s="15" t="s">
        <v>12</v>
      </c>
      <c r="ASV4" s="15" t="s">
        <v>12</v>
      </c>
      <c r="ASW4" s="15" t="s">
        <v>12</v>
      </c>
      <c r="ASX4" s="15" t="s">
        <v>12</v>
      </c>
      <c r="ASY4" s="15" t="s">
        <v>12</v>
      </c>
      <c r="ASZ4" s="15" t="s">
        <v>12</v>
      </c>
      <c r="ATA4" s="15" t="s">
        <v>12</v>
      </c>
      <c r="ATB4" s="15" t="s">
        <v>12</v>
      </c>
      <c r="ATC4" s="15" t="s">
        <v>12</v>
      </c>
      <c r="ATD4" s="15" t="s">
        <v>12</v>
      </c>
      <c r="ATE4" s="15" t="s">
        <v>12</v>
      </c>
      <c r="ATF4" s="15" t="s">
        <v>12</v>
      </c>
      <c r="ATG4" s="15" t="s">
        <v>12</v>
      </c>
      <c r="ATH4" s="15" t="s">
        <v>12</v>
      </c>
      <c r="ATI4" s="15" t="s">
        <v>12</v>
      </c>
      <c r="ATJ4" s="15" t="s">
        <v>12</v>
      </c>
      <c r="ATK4" s="15" t="s">
        <v>12</v>
      </c>
      <c r="ATL4" s="15" t="s">
        <v>12</v>
      </c>
      <c r="ATM4" s="15" t="s">
        <v>12</v>
      </c>
      <c r="ATN4" s="15" t="s">
        <v>12</v>
      </c>
      <c r="ATO4" s="15" t="s">
        <v>12</v>
      </c>
      <c r="ATP4" s="15" t="s">
        <v>12</v>
      </c>
      <c r="ATQ4" s="15" t="s">
        <v>12</v>
      </c>
      <c r="ATR4" s="15" t="s">
        <v>12</v>
      </c>
      <c r="ATS4" s="15" t="s">
        <v>12</v>
      </c>
      <c r="ATT4" s="15" t="s">
        <v>12</v>
      </c>
      <c r="ATU4" s="15" t="s">
        <v>12</v>
      </c>
      <c r="ATV4" s="15" t="s">
        <v>12</v>
      </c>
      <c r="ATW4" s="15" t="s">
        <v>12</v>
      </c>
      <c r="ATX4" s="15" t="s">
        <v>12</v>
      </c>
      <c r="ATY4" s="15" t="s">
        <v>12</v>
      </c>
      <c r="ATZ4" s="15" t="s">
        <v>12</v>
      </c>
      <c r="AUA4" s="15" t="s">
        <v>12</v>
      </c>
      <c r="AUB4" s="15" t="s">
        <v>12</v>
      </c>
      <c r="AUC4" s="15" t="s">
        <v>12</v>
      </c>
      <c r="AUD4" s="15" t="s">
        <v>12</v>
      </c>
      <c r="AUE4" s="15" t="s">
        <v>12</v>
      </c>
      <c r="AUF4" s="15" t="s">
        <v>12</v>
      </c>
      <c r="AUG4" s="15" t="s">
        <v>12</v>
      </c>
      <c r="AUH4" s="15" t="s">
        <v>12</v>
      </c>
      <c r="AUI4" s="15" t="s">
        <v>12</v>
      </c>
      <c r="AUJ4" s="15" t="s">
        <v>12</v>
      </c>
      <c r="AUK4" s="15" t="s">
        <v>12</v>
      </c>
      <c r="AUL4" s="15" t="s">
        <v>12</v>
      </c>
      <c r="AUM4" s="15" t="s">
        <v>12</v>
      </c>
      <c r="AUN4" s="15" t="s">
        <v>12</v>
      </c>
      <c r="AUO4" s="15" t="s">
        <v>12</v>
      </c>
      <c r="AUP4" s="15" t="s">
        <v>12</v>
      </c>
      <c r="AUQ4" s="15" t="s">
        <v>12</v>
      </c>
      <c r="AUR4" s="15" t="s">
        <v>12</v>
      </c>
      <c r="AUS4" s="15" t="s">
        <v>12</v>
      </c>
      <c r="AUT4" s="15" t="s">
        <v>12</v>
      </c>
      <c r="AUU4" s="15" t="s">
        <v>12</v>
      </c>
      <c r="AUV4" s="15" t="s">
        <v>12</v>
      </c>
      <c r="AUW4" s="15" t="s">
        <v>12</v>
      </c>
      <c r="AUX4" s="15" t="s">
        <v>12</v>
      </c>
      <c r="AUY4" s="15" t="s">
        <v>12</v>
      </c>
      <c r="AUZ4" s="15" t="s">
        <v>12</v>
      </c>
      <c r="AVA4" s="15" t="s">
        <v>12</v>
      </c>
      <c r="AVB4" s="15" t="s">
        <v>12</v>
      </c>
      <c r="AVC4" s="15" t="s">
        <v>12</v>
      </c>
      <c r="AVD4" s="15" t="s">
        <v>12</v>
      </c>
      <c r="AVE4" s="15" t="s">
        <v>12</v>
      </c>
      <c r="AVF4" s="15" t="s">
        <v>12</v>
      </c>
      <c r="AVG4" s="15" t="s">
        <v>12</v>
      </c>
      <c r="AVH4" s="15" t="s">
        <v>12</v>
      </c>
      <c r="AVI4" s="15" t="s">
        <v>12</v>
      </c>
      <c r="AVJ4" s="15" t="s">
        <v>12</v>
      </c>
      <c r="AVK4" s="15" t="s">
        <v>12</v>
      </c>
      <c r="AVL4" s="15" t="s">
        <v>12</v>
      </c>
      <c r="AVM4" s="15" t="s">
        <v>12</v>
      </c>
      <c r="AVN4" s="15" t="s">
        <v>12</v>
      </c>
      <c r="AVO4" s="15" t="s">
        <v>12</v>
      </c>
      <c r="AVP4" s="15" t="s">
        <v>12</v>
      </c>
      <c r="AVQ4" s="15" t="s">
        <v>12</v>
      </c>
      <c r="AVR4" s="15" t="s">
        <v>12</v>
      </c>
      <c r="AVS4" s="15" t="s">
        <v>12</v>
      </c>
      <c r="AVT4" s="15" t="s">
        <v>12</v>
      </c>
      <c r="AVU4" s="15" t="s">
        <v>12</v>
      </c>
      <c r="AVV4" s="15" t="s">
        <v>12</v>
      </c>
      <c r="AVW4" s="15" t="s">
        <v>12</v>
      </c>
      <c r="AVX4" s="15" t="s">
        <v>12</v>
      </c>
      <c r="AVY4" s="15" t="s">
        <v>12</v>
      </c>
      <c r="AVZ4" s="15" t="s">
        <v>12</v>
      </c>
      <c r="AWA4" s="15" t="s">
        <v>12</v>
      </c>
      <c r="AWB4" s="15" t="s">
        <v>12</v>
      </c>
      <c r="AWC4" s="15" t="s">
        <v>12</v>
      </c>
      <c r="AWD4" s="15" t="s">
        <v>12</v>
      </c>
      <c r="AWE4" s="15" t="s">
        <v>12</v>
      </c>
      <c r="AWF4" s="15" t="s">
        <v>12</v>
      </c>
      <c r="AWG4" s="15" t="s">
        <v>12</v>
      </c>
      <c r="AWH4" s="15" t="s">
        <v>12</v>
      </c>
      <c r="AWI4" s="15" t="s">
        <v>12</v>
      </c>
      <c r="AWJ4" s="15" t="s">
        <v>12</v>
      </c>
      <c r="AWK4" s="15" t="s">
        <v>12</v>
      </c>
      <c r="AWL4" s="15" t="s">
        <v>12</v>
      </c>
      <c r="AWM4" s="15" t="s">
        <v>12</v>
      </c>
      <c r="AWN4" s="15" t="s">
        <v>12</v>
      </c>
      <c r="AWO4" s="15" t="s">
        <v>12</v>
      </c>
      <c r="AWP4" s="15" t="s">
        <v>12</v>
      </c>
      <c r="AWQ4" s="15" t="s">
        <v>12</v>
      </c>
      <c r="AWR4" s="15" t="s">
        <v>12</v>
      </c>
      <c r="AWS4" s="15" t="s">
        <v>12</v>
      </c>
      <c r="AWT4" s="15" t="s">
        <v>12</v>
      </c>
      <c r="AWU4" s="15" t="s">
        <v>12</v>
      </c>
      <c r="AWV4" s="15" t="s">
        <v>12</v>
      </c>
      <c r="AWW4" s="15" t="s">
        <v>12</v>
      </c>
      <c r="AWX4" s="15" t="s">
        <v>12</v>
      </c>
      <c r="AWY4" s="15" t="s">
        <v>12</v>
      </c>
      <c r="AWZ4" s="15" t="s">
        <v>12</v>
      </c>
      <c r="AXA4" s="15" t="s">
        <v>12</v>
      </c>
      <c r="AXB4" s="15" t="s">
        <v>12</v>
      </c>
      <c r="AXC4" s="15" t="s">
        <v>12</v>
      </c>
      <c r="AXD4" s="15" t="s">
        <v>12</v>
      </c>
      <c r="AXE4" s="15" t="s">
        <v>12</v>
      </c>
      <c r="AXF4" s="15" t="s">
        <v>12</v>
      </c>
      <c r="AXG4" s="15" t="s">
        <v>12</v>
      </c>
      <c r="AXH4" s="15" t="s">
        <v>12</v>
      </c>
      <c r="AXI4" s="15" t="s">
        <v>12</v>
      </c>
      <c r="AXJ4" s="15" t="s">
        <v>12</v>
      </c>
      <c r="AXK4" s="15" t="s">
        <v>12</v>
      </c>
      <c r="AXL4" s="15" t="s">
        <v>12</v>
      </c>
      <c r="AXM4" s="15" t="s">
        <v>12</v>
      </c>
      <c r="AXN4" s="15" t="s">
        <v>12</v>
      </c>
      <c r="AXO4" s="15" t="s">
        <v>12</v>
      </c>
      <c r="AXP4" s="15" t="s">
        <v>12</v>
      </c>
      <c r="AXQ4" s="15" t="s">
        <v>12</v>
      </c>
      <c r="AXR4" s="15" t="s">
        <v>12</v>
      </c>
      <c r="AXS4" s="15" t="s">
        <v>12</v>
      </c>
      <c r="AXT4" s="15" t="s">
        <v>12</v>
      </c>
      <c r="AXU4" s="15" t="s">
        <v>12</v>
      </c>
      <c r="AXV4" s="15" t="s">
        <v>12</v>
      </c>
      <c r="AXW4" s="15" t="s">
        <v>12</v>
      </c>
      <c r="AXX4" s="15" t="s">
        <v>12</v>
      </c>
      <c r="AXY4" s="15" t="s">
        <v>12</v>
      </c>
      <c r="AXZ4" s="15" t="s">
        <v>12</v>
      </c>
      <c r="AYA4" s="15" t="s">
        <v>12</v>
      </c>
      <c r="AYB4" s="15" t="s">
        <v>12</v>
      </c>
      <c r="AYC4" s="15" t="s">
        <v>12</v>
      </c>
      <c r="AYD4" s="15" t="s">
        <v>12</v>
      </c>
      <c r="AYE4" s="15" t="s">
        <v>12</v>
      </c>
      <c r="AYF4" s="15" t="s">
        <v>12</v>
      </c>
      <c r="AYG4" s="15" t="s">
        <v>12</v>
      </c>
      <c r="AYH4" s="15" t="s">
        <v>12</v>
      </c>
      <c r="AYI4" s="15" t="s">
        <v>12</v>
      </c>
      <c r="AYJ4" s="15" t="s">
        <v>12</v>
      </c>
      <c r="AYK4" s="15" t="s">
        <v>12</v>
      </c>
      <c r="AYL4" s="15" t="s">
        <v>12</v>
      </c>
      <c r="AYM4" s="15" t="s">
        <v>12</v>
      </c>
      <c r="AYN4" s="15" t="s">
        <v>12</v>
      </c>
      <c r="AYO4" s="15" t="s">
        <v>12</v>
      </c>
      <c r="AYP4" s="15" t="s">
        <v>12</v>
      </c>
      <c r="AYQ4" s="15" t="s">
        <v>12</v>
      </c>
      <c r="AYR4" s="15" t="s">
        <v>12</v>
      </c>
      <c r="AYS4" s="15" t="s">
        <v>12</v>
      </c>
      <c r="AYT4" s="15" t="s">
        <v>12</v>
      </c>
      <c r="AYU4" s="15" t="s">
        <v>12</v>
      </c>
      <c r="AYV4" s="15" t="s">
        <v>12</v>
      </c>
      <c r="AYW4" s="15" t="s">
        <v>12</v>
      </c>
      <c r="AYX4" s="15" t="s">
        <v>12</v>
      </c>
      <c r="AYY4" s="15" t="s">
        <v>12</v>
      </c>
      <c r="AYZ4" s="15" t="s">
        <v>12</v>
      </c>
      <c r="AZA4" s="15" t="s">
        <v>12</v>
      </c>
      <c r="AZB4" s="15" t="s">
        <v>12</v>
      </c>
      <c r="AZC4" s="15" t="s">
        <v>12</v>
      </c>
      <c r="AZD4" s="15" t="s">
        <v>12</v>
      </c>
      <c r="AZE4" s="15" t="s">
        <v>12</v>
      </c>
      <c r="AZF4" s="15" t="s">
        <v>12</v>
      </c>
      <c r="AZG4" s="15" t="s">
        <v>12</v>
      </c>
      <c r="AZH4" s="15" t="s">
        <v>12</v>
      </c>
      <c r="AZI4" s="15" t="s">
        <v>12</v>
      </c>
      <c r="AZJ4" s="15" t="s">
        <v>12</v>
      </c>
      <c r="AZK4" s="15" t="s">
        <v>12</v>
      </c>
      <c r="AZL4" s="15" t="s">
        <v>12</v>
      </c>
      <c r="AZM4" s="15" t="s">
        <v>12</v>
      </c>
      <c r="AZN4" s="15" t="s">
        <v>12</v>
      </c>
      <c r="AZO4" s="15" t="s">
        <v>12</v>
      </c>
      <c r="AZP4" s="15" t="s">
        <v>12</v>
      </c>
      <c r="AZQ4" s="15" t="s">
        <v>12</v>
      </c>
      <c r="AZR4" s="15" t="s">
        <v>12</v>
      </c>
      <c r="AZS4" s="15" t="s">
        <v>12</v>
      </c>
      <c r="AZT4" s="15" t="s">
        <v>12</v>
      </c>
      <c r="AZU4" s="15" t="s">
        <v>12</v>
      </c>
      <c r="AZV4" s="15" t="s">
        <v>12</v>
      </c>
      <c r="AZW4" s="15" t="s">
        <v>12</v>
      </c>
      <c r="AZX4" s="15" t="s">
        <v>12</v>
      </c>
      <c r="AZY4" s="15" t="s">
        <v>12</v>
      </c>
      <c r="AZZ4" s="15" t="s">
        <v>12</v>
      </c>
      <c r="BAA4" s="15" t="s">
        <v>12</v>
      </c>
      <c r="BAB4" s="15" t="s">
        <v>12</v>
      </c>
      <c r="BAC4" s="15" t="s">
        <v>12</v>
      </c>
      <c r="BAD4" s="15" t="s">
        <v>12</v>
      </c>
      <c r="BAE4" s="15" t="s">
        <v>12</v>
      </c>
      <c r="BAF4" s="15" t="s">
        <v>12</v>
      </c>
      <c r="BAG4" s="15" t="s">
        <v>12</v>
      </c>
      <c r="BAH4" s="15" t="s">
        <v>12</v>
      </c>
      <c r="BAI4" s="15" t="s">
        <v>12</v>
      </c>
      <c r="BAJ4" s="15" t="s">
        <v>12</v>
      </c>
      <c r="BAK4" s="15" t="s">
        <v>12</v>
      </c>
      <c r="BAL4" s="15" t="s">
        <v>12</v>
      </c>
      <c r="BAM4" s="15" t="s">
        <v>12</v>
      </c>
      <c r="BAN4" s="15" t="s">
        <v>12</v>
      </c>
      <c r="BAO4" s="15" t="s">
        <v>12</v>
      </c>
      <c r="BAP4" s="15" t="s">
        <v>12</v>
      </c>
      <c r="BAQ4" s="15" t="s">
        <v>12</v>
      </c>
      <c r="BAR4" s="15" t="s">
        <v>12</v>
      </c>
      <c r="BAS4" s="15" t="s">
        <v>12</v>
      </c>
      <c r="BAT4" s="15" t="s">
        <v>12</v>
      </c>
      <c r="BAU4" s="15" t="s">
        <v>12</v>
      </c>
      <c r="BAV4" s="15" t="s">
        <v>12</v>
      </c>
      <c r="BAW4" s="15" t="s">
        <v>12</v>
      </c>
      <c r="BAX4" s="15" t="s">
        <v>12</v>
      </c>
      <c r="BAY4" s="15" t="s">
        <v>12</v>
      </c>
      <c r="BAZ4" s="15" t="s">
        <v>12</v>
      </c>
      <c r="BBA4" s="15" t="s">
        <v>12</v>
      </c>
      <c r="BBB4" s="15" t="s">
        <v>12</v>
      </c>
      <c r="BBC4" s="15" t="s">
        <v>12</v>
      </c>
      <c r="BBD4" s="15" t="s">
        <v>12</v>
      </c>
      <c r="BBE4" s="15" t="s">
        <v>12</v>
      </c>
      <c r="BBF4" s="15" t="s">
        <v>12</v>
      </c>
      <c r="BBG4" s="15" t="s">
        <v>12</v>
      </c>
      <c r="BBH4" s="15" t="s">
        <v>12</v>
      </c>
      <c r="BBI4" s="15" t="s">
        <v>12</v>
      </c>
      <c r="BBJ4" s="15" t="s">
        <v>12</v>
      </c>
      <c r="BBK4" s="15" t="s">
        <v>12</v>
      </c>
      <c r="BBL4" s="15" t="s">
        <v>12</v>
      </c>
      <c r="BBM4" s="15" t="s">
        <v>12</v>
      </c>
      <c r="BBN4" s="15" t="s">
        <v>12</v>
      </c>
      <c r="BBO4" s="15" t="s">
        <v>12</v>
      </c>
      <c r="BBP4" s="15" t="s">
        <v>12</v>
      </c>
      <c r="BBQ4" s="15" t="s">
        <v>12</v>
      </c>
      <c r="BBR4" s="15" t="s">
        <v>12</v>
      </c>
      <c r="BBS4" s="15" t="s">
        <v>12</v>
      </c>
      <c r="BBT4" s="15" t="s">
        <v>12</v>
      </c>
      <c r="BBU4" s="15" t="s">
        <v>12</v>
      </c>
      <c r="BBV4" s="15" t="s">
        <v>12</v>
      </c>
      <c r="BBW4" s="15" t="s">
        <v>12</v>
      </c>
      <c r="BBX4" s="15" t="s">
        <v>12</v>
      </c>
      <c r="BBY4" s="15" t="s">
        <v>12</v>
      </c>
      <c r="BBZ4" s="15" t="s">
        <v>12</v>
      </c>
      <c r="BCA4" s="15" t="s">
        <v>12</v>
      </c>
      <c r="BCB4" s="15" t="s">
        <v>12</v>
      </c>
      <c r="BCC4" s="15" t="s">
        <v>12</v>
      </c>
      <c r="BCD4" s="15" t="s">
        <v>12</v>
      </c>
      <c r="BCE4" s="15" t="s">
        <v>12</v>
      </c>
      <c r="BCF4" s="15" t="s">
        <v>12</v>
      </c>
      <c r="BCG4" s="15" t="s">
        <v>12</v>
      </c>
      <c r="BCH4" s="15" t="s">
        <v>12</v>
      </c>
      <c r="BCI4" s="15" t="s">
        <v>12</v>
      </c>
      <c r="BCJ4" s="15" t="s">
        <v>12</v>
      </c>
      <c r="BCK4" s="15" t="s">
        <v>12</v>
      </c>
      <c r="BCL4" s="15" t="s">
        <v>12</v>
      </c>
      <c r="BCM4" s="15" t="s">
        <v>12</v>
      </c>
      <c r="BCN4" s="15" t="s">
        <v>12</v>
      </c>
      <c r="BCO4" s="15" t="s">
        <v>12</v>
      </c>
      <c r="BCP4" s="15" t="s">
        <v>12</v>
      </c>
      <c r="BCQ4" s="15" t="s">
        <v>12</v>
      </c>
      <c r="BCR4" s="15" t="s">
        <v>12</v>
      </c>
      <c r="BCS4" s="15" t="s">
        <v>12</v>
      </c>
      <c r="BCT4" s="15" t="s">
        <v>12</v>
      </c>
      <c r="BCU4" s="15" t="s">
        <v>12</v>
      </c>
      <c r="BCV4" s="15" t="s">
        <v>12</v>
      </c>
      <c r="BCW4" s="15" t="s">
        <v>12</v>
      </c>
      <c r="BCX4" s="15" t="s">
        <v>12</v>
      </c>
      <c r="BCY4" s="15" t="s">
        <v>12</v>
      </c>
      <c r="BCZ4" s="15" t="s">
        <v>12</v>
      </c>
      <c r="BDA4" s="15" t="s">
        <v>12</v>
      </c>
      <c r="BDB4" s="15" t="s">
        <v>12</v>
      </c>
      <c r="BDC4" s="15" t="s">
        <v>12</v>
      </c>
      <c r="BDD4" s="15" t="s">
        <v>12</v>
      </c>
      <c r="BDE4" s="15" t="s">
        <v>12</v>
      </c>
      <c r="BDF4" s="15" t="s">
        <v>12</v>
      </c>
      <c r="BDG4" s="15" t="s">
        <v>12</v>
      </c>
      <c r="BDH4" s="15" t="s">
        <v>12</v>
      </c>
      <c r="BDI4" s="15" t="s">
        <v>12</v>
      </c>
      <c r="BDJ4" s="15" t="s">
        <v>12</v>
      </c>
      <c r="BDK4" s="15" t="s">
        <v>12</v>
      </c>
      <c r="BDL4" s="15" t="s">
        <v>12</v>
      </c>
      <c r="BDM4" s="15" t="s">
        <v>12</v>
      </c>
      <c r="BDN4" s="15" t="s">
        <v>12</v>
      </c>
      <c r="BDO4" s="15" t="s">
        <v>12</v>
      </c>
      <c r="BDP4" s="15" t="s">
        <v>12</v>
      </c>
      <c r="BDQ4" s="15" t="s">
        <v>12</v>
      </c>
      <c r="BDR4" s="15" t="s">
        <v>12</v>
      </c>
      <c r="BDS4" s="15" t="s">
        <v>12</v>
      </c>
      <c r="BDT4" s="15" t="s">
        <v>12</v>
      </c>
      <c r="BDU4" s="15" t="s">
        <v>12</v>
      </c>
      <c r="BDV4" s="15" t="s">
        <v>12</v>
      </c>
      <c r="BDW4" s="15" t="s">
        <v>12</v>
      </c>
      <c r="BDX4" s="15" t="s">
        <v>12</v>
      </c>
      <c r="BDY4" s="15" t="s">
        <v>12</v>
      </c>
      <c r="BDZ4" s="15" t="s">
        <v>12</v>
      </c>
      <c r="BEA4" s="15" t="s">
        <v>12</v>
      </c>
      <c r="BEB4" s="15" t="s">
        <v>12</v>
      </c>
      <c r="BEC4" s="15" t="s">
        <v>12</v>
      </c>
      <c r="BED4" s="15" t="s">
        <v>12</v>
      </c>
      <c r="BEE4" s="15" t="s">
        <v>12</v>
      </c>
      <c r="BEF4" s="15" t="s">
        <v>12</v>
      </c>
      <c r="BEG4" s="15" t="s">
        <v>12</v>
      </c>
      <c r="BEH4" s="15" t="s">
        <v>12</v>
      </c>
      <c r="BEI4" s="15" t="s">
        <v>12</v>
      </c>
      <c r="BEJ4" s="15" t="s">
        <v>12</v>
      </c>
      <c r="BEK4" s="15" t="s">
        <v>12</v>
      </c>
      <c r="BEL4" s="15" t="s">
        <v>12</v>
      </c>
      <c r="BEM4" s="15" t="s">
        <v>12</v>
      </c>
      <c r="BEN4" s="15" t="s">
        <v>12</v>
      </c>
      <c r="BEO4" s="15" t="s">
        <v>12</v>
      </c>
      <c r="BEP4" s="15" t="s">
        <v>12</v>
      </c>
      <c r="BEQ4" s="15" t="s">
        <v>12</v>
      </c>
      <c r="BER4" s="15" t="s">
        <v>12</v>
      </c>
      <c r="BES4" s="15" t="s">
        <v>12</v>
      </c>
      <c r="BET4" s="15" t="s">
        <v>12</v>
      </c>
      <c r="BEU4" s="15" t="s">
        <v>12</v>
      </c>
      <c r="BEV4" s="15" t="s">
        <v>12</v>
      </c>
      <c r="BEW4" s="15" t="s">
        <v>12</v>
      </c>
      <c r="BEX4" s="15" t="s">
        <v>12</v>
      </c>
      <c r="BEY4" s="15" t="s">
        <v>12</v>
      </c>
      <c r="BEZ4" s="15" t="s">
        <v>12</v>
      </c>
      <c r="BFA4" s="15" t="s">
        <v>12</v>
      </c>
      <c r="BFB4" s="15" t="s">
        <v>12</v>
      </c>
      <c r="BFC4" s="15" t="s">
        <v>12</v>
      </c>
      <c r="BFD4" s="15" t="s">
        <v>12</v>
      </c>
      <c r="BFE4" s="15" t="s">
        <v>12</v>
      </c>
      <c r="BFF4" s="15" t="s">
        <v>12</v>
      </c>
      <c r="BFG4" s="15" t="s">
        <v>12</v>
      </c>
      <c r="BFH4" s="15" t="s">
        <v>12</v>
      </c>
      <c r="BFI4" s="15" t="s">
        <v>12</v>
      </c>
      <c r="BFJ4" s="15" t="s">
        <v>12</v>
      </c>
      <c r="BFK4" s="15" t="s">
        <v>12</v>
      </c>
      <c r="BFL4" s="15" t="s">
        <v>12</v>
      </c>
      <c r="BFM4" s="15" t="s">
        <v>12</v>
      </c>
      <c r="BFN4" s="15" t="s">
        <v>12</v>
      </c>
      <c r="BFO4" s="15" t="s">
        <v>12</v>
      </c>
      <c r="BFP4" s="15" t="s">
        <v>12</v>
      </c>
      <c r="BFQ4" s="15" t="s">
        <v>12</v>
      </c>
      <c r="BFR4" s="15" t="s">
        <v>12</v>
      </c>
      <c r="BFS4" s="15" t="s">
        <v>12</v>
      </c>
      <c r="BFT4" s="15" t="s">
        <v>12</v>
      </c>
      <c r="BFU4" s="15" t="s">
        <v>12</v>
      </c>
      <c r="BFV4" s="15" t="s">
        <v>12</v>
      </c>
      <c r="BFW4" s="15" t="s">
        <v>12</v>
      </c>
      <c r="BFX4" s="15" t="s">
        <v>12</v>
      </c>
      <c r="BFY4" s="15" t="s">
        <v>12</v>
      </c>
      <c r="BFZ4" s="15" t="s">
        <v>12</v>
      </c>
      <c r="BGA4" s="15" t="s">
        <v>12</v>
      </c>
      <c r="BGB4" s="15" t="s">
        <v>12</v>
      </c>
      <c r="BGC4" s="15" t="s">
        <v>12</v>
      </c>
      <c r="BGD4" s="15" t="s">
        <v>12</v>
      </c>
      <c r="BGE4" s="15" t="s">
        <v>12</v>
      </c>
      <c r="BGF4" s="15" t="s">
        <v>12</v>
      </c>
      <c r="BGG4" s="15" t="s">
        <v>12</v>
      </c>
      <c r="BGH4" s="15" t="s">
        <v>12</v>
      </c>
      <c r="BGI4" s="15" t="s">
        <v>12</v>
      </c>
      <c r="BGJ4" s="15" t="s">
        <v>12</v>
      </c>
      <c r="BGK4" s="15" t="s">
        <v>12</v>
      </c>
      <c r="BGL4" s="15" t="s">
        <v>12</v>
      </c>
      <c r="BGM4" s="15" t="s">
        <v>12</v>
      </c>
      <c r="BGN4" s="15" t="s">
        <v>12</v>
      </c>
      <c r="BGO4" s="15" t="s">
        <v>12</v>
      </c>
      <c r="BGP4" s="15" t="s">
        <v>12</v>
      </c>
      <c r="BGQ4" s="15" t="s">
        <v>12</v>
      </c>
      <c r="BGR4" s="15" t="s">
        <v>12</v>
      </c>
      <c r="BGS4" s="15" t="s">
        <v>12</v>
      </c>
      <c r="BGT4" s="15" t="s">
        <v>12</v>
      </c>
      <c r="BGU4" s="15" t="s">
        <v>12</v>
      </c>
      <c r="BGV4" s="15" t="s">
        <v>12</v>
      </c>
      <c r="BGW4" s="15" t="s">
        <v>12</v>
      </c>
      <c r="BGX4" s="15" t="s">
        <v>12</v>
      </c>
      <c r="BGY4" s="15" t="s">
        <v>12</v>
      </c>
      <c r="BGZ4" s="15" t="s">
        <v>12</v>
      </c>
      <c r="BHA4" s="15" t="s">
        <v>12</v>
      </c>
      <c r="BHB4" s="15" t="s">
        <v>12</v>
      </c>
      <c r="BHC4" s="15" t="s">
        <v>12</v>
      </c>
      <c r="BHD4" s="15" t="s">
        <v>12</v>
      </c>
      <c r="BHE4" s="15" t="s">
        <v>12</v>
      </c>
      <c r="BHF4" s="15" t="s">
        <v>12</v>
      </c>
      <c r="BHG4" s="15" t="s">
        <v>12</v>
      </c>
      <c r="BHH4" s="15" t="s">
        <v>12</v>
      </c>
      <c r="BHI4" s="15" t="s">
        <v>12</v>
      </c>
      <c r="BHJ4" s="15" t="s">
        <v>12</v>
      </c>
      <c r="BHK4" s="15" t="s">
        <v>12</v>
      </c>
      <c r="BHL4" s="15" t="s">
        <v>12</v>
      </c>
      <c r="BHM4" s="15" t="s">
        <v>12</v>
      </c>
      <c r="BHN4" s="15" t="s">
        <v>12</v>
      </c>
      <c r="BHO4" s="15" t="s">
        <v>12</v>
      </c>
      <c r="BHP4" s="15" t="s">
        <v>12</v>
      </c>
      <c r="BHQ4" s="15" t="s">
        <v>12</v>
      </c>
      <c r="BHR4" s="15" t="s">
        <v>12</v>
      </c>
      <c r="BHS4" s="15" t="s">
        <v>12</v>
      </c>
      <c r="BHT4" s="15" t="s">
        <v>12</v>
      </c>
      <c r="BHU4" s="15" t="s">
        <v>12</v>
      </c>
      <c r="BHV4" s="15" t="s">
        <v>12</v>
      </c>
      <c r="BHW4" s="15" t="s">
        <v>12</v>
      </c>
      <c r="BHX4" s="15" t="s">
        <v>12</v>
      </c>
      <c r="BHY4" s="15" t="s">
        <v>12</v>
      </c>
      <c r="BHZ4" s="15" t="s">
        <v>12</v>
      </c>
      <c r="BIA4" s="15" t="s">
        <v>12</v>
      </c>
      <c r="BIB4" s="15" t="s">
        <v>12</v>
      </c>
      <c r="BIC4" s="15" t="s">
        <v>12</v>
      </c>
      <c r="BID4" s="15" t="s">
        <v>12</v>
      </c>
      <c r="BIE4" s="15" t="s">
        <v>12</v>
      </c>
      <c r="BIF4" s="15" t="s">
        <v>12</v>
      </c>
      <c r="BIG4" s="15" t="s">
        <v>12</v>
      </c>
      <c r="BIH4" s="15" t="s">
        <v>12</v>
      </c>
      <c r="BII4" s="15" t="s">
        <v>12</v>
      </c>
      <c r="BIJ4" s="15" t="s">
        <v>12</v>
      </c>
      <c r="BIK4" s="15" t="s">
        <v>12</v>
      </c>
      <c r="BIL4" s="15" t="s">
        <v>12</v>
      </c>
      <c r="BIM4" s="15" t="s">
        <v>12</v>
      </c>
      <c r="BIN4" s="15" t="s">
        <v>12</v>
      </c>
      <c r="BIO4" s="15" t="s">
        <v>12</v>
      </c>
      <c r="BIP4" s="15" t="s">
        <v>12</v>
      </c>
      <c r="BIQ4" s="15" t="s">
        <v>12</v>
      </c>
      <c r="BIR4" s="15" t="s">
        <v>12</v>
      </c>
      <c r="BIS4" s="15" t="s">
        <v>12</v>
      </c>
      <c r="BIT4" s="15" t="s">
        <v>12</v>
      </c>
      <c r="BIU4" s="15" t="s">
        <v>12</v>
      </c>
      <c r="BIV4" s="15" t="s">
        <v>12</v>
      </c>
      <c r="BIW4" s="15" t="s">
        <v>12</v>
      </c>
      <c r="BIX4" s="15" t="s">
        <v>12</v>
      </c>
      <c r="BIY4" s="15" t="s">
        <v>12</v>
      </c>
      <c r="BIZ4" s="15" t="s">
        <v>12</v>
      </c>
      <c r="BJA4" s="15" t="s">
        <v>12</v>
      </c>
      <c r="BJB4" s="15" t="s">
        <v>12</v>
      </c>
      <c r="BJC4" s="15" t="s">
        <v>12</v>
      </c>
      <c r="BJD4" s="15" t="s">
        <v>12</v>
      </c>
      <c r="BJE4" s="15" t="s">
        <v>12</v>
      </c>
      <c r="BJF4" s="15" t="s">
        <v>12</v>
      </c>
      <c r="BJG4" s="15" t="s">
        <v>12</v>
      </c>
      <c r="BJH4" s="15" t="s">
        <v>12</v>
      </c>
      <c r="BJI4" s="15" t="s">
        <v>12</v>
      </c>
      <c r="BJJ4" s="15" t="s">
        <v>12</v>
      </c>
      <c r="BJK4" s="15" t="s">
        <v>12</v>
      </c>
      <c r="BJL4" s="15" t="s">
        <v>12</v>
      </c>
      <c r="BJM4" s="15" t="s">
        <v>12</v>
      </c>
      <c r="BJN4" s="15" t="s">
        <v>12</v>
      </c>
      <c r="BJO4" s="15" t="s">
        <v>12</v>
      </c>
      <c r="BJP4" s="15" t="s">
        <v>12</v>
      </c>
      <c r="BJQ4" s="15" t="s">
        <v>12</v>
      </c>
      <c r="BJR4" s="15" t="s">
        <v>12</v>
      </c>
      <c r="BJS4" s="15" t="s">
        <v>12</v>
      </c>
      <c r="BJT4" s="15" t="s">
        <v>12</v>
      </c>
      <c r="BJU4" s="15" t="s">
        <v>12</v>
      </c>
      <c r="BJV4" s="15" t="s">
        <v>12</v>
      </c>
      <c r="BJW4" s="15" t="s">
        <v>12</v>
      </c>
      <c r="BJX4" s="15" t="s">
        <v>12</v>
      </c>
      <c r="BJY4" s="15" t="s">
        <v>12</v>
      </c>
      <c r="BJZ4" s="15" t="s">
        <v>12</v>
      </c>
      <c r="BKA4" s="15" t="s">
        <v>12</v>
      </c>
      <c r="BKB4" s="15" t="s">
        <v>12</v>
      </c>
      <c r="BKC4" s="15" t="s">
        <v>12</v>
      </c>
      <c r="BKD4" s="15" t="s">
        <v>12</v>
      </c>
      <c r="BKE4" s="15" t="s">
        <v>12</v>
      </c>
      <c r="BKF4" s="15" t="s">
        <v>12</v>
      </c>
      <c r="BKG4" s="15" t="s">
        <v>12</v>
      </c>
      <c r="BKH4" s="15" t="s">
        <v>12</v>
      </c>
      <c r="BKI4" s="15" t="s">
        <v>12</v>
      </c>
      <c r="BKJ4" s="15" t="s">
        <v>12</v>
      </c>
      <c r="BKK4" s="15" t="s">
        <v>12</v>
      </c>
      <c r="BKL4" s="15" t="s">
        <v>12</v>
      </c>
      <c r="BKM4" s="15" t="s">
        <v>12</v>
      </c>
      <c r="BKN4" s="15" t="s">
        <v>12</v>
      </c>
      <c r="BKO4" s="15" t="s">
        <v>12</v>
      </c>
      <c r="BKP4" s="15" t="s">
        <v>12</v>
      </c>
      <c r="BKQ4" s="15" t="s">
        <v>12</v>
      </c>
      <c r="BKR4" s="15" t="s">
        <v>12</v>
      </c>
      <c r="BKS4" s="15" t="s">
        <v>12</v>
      </c>
      <c r="BKT4" s="15" t="s">
        <v>12</v>
      </c>
      <c r="BKU4" s="15" t="s">
        <v>12</v>
      </c>
      <c r="BKV4" s="15" t="s">
        <v>12</v>
      </c>
      <c r="BKW4" s="15" t="s">
        <v>12</v>
      </c>
      <c r="BKX4" s="15" t="s">
        <v>12</v>
      </c>
      <c r="BKY4" s="15" t="s">
        <v>12</v>
      </c>
      <c r="BKZ4" s="15" t="s">
        <v>12</v>
      </c>
      <c r="BLA4" s="15" t="s">
        <v>12</v>
      </c>
      <c r="BLB4" s="15" t="s">
        <v>12</v>
      </c>
      <c r="BLC4" s="15" t="s">
        <v>12</v>
      </c>
      <c r="BLD4" s="15" t="s">
        <v>12</v>
      </c>
      <c r="BLE4" s="15" t="s">
        <v>12</v>
      </c>
      <c r="BLF4" s="15" t="s">
        <v>12</v>
      </c>
      <c r="BLG4" s="15" t="s">
        <v>12</v>
      </c>
      <c r="BLH4" s="15" t="s">
        <v>12</v>
      </c>
      <c r="BLI4" s="15" t="s">
        <v>12</v>
      </c>
      <c r="BLJ4" s="15" t="s">
        <v>12</v>
      </c>
      <c r="BLK4" s="15" t="s">
        <v>12</v>
      </c>
      <c r="BLL4" s="15" t="s">
        <v>12</v>
      </c>
      <c r="BLM4" s="15" t="s">
        <v>12</v>
      </c>
      <c r="BLN4" s="15" t="s">
        <v>12</v>
      </c>
      <c r="BLO4" s="15" t="s">
        <v>12</v>
      </c>
      <c r="BLP4" s="15" t="s">
        <v>12</v>
      </c>
      <c r="BLQ4" s="15" t="s">
        <v>12</v>
      </c>
      <c r="BLR4" s="15" t="s">
        <v>12</v>
      </c>
      <c r="BLS4" s="15" t="s">
        <v>12</v>
      </c>
      <c r="BLT4" s="15" t="s">
        <v>12</v>
      </c>
      <c r="BLU4" s="15" t="s">
        <v>12</v>
      </c>
      <c r="BLV4" s="15" t="s">
        <v>12</v>
      </c>
      <c r="BLW4" s="15" t="s">
        <v>12</v>
      </c>
      <c r="BLX4" s="15" t="s">
        <v>12</v>
      </c>
      <c r="BLY4" s="15" t="s">
        <v>12</v>
      </c>
      <c r="BLZ4" s="15" t="s">
        <v>12</v>
      </c>
      <c r="BMA4" s="15" t="s">
        <v>12</v>
      </c>
      <c r="BMB4" s="15" t="s">
        <v>12</v>
      </c>
      <c r="BMC4" s="15" t="s">
        <v>12</v>
      </c>
      <c r="BMD4" s="15" t="s">
        <v>12</v>
      </c>
      <c r="BME4" s="15" t="s">
        <v>12</v>
      </c>
      <c r="BMF4" s="15" t="s">
        <v>12</v>
      </c>
      <c r="BMG4" s="15" t="s">
        <v>12</v>
      </c>
      <c r="BMH4" s="15" t="s">
        <v>12</v>
      </c>
      <c r="BMI4" s="15" t="s">
        <v>12</v>
      </c>
      <c r="BMJ4" s="15" t="s">
        <v>12</v>
      </c>
      <c r="BMK4" s="15" t="s">
        <v>12</v>
      </c>
      <c r="BML4" s="15" t="s">
        <v>12</v>
      </c>
      <c r="BMM4" s="15" t="s">
        <v>12</v>
      </c>
      <c r="BMN4" s="15" t="s">
        <v>12</v>
      </c>
      <c r="BMO4" s="15" t="s">
        <v>12</v>
      </c>
      <c r="BMP4" s="15" t="s">
        <v>12</v>
      </c>
      <c r="BMQ4" s="15" t="s">
        <v>12</v>
      </c>
      <c r="BMR4" s="15" t="s">
        <v>12</v>
      </c>
      <c r="BMS4" s="15" t="s">
        <v>12</v>
      </c>
      <c r="BMT4" s="15" t="s">
        <v>12</v>
      </c>
      <c r="BMU4" s="15" t="s">
        <v>12</v>
      </c>
      <c r="BMV4" s="15" t="s">
        <v>12</v>
      </c>
      <c r="BMW4" s="15" t="s">
        <v>12</v>
      </c>
      <c r="BMX4" s="15" t="s">
        <v>12</v>
      </c>
      <c r="BMY4" s="15" t="s">
        <v>12</v>
      </c>
      <c r="BMZ4" s="15" t="s">
        <v>12</v>
      </c>
      <c r="BNA4" s="15" t="s">
        <v>12</v>
      </c>
      <c r="BNB4" s="15" t="s">
        <v>12</v>
      </c>
      <c r="BNC4" s="15" t="s">
        <v>12</v>
      </c>
      <c r="BND4" s="15" t="s">
        <v>12</v>
      </c>
      <c r="BNE4" s="15" t="s">
        <v>12</v>
      </c>
      <c r="BNF4" s="15" t="s">
        <v>12</v>
      </c>
      <c r="BNG4" s="15" t="s">
        <v>12</v>
      </c>
      <c r="BNH4" s="15" t="s">
        <v>12</v>
      </c>
      <c r="BNI4" s="15" t="s">
        <v>12</v>
      </c>
      <c r="BNJ4" s="15" t="s">
        <v>12</v>
      </c>
      <c r="BNK4" s="15" t="s">
        <v>12</v>
      </c>
      <c r="BNL4" s="15" t="s">
        <v>12</v>
      </c>
      <c r="BNM4" s="15" t="s">
        <v>12</v>
      </c>
      <c r="BNN4" s="15" t="s">
        <v>12</v>
      </c>
      <c r="BNO4" s="15" t="s">
        <v>12</v>
      </c>
      <c r="BNP4" s="15" t="s">
        <v>12</v>
      </c>
      <c r="BNQ4" s="15" t="s">
        <v>12</v>
      </c>
      <c r="BNR4" s="15" t="s">
        <v>12</v>
      </c>
      <c r="BNS4" s="15" t="s">
        <v>12</v>
      </c>
      <c r="BNT4" s="15" t="s">
        <v>12</v>
      </c>
      <c r="BNU4" s="15" t="s">
        <v>12</v>
      </c>
      <c r="BNV4" s="15" t="s">
        <v>12</v>
      </c>
      <c r="BNW4" s="15" t="s">
        <v>12</v>
      </c>
      <c r="BNX4" s="15" t="s">
        <v>12</v>
      </c>
      <c r="BNY4" s="15" t="s">
        <v>12</v>
      </c>
      <c r="BNZ4" s="15" t="s">
        <v>12</v>
      </c>
      <c r="BOA4" s="15" t="s">
        <v>12</v>
      </c>
      <c r="BOB4" s="15" t="s">
        <v>12</v>
      </c>
      <c r="BOC4" s="15" t="s">
        <v>12</v>
      </c>
      <c r="BOD4" s="15" t="s">
        <v>12</v>
      </c>
      <c r="BOE4" s="15" t="s">
        <v>12</v>
      </c>
      <c r="BOF4" s="15" t="s">
        <v>12</v>
      </c>
      <c r="BOG4" s="15" t="s">
        <v>12</v>
      </c>
      <c r="BOH4" s="15" t="s">
        <v>12</v>
      </c>
      <c r="BOI4" s="15" t="s">
        <v>12</v>
      </c>
      <c r="BOJ4" s="15" t="s">
        <v>12</v>
      </c>
      <c r="BOK4" s="15" t="s">
        <v>12</v>
      </c>
      <c r="BOL4" s="15" t="s">
        <v>12</v>
      </c>
      <c r="BOM4" s="15" t="s">
        <v>12</v>
      </c>
      <c r="BON4" s="15" t="s">
        <v>12</v>
      </c>
      <c r="BOO4" s="15" t="s">
        <v>12</v>
      </c>
      <c r="BOP4" s="15" t="s">
        <v>12</v>
      </c>
      <c r="BOQ4" s="15" t="s">
        <v>12</v>
      </c>
      <c r="BOR4" s="15" t="s">
        <v>12</v>
      </c>
      <c r="BOS4" s="15" t="s">
        <v>12</v>
      </c>
      <c r="BOT4" s="15" t="s">
        <v>12</v>
      </c>
      <c r="BOU4" s="15" t="s">
        <v>12</v>
      </c>
      <c r="BOV4" s="15" t="s">
        <v>12</v>
      </c>
      <c r="BOW4" s="15" t="s">
        <v>12</v>
      </c>
      <c r="BOX4" s="15" t="s">
        <v>12</v>
      </c>
      <c r="BOY4" s="15" t="s">
        <v>12</v>
      </c>
      <c r="BOZ4" s="15" t="s">
        <v>12</v>
      </c>
      <c r="BPA4" s="15" t="s">
        <v>12</v>
      </c>
      <c r="BPB4" s="15" t="s">
        <v>12</v>
      </c>
      <c r="BPC4" s="15" t="s">
        <v>12</v>
      </c>
      <c r="BPD4" s="15" t="s">
        <v>12</v>
      </c>
      <c r="BPE4" s="15" t="s">
        <v>12</v>
      </c>
      <c r="BPF4" s="15" t="s">
        <v>12</v>
      </c>
      <c r="BPG4" s="15" t="s">
        <v>12</v>
      </c>
      <c r="BPH4" s="15" t="s">
        <v>12</v>
      </c>
      <c r="BPI4" s="15" t="s">
        <v>12</v>
      </c>
      <c r="BPJ4" s="15" t="s">
        <v>12</v>
      </c>
      <c r="BPK4" s="15" t="s">
        <v>12</v>
      </c>
      <c r="BPL4" s="15" t="s">
        <v>12</v>
      </c>
      <c r="BPM4" s="15" t="s">
        <v>12</v>
      </c>
      <c r="BPN4" s="15" t="s">
        <v>12</v>
      </c>
      <c r="BPO4" s="15" t="s">
        <v>12</v>
      </c>
      <c r="BPP4" s="15" t="s">
        <v>12</v>
      </c>
      <c r="BPQ4" s="15" t="s">
        <v>12</v>
      </c>
      <c r="BPR4" s="15" t="s">
        <v>12</v>
      </c>
      <c r="BPS4" s="15" t="s">
        <v>12</v>
      </c>
      <c r="BPT4" s="15" t="s">
        <v>12</v>
      </c>
      <c r="BPU4" s="15" t="s">
        <v>12</v>
      </c>
      <c r="BPV4" s="15" t="s">
        <v>12</v>
      </c>
      <c r="BPW4" s="15" t="s">
        <v>12</v>
      </c>
      <c r="BPX4" s="15" t="s">
        <v>12</v>
      </c>
      <c r="BPY4" s="15" t="s">
        <v>12</v>
      </c>
      <c r="BPZ4" s="15" t="s">
        <v>12</v>
      </c>
      <c r="BQA4" s="15" t="s">
        <v>12</v>
      </c>
      <c r="BQB4" s="15" t="s">
        <v>12</v>
      </c>
      <c r="BQC4" s="15" t="s">
        <v>12</v>
      </c>
      <c r="BQD4" s="15" t="s">
        <v>12</v>
      </c>
      <c r="BQE4" s="15" t="s">
        <v>12</v>
      </c>
      <c r="BQF4" s="15" t="s">
        <v>12</v>
      </c>
      <c r="BQG4" s="15" t="s">
        <v>12</v>
      </c>
      <c r="BQH4" s="15" t="s">
        <v>12</v>
      </c>
      <c r="BQI4" s="15" t="s">
        <v>12</v>
      </c>
      <c r="BQJ4" s="15" t="s">
        <v>12</v>
      </c>
      <c r="BQK4" s="15" t="s">
        <v>12</v>
      </c>
      <c r="BQL4" s="15" t="s">
        <v>12</v>
      </c>
      <c r="BQM4" s="15" t="s">
        <v>12</v>
      </c>
      <c r="BQN4" s="15" t="s">
        <v>12</v>
      </c>
      <c r="BQO4" s="15" t="s">
        <v>12</v>
      </c>
      <c r="BQP4" s="15" t="s">
        <v>12</v>
      </c>
      <c r="BQQ4" s="15" t="s">
        <v>12</v>
      </c>
      <c r="BQR4" s="15" t="s">
        <v>12</v>
      </c>
      <c r="BQS4" s="15" t="s">
        <v>12</v>
      </c>
      <c r="BQT4" s="15" t="s">
        <v>12</v>
      </c>
      <c r="BQU4" s="15" t="s">
        <v>12</v>
      </c>
      <c r="BQV4" s="15" t="s">
        <v>12</v>
      </c>
      <c r="BQW4" s="15" t="s">
        <v>12</v>
      </c>
      <c r="BQX4" s="15" t="s">
        <v>12</v>
      </c>
      <c r="BQY4" s="15" t="s">
        <v>12</v>
      </c>
      <c r="BQZ4" s="15" t="s">
        <v>12</v>
      </c>
      <c r="BRA4" s="15" t="s">
        <v>12</v>
      </c>
      <c r="BRB4" s="15" t="s">
        <v>12</v>
      </c>
      <c r="BRC4" s="15" t="s">
        <v>12</v>
      </c>
      <c r="BRD4" s="15" t="s">
        <v>12</v>
      </c>
      <c r="BRE4" s="15" t="s">
        <v>12</v>
      </c>
      <c r="BRF4" s="15" t="s">
        <v>12</v>
      </c>
      <c r="BRG4" s="15" t="s">
        <v>12</v>
      </c>
      <c r="BRH4" s="15" t="s">
        <v>12</v>
      </c>
      <c r="BRI4" s="15" t="s">
        <v>12</v>
      </c>
      <c r="BRJ4" s="15" t="s">
        <v>12</v>
      </c>
      <c r="BRK4" s="15" t="s">
        <v>12</v>
      </c>
      <c r="BRL4" s="15" t="s">
        <v>12</v>
      </c>
      <c r="BRM4" s="15" t="s">
        <v>12</v>
      </c>
      <c r="BRN4" s="15" t="s">
        <v>12</v>
      </c>
      <c r="BRO4" s="15" t="s">
        <v>12</v>
      </c>
      <c r="BRP4" s="15" t="s">
        <v>12</v>
      </c>
      <c r="BRQ4" s="15" t="s">
        <v>12</v>
      </c>
      <c r="BRR4" s="15" t="s">
        <v>12</v>
      </c>
      <c r="BRS4" s="15" t="s">
        <v>12</v>
      </c>
      <c r="BRT4" s="15" t="s">
        <v>12</v>
      </c>
      <c r="BRU4" s="15" t="s">
        <v>12</v>
      </c>
      <c r="BRV4" s="15" t="s">
        <v>12</v>
      </c>
      <c r="BRW4" s="15" t="s">
        <v>12</v>
      </c>
      <c r="BRX4" s="15" t="s">
        <v>12</v>
      </c>
      <c r="BRY4" s="15" t="s">
        <v>12</v>
      </c>
      <c r="BRZ4" s="15" t="s">
        <v>12</v>
      </c>
      <c r="BSA4" s="15" t="s">
        <v>12</v>
      </c>
      <c r="BSB4" s="15" t="s">
        <v>12</v>
      </c>
      <c r="BSC4" s="15" t="s">
        <v>12</v>
      </c>
      <c r="BSD4" s="15" t="s">
        <v>12</v>
      </c>
      <c r="BSE4" s="15" t="s">
        <v>12</v>
      </c>
      <c r="BSF4" s="15" t="s">
        <v>12</v>
      </c>
      <c r="BSG4" s="15" t="s">
        <v>12</v>
      </c>
      <c r="BSH4" s="15" t="s">
        <v>12</v>
      </c>
      <c r="BSI4" s="15" t="s">
        <v>12</v>
      </c>
      <c r="BSJ4" s="15" t="s">
        <v>12</v>
      </c>
      <c r="BSK4" s="15" t="s">
        <v>12</v>
      </c>
      <c r="BSL4" s="15" t="s">
        <v>12</v>
      </c>
      <c r="BSM4" s="15" t="s">
        <v>12</v>
      </c>
      <c r="BSN4" s="15" t="s">
        <v>12</v>
      </c>
      <c r="BSO4" s="15" t="s">
        <v>12</v>
      </c>
      <c r="BSP4" s="15" t="s">
        <v>12</v>
      </c>
      <c r="BSQ4" s="15" t="s">
        <v>12</v>
      </c>
      <c r="BSR4" s="15" t="s">
        <v>12</v>
      </c>
      <c r="BSS4" s="15" t="s">
        <v>12</v>
      </c>
      <c r="BST4" s="15" t="s">
        <v>12</v>
      </c>
      <c r="BSU4" s="15" t="s">
        <v>12</v>
      </c>
      <c r="BSV4" s="15" t="s">
        <v>12</v>
      </c>
      <c r="BSW4" s="15" t="s">
        <v>12</v>
      </c>
      <c r="BSX4" s="15" t="s">
        <v>12</v>
      </c>
      <c r="BSY4" s="15" t="s">
        <v>12</v>
      </c>
      <c r="BSZ4" s="15" t="s">
        <v>12</v>
      </c>
      <c r="BTA4" s="15" t="s">
        <v>12</v>
      </c>
      <c r="BTB4" s="15" t="s">
        <v>12</v>
      </c>
      <c r="BTC4" s="15" t="s">
        <v>12</v>
      </c>
      <c r="BTD4" s="15" t="s">
        <v>12</v>
      </c>
      <c r="BTE4" s="15" t="s">
        <v>12</v>
      </c>
      <c r="BTF4" s="15" t="s">
        <v>12</v>
      </c>
      <c r="BTG4" s="15" t="s">
        <v>12</v>
      </c>
      <c r="BTH4" s="15" t="s">
        <v>12</v>
      </c>
      <c r="BTI4" s="15" t="s">
        <v>12</v>
      </c>
      <c r="BTJ4" s="15" t="s">
        <v>12</v>
      </c>
      <c r="BTK4" s="15" t="s">
        <v>12</v>
      </c>
      <c r="BTL4" s="15" t="s">
        <v>12</v>
      </c>
      <c r="BTM4" s="15" t="s">
        <v>12</v>
      </c>
      <c r="BTN4" s="15" t="s">
        <v>12</v>
      </c>
      <c r="BTO4" s="15" t="s">
        <v>12</v>
      </c>
      <c r="BTP4" s="15" t="s">
        <v>12</v>
      </c>
      <c r="BTQ4" s="15" t="s">
        <v>12</v>
      </c>
      <c r="BTR4" s="15" t="s">
        <v>12</v>
      </c>
      <c r="BTS4" s="15" t="s">
        <v>12</v>
      </c>
      <c r="BTT4" s="15" t="s">
        <v>12</v>
      </c>
      <c r="BTU4" s="15" t="s">
        <v>12</v>
      </c>
      <c r="BTV4" s="15" t="s">
        <v>12</v>
      </c>
      <c r="BTW4" s="15" t="s">
        <v>12</v>
      </c>
      <c r="BTX4" s="15" t="s">
        <v>12</v>
      </c>
      <c r="BTY4" s="15" t="s">
        <v>12</v>
      </c>
      <c r="BTZ4" s="15" t="s">
        <v>12</v>
      </c>
      <c r="BUA4" s="15" t="s">
        <v>12</v>
      </c>
      <c r="BUB4" s="15" t="s">
        <v>12</v>
      </c>
      <c r="BUC4" s="15" t="s">
        <v>12</v>
      </c>
      <c r="BUD4" s="15" t="s">
        <v>12</v>
      </c>
      <c r="BUE4" s="15" t="s">
        <v>12</v>
      </c>
      <c r="BUF4" s="15" t="s">
        <v>12</v>
      </c>
      <c r="BUG4" s="15" t="s">
        <v>12</v>
      </c>
      <c r="BUH4" s="15" t="s">
        <v>12</v>
      </c>
      <c r="BUI4" s="15" t="s">
        <v>12</v>
      </c>
      <c r="BUJ4" s="15" t="s">
        <v>12</v>
      </c>
      <c r="BUK4" s="15" t="s">
        <v>12</v>
      </c>
      <c r="BUL4" s="15" t="s">
        <v>12</v>
      </c>
      <c r="BUM4" s="15" t="s">
        <v>12</v>
      </c>
      <c r="BUN4" s="15" t="s">
        <v>12</v>
      </c>
      <c r="BUO4" s="15" t="s">
        <v>12</v>
      </c>
      <c r="BUP4" s="15" t="s">
        <v>12</v>
      </c>
      <c r="BUQ4" s="15" t="s">
        <v>12</v>
      </c>
      <c r="BUR4" s="15" t="s">
        <v>12</v>
      </c>
      <c r="BUS4" s="15" t="s">
        <v>12</v>
      </c>
      <c r="BUT4" s="15" t="s">
        <v>12</v>
      </c>
      <c r="BUU4" s="15" t="s">
        <v>12</v>
      </c>
      <c r="BUV4" s="15" t="s">
        <v>12</v>
      </c>
      <c r="BUW4" s="15" t="s">
        <v>12</v>
      </c>
      <c r="BUX4" s="15" t="s">
        <v>12</v>
      </c>
      <c r="BUY4" s="15" t="s">
        <v>12</v>
      </c>
      <c r="BUZ4" s="15" t="s">
        <v>12</v>
      </c>
      <c r="BVA4" s="15" t="s">
        <v>12</v>
      </c>
      <c r="BVB4" s="15" t="s">
        <v>12</v>
      </c>
      <c r="BVC4" s="15" t="s">
        <v>12</v>
      </c>
      <c r="BVD4" s="15" t="s">
        <v>12</v>
      </c>
      <c r="BVE4" s="15" t="s">
        <v>12</v>
      </c>
      <c r="BVF4" s="15" t="s">
        <v>12</v>
      </c>
      <c r="BVG4" s="15" t="s">
        <v>12</v>
      </c>
      <c r="BVH4" s="15" t="s">
        <v>12</v>
      </c>
      <c r="BVI4" s="15" t="s">
        <v>12</v>
      </c>
      <c r="BVJ4" s="15" t="s">
        <v>12</v>
      </c>
      <c r="BVK4" s="15" t="s">
        <v>12</v>
      </c>
      <c r="BVL4" s="15" t="s">
        <v>12</v>
      </c>
      <c r="BVM4" s="15" t="s">
        <v>12</v>
      </c>
      <c r="BVN4" s="15" t="s">
        <v>12</v>
      </c>
      <c r="BVO4" s="15" t="s">
        <v>12</v>
      </c>
      <c r="BVP4" s="15" t="s">
        <v>12</v>
      </c>
      <c r="BVQ4" s="15" t="s">
        <v>12</v>
      </c>
      <c r="BVR4" s="15" t="s">
        <v>12</v>
      </c>
      <c r="BVS4" s="15" t="s">
        <v>12</v>
      </c>
      <c r="BVT4" s="15" t="s">
        <v>12</v>
      </c>
      <c r="BVU4" s="15" t="s">
        <v>12</v>
      </c>
      <c r="BVV4" s="15" t="s">
        <v>12</v>
      </c>
      <c r="BVW4" s="15" t="s">
        <v>12</v>
      </c>
      <c r="BVX4" s="15" t="s">
        <v>12</v>
      </c>
      <c r="BVY4" s="15" t="s">
        <v>12</v>
      </c>
      <c r="BVZ4" s="15" t="s">
        <v>12</v>
      </c>
      <c r="BWA4" s="15" t="s">
        <v>12</v>
      </c>
      <c r="BWB4" s="15" t="s">
        <v>12</v>
      </c>
      <c r="BWC4" s="15" t="s">
        <v>12</v>
      </c>
      <c r="BWD4" s="15" t="s">
        <v>12</v>
      </c>
      <c r="BWE4" s="15" t="s">
        <v>12</v>
      </c>
      <c r="BWF4" s="15" t="s">
        <v>12</v>
      </c>
      <c r="BWG4" s="15" t="s">
        <v>12</v>
      </c>
      <c r="BWH4" s="15" t="s">
        <v>12</v>
      </c>
      <c r="BWI4" s="15" t="s">
        <v>12</v>
      </c>
      <c r="BWJ4" s="15" t="s">
        <v>12</v>
      </c>
      <c r="BWK4" s="15" t="s">
        <v>12</v>
      </c>
      <c r="BWL4" s="15" t="s">
        <v>12</v>
      </c>
      <c r="BWM4" s="15" t="s">
        <v>12</v>
      </c>
      <c r="BWN4" s="15" t="s">
        <v>12</v>
      </c>
      <c r="BWO4" s="15" t="s">
        <v>12</v>
      </c>
      <c r="BWP4" s="15" t="s">
        <v>12</v>
      </c>
      <c r="BWQ4" s="15" t="s">
        <v>12</v>
      </c>
      <c r="BWR4" s="15" t="s">
        <v>12</v>
      </c>
      <c r="BWS4" s="15" t="s">
        <v>12</v>
      </c>
      <c r="BWT4" s="15" t="s">
        <v>12</v>
      </c>
      <c r="BWU4" s="15" t="s">
        <v>12</v>
      </c>
      <c r="BWV4" s="15" t="s">
        <v>12</v>
      </c>
      <c r="BWW4" s="15" t="s">
        <v>12</v>
      </c>
      <c r="BWX4" s="15" t="s">
        <v>12</v>
      </c>
      <c r="BWY4" s="15" t="s">
        <v>12</v>
      </c>
      <c r="BWZ4" s="15" t="s">
        <v>12</v>
      </c>
      <c r="BXA4" s="15" t="s">
        <v>12</v>
      </c>
      <c r="BXB4" s="15" t="s">
        <v>12</v>
      </c>
      <c r="BXC4" s="15" t="s">
        <v>12</v>
      </c>
      <c r="BXD4" s="15" t="s">
        <v>12</v>
      </c>
      <c r="BXE4" s="15" t="s">
        <v>12</v>
      </c>
      <c r="BXF4" s="15" t="s">
        <v>12</v>
      </c>
      <c r="BXG4" s="15" t="s">
        <v>12</v>
      </c>
      <c r="BXH4" s="15" t="s">
        <v>12</v>
      </c>
      <c r="BXI4" s="15" t="s">
        <v>12</v>
      </c>
      <c r="BXJ4" s="15" t="s">
        <v>12</v>
      </c>
      <c r="BXK4" s="15" t="s">
        <v>12</v>
      </c>
      <c r="BXL4" s="15" t="s">
        <v>12</v>
      </c>
      <c r="BXM4" s="15" t="s">
        <v>12</v>
      </c>
      <c r="BXN4" s="15" t="s">
        <v>12</v>
      </c>
      <c r="BXO4" s="15" t="s">
        <v>12</v>
      </c>
      <c r="BXP4" s="15" t="s">
        <v>12</v>
      </c>
      <c r="BXQ4" s="15" t="s">
        <v>12</v>
      </c>
      <c r="BXR4" s="15" t="s">
        <v>12</v>
      </c>
      <c r="BXS4" s="15" t="s">
        <v>12</v>
      </c>
      <c r="BXT4" s="15" t="s">
        <v>12</v>
      </c>
      <c r="BXU4" s="15" t="s">
        <v>12</v>
      </c>
      <c r="BXV4" s="15" t="s">
        <v>12</v>
      </c>
      <c r="BXW4" s="15" t="s">
        <v>12</v>
      </c>
      <c r="BXX4" s="15" t="s">
        <v>12</v>
      </c>
      <c r="BXY4" s="15" t="s">
        <v>12</v>
      </c>
      <c r="BXZ4" s="15" t="s">
        <v>12</v>
      </c>
      <c r="BYA4" s="15" t="s">
        <v>12</v>
      </c>
      <c r="BYB4" s="15" t="s">
        <v>12</v>
      </c>
      <c r="BYC4" s="15" t="s">
        <v>12</v>
      </c>
      <c r="BYD4" s="15" t="s">
        <v>12</v>
      </c>
      <c r="BYE4" s="15" t="s">
        <v>12</v>
      </c>
      <c r="BYF4" s="15" t="s">
        <v>12</v>
      </c>
      <c r="BYG4" s="15" t="s">
        <v>12</v>
      </c>
      <c r="BYH4" s="15" t="s">
        <v>12</v>
      </c>
      <c r="BYI4" s="15" t="s">
        <v>12</v>
      </c>
      <c r="BYJ4" s="15" t="s">
        <v>12</v>
      </c>
      <c r="BYK4" s="15" t="s">
        <v>12</v>
      </c>
      <c r="BYL4" s="15" t="s">
        <v>12</v>
      </c>
      <c r="BYM4" s="15" t="s">
        <v>12</v>
      </c>
      <c r="BYN4" s="15" t="s">
        <v>12</v>
      </c>
      <c r="BYO4" s="15" t="s">
        <v>12</v>
      </c>
      <c r="BYP4" s="15" t="s">
        <v>12</v>
      </c>
      <c r="BYQ4" s="15" t="s">
        <v>12</v>
      </c>
      <c r="BYR4" s="15" t="s">
        <v>12</v>
      </c>
      <c r="BYS4" s="15" t="s">
        <v>12</v>
      </c>
      <c r="BYT4" s="15" t="s">
        <v>12</v>
      </c>
      <c r="BYU4" s="15" t="s">
        <v>12</v>
      </c>
      <c r="BYV4" s="15" t="s">
        <v>12</v>
      </c>
      <c r="BYW4" s="15" t="s">
        <v>12</v>
      </c>
      <c r="BYX4" s="15" t="s">
        <v>12</v>
      </c>
      <c r="BYY4" s="15" t="s">
        <v>12</v>
      </c>
      <c r="BYZ4" s="15" t="s">
        <v>12</v>
      </c>
      <c r="BZA4" s="15" t="s">
        <v>12</v>
      </c>
      <c r="BZB4" s="15" t="s">
        <v>12</v>
      </c>
      <c r="BZC4" s="15" t="s">
        <v>12</v>
      </c>
      <c r="BZD4" s="15" t="s">
        <v>12</v>
      </c>
      <c r="BZE4" s="15" t="s">
        <v>12</v>
      </c>
      <c r="BZF4" s="15" t="s">
        <v>12</v>
      </c>
      <c r="BZG4" s="15" t="s">
        <v>12</v>
      </c>
      <c r="BZH4" s="15" t="s">
        <v>12</v>
      </c>
      <c r="BZI4" s="15" t="s">
        <v>12</v>
      </c>
      <c r="BZJ4" s="15" t="s">
        <v>12</v>
      </c>
      <c r="BZK4" s="15" t="s">
        <v>12</v>
      </c>
      <c r="BZL4" s="15" t="s">
        <v>12</v>
      </c>
      <c r="BZM4" s="15" t="s">
        <v>12</v>
      </c>
      <c r="BZN4" s="15" t="s">
        <v>12</v>
      </c>
      <c r="BZO4" s="15" t="s">
        <v>12</v>
      </c>
      <c r="BZP4" s="15" t="s">
        <v>12</v>
      </c>
      <c r="BZQ4" s="15" t="s">
        <v>12</v>
      </c>
      <c r="BZR4" s="15" t="s">
        <v>12</v>
      </c>
      <c r="BZS4" s="15" t="s">
        <v>12</v>
      </c>
      <c r="BZT4" s="15" t="s">
        <v>12</v>
      </c>
      <c r="BZU4" s="15" t="s">
        <v>12</v>
      </c>
      <c r="BZV4" s="15" t="s">
        <v>12</v>
      </c>
      <c r="BZW4" s="15" t="s">
        <v>12</v>
      </c>
      <c r="BZX4" s="15" t="s">
        <v>12</v>
      </c>
      <c r="BZY4" s="15" t="s">
        <v>12</v>
      </c>
      <c r="BZZ4" s="15" t="s">
        <v>12</v>
      </c>
      <c r="CAA4" s="15" t="s">
        <v>12</v>
      </c>
      <c r="CAB4" s="15" t="s">
        <v>12</v>
      </c>
      <c r="CAC4" s="15" t="s">
        <v>12</v>
      </c>
      <c r="CAD4" s="15" t="s">
        <v>12</v>
      </c>
      <c r="CAE4" s="15" t="s">
        <v>12</v>
      </c>
      <c r="CAF4" s="15" t="s">
        <v>12</v>
      </c>
      <c r="CAG4" s="15" t="s">
        <v>12</v>
      </c>
      <c r="CAH4" s="15" t="s">
        <v>12</v>
      </c>
      <c r="CAI4" s="15" t="s">
        <v>12</v>
      </c>
      <c r="CAJ4" s="15" t="s">
        <v>12</v>
      </c>
      <c r="CAK4" s="15" t="s">
        <v>12</v>
      </c>
      <c r="CAL4" s="15" t="s">
        <v>12</v>
      </c>
      <c r="CAM4" s="15" t="s">
        <v>12</v>
      </c>
      <c r="CAN4" s="15" t="s">
        <v>12</v>
      </c>
      <c r="CAO4" s="15" t="s">
        <v>12</v>
      </c>
      <c r="CAP4" s="15" t="s">
        <v>12</v>
      </c>
      <c r="CAQ4" s="15" t="s">
        <v>12</v>
      </c>
      <c r="CAR4" s="15" t="s">
        <v>12</v>
      </c>
      <c r="CAS4" s="15" t="s">
        <v>12</v>
      </c>
      <c r="CAT4" s="15" t="s">
        <v>12</v>
      </c>
      <c r="CAU4" s="15" t="s">
        <v>12</v>
      </c>
      <c r="CAV4" s="15" t="s">
        <v>12</v>
      </c>
      <c r="CAW4" s="15" t="s">
        <v>12</v>
      </c>
      <c r="CAX4" s="15" t="s">
        <v>12</v>
      </c>
      <c r="CAY4" s="15" t="s">
        <v>12</v>
      </c>
      <c r="CAZ4" s="15" t="s">
        <v>12</v>
      </c>
      <c r="CBA4" s="15" t="s">
        <v>12</v>
      </c>
      <c r="CBB4" s="15" t="s">
        <v>12</v>
      </c>
      <c r="CBC4" s="15" t="s">
        <v>12</v>
      </c>
      <c r="CBD4" s="15" t="s">
        <v>12</v>
      </c>
      <c r="CBE4" s="15" t="s">
        <v>12</v>
      </c>
      <c r="CBF4" s="15" t="s">
        <v>12</v>
      </c>
      <c r="CBG4" s="15" t="s">
        <v>12</v>
      </c>
      <c r="CBH4" s="15" t="s">
        <v>12</v>
      </c>
      <c r="CBI4" s="15" t="s">
        <v>12</v>
      </c>
      <c r="CBJ4" s="15" t="s">
        <v>12</v>
      </c>
      <c r="CBK4" s="15" t="s">
        <v>12</v>
      </c>
      <c r="CBL4" s="15" t="s">
        <v>12</v>
      </c>
      <c r="CBM4" s="15" t="s">
        <v>12</v>
      </c>
      <c r="CBN4" s="15" t="s">
        <v>12</v>
      </c>
      <c r="CBO4" s="15" t="s">
        <v>12</v>
      </c>
      <c r="CBP4" s="15" t="s">
        <v>12</v>
      </c>
      <c r="CBQ4" s="15" t="s">
        <v>12</v>
      </c>
      <c r="CBR4" s="15" t="s">
        <v>12</v>
      </c>
      <c r="CBS4" s="15" t="s">
        <v>12</v>
      </c>
      <c r="CBT4" s="15" t="s">
        <v>12</v>
      </c>
      <c r="CBU4" s="15" t="s">
        <v>12</v>
      </c>
      <c r="CBV4" s="15" t="s">
        <v>12</v>
      </c>
      <c r="CBW4" s="15" t="s">
        <v>12</v>
      </c>
      <c r="CBX4" s="15" t="s">
        <v>12</v>
      </c>
      <c r="CBY4" s="15" t="s">
        <v>12</v>
      </c>
      <c r="CBZ4" s="15" t="s">
        <v>12</v>
      </c>
      <c r="CCA4" s="15" t="s">
        <v>12</v>
      </c>
      <c r="CCB4" s="15" t="s">
        <v>12</v>
      </c>
      <c r="CCC4" s="15" t="s">
        <v>12</v>
      </c>
      <c r="CCD4" s="15" t="s">
        <v>12</v>
      </c>
      <c r="CCE4" s="15" t="s">
        <v>12</v>
      </c>
      <c r="CCF4" s="15" t="s">
        <v>12</v>
      </c>
      <c r="CCG4" s="15" t="s">
        <v>12</v>
      </c>
      <c r="CCH4" s="15" t="s">
        <v>12</v>
      </c>
      <c r="CCI4" s="15" t="s">
        <v>12</v>
      </c>
      <c r="CCJ4" s="15" t="s">
        <v>12</v>
      </c>
      <c r="CCK4" s="15" t="s">
        <v>12</v>
      </c>
      <c r="CCL4" s="15" t="s">
        <v>12</v>
      </c>
      <c r="CCM4" s="15" t="s">
        <v>12</v>
      </c>
      <c r="CCN4" s="15" t="s">
        <v>12</v>
      </c>
      <c r="CCO4" s="15" t="s">
        <v>12</v>
      </c>
      <c r="CCP4" s="15" t="s">
        <v>12</v>
      </c>
      <c r="CCQ4" s="15" t="s">
        <v>12</v>
      </c>
      <c r="CCR4" s="15" t="s">
        <v>12</v>
      </c>
      <c r="CCS4" s="15" t="s">
        <v>12</v>
      </c>
      <c r="CCT4" s="15" t="s">
        <v>12</v>
      </c>
      <c r="CCU4" s="15" t="s">
        <v>12</v>
      </c>
      <c r="CCV4" s="15" t="s">
        <v>12</v>
      </c>
      <c r="CCW4" s="15" t="s">
        <v>12</v>
      </c>
      <c r="CCX4" s="15" t="s">
        <v>12</v>
      </c>
      <c r="CCY4" s="15" t="s">
        <v>12</v>
      </c>
      <c r="CCZ4" s="15" t="s">
        <v>12</v>
      </c>
      <c r="CDA4" s="15" t="s">
        <v>12</v>
      </c>
      <c r="CDB4" s="15" t="s">
        <v>12</v>
      </c>
      <c r="CDC4" s="15" t="s">
        <v>12</v>
      </c>
      <c r="CDD4" s="15" t="s">
        <v>12</v>
      </c>
      <c r="CDE4" s="15" t="s">
        <v>12</v>
      </c>
      <c r="CDF4" s="15" t="s">
        <v>12</v>
      </c>
      <c r="CDG4" s="15" t="s">
        <v>12</v>
      </c>
      <c r="CDH4" s="15" t="s">
        <v>12</v>
      </c>
      <c r="CDI4" s="15" t="s">
        <v>12</v>
      </c>
      <c r="CDJ4" s="15" t="s">
        <v>12</v>
      </c>
      <c r="CDK4" s="15" t="s">
        <v>12</v>
      </c>
      <c r="CDL4" s="15" t="s">
        <v>12</v>
      </c>
      <c r="CDM4" s="15" t="s">
        <v>12</v>
      </c>
      <c r="CDN4" s="15" t="s">
        <v>12</v>
      </c>
      <c r="CDO4" s="15" t="s">
        <v>12</v>
      </c>
      <c r="CDP4" s="15" t="s">
        <v>12</v>
      </c>
      <c r="CDQ4" s="15" t="s">
        <v>12</v>
      </c>
      <c r="CDR4" s="15" t="s">
        <v>12</v>
      </c>
      <c r="CDS4" s="15" t="s">
        <v>12</v>
      </c>
      <c r="CDT4" s="15" t="s">
        <v>12</v>
      </c>
      <c r="CDU4" s="15" t="s">
        <v>12</v>
      </c>
      <c r="CDV4" s="15" t="s">
        <v>12</v>
      </c>
      <c r="CDW4" s="15" t="s">
        <v>12</v>
      </c>
      <c r="CDX4" s="15" t="s">
        <v>12</v>
      </c>
      <c r="CDY4" s="15" t="s">
        <v>12</v>
      </c>
      <c r="CDZ4" s="15" t="s">
        <v>12</v>
      </c>
      <c r="CEA4" s="15" t="s">
        <v>12</v>
      </c>
      <c r="CEB4" s="15" t="s">
        <v>12</v>
      </c>
      <c r="CEC4" s="15" t="s">
        <v>12</v>
      </c>
      <c r="CED4" s="15" t="s">
        <v>12</v>
      </c>
      <c r="CEE4" s="15" t="s">
        <v>12</v>
      </c>
      <c r="CEF4" s="15" t="s">
        <v>12</v>
      </c>
      <c r="CEG4" s="15" t="s">
        <v>12</v>
      </c>
      <c r="CEH4" s="15" t="s">
        <v>12</v>
      </c>
      <c r="CEI4" s="15" t="s">
        <v>12</v>
      </c>
      <c r="CEJ4" s="15" t="s">
        <v>12</v>
      </c>
      <c r="CEK4" s="15" t="s">
        <v>12</v>
      </c>
      <c r="CEL4" s="15" t="s">
        <v>12</v>
      </c>
      <c r="CEM4" s="15" t="s">
        <v>12</v>
      </c>
      <c r="CEN4" s="15" t="s">
        <v>12</v>
      </c>
      <c r="CEO4" s="15" t="s">
        <v>12</v>
      </c>
      <c r="CEP4" s="15" t="s">
        <v>12</v>
      </c>
      <c r="CEQ4" s="15" t="s">
        <v>12</v>
      </c>
      <c r="CER4" s="15" t="s">
        <v>12</v>
      </c>
      <c r="CES4" s="15" t="s">
        <v>12</v>
      </c>
      <c r="CET4" s="15" t="s">
        <v>12</v>
      </c>
      <c r="CEU4" s="15" t="s">
        <v>12</v>
      </c>
      <c r="CEV4" s="15" t="s">
        <v>12</v>
      </c>
      <c r="CEW4" s="15" t="s">
        <v>12</v>
      </c>
      <c r="CEX4" s="15" t="s">
        <v>12</v>
      </c>
      <c r="CEY4" s="15" t="s">
        <v>12</v>
      </c>
      <c r="CEZ4" s="15" t="s">
        <v>12</v>
      </c>
      <c r="CFA4" s="15" t="s">
        <v>12</v>
      </c>
      <c r="CFB4" s="15" t="s">
        <v>12</v>
      </c>
      <c r="CFC4" s="15" t="s">
        <v>12</v>
      </c>
      <c r="CFD4" s="15" t="s">
        <v>12</v>
      </c>
      <c r="CFE4" s="15" t="s">
        <v>12</v>
      </c>
      <c r="CFF4" s="15" t="s">
        <v>12</v>
      </c>
      <c r="CFG4" s="15" t="s">
        <v>12</v>
      </c>
      <c r="CFH4" s="15" t="s">
        <v>12</v>
      </c>
      <c r="CFI4" s="15" t="s">
        <v>12</v>
      </c>
      <c r="CFJ4" s="15" t="s">
        <v>12</v>
      </c>
      <c r="CFK4" s="15" t="s">
        <v>12</v>
      </c>
      <c r="CFL4" s="15" t="s">
        <v>12</v>
      </c>
      <c r="CFM4" s="15" t="s">
        <v>12</v>
      </c>
      <c r="CFN4" s="15" t="s">
        <v>12</v>
      </c>
      <c r="CFO4" s="15" t="s">
        <v>12</v>
      </c>
      <c r="CFP4" s="15" t="s">
        <v>12</v>
      </c>
      <c r="CFQ4" s="15" t="s">
        <v>12</v>
      </c>
      <c r="CFR4" s="15" t="s">
        <v>12</v>
      </c>
      <c r="CFS4" s="15" t="s">
        <v>12</v>
      </c>
      <c r="CFT4" s="15" t="s">
        <v>12</v>
      </c>
      <c r="CFU4" s="15" t="s">
        <v>12</v>
      </c>
      <c r="CFV4" s="15" t="s">
        <v>12</v>
      </c>
      <c r="CFW4" s="15" t="s">
        <v>12</v>
      </c>
      <c r="CFX4" s="15" t="s">
        <v>12</v>
      </c>
      <c r="CFY4" s="15" t="s">
        <v>12</v>
      </c>
      <c r="CFZ4" s="15" t="s">
        <v>12</v>
      </c>
      <c r="CGA4" s="15" t="s">
        <v>12</v>
      </c>
      <c r="CGB4" s="15" t="s">
        <v>12</v>
      </c>
      <c r="CGC4" s="15" t="s">
        <v>12</v>
      </c>
      <c r="CGD4" s="15" t="s">
        <v>12</v>
      </c>
      <c r="CGE4" s="15" t="s">
        <v>12</v>
      </c>
      <c r="CGF4" s="15" t="s">
        <v>12</v>
      </c>
      <c r="CGG4" s="15" t="s">
        <v>12</v>
      </c>
      <c r="CGH4" s="15" t="s">
        <v>12</v>
      </c>
      <c r="CGI4" s="15" t="s">
        <v>12</v>
      </c>
      <c r="CGJ4" s="15" t="s">
        <v>12</v>
      </c>
      <c r="CGK4" s="15" t="s">
        <v>12</v>
      </c>
      <c r="CGL4" s="15" t="s">
        <v>12</v>
      </c>
      <c r="CGM4" s="15" t="s">
        <v>12</v>
      </c>
      <c r="CGN4" s="15" t="s">
        <v>12</v>
      </c>
      <c r="CGO4" s="15" t="s">
        <v>12</v>
      </c>
      <c r="CGP4" s="15" t="s">
        <v>12</v>
      </c>
      <c r="CGQ4" s="15" t="s">
        <v>12</v>
      </c>
      <c r="CGR4" s="15" t="s">
        <v>12</v>
      </c>
      <c r="CGS4" s="15" t="s">
        <v>12</v>
      </c>
      <c r="CGT4" s="15" t="s">
        <v>12</v>
      </c>
      <c r="CGU4" s="15" t="s">
        <v>12</v>
      </c>
      <c r="CGV4" s="15" t="s">
        <v>12</v>
      </c>
      <c r="CGW4" s="15" t="s">
        <v>12</v>
      </c>
      <c r="CGX4" s="15" t="s">
        <v>12</v>
      </c>
      <c r="CGY4" s="15" t="s">
        <v>12</v>
      </c>
      <c r="CGZ4" s="15" t="s">
        <v>12</v>
      </c>
      <c r="CHA4" s="15" t="s">
        <v>12</v>
      </c>
      <c r="CHB4" s="15" t="s">
        <v>12</v>
      </c>
      <c r="CHC4" s="15" t="s">
        <v>12</v>
      </c>
      <c r="CHD4" s="15" t="s">
        <v>12</v>
      </c>
      <c r="CHE4" s="15" t="s">
        <v>12</v>
      </c>
      <c r="CHF4" s="15" t="s">
        <v>12</v>
      </c>
      <c r="CHG4" s="15" t="s">
        <v>12</v>
      </c>
      <c r="CHH4" s="15" t="s">
        <v>12</v>
      </c>
      <c r="CHI4" s="15" t="s">
        <v>12</v>
      </c>
      <c r="CHJ4" s="15" t="s">
        <v>12</v>
      </c>
      <c r="CHK4" s="15" t="s">
        <v>12</v>
      </c>
      <c r="CHL4" s="15" t="s">
        <v>12</v>
      </c>
      <c r="CHM4" s="15" t="s">
        <v>12</v>
      </c>
      <c r="CHN4" s="15" t="s">
        <v>12</v>
      </c>
      <c r="CHO4" s="15" t="s">
        <v>12</v>
      </c>
      <c r="CHP4" s="15" t="s">
        <v>12</v>
      </c>
      <c r="CHQ4" s="15" t="s">
        <v>12</v>
      </c>
      <c r="CHR4" s="15" t="s">
        <v>12</v>
      </c>
      <c r="CHS4" s="15" t="s">
        <v>12</v>
      </c>
      <c r="CHT4" s="15" t="s">
        <v>12</v>
      </c>
      <c r="CHU4" s="15" t="s">
        <v>12</v>
      </c>
      <c r="CHV4" s="15" t="s">
        <v>12</v>
      </c>
      <c r="CHW4" s="15" t="s">
        <v>12</v>
      </c>
      <c r="CHX4" s="15" t="s">
        <v>12</v>
      </c>
      <c r="CHY4" s="15" t="s">
        <v>12</v>
      </c>
      <c r="CHZ4" s="15" t="s">
        <v>12</v>
      </c>
      <c r="CIA4" s="15" t="s">
        <v>12</v>
      </c>
      <c r="CIB4" s="15" t="s">
        <v>12</v>
      </c>
      <c r="CIC4" s="15" t="s">
        <v>12</v>
      </c>
      <c r="CID4" s="15" t="s">
        <v>12</v>
      </c>
      <c r="CIE4" s="15" t="s">
        <v>12</v>
      </c>
      <c r="CIF4" s="15" t="s">
        <v>12</v>
      </c>
      <c r="CIG4" s="15" t="s">
        <v>12</v>
      </c>
      <c r="CIH4" s="15" t="s">
        <v>12</v>
      </c>
      <c r="CII4" s="15" t="s">
        <v>12</v>
      </c>
      <c r="CIJ4" s="15" t="s">
        <v>12</v>
      </c>
      <c r="CIK4" s="15" t="s">
        <v>12</v>
      </c>
      <c r="CIL4" s="15" t="s">
        <v>12</v>
      </c>
      <c r="CIM4" s="15" t="s">
        <v>12</v>
      </c>
      <c r="CIN4" s="15" t="s">
        <v>12</v>
      </c>
      <c r="CIO4" s="15" t="s">
        <v>12</v>
      </c>
      <c r="CIP4" s="15" t="s">
        <v>12</v>
      </c>
      <c r="CIQ4" s="15" t="s">
        <v>12</v>
      </c>
      <c r="CIR4" s="15" t="s">
        <v>12</v>
      </c>
      <c r="CIS4" s="15" t="s">
        <v>12</v>
      </c>
      <c r="CIT4" s="15" t="s">
        <v>12</v>
      </c>
      <c r="CIU4" s="15" t="s">
        <v>12</v>
      </c>
      <c r="CIV4" s="15" t="s">
        <v>12</v>
      </c>
      <c r="CIW4" s="15" t="s">
        <v>12</v>
      </c>
      <c r="CIX4" s="15" t="s">
        <v>12</v>
      </c>
      <c r="CIY4" s="15" t="s">
        <v>12</v>
      </c>
      <c r="CIZ4" s="15" t="s">
        <v>12</v>
      </c>
      <c r="CJA4" s="15" t="s">
        <v>12</v>
      </c>
      <c r="CJB4" s="15" t="s">
        <v>12</v>
      </c>
      <c r="CJC4" s="15" t="s">
        <v>12</v>
      </c>
      <c r="CJD4" s="15" t="s">
        <v>12</v>
      </c>
      <c r="CJE4" s="15" t="s">
        <v>12</v>
      </c>
      <c r="CJF4" s="15" t="s">
        <v>12</v>
      </c>
      <c r="CJG4" s="15" t="s">
        <v>12</v>
      </c>
      <c r="CJH4" s="15" t="s">
        <v>12</v>
      </c>
      <c r="CJI4" s="15" t="s">
        <v>12</v>
      </c>
      <c r="CJJ4" s="15" t="s">
        <v>12</v>
      </c>
      <c r="CJK4" s="15" t="s">
        <v>12</v>
      </c>
      <c r="CJL4" s="15" t="s">
        <v>12</v>
      </c>
      <c r="CJM4" s="15" t="s">
        <v>12</v>
      </c>
      <c r="CJN4" s="15" t="s">
        <v>12</v>
      </c>
      <c r="CJO4" s="15" t="s">
        <v>12</v>
      </c>
      <c r="CJP4" s="15" t="s">
        <v>12</v>
      </c>
      <c r="CJQ4" s="15" t="s">
        <v>12</v>
      </c>
      <c r="CJR4" s="15" t="s">
        <v>12</v>
      </c>
      <c r="CJS4" s="15" t="s">
        <v>12</v>
      </c>
      <c r="CJT4" s="15" t="s">
        <v>12</v>
      </c>
      <c r="CJU4" s="15" t="s">
        <v>12</v>
      </c>
      <c r="CJV4" s="15" t="s">
        <v>12</v>
      </c>
      <c r="CJW4" s="15" t="s">
        <v>12</v>
      </c>
      <c r="CJX4" s="15" t="s">
        <v>12</v>
      </c>
      <c r="CJY4" s="15" t="s">
        <v>12</v>
      </c>
      <c r="CJZ4" s="15" t="s">
        <v>12</v>
      </c>
      <c r="CKA4" s="15" t="s">
        <v>12</v>
      </c>
      <c r="CKB4" s="15" t="s">
        <v>12</v>
      </c>
      <c r="CKC4" s="15" t="s">
        <v>12</v>
      </c>
      <c r="CKD4" s="15" t="s">
        <v>12</v>
      </c>
      <c r="CKE4" s="15" t="s">
        <v>12</v>
      </c>
      <c r="CKF4" s="15" t="s">
        <v>12</v>
      </c>
      <c r="CKG4" s="15" t="s">
        <v>12</v>
      </c>
      <c r="CKH4" s="15" t="s">
        <v>12</v>
      </c>
      <c r="CKI4" s="15" t="s">
        <v>12</v>
      </c>
      <c r="CKJ4" s="15" t="s">
        <v>12</v>
      </c>
      <c r="CKK4" s="15" t="s">
        <v>12</v>
      </c>
      <c r="CKL4" s="15" t="s">
        <v>12</v>
      </c>
      <c r="CKM4" s="15" t="s">
        <v>12</v>
      </c>
      <c r="CKN4" s="15" t="s">
        <v>12</v>
      </c>
      <c r="CKO4" s="15" t="s">
        <v>12</v>
      </c>
      <c r="CKP4" s="15" t="s">
        <v>12</v>
      </c>
      <c r="CKQ4" s="15" t="s">
        <v>12</v>
      </c>
      <c r="CKR4" s="15" t="s">
        <v>12</v>
      </c>
      <c r="CKS4" s="15" t="s">
        <v>12</v>
      </c>
      <c r="CKT4" s="15" t="s">
        <v>12</v>
      </c>
      <c r="CKU4" s="15" t="s">
        <v>12</v>
      </c>
      <c r="CKV4" s="15" t="s">
        <v>12</v>
      </c>
      <c r="CKW4" s="15" t="s">
        <v>12</v>
      </c>
      <c r="CKX4" s="15" t="s">
        <v>12</v>
      </c>
      <c r="CKY4" s="15" t="s">
        <v>12</v>
      </c>
      <c r="CKZ4" s="15" t="s">
        <v>12</v>
      </c>
      <c r="CLA4" s="15" t="s">
        <v>12</v>
      </c>
      <c r="CLB4" s="15" t="s">
        <v>12</v>
      </c>
      <c r="CLC4" s="15" t="s">
        <v>12</v>
      </c>
      <c r="CLD4" s="15" t="s">
        <v>12</v>
      </c>
      <c r="CLE4" s="15" t="s">
        <v>12</v>
      </c>
      <c r="CLF4" s="15" t="s">
        <v>12</v>
      </c>
      <c r="CLG4" s="15" t="s">
        <v>12</v>
      </c>
      <c r="CLH4" s="15" t="s">
        <v>12</v>
      </c>
      <c r="CLI4" s="15" t="s">
        <v>12</v>
      </c>
      <c r="CLJ4" s="15" t="s">
        <v>12</v>
      </c>
      <c r="CLK4" s="15" t="s">
        <v>12</v>
      </c>
      <c r="CLL4" s="15" t="s">
        <v>12</v>
      </c>
      <c r="CLM4" s="15" t="s">
        <v>12</v>
      </c>
      <c r="CLN4" s="15" t="s">
        <v>12</v>
      </c>
      <c r="CLO4" s="15" t="s">
        <v>12</v>
      </c>
      <c r="CLP4" s="15" t="s">
        <v>12</v>
      </c>
      <c r="CLQ4" s="15" t="s">
        <v>12</v>
      </c>
      <c r="CLR4" s="15" t="s">
        <v>12</v>
      </c>
      <c r="CLS4" s="15" t="s">
        <v>12</v>
      </c>
      <c r="CLT4" s="15" t="s">
        <v>12</v>
      </c>
      <c r="CLU4" s="15" t="s">
        <v>12</v>
      </c>
      <c r="CLV4" s="15" t="s">
        <v>12</v>
      </c>
      <c r="CLW4" s="15" t="s">
        <v>12</v>
      </c>
      <c r="CLX4" s="15" t="s">
        <v>12</v>
      </c>
      <c r="CLY4" s="15" t="s">
        <v>12</v>
      </c>
      <c r="CLZ4" s="15" t="s">
        <v>12</v>
      </c>
      <c r="CMA4" s="15" t="s">
        <v>12</v>
      </c>
      <c r="CMB4" s="15" t="s">
        <v>12</v>
      </c>
      <c r="CMC4" s="15" t="s">
        <v>12</v>
      </c>
      <c r="CMD4" s="15" t="s">
        <v>12</v>
      </c>
      <c r="CME4" s="15" t="s">
        <v>12</v>
      </c>
      <c r="CMF4" s="15" t="s">
        <v>12</v>
      </c>
      <c r="CMG4" s="15" t="s">
        <v>12</v>
      </c>
      <c r="CMH4" s="15" t="s">
        <v>12</v>
      </c>
      <c r="CMI4" s="15" t="s">
        <v>12</v>
      </c>
      <c r="CMJ4" s="15" t="s">
        <v>12</v>
      </c>
      <c r="CMK4" s="15" t="s">
        <v>12</v>
      </c>
      <c r="CML4" s="15" t="s">
        <v>12</v>
      </c>
      <c r="CMM4" s="15" t="s">
        <v>12</v>
      </c>
      <c r="CMN4" s="15" t="s">
        <v>12</v>
      </c>
      <c r="CMO4" s="15" t="s">
        <v>12</v>
      </c>
      <c r="CMP4" s="15" t="s">
        <v>12</v>
      </c>
      <c r="CMQ4" s="15" t="s">
        <v>12</v>
      </c>
      <c r="CMR4" s="15" t="s">
        <v>12</v>
      </c>
      <c r="CMS4" s="15" t="s">
        <v>12</v>
      </c>
      <c r="CMT4" s="15" t="s">
        <v>12</v>
      </c>
      <c r="CMU4" s="15" t="s">
        <v>12</v>
      </c>
      <c r="CMV4" s="15" t="s">
        <v>12</v>
      </c>
      <c r="CMW4" s="15" t="s">
        <v>12</v>
      </c>
      <c r="CMX4" s="15" t="s">
        <v>12</v>
      </c>
      <c r="CMY4" s="15" t="s">
        <v>12</v>
      </c>
      <c r="CMZ4" s="15" t="s">
        <v>12</v>
      </c>
      <c r="CNA4" s="15" t="s">
        <v>12</v>
      </c>
      <c r="CNB4" s="15" t="s">
        <v>12</v>
      </c>
      <c r="CNC4" s="15" t="s">
        <v>12</v>
      </c>
      <c r="CND4" s="15" t="s">
        <v>12</v>
      </c>
      <c r="CNE4" s="15" t="s">
        <v>12</v>
      </c>
      <c r="CNF4" s="15" t="s">
        <v>12</v>
      </c>
      <c r="CNG4" s="15" t="s">
        <v>12</v>
      </c>
      <c r="CNH4" s="15" t="s">
        <v>12</v>
      </c>
      <c r="CNI4" s="15" t="s">
        <v>12</v>
      </c>
      <c r="CNJ4" s="15" t="s">
        <v>12</v>
      </c>
      <c r="CNK4" s="15" t="s">
        <v>12</v>
      </c>
      <c r="CNL4" s="15" t="s">
        <v>12</v>
      </c>
      <c r="CNM4" s="15" t="s">
        <v>12</v>
      </c>
      <c r="CNN4" s="15" t="s">
        <v>12</v>
      </c>
      <c r="CNO4" s="15" t="s">
        <v>12</v>
      </c>
      <c r="CNP4" s="15" t="s">
        <v>12</v>
      </c>
      <c r="CNQ4" s="15" t="s">
        <v>12</v>
      </c>
      <c r="CNR4" s="15" t="s">
        <v>12</v>
      </c>
      <c r="CNS4" s="15" t="s">
        <v>12</v>
      </c>
      <c r="CNT4" s="15" t="s">
        <v>12</v>
      </c>
      <c r="CNU4" s="15" t="s">
        <v>12</v>
      </c>
      <c r="CNV4" s="15" t="s">
        <v>12</v>
      </c>
      <c r="CNW4" s="15" t="s">
        <v>12</v>
      </c>
      <c r="CNX4" s="15" t="s">
        <v>12</v>
      </c>
      <c r="CNY4" s="15" t="s">
        <v>12</v>
      </c>
      <c r="CNZ4" s="15" t="s">
        <v>12</v>
      </c>
      <c r="COA4" s="15" t="s">
        <v>12</v>
      </c>
      <c r="COB4" s="15" t="s">
        <v>12</v>
      </c>
      <c r="COC4" s="15" t="s">
        <v>12</v>
      </c>
      <c r="COD4" s="15" t="s">
        <v>12</v>
      </c>
      <c r="COE4" s="15" t="s">
        <v>12</v>
      </c>
      <c r="COF4" s="15" t="s">
        <v>12</v>
      </c>
      <c r="COG4" s="15" t="s">
        <v>12</v>
      </c>
      <c r="COH4" s="15" t="s">
        <v>12</v>
      </c>
      <c r="COI4" s="15" t="s">
        <v>12</v>
      </c>
      <c r="COJ4" s="15" t="s">
        <v>12</v>
      </c>
      <c r="COK4" s="15" t="s">
        <v>12</v>
      </c>
      <c r="COL4" s="15" t="s">
        <v>12</v>
      </c>
      <c r="COM4" s="15" t="s">
        <v>12</v>
      </c>
      <c r="CON4" s="15" t="s">
        <v>12</v>
      </c>
      <c r="COO4" s="15" t="s">
        <v>12</v>
      </c>
      <c r="COP4" s="15" t="s">
        <v>12</v>
      </c>
      <c r="COQ4" s="15" t="s">
        <v>12</v>
      </c>
      <c r="COR4" s="15" t="s">
        <v>12</v>
      </c>
      <c r="COS4" s="15" t="s">
        <v>12</v>
      </c>
      <c r="COT4" s="15" t="s">
        <v>12</v>
      </c>
      <c r="COU4" s="15" t="s">
        <v>12</v>
      </c>
      <c r="COV4" s="15" t="s">
        <v>12</v>
      </c>
      <c r="COW4" s="15" t="s">
        <v>12</v>
      </c>
      <c r="COX4" s="15" t="s">
        <v>12</v>
      </c>
      <c r="COY4" s="15" t="s">
        <v>12</v>
      </c>
      <c r="COZ4" s="15" t="s">
        <v>12</v>
      </c>
      <c r="CPA4" s="15" t="s">
        <v>12</v>
      </c>
      <c r="CPB4" s="15" t="s">
        <v>12</v>
      </c>
      <c r="CPC4" s="15" t="s">
        <v>12</v>
      </c>
      <c r="CPD4" s="15" t="s">
        <v>12</v>
      </c>
      <c r="CPE4" s="15" t="s">
        <v>12</v>
      </c>
      <c r="CPF4" s="15" t="s">
        <v>12</v>
      </c>
      <c r="CPG4" s="15" t="s">
        <v>12</v>
      </c>
      <c r="CPH4" s="15" t="s">
        <v>12</v>
      </c>
      <c r="CPI4" s="15" t="s">
        <v>12</v>
      </c>
      <c r="CPJ4" s="15" t="s">
        <v>12</v>
      </c>
      <c r="CPK4" s="15" t="s">
        <v>12</v>
      </c>
      <c r="CPL4" s="15" t="s">
        <v>12</v>
      </c>
      <c r="CPM4" s="15" t="s">
        <v>12</v>
      </c>
      <c r="CPN4" s="15" t="s">
        <v>12</v>
      </c>
      <c r="CPO4" s="15" t="s">
        <v>12</v>
      </c>
      <c r="CPP4" s="15" t="s">
        <v>12</v>
      </c>
      <c r="CPQ4" s="15" t="s">
        <v>12</v>
      </c>
      <c r="CPR4" s="15" t="s">
        <v>12</v>
      </c>
      <c r="CPS4" s="15" t="s">
        <v>12</v>
      </c>
      <c r="CPT4" s="15" t="s">
        <v>12</v>
      </c>
      <c r="CPU4" s="15" t="s">
        <v>12</v>
      </c>
      <c r="CPV4" s="15" t="s">
        <v>12</v>
      </c>
      <c r="CPW4" s="15" t="s">
        <v>12</v>
      </c>
      <c r="CPX4" s="15" t="s">
        <v>12</v>
      </c>
      <c r="CPY4" s="15" t="s">
        <v>12</v>
      </c>
      <c r="CPZ4" s="15" t="s">
        <v>12</v>
      </c>
      <c r="CQA4" s="15" t="s">
        <v>12</v>
      </c>
      <c r="CQB4" s="15" t="s">
        <v>12</v>
      </c>
      <c r="CQC4" s="15" t="s">
        <v>12</v>
      </c>
      <c r="CQD4" s="15" t="s">
        <v>12</v>
      </c>
      <c r="CQE4" s="15" t="s">
        <v>12</v>
      </c>
      <c r="CQF4" s="15" t="s">
        <v>12</v>
      </c>
      <c r="CQG4" s="15" t="s">
        <v>12</v>
      </c>
      <c r="CQH4" s="15" t="s">
        <v>12</v>
      </c>
      <c r="CQI4" s="15" t="s">
        <v>12</v>
      </c>
      <c r="CQJ4" s="15" t="s">
        <v>12</v>
      </c>
      <c r="CQK4" s="15" t="s">
        <v>12</v>
      </c>
      <c r="CQL4" s="15" t="s">
        <v>12</v>
      </c>
      <c r="CQM4" s="15" t="s">
        <v>12</v>
      </c>
      <c r="CQN4" s="15" t="s">
        <v>12</v>
      </c>
      <c r="CQO4" s="15" t="s">
        <v>12</v>
      </c>
      <c r="CQP4" s="15" t="s">
        <v>12</v>
      </c>
      <c r="CQQ4" s="15" t="s">
        <v>12</v>
      </c>
      <c r="CQR4" s="15" t="s">
        <v>12</v>
      </c>
      <c r="CQS4" s="15" t="s">
        <v>12</v>
      </c>
      <c r="CQT4" s="15" t="s">
        <v>12</v>
      </c>
      <c r="CQU4" s="15" t="s">
        <v>12</v>
      </c>
      <c r="CQV4" s="15" t="s">
        <v>12</v>
      </c>
      <c r="CQW4" s="15" t="s">
        <v>12</v>
      </c>
      <c r="CQX4" s="15" t="s">
        <v>12</v>
      </c>
      <c r="CQY4" s="15" t="s">
        <v>12</v>
      </c>
      <c r="CQZ4" s="15" t="s">
        <v>12</v>
      </c>
      <c r="CRA4" s="15" t="s">
        <v>12</v>
      </c>
      <c r="CRB4" s="15" t="s">
        <v>12</v>
      </c>
      <c r="CRC4" s="15" t="s">
        <v>12</v>
      </c>
      <c r="CRD4" s="15" t="s">
        <v>12</v>
      </c>
      <c r="CRE4" s="15" t="s">
        <v>12</v>
      </c>
      <c r="CRF4" s="15" t="s">
        <v>12</v>
      </c>
      <c r="CRG4" s="15" t="s">
        <v>12</v>
      </c>
      <c r="CRH4" s="15" t="s">
        <v>12</v>
      </c>
      <c r="CRI4" s="15" t="s">
        <v>12</v>
      </c>
      <c r="CRJ4" s="15" t="s">
        <v>12</v>
      </c>
      <c r="CRK4" s="15" t="s">
        <v>12</v>
      </c>
      <c r="CRL4" s="15" t="s">
        <v>12</v>
      </c>
      <c r="CRM4" s="15" t="s">
        <v>12</v>
      </c>
      <c r="CRN4" s="15" t="s">
        <v>12</v>
      </c>
      <c r="CRO4" s="15" t="s">
        <v>12</v>
      </c>
      <c r="CRP4" s="15" t="s">
        <v>12</v>
      </c>
      <c r="CRQ4" s="15" t="s">
        <v>12</v>
      </c>
      <c r="CRR4" s="15" t="s">
        <v>12</v>
      </c>
      <c r="CRS4" s="15" t="s">
        <v>12</v>
      </c>
      <c r="CRT4" s="15" t="s">
        <v>12</v>
      </c>
      <c r="CRU4" s="15" t="s">
        <v>12</v>
      </c>
      <c r="CRV4" s="15" t="s">
        <v>12</v>
      </c>
      <c r="CRW4" s="15" t="s">
        <v>12</v>
      </c>
      <c r="CRX4" s="15" t="s">
        <v>12</v>
      </c>
      <c r="CRY4" s="15" t="s">
        <v>12</v>
      </c>
      <c r="CRZ4" s="15" t="s">
        <v>12</v>
      </c>
      <c r="CSA4" s="15" t="s">
        <v>12</v>
      </c>
      <c r="CSB4" s="15" t="s">
        <v>12</v>
      </c>
      <c r="CSC4" s="15" t="s">
        <v>12</v>
      </c>
      <c r="CSD4" s="15" t="s">
        <v>12</v>
      </c>
      <c r="CSE4" s="15" t="s">
        <v>12</v>
      </c>
      <c r="CSF4" s="15" t="s">
        <v>12</v>
      </c>
      <c r="CSG4" s="15" t="s">
        <v>12</v>
      </c>
      <c r="CSH4" s="15" t="s">
        <v>12</v>
      </c>
      <c r="CSI4" s="15" t="s">
        <v>12</v>
      </c>
      <c r="CSJ4" s="15" t="s">
        <v>12</v>
      </c>
      <c r="CSK4" s="15" t="s">
        <v>12</v>
      </c>
      <c r="CSL4" s="15" t="s">
        <v>12</v>
      </c>
      <c r="CSM4" s="15" t="s">
        <v>12</v>
      </c>
      <c r="CSN4" s="15" t="s">
        <v>12</v>
      </c>
      <c r="CSO4" s="15" t="s">
        <v>12</v>
      </c>
      <c r="CSP4" s="15" t="s">
        <v>12</v>
      </c>
      <c r="CSQ4" s="15" t="s">
        <v>12</v>
      </c>
      <c r="CSR4" s="15" t="s">
        <v>12</v>
      </c>
      <c r="CSS4" s="15" t="s">
        <v>12</v>
      </c>
      <c r="CST4" s="15" t="s">
        <v>12</v>
      </c>
      <c r="CSU4" s="15" t="s">
        <v>12</v>
      </c>
      <c r="CSV4" s="15" t="s">
        <v>12</v>
      </c>
      <c r="CSW4" s="15" t="s">
        <v>12</v>
      </c>
      <c r="CSX4" s="15" t="s">
        <v>12</v>
      </c>
      <c r="CSY4" s="15" t="s">
        <v>12</v>
      </c>
      <c r="CSZ4" s="15" t="s">
        <v>12</v>
      </c>
      <c r="CTA4" s="15" t="s">
        <v>12</v>
      </c>
      <c r="CTB4" s="15" t="s">
        <v>12</v>
      </c>
      <c r="CTC4" s="15" t="s">
        <v>12</v>
      </c>
      <c r="CTD4" s="15" t="s">
        <v>12</v>
      </c>
      <c r="CTE4" s="15" t="s">
        <v>12</v>
      </c>
      <c r="CTF4" s="15" t="s">
        <v>12</v>
      </c>
      <c r="CTG4" s="15" t="s">
        <v>12</v>
      </c>
      <c r="CTH4" s="15" t="s">
        <v>12</v>
      </c>
      <c r="CTI4" s="15" t="s">
        <v>12</v>
      </c>
      <c r="CTJ4" s="15" t="s">
        <v>12</v>
      </c>
      <c r="CTK4" s="15" t="s">
        <v>12</v>
      </c>
      <c r="CTL4" s="15" t="s">
        <v>12</v>
      </c>
      <c r="CTM4" s="15" t="s">
        <v>12</v>
      </c>
      <c r="CTN4" s="15" t="s">
        <v>12</v>
      </c>
      <c r="CTO4" s="15" t="s">
        <v>12</v>
      </c>
      <c r="CTP4" s="15" t="s">
        <v>12</v>
      </c>
      <c r="CTQ4" s="15" t="s">
        <v>12</v>
      </c>
      <c r="CTR4" s="15" t="s">
        <v>12</v>
      </c>
      <c r="CTS4" s="15" t="s">
        <v>12</v>
      </c>
      <c r="CTT4" s="15" t="s">
        <v>12</v>
      </c>
      <c r="CTU4" s="15" t="s">
        <v>12</v>
      </c>
      <c r="CTV4" s="15" t="s">
        <v>12</v>
      </c>
      <c r="CTW4" s="15" t="s">
        <v>12</v>
      </c>
      <c r="CTX4" s="15" t="s">
        <v>12</v>
      </c>
      <c r="CTY4" s="15" t="s">
        <v>12</v>
      </c>
      <c r="CTZ4" s="15" t="s">
        <v>12</v>
      </c>
      <c r="CUA4" s="15" t="s">
        <v>12</v>
      </c>
      <c r="CUB4" s="15" t="s">
        <v>12</v>
      </c>
      <c r="CUC4" s="15" t="s">
        <v>12</v>
      </c>
      <c r="CUD4" s="15" t="s">
        <v>12</v>
      </c>
      <c r="CUE4" s="15" t="s">
        <v>12</v>
      </c>
      <c r="CUF4" s="15" t="s">
        <v>12</v>
      </c>
      <c r="CUG4" s="15" t="s">
        <v>12</v>
      </c>
      <c r="CUH4" s="15" t="s">
        <v>12</v>
      </c>
      <c r="CUI4" s="15" t="s">
        <v>12</v>
      </c>
      <c r="CUJ4" s="15" t="s">
        <v>12</v>
      </c>
      <c r="CUK4" s="15" t="s">
        <v>12</v>
      </c>
      <c r="CUL4" s="15" t="s">
        <v>12</v>
      </c>
      <c r="CUM4" s="15" t="s">
        <v>12</v>
      </c>
      <c r="CUN4" s="15" t="s">
        <v>12</v>
      </c>
      <c r="CUO4" s="15" t="s">
        <v>12</v>
      </c>
      <c r="CUP4" s="15" t="s">
        <v>12</v>
      </c>
      <c r="CUQ4" s="15" t="s">
        <v>12</v>
      </c>
      <c r="CUR4" s="15" t="s">
        <v>12</v>
      </c>
      <c r="CUS4" s="15" t="s">
        <v>12</v>
      </c>
      <c r="CUT4" s="15" t="s">
        <v>12</v>
      </c>
      <c r="CUU4" s="15" t="s">
        <v>12</v>
      </c>
      <c r="CUV4" s="15" t="s">
        <v>12</v>
      </c>
      <c r="CUW4" s="15" t="s">
        <v>12</v>
      </c>
      <c r="CUX4" s="15" t="s">
        <v>12</v>
      </c>
      <c r="CUY4" s="15" t="s">
        <v>12</v>
      </c>
      <c r="CUZ4" s="15" t="s">
        <v>12</v>
      </c>
      <c r="CVA4" s="15" t="s">
        <v>12</v>
      </c>
      <c r="CVB4" s="15" t="s">
        <v>12</v>
      </c>
      <c r="CVC4" s="15" t="s">
        <v>12</v>
      </c>
      <c r="CVD4" s="15" t="s">
        <v>12</v>
      </c>
      <c r="CVE4" s="15" t="s">
        <v>12</v>
      </c>
      <c r="CVF4" s="15" t="s">
        <v>12</v>
      </c>
      <c r="CVG4" s="15" t="s">
        <v>12</v>
      </c>
      <c r="CVH4" s="15" t="s">
        <v>12</v>
      </c>
      <c r="CVI4" s="15" t="s">
        <v>12</v>
      </c>
      <c r="CVJ4" s="15" t="s">
        <v>12</v>
      </c>
      <c r="CVK4" s="15" t="s">
        <v>12</v>
      </c>
      <c r="CVL4" s="15" t="s">
        <v>12</v>
      </c>
      <c r="CVM4" s="15" t="s">
        <v>12</v>
      </c>
      <c r="CVN4" s="15" t="s">
        <v>12</v>
      </c>
      <c r="CVO4" s="15" t="s">
        <v>12</v>
      </c>
      <c r="CVP4" s="15" t="s">
        <v>12</v>
      </c>
      <c r="CVQ4" s="15" t="s">
        <v>12</v>
      </c>
      <c r="CVR4" s="15" t="s">
        <v>12</v>
      </c>
      <c r="CVS4" s="15" t="s">
        <v>12</v>
      </c>
      <c r="CVT4" s="15" t="s">
        <v>12</v>
      </c>
      <c r="CVU4" s="15" t="s">
        <v>12</v>
      </c>
      <c r="CVV4" s="15" t="s">
        <v>12</v>
      </c>
      <c r="CVW4" s="15" t="s">
        <v>12</v>
      </c>
      <c r="CVX4" s="15" t="s">
        <v>12</v>
      </c>
      <c r="CVY4" s="15" t="s">
        <v>12</v>
      </c>
      <c r="CVZ4" s="15" t="s">
        <v>12</v>
      </c>
      <c r="CWA4" s="15" t="s">
        <v>12</v>
      </c>
      <c r="CWB4" s="15" t="s">
        <v>12</v>
      </c>
      <c r="CWC4" s="15" t="s">
        <v>12</v>
      </c>
      <c r="CWD4" s="15" t="s">
        <v>12</v>
      </c>
      <c r="CWE4" s="15" t="s">
        <v>12</v>
      </c>
      <c r="CWF4" s="15" t="s">
        <v>12</v>
      </c>
      <c r="CWG4" s="15" t="s">
        <v>12</v>
      </c>
      <c r="CWH4" s="15" t="s">
        <v>12</v>
      </c>
      <c r="CWI4" s="15" t="s">
        <v>12</v>
      </c>
      <c r="CWJ4" s="15" t="s">
        <v>12</v>
      </c>
      <c r="CWK4" s="15" t="s">
        <v>12</v>
      </c>
      <c r="CWL4" s="15" t="s">
        <v>12</v>
      </c>
      <c r="CWM4" s="15" t="s">
        <v>12</v>
      </c>
      <c r="CWN4" s="15" t="s">
        <v>12</v>
      </c>
      <c r="CWO4" s="15" t="s">
        <v>12</v>
      </c>
      <c r="CWP4" s="15" t="s">
        <v>12</v>
      </c>
      <c r="CWQ4" s="15" t="s">
        <v>12</v>
      </c>
      <c r="CWR4" s="15" t="s">
        <v>12</v>
      </c>
      <c r="CWS4" s="15" t="s">
        <v>12</v>
      </c>
      <c r="CWT4" s="15" t="s">
        <v>12</v>
      </c>
      <c r="CWU4" s="15" t="s">
        <v>12</v>
      </c>
      <c r="CWV4" s="15" t="s">
        <v>12</v>
      </c>
      <c r="CWW4" s="15" t="s">
        <v>12</v>
      </c>
      <c r="CWX4" s="15" t="s">
        <v>12</v>
      </c>
      <c r="CWY4" s="15" t="s">
        <v>12</v>
      </c>
      <c r="CWZ4" s="15" t="s">
        <v>12</v>
      </c>
      <c r="CXA4" s="15" t="s">
        <v>12</v>
      </c>
      <c r="CXB4" s="15" t="s">
        <v>12</v>
      </c>
      <c r="CXC4" s="15" t="s">
        <v>12</v>
      </c>
      <c r="CXD4" s="15" t="s">
        <v>12</v>
      </c>
      <c r="CXE4" s="15" t="s">
        <v>12</v>
      </c>
      <c r="CXF4" s="15" t="s">
        <v>12</v>
      </c>
      <c r="CXG4" s="15" t="s">
        <v>12</v>
      </c>
      <c r="CXH4" s="15" t="s">
        <v>12</v>
      </c>
      <c r="CXI4" s="15" t="s">
        <v>12</v>
      </c>
      <c r="CXJ4" s="15" t="s">
        <v>12</v>
      </c>
      <c r="CXK4" s="15" t="s">
        <v>12</v>
      </c>
      <c r="CXL4" s="15" t="s">
        <v>12</v>
      </c>
      <c r="CXM4" s="15" t="s">
        <v>12</v>
      </c>
      <c r="CXN4" s="15" t="s">
        <v>12</v>
      </c>
      <c r="CXO4" s="15" t="s">
        <v>12</v>
      </c>
      <c r="CXP4" s="15" t="s">
        <v>12</v>
      </c>
      <c r="CXQ4" s="15" t="s">
        <v>12</v>
      </c>
      <c r="CXR4" s="15" t="s">
        <v>12</v>
      </c>
      <c r="CXS4" s="15" t="s">
        <v>12</v>
      </c>
      <c r="CXT4" s="15" t="s">
        <v>12</v>
      </c>
      <c r="CXU4" s="15" t="s">
        <v>12</v>
      </c>
      <c r="CXV4" s="15" t="s">
        <v>12</v>
      </c>
      <c r="CXW4" s="15" t="s">
        <v>12</v>
      </c>
      <c r="CXX4" s="15" t="s">
        <v>12</v>
      </c>
      <c r="CXY4" s="15" t="s">
        <v>12</v>
      </c>
      <c r="CXZ4" s="15" t="s">
        <v>12</v>
      </c>
      <c r="CYA4" s="15" t="s">
        <v>12</v>
      </c>
      <c r="CYB4" s="15" t="s">
        <v>12</v>
      </c>
      <c r="CYC4" s="15" t="s">
        <v>12</v>
      </c>
      <c r="CYD4" s="15" t="s">
        <v>12</v>
      </c>
      <c r="CYE4" s="15" t="s">
        <v>12</v>
      </c>
      <c r="CYF4" s="15" t="s">
        <v>12</v>
      </c>
      <c r="CYG4" s="15" t="s">
        <v>12</v>
      </c>
      <c r="CYH4" s="15" t="s">
        <v>12</v>
      </c>
      <c r="CYI4" s="15" t="s">
        <v>12</v>
      </c>
      <c r="CYJ4" s="15" t="s">
        <v>12</v>
      </c>
      <c r="CYK4" s="15" t="s">
        <v>12</v>
      </c>
      <c r="CYL4" s="15" t="s">
        <v>12</v>
      </c>
      <c r="CYM4" s="15" t="s">
        <v>12</v>
      </c>
      <c r="CYN4" s="15" t="s">
        <v>12</v>
      </c>
      <c r="CYO4" s="15" t="s">
        <v>12</v>
      </c>
      <c r="CYP4" s="15" t="s">
        <v>12</v>
      </c>
      <c r="CYQ4" s="15" t="s">
        <v>12</v>
      </c>
      <c r="CYR4" s="15" t="s">
        <v>12</v>
      </c>
      <c r="CYS4" s="15" t="s">
        <v>12</v>
      </c>
      <c r="CYT4" s="15" t="s">
        <v>12</v>
      </c>
      <c r="CYU4" s="15" t="s">
        <v>12</v>
      </c>
      <c r="CYV4" s="15" t="s">
        <v>12</v>
      </c>
      <c r="CYW4" s="15" t="s">
        <v>12</v>
      </c>
      <c r="CYX4" s="15" t="s">
        <v>12</v>
      </c>
      <c r="CYY4" s="15" t="s">
        <v>12</v>
      </c>
      <c r="CYZ4" s="15" t="s">
        <v>12</v>
      </c>
      <c r="CZA4" s="15" t="s">
        <v>12</v>
      </c>
      <c r="CZB4" s="15" t="s">
        <v>12</v>
      </c>
      <c r="CZC4" s="15" t="s">
        <v>12</v>
      </c>
      <c r="CZD4" s="15" t="s">
        <v>12</v>
      </c>
      <c r="CZE4" s="15" t="s">
        <v>12</v>
      </c>
      <c r="CZF4" s="15" t="s">
        <v>12</v>
      </c>
      <c r="CZG4" s="15" t="s">
        <v>12</v>
      </c>
      <c r="CZH4" s="15" t="s">
        <v>12</v>
      </c>
      <c r="CZI4" s="15" t="s">
        <v>12</v>
      </c>
      <c r="CZJ4" s="15" t="s">
        <v>12</v>
      </c>
      <c r="CZK4" s="15" t="s">
        <v>12</v>
      </c>
      <c r="CZL4" s="15" t="s">
        <v>12</v>
      </c>
      <c r="CZM4" s="15" t="s">
        <v>12</v>
      </c>
      <c r="CZN4" s="15" t="s">
        <v>12</v>
      </c>
      <c r="CZO4" s="15" t="s">
        <v>12</v>
      </c>
      <c r="CZP4" s="15" t="s">
        <v>12</v>
      </c>
      <c r="CZQ4" s="15" t="s">
        <v>12</v>
      </c>
      <c r="CZR4" s="15" t="s">
        <v>12</v>
      </c>
      <c r="CZS4" s="15" t="s">
        <v>12</v>
      </c>
      <c r="CZT4" s="15" t="s">
        <v>12</v>
      </c>
      <c r="CZU4" s="15" t="s">
        <v>12</v>
      </c>
      <c r="CZV4" s="15" t="s">
        <v>12</v>
      </c>
      <c r="CZW4" s="15" t="s">
        <v>12</v>
      </c>
      <c r="CZX4" s="15" t="s">
        <v>12</v>
      </c>
      <c r="CZY4" s="15" t="s">
        <v>12</v>
      </c>
      <c r="CZZ4" s="15" t="s">
        <v>12</v>
      </c>
      <c r="DAA4" s="15" t="s">
        <v>12</v>
      </c>
      <c r="DAB4" s="15" t="s">
        <v>12</v>
      </c>
      <c r="DAC4" s="15" t="s">
        <v>12</v>
      </c>
      <c r="DAD4" s="15" t="s">
        <v>12</v>
      </c>
      <c r="DAE4" s="15" t="s">
        <v>12</v>
      </c>
      <c r="DAF4" s="15" t="s">
        <v>12</v>
      </c>
      <c r="DAG4" s="15" t="s">
        <v>12</v>
      </c>
      <c r="DAH4" s="15" t="s">
        <v>12</v>
      </c>
      <c r="DAI4" s="15" t="s">
        <v>12</v>
      </c>
      <c r="DAJ4" s="15" t="s">
        <v>12</v>
      </c>
      <c r="DAK4" s="15" t="s">
        <v>12</v>
      </c>
      <c r="DAL4" s="15" t="s">
        <v>12</v>
      </c>
      <c r="DAM4" s="15" t="s">
        <v>12</v>
      </c>
      <c r="DAN4" s="15" t="s">
        <v>12</v>
      </c>
      <c r="DAO4" s="15" t="s">
        <v>12</v>
      </c>
      <c r="DAP4" s="15" t="s">
        <v>12</v>
      </c>
      <c r="DAQ4" s="15" t="s">
        <v>12</v>
      </c>
      <c r="DAR4" s="15" t="s">
        <v>12</v>
      </c>
      <c r="DAS4" s="15" t="s">
        <v>12</v>
      </c>
      <c r="DAT4" s="15" t="s">
        <v>12</v>
      </c>
      <c r="DAU4" s="15" t="s">
        <v>12</v>
      </c>
      <c r="DAV4" s="15" t="s">
        <v>12</v>
      </c>
      <c r="DAW4" s="15" t="s">
        <v>12</v>
      </c>
      <c r="DAX4" s="15" t="s">
        <v>12</v>
      </c>
      <c r="DAY4" s="15" t="s">
        <v>12</v>
      </c>
      <c r="DAZ4" s="15" t="s">
        <v>12</v>
      </c>
      <c r="DBA4" s="15" t="s">
        <v>12</v>
      </c>
      <c r="DBB4" s="15" t="s">
        <v>12</v>
      </c>
      <c r="DBC4" s="15" t="s">
        <v>12</v>
      </c>
      <c r="DBD4" s="15" t="s">
        <v>12</v>
      </c>
      <c r="DBE4" s="15" t="s">
        <v>12</v>
      </c>
      <c r="DBF4" s="15" t="s">
        <v>12</v>
      </c>
      <c r="DBG4" s="15" t="s">
        <v>12</v>
      </c>
      <c r="DBH4" s="15" t="s">
        <v>12</v>
      </c>
      <c r="DBI4" s="15" t="s">
        <v>12</v>
      </c>
      <c r="DBJ4" s="15" t="s">
        <v>12</v>
      </c>
      <c r="DBK4" s="15" t="s">
        <v>12</v>
      </c>
      <c r="DBL4" s="15" t="s">
        <v>12</v>
      </c>
      <c r="DBM4" s="15" t="s">
        <v>12</v>
      </c>
      <c r="DBN4" s="15" t="s">
        <v>12</v>
      </c>
      <c r="DBO4" s="15" t="s">
        <v>12</v>
      </c>
      <c r="DBP4" s="15" t="s">
        <v>12</v>
      </c>
      <c r="DBQ4" s="15" t="s">
        <v>12</v>
      </c>
      <c r="DBR4" s="15" t="s">
        <v>12</v>
      </c>
      <c r="DBS4" s="15" t="s">
        <v>12</v>
      </c>
      <c r="DBT4" s="15" t="s">
        <v>12</v>
      </c>
      <c r="DBU4" s="15" t="s">
        <v>12</v>
      </c>
      <c r="DBV4" s="15" t="s">
        <v>12</v>
      </c>
      <c r="DBW4" s="15" t="s">
        <v>12</v>
      </c>
      <c r="DBX4" s="15" t="s">
        <v>12</v>
      </c>
      <c r="DBY4" s="15" t="s">
        <v>12</v>
      </c>
      <c r="DBZ4" s="15" t="s">
        <v>12</v>
      </c>
      <c r="DCA4" s="15" t="s">
        <v>12</v>
      </c>
      <c r="DCB4" s="15" t="s">
        <v>12</v>
      </c>
      <c r="DCC4" s="15" t="s">
        <v>12</v>
      </c>
      <c r="DCD4" s="15" t="s">
        <v>12</v>
      </c>
      <c r="DCE4" s="15" t="s">
        <v>12</v>
      </c>
      <c r="DCF4" s="15" t="s">
        <v>12</v>
      </c>
      <c r="DCG4" s="15" t="s">
        <v>12</v>
      </c>
      <c r="DCH4" s="15" t="s">
        <v>12</v>
      </c>
      <c r="DCI4" s="15" t="s">
        <v>12</v>
      </c>
      <c r="DCJ4" s="15" t="s">
        <v>12</v>
      </c>
      <c r="DCK4" s="15" t="s">
        <v>12</v>
      </c>
      <c r="DCL4" s="15" t="s">
        <v>12</v>
      </c>
      <c r="DCM4" s="15" t="s">
        <v>12</v>
      </c>
      <c r="DCN4" s="15" t="s">
        <v>12</v>
      </c>
      <c r="DCO4" s="15" t="s">
        <v>12</v>
      </c>
      <c r="DCP4" s="15" t="s">
        <v>12</v>
      </c>
      <c r="DCQ4" s="15" t="s">
        <v>12</v>
      </c>
      <c r="DCR4" s="15" t="s">
        <v>12</v>
      </c>
      <c r="DCS4" s="15" t="s">
        <v>12</v>
      </c>
      <c r="DCT4" s="15" t="s">
        <v>12</v>
      </c>
      <c r="DCU4" s="15" t="s">
        <v>12</v>
      </c>
      <c r="DCV4" s="15" t="s">
        <v>12</v>
      </c>
      <c r="DCW4" s="15" t="s">
        <v>12</v>
      </c>
      <c r="DCX4" s="15" t="s">
        <v>12</v>
      </c>
      <c r="DCY4" s="15" t="s">
        <v>12</v>
      </c>
      <c r="DCZ4" s="15" t="s">
        <v>12</v>
      </c>
      <c r="DDA4" s="15" t="s">
        <v>12</v>
      </c>
      <c r="DDB4" s="15" t="s">
        <v>12</v>
      </c>
      <c r="DDC4" s="15" t="s">
        <v>12</v>
      </c>
      <c r="DDD4" s="15" t="s">
        <v>12</v>
      </c>
      <c r="DDE4" s="15" t="s">
        <v>12</v>
      </c>
      <c r="DDF4" s="15" t="s">
        <v>12</v>
      </c>
      <c r="DDG4" s="15" t="s">
        <v>12</v>
      </c>
      <c r="DDH4" s="15" t="s">
        <v>12</v>
      </c>
      <c r="DDI4" s="15" t="s">
        <v>12</v>
      </c>
      <c r="DDJ4" s="15" t="s">
        <v>12</v>
      </c>
      <c r="DDK4" s="15" t="s">
        <v>12</v>
      </c>
      <c r="DDL4" s="15" t="s">
        <v>12</v>
      </c>
      <c r="DDM4" s="15" t="s">
        <v>12</v>
      </c>
      <c r="DDN4" s="15" t="s">
        <v>12</v>
      </c>
      <c r="DDO4" s="15" t="s">
        <v>12</v>
      </c>
      <c r="DDP4" s="15" t="s">
        <v>12</v>
      </c>
      <c r="DDQ4" s="15" t="s">
        <v>12</v>
      </c>
      <c r="DDR4" s="15" t="s">
        <v>12</v>
      </c>
      <c r="DDS4" s="15" t="s">
        <v>12</v>
      </c>
      <c r="DDT4" s="15" t="s">
        <v>12</v>
      </c>
      <c r="DDU4" s="15" t="s">
        <v>12</v>
      </c>
      <c r="DDV4" s="15" t="s">
        <v>12</v>
      </c>
      <c r="DDW4" s="15" t="s">
        <v>12</v>
      </c>
      <c r="DDX4" s="15" t="s">
        <v>12</v>
      </c>
      <c r="DDY4" s="15" t="s">
        <v>12</v>
      </c>
      <c r="DDZ4" s="15" t="s">
        <v>12</v>
      </c>
      <c r="DEA4" s="15" t="s">
        <v>12</v>
      </c>
      <c r="DEB4" s="15" t="s">
        <v>12</v>
      </c>
      <c r="DEC4" s="15" t="s">
        <v>12</v>
      </c>
      <c r="DED4" s="15" t="s">
        <v>12</v>
      </c>
      <c r="DEE4" s="15" t="s">
        <v>12</v>
      </c>
      <c r="DEF4" s="15" t="s">
        <v>12</v>
      </c>
      <c r="DEG4" s="15" t="s">
        <v>12</v>
      </c>
      <c r="DEH4" s="15" t="s">
        <v>12</v>
      </c>
      <c r="DEI4" s="15" t="s">
        <v>12</v>
      </c>
      <c r="DEJ4" s="15" t="s">
        <v>12</v>
      </c>
      <c r="DEK4" s="15" t="s">
        <v>12</v>
      </c>
      <c r="DEL4" s="15" t="s">
        <v>12</v>
      </c>
      <c r="DEM4" s="15" t="s">
        <v>12</v>
      </c>
      <c r="DEN4" s="15" t="s">
        <v>12</v>
      </c>
      <c r="DEO4" s="15" t="s">
        <v>12</v>
      </c>
      <c r="DEP4" s="15" t="s">
        <v>12</v>
      </c>
      <c r="DEQ4" s="15" t="s">
        <v>12</v>
      </c>
      <c r="DER4" s="15" t="s">
        <v>12</v>
      </c>
      <c r="DES4" s="15" t="s">
        <v>12</v>
      </c>
      <c r="DET4" s="15" t="s">
        <v>12</v>
      </c>
      <c r="DEU4" s="15" t="s">
        <v>12</v>
      </c>
      <c r="DEV4" s="15" t="s">
        <v>12</v>
      </c>
      <c r="DEW4" s="15" t="s">
        <v>12</v>
      </c>
      <c r="DEX4" s="15" t="s">
        <v>12</v>
      </c>
      <c r="DEY4" s="15" t="s">
        <v>12</v>
      </c>
      <c r="DEZ4" s="15" t="s">
        <v>12</v>
      </c>
      <c r="DFA4" s="15" t="s">
        <v>12</v>
      </c>
      <c r="DFB4" s="15" t="s">
        <v>12</v>
      </c>
      <c r="DFC4" s="15" t="s">
        <v>12</v>
      </c>
      <c r="DFD4" s="15" t="s">
        <v>12</v>
      </c>
      <c r="DFE4" s="15" t="s">
        <v>12</v>
      </c>
      <c r="DFF4" s="15" t="s">
        <v>12</v>
      </c>
      <c r="DFG4" s="15" t="s">
        <v>12</v>
      </c>
      <c r="DFH4" s="15" t="s">
        <v>12</v>
      </c>
      <c r="DFI4" s="15" t="s">
        <v>12</v>
      </c>
      <c r="DFJ4" s="15" t="s">
        <v>12</v>
      </c>
      <c r="DFK4" s="15" t="s">
        <v>12</v>
      </c>
      <c r="DFL4" s="15" t="s">
        <v>12</v>
      </c>
      <c r="DFM4" s="15" t="s">
        <v>12</v>
      </c>
      <c r="DFN4" s="15" t="s">
        <v>12</v>
      </c>
      <c r="DFO4" s="15" t="s">
        <v>12</v>
      </c>
      <c r="DFP4" s="15" t="s">
        <v>12</v>
      </c>
      <c r="DFQ4" s="15" t="s">
        <v>12</v>
      </c>
      <c r="DFR4" s="15" t="s">
        <v>12</v>
      </c>
      <c r="DFS4" s="15" t="s">
        <v>12</v>
      </c>
      <c r="DFT4" s="15" t="s">
        <v>12</v>
      </c>
      <c r="DFU4" s="15" t="s">
        <v>12</v>
      </c>
      <c r="DFV4" s="15" t="s">
        <v>12</v>
      </c>
      <c r="DFW4" s="15" t="s">
        <v>12</v>
      </c>
      <c r="DFX4" s="15" t="s">
        <v>12</v>
      </c>
      <c r="DFY4" s="15" t="s">
        <v>12</v>
      </c>
      <c r="DFZ4" s="15" t="s">
        <v>12</v>
      </c>
      <c r="DGA4" s="15" t="s">
        <v>12</v>
      </c>
      <c r="DGB4" s="15" t="s">
        <v>12</v>
      </c>
      <c r="DGC4" s="15" t="s">
        <v>12</v>
      </c>
      <c r="DGD4" s="15" t="s">
        <v>12</v>
      </c>
      <c r="DGE4" s="15" t="s">
        <v>12</v>
      </c>
      <c r="DGF4" s="15" t="s">
        <v>12</v>
      </c>
      <c r="DGG4" s="15" t="s">
        <v>12</v>
      </c>
      <c r="DGH4" s="15" t="s">
        <v>12</v>
      </c>
      <c r="DGI4" s="15" t="s">
        <v>12</v>
      </c>
      <c r="DGJ4" s="15" t="s">
        <v>12</v>
      </c>
      <c r="DGK4" s="15" t="s">
        <v>12</v>
      </c>
      <c r="DGL4" s="15" t="s">
        <v>12</v>
      </c>
      <c r="DGM4" s="15" t="s">
        <v>12</v>
      </c>
      <c r="DGN4" s="15" t="s">
        <v>12</v>
      </c>
      <c r="DGO4" s="15" t="s">
        <v>12</v>
      </c>
      <c r="DGP4" s="15" t="s">
        <v>12</v>
      </c>
      <c r="DGQ4" s="15" t="s">
        <v>12</v>
      </c>
      <c r="DGR4" s="15" t="s">
        <v>12</v>
      </c>
      <c r="DGS4" s="15" t="s">
        <v>12</v>
      </c>
      <c r="DGT4" s="15" t="s">
        <v>12</v>
      </c>
      <c r="DGU4" s="15" t="s">
        <v>12</v>
      </c>
      <c r="DGV4" s="15" t="s">
        <v>12</v>
      </c>
      <c r="DGW4" s="15" t="s">
        <v>12</v>
      </c>
      <c r="DGX4" s="15" t="s">
        <v>12</v>
      </c>
      <c r="DGY4" s="15" t="s">
        <v>12</v>
      </c>
      <c r="DGZ4" s="15" t="s">
        <v>12</v>
      </c>
      <c r="DHA4" s="15" t="s">
        <v>12</v>
      </c>
      <c r="DHB4" s="15" t="s">
        <v>12</v>
      </c>
      <c r="DHC4" s="15" t="s">
        <v>12</v>
      </c>
      <c r="DHD4" s="15" t="s">
        <v>12</v>
      </c>
      <c r="DHE4" s="15" t="s">
        <v>12</v>
      </c>
      <c r="DHF4" s="15" t="s">
        <v>12</v>
      </c>
      <c r="DHG4" s="15" t="s">
        <v>12</v>
      </c>
      <c r="DHH4" s="15" t="s">
        <v>12</v>
      </c>
      <c r="DHI4" s="15" t="s">
        <v>12</v>
      </c>
      <c r="DHJ4" s="15" t="s">
        <v>12</v>
      </c>
      <c r="DHK4" s="15" t="s">
        <v>12</v>
      </c>
      <c r="DHL4" s="15" t="s">
        <v>12</v>
      </c>
      <c r="DHM4" s="15" t="s">
        <v>12</v>
      </c>
      <c r="DHN4" s="15" t="s">
        <v>12</v>
      </c>
      <c r="DHO4" s="15" t="s">
        <v>12</v>
      </c>
      <c r="DHP4" s="15" t="s">
        <v>12</v>
      </c>
      <c r="DHQ4" s="15" t="s">
        <v>12</v>
      </c>
      <c r="DHR4" s="15" t="s">
        <v>12</v>
      </c>
      <c r="DHS4" s="15" t="s">
        <v>12</v>
      </c>
      <c r="DHT4" s="15" t="s">
        <v>12</v>
      </c>
      <c r="DHU4" s="15" t="s">
        <v>12</v>
      </c>
      <c r="DHV4" s="15" t="s">
        <v>12</v>
      </c>
      <c r="DHW4" s="15" t="s">
        <v>12</v>
      </c>
      <c r="DHX4" s="15" t="s">
        <v>12</v>
      </c>
      <c r="DHY4" s="15" t="s">
        <v>12</v>
      </c>
      <c r="DHZ4" s="15" t="s">
        <v>12</v>
      </c>
      <c r="DIA4" s="15" t="s">
        <v>12</v>
      </c>
      <c r="DIB4" s="15" t="s">
        <v>12</v>
      </c>
      <c r="DIC4" s="15" t="s">
        <v>12</v>
      </c>
      <c r="DID4" s="15" t="s">
        <v>12</v>
      </c>
      <c r="DIE4" s="15" t="s">
        <v>12</v>
      </c>
      <c r="DIF4" s="15" t="s">
        <v>12</v>
      </c>
      <c r="DIG4" s="15" t="s">
        <v>12</v>
      </c>
      <c r="DIH4" s="15" t="s">
        <v>12</v>
      </c>
      <c r="DII4" s="15" t="s">
        <v>12</v>
      </c>
      <c r="DIJ4" s="15" t="s">
        <v>12</v>
      </c>
      <c r="DIK4" s="15" t="s">
        <v>12</v>
      </c>
      <c r="DIL4" s="15" t="s">
        <v>12</v>
      </c>
      <c r="DIM4" s="15" t="s">
        <v>12</v>
      </c>
      <c r="DIN4" s="15" t="s">
        <v>12</v>
      </c>
      <c r="DIO4" s="15" t="s">
        <v>12</v>
      </c>
      <c r="DIP4" s="15" t="s">
        <v>12</v>
      </c>
      <c r="DIQ4" s="15" t="s">
        <v>12</v>
      </c>
      <c r="DIR4" s="15" t="s">
        <v>12</v>
      </c>
      <c r="DIS4" s="15" t="s">
        <v>12</v>
      </c>
      <c r="DIT4" s="15" t="s">
        <v>12</v>
      </c>
      <c r="DIU4" s="15" t="s">
        <v>12</v>
      </c>
      <c r="DIV4" s="15" t="s">
        <v>12</v>
      </c>
      <c r="DIW4" s="15" t="s">
        <v>12</v>
      </c>
      <c r="DIX4" s="15" t="s">
        <v>12</v>
      </c>
      <c r="DIY4" s="15" t="s">
        <v>12</v>
      </c>
      <c r="DIZ4" s="15" t="s">
        <v>12</v>
      </c>
      <c r="DJA4" s="15" t="s">
        <v>12</v>
      </c>
      <c r="DJB4" s="15" t="s">
        <v>12</v>
      </c>
      <c r="DJC4" s="15" t="s">
        <v>12</v>
      </c>
      <c r="DJD4" s="15" t="s">
        <v>12</v>
      </c>
      <c r="DJE4" s="15" t="s">
        <v>12</v>
      </c>
      <c r="DJF4" s="15" t="s">
        <v>12</v>
      </c>
      <c r="DJG4" s="15" t="s">
        <v>12</v>
      </c>
      <c r="DJH4" s="15" t="s">
        <v>12</v>
      </c>
      <c r="DJI4" s="15" t="s">
        <v>12</v>
      </c>
      <c r="DJJ4" s="15" t="s">
        <v>12</v>
      </c>
      <c r="DJK4" s="15" t="s">
        <v>12</v>
      </c>
      <c r="DJL4" s="15" t="s">
        <v>12</v>
      </c>
      <c r="DJM4" s="15" t="s">
        <v>12</v>
      </c>
      <c r="DJN4" s="15" t="s">
        <v>12</v>
      </c>
      <c r="DJO4" s="15" t="s">
        <v>12</v>
      </c>
      <c r="DJP4" s="15" t="s">
        <v>12</v>
      </c>
      <c r="DJQ4" s="15" t="s">
        <v>12</v>
      </c>
      <c r="DJR4" s="15" t="s">
        <v>12</v>
      </c>
      <c r="DJS4" s="15" t="s">
        <v>12</v>
      </c>
      <c r="DJT4" s="15" t="s">
        <v>12</v>
      </c>
      <c r="DJU4" s="15" t="s">
        <v>12</v>
      </c>
      <c r="DJV4" s="15" t="s">
        <v>12</v>
      </c>
      <c r="DJW4" s="15" t="s">
        <v>12</v>
      </c>
      <c r="DJX4" s="15" t="s">
        <v>12</v>
      </c>
      <c r="DJY4" s="15" t="s">
        <v>12</v>
      </c>
      <c r="DJZ4" s="15" t="s">
        <v>12</v>
      </c>
      <c r="DKA4" s="15" t="s">
        <v>12</v>
      </c>
      <c r="DKB4" s="15" t="s">
        <v>12</v>
      </c>
      <c r="DKC4" s="15" t="s">
        <v>12</v>
      </c>
      <c r="DKD4" s="15" t="s">
        <v>12</v>
      </c>
      <c r="DKE4" s="15" t="s">
        <v>12</v>
      </c>
      <c r="DKF4" s="15" t="s">
        <v>12</v>
      </c>
      <c r="DKG4" s="15" t="s">
        <v>12</v>
      </c>
      <c r="DKH4" s="15" t="s">
        <v>12</v>
      </c>
      <c r="DKI4" s="15" t="s">
        <v>12</v>
      </c>
      <c r="DKJ4" s="15" t="s">
        <v>12</v>
      </c>
      <c r="DKK4" s="15" t="s">
        <v>12</v>
      </c>
      <c r="DKL4" s="15" t="s">
        <v>12</v>
      </c>
      <c r="DKM4" s="15" t="s">
        <v>12</v>
      </c>
      <c r="DKN4" s="15" t="s">
        <v>12</v>
      </c>
      <c r="DKO4" s="15" t="s">
        <v>12</v>
      </c>
      <c r="DKP4" s="15" t="s">
        <v>12</v>
      </c>
      <c r="DKQ4" s="15" t="s">
        <v>12</v>
      </c>
      <c r="DKR4" s="15" t="s">
        <v>12</v>
      </c>
      <c r="DKS4" s="15" t="s">
        <v>12</v>
      </c>
      <c r="DKT4" s="15" t="s">
        <v>12</v>
      </c>
      <c r="DKU4" s="15" t="s">
        <v>12</v>
      </c>
      <c r="DKV4" s="15" t="s">
        <v>12</v>
      </c>
      <c r="DKW4" s="15" t="s">
        <v>12</v>
      </c>
      <c r="DKX4" s="15" t="s">
        <v>12</v>
      </c>
      <c r="DKY4" s="15" t="s">
        <v>12</v>
      </c>
      <c r="DKZ4" s="15" t="s">
        <v>12</v>
      </c>
      <c r="DLA4" s="15" t="s">
        <v>12</v>
      </c>
      <c r="DLB4" s="15" t="s">
        <v>12</v>
      </c>
      <c r="DLC4" s="15" t="s">
        <v>12</v>
      </c>
      <c r="DLD4" s="15" t="s">
        <v>12</v>
      </c>
      <c r="DLE4" s="15" t="s">
        <v>12</v>
      </c>
      <c r="DLF4" s="15" t="s">
        <v>12</v>
      </c>
      <c r="DLG4" s="15" t="s">
        <v>12</v>
      </c>
      <c r="DLH4" s="15" t="s">
        <v>12</v>
      </c>
      <c r="DLI4" s="15" t="s">
        <v>12</v>
      </c>
      <c r="DLJ4" s="15" t="s">
        <v>12</v>
      </c>
      <c r="DLK4" s="15" t="s">
        <v>12</v>
      </c>
      <c r="DLL4" s="15" t="s">
        <v>12</v>
      </c>
      <c r="DLM4" s="15" t="s">
        <v>12</v>
      </c>
      <c r="DLN4" s="15" t="s">
        <v>12</v>
      </c>
      <c r="DLO4" s="15" t="s">
        <v>12</v>
      </c>
      <c r="DLP4" s="15" t="s">
        <v>12</v>
      </c>
      <c r="DLQ4" s="15" t="s">
        <v>12</v>
      </c>
      <c r="DLR4" s="15" t="s">
        <v>12</v>
      </c>
      <c r="DLS4" s="15" t="s">
        <v>12</v>
      </c>
      <c r="DLT4" s="15" t="s">
        <v>12</v>
      </c>
      <c r="DLU4" s="15" t="s">
        <v>12</v>
      </c>
      <c r="DLV4" s="15" t="s">
        <v>12</v>
      </c>
      <c r="DLW4" s="15" t="s">
        <v>12</v>
      </c>
      <c r="DLX4" s="15" t="s">
        <v>12</v>
      </c>
      <c r="DLY4" s="15" t="s">
        <v>12</v>
      </c>
      <c r="DLZ4" s="15" t="s">
        <v>12</v>
      </c>
      <c r="DMA4" s="15" t="s">
        <v>12</v>
      </c>
      <c r="DMB4" s="15" t="s">
        <v>12</v>
      </c>
      <c r="DMC4" s="15" t="s">
        <v>12</v>
      </c>
      <c r="DMD4" s="15" t="s">
        <v>12</v>
      </c>
      <c r="DME4" s="15" t="s">
        <v>12</v>
      </c>
      <c r="DMF4" s="15" t="s">
        <v>12</v>
      </c>
      <c r="DMG4" s="15" t="s">
        <v>12</v>
      </c>
      <c r="DMH4" s="15" t="s">
        <v>12</v>
      </c>
      <c r="DMI4" s="15" t="s">
        <v>12</v>
      </c>
      <c r="DMJ4" s="15" t="s">
        <v>12</v>
      </c>
      <c r="DMK4" s="15" t="s">
        <v>12</v>
      </c>
      <c r="DML4" s="15" t="s">
        <v>12</v>
      </c>
      <c r="DMM4" s="15" t="s">
        <v>12</v>
      </c>
      <c r="DMN4" s="15" t="s">
        <v>12</v>
      </c>
      <c r="DMO4" s="15" t="s">
        <v>12</v>
      </c>
      <c r="DMP4" s="15" t="s">
        <v>12</v>
      </c>
      <c r="DMQ4" s="15" t="s">
        <v>12</v>
      </c>
      <c r="DMR4" s="15" t="s">
        <v>12</v>
      </c>
      <c r="DMS4" s="15" t="s">
        <v>12</v>
      </c>
      <c r="DMT4" s="15" t="s">
        <v>12</v>
      </c>
      <c r="DMU4" s="15" t="s">
        <v>12</v>
      </c>
      <c r="DMV4" s="15" t="s">
        <v>12</v>
      </c>
      <c r="DMW4" s="15" t="s">
        <v>12</v>
      </c>
      <c r="DMX4" s="15" t="s">
        <v>12</v>
      </c>
      <c r="DMY4" s="15" t="s">
        <v>12</v>
      </c>
      <c r="DMZ4" s="15" t="s">
        <v>12</v>
      </c>
      <c r="DNA4" s="15" t="s">
        <v>12</v>
      </c>
      <c r="DNB4" s="15" t="s">
        <v>12</v>
      </c>
      <c r="DNC4" s="15" t="s">
        <v>12</v>
      </c>
      <c r="DND4" s="15" t="s">
        <v>12</v>
      </c>
      <c r="DNE4" s="15" t="s">
        <v>12</v>
      </c>
      <c r="DNF4" s="15" t="s">
        <v>12</v>
      </c>
      <c r="DNG4" s="15" t="s">
        <v>12</v>
      </c>
      <c r="DNH4" s="15" t="s">
        <v>12</v>
      </c>
      <c r="DNI4" s="15" t="s">
        <v>12</v>
      </c>
      <c r="DNJ4" s="15" t="s">
        <v>12</v>
      </c>
      <c r="DNK4" s="15" t="s">
        <v>12</v>
      </c>
      <c r="DNL4" s="15" t="s">
        <v>12</v>
      </c>
      <c r="DNM4" s="15" t="s">
        <v>12</v>
      </c>
      <c r="DNN4" s="15" t="s">
        <v>12</v>
      </c>
      <c r="DNO4" s="15" t="s">
        <v>12</v>
      </c>
      <c r="DNP4" s="15" t="s">
        <v>12</v>
      </c>
      <c r="DNQ4" s="15" t="s">
        <v>12</v>
      </c>
      <c r="DNR4" s="15" t="s">
        <v>12</v>
      </c>
      <c r="DNS4" s="15" t="s">
        <v>12</v>
      </c>
      <c r="DNT4" s="15" t="s">
        <v>12</v>
      </c>
      <c r="DNU4" s="15" t="s">
        <v>12</v>
      </c>
      <c r="DNV4" s="15" t="s">
        <v>12</v>
      </c>
      <c r="DNW4" s="15" t="s">
        <v>12</v>
      </c>
      <c r="DNX4" s="15" t="s">
        <v>12</v>
      </c>
      <c r="DNY4" s="15" t="s">
        <v>12</v>
      </c>
      <c r="DNZ4" s="15" t="s">
        <v>12</v>
      </c>
      <c r="DOA4" s="15" t="s">
        <v>12</v>
      </c>
      <c r="DOB4" s="15" t="s">
        <v>12</v>
      </c>
      <c r="DOC4" s="15" t="s">
        <v>12</v>
      </c>
      <c r="DOD4" s="15" t="s">
        <v>12</v>
      </c>
      <c r="DOE4" s="15" t="s">
        <v>12</v>
      </c>
      <c r="DOF4" s="15" t="s">
        <v>12</v>
      </c>
      <c r="DOG4" s="15" t="s">
        <v>12</v>
      </c>
      <c r="DOH4" s="15" t="s">
        <v>12</v>
      </c>
      <c r="DOI4" s="15" t="s">
        <v>12</v>
      </c>
      <c r="DOJ4" s="15" t="s">
        <v>12</v>
      </c>
      <c r="DOK4" s="15" t="s">
        <v>12</v>
      </c>
      <c r="DOL4" s="15" t="s">
        <v>12</v>
      </c>
      <c r="DOM4" s="15" t="s">
        <v>12</v>
      </c>
      <c r="DON4" s="15" t="s">
        <v>12</v>
      </c>
      <c r="DOO4" s="15" t="s">
        <v>12</v>
      </c>
      <c r="DOP4" s="15" t="s">
        <v>12</v>
      </c>
      <c r="DOQ4" s="15" t="s">
        <v>12</v>
      </c>
      <c r="DOR4" s="15" t="s">
        <v>12</v>
      </c>
      <c r="DOS4" s="15" t="s">
        <v>12</v>
      </c>
      <c r="DOT4" s="15" t="s">
        <v>12</v>
      </c>
      <c r="DOU4" s="15" t="s">
        <v>12</v>
      </c>
      <c r="DOV4" s="15" t="s">
        <v>12</v>
      </c>
      <c r="DOW4" s="15" t="s">
        <v>12</v>
      </c>
      <c r="DOX4" s="15" t="s">
        <v>12</v>
      </c>
      <c r="DOY4" s="15" t="s">
        <v>12</v>
      </c>
      <c r="DOZ4" s="15" t="s">
        <v>12</v>
      </c>
      <c r="DPA4" s="15" t="s">
        <v>12</v>
      </c>
      <c r="DPB4" s="15" t="s">
        <v>12</v>
      </c>
      <c r="DPC4" s="15" t="s">
        <v>12</v>
      </c>
      <c r="DPD4" s="15" t="s">
        <v>12</v>
      </c>
      <c r="DPE4" s="15" t="s">
        <v>12</v>
      </c>
      <c r="DPF4" s="15" t="s">
        <v>12</v>
      </c>
      <c r="DPG4" s="15" t="s">
        <v>12</v>
      </c>
      <c r="DPH4" s="15" t="s">
        <v>12</v>
      </c>
      <c r="DPI4" s="15" t="s">
        <v>12</v>
      </c>
      <c r="DPJ4" s="15" t="s">
        <v>12</v>
      </c>
      <c r="DPK4" s="15" t="s">
        <v>12</v>
      </c>
      <c r="DPL4" s="15" t="s">
        <v>12</v>
      </c>
      <c r="DPM4" s="15" t="s">
        <v>12</v>
      </c>
      <c r="DPN4" s="15" t="s">
        <v>12</v>
      </c>
      <c r="DPO4" s="15" t="s">
        <v>12</v>
      </c>
      <c r="DPP4" s="15" t="s">
        <v>12</v>
      </c>
      <c r="DPQ4" s="15" t="s">
        <v>12</v>
      </c>
      <c r="DPR4" s="15" t="s">
        <v>12</v>
      </c>
      <c r="DPS4" s="15" t="s">
        <v>12</v>
      </c>
      <c r="DPT4" s="15" t="s">
        <v>12</v>
      </c>
      <c r="DPU4" s="15" t="s">
        <v>12</v>
      </c>
      <c r="DPV4" s="15" t="s">
        <v>12</v>
      </c>
      <c r="DPW4" s="15" t="s">
        <v>12</v>
      </c>
      <c r="DPX4" s="15" t="s">
        <v>12</v>
      </c>
      <c r="DPY4" s="15" t="s">
        <v>12</v>
      </c>
      <c r="DPZ4" s="15" t="s">
        <v>12</v>
      </c>
      <c r="DQA4" s="15" t="s">
        <v>12</v>
      </c>
      <c r="DQB4" s="15" t="s">
        <v>12</v>
      </c>
      <c r="DQC4" s="15" t="s">
        <v>12</v>
      </c>
      <c r="DQD4" s="15" t="s">
        <v>12</v>
      </c>
      <c r="DQE4" s="15" t="s">
        <v>12</v>
      </c>
      <c r="DQF4" s="15" t="s">
        <v>12</v>
      </c>
      <c r="DQG4" s="15" t="s">
        <v>12</v>
      </c>
      <c r="DQH4" s="15" t="s">
        <v>12</v>
      </c>
      <c r="DQI4" s="15" t="s">
        <v>12</v>
      </c>
      <c r="DQJ4" s="15" t="s">
        <v>12</v>
      </c>
      <c r="DQK4" s="15" t="s">
        <v>12</v>
      </c>
      <c r="DQL4" s="15" t="s">
        <v>12</v>
      </c>
      <c r="DQM4" s="15" t="s">
        <v>12</v>
      </c>
      <c r="DQN4" s="15" t="s">
        <v>12</v>
      </c>
      <c r="DQO4" s="15" t="s">
        <v>12</v>
      </c>
      <c r="DQP4" s="15" t="s">
        <v>12</v>
      </c>
      <c r="DQQ4" s="15" t="s">
        <v>12</v>
      </c>
      <c r="DQR4" s="15" t="s">
        <v>12</v>
      </c>
      <c r="DQS4" s="15" t="s">
        <v>12</v>
      </c>
      <c r="DQT4" s="15" t="s">
        <v>12</v>
      </c>
      <c r="DQU4" s="15" t="s">
        <v>12</v>
      </c>
      <c r="DQV4" s="15" t="s">
        <v>12</v>
      </c>
      <c r="DQW4" s="15" t="s">
        <v>12</v>
      </c>
      <c r="DQX4" s="15" t="s">
        <v>12</v>
      </c>
      <c r="DQY4" s="15" t="s">
        <v>12</v>
      </c>
      <c r="DQZ4" s="15" t="s">
        <v>12</v>
      </c>
      <c r="DRA4" s="15" t="s">
        <v>12</v>
      </c>
      <c r="DRB4" s="15" t="s">
        <v>12</v>
      </c>
      <c r="DRC4" s="15" t="s">
        <v>12</v>
      </c>
      <c r="DRD4" s="15" t="s">
        <v>12</v>
      </c>
      <c r="DRE4" s="15" t="s">
        <v>12</v>
      </c>
      <c r="DRF4" s="15" t="s">
        <v>12</v>
      </c>
      <c r="DRG4" s="15" t="s">
        <v>12</v>
      </c>
      <c r="DRH4" s="15" t="s">
        <v>12</v>
      </c>
      <c r="DRI4" s="15" t="s">
        <v>12</v>
      </c>
      <c r="DRJ4" s="15" t="s">
        <v>12</v>
      </c>
      <c r="DRK4" s="15" t="s">
        <v>12</v>
      </c>
      <c r="DRL4" s="15" t="s">
        <v>12</v>
      </c>
      <c r="DRM4" s="15" t="s">
        <v>12</v>
      </c>
      <c r="DRN4" s="15" t="s">
        <v>12</v>
      </c>
      <c r="DRO4" s="15" t="s">
        <v>12</v>
      </c>
      <c r="DRP4" s="15" t="s">
        <v>12</v>
      </c>
      <c r="DRQ4" s="15" t="s">
        <v>12</v>
      </c>
      <c r="DRR4" s="15" t="s">
        <v>12</v>
      </c>
      <c r="DRS4" s="15" t="s">
        <v>12</v>
      </c>
      <c r="DRT4" s="15" t="s">
        <v>12</v>
      </c>
      <c r="DRU4" s="15" t="s">
        <v>12</v>
      </c>
      <c r="DRV4" s="15" t="s">
        <v>12</v>
      </c>
      <c r="DRW4" s="15" t="s">
        <v>12</v>
      </c>
      <c r="DRX4" s="15" t="s">
        <v>12</v>
      </c>
      <c r="DRY4" s="15" t="s">
        <v>12</v>
      </c>
      <c r="DRZ4" s="15" t="s">
        <v>12</v>
      </c>
      <c r="DSA4" s="15" t="s">
        <v>12</v>
      </c>
      <c r="DSB4" s="15" t="s">
        <v>12</v>
      </c>
      <c r="DSC4" s="15" t="s">
        <v>12</v>
      </c>
      <c r="DSD4" s="15" t="s">
        <v>12</v>
      </c>
      <c r="DSE4" s="15" t="s">
        <v>12</v>
      </c>
      <c r="DSF4" s="15" t="s">
        <v>12</v>
      </c>
      <c r="DSG4" s="15" t="s">
        <v>12</v>
      </c>
      <c r="DSH4" s="15" t="s">
        <v>12</v>
      </c>
      <c r="DSI4" s="15" t="s">
        <v>12</v>
      </c>
      <c r="DSJ4" s="15" t="s">
        <v>12</v>
      </c>
      <c r="DSK4" s="15" t="s">
        <v>12</v>
      </c>
      <c r="DSL4" s="15" t="s">
        <v>12</v>
      </c>
      <c r="DSM4" s="15" t="s">
        <v>12</v>
      </c>
      <c r="DSN4" s="15" t="s">
        <v>12</v>
      </c>
      <c r="DSO4" s="15" t="s">
        <v>12</v>
      </c>
      <c r="DSP4" s="15" t="s">
        <v>12</v>
      </c>
      <c r="DSQ4" s="15" t="s">
        <v>12</v>
      </c>
      <c r="DSR4" s="15" t="s">
        <v>12</v>
      </c>
      <c r="DSS4" s="15" t="s">
        <v>12</v>
      </c>
      <c r="DST4" s="15" t="s">
        <v>12</v>
      </c>
      <c r="DSU4" s="15" t="s">
        <v>12</v>
      </c>
      <c r="DSV4" s="15" t="s">
        <v>12</v>
      </c>
      <c r="DSW4" s="15" t="s">
        <v>12</v>
      </c>
      <c r="DSX4" s="15" t="s">
        <v>12</v>
      </c>
      <c r="DSY4" s="15" t="s">
        <v>12</v>
      </c>
      <c r="DSZ4" s="15" t="s">
        <v>12</v>
      </c>
      <c r="DTA4" s="15" t="s">
        <v>12</v>
      </c>
      <c r="DTB4" s="15" t="s">
        <v>12</v>
      </c>
      <c r="DTC4" s="15" t="s">
        <v>12</v>
      </c>
      <c r="DTD4" s="15" t="s">
        <v>12</v>
      </c>
      <c r="DTE4" s="15" t="s">
        <v>12</v>
      </c>
      <c r="DTF4" s="15" t="s">
        <v>12</v>
      </c>
      <c r="DTG4" s="15" t="s">
        <v>12</v>
      </c>
      <c r="DTH4" s="15" t="s">
        <v>12</v>
      </c>
      <c r="DTI4" s="15" t="s">
        <v>12</v>
      </c>
      <c r="DTJ4" s="15" t="s">
        <v>12</v>
      </c>
      <c r="DTK4" s="15" t="s">
        <v>12</v>
      </c>
      <c r="DTL4" s="15" t="s">
        <v>12</v>
      </c>
      <c r="DTM4" s="15" t="s">
        <v>12</v>
      </c>
      <c r="DTN4" s="15" t="s">
        <v>12</v>
      </c>
      <c r="DTO4" s="15" t="s">
        <v>12</v>
      </c>
      <c r="DTP4" s="15" t="s">
        <v>12</v>
      </c>
      <c r="DTQ4" s="15" t="s">
        <v>12</v>
      </c>
      <c r="DTR4" s="15" t="s">
        <v>12</v>
      </c>
      <c r="DTS4" s="15" t="s">
        <v>12</v>
      </c>
      <c r="DTT4" s="15" t="s">
        <v>12</v>
      </c>
      <c r="DTU4" s="15" t="s">
        <v>12</v>
      </c>
      <c r="DTV4" s="15" t="s">
        <v>12</v>
      </c>
      <c r="DTW4" s="15" t="s">
        <v>12</v>
      </c>
      <c r="DTX4" s="15" t="s">
        <v>12</v>
      </c>
      <c r="DTY4" s="15" t="s">
        <v>12</v>
      </c>
      <c r="DTZ4" s="15" t="s">
        <v>12</v>
      </c>
      <c r="DUA4" s="15" t="s">
        <v>12</v>
      </c>
      <c r="DUB4" s="15" t="s">
        <v>12</v>
      </c>
      <c r="DUC4" s="15" t="s">
        <v>12</v>
      </c>
      <c r="DUD4" s="15" t="s">
        <v>12</v>
      </c>
      <c r="DUE4" s="15" t="s">
        <v>12</v>
      </c>
      <c r="DUF4" s="15" t="s">
        <v>12</v>
      </c>
      <c r="DUG4" s="15" t="s">
        <v>12</v>
      </c>
      <c r="DUH4" s="15" t="s">
        <v>12</v>
      </c>
      <c r="DUI4" s="15" t="s">
        <v>12</v>
      </c>
      <c r="DUJ4" s="15" t="s">
        <v>12</v>
      </c>
      <c r="DUK4" s="15" t="s">
        <v>12</v>
      </c>
      <c r="DUL4" s="15" t="s">
        <v>12</v>
      </c>
      <c r="DUM4" s="15" t="s">
        <v>12</v>
      </c>
      <c r="DUN4" s="15" t="s">
        <v>12</v>
      </c>
      <c r="DUO4" s="15" t="s">
        <v>12</v>
      </c>
      <c r="DUP4" s="15" t="s">
        <v>12</v>
      </c>
      <c r="DUQ4" s="15" t="s">
        <v>12</v>
      </c>
      <c r="DUR4" s="15" t="s">
        <v>12</v>
      </c>
      <c r="DUS4" s="15" t="s">
        <v>12</v>
      </c>
      <c r="DUT4" s="15" t="s">
        <v>12</v>
      </c>
      <c r="DUU4" s="15" t="s">
        <v>12</v>
      </c>
      <c r="DUV4" s="15" t="s">
        <v>12</v>
      </c>
      <c r="DUW4" s="15" t="s">
        <v>12</v>
      </c>
      <c r="DUX4" s="15" t="s">
        <v>12</v>
      </c>
      <c r="DUY4" s="15" t="s">
        <v>12</v>
      </c>
      <c r="DUZ4" s="15" t="s">
        <v>12</v>
      </c>
      <c r="DVA4" s="15" t="s">
        <v>12</v>
      </c>
      <c r="DVB4" s="15" t="s">
        <v>12</v>
      </c>
      <c r="DVC4" s="15" t="s">
        <v>12</v>
      </c>
      <c r="DVD4" s="15" t="s">
        <v>12</v>
      </c>
      <c r="DVE4" s="15" t="s">
        <v>12</v>
      </c>
      <c r="DVF4" s="15" t="s">
        <v>12</v>
      </c>
      <c r="DVG4" s="15" t="s">
        <v>12</v>
      </c>
      <c r="DVH4" s="15" t="s">
        <v>12</v>
      </c>
      <c r="DVI4" s="15" t="s">
        <v>12</v>
      </c>
      <c r="DVJ4" s="15" t="s">
        <v>12</v>
      </c>
      <c r="DVK4" s="15" t="s">
        <v>12</v>
      </c>
      <c r="DVL4" s="15" t="s">
        <v>12</v>
      </c>
      <c r="DVM4" s="15" t="s">
        <v>12</v>
      </c>
      <c r="DVN4" s="15" t="s">
        <v>12</v>
      </c>
      <c r="DVO4" s="15" t="s">
        <v>12</v>
      </c>
      <c r="DVP4" s="15" t="s">
        <v>12</v>
      </c>
      <c r="DVQ4" s="15" t="s">
        <v>12</v>
      </c>
      <c r="DVR4" s="15" t="s">
        <v>12</v>
      </c>
      <c r="DVS4" s="15" t="s">
        <v>12</v>
      </c>
      <c r="DVT4" s="15" t="s">
        <v>12</v>
      </c>
      <c r="DVU4" s="15" t="s">
        <v>12</v>
      </c>
      <c r="DVV4" s="15" t="s">
        <v>12</v>
      </c>
      <c r="DVW4" s="15" t="s">
        <v>12</v>
      </c>
      <c r="DVX4" s="15" t="s">
        <v>12</v>
      </c>
      <c r="DVY4" s="15" t="s">
        <v>12</v>
      </c>
      <c r="DVZ4" s="15" t="s">
        <v>12</v>
      </c>
      <c r="DWA4" s="15" t="s">
        <v>12</v>
      </c>
      <c r="DWB4" s="15" t="s">
        <v>12</v>
      </c>
      <c r="DWC4" s="15" t="s">
        <v>12</v>
      </c>
      <c r="DWD4" s="15" t="s">
        <v>12</v>
      </c>
      <c r="DWE4" s="15" t="s">
        <v>12</v>
      </c>
      <c r="DWF4" s="15" t="s">
        <v>12</v>
      </c>
      <c r="DWG4" s="15" t="s">
        <v>12</v>
      </c>
      <c r="DWH4" s="15" t="s">
        <v>12</v>
      </c>
      <c r="DWI4" s="15" t="s">
        <v>12</v>
      </c>
      <c r="DWJ4" s="15" t="s">
        <v>12</v>
      </c>
      <c r="DWK4" s="15" t="s">
        <v>12</v>
      </c>
      <c r="DWL4" s="15" t="s">
        <v>12</v>
      </c>
      <c r="DWM4" s="15" t="s">
        <v>12</v>
      </c>
      <c r="DWN4" s="15" t="s">
        <v>12</v>
      </c>
      <c r="DWO4" s="15" t="s">
        <v>12</v>
      </c>
      <c r="DWP4" s="15" t="s">
        <v>12</v>
      </c>
      <c r="DWQ4" s="15" t="s">
        <v>12</v>
      </c>
      <c r="DWR4" s="15" t="s">
        <v>12</v>
      </c>
      <c r="DWS4" s="15" t="s">
        <v>12</v>
      </c>
      <c r="DWT4" s="15" t="s">
        <v>12</v>
      </c>
      <c r="DWU4" s="15" t="s">
        <v>12</v>
      </c>
      <c r="DWV4" s="15" t="s">
        <v>12</v>
      </c>
      <c r="DWW4" s="15" t="s">
        <v>12</v>
      </c>
      <c r="DWX4" s="15" t="s">
        <v>12</v>
      </c>
      <c r="DWY4" s="15" t="s">
        <v>12</v>
      </c>
      <c r="DWZ4" s="15" t="s">
        <v>12</v>
      </c>
      <c r="DXA4" s="15" t="s">
        <v>12</v>
      </c>
      <c r="DXB4" s="15" t="s">
        <v>12</v>
      </c>
      <c r="DXC4" s="15" t="s">
        <v>12</v>
      </c>
      <c r="DXD4" s="15" t="s">
        <v>12</v>
      </c>
      <c r="DXE4" s="15" t="s">
        <v>12</v>
      </c>
      <c r="DXF4" s="15" t="s">
        <v>12</v>
      </c>
      <c r="DXG4" s="15" t="s">
        <v>12</v>
      </c>
      <c r="DXH4" s="15" t="s">
        <v>12</v>
      </c>
      <c r="DXI4" s="15" t="s">
        <v>12</v>
      </c>
      <c r="DXJ4" s="15" t="s">
        <v>12</v>
      </c>
      <c r="DXK4" s="15" t="s">
        <v>12</v>
      </c>
      <c r="DXL4" s="15" t="s">
        <v>12</v>
      </c>
      <c r="DXM4" s="15" t="s">
        <v>12</v>
      </c>
      <c r="DXN4" s="15" t="s">
        <v>12</v>
      </c>
      <c r="DXO4" s="15" t="s">
        <v>12</v>
      </c>
      <c r="DXP4" s="15" t="s">
        <v>12</v>
      </c>
      <c r="DXQ4" s="15" t="s">
        <v>12</v>
      </c>
      <c r="DXR4" s="15" t="s">
        <v>12</v>
      </c>
      <c r="DXS4" s="15" t="s">
        <v>12</v>
      </c>
      <c r="DXT4" s="15" t="s">
        <v>12</v>
      </c>
      <c r="DXU4" s="15" t="s">
        <v>12</v>
      </c>
      <c r="DXV4" s="15" t="s">
        <v>12</v>
      </c>
      <c r="DXW4" s="15" t="s">
        <v>12</v>
      </c>
      <c r="DXX4" s="15" t="s">
        <v>12</v>
      </c>
      <c r="DXY4" s="15" t="s">
        <v>12</v>
      </c>
      <c r="DXZ4" s="15" t="s">
        <v>12</v>
      </c>
      <c r="DYA4" s="15" t="s">
        <v>12</v>
      </c>
      <c r="DYB4" s="15" t="s">
        <v>12</v>
      </c>
      <c r="DYC4" s="15" t="s">
        <v>12</v>
      </c>
      <c r="DYD4" s="15" t="s">
        <v>12</v>
      </c>
      <c r="DYE4" s="15" t="s">
        <v>12</v>
      </c>
      <c r="DYF4" s="15" t="s">
        <v>12</v>
      </c>
      <c r="DYG4" s="15" t="s">
        <v>12</v>
      </c>
      <c r="DYH4" s="15" t="s">
        <v>12</v>
      </c>
      <c r="DYI4" s="15" t="s">
        <v>12</v>
      </c>
      <c r="DYJ4" s="15" t="s">
        <v>12</v>
      </c>
      <c r="DYK4" s="15" t="s">
        <v>12</v>
      </c>
      <c r="DYL4" s="15" t="s">
        <v>12</v>
      </c>
      <c r="DYM4" s="15" t="s">
        <v>12</v>
      </c>
      <c r="DYN4" s="15" t="s">
        <v>12</v>
      </c>
      <c r="DYO4" s="15" t="s">
        <v>12</v>
      </c>
      <c r="DYP4" s="15" t="s">
        <v>12</v>
      </c>
      <c r="DYQ4" s="15" t="s">
        <v>12</v>
      </c>
      <c r="DYR4" s="15" t="s">
        <v>12</v>
      </c>
      <c r="DYS4" s="15" t="s">
        <v>12</v>
      </c>
      <c r="DYT4" s="15" t="s">
        <v>12</v>
      </c>
      <c r="DYU4" s="15" t="s">
        <v>12</v>
      </c>
      <c r="DYV4" s="15" t="s">
        <v>12</v>
      </c>
      <c r="DYW4" s="15" t="s">
        <v>12</v>
      </c>
      <c r="DYX4" s="15" t="s">
        <v>12</v>
      </c>
      <c r="DYY4" s="15" t="s">
        <v>12</v>
      </c>
      <c r="DYZ4" s="15" t="s">
        <v>12</v>
      </c>
      <c r="DZA4" s="15" t="s">
        <v>12</v>
      </c>
      <c r="DZB4" s="15" t="s">
        <v>12</v>
      </c>
      <c r="DZC4" s="15" t="s">
        <v>12</v>
      </c>
      <c r="DZD4" s="15" t="s">
        <v>12</v>
      </c>
      <c r="DZE4" s="15" t="s">
        <v>12</v>
      </c>
      <c r="DZF4" s="15" t="s">
        <v>12</v>
      </c>
      <c r="DZG4" s="15" t="s">
        <v>12</v>
      </c>
      <c r="DZH4" s="15" t="s">
        <v>12</v>
      </c>
      <c r="DZI4" s="15" t="s">
        <v>12</v>
      </c>
      <c r="DZJ4" s="15" t="s">
        <v>12</v>
      </c>
      <c r="DZK4" s="15" t="s">
        <v>12</v>
      </c>
      <c r="DZL4" s="15" t="s">
        <v>12</v>
      </c>
      <c r="DZM4" s="15" t="s">
        <v>12</v>
      </c>
      <c r="DZN4" s="15" t="s">
        <v>12</v>
      </c>
      <c r="DZO4" s="15" t="s">
        <v>12</v>
      </c>
      <c r="DZP4" s="15" t="s">
        <v>12</v>
      </c>
      <c r="DZQ4" s="15" t="s">
        <v>12</v>
      </c>
      <c r="DZR4" s="15" t="s">
        <v>12</v>
      </c>
      <c r="DZS4" s="15" t="s">
        <v>12</v>
      </c>
      <c r="DZT4" s="15" t="s">
        <v>12</v>
      </c>
      <c r="DZU4" s="15" t="s">
        <v>12</v>
      </c>
      <c r="DZV4" s="15" t="s">
        <v>12</v>
      </c>
      <c r="DZW4" s="15" t="s">
        <v>12</v>
      </c>
      <c r="DZX4" s="15" t="s">
        <v>12</v>
      </c>
      <c r="DZY4" s="15" t="s">
        <v>12</v>
      </c>
      <c r="DZZ4" s="15" t="s">
        <v>12</v>
      </c>
      <c r="EAA4" s="15" t="s">
        <v>12</v>
      </c>
      <c r="EAB4" s="15" t="s">
        <v>12</v>
      </c>
      <c r="EAC4" s="15" t="s">
        <v>12</v>
      </c>
      <c r="EAD4" s="15" t="s">
        <v>12</v>
      </c>
      <c r="EAE4" s="15" t="s">
        <v>12</v>
      </c>
      <c r="EAF4" s="15" t="s">
        <v>12</v>
      </c>
      <c r="EAG4" s="15" t="s">
        <v>12</v>
      </c>
      <c r="EAH4" s="15" t="s">
        <v>12</v>
      </c>
      <c r="EAI4" s="15" t="s">
        <v>12</v>
      </c>
      <c r="EAJ4" s="15" t="s">
        <v>12</v>
      </c>
      <c r="EAK4" s="15" t="s">
        <v>12</v>
      </c>
      <c r="EAL4" s="15" t="s">
        <v>12</v>
      </c>
      <c r="EAM4" s="15" t="s">
        <v>12</v>
      </c>
      <c r="EAN4" s="15" t="s">
        <v>12</v>
      </c>
      <c r="EAO4" s="15" t="s">
        <v>12</v>
      </c>
      <c r="EAP4" s="15" t="s">
        <v>12</v>
      </c>
      <c r="EAQ4" s="15" t="s">
        <v>12</v>
      </c>
      <c r="EAR4" s="15" t="s">
        <v>12</v>
      </c>
      <c r="EAS4" s="15" t="s">
        <v>12</v>
      </c>
      <c r="EAT4" s="15" t="s">
        <v>12</v>
      </c>
      <c r="EAU4" s="15" t="s">
        <v>12</v>
      </c>
      <c r="EAV4" s="15" t="s">
        <v>12</v>
      </c>
      <c r="EAW4" s="15" t="s">
        <v>12</v>
      </c>
      <c r="EAX4" s="15" t="s">
        <v>12</v>
      </c>
      <c r="EAY4" s="15" t="s">
        <v>12</v>
      </c>
      <c r="EAZ4" s="15" t="s">
        <v>12</v>
      </c>
      <c r="EBA4" s="15" t="s">
        <v>12</v>
      </c>
      <c r="EBB4" s="15" t="s">
        <v>12</v>
      </c>
      <c r="EBC4" s="15" t="s">
        <v>12</v>
      </c>
      <c r="EBD4" s="15" t="s">
        <v>12</v>
      </c>
      <c r="EBE4" s="15" t="s">
        <v>12</v>
      </c>
      <c r="EBF4" s="15" t="s">
        <v>12</v>
      </c>
      <c r="EBG4" s="15" t="s">
        <v>12</v>
      </c>
      <c r="EBH4" s="15" t="s">
        <v>12</v>
      </c>
      <c r="EBI4" s="15" t="s">
        <v>12</v>
      </c>
      <c r="EBJ4" s="15" t="s">
        <v>12</v>
      </c>
      <c r="EBK4" s="15" t="s">
        <v>12</v>
      </c>
      <c r="EBL4" s="15" t="s">
        <v>12</v>
      </c>
      <c r="EBM4" s="15" t="s">
        <v>12</v>
      </c>
      <c r="EBN4" s="15" t="s">
        <v>12</v>
      </c>
      <c r="EBO4" s="15" t="s">
        <v>12</v>
      </c>
      <c r="EBP4" s="15" t="s">
        <v>12</v>
      </c>
      <c r="EBQ4" s="15" t="s">
        <v>12</v>
      </c>
      <c r="EBR4" s="15" t="s">
        <v>12</v>
      </c>
      <c r="EBS4" s="15" t="s">
        <v>12</v>
      </c>
      <c r="EBT4" s="15" t="s">
        <v>12</v>
      </c>
      <c r="EBU4" s="15" t="s">
        <v>12</v>
      </c>
      <c r="EBV4" s="15" t="s">
        <v>12</v>
      </c>
      <c r="EBW4" s="15" t="s">
        <v>12</v>
      </c>
      <c r="EBX4" s="15" t="s">
        <v>12</v>
      </c>
      <c r="EBY4" s="15" t="s">
        <v>12</v>
      </c>
      <c r="EBZ4" s="15" t="s">
        <v>12</v>
      </c>
      <c r="ECA4" s="15" t="s">
        <v>12</v>
      </c>
      <c r="ECB4" s="15" t="s">
        <v>12</v>
      </c>
      <c r="ECC4" s="15" t="s">
        <v>12</v>
      </c>
      <c r="ECD4" s="15" t="s">
        <v>12</v>
      </c>
      <c r="ECE4" s="15" t="s">
        <v>12</v>
      </c>
      <c r="ECF4" s="15" t="s">
        <v>12</v>
      </c>
      <c r="ECG4" s="15" t="s">
        <v>12</v>
      </c>
      <c r="ECH4" s="15" t="s">
        <v>12</v>
      </c>
      <c r="ECI4" s="15" t="s">
        <v>12</v>
      </c>
      <c r="ECJ4" s="15" t="s">
        <v>12</v>
      </c>
      <c r="ECK4" s="15" t="s">
        <v>12</v>
      </c>
      <c r="ECL4" s="15" t="s">
        <v>12</v>
      </c>
      <c r="ECM4" s="15" t="s">
        <v>12</v>
      </c>
      <c r="ECN4" s="15" t="s">
        <v>12</v>
      </c>
      <c r="ECO4" s="15" t="s">
        <v>12</v>
      </c>
      <c r="ECP4" s="15" t="s">
        <v>12</v>
      </c>
      <c r="ECQ4" s="15" t="s">
        <v>12</v>
      </c>
      <c r="ECR4" s="15" t="s">
        <v>12</v>
      </c>
      <c r="ECS4" s="15" t="s">
        <v>12</v>
      </c>
      <c r="ECT4" s="15" t="s">
        <v>12</v>
      </c>
      <c r="ECU4" s="15" t="s">
        <v>12</v>
      </c>
      <c r="ECV4" s="15" t="s">
        <v>12</v>
      </c>
      <c r="ECW4" s="15" t="s">
        <v>12</v>
      </c>
      <c r="ECX4" s="15" t="s">
        <v>12</v>
      </c>
      <c r="ECY4" s="15" t="s">
        <v>12</v>
      </c>
      <c r="ECZ4" s="15" t="s">
        <v>12</v>
      </c>
      <c r="EDA4" s="15" t="s">
        <v>12</v>
      </c>
      <c r="EDB4" s="15" t="s">
        <v>12</v>
      </c>
      <c r="EDC4" s="15" t="s">
        <v>12</v>
      </c>
      <c r="EDD4" s="15" t="s">
        <v>12</v>
      </c>
      <c r="EDE4" s="15" t="s">
        <v>12</v>
      </c>
      <c r="EDF4" s="15" t="s">
        <v>12</v>
      </c>
      <c r="EDG4" s="15" t="s">
        <v>12</v>
      </c>
      <c r="EDH4" s="15" t="s">
        <v>12</v>
      </c>
      <c r="EDI4" s="15" t="s">
        <v>12</v>
      </c>
      <c r="EDJ4" s="15" t="s">
        <v>12</v>
      </c>
      <c r="EDK4" s="15" t="s">
        <v>12</v>
      </c>
      <c r="EDL4" s="15" t="s">
        <v>12</v>
      </c>
      <c r="EDM4" s="15" t="s">
        <v>12</v>
      </c>
      <c r="EDN4" s="15" t="s">
        <v>12</v>
      </c>
      <c r="EDO4" s="15" t="s">
        <v>12</v>
      </c>
      <c r="EDP4" s="15" t="s">
        <v>12</v>
      </c>
      <c r="EDQ4" s="15" t="s">
        <v>12</v>
      </c>
      <c r="EDR4" s="15" t="s">
        <v>12</v>
      </c>
      <c r="EDS4" s="15" t="s">
        <v>12</v>
      </c>
      <c r="EDT4" s="15" t="s">
        <v>12</v>
      </c>
      <c r="EDU4" s="15" t="s">
        <v>12</v>
      </c>
      <c r="EDV4" s="15" t="s">
        <v>12</v>
      </c>
      <c r="EDW4" s="15" t="s">
        <v>12</v>
      </c>
      <c r="EDX4" s="15" t="s">
        <v>12</v>
      </c>
      <c r="EDY4" s="15" t="s">
        <v>12</v>
      </c>
      <c r="EDZ4" s="15" t="s">
        <v>12</v>
      </c>
      <c r="EEA4" s="15" t="s">
        <v>12</v>
      </c>
      <c r="EEB4" s="15" t="s">
        <v>12</v>
      </c>
      <c r="EEC4" s="15" t="s">
        <v>12</v>
      </c>
      <c r="EED4" s="15" t="s">
        <v>12</v>
      </c>
      <c r="EEE4" s="15" t="s">
        <v>12</v>
      </c>
      <c r="EEF4" s="15" t="s">
        <v>12</v>
      </c>
      <c r="EEG4" s="15" t="s">
        <v>12</v>
      </c>
      <c r="EEH4" s="15" t="s">
        <v>12</v>
      </c>
      <c r="EEI4" s="15" t="s">
        <v>12</v>
      </c>
      <c r="EEJ4" s="15" t="s">
        <v>12</v>
      </c>
      <c r="EEK4" s="15" t="s">
        <v>12</v>
      </c>
      <c r="EEL4" s="15" t="s">
        <v>12</v>
      </c>
      <c r="EEM4" s="15" t="s">
        <v>12</v>
      </c>
      <c r="EEN4" s="15" t="s">
        <v>12</v>
      </c>
      <c r="EEO4" s="15" t="s">
        <v>12</v>
      </c>
      <c r="EEP4" s="15" t="s">
        <v>12</v>
      </c>
      <c r="EEQ4" s="15" t="s">
        <v>12</v>
      </c>
      <c r="EER4" s="15" t="s">
        <v>12</v>
      </c>
      <c r="EES4" s="15" t="s">
        <v>12</v>
      </c>
      <c r="EET4" s="15" t="s">
        <v>12</v>
      </c>
      <c r="EEU4" s="15" t="s">
        <v>12</v>
      </c>
      <c r="EEV4" s="15" t="s">
        <v>12</v>
      </c>
      <c r="EEW4" s="15" t="s">
        <v>12</v>
      </c>
      <c r="EEX4" s="15" t="s">
        <v>12</v>
      </c>
      <c r="EEY4" s="15" t="s">
        <v>12</v>
      </c>
      <c r="EEZ4" s="15" t="s">
        <v>12</v>
      </c>
      <c r="EFA4" s="15" t="s">
        <v>12</v>
      </c>
      <c r="EFB4" s="15" t="s">
        <v>12</v>
      </c>
      <c r="EFC4" s="15" t="s">
        <v>12</v>
      </c>
      <c r="EFD4" s="15" t="s">
        <v>12</v>
      </c>
      <c r="EFE4" s="15" t="s">
        <v>12</v>
      </c>
      <c r="EFF4" s="15" t="s">
        <v>12</v>
      </c>
      <c r="EFG4" s="15" t="s">
        <v>12</v>
      </c>
      <c r="EFH4" s="15" t="s">
        <v>12</v>
      </c>
      <c r="EFI4" s="15" t="s">
        <v>12</v>
      </c>
      <c r="EFJ4" s="15" t="s">
        <v>12</v>
      </c>
      <c r="EFK4" s="15" t="s">
        <v>12</v>
      </c>
      <c r="EFL4" s="15" t="s">
        <v>12</v>
      </c>
      <c r="EFM4" s="15" t="s">
        <v>12</v>
      </c>
      <c r="EFN4" s="15" t="s">
        <v>12</v>
      </c>
      <c r="EFO4" s="15" t="s">
        <v>12</v>
      </c>
      <c r="EFP4" s="15" t="s">
        <v>12</v>
      </c>
      <c r="EFQ4" s="15" t="s">
        <v>12</v>
      </c>
      <c r="EFR4" s="15" t="s">
        <v>12</v>
      </c>
      <c r="EFS4" s="15" t="s">
        <v>12</v>
      </c>
      <c r="EFT4" s="15" t="s">
        <v>12</v>
      </c>
      <c r="EFU4" s="15" t="s">
        <v>12</v>
      </c>
      <c r="EFV4" s="15" t="s">
        <v>12</v>
      </c>
      <c r="EFW4" s="15" t="s">
        <v>12</v>
      </c>
      <c r="EFX4" s="15" t="s">
        <v>12</v>
      </c>
      <c r="EFY4" s="15" t="s">
        <v>12</v>
      </c>
      <c r="EFZ4" s="15" t="s">
        <v>12</v>
      </c>
      <c r="EGA4" s="15" t="s">
        <v>12</v>
      </c>
      <c r="EGB4" s="15" t="s">
        <v>12</v>
      </c>
      <c r="EGC4" s="15" t="s">
        <v>12</v>
      </c>
      <c r="EGD4" s="15" t="s">
        <v>12</v>
      </c>
      <c r="EGE4" s="15" t="s">
        <v>12</v>
      </c>
      <c r="EGF4" s="15" t="s">
        <v>12</v>
      </c>
      <c r="EGG4" s="15" t="s">
        <v>12</v>
      </c>
      <c r="EGH4" s="15" t="s">
        <v>12</v>
      </c>
      <c r="EGI4" s="15" t="s">
        <v>12</v>
      </c>
      <c r="EGJ4" s="15" t="s">
        <v>12</v>
      </c>
      <c r="EGK4" s="15" t="s">
        <v>12</v>
      </c>
      <c r="EGL4" s="15" t="s">
        <v>12</v>
      </c>
      <c r="EGM4" s="15" t="s">
        <v>12</v>
      </c>
      <c r="EGN4" s="15" t="s">
        <v>12</v>
      </c>
      <c r="EGO4" s="15" t="s">
        <v>12</v>
      </c>
      <c r="EGP4" s="15" t="s">
        <v>12</v>
      </c>
      <c r="EGQ4" s="15" t="s">
        <v>12</v>
      </c>
      <c r="EGR4" s="15" t="s">
        <v>12</v>
      </c>
      <c r="EGS4" s="15" t="s">
        <v>12</v>
      </c>
      <c r="EGT4" s="15" t="s">
        <v>12</v>
      </c>
      <c r="EGU4" s="15" t="s">
        <v>12</v>
      </c>
      <c r="EGV4" s="15" t="s">
        <v>12</v>
      </c>
      <c r="EGW4" s="15" t="s">
        <v>12</v>
      </c>
      <c r="EGX4" s="15" t="s">
        <v>12</v>
      </c>
      <c r="EGY4" s="15" t="s">
        <v>12</v>
      </c>
      <c r="EGZ4" s="15" t="s">
        <v>12</v>
      </c>
      <c r="EHA4" s="15" t="s">
        <v>12</v>
      </c>
      <c r="EHB4" s="15" t="s">
        <v>12</v>
      </c>
      <c r="EHC4" s="15" t="s">
        <v>12</v>
      </c>
      <c r="EHD4" s="15" t="s">
        <v>12</v>
      </c>
      <c r="EHE4" s="15" t="s">
        <v>12</v>
      </c>
      <c r="EHF4" s="15" t="s">
        <v>12</v>
      </c>
      <c r="EHG4" s="15" t="s">
        <v>12</v>
      </c>
      <c r="EHH4" s="15" t="s">
        <v>12</v>
      </c>
      <c r="EHI4" s="15" t="s">
        <v>12</v>
      </c>
      <c r="EHJ4" s="15" t="s">
        <v>12</v>
      </c>
      <c r="EHK4" s="15" t="s">
        <v>12</v>
      </c>
      <c r="EHL4" s="15" t="s">
        <v>12</v>
      </c>
      <c r="EHM4" s="15" t="s">
        <v>12</v>
      </c>
      <c r="EHN4" s="15" t="s">
        <v>12</v>
      </c>
      <c r="EHO4" s="15" t="s">
        <v>12</v>
      </c>
      <c r="EHP4" s="15" t="s">
        <v>12</v>
      </c>
      <c r="EHQ4" s="15" t="s">
        <v>12</v>
      </c>
      <c r="EHR4" s="15" t="s">
        <v>12</v>
      </c>
      <c r="EHS4" s="15" t="s">
        <v>12</v>
      </c>
      <c r="EHT4" s="15" t="s">
        <v>12</v>
      </c>
      <c r="EHU4" s="15" t="s">
        <v>12</v>
      </c>
      <c r="EHV4" s="15" t="s">
        <v>12</v>
      </c>
      <c r="EHW4" s="15" t="s">
        <v>12</v>
      </c>
      <c r="EHX4" s="15" t="s">
        <v>12</v>
      </c>
      <c r="EHY4" s="15" t="s">
        <v>12</v>
      </c>
      <c r="EHZ4" s="15" t="s">
        <v>12</v>
      </c>
      <c r="EIA4" s="15" t="s">
        <v>12</v>
      </c>
      <c r="EIB4" s="15" t="s">
        <v>12</v>
      </c>
      <c r="EIC4" s="15" t="s">
        <v>12</v>
      </c>
      <c r="EID4" s="15" t="s">
        <v>12</v>
      </c>
      <c r="EIE4" s="15" t="s">
        <v>12</v>
      </c>
      <c r="EIF4" s="15" t="s">
        <v>12</v>
      </c>
      <c r="EIG4" s="15" t="s">
        <v>12</v>
      </c>
      <c r="EIH4" s="15" t="s">
        <v>12</v>
      </c>
      <c r="EII4" s="15" t="s">
        <v>12</v>
      </c>
      <c r="EIJ4" s="15" t="s">
        <v>12</v>
      </c>
      <c r="EIK4" s="15" t="s">
        <v>12</v>
      </c>
      <c r="EIL4" s="15" t="s">
        <v>12</v>
      </c>
      <c r="EIM4" s="15" t="s">
        <v>12</v>
      </c>
      <c r="EIN4" s="15" t="s">
        <v>12</v>
      </c>
      <c r="EIO4" s="15" t="s">
        <v>12</v>
      </c>
      <c r="EIP4" s="15" t="s">
        <v>12</v>
      </c>
      <c r="EIQ4" s="15" t="s">
        <v>12</v>
      </c>
      <c r="EIR4" s="15" t="s">
        <v>12</v>
      </c>
      <c r="EIS4" s="15" t="s">
        <v>12</v>
      </c>
      <c r="EIT4" s="15" t="s">
        <v>12</v>
      </c>
      <c r="EIU4" s="15" t="s">
        <v>12</v>
      </c>
      <c r="EIV4" s="15" t="s">
        <v>12</v>
      </c>
      <c r="EIW4" s="15" t="s">
        <v>12</v>
      </c>
      <c r="EIX4" s="15" t="s">
        <v>12</v>
      </c>
      <c r="EIY4" s="15" t="s">
        <v>12</v>
      </c>
      <c r="EIZ4" s="15" t="s">
        <v>12</v>
      </c>
      <c r="EJA4" s="15" t="s">
        <v>12</v>
      </c>
      <c r="EJB4" s="15" t="s">
        <v>12</v>
      </c>
      <c r="EJC4" s="15" t="s">
        <v>12</v>
      </c>
      <c r="EJD4" s="15" t="s">
        <v>12</v>
      </c>
      <c r="EJE4" s="15" t="s">
        <v>12</v>
      </c>
      <c r="EJF4" s="15" t="s">
        <v>12</v>
      </c>
      <c r="EJG4" s="15" t="s">
        <v>12</v>
      </c>
      <c r="EJH4" s="15" t="s">
        <v>12</v>
      </c>
      <c r="EJI4" s="15" t="s">
        <v>12</v>
      </c>
      <c r="EJJ4" s="15" t="s">
        <v>12</v>
      </c>
      <c r="EJK4" s="15" t="s">
        <v>12</v>
      </c>
      <c r="EJL4" s="15" t="s">
        <v>12</v>
      </c>
      <c r="EJM4" s="15" t="s">
        <v>12</v>
      </c>
      <c r="EJN4" s="15" t="s">
        <v>12</v>
      </c>
      <c r="EJO4" s="15" t="s">
        <v>12</v>
      </c>
      <c r="EJP4" s="15" t="s">
        <v>12</v>
      </c>
      <c r="EJQ4" s="15" t="s">
        <v>12</v>
      </c>
      <c r="EJR4" s="15" t="s">
        <v>12</v>
      </c>
      <c r="EJS4" s="15" t="s">
        <v>12</v>
      </c>
      <c r="EJT4" s="15" t="s">
        <v>12</v>
      </c>
      <c r="EJU4" s="15" t="s">
        <v>12</v>
      </c>
      <c r="EJV4" s="15" t="s">
        <v>12</v>
      </c>
      <c r="EJW4" s="15" t="s">
        <v>12</v>
      </c>
      <c r="EJX4" s="15" t="s">
        <v>12</v>
      </c>
      <c r="EJY4" s="15" t="s">
        <v>12</v>
      </c>
      <c r="EJZ4" s="15" t="s">
        <v>12</v>
      </c>
      <c r="EKA4" s="15" t="s">
        <v>12</v>
      </c>
      <c r="EKB4" s="15" t="s">
        <v>12</v>
      </c>
      <c r="EKC4" s="15" t="s">
        <v>12</v>
      </c>
      <c r="EKD4" s="15" t="s">
        <v>12</v>
      </c>
      <c r="EKE4" s="15" t="s">
        <v>12</v>
      </c>
      <c r="EKF4" s="15" t="s">
        <v>12</v>
      </c>
      <c r="EKG4" s="15" t="s">
        <v>12</v>
      </c>
      <c r="EKH4" s="15" t="s">
        <v>12</v>
      </c>
      <c r="EKI4" s="15" t="s">
        <v>12</v>
      </c>
      <c r="EKJ4" s="15" t="s">
        <v>12</v>
      </c>
      <c r="EKK4" s="15" t="s">
        <v>12</v>
      </c>
      <c r="EKL4" s="15" t="s">
        <v>12</v>
      </c>
      <c r="EKM4" s="15" t="s">
        <v>12</v>
      </c>
      <c r="EKN4" s="15" t="s">
        <v>12</v>
      </c>
      <c r="EKO4" s="15" t="s">
        <v>12</v>
      </c>
      <c r="EKP4" s="15" t="s">
        <v>12</v>
      </c>
      <c r="EKQ4" s="15" t="s">
        <v>12</v>
      </c>
      <c r="EKR4" s="15" t="s">
        <v>12</v>
      </c>
      <c r="EKS4" s="15" t="s">
        <v>12</v>
      </c>
      <c r="EKT4" s="15" t="s">
        <v>12</v>
      </c>
      <c r="EKU4" s="15" t="s">
        <v>12</v>
      </c>
      <c r="EKV4" s="15" t="s">
        <v>12</v>
      </c>
      <c r="EKW4" s="15" t="s">
        <v>12</v>
      </c>
      <c r="EKX4" s="15" t="s">
        <v>12</v>
      </c>
      <c r="EKY4" s="15" t="s">
        <v>12</v>
      </c>
      <c r="EKZ4" s="15" t="s">
        <v>12</v>
      </c>
      <c r="ELA4" s="15" t="s">
        <v>12</v>
      </c>
      <c r="ELB4" s="15" t="s">
        <v>12</v>
      </c>
      <c r="ELC4" s="15" t="s">
        <v>12</v>
      </c>
      <c r="ELD4" s="15" t="s">
        <v>12</v>
      </c>
      <c r="ELE4" s="15" t="s">
        <v>12</v>
      </c>
      <c r="ELF4" s="15" t="s">
        <v>12</v>
      </c>
      <c r="ELG4" s="15" t="s">
        <v>12</v>
      </c>
      <c r="ELH4" s="15" t="s">
        <v>12</v>
      </c>
      <c r="ELI4" s="15" t="s">
        <v>12</v>
      </c>
      <c r="ELJ4" s="15" t="s">
        <v>12</v>
      </c>
      <c r="ELK4" s="15" t="s">
        <v>12</v>
      </c>
      <c r="ELL4" s="15" t="s">
        <v>12</v>
      </c>
      <c r="ELM4" s="15" t="s">
        <v>12</v>
      </c>
      <c r="ELN4" s="15" t="s">
        <v>12</v>
      </c>
      <c r="ELO4" s="15" t="s">
        <v>12</v>
      </c>
      <c r="ELP4" s="15" t="s">
        <v>12</v>
      </c>
      <c r="ELQ4" s="15" t="s">
        <v>12</v>
      </c>
      <c r="ELR4" s="15" t="s">
        <v>12</v>
      </c>
      <c r="ELS4" s="15" t="s">
        <v>12</v>
      </c>
      <c r="ELT4" s="15" t="s">
        <v>12</v>
      </c>
      <c r="ELU4" s="15" t="s">
        <v>12</v>
      </c>
      <c r="ELV4" s="15" t="s">
        <v>12</v>
      </c>
      <c r="ELW4" s="15" t="s">
        <v>12</v>
      </c>
      <c r="ELX4" s="15" t="s">
        <v>12</v>
      </c>
      <c r="ELY4" s="15" t="s">
        <v>12</v>
      </c>
      <c r="ELZ4" s="15" t="s">
        <v>12</v>
      </c>
      <c r="EMA4" s="15" t="s">
        <v>12</v>
      </c>
      <c r="EMB4" s="15" t="s">
        <v>12</v>
      </c>
      <c r="EMC4" s="15" t="s">
        <v>12</v>
      </c>
      <c r="EMD4" s="15" t="s">
        <v>12</v>
      </c>
      <c r="EME4" s="15" t="s">
        <v>12</v>
      </c>
      <c r="EMF4" s="15" t="s">
        <v>12</v>
      </c>
      <c r="EMG4" s="15" t="s">
        <v>12</v>
      </c>
      <c r="EMH4" s="15" t="s">
        <v>12</v>
      </c>
      <c r="EMI4" s="15" t="s">
        <v>12</v>
      </c>
      <c r="EMJ4" s="15" t="s">
        <v>12</v>
      </c>
      <c r="EMK4" s="15" t="s">
        <v>12</v>
      </c>
      <c r="EML4" s="15" t="s">
        <v>12</v>
      </c>
      <c r="EMM4" s="15" t="s">
        <v>12</v>
      </c>
      <c r="EMN4" s="15" t="s">
        <v>12</v>
      </c>
      <c r="EMO4" s="15" t="s">
        <v>12</v>
      </c>
      <c r="EMP4" s="15" t="s">
        <v>12</v>
      </c>
      <c r="EMQ4" s="15" t="s">
        <v>12</v>
      </c>
      <c r="EMR4" s="15" t="s">
        <v>12</v>
      </c>
      <c r="EMS4" s="15" t="s">
        <v>12</v>
      </c>
      <c r="EMT4" s="15" t="s">
        <v>12</v>
      </c>
      <c r="EMU4" s="15" t="s">
        <v>12</v>
      </c>
      <c r="EMV4" s="15" t="s">
        <v>12</v>
      </c>
      <c r="EMW4" s="15" t="s">
        <v>12</v>
      </c>
      <c r="EMX4" s="15" t="s">
        <v>12</v>
      </c>
      <c r="EMY4" s="15" t="s">
        <v>12</v>
      </c>
      <c r="EMZ4" s="15" t="s">
        <v>12</v>
      </c>
      <c r="ENA4" s="15" t="s">
        <v>12</v>
      </c>
      <c r="ENB4" s="15" t="s">
        <v>12</v>
      </c>
      <c r="ENC4" s="15" t="s">
        <v>12</v>
      </c>
      <c r="END4" s="15" t="s">
        <v>12</v>
      </c>
      <c r="ENE4" s="15" t="s">
        <v>12</v>
      </c>
      <c r="ENF4" s="15" t="s">
        <v>12</v>
      </c>
      <c r="ENG4" s="15" t="s">
        <v>12</v>
      </c>
      <c r="ENH4" s="15" t="s">
        <v>12</v>
      </c>
      <c r="ENI4" s="15" t="s">
        <v>12</v>
      </c>
      <c r="ENJ4" s="15" t="s">
        <v>12</v>
      </c>
      <c r="ENK4" s="15" t="s">
        <v>12</v>
      </c>
      <c r="ENL4" s="15" t="s">
        <v>12</v>
      </c>
      <c r="ENM4" s="15" t="s">
        <v>12</v>
      </c>
      <c r="ENN4" s="15" t="s">
        <v>12</v>
      </c>
      <c r="ENO4" s="15" t="s">
        <v>12</v>
      </c>
      <c r="ENP4" s="15" t="s">
        <v>12</v>
      </c>
      <c r="ENQ4" s="15" t="s">
        <v>12</v>
      </c>
      <c r="ENR4" s="15" t="s">
        <v>12</v>
      </c>
      <c r="ENS4" s="15" t="s">
        <v>12</v>
      </c>
      <c r="ENT4" s="15" t="s">
        <v>12</v>
      </c>
      <c r="ENU4" s="15" t="s">
        <v>12</v>
      </c>
      <c r="ENV4" s="15" t="s">
        <v>12</v>
      </c>
      <c r="ENW4" s="15" t="s">
        <v>12</v>
      </c>
      <c r="ENX4" s="15" t="s">
        <v>12</v>
      </c>
      <c r="ENY4" s="15" t="s">
        <v>12</v>
      </c>
      <c r="ENZ4" s="15" t="s">
        <v>12</v>
      </c>
      <c r="EOA4" s="15" t="s">
        <v>12</v>
      </c>
      <c r="EOB4" s="15" t="s">
        <v>12</v>
      </c>
      <c r="EOC4" s="15" t="s">
        <v>12</v>
      </c>
      <c r="EOD4" s="15" t="s">
        <v>12</v>
      </c>
      <c r="EOE4" s="15" t="s">
        <v>12</v>
      </c>
      <c r="EOF4" s="15" t="s">
        <v>12</v>
      </c>
      <c r="EOG4" s="15" t="s">
        <v>12</v>
      </c>
      <c r="EOH4" s="15" t="s">
        <v>12</v>
      </c>
      <c r="EOI4" s="15" t="s">
        <v>12</v>
      </c>
      <c r="EOJ4" s="15" t="s">
        <v>12</v>
      </c>
      <c r="EOK4" s="15" t="s">
        <v>12</v>
      </c>
      <c r="EOL4" s="15" t="s">
        <v>12</v>
      </c>
      <c r="EOM4" s="15" t="s">
        <v>12</v>
      </c>
      <c r="EON4" s="15" t="s">
        <v>12</v>
      </c>
      <c r="EOO4" s="15" t="s">
        <v>12</v>
      </c>
      <c r="EOP4" s="15" t="s">
        <v>12</v>
      </c>
      <c r="EOQ4" s="15" t="s">
        <v>12</v>
      </c>
      <c r="EOR4" s="15" t="s">
        <v>12</v>
      </c>
      <c r="EOS4" s="15" t="s">
        <v>12</v>
      </c>
      <c r="EOT4" s="15" t="s">
        <v>12</v>
      </c>
      <c r="EOU4" s="15" t="s">
        <v>12</v>
      </c>
      <c r="EOV4" s="15" t="s">
        <v>12</v>
      </c>
      <c r="EOW4" s="15" t="s">
        <v>12</v>
      </c>
      <c r="EOX4" s="15" t="s">
        <v>12</v>
      </c>
      <c r="EOY4" s="15" t="s">
        <v>12</v>
      </c>
      <c r="EOZ4" s="15" t="s">
        <v>12</v>
      </c>
      <c r="EPA4" s="15" t="s">
        <v>12</v>
      </c>
      <c r="EPB4" s="15" t="s">
        <v>12</v>
      </c>
      <c r="EPC4" s="15" t="s">
        <v>12</v>
      </c>
      <c r="EPD4" s="15" t="s">
        <v>12</v>
      </c>
      <c r="EPE4" s="15" t="s">
        <v>12</v>
      </c>
      <c r="EPF4" s="15" t="s">
        <v>12</v>
      </c>
      <c r="EPG4" s="15" t="s">
        <v>12</v>
      </c>
      <c r="EPH4" s="15" t="s">
        <v>12</v>
      </c>
      <c r="EPI4" s="15" t="s">
        <v>12</v>
      </c>
      <c r="EPJ4" s="15" t="s">
        <v>12</v>
      </c>
      <c r="EPK4" s="15" t="s">
        <v>12</v>
      </c>
      <c r="EPL4" s="15" t="s">
        <v>12</v>
      </c>
      <c r="EPM4" s="15" t="s">
        <v>12</v>
      </c>
      <c r="EPN4" s="15" t="s">
        <v>12</v>
      </c>
      <c r="EPO4" s="15" t="s">
        <v>12</v>
      </c>
      <c r="EPP4" s="15" t="s">
        <v>12</v>
      </c>
      <c r="EPQ4" s="15" t="s">
        <v>12</v>
      </c>
      <c r="EPR4" s="15" t="s">
        <v>12</v>
      </c>
      <c r="EPS4" s="15" t="s">
        <v>12</v>
      </c>
      <c r="EPT4" s="15" t="s">
        <v>12</v>
      </c>
      <c r="EPU4" s="15" t="s">
        <v>12</v>
      </c>
      <c r="EPV4" s="15" t="s">
        <v>12</v>
      </c>
      <c r="EPW4" s="15" t="s">
        <v>12</v>
      </c>
      <c r="EPX4" s="15" t="s">
        <v>12</v>
      </c>
      <c r="EPY4" s="15" t="s">
        <v>12</v>
      </c>
      <c r="EPZ4" s="15" t="s">
        <v>12</v>
      </c>
      <c r="EQA4" s="15" t="s">
        <v>12</v>
      </c>
      <c r="EQB4" s="15" t="s">
        <v>12</v>
      </c>
      <c r="EQC4" s="15" t="s">
        <v>12</v>
      </c>
      <c r="EQD4" s="15" t="s">
        <v>12</v>
      </c>
      <c r="EQE4" s="15" t="s">
        <v>12</v>
      </c>
      <c r="EQF4" s="15" t="s">
        <v>12</v>
      </c>
      <c r="EQG4" s="15" t="s">
        <v>12</v>
      </c>
      <c r="EQH4" s="15" t="s">
        <v>12</v>
      </c>
      <c r="EQI4" s="15" t="s">
        <v>12</v>
      </c>
      <c r="EQJ4" s="15" t="s">
        <v>12</v>
      </c>
      <c r="EQK4" s="15" t="s">
        <v>12</v>
      </c>
      <c r="EQL4" s="15" t="s">
        <v>12</v>
      </c>
      <c r="EQM4" s="15" t="s">
        <v>12</v>
      </c>
      <c r="EQN4" s="15" t="s">
        <v>12</v>
      </c>
      <c r="EQO4" s="15" t="s">
        <v>12</v>
      </c>
      <c r="EQP4" s="15" t="s">
        <v>12</v>
      </c>
      <c r="EQQ4" s="15" t="s">
        <v>12</v>
      </c>
      <c r="EQR4" s="15" t="s">
        <v>12</v>
      </c>
      <c r="EQS4" s="15" t="s">
        <v>12</v>
      </c>
      <c r="EQT4" s="15" t="s">
        <v>12</v>
      </c>
      <c r="EQU4" s="15" t="s">
        <v>12</v>
      </c>
      <c r="EQV4" s="15" t="s">
        <v>12</v>
      </c>
      <c r="EQW4" s="15" t="s">
        <v>12</v>
      </c>
      <c r="EQX4" s="15" t="s">
        <v>12</v>
      </c>
      <c r="EQY4" s="15" t="s">
        <v>12</v>
      </c>
      <c r="EQZ4" s="15" t="s">
        <v>12</v>
      </c>
      <c r="ERA4" s="15" t="s">
        <v>12</v>
      </c>
      <c r="ERB4" s="15" t="s">
        <v>12</v>
      </c>
      <c r="ERC4" s="15" t="s">
        <v>12</v>
      </c>
      <c r="ERD4" s="15" t="s">
        <v>12</v>
      </c>
      <c r="ERE4" s="15" t="s">
        <v>12</v>
      </c>
      <c r="ERF4" s="15" t="s">
        <v>12</v>
      </c>
      <c r="ERG4" s="15" t="s">
        <v>12</v>
      </c>
      <c r="ERH4" s="15" t="s">
        <v>12</v>
      </c>
      <c r="ERI4" s="15" t="s">
        <v>12</v>
      </c>
      <c r="ERJ4" s="15" t="s">
        <v>12</v>
      </c>
      <c r="ERK4" s="15" t="s">
        <v>12</v>
      </c>
      <c r="ERL4" s="15" t="s">
        <v>12</v>
      </c>
      <c r="ERM4" s="15" t="s">
        <v>12</v>
      </c>
      <c r="ERN4" s="15" t="s">
        <v>12</v>
      </c>
      <c r="ERO4" s="15" t="s">
        <v>12</v>
      </c>
      <c r="ERP4" s="15" t="s">
        <v>12</v>
      </c>
      <c r="ERQ4" s="15" t="s">
        <v>12</v>
      </c>
      <c r="ERR4" s="15" t="s">
        <v>12</v>
      </c>
      <c r="ERS4" s="15" t="s">
        <v>12</v>
      </c>
      <c r="ERT4" s="15" t="s">
        <v>12</v>
      </c>
      <c r="ERU4" s="15" t="s">
        <v>12</v>
      </c>
      <c r="ERV4" s="15" t="s">
        <v>12</v>
      </c>
      <c r="ERW4" s="15" t="s">
        <v>12</v>
      </c>
      <c r="ERX4" s="15" t="s">
        <v>12</v>
      </c>
      <c r="ERY4" s="15" t="s">
        <v>12</v>
      </c>
      <c r="ERZ4" s="15" t="s">
        <v>12</v>
      </c>
      <c r="ESA4" s="15" t="s">
        <v>12</v>
      </c>
      <c r="ESB4" s="15" t="s">
        <v>12</v>
      </c>
      <c r="ESC4" s="15" t="s">
        <v>12</v>
      </c>
      <c r="ESD4" s="15" t="s">
        <v>12</v>
      </c>
      <c r="ESE4" s="15" t="s">
        <v>12</v>
      </c>
      <c r="ESF4" s="15" t="s">
        <v>12</v>
      </c>
      <c r="ESG4" s="15" t="s">
        <v>12</v>
      </c>
      <c r="ESH4" s="15" t="s">
        <v>12</v>
      </c>
      <c r="ESI4" s="15" t="s">
        <v>12</v>
      </c>
      <c r="ESJ4" s="15" t="s">
        <v>12</v>
      </c>
      <c r="ESK4" s="15" t="s">
        <v>12</v>
      </c>
      <c r="ESL4" s="15" t="s">
        <v>12</v>
      </c>
      <c r="ESM4" s="15" t="s">
        <v>12</v>
      </c>
      <c r="ESN4" s="15" t="s">
        <v>12</v>
      </c>
      <c r="ESO4" s="15" t="s">
        <v>12</v>
      </c>
      <c r="ESP4" s="15" t="s">
        <v>12</v>
      </c>
      <c r="ESQ4" s="15" t="s">
        <v>12</v>
      </c>
      <c r="ESR4" s="15" t="s">
        <v>12</v>
      </c>
      <c r="ESS4" s="15" t="s">
        <v>12</v>
      </c>
      <c r="EST4" s="15" t="s">
        <v>12</v>
      </c>
      <c r="ESU4" s="15" t="s">
        <v>12</v>
      </c>
      <c r="ESV4" s="15" t="s">
        <v>12</v>
      </c>
      <c r="ESW4" s="15" t="s">
        <v>12</v>
      </c>
      <c r="ESX4" s="15" t="s">
        <v>12</v>
      </c>
      <c r="ESY4" s="15" t="s">
        <v>12</v>
      </c>
      <c r="ESZ4" s="15" t="s">
        <v>12</v>
      </c>
      <c r="ETA4" s="15" t="s">
        <v>12</v>
      </c>
      <c r="ETB4" s="15" t="s">
        <v>12</v>
      </c>
      <c r="ETC4" s="15" t="s">
        <v>12</v>
      </c>
      <c r="ETD4" s="15" t="s">
        <v>12</v>
      </c>
      <c r="ETE4" s="15" t="s">
        <v>12</v>
      </c>
      <c r="ETF4" s="15" t="s">
        <v>12</v>
      </c>
      <c r="ETG4" s="15" t="s">
        <v>12</v>
      </c>
      <c r="ETH4" s="15" t="s">
        <v>12</v>
      </c>
      <c r="ETI4" s="15" t="s">
        <v>12</v>
      </c>
      <c r="ETJ4" s="15" t="s">
        <v>12</v>
      </c>
      <c r="ETK4" s="15" t="s">
        <v>12</v>
      </c>
      <c r="ETL4" s="15" t="s">
        <v>12</v>
      </c>
      <c r="ETM4" s="15" t="s">
        <v>12</v>
      </c>
      <c r="ETN4" s="15" t="s">
        <v>12</v>
      </c>
      <c r="ETO4" s="15" t="s">
        <v>12</v>
      </c>
      <c r="ETP4" s="15" t="s">
        <v>12</v>
      </c>
      <c r="ETQ4" s="15" t="s">
        <v>12</v>
      </c>
      <c r="ETR4" s="15" t="s">
        <v>12</v>
      </c>
      <c r="ETS4" s="15" t="s">
        <v>12</v>
      </c>
      <c r="ETT4" s="15" t="s">
        <v>12</v>
      </c>
      <c r="ETU4" s="15" t="s">
        <v>12</v>
      </c>
      <c r="ETV4" s="15" t="s">
        <v>12</v>
      </c>
      <c r="ETW4" s="15" t="s">
        <v>12</v>
      </c>
      <c r="ETX4" s="15" t="s">
        <v>12</v>
      </c>
      <c r="ETY4" s="15" t="s">
        <v>12</v>
      </c>
      <c r="ETZ4" s="15" t="s">
        <v>12</v>
      </c>
      <c r="EUA4" s="15" t="s">
        <v>12</v>
      </c>
      <c r="EUB4" s="15" t="s">
        <v>12</v>
      </c>
      <c r="EUC4" s="15" t="s">
        <v>12</v>
      </c>
      <c r="EUD4" s="15" t="s">
        <v>12</v>
      </c>
      <c r="EUE4" s="15" t="s">
        <v>12</v>
      </c>
      <c r="EUF4" s="15" t="s">
        <v>12</v>
      </c>
      <c r="EUG4" s="15" t="s">
        <v>12</v>
      </c>
      <c r="EUH4" s="15" t="s">
        <v>12</v>
      </c>
      <c r="EUI4" s="15" t="s">
        <v>12</v>
      </c>
      <c r="EUJ4" s="15" t="s">
        <v>12</v>
      </c>
      <c r="EUK4" s="15" t="s">
        <v>12</v>
      </c>
      <c r="EUL4" s="15" t="s">
        <v>12</v>
      </c>
      <c r="EUM4" s="15" t="s">
        <v>12</v>
      </c>
      <c r="EUN4" s="15" t="s">
        <v>12</v>
      </c>
      <c r="EUO4" s="15" t="s">
        <v>12</v>
      </c>
      <c r="EUP4" s="15" t="s">
        <v>12</v>
      </c>
      <c r="EUQ4" s="15" t="s">
        <v>12</v>
      </c>
      <c r="EUR4" s="15" t="s">
        <v>12</v>
      </c>
      <c r="EUS4" s="15" t="s">
        <v>12</v>
      </c>
      <c r="EUT4" s="15" t="s">
        <v>12</v>
      </c>
      <c r="EUU4" s="15" t="s">
        <v>12</v>
      </c>
      <c r="EUV4" s="15" t="s">
        <v>12</v>
      </c>
      <c r="EUW4" s="15" t="s">
        <v>12</v>
      </c>
      <c r="EUX4" s="15" t="s">
        <v>12</v>
      </c>
      <c r="EUY4" s="15" t="s">
        <v>12</v>
      </c>
      <c r="EUZ4" s="15" t="s">
        <v>12</v>
      </c>
      <c r="EVA4" s="15" t="s">
        <v>12</v>
      </c>
      <c r="EVB4" s="15" t="s">
        <v>12</v>
      </c>
      <c r="EVC4" s="15" t="s">
        <v>12</v>
      </c>
      <c r="EVD4" s="15" t="s">
        <v>12</v>
      </c>
      <c r="EVE4" s="15" t="s">
        <v>12</v>
      </c>
      <c r="EVF4" s="15" t="s">
        <v>12</v>
      </c>
      <c r="EVG4" s="15" t="s">
        <v>12</v>
      </c>
      <c r="EVH4" s="15" t="s">
        <v>12</v>
      </c>
      <c r="EVI4" s="15" t="s">
        <v>12</v>
      </c>
      <c r="EVJ4" s="15" t="s">
        <v>12</v>
      </c>
      <c r="EVK4" s="15" t="s">
        <v>12</v>
      </c>
      <c r="EVL4" s="15" t="s">
        <v>12</v>
      </c>
      <c r="EVM4" s="15" t="s">
        <v>12</v>
      </c>
      <c r="EVN4" s="15" t="s">
        <v>12</v>
      </c>
      <c r="EVO4" s="15" t="s">
        <v>12</v>
      </c>
      <c r="EVP4" s="15" t="s">
        <v>12</v>
      </c>
      <c r="EVQ4" s="15" t="s">
        <v>12</v>
      </c>
      <c r="EVR4" s="15" t="s">
        <v>12</v>
      </c>
      <c r="EVS4" s="15" t="s">
        <v>12</v>
      </c>
      <c r="EVT4" s="15" t="s">
        <v>12</v>
      </c>
      <c r="EVU4" s="15" t="s">
        <v>12</v>
      </c>
      <c r="EVV4" s="15" t="s">
        <v>12</v>
      </c>
      <c r="EVW4" s="15" t="s">
        <v>12</v>
      </c>
      <c r="EVX4" s="15" t="s">
        <v>12</v>
      </c>
      <c r="EVY4" s="15" t="s">
        <v>12</v>
      </c>
      <c r="EVZ4" s="15" t="s">
        <v>12</v>
      </c>
      <c r="EWA4" s="15" t="s">
        <v>12</v>
      </c>
      <c r="EWB4" s="15" t="s">
        <v>12</v>
      </c>
      <c r="EWC4" s="15" t="s">
        <v>12</v>
      </c>
      <c r="EWD4" s="15" t="s">
        <v>12</v>
      </c>
      <c r="EWE4" s="15" t="s">
        <v>12</v>
      </c>
      <c r="EWF4" s="15" t="s">
        <v>12</v>
      </c>
      <c r="EWG4" s="15" t="s">
        <v>12</v>
      </c>
      <c r="EWH4" s="15" t="s">
        <v>12</v>
      </c>
      <c r="EWI4" s="15" t="s">
        <v>12</v>
      </c>
      <c r="EWJ4" s="15" t="s">
        <v>12</v>
      </c>
      <c r="EWK4" s="15" t="s">
        <v>12</v>
      </c>
      <c r="EWL4" s="15" t="s">
        <v>12</v>
      </c>
      <c r="EWM4" s="15" t="s">
        <v>12</v>
      </c>
      <c r="EWN4" s="15" t="s">
        <v>12</v>
      </c>
      <c r="EWO4" s="15" t="s">
        <v>12</v>
      </c>
      <c r="EWP4" s="15" t="s">
        <v>12</v>
      </c>
      <c r="EWQ4" s="15" t="s">
        <v>12</v>
      </c>
      <c r="EWR4" s="15" t="s">
        <v>12</v>
      </c>
      <c r="EWS4" s="15" t="s">
        <v>12</v>
      </c>
      <c r="EWT4" s="15" t="s">
        <v>12</v>
      </c>
      <c r="EWU4" s="15" t="s">
        <v>12</v>
      </c>
      <c r="EWV4" s="15" t="s">
        <v>12</v>
      </c>
      <c r="EWW4" s="15" t="s">
        <v>12</v>
      </c>
      <c r="EWX4" s="15" t="s">
        <v>12</v>
      </c>
      <c r="EWY4" s="15" t="s">
        <v>12</v>
      </c>
      <c r="EWZ4" s="15" t="s">
        <v>12</v>
      </c>
      <c r="EXA4" s="15" t="s">
        <v>12</v>
      </c>
      <c r="EXB4" s="15" t="s">
        <v>12</v>
      </c>
      <c r="EXC4" s="15" t="s">
        <v>12</v>
      </c>
      <c r="EXD4" s="15" t="s">
        <v>12</v>
      </c>
      <c r="EXE4" s="15" t="s">
        <v>12</v>
      </c>
      <c r="EXF4" s="15" t="s">
        <v>12</v>
      </c>
      <c r="EXG4" s="15" t="s">
        <v>12</v>
      </c>
      <c r="EXH4" s="15" t="s">
        <v>12</v>
      </c>
      <c r="EXI4" s="15" t="s">
        <v>12</v>
      </c>
      <c r="EXJ4" s="15" t="s">
        <v>12</v>
      </c>
      <c r="EXK4" s="15" t="s">
        <v>12</v>
      </c>
      <c r="EXL4" s="15" t="s">
        <v>12</v>
      </c>
      <c r="EXM4" s="15" t="s">
        <v>12</v>
      </c>
      <c r="EXN4" s="15" t="s">
        <v>12</v>
      </c>
      <c r="EXO4" s="15" t="s">
        <v>12</v>
      </c>
      <c r="EXP4" s="15" t="s">
        <v>12</v>
      </c>
      <c r="EXQ4" s="15" t="s">
        <v>12</v>
      </c>
      <c r="EXR4" s="15" t="s">
        <v>12</v>
      </c>
      <c r="EXS4" s="15" t="s">
        <v>12</v>
      </c>
      <c r="EXT4" s="15" t="s">
        <v>12</v>
      </c>
      <c r="EXU4" s="15" t="s">
        <v>12</v>
      </c>
      <c r="EXV4" s="15" t="s">
        <v>12</v>
      </c>
      <c r="EXW4" s="15" t="s">
        <v>12</v>
      </c>
      <c r="EXX4" s="15" t="s">
        <v>12</v>
      </c>
      <c r="EXY4" s="15" t="s">
        <v>12</v>
      </c>
      <c r="EXZ4" s="15" t="s">
        <v>12</v>
      </c>
      <c r="EYA4" s="15" t="s">
        <v>12</v>
      </c>
      <c r="EYB4" s="15" t="s">
        <v>12</v>
      </c>
      <c r="EYC4" s="15" t="s">
        <v>12</v>
      </c>
      <c r="EYD4" s="15" t="s">
        <v>12</v>
      </c>
      <c r="EYE4" s="15" t="s">
        <v>12</v>
      </c>
      <c r="EYF4" s="15" t="s">
        <v>12</v>
      </c>
      <c r="EYG4" s="15" t="s">
        <v>12</v>
      </c>
      <c r="EYH4" s="15" t="s">
        <v>12</v>
      </c>
      <c r="EYI4" s="15" t="s">
        <v>12</v>
      </c>
      <c r="EYJ4" s="15" t="s">
        <v>12</v>
      </c>
      <c r="EYK4" s="15" t="s">
        <v>12</v>
      </c>
      <c r="EYL4" s="15" t="s">
        <v>12</v>
      </c>
      <c r="EYM4" s="15" t="s">
        <v>12</v>
      </c>
      <c r="EYN4" s="15" t="s">
        <v>12</v>
      </c>
      <c r="EYO4" s="15" t="s">
        <v>12</v>
      </c>
      <c r="EYP4" s="15" t="s">
        <v>12</v>
      </c>
      <c r="EYQ4" s="15" t="s">
        <v>12</v>
      </c>
      <c r="EYR4" s="15" t="s">
        <v>12</v>
      </c>
      <c r="EYS4" s="15" t="s">
        <v>12</v>
      </c>
      <c r="EYT4" s="15" t="s">
        <v>12</v>
      </c>
      <c r="EYU4" s="15" t="s">
        <v>12</v>
      </c>
      <c r="EYV4" s="15" t="s">
        <v>12</v>
      </c>
      <c r="EYW4" s="15" t="s">
        <v>12</v>
      </c>
      <c r="EYX4" s="15" t="s">
        <v>12</v>
      </c>
      <c r="EYY4" s="15" t="s">
        <v>12</v>
      </c>
      <c r="EYZ4" s="15" t="s">
        <v>12</v>
      </c>
      <c r="EZA4" s="15" t="s">
        <v>12</v>
      </c>
      <c r="EZB4" s="15" t="s">
        <v>12</v>
      </c>
      <c r="EZC4" s="15" t="s">
        <v>12</v>
      </c>
      <c r="EZD4" s="15" t="s">
        <v>12</v>
      </c>
      <c r="EZE4" s="15" t="s">
        <v>12</v>
      </c>
      <c r="EZF4" s="15" t="s">
        <v>12</v>
      </c>
      <c r="EZG4" s="15" t="s">
        <v>12</v>
      </c>
      <c r="EZH4" s="15" t="s">
        <v>12</v>
      </c>
      <c r="EZI4" s="15" t="s">
        <v>12</v>
      </c>
      <c r="EZJ4" s="15" t="s">
        <v>12</v>
      </c>
      <c r="EZK4" s="15" t="s">
        <v>12</v>
      </c>
      <c r="EZL4" s="15" t="s">
        <v>12</v>
      </c>
      <c r="EZM4" s="15" t="s">
        <v>12</v>
      </c>
      <c r="EZN4" s="15" t="s">
        <v>12</v>
      </c>
      <c r="EZO4" s="15" t="s">
        <v>12</v>
      </c>
      <c r="EZP4" s="15" t="s">
        <v>12</v>
      </c>
      <c r="EZQ4" s="15" t="s">
        <v>12</v>
      </c>
      <c r="EZR4" s="15" t="s">
        <v>12</v>
      </c>
      <c r="EZS4" s="15" t="s">
        <v>12</v>
      </c>
      <c r="EZT4" s="15" t="s">
        <v>12</v>
      </c>
      <c r="EZU4" s="15" t="s">
        <v>12</v>
      </c>
      <c r="EZV4" s="15" t="s">
        <v>12</v>
      </c>
      <c r="EZW4" s="15" t="s">
        <v>12</v>
      </c>
      <c r="EZX4" s="15" t="s">
        <v>12</v>
      </c>
      <c r="EZY4" s="15" t="s">
        <v>12</v>
      </c>
      <c r="EZZ4" s="15" t="s">
        <v>12</v>
      </c>
      <c r="FAA4" s="15" t="s">
        <v>12</v>
      </c>
      <c r="FAB4" s="15" t="s">
        <v>12</v>
      </c>
      <c r="FAC4" s="15" t="s">
        <v>12</v>
      </c>
      <c r="FAD4" s="15" t="s">
        <v>12</v>
      </c>
      <c r="FAE4" s="15" t="s">
        <v>12</v>
      </c>
      <c r="FAF4" s="15" t="s">
        <v>12</v>
      </c>
      <c r="FAG4" s="15" t="s">
        <v>12</v>
      </c>
      <c r="FAH4" s="15" t="s">
        <v>12</v>
      </c>
      <c r="FAI4" s="15" t="s">
        <v>12</v>
      </c>
      <c r="FAJ4" s="15" t="s">
        <v>12</v>
      </c>
      <c r="FAK4" s="15" t="s">
        <v>12</v>
      </c>
      <c r="FAL4" s="15" t="s">
        <v>12</v>
      </c>
      <c r="FAM4" s="15" t="s">
        <v>12</v>
      </c>
      <c r="FAN4" s="15" t="s">
        <v>12</v>
      </c>
      <c r="FAO4" s="15" t="s">
        <v>12</v>
      </c>
      <c r="FAP4" s="15" t="s">
        <v>12</v>
      </c>
      <c r="FAQ4" s="15" t="s">
        <v>12</v>
      </c>
      <c r="FAR4" s="15" t="s">
        <v>12</v>
      </c>
      <c r="FAS4" s="15" t="s">
        <v>12</v>
      </c>
      <c r="FAT4" s="15" t="s">
        <v>12</v>
      </c>
      <c r="FAU4" s="15" t="s">
        <v>12</v>
      </c>
      <c r="FAV4" s="15" t="s">
        <v>12</v>
      </c>
      <c r="FAW4" s="15" t="s">
        <v>12</v>
      </c>
      <c r="FAX4" s="15" t="s">
        <v>12</v>
      </c>
      <c r="FAY4" s="15" t="s">
        <v>12</v>
      </c>
      <c r="FAZ4" s="15" t="s">
        <v>12</v>
      </c>
      <c r="FBA4" s="15" t="s">
        <v>12</v>
      </c>
      <c r="FBB4" s="15" t="s">
        <v>12</v>
      </c>
      <c r="FBC4" s="15" t="s">
        <v>12</v>
      </c>
      <c r="FBD4" s="15" t="s">
        <v>12</v>
      </c>
      <c r="FBE4" s="15" t="s">
        <v>12</v>
      </c>
      <c r="FBF4" s="15" t="s">
        <v>12</v>
      </c>
      <c r="FBG4" s="15" t="s">
        <v>12</v>
      </c>
      <c r="FBH4" s="15" t="s">
        <v>12</v>
      </c>
      <c r="FBI4" s="15" t="s">
        <v>12</v>
      </c>
      <c r="FBJ4" s="15" t="s">
        <v>12</v>
      </c>
      <c r="FBK4" s="15" t="s">
        <v>12</v>
      </c>
      <c r="FBL4" s="15" t="s">
        <v>12</v>
      </c>
      <c r="FBM4" s="15" t="s">
        <v>12</v>
      </c>
      <c r="FBN4" s="15" t="s">
        <v>12</v>
      </c>
      <c r="FBO4" s="15" t="s">
        <v>12</v>
      </c>
      <c r="FBP4" s="15" t="s">
        <v>12</v>
      </c>
      <c r="FBQ4" s="15" t="s">
        <v>12</v>
      </c>
      <c r="FBR4" s="15" t="s">
        <v>12</v>
      </c>
      <c r="FBS4" s="15" t="s">
        <v>12</v>
      </c>
      <c r="FBT4" s="15" t="s">
        <v>12</v>
      </c>
      <c r="FBU4" s="15" t="s">
        <v>12</v>
      </c>
      <c r="FBV4" s="15" t="s">
        <v>12</v>
      </c>
      <c r="FBW4" s="15" t="s">
        <v>12</v>
      </c>
      <c r="FBX4" s="15" t="s">
        <v>12</v>
      </c>
      <c r="FBY4" s="15" t="s">
        <v>12</v>
      </c>
      <c r="FBZ4" s="15" t="s">
        <v>12</v>
      </c>
      <c r="FCA4" s="15" t="s">
        <v>12</v>
      </c>
      <c r="FCB4" s="15" t="s">
        <v>12</v>
      </c>
      <c r="FCC4" s="15" t="s">
        <v>12</v>
      </c>
      <c r="FCD4" s="15" t="s">
        <v>12</v>
      </c>
      <c r="FCE4" s="15" t="s">
        <v>12</v>
      </c>
      <c r="FCF4" s="15" t="s">
        <v>12</v>
      </c>
      <c r="FCG4" s="15" t="s">
        <v>12</v>
      </c>
      <c r="FCH4" s="15" t="s">
        <v>12</v>
      </c>
      <c r="FCI4" s="15" t="s">
        <v>12</v>
      </c>
      <c r="FCJ4" s="15" t="s">
        <v>12</v>
      </c>
      <c r="FCK4" s="15" t="s">
        <v>12</v>
      </c>
      <c r="FCL4" s="15" t="s">
        <v>12</v>
      </c>
      <c r="FCM4" s="15" t="s">
        <v>12</v>
      </c>
      <c r="FCN4" s="15" t="s">
        <v>12</v>
      </c>
      <c r="FCO4" s="15" t="s">
        <v>12</v>
      </c>
      <c r="FCP4" s="15" t="s">
        <v>12</v>
      </c>
      <c r="FCQ4" s="15" t="s">
        <v>12</v>
      </c>
      <c r="FCR4" s="15" t="s">
        <v>12</v>
      </c>
      <c r="FCS4" s="15" t="s">
        <v>12</v>
      </c>
      <c r="FCT4" s="15" t="s">
        <v>12</v>
      </c>
      <c r="FCU4" s="15" t="s">
        <v>12</v>
      </c>
      <c r="FCV4" s="15" t="s">
        <v>12</v>
      </c>
      <c r="FCW4" s="15" t="s">
        <v>12</v>
      </c>
      <c r="FCX4" s="15" t="s">
        <v>12</v>
      </c>
      <c r="FCY4" s="15" t="s">
        <v>12</v>
      </c>
      <c r="FCZ4" s="15" t="s">
        <v>12</v>
      </c>
      <c r="FDA4" s="15" t="s">
        <v>12</v>
      </c>
      <c r="FDB4" s="15" t="s">
        <v>12</v>
      </c>
      <c r="FDC4" s="15" t="s">
        <v>12</v>
      </c>
      <c r="FDD4" s="15" t="s">
        <v>12</v>
      </c>
      <c r="FDE4" s="15" t="s">
        <v>12</v>
      </c>
      <c r="FDF4" s="15" t="s">
        <v>12</v>
      </c>
      <c r="FDG4" s="15" t="s">
        <v>12</v>
      </c>
      <c r="FDH4" s="15" t="s">
        <v>12</v>
      </c>
      <c r="FDI4" s="15" t="s">
        <v>12</v>
      </c>
      <c r="FDJ4" s="15" t="s">
        <v>12</v>
      </c>
      <c r="FDK4" s="15" t="s">
        <v>12</v>
      </c>
      <c r="FDL4" s="15" t="s">
        <v>12</v>
      </c>
      <c r="FDM4" s="15" t="s">
        <v>12</v>
      </c>
      <c r="FDN4" s="15" t="s">
        <v>12</v>
      </c>
      <c r="FDO4" s="15" t="s">
        <v>12</v>
      </c>
      <c r="FDP4" s="15" t="s">
        <v>12</v>
      </c>
      <c r="FDQ4" s="15" t="s">
        <v>12</v>
      </c>
      <c r="FDR4" s="15" t="s">
        <v>12</v>
      </c>
      <c r="FDS4" s="15" t="s">
        <v>12</v>
      </c>
      <c r="FDT4" s="15" t="s">
        <v>12</v>
      </c>
      <c r="FDU4" s="15" t="s">
        <v>12</v>
      </c>
      <c r="FDV4" s="15" t="s">
        <v>12</v>
      </c>
      <c r="FDW4" s="15" t="s">
        <v>12</v>
      </c>
      <c r="FDX4" s="15" t="s">
        <v>12</v>
      </c>
      <c r="FDY4" s="15" t="s">
        <v>12</v>
      </c>
      <c r="FDZ4" s="15" t="s">
        <v>12</v>
      </c>
      <c r="FEA4" s="15" t="s">
        <v>12</v>
      </c>
      <c r="FEB4" s="15" t="s">
        <v>12</v>
      </c>
      <c r="FEC4" s="15" t="s">
        <v>12</v>
      </c>
      <c r="FED4" s="15" t="s">
        <v>12</v>
      </c>
      <c r="FEE4" s="15" t="s">
        <v>12</v>
      </c>
      <c r="FEF4" s="15" t="s">
        <v>12</v>
      </c>
      <c r="FEG4" s="15" t="s">
        <v>12</v>
      </c>
      <c r="FEH4" s="15" t="s">
        <v>12</v>
      </c>
      <c r="FEI4" s="15" t="s">
        <v>12</v>
      </c>
      <c r="FEJ4" s="15" t="s">
        <v>12</v>
      </c>
      <c r="FEK4" s="15" t="s">
        <v>12</v>
      </c>
      <c r="FEL4" s="15" t="s">
        <v>12</v>
      </c>
      <c r="FEM4" s="15" t="s">
        <v>12</v>
      </c>
      <c r="FEN4" s="15" t="s">
        <v>12</v>
      </c>
      <c r="FEO4" s="15" t="s">
        <v>12</v>
      </c>
      <c r="FEP4" s="15" t="s">
        <v>12</v>
      </c>
      <c r="FEQ4" s="15" t="s">
        <v>12</v>
      </c>
      <c r="FER4" s="15" t="s">
        <v>12</v>
      </c>
      <c r="FES4" s="15" t="s">
        <v>12</v>
      </c>
      <c r="FET4" s="15" t="s">
        <v>12</v>
      </c>
      <c r="FEU4" s="15" t="s">
        <v>12</v>
      </c>
      <c r="FEV4" s="15" t="s">
        <v>12</v>
      </c>
      <c r="FEW4" s="15" t="s">
        <v>12</v>
      </c>
      <c r="FEX4" s="15" t="s">
        <v>12</v>
      </c>
      <c r="FEY4" s="15" t="s">
        <v>12</v>
      </c>
      <c r="FEZ4" s="15" t="s">
        <v>12</v>
      </c>
      <c r="FFA4" s="15" t="s">
        <v>12</v>
      </c>
      <c r="FFB4" s="15" t="s">
        <v>12</v>
      </c>
      <c r="FFC4" s="15" t="s">
        <v>12</v>
      </c>
      <c r="FFD4" s="15" t="s">
        <v>12</v>
      </c>
      <c r="FFE4" s="15" t="s">
        <v>12</v>
      </c>
      <c r="FFF4" s="15" t="s">
        <v>12</v>
      </c>
      <c r="FFG4" s="15" t="s">
        <v>12</v>
      </c>
      <c r="FFH4" s="15" t="s">
        <v>12</v>
      </c>
      <c r="FFI4" s="15" t="s">
        <v>12</v>
      </c>
      <c r="FFJ4" s="15" t="s">
        <v>12</v>
      </c>
      <c r="FFK4" s="15" t="s">
        <v>12</v>
      </c>
      <c r="FFL4" s="15" t="s">
        <v>12</v>
      </c>
      <c r="FFM4" s="15" t="s">
        <v>12</v>
      </c>
      <c r="FFN4" s="15" t="s">
        <v>12</v>
      </c>
      <c r="FFO4" s="15" t="s">
        <v>12</v>
      </c>
      <c r="FFP4" s="15" t="s">
        <v>12</v>
      </c>
      <c r="FFQ4" s="15" t="s">
        <v>12</v>
      </c>
      <c r="FFR4" s="15" t="s">
        <v>12</v>
      </c>
      <c r="FFS4" s="15" t="s">
        <v>12</v>
      </c>
      <c r="FFT4" s="15" t="s">
        <v>12</v>
      </c>
      <c r="FFU4" s="15" t="s">
        <v>12</v>
      </c>
      <c r="FFV4" s="15" t="s">
        <v>12</v>
      </c>
      <c r="FFW4" s="15" t="s">
        <v>12</v>
      </c>
      <c r="FFX4" s="15" t="s">
        <v>12</v>
      </c>
      <c r="FFY4" s="15" t="s">
        <v>12</v>
      </c>
      <c r="FFZ4" s="15" t="s">
        <v>12</v>
      </c>
      <c r="FGA4" s="15" t="s">
        <v>12</v>
      </c>
      <c r="FGB4" s="15" t="s">
        <v>12</v>
      </c>
      <c r="FGC4" s="15" t="s">
        <v>12</v>
      </c>
      <c r="FGD4" s="15" t="s">
        <v>12</v>
      </c>
      <c r="FGE4" s="15" t="s">
        <v>12</v>
      </c>
      <c r="FGF4" s="15" t="s">
        <v>12</v>
      </c>
      <c r="FGG4" s="15" t="s">
        <v>12</v>
      </c>
      <c r="FGH4" s="15" t="s">
        <v>12</v>
      </c>
      <c r="FGI4" s="15" t="s">
        <v>12</v>
      </c>
      <c r="FGJ4" s="15" t="s">
        <v>12</v>
      </c>
      <c r="FGK4" s="15" t="s">
        <v>12</v>
      </c>
      <c r="FGL4" s="15" t="s">
        <v>12</v>
      </c>
      <c r="FGM4" s="15" t="s">
        <v>12</v>
      </c>
      <c r="FGN4" s="15" t="s">
        <v>12</v>
      </c>
      <c r="FGO4" s="15" t="s">
        <v>12</v>
      </c>
      <c r="FGP4" s="15" t="s">
        <v>12</v>
      </c>
      <c r="FGQ4" s="15" t="s">
        <v>12</v>
      </c>
      <c r="FGR4" s="15" t="s">
        <v>12</v>
      </c>
      <c r="FGS4" s="15" t="s">
        <v>12</v>
      </c>
      <c r="FGT4" s="15" t="s">
        <v>12</v>
      </c>
      <c r="FGU4" s="15" t="s">
        <v>12</v>
      </c>
      <c r="FGV4" s="15" t="s">
        <v>12</v>
      </c>
      <c r="FGW4" s="15" t="s">
        <v>12</v>
      </c>
      <c r="FGX4" s="15" t="s">
        <v>12</v>
      </c>
      <c r="FGY4" s="15" t="s">
        <v>12</v>
      </c>
      <c r="FGZ4" s="15" t="s">
        <v>12</v>
      </c>
      <c r="FHA4" s="15" t="s">
        <v>12</v>
      </c>
      <c r="FHB4" s="15" t="s">
        <v>12</v>
      </c>
      <c r="FHC4" s="15" t="s">
        <v>12</v>
      </c>
      <c r="FHD4" s="15" t="s">
        <v>12</v>
      </c>
      <c r="FHE4" s="15" t="s">
        <v>12</v>
      </c>
      <c r="FHF4" s="15" t="s">
        <v>12</v>
      </c>
      <c r="FHG4" s="15" t="s">
        <v>12</v>
      </c>
      <c r="FHH4" s="15" t="s">
        <v>12</v>
      </c>
      <c r="FHI4" s="15" t="s">
        <v>12</v>
      </c>
      <c r="FHJ4" s="15" t="s">
        <v>12</v>
      </c>
      <c r="FHK4" s="15" t="s">
        <v>12</v>
      </c>
      <c r="FHL4" s="15" t="s">
        <v>12</v>
      </c>
      <c r="FHM4" s="15" t="s">
        <v>12</v>
      </c>
      <c r="FHN4" s="15" t="s">
        <v>12</v>
      </c>
      <c r="FHO4" s="15" t="s">
        <v>12</v>
      </c>
      <c r="FHP4" s="15" t="s">
        <v>12</v>
      </c>
      <c r="FHQ4" s="15" t="s">
        <v>12</v>
      </c>
      <c r="FHR4" s="15" t="s">
        <v>12</v>
      </c>
      <c r="FHS4" s="15" t="s">
        <v>12</v>
      </c>
      <c r="FHT4" s="15" t="s">
        <v>12</v>
      </c>
      <c r="FHU4" s="15" t="s">
        <v>12</v>
      </c>
      <c r="FHV4" s="15" t="s">
        <v>12</v>
      </c>
      <c r="FHW4" s="15" t="s">
        <v>12</v>
      </c>
      <c r="FHX4" s="15" t="s">
        <v>12</v>
      </c>
      <c r="FHY4" s="15" t="s">
        <v>12</v>
      </c>
      <c r="FHZ4" s="15" t="s">
        <v>12</v>
      </c>
      <c r="FIA4" s="15" t="s">
        <v>12</v>
      </c>
      <c r="FIB4" s="15" t="s">
        <v>12</v>
      </c>
      <c r="FIC4" s="15" t="s">
        <v>12</v>
      </c>
      <c r="FID4" s="15" t="s">
        <v>12</v>
      </c>
      <c r="FIE4" s="15" t="s">
        <v>12</v>
      </c>
      <c r="FIF4" s="15" t="s">
        <v>12</v>
      </c>
      <c r="FIG4" s="15" t="s">
        <v>12</v>
      </c>
      <c r="FIH4" s="15" t="s">
        <v>12</v>
      </c>
      <c r="FII4" s="15" t="s">
        <v>12</v>
      </c>
      <c r="FIJ4" s="15" t="s">
        <v>12</v>
      </c>
      <c r="FIK4" s="15" t="s">
        <v>12</v>
      </c>
      <c r="FIL4" s="15" t="s">
        <v>12</v>
      </c>
      <c r="FIM4" s="15" t="s">
        <v>12</v>
      </c>
      <c r="FIN4" s="15" t="s">
        <v>12</v>
      </c>
      <c r="FIO4" s="15" t="s">
        <v>12</v>
      </c>
      <c r="FIP4" s="15" t="s">
        <v>12</v>
      </c>
      <c r="FIQ4" s="15" t="s">
        <v>12</v>
      </c>
      <c r="FIR4" s="15" t="s">
        <v>12</v>
      </c>
      <c r="FIS4" s="15" t="s">
        <v>12</v>
      </c>
      <c r="FIT4" s="15" t="s">
        <v>12</v>
      </c>
      <c r="FIU4" s="15" t="s">
        <v>12</v>
      </c>
      <c r="FIV4" s="15" t="s">
        <v>12</v>
      </c>
      <c r="FIW4" s="15" t="s">
        <v>12</v>
      </c>
      <c r="FIX4" s="15" t="s">
        <v>12</v>
      </c>
      <c r="FIY4" s="15" t="s">
        <v>12</v>
      </c>
      <c r="FIZ4" s="15" t="s">
        <v>12</v>
      </c>
      <c r="FJA4" s="15" t="s">
        <v>12</v>
      </c>
      <c r="FJB4" s="15" t="s">
        <v>12</v>
      </c>
      <c r="FJC4" s="15" t="s">
        <v>12</v>
      </c>
      <c r="FJD4" s="15" t="s">
        <v>12</v>
      </c>
      <c r="FJE4" s="15" t="s">
        <v>12</v>
      </c>
      <c r="FJF4" s="15" t="s">
        <v>12</v>
      </c>
      <c r="FJG4" s="15" t="s">
        <v>12</v>
      </c>
      <c r="FJH4" s="15" t="s">
        <v>12</v>
      </c>
      <c r="FJI4" s="15" t="s">
        <v>12</v>
      </c>
      <c r="FJJ4" s="15" t="s">
        <v>12</v>
      </c>
      <c r="FJK4" s="15" t="s">
        <v>12</v>
      </c>
      <c r="FJL4" s="15" t="s">
        <v>12</v>
      </c>
      <c r="FJM4" s="15" t="s">
        <v>12</v>
      </c>
      <c r="FJN4" s="15" t="s">
        <v>12</v>
      </c>
      <c r="FJO4" s="15" t="s">
        <v>12</v>
      </c>
      <c r="FJP4" s="15" t="s">
        <v>12</v>
      </c>
      <c r="FJQ4" s="15" t="s">
        <v>12</v>
      </c>
      <c r="FJR4" s="15" t="s">
        <v>12</v>
      </c>
      <c r="FJS4" s="15" t="s">
        <v>12</v>
      </c>
      <c r="FJT4" s="15" t="s">
        <v>12</v>
      </c>
      <c r="FJU4" s="15" t="s">
        <v>12</v>
      </c>
      <c r="FJV4" s="15" t="s">
        <v>12</v>
      </c>
      <c r="FJW4" s="15" t="s">
        <v>12</v>
      </c>
      <c r="FJX4" s="15" t="s">
        <v>12</v>
      </c>
      <c r="FJY4" s="15" t="s">
        <v>12</v>
      </c>
      <c r="FJZ4" s="15" t="s">
        <v>12</v>
      </c>
      <c r="FKA4" s="15" t="s">
        <v>12</v>
      </c>
      <c r="FKB4" s="15" t="s">
        <v>12</v>
      </c>
      <c r="FKC4" s="15" t="s">
        <v>12</v>
      </c>
      <c r="FKD4" s="15" t="s">
        <v>12</v>
      </c>
      <c r="FKE4" s="15" t="s">
        <v>12</v>
      </c>
      <c r="FKF4" s="15" t="s">
        <v>12</v>
      </c>
      <c r="FKG4" s="15" t="s">
        <v>12</v>
      </c>
      <c r="FKH4" s="15" t="s">
        <v>12</v>
      </c>
      <c r="FKI4" s="15" t="s">
        <v>12</v>
      </c>
      <c r="FKJ4" s="15" t="s">
        <v>12</v>
      </c>
      <c r="FKK4" s="15" t="s">
        <v>12</v>
      </c>
      <c r="FKL4" s="15" t="s">
        <v>12</v>
      </c>
      <c r="FKM4" s="15" t="s">
        <v>12</v>
      </c>
      <c r="FKN4" s="15" t="s">
        <v>12</v>
      </c>
      <c r="FKO4" s="15" t="s">
        <v>12</v>
      </c>
      <c r="FKP4" s="15" t="s">
        <v>12</v>
      </c>
      <c r="FKQ4" s="15" t="s">
        <v>12</v>
      </c>
      <c r="FKR4" s="15" t="s">
        <v>12</v>
      </c>
      <c r="FKS4" s="15" t="s">
        <v>12</v>
      </c>
      <c r="FKT4" s="15" t="s">
        <v>12</v>
      </c>
      <c r="FKU4" s="15" t="s">
        <v>12</v>
      </c>
      <c r="FKV4" s="15" t="s">
        <v>12</v>
      </c>
      <c r="FKW4" s="15" t="s">
        <v>12</v>
      </c>
      <c r="FKX4" s="15" t="s">
        <v>12</v>
      </c>
      <c r="FKY4" s="15" t="s">
        <v>12</v>
      </c>
      <c r="FKZ4" s="15" t="s">
        <v>12</v>
      </c>
      <c r="FLA4" s="15" t="s">
        <v>12</v>
      </c>
      <c r="FLB4" s="15" t="s">
        <v>12</v>
      </c>
      <c r="FLC4" s="15" t="s">
        <v>12</v>
      </c>
      <c r="FLD4" s="15" t="s">
        <v>12</v>
      </c>
      <c r="FLE4" s="15" t="s">
        <v>12</v>
      </c>
      <c r="FLF4" s="15" t="s">
        <v>12</v>
      </c>
      <c r="FLG4" s="15" t="s">
        <v>12</v>
      </c>
      <c r="FLH4" s="15" t="s">
        <v>12</v>
      </c>
      <c r="FLI4" s="15" t="s">
        <v>12</v>
      </c>
      <c r="FLJ4" s="15" t="s">
        <v>12</v>
      </c>
      <c r="FLK4" s="15" t="s">
        <v>12</v>
      </c>
      <c r="FLL4" s="15" t="s">
        <v>12</v>
      </c>
      <c r="FLM4" s="15" t="s">
        <v>12</v>
      </c>
      <c r="FLN4" s="15" t="s">
        <v>12</v>
      </c>
      <c r="FLO4" s="15" t="s">
        <v>12</v>
      </c>
      <c r="FLP4" s="15" t="s">
        <v>12</v>
      </c>
      <c r="FLQ4" s="15" t="s">
        <v>12</v>
      </c>
      <c r="FLR4" s="15" t="s">
        <v>12</v>
      </c>
      <c r="FLS4" s="15" t="s">
        <v>12</v>
      </c>
      <c r="FLT4" s="15" t="s">
        <v>12</v>
      </c>
      <c r="FLU4" s="15" t="s">
        <v>12</v>
      </c>
      <c r="FLV4" s="15" t="s">
        <v>12</v>
      </c>
      <c r="FLW4" s="15" t="s">
        <v>12</v>
      </c>
      <c r="FLX4" s="15" t="s">
        <v>12</v>
      </c>
      <c r="FLY4" s="15" t="s">
        <v>12</v>
      </c>
      <c r="FLZ4" s="15" t="s">
        <v>12</v>
      </c>
      <c r="FMA4" s="15" t="s">
        <v>12</v>
      </c>
      <c r="FMB4" s="15" t="s">
        <v>12</v>
      </c>
      <c r="FMC4" s="15" t="s">
        <v>12</v>
      </c>
      <c r="FMD4" s="15" t="s">
        <v>12</v>
      </c>
      <c r="FME4" s="15" t="s">
        <v>12</v>
      </c>
      <c r="FMF4" s="15" t="s">
        <v>12</v>
      </c>
      <c r="FMG4" s="15" t="s">
        <v>12</v>
      </c>
      <c r="FMH4" s="15" t="s">
        <v>12</v>
      </c>
      <c r="FMI4" s="15" t="s">
        <v>12</v>
      </c>
      <c r="FMJ4" s="15" t="s">
        <v>12</v>
      </c>
      <c r="FMK4" s="15" t="s">
        <v>12</v>
      </c>
      <c r="FML4" s="15" t="s">
        <v>12</v>
      </c>
      <c r="FMM4" s="15" t="s">
        <v>12</v>
      </c>
      <c r="FMN4" s="15" t="s">
        <v>12</v>
      </c>
      <c r="FMO4" s="15" t="s">
        <v>12</v>
      </c>
      <c r="FMP4" s="15" t="s">
        <v>12</v>
      </c>
      <c r="FMQ4" s="15" t="s">
        <v>12</v>
      </c>
      <c r="FMR4" s="15" t="s">
        <v>12</v>
      </c>
      <c r="FMS4" s="15" t="s">
        <v>12</v>
      </c>
      <c r="FMT4" s="15" t="s">
        <v>12</v>
      </c>
      <c r="FMU4" s="15" t="s">
        <v>12</v>
      </c>
      <c r="FMV4" s="15" t="s">
        <v>12</v>
      </c>
      <c r="FMW4" s="15" t="s">
        <v>12</v>
      </c>
      <c r="FMX4" s="15" t="s">
        <v>12</v>
      </c>
      <c r="FMY4" s="15" t="s">
        <v>12</v>
      </c>
      <c r="FMZ4" s="15" t="s">
        <v>12</v>
      </c>
      <c r="FNA4" s="15" t="s">
        <v>12</v>
      </c>
      <c r="FNB4" s="15" t="s">
        <v>12</v>
      </c>
      <c r="FNC4" s="15" t="s">
        <v>12</v>
      </c>
      <c r="FND4" s="15" t="s">
        <v>12</v>
      </c>
      <c r="FNE4" s="15" t="s">
        <v>12</v>
      </c>
      <c r="FNF4" s="15" t="s">
        <v>12</v>
      </c>
      <c r="FNG4" s="15" t="s">
        <v>12</v>
      </c>
      <c r="FNH4" s="15" t="s">
        <v>12</v>
      </c>
      <c r="FNI4" s="15" t="s">
        <v>12</v>
      </c>
      <c r="FNJ4" s="15" t="s">
        <v>12</v>
      </c>
      <c r="FNK4" s="15" t="s">
        <v>12</v>
      </c>
      <c r="FNL4" s="15" t="s">
        <v>12</v>
      </c>
      <c r="FNM4" s="15" t="s">
        <v>12</v>
      </c>
      <c r="FNN4" s="15" t="s">
        <v>12</v>
      </c>
      <c r="FNO4" s="15" t="s">
        <v>12</v>
      </c>
      <c r="FNP4" s="15" t="s">
        <v>12</v>
      </c>
      <c r="FNQ4" s="15" t="s">
        <v>12</v>
      </c>
      <c r="FNR4" s="15" t="s">
        <v>12</v>
      </c>
      <c r="FNS4" s="15" t="s">
        <v>12</v>
      </c>
      <c r="FNT4" s="15" t="s">
        <v>12</v>
      </c>
      <c r="FNU4" s="15" t="s">
        <v>12</v>
      </c>
      <c r="FNV4" s="15" t="s">
        <v>12</v>
      </c>
      <c r="FNW4" s="15" t="s">
        <v>12</v>
      </c>
      <c r="FNX4" s="15" t="s">
        <v>12</v>
      </c>
      <c r="FNY4" s="15" t="s">
        <v>12</v>
      </c>
      <c r="FNZ4" s="15" t="s">
        <v>12</v>
      </c>
      <c r="FOA4" s="15" t="s">
        <v>12</v>
      </c>
      <c r="FOB4" s="15" t="s">
        <v>12</v>
      </c>
      <c r="FOC4" s="15" t="s">
        <v>12</v>
      </c>
      <c r="FOD4" s="15" t="s">
        <v>12</v>
      </c>
      <c r="FOE4" s="15" t="s">
        <v>12</v>
      </c>
      <c r="FOF4" s="15" t="s">
        <v>12</v>
      </c>
      <c r="FOG4" s="15" t="s">
        <v>12</v>
      </c>
      <c r="FOH4" s="15" t="s">
        <v>12</v>
      </c>
      <c r="FOI4" s="15" t="s">
        <v>12</v>
      </c>
      <c r="FOJ4" s="15" t="s">
        <v>12</v>
      </c>
      <c r="FOK4" s="15" t="s">
        <v>12</v>
      </c>
      <c r="FOL4" s="15" t="s">
        <v>12</v>
      </c>
      <c r="FOM4" s="15" t="s">
        <v>12</v>
      </c>
      <c r="FON4" s="15" t="s">
        <v>12</v>
      </c>
      <c r="FOO4" s="15" t="s">
        <v>12</v>
      </c>
      <c r="FOP4" s="15" t="s">
        <v>12</v>
      </c>
      <c r="FOQ4" s="15" t="s">
        <v>12</v>
      </c>
      <c r="FOR4" s="15" t="s">
        <v>12</v>
      </c>
      <c r="FOS4" s="15" t="s">
        <v>12</v>
      </c>
      <c r="FOT4" s="15" t="s">
        <v>12</v>
      </c>
      <c r="FOU4" s="15" t="s">
        <v>12</v>
      </c>
      <c r="FOV4" s="15" t="s">
        <v>12</v>
      </c>
      <c r="FOW4" s="15" t="s">
        <v>12</v>
      </c>
      <c r="FOX4" s="15" t="s">
        <v>12</v>
      </c>
      <c r="FOY4" s="15" t="s">
        <v>12</v>
      </c>
      <c r="FOZ4" s="15" t="s">
        <v>12</v>
      </c>
      <c r="FPA4" s="15" t="s">
        <v>12</v>
      </c>
      <c r="FPB4" s="15" t="s">
        <v>12</v>
      </c>
      <c r="FPC4" s="15" t="s">
        <v>12</v>
      </c>
      <c r="FPD4" s="15" t="s">
        <v>12</v>
      </c>
      <c r="FPE4" s="15" t="s">
        <v>12</v>
      </c>
      <c r="FPF4" s="15" t="s">
        <v>12</v>
      </c>
      <c r="FPG4" s="15" t="s">
        <v>12</v>
      </c>
      <c r="FPH4" s="15" t="s">
        <v>12</v>
      </c>
      <c r="FPI4" s="15" t="s">
        <v>12</v>
      </c>
      <c r="FPJ4" s="15" t="s">
        <v>12</v>
      </c>
      <c r="FPK4" s="15" t="s">
        <v>12</v>
      </c>
      <c r="FPL4" s="15" t="s">
        <v>12</v>
      </c>
      <c r="FPM4" s="15" t="s">
        <v>12</v>
      </c>
      <c r="FPN4" s="15" t="s">
        <v>12</v>
      </c>
      <c r="FPO4" s="15" t="s">
        <v>12</v>
      </c>
      <c r="FPP4" s="15" t="s">
        <v>12</v>
      </c>
      <c r="FPQ4" s="15" t="s">
        <v>12</v>
      </c>
      <c r="FPR4" s="15" t="s">
        <v>12</v>
      </c>
      <c r="FPS4" s="15" t="s">
        <v>12</v>
      </c>
      <c r="FPT4" s="15" t="s">
        <v>12</v>
      </c>
      <c r="FPU4" s="15" t="s">
        <v>12</v>
      </c>
      <c r="FPV4" s="15" t="s">
        <v>12</v>
      </c>
      <c r="FPW4" s="15" t="s">
        <v>12</v>
      </c>
      <c r="FPX4" s="15" t="s">
        <v>12</v>
      </c>
      <c r="FPY4" s="15" t="s">
        <v>12</v>
      </c>
      <c r="FPZ4" s="15" t="s">
        <v>12</v>
      </c>
      <c r="FQA4" s="15" t="s">
        <v>12</v>
      </c>
      <c r="FQB4" s="15" t="s">
        <v>12</v>
      </c>
      <c r="FQC4" s="15" t="s">
        <v>12</v>
      </c>
      <c r="FQD4" s="15" t="s">
        <v>12</v>
      </c>
      <c r="FQE4" s="15" t="s">
        <v>12</v>
      </c>
      <c r="FQF4" s="15" t="s">
        <v>12</v>
      </c>
      <c r="FQG4" s="15" t="s">
        <v>12</v>
      </c>
      <c r="FQH4" s="15" t="s">
        <v>12</v>
      </c>
      <c r="FQI4" s="15" t="s">
        <v>12</v>
      </c>
      <c r="FQJ4" s="15" t="s">
        <v>12</v>
      </c>
      <c r="FQK4" s="15" t="s">
        <v>12</v>
      </c>
      <c r="FQL4" s="15" t="s">
        <v>12</v>
      </c>
      <c r="FQM4" s="15" t="s">
        <v>12</v>
      </c>
      <c r="FQN4" s="15" t="s">
        <v>12</v>
      </c>
      <c r="FQO4" s="15" t="s">
        <v>12</v>
      </c>
      <c r="FQP4" s="15" t="s">
        <v>12</v>
      </c>
      <c r="FQQ4" s="15" t="s">
        <v>12</v>
      </c>
      <c r="FQR4" s="15" t="s">
        <v>12</v>
      </c>
      <c r="FQS4" s="15" t="s">
        <v>12</v>
      </c>
      <c r="FQT4" s="15" t="s">
        <v>12</v>
      </c>
      <c r="FQU4" s="15" t="s">
        <v>12</v>
      </c>
      <c r="FQV4" s="15" t="s">
        <v>12</v>
      </c>
      <c r="FQW4" s="15" t="s">
        <v>12</v>
      </c>
      <c r="FQX4" s="15" t="s">
        <v>12</v>
      </c>
      <c r="FQY4" s="15" t="s">
        <v>12</v>
      </c>
      <c r="FQZ4" s="15" t="s">
        <v>12</v>
      </c>
      <c r="FRA4" s="15" t="s">
        <v>12</v>
      </c>
      <c r="FRB4" s="15" t="s">
        <v>12</v>
      </c>
      <c r="FRC4" s="15" t="s">
        <v>12</v>
      </c>
      <c r="FRD4" s="15" t="s">
        <v>12</v>
      </c>
      <c r="FRE4" s="15" t="s">
        <v>12</v>
      </c>
      <c r="FRF4" s="15" t="s">
        <v>12</v>
      </c>
      <c r="FRG4" s="15" t="s">
        <v>12</v>
      </c>
      <c r="FRH4" s="15" t="s">
        <v>12</v>
      </c>
      <c r="FRI4" s="15" t="s">
        <v>12</v>
      </c>
      <c r="FRJ4" s="15" t="s">
        <v>12</v>
      </c>
      <c r="FRK4" s="15" t="s">
        <v>12</v>
      </c>
      <c r="FRL4" s="15" t="s">
        <v>12</v>
      </c>
      <c r="FRM4" s="15" t="s">
        <v>12</v>
      </c>
      <c r="FRN4" s="15" t="s">
        <v>12</v>
      </c>
      <c r="FRO4" s="15" t="s">
        <v>12</v>
      </c>
      <c r="FRP4" s="15" t="s">
        <v>12</v>
      </c>
      <c r="FRQ4" s="15" t="s">
        <v>12</v>
      </c>
      <c r="FRR4" s="15" t="s">
        <v>12</v>
      </c>
      <c r="FRS4" s="15" t="s">
        <v>12</v>
      </c>
      <c r="FRT4" s="15" t="s">
        <v>12</v>
      </c>
      <c r="FRU4" s="15" t="s">
        <v>12</v>
      </c>
      <c r="FRV4" s="15" t="s">
        <v>12</v>
      </c>
      <c r="FRW4" s="15" t="s">
        <v>12</v>
      </c>
      <c r="FRX4" s="15" t="s">
        <v>12</v>
      </c>
      <c r="FRY4" s="15" t="s">
        <v>12</v>
      </c>
      <c r="FRZ4" s="15" t="s">
        <v>12</v>
      </c>
      <c r="FSA4" s="15" t="s">
        <v>12</v>
      </c>
      <c r="FSB4" s="15" t="s">
        <v>12</v>
      </c>
      <c r="FSC4" s="15" t="s">
        <v>12</v>
      </c>
      <c r="FSD4" s="15" t="s">
        <v>12</v>
      </c>
      <c r="FSE4" s="15" t="s">
        <v>12</v>
      </c>
      <c r="FSF4" s="15" t="s">
        <v>12</v>
      </c>
      <c r="FSG4" s="15" t="s">
        <v>12</v>
      </c>
      <c r="FSH4" s="15" t="s">
        <v>12</v>
      </c>
      <c r="FSI4" s="15" t="s">
        <v>12</v>
      </c>
      <c r="FSJ4" s="15" t="s">
        <v>12</v>
      </c>
      <c r="FSK4" s="15" t="s">
        <v>12</v>
      </c>
      <c r="FSL4" s="15" t="s">
        <v>12</v>
      </c>
      <c r="FSM4" s="15" t="s">
        <v>12</v>
      </c>
      <c r="FSN4" s="15" t="s">
        <v>12</v>
      </c>
      <c r="FSO4" s="15" t="s">
        <v>12</v>
      </c>
      <c r="FSP4" s="15" t="s">
        <v>12</v>
      </c>
      <c r="FSQ4" s="15" t="s">
        <v>12</v>
      </c>
      <c r="FSR4" s="15" t="s">
        <v>12</v>
      </c>
      <c r="FSS4" s="15" t="s">
        <v>12</v>
      </c>
      <c r="FST4" s="15" t="s">
        <v>12</v>
      </c>
      <c r="FSU4" s="15" t="s">
        <v>12</v>
      </c>
      <c r="FSV4" s="15" t="s">
        <v>12</v>
      </c>
      <c r="FSW4" s="15" t="s">
        <v>12</v>
      </c>
      <c r="FSX4" s="15" t="s">
        <v>12</v>
      </c>
      <c r="FSY4" s="15" t="s">
        <v>12</v>
      </c>
      <c r="FSZ4" s="15" t="s">
        <v>12</v>
      </c>
      <c r="FTA4" s="15" t="s">
        <v>12</v>
      </c>
      <c r="FTB4" s="15" t="s">
        <v>12</v>
      </c>
      <c r="FTC4" s="15" t="s">
        <v>12</v>
      </c>
      <c r="FTD4" s="15" t="s">
        <v>12</v>
      </c>
      <c r="FTE4" s="15" t="s">
        <v>12</v>
      </c>
      <c r="FTF4" s="15" t="s">
        <v>12</v>
      </c>
      <c r="FTG4" s="15" t="s">
        <v>12</v>
      </c>
      <c r="FTH4" s="15" t="s">
        <v>12</v>
      </c>
      <c r="FTI4" s="15" t="s">
        <v>12</v>
      </c>
      <c r="FTJ4" s="15" t="s">
        <v>12</v>
      </c>
      <c r="FTK4" s="15" t="s">
        <v>12</v>
      </c>
      <c r="FTL4" s="15" t="s">
        <v>12</v>
      </c>
      <c r="FTM4" s="15" t="s">
        <v>12</v>
      </c>
      <c r="FTN4" s="15" t="s">
        <v>12</v>
      </c>
      <c r="FTO4" s="15" t="s">
        <v>12</v>
      </c>
      <c r="FTP4" s="15" t="s">
        <v>12</v>
      </c>
      <c r="FTQ4" s="15" t="s">
        <v>12</v>
      </c>
      <c r="FTR4" s="15" t="s">
        <v>12</v>
      </c>
      <c r="FTS4" s="15" t="s">
        <v>12</v>
      </c>
      <c r="FTT4" s="15" t="s">
        <v>12</v>
      </c>
      <c r="FTU4" s="15" t="s">
        <v>12</v>
      </c>
      <c r="FTV4" s="15" t="s">
        <v>12</v>
      </c>
      <c r="FTW4" s="15" t="s">
        <v>12</v>
      </c>
      <c r="FTX4" s="15" t="s">
        <v>12</v>
      </c>
      <c r="FTY4" s="15" t="s">
        <v>12</v>
      </c>
      <c r="FTZ4" s="15" t="s">
        <v>12</v>
      </c>
      <c r="FUA4" s="15" t="s">
        <v>12</v>
      </c>
      <c r="FUB4" s="15" t="s">
        <v>12</v>
      </c>
      <c r="FUC4" s="15" t="s">
        <v>12</v>
      </c>
      <c r="FUD4" s="15" t="s">
        <v>12</v>
      </c>
      <c r="FUE4" s="15" t="s">
        <v>12</v>
      </c>
      <c r="FUF4" s="15" t="s">
        <v>12</v>
      </c>
      <c r="FUG4" s="15" t="s">
        <v>12</v>
      </c>
      <c r="FUH4" s="15" t="s">
        <v>12</v>
      </c>
      <c r="FUI4" s="15" t="s">
        <v>12</v>
      </c>
      <c r="FUJ4" s="15" t="s">
        <v>12</v>
      </c>
      <c r="FUK4" s="15" t="s">
        <v>12</v>
      </c>
      <c r="FUL4" s="15" t="s">
        <v>12</v>
      </c>
      <c r="FUM4" s="15" t="s">
        <v>12</v>
      </c>
      <c r="FUN4" s="15" t="s">
        <v>12</v>
      </c>
      <c r="FUO4" s="15" t="s">
        <v>12</v>
      </c>
      <c r="FUP4" s="15" t="s">
        <v>12</v>
      </c>
      <c r="FUQ4" s="15" t="s">
        <v>12</v>
      </c>
      <c r="FUR4" s="15" t="s">
        <v>12</v>
      </c>
      <c r="FUS4" s="15" t="s">
        <v>12</v>
      </c>
      <c r="FUT4" s="15" t="s">
        <v>12</v>
      </c>
      <c r="FUU4" s="15" t="s">
        <v>12</v>
      </c>
      <c r="FUV4" s="15" t="s">
        <v>12</v>
      </c>
      <c r="FUW4" s="15" t="s">
        <v>12</v>
      </c>
      <c r="FUX4" s="15" t="s">
        <v>12</v>
      </c>
      <c r="FUY4" s="15" t="s">
        <v>12</v>
      </c>
      <c r="FUZ4" s="15" t="s">
        <v>12</v>
      </c>
      <c r="FVA4" s="15" t="s">
        <v>12</v>
      </c>
      <c r="FVB4" s="15" t="s">
        <v>12</v>
      </c>
      <c r="FVC4" s="15" t="s">
        <v>12</v>
      </c>
      <c r="FVD4" s="15" t="s">
        <v>12</v>
      </c>
      <c r="FVE4" s="15" t="s">
        <v>12</v>
      </c>
      <c r="FVF4" s="15" t="s">
        <v>12</v>
      </c>
      <c r="FVG4" s="15" t="s">
        <v>12</v>
      </c>
      <c r="FVH4" s="15" t="s">
        <v>12</v>
      </c>
      <c r="FVI4" s="15" t="s">
        <v>12</v>
      </c>
      <c r="FVJ4" s="15" t="s">
        <v>12</v>
      </c>
      <c r="FVK4" s="15" t="s">
        <v>12</v>
      </c>
      <c r="FVL4" s="15" t="s">
        <v>12</v>
      </c>
      <c r="FVM4" s="15" t="s">
        <v>12</v>
      </c>
      <c r="FVN4" s="15" t="s">
        <v>12</v>
      </c>
      <c r="FVO4" s="15" t="s">
        <v>12</v>
      </c>
      <c r="FVP4" s="15" t="s">
        <v>12</v>
      </c>
      <c r="FVQ4" s="15" t="s">
        <v>12</v>
      </c>
      <c r="FVR4" s="15" t="s">
        <v>12</v>
      </c>
      <c r="FVS4" s="15" t="s">
        <v>12</v>
      </c>
      <c r="FVT4" s="15" t="s">
        <v>12</v>
      </c>
      <c r="FVU4" s="15" t="s">
        <v>12</v>
      </c>
      <c r="FVV4" s="15" t="s">
        <v>12</v>
      </c>
      <c r="FVW4" s="15" t="s">
        <v>12</v>
      </c>
      <c r="FVX4" s="15" t="s">
        <v>12</v>
      </c>
      <c r="FVY4" s="15" t="s">
        <v>12</v>
      </c>
      <c r="FVZ4" s="15" t="s">
        <v>12</v>
      </c>
      <c r="FWA4" s="15" t="s">
        <v>12</v>
      </c>
      <c r="FWB4" s="15" t="s">
        <v>12</v>
      </c>
      <c r="FWC4" s="15" t="s">
        <v>12</v>
      </c>
      <c r="FWD4" s="15" t="s">
        <v>12</v>
      </c>
      <c r="FWE4" s="15" t="s">
        <v>12</v>
      </c>
      <c r="FWF4" s="15" t="s">
        <v>12</v>
      </c>
      <c r="FWG4" s="15" t="s">
        <v>12</v>
      </c>
      <c r="FWH4" s="15" t="s">
        <v>12</v>
      </c>
      <c r="FWI4" s="15" t="s">
        <v>12</v>
      </c>
      <c r="FWJ4" s="15" t="s">
        <v>12</v>
      </c>
      <c r="FWK4" s="15" t="s">
        <v>12</v>
      </c>
      <c r="FWL4" s="15" t="s">
        <v>12</v>
      </c>
      <c r="FWM4" s="15" t="s">
        <v>12</v>
      </c>
      <c r="FWN4" s="15" t="s">
        <v>12</v>
      </c>
      <c r="FWO4" s="15" t="s">
        <v>12</v>
      </c>
      <c r="FWP4" s="15" t="s">
        <v>12</v>
      </c>
      <c r="FWQ4" s="15" t="s">
        <v>12</v>
      </c>
      <c r="FWR4" s="15" t="s">
        <v>12</v>
      </c>
      <c r="FWS4" s="15" t="s">
        <v>12</v>
      </c>
      <c r="FWT4" s="15" t="s">
        <v>12</v>
      </c>
      <c r="FWU4" s="15" t="s">
        <v>12</v>
      </c>
      <c r="FWV4" s="15" t="s">
        <v>12</v>
      </c>
      <c r="FWW4" s="15" t="s">
        <v>12</v>
      </c>
      <c r="FWX4" s="15" t="s">
        <v>12</v>
      </c>
      <c r="FWY4" s="15" t="s">
        <v>12</v>
      </c>
      <c r="FWZ4" s="15" t="s">
        <v>12</v>
      </c>
      <c r="FXA4" s="15" t="s">
        <v>12</v>
      </c>
      <c r="FXB4" s="15" t="s">
        <v>12</v>
      </c>
      <c r="FXC4" s="15" t="s">
        <v>12</v>
      </c>
      <c r="FXD4" s="15" t="s">
        <v>12</v>
      </c>
      <c r="FXE4" s="15" t="s">
        <v>12</v>
      </c>
      <c r="FXF4" s="15" t="s">
        <v>12</v>
      </c>
      <c r="FXG4" s="15" t="s">
        <v>12</v>
      </c>
      <c r="FXH4" s="15" t="s">
        <v>12</v>
      </c>
      <c r="FXI4" s="15" t="s">
        <v>12</v>
      </c>
      <c r="FXJ4" s="15" t="s">
        <v>12</v>
      </c>
      <c r="FXK4" s="15" t="s">
        <v>12</v>
      </c>
      <c r="FXL4" s="15" t="s">
        <v>12</v>
      </c>
      <c r="FXM4" s="15" t="s">
        <v>12</v>
      </c>
      <c r="FXN4" s="15" t="s">
        <v>12</v>
      </c>
      <c r="FXO4" s="15" t="s">
        <v>12</v>
      </c>
      <c r="FXP4" s="15" t="s">
        <v>12</v>
      </c>
      <c r="FXQ4" s="15" t="s">
        <v>12</v>
      </c>
      <c r="FXR4" s="15" t="s">
        <v>12</v>
      </c>
      <c r="FXS4" s="15" t="s">
        <v>12</v>
      </c>
      <c r="FXT4" s="15" t="s">
        <v>12</v>
      </c>
      <c r="FXU4" s="15" t="s">
        <v>12</v>
      </c>
      <c r="FXV4" s="15" t="s">
        <v>12</v>
      </c>
      <c r="FXW4" s="15" t="s">
        <v>12</v>
      </c>
      <c r="FXX4" s="15" t="s">
        <v>12</v>
      </c>
      <c r="FXY4" s="15" t="s">
        <v>12</v>
      </c>
      <c r="FXZ4" s="15" t="s">
        <v>12</v>
      </c>
      <c r="FYA4" s="15" t="s">
        <v>12</v>
      </c>
      <c r="FYB4" s="15" t="s">
        <v>12</v>
      </c>
      <c r="FYC4" s="15" t="s">
        <v>12</v>
      </c>
      <c r="FYD4" s="15" t="s">
        <v>12</v>
      </c>
      <c r="FYE4" s="15" t="s">
        <v>12</v>
      </c>
      <c r="FYF4" s="15" t="s">
        <v>12</v>
      </c>
      <c r="FYG4" s="15" t="s">
        <v>12</v>
      </c>
      <c r="FYH4" s="15" t="s">
        <v>12</v>
      </c>
      <c r="FYI4" s="15" t="s">
        <v>12</v>
      </c>
      <c r="FYJ4" s="15" t="s">
        <v>12</v>
      </c>
      <c r="FYK4" s="15" t="s">
        <v>12</v>
      </c>
      <c r="FYL4" s="15" t="s">
        <v>12</v>
      </c>
      <c r="FYM4" s="15" t="s">
        <v>12</v>
      </c>
      <c r="FYN4" s="15" t="s">
        <v>12</v>
      </c>
      <c r="FYO4" s="15" t="s">
        <v>12</v>
      </c>
      <c r="FYP4" s="15" t="s">
        <v>12</v>
      </c>
      <c r="FYQ4" s="15" t="s">
        <v>12</v>
      </c>
      <c r="FYR4" s="15" t="s">
        <v>12</v>
      </c>
      <c r="FYS4" s="15" t="s">
        <v>12</v>
      </c>
      <c r="FYT4" s="15" t="s">
        <v>12</v>
      </c>
      <c r="FYU4" s="15" t="s">
        <v>12</v>
      </c>
      <c r="FYV4" s="15" t="s">
        <v>12</v>
      </c>
      <c r="FYW4" s="15" t="s">
        <v>12</v>
      </c>
      <c r="FYX4" s="15" t="s">
        <v>12</v>
      </c>
      <c r="FYY4" s="15" t="s">
        <v>12</v>
      </c>
      <c r="FYZ4" s="15" t="s">
        <v>12</v>
      </c>
      <c r="FZA4" s="15" t="s">
        <v>12</v>
      </c>
      <c r="FZB4" s="15" t="s">
        <v>12</v>
      </c>
      <c r="FZC4" s="15" t="s">
        <v>12</v>
      </c>
      <c r="FZD4" s="15" t="s">
        <v>12</v>
      </c>
      <c r="FZE4" s="15" t="s">
        <v>12</v>
      </c>
      <c r="FZF4" s="15" t="s">
        <v>12</v>
      </c>
      <c r="FZG4" s="15" t="s">
        <v>12</v>
      </c>
      <c r="FZH4" s="15" t="s">
        <v>12</v>
      </c>
      <c r="FZI4" s="15" t="s">
        <v>12</v>
      </c>
      <c r="FZJ4" s="15" t="s">
        <v>12</v>
      </c>
      <c r="FZK4" s="15" t="s">
        <v>12</v>
      </c>
      <c r="FZL4" s="15" t="s">
        <v>12</v>
      </c>
      <c r="FZM4" s="15" t="s">
        <v>12</v>
      </c>
      <c r="FZN4" s="15" t="s">
        <v>12</v>
      </c>
      <c r="FZO4" s="15" t="s">
        <v>12</v>
      </c>
      <c r="FZP4" s="15" t="s">
        <v>12</v>
      </c>
      <c r="FZQ4" s="15" t="s">
        <v>12</v>
      </c>
      <c r="FZR4" s="15" t="s">
        <v>12</v>
      </c>
      <c r="FZS4" s="15" t="s">
        <v>12</v>
      </c>
      <c r="FZT4" s="15" t="s">
        <v>12</v>
      </c>
      <c r="FZU4" s="15" t="s">
        <v>12</v>
      </c>
      <c r="FZV4" s="15" t="s">
        <v>12</v>
      </c>
      <c r="FZW4" s="15" t="s">
        <v>12</v>
      </c>
      <c r="FZX4" s="15" t="s">
        <v>12</v>
      </c>
      <c r="FZY4" s="15" t="s">
        <v>12</v>
      </c>
      <c r="FZZ4" s="15" t="s">
        <v>12</v>
      </c>
      <c r="GAA4" s="15" t="s">
        <v>12</v>
      </c>
      <c r="GAB4" s="15" t="s">
        <v>12</v>
      </c>
      <c r="GAC4" s="15" t="s">
        <v>12</v>
      </c>
      <c r="GAD4" s="15" t="s">
        <v>12</v>
      </c>
      <c r="GAE4" s="15" t="s">
        <v>12</v>
      </c>
      <c r="GAF4" s="15" t="s">
        <v>12</v>
      </c>
      <c r="GAG4" s="15" t="s">
        <v>12</v>
      </c>
      <c r="GAH4" s="15" t="s">
        <v>12</v>
      </c>
      <c r="GAI4" s="15" t="s">
        <v>12</v>
      </c>
      <c r="GAJ4" s="15" t="s">
        <v>12</v>
      </c>
      <c r="GAK4" s="15" t="s">
        <v>12</v>
      </c>
      <c r="GAL4" s="15" t="s">
        <v>12</v>
      </c>
      <c r="GAM4" s="15" t="s">
        <v>12</v>
      </c>
      <c r="GAN4" s="15" t="s">
        <v>12</v>
      </c>
      <c r="GAO4" s="15" t="s">
        <v>12</v>
      </c>
      <c r="GAP4" s="15" t="s">
        <v>12</v>
      </c>
      <c r="GAQ4" s="15" t="s">
        <v>12</v>
      </c>
      <c r="GAR4" s="15" t="s">
        <v>12</v>
      </c>
      <c r="GAS4" s="15" t="s">
        <v>12</v>
      </c>
      <c r="GAT4" s="15" t="s">
        <v>12</v>
      </c>
      <c r="GAU4" s="15" t="s">
        <v>12</v>
      </c>
      <c r="GAV4" s="15" t="s">
        <v>12</v>
      </c>
      <c r="GAW4" s="15" t="s">
        <v>12</v>
      </c>
      <c r="GAX4" s="15" t="s">
        <v>12</v>
      </c>
      <c r="GAY4" s="15" t="s">
        <v>12</v>
      </c>
      <c r="GAZ4" s="15" t="s">
        <v>12</v>
      </c>
      <c r="GBA4" s="15" t="s">
        <v>12</v>
      </c>
      <c r="GBB4" s="15" t="s">
        <v>12</v>
      </c>
      <c r="GBC4" s="15" t="s">
        <v>12</v>
      </c>
      <c r="GBD4" s="15" t="s">
        <v>12</v>
      </c>
      <c r="GBE4" s="15" t="s">
        <v>12</v>
      </c>
      <c r="GBF4" s="15" t="s">
        <v>12</v>
      </c>
      <c r="GBG4" s="15" t="s">
        <v>12</v>
      </c>
      <c r="GBH4" s="15" t="s">
        <v>12</v>
      </c>
      <c r="GBI4" s="15" t="s">
        <v>12</v>
      </c>
      <c r="GBJ4" s="15" t="s">
        <v>12</v>
      </c>
      <c r="GBK4" s="15" t="s">
        <v>12</v>
      </c>
      <c r="GBL4" s="15" t="s">
        <v>12</v>
      </c>
      <c r="GBM4" s="15" t="s">
        <v>12</v>
      </c>
      <c r="GBN4" s="15" t="s">
        <v>12</v>
      </c>
      <c r="GBO4" s="15" t="s">
        <v>12</v>
      </c>
      <c r="GBP4" s="15" t="s">
        <v>12</v>
      </c>
      <c r="GBQ4" s="15" t="s">
        <v>12</v>
      </c>
      <c r="GBR4" s="15" t="s">
        <v>12</v>
      </c>
      <c r="GBS4" s="15" t="s">
        <v>12</v>
      </c>
      <c r="GBT4" s="15" t="s">
        <v>12</v>
      </c>
      <c r="GBU4" s="15" t="s">
        <v>12</v>
      </c>
      <c r="GBV4" s="15" t="s">
        <v>12</v>
      </c>
      <c r="GBW4" s="15" t="s">
        <v>12</v>
      </c>
      <c r="GBX4" s="15" t="s">
        <v>12</v>
      </c>
      <c r="GBY4" s="15" t="s">
        <v>12</v>
      </c>
      <c r="GBZ4" s="15" t="s">
        <v>12</v>
      </c>
      <c r="GCA4" s="15" t="s">
        <v>12</v>
      </c>
      <c r="GCB4" s="15" t="s">
        <v>12</v>
      </c>
      <c r="GCC4" s="15" t="s">
        <v>12</v>
      </c>
      <c r="GCD4" s="15" t="s">
        <v>12</v>
      </c>
      <c r="GCE4" s="15" t="s">
        <v>12</v>
      </c>
      <c r="GCF4" s="15" t="s">
        <v>12</v>
      </c>
      <c r="GCG4" s="15" t="s">
        <v>12</v>
      </c>
      <c r="GCH4" s="15" t="s">
        <v>12</v>
      </c>
      <c r="GCI4" s="15" t="s">
        <v>12</v>
      </c>
      <c r="GCJ4" s="15" t="s">
        <v>12</v>
      </c>
      <c r="GCK4" s="15" t="s">
        <v>12</v>
      </c>
      <c r="GCL4" s="15" t="s">
        <v>12</v>
      </c>
      <c r="GCM4" s="15" t="s">
        <v>12</v>
      </c>
      <c r="GCN4" s="15" t="s">
        <v>12</v>
      </c>
      <c r="GCO4" s="15" t="s">
        <v>12</v>
      </c>
      <c r="GCP4" s="15" t="s">
        <v>12</v>
      </c>
      <c r="GCQ4" s="15" t="s">
        <v>12</v>
      </c>
      <c r="GCR4" s="15" t="s">
        <v>12</v>
      </c>
      <c r="GCS4" s="15" t="s">
        <v>12</v>
      </c>
      <c r="GCT4" s="15" t="s">
        <v>12</v>
      </c>
      <c r="GCU4" s="15" t="s">
        <v>12</v>
      </c>
      <c r="GCV4" s="15" t="s">
        <v>12</v>
      </c>
      <c r="GCW4" s="15" t="s">
        <v>12</v>
      </c>
      <c r="GCX4" s="15" t="s">
        <v>12</v>
      </c>
      <c r="GCY4" s="15" t="s">
        <v>12</v>
      </c>
      <c r="GCZ4" s="15" t="s">
        <v>12</v>
      </c>
      <c r="GDA4" s="15" t="s">
        <v>12</v>
      </c>
      <c r="GDB4" s="15" t="s">
        <v>12</v>
      </c>
      <c r="GDC4" s="15" t="s">
        <v>12</v>
      </c>
      <c r="GDD4" s="15" t="s">
        <v>12</v>
      </c>
      <c r="GDE4" s="15" t="s">
        <v>12</v>
      </c>
      <c r="GDF4" s="15" t="s">
        <v>12</v>
      </c>
      <c r="GDG4" s="15" t="s">
        <v>12</v>
      </c>
      <c r="GDH4" s="15" t="s">
        <v>12</v>
      </c>
      <c r="GDI4" s="15" t="s">
        <v>12</v>
      </c>
      <c r="GDJ4" s="15" t="s">
        <v>12</v>
      </c>
      <c r="GDK4" s="15" t="s">
        <v>12</v>
      </c>
      <c r="GDL4" s="15" t="s">
        <v>12</v>
      </c>
      <c r="GDM4" s="15" t="s">
        <v>12</v>
      </c>
      <c r="GDN4" s="15" t="s">
        <v>12</v>
      </c>
      <c r="GDO4" s="15" t="s">
        <v>12</v>
      </c>
      <c r="GDP4" s="15" t="s">
        <v>12</v>
      </c>
      <c r="GDQ4" s="15" t="s">
        <v>12</v>
      </c>
      <c r="GDR4" s="15" t="s">
        <v>12</v>
      </c>
      <c r="GDS4" s="15" t="s">
        <v>12</v>
      </c>
      <c r="GDT4" s="15" t="s">
        <v>12</v>
      </c>
      <c r="GDU4" s="15" t="s">
        <v>12</v>
      </c>
      <c r="GDV4" s="15" t="s">
        <v>12</v>
      </c>
      <c r="GDW4" s="15" t="s">
        <v>12</v>
      </c>
      <c r="GDX4" s="15" t="s">
        <v>12</v>
      </c>
      <c r="GDY4" s="15" t="s">
        <v>12</v>
      </c>
      <c r="GDZ4" s="15" t="s">
        <v>12</v>
      </c>
      <c r="GEA4" s="15" t="s">
        <v>12</v>
      </c>
      <c r="GEB4" s="15" t="s">
        <v>12</v>
      </c>
      <c r="GEC4" s="15" t="s">
        <v>12</v>
      </c>
      <c r="GED4" s="15" t="s">
        <v>12</v>
      </c>
      <c r="GEE4" s="15" t="s">
        <v>12</v>
      </c>
      <c r="GEF4" s="15" t="s">
        <v>12</v>
      </c>
      <c r="GEG4" s="15" t="s">
        <v>12</v>
      </c>
      <c r="GEH4" s="15" t="s">
        <v>12</v>
      </c>
      <c r="GEI4" s="15" t="s">
        <v>12</v>
      </c>
      <c r="GEJ4" s="15" t="s">
        <v>12</v>
      </c>
      <c r="GEK4" s="15" t="s">
        <v>12</v>
      </c>
      <c r="GEL4" s="15" t="s">
        <v>12</v>
      </c>
      <c r="GEM4" s="15" t="s">
        <v>12</v>
      </c>
      <c r="GEN4" s="15" t="s">
        <v>12</v>
      </c>
      <c r="GEO4" s="15" t="s">
        <v>12</v>
      </c>
      <c r="GEP4" s="15" t="s">
        <v>12</v>
      </c>
      <c r="GEQ4" s="15" t="s">
        <v>12</v>
      </c>
      <c r="GER4" s="15" t="s">
        <v>12</v>
      </c>
      <c r="GES4" s="15" t="s">
        <v>12</v>
      </c>
      <c r="GET4" s="15" t="s">
        <v>12</v>
      </c>
      <c r="GEU4" s="15" t="s">
        <v>12</v>
      </c>
      <c r="GEV4" s="15" t="s">
        <v>12</v>
      </c>
      <c r="GEW4" s="15" t="s">
        <v>12</v>
      </c>
      <c r="GEX4" s="15" t="s">
        <v>12</v>
      </c>
      <c r="GEY4" s="15" t="s">
        <v>12</v>
      </c>
      <c r="GEZ4" s="15" t="s">
        <v>12</v>
      </c>
      <c r="GFA4" s="15" t="s">
        <v>12</v>
      </c>
      <c r="GFB4" s="15" t="s">
        <v>12</v>
      </c>
      <c r="GFC4" s="15" t="s">
        <v>12</v>
      </c>
      <c r="GFD4" s="15" t="s">
        <v>12</v>
      </c>
      <c r="GFE4" s="15" t="s">
        <v>12</v>
      </c>
      <c r="GFF4" s="15" t="s">
        <v>12</v>
      </c>
      <c r="GFG4" s="15" t="s">
        <v>12</v>
      </c>
      <c r="GFH4" s="15" t="s">
        <v>12</v>
      </c>
      <c r="GFI4" s="15" t="s">
        <v>12</v>
      </c>
      <c r="GFJ4" s="15" t="s">
        <v>12</v>
      </c>
      <c r="GFK4" s="15" t="s">
        <v>12</v>
      </c>
      <c r="GFL4" s="15" t="s">
        <v>12</v>
      </c>
      <c r="GFM4" s="15" t="s">
        <v>12</v>
      </c>
      <c r="GFN4" s="15" t="s">
        <v>12</v>
      </c>
      <c r="GFO4" s="15" t="s">
        <v>12</v>
      </c>
      <c r="GFP4" s="15" t="s">
        <v>12</v>
      </c>
      <c r="GFQ4" s="15" t="s">
        <v>12</v>
      </c>
      <c r="GFR4" s="15" t="s">
        <v>12</v>
      </c>
      <c r="GFS4" s="15" t="s">
        <v>12</v>
      </c>
      <c r="GFT4" s="15" t="s">
        <v>12</v>
      </c>
      <c r="GFU4" s="15" t="s">
        <v>12</v>
      </c>
      <c r="GFV4" s="15" t="s">
        <v>12</v>
      </c>
      <c r="GFW4" s="15" t="s">
        <v>12</v>
      </c>
      <c r="GFX4" s="15" t="s">
        <v>12</v>
      </c>
      <c r="GFY4" s="15" t="s">
        <v>12</v>
      </c>
      <c r="GFZ4" s="15" t="s">
        <v>12</v>
      </c>
      <c r="GGA4" s="15" t="s">
        <v>12</v>
      </c>
      <c r="GGB4" s="15" t="s">
        <v>12</v>
      </c>
      <c r="GGC4" s="15" t="s">
        <v>12</v>
      </c>
      <c r="GGD4" s="15" t="s">
        <v>12</v>
      </c>
      <c r="GGE4" s="15" t="s">
        <v>12</v>
      </c>
      <c r="GGF4" s="15" t="s">
        <v>12</v>
      </c>
      <c r="GGG4" s="15" t="s">
        <v>12</v>
      </c>
      <c r="GGH4" s="15" t="s">
        <v>12</v>
      </c>
      <c r="GGI4" s="15" t="s">
        <v>12</v>
      </c>
      <c r="GGJ4" s="15" t="s">
        <v>12</v>
      </c>
      <c r="GGK4" s="15" t="s">
        <v>12</v>
      </c>
      <c r="GGL4" s="15" t="s">
        <v>12</v>
      </c>
      <c r="GGM4" s="15" t="s">
        <v>12</v>
      </c>
      <c r="GGN4" s="15" t="s">
        <v>12</v>
      </c>
      <c r="GGO4" s="15" t="s">
        <v>12</v>
      </c>
      <c r="GGP4" s="15" t="s">
        <v>12</v>
      </c>
      <c r="GGQ4" s="15" t="s">
        <v>12</v>
      </c>
      <c r="GGR4" s="15" t="s">
        <v>12</v>
      </c>
      <c r="GGS4" s="15" t="s">
        <v>12</v>
      </c>
      <c r="GGT4" s="15" t="s">
        <v>12</v>
      </c>
      <c r="GGU4" s="15" t="s">
        <v>12</v>
      </c>
      <c r="GGV4" s="15" t="s">
        <v>12</v>
      </c>
      <c r="GGW4" s="15" t="s">
        <v>12</v>
      </c>
      <c r="GGX4" s="15" t="s">
        <v>12</v>
      </c>
      <c r="GGY4" s="15" t="s">
        <v>12</v>
      </c>
      <c r="GGZ4" s="15" t="s">
        <v>12</v>
      </c>
      <c r="GHA4" s="15" t="s">
        <v>12</v>
      </c>
      <c r="GHB4" s="15" t="s">
        <v>12</v>
      </c>
      <c r="GHC4" s="15" t="s">
        <v>12</v>
      </c>
      <c r="GHD4" s="15" t="s">
        <v>12</v>
      </c>
      <c r="GHE4" s="15" t="s">
        <v>12</v>
      </c>
      <c r="GHF4" s="15" t="s">
        <v>12</v>
      </c>
      <c r="GHG4" s="15" t="s">
        <v>12</v>
      </c>
      <c r="GHH4" s="15" t="s">
        <v>12</v>
      </c>
      <c r="GHI4" s="15" t="s">
        <v>12</v>
      </c>
      <c r="GHJ4" s="15" t="s">
        <v>12</v>
      </c>
      <c r="GHK4" s="15" t="s">
        <v>12</v>
      </c>
      <c r="GHL4" s="15" t="s">
        <v>12</v>
      </c>
      <c r="GHM4" s="15" t="s">
        <v>12</v>
      </c>
      <c r="GHN4" s="15" t="s">
        <v>12</v>
      </c>
      <c r="GHO4" s="15" t="s">
        <v>12</v>
      </c>
      <c r="GHP4" s="15" t="s">
        <v>12</v>
      </c>
      <c r="GHQ4" s="15" t="s">
        <v>12</v>
      </c>
      <c r="GHR4" s="15" t="s">
        <v>12</v>
      </c>
      <c r="GHS4" s="15" t="s">
        <v>12</v>
      </c>
      <c r="GHT4" s="15" t="s">
        <v>12</v>
      </c>
      <c r="GHU4" s="15" t="s">
        <v>12</v>
      </c>
      <c r="GHV4" s="15" t="s">
        <v>12</v>
      </c>
      <c r="GHW4" s="15" t="s">
        <v>12</v>
      </c>
      <c r="GHX4" s="15" t="s">
        <v>12</v>
      </c>
      <c r="GHY4" s="15" t="s">
        <v>12</v>
      </c>
      <c r="GHZ4" s="15" t="s">
        <v>12</v>
      </c>
      <c r="GIA4" s="15" t="s">
        <v>12</v>
      </c>
      <c r="GIB4" s="15" t="s">
        <v>12</v>
      </c>
      <c r="GIC4" s="15" t="s">
        <v>12</v>
      </c>
      <c r="GID4" s="15" t="s">
        <v>12</v>
      </c>
      <c r="GIE4" s="15" t="s">
        <v>12</v>
      </c>
      <c r="GIF4" s="15" t="s">
        <v>12</v>
      </c>
      <c r="GIG4" s="15" t="s">
        <v>12</v>
      </c>
      <c r="GIH4" s="15" t="s">
        <v>12</v>
      </c>
      <c r="GII4" s="15" t="s">
        <v>12</v>
      </c>
      <c r="GIJ4" s="15" t="s">
        <v>12</v>
      </c>
      <c r="GIK4" s="15" t="s">
        <v>12</v>
      </c>
      <c r="GIL4" s="15" t="s">
        <v>12</v>
      </c>
      <c r="GIM4" s="15" t="s">
        <v>12</v>
      </c>
      <c r="GIN4" s="15" t="s">
        <v>12</v>
      </c>
      <c r="GIO4" s="15" t="s">
        <v>12</v>
      </c>
      <c r="GIP4" s="15" t="s">
        <v>12</v>
      </c>
      <c r="GIQ4" s="15" t="s">
        <v>12</v>
      </c>
      <c r="GIR4" s="15" t="s">
        <v>12</v>
      </c>
      <c r="GIS4" s="15" t="s">
        <v>12</v>
      </c>
      <c r="GIT4" s="15" t="s">
        <v>12</v>
      </c>
      <c r="GIU4" s="15" t="s">
        <v>12</v>
      </c>
      <c r="GIV4" s="15" t="s">
        <v>12</v>
      </c>
      <c r="GIW4" s="15" t="s">
        <v>12</v>
      </c>
      <c r="GIX4" s="15" t="s">
        <v>12</v>
      </c>
      <c r="GIY4" s="15" t="s">
        <v>12</v>
      </c>
      <c r="GIZ4" s="15" t="s">
        <v>12</v>
      </c>
      <c r="GJA4" s="15" t="s">
        <v>12</v>
      </c>
      <c r="GJB4" s="15" t="s">
        <v>12</v>
      </c>
      <c r="GJC4" s="15" t="s">
        <v>12</v>
      </c>
      <c r="GJD4" s="15" t="s">
        <v>12</v>
      </c>
      <c r="GJE4" s="15" t="s">
        <v>12</v>
      </c>
      <c r="GJF4" s="15" t="s">
        <v>12</v>
      </c>
      <c r="GJG4" s="15" t="s">
        <v>12</v>
      </c>
      <c r="GJH4" s="15" t="s">
        <v>12</v>
      </c>
      <c r="GJI4" s="15" t="s">
        <v>12</v>
      </c>
      <c r="GJJ4" s="15" t="s">
        <v>12</v>
      </c>
      <c r="GJK4" s="15" t="s">
        <v>12</v>
      </c>
      <c r="GJL4" s="15" t="s">
        <v>12</v>
      </c>
      <c r="GJM4" s="15" t="s">
        <v>12</v>
      </c>
      <c r="GJN4" s="15" t="s">
        <v>12</v>
      </c>
      <c r="GJO4" s="15" t="s">
        <v>12</v>
      </c>
      <c r="GJP4" s="15" t="s">
        <v>12</v>
      </c>
      <c r="GJQ4" s="15" t="s">
        <v>12</v>
      </c>
      <c r="GJR4" s="15" t="s">
        <v>12</v>
      </c>
      <c r="GJS4" s="15" t="s">
        <v>12</v>
      </c>
      <c r="GJT4" s="15" t="s">
        <v>12</v>
      </c>
      <c r="GJU4" s="15" t="s">
        <v>12</v>
      </c>
      <c r="GJV4" s="15" t="s">
        <v>12</v>
      </c>
      <c r="GJW4" s="15" t="s">
        <v>12</v>
      </c>
      <c r="GJX4" s="15" t="s">
        <v>12</v>
      </c>
      <c r="GJY4" s="15" t="s">
        <v>12</v>
      </c>
      <c r="GJZ4" s="15" t="s">
        <v>12</v>
      </c>
      <c r="GKA4" s="15" t="s">
        <v>12</v>
      </c>
      <c r="GKB4" s="15" t="s">
        <v>12</v>
      </c>
      <c r="GKC4" s="15" t="s">
        <v>12</v>
      </c>
      <c r="GKD4" s="15" t="s">
        <v>12</v>
      </c>
      <c r="GKE4" s="15" t="s">
        <v>12</v>
      </c>
      <c r="GKF4" s="15" t="s">
        <v>12</v>
      </c>
      <c r="GKG4" s="15" t="s">
        <v>12</v>
      </c>
      <c r="GKH4" s="15" t="s">
        <v>12</v>
      </c>
      <c r="GKI4" s="15" t="s">
        <v>12</v>
      </c>
      <c r="GKJ4" s="15" t="s">
        <v>12</v>
      </c>
      <c r="GKK4" s="15" t="s">
        <v>12</v>
      </c>
      <c r="GKL4" s="15" t="s">
        <v>12</v>
      </c>
      <c r="GKM4" s="15" t="s">
        <v>12</v>
      </c>
      <c r="GKN4" s="15" t="s">
        <v>12</v>
      </c>
      <c r="GKO4" s="15" t="s">
        <v>12</v>
      </c>
      <c r="GKP4" s="15" t="s">
        <v>12</v>
      </c>
      <c r="GKQ4" s="15" t="s">
        <v>12</v>
      </c>
      <c r="GKR4" s="15" t="s">
        <v>12</v>
      </c>
      <c r="GKS4" s="15" t="s">
        <v>12</v>
      </c>
      <c r="GKT4" s="15" t="s">
        <v>12</v>
      </c>
      <c r="GKU4" s="15" t="s">
        <v>12</v>
      </c>
      <c r="GKV4" s="15" t="s">
        <v>12</v>
      </c>
      <c r="GKW4" s="15" t="s">
        <v>12</v>
      </c>
      <c r="GKX4" s="15" t="s">
        <v>12</v>
      </c>
      <c r="GKY4" s="15" t="s">
        <v>12</v>
      </c>
      <c r="GKZ4" s="15" t="s">
        <v>12</v>
      </c>
      <c r="GLA4" s="15" t="s">
        <v>12</v>
      </c>
      <c r="GLB4" s="15" t="s">
        <v>12</v>
      </c>
      <c r="GLC4" s="15" t="s">
        <v>12</v>
      </c>
      <c r="GLD4" s="15" t="s">
        <v>12</v>
      </c>
      <c r="GLE4" s="15" t="s">
        <v>12</v>
      </c>
      <c r="GLF4" s="15" t="s">
        <v>12</v>
      </c>
      <c r="GLG4" s="15" t="s">
        <v>12</v>
      </c>
      <c r="GLH4" s="15" t="s">
        <v>12</v>
      </c>
      <c r="GLI4" s="15" t="s">
        <v>12</v>
      </c>
      <c r="GLJ4" s="15" t="s">
        <v>12</v>
      </c>
      <c r="GLK4" s="15" t="s">
        <v>12</v>
      </c>
      <c r="GLL4" s="15" t="s">
        <v>12</v>
      </c>
      <c r="GLM4" s="15" t="s">
        <v>12</v>
      </c>
      <c r="GLN4" s="15" t="s">
        <v>12</v>
      </c>
      <c r="GLO4" s="15" t="s">
        <v>12</v>
      </c>
      <c r="GLP4" s="15" t="s">
        <v>12</v>
      </c>
      <c r="GLQ4" s="15" t="s">
        <v>12</v>
      </c>
      <c r="GLR4" s="15" t="s">
        <v>12</v>
      </c>
      <c r="GLS4" s="15" t="s">
        <v>12</v>
      </c>
      <c r="GLT4" s="15" t="s">
        <v>12</v>
      </c>
      <c r="GLU4" s="15" t="s">
        <v>12</v>
      </c>
      <c r="GLV4" s="15" t="s">
        <v>12</v>
      </c>
      <c r="GLW4" s="15" t="s">
        <v>12</v>
      </c>
      <c r="GLX4" s="15" t="s">
        <v>12</v>
      </c>
      <c r="GLY4" s="15" t="s">
        <v>12</v>
      </c>
      <c r="GLZ4" s="15" t="s">
        <v>12</v>
      </c>
      <c r="GMA4" s="15" t="s">
        <v>12</v>
      </c>
      <c r="GMB4" s="15" t="s">
        <v>12</v>
      </c>
      <c r="GMC4" s="15" t="s">
        <v>12</v>
      </c>
      <c r="GMD4" s="15" t="s">
        <v>12</v>
      </c>
      <c r="GME4" s="15" t="s">
        <v>12</v>
      </c>
      <c r="GMF4" s="15" t="s">
        <v>12</v>
      </c>
      <c r="GMG4" s="15" t="s">
        <v>12</v>
      </c>
      <c r="GMH4" s="15" t="s">
        <v>12</v>
      </c>
      <c r="GMI4" s="15" t="s">
        <v>12</v>
      </c>
      <c r="GMJ4" s="15" t="s">
        <v>12</v>
      </c>
      <c r="GMK4" s="15" t="s">
        <v>12</v>
      </c>
      <c r="GML4" s="15" t="s">
        <v>12</v>
      </c>
      <c r="GMM4" s="15" t="s">
        <v>12</v>
      </c>
      <c r="GMN4" s="15" t="s">
        <v>12</v>
      </c>
      <c r="GMO4" s="15" t="s">
        <v>12</v>
      </c>
      <c r="GMP4" s="15" t="s">
        <v>12</v>
      </c>
      <c r="GMQ4" s="15" t="s">
        <v>12</v>
      </c>
      <c r="GMR4" s="15" t="s">
        <v>12</v>
      </c>
      <c r="GMS4" s="15" t="s">
        <v>12</v>
      </c>
      <c r="GMT4" s="15" t="s">
        <v>12</v>
      </c>
      <c r="GMU4" s="15" t="s">
        <v>12</v>
      </c>
      <c r="GMV4" s="15" t="s">
        <v>12</v>
      </c>
      <c r="GMW4" s="15" t="s">
        <v>12</v>
      </c>
      <c r="GMX4" s="15" t="s">
        <v>12</v>
      </c>
      <c r="GMY4" s="15" t="s">
        <v>12</v>
      </c>
      <c r="GMZ4" s="15" t="s">
        <v>12</v>
      </c>
      <c r="GNA4" s="15" t="s">
        <v>12</v>
      </c>
      <c r="GNB4" s="15" t="s">
        <v>12</v>
      </c>
      <c r="GNC4" s="15" t="s">
        <v>12</v>
      </c>
      <c r="GND4" s="15" t="s">
        <v>12</v>
      </c>
      <c r="GNE4" s="15" t="s">
        <v>12</v>
      </c>
      <c r="GNF4" s="15" t="s">
        <v>12</v>
      </c>
      <c r="GNG4" s="15" t="s">
        <v>12</v>
      </c>
      <c r="GNH4" s="15" t="s">
        <v>12</v>
      </c>
      <c r="GNI4" s="15" t="s">
        <v>12</v>
      </c>
      <c r="GNJ4" s="15" t="s">
        <v>12</v>
      </c>
      <c r="GNK4" s="15" t="s">
        <v>12</v>
      </c>
      <c r="GNL4" s="15" t="s">
        <v>12</v>
      </c>
      <c r="GNM4" s="15" t="s">
        <v>12</v>
      </c>
      <c r="GNN4" s="15" t="s">
        <v>12</v>
      </c>
      <c r="GNO4" s="15" t="s">
        <v>12</v>
      </c>
      <c r="GNP4" s="15" t="s">
        <v>12</v>
      </c>
      <c r="GNQ4" s="15" t="s">
        <v>12</v>
      </c>
      <c r="GNR4" s="15" t="s">
        <v>12</v>
      </c>
      <c r="GNS4" s="15" t="s">
        <v>12</v>
      </c>
      <c r="GNT4" s="15" t="s">
        <v>12</v>
      </c>
      <c r="GNU4" s="15" t="s">
        <v>12</v>
      </c>
      <c r="GNV4" s="15" t="s">
        <v>12</v>
      </c>
      <c r="GNW4" s="15" t="s">
        <v>12</v>
      </c>
      <c r="GNX4" s="15" t="s">
        <v>12</v>
      </c>
      <c r="GNY4" s="15" t="s">
        <v>12</v>
      </c>
      <c r="GNZ4" s="15" t="s">
        <v>12</v>
      </c>
      <c r="GOA4" s="15" t="s">
        <v>12</v>
      </c>
      <c r="GOB4" s="15" t="s">
        <v>12</v>
      </c>
      <c r="GOC4" s="15" t="s">
        <v>12</v>
      </c>
      <c r="GOD4" s="15" t="s">
        <v>12</v>
      </c>
      <c r="GOE4" s="15" t="s">
        <v>12</v>
      </c>
      <c r="GOF4" s="15" t="s">
        <v>12</v>
      </c>
      <c r="GOG4" s="15" t="s">
        <v>12</v>
      </c>
      <c r="GOH4" s="15" t="s">
        <v>12</v>
      </c>
      <c r="GOI4" s="15" t="s">
        <v>12</v>
      </c>
      <c r="GOJ4" s="15" t="s">
        <v>12</v>
      </c>
      <c r="GOK4" s="15" t="s">
        <v>12</v>
      </c>
      <c r="GOL4" s="15" t="s">
        <v>12</v>
      </c>
      <c r="GOM4" s="15" t="s">
        <v>12</v>
      </c>
      <c r="GON4" s="15" t="s">
        <v>12</v>
      </c>
      <c r="GOO4" s="15" t="s">
        <v>12</v>
      </c>
      <c r="GOP4" s="15" t="s">
        <v>12</v>
      </c>
      <c r="GOQ4" s="15" t="s">
        <v>12</v>
      </c>
      <c r="GOR4" s="15" t="s">
        <v>12</v>
      </c>
      <c r="GOS4" s="15" t="s">
        <v>12</v>
      </c>
      <c r="GOT4" s="15" t="s">
        <v>12</v>
      </c>
      <c r="GOU4" s="15" t="s">
        <v>12</v>
      </c>
      <c r="GOV4" s="15" t="s">
        <v>12</v>
      </c>
      <c r="GOW4" s="15" t="s">
        <v>12</v>
      </c>
      <c r="GOX4" s="15" t="s">
        <v>12</v>
      </c>
      <c r="GOY4" s="15" t="s">
        <v>12</v>
      </c>
      <c r="GOZ4" s="15" t="s">
        <v>12</v>
      </c>
      <c r="GPA4" s="15" t="s">
        <v>12</v>
      </c>
      <c r="GPB4" s="15" t="s">
        <v>12</v>
      </c>
      <c r="GPC4" s="15" t="s">
        <v>12</v>
      </c>
      <c r="GPD4" s="15" t="s">
        <v>12</v>
      </c>
      <c r="GPE4" s="15" t="s">
        <v>12</v>
      </c>
      <c r="GPF4" s="15" t="s">
        <v>12</v>
      </c>
      <c r="GPG4" s="15" t="s">
        <v>12</v>
      </c>
      <c r="GPH4" s="15" t="s">
        <v>12</v>
      </c>
      <c r="GPI4" s="15" t="s">
        <v>12</v>
      </c>
      <c r="GPJ4" s="15" t="s">
        <v>12</v>
      </c>
      <c r="GPK4" s="15" t="s">
        <v>12</v>
      </c>
      <c r="GPL4" s="15" t="s">
        <v>12</v>
      </c>
      <c r="GPM4" s="15" t="s">
        <v>12</v>
      </c>
      <c r="GPN4" s="15" t="s">
        <v>12</v>
      </c>
      <c r="GPO4" s="15" t="s">
        <v>12</v>
      </c>
      <c r="GPP4" s="15" t="s">
        <v>12</v>
      </c>
      <c r="GPQ4" s="15" t="s">
        <v>12</v>
      </c>
      <c r="GPR4" s="15" t="s">
        <v>12</v>
      </c>
      <c r="GPS4" s="15" t="s">
        <v>12</v>
      </c>
      <c r="GPT4" s="15" t="s">
        <v>12</v>
      </c>
      <c r="GPU4" s="15" t="s">
        <v>12</v>
      </c>
      <c r="GPV4" s="15" t="s">
        <v>12</v>
      </c>
      <c r="GPW4" s="15" t="s">
        <v>12</v>
      </c>
      <c r="GPX4" s="15" t="s">
        <v>12</v>
      </c>
      <c r="GPY4" s="15" t="s">
        <v>12</v>
      </c>
      <c r="GPZ4" s="15" t="s">
        <v>12</v>
      </c>
      <c r="GQA4" s="15" t="s">
        <v>12</v>
      </c>
      <c r="GQB4" s="15" t="s">
        <v>12</v>
      </c>
      <c r="GQC4" s="15" t="s">
        <v>12</v>
      </c>
      <c r="GQD4" s="15" t="s">
        <v>12</v>
      </c>
      <c r="GQE4" s="15" t="s">
        <v>12</v>
      </c>
      <c r="GQF4" s="15" t="s">
        <v>12</v>
      </c>
      <c r="GQG4" s="15" t="s">
        <v>12</v>
      </c>
      <c r="GQH4" s="15" t="s">
        <v>12</v>
      </c>
      <c r="GQI4" s="15" t="s">
        <v>12</v>
      </c>
      <c r="GQJ4" s="15" t="s">
        <v>12</v>
      </c>
      <c r="GQK4" s="15" t="s">
        <v>12</v>
      </c>
      <c r="GQL4" s="15" t="s">
        <v>12</v>
      </c>
      <c r="GQM4" s="15" t="s">
        <v>12</v>
      </c>
      <c r="GQN4" s="15" t="s">
        <v>12</v>
      </c>
      <c r="GQO4" s="15" t="s">
        <v>12</v>
      </c>
      <c r="GQP4" s="15" t="s">
        <v>12</v>
      </c>
      <c r="GQQ4" s="15" t="s">
        <v>12</v>
      </c>
      <c r="GQR4" s="15" t="s">
        <v>12</v>
      </c>
      <c r="GQS4" s="15" t="s">
        <v>12</v>
      </c>
      <c r="GQT4" s="15" t="s">
        <v>12</v>
      </c>
      <c r="GQU4" s="15" t="s">
        <v>12</v>
      </c>
      <c r="GQV4" s="15" t="s">
        <v>12</v>
      </c>
      <c r="GQW4" s="15" t="s">
        <v>12</v>
      </c>
      <c r="GQX4" s="15" t="s">
        <v>12</v>
      </c>
      <c r="GQY4" s="15" t="s">
        <v>12</v>
      </c>
      <c r="GQZ4" s="15" t="s">
        <v>12</v>
      </c>
      <c r="GRA4" s="15" t="s">
        <v>12</v>
      </c>
      <c r="GRB4" s="15" t="s">
        <v>12</v>
      </c>
      <c r="GRC4" s="15" t="s">
        <v>12</v>
      </c>
      <c r="GRD4" s="15" t="s">
        <v>12</v>
      </c>
      <c r="GRE4" s="15" t="s">
        <v>12</v>
      </c>
      <c r="GRF4" s="15" t="s">
        <v>12</v>
      </c>
      <c r="GRG4" s="15" t="s">
        <v>12</v>
      </c>
      <c r="GRH4" s="15" t="s">
        <v>12</v>
      </c>
      <c r="GRI4" s="15" t="s">
        <v>12</v>
      </c>
      <c r="GRJ4" s="15" t="s">
        <v>12</v>
      </c>
      <c r="GRK4" s="15" t="s">
        <v>12</v>
      </c>
      <c r="GRL4" s="15" t="s">
        <v>12</v>
      </c>
      <c r="GRM4" s="15" t="s">
        <v>12</v>
      </c>
      <c r="GRN4" s="15" t="s">
        <v>12</v>
      </c>
      <c r="GRO4" s="15" t="s">
        <v>12</v>
      </c>
      <c r="GRP4" s="15" t="s">
        <v>12</v>
      </c>
      <c r="GRQ4" s="15" t="s">
        <v>12</v>
      </c>
      <c r="GRR4" s="15" t="s">
        <v>12</v>
      </c>
      <c r="GRS4" s="15" t="s">
        <v>12</v>
      </c>
      <c r="GRT4" s="15" t="s">
        <v>12</v>
      </c>
      <c r="GRU4" s="15" t="s">
        <v>12</v>
      </c>
      <c r="GRV4" s="15" t="s">
        <v>12</v>
      </c>
      <c r="GRW4" s="15" t="s">
        <v>12</v>
      </c>
      <c r="GRX4" s="15" t="s">
        <v>12</v>
      </c>
      <c r="GRY4" s="15" t="s">
        <v>12</v>
      </c>
      <c r="GRZ4" s="15" t="s">
        <v>12</v>
      </c>
      <c r="GSA4" s="15" t="s">
        <v>12</v>
      </c>
      <c r="GSB4" s="15" t="s">
        <v>12</v>
      </c>
      <c r="GSC4" s="15" t="s">
        <v>12</v>
      </c>
      <c r="GSD4" s="15" t="s">
        <v>12</v>
      </c>
      <c r="GSE4" s="15" t="s">
        <v>12</v>
      </c>
      <c r="GSF4" s="15" t="s">
        <v>12</v>
      </c>
      <c r="GSG4" s="15" t="s">
        <v>12</v>
      </c>
      <c r="GSH4" s="15" t="s">
        <v>12</v>
      </c>
      <c r="GSI4" s="15" t="s">
        <v>12</v>
      </c>
      <c r="GSJ4" s="15" t="s">
        <v>12</v>
      </c>
      <c r="GSK4" s="15" t="s">
        <v>12</v>
      </c>
      <c r="GSL4" s="15" t="s">
        <v>12</v>
      </c>
      <c r="GSM4" s="15" t="s">
        <v>12</v>
      </c>
      <c r="GSN4" s="15" t="s">
        <v>12</v>
      </c>
      <c r="GSO4" s="15" t="s">
        <v>12</v>
      </c>
      <c r="GSP4" s="15" t="s">
        <v>12</v>
      </c>
      <c r="GSQ4" s="15" t="s">
        <v>12</v>
      </c>
      <c r="GSR4" s="15" t="s">
        <v>12</v>
      </c>
      <c r="GSS4" s="15" t="s">
        <v>12</v>
      </c>
      <c r="GST4" s="15" t="s">
        <v>12</v>
      </c>
      <c r="GSU4" s="15" t="s">
        <v>12</v>
      </c>
      <c r="GSV4" s="15" t="s">
        <v>12</v>
      </c>
      <c r="GSW4" s="15" t="s">
        <v>12</v>
      </c>
      <c r="GSX4" s="15" t="s">
        <v>12</v>
      </c>
      <c r="GSY4" s="15" t="s">
        <v>12</v>
      </c>
      <c r="GSZ4" s="15" t="s">
        <v>12</v>
      </c>
      <c r="GTA4" s="15" t="s">
        <v>12</v>
      </c>
      <c r="GTB4" s="15" t="s">
        <v>12</v>
      </c>
      <c r="GTC4" s="15" t="s">
        <v>12</v>
      </c>
      <c r="GTD4" s="15" t="s">
        <v>12</v>
      </c>
      <c r="GTE4" s="15" t="s">
        <v>12</v>
      </c>
      <c r="GTF4" s="15" t="s">
        <v>12</v>
      </c>
      <c r="GTG4" s="15" t="s">
        <v>12</v>
      </c>
      <c r="GTH4" s="15" t="s">
        <v>12</v>
      </c>
      <c r="GTI4" s="15" t="s">
        <v>12</v>
      </c>
      <c r="GTJ4" s="15" t="s">
        <v>12</v>
      </c>
      <c r="GTK4" s="15" t="s">
        <v>12</v>
      </c>
      <c r="GTL4" s="15" t="s">
        <v>12</v>
      </c>
      <c r="GTM4" s="15" t="s">
        <v>12</v>
      </c>
      <c r="GTN4" s="15" t="s">
        <v>12</v>
      </c>
      <c r="GTO4" s="15" t="s">
        <v>12</v>
      </c>
      <c r="GTP4" s="15" t="s">
        <v>12</v>
      </c>
      <c r="GTQ4" s="15" t="s">
        <v>12</v>
      </c>
      <c r="GTR4" s="15" t="s">
        <v>12</v>
      </c>
      <c r="GTS4" s="15" t="s">
        <v>12</v>
      </c>
      <c r="GTT4" s="15" t="s">
        <v>12</v>
      </c>
      <c r="GTU4" s="15" t="s">
        <v>12</v>
      </c>
      <c r="GTV4" s="15" t="s">
        <v>12</v>
      </c>
      <c r="GTW4" s="15" t="s">
        <v>12</v>
      </c>
      <c r="GTX4" s="15" t="s">
        <v>12</v>
      </c>
      <c r="GTY4" s="15" t="s">
        <v>12</v>
      </c>
      <c r="GTZ4" s="15" t="s">
        <v>12</v>
      </c>
      <c r="GUA4" s="15" t="s">
        <v>12</v>
      </c>
      <c r="GUB4" s="15" t="s">
        <v>12</v>
      </c>
      <c r="GUC4" s="15" t="s">
        <v>12</v>
      </c>
      <c r="GUD4" s="15" t="s">
        <v>12</v>
      </c>
      <c r="GUE4" s="15" t="s">
        <v>12</v>
      </c>
      <c r="GUF4" s="15" t="s">
        <v>12</v>
      </c>
      <c r="GUG4" s="15" t="s">
        <v>12</v>
      </c>
      <c r="GUH4" s="15" t="s">
        <v>12</v>
      </c>
      <c r="GUI4" s="15" t="s">
        <v>12</v>
      </c>
      <c r="GUJ4" s="15" t="s">
        <v>12</v>
      </c>
      <c r="GUK4" s="15" t="s">
        <v>12</v>
      </c>
      <c r="GUL4" s="15" t="s">
        <v>12</v>
      </c>
      <c r="GUM4" s="15" t="s">
        <v>12</v>
      </c>
      <c r="GUN4" s="15" t="s">
        <v>12</v>
      </c>
      <c r="GUO4" s="15" t="s">
        <v>12</v>
      </c>
      <c r="GUP4" s="15" t="s">
        <v>12</v>
      </c>
      <c r="GUQ4" s="15" t="s">
        <v>12</v>
      </c>
      <c r="GUR4" s="15" t="s">
        <v>12</v>
      </c>
      <c r="GUS4" s="15" t="s">
        <v>12</v>
      </c>
      <c r="GUT4" s="15" t="s">
        <v>12</v>
      </c>
      <c r="GUU4" s="15" t="s">
        <v>12</v>
      </c>
      <c r="GUV4" s="15" t="s">
        <v>12</v>
      </c>
      <c r="GUW4" s="15" t="s">
        <v>12</v>
      </c>
      <c r="GUX4" s="15" t="s">
        <v>12</v>
      </c>
      <c r="GUY4" s="15" t="s">
        <v>12</v>
      </c>
      <c r="GUZ4" s="15" t="s">
        <v>12</v>
      </c>
      <c r="GVA4" s="15" t="s">
        <v>12</v>
      </c>
      <c r="GVB4" s="15" t="s">
        <v>12</v>
      </c>
      <c r="GVC4" s="15" t="s">
        <v>12</v>
      </c>
      <c r="GVD4" s="15" t="s">
        <v>12</v>
      </c>
      <c r="GVE4" s="15" t="s">
        <v>12</v>
      </c>
      <c r="GVF4" s="15" t="s">
        <v>12</v>
      </c>
      <c r="GVG4" s="15" t="s">
        <v>12</v>
      </c>
      <c r="GVH4" s="15" t="s">
        <v>12</v>
      </c>
      <c r="GVI4" s="15" t="s">
        <v>12</v>
      </c>
      <c r="GVJ4" s="15" t="s">
        <v>12</v>
      </c>
      <c r="GVK4" s="15" t="s">
        <v>12</v>
      </c>
      <c r="GVL4" s="15" t="s">
        <v>12</v>
      </c>
      <c r="GVM4" s="15" t="s">
        <v>12</v>
      </c>
      <c r="GVN4" s="15" t="s">
        <v>12</v>
      </c>
      <c r="GVO4" s="15" t="s">
        <v>12</v>
      </c>
      <c r="GVP4" s="15" t="s">
        <v>12</v>
      </c>
      <c r="GVQ4" s="15" t="s">
        <v>12</v>
      </c>
      <c r="GVR4" s="15" t="s">
        <v>12</v>
      </c>
      <c r="GVS4" s="15" t="s">
        <v>12</v>
      </c>
      <c r="GVT4" s="15" t="s">
        <v>12</v>
      </c>
      <c r="GVU4" s="15" t="s">
        <v>12</v>
      </c>
      <c r="GVV4" s="15" t="s">
        <v>12</v>
      </c>
      <c r="GVW4" s="15" t="s">
        <v>12</v>
      </c>
      <c r="GVX4" s="15" t="s">
        <v>12</v>
      </c>
      <c r="GVY4" s="15" t="s">
        <v>12</v>
      </c>
      <c r="GVZ4" s="15" t="s">
        <v>12</v>
      </c>
      <c r="GWA4" s="15" t="s">
        <v>12</v>
      </c>
      <c r="GWB4" s="15" t="s">
        <v>12</v>
      </c>
      <c r="GWC4" s="15" t="s">
        <v>12</v>
      </c>
      <c r="GWD4" s="15" t="s">
        <v>12</v>
      </c>
      <c r="GWE4" s="15" t="s">
        <v>12</v>
      </c>
      <c r="GWF4" s="15" t="s">
        <v>12</v>
      </c>
      <c r="GWG4" s="15" t="s">
        <v>12</v>
      </c>
      <c r="GWH4" s="15" t="s">
        <v>12</v>
      </c>
      <c r="GWI4" s="15" t="s">
        <v>12</v>
      </c>
      <c r="GWJ4" s="15" t="s">
        <v>12</v>
      </c>
      <c r="GWK4" s="15" t="s">
        <v>12</v>
      </c>
      <c r="GWL4" s="15" t="s">
        <v>12</v>
      </c>
      <c r="GWM4" s="15" t="s">
        <v>12</v>
      </c>
      <c r="GWN4" s="15" t="s">
        <v>12</v>
      </c>
      <c r="GWO4" s="15" t="s">
        <v>12</v>
      </c>
      <c r="GWP4" s="15" t="s">
        <v>12</v>
      </c>
      <c r="GWQ4" s="15" t="s">
        <v>12</v>
      </c>
      <c r="GWR4" s="15" t="s">
        <v>12</v>
      </c>
      <c r="GWS4" s="15" t="s">
        <v>12</v>
      </c>
      <c r="GWT4" s="15" t="s">
        <v>12</v>
      </c>
      <c r="GWU4" s="15" t="s">
        <v>12</v>
      </c>
      <c r="GWV4" s="15" t="s">
        <v>12</v>
      </c>
      <c r="GWW4" s="15" t="s">
        <v>12</v>
      </c>
      <c r="GWX4" s="15" t="s">
        <v>12</v>
      </c>
      <c r="GWY4" s="15" t="s">
        <v>12</v>
      </c>
      <c r="GWZ4" s="15" t="s">
        <v>12</v>
      </c>
      <c r="GXA4" s="15" t="s">
        <v>12</v>
      </c>
      <c r="GXB4" s="15" t="s">
        <v>12</v>
      </c>
      <c r="GXC4" s="15" t="s">
        <v>12</v>
      </c>
      <c r="GXD4" s="15" t="s">
        <v>12</v>
      </c>
      <c r="GXE4" s="15" t="s">
        <v>12</v>
      </c>
      <c r="GXF4" s="15" t="s">
        <v>12</v>
      </c>
      <c r="GXG4" s="15" t="s">
        <v>12</v>
      </c>
      <c r="GXH4" s="15" t="s">
        <v>12</v>
      </c>
      <c r="GXI4" s="15" t="s">
        <v>12</v>
      </c>
      <c r="GXJ4" s="15" t="s">
        <v>12</v>
      </c>
      <c r="GXK4" s="15" t="s">
        <v>12</v>
      </c>
      <c r="GXL4" s="15" t="s">
        <v>12</v>
      </c>
      <c r="GXM4" s="15" t="s">
        <v>12</v>
      </c>
      <c r="GXN4" s="15" t="s">
        <v>12</v>
      </c>
      <c r="GXO4" s="15" t="s">
        <v>12</v>
      </c>
      <c r="GXP4" s="15" t="s">
        <v>12</v>
      </c>
      <c r="GXQ4" s="15" t="s">
        <v>12</v>
      </c>
      <c r="GXR4" s="15" t="s">
        <v>12</v>
      </c>
      <c r="GXS4" s="15" t="s">
        <v>12</v>
      </c>
      <c r="GXT4" s="15" t="s">
        <v>12</v>
      </c>
      <c r="GXU4" s="15" t="s">
        <v>12</v>
      </c>
      <c r="GXV4" s="15" t="s">
        <v>12</v>
      </c>
      <c r="GXW4" s="15" t="s">
        <v>12</v>
      </c>
      <c r="GXX4" s="15" t="s">
        <v>12</v>
      </c>
      <c r="GXY4" s="15" t="s">
        <v>12</v>
      </c>
      <c r="GXZ4" s="15" t="s">
        <v>12</v>
      </c>
      <c r="GYA4" s="15" t="s">
        <v>12</v>
      </c>
      <c r="GYB4" s="15" t="s">
        <v>12</v>
      </c>
      <c r="GYC4" s="15" t="s">
        <v>12</v>
      </c>
      <c r="GYD4" s="15" t="s">
        <v>12</v>
      </c>
      <c r="GYE4" s="15" t="s">
        <v>12</v>
      </c>
      <c r="GYF4" s="15" t="s">
        <v>12</v>
      </c>
      <c r="GYG4" s="15" t="s">
        <v>12</v>
      </c>
      <c r="GYH4" s="15" t="s">
        <v>12</v>
      </c>
      <c r="GYI4" s="15" t="s">
        <v>12</v>
      </c>
      <c r="GYJ4" s="15" t="s">
        <v>12</v>
      </c>
      <c r="GYK4" s="15" t="s">
        <v>12</v>
      </c>
      <c r="GYL4" s="15" t="s">
        <v>12</v>
      </c>
      <c r="GYM4" s="15" t="s">
        <v>12</v>
      </c>
      <c r="GYN4" s="15" t="s">
        <v>12</v>
      </c>
      <c r="GYO4" s="15" t="s">
        <v>12</v>
      </c>
      <c r="GYP4" s="15" t="s">
        <v>12</v>
      </c>
      <c r="GYQ4" s="15" t="s">
        <v>12</v>
      </c>
      <c r="GYR4" s="15" t="s">
        <v>12</v>
      </c>
      <c r="GYS4" s="15" t="s">
        <v>12</v>
      </c>
      <c r="GYT4" s="15" t="s">
        <v>12</v>
      </c>
      <c r="GYU4" s="15" t="s">
        <v>12</v>
      </c>
      <c r="GYV4" s="15" t="s">
        <v>12</v>
      </c>
      <c r="GYW4" s="15" t="s">
        <v>12</v>
      </c>
      <c r="GYX4" s="15" t="s">
        <v>12</v>
      </c>
      <c r="GYY4" s="15" t="s">
        <v>12</v>
      </c>
      <c r="GYZ4" s="15" t="s">
        <v>12</v>
      </c>
      <c r="GZA4" s="15" t="s">
        <v>12</v>
      </c>
      <c r="GZB4" s="15" t="s">
        <v>12</v>
      </c>
      <c r="GZC4" s="15" t="s">
        <v>12</v>
      </c>
      <c r="GZD4" s="15" t="s">
        <v>12</v>
      </c>
      <c r="GZE4" s="15" t="s">
        <v>12</v>
      </c>
      <c r="GZF4" s="15" t="s">
        <v>12</v>
      </c>
      <c r="GZG4" s="15" t="s">
        <v>12</v>
      </c>
      <c r="GZH4" s="15" t="s">
        <v>12</v>
      </c>
      <c r="GZI4" s="15" t="s">
        <v>12</v>
      </c>
      <c r="GZJ4" s="15" t="s">
        <v>12</v>
      </c>
      <c r="GZK4" s="15" t="s">
        <v>12</v>
      </c>
      <c r="GZL4" s="15" t="s">
        <v>12</v>
      </c>
      <c r="GZM4" s="15" t="s">
        <v>12</v>
      </c>
      <c r="GZN4" s="15" t="s">
        <v>12</v>
      </c>
      <c r="GZO4" s="15" t="s">
        <v>12</v>
      </c>
      <c r="GZP4" s="15" t="s">
        <v>12</v>
      </c>
      <c r="GZQ4" s="15" t="s">
        <v>12</v>
      </c>
      <c r="GZR4" s="15" t="s">
        <v>12</v>
      </c>
      <c r="GZS4" s="15" t="s">
        <v>12</v>
      </c>
      <c r="GZT4" s="15" t="s">
        <v>12</v>
      </c>
      <c r="GZU4" s="15" t="s">
        <v>12</v>
      </c>
      <c r="GZV4" s="15" t="s">
        <v>12</v>
      </c>
      <c r="GZW4" s="15" t="s">
        <v>12</v>
      </c>
      <c r="GZX4" s="15" t="s">
        <v>12</v>
      </c>
      <c r="GZY4" s="15" t="s">
        <v>12</v>
      </c>
      <c r="GZZ4" s="15" t="s">
        <v>12</v>
      </c>
      <c r="HAA4" s="15" t="s">
        <v>12</v>
      </c>
      <c r="HAB4" s="15" t="s">
        <v>12</v>
      </c>
      <c r="HAC4" s="15" t="s">
        <v>12</v>
      </c>
      <c r="HAD4" s="15" t="s">
        <v>12</v>
      </c>
      <c r="HAE4" s="15" t="s">
        <v>12</v>
      </c>
      <c r="HAF4" s="15" t="s">
        <v>12</v>
      </c>
      <c r="HAG4" s="15" t="s">
        <v>12</v>
      </c>
      <c r="HAH4" s="15" t="s">
        <v>12</v>
      </c>
      <c r="HAI4" s="15" t="s">
        <v>12</v>
      </c>
      <c r="HAJ4" s="15" t="s">
        <v>12</v>
      </c>
      <c r="HAK4" s="15" t="s">
        <v>12</v>
      </c>
      <c r="HAL4" s="15" t="s">
        <v>12</v>
      </c>
      <c r="HAM4" s="15" t="s">
        <v>12</v>
      </c>
      <c r="HAN4" s="15" t="s">
        <v>12</v>
      </c>
      <c r="HAO4" s="15" t="s">
        <v>12</v>
      </c>
      <c r="HAP4" s="15" t="s">
        <v>12</v>
      </c>
      <c r="HAQ4" s="15" t="s">
        <v>12</v>
      </c>
      <c r="HAR4" s="15" t="s">
        <v>12</v>
      </c>
      <c r="HAS4" s="15" t="s">
        <v>12</v>
      </c>
      <c r="HAT4" s="15" t="s">
        <v>12</v>
      </c>
      <c r="HAU4" s="15" t="s">
        <v>12</v>
      </c>
      <c r="HAV4" s="15" t="s">
        <v>12</v>
      </c>
      <c r="HAW4" s="15" t="s">
        <v>12</v>
      </c>
      <c r="HAX4" s="15" t="s">
        <v>12</v>
      </c>
      <c r="HAY4" s="15" t="s">
        <v>12</v>
      </c>
      <c r="HAZ4" s="15" t="s">
        <v>12</v>
      </c>
      <c r="HBA4" s="15" t="s">
        <v>12</v>
      </c>
      <c r="HBB4" s="15" t="s">
        <v>12</v>
      </c>
      <c r="HBC4" s="15" t="s">
        <v>12</v>
      </c>
      <c r="HBD4" s="15" t="s">
        <v>12</v>
      </c>
      <c r="HBE4" s="15" t="s">
        <v>12</v>
      </c>
      <c r="HBF4" s="15" t="s">
        <v>12</v>
      </c>
      <c r="HBG4" s="15" t="s">
        <v>12</v>
      </c>
      <c r="HBH4" s="15" t="s">
        <v>12</v>
      </c>
      <c r="HBI4" s="15" t="s">
        <v>12</v>
      </c>
      <c r="HBJ4" s="15" t="s">
        <v>12</v>
      </c>
      <c r="HBK4" s="15" t="s">
        <v>12</v>
      </c>
      <c r="HBL4" s="15" t="s">
        <v>12</v>
      </c>
      <c r="HBM4" s="15" t="s">
        <v>12</v>
      </c>
      <c r="HBN4" s="15" t="s">
        <v>12</v>
      </c>
      <c r="HBO4" s="15" t="s">
        <v>12</v>
      </c>
      <c r="HBP4" s="15" t="s">
        <v>12</v>
      </c>
      <c r="HBQ4" s="15" t="s">
        <v>12</v>
      </c>
      <c r="HBR4" s="15" t="s">
        <v>12</v>
      </c>
      <c r="HBS4" s="15" t="s">
        <v>12</v>
      </c>
      <c r="HBT4" s="15" t="s">
        <v>12</v>
      </c>
      <c r="HBU4" s="15" t="s">
        <v>12</v>
      </c>
      <c r="HBV4" s="15" t="s">
        <v>12</v>
      </c>
      <c r="HBW4" s="15" t="s">
        <v>12</v>
      </c>
      <c r="HBX4" s="15" t="s">
        <v>12</v>
      </c>
      <c r="HBY4" s="15" t="s">
        <v>12</v>
      </c>
      <c r="HBZ4" s="15" t="s">
        <v>12</v>
      </c>
      <c r="HCA4" s="15" t="s">
        <v>12</v>
      </c>
      <c r="HCB4" s="15" t="s">
        <v>12</v>
      </c>
      <c r="HCC4" s="15" t="s">
        <v>12</v>
      </c>
      <c r="HCD4" s="15" t="s">
        <v>12</v>
      </c>
      <c r="HCE4" s="15" t="s">
        <v>12</v>
      </c>
      <c r="HCF4" s="15" t="s">
        <v>12</v>
      </c>
      <c r="HCG4" s="15" t="s">
        <v>12</v>
      </c>
      <c r="HCH4" s="15" t="s">
        <v>12</v>
      </c>
      <c r="HCI4" s="15" t="s">
        <v>12</v>
      </c>
      <c r="HCJ4" s="15" t="s">
        <v>12</v>
      </c>
      <c r="HCK4" s="15" t="s">
        <v>12</v>
      </c>
      <c r="HCL4" s="15" t="s">
        <v>12</v>
      </c>
      <c r="HCM4" s="15" t="s">
        <v>12</v>
      </c>
      <c r="HCN4" s="15" t="s">
        <v>12</v>
      </c>
      <c r="HCO4" s="15" t="s">
        <v>12</v>
      </c>
      <c r="HCP4" s="15" t="s">
        <v>12</v>
      </c>
      <c r="HCQ4" s="15" t="s">
        <v>12</v>
      </c>
      <c r="HCR4" s="15" t="s">
        <v>12</v>
      </c>
      <c r="HCS4" s="15" t="s">
        <v>12</v>
      </c>
      <c r="HCT4" s="15" t="s">
        <v>12</v>
      </c>
      <c r="HCU4" s="15" t="s">
        <v>12</v>
      </c>
      <c r="HCV4" s="15" t="s">
        <v>12</v>
      </c>
      <c r="HCW4" s="15" t="s">
        <v>12</v>
      </c>
      <c r="HCX4" s="15" t="s">
        <v>12</v>
      </c>
      <c r="HCY4" s="15" t="s">
        <v>12</v>
      </c>
      <c r="HCZ4" s="15" t="s">
        <v>12</v>
      </c>
      <c r="HDA4" s="15" t="s">
        <v>12</v>
      </c>
      <c r="HDB4" s="15" t="s">
        <v>12</v>
      </c>
      <c r="HDC4" s="15" t="s">
        <v>12</v>
      </c>
      <c r="HDD4" s="15" t="s">
        <v>12</v>
      </c>
      <c r="HDE4" s="15" t="s">
        <v>12</v>
      </c>
      <c r="HDF4" s="15" t="s">
        <v>12</v>
      </c>
      <c r="HDG4" s="15" t="s">
        <v>12</v>
      </c>
      <c r="HDH4" s="15" t="s">
        <v>12</v>
      </c>
      <c r="HDI4" s="15" t="s">
        <v>12</v>
      </c>
      <c r="HDJ4" s="15" t="s">
        <v>12</v>
      </c>
      <c r="HDK4" s="15" t="s">
        <v>12</v>
      </c>
      <c r="HDL4" s="15" t="s">
        <v>12</v>
      </c>
      <c r="HDM4" s="15" t="s">
        <v>12</v>
      </c>
      <c r="HDN4" s="15" t="s">
        <v>12</v>
      </c>
      <c r="HDO4" s="15" t="s">
        <v>12</v>
      </c>
      <c r="HDP4" s="15" t="s">
        <v>12</v>
      </c>
      <c r="HDQ4" s="15" t="s">
        <v>12</v>
      </c>
      <c r="HDR4" s="15" t="s">
        <v>12</v>
      </c>
      <c r="HDS4" s="15" t="s">
        <v>12</v>
      </c>
      <c r="HDT4" s="15" t="s">
        <v>12</v>
      </c>
      <c r="HDU4" s="15" t="s">
        <v>12</v>
      </c>
      <c r="HDV4" s="15" t="s">
        <v>12</v>
      </c>
      <c r="HDW4" s="15" t="s">
        <v>12</v>
      </c>
      <c r="HDX4" s="15" t="s">
        <v>12</v>
      </c>
      <c r="HDY4" s="15" t="s">
        <v>12</v>
      </c>
      <c r="HDZ4" s="15" t="s">
        <v>12</v>
      </c>
      <c r="HEA4" s="15" t="s">
        <v>12</v>
      </c>
      <c r="HEB4" s="15" t="s">
        <v>12</v>
      </c>
      <c r="HEC4" s="15" t="s">
        <v>12</v>
      </c>
      <c r="HED4" s="15" t="s">
        <v>12</v>
      </c>
      <c r="HEE4" s="15" t="s">
        <v>12</v>
      </c>
      <c r="HEF4" s="15" t="s">
        <v>12</v>
      </c>
      <c r="HEG4" s="15" t="s">
        <v>12</v>
      </c>
      <c r="HEH4" s="15" t="s">
        <v>12</v>
      </c>
      <c r="HEI4" s="15" t="s">
        <v>12</v>
      </c>
      <c r="HEJ4" s="15" t="s">
        <v>12</v>
      </c>
      <c r="HEK4" s="15" t="s">
        <v>12</v>
      </c>
      <c r="HEL4" s="15" t="s">
        <v>12</v>
      </c>
      <c r="HEM4" s="15" t="s">
        <v>12</v>
      </c>
      <c r="HEN4" s="15" t="s">
        <v>12</v>
      </c>
      <c r="HEO4" s="15" t="s">
        <v>12</v>
      </c>
      <c r="HEP4" s="15" t="s">
        <v>12</v>
      </c>
      <c r="HEQ4" s="15" t="s">
        <v>12</v>
      </c>
      <c r="HER4" s="15" t="s">
        <v>12</v>
      </c>
      <c r="HES4" s="15" t="s">
        <v>12</v>
      </c>
      <c r="HET4" s="15" t="s">
        <v>12</v>
      </c>
      <c r="HEU4" s="15" t="s">
        <v>12</v>
      </c>
      <c r="HEV4" s="15" t="s">
        <v>12</v>
      </c>
      <c r="HEW4" s="15" t="s">
        <v>12</v>
      </c>
      <c r="HEX4" s="15" t="s">
        <v>12</v>
      </c>
      <c r="HEY4" s="15" t="s">
        <v>12</v>
      </c>
      <c r="HEZ4" s="15" t="s">
        <v>12</v>
      </c>
      <c r="HFA4" s="15" t="s">
        <v>12</v>
      </c>
      <c r="HFB4" s="15" t="s">
        <v>12</v>
      </c>
      <c r="HFC4" s="15" t="s">
        <v>12</v>
      </c>
      <c r="HFD4" s="15" t="s">
        <v>12</v>
      </c>
      <c r="HFE4" s="15" t="s">
        <v>12</v>
      </c>
      <c r="HFF4" s="15" t="s">
        <v>12</v>
      </c>
      <c r="HFG4" s="15" t="s">
        <v>12</v>
      </c>
      <c r="HFH4" s="15" t="s">
        <v>12</v>
      </c>
      <c r="HFI4" s="15" t="s">
        <v>12</v>
      </c>
      <c r="HFJ4" s="15" t="s">
        <v>12</v>
      </c>
      <c r="HFK4" s="15" t="s">
        <v>12</v>
      </c>
      <c r="HFL4" s="15" t="s">
        <v>12</v>
      </c>
      <c r="HFM4" s="15" t="s">
        <v>12</v>
      </c>
      <c r="HFN4" s="15" t="s">
        <v>12</v>
      </c>
      <c r="HFO4" s="15" t="s">
        <v>12</v>
      </c>
      <c r="HFP4" s="15" t="s">
        <v>12</v>
      </c>
      <c r="HFQ4" s="15" t="s">
        <v>12</v>
      </c>
      <c r="HFR4" s="15" t="s">
        <v>12</v>
      </c>
      <c r="HFS4" s="15" t="s">
        <v>12</v>
      </c>
      <c r="HFT4" s="15" t="s">
        <v>12</v>
      </c>
      <c r="HFU4" s="15" t="s">
        <v>12</v>
      </c>
      <c r="HFV4" s="15" t="s">
        <v>12</v>
      </c>
      <c r="HFW4" s="15" t="s">
        <v>12</v>
      </c>
      <c r="HFX4" s="15" t="s">
        <v>12</v>
      </c>
      <c r="HFY4" s="15" t="s">
        <v>12</v>
      </c>
      <c r="HFZ4" s="15" t="s">
        <v>12</v>
      </c>
      <c r="HGA4" s="15" t="s">
        <v>12</v>
      </c>
      <c r="HGB4" s="15" t="s">
        <v>12</v>
      </c>
      <c r="HGC4" s="15" t="s">
        <v>12</v>
      </c>
      <c r="HGD4" s="15" t="s">
        <v>12</v>
      </c>
      <c r="HGE4" s="15" t="s">
        <v>12</v>
      </c>
      <c r="HGF4" s="15" t="s">
        <v>12</v>
      </c>
      <c r="HGG4" s="15" t="s">
        <v>12</v>
      </c>
      <c r="HGH4" s="15" t="s">
        <v>12</v>
      </c>
      <c r="HGI4" s="15" t="s">
        <v>12</v>
      </c>
      <c r="HGJ4" s="15" t="s">
        <v>12</v>
      </c>
      <c r="HGK4" s="15" t="s">
        <v>12</v>
      </c>
      <c r="HGL4" s="15" t="s">
        <v>12</v>
      </c>
      <c r="HGM4" s="15" t="s">
        <v>12</v>
      </c>
      <c r="HGN4" s="15" t="s">
        <v>12</v>
      </c>
      <c r="HGO4" s="15" t="s">
        <v>12</v>
      </c>
      <c r="HGP4" s="15" t="s">
        <v>12</v>
      </c>
      <c r="HGQ4" s="15" t="s">
        <v>12</v>
      </c>
      <c r="HGR4" s="15" t="s">
        <v>12</v>
      </c>
      <c r="HGS4" s="15" t="s">
        <v>12</v>
      </c>
      <c r="HGT4" s="15" t="s">
        <v>12</v>
      </c>
      <c r="HGU4" s="15" t="s">
        <v>12</v>
      </c>
      <c r="HGV4" s="15" t="s">
        <v>12</v>
      </c>
      <c r="HGW4" s="15" t="s">
        <v>12</v>
      </c>
      <c r="HGX4" s="15" t="s">
        <v>12</v>
      </c>
      <c r="HGY4" s="15" t="s">
        <v>12</v>
      </c>
      <c r="HGZ4" s="15" t="s">
        <v>12</v>
      </c>
      <c r="HHA4" s="15" t="s">
        <v>12</v>
      </c>
      <c r="HHB4" s="15" t="s">
        <v>12</v>
      </c>
      <c r="HHC4" s="15" t="s">
        <v>12</v>
      </c>
      <c r="HHD4" s="15" t="s">
        <v>12</v>
      </c>
      <c r="HHE4" s="15" t="s">
        <v>12</v>
      </c>
      <c r="HHF4" s="15" t="s">
        <v>12</v>
      </c>
      <c r="HHG4" s="15" t="s">
        <v>12</v>
      </c>
      <c r="HHH4" s="15" t="s">
        <v>12</v>
      </c>
      <c r="HHI4" s="15" t="s">
        <v>12</v>
      </c>
      <c r="HHJ4" s="15" t="s">
        <v>12</v>
      </c>
      <c r="HHK4" s="15" t="s">
        <v>12</v>
      </c>
      <c r="HHL4" s="15" t="s">
        <v>12</v>
      </c>
      <c r="HHM4" s="15" t="s">
        <v>12</v>
      </c>
      <c r="HHN4" s="15" t="s">
        <v>12</v>
      </c>
      <c r="HHO4" s="15" t="s">
        <v>12</v>
      </c>
      <c r="HHP4" s="15" t="s">
        <v>12</v>
      </c>
      <c r="HHQ4" s="15" t="s">
        <v>12</v>
      </c>
      <c r="HHR4" s="15" t="s">
        <v>12</v>
      </c>
      <c r="HHS4" s="15" t="s">
        <v>12</v>
      </c>
      <c r="HHT4" s="15" t="s">
        <v>12</v>
      </c>
      <c r="HHU4" s="15" t="s">
        <v>12</v>
      </c>
      <c r="HHV4" s="15" t="s">
        <v>12</v>
      </c>
      <c r="HHW4" s="15" t="s">
        <v>12</v>
      </c>
      <c r="HHX4" s="15" t="s">
        <v>12</v>
      </c>
      <c r="HHY4" s="15" t="s">
        <v>12</v>
      </c>
      <c r="HHZ4" s="15" t="s">
        <v>12</v>
      </c>
      <c r="HIA4" s="15" t="s">
        <v>12</v>
      </c>
      <c r="HIB4" s="15" t="s">
        <v>12</v>
      </c>
      <c r="HIC4" s="15" t="s">
        <v>12</v>
      </c>
      <c r="HID4" s="15" t="s">
        <v>12</v>
      </c>
      <c r="HIE4" s="15" t="s">
        <v>12</v>
      </c>
      <c r="HIF4" s="15" t="s">
        <v>12</v>
      </c>
      <c r="HIG4" s="15" t="s">
        <v>12</v>
      </c>
      <c r="HIH4" s="15" t="s">
        <v>12</v>
      </c>
      <c r="HII4" s="15" t="s">
        <v>12</v>
      </c>
      <c r="HIJ4" s="15" t="s">
        <v>12</v>
      </c>
      <c r="HIK4" s="15" t="s">
        <v>12</v>
      </c>
      <c r="HIL4" s="15" t="s">
        <v>12</v>
      </c>
      <c r="HIM4" s="15" t="s">
        <v>12</v>
      </c>
      <c r="HIN4" s="15" t="s">
        <v>12</v>
      </c>
      <c r="HIO4" s="15" t="s">
        <v>12</v>
      </c>
      <c r="HIP4" s="15" t="s">
        <v>12</v>
      </c>
      <c r="HIQ4" s="15" t="s">
        <v>12</v>
      </c>
      <c r="HIR4" s="15" t="s">
        <v>12</v>
      </c>
      <c r="HIS4" s="15" t="s">
        <v>12</v>
      </c>
      <c r="HIT4" s="15" t="s">
        <v>12</v>
      </c>
      <c r="HIU4" s="15" t="s">
        <v>12</v>
      </c>
      <c r="HIV4" s="15" t="s">
        <v>12</v>
      </c>
      <c r="HIW4" s="15" t="s">
        <v>12</v>
      </c>
      <c r="HIX4" s="15" t="s">
        <v>12</v>
      </c>
      <c r="HIY4" s="15" t="s">
        <v>12</v>
      </c>
      <c r="HIZ4" s="15" t="s">
        <v>12</v>
      </c>
      <c r="HJA4" s="15" t="s">
        <v>12</v>
      </c>
      <c r="HJB4" s="15" t="s">
        <v>12</v>
      </c>
      <c r="HJC4" s="15" t="s">
        <v>12</v>
      </c>
      <c r="HJD4" s="15" t="s">
        <v>12</v>
      </c>
      <c r="HJE4" s="15" t="s">
        <v>12</v>
      </c>
      <c r="HJF4" s="15" t="s">
        <v>12</v>
      </c>
      <c r="HJG4" s="15" t="s">
        <v>12</v>
      </c>
      <c r="HJH4" s="15" t="s">
        <v>12</v>
      </c>
      <c r="HJI4" s="15" t="s">
        <v>12</v>
      </c>
      <c r="HJJ4" s="15" t="s">
        <v>12</v>
      </c>
      <c r="HJK4" s="15" t="s">
        <v>12</v>
      </c>
      <c r="HJL4" s="15" t="s">
        <v>12</v>
      </c>
      <c r="HJM4" s="15" t="s">
        <v>12</v>
      </c>
      <c r="HJN4" s="15" t="s">
        <v>12</v>
      </c>
      <c r="HJO4" s="15" t="s">
        <v>12</v>
      </c>
      <c r="HJP4" s="15" t="s">
        <v>12</v>
      </c>
      <c r="HJQ4" s="15" t="s">
        <v>12</v>
      </c>
      <c r="HJR4" s="15" t="s">
        <v>12</v>
      </c>
      <c r="HJS4" s="15" t="s">
        <v>12</v>
      </c>
      <c r="HJT4" s="15" t="s">
        <v>12</v>
      </c>
      <c r="HJU4" s="15" t="s">
        <v>12</v>
      </c>
      <c r="HJV4" s="15" t="s">
        <v>12</v>
      </c>
      <c r="HJW4" s="15" t="s">
        <v>12</v>
      </c>
      <c r="HJX4" s="15" t="s">
        <v>12</v>
      </c>
      <c r="HJY4" s="15" t="s">
        <v>12</v>
      </c>
      <c r="HJZ4" s="15" t="s">
        <v>12</v>
      </c>
      <c r="HKA4" s="15" t="s">
        <v>12</v>
      </c>
      <c r="HKB4" s="15" t="s">
        <v>12</v>
      </c>
      <c r="HKC4" s="15" t="s">
        <v>12</v>
      </c>
      <c r="HKD4" s="15" t="s">
        <v>12</v>
      </c>
      <c r="HKE4" s="15" t="s">
        <v>12</v>
      </c>
      <c r="HKF4" s="15" t="s">
        <v>12</v>
      </c>
      <c r="HKG4" s="15" t="s">
        <v>12</v>
      </c>
      <c r="HKH4" s="15" t="s">
        <v>12</v>
      </c>
      <c r="HKI4" s="15" t="s">
        <v>12</v>
      </c>
      <c r="HKJ4" s="15" t="s">
        <v>12</v>
      </c>
      <c r="HKK4" s="15" t="s">
        <v>12</v>
      </c>
      <c r="HKL4" s="15" t="s">
        <v>12</v>
      </c>
      <c r="HKM4" s="15" t="s">
        <v>12</v>
      </c>
      <c r="HKN4" s="15" t="s">
        <v>12</v>
      </c>
      <c r="HKO4" s="15" t="s">
        <v>12</v>
      </c>
      <c r="HKP4" s="15" t="s">
        <v>12</v>
      </c>
      <c r="HKQ4" s="15" t="s">
        <v>12</v>
      </c>
      <c r="HKR4" s="15" t="s">
        <v>12</v>
      </c>
      <c r="HKS4" s="15" t="s">
        <v>12</v>
      </c>
      <c r="HKT4" s="15" t="s">
        <v>12</v>
      </c>
      <c r="HKU4" s="15" t="s">
        <v>12</v>
      </c>
      <c r="HKV4" s="15" t="s">
        <v>12</v>
      </c>
      <c r="HKW4" s="15" t="s">
        <v>12</v>
      </c>
      <c r="HKX4" s="15" t="s">
        <v>12</v>
      </c>
      <c r="HKY4" s="15" t="s">
        <v>12</v>
      </c>
      <c r="HKZ4" s="15" t="s">
        <v>12</v>
      </c>
      <c r="HLA4" s="15" t="s">
        <v>12</v>
      </c>
      <c r="HLB4" s="15" t="s">
        <v>12</v>
      </c>
      <c r="HLC4" s="15" t="s">
        <v>12</v>
      </c>
      <c r="HLD4" s="15" t="s">
        <v>12</v>
      </c>
      <c r="HLE4" s="15" t="s">
        <v>12</v>
      </c>
      <c r="HLF4" s="15" t="s">
        <v>12</v>
      </c>
      <c r="HLG4" s="15" t="s">
        <v>12</v>
      </c>
      <c r="HLH4" s="15" t="s">
        <v>12</v>
      </c>
      <c r="HLI4" s="15" t="s">
        <v>12</v>
      </c>
      <c r="HLJ4" s="15" t="s">
        <v>12</v>
      </c>
      <c r="HLK4" s="15" t="s">
        <v>12</v>
      </c>
      <c r="HLL4" s="15" t="s">
        <v>12</v>
      </c>
      <c r="HLM4" s="15" t="s">
        <v>12</v>
      </c>
      <c r="HLN4" s="15" t="s">
        <v>12</v>
      </c>
      <c r="HLO4" s="15" t="s">
        <v>12</v>
      </c>
      <c r="HLP4" s="15" t="s">
        <v>12</v>
      </c>
      <c r="HLQ4" s="15" t="s">
        <v>12</v>
      </c>
      <c r="HLR4" s="15" t="s">
        <v>12</v>
      </c>
      <c r="HLS4" s="15" t="s">
        <v>12</v>
      </c>
      <c r="HLT4" s="15" t="s">
        <v>12</v>
      </c>
      <c r="HLU4" s="15" t="s">
        <v>12</v>
      </c>
      <c r="HLV4" s="15" t="s">
        <v>12</v>
      </c>
      <c r="HLW4" s="15" t="s">
        <v>12</v>
      </c>
      <c r="HLX4" s="15" t="s">
        <v>12</v>
      </c>
      <c r="HLY4" s="15" t="s">
        <v>12</v>
      </c>
      <c r="HLZ4" s="15" t="s">
        <v>12</v>
      </c>
      <c r="HMA4" s="15" t="s">
        <v>12</v>
      </c>
      <c r="HMB4" s="15" t="s">
        <v>12</v>
      </c>
      <c r="HMC4" s="15" t="s">
        <v>12</v>
      </c>
      <c r="HMD4" s="15" t="s">
        <v>12</v>
      </c>
      <c r="HME4" s="15" t="s">
        <v>12</v>
      </c>
      <c r="HMF4" s="15" t="s">
        <v>12</v>
      </c>
      <c r="HMG4" s="15" t="s">
        <v>12</v>
      </c>
      <c r="HMH4" s="15" t="s">
        <v>12</v>
      </c>
      <c r="HMI4" s="15" t="s">
        <v>12</v>
      </c>
      <c r="HMJ4" s="15" t="s">
        <v>12</v>
      </c>
      <c r="HMK4" s="15" t="s">
        <v>12</v>
      </c>
      <c r="HML4" s="15" t="s">
        <v>12</v>
      </c>
      <c r="HMM4" s="15" t="s">
        <v>12</v>
      </c>
      <c r="HMN4" s="15" t="s">
        <v>12</v>
      </c>
      <c r="HMO4" s="15" t="s">
        <v>12</v>
      </c>
      <c r="HMP4" s="15" t="s">
        <v>12</v>
      </c>
      <c r="HMQ4" s="15" t="s">
        <v>12</v>
      </c>
      <c r="HMR4" s="15" t="s">
        <v>12</v>
      </c>
      <c r="HMS4" s="15" t="s">
        <v>12</v>
      </c>
      <c r="HMT4" s="15" t="s">
        <v>12</v>
      </c>
      <c r="HMU4" s="15" t="s">
        <v>12</v>
      </c>
      <c r="HMV4" s="15" t="s">
        <v>12</v>
      </c>
      <c r="HMW4" s="15" t="s">
        <v>12</v>
      </c>
      <c r="HMX4" s="15" t="s">
        <v>12</v>
      </c>
      <c r="HMY4" s="15" t="s">
        <v>12</v>
      </c>
      <c r="HMZ4" s="15" t="s">
        <v>12</v>
      </c>
      <c r="HNA4" s="15" t="s">
        <v>12</v>
      </c>
      <c r="HNB4" s="15" t="s">
        <v>12</v>
      </c>
      <c r="HNC4" s="15" t="s">
        <v>12</v>
      </c>
      <c r="HND4" s="15" t="s">
        <v>12</v>
      </c>
      <c r="HNE4" s="15" t="s">
        <v>12</v>
      </c>
      <c r="HNF4" s="15" t="s">
        <v>12</v>
      </c>
      <c r="HNG4" s="15" t="s">
        <v>12</v>
      </c>
      <c r="HNH4" s="15" t="s">
        <v>12</v>
      </c>
      <c r="HNI4" s="15" t="s">
        <v>12</v>
      </c>
      <c r="HNJ4" s="15" t="s">
        <v>12</v>
      </c>
      <c r="HNK4" s="15" t="s">
        <v>12</v>
      </c>
      <c r="HNL4" s="15" t="s">
        <v>12</v>
      </c>
      <c r="HNM4" s="15" t="s">
        <v>12</v>
      </c>
      <c r="HNN4" s="15" t="s">
        <v>12</v>
      </c>
      <c r="HNO4" s="15" t="s">
        <v>12</v>
      </c>
      <c r="HNP4" s="15" t="s">
        <v>12</v>
      </c>
      <c r="HNQ4" s="15" t="s">
        <v>12</v>
      </c>
      <c r="HNR4" s="15" t="s">
        <v>12</v>
      </c>
      <c r="HNS4" s="15" t="s">
        <v>12</v>
      </c>
      <c r="HNT4" s="15" t="s">
        <v>12</v>
      </c>
      <c r="HNU4" s="15" t="s">
        <v>12</v>
      </c>
      <c r="HNV4" s="15" t="s">
        <v>12</v>
      </c>
      <c r="HNW4" s="15" t="s">
        <v>12</v>
      </c>
      <c r="HNX4" s="15" t="s">
        <v>12</v>
      </c>
      <c r="HNY4" s="15" t="s">
        <v>12</v>
      </c>
      <c r="HNZ4" s="15" t="s">
        <v>12</v>
      </c>
      <c r="HOA4" s="15" t="s">
        <v>12</v>
      </c>
      <c r="HOB4" s="15" t="s">
        <v>12</v>
      </c>
      <c r="HOC4" s="15" t="s">
        <v>12</v>
      </c>
      <c r="HOD4" s="15" t="s">
        <v>12</v>
      </c>
      <c r="HOE4" s="15" t="s">
        <v>12</v>
      </c>
      <c r="HOF4" s="15" t="s">
        <v>12</v>
      </c>
      <c r="HOG4" s="15" t="s">
        <v>12</v>
      </c>
      <c r="HOH4" s="15" t="s">
        <v>12</v>
      </c>
      <c r="HOI4" s="15" t="s">
        <v>12</v>
      </c>
      <c r="HOJ4" s="15" t="s">
        <v>12</v>
      </c>
      <c r="HOK4" s="15" t="s">
        <v>12</v>
      </c>
      <c r="HOL4" s="15" t="s">
        <v>12</v>
      </c>
      <c r="HOM4" s="15" t="s">
        <v>12</v>
      </c>
      <c r="HON4" s="15" t="s">
        <v>12</v>
      </c>
      <c r="HOO4" s="15" t="s">
        <v>12</v>
      </c>
      <c r="HOP4" s="15" t="s">
        <v>12</v>
      </c>
      <c r="HOQ4" s="15" t="s">
        <v>12</v>
      </c>
      <c r="HOR4" s="15" t="s">
        <v>12</v>
      </c>
      <c r="HOS4" s="15" t="s">
        <v>12</v>
      </c>
      <c r="HOT4" s="15" t="s">
        <v>12</v>
      </c>
      <c r="HOU4" s="15" t="s">
        <v>12</v>
      </c>
      <c r="HOV4" s="15" t="s">
        <v>12</v>
      </c>
      <c r="HOW4" s="15" t="s">
        <v>12</v>
      </c>
      <c r="HOX4" s="15" t="s">
        <v>12</v>
      </c>
      <c r="HOY4" s="15" t="s">
        <v>12</v>
      </c>
      <c r="HOZ4" s="15" t="s">
        <v>12</v>
      </c>
      <c r="HPA4" s="15" t="s">
        <v>12</v>
      </c>
      <c r="HPB4" s="15" t="s">
        <v>12</v>
      </c>
      <c r="HPC4" s="15" t="s">
        <v>12</v>
      </c>
      <c r="HPD4" s="15" t="s">
        <v>12</v>
      </c>
      <c r="HPE4" s="15" t="s">
        <v>12</v>
      </c>
      <c r="HPF4" s="15" t="s">
        <v>12</v>
      </c>
      <c r="HPG4" s="15" t="s">
        <v>12</v>
      </c>
      <c r="HPH4" s="15" t="s">
        <v>12</v>
      </c>
      <c r="HPI4" s="15" t="s">
        <v>12</v>
      </c>
      <c r="HPJ4" s="15" t="s">
        <v>12</v>
      </c>
      <c r="HPK4" s="15" t="s">
        <v>12</v>
      </c>
      <c r="HPL4" s="15" t="s">
        <v>12</v>
      </c>
      <c r="HPM4" s="15" t="s">
        <v>12</v>
      </c>
      <c r="HPN4" s="15" t="s">
        <v>12</v>
      </c>
      <c r="HPO4" s="15" t="s">
        <v>12</v>
      </c>
      <c r="HPP4" s="15" t="s">
        <v>12</v>
      </c>
      <c r="HPQ4" s="15" t="s">
        <v>12</v>
      </c>
      <c r="HPR4" s="15" t="s">
        <v>12</v>
      </c>
      <c r="HPS4" s="15" t="s">
        <v>12</v>
      </c>
      <c r="HPT4" s="15" t="s">
        <v>12</v>
      </c>
      <c r="HPU4" s="15" t="s">
        <v>12</v>
      </c>
      <c r="HPV4" s="15" t="s">
        <v>12</v>
      </c>
      <c r="HPW4" s="15" t="s">
        <v>12</v>
      </c>
      <c r="HPX4" s="15" t="s">
        <v>12</v>
      </c>
      <c r="HPY4" s="15" t="s">
        <v>12</v>
      </c>
      <c r="HPZ4" s="15" t="s">
        <v>12</v>
      </c>
      <c r="HQA4" s="15" t="s">
        <v>12</v>
      </c>
      <c r="HQB4" s="15" t="s">
        <v>12</v>
      </c>
      <c r="HQC4" s="15" t="s">
        <v>12</v>
      </c>
      <c r="HQD4" s="15" t="s">
        <v>12</v>
      </c>
      <c r="HQE4" s="15" t="s">
        <v>12</v>
      </c>
      <c r="HQF4" s="15" t="s">
        <v>12</v>
      </c>
      <c r="HQG4" s="15" t="s">
        <v>12</v>
      </c>
      <c r="HQH4" s="15" t="s">
        <v>12</v>
      </c>
      <c r="HQI4" s="15" t="s">
        <v>12</v>
      </c>
      <c r="HQJ4" s="15" t="s">
        <v>12</v>
      </c>
      <c r="HQK4" s="15" t="s">
        <v>12</v>
      </c>
      <c r="HQL4" s="15" t="s">
        <v>12</v>
      </c>
      <c r="HQM4" s="15" t="s">
        <v>12</v>
      </c>
      <c r="HQN4" s="15" t="s">
        <v>12</v>
      </c>
      <c r="HQO4" s="15" t="s">
        <v>12</v>
      </c>
      <c r="HQP4" s="15" t="s">
        <v>12</v>
      </c>
      <c r="HQQ4" s="15" t="s">
        <v>12</v>
      </c>
      <c r="HQR4" s="15" t="s">
        <v>12</v>
      </c>
      <c r="HQS4" s="15" t="s">
        <v>12</v>
      </c>
      <c r="HQT4" s="15" t="s">
        <v>12</v>
      </c>
      <c r="HQU4" s="15" t="s">
        <v>12</v>
      </c>
      <c r="HQV4" s="15" t="s">
        <v>12</v>
      </c>
      <c r="HQW4" s="15" t="s">
        <v>12</v>
      </c>
      <c r="HQX4" s="15" t="s">
        <v>12</v>
      </c>
      <c r="HQY4" s="15" t="s">
        <v>12</v>
      </c>
      <c r="HQZ4" s="15" t="s">
        <v>12</v>
      </c>
      <c r="HRA4" s="15" t="s">
        <v>12</v>
      </c>
      <c r="HRB4" s="15" t="s">
        <v>12</v>
      </c>
      <c r="HRC4" s="15" t="s">
        <v>12</v>
      </c>
      <c r="HRD4" s="15" t="s">
        <v>12</v>
      </c>
      <c r="HRE4" s="15" t="s">
        <v>12</v>
      </c>
      <c r="HRF4" s="15" t="s">
        <v>12</v>
      </c>
      <c r="HRG4" s="15" t="s">
        <v>12</v>
      </c>
      <c r="HRH4" s="15" t="s">
        <v>12</v>
      </c>
      <c r="HRI4" s="15" t="s">
        <v>12</v>
      </c>
      <c r="HRJ4" s="15" t="s">
        <v>12</v>
      </c>
      <c r="HRK4" s="15" t="s">
        <v>12</v>
      </c>
      <c r="HRL4" s="15" t="s">
        <v>12</v>
      </c>
      <c r="HRM4" s="15" t="s">
        <v>12</v>
      </c>
      <c r="HRN4" s="15" t="s">
        <v>12</v>
      </c>
      <c r="HRO4" s="15" t="s">
        <v>12</v>
      </c>
      <c r="HRP4" s="15" t="s">
        <v>12</v>
      </c>
      <c r="HRQ4" s="15" t="s">
        <v>12</v>
      </c>
      <c r="HRR4" s="15" t="s">
        <v>12</v>
      </c>
      <c r="HRS4" s="15" t="s">
        <v>12</v>
      </c>
      <c r="HRT4" s="15" t="s">
        <v>12</v>
      </c>
      <c r="HRU4" s="15" t="s">
        <v>12</v>
      </c>
      <c r="HRV4" s="15" t="s">
        <v>12</v>
      </c>
      <c r="HRW4" s="15" t="s">
        <v>12</v>
      </c>
      <c r="HRX4" s="15" t="s">
        <v>12</v>
      </c>
      <c r="HRY4" s="15" t="s">
        <v>12</v>
      </c>
      <c r="HRZ4" s="15" t="s">
        <v>12</v>
      </c>
      <c r="HSA4" s="15" t="s">
        <v>12</v>
      </c>
      <c r="HSB4" s="15" t="s">
        <v>12</v>
      </c>
      <c r="HSC4" s="15" t="s">
        <v>12</v>
      </c>
      <c r="HSD4" s="15" t="s">
        <v>12</v>
      </c>
      <c r="HSE4" s="15" t="s">
        <v>12</v>
      </c>
      <c r="HSF4" s="15" t="s">
        <v>12</v>
      </c>
      <c r="HSG4" s="15" t="s">
        <v>12</v>
      </c>
      <c r="HSH4" s="15" t="s">
        <v>12</v>
      </c>
      <c r="HSI4" s="15" t="s">
        <v>12</v>
      </c>
      <c r="HSJ4" s="15" t="s">
        <v>12</v>
      </c>
      <c r="HSK4" s="15" t="s">
        <v>12</v>
      </c>
      <c r="HSL4" s="15" t="s">
        <v>12</v>
      </c>
      <c r="HSM4" s="15" t="s">
        <v>12</v>
      </c>
      <c r="HSN4" s="15" t="s">
        <v>12</v>
      </c>
      <c r="HSO4" s="15" t="s">
        <v>12</v>
      </c>
      <c r="HSP4" s="15" t="s">
        <v>12</v>
      </c>
      <c r="HSQ4" s="15" t="s">
        <v>12</v>
      </c>
      <c r="HSR4" s="15" t="s">
        <v>12</v>
      </c>
      <c r="HSS4" s="15" t="s">
        <v>12</v>
      </c>
      <c r="HST4" s="15" t="s">
        <v>12</v>
      </c>
      <c r="HSU4" s="15" t="s">
        <v>12</v>
      </c>
      <c r="HSV4" s="15" t="s">
        <v>12</v>
      </c>
      <c r="HSW4" s="15" t="s">
        <v>12</v>
      </c>
      <c r="HSX4" s="15" t="s">
        <v>12</v>
      </c>
      <c r="HSY4" s="15" t="s">
        <v>12</v>
      </c>
      <c r="HSZ4" s="15" t="s">
        <v>12</v>
      </c>
      <c r="HTA4" s="15" t="s">
        <v>12</v>
      </c>
      <c r="HTB4" s="15" t="s">
        <v>12</v>
      </c>
      <c r="HTC4" s="15" t="s">
        <v>12</v>
      </c>
      <c r="HTD4" s="15" t="s">
        <v>12</v>
      </c>
      <c r="HTE4" s="15" t="s">
        <v>12</v>
      </c>
      <c r="HTF4" s="15" t="s">
        <v>12</v>
      </c>
      <c r="HTG4" s="15" t="s">
        <v>12</v>
      </c>
      <c r="HTH4" s="15" t="s">
        <v>12</v>
      </c>
      <c r="HTI4" s="15" t="s">
        <v>12</v>
      </c>
      <c r="HTJ4" s="15" t="s">
        <v>12</v>
      </c>
      <c r="HTK4" s="15" t="s">
        <v>12</v>
      </c>
      <c r="HTL4" s="15" t="s">
        <v>12</v>
      </c>
      <c r="HTM4" s="15" t="s">
        <v>12</v>
      </c>
      <c r="HTN4" s="15" t="s">
        <v>12</v>
      </c>
      <c r="HTO4" s="15" t="s">
        <v>12</v>
      </c>
      <c r="HTP4" s="15" t="s">
        <v>12</v>
      </c>
      <c r="HTQ4" s="15" t="s">
        <v>12</v>
      </c>
      <c r="HTR4" s="15" t="s">
        <v>12</v>
      </c>
      <c r="HTS4" s="15" t="s">
        <v>12</v>
      </c>
      <c r="HTT4" s="15" t="s">
        <v>12</v>
      </c>
      <c r="HTU4" s="15" t="s">
        <v>12</v>
      </c>
      <c r="HTV4" s="15" t="s">
        <v>12</v>
      </c>
      <c r="HTW4" s="15" t="s">
        <v>12</v>
      </c>
      <c r="HTX4" s="15" t="s">
        <v>12</v>
      </c>
      <c r="HTY4" s="15" t="s">
        <v>12</v>
      </c>
      <c r="HTZ4" s="15" t="s">
        <v>12</v>
      </c>
      <c r="HUA4" s="15" t="s">
        <v>12</v>
      </c>
      <c r="HUB4" s="15" t="s">
        <v>12</v>
      </c>
      <c r="HUC4" s="15" t="s">
        <v>12</v>
      </c>
      <c r="HUD4" s="15" t="s">
        <v>12</v>
      </c>
      <c r="HUE4" s="15" t="s">
        <v>12</v>
      </c>
      <c r="HUF4" s="15" t="s">
        <v>12</v>
      </c>
      <c r="HUG4" s="15" t="s">
        <v>12</v>
      </c>
      <c r="HUH4" s="15" t="s">
        <v>12</v>
      </c>
      <c r="HUI4" s="15" t="s">
        <v>12</v>
      </c>
      <c r="HUJ4" s="15" t="s">
        <v>12</v>
      </c>
      <c r="HUK4" s="15" t="s">
        <v>12</v>
      </c>
      <c r="HUL4" s="15" t="s">
        <v>12</v>
      </c>
      <c r="HUM4" s="15" t="s">
        <v>12</v>
      </c>
      <c r="HUN4" s="15" t="s">
        <v>12</v>
      </c>
      <c r="HUO4" s="15" t="s">
        <v>12</v>
      </c>
      <c r="HUP4" s="15" t="s">
        <v>12</v>
      </c>
      <c r="HUQ4" s="15" t="s">
        <v>12</v>
      </c>
      <c r="HUR4" s="15" t="s">
        <v>12</v>
      </c>
      <c r="HUS4" s="15" t="s">
        <v>12</v>
      </c>
      <c r="HUT4" s="15" t="s">
        <v>12</v>
      </c>
      <c r="HUU4" s="15" t="s">
        <v>12</v>
      </c>
      <c r="HUV4" s="15" t="s">
        <v>12</v>
      </c>
      <c r="HUW4" s="15" t="s">
        <v>12</v>
      </c>
      <c r="HUX4" s="15" t="s">
        <v>12</v>
      </c>
      <c r="HUY4" s="15" t="s">
        <v>12</v>
      </c>
      <c r="HUZ4" s="15" t="s">
        <v>12</v>
      </c>
      <c r="HVA4" s="15" t="s">
        <v>12</v>
      </c>
      <c r="HVB4" s="15" t="s">
        <v>12</v>
      </c>
      <c r="HVC4" s="15" t="s">
        <v>12</v>
      </c>
      <c r="HVD4" s="15" t="s">
        <v>12</v>
      </c>
      <c r="HVE4" s="15" t="s">
        <v>12</v>
      </c>
      <c r="HVF4" s="15" t="s">
        <v>12</v>
      </c>
      <c r="HVG4" s="15" t="s">
        <v>12</v>
      </c>
      <c r="HVH4" s="15" t="s">
        <v>12</v>
      </c>
      <c r="HVI4" s="15" t="s">
        <v>12</v>
      </c>
      <c r="HVJ4" s="15" t="s">
        <v>12</v>
      </c>
      <c r="HVK4" s="15" t="s">
        <v>12</v>
      </c>
      <c r="HVL4" s="15" t="s">
        <v>12</v>
      </c>
      <c r="HVM4" s="15" t="s">
        <v>12</v>
      </c>
      <c r="HVN4" s="15" t="s">
        <v>12</v>
      </c>
      <c r="HVO4" s="15" t="s">
        <v>12</v>
      </c>
      <c r="HVP4" s="15" t="s">
        <v>12</v>
      </c>
      <c r="HVQ4" s="15" t="s">
        <v>12</v>
      </c>
      <c r="HVR4" s="15" t="s">
        <v>12</v>
      </c>
      <c r="HVS4" s="15" t="s">
        <v>12</v>
      </c>
      <c r="HVT4" s="15" t="s">
        <v>12</v>
      </c>
      <c r="HVU4" s="15" t="s">
        <v>12</v>
      </c>
      <c r="HVV4" s="15" t="s">
        <v>12</v>
      </c>
      <c r="HVW4" s="15" t="s">
        <v>12</v>
      </c>
      <c r="HVX4" s="15" t="s">
        <v>12</v>
      </c>
      <c r="HVY4" s="15" t="s">
        <v>12</v>
      </c>
      <c r="HVZ4" s="15" t="s">
        <v>12</v>
      </c>
      <c r="HWA4" s="15" t="s">
        <v>12</v>
      </c>
      <c r="HWB4" s="15" t="s">
        <v>12</v>
      </c>
      <c r="HWC4" s="15" t="s">
        <v>12</v>
      </c>
      <c r="HWD4" s="15" t="s">
        <v>12</v>
      </c>
      <c r="HWE4" s="15" t="s">
        <v>12</v>
      </c>
      <c r="HWF4" s="15" t="s">
        <v>12</v>
      </c>
      <c r="HWG4" s="15" t="s">
        <v>12</v>
      </c>
      <c r="HWH4" s="15" t="s">
        <v>12</v>
      </c>
      <c r="HWI4" s="15" t="s">
        <v>12</v>
      </c>
      <c r="HWJ4" s="15" t="s">
        <v>12</v>
      </c>
      <c r="HWK4" s="15" t="s">
        <v>12</v>
      </c>
      <c r="HWL4" s="15" t="s">
        <v>12</v>
      </c>
      <c r="HWM4" s="15" t="s">
        <v>12</v>
      </c>
      <c r="HWN4" s="15" t="s">
        <v>12</v>
      </c>
      <c r="HWO4" s="15" t="s">
        <v>12</v>
      </c>
      <c r="HWP4" s="15" t="s">
        <v>12</v>
      </c>
      <c r="HWQ4" s="15" t="s">
        <v>12</v>
      </c>
      <c r="HWR4" s="15" t="s">
        <v>12</v>
      </c>
      <c r="HWS4" s="15" t="s">
        <v>12</v>
      </c>
      <c r="HWT4" s="15" t="s">
        <v>12</v>
      </c>
      <c r="HWU4" s="15" t="s">
        <v>12</v>
      </c>
      <c r="HWV4" s="15" t="s">
        <v>12</v>
      </c>
      <c r="HWW4" s="15" t="s">
        <v>12</v>
      </c>
      <c r="HWX4" s="15" t="s">
        <v>12</v>
      </c>
      <c r="HWY4" s="15" t="s">
        <v>12</v>
      </c>
      <c r="HWZ4" s="15" t="s">
        <v>12</v>
      </c>
      <c r="HXA4" s="15" t="s">
        <v>12</v>
      </c>
      <c r="HXB4" s="15" t="s">
        <v>12</v>
      </c>
      <c r="HXC4" s="15" t="s">
        <v>12</v>
      </c>
      <c r="HXD4" s="15" t="s">
        <v>12</v>
      </c>
      <c r="HXE4" s="15" t="s">
        <v>12</v>
      </c>
      <c r="HXF4" s="15" t="s">
        <v>12</v>
      </c>
      <c r="HXG4" s="15" t="s">
        <v>12</v>
      </c>
      <c r="HXH4" s="15" t="s">
        <v>12</v>
      </c>
      <c r="HXI4" s="15" t="s">
        <v>12</v>
      </c>
      <c r="HXJ4" s="15" t="s">
        <v>12</v>
      </c>
      <c r="HXK4" s="15" t="s">
        <v>12</v>
      </c>
      <c r="HXL4" s="15" t="s">
        <v>12</v>
      </c>
      <c r="HXM4" s="15" t="s">
        <v>12</v>
      </c>
      <c r="HXN4" s="15" t="s">
        <v>12</v>
      </c>
      <c r="HXO4" s="15" t="s">
        <v>12</v>
      </c>
      <c r="HXP4" s="15" t="s">
        <v>12</v>
      </c>
      <c r="HXQ4" s="15" t="s">
        <v>12</v>
      </c>
      <c r="HXR4" s="15" t="s">
        <v>12</v>
      </c>
      <c r="HXS4" s="15" t="s">
        <v>12</v>
      </c>
      <c r="HXT4" s="15" t="s">
        <v>12</v>
      </c>
      <c r="HXU4" s="15" t="s">
        <v>12</v>
      </c>
      <c r="HXV4" s="15" t="s">
        <v>12</v>
      </c>
      <c r="HXW4" s="15" t="s">
        <v>12</v>
      </c>
      <c r="HXX4" s="15" t="s">
        <v>12</v>
      </c>
      <c r="HXY4" s="15" t="s">
        <v>12</v>
      </c>
      <c r="HXZ4" s="15" t="s">
        <v>12</v>
      </c>
      <c r="HYA4" s="15" t="s">
        <v>12</v>
      </c>
      <c r="HYB4" s="15" t="s">
        <v>12</v>
      </c>
      <c r="HYC4" s="15" t="s">
        <v>12</v>
      </c>
      <c r="HYD4" s="15" t="s">
        <v>12</v>
      </c>
      <c r="HYE4" s="15" t="s">
        <v>12</v>
      </c>
      <c r="HYF4" s="15" t="s">
        <v>12</v>
      </c>
      <c r="HYG4" s="15" t="s">
        <v>12</v>
      </c>
      <c r="HYH4" s="15" t="s">
        <v>12</v>
      </c>
      <c r="HYI4" s="15" t="s">
        <v>12</v>
      </c>
      <c r="HYJ4" s="15" t="s">
        <v>12</v>
      </c>
      <c r="HYK4" s="15" t="s">
        <v>12</v>
      </c>
      <c r="HYL4" s="15" t="s">
        <v>12</v>
      </c>
      <c r="HYM4" s="15" t="s">
        <v>12</v>
      </c>
      <c r="HYN4" s="15" t="s">
        <v>12</v>
      </c>
      <c r="HYO4" s="15" t="s">
        <v>12</v>
      </c>
      <c r="HYP4" s="15" t="s">
        <v>12</v>
      </c>
      <c r="HYQ4" s="15" t="s">
        <v>12</v>
      </c>
      <c r="HYR4" s="15" t="s">
        <v>12</v>
      </c>
      <c r="HYS4" s="15" t="s">
        <v>12</v>
      </c>
      <c r="HYT4" s="15" t="s">
        <v>12</v>
      </c>
      <c r="HYU4" s="15" t="s">
        <v>12</v>
      </c>
      <c r="HYV4" s="15" t="s">
        <v>12</v>
      </c>
      <c r="HYW4" s="15" t="s">
        <v>12</v>
      </c>
      <c r="HYX4" s="15" t="s">
        <v>12</v>
      </c>
      <c r="HYY4" s="15" t="s">
        <v>12</v>
      </c>
      <c r="HYZ4" s="15" t="s">
        <v>12</v>
      </c>
      <c r="HZA4" s="15" t="s">
        <v>12</v>
      </c>
      <c r="HZB4" s="15" t="s">
        <v>12</v>
      </c>
      <c r="HZC4" s="15" t="s">
        <v>12</v>
      </c>
      <c r="HZD4" s="15" t="s">
        <v>12</v>
      </c>
      <c r="HZE4" s="15" t="s">
        <v>12</v>
      </c>
      <c r="HZF4" s="15" t="s">
        <v>12</v>
      </c>
      <c r="HZG4" s="15" t="s">
        <v>12</v>
      </c>
      <c r="HZH4" s="15" t="s">
        <v>12</v>
      </c>
      <c r="HZI4" s="15" t="s">
        <v>12</v>
      </c>
      <c r="HZJ4" s="15" t="s">
        <v>12</v>
      </c>
      <c r="HZK4" s="15" t="s">
        <v>12</v>
      </c>
      <c r="HZL4" s="15" t="s">
        <v>12</v>
      </c>
      <c r="HZM4" s="15" t="s">
        <v>12</v>
      </c>
      <c r="HZN4" s="15" t="s">
        <v>12</v>
      </c>
      <c r="HZO4" s="15" t="s">
        <v>12</v>
      </c>
      <c r="HZP4" s="15" t="s">
        <v>12</v>
      </c>
      <c r="HZQ4" s="15" t="s">
        <v>12</v>
      </c>
      <c r="HZR4" s="15" t="s">
        <v>12</v>
      </c>
      <c r="HZS4" s="15" t="s">
        <v>12</v>
      </c>
      <c r="HZT4" s="15" t="s">
        <v>12</v>
      </c>
      <c r="HZU4" s="15" t="s">
        <v>12</v>
      </c>
      <c r="HZV4" s="15" t="s">
        <v>12</v>
      </c>
      <c r="HZW4" s="15" t="s">
        <v>12</v>
      </c>
      <c r="HZX4" s="15" t="s">
        <v>12</v>
      </c>
      <c r="HZY4" s="15" t="s">
        <v>12</v>
      </c>
      <c r="HZZ4" s="15" t="s">
        <v>12</v>
      </c>
      <c r="IAA4" s="15" t="s">
        <v>12</v>
      </c>
      <c r="IAB4" s="15" t="s">
        <v>12</v>
      </c>
      <c r="IAC4" s="15" t="s">
        <v>12</v>
      </c>
      <c r="IAD4" s="15" t="s">
        <v>12</v>
      </c>
      <c r="IAE4" s="15" t="s">
        <v>12</v>
      </c>
      <c r="IAF4" s="15" t="s">
        <v>12</v>
      </c>
      <c r="IAG4" s="15" t="s">
        <v>12</v>
      </c>
      <c r="IAH4" s="15" t="s">
        <v>12</v>
      </c>
      <c r="IAI4" s="15" t="s">
        <v>12</v>
      </c>
      <c r="IAJ4" s="15" t="s">
        <v>12</v>
      </c>
      <c r="IAK4" s="15" t="s">
        <v>12</v>
      </c>
      <c r="IAL4" s="15" t="s">
        <v>12</v>
      </c>
      <c r="IAM4" s="15" t="s">
        <v>12</v>
      </c>
      <c r="IAN4" s="15" t="s">
        <v>12</v>
      </c>
      <c r="IAO4" s="15" t="s">
        <v>12</v>
      </c>
      <c r="IAP4" s="15" t="s">
        <v>12</v>
      </c>
      <c r="IAQ4" s="15" t="s">
        <v>12</v>
      </c>
      <c r="IAR4" s="15" t="s">
        <v>12</v>
      </c>
      <c r="IAS4" s="15" t="s">
        <v>12</v>
      </c>
      <c r="IAT4" s="15" t="s">
        <v>12</v>
      </c>
      <c r="IAU4" s="15" t="s">
        <v>12</v>
      </c>
      <c r="IAV4" s="15" t="s">
        <v>12</v>
      </c>
      <c r="IAW4" s="15" t="s">
        <v>12</v>
      </c>
      <c r="IAX4" s="15" t="s">
        <v>12</v>
      </c>
      <c r="IAY4" s="15" t="s">
        <v>12</v>
      </c>
      <c r="IAZ4" s="15" t="s">
        <v>12</v>
      </c>
      <c r="IBA4" s="15" t="s">
        <v>12</v>
      </c>
      <c r="IBB4" s="15" t="s">
        <v>12</v>
      </c>
      <c r="IBC4" s="15" t="s">
        <v>12</v>
      </c>
      <c r="IBD4" s="15" t="s">
        <v>12</v>
      </c>
      <c r="IBE4" s="15" t="s">
        <v>12</v>
      </c>
      <c r="IBF4" s="15" t="s">
        <v>12</v>
      </c>
      <c r="IBG4" s="15" t="s">
        <v>12</v>
      </c>
      <c r="IBH4" s="15" t="s">
        <v>12</v>
      </c>
      <c r="IBI4" s="15" t="s">
        <v>12</v>
      </c>
      <c r="IBJ4" s="15" t="s">
        <v>12</v>
      </c>
      <c r="IBK4" s="15" t="s">
        <v>12</v>
      </c>
      <c r="IBL4" s="15" t="s">
        <v>12</v>
      </c>
      <c r="IBM4" s="15" t="s">
        <v>12</v>
      </c>
      <c r="IBN4" s="15" t="s">
        <v>12</v>
      </c>
      <c r="IBO4" s="15" t="s">
        <v>12</v>
      </c>
      <c r="IBP4" s="15" t="s">
        <v>12</v>
      </c>
      <c r="IBQ4" s="15" t="s">
        <v>12</v>
      </c>
      <c r="IBR4" s="15" t="s">
        <v>12</v>
      </c>
      <c r="IBS4" s="15" t="s">
        <v>12</v>
      </c>
      <c r="IBT4" s="15" t="s">
        <v>12</v>
      </c>
      <c r="IBU4" s="15" t="s">
        <v>12</v>
      </c>
      <c r="IBV4" s="15" t="s">
        <v>12</v>
      </c>
      <c r="IBW4" s="15" t="s">
        <v>12</v>
      </c>
      <c r="IBX4" s="15" t="s">
        <v>12</v>
      </c>
      <c r="IBY4" s="15" t="s">
        <v>12</v>
      </c>
      <c r="IBZ4" s="15" t="s">
        <v>12</v>
      </c>
      <c r="ICA4" s="15" t="s">
        <v>12</v>
      </c>
      <c r="ICB4" s="15" t="s">
        <v>12</v>
      </c>
      <c r="ICC4" s="15" t="s">
        <v>12</v>
      </c>
      <c r="ICD4" s="15" t="s">
        <v>12</v>
      </c>
      <c r="ICE4" s="15" t="s">
        <v>12</v>
      </c>
      <c r="ICF4" s="15" t="s">
        <v>12</v>
      </c>
      <c r="ICG4" s="15" t="s">
        <v>12</v>
      </c>
      <c r="ICH4" s="15" t="s">
        <v>12</v>
      </c>
      <c r="ICI4" s="15" t="s">
        <v>12</v>
      </c>
      <c r="ICJ4" s="15" t="s">
        <v>12</v>
      </c>
      <c r="ICK4" s="15" t="s">
        <v>12</v>
      </c>
      <c r="ICL4" s="15" t="s">
        <v>12</v>
      </c>
      <c r="ICM4" s="15" t="s">
        <v>12</v>
      </c>
      <c r="ICN4" s="15" t="s">
        <v>12</v>
      </c>
      <c r="ICO4" s="15" t="s">
        <v>12</v>
      </c>
      <c r="ICP4" s="15" t="s">
        <v>12</v>
      </c>
      <c r="ICQ4" s="15" t="s">
        <v>12</v>
      </c>
      <c r="ICR4" s="15" t="s">
        <v>12</v>
      </c>
      <c r="ICS4" s="15" t="s">
        <v>12</v>
      </c>
      <c r="ICT4" s="15" t="s">
        <v>12</v>
      </c>
      <c r="ICU4" s="15" t="s">
        <v>12</v>
      </c>
      <c r="ICV4" s="15" t="s">
        <v>12</v>
      </c>
      <c r="ICW4" s="15" t="s">
        <v>12</v>
      </c>
      <c r="ICX4" s="15" t="s">
        <v>12</v>
      </c>
      <c r="ICY4" s="15" t="s">
        <v>12</v>
      </c>
      <c r="ICZ4" s="15" t="s">
        <v>12</v>
      </c>
      <c r="IDA4" s="15" t="s">
        <v>12</v>
      </c>
      <c r="IDB4" s="15" t="s">
        <v>12</v>
      </c>
      <c r="IDC4" s="15" t="s">
        <v>12</v>
      </c>
      <c r="IDD4" s="15" t="s">
        <v>12</v>
      </c>
      <c r="IDE4" s="15" t="s">
        <v>12</v>
      </c>
      <c r="IDF4" s="15" t="s">
        <v>12</v>
      </c>
      <c r="IDG4" s="15" t="s">
        <v>12</v>
      </c>
      <c r="IDH4" s="15" t="s">
        <v>12</v>
      </c>
      <c r="IDI4" s="15" t="s">
        <v>12</v>
      </c>
      <c r="IDJ4" s="15" t="s">
        <v>12</v>
      </c>
      <c r="IDK4" s="15" t="s">
        <v>12</v>
      </c>
      <c r="IDL4" s="15" t="s">
        <v>12</v>
      </c>
      <c r="IDM4" s="15" t="s">
        <v>12</v>
      </c>
      <c r="IDN4" s="15" t="s">
        <v>12</v>
      </c>
      <c r="IDO4" s="15" t="s">
        <v>12</v>
      </c>
      <c r="IDP4" s="15" t="s">
        <v>12</v>
      </c>
      <c r="IDQ4" s="15" t="s">
        <v>12</v>
      </c>
      <c r="IDR4" s="15" t="s">
        <v>12</v>
      </c>
      <c r="IDS4" s="15" t="s">
        <v>12</v>
      </c>
      <c r="IDT4" s="15" t="s">
        <v>12</v>
      </c>
      <c r="IDU4" s="15" t="s">
        <v>12</v>
      </c>
      <c r="IDV4" s="15" t="s">
        <v>12</v>
      </c>
      <c r="IDW4" s="15" t="s">
        <v>12</v>
      </c>
      <c r="IDX4" s="15" t="s">
        <v>12</v>
      </c>
      <c r="IDY4" s="15" t="s">
        <v>12</v>
      </c>
      <c r="IDZ4" s="15" t="s">
        <v>12</v>
      </c>
      <c r="IEA4" s="15" t="s">
        <v>12</v>
      </c>
      <c r="IEB4" s="15" t="s">
        <v>12</v>
      </c>
      <c r="IEC4" s="15" t="s">
        <v>12</v>
      </c>
      <c r="IED4" s="15" t="s">
        <v>12</v>
      </c>
      <c r="IEE4" s="15" t="s">
        <v>12</v>
      </c>
      <c r="IEF4" s="15" t="s">
        <v>12</v>
      </c>
      <c r="IEG4" s="15" t="s">
        <v>12</v>
      </c>
      <c r="IEH4" s="15" t="s">
        <v>12</v>
      </c>
      <c r="IEI4" s="15" t="s">
        <v>12</v>
      </c>
      <c r="IEJ4" s="15" t="s">
        <v>12</v>
      </c>
      <c r="IEK4" s="15" t="s">
        <v>12</v>
      </c>
      <c r="IEL4" s="15" t="s">
        <v>12</v>
      </c>
      <c r="IEM4" s="15" t="s">
        <v>12</v>
      </c>
      <c r="IEN4" s="15" t="s">
        <v>12</v>
      </c>
      <c r="IEO4" s="15" t="s">
        <v>12</v>
      </c>
      <c r="IEP4" s="15" t="s">
        <v>12</v>
      </c>
      <c r="IEQ4" s="15" t="s">
        <v>12</v>
      </c>
      <c r="IER4" s="15" t="s">
        <v>12</v>
      </c>
      <c r="IES4" s="15" t="s">
        <v>12</v>
      </c>
      <c r="IET4" s="15" t="s">
        <v>12</v>
      </c>
      <c r="IEU4" s="15" t="s">
        <v>12</v>
      </c>
      <c r="IEV4" s="15" t="s">
        <v>12</v>
      </c>
      <c r="IEW4" s="15" t="s">
        <v>12</v>
      </c>
      <c r="IEX4" s="15" t="s">
        <v>12</v>
      </c>
      <c r="IEY4" s="15" t="s">
        <v>12</v>
      </c>
      <c r="IEZ4" s="15" t="s">
        <v>12</v>
      </c>
      <c r="IFA4" s="15" t="s">
        <v>12</v>
      </c>
      <c r="IFB4" s="15" t="s">
        <v>12</v>
      </c>
      <c r="IFC4" s="15" t="s">
        <v>12</v>
      </c>
      <c r="IFD4" s="15" t="s">
        <v>12</v>
      </c>
      <c r="IFE4" s="15" t="s">
        <v>12</v>
      </c>
      <c r="IFF4" s="15" t="s">
        <v>12</v>
      </c>
      <c r="IFG4" s="15" t="s">
        <v>12</v>
      </c>
      <c r="IFH4" s="15" t="s">
        <v>12</v>
      </c>
      <c r="IFI4" s="15" t="s">
        <v>12</v>
      </c>
      <c r="IFJ4" s="15" t="s">
        <v>12</v>
      </c>
      <c r="IFK4" s="15" t="s">
        <v>12</v>
      </c>
      <c r="IFL4" s="15" t="s">
        <v>12</v>
      </c>
      <c r="IFM4" s="15" t="s">
        <v>12</v>
      </c>
      <c r="IFN4" s="15" t="s">
        <v>12</v>
      </c>
      <c r="IFO4" s="15" t="s">
        <v>12</v>
      </c>
      <c r="IFP4" s="15" t="s">
        <v>12</v>
      </c>
      <c r="IFQ4" s="15" t="s">
        <v>12</v>
      </c>
      <c r="IFR4" s="15" t="s">
        <v>12</v>
      </c>
      <c r="IFS4" s="15" t="s">
        <v>12</v>
      </c>
      <c r="IFT4" s="15" t="s">
        <v>12</v>
      </c>
      <c r="IFU4" s="15" t="s">
        <v>12</v>
      </c>
      <c r="IFV4" s="15" t="s">
        <v>12</v>
      </c>
      <c r="IFW4" s="15" t="s">
        <v>12</v>
      </c>
      <c r="IFX4" s="15" t="s">
        <v>12</v>
      </c>
      <c r="IFY4" s="15" t="s">
        <v>12</v>
      </c>
      <c r="IFZ4" s="15" t="s">
        <v>12</v>
      </c>
      <c r="IGA4" s="15" t="s">
        <v>12</v>
      </c>
      <c r="IGB4" s="15" t="s">
        <v>12</v>
      </c>
      <c r="IGC4" s="15" t="s">
        <v>12</v>
      </c>
      <c r="IGD4" s="15" t="s">
        <v>12</v>
      </c>
      <c r="IGE4" s="15" t="s">
        <v>12</v>
      </c>
      <c r="IGF4" s="15" t="s">
        <v>12</v>
      </c>
      <c r="IGG4" s="15" t="s">
        <v>12</v>
      </c>
      <c r="IGH4" s="15" t="s">
        <v>12</v>
      </c>
      <c r="IGI4" s="15" t="s">
        <v>12</v>
      </c>
      <c r="IGJ4" s="15" t="s">
        <v>12</v>
      </c>
      <c r="IGK4" s="15" t="s">
        <v>12</v>
      </c>
      <c r="IGL4" s="15" t="s">
        <v>12</v>
      </c>
      <c r="IGM4" s="15" t="s">
        <v>12</v>
      </c>
      <c r="IGN4" s="15" t="s">
        <v>12</v>
      </c>
      <c r="IGO4" s="15" t="s">
        <v>12</v>
      </c>
      <c r="IGP4" s="15" t="s">
        <v>12</v>
      </c>
      <c r="IGQ4" s="15" t="s">
        <v>12</v>
      </c>
      <c r="IGR4" s="15" t="s">
        <v>12</v>
      </c>
      <c r="IGS4" s="15" t="s">
        <v>12</v>
      </c>
      <c r="IGT4" s="15" t="s">
        <v>12</v>
      </c>
      <c r="IGU4" s="15" t="s">
        <v>12</v>
      </c>
      <c r="IGV4" s="15" t="s">
        <v>12</v>
      </c>
      <c r="IGW4" s="15" t="s">
        <v>12</v>
      </c>
      <c r="IGX4" s="15" t="s">
        <v>12</v>
      </c>
      <c r="IGY4" s="15" t="s">
        <v>12</v>
      </c>
      <c r="IGZ4" s="15" t="s">
        <v>12</v>
      </c>
      <c r="IHA4" s="15" t="s">
        <v>12</v>
      </c>
      <c r="IHB4" s="15" t="s">
        <v>12</v>
      </c>
      <c r="IHC4" s="15" t="s">
        <v>12</v>
      </c>
      <c r="IHD4" s="15" t="s">
        <v>12</v>
      </c>
      <c r="IHE4" s="15" t="s">
        <v>12</v>
      </c>
      <c r="IHF4" s="15" t="s">
        <v>12</v>
      </c>
      <c r="IHG4" s="15" t="s">
        <v>12</v>
      </c>
      <c r="IHH4" s="15" t="s">
        <v>12</v>
      </c>
      <c r="IHI4" s="15" t="s">
        <v>12</v>
      </c>
      <c r="IHJ4" s="15" t="s">
        <v>12</v>
      </c>
      <c r="IHK4" s="15" t="s">
        <v>12</v>
      </c>
      <c r="IHL4" s="15" t="s">
        <v>12</v>
      </c>
      <c r="IHM4" s="15" t="s">
        <v>12</v>
      </c>
      <c r="IHN4" s="15" t="s">
        <v>12</v>
      </c>
      <c r="IHO4" s="15" t="s">
        <v>12</v>
      </c>
      <c r="IHP4" s="15" t="s">
        <v>12</v>
      </c>
      <c r="IHQ4" s="15" t="s">
        <v>12</v>
      </c>
      <c r="IHR4" s="15" t="s">
        <v>12</v>
      </c>
      <c r="IHS4" s="15" t="s">
        <v>12</v>
      </c>
      <c r="IHT4" s="15" t="s">
        <v>12</v>
      </c>
      <c r="IHU4" s="15" t="s">
        <v>12</v>
      </c>
      <c r="IHV4" s="15" t="s">
        <v>12</v>
      </c>
      <c r="IHW4" s="15" t="s">
        <v>12</v>
      </c>
      <c r="IHX4" s="15" t="s">
        <v>12</v>
      </c>
      <c r="IHY4" s="15" t="s">
        <v>12</v>
      </c>
      <c r="IHZ4" s="15" t="s">
        <v>12</v>
      </c>
      <c r="IIA4" s="15" t="s">
        <v>12</v>
      </c>
      <c r="IIB4" s="15" t="s">
        <v>12</v>
      </c>
      <c r="IIC4" s="15" t="s">
        <v>12</v>
      </c>
      <c r="IID4" s="15" t="s">
        <v>12</v>
      </c>
      <c r="IIE4" s="15" t="s">
        <v>12</v>
      </c>
      <c r="IIF4" s="15" t="s">
        <v>12</v>
      </c>
      <c r="IIG4" s="15" t="s">
        <v>12</v>
      </c>
      <c r="IIH4" s="15" t="s">
        <v>12</v>
      </c>
      <c r="III4" s="15" t="s">
        <v>12</v>
      </c>
      <c r="IIJ4" s="15" t="s">
        <v>12</v>
      </c>
      <c r="IIK4" s="15" t="s">
        <v>12</v>
      </c>
      <c r="IIL4" s="15" t="s">
        <v>12</v>
      </c>
      <c r="IIM4" s="15" t="s">
        <v>12</v>
      </c>
      <c r="IIN4" s="15" t="s">
        <v>12</v>
      </c>
      <c r="IIO4" s="15" t="s">
        <v>12</v>
      </c>
      <c r="IIP4" s="15" t="s">
        <v>12</v>
      </c>
      <c r="IIQ4" s="15" t="s">
        <v>12</v>
      </c>
      <c r="IIR4" s="15" t="s">
        <v>12</v>
      </c>
      <c r="IIS4" s="15" t="s">
        <v>12</v>
      </c>
      <c r="IIT4" s="15" t="s">
        <v>12</v>
      </c>
      <c r="IIU4" s="15" t="s">
        <v>12</v>
      </c>
      <c r="IIV4" s="15" t="s">
        <v>12</v>
      </c>
      <c r="IIW4" s="15" t="s">
        <v>12</v>
      </c>
      <c r="IIX4" s="15" t="s">
        <v>12</v>
      </c>
      <c r="IIY4" s="15" t="s">
        <v>12</v>
      </c>
      <c r="IIZ4" s="15" t="s">
        <v>12</v>
      </c>
      <c r="IJA4" s="15" t="s">
        <v>12</v>
      </c>
      <c r="IJB4" s="15" t="s">
        <v>12</v>
      </c>
      <c r="IJC4" s="15" t="s">
        <v>12</v>
      </c>
      <c r="IJD4" s="15" t="s">
        <v>12</v>
      </c>
      <c r="IJE4" s="15" t="s">
        <v>12</v>
      </c>
      <c r="IJF4" s="15" t="s">
        <v>12</v>
      </c>
      <c r="IJG4" s="15" t="s">
        <v>12</v>
      </c>
      <c r="IJH4" s="15" t="s">
        <v>12</v>
      </c>
      <c r="IJI4" s="15" t="s">
        <v>12</v>
      </c>
      <c r="IJJ4" s="15" t="s">
        <v>12</v>
      </c>
      <c r="IJK4" s="15" t="s">
        <v>12</v>
      </c>
      <c r="IJL4" s="15" t="s">
        <v>12</v>
      </c>
      <c r="IJM4" s="15" t="s">
        <v>12</v>
      </c>
      <c r="IJN4" s="15" t="s">
        <v>12</v>
      </c>
      <c r="IJO4" s="15" t="s">
        <v>12</v>
      </c>
      <c r="IJP4" s="15" t="s">
        <v>12</v>
      </c>
      <c r="IJQ4" s="15" t="s">
        <v>12</v>
      </c>
      <c r="IJR4" s="15" t="s">
        <v>12</v>
      </c>
      <c r="IJS4" s="15" t="s">
        <v>12</v>
      </c>
      <c r="IJT4" s="15" t="s">
        <v>12</v>
      </c>
      <c r="IJU4" s="15" t="s">
        <v>12</v>
      </c>
      <c r="IJV4" s="15" t="s">
        <v>12</v>
      </c>
      <c r="IJW4" s="15" t="s">
        <v>12</v>
      </c>
      <c r="IJX4" s="15" t="s">
        <v>12</v>
      </c>
      <c r="IJY4" s="15" t="s">
        <v>12</v>
      </c>
      <c r="IJZ4" s="15" t="s">
        <v>12</v>
      </c>
      <c r="IKA4" s="15" t="s">
        <v>12</v>
      </c>
      <c r="IKB4" s="15" t="s">
        <v>12</v>
      </c>
      <c r="IKC4" s="15" t="s">
        <v>12</v>
      </c>
      <c r="IKD4" s="15" t="s">
        <v>12</v>
      </c>
      <c r="IKE4" s="15" t="s">
        <v>12</v>
      </c>
      <c r="IKF4" s="15" t="s">
        <v>12</v>
      </c>
      <c r="IKG4" s="15" t="s">
        <v>12</v>
      </c>
      <c r="IKH4" s="15" t="s">
        <v>12</v>
      </c>
      <c r="IKI4" s="15" t="s">
        <v>12</v>
      </c>
      <c r="IKJ4" s="15" t="s">
        <v>12</v>
      </c>
      <c r="IKK4" s="15" t="s">
        <v>12</v>
      </c>
      <c r="IKL4" s="15" t="s">
        <v>12</v>
      </c>
      <c r="IKM4" s="15" t="s">
        <v>12</v>
      </c>
      <c r="IKN4" s="15" t="s">
        <v>12</v>
      </c>
      <c r="IKO4" s="15" t="s">
        <v>12</v>
      </c>
      <c r="IKP4" s="15" t="s">
        <v>12</v>
      </c>
      <c r="IKQ4" s="15" t="s">
        <v>12</v>
      </c>
      <c r="IKR4" s="15" t="s">
        <v>12</v>
      </c>
      <c r="IKS4" s="15" t="s">
        <v>12</v>
      </c>
      <c r="IKT4" s="15" t="s">
        <v>12</v>
      </c>
      <c r="IKU4" s="15" t="s">
        <v>12</v>
      </c>
      <c r="IKV4" s="15" t="s">
        <v>12</v>
      </c>
      <c r="IKW4" s="15" t="s">
        <v>12</v>
      </c>
      <c r="IKX4" s="15" t="s">
        <v>12</v>
      </c>
      <c r="IKY4" s="15" t="s">
        <v>12</v>
      </c>
      <c r="IKZ4" s="15" t="s">
        <v>12</v>
      </c>
      <c r="ILA4" s="15" t="s">
        <v>12</v>
      </c>
      <c r="ILB4" s="15" t="s">
        <v>12</v>
      </c>
      <c r="ILC4" s="15" t="s">
        <v>12</v>
      </c>
      <c r="ILD4" s="15" t="s">
        <v>12</v>
      </c>
      <c r="ILE4" s="15" t="s">
        <v>12</v>
      </c>
      <c r="ILF4" s="15" t="s">
        <v>12</v>
      </c>
      <c r="ILG4" s="15" t="s">
        <v>12</v>
      </c>
      <c r="ILH4" s="15" t="s">
        <v>12</v>
      </c>
      <c r="ILI4" s="15" t="s">
        <v>12</v>
      </c>
      <c r="ILJ4" s="15" t="s">
        <v>12</v>
      </c>
      <c r="ILK4" s="15" t="s">
        <v>12</v>
      </c>
      <c r="ILL4" s="15" t="s">
        <v>12</v>
      </c>
      <c r="ILM4" s="15" t="s">
        <v>12</v>
      </c>
      <c r="ILN4" s="15" t="s">
        <v>12</v>
      </c>
      <c r="ILO4" s="15" t="s">
        <v>12</v>
      </c>
      <c r="ILP4" s="15" t="s">
        <v>12</v>
      </c>
      <c r="ILQ4" s="15" t="s">
        <v>12</v>
      </c>
      <c r="ILR4" s="15" t="s">
        <v>12</v>
      </c>
      <c r="ILS4" s="15" t="s">
        <v>12</v>
      </c>
      <c r="ILT4" s="15" t="s">
        <v>12</v>
      </c>
      <c r="ILU4" s="15" t="s">
        <v>12</v>
      </c>
      <c r="ILV4" s="15" t="s">
        <v>12</v>
      </c>
      <c r="ILW4" s="15" t="s">
        <v>12</v>
      </c>
      <c r="ILX4" s="15" t="s">
        <v>12</v>
      </c>
      <c r="ILY4" s="15" t="s">
        <v>12</v>
      </c>
      <c r="ILZ4" s="15" t="s">
        <v>12</v>
      </c>
      <c r="IMA4" s="15" t="s">
        <v>12</v>
      </c>
      <c r="IMB4" s="15" t="s">
        <v>12</v>
      </c>
      <c r="IMC4" s="15" t="s">
        <v>12</v>
      </c>
      <c r="IMD4" s="15" t="s">
        <v>12</v>
      </c>
      <c r="IME4" s="15" t="s">
        <v>12</v>
      </c>
      <c r="IMF4" s="15" t="s">
        <v>12</v>
      </c>
      <c r="IMG4" s="15" t="s">
        <v>12</v>
      </c>
      <c r="IMH4" s="15" t="s">
        <v>12</v>
      </c>
      <c r="IMI4" s="15" t="s">
        <v>12</v>
      </c>
      <c r="IMJ4" s="15" t="s">
        <v>12</v>
      </c>
      <c r="IMK4" s="15" t="s">
        <v>12</v>
      </c>
      <c r="IML4" s="15" t="s">
        <v>12</v>
      </c>
      <c r="IMM4" s="15" t="s">
        <v>12</v>
      </c>
      <c r="IMN4" s="15" t="s">
        <v>12</v>
      </c>
      <c r="IMO4" s="15" t="s">
        <v>12</v>
      </c>
      <c r="IMP4" s="15" t="s">
        <v>12</v>
      </c>
      <c r="IMQ4" s="15" t="s">
        <v>12</v>
      </c>
      <c r="IMR4" s="15" t="s">
        <v>12</v>
      </c>
      <c r="IMS4" s="15" t="s">
        <v>12</v>
      </c>
      <c r="IMT4" s="15" t="s">
        <v>12</v>
      </c>
      <c r="IMU4" s="15" t="s">
        <v>12</v>
      </c>
      <c r="IMV4" s="15" t="s">
        <v>12</v>
      </c>
      <c r="IMW4" s="15" t="s">
        <v>12</v>
      </c>
      <c r="IMX4" s="15" t="s">
        <v>12</v>
      </c>
      <c r="IMY4" s="15" t="s">
        <v>12</v>
      </c>
      <c r="IMZ4" s="15" t="s">
        <v>12</v>
      </c>
      <c r="INA4" s="15" t="s">
        <v>12</v>
      </c>
      <c r="INB4" s="15" t="s">
        <v>12</v>
      </c>
      <c r="INC4" s="15" t="s">
        <v>12</v>
      </c>
      <c r="IND4" s="15" t="s">
        <v>12</v>
      </c>
      <c r="INE4" s="15" t="s">
        <v>12</v>
      </c>
      <c r="INF4" s="15" t="s">
        <v>12</v>
      </c>
      <c r="ING4" s="15" t="s">
        <v>12</v>
      </c>
      <c r="INH4" s="15" t="s">
        <v>12</v>
      </c>
      <c r="INI4" s="15" t="s">
        <v>12</v>
      </c>
      <c r="INJ4" s="15" t="s">
        <v>12</v>
      </c>
      <c r="INK4" s="15" t="s">
        <v>12</v>
      </c>
      <c r="INL4" s="15" t="s">
        <v>12</v>
      </c>
      <c r="INM4" s="15" t="s">
        <v>12</v>
      </c>
      <c r="INN4" s="15" t="s">
        <v>12</v>
      </c>
      <c r="INO4" s="15" t="s">
        <v>12</v>
      </c>
      <c r="INP4" s="15" t="s">
        <v>12</v>
      </c>
      <c r="INQ4" s="15" t="s">
        <v>12</v>
      </c>
      <c r="INR4" s="15" t="s">
        <v>12</v>
      </c>
      <c r="INS4" s="15" t="s">
        <v>12</v>
      </c>
      <c r="INT4" s="15" t="s">
        <v>12</v>
      </c>
      <c r="INU4" s="15" t="s">
        <v>12</v>
      </c>
      <c r="INV4" s="15" t="s">
        <v>12</v>
      </c>
      <c r="INW4" s="15" t="s">
        <v>12</v>
      </c>
      <c r="INX4" s="15" t="s">
        <v>12</v>
      </c>
      <c r="INY4" s="15" t="s">
        <v>12</v>
      </c>
      <c r="INZ4" s="15" t="s">
        <v>12</v>
      </c>
      <c r="IOA4" s="15" t="s">
        <v>12</v>
      </c>
      <c r="IOB4" s="15" t="s">
        <v>12</v>
      </c>
      <c r="IOC4" s="15" t="s">
        <v>12</v>
      </c>
      <c r="IOD4" s="15" t="s">
        <v>12</v>
      </c>
      <c r="IOE4" s="15" t="s">
        <v>12</v>
      </c>
      <c r="IOF4" s="15" t="s">
        <v>12</v>
      </c>
      <c r="IOG4" s="15" t="s">
        <v>12</v>
      </c>
      <c r="IOH4" s="15" t="s">
        <v>12</v>
      </c>
      <c r="IOI4" s="15" t="s">
        <v>12</v>
      </c>
      <c r="IOJ4" s="15" t="s">
        <v>12</v>
      </c>
      <c r="IOK4" s="15" t="s">
        <v>12</v>
      </c>
      <c r="IOL4" s="15" t="s">
        <v>12</v>
      </c>
      <c r="IOM4" s="15" t="s">
        <v>12</v>
      </c>
      <c r="ION4" s="15" t="s">
        <v>12</v>
      </c>
      <c r="IOO4" s="15" t="s">
        <v>12</v>
      </c>
      <c r="IOP4" s="15" t="s">
        <v>12</v>
      </c>
      <c r="IOQ4" s="15" t="s">
        <v>12</v>
      </c>
      <c r="IOR4" s="15" t="s">
        <v>12</v>
      </c>
      <c r="IOS4" s="15" t="s">
        <v>12</v>
      </c>
      <c r="IOT4" s="15" t="s">
        <v>12</v>
      </c>
      <c r="IOU4" s="15" t="s">
        <v>12</v>
      </c>
      <c r="IOV4" s="15" t="s">
        <v>12</v>
      </c>
      <c r="IOW4" s="15" t="s">
        <v>12</v>
      </c>
      <c r="IOX4" s="15" t="s">
        <v>12</v>
      </c>
      <c r="IOY4" s="15" t="s">
        <v>12</v>
      </c>
      <c r="IOZ4" s="15" t="s">
        <v>12</v>
      </c>
      <c r="IPA4" s="15" t="s">
        <v>12</v>
      </c>
      <c r="IPB4" s="15" t="s">
        <v>12</v>
      </c>
      <c r="IPC4" s="15" t="s">
        <v>12</v>
      </c>
      <c r="IPD4" s="15" t="s">
        <v>12</v>
      </c>
      <c r="IPE4" s="15" t="s">
        <v>12</v>
      </c>
      <c r="IPF4" s="15" t="s">
        <v>12</v>
      </c>
      <c r="IPG4" s="15" t="s">
        <v>12</v>
      </c>
      <c r="IPH4" s="15" t="s">
        <v>12</v>
      </c>
      <c r="IPI4" s="15" t="s">
        <v>12</v>
      </c>
      <c r="IPJ4" s="15" t="s">
        <v>12</v>
      </c>
      <c r="IPK4" s="15" t="s">
        <v>12</v>
      </c>
      <c r="IPL4" s="15" t="s">
        <v>12</v>
      </c>
      <c r="IPM4" s="15" t="s">
        <v>12</v>
      </c>
      <c r="IPN4" s="15" t="s">
        <v>12</v>
      </c>
      <c r="IPO4" s="15" t="s">
        <v>12</v>
      </c>
      <c r="IPP4" s="15" t="s">
        <v>12</v>
      </c>
      <c r="IPQ4" s="15" t="s">
        <v>12</v>
      </c>
      <c r="IPR4" s="15" t="s">
        <v>12</v>
      </c>
      <c r="IPS4" s="15" t="s">
        <v>12</v>
      </c>
      <c r="IPT4" s="15" t="s">
        <v>12</v>
      </c>
      <c r="IPU4" s="15" t="s">
        <v>12</v>
      </c>
      <c r="IPV4" s="15" t="s">
        <v>12</v>
      </c>
      <c r="IPW4" s="15" t="s">
        <v>12</v>
      </c>
      <c r="IPX4" s="15" t="s">
        <v>12</v>
      </c>
      <c r="IPY4" s="15" t="s">
        <v>12</v>
      </c>
      <c r="IPZ4" s="15" t="s">
        <v>12</v>
      </c>
      <c r="IQA4" s="15" t="s">
        <v>12</v>
      </c>
      <c r="IQB4" s="15" t="s">
        <v>12</v>
      </c>
      <c r="IQC4" s="15" t="s">
        <v>12</v>
      </c>
      <c r="IQD4" s="15" t="s">
        <v>12</v>
      </c>
      <c r="IQE4" s="15" t="s">
        <v>12</v>
      </c>
      <c r="IQF4" s="15" t="s">
        <v>12</v>
      </c>
      <c r="IQG4" s="15" t="s">
        <v>12</v>
      </c>
      <c r="IQH4" s="15" t="s">
        <v>12</v>
      </c>
      <c r="IQI4" s="15" t="s">
        <v>12</v>
      </c>
      <c r="IQJ4" s="15" t="s">
        <v>12</v>
      </c>
      <c r="IQK4" s="15" t="s">
        <v>12</v>
      </c>
      <c r="IQL4" s="15" t="s">
        <v>12</v>
      </c>
      <c r="IQM4" s="15" t="s">
        <v>12</v>
      </c>
      <c r="IQN4" s="15" t="s">
        <v>12</v>
      </c>
      <c r="IQO4" s="15" t="s">
        <v>12</v>
      </c>
      <c r="IQP4" s="15" t="s">
        <v>12</v>
      </c>
      <c r="IQQ4" s="15" t="s">
        <v>12</v>
      </c>
      <c r="IQR4" s="15" t="s">
        <v>12</v>
      </c>
      <c r="IQS4" s="15" t="s">
        <v>12</v>
      </c>
      <c r="IQT4" s="15" t="s">
        <v>12</v>
      </c>
      <c r="IQU4" s="15" t="s">
        <v>12</v>
      </c>
      <c r="IQV4" s="15" t="s">
        <v>12</v>
      </c>
      <c r="IQW4" s="15" t="s">
        <v>12</v>
      </c>
      <c r="IQX4" s="15" t="s">
        <v>12</v>
      </c>
      <c r="IQY4" s="15" t="s">
        <v>12</v>
      </c>
      <c r="IQZ4" s="15" t="s">
        <v>12</v>
      </c>
      <c r="IRA4" s="15" t="s">
        <v>12</v>
      </c>
      <c r="IRB4" s="15" t="s">
        <v>12</v>
      </c>
      <c r="IRC4" s="15" t="s">
        <v>12</v>
      </c>
      <c r="IRD4" s="15" t="s">
        <v>12</v>
      </c>
      <c r="IRE4" s="15" t="s">
        <v>12</v>
      </c>
      <c r="IRF4" s="15" t="s">
        <v>12</v>
      </c>
      <c r="IRG4" s="15" t="s">
        <v>12</v>
      </c>
      <c r="IRH4" s="15" t="s">
        <v>12</v>
      </c>
      <c r="IRI4" s="15" t="s">
        <v>12</v>
      </c>
      <c r="IRJ4" s="15" t="s">
        <v>12</v>
      </c>
      <c r="IRK4" s="15" t="s">
        <v>12</v>
      </c>
      <c r="IRL4" s="15" t="s">
        <v>12</v>
      </c>
      <c r="IRM4" s="15" t="s">
        <v>12</v>
      </c>
      <c r="IRN4" s="15" t="s">
        <v>12</v>
      </c>
      <c r="IRO4" s="15" t="s">
        <v>12</v>
      </c>
      <c r="IRP4" s="15" t="s">
        <v>12</v>
      </c>
      <c r="IRQ4" s="15" t="s">
        <v>12</v>
      </c>
      <c r="IRR4" s="15" t="s">
        <v>12</v>
      </c>
      <c r="IRS4" s="15" t="s">
        <v>12</v>
      </c>
      <c r="IRT4" s="15" t="s">
        <v>12</v>
      </c>
      <c r="IRU4" s="15" t="s">
        <v>12</v>
      </c>
      <c r="IRV4" s="15" t="s">
        <v>12</v>
      </c>
      <c r="IRW4" s="15" t="s">
        <v>12</v>
      </c>
      <c r="IRX4" s="15" t="s">
        <v>12</v>
      </c>
      <c r="IRY4" s="15" t="s">
        <v>12</v>
      </c>
      <c r="IRZ4" s="15" t="s">
        <v>12</v>
      </c>
      <c r="ISA4" s="15" t="s">
        <v>12</v>
      </c>
      <c r="ISB4" s="15" t="s">
        <v>12</v>
      </c>
      <c r="ISC4" s="15" t="s">
        <v>12</v>
      </c>
      <c r="ISD4" s="15" t="s">
        <v>12</v>
      </c>
      <c r="ISE4" s="15" t="s">
        <v>12</v>
      </c>
      <c r="ISF4" s="15" t="s">
        <v>12</v>
      </c>
      <c r="ISG4" s="15" t="s">
        <v>12</v>
      </c>
      <c r="ISH4" s="15" t="s">
        <v>12</v>
      </c>
      <c r="ISI4" s="15" t="s">
        <v>12</v>
      </c>
      <c r="ISJ4" s="15" t="s">
        <v>12</v>
      </c>
      <c r="ISK4" s="15" t="s">
        <v>12</v>
      </c>
      <c r="ISL4" s="15" t="s">
        <v>12</v>
      </c>
      <c r="ISM4" s="15" t="s">
        <v>12</v>
      </c>
      <c r="ISN4" s="15" t="s">
        <v>12</v>
      </c>
      <c r="ISO4" s="15" t="s">
        <v>12</v>
      </c>
      <c r="ISP4" s="15" t="s">
        <v>12</v>
      </c>
      <c r="ISQ4" s="15" t="s">
        <v>12</v>
      </c>
      <c r="ISR4" s="15" t="s">
        <v>12</v>
      </c>
      <c r="ISS4" s="15" t="s">
        <v>12</v>
      </c>
      <c r="IST4" s="15" t="s">
        <v>12</v>
      </c>
      <c r="ISU4" s="15" t="s">
        <v>12</v>
      </c>
      <c r="ISV4" s="15" t="s">
        <v>12</v>
      </c>
      <c r="ISW4" s="15" t="s">
        <v>12</v>
      </c>
      <c r="ISX4" s="15" t="s">
        <v>12</v>
      </c>
      <c r="ISY4" s="15" t="s">
        <v>12</v>
      </c>
      <c r="ISZ4" s="15" t="s">
        <v>12</v>
      </c>
      <c r="ITA4" s="15" t="s">
        <v>12</v>
      </c>
      <c r="ITB4" s="15" t="s">
        <v>12</v>
      </c>
      <c r="ITC4" s="15" t="s">
        <v>12</v>
      </c>
      <c r="ITD4" s="15" t="s">
        <v>12</v>
      </c>
      <c r="ITE4" s="15" t="s">
        <v>12</v>
      </c>
      <c r="ITF4" s="15" t="s">
        <v>12</v>
      </c>
      <c r="ITG4" s="15" t="s">
        <v>12</v>
      </c>
      <c r="ITH4" s="15" t="s">
        <v>12</v>
      </c>
      <c r="ITI4" s="15" t="s">
        <v>12</v>
      </c>
      <c r="ITJ4" s="15" t="s">
        <v>12</v>
      </c>
      <c r="ITK4" s="15" t="s">
        <v>12</v>
      </c>
      <c r="ITL4" s="15" t="s">
        <v>12</v>
      </c>
      <c r="ITM4" s="15" t="s">
        <v>12</v>
      </c>
      <c r="ITN4" s="15" t="s">
        <v>12</v>
      </c>
      <c r="ITO4" s="15" t="s">
        <v>12</v>
      </c>
      <c r="ITP4" s="15" t="s">
        <v>12</v>
      </c>
      <c r="ITQ4" s="15" t="s">
        <v>12</v>
      </c>
      <c r="ITR4" s="15" t="s">
        <v>12</v>
      </c>
      <c r="ITS4" s="15" t="s">
        <v>12</v>
      </c>
      <c r="ITT4" s="15" t="s">
        <v>12</v>
      </c>
      <c r="ITU4" s="15" t="s">
        <v>12</v>
      </c>
      <c r="ITV4" s="15" t="s">
        <v>12</v>
      </c>
      <c r="ITW4" s="15" t="s">
        <v>12</v>
      </c>
      <c r="ITX4" s="15" t="s">
        <v>12</v>
      </c>
      <c r="ITY4" s="15" t="s">
        <v>12</v>
      </c>
      <c r="ITZ4" s="15" t="s">
        <v>12</v>
      </c>
      <c r="IUA4" s="15" t="s">
        <v>12</v>
      </c>
      <c r="IUB4" s="15" t="s">
        <v>12</v>
      </c>
      <c r="IUC4" s="15" t="s">
        <v>12</v>
      </c>
      <c r="IUD4" s="15" t="s">
        <v>12</v>
      </c>
      <c r="IUE4" s="15" t="s">
        <v>12</v>
      </c>
      <c r="IUF4" s="15" t="s">
        <v>12</v>
      </c>
      <c r="IUG4" s="15" t="s">
        <v>12</v>
      </c>
      <c r="IUH4" s="15" t="s">
        <v>12</v>
      </c>
      <c r="IUI4" s="15" t="s">
        <v>12</v>
      </c>
      <c r="IUJ4" s="15" t="s">
        <v>12</v>
      </c>
      <c r="IUK4" s="15" t="s">
        <v>12</v>
      </c>
      <c r="IUL4" s="15" t="s">
        <v>12</v>
      </c>
      <c r="IUM4" s="15" t="s">
        <v>12</v>
      </c>
      <c r="IUN4" s="15" t="s">
        <v>12</v>
      </c>
      <c r="IUO4" s="15" t="s">
        <v>12</v>
      </c>
      <c r="IUP4" s="15" t="s">
        <v>12</v>
      </c>
      <c r="IUQ4" s="15" t="s">
        <v>12</v>
      </c>
      <c r="IUR4" s="15" t="s">
        <v>12</v>
      </c>
      <c r="IUS4" s="15" t="s">
        <v>12</v>
      </c>
      <c r="IUT4" s="15" t="s">
        <v>12</v>
      </c>
      <c r="IUU4" s="15" t="s">
        <v>12</v>
      </c>
      <c r="IUV4" s="15" t="s">
        <v>12</v>
      </c>
      <c r="IUW4" s="15" t="s">
        <v>12</v>
      </c>
      <c r="IUX4" s="15" t="s">
        <v>12</v>
      </c>
      <c r="IUY4" s="15" t="s">
        <v>12</v>
      </c>
      <c r="IUZ4" s="15" t="s">
        <v>12</v>
      </c>
      <c r="IVA4" s="15" t="s">
        <v>12</v>
      </c>
      <c r="IVB4" s="15" t="s">
        <v>12</v>
      </c>
      <c r="IVC4" s="15" t="s">
        <v>12</v>
      </c>
      <c r="IVD4" s="15" t="s">
        <v>12</v>
      </c>
      <c r="IVE4" s="15" t="s">
        <v>12</v>
      </c>
      <c r="IVF4" s="15" t="s">
        <v>12</v>
      </c>
      <c r="IVG4" s="15" t="s">
        <v>12</v>
      </c>
      <c r="IVH4" s="15" t="s">
        <v>12</v>
      </c>
      <c r="IVI4" s="15" t="s">
        <v>12</v>
      </c>
      <c r="IVJ4" s="15" t="s">
        <v>12</v>
      </c>
      <c r="IVK4" s="15" t="s">
        <v>12</v>
      </c>
      <c r="IVL4" s="15" t="s">
        <v>12</v>
      </c>
      <c r="IVM4" s="15" t="s">
        <v>12</v>
      </c>
      <c r="IVN4" s="15" t="s">
        <v>12</v>
      </c>
      <c r="IVO4" s="15" t="s">
        <v>12</v>
      </c>
      <c r="IVP4" s="15" t="s">
        <v>12</v>
      </c>
      <c r="IVQ4" s="15" t="s">
        <v>12</v>
      </c>
      <c r="IVR4" s="15" t="s">
        <v>12</v>
      </c>
      <c r="IVS4" s="15" t="s">
        <v>12</v>
      </c>
      <c r="IVT4" s="15" t="s">
        <v>12</v>
      </c>
      <c r="IVU4" s="15" t="s">
        <v>12</v>
      </c>
      <c r="IVV4" s="15" t="s">
        <v>12</v>
      </c>
      <c r="IVW4" s="15" t="s">
        <v>12</v>
      </c>
      <c r="IVX4" s="15" t="s">
        <v>12</v>
      </c>
      <c r="IVY4" s="15" t="s">
        <v>12</v>
      </c>
      <c r="IVZ4" s="15" t="s">
        <v>12</v>
      </c>
      <c r="IWA4" s="15" t="s">
        <v>12</v>
      </c>
      <c r="IWB4" s="15" t="s">
        <v>12</v>
      </c>
      <c r="IWC4" s="15" t="s">
        <v>12</v>
      </c>
      <c r="IWD4" s="15" t="s">
        <v>12</v>
      </c>
      <c r="IWE4" s="15" t="s">
        <v>12</v>
      </c>
      <c r="IWF4" s="15" t="s">
        <v>12</v>
      </c>
      <c r="IWG4" s="15" t="s">
        <v>12</v>
      </c>
      <c r="IWH4" s="15" t="s">
        <v>12</v>
      </c>
      <c r="IWI4" s="15" t="s">
        <v>12</v>
      </c>
      <c r="IWJ4" s="15" t="s">
        <v>12</v>
      </c>
      <c r="IWK4" s="15" t="s">
        <v>12</v>
      </c>
      <c r="IWL4" s="15" t="s">
        <v>12</v>
      </c>
      <c r="IWM4" s="15" t="s">
        <v>12</v>
      </c>
      <c r="IWN4" s="15" t="s">
        <v>12</v>
      </c>
      <c r="IWO4" s="15" t="s">
        <v>12</v>
      </c>
      <c r="IWP4" s="15" t="s">
        <v>12</v>
      </c>
      <c r="IWQ4" s="15" t="s">
        <v>12</v>
      </c>
      <c r="IWR4" s="15" t="s">
        <v>12</v>
      </c>
      <c r="IWS4" s="15" t="s">
        <v>12</v>
      </c>
      <c r="IWT4" s="15" t="s">
        <v>12</v>
      </c>
      <c r="IWU4" s="15" t="s">
        <v>12</v>
      </c>
      <c r="IWV4" s="15" t="s">
        <v>12</v>
      </c>
      <c r="IWW4" s="15" t="s">
        <v>12</v>
      </c>
      <c r="IWX4" s="15" t="s">
        <v>12</v>
      </c>
      <c r="IWY4" s="15" t="s">
        <v>12</v>
      </c>
      <c r="IWZ4" s="15" t="s">
        <v>12</v>
      </c>
      <c r="IXA4" s="15" t="s">
        <v>12</v>
      </c>
      <c r="IXB4" s="15" t="s">
        <v>12</v>
      </c>
      <c r="IXC4" s="15" t="s">
        <v>12</v>
      </c>
      <c r="IXD4" s="15" t="s">
        <v>12</v>
      </c>
      <c r="IXE4" s="15" t="s">
        <v>12</v>
      </c>
      <c r="IXF4" s="15" t="s">
        <v>12</v>
      </c>
      <c r="IXG4" s="15" t="s">
        <v>12</v>
      </c>
      <c r="IXH4" s="15" t="s">
        <v>12</v>
      </c>
      <c r="IXI4" s="15" t="s">
        <v>12</v>
      </c>
      <c r="IXJ4" s="15" t="s">
        <v>12</v>
      </c>
      <c r="IXK4" s="15" t="s">
        <v>12</v>
      </c>
      <c r="IXL4" s="15" t="s">
        <v>12</v>
      </c>
      <c r="IXM4" s="15" t="s">
        <v>12</v>
      </c>
      <c r="IXN4" s="15" t="s">
        <v>12</v>
      </c>
      <c r="IXO4" s="15" t="s">
        <v>12</v>
      </c>
      <c r="IXP4" s="15" t="s">
        <v>12</v>
      </c>
      <c r="IXQ4" s="15" t="s">
        <v>12</v>
      </c>
      <c r="IXR4" s="15" t="s">
        <v>12</v>
      </c>
      <c r="IXS4" s="15" t="s">
        <v>12</v>
      </c>
      <c r="IXT4" s="15" t="s">
        <v>12</v>
      </c>
      <c r="IXU4" s="15" t="s">
        <v>12</v>
      </c>
      <c r="IXV4" s="15" t="s">
        <v>12</v>
      </c>
      <c r="IXW4" s="15" t="s">
        <v>12</v>
      </c>
      <c r="IXX4" s="15" t="s">
        <v>12</v>
      </c>
      <c r="IXY4" s="15" t="s">
        <v>12</v>
      </c>
      <c r="IXZ4" s="15" t="s">
        <v>12</v>
      </c>
      <c r="IYA4" s="15" t="s">
        <v>12</v>
      </c>
      <c r="IYB4" s="15" t="s">
        <v>12</v>
      </c>
      <c r="IYC4" s="15" t="s">
        <v>12</v>
      </c>
      <c r="IYD4" s="15" t="s">
        <v>12</v>
      </c>
      <c r="IYE4" s="15" t="s">
        <v>12</v>
      </c>
      <c r="IYF4" s="15" t="s">
        <v>12</v>
      </c>
      <c r="IYG4" s="15" t="s">
        <v>12</v>
      </c>
      <c r="IYH4" s="15" t="s">
        <v>12</v>
      </c>
      <c r="IYI4" s="15" t="s">
        <v>12</v>
      </c>
      <c r="IYJ4" s="15" t="s">
        <v>12</v>
      </c>
      <c r="IYK4" s="15" t="s">
        <v>12</v>
      </c>
      <c r="IYL4" s="15" t="s">
        <v>12</v>
      </c>
      <c r="IYM4" s="15" t="s">
        <v>12</v>
      </c>
      <c r="IYN4" s="15" t="s">
        <v>12</v>
      </c>
      <c r="IYO4" s="15" t="s">
        <v>12</v>
      </c>
      <c r="IYP4" s="15" t="s">
        <v>12</v>
      </c>
      <c r="IYQ4" s="15" t="s">
        <v>12</v>
      </c>
      <c r="IYR4" s="15" t="s">
        <v>12</v>
      </c>
      <c r="IYS4" s="15" t="s">
        <v>12</v>
      </c>
      <c r="IYT4" s="15" t="s">
        <v>12</v>
      </c>
      <c r="IYU4" s="15" t="s">
        <v>12</v>
      </c>
      <c r="IYV4" s="15" t="s">
        <v>12</v>
      </c>
      <c r="IYW4" s="15" t="s">
        <v>12</v>
      </c>
      <c r="IYX4" s="15" t="s">
        <v>12</v>
      </c>
      <c r="IYY4" s="15" t="s">
        <v>12</v>
      </c>
      <c r="IYZ4" s="15" t="s">
        <v>12</v>
      </c>
      <c r="IZA4" s="15" t="s">
        <v>12</v>
      </c>
      <c r="IZB4" s="15" t="s">
        <v>12</v>
      </c>
      <c r="IZC4" s="15" t="s">
        <v>12</v>
      </c>
      <c r="IZD4" s="15" t="s">
        <v>12</v>
      </c>
      <c r="IZE4" s="15" t="s">
        <v>12</v>
      </c>
      <c r="IZF4" s="15" t="s">
        <v>12</v>
      </c>
      <c r="IZG4" s="15" t="s">
        <v>12</v>
      </c>
      <c r="IZH4" s="15" t="s">
        <v>12</v>
      </c>
      <c r="IZI4" s="15" t="s">
        <v>12</v>
      </c>
      <c r="IZJ4" s="15" t="s">
        <v>12</v>
      </c>
      <c r="IZK4" s="15" t="s">
        <v>12</v>
      </c>
      <c r="IZL4" s="15" t="s">
        <v>12</v>
      </c>
      <c r="IZM4" s="15" t="s">
        <v>12</v>
      </c>
      <c r="IZN4" s="15" t="s">
        <v>12</v>
      </c>
      <c r="IZO4" s="15" t="s">
        <v>12</v>
      </c>
      <c r="IZP4" s="15" t="s">
        <v>12</v>
      </c>
      <c r="IZQ4" s="15" t="s">
        <v>12</v>
      </c>
      <c r="IZR4" s="15" t="s">
        <v>12</v>
      </c>
      <c r="IZS4" s="15" t="s">
        <v>12</v>
      </c>
      <c r="IZT4" s="15" t="s">
        <v>12</v>
      </c>
      <c r="IZU4" s="15" t="s">
        <v>12</v>
      </c>
      <c r="IZV4" s="15" t="s">
        <v>12</v>
      </c>
      <c r="IZW4" s="15" t="s">
        <v>12</v>
      </c>
      <c r="IZX4" s="15" t="s">
        <v>12</v>
      </c>
      <c r="IZY4" s="15" t="s">
        <v>12</v>
      </c>
      <c r="IZZ4" s="15" t="s">
        <v>12</v>
      </c>
      <c r="JAA4" s="15" t="s">
        <v>12</v>
      </c>
      <c r="JAB4" s="15" t="s">
        <v>12</v>
      </c>
      <c r="JAC4" s="15" t="s">
        <v>12</v>
      </c>
      <c r="JAD4" s="15" t="s">
        <v>12</v>
      </c>
      <c r="JAE4" s="15" t="s">
        <v>12</v>
      </c>
      <c r="JAF4" s="15" t="s">
        <v>12</v>
      </c>
      <c r="JAG4" s="15" t="s">
        <v>12</v>
      </c>
      <c r="JAH4" s="15" t="s">
        <v>12</v>
      </c>
      <c r="JAI4" s="15" t="s">
        <v>12</v>
      </c>
      <c r="JAJ4" s="15" t="s">
        <v>12</v>
      </c>
      <c r="JAK4" s="15" t="s">
        <v>12</v>
      </c>
      <c r="JAL4" s="15" t="s">
        <v>12</v>
      </c>
      <c r="JAM4" s="15" t="s">
        <v>12</v>
      </c>
      <c r="JAN4" s="15" t="s">
        <v>12</v>
      </c>
      <c r="JAO4" s="15" t="s">
        <v>12</v>
      </c>
      <c r="JAP4" s="15" t="s">
        <v>12</v>
      </c>
      <c r="JAQ4" s="15" t="s">
        <v>12</v>
      </c>
      <c r="JAR4" s="15" t="s">
        <v>12</v>
      </c>
      <c r="JAS4" s="15" t="s">
        <v>12</v>
      </c>
      <c r="JAT4" s="15" t="s">
        <v>12</v>
      </c>
      <c r="JAU4" s="15" t="s">
        <v>12</v>
      </c>
      <c r="JAV4" s="15" t="s">
        <v>12</v>
      </c>
      <c r="JAW4" s="15" t="s">
        <v>12</v>
      </c>
      <c r="JAX4" s="15" t="s">
        <v>12</v>
      </c>
      <c r="JAY4" s="15" t="s">
        <v>12</v>
      </c>
      <c r="JAZ4" s="15" t="s">
        <v>12</v>
      </c>
      <c r="JBA4" s="15" t="s">
        <v>12</v>
      </c>
      <c r="JBB4" s="15" t="s">
        <v>12</v>
      </c>
      <c r="JBC4" s="15" t="s">
        <v>12</v>
      </c>
      <c r="JBD4" s="15" t="s">
        <v>12</v>
      </c>
      <c r="JBE4" s="15" t="s">
        <v>12</v>
      </c>
      <c r="JBF4" s="15" t="s">
        <v>12</v>
      </c>
      <c r="JBG4" s="15" t="s">
        <v>12</v>
      </c>
      <c r="JBH4" s="15" t="s">
        <v>12</v>
      </c>
      <c r="JBI4" s="15" t="s">
        <v>12</v>
      </c>
      <c r="JBJ4" s="15" t="s">
        <v>12</v>
      </c>
      <c r="JBK4" s="15" t="s">
        <v>12</v>
      </c>
      <c r="JBL4" s="15" t="s">
        <v>12</v>
      </c>
      <c r="JBM4" s="15" t="s">
        <v>12</v>
      </c>
      <c r="JBN4" s="15" t="s">
        <v>12</v>
      </c>
      <c r="JBO4" s="15" t="s">
        <v>12</v>
      </c>
      <c r="JBP4" s="15" t="s">
        <v>12</v>
      </c>
      <c r="JBQ4" s="15" t="s">
        <v>12</v>
      </c>
      <c r="JBR4" s="15" t="s">
        <v>12</v>
      </c>
      <c r="JBS4" s="15" t="s">
        <v>12</v>
      </c>
      <c r="JBT4" s="15" t="s">
        <v>12</v>
      </c>
      <c r="JBU4" s="15" t="s">
        <v>12</v>
      </c>
      <c r="JBV4" s="15" t="s">
        <v>12</v>
      </c>
      <c r="JBW4" s="15" t="s">
        <v>12</v>
      </c>
      <c r="JBX4" s="15" t="s">
        <v>12</v>
      </c>
      <c r="JBY4" s="15" t="s">
        <v>12</v>
      </c>
      <c r="JBZ4" s="15" t="s">
        <v>12</v>
      </c>
      <c r="JCA4" s="15" t="s">
        <v>12</v>
      </c>
      <c r="JCB4" s="15" t="s">
        <v>12</v>
      </c>
      <c r="JCC4" s="15" t="s">
        <v>12</v>
      </c>
      <c r="JCD4" s="15" t="s">
        <v>12</v>
      </c>
      <c r="JCE4" s="15" t="s">
        <v>12</v>
      </c>
      <c r="JCF4" s="15" t="s">
        <v>12</v>
      </c>
      <c r="JCG4" s="15" t="s">
        <v>12</v>
      </c>
      <c r="JCH4" s="15" t="s">
        <v>12</v>
      </c>
      <c r="JCI4" s="15" t="s">
        <v>12</v>
      </c>
      <c r="JCJ4" s="15" t="s">
        <v>12</v>
      </c>
      <c r="JCK4" s="15" t="s">
        <v>12</v>
      </c>
      <c r="JCL4" s="15" t="s">
        <v>12</v>
      </c>
      <c r="JCM4" s="15" t="s">
        <v>12</v>
      </c>
      <c r="JCN4" s="15" t="s">
        <v>12</v>
      </c>
      <c r="JCO4" s="15" t="s">
        <v>12</v>
      </c>
      <c r="JCP4" s="15" t="s">
        <v>12</v>
      </c>
      <c r="JCQ4" s="15" t="s">
        <v>12</v>
      </c>
      <c r="JCR4" s="15" t="s">
        <v>12</v>
      </c>
      <c r="JCS4" s="15" t="s">
        <v>12</v>
      </c>
      <c r="JCT4" s="15" t="s">
        <v>12</v>
      </c>
      <c r="JCU4" s="15" t="s">
        <v>12</v>
      </c>
      <c r="JCV4" s="15" t="s">
        <v>12</v>
      </c>
      <c r="JCW4" s="15" t="s">
        <v>12</v>
      </c>
      <c r="JCX4" s="15" t="s">
        <v>12</v>
      </c>
      <c r="JCY4" s="15" t="s">
        <v>12</v>
      </c>
      <c r="JCZ4" s="15" t="s">
        <v>12</v>
      </c>
      <c r="JDA4" s="15" t="s">
        <v>12</v>
      </c>
      <c r="JDB4" s="15" t="s">
        <v>12</v>
      </c>
      <c r="JDC4" s="15" t="s">
        <v>12</v>
      </c>
      <c r="JDD4" s="15" t="s">
        <v>12</v>
      </c>
      <c r="JDE4" s="15" t="s">
        <v>12</v>
      </c>
      <c r="JDF4" s="15" t="s">
        <v>12</v>
      </c>
      <c r="JDG4" s="15" t="s">
        <v>12</v>
      </c>
      <c r="JDH4" s="15" t="s">
        <v>12</v>
      </c>
      <c r="JDI4" s="15" t="s">
        <v>12</v>
      </c>
      <c r="JDJ4" s="15" t="s">
        <v>12</v>
      </c>
      <c r="JDK4" s="15" t="s">
        <v>12</v>
      </c>
      <c r="JDL4" s="15" t="s">
        <v>12</v>
      </c>
      <c r="JDM4" s="15" t="s">
        <v>12</v>
      </c>
      <c r="JDN4" s="15" t="s">
        <v>12</v>
      </c>
      <c r="JDO4" s="15" t="s">
        <v>12</v>
      </c>
      <c r="JDP4" s="15" t="s">
        <v>12</v>
      </c>
      <c r="JDQ4" s="15" t="s">
        <v>12</v>
      </c>
      <c r="JDR4" s="15" t="s">
        <v>12</v>
      </c>
      <c r="JDS4" s="15" t="s">
        <v>12</v>
      </c>
      <c r="JDT4" s="15" t="s">
        <v>12</v>
      </c>
      <c r="JDU4" s="15" t="s">
        <v>12</v>
      </c>
      <c r="JDV4" s="15" t="s">
        <v>12</v>
      </c>
      <c r="JDW4" s="15" t="s">
        <v>12</v>
      </c>
      <c r="JDX4" s="15" t="s">
        <v>12</v>
      </c>
      <c r="JDY4" s="15" t="s">
        <v>12</v>
      </c>
      <c r="JDZ4" s="15" t="s">
        <v>12</v>
      </c>
      <c r="JEA4" s="15" t="s">
        <v>12</v>
      </c>
      <c r="JEB4" s="15" t="s">
        <v>12</v>
      </c>
      <c r="JEC4" s="15" t="s">
        <v>12</v>
      </c>
      <c r="JED4" s="15" t="s">
        <v>12</v>
      </c>
      <c r="JEE4" s="15" t="s">
        <v>12</v>
      </c>
      <c r="JEF4" s="15" t="s">
        <v>12</v>
      </c>
      <c r="JEG4" s="15" t="s">
        <v>12</v>
      </c>
      <c r="JEH4" s="15" t="s">
        <v>12</v>
      </c>
      <c r="JEI4" s="15" t="s">
        <v>12</v>
      </c>
      <c r="JEJ4" s="15" t="s">
        <v>12</v>
      </c>
      <c r="JEK4" s="15" t="s">
        <v>12</v>
      </c>
      <c r="JEL4" s="15" t="s">
        <v>12</v>
      </c>
      <c r="JEM4" s="15" t="s">
        <v>12</v>
      </c>
      <c r="JEN4" s="15" t="s">
        <v>12</v>
      </c>
      <c r="JEO4" s="15" t="s">
        <v>12</v>
      </c>
      <c r="JEP4" s="15" t="s">
        <v>12</v>
      </c>
      <c r="JEQ4" s="15" t="s">
        <v>12</v>
      </c>
      <c r="JER4" s="15" t="s">
        <v>12</v>
      </c>
      <c r="JES4" s="15" t="s">
        <v>12</v>
      </c>
      <c r="JET4" s="15" t="s">
        <v>12</v>
      </c>
      <c r="JEU4" s="15" t="s">
        <v>12</v>
      </c>
      <c r="JEV4" s="15" t="s">
        <v>12</v>
      </c>
      <c r="JEW4" s="15" t="s">
        <v>12</v>
      </c>
      <c r="JEX4" s="15" t="s">
        <v>12</v>
      </c>
      <c r="JEY4" s="15" t="s">
        <v>12</v>
      </c>
      <c r="JEZ4" s="15" t="s">
        <v>12</v>
      </c>
      <c r="JFA4" s="15" t="s">
        <v>12</v>
      </c>
      <c r="JFB4" s="15" t="s">
        <v>12</v>
      </c>
      <c r="JFC4" s="15" t="s">
        <v>12</v>
      </c>
      <c r="JFD4" s="15" t="s">
        <v>12</v>
      </c>
      <c r="JFE4" s="15" t="s">
        <v>12</v>
      </c>
      <c r="JFF4" s="15" t="s">
        <v>12</v>
      </c>
      <c r="JFG4" s="15" t="s">
        <v>12</v>
      </c>
      <c r="JFH4" s="15" t="s">
        <v>12</v>
      </c>
      <c r="JFI4" s="15" t="s">
        <v>12</v>
      </c>
      <c r="JFJ4" s="15" t="s">
        <v>12</v>
      </c>
      <c r="JFK4" s="15" t="s">
        <v>12</v>
      </c>
      <c r="JFL4" s="15" t="s">
        <v>12</v>
      </c>
      <c r="JFM4" s="15" t="s">
        <v>12</v>
      </c>
      <c r="JFN4" s="15" t="s">
        <v>12</v>
      </c>
      <c r="JFO4" s="15" t="s">
        <v>12</v>
      </c>
      <c r="JFP4" s="15" t="s">
        <v>12</v>
      </c>
      <c r="JFQ4" s="15" t="s">
        <v>12</v>
      </c>
      <c r="JFR4" s="15" t="s">
        <v>12</v>
      </c>
      <c r="JFS4" s="15" t="s">
        <v>12</v>
      </c>
      <c r="JFT4" s="15" t="s">
        <v>12</v>
      </c>
      <c r="JFU4" s="15" t="s">
        <v>12</v>
      </c>
      <c r="JFV4" s="15" t="s">
        <v>12</v>
      </c>
      <c r="JFW4" s="15" t="s">
        <v>12</v>
      </c>
      <c r="JFX4" s="15" t="s">
        <v>12</v>
      </c>
      <c r="JFY4" s="15" t="s">
        <v>12</v>
      </c>
      <c r="JFZ4" s="15" t="s">
        <v>12</v>
      </c>
      <c r="JGA4" s="15" t="s">
        <v>12</v>
      </c>
      <c r="JGB4" s="15" t="s">
        <v>12</v>
      </c>
      <c r="JGC4" s="15" t="s">
        <v>12</v>
      </c>
      <c r="JGD4" s="15" t="s">
        <v>12</v>
      </c>
      <c r="JGE4" s="15" t="s">
        <v>12</v>
      </c>
      <c r="JGF4" s="15" t="s">
        <v>12</v>
      </c>
      <c r="JGG4" s="15" t="s">
        <v>12</v>
      </c>
      <c r="JGH4" s="15" t="s">
        <v>12</v>
      </c>
      <c r="JGI4" s="15" t="s">
        <v>12</v>
      </c>
      <c r="JGJ4" s="15" t="s">
        <v>12</v>
      </c>
      <c r="JGK4" s="15" t="s">
        <v>12</v>
      </c>
      <c r="JGL4" s="15" t="s">
        <v>12</v>
      </c>
      <c r="JGM4" s="15" t="s">
        <v>12</v>
      </c>
      <c r="JGN4" s="15" t="s">
        <v>12</v>
      </c>
      <c r="JGO4" s="15" t="s">
        <v>12</v>
      </c>
      <c r="JGP4" s="15" t="s">
        <v>12</v>
      </c>
      <c r="JGQ4" s="15" t="s">
        <v>12</v>
      </c>
      <c r="JGR4" s="15" t="s">
        <v>12</v>
      </c>
      <c r="JGS4" s="15" t="s">
        <v>12</v>
      </c>
      <c r="JGT4" s="15" t="s">
        <v>12</v>
      </c>
      <c r="JGU4" s="15" t="s">
        <v>12</v>
      </c>
      <c r="JGV4" s="15" t="s">
        <v>12</v>
      </c>
      <c r="JGW4" s="15" t="s">
        <v>12</v>
      </c>
      <c r="JGX4" s="15" t="s">
        <v>12</v>
      </c>
      <c r="JGY4" s="15" t="s">
        <v>12</v>
      </c>
      <c r="JGZ4" s="15" t="s">
        <v>12</v>
      </c>
      <c r="JHA4" s="15" t="s">
        <v>12</v>
      </c>
      <c r="JHB4" s="15" t="s">
        <v>12</v>
      </c>
      <c r="JHC4" s="15" t="s">
        <v>12</v>
      </c>
      <c r="JHD4" s="15" t="s">
        <v>12</v>
      </c>
      <c r="JHE4" s="15" t="s">
        <v>12</v>
      </c>
      <c r="JHF4" s="15" t="s">
        <v>12</v>
      </c>
      <c r="JHG4" s="15" t="s">
        <v>12</v>
      </c>
      <c r="JHH4" s="15" t="s">
        <v>12</v>
      </c>
      <c r="JHI4" s="15" t="s">
        <v>12</v>
      </c>
      <c r="JHJ4" s="15" t="s">
        <v>12</v>
      </c>
      <c r="JHK4" s="15" t="s">
        <v>12</v>
      </c>
      <c r="JHL4" s="15" t="s">
        <v>12</v>
      </c>
      <c r="JHM4" s="15" t="s">
        <v>12</v>
      </c>
      <c r="JHN4" s="15" t="s">
        <v>12</v>
      </c>
      <c r="JHO4" s="15" t="s">
        <v>12</v>
      </c>
      <c r="JHP4" s="15" t="s">
        <v>12</v>
      </c>
      <c r="JHQ4" s="15" t="s">
        <v>12</v>
      </c>
      <c r="JHR4" s="15" t="s">
        <v>12</v>
      </c>
      <c r="JHS4" s="15" t="s">
        <v>12</v>
      </c>
      <c r="JHT4" s="15" t="s">
        <v>12</v>
      </c>
      <c r="JHU4" s="15" t="s">
        <v>12</v>
      </c>
      <c r="JHV4" s="15" t="s">
        <v>12</v>
      </c>
      <c r="JHW4" s="15" t="s">
        <v>12</v>
      </c>
      <c r="JHX4" s="15" t="s">
        <v>12</v>
      </c>
      <c r="JHY4" s="15" t="s">
        <v>12</v>
      </c>
      <c r="JHZ4" s="15" t="s">
        <v>12</v>
      </c>
      <c r="JIA4" s="15" t="s">
        <v>12</v>
      </c>
      <c r="JIB4" s="15" t="s">
        <v>12</v>
      </c>
      <c r="JIC4" s="15" t="s">
        <v>12</v>
      </c>
      <c r="JID4" s="15" t="s">
        <v>12</v>
      </c>
      <c r="JIE4" s="15" t="s">
        <v>12</v>
      </c>
      <c r="JIF4" s="15" t="s">
        <v>12</v>
      </c>
      <c r="JIG4" s="15" t="s">
        <v>12</v>
      </c>
      <c r="JIH4" s="15" t="s">
        <v>12</v>
      </c>
      <c r="JII4" s="15" t="s">
        <v>12</v>
      </c>
      <c r="JIJ4" s="15" t="s">
        <v>12</v>
      </c>
      <c r="JIK4" s="15" t="s">
        <v>12</v>
      </c>
      <c r="JIL4" s="15" t="s">
        <v>12</v>
      </c>
      <c r="JIM4" s="15" t="s">
        <v>12</v>
      </c>
      <c r="JIN4" s="15" t="s">
        <v>12</v>
      </c>
      <c r="JIO4" s="15" t="s">
        <v>12</v>
      </c>
      <c r="JIP4" s="15" t="s">
        <v>12</v>
      </c>
      <c r="JIQ4" s="15" t="s">
        <v>12</v>
      </c>
      <c r="JIR4" s="15" t="s">
        <v>12</v>
      </c>
      <c r="JIS4" s="15" t="s">
        <v>12</v>
      </c>
      <c r="JIT4" s="15" t="s">
        <v>12</v>
      </c>
      <c r="JIU4" s="15" t="s">
        <v>12</v>
      </c>
      <c r="JIV4" s="15" t="s">
        <v>12</v>
      </c>
      <c r="JIW4" s="15" t="s">
        <v>12</v>
      </c>
      <c r="JIX4" s="15" t="s">
        <v>12</v>
      </c>
      <c r="JIY4" s="15" t="s">
        <v>12</v>
      </c>
      <c r="JIZ4" s="15" t="s">
        <v>12</v>
      </c>
      <c r="JJA4" s="15" t="s">
        <v>12</v>
      </c>
      <c r="JJB4" s="15" t="s">
        <v>12</v>
      </c>
      <c r="JJC4" s="15" t="s">
        <v>12</v>
      </c>
      <c r="JJD4" s="15" t="s">
        <v>12</v>
      </c>
      <c r="JJE4" s="15" t="s">
        <v>12</v>
      </c>
      <c r="JJF4" s="15" t="s">
        <v>12</v>
      </c>
      <c r="JJG4" s="15" t="s">
        <v>12</v>
      </c>
      <c r="JJH4" s="15" t="s">
        <v>12</v>
      </c>
      <c r="JJI4" s="15" t="s">
        <v>12</v>
      </c>
      <c r="JJJ4" s="15" t="s">
        <v>12</v>
      </c>
      <c r="JJK4" s="15" t="s">
        <v>12</v>
      </c>
      <c r="JJL4" s="15" t="s">
        <v>12</v>
      </c>
      <c r="JJM4" s="15" t="s">
        <v>12</v>
      </c>
      <c r="JJN4" s="15" t="s">
        <v>12</v>
      </c>
      <c r="JJO4" s="15" t="s">
        <v>12</v>
      </c>
      <c r="JJP4" s="15" t="s">
        <v>12</v>
      </c>
      <c r="JJQ4" s="15" t="s">
        <v>12</v>
      </c>
      <c r="JJR4" s="15" t="s">
        <v>12</v>
      </c>
      <c r="JJS4" s="15" t="s">
        <v>12</v>
      </c>
      <c r="JJT4" s="15" t="s">
        <v>12</v>
      </c>
      <c r="JJU4" s="15" t="s">
        <v>12</v>
      </c>
      <c r="JJV4" s="15" t="s">
        <v>12</v>
      </c>
      <c r="JJW4" s="15" t="s">
        <v>12</v>
      </c>
      <c r="JJX4" s="15" t="s">
        <v>12</v>
      </c>
      <c r="JJY4" s="15" t="s">
        <v>12</v>
      </c>
      <c r="JJZ4" s="15" t="s">
        <v>12</v>
      </c>
      <c r="JKA4" s="15" t="s">
        <v>12</v>
      </c>
      <c r="JKB4" s="15" t="s">
        <v>12</v>
      </c>
      <c r="JKC4" s="15" t="s">
        <v>12</v>
      </c>
      <c r="JKD4" s="15" t="s">
        <v>12</v>
      </c>
      <c r="JKE4" s="15" t="s">
        <v>12</v>
      </c>
      <c r="JKF4" s="15" t="s">
        <v>12</v>
      </c>
      <c r="JKG4" s="15" t="s">
        <v>12</v>
      </c>
      <c r="JKH4" s="15" t="s">
        <v>12</v>
      </c>
      <c r="JKI4" s="15" t="s">
        <v>12</v>
      </c>
      <c r="JKJ4" s="15" t="s">
        <v>12</v>
      </c>
      <c r="JKK4" s="15" t="s">
        <v>12</v>
      </c>
      <c r="JKL4" s="15" t="s">
        <v>12</v>
      </c>
      <c r="JKM4" s="15" t="s">
        <v>12</v>
      </c>
      <c r="JKN4" s="15" t="s">
        <v>12</v>
      </c>
      <c r="JKO4" s="15" t="s">
        <v>12</v>
      </c>
      <c r="JKP4" s="15" t="s">
        <v>12</v>
      </c>
      <c r="JKQ4" s="15" t="s">
        <v>12</v>
      </c>
      <c r="JKR4" s="15" t="s">
        <v>12</v>
      </c>
      <c r="JKS4" s="15" t="s">
        <v>12</v>
      </c>
      <c r="JKT4" s="15" t="s">
        <v>12</v>
      </c>
      <c r="JKU4" s="15" t="s">
        <v>12</v>
      </c>
      <c r="JKV4" s="15" t="s">
        <v>12</v>
      </c>
      <c r="JKW4" s="15" t="s">
        <v>12</v>
      </c>
      <c r="JKX4" s="15" t="s">
        <v>12</v>
      </c>
      <c r="JKY4" s="15" t="s">
        <v>12</v>
      </c>
      <c r="JKZ4" s="15" t="s">
        <v>12</v>
      </c>
      <c r="JLA4" s="15" t="s">
        <v>12</v>
      </c>
      <c r="JLB4" s="15" t="s">
        <v>12</v>
      </c>
      <c r="JLC4" s="15" t="s">
        <v>12</v>
      </c>
      <c r="JLD4" s="15" t="s">
        <v>12</v>
      </c>
      <c r="JLE4" s="15" t="s">
        <v>12</v>
      </c>
      <c r="JLF4" s="15" t="s">
        <v>12</v>
      </c>
      <c r="JLG4" s="15" t="s">
        <v>12</v>
      </c>
      <c r="JLH4" s="15" t="s">
        <v>12</v>
      </c>
      <c r="JLI4" s="15" t="s">
        <v>12</v>
      </c>
      <c r="JLJ4" s="15" t="s">
        <v>12</v>
      </c>
      <c r="JLK4" s="15" t="s">
        <v>12</v>
      </c>
      <c r="JLL4" s="15" t="s">
        <v>12</v>
      </c>
      <c r="JLM4" s="15" t="s">
        <v>12</v>
      </c>
      <c r="JLN4" s="15" t="s">
        <v>12</v>
      </c>
      <c r="JLO4" s="15" t="s">
        <v>12</v>
      </c>
      <c r="JLP4" s="15" t="s">
        <v>12</v>
      </c>
      <c r="JLQ4" s="15" t="s">
        <v>12</v>
      </c>
      <c r="JLR4" s="15" t="s">
        <v>12</v>
      </c>
      <c r="JLS4" s="15" t="s">
        <v>12</v>
      </c>
      <c r="JLT4" s="15" t="s">
        <v>12</v>
      </c>
      <c r="JLU4" s="15" t="s">
        <v>12</v>
      </c>
      <c r="JLV4" s="15" t="s">
        <v>12</v>
      </c>
      <c r="JLW4" s="15" t="s">
        <v>12</v>
      </c>
      <c r="JLX4" s="15" t="s">
        <v>12</v>
      </c>
      <c r="JLY4" s="15" t="s">
        <v>12</v>
      </c>
      <c r="JLZ4" s="15" t="s">
        <v>12</v>
      </c>
      <c r="JMA4" s="15" t="s">
        <v>12</v>
      </c>
      <c r="JMB4" s="15" t="s">
        <v>12</v>
      </c>
      <c r="JMC4" s="15" t="s">
        <v>12</v>
      </c>
      <c r="JMD4" s="15" t="s">
        <v>12</v>
      </c>
      <c r="JME4" s="15" t="s">
        <v>12</v>
      </c>
      <c r="JMF4" s="15" t="s">
        <v>12</v>
      </c>
      <c r="JMG4" s="15" t="s">
        <v>12</v>
      </c>
      <c r="JMH4" s="15" t="s">
        <v>12</v>
      </c>
      <c r="JMI4" s="15" t="s">
        <v>12</v>
      </c>
      <c r="JMJ4" s="15" t="s">
        <v>12</v>
      </c>
      <c r="JMK4" s="15" t="s">
        <v>12</v>
      </c>
      <c r="JML4" s="15" t="s">
        <v>12</v>
      </c>
      <c r="JMM4" s="15" t="s">
        <v>12</v>
      </c>
      <c r="JMN4" s="15" t="s">
        <v>12</v>
      </c>
      <c r="JMO4" s="15" t="s">
        <v>12</v>
      </c>
      <c r="JMP4" s="15" t="s">
        <v>12</v>
      </c>
      <c r="JMQ4" s="15" t="s">
        <v>12</v>
      </c>
      <c r="JMR4" s="15" t="s">
        <v>12</v>
      </c>
      <c r="JMS4" s="15" t="s">
        <v>12</v>
      </c>
      <c r="JMT4" s="15" t="s">
        <v>12</v>
      </c>
      <c r="JMU4" s="15" t="s">
        <v>12</v>
      </c>
      <c r="JMV4" s="15" t="s">
        <v>12</v>
      </c>
      <c r="JMW4" s="15" t="s">
        <v>12</v>
      </c>
      <c r="JMX4" s="15" t="s">
        <v>12</v>
      </c>
      <c r="JMY4" s="15" t="s">
        <v>12</v>
      </c>
      <c r="JMZ4" s="15" t="s">
        <v>12</v>
      </c>
      <c r="JNA4" s="15" t="s">
        <v>12</v>
      </c>
      <c r="JNB4" s="15" t="s">
        <v>12</v>
      </c>
      <c r="JNC4" s="15" t="s">
        <v>12</v>
      </c>
      <c r="JND4" s="15" t="s">
        <v>12</v>
      </c>
      <c r="JNE4" s="15" t="s">
        <v>12</v>
      </c>
      <c r="JNF4" s="15" t="s">
        <v>12</v>
      </c>
      <c r="JNG4" s="15" t="s">
        <v>12</v>
      </c>
      <c r="JNH4" s="15" t="s">
        <v>12</v>
      </c>
      <c r="JNI4" s="15" t="s">
        <v>12</v>
      </c>
      <c r="JNJ4" s="15" t="s">
        <v>12</v>
      </c>
      <c r="JNK4" s="15" t="s">
        <v>12</v>
      </c>
      <c r="JNL4" s="15" t="s">
        <v>12</v>
      </c>
      <c r="JNM4" s="15" t="s">
        <v>12</v>
      </c>
      <c r="JNN4" s="15" t="s">
        <v>12</v>
      </c>
      <c r="JNO4" s="15" t="s">
        <v>12</v>
      </c>
      <c r="JNP4" s="15" t="s">
        <v>12</v>
      </c>
      <c r="JNQ4" s="15" t="s">
        <v>12</v>
      </c>
      <c r="JNR4" s="15" t="s">
        <v>12</v>
      </c>
      <c r="JNS4" s="15" t="s">
        <v>12</v>
      </c>
      <c r="JNT4" s="15" t="s">
        <v>12</v>
      </c>
      <c r="JNU4" s="15" t="s">
        <v>12</v>
      </c>
      <c r="JNV4" s="15" t="s">
        <v>12</v>
      </c>
      <c r="JNW4" s="15" t="s">
        <v>12</v>
      </c>
      <c r="JNX4" s="15" t="s">
        <v>12</v>
      </c>
      <c r="JNY4" s="15" t="s">
        <v>12</v>
      </c>
      <c r="JNZ4" s="15" t="s">
        <v>12</v>
      </c>
      <c r="JOA4" s="15" t="s">
        <v>12</v>
      </c>
      <c r="JOB4" s="15" t="s">
        <v>12</v>
      </c>
      <c r="JOC4" s="15" t="s">
        <v>12</v>
      </c>
      <c r="JOD4" s="15" t="s">
        <v>12</v>
      </c>
      <c r="JOE4" s="15" t="s">
        <v>12</v>
      </c>
      <c r="JOF4" s="15" t="s">
        <v>12</v>
      </c>
      <c r="JOG4" s="15" t="s">
        <v>12</v>
      </c>
      <c r="JOH4" s="15" t="s">
        <v>12</v>
      </c>
      <c r="JOI4" s="15" t="s">
        <v>12</v>
      </c>
      <c r="JOJ4" s="15" t="s">
        <v>12</v>
      </c>
      <c r="JOK4" s="15" t="s">
        <v>12</v>
      </c>
      <c r="JOL4" s="15" t="s">
        <v>12</v>
      </c>
      <c r="JOM4" s="15" t="s">
        <v>12</v>
      </c>
      <c r="JON4" s="15" t="s">
        <v>12</v>
      </c>
      <c r="JOO4" s="15" t="s">
        <v>12</v>
      </c>
      <c r="JOP4" s="15" t="s">
        <v>12</v>
      </c>
      <c r="JOQ4" s="15" t="s">
        <v>12</v>
      </c>
      <c r="JOR4" s="15" t="s">
        <v>12</v>
      </c>
      <c r="JOS4" s="15" t="s">
        <v>12</v>
      </c>
      <c r="JOT4" s="15" t="s">
        <v>12</v>
      </c>
      <c r="JOU4" s="15" t="s">
        <v>12</v>
      </c>
      <c r="JOV4" s="15" t="s">
        <v>12</v>
      </c>
      <c r="JOW4" s="15" t="s">
        <v>12</v>
      </c>
      <c r="JOX4" s="15" t="s">
        <v>12</v>
      </c>
      <c r="JOY4" s="15" t="s">
        <v>12</v>
      </c>
      <c r="JOZ4" s="15" t="s">
        <v>12</v>
      </c>
      <c r="JPA4" s="15" t="s">
        <v>12</v>
      </c>
      <c r="JPB4" s="15" t="s">
        <v>12</v>
      </c>
      <c r="JPC4" s="15" t="s">
        <v>12</v>
      </c>
      <c r="JPD4" s="15" t="s">
        <v>12</v>
      </c>
      <c r="JPE4" s="15" t="s">
        <v>12</v>
      </c>
      <c r="JPF4" s="15" t="s">
        <v>12</v>
      </c>
      <c r="JPG4" s="15" t="s">
        <v>12</v>
      </c>
      <c r="JPH4" s="15" t="s">
        <v>12</v>
      </c>
      <c r="JPI4" s="15" t="s">
        <v>12</v>
      </c>
      <c r="JPJ4" s="15" t="s">
        <v>12</v>
      </c>
      <c r="JPK4" s="15" t="s">
        <v>12</v>
      </c>
      <c r="JPL4" s="15" t="s">
        <v>12</v>
      </c>
      <c r="JPM4" s="15" t="s">
        <v>12</v>
      </c>
      <c r="JPN4" s="15" t="s">
        <v>12</v>
      </c>
      <c r="JPO4" s="15" t="s">
        <v>12</v>
      </c>
      <c r="JPP4" s="15" t="s">
        <v>12</v>
      </c>
      <c r="JPQ4" s="15" t="s">
        <v>12</v>
      </c>
      <c r="JPR4" s="15" t="s">
        <v>12</v>
      </c>
      <c r="JPS4" s="15" t="s">
        <v>12</v>
      </c>
      <c r="JPT4" s="15" t="s">
        <v>12</v>
      </c>
      <c r="JPU4" s="15" t="s">
        <v>12</v>
      </c>
      <c r="JPV4" s="15" t="s">
        <v>12</v>
      </c>
      <c r="JPW4" s="15" t="s">
        <v>12</v>
      </c>
      <c r="JPX4" s="15" t="s">
        <v>12</v>
      </c>
      <c r="JPY4" s="15" t="s">
        <v>12</v>
      </c>
      <c r="JPZ4" s="15" t="s">
        <v>12</v>
      </c>
      <c r="JQA4" s="15" t="s">
        <v>12</v>
      </c>
      <c r="JQB4" s="15" t="s">
        <v>12</v>
      </c>
      <c r="JQC4" s="15" t="s">
        <v>12</v>
      </c>
      <c r="JQD4" s="15" t="s">
        <v>12</v>
      </c>
      <c r="JQE4" s="15" t="s">
        <v>12</v>
      </c>
      <c r="JQF4" s="15" t="s">
        <v>12</v>
      </c>
      <c r="JQG4" s="15" t="s">
        <v>12</v>
      </c>
      <c r="JQH4" s="15" t="s">
        <v>12</v>
      </c>
      <c r="JQI4" s="15" t="s">
        <v>12</v>
      </c>
      <c r="JQJ4" s="15" t="s">
        <v>12</v>
      </c>
      <c r="JQK4" s="15" t="s">
        <v>12</v>
      </c>
      <c r="JQL4" s="15" t="s">
        <v>12</v>
      </c>
      <c r="JQM4" s="15" t="s">
        <v>12</v>
      </c>
      <c r="JQN4" s="15" t="s">
        <v>12</v>
      </c>
      <c r="JQO4" s="15" t="s">
        <v>12</v>
      </c>
      <c r="JQP4" s="15" t="s">
        <v>12</v>
      </c>
      <c r="JQQ4" s="15" t="s">
        <v>12</v>
      </c>
      <c r="JQR4" s="15" t="s">
        <v>12</v>
      </c>
      <c r="JQS4" s="15" t="s">
        <v>12</v>
      </c>
      <c r="JQT4" s="15" t="s">
        <v>12</v>
      </c>
      <c r="JQU4" s="15" t="s">
        <v>12</v>
      </c>
      <c r="JQV4" s="15" t="s">
        <v>12</v>
      </c>
      <c r="JQW4" s="15" t="s">
        <v>12</v>
      </c>
      <c r="JQX4" s="15" t="s">
        <v>12</v>
      </c>
      <c r="JQY4" s="15" t="s">
        <v>12</v>
      </c>
      <c r="JQZ4" s="15" t="s">
        <v>12</v>
      </c>
      <c r="JRA4" s="15" t="s">
        <v>12</v>
      </c>
      <c r="JRB4" s="15" t="s">
        <v>12</v>
      </c>
      <c r="JRC4" s="15" t="s">
        <v>12</v>
      </c>
      <c r="JRD4" s="15" t="s">
        <v>12</v>
      </c>
      <c r="JRE4" s="15" t="s">
        <v>12</v>
      </c>
      <c r="JRF4" s="15" t="s">
        <v>12</v>
      </c>
      <c r="JRG4" s="15" t="s">
        <v>12</v>
      </c>
      <c r="JRH4" s="15" t="s">
        <v>12</v>
      </c>
      <c r="JRI4" s="15" t="s">
        <v>12</v>
      </c>
      <c r="JRJ4" s="15" t="s">
        <v>12</v>
      </c>
      <c r="JRK4" s="15" t="s">
        <v>12</v>
      </c>
      <c r="JRL4" s="15" t="s">
        <v>12</v>
      </c>
      <c r="JRM4" s="15" t="s">
        <v>12</v>
      </c>
      <c r="JRN4" s="15" t="s">
        <v>12</v>
      </c>
      <c r="JRO4" s="15" t="s">
        <v>12</v>
      </c>
      <c r="JRP4" s="15" t="s">
        <v>12</v>
      </c>
      <c r="JRQ4" s="15" t="s">
        <v>12</v>
      </c>
      <c r="JRR4" s="15" t="s">
        <v>12</v>
      </c>
      <c r="JRS4" s="15" t="s">
        <v>12</v>
      </c>
      <c r="JRT4" s="15" t="s">
        <v>12</v>
      </c>
      <c r="JRU4" s="15" t="s">
        <v>12</v>
      </c>
      <c r="JRV4" s="15" t="s">
        <v>12</v>
      </c>
      <c r="JRW4" s="15" t="s">
        <v>12</v>
      </c>
      <c r="JRX4" s="15" t="s">
        <v>12</v>
      </c>
      <c r="JRY4" s="15" t="s">
        <v>12</v>
      </c>
      <c r="JRZ4" s="15" t="s">
        <v>12</v>
      </c>
      <c r="JSA4" s="15" t="s">
        <v>12</v>
      </c>
      <c r="JSB4" s="15" t="s">
        <v>12</v>
      </c>
      <c r="JSC4" s="15" t="s">
        <v>12</v>
      </c>
      <c r="JSD4" s="15" t="s">
        <v>12</v>
      </c>
      <c r="JSE4" s="15" t="s">
        <v>12</v>
      </c>
      <c r="JSF4" s="15" t="s">
        <v>12</v>
      </c>
      <c r="JSG4" s="15" t="s">
        <v>12</v>
      </c>
      <c r="JSH4" s="15" t="s">
        <v>12</v>
      </c>
      <c r="JSI4" s="15" t="s">
        <v>12</v>
      </c>
      <c r="JSJ4" s="15" t="s">
        <v>12</v>
      </c>
      <c r="JSK4" s="15" t="s">
        <v>12</v>
      </c>
      <c r="JSL4" s="15" t="s">
        <v>12</v>
      </c>
      <c r="JSM4" s="15" t="s">
        <v>12</v>
      </c>
      <c r="JSN4" s="15" t="s">
        <v>12</v>
      </c>
      <c r="JSO4" s="15" t="s">
        <v>12</v>
      </c>
      <c r="JSP4" s="15" t="s">
        <v>12</v>
      </c>
      <c r="JSQ4" s="15" t="s">
        <v>12</v>
      </c>
      <c r="JSR4" s="15" t="s">
        <v>12</v>
      </c>
      <c r="JSS4" s="15" t="s">
        <v>12</v>
      </c>
      <c r="JST4" s="15" t="s">
        <v>12</v>
      </c>
      <c r="JSU4" s="15" t="s">
        <v>12</v>
      </c>
      <c r="JSV4" s="15" t="s">
        <v>12</v>
      </c>
      <c r="JSW4" s="15" t="s">
        <v>12</v>
      </c>
      <c r="JSX4" s="15" t="s">
        <v>12</v>
      </c>
      <c r="JSY4" s="15" t="s">
        <v>12</v>
      </c>
      <c r="JSZ4" s="15" t="s">
        <v>12</v>
      </c>
      <c r="JTA4" s="15" t="s">
        <v>12</v>
      </c>
      <c r="JTB4" s="15" t="s">
        <v>12</v>
      </c>
      <c r="JTC4" s="15" t="s">
        <v>12</v>
      </c>
      <c r="JTD4" s="15" t="s">
        <v>12</v>
      </c>
      <c r="JTE4" s="15" t="s">
        <v>12</v>
      </c>
      <c r="JTF4" s="15" t="s">
        <v>12</v>
      </c>
      <c r="JTG4" s="15" t="s">
        <v>12</v>
      </c>
      <c r="JTH4" s="15" t="s">
        <v>12</v>
      </c>
      <c r="JTI4" s="15" t="s">
        <v>12</v>
      </c>
      <c r="JTJ4" s="15" t="s">
        <v>12</v>
      </c>
      <c r="JTK4" s="15" t="s">
        <v>12</v>
      </c>
      <c r="JTL4" s="15" t="s">
        <v>12</v>
      </c>
      <c r="JTM4" s="15" t="s">
        <v>12</v>
      </c>
      <c r="JTN4" s="15" t="s">
        <v>12</v>
      </c>
      <c r="JTO4" s="15" t="s">
        <v>12</v>
      </c>
      <c r="JTP4" s="15" t="s">
        <v>12</v>
      </c>
      <c r="JTQ4" s="15" t="s">
        <v>12</v>
      </c>
      <c r="JTR4" s="15" t="s">
        <v>12</v>
      </c>
      <c r="JTS4" s="15" t="s">
        <v>12</v>
      </c>
      <c r="JTT4" s="15" t="s">
        <v>12</v>
      </c>
      <c r="JTU4" s="15" t="s">
        <v>12</v>
      </c>
      <c r="JTV4" s="15" t="s">
        <v>12</v>
      </c>
      <c r="JTW4" s="15" t="s">
        <v>12</v>
      </c>
      <c r="JTX4" s="15" t="s">
        <v>12</v>
      </c>
      <c r="JTY4" s="15" t="s">
        <v>12</v>
      </c>
      <c r="JTZ4" s="15" t="s">
        <v>12</v>
      </c>
      <c r="JUA4" s="15" t="s">
        <v>12</v>
      </c>
      <c r="JUB4" s="15" t="s">
        <v>12</v>
      </c>
      <c r="JUC4" s="15" t="s">
        <v>12</v>
      </c>
      <c r="JUD4" s="15" t="s">
        <v>12</v>
      </c>
      <c r="JUE4" s="15" t="s">
        <v>12</v>
      </c>
      <c r="JUF4" s="15" t="s">
        <v>12</v>
      </c>
      <c r="JUG4" s="15" t="s">
        <v>12</v>
      </c>
      <c r="JUH4" s="15" t="s">
        <v>12</v>
      </c>
      <c r="JUI4" s="15" t="s">
        <v>12</v>
      </c>
      <c r="JUJ4" s="15" t="s">
        <v>12</v>
      </c>
      <c r="JUK4" s="15" t="s">
        <v>12</v>
      </c>
      <c r="JUL4" s="15" t="s">
        <v>12</v>
      </c>
      <c r="JUM4" s="15" t="s">
        <v>12</v>
      </c>
      <c r="JUN4" s="15" t="s">
        <v>12</v>
      </c>
      <c r="JUO4" s="15" t="s">
        <v>12</v>
      </c>
      <c r="JUP4" s="15" t="s">
        <v>12</v>
      </c>
      <c r="JUQ4" s="15" t="s">
        <v>12</v>
      </c>
      <c r="JUR4" s="15" t="s">
        <v>12</v>
      </c>
      <c r="JUS4" s="15" t="s">
        <v>12</v>
      </c>
      <c r="JUT4" s="15" t="s">
        <v>12</v>
      </c>
      <c r="JUU4" s="15" t="s">
        <v>12</v>
      </c>
      <c r="JUV4" s="15" t="s">
        <v>12</v>
      </c>
      <c r="JUW4" s="15" t="s">
        <v>12</v>
      </c>
      <c r="JUX4" s="15" t="s">
        <v>12</v>
      </c>
      <c r="JUY4" s="15" t="s">
        <v>12</v>
      </c>
      <c r="JUZ4" s="15" t="s">
        <v>12</v>
      </c>
      <c r="JVA4" s="15" t="s">
        <v>12</v>
      </c>
      <c r="JVB4" s="15" t="s">
        <v>12</v>
      </c>
      <c r="JVC4" s="15" t="s">
        <v>12</v>
      </c>
      <c r="JVD4" s="15" t="s">
        <v>12</v>
      </c>
      <c r="JVE4" s="15" t="s">
        <v>12</v>
      </c>
      <c r="JVF4" s="15" t="s">
        <v>12</v>
      </c>
      <c r="JVG4" s="15" t="s">
        <v>12</v>
      </c>
      <c r="JVH4" s="15" t="s">
        <v>12</v>
      </c>
      <c r="JVI4" s="15" t="s">
        <v>12</v>
      </c>
      <c r="JVJ4" s="15" t="s">
        <v>12</v>
      </c>
      <c r="JVK4" s="15" t="s">
        <v>12</v>
      </c>
      <c r="JVL4" s="15" t="s">
        <v>12</v>
      </c>
      <c r="JVM4" s="15" t="s">
        <v>12</v>
      </c>
      <c r="JVN4" s="15" t="s">
        <v>12</v>
      </c>
      <c r="JVO4" s="15" t="s">
        <v>12</v>
      </c>
      <c r="JVP4" s="15" t="s">
        <v>12</v>
      </c>
      <c r="JVQ4" s="15" t="s">
        <v>12</v>
      </c>
      <c r="JVR4" s="15" t="s">
        <v>12</v>
      </c>
      <c r="JVS4" s="15" t="s">
        <v>12</v>
      </c>
      <c r="JVT4" s="15" t="s">
        <v>12</v>
      </c>
      <c r="JVU4" s="15" t="s">
        <v>12</v>
      </c>
      <c r="JVV4" s="15" t="s">
        <v>12</v>
      </c>
      <c r="JVW4" s="15" t="s">
        <v>12</v>
      </c>
      <c r="JVX4" s="15" t="s">
        <v>12</v>
      </c>
      <c r="JVY4" s="15" t="s">
        <v>12</v>
      </c>
      <c r="JVZ4" s="15" t="s">
        <v>12</v>
      </c>
      <c r="JWA4" s="15" t="s">
        <v>12</v>
      </c>
      <c r="JWB4" s="15" t="s">
        <v>12</v>
      </c>
      <c r="JWC4" s="15" t="s">
        <v>12</v>
      </c>
      <c r="JWD4" s="15" t="s">
        <v>12</v>
      </c>
      <c r="JWE4" s="15" t="s">
        <v>12</v>
      </c>
      <c r="JWF4" s="15" t="s">
        <v>12</v>
      </c>
      <c r="JWG4" s="15" t="s">
        <v>12</v>
      </c>
      <c r="JWH4" s="15" t="s">
        <v>12</v>
      </c>
      <c r="JWI4" s="15" t="s">
        <v>12</v>
      </c>
      <c r="JWJ4" s="15" t="s">
        <v>12</v>
      </c>
      <c r="JWK4" s="15" t="s">
        <v>12</v>
      </c>
      <c r="JWL4" s="15" t="s">
        <v>12</v>
      </c>
      <c r="JWM4" s="15" t="s">
        <v>12</v>
      </c>
      <c r="JWN4" s="15" t="s">
        <v>12</v>
      </c>
      <c r="JWO4" s="15" t="s">
        <v>12</v>
      </c>
      <c r="JWP4" s="15" t="s">
        <v>12</v>
      </c>
      <c r="JWQ4" s="15" t="s">
        <v>12</v>
      </c>
      <c r="JWR4" s="15" t="s">
        <v>12</v>
      </c>
      <c r="JWS4" s="15" t="s">
        <v>12</v>
      </c>
      <c r="JWT4" s="15" t="s">
        <v>12</v>
      </c>
      <c r="JWU4" s="15" t="s">
        <v>12</v>
      </c>
      <c r="JWV4" s="15" t="s">
        <v>12</v>
      </c>
      <c r="JWW4" s="15" t="s">
        <v>12</v>
      </c>
      <c r="JWX4" s="15" t="s">
        <v>12</v>
      </c>
      <c r="JWY4" s="15" t="s">
        <v>12</v>
      </c>
      <c r="JWZ4" s="15" t="s">
        <v>12</v>
      </c>
      <c r="JXA4" s="15" t="s">
        <v>12</v>
      </c>
      <c r="JXB4" s="15" t="s">
        <v>12</v>
      </c>
      <c r="JXC4" s="15" t="s">
        <v>12</v>
      </c>
      <c r="JXD4" s="15" t="s">
        <v>12</v>
      </c>
      <c r="JXE4" s="15" t="s">
        <v>12</v>
      </c>
      <c r="JXF4" s="15" t="s">
        <v>12</v>
      </c>
      <c r="JXG4" s="15" t="s">
        <v>12</v>
      </c>
      <c r="JXH4" s="15" t="s">
        <v>12</v>
      </c>
      <c r="JXI4" s="15" t="s">
        <v>12</v>
      </c>
      <c r="JXJ4" s="15" t="s">
        <v>12</v>
      </c>
      <c r="JXK4" s="15" t="s">
        <v>12</v>
      </c>
      <c r="JXL4" s="15" t="s">
        <v>12</v>
      </c>
      <c r="JXM4" s="15" t="s">
        <v>12</v>
      </c>
      <c r="JXN4" s="15" t="s">
        <v>12</v>
      </c>
      <c r="JXO4" s="15" t="s">
        <v>12</v>
      </c>
      <c r="JXP4" s="15" t="s">
        <v>12</v>
      </c>
      <c r="JXQ4" s="15" t="s">
        <v>12</v>
      </c>
      <c r="JXR4" s="15" t="s">
        <v>12</v>
      </c>
      <c r="JXS4" s="15" t="s">
        <v>12</v>
      </c>
      <c r="JXT4" s="15" t="s">
        <v>12</v>
      </c>
      <c r="JXU4" s="15" t="s">
        <v>12</v>
      </c>
      <c r="JXV4" s="15" t="s">
        <v>12</v>
      </c>
      <c r="JXW4" s="15" t="s">
        <v>12</v>
      </c>
      <c r="JXX4" s="15" t="s">
        <v>12</v>
      </c>
      <c r="JXY4" s="15" t="s">
        <v>12</v>
      </c>
      <c r="JXZ4" s="15" t="s">
        <v>12</v>
      </c>
      <c r="JYA4" s="15" t="s">
        <v>12</v>
      </c>
      <c r="JYB4" s="15" t="s">
        <v>12</v>
      </c>
      <c r="JYC4" s="15" t="s">
        <v>12</v>
      </c>
      <c r="JYD4" s="15" t="s">
        <v>12</v>
      </c>
      <c r="JYE4" s="15" t="s">
        <v>12</v>
      </c>
      <c r="JYF4" s="15" t="s">
        <v>12</v>
      </c>
      <c r="JYG4" s="15" t="s">
        <v>12</v>
      </c>
      <c r="JYH4" s="15" t="s">
        <v>12</v>
      </c>
      <c r="JYI4" s="15" t="s">
        <v>12</v>
      </c>
      <c r="JYJ4" s="15" t="s">
        <v>12</v>
      </c>
      <c r="JYK4" s="15" t="s">
        <v>12</v>
      </c>
      <c r="JYL4" s="15" t="s">
        <v>12</v>
      </c>
      <c r="JYM4" s="15" t="s">
        <v>12</v>
      </c>
      <c r="JYN4" s="15" t="s">
        <v>12</v>
      </c>
      <c r="JYO4" s="15" t="s">
        <v>12</v>
      </c>
      <c r="JYP4" s="15" t="s">
        <v>12</v>
      </c>
      <c r="JYQ4" s="15" t="s">
        <v>12</v>
      </c>
      <c r="JYR4" s="15" t="s">
        <v>12</v>
      </c>
      <c r="JYS4" s="15" t="s">
        <v>12</v>
      </c>
      <c r="JYT4" s="15" t="s">
        <v>12</v>
      </c>
      <c r="JYU4" s="15" t="s">
        <v>12</v>
      </c>
      <c r="JYV4" s="15" t="s">
        <v>12</v>
      </c>
      <c r="JYW4" s="15" t="s">
        <v>12</v>
      </c>
      <c r="JYX4" s="15" t="s">
        <v>12</v>
      </c>
      <c r="JYY4" s="15" t="s">
        <v>12</v>
      </c>
      <c r="JYZ4" s="15" t="s">
        <v>12</v>
      </c>
      <c r="JZA4" s="15" t="s">
        <v>12</v>
      </c>
      <c r="JZB4" s="15" t="s">
        <v>12</v>
      </c>
      <c r="JZC4" s="15" t="s">
        <v>12</v>
      </c>
      <c r="JZD4" s="15" t="s">
        <v>12</v>
      </c>
      <c r="JZE4" s="15" t="s">
        <v>12</v>
      </c>
      <c r="JZF4" s="15" t="s">
        <v>12</v>
      </c>
      <c r="JZG4" s="15" t="s">
        <v>12</v>
      </c>
      <c r="JZH4" s="15" t="s">
        <v>12</v>
      </c>
      <c r="JZI4" s="15" t="s">
        <v>12</v>
      </c>
      <c r="JZJ4" s="15" t="s">
        <v>12</v>
      </c>
      <c r="JZK4" s="15" t="s">
        <v>12</v>
      </c>
      <c r="JZL4" s="15" t="s">
        <v>12</v>
      </c>
      <c r="JZM4" s="15" t="s">
        <v>12</v>
      </c>
      <c r="JZN4" s="15" t="s">
        <v>12</v>
      </c>
      <c r="JZO4" s="15" t="s">
        <v>12</v>
      </c>
      <c r="JZP4" s="15" t="s">
        <v>12</v>
      </c>
      <c r="JZQ4" s="15" t="s">
        <v>12</v>
      </c>
      <c r="JZR4" s="15" t="s">
        <v>12</v>
      </c>
      <c r="JZS4" s="15" t="s">
        <v>12</v>
      </c>
      <c r="JZT4" s="15" t="s">
        <v>12</v>
      </c>
      <c r="JZU4" s="15" t="s">
        <v>12</v>
      </c>
      <c r="JZV4" s="15" t="s">
        <v>12</v>
      </c>
      <c r="JZW4" s="15" t="s">
        <v>12</v>
      </c>
      <c r="JZX4" s="15" t="s">
        <v>12</v>
      </c>
      <c r="JZY4" s="15" t="s">
        <v>12</v>
      </c>
      <c r="JZZ4" s="15" t="s">
        <v>12</v>
      </c>
      <c r="KAA4" s="15" t="s">
        <v>12</v>
      </c>
      <c r="KAB4" s="15" t="s">
        <v>12</v>
      </c>
      <c r="KAC4" s="15" t="s">
        <v>12</v>
      </c>
      <c r="KAD4" s="15" t="s">
        <v>12</v>
      </c>
      <c r="KAE4" s="15" t="s">
        <v>12</v>
      </c>
      <c r="KAF4" s="15" t="s">
        <v>12</v>
      </c>
      <c r="KAG4" s="15" t="s">
        <v>12</v>
      </c>
      <c r="KAH4" s="15" t="s">
        <v>12</v>
      </c>
      <c r="KAI4" s="15" t="s">
        <v>12</v>
      </c>
      <c r="KAJ4" s="15" t="s">
        <v>12</v>
      </c>
      <c r="KAK4" s="15" t="s">
        <v>12</v>
      </c>
      <c r="KAL4" s="15" t="s">
        <v>12</v>
      </c>
      <c r="KAM4" s="15" t="s">
        <v>12</v>
      </c>
      <c r="KAN4" s="15" t="s">
        <v>12</v>
      </c>
      <c r="KAO4" s="15" t="s">
        <v>12</v>
      </c>
      <c r="KAP4" s="15" t="s">
        <v>12</v>
      </c>
      <c r="KAQ4" s="15" t="s">
        <v>12</v>
      </c>
      <c r="KAR4" s="15" t="s">
        <v>12</v>
      </c>
      <c r="KAS4" s="15" t="s">
        <v>12</v>
      </c>
      <c r="KAT4" s="15" t="s">
        <v>12</v>
      </c>
      <c r="KAU4" s="15" t="s">
        <v>12</v>
      </c>
      <c r="KAV4" s="15" t="s">
        <v>12</v>
      </c>
      <c r="KAW4" s="15" t="s">
        <v>12</v>
      </c>
      <c r="KAX4" s="15" t="s">
        <v>12</v>
      </c>
      <c r="KAY4" s="15" t="s">
        <v>12</v>
      </c>
      <c r="KAZ4" s="15" t="s">
        <v>12</v>
      </c>
      <c r="KBA4" s="15" t="s">
        <v>12</v>
      </c>
      <c r="KBB4" s="15" t="s">
        <v>12</v>
      </c>
      <c r="KBC4" s="15" t="s">
        <v>12</v>
      </c>
      <c r="KBD4" s="15" t="s">
        <v>12</v>
      </c>
      <c r="KBE4" s="15" t="s">
        <v>12</v>
      </c>
      <c r="KBF4" s="15" t="s">
        <v>12</v>
      </c>
      <c r="KBG4" s="15" t="s">
        <v>12</v>
      </c>
      <c r="KBH4" s="15" t="s">
        <v>12</v>
      </c>
      <c r="KBI4" s="15" t="s">
        <v>12</v>
      </c>
      <c r="KBJ4" s="15" t="s">
        <v>12</v>
      </c>
      <c r="KBK4" s="15" t="s">
        <v>12</v>
      </c>
      <c r="KBL4" s="15" t="s">
        <v>12</v>
      </c>
      <c r="KBM4" s="15" t="s">
        <v>12</v>
      </c>
      <c r="KBN4" s="15" t="s">
        <v>12</v>
      </c>
      <c r="KBO4" s="15" t="s">
        <v>12</v>
      </c>
      <c r="KBP4" s="15" t="s">
        <v>12</v>
      </c>
      <c r="KBQ4" s="15" t="s">
        <v>12</v>
      </c>
      <c r="KBR4" s="15" t="s">
        <v>12</v>
      </c>
      <c r="KBS4" s="15" t="s">
        <v>12</v>
      </c>
      <c r="KBT4" s="15" t="s">
        <v>12</v>
      </c>
      <c r="KBU4" s="15" t="s">
        <v>12</v>
      </c>
      <c r="KBV4" s="15" t="s">
        <v>12</v>
      </c>
      <c r="KBW4" s="15" t="s">
        <v>12</v>
      </c>
      <c r="KBX4" s="15" t="s">
        <v>12</v>
      </c>
      <c r="KBY4" s="15" t="s">
        <v>12</v>
      </c>
      <c r="KBZ4" s="15" t="s">
        <v>12</v>
      </c>
      <c r="KCA4" s="15" t="s">
        <v>12</v>
      </c>
      <c r="KCB4" s="15" t="s">
        <v>12</v>
      </c>
      <c r="KCC4" s="15" t="s">
        <v>12</v>
      </c>
      <c r="KCD4" s="15" t="s">
        <v>12</v>
      </c>
      <c r="KCE4" s="15" t="s">
        <v>12</v>
      </c>
      <c r="KCF4" s="15" t="s">
        <v>12</v>
      </c>
      <c r="KCG4" s="15" t="s">
        <v>12</v>
      </c>
      <c r="KCH4" s="15" t="s">
        <v>12</v>
      </c>
      <c r="KCI4" s="15" t="s">
        <v>12</v>
      </c>
      <c r="KCJ4" s="15" t="s">
        <v>12</v>
      </c>
      <c r="KCK4" s="15" t="s">
        <v>12</v>
      </c>
      <c r="KCL4" s="15" t="s">
        <v>12</v>
      </c>
      <c r="KCM4" s="15" t="s">
        <v>12</v>
      </c>
      <c r="KCN4" s="15" t="s">
        <v>12</v>
      </c>
      <c r="KCO4" s="15" t="s">
        <v>12</v>
      </c>
      <c r="KCP4" s="15" t="s">
        <v>12</v>
      </c>
      <c r="KCQ4" s="15" t="s">
        <v>12</v>
      </c>
      <c r="KCR4" s="15" t="s">
        <v>12</v>
      </c>
      <c r="KCS4" s="15" t="s">
        <v>12</v>
      </c>
      <c r="KCT4" s="15" t="s">
        <v>12</v>
      </c>
      <c r="KCU4" s="15" t="s">
        <v>12</v>
      </c>
      <c r="KCV4" s="15" t="s">
        <v>12</v>
      </c>
      <c r="KCW4" s="15" t="s">
        <v>12</v>
      </c>
      <c r="KCX4" s="15" t="s">
        <v>12</v>
      </c>
      <c r="KCY4" s="15" t="s">
        <v>12</v>
      </c>
      <c r="KCZ4" s="15" t="s">
        <v>12</v>
      </c>
      <c r="KDA4" s="15" t="s">
        <v>12</v>
      </c>
      <c r="KDB4" s="15" t="s">
        <v>12</v>
      </c>
      <c r="KDC4" s="15" t="s">
        <v>12</v>
      </c>
      <c r="KDD4" s="15" t="s">
        <v>12</v>
      </c>
      <c r="KDE4" s="15" t="s">
        <v>12</v>
      </c>
      <c r="KDF4" s="15" t="s">
        <v>12</v>
      </c>
      <c r="KDG4" s="15" t="s">
        <v>12</v>
      </c>
      <c r="KDH4" s="15" t="s">
        <v>12</v>
      </c>
      <c r="KDI4" s="15" t="s">
        <v>12</v>
      </c>
      <c r="KDJ4" s="15" t="s">
        <v>12</v>
      </c>
      <c r="KDK4" s="15" t="s">
        <v>12</v>
      </c>
      <c r="KDL4" s="15" t="s">
        <v>12</v>
      </c>
      <c r="KDM4" s="15" t="s">
        <v>12</v>
      </c>
      <c r="KDN4" s="15" t="s">
        <v>12</v>
      </c>
      <c r="KDO4" s="15" t="s">
        <v>12</v>
      </c>
      <c r="KDP4" s="15" t="s">
        <v>12</v>
      </c>
      <c r="KDQ4" s="15" t="s">
        <v>12</v>
      </c>
      <c r="KDR4" s="15" t="s">
        <v>12</v>
      </c>
      <c r="KDS4" s="15" t="s">
        <v>12</v>
      </c>
      <c r="KDT4" s="15" t="s">
        <v>12</v>
      </c>
      <c r="KDU4" s="15" t="s">
        <v>12</v>
      </c>
      <c r="KDV4" s="15" t="s">
        <v>12</v>
      </c>
      <c r="KDW4" s="15" t="s">
        <v>12</v>
      </c>
      <c r="KDX4" s="15" t="s">
        <v>12</v>
      </c>
      <c r="KDY4" s="15" t="s">
        <v>12</v>
      </c>
      <c r="KDZ4" s="15" t="s">
        <v>12</v>
      </c>
      <c r="KEA4" s="15" t="s">
        <v>12</v>
      </c>
      <c r="KEB4" s="15" t="s">
        <v>12</v>
      </c>
      <c r="KEC4" s="15" t="s">
        <v>12</v>
      </c>
      <c r="KED4" s="15" t="s">
        <v>12</v>
      </c>
      <c r="KEE4" s="15" t="s">
        <v>12</v>
      </c>
      <c r="KEF4" s="15" t="s">
        <v>12</v>
      </c>
      <c r="KEG4" s="15" t="s">
        <v>12</v>
      </c>
      <c r="KEH4" s="15" t="s">
        <v>12</v>
      </c>
      <c r="KEI4" s="15" t="s">
        <v>12</v>
      </c>
      <c r="KEJ4" s="15" t="s">
        <v>12</v>
      </c>
      <c r="KEK4" s="15" t="s">
        <v>12</v>
      </c>
      <c r="KEL4" s="15" t="s">
        <v>12</v>
      </c>
      <c r="KEM4" s="15" t="s">
        <v>12</v>
      </c>
      <c r="KEN4" s="15" t="s">
        <v>12</v>
      </c>
      <c r="KEO4" s="15" t="s">
        <v>12</v>
      </c>
      <c r="KEP4" s="15" t="s">
        <v>12</v>
      </c>
      <c r="KEQ4" s="15" t="s">
        <v>12</v>
      </c>
      <c r="KER4" s="15" t="s">
        <v>12</v>
      </c>
      <c r="KES4" s="15" t="s">
        <v>12</v>
      </c>
      <c r="KET4" s="15" t="s">
        <v>12</v>
      </c>
      <c r="KEU4" s="15" t="s">
        <v>12</v>
      </c>
      <c r="KEV4" s="15" t="s">
        <v>12</v>
      </c>
      <c r="KEW4" s="15" t="s">
        <v>12</v>
      </c>
      <c r="KEX4" s="15" t="s">
        <v>12</v>
      </c>
      <c r="KEY4" s="15" t="s">
        <v>12</v>
      </c>
      <c r="KEZ4" s="15" t="s">
        <v>12</v>
      </c>
      <c r="KFA4" s="15" t="s">
        <v>12</v>
      </c>
      <c r="KFB4" s="15" t="s">
        <v>12</v>
      </c>
      <c r="KFC4" s="15" t="s">
        <v>12</v>
      </c>
      <c r="KFD4" s="15" t="s">
        <v>12</v>
      </c>
      <c r="KFE4" s="15" t="s">
        <v>12</v>
      </c>
      <c r="KFF4" s="15" t="s">
        <v>12</v>
      </c>
      <c r="KFG4" s="15" t="s">
        <v>12</v>
      </c>
      <c r="KFH4" s="15" t="s">
        <v>12</v>
      </c>
      <c r="KFI4" s="15" t="s">
        <v>12</v>
      </c>
      <c r="KFJ4" s="15" t="s">
        <v>12</v>
      </c>
      <c r="KFK4" s="15" t="s">
        <v>12</v>
      </c>
      <c r="KFL4" s="15" t="s">
        <v>12</v>
      </c>
      <c r="KFM4" s="15" t="s">
        <v>12</v>
      </c>
      <c r="KFN4" s="15" t="s">
        <v>12</v>
      </c>
      <c r="KFO4" s="15" t="s">
        <v>12</v>
      </c>
      <c r="KFP4" s="15" t="s">
        <v>12</v>
      </c>
      <c r="KFQ4" s="15" t="s">
        <v>12</v>
      </c>
      <c r="KFR4" s="15" t="s">
        <v>12</v>
      </c>
      <c r="KFS4" s="15" t="s">
        <v>12</v>
      </c>
      <c r="KFT4" s="15" t="s">
        <v>12</v>
      </c>
      <c r="KFU4" s="15" t="s">
        <v>12</v>
      </c>
      <c r="KFV4" s="15" t="s">
        <v>12</v>
      </c>
      <c r="KFW4" s="15" t="s">
        <v>12</v>
      </c>
      <c r="KFX4" s="15" t="s">
        <v>12</v>
      </c>
      <c r="KFY4" s="15" t="s">
        <v>12</v>
      </c>
      <c r="KFZ4" s="15" t="s">
        <v>12</v>
      </c>
      <c r="KGA4" s="15" t="s">
        <v>12</v>
      </c>
      <c r="KGB4" s="15" t="s">
        <v>12</v>
      </c>
      <c r="KGC4" s="15" t="s">
        <v>12</v>
      </c>
      <c r="KGD4" s="15" t="s">
        <v>12</v>
      </c>
      <c r="KGE4" s="15" t="s">
        <v>12</v>
      </c>
      <c r="KGF4" s="15" t="s">
        <v>12</v>
      </c>
      <c r="KGG4" s="15" t="s">
        <v>12</v>
      </c>
      <c r="KGH4" s="15" t="s">
        <v>12</v>
      </c>
      <c r="KGI4" s="15" t="s">
        <v>12</v>
      </c>
      <c r="KGJ4" s="15" t="s">
        <v>12</v>
      </c>
      <c r="KGK4" s="15" t="s">
        <v>12</v>
      </c>
      <c r="KGL4" s="15" t="s">
        <v>12</v>
      </c>
      <c r="KGM4" s="15" t="s">
        <v>12</v>
      </c>
      <c r="KGN4" s="15" t="s">
        <v>12</v>
      </c>
      <c r="KGO4" s="15" t="s">
        <v>12</v>
      </c>
      <c r="KGP4" s="15" t="s">
        <v>12</v>
      </c>
      <c r="KGQ4" s="15" t="s">
        <v>12</v>
      </c>
      <c r="KGR4" s="15" t="s">
        <v>12</v>
      </c>
      <c r="KGS4" s="15" t="s">
        <v>12</v>
      </c>
      <c r="KGT4" s="15" t="s">
        <v>12</v>
      </c>
      <c r="KGU4" s="15" t="s">
        <v>12</v>
      </c>
      <c r="KGV4" s="15" t="s">
        <v>12</v>
      </c>
      <c r="KGW4" s="15" t="s">
        <v>12</v>
      </c>
      <c r="KGX4" s="15" t="s">
        <v>12</v>
      </c>
      <c r="KGY4" s="15" t="s">
        <v>12</v>
      </c>
      <c r="KGZ4" s="15" t="s">
        <v>12</v>
      </c>
      <c r="KHA4" s="15" t="s">
        <v>12</v>
      </c>
      <c r="KHB4" s="15" t="s">
        <v>12</v>
      </c>
      <c r="KHC4" s="15" t="s">
        <v>12</v>
      </c>
      <c r="KHD4" s="15" t="s">
        <v>12</v>
      </c>
      <c r="KHE4" s="15" t="s">
        <v>12</v>
      </c>
      <c r="KHF4" s="15" t="s">
        <v>12</v>
      </c>
      <c r="KHG4" s="15" t="s">
        <v>12</v>
      </c>
      <c r="KHH4" s="15" t="s">
        <v>12</v>
      </c>
      <c r="KHI4" s="15" t="s">
        <v>12</v>
      </c>
      <c r="KHJ4" s="15" t="s">
        <v>12</v>
      </c>
      <c r="KHK4" s="15" t="s">
        <v>12</v>
      </c>
      <c r="KHL4" s="15" t="s">
        <v>12</v>
      </c>
      <c r="KHM4" s="15" t="s">
        <v>12</v>
      </c>
      <c r="KHN4" s="15" t="s">
        <v>12</v>
      </c>
      <c r="KHO4" s="15" t="s">
        <v>12</v>
      </c>
      <c r="KHP4" s="15" t="s">
        <v>12</v>
      </c>
      <c r="KHQ4" s="15" t="s">
        <v>12</v>
      </c>
      <c r="KHR4" s="15" t="s">
        <v>12</v>
      </c>
      <c r="KHS4" s="15" t="s">
        <v>12</v>
      </c>
      <c r="KHT4" s="15" t="s">
        <v>12</v>
      </c>
      <c r="KHU4" s="15" t="s">
        <v>12</v>
      </c>
      <c r="KHV4" s="15" t="s">
        <v>12</v>
      </c>
      <c r="KHW4" s="15" t="s">
        <v>12</v>
      </c>
      <c r="KHX4" s="15" t="s">
        <v>12</v>
      </c>
      <c r="KHY4" s="15" t="s">
        <v>12</v>
      </c>
      <c r="KHZ4" s="15" t="s">
        <v>12</v>
      </c>
      <c r="KIA4" s="15" t="s">
        <v>12</v>
      </c>
      <c r="KIB4" s="15" t="s">
        <v>12</v>
      </c>
      <c r="KIC4" s="15" t="s">
        <v>12</v>
      </c>
      <c r="KID4" s="15" t="s">
        <v>12</v>
      </c>
      <c r="KIE4" s="15" t="s">
        <v>12</v>
      </c>
      <c r="KIF4" s="15" t="s">
        <v>12</v>
      </c>
      <c r="KIG4" s="15" t="s">
        <v>12</v>
      </c>
      <c r="KIH4" s="15" t="s">
        <v>12</v>
      </c>
      <c r="KII4" s="15" t="s">
        <v>12</v>
      </c>
      <c r="KIJ4" s="15" t="s">
        <v>12</v>
      </c>
      <c r="KIK4" s="15" t="s">
        <v>12</v>
      </c>
      <c r="KIL4" s="15" t="s">
        <v>12</v>
      </c>
      <c r="KIM4" s="15" t="s">
        <v>12</v>
      </c>
      <c r="KIN4" s="15" t="s">
        <v>12</v>
      </c>
      <c r="KIO4" s="15" t="s">
        <v>12</v>
      </c>
      <c r="KIP4" s="15" t="s">
        <v>12</v>
      </c>
      <c r="KIQ4" s="15" t="s">
        <v>12</v>
      </c>
      <c r="KIR4" s="15" t="s">
        <v>12</v>
      </c>
      <c r="KIS4" s="15" t="s">
        <v>12</v>
      </c>
      <c r="KIT4" s="15" t="s">
        <v>12</v>
      </c>
      <c r="KIU4" s="15" t="s">
        <v>12</v>
      </c>
      <c r="KIV4" s="15" t="s">
        <v>12</v>
      </c>
      <c r="KIW4" s="15" t="s">
        <v>12</v>
      </c>
      <c r="KIX4" s="15" t="s">
        <v>12</v>
      </c>
      <c r="KIY4" s="15" t="s">
        <v>12</v>
      </c>
      <c r="KIZ4" s="15" t="s">
        <v>12</v>
      </c>
      <c r="KJA4" s="15" t="s">
        <v>12</v>
      </c>
      <c r="KJB4" s="15" t="s">
        <v>12</v>
      </c>
      <c r="KJC4" s="15" t="s">
        <v>12</v>
      </c>
      <c r="KJD4" s="15" t="s">
        <v>12</v>
      </c>
      <c r="KJE4" s="15" t="s">
        <v>12</v>
      </c>
      <c r="KJF4" s="15" t="s">
        <v>12</v>
      </c>
      <c r="KJG4" s="15" t="s">
        <v>12</v>
      </c>
      <c r="KJH4" s="15" t="s">
        <v>12</v>
      </c>
      <c r="KJI4" s="15" t="s">
        <v>12</v>
      </c>
      <c r="KJJ4" s="15" t="s">
        <v>12</v>
      </c>
      <c r="KJK4" s="15" t="s">
        <v>12</v>
      </c>
      <c r="KJL4" s="15" t="s">
        <v>12</v>
      </c>
      <c r="KJM4" s="15" t="s">
        <v>12</v>
      </c>
      <c r="KJN4" s="15" t="s">
        <v>12</v>
      </c>
      <c r="KJO4" s="15" t="s">
        <v>12</v>
      </c>
      <c r="KJP4" s="15" t="s">
        <v>12</v>
      </c>
      <c r="KJQ4" s="15" t="s">
        <v>12</v>
      </c>
      <c r="KJR4" s="15" t="s">
        <v>12</v>
      </c>
      <c r="KJS4" s="15" t="s">
        <v>12</v>
      </c>
      <c r="KJT4" s="15" t="s">
        <v>12</v>
      </c>
      <c r="KJU4" s="15" t="s">
        <v>12</v>
      </c>
      <c r="KJV4" s="15" t="s">
        <v>12</v>
      </c>
      <c r="KJW4" s="15" t="s">
        <v>12</v>
      </c>
      <c r="KJX4" s="15" t="s">
        <v>12</v>
      </c>
      <c r="KJY4" s="15" t="s">
        <v>12</v>
      </c>
      <c r="KJZ4" s="15" t="s">
        <v>12</v>
      </c>
      <c r="KKA4" s="15" t="s">
        <v>12</v>
      </c>
      <c r="KKB4" s="15" t="s">
        <v>12</v>
      </c>
      <c r="KKC4" s="15" t="s">
        <v>12</v>
      </c>
      <c r="KKD4" s="15" t="s">
        <v>12</v>
      </c>
      <c r="KKE4" s="15" t="s">
        <v>12</v>
      </c>
      <c r="KKF4" s="15" t="s">
        <v>12</v>
      </c>
      <c r="KKG4" s="15" t="s">
        <v>12</v>
      </c>
      <c r="KKH4" s="15" t="s">
        <v>12</v>
      </c>
      <c r="KKI4" s="15" t="s">
        <v>12</v>
      </c>
      <c r="KKJ4" s="15" t="s">
        <v>12</v>
      </c>
      <c r="KKK4" s="15" t="s">
        <v>12</v>
      </c>
      <c r="KKL4" s="15" t="s">
        <v>12</v>
      </c>
      <c r="KKM4" s="15" t="s">
        <v>12</v>
      </c>
      <c r="KKN4" s="15" t="s">
        <v>12</v>
      </c>
      <c r="KKO4" s="15" t="s">
        <v>12</v>
      </c>
      <c r="KKP4" s="15" t="s">
        <v>12</v>
      </c>
      <c r="KKQ4" s="15" t="s">
        <v>12</v>
      </c>
      <c r="KKR4" s="15" t="s">
        <v>12</v>
      </c>
      <c r="KKS4" s="15" t="s">
        <v>12</v>
      </c>
      <c r="KKT4" s="15" t="s">
        <v>12</v>
      </c>
      <c r="KKU4" s="15" t="s">
        <v>12</v>
      </c>
      <c r="KKV4" s="15" t="s">
        <v>12</v>
      </c>
      <c r="KKW4" s="15" t="s">
        <v>12</v>
      </c>
      <c r="KKX4" s="15" t="s">
        <v>12</v>
      </c>
      <c r="KKY4" s="15" t="s">
        <v>12</v>
      </c>
      <c r="KKZ4" s="15" t="s">
        <v>12</v>
      </c>
      <c r="KLA4" s="15" t="s">
        <v>12</v>
      </c>
      <c r="KLB4" s="15" t="s">
        <v>12</v>
      </c>
      <c r="KLC4" s="15" t="s">
        <v>12</v>
      </c>
      <c r="KLD4" s="15" t="s">
        <v>12</v>
      </c>
      <c r="KLE4" s="15" t="s">
        <v>12</v>
      </c>
      <c r="KLF4" s="15" t="s">
        <v>12</v>
      </c>
      <c r="KLG4" s="15" t="s">
        <v>12</v>
      </c>
      <c r="KLH4" s="15" t="s">
        <v>12</v>
      </c>
      <c r="KLI4" s="15" t="s">
        <v>12</v>
      </c>
      <c r="KLJ4" s="15" t="s">
        <v>12</v>
      </c>
      <c r="KLK4" s="15" t="s">
        <v>12</v>
      </c>
      <c r="KLL4" s="15" t="s">
        <v>12</v>
      </c>
      <c r="KLM4" s="15" t="s">
        <v>12</v>
      </c>
      <c r="KLN4" s="15" t="s">
        <v>12</v>
      </c>
      <c r="KLO4" s="15" t="s">
        <v>12</v>
      </c>
      <c r="KLP4" s="15" t="s">
        <v>12</v>
      </c>
      <c r="KLQ4" s="15" t="s">
        <v>12</v>
      </c>
      <c r="KLR4" s="15" t="s">
        <v>12</v>
      </c>
      <c r="KLS4" s="15" t="s">
        <v>12</v>
      </c>
      <c r="KLT4" s="15" t="s">
        <v>12</v>
      </c>
      <c r="KLU4" s="15" t="s">
        <v>12</v>
      </c>
      <c r="KLV4" s="15" t="s">
        <v>12</v>
      </c>
      <c r="KLW4" s="15" t="s">
        <v>12</v>
      </c>
      <c r="KLX4" s="15" t="s">
        <v>12</v>
      </c>
      <c r="KLY4" s="15" t="s">
        <v>12</v>
      </c>
      <c r="KLZ4" s="15" t="s">
        <v>12</v>
      </c>
      <c r="KMA4" s="15" t="s">
        <v>12</v>
      </c>
      <c r="KMB4" s="15" t="s">
        <v>12</v>
      </c>
      <c r="KMC4" s="15" t="s">
        <v>12</v>
      </c>
      <c r="KMD4" s="15" t="s">
        <v>12</v>
      </c>
      <c r="KME4" s="15" t="s">
        <v>12</v>
      </c>
      <c r="KMF4" s="15" t="s">
        <v>12</v>
      </c>
      <c r="KMG4" s="15" t="s">
        <v>12</v>
      </c>
      <c r="KMH4" s="15" t="s">
        <v>12</v>
      </c>
      <c r="KMI4" s="15" t="s">
        <v>12</v>
      </c>
      <c r="KMJ4" s="15" t="s">
        <v>12</v>
      </c>
      <c r="KMK4" s="15" t="s">
        <v>12</v>
      </c>
      <c r="KML4" s="15" t="s">
        <v>12</v>
      </c>
      <c r="KMM4" s="15" t="s">
        <v>12</v>
      </c>
      <c r="KMN4" s="15" t="s">
        <v>12</v>
      </c>
      <c r="KMO4" s="15" t="s">
        <v>12</v>
      </c>
      <c r="KMP4" s="15" t="s">
        <v>12</v>
      </c>
      <c r="KMQ4" s="15" t="s">
        <v>12</v>
      </c>
      <c r="KMR4" s="15" t="s">
        <v>12</v>
      </c>
      <c r="KMS4" s="15" t="s">
        <v>12</v>
      </c>
      <c r="KMT4" s="15" t="s">
        <v>12</v>
      </c>
      <c r="KMU4" s="15" t="s">
        <v>12</v>
      </c>
      <c r="KMV4" s="15" t="s">
        <v>12</v>
      </c>
      <c r="KMW4" s="15" t="s">
        <v>12</v>
      </c>
      <c r="KMX4" s="15" t="s">
        <v>12</v>
      </c>
      <c r="KMY4" s="15" t="s">
        <v>12</v>
      </c>
      <c r="KMZ4" s="15" t="s">
        <v>12</v>
      </c>
      <c r="KNA4" s="15" t="s">
        <v>12</v>
      </c>
      <c r="KNB4" s="15" t="s">
        <v>12</v>
      </c>
      <c r="KNC4" s="15" t="s">
        <v>12</v>
      </c>
      <c r="KND4" s="15" t="s">
        <v>12</v>
      </c>
      <c r="KNE4" s="15" t="s">
        <v>12</v>
      </c>
      <c r="KNF4" s="15" t="s">
        <v>12</v>
      </c>
      <c r="KNG4" s="15" t="s">
        <v>12</v>
      </c>
      <c r="KNH4" s="15" t="s">
        <v>12</v>
      </c>
      <c r="KNI4" s="15" t="s">
        <v>12</v>
      </c>
      <c r="KNJ4" s="15" t="s">
        <v>12</v>
      </c>
      <c r="KNK4" s="15" t="s">
        <v>12</v>
      </c>
      <c r="KNL4" s="15" t="s">
        <v>12</v>
      </c>
      <c r="KNM4" s="15" t="s">
        <v>12</v>
      </c>
      <c r="KNN4" s="15" t="s">
        <v>12</v>
      </c>
      <c r="KNO4" s="15" t="s">
        <v>12</v>
      </c>
      <c r="KNP4" s="15" t="s">
        <v>12</v>
      </c>
      <c r="KNQ4" s="15" t="s">
        <v>12</v>
      </c>
      <c r="KNR4" s="15" t="s">
        <v>12</v>
      </c>
      <c r="KNS4" s="15" t="s">
        <v>12</v>
      </c>
      <c r="KNT4" s="15" t="s">
        <v>12</v>
      </c>
      <c r="KNU4" s="15" t="s">
        <v>12</v>
      </c>
      <c r="KNV4" s="15" t="s">
        <v>12</v>
      </c>
      <c r="KNW4" s="15" t="s">
        <v>12</v>
      </c>
      <c r="KNX4" s="15" t="s">
        <v>12</v>
      </c>
      <c r="KNY4" s="15" t="s">
        <v>12</v>
      </c>
      <c r="KNZ4" s="15" t="s">
        <v>12</v>
      </c>
      <c r="KOA4" s="15" t="s">
        <v>12</v>
      </c>
      <c r="KOB4" s="15" t="s">
        <v>12</v>
      </c>
      <c r="KOC4" s="15" t="s">
        <v>12</v>
      </c>
      <c r="KOD4" s="15" t="s">
        <v>12</v>
      </c>
      <c r="KOE4" s="15" t="s">
        <v>12</v>
      </c>
      <c r="KOF4" s="15" t="s">
        <v>12</v>
      </c>
      <c r="KOG4" s="15" t="s">
        <v>12</v>
      </c>
      <c r="KOH4" s="15" t="s">
        <v>12</v>
      </c>
      <c r="KOI4" s="15" t="s">
        <v>12</v>
      </c>
      <c r="KOJ4" s="15" t="s">
        <v>12</v>
      </c>
      <c r="KOK4" s="15" t="s">
        <v>12</v>
      </c>
      <c r="KOL4" s="15" t="s">
        <v>12</v>
      </c>
      <c r="KOM4" s="15" t="s">
        <v>12</v>
      </c>
      <c r="KON4" s="15" t="s">
        <v>12</v>
      </c>
      <c r="KOO4" s="15" t="s">
        <v>12</v>
      </c>
      <c r="KOP4" s="15" t="s">
        <v>12</v>
      </c>
      <c r="KOQ4" s="15" t="s">
        <v>12</v>
      </c>
      <c r="KOR4" s="15" t="s">
        <v>12</v>
      </c>
      <c r="KOS4" s="15" t="s">
        <v>12</v>
      </c>
      <c r="KOT4" s="15" t="s">
        <v>12</v>
      </c>
      <c r="KOU4" s="15" t="s">
        <v>12</v>
      </c>
      <c r="KOV4" s="15" t="s">
        <v>12</v>
      </c>
      <c r="KOW4" s="15" t="s">
        <v>12</v>
      </c>
      <c r="KOX4" s="15" t="s">
        <v>12</v>
      </c>
      <c r="KOY4" s="15" t="s">
        <v>12</v>
      </c>
      <c r="KOZ4" s="15" t="s">
        <v>12</v>
      </c>
      <c r="KPA4" s="15" t="s">
        <v>12</v>
      </c>
      <c r="KPB4" s="15" t="s">
        <v>12</v>
      </c>
      <c r="KPC4" s="15" t="s">
        <v>12</v>
      </c>
      <c r="KPD4" s="15" t="s">
        <v>12</v>
      </c>
      <c r="KPE4" s="15" t="s">
        <v>12</v>
      </c>
      <c r="KPF4" s="15" t="s">
        <v>12</v>
      </c>
      <c r="KPG4" s="15" t="s">
        <v>12</v>
      </c>
      <c r="KPH4" s="15" t="s">
        <v>12</v>
      </c>
      <c r="KPI4" s="15" t="s">
        <v>12</v>
      </c>
      <c r="KPJ4" s="15" t="s">
        <v>12</v>
      </c>
      <c r="KPK4" s="15" t="s">
        <v>12</v>
      </c>
      <c r="KPL4" s="15" t="s">
        <v>12</v>
      </c>
      <c r="KPM4" s="15" t="s">
        <v>12</v>
      </c>
      <c r="KPN4" s="15" t="s">
        <v>12</v>
      </c>
      <c r="KPO4" s="15" t="s">
        <v>12</v>
      </c>
      <c r="KPP4" s="15" t="s">
        <v>12</v>
      </c>
      <c r="KPQ4" s="15" t="s">
        <v>12</v>
      </c>
      <c r="KPR4" s="15" t="s">
        <v>12</v>
      </c>
      <c r="KPS4" s="15" t="s">
        <v>12</v>
      </c>
      <c r="KPT4" s="15" t="s">
        <v>12</v>
      </c>
      <c r="KPU4" s="15" t="s">
        <v>12</v>
      </c>
      <c r="KPV4" s="15" t="s">
        <v>12</v>
      </c>
      <c r="KPW4" s="15" t="s">
        <v>12</v>
      </c>
      <c r="KPX4" s="15" t="s">
        <v>12</v>
      </c>
      <c r="KPY4" s="15" t="s">
        <v>12</v>
      </c>
      <c r="KPZ4" s="15" t="s">
        <v>12</v>
      </c>
      <c r="KQA4" s="15" t="s">
        <v>12</v>
      </c>
      <c r="KQB4" s="15" t="s">
        <v>12</v>
      </c>
      <c r="KQC4" s="15" t="s">
        <v>12</v>
      </c>
      <c r="KQD4" s="15" t="s">
        <v>12</v>
      </c>
      <c r="KQE4" s="15" t="s">
        <v>12</v>
      </c>
      <c r="KQF4" s="15" t="s">
        <v>12</v>
      </c>
      <c r="KQG4" s="15" t="s">
        <v>12</v>
      </c>
      <c r="KQH4" s="15" t="s">
        <v>12</v>
      </c>
      <c r="KQI4" s="15" t="s">
        <v>12</v>
      </c>
      <c r="KQJ4" s="15" t="s">
        <v>12</v>
      </c>
      <c r="KQK4" s="15" t="s">
        <v>12</v>
      </c>
      <c r="KQL4" s="15" t="s">
        <v>12</v>
      </c>
      <c r="KQM4" s="15" t="s">
        <v>12</v>
      </c>
      <c r="KQN4" s="15" t="s">
        <v>12</v>
      </c>
      <c r="KQO4" s="15" t="s">
        <v>12</v>
      </c>
      <c r="KQP4" s="15" t="s">
        <v>12</v>
      </c>
      <c r="KQQ4" s="15" t="s">
        <v>12</v>
      </c>
      <c r="KQR4" s="15" t="s">
        <v>12</v>
      </c>
      <c r="KQS4" s="15" t="s">
        <v>12</v>
      </c>
      <c r="KQT4" s="15" t="s">
        <v>12</v>
      </c>
      <c r="KQU4" s="15" t="s">
        <v>12</v>
      </c>
      <c r="KQV4" s="15" t="s">
        <v>12</v>
      </c>
      <c r="KQW4" s="15" t="s">
        <v>12</v>
      </c>
      <c r="KQX4" s="15" t="s">
        <v>12</v>
      </c>
      <c r="KQY4" s="15" t="s">
        <v>12</v>
      </c>
      <c r="KQZ4" s="15" t="s">
        <v>12</v>
      </c>
      <c r="KRA4" s="15" t="s">
        <v>12</v>
      </c>
      <c r="KRB4" s="15" t="s">
        <v>12</v>
      </c>
      <c r="KRC4" s="15" t="s">
        <v>12</v>
      </c>
      <c r="KRD4" s="15" t="s">
        <v>12</v>
      </c>
      <c r="KRE4" s="15" t="s">
        <v>12</v>
      </c>
      <c r="KRF4" s="15" t="s">
        <v>12</v>
      </c>
      <c r="KRG4" s="15" t="s">
        <v>12</v>
      </c>
      <c r="KRH4" s="15" t="s">
        <v>12</v>
      </c>
      <c r="KRI4" s="15" t="s">
        <v>12</v>
      </c>
      <c r="KRJ4" s="15" t="s">
        <v>12</v>
      </c>
      <c r="KRK4" s="15" t="s">
        <v>12</v>
      </c>
      <c r="KRL4" s="15" t="s">
        <v>12</v>
      </c>
      <c r="KRM4" s="15" t="s">
        <v>12</v>
      </c>
      <c r="KRN4" s="15" t="s">
        <v>12</v>
      </c>
      <c r="KRO4" s="15" t="s">
        <v>12</v>
      </c>
      <c r="KRP4" s="15" t="s">
        <v>12</v>
      </c>
      <c r="KRQ4" s="15" t="s">
        <v>12</v>
      </c>
      <c r="KRR4" s="15" t="s">
        <v>12</v>
      </c>
      <c r="KRS4" s="15" t="s">
        <v>12</v>
      </c>
      <c r="KRT4" s="15" t="s">
        <v>12</v>
      </c>
      <c r="KRU4" s="15" t="s">
        <v>12</v>
      </c>
      <c r="KRV4" s="15" t="s">
        <v>12</v>
      </c>
      <c r="KRW4" s="15" t="s">
        <v>12</v>
      </c>
      <c r="KRX4" s="15" t="s">
        <v>12</v>
      </c>
      <c r="KRY4" s="15" t="s">
        <v>12</v>
      </c>
      <c r="KRZ4" s="15" t="s">
        <v>12</v>
      </c>
      <c r="KSA4" s="15" t="s">
        <v>12</v>
      </c>
      <c r="KSB4" s="15" t="s">
        <v>12</v>
      </c>
      <c r="KSC4" s="15" t="s">
        <v>12</v>
      </c>
      <c r="KSD4" s="15" t="s">
        <v>12</v>
      </c>
      <c r="KSE4" s="15" t="s">
        <v>12</v>
      </c>
      <c r="KSF4" s="15" t="s">
        <v>12</v>
      </c>
      <c r="KSG4" s="15" t="s">
        <v>12</v>
      </c>
      <c r="KSH4" s="15" t="s">
        <v>12</v>
      </c>
      <c r="KSI4" s="15" t="s">
        <v>12</v>
      </c>
      <c r="KSJ4" s="15" t="s">
        <v>12</v>
      </c>
      <c r="KSK4" s="15" t="s">
        <v>12</v>
      </c>
      <c r="KSL4" s="15" t="s">
        <v>12</v>
      </c>
      <c r="KSM4" s="15" t="s">
        <v>12</v>
      </c>
      <c r="KSN4" s="15" t="s">
        <v>12</v>
      </c>
      <c r="KSO4" s="15" t="s">
        <v>12</v>
      </c>
      <c r="KSP4" s="15" t="s">
        <v>12</v>
      </c>
      <c r="KSQ4" s="15" t="s">
        <v>12</v>
      </c>
      <c r="KSR4" s="15" t="s">
        <v>12</v>
      </c>
      <c r="KSS4" s="15" t="s">
        <v>12</v>
      </c>
      <c r="KST4" s="15" t="s">
        <v>12</v>
      </c>
      <c r="KSU4" s="15" t="s">
        <v>12</v>
      </c>
      <c r="KSV4" s="15" t="s">
        <v>12</v>
      </c>
      <c r="KSW4" s="15" t="s">
        <v>12</v>
      </c>
      <c r="KSX4" s="15" t="s">
        <v>12</v>
      </c>
      <c r="KSY4" s="15" t="s">
        <v>12</v>
      </c>
      <c r="KSZ4" s="15" t="s">
        <v>12</v>
      </c>
      <c r="KTA4" s="15" t="s">
        <v>12</v>
      </c>
      <c r="KTB4" s="15" t="s">
        <v>12</v>
      </c>
      <c r="KTC4" s="15" t="s">
        <v>12</v>
      </c>
      <c r="KTD4" s="15" t="s">
        <v>12</v>
      </c>
      <c r="KTE4" s="15" t="s">
        <v>12</v>
      </c>
      <c r="KTF4" s="15" t="s">
        <v>12</v>
      </c>
      <c r="KTG4" s="15" t="s">
        <v>12</v>
      </c>
      <c r="KTH4" s="15" t="s">
        <v>12</v>
      </c>
      <c r="KTI4" s="15" t="s">
        <v>12</v>
      </c>
      <c r="KTJ4" s="15" t="s">
        <v>12</v>
      </c>
      <c r="KTK4" s="15" t="s">
        <v>12</v>
      </c>
      <c r="KTL4" s="15" t="s">
        <v>12</v>
      </c>
      <c r="KTM4" s="15" t="s">
        <v>12</v>
      </c>
      <c r="KTN4" s="15" t="s">
        <v>12</v>
      </c>
      <c r="KTO4" s="15" t="s">
        <v>12</v>
      </c>
      <c r="KTP4" s="15" t="s">
        <v>12</v>
      </c>
      <c r="KTQ4" s="15" t="s">
        <v>12</v>
      </c>
      <c r="KTR4" s="15" t="s">
        <v>12</v>
      </c>
      <c r="KTS4" s="15" t="s">
        <v>12</v>
      </c>
      <c r="KTT4" s="15" t="s">
        <v>12</v>
      </c>
      <c r="KTU4" s="15" t="s">
        <v>12</v>
      </c>
      <c r="KTV4" s="15" t="s">
        <v>12</v>
      </c>
      <c r="KTW4" s="15" t="s">
        <v>12</v>
      </c>
      <c r="KTX4" s="15" t="s">
        <v>12</v>
      </c>
      <c r="KTY4" s="15" t="s">
        <v>12</v>
      </c>
      <c r="KTZ4" s="15" t="s">
        <v>12</v>
      </c>
      <c r="KUA4" s="15" t="s">
        <v>12</v>
      </c>
      <c r="KUB4" s="15" t="s">
        <v>12</v>
      </c>
      <c r="KUC4" s="15" t="s">
        <v>12</v>
      </c>
      <c r="KUD4" s="15" t="s">
        <v>12</v>
      </c>
      <c r="KUE4" s="15" t="s">
        <v>12</v>
      </c>
      <c r="KUF4" s="15" t="s">
        <v>12</v>
      </c>
      <c r="KUG4" s="15" t="s">
        <v>12</v>
      </c>
      <c r="KUH4" s="15" t="s">
        <v>12</v>
      </c>
      <c r="KUI4" s="15" t="s">
        <v>12</v>
      </c>
      <c r="KUJ4" s="15" t="s">
        <v>12</v>
      </c>
      <c r="KUK4" s="15" t="s">
        <v>12</v>
      </c>
      <c r="KUL4" s="15" t="s">
        <v>12</v>
      </c>
      <c r="KUM4" s="15" t="s">
        <v>12</v>
      </c>
      <c r="KUN4" s="15" t="s">
        <v>12</v>
      </c>
      <c r="KUO4" s="15" t="s">
        <v>12</v>
      </c>
      <c r="KUP4" s="15" t="s">
        <v>12</v>
      </c>
      <c r="KUQ4" s="15" t="s">
        <v>12</v>
      </c>
      <c r="KUR4" s="15" t="s">
        <v>12</v>
      </c>
      <c r="KUS4" s="15" t="s">
        <v>12</v>
      </c>
      <c r="KUT4" s="15" t="s">
        <v>12</v>
      </c>
      <c r="KUU4" s="15" t="s">
        <v>12</v>
      </c>
      <c r="KUV4" s="15" t="s">
        <v>12</v>
      </c>
      <c r="KUW4" s="15" t="s">
        <v>12</v>
      </c>
      <c r="KUX4" s="15" t="s">
        <v>12</v>
      </c>
      <c r="KUY4" s="15" t="s">
        <v>12</v>
      </c>
      <c r="KUZ4" s="15" t="s">
        <v>12</v>
      </c>
      <c r="KVA4" s="15" t="s">
        <v>12</v>
      </c>
      <c r="KVB4" s="15" t="s">
        <v>12</v>
      </c>
      <c r="KVC4" s="15" t="s">
        <v>12</v>
      </c>
      <c r="KVD4" s="15" t="s">
        <v>12</v>
      </c>
      <c r="KVE4" s="15" t="s">
        <v>12</v>
      </c>
      <c r="KVF4" s="15" t="s">
        <v>12</v>
      </c>
      <c r="KVG4" s="15" t="s">
        <v>12</v>
      </c>
      <c r="KVH4" s="15" t="s">
        <v>12</v>
      </c>
      <c r="KVI4" s="15" t="s">
        <v>12</v>
      </c>
      <c r="KVJ4" s="15" t="s">
        <v>12</v>
      </c>
      <c r="KVK4" s="15" t="s">
        <v>12</v>
      </c>
      <c r="KVL4" s="15" t="s">
        <v>12</v>
      </c>
      <c r="KVM4" s="15" t="s">
        <v>12</v>
      </c>
      <c r="KVN4" s="15" t="s">
        <v>12</v>
      </c>
      <c r="KVO4" s="15" t="s">
        <v>12</v>
      </c>
      <c r="KVP4" s="15" t="s">
        <v>12</v>
      </c>
      <c r="KVQ4" s="15" t="s">
        <v>12</v>
      </c>
      <c r="KVR4" s="15" t="s">
        <v>12</v>
      </c>
      <c r="KVS4" s="15" t="s">
        <v>12</v>
      </c>
      <c r="KVT4" s="15" t="s">
        <v>12</v>
      </c>
      <c r="KVU4" s="15" t="s">
        <v>12</v>
      </c>
      <c r="KVV4" s="15" t="s">
        <v>12</v>
      </c>
      <c r="KVW4" s="15" t="s">
        <v>12</v>
      </c>
      <c r="KVX4" s="15" t="s">
        <v>12</v>
      </c>
      <c r="KVY4" s="15" t="s">
        <v>12</v>
      </c>
      <c r="KVZ4" s="15" t="s">
        <v>12</v>
      </c>
      <c r="KWA4" s="15" t="s">
        <v>12</v>
      </c>
      <c r="KWB4" s="15" t="s">
        <v>12</v>
      </c>
      <c r="KWC4" s="15" t="s">
        <v>12</v>
      </c>
      <c r="KWD4" s="15" t="s">
        <v>12</v>
      </c>
      <c r="KWE4" s="15" t="s">
        <v>12</v>
      </c>
      <c r="KWF4" s="15" t="s">
        <v>12</v>
      </c>
      <c r="KWG4" s="15" t="s">
        <v>12</v>
      </c>
      <c r="KWH4" s="15" t="s">
        <v>12</v>
      </c>
      <c r="KWI4" s="15" t="s">
        <v>12</v>
      </c>
      <c r="KWJ4" s="15" t="s">
        <v>12</v>
      </c>
      <c r="KWK4" s="15" t="s">
        <v>12</v>
      </c>
      <c r="KWL4" s="15" t="s">
        <v>12</v>
      </c>
      <c r="KWM4" s="15" t="s">
        <v>12</v>
      </c>
      <c r="KWN4" s="15" t="s">
        <v>12</v>
      </c>
      <c r="KWO4" s="15" t="s">
        <v>12</v>
      </c>
      <c r="KWP4" s="15" t="s">
        <v>12</v>
      </c>
      <c r="KWQ4" s="15" t="s">
        <v>12</v>
      </c>
      <c r="KWR4" s="15" t="s">
        <v>12</v>
      </c>
      <c r="KWS4" s="15" t="s">
        <v>12</v>
      </c>
      <c r="KWT4" s="15" t="s">
        <v>12</v>
      </c>
      <c r="KWU4" s="15" t="s">
        <v>12</v>
      </c>
      <c r="KWV4" s="15" t="s">
        <v>12</v>
      </c>
      <c r="KWW4" s="15" t="s">
        <v>12</v>
      </c>
      <c r="KWX4" s="15" t="s">
        <v>12</v>
      </c>
      <c r="KWY4" s="15" t="s">
        <v>12</v>
      </c>
      <c r="KWZ4" s="15" t="s">
        <v>12</v>
      </c>
      <c r="KXA4" s="15" t="s">
        <v>12</v>
      </c>
      <c r="KXB4" s="15" t="s">
        <v>12</v>
      </c>
      <c r="KXC4" s="15" t="s">
        <v>12</v>
      </c>
      <c r="KXD4" s="15" t="s">
        <v>12</v>
      </c>
      <c r="KXE4" s="15" t="s">
        <v>12</v>
      </c>
      <c r="KXF4" s="15" t="s">
        <v>12</v>
      </c>
      <c r="KXG4" s="15" t="s">
        <v>12</v>
      </c>
      <c r="KXH4" s="15" t="s">
        <v>12</v>
      </c>
      <c r="KXI4" s="15" t="s">
        <v>12</v>
      </c>
      <c r="KXJ4" s="15" t="s">
        <v>12</v>
      </c>
      <c r="KXK4" s="15" t="s">
        <v>12</v>
      </c>
      <c r="KXL4" s="15" t="s">
        <v>12</v>
      </c>
      <c r="KXM4" s="15" t="s">
        <v>12</v>
      </c>
      <c r="KXN4" s="15" t="s">
        <v>12</v>
      </c>
      <c r="KXO4" s="15" t="s">
        <v>12</v>
      </c>
      <c r="KXP4" s="15" t="s">
        <v>12</v>
      </c>
      <c r="KXQ4" s="15" t="s">
        <v>12</v>
      </c>
      <c r="KXR4" s="15" t="s">
        <v>12</v>
      </c>
      <c r="KXS4" s="15" t="s">
        <v>12</v>
      </c>
      <c r="KXT4" s="15" t="s">
        <v>12</v>
      </c>
      <c r="KXU4" s="15" t="s">
        <v>12</v>
      </c>
      <c r="KXV4" s="15" t="s">
        <v>12</v>
      </c>
      <c r="KXW4" s="15" t="s">
        <v>12</v>
      </c>
      <c r="KXX4" s="15" t="s">
        <v>12</v>
      </c>
      <c r="KXY4" s="15" t="s">
        <v>12</v>
      </c>
      <c r="KXZ4" s="15" t="s">
        <v>12</v>
      </c>
      <c r="KYA4" s="15" t="s">
        <v>12</v>
      </c>
      <c r="KYB4" s="15" t="s">
        <v>12</v>
      </c>
      <c r="KYC4" s="15" t="s">
        <v>12</v>
      </c>
      <c r="KYD4" s="15" t="s">
        <v>12</v>
      </c>
      <c r="KYE4" s="15" t="s">
        <v>12</v>
      </c>
      <c r="KYF4" s="15" t="s">
        <v>12</v>
      </c>
      <c r="KYG4" s="15" t="s">
        <v>12</v>
      </c>
      <c r="KYH4" s="15" t="s">
        <v>12</v>
      </c>
      <c r="KYI4" s="15" t="s">
        <v>12</v>
      </c>
      <c r="KYJ4" s="15" t="s">
        <v>12</v>
      </c>
      <c r="KYK4" s="15" t="s">
        <v>12</v>
      </c>
      <c r="KYL4" s="15" t="s">
        <v>12</v>
      </c>
      <c r="KYM4" s="15" t="s">
        <v>12</v>
      </c>
      <c r="KYN4" s="15" t="s">
        <v>12</v>
      </c>
      <c r="KYO4" s="15" t="s">
        <v>12</v>
      </c>
      <c r="KYP4" s="15" t="s">
        <v>12</v>
      </c>
      <c r="KYQ4" s="15" t="s">
        <v>12</v>
      </c>
      <c r="KYR4" s="15" t="s">
        <v>12</v>
      </c>
      <c r="KYS4" s="15" t="s">
        <v>12</v>
      </c>
      <c r="KYT4" s="15" t="s">
        <v>12</v>
      </c>
      <c r="KYU4" s="15" t="s">
        <v>12</v>
      </c>
      <c r="KYV4" s="15" t="s">
        <v>12</v>
      </c>
      <c r="KYW4" s="15" t="s">
        <v>12</v>
      </c>
      <c r="KYX4" s="15" t="s">
        <v>12</v>
      </c>
      <c r="KYY4" s="15" t="s">
        <v>12</v>
      </c>
      <c r="KYZ4" s="15" t="s">
        <v>12</v>
      </c>
      <c r="KZA4" s="15" t="s">
        <v>12</v>
      </c>
      <c r="KZB4" s="15" t="s">
        <v>12</v>
      </c>
      <c r="KZC4" s="15" t="s">
        <v>12</v>
      </c>
      <c r="KZD4" s="15" t="s">
        <v>12</v>
      </c>
      <c r="KZE4" s="15" t="s">
        <v>12</v>
      </c>
      <c r="KZF4" s="15" t="s">
        <v>12</v>
      </c>
      <c r="KZG4" s="15" t="s">
        <v>12</v>
      </c>
      <c r="KZH4" s="15" t="s">
        <v>12</v>
      </c>
      <c r="KZI4" s="15" t="s">
        <v>12</v>
      </c>
      <c r="KZJ4" s="15" t="s">
        <v>12</v>
      </c>
      <c r="KZK4" s="15" t="s">
        <v>12</v>
      </c>
      <c r="KZL4" s="15" t="s">
        <v>12</v>
      </c>
      <c r="KZM4" s="15" t="s">
        <v>12</v>
      </c>
      <c r="KZN4" s="15" t="s">
        <v>12</v>
      </c>
      <c r="KZO4" s="15" t="s">
        <v>12</v>
      </c>
      <c r="KZP4" s="15" t="s">
        <v>12</v>
      </c>
      <c r="KZQ4" s="15" t="s">
        <v>12</v>
      </c>
      <c r="KZR4" s="15" t="s">
        <v>12</v>
      </c>
      <c r="KZS4" s="15" t="s">
        <v>12</v>
      </c>
      <c r="KZT4" s="15" t="s">
        <v>12</v>
      </c>
      <c r="KZU4" s="15" t="s">
        <v>12</v>
      </c>
      <c r="KZV4" s="15" t="s">
        <v>12</v>
      </c>
      <c r="KZW4" s="15" t="s">
        <v>12</v>
      </c>
      <c r="KZX4" s="15" t="s">
        <v>12</v>
      </c>
      <c r="KZY4" s="15" t="s">
        <v>12</v>
      </c>
      <c r="KZZ4" s="15" t="s">
        <v>12</v>
      </c>
      <c r="LAA4" s="15" t="s">
        <v>12</v>
      </c>
      <c r="LAB4" s="15" t="s">
        <v>12</v>
      </c>
      <c r="LAC4" s="15" t="s">
        <v>12</v>
      </c>
      <c r="LAD4" s="15" t="s">
        <v>12</v>
      </c>
      <c r="LAE4" s="15" t="s">
        <v>12</v>
      </c>
      <c r="LAF4" s="15" t="s">
        <v>12</v>
      </c>
      <c r="LAG4" s="15" t="s">
        <v>12</v>
      </c>
      <c r="LAH4" s="15" t="s">
        <v>12</v>
      </c>
      <c r="LAI4" s="15" t="s">
        <v>12</v>
      </c>
      <c r="LAJ4" s="15" t="s">
        <v>12</v>
      </c>
      <c r="LAK4" s="15" t="s">
        <v>12</v>
      </c>
      <c r="LAL4" s="15" t="s">
        <v>12</v>
      </c>
      <c r="LAM4" s="15" t="s">
        <v>12</v>
      </c>
      <c r="LAN4" s="15" t="s">
        <v>12</v>
      </c>
      <c r="LAO4" s="15" t="s">
        <v>12</v>
      </c>
      <c r="LAP4" s="15" t="s">
        <v>12</v>
      </c>
      <c r="LAQ4" s="15" t="s">
        <v>12</v>
      </c>
      <c r="LAR4" s="15" t="s">
        <v>12</v>
      </c>
      <c r="LAS4" s="15" t="s">
        <v>12</v>
      </c>
      <c r="LAT4" s="15" t="s">
        <v>12</v>
      </c>
      <c r="LAU4" s="15" t="s">
        <v>12</v>
      </c>
      <c r="LAV4" s="15" t="s">
        <v>12</v>
      </c>
      <c r="LAW4" s="15" t="s">
        <v>12</v>
      </c>
      <c r="LAX4" s="15" t="s">
        <v>12</v>
      </c>
      <c r="LAY4" s="15" t="s">
        <v>12</v>
      </c>
      <c r="LAZ4" s="15" t="s">
        <v>12</v>
      </c>
      <c r="LBA4" s="15" t="s">
        <v>12</v>
      </c>
      <c r="LBB4" s="15" t="s">
        <v>12</v>
      </c>
      <c r="LBC4" s="15" t="s">
        <v>12</v>
      </c>
      <c r="LBD4" s="15" t="s">
        <v>12</v>
      </c>
      <c r="LBE4" s="15" t="s">
        <v>12</v>
      </c>
      <c r="LBF4" s="15" t="s">
        <v>12</v>
      </c>
      <c r="LBG4" s="15" t="s">
        <v>12</v>
      </c>
      <c r="LBH4" s="15" t="s">
        <v>12</v>
      </c>
      <c r="LBI4" s="15" t="s">
        <v>12</v>
      </c>
      <c r="LBJ4" s="15" t="s">
        <v>12</v>
      </c>
      <c r="LBK4" s="15" t="s">
        <v>12</v>
      </c>
      <c r="LBL4" s="15" t="s">
        <v>12</v>
      </c>
      <c r="LBM4" s="15" t="s">
        <v>12</v>
      </c>
      <c r="LBN4" s="15" t="s">
        <v>12</v>
      </c>
      <c r="LBO4" s="15" t="s">
        <v>12</v>
      </c>
      <c r="LBP4" s="15" t="s">
        <v>12</v>
      </c>
      <c r="LBQ4" s="15" t="s">
        <v>12</v>
      </c>
      <c r="LBR4" s="15" t="s">
        <v>12</v>
      </c>
      <c r="LBS4" s="15" t="s">
        <v>12</v>
      </c>
      <c r="LBT4" s="15" t="s">
        <v>12</v>
      </c>
      <c r="LBU4" s="15" t="s">
        <v>12</v>
      </c>
      <c r="LBV4" s="15" t="s">
        <v>12</v>
      </c>
      <c r="LBW4" s="15" t="s">
        <v>12</v>
      </c>
      <c r="LBX4" s="15" t="s">
        <v>12</v>
      </c>
      <c r="LBY4" s="15" t="s">
        <v>12</v>
      </c>
      <c r="LBZ4" s="15" t="s">
        <v>12</v>
      </c>
      <c r="LCA4" s="15" t="s">
        <v>12</v>
      </c>
      <c r="LCB4" s="15" t="s">
        <v>12</v>
      </c>
      <c r="LCC4" s="15" t="s">
        <v>12</v>
      </c>
      <c r="LCD4" s="15" t="s">
        <v>12</v>
      </c>
      <c r="LCE4" s="15" t="s">
        <v>12</v>
      </c>
      <c r="LCF4" s="15" t="s">
        <v>12</v>
      </c>
      <c r="LCG4" s="15" t="s">
        <v>12</v>
      </c>
      <c r="LCH4" s="15" t="s">
        <v>12</v>
      </c>
      <c r="LCI4" s="15" t="s">
        <v>12</v>
      </c>
      <c r="LCJ4" s="15" t="s">
        <v>12</v>
      </c>
      <c r="LCK4" s="15" t="s">
        <v>12</v>
      </c>
      <c r="LCL4" s="15" t="s">
        <v>12</v>
      </c>
      <c r="LCM4" s="15" t="s">
        <v>12</v>
      </c>
      <c r="LCN4" s="15" t="s">
        <v>12</v>
      </c>
      <c r="LCO4" s="15" t="s">
        <v>12</v>
      </c>
      <c r="LCP4" s="15" t="s">
        <v>12</v>
      </c>
      <c r="LCQ4" s="15" t="s">
        <v>12</v>
      </c>
      <c r="LCR4" s="15" t="s">
        <v>12</v>
      </c>
      <c r="LCS4" s="15" t="s">
        <v>12</v>
      </c>
      <c r="LCT4" s="15" t="s">
        <v>12</v>
      </c>
      <c r="LCU4" s="15" t="s">
        <v>12</v>
      </c>
      <c r="LCV4" s="15" t="s">
        <v>12</v>
      </c>
      <c r="LCW4" s="15" t="s">
        <v>12</v>
      </c>
      <c r="LCX4" s="15" t="s">
        <v>12</v>
      </c>
      <c r="LCY4" s="15" t="s">
        <v>12</v>
      </c>
      <c r="LCZ4" s="15" t="s">
        <v>12</v>
      </c>
      <c r="LDA4" s="15" t="s">
        <v>12</v>
      </c>
      <c r="LDB4" s="15" t="s">
        <v>12</v>
      </c>
      <c r="LDC4" s="15" t="s">
        <v>12</v>
      </c>
      <c r="LDD4" s="15" t="s">
        <v>12</v>
      </c>
      <c r="LDE4" s="15" t="s">
        <v>12</v>
      </c>
      <c r="LDF4" s="15" t="s">
        <v>12</v>
      </c>
      <c r="LDG4" s="15" t="s">
        <v>12</v>
      </c>
      <c r="LDH4" s="15" t="s">
        <v>12</v>
      </c>
      <c r="LDI4" s="15" t="s">
        <v>12</v>
      </c>
      <c r="LDJ4" s="15" t="s">
        <v>12</v>
      </c>
      <c r="LDK4" s="15" t="s">
        <v>12</v>
      </c>
      <c r="LDL4" s="15" t="s">
        <v>12</v>
      </c>
      <c r="LDM4" s="15" t="s">
        <v>12</v>
      </c>
      <c r="LDN4" s="15" t="s">
        <v>12</v>
      </c>
      <c r="LDO4" s="15" t="s">
        <v>12</v>
      </c>
      <c r="LDP4" s="15" t="s">
        <v>12</v>
      </c>
      <c r="LDQ4" s="15" t="s">
        <v>12</v>
      </c>
      <c r="LDR4" s="15" t="s">
        <v>12</v>
      </c>
      <c r="LDS4" s="15" t="s">
        <v>12</v>
      </c>
      <c r="LDT4" s="15" t="s">
        <v>12</v>
      </c>
      <c r="LDU4" s="15" t="s">
        <v>12</v>
      </c>
      <c r="LDV4" s="15" t="s">
        <v>12</v>
      </c>
      <c r="LDW4" s="15" t="s">
        <v>12</v>
      </c>
      <c r="LDX4" s="15" t="s">
        <v>12</v>
      </c>
      <c r="LDY4" s="15" t="s">
        <v>12</v>
      </c>
      <c r="LDZ4" s="15" t="s">
        <v>12</v>
      </c>
      <c r="LEA4" s="15" t="s">
        <v>12</v>
      </c>
      <c r="LEB4" s="15" t="s">
        <v>12</v>
      </c>
      <c r="LEC4" s="15" t="s">
        <v>12</v>
      </c>
      <c r="LED4" s="15" t="s">
        <v>12</v>
      </c>
      <c r="LEE4" s="15" t="s">
        <v>12</v>
      </c>
      <c r="LEF4" s="15" t="s">
        <v>12</v>
      </c>
      <c r="LEG4" s="15" t="s">
        <v>12</v>
      </c>
      <c r="LEH4" s="15" t="s">
        <v>12</v>
      </c>
      <c r="LEI4" s="15" t="s">
        <v>12</v>
      </c>
      <c r="LEJ4" s="15" t="s">
        <v>12</v>
      </c>
      <c r="LEK4" s="15" t="s">
        <v>12</v>
      </c>
      <c r="LEL4" s="15" t="s">
        <v>12</v>
      </c>
      <c r="LEM4" s="15" t="s">
        <v>12</v>
      </c>
      <c r="LEN4" s="15" t="s">
        <v>12</v>
      </c>
      <c r="LEO4" s="15" t="s">
        <v>12</v>
      </c>
      <c r="LEP4" s="15" t="s">
        <v>12</v>
      </c>
      <c r="LEQ4" s="15" t="s">
        <v>12</v>
      </c>
      <c r="LER4" s="15" t="s">
        <v>12</v>
      </c>
      <c r="LES4" s="15" t="s">
        <v>12</v>
      </c>
      <c r="LET4" s="15" t="s">
        <v>12</v>
      </c>
      <c r="LEU4" s="15" t="s">
        <v>12</v>
      </c>
      <c r="LEV4" s="15" t="s">
        <v>12</v>
      </c>
      <c r="LEW4" s="15" t="s">
        <v>12</v>
      </c>
      <c r="LEX4" s="15" t="s">
        <v>12</v>
      </c>
      <c r="LEY4" s="15" t="s">
        <v>12</v>
      </c>
      <c r="LEZ4" s="15" t="s">
        <v>12</v>
      </c>
      <c r="LFA4" s="15" t="s">
        <v>12</v>
      </c>
      <c r="LFB4" s="15" t="s">
        <v>12</v>
      </c>
      <c r="LFC4" s="15" t="s">
        <v>12</v>
      </c>
      <c r="LFD4" s="15" t="s">
        <v>12</v>
      </c>
      <c r="LFE4" s="15" t="s">
        <v>12</v>
      </c>
      <c r="LFF4" s="15" t="s">
        <v>12</v>
      </c>
      <c r="LFG4" s="15" t="s">
        <v>12</v>
      </c>
      <c r="LFH4" s="15" t="s">
        <v>12</v>
      </c>
      <c r="LFI4" s="15" t="s">
        <v>12</v>
      </c>
      <c r="LFJ4" s="15" t="s">
        <v>12</v>
      </c>
      <c r="LFK4" s="15" t="s">
        <v>12</v>
      </c>
      <c r="LFL4" s="15" t="s">
        <v>12</v>
      </c>
      <c r="LFM4" s="15" t="s">
        <v>12</v>
      </c>
      <c r="LFN4" s="15" t="s">
        <v>12</v>
      </c>
      <c r="LFO4" s="15" t="s">
        <v>12</v>
      </c>
      <c r="LFP4" s="15" t="s">
        <v>12</v>
      </c>
      <c r="LFQ4" s="15" t="s">
        <v>12</v>
      </c>
      <c r="LFR4" s="15" t="s">
        <v>12</v>
      </c>
      <c r="LFS4" s="15" t="s">
        <v>12</v>
      </c>
      <c r="LFT4" s="15" t="s">
        <v>12</v>
      </c>
      <c r="LFU4" s="15" t="s">
        <v>12</v>
      </c>
      <c r="LFV4" s="15" t="s">
        <v>12</v>
      </c>
      <c r="LFW4" s="15" t="s">
        <v>12</v>
      </c>
      <c r="LFX4" s="15" t="s">
        <v>12</v>
      </c>
      <c r="LFY4" s="15" t="s">
        <v>12</v>
      </c>
      <c r="LFZ4" s="15" t="s">
        <v>12</v>
      </c>
      <c r="LGA4" s="15" t="s">
        <v>12</v>
      </c>
      <c r="LGB4" s="15" t="s">
        <v>12</v>
      </c>
      <c r="LGC4" s="15" t="s">
        <v>12</v>
      </c>
      <c r="LGD4" s="15" t="s">
        <v>12</v>
      </c>
      <c r="LGE4" s="15" t="s">
        <v>12</v>
      </c>
      <c r="LGF4" s="15" t="s">
        <v>12</v>
      </c>
      <c r="LGG4" s="15" t="s">
        <v>12</v>
      </c>
      <c r="LGH4" s="15" t="s">
        <v>12</v>
      </c>
      <c r="LGI4" s="15" t="s">
        <v>12</v>
      </c>
      <c r="LGJ4" s="15" t="s">
        <v>12</v>
      </c>
      <c r="LGK4" s="15" t="s">
        <v>12</v>
      </c>
      <c r="LGL4" s="15" t="s">
        <v>12</v>
      </c>
      <c r="LGM4" s="15" t="s">
        <v>12</v>
      </c>
      <c r="LGN4" s="15" t="s">
        <v>12</v>
      </c>
      <c r="LGO4" s="15" t="s">
        <v>12</v>
      </c>
      <c r="LGP4" s="15" t="s">
        <v>12</v>
      </c>
      <c r="LGQ4" s="15" t="s">
        <v>12</v>
      </c>
      <c r="LGR4" s="15" t="s">
        <v>12</v>
      </c>
      <c r="LGS4" s="15" t="s">
        <v>12</v>
      </c>
      <c r="LGT4" s="15" t="s">
        <v>12</v>
      </c>
      <c r="LGU4" s="15" t="s">
        <v>12</v>
      </c>
      <c r="LGV4" s="15" t="s">
        <v>12</v>
      </c>
      <c r="LGW4" s="15" t="s">
        <v>12</v>
      </c>
      <c r="LGX4" s="15" t="s">
        <v>12</v>
      </c>
      <c r="LGY4" s="15" t="s">
        <v>12</v>
      </c>
      <c r="LGZ4" s="15" t="s">
        <v>12</v>
      </c>
      <c r="LHA4" s="15" t="s">
        <v>12</v>
      </c>
      <c r="LHB4" s="15" t="s">
        <v>12</v>
      </c>
      <c r="LHC4" s="15" t="s">
        <v>12</v>
      </c>
      <c r="LHD4" s="15" t="s">
        <v>12</v>
      </c>
      <c r="LHE4" s="15" t="s">
        <v>12</v>
      </c>
      <c r="LHF4" s="15" t="s">
        <v>12</v>
      </c>
      <c r="LHG4" s="15" t="s">
        <v>12</v>
      </c>
      <c r="LHH4" s="15" t="s">
        <v>12</v>
      </c>
      <c r="LHI4" s="15" t="s">
        <v>12</v>
      </c>
      <c r="LHJ4" s="15" t="s">
        <v>12</v>
      </c>
      <c r="LHK4" s="15" t="s">
        <v>12</v>
      </c>
      <c r="LHL4" s="15" t="s">
        <v>12</v>
      </c>
      <c r="LHM4" s="15" t="s">
        <v>12</v>
      </c>
      <c r="LHN4" s="15" t="s">
        <v>12</v>
      </c>
      <c r="LHO4" s="15" t="s">
        <v>12</v>
      </c>
      <c r="LHP4" s="15" t="s">
        <v>12</v>
      </c>
      <c r="LHQ4" s="15" t="s">
        <v>12</v>
      </c>
      <c r="LHR4" s="15" t="s">
        <v>12</v>
      </c>
      <c r="LHS4" s="15" t="s">
        <v>12</v>
      </c>
      <c r="LHT4" s="15" t="s">
        <v>12</v>
      </c>
      <c r="LHU4" s="15" t="s">
        <v>12</v>
      </c>
      <c r="LHV4" s="15" t="s">
        <v>12</v>
      </c>
      <c r="LHW4" s="15" t="s">
        <v>12</v>
      </c>
      <c r="LHX4" s="15" t="s">
        <v>12</v>
      </c>
      <c r="LHY4" s="15" t="s">
        <v>12</v>
      </c>
      <c r="LHZ4" s="15" t="s">
        <v>12</v>
      </c>
      <c r="LIA4" s="15" t="s">
        <v>12</v>
      </c>
      <c r="LIB4" s="15" t="s">
        <v>12</v>
      </c>
      <c r="LIC4" s="15" t="s">
        <v>12</v>
      </c>
      <c r="LID4" s="15" t="s">
        <v>12</v>
      </c>
      <c r="LIE4" s="15" t="s">
        <v>12</v>
      </c>
      <c r="LIF4" s="15" t="s">
        <v>12</v>
      </c>
      <c r="LIG4" s="15" t="s">
        <v>12</v>
      </c>
      <c r="LIH4" s="15" t="s">
        <v>12</v>
      </c>
      <c r="LII4" s="15" t="s">
        <v>12</v>
      </c>
      <c r="LIJ4" s="15" t="s">
        <v>12</v>
      </c>
      <c r="LIK4" s="15" t="s">
        <v>12</v>
      </c>
      <c r="LIL4" s="15" t="s">
        <v>12</v>
      </c>
      <c r="LIM4" s="15" t="s">
        <v>12</v>
      </c>
      <c r="LIN4" s="15" t="s">
        <v>12</v>
      </c>
      <c r="LIO4" s="15" t="s">
        <v>12</v>
      </c>
      <c r="LIP4" s="15" t="s">
        <v>12</v>
      </c>
      <c r="LIQ4" s="15" t="s">
        <v>12</v>
      </c>
      <c r="LIR4" s="15" t="s">
        <v>12</v>
      </c>
      <c r="LIS4" s="15" t="s">
        <v>12</v>
      </c>
      <c r="LIT4" s="15" t="s">
        <v>12</v>
      </c>
      <c r="LIU4" s="15" t="s">
        <v>12</v>
      </c>
      <c r="LIV4" s="15" t="s">
        <v>12</v>
      </c>
      <c r="LIW4" s="15" t="s">
        <v>12</v>
      </c>
      <c r="LIX4" s="15" t="s">
        <v>12</v>
      </c>
      <c r="LIY4" s="15" t="s">
        <v>12</v>
      </c>
      <c r="LIZ4" s="15" t="s">
        <v>12</v>
      </c>
      <c r="LJA4" s="15" t="s">
        <v>12</v>
      </c>
      <c r="LJB4" s="15" t="s">
        <v>12</v>
      </c>
      <c r="LJC4" s="15" t="s">
        <v>12</v>
      </c>
      <c r="LJD4" s="15" t="s">
        <v>12</v>
      </c>
      <c r="LJE4" s="15" t="s">
        <v>12</v>
      </c>
      <c r="LJF4" s="15" t="s">
        <v>12</v>
      </c>
      <c r="LJG4" s="15" t="s">
        <v>12</v>
      </c>
      <c r="LJH4" s="15" t="s">
        <v>12</v>
      </c>
      <c r="LJI4" s="15" t="s">
        <v>12</v>
      </c>
      <c r="LJJ4" s="15" t="s">
        <v>12</v>
      </c>
      <c r="LJK4" s="15" t="s">
        <v>12</v>
      </c>
      <c r="LJL4" s="15" t="s">
        <v>12</v>
      </c>
      <c r="LJM4" s="15" t="s">
        <v>12</v>
      </c>
      <c r="LJN4" s="15" t="s">
        <v>12</v>
      </c>
      <c r="LJO4" s="15" t="s">
        <v>12</v>
      </c>
      <c r="LJP4" s="15" t="s">
        <v>12</v>
      </c>
      <c r="LJQ4" s="15" t="s">
        <v>12</v>
      </c>
      <c r="LJR4" s="15" t="s">
        <v>12</v>
      </c>
      <c r="LJS4" s="15" t="s">
        <v>12</v>
      </c>
      <c r="LJT4" s="15" t="s">
        <v>12</v>
      </c>
      <c r="LJU4" s="15" t="s">
        <v>12</v>
      </c>
      <c r="LJV4" s="15" t="s">
        <v>12</v>
      </c>
      <c r="LJW4" s="15" t="s">
        <v>12</v>
      </c>
      <c r="LJX4" s="15" t="s">
        <v>12</v>
      </c>
      <c r="LJY4" s="15" t="s">
        <v>12</v>
      </c>
      <c r="LJZ4" s="15" t="s">
        <v>12</v>
      </c>
      <c r="LKA4" s="15" t="s">
        <v>12</v>
      </c>
      <c r="LKB4" s="15" t="s">
        <v>12</v>
      </c>
      <c r="LKC4" s="15" t="s">
        <v>12</v>
      </c>
      <c r="LKD4" s="15" t="s">
        <v>12</v>
      </c>
      <c r="LKE4" s="15" t="s">
        <v>12</v>
      </c>
      <c r="LKF4" s="15" t="s">
        <v>12</v>
      </c>
      <c r="LKG4" s="15" t="s">
        <v>12</v>
      </c>
      <c r="LKH4" s="15" t="s">
        <v>12</v>
      </c>
      <c r="LKI4" s="15" t="s">
        <v>12</v>
      </c>
      <c r="LKJ4" s="15" t="s">
        <v>12</v>
      </c>
      <c r="LKK4" s="15" t="s">
        <v>12</v>
      </c>
      <c r="LKL4" s="15" t="s">
        <v>12</v>
      </c>
      <c r="LKM4" s="15" t="s">
        <v>12</v>
      </c>
      <c r="LKN4" s="15" t="s">
        <v>12</v>
      </c>
      <c r="LKO4" s="15" t="s">
        <v>12</v>
      </c>
      <c r="LKP4" s="15" t="s">
        <v>12</v>
      </c>
      <c r="LKQ4" s="15" t="s">
        <v>12</v>
      </c>
      <c r="LKR4" s="15" t="s">
        <v>12</v>
      </c>
      <c r="LKS4" s="15" t="s">
        <v>12</v>
      </c>
      <c r="LKT4" s="15" t="s">
        <v>12</v>
      </c>
      <c r="LKU4" s="15" t="s">
        <v>12</v>
      </c>
      <c r="LKV4" s="15" t="s">
        <v>12</v>
      </c>
      <c r="LKW4" s="15" t="s">
        <v>12</v>
      </c>
      <c r="LKX4" s="15" t="s">
        <v>12</v>
      </c>
      <c r="LKY4" s="15" t="s">
        <v>12</v>
      </c>
      <c r="LKZ4" s="15" t="s">
        <v>12</v>
      </c>
      <c r="LLA4" s="15" t="s">
        <v>12</v>
      </c>
      <c r="LLB4" s="15" t="s">
        <v>12</v>
      </c>
      <c r="LLC4" s="15" t="s">
        <v>12</v>
      </c>
      <c r="LLD4" s="15" t="s">
        <v>12</v>
      </c>
      <c r="LLE4" s="15" t="s">
        <v>12</v>
      </c>
      <c r="LLF4" s="15" t="s">
        <v>12</v>
      </c>
      <c r="LLG4" s="15" t="s">
        <v>12</v>
      </c>
      <c r="LLH4" s="15" t="s">
        <v>12</v>
      </c>
      <c r="LLI4" s="15" t="s">
        <v>12</v>
      </c>
      <c r="LLJ4" s="15" t="s">
        <v>12</v>
      </c>
      <c r="LLK4" s="15" t="s">
        <v>12</v>
      </c>
      <c r="LLL4" s="15" t="s">
        <v>12</v>
      </c>
      <c r="LLM4" s="15" t="s">
        <v>12</v>
      </c>
      <c r="LLN4" s="15" t="s">
        <v>12</v>
      </c>
      <c r="LLO4" s="15" t="s">
        <v>12</v>
      </c>
      <c r="LLP4" s="15" t="s">
        <v>12</v>
      </c>
      <c r="LLQ4" s="15" t="s">
        <v>12</v>
      </c>
      <c r="LLR4" s="15" t="s">
        <v>12</v>
      </c>
      <c r="LLS4" s="15" t="s">
        <v>12</v>
      </c>
      <c r="LLT4" s="15" t="s">
        <v>12</v>
      </c>
      <c r="LLU4" s="15" t="s">
        <v>12</v>
      </c>
      <c r="LLV4" s="15" t="s">
        <v>12</v>
      </c>
      <c r="LLW4" s="15" t="s">
        <v>12</v>
      </c>
      <c r="LLX4" s="15" t="s">
        <v>12</v>
      </c>
      <c r="LLY4" s="15" t="s">
        <v>12</v>
      </c>
      <c r="LLZ4" s="15" t="s">
        <v>12</v>
      </c>
      <c r="LMA4" s="15" t="s">
        <v>12</v>
      </c>
      <c r="LMB4" s="15" t="s">
        <v>12</v>
      </c>
      <c r="LMC4" s="15" t="s">
        <v>12</v>
      </c>
      <c r="LMD4" s="15" t="s">
        <v>12</v>
      </c>
      <c r="LME4" s="15" t="s">
        <v>12</v>
      </c>
      <c r="LMF4" s="15" t="s">
        <v>12</v>
      </c>
      <c r="LMG4" s="15" t="s">
        <v>12</v>
      </c>
      <c r="LMH4" s="15" t="s">
        <v>12</v>
      </c>
      <c r="LMI4" s="15" t="s">
        <v>12</v>
      </c>
      <c r="LMJ4" s="15" t="s">
        <v>12</v>
      </c>
      <c r="LMK4" s="15" t="s">
        <v>12</v>
      </c>
      <c r="LML4" s="15" t="s">
        <v>12</v>
      </c>
      <c r="LMM4" s="15" t="s">
        <v>12</v>
      </c>
      <c r="LMN4" s="15" t="s">
        <v>12</v>
      </c>
      <c r="LMO4" s="15" t="s">
        <v>12</v>
      </c>
      <c r="LMP4" s="15" t="s">
        <v>12</v>
      </c>
      <c r="LMQ4" s="15" t="s">
        <v>12</v>
      </c>
      <c r="LMR4" s="15" t="s">
        <v>12</v>
      </c>
      <c r="LMS4" s="15" t="s">
        <v>12</v>
      </c>
      <c r="LMT4" s="15" t="s">
        <v>12</v>
      </c>
      <c r="LMU4" s="15" t="s">
        <v>12</v>
      </c>
      <c r="LMV4" s="15" t="s">
        <v>12</v>
      </c>
      <c r="LMW4" s="15" t="s">
        <v>12</v>
      </c>
      <c r="LMX4" s="15" t="s">
        <v>12</v>
      </c>
      <c r="LMY4" s="15" t="s">
        <v>12</v>
      </c>
      <c r="LMZ4" s="15" t="s">
        <v>12</v>
      </c>
      <c r="LNA4" s="15" t="s">
        <v>12</v>
      </c>
      <c r="LNB4" s="15" t="s">
        <v>12</v>
      </c>
      <c r="LNC4" s="15" t="s">
        <v>12</v>
      </c>
      <c r="LND4" s="15" t="s">
        <v>12</v>
      </c>
      <c r="LNE4" s="15" t="s">
        <v>12</v>
      </c>
      <c r="LNF4" s="15" t="s">
        <v>12</v>
      </c>
      <c r="LNG4" s="15" t="s">
        <v>12</v>
      </c>
      <c r="LNH4" s="15" t="s">
        <v>12</v>
      </c>
      <c r="LNI4" s="15" t="s">
        <v>12</v>
      </c>
      <c r="LNJ4" s="15" t="s">
        <v>12</v>
      </c>
      <c r="LNK4" s="15" t="s">
        <v>12</v>
      </c>
      <c r="LNL4" s="15" t="s">
        <v>12</v>
      </c>
      <c r="LNM4" s="15" t="s">
        <v>12</v>
      </c>
      <c r="LNN4" s="15" t="s">
        <v>12</v>
      </c>
      <c r="LNO4" s="15" t="s">
        <v>12</v>
      </c>
      <c r="LNP4" s="15" t="s">
        <v>12</v>
      </c>
      <c r="LNQ4" s="15" t="s">
        <v>12</v>
      </c>
      <c r="LNR4" s="15" t="s">
        <v>12</v>
      </c>
      <c r="LNS4" s="15" t="s">
        <v>12</v>
      </c>
      <c r="LNT4" s="15" t="s">
        <v>12</v>
      </c>
      <c r="LNU4" s="15" t="s">
        <v>12</v>
      </c>
      <c r="LNV4" s="15" t="s">
        <v>12</v>
      </c>
      <c r="LNW4" s="15" t="s">
        <v>12</v>
      </c>
      <c r="LNX4" s="15" t="s">
        <v>12</v>
      </c>
      <c r="LNY4" s="15" t="s">
        <v>12</v>
      </c>
      <c r="LNZ4" s="15" t="s">
        <v>12</v>
      </c>
      <c r="LOA4" s="15" t="s">
        <v>12</v>
      </c>
      <c r="LOB4" s="15" t="s">
        <v>12</v>
      </c>
      <c r="LOC4" s="15" t="s">
        <v>12</v>
      </c>
      <c r="LOD4" s="15" t="s">
        <v>12</v>
      </c>
      <c r="LOE4" s="15" t="s">
        <v>12</v>
      </c>
      <c r="LOF4" s="15" t="s">
        <v>12</v>
      </c>
      <c r="LOG4" s="15" t="s">
        <v>12</v>
      </c>
      <c r="LOH4" s="15" t="s">
        <v>12</v>
      </c>
      <c r="LOI4" s="15" t="s">
        <v>12</v>
      </c>
      <c r="LOJ4" s="15" t="s">
        <v>12</v>
      </c>
      <c r="LOK4" s="15" t="s">
        <v>12</v>
      </c>
      <c r="LOL4" s="15" t="s">
        <v>12</v>
      </c>
      <c r="LOM4" s="15" t="s">
        <v>12</v>
      </c>
      <c r="LON4" s="15" t="s">
        <v>12</v>
      </c>
      <c r="LOO4" s="15" t="s">
        <v>12</v>
      </c>
      <c r="LOP4" s="15" t="s">
        <v>12</v>
      </c>
      <c r="LOQ4" s="15" t="s">
        <v>12</v>
      </c>
      <c r="LOR4" s="15" t="s">
        <v>12</v>
      </c>
      <c r="LOS4" s="15" t="s">
        <v>12</v>
      </c>
      <c r="LOT4" s="15" t="s">
        <v>12</v>
      </c>
      <c r="LOU4" s="15" t="s">
        <v>12</v>
      </c>
      <c r="LOV4" s="15" t="s">
        <v>12</v>
      </c>
      <c r="LOW4" s="15" t="s">
        <v>12</v>
      </c>
      <c r="LOX4" s="15" t="s">
        <v>12</v>
      </c>
      <c r="LOY4" s="15" t="s">
        <v>12</v>
      </c>
      <c r="LOZ4" s="15" t="s">
        <v>12</v>
      </c>
      <c r="LPA4" s="15" t="s">
        <v>12</v>
      </c>
      <c r="LPB4" s="15" t="s">
        <v>12</v>
      </c>
      <c r="LPC4" s="15" t="s">
        <v>12</v>
      </c>
      <c r="LPD4" s="15" t="s">
        <v>12</v>
      </c>
      <c r="LPE4" s="15" t="s">
        <v>12</v>
      </c>
      <c r="LPF4" s="15" t="s">
        <v>12</v>
      </c>
      <c r="LPG4" s="15" t="s">
        <v>12</v>
      </c>
      <c r="LPH4" s="15" t="s">
        <v>12</v>
      </c>
      <c r="LPI4" s="15" t="s">
        <v>12</v>
      </c>
      <c r="LPJ4" s="15" t="s">
        <v>12</v>
      </c>
      <c r="LPK4" s="15" t="s">
        <v>12</v>
      </c>
      <c r="LPL4" s="15" t="s">
        <v>12</v>
      </c>
      <c r="LPM4" s="15" t="s">
        <v>12</v>
      </c>
      <c r="LPN4" s="15" t="s">
        <v>12</v>
      </c>
      <c r="LPO4" s="15" t="s">
        <v>12</v>
      </c>
      <c r="LPP4" s="15" t="s">
        <v>12</v>
      </c>
      <c r="LPQ4" s="15" t="s">
        <v>12</v>
      </c>
      <c r="LPR4" s="15" t="s">
        <v>12</v>
      </c>
      <c r="LPS4" s="15" t="s">
        <v>12</v>
      </c>
      <c r="LPT4" s="15" t="s">
        <v>12</v>
      </c>
      <c r="LPU4" s="15" t="s">
        <v>12</v>
      </c>
      <c r="LPV4" s="15" t="s">
        <v>12</v>
      </c>
      <c r="LPW4" s="15" t="s">
        <v>12</v>
      </c>
      <c r="LPX4" s="15" t="s">
        <v>12</v>
      </c>
      <c r="LPY4" s="15" t="s">
        <v>12</v>
      </c>
      <c r="LPZ4" s="15" t="s">
        <v>12</v>
      </c>
      <c r="LQA4" s="15" t="s">
        <v>12</v>
      </c>
      <c r="LQB4" s="15" t="s">
        <v>12</v>
      </c>
      <c r="LQC4" s="15" t="s">
        <v>12</v>
      </c>
      <c r="LQD4" s="15" t="s">
        <v>12</v>
      </c>
      <c r="LQE4" s="15" t="s">
        <v>12</v>
      </c>
      <c r="LQF4" s="15" t="s">
        <v>12</v>
      </c>
      <c r="LQG4" s="15" t="s">
        <v>12</v>
      </c>
      <c r="LQH4" s="15" t="s">
        <v>12</v>
      </c>
      <c r="LQI4" s="15" t="s">
        <v>12</v>
      </c>
      <c r="LQJ4" s="15" t="s">
        <v>12</v>
      </c>
      <c r="LQK4" s="15" t="s">
        <v>12</v>
      </c>
      <c r="LQL4" s="15" t="s">
        <v>12</v>
      </c>
      <c r="LQM4" s="15" t="s">
        <v>12</v>
      </c>
      <c r="LQN4" s="15" t="s">
        <v>12</v>
      </c>
      <c r="LQO4" s="15" t="s">
        <v>12</v>
      </c>
      <c r="LQP4" s="15" t="s">
        <v>12</v>
      </c>
      <c r="LQQ4" s="15" t="s">
        <v>12</v>
      </c>
      <c r="LQR4" s="15" t="s">
        <v>12</v>
      </c>
      <c r="LQS4" s="15" t="s">
        <v>12</v>
      </c>
      <c r="LQT4" s="15" t="s">
        <v>12</v>
      </c>
      <c r="LQU4" s="15" t="s">
        <v>12</v>
      </c>
      <c r="LQV4" s="15" t="s">
        <v>12</v>
      </c>
      <c r="LQW4" s="15" t="s">
        <v>12</v>
      </c>
      <c r="LQX4" s="15" t="s">
        <v>12</v>
      </c>
      <c r="LQY4" s="15" t="s">
        <v>12</v>
      </c>
      <c r="LQZ4" s="15" t="s">
        <v>12</v>
      </c>
      <c r="LRA4" s="15" t="s">
        <v>12</v>
      </c>
      <c r="LRB4" s="15" t="s">
        <v>12</v>
      </c>
      <c r="LRC4" s="15" t="s">
        <v>12</v>
      </c>
      <c r="LRD4" s="15" t="s">
        <v>12</v>
      </c>
      <c r="LRE4" s="15" t="s">
        <v>12</v>
      </c>
      <c r="LRF4" s="15" t="s">
        <v>12</v>
      </c>
      <c r="LRG4" s="15" t="s">
        <v>12</v>
      </c>
      <c r="LRH4" s="15" t="s">
        <v>12</v>
      </c>
      <c r="LRI4" s="15" t="s">
        <v>12</v>
      </c>
      <c r="LRJ4" s="15" t="s">
        <v>12</v>
      </c>
      <c r="LRK4" s="15" t="s">
        <v>12</v>
      </c>
      <c r="LRL4" s="15" t="s">
        <v>12</v>
      </c>
      <c r="LRM4" s="15" t="s">
        <v>12</v>
      </c>
      <c r="LRN4" s="15" t="s">
        <v>12</v>
      </c>
      <c r="LRO4" s="15" t="s">
        <v>12</v>
      </c>
      <c r="LRP4" s="15" t="s">
        <v>12</v>
      </c>
      <c r="LRQ4" s="15" t="s">
        <v>12</v>
      </c>
      <c r="LRR4" s="15" t="s">
        <v>12</v>
      </c>
      <c r="LRS4" s="15" t="s">
        <v>12</v>
      </c>
      <c r="LRT4" s="15" t="s">
        <v>12</v>
      </c>
      <c r="LRU4" s="15" t="s">
        <v>12</v>
      </c>
      <c r="LRV4" s="15" t="s">
        <v>12</v>
      </c>
      <c r="LRW4" s="15" t="s">
        <v>12</v>
      </c>
      <c r="LRX4" s="15" t="s">
        <v>12</v>
      </c>
      <c r="LRY4" s="15" t="s">
        <v>12</v>
      </c>
      <c r="LRZ4" s="15" t="s">
        <v>12</v>
      </c>
      <c r="LSA4" s="15" t="s">
        <v>12</v>
      </c>
      <c r="LSB4" s="15" t="s">
        <v>12</v>
      </c>
      <c r="LSC4" s="15" t="s">
        <v>12</v>
      </c>
      <c r="LSD4" s="15" t="s">
        <v>12</v>
      </c>
      <c r="LSE4" s="15" t="s">
        <v>12</v>
      </c>
      <c r="LSF4" s="15" t="s">
        <v>12</v>
      </c>
      <c r="LSG4" s="15" t="s">
        <v>12</v>
      </c>
      <c r="LSH4" s="15" t="s">
        <v>12</v>
      </c>
      <c r="LSI4" s="15" t="s">
        <v>12</v>
      </c>
      <c r="LSJ4" s="15" t="s">
        <v>12</v>
      </c>
      <c r="LSK4" s="15" t="s">
        <v>12</v>
      </c>
      <c r="LSL4" s="15" t="s">
        <v>12</v>
      </c>
      <c r="LSM4" s="15" t="s">
        <v>12</v>
      </c>
      <c r="LSN4" s="15" t="s">
        <v>12</v>
      </c>
      <c r="LSO4" s="15" t="s">
        <v>12</v>
      </c>
      <c r="LSP4" s="15" t="s">
        <v>12</v>
      </c>
      <c r="LSQ4" s="15" t="s">
        <v>12</v>
      </c>
      <c r="LSR4" s="15" t="s">
        <v>12</v>
      </c>
      <c r="LSS4" s="15" t="s">
        <v>12</v>
      </c>
      <c r="LST4" s="15" t="s">
        <v>12</v>
      </c>
      <c r="LSU4" s="15" t="s">
        <v>12</v>
      </c>
      <c r="LSV4" s="15" t="s">
        <v>12</v>
      </c>
      <c r="LSW4" s="15" t="s">
        <v>12</v>
      </c>
      <c r="LSX4" s="15" t="s">
        <v>12</v>
      </c>
      <c r="LSY4" s="15" t="s">
        <v>12</v>
      </c>
      <c r="LSZ4" s="15" t="s">
        <v>12</v>
      </c>
      <c r="LTA4" s="15" t="s">
        <v>12</v>
      </c>
      <c r="LTB4" s="15" t="s">
        <v>12</v>
      </c>
      <c r="LTC4" s="15" t="s">
        <v>12</v>
      </c>
      <c r="LTD4" s="15" t="s">
        <v>12</v>
      </c>
      <c r="LTE4" s="15" t="s">
        <v>12</v>
      </c>
      <c r="LTF4" s="15" t="s">
        <v>12</v>
      </c>
      <c r="LTG4" s="15" t="s">
        <v>12</v>
      </c>
      <c r="LTH4" s="15" t="s">
        <v>12</v>
      </c>
      <c r="LTI4" s="15" t="s">
        <v>12</v>
      </c>
      <c r="LTJ4" s="15" t="s">
        <v>12</v>
      </c>
      <c r="LTK4" s="15" t="s">
        <v>12</v>
      </c>
      <c r="LTL4" s="15" t="s">
        <v>12</v>
      </c>
      <c r="LTM4" s="15" t="s">
        <v>12</v>
      </c>
      <c r="LTN4" s="15" t="s">
        <v>12</v>
      </c>
      <c r="LTO4" s="15" t="s">
        <v>12</v>
      </c>
      <c r="LTP4" s="15" t="s">
        <v>12</v>
      </c>
      <c r="LTQ4" s="15" t="s">
        <v>12</v>
      </c>
      <c r="LTR4" s="15" t="s">
        <v>12</v>
      </c>
      <c r="LTS4" s="15" t="s">
        <v>12</v>
      </c>
      <c r="LTT4" s="15" t="s">
        <v>12</v>
      </c>
      <c r="LTU4" s="15" t="s">
        <v>12</v>
      </c>
      <c r="LTV4" s="15" t="s">
        <v>12</v>
      </c>
      <c r="LTW4" s="15" t="s">
        <v>12</v>
      </c>
      <c r="LTX4" s="15" t="s">
        <v>12</v>
      </c>
      <c r="LTY4" s="15" t="s">
        <v>12</v>
      </c>
      <c r="LTZ4" s="15" t="s">
        <v>12</v>
      </c>
      <c r="LUA4" s="15" t="s">
        <v>12</v>
      </c>
      <c r="LUB4" s="15" t="s">
        <v>12</v>
      </c>
      <c r="LUC4" s="15" t="s">
        <v>12</v>
      </c>
      <c r="LUD4" s="15" t="s">
        <v>12</v>
      </c>
      <c r="LUE4" s="15" t="s">
        <v>12</v>
      </c>
      <c r="LUF4" s="15" t="s">
        <v>12</v>
      </c>
      <c r="LUG4" s="15" t="s">
        <v>12</v>
      </c>
      <c r="LUH4" s="15" t="s">
        <v>12</v>
      </c>
      <c r="LUI4" s="15" t="s">
        <v>12</v>
      </c>
      <c r="LUJ4" s="15" t="s">
        <v>12</v>
      </c>
      <c r="LUK4" s="15" t="s">
        <v>12</v>
      </c>
      <c r="LUL4" s="15" t="s">
        <v>12</v>
      </c>
      <c r="LUM4" s="15" t="s">
        <v>12</v>
      </c>
      <c r="LUN4" s="15" t="s">
        <v>12</v>
      </c>
      <c r="LUO4" s="15" t="s">
        <v>12</v>
      </c>
      <c r="LUP4" s="15" t="s">
        <v>12</v>
      </c>
      <c r="LUQ4" s="15" t="s">
        <v>12</v>
      </c>
      <c r="LUR4" s="15" t="s">
        <v>12</v>
      </c>
      <c r="LUS4" s="15" t="s">
        <v>12</v>
      </c>
      <c r="LUT4" s="15" t="s">
        <v>12</v>
      </c>
      <c r="LUU4" s="15" t="s">
        <v>12</v>
      </c>
      <c r="LUV4" s="15" t="s">
        <v>12</v>
      </c>
      <c r="LUW4" s="15" t="s">
        <v>12</v>
      </c>
      <c r="LUX4" s="15" t="s">
        <v>12</v>
      </c>
      <c r="LUY4" s="15" t="s">
        <v>12</v>
      </c>
      <c r="LUZ4" s="15" t="s">
        <v>12</v>
      </c>
      <c r="LVA4" s="15" t="s">
        <v>12</v>
      </c>
      <c r="LVB4" s="15" t="s">
        <v>12</v>
      </c>
      <c r="LVC4" s="15" t="s">
        <v>12</v>
      </c>
      <c r="LVD4" s="15" t="s">
        <v>12</v>
      </c>
      <c r="LVE4" s="15" t="s">
        <v>12</v>
      </c>
      <c r="LVF4" s="15" t="s">
        <v>12</v>
      </c>
      <c r="LVG4" s="15" t="s">
        <v>12</v>
      </c>
      <c r="LVH4" s="15" t="s">
        <v>12</v>
      </c>
      <c r="LVI4" s="15" t="s">
        <v>12</v>
      </c>
      <c r="LVJ4" s="15" t="s">
        <v>12</v>
      </c>
      <c r="LVK4" s="15" t="s">
        <v>12</v>
      </c>
      <c r="LVL4" s="15" t="s">
        <v>12</v>
      </c>
      <c r="LVM4" s="15" t="s">
        <v>12</v>
      </c>
      <c r="LVN4" s="15" t="s">
        <v>12</v>
      </c>
      <c r="LVO4" s="15" t="s">
        <v>12</v>
      </c>
      <c r="LVP4" s="15" t="s">
        <v>12</v>
      </c>
      <c r="LVQ4" s="15" t="s">
        <v>12</v>
      </c>
      <c r="LVR4" s="15" t="s">
        <v>12</v>
      </c>
      <c r="LVS4" s="15" t="s">
        <v>12</v>
      </c>
      <c r="LVT4" s="15" t="s">
        <v>12</v>
      </c>
      <c r="LVU4" s="15" t="s">
        <v>12</v>
      </c>
      <c r="LVV4" s="15" t="s">
        <v>12</v>
      </c>
      <c r="LVW4" s="15" t="s">
        <v>12</v>
      </c>
      <c r="LVX4" s="15" t="s">
        <v>12</v>
      </c>
      <c r="LVY4" s="15" t="s">
        <v>12</v>
      </c>
      <c r="LVZ4" s="15" t="s">
        <v>12</v>
      </c>
      <c r="LWA4" s="15" t="s">
        <v>12</v>
      </c>
      <c r="LWB4" s="15" t="s">
        <v>12</v>
      </c>
      <c r="LWC4" s="15" t="s">
        <v>12</v>
      </c>
      <c r="LWD4" s="15" t="s">
        <v>12</v>
      </c>
      <c r="LWE4" s="15" t="s">
        <v>12</v>
      </c>
      <c r="LWF4" s="15" t="s">
        <v>12</v>
      </c>
      <c r="LWG4" s="15" t="s">
        <v>12</v>
      </c>
      <c r="LWH4" s="15" t="s">
        <v>12</v>
      </c>
      <c r="LWI4" s="15" t="s">
        <v>12</v>
      </c>
      <c r="LWJ4" s="15" t="s">
        <v>12</v>
      </c>
      <c r="LWK4" s="15" t="s">
        <v>12</v>
      </c>
      <c r="LWL4" s="15" t="s">
        <v>12</v>
      </c>
      <c r="LWM4" s="15" t="s">
        <v>12</v>
      </c>
      <c r="LWN4" s="15" t="s">
        <v>12</v>
      </c>
      <c r="LWO4" s="15" t="s">
        <v>12</v>
      </c>
      <c r="LWP4" s="15" t="s">
        <v>12</v>
      </c>
      <c r="LWQ4" s="15" t="s">
        <v>12</v>
      </c>
      <c r="LWR4" s="15" t="s">
        <v>12</v>
      </c>
      <c r="LWS4" s="15" t="s">
        <v>12</v>
      </c>
      <c r="LWT4" s="15" t="s">
        <v>12</v>
      </c>
      <c r="LWU4" s="15" t="s">
        <v>12</v>
      </c>
      <c r="LWV4" s="15" t="s">
        <v>12</v>
      </c>
      <c r="LWW4" s="15" t="s">
        <v>12</v>
      </c>
      <c r="LWX4" s="15" t="s">
        <v>12</v>
      </c>
      <c r="LWY4" s="15" t="s">
        <v>12</v>
      </c>
      <c r="LWZ4" s="15" t="s">
        <v>12</v>
      </c>
      <c r="LXA4" s="15" t="s">
        <v>12</v>
      </c>
      <c r="LXB4" s="15" t="s">
        <v>12</v>
      </c>
      <c r="LXC4" s="15" t="s">
        <v>12</v>
      </c>
      <c r="LXD4" s="15" t="s">
        <v>12</v>
      </c>
      <c r="LXE4" s="15" t="s">
        <v>12</v>
      </c>
      <c r="LXF4" s="15" t="s">
        <v>12</v>
      </c>
      <c r="LXG4" s="15" t="s">
        <v>12</v>
      </c>
      <c r="LXH4" s="15" t="s">
        <v>12</v>
      </c>
      <c r="LXI4" s="15" t="s">
        <v>12</v>
      </c>
      <c r="LXJ4" s="15" t="s">
        <v>12</v>
      </c>
      <c r="LXK4" s="15" t="s">
        <v>12</v>
      </c>
      <c r="LXL4" s="15" t="s">
        <v>12</v>
      </c>
      <c r="LXM4" s="15" t="s">
        <v>12</v>
      </c>
      <c r="LXN4" s="15" t="s">
        <v>12</v>
      </c>
      <c r="LXO4" s="15" t="s">
        <v>12</v>
      </c>
      <c r="LXP4" s="15" t="s">
        <v>12</v>
      </c>
      <c r="LXQ4" s="15" t="s">
        <v>12</v>
      </c>
      <c r="LXR4" s="15" t="s">
        <v>12</v>
      </c>
      <c r="LXS4" s="15" t="s">
        <v>12</v>
      </c>
      <c r="LXT4" s="15" t="s">
        <v>12</v>
      </c>
      <c r="LXU4" s="15" t="s">
        <v>12</v>
      </c>
      <c r="LXV4" s="15" t="s">
        <v>12</v>
      </c>
      <c r="LXW4" s="15" t="s">
        <v>12</v>
      </c>
      <c r="LXX4" s="15" t="s">
        <v>12</v>
      </c>
      <c r="LXY4" s="15" t="s">
        <v>12</v>
      </c>
      <c r="LXZ4" s="15" t="s">
        <v>12</v>
      </c>
      <c r="LYA4" s="15" t="s">
        <v>12</v>
      </c>
      <c r="LYB4" s="15" t="s">
        <v>12</v>
      </c>
      <c r="LYC4" s="15" t="s">
        <v>12</v>
      </c>
      <c r="LYD4" s="15" t="s">
        <v>12</v>
      </c>
      <c r="LYE4" s="15" t="s">
        <v>12</v>
      </c>
      <c r="LYF4" s="15" t="s">
        <v>12</v>
      </c>
      <c r="LYG4" s="15" t="s">
        <v>12</v>
      </c>
      <c r="LYH4" s="15" t="s">
        <v>12</v>
      </c>
      <c r="LYI4" s="15" t="s">
        <v>12</v>
      </c>
      <c r="LYJ4" s="15" t="s">
        <v>12</v>
      </c>
      <c r="LYK4" s="15" t="s">
        <v>12</v>
      </c>
      <c r="LYL4" s="15" t="s">
        <v>12</v>
      </c>
      <c r="LYM4" s="15" t="s">
        <v>12</v>
      </c>
      <c r="LYN4" s="15" t="s">
        <v>12</v>
      </c>
      <c r="LYO4" s="15" t="s">
        <v>12</v>
      </c>
      <c r="LYP4" s="15" t="s">
        <v>12</v>
      </c>
      <c r="LYQ4" s="15" t="s">
        <v>12</v>
      </c>
      <c r="LYR4" s="15" t="s">
        <v>12</v>
      </c>
      <c r="LYS4" s="15" t="s">
        <v>12</v>
      </c>
      <c r="LYT4" s="15" t="s">
        <v>12</v>
      </c>
      <c r="LYU4" s="15" t="s">
        <v>12</v>
      </c>
      <c r="LYV4" s="15" t="s">
        <v>12</v>
      </c>
      <c r="LYW4" s="15" t="s">
        <v>12</v>
      </c>
      <c r="LYX4" s="15" t="s">
        <v>12</v>
      </c>
      <c r="LYY4" s="15" t="s">
        <v>12</v>
      </c>
      <c r="LYZ4" s="15" t="s">
        <v>12</v>
      </c>
      <c r="LZA4" s="15" t="s">
        <v>12</v>
      </c>
      <c r="LZB4" s="15" t="s">
        <v>12</v>
      </c>
      <c r="LZC4" s="15" t="s">
        <v>12</v>
      </c>
      <c r="LZD4" s="15" t="s">
        <v>12</v>
      </c>
      <c r="LZE4" s="15" t="s">
        <v>12</v>
      </c>
      <c r="LZF4" s="15" t="s">
        <v>12</v>
      </c>
      <c r="LZG4" s="15" t="s">
        <v>12</v>
      </c>
      <c r="LZH4" s="15" t="s">
        <v>12</v>
      </c>
      <c r="LZI4" s="15" t="s">
        <v>12</v>
      </c>
      <c r="LZJ4" s="15" t="s">
        <v>12</v>
      </c>
      <c r="LZK4" s="15" t="s">
        <v>12</v>
      </c>
      <c r="LZL4" s="15" t="s">
        <v>12</v>
      </c>
      <c r="LZM4" s="15" t="s">
        <v>12</v>
      </c>
      <c r="LZN4" s="15" t="s">
        <v>12</v>
      </c>
      <c r="LZO4" s="15" t="s">
        <v>12</v>
      </c>
      <c r="LZP4" s="15" t="s">
        <v>12</v>
      </c>
      <c r="LZQ4" s="15" t="s">
        <v>12</v>
      </c>
      <c r="LZR4" s="15" t="s">
        <v>12</v>
      </c>
      <c r="LZS4" s="15" t="s">
        <v>12</v>
      </c>
      <c r="LZT4" s="15" t="s">
        <v>12</v>
      </c>
      <c r="LZU4" s="15" t="s">
        <v>12</v>
      </c>
      <c r="LZV4" s="15" t="s">
        <v>12</v>
      </c>
      <c r="LZW4" s="15" t="s">
        <v>12</v>
      </c>
      <c r="LZX4" s="15" t="s">
        <v>12</v>
      </c>
      <c r="LZY4" s="15" t="s">
        <v>12</v>
      </c>
      <c r="LZZ4" s="15" t="s">
        <v>12</v>
      </c>
      <c r="MAA4" s="15" t="s">
        <v>12</v>
      </c>
      <c r="MAB4" s="15" t="s">
        <v>12</v>
      </c>
      <c r="MAC4" s="15" t="s">
        <v>12</v>
      </c>
      <c r="MAD4" s="15" t="s">
        <v>12</v>
      </c>
      <c r="MAE4" s="15" t="s">
        <v>12</v>
      </c>
      <c r="MAF4" s="15" t="s">
        <v>12</v>
      </c>
      <c r="MAG4" s="15" t="s">
        <v>12</v>
      </c>
      <c r="MAH4" s="15" t="s">
        <v>12</v>
      </c>
      <c r="MAI4" s="15" t="s">
        <v>12</v>
      </c>
      <c r="MAJ4" s="15" t="s">
        <v>12</v>
      </c>
      <c r="MAK4" s="15" t="s">
        <v>12</v>
      </c>
      <c r="MAL4" s="15" t="s">
        <v>12</v>
      </c>
      <c r="MAM4" s="15" t="s">
        <v>12</v>
      </c>
      <c r="MAN4" s="15" t="s">
        <v>12</v>
      </c>
      <c r="MAO4" s="15" t="s">
        <v>12</v>
      </c>
      <c r="MAP4" s="15" t="s">
        <v>12</v>
      </c>
      <c r="MAQ4" s="15" t="s">
        <v>12</v>
      </c>
      <c r="MAR4" s="15" t="s">
        <v>12</v>
      </c>
      <c r="MAS4" s="15" t="s">
        <v>12</v>
      </c>
      <c r="MAT4" s="15" t="s">
        <v>12</v>
      </c>
      <c r="MAU4" s="15" t="s">
        <v>12</v>
      </c>
      <c r="MAV4" s="15" t="s">
        <v>12</v>
      </c>
      <c r="MAW4" s="15" t="s">
        <v>12</v>
      </c>
      <c r="MAX4" s="15" t="s">
        <v>12</v>
      </c>
      <c r="MAY4" s="15" t="s">
        <v>12</v>
      </c>
      <c r="MAZ4" s="15" t="s">
        <v>12</v>
      </c>
      <c r="MBA4" s="15" t="s">
        <v>12</v>
      </c>
      <c r="MBB4" s="15" t="s">
        <v>12</v>
      </c>
      <c r="MBC4" s="15" t="s">
        <v>12</v>
      </c>
      <c r="MBD4" s="15" t="s">
        <v>12</v>
      </c>
      <c r="MBE4" s="15" t="s">
        <v>12</v>
      </c>
      <c r="MBF4" s="15" t="s">
        <v>12</v>
      </c>
      <c r="MBG4" s="15" t="s">
        <v>12</v>
      </c>
      <c r="MBH4" s="15" t="s">
        <v>12</v>
      </c>
      <c r="MBI4" s="15" t="s">
        <v>12</v>
      </c>
      <c r="MBJ4" s="15" t="s">
        <v>12</v>
      </c>
      <c r="MBK4" s="15" t="s">
        <v>12</v>
      </c>
      <c r="MBL4" s="15" t="s">
        <v>12</v>
      </c>
      <c r="MBM4" s="15" t="s">
        <v>12</v>
      </c>
      <c r="MBN4" s="15" t="s">
        <v>12</v>
      </c>
      <c r="MBO4" s="15" t="s">
        <v>12</v>
      </c>
      <c r="MBP4" s="15" t="s">
        <v>12</v>
      </c>
      <c r="MBQ4" s="15" t="s">
        <v>12</v>
      </c>
      <c r="MBR4" s="15" t="s">
        <v>12</v>
      </c>
      <c r="MBS4" s="15" t="s">
        <v>12</v>
      </c>
      <c r="MBT4" s="15" t="s">
        <v>12</v>
      </c>
      <c r="MBU4" s="15" t="s">
        <v>12</v>
      </c>
      <c r="MBV4" s="15" t="s">
        <v>12</v>
      </c>
      <c r="MBW4" s="15" t="s">
        <v>12</v>
      </c>
      <c r="MBX4" s="15" t="s">
        <v>12</v>
      </c>
      <c r="MBY4" s="15" t="s">
        <v>12</v>
      </c>
      <c r="MBZ4" s="15" t="s">
        <v>12</v>
      </c>
      <c r="MCA4" s="15" t="s">
        <v>12</v>
      </c>
      <c r="MCB4" s="15" t="s">
        <v>12</v>
      </c>
      <c r="MCC4" s="15" t="s">
        <v>12</v>
      </c>
      <c r="MCD4" s="15" t="s">
        <v>12</v>
      </c>
      <c r="MCE4" s="15" t="s">
        <v>12</v>
      </c>
      <c r="MCF4" s="15" t="s">
        <v>12</v>
      </c>
      <c r="MCG4" s="15" t="s">
        <v>12</v>
      </c>
      <c r="MCH4" s="15" t="s">
        <v>12</v>
      </c>
      <c r="MCI4" s="15" t="s">
        <v>12</v>
      </c>
      <c r="MCJ4" s="15" t="s">
        <v>12</v>
      </c>
      <c r="MCK4" s="15" t="s">
        <v>12</v>
      </c>
      <c r="MCL4" s="15" t="s">
        <v>12</v>
      </c>
      <c r="MCM4" s="15" t="s">
        <v>12</v>
      </c>
      <c r="MCN4" s="15" t="s">
        <v>12</v>
      </c>
      <c r="MCO4" s="15" t="s">
        <v>12</v>
      </c>
      <c r="MCP4" s="15" t="s">
        <v>12</v>
      </c>
      <c r="MCQ4" s="15" t="s">
        <v>12</v>
      </c>
      <c r="MCR4" s="15" t="s">
        <v>12</v>
      </c>
      <c r="MCS4" s="15" t="s">
        <v>12</v>
      </c>
      <c r="MCT4" s="15" t="s">
        <v>12</v>
      </c>
      <c r="MCU4" s="15" t="s">
        <v>12</v>
      </c>
      <c r="MCV4" s="15" t="s">
        <v>12</v>
      </c>
      <c r="MCW4" s="15" t="s">
        <v>12</v>
      </c>
      <c r="MCX4" s="15" t="s">
        <v>12</v>
      </c>
      <c r="MCY4" s="15" t="s">
        <v>12</v>
      </c>
      <c r="MCZ4" s="15" t="s">
        <v>12</v>
      </c>
      <c r="MDA4" s="15" t="s">
        <v>12</v>
      </c>
      <c r="MDB4" s="15" t="s">
        <v>12</v>
      </c>
      <c r="MDC4" s="15" t="s">
        <v>12</v>
      </c>
      <c r="MDD4" s="15" t="s">
        <v>12</v>
      </c>
      <c r="MDE4" s="15" t="s">
        <v>12</v>
      </c>
      <c r="MDF4" s="15" t="s">
        <v>12</v>
      </c>
      <c r="MDG4" s="15" t="s">
        <v>12</v>
      </c>
      <c r="MDH4" s="15" t="s">
        <v>12</v>
      </c>
      <c r="MDI4" s="15" t="s">
        <v>12</v>
      </c>
      <c r="MDJ4" s="15" t="s">
        <v>12</v>
      </c>
      <c r="MDK4" s="15" t="s">
        <v>12</v>
      </c>
      <c r="MDL4" s="15" t="s">
        <v>12</v>
      </c>
      <c r="MDM4" s="15" t="s">
        <v>12</v>
      </c>
      <c r="MDN4" s="15" t="s">
        <v>12</v>
      </c>
      <c r="MDO4" s="15" t="s">
        <v>12</v>
      </c>
      <c r="MDP4" s="15" t="s">
        <v>12</v>
      </c>
      <c r="MDQ4" s="15" t="s">
        <v>12</v>
      </c>
      <c r="MDR4" s="15" t="s">
        <v>12</v>
      </c>
      <c r="MDS4" s="15" t="s">
        <v>12</v>
      </c>
      <c r="MDT4" s="15" t="s">
        <v>12</v>
      </c>
      <c r="MDU4" s="15" t="s">
        <v>12</v>
      </c>
      <c r="MDV4" s="15" t="s">
        <v>12</v>
      </c>
      <c r="MDW4" s="15" t="s">
        <v>12</v>
      </c>
      <c r="MDX4" s="15" t="s">
        <v>12</v>
      </c>
      <c r="MDY4" s="15" t="s">
        <v>12</v>
      </c>
      <c r="MDZ4" s="15" t="s">
        <v>12</v>
      </c>
      <c r="MEA4" s="15" t="s">
        <v>12</v>
      </c>
      <c r="MEB4" s="15" t="s">
        <v>12</v>
      </c>
      <c r="MEC4" s="15" t="s">
        <v>12</v>
      </c>
      <c r="MED4" s="15" t="s">
        <v>12</v>
      </c>
      <c r="MEE4" s="15" t="s">
        <v>12</v>
      </c>
      <c r="MEF4" s="15" t="s">
        <v>12</v>
      </c>
      <c r="MEG4" s="15" t="s">
        <v>12</v>
      </c>
      <c r="MEH4" s="15" t="s">
        <v>12</v>
      </c>
      <c r="MEI4" s="15" t="s">
        <v>12</v>
      </c>
      <c r="MEJ4" s="15" t="s">
        <v>12</v>
      </c>
      <c r="MEK4" s="15" t="s">
        <v>12</v>
      </c>
      <c r="MEL4" s="15" t="s">
        <v>12</v>
      </c>
      <c r="MEM4" s="15" t="s">
        <v>12</v>
      </c>
      <c r="MEN4" s="15" t="s">
        <v>12</v>
      </c>
      <c r="MEO4" s="15" t="s">
        <v>12</v>
      </c>
      <c r="MEP4" s="15" t="s">
        <v>12</v>
      </c>
      <c r="MEQ4" s="15" t="s">
        <v>12</v>
      </c>
      <c r="MER4" s="15" t="s">
        <v>12</v>
      </c>
      <c r="MES4" s="15" t="s">
        <v>12</v>
      </c>
      <c r="MET4" s="15" t="s">
        <v>12</v>
      </c>
      <c r="MEU4" s="15" t="s">
        <v>12</v>
      </c>
      <c r="MEV4" s="15" t="s">
        <v>12</v>
      </c>
      <c r="MEW4" s="15" t="s">
        <v>12</v>
      </c>
      <c r="MEX4" s="15" t="s">
        <v>12</v>
      </c>
      <c r="MEY4" s="15" t="s">
        <v>12</v>
      </c>
      <c r="MEZ4" s="15" t="s">
        <v>12</v>
      </c>
      <c r="MFA4" s="15" t="s">
        <v>12</v>
      </c>
      <c r="MFB4" s="15" t="s">
        <v>12</v>
      </c>
      <c r="MFC4" s="15" t="s">
        <v>12</v>
      </c>
      <c r="MFD4" s="15" t="s">
        <v>12</v>
      </c>
      <c r="MFE4" s="15" t="s">
        <v>12</v>
      </c>
      <c r="MFF4" s="15" t="s">
        <v>12</v>
      </c>
      <c r="MFG4" s="15" t="s">
        <v>12</v>
      </c>
      <c r="MFH4" s="15" t="s">
        <v>12</v>
      </c>
      <c r="MFI4" s="15" t="s">
        <v>12</v>
      </c>
      <c r="MFJ4" s="15" t="s">
        <v>12</v>
      </c>
      <c r="MFK4" s="15" t="s">
        <v>12</v>
      </c>
      <c r="MFL4" s="15" t="s">
        <v>12</v>
      </c>
      <c r="MFM4" s="15" t="s">
        <v>12</v>
      </c>
      <c r="MFN4" s="15" t="s">
        <v>12</v>
      </c>
      <c r="MFO4" s="15" t="s">
        <v>12</v>
      </c>
      <c r="MFP4" s="15" t="s">
        <v>12</v>
      </c>
      <c r="MFQ4" s="15" t="s">
        <v>12</v>
      </c>
      <c r="MFR4" s="15" t="s">
        <v>12</v>
      </c>
      <c r="MFS4" s="15" t="s">
        <v>12</v>
      </c>
      <c r="MFT4" s="15" t="s">
        <v>12</v>
      </c>
      <c r="MFU4" s="15" t="s">
        <v>12</v>
      </c>
      <c r="MFV4" s="15" t="s">
        <v>12</v>
      </c>
      <c r="MFW4" s="15" t="s">
        <v>12</v>
      </c>
      <c r="MFX4" s="15" t="s">
        <v>12</v>
      </c>
      <c r="MFY4" s="15" t="s">
        <v>12</v>
      </c>
      <c r="MFZ4" s="15" t="s">
        <v>12</v>
      </c>
      <c r="MGA4" s="15" t="s">
        <v>12</v>
      </c>
      <c r="MGB4" s="15" t="s">
        <v>12</v>
      </c>
      <c r="MGC4" s="15" t="s">
        <v>12</v>
      </c>
      <c r="MGD4" s="15" t="s">
        <v>12</v>
      </c>
      <c r="MGE4" s="15" t="s">
        <v>12</v>
      </c>
      <c r="MGF4" s="15" t="s">
        <v>12</v>
      </c>
      <c r="MGG4" s="15" t="s">
        <v>12</v>
      </c>
      <c r="MGH4" s="15" t="s">
        <v>12</v>
      </c>
      <c r="MGI4" s="15" t="s">
        <v>12</v>
      </c>
      <c r="MGJ4" s="15" t="s">
        <v>12</v>
      </c>
      <c r="MGK4" s="15" t="s">
        <v>12</v>
      </c>
      <c r="MGL4" s="15" t="s">
        <v>12</v>
      </c>
      <c r="MGM4" s="15" t="s">
        <v>12</v>
      </c>
      <c r="MGN4" s="15" t="s">
        <v>12</v>
      </c>
      <c r="MGO4" s="15" t="s">
        <v>12</v>
      </c>
      <c r="MGP4" s="15" t="s">
        <v>12</v>
      </c>
      <c r="MGQ4" s="15" t="s">
        <v>12</v>
      </c>
      <c r="MGR4" s="15" t="s">
        <v>12</v>
      </c>
      <c r="MGS4" s="15" t="s">
        <v>12</v>
      </c>
      <c r="MGT4" s="15" t="s">
        <v>12</v>
      </c>
      <c r="MGU4" s="15" t="s">
        <v>12</v>
      </c>
      <c r="MGV4" s="15" t="s">
        <v>12</v>
      </c>
      <c r="MGW4" s="15" t="s">
        <v>12</v>
      </c>
      <c r="MGX4" s="15" t="s">
        <v>12</v>
      </c>
      <c r="MGY4" s="15" t="s">
        <v>12</v>
      </c>
      <c r="MGZ4" s="15" t="s">
        <v>12</v>
      </c>
      <c r="MHA4" s="15" t="s">
        <v>12</v>
      </c>
      <c r="MHB4" s="15" t="s">
        <v>12</v>
      </c>
      <c r="MHC4" s="15" t="s">
        <v>12</v>
      </c>
      <c r="MHD4" s="15" t="s">
        <v>12</v>
      </c>
      <c r="MHE4" s="15" t="s">
        <v>12</v>
      </c>
      <c r="MHF4" s="15" t="s">
        <v>12</v>
      </c>
      <c r="MHG4" s="15" t="s">
        <v>12</v>
      </c>
      <c r="MHH4" s="15" t="s">
        <v>12</v>
      </c>
      <c r="MHI4" s="15" t="s">
        <v>12</v>
      </c>
      <c r="MHJ4" s="15" t="s">
        <v>12</v>
      </c>
      <c r="MHK4" s="15" t="s">
        <v>12</v>
      </c>
      <c r="MHL4" s="15" t="s">
        <v>12</v>
      </c>
      <c r="MHM4" s="15" t="s">
        <v>12</v>
      </c>
      <c r="MHN4" s="15" t="s">
        <v>12</v>
      </c>
      <c r="MHO4" s="15" t="s">
        <v>12</v>
      </c>
      <c r="MHP4" s="15" t="s">
        <v>12</v>
      </c>
      <c r="MHQ4" s="15" t="s">
        <v>12</v>
      </c>
      <c r="MHR4" s="15" t="s">
        <v>12</v>
      </c>
      <c r="MHS4" s="15" t="s">
        <v>12</v>
      </c>
      <c r="MHT4" s="15" t="s">
        <v>12</v>
      </c>
      <c r="MHU4" s="15" t="s">
        <v>12</v>
      </c>
      <c r="MHV4" s="15" t="s">
        <v>12</v>
      </c>
      <c r="MHW4" s="15" t="s">
        <v>12</v>
      </c>
      <c r="MHX4" s="15" t="s">
        <v>12</v>
      </c>
      <c r="MHY4" s="15" t="s">
        <v>12</v>
      </c>
      <c r="MHZ4" s="15" t="s">
        <v>12</v>
      </c>
      <c r="MIA4" s="15" t="s">
        <v>12</v>
      </c>
      <c r="MIB4" s="15" t="s">
        <v>12</v>
      </c>
      <c r="MIC4" s="15" t="s">
        <v>12</v>
      </c>
      <c r="MID4" s="15" t="s">
        <v>12</v>
      </c>
      <c r="MIE4" s="15" t="s">
        <v>12</v>
      </c>
      <c r="MIF4" s="15" t="s">
        <v>12</v>
      </c>
      <c r="MIG4" s="15" t="s">
        <v>12</v>
      </c>
      <c r="MIH4" s="15" t="s">
        <v>12</v>
      </c>
      <c r="MII4" s="15" t="s">
        <v>12</v>
      </c>
      <c r="MIJ4" s="15" t="s">
        <v>12</v>
      </c>
      <c r="MIK4" s="15" t="s">
        <v>12</v>
      </c>
      <c r="MIL4" s="15" t="s">
        <v>12</v>
      </c>
      <c r="MIM4" s="15" t="s">
        <v>12</v>
      </c>
      <c r="MIN4" s="15" t="s">
        <v>12</v>
      </c>
      <c r="MIO4" s="15" t="s">
        <v>12</v>
      </c>
      <c r="MIP4" s="15" t="s">
        <v>12</v>
      </c>
      <c r="MIQ4" s="15" t="s">
        <v>12</v>
      </c>
      <c r="MIR4" s="15" t="s">
        <v>12</v>
      </c>
      <c r="MIS4" s="15" t="s">
        <v>12</v>
      </c>
      <c r="MIT4" s="15" t="s">
        <v>12</v>
      </c>
      <c r="MIU4" s="15" t="s">
        <v>12</v>
      </c>
      <c r="MIV4" s="15" t="s">
        <v>12</v>
      </c>
      <c r="MIW4" s="15" t="s">
        <v>12</v>
      </c>
      <c r="MIX4" s="15" t="s">
        <v>12</v>
      </c>
      <c r="MIY4" s="15" t="s">
        <v>12</v>
      </c>
      <c r="MIZ4" s="15" t="s">
        <v>12</v>
      </c>
      <c r="MJA4" s="15" t="s">
        <v>12</v>
      </c>
      <c r="MJB4" s="15" t="s">
        <v>12</v>
      </c>
      <c r="MJC4" s="15" t="s">
        <v>12</v>
      </c>
      <c r="MJD4" s="15" t="s">
        <v>12</v>
      </c>
      <c r="MJE4" s="15" t="s">
        <v>12</v>
      </c>
      <c r="MJF4" s="15" t="s">
        <v>12</v>
      </c>
      <c r="MJG4" s="15" t="s">
        <v>12</v>
      </c>
      <c r="MJH4" s="15" t="s">
        <v>12</v>
      </c>
      <c r="MJI4" s="15" t="s">
        <v>12</v>
      </c>
      <c r="MJJ4" s="15" t="s">
        <v>12</v>
      </c>
      <c r="MJK4" s="15" t="s">
        <v>12</v>
      </c>
      <c r="MJL4" s="15" t="s">
        <v>12</v>
      </c>
      <c r="MJM4" s="15" t="s">
        <v>12</v>
      </c>
      <c r="MJN4" s="15" t="s">
        <v>12</v>
      </c>
      <c r="MJO4" s="15" t="s">
        <v>12</v>
      </c>
      <c r="MJP4" s="15" t="s">
        <v>12</v>
      </c>
      <c r="MJQ4" s="15" t="s">
        <v>12</v>
      </c>
      <c r="MJR4" s="15" t="s">
        <v>12</v>
      </c>
      <c r="MJS4" s="15" t="s">
        <v>12</v>
      </c>
      <c r="MJT4" s="15" t="s">
        <v>12</v>
      </c>
      <c r="MJU4" s="15" t="s">
        <v>12</v>
      </c>
      <c r="MJV4" s="15" t="s">
        <v>12</v>
      </c>
      <c r="MJW4" s="15" t="s">
        <v>12</v>
      </c>
      <c r="MJX4" s="15" t="s">
        <v>12</v>
      </c>
      <c r="MJY4" s="15" t="s">
        <v>12</v>
      </c>
      <c r="MJZ4" s="15" t="s">
        <v>12</v>
      </c>
      <c r="MKA4" s="15" t="s">
        <v>12</v>
      </c>
      <c r="MKB4" s="15" t="s">
        <v>12</v>
      </c>
      <c r="MKC4" s="15" t="s">
        <v>12</v>
      </c>
      <c r="MKD4" s="15" t="s">
        <v>12</v>
      </c>
      <c r="MKE4" s="15" t="s">
        <v>12</v>
      </c>
      <c r="MKF4" s="15" t="s">
        <v>12</v>
      </c>
      <c r="MKG4" s="15" t="s">
        <v>12</v>
      </c>
      <c r="MKH4" s="15" t="s">
        <v>12</v>
      </c>
      <c r="MKI4" s="15" t="s">
        <v>12</v>
      </c>
      <c r="MKJ4" s="15" t="s">
        <v>12</v>
      </c>
      <c r="MKK4" s="15" t="s">
        <v>12</v>
      </c>
      <c r="MKL4" s="15" t="s">
        <v>12</v>
      </c>
      <c r="MKM4" s="15" t="s">
        <v>12</v>
      </c>
      <c r="MKN4" s="15" t="s">
        <v>12</v>
      </c>
      <c r="MKO4" s="15" t="s">
        <v>12</v>
      </c>
      <c r="MKP4" s="15" t="s">
        <v>12</v>
      </c>
      <c r="MKQ4" s="15" t="s">
        <v>12</v>
      </c>
      <c r="MKR4" s="15" t="s">
        <v>12</v>
      </c>
      <c r="MKS4" s="15" t="s">
        <v>12</v>
      </c>
      <c r="MKT4" s="15" t="s">
        <v>12</v>
      </c>
      <c r="MKU4" s="15" t="s">
        <v>12</v>
      </c>
      <c r="MKV4" s="15" t="s">
        <v>12</v>
      </c>
      <c r="MKW4" s="15" t="s">
        <v>12</v>
      </c>
      <c r="MKX4" s="15" t="s">
        <v>12</v>
      </c>
      <c r="MKY4" s="15" t="s">
        <v>12</v>
      </c>
      <c r="MKZ4" s="15" t="s">
        <v>12</v>
      </c>
      <c r="MLA4" s="15" t="s">
        <v>12</v>
      </c>
      <c r="MLB4" s="15" t="s">
        <v>12</v>
      </c>
      <c r="MLC4" s="15" t="s">
        <v>12</v>
      </c>
      <c r="MLD4" s="15" t="s">
        <v>12</v>
      </c>
      <c r="MLE4" s="15" t="s">
        <v>12</v>
      </c>
      <c r="MLF4" s="15" t="s">
        <v>12</v>
      </c>
      <c r="MLG4" s="15" t="s">
        <v>12</v>
      </c>
      <c r="MLH4" s="15" t="s">
        <v>12</v>
      </c>
      <c r="MLI4" s="15" t="s">
        <v>12</v>
      </c>
      <c r="MLJ4" s="15" t="s">
        <v>12</v>
      </c>
      <c r="MLK4" s="15" t="s">
        <v>12</v>
      </c>
      <c r="MLL4" s="15" t="s">
        <v>12</v>
      </c>
      <c r="MLM4" s="15" t="s">
        <v>12</v>
      </c>
      <c r="MLN4" s="15" t="s">
        <v>12</v>
      </c>
      <c r="MLO4" s="15" t="s">
        <v>12</v>
      </c>
      <c r="MLP4" s="15" t="s">
        <v>12</v>
      </c>
      <c r="MLQ4" s="15" t="s">
        <v>12</v>
      </c>
      <c r="MLR4" s="15" t="s">
        <v>12</v>
      </c>
      <c r="MLS4" s="15" t="s">
        <v>12</v>
      </c>
      <c r="MLT4" s="15" t="s">
        <v>12</v>
      </c>
      <c r="MLU4" s="15" t="s">
        <v>12</v>
      </c>
      <c r="MLV4" s="15" t="s">
        <v>12</v>
      </c>
      <c r="MLW4" s="15" t="s">
        <v>12</v>
      </c>
      <c r="MLX4" s="15" t="s">
        <v>12</v>
      </c>
      <c r="MLY4" s="15" t="s">
        <v>12</v>
      </c>
      <c r="MLZ4" s="15" t="s">
        <v>12</v>
      </c>
      <c r="MMA4" s="15" t="s">
        <v>12</v>
      </c>
      <c r="MMB4" s="15" t="s">
        <v>12</v>
      </c>
      <c r="MMC4" s="15" t="s">
        <v>12</v>
      </c>
      <c r="MMD4" s="15" t="s">
        <v>12</v>
      </c>
      <c r="MME4" s="15" t="s">
        <v>12</v>
      </c>
      <c r="MMF4" s="15" t="s">
        <v>12</v>
      </c>
      <c r="MMG4" s="15" t="s">
        <v>12</v>
      </c>
      <c r="MMH4" s="15" t="s">
        <v>12</v>
      </c>
      <c r="MMI4" s="15" t="s">
        <v>12</v>
      </c>
      <c r="MMJ4" s="15" t="s">
        <v>12</v>
      </c>
      <c r="MMK4" s="15" t="s">
        <v>12</v>
      </c>
      <c r="MML4" s="15" t="s">
        <v>12</v>
      </c>
      <c r="MMM4" s="15" t="s">
        <v>12</v>
      </c>
      <c r="MMN4" s="15" t="s">
        <v>12</v>
      </c>
      <c r="MMO4" s="15" t="s">
        <v>12</v>
      </c>
      <c r="MMP4" s="15" t="s">
        <v>12</v>
      </c>
      <c r="MMQ4" s="15" t="s">
        <v>12</v>
      </c>
      <c r="MMR4" s="15" t="s">
        <v>12</v>
      </c>
      <c r="MMS4" s="15" t="s">
        <v>12</v>
      </c>
      <c r="MMT4" s="15" t="s">
        <v>12</v>
      </c>
      <c r="MMU4" s="15" t="s">
        <v>12</v>
      </c>
      <c r="MMV4" s="15" t="s">
        <v>12</v>
      </c>
      <c r="MMW4" s="15" t="s">
        <v>12</v>
      </c>
      <c r="MMX4" s="15" t="s">
        <v>12</v>
      </c>
      <c r="MMY4" s="15" t="s">
        <v>12</v>
      </c>
      <c r="MMZ4" s="15" t="s">
        <v>12</v>
      </c>
      <c r="MNA4" s="15" t="s">
        <v>12</v>
      </c>
      <c r="MNB4" s="15" t="s">
        <v>12</v>
      </c>
      <c r="MNC4" s="15" t="s">
        <v>12</v>
      </c>
      <c r="MND4" s="15" t="s">
        <v>12</v>
      </c>
      <c r="MNE4" s="15" t="s">
        <v>12</v>
      </c>
      <c r="MNF4" s="15" t="s">
        <v>12</v>
      </c>
      <c r="MNG4" s="15" t="s">
        <v>12</v>
      </c>
      <c r="MNH4" s="15" t="s">
        <v>12</v>
      </c>
      <c r="MNI4" s="15" t="s">
        <v>12</v>
      </c>
      <c r="MNJ4" s="15" t="s">
        <v>12</v>
      </c>
      <c r="MNK4" s="15" t="s">
        <v>12</v>
      </c>
      <c r="MNL4" s="15" t="s">
        <v>12</v>
      </c>
      <c r="MNM4" s="15" t="s">
        <v>12</v>
      </c>
      <c r="MNN4" s="15" t="s">
        <v>12</v>
      </c>
      <c r="MNO4" s="15" t="s">
        <v>12</v>
      </c>
      <c r="MNP4" s="15" t="s">
        <v>12</v>
      </c>
      <c r="MNQ4" s="15" t="s">
        <v>12</v>
      </c>
      <c r="MNR4" s="15" t="s">
        <v>12</v>
      </c>
      <c r="MNS4" s="15" t="s">
        <v>12</v>
      </c>
      <c r="MNT4" s="15" t="s">
        <v>12</v>
      </c>
      <c r="MNU4" s="15" t="s">
        <v>12</v>
      </c>
      <c r="MNV4" s="15" t="s">
        <v>12</v>
      </c>
      <c r="MNW4" s="15" t="s">
        <v>12</v>
      </c>
      <c r="MNX4" s="15" t="s">
        <v>12</v>
      </c>
      <c r="MNY4" s="15" t="s">
        <v>12</v>
      </c>
      <c r="MNZ4" s="15" t="s">
        <v>12</v>
      </c>
      <c r="MOA4" s="15" t="s">
        <v>12</v>
      </c>
      <c r="MOB4" s="15" t="s">
        <v>12</v>
      </c>
      <c r="MOC4" s="15" t="s">
        <v>12</v>
      </c>
      <c r="MOD4" s="15" t="s">
        <v>12</v>
      </c>
      <c r="MOE4" s="15" t="s">
        <v>12</v>
      </c>
      <c r="MOF4" s="15" t="s">
        <v>12</v>
      </c>
      <c r="MOG4" s="15" t="s">
        <v>12</v>
      </c>
      <c r="MOH4" s="15" t="s">
        <v>12</v>
      </c>
      <c r="MOI4" s="15" t="s">
        <v>12</v>
      </c>
      <c r="MOJ4" s="15" t="s">
        <v>12</v>
      </c>
      <c r="MOK4" s="15" t="s">
        <v>12</v>
      </c>
      <c r="MOL4" s="15" t="s">
        <v>12</v>
      </c>
      <c r="MOM4" s="15" t="s">
        <v>12</v>
      </c>
      <c r="MON4" s="15" t="s">
        <v>12</v>
      </c>
      <c r="MOO4" s="15" t="s">
        <v>12</v>
      </c>
      <c r="MOP4" s="15" t="s">
        <v>12</v>
      </c>
      <c r="MOQ4" s="15" t="s">
        <v>12</v>
      </c>
      <c r="MOR4" s="15" t="s">
        <v>12</v>
      </c>
      <c r="MOS4" s="15" t="s">
        <v>12</v>
      </c>
      <c r="MOT4" s="15" t="s">
        <v>12</v>
      </c>
      <c r="MOU4" s="15" t="s">
        <v>12</v>
      </c>
      <c r="MOV4" s="15" t="s">
        <v>12</v>
      </c>
      <c r="MOW4" s="15" t="s">
        <v>12</v>
      </c>
      <c r="MOX4" s="15" t="s">
        <v>12</v>
      </c>
      <c r="MOY4" s="15" t="s">
        <v>12</v>
      </c>
      <c r="MOZ4" s="15" t="s">
        <v>12</v>
      </c>
      <c r="MPA4" s="15" t="s">
        <v>12</v>
      </c>
      <c r="MPB4" s="15" t="s">
        <v>12</v>
      </c>
      <c r="MPC4" s="15" t="s">
        <v>12</v>
      </c>
      <c r="MPD4" s="15" t="s">
        <v>12</v>
      </c>
      <c r="MPE4" s="15" t="s">
        <v>12</v>
      </c>
      <c r="MPF4" s="15" t="s">
        <v>12</v>
      </c>
      <c r="MPG4" s="15" t="s">
        <v>12</v>
      </c>
      <c r="MPH4" s="15" t="s">
        <v>12</v>
      </c>
      <c r="MPI4" s="15" t="s">
        <v>12</v>
      </c>
      <c r="MPJ4" s="15" t="s">
        <v>12</v>
      </c>
      <c r="MPK4" s="15" t="s">
        <v>12</v>
      </c>
      <c r="MPL4" s="15" t="s">
        <v>12</v>
      </c>
      <c r="MPM4" s="15" t="s">
        <v>12</v>
      </c>
      <c r="MPN4" s="15" t="s">
        <v>12</v>
      </c>
      <c r="MPO4" s="15" t="s">
        <v>12</v>
      </c>
      <c r="MPP4" s="15" t="s">
        <v>12</v>
      </c>
      <c r="MPQ4" s="15" t="s">
        <v>12</v>
      </c>
      <c r="MPR4" s="15" t="s">
        <v>12</v>
      </c>
      <c r="MPS4" s="15" t="s">
        <v>12</v>
      </c>
      <c r="MPT4" s="15" t="s">
        <v>12</v>
      </c>
      <c r="MPU4" s="15" t="s">
        <v>12</v>
      </c>
      <c r="MPV4" s="15" t="s">
        <v>12</v>
      </c>
      <c r="MPW4" s="15" t="s">
        <v>12</v>
      </c>
      <c r="MPX4" s="15" t="s">
        <v>12</v>
      </c>
      <c r="MPY4" s="15" t="s">
        <v>12</v>
      </c>
      <c r="MPZ4" s="15" t="s">
        <v>12</v>
      </c>
      <c r="MQA4" s="15" t="s">
        <v>12</v>
      </c>
      <c r="MQB4" s="15" t="s">
        <v>12</v>
      </c>
      <c r="MQC4" s="15" t="s">
        <v>12</v>
      </c>
      <c r="MQD4" s="15" t="s">
        <v>12</v>
      </c>
      <c r="MQE4" s="15" t="s">
        <v>12</v>
      </c>
      <c r="MQF4" s="15" t="s">
        <v>12</v>
      </c>
      <c r="MQG4" s="15" t="s">
        <v>12</v>
      </c>
      <c r="MQH4" s="15" t="s">
        <v>12</v>
      </c>
      <c r="MQI4" s="15" t="s">
        <v>12</v>
      </c>
      <c r="MQJ4" s="15" t="s">
        <v>12</v>
      </c>
      <c r="MQK4" s="15" t="s">
        <v>12</v>
      </c>
      <c r="MQL4" s="15" t="s">
        <v>12</v>
      </c>
      <c r="MQM4" s="15" t="s">
        <v>12</v>
      </c>
      <c r="MQN4" s="15" t="s">
        <v>12</v>
      </c>
      <c r="MQO4" s="15" t="s">
        <v>12</v>
      </c>
      <c r="MQP4" s="15" t="s">
        <v>12</v>
      </c>
      <c r="MQQ4" s="15" t="s">
        <v>12</v>
      </c>
      <c r="MQR4" s="15" t="s">
        <v>12</v>
      </c>
      <c r="MQS4" s="15" t="s">
        <v>12</v>
      </c>
      <c r="MQT4" s="15" t="s">
        <v>12</v>
      </c>
      <c r="MQU4" s="15" t="s">
        <v>12</v>
      </c>
      <c r="MQV4" s="15" t="s">
        <v>12</v>
      </c>
      <c r="MQW4" s="15" t="s">
        <v>12</v>
      </c>
      <c r="MQX4" s="15" t="s">
        <v>12</v>
      </c>
      <c r="MQY4" s="15" t="s">
        <v>12</v>
      </c>
      <c r="MQZ4" s="15" t="s">
        <v>12</v>
      </c>
      <c r="MRA4" s="15" t="s">
        <v>12</v>
      </c>
      <c r="MRB4" s="15" t="s">
        <v>12</v>
      </c>
      <c r="MRC4" s="15" t="s">
        <v>12</v>
      </c>
      <c r="MRD4" s="15" t="s">
        <v>12</v>
      </c>
      <c r="MRE4" s="15" t="s">
        <v>12</v>
      </c>
      <c r="MRF4" s="15" t="s">
        <v>12</v>
      </c>
      <c r="MRG4" s="15" t="s">
        <v>12</v>
      </c>
      <c r="MRH4" s="15" t="s">
        <v>12</v>
      </c>
      <c r="MRI4" s="15" t="s">
        <v>12</v>
      </c>
      <c r="MRJ4" s="15" t="s">
        <v>12</v>
      </c>
      <c r="MRK4" s="15" t="s">
        <v>12</v>
      </c>
      <c r="MRL4" s="15" t="s">
        <v>12</v>
      </c>
      <c r="MRM4" s="15" t="s">
        <v>12</v>
      </c>
      <c r="MRN4" s="15" t="s">
        <v>12</v>
      </c>
      <c r="MRO4" s="15" t="s">
        <v>12</v>
      </c>
      <c r="MRP4" s="15" t="s">
        <v>12</v>
      </c>
      <c r="MRQ4" s="15" t="s">
        <v>12</v>
      </c>
      <c r="MRR4" s="15" t="s">
        <v>12</v>
      </c>
      <c r="MRS4" s="15" t="s">
        <v>12</v>
      </c>
      <c r="MRT4" s="15" t="s">
        <v>12</v>
      </c>
      <c r="MRU4" s="15" t="s">
        <v>12</v>
      </c>
      <c r="MRV4" s="15" t="s">
        <v>12</v>
      </c>
      <c r="MRW4" s="15" t="s">
        <v>12</v>
      </c>
      <c r="MRX4" s="15" t="s">
        <v>12</v>
      </c>
      <c r="MRY4" s="15" t="s">
        <v>12</v>
      </c>
      <c r="MRZ4" s="15" t="s">
        <v>12</v>
      </c>
      <c r="MSA4" s="15" t="s">
        <v>12</v>
      </c>
      <c r="MSB4" s="15" t="s">
        <v>12</v>
      </c>
      <c r="MSC4" s="15" t="s">
        <v>12</v>
      </c>
      <c r="MSD4" s="15" t="s">
        <v>12</v>
      </c>
      <c r="MSE4" s="15" t="s">
        <v>12</v>
      </c>
      <c r="MSF4" s="15" t="s">
        <v>12</v>
      </c>
      <c r="MSG4" s="15" t="s">
        <v>12</v>
      </c>
      <c r="MSH4" s="15" t="s">
        <v>12</v>
      </c>
      <c r="MSI4" s="15" t="s">
        <v>12</v>
      </c>
      <c r="MSJ4" s="15" t="s">
        <v>12</v>
      </c>
      <c r="MSK4" s="15" t="s">
        <v>12</v>
      </c>
      <c r="MSL4" s="15" t="s">
        <v>12</v>
      </c>
      <c r="MSM4" s="15" t="s">
        <v>12</v>
      </c>
      <c r="MSN4" s="15" t="s">
        <v>12</v>
      </c>
      <c r="MSO4" s="15" t="s">
        <v>12</v>
      </c>
      <c r="MSP4" s="15" t="s">
        <v>12</v>
      </c>
      <c r="MSQ4" s="15" t="s">
        <v>12</v>
      </c>
      <c r="MSR4" s="15" t="s">
        <v>12</v>
      </c>
      <c r="MSS4" s="15" t="s">
        <v>12</v>
      </c>
      <c r="MST4" s="15" t="s">
        <v>12</v>
      </c>
      <c r="MSU4" s="15" t="s">
        <v>12</v>
      </c>
      <c r="MSV4" s="15" t="s">
        <v>12</v>
      </c>
      <c r="MSW4" s="15" t="s">
        <v>12</v>
      </c>
      <c r="MSX4" s="15" t="s">
        <v>12</v>
      </c>
      <c r="MSY4" s="15" t="s">
        <v>12</v>
      </c>
      <c r="MSZ4" s="15" t="s">
        <v>12</v>
      </c>
      <c r="MTA4" s="15" t="s">
        <v>12</v>
      </c>
      <c r="MTB4" s="15" t="s">
        <v>12</v>
      </c>
      <c r="MTC4" s="15" t="s">
        <v>12</v>
      </c>
      <c r="MTD4" s="15" t="s">
        <v>12</v>
      </c>
      <c r="MTE4" s="15" t="s">
        <v>12</v>
      </c>
      <c r="MTF4" s="15" t="s">
        <v>12</v>
      </c>
      <c r="MTG4" s="15" t="s">
        <v>12</v>
      </c>
      <c r="MTH4" s="15" t="s">
        <v>12</v>
      </c>
      <c r="MTI4" s="15" t="s">
        <v>12</v>
      </c>
      <c r="MTJ4" s="15" t="s">
        <v>12</v>
      </c>
      <c r="MTK4" s="15" t="s">
        <v>12</v>
      </c>
      <c r="MTL4" s="15" t="s">
        <v>12</v>
      </c>
      <c r="MTM4" s="15" t="s">
        <v>12</v>
      </c>
      <c r="MTN4" s="15" t="s">
        <v>12</v>
      </c>
      <c r="MTO4" s="15" t="s">
        <v>12</v>
      </c>
      <c r="MTP4" s="15" t="s">
        <v>12</v>
      </c>
      <c r="MTQ4" s="15" t="s">
        <v>12</v>
      </c>
      <c r="MTR4" s="15" t="s">
        <v>12</v>
      </c>
      <c r="MTS4" s="15" t="s">
        <v>12</v>
      </c>
      <c r="MTT4" s="15" t="s">
        <v>12</v>
      </c>
      <c r="MTU4" s="15" t="s">
        <v>12</v>
      </c>
      <c r="MTV4" s="15" t="s">
        <v>12</v>
      </c>
      <c r="MTW4" s="15" t="s">
        <v>12</v>
      </c>
      <c r="MTX4" s="15" t="s">
        <v>12</v>
      </c>
      <c r="MTY4" s="15" t="s">
        <v>12</v>
      </c>
      <c r="MTZ4" s="15" t="s">
        <v>12</v>
      </c>
      <c r="MUA4" s="15" t="s">
        <v>12</v>
      </c>
      <c r="MUB4" s="15" t="s">
        <v>12</v>
      </c>
      <c r="MUC4" s="15" t="s">
        <v>12</v>
      </c>
      <c r="MUD4" s="15" t="s">
        <v>12</v>
      </c>
      <c r="MUE4" s="15" t="s">
        <v>12</v>
      </c>
      <c r="MUF4" s="15" t="s">
        <v>12</v>
      </c>
      <c r="MUG4" s="15" t="s">
        <v>12</v>
      </c>
      <c r="MUH4" s="15" t="s">
        <v>12</v>
      </c>
      <c r="MUI4" s="15" t="s">
        <v>12</v>
      </c>
      <c r="MUJ4" s="15" t="s">
        <v>12</v>
      </c>
      <c r="MUK4" s="15" t="s">
        <v>12</v>
      </c>
      <c r="MUL4" s="15" t="s">
        <v>12</v>
      </c>
      <c r="MUM4" s="15" t="s">
        <v>12</v>
      </c>
      <c r="MUN4" s="15" t="s">
        <v>12</v>
      </c>
      <c r="MUO4" s="15" t="s">
        <v>12</v>
      </c>
      <c r="MUP4" s="15" t="s">
        <v>12</v>
      </c>
      <c r="MUQ4" s="15" t="s">
        <v>12</v>
      </c>
      <c r="MUR4" s="15" t="s">
        <v>12</v>
      </c>
      <c r="MUS4" s="15" t="s">
        <v>12</v>
      </c>
      <c r="MUT4" s="15" t="s">
        <v>12</v>
      </c>
      <c r="MUU4" s="15" t="s">
        <v>12</v>
      </c>
      <c r="MUV4" s="15" t="s">
        <v>12</v>
      </c>
      <c r="MUW4" s="15" t="s">
        <v>12</v>
      </c>
      <c r="MUX4" s="15" t="s">
        <v>12</v>
      </c>
      <c r="MUY4" s="15" t="s">
        <v>12</v>
      </c>
      <c r="MUZ4" s="15" t="s">
        <v>12</v>
      </c>
      <c r="MVA4" s="15" t="s">
        <v>12</v>
      </c>
      <c r="MVB4" s="15" t="s">
        <v>12</v>
      </c>
      <c r="MVC4" s="15" t="s">
        <v>12</v>
      </c>
      <c r="MVD4" s="15" t="s">
        <v>12</v>
      </c>
      <c r="MVE4" s="15" t="s">
        <v>12</v>
      </c>
      <c r="MVF4" s="15" t="s">
        <v>12</v>
      </c>
      <c r="MVG4" s="15" t="s">
        <v>12</v>
      </c>
      <c r="MVH4" s="15" t="s">
        <v>12</v>
      </c>
      <c r="MVI4" s="15" t="s">
        <v>12</v>
      </c>
      <c r="MVJ4" s="15" t="s">
        <v>12</v>
      </c>
      <c r="MVK4" s="15" t="s">
        <v>12</v>
      </c>
      <c r="MVL4" s="15" t="s">
        <v>12</v>
      </c>
      <c r="MVM4" s="15" t="s">
        <v>12</v>
      </c>
      <c r="MVN4" s="15" t="s">
        <v>12</v>
      </c>
      <c r="MVO4" s="15" t="s">
        <v>12</v>
      </c>
      <c r="MVP4" s="15" t="s">
        <v>12</v>
      </c>
      <c r="MVQ4" s="15" t="s">
        <v>12</v>
      </c>
      <c r="MVR4" s="15" t="s">
        <v>12</v>
      </c>
      <c r="MVS4" s="15" t="s">
        <v>12</v>
      </c>
      <c r="MVT4" s="15" t="s">
        <v>12</v>
      </c>
      <c r="MVU4" s="15" t="s">
        <v>12</v>
      </c>
      <c r="MVV4" s="15" t="s">
        <v>12</v>
      </c>
      <c r="MVW4" s="15" t="s">
        <v>12</v>
      </c>
      <c r="MVX4" s="15" t="s">
        <v>12</v>
      </c>
      <c r="MVY4" s="15" t="s">
        <v>12</v>
      </c>
      <c r="MVZ4" s="15" t="s">
        <v>12</v>
      </c>
      <c r="MWA4" s="15" t="s">
        <v>12</v>
      </c>
      <c r="MWB4" s="15" t="s">
        <v>12</v>
      </c>
      <c r="MWC4" s="15" t="s">
        <v>12</v>
      </c>
      <c r="MWD4" s="15" t="s">
        <v>12</v>
      </c>
      <c r="MWE4" s="15" t="s">
        <v>12</v>
      </c>
      <c r="MWF4" s="15" t="s">
        <v>12</v>
      </c>
      <c r="MWG4" s="15" t="s">
        <v>12</v>
      </c>
      <c r="MWH4" s="15" t="s">
        <v>12</v>
      </c>
      <c r="MWI4" s="15" t="s">
        <v>12</v>
      </c>
      <c r="MWJ4" s="15" t="s">
        <v>12</v>
      </c>
      <c r="MWK4" s="15" t="s">
        <v>12</v>
      </c>
      <c r="MWL4" s="15" t="s">
        <v>12</v>
      </c>
      <c r="MWM4" s="15" t="s">
        <v>12</v>
      </c>
      <c r="MWN4" s="15" t="s">
        <v>12</v>
      </c>
      <c r="MWO4" s="15" t="s">
        <v>12</v>
      </c>
      <c r="MWP4" s="15" t="s">
        <v>12</v>
      </c>
      <c r="MWQ4" s="15" t="s">
        <v>12</v>
      </c>
      <c r="MWR4" s="15" t="s">
        <v>12</v>
      </c>
      <c r="MWS4" s="15" t="s">
        <v>12</v>
      </c>
      <c r="MWT4" s="15" t="s">
        <v>12</v>
      </c>
      <c r="MWU4" s="15" t="s">
        <v>12</v>
      </c>
      <c r="MWV4" s="15" t="s">
        <v>12</v>
      </c>
      <c r="MWW4" s="15" t="s">
        <v>12</v>
      </c>
      <c r="MWX4" s="15" t="s">
        <v>12</v>
      </c>
      <c r="MWY4" s="15" t="s">
        <v>12</v>
      </c>
      <c r="MWZ4" s="15" t="s">
        <v>12</v>
      </c>
      <c r="MXA4" s="15" t="s">
        <v>12</v>
      </c>
      <c r="MXB4" s="15" t="s">
        <v>12</v>
      </c>
      <c r="MXC4" s="15" t="s">
        <v>12</v>
      </c>
      <c r="MXD4" s="15" t="s">
        <v>12</v>
      </c>
      <c r="MXE4" s="15" t="s">
        <v>12</v>
      </c>
      <c r="MXF4" s="15" t="s">
        <v>12</v>
      </c>
      <c r="MXG4" s="15" t="s">
        <v>12</v>
      </c>
      <c r="MXH4" s="15" t="s">
        <v>12</v>
      </c>
      <c r="MXI4" s="15" t="s">
        <v>12</v>
      </c>
      <c r="MXJ4" s="15" t="s">
        <v>12</v>
      </c>
      <c r="MXK4" s="15" t="s">
        <v>12</v>
      </c>
      <c r="MXL4" s="15" t="s">
        <v>12</v>
      </c>
      <c r="MXM4" s="15" t="s">
        <v>12</v>
      </c>
      <c r="MXN4" s="15" t="s">
        <v>12</v>
      </c>
      <c r="MXO4" s="15" t="s">
        <v>12</v>
      </c>
      <c r="MXP4" s="15" t="s">
        <v>12</v>
      </c>
      <c r="MXQ4" s="15" t="s">
        <v>12</v>
      </c>
      <c r="MXR4" s="15" t="s">
        <v>12</v>
      </c>
      <c r="MXS4" s="15" t="s">
        <v>12</v>
      </c>
      <c r="MXT4" s="15" t="s">
        <v>12</v>
      </c>
      <c r="MXU4" s="15" t="s">
        <v>12</v>
      </c>
      <c r="MXV4" s="15" t="s">
        <v>12</v>
      </c>
      <c r="MXW4" s="15" t="s">
        <v>12</v>
      </c>
      <c r="MXX4" s="15" t="s">
        <v>12</v>
      </c>
      <c r="MXY4" s="15" t="s">
        <v>12</v>
      </c>
      <c r="MXZ4" s="15" t="s">
        <v>12</v>
      </c>
      <c r="MYA4" s="15" t="s">
        <v>12</v>
      </c>
      <c r="MYB4" s="15" t="s">
        <v>12</v>
      </c>
      <c r="MYC4" s="15" t="s">
        <v>12</v>
      </c>
      <c r="MYD4" s="15" t="s">
        <v>12</v>
      </c>
      <c r="MYE4" s="15" t="s">
        <v>12</v>
      </c>
      <c r="MYF4" s="15" t="s">
        <v>12</v>
      </c>
      <c r="MYG4" s="15" t="s">
        <v>12</v>
      </c>
      <c r="MYH4" s="15" t="s">
        <v>12</v>
      </c>
      <c r="MYI4" s="15" t="s">
        <v>12</v>
      </c>
      <c r="MYJ4" s="15" t="s">
        <v>12</v>
      </c>
      <c r="MYK4" s="15" t="s">
        <v>12</v>
      </c>
      <c r="MYL4" s="15" t="s">
        <v>12</v>
      </c>
      <c r="MYM4" s="15" t="s">
        <v>12</v>
      </c>
      <c r="MYN4" s="15" t="s">
        <v>12</v>
      </c>
      <c r="MYO4" s="15" t="s">
        <v>12</v>
      </c>
      <c r="MYP4" s="15" t="s">
        <v>12</v>
      </c>
      <c r="MYQ4" s="15" t="s">
        <v>12</v>
      </c>
      <c r="MYR4" s="15" t="s">
        <v>12</v>
      </c>
      <c r="MYS4" s="15" t="s">
        <v>12</v>
      </c>
      <c r="MYT4" s="15" t="s">
        <v>12</v>
      </c>
      <c r="MYU4" s="15" t="s">
        <v>12</v>
      </c>
      <c r="MYV4" s="15" t="s">
        <v>12</v>
      </c>
      <c r="MYW4" s="15" t="s">
        <v>12</v>
      </c>
      <c r="MYX4" s="15" t="s">
        <v>12</v>
      </c>
      <c r="MYY4" s="15" t="s">
        <v>12</v>
      </c>
      <c r="MYZ4" s="15" t="s">
        <v>12</v>
      </c>
      <c r="MZA4" s="15" t="s">
        <v>12</v>
      </c>
      <c r="MZB4" s="15" t="s">
        <v>12</v>
      </c>
      <c r="MZC4" s="15" t="s">
        <v>12</v>
      </c>
      <c r="MZD4" s="15" t="s">
        <v>12</v>
      </c>
      <c r="MZE4" s="15" t="s">
        <v>12</v>
      </c>
      <c r="MZF4" s="15" t="s">
        <v>12</v>
      </c>
      <c r="MZG4" s="15" t="s">
        <v>12</v>
      </c>
      <c r="MZH4" s="15" t="s">
        <v>12</v>
      </c>
      <c r="MZI4" s="15" t="s">
        <v>12</v>
      </c>
      <c r="MZJ4" s="15" t="s">
        <v>12</v>
      </c>
      <c r="MZK4" s="15" t="s">
        <v>12</v>
      </c>
      <c r="MZL4" s="15" t="s">
        <v>12</v>
      </c>
      <c r="MZM4" s="15" t="s">
        <v>12</v>
      </c>
      <c r="MZN4" s="15" t="s">
        <v>12</v>
      </c>
      <c r="MZO4" s="15" t="s">
        <v>12</v>
      </c>
      <c r="MZP4" s="15" t="s">
        <v>12</v>
      </c>
      <c r="MZQ4" s="15" t="s">
        <v>12</v>
      </c>
      <c r="MZR4" s="15" t="s">
        <v>12</v>
      </c>
      <c r="MZS4" s="15" t="s">
        <v>12</v>
      </c>
      <c r="MZT4" s="15" t="s">
        <v>12</v>
      </c>
      <c r="MZU4" s="15" t="s">
        <v>12</v>
      </c>
      <c r="MZV4" s="15" t="s">
        <v>12</v>
      </c>
      <c r="MZW4" s="15" t="s">
        <v>12</v>
      </c>
      <c r="MZX4" s="15" t="s">
        <v>12</v>
      </c>
      <c r="MZY4" s="15" t="s">
        <v>12</v>
      </c>
      <c r="MZZ4" s="15" t="s">
        <v>12</v>
      </c>
      <c r="NAA4" s="15" t="s">
        <v>12</v>
      </c>
      <c r="NAB4" s="15" t="s">
        <v>12</v>
      </c>
      <c r="NAC4" s="15" t="s">
        <v>12</v>
      </c>
      <c r="NAD4" s="15" t="s">
        <v>12</v>
      </c>
      <c r="NAE4" s="15" t="s">
        <v>12</v>
      </c>
      <c r="NAF4" s="15" t="s">
        <v>12</v>
      </c>
      <c r="NAG4" s="15" t="s">
        <v>12</v>
      </c>
      <c r="NAH4" s="15" t="s">
        <v>12</v>
      </c>
      <c r="NAI4" s="15" t="s">
        <v>12</v>
      </c>
      <c r="NAJ4" s="15" t="s">
        <v>12</v>
      </c>
      <c r="NAK4" s="15" t="s">
        <v>12</v>
      </c>
      <c r="NAL4" s="15" t="s">
        <v>12</v>
      </c>
      <c r="NAM4" s="15" t="s">
        <v>12</v>
      </c>
      <c r="NAN4" s="15" t="s">
        <v>12</v>
      </c>
      <c r="NAO4" s="15" t="s">
        <v>12</v>
      </c>
      <c r="NAP4" s="15" t="s">
        <v>12</v>
      </c>
      <c r="NAQ4" s="15" t="s">
        <v>12</v>
      </c>
      <c r="NAR4" s="15" t="s">
        <v>12</v>
      </c>
      <c r="NAS4" s="15" t="s">
        <v>12</v>
      </c>
      <c r="NAT4" s="15" t="s">
        <v>12</v>
      </c>
      <c r="NAU4" s="15" t="s">
        <v>12</v>
      </c>
      <c r="NAV4" s="15" t="s">
        <v>12</v>
      </c>
      <c r="NAW4" s="15" t="s">
        <v>12</v>
      </c>
      <c r="NAX4" s="15" t="s">
        <v>12</v>
      </c>
      <c r="NAY4" s="15" t="s">
        <v>12</v>
      </c>
      <c r="NAZ4" s="15" t="s">
        <v>12</v>
      </c>
      <c r="NBA4" s="15" t="s">
        <v>12</v>
      </c>
      <c r="NBB4" s="15" t="s">
        <v>12</v>
      </c>
      <c r="NBC4" s="15" t="s">
        <v>12</v>
      </c>
      <c r="NBD4" s="15" t="s">
        <v>12</v>
      </c>
      <c r="NBE4" s="15" t="s">
        <v>12</v>
      </c>
      <c r="NBF4" s="15" t="s">
        <v>12</v>
      </c>
      <c r="NBG4" s="15" t="s">
        <v>12</v>
      </c>
      <c r="NBH4" s="15" t="s">
        <v>12</v>
      </c>
      <c r="NBI4" s="15" t="s">
        <v>12</v>
      </c>
      <c r="NBJ4" s="15" t="s">
        <v>12</v>
      </c>
      <c r="NBK4" s="15" t="s">
        <v>12</v>
      </c>
      <c r="NBL4" s="15" t="s">
        <v>12</v>
      </c>
      <c r="NBM4" s="15" t="s">
        <v>12</v>
      </c>
      <c r="NBN4" s="15" t="s">
        <v>12</v>
      </c>
      <c r="NBO4" s="15" t="s">
        <v>12</v>
      </c>
      <c r="NBP4" s="15" t="s">
        <v>12</v>
      </c>
      <c r="NBQ4" s="15" t="s">
        <v>12</v>
      </c>
      <c r="NBR4" s="15" t="s">
        <v>12</v>
      </c>
      <c r="NBS4" s="15" t="s">
        <v>12</v>
      </c>
      <c r="NBT4" s="15" t="s">
        <v>12</v>
      </c>
      <c r="NBU4" s="15" t="s">
        <v>12</v>
      </c>
      <c r="NBV4" s="15" t="s">
        <v>12</v>
      </c>
      <c r="NBW4" s="15" t="s">
        <v>12</v>
      </c>
      <c r="NBX4" s="15" t="s">
        <v>12</v>
      </c>
      <c r="NBY4" s="15" t="s">
        <v>12</v>
      </c>
      <c r="NBZ4" s="15" t="s">
        <v>12</v>
      </c>
      <c r="NCA4" s="15" t="s">
        <v>12</v>
      </c>
      <c r="NCB4" s="15" t="s">
        <v>12</v>
      </c>
      <c r="NCC4" s="15" t="s">
        <v>12</v>
      </c>
      <c r="NCD4" s="15" t="s">
        <v>12</v>
      </c>
      <c r="NCE4" s="15" t="s">
        <v>12</v>
      </c>
      <c r="NCF4" s="15" t="s">
        <v>12</v>
      </c>
      <c r="NCG4" s="15" t="s">
        <v>12</v>
      </c>
      <c r="NCH4" s="15" t="s">
        <v>12</v>
      </c>
      <c r="NCI4" s="15" t="s">
        <v>12</v>
      </c>
      <c r="NCJ4" s="15" t="s">
        <v>12</v>
      </c>
      <c r="NCK4" s="15" t="s">
        <v>12</v>
      </c>
      <c r="NCL4" s="15" t="s">
        <v>12</v>
      </c>
      <c r="NCM4" s="15" t="s">
        <v>12</v>
      </c>
      <c r="NCN4" s="15" t="s">
        <v>12</v>
      </c>
      <c r="NCO4" s="15" t="s">
        <v>12</v>
      </c>
      <c r="NCP4" s="15" t="s">
        <v>12</v>
      </c>
      <c r="NCQ4" s="15" t="s">
        <v>12</v>
      </c>
      <c r="NCR4" s="15" t="s">
        <v>12</v>
      </c>
      <c r="NCS4" s="15" t="s">
        <v>12</v>
      </c>
      <c r="NCT4" s="15" t="s">
        <v>12</v>
      </c>
      <c r="NCU4" s="15" t="s">
        <v>12</v>
      </c>
      <c r="NCV4" s="15" t="s">
        <v>12</v>
      </c>
      <c r="NCW4" s="15" t="s">
        <v>12</v>
      </c>
      <c r="NCX4" s="15" t="s">
        <v>12</v>
      </c>
      <c r="NCY4" s="15" t="s">
        <v>12</v>
      </c>
      <c r="NCZ4" s="15" t="s">
        <v>12</v>
      </c>
      <c r="NDA4" s="15" t="s">
        <v>12</v>
      </c>
      <c r="NDB4" s="15" t="s">
        <v>12</v>
      </c>
      <c r="NDC4" s="15" t="s">
        <v>12</v>
      </c>
      <c r="NDD4" s="15" t="s">
        <v>12</v>
      </c>
      <c r="NDE4" s="15" t="s">
        <v>12</v>
      </c>
      <c r="NDF4" s="15" t="s">
        <v>12</v>
      </c>
      <c r="NDG4" s="15" t="s">
        <v>12</v>
      </c>
      <c r="NDH4" s="15" t="s">
        <v>12</v>
      </c>
      <c r="NDI4" s="15" t="s">
        <v>12</v>
      </c>
      <c r="NDJ4" s="15" t="s">
        <v>12</v>
      </c>
      <c r="NDK4" s="15" t="s">
        <v>12</v>
      </c>
      <c r="NDL4" s="15" t="s">
        <v>12</v>
      </c>
      <c r="NDM4" s="15" t="s">
        <v>12</v>
      </c>
      <c r="NDN4" s="15" t="s">
        <v>12</v>
      </c>
      <c r="NDO4" s="15" t="s">
        <v>12</v>
      </c>
      <c r="NDP4" s="15" t="s">
        <v>12</v>
      </c>
      <c r="NDQ4" s="15" t="s">
        <v>12</v>
      </c>
      <c r="NDR4" s="15" t="s">
        <v>12</v>
      </c>
      <c r="NDS4" s="15" t="s">
        <v>12</v>
      </c>
      <c r="NDT4" s="15" t="s">
        <v>12</v>
      </c>
      <c r="NDU4" s="15" t="s">
        <v>12</v>
      </c>
      <c r="NDV4" s="15" t="s">
        <v>12</v>
      </c>
      <c r="NDW4" s="15" t="s">
        <v>12</v>
      </c>
      <c r="NDX4" s="15" t="s">
        <v>12</v>
      </c>
      <c r="NDY4" s="15" t="s">
        <v>12</v>
      </c>
      <c r="NDZ4" s="15" t="s">
        <v>12</v>
      </c>
      <c r="NEA4" s="15" t="s">
        <v>12</v>
      </c>
      <c r="NEB4" s="15" t="s">
        <v>12</v>
      </c>
      <c r="NEC4" s="15" t="s">
        <v>12</v>
      </c>
      <c r="NED4" s="15" t="s">
        <v>12</v>
      </c>
      <c r="NEE4" s="15" t="s">
        <v>12</v>
      </c>
      <c r="NEF4" s="15" t="s">
        <v>12</v>
      </c>
      <c r="NEG4" s="15" t="s">
        <v>12</v>
      </c>
      <c r="NEH4" s="15" t="s">
        <v>12</v>
      </c>
      <c r="NEI4" s="15" t="s">
        <v>12</v>
      </c>
      <c r="NEJ4" s="15" t="s">
        <v>12</v>
      </c>
      <c r="NEK4" s="15" t="s">
        <v>12</v>
      </c>
      <c r="NEL4" s="15" t="s">
        <v>12</v>
      </c>
      <c r="NEM4" s="15" t="s">
        <v>12</v>
      </c>
      <c r="NEN4" s="15" t="s">
        <v>12</v>
      </c>
      <c r="NEO4" s="15" t="s">
        <v>12</v>
      </c>
      <c r="NEP4" s="15" t="s">
        <v>12</v>
      </c>
      <c r="NEQ4" s="15" t="s">
        <v>12</v>
      </c>
      <c r="NER4" s="15" t="s">
        <v>12</v>
      </c>
      <c r="NES4" s="15" t="s">
        <v>12</v>
      </c>
      <c r="NET4" s="15" t="s">
        <v>12</v>
      </c>
      <c r="NEU4" s="15" t="s">
        <v>12</v>
      </c>
      <c r="NEV4" s="15" t="s">
        <v>12</v>
      </c>
      <c r="NEW4" s="15" t="s">
        <v>12</v>
      </c>
      <c r="NEX4" s="15" t="s">
        <v>12</v>
      </c>
      <c r="NEY4" s="15" t="s">
        <v>12</v>
      </c>
      <c r="NEZ4" s="15" t="s">
        <v>12</v>
      </c>
      <c r="NFA4" s="15" t="s">
        <v>12</v>
      </c>
      <c r="NFB4" s="15" t="s">
        <v>12</v>
      </c>
      <c r="NFC4" s="15" t="s">
        <v>12</v>
      </c>
      <c r="NFD4" s="15" t="s">
        <v>12</v>
      </c>
      <c r="NFE4" s="15" t="s">
        <v>12</v>
      </c>
      <c r="NFF4" s="15" t="s">
        <v>12</v>
      </c>
      <c r="NFG4" s="15" t="s">
        <v>12</v>
      </c>
      <c r="NFH4" s="15" t="s">
        <v>12</v>
      </c>
      <c r="NFI4" s="15" t="s">
        <v>12</v>
      </c>
      <c r="NFJ4" s="15" t="s">
        <v>12</v>
      </c>
      <c r="NFK4" s="15" t="s">
        <v>12</v>
      </c>
      <c r="NFL4" s="15" t="s">
        <v>12</v>
      </c>
      <c r="NFM4" s="15" t="s">
        <v>12</v>
      </c>
      <c r="NFN4" s="15" t="s">
        <v>12</v>
      </c>
      <c r="NFO4" s="15" t="s">
        <v>12</v>
      </c>
      <c r="NFP4" s="15" t="s">
        <v>12</v>
      </c>
      <c r="NFQ4" s="15" t="s">
        <v>12</v>
      </c>
      <c r="NFR4" s="15" t="s">
        <v>12</v>
      </c>
      <c r="NFS4" s="15" t="s">
        <v>12</v>
      </c>
      <c r="NFT4" s="15" t="s">
        <v>12</v>
      </c>
      <c r="NFU4" s="15" t="s">
        <v>12</v>
      </c>
      <c r="NFV4" s="15" t="s">
        <v>12</v>
      </c>
      <c r="NFW4" s="15" t="s">
        <v>12</v>
      </c>
      <c r="NFX4" s="15" t="s">
        <v>12</v>
      </c>
      <c r="NFY4" s="15" t="s">
        <v>12</v>
      </c>
      <c r="NFZ4" s="15" t="s">
        <v>12</v>
      </c>
      <c r="NGA4" s="15" t="s">
        <v>12</v>
      </c>
      <c r="NGB4" s="15" t="s">
        <v>12</v>
      </c>
      <c r="NGC4" s="15" t="s">
        <v>12</v>
      </c>
      <c r="NGD4" s="15" t="s">
        <v>12</v>
      </c>
      <c r="NGE4" s="15" t="s">
        <v>12</v>
      </c>
      <c r="NGF4" s="15" t="s">
        <v>12</v>
      </c>
      <c r="NGG4" s="15" t="s">
        <v>12</v>
      </c>
      <c r="NGH4" s="15" t="s">
        <v>12</v>
      </c>
      <c r="NGI4" s="15" t="s">
        <v>12</v>
      </c>
      <c r="NGJ4" s="15" t="s">
        <v>12</v>
      </c>
      <c r="NGK4" s="15" t="s">
        <v>12</v>
      </c>
      <c r="NGL4" s="15" t="s">
        <v>12</v>
      </c>
      <c r="NGM4" s="15" t="s">
        <v>12</v>
      </c>
      <c r="NGN4" s="15" t="s">
        <v>12</v>
      </c>
      <c r="NGO4" s="15" t="s">
        <v>12</v>
      </c>
      <c r="NGP4" s="15" t="s">
        <v>12</v>
      </c>
      <c r="NGQ4" s="15" t="s">
        <v>12</v>
      </c>
      <c r="NGR4" s="15" t="s">
        <v>12</v>
      </c>
      <c r="NGS4" s="15" t="s">
        <v>12</v>
      </c>
      <c r="NGT4" s="15" t="s">
        <v>12</v>
      </c>
      <c r="NGU4" s="15" t="s">
        <v>12</v>
      </c>
      <c r="NGV4" s="15" t="s">
        <v>12</v>
      </c>
      <c r="NGW4" s="15" t="s">
        <v>12</v>
      </c>
      <c r="NGX4" s="15" t="s">
        <v>12</v>
      </c>
      <c r="NGY4" s="15" t="s">
        <v>12</v>
      </c>
      <c r="NGZ4" s="15" t="s">
        <v>12</v>
      </c>
      <c r="NHA4" s="15" t="s">
        <v>12</v>
      </c>
      <c r="NHB4" s="15" t="s">
        <v>12</v>
      </c>
      <c r="NHC4" s="15" t="s">
        <v>12</v>
      </c>
      <c r="NHD4" s="15" t="s">
        <v>12</v>
      </c>
      <c r="NHE4" s="15" t="s">
        <v>12</v>
      </c>
      <c r="NHF4" s="15" t="s">
        <v>12</v>
      </c>
      <c r="NHG4" s="15" t="s">
        <v>12</v>
      </c>
      <c r="NHH4" s="15" t="s">
        <v>12</v>
      </c>
      <c r="NHI4" s="15" t="s">
        <v>12</v>
      </c>
      <c r="NHJ4" s="15" t="s">
        <v>12</v>
      </c>
      <c r="NHK4" s="15" t="s">
        <v>12</v>
      </c>
      <c r="NHL4" s="15" t="s">
        <v>12</v>
      </c>
      <c r="NHM4" s="15" t="s">
        <v>12</v>
      </c>
      <c r="NHN4" s="15" t="s">
        <v>12</v>
      </c>
      <c r="NHO4" s="15" t="s">
        <v>12</v>
      </c>
      <c r="NHP4" s="15" t="s">
        <v>12</v>
      </c>
      <c r="NHQ4" s="15" t="s">
        <v>12</v>
      </c>
      <c r="NHR4" s="15" t="s">
        <v>12</v>
      </c>
      <c r="NHS4" s="15" t="s">
        <v>12</v>
      </c>
      <c r="NHT4" s="15" t="s">
        <v>12</v>
      </c>
      <c r="NHU4" s="15" t="s">
        <v>12</v>
      </c>
      <c r="NHV4" s="15" t="s">
        <v>12</v>
      </c>
      <c r="NHW4" s="15" t="s">
        <v>12</v>
      </c>
      <c r="NHX4" s="15" t="s">
        <v>12</v>
      </c>
      <c r="NHY4" s="15" t="s">
        <v>12</v>
      </c>
      <c r="NHZ4" s="15" t="s">
        <v>12</v>
      </c>
      <c r="NIA4" s="15" t="s">
        <v>12</v>
      </c>
      <c r="NIB4" s="15" t="s">
        <v>12</v>
      </c>
      <c r="NIC4" s="15" t="s">
        <v>12</v>
      </c>
      <c r="NID4" s="15" t="s">
        <v>12</v>
      </c>
      <c r="NIE4" s="15" t="s">
        <v>12</v>
      </c>
      <c r="NIF4" s="15" t="s">
        <v>12</v>
      </c>
      <c r="NIG4" s="15" t="s">
        <v>12</v>
      </c>
      <c r="NIH4" s="15" t="s">
        <v>12</v>
      </c>
      <c r="NII4" s="15" t="s">
        <v>12</v>
      </c>
      <c r="NIJ4" s="15" t="s">
        <v>12</v>
      </c>
      <c r="NIK4" s="15" t="s">
        <v>12</v>
      </c>
      <c r="NIL4" s="15" t="s">
        <v>12</v>
      </c>
      <c r="NIM4" s="15" t="s">
        <v>12</v>
      </c>
      <c r="NIN4" s="15" t="s">
        <v>12</v>
      </c>
      <c r="NIO4" s="15" t="s">
        <v>12</v>
      </c>
      <c r="NIP4" s="15" t="s">
        <v>12</v>
      </c>
      <c r="NIQ4" s="15" t="s">
        <v>12</v>
      </c>
      <c r="NIR4" s="15" t="s">
        <v>12</v>
      </c>
      <c r="NIS4" s="15" t="s">
        <v>12</v>
      </c>
      <c r="NIT4" s="15" t="s">
        <v>12</v>
      </c>
      <c r="NIU4" s="15" t="s">
        <v>12</v>
      </c>
      <c r="NIV4" s="15" t="s">
        <v>12</v>
      </c>
      <c r="NIW4" s="15" t="s">
        <v>12</v>
      </c>
      <c r="NIX4" s="15" t="s">
        <v>12</v>
      </c>
      <c r="NIY4" s="15" t="s">
        <v>12</v>
      </c>
      <c r="NIZ4" s="15" t="s">
        <v>12</v>
      </c>
      <c r="NJA4" s="15" t="s">
        <v>12</v>
      </c>
      <c r="NJB4" s="15" t="s">
        <v>12</v>
      </c>
      <c r="NJC4" s="15" t="s">
        <v>12</v>
      </c>
      <c r="NJD4" s="15" t="s">
        <v>12</v>
      </c>
      <c r="NJE4" s="15" t="s">
        <v>12</v>
      </c>
      <c r="NJF4" s="15" t="s">
        <v>12</v>
      </c>
      <c r="NJG4" s="15" t="s">
        <v>12</v>
      </c>
      <c r="NJH4" s="15" t="s">
        <v>12</v>
      </c>
      <c r="NJI4" s="15" t="s">
        <v>12</v>
      </c>
      <c r="NJJ4" s="15" t="s">
        <v>12</v>
      </c>
      <c r="NJK4" s="15" t="s">
        <v>12</v>
      </c>
      <c r="NJL4" s="15" t="s">
        <v>12</v>
      </c>
      <c r="NJM4" s="15" t="s">
        <v>12</v>
      </c>
      <c r="NJN4" s="15" t="s">
        <v>12</v>
      </c>
      <c r="NJO4" s="15" t="s">
        <v>12</v>
      </c>
      <c r="NJP4" s="15" t="s">
        <v>12</v>
      </c>
      <c r="NJQ4" s="15" t="s">
        <v>12</v>
      </c>
      <c r="NJR4" s="15" t="s">
        <v>12</v>
      </c>
      <c r="NJS4" s="15" t="s">
        <v>12</v>
      </c>
      <c r="NJT4" s="15" t="s">
        <v>12</v>
      </c>
      <c r="NJU4" s="15" t="s">
        <v>12</v>
      </c>
      <c r="NJV4" s="15" t="s">
        <v>12</v>
      </c>
      <c r="NJW4" s="15" t="s">
        <v>12</v>
      </c>
      <c r="NJX4" s="15" t="s">
        <v>12</v>
      </c>
      <c r="NJY4" s="15" t="s">
        <v>12</v>
      </c>
      <c r="NJZ4" s="15" t="s">
        <v>12</v>
      </c>
      <c r="NKA4" s="15" t="s">
        <v>12</v>
      </c>
      <c r="NKB4" s="15" t="s">
        <v>12</v>
      </c>
      <c r="NKC4" s="15" t="s">
        <v>12</v>
      </c>
      <c r="NKD4" s="15" t="s">
        <v>12</v>
      </c>
      <c r="NKE4" s="15" t="s">
        <v>12</v>
      </c>
      <c r="NKF4" s="15" t="s">
        <v>12</v>
      </c>
      <c r="NKG4" s="15" t="s">
        <v>12</v>
      </c>
      <c r="NKH4" s="15" t="s">
        <v>12</v>
      </c>
      <c r="NKI4" s="15" t="s">
        <v>12</v>
      </c>
      <c r="NKJ4" s="15" t="s">
        <v>12</v>
      </c>
      <c r="NKK4" s="15" t="s">
        <v>12</v>
      </c>
      <c r="NKL4" s="15" t="s">
        <v>12</v>
      </c>
      <c r="NKM4" s="15" t="s">
        <v>12</v>
      </c>
      <c r="NKN4" s="15" t="s">
        <v>12</v>
      </c>
      <c r="NKO4" s="15" t="s">
        <v>12</v>
      </c>
      <c r="NKP4" s="15" t="s">
        <v>12</v>
      </c>
      <c r="NKQ4" s="15" t="s">
        <v>12</v>
      </c>
      <c r="NKR4" s="15" t="s">
        <v>12</v>
      </c>
      <c r="NKS4" s="15" t="s">
        <v>12</v>
      </c>
      <c r="NKT4" s="15" t="s">
        <v>12</v>
      </c>
      <c r="NKU4" s="15" t="s">
        <v>12</v>
      </c>
      <c r="NKV4" s="15" t="s">
        <v>12</v>
      </c>
      <c r="NKW4" s="15" t="s">
        <v>12</v>
      </c>
      <c r="NKX4" s="15" t="s">
        <v>12</v>
      </c>
      <c r="NKY4" s="15" t="s">
        <v>12</v>
      </c>
      <c r="NKZ4" s="15" t="s">
        <v>12</v>
      </c>
      <c r="NLA4" s="15" t="s">
        <v>12</v>
      </c>
      <c r="NLB4" s="15" t="s">
        <v>12</v>
      </c>
      <c r="NLC4" s="15" t="s">
        <v>12</v>
      </c>
      <c r="NLD4" s="15" t="s">
        <v>12</v>
      </c>
      <c r="NLE4" s="15" t="s">
        <v>12</v>
      </c>
      <c r="NLF4" s="15" t="s">
        <v>12</v>
      </c>
      <c r="NLG4" s="15" t="s">
        <v>12</v>
      </c>
      <c r="NLH4" s="15" t="s">
        <v>12</v>
      </c>
      <c r="NLI4" s="15" t="s">
        <v>12</v>
      </c>
      <c r="NLJ4" s="15" t="s">
        <v>12</v>
      </c>
      <c r="NLK4" s="15" t="s">
        <v>12</v>
      </c>
      <c r="NLL4" s="15" t="s">
        <v>12</v>
      </c>
      <c r="NLM4" s="15" t="s">
        <v>12</v>
      </c>
      <c r="NLN4" s="15" t="s">
        <v>12</v>
      </c>
      <c r="NLO4" s="15" t="s">
        <v>12</v>
      </c>
      <c r="NLP4" s="15" t="s">
        <v>12</v>
      </c>
      <c r="NLQ4" s="15" t="s">
        <v>12</v>
      </c>
      <c r="NLR4" s="15" t="s">
        <v>12</v>
      </c>
      <c r="NLS4" s="15" t="s">
        <v>12</v>
      </c>
      <c r="NLT4" s="15" t="s">
        <v>12</v>
      </c>
      <c r="NLU4" s="15" t="s">
        <v>12</v>
      </c>
      <c r="NLV4" s="15" t="s">
        <v>12</v>
      </c>
      <c r="NLW4" s="15" t="s">
        <v>12</v>
      </c>
      <c r="NLX4" s="15" t="s">
        <v>12</v>
      </c>
      <c r="NLY4" s="15" t="s">
        <v>12</v>
      </c>
      <c r="NLZ4" s="15" t="s">
        <v>12</v>
      </c>
      <c r="NMA4" s="15" t="s">
        <v>12</v>
      </c>
      <c r="NMB4" s="15" t="s">
        <v>12</v>
      </c>
      <c r="NMC4" s="15" t="s">
        <v>12</v>
      </c>
      <c r="NMD4" s="15" t="s">
        <v>12</v>
      </c>
      <c r="NME4" s="15" t="s">
        <v>12</v>
      </c>
      <c r="NMF4" s="15" t="s">
        <v>12</v>
      </c>
      <c r="NMG4" s="15" t="s">
        <v>12</v>
      </c>
      <c r="NMH4" s="15" t="s">
        <v>12</v>
      </c>
      <c r="NMI4" s="15" t="s">
        <v>12</v>
      </c>
      <c r="NMJ4" s="15" t="s">
        <v>12</v>
      </c>
      <c r="NMK4" s="15" t="s">
        <v>12</v>
      </c>
      <c r="NML4" s="15" t="s">
        <v>12</v>
      </c>
      <c r="NMM4" s="15" t="s">
        <v>12</v>
      </c>
      <c r="NMN4" s="15" t="s">
        <v>12</v>
      </c>
      <c r="NMO4" s="15" t="s">
        <v>12</v>
      </c>
      <c r="NMP4" s="15" t="s">
        <v>12</v>
      </c>
      <c r="NMQ4" s="15" t="s">
        <v>12</v>
      </c>
      <c r="NMR4" s="15" t="s">
        <v>12</v>
      </c>
      <c r="NMS4" s="15" t="s">
        <v>12</v>
      </c>
      <c r="NMT4" s="15" t="s">
        <v>12</v>
      </c>
      <c r="NMU4" s="15" t="s">
        <v>12</v>
      </c>
      <c r="NMV4" s="15" t="s">
        <v>12</v>
      </c>
      <c r="NMW4" s="15" t="s">
        <v>12</v>
      </c>
      <c r="NMX4" s="15" t="s">
        <v>12</v>
      </c>
      <c r="NMY4" s="15" t="s">
        <v>12</v>
      </c>
      <c r="NMZ4" s="15" t="s">
        <v>12</v>
      </c>
      <c r="NNA4" s="15" t="s">
        <v>12</v>
      </c>
      <c r="NNB4" s="15" t="s">
        <v>12</v>
      </c>
      <c r="NNC4" s="15" t="s">
        <v>12</v>
      </c>
      <c r="NND4" s="15" t="s">
        <v>12</v>
      </c>
      <c r="NNE4" s="15" t="s">
        <v>12</v>
      </c>
      <c r="NNF4" s="15" t="s">
        <v>12</v>
      </c>
      <c r="NNG4" s="15" t="s">
        <v>12</v>
      </c>
      <c r="NNH4" s="15" t="s">
        <v>12</v>
      </c>
      <c r="NNI4" s="15" t="s">
        <v>12</v>
      </c>
      <c r="NNJ4" s="15" t="s">
        <v>12</v>
      </c>
      <c r="NNK4" s="15" t="s">
        <v>12</v>
      </c>
      <c r="NNL4" s="15" t="s">
        <v>12</v>
      </c>
      <c r="NNM4" s="15" t="s">
        <v>12</v>
      </c>
      <c r="NNN4" s="15" t="s">
        <v>12</v>
      </c>
      <c r="NNO4" s="15" t="s">
        <v>12</v>
      </c>
      <c r="NNP4" s="15" t="s">
        <v>12</v>
      </c>
      <c r="NNQ4" s="15" t="s">
        <v>12</v>
      </c>
      <c r="NNR4" s="15" t="s">
        <v>12</v>
      </c>
      <c r="NNS4" s="15" t="s">
        <v>12</v>
      </c>
      <c r="NNT4" s="15" t="s">
        <v>12</v>
      </c>
      <c r="NNU4" s="15" t="s">
        <v>12</v>
      </c>
      <c r="NNV4" s="15" t="s">
        <v>12</v>
      </c>
      <c r="NNW4" s="15" t="s">
        <v>12</v>
      </c>
      <c r="NNX4" s="15" t="s">
        <v>12</v>
      </c>
      <c r="NNY4" s="15" t="s">
        <v>12</v>
      </c>
      <c r="NNZ4" s="15" t="s">
        <v>12</v>
      </c>
      <c r="NOA4" s="15" t="s">
        <v>12</v>
      </c>
      <c r="NOB4" s="15" t="s">
        <v>12</v>
      </c>
      <c r="NOC4" s="15" t="s">
        <v>12</v>
      </c>
      <c r="NOD4" s="15" t="s">
        <v>12</v>
      </c>
      <c r="NOE4" s="15" t="s">
        <v>12</v>
      </c>
      <c r="NOF4" s="15" t="s">
        <v>12</v>
      </c>
      <c r="NOG4" s="15" t="s">
        <v>12</v>
      </c>
      <c r="NOH4" s="15" t="s">
        <v>12</v>
      </c>
      <c r="NOI4" s="15" t="s">
        <v>12</v>
      </c>
      <c r="NOJ4" s="15" t="s">
        <v>12</v>
      </c>
      <c r="NOK4" s="15" t="s">
        <v>12</v>
      </c>
      <c r="NOL4" s="15" t="s">
        <v>12</v>
      </c>
      <c r="NOM4" s="15" t="s">
        <v>12</v>
      </c>
      <c r="NON4" s="15" t="s">
        <v>12</v>
      </c>
      <c r="NOO4" s="15" t="s">
        <v>12</v>
      </c>
      <c r="NOP4" s="15" t="s">
        <v>12</v>
      </c>
      <c r="NOQ4" s="15" t="s">
        <v>12</v>
      </c>
      <c r="NOR4" s="15" t="s">
        <v>12</v>
      </c>
      <c r="NOS4" s="15" t="s">
        <v>12</v>
      </c>
      <c r="NOT4" s="15" t="s">
        <v>12</v>
      </c>
      <c r="NOU4" s="15" t="s">
        <v>12</v>
      </c>
      <c r="NOV4" s="15" t="s">
        <v>12</v>
      </c>
      <c r="NOW4" s="15" t="s">
        <v>12</v>
      </c>
      <c r="NOX4" s="15" t="s">
        <v>12</v>
      </c>
      <c r="NOY4" s="15" t="s">
        <v>12</v>
      </c>
      <c r="NOZ4" s="15" t="s">
        <v>12</v>
      </c>
      <c r="NPA4" s="15" t="s">
        <v>12</v>
      </c>
      <c r="NPB4" s="15" t="s">
        <v>12</v>
      </c>
      <c r="NPC4" s="15" t="s">
        <v>12</v>
      </c>
      <c r="NPD4" s="15" t="s">
        <v>12</v>
      </c>
      <c r="NPE4" s="15" t="s">
        <v>12</v>
      </c>
      <c r="NPF4" s="15" t="s">
        <v>12</v>
      </c>
      <c r="NPG4" s="15" t="s">
        <v>12</v>
      </c>
      <c r="NPH4" s="15" t="s">
        <v>12</v>
      </c>
      <c r="NPI4" s="15" t="s">
        <v>12</v>
      </c>
      <c r="NPJ4" s="15" t="s">
        <v>12</v>
      </c>
      <c r="NPK4" s="15" t="s">
        <v>12</v>
      </c>
      <c r="NPL4" s="15" t="s">
        <v>12</v>
      </c>
      <c r="NPM4" s="15" t="s">
        <v>12</v>
      </c>
      <c r="NPN4" s="15" t="s">
        <v>12</v>
      </c>
      <c r="NPO4" s="15" t="s">
        <v>12</v>
      </c>
      <c r="NPP4" s="15" t="s">
        <v>12</v>
      </c>
      <c r="NPQ4" s="15" t="s">
        <v>12</v>
      </c>
      <c r="NPR4" s="15" t="s">
        <v>12</v>
      </c>
      <c r="NPS4" s="15" t="s">
        <v>12</v>
      </c>
      <c r="NPT4" s="15" t="s">
        <v>12</v>
      </c>
      <c r="NPU4" s="15" t="s">
        <v>12</v>
      </c>
      <c r="NPV4" s="15" t="s">
        <v>12</v>
      </c>
      <c r="NPW4" s="15" t="s">
        <v>12</v>
      </c>
      <c r="NPX4" s="15" t="s">
        <v>12</v>
      </c>
      <c r="NPY4" s="15" t="s">
        <v>12</v>
      </c>
      <c r="NPZ4" s="15" t="s">
        <v>12</v>
      </c>
      <c r="NQA4" s="15" t="s">
        <v>12</v>
      </c>
      <c r="NQB4" s="15" t="s">
        <v>12</v>
      </c>
      <c r="NQC4" s="15" t="s">
        <v>12</v>
      </c>
      <c r="NQD4" s="15" t="s">
        <v>12</v>
      </c>
      <c r="NQE4" s="15" t="s">
        <v>12</v>
      </c>
      <c r="NQF4" s="15" t="s">
        <v>12</v>
      </c>
      <c r="NQG4" s="15" t="s">
        <v>12</v>
      </c>
      <c r="NQH4" s="15" t="s">
        <v>12</v>
      </c>
      <c r="NQI4" s="15" t="s">
        <v>12</v>
      </c>
      <c r="NQJ4" s="15" t="s">
        <v>12</v>
      </c>
      <c r="NQK4" s="15" t="s">
        <v>12</v>
      </c>
      <c r="NQL4" s="15" t="s">
        <v>12</v>
      </c>
      <c r="NQM4" s="15" t="s">
        <v>12</v>
      </c>
      <c r="NQN4" s="15" t="s">
        <v>12</v>
      </c>
      <c r="NQO4" s="15" t="s">
        <v>12</v>
      </c>
      <c r="NQP4" s="15" t="s">
        <v>12</v>
      </c>
      <c r="NQQ4" s="15" t="s">
        <v>12</v>
      </c>
      <c r="NQR4" s="15" t="s">
        <v>12</v>
      </c>
      <c r="NQS4" s="15" t="s">
        <v>12</v>
      </c>
      <c r="NQT4" s="15" t="s">
        <v>12</v>
      </c>
      <c r="NQU4" s="15" t="s">
        <v>12</v>
      </c>
      <c r="NQV4" s="15" t="s">
        <v>12</v>
      </c>
      <c r="NQW4" s="15" t="s">
        <v>12</v>
      </c>
      <c r="NQX4" s="15" t="s">
        <v>12</v>
      </c>
      <c r="NQY4" s="15" t="s">
        <v>12</v>
      </c>
      <c r="NQZ4" s="15" t="s">
        <v>12</v>
      </c>
      <c r="NRA4" s="15" t="s">
        <v>12</v>
      </c>
      <c r="NRB4" s="15" t="s">
        <v>12</v>
      </c>
      <c r="NRC4" s="15" t="s">
        <v>12</v>
      </c>
      <c r="NRD4" s="15" t="s">
        <v>12</v>
      </c>
      <c r="NRE4" s="15" t="s">
        <v>12</v>
      </c>
      <c r="NRF4" s="15" t="s">
        <v>12</v>
      </c>
      <c r="NRG4" s="15" t="s">
        <v>12</v>
      </c>
      <c r="NRH4" s="15" t="s">
        <v>12</v>
      </c>
      <c r="NRI4" s="15" t="s">
        <v>12</v>
      </c>
      <c r="NRJ4" s="15" t="s">
        <v>12</v>
      </c>
      <c r="NRK4" s="15" t="s">
        <v>12</v>
      </c>
      <c r="NRL4" s="15" t="s">
        <v>12</v>
      </c>
      <c r="NRM4" s="15" t="s">
        <v>12</v>
      </c>
      <c r="NRN4" s="15" t="s">
        <v>12</v>
      </c>
      <c r="NRO4" s="15" t="s">
        <v>12</v>
      </c>
      <c r="NRP4" s="15" t="s">
        <v>12</v>
      </c>
      <c r="NRQ4" s="15" t="s">
        <v>12</v>
      </c>
      <c r="NRR4" s="15" t="s">
        <v>12</v>
      </c>
      <c r="NRS4" s="15" t="s">
        <v>12</v>
      </c>
      <c r="NRT4" s="15" t="s">
        <v>12</v>
      </c>
      <c r="NRU4" s="15" t="s">
        <v>12</v>
      </c>
      <c r="NRV4" s="15" t="s">
        <v>12</v>
      </c>
      <c r="NRW4" s="15" t="s">
        <v>12</v>
      </c>
      <c r="NRX4" s="15" t="s">
        <v>12</v>
      </c>
      <c r="NRY4" s="15" t="s">
        <v>12</v>
      </c>
      <c r="NRZ4" s="15" t="s">
        <v>12</v>
      </c>
      <c r="NSA4" s="15" t="s">
        <v>12</v>
      </c>
      <c r="NSB4" s="15" t="s">
        <v>12</v>
      </c>
      <c r="NSC4" s="15" t="s">
        <v>12</v>
      </c>
      <c r="NSD4" s="15" t="s">
        <v>12</v>
      </c>
      <c r="NSE4" s="15" t="s">
        <v>12</v>
      </c>
      <c r="NSF4" s="15" t="s">
        <v>12</v>
      </c>
      <c r="NSG4" s="15" t="s">
        <v>12</v>
      </c>
      <c r="NSH4" s="15" t="s">
        <v>12</v>
      </c>
      <c r="NSI4" s="15" t="s">
        <v>12</v>
      </c>
      <c r="NSJ4" s="15" t="s">
        <v>12</v>
      </c>
      <c r="NSK4" s="15" t="s">
        <v>12</v>
      </c>
      <c r="NSL4" s="15" t="s">
        <v>12</v>
      </c>
      <c r="NSM4" s="15" t="s">
        <v>12</v>
      </c>
      <c r="NSN4" s="15" t="s">
        <v>12</v>
      </c>
      <c r="NSO4" s="15" t="s">
        <v>12</v>
      </c>
      <c r="NSP4" s="15" t="s">
        <v>12</v>
      </c>
      <c r="NSQ4" s="15" t="s">
        <v>12</v>
      </c>
      <c r="NSR4" s="15" t="s">
        <v>12</v>
      </c>
      <c r="NSS4" s="15" t="s">
        <v>12</v>
      </c>
      <c r="NST4" s="15" t="s">
        <v>12</v>
      </c>
      <c r="NSU4" s="15" t="s">
        <v>12</v>
      </c>
      <c r="NSV4" s="15" t="s">
        <v>12</v>
      </c>
      <c r="NSW4" s="15" t="s">
        <v>12</v>
      </c>
      <c r="NSX4" s="15" t="s">
        <v>12</v>
      </c>
      <c r="NSY4" s="15" t="s">
        <v>12</v>
      </c>
      <c r="NSZ4" s="15" t="s">
        <v>12</v>
      </c>
      <c r="NTA4" s="15" t="s">
        <v>12</v>
      </c>
      <c r="NTB4" s="15" t="s">
        <v>12</v>
      </c>
      <c r="NTC4" s="15" t="s">
        <v>12</v>
      </c>
      <c r="NTD4" s="15" t="s">
        <v>12</v>
      </c>
      <c r="NTE4" s="15" t="s">
        <v>12</v>
      </c>
      <c r="NTF4" s="15" t="s">
        <v>12</v>
      </c>
      <c r="NTG4" s="15" t="s">
        <v>12</v>
      </c>
      <c r="NTH4" s="15" t="s">
        <v>12</v>
      </c>
      <c r="NTI4" s="15" t="s">
        <v>12</v>
      </c>
      <c r="NTJ4" s="15" t="s">
        <v>12</v>
      </c>
      <c r="NTK4" s="15" t="s">
        <v>12</v>
      </c>
      <c r="NTL4" s="15" t="s">
        <v>12</v>
      </c>
      <c r="NTM4" s="15" t="s">
        <v>12</v>
      </c>
      <c r="NTN4" s="15" t="s">
        <v>12</v>
      </c>
      <c r="NTO4" s="15" t="s">
        <v>12</v>
      </c>
      <c r="NTP4" s="15" t="s">
        <v>12</v>
      </c>
      <c r="NTQ4" s="15" t="s">
        <v>12</v>
      </c>
      <c r="NTR4" s="15" t="s">
        <v>12</v>
      </c>
      <c r="NTS4" s="15" t="s">
        <v>12</v>
      </c>
      <c r="NTT4" s="15" t="s">
        <v>12</v>
      </c>
      <c r="NTU4" s="15" t="s">
        <v>12</v>
      </c>
      <c r="NTV4" s="15" t="s">
        <v>12</v>
      </c>
      <c r="NTW4" s="15" t="s">
        <v>12</v>
      </c>
      <c r="NTX4" s="15" t="s">
        <v>12</v>
      </c>
      <c r="NTY4" s="15" t="s">
        <v>12</v>
      </c>
      <c r="NTZ4" s="15" t="s">
        <v>12</v>
      </c>
      <c r="NUA4" s="15" t="s">
        <v>12</v>
      </c>
      <c r="NUB4" s="15" t="s">
        <v>12</v>
      </c>
      <c r="NUC4" s="15" t="s">
        <v>12</v>
      </c>
      <c r="NUD4" s="15" t="s">
        <v>12</v>
      </c>
      <c r="NUE4" s="15" t="s">
        <v>12</v>
      </c>
      <c r="NUF4" s="15" t="s">
        <v>12</v>
      </c>
      <c r="NUG4" s="15" t="s">
        <v>12</v>
      </c>
      <c r="NUH4" s="15" t="s">
        <v>12</v>
      </c>
      <c r="NUI4" s="15" t="s">
        <v>12</v>
      </c>
      <c r="NUJ4" s="15" t="s">
        <v>12</v>
      </c>
      <c r="NUK4" s="15" t="s">
        <v>12</v>
      </c>
      <c r="NUL4" s="15" t="s">
        <v>12</v>
      </c>
      <c r="NUM4" s="15" t="s">
        <v>12</v>
      </c>
      <c r="NUN4" s="15" t="s">
        <v>12</v>
      </c>
      <c r="NUO4" s="15" t="s">
        <v>12</v>
      </c>
      <c r="NUP4" s="15" t="s">
        <v>12</v>
      </c>
      <c r="NUQ4" s="15" t="s">
        <v>12</v>
      </c>
      <c r="NUR4" s="15" t="s">
        <v>12</v>
      </c>
      <c r="NUS4" s="15" t="s">
        <v>12</v>
      </c>
      <c r="NUT4" s="15" t="s">
        <v>12</v>
      </c>
      <c r="NUU4" s="15" t="s">
        <v>12</v>
      </c>
      <c r="NUV4" s="15" t="s">
        <v>12</v>
      </c>
      <c r="NUW4" s="15" t="s">
        <v>12</v>
      </c>
      <c r="NUX4" s="15" t="s">
        <v>12</v>
      </c>
      <c r="NUY4" s="15" t="s">
        <v>12</v>
      </c>
      <c r="NUZ4" s="15" t="s">
        <v>12</v>
      </c>
      <c r="NVA4" s="15" t="s">
        <v>12</v>
      </c>
      <c r="NVB4" s="15" t="s">
        <v>12</v>
      </c>
      <c r="NVC4" s="15" t="s">
        <v>12</v>
      </c>
      <c r="NVD4" s="15" t="s">
        <v>12</v>
      </c>
      <c r="NVE4" s="15" t="s">
        <v>12</v>
      </c>
      <c r="NVF4" s="15" t="s">
        <v>12</v>
      </c>
      <c r="NVG4" s="15" t="s">
        <v>12</v>
      </c>
      <c r="NVH4" s="15" t="s">
        <v>12</v>
      </c>
      <c r="NVI4" s="15" t="s">
        <v>12</v>
      </c>
      <c r="NVJ4" s="15" t="s">
        <v>12</v>
      </c>
      <c r="NVK4" s="15" t="s">
        <v>12</v>
      </c>
      <c r="NVL4" s="15" t="s">
        <v>12</v>
      </c>
      <c r="NVM4" s="15" t="s">
        <v>12</v>
      </c>
      <c r="NVN4" s="15" t="s">
        <v>12</v>
      </c>
      <c r="NVO4" s="15" t="s">
        <v>12</v>
      </c>
      <c r="NVP4" s="15" t="s">
        <v>12</v>
      </c>
      <c r="NVQ4" s="15" t="s">
        <v>12</v>
      </c>
      <c r="NVR4" s="15" t="s">
        <v>12</v>
      </c>
      <c r="NVS4" s="15" t="s">
        <v>12</v>
      </c>
      <c r="NVT4" s="15" t="s">
        <v>12</v>
      </c>
      <c r="NVU4" s="15" t="s">
        <v>12</v>
      </c>
      <c r="NVV4" s="15" t="s">
        <v>12</v>
      </c>
      <c r="NVW4" s="15" t="s">
        <v>12</v>
      </c>
      <c r="NVX4" s="15" t="s">
        <v>12</v>
      </c>
      <c r="NVY4" s="15" t="s">
        <v>12</v>
      </c>
      <c r="NVZ4" s="15" t="s">
        <v>12</v>
      </c>
      <c r="NWA4" s="15" t="s">
        <v>12</v>
      </c>
      <c r="NWB4" s="15" t="s">
        <v>12</v>
      </c>
      <c r="NWC4" s="15" t="s">
        <v>12</v>
      </c>
      <c r="NWD4" s="15" t="s">
        <v>12</v>
      </c>
      <c r="NWE4" s="15" t="s">
        <v>12</v>
      </c>
      <c r="NWF4" s="15" t="s">
        <v>12</v>
      </c>
      <c r="NWG4" s="15" t="s">
        <v>12</v>
      </c>
      <c r="NWH4" s="15" t="s">
        <v>12</v>
      </c>
      <c r="NWI4" s="15" t="s">
        <v>12</v>
      </c>
      <c r="NWJ4" s="15" t="s">
        <v>12</v>
      </c>
      <c r="NWK4" s="15" t="s">
        <v>12</v>
      </c>
      <c r="NWL4" s="15" t="s">
        <v>12</v>
      </c>
      <c r="NWM4" s="15" t="s">
        <v>12</v>
      </c>
      <c r="NWN4" s="15" t="s">
        <v>12</v>
      </c>
      <c r="NWO4" s="15" t="s">
        <v>12</v>
      </c>
      <c r="NWP4" s="15" t="s">
        <v>12</v>
      </c>
      <c r="NWQ4" s="15" t="s">
        <v>12</v>
      </c>
      <c r="NWR4" s="15" t="s">
        <v>12</v>
      </c>
      <c r="NWS4" s="15" t="s">
        <v>12</v>
      </c>
      <c r="NWT4" s="15" t="s">
        <v>12</v>
      </c>
      <c r="NWU4" s="15" t="s">
        <v>12</v>
      </c>
      <c r="NWV4" s="15" t="s">
        <v>12</v>
      </c>
      <c r="NWW4" s="15" t="s">
        <v>12</v>
      </c>
      <c r="NWX4" s="15" t="s">
        <v>12</v>
      </c>
      <c r="NWY4" s="15" t="s">
        <v>12</v>
      </c>
      <c r="NWZ4" s="15" t="s">
        <v>12</v>
      </c>
      <c r="NXA4" s="15" t="s">
        <v>12</v>
      </c>
      <c r="NXB4" s="15" t="s">
        <v>12</v>
      </c>
      <c r="NXC4" s="15" t="s">
        <v>12</v>
      </c>
      <c r="NXD4" s="15" t="s">
        <v>12</v>
      </c>
      <c r="NXE4" s="15" t="s">
        <v>12</v>
      </c>
      <c r="NXF4" s="15" t="s">
        <v>12</v>
      </c>
      <c r="NXG4" s="15" t="s">
        <v>12</v>
      </c>
      <c r="NXH4" s="15" t="s">
        <v>12</v>
      </c>
      <c r="NXI4" s="15" t="s">
        <v>12</v>
      </c>
      <c r="NXJ4" s="15" t="s">
        <v>12</v>
      </c>
      <c r="NXK4" s="15" t="s">
        <v>12</v>
      </c>
      <c r="NXL4" s="15" t="s">
        <v>12</v>
      </c>
      <c r="NXM4" s="15" t="s">
        <v>12</v>
      </c>
      <c r="NXN4" s="15" t="s">
        <v>12</v>
      </c>
      <c r="NXO4" s="15" t="s">
        <v>12</v>
      </c>
      <c r="NXP4" s="15" t="s">
        <v>12</v>
      </c>
      <c r="NXQ4" s="15" t="s">
        <v>12</v>
      </c>
      <c r="NXR4" s="15" t="s">
        <v>12</v>
      </c>
      <c r="NXS4" s="15" t="s">
        <v>12</v>
      </c>
      <c r="NXT4" s="15" t="s">
        <v>12</v>
      </c>
      <c r="NXU4" s="15" t="s">
        <v>12</v>
      </c>
      <c r="NXV4" s="15" t="s">
        <v>12</v>
      </c>
      <c r="NXW4" s="15" t="s">
        <v>12</v>
      </c>
      <c r="NXX4" s="15" t="s">
        <v>12</v>
      </c>
      <c r="NXY4" s="15" t="s">
        <v>12</v>
      </c>
      <c r="NXZ4" s="15" t="s">
        <v>12</v>
      </c>
      <c r="NYA4" s="15" t="s">
        <v>12</v>
      </c>
      <c r="NYB4" s="15" t="s">
        <v>12</v>
      </c>
      <c r="NYC4" s="15" t="s">
        <v>12</v>
      </c>
      <c r="NYD4" s="15" t="s">
        <v>12</v>
      </c>
      <c r="NYE4" s="15" t="s">
        <v>12</v>
      </c>
      <c r="NYF4" s="15" t="s">
        <v>12</v>
      </c>
      <c r="NYG4" s="15" t="s">
        <v>12</v>
      </c>
      <c r="NYH4" s="15" t="s">
        <v>12</v>
      </c>
      <c r="NYI4" s="15" t="s">
        <v>12</v>
      </c>
      <c r="NYJ4" s="15" t="s">
        <v>12</v>
      </c>
      <c r="NYK4" s="15" t="s">
        <v>12</v>
      </c>
      <c r="NYL4" s="15" t="s">
        <v>12</v>
      </c>
      <c r="NYM4" s="15" t="s">
        <v>12</v>
      </c>
      <c r="NYN4" s="15" t="s">
        <v>12</v>
      </c>
      <c r="NYO4" s="15" t="s">
        <v>12</v>
      </c>
      <c r="NYP4" s="15" t="s">
        <v>12</v>
      </c>
      <c r="NYQ4" s="15" t="s">
        <v>12</v>
      </c>
      <c r="NYR4" s="15" t="s">
        <v>12</v>
      </c>
      <c r="NYS4" s="15" t="s">
        <v>12</v>
      </c>
      <c r="NYT4" s="15" t="s">
        <v>12</v>
      </c>
      <c r="NYU4" s="15" t="s">
        <v>12</v>
      </c>
      <c r="NYV4" s="15" t="s">
        <v>12</v>
      </c>
      <c r="NYW4" s="15" t="s">
        <v>12</v>
      </c>
      <c r="NYX4" s="15" t="s">
        <v>12</v>
      </c>
      <c r="NYY4" s="15" t="s">
        <v>12</v>
      </c>
      <c r="NYZ4" s="15" t="s">
        <v>12</v>
      </c>
      <c r="NZA4" s="15" t="s">
        <v>12</v>
      </c>
      <c r="NZB4" s="15" t="s">
        <v>12</v>
      </c>
      <c r="NZC4" s="15" t="s">
        <v>12</v>
      </c>
      <c r="NZD4" s="15" t="s">
        <v>12</v>
      </c>
      <c r="NZE4" s="15" t="s">
        <v>12</v>
      </c>
      <c r="NZF4" s="15" t="s">
        <v>12</v>
      </c>
      <c r="NZG4" s="15" t="s">
        <v>12</v>
      </c>
      <c r="NZH4" s="15" t="s">
        <v>12</v>
      </c>
      <c r="NZI4" s="15" t="s">
        <v>12</v>
      </c>
      <c r="NZJ4" s="15" t="s">
        <v>12</v>
      </c>
      <c r="NZK4" s="15" t="s">
        <v>12</v>
      </c>
      <c r="NZL4" s="15" t="s">
        <v>12</v>
      </c>
      <c r="NZM4" s="15" t="s">
        <v>12</v>
      </c>
      <c r="NZN4" s="15" t="s">
        <v>12</v>
      </c>
      <c r="NZO4" s="15" t="s">
        <v>12</v>
      </c>
      <c r="NZP4" s="15" t="s">
        <v>12</v>
      </c>
      <c r="NZQ4" s="15" t="s">
        <v>12</v>
      </c>
      <c r="NZR4" s="15" t="s">
        <v>12</v>
      </c>
      <c r="NZS4" s="15" t="s">
        <v>12</v>
      </c>
      <c r="NZT4" s="15" t="s">
        <v>12</v>
      </c>
      <c r="NZU4" s="15" t="s">
        <v>12</v>
      </c>
      <c r="NZV4" s="15" t="s">
        <v>12</v>
      </c>
      <c r="NZW4" s="15" t="s">
        <v>12</v>
      </c>
      <c r="NZX4" s="15" t="s">
        <v>12</v>
      </c>
      <c r="NZY4" s="15" t="s">
        <v>12</v>
      </c>
      <c r="NZZ4" s="15" t="s">
        <v>12</v>
      </c>
      <c r="OAA4" s="15" t="s">
        <v>12</v>
      </c>
      <c r="OAB4" s="15" t="s">
        <v>12</v>
      </c>
      <c r="OAC4" s="15" t="s">
        <v>12</v>
      </c>
      <c r="OAD4" s="15" t="s">
        <v>12</v>
      </c>
      <c r="OAE4" s="15" t="s">
        <v>12</v>
      </c>
      <c r="OAF4" s="15" t="s">
        <v>12</v>
      </c>
      <c r="OAG4" s="15" t="s">
        <v>12</v>
      </c>
      <c r="OAH4" s="15" t="s">
        <v>12</v>
      </c>
      <c r="OAI4" s="15" t="s">
        <v>12</v>
      </c>
      <c r="OAJ4" s="15" t="s">
        <v>12</v>
      </c>
      <c r="OAK4" s="15" t="s">
        <v>12</v>
      </c>
      <c r="OAL4" s="15" t="s">
        <v>12</v>
      </c>
      <c r="OAM4" s="15" t="s">
        <v>12</v>
      </c>
      <c r="OAN4" s="15" t="s">
        <v>12</v>
      </c>
      <c r="OAO4" s="15" t="s">
        <v>12</v>
      </c>
      <c r="OAP4" s="15" t="s">
        <v>12</v>
      </c>
      <c r="OAQ4" s="15" t="s">
        <v>12</v>
      </c>
      <c r="OAR4" s="15" t="s">
        <v>12</v>
      </c>
      <c r="OAS4" s="15" t="s">
        <v>12</v>
      </c>
      <c r="OAT4" s="15" t="s">
        <v>12</v>
      </c>
      <c r="OAU4" s="15" t="s">
        <v>12</v>
      </c>
      <c r="OAV4" s="15" t="s">
        <v>12</v>
      </c>
      <c r="OAW4" s="15" t="s">
        <v>12</v>
      </c>
      <c r="OAX4" s="15" t="s">
        <v>12</v>
      </c>
      <c r="OAY4" s="15" t="s">
        <v>12</v>
      </c>
      <c r="OAZ4" s="15" t="s">
        <v>12</v>
      </c>
      <c r="OBA4" s="15" t="s">
        <v>12</v>
      </c>
      <c r="OBB4" s="15" t="s">
        <v>12</v>
      </c>
      <c r="OBC4" s="15" t="s">
        <v>12</v>
      </c>
      <c r="OBD4" s="15" t="s">
        <v>12</v>
      </c>
      <c r="OBE4" s="15" t="s">
        <v>12</v>
      </c>
      <c r="OBF4" s="15" t="s">
        <v>12</v>
      </c>
      <c r="OBG4" s="15" t="s">
        <v>12</v>
      </c>
      <c r="OBH4" s="15" t="s">
        <v>12</v>
      </c>
      <c r="OBI4" s="15" t="s">
        <v>12</v>
      </c>
      <c r="OBJ4" s="15" t="s">
        <v>12</v>
      </c>
      <c r="OBK4" s="15" t="s">
        <v>12</v>
      </c>
      <c r="OBL4" s="15" t="s">
        <v>12</v>
      </c>
      <c r="OBM4" s="15" t="s">
        <v>12</v>
      </c>
      <c r="OBN4" s="15" t="s">
        <v>12</v>
      </c>
      <c r="OBO4" s="15" t="s">
        <v>12</v>
      </c>
      <c r="OBP4" s="15" t="s">
        <v>12</v>
      </c>
      <c r="OBQ4" s="15" t="s">
        <v>12</v>
      </c>
      <c r="OBR4" s="15" t="s">
        <v>12</v>
      </c>
      <c r="OBS4" s="15" t="s">
        <v>12</v>
      </c>
      <c r="OBT4" s="15" t="s">
        <v>12</v>
      </c>
      <c r="OBU4" s="15" t="s">
        <v>12</v>
      </c>
      <c r="OBV4" s="15" t="s">
        <v>12</v>
      </c>
      <c r="OBW4" s="15" t="s">
        <v>12</v>
      </c>
      <c r="OBX4" s="15" t="s">
        <v>12</v>
      </c>
      <c r="OBY4" s="15" t="s">
        <v>12</v>
      </c>
      <c r="OBZ4" s="15" t="s">
        <v>12</v>
      </c>
      <c r="OCA4" s="15" t="s">
        <v>12</v>
      </c>
      <c r="OCB4" s="15" t="s">
        <v>12</v>
      </c>
      <c r="OCC4" s="15" t="s">
        <v>12</v>
      </c>
      <c r="OCD4" s="15" t="s">
        <v>12</v>
      </c>
      <c r="OCE4" s="15" t="s">
        <v>12</v>
      </c>
      <c r="OCF4" s="15" t="s">
        <v>12</v>
      </c>
      <c r="OCG4" s="15" t="s">
        <v>12</v>
      </c>
      <c r="OCH4" s="15" t="s">
        <v>12</v>
      </c>
      <c r="OCI4" s="15" t="s">
        <v>12</v>
      </c>
      <c r="OCJ4" s="15" t="s">
        <v>12</v>
      </c>
      <c r="OCK4" s="15" t="s">
        <v>12</v>
      </c>
      <c r="OCL4" s="15" t="s">
        <v>12</v>
      </c>
      <c r="OCM4" s="15" t="s">
        <v>12</v>
      </c>
      <c r="OCN4" s="15" t="s">
        <v>12</v>
      </c>
      <c r="OCO4" s="15" t="s">
        <v>12</v>
      </c>
      <c r="OCP4" s="15" t="s">
        <v>12</v>
      </c>
      <c r="OCQ4" s="15" t="s">
        <v>12</v>
      </c>
      <c r="OCR4" s="15" t="s">
        <v>12</v>
      </c>
      <c r="OCS4" s="15" t="s">
        <v>12</v>
      </c>
      <c r="OCT4" s="15" t="s">
        <v>12</v>
      </c>
      <c r="OCU4" s="15" t="s">
        <v>12</v>
      </c>
      <c r="OCV4" s="15" t="s">
        <v>12</v>
      </c>
      <c r="OCW4" s="15" t="s">
        <v>12</v>
      </c>
      <c r="OCX4" s="15" t="s">
        <v>12</v>
      </c>
      <c r="OCY4" s="15" t="s">
        <v>12</v>
      </c>
      <c r="OCZ4" s="15" t="s">
        <v>12</v>
      </c>
      <c r="ODA4" s="15" t="s">
        <v>12</v>
      </c>
      <c r="ODB4" s="15" t="s">
        <v>12</v>
      </c>
      <c r="ODC4" s="15" t="s">
        <v>12</v>
      </c>
      <c r="ODD4" s="15" t="s">
        <v>12</v>
      </c>
      <c r="ODE4" s="15" t="s">
        <v>12</v>
      </c>
      <c r="ODF4" s="15" t="s">
        <v>12</v>
      </c>
      <c r="ODG4" s="15" t="s">
        <v>12</v>
      </c>
      <c r="ODH4" s="15" t="s">
        <v>12</v>
      </c>
      <c r="ODI4" s="15" t="s">
        <v>12</v>
      </c>
      <c r="ODJ4" s="15" t="s">
        <v>12</v>
      </c>
      <c r="ODK4" s="15" t="s">
        <v>12</v>
      </c>
      <c r="ODL4" s="15" t="s">
        <v>12</v>
      </c>
      <c r="ODM4" s="15" t="s">
        <v>12</v>
      </c>
      <c r="ODN4" s="15" t="s">
        <v>12</v>
      </c>
      <c r="ODO4" s="15" t="s">
        <v>12</v>
      </c>
      <c r="ODP4" s="15" t="s">
        <v>12</v>
      </c>
      <c r="ODQ4" s="15" t="s">
        <v>12</v>
      </c>
      <c r="ODR4" s="15" t="s">
        <v>12</v>
      </c>
      <c r="ODS4" s="15" t="s">
        <v>12</v>
      </c>
      <c r="ODT4" s="15" t="s">
        <v>12</v>
      </c>
      <c r="ODU4" s="15" t="s">
        <v>12</v>
      </c>
      <c r="ODV4" s="15" t="s">
        <v>12</v>
      </c>
      <c r="ODW4" s="15" t="s">
        <v>12</v>
      </c>
      <c r="ODX4" s="15" t="s">
        <v>12</v>
      </c>
      <c r="ODY4" s="15" t="s">
        <v>12</v>
      </c>
      <c r="ODZ4" s="15" t="s">
        <v>12</v>
      </c>
      <c r="OEA4" s="15" t="s">
        <v>12</v>
      </c>
      <c r="OEB4" s="15" t="s">
        <v>12</v>
      </c>
      <c r="OEC4" s="15" t="s">
        <v>12</v>
      </c>
      <c r="OED4" s="15" t="s">
        <v>12</v>
      </c>
      <c r="OEE4" s="15" t="s">
        <v>12</v>
      </c>
      <c r="OEF4" s="15" t="s">
        <v>12</v>
      </c>
      <c r="OEG4" s="15" t="s">
        <v>12</v>
      </c>
      <c r="OEH4" s="15" t="s">
        <v>12</v>
      </c>
      <c r="OEI4" s="15" t="s">
        <v>12</v>
      </c>
      <c r="OEJ4" s="15" t="s">
        <v>12</v>
      </c>
      <c r="OEK4" s="15" t="s">
        <v>12</v>
      </c>
      <c r="OEL4" s="15" t="s">
        <v>12</v>
      </c>
      <c r="OEM4" s="15" t="s">
        <v>12</v>
      </c>
      <c r="OEN4" s="15" t="s">
        <v>12</v>
      </c>
      <c r="OEO4" s="15" t="s">
        <v>12</v>
      </c>
      <c r="OEP4" s="15" t="s">
        <v>12</v>
      </c>
      <c r="OEQ4" s="15" t="s">
        <v>12</v>
      </c>
      <c r="OER4" s="15" t="s">
        <v>12</v>
      </c>
      <c r="OES4" s="15" t="s">
        <v>12</v>
      </c>
      <c r="OET4" s="15" t="s">
        <v>12</v>
      </c>
      <c r="OEU4" s="15" t="s">
        <v>12</v>
      </c>
      <c r="OEV4" s="15" t="s">
        <v>12</v>
      </c>
      <c r="OEW4" s="15" t="s">
        <v>12</v>
      </c>
      <c r="OEX4" s="15" t="s">
        <v>12</v>
      </c>
      <c r="OEY4" s="15" t="s">
        <v>12</v>
      </c>
      <c r="OEZ4" s="15" t="s">
        <v>12</v>
      </c>
      <c r="OFA4" s="15" t="s">
        <v>12</v>
      </c>
      <c r="OFB4" s="15" t="s">
        <v>12</v>
      </c>
      <c r="OFC4" s="15" t="s">
        <v>12</v>
      </c>
      <c r="OFD4" s="15" t="s">
        <v>12</v>
      </c>
      <c r="OFE4" s="15" t="s">
        <v>12</v>
      </c>
      <c r="OFF4" s="15" t="s">
        <v>12</v>
      </c>
      <c r="OFG4" s="15" t="s">
        <v>12</v>
      </c>
      <c r="OFH4" s="15" t="s">
        <v>12</v>
      </c>
      <c r="OFI4" s="15" t="s">
        <v>12</v>
      </c>
      <c r="OFJ4" s="15" t="s">
        <v>12</v>
      </c>
      <c r="OFK4" s="15" t="s">
        <v>12</v>
      </c>
      <c r="OFL4" s="15" t="s">
        <v>12</v>
      </c>
      <c r="OFM4" s="15" t="s">
        <v>12</v>
      </c>
      <c r="OFN4" s="15" t="s">
        <v>12</v>
      </c>
      <c r="OFO4" s="15" t="s">
        <v>12</v>
      </c>
      <c r="OFP4" s="15" t="s">
        <v>12</v>
      </c>
      <c r="OFQ4" s="15" t="s">
        <v>12</v>
      </c>
      <c r="OFR4" s="15" t="s">
        <v>12</v>
      </c>
      <c r="OFS4" s="15" t="s">
        <v>12</v>
      </c>
      <c r="OFT4" s="15" t="s">
        <v>12</v>
      </c>
      <c r="OFU4" s="15" t="s">
        <v>12</v>
      </c>
      <c r="OFV4" s="15" t="s">
        <v>12</v>
      </c>
      <c r="OFW4" s="15" t="s">
        <v>12</v>
      </c>
      <c r="OFX4" s="15" t="s">
        <v>12</v>
      </c>
      <c r="OFY4" s="15" t="s">
        <v>12</v>
      </c>
      <c r="OFZ4" s="15" t="s">
        <v>12</v>
      </c>
      <c r="OGA4" s="15" t="s">
        <v>12</v>
      </c>
      <c r="OGB4" s="15" t="s">
        <v>12</v>
      </c>
      <c r="OGC4" s="15" t="s">
        <v>12</v>
      </c>
      <c r="OGD4" s="15" t="s">
        <v>12</v>
      </c>
      <c r="OGE4" s="15" t="s">
        <v>12</v>
      </c>
      <c r="OGF4" s="15" t="s">
        <v>12</v>
      </c>
      <c r="OGG4" s="15" t="s">
        <v>12</v>
      </c>
      <c r="OGH4" s="15" t="s">
        <v>12</v>
      </c>
      <c r="OGI4" s="15" t="s">
        <v>12</v>
      </c>
      <c r="OGJ4" s="15" t="s">
        <v>12</v>
      </c>
      <c r="OGK4" s="15" t="s">
        <v>12</v>
      </c>
      <c r="OGL4" s="15" t="s">
        <v>12</v>
      </c>
      <c r="OGM4" s="15" t="s">
        <v>12</v>
      </c>
      <c r="OGN4" s="15" t="s">
        <v>12</v>
      </c>
      <c r="OGO4" s="15" t="s">
        <v>12</v>
      </c>
      <c r="OGP4" s="15" t="s">
        <v>12</v>
      </c>
      <c r="OGQ4" s="15" t="s">
        <v>12</v>
      </c>
      <c r="OGR4" s="15" t="s">
        <v>12</v>
      </c>
      <c r="OGS4" s="15" t="s">
        <v>12</v>
      </c>
      <c r="OGT4" s="15" t="s">
        <v>12</v>
      </c>
      <c r="OGU4" s="15" t="s">
        <v>12</v>
      </c>
      <c r="OGV4" s="15" t="s">
        <v>12</v>
      </c>
      <c r="OGW4" s="15" t="s">
        <v>12</v>
      </c>
      <c r="OGX4" s="15" t="s">
        <v>12</v>
      </c>
      <c r="OGY4" s="15" t="s">
        <v>12</v>
      </c>
      <c r="OGZ4" s="15" t="s">
        <v>12</v>
      </c>
      <c r="OHA4" s="15" t="s">
        <v>12</v>
      </c>
      <c r="OHB4" s="15" t="s">
        <v>12</v>
      </c>
      <c r="OHC4" s="15" t="s">
        <v>12</v>
      </c>
      <c r="OHD4" s="15" t="s">
        <v>12</v>
      </c>
      <c r="OHE4" s="15" t="s">
        <v>12</v>
      </c>
      <c r="OHF4" s="15" t="s">
        <v>12</v>
      </c>
      <c r="OHG4" s="15" t="s">
        <v>12</v>
      </c>
      <c r="OHH4" s="15" t="s">
        <v>12</v>
      </c>
      <c r="OHI4" s="15" t="s">
        <v>12</v>
      </c>
      <c r="OHJ4" s="15" t="s">
        <v>12</v>
      </c>
      <c r="OHK4" s="15" t="s">
        <v>12</v>
      </c>
      <c r="OHL4" s="15" t="s">
        <v>12</v>
      </c>
      <c r="OHM4" s="15" t="s">
        <v>12</v>
      </c>
      <c r="OHN4" s="15" t="s">
        <v>12</v>
      </c>
      <c r="OHO4" s="15" t="s">
        <v>12</v>
      </c>
      <c r="OHP4" s="15" t="s">
        <v>12</v>
      </c>
      <c r="OHQ4" s="15" t="s">
        <v>12</v>
      </c>
      <c r="OHR4" s="15" t="s">
        <v>12</v>
      </c>
      <c r="OHS4" s="15" t="s">
        <v>12</v>
      </c>
      <c r="OHT4" s="15" t="s">
        <v>12</v>
      </c>
      <c r="OHU4" s="15" t="s">
        <v>12</v>
      </c>
      <c r="OHV4" s="15" t="s">
        <v>12</v>
      </c>
      <c r="OHW4" s="15" t="s">
        <v>12</v>
      </c>
      <c r="OHX4" s="15" t="s">
        <v>12</v>
      </c>
      <c r="OHY4" s="15" t="s">
        <v>12</v>
      </c>
      <c r="OHZ4" s="15" t="s">
        <v>12</v>
      </c>
      <c r="OIA4" s="15" t="s">
        <v>12</v>
      </c>
      <c r="OIB4" s="15" t="s">
        <v>12</v>
      </c>
      <c r="OIC4" s="15" t="s">
        <v>12</v>
      </c>
      <c r="OID4" s="15" t="s">
        <v>12</v>
      </c>
      <c r="OIE4" s="15" t="s">
        <v>12</v>
      </c>
      <c r="OIF4" s="15" t="s">
        <v>12</v>
      </c>
      <c r="OIG4" s="15" t="s">
        <v>12</v>
      </c>
      <c r="OIH4" s="15" t="s">
        <v>12</v>
      </c>
      <c r="OII4" s="15" t="s">
        <v>12</v>
      </c>
      <c r="OIJ4" s="15" t="s">
        <v>12</v>
      </c>
      <c r="OIK4" s="15" t="s">
        <v>12</v>
      </c>
      <c r="OIL4" s="15" t="s">
        <v>12</v>
      </c>
      <c r="OIM4" s="15" t="s">
        <v>12</v>
      </c>
      <c r="OIN4" s="15" t="s">
        <v>12</v>
      </c>
      <c r="OIO4" s="15" t="s">
        <v>12</v>
      </c>
      <c r="OIP4" s="15" t="s">
        <v>12</v>
      </c>
      <c r="OIQ4" s="15" t="s">
        <v>12</v>
      </c>
      <c r="OIR4" s="15" t="s">
        <v>12</v>
      </c>
      <c r="OIS4" s="15" t="s">
        <v>12</v>
      </c>
      <c r="OIT4" s="15" t="s">
        <v>12</v>
      </c>
      <c r="OIU4" s="15" t="s">
        <v>12</v>
      </c>
      <c r="OIV4" s="15" t="s">
        <v>12</v>
      </c>
      <c r="OIW4" s="15" t="s">
        <v>12</v>
      </c>
      <c r="OIX4" s="15" t="s">
        <v>12</v>
      </c>
      <c r="OIY4" s="15" t="s">
        <v>12</v>
      </c>
      <c r="OIZ4" s="15" t="s">
        <v>12</v>
      </c>
      <c r="OJA4" s="15" t="s">
        <v>12</v>
      </c>
      <c r="OJB4" s="15" t="s">
        <v>12</v>
      </c>
      <c r="OJC4" s="15" t="s">
        <v>12</v>
      </c>
      <c r="OJD4" s="15" t="s">
        <v>12</v>
      </c>
      <c r="OJE4" s="15" t="s">
        <v>12</v>
      </c>
      <c r="OJF4" s="15" t="s">
        <v>12</v>
      </c>
      <c r="OJG4" s="15" t="s">
        <v>12</v>
      </c>
      <c r="OJH4" s="15" t="s">
        <v>12</v>
      </c>
      <c r="OJI4" s="15" t="s">
        <v>12</v>
      </c>
      <c r="OJJ4" s="15" t="s">
        <v>12</v>
      </c>
      <c r="OJK4" s="15" t="s">
        <v>12</v>
      </c>
      <c r="OJL4" s="15" t="s">
        <v>12</v>
      </c>
      <c r="OJM4" s="15" t="s">
        <v>12</v>
      </c>
      <c r="OJN4" s="15" t="s">
        <v>12</v>
      </c>
      <c r="OJO4" s="15" t="s">
        <v>12</v>
      </c>
      <c r="OJP4" s="15" t="s">
        <v>12</v>
      </c>
      <c r="OJQ4" s="15" t="s">
        <v>12</v>
      </c>
      <c r="OJR4" s="15" t="s">
        <v>12</v>
      </c>
      <c r="OJS4" s="15" t="s">
        <v>12</v>
      </c>
      <c r="OJT4" s="15" t="s">
        <v>12</v>
      </c>
      <c r="OJU4" s="15" t="s">
        <v>12</v>
      </c>
      <c r="OJV4" s="15" t="s">
        <v>12</v>
      </c>
      <c r="OJW4" s="15" t="s">
        <v>12</v>
      </c>
      <c r="OJX4" s="15" t="s">
        <v>12</v>
      </c>
      <c r="OJY4" s="15" t="s">
        <v>12</v>
      </c>
      <c r="OJZ4" s="15" t="s">
        <v>12</v>
      </c>
      <c r="OKA4" s="15" t="s">
        <v>12</v>
      </c>
      <c r="OKB4" s="15" t="s">
        <v>12</v>
      </c>
      <c r="OKC4" s="15" t="s">
        <v>12</v>
      </c>
      <c r="OKD4" s="15" t="s">
        <v>12</v>
      </c>
      <c r="OKE4" s="15" t="s">
        <v>12</v>
      </c>
      <c r="OKF4" s="15" t="s">
        <v>12</v>
      </c>
      <c r="OKG4" s="15" t="s">
        <v>12</v>
      </c>
      <c r="OKH4" s="15" t="s">
        <v>12</v>
      </c>
      <c r="OKI4" s="15" t="s">
        <v>12</v>
      </c>
      <c r="OKJ4" s="15" t="s">
        <v>12</v>
      </c>
      <c r="OKK4" s="15" t="s">
        <v>12</v>
      </c>
      <c r="OKL4" s="15" t="s">
        <v>12</v>
      </c>
      <c r="OKM4" s="15" t="s">
        <v>12</v>
      </c>
      <c r="OKN4" s="15" t="s">
        <v>12</v>
      </c>
      <c r="OKO4" s="15" t="s">
        <v>12</v>
      </c>
      <c r="OKP4" s="15" t="s">
        <v>12</v>
      </c>
      <c r="OKQ4" s="15" t="s">
        <v>12</v>
      </c>
      <c r="OKR4" s="15" t="s">
        <v>12</v>
      </c>
      <c r="OKS4" s="15" t="s">
        <v>12</v>
      </c>
      <c r="OKT4" s="15" t="s">
        <v>12</v>
      </c>
      <c r="OKU4" s="15" t="s">
        <v>12</v>
      </c>
      <c r="OKV4" s="15" t="s">
        <v>12</v>
      </c>
      <c r="OKW4" s="15" t="s">
        <v>12</v>
      </c>
      <c r="OKX4" s="15" t="s">
        <v>12</v>
      </c>
      <c r="OKY4" s="15" t="s">
        <v>12</v>
      </c>
      <c r="OKZ4" s="15" t="s">
        <v>12</v>
      </c>
      <c r="OLA4" s="15" t="s">
        <v>12</v>
      </c>
      <c r="OLB4" s="15" t="s">
        <v>12</v>
      </c>
      <c r="OLC4" s="15" t="s">
        <v>12</v>
      </c>
      <c r="OLD4" s="15" t="s">
        <v>12</v>
      </c>
      <c r="OLE4" s="15" t="s">
        <v>12</v>
      </c>
      <c r="OLF4" s="15" t="s">
        <v>12</v>
      </c>
      <c r="OLG4" s="15" t="s">
        <v>12</v>
      </c>
      <c r="OLH4" s="15" t="s">
        <v>12</v>
      </c>
      <c r="OLI4" s="15" t="s">
        <v>12</v>
      </c>
      <c r="OLJ4" s="15" t="s">
        <v>12</v>
      </c>
      <c r="OLK4" s="15" t="s">
        <v>12</v>
      </c>
      <c r="OLL4" s="15" t="s">
        <v>12</v>
      </c>
      <c r="OLM4" s="15" t="s">
        <v>12</v>
      </c>
      <c r="OLN4" s="15" t="s">
        <v>12</v>
      </c>
      <c r="OLO4" s="15" t="s">
        <v>12</v>
      </c>
      <c r="OLP4" s="15" t="s">
        <v>12</v>
      </c>
      <c r="OLQ4" s="15" t="s">
        <v>12</v>
      </c>
      <c r="OLR4" s="15" t="s">
        <v>12</v>
      </c>
      <c r="OLS4" s="15" t="s">
        <v>12</v>
      </c>
      <c r="OLT4" s="15" t="s">
        <v>12</v>
      </c>
      <c r="OLU4" s="15" t="s">
        <v>12</v>
      </c>
      <c r="OLV4" s="15" t="s">
        <v>12</v>
      </c>
      <c r="OLW4" s="15" t="s">
        <v>12</v>
      </c>
      <c r="OLX4" s="15" t="s">
        <v>12</v>
      </c>
      <c r="OLY4" s="15" t="s">
        <v>12</v>
      </c>
      <c r="OLZ4" s="15" t="s">
        <v>12</v>
      </c>
      <c r="OMA4" s="15" t="s">
        <v>12</v>
      </c>
      <c r="OMB4" s="15" t="s">
        <v>12</v>
      </c>
      <c r="OMC4" s="15" t="s">
        <v>12</v>
      </c>
      <c r="OMD4" s="15" t="s">
        <v>12</v>
      </c>
      <c r="OME4" s="15" t="s">
        <v>12</v>
      </c>
      <c r="OMF4" s="15" t="s">
        <v>12</v>
      </c>
      <c r="OMG4" s="15" t="s">
        <v>12</v>
      </c>
      <c r="OMH4" s="15" t="s">
        <v>12</v>
      </c>
      <c r="OMI4" s="15" t="s">
        <v>12</v>
      </c>
      <c r="OMJ4" s="15" t="s">
        <v>12</v>
      </c>
      <c r="OMK4" s="15" t="s">
        <v>12</v>
      </c>
      <c r="OML4" s="15" t="s">
        <v>12</v>
      </c>
      <c r="OMM4" s="15" t="s">
        <v>12</v>
      </c>
      <c r="OMN4" s="15" t="s">
        <v>12</v>
      </c>
      <c r="OMO4" s="15" t="s">
        <v>12</v>
      </c>
      <c r="OMP4" s="15" t="s">
        <v>12</v>
      </c>
      <c r="OMQ4" s="15" t="s">
        <v>12</v>
      </c>
      <c r="OMR4" s="15" t="s">
        <v>12</v>
      </c>
      <c r="OMS4" s="15" t="s">
        <v>12</v>
      </c>
      <c r="OMT4" s="15" t="s">
        <v>12</v>
      </c>
      <c r="OMU4" s="15" t="s">
        <v>12</v>
      </c>
      <c r="OMV4" s="15" t="s">
        <v>12</v>
      </c>
      <c r="OMW4" s="15" t="s">
        <v>12</v>
      </c>
      <c r="OMX4" s="15" t="s">
        <v>12</v>
      </c>
      <c r="OMY4" s="15" t="s">
        <v>12</v>
      </c>
      <c r="OMZ4" s="15" t="s">
        <v>12</v>
      </c>
      <c r="ONA4" s="15" t="s">
        <v>12</v>
      </c>
      <c r="ONB4" s="15" t="s">
        <v>12</v>
      </c>
      <c r="ONC4" s="15" t="s">
        <v>12</v>
      </c>
      <c r="OND4" s="15" t="s">
        <v>12</v>
      </c>
      <c r="ONE4" s="15" t="s">
        <v>12</v>
      </c>
      <c r="ONF4" s="15" t="s">
        <v>12</v>
      </c>
      <c r="ONG4" s="15" t="s">
        <v>12</v>
      </c>
      <c r="ONH4" s="15" t="s">
        <v>12</v>
      </c>
      <c r="ONI4" s="15" t="s">
        <v>12</v>
      </c>
      <c r="ONJ4" s="15" t="s">
        <v>12</v>
      </c>
      <c r="ONK4" s="15" t="s">
        <v>12</v>
      </c>
      <c r="ONL4" s="15" t="s">
        <v>12</v>
      </c>
      <c r="ONM4" s="15" t="s">
        <v>12</v>
      </c>
      <c r="ONN4" s="15" t="s">
        <v>12</v>
      </c>
      <c r="ONO4" s="15" t="s">
        <v>12</v>
      </c>
      <c r="ONP4" s="15" t="s">
        <v>12</v>
      </c>
      <c r="ONQ4" s="15" t="s">
        <v>12</v>
      </c>
      <c r="ONR4" s="15" t="s">
        <v>12</v>
      </c>
      <c r="ONS4" s="15" t="s">
        <v>12</v>
      </c>
      <c r="ONT4" s="15" t="s">
        <v>12</v>
      </c>
      <c r="ONU4" s="15" t="s">
        <v>12</v>
      </c>
      <c r="ONV4" s="15" t="s">
        <v>12</v>
      </c>
      <c r="ONW4" s="15" t="s">
        <v>12</v>
      </c>
      <c r="ONX4" s="15" t="s">
        <v>12</v>
      </c>
      <c r="ONY4" s="15" t="s">
        <v>12</v>
      </c>
      <c r="ONZ4" s="15" t="s">
        <v>12</v>
      </c>
      <c r="OOA4" s="15" t="s">
        <v>12</v>
      </c>
      <c r="OOB4" s="15" t="s">
        <v>12</v>
      </c>
      <c r="OOC4" s="15" t="s">
        <v>12</v>
      </c>
      <c r="OOD4" s="15" t="s">
        <v>12</v>
      </c>
      <c r="OOE4" s="15" t="s">
        <v>12</v>
      </c>
      <c r="OOF4" s="15" t="s">
        <v>12</v>
      </c>
      <c r="OOG4" s="15" t="s">
        <v>12</v>
      </c>
      <c r="OOH4" s="15" t="s">
        <v>12</v>
      </c>
      <c r="OOI4" s="15" t="s">
        <v>12</v>
      </c>
      <c r="OOJ4" s="15" t="s">
        <v>12</v>
      </c>
      <c r="OOK4" s="15" t="s">
        <v>12</v>
      </c>
      <c r="OOL4" s="15" t="s">
        <v>12</v>
      </c>
      <c r="OOM4" s="15" t="s">
        <v>12</v>
      </c>
      <c r="OON4" s="15" t="s">
        <v>12</v>
      </c>
      <c r="OOO4" s="15" t="s">
        <v>12</v>
      </c>
      <c r="OOP4" s="15" t="s">
        <v>12</v>
      </c>
      <c r="OOQ4" s="15" t="s">
        <v>12</v>
      </c>
      <c r="OOR4" s="15" t="s">
        <v>12</v>
      </c>
      <c r="OOS4" s="15" t="s">
        <v>12</v>
      </c>
      <c r="OOT4" s="15" t="s">
        <v>12</v>
      </c>
      <c r="OOU4" s="15" t="s">
        <v>12</v>
      </c>
      <c r="OOV4" s="15" t="s">
        <v>12</v>
      </c>
      <c r="OOW4" s="15" t="s">
        <v>12</v>
      </c>
      <c r="OOX4" s="15" t="s">
        <v>12</v>
      </c>
      <c r="OOY4" s="15" t="s">
        <v>12</v>
      </c>
      <c r="OOZ4" s="15" t="s">
        <v>12</v>
      </c>
      <c r="OPA4" s="15" t="s">
        <v>12</v>
      </c>
      <c r="OPB4" s="15" t="s">
        <v>12</v>
      </c>
      <c r="OPC4" s="15" t="s">
        <v>12</v>
      </c>
      <c r="OPD4" s="15" t="s">
        <v>12</v>
      </c>
      <c r="OPE4" s="15" t="s">
        <v>12</v>
      </c>
      <c r="OPF4" s="15" t="s">
        <v>12</v>
      </c>
      <c r="OPG4" s="15" t="s">
        <v>12</v>
      </c>
      <c r="OPH4" s="15" t="s">
        <v>12</v>
      </c>
      <c r="OPI4" s="15" t="s">
        <v>12</v>
      </c>
      <c r="OPJ4" s="15" t="s">
        <v>12</v>
      </c>
      <c r="OPK4" s="15" t="s">
        <v>12</v>
      </c>
      <c r="OPL4" s="15" t="s">
        <v>12</v>
      </c>
      <c r="OPM4" s="15" t="s">
        <v>12</v>
      </c>
      <c r="OPN4" s="15" t="s">
        <v>12</v>
      </c>
      <c r="OPO4" s="15" t="s">
        <v>12</v>
      </c>
      <c r="OPP4" s="15" t="s">
        <v>12</v>
      </c>
      <c r="OPQ4" s="15" t="s">
        <v>12</v>
      </c>
      <c r="OPR4" s="15" t="s">
        <v>12</v>
      </c>
      <c r="OPS4" s="15" t="s">
        <v>12</v>
      </c>
      <c r="OPT4" s="15" t="s">
        <v>12</v>
      </c>
      <c r="OPU4" s="15" t="s">
        <v>12</v>
      </c>
      <c r="OPV4" s="15" t="s">
        <v>12</v>
      </c>
      <c r="OPW4" s="15" t="s">
        <v>12</v>
      </c>
      <c r="OPX4" s="15" t="s">
        <v>12</v>
      </c>
      <c r="OPY4" s="15" t="s">
        <v>12</v>
      </c>
      <c r="OPZ4" s="15" t="s">
        <v>12</v>
      </c>
      <c r="OQA4" s="15" t="s">
        <v>12</v>
      </c>
      <c r="OQB4" s="15" t="s">
        <v>12</v>
      </c>
      <c r="OQC4" s="15" t="s">
        <v>12</v>
      </c>
      <c r="OQD4" s="15" t="s">
        <v>12</v>
      </c>
      <c r="OQE4" s="15" t="s">
        <v>12</v>
      </c>
      <c r="OQF4" s="15" t="s">
        <v>12</v>
      </c>
      <c r="OQG4" s="15" t="s">
        <v>12</v>
      </c>
      <c r="OQH4" s="15" t="s">
        <v>12</v>
      </c>
      <c r="OQI4" s="15" t="s">
        <v>12</v>
      </c>
      <c r="OQJ4" s="15" t="s">
        <v>12</v>
      </c>
      <c r="OQK4" s="15" t="s">
        <v>12</v>
      </c>
      <c r="OQL4" s="15" t="s">
        <v>12</v>
      </c>
      <c r="OQM4" s="15" t="s">
        <v>12</v>
      </c>
      <c r="OQN4" s="15" t="s">
        <v>12</v>
      </c>
      <c r="OQO4" s="15" t="s">
        <v>12</v>
      </c>
      <c r="OQP4" s="15" t="s">
        <v>12</v>
      </c>
      <c r="OQQ4" s="15" t="s">
        <v>12</v>
      </c>
      <c r="OQR4" s="15" t="s">
        <v>12</v>
      </c>
      <c r="OQS4" s="15" t="s">
        <v>12</v>
      </c>
      <c r="OQT4" s="15" t="s">
        <v>12</v>
      </c>
      <c r="OQU4" s="15" t="s">
        <v>12</v>
      </c>
      <c r="OQV4" s="15" t="s">
        <v>12</v>
      </c>
      <c r="OQW4" s="15" t="s">
        <v>12</v>
      </c>
      <c r="OQX4" s="15" t="s">
        <v>12</v>
      </c>
      <c r="OQY4" s="15" t="s">
        <v>12</v>
      </c>
      <c r="OQZ4" s="15" t="s">
        <v>12</v>
      </c>
      <c r="ORA4" s="15" t="s">
        <v>12</v>
      </c>
      <c r="ORB4" s="15" t="s">
        <v>12</v>
      </c>
      <c r="ORC4" s="15" t="s">
        <v>12</v>
      </c>
      <c r="ORD4" s="15" t="s">
        <v>12</v>
      </c>
      <c r="ORE4" s="15" t="s">
        <v>12</v>
      </c>
      <c r="ORF4" s="15" t="s">
        <v>12</v>
      </c>
      <c r="ORG4" s="15" t="s">
        <v>12</v>
      </c>
      <c r="ORH4" s="15" t="s">
        <v>12</v>
      </c>
      <c r="ORI4" s="15" t="s">
        <v>12</v>
      </c>
      <c r="ORJ4" s="15" t="s">
        <v>12</v>
      </c>
      <c r="ORK4" s="15" t="s">
        <v>12</v>
      </c>
      <c r="ORL4" s="15" t="s">
        <v>12</v>
      </c>
      <c r="ORM4" s="15" t="s">
        <v>12</v>
      </c>
      <c r="ORN4" s="15" t="s">
        <v>12</v>
      </c>
      <c r="ORO4" s="15" t="s">
        <v>12</v>
      </c>
      <c r="ORP4" s="15" t="s">
        <v>12</v>
      </c>
      <c r="ORQ4" s="15" t="s">
        <v>12</v>
      </c>
      <c r="ORR4" s="15" t="s">
        <v>12</v>
      </c>
      <c r="ORS4" s="15" t="s">
        <v>12</v>
      </c>
      <c r="ORT4" s="15" t="s">
        <v>12</v>
      </c>
      <c r="ORU4" s="15" t="s">
        <v>12</v>
      </c>
      <c r="ORV4" s="15" t="s">
        <v>12</v>
      </c>
      <c r="ORW4" s="15" t="s">
        <v>12</v>
      </c>
      <c r="ORX4" s="15" t="s">
        <v>12</v>
      </c>
      <c r="ORY4" s="15" t="s">
        <v>12</v>
      </c>
      <c r="ORZ4" s="15" t="s">
        <v>12</v>
      </c>
      <c r="OSA4" s="15" t="s">
        <v>12</v>
      </c>
      <c r="OSB4" s="15" t="s">
        <v>12</v>
      </c>
      <c r="OSC4" s="15" t="s">
        <v>12</v>
      </c>
      <c r="OSD4" s="15" t="s">
        <v>12</v>
      </c>
      <c r="OSE4" s="15" t="s">
        <v>12</v>
      </c>
      <c r="OSF4" s="15" t="s">
        <v>12</v>
      </c>
      <c r="OSG4" s="15" t="s">
        <v>12</v>
      </c>
      <c r="OSH4" s="15" t="s">
        <v>12</v>
      </c>
      <c r="OSI4" s="15" t="s">
        <v>12</v>
      </c>
      <c r="OSJ4" s="15" t="s">
        <v>12</v>
      </c>
      <c r="OSK4" s="15" t="s">
        <v>12</v>
      </c>
      <c r="OSL4" s="15" t="s">
        <v>12</v>
      </c>
      <c r="OSM4" s="15" t="s">
        <v>12</v>
      </c>
      <c r="OSN4" s="15" t="s">
        <v>12</v>
      </c>
      <c r="OSO4" s="15" t="s">
        <v>12</v>
      </c>
      <c r="OSP4" s="15" t="s">
        <v>12</v>
      </c>
      <c r="OSQ4" s="15" t="s">
        <v>12</v>
      </c>
      <c r="OSR4" s="15" t="s">
        <v>12</v>
      </c>
      <c r="OSS4" s="15" t="s">
        <v>12</v>
      </c>
      <c r="OST4" s="15" t="s">
        <v>12</v>
      </c>
      <c r="OSU4" s="15" t="s">
        <v>12</v>
      </c>
      <c r="OSV4" s="15" t="s">
        <v>12</v>
      </c>
      <c r="OSW4" s="15" t="s">
        <v>12</v>
      </c>
      <c r="OSX4" s="15" t="s">
        <v>12</v>
      </c>
      <c r="OSY4" s="15" t="s">
        <v>12</v>
      </c>
      <c r="OSZ4" s="15" t="s">
        <v>12</v>
      </c>
      <c r="OTA4" s="15" t="s">
        <v>12</v>
      </c>
      <c r="OTB4" s="15" t="s">
        <v>12</v>
      </c>
      <c r="OTC4" s="15" t="s">
        <v>12</v>
      </c>
      <c r="OTD4" s="15" t="s">
        <v>12</v>
      </c>
      <c r="OTE4" s="15" t="s">
        <v>12</v>
      </c>
      <c r="OTF4" s="15" t="s">
        <v>12</v>
      </c>
      <c r="OTG4" s="15" t="s">
        <v>12</v>
      </c>
      <c r="OTH4" s="15" t="s">
        <v>12</v>
      </c>
      <c r="OTI4" s="15" t="s">
        <v>12</v>
      </c>
      <c r="OTJ4" s="15" t="s">
        <v>12</v>
      </c>
      <c r="OTK4" s="15" t="s">
        <v>12</v>
      </c>
      <c r="OTL4" s="15" t="s">
        <v>12</v>
      </c>
      <c r="OTM4" s="15" t="s">
        <v>12</v>
      </c>
      <c r="OTN4" s="15" t="s">
        <v>12</v>
      </c>
      <c r="OTO4" s="15" t="s">
        <v>12</v>
      </c>
      <c r="OTP4" s="15" t="s">
        <v>12</v>
      </c>
      <c r="OTQ4" s="15" t="s">
        <v>12</v>
      </c>
      <c r="OTR4" s="15" t="s">
        <v>12</v>
      </c>
      <c r="OTS4" s="15" t="s">
        <v>12</v>
      </c>
      <c r="OTT4" s="15" t="s">
        <v>12</v>
      </c>
      <c r="OTU4" s="15" t="s">
        <v>12</v>
      </c>
      <c r="OTV4" s="15" t="s">
        <v>12</v>
      </c>
      <c r="OTW4" s="15" t="s">
        <v>12</v>
      </c>
      <c r="OTX4" s="15" t="s">
        <v>12</v>
      </c>
      <c r="OTY4" s="15" t="s">
        <v>12</v>
      </c>
      <c r="OTZ4" s="15" t="s">
        <v>12</v>
      </c>
      <c r="OUA4" s="15" t="s">
        <v>12</v>
      </c>
      <c r="OUB4" s="15" t="s">
        <v>12</v>
      </c>
      <c r="OUC4" s="15" t="s">
        <v>12</v>
      </c>
      <c r="OUD4" s="15" t="s">
        <v>12</v>
      </c>
      <c r="OUE4" s="15" t="s">
        <v>12</v>
      </c>
      <c r="OUF4" s="15" t="s">
        <v>12</v>
      </c>
      <c r="OUG4" s="15" t="s">
        <v>12</v>
      </c>
      <c r="OUH4" s="15" t="s">
        <v>12</v>
      </c>
      <c r="OUI4" s="15" t="s">
        <v>12</v>
      </c>
      <c r="OUJ4" s="15" t="s">
        <v>12</v>
      </c>
      <c r="OUK4" s="15" t="s">
        <v>12</v>
      </c>
      <c r="OUL4" s="15" t="s">
        <v>12</v>
      </c>
      <c r="OUM4" s="15" t="s">
        <v>12</v>
      </c>
      <c r="OUN4" s="15" t="s">
        <v>12</v>
      </c>
      <c r="OUO4" s="15" t="s">
        <v>12</v>
      </c>
      <c r="OUP4" s="15" t="s">
        <v>12</v>
      </c>
      <c r="OUQ4" s="15" t="s">
        <v>12</v>
      </c>
      <c r="OUR4" s="15" t="s">
        <v>12</v>
      </c>
      <c r="OUS4" s="15" t="s">
        <v>12</v>
      </c>
      <c r="OUT4" s="15" t="s">
        <v>12</v>
      </c>
      <c r="OUU4" s="15" t="s">
        <v>12</v>
      </c>
      <c r="OUV4" s="15" t="s">
        <v>12</v>
      </c>
      <c r="OUW4" s="15" t="s">
        <v>12</v>
      </c>
      <c r="OUX4" s="15" t="s">
        <v>12</v>
      </c>
      <c r="OUY4" s="15" t="s">
        <v>12</v>
      </c>
      <c r="OUZ4" s="15" t="s">
        <v>12</v>
      </c>
      <c r="OVA4" s="15" t="s">
        <v>12</v>
      </c>
      <c r="OVB4" s="15" t="s">
        <v>12</v>
      </c>
      <c r="OVC4" s="15" t="s">
        <v>12</v>
      </c>
      <c r="OVD4" s="15" t="s">
        <v>12</v>
      </c>
      <c r="OVE4" s="15" t="s">
        <v>12</v>
      </c>
      <c r="OVF4" s="15" t="s">
        <v>12</v>
      </c>
      <c r="OVG4" s="15" t="s">
        <v>12</v>
      </c>
      <c r="OVH4" s="15" t="s">
        <v>12</v>
      </c>
      <c r="OVI4" s="15" t="s">
        <v>12</v>
      </c>
      <c r="OVJ4" s="15" t="s">
        <v>12</v>
      </c>
      <c r="OVK4" s="15" t="s">
        <v>12</v>
      </c>
      <c r="OVL4" s="15" t="s">
        <v>12</v>
      </c>
      <c r="OVM4" s="15" t="s">
        <v>12</v>
      </c>
      <c r="OVN4" s="15" t="s">
        <v>12</v>
      </c>
      <c r="OVO4" s="15" t="s">
        <v>12</v>
      </c>
      <c r="OVP4" s="15" t="s">
        <v>12</v>
      </c>
      <c r="OVQ4" s="15" t="s">
        <v>12</v>
      </c>
      <c r="OVR4" s="15" t="s">
        <v>12</v>
      </c>
      <c r="OVS4" s="15" t="s">
        <v>12</v>
      </c>
      <c r="OVT4" s="15" t="s">
        <v>12</v>
      </c>
      <c r="OVU4" s="15" t="s">
        <v>12</v>
      </c>
      <c r="OVV4" s="15" t="s">
        <v>12</v>
      </c>
      <c r="OVW4" s="15" t="s">
        <v>12</v>
      </c>
      <c r="OVX4" s="15" t="s">
        <v>12</v>
      </c>
      <c r="OVY4" s="15" t="s">
        <v>12</v>
      </c>
      <c r="OVZ4" s="15" t="s">
        <v>12</v>
      </c>
      <c r="OWA4" s="15" t="s">
        <v>12</v>
      </c>
      <c r="OWB4" s="15" t="s">
        <v>12</v>
      </c>
      <c r="OWC4" s="15" t="s">
        <v>12</v>
      </c>
      <c r="OWD4" s="15" t="s">
        <v>12</v>
      </c>
      <c r="OWE4" s="15" t="s">
        <v>12</v>
      </c>
      <c r="OWF4" s="15" t="s">
        <v>12</v>
      </c>
      <c r="OWG4" s="15" t="s">
        <v>12</v>
      </c>
      <c r="OWH4" s="15" t="s">
        <v>12</v>
      </c>
      <c r="OWI4" s="15" t="s">
        <v>12</v>
      </c>
      <c r="OWJ4" s="15" t="s">
        <v>12</v>
      </c>
      <c r="OWK4" s="15" t="s">
        <v>12</v>
      </c>
      <c r="OWL4" s="15" t="s">
        <v>12</v>
      </c>
      <c r="OWM4" s="15" t="s">
        <v>12</v>
      </c>
      <c r="OWN4" s="15" t="s">
        <v>12</v>
      </c>
      <c r="OWO4" s="15" t="s">
        <v>12</v>
      </c>
      <c r="OWP4" s="15" t="s">
        <v>12</v>
      </c>
      <c r="OWQ4" s="15" t="s">
        <v>12</v>
      </c>
      <c r="OWR4" s="15" t="s">
        <v>12</v>
      </c>
      <c r="OWS4" s="15" t="s">
        <v>12</v>
      </c>
      <c r="OWT4" s="15" t="s">
        <v>12</v>
      </c>
      <c r="OWU4" s="15" t="s">
        <v>12</v>
      </c>
      <c r="OWV4" s="15" t="s">
        <v>12</v>
      </c>
      <c r="OWW4" s="15" t="s">
        <v>12</v>
      </c>
      <c r="OWX4" s="15" t="s">
        <v>12</v>
      </c>
      <c r="OWY4" s="15" t="s">
        <v>12</v>
      </c>
      <c r="OWZ4" s="15" t="s">
        <v>12</v>
      </c>
      <c r="OXA4" s="15" t="s">
        <v>12</v>
      </c>
      <c r="OXB4" s="15" t="s">
        <v>12</v>
      </c>
      <c r="OXC4" s="15" t="s">
        <v>12</v>
      </c>
      <c r="OXD4" s="15" t="s">
        <v>12</v>
      </c>
      <c r="OXE4" s="15" t="s">
        <v>12</v>
      </c>
      <c r="OXF4" s="15" t="s">
        <v>12</v>
      </c>
      <c r="OXG4" s="15" t="s">
        <v>12</v>
      </c>
      <c r="OXH4" s="15" t="s">
        <v>12</v>
      </c>
      <c r="OXI4" s="15" t="s">
        <v>12</v>
      </c>
      <c r="OXJ4" s="15" t="s">
        <v>12</v>
      </c>
      <c r="OXK4" s="15" t="s">
        <v>12</v>
      </c>
      <c r="OXL4" s="15" t="s">
        <v>12</v>
      </c>
      <c r="OXM4" s="15" t="s">
        <v>12</v>
      </c>
      <c r="OXN4" s="15" t="s">
        <v>12</v>
      </c>
      <c r="OXO4" s="15" t="s">
        <v>12</v>
      </c>
      <c r="OXP4" s="15" t="s">
        <v>12</v>
      </c>
      <c r="OXQ4" s="15" t="s">
        <v>12</v>
      </c>
      <c r="OXR4" s="15" t="s">
        <v>12</v>
      </c>
      <c r="OXS4" s="15" t="s">
        <v>12</v>
      </c>
      <c r="OXT4" s="15" t="s">
        <v>12</v>
      </c>
      <c r="OXU4" s="15" t="s">
        <v>12</v>
      </c>
      <c r="OXV4" s="15" t="s">
        <v>12</v>
      </c>
      <c r="OXW4" s="15" t="s">
        <v>12</v>
      </c>
      <c r="OXX4" s="15" t="s">
        <v>12</v>
      </c>
      <c r="OXY4" s="15" t="s">
        <v>12</v>
      </c>
      <c r="OXZ4" s="15" t="s">
        <v>12</v>
      </c>
      <c r="OYA4" s="15" t="s">
        <v>12</v>
      </c>
      <c r="OYB4" s="15" t="s">
        <v>12</v>
      </c>
      <c r="OYC4" s="15" t="s">
        <v>12</v>
      </c>
      <c r="OYD4" s="15" t="s">
        <v>12</v>
      </c>
      <c r="OYE4" s="15" t="s">
        <v>12</v>
      </c>
      <c r="OYF4" s="15" t="s">
        <v>12</v>
      </c>
      <c r="OYG4" s="15" t="s">
        <v>12</v>
      </c>
      <c r="OYH4" s="15" t="s">
        <v>12</v>
      </c>
      <c r="OYI4" s="15" t="s">
        <v>12</v>
      </c>
      <c r="OYJ4" s="15" t="s">
        <v>12</v>
      </c>
      <c r="OYK4" s="15" t="s">
        <v>12</v>
      </c>
      <c r="OYL4" s="15" t="s">
        <v>12</v>
      </c>
      <c r="OYM4" s="15" t="s">
        <v>12</v>
      </c>
      <c r="OYN4" s="15" t="s">
        <v>12</v>
      </c>
      <c r="OYO4" s="15" t="s">
        <v>12</v>
      </c>
      <c r="OYP4" s="15" t="s">
        <v>12</v>
      </c>
      <c r="OYQ4" s="15" t="s">
        <v>12</v>
      </c>
      <c r="OYR4" s="15" t="s">
        <v>12</v>
      </c>
      <c r="OYS4" s="15" t="s">
        <v>12</v>
      </c>
      <c r="OYT4" s="15" t="s">
        <v>12</v>
      </c>
      <c r="OYU4" s="15" t="s">
        <v>12</v>
      </c>
      <c r="OYV4" s="15" t="s">
        <v>12</v>
      </c>
      <c r="OYW4" s="15" t="s">
        <v>12</v>
      </c>
      <c r="OYX4" s="15" t="s">
        <v>12</v>
      </c>
      <c r="OYY4" s="15" t="s">
        <v>12</v>
      </c>
      <c r="OYZ4" s="15" t="s">
        <v>12</v>
      </c>
      <c r="OZA4" s="15" t="s">
        <v>12</v>
      </c>
      <c r="OZB4" s="15" t="s">
        <v>12</v>
      </c>
      <c r="OZC4" s="15" t="s">
        <v>12</v>
      </c>
      <c r="OZD4" s="15" t="s">
        <v>12</v>
      </c>
      <c r="OZE4" s="15" t="s">
        <v>12</v>
      </c>
      <c r="OZF4" s="15" t="s">
        <v>12</v>
      </c>
      <c r="OZG4" s="15" t="s">
        <v>12</v>
      </c>
      <c r="OZH4" s="15" t="s">
        <v>12</v>
      </c>
      <c r="OZI4" s="15" t="s">
        <v>12</v>
      </c>
      <c r="OZJ4" s="15" t="s">
        <v>12</v>
      </c>
      <c r="OZK4" s="15" t="s">
        <v>12</v>
      </c>
      <c r="OZL4" s="15" t="s">
        <v>12</v>
      </c>
      <c r="OZM4" s="15" t="s">
        <v>12</v>
      </c>
      <c r="OZN4" s="15" t="s">
        <v>12</v>
      </c>
      <c r="OZO4" s="15" t="s">
        <v>12</v>
      </c>
      <c r="OZP4" s="15" t="s">
        <v>12</v>
      </c>
      <c r="OZQ4" s="15" t="s">
        <v>12</v>
      </c>
      <c r="OZR4" s="15" t="s">
        <v>12</v>
      </c>
      <c r="OZS4" s="15" t="s">
        <v>12</v>
      </c>
      <c r="OZT4" s="15" t="s">
        <v>12</v>
      </c>
      <c r="OZU4" s="15" t="s">
        <v>12</v>
      </c>
      <c r="OZV4" s="15" t="s">
        <v>12</v>
      </c>
      <c r="OZW4" s="15" t="s">
        <v>12</v>
      </c>
      <c r="OZX4" s="15" t="s">
        <v>12</v>
      </c>
      <c r="OZY4" s="15" t="s">
        <v>12</v>
      </c>
      <c r="OZZ4" s="15" t="s">
        <v>12</v>
      </c>
      <c r="PAA4" s="15" t="s">
        <v>12</v>
      </c>
      <c r="PAB4" s="15" t="s">
        <v>12</v>
      </c>
      <c r="PAC4" s="15" t="s">
        <v>12</v>
      </c>
      <c r="PAD4" s="15" t="s">
        <v>12</v>
      </c>
      <c r="PAE4" s="15" t="s">
        <v>12</v>
      </c>
      <c r="PAF4" s="15" t="s">
        <v>12</v>
      </c>
      <c r="PAG4" s="15" t="s">
        <v>12</v>
      </c>
      <c r="PAH4" s="15" t="s">
        <v>12</v>
      </c>
      <c r="PAI4" s="15" t="s">
        <v>12</v>
      </c>
      <c r="PAJ4" s="15" t="s">
        <v>12</v>
      </c>
      <c r="PAK4" s="15" t="s">
        <v>12</v>
      </c>
      <c r="PAL4" s="15" t="s">
        <v>12</v>
      </c>
      <c r="PAM4" s="15" t="s">
        <v>12</v>
      </c>
      <c r="PAN4" s="15" t="s">
        <v>12</v>
      </c>
      <c r="PAO4" s="15" t="s">
        <v>12</v>
      </c>
      <c r="PAP4" s="15" t="s">
        <v>12</v>
      </c>
      <c r="PAQ4" s="15" t="s">
        <v>12</v>
      </c>
      <c r="PAR4" s="15" t="s">
        <v>12</v>
      </c>
      <c r="PAS4" s="15" t="s">
        <v>12</v>
      </c>
      <c r="PAT4" s="15" t="s">
        <v>12</v>
      </c>
      <c r="PAU4" s="15" t="s">
        <v>12</v>
      </c>
      <c r="PAV4" s="15" t="s">
        <v>12</v>
      </c>
      <c r="PAW4" s="15" t="s">
        <v>12</v>
      </c>
      <c r="PAX4" s="15" t="s">
        <v>12</v>
      </c>
      <c r="PAY4" s="15" t="s">
        <v>12</v>
      </c>
      <c r="PAZ4" s="15" t="s">
        <v>12</v>
      </c>
      <c r="PBA4" s="15" t="s">
        <v>12</v>
      </c>
      <c r="PBB4" s="15" t="s">
        <v>12</v>
      </c>
      <c r="PBC4" s="15" t="s">
        <v>12</v>
      </c>
      <c r="PBD4" s="15" t="s">
        <v>12</v>
      </c>
      <c r="PBE4" s="15" t="s">
        <v>12</v>
      </c>
      <c r="PBF4" s="15" t="s">
        <v>12</v>
      </c>
      <c r="PBG4" s="15" t="s">
        <v>12</v>
      </c>
      <c r="PBH4" s="15" t="s">
        <v>12</v>
      </c>
      <c r="PBI4" s="15" t="s">
        <v>12</v>
      </c>
      <c r="PBJ4" s="15" t="s">
        <v>12</v>
      </c>
      <c r="PBK4" s="15" t="s">
        <v>12</v>
      </c>
      <c r="PBL4" s="15" t="s">
        <v>12</v>
      </c>
      <c r="PBM4" s="15" t="s">
        <v>12</v>
      </c>
      <c r="PBN4" s="15" t="s">
        <v>12</v>
      </c>
      <c r="PBO4" s="15" t="s">
        <v>12</v>
      </c>
      <c r="PBP4" s="15" t="s">
        <v>12</v>
      </c>
      <c r="PBQ4" s="15" t="s">
        <v>12</v>
      </c>
      <c r="PBR4" s="15" t="s">
        <v>12</v>
      </c>
      <c r="PBS4" s="15" t="s">
        <v>12</v>
      </c>
      <c r="PBT4" s="15" t="s">
        <v>12</v>
      </c>
      <c r="PBU4" s="15" t="s">
        <v>12</v>
      </c>
      <c r="PBV4" s="15" t="s">
        <v>12</v>
      </c>
      <c r="PBW4" s="15" t="s">
        <v>12</v>
      </c>
      <c r="PBX4" s="15" t="s">
        <v>12</v>
      </c>
      <c r="PBY4" s="15" t="s">
        <v>12</v>
      </c>
      <c r="PBZ4" s="15" t="s">
        <v>12</v>
      </c>
      <c r="PCA4" s="15" t="s">
        <v>12</v>
      </c>
      <c r="PCB4" s="15" t="s">
        <v>12</v>
      </c>
      <c r="PCC4" s="15" t="s">
        <v>12</v>
      </c>
      <c r="PCD4" s="15" t="s">
        <v>12</v>
      </c>
      <c r="PCE4" s="15" t="s">
        <v>12</v>
      </c>
      <c r="PCF4" s="15" t="s">
        <v>12</v>
      </c>
      <c r="PCG4" s="15" t="s">
        <v>12</v>
      </c>
      <c r="PCH4" s="15" t="s">
        <v>12</v>
      </c>
      <c r="PCI4" s="15" t="s">
        <v>12</v>
      </c>
      <c r="PCJ4" s="15" t="s">
        <v>12</v>
      </c>
      <c r="PCK4" s="15" t="s">
        <v>12</v>
      </c>
      <c r="PCL4" s="15" t="s">
        <v>12</v>
      </c>
      <c r="PCM4" s="15" t="s">
        <v>12</v>
      </c>
      <c r="PCN4" s="15" t="s">
        <v>12</v>
      </c>
      <c r="PCO4" s="15" t="s">
        <v>12</v>
      </c>
      <c r="PCP4" s="15" t="s">
        <v>12</v>
      </c>
      <c r="PCQ4" s="15" t="s">
        <v>12</v>
      </c>
      <c r="PCR4" s="15" t="s">
        <v>12</v>
      </c>
      <c r="PCS4" s="15" t="s">
        <v>12</v>
      </c>
      <c r="PCT4" s="15" t="s">
        <v>12</v>
      </c>
      <c r="PCU4" s="15" t="s">
        <v>12</v>
      </c>
      <c r="PCV4" s="15" t="s">
        <v>12</v>
      </c>
      <c r="PCW4" s="15" t="s">
        <v>12</v>
      </c>
      <c r="PCX4" s="15" t="s">
        <v>12</v>
      </c>
      <c r="PCY4" s="15" t="s">
        <v>12</v>
      </c>
      <c r="PCZ4" s="15" t="s">
        <v>12</v>
      </c>
      <c r="PDA4" s="15" t="s">
        <v>12</v>
      </c>
      <c r="PDB4" s="15" t="s">
        <v>12</v>
      </c>
      <c r="PDC4" s="15" t="s">
        <v>12</v>
      </c>
      <c r="PDD4" s="15" t="s">
        <v>12</v>
      </c>
      <c r="PDE4" s="15" t="s">
        <v>12</v>
      </c>
      <c r="PDF4" s="15" t="s">
        <v>12</v>
      </c>
      <c r="PDG4" s="15" t="s">
        <v>12</v>
      </c>
      <c r="PDH4" s="15" t="s">
        <v>12</v>
      </c>
      <c r="PDI4" s="15" t="s">
        <v>12</v>
      </c>
      <c r="PDJ4" s="15" t="s">
        <v>12</v>
      </c>
      <c r="PDK4" s="15" t="s">
        <v>12</v>
      </c>
      <c r="PDL4" s="15" t="s">
        <v>12</v>
      </c>
      <c r="PDM4" s="15" t="s">
        <v>12</v>
      </c>
      <c r="PDN4" s="15" t="s">
        <v>12</v>
      </c>
      <c r="PDO4" s="15" t="s">
        <v>12</v>
      </c>
      <c r="PDP4" s="15" t="s">
        <v>12</v>
      </c>
      <c r="PDQ4" s="15" t="s">
        <v>12</v>
      </c>
      <c r="PDR4" s="15" t="s">
        <v>12</v>
      </c>
      <c r="PDS4" s="15" t="s">
        <v>12</v>
      </c>
      <c r="PDT4" s="15" t="s">
        <v>12</v>
      </c>
      <c r="PDU4" s="15" t="s">
        <v>12</v>
      </c>
      <c r="PDV4" s="15" t="s">
        <v>12</v>
      </c>
      <c r="PDW4" s="15" t="s">
        <v>12</v>
      </c>
      <c r="PDX4" s="15" t="s">
        <v>12</v>
      </c>
      <c r="PDY4" s="15" t="s">
        <v>12</v>
      </c>
      <c r="PDZ4" s="15" t="s">
        <v>12</v>
      </c>
      <c r="PEA4" s="15" t="s">
        <v>12</v>
      </c>
      <c r="PEB4" s="15" t="s">
        <v>12</v>
      </c>
      <c r="PEC4" s="15" t="s">
        <v>12</v>
      </c>
      <c r="PED4" s="15" t="s">
        <v>12</v>
      </c>
      <c r="PEE4" s="15" t="s">
        <v>12</v>
      </c>
      <c r="PEF4" s="15" t="s">
        <v>12</v>
      </c>
      <c r="PEG4" s="15" t="s">
        <v>12</v>
      </c>
      <c r="PEH4" s="15" t="s">
        <v>12</v>
      </c>
      <c r="PEI4" s="15" t="s">
        <v>12</v>
      </c>
      <c r="PEJ4" s="15" t="s">
        <v>12</v>
      </c>
      <c r="PEK4" s="15" t="s">
        <v>12</v>
      </c>
      <c r="PEL4" s="15" t="s">
        <v>12</v>
      </c>
      <c r="PEM4" s="15" t="s">
        <v>12</v>
      </c>
      <c r="PEN4" s="15" t="s">
        <v>12</v>
      </c>
      <c r="PEO4" s="15" t="s">
        <v>12</v>
      </c>
      <c r="PEP4" s="15" t="s">
        <v>12</v>
      </c>
      <c r="PEQ4" s="15" t="s">
        <v>12</v>
      </c>
      <c r="PER4" s="15" t="s">
        <v>12</v>
      </c>
      <c r="PES4" s="15" t="s">
        <v>12</v>
      </c>
      <c r="PET4" s="15" t="s">
        <v>12</v>
      </c>
      <c r="PEU4" s="15" t="s">
        <v>12</v>
      </c>
      <c r="PEV4" s="15" t="s">
        <v>12</v>
      </c>
      <c r="PEW4" s="15" t="s">
        <v>12</v>
      </c>
      <c r="PEX4" s="15" t="s">
        <v>12</v>
      </c>
      <c r="PEY4" s="15" t="s">
        <v>12</v>
      </c>
      <c r="PEZ4" s="15" t="s">
        <v>12</v>
      </c>
      <c r="PFA4" s="15" t="s">
        <v>12</v>
      </c>
      <c r="PFB4" s="15" t="s">
        <v>12</v>
      </c>
      <c r="PFC4" s="15" t="s">
        <v>12</v>
      </c>
      <c r="PFD4" s="15" t="s">
        <v>12</v>
      </c>
      <c r="PFE4" s="15" t="s">
        <v>12</v>
      </c>
      <c r="PFF4" s="15" t="s">
        <v>12</v>
      </c>
      <c r="PFG4" s="15" t="s">
        <v>12</v>
      </c>
      <c r="PFH4" s="15" t="s">
        <v>12</v>
      </c>
      <c r="PFI4" s="15" t="s">
        <v>12</v>
      </c>
      <c r="PFJ4" s="15" t="s">
        <v>12</v>
      </c>
      <c r="PFK4" s="15" t="s">
        <v>12</v>
      </c>
      <c r="PFL4" s="15" t="s">
        <v>12</v>
      </c>
      <c r="PFM4" s="15" t="s">
        <v>12</v>
      </c>
      <c r="PFN4" s="15" t="s">
        <v>12</v>
      </c>
      <c r="PFO4" s="15" t="s">
        <v>12</v>
      </c>
      <c r="PFP4" s="15" t="s">
        <v>12</v>
      </c>
      <c r="PFQ4" s="15" t="s">
        <v>12</v>
      </c>
      <c r="PFR4" s="15" t="s">
        <v>12</v>
      </c>
      <c r="PFS4" s="15" t="s">
        <v>12</v>
      </c>
      <c r="PFT4" s="15" t="s">
        <v>12</v>
      </c>
      <c r="PFU4" s="15" t="s">
        <v>12</v>
      </c>
      <c r="PFV4" s="15" t="s">
        <v>12</v>
      </c>
      <c r="PFW4" s="15" t="s">
        <v>12</v>
      </c>
      <c r="PFX4" s="15" t="s">
        <v>12</v>
      </c>
      <c r="PFY4" s="15" t="s">
        <v>12</v>
      </c>
      <c r="PFZ4" s="15" t="s">
        <v>12</v>
      </c>
      <c r="PGA4" s="15" t="s">
        <v>12</v>
      </c>
      <c r="PGB4" s="15" t="s">
        <v>12</v>
      </c>
      <c r="PGC4" s="15" t="s">
        <v>12</v>
      </c>
      <c r="PGD4" s="15" t="s">
        <v>12</v>
      </c>
      <c r="PGE4" s="15" t="s">
        <v>12</v>
      </c>
      <c r="PGF4" s="15" t="s">
        <v>12</v>
      </c>
      <c r="PGG4" s="15" t="s">
        <v>12</v>
      </c>
      <c r="PGH4" s="15" t="s">
        <v>12</v>
      </c>
      <c r="PGI4" s="15" t="s">
        <v>12</v>
      </c>
      <c r="PGJ4" s="15" t="s">
        <v>12</v>
      </c>
      <c r="PGK4" s="15" t="s">
        <v>12</v>
      </c>
      <c r="PGL4" s="15" t="s">
        <v>12</v>
      </c>
      <c r="PGM4" s="15" t="s">
        <v>12</v>
      </c>
      <c r="PGN4" s="15" t="s">
        <v>12</v>
      </c>
      <c r="PGO4" s="15" t="s">
        <v>12</v>
      </c>
      <c r="PGP4" s="15" t="s">
        <v>12</v>
      </c>
      <c r="PGQ4" s="15" t="s">
        <v>12</v>
      </c>
      <c r="PGR4" s="15" t="s">
        <v>12</v>
      </c>
      <c r="PGS4" s="15" t="s">
        <v>12</v>
      </c>
      <c r="PGT4" s="15" t="s">
        <v>12</v>
      </c>
      <c r="PGU4" s="15" t="s">
        <v>12</v>
      </c>
      <c r="PGV4" s="15" t="s">
        <v>12</v>
      </c>
      <c r="PGW4" s="15" t="s">
        <v>12</v>
      </c>
      <c r="PGX4" s="15" t="s">
        <v>12</v>
      </c>
      <c r="PGY4" s="15" t="s">
        <v>12</v>
      </c>
      <c r="PGZ4" s="15" t="s">
        <v>12</v>
      </c>
      <c r="PHA4" s="15" t="s">
        <v>12</v>
      </c>
      <c r="PHB4" s="15" t="s">
        <v>12</v>
      </c>
      <c r="PHC4" s="15" t="s">
        <v>12</v>
      </c>
      <c r="PHD4" s="15" t="s">
        <v>12</v>
      </c>
      <c r="PHE4" s="15" t="s">
        <v>12</v>
      </c>
      <c r="PHF4" s="15" t="s">
        <v>12</v>
      </c>
      <c r="PHG4" s="15" t="s">
        <v>12</v>
      </c>
      <c r="PHH4" s="15" t="s">
        <v>12</v>
      </c>
      <c r="PHI4" s="15" t="s">
        <v>12</v>
      </c>
      <c r="PHJ4" s="15" t="s">
        <v>12</v>
      </c>
      <c r="PHK4" s="15" t="s">
        <v>12</v>
      </c>
      <c r="PHL4" s="15" t="s">
        <v>12</v>
      </c>
      <c r="PHM4" s="15" t="s">
        <v>12</v>
      </c>
      <c r="PHN4" s="15" t="s">
        <v>12</v>
      </c>
      <c r="PHO4" s="15" t="s">
        <v>12</v>
      </c>
      <c r="PHP4" s="15" t="s">
        <v>12</v>
      </c>
      <c r="PHQ4" s="15" t="s">
        <v>12</v>
      </c>
      <c r="PHR4" s="15" t="s">
        <v>12</v>
      </c>
      <c r="PHS4" s="15" t="s">
        <v>12</v>
      </c>
      <c r="PHT4" s="15" t="s">
        <v>12</v>
      </c>
      <c r="PHU4" s="15" t="s">
        <v>12</v>
      </c>
      <c r="PHV4" s="15" t="s">
        <v>12</v>
      </c>
      <c r="PHW4" s="15" t="s">
        <v>12</v>
      </c>
      <c r="PHX4" s="15" t="s">
        <v>12</v>
      </c>
      <c r="PHY4" s="15" t="s">
        <v>12</v>
      </c>
      <c r="PHZ4" s="15" t="s">
        <v>12</v>
      </c>
      <c r="PIA4" s="15" t="s">
        <v>12</v>
      </c>
      <c r="PIB4" s="15" t="s">
        <v>12</v>
      </c>
      <c r="PIC4" s="15" t="s">
        <v>12</v>
      </c>
      <c r="PID4" s="15" t="s">
        <v>12</v>
      </c>
      <c r="PIE4" s="15" t="s">
        <v>12</v>
      </c>
      <c r="PIF4" s="15" t="s">
        <v>12</v>
      </c>
      <c r="PIG4" s="15" t="s">
        <v>12</v>
      </c>
      <c r="PIH4" s="15" t="s">
        <v>12</v>
      </c>
      <c r="PII4" s="15" t="s">
        <v>12</v>
      </c>
      <c r="PIJ4" s="15" t="s">
        <v>12</v>
      </c>
      <c r="PIK4" s="15" t="s">
        <v>12</v>
      </c>
      <c r="PIL4" s="15" t="s">
        <v>12</v>
      </c>
      <c r="PIM4" s="15" t="s">
        <v>12</v>
      </c>
      <c r="PIN4" s="15" t="s">
        <v>12</v>
      </c>
      <c r="PIO4" s="15" t="s">
        <v>12</v>
      </c>
      <c r="PIP4" s="15" t="s">
        <v>12</v>
      </c>
      <c r="PIQ4" s="15" t="s">
        <v>12</v>
      </c>
      <c r="PIR4" s="15" t="s">
        <v>12</v>
      </c>
      <c r="PIS4" s="15" t="s">
        <v>12</v>
      </c>
      <c r="PIT4" s="15" t="s">
        <v>12</v>
      </c>
      <c r="PIU4" s="15" t="s">
        <v>12</v>
      </c>
      <c r="PIV4" s="15" t="s">
        <v>12</v>
      </c>
      <c r="PIW4" s="15" t="s">
        <v>12</v>
      </c>
      <c r="PIX4" s="15" t="s">
        <v>12</v>
      </c>
      <c r="PIY4" s="15" t="s">
        <v>12</v>
      </c>
      <c r="PIZ4" s="15" t="s">
        <v>12</v>
      </c>
      <c r="PJA4" s="15" t="s">
        <v>12</v>
      </c>
      <c r="PJB4" s="15" t="s">
        <v>12</v>
      </c>
      <c r="PJC4" s="15" t="s">
        <v>12</v>
      </c>
      <c r="PJD4" s="15" t="s">
        <v>12</v>
      </c>
      <c r="PJE4" s="15" t="s">
        <v>12</v>
      </c>
      <c r="PJF4" s="15" t="s">
        <v>12</v>
      </c>
      <c r="PJG4" s="15" t="s">
        <v>12</v>
      </c>
      <c r="PJH4" s="15" t="s">
        <v>12</v>
      </c>
      <c r="PJI4" s="15" t="s">
        <v>12</v>
      </c>
      <c r="PJJ4" s="15" t="s">
        <v>12</v>
      </c>
      <c r="PJK4" s="15" t="s">
        <v>12</v>
      </c>
      <c r="PJL4" s="15" t="s">
        <v>12</v>
      </c>
      <c r="PJM4" s="15" t="s">
        <v>12</v>
      </c>
      <c r="PJN4" s="15" t="s">
        <v>12</v>
      </c>
      <c r="PJO4" s="15" t="s">
        <v>12</v>
      </c>
      <c r="PJP4" s="15" t="s">
        <v>12</v>
      </c>
      <c r="PJQ4" s="15" t="s">
        <v>12</v>
      </c>
      <c r="PJR4" s="15" t="s">
        <v>12</v>
      </c>
      <c r="PJS4" s="15" t="s">
        <v>12</v>
      </c>
      <c r="PJT4" s="15" t="s">
        <v>12</v>
      </c>
      <c r="PJU4" s="15" t="s">
        <v>12</v>
      </c>
      <c r="PJV4" s="15" t="s">
        <v>12</v>
      </c>
      <c r="PJW4" s="15" t="s">
        <v>12</v>
      </c>
      <c r="PJX4" s="15" t="s">
        <v>12</v>
      </c>
      <c r="PJY4" s="15" t="s">
        <v>12</v>
      </c>
      <c r="PJZ4" s="15" t="s">
        <v>12</v>
      </c>
      <c r="PKA4" s="15" t="s">
        <v>12</v>
      </c>
      <c r="PKB4" s="15" t="s">
        <v>12</v>
      </c>
      <c r="PKC4" s="15" t="s">
        <v>12</v>
      </c>
      <c r="PKD4" s="15" t="s">
        <v>12</v>
      </c>
      <c r="PKE4" s="15" t="s">
        <v>12</v>
      </c>
      <c r="PKF4" s="15" t="s">
        <v>12</v>
      </c>
      <c r="PKG4" s="15" t="s">
        <v>12</v>
      </c>
      <c r="PKH4" s="15" t="s">
        <v>12</v>
      </c>
      <c r="PKI4" s="15" t="s">
        <v>12</v>
      </c>
      <c r="PKJ4" s="15" t="s">
        <v>12</v>
      </c>
      <c r="PKK4" s="15" t="s">
        <v>12</v>
      </c>
      <c r="PKL4" s="15" t="s">
        <v>12</v>
      </c>
      <c r="PKM4" s="15" t="s">
        <v>12</v>
      </c>
      <c r="PKN4" s="15" t="s">
        <v>12</v>
      </c>
      <c r="PKO4" s="15" t="s">
        <v>12</v>
      </c>
      <c r="PKP4" s="15" t="s">
        <v>12</v>
      </c>
      <c r="PKQ4" s="15" t="s">
        <v>12</v>
      </c>
      <c r="PKR4" s="15" t="s">
        <v>12</v>
      </c>
      <c r="PKS4" s="15" t="s">
        <v>12</v>
      </c>
      <c r="PKT4" s="15" t="s">
        <v>12</v>
      </c>
      <c r="PKU4" s="15" t="s">
        <v>12</v>
      </c>
      <c r="PKV4" s="15" t="s">
        <v>12</v>
      </c>
      <c r="PKW4" s="15" t="s">
        <v>12</v>
      </c>
      <c r="PKX4" s="15" t="s">
        <v>12</v>
      </c>
      <c r="PKY4" s="15" t="s">
        <v>12</v>
      </c>
      <c r="PKZ4" s="15" t="s">
        <v>12</v>
      </c>
      <c r="PLA4" s="15" t="s">
        <v>12</v>
      </c>
      <c r="PLB4" s="15" t="s">
        <v>12</v>
      </c>
      <c r="PLC4" s="15" t="s">
        <v>12</v>
      </c>
      <c r="PLD4" s="15" t="s">
        <v>12</v>
      </c>
      <c r="PLE4" s="15" t="s">
        <v>12</v>
      </c>
      <c r="PLF4" s="15" t="s">
        <v>12</v>
      </c>
      <c r="PLG4" s="15" t="s">
        <v>12</v>
      </c>
      <c r="PLH4" s="15" t="s">
        <v>12</v>
      </c>
      <c r="PLI4" s="15" t="s">
        <v>12</v>
      </c>
      <c r="PLJ4" s="15" t="s">
        <v>12</v>
      </c>
      <c r="PLK4" s="15" t="s">
        <v>12</v>
      </c>
      <c r="PLL4" s="15" t="s">
        <v>12</v>
      </c>
      <c r="PLM4" s="15" t="s">
        <v>12</v>
      </c>
      <c r="PLN4" s="15" t="s">
        <v>12</v>
      </c>
      <c r="PLO4" s="15" t="s">
        <v>12</v>
      </c>
      <c r="PLP4" s="15" t="s">
        <v>12</v>
      </c>
      <c r="PLQ4" s="15" t="s">
        <v>12</v>
      </c>
      <c r="PLR4" s="15" t="s">
        <v>12</v>
      </c>
      <c r="PLS4" s="15" t="s">
        <v>12</v>
      </c>
      <c r="PLT4" s="15" t="s">
        <v>12</v>
      </c>
      <c r="PLU4" s="15" t="s">
        <v>12</v>
      </c>
      <c r="PLV4" s="15" t="s">
        <v>12</v>
      </c>
      <c r="PLW4" s="15" t="s">
        <v>12</v>
      </c>
      <c r="PLX4" s="15" t="s">
        <v>12</v>
      </c>
      <c r="PLY4" s="15" t="s">
        <v>12</v>
      </c>
      <c r="PLZ4" s="15" t="s">
        <v>12</v>
      </c>
      <c r="PMA4" s="15" t="s">
        <v>12</v>
      </c>
      <c r="PMB4" s="15" t="s">
        <v>12</v>
      </c>
      <c r="PMC4" s="15" t="s">
        <v>12</v>
      </c>
      <c r="PMD4" s="15" t="s">
        <v>12</v>
      </c>
      <c r="PME4" s="15" t="s">
        <v>12</v>
      </c>
      <c r="PMF4" s="15" t="s">
        <v>12</v>
      </c>
      <c r="PMG4" s="15" t="s">
        <v>12</v>
      </c>
      <c r="PMH4" s="15" t="s">
        <v>12</v>
      </c>
      <c r="PMI4" s="15" t="s">
        <v>12</v>
      </c>
      <c r="PMJ4" s="15" t="s">
        <v>12</v>
      </c>
      <c r="PMK4" s="15" t="s">
        <v>12</v>
      </c>
      <c r="PML4" s="15" t="s">
        <v>12</v>
      </c>
      <c r="PMM4" s="15" t="s">
        <v>12</v>
      </c>
      <c r="PMN4" s="15" t="s">
        <v>12</v>
      </c>
      <c r="PMO4" s="15" t="s">
        <v>12</v>
      </c>
      <c r="PMP4" s="15" t="s">
        <v>12</v>
      </c>
      <c r="PMQ4" s="15" t="s">
        <v>12</v>
      </c>
      <c r="PMR4" s="15" t="s">
        <v>12</v>
      </c>
      <c r="PMS4" s="15" t="s">
        <v>12</v>
      </c>
      <c r="PMT4" s="15" t="s">
        <v>12</v>
      </c>
      <c r="PMU4" s="15" t="s">
        <v>12</v>
      </c>
      <c r="PMV4" s="15" t="s">
        <v>12</v>
      </c>
      <c r="PMW4" s="15" t="s">
        <v>12</v>
      </c>
      <c r="PMX4" s="15" t="s">
        <v>12</v>
      </c>
      <c r="PMY4" s="15" t="s">
        <v>12</v>
      </c>
      <c r="PMZ4" s="15" t="s">
        <v>12</v>
      </c>
      <c r="PNA4" s="15" t="s">
        <v>12</v>
      </c>
      <c r="PNB4" s="15" t="s">
        <v>12</v>
      </c>
      <c r="PNC4" s="15" t="s">
        <v>12</v>
      </c>
      <c r="PND4" s="15" t="s">
        <v>12</v>
      </c>
      <c r="PNE4" s="15" t="s">
        <v>12</v>
      </c>
      <c r="PNF4" s="15" t="s">
        <v>12</v>
      </c>
      <c r="PNG4" s="15" t="s">
        <v>12</v>
      </c>
      <c r="PNH4" s="15" t="s">
        <v>12</v>
      </c>
      <c r="PNI4" s="15" t="s">
        <v>12</v>
      </c>
      <c r="PNJ4" s="15" t="s">
        <v>12</v>
      </c>
      <c r="PNK4" s="15" t="s">
        <v>12</v>
      </c>
      <c r="PNL4" s="15" t="s">
        <v>12</v>
      </c>
      <c r="PNM4" s="15" t="s">
        <v>12</v>
      </c>
      <c r="PNN4" s="15" t="s">
        <v>12</v>
      </c>
      <c r="PNO4" s="15" t="s">
        <v>12</v>
      </c>
      <c r="PNP4" s="15" t="s">
        <v>12</v>
      </c>
      <c r="PNQ4" s="15" t="s">
        <v>12</v>
      </c>
      <c r="PNR4" s="15" t="s">
        <v>12</v>
      </c>
      <c r="PNS4" s="15" t="s">
        <v>12</v>
      </c>
      <c r="PNT4" s="15" t="s">
        <v>12</v>
      </c>
      <c r="PNU4" s="15" t="s">
        <v>12</v>
      </c>
      <c r="PNV4" s="15" t="s">
        <v>12</v>
      </c>
      <c r="PNW4" s="15" t="s">
        <v>12</v>
      </c>
      <c r="PNX4" s="15" t="s">
        <v>12</v>
      </c>
      <c r="PNY4" s="15" t="s">
        <v>12</v>
      </c>
      <c r="PNZ4" s="15" t="s">
        <v>12</v>
      </c>
      <c r="POA4" s="15" t="s">
        <v>12</v>
      </c>
      <c r="POB4" s="15" t="s">
        <v>12</v>
      </c>
      <c r="POC4" s="15" t="s">
        <v>12</v>
      </c>
      <c r="POD4" s="15" t="s">
        <v>12</v>
      </c>
      <c r="POE4" s="15" t="s">
        <v>12</v>
      </c>
      <c r="POF4" s="15" t="s">
        <v>12</v>
      </c>
      <c r="POG4" s="15" t="s">
        <v>12</v>
      </c>
      <c r="POH4" s="15" t="s">
        <v>12</v>
      </c>
      <c r="POI4" s="15" t="s">
        <v>12</v>
      </c>
      <c r="POJ4" s="15" t="s">
        <v>12</v>
      </c>
      <c r="POK4" s="15" t="s">
        <v>12</v>
      </c>
      <c r="POL4" s="15" t="s">
        <v>12</v>
      </c>
      <c r="POM4" s="15" t="s">
        <v>12</v>
      </c>
      <c r="PON4" s="15" t="s">
        <v>12</v>
      </c>
      <c r="POO4" s="15" t="s">
        <v>12</v>
      </c>
      <c r="POP4" s="15" t="s">
        <v>12</v>
      </c>
      <c r="POQ4" s="15" t="s">
        <v>12</v>
      </c>
      <c r="POR4" s="15" t="s">
        <v>12</v>
      </c>
      <c r="POS4" s="15" t="s">
        <v>12</v>
      </c>
      <c r="POT4" s="15" t="s">
        <v>12</v>
      </c>
      <c r="POU4" s="15" t="s">
        <v>12</v>
      </c>
      <c r="POV4" s="15" t="s">
        <v>12</v>
      </c>
      <c r="POW4" s="15" t="s">
        <v>12</v>
      </c>
      <c r="POX4" s="15" t="s">
        <v>12</v>
      </c>
      <c r="POY4" s="15" t="s">
        <v>12</v>
      </c>
      <c r="POZ4" s="15" t="s">
        <v>12</v>
      </c>
      <c r="PPA4" s="15" t="s">
        <v>12</v>
      </c>
      <c r="PPB4" s="15" t="s">
        <v>12</v>
      </c>
      <c r="PPC4" s="15" t="s">
        <v>12</v>
      </c>
      <c r="PPD4" s="15" t="s">
        <v>12</v>
      </c>
      <c r="PPE4" s="15" t="s">
        <v>12</v>
      </c>
      <c r="PPF4" s="15" t="s">
        <v>12</v>
      </c>
      <c r="PPG4" s="15" t="s">
        <v>12</v>
      </c>
      <c r="PPH4" s="15" t="s">
        <v>12</v>
      </c>
      <c r="PPI4" s="15" t="s">
        <v>12</v>
      </c>
      <c r="PPJ4" s="15" t="s">
        <v>12</v>
      </c>
      <c r="PPK4" s="15" t="s">
        <v>12</v>
      </c>
      <c r="PPL4" s="15" t="s">
        <v>12</v>
      </c>
      <c r="PPM4" s="15" t="s">
        <v>12</v>
      </c>
      <c r="PPN4" s="15" t="s">
        <v>12</v>
      </c>
      <c r="PPO4" s="15" t="s">
        <v>12</v>
      </c>
      <c r="PPP4" s="15" t="s">
        <v>12</v>
      </c>
      <c r="PPQ4" s="15" t="s">
        <v>12</v>
      </c>
      <c r="PPR4" s="15" t="s">
        <v>12</v>
      </c>
      <c r="PPS4" s="15" t="s">
        <v>12</v>
      </c>
      <c r="PPT4" s="15" t="s">
        <v>12</v>
      </c>
      <c r="PPU4" s="15" t="s">
        <v>12</v>
      </c>
      <c r="PPV4" s="15" t="s">
        <v>12</v>
      </c>
      <c r="PPW4" s="15" t="s">
        <v>12</v>
      </c>
      <c r="PPX4" s="15" t="s">
        <v>12</v>
      </c>
      <c r="PPY4" s="15" t="s">
        <v>12</v>
      </c>
      <c r="PPZ4" s="15" t="s">
        <v>12</v>
      </c>
      <c r="PQA4" s="15" t="s">
        <v>12</v>
      </c>
      <c r="PQB4" s="15" t="s">
        <v>12</v>
      </c>
      <c r="PQC4" s="15" t="s">
        <v>12</v>
      </c>
      <c r="PQD4" s="15" t="s">
        <v>12</v>
      </c>
      <c r="PQE4" s="15" t="s">
        <v>12</v>
      </c>
      <c r="PQF4" s="15" t="s">
        <v>12</v>
      </c>
      <c r="PQG4" s="15" t="s">
        <v>12</v>
      </c>
      <c r="PQH4" s="15" t="s">
        <v>12</v>
      </c>
      <c r="PQI4" s="15" t="s">
        <v>12</v>
      </c>
      <c r="PQJ4" s="15" t="s">
        <v>12</v>
      </c>
      <c r="PQK4" s="15" t="s">
        <v>12</v>
      </c>
      <c r="PQL4" s="15" t="s">
        <v>12</v>
      </c>
      <c r="PQM4" s="15" t="s">
        <v>12</v>
      </c>
      <c r="PQN4" s="15" t="s">
        <v>12</v>
      </c>
      <c r="PQO4" s="15" t="s">
        <v>12</v>
      </c>
      <c r="PQP4" s="15" t="s">
        <v>12</v>
      </c>
      <c r="PQQ4" s="15" t="s">
        <v>12</v>
      </c>
      <c r="PQR4" s="15" t="s">
        <v>12</v>
      </c>
      <c r="PQS4" s="15" t="s">
        <v>12</v>
      </c>
      <c r="PQT4" s="15" t="s">
        <v>12</v>
      </c>
      <c r="PQU4" s="15" t="s">
        <v>12</v>
      </c>
      <c r="PQV4" s="15" t="s">
        <v>12</v>
      </c>
      <c r="PQW4" s="15" t="s">
        <v>12</v>
      </c>
      <c r="PQX4" s="15" t="s">
        <v>12</v>
      </c>
      <c r="PQY4" s="15" t="s">
        <v>12</v>
      </c>
      <c r="PQZ4" s="15" t="s">
        <v>12</v>
      </c>
      <c r="PRA4" s="15" t="s">
        <v>12</v>
      </c>
      <c r="PRB4" s="15" t="s">
        <v>12</v>
      </c>
      <c r="PRC4" s="15" t="s">
        <v>12</v>
      </c>
      <c r="PRD4" s="15" t="s">
        <v>12</v>
      </c>
      <c r="PRE4" s="15" t="s">
        <v>12</v>
      </c>
      <c r="PRF4" s="15" t="s">
        <v>12</v>
      </c>
      <c r="PRG4" s="15" t="s">
        <v>12</v>
      </c>
      <c r="PRH4" s="15" t="s">
        <v>12</v>
      </c>
      <c r="PRI4" s="15" t="s">
        <v>12</v>
      </c>
      <c r="PRJ4" s="15" t="s">
        <v>12</v>
      </c>
      <c r="PRK4" s="15" t="s">
        <v>12</v>
      </c>
      <c r="PRL4" s="15" t="s">
        <v>12</v>
      </c>
      <c r="PRM4" s="15" t="s">
        <v>12</v>
      </c>
      <c r="PRN4" s="15" t="s">
        <v>12</v>
      </c>
      <c r="PRO4" s="15" t="s">
        <v>12</v>
      </c>
      <c r="PRP4" s="15" t="s">
        <v>12</v>
      </c>
      <c r="PRQ4" s="15" t="s">
        <v>12</v>
      </c>
      <c r="PRR4" s="15" t="s">
        <v>12</v>
      </c>
      <c r="PRS4" s="15" t="s">
        <v>12</v>
      </c>
      <c r="PRT4" s="15" t="s">
        <v>12</v>
      </c>
      <c r="PRU4" s="15" t="s">
        <v>12</v>
      </c>
      <c r="PRV4" s="15" t="s">
        <v>12</v>
      </c>
      <c r="PRW4" s="15" t="s">
        <v>12</v>
      </c>
      <c r="PRX4" s="15" t="s">
        <v>12</v>
      </c>
      <c r="PRY4" s="15" t="s">
        <v>12</v>
      </c>
      <c r="PRZ4" s="15" t="s">
        <v>12</v>
      </c>
      <c r="PSA4" s="15" t="s">
        <v>12</v>
      </c>
      <c r="PSB4" s="15" t="s">
        <v>12</v>
      </c>
      <c r="PSC4" s="15" t="s">
        <v>12</v>
      </c>
      <c r="PSD4" s="15" t="s">
        <v>12</v>
      </c>
      <c r="PSE4" s="15" t="s">
        <v>12</v>
      </c>
      <c r="PSF4" s="15" t="s">
        <v>12</v>
      </c>
      <c r="PSG4" s="15" t="s">
        <v>12</v>
      </c>
      <c r="PSH4" s="15" t="s">
        <v>12</v>
      </c>
      <c r="PSI4" s="15" t="s">
        <v>12</v>
      </c>
      <c r="PSJ4" s="15" t="s">
        <v>12</v>
      </c>
      <c r="PSK4" s="15" t="s">
        <v>12</v>
      </c>
      <c r="PSL4" s="15" t="s">
        <v>12</v>
      </c>
      <c r="PSM4" s="15" t="s">
        <v>12</v>
      </c>
      <c r="PSN4" s="15" t="s">
        <v>12</v>
      </c>
      <c r="PSO4" s="15" t="s">
        <v>12</v>
      </c>
      <c r="PSP4" s="15" t="s">
        <v>12</v>
      </c>
      <c r="PSQ4" s="15" t="s">
        <v>12</v>
      </c>
      <c r="PSR4" s="15" t="s">
        <v>12</v>
      </c>
      <c r="PSS4" s="15" t="s">
        <v>12</v>
      </c>
      <c r="PST4" s="15" t="s">
        <v>12</v>
      </c>
      <c r="PSU4" s="15" t="s">
        <v>12</v>
      </c>
      <c r="PSV4" s="15" t="s">
        <v>12</v>
      </c>
      <c r="PSW4" s="15" t="s">
        <v>12</v>
      </c>
      <c r="PSX4" s="15" t="s">
        <v>12</v>
      </c>
      <c r="PSY4" s="15" t="s">
        <v>12</v>
      </c>
      <c r="PSZ4" s="15" t="s">
        <v>12</v>
      </c>
      <c r="PTA4" s="15" t="s">
        <v>12</v>
      </c>
      <c r="PTB4" s="15" t="s">
        <v>12</v>
      </c>
      <c r="PTC4" s="15" t="s">
        <v>12</v>
      </c>
      <c r="PTD4" s="15" t="s">
        <v>12</v>
      </c>
      <c r="PTE4" s="15" t="s">
        <v>12</v>
      </c>
      <c r="PTF4" s="15" t="s">
        <v>12</v>
      </c>
      <c r="PTG4" s="15" t="s">
        <v>12</v>
      </c>
      <c r="PTH4" s="15" t="s">
        <v>12</v>
      </c>
      <c r="PTI4" s="15" t="s">
        <v>12</v>
      </c>
      <c r="PTJ4" s="15" t="s">
        <v>12</v>
      </c>
      <c r="PTK4" s="15" t="s">
        <v>12</v>
      </c>
      <c r="PTL4" s="15" t="s">
        <v>12</v>
      </c>
      <c r="PTM4" s="15" t="s">
        <v>12</v>
      </c>
      <c r="PTN4" s="15" t="s">
        <v>12</v>
      </c>
      <c r="PTO4" s="15" t="s">
        <v>12</v>
      </c>
      <c r="PTP4" s="15" t="s">
        <v>12</v>
      </c>
      <c r="PTQ4" s="15" t="s">
        <v>12</v>
      </c>
      <c r="PTR4" s="15" t="s">
        <v>12</v>
      </c>
      <c r="PTS4" s="15" t="s">
        <v>12</v>
      </c>
      <c r="PTT4" s="15" t="s">
        <v>12</v>
      </c>
      <c r="PTU4" s="15" t="s">
        <v>12</v>
      </c>
      <c r="PTV4" s="15" t="s">
        <v>12</v>
      </c>
      <c r="PTW4" s="15" t="s">
        <v>12</v>
      </c>
      <c r="PTX4" s="15" t="s">
        <v>12</v>
      </c>
      <c r="PTY4" s="15" t="s">
        <v>12</v>
      </c>
      <c r="PTZ4" s="15" t="s">
        <v>12</v>
      </c>
      <c r="PUA4" s="15" t="s">
        <v>12</v>
      </c>
      <c r="PUB4" s="15" t="s">
        <v>12</v>
      </c>
      <c r="PUC4" s="15" t="s">
        <v>12</v>
      </c>
      <c r="PUD4" s="15" t="s">
        <v>12</v>
      </c>
      <c r="PUE4" s="15" t="s">
        <v>12</v>
      </c>
      <c r="PUF4" s="15" t="s">
        <v>12</v>
      </c>
      <c r="PUG4" s="15" t="s">
        <v>12</v>
      </c>
      <c r="PUH4" s="15" t="s">
        <v>12</v>
      </c>
      <c r="PUI4" s="15" t="s">
        <v>12</v>
      </c>
      <c r="PUJ4" s="15" t="s">
        <v>12</v>
      </c>
      <c r="PUK4" s="15" t="s">
        <v>12</v>
      </c>
      <c r="PUL4" s="15" t="s">
        <v>12</v>
      </c>
      <c r="PUM4" s="15" t="s">
        <v>12</v>
      </c>
      <c r="PUN4" s="15" t="s">
        <v>12</v>
      </c>
      <c r="PUO4" s="15" t="s">
        <v>12</v>
      </c>
      <c r="PUP4" s="15" t="s">
        <v>12</v>
      </c>
      <c r="PUQ4" s="15" t="s">
        <v>12</v>
      </c>
      <c r="PUR4" s="15" t="s">
        <v>12</v>
      </c>
      <c r="PUS4" s="15" t="s">
        <v>12</v>
      </c>
      <c r="PUT4" s="15" t="s">
        <v>12</v>
      </c>
      <c r="PUU4" s="15" t="s">
        <v>12</v>
      </c>
      <c r="PUV4" s="15" t="s">
        <v>12</v>
      </c>
      <c r="PUW4" s="15" t="s">
        <v>12</v>
      </c>
      <c r="PUX4" s="15" t="s">
        <v>12</v>
      </c>
      <c r="PUY4" s="15" t="s">
        <v>12</v>
      </c>
      <c r="PUZ4" s="15" t="s">
        <v>12</v>
      </c>
      <c r="PVA4" s="15" t="s">
        <v>12</v>
      </c>
      <c r="PVB4" s="15" t="s">
        <v>12</v>
      </c>
      <c r="PVC4" s="15" t="s">
        <v>12</v>
      </c>
      <c r="PVD4" s="15" t="s">
        <v>12</v>
      </c>
      <c r="PVE4" s="15" t="s">
        <v>12</v>
      </c>
      <c r="PVF4" s="15" t="s">
        <v>12</v>
      </c>
      <c r="PVG4" s="15" t="s">
        <v>12</v>
      </c>
      <c r="PVH4" s="15" t="s">
        <v>12</v>
      </c>
      <c r="PVI4" s="15" t="s">
        <v>12</v>
      </c>
      <c r="PVJ4" s="15" t="s">
        <v>12</v>
      </c>
      <c r="PVK4" s="15" t="s">
        <v>12</v>
      </c>
      <c r="PVL4" s="15" t="s">
        <v>12</v>
      </c>
      <c r="PVM4" s="15" t="s">
        <v>12</v>
      </c>
      <c r="PVN4" s="15" t="s">
        <v>12</v>
      </c>
      <c r="PVO4" s="15" t="s">
        <v>12</v>
      </c>
      <c r="PVP4" s="15" t="s">
        <v>12</v>
      </c>
      <c r="PVQ4" s="15" t="s">
        <v>12</v>
      </c>
      <c r="PVR4" s="15" t="s">
        <v>12</v>
      </c>
      <c r="PVS4" s="15" t="s">
        <v>12</v>
      </c>
      <c r="PVT4" s="15" t="s">
        <v>12</v>
      </c>
      <c r="PVU4" s="15" t="s">
        <v>12</v>
      </c>
      <c r="PVV4" s="15" t="s">
        <v>12</v>
      </c>
      <c r="PVW4" s="15" t="s">
        <v>12</v>
      </c>
      <c r="PVX4" s="15" t="s">
        <v>12</v>
      </c>
      <c r="PVY4" s="15" t="s">
        <v>12</v>
      </c>
      <c r="PVZ4" s="15" t="s">
        <v>12</v>
      </c>
      <c r="PWA4" s="15" t="s">
        <v>12</v>
      </c>
      <c r="PWB4" s="15" t="s">
        <v>12</v>
      </c>
      <c r="PWC4" s="15" t="s">
        <v>12</v>
      </c>
      <c r="PWD4" s="15" t="s">
        <v>12</v>
      </c>
      <c r="PWE4" s="15" t="s">
        <v>12</v>
      </c>
      <c r="PWF4" s="15" t="s">
        <v>12</v>
      </c>
      <c r="PWG4" s="15" t="s">
        <v>12</v>
      </c>
      <c r="PWH4" s="15" t="s">
        <v>12</v>
      </c>
      <c r="PWI4" s="15" t="s">
        <v>12</v>
      </c>
      <c r="PWJ4" s="15" t="s">
        <v>12</v>
      </c>
      <c r="PWK4" s="15" t="s">
        <v>12</v>
      </c>
      <c r="PWL4" s="15" t="s">
        <v>12</v>
      </c>
      <c r="PWM4" s="15" t="s">
        <v>12</v>
      </c>
      <c r="PWN4" s="15" t="s">
        <v>12</v>
      </c>
      <c r="PWO4" s="15" t="s">
        <v>12</v>
      </c>
      <c r="PWP4" s="15" t="s">
        <v>12</v>
      </c>
      <c r="PWQ4" s="15" t="s">
        <v>12</v>
      </c>
      <c r="PWR4" s="15" t="s">
        <v>12</v>
      </c>
      <c r="PWS4" s="15" t="s">
        <v>12</v>
      </c>
      <c r="PWT4" s="15" t="s">
        <v>12</v>
      </c>
      <c r="PWU4" s="15" t="s">
        <v>12</v>
      </c>
      <c r="PWV4" s="15" t="s">
        <v>12</v>
      </c>
      <c r="PWW4" s="15" t="s">
        <v>12</v>
      </c>
      <c r="PWX4" s="15" t="s">
        <v>12</v>
      </c>
      <c r="PWY4" s="15" t="s">
        <v>12</v>
      </c>
      <c r="PWZ4" s="15" t="s">
        <v>12</v>
      </c>
      <c r="PXA4" s="15" t="s">
        <v>12</v>
      </c>
      <c r="PXB4" s="15" t="s">
        <v>12</v>
      </c>
      <c r="PXC4" s="15" t="s">
        <v>12</v>
      </c>
      <c r="PXD4" s="15" t="s">
        <v>12</v>
      </c>
      <c r="PXE4" s="15" t="s">
        <v>12</v>
      </c>
      <c r="PXF4" s="15" t="s">
        <v>12</v>
      </c>
      <c r="PXG4" s="15" t="s">
        <v>12</v>
      </c>
      <c r="PXH4" s="15" t="s">
        <v>12</v>
      </c>
      <c r="PXI4" s="15" t="s">
        <v>12</v>
      </c>
      <c r="PXJ4" s="15" t="s">
        <v>12</v>
      </c>
      <c r="PXK4" s="15" t="s">
        <v>12</v>
      </c>
      <c r="PXL4" s="15" t="s">
        <v>12</v>
      </c>
      <c r="PXM4" s="15" t="s">
        <v>12</v>
      </c>
      <c r="PXN4" s="15" t="s">
        <v>12</v>
      </c>
      <c r="PXO4" s="15" t="s">
        <v>12</v>
      </c>
      <c r="PXP4" s="15" t="s">
        <v>12</v>
      </c>
      <c r="PXQ4" s="15" t="s">
        <v>12</v>
      </c>
      <c r="PXR4" s="15" t="s">
        <v>12</v>
      </c>
      <c r="PXS4" s="15" t="s">
        <v>12</v>
      </c>
      <c r="PXT4" s="15" t="s">
        <v>12</v>
      </c>
      <c r="PXU4" s="15" t="s">
        <v>12</v>
      </c>
      <c r="PXV4" s="15" t="s">
        <v>12</v>
      </c>
      <c r="PXW4" s="15" t="s">
        <v>12</v>
      </c>
      <c r="PXX4" s="15" t="s">
        <v>12</v>
      </c>
      <c r="PXY4" s="15" t="s">
        <v>12</v>
      </c>
      <c r="PXZ4" s="15" t="s">
        <v>12</v>
      </c>
      <c r="PYA4" s="15" t="s">
        <v>12</v>
      </c>
      <c r="PYB4" s="15" t="s">
        <v>12</v>
      </c>
      <c r="PYC4" s="15" t="s">
        <v>12</v>
      </c>
      <c r="PYD4" s="15" t="s">
        <v>12</v>
      </c>
      <c r="PYE4" s="15" t="s">
        <v>12</v>
      </c>
      <c r="PYF4" s="15" t="s">
        <v>12</v>
      </c>
      <c r="PYG4" s="15" t="s">
        <v>12</v>
      </c>
      <c r="PYH4" s="15" t="s">
        <v>12</v>
      </c>
      <c r="PYI4" s="15" t="s">
        <v>12</v>
      </c>
      <c r="PYJ4" s="15" t="s">
        <v>12</v>
      </c>
      <c r="PYK4" s="15" t="s">
        <v>12</v>
      </c>
      <c r="PYL4" s="15" t="s">
        <v>12</v>
      </c>
      <c r="PYM4" s="15" t="s">
        <v>12</v>
      </c>
      <c r="PYN4" s="15" t="s">
        <v>12</v>
      </c>
      <c r="PYO4" s="15" t="s">
        <v>12</v>
      </c>
      <c r="PYP4" s="15" t="s">
        <v>12</v>
      </c>
      <c r="PYQ4" s="15" t="s">
        <v>12</v>
      </c>
      <c r="PYR4" s="15" t="s">
        <v>12</v>
      </c>
      <c r="PYS4" s="15" t="s">
        <v>12</v>
      </c>
      <c r="PYT4" s="15" t="s">
        <v>12</v>
      </c>
      <c r="PYU4" s="15" t="s">
        <v>12</v>
      </c>
      <c r="PYV4" s="15" t="s">
        <v>12</v>
      </c>
      <c r="PYW4" s="15" t="s">
        <v>12</v>
      </c>
      <c r="PYX4" s="15" t="s">
        <v>12</v>
      </c>
      <c r="PYY4" s="15" t="s">
        <v>12</v>
      </c>
      <c r="PYZ4" s="15" t="s">
        <v>12</v>
      </c>
      <c r="PZA4" s="15" t="s">
        <v>12</v>
      </c>
      <c r="PZB4" s="15" t="s">
        <v>12</v>
      </c>
      <c r="PZC4" s="15" t="s">
        <v>12</v>
      </c>
      <c r="PZD4" s="15" t="s">
        <v>12</v>
      </c>
      <c r="PZE4" s="15" t="s">
        <v>12</v>
      </c>
      <c r="PZF4" s="15" t="s">
        <v>12</v>
      </c>
      <c r="PZG4" s="15" t="s">
        <v>12</v>
      </c>
      <c r="PZH4" s="15" t="s">
        <v>12</v>
      </c>
      <c r="PZI4" s="15" t="s">
        <v>12</v>
      </c>
      <c r="PZJ4" s="15" t="s">
        <v>12</v>
      </c>
      <c r="PZK4" s="15" t="s">
        <v>12</v>
      </c>
      <c r="PZL4" s="15" t="s">
        <v>12</v>
      </c>
      <c r="PZM4" s="15" t="s">
        <v>12</v>
      </c>
      <c r="PZN4" s="15" t="s">
        <v>12</v>
      </c>
      <c r="PZO4" s="15" t="s">
        <v>12</v>
      </c>
      <c r="PZP4" s="15" t="s">
        <v>12</v>
      </c>
      <c r="PZQ4" s="15" t="s">
        <v>12</v>
      </c>
      <c r="PZR4" s="15" t="s">
        <v>12</v>
      </c>
      <c r="PZS4" s="15" t="s">
        <v>12</v>
      </c>
      <c r="PZT4" s="15" t="s">
        <v>12</v>
      </c>
      <c r="PZU4" s="15" t="s">
        <v>12</v>
      </c>
      <c r="PZV4" s="15" t="s">
        <v>12</v>
      </c>
      <c r="PZW4" s="15" t="s">
        <v>12</v>
      </c>
      <c r="PZX4" s="15" t="s">
        <v>12</v>
      </c>
      <c r="PZY4" s="15" t="s">
        <v>12</v>
      </c>
      <c r="PZZ4" s="15" t="s">
        <v>12</v>
      </c>
      <c r="QAA4" s="15" t="s">
        <v>12</v>
      </c>
      <c r="QAB4" s="15" t="s">
        <v>12</v>
      </c>
      <c r="QAC4" s="15" t="s">
        <v>12</v>
      </c>
      <c r="QAD4" s="15" t="s">
        <v>12</v>
      </c>
      <c r="QAE4" s="15" t="s">
        <v>12</v>
      </c>
      <c r="QAF4" s="15" t="s">
        <v>12</v>
      </c>
      <c r="QAG4" s="15" t="s">
        <v>12</v>
      </c>
      <c r="QAH4" s="15" t="s">
        <v>12</v>
      </c>
      <c r="QAI4" s="15" t="s">
        <v>12</v>
      </c>
      <c r="QAJ4" s="15" t="s">
        <v>12</v>
      </c>
      <c r="QAK4" s="15" t="s">
        <v>12</v>
      </c>
      <c r="QAL4" s="15" t="s">
        <v>12</v>
      </c>
      <c r="QAM4" s="15" t="s">
        <v>12</v>
      </c>
      <c r="QAN4" s="15" t="s">
        <v>12</v>
      </c>
      <c r="QAO4" s="15" t="s">
        <v>12</v>
      </c>
      <c r="QAP4" s="15" t="s">
        <v>12</v>
      </c>
      <c r="QAQ4" s="15" t="s">
        <v>12</v>
      </c>
      <c r="QAR4" s="15" t="s">
        <v>12</v>
      </c>
      <c r="QAS4" s="15" t="s">
        <v>12</v>
      </c>
      <c r="QAT4" s="15" t="s">
        <v>12</v>
      </c>
      <c r="QAU4" s="15" t="s">
        <v>12</v>
      </c>
      <c r="QAV4" s="15" t="s">
        <v>12</v>
      </c>
      <c r="QAW4" s="15" t="s">
        <v>12</v>
      </c>
      <c r="QAX4" s="15" t="s">
        <v>12</v>
      </c>
      <c r="QAY4" s="15" t="s">
        <v>12</v>
      </c>
      <c r="QAZ4" s="15" t="s">
        <v>12</v>
      </c>
      <c r="QBA4" s="15" t="s">
        <v>12</v>
      </c>
      <c r="QBB4" s="15" t="s">
        <v>12</v>
      </c>
      <c r="QBC4" s="15" t="s">
        <v>12</v>
      </c>
      <c r="QBD4" s="15" t="s">
        <v>12</v>
      </c>
      <c r="QBE4" s="15" t="s">
        <v>12</v>
      </c>
      <c r="QBF4" s="15" t="s">
        <v>12</v>
      </c>
      <c r="QBG4" s="15" t="s">
        <v>12</v>
      </c>
      <c r="QBH4" s="15" t="s">
        <v>12</v>
      </c>
      <c r="QBI4" s="15" t="s">
        <v>12</v>
      </c>
      <c r="QBJ4" s="15" t="s">
        <v>12</v>
      </c>
      <c r="QBK4" s="15" t="s">
        <v>12</v>
      </c>
      <c r="QBL4" s="15" t="s">
        <v>12</v>
      </c>
      <c r="QBM4" s="15" t="s">
        <v>12</v>
      </c>
      <c r="QBN4" s="15" t="s">
        <v>12</v>
      </c>
      <c r="QBO4" s="15" t="s">
        <v>12</v>
      </c>
      <c r="QBP4" s="15" t="s">
        <v>12</v>
      </c>
      <c r="QBQ4" s="15" t="s">
        <v>12</v>
      </c>
      <c r="QBR4" s="15" t="s">
        <v>12</v>
      </c>
      <c r="QBS4" s="15" t="s">
        <v>12</v>
      </c>
      <c r="QBT4" s="15" t="s">
        <v>12</v>
      </c>
      <c r="QBU4" s="15" t="s">
        <v>12</v>
      </c>
      <c r="QBV4" s="15" t="s">
        <v>12</v>
      </c>
      <c r="QBW4" s="15" t="s">
        <v>12</v>
      </c>
      <c r="QBX4" s="15" t="s">
        <v>12</v>
      </c>
      <c r="QBY4" s="15" t="s">
        <v>12</v>
      </c>
      <c r="QBZ4" s="15" t="s">
        <v>12</v>
      </c>
      <c r="QCA4" s="15" t="s">
        <v>12</v>
      </c>
      <c r="QCB4" s="15" t="s">
        <v>12</v>
      </c>
      <c r="QCC4" s="15" t="s">
        <v>12</v>
      </c>
      <c r="QCD4" s="15" t="s">
        <v>12</v>
      </c>
      <c r="QCE4" s="15" t="s">
        <v>12</v>
      </c>
      <c r="QCF4" s="15" t="s">
        <v>12</v>
      </c>
      <c r="QCG4" s="15" t="s">
        <v>12</v>
      </c>
      <c r="QCH4" s="15" t="s">
        <v>12</v>
      </c>
      <c r="QCI4" s="15" t="s">
        <v>12</v>
      </c>
      <c r="QCJ4" s="15" t="s">
        <v>12</v>
      </c>
      <c r="QCK4" s="15" t="s">
        <v>12</v>
      </c>
      <c r="QCL4" s="15" t="s">
        <v>12</v>
      </c>
      <c r="QCM4" s="15" t="s">
        <v>12</v>
      </c>
      <c r="QCN4" s="15" t="s">
        <v>12</v>
      </c>
      <c r="QCO4" s="15" t="s">
        <v>12</v>
      </c>
      <c r="QCP4" s="15" t="s">
        <v>12</v>
      </c>
      <c r="QCQ4" s="15" t="s">
        <v>12</v>
      </c>
      <c r="QCR4" s="15" t="s">
        <v>12</v>
      </c>
      <c r="QCS4" s="15" t="s">
        <v>12</v>
      </c>
      <c r="QCT4" s="15" t="s">
        <v>12</v>
      </c>
      <c r="QCU4" s="15" t="s">
        <v>12</v>
      </c>
      <c r="QCV4" s="15" t="s">
        <v>12</v>
      </c>
      <c r="QCW4" s="15" t="s">
        <v>12</v>
      </c>
      <c r="QCX4" s="15" t="s">
        <v>12</v>
      </c>
      <c r="QCY4" s="15" t="s">
        <v>12</v>
      </c>
      <c r="QCZ4" s="15" t="s">
        <v>12</v>
      </c>
      <c r="QDA4" s="15" t="s">
        <v>12</v>
      </c>
      <c r="QDB4" s="15" t="s">
        <v>12</v>
      </c>
      <c r="QDC4" s="15" t="s">
        <v>12</v>
      </c>
      <c r="QDD4" s="15" t="s">
        <v>12</v>
      </c>
      <c r="QDE4" s="15" t="s">
        <v>12</v>
      </c>
      <c r="QDF4" s="15" t="s">
        <v>12</v>
      </c>
      <c r="QDG4" s="15" t="s">
        <v>12</v>
      </c>
      <c r="QDH4" s="15" t="s">
        <v>12</v>
      </c>
      <c r="QDI4" s="15" t="s">
        <v>12</v>
      </c>
      <c r="QDJ4" s="15" t="s">
        <v>12</v>
      </c>
      <c r="QDK4" s="15" t="s">
        <v>12</v>
      </c>
      <c r="QDL4" s="15" t="s">
        <v>12</v>
      </c>
      <c r="QDM4" s="15" t="s">
        <v>12</v>
      </c>
      <c r="QDN4" s="15" t="s">
        <v>12</v>
      </c>
      <c r="QDO4" s="15" t="s">
        <v>12</v>
      </c>
      <c r="QDP4" s="15" t="s">
        <v>12</v>
      </c>
      <c r="QDQ4" s="15" t="s">
        <v>12</v>
      </c>
      <c r="QDR4" s="15" t="s">
        <v>12</v>
      </c>
      <c r="QDS4" s="15" t="s">
        <v>12</v>
      </c>
      <c r="QDT4" s="15" t="s">
        <v>12</v>
      </c>
      <c r="QDU4" s="15" t="s">
        <v>12</v>
      </c>
      <c r="QDV4" s="15" t="s">
        <v>12</v>
      </c>
      <c r="QDW4" s="15" t="s">
        <v>12</v>
      </c>
      <c r="QDX4" s="15" t="s">
        <v>12</v>
      </c>
      <c r="QDY4" s="15" t="s">
        <v>12</v>
      </c>
      <c r="QDZ4" s="15" t="s">
        <v>12</v>
      </c>
      <c r="QEA4" s="15" t="s">
        <v>12</v>
      </c>
      <c r="QEB4" s="15" t="s">
        <v>12</v>
      </c>
      <c r="QEC4" s="15" t="s">
        <v>12</v>
      </c>
      <c r="QED4" s="15" t="s">
        <v>12</v>
      </c>
      <c r="QEE4" s="15" t="s">
        <v>12</v>
      </c>
      <c r="QEF4" s="15" t="s">
        <v>12</v>
      </c>
      <c r="QEG4" s="15" t="s">
        <v>12</v>
      </c>
      <c r="QEH4" s="15" t="s">
        <v>12</v>
      </c>
      <c r="QEI4" s="15" t="s">
        <v>12</v>
      </c>
      <c r="QEJ4" s="15" t="s">
        <v>12</v>
      </c>
      <c r="QEK4" s="15" t="s">
        <v>12</v>
      </c>
      <c r="QEL4" s="15" t="s">
        <v>12</v>
      </c>
      <c r="QEM4" s="15" t="s">
        <v>12</v>
      </c>
      <c r="QEN4" s="15" t="s">
        <v>12</v>
      </c>
      <c r="QEO4" s="15" t="s">
        <v>12</v>
      </c>
      <c r="QEP4" s="15" t="s">
        <v>12</v>
      </c>
      <c r="QEQ4" s="15" t="s">
        <v>12</v>
      </c>
      <c r="QER4" s="15" t="s">
        <v>12</v>
      </c>
      <c r="QES4" s="15" t="s">
        <v>12</v>
      </c>
      <c r="QET4" s="15" t="s">
        <v>12</v>
      </c>
      <c r="QEU4" s="15" t="s">
        <v>12</v>
      </c>
      <c r="QEV4" s="15" t="s">
        <v>12</v>
      </c>
      <c r="QEW4" s="15" t="s">
        <v>12</v>
      </c>
      <c r="QEX4" s="15" t="s">
        <v>12</v>
      </c>
      <c r="QEY4" s="15" t="s">
        <v>12</v>
      </c>
      <c r="QEZ4" s="15" t="s">
        <v>12</v>
      </c>
      <c r="QFA4" s="15" t="s">
        <v>12</v>
      </c>
      <c r="QFB4" s="15" t="s">
        <v>12</v>
      </c>
      <c r="QFC4" s="15" t="s">
        <v>12</v>
      </c>
      <c r="QFD4" s="15" t="s">
        <v>12</v>
      </c>
      <c r="QFE4" s="15" t="s">
        <v>12</v>
      </c>
      <c r="QFF4" s="15" t="s">
        <v>12</v>
      </c>
      <c r="QFG4" s="15" t="s">
        <v>12</v>
      </c>
      <c r="QFH4" s="15" t="s">
        <v>12</v>
      </c>
      <c r="QFI4" s="15" t="s">
        <v>12</v>
      </c>
      <c r="QFJ4" s="15" t="s">
        <v>12</v>
      </c>
      <c r="QFK4" s="15" t="s">
        <v>12</v>
      </c>
      <c r="QFL4" s="15" t="s">
        <v>12</v>
      </c>
      <c r="QFM4" s="15" t="s">
        <v>12</v>
      </c>
      <c r="QFN4" s="15" t="s">
        <v>12</v>
      </c>
      <c r="QFO4" s="15" t="s">
        <v>12</v>
      </c>
      <c r="QFP4" s="15" t="s">
        <v>12</v>
      </c>
      <c r="QFQ4" s="15" t="s">
        <v>12</v>
      </c>
      <c r="QFR4" s="15" t="s">
        <v>12</v>
      </c>
      <c r="QFS4" s="15" t="s">
        <v>12</v>
      </c>
      <c r="QFT4" s="15" t="s">
        <v>12</v>
      </c>
      <c r="QFU4" s="15" t="s">
        <v>12</v>
      </c>
      <c r="QFV4" s="15" t="s">
        <v>12</v>
      </c>
      <c r="QFW4" s="15" t="s">
        <v>12</v>
      </c>
      <c r="QFX4" s="15" t="s">
        <v>12</v>
      </c>
      <c r="QFY4" s="15" t="s">
        <v>12</v>
      </c>
      <c r="QFZ4" s="15" t="s">
        <v>12</v>
      </c>
      <c r="QGA4" s="15" t="s">
        <v>12</v>
      </c>
      <c r="QGB4" s="15" t="s">
        <v>12</v>
      </c>
      <c r="QGC4" s="15" t="s">
        <v>12</v>
      </c>
      <c r="QGD4" s="15" t="s">
        <v>12</v>
      </c>
      <c r="QGE4" s="15" t="s">
        <v>12</v>
      </c>
      <c r="QGF4" s="15" t="s">
        <v>12</v>
      </c>
      <c r="QGG4" s="15" t="s">
        <v>12</v>
      </c>
      <c r="QGH4" s="15" t="s">
        <v>12</v>
      </c>
      <c r="QGI4" s="15" t="s">
        <v>12</v>
      </c>
      <c r="QGJ4" s="15" t="s">
        <v>12</v>
      </c>
      <c r="QGK4" s="15" t="s">
        <v>12</v>
      </c>
      <c r="QGL4" s="15" t="s">
        <v>12</v>
      </c>
      <c r="QGM4" s="15" t="s">
        <v>12</v>
      </c>
      <c r="QGN4" s="15" t="s">
        <v>12</v>
      </c>
      <c r="QGO4" s="15" t="s">
        <v>12</v>
      </c>
      <c r="QGP4" s="15" t="s">
        <v>12</v>
      </c>
      <c r="QGQ4" s="15" t="s">
        <v>12</v>
      </c>
      <c r="QGR4" s="15" t="s">
        <v>12</v>
      </c>
      <c r="QGS4" s="15" t="s">
        <v>12</v>
      </c>
      <c r="QGT4" s="15" t="s">
        <v>12</v>
      </c>
      <c r="QGU4" s="15" t="s">
        <v>12</v>
      </c>
      <c r="QGV4" s="15" t="s">
        <v>12</v>
      </c>
      <c r="QGW4" s="15" t="s">
        <v>12</v>
      </c>
      <c r="QGX4" s="15" t="s">
        <v>12</v>
      </c>
      <c r="QGY4" s="15" t="s">
        <v>12</v>
      </c>
      <c r="QGZ4" s="15" t="s">
        <v>12</v>
      </c>
      <c r="QHA4" s="15" t="s">
        <v>12</v>
      </c>
      <c r="QHB4" s="15" t="s">
        <v>12</v>
      </c>
      <c r="QHC4" s="15" t="s">
        <v>12</v>
      </c>
      <c r="QHD4" s="15" t="s">
        <v>12</v>
      </c>
      <c r="QHE4" s="15" t="s">
        <v>12</v>
      </c>
      <c r="QHF4" s="15" t="s">
        <v>12</v>
      </c>
      <c r="QHG4" s="15" t="s">
        <v>12</v>
      </c>
      <c r="QHH4" s="15" t="s">
        <v>12</v>
      </c>
      <c r="QHI4" s="15" t="s">
        <v>12</v>
      </c>
      <c r="QHJ4" s="15" t="s">
        <v>12</v>
      </c>
      <c r="QHK4" s="15" t="s">
        <v>12</v>
      </c>
      <c r="QHL4" s="15" t="s">
        <v>12</v>
      </c>
      <c r="QHM4" s="15" t="s">
        <v>12</v>
      </c>
      <c r="QHN4" s="15" t="s">
        <v>12</v>
      </c>
      <c r="QHO4" s="15" t="s">
        <v>12</v>
      </c>
      <c r="QHP4" s="15" t="s">
        <v>12</v>
      </c>
      <c r="QHQ4" s="15" t="s">
        <v>12</v>
      </c>
      <c r="QHR4" s="15" t="s">
        <v>12</v>
      </c>
      <c r="QHS4" s="15" t="s">
        <v>12</v>
      </c>
      <c r="QHT4" s="15" t="s">
        <v>12</v>
      </c>
      <c r="QHU4" s="15" t="s">
        <v>12</v>
      </c>
      <c r="QHV4" s="15" t="s">
        <v>12</v>
      </c>
      <c r="QHW4" s="15" t="s">
        <v>12</v>
      </c>
      <c r="QHX4" s="15" t="s">
        <v>12</v>
      </c>
      <c r="QHY4" s="15" t="s">
        <v>12</v>
      </c>
      <c r="QHZ4" s="15" t="s">
        <v>12</v>
      </c>
      <c r="QIA4" s="15" t="s">
        <v>12</v>
      </c>
      <c r="QIB4" s="15" t="s">
        <v>12</v>
      </c>
      <c r="QIC4" s="15" t="s">
        <v>12</v>
      </c>
      <c r="QID4" s="15" t="s">
        <v>12</v>
      </c>
      <c r="QIE4" s="15" t="s">
        <v>12</v>
      </c>
      <c r="QIF4" s="15" t="s">
        <v>12</v>
      </c>
      <c r="QIG4" s="15" t="s">
        <v>12</v>
      </c>
      <c r="QIH4" s="15" t="s">
        <v>12</v>
      </c>
      <c r="QII4" s="15" t="s">
        <v>12</v>
      </c>
      <c r="QIJ4" s="15" t="s">
        <v>12</v>
      </c>
      <c r="QIK4" s="15" t="s">
        <v>12</v>
      </c>
      <c r="QIL4" s="15" t="s">
        <v>12</v>
      </c>
      <c r="QIM4" s="15" t="s">
        <v>12</v>
      </c>
      <c r="QIN4" s="15" t="s">
        <v>12</v>
      </c>
      <c r="QIO4" s="15" t="s">
        <v>12</v>
      </c>
      <c r="QIP4" s="15" t="s">
        <v>12</v>
      </c>
      <c r="QIQ4" s="15" t="s">
        <v>12</v>
      </c>
      <c r="QIR4" s="15" t="s">
        <v>12</v>
      </c>
      <c r="QIS4" s="15" t="s">
        <v>12</v>
      </c>
      <c r="QIT4" s="15" t="s">
        <v>12</v>
      </c>
      <c r="QIU4" s="15" t="s">
        <v>12</v>
      </c>
      <c r="QIV4" s="15" t="s">
        <v>12</v>
      </c>
      <c r="QIW4" s="15" t="s">
        <v>12</v>
      </c>
      <c r="QIX4" s="15" t="s">
        <v>12</v>
      </c>
      <c r="QIY4" s="15" t="s">
        <v>12</v>
      </c>
      <c r="QIZ4" s="15" t="s">
        <v>12</v>
      </c>
      <c r="QJA4" s="15" t="s">
        <v>12</v>
      </c>
      <c r="QJB4" s="15" t="s">
        <v>12</v>
      </c>
      <c r="QJC4" s="15" t="s">
        <v>12</v>
      </c>
      <c r="QJD4" s="15" t="s">
        <v>12</v>
      </c>
      <c r="QJE4" s="15" t="s">
        <v>12</v>
      </c>
      <c r="QJF4" s="15" t="s">
        <v>12</v>
      </c>
      <c r="QJG4" s="15" t="s">
        <v>12</v>
      </c>
      <c r="QJH4" s="15" t="s">
        <v>12</v>
      </c>
      <c r="QJI4" s="15" t="s">
        <v>12</v>
      </c>
      <c r="QJJ4" s="15" t="s">
        <v>12</v>
      </c>
      <c r="QJK4" s="15" t="s">
        <v>12</v>
      </c>
      <c r="QJL4" s="15" t="s">
        <v>12</v>
      </c>
      <c r="QJM4" s="15" t="s">
        <v>12</v>
      </c>
      <c r="QJN4" s="15" t="s">
        <v>12</v>
      </c>
      <c r="QJO4" s="15" t="s">
        <v>12</v>
      </c>
      <c r="QJP4" s="15" t="s">
        <v>12</v>
      </c>
      <c r="QJQ4" s="15" t="s">
        <v>12</v>
      </c>
      <c r="QJR4" s="15" t="s">
        <v>12</v>
      </c>
      <c r="QJS4" s="15" t="s">
        <v>12</v>
      </c>
      <c r="QJT4" s="15" t="s">
        <v>12</v>
      </c>
      <c r="QJU4" s="15" t="s">
        <v>12</v>
      </c>
      <c r="QJV4" s="15" t="s">
        <v>12</v>
      </c>
      <c r="QJW4" s="15" t="s">
        <v>12</v>
      </c>
      <c r="QJX4" s="15" t="s">
        <v>12</v>
      </c>
      <c r="QJY4" s="15" t="s">
        <v>12</v>
      </c>
      <c r="QJZ4" s="15" t="s">
        <v>12</v>
      </c>
      <c r="QKA4" s="15" t="s">
        <v>12</v>
      </c>
      <c r="QKB4" s="15" t="s">
        <v>12</v>
      </c>
      <c r="QKC4" s="15" t="s">
        <v>12</v>
      </c>
      <c r="QKD4" s="15" t="s">
        <v>12</v>
      </c>
      <c r="QKE4" s="15" t="s">
        <v>12</v>
      </c>
      <c r="QKF4" s="15" t="s">
        <v>12</v>
      </c>
      <c r="QKG4" s="15" t="s">
        <v>12</v>
      </c>
      <c r="QKH4" s="15" t="s">
        <v>12</v>
      </c>
      <c r="QKI4" s="15" t="s">
        <v>12</v>
      </c>
      <c r="QKJ4" s="15" t="s">
        <v>12</v>
      </c>
      <c r="QKK4" s="15" t="s">
        <v>12</v>
      </c>
      <c r="QKL4" s="15" t="s">
        <v>12</v>
      </c>
      <c r="QKM4" s="15" t="s">
        <v>12</v>
      </c>
      <c r="QKN4" s="15" t="s">
        <v>12</v>
      </c>
      <c r="QKO4" s="15" t="s">
        <v>12</v>
      </c>
      <c r="QKP4" s="15" t="s">
        <v>12</v>
      </c>
      <c r="QKQ4" s="15" t="s">
        <v>12</v>
      </c>
      <c r="QKR4" s="15" t="s">
        <v>12</v>
      </c>
      <c r="QKS4" s="15" t="s">
        <v>12</v>
      </c>
      <c r="QKT4" s="15" t="s">
        <v>12</v>
      </c>
      <c r="QKU4" s="15" t="s">
        <v>12</v>
      </c>
      <c r="QKV4" s="15" t="s">
        <v>12</v>
      </c>
      <c r="QKW4" s="15" t="s">
        <v>12</v>
      </c>
      <c r="QKX4" s="15" t="s">
        <v>12</v>
      </c>
      <c r="QKY4" s="15" t="s">
        <v>12</v>
      </c>
      <c r="QKZ4" s="15" t="s">
        <v>12</v>
      </c>
      <c r="QLA4" s="15" t="s">
        <v>12</v>
      </c>
      <c r="QLB4" s="15" t="s">
        <v>12</v>
      </c>
      <c r="QLC4" s="15" t="s">
        <v>12</v>
      </c>
      <c r="QLD4" s="15" t="s">
        <v>12</v>
      </c>
      <c r="QLE4" s="15" t="s">
        <v>12</v>
      </c>
      <c r="QLF4" s="15" t="s">
        <v>12</v>
      </c>
      <c r="QLG4" s="15" t="s">
        <v>12</v>
      </c>
      <c r="QLH4" s="15" t="s">
        <v>12</v>
      </c>
      <c r="QLI4" s="15" t="s">
        <v>12</v>
      </c>
      <c r="QLJ4" s="15" t="s">
        <v>12</v>
      </c>
      <c r="QLK4" s="15" t="s">
        <v>12</v>
      </c>
      <c r="QLL4" s="15" t="s">
        <v>12</v>
      </c>
      <c r="QLM4" s="15" t="s">
        <v>12</v>
      </c>
      <c r="QLN4" s="15" t="s">
        <v>12</v>
      </c>
      <c r="QLO4" s="15" t="s">
        <v>12</v>
      </c>
      <c r="QLP4" s="15" t="s">
        <v>12</v>
      </c>
      <c r="QLQ4" s="15" t="s">
        <v>12</v>
      </c>
      <c r="QLR4" s="15" t="s">
        <v>12</v>
      </c>
      <c r="QLS4" s="15" t="s">
        <v>12</v>
      </c>
      <c r="QLT4" s="15" t="s">
        <v>12</v>
      </c>
      <c r="QLU4" s="15" t="s">
        <v>12</v>
      </c>
      <c r="QLV4" s="15" t="s">
        <v>12</v>
      </c>
      <c r="QLW4" s="15" t="s">
        <v>12</v>
      </c>
      <c r="QLX4" s="15" t="s">
        <v>12</v>
      </c>
      <c r="QLY4" s="15" t="s">
        <v>12</v>
      </c>
      <c r="QLZ4" s="15" t="s">
        <v>12</v>
      </c>
      <c r="QMA4" s="15" t="s">
        <v>12</v>
      </c>
      <c r="QMB4" s="15" t="s">
        <v>12</v>
      </c>
      <c r="QMC4" s="15" t="s">
        <v>12</v>
      </c>
      <c r="QMD4" s="15" t="s">
        <v>12</v>
      </c>
      <c r="QME4" s="15" t="s">
        <v>12</v>
      </c>
      <c r="QMF4" s="15" t="s">
        <v>12</v>
      </c>
      <c r="QMG4" s="15" t="s">
        <v>12</v>
      </c>
      <c r="QMH4" s="15" t="s">
        <v>12</v>
      </c>
      <c r="QMI4" s="15" t="s">
        <v>12</v>
      </c>
      <c r="QMJ4" s="15" t="s">
        <v>12</v>
      </c>
      <c r="QMK4" s="15" t="s">
        <v>12</v>
      </c>
      <c r="QML4" s="15" t="s">
        <v>12</v>
      </c>
      <c r="QMM4" s="15" t="s">
        <v>12</v>
      </c>
      <c r="QMN4" s="15" t="s">
        <v>12</v>
      </c>
      <c r="QMO4" s="15" t="s">
        <v>12</v>
      </c>
      <c r="QMP4" s="15" t="s">
        <v>12</v>
      </c>
      <c r="QMQ4" s="15" t="s">
        <v>12</v>
      </c>
      <c r="QMR4" s="15" t="s">
        <v>12</v>
      </c>
      <c r="QMS4" s="15" t="s">
        <v>12</v>
      </c>
      <c r="QMT4" s="15" t="s">
        <v>12</v>
      </c>
      <c r="QMU4" s="15" t="s">
        <v>12</v>
      </c>
      <c r="QMV4" s="15" t="s">
        <v>12</v>
      </c>
      <c r="QMW4" s="15" t="s">
        <v>12</v>
      </c>
      <c r="QMX4" s="15" t="s">
        <v>12</v>
      </c>
      <c r="QMY4" s="15" t="s">
        <v>12</v>
      </c>
      <c r="QMZ4" s="15" t="s">
        <v>12</v>
      </c>
      <c r="QNA4" s="15" t="s">
        <v>12</v>
      </c>
      <c r="QNB4" s="15" t="s">
        <v>12</v>
      </c>
      <c r="QNC4" s="15" t="s">
        <v>12</v>
      </c>
      <c r="QND4" s="15" t="s">
        <v>12</v>
      </c>
      <c r="QNE4" s="15" t="s">
        <v>12</v>
      </c>
      <c r="QNF4" s="15" t="s">
        <v>12</v>
      </c>
      <c r="QNG4" s="15" t="s">
        <v>12</v>
      </c>
      <c r="QNH4" s="15" t="s">
        <v>12</v>
      </c>
      <c r="QNI4" s="15" t="s">
        <v>12</v>
      </c>
      <c r="QNJ4" s="15" t="s">
        <v>12</v>
      </c>
      <c r="QNK4" s="15" t="s">
        <v>12</v>
      </c>
      <c r="QNL4" s="15" t="s">
        <v>12</v>
      </c>
      <c r="QNM4" s="15" t="s">
        <v>12</v>
      </c>
      <c r="QNN4" s="15" t="s">
        <v>12</v>
      </c>
      <c r="QNO4" s="15" t="s">
        <v>12</v>
      </c>
      <c r="QNP4" s="15" t="s">
        <v>12</v>
      </c>
      <c r="QNQ4" s="15" t="s">
        <v>12</v>
      </c>
      <c r="QNR4" s="15" t="s">
        <v>12</v>
      </c>
      <c r="QNS4" s="15" t="s">
        <v>12</v>
      </c>
      <c r="QNT4" s="15" t="s">
        <v>12</v>
      </c>
      <c r="QNU4" s="15" t="s">
        <v>12</v>
      </c>
      <c r="QNV4" s="15" t="s">
        <v>12</v>
      </c>
      <c r="QNW4" s="15" t="s">
        <v>12</v>
      </c>
      <c r="QNX4" s="15" t="s">
        <v>12</v>
      </c>
      <c r="QNY4" s="15" t="s">
        <v>12</v>
      </c>
      <c r="QNZ4" s="15" t="s">
        <v>12</v>
      </c>
      <c r="QOA4" s="15" t="s">
        <v>12</v>
      </c>
      <c r="QOB4" s="15" t="s">
        <v>12</v>
      </c>
      <c r="QOC4" s="15" t="s">
        <v>12</v>
      </c>
      <c r="QOD4" s="15" t="s">
        <v>12</v>
      </c>
      <c r="QOE4" s="15" t="s">
        <v>12</v>
      </c>
      <c r="QOF4" s="15" t="s">
        <v>12</v>
      </c>
      <c r="QOG4" s="15" t="s">
        <v>12</v>
      </c>
      <c r="QOH4" s="15" t="s">
        <v>12</v>
      </c>
      <c r="QOI4" s="15" t="s">
        <v>12</v>
      </c>
      <c r="QOJ4" s="15" t="s">
        <v>12</v>
      </c>
      <c r="QOK4" s="15" t="s">
        <v>12</v>
      </c>
      <c r="QOL4" s="15" t="s">
        <v>12</v>
      </c>
      <c r="QOM4" s="15" t="s">
        <v>12</v>
      </c>
      <c r="QON4" s="15" t="s">
        <v>12</v>
      </c>
      <c r="QOO4" s="15" t="s">
        <v>12</v>
      </c>
      <c r="QOP4" s="15" t="s">
        <v>12</v>
      </c>
      <c r="QOQ4" s="15" t="s">
        <v>12</v>
      </c>
      <c r="QOR4" s="15" t="s">
        <v>12</v>
      </c>
      <c r="QOS4" s="15" t="s">
        <v>12</v>
      </c>
      <c r="QOT4" s="15" t="s">
        <v>12</v>
      </c>
      <c r="QOU4" s="15" t="s">
        <v>12</v>
      </c>
      <c r="QOV4" s="15" t="s">
        <v>12</v>
      </c>
      <c r="QOW4" s="15" t="s">
        <v>12</v>
      </c>
      <c r="QOX4" s="15" t="s">
        <v>12</v>
      </c>
      <c r="QOY4" s="15" t="s">
        <v>12</v>
      </c>
      <c r="QOZ4" s="15" t="s">
        <v>12</v>
      </c>
      <c r="QPA4" s="15" t="s">
        <v>12</v>
      </c>
      <c r="QPB4" s="15" t="s">
        <v>12</v>
      </c>
      <c r="QPC4" s="15" t="s">
        <v>12</v>
      </c>
      <c r="QPD4" s="15" t="s">
        <v>12</v>
      </c>
      <c r="QPE4" s="15" t="s">
        <v>12</v>
      </c>
      <c r="QPF4" s="15" t="s">
        <v>12</v>
      </c>
      <c r="QPG4" s="15" t="s">
        <v>12</v>
      </c>
      <c r="QPH4" s="15" t="s">
        <v>12</v>
      </c>
      <c r="QPI4" s="15" t="s">
        <v>12</v>
      </c>
      <c r="QPJ4" s="15" t="s">
        <v>12</v>
      </c>
      <c r="QPK4" s="15" t="s">
        <v>12</v>
      </c>
      <c r="QPL4" s="15" t="s">
        <v>12</v>
      </c>
      <c r="QPM4" s="15" t="s">
        <v>12</v>
      </c>
      <c r="QPN4" s="15" t="s">
        <v>12</v>
      </c>
      <c r="QPO4" s="15" t="s">
        <v>12</v>
      </c>
      <c r="QPP4" s="15" t="s">
        <v>12</v>
      </c>
      <c r="QPQ4" s="15" t="s">
        <v>12</v>
      </c>
      <c r="QPR4" s="15" t="s">
        <v>12</v>
      </c>
      <c r="QPS4" s="15" t="s">
        <v>12</v>
      </c>
      <c r="QPT4" s="15" t="s">
        <v>12</v>
      </c>
      <c r="QPU4" s="15" t="s">
        <v>12</v>
      </c>
      <c r="QPV4" s="15" t="s">
        <v>12</v>
      </c>
      <c r="QPW4" s="15" t="s">
        <v>12</v>
      </c>
      <c r="QPX4" s="15" t="s">
        <v>12</v>
      </c>
      <c r="QPY4" s="15" t="s">
        <v>12</v>
      </c>
      <c r="QPZ4" s="15" t="s">
        <v>12</v>
      </c>
      <c r="QQA4" s="15" t="s">
        <v>12</v>
      </c>
      <c r="QQB4" s="15" t="s">
        <v>12</v>
      </c>
      <c r="QQC4" s="15" t="s">
        <v>12</v>
      </c>
      <c r="QQD4" s="15" t="s">
        <v>12</v>
      </c>
      <c r="QQE4" s="15" t="s">
        <v>12</v>
      </c>
      <c r="QQF4" s="15" t="s">
        <v>12</v>
      </c>
      <c r="QQG4" s="15" t="s">
        <v>12</v>
      </c>
      <c r="QQH4" s="15" t="s">
        <v>12</v>
      </c>
      <c r="QQI4" s="15" t="s">
        <v>12</v>
      </c>
      <c r="QQJ4" s="15" t="s">
        <v>12</v>
      </c>
      <c r="QQK4" s="15" t="s">
        <v>12</v>
      </c>
      <c r="QQL4" s="15" t="s">
        <v>12</v>
      </c>
      <c r="QQM4" s="15" t="s">
        <v>12</v>
      </c>
      <c r="QQN4" s="15" t="s">
        <v>12</v>
      </c>
      <c r="QQO4" s="15" t="s">
        <v>12</v>
      </c>
      <c r="QQP4" s="15" t="s">
        <v>12</v>
      </c>
      <c r="QQQ4" s="15" t="s">
        <v>12</v>
      </c>
      <c r="QQR4" s="15" t="s">
        <v>12</v>
      </c>
      <c r="QQS4" s="15" t="s">
        <v>12</v>
      </c>
      <c r="QQT4" s="15" t="s">
        <v>12</v>
      </c>
      <c r="QQU4" s="15" t="s">
        <v>12</v>
      </c>
      <c r="QQV4" s="15" t="s">
        <v>12</v>
      </c>
      <c r="QQW4" s="15" t="s">
        <v>12</v>
      </c>
      <c r="QQX4" s="15" t="s">
        <v>12</v>
      </c>
      <c r="QQY4" s="15" t="s">
        <v>12</v>
      </c>
      <c r="QQZ4" s="15" t="s">
        <v>12</v>
      </c>
      <c r="QRA4" s="15" t="s">
        <v>12</v>
      </c>
      <c r="QRB4" s="15" t="s">
        <v>12</v>
      </c>
      <c r="QRC4" s="15" t="s">
        <v>12</v>
      </c>
      <c r="QRD4" s="15" t="s">
        <v>12</v>
      </c>
      <c r="QRE4" s="15" t="s">
        <v>12</v>
      </c>
      <c r="QRF4" s="15" t="s">
        <v>12</v>
      </c>
      <c r="QRG4" s="15" t="s">
        <v>12</v>
      </c>
      <c r="QRH4" s="15" t="s">
        <v>12</v>
      </c>
      <c r="QRI4" s="15" t="s">
        <v>12</v>
      </c>
      <c r="QRJ4" s="15" t="s">
        <v>12</v>
      </c>
      <c r="QRK4" s="15" t="s">
        <v>12</v>
      </c>
      <c r="QRL4" s="15" t="s">
        <v>12</v>
      </c>
      <c r="QRM4" s="15" t="s">
        <v>12</v>
      </c>
      <c r="QRN4" s="15" t="s">
        <v>12</v>
      </c>
      <c r="QRO4" s="15" t="s">
        <v>12</v>
      </c>
      <c r="QRP4" s="15" t="s">
        <v>12</v>
      </c>
      <c r="QRQ4" s="15" t="s">
        <v>12</v>
      </c>
      <c r="QRR4" s="15" t="s">
        <v>12</v>
      </c>
      <c r="QRS4" s="15" t="s">
        <v>12</v>
      </c>
      <c r="QRT4" s="15" t="s">
        <v>12</v>
      </c>
      <c r="QRU4" s="15" t="s">
        <v>12</v>
      </c>
      <c r="QRV4" s="15" t="s">
        <v>12</v>
      </c>
      <c r="QRW4" s="15" t="s">
        <v>12</v>
      </c>
      <c r="QRX4" s="15" t="s">
        <v>12</v>
      </c>
      <c r="QRY4" s="15" t="s">
        <v>12</v>
      </c>
      <c r="QRZ4" s="15" t="s">
        <v>12</v>
      </c>
      <c r="QSA4" s="15" t="s">
        <v>12</v>
      </c>
      <c r="QSB4" s="15" t="s">
        <v>12</v>
      </c>
      <c r="QSC4" s="15" t="s">
        <v>12</v>
      </c>
      <c r="QSD4" s="15" t="s">
        <v>12</v>
      </c>
      <c r="QSE4" s="15" t="s">
        <v>12</v>
      </c>
      <c r="QSF4" s="15" t="s">
        <v>12</v>
      </c>
      <c r="QSG4" s="15" t="s">
        <v>12</v>
      </c>
      <c r="QSH4" s="15" t="s">
        <v>12</v>
      </c>
      <c r="QSI4" s="15" t="s">
        <v>12</v>
      </c>
      <c r="QSJ4" s="15" t="s">
        <v>12</v>
      </c>
      <c r="QSK4" s="15" t="s">
        <v>12</v>
      </c>
      <c r="QSL4" s="15" t="s">
        <v>12</v>
      </c>
      <c r="QSM4" s="15" t="s">
        <v>12</v>
      </c>
      <c r="QSN4" s="15" t="s">
        <v>12</v>
      </c>
      <c r="QSO4" s="15" t="s">
        <v>12</v>
      </c>
      <c r="QSP4" s="15" t="s">
        <v>12</v>
      </c>
      <c r="QSQ4" s="15" t="s">
        <v>12</v>
      </c>
      <c r="QSR4" s="15" t="s">
        <v>12</v>
      </c>
      <c r="QSS4" s="15" t="s">
        <v>12</v>
      </c>
      <c r="QST4" s="15" t="s">
        <v>12</v>
      </c>
      <c r="QSU4" s="15" t="s">
        <v>12</v>
      </c>
      <c r="QSV4" s="15" t="s">
        <v>12</v>
      </c>
      <c r="QSW4" s="15" t="s">
        <v>12</v>
      </c>
      <c r="QSX4" s="15" t="s">
        <v>12</v>
      </c>
      <c r="QSY4" s="15" t="s">
        <v>12</v>
      </c>
      <c r="QSZ4" s="15" t="s">
        <v>12</v>
      </c>
      <c r="QTA4" s="15" t="s">
        <v>12</v>
      </c>
      <c r="QTB4" s="15" t="s">
        <v>12</v>
      </c>
      <c r="QTC4" s="15" t="s">
        <v>12</v>
      </c>
      <c r="QTD4" s="15" t="s">
        <v>12</v>
      </c>
      <c r="QTE4" s="15" t="s">
        <v>12</v>
      </c>
      <c r="QTF4" s="15" t="s">
        <v>12</v>
      </c>
      <c r="QTG4" s="15" t="s">
        <v>12</v>
      </c>
      <c r="QTH4" s="15" t="s">
        <v>12</v>
      </c>
      <c r="QTI4" s="15" t="s">
        <v>12</v>
      </c>
      <c r="QTJ4" s="15" t="s">
        <v>12</v>
      </c>
      <c r="QTK4" s="15" t="s">
        <v>12</v>
      </c>
      <c r="QTL4" s="15" t="s">
        <v>12</v>
      </c>
      <c r="QTM4" s="15" t="s">
        <v>12</v>
      </c>
      <c r="QTN4" s="15" t="s">
        <v>12</v>
      </c>
      <c r="QTO4" s="15" t="s">
        <v>12</v>
      </c>
      <c r="QTP4" s="15" t="s">
        <v>12</v>
      </c>
      <c r="QTQ4" s="15" t="s">
        <v>12</v>
      </c>
      <c r="QTR4" s="15" t="s">
        <v>12</v>
      </c>
      <c r="QTS4" s="15" t="s">
        <v>12</v>
      </c>
      <c r="QTT4" s="15" t="s">
        <v>12</v>
      </c>
      <c r="QTU4" s="15" t="s">
        <v>12</v>
      </c>
      <c r="QTV4" s="15" t="s">
        <v>12</v>
      </c>
      <c r="QTW4" s="15" t="s">
        <v>12</v>
      </c>
      <c r="QTX4" s="15" t="s">
        <v>12</v>
      </c>
      <c r="QTY4" s="15" t="s">
        <v>12</v>
      </c>
      <c r="QTZ4" s="15" t="s">
        <v>12</v>
      </c>
      <c r="QUA4" s="15" t="s">
        <v>12</v>
      </c>
      <c r="QUB4" s="15" t="s">
        <v>12</v>
      </c>
      <c r="QUC4" s="15" t="s">
        <v>12</v>
      </c>
      <c r="QUD4" s="15" t="s">
        <v>12</v>
      </c>
      <c r="QUE4" s="15" t="s">
        <v>12</v>
      </c>
      <c r="QUF4" s="15" t="s">
        <v>12</v>
      </c>
      <c r="QUG4" s="15" t="s">
        <v>12</v>
      </c>
      <c r="QUH4" s="15" t="s">
        <v>12</v>
      </c>
      <c r="QUI4" s="15" t="s">
        <v>12</v>
      </c>
      <c r="QUJ4" s="15" t="s">
        <v>12</v>
      </c>
      <c r="QUK4" s="15" t="s">
        <v>12</v>
      </c>
      <c r="QUL4" s="15" t="s">
        <v>12</v>
      </c>
      <c r="QUM4" s="15" t="s">
        <v>12</v>
      </c>
      <c r="QUN4" s="15" t="s">
        <v>12</v>
      </c>
      <c r="QUO4" s="15" t="s">
        <v>12</v>
      </c>
      <c r="QUP4" s="15" t="s">
        <v>12</v>
      </c>
      <c r="QUQ4" s="15" t="s">
        <v>12</v>
      </c>
      <c r="QUR4" s="15" t="s">
        <v>12</v>
      </c>
      <c r="QUS4" s="15" t="s">
        <v>12</v>
      </c>
      <c r="QUT4" s="15" t="s">
        <v>12</v>
      </c>
      <c r="QUU4" s="15" t="s">
        <v>12</v>
      </c>
      <c r="QUV4" s="15" t="s">
        <v>12</v>
      </c>
      <c r="QUW4" s="15" t="s">
        <v>12</v>
      </c>
      <c r="QUX4" s="15" t="s">
        <v>12</v>
      </c>
      <c r="QUY4" s="15" t="s">
        <v>12</v>
      </c>
      <c r="QUZ4" s="15" t="s">
        <v>12</v>
      </c>
      <c r="QVA4" s="15" t="s">
        <v>12</v>
      </c>
      <c r="QVB4" s="15" t="s">
        <v>12</v>
      </c>
      <c r="QVC4" s="15" t="s">
        <v>12</v>
      </c>
      <c r="QVD4" s="15" t="s">
        <v>12</v>
      </c>
      <c r="QVE4" s="15" t="s">
        <v>12</v>
      </c>
      <c r="QVF4" s="15" t="s">
        <v>12</v>
      </c>
      <c r="QVG4" s="15" t="s">
        <v>12</v>
      </c>
      <c r="QVH4" s="15" t="s">
        <v>12</v>
      </c>
      <c r="QVI4" s="15" t="s">
        <v>12</v>
      </c>
      <c r="QVJ4" s="15" t="s">
        <v>12</v>
      </c>
      <c r="QVK4" s="15" t="s">
        <v>12</v>
      </c>
      <c r="QVL4" s="15" t="s">
        <v>12</v>
      </c>
      <c r="QVM4" s="15" t="s">
        <v>12</v>
      </c>
      <c r="QVN4" s="15" t="s">
        <v>12</v>
      </c>
      <c r="QVO4" s="15" t="s">
        <v>12</v>
      </c>
      <c r="QVP4" s="15" t="s">
        <v>12</v>
      </c>
      <c r="QVQ4" s="15" t="s">
        <v>12</v>
      </c>
      <c r="QVR4" s="15" t="s">
        <v>12</v>
      </c>
      <c r="QVS4" s="15" t="s">
        <v>12</v>
      </c>
      <c r="QVT4" s="15" t="s">
        <v>12</v>
      </c>
      <c r="QVU4" s="15" t="s">
        <v>12</v>
      </c>
      <c r="QVV4" s="15" t="s">
        <v>12</v>
      </c>
      <c r="QVW4" s="15" t="s">
        <v>12</v>
      </c>
      <c r="QVX4" s="15" t="s">
        <v>12</v>
      </c>
      <c r="QVY4" s="15" t="s">
        <v>12</v>
      </c>
      <c r="QVZ4" s="15" t="s">
        <v>12</v>
      </c>
      <c r="QWA4" s="15" t="s">
        <v>12</v>
      </c>
      <c r="QWB4" s="15" t="s">
        <v>12</v>
      </c>
      <c r="QWC4" s="15" t="s">
        <v>12</v>
      </c>
      <c r="QWD4" s="15" t="s">
        <v>12</v>
      </c>
      <c r="QWE4" s="15" t="s">
        <v>12</v>
      </c>
      <c r="QWF4" s="15" t="s">
        <v>12</v>
      </c>
      <c r="QWG4" s="15" t="s">
        <v>12</v>
      </c>
      <c r="QWH4" s="15" t="s">
        <v>12</v>
      </c>
      <c r="QWI4" s="15" t="s">
        <v>12</v>
      </c>
      <c r="QWJ4" s="15" t="s">
        <v>12</v>
      </c>
      <c r="QWK4" s="15" t="s">
        <v>12</v>
      </c>
      <c r="QWL4" s="15" t="s">
        <v>12</v>
      </c>
      <c r="QWM4" s="15" t="s">
        <v>12</v>
      </c>
      <c r="QWN4" s="15" t="s">
        <v>12</v>
      </c>
      <c r="QWO4" s="15" t="s">
        <v>12</v>
      </c>
      <c r="QWP4" s="15" t="s">
        <v>12</v>
      </c>
      <c r="QWQ4" s="15" t="s">
        <v>12</v>
      </c>
      <c r="QWR4" s="15" t="s">
        <v>12</v>
      </c>
      <c r="QWS4" s="15" t="s">
        <v>12</v>
      </c>
      <c r="QWT4" s="15" t="s">
        <v>12</v>
      </c>
      <c r="QWU4" s="15" t="s">
        <v>12</v>
      </c>
      <c r="QWV4" s="15" t="s">
        <v>12</v>
      </c>
      <c r="QWW4" s="15" t="s">
        <v>12</v>
      </c>
      <c r="QWX4" s="15" t="s">
        <v>12</v>
      </c>
      <c r="QWY4" s="15" t="s">
        <v>12</v>
      </c>
      <c r="QWZ4" s="15" t="s">
        <v>12</v>
      </c>
      <c r="QXA4" s="15" t="s">
        <v>12</v>
      </c>
      <c r="QXB4" s="15" t="s">
        <v>12</v>
      </c>
      <c r="QXC4" s="15" t="s">
        <v>12</v>
      </c>
      <c r="QXD4" s="15" t="s">
        <v>12</v>
      </c>
      <c r="QXE4" s="15" t="s">
        <v>12</v>
      </c>
      <c r="QXF4" s="15" t="s">
        <v>12</v>
      </c>
      <c r="QXG4" s="15" t="s">
        <v>12</v>
      </c>
      <c r="QXH4" s="15" t="s">
        <v>12</v>
      </c>
      <c r="QXI4" s="15" t="s">
        <v>12</v>
      </c>
      <c r="QXJ4" s="15" t="s">
        <v>12</v>
      </c>
      <c r="QXK4" s="15" t="s">
        <v>12</v>
      </c>
      <c r="QXL4" s="15" t="s">
        <v>12</v>
      </c>
      <c r="QXM4" s="15" t="s">
        <v>12</v>
      </c>
      <c r="QXN4" s="15" t="s">
        <v>12</v>
      </c>
      <c r="QXO4" s="15" t="s">
        <v>12</v>
      </c>
      <c r="QXP4" s="15" t="s">
        <v>12</v>
      </c>
      <c r="QXQ4" s="15" t="s">
        <v>12</v>
      </c>
      <c r="QXR4" s="15" t="s">
        <v>12</v>
      </c>
      <c r="QXS4" s="15" t="s">
        <v>12</v>
      </c>
      <c r="QXT4" s="15" t="s">
        <v>12</v>
      </c>
      <c r="QXU4" s="15" t="s">
        <v>12</v>
      </c>
      <c r="QXV4" s="15" t="s">
        <v>12</v>
      </c>
      <c r="QXW4" s="15" t="s">
        <v>12</v>
      </c>
      <c r="QXX4" s="15" t="s">
        <v>12</v>
      </c>
      <c r="QXY4" s="15" t="s">
        <v>12</v>
      </c>
      <c r="QXZ4" s="15" t="s">
        <v>12</v>
      </c>
      <c r="QYA4" s="15" t="s">
        <v>12</v>
      </c>
      <c r="QYB4" s="15" t="s">
        <v>12</v>
      </c>
      <c r="QYC4" s="15" t="s">
        <v>12</v>
      </c>
      <c r="QYD4" s="15" t="s">
        <v>12</v>
      </c>
      <c r="QYE4" s="15" t="s">
        <v>12</v>
      </c>
      <c r="QYF4" s="15" t="s">
        <v>12</v>
      </c>
      <c r="QYG4" s="15" t="s">
        <v>12</v>
      </c>
      <c r="QYH4" s="15" t="s">
        <v>12</v>
      </c>
      <c r="QYI4" s="15" t="s">
        <v>12</v>
      </c>
      <c r="QYJ4" s="15" t="s">
        <v>12</v>
      </c>
      <c r="QYK4" s="15" t="s">
        <v>12</v>
      </c>
      <c r="QYL4" s="15" t="s">
        <v>12</v>
      </c>
      <c r="QYM4" s="15" t="s">
        <v>12</v>
      </c>
      <c r="QYN4" s="15" t="s">
        <v>12</v>
      </c>
      <c r="QYO4" s="15" t="s">
        <v>12</v>
      </c>
      <c r="QYP4" s="15" t="s">
        <v>12</v>
      </c>
      <c r="QYQ4" s="15" t="s">
        <v>12</v>
      </c>
      <c r="QYR4" s="15" t="s">
        <v>12</v>
      </c>
      <c r="QYS4" s="15" t="s">
        <v>12</v>
      </c>
      <c r="QYT4" s="15" t="s">
        <v>12</v>
      </c>
      <c r="QYU4" s="15" t="s">
        <v>12</v>
      </c>
      <c r="QYV4" s="15" t="s">
        <v>12</v>
      </c>
      <c r="QYW4" s="15" t="s">
        <v>12</v>
      </c>
      <c r="QYX4" s="15" t="s">
        <v>12</v>
      </c>
      <c r="QYY4" s="15" t="s">
        <v>12</v>
      </c>
      <c r="QYZ4" s="15" t="s">
        <v>12</v>
      </c>
      <c r="QZA4" s="15" t="s">
        <v>12</v>
      </c>
      <c r="QZB4" s="15" t="s">
        <v>12</v>
      </c>
      <c r="QZC4" s="15" t="s">
        <v>12</v>
      </c>
      <c r="QZD4" s="15" t="s">
        <v>12</v>
      </c>
      <c r="QZE4" s="15" t="s">
        <v>12</v>
      </c>
      <c r="QZF4" s="15" t="s">
        <v>12</v>
      </c>
      <c r="QZG4" s="15" t="s">
        <v>12</v>
      </c>
      <c r="QZH4" s="15" t="s">
        <v>12</v>
      </c>
      <c r="QZI4" s="15" t="s">
        <v>12</v>
      </c>
      <c r="QZJ4" s="15" t="s">
        <v>12</v>
      </c>
      <c r="QZK4" s="15" t="s">
        <v>12</v>
      </c>
      <c r="QZL4" s="15" t="s">
        <v>12</v>
      </c>
      <c r="QZM4" s="15" t="s">
        <v>12</v>
      </c>
      <c r="QZN4" s="15" t="s">
        <v>12</v>
      </c>
      <c r="QZO4" s="15" t="s">
        <v>12</v>
      </c>
      <c r="QZP4" s="15" t="s">
        <v>12</v>
      </c>
      <c r="QZQ4" s="15" t="s">
        <v>12</v>
      </c>
      <c r="QZR4" s="15" t="s">
        <v>12</v>
      </c>
      <c r="QZS4" s="15" t="s">
        <v>12</v>
      </c>
      <c r="QZT4" s="15" t="s">
        <v>12</v>
      </c>
      <c r="QZU4" s="15" t="s">
        <v>12</v>
      </c>
      <c r="QZV4" s="15" t="s">
        <v>12</v>
      </c>
      <c r="QZW4" s="15" t="s">
        <v>12</v>
      </c>
      <c r="QZX4" s="15" t="s">
        <v>12</v>
      </c>
      <c r="QZY4" s="15" t="s">
        <v>12</v>
      </c>
      <c r="QZZ4" s="15" t="s">
        <v>12</v>
      </c>
      <c r="RAA4" s="15" t="s">
        <v>12</v>
      </c>
      <c r="RAB4" s="15" t="s">
        <v>12</v>
      </c>
      <c r="RAC4" s="15" t="s">
        <v>12</v>
      </c>
      <c r="RAD4" s="15" t="s">
        <v>12</v>
      </c>
      <c r="RAE4" s="15" t="s">
        <v>12</v>
      </c>
      <c r="RAF4" s="15" t="s">
        <v>12</v>
      </c>
      <c r="RAG4" s="15" t="s">
        <v>12</v>
      </c>
      <c r="RAH4" s="15" t="s">
        <v>12</v>
      </c>
      <c r="RAI4" s="15" t="s">
        <v>12</v>
      </c>
      <c r="RAJ4" s="15" t="s">
        <v>12</v>
      </c>
      <c r="RAK4" s="15" t="s">
        <v>12</v>
      </c>
      <c r="RAL4" s="15" t="s">
        <v>12</v>
      </c>
      <c r="RAM4" s="15" t="s">
        <v>12</v>
      </c>
      <c r="RAN4" s="15" t="s">
        <v>12</v>
      </c>
      <c r="RAO4" s="15" t="s">
        <v>12</v>
      </c>
      <c r="RAP4" s="15" t="s">
        <v>12</v>
      </c>
      <c r="RAQ4" s="15" t="s">
        <v>12</v>
      </c>
      <c r="RAR4" s="15" t="s">
        <v>12</v>
      </c>
      <c r="RAS4" s="15" t="s">
        <v>12</v>
      </c>
      <c r="RAT4" s="15" t="s">
        <v>12</v>
      </c>
      <c r="RAU4" s="15" t="s">
        <v>12</v>
      </c>
      <c r="RAV4" s="15" t="s">
        <v>12</v>
      </c>
      <c r="RAW4" s="15" t="s">
        <v>12</v>
      </c>
      <c r="RAX4" s="15" t="s">
        <v>12</v>
      </c>
      <c r="RAY4" s="15" t="s">
        <v>12</v>
      </c>
      <c r="RAZ4" s="15" t="s">
        <v>12</v>
      </c>
      <c r="RBA4" s="15" t="s">
        <v>12</v>
      </c>
      <c r="RBB4" s="15" t="s">
        <v>12</v>
      </c>
      <c r="RBC4" s="15" t="s">
        <v>12</v>
      </c>
      <c r="RBD4" s="15" t="s">
        <v>12</v>
      </c>
      <c r="RBE4" s="15" t="s">
        <v>12</v>
      </c>
      <c r="RBF4" s="15" t="s">
        <v>12</v>
      </c>
      <c r="RBG4" s="15" t="s">
        <v>12</v>
      </c>
      <c r="RBH4" s="15" t="s">
        <v>12</v>
      </c>
      <c r="RBI4" s="15" t="s">
        <v>12</v>
      </c>
      <c r="RBJ4" s="15" t="s">
        <v>12</v>
      </c>
      <c r="RBK4" s="15" t="s">
        <v>12</v>
      </c>
      <c r="RBL4" s="15" t="s">
        <v>12</v>
      </c>
      <c r="RBM4" s="15" t="s">
        <v>12</v>
      </c>
      <c r="RBN4" s="15" t="s">
        <v>12</v>
      </c>
      <c r="RBO4" s="15" t="s">
        <v>12</v>
      </c>
      <c r="RBP4" s="15" t="s">
        <v>12</v>
      </c>
      <c r="RBQ4" s="15" t="s">
        <v>12</v>
      </c>
      <c r="RBR4" s="15" t="s">
        <v>12</v>
      </c>
      <c r="RBS4" s="15" t="s">
        <v>12</v>
      </c>
      <c r="RBT4" s="15" t="s">
        <v>12</v>
      </c>
      <c r="RBU4" s="15" t="s">
        <v>12</v>
      </c>
      <c r="RBV4" s="15" t="s">
        <v>12</v>
      </c>
      <c r="RBW4" s="15" t="s">
        <v>12</v>
      </c>
      <c r="RBX4" s="15" t="s">
        <v>12</v>
      </c>
      <c r="RBY4" s="15" t="s">
        <v>12</v>
      </c>
      <c r="RBZ4" s="15" t="s">
        <v>12</v>
      </c>
      <c r="RCA4" s="15" t="s">
        <v>12</v>
      </c>
      <c r="RCB4" s="15" t="s">
        <v>12</v>
      </c>
      <c r="RCC4" s="15" t="s">
        <v>12</v>
      </c>
      <c r="RCD4" s="15" t="s">
        <v>12</v>
      </c>
      <c r="RCE4" s="15" t="s">
        <v>12</v>
      </c>
      <c r="RCF4" s="15" t="s">
        <v>12</v>
      </c>
      <c r="RCG4" s="15" t="s">
        <v>12</v>
      </c>
      <c r="RCH4" s="15" t="s">
        <v>12</v>
      </c>
      <c r="RCI4" s="15" t="s">
        <v>12</v>
      </c>
      <c r="RCJ4" s="15" t="s">
        <v>12</v>
      </c>
      <c r="RCK4" s="15" t="s">
        <v>12</v>
      </c>
      <c r="RCL4" s="15" t="s">
        <v>12</v>
      </c>
      <c r="RCM4" s="15" t="s">
        <v>12</v>
      </c>
      <c r="RCN4" s="15" t="s">
        <v>12</v>
      </c>
      <c r="RCO4" s="15" t="s">
        <v>12</v>
      </c>
      <c r="RCP4" s="15" t="s">
        <v>12</v>
      </c>
      <c r="RCQ4" s="15" t="s">
        <v>12</v>
      </c>
      <c r="RCR4" s="15" t="s">
        <v>12</v>
      </c>
      <c r="RCS4" s="15" t="s">
        <v>12</v>
      </c>
      <c r="RCT4" s="15" t="s">
        <v>12</v>
      </c>
      <c r="RCU4" s="15" t="s">
        <v>12</v>
      </c>
      <c r="RCV4" s="15" t="s">
        <v>12</v>
      </c>
      <c r="RCW4" s="15" t="s">
        <v>12</v>
      </c>
      <c r="RCX4" s="15" t="s">
        <v>12</v>
      </c>
      <c r="RCY4" s="15" t="s">
        <v>12</v>
      </c>
      <c r="RCZ4" s="15" t="s">
        <v>12</v>
      </c>
      <c r="RDA4" s="15" t="s">
        <v>12</v>
      </c>
      <c r="RDB4" s="15" t="s">
        <v>12</v>
      </c>
      <c r="RDC4" s="15" t="s">
        <v>12</v>
      </c>
      <c r="RDD4" s="15" t="s">
        <v>12</v>
      </c>
      <c r="RDE4" s="15" t="s">
        <v>12</v>
      </c>
      <c r="RDF4" s="15" t="s">
        <v>12</v>
      </c>
      <c r="RDG4" s="15" t="s">
        <v>12</v>
      </c>
      <c r="RDH4" s="15" t="s">
        <v>12</v>
      </c>
      <c r="RDI4" s="15" t="s">
        <v>12</v>
      </c>
      <c r="RDJ4" s="15" t="s">
        <v>12</v>
      </c>
      <c r="RDK4" s="15" t="s">
        <v>12</v>
      </c>
      <c r="RDL4" s="15" t="s">
        <v>12</v>
      </c>
      <c r="RDM4" s="15" t="s">
        <v>12</v>
      </c>
      <c r="RDN4" s="15" t="s">
        <v>12</v>
      </c>
      <c r="RDO4" s="15" t="s">
        <v>12</v>
      </c>
      <c r="RDP4" s="15" t="s">
        <v>12</v>
      </c>
      <c r="RDQ4" s="15" t="s">
        <v>12</v>
      </c>
      <c r="RDR4" s="15" t="s">
        <v>12</v>
      </c>
      <c r="RDS4" s="15" t="s">
        <v>12</v>
      </c>
      <c r="RDT4" s="15" t="s">
        <v>12</v>
      </c>
      <c r="RDU4" s="15" t="s">
        <v>12</v>
      </c>
      <c r="RDV4" s="15" t="s">
        <v>12</v>
      </c>
      <c r="RDW4" s="15" t="s">
        <v>12</v>
      </c>
      <c r="RDX4" s="15" t="s">
        <v>12</v>
      </c>
      <c r="RDY4" s="15" t="s">
        <v>12</v>
      </c>
      <c r="RDZ4" s="15" t="s">
        <v>12</v>
      </c>
      <c r="REA4" s="15" t="s">
        <v>12</v>
      </c>
      <c r="REB4" s="15" t="s">
        <v>12</v>
      </c>
      <c r="REC4" s="15" t="s">
        <v>12</v>
      </c>
      <c r="RED4" s="15" t="s">
        <v>12</v>
      </c>
      <c r="REE4" s="15" t="s">
        <v>12</v>
      </c>
      <c r="REF4" s="15" t="s">
        <v>12</v>
      </c>
      <c r="REG4" s="15" t="s">
        <v>12</v>
      </c>
      <c r="REH4" s="15" t="s">
        <v>12</v>
      </c>
      <c r="REI4" s="15" t="s">
        <v>12</v>
      </c>
      <c r="REJ4" s="15" t="s">
        <v>12</v>
      </c>
      <c r="REK4" s="15" t="s">
        <v>12</v>
      </c>
      <c r="REL4" s="15" t="s">
        <v>12</v>
      </c>
      <c r="REM4" s="15" t="s">
        <v>12</v>
      </c>
      <c r="REN4" s="15" t="s">
        <v>12</v>
      </c>
      <c r="REO4" s="15" t="s">
        <v>12</v>
      </c>
      <c r="REP4" s="15" t="s">
        <v>12</v>
      </c>
      <c r="REQ4" s="15" t="s">
        <v>12</v>
      </c>
      <c r="RER4" s="15" t="s">
        <v>12</v>
      </c>
      <c r="RES4" s="15" t="s">
        <v>12</v>
      </c>
      <c r="RET4" s="15" t="s">
        <v>12</v>
      </c>
      <c r="REU4" s="15" t="s">
        <v>12</v>
      </c>
      <c r="REV4" s="15" t="s">
        <v>12</v>
      </c>
      <c r="REW4" s="15" t="s">
        <v>12</v>
      </c>
      <c r="REX4" s="15" t="s">
        <v>12</v>
      </c>
      <c r="REY4" s="15" t="s">
        <v>12</v>
      </c>
      <c r="REZ4" s="15" t="s">
        <v>12</v>
      </c>
      <c r="RFA4" s="15" t="s">
        <v>12</v>
      </c>
      <c r="RFB4" s="15" t="s">
        <v>12</v>
      </c>
      <c r="RFC4" s="15" t="s">
        <v>12</v>
      </c>
      <c r="RFD4" s="15" t="s">
        <v>12</v>
      </c>
      <c r="RFE4" s="15" t="s">
        <v>12</v>
      </c>
      <c r="RFF4" s="15" t="s">
        <v>12</v>
      </c>
      <c r="RFG4" s="15" t="s">
        <v>12</v>
      </c>
      <c r="RFH4" s="15" t="s">
        <v>12</v>
      </c>
      <c r="RFI4" s="15" t="s">
        <v>12</v>
      </c>
      <c r="RFJ4" s="15" t="s">
        <v>12</v>
      </c>
      <c r="RFK4" s="15" t="s">
        <v>12</v>
      </c>
      <c r="RFL4" s="15" t="s">
        <v>12</v>
      </c>
      <c r="RFM4" s="15" t="s">
        <v>12</v>
      </c>
      <c r="RFN4" s="15" t="s">
        <v>12</v>
      </c>
      <c r="RFO4" s="15" t="s">
        <v>12</v>
      </c>
      <c r="RFP4" s="15" t="s">
        <v>12</v>
      </c>
      <c r="RFQ4" s="15" t="s">
        <v>12</v>
      </c>
      <c r="RFR4" s="15" t="s">
        <v>12</v>
      </c>
      <c r="RFS4" s="15" t="s">
        <v>12</v>
      </c>
      <c r="RFT4" s="15" t="s">
        <v>12</v>
      </c>
      <c r="RFU4" s="15" t="s">
        <v>12</v>
      </c>
      <c r="RFV4" s="15" t="s">
        <v>12</v>
      </c>
      <c r="RFW4" s="15" t="s">
        <v>12</v>
      </c>
      <c r="RFX4" s="15" t="s">
        <v>12</v>
      </c>
      <c r="RFY4" s="15" t="s">
        <v>12</v>
      </c>
      <c r="RFZ4" s="15" t="s">
        <v>12</v>
      </c>
      <c r="RGA4" s="15" t="s">
        <v>12</v>
      </c>
      <c r="RGB4" s="15" t="s">
        <v>12</v>
      </c>
      <c r="RGC4" s="15" t="s">
        <v>12</v>
      </c>
      <c r="RGD4" s="15" t="s">
        <v>12</v>
      </c>
      <c r="RGE4" s="15" t="s">
        <v>12</v>
      </c>
      <c r="RGF4" s="15" t="s">
        <v>12</v>
      </c>
      <c r="RGG4" s="15" t="s">
        <v>12</v>
      </c>
      <c r="RGH4" s="15" t="s">
        <v>12</v>
      </c>
      <c r="RGI4" s="15" t="s">
        <v>12</v>
      </c>
      <c r="RGJ4" s="15" t="s">
        <v>12</v>
      </c>
      <c r="RGK4" s="15" t="s">
        <v>12</v>
      </c>
      <c r="RGL4" s="15" t="s">
        <v>12</v>
      </c>
      <c r="RGM4" s="15" t="s">
        <v>12</v>
      </c>
      <c r="RGN4" s="15" t="s">
        <v>12</v>
      </c>
      <c r="RGO4" s="15" t="s">
        <v>12</v>
      </c>
      <c r="RGP4" s="15" t="s">
        <v>12</v>
      </c>
      <c r="RGQ4" s="15" t="s">
        <v>12</v>
      </c>
      <c r="RGR4" s="15" t="s">
        <v>12</v>
      </c>
      <c r="RGS4" s="15" t="s">
        <v>12</v>
      </c>
      <c r="RGT4" s="15" t="s">
        <v>12</v>
      </c>
      <c r="RGU4" s="15" t="s">
        <v>12</v>
      </c>
      <c r="RGV4" s="15" t="s">
        <v>12</v>
      </c>
      <c r="RGW4" s="15" t="s">
        <v>12</v>
      </c>
      <c r="RGX4" s="15" t="s">
        <v>12</v>
      </c>
      <c r="RGY4" s="15" t="s">
        <v>12</v>
      </c>
      <c r="RGZ4" s="15" t="s">
        <v>12</v>
      </c>
      <c r="RHA4" s="15" t="s">
        <v>12</v>
      </c>
      <c r="RHB4" s="15" t="s">
        <v>12</v>
      </c>
      <c r="RHC4" s="15" t="s">
        <v>12</v>
      </c>
      <c r="RHD4" s="15" t="s">
        <v>12</v>
      </c>
      <c r="RHE4" s="15" t="s">
        <v>12</v>
      </c>
      <c r="RHF4" s="15" t="s">
        <v>12</v>
      </c>
      <c r="RHG4" s="15" t="s">
        <v>12</v>
      </c>
      <c r="RHH4" s="15" t="s">
        <v>12</v>
      </c>
      <c r="RHI4" s="15" t="s">
        <v>12</v>
      </c>
      <c r="RHJ4" s="15" t="s">
        <v>12</v>
      </c>
      <c r="RHK4" s="15" t="s">
        <v>12</v>
      </c>
      <c r="RHL4" s="15" t="s">
        <v>12</v>
      </c>
      <c r="RHM4" s="15" t="s">
        <v>12</v>
      </c>
      <c r="RHN4" s="15" t="s">
        <v>12</v>
      </c>
      <c r="RHO4" s="15" t="s">
        <v>12</v>
      </c>
      <c r="RHP4" s="15" t="s">
        <v>12</v>
      </c>
      <c r="RHQ4" s="15" t="s">
        <v>12</v>
      </c>
      <c r="RHR4" s="15" t="s">
        <v>12</v>
      </c>
      <c r="RHS4" s="15" t="s">
        <v>12</v>
      </c>
      <c r="RHT4" s="15" t="s">
        <v>12</v>
      </c>
      <c r="RHU4" s="15" t="s">
        <v>12</v>
      </c>
      <c r="RHV4" s="15" t="s">
        <v>12</v>
      </c>
      <c r="RHW4" s="15" t="s">
        <v>12</v>
      </c>
      <c r="RHX4" s="15" t="s">
        <v>12</v>
      </c>
      <c r="RHY4" s="15" t="s">
        <v>12</v>
      </c>
      <c r="RHZ4" s="15" t="s">
        <v>12</v>
      </c>
      <c r="RIA4" s="15" t="s">
        <v>12</v>
      </c>
      <c r="RIB4" s="15" t="s">
        <v>12</v>
      </c>
      <c r="RIC4" s="15" t="s">
        <v>12</v>
      </c>
      <c r="RID4" s="15" t="s">
        <v>12</v>
      </c>
      <c r="RIE4" s="15" t="s">
        <v>12</v>
      </c>
      <c r="RIF4" s="15" t="s">
        <v>12</v>
      </c>
      <c r="RIG4" s="15" t="s">
        <v>12</v>
      </c>
      <c r="RIH4" s="15" t="s">
        <v>12</v>
      </c>
      <c r="RII4" s="15" t="s">
        <v>12</v>
      </c>
      <c r="RIJ4" s="15" t="s">
        <v>12</v>
      </c>
      <c r="RIK4" s="15" t="s">
        <v>12</v>
      </c>
      <c r="RIL4" s="15" t="s">
        <v>12</v>
      </c>
      <c r="RIM4" s="15" t="s">
        <v>12</v>
      </c>
      <c r="RIN4" s="15" t="s">
        <v>12</v>
      </c>
      <c r="RIO4" s="15" t="s">
        <v>12</v>
      </c>
      <c r="RIP4" s="15" t="s">
        <v>12</v>
      </c>
      <c r="RIQ4" s="15" t="s">
        <v>12</v>
      </c>
      <c r="RIR4" s="15" t="s">
        <v>12</v>
      </c>
      <c r="RIS4" s="15" t="s">
        <v>12</v>
      </c>
      <c r="RIT4" s="15" t="s">
        <v>12</v>
      </c>
      <c r="RIU4" s="15" t="s">
        <v>12</v>
      </c>
      <c r="RIV4" s="15" t="s">
        <v>12</v>
      </c>
      <c r="RIW4" s="15" t="s">
        <v>12</v>
      </c>
      <c r="RIX4" s="15" t="s">
        <v>12</v>
      </c>
      <c r="RIY4" s="15" t="s">
        <v>12</v>
      </c>
      <c r="RIZ4" s="15" t="s">
        <v>12</v>
      </c>
      <c r="RJA4" s="15" t="s">
        <v>12</v>
      </c>
      <c r="RJB4" s="15" t="s">
        <v>12</v>
      </c>
      <c r="RJC4" s="15" t="s">
        <v>12</v>
      </c>
      <c r="RJD4" s="15" t="s">
        <v>12</v>
      </c>
      <c r="RJE4" s="15" t="s">
        <v>12</v>
      </c>
      <c r="RJF4" s="15" t="s">
        <v>12</v>
      </c>
      <c r="RJG4" s="15" t="s">
        <v>12</v>
      </c>
      <c r="RJH4" s="15" t="s">
        <v>12</v>
      </c>
      <c r="RJI4" s="15" t="s">
        <v>12</v>
      </c>
      <c r="RJJ4" s="15" t="s">
        <v>12</v>
      </c>
      <c r="RJK4" s="15" t="s">
        <v>12</v>
      </c>
      <c r="RJL4" s="15" t="s">
        <v>12</v>
      </c>
      <c r="RJM4" s="15" t="s">
        <v>12</v>
      </c>
      <c r="RJN4" s="15" t="s">
        <v>12</v>
      </c>
      <c r="RJO4" s="15" t="s">
        <v>12</v>
      </c>
      <c r="RJP4" s="15" t="s">
        <v>12</v>
      </c>
      <c r="RJQ4" s="15" t="s">
        <v>12</v>
      </c>
      <c r="RJR4" s="15" t="s">
        <v>12</v>
      </c>
      <c r="RJS4" s="15" t="s">
        <v>12</v>
      </c>
      <c r="RJT4" s="15" t="s">
        <v>12</v>
      </c>
      <c r="RJU4" s="15" t="s">
        <v>12</v>
      </c>
      <c r="RJV4" s="15" t="s">
        <v>12</v>
      </c>
      <c r="RJW4" s="15" t="s">
        <v>12</v>
      </c>
      <c r="RJX4" s="15" t="s">
        <v>12</v>
      </c>
      <c r="RJY4" s="15" t="s">
        <v>12</v>
      </c>
      <c r="RJZ4" s="15" t="s">
        <v>12</v>
      </c>
      <c r="RKA4" s="15" t="s">
        <v>12</v>
      </c>
      <c r="RKB4" s="15" t="s">
        <v>12</v>
      </c>
      <c r="RKC4" s="15" t="s">
        <v>12</v>
      </c>
      <c r="RKD4" s="15" t="s">
        <v>12</v>
      </c>
      <c r="RKE4" s="15" t="s">
        <v>12</v>
      </c>
      <c r="RKF4" s="15" t="s">
        <v>12</v>
      </c>
      <c r="RKG4" s="15" t="s">
        <v>12</v>
      </c>
      <c r="RKH4" s="15" t="s">
        <v>12</v>
      </c>
      <c r="RKI4" s="15" t="s">
        <v>12</v>
      </c>
      <c r="RKJ4" s="15" t="s">
        <v>12</v>
      </c>
      <c r="RKK4" s="15" t="s">
        <v>12</v>
      </c>
      <c r="RKL4" s="15" t="s">
        <v>12</v>
      </c>
      <c r="RKM4" s="15" t="s">
        <v>12</v>
      </c>
      <c r="RKN4" s="15" t="s">
        <v>12</v>
      </c>
      <c r="RKO4" s="15" t="s">
        <v>12</v>
      </c>
      <c r="RKP4" s="15" t="s">
        <v>12</v>
      </c>
      <c r="RKQ4" s="15" t="s">
        <v>12</v>
      </c>
      <c r="RKR4" s="15" t="s">
        <v>12</v>
      </c>
      <c r="RKS4" s="15" t="s">
        <v>12</v>
      </c>
      <c r="RKT4" s="15" t="s">
        <v>12</v>
      </c>
      <c r="RKU4" s="15" t="s">
        <v>12</v>
      </c>
      <c r="RKV4" s="15" t="s">
        <v>12</v>
      </c>
      <c r="RKW4" s="15" t="s">
        <v>12</v>
      </c>
      <c r="RKX4" s="15" t="s">
        <v>12</v>
      </c>
      <c r="RKY4" s="15" t="s">
        <v>12</v>
      </c>
      <c r="RKZ4" s="15" t="s">
        <v>12</v>
      </c>
      <c r="RLA4" s="15" t="s">
        <v>12</v>
      </c>
      <c r="RLB4" s="15" t="s">
        <v>12</v>
      </c>
      <c r="RLC4" s="15" t="s">
        <v>12</v>
      </c>
      <c r="RLD4" s="15" t="s">
        <v>12</v>
      </c>
      <c r="RLE4" s="15" t="s">
        <v>12</v>
      </c>
      <c r="RLF4" s="15" t="s">
        <v>12</v>
      </c>
      <c r="RLG4" s="15" t="s">
        <v>12</v>
      </c>
      <c r="RLH4" s="15" t="s">
        <v>12</v>
      </c>
      <c r="RLI4" s="15" t="s">
        <v>12</v>
      </c>
      <c r="RLJ4" s="15" t="s">
        <v>12</v>
      </c>
      <c r="RLK4" s="15" t="s">
        <v>12</v>
      </c>
      <c r="RLL4" s="15" t="s">
        <v>12</v>
      </c>
      <c r="RLM4" s="15" t="s">
        <v>12</v>
      </c>
      <c r="RLN4" s="15" t="s">
        <v>12</v>
      </c>
      <c r="RLO4" s="15" t="s">
        <v>12</v>
      </c>
      <c r="RLP4" s="15" t="s">
        <v>12</v>
      </c>
      <c r="RLQ4" s="15" t="s">
        <v>12</v>
      </c>
      <c r="RLR4" s="15" t="s">
        <v>12</v>
      </c>
      <c r="RLS4" s="15" t="s">
        <v>12</v>
      </c>
      <c r="RLT4" s="15" t="s">
        <v>12</v>
      </c>
      <c r="RLU4" s="15" t="s">
        <v>12</v>
      </c>
      <c r="RLV4" s="15" t="s">
        <v>12</v>
      </c>
      <c r="RLW4" s="15" t="s">
        <v>12</v>
      </c>
      <c r="RLX4" s="15" t="s">
        <v>12</v>
      </c>
      <c r="RLY4" s="15" t="s">
        <v>12</v>
      </c>
      <c r="RLZ4" s="15" t="s">
        <v>12</v>
      </c>
      <c r="RMA4" s="15" t="s">
        <v>12</v>
      </c>
      <c r="RMB4" s="15" t="s">
        <v>12</v>
      </c>
      <c r="RMC4" s="15" t="s">
        <v>12</v>
      </c>
      <c r="RMD4" s="15" t="s">
        <v>12</v>
      </c>
      <c r="RME4" s="15" t="s">
        <v>12</v>
      </c>
      <c r="RMF4" s="15" t="s">
        <v>12</v>
      </c>
      <c r="RMG4" s="15" t="s">
        <v>12</v>
      </c>
      <c r="RMH4" s="15" t="s">
        <v>12</v>
      </c>
      <c r="RMI4" s="15" t="s">
        <v>12</v>
      </c>
      <c r="RMJ4" s="15" t="s">
        <v>12</v>
      </c>
      <c r="RMK4" s="15" t="s">
        <v>12</v>
      </c>
      <c r="RML4" s="15" t="s">
        <v>12</v>
      </c>
      <c r="RMM4" s="15" t="s">
        <v>12</v>
      </c>
      <c r="RMN4" s="15" t="s">
        <v>12</v>
      </c>
      <c r="RMO4" s="15" t="s">
        <v>12</v>
      </c>
      <c r="RMP4" s="15" t="s">
        <v>12</v>
      </c>
      <c r="RMQ4" s="15" t="s">
        <v>12</v>
      </c>
      <c r="RMR4" s="15" t="s">
        <v>12</v>
      </c>
      <c r="RMS4" s="15" t="s">
        <v>12</v>
      </c>
      <c r="RMT4" s="15" t="s">
        <v>12</v>
      </c>
      <c r="RMU4" s="15" t="s">
        <v>12</v>
      </c>
      <c r="RMV4" s="15" t="s">
        <v>12</v>
      </c>
      <c r="RMW4" s="15" t="s">
        <v>12</v>
      </c>
      <c r="RMX4" s="15" t="s">
        <v>12</v>
      </c>
      <c r="RMY4" s="15" t="s">
        <v>12</v>
      </c>
      <c r="RMZ4" s="15" t="s">
        <v>12</v>
      </c>
      <c r="RNA4" s="15" t="s">
        <v>12</v>
      </c>
      <c r="RNB4" s="15" t="s">
        <v>12</v>
      </c>
      <c r="RNC4" s="15" t="s">
        <v>12</v>
      </c>
      <c r="RND4" s="15" t="s">
        <v>12</v>
      </c>
      <c r="RNE4" s="15" t="s">
        <v>12</v>
      </c>
      <c r="RNF4" s="15" t="s">
        <v>12</v>
      </c>
      <c r="RNG4" s="15" t="s">
        <v>12</v>
      </c>
      <c r="RNH4" s="15" t="s">
        <v>12</v>
      </c>
      <c r="RNI4" s="15" t="s">
        <v>12</v>
      </c>
      <c r="RNJ4" s="15" t="s">
        <v>12</v>
      </c>
      <c r="RNK4" s="15" t="s">
        <v>12</v>
      </c>
      <c r="RNL4" s="15" t="s">
        <v>12</v>
      </c>
      <c r="RNM4" s="15" t="s">
        <v>12</v>
      </c>
      <c r="RNN4" s="15" t="s">
        <v>12</v>
      </c>
      <c r="RNO4" s="15" t="s">
        <v>12</v>
      </c>
      <c r="RNP4" s="15" t="s">
        <v>12</v>
      </c>
      <c r="RNQ4" s="15" t="s">
        <v>12</v>
      </c>
      <c r="RNR4" s="15" t="s">
        <v>12</v>
      </c>
      <c r="RNS4" s="15" t="s">
        <v>12</v>
      </c>
      <c r="RNT4" s="15" t="s">
        <v>12</v>
      </c>
      <c r="RNU4" s="15" t="s">
        <v>12</v>
      </c>
      <c r="RNV4" s="15" t="s">
        <v>12</v>
      </c>
      <c r="RNW4" s="15" t="s">
        <v>12</v>
      </c>
      <c r="RNX4" s="15" t="s">
        <v>12</v>
      </c>
      <c r="RNY4" s="15" t="s">
        <v>12</v>
      </c>
      <c r="RNZ4" s="15" t="s">
        <v>12</v>
      </c>
      <c r="ROA4" s="15" t="s">
        <v>12</v>
      </c>
      <c r="ROB4" s="15" t="s">
        <v>12</v>
      </c>
      <c r="ROC4" s="15" t="s">
        <v>12</v>
      </c>
      <c r="ROD4" s="15" t="s">
        <v>12</v>
      </c>
      <c r="ROE4" s="15" t="s">
        <v>12</v>
      </c>
      <c r="ROF4" s="15" t="s">
        <v>12</v>
      </c>
      <c r="ROG4" s="15" t="s">
        <v>12</v>
      </c>
      <c r="ROH4" s="15" t="s">
        <v>12</v>
      </c>
      <c r="ROI4" s="15" t="s">
        <v>12</v>
      </c>
      <c r="ROJ4" s="15" t="s">
        <v>12</v>
      </c>
      <c r="ROK4" s="15" t="s">
        <v>12</v>
      </c>
      <c r="ROL4" s="15" t="s">
        <v>12</v>
      </c>
      <c r="ROM4" s="15" t="s">
        <v>12</v>
      </c>
      <c r="RON4" s="15" t="s">
        <v>12</v>
      </c>
      <c r="ROO4" s="15" t="s">
        <v>12</v>
      </c>
      <c r="ROP4" s="15" t="s">
        <v>12</v>
      </c>
      <c r="ROQ4" s="15" t="s">
        <v>12</v>
      </c>
      <c r="ROR4" s="15" t="s">
        <v>12</v>
      </c>
      <c r="ROS4" s="15" t="s">
        <v>12</v>
      </c>
      <c r="ROT4" s="15" t="s">
        <v>12</v>
      </c>
      <c r="ROU4" s="15" t="s">
        <v>12</v>
      </c>
      <c r="ROV4" s="15" t="s">
        <v>12</v>
      </c>
      <c r="ROW4" s="15" t="s">
        <v>12</v>
      </c>
      <c r="ROX4" s="15" t="s">
        <v>12</v>
      </c>
      <c r="ROY4" s="15" t="s">
        <v>12</v>
      </c>
      <c r="ROZ4" s="15" t="s">
        <v>12</v>
      </c>
      <c r="RPA4" s="15" t="s">
        <v>12</v>
      </c>
      <c r="RPB4" s="15" t="s">
        <v>12</v>
      </c>
      <c r="RPC4" s="15" t="s">
        <v>12</v>
      </c>
      <c r="RPD4" s="15" t="s">
        <v>12</v>
      </c>
      <c r="RPE4" s="15" t="s">
        <v>12</v>
      </c>
      <c r="RPF4" s="15" t="s">
        <v>12</v>
      </c>
      <c r="RPG4" s="15" t="s">
        <v>12</v>
      </c>
      <c r="RPH4" s="15" t="s">
        <v>12</v>
      </c>
      <c r="RPI4" s="15" t="s">
        <v>12</v>
      </c>
      <c r="RPJ4" s="15" t="s">
        <v>12</v>
      </c>
      <c r="RPK4" s="15" t="s">
        <v>12</v>
      </c>
      <c r="RPL4" s="15" t="s">
        <v>12</v>
      </c>
      <c r="RPM4" s="15" t="s">
        <v>12</v>
      </c>
      <c r="RPN4" s="15" t="s">
        <v>12</v>
      </c>
      <c r="RPO4" s="15" t="s">
        <v>12</v>
      </c>
      <c r="RPP4" s="15" t="s">
        <v>12</v>
      </c>
      <c r="RPQ4" s="15" t="s">
        <v>12</v>
      </c>
      <c r="RPR4" s="15" t="s">
        <v>12</v>
      </c>
      <c r="RPS4" s="15" t="s">
        <v>12</v>
      </c>
      <c r="RPT4" s="15" t="s">
        <v>12</v>
      </c>
      <c r="RPU4" s="15" t="s">
        <v>12</v>
      </c>
      <c r="RPV4" s="15" t="s">
        <v>12</v>
      </c>
      <c r="RPW4" s="15" t="s">
        <v>12</v>
      </c>
      <c r="RPX4" s="15" t="s">
        <v>12</v>
      </c>
      <c r="RPY4" s="15" t="s">
        <v>12</v>
      </c>
      <c r="RPZ4" s="15" t="s">
        <v>12</v>
      </c>
      <c r="RQA4" s="15" t="s">
        <v>12</v>
      </c>
      <c r="RQB4" s="15" t="s">
        <v>12</v>
      </c>
      <c r="RQC4" s="15" t="s">
        <v>12</v>
      </c>
      <c r="RQD4" s="15" t="s">
        <v>12</v>
      </c>
      <c r="RQE4" s="15" t="s">
        <v>12</v>
      </c>
      <c r="RQF4" s="15" t="s">
        <v>12</v>
      </c>
      <c r="RQG4" s="15" t="s">
        <v>12</v>
      </c>
      <c r="RQH4" s="15" t="s">
        <v>12</v>
      </c>
      <c r="RQI4" s="15" t="s">
        <v>12</v>
      </c>
      <c r="RQJ4" s="15" t="s">
        <v>12</v>
      </c>
      <c r="RQK4" s="15" t="s">
        <v>12</v>
      </c>
      <c r="RQL4" s="15" t="s">
        <v>12</v>
      </c>
      <c r="RQM4" s="15" t="s">
        <v>12</v>
      </c>
      <c r="RQN4" s="15" t="s">
        <v>12</v>
      </c>
      <c r="RQO4" s="15" t="s">
        <v>12</v>
      </c>
      <c r="RQP4" s="15" t="s">
        <v>12</v>
      </c>
      <c r="RQQ4" s="15" t="s">
        <v>12</v>
      </c>
      <c r="RQR4" s="15" t="s">
        <v>12</v>
      </c>
      <c r="RQS4" s="15" t="s">
        <v>12</v>
      </c>
      <c r="RQT4" s="15" t="s">
        <v>12</v>
      </c>
      <c r="RQU4" s="15" t="s">
        <v>12</v>
      </c>
      <c r="RQV4" s="15" t="s">
        <v>12</v>
      </c>
      <c r="RQW4" s="15" t="s">
        <v>12</v>
      </c>
      <c r="RQX4" s="15" t="s">
        <v>12</v>
      </c>
      <c r="RQY4" s="15" t="s">
        <v>12</v>
      </c>
      <c r="RQZ4" s="15" t="s">
        <v>12</v>
      </c>
      <c r="RRA4" s="15" t="s">
        <v>12</v>
      </c>
      <c r="RRB4" s="15" t="s">
        <v>12</v>
      </c>
      <c r="RRC4" s="15" t="s">
        <v>12</v>
      </c>
      <c r="RRD4" s="15" t="s">
        <v>12</v>
      </c>
      <c r="RRE4" s="15" t="s">
        <v>12</v>
      </c>
      <c r="RRF4" s="15" t="s">
        <v>12</v>
      </c>
      <c r="RRG4" s="15" t="s">
        <v>12</v>
      </c>
      <c r="RRH4" s="15" t="s">
        <v>12</v>
      </c>
      <c r="RRI4" s="15" t="s">
        <v>12</v>
      </c>
      <c r="RRJ4" s="15" t="s">
        <v>12</v>
      </c>
      <c r="RRK4" s="15" t="s">
        <v>12</v>
      </c>
      <c r="RRL4" s="15" t="s">
        <v>12</v>
      </c>
      <c r="RRM4" s="15" t="s">
        <v>12</v>
      </c>
      <c r="RRN4" s="15" t="s">
        <v>12</v>
      </c>
      <c r="RRO4" s="15" t="s">
        <v>12</v>
      </c>
      <c r="RRP4" s="15" t="s">
        <v>12</v>
      </c>
      <c r="RRQ4" s="15" t="s">
        <v>12</v>
      </c>
      <c r="RRR4" s="15" t="s">
        <v>12</v>
      </c>
      <c r="RRS4" s="15" t="s">
        <v>12</v>
      </c>
      <c r="RRT4" s="15" t="s">
        <v>12</v>
      </c>
      <c r="RRU4" s="15" t="s">
        <v>12</v>
      </c>
      <c r="RRV4" s="15" t="s">
        <v>12</v>
      </c>
      <c r="RRW4" s="15" t="s">
        <v>12</v>
      </c>
      <c r="RRX4" s="15" t="s">
        <v>12</v>
      </c>
      <c r="RRY4" s="15" t="s">
        <v>12</v>
      </c>
      <c r="RRZ4" s="15" t="s">
        <v>12</v>
      </c>
      <c r="RSA4" s="15" t="s">
        <v>12</v>
      </c>
      <c r="RSB4" s="15" t="s">
        <v>12</v>
      </c>
      <c r="RSC4" s="15" t="s">
        <v>12</v>
      </c>
      <c r="RSD4" s="15" t="s">
        <v>12</v>
      </c>
      <c r="RSE4" s="15" t="s">
        <v>12</v>
      </c>
      <c r="RSF4" s="15" t="s">
        <v>12</v>
      </c>
      <c r="RSG4" s="15" t="s">
        <v>12</v>
      </c>
      <c r="RSH4" s="15" t="s">
        <v>12</v>
      </c>
      <c r="RSI4" s="15" t="s">
        <v>12</v>
      </c>
      <c r="RSJ4" s="15" t="s">
        <v>12</v>
      </c>
      <c r="RSK4" s="15" t="s">
        <v>12</v>
      </c>
      <c r="RSL4" s="15" t="s">
        <v>12</v>
      </c>
      <c r="RSM4" s="15" t="s">
        <v>12</v>
      </c>
      <c r="RSN4" s="15" t="s">
        <v>12</v>
      </c>
      <c r="RSO4" s="15" t="s">
        <v>12</v>
      </c>
      <c r="RSP4" s="15" t="s">
        <v>12</v>
      </c>
      <c r="RSQ4" s="15" t="s">
        <v>12</v>
      </c>
      <c r="RSR4" s="15" t="s">
        <v>12</v>
      </c>
      <c r="RSS4" s="15" t="s">
        <v>12</v>
      </c>
      <c r="RST4" s="15" t="s">
        <v>12</v>
      </c>
      <c r="RSU4" s="15" t="s">
        <v>12</v>
      </c>
      <c r="RSV4" s="15" t="s">
        <v>12</v>
      </c>
      <c r="RSW4" s="15" t="s">
        <v>12</v>
      </c>
      <c r="RSX4" s="15" t="s">
        <v>12</v>
      </c>
      <c r="RSY4" s="15" t="s">
        <v>12</v>
      </c>
      <c r="RSZ4" s="15" t="s">
        <v>12</v>
      </c>
      <c r="RTA4" s="15" t="s">
        <v>12</v>
      </c>
      <c r="RTB4" s="15" t="s">
        <v>12</v>
      </c>
      <c r="RTC4" s="15" t="s">
        <v>12</v>
      </c>
      <c r="RTD4" s="15" t="s">
        <v>12</v>
      </c>
      <c r="RTE4" s="15" t="s">
        <v>12</v>
      </c>
      <c r="RTF4" s="15" t="s">
        <v>12</v>
      </c>
      <c r="RTG4" s="15" t="s">
        <v>12</v>
      </c>
      <c r="RTH4" s="15" t="s">
        <v>12</v>
      </c>
      <c r="RTI4" s="15" t="s">
        <v>12</v>
      </c>
      <c r="RTJ4" s="15" t="s">
        <v>12</v>
      </c>
      <c r="RTK4" s="15" t="s">
        <v>12</v>
      </c>
      <c r="RTL4" s="15" t="s">
        <v>12</v>
      </c>
      <c r="RTM4" s="15" t="s">
        <v>12</v>
      </c>
      <c r="RTN4" s="15" t="s">
        <v>12</v>
      </c>
      <c r="RTO4" s="15" t="s">
        <v>12</v>
      </c>
      <c r="RTP4" s="15" t="s">
        <v>12</v>
      </c>
      <c r="RTQ4" s="15" t="s">
        <v>12</v>
      </c>
      <c r="RTR4" s="15" t="s">
        <v>12</v>
      </c>
      <c r="RTS4" s="15" t="s">
        <v>12</v>
      </c>
      <c r="RTT4" s="15" t="s">
        <v>12</v>
      </c>
      <c r="RTU4" s="15" t="s">
        <v>12</v>
      </c>
      <c r="RTV4" s="15" t="s">
        <v>12</v>
      </c>
      <c r="RTW4" s="15" t="s">
        <v>12</v>
      </c>
      <c r="RTX4" s="15" t="s">
        <v>12</v>
      </c>
      <c r="RTY4" s="15" t="s">
        <v>12</v>
      </c>
      <c r="RTZ4" s="15" t="s">
        <v>12</v>
      </c>
      <c r="RUA4" s="15" t="s">
        <v>12</v>
      </c>
      <c r="RUB4" s="15" t="s">
        <v>12</v>
      </c>
      <c r="RUC4" s="15" t="s">
        <v>12</v>
      </c>
      <c r="RUD4" s="15" t="s">
        <v>12</v>
      </c>
      <c r="RUE4" s="15" t="s">
        <v>12</v>
      </c>
      <c r="RUF4" s="15" t="s">
        <v>12</v>
      </c>
      <c r="RUG4" s="15" t="s">
        <v>12</v>
      </c>
      <c r="RUH4" s="15" t="s">
        <v>12</v>
      </c>
      <c r="RUI4" s="15" t="s">
        <v>12</v>
      </c>
      <c r="RUJ4" s="15" t="s">
        <v>12</v>
      </c>
      <c r="RUK4" s="15" t="s">
        <v>12</v>
      </c>
      <c r="RUL4" s="15" t="s">
        <v>12</v>
      </c>
      <c r="RUM4" s="15" t="s">
        <v>12</v>
      </c>
      <c r="RUN4" s="15" t="s">
        <v>12</v>
      </c>
      <c r="RUO4" s="15" t="s">
        <v>12</v>
      </c>
      <c r="RUP4" s="15" t="s">
        <v>12</v>
      </c>
      <c r="RUQ4" s="15" t="s">
        <v>12</v>
      </c>
      <c r="RUR4" s="15" t="s">
        <v>12</v>
      </c>
      <c r="RUS4" s="15" t="s">
        <v>12</v>
      </c>
      <c r="RUT4" s="15" t="s">
        <v>12</v>
      </c>
      <c r="RUU4" s="15" t="s">
        <v>12</v>
      </c>
      <c r="RUV4" s="15" t="s">
        <v>12</v>
      </c>
      <c r="RUW4" s="15" t="s">
        <v>12</v>
      </c>
      <c r="RUX4" s="15" t="s">
        <v>12</v>
      </c>
      <c r="RUY4" s="15" t="s">
        <v>12</v>
      </c>
      <c r="RUZ4" s="15" t="s">
        <v>12</v>
      </c>
      <c r="RVA4" s="15" t="s">
        <v>12</v>
      </c>
      <c r="RVB4" s="15" t="s">
        <v>12</v>
      </c>
      <c r="RVC4" s="15" t="s">
        <v>12</v>
      </c>
      <c r="RVD4" s="15" t="s">
        <v>12</v>
      </c>
      <c r="RVE4" s="15" t="s">
        <v>12</v>
      </c>
      <c r="RVF4" s="15" t="s">
        <v>12</v>
      </c>
      <c r="RVG4" s="15" t="s">
        <v>12</v>
      </c>
      <c r="RVH4" s="15" t="s">
        <v>12</v>
      </c>
      <c r="RVI4" s="15" t="s">
        <v>12</v>
      </c>
      <c r="RVJ4" s="15" t="s">
        <v>12</v>
      </c>
      <c r="RVK4" s="15" t="s">
        <v>12</v>
      </c>
      <c r="RVL4" s="15" t="s">
        <v>12</v>
      </c>
      <c r="RVM4" s="15" t="s">
        <v>12</v>
      </c>
      <c r="RVN4" s="15" t="s">
        <v>12</v>
      </c>
      <c r="RVO4" s="15" t="s">
        <v>12</v>
      </c>
      <c r="RVP4" s="15" t="s">
        <v>12</v>
      </c>
      <c r="RVQ4" s="15" t="s">
        <v>12</v>
      </c>
      <c r="RVR4" s="15" t="s">
        <v>12</v>
      </c>
      <c r="RVS4" s="15" t="s">
        <v>12</v>
      </c>
      <c r="RVT4" s="15" t="s">
        <v>12</v>
      </c>
      <c r="RVU4" s="15" t="s">
        <v>12</v>
      </c>
      <c r="RVV4" s="15" t="s">
        <v>12</v>
      </c>
      <c r="RVW4" s="15" t="s">
        <v>12</v>
      </c>
      <c r="RVX4" s="15" t="s">
        <v>12</v>
      </c>
      <c r="RVY4" s="15" t="s">
        <v>12</v>
      </c>
      <c r="RVZ4" s="15" t="s">
        <v>12</v>
      </c>
      <c r="RWA4" s="15" t="s">
        <v>12</v>
      </c>
      <c r="RWB4" s="15" t="s">
        <v>12</v>
      </c>
      <c r="RWC4" s="15" t="s">
        <v>12</v>
      </c>
      <c r="RWD4" s="15" t="s">
        <v>12</v>
      </c>
      <c r="RWE4" s="15" t="s">
        <v>12</v>
      </c>
      <c r="RWF4" s="15" t="s">
        <v>12</v>
      </c>
      <c r="RWG4" s="15" t="s">
        <v>12</v>
      </c>
      <c r="RWH4" s="15" t="s">
        <v>12</v>
      </c>
      <c r="RWI4" s="15" t="s">
        <v>12</v>
      </c>
      <c r="RWJ4" s="15" t="s">
        <v>12</v>
      </c>
      <c r="RWK4" s="15" t="s">
        <v>12</v>
      </c>
      <c r="RWL4" s="15" t="s">
        <v>12</v>
      </c>
      <c r="RWM4" s="15" t="s">
        <v>12</v>
      </c>
      <c r="RWN4" s="15" t="s">
        <v>12</v>
      </c>
      <c r="RWO4" s="15" t="s">
        <v>12</v>
      </c>
      <c r="RWP4" s="15" t="s">
        <v>12</v>
      </c>
      <c r="RWQ4" s="15" t="s">
        <v>12</v>
      </c>
      <c r="RWR4" s="15" t="s">
        <v>12</v>
      </c>
      <c r="RWS4" s="15" t="s">
        <v>12</v>
      </c>
      <c r="RWT4" s="15" t="s">
        <v>12</v>
      </c>
      <c r="RWU4" s="15" t="s">
        <v>12</v>
      </c>
      <c r="RWV4" s="15" t="s">
        <v>12</v>
      </c>
      <c r="RWW4" s="15" t="s">
        <v>12</v>
      </c>
      <c r="RWX4" s="15" t="s">
        <v>12</v>
      </c>
      <c r="RWY4" s="15" t="s">
        <v>12</v>
      </c>
      <c r="RWZ4" s="15" t="s">
        <v>12</v>
      </c>
      <c r="RXA4" s="15" t="s">
        <v>12</v>
      </c>
      <c r="RXB4" s="15" t="s">
        <v>12</v>
      </c>
      <c r="RXC4" s="15" t="s">
        <v>12</v>
      </c>
      <c r="RXD4" s="15" t="s">
        <v>12</v>
      </c>
      <c r="RXE4" s="15" t="s">
        <v>12</v>
      </c>
      <c r="RXF4" s="15" t="s">
        <v>12</v>
      </c>
      <c r="RXG4" s="15" t="s">
        <v>12</v>
      </c>
      <c r="RXH4" s="15" t="s">
        <v>12</v>
      </c>
      <c r="RXI4" s="15" t="s">
        <v>12</v>
      </c>
      <c r="RXJ4" s="15" t="s">
        <v>12</v>
      </c>
      <c r="RXK4" s="15" t="s">
        <v>12</v>
      </c>
      <c r="RXL4" s="15" t="s">
        <v>12</v>
      </c>
      <c r="RXM4" s="15" t="s">
        <v>12</v>
      </c>
      <c r="RXN4" s="15" t="s">
        <v>12</v>
      </c>
      <c r="RXO4" s="15" t="s">
        <v>12</v>
      </c>
      <c r="RXP4" s="15" t="s">
        <v>12</v>
      </c>
      <c r="RXQ4" s="15" t="s">
        <v>12</v>
      </c>
      <c r="RXR4" s="15" t="s">
        <v>12</v>
      </c>
      <c r="RXS4" s="15" t="s">
        <v>12</v>
      </c>
      <c r="RXT4" s="15" t="s">
        <v>12</v>
      </c>
      <c r="RXU4" s="15" t="s">
        <v>12</v>
      </c>
      <c r="RXV4" s="15" t="s">
        <v>12</v>
      </c>
      <c r="RXW4" s="15" t="s">
        <v>12</v>
      </c>
      <c r="RXX4" s="15" t="s">
        <v>12</v>
      </c>
      <c r="RXY4" s="15" t="s">
        <v>12</v>
      </c>
      <c r="RXZ4" s="15" t="s">
        <v>12</v>
      </c>
      <c r="RYA4" s="15" t="s">
        <v>12</v>
      </c>
      <c r="RYB4" s="15" t="s">
        <v>12</v>
      </c>
      <c r="RYC4" s="15" t="s">
        <v>12</v>
      </c>
      <c r="RYD4" s="15" t="s">
        <v>12</v>
      </c>
      <c r="RYE4" s="15" t="s">
        <v>12</v>
      </c>
      <c r="RYF4" s="15" t="s">
        <v>12</v>
      </c>
      <c r="RYG4" s="15" t="s">
        <v>12</v>
      </c>
      <c r="RYH4" s="15" t="s">
        <v>12</v>
      </c>
      <c r="RYI4" s="15" t="s">
        <v>12</v>
      </c>
      <c r="RYJ4" s="15" t="s">
        <v>12</v>
      </c>
      <c r="RYK4" s="15" t="s">
        <v>12</v>
      </c>
      <c r="RYL4" s="15" t="s">
        <v>12</v>
      </c>
      <c r="RYM4" s="15" t="s">
        <v>12</v>
      </c>
      <c r="RYN4" s="15" t="s">
        <v>12</v>
      </c>
      <c r="RYO4" s="15" t="s">
        <v>12</v>
      </c>
      <c r="RYP4" s="15" t="s">
        <v>12</v>
      </c>
      <c r="RYQ4" s="15" t="s">
        <v>12</v>
      </c>
      <c r="RYR4" s="15" t="s">
        <v>12</v>
      </c>
      <c r="RYS4" s="15" t="s">
        <v>12</v>
      </c>
      <c r="RYT4" s="15" t="s">
        <v>12</v>
      </c>
      <c r="RYU4" s="15" t="s">
        <v>12</v>
      </c>
      <c r="RYV4" s="15" t="s">
        <v>12</v>
      </c>
      <c r="RYW4" s="15" t="s">
        <v>12</v>
      </c>
      <c r="RYX4" s="15" t="s">
        <v>12</v>
      </c>
      <c r="RYY4" s="15" t="s">
        <v>12</v>
      </c>
      <c r="RYZ4" s="15" t="s">
        <v>12</v>
      </c>
      <c r="RZA4" s="15" t="s">
        <v>12</v>
      </c>
      <c r="RZB4" s="15" t="s">
        <v>12</v>
      </c>
      <c r="RZC4" s="15" t="s">
        <v>12</v>
      </c>
      <c r="RZD4" s="15" t="s">
        <v>12</v>
      </c>
      <c r="RZE4" s="15" t="s">
        <v>12</v>
      </c>
      <c r="RZF4" s="15" t="s">
        <v>12</v>
      </c>
      <c r="RZG4" s="15" t="s">
        <v>12</v>
      </c>
      <c r="RZH4" s="15" t="s">
        <v>12</v>
      </c>
      <c r="RZI4" s="15" t="s">
        <v>12</v>
      </c>
      <c r="RZJ4" s="15" t="s">
        <v>12</v>
      </c>
      <c r="RZK4" s="15" t="s">
        <v>12</v>
      </c>
      <c r="RZL4" s="15" t="s">
        <v>12</v>
      </c>
      <c r="RZM4" s="15" t="s">
        <v>12</v>
      </c>
      <c r="RZN4" s="15" t="s">
        <v>12</v>
      </c>
      <c r="RZO4" s="15" t="s">
        <v>12</v>
      </c>
      <c r="RZP4" s="15" t="s">
        <v>12</v>
      </c>
      <c r="RZQ4" s="15" t="s">
        <v>12</v>
      </c>
      <c r="RZR4" s="15" t="s">
        <v>12</v>
      </c>
      <c r="RZS4" s="15" t="s">
        <v>12</v>
      </c>
      <c r="RZT4" s="15" t="s">
        <v>12</v>
      </c>
      <c r="RZU4" s="15" t="s">
        <v>12</v>
      </c>
      <c r="RZV4" s="15" t="s">
        <v>12</v>
      </c>
      <c r="RZW4" s="15" t="s">
        <v>12</v>
      </c>
      <c r="RZX4" s="15" t="s">
        <v>12</v>
      </c>
      <c r="RZY4" s="15" t="s">
        <v>12</v>
      </c>
      <c r="RZZ4" s="15" t="s">
        <v>12</v>
      </c>
      <c r="SAA4" s="15" t="s">
        <v>12</v>
      </c>
      <c r="SAB4" s="15" t="s">
        <v>12</v>
      </c>
      <c r="SAC4" s="15" t="s">
        <v>12</v>
      </c>
      <c r="SAD4" s="15" t="s">
        <v>12</v>
      </c>
      <c r="SAE4" s="15" t="s">
        <v>12</v>
      </c>
      <c r="SAF4" s="15" t="s">
        <v>12</v>
      </c>
      <c r="SAG4" s="15" t="s">
        <v>12</v>
      </c>
      <c r="SAH4" s="15" t="s">
        <v>12</v>
      </c>
      <c r="SAI4" s="15" t="s">
        <v>12</v>
      </c>
      <c r="SAJ4" s="15" t="s">
        <v>12</v>
      </c>
      <c r="SAK4" s="15" t="s">
        <v>12</v>
      </c>
      <c r="SAL4" s="15" t="s">
        <v>12</v>
      </c>
      <c r="SAM4" s="15" t="s">
        <v>12</v>
      </c>
      <c r="SAN4" s="15" t="s">
        <v>12</v>
      </c>
      <c r="SAO4" s="15" t="s">
        <v>12</v>
      </c>
      <c r="SAP4" s="15" t="s">
        <v>12</v>
      </c>
      <c r="SAQ4" s="15" t="s">
        <v>12</v>
      </c>
      <c r="SAR4" s="15" t="s">
        <v>12</v>
      </c>
      <c r="SAS4" s="15" t="s">
        <v>12</v>
      </c>
      <c r="SAT4" s="15" t="s">
        <v>12</v>
      </c>
      <c r="SAU4" s="15" t="s">
        <v>12</v>
      </c>
      <c r="SAV4" s="15" t="s">
        <v>12</v>
      </c>
      <c r="SAW4" s="15" t="s">
        <v>12</v>
      </c>
      <c r="SAX4" s="15" t="s">
        <v>12</v>
      </c>
      <c r="SAY4" s="15" t="s">
        <v>12</v>
      </c>
      <c r="SAZ4" s="15" t="s">
        <v>12</v>
      </c>
      <c r="SBA4" s="15" t="s">
        <v>12</v>
      </c>
      <c r="SBB4" s="15" t="s">
        <v>12</v>
      </c>
      <c r="SBC4" s="15" t="s">
        <v>12</v>
      </c>
      <c r="SBD4" s="15" t="s">
        <v>12</v>
      </c>
      <c r="SBE4" s="15" t="s">
        <v>12</v>
      </c>
      <c r="SBF4" s="15" t="s">
        <v>12</v>
      </c>
      <c r="SBG4" s="15" t="s">
        <v>12</v>
      </c>
      <c r="SBH4" s="15" t="s">
        <v>12</v>
      </c>
      <c r="SBI4" s="15" t="s">
        <v>12</v>
      </c>
      <c r="SBJ4" s="15" t="s">
        <v>12</v>
      </c>
      <c r="SBK4" s="15" t="s">
        <v>12</v>
      </c>
      <c r="SBL4" s="15" t="s">
        <v>12</v>
      </c>
      <c r="SBM4" s="15" t="s">
        <v>12</v>
      </c>
      <c r="SBN4" s="15" t="s">
        <v>12</v>
      </c>
      <c r="SBO4" s="15" t="s">
        <v>12</v>
      </c>
      <c r="SBP4" s="15" t="s">
        <v>12</v>
      </c>
      <c r="SBQ4" s="15" t="s">
        <v>12</v>
      </c>
      <c r="SBR4" s="15" t="s">
        <v>12</v>
      </c>
      <c r="SBS4" s="15" t="s">
        <v>12</v>
      </c>
      <c r="SBT4" s="15" t="s">
        <v>12</v>
      </c>
      <c r="SBU4" s="15" t="s">
        <v>12</v>
      </c>
      <c r="SBV4" s="15" t="s">
        <v>12</v>
      </c>
      <c r="SBW4" s="15" t="s">
        <v>12</v>
      </c>
      <c r="SBX4" s="15" t="s">
        <v>12</v>
      </c>
      <c r="SBY4" s="15" t="s">
        <v>12</v>
      </c>
      <c r="SBZ4" s="15" t="s">
        <v>12</v>
      </c>
      <c r="SCA4" s="15" t="s">
        <v>12</v>
      </c>
      <c r="SCB4" s="15" t="s">
        <v>12</v>
      </c>
      <c r="SCC4" s="15" t="s">
        <v>12</v>
      </c>
      <c r="SCD4" s="15" t="s">
        <v>12</v>
      </c>
      <c r="SCE4" s="15" t="s">
        <v>12</v>
      </c>
      <c r="SCF4" s="15" t="s">
        <v>12</v>
      </c>
      <c r="SCG4" s="15" t="s">
        <v>12</v>
      </c>
      <c r="SCH4" s="15" t="s">
        <v>12</v>
      </c>
      <c r="SCI4" s="15" t="s">
        <v>12</v>
      </c>
      <c r="SCJ4" s="15" t="s">
        <v>12</v>
      </c>
      <c r="SCK4" s="15" t="s">
        <v>12</v>
      </c>
      <c r="SCL4" s="15" t="s">
        <v>12</v>
      </c>
      <c r="SCM4" s="15" t="s">
        <v>12</v>
      </c>
      <c r="SCN4" s="15" t="s">
        <v>12</v>
      </c>
      <c r="SCO4" s="15" t="s">
        <v>12</v>
      </c>
      <c r="SCP4" s="15" t="s">
        <v>12</v>
      </c>
      <c r="SCQ4" s="15" t="s">
        <v>12</v>
      </c>
      <c r="SCR4" s="15" t="s">
        <v>12</v>
      </c>
      <c r="SCS4" s="15" t="s">
        <v>12</v>
      </c>
      <c r="SCT4" s="15" t="s">
        <v>12</v>
      </c>
      <c r="SCU4" s="15" t="s">
        <v>12</v>
      </c>
      <c r="SCV4" s="15" t="s">
        <v>12</v>
      </c>
      <c r="SCW4" s="15" t="s">
        <v>12</v>
      </c>
      <c r="SCX4" s="15" t="s">
        <v>12</v>
      </c>
      <c r="SCY4" s="15" t="s">
        <v>12</v>
      </c>
      <c r="SCZ4" s="15" t="s">
        <v>12</v>
      </c>
      <c r="SDA4" s="15" t="s">
        <v>12</v>
      </c>
      <c r="SDB4" s="15" t="s">
        <v>12</v>
      </c>
      <c r="SDC4" s="15" t="s">
        <v>12</v>
      </c>
      <c r="SDD4" s="15" t="s">
        <v>12</v>
      </c>
      <c r="SDE4" s="15" t="s">
        <v>12</v>
      </c>
      <c r="SDF4" s="15" t="s">
        <v>12</v>
      </c>
      <c r="SDG4" s="15" t="s">
        <v>12</v>
      </c>
      <c r="SDH4" s="15" t="s">
        <v>12</v>
      </c>
      <c r="SDI4" s="15" t="s">
        <v>12</v>
      </c>
      <c r="SDJ4" s="15" t="s">
        <v>12</v>
      </c>
      <c r="SDK4" s="15" t="s">
        <v>12</v>
      </c>
      <c r="SDL4" s="15" t="s">
        <v>12</v>
      </c>
      <c r="SDM4" s="15" t="s">
        <v>12</v>
      </c>
      <c r="SDN4" s="15" t="s">
        <v>12</v>
      </c>
      <c r="SDO4" s="15" t="s">
        <v>12</v>
      </c>
      <c r="SDP4" s="15" t="s">
        <v>12</v>
      </c>
      <c r="SDQ4" s="15" t="s">
        <v>12</v>
      </c>
      <c r="SDR4" s="15" t="s">
        <v>12</v>
      </c>
      <c r="SDS4" s="15" t="s">
        <v>12</v>
      </c>
      <c r="SDT4" s="15" t="s">
        <v>12</v>
      </c>
      <c r="SDU4" s="15" t="s">
        <v>12</v>
      </c>
      <c r="SDV4" s="15" t="s">
        <v>12</v>
      </c>
      <c r="SDW4" s="15" t="s">
        <v>12</v>
      </c>
      <c r="SDX4" s="15" t="s">
        <v>12</v>
      </c>
      <c r="SDY4" s="15" t="s">
        <v>12</v>
      </c>
      <c r="SDZ4" s="15" t="s">
        <v>12</v>
      </c>
      <c r="SEA4" s="15" t="s">
        <v>12</v>
      </c>
      <c r="SEB4" s="15" t="s">
        <v>12</v>
      </c>
      <c r="SEC4" s="15" t="s">
        <v>12</v>
      </c>
      <c r="SED4" s="15" t="s">
        <v>12</v>
      </c>
      <c r="SEE4" s="15" t="s">
        <v>12</v>
      </c>
      <c r="SEF4" s="15" t="s">
        <v>12</v>
      </c>
      <c r="SEG4" s="15" t="s">
        <v>12</v>
      </c>
      <c r="SEH4" s="15" t="s">
        <v>12</v>
      </c>
      <c r="SEI4" s="15" t="s">
        <v>12</v>
      </c>
      <c r="SEJ4" s="15" t="s">
        <v>12</v>
      </c>
      <c r="SEK4" s="15" t="s">
        <v>12</v>
      </c>
      <c r="SEL4" s="15" t="s">
        <v>12</v>
      </c>
      <c r="SEM4" s="15" t="s">
        <v>12</v>
      </c>
      <c r="SEN4" s="15" t="s">
        <v>12</v>
      </c>
      <c r="SEO4" s="15" t="s">
        <v>12</v>
      </c>
      <c r="SEP4" s="15" t="s">
        <v>12</v>
      </c>
      <c r="SEQ4" s="15" t="s">
        <v>12</v>
      </c>
      <c r="SER4" s="15" t="s">
        <v>12</v>
      </c>
      <c r="SES4" s="15" t="s">
        <v>12</v>
      </c>
      <c r="SET4" s="15" t="s">
        <v>12</v>
      </c>
      <c r="SEU4" s="15" t="s">
        <v>12</v>
      </c>
      <c r="SEV4" s="15" t="s">
        <v>12</v>
      </c>
      <c r="SEW4" s="15" t="s">
        <v>12</v>
      </c>
      <c r="SEX4" s="15" t="s">
        <v>12</v>
      </c>
      <c r="SEY4" s="15" t="s">
        <v>12</v>
      </c>
      <c r="SEZ4" s="15" t="s">
        <v>12</v>
      </c>
      <c r="SFA4" s="15" t="s">
        <v>12</v>
      </c>
      <c r="SFB4" s="15" t="s">
        <v>12</v>
      </c>
      <c r="SFC4" s="15" t="s">
        <v>12</v>
      </c>
      <c r="SFD4" s="15" t="s">
        <v>12</v>
      </c>
      <c r="SFE4" s="15" t="s">
        <v>12</v>
      </c>
      <c r="SFF4" s="15" t="s">
        <v>12</v>
      </c>
      <c r="SFG4" s="15" t="s">
        <v>12</v>
      </c>
      <c r="SFH4" s="15" t="s">
        <v>12</v>
      </c>
      <c r="SFI4" s="15" t="s">
        <v>12</v>
      </c>
      <c r="SFJ4" s="15" t="s">
        <v>12</v>
      </c>
      <c r="SFK4" s="15" t="s">
        <v>12</v>
      </c>
      <c r="SFL4" s="15" t="s">
        <v>12</v>
      </c>
      <c r="SFM4" s="15" t="s">
        <v>12</v>
      </c>
      <c r="SFN4" s="15" t="s">
        <v>12</v>
      </c>
      <c r="SFO4" s="15" t="s">
        <v>12</v>
      </c>
      <c r="SFP4" s="15" t="s">
        <v>12</v>
      </c>
      <c r="SFQ4" s="15" t="s">
        <v>12</v>
      </c>
      <c r="SFR4" s="15" t="s">
        <v>12</v>
      </c>
      <c r="SFS4" s="15" t="s">
        <v>12</v>
      </c>
      <c r="SFT4" s="15" t="s">
        <v>12</v>
      </c>
      <c r="SFU4" s="15" t="s">
        <v>12</v>
      </c>
      <c r="SFV4" s="15" t="s">
        <v>12</v>
      </c>
      <c r="SFW4" s="15" t="s">
        <v>12</v>
      </c>
      <c r="SFX4" s="15" t="s">
        <v>12</v>
      </c>
      <c r="SFY4" s="15" t="s">
        <v>12</v>
      </c>
      <c r="SFZ4" s="15" t="s">
        <v>12</v>
      </c>
      <c r="SGA4" s="15" t="s">
        <v>12</v>
      </c>
      <c r="SGB4" s="15" t="s">
        <v>12</v>
      </c>
      <c r="SGC4" s="15" t="s">
        <v>12</v>
      </c>
      <c r="SGD4" s="15" t="s">
        <v>12</v>
      </c>
      <c r="SGE4" s="15" t="s">
        <v>12</v>
      </c>
      <c r="SGF4" s="15" t="s">
        <v>12</v>
      </c>
      <c r="SGG4" s="15" t="s">
        <v>12</v>
      </c>
      <c r="SGH4" s="15" t="s">
        <v>12</v>
      </c>
      <c r="SGI4" s="15" t="s">
        <v>12</v>
      </c>
      <c r="SGJ4" s="15" t="s">
        <v>12</v>
      </c>
      <c r="SGK4" s="15" t="s">
        <v>12</v>
      </c>
      <c r="SGL4" s="15" t="s">
        <v>12</v>
      </c>
      <c r="SGM4" s="15" t="s">
        <v>12</v>
      </c>
      <c r="SGN4" s="15" t="s">
        <v>12</v>
      </c>
      <c r="SGO4" s="15" t="s">
        <v>12</v>
      </c>
      <c r="SGP4" s="15" t="s">
        <v>12</v>
      </c>
      <c r="SGQ4" s="15" t="s">
        <v>12</v>
      </c>
      <c r="SGR4" s="15" t="s">
        <v>12</v>
      </c>
      <c r="SGS4" s="15" t="s">
        <v>12</v>
      </c>
      <c r="SGT4" s="15" t="s">
        <v>12</v>
      </c>
      <c r="SGU4" s="15" t="s">
        <v>12</v>
      </c>
      <c r="SGV4" s="15" t="s">
        <v>12</v>
      </c>
      <c r="SGW4" s="15" t="s">
        <v>12</v>
      </c>
      <c r="SGX4" s="15" t="s">
        <v>12</v>
      </c>
      <c r="SGY4" s="15" t="s">
        <v>12</v>
      </c>
      <c r="SGZ4" s="15" t="s">
        <v>12</v>
      </c>
      <c r="SHA4" s="15" t="s">
        <v>12</v>
      </c>
      <c r="SHB4" s="15" t="s">
        <v>12</v>
      </c>
      <c r="SHC4" s="15" t="s">
        <v>12</v>
      </c>
      <c r="SHD4" s="15" t="s">
        <v>12</v>
      </c>
      <c r="SHE4" s="15" t="s">
        <v>12</v>
      </c>
      <c r="SHF4" s="15" t="s">
        <v>12</v>
      </c>
      <c r="SHG4" s="15" t="s">
        <v>12</v>
      </c>
      <c r="SHH4" s="15" t="s">
        <v>12</v>
      </c>
      <c r="SHI4" s="15" t="s">
        <v>12</v>
      </c>
      <c r="SHJ4" s="15" t="s">
        <v>12</v>
      </c>
      <c r="SHK4" s="15" t="s">
        <v>12</v>
      </c>
      <c r="SHL4" s="15" t="s">
        <v>12</v>
      </c>
      <c r="SHM4" s="15" t="s">
        <v>12</v>
      </c>
      <c r="SHN4" s="15" t="s">
        <v>12</v>
      </c>
      <c r="SHO4" s="15" t="s">
        <v>12</v>
      </c>
      <c r="SHP4" s="15" t="s">
        <v>12</v>
      </c>
      <c r="SHQ4" s="15" t="s">
        <v>12</v>
      </c>
      <c r="SHR4" s="15" t="s">
        <v>12</v>
      </c>
      <c r="SHS4" s="15" t="s">
        <v>12</v>
      </c>
      <c r="SHT4" s="15" t="s">
        <v>12</v>
      </c>
      <c r="SHU4" s="15" t="s">
        <v>12</v>
      </c>
      <c r="SHV4" s="15" t="s">
        <v>12</v>
      </c>
      <c r="SHW4" s="15" t="s">
        <v>12</v>
      </c>
      <c r="SHX4" s="15" t="s">
        <v>12</v>
      </c>
      <c r="SHY4" s="15" t="s">
        <v>12</v>
      </c>
      <c r="SHZ4" s="15" t="s">
        <v>12</v>
      </c>
      <c r="SIA4" s="15" t="s">
        <v>12</v>
      </c>
      <c r="SIB4" s="15" t="s">
        <v>12</v>
      </c>
      <c r="SIC4" s="15" t="s">
        <v>12</v>
      </c>
      <c r="SID4" s="15" t="s">
        <v>12</v>
      </c>
      <c r="SIE4" s="15" t="s">
        <v>12</v>
      </c>
      <c r="SIF4" s="15" t="s">
        <v>12</v>
      </c>
      <c r="SIG4" s="15" t="s">
        <v>12</v>
      </c>
      <c r="SIH4" s="15" t="s">
        <v>12</v>
      </c>
      <c r="SII4" s="15" t="s">
        <v>12</v>
      </c>
      <c r="SIJ4" s="15" t="s">
        <v>12</v>
      </c>
      <c r="SIK4" s="15" t="s">
        <v>12</v>
      </c>
      <c r="SIL4" s="15" t="s">
        <v>12</v>
      </c>
      <c r="SIM4" s="15" t="s">
        <v>12</v>
      </c>
      <c r="SIN4" s="15" t="s">
        <v>12</v>
      </c>
      <c r="SIO4" s="15" t="s">
        <v>12</v>
      </c>
      <c r="SIP4" s="15" t="s">
        <v>12</v>
      </c>
      <c r="SIQ4" s="15" t="s">
        <v>12</v>
      </c>
      <c r="SIR4" s="15" t="s">
        <v>12</v>
      </c>
      <c r="SIS4" s="15" t="s">
        <v>12</v>
      </c>
      <c r="SIT4" s="15" t="s">
        <v>12</v>
      </c>
      <c r="SIU4" s="15" t="s">
        <v>12</v>
      </c>
      <c r="SIV4" s="15" t="s">
        <v>12</v>
      </c>
      <c r="SIW4" s="15" t="s">
        <v>12</v>
      </c>
      <c r="SIX4" s="15" t="s">
        <v>12</v>
      </c>
      <c r="SIY4" s="15" t="s">
        <v>12</v>
      </c>
      <c r="SIZ4" s="15" t="s">
        <v>12</v>
      </c>
      <c r="SJA4" s="15" t="s">
        <v>12</v>
      </c>
      <c r="SJB4" s="15" t="s">
        <v>12</v>
      </c>
      <c r="SJC4" s="15" t="s">
        <v>12</v>
      </c>
      <c r="SJD4" s="15" t="s">
        <v>12</v>
      </c>
      <c r="SJE4" s="15" t="s">
        <v>12</v>
      </c>
      <c r="SJF4" s="15" t="s">
        <v>12</v>
      </c>
      <c r="SJG4" s="15" t="s">
        <v>12</v>
      </c>
      <c r="SJH4" s="15" t="s">
        <v>12</v>
      </c>
      <c r="SJI4" s="15" t="s">
        <v>12</v>
      </c>
      <c r="SJJ4" s="15" t="s">
        <v>12</v>
      </c>
      <c r="SJK4" s="15" t="s">
        <v>12</v>
      </c>
      <c r="SJL4" s="15" t="s">
        <v>12</v>
      </c>
      <c r="SJM4" s="15" t="s">
        <v>12</v>
      </c>
      <c r="SJN4" s="15" t="s">
        <v>12</v>
      </c>
      <c r="SJO4" s="15" t="s">
        <v>12</v>
      </c>
      <c r="SJP4" s="15" t="s">
        <v>12</v>
      </c>
      <c r="SJQ4" s="15" t="s">
        <v>12</v>
      </c>
      <c r="SJR4" s="15" t="s">
        <v>12</v>
      </c>
      <c r="SJS4" s="15" t="s">
        <v>12</v>
      </c>
      <c r="SJT4" s="15" t="s">
        <v>12</v>
      </c>
      <c r="SJU4" s="15" t="s">
        <v>12</v>
      </c>
      <c r="SJV4" s="15" t="s">
        <v>12</v>
      </c>
      <c r="SJW4" s="15" t="s">
        <v>12</v>
      </c>
      <c r="SJX4" s="15" t="s">
        <v>12</v>
      </c>
      <c r="SJY4" s="15" t="s">
        <v>12</v>
      </c>
      <c r="SJZ4" s="15" t="s">
        <v>12</v>
      </c>
      <c r="SKA4" s="15" t="s">
        <v>12</v>
      </c>
      <c r="SKB4" s="15" t="s">
        <v>12</v>
      </c>
      <c r="SKC4" s="15" t="s">
        <v>12</v>
      </c>
      <c r="SKD4" s="15" t="s">
        <v>12</v>
      </c>
      <c r="SKE4" s="15" t="s">
        <v>12</v>
      </c>
      <c r="SKF4" s="15" t="s">
        <v>12</v>
      </c>
      <c r="SKG4" s="15" t="s">
        <v>12</v>
      </c>
      <c r="SKH4" s="15" t="s">
        <v>12</v>
      </c>
      <c r="SKI4" s="15" t="s">
        <v>12</v>
      </c>
      <c r="SKJ4" s="15" t="s">
        <v>12</v>
      </c>
      <c r="SKK4" s="15" t="s">
        <v>12</v>
      </c>
      <c r="SKL4" s="15" t="s">
        <v>12</v>
      </c>
      <c r="SKM4" s="15" t="s">
        <v>12</v>
      </c>
      <c r="SKN4" s="15" t="s">
        <v>12</v>
      </c>
      <c r="SKO4" s="15" t="s">
        <v>12</v>
      </c>
      <c r="SKP4" s="15" t="s">
        <v>12</v>
      </c>
      <c r="SKQ4" s="15" t="s">
        <v>12</v>
      </c>
      <c r="SKR4" s="15" t="s">
        <v>12</v>
      </c>
      <c r="SKS4" s="15" t="s">
        <v>12</v>
      </c>
      <c r="SKT4" s="15" t="s">
        <v>12</v>
      </c>
      <c r="SKU4" s="15" t="s">
        <v>12</v>
      </c>
      <c r="SKV4" s="15" t="s">
        <v>12</v>
      </c>
      <c r="SKW4" s="15" t="s">
        <v>12</v>
      </c>
      <c r="SKX4" s="15" t="s">
        <v>12</v>
      </c>
      <c r="SKY4" s="15" t="s">
        <v>12</v>
      </c>
      <c r="SKZ4" s="15" t="s">
        <v>12</v>
      </c>
      <c r="SLA4" s="15" t="s">
        <v>12</v>
      </c>
      <c r="SLB4" s="15" t="s">
        <v>12</v>
      </c>
      <c r="SLC4" s="15" t="s">
        <v>12</v>
      </c>
      <c r="SLD4" s="15" t="s">
        <v>12</v>
      </c>
      <c r="SLE4" s="15" t="s">
        <v>12</v>
      </c>
      <c r="SLF4" s="15" t="s">
        <v>12</v>
      </c>
      <c r="SLG4" s="15" t="s">
        <v>12</v>
      </c>
      <c r="SLH4" s="15" t="s">
        <v>12</v>
      </c>
      <c r="SLI4" s="15" t="s">
        <v>12</v>
      </c>
      <c r="SLJ4" s="15" t="s">
        <v>12</v>
      </c>
      <c r="SLK4" s="15" t="s">
        <v>12</v>
      </c>
      <c r="SLL4" s="15" t="s">
        <v>12</v>
      </c>
      <c r="SLM4" s="15" t="s">
        <v>12</v>
      </c>
      <c r="SLN4" s="15" t="s">
        <v>12</v>
      </c>
      <c r="SLO4" s="15" t="s">
        <v>12</v>
      </c>
      <c r="SLP4" s="15" t="s">
        <v>12</v>
      </c>
      <c r="SLQ4" s="15" t="s">
        <v>12</v>
      </c>
      <c r="SLR4" s="15" t="s">
        <v>12</v>
      </c>
      <c r="SLS4" s="15" t="s">
        <v>12</v>
      </c>
      <c r="SLT4" s="15" t="s">
        <v>12</v>
      </c>
      <c r="SLU4" s="15" t="s">
        <v>12</v>
      </c>
      <c r="SLV4" s="15" t="s">
        <v>12</v>
      </c>
      <c r="SLW4" s="15" t="s">
        <v>12</v>
      </c>
      <c r="SLX4" s="15" t="s">
        <v>12</v>
      </c>
      <c r="SLY4" s="15" t="s">
        <v>12</v>
      </c>
      <c r="SLZ4" s="15" t="s">
        <v>12</v>
      </c>
      <c r="SMA4" s="15" t="s">
        <v>12</v>
      </c>
      <c r="SMB4" s="15" t="s">
        <v>12</v>
      </c>
      <c r="SMC4" s="15" t="s">
        <v>12</v>
      </c>
      <c r="SMD4" s="15" t="s">
        <v>12</v>
      </c>
      <c r="SME4" s="15" t="s">
        <v>12</v>
      </c>
      <c r="SMF4" s="15" t="s">
        <v>12</v>
      </c>
      <c r="SMG4" s="15" t="s">
        <v>12</v>
      </c>
      <c r="SMH4" s="15" t="s">
        <v>12</v>
      </c>
      <c r="SMI4" s="15" t="s">
        <v>12</v>
      </c>
      <c r="SMJ4" s="15" t="s">
        <v>12</v>
      </c>
      <c r="SMK4" s="15" t="s">
        <v>12</v>
      </c>
      <c r="SML4" s="15" t="s">
        <v>12</v>
      </c>
      <c r="SMM4" s="15" t="s">
        <v>12</v>
      </c>
      <c r="SMN4" s="15" t="s">
        <v>12</v>
      </c>
      <c r="SMO4" s="15" t="s">
        <v>12</v>
      </c>
      <c r="SMP4" s="15" t="s">
        <v>12</v>
      </c>
      <c r="SMQ4" s="15" t="s">
        <v>12</v>
      </c>
      <c r="SMR4" s="15" t="s">
        <v>12</v>
      </c>
      <c r="SMS4" s="15" t="s">
        <v>12</v>
      </c>
      <c r="SMT4" s="15" t="s">
        <v>12</v>
      </c>
      <c r="SMU4" s="15" t="s">
        <v>12</v>
      </c>
      <c r="SMV4" s="15" t="s">
        <v>12</v>
      </c>
      <c r="SMW4" s="15" t="s">
        <v>12</v>
      </c>
      <c r="SMX4" s="15" t="s">
        <v>12</v>
      </c>
      <c r="SMY4" s="15" t="s">
        <v>12</v>
      </c>
      <c r="SMZ4" s="15" t="s">
        <v>12</v>
      </c>
      <c r="SNA4" s="15" t="s">
        <v>12</v>
      </c>
      <c r="SNB4" s="15" t="s">
        <v>12</v>
      </c>
      <c r="SNC4" s="15" t="s">
        <v>12</v>
      </c>
      <c r="SND4" s="15" t="s">
        <v>12</v>
      </c>
      <c r="SNE4" s="15" t="s">
        <v>12</v>
      </c>
      <c r="SNF4" s="15" t="s">
        <v>12</v>
      </c>
      <c r="SNG4" s="15" t="s">
        <v>12</v>
      </c>
      <c r="SNH4" s="15" t="s">
        <v>12</v>
      </c>
      <c r="SNI4" s="15" t="s">
        <v>12</v>
      </c>
      <c r="SNJ4" s="15" t="s">
        <v>12</v>
      </c>
      <c r="SNK4" s="15" t="s">
        <v>12</v>
      </c>
      <c r="SNL4" s="15" t="s">
        <v>12</v>
      </c>
      <c r="SNM4" s="15" t="s">
        <v>12</v>
      </c>
      <c r="SNN4" s="15" t="s">
        <v>12</v>
      </c>
      <c r="SNO4" s="15" t="s">
        <v>12</v>
      </c>
      <c r="SNP4" s="15" t="s">
        <v>12</v>
      </c>
      <c r="SNQ4" s="15" t="s">
        <v>12</v>
      </c>
      <c r="SNR4" s="15" t="s">
        <v>12</v>
      </c>
      <c r="SNS4" s="15" t="s">
        <v>12</v>
      </c>
      <c r="SNT4" s="15" t="s">
        <v>12</v>
      </c>
      <c r="SNU4" s="15" t="s">
        <v>12</v>
      </c>
      <c r="SNV4" s="15" t="s">
        <v>12</v>
      </c>
      <c r="SNW4" s="15" t="s">
        <v>12</v>
      </c>
      <c r="SNX4" s="15" t="s">
        <v>12</v>
      </c>
      <c r="SNY4" s="15" t="s">
        <v>12</v>
      </c>
      <c r="SNZ4" s="15" t="s">
        <v>12</v>
      </c>
      <c r="SOA4" s="15" t="s">
        <v>12</v>
      </c>
      <c r="SOB4" s="15" t="s">
        <v>12</v>
      </c>
      <c r="SOC4" s="15" t="s">
        <v>12</v>
      </c>
      <c r="SOD4" s="15" t="s">
        <v>12</v>
      </c>
      <c r="SOE4" s="15" t="s">
        <v>12</v>
      </c>
      <c r="SOF4" s="15" t="s">
        <v>12</v>
      </c>
      <c r="SOG4" s="15" t="s">
        <v>12</v>
      </c>
      <c r="SOH4" s="15" t="s">
        <v>12</v>
      </c>
      <c r="SOI4" s="15" t="s">
        <v>12</v>
      </c>
      <c r="SOJ4" s="15" t="s">
        <v>12</v>
      </c>
      <c r="SOK4" s="15" t="s">
        <v>12</v>
      </c>
      <c r="SOL4" s="15" t="s">
        <v>12</v>
      </c>
      <c r="SOM4" s="15" t="s">
        <v>12</v>
      </c>
      <c r="SON4" s="15" t="s">
        <v>12</v>
      </c>
      <c r="SOO4" s="15" t="s">
        <v>12</v>
      </c>
      <c r="SOP4" s="15" t="s">
        <v>12</v>
      </c>
      <c r="SOQ4" s="15" t="s">
        <v>12</v>
      </c>
      <c r="SOR4" s="15" t="s">
        <v>12</v>
      </c>
      <c r="SOS4" s="15" t="s">
        <v>12</v>
      </c>
      <c r="SOT4" s="15" t="s">
        <v>12</v>
      </c>
      <c r="SOU4" s="15" t="s">
        <v>12</v>
      </c>
      <c r="SOV4" s="15" t="s">
        <v>12</v>
      </c>
      <c r="SOW4" s="15" t="s">
        <v>12</v>
      </c>
      <c r="SOX4" s="15" t="s">
        <v>12</v>
      </c>
      <c r="SOY4" s="15" t="s">
        <v>12</v>
      </c>
      <c r="SOZ4" s="15" t="s">
        <v>12</v>
      </c>
      <c r="SPA4" s="15" t="s">
        <v>12</v>
      </c>
      <c r="SPB4" s="15" t="s">
        <v>12</v>
      </c>
      <c r="SPC4" s="15" t="s">
        <v>12</v>
      </c>
      <c r="SPD4" s="15" t="s">
        <v>12</v>
      </c>
      <c r="SPE4" s="15" t="s">
        <v>12</v>
      </c>
      <c r="SPF4" s="15" t="s">
        <v>12</v>
      </c>
      <c r="SPG4" s="15" t="s">
        <v>12</v>
      </c>
      <c r="SPH4" s="15" t="s">
        <v>12</v>
      </c>
      <c r="SPI4" s="15" t="s">
        <v>12</v>
      </c>
      <c r="SPJ4" s="15" t="s">
        <v>12</v>
      </c>
      <c r="SPK4" s="15" t="s">
        <v>12</v>
      </c>
      <c r="SPL4" s="15" t="s">
        <v>12</v>
      </c>
      <c r="SPM4" s="15" t="s">
        <v>12</v>
      </c>
      <c r="SPN4" s="15" t="s">
        <v>12</v>
      </c>
      <c r="SPO4" s="15" t="s">
        <v>12</v>
      </c>
      <c r="SPP4" s="15" t="s">
        <v>12</v>
      </c>
      <c r="SPQ4" s="15" t="s">
        <v>12</v>
      </c>
      <c r="SPR4" s="15" t="s">
        <v>12</v>
      </c>
      <c r="SPS4" s="15" t="s">
        <v>12</v>
      </c>
      <c r="SPT4" s="15" t="s">
        <v>12</v>
      </c>
      <c r="SPU4" s="15" t="s">
        <v>12</v>
      </c>
      <c r="SPV4" s="15" t="s">
        <v>12</v>
      </c>
      <c r="SPW4" s="15" t="s">
        <v>12</v>
      </c>
      <c r="SPX4" s="15" t="s">
        <v>12</v>
      </c>
      <c r="SPY4" s="15" t="s">
        <v>12</v>
      </c>
      <c r="SPZ4" s="15" t="s">
        <v>12</v>
      </c>
      <c r="SQA4" s="15" t="s">
        <v>12</v>
      </c>
      <c r="SQB4" s="15" t="s">
        <v>12</v>
      </c>
      <c r="SQC4" s="15" t="s">
        <v>12</v>
      </c>
      <c r="SQD4" s="15" t="s">
        <v>12</v>
      </c>
      <c r="SQE4" s="15" t="s">
        <v>12</v>
      </c>
      <c r="SQF4" s="15" t="s">
        <v>12</v>
      </c>
      <c r="SQG4" s="15" t="s">
        <v>12</v>
      </c>
      <c r="SQH4" s="15" t="s">
        <v>12</v>
      </c>
      <c r="SQI4" s="15" t="s">
        <v>12</v>
      </c>
      <c r="SQJ4" s="15" t="s">
        <v>12</v>
      </c>
      <c r="SQK4" s="15" t="s">
        <v>12</v>
      </c>
      <c r="SQL4" s="15" t="s">
        <v>12</v>
      </c>
      <c r="SQM4" s="15" t="s">
        <v>12</v>
      </c>
      <c r="SQN4" s="15" t="s">
        <v>12</v>
      </c>
      <c r="SQO4" s="15" t="s">
        <v>12</v>
      </c>
      <c r="SQP4" s="15" t="s">
        <v>12</v>
      </c>
      <c r="SQQ4" s="15" t="s">
        <v>12</v>
      </c>
      <c r="SQR4" s="15" t="s">
        <v>12</v>
      </c>
      <c r="SQS4" s="15" t="s">
        <v>12</v>
      </c>
      <c r="SQT4" s="15" t="s">
        <v>12</v>
      </c>
      <c r="SQU4" s="15" t="s">
        <v>12</v>
      </c>
      <c r="SQV4" s="15" t="s">
        <v>12</v>
      </c>
      <c r="SQW4" s="15" t="s">
        <v>12</v>
      </c>
      <c r="SQX4" s="15" t="s">
        <v>12</v>
      </c>
      <c r="SQY4" s="15" t="s">
        <v>12</v>
      </c>
      <c r="SQZ4" s="15" t="s">
        <v>12</v>
      </c>
      <c r="SRA4" s="15" t="s">
        <v>12</v>
      </c>
      <c r="SRB4" s="15" t="s">
        <v>12</v>
      </c>
      <c r="SRC4" s="15" t="s">
        <v>12</v>
      </c>
      <c r="SRD4" s="15" t="s">
        <v>12</v>
      </c>
      <c r="SRE4" s="15" t="s">
        <v>12</v>
      </c>
      <c r="SRF4" s="15" t="s">
        <v>12</v>
      </c>
      <c r="SRG4" s="15" t="s">
        <v>12</v>
      </c>
      <c r="SRH4" s="15" t="s">
        <v>12</v>
      </c>
      <c r="SRI4" s="15" t="s">
        <v>12</v>
      </c>
      <c r="SRJ4" s="15" t="s">
        <v>12</v>
      </c>
      <c r="SRK4" s="15" t="s">
        <v>12</v>
      </c>
      <c r="SRL4" s="15" t="s">
        <v>12</v>
      </c>
      <c r="SRM4" s="15" t="s">
        <v>12</v>
      </c>
      <c r="SRN4" s="15" t="s">
        <v>12</v>
      </c>
      <c r="SRO4" s="15" t="s">
        <v>12</v>
      </c>
      <c r="SRP4" s="15" t="s">
        <v>12</v>
      </c>
      <c r="SRQ4" s="15" t="s">
        <v>12</v>
      </c>
      <c r="SRR4" s="15" t="s">
        <v>12</v>
      </c>
      <c r="SRS4" s="15" t="s">
        <v>12</v>
      </c>
      <c r="SRT4" s="15" t="s">
        <v>12</v>
      </c>
      <c r="SRU4" s="15" t="s">
        <v>12</v>
      </c>
      <c r="SRV4" s="15" t="s">
        <v>12</v>
      </c>
      <c r="SRW4" s="15" t="s">
        <v>12</v>
      </c>
      <c r="SRX4" s="15" t="s">
        <v>12</v>
      </c>
      <c r="SRY4" s="15" t="s">
        <v>12</v>
      </c>
      <c r="SRZ4" s="15" t="s">
        <v>12</v>
      </c>
      <c r="SSA4" s="15" t="s">
        <v>12</v>
      </c>
      <c r="SSB4" s="15" t="s">
        <v>12</v>
      </c>
      <c r="SSC4" s="15" t="s">
        <v>12</v>
      </c>
      <c r="SSD4" s="15" t="s">
        <v>12</v>
      </c>
      <c r="SSE4" s="15" t="s">
        <v>12</v>
      </c>
      <c r="SSF4" s="15" t="s">
        <v>12</v>
      </c>
      <c r="SSG4" s="15" t="s">
        <v>12</v>
      </c>
      <c r="SSH4" s="15" t="s">
        <v>12</v>
      </c>
      <c r="SSI4" s="15" t="s">
        <v>12</v>
      </c>
      <c r="SSJ4" s="15" t="s">
        <v>12</v>
      </c>
      <c r="SSK4" s="15" t="s">
        <v>12</v>
      </c>
      <c r="SSL4" s="15" t="s">
        <v>12</v>
      </c>
      <c r="SSM4" s="15" t="s">
        <v>12</v>
      </c>
      <c r="SSN4" s="15" t="s">
        <v>12</v>
      </c>
      <c r="SSO4" s="15" t="s">
        <v>12</v>
      </c>
      <c r="SSP4" s="15" t="s">
        <v>12</v>
      </c>
      <c r="SSQ4" s="15" t="s">
        <v>12</v>
      </c>
      <c r="SSR4" s="15" t="s">
        <v>12</v>
      </c>
      <c r="SSS4" s="15" t="s">
        <v>12</v>
      </c>
      <c r="SST4" s="15" t="s">
        <v>12</v>
      </c>
      <c r="SSU4" s="15" t="s">
        <v>12</v>
      </c>
      <c r="SSV4" s="15" t="s">
        <v>12</v>
      </c>
      <c r="SSW4" s="15" t="s">
        <v>12</v>
      </c>
      <c r="SSX4" s="15" t="s">
        <v>12</v>
      </c>
      <c r="SSY4" s="15" t="s">
        <v>12</v>
      </c>
      <c r="SSZ4" s="15" t="s">
        <v>12</v>
      </c>
      <c r="STA4" s="15" t="s">
        <v>12</v>
      </c>
      <c r="STB4" s="15" t="s">
        <v>12</v>
      </c>
      <c r="STC4" s="15" t="s">
        <v>12</v>
      </c>
      <c r="STD4" s="15" t="s">
        <v>12</v>
      </c>
      <c r="STE4" s="15" t="s">
        <v>12</v>
      </c>
      <c r="STF4" s="15" t="s">
        <v>12</v>
      </c>
      <c r="STG4" s="15" t="s">
        <v>12</v>
      </c>
      <c r="STH4" s="15" t="s">
        <v>12</v>
      </c>
      <c r="STI4" s="15" t="s">
        <v>12</v>
      </c>
      <c r="STJ4" s="15" t="s">
        <v>12</v>
      </c>
      <c r="STK4" s="15" t="s">
        <v>12</v>
      </c>
      <c r="STL4" s="15" t="s">
        <v>12</v>
      </c>
      <c r="STM4" s="15" t="s">
        <v>12</v>
      </c>
      <c r="STN4" s="15" t="s">
        <v>12</v>
      </c>
      <c r="STO4" s="15" t="s">
        <v>12</v>
      </c>
      <c r="STP4" s="15" t="s">
        <v>12</v>
      </c>
      <c r="STQ4" s="15" t="s">
        <v>12</v>
      </c>
      <c r="STR4" s="15" t="s">
        <v>12</v>
      </c>
      <c r="STS4" s="15" t="s">
        <v>12</v>
      </c>
      <c r="STT4" s="15" t="s">
        <v>12</v>
      </c>
      <c r="STU4" s="15" t="s">
        <v>12</v>
      </c>
      <c r="STV4" s="15" t="s">
        <v>12</v>
      </c>
      <c r="STW4" s="15" t="s">
        <v>12</v>
      </c>
      <c r="STX4" s="15" t="s">
        <v>12</v>
      </c>
      <c r="STY4" s="15" t="s">
        <v>12</v>
      </c>
      <c r="STZ4" s="15" t="s">
        <v>12</v>
      </c>
      <c r="SUA4" s="15" t="s">
        <v>12</v>
      </c>
      <c r="SUB4" s="15" t="s">
        <v>12</v>
      </c>
      <c r="SUC4" s="15" t="s">
        <v>12</v>
      </c>
      <c r="SUD4" s="15" t="s">
        <v>12</v>
      </c>
      <c r="SUE4" s="15" t="s">
        <v>12</v>
      </c>
      <c r="SUF4" s="15" t="s">
        <v>12</v>
      </c>
      <c r="SUG4" s="15" t="s">
        <v>12</v>
      </c>
      <c r="SUH4" s="15" t="s">
        <v>12</v>
      </c>
      <c r="SUI4" s="15" t="s">
        <v>12</v>
      </c>
      <c r="SUJ4" s="15" t="s">
        <v>12</v>
      </c>
      <c r="SUK4" s="15" t="s">
        <v>12</v>
      </c>
      <c r="SUL4" s="15" t="s">
        <v>12</v>
      </c>
      <c r="SUM4" s="15" t="s">
        <v>12</v>
      </c>
      <c r="SUN4" s="15" t="s">
        <v>12</v>
      </c>
      <c r="SUO4" s="15" t="s">
        <v>12</v>
      </c>
      <c r="SUP4" s="15" t="s">
        <v>12</v>
      </c>
      <c r="SUQ4" s="15" t="s">
        <v>12</v>
      </c>
      <c r="SUR4" s="15" t="s">
        <v>12</v>
      </c>
      <c r="SUS4" s="15" t="s">
        <v>12</v>
      </c>
      <c r="SUT4" s="15" t="s">
        <v>12</v>
      </c>
      <c r="SUU4" s="15" t="s">
        <v>12</v>
      </c>
      <c r="SUV4" s="15" t="s">
        <v>12</v>
      </c>
      <c r="SUW4" s="15" t="s">
        <v>12</v>
      </c>
      <c r="SUX4" s="15" t="s">
        <v>12</v>
      </c>
      <c r="SUY4" s="15" t="s">
        <v>12</v>
      </c>
      <c r="SUZ4" s="15" t="s">
        <v>12</v>
      </c>
      <c r="SVA4" s="15" t="s">
        <v>12</v>
      </c>
      <c r="SVB4" s="15" t="s">
        <v>12</v>
      </c>
      <c r="SVC4" s="15" t="s">
        <v>12</v>
      </c>
      <c r="SVD4" s="15" t="s">
        <v>12</v>
      </c>
      <c r="SVE4" s="15" t="s">
        <v>12</v>
      </c>
      <c r="SVF4" s="15" t="s">
        <v>12</v>
      </c>
      <c r="SVG4" s="15" t="s">
        <v>12</v>
      </c>
      <c r="SVH4" s="15" t="s">
        <v>12</v>
      </c>
      <c r="SVI4" s="15" t="s">
        <v>12</v>
      </c>
      <c r="SVJ4" s="15" t="s">
        <v>12</v>
      </c>
      <c r="SVK4" s="15" t="s">
        <v>12</v>
      </c>
      <c r="SVL4" s="15" t="s">
        <v>12</v>
      </c>
      <c r="SVM4" s="15" t="s">
        <v>12</v>
      </c>
      <c r="SVN4" s="15" t="s">
        <v>12</v>
      </c>
      <c r="SVO4" s="15" t="s">
        <v>12</v>
      </c>
      <c r="SVP4" s="15" t="s">
        <v>12</v>
      </c>
      <c r="SVQ4" s="15" t="s">
        <v>12</v>
      </c>
      <c r="SVR4" s="15" t="s">
        <v>12</v>
      </c>
      <c r="SVS4" s="15" t="s">
        <v>12</v>
      </c>
      <c r="SVT4" s="15" t="s">
        <v>12</v>
      </c>
      <c r="SVU4" s="15" t="s">
        <v>12</v>
      </c>
      <c r="SVV4" s="15" t="s">
        <v>12</v>
      </c>
      <c r="SVW4" s="15" t="s">
        <v>12</v>
      </c>
      <c r="SVX4" s="15" t="s">
        <v>12</v>
      </c>
      <c r="SVY4" s="15" t="s">
        <v>12</v>
      </c>
      <c r="SVZ4" s="15" t="s">
        <v>12</v>
      </c>
      <c r="SWA4" s="15" t="s">
        <v>12</v>
      </c>
      <c r="SWB4" s="15" t="s">
        <v>12</v>
      </c>
      <c r="SWC4" s="15" t="s">
        <v>12</v>
      </c>
      <c r="SWD4" s="15" t="s">
        <v>12</v>
      </c>
      <c r="SWE4" s="15" t="s">
        <v>12</v>
      </c>
      <c r="SWF4" s="15" t="s">
        <v>12</v>
      </c>
      <c r="SWG4" s="15" t="s">
        <v>12</v>
      </c>
      <c r="SWH4" s="15" t="s">
        <v>12</v>
      </c>
      <c r="SWI4" s="15" t="s">
        <v>12</v>
      </c>
      <c r="SWJ4" s="15" t="s">
        <v>12</v>
      </c>
      <c r="SWK4" s="15" t="s">
        <v>12</v>
      </c>
      <c r="SWL4" s="15" t="s">
        <v>12</v>
      </c>
      <c r="SWM4" s="15" t="s">
        <v>12</v>
      </c>
      <c r="SWN4" s="15" t="s">
        <v>12</v>
      </c>
      <c r="SWO4" s="15" t="s">
        <v>12</v>
      </c>
      <c r="SWP4" s="15" t="s">
        <v>12</v>
      </c>
      <c r="SWQ4" s="15" t="s">
        <v>12</v>
      </c>
      <c r="SWR4" s="15" t="s">
        <v>12</v>
      </c>
      <c r="SWS4" s="15" t="s">
        <v>12</v>
      </c>
      <c r="SWT4" s="15" t="s">
        <v>12</v>
      </c>
      <c r="SWU4" s="15" t="s">
        <v>12</v>
      </c>
      <c r="SWV4" s="15" t="s">
        <v>12</v>
      </c>
      <c r="SWW4" s="15" t="s">
        <v>12</v>
      </c>
      <c r="SWX4" s="15" t="s">
        <v>12</v>
      </c>
      <c r="SWY4" s="15" t="s">
        <v>12</v>
      </c>
      <c r="SWZ4" s="15" t="s">
        <v>12</v>
      </c>
      <c r="SXA4" s="15" t="s">
        <v>12</v>
      </c>
      <c r="SXB4" s="15" t="s">
        <v>12</v>
      </c>
      <c r="SXC4" s="15" t="s">
        <v>12</v>
      </c>
      <c r="SXD4" s="15" t="s">
        <v>12</v>
      </c>
      <c r="SXE4" s="15" t="s">
        <v>12</v>
      </c>
      <c r="SXF4" s="15" t="s">
        <v>12</v>
      </c>
      <c r="SXG4" s="15" t="s">
        <v>12</v>
      </c>
      <c r="SXH4" s="15" t="s">
        <v>12</v>
      </c>
      <c r="SXI4" s="15" t="s">
        <v>12</v>
      </c>
      <c r="SXJ4" s="15" t="s">
        <v>12</v>
      </c>
      <c r="SXK4" s="15" t="s">
        <v>12</v>
      </c>
      <c r="SXL4" s="15" t="s">
        <v>12</v>
      </c>
      <c r="SXM4" s="15" t="s">
        <v>12</v>
      </c>
      <c r="SXN4" s="15" t="s">
        <v>12</v>
      </c>
      <c r="SXO4" s="15" t="s">
        <v>12</v>
      </c>
      <c r="SXP4" s="15" t="s">
        <v>12</v>
      </c>
      <c r="SXQ4" s="15" t="s">
        <v>12</v>
      </c>
      <c r="SXR4" s="15" t="s">
        <v>12</v>
      </c>
      <c r="SXS4" s="15" t="s">
        <v>12</v>
      </c>
      <c r="SXT4" s="15" t="s">
        <v>12</v>
      </c>
      <c r="SXU4" s="15" t="s">
        <v>12</v>
      </c>
      <c r="SXV4" s="15" t="s">
        <v>12</v>
      </c>
      <c r="SXW4" s="15" t="s">
        <v>12</v>
      </c>
      <c r="SXX4" s="15" t="s">
        <v>12</v>
      </c>
      <c r="SXY4" s="15" t="s">
        <v>12</v>
      </c>
      <c r="SXZ4" s="15" t="s">
        <v>12</v>
      </c>
      <c r="SYA4" s="15" t="s">
        <v>12</v>
      </c>
      <c r="SYB4" s="15" t="s">
        <v>12</v>
      </c>
      <c r="SYC4" s="15" t="s">
        <v>12</v>
      </c>
      <c r="SYD4" s="15" t="s">
        <v>12</v>
      </c>
      <c r="SYE4" s="15" t="s">
        <v>12</v>
      </c>
      <c r="SYF4" s="15" t="s">
        <v>12</v>
      </c>
      <c r="SYG4" s="15" t="s">
        <v>12</v>
      </c>
      <c r="SYH4" s="15" t="s">
        <v>12</v>
      </c>
      <c r="SYI4" s="15" t="s">
        <v>12</v>
      </c>
      <c r="SYJ4" s="15" t="s">
        <v>12</v>
      </c>
      <c r="SYK4" s="15" t="s">
        <v>12</v>
      </c>
      <c r="SYL4" s="15" t="s">
        <v>12</v>
      </c>
      <c r="SYM4" s="15" t="s">
        <v>12</v>
      </c>
      <c r="SYN4" s="15" t="s">
        <v>12</v>
      </c>
      <c r="SYO4" s="15" t="s">
        <v>12</v>
      </c>
      <c r="SYP4" s="15" t="s">
        <v>12</v>
      </c>
      <c r="SYQ4" s="15" t="s">
        <v>12</v>
      </c>
      <c r="SYR4" s="15" t="s">
        <v>12</v>
      </c>
      <c r="SYS4" s="15" t="s">
        <v>12</v>
      </c>
      <c r="SYT4" s="15" t="s">
        <v>12</v>
      </c>
      <c r="SYU4" s="15" t="s">
        <v>12</v>
      </c>
      <c r="SYV4" s="15" t="s">
        <v>12</v>
      </c>
      <c r="SYW4" s="15" t="s">
        <v>12</v>
      </c>
      <c r="SYX4" s="15" t="s">
        <v>12</v>
      </c>
      <c r="SYY4" s="15" t="s">
        <v>12</v>
      </c>
      <c r="SYZ4" s="15" t="s">
        <v>12</v>
      </c>
      <c r="SZA4" s="15" t="s">
        <v>12</v>
      </c>
      <c r="SZB4" s="15" t="s">
        <v>12</v>
      </c>
      <c r="SZC4" s="15" t="s">
        <v>12</v>
      </c>
      <c r="SZD4" s="15" t="s">
        <v>12</v>
      </c>
      <c r="SZE4" s="15" t="s">
        <v>12</v>
      </c>
      <c r="SZF4" s="15" t="s">
        <v>12</v>
      </c>
      <c r="SZG4" s="15" t="s">
        <v>12</v>
      </c>
      <c r="SZH4" s="15" t="s">
        <v>12</v>
      </c>
      <c r="SZI4" s="15" t="s">
        <v>12</v>
      </c>
      <c r="SZJ4" s="15" t="s">
        <v>12</v>
      </c>
      <c r="SZK4" s="15" t="s">
        <v>12</v>
      </c>
      <c r="SZL4" s="15" t="s">
        <v>12</v>
      </c>
      <c r="SZM4" s="15" t="s">
        <v>12</v>
      </c>
      <c r="SZN4" s="15" t="s">
        <v>12</v>
      </c>
      <c r="SZO4" s="15" t="s">
        <v>12</v>
      </c>
      <c r="SZP4" s="15" t="s">
        <v>12</v>
      </c>
      <c r="SZQ4" s="15" t="s">
        <v>12</v>
      </c>
      <c r="SZR4" s="15" t="s">
        <v>12</v>
      </c>
      <c r="SZS4" s="15" t="s">
        <v>12</v>
      </c>
      <c r="SZT4" s="15" t="s">
        <v>12</v>
      </c>
      <c r="SZU4" s="15" t="s">
        <v>12</v>
      </c>
      <c r="SZV4" s="15" t="s">
        <v>12</v>
      </c>
      <c r="SZW4" s="15" t="s">
        <v>12</v>
      </c>
      <c r="SZX4" s="15" t="s">
        <v>12</v>
      </c>
      <c r="SZY4" s="15" t="s">
        <v>12</v>
      </c>
      <c r="SZZ4" s="15" t="s">
        <v>12</v>
      </c>
      <c r="TAA4" s="15" t="s">
        <v>12</v>
      </c>
      <c r="TAB4" s="15" t="s">
        <v>12</v>
      </c>
      <c r="TAC4" s="15" t="s">
        <v>12</v>
      </c>
      <c r="TAD4" s="15" t="s">
        <v>12</v>
      </c>
      <c r="TAE4" s="15" t="s">
        <v>12</v>
      </c>
      <c r="TAF4" s="15" t="s">
        <v>12</v>
      </c>
      <c r="TAG4" s="15" t="s">
        <v>12</v>
      </c>
      <c r="TAH4" s="15" t="s">
        <v>12</v>
      </c>
      <c r="TAI4" s="15" t="s">
        <v>12</v>
      </c>
      <c r="TAJ4" s="15" t="s">
        <v>12</v>
      </c>
      <c r="TAK4" s="15" t="s">
        <v>12</v>
      </c>
      <c r="TAL4" s="15" t="s">
        <v>12</v>
      </c>
      <c r="TAM4" s="15" t="s">
        <v>12</v>
      </c>
      <c r="TAN4" s="15" t="s">
        <v>12</v>
      </c>
      <c r="TAO4" s="15" t="s">
        <v>12</v>
      </c>
      <c r="TAP4" s="15" t="s">
        <v>12</v>
      </c>
      <c r="TAQ4" s="15" t="s">
        <v>12</v>
      </c>
      <c r="TAR4" s="15" t="s">
        <v>12</v>
      </c>
      <c r="TAS4" s="15" t="s">
        <v>12</v>
      </c>
      <c r="TAT4" s="15" t="s">
        <v>12</v>
      </c>
      <c r="TAU4" s="15" t="s">
        <v>12</v>
      </c>
      <c r="TAV4" s="15" t="s">
        <v>12</v>
      </c>
      <c r="TAW4" s="15" t="s">
        <v>12</v>
      </c>
      <c r="TAX4" s="15" t="s">
        <v>12</v>
      </c>
      <c r="TAY4" s="15" t="s">
        <v>12</v>
      </c>
      <c r="TAZ4" s="15" t="s">
        <v>12</v>
      </c>
      <c r="TBA4" s="15" t="s">
        <v>12</v>
      </c>
      <c r="TBB4" s="15" t="s">
        <v>12</v>
      </c>
      <c r="TBC4" s="15" t="s">
        <v>12</v>
      </c>
      <c r="TBD4" s="15" t="s">
        <v>12</v>
      </c>
      <c r="TBE4" s="15" t="s">
        <v>12</v>
      </c>
      <c r="TBF4" s="15" t="s">
        <v>12</v>
      </c>
      <c r="TBG4" s="15" t="s">
        <v>12</v>
      </c>
      <c r="TBH4" s="15" t="s">
        <v>12</v>
      </c>
      <c r="TBI4" s="15" t="s">
        <v>12</v>
      </c>
      <c r="TBJ4" s="15" t="s">
        <v>12</v>
      </c>
      <c r="TBK4" s="15" t="s">
        <v>12</v>
      </c>
      <c r="TBL4" s="15" t="s">
        <v>12</v>
      </c>
      <c r="TBM4" s="15" t="s">
        <v>12</v>
      </c>
      <c r="TBN4" s="15" t="s">
        <v>12</v>
      </c>
      <c r="TBO4" s="15" t="s">
        <v>12</v>
      </c>
      <c r="TBP4" s="15" t="s">
        <v>12</v>
      </c>
      <c r="TBQ4" s="15" t="s">
        <v>12</v>
      </c>
      <c r="TBR4" s="15" t="s">
        <v>12</v>
      </c>
      <c r="TBS4" s="15" t="s">
        <v>12</v>
      </c>
      <c r="TBT4" s="15" t="s">
        <v>12</v>
      </c>
      <c r="TBU4" s="15" t="s">
        <v>12</v>
      </c>
      <c r="TBV4" s="15" t="s">
        <v>12</v>
      </c>
      <c r="TBW4" s="15" t="s">
        <v>12</v>
      </c>
      <c r="TBX4" s="15" t="s">
        <v>12</v>
      </c>
      <c r="TBY4" s="15" t="s">
        <v>12</v>
      </c>
      <c r="TBZ4" s="15" t="s">
        <v>12</v>
      </c>
      <c r="TCA4" s="15" t="s">
        <v>12</v>
      </c>
      <c r="TCB4" s="15" t="s">
        <v>12</v>
      </c>
      <c r="TCC4" s="15" t="s">
        <v>12</v>
      </c>
      <c r="TCD4" s="15" t="s">
        <v>12</v>
      </c>
      <c r="TCE4" s="15" t="s">
        <v>12</v>
      </c>
      <c r="TCF4" s="15" t="s">
        <v>12</v>
      </c>
      <c r="TCG4" s="15" t="s">
        <v>12</v>
      </c>
      <c r="TCH4" s="15" t="s">
        <v>12</v>
      </c>
      <c r="TCI4" s="15" t="s">
        <v>12</v>
      </c>
      <c r="TCJ4" s="15" t="s">
        <v>12</v>
      </c>
      <c r="TCK4" s="15" t="s">
        <v>12</v>
      </c>
      <c r="TCL4" s="15" t="s">
        <v>12</v>
      </c>
      <c r="TCM4" s="15" t="s">
        <v>12</v>
      </c>
      <c r="TCN4" s="15" t="s">
        <v>12</v>
      </c>
      <c r="TCO4" s="15" t="s">
        <v>12</v>
      </c>
      <c r="TCP4" s="15" t="s">
        <v>12</v>
      </c>
      <c r="TCQ4" s="15" t="s">
        <v>12</v>
      </c>
      <c r="TCR4" s="15" t="s">
        <v>12</v>
      </c>
      <c r="TCS4" s="15" t="s">
        <v>12</v>
      </c>
      <c r="TCT4" s="15" t="s">
        <v>12</v>
      </c>
      <c r="TCU4" s="15" t="s">
        <v>12</v>
      </c>
      <c r="TCV4" s="15" t="s">
        <v>12</v>
      </c>
      <c r="TCW4" s="15" t="s">
        <v>12</v>
      </c>
      <c r="TCX4" s="15" t="s">
        <v>12</v>
      </c>
      <c r="TCY4" s="15" t="s">
        <v>12</v>
      </c>
      <c r="TCZ4" s="15" t="s">
        <v>12</v>
      </c>
      <c r="TDA4" s="15" t="s">
        <v>12</v>
      </c>
      <c r="TDB4" s="15" t="s">
        <v>12</v>
      </c>
      <c r="TDC4" s="15" t="s">
        <v>12</v>
      </c>
      <c r="TDD4" s="15" t="s">
        <v>12</v>
      </c>
      <c r="TDE4" s="15" t="s">
        <v>12</v>
      </c>
      <c r="TDF4" s="15" t="s">
        <v>12</v>
      </c>
      <c r="TDG4" s="15" t="s">
        <v>12</v>
      </c>
      <c r="TDH4" s="15" t="s">
        <v>12</v>
      </c>
      <c r="TDI4" s="15" t="s">
        <v>12</v>
      </c>
      <c r="TDJ4" s="15" t="s">
        <v>12</v>
      </c>
      <c r="TDK4" s="15" t="s">
        <v>12</v>
      </c>
      <c r="TDL4" s="15" t="s">
        <v>12</v>
      </c>
      <c r="TDM4" s="15" t="s">
        <v>12</v>
      </c>
      <c r="TDN4" s="15" t="s">
        <v>12</v>
      </c>
      <c r="TDO4" s="15" t="s">
        <v>12</v>
      </c>
      <c r="TDP4" s="15" t="s">
        <v>12</v>
      </c>
      <c r="TDQ4" s="15" t="s">
        <v>12</v>
      </c>
      <c r="TDR4" s="15" t="s">
        <v>12</v>
      </c>
      <c r="TDS4" s="15" t="s">
        <v>12</v>
      </c>
      <c r="TDT4" s="15" t="s">
        <v>12</v>
      </c>
      <c r="TDU4" s="15" t="s">
        <v>12</v>
      </c>
      <c r="TDV4" s="15" t="s">
        <v>12</v>
      </c>
      <c r="TDW4" s="15" t="s">
        <v>12</v>
      </c>
      <c r="TDX4" s="15" t="s">
        <v>12</v>
      </c>
      <c r="TDY4" s="15" t="s">
        <v>12</v>
      </c>
      <c r="TDZ4" s="15" t="s">
        <v>12</v>
      </c>
      <c r="TEA4" s="15" t="s">
        <v>12</v>
      </c>
      <c r="TEB4" s="15" t="s">
        <v>12</v>
      </c>
      <c r="TEC4" s="15" t="s">
        <v>12</v>
      </c>
      <c r="TED4" s="15" t="s">
        <v>12</v>
      </c>
      <c r="TEE4" s="15" t="s">
        <v>12</v>
      </c>
      <c r="TEF4" s="15" t="s">
        <v>12</v>
      </c>
      <c r="TEG4" s="15" t="s">
        <v>12</v>
      </c>
      <c r="TEH4" s="15" t="s">
        <v>12</v>
      </c>
      <c r="TEI4" s="15" t="s">
        <v>12</v>
      </c>
      <c r="TEJ4" s="15" t="s">
        <v>12</v>
      </c>
      <c r="TEK4" s="15" t="s">
        <v>12</v>
      </c>
      <c r="TEL4" s="15" t="s">
        <v>12</v>
      </c>
      <c r="TEM4" s="15" t="s">
        <v>12</v>
      </c>
      <c r="TEN4" s="15" t="s">
        <v>12</v>
      </c>
      <c r="TEO4" s="15" t="s">
        <v>12</v>
      </c>
      <c r="TEP4" s="15" t="s">
        <v>12</v>
      </c>
      <c r="TEQ4" s="15" t="s">
        <v>12</v>
      </c>
      <c r="TER4" s="15" t="s">
        <v>12</v>
      </c>
      <c r="TES4" s="15" t="s">
        <v>12</v>
      </c>
      <c r="TET4" s="15" t="s">
        <v>12</v>
      </c>
      <c r="TEU4" s="15" t="s">
        <v>12</v>
      </c>
      <c r="TEV4" s="15" t="s">
        <v>12</v>
      </c>
      <c r="TEW4" s="15" t="s">
        <v>12</v>
      </c>
      <c r="TEX4" s="15" t="s">
        <v>12</v>
      </c>
      <c r="TEY4" s="15" t="s">
        <v>12</v>
      </c>
      <c r="TEZ4" s="15" t="s">
        <v>12</v>
      </c>
      <c r="TFA4" s="15" t="s">
        <v>12</v>
      </c>
      <c r="TFB4" s="15" t="s">
        <v>12</v>
      </c>
      <c r="TFC4" s="15" t="s">
        <v>12</v>
      </c>
      <c r="TFD4" s="15" t="s">
        <v>12</v>
      </c>
      <c r="TFE4" s="15" t="s">
        <v>12</v>
      </c>
      <c r="TFF4" s="15" t="s">
        <v>12</v>
      </c>
      <c r="TFG4" s="15" t="s">
        <v>12</v>
      </c>
      <c r="TFH4" s="15" t="s">
        <v>12</v>
      </c>
      <c r="TFI4" s="15" t="s">
        <v>12</v>
      </c>
      <c r="TFJ4" s="15" t="s">
        <v>12</v>
      </c>
      <c r="TFK4" s="15" t="s">
        <v>12</v>
      </c>
      <c r="TFL4" s="15" t="s">
        <v>12</v>
      </c>
      <c r="TFM4" s="15" t="s">
        <v>12</v>
      </c>
      <c r="TFN4" s="15" t="s">
        <v>12</v>
      </c>
      <c r="TFO4" s="15" t="s">
        <v>12</v>
      </c>
      <c r="TFP4" s="15" t="s">
        <v>12</v>
      </c>
      <c r="TFQ4" s="15" t="s">
        <v>12</v>
      </c>
      <c r="TFR4" s="15" t="s">
        <v>12</v>
      </c>
      <c r="TFS4" s="15" t="s">
        <v>12</v>
      </c>
      <c r="TFT4" s="15" t="s">
        <v>12</v>
      </c>
      <c r="TFU4" s="15" t="s">
        <v>12</v>
      </c>
      <c r="TFV4" s="15" t="s">
        <v>12</v>
      </c>
      <c r="TFW4" s="15" t="s">
        <v>12</v>
      </c>
      <c r="TFX4" s="15" t="s">
        <v>12</v>
      </c>
      <c r="TFY4" s="15" t="s">
        <v>12</v>
      </c>
      <c r="TFZ4" s="15" t="s">
        <v>12</v>
      </c>
      <c r="TGA4" s="15" t="s">
        <v>12</v>
      </c>
      <c r="TGB4" s="15" t="s">
        <v>12</v>
      </c>
      <c r="TGC4" s="15" t="s">
        <v>12</v>
      </c>
      <c r="TGD4" s="15" t="s">
        <v>12</v>
      </c>
      <c r="TGE4" s="15" t="s">
        <v>12</v>
      </c>
      <c r="TGF4" s="15" t="s">
        <v>12</v>
      </c>
      <c r="TGG4" s="15" t="s">
        <v>12</v>
      </c>
      <c r="TGH4" s="15" t="s">
        <v>12</v>
      </c>
      <c r="TGI4" s="15" t="s">
        <v>12</v>
      </c>
      <c r="TGJ4" s="15" t="s">
        <v>12</v>
      </c>
      <c r="TGK4" s="15" t="s">
        <v>12</v>
      </c>
      <c r="TGL4" s="15" t="s">
        <v>12</v>
      </c>
      <c r="TGM4" s="15" t="s">
        <v>12</v>
      </c>
      <c r="TGN4" s="15" t="s">
        <v>12</v>
      </c>
      <c r="TGO4" s="15" t="s">
        <v>12</v>
      </c>
      <c r="TGP4" s="15" t="s">
        <v>12</v>
      </c>
      <c r="TGQ4" s="15" t="s">
        <v>12</v>
      </c>
      <c r="TGR4" s="15" t="s">
        <v>12</v>
      </c>
      <c r="TGS4" s="15" t="s">
        <v>12</v>
      </c>
      <c r="TGT4" s="15" t="s">
        <v>12</v>
      </c>
      <c r="TGU4" s="15" t="s">
        <v>12</v>
      </c>
      <c r="TGV4" s="15" t="s">
        <v>12</v>
      </c>
      <c r="TGW4" s="15" t="s">
        <v>12</v>
      </c>
      <c r="TGX4" s="15" t="s">
        <v>12</v>
      </c>
      <c r="TGY4" s="15" t="s">
        <v>12</v>
      </c>
      <c r="TGZ4" s="15" t="s">
        <v>12</v>
      </c>
      <c r="THA4" s="15" t="s">
        <v>12</v>
      </c>
      <c r="THB4" s="15" t="s">
        <v>12</v>
      </c>
      <c r="THC4" s="15" t="s">
        <v>12</v>
      </c>
      <c r="THD4" s="15" t="s">
        <v>12</v>
      </c>
      <c r="THE4" s="15" t="s">
        <v>12</v>
      </c>
      <c r="THF4" s="15" t="s">
        <v>12</v>
      </c>
      <c r="THG4" s="15" t="s">
        <v>12</v>
      </c>
      <c r="THH4" s="15" t="s">
        <v>12</v>
      </c>
      <c r="THI4" s="15" t="s">
        <v>12</v>
      </c>
      <c r="THJ4" s="15" t="s">
        <v>12</v>
      </c>
      <c r="THK4" s="15" t="s">
        <v>12</v>
      </c>
      <c r="THL4" s="15" t="s">
        <v>12</v>
      </c>
      <c r="THM4" s="15" t="s">
        <v>12</v>
      </c>
      <c r="THN4" s="15" t="s">
        <v>12</v>
      </c>
      <c r="THO4" s="15" t="s">
        <v>12</v>
      </c>
      <c r="THP4" s="15" t="s">
        <v>12</v>
      </c>
      <c r="THQ4" s="15" t="s">
        <v>12</v>
      </c>
      <c r="THR4" s="15" t="s">
        <v>12</v>
      </c>
      <c r="THS4" s="15" t="s">
        <v>12</v>
      </c>
      <c r="THT4" s="15" t="s">
        <v>12</v>
      </c>
      <c r="THU4" s="15" t="s">
        <v>12</v>
      </c>
      <c r="THV4" s="15" t="s">
        <v>12</v>
      </c>
      <c r="THW4" s="15" t="s">
        <v>12</v>
      </c>
      <c r="THX4" s="15" t="s">
        <v>12</v>
      </c>
      <c r="THY4" s="15" t="s">
        <v>12</v>
      </c>
      <c r="THZ4" s="15" t="s">
        <v>12</v>
      </c>
      <c r="TIA4" s="15" t="s">
        <v>12</v>
      </c>
      <c r="TIB4" s="15" t="s">
        <v>12</v>
      </c>
      <c r="TIC4" s="15" t="s">
        <v>12</v>
      </c>
      <c r="TID4" s="15" t="s">
        <v>12</v>
      </c>
      <c r="TIE4" s="15" t="s">
        <v>12</v>
      </c>
      <c r="TIF4" s="15" t="s">
        <v>12</v>
      </c>
      <c r="TIG4" s="15" t="s">
        <v>12</v>
      </c>
      <c r="TIH4" s="15" t="s">
        <v>12</v>
      </c>
      <c r="TII4" s="15" t="s">
        <v>12</v>
      </c>
      <c r="TIJ4" s="15" t="s">
        <v>12</v>
      </c>
      <c r="TIK4" s="15" t="s">
        <v>12</v>
      </c>
      <c r="TIL4" s="15" t="s">
        <v>12</v>
      </c>
      <c r="TIM4" s="15" t="s">
        <v>12</v>
      </c>
      <c r="TIN4" s="15" t="s">
        <v>12</v>
      </c>
      <c r="TIO4" s="15" t="s">
        <v>12</v>
      </c>
      <c r="TIP4" s="15" t="s">
        <v>12</v>
      </c>
      <c r="TIQ4" s="15" t="s">
        <v>12</v>
      </c>
      <c r="TIR4" s="15" t="s">
        <v>12</v>
      </c>
      <c r="TIS4" s="15" t="s">
        <v>12</v>
      </c>
      <c r="TIT4" s="15" t="s">
        <v>12</v>
      </c>
      <c r="TIU4" s="15" t="s">
        <v>12</v>
      </c>
      <c r="TIV4" s="15" t="s">
        <v>12</v>
      </c>
      <c r="TIW4" s="15" t="s">
        <v>12</v>
      </c>
      <c r="TIX4" s="15" t="s">
        <v>12</v>
      </c>
      <c r="TIY4" s="15" t="s">
        <v>12</v>
      </c>
      <c r="TIZ4" s="15" t="s">
        <v>12</v>
      </c>
      <c r="TJA4" s="15" t="s">
        <v>12</v>
      </c>
      <c r="TJB4" s="15" t="s">
        <v>12</v>
      </c>
      <c r="TJC4" s="15" t="s">
        <v>12</v>
      </c>
      <c r="TJD4" s="15" t="s">
        <v>12</v>
      </c>
      <c r="TJE4" s="15" t="s">
        <v>12</v>
      </c>
      <c r="TJF4" s="15" t="s">
        <v>12</v>
      </c>
      <c r="TJG4" s="15" t="s">
        <v>12</v>
      </c>
      <c r="TJH4" s="15" t="s">
        <v>12</v>
      </c>
      <c r="TJI4" s="15" t="s">
        <v>12</v>
      </c>
      <c r="TJJ4" s="15" t="s">
        <v>12</v>
      </c>
      <c r="TJK4" s="15" t="s">
        <v>12</v>
      </c>
      <c r="TJL4" s="15" t="s">
        <v>12</v>
      </c>
      <c r="TJM4" s="15" t="s">
        <v>12</v>
      </c>
      <c r="TJN4" s="15" t="s">
        <v>12</v>
      </c>
      <c r="TJO4" s="15" t="s">
        <v>12</v>
      </c>
      <c r="TJP4" s="15" t="s">
        <v>12</v>
      </c>
      <c r="TJQ4" s="15" t="s">
        <v>12</v>
      </c>
      <c r="TJR4" s="15" t="s">
        <v>12</v>
      </c>
      <c r="TJS4" s="15" t="s">
        <v>12</v>
      </c>
      <c r="TJT4" s="15" t="s">
        <v>12</v>
      </c>
      <c r="TJU4" s="15" t="s">
        <v>12</v>
      </c>
      <c r="TJV4" s="15" t="s">
        <v>12</v>
      </c>
      <c r="TJW4" s="15" t="s">
        <v>12</v>
      </c>
      <c r="TJX4" s="15" t="s">
        <v>12</v>
      </c>
      <c r="TJY4" s="15" t="s">
        <v>12</v>
      </c>
      <c r="TJZ4" s="15" t="s">
        <v>12</v>
      </c>
      <c r="TKA4" s="15" t="s">
        <v>12</v>
      </c>
      <c r="TKB4" s="15" t="s">
        <v>12</v>
      </c>
      <c r="TKC4" s="15" t="s">
        <v>12</v>
      </c>
      <c r="TKD4" s="15" t="s">
        <v>12</v>
      </c>
      <c r="TKE4" s="15" t="s">
        <v>12</v>
      </c>
      <c r="TKF4" s="15" t="s">
        <v>12</v>
      </c>
      <c r="TKG4" s="15" t="s">
        <v>12</v>
      </c>
      <c r="TKH4" s="15" t="s">
        <v>12</v>
      </c>
      <c r="TKI4" s="15" t="s">
        <v>12</v>
      </c>
      <c r="TKJ4" s="15" t="s">
        <v>12</v>
      </c>
      <c r="TKK4" s="15" t="s">
        <v>12</v>
      </c>
      <c r="TKL4" s="15" t="s">
        <v>12</v>
      </c>
      <c r="TKM4" s="15" t="s">
        <v>12</v>
      </c>
      <c r="TKN4" s="15" t="s">
        <v>12</v>
      </c>
      <c r="TKO4" s="15" t="s">
        <v>12</v>
      </c>
      <c r="TKP4" s="15" t="s">
        <v>12</v>
      </c>
      <c r="TKQ4" s="15" t="s">
        <v>12</v>
      </c>
      <c r="TKR4" s="15" t="s">
        <v>12</v>
      </c>
      <c r="TKS4" s="15" t="s">
        <v>12</v>
      </c>
      <c r="TKT4" s="15" t="s">
        <v>12</v>
      </c>
      <c r="TKU4" s="15" t="s">
        <v>12</v>
      </c>
      <c r="TKV4" s="15" t="s">
        <v>12</v>
      </c>
      <c r="TKW4" s="15" t="s">
        <v>12</v>
      </c>
      <c r="TKX4" s="15" t="s">
        <v>12</v>
      </c>
      <c r="TKY4" s="15" t="s">
        <v>12</v>
      </c>
      <c r="TKZ4" s="15" t="s">
        <v>12</v>
      </c>
      <c r="TLA4" s="15" t="s">
        <v>12</v>
      </c>
      <c r="TLB4" s="15" t="s">
        <v>12</v>
      </c>
      <c r="TLC4" s="15" t="s">
        <v>12</v>
      </c>
      <c r="TLD4" s="15" t="s">
        <v>12</v>
      </c>
      <c r="TLE4" s="15" t="s">
        <v>12</v>
      </c>
      <c r="TLF4" s="15" t="s">
        <v>12</v>
      </c>
      <c r="TLG4" s="15" t="s">
        <v>12</v>
      </c>
      <c r="TLH4" s="15" t="s">
        <v>12</v>
      </c>
      <c r="TLI4" s="15" t="s">
        <v>12</v>
      </c>
      <c r="TLJ4" s="15" t="s">
        <v>12</v>
      </c>
      <c r="TLK4" s="15" t="s">
        <v>12</v>
      </c>
      <c r="TLL4" s="15" t="s">
        <v>12</v>
      </c>
      <c r="TLM4" s="15" t="s">
        <v>12</v>
      </c>
      <c r="TLN4" s="15" t="s">
        <v>12</v>
      </c>
      <c r="TLO4" s="15" t="s">
        <v>12</v>
      </c>
      <c r="TLP4" s="15" t="s">
        <v>12</v>
      </c>
      <c r="TLQ4" s="15" t="s">
        <v>12</v>
      </c>
      <c r="TLR4" s="15" t="s">
        <v>12</v>
      </c>
      <c r="TLS4" s="15" t="s">
        <v>12</v>
      </c>
      <c r="TLT4" s="15" t="s">
        <v>12</v>
      </c>
      <c r="TLU4" s="15" t="s">
        <v>12</v>
      </c>
      <c r="TLV4" s="15" t="s">
        <v>12</v>
      </c>
      <c r="TLW4" s="15" t="s">
        <v>12</v>
      </c>
      <c r="TLX4" s="15" t="s">
        <v>12</v>
      </c>
      <c r="TLY4" s="15" t="s">
        <v>12</v>
      </c>
      <c r="TLZ4" s="15" t="s">
        <v>12</v>
      </c>
      <c r="TMA4" s="15" t="s">
        <v>12</v>
      </c>
      <c r="TMB4" s="15" t="s">
        <v>12</v>
      </c>
      <c r="TMC4" s="15" t="s">
        <v>12</v>
      </c>
      <c r="TMD4" s="15" t="s">
        <v>12</v>
      </c>
      <c r="TME4" s="15" t="s">
        <v>12</v>
      </c>
      <c r="TMF4" s="15" t="s">
        <v>12</v>
      </c>
      <c r="TMG4" s="15" t="s">
        <v>12</v>
      </c>
      <c r="TMH4" s="15" t="s">
        <v>12</v>
      </c>
      <c r="TMI4" s="15" t="s">
        <v>12</v>
      </c>
      <c r="TMJ4" s="15" t="s">
        <v>12</v>
      </c>
      <c r="TMK4" s="15" t="s">
        <v>12</v>
      </c>
      <c r="TML4" s="15" t="s">
        <v>12</v>
      </c>
      <c r="TMM4" s="15" t="s">
        <v>12</v>
      </c>
      <c r="TMN4" s="15" t="s">
        <v>12</v>
      </c>
      <c r="TMO4" s="15" t="s">
        <v>12</v>
      </c>
      <c r="TMP4" s="15" t="s">
        <v>12</v>
      </c>
      <c r="TMQ4" s="15" t="s">
        <v>12</v>
      </c>
      <c r="TMR4" s="15" t="s">
        <v>12</v>
      </c>
      <c r="TMS4" s="15" t="s">
        <v>12</v>
      </c>
      <c r="TMT4" s="15" t="s">
        <v>12</v>
      </c>
      <c r="TMU4" s="15" t="s">
        <v>12</v>
      </c>
      <c r="TMV4" s="15" t="s">
        <v>12</v>
      </c>
      <c r="TMW4" s="15" t="s">
        <v>12</v>
      </c>
      <c r="TMX4" s="15" t="s">
        <v>12</v>
      </c>
      <c r="TMY4" s="15" t="s">
        <v>12</v>
      </c>
      <c r="TMZ4" s="15" t="s">
        <v>12</v>
      </c>
      <c r="TNA4" s="15" t="s">
        <v>12</v>
      </c>
      <c r="TNB4" s="15" t="s">
        <v>12</v>
      </c>
      <c r="TNC4" s="15" t="s">
        <v>12</v>
      </c>
      <c r="TND4" s="15" t="s">
        <v>12</v>
      </c>
      <c r="TNE4" s="15" t="s">
        <v>12</v>
      </c>
      <c r="TNF4" s="15" t="s">
        <v>12</v>
      </c>
      <c r="TNG4" s="15" t="s">
        <v>12</v>
      </c>
      <c r="TNH4" s="15" t="s">
        <v>12</v>
      </c>
      <c r="TNI4" s="15" t="s">
        <v>12</v>
      </c>
      <c r="TNJ4" s="15" t="s">
        <v>12</v>
      </c>
      <c r="TNK4" s="15" t="s">
        <v>12</v>
      </c>
      <c r="TNL4" s="15" t="s">
        <v>12</v>
      </c>
      <c r="TNM4" s="15" t="s">
        <v>12</v>
      </c>
      <c r="TNN4" s="15" t="s">
        <v>12</v>
      </c>
      <c r="TNO4" s="15" t="s">
        <v>12</v>
      </c>
      <c r="TNP4" s="15" t="s">
        <v>12</v>
      </c>
      <c r="TNQ4" s="15" t="s">
        <v>12</v>
      </c>
      <c r="TNR4" s="15" t="s">
        <v>12</v>
      </c>
      <c r="TNS4" s="15" t="s">
        <v>12</v>
      </c>
      <c r="TNT4" s="15" t="s">
        <v>12</v>
      </c>
      <c r="TNU4" s="15" t="s">
        <v>12</v>
      </c>
      <c r="TNV4" s="15" t="s">
        <v>12</v>
      </c>
      <c r="TNW4" s="15" t="s">
        <v>12</v>
      </c>
      <c r="TNX4" s="15" t="s">
        <v>12</v>
      </c>
      <c r="TNY4" s="15" t="s">
        <v>12</v>
      </c>
      <c r="TNZ4" s="15" t="s">
        <v>12</v>
      </c>
      <c r="TOA4" s="15" t="s">
        <v>12</v>
      </c>
      <c r="TOB4" s="15" t="s">
        <v>12</v>
      </c>
      <c r="TOC4" s="15" t="s">
        <v>12</v>
      </c>
      <c r="TOD4" s="15" t="s">
        <v>12</v>
      </c>
      <c r="TOE4" s="15" t="s">
        <v>12</v>
      </c>
      <c r="TOF4" s="15" t="s">
        <v>12</v>
      </c>
      <c r="TOG4" s="15" t="s">
        <v>12</v>
      </c>
      <c r="TOH4" s="15" t="s">
        <v>12</v>
      </c>
      <c r="TOI4" s="15" t="s">
        <v>12</v>
      </c>
      <c r="TOJ4" s="15" t="s">
        <v>12</v>
      </c>
      <c r="TOK4" s="15" t="s">
        <v>12</v>
      </c>
      <c r="TOL4" s="15" t="s">
        <v>12</v>
      </c>
      <c r="TOM4" s="15" t="s">
        <v>12</v>
      </c>
      <c r="TON4" s="15" t="s">
        <v>12</v>
      </c>
      <c r="TOO4" s="15" t="s">
        <v>12</v>
      </c>
      <c r="TOP4" s="15" t="s">
        <v>12</v>
      </c>
      <c r="TOQ4" s="15" t="s">
        <v>12</v>
      </c>
      <c r="TOR4" s="15" t="s">
        <v>12</v>
      </c>
      <c r="TOS4" s="15" t="s">
        <v>12</v>
      </c>
      <c r="TOT4" s="15" t="s">
        <v>12</v>
      </c>
      <c r="TOU4" s="15" t="s">
        <v>12</v>
      </c>
      <c r="TOV4" s="15" t="s">
        <v>12</v>
      </c>
      <c r="TOW4" s="15" t="s">
        <v>12</v>
      </c>
      <c r="TOX4" s="15" t="s">
        <v>12</v>
      </c>
      <c r="TOY4" s="15" t="s">
        <v>12</v>
      </c>
      <c r="TOZ4" s="15" t="s">
        <v>12</v>
      </c>
      <c r="TPA4" s="15" t="s">
        <v>12</v>
      </c>
      <c r="TPB4" s="15" t="s">
        <v>12</v>
      </c>
      <c r="TPC4" s="15" t="s">
        <v>12</v>
      </c>
      <c r="TPD4" s="15" t="s">
        <v>12</v>
      </c>
      <c r="TPE4" s="15" t="s">
        <v>12</v>
      </c>
      <c r="TPF4" s="15" t="s">
        <v>12</v>
      </c>
      <c r="TPG4" s="15" t="s">
        <v>12</v>
      </c>
      <c r="TPH4" s="15" t="s">
        <v>12</v>
      </c>
      <c r="TPI4" s="15" t="s">
        <v>12</v>
      </c>
      <c r="TPJ4" s="15" t="s">
        <v>12</v>
      </c>
      <c r="TPK4" s="15" t="s">
        <v>12</v>
      </c>
      <c r="TPL4" s="15" t="s">
        <v>12</v>
      </c>
      <c r="TPM4" s="15" t="s">
        <v>12</v>
      </c>
      <c r="TPN4" s="15" t="s">
        <v>12</v>
      </c>
      <c r="TPO4" s="15" t="s">
        <v>12</v>
      </c>
      <c r="TPP4" s="15" t="s">
        <v>12</v>
      </c>
      <c r="TPQ4" s="15" t="s">
        <v>12</v>
      </c>
      <c r="TPR4" s="15" t="s">
        <v>12</v>
      </c>
      <c r="TPS4" s="15" t="s">
        <v>12</v>
      </c>
      <c r="TPT4" s="15" t="s">
        <v>12</v>
      </c>
      <c r="TPU4" s="15" t="s">
        <v>12</v>
      </c>
      <c r="TPV4" s="15" t="s">
        <v>12</v>
      </c>
      <c r="TPW4" s="15" t="s">
        <v>12</v>
      </c>
      <c r="TPX4" s="15" t="s">
        <v>12</v>
      </c>
      <c r="TPY4" s="15" t="s">
        <v>12</v>
      </c>
      <c r="TPZ4" s="15" t="s">
        <v>12</v>
      </c>
      <c r="TQA4" s="15" t="s">
        <v>12</v>
      </c>
      <c r="TQB4" s="15" t="s">
        <v>12</v>
      </c>
      <c r="TQC4" s="15" t="s">
        <v>12</v>
      </c>
      <c r="TQD4" s="15" t="s">
        <v>12</v>
      </c>
      <c r="TQE4" s="15" t="s">
        <v>12</v>
      </c>
      <c r="TQF4" s="15" t="s">
        <v>12</v>
      </c>
      <c r="TQG4" s="15" t="s">
        <v>12</v>
      </c>
      <c r="TQH4" s="15" t="s">
        <v>12</v>
      </c>
      <c r="TQI4" s="15" t="s">
        <v>12</v>
      </c>
      <c r="TQJ4" s="15" t="s">
        <v>12</v>
      </c>
      <c r="TQK4" s="15" t="s">
        <v>12</v>
      </c>
      <c r="TQL4" s="15" t="s">
        <v>12</v>
      </c>
      <c r="TQM4" s="15" t="s">
        <v>12</v>
      </c>
      <c r="TQN4" s="15" t="s">
        <v>12</v>
      </c>
      <c r="TQO4" s="15" t="s">
        <v>12</v>
      </c>
      <c r="TQP4" s="15" t="s">
        <v>12</v>
      </c>
      <c r="TQQ4" s="15" t="s">
        <v>12</v>
      </c>
      <c r="TQR4" s="15" t="s">
        <v>12</v>
      </c>
      <c r="TQS4" s="15" t="s">
        <v>12</v>
      </c>
      <c r="TQT4" s="15" t="s">
        <v>12</v>
      </c>
      <c r="TQU4" s="15" t="s">
        <v>12</v>
      </c>
      <c r="TQV4" s="15" t="s">
        <v>12</v>
      </c>
      <c r="TQW4" s="15" t="s">
        <v>12</v>
      </c>
      <c r="TQX4" s="15" t="s">
        <v>12</v>
      </c>
      <c r="TQY4" s="15" t="s">
        <v>12</v>
      </c>
      <c r="TQZ4" s="15" t="s">
        <v>12</v>
      </c>
      <c r="TRA4" s="15" t="s">
        <v>12</v>
      </c>
      <c r="TRB4" s="15" t="s">
        <v>12</v>
      </c>
      <c r="TRC4" s="15" t="s">
        <v>12</v>
      </c>
      <c r="TRD4" s="15" t="s">
        <v>12</v>
      </c>
      <c r="TRE4" s="15" t="s">
        <v>12</v>
      </c>
      <c r="TRF4" s="15" t="s">
        <v>12</v>
      </c>
      <c r="TRG4" s="15" t="s">
        <v>12</v>
      </c>
      <c r="TRH4" s="15" t="s">
        <v>12</v>
      </c>
      <c r="TRI4" s="15" t="s">
        <v>12</v>
      </c>
      <c r="TRJ4" s="15" t="s">
        <v>12</v>
      </c>
      <c r="TRK4" s="15" t="s">
        <v>12</v>
      </c>
      <c r="TRL4" s="15" t="s">
        <v>12</v>
      </c>
      <c r="TRM4" s="15" t="s">
        <v>12</v>
      </c>
      <c r="TRN4" s="15" t="s">
        <v>12</v>
      </c>
      <c r="TRO4" s="15" t="s">
        <v>12</v>
      </c>
      <c r="TRP4" s="15" t="s">
        <v>12</v>
      </c>
      <c r="TRQ4" s="15" t="s">
        <v>12</v>
      </c>
      <c r="TRR4" s="15" t="s">
        <v>12</v>
      </c>
      <c r="TRS4" s="15" t="s">
        <v>12</v>
      </c>
      <c r="TRT4" s="15" t="s">
        <v>12</v>
      </c>
      <c r="TRU4" s="15" t="s">
        <v>12</v>
      </c>
      <c r="TRV4" s="15" t="s">
        <v>12</v>
      </c>
      <c r="TRW4" s="15" t="s">
        <v>12</v>
      </c>
      <c r="TRX4" s="15" t="s">
        <v>12</v>
      </c>
      <c r="TRY4" s="15" t="s">
        <v>12</v>
      </c>
      <c r="TRZ4" s="15" t="s">
        <v>12</v>
      </c>
      <c r="TSA4" s="15" t="s">
        <v>12</v>
      </c>
      <c r="TSB4" s="15" t="s">
        <v>12</v>
      </c>
      <c r="TSC4" s="15" t="s">
        <v>12</v>
      </c>
      <c r="TSD4" s="15" t="s">
        <v>12</v>
      </c>
      <c r="TSE4" s="15" t="s">
        <v>12</v>
      </c>
      <c r="TSF4" s="15" t="s">
        <v>12</v>
      </c>
      <c r="TSG4" s="15" t="s">
        <v>12</v>
      </c>
      <c r="TSH4" s="15" t="s">
        <v>12</v>
      </c>
      <c r="TSI4" s="15" t="s">
        <v>12</v>
      </c>
      <c r="TSJ4" s="15" t="s">
        <v>12</v>
      </c>
      <c r="TSK4" s="15" t="s">
        <v>12</v>
      </c>
      <c r="TSL4" s="15" t="s">
        <v>12</v>
      </c>
      <c r="TSM4" s="15" t="s">
        <v>12</v>
      </c>
      <c r="TSN4" s="15" t="s">
        <v>12</v>
      </c>
      <c r="TSO4" s="15" t="s">
        <v>12</v>
      </c>
      <c r="TSP4" s="15" t="s">
        <v>12</v>
      </c>
      <c r="TSQ4" s="15" t="s">
        <v>12</v>
      </c>
      <c r="TSR4" s="15" t="s">
        <v>12</v>
      </c>
      <c r="TSS4" s="15" t="s">
        <v>12</v>
      </c>
      <c r="TST4" s="15" t="s">
        <v>12</v>
      </c>
      <c r="TSU4" s="15" t="s">
        <v>12</v>
      </c>
      <c r="TSV4" s="15" t="s">
        <v>12</v>
      </c>
      <c r="TSW4" s="15" t="s">
        <v>12</v>
      </c>
      <c r="TSX4" s="15" t="s">
        <v>12</v>
      </c>
      <c r="TSY4" s="15" t="s">
        <v>12</v>
      </c>
      <c r="TSZ4" s="15" t="s">
        <v>12</v>
      </c>
      <c r="TTA4" s="15" t="s">
        <v>12</v>
      </c>
      <c r="TTB4" s="15" t="s">
        <v>12</v>
      </c>
      <c r="TTC4" s="15" t="s">
        <v>12</v>
      </c>
      <c r="TTD4" s="15" t="s">
        <v>12</v>
      </c>
      <c r="TTE4" s="15" t="s">
        <v>12</v>
      </c>
      <c r="TTF4" s="15" t="s">
        <v>12</v>
      </c>
      <c r="TTG4" s="15" t="s">
        <v>12</v>
      </c>
      <c r="TTH4" s="15" t="s">
        <v>12</v>
      </c>
      <c r="TTI4" s="15" t="s">
        <v>12</v>
      </c>
      <c r="TTJ4" s="15" t="s">
        <v>12</v>
      </c>
      <c r="TTK4" s="15" t="s">
        <v>12</v>
      </c>
      <c r="TTL4" s="15" t="s">
        <v>12</v>
      </c>
      <c r="TTM4" s="15" t="s">
        <v>12</v>
      </c>
      <c r="TTN4" s="15" t="s">
        <v>12</v>
      </c>
      <c r="TTO4" s="15" t="s">
        <v>12</v>
      </c>
      <c r="TTP4" s="15" t="s">
        <v>12</v>
      </c>
      <c r="TTQ4" s="15" t="s">
        <v>12</v>
      </c>
      <c r="TTR4" s="15" t="s">
        <v>12</v>
      </c>
      <c r="TTS4" s="15" t="s">
        <v>12</v>
      </c>
      <c r="TTT4" s="15" t="s">
        <v>12</v>
      </c>
      <c r="TTU4" s="15" t="s">
        <v>12</v>
      </c>
      <c r="TTV4" s="15" t="s">
        <v>12</v>
      </c>
      <c r="TTW4" s="15" t="s">
        <v>12</v>
      </c>
      <c r="TTX4" s="15" t="s">
        <v>12</v>
      </c>
      <c r="TTY4" s="15" t="s">
        <v>12</v>
      </c>
      <c r="TTZ4" s="15" t="s">
        <v>12</v>
      </c>
      <c r="TUA4" s="15" t="s">
        <v>12</v>
      </c>
      <c r="TUB4" s="15" t="s">
        <v>12</v>
      </c>
      <c r="TUC4" s="15" t="s">
        <v>12</v>
      </c>
      <c r="TUD4" s="15" t="s">
        <v>12</v>
      </c>
      <c r="TUE4" s="15" t="s">
        <v>12</v>
      </c>
      <c r="TUF4" s="15" t="s">
        <v>12</v>
      </c>
      <c r="TUG4" s="15" t="s">
        <v>12</v>
      </c>
      <c r="TUH4" s="15" t="s">
        <v>12</v>
      </c>
      <c r="TUI4" s="15" t="s">
        <v>12</v>
      </c>
      <c r="TUJ4" s="15" t="s">
        <v>12</v>
      </c>
      <c r="TUK4" s="15" t="s">
        <v>12</v>
      </c>
      <c r="TUL4" s="15" t="s">
        <v>12</v>
      </c>
      <c r="TUM4" s="15" t="s">
        <v>12</v>
      </c>
      <c r="TUN4" s="15" t="s">
        <v>12</v>
      </c>
      <c r="TUO4" s="15" t="s">
        <v>12</v>
      </c>
      <c r="TUP4" s="15" t="s">
        <v>12</v>
      </c>
      <c r="TUQ4" s="15" t="s">
        <v>12</v>
      </c>
      <c r="TUR4" s="15" t="s">
        <v>12</v>
      </c>
      <c r="TUS4" s="15" t="s">
        <v>12</v>
      </c>
      <c r="TUT4" s="15" t="s">
        <v>12</v>
      </c>
      <c r="TUU4" s="15" t="s">
        <v>12</v>
      </c>
      <c r="TUV4" s="15" t="s">
        <v>12</v>
      </c>
      <c r="TUW4" s="15" t="s">
        <v>12</v>
      </c>
      <c r="TUX4" s="15" t="s">
        <v>12</v>
      </c>
      <c r="TUY4" s="15" t="s">
        <v>12</v>
      </c>
      <c r="TUZ4" s="15" t="s">
        <v>12</v>
      </c>
      <c r="TVA4" s="15" t="s">
        <v>12</v>
      </c>
      <c r="TVB4" s="15" t="s">
        <v>12</v>
      </c>
      <c r="TVC4" s="15" t="s">
        <v>12</v>
      </c>
      <c r="TVD4" s="15" t="s">
        <v>12</v>
      </c>
      <c r="TVE4" s="15" t="s">
        <v>12</v>
      </c>
      <c r="TVF4" s="15" t="s">
        <v>12</v>
      </c>
      <c r="TVG4" s="15" t="s">
        <v>12</v>
      </c>
      <c r="TVH4" s="15" t="s">
        <v>12</v>
      </c>
      <c r="TVI4" s="15" t="s">
        <v>12</v>
      </c>
      <c r="TVJ4" s="15" t="s">
        <v>12</v>
      </c>
      <c r="TVK4" s="15" t="s">
        <v>12</v>
      </c>
      <c r="TVL4" s="15" t="s">
        <v>12</v>
      </c>
      <c r="TVM4" s="15" t="s">
        <v>12</v>
      </c>
      <c r="TVN4" s="15" t="s">
        <v>12</v>
      </c>
      <c r="TVO4" s="15" t="s">
        <v>12</v>
      </c>
      <c r="TVP4" s="15" t="s">
        <v>12</v>
      </c>
      <c r="TVQ4" s="15" t="s">
        <v>12</v>
      </c>
      <c r="TVR4" s="15" t="s">
        <v>12</v>
      </c>
      <c r="TVS4" s="15" t="s">
        <v>12</v>
      </c>
      <c r="TVT4" s="15" t="s">
        <v>12</v>
      </c>
      <c r="TVU4" s="15" t="s">
        <v>12</v>
      </c>
      <c r="TVV4" s="15" t="s">
        <v>12</v>
      </c>
      <c r="TVW4" s="15" t="s">
        <v>12</v>
      </c>
      <c r="TVX4" s="15" t="s">
        <v>12</v>
      </c>
      <c r="TVY4" s="15" t="s">
        <v>12</v>
      </c>
      <c r="TVZ4" s="15" t="s">
        <v>12</v>
      </c>
      <c r="TWA4" s="15" t="s">
        <v>12</v>
      </c>
      <c r="TWB4" s="15" t="s">
        <v>12</v>
      </c>
      <c r="TWC4" s="15" t="s">
        <v>12</v>
      </c>
      <c r="TWD4" s="15" t="s">
        <v>12</v>
      </c>
      <c r="TWE4" s="15" t="s">
        <v>12</v>
      </c>
      <c r="TWF4" s="15" t="s">
        <v>12</v>
      </c>
      <c r="TWG4" s="15" t="s">
        <v>12</v>
      </c>
      <c r="TWH4" s="15" t="s">
        <v>12</v>
      </c>
      <c r="TWI4" s="15" t="s">
        <v>12</v>
      </c>
      <c r="TWJ4" s="15" t="s">
        <v>12</v>
      </c>
      <c r="TWK4" s="15" t="s">
        <v>12</v>
      </c>
      <c r="TWL4" s="15" t="s">
        <v>12</v>
      </c>
      <c r="TWM4" s="15" t="s">
        <v>12</v>
      </c>
      <c r="TWN4" s="15" t="s">
        <v>12</v>
      </c>
      <c r="TWO4" s="15" t="s">
        <v>12</v>
      </c>
      <c r="TWP4" s="15" t="s">
        <v>12</v>
      </c>
      <c r="TWQ4" s="15" t="s">
        <v>12</v>
      </c>
      <c r="TWR4" s="15" t="s">
        <v>12</v>
      </c>
      <c r="TWS4" s="15" t="s">
        <v>12</v>
      </c>
      <c r="TWT4" s="15" t="s">
        <v>12</v>
      </c>
      <c r="TWU4" s="15" t="s">
        <v>12</v>
      </c>
      <c r="TWV4" s="15" t="s">
        <v>12</v>
      </c>
      <c r="TWW4" s="15" t="s">
        <v>12</v>
      </c>
      <c r="TWX4" s="15" t="s">
        <v>12</v>
      </c>
      <c r="TWY4" s="15" t="s">
        <v>12</v>
      </c>
      <c r="TWZ4" s="15" t="s">
        <v>12</v>
      </c>
      <c r="TXA4" s="15" t="s">
        <v>12</v>
      </c>
      <c r="TXB4" s="15" t="s">
        <v>12</v>
      </c>
      <c r="TXC4" s="15" t="s">
        <v>12</v>
      </c>
      <c r="TXD4" s="15" t="s">
        <v>12</v>
      </c>
      <c r="TXE4" s="15" t="s">
        <v>12</v>
      </c>
      <c r="TXF4" s="15" t="s">
        <v>12</v>
      </c>
      <c r="TXG4" s="15" t="s">
        <v>12</v>
      </c>
      <c r="TXH4" s="15" t="s">
        <v>12</v>
      </c>
      <c r="TXI4" s="15" t="s">
        <v>12</v>
      </c>
      <c r="TXJ4" s="15" t="s">
        <v>12</v>
      </c>
      <c r="TXK4" s="15" t="s">
        <v>12</v>
      </c>
      <c r="TXL4" s="15" t="s">
        <v>12</v>
      </c>
      <c r="TXM4" s="15" t="s">
        <v>12</v>
      </c>
      <c r="TXN4" s="15" t="s">
        <v>12</v>
      </c>
      <c r="TXO4" s="15" t="s">
        <v>12</v>
      </c>
      <c r="TXP4" s="15" t="s">
        <v>12</v>
      </c>
      <c r="TXQ4" s="15" t="s">
        <v>12</v>
      </c>
      <c r="TXR4" s="15" t="s">
        <v>12</v>
      </c>
      <c r="TXS4" s="15" t="s">
        <v>12</v>
      </c>
      <c r="TXT4" s="15" t="s">
        <v>12</v>
      </c>
      <c r="TXU4" s="15" t="s">
        <v>12</v>
      </c>
      <c r="TXV4" s="15" t="s">
        <v>12</v>
      </c>
      <c r="TXW4" s="15" t="s">
        <v>12</v>
      </c>
      <c r="TXX4" s="15" t="s">
        <v>12</v>
      </c>
      <c r="TXY4" s="15" t="s">
        <v>12</v>
      </c>
      <c r="TXZ4" s="15" t="s">
        <v>12</v>
      </c>
      <c r="TYA4" s="15" t="s">
        <v>12</v>
      </c>
      <c r="TYB4" s="15" t="s">
        <v>12</v>
      </c>
      <c r="TYC4" s="15" t="s">
        <v>12</v>
      </c>
      <c r="TYD4" s="15" t="s">
        <v>12</v>
      </c>
      <c r="TYE4" s="15" t="s">
        <v>12</v>
      </c>
      <c r="TYF4" s="15" t="s">
        <v>12</v>
      </c>
      <c r="TYG4" s="15" t="s">
        <v>12</v>
      </c>
      <c r="TYH4" s="15" t="s">
        <v>12</v>
      </c>
      <c r="TYI4" s="15" t="s">
        <v>12</v>
      </c>
      <c r="TYJ4" s="15" t="s">
        <v>12</v>
      </c>
      <c r="TYK4" s="15" t="s">
        <v>12</v>
      </c>
      <c r="TYL4" s="15" t="s">
        <v>12</v>
      </c>
      <c r="TYM4" s="15" t="s">
        <v>12</v>
      </c>
      <c r="TYN4" s="15" t="s">
        <v>12</v>
      </c>
      <c r="TYO4" s="15" t="s">
        <v>12</v>
      </c>
      <c r="TYP4" s="15" t="s">
        <v>12</v>
      </c>
      <c r="TYQ4" s="15" t="s">
        <v>12</v>
      </c>
      <c r="TYR4" s="15" t="s">
        <v>12</v>
      </c>
      <c r="TYS4" s="15" t="s">
        <v>12</v>
      </c>
      <c r="TYT4" s="15" t="s">
        <v>12</v>
      </c>
      <c r="TYU4" s="15" t="s">
        <v>12</v>
      </c>
      <c r="TYV4" s="15" t="s">
        <v>12</v>
      </c>
      <c r="TYW4" s="15" t="s">
        <v>12</v>
      </c>
      <c r="TYX4" s="15" t="s">
        <v>12</v>
      </c>
      <c r="TYY4" s="15" t="s">
        <v>12</v>
      </c>
      <c r="TYZ4" s="15" t="s">
        <v>12</v>
      </c>
      <c r="TZA4" s="15" t="s">
        <v>12</v>
      </c>
      <c r="TZB4" s="15" t="s">
        <v>12</v>
      </c>
      <c r="TZC4" s="15" t="s">
        <v>12</v>
      </c>
      <c r="TZD4" s="15" t="s">
        <v>12</v>
      </c>
      <c r="TZE4" s="15" t="s">
        <v>12</v>
      </c>
      <c r="TZF4" s="15" t="s">
        <v>12</v>
      </c>
      <c r="TZG4" s="15" t="s">
        <v>12</v>
      </c>
      <c r="TZH4" s="15" t="s">
        <v>12</v>
      </c>
      <c r="TZI4" s="15" t="s">
        <v>12</v>
      </c>
      <c r="TZJ4" s="15" t="s">
        <v>12</v>
      </c>
      <c r="TZK4" s="15" t="s">
        <v>12</v>
      </c>
      <c r="TZL4" s="15" t="s">
        <v>12</v>
      </c>
      <c r="TZM4" s="15" t="s">
        <v>12</v>
      </c>
      <c r="TZN4" s="15" t="s">
        <v>12</v>
      </c>
      <c r="TZO4" s="15" t="s">
        <v>12</v>
      </c>
      <c r="TZP4" s="15" t="s">
        <v>12</v>
      </c>
      <c r="TZQ4" s="15" t="s">
        <v>12</v>
      </c>
      <c r="TZR4" s="15" t="s">
        <v>12</v>
      </c>
      <c r="TZS4" s="15" t="s">
        <v>12</v>
      </c>
      <c r="TZT4" s="15" t="s">
        <v>12</v>
      </c>
      <c r="TZU4" s="15" t="s">
        <v>12</v>
      </c>
      <c r="TZV4" s="15" t="s">
        <v>12</v>
      </c>
      <c r="TZW4" s="15" t="s">
        <v>12</v>
      </c>
      <c r="TZX4" s="15" t="s">
        <v>12</v>
      </c>
      <c r="TZY4" s="15" t="s">
        <v>12</v>
      </c>
      <c r="TZZ4" s="15" t="s">
        <v>12</v>
      </c>
      <c r="UAA4" s="15" t="s">
        <v>12</v>
      </c>
      <c r="UAB4" s="15" t="s">
        <v>12</v>
      </c>
      <c r="UAC4" s="15" t="s">
        <v>12</v>
      </c>
      <c r="UAD4" s="15" t="s">
        <v>12</v>
      </c>
      <c r="UAE4" s="15" t="s">
        <v>12</v>
      </c>
      <c r="UAF4" s="15" t="s">
        <v>12</v>
      </c>
      <c r="UAG4" s="15" t="s">
        <v>12</v>
      </c>
      <c r="UAH4" s="15" t="s">
        <v>12</v>
      </c>
      <c r="UAI4" s="15" t="s">
        <v>12</v>
      </c>
      <c r="UAJ4" s="15" t="s">
        <v>12</v>
      </c>
      <c r="UAK4" s="15" t="s">
        <v>12</v>
      </c>
      <c r="UAL4" s="15" t="s">
        <v>12</v>
      </c>
      <c r="UAM4" s="15" t="s">
        <v>12</v>
      </c>
      <c r="UAN4" s="15" t="s">
        <v>12</v>
      </c>
      <c r="UAO4" s="15" t="s">
        <v>12</v>
      </c>
      <c r="UAP4" s="15" t="s">
        <v>12</v>
      </c>
      <c r="UAQ4" s="15" t="s">
        <v>12</v>
      </c>
      <c r="UAR4" s="15" t="s">
        <v>12</v>
      </c>
      <c r="UAS4" s="15" t="s">
        <v>12</v>
      </c>
      <c r="UAT4" s="15" t="s">
        <v>12</v>
      </c>
      <c r="UAU4" s="15" t="s">
        <v>12</v>
      </c>
      <c r="UAV4" s="15" t="s">
        <v>12</v>
      </c>
      <c r="UAW4" s="15" t="s">
        <v>12</v>
      </c>
      <c r="UAX4" s="15" t="s">
        <v>12</v>
      </c>
      <c r="UAY4" s="15" t="s">
        <v>12</v>
      </c>
      <c r="UAZ4" s="15" t="s">
        <v>12</v>
      </c>
      <c r="UBA4" s="15" t="s">
        <v>12</v>
      </c>
      <c r="UBB4" s="15" t="s">
        <v>12</v>
      </c>
      <c r="UBC4" s="15" t="s">
        <v>12</v>
      </c>
      <c r="UBD4" s="15" t="s">
        <v>12</v>
      </c>
      <c r="UBE4" s="15" t="s">
        <v>12</v>
      </c>
      <c r="UBF4" s="15" t="s">
        <v>12</v>
      </c>
      <c r="UBG4" s="15" t="s">
        <v>12</v>
      </c>
      <c r="UBH4" s="15" t="s">
        <v>12</v>
      </c>
      <c r="UBI4" s="15" t="s">
        <v>12</v>
      </c>
      <c r="UBJ4" s="15" t="s">
        <v>12</v>
      </c>
      <c r="UBK4" s="15" t="s">
        <v>12</v>
      </c>
      <c r="UBL4" s="15" t="s">
        <v>12</v>
      </c>
      <c r="UBM4" s="15" t="s">
        <v>12</v>
      </c>
      <c r="UBN4" s="15" t="s">
        <v>12</v>
      </c>
      <c r="UBO4" s="15" t="s">
        <v>12</v>
      </c>
      <c r="UBP4" s="15" t="s">
        <v>12</v>
      </c>
      <c r="UBQ4" s="15" t="s">
        <v>12</v>
      </c>
      <c r="UBR4" s="15" t="s">
        <v>12</v>
      </c>
      <c r="UBS4" s="15" t="s">
        <v>12</v>
      </c>
      <c r="UBT4" s="15" t="s">
        <v>12</v>
      </c>
      <c r="UBU4" s="15" t="s">
        <v>12</v>
      </c>
      <c r="UBV4" s="15" t="s">
        <v>12</v>
      </c>
      <c r="UBW4" s="15" t="s">
        <v>12</v>
      </c>
      <c r="UBX4" s="15" t="s">
        <v>12</v>
      </c>
      <c r="UBY4" s="15" t="s">
        <v>12</v>
      </c>
      <c r="UBZ4" s="15" t="s">
        <v>12</v>
      </c>
      <c r="UCA4" s="15" t="s">
        <v>12</v>
      </c>
      <c r="UCB4" s="15" t="s">
        <v>12</v>
      </c>
      <c r="UCC4" s="15" t="s">
        <v>12</v>
      </c>
      <c r="UCD4" s="15" t="s">
        <v>12</v>
      </c>
      <c r="UCE4" s="15" t="s">
        <v>12</v>
      </c>
      <c r="UCF4" s="15" t="s">
        <v>12</v>
      </c>
      <c r="UCG4" s="15" t="s">
        <v>12</v>
      </c>
      <c r="UCH4" s="15" t="s">
        <v>12</v>
      </c>
      <c r="UCI4" s="15" t="s">
        <v>12</v>
      </c>
      <c r="UCJ4" s="15" t="s">
        <v>12</v>
      </c>
      <c r="UCK4" s="15" t="s">
        <v>12</v>
      </c>
      <c r="UCL4" s="15" t="s">
        <v>12</v>
      </c>
      <c r="UCM4" s="15" t="s">
        <v>12</v>
      </c>
      <c r="UCN4" s="15" t="s">
        <v>12</v>
      </c>
      <c r="UCO4" s="15" t="s">
        <v>12</v>
      </c>
      <c r="UCP4" s="15" t="s">
        <v>12</v>
      </c>
      <c r="UCQ4" s="15" t="s">
        <v>12</v>
      </c>
      <c r="UCR4" s="15" t="s">
        <v>12</v>
      </c>
      <c r="UCS4" s="15" t="s">
        <v>12</v>
      </c>
      <c r="UCT4" s="15" t="s">
        <v>12</v>
      </c>
      <c r="UCU4" s="15" t="s">
        <v>12</v>
      </c>
      <c r="UCV4" s="15" t="s">
        <v>12</v>
      </c>
      <c r="UCW4" s="15" t="s">
        <v>12</v>
      </c>
      <c r="UCX4" s="15" t="s">
        <v>12</v>
      </c>
      <c r="UCY4" s="15" t="s">
        <v>12</v>
      </c>
      <c r="UCZ4" s="15" t="s">
        <v>12</v>
      </c>
      <c r="UDA4" s="15" t="s">
        <v>12</v>
      </c>
      <c r="UDB4" s="15" t="s">
        <v>12</v>
      </c>
      <c r="UDC4" s="15" t="s">
        <v>12</v>
      </c>
      <c r="UDD4" s="15" t="s">
        <v>12</v>
      </c>
      <c r="UDE4" s="15" t="s">
        <v>12</v>
      </c>
      <c r="UDF4" s="15" t="s">
        <v>12</v>
      </c>
      <c r="UDG4" s="15" t="s">
        <v>12</v>
      </c>
      <c r="UDH4" s="15" t="s">
        <v>12</v>
      </c>
      <c r="UDI4" s="15" t="s">
        <v>12</v>
      </c>
      <c r="UDJ4" s="15" t="s">
        <v>12</v>
      </c>
      <c r="UDK4" s="15" t="s">
        <v>12</v>
      </c>
      <c r="UDL4" s="15" t="s">
        <v>12</v>
      </c>
      <c r="UDM4" s="15" t="s">
        <v>12</v>
      </c>
      <c r="UDN4" s="15" t="s">
        <v>12</v>
      </c>
      <c r="UDO4" s="15" t="s">
        <v>12</v>
      </c>
      <c r="UDP4" s="15" t="s">
        <v>12</v>
      </c>
      <c r="UDQ4" s="15" t="s">
        <v>12</v>
      </c>
      <c r="UDR4" s="15" t="s">
        <v>12</v>
      </c>
      <c r="UDS4" s="15" t="s">
        <v>12</v>
      </c>
      <c r="UDT4" s="15" t="s">
        <v>12</v>
      </c>
      <c r="UDU4" s="15" t="s">
        <v>12</v>
      </c>
      <c r="UDV4" s="15" t="s">
        <v>12</v>
      </c>
      <c r="UDW4" s="15" t="s">
        <v>12</v>
      </c>
      <c r="UDX4" s="15" t="s">
        <v>12</v>
      </c>
      <c r="UDY4" s="15" t="s">
        <v>12</v>
      </c>
      <c r="UDZ4" s="15" t="s">
        <v>12</v>
      </c>
      <c r="UEA4" s="15" t="s">
        <v>12</v>
      </c>
      <c r="UEB4" s="15" t="s">
        <v>12</v>
      </c>
      <c r="UEC4" s="15" t="s">
        <v>12</v>
      </c>
      <c r="UED4" s="15" t="s">
        <v>12</v>
      </c>
      <c r="UEE4" s="15" t="s">
        <v>12</v>
      </c>
      <c r="UEF4" s="15" t="s">
        <v>12</v>
      </c>
      <c r="UEG4" s="15" t="s">
        <v>12</v>
      </c>
      <c r="UEH4" s="15" t="s">
        <v>12</v>
      </c>
      <c r="UEI4" s="15" t="s">
        <v>12</v>
      </c>
      <c r="UEJ4" s="15" t="s">
        <v>12</v>
      </c>
      <c r="UEK4" s="15" t="s">
        <v>12</v>
      </c>
      <c r="UEL4" s="15" t="s">
        <v>12</v>
      </c>
      <c r="UEM4" s="15" t="s">
        <v>12</v>
      </c>
      <c r="UEN4" s="15" t="s">
        <v>12</v>
      </c>
      <c r="UEO4" s="15" t="s">
        <v>12</v>
      </c>
      <c r="UEP4" s="15" t="s">
        <v>12</v>
      </c>
      <c r="UEQ4" s="15" t="s">
        <v>12</v>
      </c>
      <c r="UER4" s="15" t="s">
        <v>12</v>
      </c>
      <c r="UES4" s="15" t="s">
        <v>12</v>
      </c>
      <c r="UET4" s="15" t="s">
        <v>12</v>
      </c>
      <c r="UEU4" s="15" t="s">
        <v>12</v>
      </c>
      <c r="UEV4" s="15" t="s">
        <v>12</v>
      </c>
      <c r="UEW4" s="15" t="s">
        <v>12</v>
      </c>
      <c r="UEX4" s="15" t="s">
        <v>12</v>
      </c>
      <c r="UEY4" s="15" t="s">
        <v>12</v>
      </c>
      <c r="UEZ4" s="15" t="s">
        <v>12</v>
      </c>
      <c r="UFA4" s="15" t="s">
        <v>12</v>
      </c>
      <c r="UFB4" s="15" t="s">
        <v>12</v>
      </c>
      <c r="UFC4" s="15" t="s">
        <v>12</v>
      </c>
      <c r="UFD4" s="15" t="s">
        <v>12</v>
      </c>
      <c r="UFE4" s="15" t="s">
        <v>12</v>
      </c>
      <c r="UFF4" s="15" t="s">
        <v>12</v>
      </c>
      <c r="UFG4" s="15" t="s">
        <v>12</v>
      </c>
      <c r="UFH4" s="15" t="s">
        <v>12</v>
      </c>
      <c r="UFI4" s="15" t="s">
        <v>12</v>
      </c>
      <c r="UFJ4" s="15" t="s">
        <v>12</v>
      </c>
      <c r="UFK4" s="15" t="s">
        <v>12</v>
      </c>
      <c r="UFL4" s="15" t="s">
        <v>12</v>
      </c>
      <c r="UFM4" s="15" t="s">
        <v>12</v>
      </c>
      <c r="UFN4" s="15" t="s">
        <v>12</v>
      </c>
      <c r="UFO4" s="15" t="s">
        <v>12</v>
      </c>
      <c r="UFP4" s="15" t="s">
        <v>12</v>
      </c>
      <c r="UFQ4" s="15" t="s">
        <v>12</v>
      </c>
      <c r="UFR4" s="15" t="s">
        <v>12</v>
      </c>
      <c r="UFS4" s="15" t="s">
        <v>12</v>
      </c>
      <c r="UFT4" s="15" t="s">
        <v>12</v>
      </c>
      <c r="UFU4" s="15" t="s">
        <v>12</v>
      </c>
      <c r="UFV4" s="15" t="s">
        <v>12</v>
      </c>
      <c r="UFW4" s="15" t="s">
        <v>12</v>
      </c>
      <c r="UFX4" s="15" t="s">
        <v>12</v>
      </c>
      <c r="UFY4" s="15" t="s">
        <v>12</v>
      </c>
      <c r="UFZ4" s="15" t="s">
        <v>12</v>
      </c>
      <c r="UGA4" s="15" t="s">
        <v>12</v>
      </c>
      <c r="UGB4" s="15" t="s">
        <v>12</v>
      </c>
      <c r="UGC4" s="15" t="s">
        <v>12</v>
      </c>
      <c r="UGD4" s="15" t="s">
        <v>12</v>
      </c>
      <c r="UGE4" s="15" t="s">
        <v>12</v>
      </c>
      <c r="UGF4" s="15" t="s">
        <v>12</v>
      </c>
      <c r="UGG4" s="15" t="s">
        <v>12</v>
      </c>
      <c r="UGH4" s="15" t="s">
        <v>12</v>
      </c>
      <c r="UGI4" s="15" t="s">
        <v>12</v>
      </c>
      <c r="UGJ4" s="15" t="s">
        <v>12</v>
      </c>
      <c r="UGK4" s="15" t="s">
        <v>12</v>
      </c>
      <c r="UGL4" s="15" t="s">
        <v>12</v>
      </c>
      <c r="UGM4" s="15" t="s">
        <v>12</v>
      </c>
      <c r="UGN4" s="15" t="s">
        <v>12</v>
      </c>
      <c r="UGO4" s="15" t="s">
        <v>12</v>
      </c>
      <c r="UGP4" s="15" t="s">
        <v>12</v>
      </c>
      <c r="UGQ4" s="15" t="s">
        <v>12</v>
      </c>
      <c r="UGR4" s="15" t="s">
        <v>12</v>
      </c>
      <c r="UGS4" s="15" t="s">
        <v>12</v>
      </c>
      <c r="UGT4" s="15" t="s">
        <v>12</v>
      </c>
      <c r="UGU4" s="15" t="s">
        <v>12</v>
      </c>
      <c r="UGV4" s="15" t="s">
        <v>12</v>
      </c>
      <c r="UGW4" s="15" t="s">
        <v>12</v>
      </c>
      <c r="UGX4" s="15" t="s">
        <v>12</v>
      </c>
      <c r="UGY4" s="15" t="s">
        <v>12</v>
      </c>
      <c r="UGZ4" s="15" t="s">
        <v>12</v>
      </c>
      <c r="UHA4" s="15" t="s">
        <v>12</v>
      </c>
      <c r="UHB4" s="15" t="s">
        <v>12</v>
      </c>
      <c r="UHC4" s="15" t="s">
        <v>12</v>
      </c>
      <c r="UHD4" s="15" t="s">
        <v>12</v>
      </c>
      <c r="UHE4" s="15" t="s">
        <v>12</v>
      </c>
      <c r="UHF4" s="15" t="s">
        <v>12</v>
      </c>
      <c r="UHG4" s="15" t="s">
        <v>12</v>
      </c>
      <c r="UHH4" s="15" t="s">
        <v>12</v>
      </c>
      <c r="UHI4" s="15" t="s">
        <v>12</v>
      </c>
      <c r="UHJ4" s="15" t="s">
        <v>12</v>
      </c>
      <c r="UHK4" s="15" t="s">
        <v>12</v>
      </c>
      <c r="UHL4" s="15" t="s">
        <v>12</v>
      </c>
      <c r="UHM4" s="15" t="s">
        <v>12</v>
      </c>
      <c r="UHN4" s="15" t="s">
        <v>12</v>
      </c>
      <c r="UHO4" s="15" t="s">
        <v>12</v>
      </c>
      <c r="UHP4" s="15" t="s">
        <v>12</v>
      </c>
      <c r="UHQ4" s="15" t="s">
        <v>12</v>
      </c>
      <c r="UHR4" s="15" t="s">
        <v>12</v>
      </c>
      <c r="UHS4" s="15" t="s">
        <v>12</v>
      </c>
      <c r="UHT4" s="15" t="s">
        <v>12</v>
      </c>
      <c r="UHU4" s="15" t="s">
        <v>12</v>
      </c>
      <c r="UHV4" s="15" t="s">
        <v>12</v>
      </c>
      <c r="UHW4" s="15" t="s">
        <v>12</v>
      </c>
      <c r="UHX4" s="15" t="s">
        <v>12</v>
      </c>
      <c r="UHY4" s="15" t="s">
        <v>12</v>
      </c>
      <c r="UHZ4" s="15" t="s">
        <v>12</v>
      </c>
      <c r="UIA4" s="15" t="s">
        <v>12</v>
      </c>
      <c r="UIB4" s="15" t="s">
        <v>12</v>
      </c>
      <c r="UIC4" s="15" t="s">
        <v>12</v>
      </c>
      <c r="UID4" s="15" t="s">
        <v>12</v>
      </c>
      <c r="UIE4" s="15" t="s">
        <v>12</v>
      </c>
      <c r="UIF4" s="15" t="s">
        <v>12</v>
      </c>
      <c r="UIG4" s="15" t="s">
        <v>12</v>
      </c>
      <c r="UIH4" s="15" t="s">
        <v>12</v>
      </c>
      <c r="UII4" s="15" t="s">
        <v>12</v>
      </c>
      <c r="UIJ4" s="15" t="s">
        <v>12</v>
      </c>
      <c r="UIK4" s="15" t="s">
        <v>12</v>
      </c>
      <c r="UIL4" s="15" t="s">
        <v>12</v>
      </c>
      <c r="UIM4" s="15" t="s">
        <v>12</v>
      </c>
      <c r="UIN4" s="15" t="s">
        <v>12</v>
      </c>
      <c r="UIO4" s="15" t="s">
        <v>12</v>
      </c>
      <c r="UIP4" s="15" t="s">
        <v>12</v>
      </c>
      <c r="UIQ4" s="15" t="s">
        <v>12</v>
      </c>
      <c r="UIR4" s="15" t="s">
        <v>12</v>
      </c>
      <c r="UIS4" s="15" t="s">
        <v>12</v>
      </c>
      <c r="UIT4" s="15" t="s">
        <v>12</v>
      </c>
      <c r="UIU4" s="15" t="s">
        <v>12</v>
      </c>
      <c r="UIV4" s="15" t="s">
        <v>12</v>
      </c>
      <c r="UIW4" s="15" t="s">
        <v>12</v>
      </c>
      <c r="UIX4" s="15" t="s">
        <v>12</v>
      </c>
      <c r="UIY4" s="15" t="s">
        <v>12</v>
      </c>
      <c r="UIZ4" s="15" t="s">
        <v>12</v>
      </c>
      <c r="UJA4" s="15" t="s">
        <v>12</v>
      </c>
      <c r="UJB4" s="15" t="s">
        <v>12</v>
      </c>
      <c r="UJC4" s="15" t="s">
        <v>12</v>
      </c>
      <c r="UJD4" s="15" t="s">
        <v>12</v>
      </c>
      <c r="UJE4" s="15" t="s">
        <v>12</v>
      </c>
      <c r="UJF4" s="15" t="s">
        <v>12</v>
      </c>
      <c r="UJG4" s="15" t="s">
        <v>12</v>
      </c>
      <c r="UJH4" s="15" t="s">
        <v>12</v>
      </c>
      <c r="UJI4" s="15" t="s">
        <v>12</v>
      </c>
      <c r="UJJ4" s="15" t="s">
        <v>12</v>
      </c>
      <c r="UJK4" s="15" t="s">
        <v>12</v>
      </c>
      <c r="UJL4" s="15" t="s">
        <v>12</v>
      </c>
      <c r="UJM4" s="15" t="s">
        <v>12</v>
      </c>
      <c r="UJN4" s="15" t="s">
        <v>12</v>
      </c>
      <c r="UJO4" s="15" t="s">
        <v>12</v>
      </c>
      <c r="UJP4" s="15" t="s">
        <v>12</v>
      </c>
      <c r="UJQ4" s="15" t="s">
        <v>12</v>
      </c>
      <c r="UJR4" s="15" t="s">
        <v>12</v>
      </c>
      <c r="UJS4" s="15" t="s">
        <v>12</v>
      </c>
      <c r="UJT4" s="15" t="s">
        <v>12</v>
      </c>
      <c r="UJU4" s="15" t="s">
        <v>12</v>
      </c>
      <c r="UJV4" s="15" t="s">
        <v>12</v>
      </c>
      <c r="UJW4" s="15" t="s">
        <v>12</v>
      </c>
      <c r="UJX4" s="15" t="s">
        <v>12</v>
      </c>
      <c r="UJY4" s="15" t="s">
        <v>12</v>
      </c>
      <c r="UJZ4" s="15" t="s">
        <v>12</v>
      </c>
      <c r="UKA4" s="15" t="s">
        <v>12</v>
      </c>
      <c r="UKB4" s="15" t="s">
        <v>12</v>
      </c>
      <c r="UKC4" s="15" t="s">
        <v>12</v>
      </c>
      <c r="UKD4" s="15" t="s">
        <v>12</v>
      </c>
      <c r="UKE4" s="15" t="s">
        <v>12</v>
      </c>
      <c r="UKF4" s="15" t="s">
        <v>12</v>
      </c>
      <c r="UKG4" s="15" t="s">
        <v>12</v>
      </c>
      <c r="UKH4" s="15" t="s">
        <v>12</v>
      </c>
      <c r="UKI4" s="15" t="s">
        <v>12</v>
      </c>
      <c r="UKJ4" s="15" t="s">
        <v>12</v>
      </c>
      <c r="UKK4" s="15" t="s">
        <v>12</v>
      </c>
      <c r="UKL4" s="15" t="s">
        <v>12</v>
      </c>
      <c r="UKM4" s="15" t="s">
        <v>12</v>
      </c>
      <c r="UKN4" s="15" t="s">
        <v>12</v>
      </c>
      <c r="UKO4" s="15" t="s">
        <v>12</v>
      </c>
      <c r="UKP4" s="15" t="s">
        <v>12</v>
      </c>
      <c r="UKQ4" s="15" t="s">
        <v>12</v>
      </c>
      <c r="UKR4" s="15" t="s">
        <v>12</v>
      </c>
      <c r="UKS4" s="15" t="s">
        <v>12</v>
      </c>
      <c r="UKT4" s="15" t="s">
        <v>12</v>
      </c>
      <c r="UKU4" s="15" t="s">
        <v>12</v>
      </c>
      <c r="UKV4" s="15" t="s">
        <v>12</v>
      </c>
      <c r="UKW4" s="15" t="s">
        <v>12</v>
      </c>
      <c r="UKX4" s="15" t="s">
        <v>12</v>
      </c>
      <c r="UKY4" s="15" t="s">
        <v>12</v>
      </c>
      <c r="UKZ4" s="15" t="s">
        <v>12</v>
      </c>
      <c r="ULA4" s="15" t="s">
        <v>12</v>
      </c>
      <c r="ULB4" s="15" t="s">
        <v>12</v>
      </c>
      <c r="ULC4" s="15" t="s">
        <v>12</v>
      </c>
      <c r="ULD4" s="15" t="s">
        <v>12</v>
      </c>
      <c r="ULE4" s="15" t="s">
        <v>12</v>
      </c>
      <c r="ULF4" s="15" t="s">
        <v>12</v>
      </c>
      <c r="ULG4" s="15" t="s">
        <v>12</v>
      </c>
      <c r="ULH4" s="15" t="s">
        <v>12</v>
      </c>
      <c r="ULI4" s="15" t="s">
        <v>12</v>
      </c>
      <c r="ULJ4" s="15" t="s">
        <v>12</v>
      </c>
      <c r="ULK4" s="15" t="s">
        <v>12</v>
      </c>
      <c r="ULL4" s="15" t="s">
        <v>12</v>
      </c>
      <c r="ULM4" s="15" t="s">
        <v>12</v>
      </c>
      <c r="ULN4" s="15" t="s">
        <v>12</v>
      </c>
      <c r="ULO4" s="15" t="s">
        <v>12</v>
      </c>
      <c r="ULP4" s="15" t="s">
        <v>12</v>
      </c>
      <c r="ULQ4" s="15" t="s">
        <v>12</v>
      </c>
      <c r="ULR4" s="15" t="s">
        <v>12</v>
      </c>
      <c r="ULS4" s="15" t="s">
        <v>12</v>
      </c>
      <c r="ULT4" s="15" t="s">
        <v>12</v>
      </c>
      <c r="ULU4" s="15" t="s">
        <v>12</v>
      </c>
      <c r="ULV4" s="15" t="s">
        <v>12</v>
      </c>
      <c r="ULW4" s="15" t="s">
        <v>12</v>
      </c>
      <c r="ULX4" s="15" t="s">
        <v>12</v>
      </c>
      <c r="ULY4" s="15" t="s">
        <v>12</v>
      </c>
      <c r="ULZ4" s="15" t="s">
        <v>12</v>
      </c>
      <c r="UMA4" s="15" t="s">
        <v>12</v>
      </c>
      <c r="UMB4" s="15" t="s">
        <v>12</v>
      </c>
      <c r="UMC4" s="15" t="s">
        <v>12</v>
      </c>
      <c r="UMD4" s="15" t="s">
        <v>12</v>
      </c>
      <c r="UME4" s="15" t="s">
        <v>12</v>
      </c>
      <c r="UMF4" s="15" t="s">
        <v>12</v>
      </c>
      <c r="UMG4" s="15" t="s">
        <v>12</v>
      </c>
      <c r="UMH4" s="15" t="s">
        <v>12</v>
      </c>
      <c r="UMI4" s="15" t="s">
        <v>12</v>
      </c>
      <c r="UMJ4" s="15" t="s">
        <v>12</v>
      </c>
      <c r="UMK4" s="15" t="s">
        <v>12</v>
      </c>
      <c r="UML4" s="15" t="s">
        <v>12</v>
      </c>
      <c r="UMM4" s="15" t="s">
        <v>12</v>
      </c>
      <c r="UMN4" s="15" t="s">
        <v>12</v>
      </c>
      <c r="UMO4" s="15" t="s">
        <v>12</v>
      </c>
      <c r="UMP4" s="15" t="s">
        <v>12</v>
      </c>
      <c r="UMQ4" s="15" t="s">
        <v>12</v>
      </c>
      <c r="UMR4" s="15" t="s">
        <v>12</v>
      </c>
      <c r="UMS4" s="15" t="s">
        <v>12</v>
      </c>
      <c r="UMT4" s="15" t="s">
        <v>12</v>
      </c>
      <c r="UMU4" s="15" t="s">
        <v>12</v>
      </c>
      <c r="UMV4" s="15" t="s">
        <v>12</v>
      </c>
      <c r="UMW4" s="15" t="s">
        <v>12</v>
      </c>
      <c r="UMX4" s="15" t="s">
        <v>12</v>
      </c>
      <c r="UMY4" s="15" t="s">
        <v>12</v>
      </c>
      <c r="UMZ4" s="15" t="s">
        <v>12</v>
      </c>
      <c r="UNA4" s="15" t="s">
        <v>12</v>
      </c>
      <c r="UNB4" s="15" t="s">
        <v>12</v>
      </c>
      <c r="UNC4" s="15" t="s">
        <v>12</v>
      </c>
      <c r="UND4" s="15" t="s">
        <v>12</v>
      </c>
      <c r="UNE4" s="15" t="s">
        <v>12</v>
      </c>
      <c r="UNF4" s="15" t="s">
        <v>12</v>
      </c>
      <c r="UNG4" s="15" t="s">
        <v>12</v>
      </c>
      <c r="UNH4" s="15" t="s">
        <v>12</v>
      </c>
      <c r="UNI4" s="15" t="s">
        <v>12</v>
      </c>
      <c r="UNJ4" s="15" t="s">
        <v>12</v>
      </c>
      <c r="UNK4" s="15" t="s">
        <v>12</v>
      </c>
      <c r="UNL4" s="15" t="s">
        <v>12</v>
      </c>
      <c r="UNM4" s="15" t="s">
        <v>12</v>
      </c>
      <c r="UNN4" s="15" t="s">
        <v>12</v>
      </c>
      <c r="UNO4" s="15" t="s">
        <v>12</v>
      </c>
      <c r="UNP4" s="15" t="s">
        <v>12</v>
      </c>
      <c r="UNQ4" s="15" t="s">
        <v>12</v>
      </c>
      <c r="UNR4" s="15" t="s">
        <v>12</v>
      </c>
      <c r="UNS4" s="15" t="s">
        <v>12</v>
      </c>
      <c r="UNT4" s="15" t="s">
        <v>12</v>
      </c>
      <c r="UNU4" s="15" t="s">
        <v>12</v>
      </c>
      <c r="UNV4" s="15" t="s">
        <v>12</v>
      </c>
      <c r="UNW4" s="15" t="s">
        <v>12</v>
      </c>
      <c r="UNX4" s="15" t="s">
        <v>12</v>
      </c>
      <c r="UNY4" s="15" t="s">
        <v>12</v>
      </c>
      <c r="UNZ4" s="15" t="s">
        <v>12</v>
      </c>
      <c r="UOA4" s="15" t="s">
        <v>12</v>
      </c>
      <c r="UOB4" s="15" t="s">
        <v>12</v>
      </c>
      <c r="UOC4" s="15" t="s">
        <v>12</v>
      </c>
      <c r="UOD4" s="15" t="s">
        <v>12</v>
      </c>
      <c r="UOE4" s="15" t="s">
        <v>12</v>
      </c>
      <c r="UOF4" s="15" t="s">
        <v>12</v>
      </c>
      <c r="UOG4" s="15" t="s">
        <v>12</v>
      </c>
      <c r="UOH4" s="15" t="s">
        <v>12</v>
      </c>
      <c r="UOI4" s="15" t="s">
        <v>12</v>
      </c>
      <c r="UOJ4" s="15" t="s">
        <v>12</v>
      </c>
      <c r="UOK4" s="15" t="s">
        <v>12</v>
      </c>
      <c r="UOL4" s="15" t="s">
        <v>12</v>
      </c>
      <c r="UOM4" s="15" t="s">
        <v>12</v>
      </c>
      <c r="UON4" s="15" t="s">
        <v>12</v>
      </c>
      <c r="UOO4" s="15" t="s">
        <v>12</v>
      </c>
      <c r="UOP4" s="15" t="s">
        <v>12</v>
      </c>
      <c r="UOQ4" s="15" t="s">
        <v>12</v>
      </c>
      <c r="UOR4" s="15" t="s">
        <v>12</v>
      </c>
      <c r="UOS4" s="15" t="s">
        <v>12</v>
      </c>
      <c r="UOT4" s="15" t="s">
        <v>12</v>
      </c>
      <c r="UOU4" s="15" t="s">
        <v>12</v>
      </c>
      <c r="UOV4" s="15" t="s">
        <v>12</v>
      </c>
      <c r="UOW4" s="15" t="s">
        <v>12</v>
      </c>
      <c r="UOX4" s="15" t="s">
        <v>12</v>
      </c>
      <c r="UOY4" s="15" t="s">
        <v>12</v>
      </c>
      <c r="UOZ4" s="15" t="s">
        <v>12</v>
      </c>
      <c r="UPA4" s="15" t="s">
        <v>12</v>
      </c>
      <c r="UPB4" s="15" t="s">
        <v>12</v>
      </c>
      <c r="UPC4" s="15" t="s">
        <v>12</v>
      </c>
      <c r="UPD4" s="15" t="s">
        <v>12</v>
      </c>
      <c r="UPE4" s="15" t="s">
        <v>12</v>
      </c>
      <c r="UPF4" s="15" t="s">
        <v>12</v>
      </c>
      <c r="UPG4" s="15" t="s">
        <v>12</v>
      </c>
      <c r="UPH4" s="15" t="s">
        <v>12</v>
      </c>
      <c r="UPI4" s="15" t="s">
        <v>12</v>
      </c>
      <c r="UPJ4" s="15" t="s">
        <v>12</v>
      </c>
      <c r="UPK4" s="15" t="s">
        <v>12</v>
      </c>
      <c r="UPL4" s="15" t="s">
        <v>12</v>
      </c>
      <c r="UPM4" s="15" t="s">
        <v>12</v>
      </c>
      <c r="UPN4" s="15" t="s">
        <v>12</v>
      </c>
      <c r="UPO4" s="15" t="s">
        <v>12</v>
      </c>
      <c r="UPP4" s="15" t="s">
        <v>12</v>
      </c>
      <c r="UPQ4" s="15" t="s">
        <v>12</v>
      </c>
      <c r="UPR4" s="15" t="s">
        <v>12</v>
      </c>
      <c r="UPS4" s="15" t="s">
        <v>12</v>
      </c>
      <c r="UPT4" s="15" t="s">
        <v>12</v>
      </c>
      <c r="UPU4" s="15" t="s">
        <v>12</v>
      </c>
      <c r="UPV4" s="15" t="s">
        <v>12</v>
      </c>
      <c r="UPW4" s="15" t="s">
        <v>12</v>
      </c>
      <c r="UPX4" s="15" t="s">
        <v>12</v>
      </c>
      <c r="UPY4" s="15" t="s">
        <v>12</v>
      </c>
      <c r="UPZ4" s="15" t="s">
        <v>12</v>
      </c>
      <c r="UQA4" s="15" t="s">
        <v>12</v>
      </c>
      <c r="UQB4" s="15" t="s">
        <v>12</v>
      </c>
      <c r="UQC4" s="15" t="s">
        <v>12</v>
      </c>
      <c r="UQD4" s="15" t="s">
        <v>12</v>
      </c>
      <c r="UQE4" s="15" t="s">
        <v>12</v>
      </c>
      <c r="UQF4" s="15" t="s">
        <v>12</v>
      </c>
      <c r="UQG4" s="15" t="s">
        <v>12</v>
      </c>
      <c r="UQH4" s="15" t="s">
        <v>12</v>
      </c>
      <c r="UQI4" s="15" t="s">
        <v>12</v>
      </c>
      <c r="UQJ4" s="15" t="s">
        <v>12</v>
      </c>
      <c r="UQK4" s="15" t="s">
        <v>12</v>
      </c>
      <c r="UQL4" s="15" t="s">
        <v>12</v>
      </c>
      <c r="UQM4" s="15" t="s">
        <v>12</v>
      </c>
      <c r="UQN4" s="15" t="s">
        <v>12</v>
      </c>
      <c r="UQO4" s="15" t="s">
        <v>12</v>
      </c>
      <c r="UQP4" s="15" t="s">
        <v>12</v>
      </c>
      <c r="UQQ4" s="15" t="s">
        <v>12</v>
      </c>
      <c r="UQR4" s="15" t="s">
        <v>12</v>
      </c>
      <c r="UQS4" s="15" t="s">
        <v>12</v>
      </c>
      <c r="UQT4" s="15" t="s">
        <v>12</v>
      </c>
      <c r="UQU4" s="15" t="s">
        <v>12</v>
      </c>
      <c r="UQV4" s="15" t="s">
        <v>12</v>
      </c>
      <c r="UQW4" s="15" t="s">
        <v>12</v>
      </c>
      <c r="UQX4" s="15" t="s">
        <v>12</v>
      </c>
      <c r="UQY4" s="15" t="s">
        <v>12</v>
      </c>
      <c r="UQZ4" s="15" t="s">
        <v>12</v>
      </c>
      <c r="URA4" s="15" t="s">
        <v>12</v>
      </c>
      <c r="URB4" s="15" t="s">
        <v>12</v>
      </c>
      <c r="URC4" s="15" t="s">
        <v>12</v>
      </c>
      <c r="URD4" s="15" t="s">
        <v>12</v>
      </c>
      <c r="URE4" s="15" t="s">
        <v>12</v>
      </c>
      <c r="URF4" s="15" t="s">
        <v>12</v>
      </c>
      <c r="URG4" s="15" t="s">
        <v>12</v>
      </c>
      <c r="URH4" s="15" t="s">
        <v>12</v>
      </c>
      <c r="URI4" s="15" t="s">
        <v>12</v>
      </c>
      <c r="URJ4" s="15" t="s">
        <v>12</v>
      </c>
      <c r="URK4" s="15" t="s">
        <v>12</v>
      </c>
      <c r="URL4" s="15" t="s">
        <v>12</v>
      </c>
      <c r="URM4" s="15" t="s">
        <v>12</v>
      </c>
      <c r="URN4" s="15" t="s">
        <v>12</v>
      </c>
      <c r="URO4" s="15" t="s">
        <v>12</v>
      </c>
      <c r="URP4" s="15" t="s">
        <v>12</v>
      </c>
      <c r="URQ4" s="15" t="s">
        <v>12</v>
      </c>
      <c r="URR4" s="15" t="s">
        <v>12</v>
      </c>
      <c r="URS4" s="15" t="s">
        <v>12</v>
      </c>
      <c r="URT4" s="15" t="s">
        <v>12</v>
      </c>
      <c r="URU4" s="15" t="s">
        <v>12</v>
      </c>
      <c r="URV4" s="15" t="s">
        <v>12</v>
      </c>
      <c r="URW4" s="15" t="s">
        <v>12</v>
      </c>
      <c r="URX4" s="15" t="s">
        <v>12</v>
      </c>
      <c r="URY4" s="15" t="s">
        <v>12</v>
      </c>
      <c r="URZ4" s="15" t="s">
        <v>12</v>
      </c>
      <c r="USA4" s="15" t="s">
        <v>12</v>
      </c>
      <c r="USB4" s="15" t="s">
        <v>12</v>
      </c>
      <c r="USC4" s="15" t="s">
        <v>12</v>
      </c>
      <c r="USD4" s="15" t="s">
        <v>12</v>
      </c>
      <c r="USE4" s="15" t="s">
        <v>12</v>
      </c>
      <c r="USF4" s="15" t="s">
        <v>12</v>
      </c>
      <c r="USG4" s="15" t="s">
        <v>12</v>
      </c>
      <c r="USH4" s="15" t="s">
        <v>12</v>
      </c>
      <c r="USI4" s="15" t="s">
        <v>12</v>
      </c>
      <c r="USJ4" s="15" t="s">
        <v>12</v>
      </c>
      <c r="USK4" s="15" t="s">
        <v>12</v>
      </c>
      <c r="USL4" s="15" t="s">
        <v>12</v>
      </c>
      <c r="USM4" s="15" t="s">
        <v>12</v>
      </c>
      <c r="USN4" s="15" t="s">
        <v>12</v>
      </c>
      <c r="USO4" s="15" t="s">
        <v>12</v>
      </c>
      <c r="USP4" s="15" t="s">
        <v>12</v>
      </c>
      <c r="USQ4" s="15" t="s">
        <v>12</v>
      </c>
      <c r="USR4" s="15" t="s">
        <v>12</v>
      </c>
      <c r="USS4" s="15" t="s">
        <v>12</v>
      </c>
      <c r="UST4" s="15" t="s">
        <v>12</v>
      </c>
      <c r="USU4" s="15" t="s">
        <v>12</v>
      </c>
      <c r="USV4" s="15" t="s">
        <v>12</v>
      </c>
      <c r="USW4" s="15" t="s">
        <v>12</v>
      </c>
      <c r="USX4" s="15" t="s">
        <v>12</v>
      </c>
      <c r="USY4" s="15" t="s">
        <v>12</v>
      </c>
      <c r="USZ4" s="15" t="s">
        <v>12</v>
      </c>
      <c r="UTA4" s="15" t="s">
        <v>12</v>
      </c>
      <c r="UTB4" s="15" t="s">
        <v>12</v>
      </c>
      <c r="UTC4" s="15" t="s">
        <v>12</v>
      </c>
      <c r="UTD4" s="15" t="s">
        <v>12</v>
      </c>
      <c r="UTE4" s="15" t="s">
        <v>12</v>
      </c>
      <c r="UTF4" s="15" t="s">
        <v>12</v>
      </c>
      <c r="UTG4" s="15" t="s">
        <v>12</v>
      </c>
      <c r="UTH4" s="15" t="s">
        <v>12</v>
      </c>
      <c r="UTI4" s="15" t="s">
        <v>12</v>
      </c>
      <c r="UTJ4" s="15" t="s">
        <v>12</v>
      </c>
      <c r="UTK4" s="15" t="s">
        <v>12</v>
      </c>
      <c r="UTL4" s="15" t="s">
        <v>12</v>
      </c>
      <c r="UTM4" s="15" t="s">
        <v>12</v>
      </c>
      <c r="UTN4" s="15" t="s">
        <v>12</v>
      </c>
      <c r="UTO4" s="15" t="s">
        <v>12</v>
      </c>
      <c r="UTP4" s="15" t="s">
        <v>12</v>
      </c>
      <c r="UTQ4" s="15" t="s">
        <v>12</v>
      </c>
      <c r="UTR4" s="15" t="s">
        <v>12</v>
      </c>
      <c r="UTS4" s="15" t="s">
        <v>12</v>
      </c>
      <c r="UTT4" s="15" t="s">
        <v>12</v>
      </c>
      <c r="UTU4" s="15" t="s">
        <v>12</v>
      </c>
      <c r="UTV4" s="15" t="s">
        <v>12</v>
      </c>
      <c r="UTW4" s="15" t="s">
        <v>12</v>
      </c>
      <c r="UTX4" s="15" t="s">
        <v>12</v>
      </c>
      <c r="UTY4" s="15" t="s">
        <v>12</v>
      </c>
      <c r="UTZ4" s="15" t="s">
        <v>12</v>
      </c>
      <c r="UUA4" s="15" t="s">
        <v>12</v>
      </c>
      <c r="UUB4" s="15" t="s">
        <v>12</v>
      </c>
      <c r="UUC4" s="15" t="s">
        <v>12</v>
      </c>
      <c r="UUD4" s="15" t="s">
        <v>12</v>
      </c>
      <c r="UUE4" s="15" t="s">
        <v>12</v>
      </c>
      <c r="UUF4" s="15" t="s">
        <v>12</v>
      </c>
      <c r="UUG4" s="15" t="s">
        <v>12</v>
      </c>
      <c r="UUH4" s="15" t="s">
        <v>12</v>
      </c>
      <c r="UUI4" s="15" t="s">
        <v>12</v>
      </c>
      <c r="UUJ4" s="15" t="s">
        <v>12</v>
      </c>
      <c r="UUK4" s="15" t="s">
        <v>12</v>
      </c>
      <c r="UUL4" s="15" t="s">
        <v>12</v>
      </c>
      <c r="UUM4" s="15" t="s">
        <v>12</v>
      </c>
      <c r="UUN4" s="15" t="s">
        <v>12</v>
      </c>
      <c r="UUO4" s="15" t="s">
        <v>12</v>
      </c>
      <c r="UUP4" s="15" t="s">
        <v>12</v>
      </c>
      <c r="UUQ4" s="15" t="s">
        <v>12</v>
      </c>
      <c r="UUR4" s="15" t="s">
        <v>12</v>
      </c>
      <c r="UUS4" s="15" t="s">
        <v>12</v>
      </c>
      <c r="UUT4" s="15" t="s">
        <v>12</v>
      </c>
      <c r="UUU4" s="15" t="s">
        <v>12</v>
      </c>
      <c r="UUV4" s="15" t="s">
        <v>12</v>
      </c>
      <c r="UUW4" s="15" t="s">
        <v>12</v>
      </c>
      <c r="UUX4" s="15" t="s">
        <v>12</v>
      </c>
      <c r="UUY4" s="15" t="s">
        <v>12</v>
      </c>
      <c r="UUZ4" s="15" t="s">
        <v>12</v>
      </c>
      <c r="UVA4" s="15" t="s">
        <v>12</v>
      </c>
      <c r="UVB4" s="15" t="s">
        <v>12</v>
      </c>
      <c r="UVC4" s="15" t="s">
        <v>12</v>
      </c>
      <c r="UVD4" s="15" t="s">
        <v>12</v>
      </c>
      <c r="UVE4" s="15" t="s">
        <v>12</v>
      </c>
      <c r="UVF4" s="15" t="s">
        <v>12</v>
      </c>
      <c r="UVG4" s="15" t="s">
        <v>12</v>
      </c>
      <c r="UVH4" s="15" t="s">
        <v>12</v>
      </c>
      <c r="UVI4" s="15" t="s">
        <v>12</v>
      </c>
      <c r="UVJ4" s="15" t="s">
        <v>12</v>
      </c>
      <c r="UVK4" s="15" t="s">
        <v>12</v>
      </c>
      <c r="UVL4" s="15" t="s">
        <v>12</v>
      </c>
      <c r="UVM4" s="15" t="s">
        <v>12</v>
      </c>
      <c r="UVN4" s="15" t="s">
        <v>12</v>
      </c>
      <c r="UVO4" s="15" t="s">
        <v>12</v>
      </c>
      <c r="UVP4" s="15" t="s">
        <v>12</v>
      </c>
      <c r="UVQ4" s="15" t="s">
        <v>12</v>
      </c>
      <c r="UVR4" s="15" t="s">
        <v>12</v>
      </c>
      <c r="UVS4" s="15" t="s">
        <v>12</v>
      </c>
      <c r="UVT4" s="15" t="s">
        <v>12</v>
      </c>
      <c r="UVU4" s="15" t="s">
        <v>12</v>
      </c>
      <c r="UVV4" s="15" t="s">
        <v>12</v>
      </c>
      <c r="UVW4" s="15" t="s">
        <v>12</v>
      </c>
      <c r="UVX4" s="15" t="s">
        <v>12</v>
      </c>
      <c r="UVY4" s="15" t="s">
        <v>12</v>
      </c>
      <c r="UVZ4" s="15" t="s">
        <v>12</v>
      </c>
      <c r="UWA4" s="15" t="s">
        <v>12</v>
      </c>
      <c r="UWB4" s="15" t="s">
        <v>12</v>
      </c>
      <c r="UWC4" s="15" t="s">
        <v>12</v>
      </c>
      <c r="UWD4" s="15" t="s">
        <v>12</v>
      </c>
      <c r="UWE4" s="15" t="s">
        <v>12</v>
      </c>
      <c r="UWF4" s="15" t="s">
        <v>12</v>
      </c>
      <c r="UWG4" s="15" t="s">
        <v>12</v>
      </c>
      <c r="UWH4" s="15" t="s">
        <v>12</v>
      </c>
      <c r="UWI4" s="15" t="s">
        <v>12</v>
      </c>
      <c r="UWJ4" s="15" t="s">
        <v>12</v>
      </c>
      <c r="UWK4" s="15" t="s">
        <v>12</v>
      </c>
      <c r="UWL4" s="15" t="s">
        <v>12</v>
      </c>
      <c r="UWM4" s="15" t="s">
        <v>12</v>
      </c>
      <c r="UWN4" s="15" t="s">
        <v>12</v>
      </c>
      <c r="UWO4" s="15" t="s">
        <v>12</v>
      </c>
      <c r="UWP4" s="15" t="s">
        <v>12</v>
      </c>
      <c r="UWQ4" s="15" t="s">
        <v>12</v>
      </c>
      <c r="UWR4" s="15" t="s">
        <v>12</v>
      </c>
      <c r="UWS4" s="15" t="s">
        <v>12</v>
      </c>
      <c r="UWT4" s="15" t="s">
        <v>12</v>
      </c>
      <c r="UWU4" s="15" t="s">
        <v>12</v>
      </c>
      <c r="UWV4" s="15" t="s">
        <v>12</v>
      </c>
      <c r="UWW4" s="15" t="s">
        <v>12</v>
      </c>
      <c r="UWX4" s="15" t="s">
        <v>12</v>
      </c>
      <c r="UWY4" s="15" t="s">
        <v>12</v>
      </c>
      <c r="UWZ4" s="15" t="s">
        <v>12</v>
      </c>
      <c r="UXA4" s="15" t="s">
        <v>12</v>
      </c>
      <c r="UXB4" s="15" t="s">
        <v>12</v>
      </c>
      <c r="UXC4" s="15" t="s">
        <v>12</v>
      </c>
      <c r="UXD4" s="15" t="s">
        <v>12</v>
      </c>
      <c r="UXE4" s="15" t="s">
        <v>12</v>
      </c>
      <c r="UXF4" s="15" t="s">
        <v>12</v>
      </c>
      <c r="UXG4" s="15" t="s">
        <v>12</v>
      </c>
      <c r="UXH4" s="15" t="s">
        <v>12</v>
      </c>
      <c r="UXI4" s="15" t="s">
        <v>12</v>
      </c>
      <c r="UXJ4" s="15" t="s">
        <v>12</v>
      </c>
      <c r="UXK4" s="15" t="s">
        <v>12</v>
      </c>
      <c r="UXL4" s="15" t="s">
        <v>12</v>
      </c>
      <c r="UXM4" s="15" t="s">
        <v>12</v>
      </c>
      <c r="UXN4" s="15" t="s">
        <v>12</v>
      </c>
      <c r="UXO4" s="15" t="s">
        <v>12</v>
      </c>
      <c r="UXP4" s="15" t="s">
        <v>12</v>
      </c>
      <c r="UXQ4" s="15" t="s">
        <v>12</v>
      </c>
      <c r="UXR4" s="15" t="s">
        <v>12</v>
      </c>
      <c r="UXS4" s="15" t="s">
        <v>12</v>
      </c>
      <c r="UXT4" s="15" t="s">
        <v>12</v>
      </c>
      <c r="UXU4" s="15" t="s">
        <v>12</v>
      </c>
      <c r="UXV4" s="15" t="s">
        <v>12</v>
      </c>
      <c r="UXW4" s="15" t="s">
        <v>12</v>
      </c>
      <c r="UXX4" s="15" t="s">
        <v>12</v>
      </c>
      <c r="UXY4" s="15" t="s">
        <v>12</v>
      </c>
      <c r="UXZ4" s="15" t="s">
        <v>12</v>
      </c>
      <c r="UYA4" s="15" t="s">
        <v>12</v>
      </c>
      <c r="UYB4" s="15" t="s">
        <v>12</v>
      </c>
      <c r="UYC4" s="15" t="s">
        <v>12</v>
      </c>
      <c r="UYD4" s="15" t="s">
        <v>12</v>
      </c>
      <c r="UYE4" s="15" t="s">
        <v>12</v>
      </c>
      <c r="UYF4" s="15" t="s">
        <v>12</v>
      </c>
      <c r="UYG4" s="15" t="s">
        <v>12</v>
      </c>
      <c r="UYH4" s="15" t="s">
        <v>12</v>
      </c>
      <c r="UYI4" s="15" t="s">
        <v>12</v>
      </c>
      <c r="UYJ4" s="15" t="s">
        <v>12</v>
      </c>
      <c r="UYK4" s="15" t="s">
        <v>12</v>
      </c>
      <c r="UYL4" s="15" t="s">
        <v>12</v>
      </c>
      <c r="UYM4" s="15" t="s">
        <v>12</v>
      </c>
      <c r="UYN4" s="15" t="s">
        <v>12</v>
      </c>
      <c r="UYO4" s="15" t="s">
        <v>12</v>
      </c>
      <c r="UYP4" s="15" t="s">
        <v>12</v>
      </c>
      <c r="UYQ4" s="15" t="s">
        <v>12</v>
      </c>
      <c r="UYR4" s="15" t="s">
        <v>12</v>
      </c>
      <c r="UYS4" s="15" t="s">
        <v>12</v>
      </c>
      <c r="UYT4" s="15" t="s">
        <v>12</v>
      </c>
      <c r="UYU4" s="15" t="s">
        <v>12</v>
      </c>
      <c r="UYV4" s="15" t="s">
        <v>12</v>
      </c>
      <c r="UYW4" s="15" t="s">
        <v>12</v>
      </c>
      <c r="UYX4" s="15" t="s">
        <v>12</v>
      </c>
      <c r="UYY4" s="15" t="s">
        <v>12</v>
      </c>
      <c r="UYZ4" s="15" t="s">
        <v>12</v>
      </c>
      <c r="UZA4" s="15" t="s">
        <v>12</v>
      </c>
      <c r="UZB4" s="15" t="s">
        <v>12</v>
      </c>
      <c r="UZC4" s="15" t="s">
        <v>12</v>
      </c>
      <c r="UZD4" s="15" t="s">
        <v>12</v>
      </c>
      <c r="UZE4" s="15" t="s">
        <v>12</v>
      </c>
      <c r="UZF4" s="15" t="s">
        <v>12</v>
      </c>
      <c r="UZG4" s="15" t="s">
        <v>12</v>
      </c>
      <c r="UZH4" s="15" t="s">
        <v>12</v>
      </c>
      <c r="UZI4" s="15" t="s">
        <v>12</v>
      </c>
      <c r="UZJ4" s="15" t="s">
        <v>12</v>
      </c>
      <c r="UZK4" s="15" t="s">
        <v>12</v>
      </c>
      <c r="UZL4" s="15" t="s">
        <v>12</v>
      </c>
      <c r="UZM4" s="15" t="s">
        <v>12</v>
      </c>
      <c r="UZN4" s="15" t="s">
        <v>12</v>
      </c>
      <c r="UZO4" s="15" t="s">
        <v>12</v>
      </c>
      <c r="UZP4" s="15" t="s">
        <v>12</v>
      </c>
      <c r="UZQ4" s="15" t="s">
        <v>12</v>
      </c>
      <c r="UZR4" s="15" t="s">
        <v>12</v>
      </c>
      <c r="UZS4" s="15" t="s">
        <v>12</v>
      </c>
      <c r="UZT4" s="15" t="s">
        <v>12</v>
      </c>
      <c r="UZU4" s="15" t="s">
        <v>12</v>
      </c>
      <c r="UZV4" s="15" t="s">
        <v>12</v>
      </c>
      <c r="UZW4" s="15" t="s">
        <v>12</v>
      </c>
      <c r="UZX4" s="15" t="s">
        <v>12</v>
      </c>
      <c r="UZY4" s="15" t="s">
        <v>12</v>
      </c>
      <c r="UZZ4" s="15" t="s">
        <v>12</v>
      </c>
      <c r="VAA4" s="15" t="s">
        <v>12</v>
      </c>
      <c r="VAB4" s="15" t="s">
        <v>12</v>
      </c>
      <c r="VAC4" s="15" t="s">
        <v>12</v>
      </c>
      <c r="VAD4" s="15" t="s">
        <v>12</v>
      </c>
      <c r="VAE4" s="15" t="s">
        <v>12</v>
      </c>
      <c r="VAF4" s="15" t="s">
        <v>12</v>
      </c>
      <c r="VAG4" s="15" t="s">
        <v>12</v>
      </c>
      <c r="VAH4" s="15" t="s">
        <v>12</v>
      </c>
      <c r="VAI4" s="15" t="s">
        <v>12</v>
      </c>
      <c r="VAJ4" s="15" t="s">
        <v>12</v>
      </c>
      <c r="VAK4" s="15" t="s">
        <v>12</v>
      </c>
      <c r="VAL4" s="15" t="s">
        <v>12</v>
      </c>
      <c r="VAM4" s="15" t="s">
        <v>12</v>
      </c>
      <c r="VAN4" s="15" t="s">
        <v>12</v>
      </c>
      <c r="VAO4" s="15" t="s">
        <v>12</v>
      </c>
      <c r="VAP4" s="15" t="s">
        <v>12</v>
      </c>
      <c r="VAQ4" s="15" t="s">
        <v>12</v>
      </c>
      <c r="VAR4" s="15" t="s">
        <v>12</v>
      </c>
      <c r="VAS4" s="15" t="s">
        <v>12</v>
      </c>
      <c r="VAT4" s="15" t="s">
        <v>12</v>
      </c>
      <c r="VAU4" s="15" t="s">
        <v>12</v>
      </c>
      <c r="VAV4" s="15" t="s">
        <v>12</v>
      </c>
      <c r="VAW4" s="15" t="s">
        <v>12</v>
      </c>
      <c r="VAX4" s="15" t="s">
        <v>12</v>
      </c>
      <c r="VAY4" s="15" t="s">
        <v>12</v>
      </c>
      <c r="VAZ4" s="15" t="s">
        <v>12</v>
      </c>
      <c r="VBA4" s="15" t="s">
        <v>12</v>
      </c>
      <c r="VBB4" s="15" t="s">
        <v>12</v>
      </c>
      <c r="VBC4" s="15" t="s">
        <v>12</v>
      </c>
      <c r="VBD4" s="15" t="s">
        <v>12</v>
      </c>
      <c r="VBE4" s="15" t="s">
        <v>12</v>
      </c>
      <c r="VBF4" s="15" t="s">
        <v>12</v>
      </c>
      <c r="VBG4" s="15" t="s">
        <v>12</v>
      </c>
      <c r="VBH4" s="15" t="s">
        <v>12</v>
      </c>
      <c r="VBI4" s="15" t="s">
        <v>12</v>
      </c>
      <c r="VBJ4" s="15" t="s">
        <v>12</v>
      </c>
      <c r="VBK4" s="15" t="s">
        <v>12</v>
      </c>
      <c r="VBL4" s="15" t="s">
        <v>12</v>
      </c>
      <c r="VBM4" s="15" t="s">
        <v>12</v>
      </c>
      <c r="VBN4" s="15" t="s">
        <v>12</v>
      </c>
      <c r="VBO4" s="15" t="s">
        <v>12</v>
      </c>
      <c r="VBP4" s="15" t="s">
        <v>12</v>
      </c>
      <c r="VBQ4" s="15" t="s">
        <v>12</v>
      </c>
      <c r="VBR4" s="15" t="s">
        <v>12</v>
      </c>
      <c r="VBS4" s="15" t="s">
        <v>12</v>
      </c>
      <c r="VBT4" s="15" t="s">
        <v>12</v>
      </c>
      <c r="VBU4" s="15" t="s">
        <v>12</v>
      </c>
      <c r="VBV4" s="15" t="s">
        <v>12</v>
      </c>
      <c r="VBW4" s="15" t="s">
        <v>12</v>
      </c>
      <c r="VBX4" s="15" t="s">
        <v>12</v>
      </c>
      <c r="VBY4" s="15" t="s">
        <v>12</v>
      </c>
      <c r="VBZ4" s="15" t="s">
        <v>12</v>
      </c>
      <c r="VCA4" s="15" t="s">
        <v>12</v>
      </c>
      <c r="VCB4" s="15" t="s">
        <v>12</v>
      </c>
      <c r="VCC4" s="15" t="s">
        <v>12</v>
      </c>
      <c r="VCD4" s="15" t="s">
        <v>12</v>
      </c>
      <c r="VCE4" s="15" t="s">
        <v>12</v>
      </c>
      <c r="VCF4" s="15" t="s">
        <v>12</v>
      </c>
      <c r="VCG4" s="15" t="s">
        <v>12</v>
      </c>
      <c r="VCH4" s="15" t="s">
        <v>12</v>
      </c>
      <c r="VCI4" s="15" t="s">
        <v>12</v>
      </c>
      <c r="VCJ4" s="15" t="s">
        <v>12</v>
      </c>
      <c r="VCK4" s="15" t="s">
        <v>12</v>
      </c>
      <c r="VCL4" s="15" t="s">
        <v>12</v>
      </c>
      <c r="VCM4" s="15" t="s">
        <v>12</v>
      </c>
      <c r="VCN4" s="15" t="s">
        <v>12</v>
      </c>
      <c r="VCO4" s="15" t="s">
        <v>12</v>
      </c>
      <c r="VCP4" s="15" t="s">
        <v>12</v>
      </c>
      <c r="VCQ4" s="15" t="s">
        <v>12</v>
      </c>
      <c r="VCR4" s="15" t="s">
        <v>12</v>
      </c>
      <c r="VCS4" s="15" t="s">
        <v>12</v>
      </c>
      <c r="VCT4" s="15" t="s">
        <v>12</v>
      </c>
      <c r="VCU4" s="15" t="s">
        <v>12</v>
      </c>
      <c r="VCV4" s="15" t="s">
        <v>12</v>
      </c>
      <c r="VCW4" s="15" t="s">
        <v>12</v>
      </c>
      <c r="VCX4" s="15" t="s">
        <v>12</v>
      </c>
      <c r="VCY4" s="15" t="s">
        <v>12</v>
      </c>
      <c r="VCZ4" s="15" t="s">
        <v>12</v>
      </c>
      <c r="VDA4" s="15" t="s">
        <v>12</v>
      </c>
      <c r="VDB4" s="15" t="s">
        <v>12</v>
      </c>
      <c r="VDC4" s="15" t="s">
        <v>12</v>
      </c>
      <c r="VDD4" s="15" t="s">
        <v>12</v>
      </c>
      <c r="VDE4" s="15" t="s">
        <v>12</v>
      </c>
      <c r="VDF4" s="15" t="s">
        <v>12</v>
      </c>
      <c r="VDG4" s="15" t="s">
        <v>12</v>
      </c>
      <c r="VDH4" s="15" t="s">
        <v>12</v>
      </c>
      <c r="VDI4" s="15" t="s">
        <v>12</v>
      </c>
      <c r="VDJ4" s="15" t="s">
        <v>12</v>
      </c>
      <c r="VDK4" s="15" t="s">
        <v>12</v>
      </c>
      <c r="VDL4" s="15" t="s">
        <v>12</v>
      </c>
      <c r="VDM4" s="15" t="s">
        <v>12</v>
      </c>
      <c r="VDN4" s="15" t="s">
        <v>12</v>
      </c>
      <c r="VDO4" s="15" t="s">
        <v>12</v>
      </c>
      <c r="VDP4" s="15" t="s">
        <v>12</v>
      </c>
      <c r="VDQ4" s="15" t="s">
        <v>12</v>
      </c>
      <c r="VDR4" s="15" t="s">
        <v>12</v>
      </c>
      <c r="VDS4" s="15" t="s">
        <v>12</v>
      </c>
      <c r="VDT4" s="15" t="s">
        <v>12</v>
      </c>
      <c r="VDU4" s="15" t="s">
        <v>12</v>
      </c>
      <c r="VDV4" s="15" t="s">
        <v>12</v>
      </c>
      <c r="VDW4" s="15" t="s">
        <v>12</v>
      </c>
      <c r="VDX4" s="15" t="s">
        <v>12</v>
      </c>
      <c r="VDY4" s="15" t="s">
        <v>12</v>
      </c>
      <c r="VDZ4" s="15" t="s">
        <v>12</v>
      </c>
      <c r="VEA4" s="15" t="s">
        <v>12</v>
      </c>
      <c r="VEB4" s="15" t="s">
        <v>12</v>
      </c>
      <c r="VEC4" s="15" t="s">
        <v>12</v>
      </c>
      <c r="VED4" s="15" t="s">
        <v>12</v>
      </c>
      <c r="VEE4" s="15" t="s">
        <v>12</v>
      </c>
      <c r="VEF4" s="15" t="s">
        <v>12</v>
      </c>
      <c r="VEG4" s="15" t="s">
        <v>12</v>
      </c>
      <c r="VEH4" s="15" t="s">
        <v>12</v>
      </c>
      <c r="VEI4" s="15" t="s">
        <v>12</v>
      </c>
      <c r="VEJ4" s="15" t="s">
        <v>12</v>
      </c>
      <c r="VEK4" s="15" t="s">
        <v>12</v>
      </c>
      <c r="VEL4" s="15" t="s">
        <v>12</v>
      </c>
      <c r="VEM4" s="15" t="s">
        <v>12</v>
      </c>
      <c r="VEN4" s="15" t="s">
        <v>12</v>
      </c>
      <c r="VEO4" s="15" t="s">
        <v>12</v>
      </c>
      <c r="VEP4" s="15" t="s">
        <v>12</v>
      </c>
      <c r="VEQ4" s="15" t="s">
        <v>12</v>
      </c>
      <c r="VER4" s="15" t="s">
        <v>12</v>
      </c>
      <c r="VES4" s="15" t="s">
        <v>12</v>
      </c>
      <c r="VET4" s="15" t="s">
        <v>12</v>
      </c>
      <c r="VEU4" s="15" t="s">
        <v>12</v>
      </c>
      <c r="VEV4" s="15" t="s">
        <v>12</v>
      </c>
      <c r="VEW4" s="15" t="s">
        <v>12</v>
      </c>
      <c r="VEX4" s="15" t="s">
        <v>12</v>
      </c>
      <c r="VEY4" s="15" t="s">
        <v>12</v>
      </c>
      <c r="VEZ4" s="15" t="s">
        <v>12</v>
      </c>
      <c r="VFA4" s="15" t="s">
        <v>12</v>
      </c>
      <c r="VFB4" s="15" t="s">
        <v>12</v>
      </c>
      <c r="VFC4" s="15" t="s">
        <v>12</v>
      </c>
      <c r="VFD4" s="15" t="s">
        <v>12</v>
      </c>
      <c r="VFE4" s="15" t="s">
        <v>12</v>
      </c>
      <c r="VFF4" s="15" t="s">
        <v>12</v>
      </c>
      <c r="VFG4" s="15" t="s">
        <v>12</v>
      </c>
      <c r="VFH4" s="15" t="s">
        <v>12</v>
      </c>
      <c r="VFI4" s="15" t="s">
        <v>12</v>
      </c>
      <c r="VFJ4" s="15" t="s">
        <v>12</v>
      </c>
      <c r="VFK4" s="15" t="s">
        <v>12</v>
      </c>
      <c r="VFL4" s="15" t="s">
        <v>12</v>
      </c>
      <c r="VFM4" s="15" t="s">
        <v>12</v>
      </c>
      <c r="VFN4" s="15" t="s">
        <v>12</v>
      </c>
      <c r="VFO4" s="15" t="s">
        <v>12</v>
      </c>
      <c r="VFP4" s="15" t="s">
        <v>12</v>
      </c>
      <c r="VFQ4" s="15" t="s">
        <v>12</v>
      </c>
      <c r="VFR4" s="15" t="s">
        <v>12</v>
      </c>
      <c r="VFS4" s="15" t="s">
        <v>12</v>
      </c>
      <c r="VFT4" s="15" t="s">
        <v>12</v>
      </c>
      <c r="VFU4" s="15" t="s">
        <v>12</v>
      </c>
      <c r="VFV4" s="15" t="s">
        <v>12</v>
      </c>
      <c r="VFW4" s="15" t="s">
        <v>12</v>
      </c>
      <c r="VFX4" s="15" t="s">
        <v>12</v>
      </c>
      <c r="VFY4" s="15" t="s">
        <v>12</v>
      </c>
      <c r="VFZ4" s="15" t="s">
        <v>12</v>
      </c>
      <c r="VGA4" s="15" t="s">
        <v>12</v>
      </c>
      <c r="VGB4" s="15" t="s">
        <v>12</v>
      </c>
      <c r="VGC4" s="15" t="s">
        <v>12</v>
      </c>
      <c r="VGD4" s="15" t="s">
        <v>12</v>
      </c>
      <c r="VGE4" s="15" t="s">
        <v>12</v>
      </c>
      <c r="VGF4" s="15" t="s">
        <v>12</v>
      </c>
      <c r="VGG4" s="15" t="s">
        <v>12</v>
      </c>
      <c r="VGH4" s="15" t="s">
        <v>12</v>
      </c>
      <c r="VGI4" s="15" t="s">
        <v>12</v>
      </c>
      <c r="VGJ4" s="15" t="s">
        <v>12</v>
      </c>
      <c r="VGK4" s="15" t="s">
        <v>12</v>
      </c>
      <c r="VGL4" s="15" t="s">
        <v>12</v>
      </c>
      <c r="VGM4" s="15" t="s">
        <v>12</v>
      </c>
      <c r="VGN4" s="15" t="s">
        <v>12</v>
      </c>
      <c r="VGO4" s="15" t="s">
        <v>12</v>
      </c>
      <c r="VGP4" s="15" t="s">
        <v>12</v>
      </c>
      <c r="VGQ4" s="15" t="s">
        <v>12</v>
      </c>
      <c r="VGR4" s="15" t="s">
        <v>12</v>
      </c>
      <c r="VGS4" s="15" t="s">
        <v>12</v>
      </c>
      <c r="VGT4" s="15" t="s">
        <v>12</v>
      </c>
      <c r="VGU4" s="15" t="s">
        <v>12</v>
      </c>
      <c r="VGV4" s="15" t="s">
        <v>12</v>
      </c>
      <c r="VGW4" s="15" t="s">
        <v>12</v>
      </c>
      <c r="VGX4" s="15" t="s">
        <v>12</v>
      </c>
      <c r="VGY4" s="15" t="s">
        <v>12</v>
      </c>
      <c r="VGZ4" s="15" t="s">
        <v>12</v>
      </c>
      <c r="VHA4" s="15" t="s">
        <v>12</v>
      </c>
      <c r="VHB4" s="15" t="s">
        <v>12</v>
      </c>
      <c r="VHC4" s="15" t="s">
        <v>12</v>
      </c>
      <c r="VHD4" s="15" t="s">
        <v>12</v>
      </c>
      <c r="VHE4" s="15" t="s">
        <v>12</v>
      </c>
      <c r="VHF4" s="15" t="s">
        <v>12</v>
      </c>
      <c r="VHG4" s="15" t="s">
        <v>12</v>
      </c>
      <c r="VHH4" s="15" t="s">
        <v>12</v>
      </c>
      <c r="VHI4" s="15" t="s">
        <v>12</v>
      </c>
      <c r="VHJ4" s="15" t="s">
        <v>12</v>
      </c>
      <c r="VHK4" s="15" t="s">
        <v>12</v>
      </c>
      <c r="VHL4" s="15" t="s">
        <v>12</v>
      </c>
      <c r="VHM4" s="15" t="s">
        <v>12</v>
      </c>
      <c r="VHN4" s="15" t="s">
        <v>12</v>
      </c>
      <c r="VHO4" s="15" t="s">
        <v>12</v>
      </c>
      <c r="VHP4" s="15" t="s">
        <v>12</v>
      </c>
      <c r="VHQ4" s="15" t="s">
        <v>12</v>
      </c>
      <c r="VHR4" s="15" t="s">
        <v>12</v>
      </c>
      <c r="VHS4" s="15" t="s">
        <v>12</v>
      </c>
      <c r="VHT4" s="15" t="s">
        <v>12</v>
      </c>
      <c r="VHU4" s="15" t="s">
        <v>12</v>
      </c>
      <c r="VHV4" s="15" t="s">
        <v>12</v>
      </c>
      <c r="VHW4" s="15" t="s">
        <v>12</v>
      </c>
      <c r="VHX4" s="15" t="s">
        <v>12</v>
      </c>
      <c r="VHY4" s="15" t="s">
        <v>12</v>
      </c>
      <c r="VHZ4" s="15" t="s">
        <v>12</v>
      </c>
      <c r="VIA4" s="15" t="s">
        <v>12</v>
      </c>
      <c r="VIB4" s="15" t="s">
        <v>12</v>
      </c>
      <c r="VIC4" s="15" t="s">
        <v>12</v>
      </c>
      <c r="VID4" s="15" t="s">
        <v>12</v>
      </c>
      <c r="VIE4" s="15" t="s">
        <v>12</v>
      </c>
      <c r="VIF4" s="15" t="s">
        <v>12</v>
      </c>
      <c r="VIG4" s="15" t="s">
        <v>12</v>
      </c>
      <c r="VIH4" s="15" t="s">
        <v>12</v>
      </c>
      <c r="VII4" s="15" t="s">
        <v>12</v>
      </c>
      <c r="VIJ4" s="15" t="s">
        <v>12</v>
      </c>
      <c r="VIK4" s="15" t="s">
        <v>12</v>
      </c>
      <c r="VIL4" s="15" t="s">
        <v>12</v>
      </c>
      <c r="VIM4" s="15" t="s">
        <v>12</v>
      </c>
      <c r="VIN4" s="15" t="s">
        <v>12</v>
      </c>
      <c r="VIO4" s="15" t="s">
        <v>12</v>
      </c>
      <c r="VIP4" s="15" t="s">
        <v>12</v>
      </c>
      <c r="VIQ4" s="15" t="s">
        <v>12</v>
      </c>
      <c r="VIR4" s="15" t="s">
        <v>12</v>
      </c>
      <c r="VIS4" s="15" t="s">
        <v>12</v>
      </c>
      <c r="VIT4" s="15" t="s">
        <v>12</v>
      </c>
      <c r="VIU4" s="15" t="s">
        <v>12</v>
      </c>
      <c r="VIV4" s="15" t="s">
        <v>12</v>
      </c>
      <c r="VIW4" s="15" t="s">
        <v>12</v>
      </c>
      <c r="VIX4" s="15" t="s">
        <v>12</v>
      </c>
      <c r="VIY4" s="15" t="s">
        <v>12</v>
      </c>
      <c r="VIZ4" s="15" t="s">
        <v>12</v>
      </c>
      <c r="VJA4" s="15" t="s">
        <v>12</v>
      </c>
      <c r="VJB4" s="15" t="s">
        <v>12</v>
      </c>
      <c r="VJC4" s="15" t="s">
        <v>12</v>
      </c>
      <c r="VJD4" s="15" t="s">
        <v>12</v>
      </c>
      <c r="VJE4" s="15" t="s">
        <v>12</v>
      </c>
      <c r="VJF4" s="15" t="s">
        <v>12</v>
      </c>
      <c r="VJG4" s="15" t="s">
        <v>12</v>
      </c>
      <c r="VJH4" s="15" t="s">
        <v>12</v>
      </c>
      <c r="VJI4" s="15" t="s">
        <v>12</v>
      </c>
      <c r="VJJ4" s="15" t="s">
        <v>12</v>
      </c>
      <c r="VJK4" s="15" t="s">
        <v>12</v>
      </c>
      <c r="VJL4" s="15" t="s">
        <v>12</v>
      </c>
      <c r="VJM4" s="15" t="s">
        <v>12</v>
      </c>
      <c r="VJN4" s="15" t="s">
        <v>12</v>
      </c>
      <c r="VJO4" s="15" t="s">
        <v>12</v>
      </c>
      <c r="VJP4" s="15" t="s">
        <v>12</v>
      </c>
      <c r="VJQ4" s="15" t="s">
        <v>12</v>
      </c>
      <c r="VJR4" s="15" t="s">
        <v>12</v>
      </c>
      <c r="VJS4" s="15" t="s">
        <v>12</v>
      </c>
      <c r="VJT4" s="15" t="s">
        <v>12</v>
      </c>
      <c r="VJU4" s="15" t="s">
        <v>12</v>
      </c>
      <c r="VJV4" s="15" t="s">
        <v>12</v>
      </c>
      <c r="VJW4" s="15" t="s">
        <v>12</v>
      </c>
      <c r="VJX4" s="15" t="s">
        <v>12</v>
      </c>
      <c r="VJY4" s="15" t="s">
        <v>12</v>
      </c>
      <c r="VJZ4" s="15" t="s">
        <v>12</v>
      </c>
      <c r="VKA4" s="15" t="s">
        <v>12</v>
      </c>
      <c r="VKB4" s="15" t="s">
        <v>12</v>
      </c>
      <c r="VKC4" s="15" t="s">
        <v>12</v>
      </c>
      <c r="VKD4" s="15" t="s">
        <v>12</v>
      </c>
      <c r="VKE4" s="15" t="s">
        <v>12</v>
      </c>
      <c r="VKF4" s="15" t="s">
        <v>12</v>
      </c>
      <c r="VKG4" s="15" t="s">
        <v>12</v>
      </c>
      <c r="VKH4" s="15" t="s">
        <v>12</v>
      </c>
      <c r="VKI4" s="15" t="s">
        <v>12</v>
      </c>
      <c r="VKJ4" s="15" t="s">
        <v>12</v>
      </c>
      <c r="VKK4" s="15" t="s">
        <v>12</v>
      </c>
      <c r="VKL4" s="15" t="s">
        <v>12</v>
      </c>
      <c r="VKM4" s="15" t="s">
        <v>12</v>
      </c>
      <c r="VKN4" s="15" t="s">
        <v>12</v>
      </c>
      <c r="VKO4" s="15" t="s">
        <v>12</v>
      </c>
      <c r="VKP4" s="15" t="s">
        <v>12</v>
      </c>
      <c r="VKQ4" s="15" t="s">
        <v>12</v>
      </c>
      <c r="VKR4" s="15" t="s">
        <v>12</v>
      </c>
      <c r="VKS4" s="15" t="s">
        <v>12</v>
      </c>
      <c r="VKT4" s="15" t="s">
        <v>12</v>
      </c>
      <c r="VKU4" s="15" t="s">
        <v>12</v>
      </c>
      <c r="VKV4" s="15" t="s">
        <v>12</v>
      </c>
      <c r="VKW4" s="15" t="s">
        <v>12</v>
      </c>
      <c r="VKX4" s="15" t="s">
        <v>12</v>
      </c>
      <c r="VKY4" s="15" t="s">
        <v>12</v>
      </c>
      <c r="VKZ4" s="15" t="s">
        <v>12</v>
      </c>
      <c r="VLA4" s="15" t="s">
        <v>12</v>
      </c>
      <c r="VLB4" s="15" t="s">
        <v>12</v>
      </c>
      <c r="VLC4" s="15" t="s">
        <v>12</v>
      </c>
      <c r="VLD4" s="15" t="s">
        <v>12</v>
      </c>
      <c r="VLE4" s="15" t="s">
        <v>12</v>
      </c>
      <c r="VLF4" s="15" t="s">
        <v>12</v>
      </c>
      <c r="VLG4" s="15" t="s">
        <v>12</v>
      </c>
      <c r="VLH4" s="15" t="s">
        <v>12</v>
      </c>
      <c r="VLI4" s="15" t="s">
        <v>12</v>
      </c>
      <c r="VLJ4" s="15" t="s">
        <v>12</v>
      </c>
      <c r="VLK4" s="15" t="s">
        <v>12</v>
      </c>
      <c r="VLL4" s="15" t="s">
        <v>12</v>
      </c>
      <c r="VLM4" s="15" t="s">
        <v>12</v>
      </c>
      <c r="VLN4" s="15" t="s">
        <v>12</v>
      </c>
      <c r="VLO4" s="15" t="s">
        <v>12</v>
      </c>
      <c r="VLP4" s="15" t="s">
        <v>12</v>
      </c>
      <c r="VLQ4" s="15" t="s">
        <v>12</v>
      </c>
      <c r="VLR4" s="15" t="s">
        <v>12</v>
      </c>
      <c r="VLS4" s="15" t="s">
        <v>12</v>
      </c>
      <c r="VLT4" s="15" t="s">
        <v>12</v>
      </c>
      <c r="VLU4" s="15" t="s">
        <v>12</v>
      </c>
      <c r="VLV4" s="15" t="s">
        <v>12</v>
      </c>
      <c r="VLW4" s="15" t="s">
        <v>12</v>
      </c>
      <c r="VLX4" s="15" t="s">
        <v>12</v>
      </c>
      <c r="VLY4" s="15" t="s">
        <v>12</v>
      </c>
      <c r="VLZ4" s="15" t="s">
        <v>12</v>
      </c>
      <c r="VMA4" s="15" t="s">
        <v>12</v>
      </c>
      <c r="VMB4" s="15" t="s">
        <v>12</v>
      </c>
      <c r="VMC4" s="15" t="s">
        <v>12</v>
      </c>
      <c r="VMD4" s="15" t="s">
        <v>12</v>
      </c>
      <c r="VME4" s="15" t="s">
        <v>12</v>
      </c>
      <c r="VMF4" s="15" t="s">
        <v>12</v>
      </c>
      <c r="VMG4" s="15" t="s">
        <v>12</v>
      </c>
      <c r="VMH4" s="15" t="s">
        <v>12</v>
      </c>
      <c r="VMI4" s="15" t="s">
        <v>12</v>
      </c>
      <c r="VMJ4" s="15" t="s">
        <v>12</v>
      </c>
      <c r="VMK4" s="15" t="s">
        <v>12</v>
      </c>
      <c r="VML4" s="15" t="s">
        <v>12</v>
      </c>
      <c r="VMM4" s="15" t="s">
        <v>12</v>
      </c>
      <c r="VMN4" s="15" t="s">
        <v>12</v>
      </c>
      <c r="VMO4" s="15" t="s">
        <v>12</v>
      </c>
      <c r="VMP4" s="15" t="s">
        <v>12</v>
      </c>
      <c r="VMQ4" s="15" t="s">
        <v>12</v>
      </c>
      <c r="VMR4" s="15" t="s">
        <v>12</v>
      </c>
      <c r="VMS4" s="15" t="s">
        <v>12</v>
      </c>
      <c r="VMT4" s="15" t="s">
        <v>12</v>
      </c>
      <c r="VMU4" s="15" t="s">
        <v>12</v>
      </c>
      <c r="VMV4" s="15" t="s">
        <v>12</v>
      </c>
      <c r="VMW4" s="15" t="s">
        <v>12</v>
      </c>
      <c r="VMX4" s="15" t="s">
        <v>12</v>
      </c>
      <c r="VMY4" s="15" t="s">
        <v>12</v>
      </c>
      <c r="VMZ4" s="15" t="s">
        <v>12</v>
      </c>
      <c r="VNA4" s="15" t="s">
        <v>12</v>
      </c>
      <c r="VNB4" s="15" t="s">
        <v>12</v>
      </c>
      <c r="VNC4" s="15" t="s">
        <v>12</v>
      </c>
      <c r="VND4" s="15" t="s">
        <v>12</v>
      </c>
      <c r="VNE4" s="15" t="s">
        <v>12</v>
      </c>
      <c r="VNF4" s="15" t="s">
        <v>12</v>
      </c>
      <c r="VNG4" s="15" t="s">
        <v>12</v>
      </c>
      <c r="VNH4" s="15" t="s">
        <v>12</v>
      </c>
      <c r="VNI4" s="15" t="s">
        <v>12</v>
      </c>
      <c r="VNJ4" s="15" t="s">
        <v>12</v>
      </c>
      <c r="VNK4" s="15" t="s">
        <v>12</v>
      </c>
      <c r="VNL4" s="15" t="s">
        <v>12</v>
      </c>
      <c r="VNM4" s="15" t="s">
        <v>12</v>
      </c>
      <c r="VNN4" s="15" t="s">
        <v>12</v>
      </c>
      <c r="VNO4" s="15" t="s">
        <v>12</v>
      </c>
      <c r="VNP4" s="15" t="s">
        <v>12</v>
      </c>
      <c r="VNQ4" s="15" t="s">
        <v>12</v>
      </c>
      <c r="VNR4" s="15" t="s">
        <v>12</v>
      </c>
      <c r="VNS4" s="15" t="s">
        <v>12</v>
      </c>
      <c r="VNT4" s="15" t="s">
        <v>12</v>
      </c>
      <c r="VNU4" s="15" t="s">
        <v>12</v>
      </c>
      <c r="VNV4" s="15" t="s">
        <v>12</v>
      </c>
      <c r="VNW4" s="15" t="s">
        <v>12</v>
      </c>
      <c r="VNX4" s="15" t="s">
        <v>12</v>
      </c>
      <c r="VNY4" s="15" t="s">
        <v>12</v>
      </c>
      <c r="VNZ4" s="15" t="s">
        <v>12</v>
      </c>
      <c r="VOA4" s="15" t="s">
        <v>12</v>
      </c>
      <c r="VOB4" s="15" t="s">
        <v>12</v>
      </c>
      <c r="VOC4" s="15" t="s">
        <v>12</v>
      </c>
      <c r="VOD4" s="15" t="s">
        <v>12</v>
      </c>
      <c r="VOE4" s="15" t="s">
        <v>12</v>
      </c>
      <c r="VOF4" s="15" t="s">
        <v>12</v>
      </c>
      <c r="VOG4" s="15" t="s">
        <v>12</v>
      </c>
      <c r="VOH4" s="15" t="s">
        <v>12</v>
      </c>
      <c r="VOI4" s="15" t="s">
        <v>12</v>
      </c>
      <c r="VOJ4" s="15" t="s">
        <v>12</v>
      </c>
      <c r="VOK4" s="15" t="s">
        <v>12</v>
      </c>
      <c r="VOL4" s="15" t="s">
        <v>12</v>
      </c>
      <c r="VOM4" s="15" t="s">
        <v>12</v>
      </c>
      <c r="VON4" s="15" t="s">
        <v>12</v>
      </c>
      <c r="VOO4" s="15" t="s">
        <v>12</v>
      </c>
      <c r="VOP4" s="15" t="s">
        <v>12</v>
      </c>
      <c r="VOQ4" s="15" t="s">
        <v>12</v>
      </c>
      <c r="VOR4" s="15" t="s">
        <v>12</v>
      </c>
      <c r="VOS4" s="15" t="s">
        <v>12</v>
      </c>
      <c r="VOT4" s="15" t="s">
        <v>12</v>
      </c>
      <c r="VOU4" s="15" t="s">
        <v>12</v>
      </c>
      <c r="VOV4" s="15" t="s">
        <v>12</v>
      </c>
      <c r="VOW4" s="15" t="s">
        <v>12</v>
      </c>
      <c r="VOX4" s="15" t="s">
        <v>12</v>
      </c>
      <c r="VOY4" s="15" t="s">
        <v>12</v>
      </c>
      <c r="VOZ4" s="15" t="s">
        <v>12</v>
      </c>
      <c r="VPA4" s="15" t="s">
        <v>12</v>
      </c>
      <c r="VPB4" s="15" t="s">
        <v>12</v>
      </c>
      <c r="VPC4" s="15" t="s">
        <v>12</v>
      </c>
      <c r="VPD4" s="15" t="s">
        <v>12</v>
      </c>
      <c r="VPE4" s="15" t="s">
        <v>12</v>
      </c>
      <c r="VPF4" s="15" t="s">
        <v>12</v>
      </c>
      <c r="VPG4" s="15" t="s">
        <v>12</v>
      </c>
      <c r="VPH4" s="15" t="s">
        <v>12</v>
      </c>
      <c r="VPI4" s="15" t="s">
        <v>12</v>
      </c>
      <c r="VPJ4" s="15" t="s">
        <v>12</v>
      </c>
      <c r="VPK4" s="15" t="s">
        <v>12</v>
      </c>
      <c r="VPL4" s="15" t="s">
        <v>12</v>
      </c>
      <c r="VPM4" s="15" t="s">
        <v>12</v>
      </c>
      <c r="VPN4" s="15" t="s">
        <v>12</v>
      </c>
      <c r="VPO4" s="15" t="s">
        <v>12</v>
      </c>
      <c r="VPP4" s="15" t="s">
        <v>12</v>
      </c>
      <c r="VPQ4" s="15" t="s">
        <v>12</v>
      </c>
      <c r="VPR4" s="15" t="s">
        <v>12</v>
      </c>
      <c r="VPS4" s="15" t="s">
        <v>12</v>
      </c>
      <c r="VPT4" s="15" t="s">
        <v>12</v>
      </c>
      <c r="VPU4" s="15" t="s">
        <v>12</v>
      </c>
      <c r="VPV4" s="15" t="s">
        <v>12</v>
      </c>
      <c r="VPW4" s="15" t="s">
        <v>12</v>
      </c>
      <c r="VPX4" s="15" t="s">
        <v>12</v>
      </c>
      <c r="VPY4" s="15" t="s">
        <v>12</v>
      </c>
      <c r="VPZ4" s="15" t="s">
        <v>12</v>
      </c>
      <c r="VQA4" s="15" t="s">
        <v>12</v>
      </c>
      <c r="VQB4" s="15" t="s">
        <v>12</v>
      </c>
      <c r="VQC4" s="15" t="s">
        <v>12</v>
      </c>
      <c r="VQD4" s="15" t="s">
        <v>12</v>
      </c>
      <c r="VQE4" s="15" t="s">
        <v>12</v>
      </c>
      <c r="VQF4" s="15" t="s">
        <v>12</v>
      </c>
      <c r="VQG4" s="15" t="s">
        <v>12</v>
      </c>
      <c r="VQH4" s="15" t="s">
        <v>12</v>
      </c>
      <c r="VQI4" s="15" t="s">
        <v>12</v>
      </c>
      <c r="VQJ4" s="15" t="s">
        <v>12</v>
      </c>
      <c r="VQK4" s="15" t="s">
        <v>12</v>
      </c>
      <c r="VQL4" s="15" t="s">
        <v>12</v>
      </c>
      <c r="VQM4" s="15" t="s">
        <v>12</v>
      </c>
      <c r="VQN4" s="15" t="s">
        <v>12</v>
      </c>
      <c r="VQO4" s="15" t="s">
        <v>12</v>
      </c>
      <c r="VQP4" s="15" t="s">
        <v>12</v>
      </c>
      <c r="VQQ4" s="15" t="s">
        <v>12</v>
      </c>
      <c r="VQR4" s="15" t="s">
        <v>12</v>
      </c>
      <c r="VQS4" s="15" t="s">
        <v>12</v>
      </c>
      <c r="VQT4" s="15" t="s">
        <v>12</v>
      </c>
      <c r="VQU4" s="15" t="s">
        <v>12</v>
      </c>
      <c r="VQV4" s="15" t="s">
        <v>12</v>
      </c>
      <c r="VQW4" s="15" t="s">
        <v>12</v>
      </c>
      <c r="VQX4" s="15" t="s">
        <v>12</v>
      </c>
      <c r="VQY4" s="15" t="s">
        <v>12</v>
      </c>
      <c r="VQZ4" s="15" t="s">
        <v>12</v>
      </c>
      <c r="VRA4" s="15" t="s">
        <v>12</v>
      </c>
      <c r="VRB4" s="15" t="s">
        <v>12</v>
      </c>
      <c r="VRC4" s="15" t="s">
        <v>12</v>
      </c>
      <c r="VRD4" s="15" t="s">
        <v>12</v>
      </c>
      <c r="VRE4" s="15" t="s">
        <v>12</v>
      </c>
      <c r="VRF4" s="15" t="s">
        <v>12</v>
      </c>
      <c r="VRG4" s="15" t="s">
        <v>12</v>
      </c>
      <c r="VRH4" s="15" t="s">
        <v>12</v>
      </c>
      <c r="VRI4" s="15" t="s">
        <v>12</v>
      </c>
      <c r="VRJ4" s="15" t="s">
        <v>12</v>
      </c>
      <c r="VRK4" s="15" t="s">
        <v>12</v>
      </c>
      <c r="VRL4" s="15" t="s">
        <v>12</v>
      </c>
      <c r="VRM4" s="15" t="s">
        <v>12</v>
      </c>
      <c r="VRN4" s="15" t="s">
        <v>12</v>
      </c>
      <c r="VRO4" s="15" t="s">
        <v>12</v>
      </c>
      <c r="VRP4" s="15" t="s">
        <v>12</v>
      </c>
      <c r="VRQ4" s="15" t="s">
        <v>12</v>
      </c>
      <c r="VRR4" s="15" t="s">
        <v>12</v>
      </c>
      <c r="VRS4" s="15" t="s">
        <v>12</v>
      </c>
      <c r="VRT4" s="15" t="s">
        <v>12</v>
      </c>
      <c r="VRU4" s="15" t="s">
        <v>12</v>
      </c>
      <c r="VRV4" s="15" t="s">
        <v>12</v>
      </c>
      <c r="VRW4" s="15" t="s">
        <v>12</v>
      </c>
      <c r="VRX4" s="15" t="s">
        <v>12</v>
      </c>
      <c r="VRY4" s="15" t="s">
        <v>12</v>
      </c>
      <c r="VRZ4" s="15" t="s">
        <v>12</v>
      </c>
      <c r="VSA4" s="15" t="s">
        <v>12</v>
      </c>
      <c r="VSB4" s="15" t="s">
        <v>12</v>
      </c>
      <c r="VSC4" s="15" t="s">
        <v>12</v>
      </c>
      <c r="VSD4" s="15" t="s">
        <v>12</v>
      </c>
      <c r="VSE4" s="15" t="s">
        <v>12</v>
      </c>
      <c r="VSF4" s="15" t="s">
        <v>12</v>
      </c>
      <c r="VSG4" s="15" t="s">
        <v>12</v>
      </c>
      <c r="VSH4" s="15" t="s">
        <v>12</v>
      </c>
      <c r="VSI4" s="15" t="s">
        <v>12</v>
      </c>
      <c r="VSJ4" s="15" t="s">
        <v>12</v>
      </c>
      <c r="VSK4" s="15" t="s">
        <v>12</v>
      </c>
      <c r="VSL4" s="15" t="s">
        <v>12</v>
      </c>
      <c r="VSM4" s="15" t="s">
        <v>12</v>
      </c>
      <c r="VSN4" s="15" t="s">
        <v>12</v>
      </c>
      <c r="VSO4" s="15" t="s">
        <v>12</v>
      </c>
      <c r="VSP4" s="15" t="s">
        <v>12</v>
      </c>
      <c r="VSQ4" s="15" t="s">
        <v>12</v>
      </c>
      <c r="VSR4" s="15" t="s">
        <v>12</v>
      </c>
      <c r="VSS4" s="15" t="s">
        <v>12</v>
      </c>
      <c r="VST4" s="15" t="s">
        <v>12</v>
      </c>
      <c r="VSU4" s="15" t="s">
        <v>12</v>
      </c>
      <c r="VSV4" s="15" t="s">
        <v>12</v>
      </c>
      <c r="VSW4" s="15" t="s">
        <v>12</v>
      </c>
      <c r="VSX4" s="15" t="s">
        <v>12</v>
      </c>
      <c r="VSY4" s="15" t="s">
        <v>12</v>
      </c>
      <c r="VSZ4" s="15" t="s">
        <v>12</v>
      </c>
      <c r="VTA4" s="15" t="s">
        <v>12</v>
      </c>
      <c r="VTB4" s="15" t="s">
        <v>12</v>
      </c>
      <c r="VTC4" s="15" t="s">
        <v>12</v>
      </c>
      <c r="VTD4" s="15" t="s">
        <v>12</v>
      </c>
      <c r="VTE4" s="15" t="s">
        <v>12</v>
      </c>
      <c r="VTF4" s="15" t="s">
        <v>12</v>
      </c>
      <c r="VTG4" s="15" t="s">
        <v>12</v>
      </c>
      <c r="VTH4" s="15" t="s">
        <v>12</v>
      </c>
      <c r="VTI4" s="15" t="s">
        <v>12</v>
      </c>
      <c r="VTJ4" s="15" t="s">
        <v>12</v>
      </c>
      <c r="VTK4" s="15" t="s">
        <v>12</v>
      </c>
      <c r="VTL4" s="15" t="s">
        <v>12</v>
      </c>
      <c r="VTM4" s="15" t="s">
        <v>12</v>
      </c>
      <c r="VTN4" s="15" t="s">
        <v>12</v>
      </c>
      <c r="VTO4" s="15" t="s">
        <v>12</v>
      </c>
      <c r="VTP4" s="15" t="s">
        <v>12</v>
      </c>
      <c r="VTQ4" s="15" t="s">
        <v>12</v>
      </c>
      <c r="VTR4" s="15" t="s">
        <v>12</v>
      </c>
      <c r="VTS4" s="15" t="s">
        <v>12</v>
      </c>
      <c r="VTT4" s="15" t="s">
        <v>12</v>
      </c>
      <c r="VTU4" s="15" t="s">
        <v>12</v>
      </c>
      <c r="VTV4" s="15" t="s">
        <v>12</v>
      </c>
      <c r="VTW4" s="15" t="s">
        <v>12</v>
      </c>
      <c r="VTX4" s="15" t="s">
        <v>12</v>
      </c>
      <c r="VTY4" s="15" t="s">
        <v>12</v>
      </c>
      <c r="VTZ4" s="15" t="s">
        <v>12</v>
      </c>
      <c r="VUA4" s="15" t="s">
        <v>12</v>
      </c>
      <c r="VUB4" s="15" t="s">
        <v>12</v>
      </c>
      <c r="VUC4" s="15" t="s">
        <v>12</v>
      </c>
      <c r="VUD4" s="15" t="s">
        <v>12</v>
      </c>
      <c r="VUE4" s="15" t="s">
        <v>12</v>
      </c>
      <c r="VUF4" s="15" t="s">
        <v>12</v>
      </c>
      <c r="VUG4" s="15" t="s">
        <v>12</v>
      </c>
      <c r="VUH4" s="15" t="s">
        <v>12</v>
      </c>
      <c r="VUI4" s="15" t="s">
        <v>12</v>
      </c>
      <c r="VUJ4" s="15" t="s">
        <v>12</v>
      </c>
      <c r="VUK4" s="15" t="s">
        <v>12</v>
      </c>
      <c r="VUL4" s="15" t="s">
        <v>12</v>
      </c>
      <c r="VUM4" s="15" t="s">
        <v>12</v>
      </c>
      <c r="VUN4" s="15" t="s">
        <v>12</v>
      </c>
      <c r="VUO4" s="15" t="s">
        <v>12</v>
      </c>
      <c r="VUP4" s="15" t="s">
        <v>12</v>
      </c>
      <c r="VUQ4" s="15" t="s">
        <v>12</v>
      </c>
      <c r="VUR4" s="15" t="s">
        <v>12</v>
      </c>
      <c r="VUS4" s="15" t="s">
        <v>12</v>
      </c>
      <c r="VUT4" s="15" t="s">
        <v>12</v>
      </c>
      <c r="VUU4" s="15" t="s">
        <v>12</v>
      </c>
      <c r="VUV4" s="15" t="s">
        <v>12</v>
      </c>
      <c r="VUW4" s="15" t="s">
        <v>12</v>
      </c>
      <c r="VUX4" s="15" t="s">
        <v>12</v>
      </c>
      <c r="VUY4" s="15" t="s">
        <v>12</v>
      </c>
      <c r="VUZ4" s="15" t="s">
        <v>12</v>
      </c>
      <c r="VVA4" s="15" t="s">
        <v>12</v>
      </c>
      <c r="VVB4" s="15" t="s">
        <v>12</v>
      </c>
      <c r="VVC4" s="15" t="s">
        <v>12</v>
      </c>
      <c r="VVD4" s="15" t="s">
        <v>12</v>
      </c>
      <c r="VVE4" s="15" t="s">
        <v>12</v>
      </c>
      <c r="VVF4" s="15" t="s">
        <v>12</v>
      </c>
      <c r="VVG4" s="15" t="s">
        <v>12</v>
      </c>
      <c r="VVH4" s="15" t="s">
        <v>12</v>
      </c>
      <c r="VVI4" s="15" t="s">
        <v>12</v>
      </c>
      <c r="VVJ4" s="15" t="s">
        <v>12</v>
      </c>
      <c r="VVK4" s="15" t="s">
        <v>12</v>
      </c>
      <c r="VVL4" s="15" t="s">
        <v>12</v>
      </c>
      <c r="VVM4" s="15" t="s">
        <v>12</v>
      </c>
      <c r="VVN4" s="15" t="s">
        <v>12</v>
      </c>
      <c r="VVO4" s="15" t="s">
        <v>12</v>
      </c>
      <c r="VVP4" s="15" t="s">
        <v>12</v>
      </c>
      <c r="VVQ4" s="15" t="s">
        <v>12</v>
      </c>
      <c r="VVR4" s="15" t="s">
        <v>12</v>
      </c>
      <c r="VVS4" s="15" t="s">
        <v>12</v>
      </c>
      <c r="VVT4" s="15" t="s">
        <v>12</v>
      </c>
      <c r="VVU4" s="15" t="s">
        <v>12</v>
      </c>
      <c r="VVV4" s="15" t="s">
        <v>12</v>
      </c>
      <c r="VVW4" s="15" t="s">
        <v>12</v>
      </c>
      <c r="VVX4" s="15" t="s">
        <v>12</v>
      </c>
      <c r="VVY4" s="15" t="s">
        <v>12</v>
      </c>
      <c r="VVZ4" s="15" t="s">
        <v>12</v>
      </c>
      <c r="VWA4" s="15" t="s">
        <v>12</v>
      </c>
      <c r="VWB4" s="15" t="s">
        <v>12</v>
      </c>
      <c r="VWC4" s="15" t="s">
        <v>12</v>
      </c>
      <c r="VWD4" s="15" t="s">
        <v>12</v>
      </c>
      <c r="VWE4" s="15" t="s">
        <v>12</v>
      </c>
      <c r="VWF4" s="15" t="s">
        <v>12</v>
      </c>
      <c r="VWG4" s="15" t="s">
        <v>12</v>
      </c>
      <c r="VWH4" s="15" t="s">
        <v>12</v>
      </c>
      <c r="VWI4" s="15" t="s">
        <v>12</v>
      </c>
      <c r="VWJ4" s="15" t="s">
        <v>12</v>
      </c>
      <c r="VWK4" s="15" t="s">
        <v>12</v>
      </c>
      <c r="VWL4" s="15" t="s">
        <v>12</v>
      </c>
      <c r="VWM4" s="15" t="s">
        <v>12</v>
      </c>
      <c r="VWN4" s="15" t="s">
        <v>12</v>
      </c>
      <c r="VWO4" s="15" t="s">
        <v>12</v>
      </c>
      <c r="VWP4" s="15" t="s">
        <v>12</v>
      </c>
      <c r="VWQ4" s="15" t="s">
        <v>12</v>
      </c>
      <c r="VWR4" s="15" t="s">
        <v>12</v>
      </c>
      <c r="VWS4" s="15" t="s">
        <v>12</v>
      </c>
      <c r="VWT4" s="15" t="s">
        <v>12</v>
      </c>
      <c r="VWU4" s="15" t="s">
        <v>12</v>
      </c>
      <c r="VWV4" s="15" t="s">
        <v>12</v>
      </c>
      <c r="VWW4" s="15" t="s">
        <v>12</v>
      </c>
      <c r="VWX4" s="15" t="s">
        <v>12</v>
      </c>
      <c r="VWY4" s="15" t="s">
        <v>12</v>
      </c>
      <c r="VWZ4" s="15" t="s">
        <v>12</v>
      </c>
      <c r="VXA4" s="15" t="s">
        <v>12</v>
      </c>
      <c r="VXB4" s="15" t="s">
        <v>12</v>
      </c>
      <c r="VXC4" s="15" t="s">
        <v>12</v>
      </c>
      <c r="VXD4" s="15" t="s">
        <v>12</v>
      </c>
      <c r="VXE4" s="15" t="s">
        <v>12</v>
      </c>
      <c r="VXF4" s="15" t="s">
        <v>12</v>
      </c>
      <c r="VXG4" s="15" t="s">
        <v>12</v>
      </c>
      <c r="VXH4" s="15" t="s">
        <v>12</v>
      </c>
      <c r="VXI4" s="15" t="s">
        <v>12</v>
      </c>
      <c r="VXJ4" s="15" t="s">
        <v>12</v>
      </c>
      <c r="VXK4" s="15" t="s">
        <v>12</v>
      </c>
      <c r="VXL4" s="15" t="s">
        <v>12</v>
      </c>
      <c r="VXM4" s="15" t="s">
        <v>12</v>
      </c>
      <c r="VXN4" s="15" t="s">
        <v>12</v>
      </c>
      <c r="VXO4" s="15" t="s">
        <v>12</v>
      </c>
      <c r="VXP4" s="15" t="s">
        <v>12</v>
      </c>
      <c r="VXQ4" s="15" t="s">
        <v>12</v>
      </c>
      <c r="VXR4" s="15" t="s">
        <v>12</v>
      </c>
      <c r="VXS4" s="15" t="s">
        <v>12</v>
      </c>
      <c r="VXT4" s="15" t="s">
        <v>12</v>
      </c>
      <c r="VXU4" s="15" t="s">
        <v>12</v>
      </c>
      <c r="VXV4" s="15" t="s">
        <v>12</v>
      </c>
      <c r="VXW4" s="15" t="s">
        <v>12</v>
      </c>
      <c r="VXX4" s="15" t="s">
        <v>12</v>
      </c>
      <c r="VXY4" s="15" t="s">
        <v>12</v>
      </c>
      <c r="VXZ4" s="15" t="s">
        <v>12</v>
      </c>
      <c r="VYA4" s="15" t="s">
        <v>12</v>
      </c>
      <c r="VYB4" s="15" t="s">
        <v>12</v>
      </c>
      <c r="VYC4" s="15" t="s">
        <v>12</v>
      </c>
      <c r="VYD4" s="15" t="s">
        <v>12</v>
      </c>
      <c r="VYE4" s="15" t="s">
        <v>12</v>
      </c>
      <c r="VYF4" s="15" t="s">
        <v>12</v>
      </c>
      <c r="VYG4" s="15" t="s">
        <v>12</v>
      </c>
      <c r="VYH4" s="15" t="s">
        <v>12</v>
      </c>
      <c r="VYI4" s="15" t="s">
        <v>12</v>
      </c>
      <c r="VYJ4" s="15" t="s">
        <v>12</v>
      </c>
      <c r="VYK4" s="15" t="s">
        <v>12</v>
      </c>
      <c r="VYL4" s="15" t="s">
        <v>12</v>
      </c>
      <c r="VYM4" s="15" t="s">
        <v>12</v>
      </c>
      <c r="VYN4" s="15" t="s">
        <v>12</v>
      </c>
      <c r="VYO4" s="15" t="s">
        <v>12</v>
      </c>
      <c r="VYP4" s="15" t="s">
        <v>12</v>
      </c>
      <c r="VYQ4" s="15" t="s">
        <v>12</v>
      </c>
      <c r="VYR4" s="15" t="s">
        <v>12</v>
      </c>
      <c r="VYS4" s="15" t="s">
        <v>12</v>
      </c>
      <c r="VYT4" s="15" t="s">
        <v>12</v>
      </c>
      <c r="VYU4" s="15" t="s">
        <v>12</v>
      </c>
      <c r="VYV4" s="15" t="s">
        <v>12</v>
      </c>
      <c r="VYW4" s="15" t="s">
        <v>12</v>
      </c>
      <c r="VYX4" s="15" t="s">
        <v>12</v>
      </c>
      <c r="VYY4" s="15" t="s">
        <v>12</v>
      </c>
      <c r="VYZ4" s="15" t="s">
        <v>12</v>
      </c>
      <c r="VZA4" s="15" t="s">
        <v>12</v>
      </c>
      <c r="VZB4" s="15" t="s">
        <v>12</v>
      </c>
      <c r="VZC4" s="15" t="s">
        <v>12</v>
      </c>
      <c r="VZD4" s="15" t="s">
        <v>12</v>
      </c>
      <c r="VZE4" s="15" t="s">
        <v>12</v>
      </c>
      <c r="VZF4" s="15" t="s">
        <v>12</v>
      </c>
      <c r="VZG4" s="15" t="s">
        <v>12</v>
      </c>
      <c r="VZH4" s="15" t="s">
        <v>12</v>
      </c>
      <c r="VZI4" s="15" t="s">
        <v>12</v>
      </c>
      <c r="VZJ4" s="15" t="s">
        <v>12</v>
      </c>
      <c r="VZK4" s="15" t="s">
        <v>12</v>
      </c>
      <c r="VZL4" s="15" t="s">
        <v>12</v>
      </c>
      <c r="VZM4" s="15" t="s">
        <v>12</v>
      </c>
      <c r="VZN4" s="15" t="s">
        <v>12</v>
      </c>
      <c r="VZO4" s="15" t="s">
        <v>12</v>
      </c>
      <c r="VZP4" s="15" t="s">
        <v>12</v>
      </c>
      <c r="VZQ4" s="15" t="s">
        <v>12</v>
      </c>
      <c r="VZR4" s="15" t="s">
        <v>12</v>
      </c>
      <c r="VZS4" s="15" t="s">
        <v>12</v>
      </c>
      <c r="VZT4" s="15" t="s">
        <v>12</v>
      </c>
      <c r="VZU4" s="15" t="s">
        <v>12</v>
      </c>
      <c r="VZV4" s="15" t="s">
        <v>12</v>
      </c>
      <c r="VZW4" s="15" t="s">
        <v>12</v>
      </c>
      <c r="VZX4" s="15" t="s">
        <v>12</v>
      </c>
      <c r="VZY4" s="15" t="s">
        <v>12</v>
      </c>
      <c r="VZZ4" s="15" t="s">
        <v>12</v>
      </c>
      <c r="WAA4" s="15" t="s">
        <v>12</v>
      </c>
      <c r="WAB4" s="15" t="s">
        <v>12</v>
      </c>
      <c r="WAC4" s="15" t="s">
        <v>12</v>
      </c>
      <c r="WAD4" s="15" t="s">
        <v>12</v>
      </c>
      <c r="WAE4" s="15" t="s">
        <v>12</v>
      </c>
      <c r="WAF4" s="15" t="s">
        <v>12</v>
      </c>
      <c r="WAG4" s="15" t="s">
        <v>12</v>
      </c>
      <c r="WAH4" s="15" t="s">
        <v>12</v>
      </c>
      <c r="WAI4" s="15" t="s">
        <v>12</v>
      </c>
      <c r="WAJ4" s="15" t="s">
        <v>12</v>
      </c>
      <c r="WAK4" s="15" t="s">
        <v>12</v>
      </c>
      <c r="WAL4" s="15" t="s">
        <v>12</v>
      </c>
      <c r="WAM4" s="15" t="s">
        <v>12</v>
      </c>
      <c r="WAN4" s="15" t="s">
        <v>12</v>
      </c>
      <c r="WAO4" s="15" t="s">
        <v>12</v>
      </c>
      <c r="WAP4" s="15" t="s">
        <v>12</v>
      </c>
      <c r="WAQ4" s="15" t="s">
        <v>12</v>
      </c>
      <c r="WAR4" s="15" t="s">
        <v>12</v>
      </c>
      <c r="WAS4" s="15" t="s">
        <v>12</v>
      </c>
      <c r="WAT4" s="15" t="s">
        <v>12</v>
      </c>
      <c r="WAU4" s="15" t="s">
        <v>12</v>
      </c>
      <c r="WAV4" s="15" t="s">
        <v>12</v>
      </c>
      <c r="WAW4" s="15" t="s">
        <v>12</v>
      </c>
      <c r="WAX4" s="15" t="s">
        <v>12</v>
      </c>
      <c r="WAY4" s="15" t="s">
        <v>12</v>
      </c>
      <c r="WAZ4" s="15" t="s">
        <v>12</v>
      </c>
      <c r="WBA4" s="15" t="s">
        <v>12</v>
      </c>
      <c r="WBB4" s="15" t="s">
        <v>12</v>
      </c>
      <c r="WBC4" s="15" t="s">
        <v>12</v>
      </c>
      <c r="WBD4" s="15" t="s">
        <v>12</v>
      </c>
      <c r="WBE4" s="15" t="s">
        <v>12</v>
      </c>
      <c r="WBF4" s="15" t="s">
        <v>12</v>
      </c>
      <c r="WBG4" s="15" t="s">
        <v>12</v>
      </c>
      <c r="WBH4" s="15" t="s">
        <v>12</v>
      </c>
      <c r="WBI4" s="15" t="s">
        <v>12</v>
      </c>
      <c r="WBJ4" s="15" t="s">
        <v>12</v>
      </c>
      <c r="WBK4" s="15" t="s">
        <v>12</v>
      </c>
      <c r="WBL4" s="15" t="s">
        <v>12</v>
      </c>
      <c r="WBM4" s="15" t="s">
        <v>12</v>
      </c>
      <c r="WBN4" s="15" t="s">
        <v>12</v>
      </c>
      <c r="WBO4" s="15" t="s">
        <v>12</v>
      </c>
      <c r="WBP4" s="15" t="s">
        <v>12</v>
      </c>
      <c r="WBQ4" s="15" t="s">
        <v>12</v>
      </c>
      <c r="WBR4" s="15" t="s">
        <v>12</v>
      </c>
      <c r="WBS4" s="15" t="s">
        <v>12</v>
      </c>
      <c r="WBT4" s="15" t="s">
        <v>12</v>
      </c>
      <c r="WBU4" s="15" t="s">
        <v>12</v>
      </c>
      <c r="WBV4" s="15" t="s">
        <v>12</v>
      </c>
      <c r="WBW4" s="15" t="s">
        <v>12</v>
      </c>
      <c r="WBX4" s="15" t="s">
        <v>12</v>
      </c>
      <c r="WBY4" s="15" t="s">
        <v>12</v>
      </c>
      <c r="WBZ4" s="15" t="s">
        <v>12</v>
      </c>
      <c r="WCA4" s="15" t="s">
        <v>12</v>
      </c>
      <c r="WCB4" s="15" t="s">
        <v>12</v>
      </c>
      <c r="WCC4" s="15" t="s">
        <v>12</v>
      </c>
      <c r="WCD4" s="15" t="s">
        <v>12</v>
      </c>
      <c r="WCE4" s="15" t="s">
        <v>12</v>
      </c>
      <c r="WCF4" s="15" t="s">
        <v>12</v>
      </c>
      <c r="WCG4" s="15" t="s">
        <v>12</v>
      </c>
      <c r="WCH4" s="15" t="s">
        <v>12</v>
      </c>
      <c r="WCI4" s="15" t="s">
        <v>12</v>
      </c>
      <c r="WCJ4" s="15" t="s">
        <v>12</v>
      </c>
      <c r="WCK4" s="15" t="s">
        <v>12</v>
      </c>
      <c r="WCL4" s="15" t="s">
        <v>12</v>
      </c>
      <c r="WCM4" s="15" t="s">
        <v>12</v>
      </c>
      <c r="WCN4" s="15" t="s">
        <v>12</v>
      </c>
      <c r="WCO4" s="15" t="s">
        <v>12</v>
      </c>
      <c r="WCP4" s="15" t="s">
        <v>12</v>
      </c>
      <c r="WCQ4" s="15" t="s">
        <v>12</v>
      </c>
      <c r="WCR4" s="15" t="s">
        <v>12</v>
      </c>
      <c r="WCS4" s="15" t="s">
        <v>12</v>
      </c>
      <c r="WCT4" s="15" t="s">
        <v>12</v>
      </c>
      <c r="WCU4" s="15" t="s">
        <v>12</v>
      </c>
      <c r="WCV4" s="15" t="s">
        <v>12</v>
      </c>
      <c r="WCW4" s="15" t="s">
        <v>12</v>
      </c>
      <c r="WCX4" s="15" t="s">
        <v>12</v>
      </c>
      <c r="WCY4" s="15" t="s">
        <v>12</v>
      </c>
      <c r="WCZ4" s="15" t="s">
        <v>12</v>
      </c>
      <c r="WDA4" s="15" t="s">
        <v>12</v>
      </c>
      <c r="WDB4" s="15" t="s">
        <v>12</v>
      </c>
      <c r="WDC4" s="15" t="s">
        <v>12</v>
      </c>
      <c r="WDD4" s="15" t="s">
        <v>12</v>
      </c>
      <c r="WDE4" s="15" t="s">
        <v>12</v>
      </c>
      <c r="WDF4" s="15" t="s">
        <v>12</v>
      </c>
      <c r="WDG4" s="15" t="s">
        <v>12</v>
      </c>
      <c r="WDH4" s="15" t="s">
        <v>12</v>
      </c>
      <c r="WDI4" s="15" t="s">
        <v>12</v>
      </c>
      <c r="WDJ4" s="15" t="s">
        <v>12</v>
      </c>
      <c r="WDK4" s="15" t="s">
        <v>12</v>
      </c>
      <c r="WDL4" s="15" t="s">
        <v>12</v>
      </c>
      <c r="WDM4" s="15" t="s">
        <v>12</v>
      </c>
      <c r="WDN4" s="15" t="s">
        <v>12</v>
      </c>
      <c r="WDO4" s="15" t="s">
        <v>12</v>
      </c>
      <c r="WDP4" s="15" t="s">
        <v>12</v>
      </c>
      <c r="WDQ4" s="15" t="s">
        <v>12</v>
      </c>
      <c r="WDR4" s="15" t="s">
        <v>12</v>
      </c>
      <c r="WDS4" s="15" t="s">
        <v>12</v>
      </c>
      <c r="WDT4" s="15" t="s">
        <v>12</v>
      </c>
      <c r="WDU4" s="15" t="s">
        <v>12</v>
      </c>
      <c r="WDV4" s="15" t="s">
        <v>12</v>
      </c>
      <c r="WDW4" s="15" t="s">
        <v>12</v>
      </c>
      <c r="WDX4" s="15" t="s">
        <v>12</v>
      </c>
      <c r="WDY4" s="15" t="s">
        <v>12</v>
      </c>
      <c r="WDZ4" s="15" t="s">
        <v>12</v>
      </c>
      <c r="WEA4" s="15" t="s">
        <v>12</v>
      </c>
      <c r="WEB4" s="15" t="s">
        <v>12</v>
      </c>
      <c r="WEC4" s="15" t="s">
        <v>12</v>
      </c>
      <c r="WED4" s="15" t="s">
        <v>12</v>
      </c>
      <c r="WEE4" s="15" t="s">
        <v>12</v>
      </c>
      <c r="WEF4" s="15" t="s">
        <v>12</v>
      </c>
      <c r="WEG4" s="15" t="s">
        <v>12</v>
      </c>
      <c r="WEH4" s="15" t="s">
        <v>12</v>
      </c>
      <c r="WEI4" s="15" t="s">
        <v>12</v>
      </c>
      <c r="WEJ4" s="15" t="s">
        <v>12</v>
      </c>
      <c r="WEK4" s="15" t="s">
        <v>12</v>
      </c>
      <c r="WEL4" s="15" t="s">
        <v>12</v>
      </c>
      <c r="WEM4" s="15" t="s">
        <v>12</v>
      </c>
      <c r="WEN4" s="15" t="s">
        <v>12</v>
      </c>
      <c r="WEO4" s="15" t="s">
        <v>12</v>
      </c>
      <c r="WEP4" s="15" t="s">
        <v>12</v>
      </c>
      <c r="WEQ4" s="15" t="s">
        <v>12</v>
      </c>
      <c r="WER4" s="15" t="s">
        <v>12</v>
      </c>
      <c r="WES4" s="15" t="s">
        <v>12</v>
      </c>
      <c r="WET4" s="15" t="s">
        <v>12</v>
      </c>
      <c r="WEU4" s="15" t="s">
        <v>12</v>
      </c>
      <c r="WEV4" s="15" t="s">
        <v>12</v>
      </c>
      <c r="WEW4" s="15" t="s">
        <v>12</v>
      </c>
      <c r="WEX4" s="15" t="s">
        <v>12</v>
      </c>
      <c r="WEY4" s="15" t="s">
        <v>12</v>
      </c>
      <c r="WEZ4" s="15" t="s">
        <v>12</v>
      </c>
      <c r="WFA4" s="15" t="s">
        <v>12</v>
      </c>
      <c r="WFB4" s="15" t="s">
        <v>12</v>
      </c>
      <c r="WFC4" s="15" t="s">
        <v>12</v>
      </c>
      <c r="WFD4" s="15" t="s">
        <v>12</v>
      </c>
      <c r="WFE4" s="15" t="s">
        <v>12</v>
      </c>
      <c r="WFF4" s="15" t="s">
        <v>12</v>
      </c>
      <c r="WFG4" s="15" t="s">
        <v>12</v>
      </c>
      <c r="WFH4" s="15" t="s">
        <v>12</v>
      </c>
      <c r="WFI4" s="15" t="s">
        <v>12</v>
      </c>
      <c r="WFJ4" s="15" t="s">
        <v>12</v>
      </c>
      <c r="WFK4" s="15" t="s">
        <v>12</v>
      </c>
      <c r="WFL4" s="15" t="s">
        <v>12</v>
      </c>
      <c r="WFM4" s="15" t="s">
        <v>12</v>
      </c>
      <c r="WFN4" s="15" t="s">
        <v>12</v>
      </c>
      <c r="WFO4" s="15" t="s">
        <v>12</v>
      </c>
      <c r="WFP4" s="15" t="s">
        <v>12</v>
      </c>
      <c r="WFQ4" s="15" t="s">
        <v>12</v>
      </c>
      <c r="WFR4" s="15" t="s">
        <v>12</v>
      </c>
      <c r="WFS4" s="15" t="s">
        <v>12</v>
      </c>
      <c r="WFT4" s="15" t="s">
        <v>12</v>
      </c>
      <c r="WFU4" s="15" t="s">
        <v>12</v>
      </c>
      <c r="WFV4" s="15" t="s">
        <v>12</v>
      </c>
      <c r="WFW4" s="15" t="s">
        <v>12</v>
      </c>
      <c r="WFX4" s="15" t="s">
        <v>12</v>
      </c>
      <c r="WFY4" s="15" t="s">
        <v>12</v>
      </c>
      <c r="WFZ4" s="15" t="s">
        <v>12</v>
      </c>
      <c r="WGA4" s="15" t="s">
        <v>12</v>
      </c>
      <c r="WGB4" s="15" t="s">
        <v>12</v>
      </c>
      <c r="WGC4" s="15" t="s">
        <v>12</v>
      </c>
      <c r="WGD4" s="15" t="s">
        <v>12</v>
      </c>
      <c r="WGE4" s="15" t="s">
        <v>12</v>
      </c>
      <c r="WGF4" s="15" t="s">
        <v>12</v>
      </c>
      <c r="WGG4" s="15" t="s">
        <v>12</v>
      </c>
      <c r="WGH4" s="15" t="s">
        <v>12</v>
      </c>
      <c r="WGI4" s="15" t="s">
        <v>12</v>
      </c>
      <c r="WGJ4" s="15" t="s">
        <v>12</v>
      </c>
      <c r="WGK4" s="15" t="s">
        <v>12</v>
      </c>
      <c r="WGL4" s="15" t="s">
        <v>12</v>
      </c>
      <c r="WGM4" s="15" t="s">
        <v>12</v>
      </c>
      <c r="WGN4" s="15" t="s">
        <v>12</v>
      </c>
      <c r="WGO4" s="15" t="s">
        <v>12</v>
      </c>
      <c r="WGP4" s="15" t="s">
        <v>12</v>
      </c>
      <c r="WGQ4" s="15" t="s">
        <v>12</v>
      </c>
      <c r="WGR4" s="15" t="s">
        <v>12</v>
      </c>
      <c r="WGS4" s="15" t="s">
        <v>12</v>
      </c>
      <c r="WGT4" s="15" t="s">
        <v>12</v>
      </c>
      <c r="WGU4" s="15" t="s">
        <v>12</v>
      </c>
      <c r="WGV4" s="15" t="s">
        <v>12</v>
      </c>
      <c r="WGW4" s="15" t="s">
        <v>12</v>
      </c>
      <c r="WGX4" s="15" t="s">
        <v>12</v>
      </c>
      <c r="WGY4" s="15" t="s">
        <v>12</v>
      </c>
      <c r="WGZ4" s="15" t="s">
        <v>12</v>
      </c>
      <c r="WHA4" s="15" t="s">
        <v>12</v>
      </c>
      <c r="WHB4" s="15" t="s">
        <v>12</v>
      </c>
      <c r="WHC4" s="15" t="s">
        <v>12</v>
      </c>
      <c r="WHD4" s="15" t="s">
        <v>12</v>
      </c>
      <c r="WHE4" s="15" t="s">
        <v>12</v>
      </c>
      <c r="WHF4" s="15" t="s">
        <v>12</v>
      </c>
      <c r="WHG4" s="15" t="s">
        <v>12</v>
      </c>
      <c r="WHH4" s="15" t="s">
        <v>12</v>
      </c>
      <c r="WHI4" s="15" t="s">
        <v>12</v>
      </c>
      <c r="WHJ4" s="15" t="s">
        <v>12</v>
      </c>
      <c r="WHK4" s="15" t="s">
        <v>12</v>
      </c>
      <c r="WHL4" s="15" t="s">
        <v>12</v>
      </c>
      <c r="WHM4" s="15" t="s">
        <v>12</v>
      </c>
      <c r="WHN4" s="15" t="s">
        <v>12</v>
      </c>
      <c r="WHO4" s="15" t="s">
        <v>12</v>
      </c>
      <c r="WHP4" s="15" t="s">
        <v>12</v>
      </c>
      <c r="WHQ4" s="15" t="s">
        <v>12</v>
      </c>
      <c r="WHR4" s="15" t="s">
        <v>12</v>
      </c>
      <c r="WHS4" s="15" t="s">
        <v>12</v>
      </c>
      <c r="WHT4" s="15" t="s">
        <v>12</v>
      </c>
      <c r="WHU4" s="15" t="s">
        <v>12</v>
      </c>
      <c r="WHV4" s="15" t="s">
        <v>12</v>
      </c>
      <c r="WHW4" s="15" t="s">
        <v>12</v>
      </c>
      <c r="WHX4" s="15" t="s">
        <v>12</v>
      </c>
      <c r="WHY4" s="15" t="s">
        <v>12</v>
      </c>
      <c r="WHZ4" s="15" t="s">
        <v>12</v>
      </c>
      <c r="WIA4" s="15" t="s">
        <v>12</v>
      </c>
      <c r="WIB4" s="15" t="s">
        <v>12</v>
      </c>
      <c r="WIC4" s="15" t="s">
        <v>12</v>
      </c>
      <c r="WID4" s="15" t="s">
        <v>12</v>
      </c>
      <c r="WIE4" s="15" t="s">
        <v>12</v>
      </c>
      <c r="WIF4" s="15" t="s">
        <v>12</v>
      </c>
      <c r="WIG4" s="15" t="s">
        <v>12</v>
      </c>
      <c r="WIH4" s="15" t="s">
        <v>12</v>
      </c>
      <c r="WII4" s="15" t="s">
        <v>12</v>
      </c>
      <c r="WIJ4" s="15" t="s">
        <v>12</v>
      </c>
      <c r="WIK4" s="15" t="s">
        <v>12</v>
      </c>
      <c r="WIL4" s="15" t="s">
        <v>12</v>
      </c>
      <c r="WIM4" s="15" t="s">
        <v>12</v>
      </c>
      <c r="WIN4" s="15" t="s">
        <v>12</v>
      </c>
      <c r="WIO4" s="15" t="s">
        <v>12</v>
      </c>
      <c r="WIP4" s="15" t="s">
        <v>12</v>
      </c>
      <c r="WIQ4" s="15" t="s">
        <v>12</v>
      </c>
      <c r="WIR4" s="15" t="s">
        <v>12</v>
      </c>
      <c r="WIS4" s="15" t="s">
        <v>12</v>
      </c>
      <c r="WIT4" s="15" t="s">
        <v>12</v>
      </c>
      <c r="WIU4" s="15" t="s">
        <v>12</v>
      </c>
      <c r="WIV4" s="15" t="s">
        <v>12</v>
      </c>
      <c r="WIW4" s="15" t="s">
        <v>12</v>
      </c>
      <c r="WIX4" s="15" t="s">
        <v>12</v>
      </c>
      <c r="WIY4" s="15" t="s">
        <v>12</v>
      </c>
      <c r="WIZ4" s="15" t="s">
        <v>12</v>
      </c>
      <c r="WJA4" s="15" t="s">
        <v>12</v>
      </c>
      <c r="WJB4" s="15" t="s">
        <v>12</v>
      </c>
      <c r="WJC4" s="15" t="s">
        <v>12</v>
      </c>
      <c r="WJD4" s="15" t="s">
        <v>12</v>
      </c>
      <c r="WJE4" s="15" t="s">
        <v>12</v>
      </c>
      <c r="WJF4" s="15" t="s">
        <v>12</v>
      </c>
      <c r="WJG4" s="15" t="s">
        <v>12</v>
      </c>
      <c r="WJH4" s="15" t="s">
        <v>12</v>
      </c>
      <c r="WJI4" s="15" t="s">
        <v>12</v>
      </c>
      <c r="WJJ4" s="15" t="s">
        <v>12</v>
      </c>
      <c r="WJK4" s="15" t="s">
        <v>12</v>
      </c>
      <c r="WJL4" s="15" t="s">
        <v>12</v>
      </c>
      <c r="WJM4" s="15" t="s">
        <v>12</v>
      </c>
      <c r="WJN4" s="15" t="s">
        <v>12</v>
      </c>
      <c r="WJO4" s="15" t="s">
        <v>12</v>
      </c>
      <c r="WJP4" s="15" t="s">
        <v>12</v>
      </c>
      <c r="WJQ4" s="15" t="s">
        <v>12</v>
      </c>
      <c r="WJR4" s="15" t="s">
        <v>12</v>
      </c>
      <c r="WJS4" s="15" t="s">
        <v>12</v>
      </c>
      <c r="WJT4" s="15" t="s">
        <v>12</v>
      </c>
      <c r="WJU4" s="15" t="s">
        <v>12</v>
      </c>
      <c r="WJV4" s="15" t="s">
        <v>12</v>
      </c>
      <c r="WJW4" s="15" t="s">
        <v>12</v>
      </c>
      <c r="WJX4" s="15" t="s">
        <v>12</v>
      </c>
      <c r="WJY4" s="15" t="s">
        <v>12</v>
      </c>
      <c r="WJZ4" s="15" t="s">
        <v>12</v>
      </c>
      <c r="WKA4" s="15" t="s">
        <v>12</v>
      </c>
      <c r="WKB4" s="15" t="s">
        <v>12</v>
      </c>
      <c r="WKC4" s="15" t="s">
        <v>12</v>
      </c>
      <c r="WKD4" s="15" t="s">
        <v>12</v>
      </c>
      <c r="WKE4" s="15" t="s">
        <v>12</v>
      </c>
      <c r="WKF4" s="15" t="s">
        <v>12</v>
      </c>
      <c r="WKG4" s="15" t="s">
        <v>12</v>
      </c>
      <c r="WKH4" s="15" t="s">
        <v>12</v>
      </c>
      <c r="WKI4" s="15" t="s">
        <v>12</v>
      </c>
      <c r="WKJ4" s="15" t="s">
        <v>12</v>
      </c>
      <c r="WKK4" s="15" t="s">
        <v>12</v>
      </c>
      <c r="WKL4" s="15" t="s">
        <v>12</v>
      </c>
      <c r="WKM4" s="15" t="s">
        <v>12</v>
      </c>
      <c r="WKN4" s="15" t="s">
        <v>12</v>
      </c>
      <c r="WKO4" s="15" t="s">
        <v>12</v>
      </c>
      <c r="WKP4" s="15" t="s">
        <v>12</v>
      </c>
      <c r="WKQ4" s="15" t="s">
        <v>12</v>
      </c>
      <c r="WKR4" s="15" t="s">
        <v>12</v>
      </c>
      <c r="WKS4" s="15" t="s">
        <v>12</v>
      </c>
      <c r="WKT4" s="15" t="s">
        <v>12</v>
      </c>
      <c r="WKU4" s="15" t="s">
        <v>12</v>
      </c>
      <c r="WKV4" s="15" t="s">
        <v>12</v>
      </c>
      <c r="WKW4" s="15" t="s">
        <v>12</v>
      </c>
      <c r="WKX4" s="15" t="s">
        <v>12</v>
      </c>
      <c r="WKY4" s="15" t="s">
        <v>12</v>
      </c>
      <c r="WKZ4" s="15" t="s">
        <v>12</v>
      </c>
      <c r="WLA4" s="15" t="s">
        <v>12</v>
      </c>
      <c r="WLB4" s="15" t="s">
        <v>12</v>
      </c>
      <c r="WLC4" s="15" t="s">
        <v>12</v>
      </c>
      <c r="WLD4" s="15" t="s">
        <v>12</v>
      </c>
      <c r="WLE4" s="15" t="s">
        <v>12</v>
      </c>
      <c r="WLF4" s="15" t="s">
        <v>12</v>
      </c>
      <c r="WLG4" s="15" t="s">
        <v>12</v>
      </c>
      <c r="WLH4" s="15" t="s">
        <v>12</v>
      </c>
      <c r="WLI4" s="15" t="s">
        <v>12</v>
      </c>
      <c r="WLJ4" s="15" t="s">
        <v>12</v>
      </c>
      <c r="WLK4" s="15" t="s">
        <v>12</v>
      </c>
      <c r="WLL4" s="15" t="s">
        <v>12</v>
      </c>
      <c r="WLM4" s="15" t="s">
        <v>12</v>
      </c>
      <c r="WLN4" s="15" t="s">
        <v>12</v>
      </c>
      <c r="WLO4" s="15" t="s">
        <v>12</v>
      </c>
      <c r="WLP4" s="15" t="s">
        <v>12</v>
      </c>
      <c r="WLQ4" s="15" t="s">
        <v>12</v>
      </c>
      <c r="WLR4" s="15" t="s">
        <v>12</v>
      </c>
      <c r="WLS4" s="15" t="s">
        <v>12</v>
      </c>
      <c r="WLT4" s="15" t="s">
        <v>12</v>
      </c>
      <c r="WLU4" s="15" t="s">
        <v>12</v>
      </c>
      <c r="WLV4" s="15" t="s">
        <v>12</v>
      </c>
      <c r="WLW4" s="15" t="s">
        <v>12</v>
      </c>
      <c r="WLX4" s="15" t="s">
        <v>12</v>
      </c>
      <c r="WLY4" s="15" t="s">
        <v>12</v>
      </c>
      <c r="WLZ4" s="15" t="s">
        <v>12</v>
      </c>
      <c r="WMA4" s="15" t="s">
        <v>12</v>
      </c>
      <c r="WMB4" s="15" t="s">
        <v>12</v>
      </c>
      <c r="WMC4" s="15" t="s">
        <v>12</v>
      </c>
      <c r="WMD4" s="15" t="s">
        <v>12</v>
      </c>
      <c r="WME4" s="15" t="s">
        <v>12</v>
      </c>
      <c r="WMF4" s="15" t="s">
        <v>12</v>
      </c>
      <c r="WMG4" s="15" t="s">
        <v>12</v>
      </c>
      <c r="WMH4" s="15" t="s">
        <v>12</v>
      </c>
      <c r="WMI4" s="15" t="s">
        <v>12</v>
      </c>
      <c r="WMJ4" s="15" t="s">
        <v>12</v>
      </c>
      <c r="WMK4" s="15" t="s">
        <v>12</v>
      </c>
      <c r="WML4" s="15" t="s">
        <v>12</v>
      </c>
      <c r="WMM4" s="15" t="s">
        <v>12</v>
      </c>
      <c r="WMN4" s="15" t="s">
        <v>12</v>
      </c>
      <c r="WMO4" s="15" t="s">
        <v>12</v>
      </c>
      <c r="WMP4" s="15" t="s">
        <v>12</v>
      </c>
      <c r="WMQ4" s="15" t="s">
        <v>12</v>
      </c>
      <c r="WMR4" s="15" t="s">
        <v>12</v>
      </c>
      <c r="WMS4" s="15" t="s">
        <v>12</v>
      </c>
      <c r="WMT4" s="15" t="s">
        <v>12</v>
      </c>
      <c r="WMU4" s="15" t="s">
        <v>12</v>
      </c>
      <c r="WMV4" s="15" t="s">
        <v>12</v>
      </c>
      <c r="WMW4" s="15" t="s">
        <v>12</v>
      </c>
      <c r="WMX4" s="15" t="s">
        <v>12</v>
      </c>
      <c r="WMY4" s="15" t="s">
        <v>12</v>
      </c>
      <c r="WMZ4" s="15" t="s">
        <v>12</v>
      </c>
      <c r="WNA4" s="15" t="s">
        <v>12</v>
      </c>
      <c r="WNB4" s="15" t="s">
        <v>12</v>
      </c>
      <c r="WNC4" s="15" t="s">
        <v>12</v>
      </c>
      <c r="WND4" s="15" t="s">
        <v>12</v>
      </c>
      <c r="WNE4" s="15" t="s">
        <v>12</v>
      </c>
      <c r="WNF4" s="15" t="s">
        <v>12</v>
      </c>
      <c r="WNG4" s="15" t="s">
        <v>12</v>
      </c>
      <c r="WNH4" s="15" t="s">
        <v>12</v>
      </c>
      <c r="WNI4" s="15" t="s">
        <v>12</v>
      </c>
      <c r="WNJ4" s="15" t="s">
        <v>12</v>
      </c>
      <c r="WNK4" s="15" t="s">
        <v>12</v>
      </c>
      <c r="WNL4" s="15" t="s">
        <v>12</v>
      </c>
      <c r="WNM4" s="15" t="s">
        <v>12</v>
      </c>
      <c r="WNN4" s="15" t="s">
        <v>12</v>
      </c>
      <c r="WNO4" s="15" t="s">
        <v>12</v>
      </c>
      <c r="WNP4" s="15" t="s">
        <v>12</v>
      </c>
      <c r="WNQ4" s="15" t="s">
        <v>12</v>
      </c>
      <c r="WNR4" s="15" t="s">
        <v>12</v>
      </c>
      <c r="WNS4" s="15" t="s">
        <v>12</v>
      </c>
      <c r="WNT4" s="15" t="s">
        <v>12</v>
      </c>
      <c r="WNU4" s="15" t="s">
        <v>12</v>
      </c>
      <c r="WNV4" s="15" t="s">
        <v>12</v>
      </c>
      <c r="WNW4" s="15" t="s">
        <v>12</v>
      </c>
      <c r="WNX4" s="15" t="s">
        <v>12</v>
      </c>
      <c r="WNY4" s="15" t="s">
        <v>12</v>
      </c>
      <c r="WNZ4" s="15" t="s">
        <v>12</v>
      </c>
      <c r="WOA4" s="15" t="s">
        <v>12</v>
      </c>
      <c r="WOB4" s="15" t="s">
        <v>12</v>
      </c>
      <c r="WOC4" s="15" t="s">
        <v>12</v>
      </c>
      <c r="WOD4" s="15" t="s">
        <v>12</v>
      </c>
      <c r="WOE4" s="15" t="s">
        <v>12</v>
      </c>
      <c r="WOF4" s="15" t="s">
        <v>12</v>
      </c>
      <c r="WOG4" s="15" t="s">
        <v>12</v>
      </c>
      <c r="WOH4" s="15" t="s">
        <v>12</v>
      </c>
      <c r="WOI4" s="15" t="s">
        <v>12</v>
      </c>
      <c r="WOJ4" s="15" t="s">
        <v>12</v>
      </c>
      <c r="WOK4" s="15" t="s">
        <v>12</v>
      </c>
      <c r="WOL4" s="15" t="s">
        <v>12</v>
      </c>
      <c r="WOM4" s="15" t="s">
        <v>12</v>
      </c>
      <c r="WON4" s="15" t="s">
        <v>12</v>
      </c>
      <c r="WOO4" s="15" t="s">
        <v>12</v>
      </c>
      <c r="WOP4" s="15" t="s">
        <v>12</v>
      </c>
      <c r="WOQ4" s="15" t="s">
        <v>12</v>
      </c>
      <c r="WOR4" s="15" t="s">
        <v>12</v>
      </c>
      <c r="WOS4" s="15" t="s">
        <v>12</v>
      </c>
      <c r="WOT4" s="15" t="s">
        <v>12</v>
      </c>
      <c r="WOU4" s="15" t="s">
        <v>12</v>
      </c>
      <c r="WOV4" s="15" t="s">
        <v>12</v>
      </c>
      <c r="WOW4" s="15" t="s">
        <v>12</v>
      </c>
      <c r="WOX4" s="15" t="s">
        <v>12</v>
      </c>
      <c r="WOY4" s="15" t="s">
        <v>12</v>
      </c>
      <c r="WOZ4" s="15" t="s">
        <v>12</v>
      </c>
      <c r="WPA4" s="15" t="s">
        <v>12</v>
      </c>
      <c r="WPB4" s="15" t="s">
        <v>12</v>
      </c>
      <c r="WPC4" s="15" t="s">
        <v>12</v>
      </c>
      <c r="WPD4" s="15" t="s">
        <v>12</v>
      </c>
      <c r="WPE4" s="15" t="s">
        <v>12</v>
      </c>
      <c r="WPF4" s="15" t="s">
        <v>12</v>
      </c>
      <c r="WPG4" s="15" t="s">
        <v>12</v>
      </c>
      <c r="WPH4" s="15" t="s">
        <v>12</v>
      </c>
      <c r="WPI4" s="15" t="s">
        <v>12</v>
      </c>
      <c r="WPJ4" s="15" t="s">
        <v>12</v>
      </c>
      <c r="WPK4" s="15" t="s">
        <v>12</v>
      </c>
      <c r="WPL4" s="15" t="s">
        <v>12</v>
      </c>
      <c r="WPM4" s="15" t="s">
        <v>12</v>
      </c>
      <c r="WPN4" s="15" t="s">
        <v>12</v>
      </c>
      <c r="WPO4" s="15" t="s">
        <v>12</v>
      </c>
      <c r="WPP4" s="15" t="s">
        <v>12</v>
      </c>
      <c r="WPQ4" s="15" t="s">
        <v>12</v>
      </c>
      <c r="WPR4" s="15" t="s">
        <v>12</v>
      </c>
      <c r="WPS4" s="15" t="s">
        <v>12</v>
      </c>
      <c r="WPT4" s="15" t="s">
        <v>12</v>
      </c>
      <c r="WPU4" s="15" t="s">
        <v>12</v>
      </c>
      <c r="WPV4" s="15" t="s">
        <v>12</v>
      </c>
      <c r="WPW4" s="15" t="s">
        <v>12</v>
      </c>
      <c r="WPX4" s="15" t="s">
        <v>12</v>
      </c>
      <c r="WPY4" s="15" t="s">
        <v>12</v>
      </c>
      <c r="WPZ4" s="15" t="s">
        <v>12</v>
      </c>
      <c r="WQA4" s="15" t="s">
        <v>12</v>
      </c>
      <c r="WQB4" s="15" t="s">
        <v>12</v>
      </c>
      <c r="WQC4" s="15" t="s">
        <v>12</v>
      </c>
      <c r="WQD4" s="15" t="s">
        <v>12</v>
      </c>
      <c r="WQE4" s="15" t="s">
        <v>12</v>
      </c>
      <c r="WQF4" s="15" t="s">
        <v>12</v>
      </c>
      <c r="WQG4" s="15" t="s">
        <v>12</v>
      </c>
      <c r="WQH4" s="15" t="s">
        <v>12</v>
      </c>
      <c r="WQI4" s="15" t="s">
        <v>12</v>
      </c>
      <c r="WQJ4" s="15" t="s">
        <v>12</v>
      </c>
      <c r="WQK4" s="15" t="s">
        <v>12</v>
      </c>
      <c r="WQL4" s="15" t="s">
        <v>12</v>
      </c>
      <c r="WQM4" s="15" t="s">
        <v>12</v>
      </c>
      <c r="WQN4" s="15" t="s">
        <v>12</v>
      </c>
      <c r="WQO4" s="15" t="s">
        <v>12</v>
      </c>
      <c r="WQP4" s="15" t="s">
        <v>12</v>
      </c>
      <c r="WQQ4" s="15" t="s">
        <v>12</v>
      </c>
      <c r="WQR4" s="15" t="s">
        <v>12</v>
      </c>
      <c r="WQS4" s="15" t="s">
        <v>12</v>
      </c>
      <c r="WQT4" s="15" t="s">
        <v>12</v>
      </c>
      <c r="WQU4" s="15" t="s">
        <v>12</v>
      </c>
      <c r="WQV4" s="15" t="s">
        <v>12</v>
      </c>
      <c r="WQW4" s="15" t="s">
        <v>12</v>
      </c>
      <c r="WQX4" s="15" t="s">
        <v>12</v>
      </c>
      <c r="WQY4" s="15" t="s">
        <v>12</v>
      </c>
      <c r="WQZ4" s="15" t="s">
        <v>12</v>
      </c>
      <c r="WRA4" s="15" t="s">
        <v>12</v>
      </c>
      <c r="WRB4" s="15" t="s">
        <v>12</v>
      </c>
      <c r="WRC4" s="15" t="s">
        <v>12</v>
      </c>
      <c r="WRD4" s="15" t="s">
        <v>12</v>
      </c>
      <c r="WRE4" s="15" t="s">
        <v>12</v>
      </c>
      <c r="WRF4" s="15" t="s">
        <v>12</v>
      </c>
      <c r="WRG4" s="15" t="s">
        <v>12</v>
      </c>
      <c r="WRH4" s="15" t="s">
        <v>12</v>
      </c>
      <c r="WRI4" s="15" t="s">
        <v>12</v>
      </c>
      <c r="WRJ4" s="15" t="s">
        <v>12</v>
      </c>
      <c r="WRK4" s="15" t="s">
        <v>12</v>
      </c>
      <c r="WRL4" s="15" t="s">
        <v>12</v>
      </c>
      <c r="WRM4" s="15" t="s">
        <v>12</v>
      </c>
      <c r="WRN4" s="15" t="s">
        <v>12</v>
      </c>
      <c r="WRO4" s="15" t="s">
        <v>12</v>
      </c>
      <c r="WRP4" s="15" t="s">
        <v>12</v>
      </c>
      <c r="WRQ4" s="15" t="s">
        <v>12</v>
      </c>
      <c r="WRR4" s="15" t="s">
        <v>12</v>
      </c>
      <c r="WRS4" s="15" t="s">
        <v>12</v>
      </c>
      <c r="WRT4" s="15" t="s">
        <v>12</v>
      </c>
      <c r="WRU4" s="15" t="s">
        <v>12</v>
      </c>
      <c r="WRV4" s="15" t="s">
        <v>12</v>
      </c>
      <c r="WRW4" s="15" t="s">
        <v>12</v>
      </c>
      <c r="WRX4" s="15" t="s">
        <v>12</v>
      </c>
      <c r="WRY4" s="15" t="s">
        <v>12</v>
      </c>
      <c r="WRZ4" s="15" t="s">
        <v>12</v>
      </c>
      <c r="WSA4" s="15" t="s">
        <v>12</v>
      </c>
      <c r="WSB4" s="15" t="s">
        <v>12</v>
      </c>
      <c r="WSC4" s="15" t="s">
        <v>12</v>
      </c>
      <c r="WSD4" s="15" t="s">
        <v>12</v>
      </c>
      <c r="WSE4" s="15" t="s">
        <v>12</v>
      </c>
      <c r="WSF4" s="15" t="s">
        <v>12</v>
      </c>
      <c r="WSG4" s="15" t="s">
        <v>12</v>
      </c>
      <c r="WSH4" s="15" t="s">
        <v>12</v>
      </c>
      <c r="WSI4" s="15" t="s">
        <v>12</v>
      </c>
      <c r="WSJ4" s="15" t="s">
        <v>12</v>
      </c>
      <c r="WSK4" s="15" t="s">
        <v>12</v>
      </c>
      <c r="WSL4" s="15" t="s">
        <v>12</v>
      </c>
      <c r="WSM4" s="15" t="s">
        <v>12</v>
      </c>
      <c r="WSN4" s="15" t="s">
        <v>12</v>
      </c>
      <c r="WSO4" s="15" t="s">
        <v>12</v>
      </c>
      <c r="WSP4" s="15" t="s">
        <v>12</v>
      </c>
      <c r="WSQ4" s="15" t="s">
        <v>12</v>
      </c>
      <c r="WSR4" s="15" t="s">
        <v>12</v>
      </c>
      <c r="WSS4" s="15" t="s">
        <v>12</v>
      </c>
      <c r="WST4" s="15" t="s">
        <v>12</v>
      </c>
      <c r="WSU4" s="15" t="s">
        <v>12</v>
      </c>
      <c r="WSV4" s="15" t="s">
        <v>12</v>
      </c>
      <c r="WSW4" s="15" t="s">
        <v>12</v>
      </c>
      <c r="WSX4" s="15" t="s">
        <v>12</v>
      </c>
      <c r="WSY4" s="15" t="s">
        <v>12</v>
      </c>
      <c r="WSZ4" s="15" t="s">
        <v>12</v>
      </c>
      <c r="WTA4" s="15" t="s">
        <v>12</v>
      </c>
      <c r="WTB4" s="15" t="s">
        <v>12</v>
      </c>
      <c r="WTC4" s="15" t="s">
        <v>12</v>
      </c>
      <c r="WTD4" s="15" t="s">
        <v>12</v>
      </c>
      <c r="WTE4" s="15" t="s">
        <v>12</v>
      </c>
      <c r="WTF4" s="15" t="s">
        <v>12</v>
      </c>
      <c r="WTG4" s="15" t="s">
        <v>12</v>
      </c>
      <c r="WTH4" s="15" t="s">
        <v>12</v>
      </c>
      <c r="WTI4" s="15" t="s">
        <v>12</v>
      </c>
      <c r="WTJ4" s="15" t="s">
        <v>12</v>
      </c>
      <c r="WTK4" s="15" t="s">
        <v>12</v>
      </c>
      <c r="WTL4" s="15" t="s">
        <v>12</v>
      </c>
      <c r="WTM4" s="15" t="s">
        <v>12</v>
      </c>
      <c r="WTN4" s="15" t="s">
        <v>12</v>
      </c>
      <c r="WTO4" s="15" t="s">
        <v>12</v>
      </c>
      <c r="WTP4" s="15" t="s">
        <v>12</v>
      </c>
      <c r="WTQ4" s="15" t="s">
        <v>12</v>
      </c>
      <c r="WTR4" s="15" t="s">
        <v>12</v>
      </c>
      <c r="WTS4" s="15" t="s">
        <v>12</v>
      </c>
      <c r="WTT4" s="15" t="s">
        <v>12</v>
      </c>
      <c r="WTU4" s="15" t="s">
        <v>12</v>
      </c>
      <c r="WTV4" s="15" t="s">
        <v>12</v>
      </c>
      <c r="WTW4" s="15" t="s">
        <v>12</v>
      </c>
      <c r="WTX4" s="15" t="s">
        <v>12</v>
      </c>
      <c r="WTY4" s="15" t="s">
        <v>12</v>
      </c>
      <c r="WTZ4" s="15" t="s">
        <v>12</v>
      </c>
      <c r="WUA4" s="15" t="s">
        <v>12</v>
      </c>
      <c r="WUB4" s="15" t="s">
        <v>12</v>
      </c>
      <c r="WUC4" s="15" t="s">
        <v>12</v>
      </c>
      <c r="WUD4" s="15" t="s">
        <v>12</v>
      </c>
      <c r="WUE4" s="15" t="s">
        <v>12</v>
      </c>
      <c r="WUF4" s="15" t="s">
        <v>12</v>
      </c>
      <c r="WUG4" s="15" t="s">
        <v>12</v>
      </c>
      <c r="WUH4" s="15" t="s">
        <v>12</v>
      </c>
      <c r="WUI4" s="15" t="s">
        <v>12</v>
      </c>
      <c r="WUJ4" s="15" t="s">
        <v>12</v>
      </c>
      <c r="WUK4" s="15" t="s">
        <v>12</v>
      </c>
      <c r="WUL4" s="15" t="s">
        <v>12</v>
      </c>
      <c r="WUM4" s="15" t="s">
        <v>12</v>
      </c>
      <c r="WUN4" s="15" t="s">
        <v>12</v>
      </c>
      <c r="WUO4" s="15" t="s">
        <v>12</v>
      </c>
      <c r="WUP4" s="15" t="s">
        <v>12</v>
      </c>
      <c r="WUQ4" s="15" t="s">
        <v>12</v>
      </c>
      <c r="WUR4" s="15" t="s">
        <v>12</v>
      </c>
      <c r="WUS4" s="15" t="s">
        <v>12</v>
      </c>
      <c r="WUT4" s="15" t="s">
        <v>12</v>
      </c>
      <c r="WUU4" s="15" t="s">
        <v>12</v>
      </c>
      <c r="WUV4" s="15" t="s">
        <v>12</v>
      </c>
      <c r="WUW4" s="15" t="s">
        <v>12</v>
      </c>
      <c r="WUX4" s="15" t="s">
        <v>12</v>
      </c>
      <c r="WUY4" s="15" t="s">
        <v>12</v>
      </c>
      <c r="WUZ4" s="15" t="s">
        <v>12</v>
      </c>
      <c r="WVA4" s="15" t="s">
        <v>12</v>
      </c>
      <c r="WVB4" s="15" t="s">
        <v>12</v>
      </c>
      <c r="WVC4" s="15" t="s">
        <v>12</v>
      </c>
      <c r="WVD4" s="15" t="s">
        <v>12</v>
      </c>
      <c r="WVE4" s="15" t="s">
        <v>12</v>
      </c>
      <c r="WVF4" s="15" t="s">
        <v>12</v>
      </c>
      <c r="WVG4" s="15" t="s">
        <v>12</v>
      </c>
      <c r="WVH4" s="15" t="s">
        <v>12</v>
      </c>
      <c r="WVI4" s="15" t="s">
        <v>12</v>
      </c>
      <c r="WVJ4" s="15" t="s">
        <v>12</v>
      </c>
      <c r="WVK4" s="15" t="s">
        <v>12</v>
      </c>
      <c r="WVL4" s="15" t="s">
        <v>12</v>
      </c>
      <c r="WVM4" s="15" t="s">
        <v>12</v>
      </c>
      <c r="WVN4" s="15" t="s">
        <v>12</v>
      </c>
      <c r="WVO4" s="15" t="s">
        <v>12</v>
      </c>
      <c r="WVP4" s="15" t="s">
        <v>12</v>
      </c>
      <c r="WVQ4" s="15" t="s">
        <v>12</v>
      </c>
      <c r="WVR4" s="15" t="s">
        <v>12</v>
      </c>
      <c r="WVS4" s="15" t="s">
        <v>12</v>
      </c>
      <c r="WVT4" s="15" t="s">
        <v>12</v>
      </c>
      <c r="WVU4" s="15" t="s">
        <v>12</v>
      </c>
      <c r="WVV4" s="15" t="s">
        <v>12</v>
      </c>
      <c r="WVW4" s="15" t="s">
        <v>12</v>
      </c>
      <c r="WVX4" s="15" t="s">
        <v>12</v>
      </c>
      <c r="WVY4" s="15" t="s">
        <v>12</v>
      </c>
      <c r="WVZ4" s="15" t="s">
        <v>12</v>
      </c>
      <c r="WWA4" s="15" t="s">
        <v>12</v>
      </c>
      <c r="WWB4" s="15" t="s">
        <v>12</v>
      </c>
      <c r="WWC4" s="15" t="s">
        <v>12</v>
      </c>
      <c r="WWD4" s="15" t="s">
        <v>12</v>
      </c>
      <c r="WWE4" s="15" t="s">
        <v>12</v>
      </c>
      <c r="WWF4" s="15" t="s">
        <v>12</v>
      </c>
      <c r="WWG4" s="15" t="s">
        <v>12</v>
      </c>
      <c r="WWH4" s="15" t="s">
        <v>12</v>
      </c>
      <c r="WWI4" s="15" t="s">
        <v>12</v>
      </c>
      <c r="WWJ4" s="15" t="s">
        <v>12</v>
      </c>
      <c r="WWK4" s="15" t="s">
        <v>12</v>
      </c>
      <c r="WWL4" s="15" t="s">
        <v>12</v>
      </c>
      <c r="WWM4" s="15" t="s">
        <v>12</v>
      </c>
      <c r="WWN4" s="15" t="s">
        <v>12</v>
      </c>
      <c r="WWO4" s="15" t="s">
        <v>12</v>
      </c>
      <c r="WWP4" s="15" t="s">
        <v>12</v>
      </c>
      <c r="WWQ4" s="15" t="s">
        <v>12</v>
      </c>
      <c r="WWR4" s="15" t="s">
        <v>12</v>
      </c>
      <c r="WWS4" s="15" t="s">
        <v>12</v>
      </c>
      <c r="WWT4" s="15" t="s">
        <v>12</v>
      </c>
      <c r="WWU4" s="15" t="s">
        <v>12</v>
      </c>
      <c r="WWV4" s="15" t="s">
        <v>12</v>
      </c>
      <c r="WWW4" s="15" t="s">
        <v>12</v>
      </c>
      <c r="WWX4" s="15" t="s">
        <v>12</v>
      </c>
      <c r="WWY4" s="15" t="s">
        <v>12</v>
      </c>
      <c r="WWZ4" s="15" t="s">
        <v>12</v>
      </c>
      <c r="WXA4" s="15" t="s">
        <v>12</v>
      </c>
      <c r="WXB4" s="15" t="s">
        <v>12</v>
      </c>
      <c r="WXC4" s="15" t="s">
        <v>12</v>
      </c>
      <c r="WXD4" s="15" t="s">
        <v>12</v>
      </c>
      <c r="WXE4" s="15" t="s">
        <v>12</v>
      </c>
      <c r="WXF4" s="15" t="s">
        <v>12</v>
      </c>
      <c r="WXG4" s="15" t="s">
        <v>12</v>
      </c>
      <c r="WXH4" s="15" t="s">
        <v>12</v>
      </c>
      <c r="WXI4" s="15" t="s">
        <v>12</v>
      </c>
      <c r="WXJ4" s="15" t="s">
        <v>12</v>
      </c>
      <c r="WXK4" s="15" t="s">
        <v>12</v>
      </c>
      <c r="WXL4" s="15" t="s">
        <v>12</v>
      </c>
      <c r="WXM4" s="15" t="s">
        <v>12</v>
      </c>
      <c r="WXN4" s="15" t="s">
        <v>12</v>
      </c>
      <c r="WXO4" s="15" t="s">
        <v>12</v>
      </c>
      <c r="WXP4" s="15" t="s">
        <v>12</v>
      </c>
      <c r="WXQ4" s="15" t="s">
        <v>12</v>
      </c>
      <c r="WXR4" s="15" t="s">
        <v>12</v>
      </c>
      <c r="WXS4" s="15" t="s">
        <v>12</v>
      </c>
      <c r="WXT4" s="15" t="s">
        <v>12</v>
      </c>
      <c r="WXU4" s="15" t="s">
        <v>12</v>
      </c>
      <c r="WXV4" s="15" t="s">
        <v>12</v>
      </c>
      <c r="WXW4" s="15" t="s">
        <v>12</v>
      </c>
      <c r="WXX4" s="15" t="s">
        <v>12</v>
      </c>
      <c r="WXY4" s="15" t="s">
        <v>12</v>
      </c>
      <c r="WXZ4" s="15" t="s">
        <v>12</v>
      </c>
      <c r="WYA4" s="15" t="s">
        <v>12</v>
      </c>
      <c r="WYB4" s="15" t="s">
        <v>12</v>
      </c>
      <c r="WYC4" s="15" t="s">
        <v>12</v>
      </c>
      <c r="WYD4" s="15" t="s">
        <v>12</v>
      </c>
      <c r="WYE4" s="15" t="s">
        <v>12</v>
      </c>
      <c r="WYF4" s="15" t="s">
        <v>12</v>
      </c>
      <c r="WYG4" s="15" t="s">
        <v>12</v>
      </c>
      <c r="WYH4" s="15" t="s">
        <v>12</v>
      </c>
      <c r="WYI4" s="15" t="s">
        <v>12</v>
      </c>
      <c r="WYJ4" s="15" t="s">
        <v>12</v>
      </c>
      <c r="WYK4" s="15" t="s">
        <v>12</v>
      </c>
      <c r="WYL4" s="15" t="s">
        <v>12</v>
      </c>
      <c r="WYM4" s="15" t="s">
        <v>12</v>
      </c>
      <c r="WYN4" s="15" t="s">
        <v>12</v>
      </c>
      <c r="WYO4" s="15" t="s">
        <v>12</v>
      </c>
      <c r="WYP4" s="15" t="s">
        <v>12</v>
      </c>
      <c r="WYQ4" s="15" t="s">
        <v>12</v>
      </c>
      <c r="WYR4" s="15" t="s">
        <v>12</v>
      </c>
      <c r="WYS4" s="15" t="s">
        <v>12</v>
      </c>
      <c r="WYT4" s="15" t="s">
        <v>12</v>
      </c>
      <c r="WYU4" s="15" t="s">
        <v>12</v>
      </c>
      <c r="WYV4" s="15" t="s">
        <v>12</v>
      </c>
      <c r="WYW4" s="15" t="s">
        <v>12</v>
      </c>
      <c r="WYX4" s="15" t="s">
        <v>12</v>
      </c>
      <c r="WYY4" s="15" t="s">
        <v>12</v>
      </c>
      <c r="WYZ4" s="15" t="s">
        <v>12</v>
      </c>
      <c r="WZA4" s="15" t="s">
        <v>12</v>
      </c>
      <c r="WZB4" s="15" t="s">
        <v>12</v>
      </c>
      <c r="WZC4" s="15" t="s">
        <v>12</v>
      </c>
      <c r="WZD4" s="15" t="s">
        <v>12</v>
      </c>
      <c r="WZE4" s="15" t="s">
        <v>12</v>
      </c>
      <c r="WZF4" s="15" t="s">
        <v>12</v>
      </c>
      <c r="WZG4" s="15" t="s">
        <v>12</v>
      </c>
      <c r="WZH4" s="15" t="s">
        <v>12</v>
      </c>
      <c r="WZI4" s="15" t="s">
        <v>12</v>
      </c>
      <c r="WZJ4" s="15" t="s">
        <v>12</v>
      </c>
      <c r="WZK4" s="15" t="s">
        <v>12</v>
      </c>
      <c r="WZL4" s="15" t="s">
        <v>12</v>
      </c>
      <c r="WZM4" s="15" t="s">
        <v>12</v>
      </c>
      <c r="WZN4" s="15" t="s">
        <v>12</v>
      </c>
      <c r="WZO4" s="15" t="s">
        <v>12</v>
      </c>
      <c r="WZP4" s="15" t="s">
        <v>12</v>
      </c>
      <c r="WZQ4" s="15" t="s">
        <v>12</v>
      </c>
      <c r="WZR4" s="15" t="s">
        <v>12</v>
      </c>
      <c r="WZS4" s="15" t="s">
        <v>12</v>
      </c>
      <c r="WZT4" s="15" t="s">
        <v>12</v>
      </c>
      <c r="WZU4" s="15" t="s">
        <v>12</v>
      </c>
      <c r="WZV4" s="15" t="s">
        <v>12</v>
      </c>
      <c r="WZW4" s="15" t="s">
        <v>12</v>
      </c>
      <c r="WZX4" s="15" t="s">
        <v>12</v>
      </c>
      <c r="WZY4" s="15" t="s">
        <v>12</v>
      </c>
      <c r="WZZ4" s="15" t="s">
        <v>12</v>
      </c>
      <c r="XAA4" s="15" t="s">
        <v>12</v>
      </c>
      <c r="XAB4" s="15" t="s">
        <v>12</v>
      </c>
      <c r="XAC4" s="15" t="s">
        <v>12</v>
      </c>
      <c r="XAD4" s="15" t="s">
        <v>12</v>
      </c>
      <c r="XAE4" s="15" t="s">
        <v>12</v>
      </c>
      <c r="XAF4" s="15" t="s">
        <v>12</v>
      </c>
      <c r="XAG4" s="15" t="s">
        <v>12</v>
      </c>
      <c r="XAH4" s="15" t="s">
        <v>12</v>
      </c>
      <c r="XAI4" s="15" t="s">
        <v>12</v>
      </c>
      <c r="XAJ4" s="15" t="s">
        <v>12</v>
      </c>
      <c r="XAK4" s="15" t="s">
        <v>12</v>
      </c>
      <c r="XAL4" s="15" t="s">
        <v>12</v>
      </c>
      <c r="XAM4" s="15" t="s">
        <v>12</v>
      </c>
      <c r="XAN4" s="15" t="s">
        <v>12</v>
      </c>
      <c r="XAO4" s="15" t="s">
        <v>12</v>
      </c>
      <c r="XAP4" s="15" t="s">
        <v>12</v>
      </c>
      <c r="XAQ4" s="15" t="s">
        <v>12</v>
      </c>
      <c r="XAR4" s="15" t="s">
        <v>12</v>
      </c>
      <c r="XAS4" s="15" t="s">
        <v>12</v>
      </c>
      <c r="XAT4" s="15" t="s">
        <v>12</v>
      </c>
      <c r="XAU4" s="15" t="s">
        <v>12</v>
      </c>
      <c r="XAV4" s="15" t="s">
        <v>12</v>
      </c>
      <c r="XAW4" s="15" t="s">
        <v>12</v>
      </c>
      <c r="XAX4" s="15" t="s">
        <v>12</v>
      </c>
      <c r="XAY4" s="15" t="s">
        <v>12</v>
      </c>
      <c r="XAZ4" s="15" t="s">
        <v>12</v>
      </c>
      <c r="XBA4" s="15" t="s">
        <v>12</v>
      </c>
      <c r="XBB4" s="15" t="s">
        <v>12</v>
      </c>
      <c r="XBC4" s="15" t="s">
        <v>12</v>
      </c>
      <c r="XBD4" s="15" t="s">
        <v>12</v>
      </c>
      <c r="XBE4" s="15" t="s">
        <v>12</v>
      </c>
      <c r="XBF4" s="15" t="s">
        <v>12</v>
      </c>
      <c r="XBG4" s="15" t="s">
        <v>12</v>
      </c>
      <c r="XBH4" s="15" t="s">
        <v>12</v>
      </c>
      <c r="XBI4" s="15" t="s">
        <v>12</v>
      </c>
      <c r="XBJ4" s="15" t="s">
        <v>12</v>
      </c>
      <c r="XBK4" s="15" t="s">
        <v>12</v>
      </c>
      <c r="XBL4" s="15" t="s">
        <v>12</v>
      </c>
      <c r="XBM4" s="15" t="s">
        <v>12</v>
      </c>
      <c r="XBN4" s="15" t="s">
        <v>12</v>
      </c>
      <c r="XBO4" s="15" t="s">
        <v>12</v>
      </c>
      <c r="XBP4" s="15" t="s">
        <v>12</v>
      </c>
      <c r="XBQ4" s="15" t="s">
        <v>12</v>
      </c>
      <c r="XBR4" s="15" t="s">
        <v>12</v>
      </c>
      <c r="XBS4" s="15" t="s">
        <v>12</v>
      </c>
      <c r="XBT4" s="15" t="s">
        <v>12</v>
      </c>
      <c r="XBU4" s="15" t="s">
        <v>12</v>
      </c>
      <c r="XBV4" s="15" t="s">
        <v>12</v>
      </c>
      <c r="XBW4" s="15" t="s">
        <v>12</v>
      </c>
      <c r="XBX4" s="15" t="s">
        <v>12</v>
      </c>
      <c r="XBY4" s="15" t="s">
        <v>12</v>
      </c>
      <c r="XBZ4" s="15" t="s">
        <v>12</v>
      </c>
      <c r="XCA4" s="15" t="s">
        <v>12</v>
      </c>
      <c r="XCB4" s="15" t="s">
        <v>12</v>
      </c>
      <c r="XCC4" s="15" t="s">
        <v>12</v>
      </c>
      <c r="XCD4" s="15" t="s">
        <v>12</v>
      </c>
      <c r="XCE4" s="15" t="s">
        <v>12</v>
      </c>
      <c r="XCF4" s="15" t="s">
        <v>12</v>
      </c>
      <c r="XCG4" s="15" t="s">
        <v>12</v>
      </c>
      <c r="XCH4" s="15" t="s">
        <v>12</v>
      </c>
      <c r="XCI4" s="15" t="s">
        <v>12</v>
      </c>
      <c r="XCJ4" s="15" t="s">
        <v>12</v>
      </c>
      <c r="XCK4" s="15" t="s">
        <v>12</v>
      </c>
      <c r="XCL4" s="15" t="s">
        <v>12</v>
      </c>
      <c r="XCM4" s="15" t="s">
        <v>12</v>
      </c>
      <c r="XCN4" s="15" t="s">
        <v>12</v>
      </c>
      <c r="XCO4" s="15" t="s">
        <v>12</v>
      </c>
      <c r="XCP4" s="15" t="s">
        <v>12</v>
      </c>
      <c r="XCQ4" s="15" t="s">
        <v>12</v>
      </c>
      <c r="XCR4" s="15" t="s">
        <v>12</v>
      </c>
      <c r="XCS4" s="15" t="s">
        <v>12</v>
      </c>
      <c r="XCT4" s="15" t="s">
        <v>12</v>
      </c>
      <c r="XCU4" s="15" t="s">
        <v>12</v>
      </c>
      <c r="XCV4" s="15" t="s">
        <v>12</v>
      </c>
      <c r="XCW4" s="15" t="s">
        <v>12</v>
      </c>
      <c r="XCX4" s="15" t="s">
        <v>12</v>
      </c>
      <c r="XCY4" s="15" t="s">
        <v>12</v>
      </c>
      <c r="XCZ4" s="15" t="s">
        <v>12</v>
      </c>
      <c r="XDA4" s="15" t="s">
        <v>12</v>
      </c>
      <c r="XDB4" s="15" t="s">
        <v>12</v>
      </c>
      <c r="XDC4" s="15" t="s">
        <v>12</v>
      </c>
      <c r="XDD4" s="15" t="s">
        <v>12</v>
      </c>
      <c r="XDE4" s="15" t="s">
        <v>12</v>
      </c>
      <c r="XDF4" s="15" t="s">
        <v>12</v>
      </c>
      <c r="XDG4" s="15" t="s">
        <v>12</v>
      </c>
      <c r="XDH4" s="15" t="s">
        <v>12</v>
      </c>
      <c r="XDI4" s="15" t="s">
        <v>12</v>
      </c>
      <c r="XDJ4" s="15" t="s">
        <v>12</v>
      </c>
      <c r="XDK4" s="15" t="s">
        <v>12</v>
      </c>
      <c r="XDL4" s="15" t="s">
        <v>12</v>
      </c>
      <c r="XDM4" s="15" t="s">
        <v>12</v>
      </c>
      <c r="XDN4" s="15" t="s">
        <v>12</v>
      </c>
      <c r="XDO4" s="15" t="s">
        <v>12</v>
      </c>
      <c r="XDP4" s="15" t="s">
        <v>12</v>
      </c>
      <c r="XDQ4" s="15" t="s">
        <v>12</v>
      </c>
      <c r="XDR4" s="15" t="s">
        <v>12</v>
      </c>
      <c r="XDS4" s="15" t="s">
        <v>12</v>
      </c>
      <c r="XDT4" s="15" t="s">
        <v>12</v>
      </c>
      <c r="XDU4" s="15" t="s">
        <v>12</v>
      </c>
      <c r="XDV4" s="15" t="s">
        <v>12</v>
      </c>
      <c r="XDW4" s="15" t="s">
        <v>12</v>
      </c>
      <c r="XDX4" s="15" t="s">
        <v>12</v>
      </c>
      <c r="XDY4" s="15" t="s">
        <v>12</v>
      </c>
      <c r="XDZ4" s="15" t="s">
        <v>12</v>
      </c>
      <c r="XEA4" s="15" t="s">
        <v>12</v>
      </c>
      <c r="XEB4" s="15" t="s">
        <v>12</v>
      </c>
      <c r="XEC4" s="15" t="s">
        <v>12</v>
      </c>
      <c r="XED4" s="15" t="s">
        <v>12</v>
      </c>
      <c r="XEE4" s="15" t="s">
        <v>12</v>
      </c>
      <c r="XEF4" s="15" t="s">
        <v>12</v>
      </c>
      <c r="XEG4" s="15" t="s">
        <v>12</v>
      </c>
      <c r="XEH4" s="15" t="s">
        <v>12</v>
      </c>
      <c r="XEI4" s="15" t="s">
        <v>12</v>
      </c>
      <c r="XEJ4" s="15" t="s">
        <v>12</v>
      </c>
      <c r="XEK4" s="15" t="s">
        <v>12</v>
      </c>
      <c r="XEL4" s="15" t="s">
        <v>12</v>
      </c>
      <c r="XEM4" s="15" t="s">
        <v>12</v>
      </c>
      <c r="XEN4" s="15" t="s">
        <v>12</v>
      </c>
      <c r="XEO4" s="15" t="s">
        <v>12</v>
      </c>
      <c r="XEP4" s="15" t="s">
        <v>12</v>
      </c>
      <c r="XEQ4" s="15" t="s">
        <v>12</v>
      </c>
      <c r="XER4" s="15" t="s">
        <v>12</v>
      </c>
      <c r="XES4" s="15" t="s">
        <v>12</v>
      </c>
      <c r="XET4" s="15" t="s">
        <v>12</v>
      </c>
      <c r="XEU4" s="15" t="s">
        <v>12</v>
      </c>
      <c r="XEV4" s="15" t="s">
        <v>12</v>
      </c>
      <c r="XEW4" s="15" t="s">
        <v>12</v>
      </c>
      <c r="XEX4" s="15" t="s">
        <v>12</v>
      </c>
      <c r="XEY4" s="15" t="s">
        <v>12</v>
      </c>
      <c r="XEZ4" s="15" t="s">
        <v>12</v>
      </c>
      <c r="XFA4" s="15" t="s">
        <v>12</v>
      </c>
      <c r="XFB4" s="15" t="s">
        <v>12</v>
      </c>
      <c r="XFC4" s="15" t="s">
        <v>12</v>
      </c>
      <c r="XFD4" s="15" t="s">
        <v>12</v>
      </c>
    </row>
    <row r="5" spans="1:16384" s="24" customFormat="1" x14ac:dyDescent="0.2">
      <c r="B5" s="58"/>
      <c r="C5" s="59"/>
      <c r="D5" s="8"/>
      <c r="G5" s="25"/>
      <c r="H5"/>
    </row>
    <row r="6" spans="1:16384" x14ac:dyDescent="0.2">
      <c r="C6" s="59" t="s">
        <v>24</v>
      </c>
      <c r="I6" s="38"/>
      <c r="K6" s="38"/>
    </row>
    <row r="7" spans="1:16384" ht="29.25" customHeight="1" x14ac:dyDescent="0.2">
      <c r="D7" s="8" t="s">
        <v>422</v>
      </c>
      <c r="I7" s="38"/>
    </row>
    <row r="8" spans="1:16384" ht="29.25" customHeight="1" x14ac:dyDescent="0.2">
      <c r="E8" s="9" t="s">
        <v>424</v>
      </c>
      <c r="F8" s="27">
        <v>0.93</v>
      </c>
      <c r="G8" s="10" t="s">
        <v>10</v>
      </c>
      <c r="H8" s="69" t="s">
        <v>423</v>
      </c>
      <c r="I8" s="38" t="s">
        <v>425</v>
      </c>
    </row>
    <row r="9" spans="1:16384" ht="29.25" customHeight="1" x14ac:dyDescent="0.2">
      <c r="E9" s="9" t="s">
        <v>451</v>
      </c>
      <c r="F9" s="27">
        <v>0.97</v>
      </c>
      <c r="G9" s="10" t="s">
        <v>10</v>
      </c>
      <c r="H9" s="9"/>
      <c r="I9" s="38" t="s">
        <v>452</v>
      </c>
    </row>
    <row r="10" spans="1:16384" ht="29.25" customHeight="1" x14ac:dyDescent="0.2">
      <c r="E10" s="9" t="s">
        <v>428</v>
      </c>
      <c r="F10" s="27">
        <v>0.9</v>
      </c>
      <c r="G10" s="10" t="s">
        <v>10</v>
      </c>
      <c r="H10" s="69" t="s">
        <v>427</v>
      </c>
      <c r="I10" s="38" t="s">
        <v>426</v>
      </c>
    </row>
    <row r="11" spans="1:16384" x14ac:dyDescent="0.2">
      <c r="E11" s="9" t="s">
        <v>429</v>
      </c>
      <c r="F11" s="27">
        <v>0.95</v>
      </c>
      <c r="G11" s="10" t="s">
        <v>10</v>
      </c>
      <c r="I11" s="38"/>
      <c r="K11" s="38"/>
    </row>
    <row r="12" spans="1:16384" ht="29.25" customHeight="1" x14ac:dyDescent="0.2">
      <c r="E12" s="9" t="s">
        <v>431</v>
      </c>
      <c r="F12" s="27">
        <v>0.9</v>
      </c>
      <c r="G12" s="10" t="s">
        <v>10</v>
      </c>
      <c r="H12" s="69" t="s">
        <v>430</v>
      </c>
      <c r="I12" s="38" t="s">
        <v>433</v>
      </c>
    </row>
    <row r="13" spans="1:16384" ht="29.25" customHeight="1" x14ac:dyDescent="0.2">
      <c r="E13" s="9" t="s">
        <v>432</v>
      </c>
      <c r="F13" s="27">
        <v>0.95</v>
      </c>
      <c r="G13" s="10" t="s">
        <v>10</v>
      </c>
      <c r="I13" s="38"/>
    </row>
    <row r="14" spans="1:16384" ht="29.25" customHeight="1" x14ac:dyDescent="0.2">
      <c r="E14" s="9" t="s">
        <v>1184</v>
      </c>
      <c r="F14" s="27">
        <v>0.92</v>
      </c>
      <c r="G14" s="10" t="s">
        <v>10</v>
      </c>
      <c r="H14" s="100" t="s">
        <v>1183</v>
      </c>
      <c r="I14" s="38" t="s">
        <v>1186</v>
      </c>
    </row>
    <row r="15" spans="1:16384" ht="29.25" customHeight="1" x14ac:dyDescent="0.2">
      <c r="E15" s="9" t="s">
        <v>1185</v>
      </c>
      <c r="F15" s="27">
        <v>0.95</v>
      </c>
      <c r="G15" s="10" t="s">
        <v>10</v>
      </c>
      <c r="I15" s="38"/>
    </row>
    <row r="16" spans="1:16384" ht="29.25" customHeight="1" x14ac:dyDescent="0.2">
      <c r="E16" s="9" t="s">
        <v>453</v>
      </c>
      <c r="F16" s="31">
        <f>AVERAGE(F8:F15)</f>
        <v>0.93375000000000008</v>
      </c>
      <c r="I16" s="38" t="s">
        <v>1365</v>
      </c>
    </row>
    <row r="17" spans="3:9" ht="29.25" customHeight="1" x14ac:dyDescent="0.2">
      <c r="D17" s="8" t="s">
        <v>434</v>
      </c>
      <c r="F17" s="31"/>
      <c r="I17" s="38"/>
    </row>
    <row r="18" spans="3:9" ht="29.25" customHeight="1" x14ac:dyDescent="0.2">
      <c r="E18" s="9" t="s">
        <v>435</v>
      </c>
      <c r="F18" s="27">
        <v>0.9</v>
      </c>
      <c r="G18" s="10" t="s">
        <v>10</v>
      </c>
      <c r="H18" s="69" t="s">
        <v>430</v>
      </c>
      <c r="I18" s="38" t="s">
        <v>450</v>
      </c>
    </row>
    <row r="19" spans="3:9" ht="29.25" customHeight="1" x14ac:dyDescent="0.2">
      <c r="E19" s="9" t="s">
        <v>436</v>
      </c>
      <c r="F19" s="27">
        <v>0.92</v>
      </c>
      <c r="G19" s="10" t="s">
        <v>10</v>
      </c>
      <c r="H19" s="69" t="s">
        <v>438</v>
      </c>
      <c r="I19" s="38" t="s">
        <v>439</v>
      </c>
    </row>
    <row r="20" spans="3:9" ht="29.25" customHeight="1" x14ac:dyDescent="0.2">
      <c r="E20" s="9" t="s">
        <v>437</v>
      </c>
      <c r="F20" s="27">
        <v>0.97</v>
      </c>
      <c r="G20" s="10" t="s">
        <v>10</v>
      </c>
      <c r="H20" s="69"/>
      <c r="I20" s="38"/>
    </row>
    <row r="21" spans="3:9" ht="29.25" customHeight="1" x14ac:dyDescent="0.2">
      <c r="E21" s="9" t="s">
        <v>441</v>
      </c>
      <c r="F21" s="27">
        <v>0.77</v>
      </c>
      <c r="G21" s="10" t="s">
        <v>10</v>
      </c>
      <c r="H21" s="69" t="s">
        <v>443</v>
      </c>
      <c r="I21" s="38" t="s">
        <v>440</v>
      </c>
    </row>
    <row r="22" spans="3:9" ht="29.25" customHeight="1" x14ac:dyDescent="0.2">
      <c r="E22" s="9" t="s">
        <v>442</v>
      </c>
      <c r="F22" s="27">
        <v>0.9</v>
      </c>
      <c r="G22" s="10" t="s">
        <v>10</v>
      </c>
      <c r="H22" s="69"/>
      <c r="I22" s="38"/>
    </row>
    <row r="23" spans="3:9" ht="29.25" customHeight="1" x14ac:dyDescent="0.2">
      <c r="E23" s="9" t="s">
        <v>446</v>
      </c>
      <c r="F23" s="27">
        <v>0.9</v>
      </c>
      <c r="G23" s="10" t="s">
        <v>10</v>
      </c>
      <c r="H23" s="69" t="s">
        <v>445</v>
      </c>
      <c r="I23" s="38" t="s">
        <v>444</v>
      </c>
    </row>
    <row r="24" spans="3:9" ht="29.25" customHeight="1" x14ac:dyDescent="0.2">
      <c r="E24" s="9" t="s">
        <v>447</v>
      </c>
      <c r="F24" s="27">
        <v>0.95</v>
      </c>
      <c r="G24" s="10" t="s">
        <v>10</v>
      </c>
      <c r="I24" s="38"/>
    </row>
    <row r="25" spans="3:9" ht="29.25" customHeight="1" x14ac:dyDescent="0.2">
      <c r="E25" s="9" t="s">
        <v>416</v>
      </c>
      <c r="F25" s="27">
        <v>0.83</v>
      </c>
      <c r="G25" s="10" t="s">
        <v>10</v>
      </c>
      <c r="H25" s="69" t="s">
        <v>415</v>
      </c>
      <c r="I25" s="38" t="s">
        <v>449</v>
      </c>
    </row>
    <row r="26" spans="3:9" ht="29.25" customHeight="1" x14ac:dyDescent="0.2">
      <c r="E26" s="9" t="s">
        <v>453</v>
      </c>
      <c r="F26" s="31">
        <f>AVERAGE(F18,F18:F24)</f>
        <v>0.90125000000000022</v>
      </c>
      <c r="G26" s="10" t="s">
        <v>10</v>
      </c>
      <c r="H26" s="69"/>
      <c r="I26" s="38" t="s">
        <v>1366</v>
      </c>
    </row>
    <row r="27" spans="3:9" ht="29.25" customHeight="1" x14ac:dyDescent="0.2">
      <c r="C27" s="59" t="s">
        <v>22</v>
      </c>
      <c r="F27" s="31"/>
      <c r="I27" s="38"/>
    </row>
    <row r="28" spans="3:9" ht="29.25" customHeight="1" x14ac:dyDescent="0.2">
      <c r="D28" s="8" t="s">
        <v>454</v>
      </c>
      <c r="F28" s="31"/>
      <c r="I28" s="38"/>
    </row>
    <row r="29" spans="3:9" ht="29.25" customHeight="1" x14ac:dyDescent="0.2">
      <c r="E29" s="9" t="s">
        <v>448</v>
      </c>
      <c r="F29" s="27">
        <v>0.8</v>
      </c>
      <c r="G29" s="10" t="s">
        <v>10</v>
      </c>
      <c r="H29" s="69" t="s">
        <v>423</v>
      </c>
      <c r="I29" s="38" t="s">
        <v>425</v>
      </c>
    </row>
    <row r="30" spans="3:9" ht="29.25" customHeight="1" x14ac:dyDescent="0.2">
      <c r="E30" s="9" t="s">
        <v>1184</v>
      </c>
      <c r="F30" s="27">
        <v>0.8</v>
      </c>
      <c r="G30" s="10" t="s">
        <v>10</v>
      </c>
      <c r="H30" s="100" t="s">
        <v>1183</v>
      </c>
      <c r="I30" s="38" t="s">
        <v>1186</v>
      </c>
    </row>
    <row r="31" spans="3:9" ht="29.25" customHeight="1" x14ac:dyDescent="0.2">
      <c r="E31" s="9" t="s">
        <v>1185</v>
      </c>
      <c r="F31" s="27">
        <v>0.85</v>
      </c>
      <c r="G31" s="10" t="s">
        <v>10</v>
      </c>
      <c r="I31" s="38"/>
    </row>
    <row r="32" spans="3:9" ht="29.25" customHeight="1" x14ac:dyDescent="0.2">
      <c r="E32" s="9" t="s">
        <v>453</v>
      </c>
      <c r="F32" s="31">
        <f>AVERAGE(F29,F29:F31)</f>
        <v>0.81250000000000011</v>
      </c>
      <c r="G32" s="10" t="s">
        <v>10</v>
      </c>
      <c r="I32" s="38" t="s">
        <v>1365</v>
      </c>
    </row>
    <row r="33" spans="3:10" ht="29.25" customHeight="1" x14ac:dyDescent="0.2">
      <c r="C33" s="59" t="s">
        <v>19</v>
      </c>
      <c r="F33" s="31"/>
      <c r="I33" s="38"/>
    </row>
    <row r="34" spans="3:10" ht="29.25" customHeight="1" x14ac:dyDescent="0.2">
      <c r="D34" s="8" t="s">
        <v>454</v>
      </c>
      <c r="F34" s="31"/>
      <c r="I34" s="38"/>
    </row>
    <row r="35" spans="3:10" ht="29.25" customHeight="1" x14ac:dyDescent="0.2">
      <c r="E35" s="9" t="s">
        <v>1184</v>
      </c>
      <c r="F35" s="27">
        <v>0.9</v>
      </c>
      <c r="G35" s="10" t="s">
        <v>10</v>
      </c>
      <c r="H35" s="100" t="s">
        <v>1183</v>
      </c>
      <c r="I35" s="38" t="s">
        <v>1186</v>
      </c>
    </row>
    <row r="36" spans="3:10" ht="29.25" customHeight="1" x14ac:dyDescent="0.2">
      <c r="E36" s="9" t="s">
        <v>1185</v>
      </c>
      <c r="F36" s="27">
        <v>0.92</v>
      </c>
      <c r="G36" s="10" t="s">
        <v>10</v>
      </c>
      <c r="I36" s="38"/>
    </row>
    <row r="37" spans="3:10" ht="29.25" customHeight="1" x14ac:dyDescent="0.2">
      <c r="E37" s="9" t="s">
        <v>453</v>
      </c>
      <c r="F37" s="31">
        <f>AVERAGE(F35,F36)</f>
        <v>0.91</v>
      </c>
      <c r="G37" s="10" t="s">
        <v>10</v>
      </c>
      <c r="I37" s="38"/>
    </row>
    <row r="38" spans="3:10" ht="29.25" customHeight="1" x14ac:dyDescent="0.2">
      <c r="F38" s="31"/>
      <c r="J38" s="38"/>
    </row>
    <row r="39" spans="3:10" ht="29.25" customHeight="1" x14ac:dyDescent="0.2">
      <c r="J39" s="38"/>
    </row>
    <row r="40" spans="3:10" ht="29.25" customHeight="1" x14ac:dyDescent="0.2">
      <c r="J40" s="38"/>
    </row>
    <row r="41" spans="3:10" ht="29.25" customHeight="1" x14ac:dyDescent="0.2">
      <c r="J41" s="38"/>
    </row>
    <row r="42" spans="3:10" ht="29.25" customHeight="1" x14ac:dyDescent="0.2">
      <c r="J42" s="38"/>
    </row>
    <row r="43" spans="3:10" ht="29.25" customHeight="1" x14ac:dyDescent="0.2">
      <c r="J43" s="38"/>
    </row>
    <row r="44" spans="3:10" ht="29.25" customHeight="1" x14ac:dyDescent="0.2">
      <c r="J44" s="38"/>
    </row>
    <row r="45" spans="3:10" ht="29.25" customHeight="1" x14ac:dyDescent="0.2">
      <c r="J45" s="38"/>
    </row>
    <row r="46" spans="3:10" ht="29.25" customHeight="1" x14ac:dyDescent="0.2">
      <c r="J46" s="38"/>
    </row>
    <row r="47" spans="3:10" ht="29.25" customHeight="1" x14ac:dyDescent="0.2">
      <c r="J47" s="38"/>
    </row>
    <row r="48" spans="3:10" ht="29.25" customHeight="1" x14ac:dyDescent="0.2">
      <c r="J48" s="38"/>
    </row>
    <row r="49" spans="10:10" ht="29.25" customHeight="1" x14ac:dyDescent="0.2">
      <c r="J49" s="38"/>
    </row>
    <row r="50" spans="10:10" ht="29.25" customHeight="1" x14ac:dyDescent="0.2">
      <c r="J50" s="38"/>
    </row>
    <row r="51" spans="10:10" ht="29.25" customHeight="1" x14ac:dyDescent="0.2">
      <c r="J51" s="38"/>
    </row>
    <row r="52" spans="10:10" ht="29.25" customHeight="1" x14ac:dyDescent="0.2">
      <c r="J52" s="38"/>
    </row>
    <row r="53" spans="10:10" ht="29.25" customHeight="1" x14ac:dyDescent="0.2">
      <c r="J53" s="38"/>
    </row>
    <row r="54" spans="10:10" ht="29.25" customHeight="1" x14ac:dyDescent="0.2">
      <c r="J54" s="38"/>
    </row>
    <row r="55" spans="10:10" ht="29.25" customHeight="1" x14ac:dyDescent="0.2">
      <c r="J55" s="38"/>
    </row>
    <row r="56" spans="10:10" ht="29.25" customHeight="1" x14ac:dyDescent="0.2">
      <c r="J56" s="38"/>
    </row>
    <row r="57" spans="10:10" ht="29.25" customHeight="1" x14ac:dyDescent="0.2">
      <c r="J57" s="38"/>
    </row>
    <row r="58" spans="10:10" ht="29.25" customHeight="1" x14ac:dyDescent="0.2">
      <c r="J58" s="38"/>
    </row>
    <row r="59" spans="10:10" ht="29.25" customHeight="1" x14ac:dyDescent="0.2">
      <c r="J59" s="38"/>
    </row>
    <row r="60" spans="10:10" ht="29.25" customHeight="1" x14ac:dyDescent="0.2">
      <c r="J60" s="38"/>
    </row>
    <row r="61" spans="10:10" ht="29.25" customHeight="1" x14ac:dyDescent="0.2">
      <c r="J61" s="38"/>
    </row>
    <row r="62" spans="10:10" ht="29.25" customHeight="1" x14ac:dyDescent="0.2">
      <c r="J62" s="38"/>
    </row>
    <row r="63" spans="10:10" ht="29.25" customHeight="1" x14ac:dyDescent="0.2">
      <c r="J63" s="38"/>
    </row>
    <row r="64" spans="10:10" ht="29.25" customHeight="1" x14ac:dyDescent="0.2">
      <c r="J64" s="38"/>
    </row>
    <row r="65" spans="10:10" ht="29.25" customHeight="1" x14ac:dyDescent="0.2">
      <c r="J65" s="38"/>
    </row>
    <row r="66" spans="10:10" ht="29.25" customHeight="1" x14ac:dyDescent="0.2">
      <c r="J66" s="38"/>
    </row>
    <row r="67" spans="10:10" ht="29.25" customHeight="1" x14ac:dyDescent="0.2">
      <c r="J67" s="38"/>
    </row>
    <row r="68" spans="10:10" ht="29.25" customHeight="1" x14ac:dyDescent="0.2">
      <c r="J68" s="38"/>
    </row>
    <row r="69" spans="10:10" ht="29.25" customHeight="1" x14ac:dyDescent="0.2">
      <c r="J69" s="38"/>
    </row>
    <row r="70" spans="10:10" ht="29.25" customHeight="1" x14ac:dyDescent="0.2">
      <c r="J70" s="38"/>
    </row>
    <row r="71" spans="10:10" ht="29.25" customHeight="1" x14ac:dyDescent="0.2">
      <c r="J71" s="38"/>
    </row>
    <row r="72" spans="10:10" ht="29.25" customHeight="1" x14ac:dyDescent="0.2">
      <c r="J72" s="38"/>
    </row>
    <row r="73" spans="10:10" ht="29.25" customHeight="1" x14ac:dyDescent="0.2">
      <c r="J73" s="38"/>
    </row>
    <row r="74" spans="10:10" ht="29.25" customHeight="1" x14ac:dyDescent="0.2">
      <c r="J74" s="38"/>
    </row>
    <row r="75" spans="10:10" ht="29.25" customHeight="1" x14ac:dyDescent="0.2">
      <c r="J75" s="38"/>
    </row>
    <row r="76" spans="10:10" ht="29.25" customHeight="1" x14ac:dyDescent="0.2">
      <c r="J76" s="38"/>
    </row>
    <row r="77" spans="10:10" ht="29.25" customHeight="1" x14ac:dyDescent="0.2">
      <c r="J77" s="38"/>
    </row>
    <row r="78" spans="10:10" ht="29.25" customHeight="1" x14ac:dyDescent="0.2">
      <c r="J78" s="38"/>
    </row>
    <row r="79" spans="10:10" ht="29.25" customHeight="1" x14ac:dyDescent="0.2">
      <c r="J79" s="38"/>
    </row>
    <row r="80" spans="10:10" ht="29.25" customHeight="1" x14ac:dyDescent="0.2">
      <c r="J80" s="38"/>
    </row>
    <row r="81" spans="10:10" ht="29.25" customHeight="1" x14ac:dyDescent="0.2">
      <c r="J81" s="38"/>
    </row>
    <row r="82" spans="10:10" ht="29.25" customHeight="1" x14ac:dyDescent="0.2">
      <c r="J82" s="38"/>
    </row>
    <row r="83" spans="10:10" ht="29.25" customHeight="1" x14ac:dyDescent="0.2">
      <c r="J83" s="38"/>
    </row>
    <row r="84" spans="10:10" ht="29.25" customHeight="1" x14ac:dyDescent="0.2">
      <c r="J84" s="38"/>
    </row>
    <row r="85" spans="10:10" ht="29.25" customHeight="1" x14ac:dyDescent="0.2">
      <c r="J85" s="38"/>
    </row>
    <row r="86" spans="10:10" ht="29.25" customHeight="1" x14ac:dyDescent="0.2">
      <c r="J86" s="38"/>
    </row>
    <row r="87" spans="10:10" ht="29.25" customHeight="1" x14ac:dyDescent="0.2">
      <c r="J87" s="38"/>
    </row>
    <row r="88" spans="10:10" ht="29.25" customHeight="1" x14ac:dyDescent="0.2">
      <c r="J88" s="38"/>
    </row>
    <row r="89" spans="10:10" ht="29.25" customHeight="1" x14ac:dyDescent="0.2">
      <c r="J89" s="38"/>
    </row>
    <row r="90" spans="10:10" ht="29.25" customHeight="1" x14ac:dyDescent="0.2">
      <c r="J90" s="38"/>
    </row>
    <row r="91" spans="10:10" ht="29.25" customHeight="1" x14ac:dyDescent="0.2">
      <c r="J91" s="38"/>
    </row>
    <row r="92" spans="10:10" ht="29.25" customHeight="1" x14ac:dyDescent="0.2">
      <c r="J92" s="38"/>
    </row>
    <row r="93" spans="10:10" ht="29.25" customHeight="1" x14ac:dyDescent="0.2">
      <c r="J93" s="38"/>
    </row>
    <row r="94" spans="10:10" ht="29.25" customHeight="1" x14ac:dyDescent="0.2">
      <c r="J94" s="38"/>
    </row>
    <row r="95" spans="10:10" ht="29.25" customHeight="1" x14ac:dyDescent="0.2">
      <c r="J95" s="38"/>
    </row>
    <row r="96" spans="10:10" ht="29.25" customHeight="1" x14ac:dyDescent="0.2">
      <c r="J96" s="38"/>
    </row>
    <row r="97" spans="10:10" ht="29.25" customHeight="1" x14ac:dyDescent="0.2">
      <c r="J97" s="38"/>
    </row>
    <row r="98" spans="10:10" ht="29.25" customHeight="1" x14ac:dyDescent="0.2">
      <c r="J98" s="38"/>
    </row>
    <row r="99" spans="10:10" ht="29.25" customHeight="1" x14ac:dyDescent="0.2">
      <c r="J99" s="38"/>
    </row>
    <row r="100" spans="10:10" ht="29.25" customHeight="1" x14ac:dyDescent="0.2">
      <c r="J100" s="38"/>
    </row>
    <row r="101" spans="10:10" ht="29.25" customHeight="1" x14ac:dyDescent="0.2">
      <c r="J101" s="38"/>
    </row>
    <row r="102" spans="10:10" ht="29.25" customHeight="1" x14ac:dyDescent="0.2">
      <c r="J102" s="38"/>
    </row>
    <row r="103" spans="10:10" ht="29.25" customHeight="1" x14ac:dyDescent="0.2">
      <c r="J103" s="38"/>
    </row>
    <row r="104" spans="10:10" ht="29.25" customHeight="1" x14ac:dyDescent="0.2">
      <c r="J104" s="38"/>
    </row>
  </sheetData>
  <phoneticPr fontId="4" type="noConversion"/>
  <hyperlinks>
    <hyperlink ref="H8" r:id="rId1" xr:uid="{819C5298-89CE-4D5B-B9F6-D2C73EE8340F}"/>
    <hyperlink ref="H10" r:id="rId2" xr:uid="{2F50E6EF-C469-45DD-8D97-CA29826B126A}"/>
    <hyperlink ref="H12" r:id="rId3" xr:uid="{737C5FF4-9974-4752-938F-91AD8C9B0B7B}"/>
    <hyperlink ref="H18" r:id="rId4" xr:uid="{4063B8AC-00CD-4DD8-B380-5914F69F38FA}"/>
    <hyperlink ref="H19" r:id="rId5" xr:uid="{E5F5A7B5-3379-4F84-8637-4A5C6DBCB165}"/>
    <hyperlink ref="H21" r:id="rId6" xr:uid="{53A2A428-0B57-4642-8F36-0E0E1CEC0E32}"/>
    <hyperlink ref="H23" r:id="rId7" xr:uid="{BBFC6353-7A10-4FDF-9962-93ADEA805A05}"/>
    <hyperlink ref="H29" r:id="rId8" xr:uid="{38E1D6FB-3EE2-46CB-808B-27D3B584135F}"/>
    <hyperlink ref="H25" r:id="rId9" xr:uid="{68C4DF16-FFE6-4385-8B24-1F4C7951C2D0}"/>
    <hyperlink ref="H14" r:id="rId10" xr:uid="{30300FDB-3BAD-45F1-9E45-A5F5191A3BCB}"/>
    <hyperlink ref="H30" r:id="rId11" xr:uid="{3AAF57D9-5E4F-4179-9B34-38000FAA7AAB}"/>
    <hyperlink ref="H35" r:id="rId12" xr:uid="{DB2904F2-0656-4E63-9F4C-BD114258953B}"/>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AB4C0-B221-4D2E-9957-D28182606ACC}">
  <dimension ref="A1:WTS167"/>
  <sheetViews>
    <sheetView topLeftCell="A50" zoomScaleNormal="100" workbookViewId="0"/>
  </sheetViews>
  <sheetFormatPr baseColWidth="10" defaultColWidth="0" defaultRowHeight="0" customHeight="1" zeroHeight="1" x14ac:dyDescent="0.2"/>
  <cols>
    <col min="1" max="1" width="2.33203125" style="9" customWidth="1"/>
    <col min="2" max="2" width="2.33203125" style="6" customWidth="1"/>
    <col min="3" max="3" width="2.33203125" style="7" customWidth="1"/>
    <col min="4" max="4" width="2.33203125" style="8" customWidth="1"/>
    <col min="5" max="5" width="45.5" style="9" customWidth="1"/>
    <col min="6" max="6" width="13.5" style="9" customWidth="1"/>
    <col min="7" max="7" width="15.5" style="10" customWidth="1"/>
    <col min="8" max="8" width="13.83203125" style="9" customWidth="1"/>
    <col min="9" max="9" width="16.5" style="10" customWidth="1"/>
    <col min="10" max="10" width="2" style="9" customWidth="1"/>
    <col min="11" max="11" width="2.33203125" style="9" customWidth="1"/>
    <col min="12" max="47" width="8.6640625" style="9" customWidth="1"/>
    <col min="48" max="16087" width="0" style="9" hidden="1"/>
    <col min="16088" max="16384" width="8.6640625" style="9" hidden="1"/>
  </cols>
  <sheetData>
    <row r="1" spans="1:47" ht="11.25" customHeight="1" x14ac:dyDescent="0.2"/>
    <row r="2" spans="1:47" ht="24" x14ac:dyDescent="0.2">
      <c r="A2" s="5" t="s">
        <v>462</v>
      </c>
    </row>
    <row r="3" spans="1:47" ht="20"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ht="20" x14ac:dyDescent="0.2">
      <c r="A4" s="11"/>
      <c r="B4" s="12"/>
      <c r="C4" s="13"/>
      <c r="D4" s="14"/>
      <c r="E4" s="11" t="s">
        <v>0</v>
      </c>
      <c r="F4" s="11" t="s">
        <v>91</v>
      </c>
      <c r="G4" s="15" t="s">
        <v>1</v>
      </c>
      <c r="H4" s="11" t="s">
        <v>12</v>
      </c>
      <c r="I4" s="15" t="s">
        <v>2</v>
      </c>
      <c r="J4" s="11"/>
      <c r="K4" s="11"/>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ht="20" x14ac:dyDescent="0.2">
      <c r="A5" s="24"/>
      <c r="E5" s="24"/>
      <c r="F5" s="24"/>
      <c r="G5" s="25"/>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row>
    <row r="6" spans="1:47" ht="20" x14ac:dyDescent="0.2">
      <c r="A6" s="24"/>
      <c r="B6" s="6" t="s">
        <v>469</v>
      </c>
      <c r="E6" s="24"/>
      <c r="F6" s="24"/>
      <c r="G6" s="25"/>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row>
    <row r="7" spans="1:47" ht="20" x14ac:dyDescent="0.2">
      <c r="A7" s="24"/>
      <c r="E7" s="24"/>
      <c r="F7" s="24"/>
      <c r="G7" s="25"/>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row>
    <row r="8" spans="1:47" ht="20" x14ac:dyDescent="0.2">
      <c r="A8" s="24"/>
      <c r="C8" s="7" t="s">
        <v>408</v>
      </c>
      <c r="E8" s="24"/>
      <c r="F8" s="24"/>
      <c r="G8" s="25"/>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row>
    <row r="9" spans="1:47" ht="20" x14ac:dyDescent="0.2">
      <c r="A9" s="24"/>
      <c r="E9" s="9" t="s">
        <v>471</v>
      </c>
      <c r="F9" s="24"/>
      <c r="G9" s="25"/>
      <c r="H9" s="74" t="s">
        <v>472</v>
      </c>
      <c r="J9" s="24"/>
      <c r="K9" s="24"/>
      <c r="L9" s="24"/>
      <c r="M9" s="27">
        <v>0.04</v>
      </c>
      <c r="N9" s="27">
        <v>3.1E-2</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row>
    <row r="10" spans="1:47" ht="20" x14ac:dyDescent="0.2">
      <c r="A10" s="24"/>
      <c r="E10" s="9" t="s">
        <v>475</v>
      </c>
      <c r="F10" s="24"/>
      <c r="G10" s="25"/>
      <c r="H10" s="74" t="s">
        <v>470</v>
      </c>
      <c r="I10" s="10" t="s">
        <v>477</v>
      </c>
      <c r="J10" s="24"/>
      <c r="K10" s="24"/>
      <c r="L10" s="24"/>
      <c r="M10" s="27">
        <v>2.8000000000000001E-2</v>
      </c>
      <c r="N10" s="27">
        <v>2.5000000000000001E-2</v>
      </c>
      <c r="O10" s="27">
        <v>2.3E-2</v>
      </c>
      <c r="P10" s="27">
        <v>2.3E-2</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row>
    <row r="11" spans="1:47" ht="20" x14ac:dyDescent="0.2">
      <c r="A11" s="24"/>
      <c r="E11" s="9" t="s">
        <v>1107</v>
      </c>
      <c r="F11" s="24"/>
      <c r="G11" s="25"/>
      <c r="H11" s="74"/>
      <c r="I11" s="10" t="s">
        <v>1104</v>
      </c>
      <c r="J11" s="24"/>
      <c r="K11" s="24"/>
      <c r="L11" s="27">
        <f>SQRT(1+'Historical Metal Prices'!Y9) -1</f>
        <v>1.3410084812658596E-2</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row>
    <row r="12" spans="1:47" ht="20" x14ac:dyDescent="0.2">
      <c r="A12" s="24"/>
      <c r="E12" s="9" t="s">
        <v>1106</v>
      </c>
      <c r="F12" s="24"/>
      <c r="G12" s="25"/>
      <c r="H12" s="74"/>
      <c r="J12" s="24"/>
      <c r="K12" s="24"/>
      <c r="L12" s="31">
        <f>MAX(L10,L11)</f>
        <v>1.3410084812658596E-2</v>
      </c>
      <c r="M12" s="31">
        <f>MAX(M10,M11)</f>
        <v>2.8000000000000001E-2</v>
      </c>
      <c r="N12" s="31">
        <f>MAX(N10,N11)</f>
        <v>2.5000000000000001E-2</v>
      </c>
      <c r="O12" s="31">
        <f>MAX(O10,O11)</f>
        <v>2.3E-2</v>
      </c>
      <c r="P12" s="31">
        <f>MAX(P10,P11)</f>
        <v>2.3E-2</v>
      </c>
      <c r="Q12" s="31"/>
      <c r="R12" s="31"/>
      <c r="S12" s="31"/>
      <c r="T12" s="31"/>
      <c r="U12" s="31"/>
      <c r="V12" s="31"/>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row>
    <row r="13" spans="1:47" ht="20" x14ac:dyDescent="0.2">
      <c r="A13" s="24"/>
      <c r="E13" s="9" t="s">
        <v>1105</v>
      </c>
      <c r="F13" s="24"/>
      <c r="G13" s="25"/>
      <c r="H13" s="74"/>
      <c r="J13" s="24"/>
      <c r="K13" s="24"/>
      <c r="L13" s="62">
        <f>(1+K13)*(1+L12) - 1</f>
        <v>1.3410084812658596E-2</v>
      </c>
      <c r="M13" s="62">
        <f>(1+L13)*(1+M12) - 1</f>
        <v>4.1785567187412997E-2</v>
      </c>
      <c r="N13" s="62">
        <f>(1+M13)*(1+N12) - 1</f>
        <v>6.7830206367098134E-2</v>
      </c>
      <c r="O13" s="62">
        <f>(1+N13)*(1+O12) - 1</f>
        <v>9.2390301113541184E-2</v>
      </c>
      <c r="P13" s="62">
        <f>(1+O13)*(1+P12) - 1</f>
        <v>0.11751527803915263</v>
      </c>
      <c r="Q13" s="62"/>
      <c r="R13" s="62"/>
      <c r="S13" s="62"/>
      <c r="T13" s="62"/>
      <c r="U13" s="62"/>
      <c r="V13" s="62"/>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row>
    <row r="14" spans="1:47" ht="20" x14ac:dyDescent="0.2">
      <c r="A14" s="24"/>
      <c r="E14" s="24"/>
      <c r="F14" s="24"/>
      <c r="G14" s="25"/>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row>
    <row r="15" spans="1:47" ht="20" x14ac:dyDescent="0.2">
      <c r="A15" s="24"/>
      <c r="B15" s="6" t="s">
        <v>39</v>
      </c>
      <c r="E15" s="24"/>
      <c r="F15" s="24"/>
      <c r="G15" s="25"/>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row>
    <row r="16" spans="1:47" ht="20" x14ac:dyDescent="0.2">
      <c r="A16" s="24"/>
      <c r="E16" s="24"/>
      <c r="F16" s="24"/>
      <c r="G16" s="25"/>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row>
    <row r="17" spans="1:47" ht="20" x14ac:dyDescent="0.2">
      <c r="C17" s="7" t="s">
        <v>24</v>
      </c>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row>
    <row r="18" spans="1:47" ht="20" x14ac:dyDescent="0.2">
      <c r="E18" s="9" t="s">
        <v>468</v>
      </c>
      <c r="F18" s="10"/>
      <c r="G18" s="10" t="s">
        <v>41</v>
      </c>
      <c r="H18" s="74" t="s">
        <v>466</v>
      </c>
      <c r="I18" s="10" t="s">
        <v>1108</v>
      </c>
      <c r="L18" s="51"/>
      <c r="M18" s="51">
        <v>17825</v>
      </c>
      <c r="N18" s="51">
        <v>18605</v>
      </c>
      <c r="O18" s="51">
        <v>19145</v>
      </c>
      <c r="P18" s="51">
        <v>19810</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row>
    <row r="19" spans="1:47" ht="20" x14ac:dyDescent="0.2">
      <c r="E19" s="9" t="s">
        <v>473</v>
      </c>
      <c r="F19" s="23"/>
      <c r="G19" s="10" t="s">
        <v>41</v>
      </c>
      <c r="I19" s="10" t="s">
        <v>474</v>
      </c>
      <c r="J19" s="38"/>
      <c r="K19" s="38"/>
      <c r="L19" s="38"/>
      <c r="M19" s="38">
        <f>M18/(1+M$13)</f>
        <v>17110.046982243664</v>
      </c>
      <c r="N19" s="38">
        <f>N18/(1+N$13)</f>
        <v>17423.18197131425</v>
      </c>
      <c r="O19" s="38">
        <f>O18/(1+O$13)</f>
        <v>17525.787239674606</v>
      </c>
      <c r="P19" s="38">
        <f>P18/(1+P$13)</f>
        <v>17726.826996727599</v>
      </c>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row>
    <row r="20" spans="1:47" ht="20" x14ac:dyDescent="0.2">
      <c r="E20" s="9" t="s">
        <v>1114</v>
      </c>
      <c r="F20" s="38">
        <f>'Historical Metal Prices'!F21</f>
        <v>17567.458604402964</v>
      </c>
      <c r="G20" s="10" t="s">
        <v>41</v>
      </c>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row>
    <row r="21" spans="1:47" ht="20" x14ac:dyDescent="0.2">
      <c r="D21" s="8" t="s">
        <v>476</v>
      </c>
      <c r="F21" s="23"/>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row>
    <row r="22" spans="1:47" ht="29.25" customHeight="1" x14ac:dyDescent="0.2">
      <c r="E22" s="9" t="s">
        <v>1112</v>
      </c>
      <c r="F22" s="51">
        <v>5</v>
      </c>
      <c r="G22" s="10" t="s">
        <v>245</v>
      </c>
      <c r="I22" s="10" t="s">
        <v>1115</v>
      </c>
    </row>
    <row r="23" spans="1:47" ht="20" x14ac:dyDescent="0.2">
      <c r="A23" s="24"/>
      <c r="E23" s="9" t="s">
        <v>1113</v>
      </c>
      <c r="F23" s="24"/>
      <c r="H23" s="24"/>
      <c r="I23" s="25"/>
      <c r="J23" s="39"/>
      <c r="K23" s="39"/>
      <c r="L23" s="38"/>
      <c r="M23" s="21"/>
      <c r="N23" s="21">
        <v>1</v>
      </c>
      <c r="O23" s="21">
        <v>1</v>
      </c>
      <c r="P23" s="21">
        <v>1</v>
      </c>
      <c r="Q23" s="21">
        <v>0.8</v>
      </c>
      <c r="R23" s="21">
        <v>0.6</v>
      </c>
      <c r="S23" s="21">
        <v>0.4</v>
      </c>
      <c r="T23" s="21">
        <v>0.2</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c r="AQ23" s="21">
        <v>0</v>
      </c>
      <c r="AR23" s="21">
        <v>0</v>
      </c>
      <c r="AS23" s="21">
        <v>0</v>
      </c>
      <c r="AT23" s="21">
        <v>0</v>
      </c>
      <c r="AU23" s="21">
        <v>0</v>
      </c>
    </row>
    <row r="24" spans="1:47" ht="20" x14ac:dyDescent="0.2">
      <c r="E24" s="9" t="s">
        <v>1280</v>
      </c>
      <c r="G24" s="10" t="s">
        <v>41</v>
      </c>
      <c r="J24" s="38"/>
      <c r="K24" s="38"/>
      <c r="L24" s="38"/>
      <c r="M24" s="38">
        <f t="shared" ref="M24:AU24" si="0">IF(M19=0,$F$20+($P$19-$F$20)*M$23,M19)</f>
        <v>17110.046982243664</v>
      </c>
      <c r="N24" s="38">
        <f t="shared" si="0"/>
        <v>17423.18197131425</v>
      </c>
      <c r="O24" s="38">
        <f t="shared" si="0"/>
        <v>17525.787239674606</v>
      </c>
      <c r="P24" s="38">
        <f t="shared" si="0"/>
        <v>17726.826996727599</v>
      </c>
      <c r="Q24" s="38">
        <f t="shared" si="0"/>
        <v>17694.953318262673</v>
      </c>
      <c r="R24" s="38">
        <f t="shared" si="0"/>
        <v>17663.079639797746</v>
      </c>
      <c r="S24" s="38">
        <f t="shared" si="0"/>
        <v>17631.205961332817</v>
      </c>
      <c r="T24" s="38">
        <f t="shared" si="0"/>
        <v>17599.33228286789</v>
      </c>
      <c r="U24" s="38">
        <f t="shared" si="0"/>
        <v>17567.458604402964</v>
      </c>
      <c r="V24" s="38">
        <f t="shared" si="0"/>
        <v>17567.458604402964</v>
      </c>
      <c r="W24" s="38">
        <f t="shared" si="0"/>
        <v>17567.458604402964</v>
      </c>
      <c r="X24" s="38">
        <f t="shared" si="0"/>
        <v>17567.458604402964</v>
      </c>
      <c r="Y24" s="38">
        <f t="shared" si="0"/>
        <v>17567.458604402964</v>
      </c>
      <c r="Z24" s="38">
        <f t="shared" si="0"/>
        <v>17567.458604402964</v>
      </c>
      <c r="AA24" s="38">
        <f t="shared" si="0"/>
        <v>17567.458604402964</v>
      </c>
      <c r="AB24" s="38">
        <f t="shared" si="0"/>
        <v>17567.458604402964</v>
      </c>
      <c r="AC24" s="38">
        <f t="shared" si="0"/>
        <v>17567.458604402964</v>
      </c>
      <c r="AD24" s="38">
        <f t="shared" si="0"/>
        <v>17567.458604402964</v>
      </c>
      <c r="AE24" s="38">
        <f t="shared" si="0"/>
        <v>17567.458604402964</v>
      </c>
      <c r="AF24" s="38">
        <f t="shared" si="0"/>
        <v>17567.458604402964</v>
      </c>
      <c r="AG24" s="38">
        <f t="shared" si="0"/>
        <v>17567.458604402964</v>
      </c>
      <c r="AH24" s="38">
        <f t="shared" si="0"/>
        <v>17567.458604402964</v>
      </c>
      <c r="AI24" s="38">
        <f t="shared" si="0"/>
        <v>17567.458604402964</v>
      </c>
      <c r="AJ24" s="38">
        <f t="shared" si="0"/>
        <v>17567.458604402964</v>
      </c>
      <c r="AK24" s="38">
        <f t="shared" si="0"/>
        <v>17567.458604402964</v>
      </c>
      <c r="AL24" s="38">
        <f t="shared" si="0"/>
        <v>17567.458604402964</v>
      </c>
      <c r="AM24" s="38">
        <f t="shared" si="0"/>
        <v>17567.458604402964</v>
      </c>
      <c r="AN24" s="38">
        <f t="shared" si="0"/>
        <v>17567.458604402964</v>
      </c>
      <c r="AO24" s="38">
        <f t="shared" si="0"/>
        <v>17567.458604402964</v>
      </c>
      <c r="AP24" s="38">
        <f t="shared" si="0"/>
        <v>17567.458604402964</v>
      </c>
      <c r="AQ24" s="38">
        <f t="shared" si="0"/>
        <v>17567.458604402964</v>
      </c>
      <c r="AR24" s="38">
        <f t="shared" si="0"/>
        <v>17567.458604402964</v>
      </c>
      <c r="AS24" s="38">
        <f t="shared" si="0"/>
        <v>17567.458604402964</v>
      </c>
      <c r="AT24" s="38">
        <f t="shared" si="0"/>
        <v>17567.458604402964</v>
      </c>
      <c r="AU24" s="38">
        <f t="shared" si="0"/>
        <v>17567.458604402964</v>
      </c>
    </row>
    <row r="25" spans="1:47" ht="20" x14ac:dyDescent="0.2">
      <c r="D25" s="8" t="s">
        <v>1425</v>
      </c>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row>
    <row r="26" spans="1:47" ht="20" x14ac:dyDescent="0.2">
      <c r="E26" s="9" t="s">
        <v>1408</v>
      </c>
      <c r="F26" s="51">
        <v>17940</v>
      </c>
      <c r="G26" s="10" t="s">
        <v>41</v>
      </c>
      <c r="H26" s="74" t="s">
        <v>1412</v>
      </c>
      <c r="I26" s="10" t="s">
        <v>1409</v>
      </c>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row>
    <row r="27" spans="1:47" ht="20" x14ac:dyDescent="0.2">
      <c r="E27" s="9" t="s">
        <v>1484</v>
      </c>
      <c r="F27" s="51">
        <v>18750</v>
      </c>
      <c r="G27" s="10" t="s">
        <v>41</v>
      </c>
      <c r="H27" s="74" t="s">
        <v>1411</v>
      </c>
      <c r="I27" s="10" t="s">
        <v>1410</v>
      </c>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row>
    <row r="28" spans="1:47" ht="20" x14ac:dyDescent="0.2">
      <c r="E28" s="9" t="s">
        <v>1413</v>
      </c>
      <c r="F28" s="51">
        <v>18717.22</v>
      </c>
      <c r="G28" s="10" t="s">
        <v>41</v>
      </c>
      <c r="H28" s="74" t="s">
        <v>1414</v>
      </c>
      <c r="I28" s="10" t="s">
        <v>1409</v>
      </c>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row>
    <row r="29" spans="1:47" ht="20" x14ac:dyDescent="0.2">
      <c r="E29" s="9" t="s">
        <v>1416</v>
      </c>
      <c r="F29" s="51">
        <v>19800</v>
      </c>
      <c r="G29" s="10" t="s">
        <v>41</v>
      </c>
      <c r="H29" s="74" t="s">
        <v>1415</v>
      </c>
      <c r="I29" s="10" t="s">
        <v>1404</v>
      </c>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row>
    <row r="30" spans="1:47" ht="20" x14ac:dyDescent="0.2">
      <c r="E30" s="9" t="s">
        <v>1419</v>
      </c>
      <c r="F30" s="51">
        <v>19290.447899999999</v>
      </c>
      <c r="G30" s="10" t="s">
        <v>41</v>
      </c>
      <c r="H30" s="74" t="s">
        <v>1418</v>
      </c>
      <c r="I30" s="10" t="s">
        <v>1417</v>
      </c>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row>
    <row r="31" spans="1:47" ht="20" x14ac:dyDescent="0.2">
      <c r="E31" s="9" t="s">
        <v>1433</v>
      </c>
      <c r="F31" s="51">
        <v>18738</v>
      </c>
      <c r="G31" s="10" t="s">
        <v>41</v>
      </c>
      <c r="H31" s="74" t="s">
        <v>1435</v>
      </c>
      <c r="I31" s="10" t="s">
        <v>1434</v>
      </c>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row>
    <row r="32" spans="1:47" ht="20" x14ac:dyDescent="0.2">
      <c r="E32" s="9" t="s">
        <v>1427</v>
      </c>
      <c r="F32" s="51">
        <v>19004</v>
      </c>
      <c r="G32" s="10" t="s">
        <v>41</v>
      </c>
      <c r="H32" s="74" t="s">
        <v>1435</v>
      </c>
      <c r="I32" s="10" t="s">
        <v>1434</v>
      </c>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row>
    <row r="33" spans="4:47" ht="20" x14ac:dyDescent="0.2">
      <c r="E33" s="9" t="s">
        <v>1428</v>
      </c>
      <c r="F33" s="51">
        <v>16491</v>
      </c>
      <c r="G33" s="10" t="s">
        <v>41</v>
      </c>
      <c r="H33" s="74" t="s">
        <v>1435</v>
      </c>
      <c r="I33" s="10" t="s">
        <v>1434</v>
      </c>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row>
    <row r="34" spans="4:47" ht="20" x14ac:dyDescent="0.2">
      <c r="E34" s="9" t="s">
        <v>1429</v>
      </c>
      <c r="F34" s="51">
        <v>19996</v>
      </c>
      <c r="G34" s="10" t="s">
        <v>41</v>
      </c>
      <c r="H34" s="74" t="s">
        <v>1435</v>
      </c>
      <c r="I34" s="10" t="s">
        <v>1434</v>
      </c>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row>
    <row r="35" spans="4:47" ht="20" x14ac:dyDescent="0.2">
      <c r="E35" s="9" t="s">
        <v>1430</v>
      </c>
      <c r="F35" s="51">
        <v>18409</v>
      </c>
      <c r="G35" s="10" t="s">
        <v>41</v>
      </c>
      <c r="H35" s="74" t="s">
        <v>1435</v>
      </c>
      <c r="I35" s="10" t="s">
        <v>1434</v>
      </c>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row>
    <row r="36" spans="4:47" ht="20" x14ac:dyDescent="0.2">
      <c r="E36" s="9" t="s">
        <v>1431</v>
      </c>
      <c r="F36" s="51">
        <v>19842</v>
      </c>
      <c r="G36" s="10" t="s">
        <v>41</v>
      </c>
      <c r="H36" s="74" t="s">
        <v>1435</v>
      </c>
      <c r="I36" s="10" t="s">
        <v>1434</v>
      </c>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row>
    <row r="37" spans="4:47" ht="20" x14ac:dyDescent="0.2">
      <c r="E37" s="9" t="s">
        <v>1432</v>
      </c>
      <c r="F37" s="51">
        <v>20944</v>
      </c>
      <c r="G37" s="10" t="s">
        <v>41</v>
      </c>
      <c r="H37" s="74" t="s">
        <v>1435</v>
      </c>
      <c r="I37" s="10" t="s">
        <v>1434</v>
      </c>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row>
    <row r="38" spans="4:47" ht="20" x14ac:dyDescent="0.2">
      <c r="D38" s="8" t="s">
        <v>1447</v>
      </c>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row>
    <row r="39" spans="4:47" ht="20" x14ac:dyDescent="0.2">
      <c r="E39" s="9" t="s">
        <v>1358</v>
      </c>
      <c r="F39" s="38">
        <f>SUMPRODUCT('Scenario Selector'!$N$103:$AF$103,'Scenario Selector'!$N$87:$AF$87)/SUM('Scenario Selector'!$N$87:$AF$87)</f>
        <v>17580.319103935748</v>
      </c>
      <c r="G39" s="10" t="s">
        <v>41</v>
      </c>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row>
    <row r="40" spans="4:47" ht="20" x14ac:dyDescent="0.2">
      <c r="E40" s="9" t="s">
        <v>264</v>
      </c>
      <c r="F40" s="38">
        <v>20295.3</v>
      </c>
      <c r="G40" s="10" t="s">
        <v>41</v>
      </c>
      <c r="H40" s="9" t="s">
        <v>1448</v>
      </c>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row>
    <row r="41" spans="4:47" ht="20" x14ac:dyDescent="0.2">
      <c r="E41" s="9" t="s">
        <v>1485</v>
      </c>
      <c r="F41" s="38">
        <f>F26</f>
        <v>17940</v>
      </c>
      <c r="G41" s="10" t="s">
        <v>41</v>
      </c>
      <c r="H41" s="74"/>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row>
    <row r="42" spans="4:47" ht="20" x14ac:dyDescent="0.2">
      <c r="E42" s="9" t="s">
        <v>1484</v>
      </c>
      <c r="F42" s="38">
        <f>F27/(1+$L$11)</f>
        <v>18501.888111234031</v>
      </c>
      <c r="G42" s="10" t="s">
        <v>41</v>
      </c>
      <c r="H42" s="74"/>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row>
    <row r="43" spans="4:47" ht="20" x14ac:dyDescent="0.2">
      <c r="E43" s="9" t="s">
        <v>1413</v>
      </c>
      <c r="F43" s="38">
        <f>F28</f>
        <v>18717.22</v>
      </c>
      <c r="G43" s="10" t="s">
        <v>41</v>
      </c>
      <c r="H43" s="74"/>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row>
    <row r="44" spans="4:47" ht="20" x14ac:dyDescent="0.2">
      <c r="E44" s="9" t="s">
        <v>1416</v>
      </c>
      <c r="F44" s="38">
        <f>F29*(1+'Historical Metal Prices'!$X$10)</f>
        <v>20384.005990560712</v>
      </c>
      <c r="G44" s="10" t="s">
        <v>41</v>
      </c>
      <c r="H44" s="74"/>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row>
    <row r="45" spans="4:47" ht="20" x14ac:dyDescent="0.2">
      <c r="E45" s="9" t="s">
        <v>1419</v>
      </c>
      <c r="F45" s="38">
        <f>F30*(1+'Historical Metal Prices'!$W$10)</f>
        <v>20676.905637367956</v>
      </c>
      <c r="G45" s="10" t="s">
        <v>41</v>
      </c>
      <c r="H45" s="74"/>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row>
    <row r="46" spans="4:47" ht="20" x14ac:dyDescent="0.2">
      <c r="E46" s="9" t="s">
        <v>1477</v>
      </c>
      <c r="F46" s="38">
        <f t="shared" ref="F46:F52" si="1">F31*(1+$L$11)</f>
        <v>18989.278169219597</v>
      </c>
      <c r="G46" s="10" t="s">
        <v>41</v>
      </c>
      <c r="H46" s="74"/>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row>
    <row r="47" spans="4:47" ht="20" x14ac:dyDescent="0.2">
      <c r="E47" s="9" t="s">
        <v>1478</v>
      </c>
      <c r="F47" s="38">
        <f t="shared" si="1"/>
        <v>19258.845251779763</v>
      </c>
      <c r="G47" s="10" t="s">
        <v>41</v>
      </c>
      <c r="H47" s="74"/>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row>
    <row r="48" spans="4:47" ht="20" x14ac:dyDescent="0.2">
      <c r="E48" s="9" t="s">
        <v>1479</v>
      </c>
      <c r="F48" s="38">
        <f t="shared" si="1"/>
        <v>16712.145708645552</v>
      </c>
      <c r="G48" s="10" t="s">
        <v>41</v>
      </c>
      <c r="H48" s="74"/>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row>
    <row r="49" spans="1:47" ht="20" x14ac:dyDescent="0.2">
      <c r="E49" s="9" t="s">
        <v>1480</v>
      </c>
      <c r="F49" s="38">
        <f t="shared" si="1"/>
        <v>20264.14805591392</v>
      </c>
      <c r="G49" s="10" t="s">
        <v>41</v>
      </c>
      <c r="H49" s="74"/>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row>
    <row r="50" spans="1:47" ht="20" x14ac:dyDescent="0.2">
      <c r="E50" s="9" t="s">
        <v>1481</v>
      </c>
      <c r="F50" s="38">
        <f t="shared" si="1"/>
        <v>18655.866251316231</v>
      </c>
      <c r="G50" s="10" t="s">
        <v>41</v>
      </c>
      <c r="H50" s="74"/>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row>
    <row r="51" spans="1:47" ht="20" x14ac:dyDescent="0.2">
      <c r="E51" s="9" t="s">
        <v>1482</v>
      </c>
      <c r="F51" s="38">
        <f t="shared" si="1"/>
        <v>20108.082902852773</v>
      </c>
      <c r="G51" s="10" t="s">
        <v>41</v>
      </c>
      <c r="H51" s="74"/>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row>
    <row r="52" spans="1:47" ht="20" x14ac:dyDescent="0.2">
      <c r="E52" s="9" t="s">
        <v>1483</v>
      </c>
      <c r="F52" s="38">
        <f t="shared" si="1"/>
        <v>21224.860816316323</v>
      </c>
      <c r="G52" s="10" t="s">
        <v>41</v>
      </c>
      <c r="H52" s="74"/>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row>
    <row r="53" spans="1:47" ht="20" x14ac:dyDescent="0.2">
      <c r="C53" s="7" t="s">
        <v>22</v>
      </c>
      <c r="F53" s="10"/>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row>
    <row r="54" spans="1:47" ht="20" x14ac:dyDescent="0.2">
      <c r="E54" s="9" t="s">
        <v>468</v>
      </c>
      <c r="F54" s="10"/>
      <c r="G54" s="10" t="s">
        <v>41</v>
      </c>
      <c r="H54" s="74" t="s">
        <v>479</v>
      </c>
      <c r="I54" s="10" t="s">
        <v>1108</v>
      </c>
      <c r="L54" s="51"/>
      <c r="M54" s="51">
        <v>56040</v>
      </c>
      <c r="N54" s="51">
        <v>57865</v>
      </c>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row>
    <row r="55" spans="1:47" ht="20" x14ac:dyDescent="0.2">
      <c r="E55" s="9" t="s">
        <v>473</v>
      </c>
      <c r="F55" s="23"/>
      <c r="G55" s="10" t="s">
        <v>41</v>
      </c>
      <c r="I55" s="10" t="s">
        <v>474</v>
      </c>
      <c r="J55" s="38"/>
      <c r="K55" s="38"/>
      <c r="L55" s="38"/>
      <c r="M55" s="38">
        <f>M54/(1+M$13)</f>
        <v>53792.259909393266</v>
      </c>
      <c r="N55" s="38">
        <f>N54/(1+N$13)</f>
        <v>54189.326781515672</v>
      </c>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row>
    <row r="56" spans="1:47" ht="20" x14ac:dyDescent="0.2">
      <c r="E56" s="9" t="s">
        <v>1114</v>
      </c>
      <c r="F56" s="38">
        <f>'Historical Metal Prices'!F20</f>
        <v>35346.076142578611</v>
      </c>
      <c r="G56" s="10" t="s">
        <v>41</v>
      </c>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row>
    <row r="57" spans="1:47" ht="20" x14ac:dyDescent="0.2">
      <c r="D57" s="8" t="s">
        <v>476</v>
      </c>
      <c r="F57" s="23"/>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row>
    <row r="58" spans="1:47" ht="29.25" customHeight="1" x14ac:dyDescent="0.2">
      <c r="E58" s="9" t="s">
        <v>1112</v>
      </c>
      <c r="F58" s="51">
        <v>5</v>
      </c>
      <c r="G58" s="10" t="s">
        <v>245</v>
      </c>
      <c r="I58" s="10" t="s">
        <v>1115</v>
      </c>
    </row>
    <row r="59" spans="1:47" ht="20" x14ac:dyDescent="0.2">
      <c r="A59" s="24"/>
      <c r="E59" s="9" t="s">
        <v>1113</v>
      </c>
      <c r="F59" s="24"/>
      <c r="H59" s="24"/>
      <c r="I59" s="25"/>
      <c r="J59" s="39"/>
      <c r="K59" s="39"/>
      <c r="L59" s="38"/>
      <c r="M59" s="21"/>
      <c r="N59" s="21">
        <v>1</v>
      </c>
      <c r="O59" s="21">
        <v>0.8</v>
      </c>
      <c r="P59" s="21">
        <v>0.6</v>
      </c>
      <c r="Q59" s="21">
        <v>0.4</v>
      </c>
      <c r="R59" s="21">
        <v>0.2</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row>
    <row r="60" spans="1:47" ht="20" x14ac:dyDescent="0.2">
      <c r="E60" s="9" t="s">
        <v>1111</v>
      </c>
      <c r="G60" s="10" t="s">
        <v>41</v>
      </c>
      <c r="J60" s="38"/>
      <c r="K60" s="38"/>
      <c r="L60" s="38"/>
      <c r="M60" s="38">
        <f t="shared" ref="M60:AU60" si="2">IF(M55=0,$F$56+($N$55-$F$56)*M$59,M55)</f>
        <v>53792.259909393266</v>
      </c>
      <c r="N60" s="38">
        <f t="shared" si="2"/>
        <v>54189.326781515672</v>
      </c>
      <c r="O60" s="38">
        <f t="shared" si="2"/>
        <v>50420.67665372826</v>
      </c>
      <c r="P60" s="38">
        <f t="shared" si="2"/>
        <v>46652.026525940848</v>
      </c>
      <c r="Q60" s="38">
        <f t="shared" si="2"/>
        <v>42883.376398153436</v>
      </c>
      <c r="R60" s="38">
        <f t="shared" si="2"/>
        <v>39114.726270366024</v>
      </c>
      <c r="S60" s="38">
        <f t="shared" si="2"/>
        <v>35346.076142578611</v>
      </c>
      <c r="T60" s="38">
        <f t="shared" si="2"/>
        <v>35346.076142578611</v>
      </c>
      <c r="U60" s="38">
        <f t="shared" si="2"/>
        <v>35346.076142578611</v>
      </c>
      <c r="V60" s="38">
        <f t="shared" si="2"/>
        <v>35346.076142578611</v>
      </c>
      <c r="W60" s="38">
        <f t="shared" si="2"/>
        <v>35346.076142578611</v>
      </c>
      <c r="X60" s="38">
        <f t="shared" si="2"/>
        <v>35346.076142578611</v>
      </c>
      <c r="Y60" s="38">
        <f t="shared" si="2"/>
        <v>35346.076142578611</v>
      </c>
      <c r="Z60" s="38">
        <f t="shared" si="2"/>
        <v>35346.076142578611</v>
      </c>
      <c r="AA60" s="38">
        <f t="shared" si="2"/>
        <v>35346.076142578611</v>
      </c>
      <c r="AB60" s="38">
        <f t="shared" si="2"/>
        <v>35346.076142578611</v>
      </c>
      <c r="AC60" s="38">
        <f t="shared" si="2"/>
        <v>35346.076142578611</v>
      </c>
      <c r="AD60" s="38">
        <f t="shared" si="2"/>
        <v>35346.076142578611</v>
      </c>
      <c r="AE60" s="38">
        <f t="shared" si="2"/>
        <v>35346.076142578611</v>
      </c>
      <c r="AF60" s="38">
        <f t="shared" si="2"/>
        <v>35346.076142578611</v>
      </c>
      <c r="AG60" s="38">
        <f t="shared" si="2"/>
        <v>35346.076142578611</v>
      </c>
      <c r="AH60" s="38">
        <f t="shared" si="2"/>
        <v>35346.076142578611</v>
      </c>
      <c r="AI60" s="38">
        <f t="shared" si="2"/>
        <v>35346.076142578611</v>
      </c>
      <c r="AJ60" s="38">
        <f t="shared" si="2"/>
        <v>35346.076142578611</v>
      </c>
      <c r="AK60" s="38">
        <f t="shared" si="2"/>
        <v>35346.076142578611</v>
      </c>
      <c r="AL60" s="38">
        <f t="shared" si="2"/>
        <v>35346.076142578611</v>
      </c>
      <c r="AM60" s="38">
        <f t="shared" si="2"/>
        <v>35346.076142578611</v>
      </c>
      <c r="AN60" s="38">
        <f t="shared" si="2"/>
        <v>35346.076142578611</v>
      </c>
      <c r="AO60" s="38">
        <f t="shared" si="2"/>
        <v>35346.076142578611</v>
      </c>
      <c r="AP60" s="38">
        <f t="shared" si="2"/>
        <v>35346.076142578611</v>
      </c>
      <c r="AQ60" s="38">
        <f t="shared" si="2"/>
        <v>35346.076142578611</v>
      </c>
      <c r="AR60" s="38">
        <f t="shared" si="2"/>
        <v>35346.076142578611</v>
      </c>
      <c r="AS60" s="38">
        <f t="shared" si="2"/>
        <v>35346.076142578611</v>
      </c>
      <c r="AT60" s="38">
        <f t="shared" si="2"/>
        <v>35346.076142578611</v>
      </c>
      <c r="AU60" s="38">
        <f t="shared" si="2"/>
        <v>35346.076142578611</v>
      </c>
    </row>
    <row r="61" spans="1:47" ht="20" x14ac:dyDescent="0.2">
      <c r="D61" s="8" t="s">
        <v>1425</v>
      </c>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row>
    <row r="62" spans="1:47" ht="20" x14ac:dyDescent="0.2">
      <c r="E62" s="9" t="s">
        <v>1413</v>
      </c>
      <c r="F62" s="51">
        <v>40366.592199999999</v>
      </c>
      <c r="G62" s="10" t="s">
        <v>41</v>
      </c>
      <c r="H62" s="74" t="s">
        <v>1414</v>
      </c>
      <c r="I62" s="10" t="s">
        <v>1409</v>
      </c>
      <c r="J62" s="38"/>
      <c r="K62" s="38"/>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row>
    <row r="63" spans="1:47" ht="20" x14ac:dyDescent="0.2">
      <c r="E63" s="9" t="s">
        <v>1433</v>
      </c>
      <c r="F63" s="51">
        <v>33068</v>
      </c>
      <c r="G63" s="10" t="s">
        <v>41</v>
      </c>
      <c r="H63" s="74" t="s">
        <v>1435</v>
      </c>
      <c r="I63" s="10" t="s">
        <v>1434</v>
      </c>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row>
    <row r="64" spans="1:47" ht="20" x14ac:dyDescent="0.2">
      <c r="E64" s="9" t="s">
        <v>1427</v>
      </c>
      <c r="F64" s="51">
        <v>35274</v>
      </c>
      <c r="G64" s="10" t="s">
        <v>41</v>
      </c>
      <c r="H64" s="74" t="s">
        <v>1435</v>
      </c>
      <c r="I64" s="10" t="s">
        <v>1434</v>
      </c>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row>
    <row r="65" spans="4:47" ht="20" x14ac:dyDescent="0.2">
      <c r="E65" s="9" t="s">
        <v>1428</v>
      </c>
      <c r="F65" s="51">
        <v>28991</v>
      </c>
      <c r="G65" s="10" t="s">
        <v>41</v>
      </c>
      <c r="H65" s="74" t="s">
        <v>1435</v>
      </c>
      <c r="I65" s="10" t="s">
        <v>1434</v>
      </c>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row>
    <row r="66" spans="4:47" ht="20" x14ac:dyDescent="0.2">
      <c r="E66" s="9" t="s">
        <v>1429</v>
      </c>
      <c r="F66" s="51">
        <v>33069</v>
      </c>
      <c r="G66" s="10" t="s">
        <v>41</v>
      </c>
      <c r="H66" s="74" t="s">
        <v>1435</v>
      </c>
      <c r="I66" s="10" t="s">
        <v>1434</v>
      </c>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row>
    <row r="67" spans="4:47" ht="20" x14ac:dyDescent="0.2">
      <c r="E67" s="9" t="s">
        <v>1430</v>
      </c>
      <c r="F67" s="51">
        <v>30865</v>
      </c>
      <c r="G67" s="10" t="s">
        <v>41</v>
      </c>
      <c r="H67" s="74" t="s">
        <v>1435</v>
      </c>
      <c r="I67" s="10" t="s">
        <v>1434</v>
      </c>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row>
    <row r="68" spans="4:47" ht="20" x14ac:dyDescent="0.2">
      <c r="E68" s="9" t="s">
        <v>1431</v>
      </c>
      <c r="F68" s="51">
        <v>45503</v>
      </c>
      <c r="G68" s="10" t="s">
        <v>41</v>
      </c>
      <c r="H68" s="74" t="s">
        <v>1435</v>
      </c>
      <c r="I68" s="10" t="s">
        <v>1434</v>
      </c>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row>
    <row r="69" spans="4:47" ht="20" x14ac:dyDescent="0.2">
      <c r="E69" s="9" t="s">
        <v>1432</v>
      </c>
      <c r="F69" s="51">
        <v>33069</v>
      </c>
      <c r="G69" s="10" t="s">
        <v>41</v>
      </c>
      <c r="H69" s="74" t="s">
        <v>1435</v>
      </c>
      <c r="I69" s="10" t="s">
        <v>1434</v>
      </c>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row>
    <row r="70" spans="4:47" ht="20" x14ac:dyDescent="0.2">
      <c r="D70" s="8" t="s">
        <v>1447</v>
      </c>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row>
    <row r="71" spans="4:47" ht="20" x14ac:dyDescent="0.2">
      <c r="E71" s="9" t="s">
        <v>1358</v>
      </c>
      <c r="F71" s="38">
        <f>SUMPRODUCT('Scenario Selector'!$N$115:$AF$115,'Scenario Selector'!$N$87:$AF$87)/SUM('Scenario Selector'!$N$87:$AF$87)</f>
        <v>35851.356244734539</v>
      </c>
      <c r="G71" s="10" t="s">
        <v>41</v>
      </c>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row>
    <row r="72" spans="4:47" ht="20" x14ac:dyDescent="0.2">
      <c r="E72" s="9" t="s">
        <v>264</v>
      </c>
      <c r="F72" s="38">
        <v>56116.9</v>
      </c>
      <c r="G72" s="10" t="s">
        <v>41</v>
      </c>
      <c r="H72" s="9" t="s">
        <v>1448</v>
      </c>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row>
    <row r="73" spans="4:47" ht="20" x14ac:dyDescent="0.2">
      <c r="E73" s="9" t="s">
        <v>1413</v>
      </c>
      <c r="F73" s="38">
        <f>F62</f>
        <v>40366.592199999999</v>
      </c>
      <c r="G73" s="10" t="s">
        <v>41</v>
      </c>
      <c r="H73" s="74"/>
      <c r="J73" s="38"/>
      <c r="K73" s="38"/>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row>
    <row r="74" spans="4:47" ht="20" x14ac:dyDescent="0.2">
      <c r="E74" s="9" t="s">
        <v>1477</v>
      </c>
      <c r="F74" s="38">
        <f t="shared" ref="F74:F80" si="3">F63*(1+$L$11)</f>
        <v>33511.444684584996</v>
      </c>
      <c r="G74" s="10" t="s">
        <v>41</v>
      </c>
      <c r="H74" s="74"/>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row>
    <row r="75" spans="4:47" ht="20" x14ac:dyDescent="0.2">
      <c r="E75" s="9" t="s">
        <v>1478</v>
      </c>
      <c r="F75" s="38">
        <f t="shared" si="3"/>
        <v>35747.027331681718</v>
      </c>
      <c r="G75" s="10" t="s">
        <v>41</v>
      </c>
      <c r="H75" s="74"/>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row>
    <row r="76" spans="4:47" ht="20" x14ac:dyDescent="0.2">
      <c r="E76" s="9" t="s">
        <v>1479</v>
      </c>
      <c r="F76" s="38">
        <f t="shared" si="3"/>
        <v>29379.771768803785</v>
      </c>
      <c r="G76" s="10" t="s">
        <v>41</v>
      </c>
      <c r="H76" s="74"/>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row>
    <row r="77" spans="4:47" ht="20" x14ac:dyDescent="0.2">
      <c r="E77" s="9" t="s">
        <v>1480</v>
      </c>
      <c r="F77" s="38">
        <f t="shared" si="3"/>
        <v>33512.458094669804</v>
      </c>
      <c r="G77" s="10" t="s">
        <v>41</v>
      </c>
      <c r="H77" s="74"/>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row>
    <row r="78" spans="4:47" ht="20" x14ac:dyDescent="0.2">
      <c r="E78" s="9" t="s">
        <v>1481</v>
      </c>
      <c r="F78" s="38">
        <f t="shared" si="3"/>
        <v>31278.902267742709</v>
      </c>
      <c r="G78" s="10" t="s">
        <v>41</v>
      </c>
      <c r="H78" s="74"/>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row>
    <row r="79" spans="4:47" ht="20" x14ac:dyDescent="0.2">
      <c r="E79" s="9" t="s">
        <v>1482</v>
      </c>
      <c r="F79" s="38">
        <f t="shared" si="3"/>
        <v>46113.199089230402</v>
      </c>
      <c r="G79" s="10" t="s">
        <v>41</v>
      </c>
      <c r="H79" s="74"/>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row>
    <row r="80" spans="4:47" ht="20" x14ac:dyDescent="0.2">
      <c r="E80" s="9" t="s">
        <v>1483</v>
      </c>
      <c r="F80" s="38">
        <f t="shared" si="3"/>
        <v>33512.458094669804</v>
      </c>
      <c r="G80" s="10" t="s">
        <v>41</v>
      </c>
      <c r="H80" s="74"/>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row>
    <row r="81" spans="1:47" ht="20" x14ac:dyDescent="0.2">
      <c r="C81" s="7" t="s">
        <v>19</v>
      </c>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row>
    <row r="82" spans="1:47" ht="20" x14ac:dyDescent="0.2">
      <c r="E82" s="9" t="s">
        <v>468</v>
      </c>
      <c r="G82" s="10" t="s">
        <v>41</v>
      </c>
      <c r="H82" s="74" t="s">
        <v>467</v>
      </c>
      <c r="I82" s="10" t="s">
        <v>1108</v>
      </c>
      <c r="L82" s="51"/>
      <c r="M82" s="51">
        <v>13652.5</v>
      </c>
      <c r="N82" s="51">
        <v>13605</v>
      </c>
      <c r="O82" s="51">
        <v>13575</v>
      </c>
      <c r="P82" s="51">
        <v>13585</v>
      </c>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row>
    <row r="83" spans="1:47" ht="20" x14ac:dyDescent="0.2">
      <c r="E83" s="9" t="s">
        <v>473</v>
      </c>
      <c r="F83" s="23"/>
      <c r="G83" s="10" t="s">
        <v>41</v>
      </c>
      <c r="I83" s="10" t="s">
        <v>474</v>
      </c>
      <c r="J83" s="38"/>
      <c r="K83" s="38"/>
      <c r="L83" s="38"/>
      <c r="M83" s="38">
        <f>M82/(1+M$13)</f>
        <v>13104.904147269657</v>
      </c>
      <c r="N83" s="38">
        <f>N82/(1+N$13)</f>
        <v>12740.789611380294</v>
      </c>
      <c r="O83" s="38">
        <f>O82/(1+O$13)</f>
        <v>12426.877084282203</v>
      </c>
      <c r="P83" s="38">
        <f t="shared" ref="P83" si="4">P82/(1+P$13)</f>
        <v>12156.433354393965</v>
      </c>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row>
    <row r="84" spans="1:47" ht="20" x14ac:dyDescent="0.2">
      <c r="E84" s="9" t="s">
        <v>1114</v>
      </c>
      <c r="F84" s="38">
        <f>'Historical Metal Prices'!F22</f>
        <v>9481.5483218416703</v>
      </c>
      <c r="G84" s="10" t="s">
        <v>41</v>
      </c>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row>
    <row r="85" spans="1:47" ht="20" x14ac:dyDescent="0.2">
      <c r="D85" s="8" t="s">
        <v>476</v>
      </c>
      <c r="F85" s="23"/>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row>
    <row r="86" spans="1:47" ht="29.25" customHeight="1" x14ac:dyDescent="0.2">
      <c r="E86" s="9" t="s">
        <v>1112</v>
      </c>
      <c r="F86" s="51">
        <v>5</v>
      </c>
      <c r="G86" s="10" t="s">
        <v>245</v>
      </c>
      <c r="I86" s="10" t="s">
        <v>1352</v>
      </c>
    </row>
    <row r="87" spans="1:47" ht="20" x14ac:dyDescent="0.2">
      <c r="A87" s="24"/>
      <c r="E87" s="9" t="s">
        <v>1113</v>
      </c>
      <c r="F87" s="24"/>
      <c r="H87" s="24"/>
      <c r="I87" s="25"/>
      <c r="J87" s="39"/>
      <c r="K87" s="39"/>
      <c r="L87" s="38"/>
      <c r="M87" s="21"/>
      <c r="N87" s="21">
        <v>1</v>
      </c>
      <c r="O87" s="21">
        <v>1</v>
      </c>
      <c r="P87" s="21">
        <v>1</v>
      </c>
      <c r="Q87" s="21">
        <v>0.8</v>
      </c>
      <c r="R87" s="21">
        <v>0.6</v>
      </c>
      <c r="S87" s="21">
        <v>0.4</v>
      </c>
      <c r="T87" s="21">
        <v>0.2</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row>
    <row r="88" spans="1:47" ht="20" x14ac:dyDescent="0.2">
      <c r="E88" s="9" t="s">
        <v>1111</v>
      </c>
      <c r="G88" s="10" t="s">
        <v>41</v>
      </c>
      <c r="J88" s="38"/>
      <c r="K88" s="38"/>
      <c r="L88" s="38"/>
      <c r="M88" s="38">
        <f>IF(M83=0,$F$84+($P$83-$F$84)*M$87,M83)</f>
        <v>13104.904147269657</v>
      </c>
      <c r="N88" s="38">
        <f t="shared" ref="N88:AU88" si="5">IF(N83=0,$F$84+($P$83-$F$84)*N$87,N83)</f>
        <v>12740.789611380294</v>
      </c>
      <c r="O88" s="38">
        <f t="shared" si="5"/>
        <v>12426.877084282203</v>
      </c>
      <c r="P88" s="38">
        <f t="shared" si="5"/>
        <v>12156.433354393965</v>
      </c>
      <c r="Q88" s="38">
        <f t="shared" si="5"/>
        <v>11621.456347883506</v>
      </c>
      <c r="R88" s="38">
        <f t="shared" si="5"/>
        <v>11086.479341373048</v>
      </c>
      <c r="S88" s="38">
        <f t="shared" si="5"/>
        <v>10551.502334862587</v>
      </c>
      <c r="T88" s="38">
        <f t="shared" si="5"/>
        <v>10016.525328352129</v>
      </c>
      <c r="U88" s="38">
        <f t="shared" si="5"/>
        <v>9481.5483218416703</v>
      </c>
      <c r="V88" s="38">
        <f t="shared" si="5"/>
        <v>9481.5483218416703</v>
      </c>
      <c r="W88" s="38">
        <f t="shared" si="5"/>
        <v>9481.5483218416703</v>
      </c>
      <c r="X88" s="38">
        <f t="shared" si="5"/>
        <v>9481.5483218416703</v>
      </c>
      <c r="Y88" s="38">
        <f t="shared" si="5"/>
        <v>9481.5483218416703</v>
      </c>
      <c r="Z88" s="38">
        <f t="shared" si="5"/>
        <v>9481.5483218416703</v>
      </c>
      <c r="AA88" s="38">
        <f t="shared" si="5"/>
        <v>9481.5483218416703</v>
      </c>
      <c r="AB88" s="38">
        <f t="shared" si="5"/>
        <v>9481.5483218416703</v>
      </c>
      <c r="AC88" s="38">
        <f t="shared" si="5"/>
        <v>9481.5483218416703</v>
      </c>
      <c r="AD88" s="38">
        <f t="shared" si="5"/>
        <v>9481.5483218416703</v>
      </c>
      <c r="AE88" s="38">
        <f t="shared" si="5"/>
        <v>9481.5483218416703</v>
      </c>
      <c r="AF88" s="38">
        <f t="shared" si="5"/>
        <v>9481.5483218416703</v>
      </c>
      <c r="AG88" s="38">
        <f t="shared" si="5"/>
        <v>9481.5483218416703</v>
      </c>
      <c r="AH88" s="38">
        <f t="shared" si="5"/>
        <v>9481.5483218416703</v>
      </c>
      <c r="AI88" s="38">
        <f t="shared" si="5"/>
        <v>9481.5483218416703</v>
      </c>
      <c r="AJ88" s="38">
        <f t="shared" si="5"/>
        <v>9481.5483218416703</v>
      </c>
      <c r="AK88" s="38">
        <f t="shared" si="5"/>
        <v>9481.5483218416703</v>
      </c>
      <c r="AL88" s="38">
        <f t="shared" si="5"/>
        <v>9481.5483218416703</v>
      </c>
      <c r="AM88" s="38">
        <f t="shared" si="5"/>
        <v>9481.5483218416703</v>
      </c>
      <c r="AN88" s="38">
        <f t="shared" si="5"/>
        <v>9481.5483218416703</v>
      </c>
      <c r="AO88" s="38">
        <f t="shared" si="5"/>
        <v>9481.5483218416703</v>
      </c>
      <c r="AP88" s="38">
        <f t="shared" si="5"/>
        <v>9481.5483218416703</v>
      </c>
      <c r="AQ88" s="38">
        <f t="shared" si="5"/>
        <v>9481.5483218416703</v>
      </c>
      <c r="AR88" s="38">
        <f t="shared" si="5"/>
        <v>9481.5483218416703</v>
      </c>
      <c r="AS88" s="38">
        <f t="shared" si="5"/>
        <v>9481.5483218416703</v>
      </c>
      <c r="AT88" s="38">
        <f t="shared" si="5"/>
        <v>9481.5483218416703</v>
      </c>
      <c r="AU88" s="38">
        <f t="shared" si="5"/>
        <v>9481.5483218416703</v>
      </c>
    </row>
    <row r="89" spans="1:47" ht="20" x14ac:dyDescent="0.2">
      <c r="D89" s="8" t="s">
        <v>1425</v>
      </c>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row>
    <row r="90" spans="1:47" ht="20" x14ac:dyDescent="0.2">
      <c r="E90" s="9" t="s">
        <v>1397</v>
      </c>
      <c r="F90" s="51">
        <v>9369.6350000000002</v>
      </c>
      <c r="G90" s="10" t="s">
        <v>41</v>
      </c>
      <c r="H90" s="74" t="s">
        <v>1398</v>
      </c>
      <c r="I90" s="10" t="s">
        <v>1399</v>
      </c>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row>
    <row r="91" spans="1:47" ht="20" x14ac:dyDescent="0.2">
      <c r="E91" s="9" t="s">
        <v>1405</v>
      </c>
      <c r="F91" s="51">
        <v>9369.6350000000002</v>
      </c>
      <c r="G91" s="10" t="s">
        <v>41</v>
      </c>
      <c r="H91" s="74" t="s">
        <v>1406</v>
      </c>
      <c r="I91" s="10" t="s">
        <v>1407</v>
      </c>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row>
    <row r="92" spans="1:47" ht="20" x14ac:dyDescent="0.2">
      <c r="E92" s="9" t="s">
        <v>1403</v>
      </c>
      <c r="F92" s="51">
        <v>9259</v>
      </c>
      <c r="G92" s="10" t="s">
        <v>41</v>
      </c>
      <c r="H92" s="74" t="s">
        <v>1402</v>
      </c>
      <c r="I92" s="10" t="s">
        <v>1404</v>
      </c>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row>
    <row r="93" spans="1:47" ht="20" x14ac:dyDescent="0.2">
      <c r="E93" s="9" t="s">
        <v>1484</v>
      </c>
      <c r="F93" s="51">
        <v>10500</v>
      </c>
      <c r="G93" s="10" t="s">
        <v>41</v>
      </c>
      <c r="H93" s="74" t="s">
        <v>1411</v>
      </c>
      <c r="I93" s="10" t="s">
        <v>1410</v>
      </c>
      <c r="J93" s="38"/>
      <c r="K93" s="38"/>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row>
    <row r="94" spans="1:47" ht="20" x14ac:dyDescent="0.2">
      <c r="E94" s="9" t="s">
        <v>1413</v>
      </c>
      <c r="F94" s="51">
        <v>9479.866</v>
      </c>
      <c r="G94" s="10" t="s">
        <v>41</v>
      </c>
      <c r="H94" s="74" t="s">
        <v>1414</v>
      </c>
      <c r="I94" s="10" t="s">
        <v>1409</v>
      </c>
      <c r="J94" s="38"/>
      <c r="K94" s="38"/>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row>
    <row r="95" spans="1:47" ht="20" x14ac:dyDescent="0.2">
      <c r="E95" s="9" t="s">
        <v>1433</v>
      </c>
      <c r="F95" s="51">
        <v>8818</v>
      </c>
      <c r="G95" s="10" t="s">
        <v>41</v>
      </c>
      <c r="H95" s="74" t="s">
        <v>1435</v>
      </c>
      <c r="I95" s="10" t="s">
        <v>1434</v>
      </c>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row>
    <row r="96" spans="1:47" ht="20" x14ac:dyDescent="0.2">
      <c r="E96" s="9" t="s">
        <v>1427</v>
      </c>
      <c r="F96" s="51">
        <v>9171</v>
      </c>
      <c r="G96" s="10" t="s">
        <v>41</v>
      </c>
      <c r="H96" s="74" t="s">
        <v>1435</v>
      </c>
      <c r="I96" s="10" t="s">
        <v>1434</v>
      </c>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row>
    <row r="97" spans="4:47" ht="20" x14ac:dyDescent="0.2">
      <c r="E97" s="9" t="s">
        <v>1428</v>
      </c>
      <c r="F97" s="51">
        <v>10009</v>
      </c>
      <c r="G97" s="10" t="s">
        <v>41</v>
      </c>
      <c r="H97" s="74" t="s">
        <v>1435</v>
      </c>
      <c r="I97" s="10" t="s">
        <v>1434</v>
      </c>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row>
    <row r="98" spans="4:47" ht="20" x14ac:dyDescent="0.2">
      <c r="E98" s="9" t="s">
        <v>1429</v>
      </c>
      <c r="F98" s="51">
        <v>8995</v>
      </c>
      <c r="G98" s="10" t="s">
        <v>41</v>
      </c>
      <c r="H98" s="74" t="s">
        <v>1435</v>
      </c>
      <c r="I98" s="10" t="s">
        <v>1434</v>
      </c>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row>
    <row r="99" spans="4:47" ht="20" x14ac:dyDescent="0.2">
      <c r="E99" s="9" t="s">
        <v>1430</v>
      </c>
      <c r="F99" s="51">
        <v>9524</v>
      </c>
      <c r="G99" s="10" t="s">
        <v>41</v>
      </c>
      <c r="H99" s="74" t="s">
        <v>1435</v>
      </c>
      <c r="I99" s="10" t="s">
        <v>1434</v>
      </c>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row>
    <row r="100" spans="4:47" ht="20" x14ac:dyDescent="0.2">
      <c r="E100" s="9" t="s">
        <v>1431</v>
      </c>
      <c r="F100" s="51">
        <v>7606</v>
      </c>
      <c r="G100" s="10" t="s">
        <v>41</v>
      </c>
      <c r="H100" s="74" t="s">
        <v>1435</v>
      </c>
      <c r="I100" s="10" t="s">
        <v>1434</v>
      </c>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row>
    <row r="101" spans="4:47" ht="20" x14ac:dyDescent="0.2">
      <c r="E101" s="9" t="s">
        <v>1432</v>
      </c>
      <c r="F101" s="51">
        <v>9370</v>
      </c>
      <c r="G101" s="10" t="s">
        <v>41</v>
      </c>
      <c r="H101" s="74" t="s">
        <v>1435</v>
      </c>
      <c r="I101" s="10" t="s">
        <v>1434</v>
      </c>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row>
    <row r="102" spans="4:47" ht="20" x14ac:dyDescent="0.2">
      <c r="D102" s="8" t="s">
        <v>1447</v>
      </c>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row>
    <row r="103" spans="4:47" ht="20" x14ac:dyDescent="0.2">
      <c r="E103" s="9" t="s">
        <v>1358</v>
      </c>
      <c r="F103" s="38">
        <f>SUMPRODUCT('Scenario Selector'!$N$121:$AF$121,'Scenario Selector'!$N$87:$AF$87)/SUM('Scenario Selector'!$N$87:$AF$87)</f>
        <v>9721.2401476925479</v>
      </c>
      <c r="G103" s="10" t="s">
        <v>41</v>
      </c>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row>
    <row r="104" spans="4:47" ht="20" x14ac:dyDescent="0.2">
      <c r="E104" s="9" t="s">
        <v>264</v>
      </c>
      <c r="F104" s="38">
        <v>11440.1</v>
      </c>
      <c r="G104" s="10" t="s">
        <v>41</v>
      </c>
      <c r="H104" s="9" t="s">
        <v>1448</v>
      </c>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row>
    <row r="105" spans="4:47" ht="20" x14ac:dyDescent="0.2">
      <c r="E105" s="9" t="s">
        <v>1397</v>
      </c>
      <c r="F105" s="38">
        <f>F90</f>
        <v>9369.6350000000002</v>
      </c>
      <c r="G105" s="10" t="s">
        <v>41</v>
      </c>
      <c r="H105" s="74"/>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row>
    <row r="106" spans="4:47" ht="20" x14ac:dyDescent="0.2">
      <c r="E106" s="9" t="s">
        <v>1405</v>
      </c>
      <c r="F106" s="38">
        <f>F91*(1+$L$11)</f>
        <v>9495.2826000136538</v>
      </c>
      <c r="G106" s="10" t="s">
        <v>41</v>
      </c>
      <c r="H106" s="74"/>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row>
    <row r="107" spans="4:47" ht="20" x14ac:dyDescent="0.2">
      <c r="E107" s="9" t="s">
        <v>1403</v>
      </c>
      <c r="F107" s="38">
        <f>F92*(1+'Historical Metal Prices'!$X$10)</f>
        <v>9532.0965387172546</v>
      </c>
      <c r="G107" s="10" t="s">
        <v>41</v>
      </c>
      <c r="H107" s="74"/>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row>
    <row r="108" spans="4:47" ht="20" x14ac:dyDescent="0.2">
      <c r="E108" s="9" t="s">
        <v>1484</v>
      </c>
      <c r="F108" s="38">
        <f>F93/(1+$L$13)</f>
        <v>10361.057342291058</v>
      </c>
      <c r="G108" s="10" t="s">
        <v>41</v>
      </c>
      <c r="H108" s="74"/>
      <c r="J108" s="38"/>
      <c r="K108" s="38"/>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row>
    <row r="109" spans="4:47" ht="20" x14ac:dyDescent="0.2">
      <c r="E109" s="9" t="s">
        <v>1413</v>
      </c>
      <c r="F109" s="38">
        <f>F94</f>
        <v>9479.866</v>
      </c>
      <c r="G109" s="10" t="s">
        <v>41</v>
      </c>
      <c r="H109" s="74"/>
      <c r="J109" s="38"/>
      <c r="K109" s="38"/>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row>
    <row r="110" spans="4:47" ht="20" x14ac:dyDescent="0.2">
      <c r="E110" s="9" t="s">
        <v>1477</v>
      </c>
      <c r="F110" s="38">
        <f t="shared" ref="F110:F116" si="6">F95*(1+$L$11)</f>
        <v>8936.2501278780237</v>
      </c>
      <c r="G110" s="10" t="s">
        <v>41</v>
      </c>
      <c r="H110" s="74"/>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row>
    <row r="111" spans="4:47" ht="20" x14ac:dyDescent="0.2">
      <c r="E111" s="9" t="s">
        <v>1478</v>
      </c>
      <c r="F111" s="38">
        <f t="shared" si="6"/>
        <v>9293.9838878168921</v>
      </c>
      <c r="G111" s="10" t="s">
        <v>41</v>
      </c>
      <c r="H111" s="74"/>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row>
    <row r="112" spans="4:47" ht="20" x14ac:dyDescent="0.2">
      <c r="E112" s="9" t="s">
        <v>1479</v>
      </c>
      <c r="F112" s="38">
        <f t="shared" si="6"/>
        <v>10143.2215388899</v>
      </c>
      <c r="G112" s="10" t="s">
        <v>41</v>
      </c>
      <c r="H112" s="74"/>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row>
    <row r="113" spans="3:47" ht="20" x14ac:dyDescent="0.2">
      <c r="E113" s="9" t="s">
        <v>1480</v>
      </c>
      <c r="F113" s="38">
        <f t="shared" si="6"/>
        <v>9115.6237128898647</v>
      </c>
      <c r="G113" s="10" t="s">
        <v>41</v>
      </c>
      <c r="H113" s="74"/>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row>
    <row r="114" spans="3:47" ht="20" x14ac:dyDescent="0.2">
      <c r="E114" s="9" t="s">
        <v>1481</v>
      </c>
      <c r="F114" s="38">
        <f t="shared" si="6"/>
        <v>9651.7176477557605</v>
      </c>
      <c r="G114" s="10" t="s">
        <v>41</v>
      </c>
      <c r="H114" s="74"/>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row>
    <row r="115" spans="3:47" ht="20" x14ac:dyDescent="0.2">
      <c r="E115" s="9" t="s">
        <v>1482</v>
      </c>
      <c r="F115" s="38">
        <f t="shared" si="6"/>
        <v>7707.9971050850809</v>
      </c>
      <c r="G115" s="10" t="s">
        <v>41</v>
      </c>
      <c r="H115" s="74"/>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row>
    <row r="116" spans="3:47" ht="20" x14ac:dyDescent="0.2">
      <c r="E116" s="9" t="s">
        <v>1483</v>
      </c>
      <c r="F116" s="38">
        <f t="shared" si="6"/>
        <v>9495.6524946946101</v>
      </c>
      <c r="G116" s="10" t="s">
        <v>41</v>
      </c>
      <c r="H116" s="74"/>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row>
    <row r="117" spans="3:47" ht="20" x14ac:dyDescent="0.2">
      <c r="C117" s="7" t="s">
        <v>23</v>
      </c>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row>
    <row r="118" spans="3:47" ht="20" x14ac:dyDescent="0.2">
      <c r="E118" s="9" t="s">
        <v>1179</v>
      </c>
      <c r="F118" s="52">
        <f>'Manganese Ore Prices (by type)'!$C$33</f>
        <v>5.1961960000000005</v>
      </c>
      <c r="G118" s="10" t="s">
        <v>44</v>
      </c>
      <c r="I118" s="10" t="s">
        <v>1180</v>
      </c>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row>
    <row r="119" spans="3:47" ht="20" x14ac:dyDescent="0.2">
      <c r="E119" s="9" t="s">
        <v>1181</v>
      </c>
      <c r="F119" s="52">
        <f>F118/((1+'Metals Prices - Likely'!$L$11)*SQRT(1+'Metals Prices - Likely'!$M$10))</f>
        <v>5.0571256595835878</v>
      </c>
      <c r="G119" s="10" t="s">
        <v>44</v>
      </c>
      <c r="I119" s="10" t="s">
        <v>1180</v>
      </c>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row>
    <row r="120" spans="3:47" ht="20" x14ac:dyDescent="0.2">
      <c r="D120" s="8" t="s">
        <v>476</v>
      </c>
      <c r="J120" s="38"/>
      <c r="K120" s="38"/>
      <c r="L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row>
    <row r="121" spans="3:47" ht="20" x14ac:dyDescent="0.2">
      <c r="E121" s="9" t="s">
        <v>1192</v>
      </c>
      <c r="G121" s="10" t="s">
        <v>44</v>
      </c>
      <c r="J121" s="38"/>
      <c r="K121" s="38"/>
      <c r="L121" s="38"/>
      <c r="M121" s="52">
        <f>$F$119</f>
        <v>5.0571256595835878</v>
      </c>
      <c r="N121" s="52">
        <f t="shared" ref="N121:AU121" si="7">$F$119</f>
        <v>5.0571256595835878</v>
      </c>
      <c r="O121" s="52">
        <f t="shared" si="7"/>
        <v>5.0571256595835878</v>
      </c>
      <c r="P121" s="52">
        <f t="shared" si="7"/>
        <v>5.0571256595835878</v>
      </c>
      <c r="Q121" s="52">
        <f t="shared" si="7"/>
        <v>5.0571256595835878</v>
      </c>
      <c r="R121" s="52">
        <f t="shared" si="7"/>
        <v>5.0571256595835878</v>
      </c>
      <c r="S121" s="52">
        <f t="shared" si="7"/>
        <v>5.0571256595835878</v>
      </c>
      <c r="T121" s="52">
        <f t="shared" si="7"/>
        <v>5.0571256595835878</v>
      </c>
      <c r="U121" s="52">
        <f t="shared" si="7"/>
        <v>5.0571256595835878</v>
      </c>
      <c r="V121" s="52">
        <f t="shared" si="7"/>
        <v>5.0571256595835878</v>
      </c>
      <c r="W121" s="52">
        <f t="shared" si="7"/>
        <v>5.0571256595835878</v>
      </c>
      <c r="X121" s="52">
        <f t="shared" si="7"/>
        <v>5.0571256595835878</v>
      </c>
      <c r="Y121" s="52">
        <f t="shared" si="7"/>
        <v>5.0571256595835878</v>
      </c>
      <c r="Z121" s="52">
        <f t="shared" si="7"/>
        <v>5.0571256595835878</v>
      </c>
      <c r="AA121" s="52">
        <f t="shared" si="7"/>
        <v>5.0571256595835878</v>
      </c>
      <c r="AB121" s="52">
        <f t="shared" si="7"/>
        <v>5.0571256595835878</v>
      </c>
      <c r="AC121" s="52">
        <f t="shared" si="7"/>
        <v>5.0571256595835878</v>
      </c>
      <c r="AD121" s="52">
        <f t="shared" si="7"/>
        <v>5.0571256595835878</v>
      </c>
      <c r="AE121" s="52">
        <f t="shared" si="7"/>
        <v>5.0571256595835878</v>
      </c>
      <c r="AF121" s="52">
        <f t="shared" si="7"/>
        <v>5.0571256595835878</v>
      </c>
      <c r="AG121" s="52">
        <f t="shared" si="7"/>
        <v>5.0571256595835878</v>
      </c>
      <c r="AH121" s="52">
        <f t="shared" si="7"/>
        <v>5.0571256595835878</v>
      </c>
      <c r="AI121" s="52">
        <f t="shared" si="7"/>
        <v>5.0571256595835878</v>
      </c>
      <c r="AJ121" s="52">
        <f t="shared" si="7"/>
        <v>5.0571256595835878</v>
      </c>
      <c r="AK121" s="52">
        <f t="shared" si="7"/>
        <v>5.0571256595835878</v>
      </c>
      <c r="AL121" s="52">
        <f t="shared" si="7"/>
        <v>5.0571256595835878</v>
      </c>
      <c r="AM121" s="52">
        <f t="shared" si="7"/>
        <v>5.0571256595835878</v>
      </c>
      <c r="AN121" s="52">
        <f t="shared" si="7"/>
        <v>5.0571256595835878</v>
      </c>
      <c r="AO121" s="52">
        <f t="shared" si="7"/>
        <v>5.0571256595835878</v>
      </c>
      <c r="AP121" s="52">
        <f t="shared" si="7"/>
        <v>5.0571256595835878</v>
      </c>
      <c r="AQ121" s="52">
        <f t="shared" si="7"/>
        <v>5.0571256595835878</v>
      </c>
      <c r="AR121" s="52">
        <f t="shared" si="7"/>
        <v>5.0571256595835878</v>
      </c>
      <c r="AS121" s="52">
        <f t="shared" si="7"/>
        <v>5.0571256595835878</v>
      </c>
      <c r="AT121" s="52">
        <f t="shared" si="7"/>
        <v>5.0571256595835878</v>
      </c>
      <c r="AU121" s="52">
        <f t="shared" si="7"/>
        <v>5.0571256595835878</v>
      </c>
    </row>
    <row r="122" spans="3:47" ht="20" x14ac:dyDescent="0.2">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row>
    <row r="123" spans="3:47" ht="20" x14ac:dyDescent="0.2">
      <c r="E123" s="24"/>
      <c r="F123" s="24"/>
      <c r="G123" s="25"/>
      <c r="H123" s="24"/>
      <c r="I123" s="25"/>
      <c r="J123" s="39"/>
      <c r="K123" s="39"/>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9"/>
      <c r="AO123" s="39"/>
      <c r="AP123" s="39"/>
      <c r="AQ123" s="39"/>
      <c r="AR123" s="39"/>
      <c r="AS123" s="39"/>
      <c r="AT123" s="39"/>
      <c r="AU123" s="39"/>
    </row>
    <row r="124" spans="3:47" ht="20" x14ac:dyDescent="0.2">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row>
    <row r="125" spans="3:47" ht="20" x14ac:dyDescent="0.2">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row>
    <row r="126" spans="3:47" ht="20" x14ac:dyDescent="0.2">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row>
    <row r="127" spans="3:47" ht="20" x14ac:dyDescent="0.2">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row>
    <row r="128" spans="3:47" ht="20" x14ac:dyDescent="0.2">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row>
    <row r="129" spans="5:47" ht="20" x14ac:dyDescent="0.2">
      <c r="E129" s="24"/>
      <c r="F129" s="24"/>
      <c r="G129" s="25"/>
      <c r="H129" s="24"/>
      <c r="I129" s="25"/>
      <c r="J129" s="39"/>
      <c r="K129" s="39"/>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9"/>
      <c r="AO129" s="39"/>
      <c r="AP129" s="39"/>
      <c r="AQ129" s="39"/>
      <c r="AR129" s="39"/>
      <c r="AS129" s="39"/>
      <c r="AT129" s="39"/>
      <c r="AU129" s="39"/>
    </row>
    <row r="130" spans="5:47" ht="20" x14ac:dyDescent="0.2">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row>
    <row r="131" spans="5:47" ht="20" x14ac:dyDescent="0.2">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row>
    <row r="132" spans="5:47" ht="20" x14ac:dyDescent="0.2">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row>
    <row r="133" spans="5:47" ht="20" x14ac:dyDescent="0.2">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row>
    <row r="134" spans="5:47" ht="20" x14ac:dyDescent="0.2">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row>
    <row r="135" spans="5:47" ht="20" x14ac:dyDescent="0.2">
      <c r="E135" s="24"/>
      <c r="F135" s="24"/>
      <c r="G135" s="25"/>
      <c r="H135" s="24"/>
      <c r="I135" s="25"/>
      <c r="J135" s="39"/>
      <c r="K135" s="39"/>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9"/>
      <c r="AO135" s="39"/>
      <c r="AP135" s="39"/>
      <c r="AQ135" s="39"/>
      <c r="AR135" s="39"/>
      <c r="AS135" s="39"/>
      <c r="AT135" s="39"/>
      <c r="AU135" s="39"/>
    </row>
    <row r="136" spans="5:47" ht="20" x14ac:dyDescent="0.2">
      <c r="E136" s="24"/>
      <c r="F136" s="24"/>
      <c r="G136" s="25"/>
      <c r="H136" s="24"/>
      <c r="I136" s="25"/>
      <c r="J136" s="39"/>
      <c r="K136" s="39"/>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9"/>
      <c r="AO136" s="39"/>
      <c r="AP136" s="39"/>
      <c r="AQ136" s="39"/>
      <c r="AR136" s="39"/>
      <c r="AS136" s="39"/>
      <c r="AT136" s="39"/>
      <c r="AU136" s="39"/>
    </row>
    <row r="137" spans="5:47" ht="29.25" customHeight="1" x14ac:dyDescent="0.2"/>
    <row r="138" spans="5:47" ht="29.25" customHeight="1" x14ac:dyDescent="0.2"/>
    <row r="139" spans="5:47" ht="29.25" customHeight="1" x14ac:dyDescent="0.2"/>
    <row r="140" spans="5:47" ht="29.25" customHeight="1" x14ac:dyDescent="0.2"/>
    <row r="141" spans="5:47" ht="29.25" customHeight="1" x14ac:dyDescent="0.2"/>
    <row r="142" spans="5:47" ht="29.25" customHeight="1" x14ac:dyDescent="0.2"/>
    <row r="143" spans="5:47" ht="29.25" customHeight="1" x14ac:dyDescent="0.2"/>
    <row r="144" spans="5:47" ht="29.25" customHeight="1" x14ac:dyDescent="0.2"/>
    <row r="145" ht="29.25" customHeight="1" x14ac:dyDescent="0.2"/>
    <row r="146" ht="29.25" customHeight="1" x14ac:dyDescent="0.2"/>
    <row r="147" ht="29.25" customHeight="1" x14ac:dyDescent="0.2"/>
    <row r="148" ht="29.25" customHeight="1" x14ac:dyDescent="0.2"/>
    <row r="149" ht="29.25" customHeight="1" x14ac:dyDescent="0.2"/>
    <row r="150" ht="29.25" customHeight="1" x14ac:dyDescent="0.2"/>
    <row r="151" ht="29.25" customHeight="1" x14ac:dyDescent="0.2"/>
    <row r="152" ht="29.25" customHeight="1" x14ac:dyDescent="0.2"/>
    <row r="153" ht="29.25" customHeight="1" x14ac:dyDescent="0.2"/>
    <row r="154" ht="29.25" customHeight="1" x14ac:dyDescent="0.2"/>
    <row r="155" ht="29.25" customHeight="1" x14ac:dyDescent="0.2"/>
    <row r="156" ht="29.25" customHeight="1" x14ac:dyDescent="0.2"/>
    <row r="157" ht="29.25" customHeight="1" x14ac:dyDescent="0.2"/>
    <row r="158" ht="29.25" customHeight="1" x14ac:dyDescent="0.2"/>
    <row r="159" ht="29.25" customHeight="1" x14ac:dyDescent="0.2"/>
    <row r="160" ht="29.25" customHeight="1" x14ac:dyDescent="0.2"/>
    <row r="161" ht="29.25" customHeight="1" x14ac:dyDescent="0.2"/>
    <row r="162" ht="29.25" customHeight="1" x14ac:dyDescent="0.2"/>
    <row r="163" ht="29.25" customHeight="1" x14ac:dyDescent="0.2"/>
    <row r="164" ht="29.25" customHeight="1" x14ac:dyDescent="0.2"/>
    <row r="165" ht="29.25" customHeight="1" x14ac:dyDescent="0.2"/>
    <row r="166" ht="29.25" customHeight="1" x14ac:dyDescent="0.2"/>
    <row r="167" ht="29.25" customHeight="1" x14ac:dyDescent="0.2"/>
  </sheetData>
  <phoneticPr fontId="4" type="noConversion"/>
  <hyperlinks>
    <hyperlink ref="H18" r:id="rId1" location="Summary" xr:uid="{AA4EAF7C-FCF7-4F55-9FEF-05ACFACB3706}"/>
    <hyperlink ref="H82" r:id="rId2" location="Trading+summary" xr:uid="{E464F7AC-0851-4F98-B71B-974C709D276B}"/>
    <hyperlink ref="H10" r:id="rId3" xr:uid="{1EDBA065-49A1-4CC0-8EE0-0890CDDA1ACD}"/>
    <hyperlink ref="H9" r:id="rId4" xr:uid="{88461527-F45B-4C95-B08B-7110C8BF4522}"/>
    <hyperlink ref="H54" r:id="rId5" location="Trading+summary" xr:uid="{283F7593-E969-4E05-9C13-0ED496F4BFEC}"/>
    <hyperlink ref="H90" r:id="rId6" xr:uid="{124ABE4E-14C6-49BC-AD74-3F3A11CE076D}"/>
    <hyperlink ref="H92" r:id="rId7" xr:uid="{2485BFB0-06C4-4045-8009-A05B71C85BEE}"/>
    <hyperlink ref="H91" r:id="rId8" xr:uid="{7D8701E6-F193-4F9A-BCEB-73AF8147AD73}"/>
    <hyperlink ref="H27" r:id="rId9" xr:uid="{8A25912E-B41D-4DCB-BFA1-570C2FE7718B}"/>
    <hyperlink ref="H26" r:id="rId10" xr:uid="{E27A7EBC-B8A2-48F6-96FA-33B9CAC8D9DC}"/>
    <hyperlink ref="H93" r:id="rId11" xr:uid="{D0B4F3A4-67BE-48DB-A061-4C68BDC2BCA4}"/>
    <hyperlink ref="H28" r:id="rId12" xr:uid="{DB999D2B-E898-4121-B08A-E28657122685}"/>
    <hyperlink ref="H94" r:id="rId13" xr:uid="{01E94700-9C6B-4060-9FB1-E133F04C8DE8}"/>
    <hyperlink ref="H62" r:id="rId14" xr:uid="{626F6699-D4E1-4B91-9438-54A25AD4BFAB}"/>
    <hyperlink ref="H29" r:id="rId15" xr:uid="{A4DEC0EB-00AE-4ECF-B987-266DA02EC0D4}"/>
    <hyperlink ref="H30" r:id="rId16" xr:uid="{5BA7F51E-3B5D-4BAF-8C8B-1F456D29AAE8}"/>
    <hyperlink ref="H65" r:id="rId17" xr:uid="{D0F98C1A-9AE5-4D9B-BDF0-E33BCBEF0496}"/>
    <hyperlink ref="H95" r:id="rId18" xr:uid="{B94984C4-2448-4CB2-9739-249BB258F7EA}"/>
    <hyperlink ref="H63" r:id="rId19" xr:uid="{9E4CF694-A7D5-4458-8AD6-E53211B23CC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333F3-3A0D-45A6-A25A-1A0B424414FD}">
  <dimension ref="A1:WTS96"/>
  <sheetViews>
    <sheetView topLeftCell="G25" zoomScaleNormal="100" workbookViewId="0"/>
  </sheetViews>
  <sheetFormatPr baseColWidth="10" defaultColWidth="0" defaultRowHeight="29.25" customHeight="1"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3.5" style="9" customWidth="1"/>
    <col min="7" max="7" width="15.5" style="10" customWidth="1"/>
    <col min="8" max="8" width="13.83203125" customWidth="1"/>
    <col min="9" max="9" width="16.5" style="4" customWidth="1"/>
    <col min="10" max="10" width="2" style="9" customWidth="1"/>
    <col min="11" max="11" width="2.33203125" style="9" customWidth="1"/>
    <col min="12" max="47" width="8.6640625" style="9" customWidth="1"/>
    <col min="16088" max="16384" width="8.6640625" hidden="1"/>
  </cols>
  <sheetData>
    <row r="1" spans="1:47" ht="11.25" customHeight="1" x14ac:dyDescent="0.2"/>
    <row r="2" spans="1:47" ht="24" x14ac:dyDescent="0.2">
      <c r="A2" s="5" t="s">
        <v>1498</v>
      </c>
    </row>
    <row r="3" spans="1:47" ht="20"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ht="20" x14ac:dyDescent="0.2">
      <c r="A4" s="11"/>
      <c r="B4" s="12"/>
      <c r="C4" s="13"/>
      <c r="D4" s="14"/>
      <c r="E4" s="11" t="s">
        <v>0</v>
      </c>
      <c r="F4" s="11" t="s">
        <v>91</v>
      </c>
      <c r="G4" s="15" t="s">
        <v>1</v>
      </c>
      <c r="H4" s="11" t="s">
        <v>12</v>
      </c>
      <c r="I4" s="15" t="s">
        <v>2</v>
      </c>
      <c r="J4" s="11"/>
      <c r="K4" s="11"/>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ht="20" x14ac:dyDescent="0.2">
      <c r="A5" s="24"/>
      <c r="E5" s="24"/>
      <c r="F5" s="24"/>
      <c r="G5" s="25"/>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row>
    <row r="6" spans="1:47" ht="20" x14ac:dyDescent="0.2">
      <c r="A6" s="24"/>
      <c r="B6" s="6" t="s">
        <v>469</v>
      </c>
      <c r="E6" s="24"/>
      <c r="F6" s="24"/>
      <c r="G6" s="25"/>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row>
    <row r="7" spans="1:47" ht="20" x14ac:dyDescent="0.2">
      <c r="A7" s="24"/>
      <c r="E7" s="24"/>
      <c r="F7" s="24"/>
      <c r="G7" s="25"/>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row>
    <row r="8" spans="1:47" ht="20" x14ac:dyDescent="0.2">
      <c r="A8" s="24"/>
      <c r="C8" s="7" t="s">
        <v>408</v>
      </c>
      <c r="E8" s="24"/>
      <c r="F8" s="24"/>
      <c r="G8" s="25"/>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row>
    <row r="9" spans="1:47" ht="20" x14ac:dyDescent="0.2">
      <c r="A9" s="24"/>
      <c r="E9" s="9" t="s">
        <v>471</v>
      </c>
      <c r="F9" s="24"/>
      <c r="G9" s="25"/>
      <c r="H9" s="69" t="s">
        <v>472</v>
      </c>
      <c r="J9" s="24"/>
      <c r="K9" s="24"/>
      <c r="L9" s="24"/>
      <c r="M9" s="27">
        <v>0.04</v>
      </c>
      <c r="N9" s="27">
        <v>3.1E-2</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row>
    <row r="10" spans="1:47" ht="20" x14ac:dyDescent="0.2">
      <c r="A10" s="24"/>
      <c r="E10" s="9" t="s">
        <v>475</v>
      </c>
      <c r="F10" s="24"/>
      <c r="G10" s="25"/>
      <c r="H10" s="69" t="s">
        <v>470</v>
      </c>
      <c r="I10" s="4" t="s">
        <v>477</v>
      </c>
      <c r="J10" s="24"/>
      <c r="K10" s="24"/>
      <c r="L10" s="24"/>
      <c r="M10" s="27">
        <v>2.8000000000000001E-2</v>
      </c>
      <c r="N10" s="27">
        <v>2.5000000000000001E-2</v>
      </c>
      <c r="O10" s="27">
        <v>2.3E-2</v>
      </c>
      <c r="P10" s="27">
        <v>2.3E-2</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row>
    <row r="11" spans="1:47" ht="20" x14ac:dyDescent="0.2">
      <c r="A11" s="24"/>
      <c r="E11" s="9" t="s">
        <v>1107</v>
      </c>
      <c r="F11" s="24"/>
      <c r="G11" s="25"/>
      <c r="H11" s="69"/>
      <c r="I11" s="4" t="s">
        <v>1104</v>
      </c>
      <c r="J11" s="24"/>
      <c r="K11" s="24"/>
      <c r="L11" s="27">
        <f>SQRT(1+'Historical Metal Prices'!Y9) -1</f>
        <v>1.3410084812658596E-2</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row>
    <row r="12" spans="1:47" ht="20" x14ac:dyDescent="0.2">
      <c r="A12" s="24"/>
      <c r="E12" s="9" t="s">
        <v>1106</v>
      </c>
      <c r="F12" s="24"/>
      <c r="G12" s="25"/>
      <c r="H12" s="69"/>
      <c r="J12" s="24"/>
      <c r="K12" s="24"/>
      <c r="L12" s="31">
        <f>MAX(L10,L11)</f>
        <v>1.3410084812658596E-2</v>
      </c>
      <c r="M12" s="31">
        <f>MAX(M10,M11)</f>
        <v>2.8000000000000001E-2</v>
      </c>
      <c r="N12" s="31">
        <f>MAX(N10,N11)</f>
        <v>2.5000000000000001E-2</v>
      </c>
      <c r="O12" s="31">
        <f>MAX(O10,O11)</f>
        <v>2.3E-2</v>
      </c>
      <c r="P12" s="31">
        <f>MAX(P10,P11)</f>
        <v>2.3E-2</v>
      </c>
      <c r="Q12" s="31"/>
      <c r="R12" s="31"/>
      <c r="S12" s="31"/>
      <c r="T12" s="31"/>
      <c r="U12" s="31"/>
      <c r="V12" s="31"/>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row>
    <row r="13" spans="1:47" ht="20" x14ac:dyDescent="0.2">
      <c r="A13" s="24"/>
      <c r="E13" s="9" t="s">
        <v>1105</v>
      </c>
      <c r="F13" s="24"/>
      <c r="G13" s="25"/>
      <c r="H13" s="69"/>
      <c r="J13" s="24"/>
      <c r="K13" s="24"/>
      <c r="L13" s="62">
        <f>(1+K13)*(1+L12) - 1</f>
        <v>1.3410084812658596E-2</v>
      </c>
      <c r="M13" s="62">
        <f>(1+L13)*(1+M12) - 1</f>
        <v>4.1785567187412997E-2</v>
      </c>
      <c r="N13" s="62">
        <f>(1+M13)*(1+N12) - 1</f>
        <v>6.7830206367098134E-2</v>
      </c>
      <c r="O13" s="62">
        <f>(1+N13)*(1+O12) - 1</f>
        <v>9.2390301113541184E-2</v>
      </c>
      <c r="P13" s="62">
        <f>(1+O13)*(1+P12) - 1</f>
        <v>0.11751527803915263</v>
      </c>
      <c r="Q13" s="62"/>
      <c r="R13" s="62"/>
      <c r="S13" s="62"/>
      <c r="T13" s="62"/>
      <c r="U13" s="62"/>
      <c r="V13" s="62"/>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row>
    <row r="14" spans="1:47" ht="20" x14ac:dyDescent="0.2">
      <c r="A14" s="24"/>
      <c r="E14" s="24"/>
      <c r="F14" s="24"/>
      <c r="G14" s="25"/>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row>
    <row r="15" spans="1:47" ht="20" x14ac:dyDescent="0.2">
      <c r="A15" s="24"/>
      <c r="B15" s="6" t="s">
        <v>39</v>
      </c>
      <c r="E15" s="24"/>
      <c r="F15" s="24"/>
      <c r="G15" s="25"/>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row>
    <row r="16" spans="1:47" ht="20" x14ac:dyDescent="0.2">
      <c r="A16" s="24"/>
      <c r="E16" s="24"/>
      <c r="F16" s="24"/>
      <c r="G16" s="25"/>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row>
    <row r="17" spans="1:47" ht="20" x14ac:dyDescent="0.2">
      <c r="C17" s="7" t="s">
        <v>24</v>
      </c>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row>
    <row r="18" spans="1:47" ht="20" x14ac:dyDescent="0.2">
      <c r="E18" s="9" t="s">
        <v>468</v>
      </c>
      <c r="F18" s="10"/>
      <c r="G18" s="10" t="s">
        <v>41</v>
      </c>
      <c r="H18" s="74" t="s">
        <v>466</v>
      </c>
      <c r="I18" s="10" t="s">
        <v>1108</v>
      </c>
      <c r="L18" s="51"/>
      <c r="M18" s="51">
        <v>17825</v>
      </c>
      <c r="N18" s="51">
        <v>18605</v>
      </c>
      <c r="O18" s="51">
        <v>19145</v>
      </c>
      <c r="P18" s="51">
        <v>19810</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row>
    <row r="19" spans="1:47" ht="20" x14ac:dyDescent="0.2">
      <c r="E19" s="9" t="s">
        <v>473</v>
      </c>
      <c r="F19" s="3"/>
      <c r="G19" s="10" t="s">
        <v>41</v>
      </c>
      <c r="I19" s="4" t="s">
        <v>474</v>
      </c>
      <c r="J19" s="38"/>
      <c r="K19" s="38"/>
      <c r="L19" s="38"/>
      <c r="M19" s="38">
        <f>M18/(1+M$13)</f>
        <v>17110.046982243664</v>
      </c>
      <c r="N19" s="38">
        <f>N18/(1+N$13)</f>
        <v>17423.18197131425</v>
      </c>
      <c r="O19" s="38">
        <f>O18/(1+O$13)</f>
        <v>17525.787239674606</v>
      </c>
      <c r="P19" s="38">
        <f>P18/(1+P$13)</f>
        <v>17726.826996727599</v>
      </c>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row>
    <row r="20" spans="1:47" ht="20" x14ac:dyDescent="0.2">
      <c r="E20" s="9" t="s">
        <v>1114</v>
      </c>
      <c r="F20" s="38">
        <f>'Historical Metal Prices'!F26</f>
        <v>15933.055332996575</v>
      </c>
      <c r="G20" s="10" t="s">
        <v>41</v>
      </c>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row>
    <row r="21" spans="1:47" ht="20" x14ac:dyDescent="0.2">
      <c r="D21" s="8" t="s">
        <v>476</v>
      </c>
      <c r="F21" s="3"/>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row>
    <row r="22" spans="1:47" ht="20" x14ac:dyDescent="0.2">
      <c r="E22" s="9" t="s">
        <v>1182</v>
      </c>
      <c r="G22" s="10" t="s">
        <v>41</v>
      </c>
      <c r="I22" s="4" t="s">
        <v>478</v>
      </c>
      <c r="J22" s="38"/>
      <c r="K22" s="38"/>
      <c r="L22" s="38"/>
      <c r="M22" s="38">
        <f>IF(M19=0,L22,M19)</f>
        <v>17110.046982243664</v>
      </c>
      <c r="N22" s="38">
        <f t="shared" ref="N22:AU22" si="0">IF(N19=0,M22,N19)</f>
        <v>17423.18197131425</v>
      </c>
      <c r="O22" s="38">
        <f t="shared" si="0"/>
        <v>17525.787239674606</v>
      </c>
      <c r="P22" s="38">
        <f t="shared" si="0"/>
        <v>17726.826996727599</v>
      </c>
      <c r="Q22" s="38">
        <f t="shared" si="0"/>
        <v>17726.826996727599</v>
      </c>
      <c r="R22" s="38">
        <f t="shared" si="0"/>
        <v>17726.826996727599</v>
      </c>
      <c r="S22" s="38">
        <f t="shared" si="0"/>
        <v>17726.826996727599</v>
      </c>
      <c r="T22" s="38">
        <f t="shared" si="0"/>
        <v>17726.826996727599</v>
      </c>
      <c r="U22" s="38">
        <f t="shared" si="0"/>
        <v>17726.826996727599</v>
      </c>
      <c r="V22" s="38">
        <f t="shared" si="0"/>
        <v>17726.826996727599</v>
      </c>
      <c r="W22" s="38">
        <f t="shared" si="0"/>
        <v>17726.826996727599</v>
      </c>
      <c r="X22" s="38">
        <f t="shared" si="0"/>
        <v>17726.826996727599</v>
      </c>
      <c r="Y22" s="38">
        <f t="shared" si="0"/>
        <v>17726.826996727599</v>
      </c>
      <c r="Z22" s="38">
        <f t="shared" si="0"/>
        <v>17726.826996727599</v>
      </c>
      <c r="AA22" s="38">
        <f t="shared" si="0"/>
        <v>17726.826996727599</v>
      </c>
      <c r="AB22" s="38">
        <f t="shared" si="0"/>
        <v>17726.826996727599</v>
      </c>
      <c r="AC22" s="38">
        <f t="shared" si="0"/>
        <v>17726.826996727599</v>
      </c>
      <c r="AD22" s="38">
        <f t="shared" si="0"/>
        <v>17726.826996727599</v>
      </c>
      <c r="AE22" s="38">
        <f t="shared" si="0"/>
        <v>17726.826996727599</v>
      </c>
      <c r="AF22" s="38">
        <f t="shared" si="0"/>
        <v>17726.826996727599</v>
      </c>
      <c r="AG22" s="38">
        <f t="shared" si="0"/>
        <v>17726.826996727599</v>
      </c>
      <c r="AH22" s="38">
        <f t="shared" si="0"/>
        <v>17726.826996727599</v>
      </c>
      <c r="AI22" s="38">
        <f t="shared" si="0"/>
        <v>17726.826996727599</v>
      </c>
      <c r="AJ22" s="38">
        <f t="shared" si="0"/>
        <v>17726.826996727599</v>
      </c>
      <c r="AK22" s="38">
        <f t="shared" si="0"/>
        <v>17726.826996727599</v>
      </c>
      <c r="AL22" s="38">
        <f t="shared" si="0"/>
        <v>17726.826996727599</v>
      </c>
      <c r="AM22" s="38">
        <f t="shared" si="0"/>
        <v>17726.826996727599</v>
      </c>
      <c r="AN22" s="38">
        <f t="shared" si="0"/>
        <v>17726.826996727599</v>
      </c>
      <c r="AO22" s="38">
        <f t="shared" si="0"/>
        <v>17726.826996727599</v>
      </c>
      <c r="AP22" s="38">
        <f t="shared" si="0"/>
        <v>17726.826996727599</v>
      </c>
      <c r="AQ22" s="38">
        <f t="shared" si="0"/>
        <v>17726.826996727599</v>
      </c>
      <c r="AR22" s="38">
        <f t="shared" si="0"/>
        <v>17726.826996727599</v>
      </c>
      <c r="AS22" s="38">
        <f t="shared" si="0"/>
        <v>17726.826996727599</v>
      </c>
      <c r="AT22" s="38">
        <f t="shared" si="0"/>
        <v>17726.826996727599</v>
      </c>
      <c r="AU22" s="38">
        <f t="shared" si="0"/>
        <v>17726.826996727599</v>
      </c>
    </row>
    <row r="23" spans="1:47" ht="29.25" customHeight="1" x14ac:dyDescent="0.2">
      <c r="E23" s="9" t="s">
        <v>1112</v>
      </c>
      <c r="F23" s="51">
        <v>5</v>
      </c>
      <c r="G23" s="10" t="s">
        <v>245</v>
      </c>
      <c r="I23" s="4" t="s">
        <v>1115</v>
      </c>
    </row>
    <row r="24" spans="1:47" ht="20" x14ac:dyDescent="0.2">
      <c r="A24" s="24"/>
      <c r="E24" s="9" t="s">
        <v>1113</v>
      </c>
      <c r="F24" s="24"/>
      <c r="H24" s="1"/>
      <c r="I24" s="73"/>
      <c r="J24" s="39"/>
      <c r="K24" s="39"/>
      <c r="L24" s="38"/>
      <c r="M24" s="21"/>
      <c r="N24" s="21">
        <v>1</v>
      </c>
      <c r="O24" s="21">
        <v>1</v>
      </c>
      <c r="P24" s="21">
        <v>1</v>
      </c>
      <c r="Q24" s="21">
        <v>0.8</v>
      </c>
      <c r="R24" s="21">
        <v>0.6</v>
      </c>
      <c r="S24" s="21">
        <v>0.4</v>
      </c>
      <c r="T24" s="21">
        <v>0.2</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row>
    <row r="25" spans="1:47" ht="20" x14ac:dyDescent="0.2">
      <c r="E25" s="9" t="s">
        <v>1280</v>
      </c>
      <c r="G25" s="10" t="s">
        <v>41</v>
      </c>
      <c r="J25" s="38"/>
      <c r="K25" s="38"/>
      <c r="L25" s="38"/>
      <c r="M25" s="38">
        <f>IF(M19=0,$F$20+($P$19-$F$20)*M$24,M19)</f>
        <v>17110.046982243664</v>
      </c>
      <c r="N25" s="38">
        <f t="shared" ref="N25:AU25" si="1">IF(N19=0,$F$20+($P$19-$F$20)*N$24,N19)</f>
        <v>17423.18197131425</v>
      </c>
      <c r="O25" s="38">
        <f t="shared" si="1"/>
        <v>17525.787239674606</v>
      </c>
      <c r="P25" s="38">
        <f t="shared" si="1"/>
        <v>17726.826996727599</v>
      </c>
      <c r="Q25" s="38">
        <f t="shared" si="1"/>
        <v>17368.072663981395</v>
      </c>
      <c r="R25" s="38">
        <f t="shared" si="1"/>
        <v>17009.31833123519</v>
      </c>
      <c r="S25" s="38">
        <f t="shared" si="1"/>
        <v>16650.563998488986</v>
      </c>
      <c r="T25" s="38">
        <f t="shared" si="1"/>
        <v>16291.80966574278</v>
      </c>
      <c r="U25" s="38">
        <f t="shared" si="1"/>
        <v>15933.055332996575</v>
      </c>
      <c r="V25" s="38">
        <f t="shared" si="1"/>
        <v>15933.055332996575</v>
      </c>
      <c r="W25" s="38">
        <f t="shared" si="1"/>
        <v>15933.055332996575</v>
      </c>
      <c r="X25" s="38">
        <f t="shared" si="1"/>
        <v>15933.055332996575</v>
      </c>
      <c r="Y25" s="38">
        <f t="shared" si="1"/>
        <v>15933.055332996575</v>
      </c>
      <c r="Z25" s="38">
        <f t="shared" si="1"/>
        <v>15933.055332996575</v>
      </c>
      <c r="AA25" s="38">
        <f t="shared" si="1"/>
        <v>15933.055332996575</v>
      </c>
      <c r="AB25" s="38">
        <f t="shared" si="1"/>
        <v>15933.055332996575</v>
      </c>
      <c r="AC25" s="38">
        <f t="shared" si="1"/>
        <v>15933.055332996575</v>
      </c>
      <c r="AD25" s="38">
        <f t="shared" si="1"/>
        <v>15933.055332996575</v>
      </c>
      <c r="AE25" s="38">
        <f t="shared" si="1"/>
        <v>15933.055332996575</v>
      </c>
      <c r="AF25" s="38">
        <f t="shared" si="1"/>
        <v>15933.055332996575</v>
      </c>
      <c r="AG25" s="38">
        <f t="shared" si="1"/>
        <v>15933.055332996575</v>
      </c>
      <c r="AH25" s="38">
        <f t="shared" si="1"/>
        <v>15933.055332996575</v>
      </c>
      <c r="AI25" s="38">
        <f t="shared" si="1"/>
        <v>15933.055332996575</v>
      </c>
      <c r="AJ25" s="38">
        <f t="shared" si="1"/>
        <v>15933.055332996575</v>
      </c>
      <c r="AK25" s="38">
        <f t="shared" si="1"/>
        <v>15933.055332996575</v>
      </c>
      <c r="AL25" s="38">
        <f t="shared" si="1"/>
        <v>15933.055332996575</v>
      </c>
      <c r="AM25" s="38">
        <f t="shared" si="1"/>
        <v>15933.055332996575</v>
      </c>
      <c r="AN25" s="38">
        <f t="shared" si="1"/>
        <v>15933.055332996575</v>
      </c>
      <c r="AO25" s="38">
        <f t="shared" si="1"/>
        <v>15933.055332996575</v>
      </c>
      <c r="AP25" s="38">
        <f t="shared" si="1"/>
        <v>15933.055332996575</v>
      </c>
      <c r="AQ25" s="38">
        <f t="shared" si="1"/>
        <v>15933.055332996575</v>
      </c>
      <c r="AR25" s="38">
        <f t="shared" si="1"/>
        <v>15933.055332996575</v>
      </c>
      <c r="AS25" s="38">
        <f t="shared" si="1"/>
        <v>15933.055332996575</v>
      </c>
      <c r="AT25" s="38">
        <f t="shared" si="1"/>
        <v>15933.055332996575</v>
      </c>
      <c r="AU25" s="38">
        <f t="shared" si="1"/>
        <v>15933.055332996575</v>
      </c>
    </row>
    <row r="26" spans="1:47" s="9" customFormat="1" ht="20" x14ac:dyDescent="0.2">
      <c r="B26" s="6"/>
      <c r="C26" s="7"/>
      <c r="D26" s="8" t="s">
        <v>1496</v>
      </c>
      <c r="G26" s="10"/>
      <c r="I26" s="10"/>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row>
    <row r="27" spans="1:47" s="9" customFormat="1" ht="20" x14ac:dyDescent="0.2">
      <c r="B27" s="6"/>
      <c r="C27" s="7"/>
      <c r="D27" s="8"/>
      <c r="E27" s="9" t="s">
        <v>1358</v>
      </c>
      <c r="F27" s="38">
        <f>SUMPRODUCT('Scenario Selector'!$N$104:$AF$104,'Scenario Selector'!$N$87:$AF$87)/SUM('Scenario Selector'!$N$87:$AF$87)</f>
        <v>16091.291139861773</v>
      </c>
      <c r="G27" s="10" t="s">
        <v>41</v>
      </c>
      <c r="I27" s="10"/>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row>
    <row r="28" spans="1:47" ht="20" x14ac:dyDescent="0.2">
      <c r="C28" s="7" t="s">
        <v>22</v>
      </c>
      <c r="F28" s="10"/>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row>
    <row r="29" spans="1:47" ht="20" x14ac:dyDescent="0.2">
      <c r="E29" s="9" t="s">
        <v>468</v>
      </c>
      <c r="F29" s="10"/>
      <c r="G29" s="10" t="s">
        <v>41</v>
      </c>
      <c r="H29" s="69" t="s">
        <v>479</v>
      </c>
      <c r="I29" s="10" t="s">
        <v>1108</v>
      </c>
      <c r="L29" s="51"/>
      <c r="M29" s="51">
        <v>56040</v>
      </c>
      <c r="N29" s="51">
        <v>57865</v>
      </c>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row>
    <row r="30" spans="1:47" ht="20" x14ac:dyDescent="0.2">
      <c r="E30" s="9" t="s">
        <v>473</v>
      </c>
      <c r="F30" s="3"/>
      <c r="G30" s="10" t="s">
        <v>41</v>
      </c>
      <c r="I30" s="4" t="s">
        <v>474</v>
      </c>
      <c r="J30" s="38"/>
      <c r="K30" s="38"/>
      <c r="L30" s="38"/>
      <c r="M30" s="38">
        <f>M29/(1+M$13)</f>
        <v>53792.259909393266</v>
      </c>
      <c r="N30" s="38">
        <f>N29/(1+N$13)</f>
        <v>54189.326781515672</v>
      </c>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row>
    <row r="31" spans="1:47" ht="20" x14ac:dyDescent="0.2">
      <c r="E31" s="9" t="s">
        <v>1114</v>
      </c>
      <c r="F31" s="38">
        <f>'Historical Metal Prices'!F25</f>
        <v>29083.240870370711</v>
      </c>
      <c r="G31" s="10" t="s">
        <v>41</v>
      </c>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row>
    <row r="32" spans="1:47" ht="20" x14ac:dyDescent="0.2">
      <c r="D32" s="8" t="s">
        <v>476</v>
      </c>
      <c r="F32" s="3"/>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row>
    <row r="33" spans="1:47" ht="29.25" customHeight="1" x14ac:dyDescent="0.2">
      <c r="E33" s="9" t="s">
        <v>1112</v>
      </c>
      <c r="F33" s="51">
        <v>5</v>
      </c>
      <c r="G33" s="10" t="s">
        <v>245</v>
      </c>
      <c r="I33" s="4" t="s">
        <v>1115</v>
      </c>
    </row>
    <row r="34" spans="1:47" ht="20" x14ac:dyDescent="0.2">
      <c r="A34" s="24"/>
      <c r="E34" s="9" t="s">
        <v>1113</v>
      </c>
      <c r="F34" s="24"/>
      <c r="H34" s="1"/>
      <c r="I34" s="73"/>
      <c r="J34" s="39"/>
      <c r="K34" s="39"/>
      <c r="L34" s="38"/>
      <c r="M34" s="21"/>
      <c r="N34" s="21">
        <v>1</v>
      </c>
      <c r="O34" s="21">
        <v>0.8</v>
      </c>
      <c r="P34" s="21">
        <v>0.6</v>
      </c>
      <c r="Q34" s="21">
        <v>0.4</v>
      </c>
      <c r="R34" s="21">
        <v>0.2</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row>
    <row r="35" spans="1:47" ht="20" x14ac:dyDescent="0.2">
      <c r="E35" s="9" t="s">
        <v>1111</v>
      </c>
      <c r="G35" s="10" t="s">
        <v>41</v>
      </c>
      <c r="J35" s="38"/>
      <c r="K35" s="38"/>
      <c r="L35" s="38"/>
      <c r="M35" s="38">
        <f t="shared" ref="M35:AU35" si="2">IF(M30=0,$F$31+($N$30-$F$31)*M$34,M30)</f>
        <v>53792.259909393266</v>
      </c>
      <c r="N35" s="38">
        <f t="shared" si="2"/>
        <v>54189.326781515672</v>
      </c>
      <c r="O35" s="38">
        <f t="shared" si="2"/>
        <v>49168.109599286683</v>
      </c>
      <c r="P35" s="38">
        <f t="shared" si="2"/>
        <v>44146.892417057687</v>
      </c>
      <c r="Q35" s="38">
        <f t="shared" si="2"/>
        <v>39125.675234828697</v>
      </c>
      <c r="R35" s="38">
        <f t="shared" si="2"/>
        <v>34104.458052599701</v>
      </c>
      <c r="S35" s="38">
        <f t="shared" si="2"/>
        <v>29083.240870370711</v>
      </c>
      <c r="T35" s="38">
        <f t="shared" si="2"/>
        <v>29083.240870370711</v>
      </c>
      <c r="U35" s="38">
        <f t="shared" si="2"/>
        <v>29083.240870370711</v>
      </c>
      <c r="V35" s="38">
        <f t="shared" si="2"/>
        <v>29083.240870370711</v>
      </c>
      <c r="W35" s="38">
        <f t="shared" si="2"/>
        <v>29083.240870370711</v>
      </c>
      <c r="X35" s="38">
        <f t="shared" si="2"/>
        <v>29083.240870370711</v>
      </c>
      <c r="Y35" s="38">
        <f t="shared" si="2"/>
        <v>29083.240870370711</v>
      </c>
      <c r="Z35" s="38">
        <f t="shared" si="2"/>
        <v>29083.240870370711</v>
      </c>
      <c r="AA35" s="38">
        <f t="shared" si="2"/>
        <v>29083.240870370711</v>
      </c>
      <c r="AB35" s="38">
        <f t="shared" si="2"/>
        <v>29083.240870370711</v>
      </c>
      <c r="AC35" s="38">
        <f t="shared" si="2"/>
        <v>29083.240870370711</v>
      </c>
      <c r="AD35" s="38">
        <f t="shared" si="2"/>
        <v>29083.240870370711</v>
      </c>
      <c r="AE35" s="38">
        <f t="shared" si="2"/>
        <v>29083.240870370711</v>
      </c>
      <c r="AF35" s="38">
        <f t="shared" si="2"/>
        <v>29083.240870370711</v>
      </c>
      <c r="AG35" s="38">
        <f t="shared" si="2"/>
        <v>29083.240870370711</v>
      </c>
      <c r="AH35" s="38">
        <f t="shared" si="2"/>
        <v>29083.240870370711</v>
      </c>
      <c r="AI35" s="38">
        <f t="shared" si="2"/>
        <v>29083.240870370711</v>
      </c>
      <c r="AJ35" s="38">
        <f t="shared" si="2"/>
        <v>29083.240870370711</v>
      </c>
      <c r="AK35" s="38">
        <f t="shared" si="2"/>
        <v>29083.240870370711</v>
      </c>
      <c r="AL35" s="38">
        <f t="shared" si="2"/>
        <v>29083.240870370711</v>
      </c>
      <c r="AM35" s="38">
        <f t="shared" si="2"/>
        <v>29083.240870370711</v>
      </c>
      <c r="AN35" s="38">
        <f t="shared" si="2"/>
        <v>29083.240870370711</v>
      </c>
      <c r="AO35" s="38">
        <f t="shared" si="2"/>
        <v>29083.240870370711</v>
      </c>
      <c r="AP35" s="38">
        <f t="shared" si="2"/>
        <v>29083.240870370711</v>
      </c>
      <c r="AQ35" s="38">
        <f t="shared" si="2"/>
        <v>29083.240870370711</v>
      </c>
      <c r="AR35" s="38">
        <f t="shared" si="2"/>
        <v>29083.240870370711</v>
      </c>
      <c r="AS35" s="38">
        <f t="shared" si="2"/>
        <v>29083.240870370711</v>
      </c>
      <c r="AT35" s="38">
        <f t="shared" si="2"/>
        <v>29083.240870370711</v>
      </c>
      <c r="AU35" s="38">
        <f t="shared" si="2"/>
        <v>29083.240870370711</v>
      </c>
    </row>
    <row r="36" spans="1:47" s="9" customFormat="1" ht="20" x14ac:dyDescent="0.2">
      <c r="B36" s="6"/>
      <c r="C36" s="7"/>
      <c r="D36" s="8" t="s">
        <v>1496</v>
      </c>
      <c r="G36" s="10"/>
      <c r="I36" s="10"/>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row>
    <row r="37" spans="1:47" s="9" customFormat="1" ht="20" x14ac:dyDescent="0.2">
      <c r="B37" s="6"/>
      <c r="C37" s="7"/>
      <c r="D37" s="8"/>
      <c r="E37" s="9" t="s">
        <v>1497</v>
      </c>
      <c r="F37" s="38">
        <f>SUMPRODUCT('Scenario Selector'!$N$116:$AF$116,'Scenario Selector'!$N$87:$AF$87)/SUM('Scenario Selector'!$N$87:$AF$87)</f>
        <v>29756.458347386371</v>
      </c>
      <c r="G37" s="10" t="s">
        <v>41</v>
      </c>
      <c r="I37" s="10"/>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row>
    <row r="38" spans="1:47" ht="20" x14ac:dyDescent="0.2">
      <c r="C38" s="7" t="s">
        <v>19</v>
      </c>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row>
    <row r="39" spans="1:47" ht="20" x14ac:dyDescent="0.2">
      <c r="E39" s="9" t="s">
        <v>464</v>
      </c>
      <c r="F39" s="51">
        <v>11500</v>
      </c>
      <c r="G39" s="10" t="s">
        <v>41</v>
      </c>
      <c r="H39" s="69" t="s">
        <v>465</v>
      </c>
      <c r="I39" s="4" t="s">
        <v>1350</v>
      </c>
      <c r="J39" s="38"/>
      <c r="K39" s="38"/>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row>
    <row r="40" spans="1:47" ht="20" x14ac:dyDescent="0.2">
      <c r="E40" s="9" t="s">
        <v>468</v>
      </c>
      <c r="G40" s="10" t="s">
        <v>41</v>
      </c>
      <c r="H40" s="74" t="s">
        <v>467</v>
      </c>
      <c r="I40" s="10" t="s">
        <v>1108</v>
      </c>
      <c r="L40" s="51"/>
      <c r="M40" s="51">
        <v>13652.5</v>
      </c>
      <c r="N40" s="51">
        <v>13605</v>
      </c>
      <c r="O40" s="51">
        <v>13575</v>
      </c>
      <c r="P40" s="51">
        <v>13585</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row>
    <row r="41" spans="1:47" ht="20" x14ac:dyDescent="0.2">
      <c r="E41" s="9" t="s">
        <v>473</v>
      </c>
      <c r="F41" s="3"/>
      <c r="G41" s="10" t="s">
        <v>41</v>
      </c>
      <c r="I41" s="4" t="s">
        <v>474</v>
      </c>
      <c r="J41" s="38"/>
      <c r="K41" s="38"/>
      <c r="L41" s="38"/>
      <c r="M41" s="38">
        <f>M40/(1+M$13)</f>
        <v>13104.904147269657</v>
      </c>
      <c r="N41" s="38">
        <f>N40/(1+N$13)</f>
        <v>12740.789611380294</v>
      </c>
      <c r="O41" s="38">
        <f>O40/(1+O$13)</f>
        <v>12426.877084282203</v>
      </c>
      <c r="P41" s="38">
        <f t="shared" ref="P41" si="3">P40/(1+P$13)</f>
        <v>12156.433354393965</v>
      </c>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row>
    <row r="42" spans="1:47" ht="20" x14ac:dyDescent="0.2">
      <c r="E42" s="9" t="s">
        <v>1114</v>
      </c>
      <c r="F42" s="38">
        <f>'Historical Metal Prices'!F27</f>
        <v>9024.7000000000007</v>
      </c>
      <c r="G42" s="10" t="s">
        <v>41</v>
      </c>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row>
    <row r="43" spans="1:47" ht="20" x14ac:dyDescent="0.2">
      <c r="D43" s="8" t="s">
        <v>476</v>
      </c>
      <c r="F43" s="3"/>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row>
    <row r="44" spans="1:47" ht="29.25" customHeight="1" x14ac:dyDescent="0.2">
      <c r="E44" s="9" t="s">
        <v>1112</v>
      </c>
      <c r="F44" s="51">
        <v>5</v>
      </c>
      <c r="G44" s="10" t="s">
        <v>245</v>
      </c>
      <c r="I44" s="4" t="s">
        <v>1352</v>
      </c>
    </row>
    <row r="45" spans="1:47" ht="20" x14ac:dyDescent="0.2">
      <c r="A45" s="24"/>
      <c r="E45" s="9" t="s">
        <v>1113</v>
      </c>
      <c r="F45" s="24"/>
      <c r="H45" s="1"/>
      <c r="I45" s="73"/>
      <c r="J45" s="39"/>
      <c r="K45" s="39"/>
      <c r="L45" s="38"/>
      <c r="M45" s="21"/>
      <c r="N45" s="21">
        <v>1</v>
      </c>
      <c r="O45" s="21">
        <v>1</v>
      </c>
      <c r="P45" s="21">
        <v>1</v>
      </c>
      <c r="Q45" s="21">
        <v>0.8</v>
      </c>
      <c r="R45" s="21">
        <v>0.6</v>
      </c>
      <c r="S45" s="21">
        <v>0.4</v>
      </c>
      <c r="T45" s="21">
        <v>0.2</v>
      </c>
      <c r="U45" s="21">
        <v>0</v>
      </c>
      <c r="V45" s="21">
        <v>0</v>
      </c>
      <c r="W45" s="21">
        <v>0</v>
      </c>
      <c r="X45" s="21">
        <v>0</v>
      </c>
      <c r="Y45" s="21">
        <v>0</v>
      </c>
      <c r="Z45" s="21">
        <v>0</v>
      </c>
      <c r="AA45" s="21">
        <v>0</v>
      </c>
      <c r="AB45" s="21">
        <v>0</v>
      </c>
      <c r="AC45" s="21">
        <v>0</v>
      </c>
      <c r="AD45" s="21">
        <v>0</v>
      </c>
      <c r="AE45" s="21">
        <v>0</v>
      </c>
      <c r="AF45" s="21">
        <v>0</v>
      </c>
      <c r="AG45" s="21">
        <v>0</v>
      </c>
      <c r="AH45" s="21">
        <v>0</v>
      </c>
      <c r="AI45" s="21">
        <v>0</v>
      </c>
      <c r="AJ45" s="21">
        <v>0</v>
      </c>
      <c r="AK45" s="21">
        <v>0</v>
      </c>
      <c r="AL45" s="21">
        <v>0</v>
      </c>
      <c r="AM45" s="21">
        <v>0</v>
      </c>
      <c r="AN45" s="21">
        <v>0</v>
      </c>
      <c r="AO45" s="21">
        <v>0</v>
      </c>
      <c r="AP45" s="21">
        <v>0</v>
      </c>
      <c r="AQ45" s="21">
        <v>0</v>
      </c>
      <c r="AR45" s="21">
        <v>0</v>
      </c>
      <c r="AS45" s="21">
        <v>0</v>
      </c>
      <c r="AT45" s="21">
        <v>0</v>
      </c>
      <c r="AU45" s="21">
        <v>0</v>
      </c>
    </row>
    <row r="46" spans="1:47" ht="20" x14ac:dyDescent="0.2">
      <c r="E46" s="9" t="s">
        <v>1111</v>
      </c>
      <c r="G46" s="10" t="s">
        <v>41</v>
      </c>
      <c r="J46" s="38"/>
      <c r="K46" s="38"/>
      <c r="L46" s="38"/>
      <c r="M46" s="38">
        <f>IF(M41=0,$F$42+($P$41-$F$42)*M$45,M41)</f>
        <v>13104.904147269657</v>
      </c>
      <c r="N46" s="38">
        <f t="shared" ref="N46:AU46" si="4">IF(N41=0,$F$42+($P$41-$F$42)*N$45,N41)</f>
        <v>12740.789611380294</v>
      </c>
      <c r="O46" s="38">
        <f t="shared" si="4"/>
        <v>12426.877084282203</v>
      </c>
      <c r="P46" s="38">
        <f t="shared" si="4"/>
        <v>12156.433354393965</v>
      </c>
      <c r="Q46" s="38">
        <f t="shared" si="4"/>
        <v>11530.086683515172</v>
      </c>
      <c r="R46" s="38">
        <f t="shared" si="4"/>
        <v>10903.740012636379</v>
      </c>
      <c r="S46" s="38">
        <f t="shared" si="4"/>
        <v>10277.393341757586</v>
      </c>
      <c r="T46" s="38">
        <f t="shared" si="4"/>
        <v>9651.0466708787935</v>
      </c>
      <c r="U46" s="38">
        <f t="shared" si="4"/>
        <v>9024.7000000000007</v>
      </c>
      <c r="V46" s="38">
        <f t="shared" si="4"/>
        <v>9024.7000000000007</v>
      </c>
      <c r="W46" s="38">
        <f t="shared" si="4"/>
        <v>9024.7000000000007</v>
      </c>
      <c r="X46" s="38">
        <f t="shared" si="4"/>
        <v>9024.7000000000007</v>
      </c>
      <c r="Y46" s="38">
        <f t="shared" si="4"/>
        <v>9024.7000000000007</v>
      </c>
      <c r="Z46" s="38">
        <f t="shared" si="4"/>
        <v>9024.7000000000007</v>
      </c>
      <c r="AA46" s="38">
        <f t="shared" si="4"/>
        <v>9024.7000000000007</v>
      </c>
      <c r="AB46" s="38">
        <f t="shared" si="4"/>
        <v>9024.7000000000007</v>
      </c>
      <c r="AC46" s="38">
        <f t="shared" si="4"/>
        <v>9024.7000000000007</v>
      </c>
      <c r="AD46" s="38">
        <f t="shared" si="4"/>
        <v>9024.7000000000007</v>
      </c>
      <c r="AE46" s="38">
        <f t="shared" si="4"/>
        <v>9024.7000000000007</v>
      </c>
      <c r="AF46" s="38">
        <f t="shared" si="4"/>
        <v>9024.7000000000007</v>
      </c>
      <c r="AG46" s="38">
        <f t="shared" si="4"/>
        <v>9024.7000000000007</v>
      </c>
      <c r="AH46" s="38">
        <f t="shared" si="4"/>
        <v>9024.7000000000007</v>
      </c>
      <c r="AI46" s="38">
        <f t="shared" si="4"/>
        <v>9024.7000000000007</v>
      </c>
      <c r="AJ46" s="38">
        <f t="shared" si="4"/>
        <v>9024.7000000000007</v>
      </c>
      <c r="AK46" s="38">
        <f t="shared" si="4"/>
        <v>9024.7000000000007</v>
      </c>
      <c r="AL46" s="38">
        <f t="shared" si="4"/>
        <v>9024.7000000000007</v>
      </c>
      <c r="AM46" s="38">
        <f t="shared" si="4"/>
        <v>9024.7000000000007</v>
      </c>
      <c r="AN46" s="38">
        <f t="shared" si="4"/>
        <v>9024.7000000000007</v>
      </c>
      <c r="AO46" s="38">
        <f t="shared" si="4"/>
        <v>9024.7000000000007</v>
      </c>
      <c r="AP46" s="38">
        <f t="shared" si="4"/>
        <v>9024.7000000000007</v>
      </c>
      <c r="AQ46" s="38">
        <f t="shared" si="4"/>
        <v>9024.7000000000007</v>
      </c>
      <c r="AR46" s="38">
        <f t="shared" si="4"/>
        <v>9024.7000000000007</v>
      </c>
      <c r="AS46" s="38">
        <f t="shared" si="4"/>
        <v>9024.7000000000007</v>
      </c>
      <c r="AT46" s="38">
        <f t="shared" si="4"/>
        <v>9024.7000000000007</v>
      </c>
      <c r="AU46" s="38">
        <f t="shared" si="4"/>
        <v>9024.7000000000007</v>
      </c>
    </row>
    <row r="47" spans="1:47" s="9" customFormat="1" ht="20" x14ac:dyDescent="0.2">
      <c r="B47" s="6"/>
      <c r="C47" s="7"/>
      <c r="D47" s="8" t="s">
        <v>1496</v>
      </c>
      <c r="G47" s="10"/>
      <c r="I47" s="10"/>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row>
    <row r="48" spans="1:47" s="9" customFormat="1" ht="20" x14ac:dyDescent="0.2">
      <c r="B48" s="6"/>
      <c r="C48" s="7"/>
      <c r="D48" s="8"/>
      <c r="E48" s="9" t="s">
        <v>1497</v>
      </c>
      <c r="F48" s="38">
        <f>SUMPRODUCT('Scenario Selector'!$N$122:$AF$122,'Scenario Selector'!$N$87:$AF$87)/SUM('Scenario Selector'!$N$87:$AF$87)</f>
        <v>9305.0271245889235</v>
      </c>
      <c r="G48" s="10" t="s">
        <v>41</v>
      </c>
      <c r="I48" s="10"/>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row>
    <row r="49" spans="3:47" ht="20" x14ac:dyDescent="0.2">
      <c r="C49" s="7" t="s">
        <v>23</v>
      </c>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row>
    <row r="50" spans="3:47" ht="20" x14ac:dyDescent="0.2">
      <c r="E50" s="9" t="s">
        <v>1179</v>
      </c>
      <c r="F50" s="52">
        <f>'Manganese Ore Prices (by type)'!$C$33</f>
        <v>5.1961960000000005</v>
      </c>
      <c r="G50" s="10" t="s">
        <v>44</v>
      </c>
      <c r="I50" s="4" t="s">
        <v>1180</v>
      </c>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row>
    <row r="51" spans="3:47" ht="20" x14ac:dyDescent="0.2">
      <c r="E51" s="9" t="s">
        <v>1181</v>
      </c>
      <c r="F51" s="52">
        <f>F50/((1+'Metals Prices - Conservative'!$L$11)*SQRT(1+'Metals Prices - Conservative'!$M$10))</f>
        <v>5.0571256595835878</v>
      </c>
      <c r="G51" s="10" t="s">
        <v>44</v>
      </c>
      <c r="I51" s="4" t="s">
        <v>1180</v>
      </c>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row>
    <row r="52" spans="3:47" ht="20" x14ac:dyDescent="0.2">
      <c r="D52" s="8" t="s">
        <v>476</v>
      </c>
      <c r="J52" s="38"/>
      <c r="K52" s="38"/>
      <c r="L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row>
    <row r="53" spans="3:47" ht="20" x14ac:dyDescent="0.2">
      <c r="E53" s="9" t="s">
        <v>1192</v>
      </c>
      <c r="G53" s="10" t="s">
        <v>44</v>
      </c>
      <c r="J53" s="38"/>
      <c r="K53" s="38"/>
      <c r="L53" s="38"/>
      <c r="M53" s="52">
        <f>$F$51</f>
        <v>5.0571256595835878</v>
      </c>
      <c r="N53" s="52">
        <f t="shared" ref="N53:AU53" si="5">$F$51</f>
        <v>5.0571256595835878</v>
      </c>
      <c r="O53" s="52">
        <f t="shared" si="5"/>
        <v>5.0571256595835878</v>
      </c>
      <c r="P53" s="52">
        <f t="shared" si="5"/>
        <v>5.0571256595835878</v>
      </c>
      <c r="Q53" s="52">
        <f t="shared" si="5"/>
        <v>5.0571256595835878</v>
      </c>
      <c r="R53" s="52">
        <f t="shared" si="5"/>
        <v>5.0571256595835878</v>
      </c>
      <c r="S53" s="52">
        <f t="shared" si="5"/>
        <v>5.0571256595835878</v>
      </c>
      <c r="T53" s="52">
        <f t="shared" si="5"/>
        <v>5.0571256595835878</v>
      </c>
      <c r="U53" s="52">
        <f t="shared" si="5"/>
        <v>5.0571256595835878</v>
      </c>
      <c r="V53" s="52">
        <f t="shared" si="5"/>
        <v>5.0571256595835878</v>
      </c>
      <c r="W53" s="52">
        <f t="shared" si="5"/>
        <v>5.0571256595835878</v>
      </c>
      <c r="X53" s="52">
        <f t="shared" si="5"/>
        <v>5.0571256595835878</v>
      </c>
      <c r="Y53" s="52">
        <f t="shared" si="5"/>
        <v>5.0571256595835878</v>
      </c>
      <c r="Z53" s="52">
        <f t="shared" si="5"/>
        <v>5.0571256595835878</v>
      </c>
      <c r="AA53" s="52">
        <f t="shared" si="5"/>
        <v>5.0571256595835878</v>
      </c>
      <c r="AB53" s="52">
        <f t="shared" si="5"/>
        <v>5.0571256595835878</v>
      </c>
      <c r="AC53" s="52">
        <f t="shared" si="5"/>
        <v>5.0571256595835878</v>
      </c>
      <c r="AD53" s="52">
        <f t="shared" si="5"/>
        <v>5.0571256595835878</v>
      </c>
      <c r="AE53" s="52">
        <f t="shared" si="5"/>
        <v>5.0571256595835878</v>
      </c>
      <c r="AF53" s="52">
        <f t="shared" si="5"/>
        <v>5.0571256595835878</v>
      </c>
      <c r="AG53" s="52">
        <f t="shared" si="5"/>
        <v>5.0571256595835878</v>
      </c>
      <c r="AH53" s="52">
        <f t="shared" si="5"/>
        <v>5.0571256595835878</v>
      </c>
      <c r="AI53" s="52">
        <f t="shared" si="5"/>
        <v>5.0571256595835878</v>
      </c>
      <c r="AJ53" s="52">
        <f t="shared" si="5"/>
        <v>5.0571256595835878</v>
      </c>
      <c r="AK53" s="52">
        <f t="shared" si="5"/>
        <v>5.0571256595835878</v>
      </c>
      <c r="AL53" s="52">
        <f t="shared" si="5"/>
        <v>5.0571256595835878</v>
      </c>
      <c r="AM53" s="52">
        <f t="shared" si="5"/>
        <v>5.0571256595835878</v>
      </c>
      <c r="AN53" s="52">
        <f t="shared" si="5"/>
        <v>5.0571256595835878</v>
      </c>
      <c r="AO53" s="52">
        <f t="shared" si="5"/>
        <v>5.0571256595835878</v>
      </c>
      <c r="AP53" s="52">
        <f t="shared" si="5"/>
        <v>5.0571256595835878</v>
      </c>
      <c r="AQ53" s="52">
        <f t="shared" si="5"/>
        <v>5.0571256595835878</v>
      </c>
      <c r="AR53" s="52">
        <f t="shared" si="5"/>
        <v>5.0571256595835878</v>
      </c>
      <c r="AS53" s="52">
        <f t="shared" si="5"/>
        <v>5.0571256595835878</v>
      </c>
      <c r="AT53" s="52">
        <f t="shared" si="5"/>
        <v>5.0571256595835878</v>
      </c>
      <c r="AU53" s="52">
        <f t="shared" si="5"/>
        <v>5.0571256595835878</v>
      </c>
    </row>
    <row r="54" spans="3:47" ht="20" x14ac:dyDescent="0.2">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row>
    <row r="55" spans="3:47" ht="20" x14ac:dyDescent="0.2">
      <c r="E55" s="24"/>
      <c r="F55" s="24"/>
      <c r="G55" s="25"/>
      <c r="H55" s="1"/>
      <c r="I55" s="73"/>
      <c r="J55" s="39"/>
      <c r="K55" s="39"/>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9"/>
      <c r="AO55" s="39"/>
      <c r="AP55" s="39"/>
      <c r="AQ55" s="39"/>
      <c r="AR55" s="39"/>
      <c r="AS55" s="39"/>
      <c r="AT55" s="39"/>
      <c r="AU55" s="39"/>
    </row>
    <row r="56" spans="3:47" ht="20" x14ac:dyDescent="0.2">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row>
    <row r="57" spans="3:47" ht="20" x14ac:dyDescent="0.2">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row>
    <row r="58" spans="3:47" ht="20" x14ac:dyDescent="0.2">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row>
    <row r="59" spans="3:47" ht="20" x14ac:dyDescent="0.2">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row>
    <row r="60" spans="3:47" ht="20" x14ac:dyDescent="0.2">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row>
    <row r="61" spans="3:47" ht="20" x14ac:dyDescent="0.2">
      <c r="E61" s="24"/>
      <c r="F61" s="24"/>
      <c r="G61" s="25"/>
      <c r="H61" s="1"/>
      <c r="I61" s="73"/>
      <c r="J61" s="39"/>
      <c r="K61" s="39"/>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9"/>
      <c r="AO61" s="39"/>
      <c r="AP61" s="39"/>
      <c r="AQ61" s="39"/>
      <c r="AR61" s="39"/>
      <c r="AS61" s="39"/>
      <c r="AT61" s="39"/>
      <c r="AU61" s="39"/>
    </row>
    <row r="62" spans="3:47" ht="20" x14ac:dyDescent="0.2">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row>
    <row r="63" spans="3:47" ht="20" x14ac:dyDescent="0.2">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row>
    <row r="64" spans="3:47" ht="20" x14ac:dyDescent="0.2">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row>
    <row r="65" spans="5:47" ht="20" x14ac:dyDescent="0.2">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row>
    <row r="66" spans="5:47" ht="20" x14ac:dyDescent="0.2">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row>
    <row r="67" spans="5:47" ht="20" x14ac:dyDescent="0.2">
      <c r="E67" s="24"/>
      <c r="F67" s="24"/>
      <c r="G67" s="25"/>
      <c r="H67" s="1"/>
      <c r="I67" s="73"/>
      <c r="J67" s="39"/>
      <c r="K67" s="39"/>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9"/>
      <c r="AO67" s="39"/>
      <c r="AP67" s="39"/>
      <c r="AQ67" s="39"/>
      <c r="AR67" s="39"/>
      <c r="AS67" s="39"/>
      <c r="AT67" s="39"/>
      <c r="AU67" s="39"/>
    </row>
    <row r="68" spans="5:47" ht="20" x14ac:dyDescent="0.2">
      <c r="E68" s="24"/>
      <c r="F68" s="24"/>
      <c r="G68" s="25"/>
      <c r="H68" s="1"/>
      <c r="I68" s="73"/>
      <c r="J68" s="39"/>
      <c r="K68" s="39"/>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9"/>
      <c r="AO68" s="39"/>
      <c r="AP68" s="39"/>
      <c r="AQ68" s="39"/>
      <c r="AR68" s="39"/>
      <c r="AS68" s="39"/>
      <c r="AT68" s="39"/>
      <c r="AU68" s="39"/>
    </row>
    <row r="69" spans="5:47" ht="29.25" customHeight="1" x14ac:dyDescent="0.2"/>
    <row r="70" spans="5:47" ht="29.25" customHeight="1" x14ac:dyDescent="0.2"/>
    <row r="71" spans="5:47" ht="29.25" customHeight="1" x14ac:dyDescent="0.2"/>
    <row r="72" spans="5:47" ht="29.25" customHeight="1" x14ac:dyDescent="0.2"/>
    <row r="73" spans="5:47" ht="29.25" customHeight="1" x14ac:dyDescent="0.2"/>
    <row r="74" spans="5:47" ht="29.25" customHeight="1" x14ac:dyDescent="0.2"/>
    <row r="75" spans="5:47" ht="29.25" customHeight="1" x14ac:dyDescent="0.2"/>
    <row r="76" spans="5:47" ht="29.25" customHeight="1" x14ac:dyDescent="0.2"/>
    <row r="77" spans="5:47" ht="29.25" customHeight="1" x14ac:dyDescent="0.2"/>
    <row r="78" spans="5:47" ht="29.25" customHeight="1" x14ac:dyDescent="0.2"/>
    <row r="79" spans="5:47" ht="29.25" customHeight="1" x14ac:dyDescent="0.2"/>
    <row r="80" spans="5:47" ht="29.25" customHeight="1" x14ac:dyDescent="0.2"/>
    <row r="81" ht="29.25" customHeight="1" x14ac:dyDescent="0.2"/>
    <row r="82" ht="29.25" customHeight="1" x14ac:dyDescent="0.2"/>
    <row r="83" ht="29.25" customHeight="1" x14ac:dyDescent="0.2"/>
    <row r="84" ht="29.25" customHeight="1" x14ac:dyDescent="0.2"/>
    <row r="85" ht="29.25" customHeight="1" x14ac:dyDescent="0.2"/>
    <row r="86" ht="29.25" customHeight="1" x14ac:dyDescent="0.2"/>
    <row r="87" ht="29.25" customHeight="1" x14ac:dyDescent="0.2"/>
    <row r="88" ht="29.25" customHeight="1" x14ac:dyDescent="0.2"/>
    <row r="89" ht="29.25" customHeight="1" x14ac:dyDescent="0.2"/>
    <row r="90" ht="29.25" customHeight="1" x14ac:dyDescent="0.2"/>
    <row r="91" ht="29.25" customHeight="1" x14ac:dyDescent="0.2"/>
    <row r="92" ht="29.25" customHeight="1" x14ac:dyDescent="0.2"/>
    <row r="93" ht="29.25" customHeight="1" x14ac:dyDescent="0.2"/>
    <row r="94" ht="29.25" customHeight="1" x14ac:dyDescent="0.2"/>
    <row r="95" ht="29.25" customHeight="1" x14ac:dyDescent="0.2"/>
    <row r="96" ht="29.25" customHeight="1" x14ac:dyDescent="0.2"/>
  </sheetData>
  <hyperlinks>
    <hyperlink ref="H39" r:id="rId1" xr:uid="{CF648507-83D0-4576-A86A-51C6C4FD7FCB}"/>
    <hyperlink ref="H18" r:id="rId2" location="Summary" xr:uid="{8DFEFC02-0AEE-4AAD-9E4A-B1872CC23C2B}"/>
    <hyperlink ref="H40" r:id="rId3" location="Trading+summary" xr:uid="{9ECB9A36-155F-442A-A92A-D882D0150EB5}"/>
    <hyperlink ref="H10" r:id="rId4" xr:uid="{C030C960-34B5-4E1F-A821-29BABEFDC81B}"/>
    <hyperlink ref="H9" r:id="rId5" xr:uid="{F2453AFB-5F76-42E1-AAFD-499D54FF441D}"/>
    <hyperlink ref="H29" r:id="rId6" location="Trading+summary" xr:uid="{AB944CC2-8DE9-4AD5-BECA-7B5933A93B9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0FBD9-2A61-44A8-A3CD-68A4E3D45D9E}">
  <dimension ref="B2:J18"/>
  <sheetViews>
    <sheetView zoomScaleNormal="100" workbookViewId="0"/>
  </sheetViews>
  <sheetFormatPr baseColWidth="10" defaultColWidth="8.83203125" defaultRowHeight="15" x14ac:dyDescent="0.2"/>
  <cols>
    <col min="3" max="3" width="52.6640625" customWidth="1"/>
    <col min="6" max="6" width="38.5" customWidth="1"/>
    <col min="9" max="9" width="42.33203125" customWidth="1"/>
  </cols>
  <sheetData>
    <row r="2" spans="2:10" x14ac:dyDescent="0.2">
      <c r="B2" s="8" t="s">
        <v>1447</v>
      </c>
    </row>
    <row r="4" spans="2:10" s="1" customFormat="1" x14ac:dyDescent="0.2">
      <c r="C4" s="1" t="s">
        <v>24</v>
      </c>
      <c r="D4" s="1" t="s">
        <v>1449</v>
      </c>
      <c r="F4" s="1" t="s">
        <v>22</v>
      </c>
      <c r="G4" s="1" t="s">
        <v>1449</v>
      </c>
      <c r="I4" s="1" t="s">
        <v>19</v>
      </c>
      <c r="J4" s="1" t="s">
        <v>1449</v>
      </c>
    </row>
    <row r="5" spans="2:10" x14ac:dyDescent="0.2">
      <c r="C5" t="s">
        <v>1450</v>
      </c>
      <c r="D5" s="52">
        <v>16712.145708645552</v>
      </c>
      <c r="F5" t="s">
        <v>1450</v>
      </c>
      <c r="G5" s="52">
        <v>29379.771768803785</v>
      </c>
      <c r="I5" t="s">
        <v>1451</v>
      </c>
      <c r="J5" s="52">
        <v>7707.9971050850809</v>
      </c>
    </row>
    <row r="6" spans="2:10" x14ac:dyDescent="0.2">
      <c r="C6" t="s">
        <v>1358</v>
      </c>
      <c r="D6" s="52">
        <v>17582.835298042792</v>
      </c>
      <c r="F6" t="s">
        <v>1452</v>
      </c>
      <c r="G6" s="52">
        <v>31278.902267742709</v>
      </c>
      <c r="I6" t="s">
        <v>1453</v>
      </c>
      <c r="J6" s="52">
        <v>8936.2501278780237</v>
      </c>
    </row>
    <row r="7" spans="2:10" x14ac:dyDescent="0.2">
      <c r="C7" t="s">
        <v>1408</v>
      </c>
      <c r="D7" s="52">
        <v>17940</v>
      </c>
      <c r="F7" t="s">
        <v>1453</v>
      </c>
      <c r="G7" s="52">
        <v>33511.444684584996</v>
      </c>
      <c r="I7" t="s">
        <v>1454</v>
      </c>
      <c r="J7" s="52">
        <v>9115.6237128898647</v>
      </c>
    </row>
    <row r="8" spans="2:10" x14ac:dyDescent="0.2">
      <c r="C8" t="s">
        <v>1457</v>
      </c>
      <c r="D8" s="52">
        <v>18501.888111234031</v>
      </c>
      <c r="F8" t="s">
        <v>1454</v>
      </c>
      <c r="G8" s="52">
        <v>33512.458094669804</v>
      </c>
      <c r="I8" t="s">
        <v>1455</v>
      </c>
      <c r="J8" s="52">
        <v>9293.9838878168921</v>
      </c>
    </row>
    <row r="9" spans="2:10" x14ac:dyDescent="0.2">
      <c r="C9" t="s">
        <v>1452</v>
      </c>
      <c r="D9" s="52">
        <v>18655.866251316231</v>
      </c>
      <c r="F9" t="s">
        <v>1456</v>
      </c>
      <c r="G9" s="52">
        <v>33512.458094669804</v>
      </c>
      <c r="I9" t="s">
        <v>1397</v>
      </c>
      <c r="J9" s="52">
        <v>9369.6350000000002</v>
      </c>
    </row>
    <row r="10" spans="2:10" x14ac:dyDescent="0.2">
      <c r="C10" t="s">
        <v>1413</v>
      </c>
      <c r="D10" s="52">
        <v>18717.22</v>
      </c>
      <c r="F10" t="s">
        <v>1455</v>
      </c>
      <c r="G10" s="52">
        <v>35747.027331681718</v>
      </c>
      <c r="I10" t="s">
        <v>1413</v>
      </c>
      <c r="J10" s="52">
        <v>9479.866</v>
      </c>
    </row>
    <row r="11" spans="2:10" x14ac:dyDescent="0.2">
      <c r="C11" t="s">
        <v>1453</v>
      </c>
      <c r="D11" s="52">
        <v>18989.278169219597</v>
      </c>
      <c r="F11" t="s">
        <v>1358</v>
      </c>
      <c r="G11" s="52">
        <v>38321.326243463416</v>
      </c>
      <c r="I11" t="s">
        <v>1405</v>
      </c>
      <c r="J11" s="52">
        <v>9495.2826000136538</v>
      </c>
    </row>
    <row r="12" spans="2:10" x14ac:dyDescent="0.2">
      <c r="C12" t="s">
        <v>1455</v>
      </c>
      <c r="D12" s="52">
        <v>19258.845251779763</v>
      </c>
      <c r="F12" t="s">
        <v>1413</v>
      </c>
      <c r="G12" s="52">
        <v>40366.592199999999</v>
      </c>
      <c r="I12" t="s">
        <v>1456</v>
      </c>
      <c r="J12" s="52">
        <v>9495.6524946946101</v>
      </c>
    </row>
    <row r="13" spans="2:10" x14ac:dyDescent="0.2">
      <c r="C13" t="s">
        <v>1451</v>
      </c>
      <c r="D13" s="52">
        <v>20108.082902852773</v>
      </c>
      <c r="F13" t="s">
        <v>1451</v>
      </c>
      <c r="G13" s="52">
        <v>46113.199089230402</v>
      </c>
      <c r="I13" t="s">
        <v>1403</v>
      </c>
      <c r="J13" s="52">
        <v>9532.0965387172546</v>
      </c>
    </row>
    <row r="14" spans="2:10" x14ac:dyDescent="0.2">
      <c r="C14" t="s">
        <v>1454</v>
      </c>
      <c r="D14" s="52">
        <v>20264.14805591392</v>
      </c>
      <c r="F14" t="s">
        <v>264</v>
      </c>
      <c r="G14" s="52">
        <v>56116.9</v>
      </c>
      <c r="I14" t="s">
        <v>1452</v>
      </c>
      <c r="J14" s="52">
        <v>9651.7176477557605</v>
      </c>
    </row>
    <row r="15" spans="2:10" x14ac:dyDescent="0.2">
      <c r="C15" t="s">
        <v>264</v>
      </c>
      <c r="D15" s="52">
        <v>20295.3</v>
      </c>
      <c r="I15" t="s">
        <v>1450</v>
      </c>
      <c r="J15" s="52">
        <v>10143.2215388899</v>
      </c>
    </row>
    <row r="16" spans="2:10" x14ac:dyDescent="0.2">
      <c r="C16" t="s">
        <v>1416</v>
      </c>
      <c r="D16" s="52">
        <v>20384.005990560712</v>
      </c>
      <c r="I16" t="s">
        <v>1358</v>
      </c>
      <c r="J16" s="52">
        <v>10230.454908664615</v>
      </c>
    </row>
    <row r="17" spans="3:10" x14ac:dyDescent="0.2">
      <c r="C17" t="s">
        <v>1419</v>
      </c>
      <c r="D17" s="52">
        <v>20676.905637367956</v>
      </c>
      <c r="I17" t="s">
        <v>1457</v>
      </c>
      <c r="J17" s="52">
        <v>10361.057342291058</v>
      </c>
    </row>
    <row r="18" spans="3:10" x14ac:dyDescent="0.2">
      <c r="C18" t="s">
        <v>1456</v>
      </c>
      <c r="D18" s="52">
        <v>21224.860816316323</v>
      </c>
      <c r="I18" t="s">
        <v>264</v>
      </c>
      <c r="J18" s="52">
        <v>11440.1</v>
      </c>
    </row>
  </sheetData>
  <autoFilter ref="I4:J4" xr:uid="{2620FBD9-2A61-44A8-A3CD-68A4E3D45D9E}">
    <sortState xmlns:xlrd2="http://schemas.microsoft.com/office/spreadsheetml/2017/richdata2" ref="I5:J18">
      <sortCondition ref="J4"/>
    </sortState>
  </autoFilter>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076F6-209C-4EC6-84B7-9AFF617A7F2E}">
  <dimension ref="A1:XFD94"/>
  <sheetViews>
    <sheetView zoomScaleNormal="100" workbookViewId="0"/>
  </sheetViews>
  <sheetFormatPr baseColWidth="10" defaultColWidth="0" defaultRowHeight="29.25" customHeight="1" zeroHeight="1" x14ac:dyDescent="0.2"/>
  <cols>
    <col min="1" max="1" width="2.33203125" style="9" customWidth="1"/>
    <col min="2" max="2" width="2.33203125" style="58" customWidth="1"/>
    <col min="3" max="3" width="2.33203125" style="59" customWidth="1"/>
    <col min="4" max="4" width="2.33203125" style="8" customWidth="1"/>
    <col min="5" max="5" width="38.6640625" style="9" customWidth="1"/>
    <col min="6" max="6" width="13.5" style="9" customWidth="1"/>
    <col min="7" max="7" width="15.5" style="10" customWidth="1"/>
    <col min="8" max="8" width="25.6640625" customWidth="1"/>
    <col min="9" max="9" width="24.6640625" customWidth="1"/>
    <col min="10" max="10" width="37.6640625" style="9" customWidth="1"/>
    <col min="11" max="11" width="2.33203125" style="9" customWidth="1"/>
    <col min="12" max="16087" width="0" style="9" hidden="1"/>
    <col min="16088" max="16384" width="8.6640625" style="9" hidden="1"/>
  </cols>
  <sheetData>
    <row r="1" spans="1:16384" ht="11.25" customHeight="1" x14ac:dyDescent="0.2"/>
    <row r="2" spans="1:16384" ht="24" x14ac:dyDescent="0.2">
      <c r="A2" s="5" t="s">
        <v>1282</v>
      </c>
    </row>
    <row r="3" spans="1:16384" ht="15" x14ac:dyDescent="0.2"/>
    <row r="4" spans="1:16384" s="11" customFormat="1" ht="15" x14ac:dyDescent="0.2">
      <c r="B4" s="60"/>
      <c r="C4" s="61"/>
      <c r="D4" s="14"/>
      <c r="E4" s="11" t="s">
        <v>0</v>
      </c>
      <c r="F4" s="11" t="s">
        <v>91</v>
      </c>
      <c r="G4" s="15" t="s">
        <v>1</v>
      </c>
      <c r="H4" s="11" t="s">
        <v>12</v>
      </c>
      <c r="I4" s="11" t="s">
        <v>323</v>
      </c>
      <c r="J4" s="11" t="s">
        <v>2</v>
      </c>
      <c r="L4" s="15" t="s">
        <v>12</v>
      </c>
      <c r="M4" s="15" t="s">
        <v>12</v>
      </c>
      <c r="N4" s="15" t="s">
        <v>12</v>
      </c>
      <c r="O4" s="15" t="s">
        <v>12</v>
      </c>
      <c r="P4" s="15" t="s">
        <v>12</v>
      </c>
      <c r="Q4" s="15" t="s">
        <v>12</v>
      </c>
      <c r="R4" s="15" t="s">
        <v>12</v>
      </c>
      <c r="S4" s="15" t="s">
        <v>12</v>
      </c>
      <c r="T4" s="15" t="s">
        <v>12</v>
      </c>
      <c r="U4" s="15" t="s">
        <v>12</v>
      </c>
      <c r="V4" s="15" t="s">
        <v>12</v>
      </c>
      <c r="W4" s="15" t="s">
        <v>12</v>
      </c>
      <c r="X4" s="15" t="s">
        <v>12</v>
      </c>
      <c r="Y4" s="15" t="s">
        <v>12</v>
      </c>
      <c r="Z4" s="15" t="s">
        <v>12</v>
      </c>
      <c r="AA4" s="15" t="s">
        <v>12</v>
      </c>
      <c r="AB4" s="15" t="s">
        <v>12</v>
      </c>
      <c r="AC4" s="15" t="s">
        <v>12</v>
      </c>
      <c r="AD4" s="15" t="s">
        <v>12</v>
      </c>
      <c r="AE4" s="15" t="s">
        <v>12</v>
      </c>
      <c r="AF4" s="15" t="s">
        <v>12</v>
      </c>
      <c r="AG4" s="15" t="s">
        <v>12</v>
      </c>
      <c r="AH4" s="15" t="s">
        <v>12</v>
      </c>
      <c r="AI4" s="15" t="s">
        <v>12</v>
      </c>
      <c r="AJ4" s="15" t="s">
        <v>12</v>
      </c>
      <c r="AK4" s="15" t="s">
        <v>12</v>
      </c>
      <c r="AL4" s="15" t="s">
        <v>12</v>
      </c>
      <c r="AM4" s="15" t="s">
        <v>12</v>
      </c>
      <c r="AN4" s="15" t="s">
        <v>12</v>
      </c>
      <c r="AO4" s="15" t="s">
        <v>12</v>
      </c>
      <c r="AP4" s="15" t="s">
        <v>12</v>
      </c>
      <c r="AQ4" s="15" t="s">
        <v>12</v>
      </c>
      <c r="AR4" s="15" t="s">
        <v>12</v>
      </c>
      <c r="AS4" s="15" t="s">
        <v>12</v>
      </c>
      <c r="AT4" s="15" t="s">
        <v>12</v>
      </c>
      <c r="AU4" s="15" t="s">
        <v>12</v>
      </c>
      <c r="AV4" s="15" t="s">
        <v>12</v>
      </c>
      <c r="AW4" s="15" t="s">
        <v>12</v>
      </c>
      <c r="AX4" s="15" t="s">
        <v>12</v>
      </c>
      <c r="AY4" s="15" t="s">
        <v>12</v>
      </c>
      <c r="AZ4" s="15" t="s">
        <v>12</v>
      </c>
      <c r="BA4" s="15" t="s">
        <v>12</v>
      </c>
      <c r="BB4" s="15" t="s">
        <v>12</v>
      </c>
      <c r="BC4" s="15" t="s">
        <v>12</v>
      </c>
      <c r="BD4" s="15" t="s">
        <v>12</v>
      </c>
      <c r="BE4" s="15" t="s">
        <v>12</v>
      </c>
      <c r="BF4" s="15" t="s">
        <v>12</v>
      </c>
      <c r="BG4" s="15" t="s">
        <v>12</v>
      </c>
      <c r="BH4" s="15" t="s">
        <v>12</v>
      </c>
      <c r="BI4" s="15" t="s">
        <v>12</v>
      </c>
      <c r="BJ4" s="15" t="s">
        <v>12</v>
      </c>
      <c r="BK4" s="15" t="s">
        <v>12</v>
      </c>
      <c r="BL4" s="15" t="s">
        <v>12</v>
      </c>
      <c r="BM4" s="15" t="s">
        <v>12</v>
      </c>
      <c r="BN4" s="15" t="s">
        <v>12</v>
      </c>
      <c r="BO4" s="15" t="s">
        <v>12</v>
      </c>
      <c r="BP4" s="15" t="s">
        <v>12</v>
      </c>
      <c r="BQ4" s="15" t="s">
        <v>12</v>
      </c>
      <c r="BR4" s="15" t="s">
        <v>12</v>
      </c>
      <c r="BS4" s="15" t="s">
        <v>12</v>
      </c>
      <c r="BT4" s="15" t="s">
        <v>12</v>
      </c>
      <c r="BU4" s="15" t="s">
        <v>12</v>
      </c>
      <c r="BV4" s="15" t="s">
        <v>12</v>
      </c>
      <c r="BW4" s="15" t="s">
        <v>12</v>
      </c>
      <c r="BX4" s="15" t="s">
        <v>12</v>
      </c>
      <c r="BY4" s="15" t="s">
        <v>12</v>
      </c>
      <c r="BZ4" s="15" t="s">
        <v>12</v>
      </c>
      <c r="CA4" s="15" t="s">
        <v>12</v>
      </c>
      <c r="CB4" s="15" t="s">
        <v>12</v>
      </c>
      <c r="CC4" s="15" t="s">
        <v>12</v>
      </c>
      <c r="CD4" s="15" t="s">
        <v>12</v>
      </c>
      <c r="CE4" s="15" t="s">
        <v>12</v>
      </c>
      <c r="CF4" s="15" t="s">
        <v>12</v>
      </c>
      <c r="CG4" s="15" t="s">
        <v>12</v>
      </c>
      <c r="CH4" s="15" t="s">
        <v>12</v>
      </c>
      <c r="CI4" s="15" t="s">
        <v>12</v>
      </c>
      <c r="CJ4" s="15" t="s">
        <v>12</v>
      </c>
      <c r="CK4" s="15" t="s">
        <v>12</v>
      </c>
      <c r="CL4" s="15" t="s">
        <v>12</v>
      </c>
      <c r="CM4" s="15" t="s">
        <v>12</v>
      </c>
      <c r="CN4" s="15" t="s">
        <v>12</v>
      </c>
      <c r="CO4" s="15" t="s">
        <v>12</v>
      </c>
      <c r="CP4" s="15" t="s">
        <v>12</v>
      </c>
      <c r="CQ4" s="15" t="s">
        <v>12</v>
      </c>
      <c r="CR4" s="15" t="s">
        <v>12</v>
      </c>
      <c r="CS4" s="15" t="s">
        <v>12</v>
      </c>
      <c r="CT4" s="15" t="s">
        <v>12</v>
      </c>
      <c r="CU4" s="15" t="s">
        <v>12</v>
      </c>
      <c r="CV4" s="15" t="s">
        <v>12</v>
      </c>
      <c r="CW4" s="15" t="s">
        <v>12</v>
      </c>
      <c r="CX4" s="15" t="s">
        <v>12</v>
      </c>
      <c r="CY4" s="15" t="s">
        <v>12</v>
      </c>
      <c r="CZ4" s="15" t="s">
        <v>12</v>
      </c>
      <c r="DA4" s="15" t="s">
        <v>12</v>
      </c>
      <c r="DB4" s="15" t="s">
        <v>12</v>
      </c>
      <c r="DC4" s="15" t="s">
        <v>12</v>
      </c>
      <c r="DD4" s="15" t="s">
        <v>12</v>
      </c>
      <c r="DE4" s="15" t="s">
        <v>12</v>
      </c>
      <c r="DF4" s="15" t="s">
        <v>12</v>
      </c>
      <c r="DG4" s="15" t="s">
        <v>12</v>
      </c>
      <c r="DH4" s="15" t="s">
        <v>12</v>
      </c>
      <c r="DI4" s="15" t="s">
        <v>12</v>
      </c>
      <c r="DJ4" s="15" t="s">
        <v>12</v>
      </c>
      <c r="DK4" s="15" t="s">
        <v>12</v>
      </c>
      <c r="DL4" s="15" t="s">
        <v>12</v>
      </c>
      <c r="DM4" s="15" t="s">
        <v>12</v>
      </c>
      <c r="DN4" s="15" t="s">
        <v>12</v>
      </c>
      <c r="DO4" s="15" t="s">
        <v>12</v>
      </c>
      <c r="DP4" s="15" t="s">
        <v>12</v>
      </c>
      <c r="DQ4" s="15" t="s">
        <v>12</v>
      </c>
      <c r="DR4" s="15" t="s">
        <v>12</v>
      </c>
      <c r="DS4" s="15" t="s">
        <v>12</v>
      </c>
      <c r="DT4" s="15" t="s">
        <v>12</v>
      </c>
      <c r="DU4" s="15" t="s">
        <v>12</v>
      </c>
      <c r="DV4" s="15" t="s">
        <v>12</v>
      </c>
      <c r="DW4" s="15" t="s">
        <v>12</v>
      </c>
      <c r="DX4" s="15" t="s">
        <v>12</v>
      </c>
      <c r="DY4" s="15" t="s">
        <v>12</v>
      </c>
      <c r="DZ4" s="15" t="s">
        <v>12</v>
      </c>
      <c r="EA4" s="15" t="s">
        <v>12</v>
      </c>
      <c r="EB4" s="15" t="s">
        <v>12</v>
      </c>
      <c r="EC4" s="15" t="s">
        <v>12</v>
      </c>
      <c r="ED4" s="15" t="s">
        <v>12</v>
      </c>
      <c r="EE4" s="15" t="s">
        <v>12</v>
      </c>
      <c r="EF4" s="15" t="s">
        <v>12</v>
      </c>
      <c r="EG4" s="15" t="s">
        <v>12</v>
      </c>
      <c r="EH4" s="15" t="s">
        <v>12</v>
      </c>
      <c r="EI4" s="15" t="s">
        <v>12</v>
      </c>
      <c r="EJ4" s="15" t="s">
        <v>12</v>
      </c>
      <c r="EK4" s="15" t="s">
        <v>12</v>
      </c>
      <c r="EL4" s="15" t="s">
        <v>12</v>
      </c>
      <c r="EM4" s="15" t="s">
        <v>12</v>
      </c>
      <c r="EN4" s="15" t="s">
        <v>12</v>
      </c>
      <c r="EO4" s="15" t="s">
        <v>12</v>
      </c>
      <c r="EP4" s="15" t="s">
        <v>12</v>
      </c>
      <c r="EQ4" s="15" t="s">
        <v>12</v>
      </c>
      <c r="ER4" s="15" t="s">
        <v>12</v>
      </c>
      <c r="ES4" s="15" t="s">
        <v>12</v>
      </c>
      <c r="ET4" s="15" t="s">
        <v>12</v>
      </c>
      <c r="EU4" s="15" t="s">
        <v>12</v>
      </c>
      <c r="EV4" s="15" t="s">
        <v>12</v>
      </c>
      <c r="EW4" s="15" t="s">
        <v>12</v>
      </c>
      <c r="EX4" s="15" t="s">
        <v>12</v>
      </c>
      <c r="EY4" s="15" t="s">
        <v>12</v>
      </c>
      <c r="EZ4" s="15" t="s">
        <v>12</v>
      </c>
      <c r="FA4" s="15" t="s">
        <v>12</v>
      </c>
      <c r="FB4" s="15" t="s">
        <v>12</v>
      </c>
      <c r="FC4" s="15" t="s">
        <v>12</v>
      </c>
      <c r="FD4" s="15" t="s">
        <v>12</v>
      </c>
      <c r="FE4" s="15" t="s">
        <v>12</v>
      </c>
      <c r="FF4" s="15" t="s">
        <v>12</v>
      </c>
      <c r="FG4" s="15" t="s">
        <v>12</v>
      </c>
      <c r="FH4" s="15" t="s">
        <v>12</v>
      </c>
      <c r="FI4" s="15" t="s">
        <v>12</v>
      </c>
      <c r="FJ4" s="15" t="s">
        <v>12</v>
      </c>
      <c r="FK4" s="15" t="s">
        <v>12</v>
      </c>
      <c r="FL4" s="15" t="s">
        <v>12</v>
      </c>
      <c r="FM4" s="15" t="s">
        <v>12</v>
      </c>
      <c r="FN4" s="15" t="s">
        <v>12</v>
      </c>
      <c r="FO4" s="15" t="s">
        <v>12</v>
      </c>
      <c r="FP4" s="15" t="s">
        <v>12</v>
      </c>
      <c r="FQ4" s="15" t="s">
        <v>12</v>
      </c>
      <c r="FR4" s="15" t="s">
        <v>12</v>
      </c>
      <c r="FS4" s="15" t="s">
        <v>12</v>
      </c>
      <c r="FT4" s="15" t="s">
        <v>12</v>
      </c>
      <c r="FU4" s="15" t="s">
        <v>12</v>
      </c>
      <c r="FV4" s="15" t="s">
        <v>12</v>
      </c>
      <c r="FW4" s="15" t="s">
        <v>12</v>
      </c>
      <c r="FX4" s="15" t="s">
        <v>12</v>
      </c>
      <c r="FY4" s="15" t="s">
        <v>12</v>
      </c>
      <c r="FZ4" s="15" t="s">
        <v>12</v>
      </c>
      <c r="GA4" s="15" t="s">
        <v>12</v>
      </c>
      <c r="GB4" s="15" t="s">
        <v>12</v>
      </c>
      <c r="GC4" s="15" t="s">
        <v>12</v>
      </c>
      <c r="GD4" s="15" t="s">
        <v>12</v>
      </c>
      <c r="GE4" s="15" t="s">
        <v>12</v>
      </c>
      <c r="GF4" s="15" t="s">
        <v>12</v>
      </c>
      <c r="GG4" s="15" t="s">
        <v>12</v>
      </c>
      <c r="GH4" s="15" t="s">
        <v>12</v>
      </c>
      <c r="GI4" s="15" t="s">
        <v>12</v>
      </c>
      <c r="GJ4" s="15" t="s">
        <v>12</v>
      </c>
      <c r="GK4" s="15" t="s">
        <v>12</v>
      </c>
      <c r="GL4" s="15" t="s">
        <v>12</v>
      </c>
      <c r="GM4" s="15" t="s">
        <v>12</v>
      </c>
      <c r="GN4" s="15" t="s">
        <v>12</v>
      </c>
      <c r="GO4" s="15" t="s">
        <v>12</v>
      </c>
      <c r="GP4" s="15" t="s">
        <v>12</v>
      </c>
      <c r="GQ4" s="15" t="s">
        <v>12</v>
      </c>
      <c r="GR4" s="15" t="s">
        <v>12</v>
      </c>
      <c r="GS4" s="15" t="s">
        <v>12</v>
      </c>
      <c r="GT4" s="15" t="s">
        <v>12</v>
      </c>
      <c r="GU4" s="15" t="s">
        <v>12</v>
      </c>
      <c r="GV4" s="15" t="s">
        <v>12</v>
      </c>
      <c r="GW4" s="15" t="s">
        <v>12</v>
      </c>
      <c r="GX4" s="15" t="s">
        <v>12</v>
      </c>
      <c r="GY4" s="15" t="s">
        <v>12</v>
      </c>
      <c r="GZ4" s="15" t="s">
        <v>12</v>
      </c>
      <c r="HA4" s="15" t="s">
        <v>12</v>
      </c>
      <c r="HB4" s="15" t="s">
        <v>12</v>
      </c>
      <c r="HC4" s="15" t="s">
        <v>12</v>
      </c>
      <c r="HD4" s="15" t="s">
        <v>12</v>
      </c>
      <c r="HE4" s="15" t="s">
        <v>12</v>
      </c>
      <c r="HF4" s="15" t="s">
        <v>12</v>
      </c>
      <c r="HG4" s="15" t="s">
        <v>12</v>
      </c>
      <c r="HH4" s="15" t="s">
        <v>12</v>
      </c>
      <c r="HI4" s="15" t="s">
        <v>12</v>
      </c>
      <c r="HJ4" s="15" t="s">
        <v>12</v>
      </c>
      <c r="HK4" s="15" t="s">
        <v>12</v>
      </c>
      <c r="HL4" s="15" t="s">
        <v>12</v>
      </c>
      <c r="HM4" s="15" t="s">
        <v>12</v>
      </c>
      <c r="HN4" s="15" t="s">
        <v>12</v>
      </c>
      <c r="HO4" s="15" t="s">
        <v>12</v>
      </c>
      <c r="HP4" s="15" t="s">
        <v>12</v>
      </c>
      <c r="HQ4" s="15" t="s">
        <v>12</v>
      </c>
      <c r="HR4" s="15" t="s">
        <v>12</v>
      </c>
      <c r="HS4" s="15" t="s">
        <v>12</v>
      </c>
      <c r="HT4" s="15" t="s">
        <v>12</v>
      </c>
      <c r="HU4" s="15" t="s">
        <v>12</v>
      </c>
      <c r="HV4" s="15" t="s">
        <v>12</v>
      </c>
      <c r="HW4" s="15" t="s">
        <v>12</v>
      </c>
      <c r="HX4" s="15" t="s">
        <v>12</v>
      </c>
      <c r="HY4" s="15" t="s">
        <v>12</v>
      </c>
      <c r="HZ4" s="15" t="s">
        <v>12</v>
      </c>
      <c r="IA4" s="15" t="s">
        <v>12</v>
      </c>
      <c r="IB4" s="15" t="s">
        <v>12</v>
      </c>
      <c r="IC4" s="15" t="s">
        <v>12</v>
      </c>
      <c r="ID4" s="15" t="s">
        <v>12</v>
      </c>
      <c r="IE4" s="15" t="s">
        <v>12</v>
      </c>
      <c r="IF4" s="15" t="s">
        <v>12</v>
      </c>
      <c r="IG4" s="15" t="s">
        <v>12</v>
      </c>
      <c r="IH4" s="15" t="s">
        <v>12</v>
      </c>
      <c r="II4" s="15" t="s">
        <v>12</v>
      </c>
      <c r="IJ4" s="15" t="s">
        <v>12</v>
      </c>
      <c r="IK4" s="15" t="s">
        <v>12</v>
      </c>
      <c r="IL4" s="15" t="s">
        <v>12</v>
      </c>
      <c r="IM4" s="15" t="s">
        <v>12</v>
      </c>
      <c r="IN4" s="15" t="s">
        <v>12</v>
      </c>
      <c r="IO4" s="15" t="s">
        <v>12</v>
      </c>
      <c r="IP4" s="15" t="s">
        <v>12</v>
      </c>
      <c r="IQ4" s="15" t="s">
        <v>12</v>
      </c>
      <c r="IR4" s="15" t="s">
        <v>12</v>
      </c>
      <c r="IS4" s="15" t="s">
        <v>12</v>
      </c>
      <c r="IT4" s="15" t="s">
        <v>12</v>
      </c>
      <c r="IU4" s="15" t="s">
        <v>12</v>
      </c>
      <c r="IV4" s="15" t="s">
        <v>12</v>
      </c>
      <c r="IW4" s="15" t="s">
        <v>12</v>
      </c>
      <c r="IX4" s="15" t="s">
        <v>12</v>
      </c>
      <c r="IY4" s="15" t="s">
        <v>12</v>
      </c>
      <c r="IZ4" s="15" t="s">
        <v>12</v>
      </c>
      <c r="JA4" s="15" t="s">
        <v>12</v>
      </c>
      <c r="JB4" s="15" t="s">
        <v>12</v>
      </c>
      <c r="JC4" s="15" t="s">
        <v>12</v>
      </c>
      <c r="JD4" s="15" t="s">
        <v>12</v>
      </c>
      <c r="JE4" s="15" t="s">
        <v>12</v>
      </c>
      <c r="JF4" s="15" t="s">
        <v>12</v>
      </c>
      <c r="JG4" s="15" t="s">
        <v>12</v>
      </c>
      <c r="JH4" s="15" t="s">
        <v>12</v>
      </c>
      <c r="JI4" s="15" t="s">
        <v>12</v>
      </c>
      <c r="JJ4" s="15" t="s">
        <v>12</v>
      </c>
      <c r="JK4" s="15" t="s">
        <v>12</v>
      </c>
      <c r="JL4" s="15" t="s">
        <v>12</v>
      </c>
      <c r="JM4" s="15" t="s">
        <v>12</v>
      </c>
      <c r="JN4" s="15" t="s">
        <v>12</v>
      </c>
      <c r="JO4" s="15" t="s">
        <v>12</v>
      </c>
      <c r="JP4" s="15" t="s">
        <v>12</v>
      </c>
      <c r="JQ4" s="15" t="s">
        <v>12</v>
      </c>
      <c r="JR4" s="15" t="s">
        <v>12</v>
      </c>
      <c r="JS4" s="15" t="s">
        <v>12</v>
      </c>
      <c r="JT4" s="15" t="s">
        <v>12</v>
      </c>
      <c r="JU4" s="15" t="s">
        <v>12</v>
      </c>
      <c r="JV4" s="15" t="s">
        <v>12</v>
      </c>
      <c r="JW4" s="15" t="s">
        <v>12</v>
      </c>
      <c r="JX4" s="15" t="s">
        <v>12</v>
      </c>
      <c r="JY4" s="15" t="s">
        <v>12</v>
      </c>
      <c r="JZ4" s="15" t="s">
        <v>12</v>
      </c>
      <c r="KA4" s="15" t="s">
        <v>12</v>
      </c>
      <c r="KB4" s="15" t="s">
        <v>12</v>
      </c>
      <c r="KC4" s="15" t="s">
        <v>12</v>
      </c>
      <c r="KD4" s="15" t="s">
        <v>12</v>
      </c>
      <c r="KE4" s="15" t="s">
        <v>12</v>
      </c>
      <c r="KF4" s="15" t="s">
        <v>12</v>
      </c>
      <c r="KG4" s="15" t="s">
        <v>12</v>
      </c>
      <c r="KH4" s="15" t="s">
        <v>12</v>
      </c>
      <c r="KI4" s="15" t="s">
        <v>12</v>
      </c>
      <c r="KJ4" s="15" t="s">
        <v>12</v>
      </c>
      <c r="KK4" s="15" t="s">
        <v>12</v>
      </c>
      <c r="KL4" s="15" t="s">
        <v>12</v>
      </c>
      <c r="KM4" s="15" t="s">
        <v>12</v>
      </c>
      <c r="KN4" s="15" t="s">
        <v>12</v>
      </c>
      <c r="KO4" s="15" t="s">
        <v>12</v>
      </c>
      <c r="KP4" s="15" t="s">
        <v>12</v>
      </c>
      <c r="KQ4" s="15" t="s">
        <v>12</v>
      </c>
      <c r="KR4" s="15" t="s">
        <v>12</v>
      </c>
      <c r="KS4" s="15" t="s">
        <v>12</v>
      </c>
      <c r="KT4" s="15" t="s">
        <v>12</v>
      </c>
      <c r="KU4" s="15" t="s">
        <v>12</v>
      </c>
      <c r="KV4" s="15" t="s">
        <v>12</v>
      </c>
      <c r="KW4" s="15" t="s">
        <v>12</v>
      </c>
      <c r="KX4" s="15" t="s">
        <v>12</v>
      </c>
      <c r="KY4" s="15" t="s">
        <v>12</v>
      </c>
      <c r="KZ4" s="15" t="s">
        <v>12</v>
      </c>
      <c r="LA4" s="15" t="s">
        <v>12</v>
      </c>
      <c r="LB4" s="15" t="s">
        <v>12</v>
      </c>
      <c r="LC4" s="15" t="s">
        <v>12</v>
      </c>
      <c r="LD4" s="15" t="s">
        <v>12</v>
      </c>
      <c r="LE4" s="15" t="s">
        <v>12</v>
      </c>
      <c r="LF4" s="15" t="s">
        <v>12</v>
      </c>
      <c r="LG4" s="15" t="s">
        <v>12</v>
      </c>
      <c r="LH4" s="15" t="s">
        <v>12</v>
      </c>
      <c r="LI4" s="15" t="s">
        <v>12</v>
      </c>
      <c r="LJ4" s="15" t="s">
        <v>12</v>
      </c>
      <c r="LK4" s="15" t="s">
        <v>12</v>
      </c>
      <c r="LL4" s="15" t="s">
        <v>12</v>
      </c>
      <c r="LM4" s="15" t="s">
        <v>12</v>
      </c>
      <c r="LN4" s="15" t="s">
        <v>12</v>
      </c>
      <c r="LO4" s="15" t="s">
        <v>12</v>
      </c>
      <c r="LP4" s="15" t="s">
        <v>12</v>
      </c>
      <c r="LQ4" s="15" t="s">
        <v>12</v>
      </c>
      <c r="LR4" s="15" t="s">
        <v>12</v>
      </c>
      <c r="LS4" s="15" t="s">
        <v>12</v>
      </c>
      <c r="LT4" s="15" t="s">
        <v>12</v>
      </c>
      <c r="LU4" s="15" t="s">
        <v>12</v>
      </c>
      <c r="LV4" s="15" t="s">
        <v>12</v>
      </c>
      <c r="LW4" s="15" t="s">
        <v>12</v>
      </c>
      <c r="LX4" s="15" t="s">
        <v>12</v>
      </c>
      <c r="LY4" s="15" t="s">
        <v>12</v>
      </c>
      <c r="LZ4" s="15" t="s">
        <v>12</v>
      </c>
      <c r="MA4" s="15" t="s">
        <v>12</v>
      </c>
      <c r="MB4" s="15" t="s">
        <v>12</v>
      </c>
      <c r="MC4" s="15" t="s">
        <v>12</v>
      </c>
      <c r="MD4" s="15" t="s">
        <v>12</v>
      </c>
      <c r="ME4" s="15" t="s">
        <v>12</v>
      </c>
      <c r="MF4" s="15" t="s">
        <v>12</v>
      </c>
      <c r="MG4" s="15" t="s">
        <v>12</v>
      </c>
      <c r="MH4" s="15" t="s">
        <v>12</v>
      </c>
      <c r="MI4" s="15" t="s">
        <v>12</v>
      </c>
      <c r="MJ4" s="15" t="s">
        <v>12</v>
      </c>
      <c r="MK4" s="15" t="s">
        <v>12</v>
      </c>
      <c r="ML4" s="15" t="s">
        <v>12</v>
      </c>
      <c r="MM4" s="15" t="s">
        <v>12</v>
      </c>
      <c r="MN4" s="15" t="s">
        <v>12</v>
      </c>
      <c r="MO4" s="15" t="s">
        <v>12</v>
      </c>
      <c r="MP4" s="15" t="s">
        <v>12</v>
      </c>
      <c r="MQ4" s="15" t="s">
        <v>12</v>
      </c>
      <c r="MR4" s="15" t="s">
        <v>12</v>
      </c>
      <c r="MS4" s="15" t="s">
        <v>12</v>
      </c>
      <c r="MT4" s="15" t="s">
        <v>12</v>
      </c>
      <c r="MU4" s="15" t="s">
        <v>12</v>
      </c>
      <c r="MV4" s="15" t="s">
        <v>12</v>
      </c>
      <c r="MW4" s="15" t="s">
        <v>12</v>
      </c>
      <c r="MX4" s="15" t="s">
        <v>12</v>
      </c>
      <c r="MY4" s="15" t="s">
        <v>12</v>
      </c>
      <c r="MZ4" s="15" t="s">
        <v>12</v>
      </c>
      <c r="NA4" s="15" t="s">
        <v>12</v>
      </c>
      <c r="NB4" s="15" t="s">
        <v>12</v>
      </c>
      <c r="NC4" s="15" t="s">
        <v>12</v>
      </c>
      <c r="ND4" s="15" t="s">
        <v>12</v>
      </c>
      <c r="NE4" s="15" t="s">
        <v>12</v>
      </c>
      <c r="NF4" s="15" t="s">
        <v>12</v>
      </c>
      <c r="NG4" s="15" t="s">
        <v>12</v>
      </c>
      <c r="NH4" s="15" t="s">
        <v>12</v>
      </c>
      <c r="NI4" s="15" t="s">
        <v>12</v>
      </c>
      <c r="NJ4" s="15" t="s">
        <v>12</v>
      </c>
      <c r="NK4" s="15" t="s">
        <v>12</v>
      </c>
      <c r="NL4" s="15" t="s">
        <v>12</v>
      </c>
      <c r="NM4" s="15" t="s">
        <v>12</v>
      </c>
      <c r="NN4" s="15" t="s">
        <v>12</v>
      </c>
      <c r="NO4" s="15" t="s">
        <v>12</v>
      </c>
      <c r="NP4" s="15" t="s">
        <v>12</v>
      </c>
      <c r="NQ4" s="15" t="s">
        <v>12</v>
      </c>
      <c r="NR4" s="15" t="s">
        <v>12</v>
      </c>
      <c r="NS4" s="15" t="s">
        <v>12</v>
      </c>
      <c r="NT4" s="15" t="s">
        <v>12</v>
      </c>
      <c r="NU4" s="15" t="s">
        <v>12</v>
      </c>
      <c r="NV4" s="15" t="s">
        <v>12</v>
      </c>
      <c r="NW4" s="15" t="s">
        <v>12</v>
      </c>
      <c r="NX4" s="15" t="s">
        <v>12</v>
      </c>
      <c r="NY4" s="15" t="s">
        <v>12</v>
      </c>
      <c r="NZ4" s="15" t="s">
        <v>12</v>
      </c>
      <c r="OA4" s="15" t="s">
        <v>12</v>
      </c>
      <c r="OB4" s="15" t="s">
        <v>12</v>
      </c>
      <c r="OC4" s="15" t="s">
        <v>12</v>
      </c>
      <c r="OD4" s="15" t="s">
        <v>12</v>
      </c>
      <c r="OE4" s="15" t="s">
        <v>12</v>
      </c>
      <c r="OF4" s="15" t="s">
        <v>12</v>
      </c>
      <c r="OG4" s="15" t="s">
        <v>12</v>
      </c>
      <c r="OH4" s="15" t="s">
        <v>12</v>
      </c>
      <c r="OI4" s="15" t="s">
        <v>12</v>
      </c>
      <c r="OJ4" s="15" t="s">
        <v>12</v>
      </c>
      <c r="OK4" s="15" t="s">
        <v>12</v>
      </c>
      <c r="OL4" s="15" t="s">
        <v>12</v>
      </c>
      <c r="OM4" s="15" t="s">
        <v>12</v>
      </c>
      <c r="ON4" s="15" t="s">
        <v>12</v>
      </c>
      <c r="OO4" s="15" t="s">
        <v>12</v>
      </c>
      <c r="OP4" s="15" t="s">
        <v>12</v>
      </c>
      <c r="OQ4" s="15" t="s">
        <v>12</v>
      </c>
      <c r="OR4" s="15" t="s">
        <v>12</v>
      </c>
      <c r="OS4" s="15" t="s">
        <v>12</v>
      </c>
      <c r="OT4" s="15" t="s">
        <v>12</v>
      </c>
      <c r="OU4" s="15" t="s">
        <v>12</v>
      </c>
      <c r="OV4" s="15" t="s">
        <v>12</v>
      </c>
      <c r="OW4" s="15" t="s">
        <v>12</v>
      </c>
      <c r="OX4" s="15" t="s">
        <v>12</v>
      </c>
      <c r="OY4" s="15" t="s">
        <v>12</v>
      </c>
      <c r="OZ4" s="15" t="s">
        <v>12</v>
      </c>
      <c r="PA4" s="15" t="s">
        <v>12</v>
      </c>
      <c r="PB4" s="15" t="s">
        <v>12</v>
      </c>
      <c r="PC4" s="15" t="s">
        <v>12</v>
      </c>
      <c r="PD4" s="15" t="s">
        <v>12</v>
      </c>
      <c r="PE4" s="15" t="s">
        <v>12</v>
      </c>
      <c r="PF4" s="15" t="s">
        <v>12</v>
      </c>
      <c r="PG4" s="15" t="s">
        <v>12</v>
      </c>
      <c r="PH4" s="15" t="s">
        <v>12</v>
      </c>
      <c r="PI4" s="15" t="s">
        <v>12</v>
      </c>
      <c r="PJ4" s="15" t="s">
        <v>12</v>
      </c>
      <c r="PK4" s="15" t="s">
        <v>12</v>
      </c>
      <c r="PL4" s="15" t="s">
        <v>12</v>
      </c>
      <c r="PM4" s="15" t="s">
        <v>12</v>
      </c>
      <c r="PN4" s="15" t="s">
        <v>12</v>
      </c>
      <c r="PO4" s="15" t="s">
        <v>12</v>
      </c>
      <c r="PP4" s="15" t="s">
        <v>12</v>
      </c>
      <c r="PQ4" s="15" t="s">
        <v>12</v>
      </c>
      <c r="PR4" s="15" t="s">
        <v>12</v>
      </c>
      <c r="PS4" s="15" t="s">
        <v>12</v>
      </c>
      <c r="PT4" s="15" t="s">
        <v>12</v>
      </c>
      <c r="PU4" s="15" t="s">
        <v>12</v>
      </c>
      <c r="PV4" s="15" t="s">
        <v>12</v>
      </c>
      <c r="PW4" s="15" t="s">
        <v>12</v>
      </c>
      <c r="PX4" s="15" t="s">
        <v>12</v>
      </c>
      <c r="PY4" s="15" t="s">
        <v>12</v>
      </c>
      <c r="PZ4" s="15" t="s">
        <v>12</v>
      </c>
      <c r="QA4" s="15" t="s">
        <v>12</v>
      </c>
      <c r="QB4" s="15" t="s">
        <v>12</v>
      </c>
      <c r="QC4" s="15" t="s">
        <v>12</v>
      </c>
      <c r="QD4" s="15" t="s">
        <v>12</v>
      </c>
      <c r="QE4" s="15" t="s">
        <v>12</v>
      </c>
      <c r="QF4" s="15" t="s">
        <v>12</v>
      </c>
      <c r="QG4" s="15" t="s">
        <v>12</v>
      </c>
      <c r="QH4" s="15" t="s">
        <v>12</v>
      </c>
      <c r="QI4" s="15" t="s">
        <v>12</v>
      </c>
      <c r="QJ4" s="15" t="s">
        <v>12</v>
      </c>
      <c r="QK4" s="15" t="s">
        <v>12</v>
      </c>
      <c r="QL4" s="15" t="s">
        <v>12</v>
      </c>
      <c r="QM4" s="15" t="s">
        <v>12</v>
      </c>
      <c r="QN4" s="15" t="s">
        <v>12</v>
      </c>
      <c r="QO4" s="15" t="s">
        <v>12</v>
      </c>
      <c r="QP4" s="15" t="s">
        <v>12</v>
      </c>
      <c r="QQ4" s="15" t="s">
        <v>12</v>
      </c>
      <c r="QR4" s="15" t="s">
        <v>12</v>
      </c>
      <c r="QS4" s="15" t="s">
        <v>12</v>
      </c>
      <c r="QT4" s="15" t="s">
        <v>12</v>
      </c>
      <c r="QU4" s="15" t="s">
        <v>12</v>
      </c>
      <c r="QV4" s="15" t="s">
        <v>12</v>
      </c>
      <c r="QW4" s="15" t="s">
        <v>12</v>
      </c>
      <c r="QX4" s="15" t="s">
        <v>12</v>
      </c>
      <c r="QY4" s="15" t="s">
        <v>12</v>
      </c>
      <c r="QZ4" s="15" t="s">
        <v>12</v>
      </c>
      <c r="RA4" s="15" t="s">
        <v>12</v>
      </c>
      <c r="RB4" s="15" t="s">
        <v>12</v>
      </c>
      <c r="RC4" s="15" t="s">
        <v>12</v>
      </c>
      <c r="RD4" s="15" t="s">
        <v>12</v>
      </c>
      <c r="RE4" s="15" t="s">
        <v>12</v>
      </c>
      <c r="RF4" s="15" t="s">
        <v>12</v>
      </c>
      <c r="RG4" s="15" t="s">
        <v>12</v>
      </c>
      <c r="RH4" s="15" t="s">
        <v>12</v>
      </c>
      <c r="RI4" s="15" t="s">
        <v>12</v>
      </c>
      <c r="RJ4" s="15" t="s">
        <v>12</v>
      </c>
      <c r="RK4" s="15" t="s">
        <v>12</v>
      </c>
      <c r="RL4" s="15" t="s">
        <v>12</v>
      </c>
      <c r="RM4" s="15" t="s">
        <v>12</v>
      </c>
      <c r="RN4" s="15" t="s">
        <v>12</v>
      </c>
      <c r="RO4" s="15" t="s">
        <v>12</v>
      </c>
      <c r="RP4" s="15" t="s">
        <v>12</v>
      </c>
      <c r="RQ4" s="15" t="s">
        <v>12</v>
      </c>
      <c r="RR4" s="15" t="s">
        <v>12</v>
      </c>
      <c r="RS4" s="15" t="s">
        <v>12</v>
      </c>
      <c r="RT4" s="15" t="s">
        <v>12</v>
      </c>
      <c r="RU4" s="15" t="s">
        <v>12</v>
      </c>
      <c r="RV4" s="15" t="s">
        <v>12</v>
      </c>
      <c r="RW4" s="15" t="s">
        <v>12</v>
      </c>
      <c r="RX4" s="15" t="s">
        <v>12</v>
      </c>
      <c r="RY4" s="15" t="s">
        <v>12</v>
      </c>
      <c r="RZ4" s="15" t="s">
        <v>12</v>
      </c>
      <c r="SA4" s="15" t="s">
        <v>12</v>
      </c>
      <c r="SB4" s="15" t="s">
        <v>12</v>
      </c>
      <c r="SC4" s="15" t="s">
        <v>12</v>
      </c>
      <c r="SD4" s="15" t="s">
        <v>12</v>
      </c>
      <c r="SE4" s="15" t="s">
        <v>12</v>
      </c>
      <c r="SF4" s="15" t="s">
        <v>12</v>
      </c>
      <c r="SG4" s="15" t="s">
        <v>12</v>
      </c>
      <c r="SH4" s="15" t="s">
        <v>12</v>
      </c>
      <c r="SI4" s="15" t="s">
        <v>12</v>
      </c>
      <c r="SJ4" s="15" t="s">
        <v>12</v>
      </c>
      <c r="SK4" s="15" t="s">
        <v>12</v>
      </c>
      <c r="SL4" s="15" t="s">
        <v>12</v>
      </c>
      <c r="SM4" s="15" t="s">
        <v>12</v>
      </c>
      <c r="SN4" s="15" t="s">
        <v>12</v>
      </c>
      <c r="SO4" s="15" t="s">
        <v>12</v>
      </c>
      <c r="SP4" s="15" t="s">
        <v>12</v>
      </c>
      <c r="SQ4" s="15" t="s">
        <v>12</v>
      </c>
      <c r="SR4" s="15" t="s">
        <v>12</v>
      </c>
      <c r="SS4" s="15" t="s">
        <v>12</v>
      </c>
      <c r="ST4" s="15" t="s">
        <v>12</v>
      </c>
      <c r="SU4" s="15" t="s">
        <v>12</v>
      </c>
      <c r="SV4" s="15" t="s">
        <v>12</v>
      </c>
      <c r="SW4" s="15" t="s">
        <v>12</v>
      </c>
      <c r="SX4" s="15" t="s">
        <v>12</v>
      </c>
      <c r="SY4" s="15" t="s">
        <v>12</v>
      </c>
      <c r="SZ4" s="15" t="s">
        <v>12</v>
      </c>
      <c r="TA4" s="15" t="s">
        <v>12</v>
      </c>
      <c r="TB4" s="15" t="s">
        <v>12</v>
      </c>
      <c r="TC4" s="15" t="s">
        <v>12</v>
      </c>
      <c r="TD4" s="15" t="s">
        <v>12</v>
      </c>
      <c r="TE4" s="15" t="s">
        <v>12</v>
      </c>
      <c r="TF4" s="15" t="s">
        <v>12</v>
      </c>
      <c r="TG4" s="15" t="s">
        <v>12</v>
      </c>
      <c r="TH4" s="15" t="s">
        <v>12</v>
      </c>
      <c r="TI4" s="15" t="s">
        <v>12</v>
      </c>
      <c r="TJ4" s="15" t="s">
        <v>12</v>
      </c>
      <c r="TK4" s="15" t="s">
        <v>12</v>
      </c>
      <c r="TL4" s="15" t="s">
        <v>12</v>
      </c>
      <c r="TM4" s="15" t="s">
        <v>12</v>
      </c>
      <c r="TN4" s="15" t="s">
        <v>12</v>
      </c>
      <c r="TO4" s="15" t="s">
        <v>12</v>
      </c>
      <c r="TP4" s="15" t="s">
        <v>12</v>
      </c>
      <c r="TQ4" s="15" t="s">
        <v>12</v>
      </c>
      <c r="TR4" s="15" t="s">
        <v>12</v>
      </c>
      <c r="TS4" s="15" t="s">
        <v>12</v>
      </c>
      <c r="TT4" s="15" t="s">
        <v>12</v>
      </c>
      <c r="TU4" s="15" t="s">
        <v>12</v>
      </c>
      <c r="TV4" s="15" t="s">
        <v>12</v>
      </c>
      <c r="TW4" s="15" t="s">
        <v>12</v>
      </c>
      <c r="TX4" s="15" t="s">
        <v>12</v>
      </c>
      <c r="TY4" s="15" t="s">
        <v>12</v>
      </c>
      <c r="TZ4" s="15" t="s">
        <v>12</v>
      </c>
      <c r="UA4" s="15" t="s">
        <v>12</v>
      </c>
      <c r="UB4" s="15" t="s">
        <v>12</v>
      </c>
      <c r="UC4" s="15" t="s">
        <v>12</v>
      </c>
      <c r="UD4" s="15" t="s">
        <v>12</v>
      </c>
      <c r="UE4" s="15" t="s">
        <v>12</v>
      </c>
      <c r="UF4" s="15" t="s">
        <v>12</v>
      </c>
      <c r="UG4" s="15" t="s">
        <v>12</v>
      </c>
      <c r="UH4" s="15" t="s">
        <v>12</v>
      </c>
      <c r="UI4" s="15" t="s">
        <v>12</v>
      </c>
      <c r="UJ4" s="15" t="s">
        <v>12</v>
      </c>
      <c r="UK4" s="15" t="s">
        <v>12</v>
      </c>
      <c r="UL4" s="15" t="s">
        <v>12</v>
      </c>
      <c r="UM4" s="15" t="s">
        <v>12</v>
      </c>
      <c r="UN4" s="15" t="s">
        <v>12</v>
      </c>
      <c r="UO4" s="15" t="s">
        <v>12</v>
      </c>
      <c r="UP4" s="15" t="s">
        <v>12</v>
      </c>
      <c r="UQ4" s="15" t="s">
        <v>12</v>
      </c>
      <c r="UR4" s="15" t="s">
        <v>12</v>
      </c>
      <c r="US4" s="15" t="s">
        <v>12</v>
      </c>
      <c r="UT4" s="15" t="s">
        <v>12</v>
      </c>
      <c r="UU4" s="15" t="s">
        <v>12</v>
      </c>
      <c r="UV4" s="15" t="s">
        <v>12</v>
      </c>
      <c r="UW4" s="15" t="s">
        <v>12</v>
      </c>
      <c r="UX4" s="15" t="s">
        <v>12</v>
      </c>
      <c r="UY4" s="15" t="s">
        <v>12</v>
      </c>
      <c r="UZ4" s="15" t="s">
        <v>12</v>
      </c>
      <c r="VA4" s="15" t="s">
        <v>12</v>
      </c>
      <c r="VB4" s="15" t="s">
        <v>12</v>
      </c>
      <c r="VC4" s="15" t="s">
        <v>12</v>
      </c>
      <c r="VD4" s="15" t="s">
        <v>12</v>
      </c>
      <c r="VE4" s="15" t="s">
        <v>12</v>
      </c>
      <c r="VF4" s="15" t="s">
        <v>12</v>
      </c>
      <c r="VG4" s="15" t="s">
        <v>12</v>
      </c>
      <c r="VH4" s="15" t="s">
        <v>12</v>
      </c>
      <c r="VI4" s="15" t="s">
        <v>12</v>
      </c>
      <c r="VJ4" s="15" t="s">
        <v>12</v>
      </c>
      <c r="VK4" s="15" t="s">
        <v>12</v>
      </c>
      <c r="VL4" s="15" t="s">
        <v>12</v>
      </c>
      <c r="VM4" s="15" t="s">
        <v>12</v>
      </c>
      <c r="VN4" s="15" t="s">
        <v>12</v>
      </c>
      <c r="VO4" s="15" t="s">
        <v>12</v>
      </c>
      <c r="VP4" s="15" t="s">
        <v>12</v>
      </c>
      <c r="VQ4" s="15" t="s">
        <v>12</v>
      </c>
      <c r="VR4" s="15" t="s">
        <v>12</v>
      </c>
      <c r="VS4" s="15" t="s">
        <v>12</v>
      </c>
      <c r="VT4" s="15" t="s">
        <v>12</v>
      </c>
      <c r="VU4" s="15" t="s">
        <v>12</v>
      </c>
      <c r="VV4" s="15" t="s">
        <v>12</v>
      </c>
      <c r="VW4" s="15" t="s">
        <v>12</v>
      </c>
      <c r="VX4" s="15" t="s">
        <v>12</v>
      </c>
      <c r="VY4" s="15" t="s">
        <v>12</v>
      </c>
      <c r="VZ4" s="15" t="s">
        <v>12</v>
      </c>
      <c r="WA4" s="15" t="s">
        <v>12</v>
      </c>
      <c r="WB4" s="15" t="s">
        <v>12</v>
      </c>
      <c r="WC4" s="15" t="s">
        <v>12</v>
      </c>
      <c r="WD4" s="15" t="s">
        <v>12</v>
      </c>
      <c r="WE4" s="15" t="s">
        <v>12</v>
      </c>
      <c r="WF4" s="15" t="s">
        <v>12</v>
      </c>
      <c r="WG4" s="15" t="s">
        <v>12</v>
      </c>
      <c r="WH4" s="15" t="s">
        <v>12</v>
      </c>
      <c r="WI4" s="15" t="s">
        <v>12</v>
      </c>
      <c r="WJ4" s="15" t="s">
        <v>12</v>
      </c>
      <c r="WK4" s="15" t="s">
        <v>12</v>
      </c>
      <c r="WL4" s="15" t="s">
        <v>12</v>
      </c>
      <c r="WM4" s="15" t="s">
        <v>12</v>
      </c>
      <c r="WN4" s="15" t="s">
        <v>12</v>
      </c>
      <c r="WO4" s="15" t="s">
        <v>12</v>
      </c>
      <c r="WP4" s="15" t="s">
        <v>12</v>
      </c>
      <c r="WQ4" s="15" t="s">
        <v>12</v>
      </c>
      <c r="WR4" s="15" t="s">
        <v>12</v>
      </c>
      <c r="WS4" s="15" t="s">
        <v>12</v>
      </c>
      <c r="WT4" s="15" t="s">
        <v>12</v>
      </c>
      <c r="WU4" s="15" t="s">
        <v>12</v>
      </c>
      <c r="WV4" s="15" t="s">
        <v>12</v>
      </c>
      <c r="WW4" s="15" t="s">
        <v>12</v>
      </c>
      <c r="WX4" s="15" t="s">
        <v>12</v>
      </c>
      <c r="WY4" s="15" t="s">
        <v>12</v>
      </c>
      <c r="WZ4" s="15" t="s">
        <v>12</v>
      </c>
      <c r="XA4" s="15" t="s">
        <v>12</v>
      </c>
      <c r="XB4" s="15" t="s">
        <v>12</v>
      </c>
      <c r="XC4" s="15" t="s">
        <v>12</v>
      </c>
      <c r="XD4" s="15" t="s">
        <v>12</v>
      </c>
      <c r="XE4" s="15" t="s">
        <v>12</v>
      </c>
      <c r="XF4" s="15" t="s">
        <v>12</v>
      </c>
      <c r="XG4" s="15" t="s">
        <v>12</v>
      </c>
      <c r="XH4" s="15" t="s">
        <v>12</v>
      </c>
      <c r="XI4" s="15" t="s">
        <v>12</v>
      </c>
      <c r="XJ4" s="15" t="s">
        <v>12</v>
      </c>
      <c r="XK4" s="15" t="s">
        <v>12</v>
      </c>
      <c r="XL4" s="15" t="s">
        <v>12</v>
      </c>
      <c r="XM4" s="15" t="s">
        <v>12</v>
      </c>
      <c r="XN4" s="15" t="s">
        <v>12</v>
      </c>
      <c r="XO4" s="15" t="s">
        <v>12</v>
      </c>
      <c r="XP4" s="15" t="s">
        <v>12</v>
      </c>
      <c r="XQ4" s="15" t="s">
        <v>12</v>
      </c>
      <c r="XR4" s="15" t="s">
        <v>12</v>
      </c>
      <c r="XS4" s="15" t="s">
        <v>12</v>
      </c>
      <c r="XT4" s="15" t="s">
        <v>12</v>
      </c>
      <c r="XU4" s="15" t="s">
        <v>12</v>
      </c>
      <c r="XV4" s="15" t="s">
        <v>12</v>
      </c>
      <c r="XW4" s="15" t="s">
        <v>12</v>
      </c>
      <c r="XX4" s="15" t="s">
        <v>12</v>
      </c>
      <c r="XY4" s="15" t="s">
        <v>12</v>
      </c>
      <c r="XZ4" s="15" t="s">
        <v>12</v>
      </c>
      <c r="YA4" s="15" t="s">
        <v>12</v>
      </c>
      <c r="YB4" s="15" t="s">
        <v>12</v>
      </c>
      <c r="YC4" s="15" t="s">
        <v>12</v>
      </c>
      <c r="YD4" s="15" t="s">
        <v>12</v>
      </c>
      <c r="YE4" s="15" t="s">
        <v>12</v>
      </c>
      <c r="YF4" s="15" t="s">
        <v>12</v>
      </c>
      <c r="YG4" s="15" t="s">
        <v>12</v>
      </c>
      <c r="YH4" s="15" t="s">
        <v>12</v>
      </c>
      <c r="YI4" s="15" t="s">
        <v>12</v>
      </c>
      <c r="YJ4" s="15" t="s">
        <v>12</v>
      </c>
      <c r="YK4" s="15" t="s">
        <v>12</v>
      </c>
      <c r="YL4" s="15" t="s">
        <v>12</v>
      </c>
      <c r="YM4" s="15" t="s">
        <v>12</v>
      </c>
      <c r="YN4" s="15" t="s">
        <v>12</v>
      </c>
      <c r="YO4" s="15" t="s">
        <v>12</v>
      </c>
      <c r="YP4" s="15" t="s">
        <v>12</v>
      </c>
      <c r="YQ4" s="15" t="s">
        <v>12</v>
      </c>
      <c r="YR4" s="15" t="s">
        <v>12</v>
      </c>
      <c r="YS4" s="15" t="s">
        <v>12</v>
      </c>
      <c r="YT4" s="15" t="s">
        <v>12</v>
      </c>
      <c r="YU4" s="15" t="s">
        <v>12</v>
      </c>
      <c r="YV4" s="15" t="s">
        <v>12</v>
      </c>
      <c r="YW4" s="15" t="s">
        <v>12</v>
      </c>
      <c r="YX4" s="15" t="s">
        <v>12</v>
      </c>
      <c r="YY4" s="15" t="s">
        <v>12</v>
      </c>
      <c r="YZ4" s="15" t="s">
        <v>12</v>
      </c>
      <c r="ZA4" s="15" t="s">
        <v>12</v>
      </c>
      <c r="ZB4" s="15" t="s">
        <v>12</v>
      </c>
      <c r="ZC4" s="15" t="s">
        <v>12</v>
      </c>
      <c r="ZD4" s="15" t="s">
        <v>12</v>
      </c>
      <c r="ZE4" s="15" t="s">
        <v>12</v>
      </c>
      <c r="ZF4" s="15" t="s">
        <v>12</v>
      </c>
      <c r="ZG4" s="15" t="s">
        <v>12</v>
      </c>
      <c r="ZH4" s="15" t="s">
        <v>12</v>
      </c>
      <c r="ZI4" s="15" t="s">
        <v>12</v>
      </c>
      <c r="ZJ4" s="15" t="s">
        <v>12</v>
      </c>
      <c r="ZK4" s="15" t="s">
        <v>12</v>
      </c>
      <c r="ZL4" s="15" t="s">
        <v>12</v>
      </c>
      <c r="ZM4" s="15" t="s">
        <v>12</v>
      </c>
      <c r="ZN4" s="15" t="s">
        <v>12</v>
      </c>
      <c r="ZO4" s="15" t="s">
        <v>12</v>
      </c>
      <c r="ZP4" s="15" t="s">
        <v>12</v>
      </c>
      <c r="ZQ4" s="15" t="s">
        <v>12</v>
      </c>
      <c r="ZR4" s="15" t="s">
        <v>12</v>
      </c>
      <c r="ZS4" s="15" t="s">
        <v>12</v>
      </c>
      <c r="ZT4" s="15" t="s">
        <v>12</v>
      </c>
      <c r="ZU4" s="15" t="s">
        <v>12</v>
      </c>
      <c r="ZV4" s="15" t="s">
        <v>12</v>
      </c>
      <c r="ZW4" s="15" t="s">
        <v>12</v>
      </c>
      <c r="ZX4" s="15" t="s">
        <v>12</v>
      </c>
      <c r="ZY4" s="15" t="s">
        <v>12</v>
      </c>
      <c r="ZZ4" s="15" t="s">
        <v>12</v>
      </c>
      <c r="AAA4" s="15" t="s">
        <v>12</v>
      </c>
      <c r="AAB4" s="15" t="s">
        <v>12</v>
      </c>
      <c r="AAC4" s="15" t="s">
        <v>12</v>
      </c>
      <c r="AAD4" s="15" t="s">
        <v>12</v>
      </c>
      <c r="AAE4" s="15" t="s">
        <v>12</v>
      </c>
      <c r="AAF4" s="15" t="s">
        <v>12</v>
      </c>
      <c r="AAG4" s="15" t="s">
        <v>12</v>
      </c>
      <c r="AAH4" s="15" t="s">
        <v>12</v>
      </c>
      <c r="AAI4" s="15" t="s">
        <v>12</v>
      </c>
      <c r="AAJ4" s="15" t="s">
        <v>12</v>
      </c>
      <c r="AAK4" s="15" t="s">
        <v>12</v>
      </c>
      <c r="AAL4" s="15" t="s">
        <v>12</v>
      </c>
      <c r="AAM4" s="15" t="s">
        <v>12</v>
      </c>
      <c r="AAN4" s="15" t="s">
        <v>12</v>
      </c>
      <c r="AAO4" s="15" t="s">
        <v>12</v>
      </c>
      <c r="AAP4" s="15" t="s">
        <v>12</v>
      </c>
      <c r="AAQ4" s="15" t="s">
        <v>12</v>
      </c>
      <c r="AAR4" s="15" t="s">
        <v>12</v>
      </c>
      <c r="AAS4" s="15" t="s">
        <v>12</v>
      </c>
      <c r="AAT4" s="15" t="s">
        <v>12</v>
      </c>
      <c r="AAU4" s="15" t="s">
        <v>12</v>
      </c>
      <c r="AAV4" s="15" t="s">
        <v>12</v>
      </c>
      <c r="AAW4" s="15" t="s">
        <v>12</v>
      </c>
      <c r="AAX4" s="15" t="s">
        <v>12</v>
      </c>
      <c r="AAY4" s="15" t="s">
        <v>12</v>
      </c>
      <c r="AAZ4" s="15" t="s">
        <v>12</v>
      </c>
      <c r="ABA4" s="15" t="s">
        <v>12</v>
      </c>
      <c r="ABB4" s="15" t="s">
        <v>12</v>
      </c>
      <c r="ABC4" s="15" t="s">
        <v>12</v>
      </c>
      <c r="ABD4" s="15" t="s">
        <v>12</v>
      </c>
      <c r="ABE4" s="15" t="s">
        <v>12</v>
      </c>
      <c r="ABF4" s="15" t="s">
        <v>12</v>
      </c>
      <c r="ABG4" s="15" t="s">
        <v>12</v>
      </c>
      <c r="ABH4" s="15" t="s">
        <v>12</v>
      </c>
      <c r="ABI4" s="15" t="s">
        <v>12</v>
      </c>
      <c r="ABJ4" s="15" t="s">
        <v>12</v>
      </c>
      <c r="ABK4" s="15" t="s">
        <v>12</v>
      </c>
      <c r="ABL4" s="15" t="s">
        <v>12</v>
      </c>
      <c r="ABM4" s="15" t="s">
        <v>12</v>
      </c>
      <c r="ABN4" s="15" t="s">
        <v>12</v>
      </c>
      <c r="ABO4" s="15" t="s">
        <v>12</v>
      </c>
      <c r="ABP4" s="15" t="s">
        <v>12</v>
      </c>
      <c r="ABQ4" s="15" t="s">
        <v>12</v>
      </c>
      <c r="ABR4" s="15" t="s">
        <v>12</v>
      </c>
      <c r="ABS4" s="15" t="s">
        <v>12</v>
      </c>
      <c r="ABT4" s="15" t="s">
        <v>12</v>
      </c>
      <c r="ABU4" s="15" t="s">
        <v>12</v>
      </c>
      <c r="ABV4" s="15" t="s">
        <v>12</v>
      </c>
      <c r="ABW4" s="15" t="s">
        <v>12</v>
      </c>
      <c r="ABX4" s="15" t="s">
        <v>12</v>
      </c>
      <c r="ABY4" s="15" t="s">
        <v>12</v>
      </c>
      <c r="ABZ4" s="15" t="s">
        <v>12</v>
      </c>
      <c r="ACA4" s="15" t="s">
        <v>12</v>
      </c>
      <c r="ACB4" s="15" t="s">
        <v>12</v>
      </c>
      <c r="ACC4" s="15" t="s">
        <v>12</v>
      </c>
      <c r="ACD4" s="15" t="s">
        <v>12</v>
      </c>
      <c r="ACE4" s="15" t="s">
        <v>12</v>
      </c>
      <c r="ACF4" s="15" t="s">
        <v>12</v>
      </c>
      <c r="ACG4" s="15" t="s">
        <v>12</v>
      </c>
      <c r="ACH4" s="15" t="s">
        <v>12</v>
      </c>
      <c r="ACI4" s="15" t="s">
        <v>12</v>
      </c>
      <c r="ACJ4" s="15" t="s">
        <v>12</v>
      </c>
      <c r="ACK4" s="15" t="s">
        <v>12</v>
      </c>
      <c r="ACL4" s="15" t="s">
        <v>12</v>
      </c>
      <c r="ACM4" s="15" t="s">
        <v>12</v>
      </c>
      <c r="ACN4" s="15" t="s">
        <v>12</v>
      </c>
      <c r="ACO4" s="15" t="s">
        <v>12</v>
      </c>
      <c r="ACP4" s="15" t="s">
        <v>12</v>
      </c>
      <c r="ACQ4" s="15" t="s">
        <v>12</v>
      </c>
      <c r="ACR4" s="15" t="s">
        <v>12</v>
      </c>
      <c r="ACS4" s="15" t="s">
        <v>12</v>
      </c>
      <c r="ACT4" s="15" t="s">
        <v>12</v>
      </c>
      <c r="ACU4" s="15" t="s">
        <v>12</v>
      </c>
      <c r="ACV4" s="15" t="s">
        <v>12</v>
      </c>
      <c r="ACW4" s="15" t="s">
        <v>12</v>
      </c>
      <c r="ACX4" s="15" t="s">
        <v>12</v>
      </c>
      <c r="ACY4" s="15" t="s">
        <v>12</v>
      </c>
      <c r="ACZ4" s="15" t="s">
        <v>12</v>
      </c>
      <c r="ADA4" s="15" t="s">
        <v>12</v>
      </c>
      <c r="ADB4" s="15" t="s">
        <v>12</v>
      </c>
      <c r="ADC4" s="15" t="s">
        <v>12</v>
      </c>
      <c r="ADD4" s="15" t="s">
        <v>12</v>
      </c>
      <c r="ADE4" s="15" t="s">
        <v>12</v>
      </c>
      <c r="ADF4" s="15" t="s">
        <v>12</v>
      </c>
      <c r="ADG4" s="15" t="s">
        <v>12</v>
      </c>
      <c r="ADH4" s="15" t="s">
        <v>12</v>
      </c>
      <c r="ADI4" s="15" t="s">
        <v>12</v>
      </c>
      <c r="ADJ4" s="15" t="s">
        <v>12</v>
      </c>
      <c r="ADK4" s="15" t="s">
        <v>12</v>
      </c>
      <c r="ADL4" s="15" t="s">
        <v>12</v>
      </c>
      <c r="ADM4" s="15" t="s">
        <v>12</v>
      </c>
      <c r="ADN4" s="15" t="s">
        <v>12</v>
      </c>
      <c r="ADO4" s="15" t="s">
        <v>12</v>
      </c>
      <c r="ADP4" s="15" t="s">
        <v>12</v>
      </c>
      <c r="ADQ4" s="15" t="s">
        <v>12</v>
      </c>
      <c r="ADR4" s="15" t="s">
        <v>12</v>
      </c>
      <c r="ADS4" s="15" t="s">
        <v>12</v>
      </c>
      <c r="ADT4" s="15" t="s">
        <v>12</v>
      </c>
      <c r="ADU4" s="15" t="s">
        <v>12</v>
      </c>
      <c r="ADV4" s="15" t="s">
        <v>12</v>
      </c>
      <c r="ADW4" s="15" t="s">
        <v>12</v>
      </c>
      <c r="ADX4" s="15" t="s">
        <v>12</v>
      </c>
      <c r="ADY4" s="15" t="s">
        <v>12</v>
      </c>
      <c r="ADZ4" s="15" t="s">
        <v>12</v>
      </c>
      <c r="AEA4" s="15" t="s">
        <v>12</v>
      </c>
      <c r="AEB4" s="15" t="s">
        <v>12</v>
      </c>
      <c r="AEC4" s="15" t="s">
        <v>12</v>
      </c>
      <c r="AED4" s="15" t="s">
        <v>12</v>
      </c>
      <c r="AEE4" s="15" t="s">
        <v>12</v>
      </c>
      <c r="AEF4" s="15" t="s">
        <v>12</v>
      </c>
      <c r="AEG4" s="15" t="s">
        <v>12</v>
      </c>
      <c r="AEH4" s="15" t="s">
        <v>12</v>
      </c>
      <c r="AEI4" s="15" t="s">
        <v>12</v>
      </c>
      <c r="AEJ4" s="15" t="s">
        <v>12</v>
      </c>
      <c r="AEK4" s="15" t="s">
        <v>12</v>
      </c>
      <c r="AEL4" s="15" t="s">
        <v>12</v>
      </c>
      <c r="AEM4" s="15" t="s">
        <v>12</v>
      </c>
      <c r="AEN4" s="15" t="s">
        <v>12</v>
      </c>
      <c r="AEO4" s="15" t="s">
        <v>12</v>
      </c>
      <c r="AEP4" s="15" t="s">
        <v>12</v>
      </c>
      <c r="AEQ4" s="15" t="s">
        <v>12</v>
      </c>
      <c r="AER4" s="15" t="s">
        <v>12</v>
      </c>
      <c r="AES4" s="15" t="s">
        <v>12</v>
      </c>
      <c r="AET4" s="15" t="s">
        <v>12</v>
      </c>
      <c r="AEU4" s="15" t="s">
        <v>12</v>
      </c>
      <c r="AEV4" s="15" t="s">
        <v>12</v>
      </c>
      <c r="AEW4" s="15" t="s">
        <v>12</v>
      </c>
      <c r="AEX4" s="15" t="s">
        <v>12</v>
      </c>
      <c r="AEY4" s="15" t="s">
        <v>12</v>
      </c>
      <c r="AEZ4" s="15" t="s">
        <v>12</v>
      </c>
      <c r="AFA4" s="15" t="s">
        <v>12</v>
      </c>
      <c r="AFB4" s="15" t="s">
        <v>12</v>
      </c>
      <c r="AFC4" s="15" t="s">
        <v>12</v>
      </c>
      <c r="AFD4" s="15" t="s">
        <v>12</v>
      </c>
      <c r="AFE4" s="15" t="s">
        <v>12</v>
      </c>
      <c r="AFF4" s="15" t="s">
        <v>12</v>
      </c>
      <c r="AFG4" s="15" t="s">
        <v>12</v>
      </c>
      <c r="AFH4" s="15" t="s">
        <v>12</v>
      </c>
      <c r="AFI4" s="15" t="s">
        <v>12</v>
      </c>
      <c r="AFJ4" s="15" t="s">
        <v>12</v>
      </c>
      <c r="AFK4" s="15" t="s">
        <v>12</v>
      </c>
      <c r="AFL4" s="15" t="s">
        <v>12</v>
      </c>
      <c r="AFM4" s="15" t="s">
        <v>12</v>
      </c>
      <c r="AFN4" s="15" t="s">
        <v>12</v>
      </c>
      <c r="AFO4" s="15" t="s">
        <v>12</v>
      </c>
      <c r="AFP4" s="15" t="s">
        <v>12</v>
      </c>
      <c r="AFQ4" s="15" t="s">
        <v>12</v>
      </c>
      <c r="AFR4" s="15" t="s">
        <v>12</v>
      </c>
      <c r="AFS4" s="15" t="s">
        <v>12</v>
      </c>
      <c r="AFT4" s="15" t="s">
        <v>12</v>
      </c>
      <c r="AFU4" s="15" t="s">
        <v>12</v>
      </c>
      <c r="AFV4" s="15" t="s">
        <v>12</v>
      </c>
      <c r="AFW4" s="15" t="s">
        <v>12</v>
      </c>
      <c r="AFX4" s="15" t="s">
        <v>12</v>
      </c>
      <c r="AFY4" s="15" t="s">
        <v>12</v>
      </c>
      <c r="AFZ4" s="15" t="s">
        <v>12</v>
      </c>
      <c r="AGA4" s="15" t="s">
        <v>12</v>
      </c>
      <c r="AGB4" s="15" t="s">
        <v>12</v>
      </c>
      <c r="AGC4" s="15" t="s">
        <v>12</v>
      </c>
      <c r="AGD4" s="15" t="s">
        <v>12</v>
      </c>
      <c r="AGE4" s="15" t="s">
        <v>12</v>
      </c>
      <c r="AGF4" s="15" t="s">
        <v>12</v>
      </c>
      <c r="AGG4" s="15" t="s">
        <v>12</v>
      </c>
      <c r="AGH4" s="15" t="s">
        <v>12</v>
      </c>
      <c r="AGI4" s="15" t="s">
        <v>12</v>
      </c>
      <c r="AGJ4" s="15" t="s">
        <v>12</v>
      </c>
      <c r="AGK4" s="15" t="s">
        <v>12</v>
      </c>
      <c r="AGL4" s="15" t="s">
        <v>12</v>
      </c>
      <c r="AGM4" s="15" t="s">
        <v>12</v>
      </c>
      <c r="AGN4" s="15" t="s">
        <v>12</v>
      </c>
      <c r="AGO4" s="15" t="s">
        <v>12</v>
      </c>
      <c r="AGP4" s="15" t="s">
        <v>12</v>
      </c>
      <c r="AGQ4" s="15" t="s">
        <v>12</v>
      </c>
      <c r="AGR4" s="15" t="s">
        <v>12</v>
      </c>
      <c r="AGS4" s="15" t="s">
        <v>12</v>
      </c>
      <c r="AGT4" s="15" t="s">
        <v>12</v>
      </c>
      <c r="AGU4" s="15" t="s">
        <v>12</v>
      </c>
      <c r="AGV4" s="15" t="s">
        <v>12</v>
      </c>
      <c r="AGW4" s="15" t="s">
        <v>12</v>
      </c>
      <c r="AGX4" s="15" t="s">
        <v>12</v>
      </c>
      <c r="AGY4" s="15" t="s">
        <v>12</v>
      </c>
      <c r="AGZ4" s="15" t="s">
        <v>12</v>
      </c>
      <c r="AHA4" s="15" t="s">
        <v>12</v>
      </c>
      <c r="AHB4" s="15" t="s">
        <v>12</v>
      </c>
      <c r="AHC4" s="15" t="s">
        <v>12</v>
      </c>
      <c r="AHD4" s="15" t="s">
        <v>12</v>
      </c>
      <c r="AHE4" s="15" t="s">
        <v>12</v>
      </c>
      <c r="AHF4" s="15" t="s">
        <v>12</v>
      </c>
      <c r="AHG4" s="15" t="s">
        <v>12</v>
      </c>
      <c r="AHH4" s="15" t="s">
        <v>12</v>
      </c>
      <c r="AHI4" s="15" t="s">
        <v>12</v>
      </c>
      <c r="AHJ4" s="15" t="s">
        <v>12</v>
      </c>
      <c r="AHK4" s="15" t="s">
        <v>12</v>
      </c>
      <c r="AHL4" s="15" t="s">
        <v>12</v>
      </c>
      <c r="AHM4" s="15" t="s">
        <v>12</v>
      </c>
      <c r="AHN4" s="15" t="s">
        <v>12</v>
      </c>
      <c r="AHO4" s="15" t="s">
        <v>12</v>
      </c>
      <c r="AHP4" s="15" t="s">
        <v>12</v>
      </c>
      <c r="AHQ4" s="15" t="s">
        <v>12</v>
      </c>
      <c r="AHR4" s="15" t="s">
        <v>12</v>
      </c>
      <c r="AHS4" s="15" t="s">
        <v>12</v>
      </c>
      <c r="AHT4" s="15" t="s">
        <v>12</v>
      </c>
      <c r="AHU4" s="15" t="s">
        <v>12</v>
      </c>
      <c r="AHV4" s="15" t="s">
        <v>12</v>
      </c>
      <c r="AHW4" s="15" t="s">
        <v>12</v>
      </c>
      <c r="AHX4" s="15" t="s">
        <v>12</v>
      </c>
      <c r="AHY4" s="15" t="s">
        <v>12</v>
      </c>
      <c r="AHZ4" s="15" t="s">
        <v>12</v>
      </c>
      <c r="AIA4" s="15" t="s">
        <v>12</v>
      </c>
      <c r="AIB4" s="15" t="s">
        <v>12</v>
      </c>
      <c r="AIC4" s="15" t="s">
        <v>12</v>
      </c>
      <c r="AID4" s="15" t="s">
        <v>12</v>
      </c>
      <c r="AIE4" s="15" t="s">
        <v>12</v>
      </c>
      <c r="AIF4" s="15" t="s">
        <v>12</v>
      </c>
      <c r="AIG4" s="15" t="s">
        <v>12</v>
      </c>
      <c r="AIH4" s="15" t="s">
        <v>12</v>
      </c>
      <c r="AII4" s="15" t="s">
        <v>12</v>
      </c>
      <c r="AIJ4" s="15" t="s">
        <v>12</v>
      </c>
      <c r="AIK4" s="15" t="s">
        <v>12</v>
      </c>
      <c r="AIL4" s="15" t="s">
        <v>12</v>
      </c>
      <c r="AIM4" s="15" t="s">
        <v>12</v>
      </c>
      <c r="AIN4" s="15" t="s">
        <v>12</v>
      </c>
      <c r="AIO4" s="15" t="s">
        <v>12</v>
      </c>
      <c r="AIP4" s="15" t="s">
        <v>12</v>
      </c>
      <c r="AIQ4" s="15" t="s">
        <v>12</v>
      </c>
      <c r="AIR4" s="15" t="s">
        <v>12</v>
      </c>
      <c r="AIS4" s="15" t="s">
        <v>12</v>
      </c>
      <c r="AIT4" s="15" t="s">
        <v>12</v>
      </c>
      <c r="AIU4" s="15" t="s">
        <v>12</v>
      </c>
      <c r="AIV4" s="15" t="s">
        <v>12</v>
      </c>
      <c r="AIW4" s="15" t="s">
        <v>12</v>
      </c>
      <c r="AIX4" s="15" t="s">
        <v>12</v>
      </c>
      <c r="AIY4" s="15" t="s">
        <v>12</v>
      </c>
      <c r="AIZ4" s="15" t="s">
        <v>12</v>
      </c>
      <c r="AJA4" s="15" t="s">
        <v>12</v>
      </c>
      <c r="AJB4" s="15" t="s">
        <v>12</v>
      </c>
      <c r="AJC4" s="15" t="s">
        <v>12</v>
      </c>
      <c r="AJD4" s="15" t="s">
        <v>12</v>
      </c>
      <c r="AJE4" s="15" t="s">
        <v>12</v>
      </c>
      <c r="AJF4" s="15" t="s">
        <v>12</v>
      </c>
      <c r="AJG4" s="15" t="s">
        <v>12</v>
      </c>
      <c r="AJH4" s="15" t="s">
        <v>12</v>
      </c>
      <c r="AJI4" s="15" t="s">
        <v>12</v>
      </c>
      <c r="AJJ4" s="15" t="s">
        <v>12</v>
      </c>
      <c r="AJK4" s="15" t="s">
        <v>12</v>
      </c>
      <c r="AJL4" s="15" t="s">
        <v>12</v>
      </c>
      <c r="AJM4" s="15" t="s">
        <v>12</v>
      </c>
      <c r="AJN4" s="15" t="s">
        <v>12</v>
      </c>
      <c r="AJO4" s="15" t="s">
        <v>12</v>
      </c>
      <c r="AJP4" s="15" t="s">
        <v>12</v>
      </c>
      <c r="AJQ4" s="15" t="s">
        <v>12</v>
      </c>
      <c r="AJR4" s="15" t="s">
        <v>12</v>
      </c>
      <c r="AJS4" s="15" t="s">
        <v>12</v>
      </c>
      <c r="AJT4" s="15" t="s">
        <v>12</v>
      </c>
      <c r="AJU4" s="15" t="s">
        <v>12</v>
      </c>
      <c r="AJV4" s="15" t="s">
        <v>12</v>
      </c>
      <c r="AJW4" s="15" t="s">
        <v>12</v>
      </c>
      <c r="AJX4" s="15" t="s">
        <v>12</v>
      </c>
      <c r="AJY4" s="15" t="s">
        <v>12</v>
      </c>
      <c r="AJZ4" s="15" t="s">
        <v>12</v>
      </c>
      <c r="AKA4" s="15" t="s">
        <v>12</v>
      </c>
      <c r="AKB4" s="15" t="s">
        <v>12</v>
      </c>
      <c r="AKC4" s="15" t="s">
        <v>12</v>
      </c>
      <c r="AKD4" s="15" t="s">
        <v>12</v>
      </c>
      <c r="AKE4" s="15" t="s">
        <v>12</v>
      </c>
      <c r="AKF4" s="15" t="s">
        <v>12</v>
      </c>
      <c r="AKG4" s="15" t="s">
        <v>12</v>
      </c>
      <c r="AKH4" s="15" t="s">
        <v>12</v>
      </c>
      <c r="AKI4" s="15" t="s">
        <v>12</v>
      </c>
      <c r="AKJ4" s="15" t="s">
        <v>12</v>
      </c>
      <c r="AKK4" s="15" t="s">
        <v>12</v>
      </c>
      <c r="AKL4" s="15" t="s">
        <v>12</v>
      </c>
      <c r="AKM4" s="15" t="s">
        <v>12</v>
      </c>
      <c r="AKN4" s="15" t="s">
        <v>12</v>
      </c>
      <c r="AKO4" s="15" t="s">
        <v>12</v>
      </c>
      <c r="AKP4" s="15" t="s">
        <v>12</v>
      </c>
      <c r="AKQ4" s="15" t="s">
        <v>12</v>
      </c>
      <c r="AKR4" s="15" t="s">
        <v>12</v>
      </c>
      <c r="AKS4" s="15" t="s">
        <v>12</v>
      </c>
      <c r="AKT4" s="15" t="s">
        <v>12</v>
      </c>
      <c r="AKU4" s="15" t="s">
        <v>12</v>
      </c>
      <c r="AKV4" s="15" t="s">
        <v>12</v>
      </c>
      <c r="AKW4" s="15" t="s">
        <v>12</v>
      </c>
      <c r="AKX4" s="15" t="s">
        <v>12</v>
      </c>
      <c r="AKY4" s="15" t="s">
        <v>12</v>
      </c>
      <c r="AKZ4" s="15" t="s">
        <v>12</v>
      </c>
      <c r="ALA4" s="15" t="s">
        <v>12</v>
      </c>
      <c r="ALB4" s="15" t="s">
        <v>12</v>
      </c>
      <c r="ALC4" s="15" t="s">
        <v>12</v>
      </c>
      <c r="ALD4" s="15" t="s">
        <v>12</v>
      </c>
      <c r="ALE4" s="15" t="s">
        <v>12</v>
      </c>
      <c r="ALF4" s="15" t="s">
        <v>12</v>
      </c>
      <c r="ALG4" s="15" t="s">
        <v>12</v>
      </c>
      <c r="ALH4" s="15" t="s">
        <v>12</v>
      </c>
      <c r="ALI4" s="15" t="s">
        <v>12</v>
      </c>
      <c r="ALJ4" s="15" t="s">
        <v>12</v>
      </c>
      <c r="ALK4" s="15" t="s">
        <v>12</v>
      </c>
      <c r="ALL4" s="15" t="s">
        <v>12</v>
      </c>
      <c r="ALM4" s="15" t="s">
        <v>12</v>
      </c>
      <c r="ALN4" s="15" t="s">
        <v>12</v>
      </c>
      <c r="ALO4" s="15" t="s">
        <v>12</v>
      </c>
      <c r="ALP4" s="15" t="s">
        <v>12</v>
      </c>
      <c r="ALQ4" s="15" t="s">
        <v>12</v>
      </c>
      <c r="ALR4" s="15" t="s">
        <v>12</v>
      </c>
      <c r="ALS4" s="15" t="s">
        <v>12</v>
      </c>
      <c r="ALT4" s="15" t="s">
        <v>12</v>
      </c>
      <c r="ALU4" s="15" t="s">
        <v>12</v>
      </c>
      <c r="ALV4" s="15" t="s">
        <v>12</v>
      </c>
      <c r="ALW4" s="15" t="s">
        <v>12</v>
      </c>
      <c r="ALX4" s="15" t="s">
        <v>12</v>
      </c>
      <c r="ALY4" s="15" t="s">
        <v>12</v>
      </c>
      <c r="ALZ4" s="15" t="s">
        <v>12</v>
      </c>
      <c r="AMA4" s="15" t="s">
        <v>12</v>
      </c>
      <c r="AMB4" s="15" t="s">
        <v>12</v>
      </c>
      <c r="AMC4" s="15" t="s">
        <v>12</v>
      </c>
      <c r="AMD4" s="15" t="s">
        <v>12</v>
      </c>
      <c r="AME4" s="15" t="s">
        <v>12</v>
      </c>
      <c r="AMF4" s="15" t="s">
        <v>12</v>
      </c>
      <c r="AMG4" s="15" t="s">
        <v>12</v>
      </c>
      <c r="AMH4" s="15" t="s">
        <v>12</v>
      </c>
      <c r="AMI4" s="15" t="s">
        <v>12</v>
      </c>
      <c r="AMJ4" s="15" t="s">
        <v>12</v>
      </c>
      <c r="AMK4" s="15" t="s">
        <v>12</v>
      </c>
      <c r="AML4" s="15" t="s">
        <v>12</v>
      </c>
      <c r="AMM4" s="15" t="s">
        <v>12</v>
      </c>
      <c r="AMN4" s="15" t="s">
        <v>12</v>
      </c>
      <c r="AMO4" s="15" t="s">
        <v>12</v>
      </c>
      <c r="AMP4" s="15" t="s">
        <v>12</v>
      </c>
      <c r="AMQ4" s="15" t="s">
        <v>12</v>
      </c>
      <c r="AMR4" s="15" t="s">
        <v>12</v>
      </c>
      <c r="AMS4" s="15" t="s">
        <v>12</v>
      </c>
      <c r="AMT4" s="15" t="s">
        <v>12</v>
      </c>
      <c r="AMU4" s="15" t="s">
        <v>12</v>
      </c>
      <c r="AMV4" s="15" t="s">
        <v>12</v>
      </c>
      <c r="AMW4" s="15" t="s">
        <v>12</v>
      </c>
      <c r="AMX4" s="15" t="s">
        <v>12</v>
      </c>
      <c r="AMY4" s="15" t="s">
        <v>12</v>
      </c>
      <c r="AMZ4" s="15" t="s">
        <v>12</v>
      </c>
      <c r="ANA4" s="15" t="s">
        <v>12</v>
      </c>
      <c r="ANB4" s="15" t="s">
        <v>12</v>
      </c>
      <c r="ANC4" s="15" t="s">
        <v>12</v>
      </c>
      <c r="AND4" s="15" t="s">
        <v>12</v>
      </c>
      <c r="ANE4" s="15" t="s">
        <v>12</v>
      </c>
      <c r="ANF4" s="15" t="s">
        <v>12</v>
      </c>
      <c r="ANG4" s="15" t="s">
        <v>12</v>
      </c>
      <c r="ANH4" s="15" t="s">
        <v>12</v>
      </c>
      <c r="ANI4" s="15" t="s">
        <v>12</v>
      </c>
      <c r="ANJ4" s="15" t="s">
        <v>12</v>
      </c>
      <c r="ANK4" s="15" t="s">
        <v>12</v>
      </c>
      <c r="ANL4" s="15" t="s">
        <v>12</v>
      </c>
      <c r="ANM4" s="15" t="s">
        <v>12</v>
      </c>
      <c r="ANN4" s="15" t="s">
        <v>12</v>
      </c>
      <c r="ANO4" s="15" t="s">
        <v>12</v>
      </c>
      <c r="ANP4" s="15" t="s">
        <v>12</v>
      </c>
      <c r="ANQ4" s="15" t="s">
        <v>12</v>
      </c>
      <c r="ANR4" s="15" t="s">
        <v>12</v>
      </c>
      <c r="ANS4" s="15" t="s">
        <v>12</v>
      </c>
      <c r="ANT4" s="15" t="s">
        <v>12</v>
      </c>
      <c r="ANU4" s="15" t="s">
        <v>12</v>
      </c>
      <c r="ANV4" s="15" t="s">
        <v>12</v>
      </c>
      <c r="ANW4" s="15" t="s">
        <v>12</v>
      </c>
      <c r="ANX4" s="15" t="s">
        <v>12</v>
      </c>
      <c r="ANY4" s="15" t="s">
        <v>12</v>
      </c>
      <c r="ANZ4" s="15" t="s">
        <v>12</v>
      </c>
      <c r="AOA4" s="15" t="s">
        <v>12</v>
      </c>
      <c r="AOB4" s="15" t="s">
        <v>12</v>
      </c>
      <c r="AOC4" s="15" t="s">
        <v>12</v>
      </c>
      <c r="AOD4" s="15" t="s">
        <v>12</v>
      </c>
      <c r="AOE4" s="15" t="s">
        <v>12</v>
      </c>
      <c r="AOF4" s="15" t="s">
        <v>12</v>
      </c>
      <c r="AOG4" s="15" t="s">
        <v>12</v>
      </c>
      <c r="AOH4" s="15" t="s">
        <v>12</v>
      </c>
      <c r="AOI4" s="15" t="s">
        <v>12</v>
      </c>
      <c r="AOJ4" s="15" t="s">
        <v>12</v>
      </c>
      <c r="AOK4" s="15" t="s">
        <v>12</v>
      </c>
      <c r="AOL4" s="15" t="s">
        <v>12</v>
      </c>
      <c r="AOM4" s="15" t="s">
        <v>12</v>
      </c>
      <c r="AON4" s="15" t="s">
        <v>12</v>
      </c>
      <c r="AOO4" s="15" t="s">
        <v>12</v>
      </c>
      <c r="AOP4" s="15" t="s">
        <v>12</v>
      </c>
      <c r="AOQ4" s="15" t="s">
        <v>12</v>
      </c>
      <c r="AOR4" s="15" t="s">
        <v>12</v>
      </c>
      <c r="AOS4" s="15" t="s">
        <v>12</v>
      </c>
      <c r="AOT4" s="15" t="s">
        <v>12</v>
      </c>
      <c r="AOU4" s="15" t="s">
        <v>12</v>
      </c>
      <c r="AOV4" s="15" t="s">
        <v>12</v>
      </c>
      <c r="AOW4" s="15" t="s">
        <v>12</v>
      </c>
      <c r="AOX4" s="15" t="s">
        <v>12</v>
      </c>
      <c r="AOY4" s="15" t="s">
        <v>12</v>
      </c>
      <c r="AOZ4" s="15" t="s">
        <v>12</v>
      </c>
      <c r="APA4" s="15" t="s">
        <v>12</v>
      </c>
      <c r="APB4" s="15" t="s">
        <v>12</v>
      </c>
      <c r="APC4" s="15" t="s">
        <v>12</v>
      </c>
      <c r="APD4" s="15" t="s">
        <v>12</v>
      </c>
      <c r="APE4" s="15" t="s">
        <v>12</v>
      </c>
      <c r="APF4" s="15" t="s">
        <v>12</v>
      </c>
      <c r="APG4" s="15" t="s">
        <v>12</v>
      </c>
      <c r="APH4" s="15" t="s">
        <v>12</v>
      </c>
      <c r="API4" s="15" t="s">
        <v>12</v>
      </c>
      <c r="APJ4" s="15" t="s">
        <v>12</v>
      </c>
      <c r="APK4" s="15" t="s">
        <v>12</v>
      </c>
      <c r="APL4" s="15" t="s">
        <v>12</v>
      </c>
      <c r="APM4" s="15" t="s">
        <v>12</v>
      </c>
      <c r="APN4" s="15" t="s">
        <v>12</v>
      </c>
      <c r="APO4" s="15" t="s">
        <v>12</v>
      </c>
      <c r="APP4" s="15" t="s">
        <v>12</v>
      </c>
      <c r="APQ4" s="15" t="s">
        <v>12</v>
      </c>
      <c r="APR4" s="15" t="s">
        <v>12</v>
      </c>
      <c r="APS4" s="15" t="s">
        <v>12</v>
      </c>
      <c r="APT4" s="15" t="s">
        <v>12</v>
      </c>
      <c r="APU4" s="15" t="s">
        <v>12</v>
      </c>
      <c r="APV4" s="15" t="s">
        <v>12</v>
      </c>
      <c r="APW4" s="15" t="s">
        <v>12</v>
      </c>
      <c r="APX4" s="15" t="s">
        <v>12</v>
      </c>
      <c r="APY4" s="15" t="s">
        <v>12</v>
      </c>
      <c r="APZ4" s="15" t="s">
        <v>12</v>
      </c>
      <c r="AQA4" s="15" t="s">
        <v>12</v>
      </c>
      <c r="AQB4" s="15" t="s">
        <v>12</v>
      </c>
      <c r="AQC4" s="15" t="s">
        <v>12</v>
      </c>
      <c r="AQD4" s="15" t="s">
        <v>12</v>
      </c>
      <c r="AQE4" s="15" t="s">
        <v>12</v>
      </c>
      <c r="AQF4" s="15" t="s">
        <v>12</v>
      </c>
      <c r="AQG4" s="15" t="s">
        <v>12</v>
      </c>
      <c r="AQH4" s="15" t="s">
        <v>12</v>
      </c>
      <c r="AQI4" s="15" t="s">
        <v>12</v>
      </c>
      <c r="AQJ4" s="15" t="s">
        <v>12</v>
      </c>
      <c r="AQK4" s="15" t="s">
        <v>12</v>
      </c>
      <c r="AQL4" s="15" t="s">
        <v>12</v>
      </c>
      <c r="AQM4" s="15" t="s">
        <v>12</v>
      </c>
      <c r="AQN4" s="15" t="s">
        <v>12</v>
      </c>
      <c r="AQO4" s="15" t="s">
        <v>12</v>
      </c>
      <c r="AQP4" s="15" t="s">
        <v>12</v>
      </c>
      <c r="AQQ4" s="15" t="s">
        <v>12</v>
      </c>
      <c r="AQR4" s="15" t="s">
        <v>12</v>
      </c>
      <c r="AQS4" s="15" t="s">
        <v>12</v>
      </c>
      <c r="AQT4" s="15" t="s">
        <v>12</v>
      </c>
      <c r="AQU4" s="15" t="s">
        <v>12</v>
      </c>
      <c r="AQV4" s="15" t="s">
        <v>12</v>
      </c>
      <c r="AQW4" s="15" t="s">
        <v>12</v>
      </c>
      <c r="AQX4" s="15" t="s">
        <v>12</v>
      </c>
      <c r="AQY4" s="15" t="s">
        <v>12</v>
      </c>
      <c r="AQZ4" s="15" t="s">
        <v>12</v>
      </c>
      <c r="ARA4" s="15" t="s">
        <v>12</v>
      </c>
      <c r="ARB4" s="15" t="s">
        <v>12</v>
      </c>
      <c r="ARC4" s="15" t="s">
        <v>12</v>
      </c>
      <c r="ARD4" s="15" t="s">
        <v>12</v>
      </c>
      <c r="ARE4" s="15" t="s">
        <v>12</v>
      </c>
      <c r="ARF4" s="15" t="s">
        <v>12</v>
      </c>
      <c r="ARG4" s="15" t="s">
        <v>12</v>
      </c>
      <c r="ARH4" s="15" t="s">
        <v>12</v>
      </c>
      <c r="ARI4" s="15" t="s">
        <v>12</v>
      </c>
      <c r="ARJ4" s="15" t="s">
        <v>12</v>
      </c>
      <c r="ARK4" s="15" t="s">
        <v>12</v>
      </c>
      <c r="ARL4" s="15" t="s">
        <v>12</v>
      </c>
      <c r="ARM4" s="15" t="s">
        <v>12</v>
      </c>
      <c r="ARN4" s="15" t="s">
        <v>12</v>
      </c>
      <c r="ARO4" s="15" t="s">
        <v>12</v>
      </c>
      <c r="ARP4" s="15" t="s">
        <v>12</v>
      </c>
      <c r="ARQ4" s="15" t="s">
        <v>12</v>
      </c>
      <c r="ARR4" s="15" t="s">
        <v>12</v>
      </c>
      <c r="ARS4" s="15" t="s">
        <v>12</v>
      </c>
      <c r="ART4" s="15" t="s">
        <v>12</v>
      </c>
      <c r="ARU4" s="15" t="s">
        <v>12</v>
      </c>
      <c r="ARV4" s="15" t="s">
        <v>12</v>
      </c>
      <c r="ARW4" s="15" t="s">
        <v>12</v>
      </c>
      <c r="ARX4" s="15" t="s">
        <v>12</v>
      </c>
      <c r="ARY4" s="15" t="s">
        <v>12</v>
      </c>
      <c r="ARZ4" s="15" t="s">
        <v>12</v>
      </c>
      <c r="ASA4" s="15" t="s">
        <v>12</v>
      </c>
      <c r="ASB4" s="15" t="s">
        <v>12</v>
      </c>
      <c r="ASC4" s="15" t="s">
        <v>12</v>
      </c>
      <c r="ASD4" s="15" t="s">
        <v>12</v>
      </c>
      <c r="ASE4" s="15" t="s">
        <v>12</v>
      </c>
      <c r="ASF4" s="15" t="s">
        <v>12</v>
      </c>
      <c r="ASG4" s="15" t="s">
        <v>12</v>
      </c>
      <c r="ASH4" s="15" t="s">
        <v>12</v>
      </c>
      <c r="ASI4" s="15" t="s">
        <v>12</v>
      </c>
      <c r="ASJ4" s="15" t="s">
        <v>12</v>
      </c>
      <c r="ASK4" s="15" t="s">
        <v>12</v>
      </c>
      <c r="ASL4" s="15" t="s">
        <v>12</v>
      </c>
      <c r="ASM4" s="15" t="s">
        <v>12</v>
      </c>
      <c r="ASN4" s="15" t="s">
        <v>12</v>
      </c>
      <c r="ASO4" s="15" t="s">
        <v>12</v>
      </c>
      <c r="ASP4" s="15" t="s">
        <v>12</v>
      </c>
      <c r="ASQ4" s="15" t="s">
        <v>12</v>
      </c>
      <c r="ASR4" s="15" t="s">
        <v>12</v>
      </c>
      <c r="ASS4" s="15" t="s">
        <v>12</v>
      </c>
      <c r="AST4" s="15" t="s">
        <v>12</v>
      </c>
      <c r="ASU4" s="15" t="s">
        <v>12</v>
      </c>
      <c r="ASV4" s="15" t="s">
        <v>12</v>
      </c>
      <c r="ASW4" s="15" t="s">
        <v>12</v>
      </c>
      <c r="ASX4" s="15" t="s">
        <v>12</v>
      </c>
      <c r="ASY4" s="15" t="s">
        <v>12</v>
      </c>
      <c r="ASZ4" s="15" t="s">
        <v>12</v>
      </c>
      <c r="ATA4" s="15" t="s">
        <v>12</v>
      </c>
      <c r="ATB4" s="15" t="s">
        <v>12</v>
      </c>
      <c r="ATC4" s="15" t="s">
        <v>12</v>
      </c>
      <c r="ATD4" s="15" t="s">
        <v>12</v>
      </c>
      <c r="ATE4" s="15" t="s">
        <v>12</v>
      </c>
      <c r="ATF4" s="15" t="s">
        <v>12</v>
      </c>
      <c r="ATG4" s="15" t="s">
        <v>12</v>
      </c>
      <c r="ATH4" s="15" t="s">
        <v>12</v>
      </c>
      <c r="ATI4" s="15" t="s">
        <v>12</v>
      </c>
      <c r="ATJ4" s="15" t="s">
        <v>12</v>
      </c>
      <c r="ATK4" s="15" t="s">
        <v>12</v>
      </c>
      <c r="ATL4" s="15" t="s">
        <v>12</v>
      </c>
      <c r="ATM4" s="15" t="s">
        <v>12</v>
      </c>
      <c r="ATN4" s="15" t="s">
        <v>12</v>
      </c>
      <c r="ATO4" s="15" t="s">
        <v>12</v>
      </c>
      <c r="ATP4" s="15" t="s">
        <v>12</v>
      </c>
      <c r="ATQ4" s="15" t="s">
        <v>12</v>
      </c>
      <c r="ATR4" s="15" t="s">
        <v>12</v>
      </c>
      <c r="ATS4" s="15" t="s">
        <v>12</v>
      </c>
      <c r="ATT4" s="15" t="s">
        <v>12</v>
      </c>
      <c r="ATU4" s="15" t="s">
        <v>12</v>
      </c>
      <c r="ATV4" s="15" t="s">
        <v>12</v>
      </c>
      <c r="ATW4" s="15" t="s">
        <v>12</v>
      </c>
      <c r="ATX4" s="15" t="s">
        <v>12</v>
      </c>
      <c r="ATY4" s="15" t="s">
        <v>12</v>
      </c>
      <c r="ATZ4" s="15" t="s">
        <v>12</v>
      </c>
      <c r="AUA4" s="15" t="s">
        <v>12</v>
      </c>
      <c r="AUB4" s="15" t="s">
        <v>12</v>
      </c>
      <c r="AUC4" s="15" t="s">
        <v>12</v>
      </c>
      <c r="AUD4" s="15" t="s">
        <v>12</v>
      </c>
      <c r="AUE4" s="15" t="s">
        <v>12</v>
      </c>
      <c r="AUF4" s="15" t="s">
        <v>12</v>
      </c>
      <c r="AUG4" s="15" t="s">
        <v>12</v>
      </c>
      <c r="AUH4" s="15" t="s">
        <v>12</v>
      </c>
      <c r="AUI4" s="15" t="s">
        <v>12</v>
      </c>
      <c r="AUJ4" s="15" t="s">
        <v>12</v>
      </c>
      <c r="AUK4" s="15" t="s">
        <v>12</v>
      </c>
      <c r="AUL4" s="15" t="s">
        <v>12</v>
      </c>
      <c r="AUM4" s="15" t="s">
        <v>12</v>
      </c>
      <c r="AUN4" s="15" t="s">
        <v>12</v>
      </c>
      <c r="AUO4" s="15" t="s">
        <v>12</v>
      </c>
      <c r="AUP4" s="15" t="s">
        <v>12</v>
      </c>
      <c r="AUQ4" s="15" t="s">
        <v>12</v>
      </c>
      <c r="AUR4" s="15" t="s">
        <v>12</v>
      </c>
      <c r="AUS4" s="15" t="s">
        <v>12</v>
      </c>
      <c r="AUT4" s="15" t="s">
        <v>12</v>
      </c>
      <c r="AUU4" s="15" t="s">
        <v>12</v>
      </c>
      <c r="AUV4" s="15" t="s">
        <v>12</v>
      </c>
      <c r="AUW4" s="15" t="s">
        <v>12</v>
      </c>
      <c r="AUX4" s="15" t="s">
        <v>12</v>
      </c>
      <c r="AUY4" s="15" t="s">
        <v>12</v>
      </c>
      <c r="AUZ4" s="15" t="s">
        <v>12</v>
      </c>
      <c r="AVA4" s="15" t="s">
        <v>12</v>
      </c>
      <c r="AVB4" s="15" t="s">
        <v>12</v>
      </c>
      <c r="AVC4" s="15" t="s">
        <v>12</v>
      </c>
      <c r="AVD4" s="15" t="s">
        <v>12</v>
      </c>
      <c r="AVE4" s="15" t="s">
        <v>12</v>
      </c>
      <c r="AVF4" s="15" t="s">
        <v>12</v>
      </c>
      <c r="AVG4" s="15" t="s">
        <v>12</v>
      </c>
      <c r="AVH4" s="15" t="s">
        <v>12</v>
      </c>
      <c r="AVI4" s="15" t="s">
        <v>12</v>
      </c>
      <c r="AVJ4" s="15" t="s">
        <v>12</v>
      </c>
      <c r="AVK4" s="15" t="s">
        <v>12</v>
      </c>
      <c r="AVL4" s="15" t="s">
        <v>12</v>
      </c>
      <c r="AVM4" s="15" t="s">
        <v>12</v>
      </c>
      <c r="AVN4" s="15" t="s">
        <v>12</v>
      </c>
      <c r="AVO4" s="15" t="s">
        <v>12</v>
      </c>
      <c r="AVP4" s="15" t="s">
        <v>12</v>
      </c>
      <c r="AVQ4" s="15" t="s">
        <v>12</v>
      </c>
      <c r="AVR4" s="15" t="s">
        <v>12</v>
      </c>
      <c r="AVS4" s="15" t="s">
        <v>12</v>
      </c>
      <c r="AVT4" s="15" t="s">
        <v>12</v>
      </c>
      <c r="AVU4" s="15" t="s">
        <v>12</v>
      </c>
      <c r="AVV4" s="15" t="s">
        <v>12</v>
      </c>
      <c r="AVW4" s="15" t="s">
        <v>12</v>
      </c>
      <c r="AVX4" s="15" t="s">
        <v>12</v>
      </c>
      <c r="AVY4" s="15" t="s">
        <v>12</v>
      </c>
      <c r="AVZ4" s="15" t="s">
        <v>12</v>
      </c>
      <c r="AWA4" s="15" t="s">
        <v>12</v>
      </c>
      <c r="AWB4" s="15" t="s">
        <v>12</v>
      </c>
      <c r="AWC4" s="15" t="s">
        <v>12</v>
      </c>
      <c r="AWD4" s="15" t="s">
        <v>12</v>
      </c>
      <c r="AWE4" s="15" t="s">
        <v>12</v>
      </c>
      <c r="AWF4" s="15" t="s">
        <v>12</v>
      </c>
      <c r="AWG4" s="15" t="s">
        <v>12</v>
      </c>
      <c r="AWH4" s="15" t="s">
        <v>12</v>
      </c>
      <c r="AWI4" s="15" t="s">
        <v>12</v>
      </c>
      <c r="AWJ4" s="15" t="s">
        <v>12</v>
      </c>
      <c r="AWK4" s="15" t="s">
        <v>12</v>
      </c>
      <c r="AWL4" s="15" t="s">
        <v>12</v>
      </c>
      <c r="AWM4" s="15" t="s">
        <v>12</v>
      </c>
      <c r="AWN4" s="15" t="s">
        <v>12</v>
      </c>
      <c r="AWO4" s="15" t="s">
        <v>12</v>
      </c>
      <c r="AWP4" s="15" t="s">
        <v>12</v>
      </c>
      <c r="AWQ4" s="15" t="s">
        <v>12</v>
      </c>
      <c r="AWR4" s="15" t="s">
        <v>12</v>
      </c>
      <c r="AWS4" s="15" t="s">
        <v>12</v>
      </c>
      <c r="AWT4" s="15" t="s">
        <v>12</v>
      </c>
      <c r="AWU4" s="15" t="s">
        <v>12</v>
      </c>
      <c r="AWV4" s="15" t="s">
        <v>12</v>
      </c>
      <c r="AWW4" s="15" t="s">
        <v>12</v>
      </c>
      <c r="AWX4" s="15" t="s">
        <v>12</v>
      </c>
      <c r="AWY4" s="15" t="s">
        <v>12</v>
      </c>
      <c r="AWZ4" s="15" t="s">
        <v>12</v>
      </c>
      <c r="AXA4" s="15" t="s">
        <v>12</v>
      </c>
      <c r="AXB4" s="15" t="s">
        <v>12</v>
      </c>
      <c r="AXC4" s="15" t="s">
        <v>12</v>
      </c>
      <c r="AXD4" s="15" t="s">
        <v>12</v>
      </c>
      <c r="AXE4" s="15" t="s">
        <v>12</v>
      </c>
      <c r="AXF4" s="15" t="s">
        <v>12</v>
      </c>
      <c r="AXG4" s="15" t="s">
        <v>12</v>
      </c>
      <c r="AXH4" s="15" t="s">
        <v>12</v>
      </c>
      <c r="AXI4" s="15" t="s">
        <v>12</v>
      </c>
      <c r="AXJ4" s="15" t="s">
        <v>12</v>
      </c>
      <c r="AXK4" s="15" t="s">
        <v>12</v>
      </c>
      <c r="AXL4" s="15" t="s">
        <v>12</v>
      </c>
      <c r="AXM4" s="15" t="s">
        <v>12</v>
      </c>
      <c r="AXN4" s="15" t="s">
        <v>12</v>
      </c>
      <c r="AXO4" s="15" t="s">
        <v>12</v>
      </c>
      <c r="AXP4" s="15" t="s">
        <v>12</v>
      </c>
      <c r="AXQ4" s="15" t="s">
        <v>12</v>
      </c>
      <c r="AXR4" s="15" t="s">
        <v>12</v>
      </c>
      <c r="AXS4" s="15" t="s">
        <v>12</v>
      </c>
      <c r="AXT4" s="15" t="s">
        <v>12</v>
      </c>
      <c r="AXU4" s="15" t="s">
        <v>12</v>
      </c>
      <c r="AXV4" s="15" t="s">
        <v>12</v>
      </c>
      <c r="AXW4" s="15" t="s">
        <v>12</v>
      </c>
      <c r="AXX4" s="15" t="s">
        <v>12</v>
      </c>
      <c r="AXY4" s="15" t="s">
        <v>12</v>
      </c>
      <c r="AXZ4" s="15" t="s">
        <v>12</v>
      </c>
      <c r="AYA4" s="15" t="s">
        <v>12</v>
      </c>
      <c r="AYB4" s="15" t="s">
        <v>12</v>
      </c>
      <c r="AYC4" s="15" t="s">
        <v>12</v>
      </c>
      <c r="AYD4" s="15" t="s">
        <v>12</v>
      </c>
      <c r="AYE4" s="15" t="s">
        <v>12</v>
      </c>
      <c r="AYF4" s="15" t="s">
        <v>12</v>
      </c>
      <c r="AYG4" s="15" t="s">
        <v>12</v>
      </c>
      <c r="AYH4" s="15" t="s">
        <v>12</v>
      </c>
      <c r="AYI4" s="15" t="s">
        <v>12</v>
      </c>
      <c r="AYJ4" s="15" t="s">
        <v>12</v>
      </c>
      <c r="AYK4" s="15" t="s">
        <v>12</v>
      </c>
      <c r="AYL4" s="15" t="s">
        <v>12</v>
      </c>
      <c r="AYM4" s="15" t="s">
        <v>12</v>
      </c>
      <c r="AYN4" s="15" t="s">
        <v>12</v>
      </c>
      <c r="AYO4" s="15" t="s">
        <v>12</v>
      </c>
      <c r="AYP4" s="15" t="s">
        <v>12</v>
      </c>
      <c r="AYQ4" s="15" t="s">
        <v>12</v>
      </c>
      <c r="AYR4" s="15" t="s">
        <v>12</v>
      </c>
      <c r="AYS4" s="15" t="s">
        <v>12</v>
      </c>
      <c r="AYT4" s="15" t="s">
        <v>12</v>
      </c>
      <c r="AYU4" s="15" t="s">
        <v>12</v>
      </c>
      <c r="AYV4" s="15" t="s">
        <v>12</v>
      </c>
      <c r="AYW4" s="15" t="s">
        <v>12</v>
      </c>
      <c r="AYX4" s="15" t="s">
        <v>12</v>
      </c>
      <c r="AYY4" s="15" t="s">
        <v>12</v>
      </c>
      <c r="AYZ4" s="15" t="s">
        <v>12</v>
      </c>
      <c r="AZA4" s="15" t="s">
        <v>12</v>
      </c>
      <c r="AZB4" s="15" t="s">
        <v>12</v>
      </c>
      <c r="AZC4" s="15" t="s">
        <v>12</v>
      </c>
      <c r="AZD4" s="15" t="s">
        <v>12</v>
      </c>
      <c r="AZE4" s="15" t="s">
        <v>12</v>
      </c>
      <c r="AZF4" s="15" t="s">
        <v>12</v>
      </c>
      <c r="AZG4" s="15" t="s">
        <v>12</v>
      </c>
      <c r="AZH4" s="15" t="s">
        <v>12</v>
      </c>
      <c r="AZI4" s="15" t="s">
        <v>12</v>
      </c>
      <c r="AZJ4" s="15" t="s">
        <v>12</v>
      </c>
      <c r="AZK4" s="15" t="s">
        <v>12</v>
      </c>
      <c r="AZL4" s="15" t="s">
        <v>12</v>
      </c>
      <c r="AZM4" s="15" t="s">
        <v>12</v>
      </c>
      <c r="AZN4" s="15" t="s">
        <v>12</v>
      </c>
      <c r="AZO4" s="15" t="s">
        <v>12</v>
      </c>
      <c r="AZP4" s="15" t="s">
        <v>12</v>
      </c>
      <c r="AZQ4" s="15" t="s">
        <v>12</v>
      </c>
      <c r="AZR4" s="15" t="s">
        <v>12</v>
      </c>
      <c r="AZS4" s="15" t="s">
        <v>12</v>
      </c>
      <c r="AZT4" s="15" t="s">
        <v>12</v>
      </c>
      <c r="AZU4" s="15" t="s">
        <v>12</v>
      </c>
      <c r="AZV4" s="15" t="s">
        <v>12</v>
      </c>
      <c r="AZW4" s="15" t="s">
        <v>12</v>
      </c>
      <c r="AZX4" s="15" t="s">
        <v>12</v>
      </c>
      <c r="AZY4" s="15" t="s">
        <v>12</v>
      </c>
      <c r="AZZ4" s="15" t="s">
        <v>12</v>
      </c>
      <c r="BAA4" s="15" t="s">
        <v>12</v>
      </c>
      <c r="BAB4" s="15" t="s">
        <v>12</v>
      </c>
      <c r="BAC4" s="15" t="s">
        <v>12</v>
      </c>
      <c r="BAD4" s="15" t="s">
        <v>12</v>
      </c>
      <c r="BAE4" s="15" t="s">
        <v>12</v>
      </c>
      <c r="BAF4" s="15" t="s">
        <v>12</v>
      </c>
      <c r="BAG4" s="15" t="s">
        <v>12</v>
      </c>
      <c r="BAH4" s="15" t="s">
        <v>12</v>
      </c>
      <c r="BAI4" s="15" t="s">
        <v>12</v>
      </c>
      <c r="BAJ4" s="15" t="s">
        <v>12</v>
      </c>
      <c r="BAK4" s="15" t="s">
        <v>12</v>
      </c>
      <c r="BAL4" s="15" t="s">
        <v>12</v>
      </c>
      <c r="BAM4" s="15" t="s">
        <v>12</v>
      </c>
      <c r="BAN4" s="15" t="s">
        <v>12</v>
      </c>
      <c r="BAO4" s="15" t="s">
        <v>12</v>
      </c>
      <c r="BAP4" s="15" t="s">
        <v>12</v>
      </c>
      <c r="BAQ4" s="15" t="s">
        <v>12</v>
      </c>
      <c r="BAR4" s="15" t="s">
        <v>12</v>
      </c>
      <c r="BAS4" s="15" t="s">
        <v>12</v>
      </c>
      <c r="BAT4" s="15" t="s">
        <v>12</v>
      </c>
      <c r="BAU4" s="15" t="s">
        <v>12</v>
      </c>
      <c r="BAV4" s="15" t="s">
        <v>12</v>
      </c>
      <c r="BAW4" s="15" t="s">
        <v>12</v>
      </c>
      <c r="BAX4" s="15" t="s">
        <v>12</v>
      </c>
      <c r="BAY4" s="15" t="s">
        <v>12</v>
      </c>
      <c r="BAZ4" s="15" t="s">
        <v>12</v>
      </c>
      <c r="BBA4" s="15" t="s">
        <v>12</v>
      </c>
      <c r="BBB4" s="15" t="s">
        <v>12</v>
      </c>
      <c r="BBC4" s="15" t="s">
        <v>12</v>
      </c>
      <c r="BBD4" s="15" t="s">
        <v>12</v>
      </c>
      <c r="BBE4" s="15" t="s">
        <v>12</v>
      </c>
      <c r="BBF4" s="15" t="s">
        <v>12</v>
      </c>
      <c r="BBG4" s="15" t="s">
        <v>12</v>
      </c>
      <c r="BBH4" s="15" t="s">
        <v>12</v>
      </c>
      <c r="BBI4" s="15" t="s">
        <v>12</v>
      </c>
      <c r="BBJ4" s="15" t="s">
        <v>12</v>
      </c>
      <c r="BBK4" s="15" t="s">
        <v>12</v>
      </c>
      <c r="BBL4" s="15" t="s">
        <v>12</v>
      </c>
      <c r="BBM4" s="15" t="s">
        <v>12</v>
      </c>
      <c r="BBN4" s="15" t="s">
        <v>12</v>
      </c>
      <c r="BBO4" s="15" t="s">
        <v>12</v>
      </c>
      <c r="BBP4" s="15" t="s">
        <v>12</v>
      </c>
      <c r="BBQ4" s="15" t="s">
        <v>12</v>
      </c>
      <c r="BBR4" s="15" t="s">
        <v>12</v>
      </c>
      <c r="BBS4" s="15" t="s">
        <v>12</v>
      </c>
      <c r="BBT4" s="15" t="s">
        <v>12</v>
      </c>
      <c r="BBU4" s="15" t="s">
        <v>12</v>
      </c>
      <c r="BBV4" s="15" t="s">
        <v>12</v>
      </c>
      <c r="BBW4" s="15" t="s">
        <v>12</v>
      </c>
      <c r="BBX4" s="15" t="s">
        <v>12</v>
      </c>
      <c r="BBY4" s="15" t="s">
        <v>12</v>
      </c>
      <c r="BBZ4" s="15" t="s">
        <v>12</v>
      </c>
      <c r="BCA4" s="15" t="s">
        <v>12</v>
      </c>
      <c r="BCB4" s="15" t="s">
        <v>12</v>
      </c>
      <c r="BCC4" s="15" t="s">
        <v>12</v>
      </c>
      <c r="BCD4" s="15" t="s">
        <v>12</v>
      </c>
      <c r="BCE4" s="15" t="s">
        <v>12</v>
      </c>
      <c r="BCF4" s="15" t="s">
        <v>12</v>
      </c>
      <c r="BCG4" s="15" t="s">
        <v>12</v>
      </c>
      <c r="BCH4" s="15" t="s">
        <v>12</v>
      </c>
      <c r="BCI4" s="15" t="s">
        <v>12</v>
      </c>
      <c r="BCJ4" s="15" t="s">
        <v>12</v>
      </c>
      <c r="BCK4" s="15" t="s">
        <v>12</v>
      </c>
      <c r="BCL4" s="15" t="s">
        <v>12</v>
      </c>
      <c r="BCM4" s="15" t="s">
        <v>12</v>
      </c>
      <c r="BCN4" s="15" t="s">
        <v>12</v>
      </c>
      <c r="BCO4" s="15" t="s">
        <v>12</v>
      </c>
      <c r="BCP4" s="15" t="s">
        <v>12</v>
      </c>
      <c r="BCQ4" s="15" t="s">
        <v>12</v>
      </c>
      <c r="BCR4" s="15" t="s">
        <v>12</v>
      </c>
      <c r="BCS4" s="15" t="s">
        <v>12</v>
      </c>
      <c r="BCT4" s="15" t="s">
        <v>12</v>
      </c>
      <c r="BCU4" s="15" t="s">
        <v>12</v>
      </c>
      <c r="BCV4" s="15" t="s">
        <v>12</v>
      </c>
      <c r="BCW4" s="15" t="s">
        <v>12</v>
      </c>
      <c r="BCX4" s="15" t="s">
        <v>12</v>
      </c>
      <c r="BCY4" s="15" t="s">
        <v>12</v>
      </c>
      <c r="BCZ4" s="15" t="s">
        <v>12</v>
      </c>
      <c r="BDA4" s="15" t="s">
        <v>12</v>
      </c>
      <c r="BDB4" s="15" t="s">
        <v>12</v>
      </c>
      <c r="BDC4" s="15" t="s">
        <v>12</v>
      </c>
      <c r="BDD4" s="15" t="s">
        <v>12</v>
      </c>
      <c r="BDE4" s="15" t="s">
        <v>12</v>
      </c>
      <c r="BDF4" s="15" t="s">
        <v>12</v>
      </c>
      <c r="BDG4" s="15" t="s">
        <v>12</v>
      </c>
      <c r="BDH4" s="15" t="s">
        <v>12</v>
      </c>
      <c r="BDI4" s="15" t="s">
        <v>12</v>
      </c>
      <c r="BDJ4" s="15" t="s">
        <v>12</v>
      </c>
      <c r="BDK4" s="15" t="s">
        <v>12</v>
      </c>
      <c r="BDL4" s="15" t="s">
        <v>12</v>
      </c>
      <c r="BDM4" s="15" t="s">
        <v>12</v>
      </c>
      <c r="BDN4" s="15" t="s">
        <v>12</v>
      </c>
      <c r="BDO4" s="15" t="s">
        <v>12</v>
      </c>
      <c r="BDP4" s="15" t="s">
        <v>12</v>
      </c>
      <c r="BDQ4" s="15" t="s">
        <v>12</v>
      </c>
      <c r="BDR4" s="15" t="s">
        <v>12</v>
      </c>
      <c r="BDS4" s="15" t="s">
        <v>12</v>
      </c>
      <c r="BDT4" s="15" t="s">
        <v>12</v>
      </c>
      <c r="BDU4" s="15" t="s">
        <v>12</v>
      </c>
      <c r="BDV4" s="15" t="s">
        <v>12</v>
      </c>
      <c r="BDW4" s="15" t="s">
        <v>12</v>
      </c>
      <c r="BDX4" s="15" t="s">
        <v>12</v>
      </c>
      <c r="BDY4" s="15" t="s">
        <v>12</v>
      </c>
      <c r="BDZ4" s="15" t="s">
        <v>12</v>
      </c>
      <c r="BEA4" s="15" t="s">
        <v>12</v>
      </c>
      <c r="BEB4" s="15" t="s">
        <v>12</v>
      </c>
      <c r="BEC4" s="15" t="s">
        <v>12</v>
      </c>
      <c r="BED4" s="15" t="s">
        <v>12</v>
      </c>
      <c r="BEE4" s="15" t="s">
        <v>12</v>
      </c>
      <c r="BEF4" s="15" t="s">
        <v>12</v>
      </c>
      <c r="BEG4" s="15" t="s">
        <v>12</v>
      </c>
      <c r="BEH4" s="15" t="s">
        <v>12</v>
      </c>
      <c r="BEI4" s="15" t="s">
        <v>12</v>
      </c>
      <c r="BEJ4" s="15" t="s">
        <v>12</v>
      </c>
      <c r="BEK4" s="15" t="s">
        <v>12</v>
      </c>
      <c r="BEL4" s="15" t="s">
        <v>12</v>
      </c>
      <c r="BEM4" s="15" t="s">
        <v>12</v>
      </c>
      <c r="BEN4" s="15" t="s">
        <v>12</v>
      </c>
      <c r="BEO4" s="15" t="s">
        <v>12</v>
      </c>
      <c r="BEP4" s="15" t="s">
        <v>12</v>
      </c>
      <c r="BEQ4" s="15" t="s">
        <v>12</v>
      </c>
      <c r="BER4" s="15" t="s">
        <v>12</v>
      </c>
      <c r="BES4" s="15" t="s">
        <v>12</v>
      </c>
      <c r="BET4" s="15" t="s">
        <v>12</v>
      </c>
      <c r="BEU4" s="15" t="s">
        <v>12</v>
      </c>
      <c r="BEV4" s="15" t="s">
        <v>12</v>
      </c>
      <c r="BEW4" s="15" t="s">
        <v>12</v>
      </c>
      <c r="BEX4" s="15" t="s">
        <v>12</v>
      </c>
      <c r="BEY4" s="15" t="s">
        <v>12</v>
      </c>
      <c r="BEZ4" s="15" t="s">
        <v>12</v>
      </c>
      <c r="BFA4" s="15" t="s">
        <v>12</v>
      </c>
      <c r="BFB4" s="15" t="s">
        <v>12</v>
      </c>
      <c r="BFC4" s="15" t="s">
        <v>12</v>
      </c>
      <c r="BFD4" s="15" t="s">
        <v>12</v>
      </c>
      <c r="BFE4" s="15" t="s">
        <v>12</v>
      </c>
      <c r="BFF4" s="15" t="s">
        <v>12</v>
      </c>
      <c r="BFG4" s="15" t="s">
        <v>12</v>
      </c>
      <c r="BFH4" s="15" t="s">
        <v>12</v>
      </c>
      <c r="BFI4" s="15" t="s">
        <v>12</v>
      </c>
      <c r="BFJ4" s="15" t="s">
        <v>12</v>
      </c>
      <c r="BFK4" s="15" t="s">
        <v>12</v>
      </c>
      <c r="BFL4" s="15" t="s">
        <v>12</v>
      </c>
      <c r="BFM4" s="15" t="s">
        <v>12</v>
      </c>
      <c r="BFN4" s="15" t="s">
        <v>12</v>
      </c>
      <c r="BFO4" s="15" t="s">
        <v>12</v>
      </c>
      <c r="BFP4" s="15" t="s">
        <v>12</v>
      </c>
      <c r="BFQ4" s="15" t="s">
        <v>12</v>
      </c>
      <c r="BFR4" s="15" t="s">
        <v>12</v>
      </c>
      <c r="BFS4" s="15" t="s">
        <v>12</v>
      </c>
      <c r="BFT4" s="15" t="s">
        <v>12</v>
      </c>
      <c r="BFU4" s="15" t="s">
        <v>12</v>
      </c>
      <c r="BFV4" s="15" t="s">
        <v>12</v>
      </c>
      <c r="BFW4" s="15" t="s">
        <v>12</v>
      </c>
      <c r="BFX4" s="15" t="s">
        <v>12</v>
      </c>
      <c r="BFY4" s="15" t="s">
        <v>12</v>
      </c>
      <c r="BFZ4" s="15" t="s">
        <v>12</v>
      </c>
      <c r="BGA4" s="15" t="s">
        <v>12</v>
      </c>
      <c r="BGB4" s="15" t="s">
        <v>12</v>
      </c>
      <c r="BGC4" s="15" t="s">
        <v>12</v>
      </c>
      <c r="BGD4" s="15" t="s">
        <v>12</v>
      </c>
      <c r="BGE4" s="15" t="s">
        <v>12</v>
      </c>
      <c r="BGF4" s="15" t="s">
        <v>12</v>
      </c>
      <c r="BGG4" s="15" t="s">
        <v>12</v>
      </c>
      <c r="BGH4" s="15" t="s">
        <v>12</v>
      </c>
      <c r="BGI4" s="15" t="s">
        <v>12</v>
      </c>
      <c r="BGJ4" s="15" t="s">
        <v>12</v>
      </c>
      <c r="BGK4" s="15" t="s">
        <v>12</v>
      </c>
      <c r="BGL4" s="15" t="s">
        <v>12</v>
      </c>
      <c r="BGM4" s="15" t="s">
        <v>12</v>
      </c>
      <c r="BGN4" s="15" t="s">
        <v>12</v>
      </c>
      <c r="BGO4" s="15" t="s">
        <v>12</v>
      </c>
      <c r="BGP4" s="15" t="s">
        <v>12</v>
      </c>
      <c r="BGQ4" s="15" t="s">
        <v>12</v>
      </c>
      <c r="BGR4" s="15" t="s">
        <v>12</v>
      </c>
      <c r="BGS4" s="15" t="s">
        <v>12</v>
      </c>
      <c r="BGT4" s="15" t="s">
        <v>12</v>
      </c>
      <c r="BGU4" s="15" t="s">
        <v>12</v>
      </c>
      <c r="BGV4" s="15" t="s">
        <v>12</v>
      </c>
      <c r="BGW4" s="15" t="s">
        <v>12</v>
      </c>
      <c r="BGX4" s="15" t="s">
        <v>12</v>
      </c>
      <c r="BGY4" s="15" t="s">
        <v>12</v>
      </c>
      <c r="BGZ4" s="15" t="s">
        <v>12</v>
      </c>
      <c r="BHA4" s="15" t="s">
        <v>12</v>
      </c>
      <c r="BHB4" s="15" t="s">
        <v>12</v>
      </c>
      <c r="BHC4" s="15" t="s">
        <v>12</v>
      </c>
      <c r="BHD4" s="15" t="s">
        <v>12</v>
      </c>
      <c r="BHE4" s="15" t="s">
        <v>12</v>
      </c>
      <c r="BHF4" s="15" t="s">
        <v>12</v>
      </c>
      <c r="BHG4" s="15" t="s">
        <v>12</v>
      </c>
      <c r="BHH4" s="15" t="s">
        <v>12</v>
      </c>
      <c r="BHI4" s="15" t="s">
        <v>12</v>
      </c>
      <c r="BHJ4" s="15" t="s">
        <v>12</v>
      </c>
      <c r="BHK4" s="15" t="s">
        <v>12</v>
      </c>
      <c r="BHL4" s="15" t="s">
        <v>12</v>
      </c>
      <c r="BHM4" s="15" t="s">
        <v>12</v>
      </c>
      <c r="BHN4" s="15" t="s">
        <v>12</v>
      </c>
      <c r="BHO4" s="15" t="s">
        <v>12</v>
      </c>
      <c r="BHP4" s="15" t="s">
        <v>12</v>
      </c>
      <c r="BHQ4" s="15" t="s">
        <v>12</v>
      </c>
      <c r="BHR4" s="15" t="s">
        <v>12</v>
      </c>
      <c r="BHS4" s="15" t="s">
        <v>12</v>
      </c>
      <c r="BHT4" s="15" t="s">
        <v>12</v>
      </c>
      <c r="BHU4" s="15" t="s">
        <v>12</v>
      </c>
      <c r="BHV4" s="15" t="s">
        <v>12</v>
      </c>
      <c r="BHW4" s="15" t="s">
        <v>12</v>
      </c>
      <c r="BHX4" s="15" t="s">
        <v>12</v>
      </c>
      <c r="BHY4" s="15" t="s">
        <v>12</v>
      </c>
      <c r="BHZ4" s="15" t="s">
        <v>12</v>
      </c>
      <c r="BIA4" s="15" t="s">
        <v>12</v>
      </c>
      <c r="BIB4" s="15" t="s">
        <v>12</v>
      </c>
      <c r="BIC4" s="15" t="s">
        <v>12</v>
      </c>
      <c r="BID4" s="15" t="s">
        <v>12</v>
      </c>
      <c r="BIE4" s="15" t="s">
        <v>12</v>
      </c>
      <c r="BIF4" s="15" t="s">
        <v>12</v>
      </c>
      <c r="BIG4" s="15" t="s">
        <v>12</v>
      </c>
      <c r="BIH4" s="15" t="s">
        <v>12</v>
      </c>
      <c r="BII4" s="15" t="s">
        <v>12</v>
      </c>
      <c r="BIJ4" s="15" t="s">
        <v>12</v>
      </c>
      <c r="BIK4" s="15" t="s">
        <v>12</v>
      </c>
      <c r="BIL4" s="15" t="s">
        <v>12</v>
      </c>
      <c r="BIM4" s="15" t="s">
        <v>12</v>
      </c>
      <c r="BIN4" s="15" t="s">
        <v>12</v>
      </c>
      <c r="BIO4" s="15" t="s">
        <v>12</v>
      </c>
      <c r="BIP4" s="15" t="s">
        <v>12</v>
      </c>
      <c r="BIQ4" s="15" t="s">
        <v>12</v>
      </c>
      <c r="BIR4" s="15" t="s">
        <v>12</v>
      </c>
      <c r="BIS4" s="15" t="s">
        <v>12</v>
      </c>
      <c r="BIT4" s="15" t="s">
        <v>12</v>
      </c>
      <c r="BIU4" s="15" t="s">
        <v>12</v>
      </c>
      <c r="BIV4" s="15" t="s">
        <v>12</v>
      </c>
      <c r="BIW4" s="15" t="s">
        <v>12</v>
      </c>
      <c r="BIX4" s="15" t="s">
        <v>12</v>
      </c>
      <c r="BIY4" s="15" t="s">
        <v>12</v>
      </c>
      <c r="BIZ4" s="15" t="s">
        <v>12</v>
      </c>
      <c r="BJA4" s="15" t="s">
        <v>12</v>
      </c>
      <c r="BJB4" s="15" t="s">
        <v>12</v>
      </c>
      <c r="BJC4" s="15" t="s">
        <v>12</v>
      </c>
      <c r="BJD4" s="15" t="s">
        <v>12</v>
      </c>
      <c r="BJE4" s="15" t="s">
        <v>12</v>
      </c>
      <c r="BJF4" s="15" t="s">
        <v>12</v>
      </c>
      <c r="BJG4" s="15" t="s">
        <v>12</v>
      </c>
      <c r="BJH4" s="15" t="s">
        <v>12</v>
      </c>
      <c r="BJI4" s="15" t="s">
        <v>12</v>
      </c>
      <c r="BJJ4" s="15" t="s">
        <v>12</v>
      </c>
      <c r="BJK4" s="15" t="s">
        <v>12</v>
      </c>
      <c r="BJL4" s="15" t="s">
        <v>12</v>
      </c>
      <c r="BJM4" s="15" t="s">
        <v>12</v>
      </c>
      <c r="BJN4" s="15" t="s">
        <v>12</v>
      </c>
      <c r="BJO4" s="15" t="s">
        <v>12</v>
      </c>
      <c r="BJP4" s="15" t="s">
        <v>12</v>
      </c>
      <c r="BJQ4" s="15" t="s">
        <v>12</v>
      </c>
      <c r="BJR4" s="15" t="s">
        <v>12</v>
      </c>
      <c r="BJS4" s="15" t="s">
        <v>12</v>
      </c>
      <c r="BJT4" s="15" t="s">
        <v>12</v>
      </c>
      <c r="BJU4" s="15" t="s">
        <v>12</v>
      </c>
      <c r="BJV4" s="15" t="s">
        <v>12</v>
      </c>
      <c r="BJW4" s="15" t="s">
        <v>12</v>
      </c>
      <c r="BJX4" s="15" t="s">
        <v>12</v>
      </c>
      <c r="BJY4" s="15" t="s">
        <v>12</v>
      </c>
      <c r="BJZ4" s="15" t="s">
        <v>12</v>
      </c>
      <c r="BKA4" s="15" t="s">
        <v>12</v>
      </c>
      <c r="BKB4" s="15" t="s">
        <v>12</v>
      </c>
      <c r="BKC4" s="15" t="s">
        <v>12</v>
      </c>
      <c r="BKD4" s="15" t="s">
        <v>12</v>
      </c>
      <c r="BKE4" s="15" t="s">
        <v>12</v>
      </c>
      <c r="BKF4" s="15" t="s">
        <v>12</v>
      </c>
      <c r="BKG4" s="15" t="s">
        <v>12</v>
      </c>
      <c r="BKH4" s="15" t="s">
        <v>12</v>
      </c>
      <c r="BKI4" s="15" t="s">
        <v>12</v>
      </c>
      <c r="BKJ4" s="15" t="s">
        <v>12</v>
      </c>
      <c r="BKK4" s="15" t="s">
        <v>12</v>
      </c>
      <c r="BKL4" s="15" t="s">
        <v>12</v>
      </c>
      <c r="BKM4" s="15" t="s">
        <v>12</v>
      </c>
      <c r="BKN4" s="15" t="s">
        <v>12</v>
      </c>
      <c r="BKO4" s="15" t="s">
        <v>12</v>
      </c>
      <c r="BKP4" s="15" t="s">
        <v>12</v>
      </c>
      <c r="BKQ4" s="15" t="s">
        <v>12</v>
      </c>
      <c r="BKR4" s="15" t="s">
        <v>12</v>
      </c>
      <c r="BKS4" s="15" t="s">
        <v>12</v>
      </c>
      <c r="BKT4" s="15" t="s">
        <v>12</v>
      </c>
      <c r="BKU4" s="15" t="s">
        <v>12</v>
      </c>
      <c r="BKV4" s="15" t="s">
        <v>12</v>
      </c>
      <c r="BKW4" s="15" t="s">
        <v>12</v>
      </c>
      <c r="BKX4" s="15" t="s">
        <v>12</v>
      </c>
      <c r="BKY4" s="15" t="s">
        <v>12</v>
      </c>
      <c r="BKZ4" s="15" t="s">
        <v>12</v>
      </c>
      <c r="BLA4" s="15" t="s">
        <v>12</v>
      </c>
      <c r="BLB4" s="15" t="s">
        <v>12</v>
      </c>
      <c r="BLC4" s="15" t="s">
        <v>12</v>
      </c>
      <c r="BLD4" s="15" t="s">
        <v>12</v>
      </c>
      <c r="BLE4" s="15" t="s">
        <v>12</v>
      </c>
      <c r="BLF4" s="15" t="s">
        <v>12</v>
      </c>
      <c r="BLG4" s="15" t="s">
        <v>12</v>
      </c>
      <c r="BLH4" s="15" t="s">
        <v>12</v>
      </c>
      <c r="BLI4" s="15" t="s">
        <v>12</v>
      </c>
      <c r="BLJ4" s="15" t="s">
        <v>12</v>
      </c>
      <c r="BLK4" s="15" t="s">
        <v>12</v>
      </c>
      <c r="BLL4" s="15" t="s">
        <v>12</v>
      </c>
      <c r="BLM4" s="15" t="s">
        <v>12</v>
      </c>
      <c r="BLN4" s="15" t="s">
        <v>12</v>
      </c>
      <c r="BLO4" s="15" t="s">
        <v>12</v>
      </c>
      <c r="BLP4" s="15" t="s">
        <v>12</v>
      </c>
      <c r="BLQ4" s="15" t="s">
        <v>12</v>
      </c>
      <c r="BLR4" s="15" t="s">
        <v>12</v>
      </c>
      <c r="BLS4" s="15" t="s">
        <v>12</v>
      </c>
      <c r="BLT4" s="15" t="s">
        <v>12</v>
      </c>
      <c r="BLU4" s="15" t="s">
        <v>12</v>
      </c>
      <c r="BLV4" s="15" t="s">
        <v>12</v>
      </c>
      <c r="BLW4" s="15" t="s">
        <v>12</v>
      </c>
      <c r="BLX4" s="15" t="s">
        <v>12</v>
      </c>
      <c r="BLY4" s="15" t="s">
        <v>12</v>
      </c>
      <c r="BLZ4" s="15" t="s">
        <v>12</v>
      </c>
      <c r="BMA4" s="15" t="s">
        <v>12</v>
      </c>
      <c r="BMB4" s="15" t="s">
        <v>12</v>
      </c>
      <c r="BMC4" s="15" t="s">
        <v>12</v>
      </c>
      <c r="BMD4" s="15" t="s">
        <v>12</v>
      </c>
      <c r="BME4" s="15" t="s">
        <v>12</v>
      </c>
      <c r="BMF4" s="15" t="s">
        <v>12</v>
      </c>
      <c r="BMG4" s="15" t="s">
        <v>12</v>
      </c>
      <c r="BMH4" s="15" t="s">
        <v>12</v>
      </c>
      <c r="BMI4" s="15" t="s">
        <v>12</v>
      </c>
      <c r="BMJ4" s="15" t="s">
        <v>12</v>
      </c>
      <c r="BMK4" s="15" t="s">
        <v>12</v>
      </c>
      <c r="BML4" s="15" t="s">
        <v>12</v>
      </c>
      <c r="BMM4" s="15" t="s">
        <v>12</v>
      </c>
      <c r="BMN4" s="15" t="s">
        <v>12</v>
      </c>
      <c r="BMO4" s="15" t="s">
        <v>12</v>
      </c>
      <c r="BMP4" s="15" t="s">
        <v>12</v>
      </c>
      <c r="BMQ4" s="15" t="s">
        <v>12</v>
      </c>
      <c r="BMR4" s="15" t="s">
        <v>12</v>
      </c>
      <c r="BMS4" s="15" t="s">
        <v>12</v>
      </c>
      <c r="BMT4" s="15" t="s">
        <v>12</v>
      </c>
      <c r="BMU4" s="15" t="s">
        <v>12</v>
      </c>
      <c r="BMV4" s="15" t="s">
        <v>12</v>
      </c>
      <c r="BMW4" s="15" t="s">
        <v>12</v>
      </c>
      <c r="BMX4" s="15" t="s">
        <v>12</v>
      </c>
      <c r="BMY4" s="15" t="s">
        <v>12</v>
      </c>
      <c r="BMZ4" s="15" t="s">
        <v>12</v>
      </c>
      <c r="BNA4" s="15" t="s">
        <v>12</v>
      </c>
      <c r="BNB4" s="15" t="s">
        <v>12</v>
      </c>
      <c r="BNC4" s="15" t="s">
        <v>12</v>
      </c>
      <c r="BND4" s="15" t="s">
        <v>12</v>
      </c>
      <c r="BNE4" s="15" t="s">
        <v>12</v>
      </c>
      <c r="BNF4" s="15" t="s">
        <v>12</v>
      </c>
      <c r="BNG4" s="15" t="s">
        <v>12</v>
      </c>
      <c r="BNH4" s="15" t="s">
        <v>12</v>
      </c>
      <c r="BNI4" s="15" t="s">
        <v>12</v>
      </c>
      <c r="BNJ4" s="15" t="s">
        <v>12</v>
      </c>
      <c r="BNK4" s="15" t="s">
        <v>12</v>
      </c>
      <c r="BNL4" s="15" t="s">
        <v>12</v>
      </c>
      <c r="BNM4" s="15" t="s">
        <v>12</v>
      </c>
      <c r="BNN4" s="15" t="s">
        <v>12</v>
      </c>
      <c r="BNO4" s="15" t="s">
        <v>12</v>
      </c>
      <c r="BNP4" s="15" t="s">
        <v>12</v>
      </c>
      <c r="BNQ4" s="15" t="s">
        <v>12</v>
      </c>
      <c r="BNR4" s="15" t="s">
        <v>12</v>
      </c>
      <c r="BNS4" s="15" t="s">
        <v>12</v>
      </c>
      <c r="BNT4" s="15" t="s">
        <v>12</v>
      </c>
      <c r="BNU4" s="15" t="s">
        <v>12</v>
      </c>
      <c r="BNV4" s="15" t="s">
        <v>12</v>
      </c>
      <c r="BNW4" s="15" t="s">
        <v>12</v>
      </c>
      <c r="BNX4" s="15" t="s">
        <v>12</v>
      </c>
      <c r="BNY4" s="15" t="s">
        <v>12</v>
      </c>
      <c r="BNZ4" s="15" t="s">
        <v>12</v>
      </c>
      <c r="BOA4" s="15" t="s">
        <v>12</v>
      </c>
      <c r="BOB4" s="15" t="s">
        <v>12</v>
      </c>
      <c r="BOC4" s="15" t="s">
        <v>12</v>
      </c>
      <c r="BOD4" s="15" t="s">
        <v>12</v>
      </c>
      <c r="BOE4" s="15" t="s">
        <v>12</v>
      </c>
      <c r="BOF4" s="15" t="s">
        <v>12</v>
      </c>
      <c r="BOG4" s="15" t="s">
        <v>12</v>
      </c>
      <c r="BOH4" s="15" t="s">
        <v>12</v>
      </c>
      <c r="BOI4" s="15" t="s">
        <v>12</v>
      </c>
      <c r="BOJ4" s="15" t="s">
        <v>12</v>
      </c>
      <c r="BOK4" s="15" t="s">
        <v>12</v>
      </c>
      <c r="BOL4" s="15" t="s">
        <v>12</v>
      </c>
      <c r="BOM4" s="15" t="s">
        <v>12</v>
      </c>
      <c r="BON4" s="15" t="s">
        <v>12</v>
      </c>
      <c r="BOO4" s="15" t="s">
        <v>12</v>
      </c>
      <c r="BOP4" s="15" t="s">
        <v>12</v>
      </c>
      <c r="BOQ4" s="15" t="s">
        <v>12</v>
      </c>
      <c r="BOR4" s="15" t="s">
        <v>12</v>
      </c>
      <c r="BOS4" s="15" t="s">
        <v>12</v>
      </c>
      <c r="BOT4" s="15" t="s">
        <v>12</v>
      </c>
      <c r="BOU4" s="15" t="s">
        <v>12</v>
      </c>
      <c r="BOV4" s="15" t="s">
        <v>12</v>
      </c>
      <c r="BOW4" s="15" t="s">
        <v>12</v>
      </c>
      <c r="BOX4" s="15" t="s">
        <v>12</v>
      </c>
      <c r="BOY4" s="15" t="s">
        <v>12</v>
      </c>
      <c r="BOZ4" s="15" t="s">
        <v>12</v>
      </c>
      <c r="BPA4" s="15" t="s">
        <v>12</v>
      </c>
      <c r="BPB4" s="15" t="s">
        <v>12</v>
      </c>
      <c r="BPC4" s="15" t="s">
        <v>12</v>
      </c>
      <c r="BPD4" s="15" t="s">
        <v>12</v>
      </c>
      <c r="BPE4" s="15" t="s">
        <v>12</v>
      </c>
      <c r="BPF4" s="15" t="s">
        <v>12</v>
      </c>
      <c r="BPG4" s="15" t="s">
        <v>12</v>
      </c>
      <c r="BPH4" s="15" t="s">
        <v>12</v>
      </c>
      <c r="BPI4" s="15" t="s">
        <v>12</v>
      </c>
      <c r="BPJ4" s="15" t="s">
        <v>12</v>
      </c>
      <c r="BPK4" s="15" t="s">
        <v>12</v>
      </c>
      <c r="BPL4" s="15" t="s">
        <v>12</v>
      </c>
      <c r="BPM4" s="15" t="s">
        <v>12</v>
      </c>
      <c r="BPN4" s="15" t="s">
        <v>12</v>
      </c>
      <c r="BPO4" s="15" t="s">
        <v>12</v>
      </c>
      <c r="BPP4" s="15" t="s">
        <v>12</v>
      </c>
      <c r="BPQ4" s="15" t="s">
        <v>12</v>
      </c>
      <c r="BPR4" s="15" t="s">
        <v>12</v>
      </c>
      <c r="BPS4" s="15" t="s">
        <v>12</v>
      </c>
      <c r="BPT4" s="15" t="s">
        <v>12</v>
      </c>
      <c r="BPU4" s="15" t="s">
        <v>12</v>
      </c>
      <c r="BPV4" s="15" t="s">
        <v>12</v>
      </c>
      <c r="BPW4" s="15" t="s">
        <v>12</v>
      </c>
      <c r="BPX4" s="15" t="s">
        <v>12</v>
      </c>
      <c r="BPY4" s="15" t="s">
        <v>12</v>
      </c>
      <c r="BPZ4" s="15" t="s">
        <v>12</v>
      </c>
      <c r="BQA4" s="15" t="s">
        <v>12</v>
      </c>
      <c r="BQB4" s="15" t="s">
        <v>12</v>
      </c>
      <c r="BQC4" s="15" t="s">
        <v>12</v>
      </c>
      <c r="BQD4" s="15" t="s">
        <v>12</v>
      </c>
      <c r="BQE4" s="15" t="s">
        <v>12</v>
      </c>
      <c r="BQF4" s="15" t="s">
        <v>12</v>
      </c>
      <c r="BQG4" s="15" t="s">
        <v>12</v>
      </c>
      <c r="BQH4" s="15" t="s">
        <v>12</v>
      </c>
      <c r="BQI4" s="15" t="s">
        <v>12</v>
      </c>
      <c r="BQJ4" s="15" t="s">
        <v>12</v>
      </c>
      <c r="BQK4" s="15" t="s">
        <v>12</v>
      </c>
      <c r="BQL4" s="15" t="s">
        <v>12</v>
      </c>
      <c r="BQM4" s="15" t="s">
        <v>12</v>
      </c>
      <c r="BQN4" s="15" t="s">
        <v>12</v>
      </c>
      <c r="BQO4" s="15" t="s">
        <v>12</v>
      </c>
      <c r="BQP4" s="15" t="s">
        <v>12</v>
      </c>
      <c r="BQQ4" s="15" t="s">
        <v>12</v>
      </c>
      <c r="BQR4" s="15" t="s">
        <v>12</v>
      </c>
      <c r="BQS4" s="15" t="s">
        <v>12</v>
      </c>
      <c r="BQT4" s="15" t="s">
        <v>12</v>
      </c>
      <c r="BQU4" s="15" t="s">
        <v>12</v>
      </c>
      <c r="BQV4" s="15" t="s">
        <v>12</v>
      </c>
      <c r="BQW4" s="15" t="s">
        <v>12</v>
      </c>
      <c r="BQX4" s="15" t="s">
        <v>12</v>
      </c>
      <c r="BQY4" s="15" t="s">
        <v>12</v>
      </c>
      <c r="BQZ4" s="15" t="s">
        <v>12</v>
      </c>
      <c r="BRA4" s="15" t="s">
        <v>12</v>
      </c>
      <c r="BRB4" s="15" t="s">
        <v>12</v>
      </c>
      <c r="BRC4" s="15" t="s">
        <v>12</v>
      </c>
      <c r="BRD4" s="15" t="s">
        <v>12</v>
      </c>
      <c r="BRE4" s="15" t="s">
        <v>12</v>
      </c>
      <c r="BRF4" s="15" t="s">
        <v>12</v>
      </c>
      <c r="BRG4" s="15" t="s">
        <v>12</v>
      </c>
      <c r="BRH4" s="15" t="s">
        <v>12</v>
      </c>
      <c r="BRI4" s="15" t="s">
        <v>12</v>
      </c>
      <c r="BRJ4" s="15" t="s">
        <v>12</v>
      </c>
      <c r="BRK4" s="15" t="s">
        <v>12</v>
      </c>
      <c r="BRL4" s="15" t="s">
        <v>12</v>
      </c>
      <c r="BRM4" s="15" t="s">
        <v>12</v>
      </c>
      <c r="BRN4" s="15" t="s">
        <v>12</v>
      </c>
      <c r="BRO4" s="15" t="s">
        <v>12</v>
      </c>
      <c r="BRP4" s="15" t="s">
        <v>12</v>
      </c>
      <c r="BRQ4" s="15" t="s">
        <v>12</v>
      </c>
      <c r="BRR4" s="15" t="s">
        <v>12</v>
      </c>
      <c r="BRS4" s="15" t="s">
        <v>12</v>
      </c>
      <c r="BRT4" s="15" t="s">
        <v>12</v>
      </c>
      <c r="BRU4" s="15" t="s">
        <v>12</v>
      </c>
      <c r="BRV4" s="15" t="s">
        <v>12</v>
      </c>
      <c r="BRW4" s="15" t="s">
        <v>12</v>
      </c>
      <c r="BRX4" s="15" t="s">
        <v>12</v>
      </c>
      <c r="BRY4" s="15" t="s">
        <v>12</v>
      </c>
      <c r="BRZ4" s="15" t="s">
        <v>12</v>
      </c>
      <c r="BSA4" s="15" t="s">
        <v>12</v>
      </c>
      <c r="BSB4" s="15" t="s">
        <v>12</v>
      </c>
      <c r="BSC4" s="15" t="s">
        <v>12</v>
      </c>
      <c r="BSD4" s="15" t="s">
        <v>12</v>
      </c>
      <c r="BSE4" s="15" t="s">
        <v>12</v>
      </c>
      <c r="BSF4" s="15" t="s">
        <v>12</v>
      </c>
      <c r="BSG4" s="15" t="s">
        <v>12</v>
      </c>
      <c r="BSH4" s="15" t="s">
        <v>12</v>
      </c>
      <c r="BSI4" s="15" t="s">
        <v>12</v>
      </c>
      <c r="BSJ4" s="15" t="s">
        <v>12</v>
      </c>
      <c r="BSK4" s="15" t="s">
        <v>12</v>
      </c>
      <c r="BSL4" s="15" t="s">
        <v>12</v>
      </c>
      <c r="BSM4" s="15" t="s">
        <v>12</v>
      </c>
      <c r="BSN4" s="15" t="s">
        <v>12</v>
      </c>
      <c r="BSO4" s="15" t="s">
        <v>12</v>
      </c>
      <c r="BSP4" s="15" t="s">
        <v>12</v>
      </c>
      <c r="BSQ4" s="15" t="s">
        <v>12</v>
      </c>
      <c r="BSR4" s="15" t="s">
        <v>12</v>
      </c>
      <c r="BSS4" s="15" t="s">
        <v>12</v>
      </c>
      <c r="BST4" s="15" t="s">
        <v>12</v>
      </c>
      <c r="BSU4" s="15" t="s">
        <v>12</v>
      </c>
      <c r="BSV4" s="15" t="s">
        <v>12</v>
      </c>
      <c r="BSW4" s="15" t="s">
        <v>12</v>
      </c>
      <c r="BSX4" s="15" t="s">
        <v>12</v>
      </c>
      <c r="BSY4" s="15" t="s">
        <v>12</v>
      </c>
      <c r="BSZ4" s="15" t="s">
        <v>12</v>
      </c>
      <c r="BTA4" s="15" t="s">
        <v>12</v>
      </c>
      <c r="BTB4" s="15" t="s">
        <v>12</v>
      </c>
      <c r="BTC4" s="15" t="s">
        <v>12</v>
      </c>
      <c r="BTD4" s="15" t="s">
        <v>12</v>
      </c>
      <c r="BTE4" s="15" t="s">
        <v>12</v>
      </c>
      <c r="BTF4" s="15" t="s">
        <v>12</v>
      </c>
      <c r="BTG4" s="15" t="s">
        <v>12</v>
      </c>
      <c r="BTH4" s="15" t="s">
        <v>12</v>
      </c>
      <c r="BTI4" s="15" t="s">
        <v>12</v>
      </c>
      <c r="BTJ4" s="15" t="s">
        <v>12</v>
      </c>
      <c r="BTK4" s="15" t="s">
        <v>12</v>
      </c>
      <c r="BTL4" s="15" t="s">
        <v>12</v>
      </c>
      <c r="BTM4" s="15" t="s">
        <v>12</v>
      </c>
      <c r="BTN4" s="15" t="s">
        <v>12</v>
      </c>
      <c r="BTO4" s="15" t="s">
        <v>12</v>
      </c>
      <c r="BTP4" s="15" t="s">
        <v>12</v>
      </c>
      <c r="BTQ4" s="15" t="s">
        <v>12</v>
      </c>
      <c r="BTR4" s="15" t="s">
        <v>12</v>
      </c>
      <c r="BTS4" s="15" t="s">
        <v>12</v>
      </c>
      <c r="BTT4" s="15" t="s">
        <v>12</v>
      </c>
      <c r="BTU4" s="15" t="s">
        <v>12</v>
      </c>
      <c r="BTV4" s="15" t="s">
        <v>12</v>
      </c>
      <c r="BTW4" s="15" t="s">
        <v>12</v>
      </c>
      <c r="BTX4" s="15" t="s">
        <v>12</v>
      </c>
      <c r="BTY4" s="15" t="s">
        <v>12</v>
      </c>
      <c r="BTZ4" s="15" t="s">
        <v>12</v>
      </c>
      <c r="BUA4" s="15" t="s">
        <v>12</v>
      </c>
      <c r="BUB4" s="15" t="s">
        <v>12</v>
      </c>
      <c r="BUC4" s="15" t="s">
        <v>12</v>
      </c>
      <c r="BUD4" s="15" t="s">
        <v>12</v>
      </c>
      <c r="BUE4" s="15" t="s">
        <v>12</v>
      </c>
      <c r="BUF4" s="15" t="s">
        <v>12</v>
      </c>
      <c r="BUG4" s="15" t="s">
        <v>12</v>
      </c>
      <c r="BUH4" s="15" t="s">
        <v>12</v>
      </c>
      <c r="BUI4" s="15" t="s">
        <v>12</v>
      </c>
      <c r="BUJ4" s="15" t="s">
        <v>12</v>
      </c>
      <c r="BUK4" s="15" t="s">
        <v>12</v>
      </c>
      <c r="BUL4" s="15" t="s">
        <v>12</v>
      </c>
      <c r="BUM4" s="15" t="s">
        <v>12</v>
      </c>
      <c r="BUN4" s="15" t="s">
        <v>12</v>
      </c>
      <c r="BUO4" s="15" t="s">
        <v>12</v>
      </c>
      <c r="BUP4" s="15" t="s">
        <v>12</v>
      </c>
      <c r="BUQ4" s="15" t="s">
        <v>12</v>
      </c>
      <c r="BUR4" s="15" t="s">
        <v>12</v>
      </c>
      <c r="BUS4" s="15" t="s">
        <v>12</v>
      </c>
      <c r="BUT4" s="15" t="s">
        <v>12</v>
      </c>
      <c r="BUU4" s="15" t="s">
        <v>12</v>
      </c>
      <c r="BUV4" s="15" t="s">
        <v>12</v>
      </c>
      <c r="BUW4" s="15" t="s">
        <v>12</v>
      </c>
      <c r="BUX4" s="15" t="s">
        <v>12</v>
      </c>
      <c r="BUY4" s="15" t="s">
        <v>12</v>
      </c>
      <c r="BUZ4" s="15" t="s">
        <v>12</v>
      </c>
      <c r="BVA4" s="15" t="s">
        <v>12</v>
      </c>
      <c r="BVB4" s="15" t="s">
        <v>12</v>
      </c>
      <c r="BVC4" s="15" t="s">
        <v>12</v>
      </c>
      <c r="BVD4" s="15" t="s">
        <v>12</v>
      </c>
      <c r="BVE4" s="15" t="s">
        <v>12</v>
      </c>
      <c r="BVF4" s="15" t="s">
        <v>12</v>
      </c>
      <c r="BVG4" s="15" t="s">
        <v>12</v>
      </c>
      <c r="BVH4" s="15" t="s">
        <v>12</v>
      </c>
      <c r="BVI4" s="15" t="s">
        <v>12</v>
      </c>
      <c r="BVJ4" s="15" t="s">
        <v>12</v>
      </c>
      <c r="BVK4" s="15" t="s">
        <v>12</v>
      </c>
      <c r="BVL4" s="15" t="s">
        <v>12</v>
      </c>
      <c r="BVM4" s="15" t="s">
        <v>12</v>
      </c>
      <c r="BVN4" s="15" t="s">
        <v>12</v>
      </c>
      <c r="BVO4" s="15" t="s">
        <v>12</v>
      </c>
      <c r="BVP4" s="15" t="s">
        <v>12</v>
      </c>
      <c r="BVQ4" s="15" t="s">
        <v>12</v>
      </c>
      <c r="BVR4" s="15" t="s">
        <v>12</v>
      </c>
      <c r="BVS4" s="15" t="s">
        <v>12</v>
      </c>
      <c r="BVT4" s="15" t="s">
        <v>12</v>
      </c>
      <c r="BVU4" s="15" t="s">
        <v>12</v>
      </c>
      <c r="BVV4" s="15" t="s">
        <v>12</v>
      </c>
      <c r="BVW4" s="15" t="s">
        <v>12</v>
      </c>
      <c r="BVX4" s="15" t="s">
        <v>12</v>
      </c>
      <c r="BVY4" s="15" t="s">
        <v>12</v>
      </c>
      <c r="BVZ4" s="15" t="s">
        <v>12</v>
      </c>
      <c r="BWA4" s="15" t="s">
        <v>12</v>
      </c>
      <c r="BWB4" s="15" t="s">
        <v>12</v>
      </c>
      <c r="BWC4" s="15" t="s">
        <v>12</v>
      </c>
      <c r="BWD4" s="15" t="s">
        <v>12</v>
      </c>
      <c r="BWE4" s="15" t="s">
        <v>12</v>
      </c>
      <c r="BWF4" s="15" t="s">
        <v>12</v>
      </c>
      <c r="BWG4" s="15" t="s">
        <v>12</v>
      </c>
      <c r="BWH4" s="15" t="s">
        <v>12</v>
      </c>
      <c r="BWI4" s="15" t="s">
        <v>12</v>
      </c>
      <c r="BWJ4" s="15" t="s">
        <v>12</v>
      </c>
      <c r="BWK4" s="15" t="s">
        <v>12</v>
      </c>
      <c r="BWL4" s="15" t="s">
        <v>12</v>
      </c>
      <c r="BWM4" s="15" t="s">
        <v>12</v>
      </c>
      <c r="BWN4" s="15" t="s">
        <v>12</v>
      </c>
      <c r="BWO4" s="15" t="s">
        <v>12</v>
      </c>
      <c r="BWP4" s="15" t="s">
        <v>12</v>
      </c>
      <c r="BWQ4" s="15" t="s">
        <v>12</v>
      </c>
      <c r="BWR4" s="15" t="s">
        <v>12</v>
      </c>
      <c r="BWS4" s="15" t="s">
        <v>12</v>
      </c>
      <c r="BWT4" s="15" t="s">
        <v>12</v>
      </c>
      <c r="BWU4" s="15" t="s">
        <v>12</v>
      </c>
      <c r="BWV4" s="15" t="s">
        <v>12</v>
      </c>
      <c r="BWW4" s="15" t="s">
        <v>12</v>
      </c>
      <c r="BWX4" s="15" t="s">
        <v>12</v>
      </c>
      <c r="BWY4" s="15" t="s">
        <v>12</v>
      </c>
      <c r="BWZ4" s="15" t="s">
        <v>12</v>
      </c>
      <c r="BXA4" s="15" t="s">
        <v>12</v>
      </c>
      <c r="BXB4" s="15" t="s">
        <v>12</v>
      </c>
      <c r="BXC4" s="15" t="s">
        <v>12</v>
      </c>
      <c r="BXD4" s="15" t="s">
        <v>12</v>
      </c>
      <c r="BXE4" s="15" t="s">
        <v>12</v>
      </c>
      <c r="BXF4" s="15" t="s">
        <v>12</v>
      </c>
      <c r="BXG4" s="15" t="s">
        <v>12</v>
      </c>
      <c r="BXH4" s="15" t="s">
        <v>12</v>
      </c>
      <c r="BXI4" s="15" t="s">
        <v>12</v>
      </c>
      <c r="BXJ4" s="15" t="s">
        <v>12</v>
      </c>
      <c r="BXK4" s="15" t="s">
        <v>12</v>
      </c>
      <c r="BXL4" s="15" t="s">
        <v>12</v>
      </c>
      <c r="BXM4" s="15" t="s">
        <v>12</v>
      </c>
      <c r="BXN4" s="15" t="s">
        <v>12</v>
      </c>
      <c r="BXO4" s="15" t="s">
        <v>12</v>
      </c>
      <c r="BXP4" s="15" t="s">
        <v>12</v>
      </c>
      <c r="BXQ4" s="15" t="s">
        <v>12</v>
      </c>
      <c r="BXR4" s="15" t="s">
        <v>12</v>
      </c>
      <c r="BXS4" s="15" t="s">
        <v>12</v>
      </c>
      <c r="BXT4" s="15" t="s">
        <v>12</v>
      </c>
      <c r="BXU4" s="15" t="s">
        <v>12</v>
      </c>
      <c r="BXV4" s="15" t="s">
        <v>12</v>
      </c>
      <c r="BXW4" s="15" t="s">
        <v>12</v>
      </c>
      <c r="BXX4" s="15" t="s">
        <v>12</v>
      </c>
      <c r="BXY4" s="15" t="s">
        <v>12</v>
      </c>
      <c r="BXZ4" s="15" t="s">
        <v>12</v>
      </c>
      <c r="BYA4" s="15" t="s">
        <v>12</v>
      </c>
      <c r="BYB4" s="15" t="s">
        <v>12</v>
      </c>
      <c r="BYC4" s="15" t="s">
        <v>12</v>
      </c>
      <c r="BYD4" s="15" t="s">
        <v>12</v>
      </c>
      <c r="BYE4" s="15" t="s">
        <v>12</v>
      </c>
      <c r="BYF4" s="15" t="s">
        <v>12</v>
      </c>
      <c r="BYG4" s="15" t="s">
        <v>12</v>
      </c>
      <c r="BYH4" s="15" t="s">
        <v>12</v>
      </c>
      <c r="BYI4" s="15" t="s">
        <v>12</v>
      </c>
      <c r="BYJ4" s="15" t="s">
        <v>12</v>
      </c>
      <c r="BYK4" s="15" t="s">
        <v>12</v>
      </c>
      <c r="BYL4" s="15" t="s">
        <v>12</v>
      </c>
      <c r="BYM4" s="15" t="s">
        <v>12</v>
      </c>
      <c r="BYN4" s="15" t="s">
        <v>12</v>
      </c>
      <c r="BYO4" s="15" t="s">
        <v>12</v>
      </c>
      <c r="BYP4" s="15" t="s">
        <v>12</v>
      </c>
      <c r="BYQ4" s="15" t="s">
        <v>12</v>
      </c>
      <c r="BYR4" s="15" t="s">
        <v>12</v>
      </c>
      <c r="BYS4" s="15" t="s">
        <v>12</v>
      </c>
      <c r="BYT4" s="15" t="s">
        <v>12</v>
      </c>
      <c r="BYU4" s="15" t="s">
        <v>12</v>
      </c>
      <c r="BYV4" s="15" t="s">
        <v>12</v>
      </c>
      <c r="BYW4" s="15" t="s">
        <v>12</v>
      </c>
      <c r="BYX4" s="15" t="s">
        <v>12</v>
      </c>
      <c r="BYY4" s="15" t="s">
        <v>12</v>
      </c>
      <c r="BYZ4" s="15" t="s">
        <v>12</v>
      </c>
      <c r="BZA4" s="15" t="s">
        <v>12</v>
      </c>
      <c r="BZB4" s="15" t="s">
        <v>12</v>
      </c>
      <c r="BZC4" s="15" t="s">
        <v>12</v>
      </c>
      <c r="BZD4" s="15" t="s">
        <v>12</v>
      </c>
      <c r="BZE4" s="15" t="s">
        <v>12</v>
      </c>
      <c r="BZF4" s="15" t="s">
        <v>12</v>
      </c>
      <c r="BZG4" s="15" t="s">
        <v>12</v>
      </c>
      <c r="BZH4" s="15" t="s">
        <v>12</v>
      </c>
      <c r="BZI4" s="15" t="s">
        <v>12</v>
      </c>
      <c r="BZJ4" s="15" t="s">
        <v>12</v>
      </c>
      <c r="BZK4" s="15" t="s">
        <v>12</v>
      </c>
      <c r="BZL4" s="15" t="s">
        <v>12</v>
      </c>
      <c r="BZM4" s="15" t="s">
        <v>12</v>
      </c>
      <c r="BZN4" s="15" t="s">
        <v>12</v>
      </c>
      <c r="BZO4" s="15" t="s">
        <v>12</v>
      </c>
      <c r="BZP4" s="15" t="s">
        <v>12</v>
      </c>
      <c r="BZQ4" s="15" t="s">
        <v>12</v>
      </c>
      <c r="BZR4" s="15" t="s">
        <v>12</v>
      </c>
      <c r="BZS4" s="15" t="s">
        <v>12</v>
      </c>
      <c r="BZT4" s="15" t="s">
        <v>12</v>
      </c>
      <c r="BZU4" s="15" t="s">
        <v>12</v>
      </c>
      <c r="BZV4" s="15" t="s">
        <v>12</v>
      </c>
      <c r="BZW4" s="15" t="s">
        <v>12</v>
      </c>
      <c r="BZX4" s="15" t="s">
        <v>12</v>
      </c>
      <c r="BZY4" s="15" t="s">
        <v>12</v>
      </c>
      <c r="BZZ4" s="15" t="s">
        <v>12</v>
      </c>
      <c r="CAA4" s="15" t="s">
        <v>12</v>
      </c>
      <c r="CAB4" s="15" t="s">
        <v>12</v>
      </c>
      <c r="CAC4" s="15" t="s">
        <v>12</v>
      </c>
      <c r="CAD4" s="15" t="s">
        <v>12</v>
      </c>
      <c r="CAE4" s="15" t="s">
        <v>12</v>
      </c>
      <c r="CAF4" s="15" t="s">
        <v>12</v>
      </c>
      <c r="CAG4" s="15" t="s">
        <v>12</v>
      </c>
      <c r="CAH4" s="15" t="s">
        <v>12</v>
      </c>
      <c r="CAI4" s="15" t="s">
        <v>12</v>
      </c>
      <c r="CAJ4" s="15" t="s">
        <v>12</v>
      </c>
      <c r="CAK4" s="15" t="s">
        <v>12</v>
      </c>
      <c r="CAL4" s="15" t="s">
        <v>12</v>
      </c>
      <c r="CAM4" s="15" t="s">
        <v>12</v>
      </c>
      <c r="CAN4" s="15" t="s">
        <v>12</v>
      </c>
      <c r="CAO4" s="15" t="s">
        <v>12</v>
      </c>
      <c r="CAP4" s="15" t="s">
        <v>12</v>
      </c>
      <c r="CAQ4" s="15" t="s">
        <v>12</v>
      </c>
      <c r="CAR4" s="15" t="s">
        <v>12</v>
      </c>
      <c r="CAS4" s="15" t="s">
        <v>12</v>
      </c>
      <c r="CAT4" s="15" t="s">
        <v>12</v>
      </c>
      <c r="CAU4" s="15" t="s">
        <v>12</v>
      </c>
      <c r="CAV4" s="15" t="s">
        <v>12</v>
      </c>
      <c r="CAW4" s="15" t="s">
        <v>12</v>
      </c>
      <c r="CAX4" s="15" t="s">
        <v>12</v>
      </c>
      <c r="CAY4" s="15" t="s">
        <v>12</v>
      </c>
      <c r="CAZ4" s="15" t="s">
        <v>12</v>
      </c>
      <c r="CBA4" s="15" t="s">
        <v>12</v>
      </c>
      <c r="CBB4" s="15" t="s">
        <v>12</v>
      </c>
      <c r="CBC4" s="15" t="s">
        <v>12</v>
      </c>
      <c r="CBD4" s="15" t="s">
        <v>12</v>
      </c>
      <c r="CBE4" s="15" t="s">
        <v>12</v>
      </c>
      <c r="CBF4" s="15" t="s">
        <v>12</v>
      </c>
      <c r="CBG4" s="15" t="s">
        <v>12</v>
      </c>
      <c r="CBH4" s="15" t="s">
        <v>12</v>
      </c>
      <c r="CBI4" s="15" t="s">
        <v>12</v>
      </c>
      <c r="CBJ4" s="15" t="s">
        <v>12</v>
      </c>
      <c r="CBK4" s="15" t="s">
        <v>12</v>
      </c>
      <c r="CBL4" s="15" t="s">
        <v>12</v>
      </c>
      <c r="CBM4" s="15" t="s">
        <v>12</v>
      </c>
      <c r="CBN4" s="15" t="s">
        <v>12</v>
      </c>
      <c r="CBO4" s="15" t="s">
        <v>12</v>
      </c>
      <c r="CBP4" s="15" t="s">
        <v>12</v>
      </c>
      <c r="CBQ4" s="15" t="s">
        <v>12</v>
      </c>
      <c r="CBR4" s="15" t="s">
        <v>12</v>
      </c>
      <c r="CBS4" s="15" t="s">
        <v>12</v>
      </c>
      <c r="CBT4" s="15" t="s">
        <v>12</v>
      </c>
      <c r="CBU4" s="15" t="s">
        <v>12</v>
      </c>
      <c r="CBV4" s="15" t="s">
        <v>12</v>
      </c>
      <c r="CBW4" s="15" t="s">
        <v>12</v>
      </c>
      <c r="CBX4" s="15" t="s">
        <v>12</v>
      </c>
      <c r="CBY4" s="15" t="s">
        <v>12</v>
      </c>
      <c r="CBZ4" s="15" t="s">
        <v>12</v>
      </c>
      <c r="CCA4" s="15" t="s">
        <v>12</v>
      </c>
      <c r="CCB4" s="15" t="s">
        <v>12</v>
      </c>
      <c r="CCC4" s="15" t="s">
        <v>12</v>
      </c>
      <c r="CCD4" s="15" t="s">
        <v>12</v>
      </c>
      <c r="CCE4" s="15" t="s">
        <v>12</v>
      </c>
      <c r="CCF4" s="15" t="s">
        <v>12</v>
      </c>
      <c r="CCG4" s="15" t="s">
        <v>12</v>
      </c>
      <c r="CCH4" s="15" t="s">
        <v>12</v>
      </c>
      <c r="CCI4" s="15" t="s">
        <v>12</v>
      </c>
      <c r="CCJ4" s="15" t="s">
        <v>12</v>
      </c>
      <c r="CCK4" s="15" t="s">
        <v>12</v>
      </c>
      <c r="CCL4" s="15" t="s">
        <v>12</v>
      </c>
      <c r="CCM4" s="15" t="s">
        <v>12</v>
      </c>
      <c r="CCN4" s="15" t="s">
        <v>12</v>
      </c>
      <c r="CCO4" s="15" t="s">
        <v>12</v>
      </c>
      <c r="CCP4" s="15" t="s">
        <v>12</v>
      </c>
      <c r="CCQ4" s="15" t="s">
        <v>12</v>
      </c>
      <c r="CCR4" s="15" t="s">
        <v>12</v>
      </c>
      <c r="CCS4" s="15" t="s">
        <v>12</v>
      </c>
      <c r="CCT4" s="15" t="s">
        <v>12</v>
      </c>
      <c r="CCU4" s="15" t="s">
        <v>12</v>
      </c>
      <c r="CCV4" s="15" t="s">
        <v>12</v>
      </c>
      <c r="CCW4" s="15" t="s">
        <v>12</v>
      </c>
      <c r="CCX4" s="15" t="s">
        <v>12</v>
      </c>
      <c r="CCY4" s="15" t="s">
        <v>12</v>
      </c>
      <c r="CCZ4" s="15" t="s">
        <v>12</v>
      </c>
      <c r="CDA4" s="15" t="s">
        <v>12</v>
      </c>
      <c r="CDB4" s="15" t="s">
        <v>12</v>
      </c>
      <c r="CDC4" s="15" t="s">
        <v>12</v>
      </c>
      <c r="CDD4" s="15" t="s">
        <v>12</v>
      </c>
      <c r="CDE4" s="15" t="s">
        <v>12</v>
      </c>
      <c r="CDF4" s="15" t="s">
        <v>12</v>
      </c>
      <c r="CDG4" s="15" t="s">
        <v>12</v>
      </c>
      <c r="CDH4" s="15" t="s">
        <v>12</v>
      </c>
      <c r="CDI4" s="15" t="s">
        <v>12</v>
      </c>
      <c r="CDJ4" s="15" t="s">
        <v>12</v>
      </c>
      <c r="CDK4" s="15" t="s">
        <v>12</v>
      </c>
      <c r="CDL4" s="15" t="s">
        <v>12</v>
      </c>
      <c r="CDM4" s="15" t="s">
        <v>12</v>
      </c>
      <c r="CDN4" s="15" t="s">
        <v>12</v>
      </c>
      <c r="CDO4" s="15" t="s">
        <v>12</v>
      </c>
      <c r="CDP4" s="15" t="s">
        <v>12</v>
      </c>
      <c r="CDQ4" s="15" t="s">
        <v>12</v>
      </c>
      <c r="CDR4" s="15" t="s">
        <v>12</v>
      </c>
      <c r="CDS4" s="15" t="s">
        <v>12</v>
      </c>
      <c r="CDT4" s="15" t="s">
        <v>12</v>
      </c>
      <c r="CDU4" s="15" t="s">
        <v>12</v>
      </c>
      <c r="CDV4" s="15" t="s">
        <v>12</v>
      </c>
      <c r="CDW4" s="15" t="s">
        <v>12</v>
      </c>
      <c r="CDX4" s="15" t="s">
        <v>12</v>
      </c>
      <c r="CDY4" s="15" t="s">
        <v>12</v>
      </c>
      <c r="CDZ4" s="15" t="s">
        <v>12</v>
      </c>
      <c r="CEA4" s="15" t="s">
        <v>12</v>
      </c>
      <c r="CEB4" s="15" t="s">
        <v>12</v>
      </c>
      <c r="CEC4" s="15" t="s">
        <v>12</v>
      </c>
      <c r="CED4" s="15" t="s">
        <v>12</v>
      </c>
      <c r="CEE4" s="15" t="s">
        <v>12</v>
      </c>
      <c r="CEF4" s="15" t="s">
        <v>12</v>
      </c>
      <c r="CEG4" s="15" t="s">
        <v>12</v>
      </c>
      <c r="CEH4" s="15" t="s">
        <v>12</v>
      </c>
      <c r="CEI4" s="15" t="s">
        <v>12</v>
      </c>
      <c r="CEJ4" s="15" t="s">
        <v>12</v>
      </c>
      <c r="CEK4" s="15" t="s">
        <v>12</v>
      </c>
      <c r="CEL4" s="15" t="s">
        <v>12</v>
      </c>
      <c r="CEM4" s="15" t="s">
        <v>12</v>
      </c>
      <c r="CEN4" s="15" t="s">
        <v>12</v>
      </c>
      <c r="CEO4" s="15" t="s">
        <v>12</v>
      </c>
      <c r="CEP4" s="15" t="s">
        <v>12</v>
      </c>
      <c r="CEQ4" s="15" t="s">
        <v>12</v>
      </c>
      <c r="CER4" s="15" t="s">
        <v>12</v>
      </c>
      <c r="CES4" s="15" t="s">
        <v>12</v>
      </c>
      <c r="CET4" s="15" t="s">
        <v>12</v>
      </c>
      <c r="CEU4" s="15" t="s">
        <v>12</v>
      </c>
      <c r="CEV4" s="15" t="s">
        <v>12</v>
      </c>
      <c r="CEW4" s="15" t="s">
        <v>12</v>
      </c>
      <c r="CEX4" s="15" t="s">
        <v>12</v>
      </c>
      <c r="CEY4" s="15" t="s">
        <v>12</v>
      </c>
      <c r="CEZ4" s="15" t="s">
        <v>12</v>
      </c>
      <c r="CFA4" s="15" t="s">
        <v>12</v>
      </c>
      <c r="CFB4" s="15" t="s">
        <v>12</v>
      </c>
      <c r="CFC4" s="15" t="s">
        <v>12</v>
      </c>
      <c r="CFD4" s="15" t="s">
        <v>12</v>
      </c>
      <c r="CFE4" s="15" t="s">
        <v>12</v>
      </c>
      <c r="CFF4" s="15" t="s">
        <v>12</v>
      </c>
      <c r="CFG4" s="15" t="s">
        <v>12</v>
      </c>
      <c r="CFH4" s="15" t="s">
        <v>12</v>
      </c>
      <c r="CFI4" s="15" t="s">
        <v>12</v>
      </c>
      <c r="CFJ4" s="15" t="s">
        <v>12</v>
      </c>
      <c r="CFK4" s="15" t="s">
        <v>12</v>
      </c>
      <c r="CFL4" s="15" t="s">
        <v>12</v>
      </c>
      <c r="CFM4" s="15" t="s">
        <v>12</v>
      </c>
      <c r="CFN4" s="15" t="s">
        <v>12</v>
      </c>
      <c r="CFO4" s="15" t="s">
        <v>12</v>
      </c>
      <c r="CFP4" s="15" t="s">
        <v>12</v>
      </c>
      <c r="CFQ4" s="15" t="s">
        <v>12</v>
      </c>
      <c r="CFR4" s="15" t="s">
        <v>12</v>
      </c>
      <c r="CFS4" s="15" t="s">
        <v>12</v>
      </c>
      <c r="CFT4" s="15" t="s">
        <v>12</v>
      </c>
      <c r="CFU4" s="15" t="s">
        <v>12</v>
      </c>
      <c r="CFV4" s="15" t="s">
        <v>12</v>
      </c>
      <c r="CFW4" s="15" t="s">
        <v>12</v>
      </c>
      <c r="CFX4" s="15" t="s">
        <v>12</v>
      </c>
      <c r="CFY4" s="15" t="s">
        <v>12</v>
      </c>
      <c r="CFZ4" s="15" t="s">
        <v>12</v>
      </c>
      <c r="CGA4" s="15" t="s">
        <v>12</v>
      </c>
      <c r="CGB4" s="15" t="s">
        <v>12</v>
      </c>
      <c r="CGC4" s="15" t="s">
        <v>12</v>
      </c>
      <c r="CGD4" s="15" t="s">
        <v>12</v>
      </c>
      <c r="CGE4" s="15" t="s">
        <v>12</v>
      </c>
      <c r="CGF4" s="15" t="s">
        <v>12</v>
      </c>
      <c r="CGG4" s="15" t="s">
        <v>12</v>
      </c>
      <c r="CGH4" s="15" t="s">
        <v>12</v>
      </c>
      <c r="CGI4" s="15" t="s">
        <v>12</v>
      </c>
      <c r="CGJ4" s="15" t="s">
        <v>12</v>
      </c>
      <c r="CGK4" s="15" t="s">
        <v>12</v>
      </c>
      <c r="CGL4" s="15" t="s">
        <v>12</v>
      </c>
      <c r="CGM4" s="15" t="s">
        <v>12</v>
      </c>
      <c r="CGN4" s="15" t="s">
        <v>12</v>
      </c>
      <c r="CGO4" s="15" t="s">
        <v>12</v>
      </c>
      <c r="CGP4" s="15" t="s">
        <v>12</v>
      </c>
      <c r="CGQ4" s="15" t="s">
        <v>12</v>
      </c>
      <c r="CGR4" s="15" t="s">
        <v>12</v>
      </c>
      <c r="CGS4" s="15" t="s">
        <v>12</v>
      </c>
      <c r="CGT4" s="15" t="s">
        <v>12</v>
      </c>
      <c r="CGU4" s="15" t="s">
        <v>12</v>
      </c>
      <c r="CGV4" s="15" t="s">
        <v>12</v>
      </c>
      <c r="CGW4" s="15" t="s">
        <v>12</v>
      </c>
      <c r="CGX4" s="15" t="s">
        <v>12</v>
      </c>
      <c r="CGY4" s="15" t="s">
        <v>12</v>
      </c>
      <c r="CGZ4" s="15" t="s">
        <v>12</v>
      </c>
      <c r="CHA4" s="15" t="s">
        <v>12</v>
      </c>
      <c r="CHB4" s="15" t="s">
        <v>12</v>
      </c>
      <c r="CHC4" s="15" t="s">
        <v>12</v>
      </c>
      <c r="CHD4" s="15" t="s">
        <v>12</v>
      </c>
      <c r="CHE4" s="15" t="s">
        <v>12</v>
      </c>
      <c r="CHF4" s="15" t="s">
        <v>12</v>
      </c>
      <c r="CHG4" s="15" t="s">
        <v>12</v>
      </c>
      <c r="CHH4" s="15" t="s">
        <v>12</v>
      </c>
      <c r="CHI4" s="15" t="s">
        <v>12</v>
      </c>
      <c r="CHJ4" s="15" t="s">
        <v>12</v>
      </c>
      <c r="CHK4" s="15" t="s">
        <v>12</v>
      </c>
      <c r="CHL4" s="15" t="s">
        <v>12</v>
      </c>
      <c r="CHM4" s="15" t="s">
        <v>12</v>
      </c>
      <c r="CHN4" s="15" t="s">
        <v>12</v>
      </c>
      <c r="CHO4" s="15" t="s">
        <v>12</v>
      </c>
      <c r="CHP4" s="15" t="s">
        <v>12</v>
      </c>
      <c r="CHQ4" s="15" t="s">
        <v>12</v>
      </c>
      <c r="CHR4" s="15" t="s">
        <v>12</v>
      </c>
      <c r="CHS4" s="15" t="s">
        <v>12</v>
      </c>
      <c r="CHT4" s="15" t="s">
        <v>12</v>
      </c>
      <c r="CHU4" s="15" t="s">
        <v>12</v>
      </c>
      <c r="CHV4" s="15" t="s">
        <v>12</v>
      </c>
      <c r="CHW4" s="15" t="s">
        <v>12</v>
      </c>
      <c r="CHX4" s="15" t="s">
        <v>12</v>
      </c>
      <c r="CHY4" s="15" t="s">
        <v>12</v>
      </c>
      <c r="CHZ4" s="15" t="s">
        <v>12</v>
      </c>
      <c r="CIA4" s="15" t="s">
        <v>12</v>
      </c>
      <c r="CIB4" s="15" t="s">
        <v>12</v>
      </c>
      <c r="CIC4" s="15" t="s">
        <v>12</v>
      </c>
      <c r="CID4" s="15" t="s">
        <v>12</v>
      </c>
      <c r="CIE4" s="15" t="s">
        <v>12</v>
      </c>
      <c r="CIF4" s="15" t="s">
        <v>12</v>
      </c>
      <c r="CIG4" s="15" t="s">
        <v>12</v>
      </c>
      <c r="CIH4" s="15" t="s">
        <v>12</v>
      </c>
      <c r="CII4" s="15" t="s">
        <v>12</v>
      </c>
      <c r="CIJ4" s="15" t="s">
        <v>12</v>
      </c>
      <c r="CIK4" s="15" t="s">
        <v>12</v>
      </c>
      <c r="CIL4" s="15" t="s">
        <v>12</v>
      </c>
      <c r="CIM4" s="15" t="s">
        <v>12</v>
      </c>
      <c r="CIN4" s="15" t="s">
        <v>12</v>
      </c>
      <c r="CIO4" s="15" t="s">
        <v>12</v>
      </c>
      <c r="CIP4" s="15" t="s">
        <v>12</v>
      </c>
      <c r="CIQ4" s="15" t="s">
        <v>12</v>
      </c>
      <c r="CIR4" s="15" t="s">
        <v>12</v>
      </c>
      <c r="CIS4" s="15" t="s">
        <v>12</v>
      </c>
      <c r="CIT4" s="15" t="s">
        <v>12</v>
      </c>
      <c r="CIU4" s="15" t="s">
        <v>12</v>
      </c>
      <c r="CIV4" s="15" t="s">
        <v>12</v>
      </c>
      <c r="CIW4" s="15" t="s">
        <v>12</v>
      </c>
      <c r="CIX4" s="15" t="s">
        <v>12</v>
      </c>
      <c r="CIY4" s="15" t="s">
        <v>12</v>
      </c>
      <c r="CIZ4" s="15" t="s">
        <v>12</v>
      </c>
      <c r="CJA4" s="15" t="s">
        <v>12</v>
      </c>
      <c r="CJB4" s="15" t="s">
        <v>12</v>
      </c>
      <c r="CJC4" s="15" t="s">
        <v>12</v>
      </c>
      <c r="CJD4" s="15" t="s">
        <v>12</v>
      </c>
      <c r="CJE4" s="15" t="s">
        <v>12</v>
      </c>
      <c r="CJF4" s="15" t="s">
        <v>12</v>
      </c>
      <c r="CJG4" s="15" t="s">
        <v>12</v>
      </c>
      <c r="CJH4" s="15" t="s">
        <v>12</v>
      </c>
      <c r="CJI4" s="15" t="s">
        <v>12</v>
      </c>
      <c r="CJJ4" s="15" t="s">
        <v>12</v>
      </c>
      <c r="CJK4" s="15" t="s">
        <v>12</v>
      </c>
      <c r="CJL4" s="15" t="s">
        <v>12</v>
      </c>
      <c r="CJM4" s="15" t="s">
        <v>12</v>
      </c>
      <c r="CJN4" s="15" t="s">
        <v>12</v>
      </c>
      <c r="CJO4" s="15" t="s">
        <v>12</v>
      </c>
      <c r="CJP4" s="15" t="s">
        <v>12</v>
      </c>
      <c r="CJQ4" s="15" t="s">
        <v>12</v>
      </c>
      <c r="CJR4" s="15" t="s">
        <v>12</v>
      </c>
      <c r="CJS4" s="15" t="s">
        <v>12</v>
      </c>
      <c r="CJT4" s="15" t="s">
        <v>12</v>
      </c>
      <c r="CJU4" s="15" t="s">
        <v>12</v>
      </c>
      <c r="CJV4" s="15" t="s">
        <v>12</v>
      </c>
      <c r="CJW4" s="15" t="s">
        <v>12</v>
      </c>
      <c r="CJX4" s="15" t="s">
        <v>12</v>
      </c>
      <c r="CJY4" s="15" t="s">
        <v>12</v>
      </c>
      <c r="CJZ4" s="15" t="s">
        <v>12</v>
      </c>
      <c r="CKA4" s="15" t="s">
        <v>12</v>
      </c>
      <c r="CKB4" s="15" t="s">
        <v>12</v>
      </c>
      <c r="CKC4" s="15" t="s">
        <v>12</v>
      </c>
      <c r="CKD4" s="15" t="s">
        <v>12</v>
      </c>
      <c r="CKE4" s="15" t="s">
        <v>12</v>
      </c>
      <c r="CKF4" s="15" t="s">
        <v>12</v>
      </c>
      <c r="CKG4" s="15" t="s">
        <v>12</v>
      </c>
      <c r="CKH4" s="15" t="s">
        <v>12</v>
      </c>
      <c r="CKI4" s="15" t="s">
        <v>12</v>
      </c>
      <c r="CKJ4" s="15" t="s">
        <v>12</v>
      </c>
      <c r="CKK4" s="15" t="s">
        <v>12</v>
      </c>
      <c r="CKL4" s="15" t="s">
        <v>12</v>
      </c>
      <c r="CKM4" s="15" t="s">
        <v>12</v>
      </c>
      <c r="CKN4" s="15" t="s">
        <v>12</v>
      </c>
      <c r="CKO4" s="15" t="s">
        <v>12</v>
      </c>
      <c r="CKP4" s="15" t="s">
        <v>12</v>
      </c>
      <c r="CKQ4" s="15" t="s">
        <v>12</v>
      </c>
      <c r="CKR4" s="15" t="s">
        <v>12</v>
      </c>
      <c r="CKS4" s="15" t="s">
        <v>12</v>
      </c>
      <c r="CKT4" s="15" t="s">
        <v>12</v>
      </c>
      <c r="CKU4" s="15" t="s">
        <v>12</v>
      </c>
      <c r="CKV4" s="15" t="s">
        <v>12</v>
      </c>
      <c r="CKW4" s="15" t="s">
        <v>12</v>
      </c>
      <c r="CKX4" s="15" t="s">
        <v>12</v>
      </c>
      <c r="CKY4" s="15" t="s">
        <v>12</v>
      </c>
      <c r="CKZ4" s="15" t="s">
        <v>12</v>
      </c>
      <c r="CLA4" s="15" t="s">
        <v>12</v>
      </c>
      <c r="CLB4" s="15" t="s">
        <v>12</v>
      </c>
      <c r="CLC4" s="15" t="s">
        <v>12</v>
      </c>
      <c r="CLD4" s="15" t="s">
        <v>12</v>
      </c>
      <c r="CLE4" s="15" t="s">
        <v>12</v>
      </c>
      <c r="CLF4" s="15" t="s">
        <v>12</v>
      </c>
      <c r="CLG4" s="15" t="s">
        <v>12</v>
      </c>
      <c r="CLH4" s="15" t="s">
        <v>12</v>
      </c>
      <c r="CLI4" s="15" t="s">
        <v>12</v>
      </c>
      <c r="CLJ4" s="15" t="s">
        <v>12</v>
      </c>
      <c r="CLK4" s="15" t="s">
        <v>12</v>
      </c>
      <c r="CLL4" s="15" t="s">
        <v>12</v>
      </c>
      <c r="CLM4" s="15" t="s">
        <v>12</v>
      </c>
      <c r="CLN4" s="15" t="s">
        <v>12</v>
      </c>
      <c r="CLO4" s="15" t="s">
        <v>12</v>
      </c>
      <c r="CLP4" s="15" t="s">
        <v>12</v>
      </c>
      <c r="CLQ4" s="15" t="s">
        <v>12</v>
      </c>
      <c r="CLR4" s="15" t="s">
        <v>12</v>
      </c>
      <c r="CLS4" s="15" t="s">
        <v>12</v>
      </c>
      <c r="CLT4" s="15" t="s">
        <v>12</v>
      </c>
      <c r="CLU4" s="15" t="s">
        <v>12</v>
      </c>
      <c r="CLV4" s="15" t="s">
        <v>12</v>
      </c>
      <c r="CLW4" s="15" t="s">
        <v>12</v>
      </c>
      <c r="CLX4" s="15" t="s">
        <v>12</v>
      </c>
      <c r="CLY4" s="15" t="s">
        <v>12</v>
      </c>
      <c r="CLZ4" s="15" t="s">
        <v>12</v>
      </c>
      <c r="CMA4" s="15" t="s">
        <v>12</v>
      </c>
      <c r="CMB4" s="15" t="s">
        <v>12</v>
      </c>
      <c r="CMC4" s="15" t="s">
        <v>12</v>
      </c>
      <c r="CMD4" s="15" t="s">
        <v>12</v>
      </c>
      <c r="CME4" s="15" t="s">
        <v>12</v>
      </c>
      <c r="CMF4" s="15" t="s">
        <v>12</v>
      </c>
      <c r="CMG4" s="15" t="s">
        <v>12</v>
      </c>
      <c r="CMH4" s="15" t="s">
        <v>12</v>
      </c>
      <c r="CMI4" s="15" t="s">
        <v>12</v>
      </c>
      <c r="CMJ4" s="15" t="s">
        <v>12</v>
      </c>
      <c r="CMK4" s="15" t="s">
        <v>12</v>
      </c>
      <c r="CML4" s="15" t="s">
        <v>12</v>
      </c>
      <c r="CMM4" s="15" t="s">
        <v>12</v>
      </c>
      <c r="CMN4" s="15" t="s">
        <v>12</v>
      </c>
      <c r="CMO4" s="15" t="s">
        <v>12</v>
      </c>
      <c r="CMP4" s="15" t="s">
        <v>12</v>
      </c>
      <c r="CMQ4" s="15" t="s">
        <v>12</v>
      </c>
      <c r="CMR4" s="15" t="s">
        <v>12</v>
      </c>
      <c r="CMS4" s="15" t="s">
        <v>12</v>
      </c>
      <c r="CMT4" s="15" t="s">
        <v>12</v>
      </c>
      <c r="CMU4" s="15" t="s">
        <v>12</v>
      </c>
      <c r="CMV4" s="15" t="s">
        <v>12</v>
      </c>
      <c r="CMW4" s="15" t="s">
        <v>12</v>
      </c>
      <c r="CMX4" s="15" t="s">
        <v>12</v>
      </c>
      <c r="CMY4" s="15" t="s">
        <v>12</v>
      </c>
      <c r="CMZ4" s="15" t="s">
        <v>12</v>
      </c>
      <c r="CNA4" s="15" t="s">
        <v>12</v>
      </c>
      <c r="CNB4" s="15" t="s">
        <v>12</v>
      </c>
      <c r="CNC4" s="15" t="s">
        <v>12</v>
      </c>
      <c r="CND4" s="15" t="s">
        <v>12</v>
      </c>
      <c r="CNE4" s="15" t="s">
        <v>12</v>
      </c>
      <c r="CNF4" s="15" t="s">
        <v>12</v>
      </c>
      <c r="CNG4" s="15" t="s">
        <v>12</v>
      </c>
      <c r="CNH4" s="15" t="s">
        <v>12</v>
      </c>
      <c r="CNI4" s="15" t="s">
        <v>12</v>
      </c>
      <c r="CNJ4" s="15" t="s">
        <v>12</v>
      </c>
      <c r="CNK4" s="15" t="s">
        <v>12</v>
      </c>
      <c r="CNL4" s="15" t="s">
        <v>12</v>
      </c>
      <c r="CNM4" s="15" t="s">
        <v>12</v>
      </c>
      <c r="CNN4" s="15" t="s">
        <v>12</v>
      </c>
      <c r="CNO4" s="15" t="s">
        <v>12</v>
      </c>
      <c r="CNP4" s="15" t="s">
        <v>12</v>
      </c>
      <c r="CNQ4" s="15" t="s">
        <v>12</v>
      </c>
      <c r="CNR4" s="15" t="s">
        <v>12</v>
      </c>
      <c r="CNS4" s="15" t="s">
        <v>12</v>
      </c>
      <c r="CNT4" s="15" t="s">
        <v>12</v>
      </c>
      <c r="CNU4" s="15" t="s">
        <v>12</v>
      </c>
      <c r="CNV4" s="15" t="s">
        <v>12</v>
      </c>
      <c r="CNW4" s="15" t="s">
        <v>12</v>
      </c>
      <c r="CNX4" s="15" t="s">
        <v>12</v>
      </c>
      <c r="CNY4" s="15" t="s">
        <v>12</v>
      </c>
      <c r="CNZ4" s="15" t="s">
        <v>12</v>
      </c>
      <c r="COA4" s="15" t="s">
        <v>12</v>
      </c>
      <c r="COB4" s="15" t="s">
        <v>12</v>
      </c>
      <c r="COC4" s="15" t="s">
        <v>12</v>
      </c>
      <c r="COD4" s="15" t="s">
        <v>12</v>
      </c>
      <c r="COE4" s="15" t="s">
        <v>12</v>
      </c>
      <c r="COF4" s="15" t="s">
        <v>12</v>
      </c>
      <c r="COG4" s="15" t="s">
        <v>12</v>
      </c>
      <c r="COH4" s="15" t="s">
        <v>12</v>
      </c>
      <c r="COI4" s="15" t="s">
        <v>12</v>
      </c>
      <c r="COJ4" s="15" t="s">
        <v>12</v>
      </c>
      <c r="COK4" s="15" t="s">
        <v>12</v>
      </c>
      <c r="COL4" s="15" t="s">
        <v>12</v>
      </c>
      <c r="COM4" s="15" t="s">
        <v>12</v>
      </c>
      <c r="CON4" s="15" t="s">
        <v>12</v>
      </c>
      <c r="COO4" s="15" t="s">
        <v>12</v>
      </c>
      <c r="COP4" s="15" t="s">
        <v>12</v>
      </c>
      <c r="COQ4" s="15" t="s">
        <v>12</v>
      </c>
      <c r="COR4" s="15" t="s">
        <v>12</v>
      </c>
      <c r="COS4" s="15" t="s">
        <v>12</v>
      </c>
      <c r="COT4" s="15" t="s">
        <v>12</v>
      </c>
      <c r="COU4" s="15" t="s">
        <v>12</v>
      </c>
      <c r="COV4" s="15" t="s">
        <v>12</v>
      </c>
      <c r="COW4" s="15" t="s">
        <v>12</v>
      </c>
      <c r="COX4" s="15" t="s">
        <v>12</v>
      </c>
      <c r="COY4" s="15" t="s">
        <v>12</v>
      </c>
      <c r="COZ4" s="15" t="s">
        <v>12</v>
      </c>
      <c r="CPA4" s="15" t="s">
        <v>12</v>
      </c>
      <c r="CPB4" s="15" t="s">
        <v>12</v>
      </c>
      <c r="CPC4" s="15" t="s">
        <v>12</v>
      </c>
      <c r="CPD4" s="15" t="s">
        <v>12</v>
      </c>
      <c r="CPE4" s="15" t="s">
        <v>12</v>
      </c>
      <c r="CPF4" s="15" t="s">
        <v>12</v>
      </c>
      <c r="CPG4" s="15" t="s">
        <v>12</v>
      </c>
      <c r="CPH4" s="15" t="s">
        <v>12</v>
      </c>
      <c r="CPI4" s="15" t="s">
        <v>12</v>
      </c>
      <c r="CPJ4" s="15" t="s">
        <v>12</v>
      </c>
      <c r="CPK4" s="15" t="s">
        <v>12</v>
      </c>
      <c r="CPL4" s="15" t="s">
        <v>12</v>
      </c>
      <c r="CPM4" s="15" t="s">
        <v>12</v>
      </c>
      <c r="CPN4" s="15" t="s">
        <v>12</v>
      </c>
      <c r="CPO4" s="15" t="s">
        <v>12</v>
      </c>
      <c r="CPP4" s="15" t="s">
        <v>12</v>
      </c>
      <c r="CPQ4" s="15" t="s">
        <v>12</v>
      </c>
      <c r="CPR4" s="15" t="s">
        <v>12</v>
      </c>
      <c r="CPS4" s="15" t="s">
        <v>12</v>
      </c>
      <c r="CPT4" s="15" t="s">
        <v>12</v>
      </c>
      <c r="CPU4" s="15" t="s">
        <v>12</v>
      </c>
      <c r="CPV4" s="15" t="s">
        <v>12</v>
      </c>
      <c r="CPW4" s="15" t="s">
        <v>12</v>
      </c>
      <c r="CPX4" s="15" t="s">
        <v>12</v>
      </c>
      <c r="CPY4" s="15" t="s">
        <v>12</v>
      </c>
      <c r="CPZ4" s="15" t="s">
        <v>12</v>
      </c>
      <c r="CQA4" s="15" t="s">
        <v>12</v>
      </c>
      <c r="CQB4" s="15" t="s">
        <v>12</v>
      </c>
      <c r="CQC4" s="15" t="s">
        <v>12</v>
      </c>
      <c r="CQD4" s="15" t="s">
        <v>12</v>
      </c>
      <c r="CQE4" s="15" t="s">
        <v>12</v>
      </c>
      <c r="CQF4" s="15" t="s">
        <v>12</v>
      </c>
      <c r="CQG4" s="15" t="s">
        <v>12</v>
      </c>
      <c r="CQH4" s="15" t="s">
        <v>12</v>
      </c>
      <c r="CQI4" s="15" t="s">
        <v>12</v>
      </c>
      <c r="CQJ4" s="15" t="s">
        <v>12</v>
      </c>
      <c r="CQK4" s="15" t="s">
        <v>12</v>
      </c>
      <c r="CQL4" s="15" t="s">
        <v>12</v>
      </c>
      <c r="CQM4" s="15" t="s">
        <v>12</v>
      </c>
      <c r="CQN4" s="15" t="s">
        <v>12</v>
      </c>
      <c r="CQO4" s="15" t="s">
        <v>12</v>
      </c>
      <c r="CQP4" s="15" t="s">
        <v>12</v>
      </c>
      <c r="CQQ4" s="15" t="s">
        <v>12</v>
      </c>
      <c r="CQR4" s="15" t="s">
        <v>12</v>
      </c>
      <c r="CQS4" s="15" t="s">
        <v>12</v>
      </c>
      <c r="CQT4" s="15" t="s">
        <v>12</v>
      </c>
      <c r="CQU4" s="15" t="s">
        <v>12</v>
      </c>
      <c r="CQV4" s="15" t="s">
        <v>12</v>
      </c>
      <c r="CQW4" s="15" t="s">
        <v>12</v>
      </c>
      <c r="CQX4" s="15" t="s">
        <v>12</v>
      </c>
      <c r="CQY4" s="15" t="s">
        <v>12</v>
      </c>
      <c r="CQZ4" s="15" t="s">
        <v>12</v>
      </c>
      <c r="CRA4" s="15" t="s">
        <v>12</v>
      </c>
      <c r="CRB4" s="15" t="s">
        <v>12</v>
      </c>
      <c r="CRC4" s="15" t="s">
        <v>12</v>
      </c>
      <c r="CRD4" s="15" t="s">
        <v>12</v>
      </c>
      <c r="CRE4" s="15" t="s">
        <v>12</v>
      </c>
      <c r="CRF4" s="15" t="s">
        <v>12</v>
      </c>
      <c r="CRG4" s="15" t="s">
        <v>12</v>
      </c>
      <c r="CRH4" s="15" t="s">
        <v>12</v>
      </c>
      <c r="CRI4" s="15" t="s">
        <v>12</v>
      </c>
      <c r="CRJ4" s="15" t="s">
        <v>12</v>
      </c>
      <c r="CRK4" s="15" t="s">
        <v>12</v>
      </c>
      <c r="CRL4" s="15" t="s">
        <v>12</v>
      </c>
      <c r="CRM4" s="15" t="s">
        <v>12</v>
      </c>
      <c r="CRN4" s="15" t="s">
        <v>12</v>
      </c>
      <c r="CRO4" s="15" t="s">
        <v>12</v>
      </c>
      <c r="CRP4" s="15" t="s">
        <v>12</v>
      </c>
      <c r="CRQ4" s="15" t="s">
        <v>12</v>
      </c>
      <c r="CRR4" s="15" t="s">
        <v>12</v>
      </c>
      <c r="CRS4" s="15" t="s">
        <v>12</v>
      </c>
      <c r="CRT4" s="15" t="s">
        <v>12</v>
      </c>
      <c r="CRU4" s="15" t="s">
        <v>12</v>
      </c>
      <c r="CRV4" s="15" t="s">
        <v>12</v>
      </c>
      <c r="CRW4" s="15" t="s">
        <v>12</v>
      </c>
      <c r="CRX4" s="15" t="s">
        <v>12</v>
      </c>
      <c r="CRY4" s="15" t="s">
        <v>12</v>
      </c>
      <c r="CRZ4" s="15" t="s">
        <v>12</v>
      </c>
      <c r="CSA4" s="15" t="s">
        <v>12</v>
      </c>
      <c r="CSB4" s="15" t="s">
        <v>12</v>
      </c>
      <c r="CSC4" s="15" t="s">
        <v>12</v>
      </c>
      <c r="CSD4" s="15" t="s">
        <v>12</v>
      </c>
      <c r="CSE4" s="15" t="s">
        <v>12</v>
      </c>
      <c r="CSF4" s="15" t="s">
        <v>12</v>
      </c>
      <c r="CSG4" s="15" t="s">
        <v>12</v>
      </c>
      <c r="CSH4" s="15" t="s">
        <v>12</v>
      </c>
      <c r="CSI4" s="15" t="s">
        <v>12</v>
      </c>
      <c r="CSJ4" s="15" t="s">
        <v>12</v>
      </c>
      <c r="CSK4" s="15" t="s">
        <v>12</v>
      </c>
      <c r="CSL4" s="15" t="s">
        <v>12</v>
      </c>
      <c r="CSM4" s="15" t="s">
        <v>12</v>
      </c>
      <c r="CSN4" s="15" t="s">
        <v>12</v>
      </c>
      <c r="CSO4" s="15" t="s">
        <v>12</v>
      </c>
      <c r="CSP4" s="15" t="s">
        <v>12</v>
      </c>
      <c r="CSQ4" s="15" t="s">
        <v>12</v>
      </c>
      <c r="CSR4" s="15" t="s">
        <v>12</v>
      </c>
      <c r="CSS4" s="15" t="s">
        <v>12</v>
      </c>
      <c r="CST4" s="15" t="s">
        <v>12</v>
      </c>
      <c r="CSU4" s="15" t="s">
        <v>12</v>
      </c>
      <c r="CSV4" s="15" t="s">
        <v>12</v>
      </c>
      <c r="CSW4" s="15" t="s">
        <v>12</v>
      </c>
      <c r="CSX4" s="15" t="s">
        <v>12</v>
      </c>
      <c r="CSY4" s="15" t="s">
        <v>12</v>
      </c>
      <c r="CSZ4" s="15" t="s">
        <v>12</v>
      </c>
      <c r="CTA4" s="15" t="s">
        <v>12</v>
      </c>
      <c r="CTB4" s="15" t="s">
        <v>12</v>
      </c>
      <c r="CTC4" s="15" t="s">
        <v>12</v>
      </c>
      <c r="CTD4" s="15" t="s">
        <v>12</v>
      </c>
      <c r="CTE4" s="15" t="s">
        <v>12</v>
      </c>
      <c r="CTF4" s="15" t="s">
        <v>12</v>
      </c>
      <c r="CTG4" s="15" t="s">
        <v>12</v>
      </c>
      <c r="CTH4" s="15" t="s">
        <v>12</v>
      </c>
      <c r="CTI4" s="15" t="s">
        <v>12</v>
      </c>
      <c r="CTJ4" s="15" t="s">
        <v>12</v>
      </c>
      <c r="CTK4" s="15" t="s">
        <v>12</v>
      </c>
      <c r="CTL4" s="15" t="s">
        <v>12</v>
      </c>
      <c r="CTM4" s="15" t="s">
        <v>12</v>
      </c>
      <c r="CTN4" s="15" t="s">
        <v>12</v>
      </c>
      <c r="CTO4" s="15" t="s">
        <v>12</v>
      </c>
      <c r="CTP4" s="15" t="s">
        <v>12</v>
      </c>
      <c r="CTQ4" s="15" t="s">
        <v>12</v>
      </c>
      <c r="CTR4" s="15" t="s">
        <v>12</v>
      </c>
      <c r="CTS4" s="15" t="s">
        <v>12</v>
      </c>
      <c r="CTT4" s="15" t="s">
        <v>12</v>
      </c>
      <c r="CTU4" s="15" t="s">
        <v>12</v>
      </c>
      <c r="CTV4" s="15" t="s">
        <v>12</v>
      </c>
      <c r="CTW4" s="15" t="s">
        <v>12</v>
      </c>
      <c r="CTX4" s="15" t="s">
        <v>12</v>
      </c>
      <c r="CTY4" s="15" t="s">
        <v>12</v>
      </c>
      <c r="CTZ4" s="15" t="s">
        <v>12</v>
      </c>
      <c r="CUA4" s="15" t="s">
        <v>12</v>
      </c>
      <c r="CUB4" s="15" t="s">
        <v>12</v>
      </c>
      <c r="CUC4" s="15" t="s">
        <v>12</v>
      </c>
      <c r="CUD4" s="15" t="s">
        <v>12</v>
      </c>
      <c r="CUE4" s="15" t="s">
        <v>12</v>
      </c>
      <c r="CUF4" s="15" t="s">
        <v>12</v>
      </c>
      <c r="CUG4" s="15" t="s">
        <v>12</v>
      </c>
      <c r="CUH4" s="15" t="s">
        <v>12</v>
      </c>
      <c r="CUI4" s="15" t="s">
        <v>12</v>
      </c>
      <c r="CUJ4" s="15" t="s">
        <v>12</v>
      </c>
      <c r="CUK4" s="15" t="s">
        <v>12</v>
      </c>
      <c r="CUL4" s="15" t="s">
        <v>12</v>
      </c>
      <c r="CUM4" s="15" t="s">
        <v>12</v>
      </c>
      <c r="CUN4" s="15" t="s">
        <v>12</v>
      </c>
      <c r="CUO4" s="15" t="s">
        <v>12</v>
      </c>
      <c r="CUP4" s="15" t="s">
        <v>12</v>
      </c>
      <c r="CUQ4" s="15" t="s">
        <v>12</v>
      </c>
      <c r="CUR4" s="15" t="s">
        <v>12</v>
      </c>
      <c r="CUS4" s="15" t="s">
        <v>12</v>
      </c>
      <c r="CUT4" s="15" t="s">
        <v>12</v>
      </c>
      <c r="CUU4" s="15" t="s">
        <v>12</v>
      </c>
      <c r="CUV4" s="15" t="s">
        <v>12</v>
      </c>
      <c r="CUW4" s="15" t="s">
        <v>12</v>
      </c>
      <c r="CUX4" s="15" t="s">
        <v>12</v>
      </c>
      <c r="CUY4" s="15" t="s">
        <v>12</v>
      </c>
      <c r="CUZ4" s="15" t="s">
        <v>12</v>
      </c>
      <c r="CVA4" s="15" t="s">
        <v>12</v>
      </c>
      <c r="CVB4" s="15" t="s">
        <v>12</v>
      </c>
      <c r="CVC4" s="15" t="s">
        <v>12</v>
      </c>
      <c r="CVD4" s="15" t="s">
        <v>12</v>
      </c>
      <c r="CVE4" s="15" t="s">
        <v>12</v>
      </c>
      <c r="CVF4" s="15" t="s">
        <v>12</v>
      </c>
      <c r="CVG4" s="15" t="s">
        <v>12</v>
      </c>
      <c r="CVH4" s="15" t="s">
        <v>12</v>
      </c>
      <c r="CVI4" s="15" t="s">
        <v>12</v>
      </c>
      <c r="CVJ4" s="15" t="s">
        <v>12</v>
      </c>
      <c r="CVK4" s="15" t="s">
        <v>12</v>
      </c>
      <c r="CVL4" s="15" t="s">
        <v>12</v>
      </c>
      <c r="CVM4" s="15" t="s">
        <v>12</v>
      </c>
      <c r="CVN4" s="15" t="s">
        <v>12</v>
      </c>
      <c r="CVO4" s="15" t="s">
        <v>12</v>
      </c>
      <c r="CVP4" s="15" t="s">
        <v>12</v>
      </c>
      <c r="CVQ4" s="15" t="s">
        <v>12</v>
      </c>
      <c r="CVR4" s="15" t="s">
        <v>12</v>
      </c>
      <c r="CVS4" s="15" t="s">
        <v>12</v>
      </c>
      <c r="CVT4" s="15" t="s">
        <v>12</v>
      </c>
      <c r="CVU4" s="15" t="s">
        <v>12</v>
      </c>
      <c r="CVV4" s="15" t="s">
        <v>12</v>
      </c>
      <c r="CVW4" s="15" t="s">
        <v>12</v>
      </c>
      <c r="CVX4" s="15" t="s">
        <v>12</v>
      </c>
      <c r="CVY4" s="15" t="s">
        <v>12</v>
      </c>
      <c r="CVZ4" s="15" t="s">
        <v>12</v>
      </c>
      <c r="CWA4" s="15" t="s">
        <v>12</v>
      </c>
      <c r="CWB4" s="15" t="s">
        <v>12</v>
      </c>
      <c r="CWC4" s="15" t="s">
        <v>12</v>
      </c>
      <c r="CWD4" s="15" t="s">
        <v>12</v>
      </c>
      <c r="CWE4" s="15" t="s">
        <v>12</v>
      </c>
      <c r="CWF4" s="15" t="s">
        <v>12</v>
      </c>
      <c r="CWG4" s="15" t="s">
        <v>12</v>
      </c>
      <c r="CWH4" s="15" t="s">
        <v>12</v>
      </c>
      <c r="CWI4" s="15" t="s">
        <v>12</v>
      </c>
      <c r="CWJ4" s="15" t="s">
        <v>12</v>
      </c>
      <c r="CWK4" s="15" t="s">
        <v>12</v>
      </c>
      <c r="CWL4" s="15" t="s">
        <v>12</v>
      </c>
      <c r="CWM4" s="15" t="s">
        <v>12</v>
      </c>
      <c r="CWN4" s="15" t="s">
        <v>12</v>
      </c>
      <c r="CWO4" s="15" t="s">
        <v>12</v>
      </c>
      <c r="CWP4" s="15" t="s">
        <v>12</v>
      </c>
      <c r="CWQ4" s="15" t="s">
        <v>12</v>
      </c>
      <c r="CWR4" s="15" t="s">
        <v>12</v>
      </c>
      <c r="CWS4" s="15" t="s">
        <v>12</v>
      </c>
      <c r="CWT4" s="15" t="s">
        <v>12</v>
      </c>
      <c r="CWU4" s="15" t="s">
        <v>12</v>
      </c>
      <c r="CWV4" s="15" t="s">
        <v>12</v>
      </c>
      <c r="CWW4" s="15" t="s">
        <v>12</v>
      </c>
      <c r="CWX4" s="15" t="s">
        <v>12</v>
      </c>
      <c r="CWY4" s="15" t="s">
        <v>12</v>
      </c>
      <c r="CWZ4" s="15" t="s">
        <v>12</v>
      </c>
      <c r="CXA4" s="15" t="s">
        <v>12</v>
      </c>
      <c r="CXB4" s="15" t="s">
        <v>12</v>
      </c>
      <c r="CXC4" s="15" t="s">
        <v>12</v>
      </c>
      <c r="CXD4" s="15" t="s">
        <v>12</v>
      </c>
      <c r="CXE4" s="15" t="s">
        <v>12</v>
      </c>
      <c r="CXF4" s="15" t="s">
        <v>12</v>
      </c>
      <c r="CXG4" s="15" t="s">
        <v>12</v>
      </c>
      <c r="CXH4" s="15" t="s">
        <v>12</v>
      </c>
      <c r="CXI4" s="15" t="s">
        <v>12</v>
      </c>
      <c r="CXJ4" s="15" t="s">
        <v>12</v>
      </c>
      <c r="CXK4" s="15" t="s">
        <v>12</v>
      </c>
      <c r="CXL4" s="15" t="s">
        <v>12</v>
      </c>
      <c r="CXM4" s="15" t="s">
        <v>12</v>
      </c>
      <c r="CXN4" s="15" t="s">
        <v>12</v>
      </c>
      <c r="CXO4" s="15" t="s">
        <v>12</v>
      </c>
      <c r="CXP4" s="15" t="s">
        <v>12</v>
      </c>
      <c r="CXQ4" s="15" t="s">
        <v>12</v>
      </c>
      <c r="CXR4" s="15" t="s">
        <v>12</v>
      </c>
      <c r="CXS4" s="15" t="s">
        <v>12</v>
      </c>
      <c r="CXT4" s="15" t="s">
        <v>12</v>
      </c>
      <c r="CXU4" s="15" t="s">
        <v>12</v>
      </c>
      <c r="CXV4" s="15" t="s">
        <v>12</v>
      </c>
      <c r="CXW4" s="15" t="s">
        <v>12</v>
      </c>
      <c r="CXX4" s="15" t="s">
        <v>12</v>
      </c>
      <c r="CXY4" s="15" t="s">
        <v>12</v>
      </c>
      <c r="CXZ4" s="15" t="s">
        <v>12</v>
      </c>
      <c r="CYA4" s="15" t="s">
        <v>12</v>
      </c>
      <c r="CYB4" s="15" t="s">
        <v>12</v>
      </c>
      <c r="CYC4" s="15" t="s">
        <v>12</v>
      </c>
      <c r="CYD4" s="15" t="s">
        <v>12</v>
      </c>
      <c r="CYE4" s="15" t="s">
        <v>12</v>
      </c>
      <c r="CYF4" s="15" t="s">
        <v>12</v>
      </c>
      <c r="CYG4" s="15" t="s">
        <v>12</v>
      </c>
      <c r="CYH4" s="15" t="s">
        <v>12</v>
      </c>
      <c r="CYI4" s="15" t="s">
        <v>12</v>
      </c>
      <c r="CYJ4" s="15" t="s">
        <v>12</v>
      </c>
      <c r="CYK4" s="15" t="s">
        <v>12</v>
      </c>
      <c r="CYL4" s="15" t="s">
        <v>12</v>
      </c>
      <c r="CYM4" s="15" t="s">
        <v>12</v>
      </c>
      <c r="CYN4" s="15" t="s">
        <v>12</v>
      </c>
      <c r="CYO4" s="15" t="s">
        <v>12</v>
      </c>
      <c r="CYP4" s="15" t="s">
        <v>12</v>
      </c>
      <c r="CYQ4" s="15" t="s">
        <v>12</v>
      </c>
      <c r="CYR4" s="15" t="s">
        <v>12</v>
      </c>
      <c r="CYS4" s="15" t="s">
        <v>12</v>
      </c>
      <c r="CYT4" s="15" t="s">
        <v>12</v>
      </c>
      <c r="CYU4" s="15" t="s">
        <v>12</v>
      </c>
      <c r="CYV4" s="15" t="s">
        <v>12</v>
      </c>
      <c r="CYW4" s="15" t="s">
        <v>12</v>
      </c>
      <c r="CYX4" s="15" t="s">
        <v>12</v>
      </c>
      <c r="CYY4" s="15" t="s">
        <v>12</v>
      </c>
      <c r="CYZ4" s="15" t="s">
        <v>12</v>
      </c>
      <c r="CZA4" s="15" t="s">
        <v>12</v>
      </c>
      <c r="CZB4" s="15" t="s">
        <v>12</v>
      </c>
      <c r="CZC4" s="15" t="s">
        <v>12</v>
      </c>
      <c r="CZD4" s="15" t="s">
        <v>12</v>
      </c>
      <c r="CZE4" s="15" t="s">
        <v>12</v>
      </c>
      <c r="CZF4" s="15" t="s">
        <v>12</v>
      </c>
      <c r="CZG4" s="15" t="s">
        <v>12</v>
      </c>
      <c r="CZH4" s="15" t="s">
        <v>12</v>
      </c>
      <c r="CZI4" s="15" t="s">
        <v>12</v>
      </c>
      <c r="CZJ4" s="15" t="s">
        <v>12</v>
      </c>
      <c r="CZK4" s="15" t="s">
        <v>12</v>
      </c>
      <c r="CZL4" s="15" t="s">
        <v>12</v>
      </c>
      <c r="CZM4" s="15" t="s">
        <v>12</v>
      </c>
      <c r="CZN4" s="15" t="s">
        <v>12</v>
      </c>
      <c r="CZO4" s="15" t="s">
        <v>12</v>
      </c>
      <c r="CZP4" s="15" t="s">
        <v>12</v>
      </c>
      <c r="CZQ4" s="15" t="s">
        <v>12</v>
      </c>
      <c r="CZR4" s="15" t="s">
        <v>12</v>
      </c>
      <c r="CZS4" s="15" t="s">
        <v>12</v>
      </c>
      <c r="CZT4" s="15" t="s">
        <v>12</v>
      </c>
      <c r="CZU4" s="15" t="s">
        <v>12</v>
      </c>
      <c r="CZV4" s="15" t="s">
        <v>12</v>
      </c>
      <c r="CZW4" s="15" t="s">
        <v>12</v>
      </c>
      <c r="CZX4" s="15" t="s">
        <v>12</v>
      </c>
      <c r="CZY4" s="15" t="s">
        <v>12</v>
      </c>
      <c r="CZZ4" s="15" t="s">
        <v>12</v>
      </c>
      <c r="DAA4" s="15" t="s">
        <v>12</v>
      </c>
      <c r="DAB4" s="15" t="s">
        <v>12</v>
      </c>
      <c r="DAC4" s="15" t="s">
        <v>12</v>
      </c>
      <c r="DAD4" s="15" t="s">
        <v>12</v>
      </c>
      <c r="DAE4" s="15" t="s">
        <v>12</v>
      </c>
      <c r="DAF4" s="15" t="s">
        <v>12</v>
      </c>
      <c r="DAG4" s="15" t="s">
        <v>12</v>
      </c>
      <c r="DAH4" s="15" t="s">
        <v>12</v>
      </c>
      <c r="DAI4" s="15" t="s">
        <v>12</v>
      </c>
      <c r="DAJ4" s="15" t="s">
        <v>12</v>
      </c>
      <c r="DAK4" s="15" t="s">
        <v>12</v>
      </c>
      <c r="DAL4" s="15" t="s">
        <v>12</v>
      </c>
      <c r="DAM4" s="15" t="s">
        <v>12</v>
      </c>
      <c r="DAN4" s="15" t="s">
        <v>12</v>
      </c>
      <c r="DAO4" s="15" t="s">
        <v>12</v>
      </c>
      <c r="DAP4" s="15" t="s">
        <v>12</v>
      </c>
      <c r="DAQ4" s="15" t="s">
        <v>12</v>
      </c>
      <c r="DAR4" s="15" t="s">
        <v>12</v>
      </c>
      <c r="DAS4" s="15" t="s">
        <v>12</v>
      </c>
      <c r="DAT4" s="15" t="s">
        <v>12</v>
      </c>
      <c r="DAU4" s="15" t="s">
        <v>12</v>
      </c>
      <c r="DAV4" s="15" t="s">
        <v>12</v>
      </c>
      <c r="DAW4" s="15" t="s">
        <v>12</v>
      </c>
      <c r="DAX4" s="15" t="s">
        <v>12</v>
      </c>
      <c r="DAY4" s="15" t="s">
        <v>12</v>
      </c>
      <c r="DAZ4" s="15" t="s">
        <v>12</v>
      </c>
      <c r="DBA4" s="15" t="s">
        <v>12</v>
      </c>
      <c r="DBB4" s="15" t="s">
        <v>12</v>
      </c>
      <c r="DBC4" s="15" t="s">
        <v>12</v>
      </c>
      <c r="DBD4" s="15" t="s">
        <v>12</v>
      </c>
      <c r="DBE4" s="15" t="s">
        <v>12</v>
      </c>
      <c r="DBF4" s="15" t="s">
        <v>12</v>
      </c>
      <c r="DBG4" s="15" t="s">
        <v>12</v>
      </c>
      <c r="DBH4" s="15" t="s">
        <v>12</v>
      </c>
      <c r="DBI4" s="15" t="s">
        <v>12</v>
      </c>
      <c r="DBJ4" s="15" t="s">
        <v>12</v>
      </c>
      <c r="DBK4" s="15" t="s">
        <v>12</v>
      </c>
      <c r="DBL4" s="15" t="s">
        <v>12</v>
      </c>
      <c r="DBM4" s="15" t="s">
        <v>12</v>
      </c>
      <c r="DBN4" s="15" t="s">
        <v>12</v>
      </c>
      <c r="DBO4" s="15" t="s">
        <v>12</v>
      </c>
      <c r="DBP4" s="15" t="s">
        <v>12</v>
      </c>
      <c r="DBQ4" s="15" t="s">
        <v>12</v>
      </c>
      <c r="DBR4" s="15" t="s">
        <v>12</v>
      </c>
      <c r="DBS4" s="15" t="s">
        <v>12</v>
      </c>
      <c r="DBT4" s="15" t="s">
        <v>12</v>
      </c>
      <c r="DBU4" s="15" t="s">
        <v>12</v>
      </c>
      <c r="DBV4" s="15" t="s">
        <v>12</v>
      </c>
      <c r="DBW4" s="15" t="s">
        <v>12</v>
      </c>
      <c r="DBX4" s="15" t="s">
        <v>12</v>
      </c>
      <c r="DBY4" s="15" t="s">
        <v>12</v>
      </c>
      <c r="DBZ4" s="15" t="s">
        <v>12</v>
      </c>
      <c r="DCA4" s="15" t="s">
        <v>12</v>
      </c>
      <c r="DCB4" s="15" t="s">
        <v>12</v>
      </c>
      <c r="DCC4" s="15" t="s">
        <v>12</v>
      </c>
      <c r="DCD4" s="15" t="s">
        <v>12</v>
      </c>
      <c r="DCE4" s="15" t="s">
        <v>12</v>
      </c>
      <c r="DCF4" s="15" t="s">
        <v>12</v>
      </c>
      <c r="DCG4" s="15" t="s">
        <v>12</v>
      </c>
      <c r="DCH4" s="15" t="s">
        <v>12</v>
      </c>
      <c r="DCI4" s="15" t="s">
        <v>12</v>
      </c>
      <c r="DCJ4" s="15" t="s">
        <v>12</v>
      </c>
      <c r="DCK4" s="15" t="s">
        <v>12</v>
      </c>
      <c r="DCL4" s="15" t="s">
        <v>12</v>
      </c>
      <c r="DCM4" s="15" t="s">
        <v>12</v>
      </c>
      <c r="DCN4" s="15" t="s">
        <v>12</v>
      </c>
      <c r="DCO4" s="15" t="s">
        <v>12</v>
      </c>
      <c r="DCP4" s="15" t="s">
        <v>12</v>
      </c>
      <c r="DCQ4" s="15" t="s">
        <v>12</v>
      </c>
      <c r="DCR4" s="15" t="s">
        <v>12</v>
      </c>
      <c r="DCS4" s="15" t="s">
        <v>12</v>
      </c>
      <c r="DCT4" s="15" t="s">
        <v>12</v>
      </c>
      <c r="DCU4" s="15" t="s">
        <v>12</v>
      </c>
      <c r="DCV4" s="15" t="s">
        <v>12</v>
      </c>
      <c r="DCW4" s="15" t="s">
        <v>12</v>
      </c>
      <c r="DCX4" s="15" t="s">
        <v>12</v>
      </c>
      <c r="DCY4" s="15" t="s">
        <v>12</v>
      </c>
      <c r="DCZ4" s="15" t="s">
        <v>12</v>
      </c>
      <c r="DDA4" s="15" t="s">
        <v>12</v>
      </c>
      <c r="DDB4" s="15" t="s">
        <v>12</v>
      </c>
      <c r="DDC4" s="15" t="s">
        <v>12</v>
      </c>
      <c r="DDD4" s="15" t="s">
        <v>12</v>
      </c>
      <c r="DDE4" s="15" t="s">
        <v>12</v>
      </c>
      <c r="DDF4" s="15" t="s">
        <v>12</v>
      </c>
      <c r="DDG4" s="15" t="s">
        <v>12</v>
      </c>
      <c r="DDH4" s="15" t="s">
        <v>12</v>
      </c>
      <c r="DDI4" s="15" t="s">
        <v>12</v>
      </c>
      <c r="DDJ4" s="15" t="s">
        <v>12</v>
      </c>
      <c r="DDK4" s="15" t="s">
        <v>12</v>
      </c>
      <c r="DDL4" s="15" t="s">
        <v>12</v>
      </c>
      <c r="DDM4" s="15" t="s">
        <v>12</v>
      </c>
      <c r="DDN4" s="15" t="s">
        <v>12</v>
      </c>
      <c r="DDO4" s="15" t="s">
        <v>12</v>
      </c>
      <c r="DDP4" s="15" t="s">
        <v>12</v>
      </c>
      <c r="DDQ4" s="15" t="s">
        <v>12</v>
      </c>
      <c r="DDR4" s="15" t="s">
        <v>12</v>
      </c>
      <c r="DDS4" s="15" t="s">
        <v>12</v>
      </c>
      <c r="DDT4" s="15" t="s">
        <v>12</v>
      </c>
      <c r="DDU4" s="15" t="s">
        <v>12</v>
      </c>
      <c r="DDV4" s="15" t="s">
        <v>12</v>
      </c>
      <c r="DDW4" s="15" t="s">
        <v>12</v>
      </c>
      <c r="DDX4" s="15" t="s">
        <v>12</v>
      </c>
      <c r="DDY4" s="15" t="s">
        <v>12</v>
      </c>
      <c r="DDZ4" s="15" t="s">
        <v>12</v>
      </c>
      <c r="DEA4" s="15" t="s">
        <v>12</v>
      </c>
      <c r="DEB4" s="15" t="s">
        <v>12</v>
      </c>
      <c r="DEC4" s="15" t="s">
        <v>12</v>
      </c>
      <c r="DED4" s="15" t="s">
        <v>12</v>
      </c>
      <c r="DEE4" s="15" t="s">
        <v>12</v>
      </c>
      <c r="DEF4" s="15" t="s">
        <v>12</v>
      </c>
      <c r="DEG4" s="15" t="s">
        <v>12</v>
      </c>
      <c r="DEH4" s="15" t="s">
        <v>12</v>
      </c>
      <c r="DEI4" s="15" t="s">
        <v>12</v>
      </c>
      <c r="DEJ4" s="15" t="s">
        <v>12</v>
      </c>
      <c r="DEK4" s="15" t="s">
        <v>12</v>
      </c>
      <c r="DEL4" s="15" t="s">
        <v>12</v>
      </c>
      <c r="DEM4" s="15" t="s">
        <v>12</v>
      </c>
      <c r="DEN4" s="15" t="s">
        <v>12</v>
      </c>
      <c r="DEO4" s="15" t="s">
        <v>12</v>
      </c>
      <c r="DEP4" s="15" t="s">
        <v>12</v>
      </c>
      <c r="DEQ4" s="15" t="s">
        <v>12</v>
      </c>
      <c r="DER4" s="15" t="s">
        <v>12</v>
      </c>
      <c r="DES4" s="15" t="s">
        <v>12</v>
      </c>
      <c r="DET4" s="15" t="s">
        <v>12</v>
      </c>
      <c r="DEU4" s="15" t="s">
        <v>12</v>
      </c>
      <c r="DEV4" s="15" t="s">
        <v>12</v>
      </c>
      <c r="DEW4" s="15" t="s">
        <v>12</v>
      </c>
      <c r="DEX4" s="15" t="s">
        <v>12</v>
      </c>
      <c r="DEY4" s="15" t="s">
        <v>12</v>
      </c>
      <c r="DEZ4" s="15" t="s">
        <v>12</v>
      </c>
      <c r="DFA4" s="15" t="s">
        <v>12</v>
      </c>
      <c r="DFB4" s="15" t="s">
        <v>12</v>
      </c>
      <c r="DFC4" s="15" t="s">
        <v>12</v>
      </c>
      <c r="DFD4" s="15" t="s">
        <v>12</v>
      </c>
      <c r="DFE4" s="15" t="s">
        <v>12</v>
      </c>
      <c r="DFF4" s="15" t="s">
        <v>12</v>
      </c>
      <c r="DFG4" s="15" t="s">
        <v>12</v>
      </c>
      <c r="DFH4" s="15" t="s">
        <v>12</v>
      </c>
      <c r="DFI4" s="15" t="s">
        <v>12</v>
      </c>
      <c r="DFJ4" s="15" t="s">
        <v>12</v>
      </c>
      <c r="DFK4" s="15" t="s">
        <v>12</v>
      </c>
      <c r="DFL4" s="15" t="s">
        <v>12</v>
      </c>
      <c r="DFM4" s="15" t="s">
        <v>12</v>
      </c>
      <c r="DFN4" s="15" t="s">
        <v>12</v>
      </c>
      <c r="DFO4" s="15" t="s">
        <v>12</v>
      </c>
      <c r="DFP4" s="15" t="s">
        <v>12</v>
      </c>
      <c r="DFQ4" s="15" t="s">
        <v>12</v>
      </c>
      <c r="DFR4" s="15" t="s">
        <v>12</v>
      </c>
      <c r="DFS4" s="15" t="s">
        <v>12</v>
      </c>
      <c r="DFT4" s="15" t="s">
        <v>12</v>
      </c>
      <c r="DFU4" s="15" t="s">
        <v>12</v>
      </c>
      <c r="DFV4" s="15" t="s">
        <v>12</v>
      </c>
      <c r="DFW4" s="15" t="s">
        <v>12</v>
      </c>
      <c r="DFX4" s="15" t="s">
        <v>12</v>
      </c>
      <c r="DFY4" s="15" t="s">
        <v>12</v>
      </c>
      <c r="DFZ4" s="15" t="s">
        <v>12</v>
      </c>
      <c r="DGA4" s="15" t="s">
        <v>12</v>
      </c>
      <c r="DGB4" s="15" t="s">
        <v>12</v>
      </c>
      <c r="DGC4" s="15" t="s">
        <v>12</v>
      </c>
      <c r="DGD4" s="15" t="s">
        <v>12</v>
      </c>
      <c r="DGE4" s="15" t="s">
        <v>12</v>
      </c>
      <c r="DGF4" s="15" t="s">
        <v>12</v>
      </c>
      <c r="DGG4" s="15" t="s">
        <v>12</v>
      </c>
      <c r="DGH4" s="15" t="s">
        <v>12</v>
      </c>
      <c r="DGI4" s="15" t="s">
        <v>12</v>
      </c>
      <c r="DGJ4" s="15" t="s">
        <v>12</v>
      </c>
      <c r="DGK4" s="15" t="s">
        <v>12</v>
      </c>
      <c r="DGL4" s="15" t="s">
        <v>12</v>
      </c>
      <c r="DGM4" s="15" t="s">
        <v>12</v>
      </c>
      <c r="DGN4" s="15" t="s">
        <v>12</v>
      </c>
      <c r="DGO4" s="15" t="s">
        <v>12</v>
      </c>
      <c r="DGP4" s="15" t="s">
        <v>12</v>
      </c>
      <c r="DGQ4" s="15" t="s">
        <v>12</v>
      </c>
      <c r="DGR4" s="15" t="s">
        <v>12</v>
      </c>
      <c r="DGS4" s="15" t="s">
        <v>12</v>
      </c>
      <c r="DGT4" s="15" t="s">
        <v>12</v>
      </c>
      <c r="DGU4" s="15" t="s">
        <v>12</v>
      </c>
      <c r="DGV4" s="15" t="s">
        <v>12</v>
      </c>
      <c r="DGW4" s="15" t="s">
        <v>12</v>
      </c>
      <c r="DGX4" s="15" t="s">
        <v>12</v>
      </c>
      <c r="DGY4" s="15" t="s">
        <v>12</v>
      </c>
      <c r="DGZ4" s="15" t="s">
        <v>12</v>
      </c>
      <c r="DHA4" s="15" t="s">
        <v>12</v>
      </c>
      <c r="DHB4" s="15" t="s">
        <v>12</v>
      </c>
      <c r="DHC4" s="15" t="s">
        <v>12</v>
      </c>
      <c r="DHD4" s="15" t="s">
        <v>12</v>
      </c>
      <c r="DHE4" s="15" t="s">
        <v>12</v>
      </c>
      <c r="DHF4" s="15" t="s">
        <v>12</v>
      </c>
      <c r="DHG4" s="15" t="s">
        <v>12</v>
      </c>
      <c r="DHH4" s="15" t="s">
        <v>12</v>
      </c>
      <c r="DHI4" s="15" t="s">
        <v>12</v>
      </c>
      <c r="DHJ4" s="15" t="s">
        <v>12</v>
      </c>
      <c r="DHK4" s="15" t="s">
        <v>12</v>
      </c>
      <c r="DHL4" s="15" t="s">
        <v>12</v>
      </c>
      <c r="DHM4" s="15" t="s">
        <v>12</v>
      </c>
      <c r="DHN4" s="15" t="s">
        <v>12</v>
      </c>
      <c r="DHO4" s="15" t="s">
        <v>12</v>
      </c>
      <c r="DHP4" s="15" t="s">
        <v>12</v>
      </c>
      <c r="DHQ4" s="15" t="s">
        <v>12</v>
      </c>
      <c r="DHR4" s="15" t="s">
        <v>12</v>
      </c>
      <c r="DHS4" s="15" t="s">
        <v>12</v>
      </c>
      <c r="DHT4" s="15" t="s">
        <v>12</v>
      </c>
      <c r="DHU4" s="15" t="s">
        <v>12</v>
      </c>
      <c r="DHV4" s="15" t="s">
        <v>12</v>
      </c>
      <c r="DHW4" s="15" t="s">
        <v>12</v>
      </c>
      <c r="DHX4" s="15" t="s">
        <v>12</v>
      </c>
      <c r="DHY4" s="15" t="s">
        <v>12</v>
      </c>
      <c r="DHZ4" s="15" t="s">
        <v>12</v>
      </c>
      <c r="DIA4" s="15" t="s">
        <v>12</v>
      </c>
      <c r="DIB4" s="15" t="s">
        <v>12</v>
      </c>
      <c r="DIC4" s="15" t="s">
        <v>12</v>
      </c>
      <c r="DID4" s="15" t="s">
        <v>12</v>
      </c>
      <c r="DIE4" s="15" t="s">
        <v>12</v>
      </c>
      <c r="DIF4" s="15" t="s">
        <v>12</v>
      </c>
      <c r="DIG4" s="15" t="s">
        <v>12</v>
      </c>
      <c r="DIH4" s="15" t="s">
        <v>12</v>
      </c>
      <c r="DII4" s="15" t="s">
        <v>12</v>
      </c>
      <c r="DIJ4" s="15" t="s">
        <v>12</v>
      </c>
      <c r="DIK4" s="15" t="s">
        <v>12</v>
      </c>
      <c r="DIL4" s="15" t="s">
        <v>12</v>
      </c>
      <c r="DIM4" s="15" t="s">
        <v>12</v>
      </c>
      <c r="DIN4" s="15" t="s">
        <v>12</v>
      </c>
      <c r="DIO4" s="15" t="s">
        <v>12</v>
      </c>
      <c r="DIP4" s="15" t="s">
        <v>12</v>
      </c>
      <c r="DIQ4" s="15" t="s">
        <v>12</v>
      </c>
      <c r="DIR4" s="15" t="s">
        <v>12</v>
      </c>
      <c r="DIS4" s="15" t="s">
        <v>12</v>
      </c>
      <c r="DIT4" s="15" t="s">
        <v>12</v>
      </c>
      <c r="DIU4" s="15" t="s">
        <v>12</v>
      </c>
      <c r="DIV4" s="15" t="s">
        <v>12</v>
      </c>
      <c r="DIW4" s="15" t="s">
        <v>12</v>
      </c>
      <c r="DIX4" s="15" t="s">
        <v>12</v>
      </c>
      <c r="DIY4" s="15" t="s">
        <v>12</v>
      </c>
      <c r="DIZ4" s="15" t="s">
        <v>12</v>
      </c>
      <c r="DJA4" s="15" t="s">
        <v>12</v>
      </c>
      <c r="DJB4" s="15" t="s">
        <v>12</v>
      </c>
      <c r="DJC4" s="15" t="s">
        <v>12</v>
      </c>
      <c r="DJD4" s="15" t="s">
        <v>12</v>
      </c>
      <c r="DJE4" s="15" t="s">
        <v>12</v>
      </c>
      <c r="DJF4" s="15" t="s">
        <v>12</v>
      </c>
      <c r="DJG4" s="15" t="s">
        <v>12</v>
      </c>
      <c r="DJH4" s="15" t="s">
        <v>12</v>
      </c>
      <c r="DJI4" s="15" t="s">
        <v>12</v>
      </c>
      <c r="DJJ4" s="15" t="s">
        <v>12</v>
      </c>
      <c r="DJK4" s="15" t="s">
        <v>12</v>
      </c>
      <c r="DJL4" s="15" t="s">
        <v>12</v>
      </c>
      <c r="DJM4" s="15" t="s">
        <v>12</v>
      </c>
      <c r="DJN4" s="15" t="s">
        <v>12</v>
      </c>
      <c r="DJO4" s="15" t="s">
        <v>12</v>
      </c>
      <c r="DJP4" s="15" t="s">
        <v>12</v>
      </c>
      <c r="DJQ4" s="15" t="s">
        <v>12</v>
      </c>
      <c r="DJR4" s="15" t="s">
        <v>12</v>
      </c>
      <c r="DJS4" s="15" t="s">
        <v>12</v>
      </c>
      <c r="DJT4" s="15" t="s">
        <v>12</v>
      </c>
      <c r="DJU4" s="15" t="s">
        <v>12</v>
      </c>
      <c r="DJV4" s="15" t="s">
        <v>12</v>
      </c>
      <c r="DJW4" s="15" t="s">
        <v>12</v>
      </c>
      <c r="DJX4" s="15" t="s">
        <v>12</v>
      </c>
      <c r="DJY4" s="15" t="s">
        <v>12</v>
      </c>
      <c r="DJZ4" s="15" t="s">
        <v>12</v>
      </c>
      <c r="DKA4" s="15" t="s">
        <v>12</v>
      </c>
      <c r="DKB4" s="15" t="s">
        <v>12</v>
      </c>
      <c r="DKC4" s="15" t="s">
        <v>12</v>
      </c>
      <c r="DKD4" s="15" t="s">
        <v>12</v>
      </c>
      <c r="DKE4" s="15" t="s">
        <v>12</v>
      </c>
      <c r="DKF4" s="15" t="s">
        <v>12</v>
      </c>
      <c r="DKG4" s="15" t="s">
        <v>12</v>
      </c>
      <c r="DKH4" s="15" t="s">
        <v>12</v>
      </c>
      <c r="DKI4" s="15" t="s">
        <v>12</v>
      </c>
      <c r="DKJ4" s="15" t="s">
        <v>12</v>
      </c>
      <c r="DKK4" s="15" t="s">
        <v>12</v>
      </c>
      <c r="DKL4" s="15" t="s">
        <v>12</v>
      </c>
      <c r="DKM4" s="15" t="s">
        <v>12</v>
      </c>
      <c r="DKN4" s="15" t="s">
        <v>12</v>
      </c>
      <c r="DKO4" s="15" t="s">
        <v>12</v>
      </c>
      <c r="DKP4" s="15" t="s">
        <v>12</v>
      </c>
      <c r="DKQ4" s="15" t="s">
        <v>12</v>
      </c>
      <c r="DKR4" s="15" t="s">
        <v>12</v>
      </c>
      <c r="DKS4" s="15" t="s">
        <v>12</v>
      </c>
      <c r="DKT4" s="15" t="s">
        <v>12</v>
      </c>
      <c r="DKU4" s="15" t="s">
        <v>12</v>
      </c>
      <c r="DKV4" s="15" t="s">
        <v>12</v>
      </c>
      <c r="DKW4" s="15" t="s">
        <v>12</v>
      </c>
      <c r="DKX4" s="15" t="s">
        <v>12</v>
      </c>
      <c r="DKY4" s="15" t="s">
        <v>12</v>
      </c>
      <c r="DKZ4" s="15" t="s">
        <v>12</v>
      </c>
      <c r="DLA4" s="15" t="s">
        <v>12</v>
      </c>
      <c r="DLB4" s="15" t="s">
        <v>12</v>
      </c>
      <c r="DLC4" s="15" t="s">
        <v>12</v>
      </c>
      <c r="DLD4" s="15" t="s">
        <v>12</v>
      </c>
      <c r="DLE4" s="15" t="s">
        <v>12</v>
      </c>
      <c r="DLF4" s="15" t="s">
        <v>12</v>
      </c>
      <c r="DLG4" s="15" t="s">
        <v>12</v>
      </c>
      <c r="DLH4" s="15" t="s">
        <v>12</v>
      </c>
      <c r="DLI4" s="15" t="s">
        <v>12</v>
      </c>
      <c r="DLJ4" s="15" t="s">
        <v>12</v>
      </c>
      <c r="DLK4" s="15" t="s">
        <v>12</v>
      </c>
      <c r="DLL4" s="15" t="s">
        <v>12</v>
      </c>
      <c r="DLM4" s="15" t="s">
        <v>12</v>
      </c>
      <c r="DLN4" s="15" t="s">
        <v>12</v>
      </c>
      <c r="DLO4" s="15" t="s">
        <v>12</v>
      </c>
      <c r="DLP4" s="15" t="s">
        <v>12</v>
      </c>
      <c r="DLQ4" s="15" t="s">
        <v>12</v>
      </c>
      <c r="DLR4" s="15" t="s">
        <v>12</v>
      </c>
      <c r="DLS4" s="15" t="s">
        <v>12</v>
      </c>
      <c r="DLT4" s="15" t="s">
        <v>12</v>
      </c>
      <c r="DLU4" s="15" t="s">
        <v>12</v>
      </c>
      <c r="DLV4" s="15" t="s">
        <v>12</v>
      </c>
      <c r="DLW4" s="15" t="s">
        <v>12</v>
      </c>
      <c r="DLX4" s="15" t="s">
        <v>12</v>
      </c>
      <c r="DLY4" s="15" t="s">
        <v>12</v>
      </c>
      <c r="DLZ4" s="15" t="s">
        <v>12</v>
      </c>
      <c r="DMA4" s="15" t="s">
        <v>12</v>
      </c>
      <c r="DMB4" s="15" t="s">
        <v>12</v>
      </c>
      <c r="DMC4" s="15" t="s">
        <v>12</v>
      </c>
      <c r="DMD4" s="15" t="s">
        <v>12</v>
      </c>
      <c r="DME4" s="15" t="s">
        <v>12</v>
      </c>
      <c r="DMF4" s="15" t="s">
        <v>12</v>
      </c>
      <c r="DMG4" s="15" t="s">
        <v>12</v>
      </c>
      <c r="DMH4" s="15" t="s">
        <v>12</v>
      </c>
      <c r="DMI4" s="15" t="s">
        <v>12</v>
      </c>
      <c r="DMJ4" s="15" t="s">
        <v>12</v>
      </c>
      <c r="DMK4" s="15" t="s">
        <v>12</v>
      </c>
      <c r="DML4" s="15" t="s">
        <v>12</v>
      </c>
      <c r="DMM4" s="15" t="s">
        <v>12</v>
      </c>
      <c r="DMN4" s="15" t="s">
        <v>12</v>
      </c>
      <c r="DMO4" s="15" t="s">
        <v>12</v>
      </c>
      <c r="DMP4" s="15" t="s">
        <v>12</v>
      </c>
      <c r="DMQ4" s="15" t="s">
        <v>12</v>
      </c>
      <c r="DMR4" s="15" t="s">
        <v>12</v>
      </c>
      <c r="DMS4" s="15" t="s">
        <v>12</v>
      </c>
      <c r="DMT4" s="15" t="s">
        <v>12</v>
      </c>
      <c r="DMU4" s="15" t="s">
        <v>12</v>
      </c>
      <c r="DMV4" s="15" t="s">
        <v>12</v>
      </c>
      <c r="DMW4" s="15" t="s">
        <v>12</v>
      </c>
      <c r="DMX4" s="15" t="s">
        <v>12</v>
      </c>
      <c r="DMY4" s="15" t="s">
        <v>12</v>
      </c>
      <c r="DMZ4" s="15" t="s">
        <v>12</v>
      </c>
      <c r="DNA4" s="15" t="s">
        <v>12</v>
      </c>
      <c r="DNB4" s="15" t="s">
        <v>12</v>
      </c>
      <c r="DNC4" s="15" t="s">
        <v>12</v>
      </c>
      <c r="DND4" s="15" t="s">
        <v>12</v>
      </c>
      <c r="DNE4" s="15" t="s">
        <v>12</v>
      </c>
      <c r="DNF4" s="15" t="s">
        <v>12</v>
      </c>
      <c r="DNG4" s="15" t="s">
        <v>12</v>
      </c>
      <c r="DNH4" s="15" t="s">
        <v>12</v>
      </c>
      <c r="DNI4" s="15" t="s">
        <v>12</v>
      </c>
      <c r="DNJ4" s="15" t="s">
        <v>12</v>
      </c>
      <c r="DNK4" s="15" t="s">
        <v>12</v>
      </c>
      <c r="DNL4" s="15" t="s">
        <v>12</v>
      </c>
      <c r="DNM4" s="15" t="s">
        <v>12</v>
      </c>
      <c r="DNN4" s="15" t="s">
        <v>12</v>
      </c>
      <c r="DNO4" s="15" t="s">
        <v>12</v>
      </c>
      <c r="DNP4" s="15" t="s">
        <v>12</v>
      </c>
      <c r="DNQ4" s="15" t="s">
        <v>12</v>
      </c>
      <c r="DNR4" s="15" t="s">
        <v>12</v>
      </c>
      <c r="DNS4" s="15" t="s">
        <v>12</v>
      </c>
      <c r="DNT4" s="15" t="s">
        <v>12</v>
      </c>
      <c r="DNU4" s="15" t="s">
        <v>12</v>
      </c>
      <c r="DNV4" s="15" t="s">
        <v>12</v>
      </c>
      <c r="DNW4" s="15" t="s">
        <v>12</v>
      </c>
      <c r="DNX4" s="15" t="s">
        <v>12</v>
      </c>
      <c r="DNY4" s="15" t="s">
        <v>12</v>
      </c>
      <c r="DNZ4" s="15" t="s">
        <v>12</v>
      </c>
      <c r="DOA4" s="15" t="s">
        <v>12</v>
      </c>
      <c r="DOB4" s="15" t="s">
        <v>12</v>
      </c>
      <c r="DOC4" s="15" t="s">
        <v>12</v>
      </c>
      <c r="DOD4" s="15" t="s">
        <v>12</v>
      </c>
      <c r="DOE4" s="15" t="s">
        <v>12</v>
      </c>
      <c r="DOF4" s="15" t="s">
        <v>12</v>
      </c>
      <c r="DOG4" s="15" t="s">
        <v>12</v>
      </c>
      <c r="DOH4" s="15" t="s">
        <v>12</v>
      </c>
      <c r="DOI4" s="15" t="s">
        <v>12</v>
      </c>
      <c r="DOJ4" s="15" t="s">
        <v>12</v>
      </c>
      <c r="DOK4" s="15" t="s">
        <v>12</v>
      </c>
      <c r="DOL4" s="15" t="s">
        <v>12</v>
      </c>
      <c r="DOM4" s="15" t="s">
        <v>12</v>
      </c>
      <c r="DON4" s="15" t="s">
        <v>12</v>
      </c>
      <c r="DOO4" s="15" t="s">
        <v>12</v>
      </c>
      <c r="DOP4" s="15" t="s">
        <v>12</v>
      </c>
      <c r="DOQ4" s="15" t="s">
        <v>12</v>
      </c>
      <c r="DOR4" s="15" t="s">
        <v>12</v>
      </c>
      <c r="DOS4" s="15" t="s">
        <v>12</v>
      </c>
      <c r="DOT4" s="15" t="s">
        <v>12</v>
      </c>
      <c r="DOU4" s="15" t="s">
        <v>12</v>
      </c>
      <c r="DOV4" s="15" t="s">
        <v>12</v>
      </c>
      <c r="DOW4" s="15" t="s">
        <v>12</v>
      </c>
      <c r="DOX4" s="15" t="s">
        <v>12</v>
      </c>
      <c r="DOY4" s="15" t="s">
        <v>12</v>
      </c>
      <c r="DOZ4" s="15" t="s">
        <v>12</v>
      </c>
      <c r="DPA4" s="15" t="s">
        <v>12</v>
      </c>
      <c r="DPB4" s="15" t="s">
        <v>12</v>
      </c>
      <c r="DPC4" s="15" t="s">
        <v>12</v>
      </c>
      <c r="DPD4" s="15" t="s">
        <v>12</v>
      </c>
      <c r="DPE4" s="15" t="s">
        <v>12</v>
      </c>
      <c r="DPF4" s="15" t="s">
        <v>12</v>
      </c>
      <c r="DPG4" s="15" t="s">
        <v>12</v>
      </c>
      <c r="DPH4" s="15" t="s">
        <v>12</v>
      </c>
      <c r="DPI4" s="15" t="s">
        <v>12</v>
      </c>
      <c r="DPJ4" s="15" t="s">
        <v>12</v>
      </c>
      <c r="DPK4" s="15" t="s">
        <v>12</v>
      </c>
      <c r="DPL4" s="15" t="s">
        <v>12</v>
      </c>
      <c r="DPM4" s="15" t="s">
        <v>12</v>
      </c>
      <c r="DPN4" s="15" t="s">
        <v>12</v>
      </c>
      <c r="DPO4" s="15" t="s">
        <v>12</v>
      </c>
      <c r="DPP4" s="15" t="s">
        <v>12</v>
      </c>
      <c r="DPQ4" s="15" t="s">
        <v>12</v>
      </c>
      <c r="DPR4" s="15" t="s">
        <v>12</v>
      </c>
      <c r="DPS4" s="15" t="s">
        <v>12</v>
      </c>
      <c r="DPT4" s="15" t="s">
        <v>12</v>
      </c>
      <c r="DPU4" s="15" t="s">
        <v>12</v>
      </c>
      <c r="DPV4" s="15" t="s">
        <v>12</v>
      </c>
      <c r="DPW4" s="15" t="s">
        <v>12</v>
      </c>
      <c r="DPX4" s="15" t="s">
        <v>12</v>
      </c>
      <c r="DPY4" s="15" t="s">
        <v>12</v>
      </c>
      <c r="DPZ4" s="15" t="s">
        <v>12</v>
      </c>
      <c r="DQA4" s="15" t="s">
        <v>12</v>
      </c>
      <c r="DQB4" s="15" t="s">
        <v>12</v>
      </c>
      <c r="DQC4" s="15" t="s">
        <v>12</v>
      </c>
      <c r="DQD4" s="15" t="s">
        <v>12</v>
      </c>
      <c r="DQE4" s="15" t="s">
        <v>12</v>
      </c>
      <c r="DQF4" s="15" t="s">
        <v>12</v>
      </c>
      <c r="DQG4" s="15" t="s">
        <v>12</v>
      </c>
      <c r="DQH4" s="15" t="s">
        <v>12</v>
      </c>
      <c r="DQI4" s="15" t="s">
        <v>12</v>
      </c>
      <c r="DQJ4" s="15" t="s">
        <v>12</v>
      </c>
      <c r="DQK4" s="15" t="s">
        <v>12</v>
      </c>
      <c r="DQL4" s="15" t="s">
        <v>12</v>
      </c>
      <c r="DQM4" s="15" t="s">
        <v>12</v>
      </c>
      <c r="DQN4" s="15" t="s">
        <v>12</v>
      </c>
      <c r="DQO4" s="15" t="s">
        <v>12</v>
      </c>
      <c r="DQP4" s="15" t="s">
        <v>12</v>
      </c>
      <c r="DQQ4" s="15" t="s">
        <v>12</v>
      </c>
      <c r="DQR4" s="15" t="s">
        <v>12</v>
      </c>
      <c r="DQS4" s="15" t="s">
        <v>12</v>
      </c>
      <c r="DQT4" s="15" t="s">
        <v>12</v>
      </c>
      <c r="DQU4" s="15" t="s">
        <v>12</v>
      </c>
      <c r="DQV4" s="15" t="s">
        <v>12</v>
      </c>
      <c r="DQW4" s="15" t="s">
        <v>12</v>
      </c>
      <c r="DQX4" s="15" t="s">
        <v>12</v>
      </c>
      <c r="DQY4" s="15" t="s">
        <v>12</v>
      </c>
      <c r="DQZ4" s="15" t="s">
        <v>12</v>
      </c>
      <c r="DRA4" s="15" t="s">
        <v>12</v>
      </c>
      <c r="DRB4" s="15" t="s">
        <v>12</v>
      </c>
      <c r="DRC4" s="15" t="s">
        <v>12</v>
      </c>
      <c r="DRD4" s="15" t="s">
        <v>12</v>
      </c>
      <c r="DRE4" s="15" t="s">
        <v>12</v>
      </c>
      <c r="DRF4" s="15" t="s">
        <v>12</v>
      </c>
      <c r="DRG4" s="15" t="s">
        <v>12</v>
      </c>
      <c r="DRH4" s="15" t="s">
        <v>12</v>
      </c>
      <c r="DRI4" s="15" t="s">
        <v>12</v>
      </c>
      <c r="DRJ4" s="15" t="s">
        <v>12</v>
      </c>
      <c r="DRK4" s="15" t="s">
        <v>12</v>
      </c>
      <c r="DRL4" s="15" t="s">
        <v>12</v>
      </c>
      <c r="DRM4" s="15" t="s">
        <v>12</v>
      </c>
      <c r="DRN4" s="15" t="s">
        <v>12</v>
      </c>
      <c r="DRO4" s="15" t="s">
        <v>12</v>
      </c>
      <c r="DRP4" s="15" t="s">
        <v>12</v>
      </c>
      <c r="DRQ4" s="15" t="s">
        <v>12</v>
      </c>
      <c r="DRR4" s="15" t="s">
        <v>12</v>
      </c>
      <c r="DRS4" s="15" t="s">
        <v>12</v>
      </c>
      <c r="DRT4" s="15" t="s">
        <v>12</v>
      </c>
      <c r="DRU4" s="15" t="s">
        <v>12</v>
      </c>
      <c r="DRV4" s="15" t="s">
        <v>12</v>
      </c>
      <c r="DRW4" s="15" t="s">
        <v>12</v>
      </c>
      <c r="DRX4" s="15" t="s">
        <v>12</v>
      </c>
      <c r="DRY4" s="15" t="s">
        <v>12</v>
      </c>
      <c r="DRZ4" s="15" t="s">
        <v>12</v>
      </c>
      <c r="DSA4" s="15" t="s">
        <v>12</v>
      </c>
      <c r="DSB4" s="15" t="s">
        <v>12</v>
      </c>
      <c r="DSC4" s="15" t="s">
        <v>12</v>
      </c>
      <c r="DSD4" s="15" t="s">
        <v>12</v>
      </c>
      <c r="DSE4" s="15" t="s">
        <v>12</v>
      </c>
      <c r="DSF4" s="15" t="s">
        <v>12</v>
      </c>
      <c r="DSG4" s="15" t="s">
        <v>12</v>
      </c>
      <c r="DSH4" s="15" t="s">
        <v>12</v>
      </c>
      <c r="DSI4" s="15" t="s">
        <v>12</v>
      </c>
      <c r="DSJ4" s="15" t="s">
        <v>12</v>
      </c>
      <c r="DSK4" s="15" t="s">
        <v>12</v>
      </c>
      <c r="DSL4" s="15" t="s">
        <v>12</v>
      </c>
      <c r="DSM4" s="15" t="s">
        <v>12</v>
      </c>
      <c r="DSN4" s="15" t="s">
        <v>12</v>
      </c>
      <c r="DSO4" s="15" t="s">
        <v>12</v>
      </c>
      <c r="DSP4" s="15" t="s">
        <v>12</v>
      </c>
      <c r="DSQ4" s="15" t="s">
        <v>12</v>
      </c>
      <c r="DSR4" s="15" t="s">
        <v>12</v>
      </c>
      <c r="DSS4" s="15" t="s">
        <v>12</v>
      </c>
      <c r="DST4" s="15" t="s">
        <v>12</v>
      </c>
      <c r="DSU4" s="15" t="s">
        <v>12</v>
      </c>
      <c r="DSV4" s="15" t="s">
        <v>12</v>
      </c>
      <c r="DSW4" s="15" t="s">
        <v>12</v>
      </c>
      <c r="DSX4" s="15" t="s">
        <v>12</v>
      </c>
      <c r="DSY4" s="15" t="s">
        <v>12</v>
      </c>
      <c r="DSZ4" s="15" t="s">
        <v>12</v>
      </c>
      <c r="DTA4" s="15" t="s">
        <v>12</v>
      </c>
      <c r="DTB4" s="15" t="s">
        <v>12</v>
      </c>
      <c r="DTC4" s="15" t="s">
        <v>12</v>
      </c>
      <c r="DTD4" s="15" t="s">
        <v>12</v>
      </c>
      <c r="DTE4" s="15" t="s">
        <v>12</v>
      </c>
      <c r="DTF4" s="15" t="s">
        <v>12</v>
      </c>
      <c r="DTG4" s="15" t="s">
        <v>12</v>
      </c>
      <c r="DTH4" s="15" t="s">
        <v>12</v>
      </c>
      <c r="DTI4" s="15" t="s">
        <v>12</v>
      </c>
      <c r="DTJ4" s="15" t="s">
        <v>12</v>
      </c>
      <c r="DTK4" s="15" t="s">
        <v>12</v>
      </c>
      <c r="DTL4" s="15" t="s">
        <v>12</v>
      </c>
      <c r="DTM4" s="15" t="s">
        <v>12</v>
      </c>
      <c r="DTN4" s="15" t="s">
        <v>12</v>
      </c>
      <c r="DTO4" s="15" t="s">
        <v>12</v>
      </c>
      <c r="DTP4" s="15" t="s">
        <v>12</v>
      </c>
      <c r="DTQ4" s="15" t="s">
        <v>12</v>
      </c>
      <c r="DTR4" s="15" t="s">
        <v>12</v>
      </c>
      <c r="DTS4" s="15" t="s">
        <v>12</v>
      </c>
      <c r="DTT4" s="15" t="s">
        <v>12</v>
      </c>
      <c r="DTU4" s="15" t="s">
        <v>12</v>
      </c>
      <c r="DTV4" s="15" t="s">
        <v>12</v>
      </c>
      <c r="DTW4" s="15" t="s">
        <v>12</v>
      </c>
      <c r="DTX4" s="15" t="s">
        <v>12</v>
      </c>
      <c r="DTY4" s="15" t="s">
        <v>12</v>
      </c>
      <c r="DTZ4" s="15" t="s">
        <v>12</v>
      </c>
      <c r="DUA4" s="15" t="s">
        <v>12</v>
      </c>
      <c r="DUB4" s="15" t="s">
        <v>12</v>
      </c>
      <c r="DUC4" s="15" t="s">
        <v>12</v>
      </c>
      <c r="DUD4" s="15" t="s">
        <v>12</v>
      </c>
      <c r="DUE4" s="15" t="s">
        <v>12</v>
      </c>
      <c r="DUF4" s="15" t="s">
        <v>12</v>
      </c>
      <c r="DUG4" s="15" t="s">
        <v>12</v>
      </c>
      <c r="DUH4" s="15" t="s">
        <v>12</v>
      </c>
      <c r="DUI4" s="15" t="s">
        <v>12</v>
      </c>
      <c r="DUJ4" s="15" t="s">
        <v>12</v>
      </c>
      <c r="DUK4" s="15" t="s">
        <v>12</v>
      </c>
      <c r="DUL4" s="15" t="s">
        <v>12</v>
      </c>
      <c r="DUM4" s="15" t="s">
        <v>12</v>
      </c>
      <c r="DUN4" s="15" t="s">
        <v>12</v>
      </c>
      <c r="DUO4" s="15" t="s">
        <v>12</v>
      </c>
      <c r="DUP4" s="15" t="s">
        <v>12</v>
      </c>
      <c r="DUQ4" s="15" t="s">
        <v>12</v>
      </c>
      <c r="DUR4" s="15" t="s">
        <v>12</v>
      </c>
      <c r="DUS4" s="15" t="s">
        <v>12</v>
      </c>
      <c r="DUT4" s="15" t="s">
        <v>12</v>
      </c>
      <c r="DUU4" s="15" t="s">
        <v>12</v>
      </c>
      <c r="DUV4" s="15" t="s">
        <v>12</v>
      </c>
      <c r="DUW4" s="15" t="s">
        <v>12</v>
      </c>
      <c r="DUX4" s="15" t="s">
        <v>12</v>
      </c>
      <c r="DUY4" s="15" t="s">
        <v>12</v>
      </c>
      <c r="DUZ4" s="15" t="s">
        <v>12</v>
      </c>
      <c r="DVA4" s="15" t="s">
        <v>12</v>
      </c>
      <c r="DVB4" s="15" t="s">
        <v>12</v>
      </c>
      <c r="DVC4" s="15" t="s">
        <v>12</v>
      </c>
      <c r="DVD4" s="15" t="s">
        <v>12</v>
      </c>
      <c r="DVE4" s="15" t="s">
        <v>12</v>
      </c>
      <c r="DVF4" s="15" t="s">
        <v>12</v>
      </c>
      <c r="DVG4" s="15" t="s">
        <v>12</v>
      </c>
      <c r="DVH4" s="15" t="s">
        <v>12</v>
      </c>
      <c r="DVI4" s="15" t="s">
        <v>12</v>
      </c>
      <c r="DVJ4" s="15" t="s">
        <v>12</v>
      </c>
      <c r="DVK4" s="15" t="s">
        <v>12</v>
      </c>
      <c r="DVL4" s="15" t="s">
        <v>12</v>
      </c>
      <c r="DVM4" s="15" t="s">
        <v>12</v>
      </c>
      <c r="DVN4" s="15" t="s">
        <v>12</v>
      </c>
      <c r="DVO4" s="15" t="s">
        <v>12</v>
      </c>
      <c r="DVP4" s="15" t="s">
        <v>12</v>
      </c>
      <c r="DVQ4" s="15" t="s">
        <v>12</v>
      </c>
      <c r="DVR4" s="15" t="s">
        <v>12</v>
      </c>
      <c r="DVS4" s="15" t="s">
        <v>12</v>
      </c>
      <c r="DVT4" s="15" t="s">
        <v>12</v>
      </c>
      <c r="DVU4" s="15" t="s">
        <v>12</v>
      </c>
      <c r="DVV4" s="15" t="s">
        <v>12</v>
      </c>
      <c r="DVW4" s="15" t="s">
        <v>12</v>
      </c>
      <c r="DVX4" s="15" t="s">
        <v>12</v>
      </c>
      <c r="DVY4" s="15" t="s">
        <v>12</v>
      </c>
      <c r="DVZ4" s="15" t="s">
        <v>12</v>
      </c>
      <c r="DWA4" s="15" t="s">
        <v>12</v>
      </c>
      <c r="DWB4" s="15" t="s">
        <v>12</v>
      </c>
      <c r="DWC4" s="15" t="s">
        <v>12</v>
      </c>
      <c r="DWD4" s="15" t="s">
        <v>12</v>
      </c>
      <c r="DWE4" s="15" t="s">
        <v>12</v>
      </c>
      <c r="DWF4" s="15" t="s">
        <v>12</v>
      </c>
      <c r="DWG4" s="15" t="s">
        <v>12</v>
      </c>
      <c r="DWH4" s="15" t="s">
        <v>12</v>
      </c>
      <c r="DWI4" s="15" t="s">
        <v>12</v>
      </c>
      <c r="DWJ4" s="15" t="s">
        <v>12</v>
      </c>
      <c r="DWK4" s="15" t="s">
        <v>12</v>
      </c>
      <c r="DWL4" s="15" t="s">
        <v>12</v>
      </c>
      <c r="DWM4" s="15" t="s">
        <v>12</v>
      </c>
      <c r="DWN4" s="15" t="s">
        <v>12</v>
      </c>
      <c r="DWO4" s="15" t="s">
        <v>12</v>
      </c>
      <c r="DWP4" s="15" t="s">
        <v>12</v>
      </c>
      <c r="DWQ4" s="15" t="s">
        <v>12</v>
      </c>
      <c r="DWR4" s="15" t="s">
        <v>12</v>
      </c>
      <c r="DWS4" s="15" t="s">
        <v>12</v>
      </c>
      <c r="DWT4" s="15" t="s">
        <v>12</v>
      </c>
      <c r="DWU4" s="15" t="s">
        <v>12</v>
      </c>
      <c r="DWV4" s="15" t="s">
        <v>12</v>
      </c>
      <c r="DWW4" s="15" t="s">
        <v>12</v>
      </c>
      <c r="DWX4" s="15" t="s">
        <v>12</v>
      </c>
      <c r="DWY4" s="15" t="s">
        <v>12</v>
      </c>
      <c r="DWZ4" s="15" t="s">
        <v>12</v>
      </c>
      <c r="DXA4" s="15" t="s">
        <v>12</v>
      </c>
      <c r="DXB4" s="15" t="s">
        <v>12</v>
      </c>
      <c r="DXC4" s="15" t="s">
        <v>12</v>
      </c>
      <c r="DXD4" s="15" t="s">
        <v>12</v>
      </c>
      <c r="DXE4" s="15" t="s">
        <v>12</v>
      </c>
      <c r="DXF4" s="15" t="s">
        <v>12</v>
      </c>
      <c r="DXG4" s="15" t="s">
        <v>12</v>
      </c>
      <c r="DXH4" s="15" t="s">
        <v>12</v>
      </c>
      <c r="DXI4" s="15" t="s">
        <v>12</v>
      </c>
      <c r="DXJ4" s="15" t="s">
        <v>12</v>
      </c>
      <c r="DXK4" s="15" t="s">
        <v>12</v>
      </c>
      <c r="DXL4" s="15" t="s">
        <v>12</v>
      </c>
      <c r="DXM4" s="15" t="s">
        <v>12</v>
      </c>
      <c r="DXN4" s="15" t="s">
        <v>12</v>
      </c>
      <c r="DXO4" s="15" t="s">
        <v>12</v>
      </c>
      <c r="DXP4" s="15" t="s">
        <v>12</v>
      </c>
      <c r="DXQ4" s="15" t="s">
        <v>12</v>
      </c>
      <c r="DXR4" s="15" t="s">
        <v>12</v>
      </c>
      <c r="DXS4" s="15" t="s">
        <v>12</v>
      </c>
      <c r="DXT4" s="15" t="s">
        <v>12</v>
      </c>
      <c r="DXU4" s="15" t="s">
        <v>12</v>
      </c>
      <c r="DXV4" s="15" t="s">
        <v>12</v>
      </c>
      <c r="DXW4" s="15" t="s">
        <v>12</v>
      </c>
      <c r="DXX4" s="15" t="s">
        <v>12</v>
      </c>
      <c r="DXY4" s="15" t="s">
        <v>12</v>
      </c>
      <c r="DXZ4" s="15" t="s">
        <v>12</v>
      </c>
      <c r="DYA4" s="15" t="s">
        <v>12</v>
      </c>
      <c r="DYB4" s="15" t="s">
        <v>12</v>
      </c>
      <c r="DYC4" s="15" t="s">
        <v>12</v>
      </c>
      <c r="DYD4" s="15" t="s">
        <v>12</v>
      </c>
      <c r="DYE4" s="15" t="s">
        <v>12</v>
      </c>
      <c r="DYF4" s="15" t="s">
        <v>12</v>
      </c>
      <c r="DYG4" s="15" t="s">
        <v>12</v>
      </c>
      <c r="DYH4" s="15" t="s">
        <v>12</v>
      </c>
      <c r="DYI4" s="15" t="s">
        <v>12</v>
      </c>
      <c r="DYJ4" s="15" t="s">
        <v>12</v>
      </c>
      <c r="DYK4" s="15" t="s">
        <v>12</v>
      </c>
      <c r="DYL4" s="15" t="s">
        <v>12</v>
      </c>
      <c r="DYM4" s="15" t="s">
        <v>12</v>
      </c>
      <c r="DYN4" s="15" t="s">
        <v>12</v>
      </c>
      <c r="DYO4" s="15" t="s">
        <v>12</v>
      </c>
      <c r="DYP4" s="15" t="s">
        <v>12</v>
      </c>
      <c r="DYQ4" s="15" t="s">
        <v>12</v>
      </c>
      <c r="DYR4" s="15" t="s">
        <v>12</v>
      </c>
      <c r="DYS4" s="15" t="s">
        <v>12</v>
      </c>
      <c r="DYT4" s="15" t="s">
        <v>12</v>
      </c>
      <c r="DYU4" s="15" t="s">
        <v>12</v>
      </c>
      <c r="DYV4" s="15" t="s">
        <v>12</v>
      </c>
      <c r="DYW4" s="15" t="s">
        <v>12</v>
      </c>
      <c r="DYX4" s="15" t="s">
        <v>12</v>
      </c>
      <c r="DYY4" s="15" t="s">
        <v>12</v>
      </c>
      <c r="DYZ4" s="15" t="s">
        <v>12</v>
      </c>
      <c r="DZA4" s="15" t="s">
        <v>12</v>
      </c>
      <c r="DZB4" s="15" t="s">
        <v>12</v>
      </c>
      <c r="DZC4" s="15" t="s">
        <v>12</v>
      </c>
      <c r="DZD4" s="15" t="s">
        <v>12</v>
      </c>
      <c r="DZE4" s="15" t="s">
        <v>12</v>
      </c>
      <c r="DZF4" s="15" t="s">
        <v>12</v>
      </c>
      <c r="DZG4" s="15" t="s">
        <v>12</v>
      </c>
      <c r="DZH4" s="15" t="s">
        <v>12</v>
      </c>
      <c r="DZI4" s="15" t="s">
        <v>12</v>
      </c>
      <c r="DZJ4" s="15" t="s">
        <v>12</v>
      </c>
      <c r="DZK4" s="15" t="s">
        <v>12</v>
      </c>
      <c r="DZL4" s="15" t="s">
        <v>12</v>
      </c>
      <c r="DZM4" s="15" t="s">
        <v>12</v>
      </c>
      <c r="DZN4" s="15" t="s">
        <v>12</v>
      </c>
      <c r="DZO4" s="15" t="s">
        <v>12</v>
      </c>
      <c r="DZP4" s="15" t="s">
        <v>12</v>
      </c>
      <c r="DZQ4" s="15" t="s">
        <v>12</v>
      </c>
      <c r="DZR4" s="15" t="s">
        <v>12</v>
      </c>
      <c r="DZS4" s="15" t="s">
        <v>12</v>
      </c>
      <c r="DZT4" s="15" t="s">
        <v>12</v>
      </c>
      <c r="DZU4" s="15" t="s">
        <v>12</v>
      </c>
      <c r="DZV4" s="15" t="s">
        <v>12</v>
      </c>
      <c r="DZW4" s="15" t="s">
        <v>12</v>
      </c>
      <c r="DZX4" s="15" t="s">
        <v>12</v>
      </c>
      <c r="DZY4" s="15" t="s">
        <v>12</v>
      </c>
      <c r="DZZ4" s="15" t="s">
        <v>12</v>
      </c>
      <c r="EAA4" s="15" t="s">
        <v>12</v>
      </c>
      <c r="EAB4" s="15" t="s">
        <v>12</v>
      </c>
      <c r="EAC4" s="15" t="s">
        <v>12</v>
      </c>
      <c r="EAD4" s="15" t="s">
        <v>12</v>
      </c>
      <c r="EAE4" s="15" t="s">
        <v>12</v>
      </c>
      <c r="EAF4" s="15" t="s">
        <v>12</v>
      </c>
      <c r="EAG4" s="15" t="s">
        <v>12</v>
      </c>
      <c r="EAH4" s="15" t="s">
        <v>12</v>
      </c>
      <c r="EAI4" s="15" t="s">
        <v>12</v>
      </c>
      <c r="EAJ4" s="15" t="s">
        <v>12</v>
      </c>
      <c r="EAK4" s="15" t="s">
        <v>12</v>
      </c>
      <c r="EAL4" s="15" t="s">
        <v>12</v>
      </c>
      <c r="EAM4" s="15" t="s">
        <v>12</v>
      </c>
      <c r="EAN4" s="15" t="s">
        <v>12</v>
      </c>
      <c r="EAO4" s="15" t="s">
        <v>12</v>
      </c>
      <c r="EAP4" s="15" t="s">
        <v>12</v>
      </c>
      <c r="EAQ4" s="15" t="s">
        <v>12</v>
      </c>
      <c r="EAR4" s="15" t="s">
        <v>12</v>
      </c>
      <c r="EAS4" s="15" t="s">
        <v>12</v>
      </c>
      <c r="EAT4" s="15" t="s">
        <v>12</v>
      </c>
      <c r="EAU4" s="15" t="s">
        <v>12</v>
      </c>
      <c r="EAV4" s="15" t="s">
        <v>12</v>
      </c>
      <c r="EAW4" s="15" t="s">
        <v>12</v>
      </c>
      <c r="EAX4" s="15" t="s">
        <v>12</v>
      </c>
      <c r="EAY4" s="15" t="s">
        <v>12</v>
      </c>
      <c r="EAZ4" s="15" t="s">
        <v>12</v>
      </c>
      <c r="EBA4" s="15" t="s">
        <v>12</v>
      </c>
      <c r="EBB4" s="15" t="s">
        <v>12</v>
      </c>
      <c r="EBC4" s="15" t="s">
        <v>12</v>
      </c>
      <c r="EBD4" s="15" t="s">
        <v>12</v>
      </c>
      <c r="EBE4" s="15" t="s">
        <v>12</v>
      </c>
      <c r="EBF4" s="15" t="s">
        <v>12</v>
      </c>
      <c r="EBG4" s="15" t="s">
        <v>12</v>
      </c>
      <c r="EBH4" s="15" t="s">
        <v>12</v>
      </c>
      <c r="EBI4" s="15" t="s">
        <v>12</v>
      </c>
      <c r="EBJ4" s="15" t="s">
        <v>12</v>
      </c>
      <c r="EBK4" s="15" t="s">
        <v>12</v>
      </c>
      <c r="EBL4" s="15" t="s">
        <v>12</v>
      </c>
      <c r="EBM4" s="15" t="s">
        <v>12</v>
      </c>
      <c r="EBN4" s="15" t="s">
        <v>12</v>
      </c>
      <c r="EBO4" s="15" t="s">
        <v>12</v>
      </c>
      <c r="EBP4" s="15" t="s">
        <v>12</v>
      </c>
      <c r="EBQ4" s="15" t="s">
        <v>12</v>
      </c>
      <c r="EBR4" s="15" t="s">
        <v>12</v>
      </c>
      <c r="EBS4" s="15" t="s">
        <v>12</v>
      </c>
      <c r="EBT4" s="15" t="s">
        <v>12</v>
      </c>
      <c r="EBU4" s="15" t="s">
        <v>12</v>
      </c>
      <c r="EBV4" s="15" t="s">
        <v>12</v>
      </c>
      <c r="EBW4" s="15" t="s">
        <v>12</v>
      </c>
      <c r="EBX4" s="15" t="s">
        <v>12</v>
      </c>
      <c r="EBY4" s="15" t="s">
        <v>12</v>
      </c>
      <c r="EBZ4" s="15" t="s">
        <v>12</v>
      </c>
      <c r="ECA4" s="15" t="s">
        <v>12</v>
      </c>
      <c r="ECB4" s="15" t="s">
        <v>12</v>
      </c>
      <c r="ECC4" s="15" t="s">
        <v>12</v>
      </c>
      <c r="ECD4" s="15" t="s">
        <v>12</v>
      </c>
      <c r="ECE4" s="15" t="s">
        <v>12</v>
      </c>
      <c r="ECF4" s="15" t="s">
        <v>12</v>
      </c>
      <c r="ECG4" s="15" t="s">
        <v>12</v>
      </c>
      <c r="ECH4" s="15" t="s">
        <v>12</v>
      </c>
      <c r="ECI4" s="15" t="s">
        <v>12</v>
      </c>
      <c r="ECJ4" s="15" t="s">
        <v>12</v>
      </c>
      <c r="ECK4" s="15" t="s">
        <v>12</v>
      </c>
      <c r="ECL4" s="15" t="s">
        <v>12</v>
      </c>
      <c r="ECM4" s="15" t="s">
        <v>12</v>
      </c>
      <c r="ECN4" s="15" t="s">
        <v>12</v>
      </c>
      <c r="ECO4" s="15" t="s">
        <v>12</v>
      </c>
      <c r="ECP4" s="15" t="s">
        <v>12</v>
      </c>
      <c r="ECQ4" s="15" t="s">
        <v>12</v>
      </c>
      <c r="ECR4" s="15" t="s">
        <v>12</v>
      </c>
      <c r="ECS4" s="15" t="s">
        <v>12</v>
      </c>
      <c r="ECT4" s="15" t="s">
        <v>12</v>
      </c>
      <c r="ECU4" s="15" t="s">
        <v>12</v>
      </c>
      <c r="ECV4" s="15" t="s">
        <v>12</v>
      </c>
      <c r="ECW4" s="15" t="s">
        <v>12</v>
      </c>
      <c r="ECX4" s="15" t="s">
        <v>12</v>
      </c>
      <c r="ECY4" s="15" t="s">
        <v>12</v>
      </c>
      <c r="ECZ4" s="15" t="s">
        <v>12</v>
      </c>
      <c r="EDA4" s="15" t="s">
        <v>12</v>
      </c>
      <c r="EDB4" s="15" t="s">
        <v>12</v>
      </c>
      <c r="EDC4" s="15" t="s">
        <v>12</v>
      </c>
      <c r="EDD4" s="15" t="s">
        <v>12</v>
      </c>
      <c r="EDE4" s="15" t="s">
        <v>12</v>
      </c>
      <c r="EDF4" s="15" t="s">
        <v>12</v>
      </c>
      <c r="EDG4" s="15" t="s">
        <v>12</v>
      </c>
      <c r="EDH4" s="15" t="s">
        <v>12</v>
      </c>
      <c r="EDI4" s="15" t="s">
        <v>12</v>
      </c>
      <c r="EDJ4" s="15" t="s">
        <v>12</v>
      </c>
      <c r="EDK4" s="15" t="s">
        <v>12</v>
      </c>
      <c r="EDL4" s="15" t="s">
        <v>12</v>
      </c>
      <c r="EDM4" s="15" t="s">
        <v>12</v>
      </c>
      <c r="EDN4" s="15" t="s">
        <v>12</v>
      </c>
      <c r="EDO4" s="15" t="s">
        <v>12</v>
      </c>
      <c r="EDP4" s="15" t="s">
        <v>12</v>
      </c>
      <c r="EDQ4" s="15" t="s">
        <v>12</v>
      </c>
      <c r="EDR4" s="15" t="s">
        <v>12</v>
      </c>
      <c r="EDS4" s="15" t="s">
        <v>12</v>
      </c>
      <c r="EDT4" s="15" t="s">
        <v>12</v>
      </c>
      <c r="EDU4" s="15" t="s">
        <v>12</v>
      </c>
      <c r="EDV4" s="15" t="s">
        <v>12</v>
      </c>
      <c r="EDW4" s="15" t="s">
        <v>12</v>
      </c>
      <c r="EDX4" s="15" t="s">
        <v>12</v>
      </c>
      <c r="EDY4" s="15" t="s">
        <v>12</v>
      </c>
      <c r="EDZ4" s="15" t="s">
        <v>12</v>
      </c>
      <c r="EEA4" s="15" t="s">
        <v>12</v>
      </c>
      <c r="EEB4" s="15" t="s">
        <v>12</v>
      </c>
      <c r="EEC4" s="15" t="s">
        <v>12</v>
      </c>
      <c r="EED4" s="15" t="s">
        <v>12</v>
      </c>
      <c r="EEE4" s="15" t="s">
        <v>12</v>
      </c>
      <c r="EEF4" s="15" t="s">
        <v>12</v>
      </c>
      <c r="EEG4" s="15" t="s">
        <v>12</v>
      </c>
      <c r="EEH4" s="15" t="s">
        <v>12</v>
      </c>
      <c r="EEI4" s="15" t="s">
        <v>12</v>
      </c>
      <c r="EEJ4" s="15" t="s">
        <v>12</v>
      </c>
      <c r="EEK4" s="15" t="s">
        <v>12</v>
      </c>
      <c r="EEL4" s="15" t="s">
        <v>12</v>
      </c>
      <c r="EEM4" s="15" t="s">
        <v>12</v>
      </c>
      <c r="EEN4" s="15" t="s">
        <v>12</v>
      </c>
      <c r="EEO4" s="15" t="s">
        <v>12</v>
      </c>
      <c r="EEP4" s="15" t="s">
        <v>12</v>
      </c>
      <c r="EEQ4" s="15" t="s">
        <v>12</v>
      </c>
      <c r="EER4" s="15" t="s">
        <v>12</v>
      </c>
      <c r="EES4" s="15" t="s">
        <v>12</v>
      </c>
      <c r="EET4" s="15" t="s">
        <v>12</v>
      </c>
      <c r="EEU4" s="15" t="s">
        <v>12</v>
      </c>
      <c r="EEV4" s="15" t="s">
        <v>12</v>
      </c>
      <c r="EEW4" s="15" t="s">
        <v>12</v>
      </c>
      <c r="EEX4" s="15" t="s">
        <v>12</v>
      </c>
      <c r="EEY4" s="15" t="s">
        <v>12</v>
      </c>
      <c r="EEZ4" s="15" t="s">
        <v>12</v>
      </c>
      <c r="EFA4" s="15" t="s">
        <v>12</v>
      </c>
      <c r="EFB4" s="15" t="s">
        <v>12</v>
      </c>
      <c r="EFC4" s="15" t="s">
        <v>12</v>
      </c>
      <c r="EFD4" s="15" t="s">
        <v>12</v>
      </c>
      <c r="EFE4" s="15" t="s">
        <v>12</v>
      </c>
      <c r="EFF4" s="15" t="s">
        <v>12</v>
      </c>
      <c r="EFG4" s="15" t="s">
        <v>12</v>
      </c>
      <c r="EFH4" s="15" t="s">
        <v>12</v>
      </c>
      <c r="EFI4" s="15" t="s">
        <v>12</v>
      </c>
      <c r="EFJ4" s="15" t="s">
        <v>12</v>
      </c>
      <c r="EFK4" s="15" t="s">
        <v>12</v>
      </c>
      <c r="EFL4" s="15" t="s">
        <v>12</v>
      </c>
      <c r="EFM4" s="15" t="s">
        <v>12</v>
      </c>
      <c r="EFN4" s="15" t="s">
        <v>12</v>
      </c>
      <c r="EFO4" s="15" t="s">
        <v>12</v>
      </c>
      <c r="EFP4" s="15" t="s">
        <v>12</v>
      </c>
      <c r="EFQ4" s="15" t="s">
        <v>12</v>
      </c>
      <c r="EFR4" s="15" t="s">
        <v>12</v>
      </c>
      <c r="EFS4" s="15" t="s">
        <v>12</v>
      </c>
      <c r="EFT4" s="15" t="s">
        <v>12</v>
      </c>
      <c r="EFU4" s="15" t="s">
        <v>12</v>
      </c>
      <c r="EFV4" s="15" t="s">
        <v>12</v>
      </c>
      <c r="EFW4" s="15" t="s">
        <v>12</v>
      </c>
      <c r="EFX4" s="15" t="s">
        <v>12</v>
      </c>
      <c r="EFY4" s="15" t="s">
        <v>12</v>
      </c>
      <c r="EFZ4" s="15" t="s">
        <v>12</v>
      </c>
      <c r="EGA4" s="15" t="s">
        <v>12</v>
      </c>
      <c r="EGB4" s="15" t="s">
        <v>12</v>
      </c>
      <c r="EGC4" s="15" t="s">
        <v>12</v>
      </c>
      <c r="EGD4" s="15" t="s">
        <v>12</v>
      </c>
      <c r="EGE4" s="15" t="s">
        <v>12</v>
      </c>
      <c r="EGF4" s="15" t="s">
        <v>12</v>
      </c>
      <c r="EGG4" s="15" t="s">
        <v>12</v>
      </c>
      <c r="EGH4" s="15" t="s">
        <v>12</v>
      </c>
      <c r="EGI4" s="15" t="s">
        <v>12</v>
      </c>
      <c r="EGJ4" s="15" t="s">
        <v>12</v>
      </c>
      <c r="EGK4" s="15" t="s">
        <v>12</v>
      </c>
      <c r="EGL4" s="15" t="s">
        <v>12</v>
      </c>
      <c r="EGM4" s="15" t="s">
        <v>12</v>
      </c>
      <c r="EGN4" s="15" t="s">
        <v>12</v>
      </c>
      <c r="EGO4" s="15" t="s">
        <v>12</v>
      </c>
      <c r="EGP4" s="15" t="s">
        <v>12</v>
      </c>
      <c r="EGQ4" s="15" t="s">
        <v>12</v>
      </c>
      <c r="EGR4" s="15" t="s">
        <v>12</v>
      </c>
      <c r="EGS4" s="15" t="s">
        <v>12</v>
      </c>
      <c r="EGT4" s="15" t="s">
        <v>12</v>
      </c>
      <c r="EGU4" s="15" t="s">
        <v>12</v>
      </c>
      <c r="EGV4" s="15" t="s">
        <v>12</v>
      </c>
      <c r="EGW4" s="15" t="s">
        <v>12</v>
      </c>
      <c r="EGX4" s="15" t="s">
        <v>12</v>
      </c>
      <c r="EGY4" s="15" t="s">
        <v>12</v>
      </c>
      <c r="EGZ4" s="15" t="s">
        <v>12</v>
      </c>
      <c r="EHA4" s="15" t="s">
        <v>12</v>
      </c>
      <c r="EHB4" s="15" t="s">
        <v>12</v>
      </c>
      <c r="EHC4" s="15" t="s">
        <v>12</v>
      </c>
      <c r="EHD4" s="15" t="s">
        <v>12</v>
      </c>
      <c r="EHE4" s="15" t="s">
        <v>12</v>
      </c>
      <c r="EHF4" s="15" t="s">
        <v>12</v>
      </c>
      <c r="EHG4" s="15" t="s">
        <v>12</v>
      </c>
      <c r="EHH4" s="15" t="s">
        <v>12</v>
      </c>
      <c r="EHI4" s="15" t="s">
        <v>12</v>
      </c>
      <c r="EHJ4" s="15" t="s">
        <v>12</v>
      </c>
      <c r="EHK4" s="15" t="s">
        <v>12</v>
      </c>
      <c r="EHL4" s="15" t="s">
        <v>12</v>
      </c>
      <c r="EHM4" s="15" t="s">
        <v>12</v>
      </c>
      <c r="EHN4" s="15" t="s">
        <v>12</v>
      </c>
      <c r="EHO4" s="15" t="s">
        <v>12</v>
      </c>
      <c r="EHP4" s="15" t="s">
        <v>12</v>
      </c>
      <c r="EHQ4" s="15" t="s">
        <v>12</v>
      </c>
      <c r="EHR4" s="15" t="s">
        <v>12</v>
      </c>
      <c r="EHS4" s="15" t="s">
        <v>12</v>
      </c>
      <c r="EHT4" s="15" t="s">
        <v>12</v>
      </c>
      <c r="EHU4" s="15" t="s">
        <v>12</v>
      </c>
      <c r="EHV4" s="15" t="s">
        <v>12</v>
      </c>
      <c r="EHW4" s="15" t="s">
        <v>12</v>
      </c>
      <c r="EHX4" s="15" t="s">
        <v>12</v>
      </c>
      <c r="EHY4" s="15" t="s">
        <v>12</v>
      </c>
      <c r="EHZ4" s="15" t="s">
        <v>12</v>
      </c>
      <c r="EIA4" s="15" t="s">
        <v>12</v>
      </c>
      <c r="EIB4" s="15" t="s">
        <v>12</v>
      </c>
      <c r="EIC4" s="15" t="s">
        <v>12</v>
      </c>
      <c r="EID4" s="15" t="s">
        <v>12</v>
      </c>
      <c r="EIE4" s="15" t="s">
        <v>12</v>
      </c>
      <c r="EIF4" s="15" t="s">
        <v>12</v>
      </c>
      <c r="EIG4" s="15" t="s">
        <v>12</v>
      </c>
      <c r="EIH4" s="15" t="s">
        <v>12</v>
      </c>
      <c r="EII4" s="15" t="s">
        <v>12</v>
      </c>
      <c r="EIJ4" s="15" t="s">
        <v>12</v>
      </c>
      <c r="EIK4" s="15" t="s">
        <v>12</v>
      </c>
      <c r="EIL4" s="15" t="s">
        <v>12</v>
      </c>
      <c r="EIM4" s="15" t="s">
        <v>12</v>
      </c>
      <c r="EIN4" s="15" t="s">
        <v>12</v>
      </c>
      <c r="EIO4" s="15" t="s">
        <v>12</v>
      </c>
      <c r="EIP4" s="15" t="s">
        <v>12</v>
      </c>
      <c r="EIQ4" s="15" t="s">
        <v>12</v>
      </c>
      <c r="EIR4" s="15" t="s">
        <v>12</v>
      </c>
      <c r="EIS4" s="15" t="s">
        <v>12</v>
      </c>
      <c r="EIT4" s="15" t="s">
        <v>12</v>
      </c>
      <c r="EIU4" s="15" t="s">
        <v>12</v>
      </c>
      <c r="EIV4" s="15" t="s">
        <v>12</v>
      </c>
      <c r="EIW4" s="15" t="s">
        <v>12</v>
      </c>
      <c r="EIX4" s="15" t="s">
        <v>12</v>
      </c>
      <c r="EIY4" s="15" t="s">
        <v>12</v>
      </c>
      <c r="EIZ4" s="15" t="s">
        <v>12</v>
      </c>
      <c r="EJA4" s="15" t="s">
        <v>12</v>
      </c>
      <c r="EJB4" s="15" t="s">
        <v>12</v>
      </c>
      <c r="EJC4" s="15" t="s">
        <v>12</v>
      </c>
      <c r="EJD4" s="15" t="s">
        <v>12</v>
      </c>
      <c r="EJE4" s="15" t="s">
        <v>12</v>
      </c>
      <c r="EJF4" s="15" t="s">
        <v>12</v>
      </c>
      <c r="EJG4" s="15" t="s">
        <v>12</v>
      </c>
      <c r="EJH4" s="15" t="s">
        <v>12</v>
      </c>
      <c r="EJI4" s="15" t="s">
        <v>12</v>
      </c>
      <c r="EJJ4" s="15" t="s">
        <v>12</v>
      </c>
      <c r="EJK4" s="15" t="s">
        <v>12</v>
      </c>
      <c r="EJL4" s="15" t="s">
        <v>12</v>
      </c>
      <c r="EJM4" s="15" t="s">
        <v>12</v>
      </c>
      <c r="EJN4" s="15" t="s">
        <v>12</v>
      </c>
      <c r="EJO4" s="15" t="s">
        <v>12</v>
      </c>
      <c r="EJP4" s="15" t="s">
        <v>12</v>
      </c>
      <c r="EJQ4" s="15" t="s">
        <v>12</v>
      </c>
      <c r="EJR4" s="15" t="s">
        <v>12</v>
      </c>
      <c r="EJS4" s="15" t="s">
        <v>12</v>
      </c>
      <c r="EJT4" s="15" t="s">
        <v>12</v>
      </c>
      <c r="EJU4" s="15" t="s">
        <v>12</v>
      </c>
      <c r="EJV4" s="15" t="s">
        <v>12</v>
      </c>
      <c r="EJW4" s="15" t="s">
        <v>12</v>
      </c>
      <c r="EJX4" s="15" t="s">
        <v>12</v>
      </c>
      <c r="EJY4" s="15" t="s">
        <v>12</v>
      </c>
      <c r="EJZ4" s="15" t="s">
        <v>12</v>
      </c>
      <c r="EKA4" s="15" t="s">
        <v>12</v>
      </c>
      <c r="EKB4" s="15" t="s">
        <v>12</v>
      </c>
      <c r="EKC4" s="15" t="s">
        <v>12</v>
      </c>
      <c r="EKD4" s="15" t="s">
        <v>12</v>
      </c>
      <c r="EKE4" s="15" t="s">
        <v>12</v>
      </c>
      <c r="EKF4" s="15" t="s">
        <v>12</v>
      </c>
      <c r="EKG4" s="15" t="s">
        <v>12</v>
      </c>
      <c r="EKH4" s="15" t="s">
        <v>12</v>
      </c>
      <c r="EKI4" s="15" t="s">
        <v>12</v>
      </c>
      <c r="EKJ4" s="15" t="s">
        <v>12</v>
      </c>
      <c r="EKK4" s="15" t="s">
        <v>12</v>
      </c>
      <c r="EKL4" s="15" t="s">
        <v>12</v>
      </c>
      <c r="EKM4" s="15" t="s">
        <v>12</v>
      </c>
      <c r="EKN4" s="15" t="s">
        <v>12</v>
      </c>
      <c r="EKO4" s="15" t="s">
        <v>12</v>
      </c>
      <c r="EKP4" s="15" t="s">
        <v>12</v>
      </c>
      <c r="EKQ4" s="15" t="s">
        <v>12</v>
      </c>
      <c r="EKR4" s="15" t="s">
        <v>12</v>
      </c>
      <c r="EKS4" s="15" t="s">
        <v>12</v>
      </c>
      <c r="EKT4" s="15" t="s">
        <v>12</v>
      </c>
      <c r="EKU4" s="15" t="s">
        <v>12</v>
      </c>
      <c r="EKV4" s="15" t="s">
        <v>12</v>
      </c>
      <c r="EKW4" s="15" t="s">
        <v>12</v>
      </c>
      <c r="EKX4" s="15" t="s">
        <v>12</v>
      </c>
      <c r="EKY4" s="15" t="s">
        <v>12</v>
      </c>
      <c r="EKZ4" s="15" t="s">
        <v>12</v>
      </c>
      <c r="ELA4" s="15" t="s">
        <v>12</v>
      </c>
      <c r="ELB4" s="15" t="s">
        <v>12</v>
      </c>
      <c r="ELC4" s="15" t="s">
        <v>12</v>
      </c>
      <c r="ELD4" s="15" t="s">
        <v>12</v>
      </c>
      <c r="ELE4" s="15" t="s">
        <v>12</v>
      </c>
      <c r="ELF4" s="15" t="s">
        <v>12</v>
      </c>
      <c r="ELG4" s="15" t="s">
        <v>12</v>
      </c>
      <c r="ELH4" s="15" t="s">
        <v>12</v>
      </c>
      <c r="ELI4" s="15" t="s">
        <v>12</v>
      </c>
      <c r="ELJ4" s="15" t="s">
        <v>12</v>
      </c>
      <c r="ELK4" s="15" t="s">
        <v>12</v>
      </c>
      <c r="ELL4" s="15" t="s">
        <v>12</v>
      </c>
      <c r="ELM4" s="15" t="s">
        <v>12</v>
      </c>
      <c r="ELN4" s="15" t="s">
        <v>12</v>
      </c>
      <c r="ELO4" s="15" t="s">
        <v>12</v>
      </c>
      <c r="ELP4" s="15" t="s">
        <v>12</v>
      </c>
      <c r="ELQ4" s="15" t="s">
        <v>12</v>
      </c>
      <c r="ELR4" s="15" t="s">
        <v>12</v>
      </c>
      <c r="ELS4" s="15" t="s">
        <v>12</v>
      </c>
      <c r="ELT4" s="15" t="s">
        <v>12</v>
      </c>
      <c r="ELU4" s="15" t="s">
        <v>12</v>
      </c>
      <c r="ELV4" s="15" t="s">
        <v>12</v>
      </c>
      <c r="ELW4" s="15" t="s">
        <v>12</v>
      </c>
      <c r="ELX4" s="15" t="s">
        <v>12</v>
      </c>
      <c r="ELY4" s="15" t="s">
        <v>12</v>
      </c>
      <c r="ELZ4" s="15" t="s">
        <v>12</v>
      </c>
      <c r="EMA4" s="15" t="s">
        <v>12</v>
      </c>
      <c r="EMB4" s="15" t="s">
        <v>12</v>
      </c>
      <c r="EMC4" s="15" t="s">
        <v>12</v>
      </c>
      <c r="EMD4" s="15" t="s">
        <v>12</v>
      </c>
      <c r="EME4" s="15" t="s">
        <v>12</v>
      </c>
      <c r="EMF4" s="15" t="s">
        <v>12</v>
      </c>
      <c r="EMG4" s="15" t="s">
        <v>12</v>
      </c>
      <c r="EMH4" s="15" t="s">
        <v>12</v>
      </c>
      <c r="EMI4" s="15" t="s">
        <v>12</v>
      </c>
      <c r="EMJ4" s="15" t="s">
        <v>12</v>
      </c>
      <c r="EMK4" s="15" t="s">
        <v>12</v>
      </c>
      <c r="EML4" s="15" t="s">
        <v>12</v>
      </c>
      <c r="EMM4" s="15" t="s">
        <v>12</v>
      </c>
      <c r="EMN4" s="15" t="s">
        <v>12</v>
      </c>
      <c r="EMO4" s="15" t="s">
        <v>12</v>
      </c>
      <c r="EMP4" s="15" t="s">
        <v>12</v>
      </c>
      <c r="EMQ4" s="15" t="s">
        <v>12</v>
      </c>
      <c r="EMR4" s="15" t="s">
        <v>12</v>
      </c>
      <c r="EMS4" s="15" t="s">
        <v>12</v>
      </c>
      <c r="EMT4" s="15" t="s">
        <v>12</v>
      </c>
      <c r="EMU4" s="15" t="s">
        <v>12</v>
      </c>
      <c r="EMV4" s="15" t="s">
        <v>12</v>
      </c>
      <c r="EMW4" s="15" t="s">
        <v>12</v>
      </c>
      <c r="EMX4" s="15" t="s">
        <v>12</v>
      </c>
      <c r="EMY4" s="15" t="s">
        <v>12</v>
      </c>
      <c r="EMZ4" s="15" t="s">
        <v>12</v>
      </c>
      <c r="ENA4" s="15" t="s">
        <v>12</v>
      </c>
      <c r="ENB4" s="15" t="s">
        <v>12</v>
      </c>
      <c r="ENC4" s="15" t="s">
        <v>12</v>
      </c>
      <c r="END4" s="15" t="s">
        <v>12</v>
      </c>
      <c r="ENE4" s="15" t="s">
        <v>12</v>
      </c>
      <c r="ENF4" s="15" t="s">
        <v>12</v>
      </c>
      <c r="ENG4" s="15" t="s">
        <v>12</v>
      </c>
      <c r="ENH4" s="15" t="s">
        <v>12</v>
      </c>
      <c r="ENI4" s="15" t="s">
        <v>12</v>
      </c>
      <c r="ENJ4" s="15" t="s">
        <v>12</v>
      </c>
      <c r="ENK4" s="15" t="s">
        <v>12</v>
      </c>
      <c r="ENL4" s="15" t="s">
        <v>12</v>
      </c>
      <c r="ENM4" s="15" t="s">
        <v>12</v>
      </c>
      <c r="ENN4" s="15" t="s">
        <v>12</v>
      </c>
      <c r="ENO4" s="15" t="s">
        <v>12</v>
      </c>
      <c r="ENP4" s="15" t="s">
        <v>12</v>
      </c>
      <c r="ENQ4" s="15" t="s">
        <v>12</v>
      </c>
      <c r="ENR4" s="15" t="s">
        <v>12</v>
      </c>
      <c r="ENS4" s="15" t="s">
        <v>12</v>
      </c>
      <c r="ENT4" s="15" t="s">
        <v>12</v>
      </c>
      <c r="ENU4" s="15" t="s">
        <v>12</v>
      </c>
      <c r="ENV4" s="15" t="s">
        <v>12</v>
      </c>
      <c r="ENW4" s="15" t="s">
        <v>12</v>
      </c>
      <c r="ENX4" s="15" t="s">
        <v>12</v>
      </c>
      <c r="ENY4" s="15" t="s">
        <v>12</v>
      </c>
      <c r="ENZ4" s="15" t="s">
        <v>12</v>
      </c>
      <c r="EOA4" s="15" t="s">
        <v>12</v>
      </c>
      <c r="EOB4" s="15" t="s">
        <v>12</v>
      </c>
      <c r="EOC4" s="15" t="s">
        <v>12</v>
      </c>
      <c r="EOD4" s="15" t="s">
        <v>12</v>
      </c>
      <c r="EOE4" s="15" t="s">
        <v>12</v>
      </c>
      <c r="EOF4" s="15" t="s">
        <v>12</v>
      </c>
      <c r="EOG4" s="15" t="s">
        <v>12</v>
      </c>
      <c r="EOH4" s="15" t="s">
        <v>12</v>
      </c>
      <c r="EOI4" s="15" t="s">
        <v>12</v>
      </c>
      <c r="EOJ4" s="15" t="s">
        <v>12</v>
      </c>
      <c r="EOK4" s="15" t="s">
        <v>12</v>
      </c>
      <c r="EOL4" s="15" t="s">
        <v>12</v>
      </c>
      <c r="EOM4" s="15" t="s">
        <v>12</v>
      </c>
      <c r="EON4" s="15" t="s">
        <v>12</v>
      </c>
      <c r="EOO4" s="15" t="s">
        <v>12</v>
      </c>
      <c r="EOP4" s="15" t="s">
        <v>12</v>
      </c>
      <c r="EOQ4" s="15" t="s">
        <v>12</v>
      </c>
      <c r="EOR4" s="15" t="s">
        <v>12</v>
      </c>
      <c r="EOS4" s="15" t="s">
        <v>12</v>
      </c>
      <c r="EOT4" s="15" t="s">
        <v>12</v>
      </c>
      <c r="EOU4" s="15" t="s">
        <v>12</v>
      </c>
      <c r="EOV4" s="15" t="s">
        <v>12</v>
      </c>
      <c r="EOW4" s="15" t="s">
        <v>12</v>
      </c>
      <c r="EOX4" s="15" t="s">
        <v>12</v>
      </c>
      <c r="EOY4" s="15" t="s">
        <v>12</v>
      </c>
      <c r="EOZ4" s="15" t="s">
        <v>12</v>
      </c>
      <c r="EPA4" s="15" t="s">
        <v>12</v>
      </c>
      <c r="EPB4" s="15" t="s">
        <v>12</v>
      </c>
      <c r="EPC4" s="15" t="s">
        <v>12</v>
      </c>
      <c r="EPD4" s="15" t="s">
        <v>12</v>
      </c>
      <c r="EPE4" s="15" t="s">
        <v>12</v>
      </c>
      <c r="EPF4" s="15" t="s">
        <v>12</v>
      </c>
      <c r="EPG4" s="15" t="s">
        <v>12</v>
      </c>
      <c r="EPH4" s="15" t="s">
        <v>12</v>
      </c>
      <c r="EPI4" s="15" t="s">
        <v>12</v>
      </c>
      <c r="EPJ4" s="15" t="s">
        <v>12</v>
      </c>
      <c r="EPK4" s="15" t="s">
        <v>12</v>
      </c>
      <c r="EPL4" s="15" t="s">
        <v>12</v>
      </c>
      <c r="EPM4" s="15" t="s">
        <v>12</v>
      </c>
      <c r="EPN4" s="15" t="s">
        <v>12</v>
      </c>
      <c r="EPO4" s="15" t="s">
        <v>12</v>
      </c>
      <c r="EPP4" s="15" t="s">
        <v>12</v>
      </c>
      <c r="EPQ4" s="15" t="s">
        <v>12</v>
      </c>
      <c r="EPR4" s="15" t="s">
        <v>12</v>
      </c>
      <c r="EPS4" s="15" t="s">
        <v>12</v>
      </c>
      <c r="EPT4" s="15" t="s">
        <v>12</v>
      </c>
      <c r="EPU4" s="15" t="s">
        <v>12</v>
      </c>
      <c r="EPV4" s="15" t="s">
        <v>12</v>
      </c>
      <c r="EPW4" s="15" t="s">
        <v>12</v>
      </c>
      <c r="EPX4" s="15" t="s">
        <v>12</v>
      </c>
      <c r="EPY4" s="15" t="s">
        <v>12</v>
      </c>
      <c r="EPZ4" s="15" t="s">
        <v>12</v>
      </c>
      <c r="EQA4" s="15" t="s">
        <v>12</v>
      </c>
      <c r="EQB4" s="15" t="s">
        <v>12</v>
      </c>
      <c r="EQC4" s="15" t="s">
        <v>12</v>
      </c>
      <c r="EQD4" s="15" t="s">
        <v>12</v>
      </c>
      <c r="EQE4" s="15" t="s">
        <v>12</v>
      </c>
      <c r="EQF4" s="15" t="s">
        <v>12</v>
      </c>
      <c r="EQG4" s="15" t="s">
        <v>12</v>
      </c>
      <c r="EQH4" s="15" t="s">
        <v>12</v>
      </c>
      <c r="EQI4" s="15" t="s">
        <v>12</v>
      </c>
      <c r="EQJ4" s="15" t="s">
        <v>12</v>
      </c>
      <c r="EQK4" s="15" t="s">
        <v>12</v>
      </c>
      <c r="EQL4" s="15" t="s">
        <v>12</v>
      </c>
      <c r="EQM4" s="15" t="s">
        <v>12</v>
      </c>
      <c r="EQN4" s="15" t="s">
        <v>12</v>
      </c>
      <c r="EQO4" s="15" t="s">
        <v>12</v>
      </c>
      <c r="EQP4" s="15" t="s">
        <v>12</v>
      </c>
      <c r="EQQ4" s="15" t="s">
        <v>12</v>
      </c>
      <c r="EQR4" s="15" t="s">
        <v>12</v>
      </c>
      <c r="EQS4" s="15" t="s">
        <v>12</v>
      </c>
      <c r="EQT4" s="15" t="s">
        <v>12</v>
      </c>
      <c r="EQU4" s="15" t="s">
        <v>12</v>
      </c>
      <c r="EQV4" s="15" t="s">
        <v>12</v>
      </c>
      <c r="EQW4" s="15" t="s">
        <v>12</v>
      </c>
      <c r="EQX4" s="15" t="s">
        <v>12</v>
      </c>
      <c r="EQY4" s="15" t="s">
        <v>12</v>
      </c>
      <c r="EQZ4" s="15" t="s">
        <v>12</v>
      </c>
      <c r="ERA4" s="15" t="s">
        <v>12</v>
      </c>
      <c r="ERB4" s="15" t="s">
        <v>12</v>
      </c>
      <c r="ERC4" s="15" t="s">
        <v>12</v>
      </c>
      <c r="ERD4" s="15" t="s">
        <v>12</v>
      </c>
      <c r="ERE4" s="15" t="s">
        <v>12</v>
      </c>
      <c r="ERF4" s="15" t="s">
        <v>12</v>
      </c>
      <c r="ERG4" s="15" t="s">
        <v>12</v>
      </c>
      <c r="ERH4" s="15" t="s">
        <v>12</v>
      </c>
      <c r="ERI4" s="15" t="s">
        <v>12</v>
      </c>
      <c r="ERJ4" s="15" t="s">
        <v>12</v>
      </c>
      <c r="ERK4" s="15" t="s">
        <v>12</v>
      </c>
      <c r="ERL4" s="15" t="s">
        <v>12</v>
      </c>
      <c r="ERM4" s="15" t="s">
        <v>12</v>
      </c>
      <c r="ERN4" s="15" t="s">
        <v>12</v>
      </c>
      <c r="ERO4" s="15" t="s">
        <v>12</v>
      </c>
      <c r="ERP4" s="15" t="s">
        <v>12</v>
      </c>
      <c r="ERQ4" s="15" t="s">
        <v>12</v>
      </c>
      <c r="ERR4" s="15" t="s">
        <v>12</v>
      </c>
      <c r="ERS4" s="15" t="s">
        <v>12</v>
      </c>
      <c r="ERT4" s="15" t="s">
        <v>12</v>
      </c>
      <c r="ERU4" s="15" t="s">
        <v>12</v>
      </c>
      <c r="ERV4" s="15" t="s">
        <v>12</v>
      </c>
      <c r="ERW4" s="15" t="s">
        <v>12</v>
      </c>
      <c r="ERX4" s="15" t="s">
        <v>12</v>
      </c>
      <c r="ERY4" s="15" t="s">
        <v>12</v>
      </c>
      <c r="ERZ4" s="15" t="s">
        <v>12</v>
      </c>
      <c r="ESA4" s="15" t="s">
        <v>12</v>
      </c>
      <c r="ESB4" s="15" t="s">
        <v>12</v>
      </c>
      <c r="ESC4" s="15" t="s">
        <v>12</v>
      </c>
      <c r="ESD4" s="15" t="s">
        <v>12</v>
      </c>
      <c r="ESE4" s="15" t="s">
        <v>12</v>
      </c>
      <c r="ESF4" s="15" t="s">
        <v>12</v>
      </c>
      <c r="ESG4" s="15" t="s">
        <v>12</v>
      </c>
      <c r="ESH4" s="15" t="s">
        <v>12</v>
      </c>
      <c r="ESI4" s="15" t="s">
        <v>12</v>
      </c>
      <c r="ESJ4" s="15" t="s">
        <v>12</v>
      </c>
      <c r="ESK4" s="15" t="s">
        <v>12</v>
      </c>
      <c r="ESL4" s="15" t="s">
        <v>12</v>
      </c>
      <c r="ESM4" s="15" t="s">
        <v>12</v>
      </c>
      <c r="ESN4" s="15" t="s">
        <v>12</v>
      </c>
      <c r="ESO4" s="15" t="s">
        <v>12</v>
      </c>
      <c r="ESP4" s="15" t="s">
        <v>12</v>
      </c>
      <c r="ESQ4" s="15" t="s">
        <v>12</v>
      </c>
      <c r="ESR4" s="15" t="s">
        <v>12</v>
      </c>
      <c r="ESS4" s="15" t="s">
        <v>12</v>
      </c>
      <c r="EST4" s="15" t="s">
        <v>12</v>
      </c>
      <c r="ESU4" s="15" t="s">
        <v>12</v>
      </c>
      <c r="ESV4" s="15" t="s">
        <v>12</v>
      </c>
      <c r="ESW4" s="15" t="s">
        <v>12</v>
      </c>
      <c r="ESX4" s="15" t="s">
        <v>12</v>
      </c>
      <c r="ESY4" s="15" t="s">
        <v>12</v>
      </c>
      <c r="ESZ4" s="15" t="s">
        <v>12</v>
      </c>
      <c r="ETA4" s="15" t="s">
        <v>12</v>
      </c>
      <c r="ETB4" s="15" t="s">
        <v>12</v>
      </c>
      <c r="ETC4" s="15" t="s">
        <v>12</v>
      </c>
      <c r="ETD4" s="15" t="s">
        <v>12</v>
      </c>
      <c r="ETE4" s="15" t="s">
        <v>12</v>
      </c>
      <c r="ETF4" s="15" t="s">
        <v>12</v>
      </c>
      <c r="ETG4" s="15" t="s">
        <v>12</v>
      </c>
      <c r="ETH4" s="15" t="s">
        <v>12</v>
      </c>
      <c r="ETI4" s="15" t="s">
        <v>12</v>
      </c>
      <c r="ETJ4" s="15" t="s">
        <v>12</v>
      </c>
      <c r="ETK4" s="15" t="s">
        <v>12</v>
      </c>
      <c r="ETL4" s="15" t="s">
        <v>12</v>
      </c>
      <c r="ETM4" s="15" t="s">
        <v>12</v>
      </c>
      <c r="ETN4" s="15" t="s">
        <v>12</v>
      </c>
      <c r="ETO4" s="15" t="s">
        <v>12</v>
      </c>
      <c r="ETP4" s="15" t="s">
        <v>12</v>
      </c>
      <c r="ETQ4" s="15" t="s">
        <v>12</v>
      </c>
      <c r="ETR4" s="15" t="s">
        <v>12</v>
      </c>
      <c r="ETS4" s="15" t="s">
        <v>12</v>
      </c>
      <c r="ETT4" s="15" t="s">
        <v>12</v>
      </c>
      <c r="ETU4" s="15" t="s">
        <v>12</v>
      </c>
      <c r="ETV4" s="15" t="s">
        <v>12</v>
      </c>
      <c r="ETW4" s="15" t="s">
        <v>12</v>
      </c>
      <c r="ETX4" s="15" t="s">
        <v>12</v>
      </c>
      <c r="ETY4" s="15" t="s">
        <v>12</v>
      </c>
      <c r="ETZ4" s="15" t="s">
        <v>12</v>
      </c>
      <c r="EUA4" s="15" t="s">
        <v>12</v>
      </c>
      <c r="EUB4" s="15" t="s">
        <v>12</v>
      </c>
      <c r="EUC4" s="15" t="s">
        <v>12</v>
      </c>
      <c r="EUD4" s="15" t="s">
        <v>12</v>
      </c>
      <c r="EUE4" s="15" t="s">
        <v>12</v>
      </c>
      <c r="EUF4" s="15" t="s">
        <v>12</v>
      </c>
      <c r="EUG4" s="15" t="s">
        <v>12</v>
      </c>
      <c r="EUH4" s="15" t="s">
        <v>12</v>
      </c>
      <c r="EUI4" s="15" t="s">
        <v>12</v>
      </c>
      <c r="EUJ4" s="15" t="s">
        <v>12</v>
      </c>
      <c r="EUK4" s="15" t="s">
        <v>12</v>
      </c>
      <c r="EUL4" s="15" t="s">
        <v>12</v>
      </c>
      <c r="EUM4" s="15" t="s">
        <v>12</v>
      </c>
      <c r="EUN4" s="15" t="s">
        <v>12</v>
      </c>
      <c r="EUO4" s="15" t="s">
        <v>12</v>
      </c>
      <c r="EUP4" s="15" t="s">
        <v>12</v>
      </c>
      <c r="EUQ4" s="15" t="s">
        <v>12</v>
      </c>
      <c r="EUR4" s="15" t="s">
        <v>12</v>
      </c>
      <c r="EUS4" s="15" t="s">
        <v>12</v>
      </c>
      <c r="EUT4" s="15" t="s">
        <v>12</v>
      </c>
      <c r="EUU4" s="15" t="s">
        <v>12</v>
      </c>
      <c r="EUV4" s="15" t="s">
        <v>12</v>
      </c>
      <c r="EUW4" s="15" t="s">
        <v>12</v>
      </c>
      <c r="EUX4" s="15" t="s">
        <v>12</v>
      </c>
      <c r="EUY4" s="15" t="s">
        <v>12</v>
      </c>
      <c r="EUZ4" s="15" t="s">
        <v>12</v>
      </c>
      <c r="EVA4" s="15" t="s">
        <v>12</v>
      </c>
      <c r="EVB4" s="15" t="s">
        <v>12</v>
      </c>
      <c r="EVC4" s="15" t="s">
        <v>12</v>
      </c>
      <c r="EVD4" s="15" t="s">
        <v>12</v>
      </c>
      <c r="EVE4" s="15" t="s">
        <v>12</v>
      </c>
      <c r="EVF4" s="15" t="s">
        <v>12</v>
      </c>
      <c r="EVG4" s="15" t="s">
        <v>12</v>
      </c>
      <c r="EVH4" s="15" t="s">
        <v>12</v>
      </c>
      <c r="EVI4" s="15" t="s">
        <v>12</v>
      </c>
      <c r="EVJ4" s="15" t="s">
        <v>12</v>
      </c>
      <c r="EVK4" s="15" t="s">
        <v>12</v>
      </c>
      <c r="EVL4" s="15" t="s">
        <v>12</v>
      </c>
      <c r="EVM4" s="15" t="s">
        <v>12</v>
      </c>
      <c r="EVN4" s="15" t="s">
        <v>12</v>
      </c>
      <c r="EVO4" s="15" t="s">
        <v>12</v>
      </c>
      <c r="EVP4" s="15" t="s">
        <v>12</v>
      </c>
      <c r="EVQ4" s="15" t="s">
        <v>12</v>
      </c>
      <c r="EVR4" s="15" t="s">
        <v>12</v>
      </c>
      <c r="EVS4" s="15" t="s">
        <v>12</v>
      </c>
      <c r="EVT4" s="15" t="s">
        <v>12</v>
      </c>
      <c r="EVU4" s="15" t="s">
        <v>12</v>
      </c>
      <c r="EVV4" s="15" t="s">
        <v>12</v>
      </c>
      <c r="EVW4" s="15" t="s">
        <v>12</v>
      </c>
      <c r="EVX4" s="15" t="s">
        <v>12</v>
      </c>
      <c r="EVY4" s="15" t="s">
        <v>12</v>
      </c>
      <c r="EVZ4" s="15" t="s">
        <v>12</v>
      </c>
      <c r="EWA4" s="15" t="s">
        <v>12</v>
      </c>
      <c r="EWB4" s="15" t="s">
        <v>12</v>
      </c>
      <c r="EWC4" s="15" t="s">
        <v>12</v>
      </c>
      <c r="EWD4" s="15" t="s">
        <v>12</v>
      </c>
      <c r="EWE4" s="15" t="s">
        <v>12</v>
      </c>
      <c r="EWF4" s="15" t="s">
        <v>12</v>
      </c>
      <c r="EWG4" s="15" t="s">
        <v>12</v>
      </c>
      <c r="EWH4" s="15" t="s">
        <v>12</v>
      </c>
      <c r="EWI4" s="15" t="s">
        <v>12</v>
      </c>
      <c r="EWJ4" s="15" t="s">
        <v>12</v>
      </c>
      <c r="EWK4" s="15" t="s">
        <v>12</v>
      </c>
      <c r="EWL4" s="15" t="s">
        <v>12</v>
      </c>
      <c r="EWM4" s="15" t="s">
        <v>12</v>
      </c>
      <c r="EWN4" s="15" t="s">
        <v>12</v>
      </c>
      <c r="EWO4" s="15" t="s">
        <v>12</v>
      </c>
      <c r="EWP4" s="15" t="s">
        <v>12</v>
      </c>
      <c r="EWQ4" s="15" t="s">
        <v>12</v>
      </c>
      <c r="EWR4" s="15" t="s">
        <v>12</v>
      </c>
      <c r="EWS4" s="15" t="s">
        <v>12</v>
      </c>
      <c r="EWT4" s="15" t="s">
        <v>12</v>
      </c>
      <c r="EWU4" s="15" t="s">
        <v>12</v>
      </c>
      <c r="EWV4" s="15" t="s">
        <v>12</v>
      </c>
      <c r="EWW4" s="15" t="s">
        <v>12</v>
      </c>
      <c r="EWX4" s="15" t="s">
        <v>12</v>
      </c>
      <c r="EWY4" s="15" t="s">
        <v>12</v>
      </c>
      <c r="EWZ4" s="15" t="s">
        <v>12</v>
      </c>
      <c r="EXA4" s="15" t="s">
        <v>12</v>
      </c>
      <c r="EXB4" s="15" t="s">
        <v>12</v>
      </c>
      <c r="EXC4" s="15" t="s">
        <v>12</v>
      </c>
      <c r="EXD4" s="15" t="s">
        <v>12</v>
      </c>
      <c r="EXE4" s="15" t="s">
        <v>12</v>
      </c>
      <c r="EXF4" s="15" t="s">
        <v>12</v>
      </c>
      <c r="EXG4" s="15" t="s">
        <v>12</v>
      </c>
      <c r="EXH4" s="15" t="s">
        <v>12</v>
      </c>
      <c r="EXI4" s="15" t="s">
        <v>12</v>
      </c>
      <c r="EXJ4" s="15" t="s">
        <v>12</v>
      </c>
      <c r="EXK4" s="15" t="s">
        <v>12</v>
      </c>
      <c r="EXL4" s="15" t="s">
        <v>12</v>
      </c>
      <c r="EXM4" s="15" t="s">
        <v>12</v>
      </c>
      <c r="EXN4" s="15" t="s">
        <v>12</v>
      </c>
      <c r="EXO4" s="15" t="s">
        <v>12</v>
      </c>
      <c r="EXP4" s="15" t="s">
        <v>12</v>
      </c>
      <c r="EXQ4" s="15" t="s">
        <v>12</v>
      </c>
      <c r="EXR4" s="15" t="s">
        <v>12</v>
      </c>
      <c r="EXS4" s="15" t="s">
        <v>12</v>
      </c>
      <c r="EXT4" s="15" t="s">
        <v>12</v>
      </c>
      <c r="EXU4" s="15" t="s">
        <v>12</v>
      </c>
      <c r="EXV4" s="15" t="s">
        <v>12</v>
      </c>
      <c r="EXW4" s="15" t="s">
        <v>12</v>
      </c>
      <c r="EXX4" s="15" t="s">
        <v>12</v>
      </c>
      <c r="EXY4" s="15" t="s">
        <v>12</v>
      </c>
      <c r="EXZ4" s="15" t="s">
        <v>12</v>
      </c>
      <c r="EYA4" s="15" t="s">
        <v>12</v>
      </c>
      <c r="EYB4" s="15" t="s">
        <v>12</v>
      </c>
      <c r="EYC4" s="15" t="s">
        <v>12</v>
      </c>
      <c r="EYD4" s="15" t="s">
        <v>12</v>
      </c>
      <c r="EYE4" s="15" t="s">
        <v>12</v>
      </c>
      <c r="EYF4" s="15" t="s">
        <v>12</v>
      </c>
      <c r="EYG4" s="15" t="s">
        <v>12</v>
      </c>
      <c r="EYH4" s="15" t="s">
        <v>12</v>
      </c>
      <c r="EYI4" s="15" t="s">
        <v>12</v>
      </c>
      <c r="EYJ4" s="15" t="s">
        <v>12</v>
      </c>
      <c r="EYK4" s="15" t="s">
        <v>12</v>
      </c>
      <c r="EYL4" s="15" t="s">
        <v>12</v>
      </c>
      <c r="EYM4" s="15" t="s">
        <v>12</v>
      </c>
      <c r="EYN4" s="15" t="s">
        <v>12</v>
      </c>
      <c r="EYO4" s="15" t="s">
        <v>12</v>
      </c>
      <c r="EYP4" s="15" t="s">
        <v>12</v>
      </c>
      <c r="EYQ4" s="15" t="s">
        <v>12</v>
      </c>
      <c r="EYR4" s="15" t="s">
        <v>12</v>
      </c>
      <c r="EYS4" s="15" t="s">
        <v>12</v>
      </c>
      <c r="EYT4" s="15" t="s">
        <v>12</v>
      </c>
      <c r="EYU4" s="15" t="s">
        <v>12</v>
      </c>
      <c r="EYV4" s="15" t="s">
        <v>12</v>
      </c>
      <c r="EYW4" s="15" t="s">
        <v>12</v>
      </c>
      <c r="EYX4" s="15" t="s">
        <v>12</v>
      </c>
      <c r="EYY4" s="15" t="s">
        <v>12</v>
      </c>
      <c r="EYZ4" s="15" t="s">
        <v>12</v>
      </c>
      <c r="EZA4" s="15" t="s">
        <v>12</v>
      </c>
      <c r="EZB4" s="15" t="s">
        <v>12</v>
      </c>
      <c r="EZC4" s="15" t="s">
        <v>12</v>
      </c>
      <c r="EZD4" s="15" t="s">
        <v>12</v>
      </c>
      <c r="EZE4" s="15" t="s">
        <v>12</v>
      </c>
      <c r="EZF4" s="15" t="s">
        <v>12</v>
      </c>
      <c r="EZG4" s="15" t="s">
        <v>12</v>
      </c>
      <c r="EZH4" s="15" t="s">
        <v>12</v>
      </c>
      <c r="EZI4" s="15" t="s">
        <v>12</v>
      </c>
      <c r="EZJ4" s="15" t="s">
        <v>12</v>
      </c>
      <c r="EZK4" s="15" t="s">
        <v>12</v>
      </c>
      <c r="EZL4" s="15" t="s">
        <v>12</v>
      </c>
      <c r="EZM4" s="15" t="s">
        <v>12</v>
      </c>
      <c r="EZN4" s="15" t="s">
        <v>12</v>
      </c>
      <c r="EZO4" s="15" t="s">
        <v>12</v>
      </c>
      <c r="EZP4" s="15" t="s">
        <v>12</v>
      </c>
      <c r="EZQ4" s="15" t="s">
        <v>12</v>
      </c>
      <c r="EZR4" s="15" t="s">
        <v>12</v>
      </c>
      <c r="EZS4" s="15" t="s">
        <v>12</v>
      </c>
      <c r="EZT4" s="15" t="s">
        <v>12</v>
      </c>
      <c r="EZU4" s="15" t="s">
        <v>12</v>
      </c>
      <c r="EZV4" s="15" t="s">
        <v>12</v>
      </c>
      <c r="EZW4" s="15" t="s">
        <v>12</v>
      </c>
      <c r="EZX4" s="15" t="s">
        <v>12</v>
      </c>
      <c r="EZY4" s="15" t="s">
        <v>12</v>
      </c>
      <c r="EZZ4" s="15" t="s">
        <v>12</v>
      </c>
      <c r="FAA4" s="15" t="s">
        <v>12</v>
      </c>
      <c r="FAB4" s="15" t="s">
        <v>12</v>
      </c>
      <c r="FAC4" s="15" t="s">
        <v>12</v>
      </c>
      <c r="FAD4" s="15" t="s">
        <v>12</v>
      </c>
      <c r="FAE4" s="15" t="s">
        <v>12</v>
      </c>
      <c r="FAF4" s="15" t="s">
        <v>12</v>
      </c>
      <c r="FAG4" s="15" t="s">
        <v>12</v>
      </c>
      <c r="FAH4" s="15" t="s">
        <v>12</v>
      </c>
      <c r="FAI4" s="15" t="s">
        <v>12</v>
      </c>
      <c r="FAJ4" s="15" t="s">
        <v>12</v>
      </c>
      <c r="FAK4" s="15" t="s">
        <v>12</v>
      </c>
      <c r="FAL4" s="15" t="s">
        <v>12</v>
      </c>
      <c r="FAM4" s="15" t="s">
        <v>12</v>
      </c>
      <c r="FAN4" s="15" t="s">
        <v>12</v>
      </c>
      <c r="FAO4" s="15" t="s">
        <v>12</v>
      </c>
      <c r="FAP4" s="15" t="s">
        <v>12</v>
      </c>
      <c r="FAQ4" s="15" t="s">
        <v>12</v>
      </c>
      <c r="FAR4" s="15" t="s">
        <v>12</v>
      </c>
      <c r="FAS4" s="15" t="s">
        <v>12</v>
      </c>
      <c r="FAT4" s="15" t="s">
        <v>12</v>
      </c>
      <c r="FAU4" s="15" t="s">
        <v>12</v>
      </c>
      <c r="FAV4" s="15" t="s">
        <v>12</v>
      </c>
      <c r="FAW4" s="15" t="s">
        <v>12</v>
      </c>
      <c r="FAX4" s="15" t="s">
        <v>12</v>
      </c>
      <c r="FAY4" s="15" t="s">
        <v>12</v>
      </c>
      <c r="FAZ4" s="15" t="s">
        <v>12</v>
      </c>
      <c r="FBA4" s="15" t="s">
        <v>12</v>
      </c>
      <c r="FBB4" s="15" t="s">
        <v>12</v>
      </c>
      <c r="FBC4" s="15" t="s">
        <v>12</v>
      </c>
      <c r="FBD4" s="15" t="s">
        <v>12</v>
      </c>
      <c r="FBE4" s="15" t="s">
        <v>12</v>
      </c>
      <c r="FBF4" s="15" t="s">
        <v>12</v>
      </c>
      <c r="FBG4" s="15" t="s">
        <v>12</v>
      </c>
      <c r="FBH4" s="15" t="s">
        <v>12</v>
      </c>
      <c r="FBI4" s="15" t="s">
        <v>12</v>
      </c>
      <c r="FBJ4" s="15" t="s">
        <v>12</v>
      </c>
      <c r="FBK4" s="15" t="s">
        <v>12</v>
      </c>
      <c r="FBL4" s="15" t="s">
        <v>12</v>
      </c>
      <c r="FBM4" s="15" t="s">
        <v>12</v>
      </c>
      <c r="FBN4" s="15" t="s">
        <v>12</v>
      </c>
      <c r="FBO4" s="15" t="s">
        <v>12</v>
      </c>
      <c r="FBP4" s="15" t="s">
        <v>12</v>
      </c>
      <c r="FBQ4" s="15" t="s">
        <v>12</v>
      </c>
      <c r="FBR4" s="15" t="s">
        <v>12</v>
      </c>
      <c r="FBS4" s="15" t="s">
        <v>12</v>
      </c>
      <c r="FBT4" s="15" t="s">
        <v>12</v>
      </c>
      <c r="FBU4" s="15" t="s">
        <v>12</v>
      </c>
      <c r="FBV4" s="15" t="s">
        <v>12</v>
      </c>
      <c r="FBW4" s="15" t="s">
        <v>12</v>
      </c>
      <c r="FBX4" s="15" t="s">
        <v>12</v>
      </c>
      <c r="FBY4" s="15" t="s">
        <v>12</v>
      </c>
      <c r="FBZ4" s="15" t="s">
        <v>12</v>
      </c>
      <c r="FCA4" s="15" t="s">
        <v>12</v>
      </c>
      <c r="FCB4" s="15" t="s">
        <v>12</v>
      </c>
      <c r="FCC4" s="15" t="s">
        <v>12</v>
      </c>
      <c r="FCD4" s="15" t="s">
        <v>12</v>
      </c>
      <c r="FCE4" s="15" t="s">
        <v>12</v>
      </c>
      <c r="FCF4" s="15" t="s">
        <v>12</v>
      </c>
      <c r="FCG4" s="15" t="s">
        <v>12</v>
      </c>
      <c r="FCH4" s="15" t="s">
        <v>12</v>
      </c>
      <c r="FCI4" s="15" t="s">
        <v>12</v>
      </c>
      <c r="FCJ4" s="15" t="s">
        <v>12</v>
      </c>
      <c r="FCK4" s="15" t="s">
        <v>12</v>
      </c>
      <c r="FCL4" s="15" t="s">
        <v>12</v>
      </c>
      <c r="FCM4" s="15" t="s">
        <v>12</v>
      </c>
      <c r="FCN4" s="15" t="s">
        <v>12</v>
      </c>
      <c r="FCO4" s="15" t="s">
        <v>12</v>
      </c>
      <c r="FCP4" s="15" t="s">
        <v>12</v>
      </c>
      <c r="FCQ4" s="15" t="s">
        <v>12</v>
      </c>
      <c r="FCR4" s="15" t="s">
        <v>12</v>
      </c>
      <c r="FCS4" s="15" t="s">
        <v>12</v>
      </c>
      <c r="FCT4" s="15" t="s">
        <v>12</v>
      </c>
      <c r="FCU4" s="15" t="s">
        <v>12</v>
      </c>
      <c r="FCV4" s="15" t="s">
        <v>12</v>
      </c>
      <c r="FCW4" s="15" t="s">
        <v>12</v>
      </c>
      <c r="FCX4" s="15" t="s">
        <v>12</v>
      </c>
      <c r="FCY4" s="15" t="s">
        <v>12</v>
      </c>
      <c r="FCZ4" s="15" t="s">
        <v>12</v>
      </c>
      <c r="FDA4" s="15" t="s">
        <v>12</v>
      </c>
      <c r="FDB4" s="15" t="s">
        <v>12</v>
      </c>
      <c r="FDC4" s="15" t="s">
        <v>12</v>
      </c>
      <c r="FDD4" s="15" t="s">
        <v>12</v>
      </c>
      <c r="FDE4" s="15" t="s">
        <v>12</v>
      </c>
      <c r="FDF4" s="15" t="s">
        <v>12</v>
      </c>
      <c r="FDG4" s="15" t="s">
        <v>12</v>
      </c>
      <c r="FDH4" s="15" t="s">
        <v>12</v>
      </c>
      <c r="FDI4" s="15" t="s">
        <v>12</v>
      </c>
      <c r="FDJ4" s="15" t="s">
        <v>12</v>
      </c>
      <c r="FDK4" s="15" t="s">
        <v>12</v>
      </c>
      <c r="FDL4" s="15" t="s">
        <v>12</v>
      </c>
      <c r="FDM4" s="15" t="s">
        <v>12</v>
      </c>
      <c r="FDN4" s="15" t="s">
        <v>12</v>
      </c>
      <c r="FDO4" s="15" t="s">
        <v>12</v>
      </c>
      <c r="FDP4" s="15" t="s">
        <v>12</v>
      </c>
      <c r="FDQ4" s="15" t="s">
        <v>12</v>
      </c>
      <c r="FDR4" s="15" t="s">
        <v>12</v>
      </c>
      <c r="FDS4" s="15" t="s">
        <v>12</v>
      </c>
      <c r="FDT4" s="15" t="s">
        <v>12</v>
      </c>
      <c r="FDU4" s="15" t="s">
        <v>12</v>
      </c>
      <c r="FDV4" s="15" t="s">
        <v>12</v>
      </c>
      <c r="FDW4" s="15" t="s">
        <v>12</v>
      </c>
      <c r="FDX4" s="15" t="s">
        <v>12</v>
      </c>
      <c r="FDY4" s="15" t="s">
        <v>12</v>
      </c>
      <c r="FDZ4" s="15" t="s">
        <v>12</v>
      </c>
      <c r="FEA4" s="15" t="s">
        <v>12</v>
      </c>
      <c r="FEB4" s="15" t="s">
        <v>12</v>
      </c>
      <c r="FEC4" s="15" t="s">
        <v>12</v>
      </c>
      <c r="FED4" s="15" t="s">
        <v>12</v>
      </c>
      <c r="FEE4" s="15" t="s">
        <v>12</v>
      </c>
      <c r="FEF4" s="15" t="s">
        <v>12</v>
      </c>
      <c r="FEG4" s="15" t="s">
        <v>12</v>
      </c>
      <c r="FEH4" s="15" t="s">
        <v>12</v>
      </c>
      <c r="FEI4" s="15" t="s">
        <v>12</v>
      </c>
      <c r="FEJ4" s="15" t="s">
        <v>12</v>
      </c>
      <c r="FEK4" s="15" t="s">
        <v>12</v>
      </c>
      <c r="FEL4" s="15" t="s">
        <v>12</v>
      </c>
      <c r="FEM4" s="15" t="s">
        <v>12</v>
      </c>
      <c r="FEN4" s="15" t="s">
        <v>12</v>
      </c>
      <c r="FEO4" s="15" t="s">
        <v>12</v>
      </c>
      <c r="FEP4" s="15" t="s">
        <v>12</v>
      </c>
      <c r="FEQ4" s="15" t="s">
        <v>12</v>
      </c>
      <c r="FER4" s="15" t="s">
        <v>12</v>
      </c>
      <c r="FES4" s="15" t="s">
        <v>12</v>
      </c>
      <c r="FET4" s="15" t="s">
        <v>12</v>
      </c>
      <c r="FEU4" s="15" t="s">
        <v>12</v>
      </c>
      <c r="FEV4" s="15" t="s">
        <v>12</v>
      </c>
      <c r="FEW4" s="15" t="s">
        <v>12</v>
      </c>
      <c r="FEX4" s="15" t="s">
        <v>12</v>
      </c>
      <c r="FEY4" s="15" t="s">
        <v>12</v>
      </c>
      <c r="FEZ4" s="15" t="s">
        <v>12</v>
      </c>
      <c r="FFA4" s="15" t="s">
        <v>12</v>
      </c>
      <c r="FFB4" s="15" t="s">
        <v>12</v>
      </c>
      <c r="FFC4" s="15" t="s">
        <v>12</v>
      </c>
      <c r="FFD4" s="15" t="s">
        <v>12</v>
      </c>
      <c r="FFE4" s="15" t="s">
        <v>12</v>
      </c>
      <c r="FFF4" s="15" t="s">
        <v>12</v>
      </c>
      <c r="FFG4" s="15" t="s">
        <v>12</v>
      </c>
      <c r="FFH4" s="15" t="s">
        <v>12</v>
      </c>
      <c r="FFI4" s="15" t="s">
        <v>12</v>
      </c>
      <c r="FFJ4" s="15" t="s">
        <v>12</v>
      </c>
      <c r="FFK4" s="15" t="s">
        <v>12</v>
      </c>
      <c r="FFL4" s="15" t="s">
        <v>12</v>
      </c>
      <c r="FFM4" s="15" t="s">
        <v>12</v>
      </c>
      <c r="FFN4" s="15" t="s">
        <v>12</v>
      </c>
      <c r="FFO4" s="15" t="s">
        <v>12</v>
      </c>
      <c r="FFP4" s="15" t="s">
        <v>12</v>
      </c>
      <c r="FFQ4" s="15" t="s">
        <v>12</v>
      </c>
      <c r="FFR4" s="15" t="s">
        <v>12</v>
      </c>
      <c r="FFS4" s="15" t="s">
        <v>12</v>
      </c>
      <c r="FFT4" s="15" t="s">
        <v>12</v>
      </c>
      <c r="FFU4" s="15" t="s">
        <v>12</v>
      </c>
      <c r="FFV4" s="15" t="s">
        <v>12</v>
      </c>
      <c r="FFW4" s="15" t="s">
        <v>12</v>
      </c>
      <c r="FFX4" s="15" t="s">
        <v>12</v>
      </c>
      <c r="FFY4" s="15" t="s">
        <v>12</v>
      </c>
      <c r="FFZ4" s="15" t="s">
        <v>12</v>
      </c>
      <c r="FGA4" s="15" t="s">
        <v>12</v>
      </c>
      <c r="FGB4" s="15" t="s">
        <v>12</v>
      </c>
      <c r="FGC4" s="15" t="s">
        <v>12</v>
      </c>
      <c r="FGD4" s="15" t="s">
        <v>12</v>
      </c>
      <c r="FGE4" s="15" t="s">
        <v>12</v>
      </c>
      <c r="FGF4" s="15" t="s">
        <v>12</v>
      </c>
      <c r="FGG4" s="15" t="s">
        <v>12</v>
      </c>
      <c r="FGH4" s="15" t="s">
        <v>12</v>
      </c>
      <c r="FGI4" s="15" t="s">
        <v>12</v>
      </c>
      <c r="FGJ4" s="15" t="s">
        <v>12</v>
      </c>
      <c r="FGK4" s="15" t="s">
        <v>12</v>
      </c>
      <c r="FGL4" s="15" t="s">
        <v>12</v>
      </c>
      <c r="FGM4" s="15" t="s">
        <v>12</v>
      </c>
      <c r="FGN4" s="15" t="s">
        <v>12</v>
      </c>
      <c r="FGO4" s="15" t="s">
        <v>12</v>
      </c>
      <c r="FGP4" s="15" t="s">
        <v>12</v>
      </c>
      <c r="FGQ4" s="15" t="s">
        <v>12</v>
      </c>
      <c r="FGR4" s="15" t="s">
        <v>12</v>
      </c>
      <c r="FGS4" s="15" t="s">
        <v>12</v>
      </c>
      <c r="FGT4" s="15" t="s">
        <v>12</v>
      </c>
      <c r="FGU4" s="15" t="s">
        <v>12</v>
      </c>
      <c r="FGV4" s="15" t="s">
        <v>12</v>
      </c>
      <c r="FGW4" s="15" t="s">
        <v>12</v>
      </c>
      <c r="FGX4" s="15" t="s">
        <v>12</v>
      </c>
      <c r="FGY4" s="15" t="s">
        <v>12</v>
      </c>
      <c r="FGZ4" s="15" t="s">
        <v>12</v>
      </c>
      <c r="FHA4" s="15" t="s">
        <v>12</v>
      </c>
      <c r="FHB4" s="15" t="s">
        <v>12</v>
      </c>
      <c r="FHC4" s="15" t="s">
        <v>12</v>
      </c>
      <c r="FHD4" s="15" t="s">
        <v>12</v>
      </c>
      <c r="FHE4" s="15" t="s">
        <v>12</v>
      </c>
      <c r="FHF4" s="15" t="s">
        <v>12</v>
      </c>
      <c r="FHG4" s="15" t="s">
        <v>12</v>
      </c>
      <c r="FHH4" s="15" t="s">
        <v>12</v>
      </c>
      <c r="FHI4" s="15" t="s">
        <v>12</v>
      </c>
      <c r="FHJ4" s="15" t="s">
        <v>12</v>
      </c>
      <c r="FHK4" s="15" t="s">
        <v>12</v>
      </c>
      <c r="FHL4" s="15" t="s">
        <v>12</v>
      </c>
      <c r="FHM4" s="15" t="s">
        <v>12</v>
      </c>
      <c r="FHN4" s="15" t="s">
        <v>12</v>
      </c>
      <c r="FHO4" s="15" t="s">
        <v>12</v>
      </c>
      <c r="FHP4" s="15" t="s">
        <v>12</v>
      </c>
      <c r="FHQ4" s="15" t="s">
        <v>12</v>
      </c>
      <c r="FHR4" s="15" t="s">
        <v>12</v>
      </c>
      <c r="FHS4" s="15" t="s">
        <v>12</v>
      </c>
      <c r="FHT4" s="15" t="s">
        <v>12</v>
      </c>
      <c r="FHU4" s="15" t="s">
        <v>12</v>
      </c>
      <c r="FHV4" s="15" t="s">
        <v>12</v>
      </c>
      <c r="FHW4" s="15" t="s">
        <v>12</v>
      </c>
      <c r="FHX4" s="15" t="s">
        <v>12</v>
      </c>
      <c r="FHY4" s="15" t="s">
        <v>12</v>
      </c>
      <c r="FHZ4" s="15" t="s">
        <v>12</v>
      </c>
      <c r="FIA4" s="15" t="s">
        <v>12</v>
      </c>
      <c r="FIB4" s="15" t="s">
        <v>12</v>
      </c>
      <c r="FIC4" s="15" t="s">
        <v>12</v>
      </c>
      <c r="FID4" s="15" t="s">
        <v>12</v>
      </c>
      <c r="FIE4" s="15" t="s">
        <v>12</v>
      </c>
      <c r="FIF4" s="15" t="s">
        <v>12</v>
      </c>
      <c r="FIG4" s="15" t="s">
        <v>12</v>
      </c>
      <c r="FIH4" s="15" t="s">
        <v>12</v>
      </c>
      <c r="FII4" s="15" t="s">
        <v>12</v>
      </c>
      <c r="FIJ4" s="15" t="s">
        <v>12</v>
      </c>
      <c r="FIK4" s="15" t="s">
        <v>12</v>
      </c>
      <c r="FIL4" s="15" t="s">
        <v>12</v>
      </c>
      <c r="FIM4" s="15" t="s">
        <v>12</v>
      </c>
      <c r="FIN4" s="15" t="s">
        <v>12</v>
      </c>
      <c r="FIO4" s="15" t="s">
        <v>12</v>
      </c>
      <c r="FIP4" s="15" t="s">
        <v>12</v>
      </c>
      <c r="FIQ4" s="15" t="s">
        <v>12</v>
      </c>
      <c r="FIR4" s="15" t="s">
        <v>12</v>
      </c>
      <c r="FIS4" s="15" t="s">
        <v>12</v>
      </c>
      <c r="FIT4" s="15" t="s">
        <v>12</v>
      </c>
      <c r="FIU4" s="15" t="s">
        <v>12</v>
      </c>
      <c r="FIV4" s="15" t="s">
        <v>12</v>
      </c>
      <c r="FIW4" s="15" t="s">
        <v>12</v>
      </c>
      <c r="FIX4" s="15" t="s">
        <v>12</v>
      </c>
      <c r="FIY4" s="15" t="s">
        <v>12</v>
      </c>
      <c r="FIZ4" s="15" t="s">
        <v>12</v>
      </c>
      <c r="FJA4" s="15" t="s">
        <v>12</v>
      </c>
      <c r="FJB4" s="15" t="s">
        <v>12</v>
      </c>
      <c r="FJC4" s="15" t="s">
        <v>12</v>
      </c>
      <c r="FJD4" s="15" t="s">
        <v>12</v>
      </c>
      <c r="FJE4" s="15" t="s">
        <v>12</v>
      </c>
      <c r="FJF4" s="15" t="s">
        <v>12</v>
      </c>
      <c r="FJG4" s="15" t="s">
        <v>12</v>
      </c>
      <c r="FJH4" s="15" t="s">
        <v>12</v>
      </c>
      <c r="FJI4" s="15" t="s">
        <v>12</v>
      </c>
      <c r="FJJ4" s="15" t="s">
        <v>12</v>
      </c>
      <c r="FJK4" s="15" t="s">
        <v>12</v>
      </c>
      <c r="FJL4" s="15" t="s">
        <v>12</v>
      </c>
      <c r="FJM4" s="15" t="s">
        <v>12</v>
      </c>
      <c r="FJN4" s="15" t="s">
        <v>12</v>
      </c>
      <c r="FJO4" s="15" t="s">
        <v>12</v>
      </c>
      <c r="FJP4" s="15" t="s">
        <v>12</v>
      </c>
      <c r="FJQ4" s="15" t="s">
        <v>12</v>
      </c>
      <c r="FJR4" s="15" t="s">
        <v>12</v>
      </c>
      <c r="FJS4" s="15" t="s">
        <v>12</v>
      </c>
      <c r="FJT4" s="15" t="s">
        <v>12</v>
      </c>
      <c r="FJU4" s="15" t="s">
        <v>12</v>
      </c>
      <c r="FJV4" s="15" t="s">
        <v>12</v>
      </c>
      <c r="FJW4" s="15" t="s">
        <v>12</v>
      </c>
      <c r="FJX4" s="15" t="s">
        <v>12</v>
      </c>
      <c r="FJY4" s="15" t="s">
        <v>12</v>
      </c>
      <c r="FJZ4" s="15" t="s">
        <v>12</v>
      </c>
      <c r="FKA4" s="15" t="s">
        <v>12</v>
      </c>
      <c r="FKB4" s="15" t="s">
        <v>12</v>
      </c>
      <c r="FKC4" s="15" t="s">
        <v>12</v>
      </c>
      <c r="FKD4" s="15" t="s">
        <v>12</v>
      </c>
      <c r="FKE4" s="15" t="s">
        <v>12</v>
      </c>
      <c r="FKF4" s="15" t="s">
        <v>12</v>
      </c>
      <c r="FKG4" s="15" t="s">
        <v>12</v>
      </c>
      <c r="FKH4" s="15" t="s">
        <v>12</v>
      </c>
      <c r="FKI4" s="15" t="s">
        <v>12</v>
      </c>
      <c r="FKJ4" s="15" t="s">
        <v>12</v>
      </c>
      <c r="FKK4" s="15" t="s">
        <v>12</v>
      </c>
      <c r="FKL4" s="15" t="s">
        <v>12</v>
      </c>
      <c r="FKM4" s="15" t="s">
        <v>12</v>
      </c>
      <c r="FKN4" s="15" t="s">
        <v>12</v>
      </c>
      <c r="FKO4" s="15" t="s">
        <v>12</v>
      </c>
      <c r="FKP4" s="15" t="s">
        <v>12</v>
      </c>
      <c r="FKQ4" s="15" t="s">
        <v>12</v>
      </c>
      <c r="FKR4" s="15" t="s">
        <v>12</v>
      </c>
      <c r="FKS4" s="15" t="s">
        <v>12</v>
      </c>
      <c r="FKT4" s="15" t="s">
        <v>12</v>
      </c>
      <c r="FKU4" s="15" t="s">
        <v>12</v>
      </c>
      <c r="FKV4" s="15" t="s">
        <v>12</v>
      </c>
      <c r="FKW4" s="15" t="s">
        <v>12</v>
      </c>
      <c r="FKX4" s="15" t="s">
        <v>12</v>
      </c>
      <c r="FKY4" s="15" t="s">
        <v>12</v>
      </c>
      <c r="FKZ4" s="15" t="s">
        <v>12</v>
      </c>
      <c r="FLA4" s="15" t="s">
        <v>12</v>
      </c>
      <c r="FLB4" s="15" t="s">
        <v>12</v>
      </c>
      <c r="FLC4" s="15" t="s">
        <v>12</v>
      </c>
      <c r="FLD4" s="15" t="s">
        <v>12</v>
      </c>
      <c r="FLE4" s="15" t="s">
        <v>12</v>
      </c>
      <c r="FLF4" s="15" t="s">
        <v>12</v>
      </c>
      <c r="FLG4" s="15" t="s">
        <v>12</v>
      </c>
      <c r="FLH4" s="15" t="s">
        <v>12</v>
      </c>
      <c r="FLI4" s="15" t="s">
        <v>12</v>
      </c>
      <c r="FLJ4" s="15" t="s">
        <v>12</v>
      </c>
      <c r="FLK4" s="15" t="s">
        <v>12</v>
      </c>
      <c r="FLL4" s="15" t="s">
        <v>12</v>
      </c>
      <c r="FLM4" s="15" t="s">
        <v>12</v>
      </c>
      <c r="FLN4" s="15" t="s">
        <v>12</v>
      </c>
      <c r="FLO4" s="15" t="s">
        <v>12</v>
      </c>
      <c r="FLP4" s="15" t="s">
        <v>12</v>
      </c>
      <c r="FLQ4" s="15" t="s">
        <v>12</v>
      </c>
      <c r="FLR4" s="15" t="s">
        <v>12</v>
      </c>
      <c r="FLS4" s="15" t="s">
        <v>12</v>
      </c>
      <c r="FLT4" s="15" t="s">
        <v>12</v>
      </c>
      <c r="FLU4" s="15" t="s">
        <v>12</v>
      </c>
      <c r="FLV4" s="15" t="s">
        <v>12</v>
      </c>
      <c r="FLW4" s="15" t="s">
        <v>12</v>
      </c>
      <c r="FLX4" s="15" t="s">
        <v>12</v>
      </c>
      <c r="FLY4" s="15" t="s">
        <v>12</v>
      </c>
      <c r="FLZ4" s="15" t="s">
        <v>12</v>
      </c>
      <c r="FMA4" s="15" t="s">
        <v>12</v>
      </c>
      <c r="FMB4" s="15" t="s">
        <v>12</v>
      </c>
      <c r="FMC4" s="15" t="s">
        <v>12</v>
      </c>
      <c r="FMD4" s="15" t="s">
        <v>12</v>
      </c>
      <c r="FME4" s="15" t="s">
        <v>12</v>
      </c>
      <c r="FMF4" s="15" t="s">
        <v>12</v>
      </c>
      <c r="FMG4" s="15" t="s">
        <v>12</v>
      </c>
      <c r="FMH4" s="15" t="s">
        <v>12</v>
      </c>
      <c r="FMI4" s="15" t="s">
        <v>12</v>
      </c>
      <c r="FMJ4" s="15" t="s">
        <v>12</v>
      </c>
      <c r="FMK4" s="15" t="s">
        <v>12</v>
      </c>
      <c r="FML4" s="15" t="s">
        <v>12</v>
      </c>
      <c r="FMM4" s="15" t="s">
        <v>12</v>
      </c>
      <c r="FMN4" s="15" t="s">
        <v>12</v>
      </c>
      <c r="FMO4" s="15" t="s">
        <v>12</v>
      </c>
      <c r="FMP4" s="15" t="s">
        <v>12</v>
      </c>
      <c r="FMQ4" s="15" t="s">
        <v>12</v>
      </c>
      <c r="FMR4" s="15" t="s">
        <v>12</v>
      </c>
      <c r="FMS4" s="15" t="s">
        <v>12</v>
      </c>
      <c r="FMT4" s="15" t="s">
        <v>12</v>
      </c>
      <c r="FMU4" s="15" t="s">
        <v>12</v>
      </c>
      <c r="FMV4" s="15" t="s">
        <v>12</v>
      </c>
      <c r="FMW4" s="15" t="s">
        <v>12</v>
      </c>
      <c r="FMX4" s="15" t="s">
        <v>12</v>
      </c>
      <c r="FMY4" s="15" t="s">
        <v>12</v>
      </c>
      <c r="FMZ4" s="15" t="s">
        <v>12</v>
      </c>
      <c r="FNA4" s="15" t="s">
        <v>12</v>
      </c>
      <c r="FNB4" s="15" t="s">
        <v>12</v>
      </c>
      <c r="FNC4" s="15" t="s">
        <v>12</v>
      </c>
      <c r="FND4" s="15" t="s">
        <v>12</v>
      </c>
      <c r="FNE4" s="15" t="s">
        <v>12</v>
      </c>
      <c r="FNF4" s="15" t="s">
        <v>12</v>
      </c>
      <c r="FNG4" s="15" t="s">
        <v>12</v>
      </c>
      <c r="FNH4" s="15" t="s">
        <v>12</v>
      </c>
      <c r="FNI4" s="15" t="s">
        <v>12</v>
      </c>
      <c r="FNJ4" s="15" t="s">
        <v>12</v>
      </c>
      <c r="FNK4" s="15" t="s">
        <v>12</v>
      </c>
      <c r="FNL4" s="15" t="s">
        <v>12</v>
      </c>
      <c r="FNM4" s="15" t="s">
        <v>12</v>
      </c>
      <c r="FNN4" s="15" t="s">
        <v>12</v>
      </c>
      <c r="FNO4" s="15" t="s">
        <v>12</v>
      </c>
      <c r="FNP4" s="15" t="s">
        <v>12</v>
      </c>
      <c r="FNQ4" s="15" t="s">
        <v>12</v>
      </c>
      <c r="FNR4" s="15" t="s">
        <v>12</v>
      </c>
      <c r="FNS4" s="15" t="s">
        <v>12</v>
      </c>
      <c r="FNT4" s="15" t="s">
        <v>12</v>
      </c>
      <c r="FNU4" s="15" t="s">
        <v>12</v>
      </c>
      <c r="FNV4" s="15" t="s">
        <v>12</v>
      </c>
      <c r="FNW4" s="15" t="s">
        <v>12</v>
      </c>
      <c r="FNX4" s="15" t="s">
        <v>12</v>
      </c>
      <c r="FNY4" s="15" t="s">
        <v>12</v>
      </c>
      <c r="FNZ4" s="15" t="s">
        <v>12</v>
      </c>
      <c r="FOA4" s="15" t="s">
        <v>12</v>
      </c>
      <c r="FOB4" s="15" t="s">
        <v>12</v>
      </c>
      <c r="FOC4" s="15" t="s">
        <v>12</v>
      </c>
      <c r="FOD4" s="15" t="s">
        <v>12</v>
      </c>
      <c r="FOE4" s="15" t="s">
        <v>12</v>
      </c>
      <c r="FOF4" s="15" t="s">
        <v>12</v>
      </c>
      <c r="FOG4" s="15" t="s">
        <v>12</v>
      </c>
      <c r="FOH4" s="15" t="s">
        <v>12</v>
      </c>
      <c r="FOI4" s="15" t="s">
        <v>12</v>
      </c>
      <c r="FOJ4" s="15" t="s">
        <v>12</v>
      </c>
      <c r="FOK4" s="15" t="s">
        <v>12</v>
      </c>
      <c r="FOL4" s="15" t="s">
        <v>12</v>
      </c>
      <c r="FOM4" s="15" t="s">
        <v>12</v>
      </c>
      <c r="FON4" s="15" t="s">
        <v>12</v>
      </c>
      <c r="FOO4" s="15" t="s">
        <v>12</v>
      </c>
      <c r="FOP4" s="15" t="s">
        <v>12</v>
      </c>
      <c r="FOQ4" s="15" t="s">
        <v>12</v>
      </c>
      <c r="FOR4" s="15" t="s">
        <v>12</v>
      </c>
      <c r="FOS4" s="15" t="s">
        <v>12</v>
      </c>
      <c r="FOT4" s="15" t="s">
        <v>12</v>
      </c>
      <c r="FOU4" s="15" t="s">
        <v>12</v>
      </c>
      <c r="FOV4" s="15" t="s">
        <v>12</v>
      </c>
      <c r="FOW4" s="15" t="s">
        <v>12</v>
      </c>
      <c r="FOX4" s="15" t="s">
        <v>12</v>
      </c>
      <c r="FOY4" s="15" t="s">
        <v>12</v>
      </c>
      <c r="FOZ4" s="15" t="s">
        <v>12</v>
      </c>
      <c r="FPA4" s="15" t="s">
        <v>12</v>
      </c>
      <c r="FPB4" s="15" t="s">
        <v>12</v>
      </c>
      <c r="FPC4" s="15" t="s">
        <v>12</v>
      </c>
      <c r="FPD4" s="15" t="s">
        <v>12</v>
      </c>
      <c r="FPE4" s="15" t="s">
        <v>12</v>
      </c>
      <c r="FPF4" s="15" t="s">
        <v>12</v>
      </c>
      <c r="FPG4" s="15" t="s">
        <v>12</v>
      </c>
      <c r="FPH4" s="15" t="s">
        <v>12</v>
      </c>
      <c r="FPI4" s="15" t="s">
        <v>12</v>
      </c>
      <c r="FPJ4" s="15" t="s">
        <v>12</v>
      </c>
      <c r="FPK4" s="15" t="s">
        <v>12</v>
      </c>
      <c r="FPL4" s="15" t="s">
        <v>12</v>
      </c>
      <c r="FPM4" s="15" t="s">
        <v>12</v>
      </c>
      <c r="FPN4" s="15" t="s">
        <v>12</v>
      </c>
      <c r="FPO4" s="15" t="s">
        <v>12</v>
      </c>
      <c r="FPP4" s="15" t="s">
        <v>12</v>
      </c>
      <c r="FPQ4" s="15" t="s">
        <v>12</v>
      </c>
      <c r="FPR4" s="15" t="s">
        <v>12</v>
      </c>
      <c r="FPS4" s="15" t="s">
        <v>12</v>
      </c>
      <c r="FPT4" s="15" t="s">
        <v>12</v>
      </c>
      <c r="FPU4" s="15" t="s">
        <v>12</v>
      </c>
      <c r="FPV4" s="15" t="s">
        <v>12</v>
      </c>
      <c r="FPW4" s="15" t="s">
        <v>12</v>
      </c>
      <c r="FPX4" s="15" t="s">
        <v>12</v>
      </c>
      <c r="FPY4" s="15" t="s">
        <v>12</v>
      </c>
      <c r="FPZ4" s="15" t="s">
        <v>12</v>
      </c>
      <c r="FQA4" s="15" t="s">
        <v>12</v>
      </c>
      <c r="FQB4" s="15" t="s">
        <v>12</v>
      </c>
      <c r="FQC4" s="15" t="s">
        <v>12</v>
      </c>
      <c r="FQD4" s="15" t="s">
        <v>12</v>
      </c>
      <c r="FQE4" s="15" t="s">
        <v>12</v>
      </c>
      <c r="FQF4" s="15" t="s">
        <v>12</v>
      </c>
      <c r="FQG4" s="15" t="s">
        <v>12</v>
      </c>
      <c r="FQH4" s="15" t="s">
        <v>12</v>
      </c>
      <c r="FQI4" s="15" t="s">
        <v>12</v>
      </c>
      <c r="FQJ4" s="15" t="s">
        <v>12</v>
      </c>
      <c r="FQK4" s="15" t="s">
        <v>12</v>
      </c>
      <c r="FQL4" s="15" t="s">
        <v>12</v>
      </c>
      <c r="FQM4" s="15" t="s">
        <v>12</v>
      </c>
      <c r="FQN4" s="15" t="s">
        <v>12</v>
      </c>
      <c r="FQO4" s="15" t="s">
        <v>12</v>
      </c>
      <c r="FQP4" s="15" t="s">
        <v>12</v>
      </c>
      <c r="FQQ4" s="15" t="s">
        <v>12</v>
      </c>
      <c r="FQR4" s="15" t="s">
        <v>12</v>
      </c>
      <c r="FQS4" s="15" t="s">
        <v>12</v>
      </c>
      <c r="FQT4" s="15" t="s">
        <v>12</v>
      </c>
      <c r="FQU4" s="15" t="s">
        <v>12</v>
      </c>
      <c r="FQV4" s="15" t="s">
        <v>12</v>
      </c>
      <c r="FQW4" s="15" t="s">
        <v>12</v>
      </c>
      <c r="FQX4" s="15" t="s">
        <v>12</v>
      </c>
      <c r="FQY4" s="15" t="s">
        <v>12</v>
      </c>
      <c r="FQZ4" s="15" t="s">
        <v>12</v>
      </c>
      <c r="FRA4" s="15" t="s">
        <v>12</v>
      </c>
      <c r="FRB4" s="15" t="s">
        <v>12</v>
      </c>
      <c r="FRC4" s="15" t="s">
        <v>12</v>
      </c>
      <c r="FRD4" s="15" t="s">
        <v>12</v>
      </c>
      <c r="FRE4" s="15" t="s">
        <v>12</v>
      </c>
      <c r="FRF4" s="15" t="s">
        <v>12</v>
      </c>
      <c r="FRG4" s="15" t="s">
        <v>12</v>
      </c>
      <c r="FRH4" s="15" t="s">
        <v>12</v>
      </c>
      <c r="FRI4" s="15" t="s">
        <v>12</v>
      </c>
      <c r="FRJ4" s="15" t="s">
        <v>12</v>
      </c>
      <c r="FRK4" s="15" t="s">
        <v>12</v>
      </c>
      <c r="FRL4" s="15" t="s">
        <v>12</v>
      </c>
      <c r="FRM4" s="15" t="s">
        <v>12</v>
      </c>
      <c r="FRN4" s="15" t="s">
        <v>12</v>
      </c>
      <c r="FRO4" s="15" t="s">
        <v>12</v>
      </c>
      <c r="FRP4" s="15" t="s">
        <v>12</v>
      </c>
      <c r="FRQ4" s="15" t="s">
        <v>12</v>
      </c>
      <c r="FRR4" s="15" t="s">
        <v>12</v>
      </c>
      <c r="FRS4" s="15" t="s">
        <v>12</v>
      </c>
      <c r="FRT4" s="15" t="s">
        <v>12</v>
      </c>
      <c r="FRU4" s="15" t="s">
        <v>12</v>
      </c>
      <c r="FRV4" s="15" t="s">
        <v>12</v>
      </c>
      <c r="FRW4" s="15" t="s">
        <v>12</v>
      </c>
      <c r="FRX4" s="15" t="s">
        <v>12</v>
      </c>
      <c r="FRY4" s="15" t="s">
        <v>12</v>
      </c>
      <c r="FRZ4" s="15" t="s">
        <v>12</v>
      </c>
      <c r="FSA4" s="15" t="s">
        <v>12</v>
      </c>
      <c r="FSB4" s="15" t="s">
        <v>12</v>
      </c>
      <c r="FSC4" s="15" t="s">
        <v>12</v>
      </c>
      <c r="FSD4" s="15" t="s">
        <v>12</v>
      </c>
      <c r="FSE4" s="15" t="s">
        <v>12</v>
      </c>
      <c r="FSF4" s="15" t="s">
        <v>12</v>
      </c>
      <c r="FSG4" s="15" t="s">
        <v>12</v>
      </c>
      <c r="FSH4" s="15" t="s">
        <v>12</v>
      </c>
      <c r="FSI4" s="15" t="s">
        <v>12</v>
      </c>
      <c r="FSJ4" s="15" t="s">
        <v>12</v>
      </c>
      <c r="FSK4" s="15" t="s">
        <v>12</v>
      </c>
      <c r="FSL4" s="15" t="s">
        <v>12</v>
      </c>
      <c r="FSM4" s="15" t="s">
        <v>12</v>
      </c>
      <c r="FSN4" s="15" t="s">
        <v>12</v>
      </c>
      <c r="FSO4" s="15" t="s">
        <v>12</v>
      </c>
      <c r="FSP4" s="15" t="s">
        <v>12</v>
      </c>
      <c r="FSQ4" s="15" t="s">
        <v>12</v>
      </c>
      <c r="FSR4" s="15" t="s">
        <v>12</v>
      </c>
      <c r="FSS4" s="15" t="s">
        <v>12</v>
      </c>
      <c r="FST4" s="15" t="s">
        <v>12</v>
      </c>
      <c r="FSU4" s="15" t="s">
        <v>12</v>
      </c>
      <c r="FSV4" s="15" t="s">
        <v>12</v>
      </c>
      <c r="FSW4" s="15" t="s">
        <v>12</v>
      </c>
      <c r="FSX4" s="15" t="s">
        <v>12</v>
      </c>
      <c r="FSY4" s="15" t="s">
        <v>12</v>
      </c>
      <c r="FSZ4" s="15" t="s">
        <v>12</v>
      </c>
      <c r="FTA4" s="15" t="s">
        <v>12</v>
      </c>
      <c r="FTB4" s="15" t="s">
        <v>12</v>
      </c>
      <c r="FTC4" s="15" t="s">
        <v>12</v>
      </c>
      <c r="FTD4" s="15" t="s">
        <v>12</v>
      </c>
      <c r="FTE4" s="15" t="s">
        <v>12</v>
      </c>
      <c r="FTF4" s="15" t="s">
        <v>12</v>
      </c>
      <c r="FTG4" s="15" t="s">
        <v>12</v>
      </c>
      <c r="FTH4" s="15" t="s">
        <v>12</v>
      </c>
      <c r="FTI4" s="15" t="s">
        <v>12</v>
      </c>
      <c r="FTJ4" s="15" t="s">
        <v>12</v>
      </c>
      <c r="FTK4" s="15" t="s">
        <v>12</v>
      </c>
      <c r="FTL4" s="15" t="s">
        <v>12</v>
      </c>
      <c r="FTM4" s="15" t="s">
        <v>12</v>
      </c>
      <c r="FTN4" s="15" t="s">
        <v>12</v>
      </c>
      <c r="FTO4" s="15" t="s">
        <v>12</v>
      </c>
      <c r="FTP4" s="15" t="s">
        <v>12</v>
      </c>
      <c r="FTQ4" s="15" t="s">
        <v>12</v>
      </c>
      <c r="FTR4" s="15" t="s">
        <v>12</v>
      </c>
      <c r="FTS4" s="15" t="s">
        <v>12</v>
      </c>
      <c r="FTT4" s="15" t="s">
        <v>12</v>
      </c>
      <c r="FTU4" s="15" t="s">
        <v>12</v>
      </c>
      <c r="FTV4" s="15" t="s">
        <v>12</v>
      </c>
      <c r="FTW4" s="15" t="s">
        <v>12</v>
      </c>
      <c r="FTX4" s="15" t="s">
        <v>12</v>
      </c>
      <c r="FTY4" s="15" t="s">
        <v>12</v>
      </c>
      <c r="FTZ4" s="15" t="s">
        <v>12</v>
      </c>
      <c r="FUA4" s="15" t="s">
        <v>12</v>
      </c>
      <c r="FUB4" s="15" t="s">
        <v>12</v>
      </c>
      <c r="FUC4" s="15" t="s">
        <v>12</v>
      </c>
      <c r="FUD4" s="15" t="s">
        <v>12</v>
      </c>
      <c r="FUE4" s="15" t="s">
        <v>12</v>
      </c>
      <c r="FUF4" s="15" t="s">
        <v>12</v>
      </c>
      <c r="FUG4" s="15" t="s">
        <v>12</v>
      </c>
      <c r="FUH4" s="15" t="s">
        <v>12</v>
      </c>
      <c r="FUI4" s="15" t="s">
        <v>12</v>
      </c>
      <c r="FUJ4" s="15" t="s">
        <v>12</v>
      </c>
      <c r="FUK4" s="15" t="s">
        <v>12</v>
      </c>
      <c r="FUL4" s="15" t="s">
        <v>12</v>
      </c>
      <c r="FUM4" s="15" t="s">
        <v>12</v>
      </c>
      <c r="FUN4" s="15" t="s">
        <v>12</v>
      </c>
      <c r="FUO4" s="15" t="s">
        <v>12</v>
      </c>
      <c r="FUP4" s="15" t="s">
        <v>12</v>
      </c>
      <c r="FUQ4" s="15" t="s">
        <v>12</v>
      </c>
      <c r="FUR4" s="15" t="s">
        <v>12</v>
      </c>
      <c r="FUS4" s="15" t="s">
        <v>12</v>
      </c>
      <c r="FUT4" s="15" t="s">
        <v>12</v>
      </c>
      <c r="FUU4" s="15" t="s">
        <v>12</v>
      </c>
      <c r="FUV4" s="15" t="s">
        <v>12</v>
      </c>
      <c r="FUW4" s="15" t="s">
        <v>12</v>
      </c>
      <c r="FUX4" s="15" t="s">
        <v>12</v>
      </c>
      <c r="FUY4" s="15" t="s">
        <v>12</v>
      </c>
      <c r="FUZ4" s="15" t="s">
        <v>12</v>
      </c>
      <c r="FVA4" s="15" t="s">
        <v>12</v>
      </c>
      <c r="FVB4" s="15" t="s">
        <v>12</v>
      </c>
      <c r="FVC4" s="15" t="s">
        <v>12</v>
      </c>
      <c r="FVD4" s="15" t="s">
        <v>12</v>
      </c>
      <c r="FVE4" s="15" t="s">
        <v>12</v>
      </c>
      <c r="FVF4" s="15" t="s">
        <v>12</v>
      </c>
      <c r="FVG4" s="15" t="s">
        <v>12</v>
      </c>
      <c r="FVH4" s="15" t="s">
        <v>12</v>
      </c>
      <c r="FVI4" s="15" t="s">
        <v>12</v>
      </c>
      <c r="FVJ4" s="15" t="s">
        <v>12</v>
      </c>
      <c r="FVK4" s="15" t="s">
        <v>12</v>
      </c>
      <c r="FVL4" s="15" t="s">
        <v>12</v>
      </c>
      <c r="FVM4" s="15" t="s">
        <v>12</v>
      </c>
      <c r="FVN4" s="15" t="s">
        <v>12</v>
      </c>
      <c r="FVO4" s="15" t="s">
        <v>12</v>
      </c>
      <c r="FVP4" s="15" t="s">
        <v>12</v>
      </c>
      <c r="FVQ4" s="15" t="s">
        <v>12</v>
      </c>
      <c r="FVR4" s="15" t="s">
        <v>12</v>
      </c>
      <c r="FVS4" s="15" t="s">
        <v>12</v>
      </c>
      <c r="FVT4" s="15" t="s">
        <v>12</v>
      </c>
      <c r="FVU4" s="15" t="s">
        <v>12</v>
      </c>
      <c r="FVV4" s="15" t="s">
        <v>12</v>
      </c>
      <c r="FVW4" s="15" t="s">
        <v>12</v>
      </c>
      <c r="FVX4" s="15" t="s">
        <v>12</v>
      </c>
      <c r="FVY4" s="15" t="s">
        <v>12</v>
      </c>
      <c r="FVZ4" s="15" t="s">
        <v>12</v>
      </c>
      <c r="FWA4" s="15" t="s">
        <v>12</v>
      </c>
      <c r="FWB4" s="15" t="s">
        <v>12</v>
      </c>
      <c r="FWC4" s="15" t="s">
        <v>12</v>
      </c>
      <c r="FWD4" s="15" t="s">
        <v>12</v>
      </c>
      <c r="FWE4" s="15" t="s">
        <v>12</v>
      </c>
      <c r="FWF4" s="15" t="s">
        <v>12</v>
      </c>
      <c r="FWG4" s="15" t="s">
        <v>12</v>
      </c>
      <c r="FWH4" s="15" t="s">
        <v>12</v>
      </c>
      <c r="FWI4" s="15" t="s">
        <v>12</v>
      </c>
      <c r="FWJ4" s="15" t="s">
        <v>12</v>
      </c>
      <c r="FWK4" s="15" t="s">
        <v>12</v>
      </c>
      <c r="FWL4" s="15" t="s">
        <v>12</v>
      </c>
      <c r="FWM4" s="15" t="s">
        <v>12</v>
      </c>
      <c r="FWN4" s="15" t="s">
        <v>12</v>
      </c>
      <c r="FWO4" s="15" t="s">
        <v>12</v>
      </c>
      <c r="FWP4" s="15" t="s">
        <v>12</v>
      </c>
      <c r="FWQ4" s="15" t="s">
        <v>12</v>
      </c>
      <c r="FWR4" s="15" t="s">
        <v>12</v>
      </c>
      <c r="FWS4" s="15" t="s">
        <v>12</v>
      </c>
      <c r="FWT4" s="15" t="s">
        <v>12</v>
      </c>
      <c r="FWU4" s="15" t="s">
        <v>12</v>
      </c>
      <c r="FWV4" s="15" t="s">
        <v>12</v>
      </c>
      <c r="FWW4" s="15" t="s">
        <v>12</v>
      </c>
      <c r="FWX4" s="15" t="s">
        <v>12</v>
      </c>
      <c r="FWY4" s="15" t="s">
        <v>12</v>
      </c>
      <c r="FWZ4" s="15" t="s">
        <v>12</v>
      </c>
      <c r="FXA4" s="15" t="s">
        <v>12</v>
      </c>
      <c r="FXB4" s="15" t="s">
        <v>12</v>
      </c>
      <c r="FXC4" s="15" t="s">
        <v>12</v>
      </c>
      <c r="FXD4" s="15" t="s">
        <v>12</v>
      </c>
      <c r="FXE4" s="15" t="s">
        <v>12</v>
      </c>
      <c r="FXF4" s="15" t="s">
        <v>12</v>
      </c>
      <c r="FXG4" s="15" t="s">
        <v>12</v>
      </c>
      <c r="FXH4" s="15" t="s">
        <v>12</v>
      </c>
      <c r="FXI4" s="15" t="s">
        <v>12</v>
      </c>
      <c r="FXJ4" s="15" t="s">
        <v>12</v>
      </c>
      <c r="FXK4" s="15" t="s">
        <v>12</v>
      </c>
      <c r="FXL4" s="15" t="s">
        <v>12</v>
      </c>
      <c r="FXM4" s="15" t="s">
        <v>12</v>
      </c>
      <c r="FXN4" s="15" t="s">
        <v>12</v>
      </c>
      <c r="FXO4" s="15" t="s">
        <v>12</v>
      </c>
      <c r="FXP4" s="15" t="s">
        <v>12</v>
      </c>
      <c r="FXQ4" s="15" t="s">
        <v>12</v>
      </c>
      <c r="FXR4" s="15" t="s">
        <v>12</v>
      </c>
      <c r="FXS4" s="15" t="s">
        <v>12</v>
      </c>
      <c r="FXT4" s="15" t="s">
        <v>12</v>
      </c>
      <c r="FXU4" s="15" t="s">
        <v>12</v>
      </c>
      <c r="FXV4" s="15" t="s">
        <v>12</v>
      </c>
      <c r="FXW4" s="15" t="s">
        <v>12</v>
      </c>
      <c r="FXX4" s="15" t="s">
        <v>12</v>
      </c>
      <c r="FXY4" s="15" t="s">
        <v>12</v>
      </c>
      <c r="FXZ4" s="15" t="s">
        <v>12</v>
      </c>
      <c r="FYA4" s="15" t="s">
        <v>12</v>
      </c>
      <c r="FYB4" s="15" t="s">
        <v>12</v>
      </c>
      <c r="FYC4" s="15" t="s">
        <v>12</v>
      </c>
      <c r="FYD4" s="15" t="s">
        <v>12</v>
      </c>
      <c r="FYE4" s="15" t="s">
        <v>12</v>
      </c>
      <c r="FYF4" s="15" t="s">
        <v>12</v>
      </c>
      <c r="FYG4" s="15" t="s">
        <v>12</v>
      </c>
      <c r="FYH4" s="15" t="s">
        <v>12</v>
      </c>
      <c r="FYI4" s="15" t="s">
        <v>12</v>
      </c>
      <c r="FYJ4" s="15" t="s">
        <v>12</v>
      </c>
      <c r="FYK4" s="15" t="s">
        <v>12</v>
      </c>
      <c r="FYL4" s="15" t="s">
        <v>12</v>
      </c>
      <c r="FYM4" s="15" t="s">
        <v>12</v>
      </c>
      <c r="FYN4" s="15" t="s">
        <v>12</v>
      </c>
      <c r="FYO4" s="15" t="s">
        <v>12</v>
      </c>
      <c r="FYP4" s="15" t="s">
        <v>12</v>
      </c>
      <c r="FYQ4" s="15" t="s">
        <v>12</v>
      </c>
      <c r="FYR4" s="15" t="s">
        <v>12</v>
      </c>
      <c r="FYS4" s="15" t="s">
        <v>12</v>
      </c>
      <c r="FYT4" s="15" t="s">
        <v>12</v>
      </c>
      <c r="FYU4" s="15" t="s">
        <v>12</v>
      </c>
      <c r="FYV4" s="15" t="s">
        <v>12</v>
      </c>
      <c r="FYW4" s="15" t="s">
        <v>12</v>
      </c>
      <c r="FYX4" s="15" t="s">
        <v>12</v>
      </c>
      <c r="FYY4" s="15" t="s">
        <v>12</v>
      </c>
      <c r="FYZ4" s="15" t="s">
        <v>12</v>
      </c>
      <c r="FZA4" s="15" t="s">
        <v>12</v>
      </c>
      <c r="FZB4" s="15" t="s">
        <v>12</v>
      </c>
      <c r="FZC4" s="15" t="s">
        <v>12</v>
      </c>
      <c r="FZD4" s="15" t="s">
        <v>12</v>
      </c>
      <c r="FZE4" s="15" t="s">
        <v>12</v>
      </c>
      <c r="FZF4" s="15" t="s">
        <v>12</v>
      </c>
      <c r="FZG4" s="15" t="s">
        <v>12</v>
      </c>
      <c r="FZH4" s="15" t="s">
        <v>12</v>
      </c>
      <c r="FZI4" s="15" t="s">
        <v>12</v>
      </c>
      <c r="FZJ4" s="15" t="s">
        <v>12</v>
      </c>
      <c r="FZK4" s="15" t="s">
        <v>12</v>
      </c>
      <c r="FZL4" s="15" t="s">
        <v>12</v>
      </c>
      <c r="FZM4" s="15" t="s">
        <v>12</v>
      </c>
      <c r="FZN4" s="15" t="s">
        <v>12</v>
      </c>
      <c r="FZO4" s="15" t="s">
        <v>12</v>
      </c>
      <c r="FZP4" s="15" t="s">
        <v>12</v>
      </c>
      <c r="FZQ4" s="15" t="s">
        <v>12</v>
      </c>
      <c r="FZR4" s="15" t="s">
        <v>12</v>
      </c>
      <c r="FZS4" s="15" t="s">
        <v>12</v>
      </c>
      <c r="FZT4" s="15" t="s">
        <v>12</v>
      </c>
      <c r="FZU4" s="15" t="s">
        <v>12</v>
      </c>
      <c r="FZV4" s="15" t="s">
        <v>12</v>
      </c>
      <c r="FZW4" s="15" t="s">
        <v>12</v>
      </c>
      <c r="FZX4" s="15" t="s">
        <v>12</v>
      </c>
      <c r="FZY4" s="15" t="s">
        <v>12</v>
      </c>
      <c r="FZZ4" s="15" t="s">
        <v>12</v>
      </c>
      <c r="GAA4" s="15" t="s">
        <v>12</v>
      </c>
      <c r="GAB4" s="15" t="s">
        <v>12</v>
      </c>
      <c r="GAC4" s="15" t="s">
        <v>12</v>
      </c>
      <c r="GAD4" s="15" t="s">
        <v>12</v>
      </c>
      <c r="GAE4" s="15" t="s">
        <v>12</v>
      </c>
      <c r="GAF4" s="15" t="s">
        <v>12</v>
      </c>
      <c r="GAG4" s="15" t="s">
        <v>12</v>
      </c>
      <c r="GAH4" s="15" t="s">
        <v>12</v>
      </c>
      <c r="GAI4" s="15" t="s">
        <v>12</v>
      </c>
      <c r="GAJ4" s="15" t="s">
        <v>12</v>
      </c>
      <c r="GAK4" s="15" t="s">
        <v>12</v>
      </c>
      <c r="GAL4" s="15" t="s">
        <v>12</v>
      </c>
      <c r="GAM4" s="15" t="s">
        <v>12</v>
      </c>
      <c r="GAN4" s="15" t="s">
        <v>12</v>
      </c>
      <c r="GAO4" s="15" t="s">
        <v>12</v>
      </c>
      <c r="GAP4" s="15" t="s">
        <v>12</v>
      </c>
      <c r="GAQ4" s="15" t="s">
        <v>12</v>
      </c>
      <c r="GAR4" s="15" t="s">
        <v>12</v>
      </c>
      <c r="GAS4" s="15" t="s">
        <v>12</v>
      </c>
      <c r="GAT4" s="15" t="s">
        <v>12</v>
      </c>
      <c r="GAU4" s="15" t="s">
        <v>12</v>
      </c>
      <c r="GAV4" s="15" t="s">
        <v>12</v>
      </c>
      <c r="GAW4" s="15" t="s">
        <v>12</v>
      </c>
      <c r="GAX4" s="15" t="s">
        <v>12</v>
      </c>
      <c r="GAY4" s="15" t="s">
        <v>12</v>
      </c>
      <c r="GAZ4" s="15" t="s">
        <v>12</v>
      </c>
      <c r="GBA4" s="15" t="s">
        <v>12</v>
      </c>
      <c r="GBB4" s="15" t="s">
        <v>12</v>
      </c>
      <c r="GBC4" s="15" t="s">
        <v>12</v>
      </c>
      <c r="GBD4" s="15" t="s">
        <v>12</v>
      </c>
      <c r="GBE4" s="15" t="s">
        <v>12</v>
      </c>
      <c r="GBF4" s="15" t="s">
        <v>12</v>
      </c>
      <c r="GBG4" s="15" t="s">
        <v>12</v>
      </c>
      <c r="GBH4" s="15" t="s">
        <v>12</v>
      </c>
      <c r="GBI4" s="15" t="s">
        <v>12</v>
      </c>
      <c r="GBJ4" s="15" t="s">
        <v>12</v>
      </c>
      <c r="GBK4" s="15" t="s">
        <v>12</v>
      </c>
      <c r="GBL4" s="15" t="s">
        <v>12</v>
      </c>
      <c r="GBM4" s="15" t="s">
        <v>12</v>
      </c>
      <c r="GBN4" s="15" t="s">
        <v>12</v>
      </c>
      <c r="GBO4" s="15" t="s">
        <v>12</v>
      </c>
      <c r="GBP4" s="15" t="s">
        <v>12</v>
      </c>
      <c r="GBQ4" s="15" t="s">
        <v>12</v>
      </c>
      <c r="GBR4" s="15" t="s">
        <v>12</v>
      </c>
      <c r="GBS4" s="15" t="s">
        <v>12</v>
      </c>
      <c r="GBT4" s="15" t="s">
        <v>12</v>
      </c>
      <c r="GBU4" s="15" t="s">
        <v>12</v>
      </c>
      <c r="GBV4" s="15" t="s">
        <v>12</v>
      </c>
      <c r="GBW4" s="15" t="s">
        <v>12</v>
      </c>
      <c r="GBX4" s="15" t="s">
        <v>12</v>
      </c>
      <c r="GBY4" s="15" t="s">
        <v>12</v>
      </c>
      <c r="GBZ4" s="15" t="s">
        <v>12</v>
      </c>
      <c r="GCA4" s="15" t="s">
        <v>12</v>
      </c>
      <c r="GCB4" s="15" t="s">
        <v>12</v>
      </c>
      <c r="GCC4" s="15" t="s">
        <v>12</v>
      </c>
      <c r="GCD4" s="15" t="s">
        <v>12</v>
      </c>
      <c r="GCE4" s="15" t="s">
        <v>12</v>
      </c>
      <c r="GCF4" s="15" t="s">
        <v>12</v>
      </c>
      <c r="GCG4" s="15" t="s">
        <v>12</v>
      </c>
      <c r="GCH4" s="15" t="s">
        <v>12</v>
      </c>
      <c r="GCI4" s="15" t="s">
        <v>12</v>
      </c>
      <c r="GCJ4" s="15" t="s">
        <v>12</v>
      </c>
      <c r="GCK4" s="15" t="s">
        <v>12</v>
      </c>
      <c r="GCL4" s="15" t="s">
        <v>12</v>
      </c>
      <c r="GCM4" s="15" t="s">
        <v>12</v>
      </c>
      <c r="GCN4" s="15" t="s">
        <v>12</v>
      </c>
      <c r="GCO4" s="15" t="s">
        <v>12</v>
      </c>
      <c r="GCP4" s="15" t="s">
        <v>12</v>
      </c>
      <c r="GCQ4" s="15" t="s">
        <v>12</v>
      </c>
      <c r="GCR4" s="15" t="s">
        <v>12</v>
      </c>
      <c r="GCS4" s="15" t="s">
        <v>12</v>
      </c>
      <c r="GCT4" s="15" t="s">
        <v>12</v>
      </c>
      <c r="GCU4" s="15" t="s">
        <v>12</v>
      </c>
      <c r="GCV4" s="15" t="s">
        <v>12</v>
      </c>
      <c r="GCW4" s="15" t="s">
        <v>12</v>
      </c>
      <c r="GCX4" s="15" t="s">
        <v>12</v>
      </c>
      <c r="GCY4" s="15" t="s">
        <v>12</v>
      </c>
      <c r="GCZ4" s="15" t="s">
        <v>12</v>
      </c>
      <c r="GDA4" s="15" t="s">
        <v>12</v>
      </c>
      <c r="GDB4" s="15" t="s">
        <v>12</v>
      </c>
      <c r="GDC4" s="15" t="s">
        <v>12</v>
      </c>
      <c r="GDD4" s="15" t="s">
        <v>12</v>
      </c>
      <c r="GDE4" s="15" t="s">
        <v>12</v>
      </c>
      <c r="GDF4" s="15" t="s">
        <v>12</v>
      </c>
      <c r="GDG4" s="15" t="s">
        <v>12</v>
      </c>
      <c r="GDH4" s="15" t="s">
        <v>12</v>
      </c>
      <c r="GDI4" s="15" t="s">
        <v>12</v>
      </c>
      <c r="GDJ4" s="15" t="s">
        <v>12</v>
      </c>
      <c r="GDK4" s="15" t="s">
        <v>12</v>
      </c>
      <c r="GDL4" s="15" t="s">
        <v>12</v>
      </c>
      <c r="GDM4" s="15" t="s">
        <v>12</v>
      </c>
      <c r="GDN4" s="15" t="s">
        <v>12</v>
      </c>
      <c r="GDO4" s="15" t="s">
        <v>12</v>
      </c>
      <c r="GDP4" s="15" t="s">
        <v>12</v>
      </c>
      <c r="GDQ4" s="15" t="s">
        <v>12</v>
      </c>
      <c r="GDR4" s="15" t="s">
        <v>12</v>
      </c>
      <c r="GDS4" s="15" t="s">
        <v>12</v>
      </c>
      <c r="GDT4" s="15" t="s">
        <v>12</v>
      </c>
      <c r="GDU4" s="15" t="s">
        <v>12</v>
      </c>
      <c r="GDV4" s="15" t="s">
        <v>12</v>
      </c>
      <c r="GDW4" s="15" t="s">
        <v>12</v>
      </c>
      <c r="GDX4" s="15" t="s">
        <v>12</v>
      </c>
      <c r="GDY4" s="15" t="s">
        <v>12</v>
      </c>
      <c r="GDZ4" s="15" t="s">
        <v>12</v>
      </c>
      <c r="GEA4" s="15" t="s">
        <v>12</v>
      </c>
      <c r="GEB4" s="15" t="s">
        <v>12</v>
      </c>
      <c r="GEC4" s="15" t="s">
        <v>12</v>
      </c>
      <c r="GED4" s="15" t="s">
        <v>12</v>
      </c>
      <c r="GEE4" s="15" t="s">
        <v>12</v>
      </c>
      <c r="GEF4" s="15" t="s">
        <v>12</v>
      </c>
      <c r="GEG4" s="15" t="s">
        <v>12</v>
      </c>
      <c r="GEH4" s="15" t="s">
        <v>12</v>
      </c>
      <c r="GEI4" s="15" t="s">
        <v>12</v>
      </c>
      <c r="GEJ4" s="15" t="s">
        <v>12</v>
      </c>
      <c r="GEK4" s="15" t="s">
        <v>12</v>
      </c>
      <c r="GEL4" s="15" t="s">
        <v>12</v>
      </c>
      <c r="GEM4" s="15" t="s">
        <v>12</v>
      </c>
      <c r="GEN4" s="15" t="s">
        <v>12</v>
      </c>
      <c r="GEO4" s="15" t="s">
        <v>12</v>
      </c>
      <c r="GEP4" s="15" t="s">
        <v>12</v>
      </c>
      <c r="GEQ4" s="15" t="s">
        <v>12</v>
      </c>
      <c r="GER4" s="15" t="s">
        <v>12</v>
      </c>
      <c r="GES4" s="15" t="s">
        <v>12</v>
      </c>
      <c r="GET4" s="15" t="s">
        <v>12</v>
      </c>
      <c r="GEU4" s="15" t="s">
        <v>12</v>
      </c>
      <c r="GEV4" s="15" t="s">
        <v>12</v>
      </c>
      <c r="GEW4" s="15" t="s">
        <v>12</v>
      </c>
      <c r="GEX4" s="15" t="s">
        <v>12</v>
      </c>
      <c r="GEY4" s="15" t="s">
        <v>12</v>
      </c>
      <c r="GEZ4" s="15" t="s">
        <v>12</v>
      </c>
      <c r="GFA4" s="15" t="s">
        <v>12</v>
      </c>
      <c r="GFB4" s="15" t="s">
        <v>12</v>
      </c>
      <c r="GFC4" s="15" t="s">
        <v>12</v>
      </c>
      <c r="GFD4" s="15" t="s">
        <v>12</v>
      </c>
      <c r="GFE4" s="15" t="s">
        <v>12</v>
      </c>
      <c r="GFF4" s="15" t="s">
        <v>12</v>
      </c>
      <c r="GFG4" s="15" t="s">
        <v>12</v>
      </c>
      <c r="GFH4" s="15" t="s">
        <v>12</v>
      </c>
      <c r="GFI4" s="15" t="s">
        <v>12</v>
      </c>
      <c r="GFJ4" s="15" t="s">
        <v>12</v>
      </c>
      <c r="GFK4" s="15" t="s">
        <v>12</v>
      </c>
      <c r="GFL4" s="15" t="s">
        <v>12</v>
      </c>
      <c r="GFM4" s="15" t="s">
        <v>12</v>
      </c>
      <c r="GFN4" s="15" t="s">
        <v>12</v>
      </c>
      <c r="GFO4" s="15" t="s">
        <v>12</v>
      </c>
      <c r="GFP4" s="15" t="s">
        <v>12</v>
      </c>
      <c r="GFQ4" s="15" t="s">
        <v>12</v>
      </c>
      <c r="GFR4" s="15" t="s">
        <v>12</v>
      </c>
      <c r="GFS4" s="15" t="s">
        <v>12</v>
      </c>
      <c r="GFT4" s="15" t="s">
        <v>12</v>
      </c>
      <c r="GFU4" s="15" t="s">
        <v>12</v>
      </c>
      <c r="GFV4" s="15" t="s">
        <v>12</v>
      </c>
      <c r="GFW4" s="15" t="s">
        <v>12</v>
      </c>
      <c r="GFX4" s="15" t="s">
        <v>12</v>
      </c>
      <c r="GFY4" s="15" t="s">
        <v>12</v>
      </c>
      <c r="GFZ4" s="15" t="s">
        <v>12</v>
      </c>
      <c r="GGA4" s="15" t="s">
        <v>12</v>
      </c>
      <c r="GGB4" s="15" t="s">
        <v>12</v>
      </c>
      <c r="GGC4" s="15" t="s">
        <v>12</v>
      </c>
      <c r="GGD4" s="15" t="s">
        <v>12</v>
      </c>
      <c r="GGE4" s="15" t="s">
        <v>12</v>
      </c>
      <c r="GGF4" s="15" t="s">
        <v>12</v>
      </c>
      <c r="GGG4" s="15" t="s">
        <v>12</v>
      </c>
      <c r="GGH4" s="15" t="s">
        <v>12</v>
      </c>
      <c r="GGI4" s="15" t="s">
        <v>12</v>
      </c>
      <c r="GGJ4" s="15" t="s">
        <v>12</v>
      </c>
      <c r="GGK4" s="15" t="s">
        <v>12</v>
      </c>
      <c r="GGL4" s="15" t="s">
        <v>12</v>
      </c>
      <c r="GGM4" s="15" t="s">
        <v>12</v>
      </c>
      <c r="GGN4" s="15" t="s">
        <v>12</v>
      </c>
      <c r="GGO4" s="15" t="s">
        <v>12</v>
      </c>
      <c r="GGP4" s="15" t="s">
        <v>12</v>
      </c>
      <c r="GGQ4" s="15" t="s">
        <v>12</v>
      </c>
      <c r="GGR4" s="15" t="s">
        <v>12</v>
      </c>
      <c r="GGS4" s="15" t="s">
        <v>12</v>
      </c>
      <c r="GGT4" s="15" t="s">
        <v>12</v>
      </c>
      <c r="GGU4" s="15" t="s">
        <v>12</v>
      </c>
      <c r="GGV4" s="15" t="s">
        <v>12</v>
      </c>
      <c r="GGW4" s="15" t="s">
        <v>12</v>
      </c>
      <c r="GGX4" s="15" t="s">
        <v>12</v>
      </c>
      <c r="GGY4" s="15" t="s">
        <v>12</v>
      </c>
      <c r="GGZ4" s="15" t="s">
        <v>12</v>
      </c>
      <c r="GHA4" s="15" t="s">
        <v>12</v>
      </c>
      <c r="GHB4" s="15" t="s">
        <v>12</v>
      </c>
      <c r="GHC4" s="15" t="s">
        <v>12</v>
      </c>
      <c r="GHD4" s="15" t="s">
        <v>12</v>
      </c>
      <c r="GHE4" s="15" t="s">
        <v>12</v>
      </c>
      <c r="GHF4" s="15" t="s">
        <v>12</v>
      </c>
      <c r="GHG4" s="15" t="s">
        <v>12</v>
      </c>
      <c r="GHH4" s="15" t="s">
        <v>12</v>
      </c>
      <c r="GHI4" s="15" t="s">
        <v>12</v>
      </c>
      <c r="GHJ4" s="15" t="s">
        <v>12</v>
      </c>
      <c r="GHK4" s="15" t="s">
        <v>12</v>
      </c>
      <c r="GHL4" s="15" t="s">
        <v>12</v>
      </c>
      <c r="GHM4" s="15" t="s">
        <v>12</v>
      </c>
      <c r="GHN4" s="15" t="s">
        <v>12</v>
      </c>
      <c r="GHO4" s="15" t="s">
        <v>12</v>
      </c>
      <c r="GHP4" s="15" t="s">
        <v>12</v>
      </c>
      <c r="GHQ4" s="15" t="s">
        <v>12</v>
      </c>
      <c r="GHR4" s="15" t="s">
        <v>12</v>
      </c>
      <c r="GHS4" s="15" t="s">
        <v>12</v>
      </c>
      <c r="GHT4" s="15" t="s">
        <v>12</v>
      </c>
      <c r="GHU4" s="15" t="s">
        <v>12</v>
      </c>
      <c r="GHV4" s="15" t="s">
        <v>12</v>
      </c>
      <c r="GHW4" s="15" t="s">
        <v>12</v>
      </c>
      <c r="GHX4" s="15" t="s">
        <v>12</v>
      </c>
      <c r="GHY4" s="15" t="s">
        <v>12</v>
      </c>
      <c r="GHZ4" s="15" t="s">
        <v>12</v>
      </c>
      <c r="GIA4" s="15" t="s">
        <v>12</v>
      </c>
      <c r="GIB4" s="15" t="s">
        <v>12</v>
      </c>
      <c r="GIC4" s="15" t="s">
        <v>12</v>
      </c>
      <c r="GID4" s="15" t="s">
        <v>12</v>
      </c>
      <c r="GIE4" s="15" t="s">
        <v>12</v>
      </c>
      <c r="GIF4" s="15" t="s">
        <v>12</v>
      </c>
      <c r="GIG4" s="15" t="s">
        <v>12</v>
      </c>
      <c r="GIH4" s="15" t="s">
        <v>12</v>
      </c>
      <c r="GII4" s="15" t="s">
        <v>12</v>
      </c>
      <c r="GIJ4" s="15" t="s">
        <v>12</v>
      </c>
      <c r="GIK4" s="15" t="s">
        <v>12</v>
      </c>
      <c r="GIL4" s="15" t="s">
        <v>12</v>
      </c>
      <c r="GIM4" s="15" t="s">
        <v>12</v>
      </c>
      <c r="GIN4" s="15" t="s">
        <v>12</v>
      </c>
      <c r="GIO4" s="15" t="s">
        <v>12</v>
      </c>
      <c r="GIP4" s="15" t="s">
        <v>12</v>
      </c>
      <c r="GIQ4" s="15" t="s">
        <v>12</v>
      </c>
      <c r="GIR4" s="15" t="s">
        <v>12</v>
      </c>
      <c r="GIS4" s="15" t="s">
        <v>12</v>
      </c>
      <c r="GIT4" s="15" t="s">
        <v>12</v>
      </c>
      <c r="GIU4" s="15" t="s">
        <v>12</v>
      </c>
      <c r="GIV4" s="15" t="s">
        <v>12</v>
      </c>
      <c r="GIW4" s="15" t="s">
        <v>12</v>
      </c>
      <c r="GIX4" s="15" t="s">
        <v>12</v>
      </c>
      <c r="GIY4" s="15" t="s">
        <v>12</v>
      </c>
      <c r="GIZ4" s="15" t="s">
        <v>12</v>
      </c>
      <c r="GJA4" s="15" t="s">
        <v>12</v>
      </c>
      <c r="GJB4" s="15" t="s">
        <v>12</v>
      </c>
      <c r="GJC4" s="15" t="s">
        <v>12</v>
      </c>
      <c r="GJD4" s="15" t="s">
        <v>12</v>
      </c>
      <c r="GJE4" s="15" t="s">
        <v>12</v>
      </c>
      <c r="GJF4" s="15" t="s">
        <v>12</v>
      </c>
      <c r="GJG4" s="15" t="s">
        <v>12</v>
      </c>
      <c r="GJH4" s="15" t="s">
        <v>12</v>
      </c>
      <c r="GJI4" s="15" t="s">
        <v>12</v>
      </c>
      <c r="GJJ4" s="15" t="s">
        <v>12</v>
      </c>
      <c r="GJK4" s="15" t="s">
        <v>12</v>
      </c>
      <c r="GJL4" s="15" t="s">
        <v>12</v>
      </c>
      <c r="GJM4" s="15" t="s">
        <v>12</v>
      </c>
      <c r="GJN4" s="15" t="s">
        <v>12</v>
      </c>
      <c r="GJO4" s="15" t="s">
        <v>12</v>
      </c>
      <c r="GJP4" s="15" t="s">
        <v>12</v>
      </c>
      <c r="GJQ4" s="15" t="s">
        <v>12</v>
      </c>
      <c r="GJR4" s="15" t="s">
        <v>12</v>
      </c>
      <c r="GJS4" s="15" t="s">
        <v>12</v>
      </c>
      <c r="GJT4" s="15" t="s">
        <v>12</v>
      </c>
      <c r="GJU4" s="15" t="s">
        <v>12</v>
      </c>
      <c r="GJV4" s="15" t="s">
        <v>12</v>
      </c>
      <c r="GJW4" s="15" t="s">
        <v>12</v>
      </c>
      <c r="GJX4" s="15" t="s">
        <v>12</v>
      </c>
      <c r="GJY4" s="15" t="s">
        <v>12</v>
      </c>
      <c r="GJZ4" s="15" t="s">
        <v>12</v>
      </c>
      <c r="GKA4" s="15" t="s">
        <v>12</v>
      </c>
      <c r="GKB4" s="15" t="s">
        <v>12</v>
      </c>
      <c r="GKC4" s="15" t="s">
        <v>12</v>
      </c>
      <c r="GKD4" s="15" t="s">
        <v>12</v>
      </c>
      <c r="GKE4" s="15" t="s">
        <v>12</v>
      </c>
      <c r="GKF4" s="15" t="s">
        <v>12</v>
      </c>
      <c r="GKG4" s="15" t="s">
        <v>12</v>
      </c>
      <c r="GKH4" s="15" t="s">
        <v>12</v>
      </c>
      <c r="GKI4" s="15" t="s">
        <v>12</v>
      </c>
      <c r="GKJ4" s="15" t="s">
        <v>12</v>
      </c>
      <c r="GKK4" s="15" t="s">
        <v>12</v>
      </c>
      <c r="GKL4" s="15" t="s">
        <v>12</v>
      </c>
      <c r="GKM4" s="15" t="s">
        <v>12</v>
      </c>
      <c r="GKN4" s="15" t="s">
        <v>12</v>
      </c>
      <c r="GKO4" s="15" t="s">
        <v>12</v>
      </c>
      <c r="GKP4" s="15" t="s">
        <v>12</v>
      </c>
      <c r="GKQ4" s="15" t="s">
        <v>12</v>
      </c>
      <c r="GKR4" s="15" t="s">
        <v>12</v>
      </c>
      <c r="GKS4" s="15" t="s">
        <v>12</v>
      </c>
      <c r="GKT4" s="15" t="s">
        <v>12</v>
      </c>
      <c r="GKU4" s="15" t="s">
        <v>12</v>
      </c>
      <c r="GKV4" s="15" t="s">
        <v>12</v>
      </c>
      <c r="GKW4" s="15" t="s">
        <v>12</v>
      </c>
      <c r="GKX4" s="15" t="s">
        <v>12</v>
      </c>
      <c r="GKY4" s="15" t="s">
        <v>12</v>
      </c>
      <c r="GKZ4" s="15" t="s">
        <v>12</v>
      </c>
      <c r="GLA4" s="15" t="s">
        <v>12</v>
      </c>
      <c r="GLB4" s="15" t="s">
        <v>12</v>
      </c>
      <c r="GLC4" s="15" t="s">
        <v>12</v>
      </c>
      <c r="GLD4" s="15" t="s">
        <v>12</v>
      </c>
      <c r="GLE4" s="15" t="s">
        <v>12</v>
      </c>
      <c r="GLF4" s="15" t="s">
        <v>12</v>
      </c>
      <c r="GLG4" s="15" t="s">
        <v>12</v>
      </c>
      <c r="GLH4" s="15" t="s">
        <v>12</v>
      </c>
      <c r="GLI4" s="15" t="s">
        <v>12</v>
      </c>
      <c r="GLJ4" s="15" t="s">
        <v>12</v>
      </c>
      <c r="GLK4" s="15" t="s">
        <v>12</v>
      </c>
      <c r="GLL4" s="15" t="s">
        <v>12</v>
      </c>
      <c r="GLM4" s="15" t="s">
        <v>12</v>
      </c>
      <c r="GLN4" s="15" t="s">
        <v>12</v>
      </c>
      <c r="GLO4" s="15" t="s">
        <v>12</v>
      </c>
      <c r="GLP4" s="15" t="s">
        <v>12</v>
      </c>
      <c r="GLQ4" s="15" t="s">
        <v>12</v>
      </c>
      <c r="GLR4" s="15" t="s">
        <v>12</v>
      </c>
      <c r="GLS4" s="15" t="s">
        <v>12</v>
      </c>
      <c r="GLT4" s="15" t="s">
        <v>12</v>
      </c>
      <c r="GLU4" s="15" t="s">
        <v>12</v>
      </c>
      <c r="GLV4" s="15" t="s">
        <v>12</v>
      </c>
      <c r="GLW4" s="15" t="s">
        <v>12</v>
      </c>
      <c r="GLX4" s="15" t="s">
        <v>12</v>
      </c>
      <c r="GLY4" s="15" t="s">
        <v>12</v>
      </c>
      <c r="GLZ4" s="15" t="s">
        <v>12</v>
      </c>
      <c r="GMA4" s="15" t="s">
        <v>12</v>
      </c>
      <c r="GMB4" s="15" t="s">
        <v>12</v>
      </c>
      <c r="GMC4" s="15" t="s">
        <v>12</v>
      </c>
      <c r="GMD4" s="15" t="s">
        <v>12</v>
      </c>
      <c r="GME4" s="15" t="s">
        <v>12</v>
      </c>
      <c r="GMF4" s="15" t="s">
        <v>12</v>
      </c>
      <c r="GMG4" s="15" t="s">
        <v>12</v>
      </c>
      <c r="GMH4" s="15" t="s">
        <v>12</v>
      </c>
      <c r="GMI4" s="15" t="s">
        <v>12</v>
      </c>
      <c r="GMJ4" s="15" t="s">
        <v>12</v>
      </c>
      <c r="GMK4" s="15" t="s">
        <v>12</v>
      </c>
      <c r="GML4" s="15" t="s">
        <v>12</v>
      </c>
      <c r="GMM4" s="15" t="s">
        <v>12</v>
      </c>
      <c r="GMN4" s="15" t="s">
        <v>12</v>
      </c>
      <c r="GMO4" s="15" t="s">
        <v>12</v>
      </c>
      <c r="GMP4" s="15" t="s">
        <v>12</v>
      </c>
      <c r="GMQ4" s="15" t="s">
        <v>12</v>
      </c>
      <c r="GMR4" s="15" t="s">
        <v>12</v>
      </c>
      <c r="GMS4" s="15" t="s">
        <v>12</v>
      </c>
      <c r="GMT4" s="15" t="s">
        <v>12</v>
      </c>
      <c r="GMU4" s="15" t="s">
        <v>12</v>
      </c>
      <c r="GMV4" s="15" t="s">
        <v>12</v>
      </c>
      <c r="GMW4" s="15" t="s">
        <v>12</v>
      </c>
      <c r="GMX4" s="15" t="s">
        <v>12</v>
      </c>
      <c r="GMY4" s="15" t="s">
        <v>12</v>
      </c>
      <c r="GMZ4" s="15" t="s">
        <v>12</v>
      </c>
      <c r="GNA4" s="15" t="s">
        <v>12</v>
      </c>
      <c r="GNB4" s="15" t="s">
        <v>12</v>
      </c>
      <c r="GNC4" s="15" t="s">
        <v>12</v>
      </c>
      <c r="GND4" s="15" t="s">
        <v>12</v>
      </c>
      <c r="GNE4" s="15" t="s">
        <v>12</v>
      </c>
      <c r="GNF4" s="15" t="s">
        <v>12</v>
      </c>
      <c r="GNG4" s="15" t="s">
        <v>12</v>
      </c>
      <c r="GNH4" s="15" t="s">
        <v>12</v>
      </c>
      <c r="GNI4" s="15" t="s">
        <v>12</v>
      </c>
      <c r="GNJ4" s="15" t="s">
        <v>12</v>
      </c>
      <c r="GNK4" s="15" t="s">
        <v>12</v>
      </c>
      <c r="GNL4" s="15" t="s">
        <v>12</v>
      </c>
      <c r="GNM4" s="15" t="s">
        <v>12</v>
      </c>
      <c r="GNN4" s="15" t="s">
        <v>12</v>
      </c>
      <c r="GNO4" s="15" t="s">
        <v>12</v>
      </c>
      <c r="GNP4" s="15" t="s">
        <v>12</v>
      </c>
      <c r="GNQ4" s="15" t="s">
        <v>12</v>
      </c>
      <c r="GNR4" s="15" t="s">
        <v>12</v>
      </c>
      <c r="GNS4" s="15" t="s">
        <v>12</v>
      </c>
      <c r="GNT4" s="15" t="s">
        <v>12</v>
      </c>
      <c r="GNU4" s="15" t="s">
        <v>12</v>
      </c>
      <c r="GNV4" s="15" t="s">
        <v>12</v>
      </c>
      <c r="GNW4" s="15" t="s">
        <v>12</v>
      </c>
      <c r="GNX4" s="15" t="s">
        <v>12</v>
      </c>
      <c r="GNY4" s="15" t="s">
        <v>12</v>
      </c>
      <c r="GNZ4" s="15" t="s">
        <v>12</v>
      </c>
      <c r="GOA4" s="15" t="s">
        <v>12</v>
      </c>
      <c r="GOB4" s="15" t="s">
        <v>12</v>
      </c>
      <c r="GOC4" s="15" t="s">
        <v>12</v>
      </c>
      <c r="GOD4" s="15" t="s">
        <v>12</v>
      </c>
      <c r="GOE4" s="15" t="s">
        <v>12</v>
      </c>
      <c r="GOF4" s="15" t="s">
        <v>12</v>
      </c>
      <c r="GOG4" s="15" t="s">
        <v>12</v>
      </c>
      <c r="GOH4" s="15" t="s">
        <v>12</v>
      </c>
      <c r="GOI4" s="15" t="s">
        <v>12</v>
      </c>
      <c r="GOJ4" s="15" t="s">
        <v>12</v>
      </c>
      <c r="GOK4" s="15" t="s">
        <v>12</v>
      </c>
      <c r="GOL4" s="15" t="s">
        <v>12</v>
      </c>
      <c r="GOM4" s="15" t="s">
        <v>12</v>
      </c>
      <c r="GON4" s="15" t="s">
        <v>12</v>
      </c>
      <c r="GOO4" s="15" t="s">
        <v>12</v>
      </c>
      <c r="GOP4" s="15" t="s">
        <v>12</v>
      </c>
      <c r="GOQ4" s="15" t="s">
        <v>12</v>
      </c>
      <c r="GOR4" s="15" t="s">
        <v>12</v>
      </c>
      <c r="GOS4" s="15" t="s">
        <v>12</v>
      </c>
      <c r="GOT4" s="15" t="s">
        <v>12</v>
      </c>
      <c r="GOU4" s="15" t="s">
        <v>12</v>
      </c>
      <c r="GOV4" s="15" t="s">
        <v>12</v>
      </c>
      <c r="GOW4" s="15" t="s">
        <v>12</v>
      </c>
      <c r="GOX4" s="15" t="s">
        <v>12</v>
      </c>
      <c r="GOY4" s="15" t="s">
        <v>12</v>
      </c>
      <c r="GOZ4" s="15" t="s">
        <v>12</v>
      </c>
      <c r="GPA4" s="15" t="s">
        <v>12</v>
      </c>
      <c r="GPB4" s="15" t="s">
        <v>12</v>
      </c>
      <c r="GPC4" s="15" t="s">
        <v>12</v>
      </c>
      <c r="GPD4" s="15" t="s">
        <v>12</v>
      </c>
      <c r="GPE4" s="15" t="s">
        <v>12</v>
      </c>
      <c r="GPF4" s="15" t="s">
        <v>12</v>
      </c>
      <c r="GPG4" s="15" t="s">
        <v>12</v>
      </c>
      <c r="GPH4" s="15" t="s">
        <v>12</v>
      </c>
      <c r="GPI4" s="15" t="s">
        <v>12</v>
      </c>
      <c r="GPJ4" s="15" t="s">
        <v>12</v>
      </c>
      <c r="GPK4" s="15" t="s">
        <v>12</v>
      </c>
      <c r="GPL4" s="15" t="s">
        <v>12</v>
      </c>
      <c r="GPM4" s="15" t="s">
        <v>12</v>
      </c>
      <c r="GPN4" s="15" t="s">
        <v>12</v>
      </c>
      <c r="GPO4" s="15" t="s">
        <v>12</v>
      </c>
      <c r="GPP4" s="15" t="s">
        <v>12</v>
      </c>
      <c r="GPQ4" s="15" t="s">
        <v>12</v>
      </c>
      <c r="GPR4" s="15" t="s">
        <v>12</v>
      </c>
      <c r="GPS4" s="15" t="s">
        <v>12</v>
      </c>
      <c r="GPT4" s="15" t="s">
        <v>12</v>
      </c>
      <c r="GPU4" s="15" t="s">
        <v>12</v>
      </c>
      <c r="GPV4" s="15" t="s">
        <v>12</v>
      </c>
      <c r="GPW4" s="15" t="s">
        <v>12</v>
      </c>
      <c r="GPX4" s="15" t="s">
        <v>12</v>
      </c>
      <c r="GPY4" s="15" t="s">
        <v>12</v>
      </c>
      <c r="GPZ4" s="15" t="s">
        <v>12</v>
      </c>
      <c r="GQA4" s="15" t="s">
        <v>12</v>
      </c>
      <c r="GQB4" s="15" t="s">
        <v>12</v>
      </c>
      <c r="GQC4" s="15" t="s">
        <v>12</v>
      </c>
      <c r="GQD4" s="15" t="s">
        <v>12</v>
      </c>
      <c r="GQE4" s="15" t="s">
        <v>12</v>
      </c>
      <c r="GQF4" s="15" t="s">
        <v>12</v>
      </c>
      <c r="GQG4" s="15" t="s">
        <v>12</v>
      </c>
      <c r="GQH4" s="15" t="s">
        <v>12</v>
      </c>
      <c r="GQI4" s="15" t="s">
        <v>12</v>
      </c>
      <c r="GQJ4" s="15" t="s">
        <v>12</v>
      </c>
      <c r="GQK4" s="15" t="s">
        <v>12</v>
      </c>
      <c r="GQL4" s="15" t="s">
        <v>12</v>
      </c>
      <c r="GQM4" s="15" t="s">
        <v>12</v>
      </c>
      <c r="GQN4" s="15" t="s">
        <v>12</v>
      </c>
      <c r="GQO4" s="15" t="s">
        <v>12</v>
      </c>
      <c r="GQP4" s="15" t="s">
        <v>12</v>
      </c>
      <c r="GQQ4" s="15" t="s">
        <v>12</v>
      </c>
      <c r="GQR4" s="15" t="s">
        <v>12</v>
      </c>
      <c r="GQS4" s="15" t="s">
        <v>12</v>
      </c>
      <c r="GQT4" s="15" t="s">
        <v>12</v>
      </c>
      <c r="GQU4" s="15" t="s">
        <v>12</v>
      </c>
      <c r="GQV4" s="15" t="s">
        <v>12</v>
      </c>
      <c r="GQW4" s="15" t="s">
        <v>12</v>
      </c>
      <c r="GQX4" s="15" t="s">
        <v>12</v>
      </c>
      <c r="GQY4" s="15" t="s">
        <v>12</v>
      </c>
      <c r="GQZ4" s="15" t="s">
        <v>12</v>
      </c>
      <c r="GRA4" s="15" t="s">
        <v>12</v>
      </c>
      <c r="GRB4" s="15" t="s">
        <v>12</v>
      </c>
      <c r="GRC4" s="15" t="s">
        <v>12</v>
      </c>
      <c r="GRD4" s="15" t="s">
        <v>12</v>
      </c>
      <c r="GRE4" s="15" t="s">
        <v>12</v>
      </c>
      <c r="GRF4" s="15" t="s">
        <v>12</v>
      </c>
      <c r="GRG4" s="15" t="s">
        <v>12</v>
      </c>
      <c r="GRH4" s="15" t="s">
        <v>12</v>
      </c>
      <c r="GRI4" s="15" t="s">
        <v>12</v>
      </c>
      <c r="GRJ4" s="15" t="s">
        <v>12</v>
      </c>
      <c r="GRK4" s="15" t="s">
        <v>12</v>
      </c>
      <c r="GRL4" s="15" t="s">
        <v>12</v>
      </c>
      <c r="GRM4" s="15" t="s">
        <v>12</v>
      </c>
      <c r="GRN4" s="15" t="s">
        <v>12</v>
      </c>
      <c r="GRO4" s="15" t="s">
        <v>12</v>
      </c>
      <c r="GRP4" s="15" t="s">
        <v>12</v>
      </c>
      <c r="GRQ4" s="15" t="s">
        <v>12</v>
      </c>
      <c r="GRR4" s="15" t="s">
        <v>12</v>
      </c>
      <c r="GRS4" s="15" t="s">
        <v>12</v>
      </c>
      <c r="GRT4" s="15" t="s">
        <v>12</v>
      </c>
      <c r="GRU4" s="15" t="s">
        <v>12</v>
      </c>
      <c r="GRV4" s="15" t="s">
        <v>12</v>
      </c>
      <c r="GRW4" s="15" t="s">
        <v>12</v>
      </c>
      <c r="GRX4" s="15" t="s">
        <v>12</v>
      </c>
      <c r="GRY4" s="15" t="s">
        <v>12</v>
      </c>
      <c r="GRZ4" s="15" t="s">
        <v>12</v>
      </c>
      <c r="GSA4" s="15" t="s">
        <v>12</v>
      </c>
      <c r="GSB4" s="15" t="s">
        <v>12</v>
      </c>
      <c r="GSC4" s="15" t="s">
        <v>12</v>
      </c>
      <c r="GSD4" s="15" t="s">
        <v>12</v>
      </c>
      <c r="GSE4" s="15" t="s">
        <v>12</v>
      </c>
      <c r="GSF4" s="15" t="s">
        <v>12</v>
      </c>
      <c r="GSG4" s="15" t="s">
        <v>12</v>
      </c>
      <c r="GSH4" s="15" t="s">
        <v>12</v>
      </c>
      <c r="GSI4" s="15" t="s">
        <v>12</v>
      </c>
      <c r="GSJ4" s="15" t="s">
        <v>12</v>
      </c>
      <c r="GSK4" s="15" t="s">
        <v>12</v>
      </c>
      <c r="GSL4" s="15" t="s">
        <v>12</v>
      </c>
      <c r="GSM4" s="15" t="s">
        <v>12</v>
      </c>
      <c r="GSN4" s="15" t="s">
        <v>12</v>
      </c>
      <c r="GSO4" s="15" t="s">
        <v>12</v>
      </c>
      <c r="GSP4" s="15" t="s">
        <v>12</v>
      </c>
      <c r="GSQ4" s="15" t="s">
        <v>12</v>
      </c>
      <c r="GSR4" s="15" t="s">
        <v>12</v>
      </c>
      <c r="GSS4" s="15" t="s">
        <v>12</v>
      </c>
      <c r="GST4" s="15" t="s">
        <v>12</v>
      </c>
      <c r="GSU4" s="15" t="s">
        <v>12</v>
      </c>
      <c r="GSV4" s="15" t="s">
        <v>12</v>
      </c>
      <c r="GSW4" s="15" t="s">
        <v>12</v>
      </c>
      <c r="GSX4" s="15" t="s">
        <v>12</v>
      </c>
      <c r="GSY4" s="15" t="s">
        <v>12</v>
      </c>
      <c r="GSZ4" s="15" t="s">
        <v>12</v>
      </c>
      <c r="GTA4" s="15" t="s">
        <v>12</v>
      </c>
      <c r="GTB4" s="15" t="s">
        <v>12</v>
      </c>
      <c r="GTC4" s="15" t="s">
        <v>12</v>
      </c>
      <c r="GTD4" s="15" t="s">
        <v>12</v>
      </c>
      <c r="GTE4" s="15" t="s">
        <v>12</v>
      </c>
      <c r="GTF4" s="15" t="s">
        <v>12</v>
      </c>
      <c r="GTG4" s="15" t="s">
        <v>12</v>
      </c>
      <c r="GTH4" s="15" t="s">
        <v>12</v>
      </c>
      <c r="GTI4" s="15" t="s">
        <v>12</v>
      </c>
      <c r="GTJ4" s="15" t="s">
        <v>12</v>
      </c>
      <c r="GTK4" s="15" t="s">
        <v>12</v>
      </c>
      <c r="GTL4" s="15" t="s">
        <v>12</v>
      </c>
      <c r="GTM4" s="15" t="s">
        <v>12</v>
      </c>
      <c r="GTN4" s="15" t="s">
        <v>12</v>
      </c>
      <c r="GTO4" s="15" t="s">
        <v>12</v>
      </c>
      <c r="GTP4" s="15" t="s">
        <v>12</v>
      </c>
      <c r="GTQ4" s="15" t="s">
        <v>12</v>
      </c>
      <c r="GTR4" s="15" t="s">
        <v>12</v>
      </c>
      <c r="GTS4" s="15" t="s">
        <v>12</v>
      </c>
      <c r="GTT4" s="15" t="s">
        <v>12</v>
      </c>
      <c r="GTU4" s="15" t="s">
        <v>12</v>
      </c>
      <c r="GTV4" s="15" t="s">
        <v>12</v>
      </c>
      <c r="GTW4" s="15" t="s">
        <v>12</v>
      </c>
      <c r="GTX4" s="15" t="s">
        <v>12</v>
      </c>
      <c r="GTY4" s="15" t="s">
        <v>12</v>
      </c>
      <c r="GTZ4" s="15" t="s">
        <v>12</v>
      </c>
      <c r="GUA4" s="15" t="s">
        <v>12</v>
      </c>
      <c r="GUB4" s="15" t="s">
        <v>12</v>
      </c>
      <c r="GUC4" s="15" t="s">
        <v>12</v>
      </c>
      <c r="GUD4" s="15" t="s">
        <v>12</v>
      </c>
      <c r="GUE4" s="15" t="s">
        <v>12</v>
      </c>
      <c r="GUF4" s="15" t="s">
        <v>12</v>
      </c>
      <c r="GUG4" s="15" t="s">
        <v>12</v>
      </c>
      <c r="GUH4" s="15" t="s">
        <v>12</v>
      </c>
      <c r="GUI4" s="15" t="s">
        <v>12</v>
      </c>
      <c r="GUJ4" s="15" t="s">
        <v>12</v>
      </c>
      <c r="GUK4" s="15" t="s">
        <v>12</v>
      </c>
      <c r="GUL4" s="15" t="s">
        <v>12</v>
      </c>
      <c r="GUM4" s="15" t="s">
        <v>12</v>
      </c>
      <c r="GUN4" s="15" t="s">
        <v>12</v>
      </c>
      <c r="GUO4" s="15" t="s">
        <v>12</v>
      </c>
      <c r="GUP4" s="15" t="s">
        <v>12</v>
      </c>
      <c r="GUQ4" s="15" t="s">
        <v>12</v>
      </c>
      <c r="GUR4" s="15" t="s">
        <v>12</v>
      </c>
      <c r="GUS4" s="15" t="s">
        <v>12</v>
      </c>
      <c r="GUT4" s="15" t="s">
        <v>12</v>
      </c>
      <c r="GUU4" s="15" t="s">
        <v>12</v>
      </c>
      <c r="GUV4" s="15" t="s">
        <v>12</v>
      </c>
      <c r="GUW4" s="15" t="s">
        <v>12</v>
      </c>
      <c r="GUX4" s="15" t="s">
        <v>12</v>
      </c>
      <c r="GUY4" s="15" t="s">
        <v>12</v>
      </c>
      <c r="GUZ4" s="15" t="s">
        <v>12</v>
      </c>
      <c r="GVA4" s="15" t="s">
        <v>12</v>
      </c>
      <c r="GVB4" s="15" t="s">
        <v>12</v>
      </c>
      <c r="GVC4" s="15" t="s">
        <v>12</v>
      </c>
      <c r="GVD4" s="15" t="s">
        <v>12</v>
      </c>
      <c r="GVE4" s="15" t="s">
        <v>12</v>
      </c>
      <c r="GVF4" s="15" t="s">
        <v>12</v>
      </c>
      <c r="GVG4" s="15" t="s">
        <v>12</v>
      </c>
      <c r="GVH4" s="15" t="s">
        <v>12</v>
      </c>
      <c r="GVI4" s="15" t="s">
        <v>12</v>
      </c>
      <c r="GVJ4" s="15" t="s">
        <v>12</v>
      </c>
      <c r="GVK4" s="15" t="s">
        <v>12</v>
      </c>
      <c r="GVL4" s="15" t="s">
        <v>12</v>
      </c>
      <c r="GVM4" s="15" t="s">
        <v>12</v>
      </c>
      <c r="GVN4" s="15" t="s">
        <v>12</v>
      </c>
      <c r="GVO4" s="15" t="s">
        <v>12</v>
      </c>
      <c r="GVP4" s="15" t="s">
        <v>12</v>
      </c>
      <c r="GVQ4" s="15" t="s">
        <v>12</v>
      </c>
      <c r="GVR4" s="15" t="s">
        <v>12</v>
      </c>
      <c r="GVS4" s="15" t="s">
        <v>12</v>
      </c>
      <c r="GVT4" s="15" t="s">
        <v>12</v>
      </c>
      <c r="GVU4" s="15" t="s">
        <v>12</v>
      </c>
      <c r="GVV4" s="15" t="s">
        <v>12</v>
      </c>
      <c r="GVW4" s="15" t="s">
        <v>12</v>
      </c>
      <c r="GVX4" s="15" t="s">
        <v>12</v>
      </c>
      <c r="GVY4" s="15" t="s">
        <v>12</v>
      </c>
      <c r="GVZ4" s="15" t="s">
        <v>12</v>
      </c>
      <c r="GWA4" s="15" t="s">
        <v>12</v>
      </c>
      <c r="GWB4" s="15" t="s">
        <v>12</v>
      </c>
      <c r="GWC4" s="15" t="s">
        <v>12</v>
      </c>
      <c r="GWD4" s="15" t="s">
        <v>12</v>
      </c>
      <c r="GWE4" s="15" t="s">
        <v>12</v>
      </c>
      <c r="GWF4" s="15" t="s">
        <v>12</v>
      </c>
      <c r="GWG4" s="15" t="s">
        <v>12</v>
      </c>
      <c r="GWH4" s="15" t="s">
        <v>12</v>
      </c>
      <c r="GWI4" s="15" t="s">
        <v>12</v>
      </c>
      <c r="GWJ4" s="15" t="s">
        <v>12</v>
      </c>
      <c r="GWK4" s="15" t="s">
        <v>12</v>
      </c>
      <c r="GWL4" s="15" t="s">
        <v>12</v>
      </c>
      <c r="GWM4" s="15" t="s">
        <v>12</v>
      </c>
      <c r="GWN4" s="15" t="s">
        <v>12</v>
      </c>
      <c r="GWO4" s="15" t="s">
        <v>12</v>
      </c>
      <c r="GWP4" s="15" t="s">
        <v>12</v>
      </c>
      <c r="GWQ4" s="15" t="s">
        <v>12</v>
      </c>
      <c r="GWR4" s="15" t="s">
        <v>12</v>
      </c>
      <c r="GWS4" s="15" t="s">
        <v>12</v>
      </c>
      <c r="GWT4" s="15" t="s">
        <v>12</v>
      </c>
      <c r="GWU4" s="15" t="s">
        <v>12</v>
      </c>
      <c r="GWV4" s="15" t="s">
        <v>12</v>
      </c>
      <c r="GWW4" s="15" t="s">
        <v>12</v>
      </c>
      <c r="GWX4" s="15" t="s">
        <v>12</v>
      </c>
      <c r="GWY4" s="15" t="s">
        <v>12</v>
      </c>
      <c r="GWZ4" s="15" t="s">
        <v>12</v>
      </c>
      <c r="GXA4" s="15" t="s">
        <v>12</v>
      </c>
      <c r="GXB4" s="15" t="s">
        <v>12</v>
      </c>
      <c r="GXC4" s="15" t="s">
        <v>12</v>
      </c>
      <c r="GXD4" s="15" t="s">
        <v>12</v>
      </c>
      <c r="GXE4" s="15" t="s">
        <v>12</v>
      </c>
      <c r="GXF4" s="15" t="s">
        <v>12</v>
      </c>
      <c r="GXG4" s="15" t="s">
        <v>12</v>
      </c>
      <c r="GXH4" s="15" t="s">
        <v>12</v>
      </c>
      <c r="GXI4" s="15" t="s">
        <v>12</v>
      </c>
      <c r="GXJ4" s="15" t="s">
        <v>12</v>
      </c>
      <c r="GXK4" s="15" t="s">
        <v>12</v>
      </c>
      <c r="GXL4" s="15" t="s">
        <v>12</v>
      </c>
      <c r="GXM4" s="15" t="s">
        <v>12</v>
      </c>
      <c r="GXN4" s="15" t="s">
        <v>12</v>
      </c>
      <c r="GXO4" s="15" t="s">
        <v>12</v>
      </c>
      <c r="GXP4" s="15" t="s">
        <v>12</v>
      </c>
      <c r="GXQ4" s="15" t="s">
        <v>12</v>
      </c>
      <c r="GXR4" s="15" t="s">
        <v>12</v>
      </c>
      <c r="GXS4" s="15" t="s">
        <v>12</v>
      </c>
      <c r="GXT4" s="15" t="s">
        <v>12</v>
      </c>
      <c r="GXU4" s="15" t="s">
        <v>12</v>
      </c>
      <c r="GXV4" s="15" t="s">
        <v>12</v>
      </c>
      <c r="GXW4" s="15" t="s">
        <v>12</v>
      </c>
      <c r="GXX4" s="15" t="s">
        <v>12</v>
      </c>
      <c r="GXY4" s="15" t="s">
        <v>12</v>
      </c>
      <c r="GXZ4" s="15" t="s">
        <v>12</v>
      </c>
      <c r="GYA4" s="15" t="s">
        <v>12</v>
      </c>
      <c r="GYB4" s="15" t="s">
        <v>12</v>
      </c>
      <c r="GYC4" s="15" t="s">
        <v>12</v>
      </c>
      <c r="GYD4" s="15" t="s">
        <v>12</v>
      </c>
      <c r="GYE4" s="15" t="s">
        <v>12</v>
      </c>
      <c r="GYF4" s="15" t="s">
        <v>12</v>
      </c>
      <c r="GYG4" s="15" t="s">
        <v>12</v>
      </c>
      <c r="GYH4" s="15" t="s">
        <v>12</v>
      </c>
      <c r="GYI4" s="15" t="s">
        <v>12</v>
      </c>
      <c r="GYJ4" s="15" t="s">
        <v>12</v>
      </c>
      <c r="GYK4" s="15" t="s">
        <v>12</v>
      </c>
      <c r="GYL4" s="15" t="s">
        <v>12</v>
      </c>
      <c r="GYM4" s="15" t="s">
        <v>12</v>
      </c>
      <c r="GYN4" s="15" t="s">
        <v>12</v>
      </c>
      <c r="GYO4" s="15" t="s">
        <v>12</v>
      </c>
      <c r="GYP4" s="15" t="s">
        <v>12</v>
      </c>
      <c r="GYQ4" s="15" t="s">
        <v>12</v>
      </c>
      <c r="GYR4" s="15" t="s">
        <v>12</v>
      </c>
      <c r="GYS4" s="15" t="s">
        <v>12</v>
      </c>
      <c r="GYT4" s="15" t="s">
        <v>12</v>
      </c>
      <c r="GYU4" s="15" t="s">
        <v>12</v>
      </c>
      <c r="GYV4" s="15" t="s">
        <v>12</v>
      </c>
      <c r="GYW4" s="15" t="s">
        <v>12</v>
      </c>
      <c r="GYX4" s="15" t="s">
        <v>12</v>
      </c>
      <c r="GYY4" s="15" t="s">
        <v>12</v>
      </c>
      <c r="GYZ4" s="15" t="s">
        <v>12</v>
      </c>
      <c r="GZA4" s="15" t="s">
        <v>12</v>
      </c>
      <c r="GZB4" s="15" t="s">
        <v>12</v>
      </c>
      <c r="GZC4" s="15" t="s">
        <v>12</v>
      </c>
      <c r="GZD4" s="15" t="s">
        <v>12</v>
      </c>
      <c r="GZE4" s="15" t="s">
        <v>12</v>
      </c>
      <c r="GZF4" s="15" t="s">
        <v>12</v>
      </c>
      <c r="GZG4" s="15" t="s">
        <v>12</v>
      </c>
      <c r="GZH4" s="15" t="s">
        <v>12</v>
      </c>
      <c r="GZI4" s="15" t="s">
        <v>12</v>
      </c>
      <c r="GZJ4" s="15" t="s">
        <v>12</v>
      </c>
      <c r="GZK4" s="15" t="s">
        <v>12</v>
      </c>
      <c r="GZL4" s="15" t="s">
        <v>12</v>
      </c>
      <c r="GZM4" s="15" t="s">
        <v>12</v>
      </c>
      <c r="GZN4" s="15" t="s">
        <v>12</v>
      </c>
      <c r="GZO4" s="15" t="s">
        <v>12</v>
      </c>
      <c r="GZP4" s="15" t="s">
        <v>12</v>
      </c>
      <c r="GZQ4" s="15" t="s">
        <v>12</v>
      </c>
      <c r="GZR4" s="15" t="s">
        <v>12</v>
      </c>
      <c r="GZS4" s="15" t="s">
        <v>12</v>
      </c>
      <c r="GZT4" s="15" t="s">
        <v>12</v>
      </c>
      <c r="GZU4" s="15" t="s">
        <v>12</v>
      </c>
      <c r="GZV4" s="15" t="s">
        <v>12</v>
      </c>
      <c r="GZW4" s="15" t="s">
        <v>12</v>
      </c>
      <c r="GZX4" s="15" t="s">
        <v>12</v>
      </c>
      <c r="GZY4" s="15" t="s">
        <v>12</v>
      </c>
      <c r="GZZ4" s="15" t="s">
        <v>12</v>
      </c>
      <c r="HAA4" s="15" t="s">
        <v>12</v>
      </c>
      <c r="HAB4" s="15" t="s">
        <v>12</v>
      </c>
      <c r="HAC4" s="15" t="s">
        <v>12</v>
      </c>
      <c r="HAD4" s="15" t="s">
        <v>12</v>
      </c>
      <c r="HAE4" s="15" t="s">
        <v>12</v>
      </c>
      <c r="HAF4" s="15" t="s">
        <v>12</v>
      </c>
      <c r="HAG4" s="15" t="s">
        <v>12</v>
      </c>
      <c r="HAH4" s="15" t="s">
        <v>12</v>
      </c>
      <c r="HAI4" s="15" t="s">
        <v>12</v>
      </c>
      <c r="HAJ4" s="15" t="s">
        <v>12</v>
      </c>
      <c r="HAK4" s="15" t="s">
        <v>12</v>
      </c>
      <c r="HAL4" s="15" t="s">
        <v>12</v>
      </c>
      <c r="HAM4" s="15" t="s">
        <v>12</v>
      </c>
      <c r="HAN4" s="15" t="s">
        <v>12</v>
      </c>
      <c r="HAO4" s="15" t="s">
        <v>12</v>
      </c>
      <c r="HAP4" s="15" t="s">
        <v>12</v>
      </c>
      <c r="HAQ4" s="15" t="s">
        <v>12</v>
      </c>
      <c r="HAR4" s="15" t="s">
        <v>12</v>
      </c>
      <c r="HAS4" s="15" t="s">
        <v>12</v>
      </c>
      <c r="HAT4" s="15" t="s">
        <v>12</v>
      </c>
      <c r="HAU4" s="15" t="s">
        <v>12</v>
      </c>
      <c r="HAV4" s="15" t="s">
        <v>12</v>
      </c>
      <c r="HAW4" s="15" t="s">
        <v>12</v>
      </c>
      <c r="HAX4" s="15" t="s">
        <v>12</v>
      </c>
      <c r="HAY4" s="15" t="s">
        <v>12</v>
      </c>
      <c r="HAZ4" s="15" t="s">
        <v>12</v>
      </c>
      <c r="HBA4" s="15" t="s">
        <v>12</v>
      </c>
      <c r="HBB4" s="15" t="s">
        <v>12</v>
      </c>
      <c r="HBC4" s="15" t="s">
        <v>12</v>
      </c>
      <c r="HBD4" s="15" t="s">
        <v>12</v>
      </c>
      <c r="HBE4" s="15" t="s">
        <v>12</v>
      </c>
      <c r="HBF4" s="15" t="s">
        <v>12</v>
      </c>
      <c r="HBG4" s="15" t="s">
        <v>12</v>
      </c>
      <c r="HBH4" s="15" t="s">
        <v>12</v>
      </c>
      <c r="HBI4" s="15" t="s">
        <v>12</v>
      </c>
      <c r="HBJ4" s="15" t="s">
        <v>12</v>
      </c>
      <c r="HBK4" s="15" t="s">
        <v>12</v>
      </c>
      <c r="HBL4" s="15" t="s">
        <v>12</v>
      </c>
      <c r="HBM4" s="15" t="s">
        <v>12</v>
      </c>
      <c r="HBN4" s="15" t="s">
        <v>12</v>
      </c>
      <c r="HBO4" s="15" t="s">
        <v>12</v>
      </c>
      <c r="HBP4" s="15" t="s">
        <v>12</v>
      </c>
      <c r="HBQ4" s="15" t="s">
        <v>12</v>
      </c>
      <c r="HBR4" s="15" t="s">
        <v>12</v>
      </c>
      <c r="HBS4" s="15" t="s">
        <v>12</v>
      </c>
      <c r="HBT4" s="15" t="s">
        <v>12</v>
      </c>
      <c r="HBU4" s="15" t="s">
        <v>12</v>
      </c>
      <c r="HBV4" s="15" t="s">
        <v>12</v>
      </c>
      <c r="HBW4" s="15" t="s">
        <v>12</v>
      </c>
      <c r="HBX4" s="15" t="s">
        <v>12</v>
      </c>
      <c r="HBY4" s="15" t="s">
        <v>12</v>
      </c>
      <c r="HBZ4" s="15" t="s">
        <v>12</v>
      </c>
      <c r="HCA4" s="15" t="s">
        <v>12</v>
      </c>
      <c r="HCB4" s="15" t="s">
        <v>12</v>
      </c>
      <c r="HCC4" s="15" t="s">
        <v>12</v>
      </c>
      <c r="HCD4" s="15" t="s">
        <v>12</v>
      </c>
      <c r="HCE4" s="15" t="s">
        <v>12</v>
      </c>
      <c r="HCF4" s="15" t="s">
        <v>12</v>
      </c>
      <c r="HCG4" s="15" t="s">
        <v>12</v>
      </c>
      <c r="HCH4" s="15" t="s">
        <v>12</v>
      </c>
      <c r="HCI4" s="15" t="s">
        <v>12</v>
      </c>
      <c r="HCJ4" s="15" t="s">
        <v>12</v>
      </c>
      <c r="HCK4" s="15" t="s">
        <v>12</v>
      </c>
      <c r="HCL4" s="15" t="s">
        <v>12</v>
      </c>
      <c r="HCM4" s="15" t="s">
        <v>12</v>
      </c>
      <c r="HCN4" s="15" t="s">
        <v>12</v>
      </c>
      <c r="HCO4" s="15" t="s">
        <v>12</v>
      </c>
      <c r="HCP4" s="15" t="s">
        <v>12</v>
      </c>
      <c r="HCQ4" s="15" t="s">
        <v>12</v>
      </c>
      <c r="HCR4" s="15" t="s">
        <v>12</v>
      </c>
      <c r="HCS4" s="15" t="s">
        <v>12</v>
      </c>
      <c r="HCT4" s="15" t="s">
        <v>12</v>
      </c>
      <c r="HCU4" s="15" t="s">
        <v>12</v>
      </c>
      <c r="HCV4" s="15" t="s">
        <v>12</v>
      </c>
      <c r="HCW4" s="15" t="s">
        <v>12</v>
      </c>
      <c r="HCX4" s="15" t="s">
        <v>12</v>
      </c>
      <c r="HCY4" s="15" t="s">
        <v>12</v>
      </c>
      <c r="HCZ4" s="15" t="s">
        <v>12</v>
      </c>
      <c r="HDA4" s="15" t="s">
        <v>12</v>
      </c>
      <c r="HDB4" s="15" t="s">
        <v>12</v>
      </c>
      <c r="HDC4" s="15" t="s">
        <v>12</v>
      </c>
      <c r="HDD4" s="15" t="s">
        <v>12</v>
      </c>
      <c r="HDE4" s="15" t="s">
        <v>12</v>
      </c>
      <c r="HDF4" s="15" t="s">
        <v>12</v>
      </c>
      <c r="HDG4" s="15" t="s">
        <v>12</v>
      </c>
      <c r="HDH4" s="15" t="s">
        <v>12</v>
      </c>
      <c r="HDI4" s="15" t="s">
        <v>12</v>
      </c>
      <c r="HDJ4" s="15" t="s">
        <v>12</v>
      </c>
      <c r="HDK4" s="15" t="s">
        <v>12</v>
      </c>
      <c r="HDL4" s="15" t="s">
        <v>12</v>
      </c>
      <c r="HDM4" s="15" t="s">
        <v>12</v>
      </c>
      <c r="HDN4" s="15" t="s">
        <v>12</v>
      </c>
      <c r="HDO4" s="15" t="s">
        <v>12</v>
      </c>
      <c r="HDP4" s="15" t="s">
        <v>12</v>
      </c>
      <c r="HDQ4" s="15" t="s">
        <v>12</v>
      </c>
      <c r="HDR4" s="15" t="s">
        <v>12</v>
      </c>
      <c r="HDS4" s="15" t="s">
        <v>12</v>
      </c>
      <c r="HDT4" s="15" t="s">
        <v>12</v>
      </c>
      <c r="HDU4" s="15" t="s">
        <v>12</v>
      </c>
      <c r="HDV4" s="15" t="s">
        <v>12</v>
      </c>
      <c r="HDW4" s="15" t="s">
        <v>12</v>
      </c>
      <c r="HDX4" s="15" t="s">
        <v>12</v>
      </c>
      <c r="HDY4" s="15" t="s">
        <v>12</v>
      </c>
      <c r="HDZ4" s="15" t="s">
        <v>12</v>
      </c>
      <c r="HEA4" s="15" t="s">
        <v>12</v>
      </c>
      <c r="HEB4" s="15" t="s">
        <v>12</v>
      </c>
      <c r="HEC4" s="15" t="s">
        <v>12</v>
      </c>
      <c r="HED4" s="15" t="s">
        <v>12</v>
      </c>
      <c r="HEE4" s="15" t="s">
        <v>12</v>
      </c>
      <c r="HEF4" s="15" t="s">
        <v>12</v>
      </c>
      <c r="HEG4" s="15" t="s">
        <v>12</v>
      </c>
      <c r="HEH4" s="15" t="s">
        <v>12</v>
      </c>
      <c r="HEI4" s="15" t="s">
        <v>12</v>
      </c>
      <c r="HEJ4" s="15" t="s">
        <v>12</v>
      </c>
      <c r="HEK4" s="15" t="s">
        <v>12</v>
      </c>
      <c r="HEL4" s="15" t="s">
        <v>12</v>
      </c>
      <c r="HEM4" s="15" t="s">
        <v>12</v>
      </c>
      <c r="HEN4" s="15" t="s">
        <v>12</v>
      </c>
      <c r="HEO4" s="15" t="s">
        <v>12</v>
      </c>
      <c r="HEP4" s="15" t="s">
        <v>12</v>
      </c>
      <c r="HEQ4" s="15" t="s">
        <v>12</v>
      </c>
      <c r="HER4" s="15" t="s">
        <v>12</v>
      </c>
      <c r="HES4" s="15" t="s">
        <v>12</v>
      </c>
      <c r="HET4" s="15" t="s">
        <v>12</v>
      </c>
      <c r="HEU4" s="15" t="s">
        <v>12</v>
      </c>
      <c r="HEV4" s="15" t="s">
        <v>12</v>
      </c>
      <c r="HEW4" s="15" t="s">
        <v>12</v>
      </c>
      <c r="HEX4" s="15" t="s">
        <v>12</v>
      </c>
      <c r="HEY4" s="15" t="s">
        <v>12</v>
      </c>
      <c r="HEZ4" s="15" t="s">
        <v>12</v>
      </c>
      <c r="HFA4" s="15" t="s">
        <v>12</v>
      </c>
      <c r="HFB4" s="15" t="s">
        <v>12</v>
      </c>
      <c r="HFC4" s="15" t="s">
        <v>12</v>
      </c>
      <c r="HFD4" s="15" t="s">
        <v>12</v>
      </c>
      <c r="HFE4" s="15" t="s">
        <v>12</v>
      </c>
      <c r="HFF4" s="15" t="s">
        <v>12</v>
      </c>
      <c r="HFG4" s="15" t="s">
        <v>12</v>
      </c>
      <c r="HFH4" s="15" t="s">
        <v>12</v>
      </c>
      <c r="HFI4" s="15" t="s">
        <v>12</v>
      </c>
      <c r="HFJ4" s="15" t="s">
        <v>12</v>
      </c>
      <c r="HFK4" s="15" t="s">
        <v>12</v>
      </c>
      <c r="HFL4" s="15" t="s">
        <v>12</v>
      </c>
      <c r="HFM4" s="15" t="s">
        <v>12</v>
      </c>
      <c r="HFN4" s="15" t="s">
        <v>12</v>
      </c>
      <c r="HFO4" s="15" t="s">
        <v>12</v>
      </c>
      <c r="HFP4" s="15" t="s">
        <v>12</v>
      </c>
      <c r="HFQ4" s="15" t="s">
        <v>12</v>
      </c>
      <c r="HFR4" s="15" t="s">
        <v>12</v>
      </c>
      <c r="HFS4" s="15" t="s">
        <v>12</v>
      </c>
      <c r="HFT4" s="15" t="s">
        <v>12</v>
      </c>
      <c r="HFU4" s="15" t="s">
        <v>12</v>
      </c>
      <c r="HFV4" s="15" t="s">
        <v>12</v>
      </c>
      <c r="HFW4" s="15" t="s">
        <v>12</v>
      </c>
      <c r="HFX4" s="15" t="s">
        <v>12</v>
      </c>
      <c r="HFY4" s="15" t="s">
        <v>12</v>
      </c>
      <c r="HFZ4" s="15" t="s">
        <v>12</v>
      </c>
      <c r="HGA4" s="15" t="s">
        <v>12</v>
      </c>
      <c r="HGB4" s="15" t="s">
        <v>12</v>
      </c>
      <c r="HGC4" s="15" t="s">
        <v>12</v>
      </c>
      <c r="HGD4" s="15" t="s">
        <v>12</v>
      </c>
      <c r="HGE4" s="15" t="s">
        <v>12</v>
      </c>
      <c r="HGF4" s="15" t="s">
        <v>12</v>
      </c>
      <c r="HGG4" s="15" t="s">
        <v>12</v>
      </c>
      <c r="HGH4" s="15" t="s">
        <v>12</v>
      </c>
      <c r="HGI4" s="15" t="s">
        <v>12</v>
      </c>
      <c r="HGJ4" s="15" t="s">
        <v>12</v>
      </c>
      <c r="HGK4" s="15" t="s">
        <v>12</v>
      </c>
      <c r="HGL4" s="15" t="s">
        <v>12</v>
      </c>
      <c r="HGM4" s="15" t="s">
        <v>12</v>
      </c>
      <c r="HGN4" s="15" t="s">
        <v>12</v>
      </c>
      <c r="HGO4" s="15" t="s">
        <v>12</v>
      </c>
      <c r="HGP4" s="15" t="s">
        <v>12</v>
      </c>
      <c r="HGQ4" s="15" t="s">
        <v>12</v>
      </c>
      <c r="HGR4" s="15" t="s">
        <v>12</v>
      </c>
      <c r="HGS4" s="15" t="s">
        <v>12</v>
      </c>
      <c r="HGT4" s="15" t="s">
        <v>12</v>
      </c>
      <c r="HGU4" s="15" t="s">
        <v>12</v>
      </c>
      <c r="HGV4" s="15" t="s">
        <v>12</v>
      </c>
      <c r="HGW4" s="15" t="s">
        <v>12</v>
      </c>
      <c r="HGX4" s="15" t="s">
        <v>12</v>
      </c>
      <c r="HGY4" s="15" t="s">
        <v>12</v>
      </c>
      <c r="HGZ4" s="15" t="s">
        <v>12</v>
      </c>
      <c r="HHA4" s="15" t="s">
        <v>12</v>
      </c>
      <c r="HHB4" s="15" t="s">
        <v>12</v>
      </c>
      <c r="HHC4" s="15" t="s">
        <v>12</v>
      </c>
      <c r="HHD4" s="15" t="s">
        <v>12</v>
      </c>
      <c r="HHE4" s="15" t="s">
        <v>12</v>
      </c>
      <c r="HHF4" s="15" t="s">
        <v>12</v>
      </c>
      <c r="HHG4" s="15" t="s">
        <v>12</v>
      </c>
      <c r="HHH4" s="15" t="s">
        <v>12</v>
      </c>
      <c r="HHI4" s="15" t="s">
        <v>12</v>
      </c>
      <c r="HHJ4" s="15" t="s">
        <v>12</v>
      </c>
      <c r="HHK4" s="15" t="s">
        <v>12</v>
      </c>
      <c r="HHL4" s="15" t="s">
        <v>12</v>
      </c>
      <c r="HHM4" s="15" t="s">
        <v>12</v>
      </c>
      <c r="HHN4" s="15" t="s">
        <v>12</v>
      </c>
      <c r="HHO4" s="15" t="s">
        <v>12</v>
      </c>
      <c r="HHP4" s="15" t="s">
        <v>12</v>
      </c>
      <c r="HHQ4" s="15" t="s">
        <v>12</v>
      </c>
      <c r="HHR4" s="15" t="s">
        <v>12</v>
      </c>
      <c r="HHS4" s="15" t="s">
        <v>12</v>
      </c>
      <c r="HHT4" s="15" t="s">
        <v>12</v>
      </c>
      <c r="HHU4" s="15" t="s">
        <v>12</v>
      </c>
      <c r="HHV4" s="15" t="s">
        <v>12</v>
      </c>
      <c r="HHW4" s="15" t="s">
        <v>12</v>
      </c>
      <c r="HHX4" s="15" t="s">
        <v>12</v>
      </c>
      <c r="HHY4" s="15" t="s">
        <v>12</v>
      </c>
      <c r="HHZ4" s="15" t="s">
        <v>12</v>
      </c>
      <c r="HIA4" s="15" t="s">
        <v>12</v>
      </c>
      <c r="HIB4" s="15" t="s">
        <v>12</v>
      </c>
      <c r="HIC4" s="15" t="s">
        <v>12</v>
      </c>
      <c r="HID4" s="15" t="s">
        <v>12</v>
      </c>
      <c r="HIE4" s="15" t="s">
        <v>12</v>
      </c>
      <c r="HIF4" s="15" t="s">
        <v>12</v>
      </c>
      <c r="HIG4" s="15" t="s">
        <v>12</v>
      </c>
      <c r="HIH4" s="15" t="s">
        <v>12</v>
      </c>
      <c r="HII4" s="15" t="s">
        <v>12</v>
      </c>
      <c r="HIJ4" s="15" t="s">
        <v>12</v>
      </c>
      <c r="HIK4" s="15" t="s">
        <v>12</v>
      </c>
      <c r="HIL4" s="15" t="s">
        <v>12</v>
      </c>
      <c r="HIM4" s="15" t="s">
        <v>12</v>
      </c>
      <c r="HIN4" s="15" t="s">
        <v>12</v>
      </c>
      <c r="HIO4" s="15" t="s">
        <v>12</v>
      </c>
      <c r="HIP4" s="15" t="s">
        <v>12</v>
      </c>
      <c r="HIQ4" s="15" t="s">
        <v>12</v>
      </c>
      <c r="HIR4" s="15" t="s">
        <v>12</v>
      </c>
      <c r="HIS4" s="15" t="s">
        <v>12</v>
      </c>
      <c r="HIT4" s="15" t="s">
        <v>12</v>
      </c>
      <c r="HIU4" s="15" t="s">
        <v>12</v>
      </c>
      <c r="HIV4" s="15" t="s">
        <v>12</v>
      </c>
      <c r="HIW4" s="15" t="s">
        <v>12</v>
      </c>
      <c r="HIX4" s="15" t="s">
        <v>12</v>
      </c>
      <c r="HIY4" s="15" t="s">
        <v>12</v>
      </c>
      <c r="HIZ4" s="15" t="s">
        <v>12</v>
      </c>
      <c r="HJA4" s="15" t="s">
        <v>12</v>
      </c>
      <c r="HJB4" s="15" t="s">
        <v>12</v>
      </c>
      <c r="HJC4" s="15" t="s">
        <v>12</v>
      </c>
      <c r="HJD4" s="15" t="s">
        <v>12</v>
      </c>
      <c r="HJE4" s="15" t="s">
        <v>12</v>
      </c>
      <c r="HJF4" s="15" t="s">
        <v>12</v>
      </c>
      <c r="HJG4" s="15" t="s">
        <v>12</v>
      </c>
      <c r="HJH4" s="15" t="s">
        <v>12</v>
      </c>
      <c r="HJI4" s="15" t="s">
        <v>12</v>
      </c>
      <c r="HJJ4" s="15" t="s">
        <v>12</v>
      </c>
      <c r="HJK4" s="15" t="s">
        <v>12</v>
      </c>
      <c r="HJL4" s="15" t="s">
        <v>12</v>
      </c>
      <c r="HJM4" s="15" t="s">
        <v>12</v>
      </c>
      <c r="HJN4" s="15" t="s">
        <v>12</v>
      </c>
      <c r="HJO4" s="15" t="s">
        <v>12</v>
      </c>
      <c r="HJP4" s="15" t="s">
        <v>12</v>
      </c>
      <c r="HJQ4" s="15" t="s">
        <v>12</v>
      </c>
      <c r="HJR4" s="15" t="s">
        <v>12</v>
      </c>
      <c r="HJS4" s="15" t="s">
        <v>12</v>
      </c>
      <c r="HJT4" s="15" t="s">
        <v>12</v>
      </c>
      <c r="HJU4" s="15" t="s">
        <v>12</v>
      </c>
      <c r="HJV4" s="15" t="s">
        <v>12</v>
      </c>
      <c r="HJW4" s="15" t="s">
        <v>12</v>
      </c>
      <c r="HJX4" s="15" t="s">
        <v>12</v>
      </c>
      <c r="HJY4" s="15" t="s">
        <v>12</v>
      </c>
      <c r="HJZ4" s="15" t="s">
        <v>12</v>
      </c>
      <c r="HKA4" s="15" t="s">
        <v>12</v>
      </c>
      <c r="HKB4" s="15" t="s">
        <v>12</v>
      </c>
      <c r="HKC4" s="15" t="s">
        <v>12</v>
      </c>
      <c r="HKD4" s="15" t="s">
        <v>12</v>
      </c>
      <c r="HKE4" s="15" t="s">
        <v>12</v>
      </c>
      <c r="HKF4" s="15" t="s">
        <v>12</v>
      </c>
      <c r="HKG4" s="15" t="s">
        <v>12</v>
      </c>
      <c r="HKH4" s="15" t="s">
        <v>12</v>
      </c>
      <c r="HKI4" s="15" t="s">
        <v>12</v>
      </c>
      <c r="HKJ4" s="15" t="s">
        <v>12</v>
      </c>
      <c r="HKK4" s="15" t="s">
        <v>12</v>
      </c>
      <c r="HKL4" s="15" t="s">
        <v>12</v>
      </c>
      <c r="HKM4" s="15" t="s">
        <v>12</v>
      </c>
      <c r="HKN4" s="15" t="s">
        <v>12</v>
      </c>
      <c r="HKO4" s="15" t="s">
        <v>12</v>
      </c>
      <c r="HKP4" s="15" t="s">
        <v>12</v>
      </c>
      <c r="HKQ4" s="15" t="s">
        <v>12</v>
      </c>
      <c r="HKR4" s="15" t="s">
        <v>12</v>
      </c>
      <c r="HKS4" s="15" t="s">
        <v>12</v>
      </c>
      <c r="HKT4" s="15" t="s">
        <v>12</v>
      </c>
      <c r="HKU4" s="15" t="s">
        <v>12</v>
      </c>
      <c r="HKV4" s="15" t="s">
        <v>12</v>
      </c>
      <c r="HKW4" s="15" t="s">
        <v>12</v>
      </c>
      <c r="HKX4" s="15" t="s">
        <v>12</v>
      </c>
      <c r="HKY4" s="15" t="s">
        <v>12</v>
      </c>
      <c r="HKZ4" s="15" t="s">
        <v>12</v>
      </c>
      <c r="HLA4" s="15" t="s">
        <v>12</v>
      </c>
      <c r="HLB4" s="15" t="s">
        <v>12</v>
      </c>
      <c r="HLC4" s="15" t="s">
        <v>12</v>
      </c>
      <c r="HLD4" s="15" t="s">
        <v>12</v>
      </c>
      <c r="HLE4" s="15" t="s">
        <v>12</v>
      </c>
      <c r="HLF4" s="15" t="s">
        <v>12</v>
      </c>
      <c r="HLG4" s="15" t="s">
        <v>12</v>
      </c>
      <c r="HLH4" s="15" t="s">
        <v>12</v>
      </c>
      <c r="HLI4" s="15" t="s">
        <v>12</v>
      </c>
      <c r="HLJ4" s="15" t="s">
        <v>12</v>
      </c>
      <c r="HLK4" s="15" t="s">
        <v>12</v>
      </c>
      <c r="HLL4" s="15" t="s">
        <v>12</v>
      </c>
      <c r="HLM4" s="15" t="s">
        <v>12</v>
      </c>
      <c r="HLN4" s="15" t="s">
        <v>12</v>
      </c>
      <c r="HLO4" s="15" t="s">
        <v>12</v>
      </c>
      <c r="HLP4" s="15" t="s">
        <v>12</v>
      </c>
      <c r="HLQ4" s="15" t="s">
        <v>12</v>
      </c>
      <c r="HLR4" s="15" t="s">
        <v>12</v>
      </c>
      <c r="HLS4" s="15" t="s">
        <v>12</v>
      </c>
      <c r="HLT4" s="15" t="s">
        <v>12</v>
      </c>
      <c r="HLU4" s="15" t="s">
        <v>12</v>
      </c>
      <c r="HLV4" s="15" t="s">
        <v>12</v>
      </c>
      <c r="HLW4" s="15" t="s">
        <v>12</v>
      </c>
      <c r="HLX4" s="15" t="s">
        <v>12</v>
      </c>
      <c r="HLY4" s="15" t="s">
        <v>12</v>
      </c>
      <c r="HLZ4" s="15" t="s">
        <v>12</v>
      </c>
      <c r="HMA4" s="15" t="s">
        <v>12</v>
      </c>
      <c r="HMB4" s="15" t="s">
        <v>12</v>
      </c>
      <c r="HMC4" s="15" t="s">
        <v>12</v>
      </c>
      <c r="HMD4" s="15" t="s">
        <v>12</v>
      </c>
      <c r="HME4" s="15" t="s">
        <v>12</v>
      </c>
      <c r="HMF4" s="15" t="s">
        <v>12</v>
      </c>
      <c r="HMG4" s="15" t="s">
        <v>12</v>
      </c>
      <c r="HMH4" s="15" t="s">
        <v>12</v>
      </c>
      <c r="HMI4" s="15" t="s">
        <v>12</v>
      </c>
      <c r="HMJ4" s="15" t="s">
        <v>12</v>
      </c>
      <c r="HMK4" s="15" t="s">
        <v>12</v>
      </c>
      <c r="HML4" s="15" t="s">
        <v>12</v>
      </c>
      <c r="HMM4" s="15" t="s">
        <v>12</v>
      </c>
      <c r="HMN4" s="15" t="s">
        <v>12</v>
      </c>
      <c r="HMO4" s="15" t="s">
        <v>12</v>
      </c>
      <c r="HMP4" s="15" t="s">
        <v>12</v>
      </c>
      <c r="HMQ4" s="15" t="s">
        <v>12</v>
      </c>
      <c r="HMR4" s="15" t="s">
        <v>12</v>
      </c>
      <c r="HMS4" s="15" t="s">
        <v>12</v>
      </c>
      <c r="HMT4" s="15" t="s">
        <v>12</v>
      </c>
      <c r="HMU4" s="15" t="s">
        <v>12</v>
      </c>
      <c r="HMV4" s="15" t="s">
        <v>12</v>
      </c>
      <c r="HMW4" s="15" t="s">
        <v>12</v>
      </c>
      <c r="HMX4" s="15" t="s">
        <v>12</v>
      </c>
      <c r="HMY4" s="15" t="s">
        <v>12</v>
      </c>
      <c r="HMZ4" s="15" t="s">
        <v>12</v>
      </c>
      <c r="HNA4" s="15" t="s">
        <v>12</v>
      </c>
      <c r="HNB4" s="15" t="s">
        <v>12</v>
      </c>
      <c r="HNC4" s="15" t="s">
        <v>12</v>
      </c>
      <c r="HND4" s="15" t="s">
        <v>12</v>
      </c>
      <c r="HNE4" s="15" t="s">
        <v>12</v>
      </c>
      <c r="HNF4" s="15" t="s">
        <v>12</v>
      </c>
      <c r="HNG4" s="15" t="s">
        <v>12</v>
      </c>
      <c r="HNH4" s="15" t="s">
        <v>12</v>
      </c>
      <c r="HNI4" s="15" t="s">
        <v>12</v>
      </c>
      <c r="HNJ4" s="15" t="s">
        <v>12</v>
      </c>
      <c r="HNK4" s="15" t="s">
        <v>12</v>
      </c>
      <c r="HNL4" s="15" t="s">
        <v>12</v>
      </c>
      <c r="HNM4" s="15" t="s">
        <v>12</v>
      </c>
      <c r="HNN4" s="15" t="s">
        <v>12</v>
      </c>
      <c r="HNO4" s="15" t="s">
        <v>12</v>
      </c>
      <c r="HNP4" s="15" t="s">
        <v>12</v>
      </c>
      <c r="HNQ4" s="15" t="s">
        <v>12</v>
      </c>
      <c r="HNR4" s="15" t="s">
        <v>12</v>
      </c>
      <c r="HNS4" s="15" t="s">
        <v>12</v>
      </c>
      <c r="HNT4" s="15" t="s">
        <v>12</v>
      </c>
      <c r="HNU4" s="15" t="s">
        <v>12</v>
      </c>
      <c r="HNV4" s="15" t="s">
        <v>12</v>
      </c>
      <c r="HNW4" s="15" t="s">
        <v>12</v>
      </c>
      <c r="HNX4" s="15" t="s">
        <v>12</v>
      </c>
      <c r="HNY4" s="15" t="s">
        <v>12</v>
      </c>
      <c r="HNZ4" s="15" t="s">
        <v>12</v>
      </c>
      <c r="HOA4" s="15" t="s">
        <v>12</v>
      </c>
      <c r="HOB4" s="15" t="s">
        <v>12</v>
      </c>
      <c r="HOC4" s="15" t="s">
        <v>12</v>
      </c>
      <c r="HOD4" s="15" t="s">
        <v>12</v>
      </c>
      <c r="HOE4" s="15" t="s">
        <v>12</v>
      </c>
      <c r="HOF4" s="15" t="s">
        <v>12</v>
      </c>
      <c r="HOG4" s="15" t="s">
        <v>12</v>
      </c>
      <c r="HOH4" s="15" t="s">
        <v>12</v>
      </c>
      <c r="HOI4" s="15" t="s">
        <v>12</v>
      </c>
      <c r="HOJ4" s="15" t="s">
        <v>12</v>
      </c>
      <c r="HOK4" s="15" t="s">
        <v>12</v>
      </c>
      <c r="HOL4" s="15" t="s">
        <v>12</v>
      </c>
      <c r="HOM4" s="15" t="s">
        <v>12</v>
      </c>
      <c r="HON4" s="15" t="s">
        <v>12</v>
      </c>
      <c r="HOO4" s="15" t="s">
        <v>12</v>
      </c>
      <c r="HOP4" s="15" t="s">
        <v>12</v>
      </c>
      <c r="HOQ4" s="15" t="s">
        <v>12</v>
      </c>
      <c r="HOR4" s="15" t="s">
        <v>12</v>
      </c>
      <c r="HOS4" s="15" t="s">
        <v>12</v>
      </c>
      <c r="HOT4" s="15" t="s">
        <v>12</v>
      </c>
      <c r="HOU4" s="15" t="s">
        <v>12</v>
      </c>
      <c r="HOV4" s="15" t="s">
        <v>12</v>
      </c>
      <c r="HOW4" s="15" t="s">
        <v>12</v>
      </c>
      <c r="HOX4" s="15" t="s">
        <v>12</v>
      </c>
      <c r="HOY4" s="15" t="s">
        <v>12</v>
      </c>
      <c r="HOZ4" s="15" t="s">
        <v>12</v>
      </c>
      <c r="HPA4" s="15" t="s">
        <v>12</v>
      </c>
      <c r="HPB4" s="15" t="s">
        <v>12</v>
      </c>
      <c r="HPC4" s="15" t="s">
        <v>12</v>
      </c>
      <c r="HPD4" s="15" t="s">
        <v>12</v>
      </c>
      <c r="HPE4" s="15" t="s">
        <v>12</v>
      </c>
      <c r="HPF4" s="15" t="s">
        <v>12</v>
      </c>
      <c r="HPG4" s="15" t="s">
        <v>12</v>
      </c>
      <c r="HPH4" s="15" t="s">
        <v>12</v>
      </c>
      <c r="HPI4" s="15" t="s">
        <v>12</v>
      </c>
      <c r="HPJ4" s="15" t="s">
        <v>12</v>
      </c>
      <c r="HPK4" s="15" t="s">
        <v>12</v>
      </c>
      <c r="HPL4" s="15" t="s">
        <v>12</v>
      </c>
      <c r="HPM4" s="15" t="s">
        <v>12</v>
      </c>
      <c r="HPN4" s="15" t="s">
        <v>12</v>
      </c>
      <c r="HPO4" s="15" t="s">
        <v>12</v>
      </c>
      <c r="HPP4" s="15" t="s">
        <v>12</v>
      </c>
      <c r="HPQ4" s="15" t="s">
        <v>12</v>
      </c>
      <c r="HPR4" s="15" t="s">
        <v>12</v>
      </c>
      <c r="HPS4" s="15" t="s">
        <v>12</v>
      </c>
      <c r="HPT4" s="15" t="s">
        <v>12</v>
      </c>
      <c r="HPU4" s="15" t="s">
        <v>12</v>
      </c>
      <c r="HPV4" s="15" t="s">
        <v>12</v>
      </c>
      <c r="HPW4" s="15" t="s">
        <v>12</v>
      </c>
      <c r="HPX4" s="15" t="s">
        <v>12</v>
      </c>
      <c r="HPY4" s="15" t="s">
        <v>12</v>
      </c>
      <c r="HPZ4" s="15" t="s">
        <v>12</v>
      </c>
      <c r="HQA4" s="15" t="s">
        <v>12</v>
      </c>
      <c r="HQB4" s="15" t="s">
        <v>12</v>
      </c>
      <c r="HQC4" s="15" t="s">
        <v>12</v>
      </c>
      <c r="HQD4" s="15" t="s">
        <v>12</v>
      </c>
      <c r="HQE4" s="15" t="s">
        <v>12</v>
      </c>
      <c r="HQF4" s="15" t="s">
        <v>12</v>
      </c>
      <c r="HQG4" s="15" t="s">
        <v>12</v>
      </c>
      <c r="HQH4" s="15" t="s">
        <v>12</v>
      </c>
      <c r="HQI4" s="15" t="s">
        <v>12</v>
      </c>
      <c r="HQJ4" s="15" t="s">
        <v>12</v>
      </c>
      <c r="HQK4" s="15" t="s">
        <v>12</v>
      </c>
      <c r="HQL4" s="15" t="s">
        <v>12</v>
      </c>
      <c r="HQM4" s="15" t="s">
        <v>12</v>
      </c>
      <c r="HQN4" s="15" t="s">
        <v>12</v>
      </c>
      <c r="HQO4" s="15" t="s">
        <v>12</v>
      </c>
      <c r="HQP4" s="15" t="s">
        <v>12</v>
      </c>
      <c r="HQQ4" s="15" t="s">
        <v>12</v>
      </c>
      <c r="HQR4" s="15" t="s">
        <v>12</v>
      </c>
      <c r="HQS4" s="15" t="s">
        <v>12</v>
      </c>
      <c r="HQT4" s="15" t="s">
        <v>12</v>
      </c>
      <c r="HQU4" s="15" t="s">
        <v>12</v>
      </c>
      <c r="HQV4" s="15" t="s">
        <v>12</v>
      </c>
      <c r="HQW4" s="15" t="s">
        <v>12</v>
      </c>
      <c r="HQX4" s="15" t="s">
        <v>12</v>
      </c>
      <c r="HQY4" s="15" t="s">
        <v>12</v>
      </c>
      <c r="HQZ4" s="15" t="s">
        <v>12</v>
      </c>
      <c r="HRA4" s="15" t="s">
        <v>12</v>
      </c>
      <c r="HRB4" s="15" t="s">
        <v>12</v>
      </c>
      <c r="HRC4" s="15" t="s">
        <v>12</v>
      </c>
      <c r="HRD4" s="15" t="s">
        <v>12</v>
      </c>
      <c r="HRE4" s="15" t="s">
        <v>12</v>
      </c>
      <c r="HRF4" s="15" t="s">
        <v>12</v>
      </c>
      <c r="HRG4" s="15" t="s">
        <v>12</v>
      </c>
      <c r="HRH4" s="15" t="s">
        <v>12</v>
      </c>
      <c r="HRI4" s="15" t="s">
        <v>12</v>
      </c>
      <c r="HRJ4" s="15" t="s">
        <v>12</v>
      </c>
      <c r="HRK4" s="15" t="s">
        <v>12</v>
      </c>
      <c r="HRL4" s="15" t="s">
        <v>12</v>
      </c>
      <c r="HRM4" s="15" t="s">
        <v>12</v>
      </c>
      <c r="HRN4" s="15" t="s">
        <v>12</v>
      </c>
      <c r="HRO4" s="15" t="s">
        <v>12</v>
      </c>
      <c r="HRP4" s="15" t="s">
        <v>12</v>
      </c>
      <c r="HRQ4" s="15" t="s">
        <v>12</v>
      </c>
      <c r="HRR4" s="15" t="s">
        <v>12</v>
      </c>
      <c r="HRS4" s="15" t="s">
        <v>12</v>
      </c>
      <c r="HRT4" s="15" t="s">
        <v>12</v>
      </c>
      <c r="HRU4" s="15" t="s">
        <v>12</v>
      </c>
      <c r="HRV4" s="15" t="s">
        <v>12</v>
      </c>
      <c r="HRW4" s="15" t="s">
        <v>12</v>
      </c>
      <c r="HRX4" s="15" t="s">
        <v>12</v>
      </c>
      <c r="HRY4" s="15" t="s">
        <v>12</v>
      </c>
      <c r="HRZ4" s="15" t="s">
        <v>12</v>
      </c>
      <c r="HSA4" s="15" t="s">
        <v>12</v>
      </c>
      <c r="HSB4" s="15" t="s">
        <v>12</v>
      </c>
      <c r="HSC4" s="15" t="s">
        <v>12</v>
      </c>
      <c r="HSD4" s="15" t="s">
        <v>12</v>
      </c>
      <c r="HSE4" s="15" t="s">
        <v>12</v>
      </c>
      <c r="HSF4" s="15" t="s">
        <v>12</v>
      </c>
      <c r="HSG4" s="15" t="s">
        <v>12</v>
      </c>
      <c r="HSH4" s="15" t="s">
        <v>12</v>
      </c>
      <c r="HSI4" s="15" t="s">
        <v>12</v>
      </c>
      <c r="HSJ4" s="15" t="s">
        <v>12</v>
      </c>
      <c r="HSK4" s="15" t="s">
        <v>12</v>
      </c>
      <c r="HSL4" s="15" t="s">
        <v>12</v>
      </c>
      <c r="HSM4" s="15" t="s">
        <v>12</v>
      </c>
      <c r="HSN4" s="15" t="s">
        <v>12</v>
      </c>
      <c r="HSO4" s="15" t="s">
        <v>12</v>
      </c>
      <c r="HSP4" s="15" t="s">
        <v>12</v>
      </c>
      <c r="HSQ4" s="15" t="s">
        <v>12</v>
      </c>
      <c r="HSR4" s="15" t="s">
        <v>12</v>
      </c>
      <c r="HSS4" s="15" t="s">
        <v>12</v>
      </c>
      <c r="HST4" s="15" t="s">
        <v>12</v>
      </c>
      <c r="HSU4" s="15" t="s">
        <v>12</v>
      </c>
      <c r="HSV4" s="15" t="s">
        <v>12</v>
      </c>
      <c r="HSW4" s="15" t="s">
        <v>12</v>
      </c>
      <c r="HSX4" s="15" t="s">
        <v>12</v>
      </c>
      <c r="HSY4" s="15" t="s">
        <v>12</v>
      </c>
      <c r="HSZ4" s="15" t="s">
        <v>12</v>
      </c>
      <c r="HTA4" s="15" t="s">
        <v>12</v>
      </c>
      <c r="HTB4" s="15" t="s">
        <v>12</v>
      </c>
      <c r="HTC4" s="15" t="s">
        <v>12</v>
      </c>
      <c r="HTD4" s="15" t="s">
        <v>12</v>
      </c>
      <c r="HTE4" s="15" t="s">
        <v>12</v>
      </c>
      <c r="HTF4" s="15" t="s">
        <v>12</v>
      </c>
      <c r="HTG4" s="15" t="s">
        <v>12</v>
      </c>
      <c r="HTH4" s="15" t="s">
        <v>12</v>
      </c>
      <c r="HTI4" s="15" t="s">
        <v>12</v>
      </c>
      <c r="HTJ4" s="15" t="s">
        <v>12</v>
      </c>
      <c r="HTK4" s="15" t="s">
        <v>12</v>
      </c>
      <c r="HTL4" s="15" t="s">
        <v>12</v>
      </c>
      <c r="HTM4" s="15" t="s">
        <v>12</v>
      </c>
      <c r="HTN4" s="15" t="s">
        <v>12</v>
      </c>
      <c r="HTO4" s="15" t="s">
        <v>12</v>
      </c>
      <c r="HTP4" s="15" t="s">
        <v>12</v>
      </c>
      <c r="HTQ4" s="15" t="s">
        <v>12</v>
      </c>
      <c r="HTR4" s="15" t="s">
        <v>12</v>
      </c>
      <c r="HTS4" s="15" t="s">
        <v>12</v>
      </c>
      <c r="HTT4" s="15" t="s">
        <v>12</v>
      </c>
      <c r="HTU4" s="15" t="s">
        <v>12</v>
      </c>
      <c r="HTV4" s="15" t="s">
        <v>12</v>
      </c>
      <c r="HTW4" s="15" t="s">
        <v>12</v>
      </c>
      <c r="HTX4" s="15" t="s">
        <v>12</v>
      </c>
      <c r="HTY4" s="15" t="s">
        <v>12</v>
      </c>
      <c r="HTZ4" s="15" t="s">
        <v>12</v>
      </c>
      <c r="HUA4" s="15" t="s">
        <v>12</v>
      </c>
      <c r="HUB4" s="15" t="s">
        <v>12</v>
      </c>
      <c r="HUC4" s="15" t="s">
        <v>12</v>
      </c>
      <c r="HUD4" s="15" t="s">
        <v>12</v>
      </c>
      <c r="HUE4" s="15" t="s">
        <v>12</v>
      </c>
      <c r="HUF4" s="15" t="s">
        <v>12</v>
      </c>
      <c r="HUG4" s="15" t="s">
        <v>12</v>
      </c>
      <c r="HUH4" s="15" t="s">
        <v>12</v>
      </c>
      <c r="HUI4" s="15" t="s">
        <v>12</v>
      </c>
      <c r="HUJ4" s="15" t="s">
        <v>12</v>
      </c>
      <c r="HUK4" s="15" t="s">
        <v>12</v>
      </c>
      <c r="HUL4" s="15" t="s">
        <v>12</v>
      </c>
      <c r="HUM4" s="15" t="s">
        <v>12</v>
      </c>
      <c r="HUN4" s="15" t="s">
        <v>12</v>
      </c>
      <c r="HUO4" s="15" t="s">
        <v>12</v>
      </c>
      <c r="HUP4" s="15" t="s">
        <v>12</v>
      </c>
      <c r="HUQ4" s="15" t="s">
        <v>12</v>
      </c>
      <c r="HUR4" s="15" t="s">
        <v>12</v>
      </c>
      <c r="HUS4" s="15" t="s">
        <v>12</v>
      </c>
      <c r="HUT4" s="15" t="s">
        <v>12</v>
      </c>
      <c r="HUU4" s="15" t="s">
        <v>12</v>
      </c>
      <c r="HUV4" s="15" t="s">
        <v>12</v>
      </c>
      <c r="HUW4" s="15" t="s">
        <v>12</v>
      </c>
      <c r="HUX4" s="15" t="s">
        <v>12</v>
      </c>
      <c r="HUY4" s="15" t="s">
        <v>12</v>
      </c>
      <c r="HUZ4" s="15" t="s">
        <v>12</v>
      </c>
      <c r="HVA4" s="15" t="s">
        <v>12</v>
      </c>
      <c r="HVB4" s="15" t="s">
        <v>12</v>
      </c>
      <c r="HVC4" s="15" t="s">
        <v>12</v>
      </c>
      <c r="HVD4" s="15" t="s">
        <v>12</v>
      </c>
      <c r="HVE4" s="15" t="s">
        <v>12</v>
      </c>
      <c r="HVF4" s="15" t="s">
        <v>12</v>
      </c>
      <c r="HVG4" s="15" t="s">
        <v>12</v>
      </c>
      <c r="HVH4" s="15" t="s">
        <v>12</v>
      </c>
      <c r="HVI4" s="15" t="s">
        <v>12</v>
      </c>
      <c r="HVJ4" s="15" t="s">
        <v>12</v>
      </c>
      <c r="HVK4" s="15" t="s">
        <v>12</v>
      </c>
      <c r="HVL4" s="15" t="s">
        <v>12</v>
      </c>
      <c r="HVM4" s="15" t="s">
        <v>12</v>
      </c>
      <c r="HVN4" s="15" t="s">
        <v>12</v>
      </c>
      <c r="HVO4" s="15" t="s">
        <v>12</v>
      </c>
      <c r="HVP4" s="15" t="s">
        <v>12</v>
      </c>
      <c r="HVQ4" s="15" t="s">
        <v>12</v>
      </c>
      <c r="HVR4" s="15" t="s">
        <v>12</v>
      </c>
      <c r="HVS4" s="15" t="s">
        <v>12</v>
      </c>
      <c r="HVT4" s="15" t="s">
        <v>12</v>
      </c>
      <c r="HVU4" s="15" t="s">
        <v>12</v>
      </c>
      <c r="HVV4" s="15" t="s">
        <v>12</v>
      </c>
      <c r="HVW4" s="15" t="s">
        <v>12</v>
      </c>
      <c r="HVX4" s="15" t="s">
        <v>12</v>
      </c>
      <c r="HVY4" s="15" t="s">
        <v>12</v>
      </c>
      <c r="HVZ4" s="15" t="s">
        <v>12</v>
      </c>
      <c r="HWA4" s="15" t="s">
        <v>12</v>
      </c>
      <c r="HWB4" s="15" t="s">
        <v>12</v>
      </c>
      <c r="HWC4" s="15" t="s">
        <v>12</v>
      </c>
      <c r="HWD4" s="15" t="s">
        <v>12</v>
      </c>
      <c r="HWE4" s="15" t="s">
        <v>12</v>
      </c>
      <c r="HWF4" s="15" t="s">
        <v>12</v>
      </c>
      <c r="HWG4" s="15" t="s">
        <v>12</v>
      </c>
      <c r="HWH4" s="15" t="s">
        <v>12</v>
      </c>
      <c r="HWI4" s="15" t="s">
        <v>12</v>
      </c>
      <c r="HWJ4" s="15" t="s">
        <v>12</v>
      </c>
      <c r="HWK4" s="15" t="s">
        <v>12</v>
      </c>
      <c r="HWL4" s="15" t="s">
        <v>12</v>
      </c>
      <c r="HWM4" s="15" t="s">
        <v>12</v>
      </c>
      <c r="HWN4" s="15" t="s">
        <v>12</v>
      </c>
      <c r="HWO4" s="15" t="s">
        <v>12</v>
      </c>
      <c r="HWP4" s="15" t="s">
        <v>12</v>
      </c>
      <c r="HWQ4" s="15" t="s">
        <v>12</v>
      </c>
      <c r="HWR4" s="15" t="s">
        <v>12</v>
      </c>
      <c r="HWS4" s="15" t="s">
        <v>12</v>
      </c>
      <c r="HWT4" s="15" t="s">
        <v>12</v>
      </c>
      <c r="HWU4" s="15" t="s">
        <v>12</v>
      </c>
      <c r="HWV4" s="15" t="s">
        <v>12</v>
      </c>
      <c r="HWW4" s="15" t="s">
        <v>12</v>
      </c>
      <c r="HWX4" s="15" t="s">
        <v>12</v>
      </c>
      <c r="HWY4" s="15" t="s">
        <v>12</v>
      </c>
      <c r="HWZ4" s="15" t="s">
        <v>12</v>
      </c>
      <c r="HXA4" s="15" t="s">
        <v>12</v>
      </c>
      <c r="HXB4" s="15" t="s">
        <v>12</v>
      </c>
      <c r="HXC4" s="15" t="s">
        <v>12</v>
      </c>
      <c r="HXD4" s="15" t="s">
        <v>12</v>
      </c>
      <c r="HXE4" s="15" t="s">
        <v>12</v>
      </c>
      <c r="HXF4" s="15" t="s">
        <v>12</v>
      </c>
      <c r="HXG4" s="15" t="s">
        <v>12</v>
      </c>
      <c r="HXH4" s="15" t="s">
        <v>12</v>
      </c>
      <c r="HXI4" s="15" t="s">
        <v>12</v>
      </c>
      <c r="HXJ4" s="15" t="s">
        <v>12</v>
      </c>
      <c r="HXK4" s="15" t="s">
        <v>12</v>
      </c>
      <c r="HXL4" s="15" t="s">
        <v>12</v>
      </c>
      <c r="HXM4" s="15" t="s">
        <v>12</v>
      </c>
      <c r="HXN4" s="15" t="s">
        <v>12</v>
      </c>
      <c r="HXO4" s="15" t="s">
        <v>12</v>
      </c>
      <c r="HXP4" s="15" t="s">
        <v>12</v>
      </c>
      <c r="HXQ4" s="15" t="s">
        <v>12</v>
      </c>
      <c r="HXR4" s="15" t="s">
        <v>12</v>
      </c>
      <c r="HXS4" s="15" t="s">
        <v>12</v>
      </c>
      <c r="HXT4" s="15" t="s">
        <v>12</v>
      </c>
      <c r="HXU4" s="15" t="s">
        <v>12</v>
      </c>
      <c r="HXV4" s="15" t="s">
        <v>12</v>
      </c>
      <c r="HXW4" s="15" t="s">
        <v>12</v>
      </c>
      <c r="HXX4" s="15" t="s">
        <v>12</v>
      </c>
      <c r="HXY4" s="15" t="s">
        <v>12</v>
      </c>
      <c r="HXZ4" s="15" t="s">
        <v>12</v>
      </c>
      <c r="HYA4" s="15" t="s">
        <v>12</v>
      </c>
      <c r="HYB4" s="15" t="s">
        <v>12</v>
      </c>
      <c r="HYC4" s="15" t="s">
        <v>12</v>
      </c>
      <c r="HYD4" s="15" t="s">
        <v>12</v>
      </c>
      <c r="HYE4" s="15" t="s">
        <v>12</v>
      </c>
      <c r="HYF4" s="15" t="s">
        <v>12</v>
      </c>
      <c r="HYG4" s="15" t="s">
        <v>12</v>
      </c>
      <c r="HYH4" s="15" t="s">
        <v>12</v>
      </c>
      <c r="HYI4" s="15" t="s">
        <v>12</v>
      </c>
      <c r="HYJ4" s="15" t="s">
        <v>12</v>
      </c>
      <c r="HYK4" s="15" t="s">
        <v>12</v>
      </c>
      <c r="HYL4" s="15" t="s">
        <v>12</v>
      </c>
      <c r="HYM4" s="15" t="s">
        <v>12</v>
      </c>
      <c r="HYN4" s="15" t="s">
        <v>12</v>
      </c>
      <c r="HYO4" s="15" t="s">
        <v>12</v>
      </c>
      <c r="HYP4" s="15" t="s">
        <v>12</v>
      </c>
      <c r="HYQ4" s="15" t="s">
        <v>12</v>
      </c>
      <c r="HYR4" s="15" t="s">
        <v>12</v>
      </c>
      <c r="HYS4" s="15" t="s">
        <v>12</v>
      </c>
      <c r="HYT4" s="15" t="s">
        <v>12</v>
      </c>
      <c r="HYU4" s="15" t="s">
        <v>12</v>
      </c>
      <c r="HYV4" s="15" t="s">
        <v>12</v>
      </c>
      <c r="HYW4" s="15" t="s">
        <v>12</v>
      </c>
      <c r="HYX4" s="15" t="s">
        <v>12</v>
      </c>
      <c r="HYY4" s="15" t="s">
        <v>12</v>
      </c>
      <c r="HYZ4" s="15" t="s">
        <v>12</v>
      </c>
      <c r="HZA4" s="15" t="s">
        <v>12</v>
      </c>
      <c r="HZB4" s="15" t="s">
        <v>12</v>
      </c>
      <c r="HZC4" s="15" t="s">
        <v>12</v>
      </c>
      <c r="HZD4" s="15" t="s">
        <v>12</v>
      </c>
      <c r="HZE4" s="15" t="s">
        <v>12</v>
      </c>
      <c r="HZF4" s="15" t="s">
        <v>12</v>
      </c>
      <c r="HZG4" s="15" t="s">
        <v>12</v>
      </c>
      <c r="HZH4" s="15" t="s">
        <v>12</v>
      </c>
      <c r="HZI4" s="15" t="s">
        <v>12</v>
      </c>
      <c r="HZJ4" s="15" t="s">
        <v>12</v>
      </c>
      <c r="HZK4" s="15" t="s">
        <v>12</v>
      </c>
      <c r="HZL4" s="15" t="s">
        <v>12</v>
      </c>
      <c r="HZM4" s="15" t="s">
        <v>12</v>
      </c>
      <c r="HZN4" s="15" t="s">
        <v>12</v>
      </c>
      <c r="HZO4" s="15" t="s">
        <v>12</v>
      </c>
      <c r="HZP4" s="15" t="s">
        <v>12</v>
      </c>
      <c r="HZQ4" s="15" t="s">
        <v>12</v>
      </c>
      <c r="HZR4" s="15" t="s">
        <v>12</v>
      </c>
      <c r="HZS4" s="15" t="s">
        <v>12</v>
      </c>
      <c r="HZT4" s="15" t="s">
        <v>12</v>
      </c>
      <c r="HZU4" s="15" t="s">
        <v>12</v>
      </c>
      <c r="HZV4" s="15" t="s">
        <v>12</v>
      </c>
      <c r="HZW4" s="15" t="s">
        <v>12</v>
      </c>
      <c r="HZX4" s="15" t="s">
        <v>12</v>
      </c>
      <c r="HZY4" s="15" t="s">
        <v>12</v>
      </c>
      <c r="HZZ4" s="15" t="s">
        <v>12</v>
      </c>
      <c r="IAA4" s="15" t="s">
        <v>12</v>
      </c>
      <c r="IAB4" s="15" t="s">
        <v>12</v>
      </c>
      <c r="IAC4" s="15" t="s">
        <v>12</v>
      </c>
      <c r="IAD4" s="15" t="s">
        <v>12</v>
      </c>
      <c r="IAE4" s="15" t="s">
        <v>12</v>
      </c>
      <c r="IAF4" s="15" t="s">
        <v>12</v>
      </c>
      <c r="IAG4" s="15" t="s">
        <v>12</v>
      </c>
      <c r="IAH4" s="15" t="s">
        <v>12</v>
      </c>
      <c r="IAI4" s="15" t="s">
        <v>12</v>
      </c>
      <c r="IAJ4" s="15" t="s">
        <v>12</v>
      </c>
      <c r="IAK4" s="15" t="s">
        <v>12</v>
      </c>
      <c r="IAL4" s="15" t="s">
        <v>12</v>
      </c>
      <c r="IAM4" s="15" t="s">
        <v>12</v>
      </c>
      <c r="IAN4" s="15" t="s">
        <v>12</v>
      </c>
      <c r="IAO4" s="15" t="s">
        <v>12</v>
      </c>
      <c r="IAP4" s="15" t="s">
        <v>12</v>
      </c>
      <c r="IAQ4" s="15" t="s">
        <v>12</v>
      </c>
      <c r="IAR4" s="15" t="s">
        <v>12</v>
      </c>
      <c r="IAS4" s="15" t="s">
        <v>12</v>
      </c>
      <c r="IAT4" s="15" t="s">
        <v>12</v>
      </c>
      <c r="IAU4" s="15" t="s">
        <v>12</v>
      </c>
      <c r="IAV4" s="15" t="s">
        <v>12</v>
      </c>
      <c r="IAW4" s="15" t="s">
        <v>12</v>
      </c>
      <c r="IAX4" s="15" t="s">
        <v>12</v>
      </c>
      <c r="IAY4" s="15" t="s">
        <v>12</v>
      </c>
      <c r="IAZ4" s="15" t="s">
        <v>12</v>
      </c>
      <c r="IBA4" s="15" t="s">
        <v>12</v>
      </c>
      <c r="IBB4" s="15" t="s">
        <v>12</v>
      </c>
      <c r="IBC4" s="15" t="s">
        <v>12</v>
      </c>
      <c r="IBD4" s="15" t="s">
        <v>12</v>
      </c>
      <c r="IBE4" s="15" t="s">
        <v>12</v>
      </c>
      <c r="IBF4" s="15" t="s">
        <v>12</v>
      </c>
      <c r="IBG4" s="15" t="s">
        <v>12</v>
      </c>
      <c r="IBH4" s="15" t="s">
        <v>12</v>
      </c>
      <c r="IBI4" s="15" t="s">
        <v>12</v>
      </c>
      <c r="IBJ4" s="15" t="s">
        <v>12</v>
      </c>
      <c r="IBK4" s="15" t="s">
        <v>12</v>
      </c>
      <c r="IBL4" s="15" t="s">
        <v>12</v>
      </c>
      <c r="IBM4" s="15" t="s">
        <v>12</v>
      </c>
      <c r="IBN4" s="15" t="s">
        <v>12</v>
      </c>
      <c r="IBO4" s="15" t="s">
        <v>12</v>
      </c>
      <c r="IBP4" s="15" t="s">
        <v>12</v>
      </c>
      <c r="IBQ4" s="15" t="s">
        <v>12</v>
      </c>
      <c r="IBR4" s="15" t="s">
        <v>12</v>
      </c>
      <c r="IBS4" s="15" t="s">
        <v>12</v>
      </c>
      <c r="IBT4" s="15" t="s">
        <v>12</v>
      </c>
      <c r="IBU4" s="15" t="s">
        <v>12</v>
      </c>
      <c r="IBV4" s="15" t="s">
        <v>12</v>
      </c>
      <c r="IBW4" s="15" t="s">
        <v>12</v>
      </c>
      <c r="IBX4" s="15" t="s">
        <v>12</v>
      </c>
      <c r="IBY4" s="15" t="s">
        <v>12</v>
      </c>
      <c r="IBZ4" s="15" t="s">
        <v>12</v>
      </c>
      <c r="ICA4" s="15" t="s">
        <v>12</v>
      </c>
      <c r="ICB4" s="15" t="s">
        <v>12</v>
      </c>
      <c r="ICC4" s="15" t="s">
        <v>12</v>
      </c>
      <c r="ICD4" s="15" t="s">
        <v>12</v>
      </c>
      <c r="ICE4" s="15" t="s">
        <v>12</v>
      </c>
      <c r="ICF4" s="15" t="s">
        <v>12</v>
      </c>
      <c r="ICG4" s="15" t="s">
        <v>12</v>
      </c>
      <c r="ICH4" s="15" t="s">
        <v>12</v>
      </c>
      <c r="ICI4" s="15" t="s">
        <v>12</v>
      </c>
      <c r="ICJ4" s="15" t="s">
        <v>12</v>
      </c>
      <c r="ICK4" s="15" t="s">
        <v>12</v>
      </c>
      <c r="ICL4" s="15" t="s">
        <v>12</v>
      </c>
      <c r="ICM4" s="15" t="s">
        <v>12</v>
      </c>
      <c r="ICN4" s="15" t="s">
        <v>12</v>
      </c>
      <c r="ICO4" s="15" t="s">
        <v>12</v>
      </c>
      <c r="ICP4" s="15" t="s">
        <v>12</v>
      </c>
      <c r="ICQ4" s="15" t="s">
        <v>12</v>
      </c>
      <c r="ICR4" s="15" t="s">
        <v>12</v>
      </c>
      <c r="ICS4" s="15" t="s">
        <v>12</v>
      </c>
      <c r="ICT4" s="15" t="s">
        <v>12</v>
      </c>
      <c r="ICU4" s="15" t="s">
        <v>12</v>
      </c>
      <c r="ICV4" s="15" t="s">
        <v>12</v>
      </c>
      <c r="ICW4" s="15" t="s">
        <v>12</v>
      </c>
      <c r="ICX4" s="15" t="s">
        <v>12</v>
      </c>
      <c r="ICY4" s="15" t="s">
        <v>12</v>
      </c>
      <c r="ICZ4" s="15" t="s">
        <v>12</v>
      </c>
      <c r="IDA4" s="15" t="s">
        <v>12</v>
      </c>
      <c r="IDB4" s="15" t="s">
        <v>12</v>
      </c>
      <c r="IDC4" s="15" t="s">
        <v>12</v>
      </c>
      <c r="IDD4" s="15" t="s">
        <v>12</v>
      </c>
      <c r="IDE4" s="15" t="s">
        <v>12</v>
      </c>
      <c r="IDF4" s="15" t="s">
        <v>12</v>
      </c>
      <c r="IDG4" s="15" t="s">
        <v>12</v>
      </c>
      <c r="IDH4" s="15" t="s">
        <v>12</v>
      </c>
      <c r="IDI4" s="15" t="s">
        <v>12</v>
      </c>
      <c r="IDJ4" s="15" t="s">
        <v>12</v>
      </c>
      <c r="IDK4" s="15" t="s">
        <v>12</v>
      </c>
      <c r="IDL4" s="15" t="s">
        <v>12</v>
      </c>
      <c r="IDM4" s="15" t="s">
        <v>12</v>
      </c>
      <c r="IDN4" s="15" t="s">
        <v>12</v>
      </c>
      <c r="IDO4" s="15" t="s">
        <v>12</v>
      </c>
      <c r="IDP4" s="15" t="s">
        <v>12</v>
      </c>
      <c r="IDQ4" s="15" t="s">
        <v>12</v>
      </c>
      <c r="IDR4" s="15" t="s">
        <v>12</v>
      </c>
      <c r="IDS4" s="15" t="s">
        <v>12</v>
      </c>
      <c r="IDT4" s="15" t="s">
        <v>12</v>
      </c>
      <c r="IDU4" s="15" t="s">
        <v>12</v>
      </c>
      <c r="IDV4" s="15" t="s">
        <v>12</v>
      </c>
      <c r="IDW4" s="15" t="s">
        <v>12</v>
      </c>
      <c r="IDX4" s="15" t="s">
        <v>12</v>
      </c>
      <c r="IDY4" s="15" t="s">
        <v>12</v>
      </c>
      <c r="IDZ4" s="15" t="s">
        <v>12</v>
      </c>
      <c r="IEA4" s="15" t="s">
        <v>12</v>
      </c>
      <c r="IEB4" s="15" t="s">
        <v>12</v>
      </c>
      <c r="IEC4" s="15" t="s">
        <v>12</v>
      </c>
      <c r="IED4" s="15" t="s">
        <v>12</v>
      </c>
      <c r="IEE4" s="15" t="s">
        <v>12</v>
      </c>
      <c r="IEF4" s="15" t="s">
        <v>12</v>
      </c>
      <c r="IEG4" s="15" t="s">
        <v>12</v>
      </c>
      <c r="IEH4" s="15" t="s">
        <v>12</v>
      </c>
      <c r="IEI4" s="15" t="s">
        <v>12</v>
      </c>
      <c r="IEJ4" s="15" t="s">
        <v>12</v>
      </c>
      <c r="IEK4" s="15" t="s">
        <v>12</v>
      </c>
      <c r="IEL4" s="15" t="s">
        <v>12</v>
      </c>
      <c r="IEM4" s="15" t="s">
        <v>12</v>
      </c>
      <c r="IEN4" s="15" t="s">
        <v>12</v>
      </c>
      <c r="IEO4" s="15" t="s">
        <v>12</v>
      </c>
      <c r="IEP4" s="15" t="s">
        <v>12</v>
      </c>
      <c r="IEQ4" s="15" t="s">
        <v>12</v>
      </c>
      <c r="IER4" s="15" t="s">
        <v>12</v>
      </c>
      <c r="IES4" s="15" t="s">
        <v>12</v>
      </c>
      <c r="IET4" s="15" t="s">
        <v>12</v>
      </c>
      <c r="IEU4" s="15" t="s">
        <v>12</v>
      </c>
      <c r="IEV4" s="15" t="s">
        <v>12</v>
      </c>
      <c r="IEW4" s="15" t="s">
        <v>12</v>
      </c>
      <c r="IEX4" s="15" t="s">
        <v>12</v>
      </c>
      <c r="IEY4" s="15" t="s">
        <v>12</v>
      </c>
      <c r="IEZ4" s="15" t="s">
        <v>12</v>
      </c>
      <c r="IFA4" s="15" t="s">
        <v>12</v>
      </c>
      <c r="IFB4" s="15" t="s">
        <v>12</v>
      </c>
      <c r="IFC4" s="15" t="s">
        <v>12</v>
      </c>
      <c r="IFD4" s="15" t="s">
        <v>12</v>
      </c>
      <c r="IFE4" s="15" t="s">
        <v>12</v>
      </c>
      <c r="IFF4" s="15" t="s">
        <v>12</v>
      </c>
      <c r="IFG4" s="15" t="s">
        <v>12</v>
      </c>
      <c r="IFH4" s="15" t="s">
        <v>12</v>
      </c>
      <c r="IFI4" s="15" t="s">
        <v>12</v>
      </c>
      <c r="IFJ4" s="15" t="s">
        <v>12</v>
      </c>
      <c r="IFK4" s="15" t="s">
        <v>12</v>
      </c>
      <c r="IFL4" s="15" t="s">
        <v>12</v>
      </c>
      <c r="IFM4" s="15" t="s">
        <v>12</v>
      </c>
      <c r="IFN4" s="15" t="s">
        <v>12</v>
      </c>
      <c r="IFO4" s="15" t="s">
        <v>12</v>
      </c>
      <c r="IFP4" s="15" t="s">
        <v>12</v>
      </c>
      <c r="IFQ4" s="15" t="s">
        <v>12</v>
      </c>
      <c r="IFR4" s="15" t="s">
        <v>12</v>
      </c>
      <c r="IFS4" s="15" t="s">
        <v>12</v>
      </c>
      <c r="IFT4" s="15" t="s">
        <v>12</v>
      </c>
      <c r="IFU4" s="15" t="s">
        <v>12</v>
      </c>
      <c r="IFV4" s="15" t="s">
        <v>12</v>
      </c>
      <c r="IFW4" s="15" t="s">
        <v>12</v>
      </c>
      <c r="IFX4" s="15" t="s">
        <v>12</v>
      </c>
      <c r="IFY4" s="15" t="s">
        <v>12</v>
      </c>
      <c r="IFZ4" s="15" t="s">
        <v>12</v>
      </c>
      <c r="IGA4" s="15" t="s">
        <v>12</v>
      </c>
      <c r="IGB4" s="15" t="s">
        <v>12</v>
      </c>
      <c r="IGC4" s="15" t="s">
        <v>12</v>
      </c>
      <c r="IGD4" s="15" t="s">
        <v>12</v>
      </c>
      <c r="IGE4" s="15" t="s">
        <v>12</v>
      </c>
      <c r="IGF4" s="15" t="s">
        <v>12</v>
      </c>
      <c r="IGG4" s="15" t="s">
        <v>12</v>
      </c>
      <c r="IGH4" s="15" t="s">
        <v>12</v>
      </c>
      <c r="IGI4" s="15" t="s">
        <v>12</v>
      </c>
      <c r="IGJ4" s="15" t="s">
        <v>12</v>
      </c>
      <c r="IGK4" s="15" t="s">
        <v>12</v>
      </c>
      <c r="IGL4" s="15" t="s">
        <v>12</v>
      </c>
      <c r="IGM4" s="15" t="s">
        <v>12</v>
      </c>
      <c r="IGN4" s="15" t="s">
        <v>12</v>
      </c>
      <c r="IGO4" s="15" t="s">
        <v>12</v>
      </c>
      <c r="IGP4" s="15" t="s">
        <v>12</v>
      </c>
      <c r="IGQ4" s="15" t="s">
        <v>12</v>
      </c>
      <c r="IGR4" s="15" t="s">
        <v>12</v>
      </c>
      <c r="IGS4" s="15" t="s">
        <v>12</v>
      </c>
      <c r="IGT4" s="15" t="s">
        <v>12</v>
      </c>
      <c r="IGU4" s="15" t="s">
        <v>12</v>
      </c>
      <c r="IGV4" s="15" t="s">
        <v>12</v>
      </c>
      <c r="IGW4" s="15" t="s">
        <v>12</v>
      </c>
      <c r="IGX4" s="15" t="s">
        <v>12</v>
      </c>
      <c r="IGY4" s="15" t="s">
        <v>12</v>
      </c>
      <c r="IGZ4" s="15" t="s">
        <v>12</v>
      </c>
      <c r="IHA4" s="15" t="s">
        <v>12</v>
      </c>
      <c r="IHB4" s="15" t="s">
        <v>12</v>
      </c>
      <c r="IHC4" s="15" t="s">
        <v>12</v>
      </c>
      <c r="IHD4" s="15" t="s">
        <v>12</v>
      </c>
      <c r="IHE4" s="15" t="s">
        <v>12</v>
      </c>
      <c r="IHF4" s="15" t="s">
        <v>12</v>
      </c>
      <c r="IHG4" s="15" t="s">
        <v>12</v>
      </c>
      <c r="IHH4" s="15" t="s">
        <v>12</v>
      </c>
      <c r="IHI4" s="15" t="s">
        <v>12</v>
      </c>
      <c r="IHJ4" s="15" t="s">
        <v>12</v>
      </c>
      <c r="IHK4" s="15" t="s">
        <v>12</v>
      </c>
      <c r="IHL4" s="15" t="s">
        <v>12</v>
      </c>
      <c r="IHM4" s="15" t="s">
        <v>12</v>
      </c>
      <c r="IHN4" s="15" t="s">
        <v>12</v>
      </c>
      <c r="IHO4" s="15" t="s">
        <v>12</v>
      </c>
      <c r="IHP4" s="15" t="s">
        <v>12</v>
      </c>
      <c r="IHQ4" s="15" t="s">
        <v>12</v>
      </c>
      <c r="IHR4" s="15" t="s">
        <v>12</v>
      </c>
      <c r="IHS4" s="15" t="s">
        <v>12</v>
      </c>
      <c r="IHT4" s="15" t="s">
        <v>12</v>
      </c>
      <c r="IHU4" s="15" t="s">
        <v>12</v>
      </c>
      <c r="IHV4" s="15" t="s">
        <v>12</v>
      </c>
      <c r="IHW4" s="15" t="s">
        <v>12</v>
      </c>
      <c r="IHX4" s="15" t="s">
        <v>12</v>
      </c>
      <c r="IHY4" s="15" t="s">
        <v>12</v>
      </c>
      <c r="IHZ4" s="15" t="s">
        <v>12</v>
      </c>
      <c r="IIA4" s="15" t="s">
        <v>12</v>
      </c>
      <c r="IIB4" s="15" t="s">
        <v>12</v>
      </c>
      <c r="IIC4" s="15" t="s">
        <v>12</v>
      </c>
      <c r="IID4" s="15" t="s">
        <v>12</v>
      </c>
      <c r="IIE4" s="15" t="s">
        <v>12</v>
      </c>
      <c r="IIF4" s="15" t="s">
        <v>12</v>
      </c>
      <c r="IIG4" s="15" t="s">
        <v>12</v>
      </c>
      <c r="IIH4" s="15" t="s">
        <v>12</v>
      </c>
      <c r="III4" s="15" t="s">
        <v>12</v>
      </c>
      <c r="IIJ4" s="15" t="s">
        <v>12</v>
      </c>
      <c r="IIK4" s="15" t="s">
        <v>12</v>
      </c>
      <c r="IIL4" s="15" t="s">
        <v>12</v>
      </c>
      <c r="IIM4" s="15" t="s">
        <v>12</v>
      </c>
      <c r="IIN4" s="15" t="s">
        <v>12</v>
      </c>
      <c r="IIO4" s="15" t="s">
        <v>12</v>
      </c>
      <c r="IIP4" s="15" t="s">
        <v>12</v>
      </c>
      <c r="IIQ4" s="15" t="s">
        <v>12</v>
      </c>
      <c r="IIR4" s="15" t="s">
        <v>12</v>
      </c>
      <c r="IIS4" s="15" t="s">
        <v>12</v>
      </c>
      <c r="IIT4" s="15" t="s">
        <v>12</v>
      </c>
      <c r="IIU4" s="15" t="s">
        <v>12</v>
      </c>
      <c r="IIV4" s="15" t="s">
        <v>12</v>
      </c>
      <c r="IIW4" s="15" t="s">
        <v>12</v>
      </c>
      <c r="IIX4" s="15" t="s">
        <v>12</v>
      </c>
      <c r="IIY4" s="15" t="s">
        <v>12</v>
      </c>
      <c r="IIZ4" s="15" t="s">
        <v>12</v>
      </c>
      <c r="IJA4" s="15" t="s">
        <v>12</v>
      </c>
      <c r="IJB4" s="15" t="s">
        <v>12</v>
      </c>
      <c r="IJC4" s="15" t="s">
        <v>12</v>
      </c>
      <c r="IJD4" s="15" t="s">
        <v>12</v>
      </c>
      <c r="IJE4" s="15" t="s">
        <v>12</v>
      </c>
      <c r="IJF4" s="15" t="s">
        <v>12</v>
      </c>
      <c r="IJG4" s="15" t="s">
        <v>12</v>
      </c>
      <c r="IJH4" s="15" t="s">
        <v>12</v>
      </c>
      <c r="IJI4" s="15" t="s">
        <v>12</v>
      </c>
      <c r="IJJ4" s="15" t="s">
        <v>12</v>
      </c>
      <c r="IJK4" s="15" t="s">
        <v>12</v>
      </c>
      <c r="IJL4" s="15" t="s">
        <v>12</v>
      </c>
      <c r="IJM4" s="15" t="s">
        <v>12</v>
      </c>
      <c r="IJN4" s="15" t="s">
        <v>12</v>
      </c>
      <c r="IJO4" s="15" t="s">
        <v>12</v>
      </c>
      <c r="IJP4" s="15" t="s">
        <v>12</v>
      </c>
      <c r="IJQ4" s="15" t="s">
        <v>12</v>
      </c>
      <c r="IJR4" s="15" t="s">
        <v>12</v>
      </c>
      <c r="IJS4" s="15" t="s">
        <v>12</v>
      </c>
      <c r="IJT4" s="15" t="s">
        <v>12</v>
      </c>
      <c r="IJU4" s="15" t="s">
        <v>12</v>
      </c>
      <c r="IJV4" s="15" t="s">
        <v>12</v>
      </c>
      <c r="IJW4" s="15" t="s">
        <v>12</v>
      </c>
      <c r="IJX4" s="15" t="s">
        <v>12</v>
      </c>
      <c r="IJY4" s="15" t="s">
        <v>12</v>
      </c>
      <c r="IJZ4" s="15" t="s">
        <v>12</v>
      </c>
      <c r="IKA4" s="15" t="s">
        <v>12</v>
      </c>
      <c r="IKB4" s="15" t="s">
        <v>12</v>
      </c>
      <c r="IKC4" s="15" t="s">
        <v>12</v>
      </c>
      <c r="IKD4" s="15" t="s">
        <v>12</v>
      </c>
      <c r="IKE4" s="15" t="s">
        <v>12</v>
      </c>
      <c r="IKF4" s="15" t="s">
        <v>12</v>
      </c>
      <c r="IKG4" s="15" t="s">
        <v>12</v>
      </c>
      <c r="IKH4" s="15" t="s">
        <v>12</v>
      </c>
      <c r="IKI4" s="15" t="s">
        <v>12</v>
      </c>
      <c r="IKJ4" s="15" t="s">
        <v>12</v>
      </c>
      <c r="IKK4" s="15" t="s">
        <v>12</v>
      </c>
      <c r="IKL4" s="15" t="s">
        <v>12</v>
      </c>
      <c r="IKM4" s="15" t="s">
        <v>12</v>
      </c>
      <c r="IKN4" s="15" t="s">
        <v>12</v>
      </c>
      <c r="IKO4" s="15" t="s">
        <v>12</v>
      </c>
      <c r="IKP4" s="15" t="s">
        <v>12</v>
      </c>
      <c r="IKQ4" s="15" t="s">
        <v>12</v>
      </c>
      <c r="IKR4" s="15" t="s">
        <v>12</v>
      </c>
      <c r="IKS4" s="15" t="s">
        <v>12</v>
      </c>
      <c r="IKT4" s="15" t="s">
        <v>12</v>
      </c>
      <c r="IKU4" s="15" t="s">
        <v>12</v>
      </c>
      <c r="IKV4" s="15" t="s">
        <v>12</v>
      </c>
      <c r="IKW4" s="15" t="s">
        <v>12</v>
      </c>
      <c r="IKX4" s="15" t="s">
        <v>12</v>
      </c>
      <c r="IKY4" s="15" t="s">
        <v>12</v>
      </c>
      <c r="IKZ4" s="15" t="s">
        <v>12</v>
      </c>
      <c r="ILA4" s="15" t="s">
        <v>12</v>
      </c>
      <c r="ILB4" s="15" t="s">
        <v>12</v>
      </c>
      <c r="ILC4" s="15" t="s">
        <v>12</v>
      </c>
      <c r="ILD4" s="15" t="s">
        <v>12</v>
      </c>
      <c r="ILE4" s="15" t="s">
        <v>12</v>
      </c>
      <c r="ILF4" s="15" t="s">
        <v>12</v>
      </c>
      <c r="ILG4" s="15" t="s">
        <v>12</v>
      </c>
      <c r="ILH4" s="15" t="s">
        <v>12</v>
      </c>
      <c r="ILI4" s="15" t="s">
        <v>12</v>
      </c>
      <c r="ILJ4" s="15" t="s">
        <v>12</v>
      </c>
      <c r="ILK4" s="15" t="s">
        <v>12</v>
      </c>
      <c r="ILL4" s="15" t="s">
        <v>12</v>
      </c>
      <c r="ILM4" s="15" t="s">
        <v>12</v>
      </c>
      <c r="ILN4" s="15" t="s">
        <v>12</v>
      </c>
      <c r="ILO4" s="15" t="s">
        <v>12</v>
      </c>
      <c r="ILP4" s="15" t="s">
        <v>12</v>
      </c>
      <c r="ILQ4" s="15" t="s">
        <v>12</v>
      </c>
      <c r="ILR4" s="15" t="s">
        <v>12</v>
      </c>
      <c r="ILS4" s="15" t="s">
        <v>12</v>
      </c>
      <c r="ILT4" s="15" t="s">
        <v>12</v>
      </c>
      <c r="ILU4" s="15" t="s">
        <v>12</v>
      </c>
      <c r="ILV4" s="15" t="s">
        <v>12</v>
      </c>
      <c r="ILW4" s="15" t="s">
        <v>12</v>
      </c>
      <c r="ILX4" s="15" t="s">
        <v>12</v>
      </c>
      <c r="ILY4" s="15" t="s">
        <v>12</v>
      </c>
      <c r="ILZ4" s="15" t="s">
        <v>12</v>
      </c>
      <c r="IMA4" s="15" t="s">
        <v>12</v>
      </c>
      <c r="IMB4" s="15" t="s">
        <v>12</v>
      </c>
      <c r="IMC4" s="15" t="s">
        <v>12</v>
      </c>
      <c r="IMD4" s="15" t="s">
        <v>12</v>
      </c>
      <c r="IME4" s="15" t="s">
        <v>12</v>
      </c>
      <c r="IMF4" s="15" t="s">
        <v>12</v>
      </c>
      <c r="IMG4" s="15" t="s">
        <v>12</v>
      </c>
      <c r="IMH4" s="15" t="s">
        <v>12</v>
      </c>
      <c r="IMI4" s="15" t="s">
        <v>12</v>
      </c>
      <c r="IMJ4" s="15" t="s">
        <v>12</v>
      </c>
      <c r="IMK4" s="15" t="s">
        <v>12</v>
      </c>
      <c r="IML4" s="15" t="s">
        <v>12</v>
      </c>
      <c r="IMM4" s="15" t="s">
        <v>12</v>
      </c>
      <c r="IMN4" s="15" t="s">
        <v>12</v>
      </c>
      <c r="IMO4" s="15" t="s">
        <v>12</v>
      </c>
      <c r="IMP4" s="15" t="s">
        <v>12</v>
      </c>
      <c r="IMQ4" s="15" t="s">
        <v>12</v>
      </c>
      <c r="IMR4" s="15" t="s">
        <v>12</v>
      </c>
      <c r="IMS4" s="15" t="s">
        <v>12</v>
      </c>
      <c r="IMT4" s="15" t="s">
        <v>12</v>
      </c>
      <c r="IMU4" s="15" t="s">
        <v>12</v>
      </c>
      <c r="IMV4" s="15" t="s">
        <v>12</v>
      </c>
      <c r="IMW4" s="15" t="s">
        <v>12</v>
      </c>
      <c r="IMX4" s="15" t="s">
        <v>12</v>
      </c>
      <c r="IMY4" s="15" t="s">
        <v>12</v>
      </c>
      <c r="IMZ4" s="15" t="s">
        <v>12</v>
      </c>
      <c r="INA4" s="15" t="s">
        <v>12</v>
      </c>
      <c r="INB4" s="15" t="s">
        <v>12</v>
      </c>
      <c r="INC4" s="15" t="s">
        <v>12</v>
      </c>
      <c r="IND4" s="15" t="s">
        <v>12</v>
      </c>
      <c r="INE4" s="15" t="s">
        <v>12</v>
      </c>
      <c r="INF4" s="15" t="s">
        <v>12</v>
      </c>
      <c r="ING4" s="15" t="s">
        <v>12</v>
      </c>
      <c r="INH4" s="15" t="s">
        <v>12</v>
      </c>
      <c r="INI4" s="15" t="s">
        <v>12</v>
      </c>
      <c r="INJ4" s="15" t="s">
        <v>12</v>
      </c>
      <c r="INK4" s="15" t="s">
        <v>12</v>
      </c>
      <c r="INL4" s="15" t="s">
        <v>12</v>
      </c>
      <c r="INM4" s="15" t="s">
        <v>12</v>
      </c>
      <c r="INN4" s="15" t="s">
        <v>12</v>
      </c>
      <c r="INO4" s="15" t="s">
        <v>12</v>
      </c>
      <c r="INP4" s="15" t="s">
        <v>12</v>
      </c>
      <c r="INQ4" s="15" t="s">
        <v>12</v>
      </c>
      <c r="INR4" s="15" t="s">
        <v>12</v>
      </c>
      <c r="INS4" s="15" t="s">
        <v>12</v>
      </c>
      <c r="INT4" s="15" t="s">
        <v>12</v>
      </c>
      <c r="INU4" s="15" t="s">
        <v>12</v>
      </c>
      <c r="INV4" s="15" t="s">
        <v>12</v>
      </c>
      <c r="INW4" s="15" t="s">
        <v>12</v>
      </c>
      <c r="INX4" s="15" t="s">
        <v>12</v>
      </c>
      <c r="INY4" s="15" t="s">
        <v>12</v>
      </c>
      <c r="INZ4" s="15" t="s">
        <v>12</v>
      </c>
      <c r="IOA4" s="15" t="s">
        <v>12</v>
      </c>
      <c r="IOB4" s="15" t="s">
        <v>12</v>
      </c>
      <c r="IOC4" s="15" t="s">
        <v>12</v>
      </c>
      <c r="IOD4" s="15" t="s">
        <v>12</v>
      </c>
      <c r="IOE4" s="15" t="s">
        <v>12</v>
      </c>
      <c r="IOF4" s="15" t="s">
        <v>12</v>
      </c>
      <c r="IOG4" s="15" t="s">
        <v>12</v>
      </c>
      <c r="IOH4" s="15" t="s">
        <v>12</v>
      </c>
      <c r="IOI4" s="15" t="s">
        <v>12</v>
      </c>
      <c r="IOJ4" s="15" t="s">
        <v>12</v>
      </c>
      <c r="IOK4" s="15" t="s">
        <v>12</v>
      </c>
      <c r="IOL4" s="15" t="s">
        <v>12</v>
      </c>
      <c r="IOM4" s="15" t="s">
        <v>12</v>
      </c>
      <c r="ION4" s="15" t="s">
        <v>12</v>
      </c>
      <c r="IOO4" s="15" t="s">
        <v>12</v>
      </c>
      <c r="IOP4" s="15" t="s">
        <v>12</v>
      </c>
      <c r="IOQ4" s="15" t="s">
        <v>12</v>
      </c>
      <c r="IOR4" s="15" t="s">
        <v>12</v>
      </c>
      <c r="IOS4" s="15" t="s">
        <v>12</v>
      </c>
      <c r="IOT4" s="15" t="s">
        <v>12</v>
      </c>
      <c r="IOU4" s="15" t="s">
        <v>12</v>
      </c>
      <c r="IOV4" s="15" t="s">
        <v>12</v>
      </c>
      <c r="IOW4" s="15" t="s">
        <v>12</v>
      </c>
      <c r="IOX4" s="15" t="s">
        <v>12</v>
      </c>
      <c r="IOY4" s="15" t="s">
        <v>12</v>
      </c>
      <c r="IOZ4" s="15" t="s">
        <v>12</v>
      </c>
      <c r="IPA4" s="15" t="s">
        <v>12</v>
      </c>
      <c r="IPB4" s="15" t="s">
        <v>12</v>
      </c>
      <c r="IPC4" s="15" t="s">
        <v>12</v>
      </c>
      <c r="IPD4" s="15" t="s">
        <v>12</v>
      </c>
      <c r="IPE4" s="15" t="s">
        <v>12</v>
      </c>
      <c r="IPF4" s="15" t="s">
        <v>12</v>
      </c>
      <c r="IPG4" s="15" t="s">
        <v>12</v>
      </c>
      <c r="IPH4" s="15" t="s">
        <v>12</v>
      </c>
      <c r="IPI4" s="15" t="s">
        <v>12</v>
      </c>
      <c r="IPJ4" s="15" t="s">
        <v>12</v>
      </c>
      <c r="IPK4" s="15" t="s">
        <v>12</v>
      </c>
      <c r="IPL4" s="15" t="s">
        <v>12</v>
      </c>
      <c r="IPM4" s="15" t="s">
        <v>12</v>
      </c>
      <c r="IPN4" s="15" t="s">
        <v>12</v>
      </c>
      <c r="IPO4" s="15" t="s">
        <v>12</v>
      </c>
      <c r="IPP4" s="15" t="s">
        <v>12</v>
      </c>
      <c r="IPQ4" s="15" t="s">
        <v>12</v>
      </c>
      <c r="IPR4" s="15" t="s">
        <v>12</v>
      </c>
      <c r="IPS4" s="15" t="s">
        <v>12</v>
      </c>
      <c r="IPT4" s="15" t="s">
        <v>12</v>
      </c>
      <c r="IPU4" s="15" t="s">
        <v>12</v>
      </c>
      <c r="IPV4" s="15" t="s">
        <v>12</v>
      </c>
      <c r="IPW4" s="15" t="s">
        <v>12</v>
      </c>
      <c r="IPX4" s="15" t="s">
        <v>12</v>
      </c>
      <c r="IPY4" s="15" t="s">
        <v>12</v>
      </c>
      <c r="IPZ4" s="15" t="s">
        <v>12</v>
      </c>
      <c r="IQA4" s="15" t="s">
        <v>12</v>
      </c>
      <c r="IQB4" s="15" t="s">
        <v>12</v>
      </c>
      <c r="IQC4" s="15" t="s">
        <v>12</v>
      </c>
      <c r="IQD4" s="15" t="s">
        <v>12</v>
      </c>
      <c r="IQE4" s="15" t="s">
        <v>12</v>
      </c>
      <c r="IQF4" s="15" t="s">
        <v>12</v>
      </c>
      <c r="IQG4" s="15" t="s">
        <v>12</v>
      </c>
      <c r="IQH4" s="15" t="s">
        <v>12</v>
      </c>
      <c r="IQI4" s="15" t="s">
        <v>12</v>
      </c>
      <c r="IQJ4" s="15" t="s">
        <v>12</v>
      </c>
      <c r="IQK4" s="15" t="s">
        <v>12</v>
      </c>
      <c r="IQL4" s="15" t="s">
        <v>12</v>
      </c>
      <c r="IQM4" s="15" t="s">
        <v>12</v>
      </c>
      <c r="IQN4" s="15" t="s">
        <v>12</v>
      </c>
      <c r="IQO4" s="15" t="s">
        <v>12</v>
      </c>
      <c r="IQP4" s="15" t="s">
        <v>12</v>
      </c>
      <c r="IQQ4" s="15" t="s">
        <v>12</v>
      </c>
      <c r="IQR4" s="15" t="s">
        <v>12</v>
      </c>
      <c r="IQS4" s="15" t="s">
        <v>12</v>
      </c>
      <c r="IQT4" s="15" t="s">
        <v>12</v>
      </c>
      <c r="IQU4" s="15" t="s">
        <v>12</v>
      </c>
      <c r="IQV4" s="15" t="s">
        <v>12</v>
      </c>
      <c r="IQW4" s="15" t="s">
        <v>12</v>
      </c>
      <c r="IQX4" s="15" t="s">
        <v>12</v>
      </c>
      <c r="IQY4" s="15" t="s">
        <v>12</v>
      </c>
      <c r="IQZ4" s="15" t="s">
        <v>12</v>
      </c>
      <c r="IRA4" s="15" t="s">
        <v>12</v>
      </c>
      <c r="IRB4" s="15" t="s">
        <v>12</v>
      </c>
      <c r="IRC4" s="15" t="s">
        <v>12</v>
      </c>
      <c r="IRD4" s="15" t="s">
        <v>12</v>
      </c>
      <c r="IRE4" s="15" t="s">
        <v>12</v>
      </c>
      <c r="IRF4" s="15" t="s">
        <v>12</v>
      </c>
      <c r="IRG4" s="15" t="s">
        <v>12</v>
      </c>
      <c r="IRH4" s="15" t="s">
        <v>12</v>
      </c>
      <c r="IRI4" s="15" t="s">
        <v>12</v>
      </c>
      <c r="IRJ4" s="15" t="s">
        <v>12</v>
      </c>
      <c r="IRK4" s="15" t="s">
        <v>12</v>
      </c>
      <c r="IRL4" s="15" t="s">
        <v>12</v>
      </c>
      <c r="IRM4" s="15" t="s">
        <v>12</v>
      </c>
      <c r="IRN4" s="15" t="s">
        <v>12</v>
      </c>
      <c r="IRO4" s="15" t="s">
        <v>12</v>
      </c>
      <c r="IRP4" s="15" t="s">
        <v>12</v>
      </c>
      <c r="IRQ4" s="15" t="s">
        <v>12</v>
      </c>
      <c r="IRR4" s="15" t="s">
        <v>12</v>
      </c>
      <c r="IRS4" s="15" t="s">
        <v>12</v>
      </c>
      <c r="IRT4" s="15" t="s">
        <v>12</v>
      </c>
      <c r="IRU4" s="15" t="s">
        <v>12</v>
      </c>
      <c r="IRV4" s="15" t="s">
        <v>12</v>
      </c>
      <c r="IRW4" s="15" t="s">
        <v>12</v>
      </c>
      <c r="IRX4" s="15" t="s">
        <v>12</v>
      </c>
      <c r="IRY4" s="15" t="s">
        <v>12</v>
      </c>
      <c r="IRZ4" s="15" t="s">
        <v>12</v>
      </c>
      <c r="ISA4" s="15" t="s">
        <v>12</v>
      </c>
      <c r="ISB4" s="15" t="s">
        <v>12</v>
      </c>
      <c r="ISC4" s="15" t="s">
        <v>12</v>
      </c>
      <c r="ISD4" s="15" t="s">
        <v>12</v>
      </c>
      <c r="ISE4" s="15" t="s">
        <v>12</v>
      </c>
      <c r="ISF4" s="15" t="s">
        <v>12</v>
      </c>
      <c r="ISG4" s="15" t="s">
        <v>12</v>
      </c>
      <c r="ISH4" s="15" t="s">
        <v>12</v>
      </c>
      <c r="ISI4" s="15" t="s">
        <v>12</v>
      </c>
      <c r="ISJ4" s="15" t="s">
        <v>12</v>
      </c>
      <c r="ISK4" s="15" t="s">
        <v>12</v>
      </c>
      <c r="ISL4" s="15" t="s">
        <v>12</v>
      </c>
      <c r="ISM4" s="15" t="s">
        <v>12</v>
      </c>
      <c r="ISN4" s="15" t="s">
        <v>12</v>
      </c>
      <c r="ISO4" s="15" t="s">
        <v>12</v>
      </c>
      <c r="ISP4" s="15" t="s">
        <v>12</v>
      </c>
      <c r="ISQ4" s="15" t="s">
        <v>12</v>
      </c>
      <c r="ISR4" s="15" t="s">
        <v>12</v>
      </c>
      <c r="ISS4" s="15" t="s">
        <v>12</v>
      </c>
      <c r="IST4" s="15" t="s">
        <v>12</v>
      </c>
      <c r="ISU4" s="15" t="s">
        <v>12</v>
      </c>
      <c r="ISV4" s="15" t="s">
        <v>12</v>
      </c>
      <c r="ISW4" s="15" t="s">
        <v>12</v>
      </c>
      <c r="ISX4" s="15" t="s">
        <v>12</v>
      </c>
      <c r="ISY4" s="15" t="s">
        <v>12</v>
      </c>
      <c r="ISZ4" s="15" t="s">
        <v>12</v>
      </c>
      <c r="ITA4" s="15" t="s">
        <v>12</v>
      </c>
      <c r="ITB4" s="15" t="s">
        <v>12</v>
      </c>
      <c r="ITC4" s="15" t="s">
        <v>12</v>
      </c>
      <c r="ITD4" s="15" t="s">
        <v>12</v>
      </c>
      <c r="ITE4" s="15" t="s">
        <v>12</v>
      </c>
      <c r="ITF4" s="15" t="s">
        <v>12</v>
      </c>
      <c r="ITG4" s="15" t="s">
        <v>12</v>
      </c>
      <c r="ITH4" s="15" t="s">
        <v>12</v>
      </c>
      <c r="ITI4" s="15" t="s">
        <v>12</v>
      </c>
      <c r="ITJ4" s="15" t="s">
        <v>12</v>
      </c>
      <c r="ITK4" s="15" t="s">
        <v>12</v>
      </c>
      <c r="ITL4" s="15" t="s">
        <v>12</v>
      </c>
      <c r="ITM4" s="15" t="s">
        <v>12</v>
      </c>
      <c r="ITN4" s="15" t="s">
        <v>12</v>
      </c>
      <c r="ITO4" s="15" t="s">
        <v>12</v>
      </c>
      <c r="ITP4" s="15" t="s">
        <v>12</v>
      </c>
      <c r="ITQ4" s="15" t="s">
        <v>12</v>
      </c>
      <c r="ITR4" s="15" t="s">
        <v>12</v>
      </c>
      <c r="ITS4" s="15" t="s">
        <v>12</v>
      </c>
      <c r="ITT4" s="15" t="s">
        <v>12</v>
      </c>
      <c r="ITU4" s="15" t="s">
        <v>12</v>
      </c>
      <c r="ITV4" s="15" t="s">
        <v>12</v>
      </c>
      <c r="ITW4" s="15" t="s">
        <v>12</v>
      </c>
      <c r="ITX4" s="15" t="s">
        <v>12</v>
      </c>
      <c r="ITY4" s="15" t="s">
        <v>12</v>
      </c>
      <c r="ITZ4" s="15" t="s">
        <v>12</v>
      </c>
      <c r="IUA4" s="15" t="s">
        <v>12</v>
      </c>
      <c r="IUB4" s="15" t="s">
        <v>12</v>
      </c>
      <c r="IUC4" s="15" t="s">
        <v>12</v>
      </c>
      <c r="IUD4" s="15" t="s">
        <v>12</v>
      </c>
      <c r="IUE4" s="15" t="s">
        <v>12</v>
      </c>
      <c r="IUF4" s="15" t="s">
        <v>12</v>
      </c>
      <c r="IUG4" s="15" t="s">
        <v>12</v>
      </c>
      <c r="IUH4" s="15" t="s">
        <v>12</v>
      </c>
      <c r="IUI4" s="15" t="s">
        <v>12</v>
      </c>
      <c r="IUJ4" s="15" t="s">
        <v>12</v>
      </c>
      <c r="IUK4" s="15" t="s">
        <v>12</v>
      </c>
      <c r="IUL4" s="15" t="s">
        <v>12</v>
      </c>
      <c r="IUM4" s="15" t="s">
        <v>12</v>
      </c>
      <c r="IUN4" s="15" t="s">
        <v>12</v>
      </c>
      <c r="IUO4" s="15" t="s">
        <v>12</v>
      </c>
      <c r="IUP4" s="15" t="s">
        <v>12</v>
      </c>
      <c r="IUQ4" s="15" t="s">
        <v>12</v>
      </c>
      <c r="IUR4" s="15" t="s">
        <v>12</v>
      </c>
      <c r="IUS4" s="15" t="s">
        <v>12</v>
      </c>
      <c r="IUT4" s="15" t="s">
        <v>12</v>
      </c>
      <c r="IUU4" s="15" t="s">
        <v>12</v>
      </c>
      <c r="IUV4" s="15" t="s">
        <v>12</v>
      </c>
      <c r="IUW4" s="15" t="s">
        <v>12</v>
      </c>
      <c r="IUX4" s="15" t="s">
        <v>12</v>
      </c>
      <c r="IUY4" s="15" t="s">
        <v>12</v>
      </c>
      <c r="IUZ4" s="15" t="s">
        <v>12</v>
      </c>
      <c r="IVA4" s="15" t="s">
        <v>12</v>
      </c>
      <c r="IVB4" s="15" t="s">
        <v>12</v>
      </c>
      <c r="IVC4" s="15" t="s">
        <v>12</v>
      </c>
      <c r="IVD4" s="15" t="s">
        <v>12</v>
      </c>
      <c r="IVE4" s="15" t="s">
        <v>12</v>
      </c>
      <c r="IVF4" s="15" t="s">
        <v>12</v>
      </c>
      <c r="IVG4" s="15" t="s">
        <v>12</v>
      </c>
      <c r="IVH4" s="15" t="s">
        <v>12</v>
      </c>
      <c r="IVI4" s="15" t="s">
        <v>12</v>
      </c>
      <c r="IVJ4" s="15" t="s">
        <v>12</v>
      </c>
      <c r="IVK4" s="15" t="s">
        <v>12</v>
      </c>
      <c r="IVL4" s="15" t="s">
        <v>12</v>
      </c>
      <c r="IVM4" s="15" t="s">
        <v>12</v>
      </c>
      <c r="IVN4" s="15" t="s">
        <v>12</v>
      </c>
      <c r="IVO4" s="15" t="s">
        <v>12</v>
      </c>
      <c r="IVP4" s="15" t="s">
        <v>12</v>
      </c>
      <c r="IVQ4" s="15" t="s">
        <v>12</v>
      </c>
      <c r="IVR4" s="15" t="s">
        <v>12</v>
      </c>
      <c r="IVS4" s="15" t="s">
        <v>12</v>
      </c>
      <c r="IVT4" s="15" t="s">
        <v>12</v>
      </c>
      <c r="IVU4" s="15" t="s">
        <v>12</v>
      </c>
      <c r="IVV4" s="15" t="s">
        <v>12</v>
      </c>
      <c r="IVW4" s="15" t="s">
        <v>12</v>
      </c>
      <c r="IVX4" s="15" t="s">
        <v>12</v>
      </c>
      <c r="IVY4" s="15" t="s">
        <v>12</v>
      </c>
      <c r="IVZ4" s="15" t="s">
        <v>12</v>
      </c>
      <c r="IWA4" s="15" t="s">
        <v>12</v>
      </c>
      <c r="IWB4" s="15" t="s">
        <v>12</v>
      </c>
      <c r="IWC4" s="15" t="s">
        <v>12</v>
      </c>
      <c r="IWD4" s="15" t="s">
        <v>12</v>
      </c>
      <c r="IWE4" s="15" t="s">
        <v>12</v>
      </c>
      <c r="IWF4" s="15" t="s">
        <v>12</v>
      </c>
      <c r="IWG4" s="15" t="s">
        <v>12</v>
      </c>
      <c r="IWH4" s="15" t="s">
        <v>12</v>
      </c>
      <c r="IWI4" s="15" t="s">
        <v>12</v>
      </c>
      <c r="IWJ4" s="15" t="s">
        <v>12</v>
      </c>
      <c r="IWK4" s="15" t="s">
        <v>12</v>
      </c>
      <c r="IWL4" s="15" t="s">
        <v>12</v>
      </c>
      <c r="IWM4" s="15" t="s">
        <v>12</v>
      </c>
      <c r="IWN4" s="15" t="s">
        <v>12</v>
      </c>
      <c r="IWO4" s="15" t="s">
        <v>12</v>
      </c>
      <c r="IWP4" s="15" t="s">
        <v>12</v>
      </c>
      <c r="IWQ4" s="15" t="s">
        <v>12</v>
      </c>
      <c r="IWR4" s="15" t="s">
        <v>12</v>
      </c>
      <c r="IWS4" s="15" t="s">
        <v>12</v>
      </c>
      <c r="IWT4" s="15" t="s">
        <v>12</v>
      </c>
      <c r="IWU4" s="15" t="s">
        <v>12</v>
      </c>
      <c r="IWV4" s="15" t="s">
        <v>12</v>
      </c>
      <c r="IWW4" s="15" t="s">
        <v>12</v>
      </c>
      <c r="IWX4" s="15" t="s">
        <v>12</v>
      </c>
      <c r="IWY4" s="15" t="s">
        <v>12</v>
      </c>
      <c r="IWZ4" s="15" t="s">
        <v>12</v>
      </c>
      <c r="IXA4" s="15" t="s">
        <v>12</v>
      </c>
      <c r="IXB4" s="15" t="s">
        <v>12</v>
      </c>
      <c r="IXC4" s="15" t="s">
        <v>12</v>
      </c>
      <c r="IXD4" s="15" t="s">
        <v>12</v>
      </c>
      <c r="IXE4" s="15" t="s">
        <v>12</v>
      </c>
      <c r="IXF4" s="15" t="s">
        <v>12</v>
      </c>
      <c r="IXG4" s="15" t="s">
        <v>12</v>
      </c>
      <c r="IXH4" s="15" t="s">
        <v>12</v>
      </c>
      <c r="IXI4" s="15" t="s">
        <v>12</v>
      </c>
      <c r="IXJ4" s="15" t="s">
        <v>12</v>
      </c>
      <c r="IXK4" s="15" t="s">
        <v>12</v>
      </c>
      <c r="IXL4" s="15" t="s">
        <v>12</v>
      </c>
      <c r="IXM4" s="15" t="s">
        <v>12</v>
      </c>
      <c r="IXN4" s="15" t="s">
        <v>12</v>
      </c>
      <c r="IXO4" s="15" t="s">
        <v>12</v>
      </c>
      <c r="IXP4" s="15" t="s">
        <v>12</v>
      </c>
      <c r="IXQ4" s="15" t="s">
        <v>12</v>
      </c>
      <c r="IXR4" s="15" t="s">
        <v>12</v>
      </c>
      <c r="IXS4" s="15" t="s">
        <v>12</v>
      </c>
      <c r="IXT4" s="15" t="s">
        <v>12</v>
      </c>
      <c r="IXU4" s="15" t="s">
        <v>12</v>
      </c>
      <c r="IXV4" s="15" t="s">
        <v>12</v>
      </c>
      <c r="IXW4" s="15" t="s">
        <v>12</v>
      </c>
      <c r="IXX4" s="15" t="s">
        <v>12</v>
      </c>
      <c r="IXY4" s="15" t="s">
        <v>12</v>
      </c>
      <c r="IXZ4" s="15" t="s">
        <v>12</v>
      </c>
      <c r="IYA4" s="15" t="s">
        <v>12</v>
      </c>
      <c r="IYB4" s="15" t="s">
        <v>12</v>
      </c>
      <c r="IYC4" s="15" t="s">
        <v>12</v>
      </c>
      <c r="IYD4" s="15" t="s">
        <v>12</v>
      </c>
      <c r="IYE4" s="15" t="s">
        <v>12</v>
      </c>
      <c r="IYF4" s="15" t="s">
        <v>12</v>
      </c>
      <c r="IYG4" s="15" t="s">
        <v>12</v>
      </c>
      <c r="IYH4" s="15" t="s">
        <v>12</v>
      </c>
      <c r="IYI4" s="15" t="s">
        <v>12</v>
      </c>
      <c r="IYJ4" s="15" t="s">
        <v>12</v>
      </c>
      <c r="IYK4" s="15" t="s">
        <v>12</v>
      </c>
      <c r="IYL4" s="15" t="s">
        <v>12</v>
      </c>
      <c r="IYM4" s="15" t="s">
        <v>12</v>
      </c>
      <c r="IYN4" s="15" t="s">
        <v>12</v>
      </c>
      <c r="IYO4" s="15" t="s">
        <v>12</v>
      </c>
      <c r="IYP4" s="15" t="s">
        <v>12</v>
      </c>
      <c r="IYQ4" s="15" t="s">
        <v>12</v>
      </c>
      <c r="IYR4" s="15" t="s">
        <v>12</v>
      </c>
      <c r="IYS4" s="15" t="s">
        <v>12</v>
      </c>
      <c r="IYT4" s="15" t="s">
        <v>12</v>
      </c>
      <c r="IYU4" s="15" t="s">
        <v>12</v>
      </c>
      <c r="IYV4" s="15" t="s">
        <v>12</v>
      </c>
      <c r="IYW4" s="15" t="s">
        <v>12</v>
      </c>
      <c r="IYX4" s="15" t="s">
        <v>12</v>
      </c>
      <c r="IYY4" s="15" t="s">
        <v>12</v>
      </c>
      <c r="IYZ4" s="15" t="s">
        <v>12</v>
      </c>
      <c r="IZA4" s="15" t="s">
        <v>12</v>
      </c>
      <c r="IZB4" s="15" t="s">
        <v>12</v>
      </c>
      <c r="IZC4" s="15" t="s">
        <v>12</v>
      </c>
      <c r="IZD4" s="15" t="s">
        <v>12</v>
      </c>
      <c r="IZE4" s="15" t="s">
        <v>12</v>
      </c>
      <c r="IZF4" s="15" t="s">
        <v>12</v>
      </c>
      <c r="IZG4" s="15" t="s">
        <v>12</v>
      </c>
      <c r="IZH4" s="15" t="s">
        <v>12</v>
      </c>
      <c r="IZI4" s="15" t="s">
        <v>12</v>
      </c>
      <c r="IZJ4" s="15" t="s">
        <v>12</v>
      </c>
      <c r="IZK4" s="15" t="s">
        <v>12</v>
      </c>
      <c r="IZL4" s="15" t="s">
        <v>12</v>
      </c>
      <c r="IZM4" s="15" t="s">
        <v>12</v>
      </c>
      <c r="IZN4" s="15" t="s">
        <v>12</v>
      </c>
      <c r="IZO4" s="15" t="s">
        <v>12</v>
      </c>
      <c r="IZP4" s="15" t="s">
        <v>12</v>
      </c>
      <c r="IZQ4" s="15" t="s">
        <v>12</v>
      </c>
      <c r="IZR4" s="15" t="s">
        <v>12</v>
      </c>
      <c r="IZS4" s="15" t="s">
        <v>12</v>
      </c>
      <c r="IZT4" s="15" t="s">
        <v>12</v>
      </c>
      <c r="IZU4" s="15" t="s">
        <v>12</v>
      </c>
      <c r="IZV4" s="15" t="s">
        <v>12</v>
      </c>
      <c r="IZW4" s="15" t="s">
        <v>12</v>
      </c>
      <c r="IZX4" s="15" t="s">
        <v>12</v>
      </c>
      <c r="IZY4" s="15" t="s">
        <v>12</v>
      </c>
      <c r="IZZ4" s="15" t="s">
        <v>12</v>
      </c>
      <c r="JAA4" s="15" t="s">
        <v>12</v>
      </c>
      <c r="JAB4" s="15" t="s">
        <v>12</v>
      </c>
      <c r="JAC4" s="15" t="s">
        <v>12</v>
      </c>
      <c r="JAD4" s="15" t="s">
        <v>12</v>
      </c>
      <c r="JAE4" s="15" t="s">
        <v>12</v>
      </c>
      <c r="JAF4" s="15" t="s">
        <v>12</v>
      </c>
      <c r="JAG4" s="15" t="s">
        <v>12</v>
      </c>
      <c r="JAH4" s="15" t="s">
        <v>12</v>
      </c>
      <c r="JAI4" s="15" t="s">
        <v>12</v>
      </c>
      <c r="JAJ4" s="15" t="s">
        <v>12</v>
      </c>
      <c r="JAK4" s="15" t="s">
        <v>12</v>
      </c>
      <c r="JAL4" s="15" t="s">
        <v>12</v>
      </c>
      <c r="JAM4" s="15" t="s">
        <v>12</v>
      </c>
      <c r="JAN4" s="15" t="s">
        <v>12</v>
      </c>
      <c r="JAO4" s="15" t="s">
        <v>12</v>
      </c>
      <c r="JAP4" s="15" t="s">
        <v>12</v>
      </c>
      <c r="JAQ4" s="15" t="s">
        <v>12</v>
      </c>
      <c r="JAR4" s="15" t="s">
        <v>12</v>
      </c>
      <c r="JAS4" s="15" t="s">
        <v>12</v>
      </c>
      <c r="JAT4" s="15" t="s">
        <v>12</v>
      </c>
      <c r="JAU4" s="15" t="s">
        <v>12</v>
      </c>
      <c r="JAV4" s="15" t="s">
        <v>12</v>
      </c>
      <c r="JAW4" s="15" t="s">
        <v>12</v>
      </c>
      <c r="JAX4" s="15" t="s">
        <v>12</v>
      </c>
      <c r="JAY4" s="15" t="s">
        <v>12</v>
      </c>
      <c r="JAZ4" s="15" t="s">
        <v>12</v>
      </c>
      <c r="JBA4" s="15" t="s">
        <v>12</v>
      </c>
      <c r="JBB4" s="15" t="s">
        <v>12</v>
      </c>
      <c r="JBC4" s="15" t="s">
        <v>12</v>
      </c>
      <c r="JBD4" s="15" t="s">
        <v>12</v>
      </c>
      <c r="JBE4" s="15" t="s">
        <v>12</v>
      </c>
      <c r="JBF4" s="15" t="s">
        <v>12</v>
      </c>
      <c r="JBG4" s="15" t="s">
        <v>12</v>
      </c>
      <c r="JBH4" s="15" t="s">
        <v>12</v>
      </c>
      <c r="JBI4" s="15" t="s">
        <v>12</v>
      </c>
      <c r="JBJ4" s="15" t="s">
        <v>12</v>
      </c>
      <c r="JBK4" s="15" t="s">
        <v>12</v>
      </c>
      <c r="JBL4" s="15" t="s">
        <v>12</v>
      </c>
      <c r="JBM4" s="15" t="s">
        <v>12</v>
      </c>
      <c r="JBN4" s="15" t="s">
        <v>12</v>
      </c>
      <c r="JBO4" s="15" t="s">
        <v>12</v>
      </c>
      <c r="JBP4" s="15" t="s">
        <v>12</v>
      </c>
      <c r="JBQ4" s="15" t="s">
        <v>12</v>
      </c>
      <c r="JBR4" s="15" t="s">
        <v>12</v>
      </c>
      <c r="JBS4" s="15" t="s">
        <v>12</v>
      </c>
      <c r="JBT4" s="15" t="s">
        <v>12</v>
      </c>
      <c r="JBU4" s="15" t="s">
        <v>12</v>
      </c>
      <c r="JBV4" s="15" t="s">
        <v>12</v>
      </c>
      <c r="JBW4" s="15" t="s">
        <v>12</v>
      </c>
      <c r="JBX4" s="15" t="s">
        <v>12</v>
      </c>
      <c r="JBY4" s="15" t="s">
        <v>12</v>
      </c>
      <c r="JBZ4" s="15" t="s">
        <v>12</v>
      </c>
      <c r="JCA4" s="15" t="s">
        <v>12</v>
      </c>
      <c r="JCB4" s="15" t="s">
        <v>12</v>
      </c>
      <c r="JCC4" s="15" t="s">
        <v>12</v>
      </c>
      <c r="JCD4" s="15" t="s">
        <v>12</v>
      </c>
      <c r="JCE4" s="15" t="s">
        <v>12</v>
      </c>
      <c r="JCF4" s="15" t="s">
        <v>12</v>
      </c>
      <c r="JCG4" s="15" t="s">
        <v>12</v>
      </c>
      <c r="JCH4" s="15" t="s">
        <v>12</v>
      </c>
      <c r="JCI4" s="15" t="s">
        <v>12</v>
      </c>
      <c r="JCJ4" s="15" t="s">
        <v>12</v>
      </c>
      <c r="JCK4" s="15" t="s">
        <v>12</v>
      </c>
      <c r="JCL4" s="15" t="s">
        <v>12</v>
      </c>
      <c r="JCM4" s="15" t="s">
        <v>12</v>
      </c>
      <c r="JCN4" s="15" t="s">
        <v>12</v>
      </c>
      <c r="JCO4" s="15" t="s">
        <v>12</v>
      </c>
      <c r="JCP4" s="15" t="s">
        <v>12</v>
      </c>
      <c r="JCQ4" s="15" t="s">
        <v>12</v>
      </c>
      <c r="JCR4" s="15" t="s">
        <v>12</v>
      </c>
      <c r="JCS4" s="15" t="s">
        <v>12</v>
      </c>
      <c r="JCT4" s="15" t="s">
        <v>12</v>
      </c>
      <c r="JCU4" s="15" t="s">
        <v>12</v>
      </c>
      <c r="JCV4" s="15" t="s">
        <v>12</v>
      </c>
      <c r="JCW4" s="15" t="s">
        <v>12</v>
      </c>
      <c r="JCX4" s="15" t="s">
        <v>12</v>
      </c>
      <c r="JCY4" s="15" t="s">
        <v>12</v>
      </c>
      <c r="JCZ4" s="15" t="s">
        <v>12</v>
      </c>
      <c r="JDA4" s="15" t="s">
        <v>12</v>
      </c>
      <c r="JDB4" s="15" t="s">
        <v>12</v>
      </c>
      <c r="JDC4" s="15" t="s">
        <v>12</v>
      </c>
      <c r="JDD4" s="15" t="s">
        <v>12</v>
      </c>
      <c r="JDE4" s="15" t="s">
        <v>12</v>
      </c>
      <c r="JDF4" s="15" t="s">
        <v>12</v>
      </c>
      <c r="JDG4" s="15" t="s">
        <v>12</v>
      </c>
      <c r="JDH4" s="15" t="s">
        <v>12</v>
      </c>
      <c r="JDI4" s="15" t="s">
        <v>12</v>
      </c>
      <c r="JDJ4" s="15" t="s">
        <v>12</v>
      </c>
      <c r="JDK4" s="15" t="s">
        <v>12</v>
      </c>
      <c r="JDL4" s="15" t="s">
        <v>12</v>
      </c>
      <c r="JDM4" s="15" t="s">
        <v>12</v>
      </c>
      <c r="JDN4" s="15" t="s">
        <v>12</v>
      </c>
      <c r="JDO4" s="15" t="s">
        <v>12</v>
      </c>
      <c r="JDP4" s="15" t="s">
        <v>12</v>
      </c>
      <c r="JDQ4" s="15" t="s">
        <v>12</v>
      </c>
      <c r="JDR4" s="15" t="s">
        <v>12</v>
      </c>
      <c r="JDS4" s="15" t="s">
        <v>12</v>
      </c>
      <c r="JDT4" s="15" t="s">
        <v>12</v>
      </c>
      <c r="JDU4" s="15" t="s">
        <v>12</v>
      </c>
      <c r="JDV4" s="15" t="s">
        <v>12</v>
      </c>
      <c r="JDW4" s="15" t="s">
        <v>12</v>
      </c>
      <c r="JDX4" s="15" t="s">
        <v>12</v>
      </c>
      <c r="JDY4" s="15" t="s">
        <v>12</v>
      </c>
      <c r="JDZ4" s="15" t="s">
        <v>12</v>
      </c>
      <c r="JEA4" s="15" t="s">
        <v>12</v>
      </c>
      <c r="JEB4" s="15" t="s">
        <v>12</v>
      </c>
      <c r="JEC4" s="15" t="s">
        <v>12</v>
      </c>
      <c r="JED4" s="15" t="s">
        <v>12</v>
      </c>
      <c r="JEE4" s="15" t="s">
        <v>12</v>
      </c>
      <c r="JEF4" s="15" t="s">
        <v>12</v>
      </c>
      <c r="JEG4" s="15" t="s">
        <v>12</v>
      </c>
      <c r="JEH4" s="15" t="s">
        <v>12</v>
      </c>
      <c r="JEI4" s="15" t="s">
        <v>12</v>
      </c>
      <c r="JEJ4" s="15" t="s">
        <v>12</v>
      </c>
      <c r="JEK4" s="15" t="s">
        <v>12</v>
      </c>
      <c r="JEL4" s="15" t="s">
        <v>12</v>
      </c>
      <c r="JEM4" s="15" t="s">
        <v>12</v>
      </c>
      <c r="JEN4" s="15" t="s">
        <v>12</v>
      </c>
      <c r="JEO4" s="15" t="s">
        <v>12</v>
      </c>
      <c r="JEP4" s="15" t="s">
        <v>12</v>
      </c>
      <c r="JEQ4" s="15" t="s">
        <v>12</v>
      </c>
      <c r="JER4" s="15" t="s">
        <v>12</v>
      </c>
      <c r="JES4" s="15" t="s">
        <v>12</v>
      </c>
      <c r="JET4" s="15" t="s">
        <v>12</v>
      </c>
      <c r="JEU4" s="15" t="s">
        <v>12</v>
      </c>
      <c r="JEV4" s="15" t="s">
        <v>12</v>
      </c>
      <c r="JEW4" s="15" t="s">
        <v>12</v>
      </c>
      <c r="JEX4" s="15" t="s">
        <v>12</v>
      </c>
      <c r="JEY4" s="15" t="s">
        <v>12</v>
      </c>
      <c r="JEZ4" s="15" t="s">
        <v>12</v>
      </c>
      <c r="JFA4" s="15" t="s">
        <v>12</v>
      </c>
      <c r="JFB4" s="15" t="s">
        <v>12</v>
      </c>
      <c r="JFC4" s="15" t="s">
        <v>12</v>
      </c>
      <c r="JFD4" s="15" t="s">
        <v>12</v>
      </c>
      <c r="JFE4" s="15" t="s">
        <v>12</v>
      </c>
      <c r="JFF4" s="15" t="s">
        <v>12</v>
      </c>
      <c r="JFG4" s="15" t="s">
        <v>12</v>
      </c>
      <c r="JFH4" s="15" t="s">
        <v>12</v>
      </c>
      <c r="JFI4" s="15" t="s">
        <v>12</v>
      </c>
      <c r="JFJ4" s="15" t="s">
        <v>12</v>
      </c>
      <c r="JFK4" s="15" t="s">
        <v>12</v>
      </c>
      <c r="JFL4" s="15" t="s">
        <v>12</v>
      </c>
      <c r="JFM4" s="15" t="s">
        <v>12</v>
      </c>
      <c r="JFN4" s="15" t="s">
        <v>12</v>
      </c>
      <c r="JFO4" s="15" t="s">
        <v>12</v>
      </c>
      <c r="JFP4" s="15" t="s">
        <v>12</v>
      </c>
      <c r="JFQ4" s="15" t="s">
        <v>12</v>
      </c>
      <c r="JFR4" s="15" t="s">
        <v>12</v>
      </c>
      <c r="JFS4" s="15" t="s">
        <v>12</v>
      </c>
      <c r="JFT4" s="15" t="s">
        <v>12</v>
      </c>
      <c r="JFU4" s="15" t="s">
        <v>12</v>
      </c>
      <c r="JFV4" s="15" t="s">
        <v>12</v>
      </c>
      <c r="JFW4" s="15" t="s">
        <v>12</v>
      </c>
      <c r="JFX4" s="15" t="s">
        <v>12</v>
      </c>
      <c r="JFY4" s="15" t="s">
        <v>12</v>
      </c>
      <c r="JFZ4" s="15" t="s">
        <v>12</v>
      </c>
      <c r="JGA4" s="15" t="s">
        <v>12</v>
      </c>
      <c r="JGB4" s="15" t="s">
        <v>12</v>
      </c>
      <c r="JGC4" s="15" t="s">
        <v>12</v>
      </c>
      <c r="JGD4" s="15" t="s">
        <v>12</v>
      </c>
      <c r="JGE4" s="15" t="s">
        <v>12</v>
      </c>
      <c r="JGF4" s="15" t="s">
        <v>12</v>
      </c>
      <c r="JGG4" s="15" t="s">
        <v>12</v>
      </c>
      <c r="JGH4" s="15" t="s">
        <v>12</v>
      </c>
      <c r="JGI4" s="15" t="s">
        <v>12</v>
      </c>
      <c r="JGJ4" s="15" t="s">
        <v>12</v>
      </c>
      <c r="JGK4" s="15" t="s">
        <v>12</v>
      </c>
      <c r="JGL4" s="15" t="s">
        <v>12</v>
      </c>
      <c r="JGM4" s="15" t="s">
        <v>12</v>
      </c>
      <c r="JGN4" s="15" t="s">
        <v>12</v>
      </c>
      <c r="JGO4" s="15" t="s">
        <v>12</v>
      </c>
      <c r="JGP4" s="15" t="s">
        <v>12</v>
      </c>
      <c r="JGQ4" s="15" t="s">
        <v>12</v>
      </c>
      <c r="JGR4" s="15" t="s">
        <v>12</v>
      </c>
      <c r="JGS4" s="15" t="s">
        <v>12</v>
      </c>
      <c r="JGT4" s="15" t="s">
        <v>12</v>
      </c>
      <c r="JGU4" s="15" t="s">
        <v>12</v>
      </c>
      <c r="JGV4" s="15" t="s">
        <v>12</v>
      </c>
      <c r="JGW4" s="15" t="s">
        <v>12</v>
      </c>
      <c r="JGX4" s="15" t="s">
        <v>12</v>
      </c>
      <c r="JGY4" s="15" t="s">
        <v>12</v>
      </c>
      <c r="JGZ4" s="15" t="s">
        <v>12</v>
      </c>
      <c r="JHA4" s="15" t="s">
        <v>12</v>
      </c>
      <c r="JHB4" s="15" t="s">
        <v>12</v>
      </c>
      <c r="JHC4" s="15" t="s">
        <v>12</v>
      </c>
      <c r="JHD4" s="15" t="s">
        <v>12</v>
      </c>
      <c r="JHE4" s="15" t="s">
        <v>12</v>
      </c>
      <c r="JHF4" s="15" t="s">
        <v>12</v>
      </c>
      <c r="JHG4" s="15" t="s">
        <v>12</v>
      </c>
      <c r="JHH4" s="15" t="s">
        <v>12</v>
      </c>
      <c r="JHI4" s="15" t="s">
        <v>12</v>
      </c>
      <c r="JHJ4" s="15" t="s">
        <v>12</v>
      </c>
      <c r="JHK4" s="15" t="s">
        <v>12</v>
      </c>
      <c r="JHL4" s="15" t="s">
        <v>12</v>
      </c>
      <c r="JHM4" s="15" t="s">
        <v>12</v>
      </c>
      <c r="JHN4" s="15" t="s">
        <v>12</v>
      </c>
      <c r="JHO4" s="15" t="s">
        <v>12</v>
      </c>
      <c r="JHP4" s="15" t="s">
        <v>12</v>
      </c>
      <c r="JHQ4" s="15" t="s">
        <v>12</v>
      </c>
      <c r="JHR4" s="15" t="s">
        <v>12</v>
      </c>
      <c r="JHS4" s="15" t="s">
        <v>12</v>
      </c>
      <c r="JHT4" s="15" t="s">
        <v>12</v>
      </c>
      <c r="JHU4" s="15" t="s">
        <v>12</v>
      </c>
      <c r="JHV4" s="15" t="s">
        <v>12</v>
      </c>
      <c r="JHW4" s="15" t="s">
        <v>12</v>
      </c>
      <c r="JHX4" s="15" t="s">
        <v>12</v>
      </c>
      <c r="JHY4" s="15" t="s">
        <v>12</v>
      </c>
      <c r="JHZ4" s="15" t="s">
        <v>12</v>
      </c>
      <c r="JIA4" s="15" t="s">
        <v>12</v>
      </c>
      <c r="JIB4" s="15" t="s">
        <v>12</v>
      </c>
      <c r="JIC4" s="15" t="s">
        <v>12</v>
      </c>
      <c r="JID4" s="15" t="s">
        <v>12</v>
      </c>
      <c r="JIE4" s="15" t="s">
        <v>12</v>
      </c>
      <c r="JIF4" s="15" t="s">
        <v>12</v>
      </c>
      <c r="JIG4" s="15" t="s">
        <v>12</v>
      </c>
      <c r="JIH4" s="15" t="s">
        <v>12</v>
      </c>
      <c r="JII4" s="15" t="s">
        <v>12</v>
      </c>
      <c r="JIJ4" s="15" t="s">
        <v>12</v>
      </c>
      <c r="JIK4" s="15" t="s">
        <v>12</v>
      </c>
      <c r="JIL4" s="15" t="s">
        <v>12</v>
      </c>
      <c r="JIM4" s="15" t="s">
        <v>12</v>
      </c>
      <c r="JIN4" s="15" t="s">
        <v>12</v>
      </c>
      <c r="JIO4" s="15" t="s">
        <v>12</v>
      </c>
      <c r="JIP4" s="15" t="s">
        <v>12</v>
      </c>
      <c r="JIQ4" s="15" t="s">
        <v>12</v>
      </c>
      <c r="JIR4" s="15" t="s">
        <v>12</v>
      </c>
      <c r="JIS4" s="15" t="s">
        <v>12</v>
      </c>
      <c r="JIT4" s="15" t="s">
        <v>12</v>
      </c>
      <c r="JIU4" s="15" t="s">
        <v>12</v>
      </c>
      <c r="JIV4" s="15" t="s">
        <v>12</v>
      </c>
      <c r="JIW4" s="15" t="s">
        <v>12</v>
      </c>
      <c r="JIX4" s="15" t="s">
        <v>12</v>
      </c>
      <c r="JIY4" s="15" t="s">
        <v>12</v>
      </c>
      <c r="JIZ4" s="15" t="s">
        <v>12</v>
      </c>
      <c r="JJA4" s="15" t="s">
        <v>12</v>
      </c>
      <c r="JJB4" s="15" t="s">
        <v>12</v>
      </c>
      <c r="JJC4" s="15" t="s">
        <v>12</v>
      </c>
      <c r="JJD4" s="15" t="s">
        <v>12</v>
      </c>
      <c r="JJE4" s="15" t="s">
        <v>12</v>
      </c>
      <c r="JJF4" s="15" t="s">
        <v>12</v>
      </c>
      <c r="JJG4" s="15" t="s">
        <v>12</v>
      </c>
      <c r="JJH4" s="15" t="s">
        <v>12</v>
      </c>
      <c r="JJI4" s="15" t="s">
        <v>12</v>
      </c>
      <c r="JJJ4" s="15" t="s">
        <v>12</v>
      </c>
      <c r="JJK4" s="15" t="s">
        <v>12</v>
      </c>
      <c r="JJL4" s="15" t="s">
        <v>12</v>
      </c>
      <c r="JJM4" s="15" t="s">
        <v>12</v>
      </c>
      <c r="JJN4" s="15" t="s">
        <v>12</v>
      </c>
      <c r="JJO4" s="15" t="s">
        <v>12</v>
      </c>
      <c r="JJP4" s="15" t="s">
        <v>12</v>
      </c>
      <c r="JJQ4" s="15" t="s">
        <v>12</v>
      </c>
      <c r="JJR4" s="15" t="s">
        <v>12</v>
      </c>
      <c r="JJS4" s="15" t="s">
        <v>12</v>
      </c>
      <c r="JJT4" s="15" t="s">
        <v>12</v>
      </c>
      <c r="JJU4" s="15" t="s">
        <v>12</v>
      </c>
      <c r="JJV4" s="15" t="s">
        <v>12</v>
      </c>
      <c r="JJW4" s="15" t="s">
        <v>12</v>
      </c>
      <c r="JJX4" s="15" t="s">
        <v>12</v>
      </c>
      <c r="JJY4" s="15" t="s">
        <v>12</v>
      </c>
      <c r="JJZ4" s="15" t="s">
        <v>12</v>
      </c>
      <c r="JKA4" s="15" t="s">
        <v>12</v>
      </c>
      <c r="JKB4" s="15" t="s">
        <v>12</v>
      </c>
      <c r="JKC4" s="15" t="s">
        <v>12</v>
      </c>
      <c r="JKD4" s="15" t="s">
        <v>12</v>
      </c>
      <c r="JKE4" s="15" t="s">
        <v>12</v>
      </c>
      <c r="JKF4" s="15" t="s">
        <v>12</v>
      </c>
      <c r="JKG4" s="15" t="s">
        <v>12</v>
      </c>
      <c r="JKH4" s="15" t="s">
        <v>12</v>
      </c>
      <c r="JKI4" s="15" t="s">
        <v>12</v>
      </c>
      <c r="JKJ4" s="15" t="s">
        <v>12</v>
      </c>
      <c r="JKK4" s="15" t="s">
        <v>12</v>
      </c>
      <c r="JKL4" s="15" t="s">
        <v>12</v>
      </c>
      <c r="JKM4" s="15" t="s">
        <v>12</v>
      </c>
      <c r="JKN4" s="15" t="s">
        <v>12</v>
      </c>
      <c r="JKO4" s="15" t="s">
        <v>12</v>
      </c>
      <c r="JKP4" s="15" t="s">
        <v>12</v>
      </c>
      <c r="JKQ4" s="15" t="s">
        <v>12</v>
      </c>
      <c r="JKR4" s="15" t="s">
        <v>12</v>
      </c>
      <c r="JKS4" s="15" t="s">
        <v>12</v>
      </c>
      <c r="JKT4" s="15" t="s">
        <v>12</v>
      </c>
      <c r="JKU4" s="15" t="s">
        <v>12</v>
      </c>
      <c r="JKV4" s="15" t="s">
        <v>12</v>
      </c>
      <c r="JKW4" s="15" t="s">
        <v>12</v>
      </c>
      <c r="JKX4" s="15" t="s">
        <v>12</v>
      </c>
      <c r="JKY4" s="15" t="s">
        <v>12</v>
      </c>
      <c r="JKZ4" s="15" t="s">
        <v>12</v>
      </c>
      <c r="JLA4" s="15" t="s">
        <v>12</v>
      </c>
      <c r="JLB4" s="15" t="s">
        <v>12</v>
      </c>
      <c r="JLC4" s="15" t="s">
        <v>12</v>
      </c>
      <c r="JLD4" s="15" t="s">
        <v>12</v>
      </c>
      <c r="JLE4" s="15" t="s">
        <v>12</v>
      </c>
      <c r="JLF4" s="15" t="s">
        <v>12</v>
      </c>
      <c r="JLG4" s="15" t="s">
        <v>12</v>
      </c>
      <c r="JLH4" s="15" t="s">
        <v>12</v>
      </c>
      <c r="JLI4" s="15" t="s">
        <v>12</v>
      </c>
      <c r="JLJ4" s="15" t="s">
        <v>12</v>
      </c>
      <c r="JLK4" s="15" t="s">
        <v>12</v>
      </c>
      <c r="JLL4" s="15" t="s">
        <v>12</v>
      </c>
      <c r="JLM4" s="15" t="s">
        <v>12</v>
      </c>
      <c r="JLN4" s="15" t="s">
        <v>12</v>
      </c>
      <c r="JLO4" s="15" t="s">
        <v>12</v>
      </c>
      <c r="JLP4" s="15" t="s">
        <v>12</v>
      </c>
      <c r="JLQ4" s="15" t="s">
        <v>12</v>
      </c>
      <c r="JLR4" s="15" t="s">
        <v>12</v>
      </c>
      <c r="JLS4" s="15" t="s">
        <v>12</v>
      </c>
      <c r="JLT4" s="15" t="s">
        <v>12</v>
      </c>
      <c r="JLU4" s="15" t="s">
        <v>12</v>
      </c>
      <c r="JLV4" s="15" t="s">
        <v>12</v>
      </c>
      <c r="JLW4" s="15" t="s">
        <v>12</v>
      </c>
      <c r="JLX4" s="15" t="s">
        <v>12</v>
      </c>
      <c r="JLY4" s="15" t="s">
        <v>12</v>
      </c>
      <c r="JLZ4" s="15" t="s">
        <v>12</v>
      </c>
      <c r="JMA4" s="15" t="s">
        <v>12</v>
      </c>
      <c r="JMB4" s="15" t="s">
        <v>12</v>
      </c>
      <c r="JMC4" s="15" t="s">
        <v>12</v>
      </c>
      <c r="JMD4" s="15" t="s">
        <v>12</v>
      </c>
      <c r="JME4" s="15" t="s">
        <v>12</v>
      </c>
      <c r="JMF4" s="15" t="s">
        <v>12</v>
      </c>
      <c r="JMG4" s="15" t="s">
        <v>12</v>
      </c>
      <c r="JMH4" s="15" t="s">
        <v>12</v>
      </c>
      <c r="JMI4" s="15" t="s">
        <v>12</v>
      </c>
      <c r="JMJ4" s="15" t="s">
        <v>12</v>
      </c>
      <c r="JMK4" s="15" t="s">
        <v>12</v>
      </c>
      <c r="JML4" s="15" t="s">
        <v>12</v>
      </c>
      <c r="JMM4" s="15" t="s">
        <v>12</v>
      </c>
      <c r="JMN4" s="15" t="s">
        <v>12</v>
      </c>
      <c r="JMO4" s="15" t="s">
        <v>12</v>
      </c>
      <c r="JMP4" s="15" t="s">
        <v>12</v>
      </c>
      <c r="JMQ4" s="15" t="s">
        <v>12</v>
      </c>
      <c r="JMR4" s="15" t="s">
        <v>12</v>
      </c>
      <c r="JMS4" s="15" t="s">
        <v>12</v>
      </c>
      <c r="JMT4" s="15" t="s">
        <v>12</v>
      </c>
      <c r="JMU4" s="15" t="s">
        <v>12</v>
      </c>
      <c r="JMV4" s="15" t="s">
        <v>12</v>
      </c>
      <c r="JMW4" s="15" t="s">
        <v>12</v>
      </c>
      <c r="JMX4" s="15" t="s">
        <v>12</v>
      </c>
      <c r="JMY4" s="15" t="s">
        <v>12</v>
      </c>
      <c r="JMZ4" s="15" t="s">
        <v>12</v>
      </c>
      <c r="JNA4" s="15" t="s">
        <v>12</v>
      </c>
      <c r="JNB4" s="15" t="s">
        <v>12</v>
      </c>
      <c r="JNC4" s="15" t="s">
        <v>12</v>
      </c>
      <c r="JND4" s="15" t="s">
        <v>12</v>
      </c>
      <c r="JNE4" s="15" t="s">
        <v>12</v>
      </c>
      <c r="JNF4" s="15" t="s">
        <v>12</v>
      </c>
      <c r="JNG4" s="15" t="s">
        <v>12</v>
      </c>
      <c r="JNH4" s="15" t="s">
        <v>12</v>
      </c>
      <c r="JNI4" s="15" t="s">
        <v>12</v>
      </c>
      <c r="JNJ4" s="15" t="s">
        <v>12</v>
      </c>
      <c r="JNK4" s="15" t="s">
        <v>12</v>
      </c>
      <c r="JNL4" s="15" t="s">
        <v>12</v>
      </c>
      <c r="JNM4" s="15" t="s">
        <v>12</v>
      </c>
      <c r="JNN4" s="15" t="s">
        <v>12</v>
      </c>
      <c r="JNO4" s="15" t="s">
        <v>12</v>
      </c>
      <c r="JNP4" s="15" t="s">
        <v>12</v>
      </c>
      <c r="JNQ4" s="15" t="s">
        <v>12</v>
      </c>
      <c r="JNR4" s="15" t="s">
        <v>12</v>
      </c>
      <c r="JNS4" s="15" t="s">
        <v>12</v>
      </c>
      <c r="JNT4" s="15" t="s">
        <v>12</v>
      </c>
      <c r="JNU4" s="15" t="s">
        <v>12</v>
      </c>
      <c r="JNV4" s="15" t="s">
        <v>12</v>
      </c>
      <c r="JNW4" s="15" t="s">
        <v>12</v>
      </c>
      <c r="JNX4" s="15" t="s">
        <v>12</v>
      </c>
      <c r="JNY4" s="15" t="s">
        <v>12</v>
      </c>
      <c r="JNZ4" s="15" t="s">
        <v>12</v>
      </c>
      <c r="JOA4" s="15" t="s">
        <v>12</v>
      </c>
      <c r="JOB4" s="15" t="s">
        <v>12</v>
      </c>
      <c r="JOC4" s="15" t="s">
        <v>12</v>
      </c>
      <c r="JOD4" s="15" t="s">
        <v>12</v>
      </c>
      <c r="JOE4" s="15" t="s">
        <v>12</v>
      </c>
      <c r="JOF4" s="15" t="s">
        <v>12</v>
      </c>
      <c r="JOG4" s="15" t="s">
        <v>12</v>
      </c>
      <c r="JOH4" s="15" t="s">
        <v>12</v>
      </c>
      <c r="JOI4" s="15" t="s">
        <v>12</v>
      </c>
      <c r="JOJ4" s="15" t="s">
        <v>12</v>
      </c>
      <c r="JOK4" s="15" t="s">
        <v>12</v>
      </c>
      <c r="JOL4" s="15" t="s">
        <v>12</v>
      </c>
      <c r="JOM4" s="15" t="s">
        <v>12</v>
      </c>
      <c r="JON4" s="15" t="s">
        <v>12</v>
      </c>
      <c r="JOO4" s="15" t="s">
        <v>12</v>
      </c>
      <c r="JOP4" s="15" t="s">
        <v>12</v>
      </c>
      <c r="JOQ4" s="15" t="s">
        <v>12</v>
      </c>
      <c r="JOR4" s="15" t="s">
        <v>12</v>
      </c>
      <c r="JOS4" s="15" t="s">
        <v>12</v>
      </c>
      <c r="JOT4" s="15" t="s">
        <v>12</v>
      </c>
      <c r="JOU4" s="15" t="s">
        <v>12</v>
      </c>
      <c r="JOV4" s="15" t="s">
        <v>12</v>
      </c>
      <c r="JOW4" s="15" t="s">
        <v>12</v>
      </c>
      <c r="JOX4" s="15" t="s">
        <v>12</v>
      </c>
      <c r="JOY4" s="15" t="s">
        <v>12</v>
      </c>
      <c r="JOZ4" s="15" t="s">
        <v>12</v>
      </c>
      <c r="JPA4" s="15" t="s">
        <v>12</v>
      </c>
      <c r="JPB4" s="15" t="s">
        <v>12</v>
      </c>
      <c r="JPC4" s="15" t="s">
        <v>12</v>
      </c>
      <c r="JPD4" s="15" t="s">
        <v>12</v>
      </c>
      <c r="JPE4" s="15" t="s">
        <v>12</v>
      </c>
      <c r="JPF4" s="15" t="s">
        <v>12</v>
      </c>
      <c r="JPG4" s="15" t="s">
        <v>12</v>
      </c>
      <c r="JPH4" s="15" t="s">
        <v>12</v>
      </c>
      <c r="JPI4" s="15" t="s">
        <v>12</v>
      </c>
      <c r="JPJ4" s="15" t="s">
        <v>12</v>
      </c>
      <c r="JPK4" s="15" t="s">
        <v>12</v>
      </c>
      <c r="JPL4" s="15" t="s">
        <v>12</v>
      </c>
      <c r="JPM4" s="15" t="s">
        <v>12</v>
      </c>
      <c r="JPN4" s="15" t="s">
        <v>12</v>
      </c>
      <c r="JPO4" s="15" t="s">
        <v>12</v>
      </c>
      <c r="JPP4" s="15" t="s">
        <v>12</v>
      </c>
      <c r="JPQ4" s="15" t="s">
        <v>12</v>
      </c>
      <c r="JPR4" s="15" t="s">
        <v>12</v>
      </c>
      <c r="JPS4" s="15" t="s">
        <v>12</v>
      </c>
      <c r="JPT4" s="15" t="s">
        <v>12</v>
      </c>
      <c r="JPU4" s="15" t="s">
        <v>12</v>
      </c>
      <c r="JPV4" s="15" t="s">
        <v>12</v>
      </c>
      <c r="JPW4" s="15" t="s">
        <v>12</v>
      </c>
      <c r="JPX4" s="15" t="s">
        <v>12</v>
      </c>
      <c r="JPY4" s="15" t="s">
        <v>12</v>
      </c>
      <c r="JPZ4" s="15" t="s">
        <v>12</v>
      </c>
      <c r="JQA4" s="15" t="s">
        <v>12</v>
      </c>
      <c r="JQB4" s="15" t="s">
        <v>12</v>
      </c>
      <c r="JQC4" s="15" t="s">
        <v>12</v>
      </c>
      <c r="JQD4" s="15" t="s">
        <v>12</v>
      </c>
      <c r="JQE4" s="15" t="s">
        <v>12</v>
      </c>
      <c r="JQF4" s="15" t="s">
        <v>12</v>
      </c>
      <c r="JQG4" s="15" t="s">
        <v>12</v>
      </c>
      <c r="JQH4" s="15" t="s">
        <v>12</v>
      </c>
      <c r="JQI4" s="15" t="s">
        <v>12</v>
      </c>
      <c r="JQJ4" s="15" t="s">
        <v>12</v>
      </c>
      <c r="JQK4" s="15" t="s">
        <v>12</v>
      </c>
      <c r="JQL4" s="15" t="s">
        <v>12</v>
      </c>
      <c r="JQM4" s="15" t="s">
        <v>12</v>
      </c>
      <c r="JQN4" s="15" t="s">
        <v>12</v>
      </c>
      <c r="JQO4" s="15" t="s">
        <v>12</v>
      </c>
      <c r="JQP4" s="15" t="s">
        <v>12</v>
      </c>
      <c r="JQQ4" s="15" t="s">
        <v>12</v>
      </c>
      <c r="JQR4" s="15" t="s">
        <v>12</v>
      </c>
      <c r="JQS4" s="15" t="s">
        <v>12</v>
      </c>
      <c r="JQT4" s="15" t="s">
        <v>12</v>
      </c>
      <c r="JQU4" s="15" t="s">
        <v>12</v>
      </c>
      <c r="JQV4" s="15" t="s">
        <v>12</v>
      </c>
      <c r="JQW4" s="15" t="s">
        <v>12</v>
      </c>
      <c r="JQX4" s="15" t="s">
        <v>12</v>
      </c>
      <c r="JQY4" s="15" t="s">
        <v>12</v>
      </c>
      <c r="JQZ4" s="15" t="s">
        <v>12</v>
      </c>
      <c r="JRA4" s="15" t="s">
        <v>12</v>
      </c>
      <c r="JRB4" s="15" t="s">
        <v>12</v>
      </c>
      <c r="JRC4" s="15" t="s">
        <v>12</v>
      </c>
      <c r="JRD4" s="15" t="s">
        <v>12</v>
      </c>
      <c r="JRE4" s="15" t="s">
        <v>12</v>
      </c>
      <c r="JRF4" s="15" t="s">
        <v>12</v>
      </c>
      <c r="JRG4" s="15" t="s">
        <v>12</v>
      </c>
      <c r="JRH4" s="15" t="s">
        <v>12</v>
      </c>
      <c r="JRI4" s="15" t="s">
        <v>12</v>
      </c>
      <c r="JRJ4" s="15" t="s">
        <v>12</v>
      </c>
      <c r="JRK4" s="15" t="s">
        <v>12</v>
      </c>
      <c r="JRL4" s="15" t="s">
        <v>12</v>
      </c>
      <c r="JRM4" s="15" t="s">
        <v>12</v>
      </c>
      <c r="JRN4" s="15" t="s">
        <v>12</v>
      </c>
      <c r="JRO4" s="15" t="s">
        <v>12</v>
      </c>
      <c r="JRP4" s="15" t="s">
        <v>12</v>
      </c>
      <c r="JRQ4" s="15" t="s">
        <v>12</v>
      </c>
      <c r="JRR4" s="15" t="s">
        <v>12</v>
      </c>
      <c r="JRS4" s="15" t="s">
        <v>12</v>
      </c>
      <c r="JRT4" s="15" t="s">
        <v>12</v>
      </c>
      <c r="JRU4" s="15" t="s">
        <v>12</v>
      </c>
      <c r="JRV4" s="15" t="s">
        <v>12</v>
      </c>
      <c r="JRW4" s="15" t="s">
        <v>12</v>
      </c>
      <c r="JRX4" s="15" t="s">
        <v>12</v>
      </c>
      <c r="JRY4" s="15" t="s">
        <v>12</v>
      </c>
      <c r="JRZ4" s="15" t="s">
        <v>12</v>
      </c>
      <c r="JSA4" s="15" t="s">
        <v>12</v>
      </c>
      <c r="JSB4" s="15" t="s">
        <v>12</v>
      </c>
      <c r="JSC4" s="15" t="s">
        <v>12</v>
      </c>
      <c r="JSD4" s="15" t="s">
        <v>12</v>
      </c>
      <c r="JSE4" s="15" t="s">
        <v>12</v>
      </c>
      <c r="JSF4" s="15" t="s">
        <v>12</v>
      </c>
      <c r="JSG4" s="15" t="s">
        <v>12</v>
      </c>
      <c r="JSH4" s="15" t="s">
        <v>12</v>
      </c>
      <c r="JSI4" s="15" t="s">
        <v>12</v>
      </c>
      <c r="JSJ4" s="15" t="s">
        <v>12</v>
      </c>
      <c r="JSK4" s="15" t="s">
        <v>12</v>
      </c>
      <c r="JSL4" s="15" t="s">
        <v>12</v>
      </c>
      <c r="JSM4" s="15" t="s">
        <v>12</v>
      </c>
      <c r="JSN4" s="15" t="s">
        <v>12</v>
      </c>
      <c r="JSO4" s="15" t="s">
        <v>12</v>
      </c>
      <c r="JSP4" s="15" t="s">
        <v>12</v>
      </c>
      <c r="JSQ4" s="15" t="s">
        <v>12</v>
      </c>
      <c r="JSR4" s="15" t="s">
        <v>12</v>
      </c>
      <c r="JSS4" s="15" t="s">
        <v>12</v>
      </c>
      <c r="JST4" s="15" t="s">
        <v>12</v>
      </c>
      <c r="JSU4" s="15" t="s">
        <v>12</v>
      </c>
      <c r="JSV4" s="15" t="s">
        <v>12</v>
      </c>
      <c r="JSW4" s="15" t="s">
        <v>12</v>
      </c>
      <c r="JSX4" s="15" t="s">
        <v>12</v>
      </c>
      <c r="JSY4" s="15" t="s">
        <v>12</v>
      </c>
      <c r="JSZ4" s="15" t="s">
        <v>12</v>
      </c>
      <c r="JTA4" s="15" t="s">
        <v>12</v>
      </c>
      <c r="JTB4" s="15" t="s">
        <v>12</v>
      </c>
      <c r="JTC4" s="15" t="s">
        <v>12</v>
      </c>
      <c r="JTD4" s="15" t="s">
        <v>12</v>
      </c>
      <c r="JTE4" s="15" t="s">
        <v>12</v>
      </c>
      <c r="JTF4" s="15" t="s">
        <v>12</v>
      </c>
      <c r="JTG4" s="15" t="s">
        <v>12</v>
      </c>
      <c r="JTH4" s="15" t="s">
        <v>12</v>
      </c>
      <c r="JTI4" s="15" t="s">
        <v>12</v>
      </c>
      <c r="JTJ4" s="15" t="s">
        <v>12</v>
      </c>
      <c r="JTK4" s="15" t="s">
        <v>12</v>
      </c>
      <c r="JTL4" s="15" t="s">
        <v>12</v>
      </c>
      <c r="JTM4" s="15" t="s">
        <v>12</v>
      </c>
      <c r="JTN4" s="15" t="s">
        <v>12</v>
      </c>
      <c r="JTO4" s="15" t="s">
        <v>12</v>
      </c>
      <c r="JTP4" s="15" t="s">
        <v>12</v>
      </c>
      <c r="JTQ4" s="15" t="s">
        <v>12</v>
      </c>
      <c r="JTR4" s="15" t="s">
        <v>12</v>
      </c>
      <c r="JTS4" s="15" t="s">
        <v>12</v>
      </c>
      <c r="JTT4" s="15" t="s">
        <v>12</v>
      </c>
      <c r="JTU4" s="15" t="s">
        <v>12</v>
      </c>
      <c r="JTV4" s="15" t="s">
        <v>12</v>
      </c>
      <c r="JTW4" s="15" t="s">
        <v>12</v>
      </c>
      <c r="JTX4" s="15" t="s">
        <v>12</v>
      </c>
      <c r="JTY4" s="15" t="s">
        <v>12</v>
      </c>
      <c r="JTZ4" s="15" t="s">
        <v>12</v>
      </c>
      <c r="JUA4" s="15" t="s">
        <v>12</v>
      </c>
      <c r="JUB4" s="15" t="s">
        <v>12</v>
      </c>
      <c r="JUC4" s="15" t="s">
        <v>12</v>
      </c>
      <c r="JUD4" s="15" t="s">
        <v>12</v>
      </c>
      <c r="JUE4" s="15" t="s">
        <v>12</v>
      </c>
      <c r="JUF4" s="15" t="s">
        <v>12</v>
      </c>
      <c r="JUG4" s="15" t="s">
        <v>12</v>
      </c>
      <c r="JUH4" s="15" t="s">
        <v>12</v>
      </c>
      <c r="JUI4" s="15" t="s">
        <v>12</v>
      </c>
      <c r="JUJ4" s="15" t="s">
        <v>12</v>
      </c>
      <c r="JUK4" s="15" t="s">
        <v>12</v>
      </c>
      <c r="JUL4" s="15" t="s">
        <v>12</v>
      </c>
      <c r="JUM4" s="15" t="s">
        <v>12</v>
      </c>
      <c r="JUN4" s="15" t="s">
        <v>12</v>
      </c>
      <c r="JUO4" s="15" t="s">
        <v>12</v>
      </c>
      <c r="JUP4" s="15" t="s">
        <v>12</v>
      </c>
      <c r="JUQ4" s="15" t="s">
        <v>12</v>
      </c>
      <c r="JUR4" s="15" t="s">
        <v>12</v>
      </c>
      <c r="JUS4" s="15" t="s">
        <v>12</v>
      </c>
      <c r="JUT4" s="15" t="s">
        <v>12</v>
      </c>
      <c r="JUU4" s="15" t="s">
        <v>12</v>
      </c>
      <c r="JUV4" s="15" t="s">
        <v>12</v>
      </c>
      <c r="JUW4" s="15" t="s">
        <v>12</v>
      </c>
      <c r="JUX4" s="15" t="s">
        <v>12</v>
      </c>
      <c r="JUY4" s="15" t="s">
        <v>12</v>
      </c>
      <c r="JUZ4" s="15" t="s">
        <v>12</v>
      </c>
      <c r="JVA4" s="15" t="s">
        <v>12</v>
      </c>
      <c r="JVB4" s="15" t="s">
        <v>12</v>
      </c>
      <c r="JVC4" s="15" t="s">
        <v>12</v>
      </c>
      <c r="JVD4" s="15" t="s">
        <v>12</v>
      </c>
      <c r="JVE4" s="15" t="s">
        <v>12</v>
      </c>
      <c r="JVF4" s="15" t="s">
        <v>12</v>
      </c>
      <c r="JVG4" s="15" t="s">
        <v>12</v>
      </c>
      <c r="JVH4" s="15" t="s">
        <v>12</v>
      </c>
      <c r="JVI4" s="15" t="s">
        <v>12</v>
      </c>
      <c r="JVJ4" s="15" t="s">
        <v>12</v>
      </c>
      <c r="JVK4" s="15" t="s">
        <v>12</v>
      </c>
      <c r="JVL4" s="15" t="s">
        <v>12</v>
      </c>
      <c r="JVM4" s="15" t="s">
        <v>12</v>
      </c>
      <c r="JVN4" s="15" t="s">
        <v>12</v>
      </c>
      <c r="JVO4" s="15" t="s">
        <v>12</v>
      </c>
      <c r="JVP4" s="15" t="s">
        <v>12</v>
      </c>
      <c r="JVQ4" s="15" t="s">
        <v>12</v>
      </c>
      <c r="JVR4" s="15" t="s">
        <v>12</v>
      </c>
      <c r="JVS4" s="15" t="s">
        <v>12</v>
      </c>
      <c r="JVT4" s="15" t="s">
        <v>12</v>
      </c>
      <c r="JVU4" s="15" t="s">
        <v>12</v>
      </c>
      <c r="JVV4" s="15" t="s">
        <v>12</v>
      </c>
      <c r="JVW4" s="15" t="s">
        <v>12</v>
      </c>
      <c r="JVX4" s="15" t="s">
        <v>12</v>
      </c>
      <c r="JVY4" s="15" t="s">
        <v>12</v>
      </c>
      <c r="JVZ4" s="15" t="s">
        <v>12</v>
      </c>
      <c r="JWA4" s="15" t="s">
        <v>12</v>
      </c>
      <c r="JWB4" s="15" t="s">
        <v>12</v>
      </c>
      <c r="JWC4" s="15" t="s">
        <v>12</v>
      </c>
      <c r="JWD4" s="15" t="s">
        <v>12</v>
      </c>
      <c r="JWE4" s="15" t="s">
        <v>12</v>
      </c>
      <c r="JWF4" s="15" t="s">
        <v>12</v>
      </c>
      <c r="JWG4" s="15" t="s">
        <v>12</v>
      </c>
      <c r="JWH4" s="15" t="s">
        <v>12</v>
      </c>
      <c r="JWI4" s="15" t="s">
        <v>12</v>
      </c>
      <c r="JWJ4" s="15" t="s">
        <v>12</v>
      </c>
      <c r="JWK4" s="15" t="s">
        <v>12</v>
      </c>
      <c r="JWL4" s="15" t="s">
        <v>12</v>
      </c>
      <c r="JWM4" s="15" t="s">
        <v>12</v>
      </c>
      <c r="JWN4" s="15" t="s">
        <v>12</v>
      </c>
      <c r="JWO4" s="15" t="s">
        <v>12</v>
      </c>
      <c r="JWP4" s="15" t="s">
        <v>12</v>
      </c>
      <c r="JWQ4" s="15" t="s">
        <v>12</v>
      </c>
      <c r="JWR4" s="15" t="s">
        <v>12</v>
      </c>
      <c r="JWS4" s="15" t="s">
        <v>12</v>
      </c>
      <c r="JWT4" s="15" t="s">
        <v>12</v>
      </c>
      <c r="JWU4" s="15" t="s">
        <v>12</v>
      </c>
      <c r="JWV4" s="15" t="s">
        <v>12</v>
      </c>
      <c r="JWW4" s="15" t="s">
        <v>12</v>
      </c>
      <c r="JWX4" s="15" t="s">
        <v>12</v>
      </c>
      <c r="JWY4" s="15" t="s">
        <v>12</v>
      </c>
      <c r="JWZ4" s="15" t="s">
        <v>12</v>
      </c>
      <c r="JXA4" s="15" t="s">
        <v>12</v>
      </c>
      <c r="JXB4" s="15" t="s">
        <v>12</v>
      </c>
      <c r="JXC4" s="15" t="s">
        <v>12</v>
      </c>
      <c r="JXD4" s="15" t="s">
        <v>12</v>
      </c>
      <c r="JXE4" s="15" t="s">
        <v>12</v>
      </c>
      <c r="JXF4" s="15" t="s">
        <v>12</v>
      </c>
      <c r="JXG4" s="15" t="s">
        <v>12</v>
      </c>
      <c r="JXH4" s="15" t="s">
        <v>12</v>
      </c>
      <c r="JXI4" s="15" t="s">
        <v>12</v>
      </c>
      <c r="JXJ4" s="15" t="s">
        <v>12</v>
      </c>
      <c r="JXK4" s="15" t="s">
        <v>12</v>
      </c>
      <c r="JXL4" s="15" t="s">
        <v>12</v>
      </c>
      <c r="JXM4" s="15" t="s">
        <v>12</v>
      </c>
      <c r="JXN4" s="15" t="s">
        <v>12</v>
      </c>
      <c r="JXO4" s="15" t="s">
        <v>12</v>
      </c>
      <c r="JXP4" s="15" t="s">
        <v>12</v>
      </c>
      <c r="JXQ4" s="15" t="s">
        <v>12</v>
      </c>
      <c r="JXR4" s="15" t="s">
        <v>12</v>
      </c>
      <c r="JXS4" s="15" t="s">
        <v>12</v>
      </c>
      <c r="JXT4" s="15" t="s">
        <v>12</v>
      </c>
      <c r="JXU4" s="15" t="s">
        <v>12</v>
      </c>
      <c r="JXV4" s="15" t="s">
        <v>12</v>
      </c>
      <c r="JXW4" s="15" t="s">
        <v>12</v>
      </c>
      <c r="JXX4" s="15" t="s">
        <v>12</v>
      </c>
      <c r="JXY4" s="15" t="s">
        <v>12</v>
      </c>
      <c r="JXZ4" s="15" t="s">
        <v>12</v>
      </c>
      <c r="JYA4" s="15" t="s">
        <v>12</v>
      </c>
      <c r="JYB4" s="15" t="s">
        <v>12</v>
      </c>
      <c r="JYC4" s="15" t="s">
        <v>12</v>
      </c>
      <c r="JYD4" s="15" t="s">
        <v>12</v>
      </c>
      <c r="JYE4" s="15" t="s">
        <v>12</v>
      </c>
      <c r="JYF4" s="15" t="s">
        <v>12</v>
      </c>
      <c r="JYG4" s="15" t="s">
        <v>12</v>
      </c>
      <c r="JYH4" s="15" t="s">
        <v>12</v>
      </c>
      <c r="JYI4" s="15" t="s">
        <v>12</v>
      </c>
      <c r="JYJ4" s="15" t="s">
        <v>12</v>
      </c>
      <c r="JYK4" s="15" t="s">
        <v>12</v>
      </c>
      <c r="JYL4" s="15" t="s">
        <v>12</v>
      </c>
      <c r="JYM4" s="15" t="s">
        <v>12</v>
      </c>
      <c r="JYN4" s="15" t="s">
        <v>12</v>
      </c>
      <c r="JYO4" s="15" t="s">
        <v>12</v>
      </c>
      <c r="JYP4" s="15" t="s">
        <v>12</v>
      </c>
      <c r="JYQ4" s="15" t="s">
        <v>12</v>
      </c>
      <c r="JYR4" s="15" t="s">
        <v>12</v>
      </c>
      <c r="JYS4" s="15" t="s">
        <v>12</v>
      </c>
      <c r="JYT4" s="15" t="s">
        <v>12</v>
      </c>
      <c r="JYU4" s="15" t="s">
        <v>12</v>
      </c>
      <c r="JYV4" s="15" t="s">
        <v>12</v>
      </c>
      <c r="JYW4" s="15" t="s">
        <v>12</v>
      </c>
      <c r="JYX4" s="15" t="s">
        <v>12</v>
      </c>
      <c r="JYY4" s="15" t="s">
        <v>12</v>
      </c>
      <c r="JYZ4" s="15" t="s">
        <v>12</v>
      </c>
      <c r="JZA4" s="15" t="s">
        <v>12</v>
      </c>
      <c r="JZB4" s="15" t="s">
        <v>12</v>
      </c>
      <c r="JZC4" s="15" t="s">
        <v>12</v>
      </c>
      <c r="JZD4" s="15" t="s">
        <v>12</v>
      </c>
      <c r="JZE4" s="15" t="s">
        <v>12</v>
      </c>
      <c r="JZF4" s="15" t="s">
        <v>12</v>
      </c>
      <c r="JZG4" s="15" t="s">
        <v>12</v>
      </c>
      <c r="JZH4" s="15" t="s">
        <v>12</v>
      </c>
      <c r="JZI4" s="15" t="s">
        <v>12</v>
      </c>
      <c r="JZJ4" s="15" t="s">
        <v>12</v>
      </c>
      <c r="JZK4" s="15" t="s">
        <v>12</v>
      </c>
      <c r="JZL4" s="15" t="s">
        <v>12</v>
      </c>
      <c r="JZM4" s="15" t="s">
        <v>12</v>
      </c>
      <c r="JZN4" s="15" t="s">
        <v>12</v>
      </c>
      <c r="JZO4" s="15" t="s">
        <v>12</v>
      </c>
      <c r="JZP4" s="15" t="s">
        <v>12</v>
      </c>
      <c r="JZQ4" s="15" t="s">
        <v>12</v>
      </c>
      <c r="JZR4" s="15" t="s">
        <v>12</v>
      </c>
      <c r="JZS4" s="15" t="s">
        <v>12</v>
      </c>
      <c r="JZT4" s="15" t="s">
        <v>12</v>
      </c>
      <c r="JZU4" s="15" t="s">
        <v>12</v>
      </c>
      <c r="JZV4" s="15" t="s">
        <v>12</v>
      </c>
      <c r="JZW4" s="15" t="s">
        <v>12</v>
      </c>
      <c r="JZX4" s="15" t="s">
        <v>12</v>
      </c>
      <c r="JZY4" s="15" t="s">
        <v>12</v>
      </c>
      <c r="JZZ4" s="15" t="s">
        <v>12</v>
      </c>
      <c r="KAA4" s="15" t="s">
        <v>12</v>
      </c>
      <c r="KAB4" s="15" t="s">
        <v>12</v>
      </c>
      <c r="KAC4" s="15" t="s">
        <v>12</v>
      </c>
      <c r="KAD4" s="15" t="s">
        <v>12</v>
      </c>
      <c r="KAE4" s="15" t="s">
        <v>12</v>
      </c>
      <c r="KAF4" s="15" t="s">
        <v>12</v>
      </c>
      <c r="KAG4" s="15" t="s">
        <v>12</v>
      </c>
      <c r="KAH4" s="15" t="s">
        <v>12</v>
      </c>
      <c r="KAI4" s="15" t="s">
        <v>12</v>
      </c>
      <c r="KAJ4" s="15" t="s">
        <v>12</v>
      </c>
      <c r="KAK4" s="15" t="s">
        <v>12</v>
      </c>
      <c r="KAL4" s="15" t="s">
        <v>12</v>
      </c>
      <c r="KAM4" s="15" t="s">
        <v>12</v>
      </c>
      <c r="KAN4" s="15" t="s">
        <v>12</v>
      </c>
      <c r="KAO4" s="15" t="s">
        <v>12</v>
      </c>
      <c r="KAP4" s="15" t="s">
        <v>12</v>
      </c>
      <c r="KAQ4" s="15" t="s">
        <v>12</v>
      </c>
      <c r="KAR4" s="15" t="s">
        <v>12</v>
      </c>
      <c r="KAS4" s="15" t="s">
        <v>12</v>
      </c>
      <c r="KAT4" s="15" t="s">
        <v>12</v>
      </c>
      <c r="KAU4" s="15" t="s">
        <v>12</v>
      </c>
      <c r="KAV4" s="15" t="s">
        <v>12</v>
      </c>
      <c r="KAW4" s="15" t="s">
        <v>12</v>
      </c>
      <c r="KAX4" s="15" t="s">
        <v>12</v>
      </c>
      <c r="KAY4" s="15" t="s">
        <v>12</v>
      </c>
      <c r="KAZ4" s="15" t="s">
        <v>12</v>
      </c>
      <c r="KBA4" s="15" t="s">
        <v>12</v>
      </c>
      <c r="KBB4" s="15" t="s">
        <v>12</v>
      </c>
      <c r="KBC4" s="15" t="s">
        <v>12</v>
      </c>
      <c r="KBD4" s="15" t="s">
        <v>12</v>
      </c>
      <c r="KBE4" s="15" t="s">
        <v>12</v>
      </c>
      <c r="KBF4" s="15" t="s">
        <v>12</v>
      </c>
      <c r="KBG4" s="15" t="s">
        <v>12</v>
      </c>
      <c r="KBH4" s="15" t="s">
        <v>12</v>
      </c>
      <c r="KBI4" s="15" t="s">
        <v>12</v>
      </c>
      <c r="KBJ4" s="15" t="s">
        <v>12</v>
      </c>
      <c r="KBK4" s="15" t="s">
        <v>12</v>
      </c>
      <c r="KBL4" s="15" t="s">
        <v>12</v>
      </c>
      <c r="KBM4" s="15" t="s">
        <v>12</v>
      </c>
      <c r="KBN4" s="15" t="s">
        <v>12</v>
      </c>
      <c r="KBO4" s="15" t="s">
        <v>12</v>
      </c>
      <c r="KBP4" s="15" t="s">
        <v>12</v>
      </c>
      <c r="KBQ4" s="15" t="s">
        <v>12</v>
      </c>
      <c r="KBR4" s="15" t="s">
        <v>12</v>
      </c>
      <c r="KBS4" s="15" t="s">
        <v>12</v>
      </c>
      <c r="KBT4" s="15" t="s">
        <v>12</v>
      </c>
      <c r="KBU4" s="15" t="s">
        <v>12</v>
      </c>
      <c r="KBV4" s="15" t="s">
        <v>12</v>
      </c>
      <c r="KBW4" s="15" t="s">
        <v>12</v>
      </c>
      <c r="KBX4" s="15" t="s">
        <v>12</v>
      </c>
      <c r="KBY4" s="15" t="s">
        <v>12</v>
      </c>
      <c r="KBZ4" s="15" t="s">
        <v>12</v>
      </c>
      <c r="KCA4" s="15" t="s">
        <v>12</v>
      </c>
      <c r="KCB4" s="15" t="s">
        <v>12</v>
      </c>
      <c r="KCC4" s="15" t="s">
        <v>12</v>
      </c>
      <c r="KCD4" s="15" t="s">
        <v>12</v>
      </c>
      <c r="KCE4" s="15" t="s">
        <v>12</v>
      </c>
      <c r="KCF4" s="15" t="s">
        <v>12</v>
      </c>
      <c r="KCG4" s="15" t="s">
        <v>12</v>
      </c>
      <c r="KCH4" s="15" t="s">
        <v>12</v>
      </c>
      <c r="KCI4" s="15" t="s">
        <v>12</v>
      </c>
      <c r="KCJ4" s="15" t="s">
        <v>12</v>
      </c>
      <c r="KCK4" s="15" t="s">
        <v>12</v>
      </c>
      <c r="KCL4" s="15" t="s">
        <v>12</v>
      </c>
      <c r="KCM4" s="15" t="s">
        <v>12</v>
      </c>
      <c r="KCN4" s="15" t="s">
        <v>12</v>
      </c>
      <c r="KCO4" s="15" t="s">
        <v>12</v>
      </c>
      <c r="KCP4" s="15" t="s">
        <v>12</v>
      </c>
      <c r="KCQ4" s="15" t="s">
        <v>12</v>
      </c>
      <c r="KCR4" s="15" t="s">
        <v>12</v>
      </c>
      <c r="KCS4" s="15" t="s">
        <v>12</v>
      </c>
      <c r="KCT4" s="15" t="s">
        <v>12</v>
      </c>
      <c r="KCU4" s="15" t="s">
        <v>12</v>
      </c>
      <c r="KCV4" s="15" t="s">
        <v>12</v>
      </c>
      <c r="KCW4" s="15" t="s">
        <v>12</v>
      </c>
      <c r="KCX4" s="15" t="s">
        <v>12</v>
      </c>
      <c r="KCY4" s="15" t="s">
        <v>12</v>
      </c>
      <c r="KCZ4" s="15" t="s">
        <v>12</v>
      </c>
      <c r="KDA4" s="15" t="s">
        <v>12</v>
      </c>
      <c r="KDB4" s="15" t="s">
        <v>12</v>
      </c>
      <c r="KDC4" s="15" t="s">
        <v>12</v>
      </c>
      <c r="KDD4" s="15" t="s">
        <v>12</v>
      </c>
      <c r="KDE4" s="15" t="s">
        <v>12</v>
      </c>
      <c r="KDF4" s="15" t="s">
        <v>12</v>
      </c>
      <c r="KDG4" s="15" t="s">
        <v>12</v>
      </c>
      <c r="KDH4" s="15" t="s">
        <v>12</v>
      </c>
      <c r="KDI4" s="15" t="s">
        <v>12</v>
      </c>
      <c r="KDJ4" s="15" t="s">
        <v>12</v>
      </c>
      <c r="KDK4" s="15" t="s">
        <v>12</v>
      </c>
      <c r="KDL4" s="15" t="s">
        <v>12</v>
      </c>
      <c r="KDM4" s="15" t="s">
        <v>12</v>
      </c>
      <c r="KDN4" s="15" t="s">
        <v>12</v>
      </c>
      <c r="KDO4" s="15" t="s">
        <v>12</v>
      </c>
      <c r="KDP4" s="15" t="s">
        <v>12</v>
      </c>
      <c r="KDQ4" s="15" t="s">
        <v>12</v>
      </c>
      <c r="KDR4" s="15" t="s">
        <v>12</v>
      </c>
      <c r="KDS4" s="15" t="s">
        <v>12</v>
      </c>
      <c r="KDT4" s="15" t="s">
        <v>12</v>
      </c>
      <c r="KDU4" s="15" t="s">
        <v>12</v>
      </c>
      <c r="KDV4" s="15" t="s">
        <v>12</v>
      </c>
      <c r="KDW4" s="15" t="s">
        <v>12</v>
      </c>
      <c r="KDX4" s="15" t="s">
        <v>12</v>
      </c>
      <c r="KDY4" s="15" t="s">
        <v>12</v>
      </c>
      <c r="KDZ4" s="15" t="s">
        <v>12</v>
      </c>
      <c r="KEA4" s="15" t="s">
        <v>12</v>
      </c>
      <c r="KEB4" s="15" t="s">
        <v>12</v>
      </c>
      <c r="KEC4" s="15" t="s">
        <v>12</v>
      </c>
      <c r="KED4" s="15" t="s">
        <v>12</v>
      </c>
      <c r="KEE4" s="15" t="s">
        <v>12</v>
      </c>
      <c r="KEF4" s="15" t="s">
        <v>12</v>
      </c>
      <c r="KEG4" s="15" t="s">
        <v>12</v>
      </c>
      <c r="KEH4" s="15" t="s">
        <v>12</v>
      </c>
      <c r="KEI4" s="15" t="s">
        <v>12</v>
      </c>
      <c r="KEJ4" s="15" t="s">
        <v>12</v>
      </c>
      <c r="KEK4" s="15" t="s">
        <v>12</v>
      </c>
      <c r="KEL4" s="15" t="s">
        <v>12</v>
      </c>
      <c r="KEM4" s="15" t="s">
        <v>12</v>
      </c>
      <c r="KEN4" s="15" t="s">
        <v>12</v>
      </c>
      <c r="KEO4" s="15" t="s">
        <v>12</v>
      </c>
      <c r="KEP4" s="15" t="s">
        <v>12</v>
      </c>
      <c r="KEQ4" s="15" t="s">
        <v>12</v>
      </c>
      <c r="KER4" s="15" t="s">
        <v>12</v>
      </c>
      <c r="KES4" s="15" t="s">
        <v>12</v>
      </c>
      <c r="KET4" s="15" t="s">
        <v>12</v>
      </c>
      <c r="KEU4" s="15" t="s">
        <v>12</v>
      </c>
      <c r="KEV4" s="15" t="s">
        <v>12</v>
      </c>
      <c r="KEW4" s="15" t="s">
        <v>12</v>
      </c>
      <c r="KEX4" s="15" t="s">
        <v>12</v>
      </c>
      <c r="KEY4" s="15" t="s">
        <v>12</v>
      </c>
      <c r="KEZ4" s="15" t="s">
        <v>12</v>
      </c>
      <c r="KFA4" s="15" t="s">
        <v>12</v>
      </c>
      <c r="KFB4" s="15" t="s">
        <v>12</v>
      </c>
      <c r="KFC4" s="15" t="s">
        <v>12</v>
      </c>
      <c r="KFD4" s="15" t="s">
        <v>12</v>
      </c>
      <c r="KFE4" s="15" t="s">
        <v>12</v>
      </c>
      <c r="KFF4" s="15" t="s">
        <v>12</v>
      </c>
      <c r="KFG4" s="15" t="s">
        <v>12</v>
      </c>
      <c r="KFH4" s="15" t="s">
        <v>12</v>
      </c>
      <c r="KFI4" s="15" t="s">
        <v>12</v>
      </c>
      <c r="KFJ4" s="15" t="s">
        <v>12</v>
      </c>
      <c r="KFK4" s="15" t="s">
        <v>12</v>
      </c>
      <c r="KFL4" s="15" t="s">
        <v>12</v>
      </c>
      <c r="KFM4" s="15" t="s">
        <v>12</v>
      </c>
      <c r="KFN4" s="15" t="s">
        <v>12</v>
      </c>
      <c r="KFO4" s="15" t="s">
        <v>12</v>
      </c>
      <c r="KFP4" s="15" t="s">
        <v>12</v>
      </c>
      <c r="KFQ4" s="15" t="s">
        <v>12</v>
      </c>
      <c r="KFR4" s="15" t="s">
        <v>12</v>
      </c>
      <c r="KFS4" s="15" t="s">
        <v>12</v>
      </c>
      <c r="KFT4" s="15" t="s">
        <v>12</v>
      </c>
      <c r="KFU4" s="15" t="s">
        <v>12</v>
      </c>
      <c r="KFV4" s="15" t="s">
        <v>12</v>
      </c>
      <c r="KFW4" s="15" t="s">
        <v>12</v>
      </c>
      <c r="KFX4" s="15" t="s">
        <v>12</v>
      </c>
      <c r="KFY4" s="15" t="s">
        <v>12</v>
      </c>
      <c r="KFZ4" s="15" t="s">
        <v>12</v>
      </c>
      <c r="KGA4" s="15" t="s">
        <v>12</v>
      </c>
      <c r="KGB4" s="15" t="s">
        <v>12</v>
      </c>
      <c r="KGC4" s="15" t="s">
        <v>12</v>
      </c>
      <c r="KGD4" s="15" t="s">
        <v>12</v>
      </c>
      <c r="KGE4" s="15" t="s">
        <v>12</v>
      </c>
      <c r="KGF4" s="15" t="s">
        <v>12</v>
      </c>
      <c r="KGG4" s="15" t="s">
        <v>12</v>
      </c>
      <c r="KGH4" s="15" t="s">
        <v>12</v>
      </c>
      <c r="KGI4" s="15" t="s">
        <v>12</v>
      </c>
      <c r="KGJ4" s="15" t="s">
        <v>12</v>
      </c>
      <c r="KGK4" s="15" t="s">
        <v>12</v>
      </c>
      <c r="KGL4" s="15" t="s">
        <v>12</v>
      </c>
      <c r="KGM4" s="15" t="s">
        <v>12</v>
      </c>
      <c r="KGN4" s="15" t="s">
        <v>12</v>
      </c>
      <c r="KGO4" s="15" t="s">
        <v>12</v>
      </c>
      <c r="KGP4" s="15" t="s">
        <v>12</v>
      </c>
      <c r="KGQ4" s="15" t="s">
        <v>12</v>
      </c>
      <c r="KGR4" s="15" t="s">
        <v>12</v>
      </c>
      <c r="KGS4" s="15" t="s">
        <v>12</v>
      </c>
      <c r="KGT4" s="15" t="s">
        <v>12</v>
      </c>
      <c r="KGU4" s="15" t="s">
        <v>12</v>
      </c>
      <c r="KGV4" s="15" t="s">
        <v>12</v>
      </c>
      <c r="KGW4" s="15" t="s">
        <v>12</v>
      </c>
      <c r="KGX4" s="15" t="s">
        <v>12</v>
      </c>
      <c r="KGY4" s="15" t="s">
        <v>12</v>
      </c>
      <c r="KGZ4" s="15" t="s">
        <v>12</v>
      </c>
      <c r="KHA4" s="15" t="s">
        <v>12</v>
      </c>
      <c r="KHB4" s="15" t="s">
        <v>12</v>
      </c>
      <c r="KHC4" s="15" t="s">
        <v>12</v>
      </c>
      <c r="KHD4" s="15" t="s">
        <v>12</v>
      </c>
      <c r="KHE4" s="15" t="s">
        <v>12</v>
      </c>
      <c r="KHF4" s="15" t="s">
        <v>12</v>
      </c>
      <c r="KHG4" s="15" t="s">
        <v>12</v>
      </c>
      <c r="KHH4" s="15" t="s">
        <v>12</v>
      </c>
      <c r="KHI4" s="15" t="s">
        <v>12</v>
      </c>
      <c r="KHJ4" s="15" t="s">
        <v>12</v>
      </c>
      <c r="KHK4" s="15" t="s">
        <v>12</v>
      </c>
      <c r="KHL4" s="15" t="s">
        <v>12</v>
      </c>
      <c r="KHM4" s="15" t="s">
        <v>12</v>
      </c>
      <c r="KHN4" s="15" t="s">
        <v>12</v>
      </c>
      <c r="KHO4" s="15" t="s">
        <v>12</v>
      </c>
      <c r="KHP4" s="15" t="s">
        <v>12</v>
      </c>
      <c r="KHQ4" s="15" t="s">
        <v>12</v>
      </c>
      <c r="KHR4" s="15" t="s">
        <v>12</v>
      </c>
      <c r="KHS4" s="15" t="s">
        <v>12</v>
      </c>
      <c r="KHT4" s="15" t="s">
        <v>12</v>
      </c>
      <c r="KHU4" s="15" t="s">
        <v>12</v>
      </c>
      <c r="KHV4" s="15" t="s">
        <v>12</v>
      </c>
      <c r="KHW4" s="15" t="s">
        <v>12</v>
      </c>
      <c r="KHX4" s="15" t="s">
        <v>12</v>
      </c>
      <c r="KHY4" s="15" t="s">
        <v>12</v>
      </c>
      <c r="KHZ4" s="15" t="s">
        <v>12</v>
      </c>
      <c r="KIA4" s="15" t="s">
        <v>12</v>
      </c>
      <c r="KIB4" s="15" t="s">
        <v>12</v>
      </c>
      <c r="KIC4" s="15" t="s">
        <v>12</v>
      </c>
      <c r="KID4" s="15" t="s">
        <v>12</v>
      </c>
      <c r="KIE4" s="15" t="s">
        <v>12</v>
      </c>
      <c r="KIF4" s="15" t="s">
        <v>12</v>
      </c>
      <c r="KIG4" s="15" t="s">
        <v>12</v>
      </c>
      <c r="KIH4" s="15" t="s">
        <v>12</v>
      </c>
      <c r="KII4" s="15" t="s">
        <v>12</v>
      </c>
      <c r="KIJ4" s="15" t="s">
        <v>12</v>
      </c>
      <c r="KIK4" s="15" t="s">
        <v>12</v>
      </c>
      <c r="KIL4" s="15" t="s">
        <v>12</v>
      </c>
      <c r="KIM4" s="15" t="s">
        <v>12</v>
      </c>
      <c r="KIN4" s="15" t="s">
        <v>12</v>
      </c>
      <c r="KIO4" s="15" t="s">
        <v>12</v>
      </c>
      <c r="KIP4" s="15" t="s">
        <v>12</v>
      </c>
      <c r="KIQ4" s="15" t="s">
        <v>12</v>
      </c>
      <c r="KIR4" s="15" t="s">
        <v>12</v>
      </c>
      <c r="KIS4" s="15" t="s">
        <v>12</v>
      </c>
      <c r="KIT4" s="15" t="s">
        <v>12</v>
      </c>
      <c r="KIU4" s="15" t="s">
        <v>12</v>
      </c>
      <c r="KIV4" s="15" t="s">
        <v>12</v>
      </c>
      <c r="KIW4" s="15" t="s">
        <v>12</v>
      </c>
      <c r="KIX4" s="15" t="s">
        <v>12</v>
      </c>
      <c r="KIY4" s="15" t="s">
        <v>12</v>
      </c>
      <c r="KIZ4" s="15" t="s">
        <v>12</v>
      </c>
      <c r="KJA4" s="15" t="s">
        <v>12</v>
      </c>
      <c r="KJB4" s="15" t="s">
        <v>12</v>
      </c>
      <c r="KJC4" s="15" t="s">
        <v>12</v>
      </c>
      <c r="KJD4" s="15" t="s">
        <v>12</v>
      </c>
      <c r="KJE4" s="15" t="s">
        <v>12</v>
      </c>
      <c r="KJF4" s="15" t="s">
        <v>12</v>
      </c>
      <c r="KJG4" s="15" t="s">
        <v>12</v>
      </c>
      <c r="KJH4" s="15" t="s">
        <v>12</v>
      </c>
      <c r="KJI4" s="15" t="s">
        <v>12</v>
      </c>
      <c r="KJJ4" s="15" t="s">
        <v>12</v>
      </c>
      <c r="KJK4" s="15" t="s">
        <v>12</v>
      </c>
      <c r="KJL4" s="15" t="s">
        <v>12</v>
      </c>
      <c r="KJM4" s="15" t="s">
        <v>12</v>
      </c>
      <c r="KJN4" s="15" t="s">
        <v>12</v>
      </c>
      <c r="KJO4" s="15" t="s">
        <v>12</v>
      </c>
      <c r="KJP4" s="15" t="s">
        <v>12</v>
      </c>
      <c r="KJQ4" s="15" t="s">
        <v>12</v>
      </c>
      <c r="KJR4" s="15" t="s">
        <v>12</v>
      </c>
      <c r="KJS4" s="15" t="s">
        <v>12</v>
      </c>
      <c r="KJT4" s="15" t="s">
        <v>12</v>
      </c>
      <c r="KJU4" s="15" t="s">
        <v>12</v>
      </c>
      <c r="KJV4" s="15" t="s">
        <v>12</v>
      </c>
      <c r="KJW4" s="15" t="s">
        <v>12</v>
      </c>
      <c r="KJX4" s="15" t="s">
        <v>12</v>
      </c>
      <c r="KJY4" s="15" t="s">
        <v>12</v>
      </c>
      <c r="KJZ4" s="15" t="s">
        <v>12</v>
      </c>
      <c r="KKA4" s="15" t="s">
        <v>12</v>
      </c>
      <c r="KKB4" s="15" t="s">
        <v>12</v>
      </c>
      <c r="KKC4" s="15" t="s">
        <v>12</v>
      </c>
      <c r="KKD4" s="15" t="s">
        <v>12</v>
      </c>
      <c r="KKE4" s="15" t="s">
        <v>12</v>
      </c>
      <c r="KKF4" s="15" t="s">
        <v>12</v>
      </c>
      <c r="KKG4" s="15" t="s">
        <v>12</v>
      </c>
      <c r="KKH4" s="15" t="s">
        <v>12</v>
      </c>
      <c r="KKI4" s="15" t="s">
        <v>12</v>
      </c>
      <c r="KKJ4" s="15" t="s">
        <v>12</v>
      </c>
      <c r="KKK4" s="15" t="s">
        <v>12</v>
      </c>
      <c r="KKL4" s="15" t="s">
        <v>12</v>
      </c>
      <c r="KKM4" s="15" t="s">
        <v>12</v>
      </c>
      <c r="KKN4" s="15" t="s">
        <v>12</v>
      </c>
      <c r="KKO4" s="15" t="s">
        <v>12</v>
      </c>
      <c r="KKP4" s="15" t="s">
        <v>12</v>
      </c>
      <c r="KKQ4" s="15" t="s">
        <v>12</v>
      </c>
      <c r="KKR4" s="15" t="s">
        <v>12</v>
      </c>
      <c r="KKS4" s="15" t="s">
        <v>12</v>
      </c>
      <c r="KKT4" s="15" t="s">
        <v>12</v>
      </c>
      <c r="KKU4" s="15" t="s">
        <v>12</v>
      </c>
      <c r="KKV4" s="15" t="s">
        <v>12</v>
      </c>
      <c r="KKW4" s="15" t="s">
        <v>12</v>
      </c>
      <c r="KKX4" s="15" t="s">
        <v>12</v>
      </c>
      <c r="KKY4" s="15" t="s">
        <v>12</v>
      </c>
      <c r="KKZ4" s="15" t="s">
        <v>12</v>
      </c>
      <c r="KLA4" s="15" t="s">
        <v>12</v>
      </c>
      <c r="KLB4" s="15" t="s">
        <v>12</v>
      </c>
      <c r="KLC4" s="15" t="s">
        <v>12</v>
      </c>
      <c r="KLD4" s="15" t="s">
        <v>12</v>
      </c>
      <c r="KLE4" s="15" t="s">
        <v>12</v>
      </c>
      <c r="KLF4" s="15" t="s">
        <v>12</v>
      </c>
      <c r="KLG4" s="15" t="s">
        <v>12</v>
      </c>
      <c r="KLH4" s="15" t="s">
        <v>12</v>
      </c>
      <c r="KLI4" s="15" t="s">
        <v>12</v>
      </c>
      <c r="KLJ4" s="15" t="s">
        <v>12</v>
      </c>
      <c r="KLK4" s="15" t="s">
        <v>12</v>
      </c>
      <c r="KLL4" s="15" t="s">
        <v>12</v>
      </c>
      <c r="KLM4" s="15" t="s">
        <v>12</v>
      </c>
      <c r="KLN4" s="15" t="s">
        <v>12</v>
      </c>
      <c r="KLO4" s="15" t="s">
        <v>12</v>
      </c>
      <c r="KLP4" s="15" t="s">
        <v>12</v>
      </c>
      <c r="KLQ4" s="15" t="s">
        <v>12</v>
      </c>
      <c r="KLR4" s="15" t="s">
        <v>12</v>
      </c>
      <c r="KLS4" s="15" t="s">
        <v>12</v>
      </c>
      <c r="KLT4" s="15" t="s">
        <v>12</v>
      </c>
      <c r="KLU4" s="15" t="s">
        <v>12</v>
      </c>
      <c r="KLV4" s="15" t="s">
        <v>12</v>
      </c>
      <c r="KLW4" s="15" t="s">
        <v>12</v>
      </c>
      <c r="KLX4" s="15" t="s">
        <v>12</v>
      </c>
      <c r="KLY4" s="15" t="s">
        <v>12</v>
      </c>
      <c r="KLZ4" s="15" t="s">
        <v>12</v>
      </c>
      <c r="KMA4" s="15" t="s">
        <v>12</v>
      </c>
      <c r="KMB4" s="15" t="s">
        <v>12</v>
      </c>
      <c r="KMC4" s="15" t="s">
        <v>12</v>
      </c>
      <c r="KMD4" s="15" t="s">
        <v>12</v>
      </c>
      <c r="KME4" s="15" t="s">
        <v>12</v>
      </c>
      <c r="KMF4" s="15" t="s">
        <v>12</v>
      </c>
      <c r="KMG4" s="15" t="s">
        <v>12</v>
      </c>
      <c r="KMH4" s="15" t="s">
        <v>12</v>
      </c>
      <c r="KMI4" s="15" t="s">
        <v>12</v>
      </c>
      <c r="KMJ4" s="15" t="s">
        <v>12</v>
      </c>
      <c r="KMK4" s="15" t="s">
        <v>12</v>
      </c>
      <c r="KML4" s="15" t="s">
        <v>12</v>
      </c>
      <c r="KMM4" s="15" t="s">
        <v>12</v>
      </c>
      <c r="KMN4" s="15" t="s">
        <v>12</v>
      </c>
      <c r="KMO4" s="15" t="s">
        <v>12</v>
      </c>
      <c r="KMP4" s="15" t="s">
        <v>12</v>
      </c>
      <c r="KMQ4" s="15" t="s">
        <v>12</v>
      </c>
      <c r="KMR4" s="15" t="s">
        <v>12</v>
      </c>
      <c r="KMS4" s="15" t="s">
        <v>12</v>
      </c>
      <c r="KMT4" s="15" t="s">
        <v>12</v>
      </c>
      <c r="KMU4" s="15" t="s">
        <v>12</v>
      </c>
      <c r="KMV4" s="15" t="s">
        <v>12</v>
      </c>
      <c r="KMW4" s="15" t="s">
        <v>12</v>
      </c>
      <c r="KMX4" s="15" t="s">
        <v>12</v>
      </c>
      <c r="KMY4" s="15" t="s">
        <v>12</v>
      </c>
      <c r="KMZ4" s="15" t="s">
        <v>12</v>
      </c>
      <c r="KNA4" s="15" t="s">
        <v>12</v>
      </c>
      <c r="KNB4" s="15" t="s">
        <v>12</v>
      </c>
      <c r="KNC4" s="15" t="s">
        <v>12</v>
      </c>
      <c r="KND4" s="15" t="s">
        <v>12</v>
      </c>
      <c r="KNE4" s="15" t="s">
        <v>12</v>
      </c>
      <c r="KNF4" s="15" t="s">
        <v>12</v>
      </c>
      <c r="KNG4" s="15" t="s">
        <v>12</v>
      </c>
      <c r="KNH4" s="15" t="s">
        <v>12</v>
      </c>
      <c r="KNI4" s="15" t="s">
        <v>12</v>
      </c>
      <c r="KNJ4" s="15" t="s">
        <v>12</v>
      </c>
      <c r="KNK4" s="15" t="s">
        <v>12</v>
      </c>
      <c r="KNL4" s="15" t="s">
        <v>12</v>
      </c>
      <c r="KNM4" s="15" t="s">
        <v>12</v>
      </c>
      <c r="KNN4" s="15" t="s">
        <v>12</v>
      </c>
      <c r="KNO4" s="15" t="s">
        <v>12</v>
      </c>
      <c r="KNP4" s="15" t="s">
        <v>12</v>
      </c>
      <c r="KNQ4" s="15" t="s">
        <v>12</v>
      </c>
      <c r="KNR4" s="15" t="s">
        <v>12</v>
      </c>
      <c r="KNS4" s="15" t="s">
        <v>12</v>
      </c>
      <c r="KNT4" s="15" t="s">
        <v>12</v>
      </c>
      <c r="KNU4" s="15" t="s">
        <v>12</v>
      </c>
      <c r="KNV4" s="15" t="s">
        <v>12</v>
      </c>
      <c r="KNW4" s="15" t="s">
        <v>12</v>
      </c>
      <c r="KNX4" s="15" t="s">
        <v>12</v>
      </c>
      <c r="KNY4" s="15" t="s">
        <v>12</v>
      </c>
      <c r="KNZ4" s="15" t="s">
        <v>12</v>
      </c>
      <c r="KOA4" s="15" t="s">
        <v>12</v>
      </c>
      <c r="KOB4" s="15" t="s">
        <v>12</v>
      </c>
      <c r="KOC4" s="15" t="s">
        <v>12</v>
      </c>
      <c r="KOD4" s="15" t="s">
        <v>12</v>
      </c>
      <c r="KOE4" s="15" t="s">
        <v>12</v>
      </c>
      <c r="KOF4" s="15" t="s">
        <v>12</v>
      </c>
      <c r="KOG4" s="15" t="s">
        <v>12</v>
      </c>
      <c r="KOH4" s="15" t="s">
        <v>12</v>
      </c>
      <c r="KOI4" s="15" t="s">
        <v>12</v>
      </c>
      <c r="KOJ4" s="15" t="s">
        <v>12</v>
      </c>
      <c r="KOK4" s="15" t="s">
        <v>12</v>
      </c>
      <c r="KOL4" s="15" t="s">
        <v>12</v>
      </c>
      <c r="KOM4" s="15" t="s">
        <v>12</v>
      </c>
      <c r="KON4" s="15" t="s">
        <v>12</v>
      </c>
      <c r="KOO4" s="15" t="s">
        <v>12</v>
      </c>
      <c r="KOP4" s="15" t="s">
        <v>12</v>
      </c>
      <c r="KOQ4" s="15" t="s">
        <v>12</v>
      </c>
      <c r="KOR4" s="15" t="s">
        <v>12</v>
      </c>
      <c r="KOS4" s="15" t="s">
        <v>12</v>
      </c>
      <c r="KOT4" s="15" t="s">
        <v>12</v>
      </c>
      <c r="KOU4" s="15" t="s">
        <v>12</v>
      </c>
      <c r="KOV4" s="15" t="s">
        <v>12</v>
      </c>
      <c r="KOW4" s="15" t="s">
        <v>12</v>
      </c>
      <c r="KOX4" s="15" t="s">
        <v>12</v>
      </c>
      <c r="KOY4" s="15" t="s">
        <v>12</v>
      </c>
      <c r="KOZ4" s="15" t="s">
        <v>12</v>
      </c>
      <c r="KPA4" s="15" t="s">
        <v>12</v>
      </c>
      <c r="KPB4" s="15" t="s">
        <v>12</v>
      </c>
      <c r="KPC4" s="15" t="s">
        <v>12</v>
      </c>
      <c r="KPD4" s="15" t="s">
        <v>12</v>
      </c>
      <c r="KPE4" s="15" t="s">
        <v>12</v>
      </c>
      <c r="KPF4" s="15" t="s">
        <v>12</v>
      </c>
      <c r="KPG4" s="15" t="s">
        <v>12</v>
      </c>
      <c r="KPH4" s="15" t="s">
        <v>12</v>
      </c>
      <c r="KPI4" s="15" t="s">
        <v>12</v>
      </c>
      <c r="KPJ4" s="15" t="s">
        <v>12</v>
      </c>
      <c r="KPK4" s="15" t="s">
        <v>12</v>
      </c>
      <c r="KPL4" s="15" t="s">
        <v>12</v>
      </c>
      <c r="KPM4" s="15" t="s">
        <v>12</v>
      </c>
      <c r="KPN4" s="15" t="s">
        <v>12</v>
      </c>
      <c r="KPO4" s="15" t="s">
        <v>12</v>
      </c>
      <c r="KPP4" s="15" t="s">
        <v>12</v>
      </c>
      <c r="KPQ4" s="15" t="s">
        <v>12</v>
      </c>
      <c r="KPR4" s="15" t="s">
        <v>12</v>
      </c>
      <c r="KPS4" s="15" t="s">
        <v>12</v>
      </c>
      <c r="KPT4" s="15" t="s">
        <v>12</v>
      </c>
      <c r="KPU4" s="15" t="s">
        <v>12</v>
      </c>
      <c r="KPV4" s="15" t="s">
        <v>12</v>
      </c>
      <c r="KPW4" s="15" t="s">
        <v>12</v>
      </c>
      <c r="KPX4" s="15" t="s">
        <v>12</v>
      </c>
      <c r="KPY4" s="15" t="s">
        <v>12</v>
      </c>
      <c r="KPZ4" s="15" t="s">
        <v>12</v>
      </c>
      <c r="KQA4" s="15" t="s">
        <v>12</v>
      </c>
      <c r="KQB4" s="15" t="s">
        <v>12</v>
      </c>
      <c r="KQC4" s="15" t="s">
        <v>12</v>
      </c>
      <c r="KQD4" s="15" t="s">
        <v>12</v>
      </c>
      <c r="KQE4" s="15" t="s">
        <v>12</v>
      </c>
      <c r="KQF4" s="15" t="s">
        <v>12</v>
      </c>
      <c r="KQG4" s="15" t="s">
        <v>12</v>
      </c>
      <c r="KQH4" s="15" t="s">
        <v>12</v>
      </c>
      <c r="KQI4" s="15" t="s">
        <v>12</v>
      </c>
      <c r="KQJ4" s="15" t="s">
        <v>12</v>
      </c>
      <c r="KQK4" s="15" t="s">
        <v>12</v>
      </c>
      <c r="KQL4" s="15" t="s">
        <v>12</v>
      </c>
      <c r="KQM4" s="15" t="s">
        <v>12</v>
      </c>
      <c r="KQN4" s="15" t="s">
        <v>12</v>
      </c>
      <c r="KQO4" s="15" t="s">
        <v>12</v>
      </c>
      <c r="KQP4" s="15" t="s">
        <v>12</v>
      </c>
      <c r="KQQ4" s="15" t="s">
        <v>12</v>
      </c>
      <c r="KQR4" s="15" t="s">
        <v>12</v>
      </c>
      <c r="KQS4" s="15" t="s">
        <v>12</v>
      </c>
      <c r="KQT4" s="15" t="s">
        <v>12</v>
      </c>
      <c r="KQU4" s="15" t="s">
        <v>12</v>
      </c>
      <c r="KQV4" s="15" t="s">
        <v>12</v>
      </c>
      <c r="KQW4" s="15" t="s">
        <v>12</v>
      </c>
      <c r="KQX4" s="15" t="s">
        <v>12</v>
      </c>
      <c r="KQY4" s="15" t="s">
        <v>12</v>
      </c>
      <c r="KQZ4" s="15" t="s">
        <v>12</v>
      </c>
      <c r="KRA4" s="15" t="s">
        <v>12</v>
      </c>
      <c r="KRB4" s="15" t="s">
        <v>12</v>
      </c>
      <c r="KRC4" s="15" t="s">
        <v>12</v>
      </c>
      <c r="KRD4" s="15" t="s">
        <v>12</v>
      </c>
      <c r="KRE4" s="15" t="s">
        <v>12</v>
      </c>
      <c r="KRF4" s="15" t="s">
        <v>12</v>
      </c>
      <c r="KRG4" s="15" t="s">
        <v>12</v>
      </c>
      <c r="KRH4" s="15" t="s">
        <v>12</v>
      </c>
      <c r="KRI4" s="15" t="s">
        <v>12</v>
      </c>
      <c r="KRJ4" s="15" t="s">
        <v>12</v>
      </c>
      <c r="KRK4" s="15" t="s">
        <v>12</v>
      </c>
      <c r="KRL4" s="15" t="s">
        <v>12</v>
      </c>
      <c r="KRM4" s="15" t="s">
        <v>12</v>
      </c>
      <c r="KRN4" s="15" t="s">
        <v>12</v>
      </c>
      <c r="KRO4" s="15" t="s">
        <v>12</v>
      </c>
      <c r="KRP4" s="15" t="s">
        <v>12</v>
      </c>
      <c r="KRQ4" s="15" t="s">
        <v>12</v>
      </c>
      <c r="KRR4" s="15" t="s">
        <v>12</v>
      </c>
      <c r="KRS4" s="15" t="s">
        <v>12</v>
      </c>
      <c r="KRT4" s="15" t="s">
        <v>12</v>
      </c>
      <c r="KRU4" s="15" t="s">
        <v>12</v>
      </c>
      <c r="KRV4" s="15" t="s">
        <v>12</v>
      </c>
      <c r="KRW4" s="15" t="s">
        <v>12</v>
      </c>
      <c r="KRX4" s="15" t="s">
        <v>12</v>
      </c>
      <c r="KRY4" s="15" t="s">
        <v>12</v>
      </c>
      <c r="KRZ4" s="15" t="s">
        <v>12</v>
      </c>
      <c r="KSA4" s="15" t="s">
        <v>12</v>
      </c>
      <c r="KSB4" s="15" t="s">
        <v>12</v>
      </c>
      <c r="KSC4" s="15" t="s">
        <v>12</v>
      </c>
      <c r="KSD4" s="15" t="s">
        <v>12</v>
      </c>
      <c r="KSE4" s="15" t="s">
        <v>12</v>
      </c>
      <c r="KSF4" s="15" t="s">
        <v>12</v>
      </c>
      <c r="KSG4" s="15" t="s">
        <v>12</v>
      </c>
      <c r="KSH4" s="15" t="s">
        <v>12</v>
      </c>
      <c r="KSI4" s="15" t="s">
        <v>12</v>
      </c>
      <c r="KSJ4" s="15" t="s">
        <v>12</v>
      </c>
      <c r="KSK4" s="15" t="s">
        <v>12</v>
      </c>
      <c r="KSL4" s="15" t="s">
        <v>12</v>
      </c>
      <c r="KSM4" s="15" t="s">
        <v>12</v>
      </c>
      <c r="KSN4" s="15" t="s">
        <v>12</v>
      </c>
      <c r="KSO4" s="15" t="s">
        <v>12</v>
      </c>
      <c r="KSP4" s="15" t="s">
        <v>12</v>
      </c>
      <c r="KSQ4" s="15" t="s">
        <v>12</v>
      </c>
      <c r="KSR4" s="15" t="s">
        <v>12</v>
      </c>
      <c r="KSS4" s="15" t="s">
        <v>12</v>
      </c>
      <c r="KST4" s="15" t="s">
        <v>12</v>
      </c>
      <c r="KSU4" s="15" t="s">
        <v>12</v>
      </c>
      <c r="KSV4" s="15" t="s">
        <v>12</v>
      </c>
      <c r="KSW4" s="15" t="s">
        <v>12</v>
      </c>
      <c r="KSX4" s="15" t="s">
        <v>12</v>
      </c>
      <c r="KSY4" s="15" t="s">
        <v>12</v>
      </c>
      <c r="KSZ4" s="15" t="s">
        <v>12</v>
      </c>
      <c r="KTA4" s="15" t="s">
        <v>12</v>
      </c>
      <c r="KTB4" s="15" t="s">
        <v>12</v>
      </c>
      <c r="KTC4" s="15" t="s">
        <v>12</v>
      </c>
      <c r="KTD4" s="15" t="s">
        <v>12</v>
      </c>
      <c r="KTE4" s="15" t="s">
        <v>12</v>
      </c>
      <c r="KTF4" s="15" t="s">
        <v>12</v>
      </c>
      <c r="KTG4" s="15" t="s">
        <v>12</v>
      </c>
      <c r="KTH4" s="15" t="s">
        <v>12</v>
      </c>
      <c r="KTI4" s="15" t="s">
        <v>12</v>
      </c>
      <c r="KTJ4" s="15" t="s">
        <v>12</v>
      </c>
      <c r="KTK4" s="15" t="s">
        <v>12</v>
      </c>
      <c r="KTL4" s="15" t="s">
        <v>12</v>
      </c>
      <c r="KTM4" s="15" t="s">
        <v>12</v>
      </c>
      <c r="KTN4" s="15" t="s">
        <v>12</v>
      </c>
      <c r="KTO4" s="15" t="s">
        <v>12</v>
      </c>
      <c r="KTP4" s="15" t="s">
        <v>12</v>
      </c>
      <c r="KTQ4" s="15" t="s">
        <v>12</v>
      </c>
      <c r="KTR4" s="15" t="s">
        <v>12</v>
      </c>
      <c r="KTS4" s="15" t="s">
        <v>12</v>
      </c>
      <c r="KTT4" s="15" t="s">
        <v>12</v>
      </c>
      <c r="KTU4" s="15" t="s">
        <v>12</v>
      </c>
      <c r="KTV4" s="15" t="s">
        <v>12</v>
      </c>
      <c r="KTW4" s="15" t="s">
        <v>12</v>
      </c>
      <c r="KTX4" s="15" t="s">
        <v>12</v>
      </c>
      <c r="KTY4" s="15" t="s">
        <v>12</v>
      </c>
      <c r="KTZ4" s="15" t="s">
        <v>12</v>
      </c>
      <c r="KUA4" s="15" t="s">
        <v>12</v>
      </c>
      <c r="KUB4" s="15" t="s">
        <v>12</v>
      </c>
      <c r="KUC4" s="15" t="s">
        <v>12</v>
      </c>
      <c r="KUD4" s="15" t="s">
        <v>12</v>
      </c>
      <c r="KUE4" s="15" t="s">
        <v>12</v>
      </c>
      <c r="KUF4" s="15" t="s">
        <v>12</v>
      </c>
      <c r="KUG4" s="15" t="s">
        <v>12</v>
      </c>
      <c r="KUH4" s="15" t="s">
        <v>12</v>
      </c>
      <c r="KUI4" s="15" t="s">
        <v>12</v>
      </c>
      <c r="KUJ4" s="15" t="s">
        <v>12</v>
      </c>
      <c r="KUK4" s="15" t="s">
        <v>12</v>
      </c>
      <c r="KUL4" s="15" t="s">
        <v>12</v>
      </c>
      <c r="KUM4" s="15" t="s">
        <v>12</v>
      </c>
      <c r="KUN4" s="15" t="s">
        <v>12</v>
      </c>
      <c r="KUO4" s="15" t="s">
        <v>12</v>
      </c>
      <c r="KUP4" s="15" t="s">
        <v>12</v>
      </c>
      <c r="KUQ4" s="15" t="s">
        <v>12</v>
      </c>
      <c r="KUR4" s="15" t="s">
        <v>12</v>
      </c>
      <c r="KUS4" s="15" t="s">
        <v>12</v>
      </c>
      <c r="KUT4" s="15" t="s">
        <v>12</v>
      </c>
      <c r="KUU4" s="15" t="s">
        <v>12</v>
      </c>
      <c r="KUV4" s="15" t="s">
        <v>12</v>
      </c>
      <c r="KUW4" s="15" t="s">
        <v>12</v>
      </c>
      <c r="KUX4" s="15" t="s">
        <v>12</v>
      </c>
      <c r="KUY4" s="15" t="s">
        <v>12</v>
      </c>
      <c r="KUZ4" s="15" t="s">
        <v>12</v>
      </c>
      <c r="KVA4" s="15" t="s">
        <v>12</v>
      </c>
      <c r="KVB4" s="15" t="s">
        <v>12</v>
      </c>
      <c r="KVC4" s="15" t="s">
        <v>12</v>
      </c>
      <c r="KVD4" s="15" t="s">
        <v>12</v>
      </c>
      <c r="KVE4" s="15" t="s">
        <v>12</v>
      </c>
      <c r="KVF4" s="15" t="s">
        <v>12</v>
      </c>
      <c r="KVG4" s="15" t="s">
        <v>12</v>
      </c>
      <c r="KVH4" s="15" t="s">
        <v>12</v>
      </c>
      <c r="KVI4" s="15" t="s">
        <v>12</v>
      </c>
      <c r="KVJ4" s="15" t="s">
        <v>12</v>
      </c>
      <c r="KVK4" s="15" t="s">
        <v>12</v>
      </c>
      <c r="KVL4" s="15" t="s">
        <v>12</v>
      </c>
      <c r="KVM4" s="15" t="s">
        <v>12</v>
      </c>
      <c r="KVN4" s="15" t="s">
        <v>12</v>
      </c>
      <c r="KVO4" s="15" t="s">
        <v>12</v>
      </c>
      <c r="KVP4" s="15" t="s">
        <v>12</v>
      </c>
      <c r="KVQ4" s="15" t="s">
        <v>12</v>
      </c>
      <c r="KVR4" s="15" t="s">
        <v>12</v>
      </c>
      <c r="KVS4" s="15" t="s">
        <v>12</v>
      </c>
      <c r="KVT4" s="15" t="s">
        <v>12</v>
      </c>
      <c r="KVU4" s="15" t="s">
        <v>12</v>
      </c>
      <c r="KVV4" s="15" t="s">
        <v>12</v>
      </c>
      <c r="KVW4" s="15" t="s">
        <v>12</v>
      </c>
      <c r="KVX4" s="15" t="s">
        <v>12</v>
      </c>
      <c r="KVY4" s="15" t="s">
        <v>12</v>
      </c>
      <c r="KVZ4" s="15" t="s">
        <v>12</v>
      </c>
      <c r="KWA4" s="15" t="s">
        <v>12</v>
      </c>
      <c r="KWB4" s="15" t="s">
        <v>12</v>
      </c>
      <c r="KWC4" s="15" t="s">
        <v>12</v>
      </c>
      <c r="KWD4" s="15" t="s">
        <v>12</v>
      </c>
      <c r="KWE4" s="15" t="s">
        <v>12</v>
      </c>
      <c r="KWF4" s="15" t="s">
        <v>12</v>
      </c>
      <c r="KWG4" s="15" t="s">
        <v>12</v>
      </c>
      <c r="KWH4" s="15" t="s">
        <v>12</v>
      </c>
      <c r="KWI4" s="15" t="s">
        <v>12</v>
      </c>
      <c r="KWJ4" s="15" t="s">
        <v>12</v>
      </c>
      <c r="KWK4" s="15" t="s">
        <v>12</v>
      </c>
      <c r="KWL4" s="15" t="s">
        <v>12</v>
      </c>
      <c r="KWM4" s="15" t="s">
        <v>12</v>
      </c>
      <c r="KWN4" s="15" t="s">
        <v>12</v>
      </c>
      <c r="KWO4" s="15" t="s">
        <v>12</v>
      </c>
      <c r="KWP4" s="15" t="s">
        <v>12</v>
      </c>
      <c r="KWQ4" s="15" t="s">
        <v>12</v>
      </c>
      <c r="KWR4" s="15" t="s">
        <v>12</v>
      </c>
      <c r="KWS4" s="15" t="s">
        <v>12</v>
      </c>
      <c r="KWT4" s="15" t="s">
        <v>12</v>
      </c>
      <c r="KWU4" s="15" t="s">
        <v>12</v>
      </c>
      <c r="KWV4" s="15" t="s">
        <v>12</v>
      </c>
      <c r="KWW4" s="15" t="s">
        <v>12</v>
      </c>
      <c r="KWX4" s="15" t="s">
        <v>12</v>
      </c>
      <c r="KWY4" s="15" t="s">
        <v>12</v>
      </c>
      <c r="KWZ4" s="15" t="s">
        <v>12</v>
      </c>
      <c r="KXA4" s="15" t="s">
        <v>12</v>
      </c>
      <c r="KXB4" s="15" t="s">
        <v>12</v>
      </c>
      <c r="KXC4" s="15" t="s">
        <v>12</v>
      </c>
      <c r="KXD4" s="15" t="s">
        <v>12</v>
      </c>
      <c r="KXE4" s="15" t="s">
        <v>12</v>
      </c>
      <c r="KXF4" s="15" t="s">
        <v>12</v>
      </c>
      <c r="KXG4" s="15" t="s">
        <v>12</v>
      </c>
      <c r="KXH4" s="15" t="s">
        <v>12</v>
      </c>
      <c r="KXI4" s="15" t="s">
        <v>12</v>
      </c>
      <c r="KXJ4" s="15" t="s">
        <v>12</v>
      </c>
      <c r="KXK4" s="15" t="s">
        <v>12</v>
      </c>
      <c r="KXL4" s="15" t="s">
        <v>12</v>
      </c>
      <c r="KXM4" s="15" t="s">
        <v>12</v>
      </c>
      <c r="KXN4" s="15" t="s">
        <v>12</v>
      </c>
      <c r="KXO4" s="15" t="s">
        <v>12</v>
      </c>
      <c r="KXP4" s="15" t="s">
        <v>12</v>
      </c>
      <c r="KXQ4" s="15" t="s">
        <v>12</v>
      </c>
      <c r="KXR4" s="15" t="s">
        <v>12</v>
      </c>
      <c r="KXS4" s="15" t="s">
        <v>12</v>
      </c>
      <c r="KXT4" s="15" t="s">
        <v>12</v>
      </c>
      <c r="KXU4" s="15" t="s">
        <v>12</v>
      </c>
      <c r="KXV4" s="15" t="s">
        <v>12</v>
      </c>
      <c r="KXW4" s="15" t="s">
        <v>12</v>
      </c>
      <c r="KXX4" s="15" t="s">
        <v>12</v>
      </c>
      <c r="KXY4" s="15" t="s">
        <v>12</v>
      </c>
      <c r="KXZ4" s="15" t="s">
        <v>12</v>
      </c>
      <c r="KYA4" s="15" t="s">
        <v>12</v>
      </c>
      <c r="KYB4" s="15" t="s">
        <v>12</v>
      </c>
      <c r="KYC4" s="15" t="s">
        <v>12</v>
      </c>
      <c r="KYD4" s="15" t="s">
        <v>12</v>
      </c>
      <c r="KYE4" s="15" t="s">
        <v>12</v>
      </c>
      <c r="KYF4" s="15" t="s">
        <v>12</v>
      </c>
      <c r="KYG4" s="15" t="s">
        <v>12</v>
      </c>
      <c r="KYH4" s="15" t="s">
        <v>12</v>
      </c>
      <c r="KYI4" s="15" t="s">
        <v>12</v>
      </c>
      <c r="KYJ4" s="15" t="s">
        <v>12</v>
      </c>
      <c r="KYK4" s="15" t="s">
        <v>12</v>
      </c>
      <c r="KYL4" s="15" t="s">
        <v>12</v>
      </c>
      <c r="KYM4" s="15" t="s">
        <v>12</v>
      </c>
      <c r="KYN4" s="15" t="s">
        <v>12</v>
      </c>
      <c r="KYO4" s="15" t="s">
        <v>12</v>
      </c>
      <c r="KYP4" s="15" t="s">
        <v>12</v>
      </c>
      <c r="KYQ4" s="15" t="s">
        <v>12</v>
      </c>
      <c r="KYR4" s="15" t="s">
        <v>12</v>
      </c>
      <c r="KYS4" s="15" t="s">
        <v>12</v>
      </c>
      <c r="KYT4" s="15" t="s">
        <v>12</v>
      </c>
      <c r="KYU4" s="15" t="s">
        <v>12</v>
      </c>
      <c r="KYV4" s="15" t="s">
        <v>12</v>
      </c>
      <c r="KYW4" s="15" t="s">
        <v>12</v>
      </c>
      <c r="KYX4" s="15" t="s">
        <v>12</v>
      </c>
      <c r="KYY4" s="15" t="s">
        <v>12</v>
      </c>
      <c r="KYZ4" s="15" t="s">
        <v>12</v>
      </c>
      <c r="KZA4" s="15" t="s">
        <v>12</v>
      </c>
      <c r="KZB4" s="15" t="s">
        <v>12</v>
      </c>
      <c r="KZC4" s="15" t="s">
        <v>12</v>
      </c>
      <c r="KZD4" s="15" t="s">
        <v>12</v>
      </c>
      <c r="KZE4" s="15" t="s">
        <v>12</v>
      </c>
      <c r="KZF4" s="15" t="s">
        <v>12</v>
      </c>
      <c r="KZG4" s="15" t="s">
        <v>12</v>
      </c>
      <c r="KZH4" s="15" t="s">
        <v>12</v>
      </c>
      <c r="KZI4" s="15" t="s">
        <v>12</v>
      </c>
      <c r="KZJ4" s="15" t="s">
        <v>12</v>
      </c>
      <c r="KZK4" s="15" t="s">
        <v>12</v>
      </c>
      <c r="KZL4" s="15" t="s">
        <v>12</v>
      </c>
      <c r="KZM4" s="15" t="s">
        <v>12</v>
      </c>
      <c r="KZN4" s="15" t="s">
        <v>12</v>
      </c>
      <c r="KZO4" s="15" t="s">
        <v>12</v>
      </c>
      <c r="KZP4" s="15" t="s">
        <v>12</v>
      </c>
      <c r="KZQ4" s="15" t="s">
        <v>12</v>
      </c>
      <c r="KZR4" s="15" t="s">
        <v>12</v>
      </c>
      <c r="KZS4" s="15" t="s">
        <v>12</v>
      </c>
      <c r="KZT4" s="15" t="s">
        <v>12</v>
      </c>
      <c r="KZU4" s="15" t="s">
        <v>12</v>
      </c>
      <c r="KZV4" s="15" t="s">
        <v>12</v>
      </c>
      <c r="KZW4" s="15" t="s">
        <v>12</v>
      </c>
      <c r="KZX4" s="15" t="s">
        <v>12</v>
      </c>
      <c r="KZY4" s="15" t="s">
        <v>12</v>
      </c>
      <c r="KZZ4" s="15" t="s">
        <v>12</v>
      </c>
      <c r="LAA4" s="15" t="s">
        <v>12</v>
      </c>
      <c r="LAB4" s="15" t="s">
        <v>12</v>
      </c>
      <c r="LAC4" s="15" t="s">
        <v>12</v>
      </c>
      <c r="LAD4" s="15" t="s">
        <v>12</v>
      </c>
      <c r="LAE4" s="15" t="s">
        <v>12</v>
      </c>
      <c r="LAF4" s="15" t="s">
        <v>12</v>
      </c>
      <c r="LAG4" s="15" t="s">
        <v>12</v>
      </c>
      <c r="LAH4" s="15" t="s">
        <v>12</v>
      </c>
      <c r="LAI4" s="15" t="s">
        <v>12</v>
      </c>
      <c r="LAJ4" s="15" t="s">
        <v>12</v>
      </c>
      <c r="LAK4" s="15" t="s">
        <v>12</v>
      </c>
      <c r="LAL4" s="15" t="s">
        <v>12</v>
      </c>
      <c r="LAM4" s="15" t="s">
        <v>12</v>
      </c>
      <c r="LAN4" s="15" t="s">
        <v>12</v>
      </c>
      <c r="LAO4" s="15" t="s">
        <v>12</v>
      </c>
      <c r="LAP4" s="15" t="s">
        <v>12</v>
      </c>
      <c r="LAQ4" s="15" t="s">
        <v>12</v>
      </c>
      <c r="LAR4" s="15" t="s">
        <v>12</v>
      </c>
      <c r="LAS4" s="15" t="s">
        <v>12</v>
      </c>
      <c r="LAT4" s="15" t="s">
        <v>12</v>
      </c>
      <c r="LAU4" s="15" t="s">
        <v>12</v>
      </c>
      <c r="LAV4" s="15" t="s">
        <v>12</v>
      </c>
      <c r="LAW4" s="15" t="s">
        <v>12</v>
      </c>
      <c r="LAX4" s="15" t="s">
        <v>12</v>
      </c>
      <c r="LAY4" s="15" t="s">
        <v>12</v>
      </c>
      <c r="LAZ4" s="15" t="s">
        <v>12</v>
      </c>
      <c r="LBA4" s="15" t="s">
        <v>12</v>
      </c>
      <c r="LBB4" s="15" t="s">
        <v>12</v>
      </c>
      <c r="LBC4" s="15" t="s">
        <v>12</v>
      </c>
      <c r="LBD4" s="15" t="s">
        <v>12</v>
      </c>
      <c r="LBE4" s="15" t="s">
        <v>12</v>
      </c>
      <c r="LBF4" s="15" t="s">
        <v>12</v>
      </c>
      <c r="LBG4" s="15" t="s">
        <v>12</v>
      </c>
      <c r="LBH4" s="15" t="s">
        <v>12</v>
      </c>
      <c r="LBI4" s="15" t="s">
        <v>12</v>
      </c>
      <c r="LBJ4" s="15" t="s">
        <v>12</v>
      </c>
      <c r="LBK4" s="15" t="s">
        <v>12</v>
      </c>
      <c r="LBL4" s="15" t="s">
        <v>12</v>
      </c>
      <c r="LBM4" s="15" t="s">
        <v>12</v>
      </c>
      <c r="LBN4" s="15" t="s">
        <v>12</v>
      </c>
      <c r="LBO4" s="15" t="s">
        <v>12</v>
      </c>
      <c r="LBP4" s="15" t="s">
        <v>12</v>
      </c>
      <c r="LBQ4" s="15" t="s">
        <v>12</v>
      </c>
      <c r="LBR4" s="15" t="s">
        <v>12</v>
      </c>
      <c r="LBS4" s="15" t="s">
        <v>12</v>
      </c>
      <c r="LBT4" s="15" t="s">
        <v>12</v>
      </c>
      <c r="LBU4" s="15" t="s">
        <v>12</v>
      </c>
      <c r="LBV4" s="15" t="s">
        <v>12</v>
      </c>
      <c r="LBW4" s="15" t="s">
        <v>12</v>
      </c>
      <c r="LBX4" s="15" t="s">
        <v>12</v>
      </c>
      <c r="LBY4" s="15" t="s">
        <v>12</v>
      </c>
      <c r="LBZ4" s="15" t="s">
        <v>12</v>
      </c>
      <c r="LCA4" s="15" t="s">
        <v>12</v>
      </c>
      <c r="LCB4" s="15" t="s">
        <v>12</v>
      </c>
      <c r="LCC4" s="15" t="s">
        <v>12</v>
      </c>
      <c r="LCD4" s="15" t="s">
        <v>12</v>
      </c>
      <c r="LCE4" s="15" t="s">
        <v>12</v>
      </c>
      <c r="LCF4" s="15" t="s">
        <v>12</v>
      </c>
      <c r="LCG4" s="15" t="s">
        <v>12</v>
      </c>
      <c r="LCH4" s="15" t="s">
        <v>12</v>
      </c>
      <c r="LCI4" s="15" t="s">
        <v>12</v>
      </c>
      <c r="LCJ4" s="15" t="s">
        <v>12</v>
      </c>
      <c r="LCK4" s="15" t="s">
        <v>12</v>
      </c>
      <c r="LCL4" s="15" t="s">
        <v>12</v>
      </c>
      <c r="LCM4" s="15" t="s">
        <v>12</v>
      </c>
      <c r="LCN4" s="15" t="s">
        <v>12</v>
      </c>
      <c r="LCO4" s="15" t="s">
        <v>12</v>
      </c>
      <c r="LCP4" s="15" t="s">
        <v>12</v>
      </c>
      <c r="LCQ4" s="15" t="s">
        <v>12</v>
      </c>
      <c r="LCR4" s="15" t="s">
        <v>12</v>
      </c>
      <c r="LCS4" s="15" t="s">
        <v>12</v>
      </c>
      <c r="LCT4" s="15" t="s">
        <v>12</v>
      </c>
      <c r="LCU4" s="15" t="s">
        <v>12</v>
      </c>
      <c r="LCV4" s="15" t="s">
        <v>12</v>
      </c>
      <c r="LCW4" s="15" t="s">
        <v>12</v>
      </c>
      <c r="LCX4" s="15" t="s">
        <v>12</v>
      </c>
      <c r="LCY4" s="15" t="s">
        <v>12</v>
      </c>
      <c r="LCZ4" s="15" t="s">
        <v>12</v>
      </c>
      <c r="LDA4" s="15" t="s">
        <v>12</v>
      </c>
      <c r="LDB4" s="15" t="s">
        <v>12</v>
      </c>
      <c r="LDC4" s="15" t="s">
        <v>12</v>
      </c>
      <c r="LDD4" s="15" t="s">
        <v>12</v>
      </c>
      <c r="LDE4" s="15" t="s">
        <v>12</v>
      </c>
      <c r="LDF4" s="15" t="s">
        <v>12</v>
      </c>
      <c r="LDG4" s="15" t="s">
        <v>12</v>
      </c>
      <c r="LDH4" s="15" t="s">
        <v>12</v>
      </c>
      <c r="LDI4" s="15" t="s">
        <v>12</v>
      </c>
      <c r="LDJ4" s="15" t="s">
        <v>12</v>
      </c>
      <c r="LDK4" s="15" t="s">
        <v>12</v>
      </c>
      <c r="LDL4" s="15" t="s">
        <v>12</v>
      </c>
      <c r="LDM4" s="15" t="s">
        <v>12</v>
      </c>
      <c r="LDN4" s="15" t="s">
        <v>12</v>
      </c>
      <c r="LDO4" s="15" t="s">
        <v>12</v>
      </c>
      <c r="LDP4" s="15" t="s">
        <v>12</v>
      </c>
      <c r="LDQ4" s="15" t="s">
        <v>12</v>
      </c>
      <c r="LDR4" s="15" t="s">
        <v>12</v>
      </c>
      <c r="LDS4" s="15" t="s">
        <v>12</v>
      </c>
      <c r="LDT4" s="15" t="s">
        <v>12</v>
      </c>
      <c r="LDU4" s="15" t="s">
        <v>12</v>
      </c>
      <c r="LDV4" s="15" t="s">
        <v>12</v>
      </c>
      <c r="LDW4" s="15" t="s">
        <v>12</v>
      </c>
      <c r="LDX4" s="15" t="s">
        <v>12</v>
      </c>
      <c r="LDY4" s="15" t="s">
        <v>12</v>
      </c>
      <c r="LDZ4" s="15" t="s">
        <v>12</v>
      </c>
      <c r="LEA4" s="15" t="s">
        <v>12</v>
      </c>
      <c r="LEB4" s="15" t="s">
        <v>12</v>
      </c>
      <c r="LEC4" s="15" t="s">
        <v>12</v>
      </c>
      <c r="LED4" s="15" t="s">
        <v>12</v>
      </c>
      <c r="LEE4" s="15" t="s">
        <v>12</v>
      </c>
      <c r="LEF4" s="15" t="s">
        <v>12</v>
      </c>
      <c r="LEG4" s="15" t="s">
        <v>12</v>
      </c>
      <c r="LEH4" s="15" t="s">
        <v>12</v>
      </c>
      <c r="LEI4" s="15" t="s">
        <v>12</v>
      </c>
      <c r="LEJ4" s="15" t="s">
        <v>12</v>
      </c>
      <c r="LEK4" s="15" t="s">
        <v>12</v>
      </c>
      <c r="LEL4" s="15" t="s">
        <v>12</v>
      </c>
      <c r="LEM4" s="15" t="s">
        <v>12</v>
      </c>
      <c r="LEN4" s="15" t="s">
        <v>12</v>
      </c>
      <c r="LEO4" s="15" t="s">
        <v>12</v>
      </c>
      <c r="LEP4" s="15" t="s">
        <v>12</v>
      </c>
      <c r="LEQ4" s="15" t="s">
        <v>12</v>
      </c>
      <c r="LER4" s="15" t="s">
        <v>12</v>
      </c>
      <c r="LES4" s="15" t="s">
        <v>12</v>
      </c>
      <c r="LET4" s="15" t="s">
        <v>12</v>
      </c>
      <c r="LEU4" s="15" t="s">
        <v>12</v>
      </c>
      <c r="LEV4" s="15" t="s">
        <v>12</v>
      </c>
      <c r="LEW4" s="15" t="s">
        <v>12</v>
      </c>
      <c r="LEX4" s="15" t="s">
        <v>12</v>
      </c>
      <c r="LEY4" s="15" t="s">
        <v>12</v>
      </c>
      <c r="LEZ4" s="15" t="s">
        <v>12</v>
      </c>
      <c r="LFA4" s="15" t="s">
        <v>12</v>
      </c>
      <c r="LFB4" s="15" t="s">
        <v>12</v>
      </c>
      <c r="LFC4" s="15" t="s">
        <v>12</v>
      </c>
      <c r="LFD4" s="15" t="s">
        <v>12</v>
      </c>
      <c r="LFE4" s="15" t="s">
        <v>12</v>
      </c>
      <c r="LFF4" s="15" t="s">
        <v>12</v>
      </c>
      <c r="LFG4" s="15" t="s">
        <v>12</v>
      </c>
      <c r="LFH4" s="15" t="s">
        <v>12</v>
      </c>
      <c r="LFI4" s="15" t="s">
        <v>12</v>
      </c>
      <c r="LFJ4" s="15" t="s">
        <v>12</v>
      </c>
      <c r="LFK4" s="15" t="s">
        <v>12</v>
      </c>
      <c r="LFL4" s="15" t="s">
        <v>12</v>
      </c>
      <c r="LFM4" s="15" t="s">
        <v>12</v>
      </c>
      <c r="LFN4" s="15" t="s">
        <v>12</v>
      </c>
      <c r="LFO4" s="15" t="s">
        <v>12</v>
      </c>
      <c r="LFP4" s="15" t="s">
        <v>12</v>
      </c>
      <c r="LFQ4" s="15" t="s">
        <v>12</v>
      </c>
      <c r="LFR4" s="15" t="s">
        <v>12</v>
      </c>
      <c r="LFS4" s="15" t="s">
        <v>12</v>
      </c>
      <c r="LFT4" s="15" t="s">
        <v>12</v>
      </c>
      <c r="LFU4" s="15" t="s">
        <v>12</v>
      </c>
      <c r="LFV4" s="15" t="s">
        <v>12</v>
      </c>
      <c r="LFW4" s="15" t="s">
        <v>12</v>
      </c>
      <c r="LFX4" s="15" t="s">
        <v>12</v>
      </c>
      <c r="LFY4" s="15" t="s">
        <v>12</v>
      </c>
      <c r="LFZ4" s="15" t="s">
        <v>12</v>
      </c>
      <c r="LGA4" s="15" t="s">
        <v>12</v>
      </c>
      <c r="LGB4" s="15" t="s">
        <v>12</v>
      </c>
      <c r="LGC4" s="15" t="s">
        <v>12</v>
      </c>
      <c r="LGD4" s="15" t="s">
        <v>12</v>
      </c>
      <c r="LGE4" s="15" t="s">
        <v>12</v>
      </c>
      <c r="LGF4" s="15" t="s">
        <v>12</v>
      </c>
      <c r="LGG4" s="15" t="s">
        <v>12</v>
      </c>
      <c r="LGH4" s="15" t="s">
        <v>12</v>
      </c>
      <c r="LGI4" s="15" t="s">
        <v>12</v>
      </c>
      <c r="LGJ4" s="15" t="s">
        <v>12</v>
      </c>
      <c r="LGK4" s="15" t="s">
        <v>12</v>
      </c>
      <c r="LGL4" s="15" t="s">
        <v>12</v>
      </c>
      <c r="LGM4" s="15" t="s">
        <v>12</v>
      </c>
      <c r="LGN4" s="15" t="s">
        <v>12</v>
      </c>
      <c r="LGO4" s="15" t="s">
        <v>12</v>
      </c>
      <c r="LGP4" s="15" t="s">
        <v>12</v>
      </c>
      <c r="LGQ4" s="15" t="s">
        <v>12</v>
      </c>
      <c r="LGR4" s="15" t="s">
        <v>12</v>
      </c>
      <c r="LGS4" s="15" t="s">
        <v>12</v>
      </c>
      <c r="LGT4" s="15" t="s">
        <v>12</v>
      </c>
      <c r="LGU4" s="15" t="s">
        <v>12</v>
      </c>
      <c r="LGV4" s="15" t="s">
        <v>12</v>
      </c>
      <c r="LGW4" s="15" t="s">
        <v>12</v>
      </c>
      <c r="LGX4" s="15" t="s">
        <v>12</v>
      </c>
      <c r="LGY4" s="15" t="s">
        <v>12</v>
      </c>
      <c r="LGZ4" s="15" t="s">
        <v>12</v>
      </c>
      <c r="LHA4" s="15" t="s">
        <v>12</v>
      </c>
      <c r="LHB4" s="15" t="s">
        <v>12</v>
      </c>
      <c r="LHC4" s="15" t="s">
        <v>12</v>
      </c>
      <c r="LHD4" s="15" t="s">
        <v>12</v>
      </c>
      <c r="LHE4" s="15" t="s">
        <v>12</v>
      </c>
      <c r="LHF4" s="15" t="s">
        <v>12</v>
      </c>
      <c r="LHG4" s="15" t="s">
        <v>12</v>
      </c>
      <c r="LHH4" s="15" t="s">
        <v>12</v>
      </c>
      <c r="LHI4" s="15" t="s">
        <v>12</v>
      </c>
      <c r="LHJ4" s="15" t="s">
        <v>12</v>
      </c>
      <c r="LHK4" s="15" t="s">
        <v>12</v>
      </c>
      <c r="LHL4" s="15" t="s">
        <v>12</v>
      </c>
      <c r="LHM4" s="15" t="s">
        <v>12</v>
      </c>
      <c r="LHN4" s="15" t="s">
        <v>12</v>
      </c>
      <c r="LHO4" s="15" t="s">
        <v>12</v>
      </c>
      <c r="LHP4" s="15" t="s">
        <v>12</v>
      </c>
      <c r="LHQ4" s="15" t="s">
        <v>12</v>
      </c>
      <c r="LHR4" s="15" t="s">
        <v>12</v>
      </c>
      <c r="LHS4" s="15" t="s">
        <v>12</v>
      </c>
      <c r="LHT4" s="15" t="s">
        <v>12</v>
      </c>
      <c r="LHU4" s="15" t="s">
        <v>12</v>
      </c>
      <c r="LHV4" s="15" t="s">
        <v>12</v>
      </c>
      <c r="LHW4" s="15" t="s">
        <v>12</v>
      </c>
      <c r="LHX4" s="15" t="s">
        <v>12</v>
      </c>
      <c r="LHY4" s="15" t="s">
        <v>12</v>
      </c>
      <c r="LHZ4" s="15" t="s">
        <v>12</v>
      </c>
      <c r="LIA4" s="15" t="s">
        <v>12</v>
      </c>
      <c r="LIB4" s="15" t="s">
        <v>12</v>
      </c>
      <c r="LIC4" s="15" t="s">
        <v>12</v>
      </c>
      <c r="LID4" s="15" t="s">
        <v>12</v>
      </c>
      <c r="LIE4" s="15" t="s">
        <v>12</v>
      </c>
      <c r="LIF4" s="15" t="s">
        <v>12</v>
      </c>
      <c r="LIG4" s="15" t="s">
        <v>12</v>
      </c>
      <c r="LIH4" s="15" t="s">
        <v>12</v>
      </c>
      <c r="LII4" s="15" t="s">
        <v>12</v>
      </c>
      <c r="LIJ4" s="15" t="s">
        <v>12</v>
      </c>
      <c r="LIK4" s="15" t="s">
        <v>12</v>
      </c>
      <c r="LIL4" s="15" t="s">
        <v>12</v>
      </c>
      <c r="LIM4" s="15" t="s">
        <v>12</v>
      </c>
      <c r="LIN4" s="15" t="s">
        <v>12</v>
      </c>
      <c r="LIO4" s="15" t="s">
        <v>12</v>
      </c>
      <c r="LIP4" s="15" t="s">
        <v>12</v>
      </c>
      <c r="LIQ4" s="15" t="s">
        <v>12</v>
      </c>
      <c r="LIR4" s="15" t="s">
        <v>12</v>
      </c>
      <c r="LIS4" s="15" t="s">
        <v>12</v>
      </c>
      <c r="LIT4" s="15" t="s">
        <v>12</v>
      </c>
      <c r="LIU4" s="15" t="s">
        <v>12</v>
      </c>
      <c r="LIV4" s="15" t="s">
        <v>12</v>
      </c>
      <c r="LIW4" s="15" t="s">
        <v>12</v>
      </c>
      <c r="LIX4" s="15" t="s">
        <v>12</v>
      </c>
      <c r="LIY4" s="15" t="s">
        <v>12</v>
      </c>
      <c r="LIZ4" s="15" t="s">
        <v>12</v>
      </c>
      <c r="LJA4" s="15" t="s">
        <v>12</v>
      </c>
      <c r="LJB4" s="15" t="s">
        <v>12</v>
      </c>
      <c r="LJC4" s="15" t="s">
        <v>12</v>
      </c>
      <c r="LJD4" s="15" t="s">
        <v>12</v>
      </c>
      <c r="LJE4" s="15" t="s">
        <v>12</v>
      </c>
      <c r="LJF4" s="15" t="s">
        <v>12</v>
      </c>
      <c r="LJG4" s="15" t="s">
        <v>12</v>
      </c>
      <c r="LJH4" s="15" t="s">
        <v>12</v>
      </c>
      <c r="LJI4" s="15" t="s">
        <v>12</v>
      </c>
      <c r="LJJ4" s="15" t="s">
        <v>12</v>
      </c>
      <c r="LJK4" s="15" t="s">
        <v>12</v>
      </c>
      <c r="LJL4" s="15" t="s">
        <v>12</v>
      </c>
      <c r="LJM4" s="15" t="s">
        <v>12</v>
      </c>
      <c r="LJN4" s="15" t="s">
        <v>12</v>
      </c>
      <c r="LJO4" s="15" t="s">
        <v>12</v>
      </c>
      <c r="LJP4" s="15" t="s">
        <v>12</v>
      </c>
      <c r="LJQ4" s="15" t="s">
        <v>12</v>
      </c>
      <c r="LJR4" s="15" t="s">
        <v>12</v>
      </c>
      <c r="LJS4" s="15" t="s">
        <v>12</v>
      </c>
      <c r="LJT4" s="15" t="s">
        <v>12</v>
      </c>
      <c r="LJU4" s="15" t="s">
        <v>12</v>
      </c>
      <c r="LJV4" s="15" t="s">
        <v>12</v>
      </c>
      <c r="LJW4" s="15" t="s">
        <v>12</v>
      </c>
      <c r="LJX4" s="15" t="s">
        <v>12</v>
      </c>
      <c r="LJY4" s="15" t="s">
        <v>12</v>
      </c>
      <c r="LJZ4" s="15" t="s">
        <v>12</v>
      </c>
      <c r="LKA4" s="15" t="s">
        <v>12</v>
      </c>
      <c r="LKB4" s="15" t="s">
        <v>12</v>
      </c>
      <c r="LKC4" s="15" t="s">
        <v>12</v>
      </c>
      <c r="LKD4" s="15" t="s">
        <v>12</v>
      </c>
      <c r="LKE4" s="15" t="s">
        <v>12</v>
      </c>
      <c r="LKF4" s="15" t="s">
        <v>12</v>
      </c>
      <c r="LKG4" s="15" t="s">
        <v>12</v>
      </c>
      <c r="LKH4" s="15" t="s">
        <v>12</v>
      </c>
      <c r="LKI4" s="15" t="s">
        <v>12</v>
      </c>
      <c r="LKJ4" s="15" t="s">
        <v>12</v>
      </c>
      <c r="LKK4" s="15" t="s">
        <v>12</v>
      </c>
      <c r="LKL4" s="15" t="s">
        <v>12</v>
      </c>
      <c r="LKM4" s="15" t="s">
        <v>12</v>
      </c>
      <c r="LKN4" s="15" t="s">
        <v>12</v>
      </c>
      <c r="LKO4" s="15" t="s">
        <v>12</v>
      </c>
      <c r="LKP4" s="15" t="s">
        <v>12</v>
      </c>
      <c r="LKQ4" s="15" t="s">
        <v>12</v>
      </c>
      <c r="LKR4" s="15" t="s">
        <v>12</v>
      </c>
      <c r="LKS4" s="15" t="s">
        <v>12</v>
      </c>
      <c r="LKT4" s="15" t="s">
        <v>12</v>
      </c>
      <c r="LKU4" s="15" t="s">
        <v>12</v>
      </c>
      <c r="LKV4" s="15" t="s">
        <v>12</v>
      </c>
      <c r="LKW4" s="15" t="s">
        <v>12</v>
      </c>
      <c r="LKX4" s="15" t="s">
        <v>12</v>
      </c>
      <c r="LKY4" s="15" t="s">
        <v>12</v>
      </c>
      <c r="LKZ4" s="15" t="s">
        <v>12</v>
      </c>
      <c r="LLA4" s="15" t="s">
        <v>12</v>
      </c>
      <c r="LLB4" s="15" t="s">
        <v>12</v>
      </c>
      <c r="LLC4" s="15" t="s">
        <v>12</v>
      </c>
      <c r="LLD4" s="15" t="s">
        <v>12</v>
      </c>
      <c r="LLE4" s="15" t="s">
        <v>12</v>
      </c>
      <c r="LLF4" s="15" t="s">
        <v>12</v>
      </c>
      <c r="LLG4" s="15" t="s">
        <v>12</v>
      </c>
      <c r="LLH4" s="15" t="s">
        <v>12</v>
      </c>
      <c r="LLI4" s="15" t="s">
        <v>12</v>
      </c>
      <c r="LLJ4" s="15" t="s">
        <v>12</v>
      </c>
      <c r="LLK4" s="15" t="s">
        <v>12</v>
      </c>
      <c r="LLL4" s="15" t="s">
        <v>12</v>
      </c>
      <c r="LLM4" s="15" t="s">
        <v>12</v>
      </c>
      <c r="LLN4" s="15" t="s">
        <v>12</v>
      </c>
      <c r="LLO4" s="15" t="s">
        <v>12</v>
      </c>
      <c r="LLP4" s="15" t="s">
        <v>12</v>
      </c>
      <c r="LLQ4" s="15" t="s">
        <v>12</v>
      </c>
      <c r="LLR4" s="15" t="s">
        <v>12</v>
      </c>
      <c r="LLS4" s="15" t="s">
        <v>12</v>
      </c>
      <c r="LLT4" s="15" t="s">
        <v>12</v>
      </c>
      <c r="LLU4" s="15" t="s">
        <v>12</v>
      </c>
      <c r="LLV4" s="15" t="s">
        <v>12</v>
      </c>
      <c r="LLW4" s="15" t="s">
        <v>12</v>
      </c>
      <c r="LLX4" s="15" t="s">
        <v>12</v>
      </c>
      <c r="LLY4" s="15" t="s">
        <v>12</v>
      </c>
      <c r="LLZ4" s="15" t="s">
        <v>12</v>
      </c>
      <c r="LMA4" s="15" t="s">
        <v>12</v>
      </c>
      <c r="LMB4" s="15" t="s">
        <v>12</v>
      </c>
      <c r="LMC4" s="15" t="s">
        <v>12</v>
      </c>
      <c r="LMD4" s="15" t="s">
        <v>12</v>
      </c>
      <c r="LME4" s="15" t="s">
        <v>12</v>
      </c>
      <c r="LMF4" s="15" t="s">
        <v>12</v>
      </c>
      <c r="LMG4" s="15" t="s">
        <v>12</v>
      </c>
      <c r="LMH4" s="15" t="s">
        <v>12</v>
      </c>
      <c r="LMI4" s="15" t="s">
        <v>12</v>
      </c>
      <c r="LMJ4" s="15" t="s">
        <v>12</v>
      </c>
      <c r="LMK4" s="15" t="s">
        <v>12</v>
      </c>
      <c r="LML4" s="15" t="s">
        <v>12</v>
      </c>
      <c r="LMM4" s="15" t="s">
        <v>12</v>
      </c>
      <c r="LMN4" s="15" t="s">
        <v>12</v>
      </c>
      <c r="LMO4" s="15" t="s">
        <v>12</v>
      </c>
      <c r="LMP4" s="15" t="s">
        <v>12</v>
      </c>
      <c r="LMQ4" s="15" t="s">
        <v>12</v>
      </c>
      <c r="LMR4" s="15" t="s">
        <v>12</v>
      </c>
      <c r="LMS4" s="15" t="s">
        <v>12</v>
      </c>
      <c r="LMT4" s="15" t="s">
        <v>12</v>
      </c>
      <c r="LMU4" s="15" t="s">
        <v>12</v>
      </c>
      <c r="LMV4" s="15" t="s">
        <v>12</v>
      </c>
      <c r="LMW4" s="15" t="s">
        <v>12</v>
      </c>
      <c r="LMX4" s="15" t="s">
        <v>12</v>
      </c>
      <c r="LMY4" s="15" t="s">
        <v>12</v>
      </c>
      <c r="LMZ4" s="15" t="s">
        <v>12</v>
      </c>
      <c r="LNA4" s="15" t="s">
        <v>12</v>
      </c>
      <c r="LNB4" s="15" t="s">
        <v>12</v>
      </c>
      <c r="LNC4" s="15" t="s">
        <v>12</v>
      </c>
      <c r="LND4" s="15" t="s">
        <v>12</v>
      </c>
      <c r="LNE4" s="15" t="s">
        <v>12</v>
      </c>
      <c r="LNF4" s="15" t="s">
        <v>12</v>
      </c>
      <c r="LNG4" s="15" t="s">
        <v>12</v>
      </c>
      <c r="LNH4" s="15" t="s">
        <v>12</v>
      </c>
      <c r="LNI4" s="15" t="s">
        <v>12</v>
      </c>
      <c r="LNJ4" s="15" t="s">
        <v>12</v>
      </c>
      <c r="LNK4" s="15" t="s">
        <v>12</v>
      </c>
      <c r="LNL4" s="15" t="s">
        <v>12</v>
      </c>
      <c r="LNM4" s="15" t="s">
        <v>12</v>
      </c>
      <c r="LNN4" s="15" t="s">
        <v>12</v>
      </c>
      <c r="LNO4" s="15" t="s">
        <v>12</v>
      </c>
      <c r="LNP4" s="15" t="s">
        <v>12</v>
      </c>
      <c r="LNQ4" s="15" t="s">
        <v>12</v>
      </c>
      <c r="LNR4" s="15" t="s">
        <v>12</v>
      </c>
      <c r="LNS4" s="15" t="s">
        <v>12</v>
      </c>
      <c r="LNT4" s="15" t="s">
        <v>12</v>
      </c>
      <c r="LNU4" s="15" t="s">
        <v>12</v>
      </c>
      <c r="LNV4" s="15" t="s">
        <v>12</v>
      </c>
      <c r="LNW4" s="15" t="s">
        <v>12</v>
      </c>
      <c r="LNX4" s="15" t="s">
        <v>12</v>
      </c>
      <c r="LNY4" s="15" t="s">
        <v>12</v>
      </c>
      <c r="LNZ4" s="15" t="s">
        <v>12</v>
      </c>
      <c r="LOA4" s="15" t="s">
        <v>12</v>
      </c>
      <c r="LOB4" s="15" t="s">
        <v>12</v>
      </c>
      <c r="LOC4" s="15" t="s">
        <v>12</v>
      </c>
      <c r="LOD4" s="15" t="s">
        <v>12</v>
      </c>
      <c r="LOE4" s="15" t="s">
        <v>12</v>
      </c>
      <c r="LOF4" s="15" t="s">
        <v>12</v>
      </c>
      <c r="LOG4" s="15" t="s">
        <v>12</v>
      </c>
      <c r="LOH4" s="15" t="s">
        <v>12</v>
      </c>
      <c r="LOI4" s="15" t="s">
        <v>12</v>
      </c>
      <c r="LOJ4" s="15" t="s">
        <v>12</v>
      </c>
      <c r="LOK4" s="15" t="s">
        <v>12</v>
      </c>
      <c r="LOL4" s="15" t="s">
        <v>12</v>
      </c>
      <c r="LOM4" s="15" t="s">
        <v>12</v>
      </c>
      <c r="LON4" s="15" t="s">
        <v>12</v>
      </c>
      <c r="LOO4" s="15" t="s">
        <v>12</v>
      </c>
      <c r="LOP4" s="15" t="s">
        <v>12</v>
      </c>
      <c r="LOQ4" s="15" t="s">
        <v>12</v>
      </c>
      <c r="LOR4" s="15" t="s">
        <v>12</v>
      </c>
      <c r="LOS4" s="15" t="s">
        <v>12</v>
      </c>
      <c r="LOT4" s="15" t="s">
        <v>12</v>
      </c>
      <c r="LOU4" s="15" t="s">
        <v>12</v>
      </c>
      <c r="LOV4" s="15" t="s">
        <v>12</v>
      </c>
      <c r="LOW4" s="15" t="s">
        <v>12</v>
      </c>
      <c r="LOX4" s="15" t="s">
        <v>12</v>
      </c>
      <c r="LOY4" s="15" t="s">
        <v>12</v>
      </c>
      <c r="LOZ4" s="15" t="s">
        <v>12</v>
      </c>
      <c r="LPA4" s="15" t="s">
        <v>12</v>
      </c>
      <c r="LPB4" s="15" t="s">
        <v>12</v>
      </c>
      <c r="LPC4" s="15" t="s">
        <v>12</v>
      </c>
      <c r="LPD4" s="15" t="s">
        <v>12</v>
      </c>
      <c r="LPE4" s="15" t="s">
        <v>12</v>
      </c>
      <c r="LPF4" s="15" t="s">
        <v>12</v>
      </c>
      <c r="LPG4" s="15" t="s">
        <v>12</v>
      </c>
      <c r="LPH4" s="15" t="s">
        <v>12</v>
      </c>
      <c r="LPI4" s="15" t="s">
        <v>12</v>
      </c>
      <c r="LPJ4" s="15" t="s">
        <v>12</v>
      </c>
      <c r="LPK4" s="15" t="s">
        <v>12</v>
      </c>
      <c r="LPL4" s="15" t="s">
        <v>12</v>
      </c>
      <c r="LPM4" s="15" t="s">
        <v>12</v>
      </c>
      <c r="LPN4" s="15" t="s">
        <v>12</v>
      </c>
      <c r="LPO4" s="15" t="s">
        <v>12</v>
      </c>
      <c r="LPP4" s="15" t="s">
        <v>12</v>
      </c>
      <c r="LPQ4" s="15" t="s">
        <v>12</v>
      </c>
      <c r="LPR4" s="15" t="s">
        <v>12</v>
      </c>
      <c r="LPS4" s="15" t="s">
        <v>12</v>
      </c>
      <c r="LPT4" s="15" t="s">
        <v>12</v>
      </c>
      <c r="LPU4" s="15" t="s">
        <v>12</v>
      </c>
      <c r="LPV4" s="15" t="s">
        <v>12</v>
      </c>
      <c r="LPW4" s="15" t="s">
        <v>12</v>
      </c>
      <c r="LPX4" s="15" t="s">
        <v>12</v>
      </c>
      <c r="LPY4" s="15" t="s">
        <v>12</v>
      </c>
      <c r="LPZ4" s="15" t="s">
        <v>12</v>
      </c>
      <c r="LQA4" s="15" t="s">
        <v>12</v>
      </c>
      <c r="LQB4" s="15" t="s">
        <v>12</v>
      </c>
      <c r="LQC4" s="15" t="s">
        <v>12</v>
      </c>
      <c r="LQD4" s="15" t="s">
        <v>12</v>
      </c>
      <c r="LQE4" s="15" t="s">
        <v>12</v>
      </c>
      <c r="LQF4" s="15" t="s">
        <v>12</v>
      </c>
      <c r="LQG4" s="15" t="s">
        <v>12</v>
      </c>
      <c r="LQH4" s="15" t="s">
        <v>12</v>
      </c>
      <c r="LQI4" s="15" t="s">
        <v>12</v>
      </c>
      <c r="LQJ4" s="15" t="s">
        <v>12</v>
      </c>
      <c r="LQK4" s="15" t="s">
        <v>12</v>
      </c>
      <c r="LQL4" s="15" t="s">
        <v>12</v>
      </c>
      <c r="LQM4" s="15" t="s">
        <v>12</v>
      </c>
      <c r="LQN4" s="15" t="s">
        <v>12</v>
      </c>
      <c r="LQO4" s="15" t="s">
        <v>12</v>
      </c>
      <c r="LQP4" s="15" t="s">
        <v>12</v>
      </c>
      <c r="LQQ4" s="15" t="s">
        <v>12</v>
      </c>
      <c r="LQR4" s="15" t="s">
        <v>12</v>
      </c>
      <c r="LQS4" s="15" t="s">
        <v>12</v>
      </c>
      <c r="LQT4" s="15" t="s">
        <v>12</v>
      </c>
      <c r="LQU4" s="15" t="s">
        <v>12</v>
      </c>
      <c r="LQV4" s="15" t="s">
        <v>12</v>
      </c>
      <c r="LQW4" s="15" t="s">
        <v>12</v>
      </c>
      <c r="LQX4" s="15" t="s">
        <v>12</v>
      </c>
      <c r="LQY4" s="15" t="s">
        <v>12</v>
      </c>
      <c r="LQZ4" s="15" t="s">
        <v>12</v>
      </c>
      <c r="LRA4" s="15" t="s">
        <v>12</v>
      </c>
      <c r="LRB4" s="15" t="s">
        <v>12</v>
      </c>
      <c r="LRC4" s="15" t="s">
        <v>12</v>
      </c>
      <c r="LRD4" s="15" t="s">
        <v>12</v>
      </c>
      <c r="LRE4" s="15" t="s">
        <v>12</v>
      </c>
      <c r="LRF4" s="15" t="s">
        <v>12</v>
      </c>
      <c r="LRG4" s="15" t="s">
        <v>12</v>
      </c>
      <c r="LRH4" s="15" t="s">
        <v>12</v>
      </c>
      <c r="LRI4" s="15" t="s">
        <v>12</v>
      </c>
      <c r="LRJ4" s="15" t="s">
        <v>12</v>
      </c>
      <c r="LRK4" s="15" t="s">
        <v>12</v>
      </c>
      <c r="LRL4" s="15" t="s">
        <v>12</v>
      </c>
      <c r="LRM4" s="15" t="s">
        <v>12</v>
      </c>
      <c r="LRN4" s="15" t="s">
        <v>12</v>
      </c>
      <c r="LRO4" s="15" t="s">
        <v>12</v>
      </c>
      <c r="LRP4" s="15" t="s">
        <v>12</v>
      </c>
      <c r="LRQ4" s="15" t="s">
        <v>12</v>
      </c>
      <c r="LRR4" s="15" t="s">
        <v>12</v>
      </c>
      <c r="LRS4" s="15" t="s">
        <v>12</v>
      </c>
      <c r="LRT4" s="15" t="s">
        <v>12</v>
      </c>
      <c r="LRU4" s="15" t="s">
        <v>12</v>
      </c>
      <c r="LRV4" s="15" t="s">
        <v>12</v>
      </c>
      <c r="LRW4" s="15" t="s">
        <v>12</v>
      </c>
      <c r="LRX4" s="15" t="s">
        <v>12</v>
      </c>
      <c r="LRY4" s="15" t="s">
        <v>12</v>
      </c>
      <c r="LRZ4" s="15" t="s">
        <v>12</v>
      </c>
      <c r="LSA4" s="15" t="s">
        <v>12</v>
      </c>
      <c r="LSB4" s="15" t="s">
        <v>12</v>
      </c>
      <c r="LSC4" s="15" t="s">
        <v>12</v>
      </c>
      <c r="LSD4" s="15" t="s">
        <v>12</v>
      </c>
      <c r="LSE4" s="15" t="s">
        <v>12</v>
      </c>
      <c r="LSF4" s="15" t="s">
        <v>12</v>
      </c>
      <c r="LSG4" s="15" t="s">
        <v>12</v>
      </c>
      <c r="LSH4" s="15" t="s">
        <v>12</v>
      </c>
      <c r="LSI4" s="15" t="s">
        <v>12</v>
      </c>
      <c r="LSJ4" s="15" t="s">
        <v>12</v>
      </c>
      <c r="LSK4" s="15" t="s">
        <v>12</v>
      </c>
      <c r="LSL4" s="15" t="s">
        <v>12</v>
      </c>
      <c r="LSM4" s="15" t="s">
        <v>12</v>
      </c>
      <c r="LSN4" s="15" t="s">
        <v>12</v>
      </c>
      <c r="LSO4" s="15" t="s">
        <v>12</v>
      </c>
      <c r="LSP4" s="15" t="s">
        <v>12</v>
      </c>
      <c r="LSQ4" s="15" t="s">
        <v>12</v>
      </c>
      <c r="LSR4" s="15" t="s">
        <v>12</v>
      </c>
      <c r="LSS4" s="15" t="s">
        <v>12</v>
      </c>
      <c r="LST4" s="15" t="s">
        <v>12</v>
      </c>
      <c r="LSU4" s="15" t="s">
        <v>12</v>
      </c>
      <c r="LSV4" s="15" t="s">
        <v>12</v>
      </c>
      <c r="LSW4" s="15" t="s">
        <v>12</v>
      </c>
      <c r="LSX4" s="15" t="s">
        <v>12</v>
      </c>
      <c r="LSY4" s="15" t="s">
        <v>12</v>
      </c>
      <c r="LSZ4" s="15" t="s">
        <v>12</v>
      </c>
      <c r="LTA4" s="15" t="s">
        <v>12</v>
      </c>
      <c r="LTB4" s="15" t="s">
        <v>12</v>
      </c>
      <c r="LTC4" s="15" t="s">
        <v>12</v>
      </c>
      <c r="LTD4" s="15" t="s">
        <v>12</v>
      </c>
      <c r="LTE4" s="15" t="s">
        <v>12</v>
      </c>
      <c r="LTF4" s="15" t="s">
        <v>12</v>
      </c>
      <c r="LTG4" s="15" t="s">
        <v>12</v>
      </c>
      <c r="LTH4" s="15" t="s">
        <v>12</v>
      </c>
      <c r="LTI4" s="15" t="s">
        <v>12</v>
      </c>
      <c r="LTJ4" s="15" t="s">
        <v>12</v>
      </c>
      <c r="LTK4" s="15" t="s">
        <v>12</v>
      </c>
      <c r="LTL4" s="15" t="s">
        <v>12</v>
      </c>
      <c r="LTM4" s="15" t="s">
        <v>12</v>
      </c>
      <c r="LTN4" s="15" t="s">
        <v>12</v>
      </c>
      <c r="LTO4" s="15" t="s">
        <v>12</v>
      </c>
      <c r="LTP4" s="15" t="s">
        <v>12</v>
      </c>
      <c r="LTQ4" s="15" t="s">
        <v>12</v>
      </c>
      <c r="LTR4" s="15" t="s">
        <v>12</v>
      </c>
      <c r="LTS4" s="15" t="s">
        <v>12</v>
      </c>
      <c r="LTT4" s="15" t="s">
        <v>12</v>
      </c>
      <c r="LTU4" s="15" t="s">
        <v>12</v>
      </c>
      <c r="LTV4" s="15" t="s">
        <v>12</v>
      </c>
      <c r="LTW4" s="15" t="s">
        <v>12</v>
      </c>
      <c r="LTX4" s="15" t="s">
        <v>12</v>
      </c>
      <c r="LTY4" s="15" t="s">
        <v>12</v>
      </c>
      <c r="LTZ4" s="15" t="s">
        <v>12</v>
      </c>
      <c r="LUA4" s="15" t="s">
        <v>12</v>
      </c>
      <c r="LUB4" s="15" t="s">
        <v>12</v>
      </c>
      <c r="LUC4" s="15" t="s">
        <v>12</v>
      </c>
      <c r="LUD4" s="15" t="s">
        <v>12</v>
      </c>
      <c r="LUE4" s="15" t="s">
        <v>12</v>
      </c>
      <c r="LUF4" s="15" t="s">
        <v>12</v>
      </c>
      <c r="LUG4" s="15" t="s">
        <v>12</v>
      </c>
      <c r="LUH4" s="15" t="s">
        <v>12</v>
      </c>
      <c r="LUI4" s="15" t="s">
        <v>12</v>
      </c>
      <c r="LUJ4" s="15" t="s">
        <v>12</v>
      </c>
      <c r="LUK4" s="15" t="s">
        <v>12</v>
      </c>
      <c r="LUL4" s="15" t="s">
        <v>12</v>
      </c>
      <c r="LUM4" s="15" t="s">
        <v>12</v>
      </c>
      <c r="LUN4" s="15" t="s">
        <v>12</v>
      </c>
      <c r="LUO4" s="15" t="s">
        <v>12</v>
      </c>
      <c r="LUP4" s="15" t="s">
        <v>12</v>
      </c>
      <c r="LUQ4" s="15" t="s">
        <v>12</v>
      </c>
      <c r="LUR4" s="15" t="s">
        <v>12</v>
      </c>
      <c r="LUS4" s="15" t="s">
        <v>12</v>
      </c>
      <c r="LUT4" s="15" t="s">
        <v>12</v>
      </c>
      <c r="LUU4" s="15" t="s">
        <v>12</v>
      </c>
      <c r="LUV4" s="15" t="s">
        <v>12</v>
      </c>
      <c r="LUW4" s="15" t="s">
        <v>12</v>
      </c>
      <c r="LUX4" s="15" t="s">
        <v>12</v>
      </c>
      <c r="LUY4" s="15" t="s">
        <v>12</v>
      </c>
      <c r="LUZ4" s="15" t="s">
        <v>12</v>
      </c>
      <c r="LVA4" s="15" t="s">
        <v>12</v>
      </c>
      <c r="LVB4" s="15" t="s">
        <v>12</v>
      </c>
      <c r="LVC4" s="15" t="s">
        <v>12</v>
      </c>
      <c r="LVD4" s="15" t="s">
        <v>12</v>
      </c>
      <c r="LVE4" s="15" t="s">
        <v>12</v>
      </c>
      <c r="LVF4" s="15" t="s">
        <v>12</v>
      </c>
      <c r="LVG4" s="15" t="s">
        <v>12</v>
      </c>
      <c r="LVH4" s="15" t="s">
        <v>12</v>
      </c>
      <c r="LVI4" s="15" t="s">
        <v>12</v>
      </c>
      <c r="LVJ4" s="15" t="s">
        <v>12</v>
      </c>
      <c r="LVK4" s="15" t="s">
        <v>12</v>
      </c>
      <c r="LVL4" s="15" t="s">
        <v>12</v>
      </c>
      <c r="LVM4" s="15" t="s">
        <v>12</v>
      </c>
      <c r="LVN4" s="15" t="s">
        <v>12</v>
      </c>
      <c r="LVO4" s="15" t="s">
        <v>12</v>
      </c>
      <c r="LVP4" s="15" t="s">
        <v>12</v>
      </c>
      <c r="LVQ4" s="15" t="s">
        <v>12</v>
      </c>
      <c r="LVR4" s="15" t="s">
        <v>12</v>
      </c>
      <c r="LVS4" s="15" t="s">
        <v>12</v>
      </c>
      <c r="LVT4" s="15" t="s">
        <v>12</v>
      </c>
      <c r="LVU4" s="15" t="s">
        <v>12</v>
      </c>
      <c r="LVV4" s="15" t="s">
        <v>12</v>
      </c>
      <c r="LVW4" s="15" t="s">
        <v>12</v>
      </c>
      <c r="LVX4" s="15" t="s">
        <v>12</v>
      </c>
      <c r="LVY4" s="15" t="s">
        <v>12</v>
      </c>
      <c r="LVZ4" s="15" t="s">
        <v>12</v>
      </c>
      <c r="LWA4" s="15" t="s">
        <v>12</v>
      </c>
      <c r="LWB4" s="15" t="s">
        <v>12</v>
      </c>
      <c r="LWC4" s="15" t="s">
        <v>12</v>
      </c>
      <c r="LWD4" s="15" t="s">
        <v>12</v>
      </c>
      <c r="LWE4" s="15" t="s">
        <v>12</v>
      </c>
      <c r="LWF4" s="15" t="s">
        <v>12</v>
      </c>
      <c r="LWG4" s="15" t="s">
        <v>12</v>
      </c>
      <c r="LWH4" s="15" t="s">
        <v>12</v>
      </c>
      <c r="LWI4" s="15" t="s">
        <v>12</v>
      </c>
      <c r="LWJ4" s="15" t="s">
        <v>12</v>
      </c>
      <c r="LWK4" s="15" t="s">
        <v>12</v>
      </c>
      <c r="LWL4" s="15" t="s">
        <v>12</v>
      </c>
      <c r="LWM4" s="15" t="s">
        <v>12</v>
      </c>
      <c r="LWN4" s="15" t="s">
        <v>12</v>
      </c>
      <c r="LWO4" s="15" t="s">
        <v>12</v>
      </c>
      <c r="LWP4" s="15" t="s">
        <v>12</v>
      </c>
      <c r="LWQ4" s="15" t="s">
        <v>12</v>
      </c>
      <c r="LWR4" s="15" t="s">
        <v>12</v>
      </c>
      <c r="LWS4" s="15" t="s">
        <v>12</v>
      </c>
      <c r="LWT4" s="15" t="s">
        <v>12</v>
      </c>
      <c r="LWU4" s="15" t="s">
        <v>12</v>
      </c>
      <c r="LWV4" s="15" t="s">
        <v>12</v>
      </c>
      <c r="LWW4" s="15" t="s">
        <v>12</v>
      </c>
      <c r="LWX4" s="15" t="s">
        <v>12</v>
      </c>
      <c r="LWY4" s="15" t="s">
        <v>12</v>
      </c>
      <c r="LWZ4" s="15" t="s">
        <v>12</v>
      </c>
      <c r="LXA4" s="15" t="s">
        <v>12</v>
      </c>
      <c r="LXB4" s="15" t="s">
        <v>12</v>
      </c>
      <c r="LXC4" s="15" t="s">
        <v>12</v>
      </c>
      <c r="LXD4" s="15" t="s">
        <v>12</v>
      </c>
      <c r="LXE4" s="15" t="s">
        <v>12</v>
      </c>
      <c r="LXF4" s="15" t="s">
        <v>12</v>
      </c>
      <c r="LXG4" s="15" t="s">
        <v>12</v>
      </c>
      <c r="LXH4" s="15" t="s">
        <v>12</v>
      </c>
      <c r="LXI4" s="15" t="s">
        <v>12</v>
      </c>
      <c r="LXJ4" s="15" t="s">
        <v>12</v>
      </c>
      <c r="LXK4" s="15" t="s">
        <v>12</v>
      </c>
      <c r="LXL4" s="15" t="s">
        <v>12</v>
      </c>
      <c r="LXM4" s="15" t="s">
        <v>12</v>
      </c>
      <c r="LXN4" s="15" t="s">
        <v>12</v>
      </c>
      <c r="LXO4" s="15" t="s">
        <v>12</v>
      </c>
      <c r="LXP4" s="15" t="s">
        <v>12</v>
      </c>
      <c r="LXQ4" s="15" t="s">
        <v>12</v>
      </c>
      <c r="LXR4" s="15" t="s">
        <v>12</v>
      </c>
      <c r="LXS4" s="15" t="s">
        <v>12</v>
      </c>
      <c r="LXT4" s="15" t="s">
        <v>12</v>
      </c>
      <c r="LXU4" s="15" t="s">
        <v>12</v>
      </c>
      <c r="LXV4" s="15" t="s">
        <v>12</v>
      </c>
      <c r="LXW4" s="15" t="s">
        <v>12</v>
      </c>
      <c r="LXX4" s="15" t="s">
        <v>12</v>
      </c>
      <c r="LXY4" s="15" t="s">
        <v>12</v>
      </c>
      <c r="LXZ4" s="15" t="s">
        <v>12</v>
      </c>
      <c r="LYA4" s="15" t="s">
        <v>12</v>
      </c>
      <c r="LYB4" s="15" t="s">
        <v>12</v>
      </c>
      <c r="LYC4" s="15" t="s">
        <v>12</v>
      </c>
      <c r="LYD4" s="15" t="s">
        <v>12</v>
      </c>
      <c r="LYE4" s="15" t="s">
        <v>12</v>
      </c>
      <c r="LYF4" s="15" t="s">
        <v>12</v>
      </c>
      <c r="LYG4" s="15" t="s">
        <v>12</v>
      </c>
      <c r="LYH4" s="15" t="s">
        <v>12</v>
      </c>
      <c r="LYI4" s="15" t="s">
        <v>12</v>
      </c>
      <c r="LYJ4" s="15" t="s">
        <v>12</v>
      </c>
      <c r="LYK4" s="15" t="s">
        <v>12</v>
      </c>
      <c r="LYL4" s="15" t="s">
        <v>12</v>
      </c>
      <c r="LYM4" s="15" t="s">
        <v>12</v>
      </c>
      <c r="LYN4" s="15" t="s">
        <v>12</v>
      </c>
      <c r="LYO4" s="15" t="s">
        <v>12</v>
      </c>
      <c r="LYP4" s="15" t="s">
        <v>12</v>
      </c>
      <c r="LYQ4" s="15" t="s">
        <v>12</v>
      </c>
      <c r="LYR4" s="15" t="s">
        <v>12</v>
      </c>
      <c r="LYS4" s="15" t="s">
        <v>12</v>
      </c>
      <c r="LYT4" s="15" t="s">
        <v>12</v>
      </c>
      <c r="LYU4" s="15" t="s">
        <v>12</v>
      </c>
      <c r="LYV4" s="15" t="s">
        <v>12</v>
      </c>
      <c r="LYW4" s="15" t="s">
        <v>12</v>
      </c>
      <c r="LYX4" s="15" t="s">
        <v>12</v>
      </c>
      <c r="LYY4" s="15" t="s">
        <v>12</v>
      </c>
      <c r="LYZ4" s="15" t="s">
        <v>12</v>
      </c>
      <c r="LZA4" s="15" t="s">
        <v>12</v>
      </c>
      <c r="LZB4" s="15" t="s">
        <v>12</v>
      </c>
      <c r="LZC4" s="15" t="s">
        <v>12</v>
      </c>
      <c r="LZD4" s="15" t="s">
        <v>12</v>
      </c>
      <c r="LZE4" s="15" t="s">
        <v>12</v>
      </c>
      <c r="LZF4" s="15" t="s">
        <v>12</v>
      </c>
      <c r="LZG4" s="15" t="s">
        <v>12</v>
      </c>
      <c r="LZH4" s="15" t="s">
        <v>12</v>
      </c>
      <c r="LZI4" s="15" t="s">
        <v>12</v>
      </c>
      <c r="LZJ4" s="15" t="s">
        <v>12</v>
      </c>
      <c r="LZK4" s="15" t="s">
        <v>12</v>
      </c>
      <c r="LZL4" s="15" t="s">
        <v>12</v>
      </c>
      <c r="LZM4" s="15" t="s">
        <v>12</v>
      </c>
      <c r="LZN4" s="15" t="s">
        <v>12</v>
      </c>
      <c r="LZO4" s="15" t="s">
        <v>12</v>
      </c>
      <c r="LZP4" s="15" t="s">
        <v>12</v>
      </c>
      <c r="LZQ4" s="15" t="s">
        <v>12</v>
      </c>
      <c r="LZR4" s="15" t="s">
        <v>12</v>
      </c>
      <c r="LZS4" s="15" t="s">
        <v>12</v>
      </c>
      <c r="LZT4" s="15" t="s">
        <v>12</v>
      </c>
      <c r="LZU4" s="15" t="s">
        <v>12</v>
      </c>
      <c r="LZV4" s="15" t="s">
        <v>12</v>
      </c>
      <c r="LZW4" s="15" t="s">
        <v>12</v>
      </c>
      <c r="LZX4" s="15" t="s">
        <v>12</v>
      </c>
      <c r="LZY4" s="15" t="s">
        <v>12</v>
      </c>
      <c r="LZZ4" s="15" t="s">
        <v>12</v>
      </c>
      <c r="MAA4" s="15" t="s">
        <v>12</v>
      </c>
      <c r="MAB4" s="15" t="s">
        <v>12</v>
      </c>
      <c r="MAC4" s="15" t="s">
        <v>12</v>
      </c>
      <c r="MAD4" s="15" t="s">
        <v>12</v>
      </c>
      <c r="MAE4" s="15" t="s">
        <v>12</v>
      </c>
      <c r="MAF4" s="15" t="s">
        <v>12</v>
      </c>
      <c r="MAG4" s="15" t="s">
        <v>12</v>
      </c>
      <c r="MAH4" s="15" t="s">
        <v>12</v>
      </c>
      <c r="MAI4" s="15" t="s">
        <v>12</v>
      </c>
      <c r="MAJ4" s="15" t="s">
        <v>12</v>
      </c>
      <c r="MAK4" s="15" t="s">
        <v>12</v>
      </c>
      <c r="MAL4" s="15" t="s">
        <v>12</v>
      </c>
      <c r="MAM4" s="15" t="s">
        <v>12</v>
      </c>
      <c r="MAN4" s="15" t="s">
        <v>12</v>
      </c>
      <c r="MAO4" s="15" t="s">
        <v>12</v>
      </c>
      <c r="MAP4" s="15" t="s">
        <v>12</v>
      </c>
      <c r="MAQ4" s="15" t="s">
        <v>12</v>
      </c>
      <c r="MAR4" s="15" t="s">
        <v>12</v>
      </c>
      <c r="MAS4" s="15" t="s">
        <v>12</v>
      </c>
      <c r="MAT4" s="15" t="s">
        <v>12</v>
      </c>
      <c r="MAU4" s="15" t="s">
        <v>12</v>
      </c>
      <c r="MAV4" s="15" t="s">
        <v>12</v>
      </c>
      <c r="MAW4" s="15" t="s">
        <v>12</v>
      </c>
      <c r="MAX4" s="15" t="s">
        <v>12</v>
      </c>
      <c r="MAY4" s="15" t="s">
        <v>12</v>
      </c>
      <c r="MAZ4" s="15" t="s">
        <v>12</v>
      </c>
      <c r="MBA4" s="15" t="s">
        <v>12</v>
      </c>
      <c r="MBB4" s="15" t="s">
        <v>12</v>
      </c>
      <c r="MBC4" s="15" t="s">
        <v>12</v>
      </c>
      <c r="MBD4" s="15" t="s">
        <v>12</v>
      </c>
      <c r="MBE4" s="15" t="s">
        <v>12</v>
      </c>
      <c r="MBF4" s="15" t="s">
        <v>12</v>
      </c>
      <c r="MBG4" s="15" t="s">
        <v>12</v>
      </c>
      <c r="MBH4" s="15" t="s">
        <v>12</v>
      </c>
      <c r="MBI4" s="15" t="s">
        <v>12</v>
      </c>
      <c r="MBJ4" s="15" t="s">
        <v>12</v>
      </c>
      <c r="MBK4" s="15" t="s">
        <v>12</v>
      </c>
      <c r="MBL4" s="15" t="s">
        <v>12</v>
      </c>
      <c r="MBM4" s="15" t="s">
        <v>12</v>
      </c>
      <c r="MBN4" s="15" t="s">
        <v>12</v>
      </c>
      <c r="MBO4" s="15" t="s">
        <v>12</v>
      </c>
      <c r="MBP4" s="15" t="s">
        <v>12</v>
      </c>
      <c r="MBQ4" s="15" t="s">
        <v>12</v>
      </c>
      <c r="MBR4" s="15" t="s">
        <v>12</v>
      </c>
      <c r="MBS4" s="15" t="s">
        <v>12</v>
      </c>
      <c r="MBT4" s="15" t="s">
        <v>12</v>
      </c>
      <c r="MBU4" s="15" t="s">
        <v>12</v>
      </c>
      <c r="MBV4" s="15" t="s">
        <v>12</v>
      </c>
      <c r="MBW4" s="15" t="s">
        <v>12</v>
      </c>
      <c r="MBX4" s="15" t="s">
        <v>12</v>
      </c>
      <c r="MBY4" s="15" t="s">
        <v>12</v>
      </c>
      <c r="MBZ4" s="15" t="s">
        <v>12</v>
      </c>
      <c r="MCA4" s="15" t="s">
        <v>12</v>
      </c>
      <c r="MCB4" s="15" t="s">
        <v>12</v>
      </c>
      <c r="MCC4" s="15" t="s">
        <v>12</v>
      </c>
      <c r="MCD4" s="15" t="s">
        <v>12</v>
      </c>
      <c r="MCE4" s="15" t="s">
        <v>12</v>
      </c>
      <c r="MCF4" s="15" t="s">
        <v>12</v>
      </c>
      <c r="MCG4" s="15" t="s">
        <v>12</v>
      </c>
      <c r="MCH4" s="15" t="s">
        <v>12</v>
      </c>
      <c r="MCI4" s="15" t="s">
        <v>12</v>
      </c>
      <c r="MCJ4" s="15" t="s">
        <v>12</v>
      </c>
      <c r="MCK4" s="15" t="s">
        <v>12</v>
      </c>
      <c r="MCL4" s="15" t="s">
        <v>12</v>
      </c>
      <c r="MCM4" s="15" t="s">
        <v>12</v>
      </c>
      <c r="MCN4" s="15" t="s">
        <v>12</v>
      </c>
      <c r="MCO4" s="15" t="s">
        <v>12</v>
      </c>
      <c r="MCP4" s="15" t="s">
        <v>12</v>
      </c>
      <c r="MCQ4" s="15" t="s">
        <v>12</v>
      </c>
      <c r="MCR4" s="15" t="s">
        <v>12</v>
      </c>
      <c r="MCS4" s="15" t="s">
        <v>12</v>
      </c>
      <c r="MCT4" s="15" t="s">
        <v>12</v>
      </c>
      <c r="MCU4" s="15" t="s">
        <v>12</v>
      </c>
      <c r="MCV4" s="15" t="s">
        <v>12</v>
      </c>
      <c r="MCW4" s="15" t="s">
        <v>12</v>
      </c>
      <c r="MCX4" s="15" t="s">
        <v>12</v>
      </c>
      <c r="MCY4" s="15" t="s">
        <v>12</v>
      </c>
      <c r="MCZ4" s="15" t="s">
        <v>12</v>
      </c>
      <c r="MDA4" s="15" t="s">
        <v>12</v>
      </c>
      <c r="MDB4" s="15" t="s">
        <v>12</v>
      </c>
      <c r="MDC4" s="15" t="s">
        <v>12</v>
      </c>
      <c r="MDD4" s="15" t="s">
        <v>12</v>
      </c>
      <c r="MDE4" s="15" t="s">
        <v>12</v>
      </c>
      <c r="MDF4" s="15" t="s">
        <v>12</v>
      </c>
      <c r="MDG4" s="15" t="s">
        <v>12</v>
      </c>
      <c r="MDH4" s="15" t="s">
        <v>12</v>
      </c>
      <c r="MDI4" s="15" t="s">
        <v>12</v>
      </c>
      <c r="MDJ4" s="15" t="s">
        <v>12</v>
      </c>
      <c r="MDK4" s="15" t="s">
        <v>12</v>
      </c>
      <c r="MDL4" s="15" t="s">
        <v>12</v>
      </c>
      <c r="MDM4" s="15" t="s">
        <v>12</v>
      </c>
      <c r="MDN4" s="15" t="s">
        <v>12</v>
      </c>
      <c r="MDO4" s="15" t="s">
        <v>12</v>
      </c>
      <c r="MDP4" s="15" t="s">
        <v>12</v>
      </c>
      <c r="MDQ4" s="15" t="s">
        <v>12</v>
      </c>
      <c r="MDR4" s="15" t="s">
        <v>12</v>
      </c>
      <c r="MDS4" s="15" t="s">
        <v>12</v>
      </c>
      <c r="MDT4" s="15" t="s">
        <v>12</v>
      </c>
      <c r="MDU4" s="15" t="s">
        <v>12</v>
      </c>
      <c r="MDV4" s="15" t="s">
        <v>12</v>
      </c>
      <c r="MDW4" s="15" t="s">
        <v>12</v>
      </c>
      <c r="MDX4" s="15" t="s">
        <v>12</v>
      </c>
      <c r="MDY4" s="15" t="s">
        <v>12</v>
      </c>
      <c r="MDZ4" s="15" t="s">
        <v>12</v>
      </c>
      <c r="MEA4" s="15" t="s">
        <v>12</v>
      </c>
      <c r="MEB4" s="15" t="s">
        <v>12</v>
      </c>
      <c r="MEC4" s="15" t="s">
        <v>12</v>
      </c>
      <c r="MED4" s="15" t="s">
        <v>12</v>
      </c>
      <c r="MEE4" s="15" t="s">
        <v>12</v>
      </c>
      <c r="MEF4" s="15" t="s">
        <v>12</v>
      </c>
      <c r="MEG4" s="15" t="s">
        <v>12</v>
      </c>
      <c r="MEH4" s="15" t="s">
        <v>12</v>
      </c>
      <c r="MEI4" s="15" t="s">
        <v>12</v>
      </c>
      <c r="MEJ4" s="15" t="s">
        <v>12</v>
      </c>
      <c r="MEK4" s="15" t="s">
        <v>12</v>
      </c>
      <c r="MEL4" s="15" t="s">
        <v>12</v>
      </c>
      <c r="MEM4" s="15" t="s">
        <v>12</v>
      </c>
      <c r="MEN4" s="15" t="s">
        <v>12</v>
      </c>
      <c r="MEO4" s="15" t="s">
        <v>12</v>
      </c>
      <c r="MEP4" s="15" t="s">
        <v>12</v>
      </c>
      <c r="MEQ4" s="15" t="s">
        <v>12</v>
      </c>
      <c r="MER4" s="15" t="s">
        <v>12</v>
      </c>
      <c r="MES4" s="15" t="s">
        <v>12</v>
      </c>
      <c r="MET4" s="15" t="s">
        <v>12</v>
      </c>
      <c r="MEU4" s="15" t="s">
        <v>12</v>
      </c>
      <c r="MEV4" s="15" t="s">
        <v>12</v>
      </c>
      <c r="MEW4" s="15" t="s">
        <v>12</v>
      </c>
      <c r="MEX4" s="15" t="s">
        <v>12</v>
      </c>
      <c r="MEY4" s="15" t="s">
        <v>12</v>
      </c>
      <c r="MEZ4" s="15" t="s">
        <v>12</v>
      </c>
      <c r="MFA4" s="15" t="s">
        <v>12</v>
      </c>
      <c r="MFB4" s="15" t="s">
        <v>12</v>
      </c>
      <c r="MFC4" s="15" t="s">
        <v>12</v>
      </c>
      <c r="MFD4" s="15" t="s">
        <v>12</v>
      </c>
      <c r="MFE4" s="15" t="s">
        <v>12</v>
      </c>
      <c r="MFF4" s="15" t="s">
        <v>12</v>
      </c>
      <c r="MFG4" s="15" t="s">
        <v>12</v>
      </c>
      <c r="MFH4" s="15" t="s">
        <v>12</v>
      </c>
      <c r="MFI4" s="15" t="s">
        <v>12</v>
      </c>
      <c r="MFJ4" s="15" t="s">
        <v>12</v>
      </c>
      <c r="MFK4" s="15" t="s">
        <v>12</v>
      </c>
      <c r="MFL4" s="15" t="s">
        <v>12</v>
      </c>
      <c r="MFM4" s="15" t="s">
        <v>12</v>
      </c>
      <c r="MFN4" s="15" t="s">
        <v>12</v>
      </c>
      <c r="MFO4" s="15" t="s">
        <v>12</v>
      </c>
      <c r="MFP4" s="15" t="s">
        <v>12</v>
      </c>
      <c r="MFQ4" s="15" t="s">
        <v>12</v>
      </c>
      <c r="MFR4" s="15" t="s">
        <v>12</v>
      </c>
      <c r="MFS4" s="15" t="s">
        <v>12</v>
      </c>
      <c r="MFT4" s="15" t="s">
        <v>12</v>
      </c>
      <c r="MFU4" s="15" t="s">
        <v>12</v>
      </c>
      <c r="MFV4" s="15" t="s">
        <v>12</v>
      </c>
      <c r="MFW4" s="15" t="s">
        <v>12</v>
      </c>
      <c r="MFX4" s="15" t="s">
        <v>12</v>
      </c>
      <c r="MFY4" s="15" t="s">
        <v>12</v>
      </c>
      <c r="MFZ4" s="15" t="s">
        <v>12</v>
      </c>
      <c r="MGA4" s="15" t="s">
        <v>12</v>
      </c>
      <c r="MGB4" s="15" t="s">
        <v>12</v>
      </c>
      <c r="MGC4" s="15" t="s">
        <v>12</v>
      </c>
      <c r="MGD4" s="15" t="s">
        <v>12</v>
      </c>
      <c r="MGE4" s="15" t="s">
        <v>12</v>
      </c>
      <c r="MGF4" s="15" t="s">
        <v>12</v>
      </c>
      <c r="MGG4" s="15" t="s">
        <v>12</v>
      </c>
      <c r="MGH4" s="15" t="s">
        <v>12</v>
      </c>
      <c r="MGI4" s="15" t="s">
        <v>12</v>
      </c>
      <c r="MGJ4" s="15" t="s">
        <v>12</v>
      </c>
      <c r="MGK4" s="15" t="s">
        <v>12</v>
      </c>
      <c r="MGL4" s="15" t="s">
        <v>12</v>
      </c>
      <c r="MGM4" s="15" t="s">
        <v>12</v>
      </c>
      <c r="MGN4" s="15" t="s">
        <v>12</v>
      </c>
      <c r="MGO4" s="15" t="s">
        <v>12</v>
      </c>
      <c r="MGP4" s="15" t="s">
        <v>12</v>
      </c>
      <c r="MGQ4" s="15" t="s">
        <v>12</v>
      </c>
      <c r="MGR4" s="15" t="s">
        <v>12</v>
      </c>
      <c r="MGS4" s="15" t="s">
        <v>12</v>
      </c>
      <c r="MGT4" s="15" t="s">
        <v>12</v>
      </c>
      <c r="MGU4" s="15" t="s">
        <v>12</v>
      </c>
      <c r="MGV4" s="15" t="s">
        <v>12</v>
      </c>
      <c r="MGW4" s="15" t="s">
        <v>12</v>
      </c>
      <c r="MGX4" s="15" t="s">
        <v>12</v>
      </c>
      <c r="MGY4" s="15" t="s">
        <v>12</v>
      </c>
      <c r="MGZ4" s="15" t="s">
        <v>12</v>
      </c>
      <c r="MHA4" s="15" t="s">
        <v>12</v>
      </c>
      <c r="MHB4" s="15" t="s">
        <v>12</v>
      </c>
      <c r="MHC4" s="15" t="s">
        <v>12</v>
      </c>
      <c r="MHD4" s="15" t="s">
        <v>12</v>
      </c>
      <c r="MHE4" s="15" t="s">
        <v>12</v>
      </c>
      <c r="MHF4" s="15" t="s">
        <v>12</v>
      </c>
      <c r="MHG4" s="15" t="s">
        <v>12</v>
      </c>
      <c r="MHH4" s="15" t="s">
        <v>12</v>
      </c>
      <c r="MHI4" s="15" t="s">
        <v>12</v>
      </c>
      <c r="MHJ4" s="15" t="s">
        <v>12</v>
      </c>
      <c r="MHK4" s="15" t="s">
        <v>12</v>
      </c>
      <c r="MHL4" s="15" t="s">
        <v>12</v>
      </c>
      <c r="MHM4" s="15" t="s">
        <v>12</v>
      </c>
      <c r="MHN4" s="15" t="s">
        <v>12</v>
      </c>
      <c r="MHO4" s="15" t="s">
        <v>12</v>
      </c>
      <c r="MHP4" s="15" t="s">
        <v>12</v>
      </c>
      <c r="MHQ4" s="15" t="s">
        <v>12</v>
      </c>
      <c r="MHR4" s="15" t="s">
        <v>12</v>
      </c>
      <c r="MHS4" s="15" t="s">
        <v>12</v>
      </c>
      <c r="MHT4" s="15" t="s">
        <v>12</v>
      </c>
      <c r="MHU4" s="15" t="s">
        <v>12</v>
      </c>
      <c r="MHV4" s="15" t="s">
        <v>12</v>
      </c>
      <c r="MHW4" s="15" t="s">
        <v>12</v>
      </c>
      <c r="MHX4" s="15" t="s">
        <v>12</v>
      </c>
      <c r="MHY4" s="15" t="s">
        <v>12</v>
      </c>
      <c r="MHZ4" s="15" t="s">
        <v>12</v>
      </c>
      <c r="MIA4" s="15" t="s">
        <v>12</v>
      </c>
      <c r="MIB4" s="15" t="s">
        <v>12</v>
      </c>
      <c r="MIC4" s="15" t="s">
        <v>12</v>
      </c>
      <c r="MID4" s="15" t="s">
        <v>12</v>
      </c>
      <c r="MIE4" s="15" t="s">
        <v>12</v>
      </c>
      <c r="MIF4" s="15" t="s">
        <v>12</v>
      </c>
      <c r="MIG4" s="15" t="s">
        <v>12</v>
      </c>
      <c r="MIH4" s="15" t="s">
        <v>12</v>
      </c>
      <c r="MII4" s="15" t="s">
        <v>12</v>
      </c>
      <c r="MIJ4" s="15" t="s">
        <v>12</v>
      </c>
      <c r="MIK4" s="15" t="s">
        <v>12</v>
      </c>
      <c r="MIL4" s="15" t="s">
        <v>12</v>
      </c>
      <c r="MIM4" s="15" t="s">
        <v>12</v>
      </c>
      <c r="MIN4" s="15" t="s">
        <v>12</v>
      </c>
      <c r="MIO4" s="15" t="s">
        <v>12</v>
      </c>
      <c r="MIP4" s="15" t="s">
        <v>12</v>
      </c>
      <c r="MIQ4" s="15" t="s">
        <v>12</v>
      </c>
      <c r="MIR4" s="15" t="s">
        <v>12</v>
      </c>
      <c r="MIS4" s="15" t="s">
        <v>12</v>
      </c>
      <c r="MIT4" s="15" t="s">
        <v>12</v>
      </c>
      <c r="MIU4" s="15" t="s">
        <v>12</v>
      </c>
      <c r="MIV4" s="15" t="s">
        <v>12</v>
      </c>
      <c r="MIW4" s="15" t="s">
        <v>12</v>
      </c>
      <c r="MIX4" s="15" t="s">
        <v>12</v>
      </c>
      <c r="MIY4" s="15" t="s">
        <v>12</v>
      </c>
      <c r="MIZ4" s="15" t="s">
        <v>12</v>
      </c>
      <c r="MJA4" s="15" t="s">
        <v>12</v>
      </c>
      <c r="MJB4" s="15" t="s">
        <v>12</v>
      </c>
      <c r="MJC4" s="15" t="s">
        <v>12</v>
      </c>
      <c r="MJD4" s="15" t="s">
        <v>12</v>
      </c>
      <c r="MJE4" s="15" t="s">
        <v>12</v>
      </c>
      <c r="MJF4" s="15" t="s">
        <v>12</v>
      </c>
      <c r="MJG4" s="15" t="s">
        <v>12</v>
      </c>
      <c r="MJH4" s="15" t="s">
        <v>12</v>
      </c>
      <c r="MJI4" s="15" t="s">
        <v>12</v>
      </c>
      <c r="MJJ4" s="15" t="s">
        <v>12</v>
      </c>
      <c r="MJK4" s="15" t="s">
        <v>12</v>
      </c>
      <c r="MJL4" s="15" t="s">
        <v>12</v>
      </c>
      <c r="MJM4" s="15" t="s">
        <v>12</v>
      </c>
      <c r="MJN4" s="15" t="s">
        <v>12</v>
      </c>
      <c r="MJO4" s="15" t="s">
        <v>12</v>
      </c>
      <c r="MJP4" s="15" t="s">
        <v>12</v>
      </c>
      <c r="MJQ4" s="15" t="s">
        <v>12</v>
      </c>
      <c r="MJR4" s="15" t="s">
        <v>12</v>
      </c>
      <c r="MJS4" s="15" t="s">
        <v>12</v>
      </c>
      <c r="MJT4" s="15" t="s">
        <v>12</v>
      </c>
      <c r="MJU4" s="15" t="s">
        <v>12</v>
      </c>
      <c r="MJV4" s="15" t="s">
        <v>12</v>
      </c>
      <c r="MJW4" s="15" t="s">
        <v>12</v>
      </c>
      <c r="MJX4" s="15" t="s">
        <v>12</v>
      </c>
      <c r="MJY4" s="15" t="s">
        <v>12</v>
      </c>
      <c r="MJZ4" s="15" t="s">
        <v>12</v>
      </c>
      <c r="MKA4" s="15" t="s">
        <v>12</v>
      </c>
      <c r="MKB4" s="15" t="s">
        <v>12</v>
      </c>
      <c r="MKC4" s="15" t="s">
        <v>12</v>
      </c>
      <c r="MKD4" s="15" t="s">
        <v>12</v>
      </c>
      <c r="MKE4" s="15" t="s">
        <v>12</v>
      </c>
      <c r="MKF4" s="15" t="s">
        <v>12</v>
      </c>
      <c r="MKG4" s="15" t="s">
        <v>12</v>
      </c>
      <c r="MKH4" s="15" t="s">
        <v>12</v>
      </c>
      <c r="MKI4" s="15" t="s">
        <v>12</v>
      </c>
      <c r="MKJ4" s="15" t="s">
        <v>12</v>
      </c>
      <c r="MKK4" s="15" t="s">
        <v>12</v>
      </c>
      <c r="MKL4" s="15" t="s">
        <v>12</v>
      </c>
      <c r="MKM4" s="15" t="s">
        <v>12</v>
      </c>
      <c r="MKN4" s="15" t="s">
        <v>12</v>
      </c>
      <c r="MKO4" s="15" t="s">
        <v>12</v>
      </c>
      <c r="MKP4" s="15" t="s">
        <v>12</v>
      </c>
      <c r="MKQ4" s="15" t="s">
        <v>12</v>
      </c>
      <c r="MKR4" s="15" t="s">
        <v>12</v>
      </c>
      <c r="MKS4" s="15" t="s">
        <v>12</v>
      </c>
      <c r="MKT4" s="15" t="s">
        <v>12</v>
      </c>
      <c r="MKU4" s="15" t="s">
        <v>12</v>
      </c>
      <c r="MKV4" s="15" t="s">
        <v>12</v>
      </c>
      <c r="MKW4" s="15" t="s">
        <v>12</v>
      </c>
      <c r="MKX4" s="15" t="s">
        <v>12</v>
      </c>
      <c r="MKY4" s="15" t="s">
        <v>12</v>
      </c>
      <c r="MKZ4" s="15" t="s">
        <v>12</v>
      </c>
      <c r="MLA4" s="15" t="s">
        <v>12</v>
      </c>
      <c r="MLB4" s="15" t="s">
        <v>12</v>
      </c>
      <c r="MLC4" s="15" t="s">
        <v>12</v>
      </c>
      <c r="MLD4" s="15" t="s">
        <v>12</v>
      </c>
      <c r="MLE4" s="15" t="s">
        <v>12</v>
      </c>
      <c r="MLF4" s="15" t="s">
        <v>12</v>
      </c>
      <c r="MLG4" s="15" t="s">
        <v>12</v>
      </c>
      <c r="MLH4" s="15" t="s">
        <v>12</v>
      </c>
      <c r="MLI4" s="15" t="s">
        <v>12</v>
      </c>
      <c r="MLJ4" s="15" t="s">
        <v>12</v>
      </c>
      <c r="MLK4" s="15" t="s">
        <v>12</v>
      </c>
      <c r="MLL4" s="15" t="s">
        <v>12</v>
      </c>
      <c r="MLM4" s="15" t="s">
        <v>12</v>
      </c>
      <c r="MLN4" s="15" t="s">
        <v>12</v>
      </c>
      <c r="MLO4" s="15" t="s">
        <v>12</v>
      </c>
      <c r="MLP4" s="15" t="s">
        <v>12</v>
      </c>
      <c r="MLQ4" s="15" t="s">
        <v>12</v>
      </c>
      <c r="MLR4" s="15" t="s">
        <v>12</v>
      </c>
      <c r="MLS4" s="15" t="s">
        <v>12</v>
      </c>
      <c r="MLT4" s="15" t="s">
        <v>12</v>
      </c>
      <c r="MLU4" s="15" t="s">
        <v>12</v>
      </c>
      <c r="MLV4" s="15" t="s">
        <v>12</v>
      </c>
      <c r="MLW4" s="15" t="s">
        <v>12</v>
      </c>
      <c r="MLX4" s="15" t="s">
        <v>12</v>
      </c>
      <c r="MLY4" s="15" t="s">
        <v>12</v>
      </c>
      <c r="MLZ4" s="15" t="s">
        <v>12</v>
      </c>
      <c r="MMA4" s="15" t="s">
        <v>12</v>
      </c>
      <c r="MMB4" s="15" t="s">
        <v>12</v>
      </c>
      <c r="MMC4" s="15" t="s">
        <v>12</v>
      </c>
      <c r="MMD4" s="15" t="s">
        <v>12</v>
      </c>
      <c r="MME4" s="15" t="s">
        <v>12</v>
      </c>
      <c r="MMF4" s="15" t="s">
        <v>12</v>
      </c>
      <c r="MMG4" s="15" t="s">
        <v>12</v>
      </c>
      <c r="MMH4" s="15" t="s">
        <v>12</v>
      </c>
      <c r="MMI4" s="15" t="s">
        <v>12</v>
      </c>
      <c r="MMJ4" s="15" t="s">
        <v>12</v>
      </c>
      <c r="MMK4" s="15" t="s">
        <v>12</v>
      </c>
      <c r="MML4" s="15" t="s">
        <v>12</v>
      </c>
      <c r="MMM4" s="15" t="s">
        <v>12</v>
      </c>
      <c r="MMN4" s="15" t="s">
        <v>12</v>
      </c>
      <c r="MMO4" s="15" t="s">
        <v>12</v>
      </c>
      <c r="MMP4" s="15" t="s">
        <v>12</v>
      </c>
      <c r="MMQ4" s="15" t="s">
        <v>12</v>
      </c>
      <c r="MMR4" s="15" t="s">
        <v>12</v>
      </c>
      <c r="MMS4" s="15" t="s">
        <v>12</v>
      </c>
      <c r="MMT4" s="15" t="s">
        <v>12</v>
      </c>
      <c r="MMU4" s="15" t="s">
        <v>12</v>
      </c>
      <c r="MMV4" s="15" t="s">
        <v>12</v>
      </c>
      <c r="MMW4" s="15" t="s">
        <v>12</v>
      </c>
      <c r="MMX4" s="15" t="s">
        <v>12</v>
      </c>
      <c r="MMY4" s="15" t="s">
        <v>12</v>
      </c>
      <c r="MMZ4" s="15" t="s">
        <v>12</v>
      </c>
      <c r="MNA4" s="15" t="s">
        <v>12</v>
      </c>
      <c r="MNB4" s="15" t="s">
        <v>12</v>
      </c>
      <c r="MNC4" s="15" t="s">
        <v>12</v>
      </c>
      <c r="MND4" s="15" t="s">
        <v>12</v>
      </c>
      <c r="MNE4" s="15" t="s">
        <v>12</v>
      </c>
      <c r="MNF4" s="15" t="s">
        <v>12</v>
      </c>
      <c r="MNG4" s="15" t="s">
        <v>12</v>
      </c>
      <c r="MNH4" s="15" t="s">
        <v>12</v>
      </c>
      <c r="MNI4" s="15" t="s">
        <v>12</v>
      </c>
      <c r="MNJ4" s="15" t="s">
        <v>12</v>
      </c>
      <c r="MNK4" s="15" t="s">
        <v>12</v>
      </c>
      <c r="MNL4" s="15" t="s">
        <v>12</v>
      </c>
      <c r="MNM4" s="15" t="s">
        <v>12</v>
      </c>
      <c r="MNN4" s="15" t="s">
        <v>12</v>
      </c>
      <c r="MNO4" s="15" t="s">
        <v>12</v>
      </c>
      <c r="MNP4" s="15" t="s">
        <v>12</v>
      </c>
      <c r="MNQ4" s="15" t="s">
        <v>12</v>
      </c>
      <c r="MNR4" s="15" t="s">
        <v>12</v>
      </c>
      <c r="MNS4" s="15" t="s">
        <v>12</v>
      </c>
      <c r="MNT4" s="15" t="s">
        <v>12</v>
      </c>
      <c r="MNU4" s="15" t="s">
        <v>12</v>
      </c>
      <c r="MNV4" s="15" t="s">
        <v>12</v>
      </c>
      <c r="MNW4" s="15" t="s">
        <v>12</v>
      </c>
      <c r="MNX4" s="15" t="s">
        <v>12</v>
      </c>
      <c r="MNY4" s="15" t="s">
        <v>12</v>
      </c>
      <c r="MNZ4" s="15" t="s">
        <v>12</v>
      </c>
      <c r="MOA4" s="15" t="s">
        <v>12</v>
      </c>
      <c r="MOB4" s="15" t="s">
        <v>12</v>
      </c>
      <c r="MOC4" s="15" t="s">
        <v>12</v>
      </c>
      <c r="MOD4" s="15" t="s">
        <v>12</v>
      </c>
      <c r="MOE4" s="15" t="s">
        <v>12</v>
      </c>
      <c r="MOF4" s="15" t="s">
        <v>12</v>
      </c>
      <c r="MOG4" s="15" t="s">
        <v>12</v>
      </c>
      <c r="MOH4" s="15" t="s">
        <v>12</v>
      </c>
      <c r="MOI4" s="15" t="s">
        <v>12</v>
      </c>
      <c r="MOJ4" s="15" t="s">
        <v>12</v>
      </c>
      <c r="MOK4" s="15" t="s">
        <v>12</v>
      </c>
      <c r="MOL4" s="15" t="s">
        <v>12</v>
      </c>
      <c r="MOM4" s="15" t="s">
        <v>12</v>
      </c>
      <c r="MON4" s="15" t="s">
        <v>12</v>
      </c>
      <c r="MOO4" s="15" t="s">
        <v>12</v>
      </c>
      <c r="MOP4" s="15" t="s">
        <v>12</v>
      </c>
      <c r="MOQ4" s="15" t="s">
        <v>12</v>
      </c>
      <c r="MOR4" s="15" t="s">
        <v>12</v>
      </c>
      <c r="MOS4" s="15" t="s">
        <v>12</v>
      </c>
      <c r="MOT4" s="15" t="s">
        <v>12</v>
      </c>
      <c r="MOU4" s="15" t="s">
        <v>12</v>
      </c>
      <c r="MOV4" s="15" t="s">
        <v>12</v>
      </c>
      <c r="MOW4" s="15" t="s">
        <v>12</v>
      </c>
      <c r="MOX4" s="15" t="s">
        <v>12</v>
      </c>
      <c r="MOY4" s="15" t="s">
        <v>12</v>
      </c>
      <c r="MOZ4" s="15" t="s">
        <v>12</v>
      </c>
      <c r="MPA4" s="15" t="s">
        <v>12</v>
      </c>
      <c r="MPB4" s="15" t="s">
        <v>12</v>
      </c>
      <c r="MPC4" s="15" t="s">
        <v>12</v>
      </c>
      <c r="MPD4" s="15" t="s">
        <v>12</v>
      </c>
      <c r="MPE4" s="15" t="s">
        <v>12</v>
      </c>
      <c r="MPF4" s="15" t="s">
        <v>12</v>
      </c>
      <c r="MPG4" s="15" t="s">
        <v>12</v>
      </c>
      <c r="MPH4" s="15" t="s">
        <v>12</v>
      </c>
      <c r="MPI4" s="15" t="s">
        <v>12</v>
      </c>
      <c r="MPJ4" s="15" t="s">
        <v>12</v>
      </c>
      <c r="MPK4" s="15" t="s">
        <v>12</v>
      </c>
      <c r="MPL4" s="15" t="s">
        <v>12</v>
      </c>
      <c r="MPM4" s="15" t="s">
        <v>12</v>
      </c>
      <c r="MPN4" s="15" t="s">
        <v>12</v>
      </c>
      <c r="MPO4" s="15" t="s">
        <v>12</v>
      </c>
      <c r="MPP4" s="15" t="s">
        <v>12</v>
      </c>
      <c r="MPQ4" s="15" t="s">
        <v>12</v>
      </c>
      <c r="MPR4" s="15" t="s">
        <v>12</v>
      </c>
      <c r="MPS4" s="15" t="s">
        <v>12</v>
      </c>
      <c r="MPT4" s="15" t="s">
        <v>12</v>
      </c>
      <c r="MPU4" s="15" t="s">
        <v>12</v>
      </c>
      <c r="MPV4" s="15" t="s">
        <v>12</v>
      </c>
      <c r="MPW4" s="15" t="s">
        <v>12</v>
      </c>
      <c r="MPX4" s="15" t="s">
        <v>12</v>
      </c>
      <c r="MPY4" s="15" t="s">
        <v>12</v>
      </c>
      <c r="MPZ4" s="15" t="s">
        <v>12</v>
      </c>
      <c r="MQA4" s="15" t="s">
        <v>12</v>
      </c>
      <c r="MQB4" s="15" t="s">
        <v>12</v>
      </c>
      <c r="MQC4" s="15" t="s">
        <v>12</v>
      </c>
      <c r="MQD4" s="15" t="s">
        <v>12</v>
      </c>
      <c r="MQE4" s="15" t="s">
        <v>12</v>
      </c>
      <c r="MQF4" s="15" t="s">
        <v>12</v>
      </c>
      <c r="MQG4" s="15" t="s">
        <v>12</v>
      </c>
      <c r="MQH4" s="15" t="s">
        <v>12</v>
      </c>
      <c r="MQI4" s="15" t="s">
        <v>12</v>
      </c>
      <c r="MQJ4" s="15" t="s">
        <v>12</v>
      </c>
      <c r="MQK4" s="15" t="s">
        <v>12</v>
      </c>
      <c r="MQL4" s="15" t="s">
        <v>12</v>
      </c>
      <c r="MQM4" s="15" t="s">
        <v>12</v>
      </c>
      <c r="MQN4" s="15" t="s">
        <v>12</v>
      </c>
      <c r="MQO4" s="15" t="s">
        <v>12</v>
      </c>
      <c r="MQP4" s="15" t="s">
        <v>12</v>
      </c>
      <c r="MQQ4" s="15" t="s">
        <v>12</v>
      </c>
      <c r="MQR4" s="15" t="s">
        <v>12</v>
      </c>
      <c r="MQS4" s="15" t="s">
        <v>12</v>
      </c>
      <c r="MQT4" s="15" t="s">
        <v>12</v>
      </c>
      <c r="MQU4" s="15" t="s">
        <v>12</v>
      </c>
      <c r="MQV4" s="15" t="s">
        <v>12</v>
      </c>
      <c r="MQW4" s="15" t="s">
        <v>12</v>
      </c>
      <c r="MQX4" s="15" t="s">
        <v>12</v>
      </c>
      <c r="MQY4" s="15" t="s">
        <v>12</v>
      </c>
      <c r="MQZ4" s="15" t="s">
        <v>12</v>
      </c>
      <c r="MRA4" s="15" t="s">
        <v>12</v>
      </c>
      <c r="MRB4" s="15" t="s">
        <v>12</v>
      </c>
      <c r="MRC4" s="15" t="s">
        <v>12</v>
      </c>
      <c r="MRD4" s="15" t="s">
        <v>12</v>
      </c>
      <c r="MRE4" s="15" t="s">
        <v>12</v>
      </c>
      <c r="MRF4" s="15" t="s">
        <v>12</v>
      </c>
      <c r="MRG4" s="15" t="s">
        <v>12</v>
      </c>
      <c r="MRH4" s="15" t="s">
        <v>12</v>
      </c>
      <c r="MRI4" s="15" t="s">
        <v>12</v>
      </c>
      <c r="MRJ4" s="15" t="s">
        <v>12</v>
      </c>
      <c r="MRK4" s="15" t="s">
        <v>12</v>
      </c>
      <c r="MRL4" s="15" t="s">
        <v>12</v>
      </c>
      <c r="MRM4" s="15" t="s">
        <v>12</v>
      </c>
      <c r="MRN4" s="15" t="s">
        <v>12</v>
      </c>
      <c r="MRO4" s="15" t="s">
        <v>12</v>
      </c>
      <c r="MRP4" s="15" t="s">
        <v>12</v>
      </c>
      <c r="MRQ4" s="15" t="s">
        <v>12</v>
      </c>
      <c r="MRR4" s="15" t="s">
        <v>12</v>
      </c>
      <c r="MRS4" s="15" t="s">
        <v>12</v>
      </c>
      <c r="MRT4" s="15" t="s">
        <v>12</v>
      </c>
      <c r="MRU4" s="15" t="s">
        <v>12</v>
      </c>
      <c r="MRV4" s="15" t="s">
        <v>12</v>
      </c>
      <c r="MRW4" s="15" t="s">
        <v>12</v>
      </c>
      <c r="MRX4" s="15" t="s">
        <v>12</v>
      </c>
      <c r="MRY4" s="15" t="s">
        <v>12</v>
      </c>
      <c r="MRZ4" s="15" t="s">
        <v>12</v>
      </c>
      <c r="MSA4" s="15" t="s">
        <v>12</v>
      </c>
      <c r="MSB4" s="15" t="s">
        <v>12</v>
      </c>
      <c r="MSC4" s="15" t="s">
        <v>12</v>
      </c>
      <c r="MSD4" s="15" t="s">
        <v>12</v>
      </c>
      <c r="MSE4" s="15" t="s">
        <v>12</v>
      </c>
      <c r="MSF4" s="15" t="s">
        <v>12</v>
      </c>
      <c r="MSG4" s="15" t="s">
        <v>12</v>
      </c>
      <c r="MSH4" s="15" t="s">
        <v>12</v>
      </c>
      <c r="MSI4" s="15" t="s">
        <v>12</v>
      </c>
      <c r="MSJ4" s="15" t="s">
        <v>12</v>
      </c>
      <c r="MSK4" s="15" t="s">
        <v>12</v>
      </c>
      <c r="MSL4" s="15" t="s">
        <v>12</v>
      </c>
      <c r="MSM4" s="15" t="s">
        <v>12</v>
      </c>
      <c r="MSN4" s="15" t="s">
        <v>12</v>
      </c>
      <c r="MSO4" s="15" t="s">
        <v>12</v>
      </c>
      <c r="MSP4" s="15" t="s">
        <v>12</v>
      </c>
      <c r="MSQ4" s="15" t="s">
        <v>12</v>
      </c>
      <c r="MSR4" s="15" t="s">
        <v>12</v>
      </c>
      <c r="MSS4" s="15" t="s">
        <v>12</v>
      </c>
      <c r="MST4" s="15" t="s">
        <v>12</v>
      </c>
      <c r="MSU4" s="15" t="s">
        <v>12</v>
      </c>
      <c r="MSV4" s="15" t="s">
        <v>12</v>
      </c>
      <c r="MSW4" s="15" t="s">
        <v>12</v>
      </c>
      <c r="MSX4" s="15" t="s">
        <v>12</v>
      </c>
      <c r="MSY4" s="15" t="s">
        <v>12</v>
      </c>
      <c r="MSZ4" s="15" t="s">
        <v>12</v>
      </c>
      <c r="MTA4" s="15" t="s">
        <v>12</v>
      </c>
      <c r="MTB4" s="15" t="s">
        <v>12</v>
      </c>
      <c r="MTC4" s="15" t="s">
        <v>12</v>
      </c>
      <c r="MTD4" s="15" t="s">
        <v>12</v>
      </c>
      <c r="MTE4" s="15" t="s">
        <v>12</v>
      </c>
      <c r="MTF4" s="15" t="s">
        <v>12</v>
      </c>
      <c r="MTG4" s="15" t="s">
        <v>12</v>
      </c>
      <c r="MTH4" s="15" t="s">
        <v>12</v>
      </c>
      <c r="MTI4" s="15" t="s">
        <v>12</v>
      </c>
      <c r="MTJ4" s="15" t="s">
        <v>12</v>
      </c>
      <c r="MTK4" s="15" t="s">
        <v>12</v>
      </c>
      <c r="MTL4" s="15" t="s">
        <v>12</v>
      </c>
      <c r="MTM4" s="15" t="s">
        <v>12</v>
      </c>
      <c r="MTN4" s="15" t="s">
        <v>12</v>
      </c>
      <c r="MTO4" s="15" t="s">
        <v>12</v>
      </c>
      <c r="MTP4" s="15" t="s">
        <v>12</v>
      </c>
      <c r="MTQ4" s="15" t="s">
        <v>12</v>
      </c>
      <c r="MTR4" s="15" t="s">
        <v>12</v>
      </c>
      <c r="MTS4" s="15" t="s">
        <v>12</v>
      </c>
      <c r="MTT4" s="15" t="s">
        <v>12</v>
      </c>
      <c r="MTU4" s="15" t="s">
        <v>12</v>
      </c>
      <c r="MTV4" s="15" t="s">
        <v>12</v>
      </c>
      <c r="MTW4" s="15" t="s">
        <v>12</v>
      </c>
      <c r="MTX4" s="15" t="s">
        <v>12</v>
      </c>
      <c r="MTY4" s="15" t="s">
        <v>12</v>
      </c>
      <c r="MTZ4" s="15" t="s">
        <v>12</v>
      </c>
      <c r="MUA4" s="15" t="s">
        <v>12</v>
      </c>
      <c r="MUB4" s="15" t="s">
        <v>12</v>
      </c>
      <c r="MUC4" s="15" t="s">
        <v>12</v>
      </c>
      <c r="MUD4" s="15" t="s">
        <v>12</v>
      </c>
      <c r="MUE4" s="15" t="s">
        <v>12</v>
      </c>
      <c r="MUF4" s="15" t="s">
        <v>12</v>
      </c>
      <c r="MUG4" s="15" t="s">
        <v>12</v>
      </c>
      <c r="MUH4" s="15" t="s">
        <v>12</v>
      </c>
      <c r="MUI4" s="15" t="s">
        <v>12</v>
      </c>
      <c r="MUJ4" s="15" t="s">
        <v>12</v>
      </c>
      <c r="MUK4" s="15" t="s">
        <v>12</v>
      </c>
      <c r="MUL4" s="15" t="s">
        <v>12</v>
      </c>
      <c r="MUM4" s="15" t="s">
        <v>12</v>
      </c>
      <c r="MUN4" s="15" t="s">
        <v>12</v>
      </c>
      <c r="MUO4" s="15" t="s">
        <v>12</v>
      </c>
      <c r="MUP4" s="15" t="s">
        <v>12</v>
      </c>
      <c r="MUQ4" s="15" t="s">
        <v>12</v>
      </c>
      <c r="MUR4" s="15" t="s">
        <v>12</v>
      </c>
      <c r="MUS4" s="15" t="s">
        <v>12</v>
      </c>
      <c r="MUT4" s="15" t="s">
        <v>12</v>
      </c>
      <c r="MUU4" s="15" t="s">
        <v>12</v>
      </c>
      <c r="MUV4" s="15" t="s">
        <v>12</v>
      </c>
      <c r="MUW4" s="15" t="s">
        <v>12</v>
      </c>
      <c r="MUX4" s="15" t="s">
        <v>12</v>
      </c>
      <c r="MUY4" s="15" t="s">
        <v>12</v>
      </c>
      <c r="MUZ4" s="15" t="s">
        <v>12</v>
      </c>
      <c r="MVA4" s="15" t="s">
        <v>12</v>
      </c>
      <c r="MVB4" s="15" t="s">
        <v>12</v>
      </c>
      <c r="MVC4" s="15" t="s">
        <v>12</v>
      </c>
      <c r="MVD4" s="15" t="s">
        <v>12</v>
      </c>
      <c r="MVE4" s="15" t="s">
        <v>12</v>
      </c>
      <c r="MVF4" s="15" t="s">
        <v>12</v>
      </c>
      <c r="MVG4" s="15" t="s">
        <v>12</v>
      </c>
      <c r="MVH4" s="15" t="s">
        <v>12</v>
      </c>
      <c r="MVI4" s="15" t="s">
        <v>12</v>
      </c>
      <c r="MVJ4" s="15" t="s">
        <v>12</v>
      </c>
      <c r="MVK4" s="15" t="s">
        <v>12</v>
      </c>
      <c r="MVL4" s="15" t="s">
        <v>12</v>
      </c>
      <c r="MVM4" s="15" t="s">
        <v>12</v>
      </c>
      <c r="MVN4" s="15" t="s">
        <v>12</v>
      </c>
      <c r="MVO4" s="15" t="s">
        <v>12</v>
      </c>
      <c r="MVP4" s="15" t="s">
        <v>12</v>
      </c>
      <c r="MVQ4" s="15" t="s">
        <v>12</v>
      </c>
      <c r="MVR4" s="15" t="s">
        <v>12</v>
      </c>
      <c r="MVS4" s="15" t="s">
        <v>12</v>
      </c>
      <c r="MVT4" s="15" t="s">
        <v>12</v>
      </c>
      <c r="MVU4" s="15" t="s">
        <v>12</v>
      </c>
      <c r="MVV4" s="15" t="s">
        <v>12</v>
      </c>
      <c r="MVW4" s="15" t="s">
        <v>12</v>
      </c>
      <c r="MVX4" s="15" t="s">
        <v>12</v>
      </c>
      <c r="MVY4" s="15" t="s">
        <v>12</v>
      </c>
      <c r="MVZ4" s="15" t="s">
        <v>12</v>
      </c>
      <c r="MWA4" s="15" t="s">
        <v>12</v>
      </c>
      <c r="MWB4" s="15" t="s">
        <v>12</v>
      </c>
      <c r="MWC4" s="15" t="s">
        <v>12</v>
      </c>
      <c r="MWD4" s="15" t="s">
        <v>12</v>
      </c>
      <c r="MWE4" s="15" t="s">
        <v>12</v>
      </c>
      <c r="MWF4" s="15" t="s">
        <v>12</v>
      </c>
      <c r="MWG4" s="15" t="s">
        <v>12</v>
      </c>
      <c r="MWH4" s="15" t="s">
        <v>12</v>
      </c>
      <c r="MWI4" s="15" t="s">
        <v>12</v>
      </c>
      <c r="MWJ4" s="15" t="s">
        <v>12</v>
      </c>
      <c r="MWK4" s="15" t="s">
        <v>12</v>
      </c>
      <c r="MWL4" s="15" t="s">
        <v>12</v>
      </c>
      <c r="MWM4" s="15" t="s">
        <v>12</v>
      </c>
      <c r="MWN4" s="15" t="s">
        <v>12</v>
      </c>
      <c r="MWO4" s="15" t="s">
        <v>12</v>
      </c>
      <c r="MWP4" s="15" t="s">
        <v>12</v>
      </c>
      <c r="MWQ4" s="15" t="s">
        <v>12</v>
      </c>
      <c r="MWR4" s="15" t="s">
        <v>12</v>
      </c>
      <c r="MWS4" s="15" t="s">
        <v>12</v>
      </c>
      <c r="MWT4" s="15" t="s">
        <v>12</v>
      </c>
      <c r="MWU4" s="15" t="s">
        <v>12</v>
      </c>
      <c r="MWV4" s="15" t="s">
        <v>12</v>
      </c>
      <c r="MWW4" s="15" t="s">
        <v>12</v>
      </c>
      <c r="MWX4" s="15" t="s">
        <v>12</v>
      </c>
      <c r="MWY4" s="15" t="s">
        <v>12</v>
      </c>
      <c r="MWZ4" s="15" t="s">
        <v>12</v>
      </c>
      <c r="MXA4" s="15" t="s">
        <v>12</v>
      </c>
      <c r="MXB4" s="15" t="s">
        <v>12</v>
      </c>
      <c r="MXC4" s="15" t="s">
        <v>12</v>
      </c>
      <c r="MXD4" s="15" t="s">
        <v>12</v>
      </c>
      <c r="MXE4" s="15" t="s">
        <v>12</v>
      </c>
      <c r="MXF4" s="15" t="s">
        <v>12</v>
      </c>
      <c r="MXG4" s="15" t="s">
        <v>12</v>
      </c>
      <c r="MXH4" s="15" t="s">
        <v>12</v>
      </c>
      <c r="MXI4" s="15" t="s">
        <v>12</v>
      </c>
      <c r="MXJ4" s="15" t="s">
        <v>12</v>
      </c>
      <c r="MXK4" s="15" t="s">
        <v>12</v>
      </c>
      <c r="MXL4" s="15" t="s">
        <v>12</v>
      </c>
      <c r="MXM4" s="15" t="s">
        <v>12</v>
      </c>
      <c r="MXN4" s="15" t="s">
        <v>12</v>
      </c>
      <c r="MXO4" s="15" t="s">
        <v>12</v>
      </c>
      <c r="MXP4" s="15" t="s">
        <v>12</v>
      </c>
      <c r="MXQ4" s="15" t="s">
        <v>12</v>
      </c>
      <c r="MXR4" s="15" t="s">
        <v>12</v>
      </c>
      <c r="MXS4" s="15" t="s">
        <v>12</v>
      </c>
      <c r="MXT4" s="15" t="s">
        <v>12</v>
      </c>
      <c r="MXU4" s="15" t="s">
        <v>12</v>
      </c>
      <c r="MXV4" s="15" t="s">
        <v>12</v>
      </c>
      <c r="MXW4" s="15" t="s">
        <v>12</v>
      </c>
      <c r="MXX4" s="15" t="s">
        <v>12</v>
      </c>
      <c r="MXY4" s="15" t="s">
        <v>12</v>
      </c>
      <c r="MXZ4" s="15" t="s">
        <v>12</v>
      </c>
      <c r="MYA4" s="15" t="s">
        <v>12</v>
      </c>
      <c r="MYB4" s="15" t="s">
        <v>12</v>
      </c>
      <c r="MYC4" s="15" t="s">
        <v>12</v>
      </c>
      <c r="MYD4" s="15" t="s">
        <v>12</v>
      </c>
      <c r="MYE4" s="15" t="s">
        <v>12</v>
      </c>
      <c r="MYF4" s="15" t="s">
        <v>12</v>
      </c>
      <c r="MYG4" s="15" t="s">
        <v>12</v>
      </c>
      <c r="MYH4" s="15" t="s">
        <v>12</v>
      </c>
      <c r="MYI4" s="15" t="s">
        <v>12</v>
      </c>
      <c r="MYJ4" s="15" t="s">
        <v>12</v>
      </c>
      <c r="MYK4" s="15" t="s">
        <v>12</v>
      </c>
      <c r="MYL4" s="15" t="s">
        <v>12</v>
      </c>
      <c r="MYM4" s="15" t="s">
        <v>12</v>
      </c>
      <c r="MYN4" s="15" t="s">
        <v>12</v>
      </c>
      <c r="MYO4" s="15" t="s">
        <v>12</v>
      </c>
      <c r="MYP4" s="15" t="s">
        <v>12</v>
      </c>
      <c r="MYQ4" s="15" t="s">
        <v>12</v>
      </c>
      <c r="MYR4" s="15" t="s">
        <v>12</v>
      </c>
      <c r="MYS4" s="15" t="s">
        <v>12</v>
      </c>
      <c r="MYT4" s="15" t="s">
        <v>12</v>
      </c>
      <c r="MYU4" s="15" t="s">
        <v>12</v>
      </c>
      <c r="MYV4" s="15" t="s">
        <v>12</v>
      </c>
      <c r="MYW4" s="15" t="s">
        <v>12</v>
      </c>
      <c r="MYX4" s="15" t="s">
        <v>12</v>
      </c>
      <c r="MYY4" s="15" t="s">
        <v>12</v>
      </c>
      <c r="MYZ4" s="15" t="s">
        <v>12</v>
      </c>
      <c r="MZA4" s="15" t="s">
        <v>12</v>
      </c>
      <c r="MZB4" s="15" t="s">
        <v>12</v>
      </c>
      <c r="MZC4" s="15" t="s">
        <v>12</v>
      </c>
      <c r="MZD4" s="15" t="s">
        <v>12</v>
      </c>
      <c r="MZE4" s="15" t="s">
        <v>12</v>
      </c>
      <c r="MZF4" s="15" t="s">
        <v>12</v>
      </c>
      <c r="MZG4" s="15" t="s">
        <v>12</v>
      </c>
      <c r="MZH4" s="15" t="s">
        <v>12</v>
      </c>
      <c r="MZI4" s="15" t="s">
        <v>12</v>
      </c>
      <c r="MZJ4" s="15" t="s">
        <v>12</v>
      </c>
      <c r="MZK4" s="15" t="s">
        <v>12</v>
      </c>
      <c r="MZL4" s="15" t="s">
        <v>12</v>
      </c>
      <c r="MZM4" s="15" t="s">
        <v>12</v>
      </c>
      <c r="MZN4" s="15" t="s">
        <v>12</v>
      </c>
      <c r="MZO4" s="15" t="s">
        <v>12</v>
      </c>
      <c r="MZP4" s="15" t="s">
        <v>12</v>
      </c>
      <c r="MZQ4" s="15" t="s">
        <v>12</v>
      </c>
      <c r="MZR4" s="15" t="s">
        <v>12</v>
      </c>
      <c r="MZS4" s="15" t="s">
        <v>12</v>
      </c>
      <c r="MZT4" s="15" t="s">
        <v>12</v>
      </c>
      <c r="MZU4" s="15" t="s">
        <v>12</v>
      </c>
      <c r="MZV4" s="15" t="s">
        <v>12</v>
      </c>
      <c r="MZW4" s="15" t="s">
        <v>12</v>
      </c>
      <c r="MZX4" s="15" t="s">
        <v>12</v>
      </c>
      <c r="MZY4" s="15" t="s">
        <v>12</v>
      </c>
      <c r="MZZ4" s="15" t="s">
        <v>12</v>
      </c>
      <c r="NAA4" s="15" t="s">
        <v>12</v>
      </c>
      <c r="NAB4" s="15" t="s">
        <v>12</v>
      </c>
      <c r="NAC4" s="15" t="s">
        <v>12</v>
      </c>
      <c r="NAD4" s="15" t="s">
        <v>12</v>
      </c>
      <c r="NAE4" s="15" t="s">
        <v>12</v>
      </c>
      <c r="NAF4" s="15" t="s">
        <v>12</v>
      </c>
      <c r="NAG4" s="15" t="s">
        <v>12</v>
      </c>
      <c r="NAH4" s="15" t="s">
        <v>12</v>
      </c>
      <c r="NAI4" s="15" t="s">
        <v>12</v>
      </c>
      <c r="NAJ4" s="15" t="s">
        <v>12</v>
      </c>
      <c r="NAK4" s="15" t="s">
        <v>12</v>
      </c>
      <c r="NAL4" s="15" t="s">
        <v>12</v>
      </c>
      <c r="NAM4" s="15" t="s">
        <v>12</v>
      </c>
      <c r="NAN4" s="15" t="s">
        <v>12</v>
      </c>
      <c r="NAO4" s="15" t="s">
        <v>12</v>
      </c>
      <c r="NAP4" s="15" t="s">
        <v>12</v>
      </c>
      <c r="NAQ4" s="15" t="s">
        <v>12</v>
      </c>
      <c r="NAR4" s="15" t="s">
        <v>12</v>
      </c>
      <c r="NAS4" s="15" t="s">
        <v>12</v>
      </c>
      <c r="NAT4" s="15" t="s">
        <v>12</v>
      </c>
      <c r="NAU4" s="15" t="s">
        <v>12</v>
      </c>
      <c r="NAV4" s="15" t="s">
        <v>12</v>
      </c>
      <c r="NAW4" s="15" t="s">
        <v>12</v>
      </c>
      <c r="NAX4" s="15" t="s">
        <v>12</v>
      </c>
      <c r="NAY4" s="15" t="s">
        <v>12</v>
      </c>
      <c r="NAZ4" s="15" t="s">
        <v>12</v>
      </c>
      <c r="NBA4" s="15" t="s">
        <v>12</v>
      </c>
      <c r="NBB4" s="15" t="s">
        <v>12</v>
      </c>
      <c r="NBC4" s="15" t="s">
        <v>12</v>
      </c>
      <c r="NBD4" s="15" t="s">
        <v>12</v>
      </c>
      <c r="NBE4" s="15" t="s">
        <v>12</v>
      </c>
      <c r="NBF4" s="15" t="s">
        <v>12</v>
      </c>
      <c r="NBG4" s="15" t="s">
        <v>12</v>
      </c>
      <c r="NBH4" s="15" t="s">
        <v>12</v>
      </c>
      <c r="NBI4" s="15" t="s">
        <v>12</v>
      </c>
      <c r="NBJ4" s="15" t="s">
        <v>12</v>
      </c>
      <c r="NBK4" s="15" t="s">
        <v>12</v>
      </c>
      <c r="NBL4" s="15" t="s">
        <v>12</v>
      </c>
      <c r="NBM4" s="15" t="s">
        <v>12</v>
      </c>
      <c r="NBN4" s="15" t="s">
        <v>12</v>
      </c>
      <c r="NBO4" s="15" t="s">
        <v>12</v>
      </c>
      <c r="NBP4" s="15" t="s">
        <v>12</v>
      </c>
      <c r="NBQ4" s="15" t="s">
        <v>12</v>
      </c>
      <c r="NBR4" s="15" t="s">
        <v>12</v>
      </c>
      <c r="NBS4" s="15" t="s">
        <v>12</v>
      </c>
      <c r="NBT4" s="15" t="s">
        <v>12</v>
      </c>
      <c r="NBU4" s="15" t="s">
        <v>12</v>
      </c>
      <c r="NBV4" s="15" t="s">
        <v>12</v>
      </c>
      <c r="NBW4" s="15" t="s">
        <v>12</v>
      </c>
      <c r="NBX4" s="15" t="s">
        <v>12</v>
      </c>
      <c r="NBY4" s="15" t="s">
        <v>12</v>
      </c>
      <c r="NBZ4" s="15" t="s">
        <v>12</v>
      </c>
      <c r="NCA4" s="15" t="s">
        <v>12</v>
      </c>
      <c r="NCB4" s="15" t="s">
        <v>12</v>
      </c>
      <c r="NCC4" s="15" t="s">
        <v>12</v>
      </c>
      <c r="NCD4" s="15" t="s">
        <v>12</v>
      </c>
      <c r="NCE4" s="15" t="s">
        <v>12</v>
      </c>
      <c r="NCF4" s="15" t="s">
        <v>12</v>
      </c>
      <c r="NCG4" s="15" t="s">
        <v>12</v>
      </c>
      <c r="NCH4" s="15" t="s">
        <v>12</v>
      </c>
      <c r="NCI4" s="15" t="s">
        <v>12</v>
      </c>
      <c r="NCJ4" s="15" t="s">
        <v>12</v>
      </c>
      <c r="NCK4" s="15" t="s">
        <v>12</v>
      </c>
      <c r="NCL4" s="15" t="s">
        <v>12</v>
      </c>
      <c r="NCM4" s="15" t="s">
        <v>12</v>
      </c>
      <c r="NCN4" s="15" t="s">
        <v>12</v>
      </c>
      <c r="NCO4" s="15" t="s">
        <v>12</v>
      </c>
      <c r="NCP4" s="15" t="s">
        <v>12</v>
      </c>
      <c r="NCQ4" s="15" t="s">
        <v>12</v>
      </c>
      <c r="NCR4" s="15" t="s">
        <v>12</v>
      </c>
      <c r="NCS4" s="15" t="s">
        <v>12</v>
      </c>
      <c r="NCT4" s="15" t="s">
        <v>12</v>
      </c>
      <c r="NCU4" s="15" t="s">
        <v>12</v>
      </c>
      <c r="NCV4" s="15" t="s">
        <v>12</v>
      </c>
      <c r="NCW4" s="15" t="s">
        <v>12</v>
      </c>
      <c r="NCX4" s="15" t="s">
        <v>12</v>
      </c>
      <c r="NCY4" s="15" t="s">
        <v>12</v>
      </c>
      <c r="NCZ4" s="15" t="s">
        <v>12</v>
      </c>
      <c r="NDA4" s="15" t="s">
        <v>12</v>
      </c>
      <c r="NDB4" s="15" t="s">
        <v>12</v>
      </c>
      <c r="NDC4" s="15" t="s">
        <v>12</v>
      </c>
      <c r="NDD4" s="15" t="s">
        <v>12</v>
      </c>
      <c r="NDE4" s="15" t="s">
        <v>12</v>
      </c>
      <c r="NDF4" s="15" t="s">
        <v>12</v>
      </c>
      <c r="NDG4" s="15" t="s">
        <v>12</v>
      </c>
      <c r="NDH4" s="15" t="s">
        <v>12</v>
      </c>
      <c r="NDI4" s="15" t="s">
        <v>12</v>
      </c>
      <c r="NDJ4" s="15" t="s">
        <v>12</v>
      </c>
      <c r="NDK4" s="15" t="s">
        <v>12</v>
      </c>
      <c r="NDL4" s="15" t="s">
        <v>12</v>
      </c>
      <c r="NDM4" s="15" t="s">
        <v>12</v>
      </c>
      <c r="NDN4" s="15" t="s">
        <v>12</v>
      </c>
      <c r="NDO4" s="15" t="s">
        <v>12</v>
      </c>
      <c r="NDP4" s="15" t="s">
        <v>12</v>
      </c>
      <c r="NDQ4" s="15" t="s">
        <v>12</v>
      </c>
      <c r="NDR4" s="15" t="s">
        <v>12</v>
      </c>
      <c r="NDS4" s="15" t="s">
        <v>12</v>
      </c>
      <c r="NDT4" s="15" t="s">
        <v>12</v>
      </c>
      <c r="NDU4" s="15" t="s">
        <v>12</v>
      </c>
      <c r="NDV4" s="15" t="s">
        <v>12</v>
      </c>
      <c r="NDW4" s="15" t="s">
        <v>12</v>
      </c>
      <c r="NDX4" s="15" t="s">
        <v>12</v>
      </c>
      <c r="NDY4" s="15" t="s">
        <v>12</v>
      </c>
      <c r="NDZ4" s="15" t="s">
        <v>12</v>
      </c>
      <c r="NEA4" s="15" t="s">
        <v>12</v>
      </c>
      <c r="NEB4" s="15" t="s">
        <v>12</v>
      </c>
      <c r="NEC4" s="15" t="s">
        <v>12</v>
      </c>
      <c r="NED4" s="15" t="s">
        <v>12</v>
      </c>
      <c r="NEE4" s="15" t="s">
        <v>12</v>
      </c>
      <c r="NEF4" s="15" t="s">
        <v>12</v>
      </c>
      <c r="NEG4" s="15" t="s">
        <v>12</v>
      </c>
      <c r="NEH4" s="15" t="s">
        <v>12</v>
      </c>
      <c r="NEI4" s="15" t="s">
        <v>12</v>
      </c>
      <c r="NEJ4" s="15" t="s">
        <v>12</v>
      </c>
      <c r="NEK4" s="15" t="s">
        <v>12</v>
      </c>
      <c r="NEL4" s="15" t="s">
        <v>12</v>
      </c>
      <c r="NEM4" s="15" t="s">
        <v>12</v>
      </c>
      <c r="NEN4" s="15" t="s">
        <v>12</v>
      </c>
      <c r="NEO4" s="15" t="s">
        <v>12</v>
      </c>
      <c r="NEP4" s="15" t="s">
        <v>12</v>
      </c>
      <c r="NEQ4" s="15" t="s">
        <v>12</v>
      </c>
      <c r="NER4" s="15" t="s">
        <v>12</v>
      </c>
      <c r="NES4" s="15" t="s">
        <v>12</v>
      </c>
      <c r="NET4" s="15" t="s">
        <v>12</v>
      </c>
      <c r="NEU4" s="15" t="s">
        <v>12</v>
      </c>
      <c r="NEV4" s="15" t="s">
        <v>12</v>
      </c>
      <c r="NEW4" s="15" t="s">
        <v>12</v>
      </c>
      <c r="NEX4" s="15" t="s">
        <v>12</v>
      </c>
      <c r="NEY4" s="15" t="s">
        <v>12</v>
      </c>
      <c r="NEZ4" s="15" t="s">
        <v>12</v>
      </c>
      <c r="NFA4" s="15" t="s">
        <v>12</v>
      </c>
      <c r="NFB4" s="15" t="s">
        <v>12</v>
      </c>
      <c r="NFC4" s="15" t="s">
        <v>12</v>
      </c>
      <c r="NFD4" s="15" t="s">
        <v>12</v>
      </c>
      <c r="NFE4" s="15" t="s">
        <v>12</v>
      </c>
      <c r="NFF4" s="15" t="s">
        <v>12</v>
      </c>
      <c r="NFG4" s="15" t="s">
        <v>12</v>
      </c>
      <c r="NFH4" s="15" t="s">
        <v>12</v>
      </c>
      <c r="NFI4" s="15" t="s">
        <v>12</v>
      </c>
      <c r="NFJ4" s="15" t="s">
        <v>12</v>
      </c>
      <c r="NFK4" s="15" t="s">
        <v>12</v>
      </c>
      <c r="NFL4" s="15" t="s">
        <v>12</v>
      </c>
      <c r="NFM4" s="15" t="s">
        <v>12</v>
      </c>
      <c r="NFN4" s="15" t="s">
        <v>12</v>
      </c>
      <c r="NFO4" s="15" t="s">
        <v>12</v>
      </c>
      <c r="NFP4" s="15" t="s">
        <v>12</v>
      </c>
      <c r="NFQ4" s="15" t="s">
        <v>12</v>
      </c>
      <c r="NFR4" s="15" t="s">
        <v>12</v>
      </c>
      <c r="NFS4" s="15" t="s">
        <v>12</v>
      </c>
      <c r="NFT4" s="15" t="s">
        <v>12</v>
      </c>
      <c r="NFU4" s="15" t="s">
        <v>12</v>
      </c>
      <c r="NFV4" s="15" t="s">
        <v>12</v>
      </c>
      <c r="NFW4" s="15" t="s">
        <v>12</v>
      </c>
      <c r="NFX4" s="15" t="s">
        <v>12</v>
      </c>
      <c r="NFY4" s="15" t="s">
        <v>12</v>
      </c>
      <c r="NFZ4" s="15" t="s">
        <v>12</v>
      </c>
      <c r="NGA4" s="15" t="s">
        <v>12</v>
      </c>
      <c r="NGB4" s="15" t="s">
        <v>12</v>
      </c>
      <c r="NGC4" s="15" t="s">
        <v>12</v>
      </c>
      <c r="NGD4" s="15" t="s">
        <v>12</v>
      </c>
      <c r="NGE4" s="15" t="s">
        <v>12</v>
      </c>
      <c r="NGF4" s="15" t="s">
        <v>12</v>
      </c>
      <c r="NGG4" s="15" t="s">
        <v>12</v>
      </c>
      <c r="NGH4" s="15" t="s">
        <v>12</v>
      </c>
      <c r="NGI4" s="15" t="s">
        <v>12</v>
      </c>
      <c r="NGJ4" s="15" t="s">
        <v>12</v>
      </c>
      <c r="NGK4" s="15" t="s">
        <v>12</v>
      </c>
      <c r="NGL4" s="15" t="s">
        <v>12</v>
      </c>
      <c r="NGM4" s="15" t="s">
        <v>12</v>
      </c>
      <c r="NGN4" s="15" t="s">
        <v>12</v>
      </c>
      <c r="NGO4" s="15" t="s">
        <v>12</v>
      </c>
      <c r="NGP4" s="15" t="s">
        <v>12</v>
      </c>
      <c r="NGQ4" s="15" t="s">
        <v>12</v>
      </c>
      <c r="NGR4" s="15" t="s">
        <v>12</v>
      </c>
      <c r="NGS4" s="15" t="s">
        <v>12</v>
      </c>
      <c r="NGT4" s="15" t="s">
        <v>12</v>
      </c>
      <c r="NGU4" s="15" t="s">
        <v>12</v>
      </c>
      <c r="NGV4" s="15" t="s">
        <v>12</v>
      </c>
      <c r="NGW4" s="15" t="s">
        <v>12</v>
      </c>
      <c r="NGX4" s="15" t="s">
        <v>12</v>
      </c>
      <c r="NGY4" s="15" t="s">
        <v>12</v>
      </c>
      <c r="NGZ4" s="15" t="s">
        <v>12</v>
      </c>
      <c r="NHA4" s="15" t="s">
        <v>12</v>
      </c>
      <c r="NHB4" s="15" t="s">
        <v>12</v>
      </c>
      <c r="NHC4" s="15" t="s">
        <v>12</v>
      </c>
      <c r="NHD4" s="15" t="s">
        <v>12</v>
      </c>
      <c r="NHE4" s="15" t="s">
        <v>12</v>
      </c>
      <c r="NHF4" s="15" t="s">
        <v>12</v>
      </c>
      <c r="NHG4" s="15" t="s">
        <v>12</v>
      </c>
      <c r="NHH4" s="15" t="s">
        <v>12</v>
      </c>
      <c r="NHI4" s="15" t="s">
        <v>12</v>
      </c>
      <c r="NHJ4" s="15" t="s">
        <v>12</v>
      </c>
      <c r="NHK4" s="15" t="s">
        <v>12</v>
      </c>
      <c r="NHL4" s="15" t="s">
        <v>12</v>
      </c>
      <c r="NHM4" s="15" t="s">
        <v>12</v>
      </c>
      <c r="NHN4" s="15" t="s">
        <v>12</v>
      </c>
      <c r="NHO4" s="15" t="s">
        <v>12</v>
      </c>
      <c r="NHP4" s="15" t="s">
        <v>12</v>
      </c>
      <c r="NHQ4" s="15" t="s">
        <v>12</v>
      </c>
      <c r="NHR4" s="15" t="s">
        <v>12</v>
      </c>
      <c r="NHS4" s="15" t="s">
        <v>12</v>
      </c>
      <c r="NHT4" s="15" t="s">
        <v>12</v>
      </c>
      <c r="NHU4" s="15" t="s">
        <v>12</v>
      </c>
      <c r="NHV4" s="15" t="s">
        <v>12</v>
      </c>
      <c r="NHW4" s="15" t="s">
        <v>12</v>
      </c>
      <c r="NHX4" s="15" t="s">
        <v>12</v>
      </c>
      <c r="NHY4" s="15" t="s">
        <v>12</v>
      </c>
      <c r="NHZ4" s="15" t="s">
        <v>12</v>
      </c>
      <c r="NIA4" s="15" t="s">
        <v>12</v>
      </c>
      <c r="NIB4" s="15" t="s">
        <v>12</v>
      </c>
      <c r="NIC4" s="15" t="s">
        <v>12</v>
      </c>
      <c r="NID4" s="15" t="s">
        <v>12</v>
      </c>
      <c r="NIE4" s="15" t="s">
        <v>12</v>
      </c>
      <c r="NIF4" s="15" t="s">
        <v>12</v>
      </c>
      <c r="NIG4" s="15" t="s">
        <v>12</v>
      </c>
      <c r="NIH4" s="15" t="s">
        <v>12</v>
      </c>
      <c r="NII4" s="15" t="s">
        <v>12</v>
      </c>
      <c r="NIJ4" s="15" t="s">
        <v>12</v>
      </c>
      <c r="NIK4" s="15" t="s">
        <v>12</v>
      </c>
      <c r="NIL4" s="15" t="s">
        <v>12</v>
      </c>
      <c r="NIM4" s="15" t="s">
        <v>12</v>
      </c>
      <c r="NIN4" s="15" t="s">
        <v>12</v>
      </c>
      <c r="NIO4" s="15" t="s">
        <v>12</v>
      </c>
      <c r="NIP4" s="15" t="s">
        <v>12</v>
      </c>
      <c r="NIQ4" s="15" t="s">
        <v>12</v>
      </c>
      <c r="NIR4" s="15" t="s">
        <v>12</v>
      </c>
      <c r="NIS4" s="15" t="s">
        <v>12</v>
      </c>
      <c r="NIT4" s="15" t="s">
        <v>12</v>
      </c>
      <c r="NIU4" s="15" t="s">
        <v>12</v>
      </c>
      <c r="NIV4" s="15" t="s">
        <v>12</v>
      </c>
      <c r="NIW4" s="15" t="s">
        <v>12</v>
      </c>
      <c r="NIX4" s="15" t="s">
        <v>12</v>
      </c>
      <c r="NIY4" s="15" t="s">
        <v>12</v>
      </c>
      <c r="NIZ4" s="15" t="s">
        <v>12</v>
      </c>
      <c r="NJA4" s="15" t="s">
        <v>12</v>
      </c>
      <c r="NJB4" s="15" t="s">
        <v>12</v>
      </c>
      <c r="NJC4" s="15" t="s">
        <v>12</v>
      </c>
      <c r="NJD4" s="15" t="s">
        <v>12</v>
      </c>
      <c r="NJE4" s="15" t="s">
        <v>12</v>
      </c>
      <c r="NJF4" s="15" t="s">
        <v>12</v>
      </c>
      <c r="NJG4" s="15" t="s">
        <v>12</v>
      </c>
      <c r="NJH4" s="15" t="s">
        <v>12</v>
      </c>
      <c r="NJI4" s="15" t="s">
        <v>12</v>
      </c>
      <c r="NJJ4" s="15" t="s">
        <v>12</v>
      </c>
      <c r="NJK4" s="15" t="s">
        <v>12</v>
      </c>
      <c r="NJL4" s="15" t="s">
        <v>12</v>
      </c>
      <c r="NJM4" s="15" t="s">
        <v>12</v>
      </c>
      <c r="NJN4" s="15" t="s">
        <v>12</v>
      </c>
      <c r="NJO4" s="15" t="s">
        <v>12</v>
      </c>
      <c r="NJP4" s="15" t="s">
        <v>12</v>
      </c>
      <c r="NJQ4" s="15" t="s">
        <v>12</v>
      </c>
      <c r="NJR4" s="15" t="s">
        <v>12</v>
      </c>
      <c r="NJS4" s="15" t="s">
        <v>12</v>
      </c>
      <c r="NJT4" s="15" t="s">
        <v>12</v>
      </c>
      <c r="NJU4" s="15" t="s">
        <v>12</v>
      </c>
      <c r="NJV4" s="15" t="s">
        <v>12</v>
      </c>
      <c r="NJW4" s="15" t="s">
        <v>12</v>
      </c>
      <c r="NJX4" s="15" t="s">
        <v>12</v>
      </c>
      <c r="NJY4" s="15" t="s">
        <v>12</v>
      </c>
      <c r="NJZ4" s="15" t="s">
        <v>12</v>
      </c>
      <c r="NKA4" s="15" t="s">
        <v>12</v>
      </c>
      <c r="NKB4" s="15" t="s">
        <v>12</v>
      </c>
      <c r="NKC4" s="15" t="s">
        <v>12</v>
      </c>
      <c r="NKD4" s="15" t="s">
        <v>12</v>
      </c>
      <c r="NKE4" s="15" t="s">
        <v>12</v>
      </c>
      <c r="NKF4" s="15" t="s">
        <v>12</v>
      </c>
      <c r="NKG4" s="15" t="s">
        <v>12</v>
      </c>
      <c r="NKH4" s="15" t="s">
        <v>12</v>
      </c>
      <c r="NKI4" s="15" t="s">
        <v>12</v>
      </c>
      <c r="NKJ4" s="15" t="s">
        <v>12</v>
      </c>
      <c r="NKK4" s="15" t="s">
        <v>12</v>
      </c>
      <c r="NKL4" s="15" t="s">
        <v>12</v>
      </c>
      <c r="NKM4" s="15" t="s">
        <v>12</v>
      </c>
      <c r="NKN4" s="15" t="s">
        <v>12</v>
      </c>
      <c r="NKO4" s="15" t="s">
        <v>12</v>
      </c>
      <c r="NKP4" s="15" t="s">
        <v>12</v>
      </c>
      <c r="NKQ4" s="15" t="s">
        <v>12</v>
      </c>
      <c r="NKR4" s="15" t="s">
        <v>12</v>
      </c>
      <c r="NKS4" s="15" t="s">
        <v>12</v>
      </c>
      <c r="NKT4" s="15" t="s">
        <v>12</v>
      </c>
      <c r="NKU4" s="15" t="s">
        <v>12</v>
      </c>
      <c r="NKV4" s="15" t="s">
        <v>12</v>
      </c>
      <c r="NKW4" s="15" t="s">
        <v>12</v>
      </c>
      <c r="NKX4" s="15" t="s">
        <v>12</v>
      </c>
      <c r="NKY4" s="15" t="s">
        <v>12</v>
      </c>
      <c r="NKZ4" s="15" t="s">
        <v>12</v>
      </c>
      <c r="NLA4" s="15" t="s">
        <v>12</v>
      </c>
      <c r="NLB4" s="15" t="s">
        <v>12</v>
      </c>
      <c r="NLC4" s="15" t="s">
        <v>12</v>
      </c>
      <c r="NLD4" s="15" t="s">
        <v>12</v>
      </c>
      <c r="NLE4" s="15" t="s">
        <v>12</v>
      </c>
      <c r="NLF4" s="15" t="s">
        <v>12</v>
      </c>
      <c r="NLG4" s="15" t="s">
        <v>12</v>
      </c>
      <c r="NLH4" s="15" t="s">
        <v>12</v>
      </c>
      <c r="NLI4" s="15" t="s">
        <v>12</v>
      </c>
      <c r="NLJ4" s="15" t="s">
        <v>12</v>
      </c>
      <c r="NLK4" s="15" t="s">
        <v>12</v>
      </c>
      <c r="NLL4" s="15" t="s">
        <v>12</v>
      </c>
      <c r="NLM4" s="15" t="s">
        <v>12</v>
      </c>
      <c r="NLN4" s="15" t="s">
        <v>12</v>
      </c>
      <c r="NLO4" s="15" t="s">
        <v>12</v>
      </c>
      <c r="NLP4" s="15" t="s">
        <v>12</v>
      </c>
      <c r="NLQ4" s="15" t="s">
        <v>12</v>
      </c>
      <c r="NLR4" s="15" t="s">
        <v>12</v>
      </c>
      <c r="NLS4" s="15" t="s">
        <v>12</v>
      </c>
      <c r="NLT4" s="15" t="s">
        <v>12</v>
      </c>
      <c r="NLU4" s="15" t="s">
        <v>12</v>
      </c>
      <c r="NLV4" s="15" t="s">
        <v>12</v>
      </c>
      <c r="NLW4" s="15" t="s">
        <v>12</v>
      </c>
      <c r="NLX4" s="15" t="s">
        <v>12</v>
      </c>
      <c r="NLY4" s="15" t="s">
        <v>12</v>
      </c>
      <c r="NLZ4" s="15" t="s">
        <v>12</v>
      </c>
      <c r="NMA4" s="15" t="s">
        <v>12</v>
      </c>
      <c r="NMB4" s="15" t="s">
        <v>12</v>
      </c>
      <c r="NMC4" s="15" t="s">
        <v>12</v>
      </c>
      <c r="NMD4" s="15" t="s">
        <v>12</v>
      </c>
      <c r="NME4" s="15" t="s">
        <v>12</v>
      </c>
      <c r="NMF4" s="15" t="s">
        <v>12</v>
      </c>
      <c r="NMG4" s="15" t="s">
        <v>12</v>
      </c>
      <c r="NMH4" s="15" t="s">
        <v>12</v>
      </c>
      <c r="NMI4" s="15" t="s">
        <v>12</v>
      </c>
      <c r="NMJ4" s="15" t="s">
        <v>12</v>
      </c>
      <c r="NMK4" s="15" t="s">
        <v>12</v>
      </c>
      <c r="NML4" s="15" t="s">
        <v>12</v>
      </c>
      <c r="NMM4" s="15" t="s">
        <v>12</v>
      </c>
      <c r="NMN4" s="15" t="s">
        <v>12</v>
      </c>
      <c r="NMO4" s="15" t="s">
        <v>12</v>
      </c>
      <c r="NMP4" s="15" t="s">
        <v>12</v>
      </c>
      <c r="NMQ4" s="15" t="s">
        <v>12</v>
      </c>
      <c r="NMR4" s="15" t="s">
        <v>12</v>
      </c>
      <c r="NMS4" s="15" t="s">
        <v>12</v>
      </c>
      <c r="NMT4" s="15" t="s">
        <v>12</v>
      </c>
      <c r="NMU4" s="15" t="s">
        <v>12</v>
      </c>
      <c r="NMV4" s="15" t="s">
        <v>12</v>
      </c>
      <c r="NMW4" s="15" t="s">
        <v>12</v>
      </c>
      <c r="NMX4" s="15" t="s">
        <v>12</v>
      </c>
      <c r="NMY4" s="15" t="s">
        <v>12</v>
      </c>
      <c r="NMZ4" s="15" t="s">
        <v>12</v>
      </c>
      <c r="NNA4" s="15" t="s">
        <v>12</v>
      </c>
      <c r="NNB4" s="15" t="s">
        <v>12</v>
      </c>
      <c r="NNC4" s="15" t="s">
        <v>12</v>
      </c>
      <c r="NND4" s="15" t="s">
        <v>12</v>
      </c>
      <c r="NNE4" s="15" t="s">
        <v>12</v>
      </c>
      <c r="NNF4" s="15" t="s">
        <v>12</v>
      </c>
      <c r="NNG4" s="15" t="s">
        <v>12</v>
      </c>
      <c r="NNH4" s="15" t="s">
        <v>12</v>
      </c>
      <c r="NNI4" s="15" t="s">
        <v>12</v>
      </c>
      <c r="NNJ4" s="15" t="s">
        <v>12</v>
      </c>
      <c r="NNK4" s="15" t="s">
        <v>12</v>
      </c>
      <c r="NNL4" s="15" t="s">
        <v>12</v>
      </c>
      <c r="NNM4" s="15" t="s">
        <v>12</v>
      </c>
      <c r="NNN4" s="15" t="s">
        <v>12</v>
      </c>
      <c r="NNO4" s="15" t="s">
        <v>12</v>
      </c>
      <c r="NNP4" s="15" t="s">
        <v>12</v>
      </c>
      <c r="NNQ4" s="15" t="s">
        <v>12</v>
      </c>
      <c r="NNR4" s="15" t="s">
        <v>12</v>
      </c>
      <c r="NNS4" s="15" t="s">
        <v>12</v>
      </c>
      <c r="NNT4" s="15" t="s">
        <v>12</v>
      </c>
      <c r="NNU4" s="15" t="s">
        <v>12</v>
      </c>
      <c r="NNV4" s="15" t="s">
        <v>12</v>
      </c>
      <c r="NNW4" s="15" t="s">
        <v>12</v>
      </c>
      <c r="NNX4" s="15" t="s">
        <v>12</v>
      </c>
      <c r="NNY4" s="15" t="s">
        <v>12</v>
      </c>
      <c r="NNZ4" s="15" t="s">
        <v>12</v>
      </c>
      <c r="NOA4" s="15" t="s">
        <v>12</v>
      </c>
      <c r="NOB4" s="15" t="s">
        <v>12</v>
      </c>
      <c r="NOC4" s="15" t="s">
        <v>12</v>
      </c>
      <c r="NOD4" s="15" t="s">
        <v>12</v>
      </c>
      <c r="NOE4" s="15" t="s">
        <v>12</v>
      </c>
      <c r="NOF4" s="15" t="s">
        <v>12</v>
      </c>
      <c r="NOG4" s="15" t="s">
        <v>12</v>
      </c>
      <c r="NOH4" s="15" t="s">
        <v>12</v>
      </c>
      <c r="NOI4" s="15" t="s">
        <v>12</v>
      </c>
      <c r="NOJ4" s="15" t="s">
        <v>12</v>
      </c>
      <c r="NOK4" s="15" t="s">
        <v>12</v>
      </c>
      <c r="NOL4" s="15" t="s">
        <v>12</v>
      </c>
      <c r="NOM4" s="15" t="s">
        <v>12</v>
      </c>
      <c r="NON4" s="15" t="s">
        <v>12</v>
      </c>
      <c r="NOO4" s="15" t="s">
        <v>12</v>
      </c>
      <c r="NOP4" s="15" t="s">
        <v>12</v>
      </c>
      <c r="NOQ4" s="15" t="s">
        <v>12</v>
      </c>
      <c r="NOR4" s="15" t="s">
        <v>12</v>
      </c>
      <c r="NOS4" s="15" t="s">
        <v>12</v>
      </c>
      <c r="NOT4" s="15" t="s">
        <v>12</v>
      </c>
      <c r="NOU4" s="15" t="s">
        <v>12</v>
      </c>
      <c r="NOV4" s="15" t="s">
        <v>12</v>
      </c>
      <c r="NOW4" s="15" t="s">
        <v>12</v>
      </c>
      <c r="NOX4" s="15" t="s">
        <v>12</v>
      </c>
      <c r="NOY4" s="15" t="s">
        <v>12</v>
      </c>
      <c r="NOZ4" s="15" t="s">
        <v>12</v>
      </c>
      <c r="NPA4" s="15" t="s">
        <v>12</v>
      </c>
      <c r="NPB4" s="15" t="s">
        <v>12</v>
      </c>
      <c r="NPC4" s="15" t="s">
        <v>12</v>
      </c>
      <c r="NPD4" s="15" t="s">
        <v>12</v>
      </c>
      <c r="NPE4" s="15" t="s">
        <v>12</v>
      </c>
      <c r="NPF4" s="15" t="s">
        <v>12</v>
      </c>
      <c r="NPG4" s="15" t="s">
        <v>12</v>
      </c>
      <c r="NPH4" s="15" t="s">
        <v>12</v>
      </c>
      <c r="NPI4" s="15" t="s">
        <v>12</v>
      </c>
      <c r="NPJ4" s="15" t="s">
        <v>12</v>
      </c>
      <c r="NPK4" s="15" t="s">
        <v>12</v>
      </c>
      <c r="NPL4" s="15" t="s">
        <v>12</v>
      </c>
      <c r="NPM4" s="15" t="s">
        <v>12</v>
      </c>
      <c r="NPN4" s="15" t="s">
        <v>12</v>
      </c>
      <c r="NPO4" s="15" t="s">
        <v>12</v>
      </c>
      <c r="NPP4" s="15" t="s">
        <v>12</v>
      </c>
      <c r="NPQ4" s="15" t="s">
        <v>12</v>
      </c>
      <c r="NPR4" s="15" t="s">
        <v>12</v>
      </c>
      <c r="NPS4" s="15" t="s">
        <v>12</v>
      </c>
      <c r="NPT4" s="15" t="s">
        <v>12</v>
      </c>
      <c r="NPU4" s="15" t="s">
        <v>12</v>
      </c>
      <c r="NPV4" s="15" t="s">
        <v>12</v>
      </c>
      <c r="NPW4" s="15" t="s">
        <v>12</v>
      </c>
      <c r="NPX4" s="15" t="s">
        <v>12</v>
      </c>
      <c r="NPY4" s="15" t="s">
        <v>12</v>
      </c>
      <c r="NPZ4" s="15" t="s">
        <v>12</v>
      </c>
      <c r="NQA4" s="15" t="s">
        <v>12</v>
      </c>
      <c r="NQB4" s="15" t="s">
        <v>12</v>
      </c>
      <c r="NQC4" s="15" t="s">
        <v>12</v>
      </c>
      <c r="NQD4" s="15" t="s">
        <v>12</v>
      </c>
      <c r="NQE4" s="15" t="s">
        <v>12</v>
      </c>
      <c r="NQF4" s="15" t="s">
        <v>12</v>
      </c>
      <c r="NQG4" s="15" t="s">
        <v>12</v>
      </c>
      <c r="NQH4" s="15" t="s">
        <v>12</v>
      </c>
      <c r="NQI4" s="15" t="s">
        <v>12</v>
      </c>
      <c r="NQJ4" s="15" t="s">
        <v>12</v>
      </c>
      <c r="NQK4" s="15" t="s">
        <v>12</v>
      </c>
      <c r="NQL4" s="15" t="s">
        <v>12</v>
      </c>
      <c r="NQM4" s="15" t="s">
        <v>12</v>
      </c>
      <c r="NQN4" s="15" t="s">
        <v>12</v>
      </c>
      <c r="NQO4" s="15" t="s">
        <v>12</v>
      </c>
      <c r="NQP4" s="15" t="s">
        <v>12</v>
      </c>
      <c r="NQQ4" s="15" t="s">
        <v>12</v>
      </c>
      <c r="NQR4" s="15" t="s">
        <v>12</v>
      </c>
      <c r="NQS4" s="15" t="s">
        <v>12</v>
      </c>
      <c r="NQT4" s="15" t="s">
        <v>12</v>
      </c>
      <c r="NQU4" s="15" t="s">
        <v>12</v>
      </c>
      <c r="NQV4" s="15" t="s">
        <v>12</v>
      </c>
      <c r="NQW4" s="15" t="s">
        <v>12</v>
      </c>
      <c r="NQX4" s="15" t="s">
        <v>12</v>
      </c>
      <c r="NQY4" s="15" t="s">
        <v>12</v>
      </c>
      <c r="NQZ4" s="15" t="s">
        <v>12</v>
      </c>
      <c r="NRA4" s="15" t="s">
        <v>12</v>
      </c>
      <c r="NRB4" s="15" t="s">
        <v>12</v>
      </c>
      <c r="NRC4" s="15" t="s">
        <v>12</v>
      </c>
      <c r="NRD4" s="15" t="s">
        <v>12</v>
      </c>
      <c r="NRE4" s="15" t="s">
        <v>12</v>
      </c>
      <c r="NRF4" s="15" t="s">
        <v>12</v>
      </c>
      <c r="NRG4" s="15" t="s">
        <v>12</v>
      </c>
      <c r="NRH4" s="15" t="s">
        <v>12</v>
      </c>
      <c r="NRI4" s="15" t="s">
        <v>12</v>
      </c>
      <c r="NRJ4" s="15" t="s">
        <v>12</v>
      </c>
      <c r="NRK4" s="15" t="s">
        <v>12</v>
      </c>
      <c r="NRL4" s="15" t="s">
        <v>12</v>
      </c>
      <c r="NRM4" s="15" t="s">
        <v>12</v>
      </c>
      <c r="NRN4" s="15" t="s">
        <v>12</v>
      </c>
      <c r="NRO4" s="15" t="s">
        <v>12</v>
      </c>
      <c r="NRP4" s="15" t="s">
        <v>12</v>
      </c>
      <c r="NRQ4" s="15" t="s">
        <v>12</v>
      </c>
      <c r="NRR4" s="15" t="s">
        <v>12</v>
      </c>
      <c r="NRS4" s="15" t="s">
        <v>12</v>
      </c>
      <c r="NRT4" s="15" t="s">
        <v>12</v>
      </c>
      <c r="NRU4" s="15" t="s">
        <v>12</v>
      </c>
      <c r="NRV4" s="15" t="s">
        <v>12</v>
      </c>
      <c r="NRW4" s="15" t="s">
        <v>12</v>
      </c>
      <c r="NRX4" s="15" t="s">
        <v>12</v>
      </c>
      <c r="NRY4" s="15" t="s">
        <v>12</v>
      </c>
      <c r="NRZ4" s="15" t="s">
        <v>12</v>
      </c>
      <c r="NSA4" s="15" t="s">
        <v>12</v>
      </c>
      <c r="NSB4" s="15" t="s">
        <v>12</v>
      </c>
      <c r="NSC4" s="15" t="s">
        <v>12</v>
      </c>
      <c r="NSD4" s="15" t="s">
        <v>12</v>
      </c>
      <c r="NSE4" s="15" t="s">
        <v>12</v>
      </c>
      <c r="NSF4" s="15" t="s">
        <v>12</v>
      </c>
      <c r="NSG4" s="15" t="s">
        <v>12</v>
      </c>
      <c r="NSH4" s="15" t="s">
        <v>12</v>
      </c>
      <c r="NSI4" s="15" t="s">
        <v>12</v>
      </c>
      <c r="NSJ4" s="15" t="s">
        <v>12</v>
      </c>
      <c r="NSK4" s="15" t="s">
        <v>12</v>
      </c>
      <c r="NSL4" s="15" t="s">
        <v>12</v>
      </c>
      <c r="NSM4" s="15" t="s">
        <v>12</v>
      </c>
      <c r="NSN4" s="15" t="s">
        <v>12</v>
      </c>
      <c r="NSO4" s="15" t="s">
        <v>12</v>
      </c>
      <c r="NSP4" s="15" t="s">
        <v>12</v>
      </c>
      <c r="NSQ4" s="15" t="s">
        <v>12</v>
      </c>
      <c r="NSR4" s="15" t="s">
        <v>12</v>
      </c>
      <c r="NSS4" s="15" t="s">
        <v>12</v>
      </c>
      <c r="NST4" s="15" t="s">
        <v>12</v>
      </c>
      <c r="NSU4" s="15" t="s">
        <v>12</v>
      </c>
      <c r="NSV4" s="15" t="s">
        <v>12</v>
      </c>
      <c r="NSW4" s="15" t="s">
        <v>12</v>
      </c>
      <c r="NSX4" s="15" t="s">
        <v>12</v>
      </c>
      <c r="NSY4" s="15" t="s">
        <v>12</v>
      </c>
      <c r="NSZ4" s="15" t="s">
        <v>12</v>
      </c>
      <c r="NTA4" s="15" t="s">
        <v>12</v>
      </c>
      <c r="NTB4" s="15" t="s">
        <v>12</v>
      </c>
      <c r="NTC4" s="15" t="s">
        <v>12</v>
      </c>
      <c r="NTD4" s="15" t="s">
        <v>12</v>
      </c>
      <c r="NTE4" s="15" t="s">
        <v>12</v>
      </c>
      <c r="NTF4" s="15" t="s">
        <v>12</v>
      </c>
      <c r="NTG4" s="15" t="s">
        <v>12</v>
      </c>
      <c r="NTH4" s="15" t="s">
        <v>12</v>
      </c>
      <c r="NTI4" s="15" t="s">
        <v>12</v>
      </c>
      <c r="NTJ4" s="15" t="s">
        <v>12</v>
      </c>
      <c r="NTK4" s="15" t="s">
        <v>12</v>
      </c>
      <c r="NTL4" s="15" t="s">
        <v>12</v>
      </c>
      <c r="NTM4" s="15" t="s">
        <v>12</v>
      </c>
      <c r="NTN4" s="15" t="s">
        <v>12</v>
      </c>
      <c r="NTO4" s="15" t="s">
        <v>12</v>
      </c>
      <c r="NTP4" s="15" t="s">
        <v>12</v>
      </c>
      <c r="NTQ4" s="15" t="s">
        <v>12</v>
      </c>
      <c r="NTR4" s="15" t="s">
        <v>12</v>
      </c>
      <c r="NTS4" s="15" t="s">
        <v>12</v>
      </c>
      <c r="NTT4" s="15" t="s">
        <v>12</v>
      </c>
      <c r="NTU4" s="15" t="s">
        <v>12</v>
      </c>
      <c r="NTV4" s="15" t="s">
        <v>12</v>
      </c>
      <c r="NTW4" s="15" t="s">
        <v>12</v>
      </c>
      <c r="NTX4" s="15" t="s">
        <v>12</v>
      </c>
      <c r="NTY4" s="15" t="s">
        <v>12</v>
      </c>
      <c r="NTZ4" s="15" t="s">
        <v>12</v>
      </c>
      <c r="NUA4" s="15" t="s">
        <v>12</v>
      </c>
      <c r="NUB4" s="15" t="s">
        <v>12</v>
      </c>
      <c r="NUC4" s="15" t="s">
        <v>12</v>
      </c>
      <c r="NUD4" s="15" t="s">
        <v>12</v>
      </c>
      <c r="NUE4" s="15" t="s">
        <v>12</v>
      </c>
      <c r="NUF4" s="15" t="s">
        <v>12</v>
      </c>
      <c r="NUG4" s="15" t="s">
        <v>12</v>
      </c>
      <c r="NUH4" s="15" t="s">
        <v>12</v>
      </c>
      <c r="NUI4" s="15" t="s">
        <v>12</v>
      </c>
      <c r="NUJ4" s="15" t="s">
        <v>12</v>
      </c>
      <c r="NUK4" s="15" t="s">
        <v>12</v>
      </c>
      <c r="NUL4" s="15" t="s">
        <v>12</v>
      </c>
      <c r="NUM4" s="15" t="s">
        <v>12</v>
      </c>
      <c r="NUN4" s="15" t="s">
        <v>12</v>
      </c>
      <c r="NUO4" s="15" t="s">
        <v>12</v>
      </c>
      <c r="NUP4" s="15" t="s">
        <v>12</v>
      </c>
      <c r="NUQ4" s="15" t="s">
        <v>12</v>
      </c>
      <c r="NUR4" s="15" t="s">
        <v>12</v>
      </c>
      <c r="NUS4" s="15" t="s">
        <v>12</v>
      </c>
      <c r="NUT4" s="15" t="s">
        <v>12</v>
      </c>
      <c r="NUU4" s="15" t="s">
        <v>12</v>
      </c>
      <c r="NUV4" s="15" t="s">
        <v>12</v>
      </c>
      <c r="NUW4" s="15" t="s">
        <v>12</v>
      </c>
      <c r="NUX4" s="15" t="s">
        <v>12</v>
      </c>
      <c r="NUY4" s="15" t="s">
        <v>12</v>
      </c>
      <c r="NUZ4" s="15" t="s">
        <v>12</v>
      </c>
      <c r="NVA4" s="15" t="s">
        <v>12</v>
      </c>
      <c r="NVB4" s="15" t="s">
        <v>12</v>
      </c>
      <c r="NVC4" s="15" t="s">
        <v>12</v>
      </c>
      <c r="NVD4" s="15" t="s">
        <v>12</v>
      </c>
      <c r="NVE4" s="15" t="s">
        <v>12</v>
      </c>
      <c r="NVF4" s="15" t="s">
        <v>12</v>
      </c>
      <c r="NVG4" s="15" t="s">
        <v>12</v>
      </c>
      <c r="NVH4" s="15" t="s">
        <v>12</v>
      </c>
      <c r="NVI4" s="15" t="s">
        <v>12</v>
      </c>
      <c r="NVJ4" s="15" t="s">
        <v>12</v>
      </c>
      <c r="NVK4" s="15" t="s">
        <v>12</v>
      </c>
      <c r="NVL4" s="15" t="s">
        <v>12</v>
      </c>
      <c r="NVM4" s="15" t="s">
        <v>12</v>
      </c>
      <c r="NVN4" s="15" t="s">
        <v>12</v>
      </c>
      <c r="NVO4" s="15" t="s">
        <v>12</v>
      </c>
      <c r="NVP4" s="15" t="s">
        <v>12</v>
      </c>
      <c r="NVQ4" s="15" t="s">
        <v>12</v>
      </c>
      <c r="NVR4" s="15" t="s">
        <v>12</v>
      </c>
      <c r="NVS4" s="15" t="s">
        <v>12</v>
      </c>
      <c r="NVT4" s="15" t="s">
        <v>12</v>
      </c>
      <c r="NVU4" s="15" t="s">
        <v>12</v>
      </c>
      <c r="NVV4" s="15" t="s">
        <v>12</v>
      </c>
      <c r="NVW4" s="15" t="s">
        <v>12</v>
      </c>
      <c r="NVX4" s="15" t="s">
        <v>12</v>
      </c>
      <c r="NVY4" s="15" t="s">
        <v>12</v>
      </c>
      <c r="NVZ4" s="15" t="s">
        <v>12</v>
      </c>
      <c r="NWA4" s="15" t="s">
        <v>12</v>
      </c>
      <c r="NWB4" s="15" t="s">
        <v>12</v>
      </c>
      <c r="NWC4" s="15" t="s">
        <v>12</v>
      </c>
      <c r="NWD4" s="15" t="s">
        <v>12</v>
      </c>
      <c r="NWE4" s="15" t="s">
        <v>12</v>
      </c>
      <c r="NWF4" s="15" t="s">
        <v>12</v>
      </c>
      <c r="NWG4" s="15" t="s">
        <v>12</v>
      </c>
      <c r="NWH4" s="15" t="s">
        <v>12</v>
      </c>
      <c r="NWI4" s="15" t="s">
        <v>12</v>
      </c>
      <c r="NWJ4" s="15" t="s">
        <v>12</v>
      </c>
      <c r="NWK4" s="15" t="s">
        <v>12</v>
      </c>
      <c r="NWL4" s="15" t="s">
        <v>12</v>
      </c>
      <c r="NWM4" s="15" t="s">
        <v>12</v>
      </c>
      <c r="NWN4" s="15" t="s">
        <v>12</v>
      </c>
      <c r="NWO4" s="15" t="s">
        <v>12</v>
      </c>
      <c r="NWP4" s="15" t="s">
        <v>12</v>
      </c>
      <c r="NWQ4" s="15" t="s">
        <v>12</v>
      </c>
      <c r="NWR4" s="15" t="s">
        <v>12</v>
      </c>
      <c r="NWS4" s="15" t="s">
        <v>12</v>
      </c>
      <c r="NWT4" s="15" t="s">
        <v>12</v>
      </c>
      <c r="NWU4" s="15" t="s">
        <v>12</v>
      </c>
      <c r="NWV4" s="15" t="s">
        <v>12</v>
      </c>
      <c r="NWW4" s="15" t="s">
        <v>12</v>
      </c>
      <c r="NWX4" s="15" t="s">
        <v>12</v>
      </c>
      <c r="NWY4" s="15" t="s">
        <v>12</v>
      </c>
      <c r="NWZ4" s="15" t="s">
        <v>12</v>
      </c>
      <c r="NXA4" s="15" t="s">
        <v>12</v>
      </c>
      <c r="NXB4" s="15" t="s">
        <v>12</v>
      </c>
      <c r="NXC4" s="15" t="s">
        <v>12</v>
      </c>
      <c r="NXD4" s="15" t="s">
        <v>12</v>
      </c>
      <c r="NXE4" s="15" t="s">
        <v>12</v>
      </c>
      <c r="NXF4" s="15" t="s">
        <v>12</v>
      </c>
      <c r="NXG4" s="15" t="s">
        <v>12</v>
      </c>
      <c r="NXH4" s="15" t="s">
        <v>12</v>
      </c>
      <c r="NXI4" s="15" t="s">
        <v>12</v>
      </c>
      <c r="NXJ4" s="15" t="s">
        <v>12</v>
      </c>
      <c r="NXK4" s="15" t="s">
        <v>12</v>
      </c>
      <c r="NXL4" s="15" t="s">
        <v>12</v>
      </c>
      <c r="NXM4" s="15" t="s">
        <v>12</v>
      </c>
      <c r="NXN4" s="15" t="s">
        <v>12</v>
      </c>
      <c r="NXO4" s="15" t="s">
        <v>12</v>
      </c>
      <c r="NXP4" s="15" t="s">
        <v>12</v>
      </c>
      <c r="NXQ4" s="15" t="s">
        <v>12</v>
      </c>
      <c r="NXR4" s="15" t="s">
        <v>12</v>
      </c>
      <c r="NXS4" s="15" t="s">
        <v>12</v>
      </c>
      <c r="NXT4" s="15" t="s">
        <v>12</v>
      </c>
      <c r="NXU4" s="15" t="s">
        <v>12</v>
      </c>
      <c r="NXV4" s="15" t="s">
        <v>12</v>
      </c>
      <c r="NXW4" s="15" t="s">
        <v>12</v>
      </c>
      <c r="NXX4" s="15" t="s">
        <v>12</v>
      </c>
      <c r="NXY4" s="15" t="s">
        <v>12</v>
      </c>
      <c r="NXZ4" s="15" t="s">
        <v>12</v>
      </c>
      <c r="NYA4" s="15" t="s">
        <v>12</v>
      </c>
      <c r="NYB4" s="15" t="s">
        <v>12</v>
      </c>
      <c r="NYC4" s="15" t="s">
        <v>12</v>
      </c>
      <c r="NYD4" s="15" t="s">
        <v>12</v>
      </c>
      <c r="NYE4" s="15" t="s">
        <v>12</v>
      </c>
      <c r="NYF4" s="15" t="s">
        <v>12</v>
      </c>
      <c r="NYG4" s="15" t="s">
        <v>12</v>
      </c>
      <c r="NYH4" s="15" t="s">
        <v>12</v>
      </c>
      <c r="NYI4" s="15" t="s">
        <v>12</v>
      </c>
      <c r="NYJ4" s="15" t="s">
        <v>12</v>
      </c>
      <c r="NYK4" s="15" t="s">
        <v>12</v>
      </c>
      <c r="NYL4" s="15" t="s">
        <v>12</v>
      </c>
      <c r="NYM4" s="15" t="s">
        <v>12</v>
      </c>
      <c r="NYN4" s="15" t="s">
        <v>12</v>
      </c>
      <c r="NYO4" s="15" t="s">
        <v>12</v>
      </c>
      <c r="NYP4" s="15" t="s">
        <v>12</v>
      </c>
      <c r="NYQ4" s="15" t="s">
        <v>12</v>
      </c>
      <c r="NYR4" s="15" t="s">
        <v>12</v>
      </c>
      <c r="NYS4" s="15" t="s">
        <v>12</v>
      </c>
      <c r="NYT4" s="15" t="s">
        <v>12</v>
      </c>
      <c r="NYU4" s="15" t="s">
        <v>12</v>
      </c>
      <c r="NYV4" s="15" t="s">
        <v>12</v>
      </c>
      <c r="NYW4" s="15" t="s">
        <v>12</v>
      </c>
      <c r="NYX4" s="15" t="s">
        <v>12</v>
      </c>
      <c r="NYY4" s="15" t="s">
        <v>12</v>
      </c>
      <c r="NYZ4" s="15" t="s">
        <v>12</v>
      </c>
      <c r="NZA4" s="15" t="s">
        <v>12</v>
      </c>
      <c r="NZB4" s="15" t="s">
        <v>12</v>
      </c>
      <c r="NZC4" s="15" t="s">
        <v>12</v>
      </c>
      <c r="NZD4" s="15" t="s">
        <v>12</v>
      </c>
      <c r="NZE4" s="15" t="s">
        <v>12</v>
      </c>
      <c r="NZF4" s="15" t="s">
        <v>12</v>
      </c>
      <c r="NZG4" s="15" t="s">
        <v>12</v>
      </c>
      <c r="NZH4" s="15" t="s">
        <v>12</v>
      </c>
      <c r="NZI4" s="15" t="s">
        <v>12</v>
      </c>
      <c r="NZJ4" s="15" t="s">
        <v>12</v>
      </c>
      <c r="NZK4" s="15" t="s">
        <v>12</v>
      </c>
      <c r="NZL4" s="15" t="s">
        <v>12</v>
      </c>
      <c r="NZM4" s="15" t="s">
        <v>12</v>
      </c>
      <c r="NZN4" s="15" t="s">
        <v>12</v>
      </c>
      <c r="NZO4" s="15" t="s">
        <v>12</v>
      </c>
      <c r="NZP4" s="15" t="s">
        <v>12</v>
      </c>
      <c r="NZQ4" s="15" t="s">
        <v>12</v>
      </c>
      <c r="NZR4" s="15" t="s">
        <v>12</v>
      </c>
      <c r="NZS4" s="15" t="s">
        <v>12</v>
      </c>
      <c r="NZT4" s="15" t="s">
        <v>12</v>
      </c>
      <c r="NZU4" s="15" t="s">
        <v>12</v>
      </c>
      <c r="NZV4" s="15" t="s">
        <v>12</v>
      </c>
      <c r="NZW4" s="15" t="s">
        <v>12</v>
      </c>
      <c r="NZX4" s="15" t="s">
        <v>12</v>
      </c>
      <c r="NZY4" s="15" t="s">
        <v>12</v>
      </c>
      <c r="NZZ4" s="15" t="s">
        <v>12</v>
      </c>
      <c r="OAA4" s="15" t="s">
        <v>12</v>
      </c>
      <c r="OAB4" s="15" t="s">
        <v>12</v>
      </c>
      <c r="OAC4" s="15" t="s">
        <v>12</v>
      </c>
      <c r="OAD4" s="15" t="s">
        <v>12</v>
      </c>
      <c r="OAE4" s="15" t="s">
        <v>12</v>
      </c>
      <c r="OAF4" s="15" t="s">
        <v>12</v>
      </c>
      <c r="OAG4" s="15" t="s">
        <v>12</v>
      </c>
      <c r="OAH4" s="15" t="s">
        <v>12</v>
      </c>
      <c r="OAI4" s="15" t="s">
        <v>12</v>
      </c>
      <c r="OAJ4" s="15" t="s">
        <v>12</v>
      </c>
      <c r="OAK4" s="15" t="s">
        <v>12</v>
      </c>
      <c r="OAL4" s="15" t="s">
        <v>12</v>
      </c>
      <c r="OAM4" s="15" t="s">
        <v>12</v>
      </c>
      <c r="OAN4" s="15" t="s">
        <v>12</v>
      </c>
      <c r="OAO4" s="15" t="s">
        <v>12</v>
      </c>
      <c r="OAP4" s="15" t="s">
        <v>12</v>
      </c>
      <c r="OAQ4" s="15" t="s">
        <v>12</v>
      </c>
      <c r="OAR4" s="15" t="s">
        <v>12</v>
      </c>
      <c r="OAS4" s="15" t="s">
        <v>12</v>
      </c>
      <c r="OAT4" s="15" t="s">
        <v>12</v>
      </c>
      <c r="OAU4" s="15" t="s">
        <v>12</v>
      </c>
      <c r="OAV4" s="15" t="s">
        <v>12</v>
      </c>
      <c r="OAW4" s="15" t="s">
        <v>12</v>
      </c>
      <c r="OAX4" s="15" t="s">
        <v>12</v>
      </c>
      <c r="OAY4" s="15" t="s">
        <v>12</v>
      </c>
      <c r="OAZ4" s="15" t="s">
        <v>12</v>
      </c>
      <c r="OBA4" s="15" t="s">
        <v>12</v>
      </c>
      <c r="OBB4" s="15" t="s">
        <v>12</v>
      </c>
      <c r="OBC4" s="15" t="s">
        <v>12</v>
      </c>
      <c r="OBD4" s="15" t="s">
        <v>12</v>
      </c>
      <c r="OBE4" s="15" t="s">
        <v>12</v>
      </c>
      <c r="OBF4" s="15" t="s">
        <v>12</v>
      </c>
      <c r="OBG4" s="15" t="s">
        <v>12</v>
      </c>
      <c r="OBH4" s="15" t="s">
        <v>12</v>
      </c>
      <c r="OBI4" s="15" t="s">
        <v>12</v>
      </c>
      <c r="OBJ4" s="15" t="s">
        <v>12</v>
      </c>
      <c r="OBK4" s="15" t="s">
        <v>12</v>
      </c>
      <c r="OBL4" s="15" t="s">
        <v>12</v>
      </c>
      <c r="OBM4" s="15" t="s">
        <v>12</v>
      </c>
      <c r="OBN4" s="15" t="s">
        <v>12</v>
      </c>
      <c r="OBO4" s="15" t="s">
        <v>12</v>
      </c>
      <c r="OBP4" s="15" t="s">
        <v>12</v>
      </c>
      <c r="OBQ4" s="15" t="s">
        <v>12</v>
      </c>
      <c r="OBR4" s="15" t="s">
        <v>12</v>
      </c>
      <c r="OBS4" s="15" t="s">
        <v>12</v>
      </c>
      <c r="OBT4" s="15" t="s">
        <v>12</v>
      </c>
      <c r="OBU4" s="15" t="s">
        <v>12</v>
      </c>
      <c r="OBV4" s="15" t="s">
        <v>12</v>
      </c>
      <c r="OBW4" s="15" t="s">
        <v>12</v>
      </c>
      <c r="OBX4" s="15" t="s">
        <v>12</v>
      </c>
      <c r="OBY4" s="15" t="s">
        <v>12</v>
      </c>
      <c r="OBZ4" s="15" t="s">
        <v>12</v>
      </c>
      <c r="OCA4" s="15" t="s">
        <v>12</v>
      </c>
      <c r="OCB4" s="15" t="s">
        <v>12</v>
      </c>
      <c r="OCC4" s="15" t="s">
        <v>12</v>
      </c>
      <c r="OCD4" s="15" t="s">
        <v>12</v>
      </c>
      <c r="OCE4" s="15" t="s">
        <v>12</v>
      </c>
      <c r="OCF4" s="15" t="s">
        <v>12</v>
      </c>
      <c r="OCG4" s="15" t="s">
        <v>12</v>
      </c>
      <c r="OCH4" s="15" t="s">
        <v>12</v>
      </c>
      <c r="OCI4" s="15" t="s">
        <v>12</v>
      </c>
      <c r="OCJ4" s="15" t="s">
        <v>12</v>
      </c>
      <c r="OCK4" s="15" t="s">
        <v>12</v>
      </c>
      <c r="OCL4" s="15" t="s">
        <v>12</v>
      </c>
      <c r="OCM4" s="15" t="s">
        <v>12</v>
      </c>
      <c r="OCN4" s="15" t="s">
        <v>12</v>
      </c>
      <c r="OCO4" s="15" t="s">
        <v>12</v>
      </c>
      <c r="OCP4" s="15" t="s">
        <v>12</v>
      </c>
      <c r="OCQ4" s="15" t="s">
        <v>12</v>
      </c>
      <c r="OCR4" s="15" t="s">
        <v>12</v>
      </c>
      <c r="OCS4" s="15" t="s">
        <v>12</v>
      </c>
      <c r="OCT4" s="15" t="s">
        <v>12</v>
      </c>
      <c r="OCU4" s="15" t="s">
        <v>12</v>
      </c>
      <c r="OCV4" s="15" t="s">
        <v>12</v>
      </c>
      <c r="OCW4" s="15" t="s">
        <v>12</v>
      </c>
      <c r="OCX4" s="15" t="s">
        <v>12</v>
      </c>
      <c r="OCY4" s="15" t="s">
        <v>12</v>
      </c>
      <c r="OCZ4" s="15" t="s">
        <v>12</v>
      </c>
      <c r="ODA4" s="15" t="s">
        <v>12</v>
      </c>
      <c r="ODB4" s="15" t="s">
        <v>12</v>
      </c>
      <c r="ODC4" s="15" t="s">
        <v>12</v>
      </c>
      <c r="ODD4" s="15" t="s">
        <v>12</v>
      </c>
      <c r="ODE4" s="15" t="s">
        <v>12</v>
      </c>
      <c r="ODF4" s="15" t="s">
        <v>12</v>
      </c>
      <c r="ODG4" s="15" t="s">
        <v>12</v>
      </c>
      <c r="ODH4" s="15" t="s">
        <v>12</v>
      </c>
      <c r="ODI4" s="15" t="s">
        <v>12</v>
      </c>
      <c r="ODJ4" s="15" t="s">
        <v>12</v>
      </c>
      <c r="ODK4" s="15" t="s">
        <v>12</v>
      </c>
      <c r="ODL4" s="15" t="s">
        <v>12</v>
      </c>
      <c r="ODM4" s="15" t="s">
        <v>12</v>
      </c>
      <c r="ODN4" s="15" t="s">
        <v>12</v>
      </c>
      <c r="ODO4" s="15" t="s">
        <v>12</v>
      </c>
      <c r="ODP4" s="15" t="s">
        <v>12</v>
      </c>
      <c r="ODQ4" s="15" t="s">
        <v>12</v>
      </c>
      <c r="ODR4" s="15" t="s">
        <v>12</v>
      </c>
      <c r="ODS4" s="15" t="s">
        <v>12</v>
      </c>
      <c r="ODT4" s="15" t="s">
        <v>12</v>
      </c>
      <c r="ODU4" s="15" t="s">
        <v>12</v>
      </c>
      <c r="ODV4" s="15" t="s">
        <v>12</v>
      </c>
      <c r="ODW4" s="15" t="s">
        <v>12</v>
      </c>
      <c r="ODX4" s="15" t="s">
        <v>12</v>
      </c>
      <c r="ODY4" s="15" t="s">
        <v>12</v>
      </c>
      <c r="ODZ4" s="15" t="s">
        <v>12</v>
      </c>
      <c r="OEA4" s="15" t="s">
        <v>12</v>
      </c>
      <c r="OEB4" s="15" t="s">
        <v>12</v>
      </c>
      <c r="OEC4" s="15" t="s">
        <v>12</v>
      </c>
      <c r="OED4" s="15" t="s">
        <v>12</v>
      </c>
      <c r="OEE4" s="15" t="s">
        <v>12</v>
      </c>
      <c r="OEF4" s="15" t="s">
        <v>12</v>
      </c>
      <c r="OEG4" s="15" t="s">
        <v>12</v>
      </c>
      <c r="OEH4" s="15" t="s">
        <v>12</v>
      </c>
      <c r="OEI4" s="15" t="s">
        <v>12</v>
      </c>
      <c r="OEJ4" s="15" t="s">
        <v>12</v>
      </c>
      <c r="OEK4" s="15" t="s">
        <v>12</v>
      </c>
      <c r="OEL4" s="15" t="s">
        <v>12</v>
      </c>
      <c r="OEM4" s="15" t="s">
        <v>12</v>
      </c>
      <c r="OEN4" s="15" t="s">
        <v>12</v>
      </c>
      <c r="OEO4" s="15" t="s">
        <v>12</v>
      </c>
      <c r="OEP4" s="15" t="s">
        <v>12</v>
      </c>
      <c r="OEQ4" s="15" t="s">
        <v>12</v>
      </c>
      <c r="OER4" s="15" t="s">
        <v>12</v>
      </c>
      <c r="OES4" s="15" t="s">
        <v>12</v>
      </c>
      <c r="OET4" s="15" t="s">
        <v>12</v>
      </c>
      <c r="OEU4" s="15" t="s">
        <v>12</v>
      </c>
      <c r="OEV4" s="15" t="s">
        <v>12</v>
      </c>
      <c r="OEW4" s="15" t="s">
        <v>12</v>
      </c>
      <c r="OEX4" s="15" t="s">
        <v>12</v>
      </c>
      <c r="OEY4" s="15" t="s">
        <v>12</v>
      </c>
      <c r="OEZ4" s="15" t="s">
        <v>12</v>
      </c>
      <c r="OFA4" s="15" t="s">
        <v>12</v>
      </c>
      <c r="OFB4" s="15" t="s">
        <v>12</v>
      </c>
      <c r="OFC4" s="15" t="s">
        <v>12</v>
      </c>
      <c r="OFD4" s="15" t="s">
        <v>12</v>
      </c>
      <c r="OFE4" s="15" t="s">
        <v>12</v>
      </c>
      <c r="OFF4" s="15" t="s">
        <v>12</v>
      </c>
      <c r="OFG4" s="15" t="s">
        <v>12</v>
      </c>
      <c r="OFH4" s="15" t="s">
        <v>12</v>
      </c>
      <c r="OFI4" s="15" t="s">
        <v>12</v>
      </c>
      <c r="OFJ4" s="15" t="s">
        <v>12</v>
      </c>
      <c r="OFK4" s="15" t="s">
        <v>12</v>
      </c>
      <c r="OFL4" s="15" t="s">
        <v>12</v>
      </c>
      <c r="OFM4" s="15" t="s">
        <v>12</v>
      </c>
      <c r="OFN4" s="15" t="s">
        <v>12</v>
      </c>
      <c r="OFO4" s="15" t="s">
        <v>12</v>
      </c>
      <c r="OFP4" s="15" t="s">
        <v>12</v>
      </c>
      <c r="OFQ4" s="15" t="s">
        <v>12</v>
      </c>
      <c r="OFR4" s="15" t="s">
        <v>12</v>
      </c>
      <c r="OFS4" s="15" t="s">
        <v>12</v>
      </c>
      <c r="OFT4" s="15" t="s">
        <v>12</v>
      </c>
      <c r="OFU4" s="15" t="s">
        <v>12</v>
      </c>
      <c r="OFV4" s="15" t="s">
        <v>12</v>
      </c>
      <c r="OFW4" s="15" t="s">
        <v>12</v>
      </c>
      <c r="OFX4" s="15" t="s">
        <v>12</v>
      </c>
      <c r="OFY4" s="15" t="s">
        <v>12</v>
      </c>
      <c r="OFZ4" s="15" t="s">
        <v>12</v>
      </c>
      <c r="OGA4" s="15" t="s">
        <v>12</v>
      </c>
      <c r="OGB4" s="15" t="s">
        <v>12</v>
      </c>
      <c r="OGC4" s="15" t="s">
        <v>12</v>
      </c>
      <c r="OGD4" s="15" t="s">
        <v>12</v>
      </c>
      <c r="OGE4" s="15" t="s">
        <v>12</v>
      </c>
      <c r="OGF4" s="15" t="s">
        <v>12</v>
      </c>
      <c r="OGG4" s="15" t="s">
        <v>12</v>
      </c>
      <c r="OGH4" s="15" t="s">
        <v>12</v>
      </c>
      <c r="OGI4" s="15" t="s">
        <v>12</v>
      </c>
      <c r="OGJ4" s="15" t="s">
        <v>12</v>
      </c>
      <c r="OGK4" s="15" t="s">
        <v>12</v>
      </c>
      <c r="OGL4" s="15" t="s">
        <v>12</v>
      </c>
      <c r="OGM4" s="15" t="s">
        <v>12</v>
      </c>
      <c r="OGN4" s="15" t="s">
        <v>12</v>
      </c>
      <c r="OGO4" s="15" t="s">
        <v>12</v>
      </c>
      <c r="OGP4" s="15" t="s">
        <v>12</v>
      </c>
      <c r="OGQ4" s="15" t="s">
        <v>12</v>
      </c>
      <c r="OGR4" s="15" t="s">
        <v>12</v>
      </c>
      <c r="OGS4" s="15" t="s">
        <v>12</v>
      </c>
      <c r="OGT4" s="15" t="s">
        <v>12</v>
      </c>
      <c r="OGU4" s="15" t="s">
        <v>12</v>
      </c>
      <c r="OGV4" s="15" t="s">
        <v>12</v>
      </c>
      <c r="OGW4" s="15" t="s">
        <v>12</v>
      </c>
      <c r="OGX4" s="15" t="s">
        <v>12</v>
      </c>
      <c r="OGY4" s="15" t="s">
        <v>12</v>
      </c>
      <c r="OGZ4" s="15" t="s">
        <v>12</v>
      </c>
      <c r="OHA4" s="15" t="s">
        <v>12</v>
      </c>
      <c r="OHB4" s="15" t="s">
        <v>12</v>
      </c>
      <c r="OHC4" s="15" t="s">
        <v>12</v>
      </c>
      <c r="OHD4" s="15" t="s">
        <v>12</v>
      </c>
      <c r="OHE4" s="15" t="s">
        <v>12</v>
      </c>
      <c r="OHF4" s="15" t="s">
        <v>12</v>
      </c>
      <c r="OHG4" s="15" t="s">
        <v>12</v>
      </c>
      <c r="OHH4" s="15" t="s">
        <v>12</v>
      </c>
      <c r="OHI4" s="15" t="s">
        <v>12</v>
      </c>
      <c r="OHJ4" s="15" t="s">
        <v>12</v>
      </c>
      <c r="OHK4" s="15" t="s">
        <v>12</v>
      </c>
      <c r="OHL4" s="15" t="s">
        <v>12</v>
      </c>
      <c r="OHM4" s="15" t="s">
        <v>12</v>
      </c>
      <c r="OHN4" s="15" t="s">
        <v>12</v>
      </c>
      <c r="OHO4" s="15" t="s">
        <v>12</v>
      </c>
      <c r="OHP4" s="15" t="s">
        <v>12</v>
      </c>
      <c r="OHQ4" s="15" t="s">
        <v>12</v>
      </c>
      <c r="OHR4" s="15" t="s">
        <v>12</v>
      </c>
      <c r="OHS4" s="15" t="s">
        <v>12</v>
      </c>
      <c r="OHT4" s="15" t="s">
        <v>12</v>
      </c>
      <c r="OHU4" s="15" t="s">
        <v>12</v>
      </c>
      <c r="OHV4" s="15" t="s">
        <v>12</v>
      </c>
      <c r="OHW4" s="15" t="s">
        <v>12</v>
      </c>
      <c r="OHX4" s="15" t="s">
        <v>12</v>
      </c>
      <c r="OHY4" s="15" t="s">
        <v>12</v>
      </c>
      <c r="OHZ4" s="15" t="s">
        <v>12</v>
      </c>
      <c r="OIA4" s="15" t="s">
        <v>12</v>
      </c>
      <c r="OIB4" s="15" t="s">
        <v>12</v>
      </c>
      <c r="OIC4" s="15" t="s">
        <v>12</v>
      </c>
      <c r="OID4" s="15" t="s">
        <v>12</v>
      </c>
      <c r="OIE4" s="15" t="s">
        <v>12</v>
      </c>
      <c r="OIF4" s="15" t="s">
        <v>12</v>
      </c>
      <c r="OIG4" s="15" t="s">
        <v>12</v>
      </c>
      <c r="OIH4" s="15" t="s">
        <v>12</v>
      </c>
      <c r="OII4" s="15" t="s">
        <v>12</v>
      </c>
      <c r="OIJ4" s="15" t="s">
        <v>12</v>
      </c>
      <c r="OIK4" s="15" t="s">
        <v>12</v>
      </c>
      <c r="OIL4" s="15" t="s">
        <v>12</v>
      </c>
      <c r="OIM4" s="15" t="s">
        <v>12</v>
      </c>
      <c r="OIN4" s="15" t="s">
        <v>12</v>
      </c>
      <c r="OIO4" s="15" t="s">
        <v>12</v>
      </c>
      <c r="OIP4" s="15" t="s">
        <v>12</v>
      </c>
      <c r="OIQ4" s="15" t="s">
        <v>12</v>
      </c>
      <c r="OIR4" s="15" t="s">
        <v>12</v>
      </c>
      <c r="OIS4" s="15" t="s">
        <v>12</v>
      </c>
      <c r="OIT4" s="15" t="s">
        <v>12</v>
      </c>
      <c r="OIU4" s="15" t="s">
        <v>12</v>
      </c>
      <c r="OIV4" s="15" t="s">
        <v>12</v>
      </c>
      <c r="OIW4" s="15" t="s">
        <v>12</v>
      </c>
      <c r="OIX4" s="15" t="s">
        <v>12</v>
      </c>
      <c r="OIY4" s="15" t="s">
        <v>12</v>
      </c>
      <c r="OIZ4" s="15" t="s">
        <v>12</v>
      </c>
      <c r="OJA4" s="15" t="s">
        <v>12</v>
      </c>
      <c r="OJB4" s="15" t="s">
        <v>12</v>
      </c>
      <c r="OJC4" s="15" t="s">
        <v>12</v>
      </c>
      <c r="OJD4" s="15" t="s">
        <v>12</v>
      </c>
      <c r="OJE4" s="15" t="s">
        <v>12</v>
      </c>
      <c r="OJF4" s="15" t="s">
        <v>12</v>
      </c>
      <c r="OJG4" s="15" t="s">
        <v>12</v>
      </c>
      <c r="OJH4" s="15" t="s">
        <v>12</v>
      </c>
      <c r="OJI4" s="15" t="s">
        <v>12</v>
      </c>
      <c r="OJJ4" s="15" t="s">
        <v>12</v>
      </c>
      <c r="OJK4" s="15" t="s">
        <v>12</v>
      </c>
      <c r="OJL4" s="15" t="s">
        <v>12</v>
      </c>
      <c r="OJM4" s="15" t="s">
        <v>12</v>
      </c>
      <c r="OJN4" s="15" t="s">
        <v>12</v>
      </c>
      <c r="OJO4" s="15" t="s">
        <v>12</v>
      </c>
      <c r="OJP4" s="15" t="s">
        <v>12</v>
      </c>
      <c r="OJQ4" s="15" t="s">
        <v>12</v>
      </c>
      <c r="OJR4" s="15" t="s">
        <v>12</v>
      </c>
      <c r="OJS4" s="15" t="s">
        <v>12</v>
      </c>
      <c r="OJT4" s="15" t="s">
        <v>12</v>
      </c>
      <c r="OJU4" s="15" t="s">
        <v>12</v>
      </c>
      <c r="OJV4" s="15" t="s">
        <v>12</v>
      </c>
      <c r="OJW4" s="15" t="s">
        <v>12</v>
      </c>
      <c r="OJX4" s="15" t="s">
        <v>12</v>
      </c>
      <c r="OJY4" s="15" t="s">
        <v>12</v>
      </c>
      <c r="OJZ4" s="15" t="s">
        <v>12</v>
      </c>
      <c r="OKA4" s="15" t="s">
        <v>12</v>
      </c>
      <c r="OKB4" s="15" t="s">
        <v>12</v>
      </c>
      <c r="OKC4" s="15" t="s">
        <v>12</v>
      </c>
      <c r="OKD4" s="15" t="s">
        <v>12</v>
      </c>
      <c r="OKE4" s="15" t="s">
        <v>12</v>
      </c>
      <c r="OKF4" s="15" t="s">
        <v>12</v>
      </c>
      <c r="OKG4" s="15" t="s">
        <v>12</v>
      </c>
      <c r="OKH4" s="15" t="s">
        <v>12</v>
      </c>
      <c r="OKI4" s="15" t="s">
        <v>12</v>
      </c>
      <c r="OKJ4" s="15" t="s">
        <v>12</v>
      </c>
      <c r="OKK4" s="15" t="s">
        <v>12</v>
      </c>
      <c r="OKL4" s="15" t="s">
        <v>12</v>
      </c>
      <c r="OKM4" s="15" t="s">
        <v>12</v>
      </c>
      <c r="OKN4" s="15" t="s">
        <v>12</v>
      </c>
      <c r="OKO4" s="15" t="s">
        <v>12</v>
      </c>
      <c r="OKP4" s="15" t="s">
        <v>12</v>
      </c>
      <c r="OKQ4" s="15" t="s">
        <v>12</v>
      </c>
      <c r="OKR4" s="15" t="s">
        <v>12</v>
      </c>
      <c r="OKS4" s="15" t="s">
        <v>12</v>
      </c>
      <c r="OKT4" s="15" t="s">
        <v>12</v>
      </c>
      <c r="OKU4" s="15" t="s">
        <v>12</v>
      </c>
      <c r="OKV4" s="15" t="s">
        <v>12</v>
      </c>
      <c r="OKW4" s="15" t="s">
        <v>12</v>
      </c>
      <c r="OKX4" s="15" t="s">
        <v>12</v>
      </c>
      <c r="OKY4" s="15" t="s">
        <v>12</v>
      </c>
      <c r="OKZ4" s="15" t="s">
        <v>12</v>
      </c>
      <c r="OLA4" s="15" t="s">
        <v>12</v>
      </c>
      <c r="OLB4" s="15" t="s">
        <v>12</v>
      </c>
      <c r="OLC4" s="15" t="s">
        <v>12</v>
      </c>
      <c r="OLD4" s="15" t="s">
        <v>12</v>
      </c>
      <c r="OLE4" s="15" t="s">
        <v>12</v>
      </c>
      <c r="OLF4" s="15" t="s">
        <v>12</v>
      </c>
      <c r="OLG4" s="15" t="s">
        <v>12</v>
      </c>
      <c r="OLH4" s="15" t="s">
        <v>12</v>
      </c>
      <c r="OLI4" s="15" t="s">
        <v>12</v>
      </c>
      <c r="OLJ4" s="15" t="s">
        <v>12</v>
      </c>
      <c r="OLK4" s="15" t="s">
        <v>12</v>
      </c>
      <c r="OLL4" s="15" t="s">
        <v>12</v>
      </c>
      <c r="OLM4" s="15" t="s">
        <v>12</v>
      </c>
      <c r="OLN4" s="15" t="s">
        <v>12</v>
      </c>
      <c r="OLO4" s="15" t="s">
        <v>12</v>
      </c>
      <c r="OLP4" s="15" t="s">
        <v>12</v>
      </c>
      <c r="OLQ4" s="15" t="s">
        <v>12</v>
      </c>
      <c r="OLR4" s="15" t="s">
        <v>12</v>
      </c>
      <c r="OLS4" s="15" t="s">
        <v>12</v>
      </c>
      <c r="OLT4" s="15" t="s">
        <v>12</v>
      </c>
      <c r="OLU4" s="15" t="s">
        <v>12</v>
      </c>
      <c r="OLV4" s="15" t="s">
        <v>12</v>
      </c>
      <c r="OLW4" s="15" t="s">
        <v>12</v>
      </c>
      <c r="OLX4" s="15" t="s">
        <v>12</v>
      </c>
      <c r="OLY4" s="15" t="s">
        <v>12</v>
      </c>
      <c r="OLZ4" s="15" t="s">
        <v>12</v>
      </c>
      <c r="OMA4" s="15" t="s">
        <v>12</v>
      </c>
      <c r="OMB4" s="15" t="s">
        <v>12</v>
      </c>
      <c r="OMC4" s="15" t="s">
        <v>12</v>
      </c>
      <c r="OMD4" s="15" t="s">
        <v>12</v>
      </c>
      <c r="OME4" s="15" t="s">
        <v>12</v>
      </c>
      <c r="OMF4" s="15" t="s">
        <v>12</v>
      </c>
      <c r="OMG4" s="15" t="s">
        <v>12</v>
      </c>
      <c r="OMH4" s="15" t="s">
        <v>12</v>
      </c>
      <c r="OMI4" s="15" t="s">
        <v>12</v>
      </c>
      <c r="OMJ4" s="15" t="s">
        <v>12</v>
      </c>
      <c r="OMK4" s="15" t="s">
        <v>12</v>
      </c>
      <c r="OML4" s="15" t="s">
        <v>12</v>
      </c>
      <c r="OMM4" s="15" t="s">
        <v>12</v>
      </c>
      <c r="OMN4" s="15" t="s">
        <v>12</v>
      </c>
      <c r="OMO4" s="15" t="s">
        <v>12</v>
      </c>
      <c r="OMP4" s="15" t="s">
        <v>12</v>
      </c>
      <c r="OMQ4" s="15" t="s">
        <v>12</v>
      </c>
      <c r="OMR4" s="15" t="s">
        <v>12</v>
      </c>
      <c r="OMS4" s="15" t="s">
        <v>12</v>
      </c>
      <c r="OMT4" s="15" t="s">
        <v>12</v>
      </c>
      <c r="OMU4" s="15" t="s">
        <v>12</v>
      </c>
      <c r="OMV4" s="15" t="s">
        <v>12</v>
      </c>
      <c r="OMW4" s="15" t="s">
        <v>12</v>
      </c>
      <c r="OMX4" s="15" t="s">
        <v>12</v>
      </c>
      <c r="OMY4" s="15" t="s">
        <v>12</v>
      </c>
      <c r="OMZ4" s="15" t="s">
        <v>12</v>
      </c>
      <c r="ONA4" s="15" t="s">
        <v>12</v>
      </c>
      <c r="ONB4" s="15" t="s">
        <v>12</v>
      </c>
      <c r="ONC4" s="15" t="s">
        <v>12</v>
      </c>
      <c r="OND4" s="15" t="s">
        <v>12</v>
      </c>
      <c r="ONE4" s="15" t="s">
        <v>12</v>
      </c>
      <c r="ONF4" s="15" t="s">
        <v>12</v>
      </c>
      <c r="ONG4" s="15" t="s">
        <v>12</v>
      </c>
      <c r="ONH4" s="15" t="s">
        <v>12</v>
      </c>
      <c r="ONI4" s="15" t="s">
        <v>12</v>
      </c>
      <c r="ONJ4" s="15" t="s">
        <v>12</v>
      </c>
      <c r="ONK4" s="15" t="s">
        <v>12</v>
      </c>
      <c r="ONL4" s="15" t="s">
        <v>12</v>
      </c>
      <c r="ONM4" s="15" t="s">
        <v>12</v>
      </c>
      <c r="ONN4" s="15" t="s">
        <v>12</v>
      </c>
      <c r="ONO4" s="15" t="s">
        <v>12</v>
      </c>
      <c r="ONP4" s="15" t="s">
        <v>12</v>
      </c>
      <c r="ONQ4" s="15" t="s">
        <v>12</v>
      </c>
      <c r="ONR4" s="15" t="s">
        <v>12</v>
      </c>
      <c r="ONS4" s="15" t="s">
        <v>12</v>
      </c>
      <c r="ONT4" s="15" t="s">
        <v>12</v>
      </c>
      <c r="ONU4" s="15" t="s">
        <v>12</v>
      </c>
      <c r="ONV4" s="15" t="s">
        <v>12</v>
      </c>
      <c r="ONW4" s="15" t="s">
        <v>12</v>
      </c>
      <c r="ONX4" s="15" t="s">
        <v>12</v>
      </c>
      <c r="ONY4" s="15" t="s">
        <v>12</v>
      </c>
      <c r="ONZ4" s="15" t="s">
        <v>12</v>
      </c>
      <c r="OOA4" s="15" t="s">
        <v>12</v>
      </c>
      <c r="OOB4" s="15" t="s">
        <v>12</v>
      </c>
      <c r="OOC4" s="15" t="s">
        <v>12</v>
      </c>
      <c r="OOD4" s="15" t="s">
        <v>12</v>
      </c>
      <c r="OOE4" s="15" t="s">
        <v>12</v>
      </c>
      <c r="OOF4" s="15" t="s">
        <v>12</v>
      </c>
      <c r="OOG4" s="15" t="s">
        <v>12</v>
      </c>
      <c r="OOH4" s="15" t="s">
        <v>12</v>
      </c>
      <c r="OOI4" s="15" t="s">
        <v>12</v>
      </c>
      <c r="OOJ4" s="15" t="s">
        <v>12</v>
      </c>
      <c r="OOK4" s="15" t="s">
        <v>12</v>
      </c>
      <c r="OOL4" s="15" t="s">
        <v>12</v>
      </c>
      <c r="OOM4" s="15" t="s">
        <v>12</v>
      </c>
      <c r="OON4" s="15" t="s">
        <v>12</v>
      </c>
      <c r="OOO4" s="15" t="s">
        <v>12</v>
      </c>
      <c r="OOP4" s="15" t="s">
        <v>12</v>
      </c>
      <c r="OOQ4" s="15" t="s">
        <v>12</v>
      </c>
      <c r="OOR4" s="15" t="s">
        <v>12</v>
      </c>
      <c r="OOS4" s="15" t="s">
        <v>12</v>
      </c>
      <c r="OOT4" s="15" t="s">
        <v>12</v>
      </c>
      <c r="OOU4" s="15" t="s">
        <v>12</v>
      </c>
      <c r="OOV4" s="15" t="s">
        <v>12</v>
      </c>
      <c r="OOW4" s="15" t="s">
        <v>12</v>
      </c>
      <c r="OOX4" s="15" t="s">
        <v>12</v>
      </c>
      <c r="OOY4" s="15" t="s">
        <v>12</v>
      </c>
      <c r="OOZ4" s="15" t="s">
        <v>12</v>
      </c>
      <c r="OPA4" s="15" t="s">
        <v>12</v>
      </c>
      <c r="OPB4" s="15" t="s">
        <v>12</v>
      </c>
      <c r="OPC4" s="15" t="s">
        <v>12</v>
      </c>
      <c r="OPD4" s="15" t="s">
        <v>12</v>
      </c>
      <c r="OPE4" s="15" t="s">
        <v>12</v>
      </c>
      <c r="OPF4" s="15" t="s">
        <v>12</v>
      </c>
      <c r="OPG4" s="15" t="s">
        <v>12</v>
      </c>
      <c r="OPH4" s="15" t="s">
        <v>12</v>
      </c>
      <c r="OPI4" s="15" t="s">
        <v>12</v>
      </c>
      <c r="OPJ4" s="15" t="s">
        <v>12</v>
      </c>
      <c r="OPK4" s="15" t="s">
        <v>12</v>
      </c>
      <c r="OPL4" s="15" t="s">
        <v>12</v>
      </c>
      <c r="OPM4" s="15" t="s">
        <v>12</v>
      </c>
      <c r="OPN4" s="15" t="s">
        <v>12</v>
      </c>
      <c r="OPO4" s="15" t="s">
        <v>12</v>
      </c>
      <c r="OPP4" s="15" t="s">
        <v>12</v>
      </c>
      <c r="OPQ4" s="15" t="s">
        <v>12</v>
      </c>
      <c r="OPR4" s="15" t="s">
        <v>12</v>
      </c>
      <c r="OPS4" s="15" t="s">
        <v>12</v>
      </c>
      <c r="OPT4" s="15" t="s">
        <v>12</v>
      </c>
      <c r="OPU4" s="15" t="s">
        <v>12</v>
      </c>
      <c r="OPV4" s="15" t="s">
        <v>12</v>
      </c>
      <c r="OPW4" s="15" t="s">
        <v>12</v>
      </c>
      <c r="OPX4" s="15" t="s">
        <v>12</v>
      </c>
      <c r="OPY4" s="15" t="s">
        <v>12</v>
      </c>
      <c r="OPZ4" s="15" t="s">
        <v>12</v>
      </c>
      <c r="OQA4" s="15" t="s">
        <v>12</v>
      </c>
      <c r="OQB4" s="15" t="s">
        <v>12</v>
      </c>
      <c r="OQC4" s="15" t="s">
        <v>12</v>
      </c>
      <c r="OQD4" s="15" t="s">
        <v>12</v>
      </c>
      <c r="OQE4" s="15" t="s">
        <v>12</v>
      </c>
      <c r="OQF4" s="15" t="s">
        <v>12</v>
      </c>
      <c r="OQG4" s="15" t="s">
        <v>12</v>
      </c>
      <c r="OQH4" s="15" t="s">
        <v>12</v>
      </c>
      <c r="OQI4" s="15" t="s">
        <v>12</v>
      </c>
      <c r="OQJ4" s="15" t="s">
        <v>12</v>
      </c>
      <c r="OQK4" s="15" t="s">
        <v>12</v>
      </c>
      <c r="OQL4" s="15" t="s">
        <v>12</v>
      </c>
      <c r="OQM4" s="15" t="s">
        <v>12</v>
      </c>
      <c r="OQN4" s="15" t="s">
        <v>12</v>
      </c>
      <c r="OQO4" s="15" t="s">
        <v>12</v>
      </c>
      <c r="OQP4" s="15" t="s">
        <v>12</v>
      </c>
      <c r="OQQ4" s="15" t="s">
        <v>12</v>
      </c>
      <c r="OQR4" s="15" t="s">
        <v>12</v>
      </c>
      <c r="OQS4" s="15" t="s">
        <v>12</v>
      </c>
      <c r="OQT4" s="15" t="s">
        <v>12</v>
      </c>
      <c r="OQU4" s="15" t="s">
        <v>12</v>
      </c>
      <c r="OQV4" s="15" t="s">
        <v>12</v>
      </c>
      <c r="OQW4" s="15" t="s">
        <v>12</v>
      </c>
      <c r="OQX4" s="15" t="s">
        <v>12</v>
      </c>
      <c r="OQY4" s="15" t="s">
        <v>12</v>
      </c>
      <c r="OQZ4" s="15" t="s">
        <v>12</v>
      </c>
      <c r="ORA4" s="15" t="s">
        <v>12</v>
      </c>
      <c r="ORB4" s="15" t="s">
        <v>12</v>
      </c>
      <c r="ORC4" s="15" t="s">
        <v>12</v>
      </c>
      <c r="ORD4" s="15" t="s">
        <v>12</v>
      </c>
      <c r="ORE4" s="15" t="s">
        <v>12</v>
      </c>
      <c r="ORF4" s="15" t="s">
        <v>12</v>
      </c>
      <c r="ORG4" s="15" t="s">
        <v>12</v>
      </c>
      <c r="ORH4" s="15" t="s">
        <v>12</v>
      </c>
      <c r="ORI4" s="15" t="s">
        <v>12</v>
      </c>
      <c r="ORJ4" s="15" t="s">
        <v>12</v>
      </c>
      <c r="ORK4" s="15" t="s">
        <v>12</v>
      </c>
      <c r="ORL4" s="15" t="s">
        <v>12</v>
      </c>
      <c r="ORM4" s="15" t="s">
        <v>12</v>
      </c>
      <c r="ORN4" s="15" t="s">
        <v>12</v>
      </c>
      <c r="ORO4" s="15" t="s">
        <v>12</v>
      </c>
      <c r="ORP4" s="15" t="s">
        <v>12</v>
      </c>
      <c r="ORQ4" s="15" t="s">
        <v>12</v>
      </c>
      <c r="ORR4" s="15" t="s">
        <v>12</v>
      </c>
      <c r="ORS4" s="15" t="s">
        <v>12</v>
      </c>
      <c r="ORT4" s="15" t="s">
        <v>12</v>
      </c>
      <c r="ORU4" s="15" t="s">
        <v>12</v>
      </c>
      <c r="ORV4" s="15" t="s">
        <v>12</v>
      </c>
      <c r="ORW4" s="15" t="s">
        <v>12</v>
      </c>
      <c r="ORX4" s="15" t="s">
        <v>12</v>
      </c>
      <c r="ORY4" s="15" t="s">
        <v>12</v>
      </c>
      <c r="ORZ4" s="15" t="s">
        <v>12</v>
      </c>
      <c r="OSA4" s="15" t="s">
        <v>12</v>
      </c>
      <c r="OSB4" s="15" t="s">
        <v>12</v>
      </c>
      <c r="OSC4" s="15" t="s">
        <v>12</v>
      </c>
      <c r="OSD4" s="15" t="s">
        <v>12</v>
      </c>
      <c r="OSE4" s="15" t="s">
        <v>12</v>
      </c>
      <c r="OSF4" s="15" t="s">
        <v>12</v>
      </c>
      <c r="OSG4" s="15" t="s">
        <v>12</v>
      </c>
      <c r="OSH4" s="15" t="s">
        <v>12</v>
      </c>
      <c r="OSI4" s="15" t="s">
        <v>12</v>
      </c>
      <c r="OSJ4" s="15" t="s">
        <v>12</v>
      </c>
      <c r="OSK4" s="15" t="s">
        <v>12</v>
      </c>
      <c r="OSL4" s="15" t="s">
        <v>12</v>
      </c>
      <c r="OSM4" s="15" t="s">
        <v>12</v>
      </c>
      <c r="OSN4" s="15" t="s">
        <v>12</v>
      </c>
      <c r="OSO4" s="15" t="s">
        <v>12</v>
      </c>
      <c r="OSP4" s="15" t="s">
        <v>12</v>
      </c>
      <c r="OSQ4" s="15" t="s">
        <v>12</v>
      </c>
      <c r="OSR4" s="15" t="s">
        <v>12</v>
      </c>
      <c r="OSS4" s="15" t="s">
        <v>12</v>
      </c>
      <c r="OST4" s="15" t="s">
        <v>12</v>
      </c>
      <c r="OSU4" s="15" t="s">
        <v>12</v>
      </c>
      <c r="OSV4" s="15" t="s">
        <v>12</v>
      </c>
      <c r="OSW4" s="15" t="s">
        <v>12</v>
      </c>
      <c r="OSX4" s="15" t="s">
        <v>12</v>
      </c>
      <c r="OSY4" s="15" t="s">
        <v>12</v>
      </c>
      <c r="OSZ4" s="15" t="s">
        <v>12</v>
      </c>
      <c r="OTA4" s="15" t="s">
        <v>12</v>
      </c>
      <c r="OTB4" s="15" t="s">
        <v>12</v>
      </c>
      <c r="OTC4" s="15" t="s">
        <v>12</v>
      </c>
      <c r="OTD4" s="15" t="s">
        <v>12</v>
      </c>
      <c r="OTE4" s="15" t="s">
        <v>12</v>
      </c>
      <c r="OTF4" s="15" t="s">
        <v>12</v>
      </c>
      <c r="OTG4" s="15" t="s">
        <v>12</v>
      </c>
      <c r="OTH4" s="15" t="s">
        <v>12</v>
      </c>
      <c r="OTI4" s="15" t="s">
        <v>12</v>
      </c>
      <c r="OTJ4" s="15" t="s">
        <v>12</v>
      </c>
      <c r="OTK4" s="15" t="s">
        <v>12</v>
      </c>
      <c r="OTL4" s="15" t="s">
        <v>12</v>
      </c>
      <c r="OTM4" s="15" t="s">
        <v>12</v>
      </c>
      <c r="OTN4" s="15" t="s">
        <v>12</v>
      </c>
      <c r="OTO4" s="15" t="s">
        <v>12</v>
      </c>
      <c r="OTP4" s="15" t="s">
        <v>12</v>
      </c>
      <c r="OTQ4" s="15" t="s">
        <v>12</v>
      </c>
      <c r="OTR4" s="15" t="s">
        <v>12</v>
      </c>
      <c r="OTS4" s="15" t="s">
        <v>12</v>
      </c>
      <c r="OTT4" s="15" t="s">
        <v>12</v>
      </c>
      <c r="OTU4" s="15" t="s">
        <v>12</v>
      </c>
      <c r="OTV4" s="15" t="s">
        <v>12</v>
      </c>
      <c r="OTW4" s="15" t="s">
        <v>12</v>
      </c>
      <c r="OTX4" s="15" t="s">
        <v>12</v>
      </c>
      <c r="OTY4" s="15" t="s">
        <v>12</v>
      </c>
      <c r="OTZ4" s="15" t="s">
        <v>12</v>
      </c>
      <c r="OUA4" s="15" t="s">
        <v>12</v>
      </c>
      <c r="OUB4" s="15" t="s">
        <v>12</v>
      </c>
      <c r="OUC4" s="15" t="s">
        <v>12</v>
      </c>
      <c r="OUD4" s="15" t="s">
        <v>12</v>
      </c>
      <c r="OUE4" s="15" t="s">
        <v>12</v>
      </c>
      <c r="OUF4" s="15" t="s">
        <v>12</v>
      </c>
      <c r="OUG4" s="15" t="s">
        <v>12</v>
      </c>
      <c r="OUH4" s="15" t="s">
        <v>12</v>
      </c>
      <c r="OUI4" s="15" t="s">
        <v>12</v>
      </c>
      <c r="OUJ4" s="15" t="s">
        <v>12</v>
      </c>
      <c r="OUK4" s="15" t="s">
        <v>12</v>
      </c>
      <c r="OUL4" s="15" t="s">
        <v>12</v>
      </c>
      <c r="OUM4" s="15" t="s">
        <v>12</v>
      </c>
      <c r="OUN4" s="15" t="s">
        <v>12</v>
      </c>
      <c r="OUO4" s="15" t="s">
        <v>12</v>
      </c>
      <c r="OUP4" s="15" t="s">
        <v>12</v>
      </c>
      <c r="OUQ4" s="15" t="s">
        <v>12</v>
      </c>
      <c r="OUR4" s="15" t="s">
        <v>12</v>
      </c>
      <c r="OUS4" s="15" t="s">
        <v>12</v>
      </c>
      <c r="OUT4" s="15" t="s">
        <v>12</v>
      </c>
      <c r="OUU4" s="15" t="s">
        <v>12</v>
      </c>
      <c r="OUV4" s="15" t="s">
        <v>12</v>
      </c>
      <c r="OUW4" s="15" t="s">
        <v>12</v>
      </c>
      <c r="OUX4" s="15" t="s">
        <v>12</v>
      </c>
      <c r="OUY4" s="15" t="s">
        <v>12</v>
      </c>
      <c r="OUZ4" s="15" t="s">
        <v>12</v>
      </c>
      <c r="OVA4" s="15" t="s">
        <v>12</v>
      </c>
      <c r="OVB4" s="15" t="s">
        <v>12</v>
      </c>
      <c r="OVC4" s="15" t="s">
        <v>12</v>
      </c>
      <c r="OVD4" s="15" t="s">
        <v>12</v>
      </c>
      <c r="OVE4" s="15" t="s">
        <v>12</v>
      </c>
      <c r="OVF4" s="15" t="s">
        <v>12</v>
      </c>
      <c r="OVG4" s="15" t="s">
        <v>12</v>
      </c>
      <c r="OVH4" s="15" t="s">
        <v>12</v>
      </c>
      <c r="OVI4" s="15" t="s">
        <v>12</v>
      </c>
      <c r="OVJ4" s="15" t="s">
        <v>12</v>
      </c>
      <c r="OVK4" s="15" t="s">
        <v>12</v>
      </c>
      <c r="OVL4" s="15" t="s">
        <v>12</v>
      </c>
      <c r="OVM4" s="15" t="s">
        <v>12</v>
      </c>
      <c r="OVN4" s="15" t="s">
        <v>12</v>
      </c>
      <c r="OVO4" s="15" t="s">
        <v>12</v>
      </c>
      <c r="OVP4" s="15" t="s">
        <v>12</v>
      </c>
      <c r="OVQ4" s="15" t="s">
        <v>12</v>
      </c>
      <c r="OVR4" s="15" t="s">
        <v>12</v>
      </c>
      <c r="OVS4" s="15" t="s">
        <v>12</v>
      </c>
      <c r="OVT4" s="15" t="s">
        <v>12</v>
      </c>
      <c r="OVU4" s="15" t="s">
        <v>12</v>
      </c>
      <c r="OVV4" s="15" t="s">
        <v>12</v>
      </c>
      <c r="OVW4" s="15" t="s">
        <v>12</v>
      </c>
      <c r="OVX4" s="15" t="s">
        <v>12</v>
      </c>
      <c r="OVY4" s="15" t="s">
        <v>12</v>
      </c>
      <c r="OVZ4" s="15" t="s">
        <v>12</v>
      </c>
      <c r="OWA4" s="15" t="s">
        <v>12</v>
      </c>
      <c r="OWB4" s="15" t="s">
        <v>12</v>
      </c>
      <c r="OWC4" s="15" t="s">
        <v>12</v>
      </c>
      <c r="OWD4" s="15" t="s">
        <v>12</v>
      </c>
      <c r="OWE4" s="15" t="s">
        <v>12</v>
      </c>
      <c r="OWF4" s="15" t="s">
        <v>12</v>
      </c>
      <c r="OWG4" s="15" t="s">
        <v>12</v>
      </c>
      <c r="OWH4" s="15" t="s">
        <v>12</v>
      </c>
      <c r="OWI4" s="15" t="s">
        <v>12</v>
      </c>
      <c r="OWJ4" s="15" t="s">
        <v>12</v>
      </c>
      <c r="OWK4" s="15" t="s">
        <v>12</v>
      </c>
      <c r="OWL4" s="15" t="s">
        <v>12</v>
      </c>
      <c r="OWM4" s="15" t="s">
        <v>12</v>
      </c>
      <c r="OWN4" s="15" t="s">
        <v>12</v>
      </c>
      <c r="OWO4" s="15" t="s">
        <v>12</v>
      </c>
      <c r="OWP4" s="15" t="s">
        <v>12</v>
      </c>
      <c r="OWQ4" s="15" t="s">
        <v>12</v>
      </c>
      <c r="OWR4" s="15" t="s">
        <v>12</v>
      </c>
      <c r="OWS4" s="15" t="s">
        <v>12</v>
      </c>
      <c r="OWT4" s="15" t="s">
        <v>12</v>
      </c>
      <c r="OWU4" s="15" t="s">
        <v>12</v>
      </c>
      <c r="OWV4" s="15" t="s">
        <v>12</v>
      </c>
      <c r="OWW4" s="15" t="s">
        <v>12</v>
      </c>
      <c r="OWX4" s="15" t="s">
        <v>12</v>
      </c>
      <c r="OWY4" s="15" t="s">
        <v>12</v>
      </c>
      <c r="OWZ4" s="15" t="s">
        <v>12</v>
      </c>
      <c r="OXA4" s="15" t="s">
        <v>12</v>
      </c>
      <c r="OXB4" s="15" t="s">
        <v>12</v>
      </c>
      <c r="OXC4" s="15" t="s">
        <v>12</v>
      </c>
      <c r="OXD4" s="15" t="s">
        <v>12</v>
      </c>
      <c r="OXE4" s="15" t="s">
        <v>12</v>
      </c>
      <c r="OXF4" s="15" t="s">
        <v>12</v>
      </c>
      <c r="OXG4" s="15" t="s">
        <v>12</v>
      </c>
      <c r="OXH4" s="15" t="s">
        <v>12</v>
      </c>
      <c r="OXI4" s="15" t="s">
        <v>12</v>
      </c>
      <c r="OXJ4" s="15" t="s">
        <v>12</v>
      </c>
      <c r="OXK4" s="15" t="s">
        <v>12</v>
      </c>
      <c r="OXL4" s="15" t="s">
        <v>12</v>
      </c>
      <c r="OXM4" s="15" t="s">
        <v>12</v>
      </c>
      <c r="OXN4" s="15" t="s">
        <v>12</v>
      </c>
      <c r="OXO4" s="15" t="s">
        <v>12</v>
      </c>
      <c r="OXP4" s="15" t="s">
        <v>12</v>
      </c>
      <c r="OXQ4" s="15" t="s">
        <v>12</v>
      </c>
      <c r="OXR4" s="15" t="s">
        <v>12</v>
      </c>
      <c r="OXS4" s="15" t="s">
        <v>12</v>
      </c>
      <c r="OXT4" s="15" t="s">
        <v>12</v>
      </c>
      <c r="OXU4" s="15" t="s">
        <v>12</v>
      </c>
      <c r="OXV4" s="15" t="s">
        <v>12</v>
      </c>
      <c r="OXW4" s="15" t="s">
        <v>12</v>
      </c>
      <c r="OXX4" s="15" t="s">
        <v>12</v>
      </c>
      <c r="OXY4" s="15" t="s">
        <v>12</v>
      </c>
      <c r="OXZ4" s="15" t="s">
        <v>12</v>
      </c>
      <c r="OYA4" s="15" t="s">
        <v>12</v>
      </c>
      <c r="OYB4" s="15" t="s">
        <v>12</v>
      </c>
      <c r="OYC4" s="15" t="s">
        <v>12</v>
      </c>
      <c r="OYD4" s="15" t="s">
        <v>12</v>
      </c>
      <c r="OYE4" s="15" t="s">
        <v>12</v>
      </c>
      <c r="OYF4" s="15" t="s">
        <v>12</v>
      </c>
      <c r="OYG4" s="15" t="s">
        <v>12</v>
      </c>
      <c r="OYH4" s="15" t="s">
        <v>12</v>
      </c>
      <c r="OYI4" s="15" t="s">
        <v>12</v>
      </c>
      <c r="OYJ4" s="15" t="s">
        <v>12</v>
      </c>
      <c r="OYK4" s="15" t="s">
        <v>12</v>
      </c>
      <c r="OYL4" s="15" t="s">
        <v>12</v>
      </c>
      <c r="OYM4" s="15" t="s">
        <v>12</v>
      </c>
      <c r="OYN4" s="15" t="s">
        <v>12</v>
      </c>
      <c r="OYO4" s="15" t="s">
        <v>12</v>
      </c>
      <c r="OYP4" s="15" t="s">
        <v>12</v>
      </c>
      <c r="OYQ4" s="15" t="s">
        <v>12</v>
      </c>
      <c r="OYR4" s="15" t="s">
        <v>12</v>
      </c>
      <c r="OYS4" s="15" t="s">
        <v>12</v>
      </c>
      <c r="OYT4" s="15" t="s">
        <v>12</v>
      </c>
      <c r="OYU4" s="15" t="s">
        <v>12</v>
      </c>
      <c r="OYV4" s="15" t="s">
        <v>12</v>
      </c>
      <c r="OYW4" s="15" t="s">
        <v>12</v>
      </c>
      <c r="OYX4" s="15" t="s">
        <v>12</v>
      </c>
      <c r="OYY4" s="15" t="s">
        <v>12</v>
      </c>
      <c r="OYZ4" s="15" t="s">
        <v>12</v>
      </c>
      <c r="OZA4" s="15" t="s">
        <v>12</v>
      </c>
      <c r="OZB4" s="15" t="s">
        <v>12</v>
      </c>
      <c r="OZC4" s="15" t="s">
        <v>12</v>
      </c>
      <c r="OZD4" s="15" t="s">
        <v>12</v>
      </c>
      <c r="OZE4" s="15" t="s">
        <v>12</v>
      </c>
      <c r="OZF4" s="15" t="s">
        <v>12</v>
      </c>
      <c r="OZG4" s="15" t="s">
        <v>12</v>
      </c>
      <c r="OZH4" s="15" t="s">
        <v>12</v>
      </c>
      <c r="OZI4" s="15" t="s">
        <v>12</v>
      </c>
      <c r="OZJ4" s="15" t="s">
        <v>12</v>
      </c>
      <c r="OZK4" s="15" t="s">
        <v>12</v>
      </c>
      <c r="OZL4" s="15" t="s">
        <v>12</v>
      </c>
      <c r="OZM4" s="15" t="s">
        <v>12</v>
      </c>
      <c r="OZN4" s="15" t="s">
        <v>12</v>
      </c>
      <c r="OZO4" s="15" t="s">
        <v>12</v>
      </c>
      <c r="OZP4" s="15" t="s">
        <v>12</v>
      </c>
      <c r="OZQ4" s="15" t="s">
        <v>12</v>
      </c>
      <c r="OZR4" s="15" t="s">
        <v>12</v>
      </c>
      <c r="OZS4" s="15" t="s">
        <v>12</v>
      </c>
      <c r="OZT4" s="15" t="s">
        <v>12</v>
      </c>
      <c r="OZU4" s="15" t="s">
        <v>12</v>
      </c>
      <c r="OZV4" s="15" t="s">
        <v>12</v>
      </c>
      <c r="OZW4" s="15" t="s">
        <v>12</v>
      </c>
      <c r="OZX4" s="15" t="s">
        <v>12</v>
      </c>
      <c r="OZY4" s="15" t="s">
        <v>12</v>
      </c>
      <c r="OZZ4" s="15" t="s">
        <v>12</v>
      </c>
      <c r="PAA4" s="15" t="s">
        <v>12</v>
      </c>
      <c r="PAB4" s="15" t="s">
        <v>12</v>
      </c>
      <c r="PAC4" s="15" t="s">
        <v>12</v>
      </c>
      <c r="PAD4" s="15" t="s">
        <v>12</v>
      </c>
      <c r="PAE4" s="15" t="s">
        <v>12</v>
      </c>
      <c r="PAF4" s="15" t="s">
        <v>12</v>
      </c>
      <c r="PAG4" s="15" t="s">
        <v>12</v>
      </c>
      <c r="PAH4" s="15" t="s">
        <v>12</v>
      </c>
      <c r="PAI4" s="15" t="s">
        <v>12</v>
      </c>
      <c r="PAJ4" s="15" t="s">
        <v>12</v>
      </c>
      <c r="PAK4" s="15" t="s">
        <v>12</v>
      </c>
      <c r="PAL4" s="15" t="s">
        <v>12</v>
      </c>
      <c r="PAM4" s="15" t="s">
        <v>12</v>
      </c>
      <c r="PAN4" s="15" t="s">
        <v>12</v>
      </c>
      <c r="PAO4" s="15" t="s">
        <v>12</v>
      </c>
      <c r="PAP4" s="15" t="s">
        <v>12</v>
      </c>
      <c r="PAQ4" s="15" t="s">
        <v>12</v>
      </c>
      <c r="PAR4" s="15" t="s">
        <v>12</v>
      </c>
      <c r="PAS4" s="15" t="s">
        <v>12</v>
      </c>
      <c r="PAT4" s="15" t="s">
        <v>12</v>
      </c>
      <c r="PAU4" s="15" t="s">
        <v>12</v>
      </c>
      <c r="PAV4" s="15" t="s">
        <v>12</v>
      </c>
      <c r="PAW4" s="15" t="s">
        <v>12</v>
      </c>
      <c r="PAX4" s="15" t="s">
        <v>12</v>
      </c>
      <c r="PAY4" s="15" t="s">
        <v>12</v>
      </c>
      <c r="PAZ4" s="15" t="s">
        <v>12</v>
      </c>
      <c r="PBA4" s="15" t="s">
        <v>12</v>
      </c>
      <c r="PBB4" s="15" t="s">
        <v>12</v>
      </c>
      <c r="PBC4" s="15" t="s">
        <v>12</v>
      </c>
      <c r="PBD4" s="15" t="s">
        <v>12</v>
      </c>
      <c r="PBE4" s="15" t="s">
        <v>12</v>
      </c>
      <c r="PBF4" s="15" t="s">
        <v>12</v>
      </c>
      <c r="PBG4" s="15" t="s">
        <v>12</v>
      </c>
      <c r="PBH4" s="15" t="s">
        <v>12</v>
      </c>
      <c r="PBI4" s="15" t="s">
        <v>12</v>
      </c>
      <c r="PBJ4" s="15" t="s">
        <v>12</v>
      </c>
      <c r="PBK4" s="15" t="s">
        <v>12</v>
      </c>
      <c r="PBL4" s="15" t="s">
        <v>12</v>
      </c>
      <c r="PBM4" s="15" t="s">
        <v>12</v>
      </c>
      <c r="PBN4" s="15" t="s">
        <v>12</v>
      </c>
      <c r="PBO4" s="15" t="s">
        <v>12</v>
      </c>
      <c r="PBP4" s="15" t="s">
        <v>12</v>
      </c>
      <c r="PBQ4" s="15" t="s">
        <v>12</v>
      </c>
      <c r="PBR4" s="15" t="s">
        <v>12</v>
      </c>
      <c r="PBS4" s="15" t="s">
        <v>12</v>
      </c>
      <c r="PBT4" s="15" t="s">
        <v>12</v>
      </c>
      <c r="PBU4" s="15" t="s">
        <v>12</v>
      </c>
      <c r="PBV4" s="15" t="s">
        <v>12</v>
      </c>
      <c r="PBW4" s="15" t="s">
        <v>12</v>
      </c>
      <c r="PBX4" s="15" t="s">
        <v>12</v>
      </c>
      <c r="PBY4" s="15" t="s">
        <v>12</v>
      </c>
      <c r="PBZ4" s="15" t="s">
        <v>12</v>
      </c>
      <c r="PCA4" s="15" t="s">
        <v>12</v>
      </c>
      <c r="PCB4" s="15" t="s">
        <v>12</v>
      </c>
      <c r="PCC4" s="15" t="s">
        <v>12</v>
      </c>
      <c r="PCD4" s="15" t="s">
        <v>12</v>
      </c>
      <c r="PCE4" s="15" t="s">
        <v>12</v>
      </c>
      <c r="PCF4" s="15" t="s">
        <v>12</v>
      </c>
      <c r="PCG4" s="15" t="s">
        <v>12</v>
      </c>
      <c r="PCH4" s="15" t="s">
        <v>12</v>
      </c>
      <c r="PCI4" s="15" t="s">
        <v>12</v>
      </c>
      <c r="PCJ4" s="15" t="s">
        <v>12</v>
      </c>
      <c r="PCK4" s="15" t="s">
        <v>12</v>
      </c>
      <c r="PCL4" s="15" t="s">
        <v>12</v>
      </c>
      <c r="PCM4" s="15" t="s">
        <v>12</v>
      </c>
      <c r="PCN4" s="15" t="s">
        <v>12</v>
      </c>
      <c r="PCO4" s="15" t="s">
        <v>12</v>
      </c>
      <c r="PCP4" s="15" t="s">
        <v>12</v>
      </c>
      <c r="PCQ4" s="15" t="s">
        <v>12</v>
      </c>
      <c r="PCR4" s="15" t="s">
        <v>12</v>
      </c>
      <c r="PCS4" s="15" t="s">
        <v>12</v>
      </c>
      <c r="PCT4" s="15" t="s">
        <v>12</v>
      </c>
      <c r="PCU4" s="15" t="s">
        <v>12</v>
      </c>
      <c r="PCV4" s="15" t="s">
        <v>12</v>
      </c>
      <c r="PCW4" s="15" t="s">
        <v>12</v>
      </c>
      <c r="PCX4" s="15" t="s">
        <v>12</v>
      </c>
      <c r="PCY4" s="15" t="s">
        <v>12</v>
      </c>
      <c r="PCZ4" s="15" t="s">
        <v>12</v>
      </c>
      <c r="PDA4" s="15" t="s">
        <v>12</v>
      </c>
      <c r="PDB4" s="15" t="s">
        <v>12</v>
      </c>
      <c r="PDC4" s="15" t="s">
        <v>12</v>
      </c>
      <c r="PDD4" s="15" t="s">
        <v>12</v>
      </c>
      <c r="PDE4" s="15" t="s">
        <v>12</v>
      </c>
      <c r="PDF4" s="15" t="s">
        <v>12</v>
      </c>
      <c r="PDG4" s="15" t="s">
        <v>12</v>
      </c>
      <c r="PDH4" s="15" t="s">
        <v>12</v>
      </c>
      <c r="PDI4" s="15" t="s">
        <v>12</v>
      </c>
      <c r="PDJ4" s="15" t="s">
        <v>12</v>
      </c>
      <c r="PDK4" s="15" t="s">
        <v>12</v>
      </c>
      <c r="PDL4" s="15" t="s">
        <v>12</v>
      </c>
      <c r="PDM4" s="15" t="s">
        <v>12</v>
      </c>
      <c r="PDN4" s="15" t="s">
        <v>12</v>
      </c>
      <c r="PDO4" s="15" t="s">
        <v>12</v>
      </c>
      <c r="PDP4" s="15" t="s">
        <v>12</v>
      </c>
      <c r="PDQ4" s="15" t="s">
        <v>12</v>
      </c>
      <c r="PDR4" s="15" t="s">
        <v>12</v>
      </c>
      <c r="PDS4" s="15" t="s">
        <v>12</v>
      </c>
      <c r="PDT4" s="15" t="s">
        <v>12</v>
      </c>
      <c r="PDU4" s="15" t="s">
        <v>12</v>
      </c>
      <c r="PDV4" s="15" t="s">
        <v>12</v>
      </c>
      <c r="PDW4" s="15" t="s">
        <v>12</v>
      </c>
      <c r="PDX4" s="15" t="s">
        <v>12</v>
      </c>
      <c r="PDY4" s="15" t="s">
        <v>12</v>
      </c>
      <c r="PDZ4" s="15" t="s">
        <v>12</v>
      </c>
      <c r="PEA4" s="15" t="s">
        <v>12</v>
      </c>
      <c r="PEB4" s="15" t="s">
        <v>12</v>
      </c>
      <c r="PEC4" s="15" t="s">
        <v>12</v>
      </c>
      <c r="PED4" s="15" t="s">
        <v>12</v>
      </c>
      <c r="PEE4" s="15" t="s">
        <v>12</v>
      </c>
      <c r="PEF4" s="15" t="s">
        <v>12</v>
      </c>
      <c r="PEG4" s="15" t="s">
        <v>12</v>
      </c>
      <c r="PEH4" s="15" t="s">
        <v>12</v>
      </c>
      <c r="PEI4" s="15" t="s">
        <v>12</v>
      </c>
      <c r="PEJ4" s="15" t="s">
        <v>12</v>
      </c>
      <c r="PEK4" s="15" t="s">
        <v>12</v>
      </c>
      <c r="PEL4" s="15" t="s">
        <v>12</v>
      </c>
      <c r="PEM4" s="15" t="s">
        <v>12</v>
      </c>
      <c r="PEN4" s="15" t="s">
        <v>12</v>
      </c>
      <c r="PEO4" s="15" t="s">
        <v>12</v>
      </c>
      <c r="PEP4" s="15" t="s">
        <v>12</v>
      </c>
      <c r="PEQ4" s="15" t="s">
        <v>12</v>
      </c>
      <c r="PER4" s="15" t="s">
        <v>12</v>
      </c>
      <c r="PES4" s="15" t="s">
        <v>12</v>
      </c>
      <c r="PET4" s="15" t="s">
        <v>12</v>
      </c>
      <c r="PEU4" s="15" t="s">
        <v>12</v>
      </c>
      <c r="PEV4" s="15" t="s">
        <v>12</v>
      </c>
      <c r="PEW4" s="15" t="s">
        <v>12</v>
      </c>
      <c r="PEX4" s="15" t="s">
        <v>12</v>
      </c>
      <c r="PEY4" s="15" t="s">
        <v>12</v>
      </c>
      <c r="PEZ4" s="15" t="s">
        <v>12</v>
      </c>
      <c r="PFA4" s="15" t="s">
        <v>12</v>
      </c>
      <c r="PFB4" s="15" t="s">
        <v>12</v>
      </c>
      <c r="PFC4" s="15" t="s">
        <v>12</v>
      </c>
      <c r="PFD4" s="15" t="s">
        <v>12</v>
      </c>
      <c r="PFE4" s="15" t="s">
        <v>12</v>
      </c>
      <c r="PFF4" s="15" t="s">
        <v>12</v>
      </c>
      <c r="PFG4" s="15" t="s">
        <v>12</v>
      </c>
      <c r="PFH4" s="15" t="s">
        <v>12</v>
      </c>
      <c r="PFI4" s="15" t="s">
        <v>12</v>
      </c>
      <c r="PFJ4" s="15" t="s">
        <v>12</v>
      </c>
      <c r="PFK4" s="15" t="s">
        <v>12</v>
      </c>
      <c r="PFL4" s="15" t="s">
        <v>12</v>
      </c>
      <c r="PFM4" s="15" t="s">
        <v>12</v>
      </c>
      <c r="PFN4" s="15" t="s">
        <v>12</v>
      </c>
      <c r="PFO4" s="15" t="s">
        <v>12</v>
      </c>
      <c r="PFP4" s="15" t="s">
        <v>12</v>
      </c>
      <c r="PFQ4" s="15" t="s">
        <v>12</v>
      </c>
      <c r="PFR4" s="15" t="s">
        <v>12</v>
      </c>
      <c r="PFS4" s="15" t="s">
        <v>12</v>
      </c>
      <c r="PFT4" s="15" t="s">
        <v>12</v>
      </c>
      <c r="PFU4" s="15" t="s">
        <v>12</v>
      </c>
      <c r="PFV4" s="15" t="s">
        <v>12</v>
      </c>
      <c r="PFW4" s="15" t="s">
        <v>12</v>
      </c>
      <c r="PFX4" s="15" t="s">
        <v>12</v>
      </c>
      <c r="PFY4" s="15" t="s">
        <v>12</v>
      </c>
      <c r="PFZ4" s="15" t="s">
        <v>12</v>
      </c>
      <c r="PGA4" s="15" t="s">
        <v>12</v>
      </c>
      <c r="PGB4" s="15" t="s">
        <v>12</v>
      </c>
      <c r="PGC4" s="15" t="s">
        <v>12</v>
      </c>
      <c r="PGD4" s="15" t="s">
        <v>12</v>
      </c>
      <c r="PGE4" s="15" t="s">
        <v>12</v>
      </c>
      <c r="PGF4" s="15" t="s">
        <v>12</v>
      </c>
      <c r="PGG4" s="15" t="s">
        <v>12</v>
      </c>
      <c r="PGH4" s="15" t="s">
        <v>12</v>
      </c>
      <c r="PGI4" s="15" t="s">
        <v>12</v>
      </c>
      <c r="PGJ4" s="15" t="s">
        <v>12</v>
      </c>
      <c r="PGK4" s="15" t="s">
        <v>12</v>
      </c>
      <c r="PGL4" s="15" t="s">
        <v>12</v>
      </c>
      <c r="PGM4" s="15" t="s">
        <v>12</v>
      </c>
      <c r="PGN4" s="15" t="s">
        <v>12</v>
      </c>
      <c r="PGO4" s="15" t="s">
        <v>12</v>
      </c>
      <c r="PGP4" s="15" t="s">
        <v>12</v>
      </c>
      <c r="PGQ4" s="15" t="s">
        <v>12</v>
      </c>
      <c r="PGR4" s="15" t="s">
        <v>12</v>
      </c>
      <c r="PGS4" s="15" t="s">
        <v>12</v>
      </c>
      <c r="PGT4" s="15" t="s">
        <v>12</v>
      </c>
      <c r="PGU4" s="15" t="s">
        <v>12</v>
      </c>
      <c r="PGV4" s="15" t="s">
        <v>12</v>
      </c>
      <c r="PGW4" s="15" t="s">
        <v>12</v>
      </c>
      <c r="PGX4" s="15" t="s">
        <v>12</v>
      </c>
      <c r="PGY4" s="15" t="s">
        <v>12</v>
      </c>
      <c r="PGZ4" s="15" t="s">
        <v>12</v>
      </c>
      <c r="PHA4" s="15" t="s">
        <v>12</v>
      </c>
      <c r="PHB4" s="15" t="s">
        <v>12</v>
      </c>
      <c r="PHC4" s="15" t="s">
        <v>12</v>
      </c>
      <c r="PHD4" s="15" t="s">
        <v>12</v>
      </c>
      <c r="PHE4" s="15" t="s">
        <v>12</v>
      </c>
      <c r="PHF4" s="15" t="s">
        <v>12</v>
      </c>
      <c r="PHG4" s="15" t="s">
        <v>12</v>
      </c>
      <c r="PHH4" s="15" t="s">
        <v>12</v>
      </c>
      <c r="PHI4" s="15" t="s">
        <v>12</v>
      </c>
      <c r="PHJ4" s="15" t="s">
        <v>12</v>
      </c>
      <c r="PHK4" s="15" t="s">
        <v>12</v>
      </c>
      <c r="PHL4" s="15" t="s">
        <v>12</v>
      </c>
      <c r="PHM4" s="15" t="s">
        <v>12</v>
      </c>
      <c r="PHN4" s="15" t="s">
        <v>12</v>
      </c>
      <c r="PHO4" s="15" t="s">
        <v>12</v>
      </c>
      <c r="PHP4" s="15" t="s">
        <v>12</v>
      </c>
      <c r="PHQ4" s="15" t="s">
        <v>12</v>
      </c>
      <c r="PHR4" s="15" t="s">
        <v>12</v>
      </c>
      <c r="PHS4" s="15" t="s">
        <v>12</v>
      </c>
      <c r="PHT4" s="15" t="s">
        <v>12</v>
      </c>
      <c r="PHU4" s="15" t="s">
        <v>12</v>
      </c>
      <c r="PHV4" s="15" t="s">
        <v>12</v>
      </c>
      <c r="PHW4" s="15" t="s">
        <v>12</v>
      </c>
      <c r="PHX4" s="15" t="s">
        <v>12</v>
      </c>
      <c r="PHY4" s="15" t="s">
        <v>12</v>
      </c>
      <c r="PHZ4" s="15" t="s">
        <v>12</v>
      </c>
      <c r="PIA4" s="15" t="s">
        <v>12</v>
      </c>
      <c r="PIB4" s="15" t="s">
        <v>12</v>
      </c>
      <c r="PIC4" s="15" t="s">
        <v>12</v>
      </c>
      <c r="PID4" s="15" t="s">
        <v>12</v>
      </c>
      <c r="PIE4" s="15" t="s">
        <v>12</v>
      </c>
      <c r="PIF4" s="15" t="s">
        <v>12</v>
      </c>
      <c r="PIG4" s="15" t="s">
        <v>12</v>
      </c>
      <c r="PIH4" s="15" t="s">
        <v>12</v>
      </c>
      <c r="PII4" s="15" t="s">
        <v>12</v>
      </c>
      <c r="PIJ4" s="15" t="s">
        <v>12</v>
      </c>
      <c r="PIK4" s="15" t="s">
        <v>12</v>
      </c>
      <c r="PIL4" s="15" t="s">
        <v>12</v>
      </c>
      <c r="PIM4" s="15" t="s">
        <v>12</v>
      </c>
      <c r="PIN4" s="15" t="s">
        <v>12</v>
      </c>
      <c r="PIO4" s="15" t="s">
        <v>12</v>
      </c>
      <c r="PIP4" s="15" t="s">
        <v>12</v>
      </c>
      <c r="PIQ4" s="15" t="s">
        <v>12</v>
      </c>
      <c r="PIR4" s="15" t="s">
        <v>12</v>
      </c>
      <c r="PIS4" s="15" t="s">
        <v>12</v>
      </c>
      <c r="PIT4" s="15" t="s">
        <v>12</v>
      </c>
      <c r="PIU4" s="15" t="s">
        <v>12</v>
      </c>
      <c r="PIV4" s="15" t="s">
        <v>12</v>
      </c>
      <c r="PIW4" s="15" t="s">
        <v>12</v>
      </c>
      <c r="PIX4" s="15" t="s">
        <v>12</v>
      </c>
      <c r="PIY4" s="15" t="s">
        <v>12</v>
      </c>
      <c r="PIZ4" s="15" t="s">
        <v>12</v>
      </c>
      <c r="PJA4" s="15" t="s">
        <v>12</v>
      </c>
      <c r="PJB4" s="15" t="s">
        <v>12</v>
      </c>
      <c r="PJC4" s="15" t="s">
        <v>12</v>
      </c>
      <c r="PJD4" s="15" t="s">
        <v>12</v>
      </c>
      <c r="PJE4" s="15" t="s">
        <v>12</v>
      </c>
      <c r="PJF4" s="15" t="s">
        <v>12</v>
      </c>
      <c r="PJG4" s="15" t="s">
        <v>12</v>
      </c>
      <c r="PJH4" s="15" t="s">
        <v>12</v>
      </c>
      <c r="PJI4" s="15" t="s">
        <v>12</v>
      </c>
      <c r="PJJ4" s="15" t="s">
        <v>12</v>
      </c>
      <c r="PJK4" s="15" t="s">
        <v>12</v>
      </c>
      <c r="PJL4" s="15" t="s">
        <v>12</v>
      </c>
      <c r="PJM4" s="15" t="s">
        <v>12</v>
      </c>
      <c r="PJN4" s="15" t="s">
        <v>12</v>
      </c>
      <c r="PJO4" s="15" t="s">
        <v>12</v>
      </c>
      <c r="PJP4" s="15" t="s">
        <v>12</v>
      </c>
      <c r="PJQ4" s="15" t="s">
        <v>12</v>
      </c>
      <c r="PJR4" s="15" t="s">
        <v>12</v>
      </c>
      <c r="PJS4" s="15" t="s">
        <v>12</v>
      </c>
      <c r="PJT4" s="15" t="s">
        <v>12</v>
      </c>
      <c r="PJU4" s="15" t="s">
        <v>12</v>
      </c>
      <c r="PJV4" s="15" t="s">
        <v>12</v>
      </c>
      <c r="PJW4" s="15" t="s">
        <v>12</v>
      </c>
      <c r="PJX4" s="15" t="s">
        <v>12</v>
      </c>
      <c r="PJY4" s="15" t="s">
        <v>12</v>
      </c>
      <c r="PJZ4" s="15" t="s">
        <v>12</v>
      </c>
      <c r="PKA4" s="15" t="s">
        <v>12</v>
      </c>
      <c r="PKB4" s="15" t="s">
        <v>12</v>
      </c>
      <c r="PKC4" s="15" t="s">
        <v>12</v>
      </c>
      <c r="PKD4" s="15" t="s">
        <v>12</v>
      </c>
      <c r="PKE4" s="15" t="s">
        <v>12</v>
      </c>
      <c r="PKF4" s="15" t="s">
        <v>12</v>
      </c>
      <c r="PKG4" s="15" t="s">
        <v>12</v>
      </c>
      <c r="PKH4" s="15" t="s">
        <v>12</v>
      </c>
      <c r="PKI4" s="15" t="s">
        <v>12</v>
      </c>
      <c r="PKJ4" s="15" t="s">
        <v>12</v>
      </c>
      <c r="PKK4" s="15" t="s">
        <v>12</v>
      </c>
      <c r="PKL4" s="15" t="s">
        <v>12</v>
      </c>
      <c r="PKM4" s="15" t="s">
        <v>12</v>
      </c>
      <c r="PKN4" s="15" t="s">
        <v>12</v>
      </c>
      <c r="PKO4" s="15" t="s">
        <v>12</v>
      </c>
      <c r="PKP4" s="15" t="s">
        <v>12</v>
      </c>
      <c r="PKQ4" s="15" t="s">
        <v>12</v>
      </c>
      <c r="PKR4" s="15" t="s">
        <v>12</v>
      </c>
      <c r="PKS4" s="15" t="s">
        <v>12</v>
      </c>
      <c r="PKT4" s="15" t="s">
        <v>12</v>
      </c>
      <c r="PKU4" s="15" t="s">
        <v>12</v>
      </c>
      <c r="PKV4" s="15" t="s">
        <v>12</v>
      </c>
      <c r="PKW4" s="15" t="s">
        <v>12</v>
      </c>
      <c r="PKX4" s="15" t="s">
        <v>12</v>
      </c>
      <c r="PKY4" s="15" t="s">
        <v>12</v>
      </c>
      <c r="PKZ4" s="15" t="s">
        <v>12</v>
      </c>
      <c r="PLA4" s="15" t="s">
        <v>12</v>
      </c>
      <c r="PLB4" s="15" t="s">
        <v>12</v>
      </c>
      <c r="PLC4" s="15" t="s">
        <v>12</v>
      </c>
      <c r="PLD4" s="15" t="s">
        <v>12</v>
      </c>
      <c r="PLE4" s="15" t="s">
        <v>12</v>
      </c>
      <c r="PLF4" s="15" t="s">
        <v>12</v>
      </c>
      <c r="PLG4" s="15" t="s">
        <v>12</v>
      </c>
      <c r="PLH4" s="15" t="s">
        <v>12</v>
      </c>
      <c r="PLI4" s="15" t="s">
        <v>12</v>
      </c>
      <c r="PLJ4" s="15" t="s">
        <v>12</v>
      </c>
      <c r="PLK4" s="15" t="s">
        <v>12</v>
      </c>
      <c r="PLL4" s="15" t="s">
        <v>12</v>
      </c>
      <c r="PLM4" s="15" t="s">
        <v>12</v>
      </c>
      <c r="PLN4" s="15" t="s">
        <v>12</v>
      </c>
      <c r="PLO4" s="15" t="s">
        <v>12</v>
      </c>
      <c r="PLP4" s="15" t="s">
        <v>12</v>
      </c>
      <c r="PLQ4" s="15" t="s">
        <v>12</v>
      </c>
      <c r="PLR4" s="15" t="s">
        <v>12</v>
      </c>
      <c r="PLS4" s="15" t="s">
        <v>12</v>
      </c>
      <c r="PLT4" s="15" t="s">
        <v>12</v>
      </c>
      <c r="PLU4" s="15" t="s">
        <v>12</v>
      </c>
      <c r="PLV4" s="15" t="s">
        <v>12</v>
      </c>
      <c r="PLW4" s="15" t="s">
        <v>12</v>
      </c>
      <c r="PLX4" s="15" t="s">
        <v>12</v>
      </c>
      <c r="PLY4" s="15" t="s">
        <v>12</v>
      </c>
      <c r="PLZ4" s="15" t="s">
        <v>12</v>
      </c>
      <c r="PMA4" s="15" t="s">
        <v>12</v>
      </c>
      <c r="PMB4" s="15" t="s">
        <v>12</v>
      </c>
      <c r="PMC4" s="15" t="s">
        <v>12</v>
      </c>
      <c r="PMD4" s="15" t="s">
        <v>12</v>
      </c>
      <c r="PME4" s="15" t="s">
        <v>12</v>
      </c>
      <c r="PMF4" s="15" t="s">
        <v>12</v>
      </c>
      <c r="PMG4" s="15" t="s">
        <v>12</v>
      </c>
      <c r="PMH4" s="15" t="s">
        <v>12</v>
      </c>
      <c r="PMI4" s="15" t="s">
        <v>12</v>
      </c>
      <c r="PMJ4" s="15" t="s">
        <v>12</v>
      </c>
      <c r="PMK4" s="15" t="s">
        <v>12</v>
      </c>
      <c r="PML4" s="15" t="s">
        <v>12</v>
      </c>
      <c r="PMM4" s="15" t="s">
        <v>12</v>
      </c>
      <c r="PMN4" s="15" t="s">
        <v>12</v>
      </c>
      <c r="PMO4" s="15" t="s">
        <v>12</v>
      </c>
      <c r="PMP4" s="15" t="s">
        <v>12</v>
      </c>
      <c r="PMQ4" s="15" t="s">
        <v>12</v>
      </c>
      <c r="PMR4" s="15" t="s">
        <v>12</v>
      </c>
      <c r="PMS4" s="15" t="s">
        <v>12</v>
      </c>
      <c r="PMT4" s="15" t="s">
        <v>12</v>
      </c>
      <c r="PMU4" s="15" t="s">
        <v>12</v>
      </c>
      <c r="PMV4" s="15" t="s">
        <v>12</v>
      </c>
      <c r="PMW4" s="15" t="s">
        <v>12</v>
      </c>
      <c r="PMX4" s="15" t="s">
        <v>12</v>
      </c>
      <c r="PMY4" s="15" t="s">
        <v>12</v>
      </c>
      <c r="PMZ4" s="15" t="s">
        <v>12</v>
      </c>
      <c r="PNA4" s="15" t="s">
        <v>12</v>
      </c>
      <c r="PNB4" s="15" t="s">
        <v>12</v>
      </c>
      <c r="PNC4" s="15" t="s">
        <v>12</v>
      </c>
      <c r="PND4" s="15" t="s">
        <v>12</v>
      </c>
      <c r="PNE4" s="15" t="s">
        <v>12</v>
      </c>
      <c r="PNF4" s="15" t="s">
        <v>12</v>
      </c>
      <c r="PNG4" s="15" t="s">
        <v>12</v>
      </c>
      <c r="PNH4" s="15" t="s">
        <v>12</v>
      </c>
      <c r="PNI4" s="15" t="s">
        <v>12</v>
      </c>
      <c r="PNJ4" s="15" t="s">
        <v>12</v>
      </c>
      <c r="PNK4" s="15" t="s">
        <v>12</v>
      </c>
      <c r="PNL4" s="15" t="s">
        <v>12</v>
      </c>
      <c r="PNM4" s="15" t="s">
        <v>12</v>
      </c>
      <c r="PNN4" s="15" t="s">
        <v>12</v>
      </c>
      <c r="PNO4" s="15" t="s">
        <v>12</v>
      </c>
      <c r="PNP4" s="15" t="s">
        <v>12</v>
      </c>
      <c r="PNQ4" s="15" t="s">
        <v>12</v>
      </c>
      <c r="PNR4" s="15" t="s">
        <v>12</v>
      </c>
      <c r="PNS4" s="15" t="s">
        <v>12</v>
      </c>
      <c r="PNT4" s="15" t="s">
        <v>12</v>
      </c>
      <c r="PNU4" s="15" t="s">
        <v>12</v>
      </c>
      <c r="PNV4" s="15" t="s">
        <v>12</v>
      </c>
      <c r="PNW4" s="15" t="s">
        <v>12</v>
      </c>
      <c r="PNX4" s="15" t="s">
        <v>12</v>
      </c>
      <c r="PNY4" s="15" t="s">
        <v>12</v>
      </c>
      <c r="PNZ4" s="15" t="s">
        <v>12</v>
      </c>
      <c r="POA4" s="15" t="s">
        <v>12</v>
      </c>
      <c r="POB4" s="15" t="s">
        <v>12</v>
      </c>
      <c r="POC4" s="15" t="s">
        <v>12</v>
      </c>
      <c r="POD4" s="15" t="s">
        <v>12</v>
      </c>
      <c r="POE4" s="15" t="s">
        <v>12</v>
      </c>
      <c r="POF4" s="15" t="s">
        <v>12</v>
      </c>
      <c r="POG4" s="15" t="s">
        <v>12</v>
      </c>
      <c r="POH4" s="15" t="s">
        <v>12</v>
      </c>
      <c r="POI4" s="15" t="s">
        <v>12</v>
      </c>
      <c r="POJ4" s="15" t="s">
        <v>12</v>
      </c>
      <c r="POK4" s="15" t="s">
        <v>12</v>
      </c>
      <c r="POL4" s="15" t="s">
        <v>12</v>
      </c>
      <c r="POM4" s="15" t="s">
        <v>12</v>
      </c>
      <c r="PON4" s="15" t="s">
        <v>12</v>
      </c>
      <c r="POO4" s="15" t="s">
        <v>12</v>
      </c>
      <c r="POP4" s="15" t="s">
        <v>12</v>
      </c>
      <c r="POQ4" s="15" t="s">
        <v>12</v>
      </c>
      <c r="POR4" s="15" t="s">
        <v>12</v>
      </c>
      <c r="POS4" s="15" t="s">
        <v>12</v>
      </c>
      <c r="POT4" s="15" t="s">
        <v>12</v>
      </c>
      <c r="POU4" s="15" t="s">
        <v>12</v>
      </c>
      <c r="POV4" s="15" t="s">
        <v>12</v>
      </c>
      <c r="POW4" s="15" t="s">
        <v>12</v>
      </c>
      <c r="POX4" s="15" t="s">
        <v>12</v>
      </c>
      <c r="POY4" s="15" t="s">
        <v>12</v>
      </c>
      <c r="POZ4" s="15" t="s">
        <v>12</v>
      </c>
      <c r="PPA4" s="15" t="s">
        <v>12</v>
      </c>
      <c r="PPB4" s="15" t="s">
        <v>12</v>
      </c>
      <c r="PPC4" s="15" t="s">
        <v>12</v>
      </c>
      <c r="PPD4" s="15" t="s">
        <v>12</v>
      </c>
      <c r="PPE4" s="15" t="s">
        <v>12</v>
      </c>
      <c r="PPF4" s="15" t="s">
        <v>12</v>
      </c>
      <c r="PPG4" s="15" t="s">
        <v>12</v>
      </c>
      <c r="PPH4" s="15" t="s">
        <v>12</v>
      </c>
      <c r="PPI4" s="15" t="s">
        <v>12</v>
      </c>
      <c r="PPJ4" s="15" t="s">
        <v>12</v>
      </c>
      <c r="PPK4" s="15" t="s">
        <v>12</v>
      </c>
      <c r="PPL4" s="15" t="s">
        <v>12</v>
      </c>
      <c r="PPM4" s="15" t="s">
        <v>12</v>
      </c>
      <c r="PPN4" s="15" t="s">
        <v>12</v>
      </c>
      <c r="PPO4" s="15" t="s">
        <v>12</v>
      </c>
      <c r="PPP4" s="15" t="s">
        <v>12</v>
      </c>
      <c r="PPQ4" s="15" t="s">
        <v>12</v>
      </c>
      <c r="PPR4" s="15" t="s">
        <v>12</v>
      </c>
      <c r="PPS4" s="15" t="s">
        <v>12</v>
      </c>
      <c r="PPT4" s="15" t="s">
        <v>12</v>
      </c>
      <c r="PPU4" s="15" t="s">
        <v>12</v>
      </c>
      <c r="PPV4" s="15" t="s">
        <v>12</v>
      </c>
      <c r="PPW4" s="15" t="s">
        <v>12</v>
      </c>
      <c r="PPX4" s="15" t="s">
        <v>12</v>
      </c>
      <c r="PPY4" s="15" t="s">
        <v>12</v>
      </c>
      <c r="PPZ4" s="15" t="s">
        <v>12</v>
      </c>
      <c r="PQA4" s="15" t="s">
        <v>12</v>
      </c>
      <c r="PQB4" s="15" t="s">
        <v>12</v>
      </c>
      <c r="PQC4" s="15" t="s">
        <v>12</v>
      </c>
      <c r="PQD4" s="15" t="s">
        <v>12</v>
      </c>
      <c r="PQE4" s="15" t="s">
        <v>12</v>
      </c>
      <c r="PQF4" s="15" t="s">
        <v>12</v>
      </c>
      <c r="PQG4" s="15" t="s">
        <v>12</v>
      </c>
      <c r="PQH4" s="15" t="s">
        <v>12</v>
      </c>
      <c r="PQI4" s="15" t="s">
        <v>12</v>
      </c>
      <c r="PQJ4" s="15" t="s">
        <v>12</v>
      </c>
      <c r="PQK4" s="15" t="s">
        <v>12</v>
      </c>
      <c r="PQL4" s="15" t="s">
        <v>12</v>
      </c>
      <c r="PQM4" s="15" t="s">
        <v>12</v>
      </c>
      <c r="PQN4" s="15" t="s">
        <v>12</v>
      </c>
      <c r="PQO4" s="15" t="s">
        <v>12</v>
      </c>
      <c r="PQP4" s="15" t="s">
        <v>12</v>
      </c>
      <c r="PQQ4" s="15" t="s">
        <v>12</v>
      </c>
      <c r="PQR4" s="15" t="s">
        <v>12</v>
      </c>
      <c r="PQS4" s="15" t="s">
        <v>12</v>
      </c>
      <c r="PQT4" s="15" t="s">
        <v>12</v>
      </c>
      <c r="PQU4" s="15" t="s">
        <v>12</v>
      </c>
      <c r="PQV4" s="15" t="s">
        <v>12</v>
      </c>
      <c r="PQW4" s="15" t="s">
        <v>12</v>
      </c>
      <c r="PQX4" s="15" t="s">
        <v>12</v>
      </c>
      <c r="PQY4" s="15" t="s">
        <v>12</v>
      </c>
      <c r="PQZ4" s="15" t="s">
        <v>12</v>
      </c>
      <c r="PRA4" s="15" t="s">
        <v>12</v>
      </c>
      <c r="PRB4" s="15" t="s">
        <v>12</v>
      </c>
      <c r="PRC4" s="15" t="s">
        <v>12</v>
      </c>
      <c r="PRD4" s="15" t="s">
        <v>12</v>
      </c>
      <c r="PRE4" s="15" t="s">
        <v>12</v>
      </c>
      <c r="PRF4" s="15" t="s">
        <v>12</v>
      </c>
      <c r="PRG4" s="15" t="s">
        <v>12</v>
      </c>
      <c r="PRH4" s="15" t="s">
        <v>12</v>
      </c>
      <c r="PRI4" s="15" t="s">
        <v>12</v>
      </c>
      <c r="PRJ4" s="15" t="s">
        <v>12</v>
      </c>
      <c r="PRK4" s="15" t="s">
        <v>12</v>
      </c>
      <c r="PRL4" s="15" t="s">
        <v>12</v>
      </c>
      <c r="PRM4" s="15" t="s">
        <v>12</v>
      </c>
      <c r="PRN4" s="15" t="s">
        <v>12</v>
      </c>
      <c r="PRO4" s="15" t="s">
        <v>12</v>
      </c>
      <c r="PRP4" s="15" t="s">
        <v>12</v>
      </c>
      <c r="PRQ4" s="15" t="s">
        <v>12</v>
      </c>
      <c r="PRR4" s="15" t="s">
        <v>12</v>
      </c>
      <c r="PRS4" s="15" t="s">
        <v>12</v>
      </c>
      <c r="PRT4" s="15" t="s">
        <v>12</v>
      </c>
      <c r="PRU4" s="15" t="s">
        <v>12</v>
      </c>
      <c r="PRV4" s="15" t="s">
        <v>12</v>
      </c>
      <c r="PRW4" s="15" t="s">
        <v>12</v>
      </c>
      <c r="PRX4" s="15" t="s">
        <v>12</v>
      </c>
      <c r="PRY4" s="15" t="s">
        <v>12</v>
      </c>
      <c r="PRZ4" s="15" t="s">
        <v>12</v>
      </c>
      <c r="PSA4" s="15" t="s">
        <v>12</v>
      </c>
      <c r="PSB4" s="15" t="s">
        <v>12</v>
      </c>
      <c r="PSC4" s="15" t="s">
        <v>12</v>
      </c>
      <c r="PSD4" s="15" t="s">
        <v>12</v>
      </c>
      <c r="PSE4" s="15" t="s">
        <v>12</v>
      </c>
      <c r="PSF4" s="15" t="s">
        <v>12</v>
      </c>
      <c r="PSG4" s="15" t="s">
        <v>12</v>
      </c>
      <c r="PSH4" s="15" t="s">
        <v>12</v>
      </c>
      <c r="PSI4" s="15" t="s">
        <v>12</v>
      </c>
      <c r="PSJ4" s="15" t="s">
        <v>12</v>
      </c>
      <c r="PSK4" s="15" t="s">
        <v>12</v>
      </c>
      <c r="PSL4" s="15" t="s">
        <v>12</v>
      </c>
      <c r="PSM4" s="15" t="s">
        <v>12</v>
      </c>
      <c r="PSN4" s="15" t="s">
        <v>12</v>
      </c>
      <c r="PSO4" s="15" t="s">
        <v>12</v>
      </c>
      <c r="PSP4" s="15" t="s">
        <v>12</v>
      </c>
      <c r="PSQ4" s="15" t="s">
        <v>12</v>
      </c>
      <c r="PSR4" s="15" t="s">
        <v>12</v>
      </c>
      <c r="PSS4" s="15" t="s">
        <v>12</v>
      </c>
      <c r="PST4" s="15" t="s">
        <v>12</v>
      </c>
      <c r="PSU4" s="15" t="s">
        <v>12</v>
      </c>
      <c r="PSV4" s="15" t="s">
        <v>12</v>
      </c>
      <c r="PSW4" s="15" t="s">
        <v>12</v>
      </c>
      <c r="PSX4" s="15" t="s">
        <v>12</v>
      </c>
      <c r="PSY4" s="15" t="s">
        <v>12</v>
      </c>
      <c r="PSZ4" s="15" t="s">
        <v>12</v>
      </c>
      <c r="PTA4" s="15" t="s">
        <v>12</v>
      </c>
      <c r="PTB4" s="15" t="s">
        <v>12</v>
      </c>
      <c r="PTC4" s="15" t="s">
        <v>12</v>
      </c>
      <c r="PTD4" s="15" t="s">
        <v>12</v>
      </c>
      <c r="PTE4" s="15" t="s">
        <v>12</v>
      </c>
      <c r="PTF4" s="15" t="s">
        <v>12</v>
      </c>
      <c r="PTG4" s="15" t="s">
        <v>12</v>
      </c>
      <c r="PTH4" s="15" t="s">
        <v>12</v>
      </c>
      <c r="PTI4" s="15" t="s">
        <v>12</v>
      </c>
      <c r="PTJ4" s="15" t="s">
        <v>12</v>
      </c>
      <c r="PTK4" s="15" t="s">
        <v>12</v>
      </c>
      <c r="PTL4" s="15" t="s">
        <v>12</v>
      </c>
      <c r="PTM4" s="15" t="s">
        <v>12</v>
      </c>
      <c r="PTN4" s="15" t="s">
        <v>12</v>
      </c>
      <c r="PTO4" s="15" t="s">
        <v>12</v>
      </c>
      <c r="PTP4" s="15" t="s">
        <v>12</v>
      </c>
      <c r="PTQ4" s="15" t="s">
        <v>12</v>
      </c>
      <c r="PTR4" s="15" t="s">
        <v>12</v>
      </c>
      <c r="PTS4" s="15" t="s">
        <v>12</v>
      </c>
      <c r="PTT4" s="15" t="s">
        <v>12</v>
      </c>
      <c r="PTU4" s="15" t="s">
        <v>12</v>
      </c>
      <c r="PTV4" s="15" t="s">
        <v>12</v>
      </c>
      <c r="PTW4" s="15" t="s">
        <v>12</v>
      </c>
      <c r="PTX4" s="15" t="s">
        <v>12</v>
      </c>
      <c r="PTY4" s="15" t="s">
        <v>12</v>
      </c>
      <c r="PTZ4" s="15" t="s">
        <v>12</v>
      </c>
      <c r="PUA4" s="15" t="s">
        <v>12</v>
      </c>
      <c r="PUB4" s="15" t="s">
        <v>12</v>
      </c>
      <c r="PUC4" s="15" t="s">
        <v>12</v>
      </c>
      <c r="PUD4" s="15" t="s">
        <v>12</v>
      </c>
      <c r="PUE4" s="15" t="s">
        <v>12</v>
      </c>
      <c r="PUF4" s="15" t="s">
        <v>12</v>
      </c>
      <c r="PUG4" s="15" t="s">
        <v>12</v>
      </c>
      <c r="PUH4" s="15" t="s">
        <v>12</v>
      </c>
      <c r="PUI4" s="15" t="s">
        <v>12</v>
      </c>
      <c r="PUJ4" s="15" t="s">
        <v>12</v>
      </c>
      <c r="PUK4" s="15" t="s">
        <v>12</v>
      </c>
      <c r="PUL4" s="15" t="s">
        <v>12</v>
      </c>
      <c r="PUM4" s="15" t="s">
        <v>12</v>
      </c>
      <c r="PUN4" s="15" t="s">
        <v>12</v>
      </c>
      <c r="PUO4" s="15" t="s">
        <v>12</v>
      </c>
      <c r="PUP4" s="15" t="s">
        <v>12</v>
      </c>
      <c r="PUQ4" s="15" t="s">
        <v>12</v>
      </c>
      <c r="PUR4" s="15" t="s">
        <v>12</v>
      </c>
      <c r="PUS4" s="15" t="s">
        <v>12</v>
      </c>
      <c r="PUT4" s="15" t="s">
        <v>12</v>
      </c>
      <c r="PUU4" s="15" t="s">
        <v>12</v>
      </c>
      <c r="PUV4" s="15" t="s">
        <v>12</v>
      </c>
      <c r="PUW4" s="15" t="s">
        <v>12</v>
      </c>
      <c r="PUX4" s="15" t="s">
        <v>12</v>
      </c>
      <c r="PUY4" s="15" t="s">
        <v>12</v>
      </c>
      <c r="PUZ4" s="15" t="s">
        <v>12</v>
      </c>
      <c r="PVA4" s="15" t="s">
        <v>12</v>
      </c>
      <c r="PVB4" s="15" t="s">
        <v>12</v>
      </c>
      <c r="PVC4" s="15" t="s">
        <v>12</v>
      </c>
      <c r="PVD4" s="15" t="s">
        <v>12</v>
      </c>
      <c r="PVE4" s="15" t="s">
        <v>12</v>
      </c>
      <c r="PVF4" s="15" t="s">
        <v>12</v>
      </c>
      <c r="PVG4" s="15" t="s">
        <v>12</v>
      </c>
      <c r="PVH4" s="15" t="s">
        <v>12</v>
      </c>
      <c r="PVI4" s="15" t="s">
        <v>12</v>
      </c>
      <c r="PVJ4" s="15" t="s">
        <v>12</v>
      </c>
      <c r="PVK4" s="15" t="s">
        <v>12</v>
      </c>
      <c r="PVL4" s="15" t="s">
        <v>12</v>
      </c>
      <c r="PVM4" s="15" t="s">
        <v>12</v>
      </c>
      <c r="PVN4" s="15" t="s">
        <v>12</v>
      </c>
      <c r="PVO4" s="15" t="s">
        <v>12</v>
      </c>
      <c r="PVP4" s="15" t="s">
        <v>12</v>
      </c>
      <c r="PVQ4" s="15" t="s">
        <v>12</v>
      </c>
      <c r="PVR4" s="15" t="s">
        <v>12</v>
      </c>
      <c r="PVS4" s="15" t="s">
        <v>12</v>
      </c>
      <c r="PVT4" s="15" t="s">
        <v>12</v>
      </c>
      <c r="PVU4" s="15" t="s">
        <v>12</v>
      </c>
      <c r="PVV4" s="15" t="s">
        <v>12</v>
      </c>
      <c r="PVW4" s="15" t="s">
        <v>12</v>
      </c>
      <c r="PVX4" s="15" t="s">
        <v>12</v>
      </c>
      <c r="PVY4" s="15" t="s">
        <v>12</v>
      </c>
      <c r="PVZ4" s="15" t="s">
        <v>12</v>
      </c>
      <c r="PWA4" s="15" t="s">
        <v>12</v>
      </c>
      <c r="PWB4" s="15" t="s">
        <v>12</v>
      </c>
      <c r="PWC4" s="15" t="s">
        <v>12</v>
      </c>
      <c r="PWD4" s="15" t="s">
        <v>12</v>
      </c>
      <c r="PWE4" s="15" t="s">
        <v>12</v>
      </c>
      <c r="PWF4" s="15" t="s">
        <v>12</v>
      </c>
      <c r="PWG4" s="15" t="s">
        <v>12</v>
      </c>
      <c r="PWH4" s="15" t="s">
        <v>12</v>
      </c>
      <c r="PWI4" s="15" t="s">
        <v>12</v>
      </c>
      <c r="PWJ4" s="15" t="s">
        <v>12</v>
      </c>
      <c r="PWK4" s="15" t="s">
        <v>12</v>
      </c>
      <c r="PWL4" s="15" t="s">
        <v>12</v>
      </c>
      <c r="PWM4" s="15" t="s">
        <v>12</v>
      </c>
      <c r="PWN4" s="15" t="s">
        <v>12</v>
      </c>
      <c r="PWO4" s="15" t="s">
        <v>12</v>
      </c>
      <c r="PWP4" s="15" t="s">
        <v>12</v>
      </c>
      <c r="PWQ4" s="15" t="s">
        <v>12</v>
      </c>
      <c r="PWR4" s="15" t="s">
        <v>12</v>
      </c>
      <c r="PWS4" s="15" t="s">
        <v>12</v>
      </c>
      <c r="PWT4" s="15" t="s">
        <v>12</v>
      </c>
      <c r="PWU4" s="15" t="s">
        <v>12</v>
      </c>
      <c r="PWV4" s="15" t="s">
        <v>12</v>
      </c>
      <c r="PWW4" s="15" t="s">
        <v>12</v>
      </c>
      <c r="PWX4" s="15" t="s">
        <v>12</v>
      </c>
      <c r="PWY4" s="15" t="s">
        <v>12</v>
      </c>
      <c r="PWZ4" s="15" t="s">
        <v>12</v>
      </c>
      <c r="PXA4" s="15" t="s">
        <v>12</v>
      </c>
      <c r="PXB4" s="15" t="s">
        <v>12</v>
      </c>
      <c r="PXC4" s="15" t="s">
        <v>12</v>
      </c>
      <c r="PXD4" s="15" t="s">
        <v>12</v>
      </c>
      <c r="PXE4" s="15" t="s">
        <v>12</v>
      </c>
      <c r="PXF4" s="15" t="s">
        <v>12</v>
      </c>
      <c r="PXG4" s="15" t="s">
        <v>12</v>
      </c>
      <c r="PXH4" s="15" t="s">
        <v>12</v>
      </c>
      <c r="PXI4" s="15" t="s">
        <v>12</v>
      </c>
      <c r="PXJ4" s="15" t="s">
        <v>12</v>
      </c>
      <c r="PXK4" s="15" t="s">
        <v>12</v>
      </c>
      <c r="PXL4" s="15" t="s">
        <v>12</v>
      </c>
      <c r="PXM4" s="15" t="s">
        <v>12</v>
      </c>
      <c r="PXN4" s="15" t="s">
        <v>12</v>
      </c>
      <c r="PXO4" s="15" t="s">
        <v>12</v>
      </c>
      <c r="PXP4" s="15" t="s">
        <v>12</v>
      </c>
      <c r="PXQ4" s="15" t="s">
        <v>12</v>
      </c>
      <c r="PXR4" s="15" t="s">
        <v>12</v>
      </c>
      <c r="PXS4" s="15" t="s">
        <v>12</v>
      </c>
      <c r="PXT4" s="15" t="s">
        <v>12</v>
      </c>
      <c r="PXU4" s="15" t="s">
        <v>12</v>
      </c>
      <c r="PXV4" s="15" t="s">
        <v>12</v>
      </c>
      <c r="PXW4" s="15" t="s">
        <v>12</v>
      </c>
      <c r="PXX4" s="15" t="s">
        <v>12</v>
      </c>
      <c r="PXY4" s="15" t="s">
        <v>12</v>
      </c>
      <c r="PXZ4" s="15" t="s">
        <v>12</v>
      </c>
      <c r="PYA4" s="15" t="s">
        <v>12</v>
      </c>
      <c r="PYB4" s="15" t="s">
        <v>12</v>
      </c>
      <c r="PYC4" s="15" t="s">
        <v>12</v>
      </c>
      <c r="PYD4" s="15" t="s">
        <v>12</v>
      </c>
      <c r="PYE4" s="15" t="s">
        <v>12</v>
      </c>
      <c r="PYF4" s="15" t="s">
        <v>12</v>
      </c>
      <c r="PYG4" s="15" t="s">
        <v>12</v>
      </c>
      <c r="PYH4" s="15" t="s">
        <v>12</v>
      </c>
      <c r="PYI4" s="15" t="s">
        <v>12</v>
      </c>
      <c r="PYJ4" s="15" t="s">
        <v>12</v>
      </c>
      <c r="PYK4" s="15" t="s">
        <v>12</v>
      </c>
      <c r="PYL4" s="15" t="s">
        <v>12</v>
      </c>
      <c r="PYM4" s="15" t="s">
        <v>12</v>
      </c>
      <c r="PYN4" s="15" t="s">
        <v>12</v>
      </c>
      <c r="PYO4" s="15" t="s">
        <v>12</v>
      </c>
      <c r="PYP4" s="15" t="s">
        <v>12</v>
      </c>
      <c r="PYQ4" s="15" t="s">
        <v>12</v>
      </c>
      <c r="PYR4" s="15" t="s">
        <v>12</v>
      </c>
      <c r="PYS4" s="15" t="s">
        <v>12</v>
      </c>
      <c r="PYT4" s="15" t="s">
        <v>12</v>
      </c>
      <c r="PYU4" s="15" t="s">
        <v>12</v>
      </c>
      <c r="PYV4" s="15" t="s">
        <v>12</v>
      </c>
      <c r="PYW4" s="15" t="s">
        <v>12</v>
      </c>
      <c r="PYX4" s="15" t="s">
        <v>12</v>
      </c>
      <c r="PYY4" s="15" t="s">
        <v>12</v>
      </c>
      <c r="PYZ4" s="15" t="s">
        <v>12</v>
      </c>
      <c r="PZA4" s="15" t="s">
        <v>12</v>
      </c>
      <c r="PZB4" s="15" t="s">
        <v>12</v>
      </c>
      <c r="PZC4" s="15" t="s">
        <v>12</v>
      </c>
      <c r="PZD4" s="15" t="s">
        <v>12</v>
      </c>
      <c r="PZE4" s="15" t="s">
        <v>12</v>
      </c>
      <c r="PZF4" s="15" t="s">
        <v>12</v>
      </c>
      <c r="PZG4" s="15" t="s">
        <v>12</v>
      </c>
      <c r="PZH4" s="15" t="s">
        <v>12</v>
      </c>
      <c r="PZI4" s="15" t="s">
        <v>12</v>
      </c>
      <c r="PZJ4" s="15" t="s">
        <v>12</v>
      </c>
      <c r="PZK4" s="15" t="s">
        <v>12</v>
      </c>
      <c r="PZL4" s="15" t="s">
        <v>12</v>
      </c>
      <c r="PZM4" s="15" t="s">
        <v>12</v>
      </c>
      <c r="PZN4" s="15" t="s">
        <v>12</v>
      </c>
      <c r="PZO4" s="15" t="s">
        <v>12</v>
      </c>
      <c r="PZP4" s="15" t="s">
        <v>12</v>
      </c>
      <c r="PZQ4" s="15" t="s">
        <v>12</v>
      </c>
      <c r="PZR4" s="15" t="s">
        <v>12</v>
      </c>
      <c r="PZS4" s="15" t="s">
        <v>12</v>
      </c>
      <c r="PZT4" s="15" t="s">
        <v>12</v>
      </c>
      <c r="PZU4" s="15" t="s">
        <v>12</v>
      </c>
      <c r="PZV4" s="15" t="s">
        <v>12</v>
      </c>
      <c r="PZW4" s="15" t="s">
        <v>12</v>
      </c>
      <c r="PZX4" s="15" t="s">
        <v>12</v>
      </c>
      <c r="PZY4" s="15" t="s">
        <v>12</v>
      </c>
      <c r="PZZ4" s="15" t="s">
        <v>12</v>
      </c>
      <c r="QAA4" s="15" t="s">
        <v>12</v>
      </c>
      <c r="QAB4" s="15" t="s">
        <v>12</v>
      </c>
      <c r="QAC4" s="15" t="s">
        <v>12</v>
      </c>
      <c r="QAD4" s="15" t="s">
        <v>12</v>
      </c>
      <c r="QAE4" s="15" t="s">
        <v>12</v>
      </c>
      <c r="QAF4" s="15" t="s">
        <v>12</v>
      </c>
      <c r="QAG4" s="15" t="s">
        <v>12</v>
      </c>
      <c r="QAH4" s="15" t="s">
        <v>12</v>
      </c>
      <c r="QAI4" s="15" t="s">
        <v>12</v>
      </c>
      <c r="QAJ4" s="15" t="s">
        <v>12</v>
      </c>
      <c r="QAK4" s="15" t="s">
        <v>12</v>
      </c>
      <c r="QAL4" s="15" t="s">
        <v>12</v>
      </c>
      <c r="QAM4" s="15" t="s">
        <v>12</v>
      </c>
      <c r="QAN4" s="15" t="s">
        <v>12</v>
      </c>
      <c r="QAO4" s="15" t="s">
        <v>12</v>
      </c>
      <c r="QAP4" s="15" t="s">
        <v>12</v>
      </c>
      <c r="QAQ4" s="15" t="s">
        <v>12</v>
      </c>
      <c r="QAR4" s="15" t="s">
        <v>12</v>
      </c>
      <c r="QAS4" s="15" t="s">
        <v>12</v>
      </c>
      <c r="QAT4" s="15" t="s">
        <v>12</v>
      </c>
      <c r="QAU4" s="15" t="s">
        <v>12</v>
      </c>
      <c r="QAV4" s="15" t="s">
        <v>12</v>
      </c>
      <c r="QAW4" s="15" t="s">
        <v>12</v>
      </c>
      <c r="QAX4" s="15" t="s">
        <v>12</v>
      </c>
      <c r="QAY4" s="15" t="s">
        <v>12</v>
      </c>
      <c r="QAZ4" s="15" t="s">
        <v>12</v>
      </c>
      <c r="QBA4" s="15" t="s">
        <v>12</v>
      </c>
      <c r="QBB4" s="15" t="s">
        <v>12</v>
      </c>
      <c r="QBC4" s="15" t="s">
        <v>12</v>
      </c>
      <c r="QBD4" s="15" t="s">
        <v>12</v>
      </c>
      <c r="QBE4" s="15" t="s">
        <v>12</v>
      </c>
      <c r="QBF4" s="15" t="s">
        <v>12</v>
      </c>
      <c r="QBG4" s="15" t="s">
        <v>12</v>
      </c>
      <c r="QBH4" s="15" t="s">
        <v>12</v>
      </c>
      <c r="QBI4" s="15" t="s">
        <v>12</v>
      </c>
      <c r="QBJ4" s="15" t="s">
        <v>12</v>
      </c>
      <c r="QBK4" s="15" t="s">
        <v>12</v>
      </c>
      <c r="QBL4" s="15" t="s">
        <v>12</v>
      </c>
      <c r="QBM4" s="15" t="s">
        <v>12</v>
      </c>
      <c r="QBN4" s="15" t="s">
        <v>12</v>
      </c>
      <c r="QBO4" s="15" t="s">
        <v>12</v>
      </c>
      <c r="QBP4" s="15" t="s">
        <v>12</v>
      </c>
      <c r="QBQ4" s="15" t="s">
        <v>12</v>
      </c>
      <c r="QBR4" s="15" t="s">
        <v>12</v>
      </c>
      <c r="QBS4" s="15" t="s">
        <v>12</v>
      </c>
      <c r="QBT4" s="15" t="s">
        <v>12</v>
      </c>
      <c r="QBU4" s="15" t="s">
        <v>12</v>
      </c>
      <c r="QBV4" s="15" t="s">
        <v>12</v>
      </c>
      <c r="QBW4" s="15" t="s">
        <v>12</v>
      </c>
      <c r="QBX4" s="15" t="s">
        <v>12</v>
      </c>
      <c r="QBY4" s="15" t="s">
        <v>12</v>
      </c>
      <c r="QBZ4" s="15" t="s">
        <v>12</v>
      </c>
      <c r="QCA4" s="15" t="s">
        <v>12</v>
      </c>
      <c r="QCB4" s="15" t="s">
        <v>12</v>
      </c>
      <c r="QCC4" s="15" t="s">
        <v>12</v>
      </c>
      <c r="QCD4" s="15" t="s">
        <v>12</v>
      </c>
      <c r="QCE4" s="15" t="s">
        <v>12</v>
      </c>
      <c r="QCF4" s="15" t="s">
        <v>12</v>
      </c>
      <c r="QCG4" s="15" t="s">
        <v>12</v>
      </c>
      <c r="QCH4" s="15" t="s">
        <v>12</v>
      </c>
      <c r="QCI4" s="15" t="s">
        <v>12</v>
      </c>
      <c r="QCJ4" s="15" t="s">
        <v>12</v>
      </c>
      <c r="QCK4" s="15" t="s">
        <v>12</v>
      </c>
      <c r="QCL4" s="15" t="s">
        <v>12</v>
      </c>
      <c r="QCM4" s="15" t="s">
        <v>12</v>
      </c>
      <c r="QCN4" s="15" t="s">
        <v>12</v>
      </c>
      <c r="QCO4" s="15" t="s">
        <v>12</v>
      </c>
      <c r="QCP4" s="15" t="s">
        <v>12</v>
      </c>
      <c r="QCQ4" s="15" t="s">
        <v>12</v>
      </c>
      <c r="QCR4" s="15" t="s">
        <v>12</v>
      </c>
      <c r="QCS4" s="15" t="s">
        <v>12</v>
      </c>
      <c r="QCT4" s="15" t="s">
        <v>12</v>
      </c>
      <c r="QCU4" s="15" t="s">
        <v>12</v>
      </c>
      <c r="QCV4" s="15" t="s">
        <v>12</v>
      </c>
      <c r="QCW4" s="15" t="s">
        <v>12</v>
      </c>
      <c r="QCX4" s="15" t="s">
        <v>12</v>
      </c>
      <c r="QCY4" s="15" t="s">
        <v>12</v>
      </c>
      <c r="QCZ4" s="15" t="s">
        <v>12</v>
      </c>
      <c r="QDA4" s="15" t="s">
        <v>12</v>
      </c>
      <c r="QDB4" s="15" t="s">
        <v>12</v>
      </c>
      <c r="QDC4" s="15" t="s">
        <v>12</v>
      </c>
      <c r="QDD4" s="15" t="s">
        <v>12</v>
      </c>
      <c r="QDE4" s="15" t="s">
        <v>12</v>
      </c>
      <c r="QDF4" s="15" t="s">
        <v>12</v>
      </c>
      <c r="QDG4" s="15" t="s">
        <v>12</v>
      </c>
      <c r="QDH4" s="15" t="s">
        <v>12</v>
      </c>
      <c r="QDI4" s="15" t="s">
        <v>12</v>
      </c>
      <c r="QDJ4" s="15" t="s">
        <v>12</v>
      </c>
      <c r="QDK4" s="15" t="s">
        <v>12</v>
      </c>
      <c r="QDL4" s="15" t="s">
        <v>12</v>
      </c>
      <c r="QDM4" s="15" t="s">
        <v>12</v>
      </c>
      <c r="QDN4" s="15" t="s">
        <v>12</v>
      </c>
      <c r="QDO4" s="15" t="s">
        <v>12</v>
      </c>
      <c r="QDP4" s="15" t="s">
        <v>12</v>
      </c>
      <c r="QDQ4" s="15" t="s">
        <v>12</v>
      </c>
      <c r="QDR4" s="15" t="s">
        <v>12</v>
      </c>
      <c r="QDS4" s="15" t="s">
        <v>12</v>
      </c>
      <c r="QDT4" s="15" t="s">
        <v>12</v>
      </c>
      <c r="QDU4" s="15" t="s">
        <v>12</v>
      </c>
      <c r="QDV4" s="15" t="s">
        <v>12</v>
      </c>
      <c r="QDW4" s="15" t="s">
        <v>12</v>
      </c>
      <c r="QDX4" s="15" t="s">
        <v>12</v>
      </c>
      <c r="QDY4" s="15" t="s">
        <v>12</v>
      </c>
      <c r="QDZ4" s="15" t="s">
        <v>12</v>
      </c>
      <c r="QEA4" s="15" t="s">
        <v>12</v>
      </c>
      <c r="QEB4" s="15" t="s">
        <v>12</v>
      </c>
      <c r="QEC4" s="15" t="s">
        <v>12</v>
      </c>
      <c r="QED4" s="15" t="s">
        <v>12</v>
      </c>
      <c r="QEE4" s="15" t="s">
        <v>12</v>
      </c>
      <c r="QEF4" s="15" t="s">
        <v>12</v>
      </c>
      <c r="QEG4" s="15" t="s">
        <v>12</v>
      </c>
      <c r="QEH4" s="15" t="s">
        <v>12</v>
      </c>
      <c r="QEI4" s="15" t="s">
        <v>12</v>
      </c>
      <c r="QEJ4" s="15" t="s">
        <v>12</v>
      </c>
      <c r="QEK4" s="15" t="s">
        <v>12</v>
      </c>
      <c r="QEL4" s="15" t="s">
        <v>12</v>
      </c>
      <c r="QEM4" s="15" t="s">
        <v>12</v>
      </c>
      <c r="QEN4" s="15" t="s">
        <v>12</v>
      </c>
      <c r="QEO4" s="15" t="s">
        <v>12</v>
      </c>
      <c r="QEP4" s="15" t="s">
        <v>12</v>
      </c>
      <c r="QEQ4" s="15" t="s">
        <v>12</v>
      </c>
      <c r="QER4" s="15" t="s">
        <v>12</v>
      </c>
      <c r="QES4" s="15" t="s">
        <v>12</v>
      </c>
      <c r="QET4" s="15" t="s">
        <v>12</v>
      </c>
      <c r="QEU4" s="15" t="s">
        <v>12</v>
      </c>
      <c r="QEV4" s="15" t="s">
        <v>12</v>
      </c>
      <c r="QEW4" s="15" t="s">
        <v>12</v>
      </c>
      <c r="QEX4" s="15" t="s">
        <v>12</v>
      </c>
      <c r="QEY4" s="15" t="s">
        <v>12</v>
      </c>
      <c r="QEZ4" s="15" t="s">
        <v>12</v>
      </c>
      <c r="QFA4" s="15" t="s">
        <v>12</v>
      </c>
      <c r="QFB4" s="15" t="s">
        <v>12</v>
      </c>
      <c r="QFC4" s="15" t="s">
        <v>12</v>
      </c>
      <c r="QFD4" s="15" t="s">
        <v>12</v>
      </c>
      <c r="QFE4" s="15" t="s">
        <v>12</v>
      </c>
      <c r="QFF4" s="15" t="s">
        <v>12</v>
      </c>
      <c r="QFG4" s="15" t="s">
        <v>12</v>
      </c>
      <c r="QFH4" s="15" t="s">
        <v>12</v>
      </c>
      <c r="QFI4" s="15" t="s">
        <v>12</v>
      </c>
      <c r="QFJ4" s="15" t="s">
        <v>12</v>
      </c>
      <c r="QFK4" s="15" t="s">
        <v>12</v>
      </c>
      <c r="QFL4" s="15" t="s">
        <v>12</v>
      </c>
      <c r="QFM4" s="15" t="s">
        <v>12</v>
      </c>
      <c r="QFN4" s="15" t="s">
        <v>12</v>
      </c>
      <c r="QFO4" s="15" t="s">
        <v>12</v>
      </c>
      <c r="QFP4" s="15" t="s">
        <v>12</v>
      </c>
      <c r="QFQ4" s="15" t="s">
        <v>12</v>
      </c>
      <c r="QFR4" s="15" t="s">
        <v>12</v>
      </c>
      <c r="QFS4" s="15" t="s">
        <v>12</v>
      </c>
      <c r="QFT4" s="15" t="s">
        <v>12</v>
      </c>
      <c r="QFU4" s="15" t="s">
        <v>12</v>
      </c>
      <c r="QFV4" s="15" t="s">
        <v>12</v>
      </c>
      <c r="QFW4" s="15" t="s">
        <v>12</v>
      </c>
      <c r="QFX4" s="15" t="s">
        <v>12</v>
      </c>
      <c r="QFY4" s="15" t="s">
        <v>12</v>
      </c>
      <c r="QFZ4" s="15" t="s">
        <v>12</v>
      </c>
      <c r="QGA4" s="15" t="s">
        <v>12</v>
      </c>
      <c r="QGB4" s="15" t="s">
        <v>12</v>
      </c>
      <c r="QGC4" s="15" t="s">
        <v>12</v>
      </c>
      <c r="QGD4" s="15" t="s">
        <v>12</v>
      </c>
      <c r="QGE4" s="15" t="s">
        <v>12</v>
      </c>
      <c r="QGF4" s="15" t="s">
        <v>12</v>
      </c>
      <c r="QGG4" s="15" t="s">
        <v>12</v>
      </c>
      <c r="QGH4" s="15" t="s">
        <v>12</v>
      </c>
      <c r="QGI4" s="15" t="s">
        <v>12</v>
      </c>
      <c r="QGJ4" s="15" t="s">
        <v>12</v>
      </c>
      <c r="QGK4" s="15" t="s">
        <v>12</v>
      </c>
      <c r="QGL4" s="15" t="s">
        <v>12</v>
      </c>
      <c r="QGM4" s="15" t="s">
        <v>12</v>
      </c>
      <c r="QGN4" s="15" t="s">
        <v>12</v>
      </c>
      <c r="QGO4" s="15" t="s">
        <v>12</v>
      </c>
      <c r="QGP4" s="15" t="s">
        <v>12</v>
      </c>
      <c r="QGQ4" s="15" t="s">
        <v>12</v>
      </c>
      <c r="QGR4" s="15" t="s">
        <v>12</v>
      </c>
      <c r="QGS4" s="15" t="s">
        <v>12</v>
      </c>
      <c r="QGT4" s="15" t="s">
        <v>12</v>
      </c>
      <c r="QGU4" s="15" t="s">
        <v>12</v>
      </c>
      <c r="QGV4" s="15" t="s">
        <v>12</v>
      </c>
      <c r="QGW4" s="15" t="s">
        <v>12</v>
      </c>
      <c r="QGX4" s="15" t="s">
        <v>12</v>
      </c>
      <c r="QGY4" s="15" t="s">
        <v>12</v>
      </c>
      <c r="QGZ4" s="15" t="s">
        <v>12</v>
      </c>
      <c r="QHA4" s="15" t="s">
        <v>12</v>
      </c>
      <c r="QHB4" s="15" t="s">
        <v>12</v>
      </c>
      <c r="QHC4" s="15" t="s">
        <v>12</v>
      </c>
      <c r="QHD4" s="15" t="s">
        <v>12</v>
      </c>
      <c r="QHE4" s="15" t="s">
        <v>12</v>
      </c>
      <c r="QHF4" s="15" t="s">
        <v>12</v>
      </c>
      <c r="QHG4" s="15" t="s">
        <v>12</v>
      </c>
      <c r="QHH4" s="15" t="s">
        <v>12</v>
      </c>
      <c r="QHI4" s="15" t="s">
        <v>12</v>
      </c>
      <c r="QHJ4" s="15" t="s">
        <v>12</v>
      </c>
      <c r="QHK4" s="15" t="s">
        <v>12</v>
      </c>
      <c r="QHL4" s="15" t="s">
        <v>12</v>
      </c>
      <c r="QHM4" s="15" t="s">
        <v>12</v>
      </c>
      <c r="QHN4" s="15" t="s">
        <v>12</v>
      </c>
      <c r="QHO4" s="15" t="s">
        <v>12</v>
      </c>
      <c r="QHP4" s="15" t="s">
        <v>12</v>
      </c>
      <c r="QHQ4" s="15" t="s">
        <v>12</v>
      </c>
      <c r="QHR4" s="15" t="s">
        <v>12</v>
      </c>
      <c r="QHS4" s="15" t="s">
        <v>12</v>
      </c>
      <c r="QHT4" s="15" t="s">
        <v>12</v>
      </c>
      <c r="QHU4" s="15" t="s">
        <v>12</v>
      </c>
      <c r="QHV4" s="15" t="s">
        <v>12</v>
      </c>
      <c r="QHW4" s="15" t="s">
        <v>12</v>
      </c>
      <c r="QHX4" s="15" t="s">
        <v>12</v>
      </c>
      <c r="QHY4" s="15" t="s">
        <v>12</v>
      </c>
      <c r="QHZ4" s="15" t="s">
        <v>12</v>
      </c>
      <c r="QIA4" s="15" t="s">
        <v>12</v>
      </c>
      <c r="QIB4" s="15" t="s">
        <v>12</v>
      </c>
      <c r="QIC4" s="15" t="s">
        <v>12</v>
      </c>
      <c r="QID4" s="15" t="s">
        <v>12</v>
      </c>
      <c r="QIE4" s="15" t="s">
        <v>12</v>
      </c>
      <c r="QIF4" s="15" t="s">
        <v>12</v>
      </c>
      <c r="QIG4" s="15" t="s">
        <v>12</v>
      </c>
      <c r="QIH4" s="15" t="s">
        <v>12</v>
      </c>
      <c r="QII4" s="15" t="s">
        <v>12</v>
      </c>
      <c r="QIJ4" s="15" t="s">
        <v>12</v>
      </c>
      <c r="QIK4" s="15" t="s">
        <v>12</v>
      </c>
      <c r="QIL4" s="15" t="s">
        <v>12</v>
      </c>
      <c r="QIM4" s="15" t="s">
        <v>12</v>
      </c>
      <c r="QIN4" s="15" t="s">
        <v>12</v>
      </c>
      <c r="QIO4" s="15" t="s">
        <v>12</v>
      </c>
      <c r="QIP4" s="15" t="s">
        <v>12</v>
      </c>
      <c r="QIQ4" s="15" t="s">
        <v>12</v>
      </c>
      <c r="QIR4" s="15" t="s">
        <v>12</v>
      </c>
      <c r="QIS4" s="15" t="s">
        <v>12</v>
      </c>
      <c r="QIT4" s="15" t="s">
        <v>12</v>
      </c>
      <c r="QIU4" s="15" t="s">
        <v>12</v>
      </c>
      <c r="QIV4" s="15" t="s">
        <v>12</v>
      </c>
      <c r="QIW4" s="15" t="s">
        <v>12</v>
      </c>
      <c r="QIX4" s="15" t="s">
        <v>12</v>
      </c>
      <c r="QIY4" s="15" t="s">
        <v>12</v>
      </c>
      <c r="QIZ4" s="15" t="s">
        <v>12</v>
      </c>
      <c r="QJA4" s="15" t="s">
        <v>12</v>
      </c>
      <c r="QJB4" s="15" t="s">
        <v>12</v>
      </c>
      <c r="QJC4" s="15" t="s">
        <v>12</v>
      </c>
      <c r="QJD4" s="15" t="s">
        <v>12</v>
      </c>
      <c r="QJE4" s="15" t="s">
        <v>12</v>
      </c>
      <c r="QJF4" s="15" t="s">
        <v>12</v>
      </c>
      <c r="QJG4" s="15" t="s">
        <v>12</v>
      </c>
      <c r="QJH4" s="15" t="s">
        <v>12</v>
      </c>
      <c r="QJI4" s="15" t="s">
        <v>12</v>
      </c>
      <c r="QJJ4" s="15" t="s">
        <v>12</v>
      </c>
      <c r="QJK4" s="15" t="s">
        <v>12</v>
      </c>
      <c r="QJL4" s="15" t="s">
        <v>12</v>
      </c>
      <c r="QJM4" s="15" t="s">
        <v>12</v>
      </c>
      <c r="QJN4" s="15" t="s">
        <v>12</v>
      </c>
      <c r="QJO4" s="15" t="s">
        <v>12</v>
      </c>
      <c r="QJP4" s="15" t="s">
        <v>12</v>
      </c>
      <c r="QJQ4" s="15" t="s">
        <v>12</v>
      </c>
      <c r="QJR4" s="15" t="s">
        <v>12</v>
      </c>
      <c r="QJS4" s="15" t="s">
        <v>12</v>
      </c>
      <c r="QJT4" s="15" t="s">
        <v>12</v>
      </c>
      <c r="QJU4" s="15" t="s">
        <v>12</v>
      </c>
      <c r="QJV4" s="15" t="s">
        <v>12</v>
      </c>
      <c r="QJW4" s="15" t="s">
        <v>12</v>
      </c>
      <c r="QJX4" s="15" t="s">
        <v>12</v>
      </c>
      <c r="QJY4" s="15" t="s">
        <v>12</v>
      </c>
      <c r="QJZ4" s="15" t="s">
        <v>12</v>
      </c>
      <c r="QKA4" s="15" t="s">
        <v>12</v>
      </c>
      <c r="QKB4" s="15" t="s">
        <v>12</v>
      </c>
      <c r="QKC4" s="15" t="s">
        <v>12</v>
      </c>
      <c r="QKD4" s="15" t="s">
        <v>12</v>
      </c>
      <c r="QKE4" s="15" t="s">
        <v>12</v>
      </c>
      <c r="QKF4" s="15" t="s">
        <v>12</v>
      </c>
      <c r="QKG4" s="15" t="s">
        <v>12</v>
      </c>
      <c r="QKH4" s="15" t="s">
        <v>12</v>
      </c>
      <c r="QKI4" s="15" t="s">
        <v>12</v>
      </c>
      <c r="QKJ4" s="15" t="s">
        <v>12</v>
      </c>
      <c r="QKK4" s="15" t="s">
        <v>12</v>
      </c>
      <c r="QKL4" s="15" t="s">
        <v>12</v>
      </c>
      <c r="QKM4" s="15" t="s">
        <v>12</v>
      </c>
      <c r="QKN4" s="15" t="s">
        <v>12</v>
      </c>
      <c r="QKO4" s="15" t="s">
        <v>12</v>
      </c>
      <c r="QKP4" s="15" t="s">
        <v>12</v>
      </c>
      <c r="QKQ4" s="15" t="s">
        <v>12</v>
      </c>
      <c r="QKR4" s="15" t="s">
        <v>12</v>
      </c>
      <c r="QKS4" s="15" t="s">
        <v>12</v>
      </c>
      <c r="QKT4" s="15" t="s">
        <v>12</v>
      </c>
      <c r="QKU4" s="15" t="s">
        <v>12</v>
      </c>
      <c r="QKV4" s="15" t="s">
        <v>12</v>
      </c>
      <c r="QKW4" s="15" t="s">
        <v>12</v>
      </c>
      <c r="QKX4" s="15" t="s">
        <v>12</v>
      </c>
      <c r="QKY4" s="15" t="s">
        <v>12</v>
      </c>
      <c r="QKZ4" s="15" t="s">
        <v>12</v>
      </c>
      <c r="QLA4" s="15" t="s">
        <v>12</v>
      </c>
      <c r="QLB4" s="15" t="s">
        <v>12</v>
      </c>
      <c r="QLC4" s="15" t="s">
        <v>12</v>
      </c>
      <c r="QLD4" s="15" t="s">
        <v>12</v>
      </c>
      <c r="QLE4" s="15" t="s">
        <v>12</v>
      </c>
      <c r="QLF4" s="15" t="s">
        <v>12</v>
      </c>
      <c r="QLG4" s="15" t="s">
        <v>12</v>
      </c>
      <c r="QLH4" s="15" t="s">
        <v>12</v>
      </c>
      <c r="QLI4" s="15" t="s">
        <v>12</v>
      </c>
      <c r="QLJ4" s="15" t="s">
        <v>12</v>
      </c>
      <c r="QLK4" s="15" t="s">
        <v>12</v>
      </c>
      <c r="QLL4" s="15" t="s">
        <v>12</v>
      </c>
      <c r="QLM4" s="15" t="s">
        <v>12</v>
      </c>
      <c r="QLN4" s="15" t="s">
        <v>12</v>
      </c>
      <c r="QLO4" s="15" t="s">
        <v>12</v>
      </c>
      <c r="QLP4" s="15" t="s">
        <v>12</v>
      </c>
      <c r="QLQ4" s="15" t="s">
        <v>12</v>
      </c>
      <c r="QLR4" s="15" t="s">
        <v>12</v>
      </c>
      <c r="QLS4" s="15" t="s">
        <v>12</v>
      </c>
      <c r="QLT4" s="15" t="s">
        <v>12</v>
      </c>
      <c r="QLU4" s="15" t="s">
        <v>12</v>
      </c>
      <c r="QLV4" s="15" t="s">
        <v>12</v>
      </c>
      <c r="QLW4" s="15" t="s">
        <v>12</v>
      </c>
      <c r="QLX4" s="15" t="s">
        <v>12</v>
      </c>
      <c r="QLY4" s="15" t="s">
        <v>12</v>
      </c>
      <c r="QLZ4" s="15" t="s">
        <v>12</v>
      </c>
      <c r="QMA4" s="15" t="s">
        <v>12</v>
      </c>
      <c r="QMB4" s="15" t="s">
        <v>12</v>
      </c>
      <c r="QMC4" s="15" t="s">
        <v>12</v>
      </c>
      <c r="QMD4" s="15" t="s">
        <v>12</v>
      </c>
      <c r="QME4" s="15" t="s">
        <v>12</v>
      </c>
      <c r="QMF4" s="15" t="s">
        <v>12</v>
      </c>
      <c r="QMG4" s="15" t="s">
        <v>12</v>
      </c>
      <c r="QMH4" s="15" t="s">
        <v>12</v>
      </c>
      <c r="QMI4" s="15" t="s">
        <v>12</v>
      </c>
      <c r="QMJ4" s="15" t="s">
        <v>12</v>
      </c>
      <c r="QMK4" s="15" t="s">
        <v>12</v>
      </c>
      <c r="QML4" s="15" t="s">
        <v>12</v>
      </c>
      <c r="QMM4" s="15" t="s">
        <v>12</v>
      </c>
      <c r="QMN4" s="15" t="s">
        <v>12</v>
      </c>
      <c r="QMO4" s="15" t="s">
        <v>12</v>
      </c>
      <c r="QMP4" s="15" t="s">
        <v>12</v>
      </c>
      <c r="QMQ4" s="15" t="s">
        <v>12</v>
      </c>
      <c r="QMR4" s="15" t="s">
        <v>12</v>
      </c>
      <c r="QMS4" s="15" t="s">
        <v>12</v>
      </c>
      <c r="QMT4" s="15" t="s">
        <v>12</v>
      </c>
      <c r="QMU4" s="15" t="s">
        <v>12</v>
      </c>
      <c r="QMV4" s="15" t="s">
        <v>12</v>
      </c>
      <c r="QMW4" s="15" t="s">
        <v>12</v>
      </c>
      <c r="QMX4" s="15" t="s">
        <v>12</v>
      </c>
      <c r="QMY4" s="15" t="s">
        <v>12</v>
      </c>
      <c r="QMZ4" s="15" t="s">
        <v>12</v>
      </c>
      <c r="QNA4" s="15" t="s">
        <v>12</v>
      </c>
      <c r="QNB4" s="15" t="s">
        <v>12</v>
      </c>
      <c r="QNC4" s="15" t="s">
        <v>12</v>
      </c>
      <c r="QND4" s="15" t="s">
        <v>12</v>
      </c>
      <c r="QNE4" s="15" t="s">
        <v>12</v>
      </c>
      <c r="QNF4" s="15" t="s">
        <v>12</v>
      </c>
      <c r="QNG4" s="15" t="s">
        <v>12</v>
      </c>
      <c r="QNH4" s="15" t="s">
        <v>12</v>
      </c>
      <c r="QNI4" s="15" t="s">
        <v>12</v>
      </c>
      <c r="QNJ4" s="15" t="s">
        <v>12</v>
      </c>
      <c r="QNK4" s="15" t="s">
        <v>12</v>
      </c>
      <c r="QNL4" s="15" t="s">
        <v>12</v>
      </c>
      <c r="QNM4" s="15" t="s">
        <v>12</v>
      </c>
      <c r="QNN4" s="15" t="s">
        <v>12</v>
      </c>
      <c r="QNO4" s="15" t="s">
        <v>12</v>
      </c>
      <c r="QNP4" s="15" t="s">
        <v>12</v>
      </c>
      <c r="QNQ4" s="15" t="s">
        <v>12</v>
      </c>
      <c r="QNR4" s="15" t="s">
        <v>12</v>
      </c>
      <c r="QNS4" s="15" t="s">
        <v>12</v>
      </c>
      <c r="QNT4" s="15" t="s">
        <v>12</v>
      </c>
      <c r="QNU4" s="15" t="s">
        <v>12</v>
      </c>
      <c r="QNV4" s="15" t="s">
        <v>12</v>
      </c>
      <c r="QNW4" s="15" t="s">
        <v>12</v>
      </c>
      <c r="QNX4" s="15" t="s">
        <v>12</v>
      </c>
      <c r="QNY4" s="15" t="s">
        <v>12</v>
      </c>
      <c r="QNZ4" s="15" t="s">
        <v>12</v>
      </c>
      <c r="QOA4" s="15" t="s">
        <v>12</v>
      </c>
      <c r="QOB4" s="15" t="s">
        <v>12</v>
      </c>
      <c r="QOC4" s="15" t="s">
        <v>12</v>
      </c>
      <c r="QOD4" s="15" t="s">
        <v>12</v>
      </c>
      <c r="QOE4" s="15" t="s">
        <v>12</v>
      </c>
      <c r="QOF4" s="15" t="s">
        <v>12</v>
      </c>
      <c r="QOG4" s="15" t="s">
        <v>12</v>
      </c>
      <c r="QOH4" s="15" t="s">
        <v>12</v>
      </c>
      <c r="QOI4" s="15" t="s">
        <v>12</v>
      </c>
      <c r="QOJ4" s="15" t="s">
        <v>12</v>
      </c>
      <c r="QOK4" s="15" t="s">
        <v>12</v>
      </c>
      <c r="QOL4" s="15" t="s">
        <v>12</v>
      </c>
      <c r="QOM4" s="15" t="s">
        <v>12</v>
      </c>
      <c r="QON4" s="15" t="s">
        <v>12</v>
      </c>
      <c r="QOO4" s="15" t="s">
        <v>12</v>
      </c>
      <c r="QOP4" s="15" t="s">
        <v>12</v>
      </c>
      <c r="QOQ4" s="15" t="s">
        <v>12</v>
      </c>
      <c r="QOR4" s="15" t="s">
        <v>12</v>
      </c>
      <c r="QOS4" s="15" t="s">
        <v>12</v>
      </c>
      <c r="QOT4" s="15" t="s">
        <v>12</v>
      </c>
      <c r="QOU4" s="15" t="s">
        <v>12</v>
      </c>
      <c r="QOV4" s="15" t="s">
        <v>12</v>
      </c>
      <c r="QOW4" s="15" t="s">
        <v>12</v>
      </c>
      <c r="QOX4" s="15" t="s">
        <v>12</v>
      </c>
      <c r="QOY4" s="15" t="s">
        <v>12</v>
      </c>
      <c r="QOZ4" s="15" t="s">
        <v>12</v>
      </c>
      <c r="QPA4" s="15" t="s">
        <v>12</v>
      </c>
      <c r="QPB4" s="15" t="s">
        <v>12</v>
      </c>
      <c r="QPC4" s="15" t="s">
        <v>12</v>
      </c>
      <c r="QPD4" s="15" t="s">
        <v>12</v>
      </c>
      <c r="QPE4" s="15" t="s">
        <v>12</v>
      </c>
      <c r="QPF4" s="15" t="s">
        <v>12</v>
      </c>
      <c r="QPG4" s="15" t="s">
        <v>12</v>
      </c>
      <c r="QPH4" s="15" t="s">
        <v>12</v>
      </c>
      <c r="QPI4" s="15" t="s">
        <v>12</v>
      </c>
      <c r="QPJ4" s="15" t="s">
        <v>12</v>
      </c>
      <c r="QPK4" s="15" t="s">
        <v>12</v>
      </c>
      <c r="QPL4" s="15" t="s">
        <v>12</v>
      </c>
      <c r="QPM4" s="15" t="s">
        <v>12</v>
      </c>
      <c r="QPN4" s="15" t="s">
        <v>12</v>
      </c>
      <c r="QPO4" s="15" t="s">
        <v>12</v>
      </c>
      <c r="QPP4" s="15" t="s">
        <v>12</v>
      </c>
      <c r="QPQ4" s="15" t="s">
        <v>12</v>
      </c>
      <c r="QPR4" s="15" t="s">
        <v>12</v>
      </c>
      <c r="QPS4" s="15" t="s">
        <v>12</v>
      </c>
      <c r="QPT4" s="15" t="s">
        <v>12</v>
      </c>
      <c r="QPU4" s="15" t="s">
        <v>12</v>
      </c>
      <c r="QPV4" s="15" t="s">
        <v>12</v>
      </c>
      <c r="QPW4" s="15" t="s">
        <v>12</v>
      </c>
      <c r="QPX4" s="15" t="s">
        <v>12</v>
      </c>
      <c r="QPY4" s="15" t="s">
        <v>12</v>
      </c>
      <c r="QPZ4" s="15" t="s">
        <v>12</v>
      </c>
      <c r="QQA4" s="15" t="s">
        <v>12</v>
      </c>
      <c r="QQB4" s="15" t="s">
        <v>12</v>
      </c>
      <c r="QQC4" s="15" t="s">
        <v>12</v>
      </c>
      <c r="QQD4" s="15" t="s">
        <v>12</v>
      </c>
      <c r="QQE4" s="15" t="s">
        <v>12</v>
      </c>
      <c r="QQF4" s="15" t="s">
        <v>12</v>
      </c>
      <c r="QQG4" s="15" t="s">
        <v>12</v>
      </c>
      <c r="QQH4" s="15" t="s">
        <v>12</v>
      </c>
      <c r="QQI4" s="15" t="s">
        <v>12</v>
      </c>
      <c r="QQJ4" s="15" t="s">
        <v>12</v>
      </c>
      <c r="QQK4" s="15" t="s">
        <v>12</v>
      </c>
      <c r="QQL4" s="15" t="s">
        <v>12</v>
      </c>
      <c r="QQM4" s="15" t="s">
        <v>12</v>
      </c>
      <c r="QQN4" s="15" t="s">
        <v>12</v>
      </c>
      <c r="QQO4" s="15" t="s">
        <v>12</v>
      </c>
      <c r="QQP4" s="15" t="s">
        <v>12</v>
      </c>
      <c r="QQQ4" s="15" t="s">
        <v>12</v>
      </c>
      <c r="QQR4" s="15" t="s">
        <v>12</v>
      </c>
      <c r="QQS4" s="15" t="s">
        <v>12</v>
      </c>
      <c r="QQT4" s="15" t="s">
        <v>12</v>
      </c>
      <c r="QQU4" s="15" t="s">
        <v>12</v>
      </c>
      <c r="QQV4" s="15" t="s">
        <v>12</v>
      </c>
      <c r="QQW4" s="15" t="s">
        <v>12</v>
      </c>
      <c r="QQX4" s="15" t="s">
        <v>12</v>
      </c>
      <c r="QQY4" s="15" t="s">
        <v>12</v>
      </c>
      <c r="QQZ4" s="15" t="s">
        <v>12</v>
      </c>
      <c r="QRA4" s="15" t="s">
        <v>12</v>
      </c>
      <c r="QRB4" s="15" t="s">
        <v>12</v>
      </c>
      <c r="QRC4" s="15" t="s">
        <v>12</v>
      </c>
      <c r="QRD4" s="15" t="s">
        <v>12</v>
      </c>
      <c r="QRE4" s="15" t="s">
        <v>12</v>
      </c>
      <c r="QRF4" s="15" t="s">
        <v>12</v>
      </c>
      <c r="QRG4" s="15" t="s">
        <v>12</v>
      </c>
      <c r="QRH4" s="15" t="s">
        <v>12</v>
      </c>
      <c r="QRI4" s="15" t="s">
        <v>12</v>
      </c>
      <c r="QRJ4" s="15" t="s">
        <v>12</v>
      </c>
      <c r="QRK4" s="15" t="s">
        <v>12</v>
      </c>
      <c r="QRL4" s="15" t="s">
        <v>12</v>
      </c>
      <c r="QRM4" s="15" t="s">
        <v>12</v>
      </c>
      <c r="QRN4" s="15" t="s">
        <v>12</v>
      </c>
      <c r="QRO4" s="15" t="s">
        <v>12</v>
      </c>
      <c r="QRP4" s="15" t="s">
        <v>12</v>
      </c>
      <c r="QRQ4" s="15" t="s">
        <v>12</v>
      </c>
      <c r="QRR4" s="15" t="s">
        <v>12</v>
      </c>
      <c r="QRS4" s="15" t="s">
        <v>12</v>
      </c>
      <c r="QRT4" s="15" t="s">
        <v>12</v>
      </c>
      <c r="QRU4" s="15" t="s">
        <v>12</v>
      </c>
      <c r="QRV4" s="15" t="s">
        <v>12</v>
      </c>
      <c r="QRW4" s="15" t="s">
        <v>12</v>
      </c>
      <c r="QRX4" s="15" t="s">
        <v>12</v>
      </c>
      <c r="QRY4" s="15" t="s">
        <v>12</v>
      </c>
      <c r="QRZ4" s="15" t="s">
        <v>12</v>
      </c>
      <c r="QSA4" s="15" t="s">
        <v>12</v>
      </c>
      <c r="QSB4" s="15" t="s">
        <v>12</v>
      </c>
      <c r="QSC4" s="15" t="s">
        <v>12</v>
      </c>
      <c r="QSD4" s="15" t="s">
        <v>12</v>
      </c>
      <c r="QSE4" s="15" t="s">
        <v>12</v>
      </c>
      <c r="QSF4" s="15" t="s">
        <v>12</v>
      </c>
      <c r="QSG4" s="15" t="s">
        <v>12</v>
      </c>
      <c r="QSH4" s="15" t="s">
        <v>12</v>
      </c>
      <c r="QSI4" s="15" t="s">
        <v>12</v>
      </c>
      <c r="QSJ4" s="15" t="s">
        <v>12</v>
      </c>
      <c r="QSK4" s="15" t="s">
        <v>12</v>
      </c>
      <c r="QSL4" s="15" t="s">
        <v>12</v>
      </c>
      <c r="QSM4" s="15" t="s">
        <v>12</v>
      </c>
      <c r="QSN4" s="15" t="s">
        <v>12</v>
      </c>
      <c r="QSO4" s="15" t="s">
        <v>12</v>
      </c>
      <c r="QSP4" s="15" t="s">
        <v>12</v>
      </c>
      <c r="QSQ4" s="15" t="s">
        <v>12</v>
      </c>
      <c r="QSR4" s="15" t="s">
        <v>12</v>
      </c>
      <c r="QSS4" s="15" t="s">
        <v>12</v>
      </c>
      <c r="QST4" s="15" t="s">
        <v>12</v>
      </c>
      <c r="QSU4" s="15" t="s">
        <v>12</v>
      </c>
      <c r="QSV4" s="15" t="s">
        <v>12</v>
      </c>
      <c r="QSW4" s="15" t="s">
        <v>12</v>
      </c>
      <c r="QSX4" s="15" t="s">
        <v>12</v>
      </c>
      <c r="QSY4" s="15" t="s">
        <v>12</v>
      </c>
      <c r="QSZ4" s="15" t="s">
        <v>12</v>
      </c>
      <c r="QTA4" s="15" t="s">
        <v>12</v>
      </c>
      <c r="QTB4" s="15" t="s">
        <v>12</v>
      </c>
      <c r="QTC4" s="15" t="s">
        <v>12</v>
      </c>
      <c r="QTD4" s="15" t="s">
        <v>12</v>
      </c>
      <c r="QTE4" s="15" t="s">
        <v>12</v>
      </c>
      <c r="QTF4" s="15" t="s">
        <v>12</v>
      </c>
      <c r="QTG4" s="15" t="s">
        <v>12</v>
      </c>
      <c r="QTH4" s="15" t="s">
        <v>12</v>
      </c>
      <c r="QTI4" s="15" t="s">
        <v>12</v>
      </c>
      <c r="QTJ4" s="15" t="s">
        <v>12</v>
      </c>
      <c r="QTK4" s="15" t="s">
        <v>12</v>
      </c>
      <c r="QTL4" s="15" t="s">
        <v>12</v>
      </c>
      <c r="QTM4" s="15" t="s">
        <v>12</v>
      </c>
      <c r="QTN4" s="15" t="s">
        <v>12</v>
      </c>
      <c r="QTO4" s="15" t="s">
        <v>12</v>
      </c>
      <c r="QTP4" s="15" t="s">
        <v>12</v>
      </c>
      <c r="QTQ4" s="15" t="s">
        <v>12</v>
      </c>
      <c r="QTR4" s="15" t="s">
        <v>12</v>
      </c>
      <c r="QTS4" s="15" t="s">
        <v>12</v>
      </c>
      <c r="QTT4" s="15" t="s">
        <v>12</v>
      </c>
      <c r="QTU4" s="15" t="s">
        <v>12</v>
      </c>
      <c r="QTV4" s="15" t="s">
        <v>12</v>
      </c>
      <c r="QTW4" s="15" t="s">
        <v>12</v>
      </c>
      <c r="QTX4" s="15" t="s">
        <v>12</v>
      </c>
      <c r="QTY4" s="15" t="s">
        <v>12</v>
      </c>
      <c r="QTZ4" s="15" t="s">
        <v>12</v>
      </c>
      <c r="QUA4" s="15" t="s">
        <v>12</v>
      </c>
      <c r="QUB4" s="15" t="s">
        <v>12</v>
      </c>
      <c r="QUC4" s="15" t="s">
        <v>12</v>
      </c>
      <c r="QUD4" s="15" t="s">
        <v>12</v>
      </c>
      <c r="QUE4" s="15" t="s">
        <v>12</v>
      </c>
      <c r="QUF4" s="15" t="s">
        <v>12</v>
      </c>
      <c r="QUG4" s="15" t="s">
        <v>12</v>
      </c>
      <c r="QUH4" s="15" t="s">
        <v>12</v>
      </c>
      <c r="QUI4" s="15" t="s">
        <v>12</v>
      </c>
      <c r="QUJ4" s="15" t="s">
        <v>12</v>
      </c>
      <c r="QUK4" s="15" t="s">
        <v>12</v>
      </c>
      <c r="QUL4" s="15" t="s">
        <v>12</v>
      </c>
      <c r="QUM4" s="15" t="s">
        <v>12</v>
      </c>
      <c r="QUN4" s="15" t="s">
        <v>12</v>
      </c>
      <c r="QUO4" s="15" t="s">
        <v>12</v>
      </c>
      <c r="QUP4" s="15" t="s">
        <v>12</v>
      </c>
      <c r="QUQ4" s="15" t="s">
        <v>12</v>
      </c>
      <c r="QUR4" s="15" t="s">
        <v>12</v>
      </c>
      <c r="QUS4" s="15" t="s">
        <v>12</v>
      </c>
      <c r="QUT4" s="15" t="s">
        <v>12</v>
      </c>
      <c r="QUU4" s="15" t="s">
        <v>12</v>
      </c>
      <c r="QUV4" s="15" t="s">
        <v>12</v>
      </c>
      <c r="QUW4" s="15" t="s">
        <v>12</v>
      </c>
      <c r="QUX4" s="15" t="s">
        <v>12</v>
      </c>
      <c r="QUY4" s="15" t="s">
        <v>12</v>
      </c>
      <c r="QUZ4" s="15" t="s">
        <v>12</v>
      </c>
      <c r="QVA4" s="15" t="s">
        <v>12</v>
      </c>
      <c r="QVB4" s="15" t="s">
        <v>12</v>
      </c>
      <c r="QVC4" s="15" t="s">
        <v>12</v>
      </c>
      <c r="QVD4" s="15" t="s">
        <v>12</v>
      </c>
      <c r="QVE4" s="15" t="s">
        <v>12</v>
      </c>
      <c r="QVF4" s="15" t="s">
        <v>12</v>
      </c>
      <c r="QVG4" s="15" t="s">
        <v>12</v>
      </c>
      <c r="QVH4" s="15" t="s">
        <v>12</v>
      </c>
      <c r="QVI4" s="15" t="s">
        <v>12</v>
      </c>
      <c r="QVJ4" s="15" t="s">
        <v>12</v>
      </c>
      <c r="QVK4" s="15" t="s">
        <v>12</v>
      </c>
      <c r="QVL4" s="15" t="s">
        <v>12</v>
      </c>
      <c r="QVM4" s="15" t="s">
        <v>12</v>
      </c>
      <c r="QVN4" s="15" t="s">
        <v>12</v>
      </c>
      <c r="QVO4" s="15" t="s">
        <v>12</v>
      </c>
      <c r="QVP4" s="15" t="s">
        <v>12</v>
      </c>
      <c r="QVQ4" s="15" t="s">
        <v>12</v>
      </c>
      <c r="QVR4" s="15" t="s">
        <v>12</v>
      </c>
      <c r="QVS4" s="15" t="s">
        <v>12</v>
      </c>
      <c r="QVT4" s="15" t="s">
        <v>12</v>
      </c>
      <c r="QVU4" s="15" t="s">
        <v>12</v>
      </c>
      <c r="QVV4" s="15" t="s">
        <v>12</v>
      </c>
      <c r="QVW4" s="15" t="s">
        <v>12</v>
      </c>
      <c r="QVX4" s="15" t="s">
        <v>12</v>
      </c>
      <c r="QVY4" s="15" t="s">
        <v>12</v>
      </c>
      <c r="QVZ4" s="15" t="s">
        <v>12</v>
      </c>
      <c r="QWA4" s="15" t="s">
        <v>12</v>
      </c>
      <c r="QWB4" s="15" t="s">
        <v>12</v>
      </c>
      <c r="QWC4" s="15" t="s">
        <v>12</v>
      </c>
      <c r="QWD4" s="15" t="s">
        <v>12</v>
      </c>
      <c r="QWE4" s="15" t="s">
        <v>12</v>
      </c>
      <c r="QWF4" s="15" t="s">
        <v>12</v>
      </c>
      <c r="QWG4" s="15" t="s">
        <v>12</v>
      </c>
      <c r="QWH4" s="15" t="s">
        <v>12</v>
      </c>
      <c r="QWI4" s="15" t="s">
        <v>12</v>
      </c>
      <c r="QWJ4" s="15" t="s">
        <v>12</v>
      </c>
      <c r="QWK4" s="15" t="s">
        <v>12</v>
      </c>
      <c r="QWL4" s="15" t="s">
        <v>12</v>
      </c>
      <c r="QWM4" s="15" t="s">
        <v>12</v>
      </c>
      <c r="QWN4" s="15" t="s">
        <v>12</v>
      </c>
      <c r="QWO4" s="15" t="s">
        <v>12</v>
      </c>
      <c r="QWP4" s="15" t="s">
        <v>12</v>
      </c>
      <c r="QWQ4" s="15" t="s">
        <v>12</v>
      </c>
      <c r="QWR4" s="15" t="s">
        <v>12</v>
      </c>
      <c r="QWS4" s="15" t="s">
        <v>12</v>
      </c>
      <c r="QWT4" s="15" t="s">
        <v>12</v>
      </c>
      <c r="QWU4" s="15" t="s">
        <v>12</v>
      </c>
      <c r="QWV4" s="15" t="s">
        <v>12</v>
      </c>
      <c r="QWW4" s="15" t="s">
        <v>12</v>
      </c>
      <c r="QWX4" s="15" t="s">
        <v>12</v>
      </c>
      <c r="QWY4" s="15" t="s">
        <v>12</v>
      </c>
      <c r="QWZ4" s="15" t="s">
        <v>12</v>
      </c>
      <c r="QXA4" s="15" t="s">
        <v>12</v>
      </c>
      <c r="QXB4" s="15" t="s">
        <v>12</v>
      </c>
      <c r="QXC4" s="15" t="s">
        <v>12</v>
      </c>
      <c r="QXD4" s="15" t="s">
        <v>12</v>
      </c>
      <c r="QXE4" s="15" t="s">
        <v>12</v>
      </c>
      <c r="QXF4" s="15" t="s">
        <v>12</v>
      </c>
      <c r="QXG4" s="15" t="s">
        <v>12</v>
      </c>
      <c r="QXH4" s="15" t="s">
        <v>12</v>
      </c>
      <c r="QXI4" s="15" t="s">
        <v>12</v>
      </c>
      <c r="QXJ4" s="15" t="s">
        <v>12</v>
      </c>
      <c r="QXK4" s="15" t="s">
        <v>12</v>
      </c>
      <c r="QXL4" s="15" t="s">
        <v>12</v>
      </c>
      <c r="QXM4" s="15" t="s">
        <v>12</v>
      </c>
      <c r="QXN4" s="15" t="s">
        <v>12</v>
      </c>
      <c r="QXO4" s="15" t="s">
        <v>12</v>
      </c>
      <c r="QXP4" s="15" t="s">
        <v>12</v>
      </c>
      <c r="QXQ4" s="15" t="s">
        <v>12</v>
      </c>
      <c r="QXR4" s="15" t="s">
        <v>12</v>
      </c>
      <c r="QXS4" s="15" t="s">
        <v>12</v>
      </c>
      <c r="QXT4" s="15" t="s">
        <v>12</v>
      </c>
      <c r="QXU4" s="15" t="s">
        <v>12</v>
      </c>
      <c r="QXV4" s="15" t="s">
        <v>12</v>
      </c>
      <c r="QXW4" s="15" t="s">
        <v>12</v>
      </c>
      <c r="QXX4" s="15" t="s">
        <v>12</v>
      </c>
      <c r="QXY4" s="15" t="s">
        <v>12</v>
      </c>
      <c r="QXZ4" s="15" t="s">
        <v>12</v>
      </c>
      <c r="QYA4" s="15" t="s">
        <v>12</v>
      </c>
      <c r="QYB4" s="15" t="s">
        <v>12</v>
      </c>
      <c r="QYC4" s="15" t="s">
        <v>12</v>
      </c>
      <c r="QYD4" s="15" t="s">
        <v>12</v>
      </c>
      <c r="QYE4" s="15" t="s">
        <v>12</v>
      </c>
      <c r="QYF4" s="15" t="s">
        <v>12</v>
      </c>
      <c r="QYG4" s="15" t="s">
        <v>12</v>
      </c>
      <c r="QYH4" s="15" t="s">
        <v>12</v>
      </c>
      <c r="QYI4" s="15" t="s">
        <v>12</v>
      </c>
      <c r="QYJ4" s="15" t="s">
        <v>12</v>
      </c>
      <c r="QYK4" s="15" t="s">
        <v>12</v>
      </c>
      <c r="QYL4" s="15" t="s">
        <v>12</v>
      </c>
      <c r="QYM4" s="15" t="s">
        <v>12</v>
      </c>
      <c r="QYN4" s="15" t="s">
        <v>12</v>
      </c>
      <c r="QYO4" s="15" t="s">
        <v>12</v>
      </c>
      <c r="QYP4" s="15" t="s">
        <v>12</v>
      </c>
      <c r="QYQ4" s="15" t="s">
        <v>12</v>
      </c>
      <c r="QYR4" s="15" t="s">
        <v>12</v>
      </c>
      <c r="QYS4" s="15" t="s">
        <v>12</v>
      </c>
      <c r="QYT4" s="15" t="s">
        <v>12</v>
      </c>
      <c r="QYU4" s="15" t="s">
        <v>12</v>
      </c>
      <c r="QYV4" s="15" t="s">
        <v>12</v>
      </c>
      <c r="QYW4" s="15" t="s">
        <v>12</v>
      </c>
      <c r="QYX4" s="15" t="s">
        <v>12</v>
      </c>
      <c r="QYY4" s="15" t="s">
        <v>12</v>
      </c>
      <c r="QYZ4" s="15" t="s">
        <v>12</v>
      </c>
      <c r="QZA4" s="15" t="s">
        <v>12</v>
      </c>
      <c r="QZB4" s="15" t="s">
        <v>12</v>
      </c>
      <c r="QZC4" s="15" t="s">
        <v>12</v>
      </c>
      <c r="QZD4" s="15" t="s">
        <v>12</v>
      </c>
      <c r="QZE4" s="15" t="s">
        <v>12</v>
      </c>
      <c r="QZF4" s="15" t="s">
        <v>12</v>
      </c>
      <c r="QZG4" s="15" t="s">
        <v>12</v>
      </c>
      <c r="QZH4" s="15" t="s">
        <v>12</v>
      </c>
      <c r="QZI4" s="15" t="s">
        <v>12</v>
      </c>
      <c r="QZJ4" s="15" t="s">
        <v>12</v>
      </c>
      <c r="QZK4" s="15" t="s">
        <v>12</v>
      </c>
      <c r="QZL4" s="15" t="s">
        <v>12</v>
      </c>
      <c r="QZM4" s="15" t="s">
        <v>12</v>
      </c>
      <c r="QZN4" s="15" t="s">
        <v>12</v>
      </c>
      <c r="QZO4" s="15" t="s">
        <v>12</v>
      </c>
      <c r="QZP4" s="15" t="s">
        <v>12</v>
      </c>
      <c r="QZQ4" s="15" t="s">
        <v>12</v>
      </c>
      <c r="QZR4" s="15" t="s">
        <v>12</v>
      </c>
      <c r="QZS4" s="15" t="s">
        <v>12</v>
      </c>
      <c r="QZT4" s="15" t="s">
        <v>12</v>
      </c>
      <c r="QZU4" s="15" t="s">
        <v>12</v>
      </c>
      <c r="QZV4" s="15" t="s">
        <v>12</v>
      </c>
      <c r="QZW4" s="15" t="s">
        <v>12</v>
      </c>
      <c r="QZX4" s="15" t="s">
        <v>12</v>
      </c>
      <c r="QZY4" s="15" t="s">
        <v>12</v>
      </c>
      <c r="QZZ4" s="15" t="s">
        <v>12</v>
      </c>
      <c r="RAA4" s="15" t="s">
        <v>12</v>
      </c>
      <c r="RAB4" s="15" t="s">
        <v>12</v>
      </c>
      <c r="RAC4" s="15" t="s">
        <v>12</v>
      </c>
      <c r="RAD4" s="15" t="s">
        <v>12</v>
      </c>
      <c r="RAE4" s="15" t="s">
        <v>12</v>
      </c>
      <c r="RAF4" s="15" t="s">
        <v>12</v>
      </c>
      <c r="RAG4" s="15" t="s">
        <v>12</v>
      </c>
      <c r="RAH4" s="15" t="s">
        <v>12</v>
      </c>
      <c r="RAI4" s="15" t="s">
        <v>12</v>
      </c>
      <c r="RAJ4" s="15" t="s">
        <v>12</v>
      </c>
      <c r="RAK4" s="15" t="s">
        <v>12</v>
      </c>
      <c r="RAL4" s="15" t="s">
        <v>12</v>
      </c>
      <c r="RAM4" s="15" t="s">
        <v>12</v>
      </c>
      <c r="RAN4" s="15" t="s">
        <v>12</v>
      </c>
      <c r="RAO4" s="15" t="s">
        <v>12</v>
      </c>
      <c r="RAP4" s="15" t="s">
        <v>12</v>
      </c>
      <c r="RAQ4" s="15" t="s">
        <v>12</v>
      </c>
      <c r="RAR4" s="15" t="s">
        <v>12</v>
      </c>
      <c r="RAS4" s="15" t="s">
        <v>12</v>
      </c>
      <c r="RAT4" s="15" t="s">
        <v>12</v>
      </c>
      <c r="RAU4" s="15" t="s">
        <v>12</v>
      </c>
      <c r="RAV4" s="15" t="s">
        <v>12</v>
      </c>
      <c r="RAW4" s="15" t="s">
        <v>12</v>
      </c>
      <c r="RAX4" s="15" t="s">
        <v>12</v>
      </c>
      <c r="RAY4" s="15" t="s">
        <v>12</v>
      </c>
      <c r="RAZ4" s="15" t="s">
        <v>12</v>
      </c>
      <c r="RBA4" s="15" t="s">
        <v>12</v>
      </c>
      <c r="RBB4" s="15" t="s">
        <v>12</v>
      </c>
      <c r="RBC4" s="15" t="s">
        <v>12</v>
      </c>
      <c r="RBD4" s="15" t="s">
        <v>12</v>
      </c>
      <c r="RBE4" s="15" t="s">
        <v>12</v>
      </c>
      <c r="RBF4" s="15" t="s">
        <v>12</v>
      </c>
      <c r="RBG4" s="15" t="s">
        <v>12</v>
      </c>
      <c r="RBH4" s="15" t="s">
        <v>12</v>
      </c>
      <c r="RBI4" s="15" t="s">
        <v>12</v>
      </c>
      <c r="RBJ4" s="15" t="s">
        <v>12</v>
      </c>
      <c r="RBK4" s="15" t="s">
        <v>12</v>
      </c>
      <c r="RBL4" s="15" t="s">
        <v>12</v>
      </c>
      <c r="RBM4" s="15" t="s">
        <v>12</v>
      </c>
      <c r="RBN4" s="15" t="s">
        <v>12</v>
      </c>
      <c r="RBO4" s="15" t="s">
        <v>12</v>
      </c>
      <c r="RBP4" s="15" t="s">
        <v>12</v>
      </c>
      <c r="RBQ4" s="15" t="s">
        <v>12</v>
      </c>
      <c r="RBR4" s="15" t="s">
        <v>12</v>
      </c>
      <c r="RBS4" s="15" t="s">
        <v>12</v>
      </c>
      <c r="RBT4" s="15" t="s">
        <v>12</v>
      </c>
      <c r="RBU4" s="15" t="s">
        <v>12</v>
      </c>
      <c r="RBV4" s="15" t="s">
        <v>12</v>
      </c>
      <c r="RBW4" s="15" t="s">
        <v>12</v>
      </c>
      <c r="RBX4" s="15" t="s">
        <v>12</v>
      </c>
      <c r="RBY4" s="15" t="s">
        <v>12</v>
      </c>
      <c r="RBZ4" s="15" t="s">
        <v>12</v>
      </c>
      <c r="RCA4" s="15" t="s">
        <v>12</v>
      </c>
      <c r="RCB4" s="15" t="s">
        <v>12</v>
      </c>
      <c r="RCC4" s="15" t="s">
        <v>12</v>
      </c>
      <c r="RCD4" s="15" t="s">
        <v>12</v>
      </c>
      <c r="RCE4" s="15" t="s">
        <v>12</v>
      </c>
      <c r="RCF4" s="15" t="s">
        <v>12</v>
      </c>
      <c r="RCG4" s="15" t="s">
        <v>12</v>
      </c>
      <c r="RCH4" s="15" t="s">
        <v>12</v>
      </c>
      <c r="RCI4" s="15" t="s">
        <v>12</v>
      </c>
      <c r="RCJ4" s="15" t="s">
        <v>12</v>
      </c>
      <c r="RCK4" s="15" t="s">
        <v>12</v>
      </c>
      <c r="RCL4" s="15" t="s">
        <v>12</v>
      </c>
      <c r="RCM4" s="15" t="s">
        <v>12</v>
      </c>
      <c r="RCN4" s="15" t="s">
        <v>12</v>
      </c>
      <c r="RCO4" s="15" t="s">
        <v>12</v>
      </c>
      <c r="RCP4" s="15" t="s">
        <v>12</v>
      </c>
      <c r="RCQ4" s="15" t="s">
        <v>12</v>
      </c>
      <c r="RCR4" s="15" t="s">
        <v>12</v>
      </c>
      <c r="RCS4" s="15" t="s">
        <v>12</v>
      </c>
      <c r="RCT4" s="15" t="s">
        <v>12</v>
      </c>
      <c r="RCU4" s="15" t="s">
        <v>12</v>
      </c>
      <c r="RCV4" s="15" t="s">
        <v>12</v>
      </c>
      <c r="RCW4" s="15" t="s">
        <v>12</v>
      </c>
      <c r="RCX4" s="15" t="s">
        <v>12</v>
      </c>
      <c r="RCY4" s="15" t="s">
        <v>12</v>
      </c>
      <c r="RCZ4" s="15" t="s">
        <v>12</v>
      </c>
      <c r="RDA4" s="15" t="s">
        <v>12</v>
      </c>
      <c r="RDB4" s="15" t="s">
        <v>12</v>
      </c>
      <c r="RDC4" s="15" t="s">
        <v>12</v>
      </c>
      <c r="RDD4" s="15" t="s">
        <v>12</v>
      </c>
      <c r="RDE4" s="15" t="s">
        <v>12</v>
      </c>
      <c r="RDF4" s="15" t="s">
        <v>12</v>
      </c>
      <c r="RDG4" s="15" t="s">
        <v>12</v>
      </c>
      <c r="RDH4" s="15" t="s">
        <v>12</v>
      </c>
      <c r="RDI4" s="15" t="s">
        <v>12</v>
      </c>
      <c r="RDJ4" s="15" t="s">
        <v>12</v>
      </c>
      <c r="RDK4" s="15" t="s">
        <v>12</v>
      </c>
      <c r="RDL4" s="15" t="s">
        <v>12</v>
      </c>
      <c r="RDM4" s="15" t="s">
        <v>12</v>
      </c>
      <c r="RDN4" s="15" t="s">
        <v>12</v>
      </c>
      <c r="RDO4" s="15" t="s">
        <v>12</v>
      </c>
      <c r="RDP4" s="15" t="s">
        <v>12</v>
      </c>
      <c r="RDQ4" s="15" t="s">
        <v>12</v>
      </c>
      <c r="RDR4" s="15" t="s">
        <v>12</v>
      </c>
      <c r="RDS4" s="15" t="s">
        <v>12</v>
      </c>
      <c r="RDT4" s="15" t="s">
        <v>12</v>
      </c>
      <c r="RDU4" s="15" t="s">
        <v>12</v>
      </c>
      <c r="RDV4" s="15" t="s">
        <v>12</v>
      </c>
      <c r="RDW4" s="15" t="s">
        <v>12</v>
      </c>
      <c r="RDX4" s="15" t="s">
        <v>12</v>
      </c>
      <c r="RDY4" s="15" t="s">
        <v>12</v>
      </c>
      <c r="RDZ4" s="15" t="s">
        <v>12</v>
      </c>
      <c r="REA4" s="15" t="s">
        <v>12</v>
      </c>
      <c r="REB4" s="15" t="s">
        <v>12</v>
      </c>
      <c r="REC4" s="15" t="s">
        <v>12</v>
      </c>
      <c r="RED4" s="15" t="s">
        <v>12</v>
      </c>
      <c r="REE4" s="15" t="s">
        <v>12</v>
      </c>
      <c r="REF4" s="15" t="s">
        <v>12</v>
      </c>
      <c r="REG4" s="15" t="s">
        <v>12</v>
      </c>
      <c r="REH4" s="15" t="s">
        <v>12</v>
      </c>
      <c r="REI4" s="15" t="s">
        <v>12</v>
      </c>
      <c r="REJ4" s="15" t="s">
        <v>12</v>
      </c>
      <c r="REK4" s="15" t="s">
        <v>12</v>
      </c>
      <c r="REL4" s="15" t="s">
        <v>12</v>
      </c>
      <c r="REM4" s="15" t="s">
        <v>12</v>
      </c>
      <c r="REN4" s="15" t="s">
        <v>12</v>
      </c>
      <c r="REO4" s="15" t="s">
        <v>12</v>
      </c>
      <c r="REP4" s="15" t="s">
        <v>12</v>
      </c>
      <c r="REQ4" s="15" t="s">
        <v>12</v>
      </c>
      <c r="RER4" s="15" t="s">
        <v>12</v>
      </c>
      <c r="RES4" s="15" t="s">
        <v>12</v>
      </c>
      <c r="RET4" s="15" t="s">
        <v>12</v>
      </c>
      <c r="REU4" s="15" t="s">
        <v>12</v>
      </c>
      <c r="REV4" s="15" t="s">
        <v>12</v>
      </c>
      <c r="REW4" s="15" t="s">
        <v>12</v>
      </c>
      <c r="REX4" s="15" t="s">
        <v>12</v>
      </c>
      <c r="REY4" s="15" t="s">
        <v>12</v>
      </c>
      <c r="REZ4" s="15" t="s">
        <v>12</v>
      </c>
      <c r="RFA4" s="15" t="s">
        <v>12</v>
      </c>
      <c r="RFB4" s="15" t="s">
        <v>12</v>
      </c>
      <c r="RFC4" s="15" t="s">
        <v>12</v>
      </c>
      <c r="RFD4" s="15" t="s">
        <v>12</v>
      </c>
      <c r="RFE4" s="15" t="s">
        <v>12</v>
      </c>
      <c r="RFF4" s="15" t="s">
        <v>12</v>
      </c>
      <c r="RFG4" s="15" t="s">
        <v>12</v>
      </c>
      <c r="RFH4" s="15" t="s">
        <v>12</v>
      </c>
      <c r="RFI4" s="15" t="s">
        <v>12</v>
      </c>
      <c r="RFJ4" s="15" t="s">
        <v>12</v>
      </c>
      <c r="RFK4" s="15" t="s">
        <v>12</v>
      </c>
      <c r="RFL4" s="15" t="s">
        <v>12</v>
      </c>
      <c r="RFM4" s="15" t="s">
        <v>12</v>
      </c>
      <c r="RFN4" s="15" t="s">
        <v>12</v>
      </c>
      <c r="RFO4" s="15" t="s">
        <v>12</v>
      </c>
      <c r="RFP4" s="15" t="s">
        <v>12</v>
      </c>
      <c r="RFQ4" s="15" t="s">
        <v>12</v>
      </c>
      <c r="RFR4" s="15" t="s">
        <v>12</v>
      </c>
      <c r="RFS4" s="15" t="s">
        <v>12</v>
      </c>
      <c r="RFT4" s="15" t="s">
        <v>12</v>
      </c>
      <c r="RFU4" s="15" t="s">
        <v>12</v>
      </c>
      <c r="RFV4" s="15" t="s">
        <v>12</v>
      </c>
      <c r="RFW4" s="15" t="s">
        <v>12</v>
      </c>
      <c r="RFX4" s="15" t="s">
        <v>12</v>
      </c>
      <c r="RFY4" s="15" t="s">
        <v>12</v>
      </c>
      <c r="RFZ4" s="15" t="s">
        <v>12</v>
      </c>
      <c r="RGA4" s="15" t="s">
        <v>12</v>
      </c>
      <c r="RGB4" s="15" t="s">
        <v>12</v>
      </c>
      <c r="RGC4" s="15" t="s">
        <v>12</v>
      </c>
      <c r="RGD4" s="15" t="s">
        <v>12</v>
      </c>
      <c r="RGE4" s="15" t="s">
        <v>12</v>
      </c>
      <c r="RGF4" s="15" t="s">
        <v>12</v>
      </c>
      <c r="RGG4" s="15" t="s">
        <v>12</v>
      </c>
      <c r="RGH4" s="15" t="s">
        <v>12</v>
      </c>
      <c r="RGI4" s="15" t="s">
        <v>12</v>
      </c>
      <c r="RGJ4" s="15" t="s">
        <v>12</v>
      </c>
      <c r="RGK4" s="15" t="s">
        <v>12</v>
      </c>
      <c r="RGL4" s="15" t="s">
        <v>12</v>
      </c>
      <c r="RGM4" s="15" t="s">
        <v>12</v>
      </c>
      <c r="RGN4" s="15" t="s">
        <v>12</v>
      </c>
      <c r="RGO4" s="15" t="s">
        <v>12</v>
      </c>
      <c r="RGP4" s="15" t="s">
        <v>12</v>
      </c>
      <c r="RGQ4" s="15" t="s">
        <v>12</v>
      </c>
      <c r="RGR4" s="15" t="s">
        <v>12</v>
      </c>
      <c r="RGS4" s="15" t="s">
        <v>12</v>
      </c>
      <c r="RGT4" s="15" t="s">
        <v>12</v>
      </c>
      <c r="RGU4" s="15" t="s">
        <v>12</v>
      </c>
      <c r="RGV4" s="15" t="s">
        <v>12</v>
      </c>
      <c r="RGW4" s="15" t="s">
        <v>12</v>
      </c>
      <c r="RGX4" s="15" t="s">
        <v>12</v>
      </c>
      <c r="RGY4" s="15" t="s">
        <v>12</v>
      </c>
      <c r="RGZ4" s="15" t="s">
        <v>12</v>
      </c>
      <c r="RHA4" s="15" t="s">
        <v>12</v>
      </c>
      <c r="RHB4" s="15" t="s">
        <v>12</v>
      </c>
      <c r="RHC4" s="15" t="s">
        <v>12</v>
      </c>
      <c r="RHD4" s="15" t="s">
        <v>12</v>
      </c>
      <c r="RHE4" s="15" t="s">
        <v>12</v>
      </c>
      <c r="RHF4" s="15" t="s">
        <v>12</v>
      </c>
      <c r="RHG4" s="15" t="s">
        <v>12</v>
      </c>
      <c r="RHH4" s="15" t="s">
        <v>12</v>
      </c>
      <c r="RHI4" s="15" t="s">
        <v>12</v>
      </c>
      <c r="RHJ4" s="15" t="s">
        <v>12</v>
      </c>
      <c r="RHK4" s="15" t="s">
        <v>12</v>
      </c>
      <c r="RHL4" s="15" t="s">
        <v>12</v>
      </c>
      <c r="RHM4" s="15" t="s">
        <v>12</v>
      </c>
      <c r="RHN4" s="15" t="s">
        <v>12</v>
      </c>
      <c r="RHO4" s="15" t="s">
        <v>12</v>
      </c>
      <c r="RHP4" s="15" t="s">
        <v>12</v>
      </c>
      <c r="RHQ4" s="15" t="s">
        <v>12</v>
      </c>
      <c r="RHR4" s="15" t="s">
        <v>12</v>
      </c>
      <c r="RHS4" s="15" t="s">
        <v>12</v>
      </c>
      <c r="RHT4" s="15" t="s">
        <v>12</v>
      </c>
      <c r="RHU4" s="15" t="s">
        <v>12</v>
      </c>
      <c r="RHV4" s="15" t="s">
        <v>12</v>
      </c>
      <c r="RHW4" s="15" t="s">
        <v>12</v>
      </c>
      <c r="RHX4" s="15" t="s">
        <v>12</v>
      </c>
      <c r="RHY4" s="15" t="s">
        <v>12</v>
      </c>
      <c r="RHZ4" s="15" t="s">
        <v>12</v>
      </c>
      <c r="RIA4" s="15" t="s">
        <v>12</v>
      </c>
      <c r="RIB4" s="15" t="s">
        <v>12</v>
      </c>
      <c r="RIC4" s="15" t="s">
        <v>12</v>
      </c>
      <c r="RID4" s="15" t="s">
        <v>12</v>
      </c>
      <c r="RIE4" s="15" t="s">
        <v>12</v>
      </c>
      <c r="RIF4" s="15" t="s">
        <v>12</v>
      </c>
      <c r="RIG4" s="15" t="s">
        <v>12</v>
      </c>
      <c r="RIH4" s="15" t="s">
        <v>12</v>
      </c>
      <c r="RII4" s="15" t="s">
        <v>12</v>
      </c>
      <c r="RIJ4" s="15" t="s">
        <v>12</v>
      </c>
      <c r="RIK4" s="15" t="s">
        <v>12</v>
      </c>
      <c r="RIL4" s="15" t="s">
        <v>12</v>
      </c>
      <c r="RIM4" s="15" t="s">
        <v>12</v>
      </c>
      <c r="RIN4" s="15" t="s">
        <v>12</v>
      </c>
      <c r="RIO4" s="15" t="s">
        <v>12</v>
      </c>
      <c r="RIP4" s="15" t="s">
        <v>12</v>
      </c>
      <c r="RIQ4" s="15" t="s">
        <v>12</v>
      </c>
      <c r="RIR4" s="15" t="s">
        <v>12</v>
      </c>
      <c r="RIS4" s="15" t="s">
        <v>12</v>
      </c>
      <c r="RIT4" s="15" t="s">
        <v>12</v>
      </c>
      <c r="RIU4" s="15" t="s">
        <v>12</v>
      </c>
      <c r="RIV4" s="15" t="s">
        <v>12</v>
      </c>
      <c r="RIW4" s="15" t="s">
        <v>12</v>
      </c>
      <c r="RIX4" s="15" t="s">
        <v>12</v>
      </c>
      <c r="RIY4" s="15" t="s">
        <v>12</v>
      </c>
      <c r="RIZ4" s="15" t="s">
        <v>12</v>
      </c>
      <c r="RJA4" s="15" t="s">
        <v>12</v>
      </c>
      <c r="RJB4" s="15" t="s">
        <v>12</v>
      </c>
      <c r="RJC4" s="15" t="s">
        <v>12</v>
      </c>
      <c r="RJD4" s="15" t="s">
        <v>12</v>
      </c>
      <c r="RJE4" s="15" t="s">
        <v>12</v>
      </c>
      <c r="RJF4" s="15" t="s">
        <v>12</v>
      </c>
      <c r="RJG4" s="15" t="s">
        <v>12</v>
      </c>
      <c r="RJH4" s="15" t="s">
        <v>12</v>
      </c>
      <c r="RJI4" s="15" t="s">
        <v>12</v>
      </c>
      <c r="RJJ4" s="15" t="s">
        <v>12</v>
      </c>
      <c r="RJK4" s="15" t="s">
        <v>12</v>
      </c>
      <c r="RJL4" s="15" t="s">
        <v>12</v>
      </c>
      <c r="RJM4" s="15" t="s">
        <v>12</v>
      </c>
      <c r="RJN4" s="15" t="s">
        <v>12</v>
      </c>
      <c r="RJO4" s="15" t="s">
        <v>12</v>
      </c>
      <c r="RJP4" s="15" t="s">
        <v>12</v>
      </c>
      <c r="RJQ4" s="15" t="s">
        <v>12</v>
      </c>
      <c r="RJR4" s="15" t="s">
        <v>12</v>
      </c>
      <c r="RJS4" s="15" t="s">
        <v>12</v>
      </c>
      <c r="RJT4" s="15" t="s">
        <v>12</v>
      </c>
      <c r="RJU4" s="15" t="s">
        <v>12</v>
      </c>
      <c r="RJV4" s="15" t="s">
        <v>12</v>
      </c>
      <c r="RJW4" s="15" t="s">
        <v>12</v>
      </c>
      <c r="RJX4" s="15" t="s">
        <v>12</v>
      </c>
      <c r="RJY4" s="15" t="s">
        <v>12</v>
      </c>
      <c r="RJZ4" s="15" t="s">
        <v>12</v>
      </c>
      <c r="RKA4" s="15" t="s">
        <v>12</v>
      </c>
      <c r="RKB4" s="15" t="s">
        <v>12</v>
      </c>
      <c r="RKC4" s="15" t="s">
        <v>12</v>
      </c>
      <c r="RKD4" s="15" t="s">
        <v>12</v>
      </c>
      <c r="RKE4" s="15" t="s">
        <v>12</v>
      </c>
      <c r="RKF4" s="15" t="s">
        <v>12</v>
      </c>
      <c r="RKG4" s="15" t="s">
        <v>12</v>
      </c>
      <c r="RKH4" s="15" t="s">
        <v>12</v>
      </c>
      <c r="RKI4" s="15" t="s">
        <v>12</v>
      </c>
      <c r="RKJ4" s="15" t="s">
        <v>12</v>
      </c>
      <c r="RKK4" s="15" t="s">
        <v>12</v>
      </c>
      <c r="RKL4" s="15" t="s">
        <v>12</v>
      </c>
      <c r="RKM4" s="15" t="s">
        <v>12</v>
      </c>
      <c r="RKN4" s="15" t="s">
        <v>12</v>
      </c>
      <c r="RKO4" s="15" t="s">
        <v>12</v>
      </c>
      <c r="RKP4" s="15" t="s">
        <v>12</v>
      </c>
      <c r="RKQ4" s="15" t="s">
        <v>12</v>
      </c>
      <c r="RKR4" s="15" t="s">
        <v>12</v>
      </c>
      <c r="RKS4" s="15" t="s">
        <v>12</v>
      </c>
      <c r="RKT4" s="15" t="s">
        <v>12</v>
      </c>
      <c r="RKU4" s="15" t="s">
        <v>12</v>
      </c>
      <c r="RKV4" s="15" t="s">
        <v>12</v>
      </c>
      <c r="RKW4" s="15" t="s">
        <v>12</v>
      </c>
      <c r="RKX4" s="15" t="s">
        <v>12</v>
      </c>
      <c r="RKY4" s="15" t="s">
        <v>12</v>
      </c>
      <c r="RKZ4" s="15" t="s">
        <v>12</v>
      </c>
      <c r="RLA4" s="15" t="s">
        <v>12</v>
      </c>
      <c r="RLB4" s="15" t="s">
        <v>12</v>
      </c>
      <c r="RLC4" s="15" t="s">
        <v>12</v>
      </c>
      <c r="RLD4" s="15" t="s">
        <v>12</v>
      </c>
      <c r="RLE4" s="15" t="s">
        <v>12</v>
      </c>
      <c r="RLF4" s="15" t="s">
        <v>12</v>
      </c>
      <c r="RLG4" s="15" t="s">
        <v>12</v>
      </c>
      <c r="RLH4" s="15" t="s">
        <v>12</v>
      </c>
      <c r="RLI4" s="15" t="s">
        <v>12</v>
      </c>
      <c r="RLJ4" s="15" t="s">
        <v>12</v>
      </c>
      <c r="RLK4" s="15" t="s">
        <v>12</v>
      </c>
      <c r="RLL4" s="15" t="s">
        <v>12</v>
      </c>
      <c r="RLM4" s="15" t="s">
        <v>12</v>
      </c>
      <c r="RLN4" s="15" t="s">
        <v>12</v>
      </c>
      <c r="RLO4" s="15" t="s">
        <v>12</v>
      </c>
      <c r="RLP4" s="15" t="s">
        <v>12</v>
      </c>
      <c r="RLQ4" s="15" t="s">
        <v>12</v>
      </c>
      <c r="RLR4" s="15" t="s">
        <v>12</v>
      </c>
      <c r="RLS4" s="15" t="s">
        <v>12</v>
      </c>
      <c r="RLT4" s="15" t="s">
        <v>12</v>
      </c>
      <c r="RLU4" s="15" t="s">
        <v>12</v>
      </c>
      <c r="RLV4" s="15" t="s">
        <v>12</v>
      </c>
      <c r="RLW4" s="15" t="s">
        <v>12</v>
      </c>
      <c r="RLX4" s="15" t="s">
        <v>12</v>
      </c>
      <c r="RLY4" s="15" t="s">
        <v>12</v>
      </c>
      <c r="RLZ4" s="15" t="s">
        <v>12</v>
      </c>
      <c r="RMA4" s="15" t="s">
        <v>12</v>
      </c>
      <c r="RMB4" s="15" t="s">
        <v>12</v>
      </c>
      <c r="RMC4" s="15" t="s">
        <v>12</v>
      </c>
      <c r="RMD4" s="15" t="s">
        <v>12</v>
      </c>
      <c r="RME4" s="15" t="s">
        <v>12</v>
      </c>
      <c r="RMF4" s="15" t="s">
        <v>12</v>
      </c>
      <c r="RMG4" s="15" t="s">
        <v>12</v>
      </c>
      <c r="RMH4" s="15" t="s">
        <v>12</v>
      </c>
      <c r="RMI4" s="15" t="s">
        <v>12</v>
      </c>
      <c r="RMJ4" s="15" t="s">
        <v>12</v>
      </c>
      <c r="RMK4" s="15" t="s">
        <v>12</v>
      </c>
      <c r="RML4" s="15" t="s">
        <v>12</v>
      </c>
      <c r="RMM4" s="15" t="s">
        <v>12</v>
      </c>
      <c r="RMN4" s="15" t="s">
        <v>12</v>
      </c>
      <c r="RMO4" s="15" t="s">
        <v>12</v>
      </c>
      <c r="RMP4" s="15" t="s">
        <v>12</v>
      </c>
      <c r="RMQ4" s="15" t="s">
        <v>12</v>
      </c>
      <c r="RMR4" s="15" t="s">
        <v>12</v>
      </c>
      <c r="RMS4" s="15" t="s">
        <v>12</v>
      </c>
      <c r="RMT4" s="15" t="s">
        <v>12</v>
      </c>
      <c r="RMU4" s="15" t="s">
        <v>12</v>
      </c>
      <c r="RMV4" s="15" t="s">
        <v>12</v>
      </c>
      <c r="RMW4" s="15" t="s">
        <v>12</v>
      </c>
      <c r="RMX4" s="15" t="s">
        <v>12</v>
      </c>
      <c r="RMY4" s="15" t="s">
        <v>12</v>
      </c>
      <c r="RMZ4" s="15" t="s">
        <v>12</v>
      </c>
      <c r="RNA4" s="15" t="s">
        <v>12</v>
      </c>
      <c r="RNB4" s="15" t="s">
        <v>12</v>
      </c>
      <c r="RNC4" s="15" t="s">
        <v>12</v>
      </c>
      <c r="RND4" s="15" t="s">
        <v>12</v>
      </c>
      <c r="RNE4" s="15" t="s">
        <v>12</v>
      </c>
      <c r="RNF4" s="15" t="s">
        <v>12</v>
      </c>
      <c r="RNG4" s="15" t="s">
        <v>12</v>
      </c>
      <c r="RNH4" s="15" t="s">
        <v>12</v>
      </c>
      <c r="RNI4" s="15" t="s">
        <v>12</v>
      </c>
      <c r="RNJ4" s="15" t="s">
        <v>12</v>
      </c>
      <c r="RNK4" s="15" t="s">
        <v>12</v>
      </c>
      <c r="RNL4" s="15" t="s">
        <v>12</v>
      </c>
      <c r="RNM4" s="15" t="s">
        <v>12</v>
      </c>
      <c r="RNN4" s="15" t="s">
        <v>12</v>
      </c>
      <c r="RNO4" s="15" t="s">
        <v>12</v>
      </c>
      <c r="RNP4" s="15" t="s">
        <v>12</v>
      </c>
      <c r="RNQ4" s="15" t="s">
        <v>12</v>
      </c>
      <c r="RNR4" s="15" t="s">
        <v>12</v>
      </c>
      <c r="RNS4" s="15" t="s">
        <v>12</v>
      </c>
      <c r="RNT4" s="15" t="s">
        <v>12</v>
      </c>
      <c r="RNU4" s="15" t="s">
        <v>12</v>
      </c>
      <c r="RNV4" s="15" t="s">
        <v>12</v>
      </c>
      <c r="RNW4" s="15" t="s">
        <v>12</v>
      </c>
      <c r="RNX4" s="15" t="s">
        <v>12</v>
      </c>
      <c r="RNY4" s="15" t="s">
        <v>12</v>
      </c>
      <c r="RNZ4" s="15" t="s">
        <v>12</v>
      </c>
      <c r="ROA4" s="15" t="s">
        <v>12</v>
      </c>
      <c r="ROB4" s="15" t="s">
        <v>12</v>
      </c>
      <c r="ROC4" s="15" t="s">
        <v>12</v>
      </c>
      <c r="ROD4" s="15" t="s">
        <v>12</v>
      </c>
      <c r="ROE4" s="15" t="s">
        <v>12</v>
      </c>
      <c r="ROF4" s="15" t="s">
        <v>12</v>
      </c>
      <c r="ROG4" s="15" t="s">
        <v>12</v>
      </c>
      <c r="ROH4" s="15" t="s">
        <v>12</v>
      </c>
      <c r="ROI4" s="15" t="s">
        <v>12</v>
      </c>
      <c r="ROJ4" s="15" t="s">
        <v>12</v>
      </c>
      <c r="ROK4" s="15" t="s">
        <v>12</v>
      </c>
      <c r="ROL4" s="15" t="s">
        <v>12</v>
      </c>
      <c r="ROM4" s="15" t="s">
        <v>12</v>
      </c>
      <c r="RON4" s="15" t="s">
        <v>12</v>
      </c>
      <c r="ROO4" s="15" t="s">
        <v>12</v>
      </c>
      <c r="ROP4" s="15" t="s">
        <v>12</v>
      </c>
      <c r="ROQ4" s="15" t="s">
        <v>12</v>
      </c>
      <c r="ROR4" s="15" t="s">
        <v>12</v>
      </c>
      <c r="ROS4" s="15" t="s">
        <v>12</v>
      </c>
      <c r="ROT4" s="15" t="s">
        <v>12</v>
      </c>
      <c r="ROU4" s="15" t="s">
        <v>12</v>
      </c>
      <c r="ROV4" s="15" t="s">
        <v>12</v>
      </c>
      <c r="ROW4" s="15" t="s">
        <v>12</v>
      </c>
      <c r="ROX4" s="15" t="s">
        <v>12</v>
      </c>
      <c r="ROY4" s="15" t="s">
        <v>12</v>
      </c>
      <c r="ROZ4" s="15" t="s">
        <v>12</v>
      </c>
      <c r="RPA4" s="15" t="s">
        <v>12</v>
      </c>
      <c r="RPB4" s="15" t="s">
        <v>12</v>
      </c>
      <c r="RPC4" s="15" t="s">
        <v>12</v>
      </c>
      <c r="RPD4" s="15" t="s">
        <v>12</v>
      </c>
      <c r="RPE4" s="15" t="s">
        <v>12</v>
      </c>
      <c r="RPF4" s="15" t="s">
        <v>12</v>
      </c>
      <c r="RPG4" s="15" t="s">
        <v>12</v>
      </c>
      <c r="RPH4" s="15" t="s">
        <v>12</v>
      </c>
      <c r="RPI4" s="15" t="s">
        <v>12</v>
      </c>
      <c r="RPJ4" s="15" t="s">
        <v>12</v>
      </c>
      <c r="RPK4" s="15" t="s">
        <v>12</v>
      </c>
      <c r="RPL4" s="15" t="s">
        <v>12</v>
      </c>
      <c r="RPM4" s="15" t="s">
        <v>12</v>
      </c>
      <c r="RPN4" s="15" t="s">
        <v>12</v>
      </c>
      <c r="RPO4" s="15" t="s">
        <v>12</v>
      </c>
      <c r="RPP4" s="15" t="s">
        <v>12</v>
      </c>
      <c r="RPQ4" s="15" t="s">
        <v>12</v>
      </c>
      <c r="RPR4" s="15" t="s">
        <v>12</v>
      </c>
      <c r="RPS4" s="15" t="s">
        <v>12</v>
      </c>
      <c r="RPT4" s="15" t="s">
        <v>12</v>
      </c>
      <c r="RPU4" s="15" t="s">
        <v>12</v>
      </c>
      <c r="RPV4" s="15" t="s">
        <v>12</v>
      </c>
      <c r="RPW4" s="15" t="s">
        <v>12</v>
      </c>
      <c r="RPX4" s="15" t="s">
        <v>12</v>
      </c>
      <c r="RPY4" s="15" t="s">
        <v>12</v>
      </c>
      <c r="RPZ4" s="15" t="s">
        <v>12</v>
      </c>
      <c r="RQA4" s="15" t="s">
        <v>12</v>
      </c>
      <c r="RQB4" s="15" t="s">
        <v>12</v>
      </c>
      <c r="RQC4" s="15" t="s">
        <v>12</v>
      </c>
      <c r="RQD4" s="15" t="s">
        <v>12</v>
      </c>
      <c r="RQE4" s="15" t="s">
        <v>12</v>
      </c>
      <c r="RQF4" s="15" t="s">
        <v>12</v>
      </c>
      <c r="RQG4" s="15" t="s">
        <v>12</v>
      </c>
      <c r="RQH4" s="15" t="s">
        <v>12</v>
      </c>
      <c r="RQI4" s="15" t="s">
        <v>12</v>
      </c>
      <c r="RQJ4" s="15" t="s">
        <v>12</v>
      </c>
      <c r="RQK4" s="15" t="s">
        <v>12</v>
      </c>
      <c r="RQL4" s="15" t="s">
        <v>12</v>
      </c>
      <c r="RQM4" s="15" t="s">
        <v>12</v>
      </c>
      <c r="RQN4" s="15" t="s">
        <v>12</v>
      </c>
      <c r="RQO4" s="15" t="s">
        <v>12</v>
      </c>
      <c r="RQP4" s="15" t="s">
        <v>12</v>
      </c>
      <c r="RQQ4" s="15" t="s">
        <v>12</v>
      </c>
      <c r="RQR4" s="15" t="s">
        <v>12</v>
      </c>
      <c r="RQS4" s="15" t="s">
        <v>12</v>
      </c>
      <c r="RQT4" s="15" t="s">
        <v>12</v>
      </c>
      <c r="RQU4" s="15" t="s">
        <v>12</v>
      </c>
      <c r="RQV4" s="15" t="s">
        <v>12</v>
      </c>
      <c r="RQW4" s="15" t="s">
        <v>12</v>
      </c>
      <c r="RQX4" s="15" t="s">
        <v>12</v>
      </c>
      <c r="RQY4" s="15" t="s">
        <v>12</v>
      </c>
      <c r="RQZ4" s="15" t="s">
        <v>12</v>
      </c>
      <c r="RRA4" s="15" t="s">
        <v>12</v>
      </c>
      <c r="RRB4" s="15" t="s">
        <v>12</v>
      </c>
      <c r="RRC4" s="15" t="s">
        <v>12</v>
      </c>
      <c r="RRD4" s="15" t="s">
        <v>12</v>
      </c>
      <c r="RRE4" s="15" t="s">
        <v>12</v>
      </c>
      <c r="RRF4" s="15" t="s">
        <v>12</v>
      </c>
      <c r="RRG4" s="15" t="s">
        <v>12</v>
      </c>
      <c r="RRH4" s="15" t="s">
        <v>12</v>
      </c>
      <c r="RRI4" s="15" t="s">
        <v>12</v>
      </c>
      <c r="RRJ4" s="15" t="s">
        <v>12</v>
      </c>
      <c r="RRK4" s="15" t="s">
        <v>12</v>
      </c>
      <c r="RRL4" s="15" t="s">
        <v>12</v>
      </c>
      <c r="RRM4" s="15" t="s">
        <v>12</v>
      </c>
      <c r="RRN4" s="15" t="s">
        <v>12</v>
      </c>
      <c r="RRO4" s="15" t="s">
        <v>12</v>
      </c>
      <c r="RRP4" s="15" t="s">
        <v>12</v>
      </c>
      <c r="RRQ4" s="15" t="s">
        <v>12</v>
      </c>
      <c r="RRR4" s="15" t="s">
        <v>12</v>
      </c>
      <c r="RRS4" s="15" t="s">
        <v>12</v>
      </c>
      <c r="RRT4" s="15" t="s">
        <v>12</v>
      </c>
      <c r="RRU4" s="15" t="s">
        <v>12</v>
      </c>
      <c r="RRV4" s="15" t="s">
        <v>12</v>
      </c>
      <c r="RRW4" s="15" t="s">
        <v>12</v>
      </c>
      <c r="RRX4" s="15" t="s">
        <v>12</v>
      </c>
      <c r="RRY4" s="15" t="s">
        <v>12</v>
      </c>
      <c r="RRZ4" s="15" t="s">
        <v>12</v>
      </c>
      <c r="RSA4" s="15" t="s">
        <v>12</v>
      </c>
      <c r="RSB4" s="15" t="s">
        <v>12</v>
      </c>
      <c r="RSC4" s="15" t="s">
        <v>12</v>
      </c>
      <c r="RSD4" s="15" t="s">
        <v>12</v>
      </c>
      <c r="RSE4" s="15" t="s">
        <v>12</v>
      </c>
      <c r="RSF4" s="15" t="s">
        <v>12</v>
      </c>
      <c r="RSG4" s="15" t="s">
        <v>12</v>
      </c>
      <c r="RSH4" s="15" t="s">
        <v>12</v>
      </c>
      <c r="RSI4" s="15" t="s">
        <v>12</v>
      </c>
      <c r="RSJ4" s="15" t="s">
        <v>12</v>
      </c>
      <c r="RSK4" s="15" t="s">
        <v>12</v>
      </c>
      <c r="RSL4" s="15" t="s">
        <v>12</v>
      </c>
      <c r="RSM4" s="15" t="s">
        <v>12</v>
      </c>
      <c r="RSN4" s="15" t="s">
        <v>12</v>
      </c>
      <c r="RSO4" s="15" t="s">
        <v>12</v>
      </c>
      <c r="RSP4" s="15" t="s">
        <v>12</v>
      </c>
      <c r="RSQ4" s="15" t="s">
        <v>12</v>
      </c>
      <c r="RSR4" s="15" t="s">
        <v>12</v>
      </c>
      <c r="RSS4" s="15" t="s">
        <v>12</v>
      </c>
      <c r="RST4" s="15" t="s">
        <v>12</v>
      </c>
      <c r="RSU4" s="15" t="s">
        <v>12</v>
      </c>
      <c r="RSV4" s="15" t="s">
        <v>12</v>
      </c>
      <c r="RSW4" s="15" t="s">
        <v>12</v>
      </c>
      <c r="RSX4" s="15" t="s">
        <v>12</v>
      </c>
      <c r="RSY4" s="15" t="s">
        <v>12</v>
      </c>
      <c r="RSZ4" s="15" t="s">
        <v>12</v>
      </c>
      <c r="RTA4" s="15" t="s">
        <v>12</v>
      </c>
      <c r="RTB4" s="15" t="s">
        <v>12</v>
      </c>
      <c r="RTC4" s="15" t="s">
        <v>12</v>
      </c>
      <c r="RTD4" s="15" t="s">
        <v>12</v>
      </c>
      <c r="RTE4" s="15" t="s">
        <v>12</v>
      </c>
      <c r="RTF4" s="15" t="s">
        <v>12</v>
      </c>
      <c r="RTG4" s="15" t="s">
        <v>12</v>
      </c>
      <c r="RTH4" s="15" t="s">
        <v>12</v>
      </c>
      <c r="RTI4" s="15" t="s">
        <v>12</v>
      </c>
      <c r="RTJ4" s="15" t="s">
        <v>12</v>
      </c>
      <c r="RTK4" s="15" t="s">
        <v>12</v>
      </c>
      <c r="RTL4" s="15" t="s">
        <v>12</v>
      </c>
      <c r="RTM4" s="15" t="s">
        <v>12</v>
      </c>
      <c r="RTN4" s="15" t="s">
        <v>12</v>
      </c>
      <c r="RTO4" s="15" t="s">
        <v>12</v>
      </c>
      <c r="RTP4" s="15" t="s">
        <v>12</v>
      </c>
      <c r="RTQ4" s="15" t="s">
        <v>12</v>
      </c>
      <c r="RTR4" s="15" t="s">
        <v>12</v>
      </c>
      <c r="RTS4" s="15" t="s">
        <v>12</v>
      </c>
      <c r="RTT4" s="15" t="s">
        <v>12</v>
      </c>
      <c r="RTU4" s="15" t="s">
        <v>12</v>
      </c>
      <c r="RTV4" s="15" t="s">
        <v>12</v>
      </c>
      <c r="RTW4" s="15" t="s">
        <v>12</v>
      </c>
      <c r="RTX4" s="15" t="s">
        <v>12</v>
      </c>
      <c r="RTY4" s="15" t="s">
        <v>12</v>
      </c>
      <c r="RTZ4" s="15" t="s">
        <v>12</v>
      </c>
      <c r="RUA4" s="15" t="s">
        <v>12</v>
      </c>
      <c r="RUB4" s="15" t="s">
        <v>12</v>
      </c>
      <c r="RUC4" s="15" t="s">
        <v>12</v>
      </c>
      <c r="RUD4" s="15" t="s">
        <v>12</v>
      </c>
      <c r="RUE4" s="15" t="s">
        <v>12</v>
      </c>
      <c r="RUF4" s="15" t="s">
        <v>12</v>
      </c>
      <c r="RUG4" s="15" t="s">
        <v>12</v>
      </c>
      <c r="RUH4" s="15" t="s">
        <v>12</v>
      </c>
      <c r="RUI4" s="15" t="s">
        <v>12</v>
      </c>
      <c r="RUJ4" s="15" t="s">
        <v>12</v>
      </c>
      <c r="RUK4" s="15" t="s">
        <v>12</v>
      </c>
      <c r="RUL4" s="15" t="s">
        <v>12</v>
      </c>
      <c r="RUM4" s="15" t="s">
        <v>12</v>
      </c>
      <c r="RUN4" s="15" t="s">
        <v>12</v>
      </c>
      <c r="RUO4" s="15" t="s">
        <v>12</v>
      </c>
      <c r="RUP4" s="15" t="s">
        <v>12</v>
      </c>
      <c r="RUQ4" s="15" t="s">
        <v>12</v>
      </c>
      <c r="RUR4" s="15" t="s">
        <v>12</v>
      </c>
      <c r="RUS4" s="15" t="s">
        <v>12</v>
      </c>
      <c r="RUT4" s="15" t="s">
        <v>12</v>
      </c>
      <c r="RUU4" s="15" t="s">
        <v>12</v>
      </c>
      <c r="RUV4" s="15" t="s">
        <v>12</v>
      </c>
      <c r="RUW4" s="15" t="s">
        <v>12</v>
      </c>
      <c r="RUX4" s="15" t="s">
        <v>12</v>
      </c>
      <c r="RUY4" s="15" t="s">
        <v>12</v>
      </c>
      <c r="RUZ4" s="15" t="s">
        <v>12</v>
      </c>
      <c r="RVA4" s="15" t="s">
        <v>12</v>
      </c>
      <c r="RVB4" s="15" t="s">
        <v>12</v>
      </c>
      <c r="RVC4" s="15" t="s">
        <v>12</v>
      </c>
      <c r="RVD4" s="15" t="s">
        <v>12</v>
      </c>
      <c r="RVE4" s="15" t="s">
        <v>12</v>
      </c>
      <c r="RVF4" s="15" t="s">
        <v>12</v>
      </c>
      <c r="RVG4" s="15" t="s">
        <v>12</v>
      </c>
      <c r="RVH4" s="15" t="s">
        <v>12</v>
      </c>
      <c r="RVI4" s="15" t="s">
        <v>12</v>
      </c>
      <c r="RVJ4" s="15" t="s">
        <v>12</v>
      </c>
      <c r="RVK4" s="15" t="s">
        <v>12</v>
      </c>
      <c r="RVL4" s="15" t="s">
        <v>12</v>
      </c>
      <c r="RVM4" s="15" t="s">
        <v>12</v>
      </c>
      <c r="RVN4" s="15" t="s">
        <v>12</v>
      </c>
      <c r="RVO4" s="15" t="s">
        <v>12</v>
      </c>
      <c r="RVP4" s="15" t="s">
        <v>12</v>
      </c>
      <c r="RVQ4" s="15" t="s">
        <v>12</v>
      </c>
      <c r="RVR4" s="15" t="s">
        <v>12</v>
      </c>
      <c r="RVS4" s="15" t="s">
        <v>12</v>
      </c>
      <c r="RVT4" s="15" t="s">
        <v>12</v>
      </c>
      <c r="RVU4" s="15" t="s">
        <v>12</v>
      </c>
      <c r="RVV4" s="15" t="s">
        <v>12</v>
      </c>
      <c r="RVW4" s="15" t="s">
        <v>12</v>
      </c>
      <c r="RVX4" s="15" t="s">
        <v>12</v>
      </c>
      <c r="RVY4" s="15" t="s">
        <v>12</v>
      </c>
      <c r="RVZ4" s="15" t="s">
        <v>12</v>
      </c>
      <c r="RWA4" s="15" t="s">
        <v>12</v>
      </c>
      <c r="RWB4" s="15" t="s">
        <v>12</v>
      </c>
      <c r="RWC4" s="15" t="s">
        <v>12</v>
      </c>
      <c r="RWD4" s="15" t="s">
        <v>12</v>
      </c>
      <c r="RWE4" s="15" t="s">
        <v>12</v>
      </c>
      <c r="RWF4" s="15" t="s">
        <v>12</v>
      </c>
      <c r="RWG4" s="15" t="s">
        <v>12</v>
      </c>
      <c r="RWH4" s="15" t="s">
        <v>12</v>
      </c>
      <c r="RWI4" s="15" t="s">
        <v>12</v>
      </c>
      <c r="RWJ4" s="15" t="s">
        <v>12</v>
      </c>
      <c r="RWK4" s="15" t="s">
        <v>12</v>
      </c>
      <c r="RWL4" s="15" t="s">
        <v>12</v>
      </c>
      <c r="RWM4" s="15" t="s">
        <v>12</v>
      </c>
      <c r="RWN4" s="15" t="s">
        <v>12</v>
      </c>
      <c r="RWO4" s="15" t="s">
        <v>12</v>
      </c>
      <c r="RWP4" s="15" t="s">
        <v>12</v>
      </c>
      <c r="RWQ4" s="15" t="s">
        <v>12</v>
      </c>
      <c r="RWR4" s="15" t="s">
        <v>12</v>
      </c>
      <c r="RWS4" s="15" t="s">
        <v>12</v>
      </c>
      <c r="RWT4" s="15" t="s">
        <v>12</v>
      </c>
      <c r="RWU4" s="15" t="s">
        <v>12</v>
      </c>
      <c r="RWV4" s="15" t="s">
        <v>12</v>
      </c>
      <c r="RWW4" s="15" t="s">
        <v>12</v>
      </c>
      <c r="RWX4" s="15" t="s">
        <v>12</v>
      </c>
      <c r="RWY4" s="15" t="s">
        <v>12</v>
      </c>
      <c r="RWZ4" s="15" t="s">
        <v>12</v>
      </c>
      <c r="RXA4" s="15" t="s">
        <v>12</v>
      </c>
      <c r="RXB4" s="15" t="s">
        <v>12</v>
      </c>
      <c r="RXC4" s="15" t="s">
        <v>12</v>
      </c>
      <c r="RXD4" s="15" t="s">
        <v>12</v>
      </c>
      <c r="RXE4" s="15" t="s">
        <v>12</v>
      </c>
      <c r="RXF4" s="15" t="s">
        <v>12</v>
      </c>
      <c r="RXG4" s="15" t="s">
        <v>12</v>
      </c>
      <c r="RXH4" s="15" t="s">
        <v>12</v>
      </c>
      <c r="RXI4" s="15" t="s">
        <v>12</v>
      </c>
      <c r="RXJ4" s="15" t="s">
        <v>12</v>
      </c>
      <c r="RXK4" s="15" t="s">
        <v>12</v>
      </c>
      <c r="RXL4" s="15" t="s">
        <v>12</v>
      </c>
      <c r="RXM4" s="15" t="s">
        <v>12</v>
      </c>
      <c r="RXN4" s="15" t="s">
        <v>12</v>
      </c>
      <c r="RXO4" s="15" t="s">
        <v>12</v>
      </c>
      <c r="RXP4" s="15" t="s">
        <v>12</v>
      </c>
      <c r="RXQ4" s="15" t="s">
        <v>12</v>
      </c>
      <c r="RXR4" s="15" t="s">
        <v>12</v>
      </c>
      <c r="RXS4" s="15" t="s">
        <v>12</v>
      </c>
      <c r="RXT4" s="15" t="s">
        <v>12</v>
      </c>
      <c r="RXU4" s="15" t="s">
        <v>12</v>
      </c>
      <c r="RXV4" s="15" t="s">
        <v>12</v>
      </c>
      <c r="RXW4" s="15" t="s">
        <v>12</v>
      </c>
      <c r="RXX4" s="15" t="s">
        <v>12</v>
      </c>
      <c r="RXY4" s="15" t="s">
        <v>12</v>
      </c>
      <c r="RXZ4" s="15" t="s">
        <v>12</v>
      </c>
      <c r="RYA4" s="15" t="s">
        <v>12</v>
      </c>
      <c r="RYB4" s="15" t="s">
        <v>12</v>
      </c>
      <c r="RYC4" s="15" t="s">
        <v>12</v>
      </c>
      <c r="RYD4" s="15" t="s">
        <v>12</v>
      </c>
      <c r="RYE4" s="15" t="s">
        <v>12</v>
      </c>
      <c r="RYF4" s="15" t="s">
        <v>12</v>
      </c>
      <c r="RYG4" s="15" t="s">
        <v>12</v>
      </c>
      <c r="RYH4" s="15" t="s">
        <v>12</v>
      </c>
      <c r="RYI4" s="15" t="s">
        <v>12</v>
      </c>
      <c r="RYJ4" s="15" t="s">
        <v>12</v>
      </c>
      <c r="RYK4" s="15" t="s">
        <v>12</v>
      </c>
      <c r="RYL4" s="15" t="s">
        <v>12</v>
      </c>
      <c r="RYM4" s="15" t="s">
        <v>12</v>
      </c>
      <c r="RYN4" s="15" t="s">
        <v>12</v>
      </c>
      <c r="RYO4" s="15" t="s">
        <v>12</v>
      </c>
      <c r="RYP4" s="15" t="s">
        <v>12</v>
      </c>
      <c r="RYQ4" s="15" t="s">
        <v>12</v>
      </c>
      <c r="RYR4" s="15" t="s">
        <v>12</v>
      </c>
      <c r="RYS4" s="15" t="s">
        <v>12</v>
      </c>
      <c r="RYT4" s="15" t="s">
        <v>12</v>
      </c>
      <c r="RYU4" s="15" t="s">
        <v>12</v>
      </c>
      <c r="RYV4" s="15" t="s">
        <v>12</v>
      </c>
      <c r="RYW4" s="15" t="s">
        <v>12</v>
      </c>
      <c r="RYX4" s="15" t="s">
        <v>12</v>
      </c>
      <c r="RYY4" s="15" t="s">
        <v>12</v>
      </c>
      <c r="RYZ4" s="15" t="s">
        <v>12</v>
      </c>
      <c r="RZA4" s="15" t="s">
        <v>12</v>
      </c>
      <c r="RZB4" s="15" t="s">
        <v>12</v>
      </c>
      <c r="RZC4" s="15" t="s">
        <v>12</v>
      </c>
      <c r="RZD4" s="15" t="s">
        <v>12</v>
      </c>
      <c r="RZE4" s="15" t="s">
        <v>12</v>
      </c>
      <c r="RZF4" s="15" t="s">
        <v>12</v>
      </c>
      <c r="RZG4" s="15" t="s">
        <v>12</v>
      </c>
      <c r="RZH4" s="15" t="s">
        <v>12</v>
      </c>
      <c r="RZI4" s="15" t="s">
        <v>12</v>
      </c>
      <c r="RZJ4" s="15" t="s">
        <v>12</v>
      </c>
      <c r="RZK4" s="15" t="s">
        <v>12</v>
      </c>
      <c r="RZL4" s="15" t="s">
        <v>12</v>
      </c>
      <c r="RZM4" s="15" t="s">
        <v>12</v>
      </c>
      <c r="RZN4" s="15" t="s">
        <v>12</v>
      </c>
      <c r="RZO4" s="15" t="s">
        <v>12</v>
      </c>
      <c r="RZP4" s="15" t="s">
        <v>12</v>
      </c>
      <c r="RZQ4" s="15" t="s">
        <v>12</v>
      </c>
      <c r="RZR4" s="15" t="s">
        <v>12</v>
      </c>
      <c r="RZS4" s="15" t="s">
        <v>12</v>
      </c>
      <c r="RZT4" s="15" t="s">
        <v>12</v>
      </c>
      <c r="RZU4" s="15" t="s">
        <v>12</v>
      </c>
      <c r="RZV4" s="15" t="s">
        <v>12</v>
      </c>
      <c r="RZW4" s="15" t="s">
        <v>12</v>
      </c>
      <c r="RZX4" s="15" t="s">
        <v>12</v>
      </c>
      <c r="RZY4" s="15" t="s">
        <v>12</v>
      </c>
      <c r="RZZ4" s="15" t="s">
        <v>12</v>
      </c>
      <c r="SAA4" s="15" t="s">
        <v>12</v>
      </c>
      <c r="SAB4" s="15" t="s">
        <v>12</v>
      </c>
      <c r="SAC4" s="15" t="s">
        <v>12</v>
      </c>
      <c r="SAD4" s="15" t="s">
        <v>12</v>
      </c>
      <c r="SAE4" s="15" t="s">
        <v>12</v>
      </c>
      <c r="SAF4" s="15" t="s">
        <v>12</v>
      </c>
      <c r="SAG4" s="15" t="s">
        <v>12</v>
      </c>
      <c r="SAH4" s="15" t="s">
        <v>12</v>
      </c>
      <c r="SAI4" s="15" t="s">
        <v>12</v>
      </c>
      <c r="SAJ4" s="15" t="s">
        <v>12</v>
      </c>
      <c r="SAK4" s="15" t="s">
        <v>12</v>
      </c>
      <c r="SAL4" s="15" t="s">
        <v>12</v>
      </c>
      <c r="SAM4" s="15" t="s">
        <v>12</v>
      </c>
      <c r="SAN4" s="15" t="s">
        <v>12</v>
      </c>
      <c r="SAO4" s="15" t="s">
        <v>12</v>
      </c>
      <c r="SAP4" s="15" t="s">
        <v>12</v>
      </c>
      <c r="SAQ4" s="15" t="s">
        <v>12</v>
      </c>
      <c r="SAR4" s="15" t="s">
        <v>12</v>
      </c>
      <c r="SAS4" s="15" t="s">
        <v>12</v>
      </c>
      <c r="SAT4" s="15" t="s">
        <v>12</v>
      </c>
      <c r="SAU4" s="15" t="s">
        <v>12</v>
      </c>
      <c r="SAV4" s="15" t="s">
        <v>12</v>
      </c>
      <c r="SAW4" s="15" t="s">
        <v>12</v>
      </c>
      <c r="SAX4" s="15" t="s">
        <v>12</v>
      </c>
      <c r="SAY4" s="15" t="s">
        <v>12</v>
      </c>
      <c r="SAZ4" s="15" t="s">
        <v>12</v>
      </c>
      <c r="SBA4" s="15" t="s">
        <v>12</v>
      </c>
      <c r="SBB4" s="15" t="s">
        <v>12</v>
      </c>
      <c r="SBC4" s="15" t="s">
        <v>12</v>
      </c>
      <c r="SBD4" s="15" t="s">
        <v>12</v>
      </c>
      <c r="SBE4" s="15" t="s">
        <v>12</v>
      </c>
      <c r="SBF4" s="15" t="s">
        <v>12</v>
      </c>
      <c r="SBG4" s="15" t="s">
        <v>12</v>
      </c>
      <c r="SBH4" s="15" t="s">
        <v>12</v>
      </c>
      <c r="SBI4" s="15" t="s">
        <v>12</v>
      </c>
      <c r="SBJ4" s="15" t="s">
        <v>12</v>
      </c>
      <c r="SBK4" s="15" t="s">
        <v>12</v>
      </c>
      <c r="SBL4" s="15" t="s">
        <v>12</v>
      </c>
      <c r="SBM4" s="15" t="s">
        <v>12</v>
      </c>
      <c r="SBN4" s="15" t="s">
        <v>12</v>
      </c>
      <c r="SBO4" s="15" t="s">
        <v>12</v>
      </c>
      <c r="SBP4" s="15" t="s">
        <v>12</v>
      </c>
      <c r="SBQ4" s="15" t="s">
        <v>12</v>
      </c>
      <c r="SBR4" s="15" t="s">
        <v>12</v>
      </c>
      <c r="SBS4" s="15" t="s">
        <v>12</v>
      </c>
      <c r="SBT4" s="15" t="s">
        <v>12</v>
      </c>
      <c r="SBU4" s="15" t="s">
        <v>12</v>
      </c>
      <c r="SBV4" s="15" t="s">
        <v>12</v>
      </c>
      <c r="SBW4" s="15" t="s">
        <v>12</v>
      </c>
      <c r="SBX4" s="15" t="s">
        <v>12</v>
      </c>
      <c r="SBY4" s="15" t="s">
        <v>12</v>
      </c>
      <c r="SBZ4" s="15" t="s">
        <v>12</v>
      </c>
      <c r="SCA4" s="15" t="s">
        <v>12</v>
      </c>
      <c r="SCB4" s="15" t="s">
        <v>12</v>
      </c>
      <c r="SCC4" s="15" t="s">
        <v>12</v>
      </c>
      <c r="SCD4" s="15" t="s">
        <v>12</v>
      </c>
      <c r="SCE4" s="15" t="s">
        <v>12</v>
      </c>
      <c r="SCF4" s="15" t="s">
        <v>12</v>
      </c>
      <c r="SCG4" s="15" t="s">
        <v>12</v>
      </c>
      <c r="SCH4" s="15" t="s">
        <v>12</v>
      </c>
      <c r="SCI4" s="15" t="s">
        <v>12</v>
      </c>
      <c r="SCJ4" s="15" t="s">
        <v>12</v>
      </c>
      <c r="SCK4" s="15" t="s">
        <v>12</v>
      </c>
      <c r="SCL4" s="15" t="s">
        <v>12</v>
      </c>
      <c r="SCM4" s="15" t="s">
        <v>12</v>
      </c>
      <c r="SCN4" s="15" t="s">
        <v>12</v>
      </c>
      <c r="SCO4" s="15" t="s">
        <v>12</v>
      </c>
      <c r="SCP4" s="15" t="s">
        <v>12</v>
      </c>
      <c r="SCQ4" s="15" t="s">
        <v>12</v>
      </c>
      <c r="SCR4" s="15" t="s">
        <v>12</v>
      </c>
      <c r="SCS4" s="15" t="s">
        <v>12</v>
      </c>
      <c r="SCT4" s="15" t="s">
        <v>12</v>
      </c>
      <c r="SCU4" s="15" t="s">
        <v>12</v>
      </c>
      <c r="SCV4" s="15" t="s">
        <v>12</v>
      </c>
      <c r="SCW4" s="15" t="s">
        <v>12</v>
      </c>
      <c r="SCX4" s="15" t="s">
        <v>12</v>
      </c>
      <c r="SCY4" s="15" t="s">
        <v>12</v>
      </c>
      <c r="SCZ4" s="15" t="s">
        <v>12</v>
      </c>
      <c r="SDA4" s="15" t="s">
        <v>12</v>
      </c>
      <c r="SDB4" s="15" t="s">
        <v>12</v>
      </c>
      <c r="SDC4" s="15" t="s">
        <v>12</v>
      </c>
      <c r="SDD4" s="15" t="s">
        <v>12</v>
      </c>
      <c r="SDE4" s="15" t="s">
        <v>12</v>
      </c>
      <c r="SDF4" s="15" t="s">
        <v>12</v>
      </c>
      <c r="SDG4" s="15" t="s">
        <v>12</v>
      </c>
      <c r="SDH4" s="15" t="s">
        <v>12</v>
      </c>
      <c r="SDI4" s="15" t="s">
        <v>12</v>
      </c>
      <c r="SDJ4" s="15" t="s">
        <v>12</v>
      </c>
      <c r="SDK4" s="15" t="s">
        <v>12</v>
      </c>
      <c r="SDL4" s="15" t="s">
        <v>12</v>
      </c>
      <c r="SDM4" s="15" t="s">
        <v>12</v>
      </c>
      <c r="SDN4" s="15" t="s">
        <v>12</v>
      </c>
      <c r="SDO4" s="15" t="s">
        <v>12</v>
      </c>
      <c r="SDP4" s="15" t="s">
        <v>12</v>
      </c>
      <c r="SDQ4" s="15" t="s">
        <v>12</v>
      </c>
      <c r="SDR4" s="15" t="s">
        <v>12</v>
      </c>
      <c r="SDS4" s="15" t="s">
        <v>12</v>
      </c>
      <c r="SDT4" s="15" t="s">
        <v>12</v>
      </c>
      <c r="SDU4" s="15" t="s">
        <v>12</v>
      </c>
      <c r="SDV4" s="15" t="s">
        <v>12</v>
      </c>
      <c r="SDW4" s="15" t="s">
        <v>12</v>
      </c>
      <c r="SDX4" s="15" t="s">
        <v>12</v>
      </c>
      <c r="SDY4" s="15" t="s">
        <v>12</v>
      </c>
      <c r="SDZ4" s="15" t="s">
        <v>12</v>
      </c>
      <c r="SEA4" s="15" t="s">
        <v>12</v>
      </c>
      <c r="SEB4" s="15" t="s">
        <v>12</v>
      </c>
      <c r="SEC4" s="15" t="s">
        <v>12</v>
      </c>
      <c r="SED4" s="15" t="s">
        <v>12</v>
      </c>
      <c r="SEE4" s="15" t="s">
        <v>12</v>
      </c>
      <c r="SEF4" s="15" t="s">
        <v>12</v>
      </c>
      <c r="SEG4" s="15" t="s">
        <v>12</v>
      </c>
      <c r="SEH4" s="15" t="s">
        <v>12</v>
      </c>
      <c r="SEI4" s="15" t="s">
        <v>12</v>
      </c>
      <c r="SEJ4" s="15" t="s">
        <v>12</v>
      </c>
      <c r="SEK4" s="15" t="s">
        <v>12</v>
      </c>
      <c r="SEL4" s="15" t="s">
        <v>12</v>
      </c>
      <c r="SEM4" s="15" t="s">
        <v>12</v>
      </c>
      <c r="SEN4" s="15" t="s">
        <v>12</v>
      </c>
      <c r="SEO4" s="15" t="s">
        <v>12</v>
      </c>
      <c r="SEP4" s="15" t="s">
        <v>12</v>
      </c>
      <c r="SEQ4" s="15" t="s">
        <v>12</v>
      </c>
      <c r="SER4" s="15" t="s">
        <v>12</v>
      </c>
      <c r="SES4" s="15" t="s">
        <v>12</v>
      </c>
      <c r="SET4" s="15" t="s">
        <v>12</v>
      </c>
      <c r="SEU4" s="15" t="s">
        <v>12</v>
      </c>
      <c r="SEV4" s="15" t="s">
        <v>12</v>
      </c>
      <c r="SEW4" s="15" t="s">
        <v>12</v>
      </c>
      <c r="SEX4" s="15" t="s">
        <v>12</v>
      </c>
      <c r="SEY4" s="15" t="s">
        <v>12</v>
      </c>
      <c r="SEZ4" s="15" t="s">
        <v>12</v>
      </c>
      <c r="SFA4" s="15" t="s">
        <v>12</v>
      </c>
      <c r="SFB4" s="15" t="s">
        <v>12</v>
      </c>
      <c r="SFC4" s="15" t="s">
        <v>12</v>
      </c>
      <c r="SFD4" s="15" t="s">
        <v>12</v>
      </c>
      <c r="SFE4" s="15" t="s">
        <v>12</v>
      </c>
      <c r="SFF4" s="15" t="s">
        <v>12</v>
      </c>
      <c r="SFG4" s="15" t="s">
        <v>12</v>
      </c>
      <c r="SFH4" s="15" t="s">
        <v>12</v>
      </c>
      <c r="SFI4" s="15" t="s">
        <v>12</v>
      </c>
      <c r="SFJ4" s="15" t="s">
        <v>12</v>
      </c>
      <c r="SFK4" s="15" t="s">
        <v>12</v>
      </c>
      <c r="SFL4" s="15" t="s">
        <v>12</v>
      </c>
      <c r="SFM4" s="15" t="s">
        <v>12</v>
      </c>
      <c r="SFN4" s="15" t="s">
        <v>12</v>
      </c>
      <c r="SFO4" s="15" t="s">
        <v>12</v>
      </c>
      <c r="SFP4" s="15" t="s">
        <v>12</v>
      </c>
      <c r="SFQ4" s="15" t="s">
        <v>12</v>
      </c>
      <c r="SFR4" s="15" t="s">
        <v>12</v>
      </c>
      <c r="SFS4" s="15" t="s">
        <v>12</v>
      </c>
      <c r="SFT4" s="15" t="s">
        <v>12</v>
      </c>
      <c r="SFU4" s="15" t="s">
        <v>12</v>
      </c>
      <c r="SFV4" s="15" t="s">
        <v>12</v>
      </c>
      <c r="SFW4" s="15" t="s">
        <v>12</v>
      </c>
      <c r="SFX4" s="15" t="s">
        <v>12</v>
      </c>
      <c r="SFY4" s="15" t="s">
        <v>12</v>
      </c>
      <c r="SFZ4" s="15" t="s">
        <v>12</v>
      </c>
      <c r="SGA4" s="15" t="s">
        <v>12</v>
      </c>
      <c r="SGB4" s="15" t="s">
        <v>12</v>
      </c>
      <c r="SGC4" s="15" t="s">
        <v>12</v>
      </c>
      <c r="SGD4" s="15" t="s">
        <v>12</v>
      </c>
      <c r="SGE4" s="15" t="s">
        <v>12</v>
      </c>
      <c r="SGF4" s="15" t="s">
        <v>12</v>
      </c>
      <c r="SGG4" s="15" t="s">
        <v>12</v>
      </c>
      <c r="SGH4" s="15" t="s">
        <v>12</v>
      </c>
      <c r="SGI4" s="15" t="s">
        <v>12</v>
      </c>
      <c r="SGJ4" s="15" t="s">
        <v>12</v>
      </c>
      <c r="SGK4" s="15" t="s">
        <v>12</v>
      </c>
      <c r="SGL4" s="15" t="s">
        <v>12</v>
      </c>
      <c r="SGM4" s="15" t="s">
        <v>12</v>
      </c>
      <c r="SGN4" s="15" t="s">
        <v>12</v>
      </c>
      <c r="SGO4" s="15" t="s">
        <v>12</v>
      </c>
      <c r="SGP4" s="15" t="s">
        <v>12</v>
      </c>
      <c r="SGQ4" s="15" t="s">
        <v>12</v>
      </c>
      <c r="SGR4" s="15" t="s">
        <v>12</v>
      </c>
      <c r="SGS4" s="15" t="s">
        <v>12</v>
      </c>
      <c r="SGT4" s="15" t="s">
        <v>12</v>
      </c>
      <c r="SGU4" s="15" t="s">
        <v>12</v>
      </c>
      <c r="SGV4" s="15" t="s">
        <v>12</v>
      </c>
      <c r="SGW4" s="15" t="s">
        <v>12</v>
      </c>
      <c r="SGX4" s="15" t="s">
        <v>12</v>
      </c>
      <c r="SGY4" s="15" t="s">
        <v>12</v>
      </c>
      <c r="SGZ4" s="15" t="s">
        <v>12</v>
      </c>
      <c r="SHA4" s="15" t="s">
        <v>12</v>
      </c>
      <c r="SHB4" s="15" t="s">
        <v>12</v>
      </c>
      <c r="SHC4" s="15" t="s">
        <v>12</v>
      </c>
      <c r="SHD4" s="15" t="s">
        <v>12</v>
      </c>
      <c r="SHE4" s="15" t="s">
        <v>12</v>
      </c>
      <c r="SHF4" s="15" t="s">
        <v>12</v>
      </c>
      <c r="SHG4" s="15" t="s">
        <v>12</v>
      </c>
      <c r="SHH4" s="15" t="s">
        <v>12</v>
      </c>
      <c r="SHI4" s="15" t="s">
        <v>12</v>
      </c>
      <c r="SHJ4" s="15" t="s">
        <v>12</v>
      </c>
      <c r="SHK4" s="15" t="s">
        <v>12</v>
      </c>
      <c r="SHL4" s="15" t="s">
        <v>12</v>
      </c>
      <c r="SHM4" s="15" t="s">
        <v>12</v>
      </c>
      <c r="SHN4" s="15" t="s">
        <v>12</v>
      </c>
      <c r="SHO4" s="15" t="s">
        <v>12</v>
      </c>
      <c r="SHP4" s="15" t="s">
        <v>12</v>
      </c>
      <c r="SHQ4" s="15" t="s">
        <v>12</v>
      </c>
      <c r="SHR4" s="15" t="s">
        <v>12</v>
      </c>
      <c r="SHS4" s="15" t="s">
        <v>12</v>
      </c>
      <c r="SHT4" s="15" t="s">
        <v>12</v>
      </c>
      <c r="SHU4" s="15" t="s">
        <v>12</v>
      </c>
      <c r="SHV4" s="15" t="s">
        <v>12</v>
      </c>
      <c r="SHW4" s="15" t="s">
        <v>12</v>
      </c>
      <c r="SHX4" s="15" t="s">
        <v>12</v>
      </c>
      <c r="SHY4" s="15" t="s">
        <v>12</v>
      </c>
      <c r="SHZ4" s="15" t="s">
        <v>12</v>
      </c>
      <c r="SIA4" s="15" t="s">
        <v>12</v>
      </c>
      <c r="SIB4" s="15" t="s">
        <v>12</v>
      </c>
      <c r="SIC4" s="15" t="s">
        <v>12</v>
      </c>
      <c r="SID4" s="15" t="s">
        <v>12</v>
      </c>
      <c r="SIE4" s="15" t="s">
        <v>12</v>
      </c>
      <c r="SIF4" s="15" t="s">
        <v>12</v>
      </c>
      <c r="SIG4" s="15" t="s">
        <v>12</v>
      </c>
      <c r="SIH4" s="15" t="s">
        <v>12</v>
      </c>
      <c r="SII4" s="15" t="s">
        <v>12</v>
      </c>
      <c r="SIJ4" s="15" t="s">
        <v>12</v>
      </c>
      <c r="SIK4" s="15" t="s">
        <v>12</v>
      </c>
      <c r="SIL4" s="15" t="s">
        <v>12</v>
      </c>
      <c r="SIM4" s="15" t="s">
        <v>12</v>
      </c>
      <c r="SIN4" s="15" t="s">
        <v>12</v>
      </c>
      <c r="SIO4" s="15" t="s">
        <v>12</v>
      </c>
      <c r="SIP4" s="15" t="s">
        <v>12</v>
      </c>
      <c r="SIQ4" s="15" t="s">
        <v>12</v>
      </c>
      <c r="SIR4" s="15" t="s">
        <v>12</v>
      </c>
      <c r="SIS4" s="15" t="s">
        <v>12</v>
      </c>
      <c r="SIT4" s="15" t="s">
        <v>12</v>
      </c>
      <c r="SIU4" s="15" t="s">
        <v>12</v>
      </c>
      <c r="SIV4" s="15" t="s">
        <v>12</v>
      </c>
      <c r="SIW4" s="15" t="s">
        <v>12</v>
      </c>
      <c r="SIX4" s="15" t="s">
        <v>12</v>
      </c>
      <c r="SIY4" s="15" t="s">
        <v>12</v>
      </c>
      <c r="SIZ4" s="15" t="s">
        <v>12</v>
      </c>
      <c r="SJA4" s="15" t="s">
        <v>12</v>
      </c>
      <c r="SJB4" s="15" t="s">
        <v>12</v>
      </c>
      <c r="SJC4" s="15" t="s">
        <v>12</v>
      </c>
      <c r="SJD4" s="15" t="s">
        <v>12</v>
      </c>
      <c r="SJE4" s="15" t="s">
        <v>12</v>
      </c>
      <c r="SJF4" s="15" t="s">
        <v>12</v>
      </c>
      <c r="SJG4" s="15" t="s">
        <v>12</v>
      </c>
      <c r="SJH4" s="15" t="s">
        <v>12</v>
      </c>
      <c r="SJI4" s="15" t="s">
        <v>12</v>
      </c>
      <c r="SJJ4" s="15" t="s">
        <v>12</v>
      </c>
      <c r="SJK4" s="15" t="s">
        <v>12</v>
      </c>
      <c r="SJL4" s="15" t="s">
        <v>12</v>
      </c>
      <c r="SJM4" s="15" t="s">
        <v>12</v>
      </c>
      <c r="SJN4" s="15" t="s">
        <v>12</v>
      </c>
      <c r="SJO4" s="15" t="s">
        <v>12</v>
      </c>
      <c r="SJP4" s="15" t="s">
        <v>12</v>
      </c>
      <c r="SJQ4" s="15" t="s">
        <v>12</v>
      </c>
      <c r="SJR4" s="15" t="s">
        <v>12</v>
      </c>
      <c r="SJS4" s="15" t="s">
        <v>12</v>
      </c>
      <c r="SJT4" s="15" t="s">
        <v>12</v>
      </c>
      <c r="SJU4" s="15" t="s">
        <v>12</v>
      </c>
      <c r="SJV4" s="15" t="s">
        <v>12</v>
      </c>
      <c r="SJW4" s="15" t="s">
        <v>12</v>
      </c>
      <c r="SJX4" s="15" t="s">
        <v>12</v>
      </c>
      <c r="SJY4" s="15" t="s">
        <v>12</v>
      </c>
      <c r="SJZ4" s="15" t="s">
        <v>12</v>
      </c>
      <c r="SKA4" s="15" t="s">
        <v>12</v>
      </c>
      <c r="SKB4" s="15" t="s">
        <v>12</v>
      </c>
      <c r="SKC4" s="15" t="s">
        <v>12</v>
      </c>
      <c r="SKD4" s="15" t="s">
        <v>12</v>
      </c>
      <c r="SKE4" s="15" t="s">
        <v>12</v>
      </c>
      <c r="SKF4" s="15" t="s">
        <v>12</v>
      </c>
      <c r="SKG4" s="15" t="s">
        <v>12</v>
      </c>
      <c r="SKH4" s="15" t="s">
        <v>12</v>
      </c>
      <c r="SKI4" s="15" t="s">
        <v>12</v>
      </c>
      <c r="SKJ4" s="15" t="s">
        <v>12</v>
      </c>
      <c r="SKK4" s="15" t="s">
        <v>12</v>
      </c>
      <c r="SKL4" s="15" t="s">
        <v>12</v>
      </c>
      <c r="SKM4" s="15" t="s">
        <v>12</v>
      </c>
      <c r="SKN4" s="15" t="s">
        <v>12</v>
      </c>
      <c r="SKO4" s="15" t="s">
        <v>12</v>
      </c>
      <c r="SKP4" s="15" t="s">
        <v>12</v>
      </c>
      <c r="SKQ4" s="15" t="s">
        <v>12</v>
      </c>
      <c r="SKR4" s="15" t="s">
        <v>12</v>
      </c>
      <c r="SKS4" s="15" t="s">
        <v>12</v>
      </c>
      <c r="SKT4" s="15" t="s">
        <v>12</v>
      </c>
      <c r="SKU4" s="15" t="s">
        <v>12</v>
      </c>
      <c r="SKV4" s="15" t="s">
        <v>12</v>
      </c>
      <c r="SKW4" s="15" t="s">
        <v>12</v>
      </c>
      <c r="SKX4" s="15" t="s">
        <v>12</v>
      </c>
      <c r="SKY4" s="15" t="s">
        <v>12</v>
      </c>
      <c r="SKZ4" s="15" t="s">
        <v>12</v>
      </c>
      <c r="SLA4" s="15" t="s">
        <v>12</v>
      </c>
      <c r="SLB4" s="15" t="s">
        <v>12</v>
      </c>
      <c r="SLC4" s="15" t="s">
        <v>12</v>
      </c>
      <c r="SLD4" s="15" t="s">
        <v>12</v>
      </c>
      <c r="SLE4" s="15" t="s">
        <v>12</v>
      </c>
      <c r="SLF4" s="15" t="s">
        <v>12</v>
      </c>
      <c r="SLG4" s="15" t="s">
        <v>12</v>
      </c>
      <c r="SLH4" s="15" t="s">
        <v>12</v>
      </c>
      <c r="SLI4" s="15" t="s">
        <v>12</v>
      </c>
      <c r="SLJ4" s="15" t="s">
        <v>12</v>
      </c>
      <c r="SLK4" s="15" t="s">
        <v>12</v>
      </c>
      <c r="SLL4" s="15" t="s">
        <v>12</v>
      </c>
      <c r="SLM4" s="15" t="s">
        <v>12</v>
      </c>
      <c r="SLN4" s="15" t="s">
        <v>12</v>
      </c>
      <c r="SLO4" s="15" t="s">
        <v>12</v>
      </c>
      <c r="SLP4" s="15" t="s">
        <v>12</v>
      </c>
      <c r="SLQ4" s="15" t="s">
        <v>12</v>
      </c>
      <c r="SLR4" s="15" t="s">
        <v>12</v>
      </c>
      <c r="SLS4" s="15" t="s">
        <v>12</v>
      </c>
      <c r="SLT4" s="15" t="s">
        <v>12</v>
      </c>
      <c r="SLU4" s="15" t="s">
        <v>12</v>
      </c>
      <c r="SLV4" s="15" t="s">
        <v>12</v>
      </c>
      <c r="SLW4" s="15" t="s">
        <v>12</v>
      </c>
      <c r="SLX4" s="15" t="s">
        <v>12</v>
      </c>
      <c r="SLY4" s="15" t="s">
        <v>12</v>
      </c>
      <c r="SLZ4" s="15" t="s">
        <v>12</v>
      </c>
      <c r="SMA4" s="15" t="s">
        <v>12</v>
      </c>
      <c r="SMB4" s="15" t="s">
        <v>12</v>
      </c>
      <c r="SMC4" s="15" t="s">
        <v>12</v>
      </c>
      <c r="SMD4" s="15" t="s">
        <v>12</v>
      </c>
      <c r="SME4" s="15" t="s">
        <v>12</v>
      </c>
      <c r="SMF4" s="15" t="s">
        <v>12</v>
      </c>
      <c r="SMG4" s="15" t="s">
        <v>12</v>
      </c>
      <c r="SMH4" s="15" t="s">
        <v>12</v>
      </c>
      <c r="SMI4" s="15" t="s">
        <v>12</v>
      </c>
      <c r="SMJ4" s="15" t="s">
        <v>12</v>
      </c>
      <c r="SMK4" s="15" t="s">
        <v>12</v>
      </c>
      <c r="SML4" s="15" t="s">
        <v>12</v>
      </c>
      <c r="SMM4" s="15" t="s">
        <v>12</v>
      </c>
      <c r="SMN4" s="15" t="s">
        <v>12</v>
      </c>
      <c r="SMO4" s="15" t="s">
        <v>12</v>
      </c>
      <c r="SMP4" s="15" t="s">
        <v>12</v>
      </c>
      <c r="SMQ4" s="15" t="s">
        <v>12</v>
      </c>
      <c r="SMR4" s="15" t="s">
        <v>12</v>
      </c>
      <c r="SMS4" s="15" t="s">
        <v>12</v>
      </c>
      <c r="SMT4" s="15" t="s">
        <v>12</v>
      </c>
      <c r="SMU4" s="15" t="s">
        <v>12</v>
      </c>
      <c r="SMV4" s="15" t="s">
        <v>12</v>
      </c>
      <c r="SMW4" s="15" t="s">
        <v>12</v>
      </c>
      <c r="SMX4" s="15" t="s">
        <v>12</v>
      </c>
      <c r="SMY4" s="15" t="s">
        <v>12</v>
      </c>
      <c r="SMZ4" s="15" t="s">
        <v>12</v>
      </c>
      <c r="SNA4" s="15" t="s">
        <v>12</v>
      </c>
      <c r="SNB4" s="15" t="s">
        <v>12</v>
      </c>
      <c r="SNC4" s="15" t="s">
        <v>12</v>
      </c>
      <c r="SND4" s="15" t="s">
        <v>12</v>
      </c>
      <c r="SNE4" s="15" t="s">
        <v>12</v>
      </c>
      <c r="SNF4" s="15" t="s">
        <v>12</v>
      </c>
      <c r="SNG4" s="15" t="s">
        <v>12</v>
      </c>
      <c r="SNH4" s="15" t="s">
        <v>12</v>
      </c>
      <c r="SNI4" s="15" t="s">
        <v>12</v>
      </c>
      <c r="SNJ4" s="15" t="s">
        <v>12</v>
      </c>
      <c r="SNK4" s="15" t="s">
        <v>12</v>
      </c>
      <c r="SNL4" s="15" t="s">
        <v>12</v>
      </c>
      <c r="SNM4" s="15" t="s">
        <v>12</v>
      </c>
      <c r="SNN4" s="15" t="s">
        <v>12</v>
      </c>
      <c r="SNO4" s="15" t="s">
        <v>12</v>
      </c>
      <c r="SNP4" s="15" t="s">
        <v>12</v>
      </c>
      <c r="SNQ4" s="15" t="s">
        <v>12</v>
      </c>
      <c r="SNR4" s="15" t="s">
        <v>12</v>
      </c>
      <c r="SNS4" s="15" t="s">
        <v>12</v>
      </c>
      <c r="SNT4" s="15" t="s">
        <v>12</v>
      </c>
      <c r="SNU4" s="15" t="s">
        <v>12</v>
      </c>
      <c r="SNV4" s="15" t="s">
        <v>12</v>
      </c>
      <c r="SNW4" s="15" t="s">
        <v>12</v>
      </c>
      <c r="SNX4" s="15" t="s">
        <v>12</v>
      </c>
      <c r="SNY4" s="15" t="s">
        <v>12</v>
      </c>
      <c r="SNZ4" s="15" t="s">
        <v>12</v>
      </c>
      <c r="SOA4" s="15" t="s">
        <v>12</v>
      </c>
      <c r="SOB4" s="15" t="s">
        <v>12</v>
      </c>
      <c r="SOC4" s="15" t="s">
        <v>12</v>
      </c>
      <c r="SOD4" s="15" t="s">
        <v>12</v>
      </c>
      <c r="SOE4" s="15" t="s">
        <v>12</v>
      </c>
      <c r="SOF4" s="15" t="s">
        <v>12</v>
      </c>
      <c r="SOG4" s="15" t="s">
        <v>12</v>
      </c>
      <c r="SOH4" s="15" t="s">
        <v>12</v>
      </c>
      <c r="SOI4" s="15" t="s">
        <v>12</v>
      </c>
      <c r="SOJ4" s="15" t="s">
        <v>12</v>
      </c>
      <c r="SOK4" s="15" t="s">
        <v>12</v>
      </c>
      <c r="SOL4" s="15" t="s">
        <v>12</v>
      </c>
      <c r="SOM4" s="15" t="s">
        <v>12</v>
      </c>
      <c r="SON4" s="15" t="s">
        <v>12</v>
      </c>
      <c r="SOO4" s="15" t="s">
        <v>12</v>
      </c>
      <c r="SOP4" s="15" t="s">
        <v>12</v>
      </c>
      <c r="SOQ4" s="15" t="s">
        <v>12</v>
      </c>
      <c r="SOR4" s="15" t="s">
        <v>12</v>
      </c>
      <c r="SOS4" s="15" t="s">
        <v>12</v>
      </c>
      <c r="SOT4" s="15" t="s">
        <v>12</v>
      </c>
      <c r="SOU4" s="15" t="s">
        <v>12</v>
      </c>
      <c r="SOV4" s="15" t="s">
        <v>12</v>
      </c>
      <c r="SOW4" s="15" t="s">
        <v>12</v>
      </c>
      <c r="SOX4" s="15" t="s">
        <v>12</v>
      </c>
      <c r="SOY4" s="15" t="s">
        <v>12</v>
      </c>
      <c r="SOZ4" s="15" t="s">
        <v>12</v>
      </c>
      <c r="SPA4" s="15" t="s">
        <v>12</v>
      </c>
      <c r="SPB4" s="15" t="s">
        <v>12</v>
      </c>
      <c r="SPC4" s="15" t="s">
        <v>12</v>
      </c>
      <c r="SPD4" s="15" t="s">
        <v>12</v>
      </c>
      <c r="SPE4" s="15" t="s">
        <v>12</v>
      </c>
      <c r="SPF4" s="15" t="s">
        <v>12</v>
      </c>
      <c r="SPG4" s="15" t="s">
        <v>12</v>
      </c>
      <c r="SPH4" s="15" t="s">
        <v>12</v>
      </c>
      <c r="SPI4" s="15" t="s">
        <v>12</v>
      </c>
      <c r="SPJ4" s="15" t="s">
        <v>12</v>
      </c>
      <c r="SPK4" s="15" t="s">
        <v>12</v>
      </c>
      <c r="SPL4" s="15" t="s">
        <v>12</v>
      </c>
      <c r="SPM4" s="15" t="s">
        <v>12</v>
      </c>
      <c r="SPN4" s="15" t="s">
        <v>12</v>
      </c>
      <c r="SPO4" s="15" t="s">
        <v>12</v>
      </c>
      <c r="SPP4" s="15" t="s">
        <v>12</v>
      </c>
      <c r="SPQ4" s="15" t="s">
        <v>12</v>
      </c>
      <c r="SPR4" s="15" t="s">
        <v>12</v>
      </c>
      <c r="SPS4" s="15" t="s">
        <v>12</v>
      </c>
      <c r="SPT4" s="15" t="s">
        <v>12</v>
      </c>
      <c r="SPU4" s="15" t="s">
        <v>12</v>
      </c>
      <c r="SPV4" s="15" t="s">
        <v>12</v>
      </c>
      <c r="SPW4" s="15" t="s">
        <v>12</v>
      </c>
      <c r="SPX4" s="15" t="s">
        <v>12</v>
      </c>
      <c r="SPY4" s="15" t="s">
        <v>12</v>
      </c>
      <c r="SPZ4" s="15" t="s">
        <v>12</v>
      </c>
      <c r="SQA4" s="15" t="s">
        <v>12</v>
      </c>
      <c r="SQB4" s="15" t="s">
        <v>12</v>
      </c>
      <c r="SQC4" s="15" t="s">
        <v>12</v>
      </c>
      <c r="SQD4" s="15" t="s">
        <v>12</v>
      </c>
      <c r="SQE4" s="15" t="s">
        <v>12</v>
      </c>
      <c r="SQF4" s="15" t="s">
        <v>12</v>
      </c>
      <c r="SQG4" s="15" t="s">
        <v>12</v>
      </c>
      <c r="SQH4" s="15" t="s">
        <v>12</v>
      </c>
      <c r="SQI4" s="15" t="s">
        <v>12</v>
      </c>
      <c r="SQJ4" s="15" t="s">
        <v>12</v>
      </c>
      <c r="SQK4" s="15" t="s">
        <v>12</v>
      </c>
      <c r="SQL4" s="15" t="s">
        <v>12</v>
      </c>
      <c r="SQM4" s="15" t="s">
        <v>12</v>
      </c>
      <c r="SQN4" s="15" t="s">
        <v>12</v>
      </c>
      <c r="SQO4" s="15" t="s">
        <v>12</v>
      </c>
      <c r="SQP4" s="15" t="s">
        <v>12</v>
      </c>
      <c r="SQQ4" s="15" t="s">
        <v>12</v>
      </c>
      <c r="SQR4" s="15" t="s">
        <v>12</v>
      </c>
      <c r="SQS4" s="15" t="s">
        <v>12</v>
      </c>
      <c r="SQT4" s="15" t="s">
        <v>12</v>
      </c>
      <c r="SQU4" s="15" t="s">
        <v>12</v>
      </c>
      <c r="SQV4" s="15" t="s">
        <v>12</v>
      </c>
      <c r="SQW4" s="15" t="s">
        <v>12</v>
      </c>
      <c r="SQX4" s="15" t="s">
        <v>12</v>
      </c>
      <c r="SQY4" s="15" t="s">
        <v>12</v>
      </c>
      <c r="SQZ4" s="15" t="s">
        <v>12</v>
      </c>
      <c r="SRA4" s="15" t="s">
        <v>12</v>
      </c>
      <c r="SRB4" s="15" t="s">
        <v>12</v>
      </c>
      <c r="SRC4" s="15" t="s">
        <v>12</v>
      </c>
      <c r="SRD4" s="15" t="s">
        <v>12</v>
      </c>
      <c r="SRE4" s="15" t="s">
        <v>12</v>
      </c>
      <c r="SRF4" s="15" t="s">
        <v>12</v>
      </c>
      <c r="SRG4" s="15" t="s">
        <v>12</v>
      </c>
      <c r="SRH4" s="15" t="s">
        <v>12</v>
      </c>
      <c r="SRI4" s="15" t="s">
        <v>12</v>
      </c>
      <c r="SRJ4" s="15" t="s">
        <v>12</v>
      </c>
      <c r="SRK4" s="15" t="s">
        <v>12</v>
      </c>
      <c r="SRL4" s="15" t="s">
        <v>12</v>
      </c>
      <c r="SRM4" s="15" t="s">
        <v>12</v>
      </c>
      <c r="SRN4" s="15" t="s">
        <v>12</v>
      </c>
      <c r="SRO4" s="15" t="s">
        <v>12</v>
      </c>
      <c r="SRP4" s="15" t="s">
        <v>12</v>
      </c>
      <c r="SRQ4" s="15" t="s">
        <v>12</v>
      </c>
      <c r="SRR4" s="15" t="s">
        <v>12</v>
      </c>
      <c r="SRS4" s="15" t="s">
        <v>12</v>
      </c>
      <c r="SRT4" s="15" t="s">
        <v>12</v>
      </c>
      <c r="SRU4" s="15" t="s">
        <v>12</v>
      </c>
      <c r="SRV4" s="15" t="s">
        <v>12</v>
      </c>
      <c r="SRW4" s="15" t="s">
        <v>12</v>
      </c>
      <c r="SRX4" s="15" t="s">
        <v>12</v>
      </c>
      <c r="SRY4" s="15" t="s">
        <v>12</v>
      </c>
      <c r="SRZ4" s="15" t="s">
        <v>12</v>
      </c>
      <c r="SSA4" s="15" t="s">
        <v>12</v>
      </c>
      <c r="SSB4" s="15" t="s">
        <v>12</v>
      </c>
      <c r="SSC4" s="15" t="s">
        <v>12</v>
      </c>
      <c r="SSD4" s="15" t="s">
        <v>12</v>
      </c>
      <c r="SSE4" s="15" t="s">
        <v>12</v>
      </c>
      <c r="SSF4" s="15" t="s">
        <v>12</v>
      </c>
      <c r="SSG4" s="15" t="s">
        <v>12</v>
      </c>
      <c r="SSH4" s="15" t="s">
        <v>12</v>
      </c>
      <c r="SSI4" s="15" t="s">
        <v>12</v>
      </c>
      <c r="SSJ4" s="15" t="s">
        <v>12</v>
      </c>
      <c r="SSK4" s="15" t="s">
        <v>12</v>
      </c>
      <c r="SSL4" s="15" t="s">
        <v>12</v>
      </c>
      <c r="SSM4" s="15" t="s">
        <v>12</v>
      </c>
      <c r="SSN4" s="15" t="s">
        <v>12</v>
      </c>
      <c r="SSO4" s="15" t="s">
        <v>12</v>
      </c>
      <c r="SSP4" s="15" t="s">
        <v>12</v>
      </c>
      <c r="SSQ4" s="15" t="s">
        <v>12</v>
      </c>
      <c r="SSR4" s="15" t="s">
        <v>12</v>
      </c>
      <c r="SSS4" s="15" t="s">
        <v>12</v>
      </c>
      <c r="SST4" s="15" t="s">
        <v>12</v>
      </c>
      <c r="SSU4" s="15" t="s">
        <v>12</v>
      </c>
      <c r="SSV4" s="15" t="s">
        <v>12</v>
      </c>
      <c r="SSW4" s="15" t="s">
        <v>12</v>
      </c>
      <c r="SSX4" s="15" t="s">
        <v>12</v>
      </c>
      <c r="SSY4" s="15" t="s">
        <v>12</v>
      </c>
      <c r="SSZ4" s="15" t="s">
        <v>12</v>
      </c>
      <c r="STA4" s="15" t="s">
        <v>12</v>
      </c>
      <c r="STB4" s="15" t="s">
        <v>12</v>
      </c>
      <c r="STC4" s="15" t="s">
        <v>12</v>
      </c>
      <c r="STD4" s="15" t="s">
        <v>12</v>
      </c>
      <c r="STE4" s="15" t="s">
        <v>12</v>
      </c>
      <c r="STF4" s="15" t="s">
        <v>12</v>
      </c>
      <c r="STG4" s="15" t="s">
        <v>12</v>
      </c>
      <c r="STH4" s="15" t="s">
        <v>12</v>
      </c>
      <c r="STI4" s="15" t="s">
        <v>12</v>
      </c>
      <c r="STJ4" s="15" t="s">
        <v>12</v>
      </c>
      <c r="STK4" s="15" t="s">
        <v>12</v>
      </c>
      <c r="STL4" s="15" t="s">
        <v>12</v>
      </c>
      <c r="STM4" s="15" t="s">
        <v>12</v>
      </c>
      <c r="STN4" s="15" t="s">
        <v>12</v>
      </c>
      <c r="STO4" s="15" t="s">
        <v>12</v>
      </c>
      <c r="STP4" s="15" t="s">
        <v>12</v>
      </c>
      <c r="STQ4" s="15" t="s">
        <v>12</v>
      </c>
      <c r="STR4" s="15" t="s">
        <v>12</v>
      </c>
      <c r="STS4" s="15" t="s">
        <v>12</v>
      </c>
      <c r="STT4" s="15" t="s">
        <v>12</v>
      </c>
      <c r="STU4" s="15" t="s">
        <v>12</v>
      </c>
      <c r="STV4" s="15" t="s">
        <v>12</v>
      </c>
      <c r="STW4" s="15" t="s">
        <v>12</v>
      </c>
      <c r="STX4" s="15" t="s">
        <v>12</v>
      </c>
      <c r="STY4" s="15" t="s">
        <v>12</v>
      </c>
      <c r="STZ4" s="15" t="s">
        <v>12</v>
      </c>
      <c r="SUA4" s="15" t="s">
        <v>12</v>
      </c>
      <c r="SUB4" s="15" t="s">
        <v>12</v>
      </c>
      <c r="SUC4" s="15" t="s">
        <v>12</v>
      </c>
      <c r="SUD4" s="15" t="s">
        <v>12</v>
      </c>
      <c r="SUE4" s="15" t="s">
        <v>12</v>
      </c>
      <c r="SUF4" s="15" t="s">
        <v>12</v>
      </c>
      <c r="SUG4" s="15" t="s">
        <v>12</v>
      </c>
      <c r="SUH4" s="15" t="s">
        <v>12</v>
      </c>
      <c r="SUI4" s="15" t="s">
        <v>12</v>
      </c>
      <c r="SUJ4" s="15" t="s">
        <v>12</v>
      </c>
      <c r="SUK4" s="15" t="s">
        <v>12</v>
      </c>
      <c r="SUL4" s="15" t="s">
        <v>12</v>
      </c>
      <c r="SUM4" s="15" t="s">
        <v>12</v>
      </c>
      <c r="SUN4" s="15" t="s">
        <v>12</v>
      </c>
      <c r="SUO4" s="15" t="s">
        <v>12</v>
      </c>
      <c r="SUP4" s="15" t="s">
        <v>12</v>
      </c>
      <c r="SUQ4" s="15" t="s">
        <v>12</v>
      </c>
      <c r="SUR4" s="15" t="s">
        <v>12</v>
      </c>
      <c r="SUS4" s="15" t="s">
        <v>12</v>
      </c>
      <c r="SUT4" s="15" t="s">
        <v>12</v>
      </c>
      <c r="SUU4" s="15" t="s">
        <v>12</v>
      </c>
      <c r="SUV4" s="15" t="s">
        <v>12</v>
      </c>
      <c r="SUW4" s="15" t="s">
        <v>12</v>
      </c>
      <c r="SUX4" s="15" t="s">
        <v>12</v>
      </c>
      <c r="SUY4" s="15" t="s">
        <v>12</v>
      </c>
      <c r="SUZ4" s="15" t="s">
        <v>12</v>
      </c>
      <c r="SVA4" s="15" t="s">
        <v>12</v>
      </c>
      <c r="SVB4" s="15" t="s">
        <v>12</v>
      </c>
      <c r="SVC4" s="15" t="s">
        <v>12</v>
      </c>
      <c r="SVD4" s="15" t="s">
        <v>12</v>
      </c>
      <c r="SVE4" s="15" t="s">
        <v>12</v>
      </c>
      <c r="SVF4" s="15" t="s">
        <v>12</v>
      </c>
      <c r="SVG4" s="15" t="s">
        <v>12</v>
      </c>
      <c r="SVH4" s="15" t="s">
        <v>12</v>
      </c>
      <c r="SVI4" s="15" t="s">
        <v>12</v>
      </c>
      <c r="SVJ4" s="15" t="s">
        <v>12</v>
      </c>
      <c r="SVK4" s="15" t="s">
        <v>12</v>
      </c>
      <c r="SVL4" s="15" t="s">
        <v>12</v>
      </c>
      <c r="SVM4" s="15" t="s">
        <v>12</v>
      </c>
      <c r="SVN4" s="15" t="s">
        <v>12</v>
      </c>
      <c r="SVO4" s="15" t="s">
        <v>12</v>
      </c>
      <c r="SVP4" s="15" t="s">
        <v>12</v>
      </c>
      <c r="SVQ4" s="15" t="s">
        <v>12</v>
      </c>
      <c r="SVR4" s="15" t="s">
        <v>12</v>
      </c>
      <c r="SVS4" s="15" t="s">
        <v>12</v>
      </c>
      <c r="SVT4" s="15" t="s">
        <v>12</v>
      </c>
      <c r="SVU4" s="15" t="s">
        <v>12</v>
      </c>
      <c r="SVV4" s="15" t="s">
        <v>12</v>
      </c>
      <c r="SVW4" s="15" t="s">
        <v>12</v>
      </c>
      <c r="SVX4" s="15" t="s">
        <v>12</v>
      </c>
      <c r="SVY4" s="15" t="s">
        <v>12</v>
      </c>
      <c r="SVZ4" s="15" t="s">
        <v>12</v>
      </c>
      <c r="SWA4" s="15" t="s">
        <v>12</v>
      </c>
      <c r="SWB4" s="15" t="s">
        <v>12</v>
      </c>
      <c r="SWC4" s="15" t="s">
        <v>12</v>
      </c>
      <c r="SWD4" s="15" t="s">
        <v>12</v>
      </c>
      <c r="SWE4" s="15" t="s">
        <v>12</v>
      </c>
      <c r="SWF4" s="15" t="s">
        <v>12</v>
      </c>
      <c r="SWG4" s="15" t="s">
        <v>12</v>
      </c>
      <c r="SWH4" s="15" t="s">
        <v>12</v>
      </c>
      <c r="SWI4" s="15" t="s">
        <v>12</v>
      </c>
      <c r="SWJ4" s="15" t="s">
        <v>12</v>
      </c>
      <c r="SWK4" s="15" t="s">
        <v>12</v>
      </c>
      <c r="SWL4" s="15" t="s">
        <v>12</v>
      </c>
      <c r="SWM4" s="15" t="s">
        <v>12</v>
      </c>
      <c r="SWN4" s="15" t="s">
        <v>12</v>
      </c>
      <c r="SWO4" s="15" t="s">
        <v>12</v>
      </c>
      <c r="SWP4" s="15" t="s">
        <v>12</v>
      </c>
      <c r="SWQ4" s="15" t="s">
        <v>12</v>
      </c>
      <c r="SWR4" s="15" t="s">
        <v>12</v>
      </c>
      <c r="SWS4" s="15" t="s">
        <v>12</v>
      </c>
      <c r="SWT4" s="15" t="s">
        <v>12</v>
      </c>
      <c r="SWU4" s="15" t="s">
        <v>12</v>
      </c>
      <c r="SWV4" s="15" t="s">
        <v>12</v>
      </c>
      <c r="SWW4" s="15" t="s">
        <v>12</v>
      </c>
      <c r="SWX4" s="15" t="s">
        <v>12</v>
      </c>
      <c r="SWY4" s="15" t="s">
        <v>12</v>
      </c>
      <c r="SWZ4" s="15" t="s">
        <v>12</v>
      </c>
      <c r="SXA4" s="15" t="s">
        <v>12</v>
      </c>
      <c r="SXB4" s="15" t="s">
        <v>12</v>
      </c>
      <c r="SXC4" s="15" t="s">
        <v>12</v>
      </c>
      <c r="SXD4" s="15" t="s">
        <v>12</v>
      </c>
      <c r="SXE4" s="15" t="s">
        <v>12</v>
      </c>
      <c r="SXF4" s="15" t="s">
        <v>12</v>
      </c>
      <c r="SXG4" s="15" t="s">
        <v>12</v>
      </c>
      <c r="SXH4" s="15" t="s">
        <v>12</v>
      </c>
      <c r="SXI4" s="15" t="s">
        <v>12</v>
      </c>
      <c r="SXJ4" s="15" t="s">
        <v>12</v>
      </c>
      <c r="SXK4" s="15" t="s">
        <v>12</v>
      </c>
      <c r="SXL4" s="15" t="s">
        <v>12</v>
      </c>
      <c r="SXM4" s="15" t="s">
        <v>12</v>
      </c>
      <c r="SXN4" s="15" t="s">
        <v>12</v>
      </c>
      <c r="SXO4" s="15" t="s">
        <v>12</v>
      </c>
      <c r="SXP4" s="15" t="s">
        <v>12</v>
      </c>
      <c r="SXQ4" s="15" t="s">
        <v>12</v>
      </c>
      <c r="SXR4" s="15" t="s">
        <v>12</v>
      </c>
      <c r="SXS4" s="15" t="s">
        <v>12</v>
      </c>
      <c r="SXT4" s="15" t="s">
        <v>12</v>
      </c>
      <c r="SXU4" s="15" t="s">
        <v>12</v>
      </c>
      <c r="SXV4" s="15" t="s">
        <v>12</v>
      </c>
      <c r="SXW4" s="15" t="s">
        <v>12</v>
      </c>
      <c r="SXX4" s="15" t="s">
        <v>12</v>
      </c>
      <c r="SXY4" s="15" t="s">
        <v>12</v>
      </c>
      <c r="SXZ4" s="15" t="s">
        <v>12</v>
      </c>
      <c r="SYA4" s="15" t="s">
        <v>12</v>
      </c>
      <c r="SYB4" s="15" t="s">
        <v>12</v>
      </c>
      <c r="SYC4" s="15" t="s">
        <v>12</v>
      </c>
      <c r="SYD4" s="15" t="s">
        <v>12</v>
      </c>
      <c r="SYE4" s="15" t="s">
        <v>12</v>
      </c>
      <c r="SYF4" s="15" t="s">
        <v>12</v>
      </c>
      <c r="SYG4" s="15" t="s">
        <v>12</v>
      </c>
      <c r="SYH4" s="15" t="s">
        <v>12</v>
      </c>
      <c r="SYI4" s="15" t="s">
        <v>12</v>
      </c>
      <c r="SYJ4" s="15" t="s">
        <v>12</v>
      </c>
      <c r="SYK4" s="15" t="s">
        <v>12</v>
      </c>
      <c r="SYL4" s="15" t="s">
        <v>12</v>
      </c>
      <c r="SYM4" s="15" t="s">
        <v>12</v>
      </c>
      <c r="SYN4" s="15" t="s">
        <v>12</v>
      </c>
      <c r="SYO4" s="15" t="s">
        <v>12</v>
      </c>
      <c r="SYP4" s="15" t="s">
        <v>12</v>
      </c>
      <c r="SYQ4" s="15" t="s">
        <v>12</v>
      </c>
      <c r="SYR4" s="15" t="s">
        <v>12</v>
      </c>
      <c r="SYS4" s="15" t="s">
        <v>12</v>
      </c>
      <c r="SYT4" s="15" t="s">
        <v>12</v>
      </c>
      <c r="SYU4" s="15" t="s">
        <v>12</v>
      </c>
      <c r="SYV4" s="15" t="s">
        <v>12</v>
      </c>
      <c r="SYW4" s="15" t="s">
        <v>12</v>
      </c>
      <c r="SYX4" s="15" t="s">
        <v>12</v>
      </c>
      <c r="SYY4" s="15" t="s">
        <v>12</v>
      </c>
      <c r="SYZ4" s="15" t="s">
        <v>12</v>
      </c>
      <c r="SZA4" s="15" t="s">
        <v>12</v>
      </c>
      <c r="SZB4" s="15" t="s">
        <v>12</v>
      </c>
      <c r="SZC4" s="15" t="s">
        <v>12</v>
      </c>
      <c r="SZD4" s="15" t="s">
        <v>12</v>
      </c>
      <c r="SZE4" s="15" t="s">
        <v>12</v>
      </c>
      <c r="SZF4" s="15" t="s">
        <v>12</v>
      </c>
      <c r="SZG4" s="15" t="s">
        <v>12</v>
      </c>
      <c r="SZH4" s="15" t="s">
        <v>12</v>
      </c>
      <c r="SZI4" s="15" t="s">
        <v>12</v>
      </c>
      <c r="SZJ4" s="15" t="s">
        <v>12</v>
      </c>
      <c r="SZK4" s="15" t="s">
        <v>12</v>
      </c>
      <c r="SZL4" s="15" t="s">
        <v>12</v>
      </c>
      <c r="SZM4" s="15" t="s">
        <v>12</v>
      </c>
      <c r="SZN4" s="15" t="s">
        <v>12</v>
      </c>
      <c r="SZO4" s="15" t="s">
        <v>12</v>
      </c>
      <c r="SZP4" s="15" t="s">
        <v>12</v>
      </c>
      <c r="SZQ4" s="15" t="s">
        <v>12</v>
      </c>
      <c r="SZR4" s="15" t="s">
        <v>12</v>
      </c>
      <c r="SZS4" s="15" t="s">
        <v>12</v>
      </c>
      <c r="SZT4" s="15" t="s">
        <v>12</v>
      </c>
      <c r="SZU4" s="15" t="s">
        <v>12</v>
      </c>
      <c r="SZV4" s="15" t="s">
        <v>12</v>
      </c>
      <c r="SZW4" s="15" t="s">
        <v>12</v>
      </c>
      <c r="SZX4" s="15" t="s">
        <v>12</v>
      </c>
      <c r="SZY4" s="15" t="s">
        <v>12</v>
      </c>
      <c r="SZZ4" s="15" t="s">
        <v>12</v>
      </c>
      <c r="TAA4" s="15" t="s">
        <v>12</v>
      </c>
      <c r="TAB4" s="15" t="s">
        <v>12</v>
      </c>
      <c r="TAC4" s="15" t="s">
        <v>12</v>
      </c>
      <c r="TAD4" s="15" t="s">
        <v>12</v>
      </c>
      <c r="TAE4" s="15" t="s">
        <v>12</v>
      </c>
      <c r="TAF4" s="15" t="s">
        <v>12</v>
      </c>
      <c r="TAG4" s="15" t="s">
        <v>12</v>
      </c>
      <c r="TAH4" s="15" t="s">
        <v>12</v>
      </c>
      <c r="TAI4" s="15" t="s">
        <v>12</v>
      </c>
      <c r="TAJ4" s="15" t="s">
        <v>12</v>
      </c>
      <c r="TAK4" s="15" t="s">
        <v>12</v>
      </c>
      <c r="TAL4" s="15" t="s">
        <v>12</v>
      </c>
      <c r="TAM4" s="15" t="s">
        <v>12</v>
      </c>
      <c r="TAN4" s="15" t="s">
        <v>12</v>
      </c>
      <c r="TAO4" s="15" t="s">
        <v>12</v>
      </c>
      <c r="TAP4" s="15" t="s">
        <v>12</v>
      </c>
      <c r="TAQ4" s="15" t="s">
        <v>12</v>
      </c>
      <c r="TAR4" s="15" t="s">
        <v>12</v>
      </c>
      <c r="TAS4" s="15" t="s">
        <v>12</v>
      </c>
      <c r="TAT4" s="15" t="s">
        <v>12</v>
      </c>
      <c r="TAU4" s="15" t="s">
        <v>12</v>
      </c>
      <c r="TAV4" s="15" t="s">
        <v>12</v>
      </c>
      <c r="TAW4" s="15" t="s">
        <v>12</v>
      </c>
      <c r="TAX4" s="15" t="s">
        <v>12</v>
      </c>
      <c r="TAY4" s="15" t="s">
        <v>12</v>
      </c>
      <c r="TAZ4" s="15" t="s">
        <v>12</v>
      </c>
      <c r="TBA4" s="15" t="s">
        <v>12</v>
      </c>
      <c r="TBB4" s="15" t="s">
        <v>12</v>
      </c>
      <c r="TBC4" s="15" t="s">
        <v>12</v>
      </c>
      <c r="TBD4" s="15" t="s">
        <v>12</v>
      </c>
      <c r="TBE4" s="15" t="s">
        <v>12</v>
      </c>
      <c r="TBF4" s="15" t="s">
        <v>12</v>
      </c>
      <c r="TBG4" s="15" t="s">
        <v>12</v>
      </c>
      <c r="TBH4" s="15" t="s">
        <v>12</v>
      </c>
      <c r="TBI4" s="15" t="s">
        <v>12</v>
      </c>
      <c r="TBJ4" s="15" t="s">
        <v>12</v>
      </c>
      <c r="TBK4" s="15" t="s">
        <v>12</v>
      </c>
      <c r="TBL4" s="15" t="s">
        <v>12</v>
      </c>
      <c r="TBM4" s="15" t="s">
        <v>12</v>
      </c>
      <c r="TBN4" s="15" t="s">
        <v>12</v>
      </c>
      <c r="TBO4" s="15" t="s">
        <v>12</v>
      </c>
      <c r="TBP4" s="15" t="s">
        <v>12</v>
      </c>
      <c r="TBQ4" s="15" t="s">
        <v>12</v>
      </c>
      <c r="TBR4" s="15" t="s">
        <v>12</v>
      </c>
      <c r="TBS4" s="15" t="s">
        <v>12</v>
      </c>
      <c r="TBT4" s="15" t="s">
        <v>12</v>
      </c>
      <c r="TBU4" s="15" t="s">
        <v>12</v>
      </c>
      <c r="TBV4" s="15" t="s">
        <v>12</v>
      </c>
      <c r="TBW4" s="15" t="s">
        <v>12</v>
      </c>
      <c r="TBX4" s="15" t="s">
        <v>12</v>
      </c>
      <c r="TBY4" s="15" t="s">
        <v>12</v>
      </c>
      <c r="TBZ4" s="15" t="s">
        <v>12</v>
      </c>
      <c r="TCA4" s="15" t="s">
        <v>12</v>
      </c>
      <c r="TCB4" s="15" t="s">
        <v>12</v>
      </c>
      <c r="TCC4" s="15" t="s">
        <v>12</v>
      </c>
      <c r="TCD4" s="15" t="s">
        <v>12</v>
      </c>
      <c r="TCE4" s="15" t="s">
        <v>12</v>
      </c>
      <c r="TCF4" s="15" t="s">
        <v>12</v>
      </c>
      <c r="TCG4" s="15" t="s">
        <v>12</v>
      </c>
      <c r="TCH4" s="15" t="s">
        <v>12</v>
      </c>
      <c r="TCI4" s="15" t="s">
        <v>12</v>
      </c>
      <c r="TCJ4" s="15" t="s">
        <v>12</v>
      </c>
      <c r="TCK4" s="15" t="s">
        <v>12</v>
      </c>
      <c r="TCL4" s="15" t="s">
        <v>12</v>
      </c>
      <c r="TCM4" s="15" t="s">
        <v>12</v>
      </c>
      <c r="TCN4" s="15" t="s">
        <v>12</v>
      </c>
      <c r="TCO4" s="15" t="s">
        <v>12</v>
      </c>
      <c r="TCP4" s="15" t="s">
        <v>12</v>
      </c>
      <c r="TCQ4" s="15" t="s">
        <v>12</v>
      </c>
      <c r="TCR4" s="15" t="s">
        <v>12</v>
      </c>
      <c r="TCS4" s="15" t="s">
        <v>12</v>
      </c>
      <c r="TCT4" s="15" t="s">
        <v>12</v>
      </c>
      <c r="TCU4" s="15" t="s">
        <v>12</v>
      </c>
      <c r="TCV4" s="15" t="s">
        <v>12</v>
      </c>
      <c r="TCW4" s="15" t="s">
        <v>12</v>
      </c>
      <c r="TCX4" s="15" t="s">
        <v>12</v>
      </c>
      <c r="TCY4" s="15" t="s">
        <v>12</v>
      </c>
      <c r="TCZ4" s="15" t="s">
        <v>12</v>
      </c>
      <c r="TDA4" s="15" t="s">
        <v>12</v>
      </c>
      <c r="TDB4" s="15" t="s">
        <v>12</v>
      </c>
      <c r="TDC4" s="15" t="s">
        <v>12</v>
      </c>
      <c r="TDD4" s="15" t="s">
        <v>12</v>
      </c>
      <c r="TDE4" s="15" t="s">
        <v>12</v>
      </c>
      <c r="TDF4" s="15" t="s">
        <v>12</v>
      </c>
      <c r="TDG4" s="15" t="s">
        <v>12</v>
      </c>
      <c r="TDH4" s="15" t="s">
        <v>12</v>
      </c>
      <c r="TDI4" s="15" t="s">
        <v>12</v>
      </c>
      <c r="TDJ4" s="15" t="s">
        <v>12</v>
      </c>
      <c r="TDK4" s="15" t="s">
        <v>12</v>
      </c>
      <c r="TDL4" s="15" t="s">
        <v>12</v>
      </c>
      <c r="TDM4" s="15" t="s">
        <v>12</v>
      </c>
      <c r="TDN4" s="15" t="s">
        <v>12</v>
      </c>
      <c r="TDO4" s="15" t="s">
        <v>12</v>
      </c>
      <c r="TDP4" s="15" t="s">
        <v>12</v>
      </c>
      <c r="TDQ4" s="15" t="s">
        <v>12</v>
      </c>
      <c r="TDR4" s="15" t="s">
        <v>12</v>
      </c>
      <c r="TDS4" s="15" t="s">
        <v>12</v>
      </c>
      <c r="TDT4" s="15" t="s">
        <v>12</v>
      </c>
      <c r="TDU4" s="15" t="s">
        <v>12</v>
      </c>
      <c r="TDV4" s="15" t="s">
        <v>12</v>
      </c>
      <c r="TDW4" s="15" t="s">
        <v>12</v>
      </c>
      <c r="TDX4" s="15" t="s">
        <v>12</v>
      </c>
      <c r="TDY4" s="15" t="s">
        <v>12</v>
      </c>
      <c r="TDZ4" s="15" t="s">
        <v>12</v>
      </c>
      <c r="TEA4" s="15" t="s">
        <v>12</v>
      </c>
      <c r="TEB4" s="15" t="s">
        <v>12</v>
      </c>
      <c r="TEC4" s="15" t="s">
        <v>12</v>
      </c>
      <c r="TED4" s="15" t="s">
        <v>12</v>
      </c>
      <c r="TEE4" s="15" t="s">
        <v>12</v>
      </c>
      <c r="TEF4" s="15" t="s">
        <v>12</v>
      </c>
      <c r="TEG4" s="15" t="s">
        <v>12</v>
      </c>
      <c r="TEH4" s="15" t="s">
        <v>12</v>
      </c>
      <c r="TEI4" s="15" t="s">
        <v>12</v>
      </c>
      <c r="TEJ4" s="15" t="s">
        <v>12</v>
      </c>
      <c r="TEK4" s="15" t="s">
        <v>12</v>
      </c>
      <c r="TEL4" s="15" t="s">
        <v>12</v>
      </c>
      <c r="TEM4" s="15" t="s">
        <v>12</v>
      </c>
      <c r="TEN4" s="15" t="s">
        <v>12</v>
      </c>
      <c r="TEO4" s="15" t="s">
        <v>12</v>
      </c>
      <c r="TEP4" s="15" t="s">
        <v>12</v>
      </c>
      <c r="TEQ4" s="15" t="s">
        <v>12</v>
      </c>
      <c r="TER4" s="15" t="s">
        <v>12</v>
      </c>
      <c r="TES4" s="15" t="s">
        <v>12</v>
      </c>
      <c r="TET4" s="15" t="s">
        <v>12</v>
      </c>
      <c r="TEU4" s="15" t="s">
        <v>12</v>
      </c>
      <c r="TEV4" s="15" t="s">
        <v>12</v>
      </c>
      <c r="TEW4" s="15" t="s">
        <v>12</v>
      </c>
      <c r="TEX4" s="15" t="s">
        <v>12</v>
      </c>
      <c r="TEY4" s="15" t="s">
        <v>12</v>
      </c>
      <c r="TEZ4" s="15" t="s">
        <v>12</v>
      </c>
      <c r="TFA4" s="15" t="s">
        <v>12</v>
      </c>
      <c r="TFB4" s="15" t="s">
        <v>12</v>
      </c>
      <c r="TFC4" s="15" t="s">
        <v>12</v>
      </c>
      <c r="TFD4" s="15" t="s">
        <v>12</v>
      </c>
      <c r="TFE4" s="15" t="s">
        <v>12</v>
      </c>
      <c r="TFF4" s="15" t="s">
        <v>12</v>
      </c>
      <c r="TFG4" s="15" t="s">
        <v>12</v>
      </c>
      <c r="TFH4" s="15" t="s">
        <v>12</v>
      </c>
      <c r="TFI4" s="15" t="s">
        <v>12</v>
      </c>
      <c r="TFJ4" s="15" t="s">
        <v>12</v>
      </c>
      <c r="TFK4" s="15" t="s">
        <v>12</v>
      </c>
      <c r="TFL4" s="15" t="s">
        <v>12</v>
      </c>
      <c r="TFM4" s="15" t="s">
        <v>12</v>
      </c>
      <c r="TFN4" s="15" t="s">
        <v>12</v>
      </c>
      <c r="TFO4" s="15" t="s">
        <v>12</v>
      </c>
      <c r="TFP4" s="15" t="s">
        <v>12</v>
      </c>
      <c r="TFQ4" s="15" t="s">
        <v>12</v>
      </c>
      <c r="TFR4" s="15" t="s">
        <v>12</v>
      </c>
      <c r="TFS4" s="15" t="s">
        <v>12</v>
      </c>
      <c r="TFT4" s="15" t="s">
        <v>12</v>
      </c>
      <c r="TFU4" s="15" t="s">
        <v>12</v>
      </c>
      <c r="TFV4" s="15" t="s">
        <v>12</v>
      </c>
      <c r="TFW4" s="15" t="s">
        <v>12</v>
      </c>
      <c r="TFX4" s="15" t="s">
        <v>12</v>
      </c>
      <c r="TFY4" s="15" t="s">
        <v>12</v>
      </c>
      <c r="TFZ4" s="15" t="s">
        <v>12</v>
      </c>
      <c r="TGA4" s="15" t="s">
        <v>12</v>
      </c>
      <c r="TGB4" s="15" t="s">
        <v>12</v>
      </c>
      <c r="TGC4" s="15" t="s">
        <v>12</v>
      </c>
      <c r="TGD4" s="15" t="s">
        <v>12</v>
      </c>
      <c r="TGE4" s="15" t="s">
        <v>12</v>
      </c>
      <c r="TGF4" s="15" t="s">
        <v>12</v>
      </c>
      <c r="TGG4" s="15" t="s">
        <v>12</v>
      </c>
      <c r="TGH4" s="15" t="s">
        <v>12</v>
      </c>
      <c r="TGI4" s="15" t="s">
        <v>12</v>
      </c>
      <c r="TGJ4" s="15" t="s">
        <v>12</v>
      </c>
      <c r="TGK4" s="15" t="s">
        <v>12</v>
      </c>
      <c r="TGL4" s="15" t="s">
        <v>12</v>
      </c>
      <c r="TGM4" s="15" t="s">
        <v>12</v>
      </c>
      <c r="TGN4" s="15" t="s">
        <v>12</v>
      </c>
      <c r="TGO4" s="15" t="s">
        <v>12</v>
      </c>
      <c r="TGP4" s="15" t="s">
        <v>12</v>
      </c>
      <c r="TGQ4" s="15" t="s">
        <v>12</v>
      </c>
      <c r="TGR4" s="15" t="s">
        <v>12</v>
      </c>
      <c r="TGS4" s="15" t="s">
        <v>12</v>
      </c>
      <c r="TGT4" s="15" t="s">
        <v>12</v>
      </c>
      <c r="TGU4" s="15" t="s">
        <v>12</v>
      </c>
      <c r="TGV4" s="15" t="s">
        <v>12</v>
      </c>
      <c r="TGW4" s="15" t="s">
        <v>12</v>
      </c>
      <c r="TGX4" s="15" t="s">
        <v>12</v>
      </c>
      <c r="TGY4" s="15" t="s">
        <v>12</v>
      </c>
      <c r="TGZ4" s="15" t="s">
        <v>12</v>
      </c>
      <c r="THA4" s="15" t="s">
        <v>12</v>
      </c>
      <c r="THB4" s="15" t="s">
        <v>12</v>
      </c>
      <c r="THC4" s="15" t="s">
        <v>12</v>
      </c>
      <c r="THD4" s="15" t="s">
        <v>12</v>
      </c>
      <c r="THE4" s="15" t="s">
        <v>12</v>
      </c>
      <c r="THF4" s="15" t="s">
        <v>12</v>
      </c>
      <c r="THG4" s="15" t="s">
        <v>12</v>
      </c>
      <c r="THH4" s="15" t="s">
        <v>12</v>
      </c>
      <c r="THI4" s="15" t="s">
        <v>12</v>
      </c>
      <c r="THJ4" s="15" t="s">
        <v>12</v>
      </c>
      <c r="THK4" s="15" t="s">
        <v>12</v>
      </c>
      <c r="THL4" s="15" t="s">
        <v>12</v>
      </c>
      <c r="THM4" s="15" t="s">
        <v>12</v>
      </c>
      <c r="THN4" s="15" t="s">
        <v>12</v>
      </c>
      <c r="THO4" s="15" t="s">
        <v>12</v>
      </c>
      <c r="THP4" s="15" t="s">
        <v>12</v>
      </c>
      <c r="THQ4" s="15" t="s">
        <v>12</v>
      </c>
      <c r="THR4" s="15" t="s">
        <v>12</v>
      </c>
      <c r="THS4" s="15" t="s">
        <v>12</v>
      </c>
      <c r="THT4" s="15" t="s">
        <v>12</v>
      </c>
      <c r="THU4" s="15" t="s">
        <v>12</v>
      </c>
      <c r="THV4" s="15" t="s">
        <v>12</v>
      </c>
      <c r="THW4" s="15" t="s">
        <v>12</v>
      </c>
      <c r="THX4" s="15" t="s">
        <v>12</v>
      </c>
      <c r="THY4" s="15" t="s">
        <v>12</v>
      </c>
      <c r="THZ4" s="15" t="s">
        <v>12</v>
      </c>
      <c r="TIA4" s="15" t="s">
        <v>12</v>
      </c>
      <c r="TIB4" s="15" t="s">
        <v>12</v>
      </c>
      <c r="TIC4" s="15" t="s">
        <v>12</v>
      </c>
      <c r="TID4" s="15" t="s">
        <v>12</v>
      </c>
      <c r="TIE4" s="15" t="s">
        <v>12</v>
      </c>
      <c r="TIF4" s="15" t="s">
        <v>12</v>
      </c>
      <c r="TIG4" s="15" t="s">
        <v>12</v>
      </c>
      <c r="TIH4" s="15" t="s">
        <v>12</v>
      </c>
      <c r="TII4" s="15" t="s">
        <v>12</v>
      </c>
      <c r="TIJ4" s="15" t="s">
        <v>12</v>
      </c>
      <c r="TIK4" s="15" t="s">
        <v>12</v>
      </c>
      <c r="TIL4" s="15" t="s">
        <v>12</v>
      </c>
      <c r="TIM4" s="15" t="s">
        <v>12</v>
      </c>
      <c r="TIN4" s="15" t="s">
        <v>12</v>
      </c>
      <c r="TIO4" s="15" t="s">
        <v>12</v>
      </c>
      <c r="TIP4" s="15" t="s">
        <v>12</v>
      </c>
      <c r="TIQ4" s="15" t="s">
        <v>12</v>
      </c>
      <c r="TIR4" s="15" t="s">
        <v>12</v>
      </c>
      <c r="TIS4" s="15" t="s">
        <v>12</v>
      </c>
      <c r="TIT4" s="15" t="s">
        <v>12</v>
      </c>
      <c r="TIU4" s="15" t="s">
        <v>12</v>
      </c>
      <c r="TIV4" s="15" t="s">
        <v>12</v>
      </c>
      <c r="TIW4" s="15" t="s">
        <v>12</v>
      </c>
      <c r="TIX4" s="15" t="s">
        <v>12</v>
      </c>
      <c r="TIY4" s="15" t="s">
        <v>12</v>
      </c>
      <c r="TIZ4" s="15" t="s">
        <v>12</v>
      </c>
      <c r="TJA4" s="15" t="s">
        <v>12</v>
      </c>
      <c r="TJB4" s="15" t="s">
        <v>12</v>
      </c>
      <c r="TJC4" s="15" t="s">
        <v>12</v>
      </c>
      <c r="TJD4" s="15" t="s">
        <v>12</v>
      </c>
      <c r="TJE4" s="15" t="s">
        <v>12</v>
      </c>
      <c r="TJF4" s="15" t="s">
        <v>12</v>
      </c>
      <c r="TJG4" s="15" t="s">
        <v>12</v>
      </c>
      <c r="TJH4" s="15" t="s">
        <v>12</v>
      </c>
      <c r="TJI4" s="15" t="s">
        <v>12</v>
      </c>
      <c r="TJJ4" s="15" t="s">
        <v>12</v>
      </c>
      <c r="TJK4" s="15" t="s">
        <v>12</v>
      </c>
      <c r="TJL4" s="15" t="s">
        <v>12</v>
      </c>
      <c r="TJM4" s="15" t="s">
        <v>12</v>
      </c>
      <c r="TJN4" s="15" t="s">
        <v>12</v>
      </c>
      <c r="TJO4" s="15" t="s">
        <v>12</v>
      </c>
      <c r="TJP4" s="15" t="s">
        <v>12</v>
      </c>
      <c r="TJQ4" s="15" t="s">
        <v>12</v>
      </c>
      <c r="TJR4" s="15" t="s">
        <v>12</v>
      </c>
      <c r="TJS4" s="15" t="s">
        <v>12</v>
      </c>
      <c r="TJT4" s="15" t="s">
        <v>12</v>
      </c>
      <c r="TJU4" s="15" t="s">
        <v>12</v>
      </c>
      <c r="TJV4" s="15" t="s">
        <v>12</v>
      </c>
      <c r="TJW4" s="15" t="s">
        <v>12</v>
      </c>
      <c r="TJX4" s="15" t="s">
        <v>12</v>
      </c>
      <c r="TJY4" s="15" t="s">
        <v>12</v>
      </c>
      <c r="TJZ4" s="15" t="s">
        <v>12</v>
      </c>
      <c r="TKA4" s="15" t="s">
        <v>12</v>
      </c>
      <c r="TKB4" s="15" t="s">
        <v>12</v>
      </c>
      <c r="TKC4" s="15" t="s">
        <v>12</v>
      </c>
      <c r="TKD4" s="15" t="s">
        <v>12</v>
      </c>
      <c r="TKE4" s="15" t="s">
        <v>12</v>
      </c>
      <c r="TKF4" s="15" t="s">
        <v>12</v>
      </c>
      <c r="TKG4" s="15" t="s">
        <v>12</v>
      </c>
      <c r="TKH4" s="15" t="s">
        <v>12</v>
      </c>
      <c r="TKI4" s="15" t="s">
        <v>12</v>
      </c>
      <c r="TKJ4" s="15" t="s">
        <v>12</v>
      </c>
      <c r="TKK4" s="15" t="s">
        <v>12</v>
      </c>
      <c r="TKL4" s="15" t="s">
        <v>12</v>
      </c>
      <c r="TKM4" s="15" t="s">
        <v>12</v>
      </c>
      <c r="TKN4" s="15" t="s">
        <v>12</v>
      </c>
      <c r="TKO4" s="15" t="s">
        <v>12</v>
      </c>
      <c r="TKP4" s="15" t="s">
        <v>12</v>
      </c>
      <c r="TKQ4" s="15" t="s">
        <v>12</v>
      </c>
      <c r="TKR4" s="15" t="s">
        <v>12</v>
      </c>
      <c r="TKS4" s="15" t="s">
        <v>12</v>
      </c>
      <c r="TKT4" s="15" t="s">
        <v>12</v>
      </c>
      <c r="TKU4" s="15" t="s">
        <v>12</v>
      </c>
      <c r="TKV4" s="15" t="s">
        <v>12</v>
      </c>
      <c r="TKW4" s="15" t="s">
        <v>12</v>
      </c>
      <c r="TKX4" s="15" t="s">
        <v>12</v>
      </c>
      <c r="TKY4" s="15" t="s">
        <v>12</v>
      </c>
      <c r="TKZ4" s="15" t="s">
        <v>12</v>
      </c>
      <c r="TLA4" s="15" t="s">
        <v>12</v>
      </c>
      <c r="TLB4" s="15" t="s">
        <v>12</v>
      </c>
      <c r="TLC4" s="15" t="s">
        <v>12</v>
      </c>
      <c r="TLD4" s="15" t="s">
        <v>12</v>
      </c>
      <c r="TLE4" s="15" t="s">
        <v>12</v>
      </c>
      <c r="TLF4" s="15" t="s">
        <v>12</v>
      </c>
      <c r="TLG4" s="15" t="s">
        <v>12</v>
      </c>
      <c r="TLH4" s="15" t="s">
        <v>12</v>
      </c>
      <c r="TLI4" s="15" t="s">
        <v>12</v>
      </c>
      <c r="TLJ4" s="15" t="s">
        <v>12</v>
      </c>
      <c r="TLK4" s="15" t="s">
        <v>12</v>
      </c>
      <c r="TLL4" s="15" t="s">
        <v>12</v>
      </c>
      <c r="TLM4" s="15" t="s">
        <v>12</v>
      </c>
      <c r="TLN4" s="15" t="s">
        <v>12</v>
      </c>
      <c r="TLO4" s="15" t="s">
        <v>12</v>
      </c>
      <c r="TLP4" s="15" t="s">
        <v>12</v>
      </c>
      <c r="TLQ4" s="15" t="s">
        <v>12</v>
      </c>
      <c r="TLR4" s="15" t="s">
        <v>12</v>
      </c>
      <c r="TLS4" s="15" t="s">
        <v>12</v>
      </c>
      <c r="TLT4" s="15" t="s">
        <v>12</v>
      </c>
      <c r="TLU4" s="15" t="s">
        <v>12</v>
      </c>
      <c r="TLV4" s="15" t="s">
        <v>12</v>
      </c>
      <c r="TLW4" s="15" t="s">
        <v>12</v>
      </c>
      <c r="TLX4" s="15" t="s">
        <v>12</v>
      </c>
      <c r="TLY4" s="15" t="s">
        <v>12</v>
      </c>
      <c r="TLZ4" s="15" t="s">
        <v>12</v>
      </c>
      <c r="TMA4" s="15" t="s">
        <v>12</v>
      </c>
      <c r="TMB4" s="15" t="s">
        <v>12</v>
      </c>
      <c r="TMC4" s="15" t="s">
        <v>12</v>
      </c>
      <c r="TMD4" s="15" t="s">
        <v>12</v>
      </c>
      <c r="TME4" s="15" t="s">
        <v>12</v>
      </c>
      <c r="TMF4" s="15" t="s">
        <v>12</v>
      </c>
      <c r="TMG4" s="15" t="s">
        <v>12</v>
      </c>
      <c r="TMH4" s="15" t="s">
        <v>12</v>
      </c>
      <c r="TMI4" s="15" t="s">
        <v>12</v>
      </c>
      <c r="TMJ4" s="15" t="s">
        <v>12</v>
      </c>
      <c r="TMK4" s="15" t="s">
        <v>12</v>
      </c>
      <c r="TML4" s="15" t="s">
        <v>12</v>
      </c>
      <c r="TMM4" s="15" t="s">
        <v>12</v>
      </c>
      <c r="TMN4" s="15" t="s">
        <v>12</v>
      </c>
      <c r="TMO4" s="15" t="s">
        <v>12</v>
      </c>
      <c r="TMP4" s="15" t="s">
        <v>12</v>
      </c>
      <c r="TMQ4" s="15" t="s">
        <v>12</v>
      </c>
      <c r="TMR4" s="15" t="s">
        <v>12</v>
      </c>
      <c r="TMS4" s="15" t="s">
        <v>12</v>
      </c>
      <c r="TMT4" s="15" t="s">
        <v>12</v>
      </c>
      <c r="TMU4" s="15" t="s">
        <v>12</v>
      </c>
      <c r="TMV4" s="15" t="s">
        <v>12</v>
      </c>
      <c r="TMW4" s="15" t="s">
        <v>12</v>
      </c>
      <c r="TMX4" s="15" t="s">
        <v>12</v>
      </c>
      <c r="TMY4" s="15" t="s">
        <v>12</v>
      </c>
      <c r="TMZ4" s="15" t="s">
        <v>12</v>
      </c>
      <c r="TNA4" s="15" t="s">
        <v>12</v>
      </c>
      <c r="TNB4" s="15" t="s">
        <v>12</v>
      </c>
      <c r="TNC4" s="15" t="s">
        <v>12</v>
      </c>
      <c r="TND4" s="15" t="s">
        <v>12</v>
      </c>
      <c r="TNE4" s="15" t="s">
        <v>12</v>
      </c>
      <c r="TNF4" s="15" t="s">
        <v>12</v>
      </c>
      <c r="TNG4" s="15" t="s">
        <v>12</v>
      </c>
      <c r="TNH4" s="15" t="s">
        <v>12</v>
      </c>
      <c r="TNI4" s="15" t="s">
        <v>12</v>
      </c>
      <c r="TNJ4" s="15" t="s">
        <v>12</v>
      </c>
      <c r="TNK4" s="15" t="s">
        <v>12</v>
      </c>
      <c r="TNL4" s="15" t="s">
        <v>12</v>
      </c>
      <c r="TNM4" s="15" t="s">
        <v>12</v>
      </c>
      <c r="TNN4" s="15" t="s">
        <v>12</v>
      </c>
      <c r="TNO4" s="15" t="s">
        <v>12</v>
      </c>
      <c r="TNP4" s="15" t="s">
        <v>12</v>
      </c>
      <c r="TNQ4" s="15" t="s">
        <v>12</v>
      </c>
      <c r="TNR4" s="15" t="s">
        <v>12</v>
      </c>
      <c r="TNS4" s="15" t="s">
        <v>12</v>
      </c>
      <c r="TNT4" s="15" t="s">
        <v>12</v>
      </c>
      <c r="TNU4" s="15" t="s">
        <v>12</v>
      </c>
      <c r="TNV4" s="15" t="s">
        <v>12</v>
      </c>
      <c r="TNW4" s="15" t="s">
        <v>12</v>
      </c>
      <c r="TNX4" s="15" t="s">
        <v>12</v>
      </c>
      <c r="TNY4" s="15" t="s">
        <v>12</v>
      </c>
      <c r="TNZ4" s="15" t="s">
        <v>12</v>
      </c>
      <c r="TOA4" s="15" t="s">
        <v>12</v>
      </c>
      <c r="TOB4" s="15" t="s">
        <v>12</v>
      </c>
      <c r="TOC4" s="15" t="s">
        <v>12</v>
      </c>
      <c r="TOD4" s="15" t="s">
        <v>12</v>
      </c>
      <c r="TOE4" s="15" t="s">
        <v>12</v>
      </c>
      <c r="TOF4" s="15" t="s">
        <v>12</v>
      </c>
      <c r="TOG4" s="15" t="s">
        <v>12</v>
      </c>
      <c r="TOH4" s="15" t="s">
        <v>12</v>
      </c>
      <c r="TOI4" s="15" t="s">
        <v>12</v>
      </c>
      <c r="TOJ4" s="15" t="s">
        <v>12</v>
      </c>
      <c r="TOK4" s="15" t="s">
        <v>12</v>
      </c>
      <c r="TOL4" s="15" t="s">
        <v>12</v>
      </c>
      <c r="TOM4" s="15" t="s">
        <v>12</v>
      </c>
      <c r="TON4" s="15" t="s">
        <v>12</v>
      </c>
      <c r="TOO4" s="15" t="s">
        <v>12</v>
      </c>
      <c r="TOP4" s="15" t="s">
        <v>12</v>
      </c>
      <c r="TOQ4" s="15" t="s">
        <v>12</v>
      </c>
      <c r="TOR4" s="15" t="s">
        <v>12</v>
      </c>
      <c r="TOS4" s="15" t="s">
        <v>12</v>
      </c>
      <c r="TOT4" s="15" t="s">
        <v>12</v>
      </c>
      <c r="TOU4" s="15" t="s">
        <v>12</v>
      </c>
      <c r="TOV4" s="15" t="s">
        <v>12</v>
      </c>
      <c r="TOW4" s="15" t="s">
        <v>12</v>
      </c>
      <c r="TOX4" s="15" t="s">
        <v>12</v>
      </c>
      <c r="TOY4" s="15" t="s">
        <v>12</v>
      </c>
      <c r="TOZ4" s="15" t="s">
        <v>12</v>
      </c>
      <c r="TPA4" s="15" t="s">
        <v>12</v>
      </c>
      <c r="TPB4" s="15" t="s">
        <v>12</v>
      </c>
      <c r="TPC4" s="15" t="s">
        <v>12</v>
      </c>
      <c r="TPD4" s="15" t="s">
        <v>12</v>
      </c>
      <c r="TPE4" s="15" t="s">
        <v>12</v>
      </c>
      <c r="TPF4" s="15" t="s">
        <v>12</v>
      </c>
      <c r="TPG4" s="15" t="s">
        <v>12</v>
      </c>
      <c r="TPH4" s="15" t="s">
        <v>12</v>
      </c>
      <c r="TPI4" s="15" t="s">
        <v>12</v>
      </c>
      <c r="TPJ4" s="15" t="s">
        <v>12</v>
      </c>
      <c r="TPK4" s="15" t="s">
        <v>12</v>
      </c>
      <c r="TPL4" s="15" t="s">
        <v>12</v>
      </c>
      <c r="TPM4" s="15" t="s">
        <v>12</v>
      </c>
      <c r="TPN4" s="15" t="s">
        <v>12</v>
      </c>
      <c r="TPO4" s="15" t="s">
        <v>12</v>
      </c>
      <c r="TPP4" s="15" t="s">
        <v>12</v>
      </c>
      <c r="TPQ4" s="15" t="s">
        <v>12</v>
      </c>
      <c r="TPR4" s="15" t="s">
        <v>12</v>
      </c>
      <c r="TPS4" s="15" t="s">
        <v>12</v>
      </c>
      <c r="TPT4" s="15" t="s">
        <v>12</v>
      </c>
      <c r="TPU4" s="15" t="s">
        <v>12</v>
      </c>
      <c r="TPV4" s="15" t="s">
        <v>12</v>
      </c>
      <c r="TPW4" s="15" t="s">
        <v>12</v>
      </c>
      <c r="TPX4" s="15" t="s">
        <v>12</v>
      </c>
      <c r="TPY4" s="15" t="s">
        <v>12</v>
      </c>
      <c r="TPZ4" s="15" t="s">
        <v>12</v>
      </c>
      <c r="TQA4" s="15" t="s">
        <v>12</v>
      </c>
      <c r="TQB4" s="15" t="s">
        <v>12</v>
      </c>
      <c r="TQC4" s="15" t="s">
        <v>12</v>
      </c>
      <c r="TQD4" s="15" t="s">
        <v>12</v>
      </c>
      <c r="TQE4" s="15" t="s">
        <v>12</v>
      </c>
      <c r="TQF4" s="15" t="s">
        <v>12</v>
      </c>
      <c r="TQG4" s="15" t="s">
        <v>12</v>
      </c>
      <c r="TQH4" s="15" t="s">
        <v>12</v>
      </c>
      <c r="TQI4" s="15" t="s">
        <v>12</v>
      </c>
      <c r="TQJ4" s="15" t="s">
        <v>12</v>
      </c>
      <c r="TQK4" s="15" t="s">
        <v>12</v>
      </c>
      <c r="TQL4" s="15" t="s">
        <v>12</v>
      </c>
      <c r="TQM4" s="15" t="s">
        <v>12</v>
      </c>
      <c r="TQN4" s="15" t="s">
        <v>12</v>
      </c>
      <c r="TQO4" s="15" t="s">
        <v>12</v>
      </c>
      <c r="TQP4" s="15" t="s">
        <v>12</v>
      </c>
      <c r="TQQ4" s="15" t="s">
        <v>12</v>
      </c>
      <c r="TQR4" s="15" t="s">
        <v>12</v>
      </c>
      <c r="TQS4" s="15" t="s">
        <v>12</v>
      </c>
      <c r="TQT4" s="15" t="s">
        <v>12</v>
      </c>
      <c r="TQU4" s="15" t="s">
        <v>12</v>
      </c>
      <c r="TQV4" s="15" t="s">
        <v>12</v>
      </c>
      <c r="TQW4" s="15" t="s">
        <v>12</v>
      </c>
      <c r="TQX4" s="15" t="s">
        <v>12</v>
      </c>
      <c r="TQY4" s="15" t="s">
        <v>12</v>
      </c>
      <c r="TQZ4" s="15" t="s">
        <v>12</v>
      </c>
      <c r="TRA4" s="15" t="s">
        <v>12</v>
      </c>
      <c r="TRB4" s="15" t="s">
        <v>12</v>
      </c>
      <c r="TRC4" s="15" t="s">
        <v>12</v>
      </c>
      <c r="TRD4" s="15" t="s">
        <v>12</v>
      </c>
      <c r="TRE4" s="15" t="s">
        <v>12</v>
      </c>
      <c r="TRF4" s="15" t="s">
        <v>12</v>
      </c>
      <c r="TRG4" s="15" t="s">
        <v>12</v>
      </c>
      <c r="TRH4" s="15" t="s">
        <v>12</v>
      </c>
      <c r="TRI4" s="15" t="s">
        <v>12</v>
      </c>
      <c r="TRJ4" s="15" t="s">
        <v>12</v>
      </c>
      <c r="TRK4" s="15" t="s">
        <v>12</v>
      </c>
      <c r="TRL4" s="15" t="s">
        <v>12</v>
      </c>
      <c r="TRM4" s="15" t="s">
        <v>12</v>
      </c>
      <c r="TRN4" s="15" t="s">
        <v>12</v>
      </c>
      <c r="TRO4" s="15" t="s">
        <v>12</v>
      </c>
      <c r="TRP4" s="15" t="s">
        <v>12</v>
      </c>
      <c r="TRQ4" s="15" t="s">
        <v>12</v>
      </c>
      <c r="TRR4" s="15" t="s">
        <v>12</v>
      </c>
      <c r="TRS4" s="15" t="s">
        <v>12</v>
      </c>
      <c r="TRT4" s="15" t="s">
        <v>12</v>
      </c>
      <c r="TRU4" s="15" t="s">
        <v>12</v>
      </c>
      <c r="TRV4" s="15" t="s">
        <v>12</v>
      </c>
      <c r="TRW4" s="15" t="s">
        <v>12</v>
      </c>
      <c r="TRX4" s="15" t="s">
        <v>12</v>
      </c>
      <c r="TRY4" s="15" t="s">
        <v>12</v>
      </c>
      <c r="TRZ4" s="15" t="s">
        <v>12</v>
      </c>
      <c r="TSA4" s="15" t="s">
        <v>12</v>
      </c>
      <c r="TSB4" s="15" t="s">
        <v>12</v>
      </c>
      <c r="TSC4" s="15" t="s">
        <v>12</v>
      </c>
      <c r="TSD4" s="15" t="s">
        <v>12</v>
      </c>
      <c r="TSE4" s="15" t="s">
        <v>12</v>
      </c>
      <c r="TSF4" s="15" t="s">
        <v>12</v>
      </c>
      <c r="TSG4" s="15" t="s">
        <v>12</v>
      </c>
      <c r="TSH4" s="15" t="s">
        <v>12</v>
      </c>
      <c r="TSI4" s="15" t="s">
        <v>12</v>
      </c>
      <c r="TSJ4" s="15" t="s">
        <v>12</v>
      </c>
      <c r="TSK4" s="15" t="s">
        <v>12</v>
      </c>
      <c r="TSL4" s="15" t="s">
        <v>12</v>
      </c>
      <c r="TSM4" s="15" t="s">
        <v>12</v>
      </c>
      <c r="TSN4" s="15" t="s">
        <v>12</v>
      </c>
      <c r="TSO4" s="15" t="s">
        <v>12</v>
      </c>
      <c r="TSP4" s="15" t="s">
        <v>12</v>
      </c>
      <c r="TSQ4" s="15" t="s">
        <v>12</v>
      </c>
      <c r="TSR4" s="15" t="s">
        <v>12</v>
      </c>
      <c r="TSS4" s="15" t="s">
        <v>12</v>
      </c>
      <c r="TST4" s="15" t="s">
        <v>12</v>
      </c>
      <c r="TSU4" s="15" t="s">
        <v>12</v>
      </c>
      <c r="TSV4" s="15" t="s">
        <v>12</v>
      </c>
      <c r="TSW4" s="15" t="s">
        <v>12</v>
      </c>
      <c r="TSX4" s="15" t="s">
        <v>12</v>
      </c>
      <c r="TSY4" s="15" t="s">
        <v>12</v>
      </c>
      <c r="TSZ4" s="15" t="s">
        <v>12</v>
      </c>
      <c r="TTA4" s="15" t="s">
        <v>12</v>
      </c>
      <c r="TTB4" s="15" t="s">
        <v>12</v>
      </c>
      <c r="TTC4" s="15" t="s">
        <v>12</v>
      </c>
      <c r="TTD4" s="15" t="s">
        <v>12</v>
      </c>
      <c r="TTE4" s="15" t="s">
        <v>12</v>
      </c>
      <c r="TTF4" s="15" t="s">
        <v>12</v>
      </c>
      <c r="TTG4" s="15" t="s">
        <v>12</v>
      </c>
      <c r="TTH4" s="15" t="s">
        <v>12</v>
      </c>
      <c r="TTI4" s="15" t="s">
        <v>12</v>
      </c>
      <c r="TTJ4" s="15" t="s">
        <v>12</v>
      </c>
      <c r="TTK4" s="15" t="s">
        <v>12</v>
      </c>
      <c r="TTL4" s="15" t="s">
        <v>12</v>
      </c>
      <c r="TTM4" s="15" t="s">
        <v>12</v>
      </c>
      <c r="TTN4" s="15" t="s">
        <v>12</v>
      </c>
      <c r="TTO4" s="15" t="s">
        <v>12</v>
      </c>
      <c r="TTP4" s="15" t="s">
        <v>12</v>
      </c>
      <c r="TTQ4" s="15" t="s">
        <v>12</v>
      </c>
      <c r="TTR4" s="15" t="s">
        <v>12</v>
      </c>
      <c r="TTS4" s="15" t="s">
        <v>12</v>
      </c>
      <c r="TTT4" s="15" t="s">
        <v>12</v>
      </c>
      <c r="TTU4" s="15" t="s">
        <v>12</v>
      </c>
      <c r="TTV4" s="15" t="s">
        <v>12</v>
      </c>
      <c r="TTW4" s="15" t="s">
        <v>12</v>
      </c>
      <c r="TTX4" s="15" t="s">
        <v>12</v>
      </c>
      <c r="TTY4" s="15" t="s">
        <v>12</v>
      </c>
      <c r="TTZ4" s="15" t="s">
        <v>12</v>
      </c>
      <c r="TUA4" s="15" t="s">
        <v>12</v>
      </c>
      <c r="TUB4" s="15" t="s">
        <v>12</v>
      </c>
      <c r="TUC4" s="15" t="s">
        <v>12</v>
      </c>
      <c r="TUD4" s="15" t="s">
        <v>12</v>
      </c>
      <c r="TUE4" s="15" t="s">
        <v>12</v>
      </c>
      <c r="TUF4" s="15" t="s">
        <v>12</v>
      </c>
      <c r="TUG4" s="15" t="s">
        <v>12</v>
      </c>
      <c r="TUH4" s="15" t="s">
        <v>12</v>
      </c>
      <c r="TUI4" s="15" t="s">
        <v>12</v>
      </c>
      <c r="TUJ4" s="15" t="s">
        <v>12</v>
      </c>
      <c r="TUK4" s="15" t="s">
        <v>12</v>
      </c>
      <c r="TUL4" s="15" t="s">
        <v>12</v>
      </c>
      <c r="TUM4" s="15" t="s">
        <v>12</v>
      </c>
      <c r="TUN4" s="15" t="s">
        <v>12</v>
      </c>
      <c r="TUO4" s="15" t="s">
        <v>12</v>
      </c>
      <c r="TUP4" s="15" t="s">
        <v>12</v>
      </c>
      <c r="TUQ4" s="15" t="s">
        <v>12</v>
      </c>
      <c r="TUR4" s="15" t="s">
        <v>12</v>
      </c>
      <c r="TUS4" s="15" t="s">
        <v>12</v>
      </c>
      <c r="TUT4" s="15" t="s">
        <v>12</v>
      </c>
      <c r="TUU4" s="15" t="s">
        <v>12</v>
      </c>
      <c r="TUV4" s="15" t="s">
        <v>12</v>
      </c>
      <c r="TUW4" s="15" t="s">
        <v>12</v>
      </c>
      <c r="TUX4" s="15" t="s">
        <v>12</v>
      </c>
      <c r="TUY4" s="15" t="s">
        <v>12</v>
      </c>
      <c r="TUZ4" s="15" t="s">
        <v>12</v>
      </c>
      <c r="TVA4" s="15" t="s">
        <v>12</v>
      </c>
      <c r="TVB4" s="15" t="s">
        <v>12</v>
      </c>
      <c r="TVC4" s="15" t="s">
        <v>12</v>
      </c>
      <c r="TVD4" s="15" t="s">
        <v>12</v>
      </c>
      <c r="TVE4" s="15" t="s">
        <v>12</v>
      </c>
      <c r="TVF4" s="15" t="s">
        <v>12</v>
      </c>
      <c r="TVG4" s="15" t="s">
        <v>12</v>
      </c>
      <c r="TVH4" s="15" t="s">
        <v>12</v>
      </c>
      <c r="TVI4" s="15" t="s">
        <v>12</v>
      </c>
      <c r="TVJ4" s="15" t="s">
        <v>12</v>
      </c>
      <c r="TVK4" s="15" t="s">
        <v>12</v>
      </c>
      <c r="TVL4" s="15" t="s">
        <v>12</v>
      </c>
      <c r="TVM4" s="15" t="s">
        <v>12</v>
      </c>
      <c r="TVN4" s="15" t="s">
        <v>12</v>
      </c>
      <c r="TVO4" s="15" t="s">
        <v>12</v>
      </c>
      <c r="TVP4" s="15" t="s">
        <v>12</v>
      </c>
      <c r="TVQ4" s="15" t="s">
        <v>12</v>
      </c>
      <c r="TVR4" s="15" t="s">
        <v>12</v>
      </c>
      <c r="TVS4" s="15" t="s">
        <v>12</v>
      </c>
      <c r="TVT4" s="15" t="s">
        <v>12</v>
      </c>
      <c r="TVU4" s="15" t="s">
        <v>12</v>
      </c>
      <c r="TVV4" s="15" t="s">
        <v>12</v>
      </c>
      <c r="TVW4" s="15" t="s">
        <v>12</v>
      </c>
      <c r="TVX4" s="15" t="s">
        <v>12</v>
      </c>
      <c r="TVY4" s="15" t="s">
        <v>12</v>
      </c>
      <c r="TVZ4" s="15" t="s">
        <v>12</v>
      </c>
      <c r="TWA4" s="15" t="s">
        <v>12</v>
      </c>
      <c r="TWB4" s="15" t="s">
        <v>12</v>
      </c>
      <c r="TWC4" s="15" t="s">
        <v>12</v>
      </c>
      <c r="TWD4" s="15" t="s">
        <v>12</v>
      </c>
      <c r="TWE4" s="15" t="s">
        <v>12</v>
      </c>
      <c r="TWF4" s="15" t="s">
        <v>12</v>
      </c>
      <c r="TWG4" s="15" t="s">
        <v>12</v>
      </c>
      <c r="TWH4" s="15" t="s">
        <v>12</v>
      </c>
      <c r="TWI4" s="15" t="s">
        <v>12</v>
      </c>
      <c r="TWJ4" s="15" t="s">
        <v>12</v>
      </c>
      <c r="TWK4" s="15" t="s">
        <v>12</v>
      </c>
      <c r="TWL4" s="15" t="s">
        <v>12</v>
      </c>
      <c r="TWM4" s="15" t="s">
        <v>12</v>
      </c>
      <c r="TWN4" s="15" t="s">
        <v>12</v>
      </c>
      <c r="TWO4" s="15" t="s">
        <v>12</v>
      </c>
      <c r="TWP4" s="15" t="s">
        <v>12</v>
      </c>
      <c r="TWQ4" s="15" t="s">
        <v>12</v>
      </c>
      <c r="TWR4" s="15" t="s">
        <v>12</v>
      </c>
      <c r="TWS4" s="15" t="s">
        <v>12</v>
      </c>
      <c r="TWT4" s="15" t="s">
        <v>12</v>
      </c>
      <c r="TWU4" s="15" t="s">
        <v>12</v>
      </c>
      <c r="TWV4" s="15" t="s">
        <v>12</v>
      </c>
      <c r="TWW4" s="15" t="s">
        <v>12</v>
      </c>
      <c r="TWX4" s="15" t="s">
        <v>12</v>
      </c>
      <c r="TWY4" s="15" t="s">
        <v>12</v>
      </c>
      <c r="TWZ4" s="15" t="s">
        <v>12</v>
      </c>
      <c r="TXA4" s="15" t="s">
        <v>12</v>
      </c>
      <c r="TXB4" s="15" t="s">
        <v>12</v>
      </c>
      <c r="TXC4" s="15" t="s">
        <v>12</v>
      </c>
      <c r="TXD4" s="15" t="s">
        <v>12</v>
      </c>
      <c r="TXE4" s="15" t="s">
        <v>12</v>
      </c>
      <c r="TXF4" s="15" t="s">
        <v>12</v>
      </c>
      <c r="TXG4" s="15" t="s">
        <v>12</v>
      </c>
      <c r="TXH4" s="15" t="s">
        <v>12</v>
      </c>
      <c r="TXI4" s="15" t="s">
        <v>12</v>
      </c>
      <c r="TXJ4" s="15" t="s">
        <v>12</v>
      </c>
      <c r="TXK4" s="15" t="s">
        <v>12</v>
      </c>
      <c r="TXL4" s="15" t="s">
        <v>12</v>
      </c>
      <c r="TXM4" s="15" t="s">
        <v>12</v>
      </c>
      <c r="TXN4" s="15" t="s">
        <v>12</v>
      </c>
      <c r="TXO4" s="15" t="s">
        <v>12</v>
      </c>
      <c r="TXP4" s="15" t="s">
        <v>12</v>
      </c>
      <c r="TXQ4" s="15" t="s">
        <v>12</v>
      </c>
      <c r="TXR4" s="15" t="s">
        <v>12</v>
      </c>
      <c r="TXS4" s="15" t="s">
        <v>12</v>
      </c>
      <c r="TXT4" s="15" t="s">
        <v>12</v>
      </c>
      <c r="TXU4" s="15" t="s">
        <v>12</v>
      </c>
      <c r="TXV4" s="15" t="s">
        <v>12</v>
      </c>
      <c r="TXW4" s="15" t="s">
        <v>12</v>
      </c>
      <c r="TXX4" s="15" t="s">
        <v>12</v>
      </c>
      <c r="TXY4" s="15" t="s">
        <v>12</v>
      </c>
      <c r="TXZ4" s="15" t="s">
        <v>12</v>
      </c>
      <c r="TYA4" s="15" t="s">
        <v>12</v>
      </c>
      <c r="TYB4" s="15" t="s">
        <v>12</v>
      </c>
      <c r="TYC4" s="15" t="s">
        <v>12</v>
      </c>
      <c r="TYD4" s="15" t="s">
        <v>12</v>
      </c>
      <c r="TYE4" s="15" t="s">
        <v>12</v>
      </c>
      <c r="TYF4" s="15" t="s">
        <v>12</v>
      </c>
      <c r="TYG4" s="15" t="s">
        <v>12</v>
      </c>
      <c r="TYH4" s="15" t="s">
        <v>12</v>
      </c>
      <c r="TYI4" s="15" t="s">
        <v>12</v>
      </c>
      <c r="TYJ4" s="15" t="s">
        <v>12</v>
      </c>
      <c r="TYK4" s="15" t="s">
        <v>12</v>
      </c>
      <c r="TYL4" s="15" t="s">
        <v>12</v>
      </c>
      <c r="TYM4" s="15" t="s">
        <v>12</v>
      </c>
      <c r="TYN4" s="15" t="s">
        <v>12</v>
      </c>
      <c r="TYO4" s="15" t="s">
        <v>12</v>
      </c>
      <c r="TYP4" s="15" t="s">
        <v>12</v>
      </c>
      <c r="TYQ4" s="15" t="s">
        <v>12</v>
      </c>
      <c r="TYR4" s="15" t="s">
        <v>12</v>
      </c>
      <c r="TYS4" s="15" t="s">
        <v>12</v>
      </c>
      <c r="TYT4" s="15" t="s">
        <v>12</v>
      </c>
      <c r="TYU4" s="15" t="s">
        <v>12</v>
      </c>
      <c r="TYV4" s="15" t="s">
        <v>12</v>
      </c>
      <c r="TYW4" s="15" t="s">
        <v>12</v>
      </c>
      <c r="TYX4" s="15" t="s">
        <v>12</v>
      </c>
      <c r="TYY4" s="15" t="s">
        <v>12</v>
      </c>
      <c r="TYZ4" s="15" t="s">
        <v>12</v>
      </c>
      <c r="TZA4" s="15" t="s">
        <v>12</v>
      </c>
      <c r="TZB4" s="15" t="s">
        <v>12</v>
      </c>
      <c r="TZC4" s="15" t="s">
        <v>12</v>
      </c>
      <c r="TZD4" s="15" t="s">
        <v>12</v>
      </c>
      <c r="TZE4" s="15" t="s">
        <v>12</v>
      </c>
      <c r="TZF4" s="15" t="s">
        <v>12</v>
      </c>
      <c r="TZG4" s="15" t="s">
        <v>12</v>
      </c>
      <c r="TZH4" s="15" t="s">
        <v>12</v>
      </c>
      <c r="TZI4" s="15" t="s">
        <v>12</v>
      </c>
      <c r="TZJ4" s="15" t="s">
        <v>12</v>
      </c>
      <c r="TZK4" s="15" t="s">
        <v>12</v>
      </c>
      <c r="TZL4" s="15" t="s">
        <v>12</v>
      </c>
      <c r="TZM4" s="15" t="s">
        <v>12</v>
      </c>
      <c r="TZN4" s="15" t="s">
        <v>12</v>
      </c>
      <c r="TZO4" s="15" t="s">
        <v>12</v>
      </c>
      <c r="TZP4" s="15" t="s">
        <v>12</v>
      </c>
      <c r="TZQ4" s="15" t="s">
        <v>12</v>
      </c>
      <c r="TZR4" s="15" t="s">
        <v>12</v>
      </c>
      <c r="TZS4" s="15" t="s">
        <v>12</v>
      </c>
      <c r="TZT4" s="15" t="s">
        <v>12</v>
      </c>
      <c r="TZU4" s="15" t="s">
        <v>12</v>
      </c>
      <c r="TZV4" s="15" t="s">
        <v>12</v>
      </c>
      <c r="TZW4" s="15" t="s">
        <v>12</v>
      </c>
      <c r="TZX4" s="15" t="s">
        <v>12</v>
      </c>
      <c r="TZY4" s="15" t="s">
        <v>12</v>
      </c>
      <c r="TZZ4" s="15" t="s">
        <v>12</v>
      </c>
      <c r="UAA4" s="15" t="s">
        <v>12</v>
      </c>
      <c r="UAB4" s="15" t="s">
        <v>12</v>
      </c>
      <c r="UAC4" s="15" t="s">
        <v>12</v>
      </c>
      <c r="UAD4" s="15" t="s">
        <v>12</v>
      </c>
      <c r="UAE4" s="15" t="s">
        <v>12</v>
      </c>
      <c r="UAF4" s="15" t="s">
        <v>12</v>
      </c>
      <c r="UAG4" s="15" t="s">
        <v>12</v>
      </c>
      <c r="UAH4" s="15" t="s">
        <v>12</v>
      </c>
      <c r="UAI4" s="15" t="s">
        <v>12</v>
      </c>
      <c r="UAJ4" s="15" t="s">
        <v>12</v>
      </c>
      <c r="UAK4" s="15" t="s">
        <v>12</v>
      </c>
      <c r="UAL4" s="15" t="s">
        <v>12</v>
      </c>
      <c r="UAM4" s="15" t="s">
        <v>12</v>
      </c>
      <c r="UAN4" s="15" t="s">
        <v>12</v>
      </c>
      <c r="UAO4" s="15" t="s">
        <v>12</v>
      </c>
      <c r="UAP4" s="15" t="s">
        <v>12</v>
      </c>
      <c r="UAQ4" s="15" t="s">
        <v>12</v>
      </c>
      <c r="UAR4" s="15" t="s">
        <v>12</v>
      </c>
      <c r="UAS4" s="15" t="s">
        <v>12</v>
      </c>
      <c r="UAT4" s="15" t="s">
        <v>12</v>
      </c>
      <c r="UAU4" s="15" t="s">
        <v>12</v>
      </c>
      <c r="UAV4" s="15" t="s">
        <v>12</v>
      </c>
      <c r="UAW4" s="15" t="s">
        <v>12</v>
      </c>
      <c r="UAX4" s="15" t="s">
        <v>12</v>
      </c>
      <c r="UAY4" s="15" t="s">
        <v>12</v>
      </c>
      <c r="UAZ4" s="15" t="s">
        <v>12</v>
      </c>
      <c r="UBA4" s="15" t="s">
        <v>12</v>
      </c>
      <c r="UBB4" s="15" t="s">
        <v>12</v>
      </c>
      <c r="UBC4" s="15" t="s">
        <v>12</v>
      </c>
      <c r="UBD4" s="15" t="s">
        <v>12</v>
      </c>
      <c r="UBE4" s="15" t="s">
        <v>12</v>
      </c>
      <c r="UBF4" s="15" t="s">
        <v>12</v>
      </c>
      <c r="UBG4" s="15" t="s">
        <v>12</v>
      </c>
      <c r="UBH4" s="15" t="s">
        <v>12</v>
      </c>
      <c r="UBI4" s="15" t="s">
        <v>12</v>
      </c>
      <c r="UBJ4" s="15" t="s">
        <v>12</v>
      </c>
      <c r="UBK4" s="15" t="s">
        <v>12</v>
      </c>
      <c r="UBL4" s="15" t="s">
        <v>12</v>
      </c>
      <c r="UBM4" s="15" t="s">
        <v>12</v>
      </c>
      <c r="UBN4" s="15" t="s">
        <v>12</v>
      </c>
      <c r="UBO4" s="15" t="s">
        <v>12</v>
      </c>
      <c r="UBP4" s="15" t="s">
        <v>12</v>
      </c>
      <c r="UBQ4" s="15" t="s">
        <v>12</v>
      </c>
      <c r="UBR4" s="15" t="s">
        <v>12</v>
      </c>
      <c r="UBS4" s="15" t="s">
        <v>12</v>
      </c>
      <c r="UBT4" s="15" t="s">
        <v>12</v>
      </c>
      <c r="UBU4" s="15" t="s">
        <v>12</v>
      </c>
      <c r="UBV4" s="15" t="s">
        <v>12</v>
      </c>
      <c r="UBW4" s="15" t="s">
        <v>12</v>
      </c>
      <c r="UBX4" s="15" t="s">
        <v>12</v>
      </c>
      <c r="UBY4" s="15" t="s">
        <v>12</v>
      </c>
      <c r="UBZ4" s="15" t="s">
        <v>12</v>
      </c>
      <c r="UCA4" s="15" t="s">
        <v>12</v>
      </c>
      <c r="UCB4" s="15" t="s">
        <v>12</v>
      </c>
      <c r="UCC4" s="15" t="s">
        <v>12</v>
      </c>
      <c r="UCD4" s="15" t="s">
        <v>12</v>
      </c>
      <c r="UCE4" s="15" t="s">
        <v>12</v>
      </c>
      <c r="UCF4" s="15" t="s">
        <v>12</v>
      </c>
      <c r="UCG4" s="15" t="s">
        <v>12</v>
      </c>
      <c r="UCH4" s="15" t="s">
        <v>12</v>
      </c>
      <c r="UCI4" s="15" t="s">
        <v>12</v>
      </c>
      <c r="UCJ4" s="15" t="s">
        <v>12</v>
      </c>
      <c r="UCK4" s="15" t="s">
        <v>12</v>
      </c>
      <c r="UCL4" s="15" t="s">
        <v>12</v>
      </c>
      <c r="UCM4" s="15" t="s">
        <v>12</v>
      </c>
      <c r="UCN4" s="15" t="s">
        <v>12</v>
      </c>
      <c r="UCO4" s="15" t="s">
        <v>12</v>
      </c>
      <c r="UCP4" s="15" t="s">
        <v>12</v>
      </c>
      <c r="UCQ4" s="15" t="s">
        <v>12</v>
      </c>
      <c r="UCR4" s="15" t="s">
        <v>12</v>
      </c>
      <c r="UCS4" s="15" t="s">
        <v>12</v>
      </c>
      <c r="UCT4" s="15" t="s">
        <v>12</v>
      </c>
      <c r="UCU4" s="15" t="s">
        <v>12</v>
      </c>
      <c r="UCV4" s="15" t="s">
        <v>12</v>
      </c>
      <c r="UCW4" s="15" t="s">
        <v>12</v>
      </c>
      <c r="UCX4" s="15" t="s">
        <v>12</v>
      </c>
      <c r="UCY4" s="15" t="s">
        <v>12</v>
      </c>
      <c r="UCZ4" s="15" t="s">
        <v>12</v>
      </c>
      <c r="UDA4" s="15" t="s">
        <v>12</v>
      </c>
      <c r="UDB4" s="15" t="s">
        <v>12</v>
      </c>
      <c r="UDC4" s="15" t="s">
        <v>12</v>
      </c>
      <c r="UDD4" s="15" t="s">
        <v>12</v>
      </c>
      <c r="UDE4" s="15" t="s">
        <v>12</v>
      </c>
      <c r="UDF4" s="15" t="s">
        <v>12</v>
      </c>
      <c r="UDG4" s="15" t="s">
        <v>12</v>
      </c>
      <c r="UDH4" s="15" t="s">
        <v>12</v>
      </c>
      <c r="UDI4" s="15" t="s">
        <v>12</v>
      </c>
      <c r="UDJ4" s="15" t="s">
        <v>12</v>
      </c>
      <c r="UDK4" s="15" t="s">
        <v>12</v>
      </c>
      <c r="UDL4" s="15" t="s">
        <v>12</v>
      </c>
      <c r="UDM4" s="15" t="s">
        <v>12</v>
      </c>
      <c r="UDN4" s="15" t="s">
        <v>12</v>
      </c>
      <c r="UDO4" s="15" t="s">
        <v>12</v>
      </c>
      <c r="UDP4" s="15" t="s">
        <v>12</v>
      </c>
      <c r="UDQ4" s="15" t="s">
        <v>12</v>
      </c>
      <c r="UDR4" s="15" t="s">
        <v>12</v>
      </c>
      <c r="UDS4" s="15" t="s">
        <v>12</v>
      </c>
      <c r="UDT4" s="15" t="s">
        <v>12</v>
      </c>
      <c r="UDU4" s="15" t="s">
        <v>12</v>
      </c>
      <c r="UDV4" s="15" t="s">
        <v>12</v>
      </c>
      <c r="UDW4" s="15" t="s">
        <v>12</v>
      </c>
      <c r="UDX4" s="15" t="s">
        <v>12</v>
      </c>
      <c r="UDY4" s="15" t="s">
        <v>12</v>
      </c>
      <c r="UDZ4" s="15" t="s">
        <v>12</v>
      </c>
      <c r="UEA4" s="15" t="s">
        <v>12</v>
      </c>
      <c r="UEB4" s="15" t="s">
        <v>12</v>
      </c>
      <c r="UEC4" s="15" t="s">
        <v>12</v>
      </c>
      <c r="UED4" s="15" t="s">
        <v>12</v>
      </c>
      <c r="UEE4" s="15" t="s">
        <v>12</v>
      </c>
      <c r="UEF4" s="15" t="s">
        <v>12</v>
      </c>
      <c r="UEG4" s="15" t="s">
        <v>12</v>
      </c>
      <c r="UEH4" s="15" t="s">
        <v>12</v>
      </c>
      <c r="UEI4" s="15" t="s">
        <v>12</v>
      </c>
      <c r="UEJ4" s="15" t="s">
        <v>12</v>
      </c>
      <c r="UEK4" s="15" t="s">
        <v>12</v>
      </c>
      <c r="UEL4" s="15" t="s">
        <v>12</v>
      </c>
      <c r="UEM4" s="15" t="s">
        <v>12</v>
      </c>
      <c r="UEN4" s="15" t="s">
        <v>12</v>
      </c>
      <c r="UEO4" s="15" t="s">
        <v>12</v>
      </c>
      <c r="UEP4" s="15" t="s">
        <v>12</v>
      </c>
      <c r="UEQ4" s="15" t="s">
        <v>12</v>
      </c>
      <c r="UER4" s="15" t="s">
        <v>12</v>
      </c>
      <c r="UES4" s="15" t="s">
        <v>12</v>
      </c>
      <c r="UET4" s="15" t="s">
        <v>12</v>
      </c>
      <c r="UEU4" s="15" t="s">
        <v>12</v>
      </c>
      <c r="UEV4" s="15" t="s">
        <v>12</v>
      </c>
      <c r="UEW4" s="15" t="s">
        <v>12</v>
      </c>
      <c r="UEX4" s="15" t="s">
        <v>12</v>
      </c>
      <c r="UEY4" s="15" t="s">
        <v>12</v>
      </c>
      <c r="UEZ4" s="15" t="s">
        <v>12</v>
      </c>
      <c r="UFA4" s="15" t="s">
        <v>12</v>
      </c>
      <c r="UFB4" s="15" t="s">
        <v>12</v>
      </c>
      <c r="UFC4" s="15" t="s">
        <v>12</v>
      </c>
      <c r="UFD4" s="15" t="s">
        <v>12</v>
      </c>
      <c r="UFE4" s="15" t="s">
        <v>12</v>
      </c>
      <c r="UFF4" s="15" t="s">
        <v>12</v>
      </c>
      <c r="UFG4" s="15" t="s">
        <v>12</v>
      </c>
      <c r="UFH4" s="15" t="s">
        <v>12</v>
      </c>
      <c r="UFI4" s="15" t="s">
        <v>12</v>
      </c>
      <c r="UFJ4" s="15" t="s">
        <v>12</v>
      </c>
      <c r="UFK4" s="15" t="s">
        <v>12</v>
      </c>
      <c r="UFL4" s="15" t="s">
        <v>12</v>
      </c>
      <c r="UFM4" s="15" t="s">
        <v>12</v>
      </c>
      <c r="UFN4" s="15" t="s">
        <v>12</v>
      </c>
      <c r="UFO4" s="15" t="s">
        <v>12</v>
      </c>
      <c r="UFP4" s="15" t="s">
        <v>12</v>
      </c>
      <c r="UFQ4" s="15" t="s">
        <v>12</v>
      </c>
      <c r="UFR4" s="15" t="s">
        <v>12</v>
      </c>
      <c r="UFS4" s="15" t="s">
        <v>12</v>
      </c>
      <c r="UFT4" s="15" t="s">
        <v>12</v>
      </c>
      <c r="UFU4" s="15" t="s">
        <v>12</v>
      </c>
      <c r="UFV4" s="15" t="s">
        <v>12</v>
      </c>
      <c r="UFW4" s="15" t="s">
        <v>12</v>
      </c>
      <c r="UFX4" s="15" t="s">
        <v>12</v>
      </c>
      <c r="UFY4" s="15" t="s">
        <v>12</v>
      </c>
      <c r="UFZ4" s="15" t="s">
        <v>12</v>
      </c>
      <c r="UGA4" s="15" t="s">
        <v>12</v>
      </c>
      <c r="UGB4" s="15" t="s">
        <v>12</v>
      </c>
      <c r="UGC4" s="15" t="s">
        <v>12</v>
      </c>
      <c r="UGD4" s="15" t="s">
        <v>12</v>
      </c>
      <c r="UGE4" s="15" t="s">
        <v>12</v>
      </c>
      <c r="UGF4" s="15" t="s">
        <v>12</v>
      </c>
      <c r="UGG4" s="15" t="s">
        <v>12</v>
      </c>
      <c r="UGH4" s="15" t="s">
        <v>12</v>
      </c>
      <c r="UGI4" s="15" t="s">
        <v>12</v>
      </c>
      <c r="UGJ4" s="15" t="s">
        <v>12</v>
      </c>
      <c r="UGK4" s="15" t="s">
        <v>12</v>
      </c>
      <c r="UGL4" s="15" t="s">
        <v>12</v>
      </c>
      <c r="UGM4" s="15" t="s">
        <v>12</v>
      </c>
      <c r="UGN4" s="15" t="s">
        <v>12</v>
      </c>
      <c r="UGO4" s="15" t="s">
        <v>12</v>
      </c>
      <c r="UGP4" s="15" t="s">
        <v>12</v>
      </c>
      <c r="UGQ4" s="15" t="s">
        <v>12</v>
      </c>
      <c r="UGR4" s="15" t="s">
        <v>12</v>
      </c>
      <c r="UGS4" s="15" t="s">
        <v>12</v>
      </c>
      <c r="UGT4" s="15" t="s">
        <v>12</v>
      </c>
      <c r="UGU4" s="15" t="s">
        <v>12</v>
      </c>
      <c r="UGV4" s="15" t="s">
        <v>12</v>
      </c>
      <c r="UGW4" s="15" t="s">
        <v>12</v>
      </c>
      <c r="UGX4" s="15" t="s">
        <v>12</v>
      </c>
      <c r="UGY4" s="15" t="s">
        <v>12</v>
      </c>
      <c r="UGZ4" s="15" t="s">
        <v>12</v>
      </c>
      <c r="UHA4" s="15" t="s">
        <v>12</v>
      </c>
      <c r="UHB4" s="15" t="s">
        <v>12</v>
      </c>
      <c r="UHC4" s="15" t="s">
        <v>12</v>
      </c>
      <c r="UHD4" s="15" t="s">
        <v>12</v>
      </c>
      <c r="UHE4" s="15" t="s">
        <v>12</v>
      </c>
      <c r="UHF4" s="15" t="s">
        <v>12</v>
      </c>
      <c r="UHG4" s="15" t="s">
        <v>12</v>
      </c>
      <c r="UHH4" s="15" t="s">
        <v>12</v>
      </c>
      <c r="UHI4" s="15" t="s">
        <v>12</v>
      </c>
      <c r="UHJ4" s="15" t="s">
        <v>12</v>
      </c>
      <c r="UHK4" s="15" t="s">
        <v>12</v>
      </c>
      <c r="UHL4" s="15" t="s">
        <v>12</v>
      </c>
      <c r="UHM4" s="15" t="s">
        <v>12</v>
      </c>
      <c r="UHN4" s="15" t="s">
        <v>12</v>
      </c>
      <c r="UHO4" s="15" t="s">
        <v>12</v>
      </c>
      <c r="UHP4" s="15" t="s">
        <v>12</v>
      </c>
      <c r="UHQ4" s="15" t="s">
        <v>12</v>
      </c>
      <c r="UHR4" s="15" t="s">
        <v>12</v>
      </c>
      <c r="UHS4" s="15" t="s">
        <v>12</v>
      </c>
      <c r="UHT4" s="15" t="s">
        <v>12</v>
      </c>
      <c r="UHU4" s="15" t="s">
        <v>12</v>
      </c>
      <c r="UHV4" s="15" t="s">
        <v>12</v>
      </c>
      <c r="UHW4" s="15" t="s">
        <v>12</v>
      </c>
      <c r="UHX4" s="15" t="s">
        <v>12</v>
      </c>
      <c r="UHY4" s="15" t="s">
        <v>12</v>
      </c>
      <c r="UHZ4" s="15" t="s">
        <v>12</v>
      </c>
      <c r="UIA4" s="15" t="s">
        <v>12</v>
      </c>
      <c r="UIB4" s="15" t="s">
        <v>12</v>
      </c>
      <c r="UIC4" s="15" t="s">
        <v>12</v>
      </c>
      <c r="UID4" s="15" t="s">
        <v>12</v>
      </c>
      <c r="UIE4" s="15" t="s">
        <v>12</v>
      </c>
      <c r="UIF4" s="15" t="s">
        <v>12</v>
      </c>
      <c r="UIG4" s="15" t="s">
        <v>12</v>
      </c>
      <c r="UIH4" s="15" t="s">
        <v>12</v>
      </c>
      <c r="UII4" s="15" t="s">
        <v>12</v>
      </c>
      <c r="UIJ4" s="15" t="s">
        <v>12</v>
      </c>
      <c r="UIK4" s="15" t="s">
        <v>12</v>
      </c>
      <c r="UIL4" s="15" t="s">
        <v>12</v>
      </c>
      <c r="UIM4" s="15" t="s">
        <v>12</v>
      </c>
      <c r="UIN4" s="15" t="s">
        <v>12</v>
      </c>
      <c r="UIO4" s="15" t="s">
        <v>12</v>
      </c>
      <c r="UIP4" s="15" t="s">
        <v>12</v>
      </c>
      <c r="UIQ4" s="15" t="s">
        <v>12</v>
      </c>
      <c r="UIR4" s="15" t="s">
        <v>12</v>
      </c>
      <c r="UIS4" s="15" t="s">
        <v>12</v>
      </c>
      <c r="UIT4" s="15" t="s">
        <v>12</v>
      </c>
      <c r="UIU4" s="15" t="s">
        <v>12</v>
      </c>
      <c r="UIV4" s="15" t="s">
        <v>12</v>
      </c>
      <c r="UIW4" s="15" t="s">
        <v>12</v>
      </c>
      <c r="UIX4" s="15" t="s">
        <v>12</v>
      </c>
      <c r="UIY4" s="15" t="s">
        <v>12</v>
      </c>
      <c r="UIZ4" s="15" t="s">
        <v>12</v>
      </c>
      <c r="UJA4" s="15" t="s">
        <v>12</v>
      </c>
      <c r="UJB4" s="15" t="s">
        <v>12</v>
      </c>
      <c r="UJC4" s="15" t="s">
        <v>12</v>
      </c>
      <c r="UJD4" s="15" t="s">
        <v>12</v>
      </c>
      <c r="UJE4" s="15" t="s">
        <v>12</v>
      </c>
      <c r="UJF4" s="15" t="s">
        <v>12</v>
      </c>
      <c r="UJG4" s="15" t="s">
        <v>12</v>
      </c>
      <c r="UJH4" s="15" t="s">
        <v>12</v>
      </c>
      <c r="UJI4" s="15" t="s">
        <v>12</v>
      </c>
      <c r="UJJ4" s="15" t="s">
        <v>12</v>
      </c>
      <c r="UJK4" s="15" t="s">
        <v>12</v>
      </c>
      <c r="UJL4" s="15" t="s">
        <v>12</v>
      </c>
      <c r="UJM4" s="15" t="s">
        <v>12</v>
      </c>
      <c r="UJN4" s="15" t="s">
        <v>12</v>
      </c>
      <c r="UJO4" s="15" t="s">
        <v>12</v>
      </c>
      <c r="UJP4" s="15" t="s">
        <v>12</v>
      </c>
      <c r="UJQ4" s="15" t="s">
        <v>12</v>
      </c>
      <c r="UJR4" s="15" t="s">
        <v>12</v>
      </c>
      <c r="UJS4" s="15" t="s">
        <v>12</v>
      </c>
      <c r="UJT4" s="15" t="s">
        <v>12</v>
      </c>
      <c r="UJU4" s="15" t="s">
        <v>12</v>
      </c>
      <c r="UJV4" s="15" t="s">
        <v>12</v>
      </c>
      <c r="UJW4" s="15" t="s">
        <v>12</v>
      </c>
      <c r="UJX4" s="15" t="s">
        <v>12</v>
      </c>
      <c r="UJY4" s="15" t="s">
        <v>12</v>
      </c>
      <c r="UJZ4" s="15" t="s">
        <v>12</v>
      </c>
      <c r="UKA4" s="15" t="s">
        <v>12</v>
      </c>
      <c r="UKB4" s="15" t="s">
        <v>12</v>
      </c>
      <c r="UKC4" s="15" t="s">
        <v>12</v>
      </c>
      <c r="UKD4" s="15" t="s">
        <v>12</v>
      </c>
      <c r="UKE4" s="15" t="s">
        <v>12</v>
      </c>
      <c r="UKF4" s="15" t="s">
        <v>12</v>
      </c>
      <c r="UKG4" s="15" t="s">
        <v>12</v>
      </c>
      <c r="UKH4" s="15" t="s">
        <v>12</v>
      </c>
      <c r="UKI4" s="15" t="s">
        <v>12</v>
      </c>
      <c r="UKJ4" s="15" t="s">
        <v>12</v>
      </c>
      <c r="UKK4" s="15" t="s">
        <v>12</v>
      </c>
      <c r="UKL4" s="15" t="s">
        <v>12</v>
      </c>
      <c r="UKM4" s="15" t="s">
        <v>12</v>
      </c>
      <c r="UKN4" s="15" t="s">
        <v>12</v>
      </c>
      <c r="UKO4" s="15" t="s">
        <v>12</v>
      </c>
      <c r="UKP4" s="15" t="s">
        <v>12</v>
      </c>
      <c r="UKQ4" s="15" t="s">
        <v>12</v>
      </c>
      <c r="UKR4" s="15" t="s">
        <v>12</v>
      </c>
      <c r="UKS4" s="15" t="s">
        <v>12</v>
      </c>
      <c r="UKT4" s="15" t="s">
        <v>12</v>
      </c>
      <c r="UKU4" s="15" t="s">
        <v>12</v>
      </c>
      <c r="UKV4" s="15" t="s">
        <v>12</v>
      </c>
      <c r="UKW4" s="15" t="s">
        <v>12</v>
      </c>
      <c r="UKX4" s="15" t="s">
        <v>12</v>
      </c>
      <c r="UKY4" s="15" t="s">
        <v>12</v>
      </c>
      <c r="UKZ4" s="15" t="s">
        <v>12</v>
      </c>
      <c r="ULA4" s="15" t="s">
        <v>12</v>
      </c>
      <c r="ULB4" s="15" t="s">
        <v>12</v>
      </c>
      <c r="ULC4" s="15" t="s">
        <v>12</v>
      </c>
      <c r="ULD4" s="15" t="s">
        <v>12</v>
      </c>
      <c r="ULE4" s="15" t="s">
        <v>12</v>
      </c>
      <c r="ULF4" s="15" t="s">
        <v>12</v>
      </c>
      <c r="ULG4" s="15" t="s">
        <v>12</v>
      </c>
      <c r="ULH4" s="15" t="s">
        <v>12</v>
      </c>
      <c r="ULI4" s="15" t="s">
        <v>12</v>
      </c>
      <c r="ULJ4" s="15" t="s">
        <v>12</v>
      </c>
      <c r="ULK4" s="15" t="s">
        <v>12</v>
      </c>
      <c r="ULL4" s="15" t="s">
        <v>12</v>
      </c>
      <c r="ULM4" s="15" t="s">
        <v>12</v>
      </c>
      <c r="ULN4" s="15" t="s">
        <v>12</v>
      </c>
      <c r="ULO4" s="15" t="s">
        <v>12</v>
      </c>
      <c r="ULP4" s="15" t="s">
        <v>12</v>
      </c>
      <c r="ULQ4" s="15" t="s">
        <v>12</v>
      </c>
      <c r="ULR4" s="15" t="s">
        <v>12</v>
      </c>
      <c r="ULS4" s="15" t="s">
        <v>12</v>
      </c>
      <c r="ULT4" s="15" t="s">
        <v>12</v>
      </c>
      <c r="ULU4" s="15" t="s">
        <v>12</v>
      </c>
      <c r="ULV4" s="15" t="s">
        <v>12</v>
      </c>
      <c r="ULW4" s="15" t="s">
        <v>12</v>
      </c>
      <c r="ULX4" s="15" t="s">
        <v>12</v>
      </c>
      <c r="ULY4" s="15" t="s">
        <v>12</v>
      </c>
      <c r="ULZ4" s="15" t="s">
        <v>12</v>
      </c>
      <c r="UMA4" s="15" t="s">
        <v>12</v>
      </c>
      <c r="UMB4" s="15" t="s">
        <v>12</v>
      </c>
      <c r="UMC4" s="15" t="s">
        <v>12</v>
      </c>
      <c r="UMD4" s="15" t="s">
        <v>12</v>
      </c>
      <c r="UME4" s="15" t="s">
        <v>12</v>
      </c>
      <c r="UMF4" s="15" t="s">
        <v>12</v>
      </c>
      <c r="UMG4" s="15" t="s">
        <v>12</v>
      </c>
      <c r="UMH4" s="15" t="s">
        <v>12</v>
      </c>
      <c r="UMI4" s="15" t="s">
        <v>12</v>
      </c>
      <c r="UMJ4" s="15" t="s">
        <v>12</v>
      </c>
      <c r="UMK4" s="15" t="s">
        <v>12</v>
      </c>
      <c r="UML4" s="15" t="s">
        <v>12</v>
      </c>
      <c r="UMM4" s="15" t="s">
        <v>12</v>
      </c>
      <c r="UMN4" s="15" t="s">
        <v>12</v>
      </c>
      <c r="UMO4" s="15" t="s">
        <v>12</v>
      </c>
      <c r="UMP4" s="15" t="s">
        <v>12</v>
      </c>
      <c r="UMQ4" s="15" t="s">
        <v>12</v>
      </c>
      <c r="UMR4" s="15" t="s">
        <v>12</v>
      </c>
      <c r="UMS4" s="15" t="s">
        <v>12</v>
      </c>
      <c r="UMT4" s="15" t="s">
        <v>12</v>
      </c>
      <c r="UMU4" s="15" t="s">
        <v>12</v>
      </c>
      <c r="UMV4" s="15" t="s">
        <v>12</v>
      </c>
      <c r="UMW4" s="15" t="s">
        <v>12</v>
      </c>
      <c r="UMX4" s="15" t="s">
        <v>12</v>
      </c>
      <c r="UMY4" s="15" t="s">
        <v>12</v>
      </c>
      <c r="UMZ4" s="15" t="s">
        <v>12</v>
      </c>
      <c r="UNA4" s="15" t="s">
        <v>12</v>
      </c>
      <c r="UNB4" s="15" t="s">
        <v>12</v>
      </c>
      <c r="UNC4" s="15" t="s">
        <v>12</v>
      </c>
      <c r="UND4" s="15" t="s">
        <v>12</v>
      </c>
      <c r="UNE4" s="15" t="s">
        <v>12</v>
      </c>
      <c r="UNF4" s="15" t="s">
        <v>12</v>
      </c>
      <c r="UNG4" s="15" t="s">
        <v>12</v>
      </c>
      <c r="UNH4" s="15" t="s">
        <v>12</v>
      </c>
      <c r="UNI4" s="15" t="s">
        <v>12</v>
      </c>
      <c r="UNJ4" s="15" t="s">
        <v>12</v>
      </c>
      <c r="UNK4" s="15" t="s">
        <v>12</v>
      </c>
      <c r="UNL4" s="15" t="s">
        <v>12</v>
      </c>
      <c r="UNM4" s="15" t="s">
        <v>12</v>
      </c>
      <c r="UNN4" s="15" t="s">
        <v>12</v>
      </c>
      <c r="UNO4" s="15" t="s">
        <v>12</v>
      </c>
      <c r="UNP4" s="15" t="s">
        <v>12</v>
      </c>
      <c r="UNQ4" s="15" t="s">
        <v>12</v>
      </c>
      <c r="UNR4" s="15" t="s">
        <v>12</v>
      </c>
      <c r="UNS4" s="15" t="s">
        <v>12</v>
      </c>
      <c r="UNT4" s="15" t="s">
        <v>12</v>
      </c>
      <c r="UNU4" s="15" t="s">
        <v>12</v>
      </c>
      <c r="UNV4" s="15" t="s">
        <v>12</v>
      </c>
      <c r="UNW4" s="15" t="s">
        <v>12</v>
      </c>
      <c r="UNX4" s="15" t="s">
        <v>12</v>
      </c>
      <c r="UNY4" s="15" t="s">
        <v>12</v>
      </c>
      <c r="UNZ4" s="15" t="s">
        <v>12</v>
      </c>
      <c r="UOA4" s="15" t="s">
        <v>12</v>
      </c>
      <c r="UOB4" s="15" t="s">
        <v>12</v>
      </c>
      <c r="UOC4" s="15" t="s">
        <v>12</v>
      </c>
      <c r="UOD4" s="15" t="s">
        <v>12</v>
      </c>
      <c r="UOE4" s="15" t="s">
        <v>12</v>
      </c>
      <c r="UOF4" s="15" t="s">
        <v>12</v>
      </c>
      <c r="UOG4" s="15" t="s">
        <v>12</v>
      </c>
      <c r="UOH4" s="15" t="s">
        <v>12</v>
      </c>
      <c r="UOI4" s="15" t="s">
        <v>12</v>
      </c>
      <c r="UOJ4" s="15" t="s">
        <v>12</v>
      </c>
      <c r="UOK4" s="15" t="s">
        <v>12</v>
      </c>
      <c r="UOL4" s="15" t="s">
        <v>12</v>
      </c>
      <c r="UOM4" s="15" t="s">
        <v>12</v>
      </c>
      <c r="UON4" s="15" t="s">
        <v>12</v>
      </c>
      <c r="UOO4" s="15" t="s">
        <v>12</v>
      </c>
      <c r="UOP4" s="15" t="s">
        <v>12</v>
      </c>
      <c r="UOQ4" s="15" t="s">
        <v>12</v>
      </c>
      <c r="UOR4" s="15" t="s">
        <v>12</v>
      </c>
      <c r="UOS4" s="15" t="s">
        <v>12</v>
      </c>
      <c r="UOT4" s="15" t="s">
        <v>12</v>
      </c>
      <c r="UOU4" s="15" t="s">
        <v>12</v>
      </c>
      <c r="UOV4" s="15" t="s">
        <v>12</v>
      </c>
      <c r="UOW4" s="15" t="s">
        <v>12</v>
      </c>
      <c r="UOX4" s="15" t="s">
        <v>12</v>
      </c>
      <c r="UOY4" s="15" t="s">
        <v>12</v>
      </c>
      <c r="UOZ4" s="15" t="s">
        <v>12</v>
      </c>
      <c r="UPA4" s="15" t="s">
        <v>12</v>
      </c>
      <c r="UPB4" s="15" t="s">
        <v>12</v>
      </c>
      <c r="UPC4" s="15" t="s">
        <v>12</v>
      </c>
      <c r="UPD4" s="15" t="s">
        <v>12</v>
      </c>
      <c r="UPE4" s="15" t="s">
        <v>12</v>
      </c>
      <c r="UPF4" s="15" t="s">
        <v>12</v>
      </c>
      <c r="UPG4" s="15" t="s">
        <v>12</v>
      </c>
      <c r="UPH4" s="15" t="s">
        <v>12</v>
      </c>
      <c r="UPI4" s="15" t="s">
        <v>12</v>
      </c>
      <c r="UPJ4" s="15" t="s">
        <v>12</v>
      </c>
      <c r="UPK4" s="15" t="s">
        <v>12</v>
      </c>
      <c r="UPL4" s="15" t="s">
        <v>12</v>
      </c>
      <c r="UPM4" s="15" t="s">
        <v>12</v>
      </c>
      <c r="UPN4" s="15" t="s">
        <v>12</v>
      </c>
      <c r="UPO4" s="15" t="s">
        <v>12</v>
      </c>
      <c r="UPP4" s="15" t="s">
        <v>12</v>
      </c>
      <c r="UPQ4" s="15" t="s">
        <v>12</v>
      </c>
      <c r="UPR4" s="15" t="s">
        <v>12</v>
      </c>
      <c r="UPS4" s="15" t="s">
        <v>12</v>
      </c>
      <c r="UPT4" s="15" t="s">
        <v>12</v>
      </c>
      <c r="UPU4" s="15" t="s">
        <v>12</v>
      </c>
      <c r="UPV4" s="15" t="s">
        <v>12</v>
      </c>
      <c r="UPW4" s="15" t="s">
        <v>12</v>
      </c>
      <c r="UPX4" s="15" t="s">
        <v>12</v>
      </c>
      <c r="UPY4" s="15" t="s">
        <v>12</v>
      </c>
      <c r="UPZ4" s="15" t="s">
        <v>12</v>
      </c>
      <c r="UQA4" s="15" t="s">
        <v>12</v>
      </c>
      <c r="UQB4" s="15" t="s">
        <v>12</v>
      </c>
      <c r="UQC4" s="15" t="s">
        <v>12</v>
      </c>
      <c r="UQD4" s="15" t="s">
        <v>12</v>
      </c>
      <c r="UQE4" s="15" t="s">
        <v>12</v>
      </c>
      <c r="UQF4" s="15" t="s">
        <v>12</v>
      </c>
      <c r="UQG4" s="15" t="s">
        <v>12</v>
      </c>
      <c r="UQH4" s="15" t="s">
        <v>12</v>
      </c>
      <c r="UQI4" s="15" t="s">
        <v>12</v>
      </c>
      <c r="UQJ4" s="15" t="s">
        <v>12</v>
      </c>
      <c r="UQK4" s="15" t="s">
        <v>12</v>
      </c>
      <c r="UQL4" s="15" t="s">
        <v>12</v>
      </c>
      <c r="UQM4" s="15" t="s">
        <v>12</v>
      </c>
      <c r="UQN4" s="15" t="s">
        <v>12</v>
      </c>
      <c r="UQO4" s="15" t="s">
        <v>12</v>
      </c>
      <c r="UQP4" s="15" t="s">
        <v>12</v>
      </c>
      <c r="UQQ4" s="15" t="s">
        <v>12</v>
      </c>
      <c r="UQR4" s="15" t="s">
        <v>12</v>
      </c>
      <c r="UQS4" s="15" t="s">
        <v>12</v>
      </c>
      <c r="UQT4" s="15" t="s">
        <v>12</v>
      </c>
      <c r="UQU4" s="15" t="s">
        <v>12</v>
      </c>
      <c r="UQV4" s="15" t="s">
        <v>12</v>
      </c>
      <c r="UQW4" s="15" t="s">
        <v>12</v>
      </c>
      <c r="UQX4" s="15" t="s">
        <v>12</v>
      </c>
      <c r="UQY4" s="15" t="s">
        <v>12</v>
      </c>
      <c r="UQZ4" s="15" t="s">
        <v>12</v>
      </c>
      <c r="URA4" s="15" t="s">
        <v>12</v>
      </c>
      <c r="URB4" s="15" t="s">
        <v>12</v>
      </c>
      <c r="URC4" s="15" t="s">
        <v>12</v>
      </c>
      <c r="URD4" s="15" t="s">
        <v>12</v>
      </c>
      <c r="URE4" s="15" t="s">
        <v>12</v>
      </c>
      <c r="URF4" s="15" t="s">
        <v>12</v>
      </c>
      <c r="URG4" s="15" t="s">
        <v>12</v>
      </c>
      <c r="URH4" s="15" t="s">
        <v>12</v>
      </c>
      <c r="URI4" s="15" t="s">
        <v>12</v>
      </c>
      <c r="URJ4" s="15" t="s">
        <v>12</v>
      </c>
      <c r="URK4" s="15" t="s">
        <v>12</v>
      </c>
      <c r="URL4" s="15" t="s">
        <v>12</v>
      </c>
      <c r="URM4" s="15" t="s">
        <v>12</v>
      </c>
      <c r="URN4" s="15" t="s">
        <v>12</v>
      </c>
      <c r="URO4" s="15" t="s">
        <v>12</v>
      </c>
      <c r="URP4" s="15" t="s">
        <v>12</v>
      </c>
      <c r="URQ4" s="15" t="s">
        <v>12</v>
      </c>
      <c r="URR4" s="15" t="s">
        <v>12</v>
      </c>
      <c r="URS4" s="15" t="s">
        <v>12</v>
      </c>
      <c r="URT4" s="15" t="s">
        <v>12</v>
      </c>
      <c r="URU4" s="15" t="s">
        <v>12</v>
      </c>
      <c r="URV4" s="15" t="s">
        <v>12</v>
      </c>
      <c r="URW4" s="15" t="s">
        <v>12</v>
      </c>
      <c r="URX4" s="15" t="s">
        <v>12</v>
      </c>
      <c r="URY4" s="15" t="s">
        <v>12</v>
      </c>
      <c r="URZ4" s="15" t="s">
        <v>12</v>
      </c>
      <c r="USA4" s="15" t="s">
        <v>12</v>
      </c>
      <c r="USB4" s="15" t="s">
        <v>12</v>
      </c>
      <c r="USC4" s="15" t="s">
        <v>12</v>
      </c>
      <c r="USD4" s="15" t="s">
        <v>12</v>
      </c>
      <c r="USE4" s="15" t="s">
        <v>12</v>
      </c>
      <c r="USF4" s="15" t="s">
        <v>12</v>
      </c>
      <c r="USG4" s="15" t="s">
        <v>12</v>
      </c>
      <c r="USH4" s="15" t="s">
        <v>12</v>
      </c>
      <c r="USI4" s="15" t="s">
        <v>12</v>
      </c>
      <c r="USJ4" s="15" t="s">
        <v>12</v>
      </c>
      <c r="USK4" s="15" t="s">
        <v>12</v>
      </c>
      <c r="USL4" s="15" t="s">
        <v>12</v>
      </c>
      <c r="USM4" s="15" t="s">
        <v>12</v>
      </c>
      <c r="USN4" s="15" t="s">
        <v>12</v>
      </c>
      <c r="USO4" s="15" t="s">
        <v>12</v>
      </c>
      <c r="USP4" s="15" t="s">
        <v>12</v>
      </c>
      <c r="USQ4" s="15" t="s">
        <v>12</v>
      </c>
      <c r="USR4" s="15" t="s">
        <v>12</v>
      </c>
      <c r="USS4" s="15" t="s">
        <v>12</v>
      </c>
      <c r="UST4" s="15" t="s">
        <v>12</v>
      </c>
      <c r="USU4" s="15" t="s">
        <v>12</v>
      </c>
      <c r="USV4" s="15" t="s">
        <v>12</v>
      </c>
      <c r="USW4" s="15" t="s">
        <v>12</v>
      </c>
      <c r="USX4" s="15" t="s">
        <v>12</v>
      </c>
      <c r="USY4" s="15" t="s">
        <v>12</v>
      </c>
      <c r="USZ4" s="15" t="s">
        <v>12</v>
      </c>
      <c r="UTA4" s="15" t="s">
        <v>12</v>
      </c>
      <c r="UTB4" s="15" t="s">
        <v>12</v>
      </c>
      <c r="UTC4" s="15" t="s">
        <v>12</v>
      </c>
      <c r="UTD4" s="15" t="s">
        <v>12</v>
      </c>
      <c r="UTE4" s="15" t="s">
        <v>12</v>
      </c>
      <c r="UTF4" s="15" t="s">
        <v>12</v>
      </c>
      <c r="UTG4" s="15" t="s">
        <v>12</v>
      </c>
      <c r="UTH4" s="15" t="s">
        <v>12</v>
      </c>
      <c r="UTI4" s="15" t="s">
        <v>12</v>
      </c>
      <c r="UTJ4" s="15" t="s">
        <v>12</v>
      </c>
      <c r="UTK4" s="15" t="s">
        <v>12</v>
      </c>
      <c r="UTL4" s="15" t="s">
        <v>12</v>
      </c>
      <c r="UTM4" s="15" t="s">
        <v>12</v>
      </c>
      <c r="UTN4" s="15" t="s">
        <v>12</v>
      </c>
      <c r="UTO4" s="15" t="s">
        <v>12</v>
      </c>
      <c r="UTP4" s="15" t="s">
        <v>12</v>
      </c>
      <c r="UTQ4" s="15" t="s">
        <v>12</v>
      </c>
      <c r="UTR4" s="15" t="s">
        <v>12</v>
      </c>
      <c r="UTS4" s="15" t="s">
        <v>12</v>
      </c>
      <c r="UTT4" s="15" t="s">
        <v>12</v>
      </c>
      <c r="UTU4" s="15" t="s">
        <v>12</v>
      </c>
      <c r="UTV4" s="15" t="s">
        <v>12</v>
      </c>
      <c r="UTW4" s="15" t="s">
        <v>12</v>
      </c>
      <c r="UTX4" s="15" t="s">
        <v>12</v>
      </c>
      <c r="UTY4" s="15" t="s">
        <v>12</v>
      </c>
      <c r="UTZ4" s="15" t="s">
        <v>12</v>
      </c>
      <c r="UUA4" s="15" t="s">
        <v>12</v>
      </c>
      <c r="UUB4" s="15" t="s">
        <v>12</v>
      </c>
      <c r="UUC4" s="15" t="s">
        <v>12</v>
      </c>
      <c r="UUD4" s="15" t="s">
        <v>12</v>
      </c>
      <c r="UUE4" s="15" t="s">
        <v>12</v>
      </c>
      <c r="UUF4" s="15" t="s">
        <v>12</v>
      </c>
      <c r="UUG4" s="15" t="s">
        <v>12</v>
      </c>
      <c r="UUH4" s="15" t="s">
        <v>12</v>
      </c>
      <c r="UUI4" s="15" t="s">
        <v>12</v>
      </c>
      <c r="UUJ4" s="15" t="s">
        <v>12</v>
      </c>
      <c r="UUK4" s="15" t="s">
        <v>12</v>
      </c>
      <c r="UUL4" s="15" t="s">
        <v>12</v>
      </c>
      <c r="UUM4" s="15" t="s">
        <v>12</v>
      </c>
      <c r="UUN4" s="15" t="s">
        <v>12</v>
      </c>
      <c r="UUO4" s="15" t="s">
        <v>12</v>
      </c>
      <c r="UUP4" s="15" t="s">
        <v>12</v>
      </c>
      <c r="UUQ4" s="15" t="s">
        <v>12</v>
      </c>
      <c r="UUR4" s="15" t="s">
        <v>12</v>
      </c>
      <c r="UUS4" s="15" t="s">
        <v>12</v>
      </c>
      <c r="UUT4" s="15" t="s">
        <v>12</v>
      </c>
      <c r="UUU4" s="15" t="s">
        <v>12</v>
      </c>
      <c r="UUV4" s="15" t="s">
        <v>12</v>
      </c>
      <c r="UUW4" s="15" t="s">
        <v>12</v>
      </c>
      <c r="UUX4" s="15" t="s">
        <v>12</v>
      </c>
      <c r="UUY4" s="15" t="s">
        <v>12</v>
      </c>
      <c r="UUZ4" s="15" t="s">
        <v>12</v>
      </c>
      <c r="UVA4" s="15" t="s">
        <v>12</v>
      </c>
      <c r="UVB4" s="15" t="s">
        <v>12</v>
      </c>
      <c r="UVC4" s="15" t="s">
        <v>12</v>
      </c>
      <c r="UVD4" s="15" t="s">
        <v>12</v>
      </c>
      <c r="UVE4" s="15" t="s">
        <v>12</v>
      </c>
      <c r="UVF4" s="15" t="s">
        <v>12</v>
      </c>
      <c r="UVG4" s="15" t="s">
        <v>12</v>
      </c>
      <c r="UVH4" s="15" t="s">
        <v>12</v>
      </c>
      <c r="UVI4" s="15" t="s">
        <v>12</v>
      </c>
      <c r="UVJ4" s="15" t="s">
        <v>12</v>
      </c>
      <c r="UVK4" s="15" t="s">
        <v>12</v>
      </c>
      <c r="UVL4" s="15" t="s">
        <v>12</v>
      </c>
      <c r="UVM4" s="15" t="s">
        <v>12</v>
      </c>
      <c r="UVN4" s="15" t="s">
        <v>12</v>
      </c>
      <c r="UVO4" s="15" t="s">
        <v>12</v>
      </c>
      <c r="UVP4" s="15" t="s">
        <v>12</v>
      </c>
      <c r="UVQ4" s="15" t="s">
        <v>12</v>
      </c>
      <c r="UVR4" s="15" t="s">
        <v>12</v>
      </c>
      <c r="UVS4" s="15" t="s">
        <v>12</v>
      </c>
      <c r="UVT4" s="15" t="s">
        <v>12</v>
      </c>
      <c r="UVU4" s="15" t="s">
        <v>12</v>
      </c>
      <c r="UVV4" s="15" t="s">
        <v>12</v>
      </c>
      <c r="UVW4" s="15" t="s">
        <v>12</v>
      </c>
      <c r="UVX4" s="15" t="s">
        <v>12</v>
      </c>
      <c r="UVY4" s="15" t="s">
        <v>12</v>
      </c>
      <c r="UVZ4" s="15" t="s">
        <v>12</v>
      </c>
      <c r="UWA4" s="15" t="s">
        <v>12</v>
      </c>
      <c r="UWB4" s="15" t="s">
        <v>12</v>
      </c>
      <c r="UWC4" s="15" t="s">
        <v>12</v>
      </c>
      <c r="UWD4" s="15" t="s">
        <v>12</v>
      </c>
      <c r="UWE4" s="15" t="s">
        <v>12</v>
      </c>
      <c r="UWF4" s="15" t="s">
        <v>12</v>
      </c>
      <c r="UWG4" s="15" t="s">
        <v>12</v>
      </c>
      <c r="UWH4" s="15" t="s">
        <v>12</v>
      </c>
      <c r="UWI4" s="15" t="s">
        <v>12</v>
      </c>
      <c r="UWJ4" s="15" t="s">
        <v>12</v>
      </c>
      <c r="UWK4" s="15" t="s">
        <v>12</v>
      </c>
      <c r="UWL4" s="15" t="s">
        <v>12</v>
      </c>
      <c r="UWM4" s="15" t="s">
        <v>12</v>
      </c>
      <c r="UWN4" s="15" t="s">
        <v>12</v>
      </c>
      <c r="UWO4" s="15" t="s">
        <v>12</v>
      </c>
      <c r="UWP4" s="15" t="s">
        <v>12</v>
      </c>
      <c r="UWQ4" s="15" t="s">
        <v>12</v>
      </c>
      <c r="UWR4" s="15" t="s">
        <v>12</v>
      </c>
      <c r="UWS4" s="15" t="s">
        <v>12</v>
      </c>
      <c r="UWT4" s="15" t="s">
        <v>12</v>
      </c>
      <c r="UWU4" s="15" t="s">
        <v>12</v>
      </c>
      <c r="UWV4" s="15" t="s">
        <v>12</v>
      </c>
      <c r="UWW4" s="15" t="s">
        <v>12</v>
      </c>
      <c r="UWX4" s="15" t="s">
        <v>12</v>
      </c>
      <c r="UWY4" s="15" t="s">
        <v>12</v>
      </c>
      <c r="UWZ4" s="15" t="s">
        <v>12</v>
      </c>
      <c r="UXA4" s="15" t="s">
        <v>12</v>
      </c>
      <c r="UXB4" s="15" t="s">
        <v>12</v>
      </c>
      <c r="UXC4" s="15" t="s">
        <v>12</v>
      </c>
      <c r="UXD4" s="15" t="s">
        <v>12</v>
      </c>
      <c r="UXE4" s="15" t="s">
        <v>12</v>
      </c>
      <c r="UXF4" s="15" t="s">
        <v>12</v>
      </c>
      <c r="UXG4" s="15" t="s">
        <v>12</v>
      </c>
      <c r="UXH4" s="15" t="s">
        <v>12</v>
      </c>
      <c r="UXI4" s="15" t="s">
        <v>12</v>
      </c>
      <c r="UXJ4" s="15" t="s">
        <v>12</v>
      </c>
      <c r="UXK4" s="15" t="s">
        <v>12</v>
      </c>
      <c r="UXL4" s="15" t="s">
        <v>12</v>
      </c>
      <c r="UXM4" s="15" t="s">
        <v>12</v>
      </c>
      <c r="UXN4" s="15" t="s">
        <v>12</v>
      </c>
      <c r="UXO4" s="15" t="s">
        <v>12</v>
      </c>
      <c r="UXP4" s="15" t="s">
        <v>12</v>
      </c>
      <c r="UXQ4" s="15" t="s">
        <v>12</v>
      </c>
      <c r="UXR4" s="15" t="s">
        <v>12</v>
      </c>
      <c r="UXS4" s="15" t="s">
        <v>12</v>
      </c>
      <c r="UXT4" s="15" t="s">
        <v>12</v>
      </c>
      <c r="UXU4" s="15" t="s">
        <v>12</v>
      </c>
      <c r="UXV4" s="15" t="s">
        <v>12</v>
      </c>
      <c r="UXW4" s="15" t="s">
        <v>12</v>
      </c>
      <c r="UXX4" s="15" t="s">
        <v>12</v>
      </c>
      <c r="UXY4" s="15" t="s">
        <v>12</v>
      </c>
      <c r="UXZ4" s="15" t="s">
        <v>12</v>
      </c>
      <c r="UYA4" s="15" t="s">
        <v>12</v>
      </c>
      <c r="UYB4" s="15" t="s">
        <v>12</v>
      </c>
      <c r="UYC4" s="15" t="s">
        <v>12</v>
      </c>
      <c r="UYD4" s="15" t="s">
        <v>12</v>
      </c>
      <c r="UYE4" s="15" t="s">
        <v>12</v>
      </c>
      <c r="UYF4" s="15" t="s">
        <v>12</v>
      </c>
      <c r="UYG4" s="15" t="s">
        <v>12</v>
      </c>
      <c r="UYH4" s="15" t="s">
        <v>12</v>
      </c>
      <c r="UYI4" s="15" t="s">
        <v>12</v>
      </c>
      <c r="UYJ4" s="15" t="s">
        <v>12</v>
      </c>
      <c r="UYK4" s="15" t="s">
        <v>12</v>
      </c>
      <c r="UYL4" s="15" t="s">
        <v>12</v>
      </c>
      <c r="UYM4" s="15" t="s">
        <v>12</v>
      </c>
      <c r="UYN4" s="15" t="s">
        <v>12</v>
      </c>
      <c r="UYO4" s="15" t="s">
        <v>12</v>
      </c>
      <c r="UYP4" s="15" t="s">
        <v>12</v>
      </c>
      <c r="UYQ4" s="15" t="s">
        <v>12</v>
      </c>
      <c r="UYR4" s="15" t="s">
        <v>12</v>
      </c>
      <c r="UYS4" s="15" t="s">
        <v>12</v>
      </c>
      <c r="UYT4" s="15" t="s">
        <v>12</v>
      </c>
      <c r="UYU4" s="15" t="s">
        <v>12</v>
      </c>
      <c r="UYV4" s="15" t="s">
        <v>12</v>
      </c>
      <c r="UYW4" s="15" t="s">
        <v>12</v>
      </c>
      <c r="UYX4" s="15" t="s">
        <v>12</v>
      </c>
      <c r="UYY4" s="15" t="s">
        <v>12</v>
      </c>
      <c r="UYZ4" s="15" t="s">
        <v>12</v>
      </c>
      <c r="UZA4" s="15" t="s">
        <v>12</v>
      </c>
      <c r="UZB4" s="15" t="s">
        <v>12</v>
      </c>
      <c r="UZC4" s="15" t="s">
        <v>12</v>
      </c>
      <c r="UZD4" s="15" t="s">
        <v>12</v>
      </c>
      <c r="UZE4" s="15" t="s">
        <v>12</v>
      </c>
      <c r="UZF4" s="15" t="s">
        <v>12</v>
      </c>
      <c r="UZG4" s="15" t="s">
        <v>12</v>
      </c>
      <c r="UZH4" s="15" t="s">
        <v>12</v>
      </c>
      <c r="UZI4" s="15" t="s">
        <v>12</v>
      </c>
      <c r="UZJ4" s="15" t="s">
        <v>12</v>
      </c>
      <c r="UZK4" s="15" t="s">
        <v>12</v>
      </c>
      <c r="UZL4" s="15" t="s">
        <v>12</v>
      </c>
      <c r="UZM4" s="15" t="s">
        <v>12</v>
      </c>
      <c r="UZN4" s="15" t="s">
        <v>12</v>
      </c>
      <c r="UZO4" s="15" t="s">
        <v>12</v>
      </c>
      <c r="UZP4" s="15" t="s">
        <v>12</v>
      </c>
      <c r="UZQ4" s="15" t="s">
        <v>12</v>
      </c>
      <c r="UZR4" s="15" t="s">
        <v>12</v>
      </c>
      <c r="UZS4" s="15" t="s">
        <v>12</v>
      </c>
      <c r="UZT4" s="15" t="s">
        <v>12</v>
      </c>
      <c r="UZU4" s="15" t="s">
        <v>12</v>
      </c>
      <c r="UZV4" s="15" t="s">
        <v>12</v>
      </c>
      <c r="UZW4" s="15" t="s">
        <v>12</v>
      </c>
      <c r="UZX4" s="15" t="s">
        <v>12</v>
      </c>
      <c r="UZY4" s="15" t="s">
        <v>12</v>
      </c>
      <c r="UZZ4" s="15" t="s">
        <v>12</v>
      </c>
      <c r="VAA4" s="15" t="s">
        <v>12</v>
      </c>
      <c r="VAB4" s="15" t="s">
        <v>12</v>
      </c>
      <c r="VAC4" s="15" t="s">
        <v>12</v>
      </c>
      <c r="VAD4" s="15" t="s">
        <v>12</v>
      </c>
      <c r="VAE4" s="15" t="s">
        <v>12</v>
      </c>
      <c r="VAF4" s="15" t="s">
        <v>12</v>
      </c>
      <c r="VAG4" s="15" t="s">
        <v>12</v>
      </c>
      <c r="VAH4" s="15" t="s">
        <v>12</v>
      </c>
      <c r="VAI4" s="15" t="s">
        <v>12</v>
      </c>
      <c r="VAJ4" s="15" t="s">
        <v>12</v>
      </c>
      <c r="VAK4" s="15" t="s">
        <v>12</v>
      </c>
      <c r="VAL4" s="15" t="s">
        <v>12</v>
      </c>
      <c r="VAM4" s="15" t="s">
        <v>12</v>
      </c>
      <c r="VAN4" s="15" t="s">
        <v>12</v>
      </c>
      <c r="VAO4" s="15" t="s">
        <v>12</v>
      </c>
      <c r="VAP4" s="15" t="s">
        <v>12</v>
      </c>
      <c r="VAQ4" s="15" t="s">
        <v>12</v>
      </c>
      <c r="VAR4" s="15" t="s">
        <v>12</v>
      </c>
      <c r="VAS4" s="15" t="s">
        <v>12</v>
      </c>
      <c r="VAT4" s="15" t="s">
        <v>12</v>
      </c>
      <c r="VAU4" s="15" t="s">
        <v>12</v>
      </c>
      <c r="VAV4" s="15" t="s">
        <v>12</v>
      </c>
      <c r="VAW4" s="15" t="s">
        <v>12</v>
      </c>
      <c r="VAX4" s="15" t="s">
        <v>12</v>
      </c>
      <c r="VAY4" s="15" t="s">
        <v>12</v>
      </c>
      <c r="VAZ4" s="15" t="s">
        <v>12</v>
      </c>
      <c r="VBA4" s="15" t="s">
        <v>12</v>
      </c>
      <c r="VBB4" s="15" t="s">
        <v>12</v>
      </c>
      <c r="VBC4" s="15" t="s">
        <v>12</v>
      </c>
      <c r="VBD4" s="15" t="s">
        <v>12</v>
      </c>
      <c r="VBE4" s="15" t="s">
        <v>12</v>
      </c>
      <c r="VBF4" s="15" t="s">
        <v>12</v>
      </c>
      <c r="VBG4" s="15" t="s">
        <v>12</v>
      </c>
      <c r="VBH4" s="15" t="s">
        <v>12</v>
      </c>
      <c r="VBI4" s="15" t="s">
        <v>12</v>
      </c>
      <c r="VBJ4" s="15" t="s">
        <v>12</v>
      </c>
      <c r="VBK4" s="15" t="s">
        <v>12</v>
      </c>
      <c r="VBL4" s="15" t="s">
        <v>12</v>
      </c>
      <c r="VBM4" s="15" t="s">
        <v>12</v>
      </c>
      <c r="VBN4" s="15" t="s">
        <v>12</v>
      </c>
      <c r="VBO4" s="15" t="s">
        <v>12</v>
      </c>
      <c r="VBP4" s="15" t="s">
        <v>12</v>
      </c>
      <c r="VBQ4" s="15" t="s">
        <v>12</v>
      </c>
      <c r="VBR4" s="15" t="s">
        <v>12</v>
      </c>
      <c r="VBS4" s="15" t="s">
        <v>12</v>
      </c>
      <c r="VBT4" s="15" t="s">
        <v>12</v>
      </c>
      <c r="VBU4" s="15" t="s">
        <v>12</v>
      </c>
      <c r="VBV4" s="15" t="s">
        <v>12</v>
      </c>
      <c r="VBW4" s="15" t="s">
        <v>12</v>
      </c>
      <c r="VBX4" s="15" t="s">
        <v>12</v>
      </c>
      <c r="VBY4" s="15" t="s">
        <v>12</v>
      </c>
      <c r="VBZ4" s="15" t="s">
        <v>12</v>
      </c>
      <c r="VCA4" s="15" t="s">
        <v>12</v>
      </c>
      <c r="VCB4" s="15" t="s">
        <v>12</v>
      </c>
      <c r="VCC4" s="15" t="s">
        <v>12</v>
      </c>
      <c r="VCD4" s="15" t="s">
        <v>12</v>
      </c>
      <c r="VCE4" s="15" t="s">
        <v>12</v>
      </c>
      <c r="VCF4" s="15" t="s">
        <v>12</v>
      </c>
      <c r="VCG4" s="15" t="s">
        <v>12</v>
      </c>
      <c r="VCH4" s="15" t="s">
        <v>12</v>
      </c>
      <c r="VCI4" s="15" t="s">
        <v>12</v>
      </c>
      <c r="VCJ4" s="15" t="s">
        <v>12</v>
      </c>
      <c r="VCK4" s="15" t="s">
        <v>12</v>
      </c>
      <c r="VCL4" s="15" t="s">
        <v>12</v>
      </c>
      <c r="VCM4" s="15" t="s">
        <v>12</v>
      </c>
      <c r="VCN4" s="15" t="s">
        <v>12</v>
      </c>
      <c r="VCO4" s="15" t="s">
        <v>12</v>
      </c>
      <c r="VCP4" s="15" t="s">
        <v>12</v>
      </c>
      <c r="VCQ4" s="15" t="s">
        <v>12</v>
      </c>
      <c r="VCR4" s="15" t="s">
        <v>12</v>
      </c>
      <c r="VCS4" s="15" t="s">
        <v>12</v>
      </c>
      <c r="VCT4" s="15" t="s">
        <v>12</v>
      </c>
      <c r="VCU4" s="15" t="s">
        <v>12</v>
      </c>
      <c r="VCV4" s="15" t="s">
        <v>12</v>
      </c>
      <c r="VCW4" s="15" t="s">
        <v>12</v>
      </c>
      <c r="VCX4" s="15" t="s">
        <v>12</v>
      </c>
      <c r="VCY4" s="15" t="s">
        <v>12</v>
      </c>
      <c r="VCZ4" s="15" t="s">
        <v>12</v>
      </c>
      <c r="VDA4" s="15" t="s">
        <v>12</v>
      </c>
      <c r="VDB4" s="15" t="s">
        <v>12</v>
      </c>
      <c r="VDC4" s="15" t="s">
        <v>12</v>
      </c>
      <c r="VDD4" s="15" t="s">
        <v>12</v>
      </c>
      <c r="VDE4" s="15" t="s">
        <v>12</v>
      </c>
      <c r="VDF4" s="15" t="s">
        <v>12</v>
      </c>
      <c r="VDG4" s="15" t="s">
        <v>12</v>
      </c>
      <c r="VDH4" s="15" t="s">
        <v>12</v>
      </c>
      <c r="VDI4" s="15" t="s">
        <v>12</v>
      </c>
      <c r="VDJ4" s="15" t="s">
        <v>12</v>
      </c>
      <c r="VDK4" s="15" t="s">
        <v>12</v>
      </c>
      <c r="VDL4" s="15" t="s">
        <v>12</v>
      </c>
      <c r="VDM4" s="15" t="s">
        <v>12</v>
      </c>
      <c r="VDN4" s="15" t="s">
        <v>12</v>
      </c>
      <c r="VDO4" s="15" t="s">
        <v>12</v>
      </c>
      <c r="VDP4" s="15" t="s">
        <v>12</v>
      </c>
      <c r="VDQ4" s="15" t="s">
        <v>12</v>
      </c>
      <c r="VDR4" s="15" t="s">
        <v>12</v>
      </c>
      <c r="VDS4" s="15" t="s">
        <v>12</v>
      </c>
      <c r="VDT4" s="15" t="s">
        <v>12</v>
      </c>
      <c r="VDU4" s="15" t="s">
        <v>12</v>
      </c>
      <c r="VDV4" s="15" t="s">
        <v>12</v>
      </c>
      <c r="VDW4" s="15" t="s">
        <v>12</v>
      </c>
      <c r="VDX4" s="15" t="s">
        <v>12</v>
      </c>
      <c r="VDY4" s="15" t="s">
        <v>12</v>
      </c>
      <c r="VDZ4" s="15" t="s">
        <v>12</v>
      </c>
      <c r="VEA4" s="15" t="s">
        <v>12</v>
      </c>
      <c r="VEB4" s="15" t="s">
        <v>12</v>
      </c>
      <c r="VEC4" s="15" t="s">
        <v>12</v>
      </c>
      <c r="VED4" s="15" t="s">
        <v>12</v>
      </c>
      <c r="VEE4" s="15" t="s">
        <v>12</v>
      </c>
      <c r="VEF4" s="15" t="s">
        <v>12</v>
      </c>
      <c r="VEG4" s="15" t="s">
        <v>12</v>
      </c>
      <c r="VEH4" s="15" t="s">
        <v>12</v>
      </c>
      <c r="VEI4" s="15" t="s">
        <v>12</v>
      </c>
      <c r="VEJ4" s="15" t="s">
        <v>12</v>
      </c>
      <c r="VEK4" s="15" t="s">
        <v>12</v>
      </c>
      <c r="VEL4" s="15" t="s">
        <v>12</v>
      </c>
      <c r="VEM4" s="15" t="s">
        <v>12</v>
      </c>
      <c r="VEN4" s="15" t="s">
        <v>12</v>
      </c>
      <c r="VEO4" s="15" t="s">
        <v>12</v>
      </c>
      <c r="VEP4" s="15" t="s">
        <v>12</v>
      </c>
      <c r="VEQ4" s="15" t="s">
        <v>12</v>
      </c>
      <c r="VER4" s="15" t="s">
        <v>12</v>
      </c>
      <c r="VES4" s="15" t="s">
        <v>12</v>
      </c>
      <c r="VET4" s="15" t="s">
        <v>12</v>
      </c>
      <c r="VEU4" s="15" t="s">
        <v>12</v>
      </c>
      <c r="VEV4" s="15" t="s">
        <v>12</v>
      </c>
      <c r="VEW4" s="15" t="s">
        <v>12</v>
      </c>
      <c r="VEX4" s="15" t="s">
        <v>12</v>
      </c>
      <c r="VEY4" s="15" t="s">
        <v>12</v>
      </c>
      <c r="VEZ4" s="15" t="s">
        <v>12</v>
      </c>
      <c r="VFA4" s="15" t="s">
        <v>12</v>
      </c>
      <c r="VFB4" s="15" t="s">
        <v>12</v>
      </c>
      <c r="VFC4" s="15" t="s">
        <v>12</v>
      </c>
      <c r="VFD4" s="15" t="s">
        <v>12</v>
      </c>
      <c r="VFE4" s="15" t="s">
        <v>12</v>
      </c>
      <c r="VFF4" s="15" t="s">
        <v>12</v>
      </c>
      <c r="VFG4" s="15" t="s">
        <v>12</v>
      </c>
      <c r="VFH4" s="15" t="s">
        <v>12</v>
      </c>
      <c r="VFI4" s="15" t="s">
        <v>12</v>
      </c>
      <c r="VFJ4" s="15" t="s">
        <v>12</v>
      </c>
      <c r="VFK4" s="15" t="s">
        <v>12</v>
      </c>
      <c r="VFL4" s="15" t="s">
        <v>12</v>
      </c>
      <c r="VFM4" s="15" t="s">
        <v>12</v>
      </c>
      <c r="VFN4" s="15" t="s">
        <v>12</v>
      </c>
      <c r="VFO4" s="15" t="s">
        <v>12</v>
      </c>
      <c r="VFP4" s="15" t="s">
        <v>12</v>
      </c>
      <c r="VFQ4" s="15" t="s">
        <v>12</v>
      </c>
      <c r="VFR4" s="15" t="s">
        <v>12</v>
      </c>
      <c r="VFS4" s="15" t="s">
        <v>12</v>
      </c>
      <c r="VFT4" s="15" t="s">
        <v>12</v>
      </c>
      <c r="VFU4" s="15" t="s">
        <v>12</v>
      </c>
      <c r="VFV4" s="15" t="s">
        <v>12</v>
      </c>
      <c r="VFW4" s="15" t="s">
        <v>12</v>
      </c>
      <c r="VFX4" s="15" t="s">
        <v>12</v>
      </c>
      <c r="VFY4" s="15" t="s">
        <v>12</v>
      </c>
      <c r="VFZ4" s="15" t="s">
        <v>12</v>
      </c>
      <c r="VGA4" s="15" t="s">
        <v>12</v>
      </c>
      <c r="VGB4" s="15" t="s">
        <v>12</v>
      </c>
      <c r="VGC4" s="15" t="s">
        <v>12</v>
      </c>
      <c r="VGD4" s="15" t="s">
        <v>12</v>
      </c>
      <c r="VGE4" s="15" t="s">
        <v>12</v>
      </c>
      <c r="VGF4" s="15" t="s">
        <v>12</v>
      </c>
      <c r="VGG4" s="15" t="s">
        <v>12</v>
      </c>
      <c r="VGH4" s="15" t="s">
        <v>12</v>
      </c>
      <c r="VGI4" s="15" t="s">
        <v>12</v>
      </c>
      <c r="VGJ4" s="15" t="s">
        <v>12</v>
      </c>
      <c r="VGK4" s="15" t="s">
        <v>12</v>
      </c>
      <c r="VGL4" s="15" t="s">
        <v>12</v>
      </c>
      <c r="VGM4" s="15" t="s">
        <v>12</v>
      </c>
      <c r="VGN4" s="15" t="s">
        <v>12</v>
      </c>
      <c r="VGO4" s="15" t="s">
        <v>12</v>
      </c>
      <c r="VGP4" s="15" t="s">
        <v>12</v>
      </c>
      <c r="VGQ4" s="15" t="s">
        <v>12</v>
      </c>
      <c r="VGR4" s="15" t="s">
        <v>12</v>
      </c>
      <c r="VGS4" s="15" t="s">
        <v>12</v>
      </c>
      <c r="VGT4" s="15" t="s">
        <v>12</v>
      </c>
      <c r="VGU4" s="15" t="s">
        <v>12</v>
      </c>
      <c r="VGV4" s="15" t="s">
        <v>12</v>
      </c>
      <c r="VGW4" s="15" t="s">
        <v>12</v>
      </c>
      <c r="VGX4" s="15" t="s">
        <v>12</v>
      </c>
      <c r="VGY4" s="15" t="s">
        <v>12</v>
      </c>
      <c r="VGZ4" s="15" t="s">
        <v>12</v>
      </c>
      <c r="VHA4" s="15" t="s">
        <v>12</v>
      </c>
      <c r="VHB4" s="15" t="s">
        <v>12</v>
      </c>
      <c r="VHC4" s="15" t="s">
        <v>12</v>
      </c>
      <c r="VHD4" s="15" t="s">
        <v>12</v>
      </c>
      <c r="VHE4" s="15" t="s">
        <v>12</v>
      </c>
      <c r="VHF4" s="15" t="s">
        <v>12</v>
      </c>
      <c r="VHG4" s="15" t="s">
        <v>12</v>
      </c>
      <c r="VHH4" s="15" t="s">
        <v>12</v>
      </c>
      <c r="VHI4" s="15" t="s">
        <v>12</v>
      </c>
      <c r="VHJ4" s="15" t="s">
        <v>12</v>
      </c>
      <c r="VHK4" s="15" t="s">
        <v>12</v>
      </c>
      <c r="VHL4" s="15" t="s">
        <v>12</v>
      </c>
      <c r="VHM4" s="15" t="s">
        <v>12</v>
      </c>
      <c r="VHN4" s="15" t="s">
        <v>12</v>
      </c>
      <c r="VHO4" s="15" t="s">
        <v>12</v>
      </c>
      <c r="VHP4" s="15" t="s">
        <v>12</v>
      </c>
      <c r="VHQ4" s="15" t="s">
        <v>12</v>
      </c>
      <c r="VHR4" s="15" t="s">
        <v>12</v>
      </c>
      <c r="VHS4" s="15" t="s">
        <v>12</v>
      </c>
      <c r="VHT4" s="15" t="s">
        <v>12</v>
      </c>
      <c r="VHU4" s="15" t="s">
        <v>12</v>
      </c>
      <c r="VHV4" s="15" t="s">
        <v>12</v>
      </c>
      <c r="VHW4" s="15" t="s">
        <v>12</v>
      </c>
      <c r="VHX4" s="15" t="s">
        <v>12</v>
      </c>
      <c r="VHY4" s="15" t="s">
        <v>12</v>
      </c>
      <c r="VHZ4" s="15" t="s">
        <v>12</v>
      </c>
      <c r="VIA4" s="15" t="s">
        <v>12</v>
      </c>
      <c r="VIB4" s="15" t="s">
        <v>12</v>
      </c>
      <c r="VIC4" s="15" t="s">
        <v>12</v>
      </c>
      <c r="VID4" s="15" t="s">
        <v>12</v>
      </c>
      <c r="VIE4" s="15" t="s">
        <v>12</v>
      </c>
      <c r="VIF4" s="15" t="s">
        <v>12</v>
      </c>
      <c r="VIG4" s="15" t="s">
        <v>12</v>
      </c>
      <c r="VIH4" s="15" t="s">
        <v>12</v>
      </c>
      <c r="VII4" s="15" t="s">
        <v>12</v>
      </c>
      <c r="VIJ4" s="15" t="s">
        <v>12</v>
      </c>
      <c r="VIK4" s="15" t="s">
        <v>12</v>
      </c>
      <c r="VIL4" s="15" t="s">
        <v>12</v>
      </c>
      <c r="VIM4" s="15" t="s">
        <v>12</v>
      </c>
      <c r="VIN4" s="15" t="s">
        <v>12</v>
      </c>
      <c r="VIO4" s="15" t="s">
        <v>12</v>
      </c>
      <c r="VIP4" s="15" t="s">
        <v>12</v>
      </c>
      <c r="VIQ4" s="15" t="s">
        <v>12</v>
      </c>
      <c r="VIR4" s="15" t="s">
        <v>12</v>
      </c>
      <c r="VIS4" s="15" t="s">
        <v>12</v>
      </c>
      <c r="VIT4" s="15" t="s">
        <v>12</v>
      </c>
      <c r="VIU4" s="15" t="s">
        <v>12</v>
      </c>
      <c r="VIV4" s="15" t="s">
        <v>12</v>
      </c>
      <c r="VIW4" s="15" t="s">
        <v>12</v>
      </c>
      <c r="VIX4" s="15" t="s">
        <v>12</v>
      </c>
      <c r="VIY4" s="15" t="s">
        <v>12</v>
      </c>
      <c r="VIZ4" s="15" t="s">
        <v>12</v>
      </c>
      <c r="VJA4" s="15" t="s">
        <v>12</v>
      </c>
      <c r="VJB4" s="15" t="s">
        <v>12</v>
      </c>
      <c r="VJC4" s="15" t="s">
        <v>12</v>
      </c>
      <c r="VJD4" s="15" t="s">
        <v>12</v>
      </c>
      <c r="VJE4" s="15" t="s">
        <v>12</v>
      </c>
      <c r="VJF4" s="15" t="s">
        <v>12</v>
      </c>
      <c r="VJG4" s="15" t="s">
        <v>12</v>
      </c>
      <c r="VJH4" s="15" t="s">
        <v>12</v>
      </c>
      <c r="VJI4" s="15" t="s">
        <v>12</v>
      </c>
      <c r="VJJ4" s="15" t="s">
        <v>12</v>
      </c>
      <c r="VJK4" s="15" t="s">
        <v>12</v>
      </c>
      <c r="VJL4" s="15" t="s">
        <v>12</v>
      </c>
      <c r="VJM4" s="15" t="s">
        <v>12</v>
      </c>
      <c r="VJN4" s="15" t="s">
        <v>12</v>
      </c>
      <c r="VJO4" s="15" t="s">
        <v>12</v>
      </c>
      <c r="VJP4" s="15" t="s">
        <v>12</v>
      </c>
      <c r="VJQ4" s="15" t="s">
        <v>12</v>
      </c>
      <c r="VJR4" s="15" t="s">
        <v>12</v>
      </c>
      <c r="VJS4" s="15" t="s">
        <v>12</v>
      </c>
      <c r="VJT4" s="15" t="s">
        <v>12</v>
      </c>
      <c r="VJU4" s="15" t="s">
        <v>12</v>
      </c>
      <c r="VJV4" s="15" t="s">
        <v>12</v>
      </c>
      <c r="VJW4" s="15" t="s">
        <v>12</v>
      </c>
      <c r="VJX4" s="15" t="s">
        <v>12</v>
      </c>
      <c r="VJY4" s="15" t="s">
        <v>12</v>
      </c>
      <c r="VJZ4" s="15" t="s">
        <v>12</v>
      </c>
      <c r="VKA4" s="15" t="s">
        <v>12</v>
      </c>
      <c r="VKB4" s="15" t="s">
        <v>12</v>
      </c>
      <c r="VKC4" s="15" t="s">
        <v>12</v>
      </c>
      <c r="VKD4" s="15" t="s">
        <v>12</v>
      </c>
      <c r="VKE4" s="15" t="s">
        <v>12</v>
      </c>
      <c r="VKF4" s="15" t="s">
        <v>12</v>
      </c>
      <c r="VKG4" s="15" t="s">
        <v>12</v>
      </c>
      <c r="VKH4" s="15" t="s">
        <v>12</v>
      </c>
      <c r="VKI4" s="15" t="s">
        <v>12</v>
      </c>
      <c r="VKJ4" s="15" t="s">
        <v>12</v>
      </c>
      <c r="VKK4" s="15" t="s">
        <v>12</v>
      </c>
      <c r="VKL4" s="15" t="s">
        <v>12</v>
      </c>
      <c r="VKM4" s="15" t="s">
        <v>12</v>
      </c>
      <c r="VKN4" s="15" t="s">
        <v>12</v>
      </c>
      <c r="VKO4" s="15" t="s">
        <v>12</v>
      </c>
      <c r="VKP4" s="15" t="s">
        <v>12</v>
      </c>
      <c r="VKQ4" s="15" t="s">
        <v>12</v>
      </c>
      <c r="VKR4" s="15" t="s">
        <v>12</v>
      </c>
      <c r="VKS4" s="15" t="s">
        <v>12</v>
      </c>
      <c r="VKT4" s="15" t="s">
        <v>12</v>
      </c>
      <c r="VKU4" s="15" t="s">
        <v>12</v>
      </c>
      <c r="VKV4" s="15" t="s">
        <v>12</v>
      </c>
      <c r="VKW4" s="15" t="s">
        <v>12</v>
      </c>
      <c r="VKX4" s="15" t="s">
        <v>12</v>
      </c>
      <c r="VKY4" s="15" t="s">
        <v>12</v>
      </c>
      <c r="VKZ4" s="15" t="s">
        <v>12</v>
      </c>
      <c r="VLA4" s="15" t="s">
        <v>12</v>
      </c>
      <c r="VLB4" s="15" t="s">
        <v>12</v>
      </c>
      <c r="VLC4" s="15" t="s">
        <v>12</v>
      </c>
      <c r="VLD4" s="15" t="s">
        <v>12</v>
      </c>
      <c r="VLE4" s="15" t="s">
        <v>12</v>
      </c>
      <c r="VLF4" s="15" t="s">
        <v>12</v>
      </c>
      <c r="VLG4" s="15" t="s">
        <v>12</v>
      </c>
      <c r="VLH4" s="15" t="s">
        <v>12</v>
      </c>
      <c r="VLI4" s="15" t="s">
        <v>12</v>
      </c>
      <c r="VLJ4" s="15" t="s">
        <v>12</v>
      </c>
      <c r="VLK4" s="15" t="s">
        <v>12</v>
      </c>
      <c r="VLL4" s="15" t="s">
        <v>12</v>
      </c>
      <c r="VLM4" s="15" t="s">
        <v>12</v>
      </c>
      <c r="VLN4" s="15" t="s">
        <v>12</v>
      </c>
      <c r="VLO4" s="15" t="s">
        <v>12</v>
      </c>
      <c r="VLP4" s="15" t="s">
        <v>12</v>
      </c>
      <c r="VLQ4" s="15" t="s">
        <v>12</v>
      </c>
      <c r="VLR4" s="15" t="s">
        <v>12</v>
      </c>
      <c r="VLS4" s="15" t="s">
        <v>12</v>
      </c>
      <c r="VLT4" s="15" t="s">
        <v>12</v>
      </c>
      <c r="VLU4" s="15" t="s">
        <v>12</v>
      </c>
      <c r="VLV4" s="15" t="s">
        <v>12</v>
      </c>
      <c r="VLW4" s="15" t="s">
        <v>12</v>
      </c>
      <c r="VLX4" s="15" t="s">
        <v>12</v>
      </c>
      <c r="VLY4" s="15" t="s">
        <v>12</v>
      </c>
      <c r="VLZ4" s="15" t="s">
        <v>12</v>
      </c>
      <c r="VMA4" s="15" t="s">
        <v>12</v>
      </c>
      <c r="VMB4" s="15" t="s">
        <v>12</v>
      </c>
      <c r="VMC4" s="15" t="s">
        <v>12</v>
      </c>
      <c r="VMD4" s="15" t="s">
        <v>12</v>
      </c>
      <c r="VME4" s="15" t="s">
        <v>12</v>
      </c>
      <c r="VMF4" s="15" t="s">
        <v>12</v>
      </c>
      <c r="VMG4" s="15" t="s">
        <v>12</v>
      </c>
      <c r="VMH4" s="15" t="s">
        <v>12</v>
      </c>
      <c r="VMI4" s="15" t="s">
        <v>12</v>
      </c>
      <c r="VMJ4" s="15" t="s">
        <v>12</v>
      </c>
      <c r="VMK4" s="15" t="s">
        <v>12</v>
      </c>
      <c r="VML4" s="15" t="s">
        <v>12</v>
      </c>
      <c r="VMM4" s="15" t="s">
        <v>12</v>
      </c>
      <c r="VMN4" s="15" t="s">
        <v>12</v>
      </c>
      <c r="VMO4" s="15" t="s">
        <v>12</v>
      </c>
      <c r="VMP4" s="15" t="s">
        <v>12</v>
      </c>
      <c r="VMQ4" s="15" t="s">
        <v>12</v>
      </c>
      <c r="VMR4" s="15" t="s">
        <v>12</v>
      </c>
      <c r="VMS4" s="15" t="s">
        <v>12</v>
      </c>
      <c r="VMT4" s="15" t="s">
        <v>12</v>
      </c>
      <c r="VMU4" s="15" t="s">
        <v>12</v>
      </c>
      <c r="VMV4" s="15" t="s">
        <v>12</v>
      </c>
      <c r="VMW4" s="15" t="s">
        <v>12</v>
      </c>
      <c r="VMX4" s="15" t="s">
        <v>12</v>
      </c>
      <c r="VMY4" s="15" t="s">
        <v>12</v>
      </c>
      <c r="VMZ4" s="15" t="s">
        <v>12</v>
      </c>
      <c r="VNA4" s="15" t="s">
        <v>12</v>
      </c>
      <c r="VNB4" s="15" t="s">
        <v>12</v>
      </c>
      <c r="VNC4" s="15" t="s">
        <v>12</v>
      </c>
      <c r="VND4" s="15" t="s">
        <v>12</v>
      </c>
      <c r="VNE4" s="15" t="s">
        <v>12</v>
      </c>
      <c r="VNF4" s="15" t="s">
        <v>12</v>
      </c>
      <c r="VNG4" s="15" t="s">
        <v>12</v>
      </c>
      <c r="VNH4" s="15" t="s">
        <v>12</v>
      </c>
      <c r="VNI4" s="15" t="s">
        <v>12</v>
      </c>
      <c r="VNJ4" s="15" t="s">
        <v>12</v>
      </c>
      <c r="VNK4" s="15" t="s">
        <v>12</v>
      </c>
      <c r="VNL4" s="15" t="s">
        <v>12</v>
      </c>
      <c r="VNM4" s="15" t="s">
        <v>12</v>
      </c>
      <c r="VNN4" s="15" t="s">
        <v>12</v>
      </c>
      <c r="VNO4" s="15" t="s">
        <v>12</v>
      </c>
      <c r="VNP4" s="15" t="s">
        <v>12</v>
      </c>
      <c r="VNQ4" s="15" t="s">
        <v>12</v>
      </c>
      <c r="VNR4" s="15" t="s">
        <v>12</v>
      </c>
      <c r="VNS4" s="15" t="s">
        <v>12</v>
      </c>
      <c r="VNT4" s="15" t="s">
        <v>12</v>
      </c>
      <c r="VNU4" s="15" t="s">
        <v>12</v>
      </c>
      <c r="VNV4" s="15" t="s">
        <v>12</v>
      </c>
      <c r="VNW4" s="15" t="s">
        <v>12</v>
      </c>
      <c r="VNX4" s="15" t="s">
        <v>12</v>
      </c>
      <c r="VNY4" s="15" t="s">
        <v>12</v>
      </c>
      <c r="VNZ4" s="15" t="s">
        <v>12</v>
      </c>
      <c r="VOA4" s="15" t="s">
        <v>12</v>
      </c>
      <c r="VOB4" s="15" t="s">
        <v>12</v>
      </c>
      <c r="VOC4" s="15" t="s">
        <v>12</v>
      </c>
      <c r="VOD4" s="15" t="s">
        <v>12</v>
      </c>
      <c r="VOE4" s="15" t="s">
        <v>12</v>
      </c>
      <c r="VOF4" s="15" t="s">
        <v>12</v>
      </c>
      <c r="VOG4" s="15" t="s">
        <v>12</v>
      </c>
      <c r="VOH4" s="15" t="s">
        <v>12</v>
      </c>
      <c r="VOI4" s="15" t="s">
        <v>12</v>
      </c>
      <c r="VOJ4" s="15" t="s">
        <v>12</v>
      </c>
      <c r="VOK4" s="15" t="s">
        <v>12</v>
      </c>
      <c r="VOL4" s="15" t="s">
        <v>12</v>
      </c>
      <c r="VOM4" s="15" t="s">
        <v>12</v>
      </c>
      <c r="VON4" s="15" t="s">
        <v>12</v>
      </c>
      <c r="VOO4" s="15" t="s">
        <v>12</v>
      </c>
      <c r="VOP4" s="15" t="s">
        <v>12</v>
      </c>
      <c r="VOQ4" s="15" t="s">
        <v>12</v>
      </c>
      <c r="VOR4" s="15" t="s">
        <v>12</v>
      </c>
      <c r="VOS4" s="15" t="s">
        <v>12</v>
      </c>
      <c r="VOT4" s="15" t="s">
        <v>12</v>
      </c>
      <c r="VOU4" s="15" t="s">
        <v>12</v>
      </c>
      <c r="VOV4" s="15" t="s">
        <v>12</v>
      </c>
      <c r="VOW4" s="15" t="s">
        <v>12</v>
      </c>
      <c r="VOX4" s="15" t="s">
        <v>12</v>
      </c>
      <c r="VOY4" s="15" t="s">
        <v>12</v>
      </c>
      <c r="VOZ4" s="15" t="s">
        <v>12</v>
      </c>
      <c r="VPA4" s="15" t="s">
        <v>12</v>
      </c>
      <c r="VPB4" s="15" t="s">
        <v>12</v>
      </c>
      <c r="VPC4" s="15" t="s">
        <v>12</v>
      </c>
      <c r="VPD4" s="15" t="s">
        <v>12</v>
      </c>
      <c r="VPE4" s="15" t="s">
        <v>12</v>
      </c>
      <c r="VPF4" s="15" t="s">
        <v>12</v>
      </c>
      <c r="VPG4" s="15" t="s">
        <v>12</v>
      </c>
      <c r="VPH4" s="15" t="s">
        <v>12</v>
      </c>
      <c r="VPI4" s="15" t="s">
        <v>12</v>
      </c>
      <c r="VPJ4" s="15" t="s">
        <v>12</v>
      </c>
      <c r="VPK4" s="15" t="s">
        <v>12</v>
      </c>
      <c r="VPL4" s="15" t="s">
        <v>12</v>
      </c>
      <c r="VPM4" s="15" t="s">
        <v>12</v>
      </c>
      <c r="VPN4" s="15" t="s">
        <v>12</v>
      </c>
      <c r="VPO4" s="15" t="s">
        <v>12</v>
      </c>
      <c r="VPP4" s="15" t="s">
        <v>12</v>
      </c>
      <c r="VPQ4" s="15" t="s">
        <v>12</v>
      </c>
      <c r="VPR4" s="15" t="s">
        <v>12</v>
      </c>
      <c r="VPS4" s="15" t="s">
        <v>12</v>
      </c>
      <c r="VPT4" s="15" t="s">
        <v>12</v>
      </c>
      <c r="VPU4" s="15" t="s">
        <v>12</v>
      </c>
      <c r="VPV4" s="15" t="s">
        <v>12</v>
      </c>
      <c r="VPW4" s="15" t="s">
        <v>12</v>
      </c>
      <c r="VPX4" s="15" t="s">
        <v>12</v>
      </c>
      <c r="VPY4" s="15" t="s">
        <v>12</v>
      </c>
      <c r="VPZ4" s="15" t="s">
        <v>12</v>
      </c>
      <c r="VQA4" s="15" t="s">
        <v>12</v>
      </c>
      <c r="VQB4" s="15" t="s">
        <v>12</v>
      </c>
      <c r="VQC4" s="15" t="s">
        <v>12</v>
      </c>
      <c r="VQD4" s="15" t="s">
        <v>12</v>
      </c>
      <c r="VQE4" s="15" t="s">
        <v>12</v>
      </c>
      <c r="VQF4" s="15" t="s">
        <v>12</v>
      </c>
      <c r="VQG4" s="15" t="s">
        <v>12</v>
      </c>
      <c r="VQH4" s="15" t="s">
        <v>12</v>
      </c>
      <c r="VQI4" s="15" t="s">
        <v>12</v>
      </c>
      <c r="VQJ4" s="15" t="s">
        <v>12</v>
      </c>
      <c r="VQK4" s="15" t="s">
        <v>12</v>
      </c>
      <c r="VQL4" s="15" t="s">
        <v>12</v>
      </c>
      <c r="VQM4" s="15" t="s">
        <v>12</v>
      </c>
      <c r="VQN4" s="15" t="s">
        <v>12</v>
      </c>
      <c r="VQO4" s="15" t="s">
        <v>12</v>
      </c>
      <c r="VQP4" s="15" t="s">
        <v>12</v>
      </c>
      <c r="VQQ4" s="15" t="s">
        <v>12</v>
      </c>
      <c r="VQR4" s="15" t="s">
        <v>12</v>
      </c>
      <c r="VQS4" s="15" t="s">
        <v>12</v>
      </c>
      <c r="VQT4" s="15" t="s">
        <v>12</v>
      </c>
      <c r="VQU4" s="15" t="s">
        <v>12</v>
      </c>
      <c r="VQV4" s="15" t="s">
        <v>12</v>
      </c>
      <c r="VQW4" s="15" t="s">
        <v>12</v>
      </c>
      <c r="VQX4" s="15" t="s">
        <v>12</v>
      </c>
      <c r="VQY4" s="15" t="s">
        <v>12</v>
      </c>
      <c r="VQZ4" s="15" t="s">
        <v>12</v>
      </c>
      <c r="VRA4" s="15" t="s">
        <v>12</v>
      </c>
      <c r="VRB4" s="15" t="s">
        <v>12</v>
      </c>
      <c r="VRC4" s="15" t="s">
        <v>12</v>
      </c>
      <c r="VRD4" s="15" t="s">
        <v>12</v>
      </c>
      <c r="VRE4" s="15" t="s">
        <v>12</v>
      </c>
      <c r="VRF4" s="15" t="s">
        <v>12</v>
      </c>
      <c r="VRG4" s="15" t="s">
        <v>12</v>
      </c>
      <c r="VRH4" s="15" t="s">
        <v>12</v>
      </c>
      <c r="VRI4" s="15" t="s">
        <v>12</v>
      </c>
      <c r="VRJ4" s="15" t="s">
        <v>12</v>
      </c>
      <c r="VRK4" s="15" t="s">
        <v>12</v>
      </c>
      <c r="VRL4" s="15" t="s">
        <v>12</v>
      </c>
      <c r="VRM4" s="15" t="s">
        <v>12</v>
      </c>
      <c r="VRN4" s="15" t="s">
        <v>12</v>
      </c>
      <c r="VRO4" s="15" t="s">
        <v>12</v>
      </c>
      <c r="VRP4" s="15" t="s">
        <v>12</v>
      </c>
      <c r="VRQ4" s="15" t="s">
        <v>12</v>
      </c>
      <c r="VRR4" s="15" t="s">
        <v>12</v>
      </c>
      <c r="VRS4" s="15" t="s">
        <v>12</v>
      </c>
      <c r="VRT4" s="15" t="s">
        <v>12</v>
      </c>
      <c r="VRU4" s="15" t="s">
        <v>12</v>
      </c>
      <c r="VRV4" s="15" t="s">
        <v>12</v>
      </c>
      <c r="VRW4" s="15" t="s">
        <v>12</v>
      </c>
      <c r="VRX4" s="15" t="s">
        <v>12</v>
      </c>
      <c r="VRY4" s="15" t="s">
        <v>12</v>
      </c>
      <c r="VRZ4" s="15" t="s">
        <v>12</v>
      </c>
      <c r="VSA4" s="15" t="s">
        <v>12</v>
      </c>
      <c r="VSB4" s="15" t="s">
        <v>12</v>
      </c>
      <c r="VSC4" s="15" t="s">
        <v>12</v>
      </c>
      <c r="VSD4" s="15" t="s">
        <v>12</v>
      </c>
      <c r="VSE4" s="15" t="s">
        <v>12</v>
      </c>
      <c r="VSF4" s="15" t="s">
        <v>12</v>
      </c>
      <c r="VSG4" s="15" t="s">
        <v>12</v>
      </c>
      <c r="VSH4" s="15" t="s">
        <v>12</v>
      </c>
      <c r="VSI4" s="15" t="s">
        <v>12</v>
      </c>
      <c r="VSJ4" s="15" t="s">
        <v>12</v>
      </c>
      <c r="VSK4" s="15" t="s">
        <v>12</v>
      </c>
      <c r="VSL4" s="15" t="s">
        <v>12</v>
      </c>
      <c r="VSM4" s="15" t="s">
        <v>12</v>
      </c>
      <c r="VSN4" s="15" t="s">
        <v>12</v>
      </c>
      <c r="VSO4" s="15" t="s">
        <v>12</v>
      </c>
      <c r="VSP4" s="15" t="s">
        <v>12</v>
      </c>
      <c r="VSQ4" s="15" t="s">
        <v>12</v>
      </c>
      <c r="VSR4" s="15" t="s">
        <v>12</v>
      </c>
      <c r="VSS4" s="15" t="s">
        <v>12</v>
      </c>
      <c r="VST4" s="15" t="s">
        <v>12</v>
      </c>
      <c r="VSU4" s="15" t="s">
        <v>12</v>
      </c>
      <c r="VSV4" s="15" t="s">
        <v>12</v>
      </c>
      <c r="VSW4" s="15" t="s">
        <v>12</v>
      </c>
      <c r="VSX4" s="15" t="s">
        <v>12</v>
      </c>
      <c r="VSY4" s="15" t="s">
        <v>12</v>
      </c>
      <c r="VSZ4" s="15" t="s">
        <v>12</v>
      </c>
      <c r="VTA4" s="15" t="s">
        <v>12</v>
      </c>
      <c r="VTB4" s="15" t="s">
        <v>12</v>
      </c>
      <c r="VTC4" s="15" t="s">
        <v>12</v>
      </c>
      <c r="VTD4" s="15" t="s">
        <v>12</v>
      </c>
      <c r="VTE4" s="15" t="s">
        <v>12</v>
      </c>
      <c r="VTF4" s="15" t="s">
        <v>12</v>
      </c>
      <c r="VTG4" s="15" t="s">
        <v>12</v>
      </c>
      <c r="VTH4" s="15" t="s">
        <v>12</v>
      </c>
      <c r="VTI4" s="15" t="s">
        <v>12</v>
      </c>
      <c r="VTJ4" s="15" t="s">
        <v>12</v>
      </c>
      <c r="VTK4" s="15" t="s">
        <v>12</v>
      </c>
      <c r="VTL4" s="15" t="s">
        <v>12</v>
      </c>
      <c r="VTM4" s="15" t="s">
        <v>12</v>
      </c>
      <c r="VTN4" s="15" t="s">
        <v>12</v>
      </c>
      <c r="VTO4" s="15" t="s">
        <v>12</v>
      </c>
      <c r="VTP4" s="15" t="s">
        <v>12</v>
      </c>
      <c r="VTQ4" s="15" t="s">
        <v>12</v>
      </c>
      <c r="VTR4" s="15" t="s">
        <v>12</v>
      </c>
      <c r="VTS4" s="15" t="s">
        <v>12</v>
      </c>
      <c r="VTT4" s="15" t="s">
        <v>12</v>
      </c>
      <c r="VTU4" s="15" t="s">
        <v>12</v>
      </c>
      <c r="VTV4" s="15" t="s">
        <v>12</v>
      </c>
      <c r="VTW4" s="15" t="s">
        <v>12</v>
      </c>
      <c r="VTX4" s="15" t="s">
        <v>12</v>
      </c>
      <c r="VTY4" s="15" t="s">
        <v>12</v>
      </c>
      <c r="VTZ4" s="15" t="s">
        <v>12</v>
      </c>
      <c r="VUA4" s="15" t="s">
        <v>12</v>
      </c>
      <c r="VUB4" s="15" t="s">
        <v>12</v>
      </c>
      <c r="VUC4" s="15" t="s">
        <v>12</v>
      </c>
      <c r="VUD4" s="15" t="s">
        <v>12</v>
      </c>
      <c r="VUE4" s="15" t="s">
        <v>12</v>
      </c>
      <c r="VUF4" s="15" t="s">
        <v>12</v>
      </c>
      <c r="VUG4" s="15" t="s">
        <v>12</v>
      </c>
      <c r="VUH4" s="15" t="s">
        <v>12</v>
      </c>
      <c r="VUI4" s="15" t="s">
        <v>12</v>
      </c>
      <c r="VUJ4" s="15" t="s">
        <v>12</v>
      </c>
      <c r="VUK4" s="15" t="s">
        <v>12</v>
      </c>
      <c r="VUL4" s="15" t="s">
        <v>12</v>
      </c>
      <c r="VUM4" s="15" t="s">
        <v>12</v>
      </c>
      <c r="VUN4" s="15" t="s">
        <v>12</v>
      </c>
      <c r="VUO4" s="15" t="s">
        <v>12</v>
      </c>
      <c r="VUP4" s="15" t="s">
        <v>12</v>
      </c>
      <c r="VUQ4" s="15" t="s">
        <v>12</v>
      </c>
      <c r="VUR4" s="15" t="s">
        <v>12</v>
      </c>
      <c r="VUS4" s="15" t="s">
        <v>12</v>
      </c>
      <c r="VUT4" s="15" t="s">
        <v>12</v>
      </c>
      <c r="VUU4" s="15" t="s">
        <v>12</v>
      </c>
      <c r="VUV4" s="15" t="s">
        <v>12</v>
      </c>
      <c r="VUW4" s="15" t="s">
        <v>12</v>
      </c>
      <c r="VUX4" s="15" t="s">
        <v>12</v>
      </c>
      <c r="VUY4" s="15" t="s">
        <v>12</v>
      </c>
      <c r="VUZ4" s="15" t="s">
        <v>12</v>
      </c>
      <c r="VVA4" s="15" t="s">
        <v>12</v>
      </c>
      <c r="VVB4" s="15" t="s">
        <v>12</v>
      </c>
      <c r="VVC4" s="15" t="s">
        <v>12</v>
      </c>
      <c r="VVD4" s="15" t="s">
        <v>12</v>
      </c>
      <c r="VVE4" s="15" t="s">
        <v>12</v>
      </c>
      <c r="VVF4" s="15" t="s">
        <v>12</v>
      </c>
      <c r="VVG4" s="15" t="s">
        <v>12</v>
      </c>
      <c r="VVH4" s="15" t="s">
        <v>12</v>
      </c>
      <c r="VVI4" s="15" t="s">
        <v>12</v>
      </c>
      <c r="VVJ4" s="15" t="s">
        <v>12</v>
      </c>
      <c r="VVK4" s="15" t="s">
        <v>12</v>
      </c>
      <c r="VVL4" s="15" t="s">
        <v>12</v>
      </c>
      <c r="VVM4" s="15" t="s">
        <v>12</v>
      </c>
      <c r="VVN4" s="15" t="s">
        <v>12</v>
      </c>
      <c r="VVO4" s="15" t="s">
        <v>12</v>
      </c>
      <c r="VVP4" s="15" t="s">
        <v>12</v>
      </c>
      <c r="VVQ4" s="15" t="s">
        <v>12</v>
      </c>
      <c r="VVR4" s="15" t="s">
        <v>12</v>
      </c>
      <c r="VVS4" s="15" t="s">
        <v>12</v>
      </c>
      <c r="VVT4" s="15" t="s">
        <v>12</v>
      </c>
      <c r="VVU4" s="15" t="s">
        <v>12</v>
      </c>
      <c r="VVV4" s="15" t="s">
        <v>12</v>
      </c>
      <c r="VVW4" s="15" t="s">
        <v>12</v>
      </c>
      <c r="VVX4" s="15" t="s">
        <v>12</v>
      </c>
      <c r="VVY4" s="15" t="s">
        <v>12</v>
      </c>
      <c r="VVZ4" s="15" t="s">
        <v>12</v>
      </c>
      <c r="VWA4" s="15" t="s">
        <v>12</v>
      </c>
      <c r="VWB4" s="15" t="s">
        <v>12</v>
      </c>
      <c r="VWC4" s="15" t="s">
        <v>12</v>
      </c>
      <c r="VWD4" s="15" t="s">
        <v>12</v>
      </c>
      <c r="VWE4" s="15" t="s">
        <v>12</v>
      </c>
      <c r="VWF4" s="15" t="s">
        <v>12</v>
      </c>
      <c r="VWG4" s="15" t="s">
        <v>12</v>
      </c>
      <c r="VWH4" s="15" t="s">
        <v>12</v>
      </c>
      <c r="VWI4" s="15" t="s">
        <v>12</v>
      </c>
      <c r="VWJ4" s="15" t="s">
        <v>12</v>
      </c>
      <c r="VWK4" s="15" t="s">
        <v>12</v>
      </c>
      <c r="VWL4" s="15" t="s">
        <v>12</v>
      </c>
      <c r="VWM4" s="15" t="s">
        <v>12</v>
      </c>
      <c r="VWN4" s="15" t="s">
        <v>12</v>
      </c>
      <c r="VWO4" s="15" t="s">
        <v>12</v>
      </c>
      <c r="VWP4" s="15" t="s">
        <v>12</v>
      </c>
      <c r="VWQ4" s="15" t="s">
        <v>12</v>
      </c>
      <c r="VWR4" s="15" t="s">
        <v>12</v>
      </c>
      <c r="VWS4" s="15" t="s">
        <v>12</v>
      </c>
      <c r="VWT4" s="15" t="s">
        <v>12</v>
      </c>
      <c r="VWU4" s="15" t="s">
        <v>12</v>
      </c>
      <c r="VWV4" s="15" t="s">
        <v>12</v>
      </c>
      <c r="VWW4" s="15" t="s">
        <v>12</v>
      </c>
      <c r="VWX4" s="15" t="s">
        <v>12</v>
      </c>
      <c r="VWY4" s="15" t="s">
        <v>12</v>
      </c>
      <c r="VWZ4" s="15" t="s">
        <v>12</v>
      </c>
      <c r="VXA4" s="15" t="s">
        <v>12</v>
      </c>
      <c r="VXB4" s="15" t="s">
        <v>12</v>
      </c>
      <c r="VXC4" s="15" t="s">
        <v>12</v>
      </c>
      <c r="VXD4" s="15" t="s">
        <v>12</v>
      </c>
      <c r="VXE4" s="15" t="s">
        <v>12</v>
      </c>
      <c r="VXF4" s="15" t="s">
        <v>12</v>
      </c>
      <c r="VXG4" s="15" t="s">
        <v>12</v>
      </c>
      <c r="VXH4" s="15" t="s">
        <v>12</v>
      </c>
      <c r="VXI4" s="15" t="s">
        <v>12</v>
      </c>
      <c r="VXJ4" s="15" t="s">
        <v>12</v>
      </c>
      <c r="VXK4" s="15" t="s">
        <v>12</v>
      </c>
      <c r="VXL4" s="15" t="s">
        <v>12</v>
      </c>
      <c r="VXM4" s="15" t="s">
        <v>12</v>
      </c>
      <c r="VXN4" s="15" t="s">
        <v>12</v>
      </c>
      <c r="VXO4" s="15" t="s">
        <v>12</v>
      </c>
      <c r="VXP4" s="15" t="s">
        <v>12</v>
      </c>
      <c r="VXQ4" s="15" t="s">
        <v>12</v>
      </c>
      <c r="VXR4" s="15" t="s">
        <v>12</v>
      </c>
      <c r="VXS4" s="15" t="s">
        <v>12</v>
      </c>
      <c r="VXT4" s="15" t="s">
        <v>12</v>
      </c>
      <c r="VXU4" s="15" t="s">
        <v>12</v>
      </c>
      <c r="VXV4" s="15" t="s">
        <v>12</v>
      </c>
      <c r="VXW4" s="15" t="s">
        <v>12</v>
      </c>
      <c r="VXX4" s="15" t="s">
        <v>12</v>
      </c>
      <c r="VXY4" s="15" t="s">
        <v>12</v>
      </c>
      <c r="VXZ4" s="15" t="s">
        <v>12</v>
      </c>
      <c r="VYA4" s="15" t="s">
        <v>12</v>
      </c>
      <c r="VYB4" s="15" t="s">
        <v>12</v>
      </c>
      <c r="VYC4" s="15" t="s">
        <v>12</v>
      </c>
      <c r="VYD4" s="15" t="s">
        <v>12</v>
      </c>
      <c r="VYE4" s="15" t="s">
        <v>12</v>
      </c>
      <c r="VYF4" s="15" t="s">
        <v>12</v>
      </c>
      <c r="VYG4" s="15" t="s">
        <v>12</v>
      </c>
      <c r="VYH4" s="15" t="s">
        <v>12</v>
      </c>
      <c r="VYI4" s="15" t="s">
        <v>12</v>
      </c>
      <c r="VYJ4" s="15" t="s">
        <v>12</v>
      </c>
      <c r="VYK4" s="15" t="s">
        <v>12</v>
      </c>
      <c r="VYL4" s="15" t="s">
        <v>12</v>
      </c>
      <c r="VYM4" s="15" t="s">
        <v>12</v>
      </c>
      <c r="VYN4" s="15" t="s">
        <v>12</v>
      </c>
      <c r="VYO4" s="15" t="s">
        <v>12</v>
      </c>
      <c r="VYP4" s="15" t="s">
        <v>12</v>
      </c>
      <c r="VYQ4" s="15" t="s">
        <v>12</v>
      </c>
      <c r="VYR4" s="15" t="s">
        <v>12</v>
      </c>
      <c r="VYS4" s="15" t="s">
        <v>12</v>
      </c>
      <c r="VYT4" s="15" t="s">
        <v>12</v>
      </c>
      <c r="VYU4" s="15" t="s">
        <v>12</v>
      </c>
      <c r="VYV4" s="15" t="s">
        <v>12</v>
      </c>
      <c r="VYW4" s="15" t="s">
        <v>12</v>
      </c>
      <c r="VYX4" s="15" t="s">
        <v>12</v>
      </c>
      <c r="VYY4" s="15" t="s">
        <v>12</v>
      </c>
      <c r="VYZ4" s="15" t="s">
        <v>12</v>
      </c>
      <c r="VZA4" s="15" t="s">
        <v>12</v>
      </c>
      <c r="VZB4" s="15" t="s">
        <v>12</v>
      </c>
      <c r="VZC4" s="15" t="s">
        <v>12</v>
      </c>
      <c r="VZD4" s="15" t="s">
        <v>12</v>
      </c>
      <c r="VZE4" s="15" t="s">
        <v>12</v>
      </c>
      <c r="VZF4" s="15" t="s">
        <v>12</v>
      </c>
      <c r="VZG4" s="15" t="s">
        <v>12</v>
      </c>
      <c r="VZH4" s="15" t="s">
        <v>12</v>
      </c>
      <c r="VZI4" s="15" t="s">
        <v>12</v>
      </c>
      <c r="VZJ4" s="15" t="s">
        <v>12</v>
      </c>
      <c r="VZK4" s="15" t="s">
        <v>12</v>
      </c>
      <c r="VZL4" s="15" t="s">
        <v>12</v>
      </c>
      <c r="VZM4" s="15" t="s">
        <v>12</v>
      </c>
      <c r="VZN4" s="15" t="s">
        <v>12</v>
      </c>
      <c r="VZO4" s="15" t="s">
        <v>12</v>
      </c>
      <c r="VZP4" s="15" t="s">
        <v>12</v>
      </c>
      <c r="VZQ4" s="15" t="s">
        <v>12</v>
      </c>
      <c r="VZR4" s="15" t="s">
        <v>12</v>
      </c>
      <c r="VZS4" s="15" t="s">
        <v>12</v>
      </c>
      <c r="VZT4" s="15" t="s">
        <v>12</v>
      </c>
      <c r="VZU4" s="15" t="s">
        <v>12</v>
      </c>
      <c r="VZV4" s="15" t="s">
        <v>12</v>
      </c>
      <c r="VZW4" s="15" t="s">
        <v>12</v>
      </c>
      <c r="VZX4" s="15" t="s">
        <v>12</v>
      </c>
      <c r="VZY4" s="15" t="s">
        <v>12</v>
      </c>
      <c r="VZZ4" s="15" t="s">
        <v>12</v>
      </c>
      <c r="WAA4" s="15" t="s">
        <v>12</v>
      </c>
      <c r="WAB4" s="15" t="s">
        <v>12</v>
      </c>
      <c r="WAC4" s="15" t="s">
        <v>12</v>
      </c>
      <c r="WAD4" s="15" t="s">
        <v>12</v>
      </c>
      <c r="WAE4" s="15" t="s">
        <v>12</v>
      </c>
      <c r="WAF4" s="15" t="s">
        <v>12</v>
      </c>
      <c r="WAG4" s="15" t="s">
        <v>12</v>
      </c>
      <c r="WAH4" s="15" t="s">
        <v>12</v>
      </c>
      <c r="WAI4" s="15" t="s">
        <v>12</v>
      </c>
      <c r="WAJ4" s="15" t="s">
        <v>12</v>
      </c>
      <c r="WAK4" s="15" t="s">
        <v>12</v>
      </c>
      <c r="WAL4" s="15" t="s">
        <v>12</v>
      </c>
      <c r="WAM4" s="15" t="s">
        <v>12</v>
      </c>
      <c r="WAN4" s="15" t="s">
        <v>12</v>
      </c>
      <c r="WAO4" s="15" t="s">
        <v>12</v>
      </c>
      <c r="WAP4" s="15" t="s">
        <v>12</v>
      </c>
      <c r="WAQ4" s="15" t="s">
        <v>12</v>
      </c>
      <c r="WAR4" s="15" t="s">
        <v>12</v>
      </c>
      <c r="WAS4" s="15" t="s">
        <v>12</v>
      </c>
      <c r="WAT4" s="15" t="s">
        <v>12</v>
      </c>
      <c r="WAU4" s="15" t="s">
        <v>12</v>
      </c>
      <c r="WAV4" s="15" t="s">
        <v>12</v>
      </c>
      <c r="WAW4" s="15" t="s">
        <v>12</v>
      </c>
      <c r="WAX4" s="15" t="s">
        <v>12</v>
      </c>
      <c r="WAY4" s="15" t="s">
        <v>12</v>
      </c>
      <c r="WAZ4" s="15" t="s">
        <v>12</v>
      </c>
      <c r="WBA4" s="15" t="s">
        <v>12</v>
      </c>
      <c r="WBB4" s="15" t="s">
        <v>12</v>
      </c>
      <c r="WBC4" s="15" t="s">
        <v>12</v>
      </c>
      <c r="WBD4" s="15" t="s">
        <v>12</v>
      </c>
      <c r="WBE4" s="15" t="s">
        <v>12</v>
      </c>
      <c r="WBF4" s="15" t="s">
        <v>12</v>
      </c>
      <c r="WBG4" s="15" t="s">
        <v>12</v>
      </c>
      <c r="WBH4" s="15" t="s">
        <v>12</v>
      </c>
      <c r="WBI4" s="15" t="s">
        <v>12</v>
      </c>
      <c r="WBJ4" s="15" t="s">
        <v>12</v>
      </c>
      <c r="WBK4" s="15" t="s">
        <v>12</v>
      </c>
      <c r="WBL4" s="15" t="s">
        <v>12</v>
      </c>
      <c r="WBM4" s="15" t="s">
        <v>12</v>
      </c>
      <c r="WBN4" s="15" t="s">
        <v>12</v>
      </c>
      <c r="WBO4" s="15" t="s">
        <v>12</v>
      </c>
      <c r="WBP4" s="15" t="s">
        <v>12</v>
      </c>
      <c r="WBQ4" s="15" t="s">
        <v>12</v>
      </c>
      <c r="WBR4" s="15" t="s">
        <v>12</v>
      </c>
      <c r="WBS4" s="15" t="s">
        <v>12</v>
      </c>
      <c r="WBT4" s="15" t="s">
        <v>12</v>
      </c>
      <c r="WBU4" s="15" t="s">
        <v>12</v>
      </c>
      <c r="WBV4" s="15" t="s">
        <v>12</v>
      </c>
      <c r="WBW4" s="15" t="s">
        <v>12</v>
      </c>
      <c r="WBX4" s="15" t="s">
        <v>12</v>
      </c>
      <c r="WBY4" s="15" t="s">
        <v>12</v>
      </c>
      <c r="WBZ4" s="15" t="s">
        <v>12</v>
      </c>
      <c r="WCA4" s="15" t="s">
        <v>12</v>
      </c>
      <c r="WCB4" s="15" t="s">
        <v>12</v>
      </c>
      <c r="WCC4" s="15" t="s">
        <v>12</v>
      </c>
      <c r="WCD4" s="15" t="s">
        <v>12</v>
      </c>
      <c r="WCE4" s="15" t="s">
        <v>12</v>
      </c>
      <c r="WCF4" s="15" t="s">
        <v>12</v>
      </c>
      <c r="WCG4" s="15" t="s">
        <v>12</v>
      </c>
      <c r="WCH4" s="15" t="s">
        <v>12</v>
      </c>
      <c r="WCI4" s="15" t="s">
        <v>12</v>
      </c>
      <c r="WCJ4" s="15" t="s">
        <v>12</v>
      </c>
      <c r="WCK4" s="15" t="s">
        <v>12</v>
      </c>
      <c r="WCL4" s="15" t="s">
        <v>12</v>
      </c>
      <c r="WCM4" s="15" t="s">
        <v>12</v>
      </c>
      <c r="WCN4" s="15" t="s">
        <v>12</v>
      </c>
      <c r="WCO4" s="15" t="s">
        <v>12</v>
      </c>
      <c r="WCP4" s="15" t="s">
        <v>12</v>
      </c>
      <c r="WCQ4" s="15" t="s">
        <v>12</v>
      </c>
      <c r="WCR4" s="15" t="s">
        <v>12</v>
      </c>
      <c r="WCS4" s="15" t="s">
        <v>12</v>
      </c>
      <c r="WCT4" s="15" t="s">
        <v>12</v>
      </c>
      <c r="WCU4" s="15" t="s">
        <v>12</v>
      </c>
      <c r="WCV4" s="15" t="s">
        <v>12</v>
      </c>
      <c r="WCW4" s="15" t="s">
        <v>12</v>
      </c>
      <c r="WCX4" s="15" t="s">
        <v>12</v>
      </c>
      <c r="WCY4" s="15" t="s">
        <v>12</v>
      </c>
      <c r="WCZ4" s="15" t="s">
        <v>12</v>
      </c>
      <c r="WDA4" s="15" t="s">
        <v>12</v>
      </c>
      <c r="WDB4" s="15" t="s">
        <v>12</v>
      </c>
      <c r="WDC4" s="15" t="s">
        <v>12</v>
      </c>
      <c r="WDD4" s="15" t="s">
        <v>12</v>
      </c>
      <c r="WDE4" s="15" t="s">
        <v>12</v>
      </c>
      <c r="WDF4" s="15" t="s">
        <v>12</v>
      </c>
      <c r="WDG4" s="15" t="s">
        <v>12</v>
      </c>
      <c r="WDH4" s="15" t="s">
        <v>12</v>
      </c>
      <c r="WDI4" s="15" t="s">
        <v>12</v>
      </c>
      <c r="WDJ4" s="15" t="s">
        <v>12</v>
      </c>
      <c r="WDK4" s="15" t="s">
        <v>12</v>
      </c>
      <c r="WDL4" s="15" t="s">
        <v>12</v>
      </c>
      <c r="WDM4" s="15" t="s">
        <v>12</v>
      </c>
      <c r="WDN4" s="15" t="s">
        <v>12</v>
      </c>
      <c r="WDO4" s="15" t="s">
        <v>12</v>
      </c>
      <c r="WDP4" s="15" t="s">
        <v>12</v>
      </c>
      <c r="WDQ4" s="15" t="s">
        <v>12</v>
      </c>
      <c r="WDR4" s="15" t="s">
        <v>12</v>
      </c>
      <c r="WDS4" s="15" t="s">
        <v>12</v>
      </c>
      <c r="WDT4" s="15" t="s">
        <v>12</v>
      </c>
      <c r="WDU4" s="15" t="s">
        <v>12</v>
      </c>
      <c r="WDV4" s="15" t="s">
        <v>12</v>
      </c>
      <c r="WDW4" s="15" t="s">
        <v>12</v>
      </c>
      <c r="WDX4" s="15" t="s">
        <v>12</v>
      </c>
      <c r="WDY4" s="15" t="s">
        <v>12</v>
      </c>
      <c r="WDZ4" s="15" t="s">
        <v>12</v>
      </c>
      <c r="WEA4" s="15" t="s">
        <v>12</v>
      </c>
      <c r="WEB4" s="15" t="s">
        <v>12</v>
      </c>
      <c r="WEC4" s="15" t="s">
        <v>12</v>
      </c>
      <c r="WED4" s="15" t="s">
        <v>12</v>
      </c>
      <c r="WEE4" s="15" t="s">
        <v>12</v>
      </c>
      <c r="WEF4" s="15" t="s">
        <v>12</v>
      </c>
      <c r="WEG4" s="15" t="s">
        <v>12</v>
      </c>
      <c r="WEH4" s="15" t="s">
        <v>12</v>
      </c>
      <c r="WEI4" s="15" t="s">
        <v>12</v>
      </c>
      <c r="WEJ4" s="15" t="s">
        <v>12</v>
      </c>
      <c r="WEK4" s="15" t="s">
        <v>12</v>
      </c>
      <c r="WEL4" s="15" t="s">
        <v>12</v>
      </c>
      <c r="WEM4" s="15" t="s">
        <v>12</v>
      </c>
      <c r="WEN4" s="15" t="s">
        <v>12</v>
      </c>
      <c r="WEO4" s="15" t="s">
        <v>12</v>
      </c>
      <c r="WEP4" s="15" t="s">
        <v>12</v>
      </c>
      <c r="WEQ4" s="15" t="s">
        <v>12</v>
      </c>
      <c r="WER4" s="15" t="s">
        <v>12</v>
      </c>
      <c r="WES4" s="15" t="s">
        <v>12</v>
      </c>
      <c r="WET4" s="15" t="s">
        <v>12</v>
      </c>
      <c r="WEU4" s="15" t="s">
        <v>12</v>
      </c>
      <c r="WEV4" s="15" t="s">
        <v>12</v>
      </c>
      <c r="WEW4" s="15" t="s">
        <v>12</v>
      </c>
      <c r="WEX4" s="15" t="s">
        <v>12</v>
      </c>
      <c r="WEY4" s="15" t="s">
        <v>12</v>
      </c>
      <c r="WEZ4" s="15" t="s">
        <v>12</v>
      </c>
      <c r="WFA4" s="15" t="s">
        <v>12</v>
      </c>
      <c r="WFB4" s="15" t="s">
        <v>12</v>
      </c>
      <c r="WFC4" s="15" t="s">
        <v>12</v>
      </c>
      <c r="WFD4" s="15" t="s">
        <v>12</v>
      </c>
      <c r="WFE4" s="15" t="s">
        <v>12</v>
      </c>
      <c r="WFF4" s="15" t="s">
        <v>12</v>
      </c>
      <c r="WFG4" s="15" t="s">
        <v>12</v>
      </c>
      <c r="WFH4" s="15" t="s">
        <v>12</v>
      </c>
      <c r="WFI4" s="15" t="s">
        <v>12</v>
      </c>
      <c r="WFJ4" s="15" t="s">
        <v>12</v>
      </c>
      <c r="WFK4" s="15" t="s">
        <v>12</v>
      </c>
      <c r="WFL4" s="15" t="s">
        <v>12</v>
      </c>
      <c r="WFM4" s="15" t="s">
        <v>12</v>
      </c>
      <c r="WFN4" s="15" t="s">
        <v>12</v>
      </c>
      <c r="WFO4" s="15" t="s">
        <v>12</v>
      </c>
      <c r="WFP4" s="15" t="s">
        <v>12</v>
      </c>
      <c r="WFQ4" s="15" t="s">
        <v>12</v>
      </c>
      <c r="WFR4" s="15" t="s">
        <v>12</v>
      </c>
      <c r="WFS4" s="15" t="s">
        <v>12</v>
      </c>
      <c r="WFT4" s="15" t="s">
        <v>12</v>
      </c>
      <c r="WFU4" s="15" t="s">
        <v>12</v>
      </c>
      <c r="WFV4" s="15" t="s">
        <v>12</v>
      </c>
      <c r="WFW4" s="15" t="s">
        <v>12</v>
      </c>
      <c r="WFX4" s="15" t="s">
        <v>12</v>
      </c>
      <c r="WFY4" s="15" t="s">
        <v>12</v>
      </c>
      <c r="WFZ4" s="15" t="s">
        <v>12</v>
      </c>
      <c r="WGA4" s="15" t="s">
        <v>12</v>
      </c>
      <c r="WGB4" s="15" t="s">
        <v>12</v>
      </c>
      <c r="WGC4" s="15" t="s">
        <v>12</v>
      </c>
      <c r="WGD4" s="15" t="s">
        <v>12</v>
      </c>
      <c r="WGE4" s="15" t="s">
        <v>12</v>
      </c>
      <c r="WGF4" s="15" t="s">
        <v>12</v>
      </c>
      <c r="WGG4" s="15" t="s">
        <v>12</v>
      </c>
      <c r="WGH4" s="15" t="s">
        <v>12</v>
      </c>
      <c r="WGI4" s="15" t="s">
        <v>12</v>
      </c>
      <c r="WGJ4" s="15" t="s">
        <v>12</v>
      </c>
      <c r="WGK4" s="15" t="s">
        <v>12</v>
      </c>
      <c r="WGL4" s="15" t="s">
        <v>12</v>
      </c>
      <c r="WGM4" s="15" t="s">
        <v>12</v>
      </c>
      <c r="WGN4" s="15" t="s">
        <v>12</v>
      </c>
      <c r="WGO4" s="15" t="s">
        <v>12</v>
      </c>
      <c r="WGP4" s="15" t="s">
        <v>12</v>
      </c>
      <c r="WGQ4" s="15" t="s">
        <v>12</v>
      </c>
      <c r="WGR4" s="15" t="s">
        <v>12</v>
      </c>
      <c r="WGS4" s="15" t="s">
        <v>12</v>
      </c>
      <c r="WGT4" s="15" t="s">
        <v>12</v>
      </c>
      <c r="WGU4" s="15" t="s">
        <v>12</v>
      </c>
      <c r="WGV4" s="15" t="s">
        <v>12</v>
      </c>
      <c r="WGW4" s="15" t="s">
        <v>12</v>
      </c>
      <c r="WGX4" s="15" t="s">
        <v>12</v>
      </c>
      <c r="WGY4" s="15" t="s">
        <v>12</v>
      </c>
      <c r="WGZ4" s="15" t="s">
        <v>12</v>
      </c>
      <c r="WHA4" s="15" t="s">
        <v>12</v>
      </c>
      <c r="WHB4" s="15" t="s">
        <v>12</v>
      </c>
      <c r="WHC4" s="15" t="s">
        <v>12</v>
      </c>
      <c r="WHD4" s="15" t="s">
        <v>12</v>
      </c>
      <c r="WHE4" s="15" t="s">
        <v>12</v>
      </c>
      <c r="WHF4" s="15" t="s">
        <v>12</v>
      </c>
      <c r="WHG4" s="15" t="s">
        <v>12</v>
      </c>
      <c r="WHH4" s="15" t="s">
        <v>12</v>
      </c>
      <c r="WHI4" s="15" t="s">
        <v>12</v>
      </c>
      <c r="WHJ4" s="15" t="s">
        <v>12</v>
      </c>
      <c r="WHK4" s="15" t="s">
        <v>12</v>
      </c>
      <c r="WHL4" s="15" t="s">
        <v>12</v>
      </c>
      <c r="WHM4" s="15" t="s">
        <v>12</v>
      </c>
      <c r="WHN4" s="15" t="s">
        <v>12</v>
      </c>
      <c r="WHO4" s="15" t="s">
        <v>12</v>
      </c>
      <c r="WHP4" s="15" t="s">
        <v>12</v>
      </c>
      <c r="WHQ4" s="15" t="s">
        <v>12</v>
      </c>
      <c r="WHR4" s="15" t="s">
        <v>12</v>
      </c>
      <c r="WHS4" s="15" t="s">
        <v>12</v>
      </c>
      <c r="WHT4" s="15" t="s">
        <v>12</v>
      </c>
      <c r="WHU4" s="15" t="s">
        <v>12</v>
      </c>
      <c r="WHV4" s="15" t="s">
        <v>12</v>
      </c>
      <c r="WHW4" s="15" t="s">
        <v>12</v>
      </c>
      <c r="WHX4" s="15" t="s">
        <v>12</v>
      </c>
      <c r="WHY4" s="15" t="s">
        <v>12</v>
      </c>
      <c r="WHZ4" s="15" t="s">
        <v>12</v>
      </c>
      <c r="WIA4" s="15" t="s">
        <v>12</v>
      </c>
      <c r="WIB4" s="15" t="s">
        <v>12</v>
      </c>
      <c r="WIC4" s="15" t="s">
        <v>12</v>
      </c>
      <c r="WID4" s="15" t="s">
        <v>12</v>
      </c>
      <c r="WIE4" s="15" t="s">
        <v>12</v>
      </c>
      <c r="WIF4" s="15" t="s">
        <v>12</v>
      </c>
      <c r="WIG4" s="15" t="s">
        <v>12</v>
      </c>
      <c r="WIH4" s="15" t="s">
        <v>12</v>
      </c>
      <c r="WII4" s="15" t="s">
        <v>12</v>
      </c>
      <c r="WIJ4" s="15" t="s">
        <v>12</v>
      </c>
      <c r="WIK4" s="15" t="s">
        <v>12</v>
      </c>
      <c r="WIL4" s="15" t="s">
        <v>12</v>
      </c>
      <c r="WIM4" s="15" t="s">
        <v>12</v>
      </c>
      <c r="WIN4" s="15" t="s">
        <v>12</v>
      </c>
      <c r="WIO4" s="15" t="s">
        <v>12</v>
      </c>
      <c r="WIP4" s="15" t="s">
        <v>12</v>
      </c>
      <c r="WIQ4" s="15" t="s">
        <v>12</v>
      </c>
      <c r="WIR4" s="15" t="s">
        <v>12</v>
      </c>
      <c r="WIS4" s="15" t="s">
        <v>12</v>
      </c>
      <c r="WIT4" s="15" t="s">
        <v>12</v>
      </c>
      <c r="WIU4" s="15" t="s">
        <v>12</v>
      </c>
      <c r="WIV4" s="15" t="s">
        <v>12</v>
      </c>
      <c r="WIW4" s="15" t="s">
        <v>12</v>
      </c>
      <c r="WIX4" s="15" t="s">
        <v>12</v>
      </c>
      <c r="WIY4" s="15" t="s">
        <v>12</v>
      </c>
      <c r="WIZ4" s="15" t="s">
        <v>12</v>
      </c>
      <c r="WJA4" s="15" t="s">
        <v>12</v>
      </c>
      <c r="WJB4" s="15" t="s">
        <v>12</v>
      </c>
      <c r="WJC4" s="15" t="s">
        <v>12</v>
      </c>
      <c r="WJD4" s="15" t="s">
        <v>12</v>
      </c>
      <c r="WJE4" s="15" t="s">
        <v>12</v>
      </c>
      <c r="WJF4" s="15" t="s">
        <v>12</v>
      </c>
      <c r="WJG4" s="15" t="s">
        <v>12</v>
      </c>
      <c r="WJH4" s="15" t="s">
        <v>12</v>
      </c>
      <c r="WJI4" s="15" t="s">
        <v>12</v>
      </c>
      <c r="WJJ4" s="15" t="s">
        <v>12</v>
      </c>
      <c r="WJK4" s="15" t="s">
        <v>12</v>
      </c>
      <c r="WJL4" s="15" t="s">
        <v>12</v>
      </c>
      <c r="WJM4" s="15" t="s">
        <v>12</v>
      </c>
      <c r="WJN4" s="15" t="s">
        <v>12</v>
      </c>
      <c r="WJO4" s="15" t="s">
        <v>12</v>
      </c>
      <c r="WJP4" s="15" t="s">
        <v>12</v>
      </c>
      <c r="WJQ4" s="15" t="s">
        <v>12</v>
      </c>
      <c r="WJR4" s="15" t="s">
        <v>12</v>
      </c>
      <c r="WJS4" s="15" t="s">
        <v>12</v>
      </c>
      <c r="WJT4" s="15" t="s">
        <v>12</v>
      </c>
      <c r="WJU4" s="15" t="s">
        <v>12</v>
      </c>
      <c r="WJV4" s="15" t="s">
        <v>12</v>
      </c>
      <c r="WJW4" s="15" t="s">
        <v>12</v>
      </c>
      <c r="WJX4" s="15" t="s">
        <v>12</v>
      </c>
      <c r="WJY4" s="15" t="s">
        <v>12</v>
      </c>
      <c r="WJZ4" s="15" t="s">
        <v>12</v>
      </c>
      <c r="WKA4" s="15" t="s">
        <v>12</v>
      </c>
      <c r="WKB4" s="15" t="s">
        <v>12</v>
      </c>
      <c r="WKC4" s="15" t="s">
        <v>12</v>
      </c>
      <c r="WKD4" s="15" t="s">
        <v>12</v>
      </c>
      <c r="WKE4" s="15" t="s">
        <v>12</v>
      </c>
      <c r="WKF4" s="15" t="s">
        <v>12</v>
      </c>
      <c r="WKG4" s="15" t="s">
        <v>12</v>
      </c>
      <c r="WKH4" s="15" t="s">
        <v>12</v>
      </c>
      <c r="WKI4" s="15" t="s">
        <v>12</v>
      </c>
      <c r="WKJ4" s="15" t="s">
        <v>12</v>
      </c>
      <c r="WKK4" s="15" t="s">
        <v>12</v>
      </c>
      <c r="WKL4" s="15" t="s">
        <v>12</v>
      </c>
      <c r="WKM4" s="15" t="s">
        <v>12</v>
      </c>
      <c r="WKN4" s="15" t="s">
        <v>12</v>
      </c>
      <c r="WKO4" s="15" t="s">
        <v>12</v>
      </c>
      <c r="WKP4" s="15" t="s">
        <v>12</v>
      </c>
      <c r="WKQ4" s="15" t="s">
        <v>12</v>
      </c>
      <c r="WKR4" s="15" t="s">
        <v>12</v>
      </c>
      <c r="WKS4" s="15" t="s">
        <v>12</v>
      </c>
      <c r="WKT4" s="15" t="s">
        <v>12</v>
      </c>
      <c r="WKU4" s="15" t="s">
        <v>12</v>
      </c>
      <c r="WKV4" s="15" t="s">
        <v>12</v>
      </c>
      <c r="WKW4" s="15" t="s">
        <v>12</v>
      </c>
      <c r="WKX4" s="15" t="s">
        <v>12</v>
      </c>
      <c r="WKY4" s="15" t="s">
        <v>12</v>
      </c>
      <c r="WKZ4" s="15" t="s">
        <v>12</v>
      </c>
      <c r="WLA4" s="15" t="s">
        <v>12</v>
      </c>
      <c r="WLB4" s="15" t="s">
        <v>12</v>
      </c>
      <c r="WLC4" s="15" t="s">
        <v>12</v>
      </c>
      <c r="WLD4" s="15" t="s">
        <v>12</v>
      </c>
      <c r="WLE4" s="15" t="s">
        <v>12</v>
      </c>
      <c r="WLF4" s="15" t="s">
        <v>12</v>
      </c>
      <c r="WLG4" s="15" t="s">
        <v>12</v>
      </c>
      <c r="WLH4" s="15" t="s">
        <v>12</v>
      </c>
      <c r="WLI4" s="15" t="s">
        <v>12</v>
      </c>
      <c r="WLJ4" s="15" t="s">
        <v>12</v>
      </c>
      <c r="WLK4" s="15" t="s">
        <v>12</v>
      </c>
      <c r="WLL4" s="15" t="s">
        <v>12</v>
      </c>
      <c r="WLM4" s="15" t="s">
        <v>12</v>
      </c>
      <c r="WLN4" s="15" t="s">
        <v>12</v>
      </c>
      <c r="WLO4" s="15" t="s">
        <v>12</v>
      </c>
      <c r="WLP4" s="15" t="s">
        <v>12</v>
      </c>
      <c r="WLQ4" s="15" t="s">
        <v>12</v>
      </c>
      <c r="WLR4" s="15" t="s">
        <v>12</v>
      </c>
      <c r="WLS4" s="15" t="s">
        <v>12</v>
      </c>
      <c r="WLT4" s="15" t="s">
        <v>12</v>
      </c>
      <c r="WLU4" s="15" t="s">
        <v>12</v>
      </c>
      <c r="WLV4" s="15" t="s">
        <v>12</v>
      </c>
      <c r="WLW4" s="15" t="s">
        <v>12</v>
      </c>
      <c r="WLX4" s="15" t="s">
        <v>12</v>
      </c>
      <c r="WLY4" s="15" t="s">
        <v>12</v>
      </c>
      <c r="WLZ4" s="15" t="s">
        <v>12</v>
      </c>
      <c r="WMA4" s="15" t="s">
        <v>12</v>
      </c>
      <c r="WMB4" s="15" t="s">
        <v>12</v>
      </c>
      <c r="WMC4" s="15" t="s">
        <v>12</v>
      </c>
      <c r="WMD4" s="15" t="s">
        <v>12</v>
      </c>
      <c r="WME4" s="15" t="s">
        <v>12</v>
      </c>
      <c r="WMF4" s="15" t="s">
        <v>12</v>
      </c>
      <c r="WMG4" s="15" t="s">
        <v>12</v>
      </c>
      <c r="WMH4" s="15" t="s">
        <v>12</v>
      </c>
      <c r="WMI4" s="15" t="s">
        <v>12</v>
      </c>
      <c r="WMJ4" s="15" t="s">
        <v>12</v>
      </c>
      <c r="WMK4" s="15" t="s">
        <v>12</v>
      </c>
      <c r="WML4" s="15" t="s">
        <v>12</v>
      </c>
      <c r="WMM4" s="15" t="s">
        <v>12</v>
      </c>
      <c r="WMN4" s="15" t="s">
        <v>12</v>
      </c>
      <c r="WMO4" s="15" t="s">
        <v>12</v>
      </c>
      <c r="WMP4" s="15" t="s">
        <v>12</v>
      </c>
      <c r="WMQ4" s="15" t="s">
        <v>12</v>
      </c>
      <c r="WMR4" s="15" t="s">
        <v>12</v>
      </c>
      <c r="WMS4" s="15" t="s">
        <v>12</v>
      </c>
      <c r="WMT4" s="15" t="s">
        <v>12</v>
      </c>
      <c r="WMU4" s="15" t="s">
        <v>12</v>
      </c>
      <c r="WMV4" s="15" t="s">
        <v>12</v>
      </c>
      <c r="WMW4" s="15" t="s">
        <v>12</v>
      </c>
      <c r="WMX4" s="15" t="s">
        <v>12</v>
      </c>
      <c r="WMY4" s="15" t="s">
        <v>12</v>
      </c>
      <c r="WMZ4" s="15" t="s">
        <v>12</v>
      </c>
      <c r="WNA4" s="15" t="s">
        <v>12</v>
      </c>
      <c r="WNB4" s="15" t="s">
        <v>12</v>
      </c>
      <c r="WNC4" s="15" t="s">
        <v>12</v>
      </c>
      <c r="WND4" s="15" t="s">
        <v>12</v>
      </c>
      <c r="WNE4" s="15" t="s">
        <v>12</v>
      </c>
      <c r="WNF4" s="15" t="s">
        <v>12</v>
      </c>
      <c r="WNG4" s="15" t="s">
        <v>12</v>
      </c>
      <c r="WNH4" s="15" t="s">
        <v>12</v>
      </c>
      <c r="WNI4" s="15" t="s">
        <v>12</v>
      </c>
      <c r="WNJ4" s="15" t="s">
        <v>12</v>
      </c>
      <c r="WNK4" s="15" t="s">
        <v>12</v>
      </c>
      <c r="WNL4" s="15" t="s">
        <v>12</v>
      </c>
      <c r="WNM4" s="15" t="s">
        <v>12</v>
      </c>
      <c r="WNN4" s="15" t="s">
        <v>12</v>
      </c>
      <c r="WNO4" s="15" t="s">
        <v>12</v>
      </c>
      <c r="WNP4" s="15" t="s">
        <v>12</v>
      </c>
      <c r="WNQ4" s="15" t="s">
        <v>12</v>
      </c>
      <c r="WNR4" s="15" t="s">
        <v>12</v>
      </c>
      <c r="WNS4" s="15" t="s">
        <v>12</v>
      </c>
      <c r="WNT4" s="15" t="s">
        <v>12</v>
      </c>
      <c r="WNU4" s="15" t="s">
        <v>12</v>
      </c>
      <c r="WNV4" s="15" t="s">
        <v>12</v>
      </c>
      <c r="WNW4" s="15" t="s">
        <v>12</v>
      </c>
      <c r="WNX4" s="15" t="s">
        <v>12</v>
      </c>
      <c r="WNY4" s="15" t="s">
        <v>12</v>
      </c>
      <c r="WNZ4" s="15" t="s">
        <v>12</v>
      </c>
      <c r="WOA4" s="15" t="s">
        <v>12</v>
      </c>
      <c r="WOB4" s="15" t="s">
        <v>12</v>
      </c>
      <c r="WOC4" s="15" t="s">
        <v>12</v>
      </c>
      <c r="WOD4" s="15" t="s">
        <v>12</v>
      </c>
      <c r="WOE4" s="15" t="s">
        <v>12</v>
      </c>
      <c r="WOF4" s="15" t="s">
        <v>12</v>
      </c>
      <c r="WOG4" s="15" t="s">
        <v>12</v>
      </c>
      <c r="WOH4" s="15" t="s">
        <v>12</v>
      </c>
      <c r="WOI4" s="15" t="s">
        <v>12</v>
      </c>
      <c r="WOJ4" s="15" t="s">
        <v>12</v>
      </c>
      <c r="WOK4" s="15" t="s">
        <v>12</v>
      </c>
      <c r="WOL4" s="15" t="s">
        <v>12</v>
      </c>
      <c r="WOM4" s="15" t="s">
        <v>12</v>
      </c>
      <c r="WON4" s="15" t="s">
        <v>12</v>
      </c>
      <c r="WOO4" s="15" t="s">
        <v>12</v>
      </c>
      <c r="WOP4" s="15" t="s">
        <v>12</v>
      </c>
      <c r="WOQ4" s="15" t="s">
        <v>12</v>
      </c>
      <c r="WOR4" s="15" t="s">
        <v>12</v>
      </c>
      <c r="WOS4" s="15" t="s">
        <v>12</v>
      </c>
      <c r="WOT4" s="15" t="s">
        <v>12</v>
      </c>
      <c r="WOU4" s="15" t="s">
        <v>12</v>
      </c>
      <c r="WOV4" s="15" t="s">
        <v>12</v>
      </c>
      <c r="WOW4" s="15" t="s">
        <v>12</v>
      </c>
      <c r="WOX4" s="15" t="s">
        <v>12</v>
      </c>
      <c r="WOY4" s="15" t="s">
        <v>12</v>
      </c>
      <c r="WOZ4" s="15" t="s">
        <v>12</v>
      </c>
      <c r="WPA4" s="15" t="s">
        <v>12</v>
      </c>
      <c r="WPB4" s="15" t="s">
        <v>12</v>
      </c>
      <c r="WPC4" s="15" t="s">
        <v>12</v>
      </c>
      <c r="WPD4" s="15" t="s">
        <v>12</v>
      </c>
      <c r="WPE4" s="15" t="s">
        <v>12</v>
      </c>
      <c r="WPF4" s="15" t="s">
        <v>12</v>
      </c>
      <c r="WPG4" s="15" t="s">
        <v>12</v>
      </c>
      <c r="WPH4" s="15" t="s">
        <v>12</v>
      </c>
      <c r="WPI4" s="15" t="s">
        <v>12</v>
      </c>
      <c r="WPJ4" s="15" t="s">
        <v>12</v>
      </c>
      <c r="WPK4" s="15" t="s">
        <v>12</v>
      </c>
      <c r="WPL4" s="15" t="s">
        <v>12</v>
      </c>
      <c r="WPM4" s="15" t="s">
        <v>12</v>
      </c>
      <c r="WPN4" s="15" t="s">
        <v>12</v>
      </c>
      <c r="WPO4" s="15" t="s">
        <v>12</v>
      </c>
      <c r="WPP4" s="15" t="s">
        <v>12</v>
      </c>
      <c r="WPQ4" s="15" t="s">
        <v>12</v>
      </c>
      <c r="WPR4" s="15" t="s">
        <v>12</v>
      </c>
      <c r="WPS4" s="15" t="s">
        <v>12</v>
      </c>
      <c r="WPT4" s="15" t="s">
        <v>12</v>
      </c>
      <c r="WPU4" s="15" t="s">
        <v>12</v>
      </c>
      <c r="WPV4" s="15" t="s">
        <v>12</v>
      </c>
      <c r="WPW4" s="15" t="s">
        <v>12</v>
      </c>
      <c r="WPX4" s="15" t="s">
        <v>12</v>
      </c>
      <c r="WPY4" s="15" t="s">
        <v>12</v>
      </c>
      <c r="WPZ4" s="15" t="s">
        <v>12</v>
      </c>
      <c r="WQA4" s="15" t="s">
        <v>12</v>
      </c>
      <c r="WQB4" s="15" t="s">
        <v>12</v>
      </c>
      <c r="WQC4" s="15" t="s">
        <v>12</v>
      </c>
      <c r="WQD4" s="15" t="s">
        <v>12</v>
      </c>
      <c r="WQE4" s="15" t="s">
        <v>12</v>
      </c>
      <c r="WQF4" s="15" t="s">
        <v>12</v>
      </c>
      <c r="WQG4" s="15" t="s">
        <v>12</v>
      </c>
      <c r="WQH4" s="15" t="s">
        <v>12</v>
      </c>
      <c r="WQI4" s="15" t="s">
        <v>12</v>
      </c>
      <c r="WQJ4" s="15" t="s">
        <v>12</v>
      </c>
      <c r="WQK4" s="15" t="s">
        <v>12</v>
      </c>
      <c r="WQL4" s="15" t="s">
        <v>12</v>
      </c>
      <c r="WQM4" s="15" t="s">
        <v>12</v>
      </c>
      <c r="WQN4" s="15" t="s">
        <v>12</v>
      </c>
      <c r="WQO4" s="15" t="s">
        <v>12</v>
      </c>
      <c r="WQP4" s="15" t="s">
        <v>12</v>
      </c>
      <c r="WQQ4" s="15" t="s">
        <v>12</v>
      </c>
      <c r="WQR4" s="15" t="s">
        <v>12</v>
      </c>
      <c r="WQS4" s="15" t="s">
        <v>12</v>
      </c>
      <c r="WQT4" s="15" t="s">
        <v>12</v>
      </c>
      <c r="WQU4" s="15" t="s">
        <v>12</v>
      </c>
      <c r="WQV4" s="15" t="s">
        <v>12</v>
      </c>
      <c r="WQW4" s="15" t="s">
        <v>12</v>
      </c>
      <c r="WQX4" s="15" t="s">
        <v>12</v>
      </c>
      <c r="WQY4" s="15" t="s">
        <v>12</v>
      </c>
      <c r="WQZ4" s="15" t="s">
        <v>12</v>
      </c>
      <c r="WRA4" s="15" t="s">
        <v>12</v>
      </c>
      <c r="WRB4" s="15" t="s">
        <v>12</v>
      </c>
      <c r="WRC4" s="15" t="s">
        <v>12</v>
      </c>
      <c r="WRD4" s="15" t="s">
        <v>12</v>
      </c>
      <c r="WRE4" s="15" t="s">
        <v>12</v>
      </c>
      <c r="WRF4" s="15" t="s">
        <v>12</v>
      </c>
      <c r="WRG4" s="15" t="s">
        <v>12</v>
      </c>
      <c r="WRH4" s="15" t="s">
        <v>12</v>
      </c>
      <c r="WRI4" s="15" t="s">
        <v>12</v>
      </c>
      <c r="WRJ4" s="15" t="s">
        <v>12</v>
      </c>
      <c r="WRK4" s="15" t="s">
        <v>12</v>
      </c>
      <c r="WRL4" s="15" t="s">
        <v>12</v>
      </c>
      <c r="WRM4" s="15" t="s">
        <v>12</v>
      </c>
      <c r="WRN4" s="15" t="s">
        <v>12</v>
      </c>
      <c r="WRO4" s="15" t="s">
        <v>12</v>
      </c>
      <c r="WRP4" s="15" t="s">
        <v>12</v>
      </c>
      <c r="WRQ4" s="15" t="s">
        <v>12</v>
      </c>
      <c r="WRR4" s="15" t="s">
        <v>12</v>
      </c>
      <c r="WRS4" s="15" t="s">
        <v>12</v>
      </c>
      <c r="WRT4" s="15" t="s">
        <v>12</v>
      </c>
      <c r="WRU4" s="15" t="s">
        <v>12</v>
      </c>
      <c r="WRV4" s="15" t="s">
        <v>12</v>
      </c>
      <c r="WRW4" s="15" t="s">
        <v>12</v>
      </c>
      <c r="WRX4" s="15" t="s">
        <v>12</v>
      </c>
      <c r="WRY4" s="15" t="s">
        <v>12</v>
      </c>
      <c r="WRZ4" s="15" t="s">
        <v>12</v>
      </c>
      <c r="WSA4" s="15" t="s">
        <v>12</v>
      </c>
      <c r="WSB4" s="15" t="s">
        <v>12</v>
      </c>
      <c r="WSC4" s="15" t="s">
        <v>12</v>
      </c>
      <c r="WSD4" s="15" t="s">
        <v>12</v>
      </c>
      <c r="WSE4" s="15" t="s">
        <v>12</v>
      </c>
      <c r="WSF4" s="15" t="s">
        <v>12</v>
      </c>
      <c r="WSG4" s="15" t="s">
        <v>12</v>
      </c>
      <c r="WSH4" s="15" t="s">
        <v>12</v>
      </c>
      <c r="WSI4" s="15" t="s">
        <v>12</v>
      </c>
      <c r="WSJ4" s="15" t="s">
        <v>12</v>
      </c>
      <c r="WSK4" s="15" t="s">
        <v>12</v>
      </c>
      <c r="WSL4" s="15" t="s">
        <v>12</v>
      </c>
      <c r="WSM4" s="15" t="s">
        <v>12</v>
      </c>
      <c r="WSN4" s="15" t="s">
        <v>12</v>
      </c>
      <c r="WSO4" s="15" t="s">
        <v>12</v>
      </c>
      <c r="WSP4" s="15" t="s">
        <v>12</v>
      </c>
      <c r="WSQ4" s="15" t="s">
        <v>12</v>
      </c>
      <c r="WSR4" s="15" t="s">
        <v>12</v>
      </c>
      <c r="WSS4" s="15" t="s">
        <v>12</v>
      </c>
      <c r="WST4" s="15" t="s">
        <v>12</v>
      </c>
      <c r="WSU4" s="15" t="s">
        <v>12</v>
      </c>
      <c r="WSV4" s="15" t="s">
        <v>12</v>
      </c>
      <c r="WSW4" s="15" t="s">
        <v>12</v>
      </c>
      <c r="WSX4" s="15" t="s">
        <v>12</v>
      </c>
      <c r="WSY4" s="15" t="s">
        <v>12</v>
      </c>
      <c r="WSZ4" s="15" t="s">
        <v>12</v>
      </c>
      <c r="WTA4" s="15" t="s">
        <v>12</v>
      </c>
      <c r="WTB4" s="15" t="s">
        <v>12</v>
      </c>
      <c r="WTC4" s="15" t="s">
        <v>12</v>
      </c>
      <c r="WTD4" s="15" t="s">
        <v>12</v>
      </c>
      <c r="WTE4" s="15" t="s">
        <v>12</v>
      </c>
      <c r="WTF4" s="15" t="s">
        <v>12</v>
      </c>
      <c r="WTG4" s="15" t="s">
        <v>12</v>
      </c>
      <c r="WTH4" s="15" t="s">
        <v>12</v>
      </c>
      <c r="WTI4" s="15" t="s">
        <v>12</v>
      </c>
      <c r="WTJ4" s="15" t="s">
        <v>12</v>
      </c>
      <c r="WTK4" s="15" t="s">
        <v>12</v>
      </c>
      <c r="WTL4" s="15" t="s">
        <v>12</v>
      </c>
      <c r="WTM4" s="15" t="s">
        <v>12</v>
      </c>
      <c r="WTN4" s="15" t="s">
        <v>12</v>
      </c>
      <c r="WTO4" s="15" t="s">
        <v>12</v>
      </c>
      <c r="WTP4" s="15" t="s">
        <v>12</v>
      </c>
      <c r="WTQ4" s="15" t="s">
        <v>12</v>
      </c>
      <c r="WTR4" s="15" t="s">
        <v>12</v>
      </c>
      <c r="WTS4" s="15" t="s">
        <v>12</v>
      </c>
      <c r="WTT4" s="15" t="s">
        <v>12</v>
      </c>
      <c r="WTU4" s="15" t="s">
        <v>12</v>
      </c>
      <c r="WTV4" s="15" t="s">
        <v>12</v>
      </c>
      <c r="WTW4" s="15" t="s">
        <v>12</v>
      </c>
      <c r="WTX4" s="15" t="s">
        <v>12</v>
      </c>
      <c r="WTY4" s="15" t="s">
        <v>12</v>
      </c>
      <c r="WTZ4" s="15" t="s">
        <v>12</v>
      </c>
      <c r="WUA4" s="15" t="s">
        <v>12</v>
      </c>
      <c r="WUB4" s="15" t="s">
        <v>12</v>
      </c>
      <c r="WUC4" s="15" t="s">
        <v>12</v>
      </c>
      <c r="WUD4" s="15" t="s">
        <v>12</v>
      </c>
      <c r="WUE4" s="15" t="s">
        <v>12</v>
      </c>
      <c r="WUF4" s="15" t="s">
        <v>12</v>
      </c>
      <c r="WUG4" s="15" t="s">
        <v>12</v>
      </c>
      <c r="WUH4" s="15" t="s">
        <v>12</v>
      </c>
      <c r="WUI4" s="15" t="s">
        <v>12</v>
      </c>
      <c r="WUJ4" s="15" t="s">
        <v>12</v>
      </c>
      <c r="WUK4" s="15" t="s">
        <v>12</v>
      </c>
      <c r="WUL4" s="15" t="s">
        <v>12</v>
      </c>
      <c r="WUM4" s="15" t="s">
        <v>12</v>
      </c>
      <c r="WUN4" s="15" t="s">
        <v>12</v>
      </c>
      <c r="WUO4" s="15" t="s">
        <v>12</v>
      </c>
      <c r="WUP4" s="15" t="s">
        <v>12</v>
      </c>
      <c r="WUQ4" s="15" t="s">
        <v>12</v>
      </c>
      <c r="WUR4" s="15" t="s">
        <v>12</v>
      </c>
      <c r="WUS4" s="15" t="s">
        <v>12</v>
      </c>
      <c r="WUT4" s="15" t="s">
        <v>12</v>
      </c>
      <c r="WUU4" s="15" t="s">
        <v>12</v>
      </c>
      <c r="WUV4" s="15" t="s">
        <v>12</v>
      </c>
      <c r="WUW4" s="15" t="s">
        <v>12</v>
      </c>
      <c r="WUX4" s="15" t="s">
        <v>12</v>
      </c>
      <c r="WUY4" s="15" t="s">
        <v>12</v>
      </c>
      <c r="WUZ4" s="15" t="s">
        <v>12</v>
      </c>
      <c r="WVA4" s="15" t="s">
        <v>12</v>
      </c>
      <c r="WVB4" s="15" t="s">
        <v>12</v>
      </c>
      <c r="WVC4" s="15" t="s">
        <v>12</v>
      </c>
      <c r="WVD4" s="15" t="s">
        <v>12</v>
      </c>
      <c r="WVE4" s="15" t="s">
        <v>12</v>
      </c>
      <c r="WVF4" s="15" t="s">
        <v>12</v>
      </c>
      <c r="WVG4" s="15" t="s">
        <v>12</v>
      </c>
      <c r="WVH4" s="15" t="s">
        <v>12</v>
      </c>
      <c r="WVI4" s="15" t="s">
        <v>12</v>
      </c>
      <c r="WVJ4" s="15" t="s">
        <v>12</v>
      </c>
      <c r="WVK4" s="15" t="s">
        <v>12</v>
      </c>
      <c r="WVL4" s="15" t="s">
        <v>12</v>
      </c>
      <c r="WVM4" s="15" t="s">
        <v>12</v>
      </c>
      <c r="WVN4" s="15" t="s">
        <v>12</v>
      </c>
      <c r="WVO4" s="15" t="s">
        <v>12</v>
      </c>
      <c r="WVP4" s="15" t="s">
        <v>12</v>
      </c>
      <c r="WVQ4" s="15" t="s">
        <v>12</v>
      </c>
      <c r="WVR4" s="15" t="s">
        <v>12</v>
      </c>
      <c r="WVS4" s="15" t="s">
        <v>12</v>
      </c>
      <c r="WVT4" s="15" t="s">
        <v>12</v>
      </c>
      <c r="WVU4" s="15" t="s">
        <v>12</v>
      </c>
      <c r="WVV4" s="15" t="s">
        <v>12</v>
      </c>
      <c r="WVW4" s="15" t="s">
        <v>12</v>
      </c>
      <c r="WVX4" s="15" t="s">
        <v>12</v>
      </c>
      <c r="WVY4" s="15" t="s">
        <v>12</v>
      </c>
      <c r="WVZ4" s="15" t="s">
        <v>12</v>
      </c>
      <c r="WWA4" s="15" t="s">
        <v>12</v>
      </c>
      <c r="WWB4" s="15" t="s">
        <v>12</v>
      </c>
      <c r="WWC4" s="15" t="s">
        <v>12</v>
      </c>
      <c r="WWD4" s="15" t="s">
        <v>12</v>
      </c>
      <c r="WWE4" s="15" t="s">
        <v>12</v>
      </c>
      <c r="WWF4" s="15" t="s">
        <v>12</v>
      </c>
      <c r="WWG4" s="15" t="s">
        <v>12</v>
      </c>
      <c r="WWH4" s="15" t="s">
        <v>12</v>
      </c>
      <c r="WWI4" s="15" t="s">
        <v>12</v>
      </c>
      <c r="WWJ4" s="15" t="s">
        <v>12</v>
      </c>
      <c r="WWK4" s="15" t="s">
        <v>12</v>
      </c>
      <c r="WWL4" s="15" t="s">
        <v>12</v>
      </c>
      <c r="WWM4" s="15" t="s">
        <v>12</v>
      </c>
      <c r="WWN4" s="15" t="s">
        <v>12</v>
      </c>
      <c r="WWO4" s="15" t="s">
        <v>12</v>
      </c>
      <c r="WWP4" s="15" t="s">
        <v>12</v>
      </c>
      <c r="WWQ4" s="15" t="s">
        <v>12</v>
      </c>
      <c r="WWR4" s="15" t="s">
        <v>12</v>
      </c>
      <c r="WWS4" s="15" t="s">
        <v>12</v>
      </c>
      <c r="WWT4" s="15" t="s">
        <v>12</v>
      </c>
      <c r="WWU4" s="15" t="s">
        <v>12</v>
      </c>
      <c r="WWV4" s="15" t="s">
        <v>12</v>
      </c>
      <c r="WWW4" s="15" t="s">
        <v>12</v>
      </c>
      <c r="WWX4" s="15" t="s">
        <v>12</v>
      </c>
      <c r="WWY4" s="15" t="s">
        <v>12</v>
      </c>
      <c r="WWZ4" s="15" t="s">
        <v>12</v>
      </c>
      <c r="WXA4" s="15" t="s">
        <v>12</v>
      </c>
      <c r="WXB4" s="15" t="s">
        <v>12</v>
      </c>
      <c r="WXC4" s="15" t="s">
        <v>12</v>
      </c>
      <c r="WXD4" s="15" t="s">
        <v>12</v>
      </c>
      <c r="WXE4" s="15" t="s">
        <v>12</v>
      </c>
      <c r="WXF4" s="15" t="s">
        <v>12</v>
      </c>
      <c r="WXG4" s="15" t="s">
        <v>12</v>
      </c>
      <c r="WXH4" s="15" t="s">
        <v>12</v>
      </c>
      <c r="WXI4" s="15" t="s">
        <v>12</v>
      </c>
      <c r="WXJ4" s="15" t="s">
        <v>12</v>
      </c>
      <c r="WXK4" s="15" t="s">
        <v>12</v>
      </c>
      <c r="WXL4" s="15" t="s">
        <v>12</v>
      </c>
      <c r="WXM4" s="15" t="s">
        <v>12</v>
      </c>
      <c r="WXN4" s="15" t="s">
        <v>12</v>
      </c>
      <c r="WXO4" s="15" t="s">
        <v>12</v>
      </c>
      <c r="WXP4" s="15" t="s">
        <v>12</v>
      </c>
      <c r="WXQ4" s="15" t="s">
        <v>12</v>
      </c>
      <c r="WXR4" s="15" t="s">
        <v>12</v>
      </c>
      <c r="WXS4" s="15" t="s">
        <v>12</v>
      </c>
      <c r="WXT4" s="15" t="s">
        <v>12</v>
      </c>
      <c r="WXU4" s="15" t="s">
        <v>12</v>
      </c>
      <c r="WXV4" s="15" t="s">
        <v>12</v>
      </c>
      <c r="WXW4" s="15" t="s">
        <v>12</v>
      </c>
      <c r="WXX4" s="15" t="s">
        <v>12</v>
      </c>
      <c r="WXY4" s="15" t="s">
        <v>12</v>
      </c>
      <c r="WXZ4" s="15" t="s">
        <v>12</v>
      </c>
      <c r="WYA4" s="15" t="s">
        <v>12</v>
      </c>
      <c r="WYB4" s="15" t="s">
        <v>12</v>
      </c>
      <c r="WYC4" s="15" t="s">
        <v>12</v>
      </c>
      <c r="WYD4" s="15" t="s">
        <v>12</v>
      </c>
      <c r="WYE4" s="15" t="s">
        <v>12</v>
      </c>
      <c r="WYF4" s="15" t="s">
        <v>12</v>
      </c>
      <c r="WYG4" s="15" t="s">
        <v>12</v>
      </c>
      <c r="WYH4" s="15" t="s">
        <v>12</v>
      </c>
      <c r="WYI4" s="15" t="s">
        <v>12</v>
      </c>
      <c r="WYJ4" s="15" t="s">
        <v>12</v>
      </c>
      <c r="WYK4" s="15" t="s">
        <v>12</v>
      </c>
      <c r="WYL4" s="15" t="s">
        <v>12</v>
      </c>
      <c r="WYM4" s="15" t="s">
        <v>12</v>
      </c>
      <c r="WYN4" s="15" t="s">
        <v>12</v>
      </c>
      <c r="WYO4" s="15" t="s">
        <v>12</v>
      </c>
      <c r="WYP4" s="15" t="s">
        <v>12</v>
      </c>
      <c r="WYQ4" s="15" t="s">
        <v>12</v>
      </c>
      <c r="WYR4" s="15" t="s">
        <v>12</v>
      </c>
      <c r="WYS4" s="15" t="s">
        <v>12</v>
      </c>
      <c r="WYT4" s="15" t="s">
        <v>12</v>
      </c>
      <c r="WYU4" s="15" t="s">
        <v>12</v>
      </c>
      <c r="WYV4" s="15" t="s">
        <v>12</v>
      </c>
      <c r="WYW4" s="15" t="s">
        <v>12</v>
      </c>
      <c r="WYX4" s="15" t="s">
        <v>12</v>
      </c>
      <c r="WYY4" s="15" t="s">
        <v>12</v>
      </c>
      <c r="WYZ4" s="15" t="s">
        <v>12</v>
      </c>
      <c r="WZA4" s="15" t="s">
        <v>12</v>
      </c>
      <c r="WZB4" s="15" t="s">
        <v>12</v>
      </c>
      <c r="WZC4" s="15" t="s">
        <v>12</v>
      </c>
      <c r="WZD4" s="15" t="s">
        <v>12</v>
      </c>
      <c r="WZE4" s="15" t="s">
        <v>12</v>
      </c>
      <c r="WZF4" s="15" t="s">
        <v>12</v>
      </c>
      <c r="WZG4" s="15" t="s">
        <v>12</v>
      </c>
      <c r="WZH4" s="15" t="s">
        <v>12</v>
      </c>
      <c r="WZI4" s="15" t="s">
        <v>12</v>
      </c>
      <c r="WZJ4" s="15" t="s">
        <v>12</v>
      </c>
      <c r="WZK4" s="15" t="s">
        <v>12</v>
      </c>
      <c r="WZL4" s="15" t="s">
        <v>12</v>
      </c>
      <c r="WZM4" s="15" t="s">
        <v>12</v>
      </c>
      <c r="WZN4" s="15" t="s">
        <v>12</v>
      </c>
      <c r="WZO4" s="15" t="s">
        <v>12</v>
      </c>
      <c r="WZP4" s="15" t="s">
        <v>12</v>
      </c>
      <c r="WZQ4" s="15" t="s">
        <v>12</v>
      </c>
      <c r="WZR4" s="15" t="s">
        <v>12</v>
      </c>
      <c r="WZS4" s="15" t="s">
        <v>12</v>
      </c>
      <c r="WZT4" s="15" t="s">
        <v>12</v>
      </c>
      <c r="WZU4" s="15" t="s">
        <v>12</v>
      </c>
      <c r="WZV4" s="15" t="s">
        <v>12</v>
      </c>
      <c r="WZW4" s="15" t="s">
        <v>12</v>
      </c>
      <c r="WZX4" s="15" t="s">
        <v>12</v>
      </c>
      <c r="WZY4" s="15" t="s">
        <v>12</v>
      </c>
      <c r="WZZ4" s="15" t="s">
        <v>12</v>
      </c>
      <c r="XAA4" s="15" t="s">
        <v>12</v>
      </c>
      <c r="XAB4" s="15" t="s">
        <v>12</v>
      </c>
      <c r="XAC4" s="15" t="s">
        <v>12</v>
      </c>
      <c r="XAD4" s="15" t="s">
        <v>12</v>
      </c>
      <c r="XAE4" s="15" t="s">
        <v>12</v>
      </c>
      <c r="XAF4" s="15" t="s">
        <v>12</v>
      </c>
      <c r="XAG4" s="15" t="s">
        <v>12</v>
      </c>
      <c r="XAH4" s="15" t="s">
        <v>12</v>
      </c>
      <c r="XAI4" s="15" t="s">
        <v>12</v>
      </c>
      <c r="XAJ4" s="15" t="s">
        <v>12</v>
      </c>
      <c r="XAK4" s="15" t="s">
        <v>12</v>
      </c>
      <c r="XAL4" s="15" t="s">
        <v>12</v>
      </c>
      <c r="XAM4" s="15" t="s">
        <v>12</v>
      </c>
      <c r="XAN4" s="15" t="s">
        <v>12</v>
      </c>
      <c r="XAO4" s="15" t="s">
        <v>12</v>
      </c>
      <c r="XAP4" s="15" t="s">
        <v>12</v>
      </c>
      <c r="XAQ4" s="15" t="s">
        <v>12</v>
      </c>
      <c r="XAR4" s="15" t="s">
        <v>12</v>
      </c>
      <c r="XAS4" s="15" t="s">
        <v>12</v>
      </c>
      <c r="XAT4" s="15" t="s">
        <v>12</v>
      </c>
      <c r="XAU4" s="15" t="s">
        <v>12</v>
      </c>
      <c r="XAV4" s="15" t="s">
        <v>12</v>
      </c>
      <c r="XAW4" s="15" t="s">
        <v>12</v>
      </c>
      <c r="XAX4" s="15" t="s">
        <v>12</v>
      </c>
      <c r="XAY4" s="15" t="s">
        <v>12</v>
      </c>
      <c r="XAZ4" s="15" t="s">
        <v>12</v>
      </c>
      <c r="XBA4" s="15" t="s">
        <v>12</v>
      </c>
      <c r="XBB4" s="15" t="s">
        <v>12</v>
      </c>
      <c r="XBC4" s="15" t="s">
        <v>12</v>
      </c>
      <c r="XBD4" s="15" t="s">
        <v>12</v>
      </c>
      <c r="XBE4" s="15" t="s">
        <v>12</v>
      </c>
      <c r="XBF4" s="15" t="s">
        <v>12</v>
      </c>
      <c r="XBG4" s="15" t="s">
        <v>12</v>
      </c>
      <c r="XBH4" s="15" t="s">
        <v>12</v>
      </c>
      <c r="XBI4" s="15" t="s">
        <v>12</v>
      </c>
      <c r="XBJ4" s="15" t="s">
        <v>12</v>
      </c>
      <c r="XBK4" s="15" t="s">
        <v>12</v>
      </c>
      <c r="XBL4" s="15" t="s">
        <v>12</v>
      </c>
      <c r="XBM4" s="15" t="s">
        <v>12</v>
      </c>
      <c r="XBN4" s="15" t="s">
        <v>12</v>
      </c>
      <c r="XBO4" s="15" t="s">
        <v>12</v>
      </c>
      <c r="XBP4" s="15" t="s">
        <v>12</v>
      </c>
      <c r="XBQ4" s="15" t="s">
        <v>12</v>
      </c>
      <c r="XBR4" s="15" t="s">
        <v>12</v>
      </c>
      <c r="XBS4" s="15" t="s">
        <v>12</v>
      </c>
      <c r="XBT4" s="15" t="s">
        <v>12</v>
      </c>
      <c r="XBU4" s="15" t="s">
        <v>12</v>
      </c>
      <c r="XBV4" s="15" t="s">
        <v>12</v>
      </c>
      <c r="XBW4" s="15" t="s">
        <v>12</v>
      </c>
      <c r="XBX4" s="15" t="s">
        <v>12</v>
      </c>
      <c r="XBY4" s="15" t="s">
        <v>12</v>
      </c>
      <c r="XBZ4" s="15" t="s">
        <v>12</v>
      </c>
      <c r="XCA4" s="15" t="s">
        <v>12</v>
      </c>
      <c r="XCB4" s="15" t="s">
        <v>12</v>
      </c>
      <c r="XCC4" s="15" t="s">
        <v>12</v>
      </c>
      <c r="XCD4" s="15" t="s">
        <v>12</v>
      </c>
      <c r="XCE4" s="15" t="s">
        <v>12</v>
      </c>
      <c r="XCF4" s="15" t="s">
        <v>12</v>
      </c>
      <c r="XCG4" s="15" t="s">
        <v>12</v>
      </c>
      <c r="XCH4" s="15" t="s">
        <v>12</v>
      </c>
      <c r="XCI4" s="15" t="s">
        <v>12</v>
      </c>
      <c r="XCJ4" s="15" t="s">
        <v>12</v>
      </c>
      <c r="XCK4" s="15" t="s">
        <v>12</v>
      </c>
      <c r="XCL4" s="15" t="s">
        <v>12</v>
      </c>
      <c r="XCM4" s="15" t="s">
        <v>12</v>
      </c>
      <c r="XCN4" s="15" t="s">
        <v>12</v>
      </c>
      <c r="XCO4" s="15" t="s">
        <v>12</v>
      </c>
      <c r="XCP4" s="15" t="s">
        <v>12</v>
      </c>
      <c r="XCQ4" s="15" t="s">
        <v>12</v>
      </c>
      <c r="XCR4" s="15" t="s">
        <v>12</v>
      </c>
      <c r="XCS4" s="15" t="s">
        <v>12</v>
      </c>
      <c r="XCT4" s="15" t="s">
        <v>12</v>
      </c>
      <c r="XCU4" s="15" t="s">
        <v>12</v>
      </c>
      <c r="XCV4" s="15" t="s">
        <v>12</v>
      </c>
      <c r="XCW4" s="15" t="s">
        <v>12</v>
      </c>
      <c r="XCX4" s="15" t="s">
        <v>12</v>
      </c>
      <c r="XCY4" s="15" t="s">
        <v>12</v>
      </c>
      <c r="XCZ4" s="15" t="s">
        <v>12</v>
      </c>
      <c r="XDA4" s="15" t="s">
        <v>12</v>
      </c>
      <c r="XDB4" s="15" t="s">
        <v>12</v>
      </c>
      <c r="XDC4" s="15" t="s">
        <v>12</v>
      </c>
      <c r="XDD4" s="15" t="s">
        <v>12</v>
      </c>
      <c r="XDE4" s="15" t="s">
        <v>12</v>
      </c>
      <c r="XDF4" s="15" t="s">
        <v>12</v>
      </c>
      <c r="XDG4" s="15" t="s">
        <v>12</v>
      </c>
      <c r="XDH4" s="15" t="s">
        <v>12</v>
      </c>
      <c r="XDI4" s="15" t="s">
        <v>12</v>
      </c>
      <c r="XDJ4" s="15" t="s">
        <v>12</v>
      </c>
      <c r="XDK4" s="15" t="s">
        <v>12</v>
      </c>
      <c r="XDL4" s="15" t="s">
        <v>12</v>
      </c>
      <c r="XDM4" s="15" t="s">
        <v>12</v>
      </c>
      <c r="XDN4" s="15" t="s">
        <v>12</v>
      </c>
      <c r="XDO4" s="15" t="s">
        <v>12</v>
      </c>
      <c r="XDP4" s="15" t="s">
        <v>12</v>
      </c>
      <c r="XDQ4" s="15" t="s">
        <v>12</v>
      </c>
      <c r="XDR4" s="15" t="s">
        <v>12</v>
      </c>
      <c r="XDS4" s="15" t="s">
        <v>12</v>
      </c>
      <c r="XDT4" s="15" t="s">
        <v>12</v>
      </c>
      <c r="XDU4" s="15" t="s">
        <v>12</v>
      </c>
      <c r="XDV4" s="15" t="s">
        <v>12</v>
      </c>
      <c r="XDW4" s="15" t="s">
        <v>12</v>
      </c>
      <c r="XDX4" s="15" t="s">
        <v>12</v>
      </c>
      <c r="XDY4" s="15" t="s">
        <v>12</v>
      </c>
      <c r="XDZ4" s="15" t="s">
        <v>12</v>
      </c>
      <c r="XEA4" s="15" t="s">
        <v>12</v>
      </c>
      <c r="XEB4" s="15" t="s">
        <v>12</v>
      </c>
      <c r="XEC4" s="15" t="s">
        <v>12</v>
      </c>
      <c r="XED4" s="15" t="s">
        <v>12</v>
      </c>
      <c r="XEE4" s="15" t="s">
        <v>12</v>
      </c>
      <c r="XEF4" s="15" t="s">
        <v>12</v>
      </c>
      <c r="XEG4" s="15" t="s">
        <v>12</v>
      </c>
      <c r="XEH4" s="15" t="s">
        <v>12</v>
      </c>
      <c r="XEI4" s="15" t="s">
        <v>12</v>
      </c>
      <c r="XEJ4" s="15" t="s">
        <v>12</v>
      </c>
      <c r="XEK4" s="15" t="s">
        <v>12</v>
      </c>
      <c r="XEL4" s="15" t="s">
        <v>12</v>
      </c>
      <c r="XEM4" s="15" t="s">
        <v>12</v>
      </c>
      <c r="XEN4" s="15" t="s">
        <v>12</v>
      </c>
      <c r="XEO4" s="15" t="s">
        <v>12</v>
      </c>
      <c r="XEP4" s="15" t="s">
        <v>12</v>
      </c>
      <c r="XEQ4" s="15" t="s">
        <v>12</v>
      </c>
      <c r="XER4" s="15" t="s">
        <v>12</v>
      </c>
      <c r="XES4" s="15" t="s">
        <v>12</v>
      </c>
      <c r="XET4" s="15" t="s">
        <v>12</v>
      </c>
      <c r="XEU4" s="15" t="s">
        <v>12</v>
      </c>
      <c r="XEV4" s="15" t="s">
        <v>12</v>
      </c>
      <c r="XEW4" s="15" t="s">
        <v>12</v>
      </c>
      <c r="XEX4" s="15" t="s">
        <v>12</v>
      </c>
      <c r="XEY4" s="15" t="s">
        <v>12</v>
      </c>
      <c r="XEZ4" s="15" t="s">
        <v>12</v>
      </c>
      <c r="XFA4" s="15" t="s">
        <v>12</v>
      </c>
      <c r="XFB4" s="15" t="s">
        <v>12</v>
      </c>
      <c r="XFC4" s="15" t="s">
        <v>12</v>
      </c>
      <c r="XFD4" s="15" t="s">
        <v>12</v>
      </c>
    </row>
    <row r="5" spans="1:16384" s="24" customFormat="1" ht="15" x14ac:dyDescent="0.2">
      <c r="B5" s="58"/>
      <c r="C5" s="59"/>
      <c r="D5" s="8"/>
      <c r="G5" s="25"/>
      <c r="H5"/>
      <c r="I5"/>
    </row>
    <row r="6" spans="1:16384" ht="20" x14ac:dyDescent="0.2">
      <c r="B6" s="6" t="s">
        <v>1292</v>
      </c>
      <c r="C6" s="7"/>
      <c r="H6" s="69" t="s">
        <v>1256</v>
      </c>
      <c r="J6" s="38" t="s">
        <v>1293</v>
      </c>
      <c r="K6" s="38"/>
    </row>
    <row r="7" spans="1:16384" ht="29.25" customHeight="1" x14ac:dyDescent="0.2">
      <c r="B7" s="6"/>
      <c r="C7" s="7"/>
      <c r="E7" s="9" t="s">
        <v>1283</v>
      </c>
      <c r="F7" s="27">
        <v>0.02</v>
      </c>
      <c r="H7" s="69" t="s">
        <v>1256</v>
      </c>
      <c r="J7" s="38" t="s">
        <v>1284</v>
      </c>
      <c r="K7" s="38"/>
    </row>
    <row r="8" spans="1:16384" ht="29.25" customHeight="1" x14ac:dyDescent="0.2">
      <c r="B8" s="6"/>
      <c r="C8" s="7"/>
      <c r="E8" s="9" t="s">
        <v>1285</v>
      </c>
      <c r="F8" s="27">
        <v>0.05</v>
      </c>
      <c r="H8" s="69" t="s">
        <v>1256</v>
      </c>
      <c r="J8" s="38"/>
      <c r="K8" s="38"/>
    </row>
    <row r="9" spans="1:16384" ht="20" x14ac:dyDescent="0.2">
      <c r="B9" s="6"/>
      <c r="C9" s="7"/>
      <c r="E9" s="9" t="s">
        <v>1286</v>
      </c>
      <c r="F9" s="27">
        <v>0.05</v>
      </c>
      <c r="H9" s="69" t="s">
        <v>1256</v>
      </c>
      <c r="J9" s="38" t="s">
        <v>1287</v>
      </c>
      <c r="K9" s="38"/>
    </row>
    <row r="10" spans="1:16384" ht="29.25" customHeight="1" x14ac:dyDescent="0.2">
      <c r="B10" s="6"/>
      <c r="C10" s="7"/>
      <c r="E10" s="9" t="s">
        <v>1288</v>
      </c>
      <c r="F10" s="27">
        <v>0.05</v>
      </c>
      <c r="H10" s="69" t="s">
        <v>1256</v>
      </c>
      <c r="J10" s="38"/>
      <c r="K10" s="38"/>
    </row>
    <row r="11" spans="1:16384" ht="29.25" customHeight="1" x14ac:dyDescent="0.2">
      <c r="B11" s="6"/>
      <c r="C11" s="7"/>
      <c r="E11" s="9" t="s">
        <v>1289</v>
      </c>
      <c r="F11" s="27">
        <v>0.04</v>
      </c>
      <c r="H11" s="69" t="s">
        <v>1256</v>
      </c>
      <c r="J11" s="38"/>
      <c r="K11" s="38"/>
    </row>
    <row r="12" spans="1:16384" ht="29.25" customHeight="1" x14ac:dyDescent="0.2">
      <c r="B12" s="6"/>
      <c r="C12" s="7"/>
      <c r="E12" s="9" t="s">
        <v>1290</v>
      </c>
      <c r="F12" s="27">
        <v>0.05</v>
      </c>
      <c r="H12" s="69" t="s">
        <v>1256</v>
      </c>
      <c r="J12" s="38"/>
      <c r="K12" s="38"/>
    </row>
    <row r="13" spans="1:16384" ht="29.25" customHeight="1" x14ac:dyDescent="0.2">
      <c r="B13" s="6"/>
      <c r="C13" s="7"/>
      <c r="E13" s="9" t="s">
        <v>1291</v>
      </c>
      <c r="F13" s="27">
        <v>0.05</v>
      </c>
      <c r="H13" s="69" t="s">
        <v>1256</v>
      </c>
      <c r="J13" s="38"/>
      <c r="K13" s="38"/>
    </row>
    <row r="14" spans="1:16384" ht="29.25" customHeight="1" x14ac:dyDescent="0.2">
      <c r="B14" s="6"/>
      <c r="C14" s="7"/>
      <c r="E14" s="9" t="s">
        <v>1110</v>
      </c>
      <c r="F14" s="31">
        <f>AVERAGE(F7:F13)</f>
        <v>4.4285714285714282E-2</v>
      </c>
      <c r="J14" s="38"/>
      <c r="K14" s="38"/>
    </row>
    <row r="15" spans="1:16384" customFormat="1" ht="29.25" customHeight="1" x14ac:dyDescent="0.2">
      <c r="B15" s="6"/>
      <c r="C15" s="7"/>
      <c r="D15" s="8"/>
      <c r="E15" s="9"/>
      <c r="F15" s="9"/>
      <c r="G15" s="10"/>
      <c r="J15" s="38"/>
      <c r="K15" s="38"/>
    </row>
    <row r="16" spans="1:16384" customFormat="1" ht="29.25" customHeight="1" x14ac:dyDescent="0.2">
      <c r="B16" s="6"/>
      <c r="C16" s="7"/>
      <c r="D16" s="8"/>
      <c r="E16" s="9"/>
      <c r="F16" s="9"/>
      <c r="G16" s="10"/>
      <c r="J16" s="38"/>
      <c r="K16" s="38"/>
    </row>
    <row r="17" spans="2:11" customFormat="1" ht="29.25" customHeight="1" x14ac:dyDescent="0.2">
      <c r="B17" s="6"/>
      <c r="C17" s="7"/>
      <c r="D17" s="8"/>
      <c r="E17" s="9"/>
      <c r="F17" s="9"/>
      <c r="G17" s="10"/>
      <c r="J17" s="38"/>
      <c r="K17" s="38"/>
    </row>
    <row r="18" spans="2:11" customFormat="1" ht="29.25" hidden="1" customHeight="1" x14ac:dyDescent="0.2">
      <c r="B18" s="6"/>
      <c r="C18" s="7"/>
      <c r="D18" s="8"/>
      <c r="E18" s="9"/>
      <c r="F18" s="9"/>
      <c r="G18" s="10"/>
      <c r="J18" s="38"/>
      <c r="K18" s="38"/>
    </row>
    <row r="19" spans="2:11" customFormat="1" ht="29.25" hidden="1" customHeight="1" x14ac:dyDescent="0.2">
      <c r="B19" s="6"/>
      <c r="C19" s="7"/>
      <c r="D19" s="8"/>
      <c r="E19" s="9"/>
      <c r="F19" s="9"/>
      <c r="G19" s="10"/>
      <c r="J19" s="38"/>
      <c r="K19" s="38"/>
    </row>
    <row r="20" spans="2:11" customFormat="1" ht="29.25" hidden="1" customHeight="1" x14ac:dyDescent="0.2">
      <c r="B20" s="6"/>
      <c r="C20" s="7"/>
      <c r="D20" s="8"/>
      <c r="E20" s="9"/>
      <c r="F20" s="9"/>
      <c r="G20" s="10"/>
      <c r="J20" s="38"/>
      <c r="K20" s="38"/>
    </row>
    <row r="21" spans="2:11" customFormat="1" ht="29.25" hidden="1" customHeight="1" x14ac:dyDescent="0.2">
      <c r="B21" s="6"/>
      <c r="C21" s="7"/>
      <c r="D21" s="8"/>
      <c r="E21" s="9"/>
      <c r="F21" s="9"/>
      <c r="G21" s="10"/>
      <c r="J21" s="38"/>
      <c r="K21" s="38"/>
    </row>
    <row r="22" spans="2:11" customFormat="1" ht="29.25" hidden="1" customHeight="1" x14ac:dyDescent="0.2">
      <c r="B22" s="6"/>
      <c r="C22" s="7"/>
      <c r="D22" s="8"/>
      <c r="E22" s="9"/>
      <c r="F22" s="9"/>
      <c r="G22" s="10"/>
      <c r="J22" s="38"/>
      <c r="K22" s="38"/>
    </row>
    <row r="23" spans="2:11" customFormat="1" ht="29.25" hidden="1" customHeight="1" x14ac:dyDescent="0.2">
      <c r="B23" s="6"/>
      <c r="C23" s="7"/>
      <c r="D23" s="8"/>
      <c r="E23" s="9"/>
      <c r="F23" s="9"/>
      <c r="G23" s="10"/>
      <c r="J23" s="38"/>
      <c r="K23" s="38"/>
    </row>
    <row r="24" spans="2:11" customFormat="1" ht="29.25" hidden="1" customHeight="1" x14ac:dyDescent="0.2">
      <c r="B24" s="6"/>
      <c r="C24" s="7"/>
      <c r="D24" s="8"/>
      <c r="E24" s="9"/>
      <c r="F24" s="9"/>
      <c r="G24" s="10"/>
      <c r="J24" s="38"/>
      <c r="K24" s="38"/>
    </row>
    <row r="25" spans="2:11" customFormat="1" ht="29.25" hidden="1" customHeight="1" x14ac:dyDescent="0.2">
      <c r="B25" s="6"/>
      <c r="C25" s="7"/>
      <c r="D25" s="8"/>
      <c r="E25" s="9"/>
      <c r="F25" s="9"/>
      <c r="G25" s="10"/>
      <c r="J25" s="38"/>
      <c r="K25" s="38"/>
    </row>
    <row r="26" spans="2:11" customFormat="1" ht="29.25" hidden="1" customHeight="1" x14ac:dyDescent="0.2">
      <c r="B26" s="6"/>
      <c r="C26" s="7"/>
      <c r="D26" s="8"/>
      <c r="E26" s="9"/>
      <c r="F26" s="9"/>
      <c r="G26" s="10"/>
      <c r="J26" s="38"/>
      <c r="K26" s="38"/>
    </row>
    <row r="27" spans="2:11" customFormat="1" ht="29.25" hidden="1" customHeight="1" x14ac:dyDescent="0.2">
      <c r="B27" s="6"/>
      <c r="C27" s="7"/>
      <c r="D27" s="8"/>
      <c r="E27" s="9"/>
      <c r="F27" s="9"/>
      <c r="G27" s="10"/>
      <c r="J27" s="38"/>
      <c r="K27" s="38"/>
    </row>
    <row r="28" spans="2:11" ht="29.25" hidden="1" customHeight="1" x14ac:dyDescent="0.2">
      <c r="B28" s="6"/>
      <c r="C28" s="7"/>
      <c r="J28" s="38"/>
      <c r="K28" s="38"/>
    </row>
    <row r="29" spans="2:11" ht="29.25" hidden="1" customHeight="1" x14ac:dyDescent="0.2">
      <c r="B29" s="6"/>
      <c r="C29" s="7"/>
      <c r="J29" s="38"/>
      <c r="K29" s="38"/>
    </row>
    <row r="30" spans="2:11" ht="29.25" hidden="1" customHeight="1" x14ac:dyDescent="0.2">
      <c r="B30" s="6"/>
      <c r="C30" s="7"/>
      <c r="J30" s="38"/>
      <c r="K30" s="38"/>
    </row>
    <row r="31" spans="2:11" ht="29.25" hidden="1" customHeight="1" x14ac:dyDescent="0.2">
      <c r="B31" s="6"/>
      <c r="C31" s="7"/>
      <c r="J31" s="38"/>
      <c r="K31" s="38"/>
    </row>
    <row r="32" spans="2:11" ht="29.25" hidden="1" customHeight="1" x14ac:dyDescent="0.2">
      <c r="B32" s="6"/>
      <c r="C32" s="7"/>
      <c r="J32" s="38"/>
      <c r="K32" s="38"/>
    </row>
    <row r="33" spans="2:11" ht="29.25" hidden="1" customHeight="1" x14ac:dyDescent="0.2">
      <c r="B33" s="6"/>
      <c r="C33" s="7"/>
      <c r="J33" s="38"/>
      <c r="K33" s="38"/>
    </row>
    <row r="34" spans="2:11" ht="29.25" hidden="1" customHeight="1" x14ac:dyDescent="0.2">
      <c r="B34" s="6"/>
      <c r="C34" s="7"/>
      <c r="J34" s="38"/>
      <c r="K34" s="38"/>
    </row>
    <row r="35" spans="2:11" ht="29.25" hidden="1" customHeight="1" x14ac:dyDescent="0.2">
      <c r="B35" s="6"/>
      <c r="C35" s="7"/>
      <c r="J35" s="38"/>
      <c r="K35" s="38"/>
    </row>
    <row r="36" spans="2:11" ht="29.25" hidden="1" customHeight="1" x14ac:dyDescent="0.2">
      <c r="B36" s="6"/>
      <c r="C36" s="7"/>
      <c r="J36" s="38"/>
      <c r="K36" s="38"/>
    </row>
    <row r="37" spans="2:11" ht="29.25" hidden="1" customHeight="1" x14ac:dyDescent="0.2">
      <c r="B37" s="6"/>
      <c r="C37" s="7"/>
      <c r="J37" s="38"/>
      <c r="K37" s="38"/>
    </row>
    <row r="38" spans="2:11" ht="29.25" hidden="1" customHeight="1" x14ac:dyDescent="0.2">
      <c r="B38" s="6"/>
      <c r="C38" s="7"/>
      <c r="J38" s="38"/>
      <c r="K38" s="38"/>
    </row>
    <row r="39" spans="2:11" ht="29.25" hidden="1" customHeight="1" x14ac:dyDescent="0.2">
      <c r="B39" s="6"/>
      <c r="C39" s="7"/>
      <c r="J39" s="38"/>
      <c r="K39" s="38"/>
    </row>
    <row r="40" spans="2:11" ht="29.25" hidden="1" customHeight="1" x14ac:dyDescent="0.2">
      <c r="B40" s="6"/>
      <c r="C40" s="7"/>
      <c r="J40" s="38"/>
      <c r="K40" s="38"/>
    </row>
    <row r="41" spans="2:11" ht="29.25" hidden="1" customHeight="1" x14ac:dyDescent="0.2">
      <c r="B41" s="6"/>
      <c r="C41" s="7"/>
      <c r="J41" s="38"/>
      <c r="K41" s="38"/>
    </row>
    <row r="42" spans="2:11" ht="29.25" hidden="1" customHeight="1" x14ac:dyDescent="0.2">
      <c r="B42" s="6"/>
      <c r="C42" s="7"/>
      <c r="J42" s="38"/>
      <c r="K42" s="38"/>
    </row>
    <row r="43" spans="2:11" ht="29.25" hidden="1" customHeight="1" x14ac:dyDescent="0.2">
      <c r="B43" s="6"/>
      <c r="C43" s="7"/>
      <c r="J43" s="38"/>
      <c r="K43" s="38"/>
    </row>
    <row r="44" spans="2:11" ht="29.25" hidden="1" customHeight="1" x14ac:dyDescent="0.2">
      <c r="B44" s="6"/>
      <c r="C44" s="7"/>
      <c r="J44" s="38"/>
      <c r="K44" s="38"/>
    </row>
    <row r="45" spans="2:11" ht="29.25" hidden="1" customHeight="1" x14ac:dyDescent="0.2">
      <c r="B45" s="6"/>
      <c r="C45" s="7"/>
      <c r="J45" s="38"/>
      <c r="K45" s="38"/>
    </row>
    <row r="46" spans="2:11" ht="29.25" hidden="1" customHeight="1" x14ac:dyDescent="0.2">
      <c r="B46" s="6"/>
      <c r="C46" s="7"/>
      <c r="J46" s="38"/>
      <c r="K46" s="38"/>
    </row>
    <row r="47" spans="2:11" ht="29.25" hidden="1" customHeight="1" x14ac:dyDescent="0.2">
      <c r="B47" s="6"/>
      <c r="C47" s="7"/>
      <c r="J47" s="38"/>
      <c r="K47" s="38"/>
    </row>
    <row r="48" spans="2:11" ht="29.25" hidden="1" customHeight="1" x14ac:dyDescent="0.2">
      <c r="B48" s="6"/>
      <c r="C48" s="7"/>
      <c r="J48" s="38"/>
      <c r="K48" s="38"/>
    </row>
    <row r="49" spans="2:11" ht="29.25" hidden="1" customHeight="1" x14ac:dyDescent="0.2">
      <c r="B49" s="6"/>
      <c r="C49" s="7"/>
      <c r="J49" s="38"/>
      <c r="K49" s="38"/>
    </row>
    <row r="50" spans="2:11" ht="29.25" hidden="1" customHeight="1" x14ac:dyDescent="0.2">
      <c r="B50" s="6"/>
      <c r="C50" s="7"/>
      <c r="J50" s="38"/>
      <c r="K50" s="38"/>
    </row>
    <row r="51" spans="2:11" ht="29.25" hidden="1" customHeight="1" x14ac:dyDescent="0.2">
      <c r="B51" s="6"/>
      <c r="C51" s="7"/>
      <c r="J51" s="38"/>
      <c r="K51" s="38"/>
    </row>
    <row r="52" spans="2:11" ht="29.25" hidden="1" customHeight="1" x14ac:dyDescent="0.2">
      <c r="B52" s="6"/>
      <c r="C52" s="7"/>
      <c r="J52" s="38"/>
      <c r="K52" s="38"/>
    </row>
    <row r="53" spans="2:11" ht="29.25" hidden="1" customHeight="1" x14ac:dyDescent="0.2">
      <c r="B53" s="6"/>
      <c r="C53" s="7"/>
      <c r="J53" s="38"/>
      <c r="K53" s="38"/>
    </row>
    <row r="54" spans="2:11" ht="29.25" hidden="1" customHeight="1" x14ac:dyDescent="0.2">
      <c r="B54" s="6"/>
      <c r="C54" s="7"/>
      <c r="J54" s="38"/>
      <c r="K54" s="38"/>
    </row>
    <row r="55" spans="2:11" ht="29.25" hidden="1" customHeight="1" x14ac:dyDescent="0.2">
      <c r="B55" s="6"/>
      <c r="C55" s="7"/>
      <c r="J55" s="38"/>
      <c r="K55" s="38"/>
    </row>
    <row r="56" spans="2:11" ht="29.25" hidden="1" customHeight="1" x14ac:dyDescent="0.2">
      <c r="B56" s="6"/>
      <c r="C56" s="7"/>
      <c r="J56" s="38"/>
      <c r="K56" s="38"/>
    </row>
    <row r="57" spans="2:11" ht="29.25" hidden="1" customHeight="1" x14ac:dyDescent="0.2">
      <c r="B57" s="6"/>
      <c r="C57" s="7"/>
      <c r="J57" s="38"/>
      <c r="K57" s="38"/>
    </row>
    <row r="58" spans="2:11" ht="29.25" hidden="1" customHeight="1" x14ac:dyDescent="0.2">
      <c r="B58" s="6"/>
      <c r="C58" s="7"/>
      <c r="J58" s="38"/>
      <c r="K58" s="38"/>
    </row>
    <row r="59" spans="2:11" ht="29.25" hidden="1" customHeight="1" x14ac:dyDescent="0.2">
      <c r="B59" s="6"/>
      <c r="C59" s="7"/>
      <c r="J59" s="38"/>
      <c r="K59" s="38"/>
    </row>
    <row r="60" spans="2:11" ht="29.25" hidden="1" customHeight="1" x14ac:dyDescent="0.2">
      <c r="B60" s="6"/>
      <c r="C60" s="7"/>
      <c r="J60" s="38"/>
      <c r="K60" s="38"/>
    </row>
    <row r="61" spans="2:11" ht="29.25" hidden="1" customHeight="1" x14ac:dyDescent="0.2">
      <c r="B61" s="6"/>
      <c r="C61" s="7"/>
      <c r="J61" s="38"/>
      <c r="K61" s="38"/>
    </row>
    <row r="62" spans="2:11" ht="29.25" hidden="1" customHeight="1" x14ac:dyDescent="0.2">
      <c r="B62" s="6"/>
      <c r="C62" s="7"/>
      <c r="J62" s="38"/>
      <c r="K62" s="38"/>
    </row>
    <row r="63" spans="2:11" ht="29.25" hidden="1" customHeight="1" x14ac:dyDescent="0.2">
      <c r="B63" s="6"/>
      <c r="C63" s="7"/>
      <c r="J63" s="38"/>
      <c r="K63" s="38"/>
    </row>
    <row r="64" spans="2:11" ht="29.25" hidden="1" customHeight="1" x14ac:dyDescent="0.2">
      <c r="B64" s="6"/>
      <c r="C64" s="7"/>
      <c r="J64" s="38"/>
      <c r="K64" s="38"/>
    </row>
    <row r="65" spans="2:11" ht="29.25" hidden="1" customHeight="1" x14ac:dyDescent="0.2">
      <c r="B65" s="6"/>
      <c r="C65" s="7"/>
      <c r="J65" s="38"/>
      <c r="K65" s="38"/>
    </row>
    <row r="66" spans="2:11" ht="29.25" hidden="1" customHeight="1" x14ac:dyDescent="0.2">
      <c r="B66" s="6"/>
      <c r="C66" s="7"/>
      <c r="J66" s="38"/>
      <c r="K66" s="38"/>
    </row>
    <row r="67" spans="2:11" ht="29.25" hidden="1" customHeight="1" x14ac:dyDescent="0.2">
      <c r="B67" s="6"/>
      <c r="C67" s="7"/>
      <c r="J67" s="38"/>
      <c r="K67" s="38"/>
    </row>
    <row r="68" spans="2:11" ht="29.25" hidden="1" customHeight="1" x14ac:dyDescent="0.2">
      <c r="B68" s="6"/>
      <c r="C68" s="7"/>
      <c r="J68" s="38"/>
      <c r="K68" s="38"/>
    </row>
    <row r="69" spans="2:11" ht="29.25" hidden="1" customHeight="1" x14ac:dyDescent="0.2">
      <c r="B69" s="6"/>
      <c r="C69" s="7"/>
      <c r="J69" s="38"/>
      <c r="K69" s="38"/>
    </row>
    <row r="70" spans="2:11" ht="29.25" hidden="1" customHeight="1" x14ac:dyDescent="0.2">
      <c r="B70" s="6"/>
      <c r="C70" s="7"/>
      <c r="J70" s="38"/>
      <c r="K70" s="38"/>
    </row>
    <row r="71" spans="2:11" ht="29.25" hidden="1" customHeight="1" x14ac:dyDescent="0.2">
      <c r="B71" s="6"/>
      <c r="C71" s="7"/>
      <c r="J71" s="38"/>
      <c r="K71" s="38"/>
    </row>
    <row r="72" spans="2:11" ht="29.25" hidden="1" customHeight="1" x14ac:dyDescent="0.2">
      <c r="B72" s="6"/>
      <c r="C72" s="7"/>
      <c r="J72" s="38"/>
      <c r="K72" s="38"/>
    </row>
    <row r="73" spans="2:11" ht="29.25" hidden="1" customHeight="1" x14ac:dyDescent="0.2">
      <c r="B73" s="6"/>
      <c r="C73" s="7"/>
      <c r="J73" s="38"/>
      <c r="K73" s="38"/>
    </row>
    <row r="74" spans="2:11" ht="29.25" hidden="1" customHeight="1" x14ac:dyDescent="0.2">
      <c r="B74" s="6"/>
      <c r="C74" s="7"/>
      <c r="J74" s="38"/>
      <c r="K74" s="38"/>
    </row>
    <row r="75" spans="2:11" ht="29.25" hidden="1" customHeight="1" x14ac:dyDescent="0.2">
      <c r="B75" s="6"/>
      <c r="C75" s="7"/>
      <c r="J75" s="38"/>
      <c r="K75" s="38"/>
    </row>
    <row r="76" spans="2:11" ht="29.25" hidden="1" customHeight="1" x14ac:dyDescent="0.2">
      <c r="B76" s="6"/>
      <c r="C76" s="7"/>
      <c r="J76" s="38"/>
      <c r="K76" s="38"/>
    </row>
    <row r="77" spans="2:11" ht="29.25" hidden="1" customHeight="1" x14ac:dyDescent="0.2">
      <c r="B77" s="6"/>
      <c r="C77" s="7"/>
    </row>
    <row r="78" spans="2:11" ht="29.25" hidden="1" customHeight="1" x14ac:dyDescent="0.2">
      <c r="B78" s="6"/>
      <c r="C78" s="7"/>
    </row>
    <row r="79" spans="2:11" ht="29.25" hidden="1" customHeight="1" x14ac:dyDescent="0.2">
      <c r="B79" s="6"/>
      <c r="C79" s="7"/>
    </row>
    <row r="80" spans="2:11" ht="29.25" hidden="1" customHeight="1" x14ac:dyDescent="0.2">
      <c r="B80" s="6"/>
      <c r="C80" s="7"/>
    </row>
    <row r="81" spans="2:3" ht="29.25" hidden="1" customHeight="1" x14ac:dyDescent="0.2">
      <c r="B81" s="6"/>
      <c r="C81" s="7"/>
    </row>
    <row r="82" spans="2:3" ht="29.25" hidden="1" customHeight="1" x14ac:dyDescent="0.2">
      <c r="B82" s="6"/>
      <c r="C82" s="7"/>
    </row>
    <row r="83" spans="2:3" ht="29.25" hidden="1" customHeight="1" x14ac:dyDescent="0.2">
      <c r="B83" s="6"/>
      <c r="C83" s="7"/>
    </row>
    <row r="84" spans="2:3" ht="29.25" hidden="1" customHeight="1" x14ac:dyDescent="0.2">
      <c r="B84" s="6"/>
      <c r="C84" s="7"/>
    </row>
    <row r="85" spans="2:3" ht="29.25" hidden="1" customHeight="1" x14ac:dyDescent="0.2">
      <c r="B85" s="6"/>
      <c r="C85" s="7"/>
    </row>
    <row r="86" spans="2:3" ht="29.25" hidden="1" customHeight="1" x14ac:dyDescent="0.2">
      <c r="B86" s="6"/>
      <c r="C86" s="7"/>
    </row>
    <row r="87" spans="2:3" ht="29.25" hidden="1" customHeight="1" x14ac:dyDescent="0.2">
      <c r="B87" s="6"/>
      <c r="C87" s="7"/>
    </row>
    <row r="88" spans="2:3" ht="29.25" hidden="1" customHeight="1" x14ac:dyDescent="0.2">
      <c r="B88" s="6"/>
      <c r="C88" s="7"/>
    </row>
    <row r="89" spans="2:3" ht="29.25" hidden="1" customHeight="1" x14ac:dyDescent="0.2">
      <c r="B89" s="6"/>
      <c r="C89" s="7"/>
    </row>
    <row r="90" spans="2:3" ht="29.25" hidden="1" customHeight="1" x14ac:dyDescent="0.2">
      <c r="B90" s="6"/>
      <c r="C90" s="7"/>
    </row>
    <row r="91" spans="2:3" ht="29.25" hidden="1" customHeight="1" x14ac:dyDescent="0.2">
      <c r="B91" s="6"/>
      <c r="C91" s="7"/>
    </row>
    <row r="92" spans="2:3" ht="29.25" hidden="1" customHeight="1" x14ac:dyDescent="0.2">
      <c r="B92" s="6"/>
      <c r="C92" s="7"/>
    </row>
    <row r="93" spans="2:3" ht="29.25" hidden="1" customHeight="1" x14ac:dyDescent="0.2">
      <c r="B93" s="6"/>
      <c r="C93" s="7"/>
    </row>
    <row r="94" spans="2:3" ht="29.25" hidden="1" customHeight="1" x14ac:dyDescent="0.2">
      <c r="B94" s="6"/>
      <c r="C94" s="7"/>
    </row>
  </sheetData>
  <hyperlinks>
    <hyperlink ref="H6" r:id="rId1" xr:uid="{9AEA56B3-D002-4CD5-9910-C0CFF9250CF6}"/>
    <hyperlink ref="H7:H11" r:id="rId2" display="https://www.gao.gov/assets/b-330854.pdf" xr:uid="{02C68D3F-2ED8-4073-AD15-7707B8874E9B}"/>
    <hyperlink ref="H12:H13" r:id="rId3" display="https://www.gao.gov/assets/b-330854.pdf" xr:uid="{F0E89544-E496-4F73-8BDA-8276723B8549}"/>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9FA7C-255F-44EB-BCCE-4DFC887E9FC6}">
  <dimension ref="A1:WTS88"/>
  <sheetViews>
    <sheetView zoomScaleNormal="100" workbookViewId="0"/>
  </sheetViews>
  <sheetFormatPr baseColWidth="10" defaultColWidth="0" defaultRowHeight="0" customHeight="1"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3.5" style="9" customWidth="1"/>
    <col min="7" max="7" width="15.5" style="10" customWidth="1"/>
    <col min="8" max="8" width="13.83203125" style="9" customWidth="1"/>
    <col min="9" max="9" width="16.5" style="10" customWidth="1"/>
    <col min="10" max="10" width="2" style="9" customWidth="1"/>
    <col min="11" max="11" width="2.33203125" style="9" customWidth="1"/>
    <col min="12" max="47" width="8.6640625" style="9" customWidth="1"/>
    <col min="48" max="16087" width="0" style="9" hidden="1"/>
    <col min="16088" max="16384" width="8.6640625" style="9" hidden="1"/>
  </cols>
  <sheetData>
    <row r="1" spans="1:47" ht="11.25" customHeight="1" x14ac:dyDescent="0.2"/>
    <row r="2" spans="1:47" ht="24" x14ac:dyDescent="0.2">
      <c r="A2" s="5" t="s">
        <v>1378</v>
      </c>
    </row>
    <row r="3" spans="1:47" ht="20"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ht="20" x14ac:dyDescent="0.2">
      <c r="A4" s="11"/>
      <c r="B4" s="12"/>
      <c r="C4" s="13"/>
      <c r="D4" s="14"/>
      <c r="E4" s="11" t="s">
        <v>0</v>
      </c>
      <c r="F4" s="11" t="s">
        <v>91</v>
      </c>
      <c r="G4" s="15" t="s">
        <v>1</v>
      </c>
      <c r="H4" s="11" t="s">
        <v>12</v>
      </c>
      <c r="I4" s="15" t="s">
        <v>2</v>
      </c>
      <c r="J4" s="11"/>
      <c r="K4" s="11"/>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ht="20" x14ac:dyDescent="0.2">
      <c r="A5" s="24"/>
      <c r="E5" s="24"/>
      <c r="F5" s="24"/>
      <c r="G5" s="25"/>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row>
    <row r="6" spans="1:47" ht="20" x14ac:dyDescent="0.2">
      <c r="A6" s="24"/>
      <c r="B6" s="6" t="s">
        <v>1379</v>
      </c>
      <c r="E6" s="24"/>
      <c r="F6" s="24"/>
      <c r="G6" s="25"/>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row>
    <row r="7" spans="1:47" ht="20" x14ac:dyDescent="0.2">
      <c r="E7" s="24"/>
      <c r="F7" s="24"/>
      <c r="G7" s="25"/>
      <c r="H7" s="24"/>
      <c r="I7" s="25"/>
      <c r="J7" s="39"/>
      <c r="K7" s="39"/>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9"/>
      <c r="AO7" s="39"/>
      <c r="AP7" s="39"/>
      <c r="AQ7" s="39"/>
      <c r="AR7" s="39"/>
      <c r="AS7" s="39"/>
      <c r="AT7" s="39"/>
      <c r="AU7" s="39"/>
    </row>
    <row r="8" spans="1:47" ht="20" x14ac:dyDescent="0.2">
      <c r="C8" s="7" t="s">
        <v>1380</v>
      </c>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row>
    <row r="9" spans="1:47" ht="20" x14ac:dyDescent="0.2">
      <c r="E9" s="9" t="s">
        <v>1377</v>
      </c>
      <c r="G9" s="10" t="s">
        <v>1382</v>
      </c>
      <c r="H9" s="9" t="s">
        <v>1381</v>
      </c>
      <c r="J9" s="38"/>
      <c r="K9" s="38"/>
      <c r="L9" s="38"/>
      <c r="M9" s="38"/>
      <c r="N9" s="116">
        <v>0</v>
      </c>
      <c r="O9" s="116">
        <v>1</v>
      </c>
      <c r="P9" s="116">
        <v>1.5</v>
      </c>
      <c r="Q9" s="116">
        <v>2</v>
      </c>
      <c r="R9" s="116">
        <v>2.5</v>
      </c>
      <c r="S9" s="116">
        <v>3</v>
      </c>
      <c r="T9" s="116">
        <v>3</v>
      </c>
      <c r="U9" s="116">
        <v>3</v>
      </c>
      <c r="V9" s="116">
        <v>3</v>
      </c>
      <c r="W9" s="116">
        <v>3</v>
      </c>
      <c r="X9" s="116">
        <v>3</v>
      </c>
      <c r="Y9" s="116">
        <v>3</v>
      </c>
      <c r="Z9" s="116">
        <v>3</v>
      </c>
      <c r="AA9" s="116">
        <v>3</v>
      </c>
      <c r="AB9" s="116">
        <v>3</v>
      </c>
      <c r="AC9" s="116">
        <v>3</v>
      </c>
      <c r="AD9" s="116">
        <v>3</v>
      </c>
      <c r="AE9" s="116">
        <v>3</v>
      </c>
      <c r="AF9" s="116">
        <v>3</v>
      </c>
      <c r="AG9" s="116"/>
      <c r="AH9" s="116"/>
      <c r="AI9" s="116"/>
      <c r="AJ9" s="116"/>
      <c r="AK9" s="116"/>
      <c r="AL9" s="116"/>
      <c r="AM9" s="116"/>
      <c r="AN9" s="116"/>
      <c r="AO9" s="116"/>
      <c r="AP9" s="116"/>
      <c r="AQ9" s="116"/>
      <c r="AR9" s="116"/>
      <c r="AS9" s="116"/>
      <c r="AT9" s="116"/>
      <c r="AU9" s="116"/>
    </row>
    <row r="10" spans="1:47" ht="20" x14ac:dyDescent="0.2">
      <c r="E10" s="9" t="s">
        <v>195</v>
      </c>
      <c r="G10" s="10" t="s">
        <v>1382</v>
      </c>
      <c r="H10" s="9" t="s">
        <v>1381</v>
      </c>
      <c r="I10" s="10" t="s">
        <v>1383</v>
      </c>
      <c r="J10" s="38"/>
      <c r="K10" s="38"/>
      <c r="L10" s="38"/>
      <c r="M10" s="38"/>
      <c r="N10" s="116">
        <v>0</v>
      </c>
      <c r="O10" s="116">
        <v>0</v>
      </c>
      <c r="P10" s="116">
        <v>0</v>
      </c>
      <c r="Q10" s="116">
        <v>1</v>
      </c>
      <c r="R10" s="116">
        <v>1.5</v>
      </c>
      <c r="S10" s="116">
        <v>2</v>
      </c>
      <c r="T10" s="116">
        <v>2.5</v>
      </c>
      <c r="U10" s="116">
        <v>3</v>
      </c>
      <c r="V10" s="116">
        <v>3</v>
      </c>
      <c r="W10" s="116">
        <v>3</v>
      </c>
      <c r="X10" s="116">
        <v>3</v>
      </c>
      <c r="Y10" s="116">
        <v>3</v>
      </c>
      <c r="Z10" s="116">
        <v>3</v>
      </c>
      <c r="AA10" s="116">
        <v>3</v>
      </c>
      <c r="AB10" s="116">
        <v>3</v>
      </c>
      <c r="AC10" s="116">
        <v>3</v>
      </c>
      <c r="AD10" s="116">
        <v>3</v>
      </c>
      <c r="AE10" s="116">
        <v>3</v>
      </c>
      <c r="AF10" s="116">
        <v>3</v>
      </c>
      <c r="AG10" s="116"/>
      <c r="AH10" s="116"/>
      <c r="AI10" s="116"/>
      <c r="AJ10" s="116"/>
      <c r="AK10" s="116"/>
      <c r="AL10" s="116"/>
      <c r="AM10" s="116"/>
      <c r="AN10" s="116"/>
      <c r="AO10" s="116"/>
      <c r="AP10" s="116"/>
      <c r="AQ10" s="116"/>
      <c r="AR10" s="116"/>
      <c r="AS10" s="116"/>
      <c r="AT10" s="116"/>
      <c r="AU10" s="116"/>
    </row>
    <row r="11" spans="1:47" ht="20" x14ac:dyDescent="0.2">
      <c r="E11" s="9" t="s">
        <v>196</v>
      </c>
      <c r="G11" s="10" t="s">
        <v>1382</v>
      </c>
      <c r="H11" s="9" t="s">
        <v>1381</v>
      </c>
      <c r="I11" s="10" t="s">
        <v>1383</v>
      </c>
      <c r="J11" s="38"/>
      <c r="K11" s="38"/>
      <c r="L11" s="38"/>
      <c r="M11" s="38"/>
      <c r="N11" s="116">
        <v>0</v>
      </c>
      <c r="O11" s="116">
        <v>0</v>
      </c>
      <c r="P11" s="116">
        <v>0</v>
      </c>
      <c r="Q11" s="116">
        <v>0</v>
      </c>
      <c r="R11" s="116">
        <v>1</v>
      </c>
      <c r="S11" s="116">
        <v>1.5</v>
      </c>
      <c r="T11" s="116">
        <v>2</v>
      </c>
      <c r="U11" s="116">
        <v>2.5</v>
      </c>
      <c r="V11" s="116">
        <v>3</v>
      </c>
      <c r="W11" s="116">
        <v>3</v>
      </c>
      <c r="X11" s="116">
        <v>3</v>
      </c>
      <c r="Y11" s="116">
        <v>3</v>
      </c>
      <c r="Z11" s="116">
        <v>3</v>
      </c>
      <c r="AA11" s="116">
        <v>3</v>
      </c>
      <c r="AB11" s="116">
        <v>3</v>
      </c>
      <c r="AC11" s="116">
        <v>3</v>
      </c>
      <c r="AD11" s="116">
        <v>3</v>
      </c>
      <c r="AE11" s="116">
        <v>3</v>
      </c>
      <c r="AF11" s="116">
        <v>3</v>
      </c>
      <c r="AG11" s="116"/>
      <c r="AH11" s="116"/>
      <c r="AI11" s="116"/>
      <c r="AJ11" s="116"/>
      <c r="AK11" s="116"/>
      <c r="AL11" s="116"/>
      <c r="AM11" s="116"/>
      <c r="AN11" s="116"/>
      <c r="AO11" s="116"/>
      <c r="AP11" s="116"/>
      <c r="AQ11" s="116"/>
      <c r="AR11" s="116"/>
      <c r="AS11" s="116"/>
      <c r="AT11" s="116"/>
      <c r="AU11" s="116"/>
    </row>
    <row r="12" spans="1:47" ht="20" x14ac:dyDescent="0.2">
      <c r="E12" s="9" t="s">
        <v>197</v>
      </c>
      <c r="G12" s="10" t="s">
        <v>1382</v>
      </c>
      <c r="H12" s="9" t="s">
        <v>1381</v>
      </c>
      <c r="I12" s="10" t="s">
        <v>1383</v>
      </c>
      <c r="J12" s="38"/>
      <c r="K12" s="38"/>
      <c r="L12" s="38"/>
      <c r="M12" s="38"/>
      <c r="N12" s="116">
        <v>0</v>
      </c>
      <c r="O12" s="116">
        <v>0</v>
      </c>
      <c r="P12" s="116">
        <v>0</v>
      </c>
      <c r="Q12" s="116">
        <v>0</v>
      </c>
      <c r="R12" s="116">
        <v>1</v>
      </c>
      <c r="S12" s="116">
        <v>1.5</v>
      </c>
      <c r="T12" s="116">
        <v>2</v>
      </c>
      <c r="U12" s="116">
        <v>2.5</v>
      </c>
      <c r="V12" s="116">
        <v>3</v>
      </c>
      <c r="W12" s="116">
        <v>3</v>
      </c>
      <c r="X12" s="116">
        <v>3</v>
      </c>
      <c r="Y12" s="116">
        <v>3</v>
      </c>
      <c r="Z12" s="116">
        <v>3</v>
      </c>
      <c r="AA12" s="116">
        <v>3</v>
      </c>
      <c r="AB12" s="116">
        <v>3</v>
      </c>
      <c r="AC12" s="116">
        <v>3</v>
      </c>
      <c r="AD12" s="116">
        <v>3</v>
      </c>
      <c r="AE12" s="116">
        <v>3</v>
      </c>
      <c r="AF12" s="116">
        <v>3</v>
      </c>
      <c r="AG12" s="116"/>
      <c r="AH12" s="116"/>
      <c r="AI12" s="116"/>
      <c r="AJ12" s="116"/>
      <c r="AK12" s="116"/>
      <c r="AL12" s="116"/>
      <c r="AM12" s="116"/>
      <c r="AN12" s="116"/>
      <c r="AO12" s="116"/>
      <c r="AP12" s="116"/>
      <c r="AQ12" s="116"/>
      <c r="AR12" s="116"/>
      <c r="AS12" s="116"/>
      <c r="AT12" s="116"/>
      <c r="AU12" s="116"/>
    </row>
    <row r="13" spans="1:47" ht="20" x14ac:dyDescent="0.2">
      <c r="E13" s="24" t="s">
        <v>3</v>
      </c>
      <c r="F13" s="24"/>
      <c r="G13" s="10" t="s">
        <v>1382</v>
      </c>
      <c r="I13" s="25"/>
      <c r="J13" s="39"/>
      <c r="K13" s="39"/>
      <c r="L13" s="38"/>
      <c r="M13" s="38"/>
      <c r="N13" s="116">
        <v>0</v>
      </c>
      <c r="O13" s="115">
        <f>SUM(O9:O12)</f>
        <v>1</v>
      </c>
      <c r="P13" s="115">
        <f t="shared" ref="P13:Y13" si="0">SUM(P9:P12)</f>
        <v>1.5</v>
      </c>
      <c r="Q13" s="115">
        <f t="shared" si="0"/>
        <v>3</v>
      </c>
      <c r="R13" s="115">
        <f t="shared" si="0"/>
        <v>6</v>
      </c>
      <c r="S13" s="115">
        <f t="shared" si="0"/>
        <v>8</v>
      </c>
      <c r="T13" s="115">
        <f t="shared" si="0"/>
        <v>9.5</v>
      </c>
      <c r="U13" s="115">
        <f t="shared" si="0"/>
        <v>11</v>
      </c>
      <c r="V13" s="115">
        <f t="shared" si="0"/>
        <v>12</v>
      </c>
      <c r="W13" s="115">
        <f t="shared" si="0"/>
        <v>12</v>
      </c>
      <c r="X13" s="115">
        <f t="shared" si="0"/>
        <v>12</v>
      </c>
      <c r="Y13" s="115">
        <f t="shared" si="0"/>
        <v>12</v>
      </c>
      <c r="Z13" s="115">
        <f t="shared" ref="Z13" si="1">SUM(Z9:Z12)</f>
        <v>12</v>
      </c>
      <c r="AA13" s="115">
        <f t="shared" ref="AA13" si="2">SUM(AA9:AA12)</f>
        <v>12</v>
      </c>
      <c r="AB13" s="115">
        <f t="shared" ref="AB13" si="3">SUM(AB9:AB12)</f>
        <v>12</v>
      </c>
      <c r="AC13" s="115">
        <f t="shared" ref="AC13" si="4">SUM(AC9:AC12)</f>
        <v>12</v>
      </c>
      <c r="AD13" s="115">
        <f t="shared" ref="AD13" si="5">SUM(AD9:AD12)</f>
        <v>12</v>
      </c>
      <c r="AE13" s="115">
        <f t="shared" ref="AE13" si="6">SUM(AE9:AE12)</f>
        <v>12</v>
      </c>
      <c r="AF13" s="115">
        <f t="shared" ref="AF13:AG13" si="7">SUM(AF9:AF12)</f>
        <v>12</v>
      </c>
      <c r="AG13" s="115">
        <f t="shared" si="7"/>
        <v>0</v>
      </c>
      <c r="AH13" s="115">
        <f t="shared" ref="AH13" si="8">SUM(AH9:AH12)</f>
        <v>0</v>
      </c>
      <c r="AI13" s="115">
        <f t="shared" ref="AI13" si="9">SUM(AI9:AI12)</f>
        <v>0</v>
      </c>
      <c r="AJ13" s="115">
        <f t="shared" ref="AJ13" si="10">SUM(AJ9:AJ12)</f>
        <v>0</v>
      </c>
      <c r="AK13" s="115">
        <f t="shared" ref="AK13" si="11">SUM(AK9:AK12)</f>
        <v>0</v>
      </c>
      <c r="AL13" s="115">
        <f t="shared" ref="AL13" si="12">SUM(AL9:AL12)</f>
        <v>0</v>
      </c>
      <c r="AM13" s="115">
        <f t="shared" ref="AM13" si="13">SUM(AM9:AM12)</f>
        <v>0</v>
      </c>
      <c r="AN13" s="115">
        <f t="shared" ref="AN13" si="14">SUM(AN9:AN12)</f>
        <v>0</v>
      </c>
      <c r="AO13" s="115">
        <f t="shared" ref="AO13" si="15">SUM(AO9:AO12)</f>
        <v>0</v>
      </c>
      <c r="AP13" s="115">
        <f t="shared" ref="AP13" si="16">SUM(AP9:AP12)</f>
        <v>0</v>
      </c>
      <c r="AQ13" s="115">
        <f t="shared" ref="AQ13" si="17">SUM(AQ9:AQ12)</f>
        <v>0</v>
      </c>
      <c r="AR13" s="115">
        <f t="shared" ref="AR13" si="18">SUM(AR9:AR12)</f>
        <v>0</v>
      </c>
      <c r="AS13" s="115">
        <f t="shared" ref="AS13" si="19">SUM(AS9:AS12)</f>
        <v>0</v>
      </c>
      <c r="AT13" s="115">
        <f t="shared" ref="AT13" si="20">SUM(AT9:AT12)</f>
        <v>0</v>
      </c>
      <c r="AU13" s="115">
        <f t="shared" ref="AU13" si="21">SUM(AU9:AU12)</f>
        <v>0</v>
      </c>
    </row>
    <row r="14" spans="1:47" ht="20" x14ac:dyDescent="0.2">
      <c r="E14" s="24" t="s">
        <v>1384</v>
      </c>
      <c r="G14" s="10" t="s">
        <v>1382</v>
      </c>
      <c r="J14" s="38"/>
      <c r="K14" s="38"/>
      <c r="L14" s="38"/>
      <c r="M14" s="38"/>
      <c r="N14" s="115">
        <f>MIN(N13,'TMC PFS inputs'!N$93)</f>
        <v>0</v>
      </c>
      <c r="O14" s="115">
        <f>MIN(O13,'TMC PFS inputs'!O$93)</f>
        <v>1</v>
      </c>
      <c r="P14" s="115">
        <f>MIN(P13,'TMC PFS inputs'!P$93)</f>
        <v>1.5</v>
      </c>
      <c r="Q14" s="115">
        <f>MIN(Q13,'TMC PFS inputs'!Q$93)</f>
        <v>3</v>
      </c>
      <c r="R14" s="115">
        <f>MIN(R13,'TMC PFS inputs'!R$93)</f>
        <v>6</v>
      </c>
      <c r="S14" s="115">
        <f>MIN(S13,'TMC PFS inputs'!S$93)</f>
        <v>8</v>
      </c>
      <c r="T14" s="115">
        <f>MIN(T13,'TMC PFS inputs'!T$93)</f>
        <v>9.5</v>
      </c>
      <c r="U14" s="115">
        <f>MIN(U13,'TMC PFS inputs'!U$93)</f>
        <v>10.5</v>
      </c>
      <c r="V14" s="115">
        <f>MIN(V13,'TMC PFS inputs'!V$93)</f>
        <v>10.5</v>
      </c>
      <c r="W14" s="115">
        <f>MIN(W13,'TMC PFS inputs'!W$93)</f>
        <v>12</v>
      </c>
      <c r="X14" s="115">
        <f>MIN(X13,'TMC PFS inputs'!X$93)</f>
        <v>10.5</v>
      </c>
      <c r="Y14" s="115">
        <f>MIN(Y13,'TMC PFS inputs'!Y$93)</f>
        <v>10.5</v>
      </c>
      <c r="Z14" s="115">
        <f>MIN(Z13,'TMC PFS inputs'!Z$93)</f>
        <v>10.5</v>
      </c>
      <c r="AA14" s="115">
        <f>MIN(AA13,'TMC PFS inputs'!AA$93)</f>
        <v>10.5</v>
      </c>
      <c r="AB14" s="115">
        <f>MIN(AB13,'TMC PFS inputs'!AB$93)</f>
        <v>12</v>
      </c>
      <c r="AC14" s="115">
        <f>MIN(AC13,'TMC PFS inputs'!AC$93)</f>
        <v>10.5</v>
      </c>
      <c r="AD14" s="115">
        <f>MIN(AD13,'TMC PFS inputs'!AD$93)</f>
        <v>10.5</v>
      </c>
      <c r="AE14" s="115">
        <f>MIN(AE13,'TMC PFS inputs'!AE$93)</f>
        <v>10.5</v>
      </c>
      <c r="AF14" s="115">
        <f>MIN(AF13,'TMC PFS inputs'!AF$93)</f>
        <v>5.4</v>
      </c>
      <c r="AG14" s="115">
        <f>MIN(AG13,'TMC PFS inputs'!AG$93)</f>
        <v>0</v>
      </c>
      <c r="AH14" s="115">
        <f>MIN(AH13,'TMC PFS inputs'!AH$93)</f>
        <v>0</v>
      </c>
      <c r="AI14" s="115">
        <f>MIN(AI13,'TMC PFS inputs'!AI$93)</f>
        <v>0</v>
      </c>
      <c r="AJ14" s="115">
        <f>MIN(AJ13,'TMC PFS inputs'!AJ$93)</f>
        <v>0</v>
      </c>
      <c r="AK14" s="115">
        <f>MIN(AK13,'TMC PFS inputs'!AK$93)</f>
        <v>0</v>
      </c>
      <c r="AL14" s="115">
        <f>MIN(AL13,'TMC PFS inputs'!AL$93)</f>
        <v>0</v>
      </c>
      <c r="AM14" s="115">
        <f>MIN(AM13,'TMC PFS inputs'!AM$93)</f>
        <v>0</v>
      </c>
      <c r="AN14" s="115">
        <f>MIN(AN13,'TMC PFS inputs'!AN$93)</f>
        <v>0</v>
      </c>
      <c r="AO14" s="115">
        <f>MIN(AO13,'TMC PFS inputs'!AO$93)</f>
        <v>0</v>
      </c>
      <c r="AP14" s="115">
        <f>MIN(AP13,'TMC PFS inputs'!AP$93)</f>
        <v>0</v>
      </c>
      <c r="AQ14" s="115">
        <f>MIN(AQ13,'TMC PFS inputs'!AQ$93)</f>
        <v>0</v>
      </c>
      <c r="AR14" s="115">
        <f>MIN(AR13,'TMC PFS inputs'!AR$93)</f>
        <v>0</v>
      </c>
      <c r="AS14" s="115">
        <f>MIN(AS13,'TMC PFS inputs'!AS$93)</f>
        <v>0</v>
      </c>
      <c r="AT14" s="115">
        <f>MIN(AT13,'TMC PFS inputs'!AT$93)</f>
        <v>0</v>
      </c>
      <c r="AU14" s="115">
        <f>MIN(AU13,'TMC PFS inputs'!AU$93)</f>
        <v>0</v>
      </c>
    </row>
    <row r="15" spans="1:47" ht="20" x14ac:dyDescent="0.2">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row>
    <row r="16" spans="1:47" ht="20" x14ac:dyDescent="0.2">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row>
    <row r="17" spans="5:47" ht="20" x14ac:dyDescent="0.2">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row>
    <row r="18" spans="5:47" ht="20" x14ac:dyDescent="0.2">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row>
    <row r="19" spans="5:47" ht="20" x14ac:dyDescent="0.2">
      <c r="E19" s="24"/>
      <c r="F19" s="24"/>
      <c r="G19" s="25"/>
      <c r="H19" s="24"/>
      <c r="I19" s="25"/>
      <c r="J19" s="39"/>
      <c r="K19" s="39"/>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9"/>
      <c r="AO19" s="39"/>
      <c r="AP19" s="39"/>
      <c r="AQ19" s="39"/>
      <c r="AR19" s="39"/>
      <c r="AS19" s="39"/>
      <c r="AT19" s="39"/>
      <c r="AU19" s="39"/>
    </row>
    <row r="20" spans="5:47" ht="20" x14ac:dyDescent="0.2">
      <c r="E20" s="24"/>
      <c r="F20" s="24"/>
      <c r="G20" s="25"/>
      <c r="H20" s="24"/>
      <c r="I20" s="25"/>
      <c r="J20" s="39"/>
      <c r="K20" s="39"/>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9"/>
      <c r="AO20" s="39"/>
      <c r="AP20" s="39"/>
      <c r="AQ20" s="39"/>
      <c r="AR20" s="39"/>
      <c r="AS20" s="39"/>
      <c r="AT20" s="39"/>
      <c r="AU20" s="39"/>
    </row>
    <row r="21" spans="5:47" ht="29.25" customHeight="1" x14ac:dyDescent="0.2"/>
    <row r="22" spans="5:47" ht="29.25" customHeight="1" x14ac:dyDescent="0.2"/>
    <row r="23" spans="5:47" ht="29.25" customHeight="1" x14ac:dyDescent="0.2"/>
    <row r="24" spans="5:47" ht="29.25" customHeight="1" x14ac:dyDescent="0.2"/>
    <row r="25" spans="5:47" ht="29.25" customHeight="1" x14ac:dyDescent="0.2"/>
    <row r="26" spans="5:47" ht="29.25" customHeight="1" x14ac:dyDescent="0.2"/>
    <row r="27" spans="5:47" ht="29.25" customHeight="1" x14ac:dyDescent="0.2"/>
    <row r="28" spans="5:47" ht="29.25" customHeight="1" x14ac:dyDescent="0.2"/>
    <row r="29" spans="5:47" ht="29.25" customHeight="1" x14ac:dyDescent="0.2"/>
    <row r="30" spans="5:47" ht="29.25" customHeight="1" x14ac:dyDescent="0.2"/>
    <row r="31" spans="5:47" ht="29.25" customHeight="1" x14ac:dyDescent="0.2"/>
    <row r="32" spans="5:47" ht="29.25" customHeight="1" x14ac:dyDescent="0.2"/>
    <row r="33" ht="29.25" customHeight="1" x14ac:dyDescent="0.2"/>
    <row r="34" ht="29.25" customHeight="1" x14ac:dyDescent="0.2"/>
    <row r="35" ht="29.25" customHeight="1" x14ac:dyDescent="0.2"/>
    <row r="36" ht="29.25" customHeight="1" x14ac:dyDescent="0.2"/>
    <row r="37" ht="29.25" customHeight="1" x14ac:dyDescent="0.2"/>
    <row r="38" ht="29.25" customHeight="1" x14ac:dyDescent="0.2"/>
    <row r="39" ht="29.25" customHeight="1" x14ac:dyDescent="0.2"/>
    <row r="40" ht="29.25" customHeight="1" x14ac:dyDescent="0.2"/>
    <row r="41" ht="29.25" customHeight="1" x14ac:dyDescent="0.2"/>
    <row r="42" ht="29.25" customHeight="1" x14ac:dyDescent="0.2"/>
    <row r="43" ht="29.25" customHeight="1" x14ac:dyDescent="0.2"/>
    <row r="44" ht="29.25" customHeight="1" x14ac:dyDescent="0.2"/>
    <row r="45" ht="29.25" customHeight="1" x14ac:dyDescent="0.2"/>
    <row r="46" ht="29.25" customHeight="1" x14ac:dyDescent="0.2"/>
    <row r="47" ht="29.25" customHeight="1" x14ac:dyDescent="0.2"/>
    <row r="48" ht="29.25" customHeight="1" x14ac:dyDescent="0.2"/>
    <row r="49" ht="29.25" customHeight="1" x14ac:dyDescent="0.2"/>
    <row r="50" ht="29.25" customHeight="1" x14ac:dyDescent="0.2"/>
    <row r="51" ht="29.25" customHeight="1" x14ac:dyDescent="0.2"/>
    <row r="52" ht="29.25" customHeight="1" x14ac:dyDescent="0.2"/>
    <row r="53" ht="29.25" customHeight="1" x14ac:dyDescent="0.2"/>
    <row r="54" ht="29.25" customHeight="1" x14ac:dyDescent="0.2"/>
    <row r="55" ht="29.25" customHeight="1" x14ac:dyDescent="0.2"/>
    <row r="56" ht="29.25" customHeight="1" x14ac:dyDescent="0.2"/>
    <row r="57" ht="29.25" customHeight="1" x14ac:dyDescent="0.2"/>
    <row r="58" ht="29.25" customHeight="1" x14ac:dyDescent="0.2"/>
    <row r="59" ht="29.25" customHeight="1" x14ac:dyDescent="0.2"/>
    <row r="60" ht="29.25" customHeight="1" x14ac:dyDescent="0.2"/>
    <row r="61" ht="29.25" customHeight="1" x14ac:dyDescent="0.2"/>
    <row r="62" ht="29.25" customHeight="1" x14ac:dyDescent="0.2"/>
    <row r="63" ht="29.25" customHeight="1" x14ac:dyDescent="0.2"/>
    <row r="64" ht="29.25" customHeight="1" x14ac:dyDescent="0.2"/>
    <row r="65" ht="29.25" customHeight="1" x14ac:dyDescent="0.2"/>
    <row r="66" ht="29.25" customHeight="1" x14ac:dyDescent="0.2"/>
    <row r="67" ht="29.25" customHeight="1" x14ac:dyDescent="0.2"/>
    <row r="68" ht="29.25" customHeight="1" x14ac:dyDescent="0.2"/>
    <row r="69" ht="29.25" customHeight="1" x14ac:dyDescent="0.2"/>
    <row r="70" ht="29.25" customHeight="1" x14ac:dyDescent="0.2"/>
    <row r="71" ht="29.25" customHeight="1" x14ac:dyDescent="0.2"/>
    <row r="72" ht="29.25" customHeight="1" x14ac:dyDescent="0.2"/>
    <row r="73" ht="29.25" customHeight="1" x14ac:dyDescent="0.2"/>
    <row r="74" ht="29.25" customHeight="1" x14ac:dyDescent="0.2"/>
    <row r="75" ht="29.25" customHeight="1" x14ac:dyDescent="0.2"/>
    <row r="76" ht="29.25" customHeight="1" x14ac:dyDescent="0.2"/>
    <row r="77" ht="29.25" customHeight="1" x14ac:dyDescent="0.2"/>
    <row r="78" ht="29.25" customHeight="1" x14ac:dyDescent="0.2"/>
    <row r="79" ht="29.25" customHeight="1" x14ac:dyDescent="0.2"/>
    <row r="80" ht="29.25" customHeight="1" x14ac:dyDescent="0.2"/>
    <row r="81" ht="29.25" customHeight="1" x14ac:dyDescent="0.2"/>
    <row r="82" ht="29.25" customHeight="1" x14ac:dyDescent="0.2"/>
    <row r="83" ht="29.25" customHeight="1" x14ac:dyDescent="0.2"/>
    <row r="84" ht="29.25" customHeight="1" x14ac:dyDescent="0.2"/>
    <row r="85" ht="29.25" customHeight="1" x14ac:dyDescent="0.2"/>
    <row r="86" ht="29.25" customHeight="1" x14ac:dyDescent="0.2"/>
    <row r="87" ht="29.25" customHeight="1" x14ac:dyDescent="0.2"/>
    <row r="88" ht="29.25" customHeight="1" x14ac:dyDescent="0.2"/>
  </sheetData>
  <phoneticPr fontId="4"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EAE3-5F0A-4101-8344-7DD8C7CF6827}">
  <dimension ref="A1:XFD67"/>
  <sheetViews>
    <sheetView topLeftCell="A2" zoomScale="60" zoomScaleNormal="60" workbookViewId="0"/>
  </sheetViews>
  <sheetFormatPr baseColWidth="10" defaultColWidth="0" defaultRowHeight="20"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7.6640625" style="9" customWidth="1"/>
    <col min="7" max="7" width="18.5" style="10" customWidth="1"/>
    <col min="8" max="8" width="13.6640625" customWidth="1"/>
    <col min="9" max="9" width="16.5" style="4" customWidth="1"/>
    <col min="10" max="10" width="2.5" style="9" customWidth="1"/>
    <col min="11" max="11" width="2.33203125" style="9" customWidth="1"/>
    <col min="12" max="26" width="8.6640625" style="9" customWidth="1"/>
    <col min="16086" max="16384" width="8.6640625" hidden="1"/>
  </cols>
  <sheetData>
    <row r="1" spans="1:16382" ht="11.25" customHeight="1" x14ac:dyDescent="0.2"/>
    <row r="2" spans="1:16382" ht="24" x14ac:dyDescent="0.2">
      <c r="A2" s="5" t="s">
        <v>1098</v>
      </c>
    </row>
    <row r="3" spans="1:16382" x14ac:dyDescent="0.2"/>
    <row r="4" spans="1:16382" x14ac:dyDescent="0.2">
      <c r="A4" s="11"/>
      <c r="B4" s="12"/>
      <c r="C4" s="13"/>
      <c r="D4" s="14"/>
      <c r="E4" s="11" t="s">
        <v>0</v>
      </c>
      <c r="F4" s="11" t="s">
        <v>91</v>
      </c>
      <c r="G4" s="15" t="s">
        <v>1</v>
      </c>
      <c r="H4" s="11" t="s">
        <v>12</v>
      </c>
      <c r="I4" s="15" t="s">
        <v>2</v>
      </c>
      <c r="J4" s="11"/>
      <c r="K4" s="11"/>
      <c r="L4" s="11">
        <v>2012</v>
      </c>
      <c r="M4" s="11">
        <v>2013</v>
      </c>
      <c r="N4" s="11">
        <v>2014</v>
      </c>
      <c r="O4" s="11">
        <v>2015</v>
      </c>
      <c r="P4" s="11">
        <v>2016</v>
      </c>
      <c r="Q4" s="11">
        <v>2017</v>
      </c>
      <c r="R4" s="11">
        <v>2018</v>
      </c>
      <c r="S4" s="11">
        <v>2019</v>
      </c>
      <c r="T4" s="11">
        <v>2020</v>
      </c>
      <c r="U4" s="11">
        <v>2021</v>
      </c>
      <c r="V4" s="11">
        <v>2022</v>
      </c>
      <c r="W4" s="11">
        <v>2023</v>
      </c>
      <c r="X4" s="11">
        <v>2024</v>
      </c>
      <c r="Y4" s="11">
        <v>2025</v>
      </c>
      <c r="Z4" s="11">
        <v>2026</v>
      </c>
    </row>
    <row r="5" spans="1:16382" x14ac:dyDescent="0.2">
      <c r="A5" s="24"/>
      <c r="E5" s="24"/>
      <c r="F5" s="24"/>
      <c r="G5" s="25"/>
      <c r="J5" s="24"/>
      <c r="K5" s="24"/>
    </row>
    <row r="6" spans="1:16382" x14ac:dyDescent="0.2">
      <c r="A6" s="24"/>
      <c r="B6" s="6" t="s">
        <v>408</v>
      </c>
      <c r="E6" s="24"/>
      <c r="F6" s="24"/>
      <c r="G6" s="25"/>
      <c r="J6" s="24"/>
      <c r="K6" s="24"/>
    </row>
    <row r="7" spans="1:16382" s="83" customFormat="1" x14ac:dyDescent="0.2">
      <c r="A7" s="24"/>
      <c r="B7" s="6"/>
      <c r="C7" s="7"/>
      <c r="D7" s="8"/>
      <c r="E7" s="9" t="s">
        <v>1249</v>
      </c>
      <c r="F7" s="24"/>
      <c r="G7" s="25"/>
      <c r="H7" t="s">
        <v>1099</v>
      </c>
      <c r="I7" s="4" t="s">
        <v>1100</v>
      </c>
      <c r="J7" s="24"/>
      <c r="K7" s="24"/>
      <c r="L7" s="27">
        <f>'Hist. country inflation'!BE256/100</f>
        <v>2.0693372652606658E-2</v>
      </c>
      <c r="M7" s="27">
        <f>'Hist. country inflation'!BF256/100</f>
        <v>1.4648326556271669E-2</v>
      </c>
      <c r="N7" s="27">
        <f>'Hist. country inflation'!BG256/100</f>
        <v>1.6222229774081741E-2</v>
      </c>
      <c r="O7" s="27">
        <f>'Hist. country inflation'!BH256/100</f>
        <v>1.1862713555245059E-3</v>
      </c>
      <c r="P7" s="27">
        <f>'Hist. country inflation'!BI256/100</f>
        <v>1.2615832057053579E-2</v>
      </c>
      <c r="Q7" s="27">
        <f>'Hist. country inflation'!BJ256/100</f>
        <v>2.1301100036596118E-2</v>
      </c>
      <c r="R7" s="27">
        <f>'Hist. country inflation'!BK256/100</f>
        <v>2.442583296928166E-2</v>
      </c>
      <c r="S7" s="27">
        <f>'Hist. country inflation'!BL256/100</f>
        <v>1.8122100752602052E-2</v>
      </c>
      <c r="T7" s="27">
        <f>'Hist. country inflation'!BM256/100</f>
        <v>1.2335843963062929E-2</v>
      </c>
      <c r="U7" s="27">
        <f>'Hist. country inflation'!BN256/100</f>
        <v>4.6978588636374212E-2</v>
      </c>
      <c r="V7" s="27">
        <f>'Hist. country inflation'!BO256/100</f>
        <v>8.00279982052121E-2</v>
      </c>
      <c r="W7" s="27">
        <f>'Hist. country inflation'!BP256/100</f>
        <v>4.1163383837448782E-2</v>
      </c>
      <c r="X7" s="27">
        <f>'Hist. country inflation'!BQ256/100</f>
        <v>2.9495252048520729E-2</v>
      </c>
      <c r="Y7" s="27"/>
      <c r="Z7" s="31"/>
      <c r="AA7" s="62">
        <f>'Hist. country inflation'!BT256/100</f>
        <v>0</v>
      </c>
      <c r="AB7" s="62">
        <f>'Hist. country inflation'!BU256/100</f>
        <v>0</v>
      </c>
      <c r="AC7" s="62">
        <f>'Hist. country inflation'!BV256/100</f>
        <v>0</v>
      </c>
      <c r="AD7" s="62">
        <f>'Hist. country inflation'!BW256/100</f>
        <v>0</v>
      </c>
      <c r="AE7" s="62">
        <f>'Hist. country inflation'!BX256/100</f>
        <v>0</v>
      </c>
      <c r="AF7" s="62">
        <f>'Hist. country inflation'!BY256/100</f>
        <v>0</v>
      </c>
      <c r="AG7" s="62">
        <f>'Hist. country inflation'!BZ256/100</f>
        <v>0</v>
      </c>
      <c r="AH7" s="62">
        <f>'Hist. country inflation'!CA256/100</f>
        <v>0</v>
      </c>
      <c r="AI7" s="62">
        <f>'Hist. country inflation'!CB256/100</f>
        <v>0</v>
      </c>
      <c r="AJ7" s="62">
        <f>'Hist. country inflation'!CC256/100</f>
        <v>0</v>
      </c>
      <c r="AK7" s="62">
        <f>'Hist. country inflation'!CD256/100</f>
        <v>0</v>
      </c>
      <c r="AL7" s="62">
        <f>'Hist. country inflation'!CE256/100</f>
        <v>0</v>
      </c>
      <c r="AM7" s="62">
        <f>'Hist. country inflation'!CF256/100</f>
        <v>0</v>
      </c>
      <c r="AN7" s="62">
        <f>'Hist. country inflation'!CG256/100</f>
        <v>0</v>
      </c>
      <c r="AO7" s="62">
        <f>'Hist. country inflation'!CH256/100</f>
        <v>0</v>
      </c>
      <c r="AP7" s="62">
        <f>'Hist. country inflation'!CI256/100</f>
        <v>0</v>
      </c>
      <c r="AQ7" s="62">
        <f>'Hist. country inflation'!CJ256/100</f>
        <v>0</v>
      </c>
      <c r="AR7" s="62">
        <f>'Hist. country inflation'!CK256/100</f>
        <v>0</v>
      </c>
      <c r="AS7" s="62">
        <f>'Hist. country inflation'!CL256/100</f>
        <v>0</v>
      </c>
      <c r="AT7" s="62">
        <f>'Hist. country inflation'!CM256/100</f>
        <v>0</v>
      </c>
      <c r="AU7" s="62">
        <f>'Hist. country inflation'!CN256/100</f>
        <v>0</v>
      </c>
      <c r="AV7" s="62">
        <f>'Hist. country inflation'!CO256/100</f>
        <v>0</v>
      </c>
      <c r="AW7" s="62">
        <f>'Hist. country inflation'!CP256/100</f>
        <v>0</v>
      </c>
      <c r="AX7" s="62">
        <f>'Hist. country inflation'!CQ256/100</f>
        <v>0</v>
      </c>
      <c r="AY7" s="62">
        <f>'Hist. country inflation'!CR256/100</f>
        <v>0</v>
      </c>
      <c r="AZ7" s="62">
        <f>'Hist. country inflation'!CS256/100</f>
        <v>0</v>
      </c>
      <c r="BA7" s="62">
        <f>'Hist. country inflation'!CT256/100</f>
        <v>0</v>
      </c>
      <c r="BB7" s="62">
        <f>'Hist. country inflation'!CU256/100</f>
        <v>0</v>
      </c>
      <c r="BC7" s="62">
        <f>'Hist. country inflation'!CV256/100</f>
        <v>0</v>
      </c>
      <c r="BD7" s="62">
        <f>'Hist. country inflation'!CW256/100</f>
        <v>0</v>
      </c>
      <c r="BE7" s="62">
        <f>'Hist. country inflation'!CX256/100</f>
        <v>0</v>
      </c>
      <c r="BF7" s="62">
        <f>'Hist. country inflation'!CY256/100</f>
        <v>0</v>
      </c>
      <c r="BG7" s="62">
        <f>'Hist. country inflation'!CZ256/100</f>
        <v>0</v>
      </c>
      <c r="BH7" s="62">
        <f>'Hist. country inflation'!DA256/100</f>
        <v>0</v>
      </c>
      <c r="BI7" s="62">
        <f>'Hist. country inflation'!DB256/100</f>
        <v>0</v>
      </c>
      <c r="BJ7" s="62">
        <f>'Hist. country inflation'!DC256/100</f>
        <v>0</v>
      </c>
      <c r="BK7" s="62">
        <f>'Hist. country inflation'!DD256/100</f>
        <v>0</v>
      </c>
      <c r="BL7" s="62">
        <f>'Hist. country inflation'!DE256/100</f>
        <v>0</v>
      </c>
      <c r="BM7" s="62">
        <f>'Hist. country inflation'!DF256/100</f>
        <v>0</v>
      </c>
      <c r="BN7" s="62">
        <f>'Hist. country inflation'!DG256/100</f>
        <v>0</v>
      </c>
      <c r="BO7" s="62">
        <f>'Hist. country inflation'!DH256/100</f>
        <v>0</v>
      </c>
      <c r="BP7" s="62">
        <f>'Hist. country inflation'!DI256/100</f>
        <v>0</v>
      </c>
      <c r="BQ7" s="62">
        <f>'Hist. country inflation'!DJ256/100</f>
        <v>0</v>
      </c>
      <c r="BR7" s="62">
        <f>'Hist. country inflation'!DK256/100</f>
        <v>0</v>
      </c>
      <c r="BS7" s="62">
        <f>'Hist. country inflation'!DL256/100</f>
        <v>0</v>
      </c>
      <c r="BT7" s="62">
        <f>'Hist. country inflation'!DM256/100</f>
        <v>0</v>
      </c>
      <c r="BU7" s="62">
        <f>'Hist. country inflation'!DN256/100</f>
        <v>0</v>
      </c>
      <c r="BV7" s="62">
        <f>'Hist. country inflation'!DO256/100</f>
        <v>0</v>
      </c>
      <c r="BW7" s="62">
        <f>'Hist. country inflation'!DP256/100</f>
        <v>0</v>
      </c>
      <c r="BX7" s="62">
        <f>'Hist. country inflation'!DQ256/100</f>
        <v>0</v>
      </c>
      <c r="BY7" s="62">
        <f>'Hist. country inflation'!DR256/100</f>
        <v>0</v>
      </c>
      <c r="BZ7" s="62">
        <f>'Hist. country inflation'!DS256/100</f>
        <v>0</v>
      </c>
      <c r="CA7" s="62">
        <f>'Hist. country inflation'!DT256/100</f>
        <v>0</v>
      </c>
      <c r="CB7" s="62">
        <f>'Hist. country inflation'!DU256/100</f>
        <v>0</v>
      </c>
      <c r="CC7" s="62">
        <f>'Hist. country inflation'!DV256/100</f>
        <v>0</v>
      </c>
      <c r="CD7" s="62">
        <f>'Hist. country inflation'!DW256/100</f>
        <v>0</v>
      </c>
      <c r="CE7" s="62">
        <f>'Hist. country inflation'!DX256/100</f>
        <v>0</v>
      </c>
      <c r="CF7" s="62">
        <f>'Hist. country inflation'!DY256/100</f>
        <v>0</v>
      </c>
      <c r="CG7" s="62">
        <f>'Hist. country inflation'!DZ256/100</f>
        <v>0</v>
      </c>
      <c r="CH7" s="62">
        <f>'Hist. country inflation'!EA256/100</f>
        <v>0</v>
      </c>
      <c r="CI7" s="62">
        <f>'Hist. country inflation'!EB256/100</f>
        <v>0</v>
      </c>
      <c r="CJ7" s="62">
        <f>'Hist. country inflation'!EC256/100</f>
        <v>0</v>
      </c>
      <c r="CK7" s="62">
        <f>'Hist. country inflation'!ED256/100</f>
        <v>0</v>
      </c>
      <c r="CL7" s="62">
        <f>'Hist. country inflation'!EE256/100</f>
        <v>0</v>
      </c>
      <c r="CM7" s="62">
        <f>'Hist. country inflation'!EF256/100</f>
        <v>0</v>
      </c>
      <c r="CN7" s="62">
        <f>'Hist. country inflation'!EG256/100</f>
        <v>0</v>
      </c>
      <c r="CO7" s="62">
        <f>'Hist. country inflation'!EH256/100</f>
        <v>0</v>
      </c>
      <c r="CP7" s="62">
        <f>'Hist. country inflation'!EI256/100</f>
        <v>0</v>
      </c>
      <c r="CQ7" s="62">
        <f>'Hist. country inflation'!EJ256/100</f>
        <v>0</v>
      </c>
      <c r="CR7" s="62">
        <f>'Hist. country inflation'!EK256/100</f>
        <v>0</v>
      </c>
      <c r="CS7" s="62">
        <f>'Hist. country inflation'!EL256/100</f>
        <v>0</v>
      </c>
      <c r="CT7" s="62">
        <f>'Hist. country inflation'!EM256/100</f>
        <v>0</v>
      </c>
      <c r="CU7" s="62">
        <f>'Hist. country inflation'!EN256/100</f>
        <v>0</v>
      </c>
      <c r="CV7" s="62">
        <f>'Hist. country inflation'!EO256/100</f>
        <v>0</v>
      </c>
      <c r="CW7" s="62">
        <f>'Hist. country inflation'!EP256/100</f>
        <v>0</v>
      </c>
      <c r="CX7" s="62">
        <f>'Hist. country inflation'!EQ256/100</f>
        <v>0</v>
      </c>
      <c r="CY7" s="62">
        <f>'Hist. country inflation'!ER256/100</f>
        <v>0</v>
      </c>
      <c r="CZ7" s="62">
        <f>'Hist. country inflation'!ES256/100</f>
        <v>0</v>
      </c>
      <c r="DA7" s="62">
        <f>'Hist. country inflation'!ET256/100</f>
        <v>0</v>
      </c>
      <c r="DB7" s="62">
        <f>'Hist. country inflation'!EU256/100</f>
        <v>0</v>
      </c>
      <c r="DC7" s="62">
        <f>'Hist. country inflation'!EV256/100</f>
        <v>0</v>
      </c>
      <c r="DD7" s="62">
        <f>'Hist. country inflation'!EW256/100</f>
        <v>0</v>
      </c>
      <c r="DE7" s="62">
        <f>'Hist. country inflation'!EX256/100</f>
        <v>0</v>
      </c>
      <c r="DF7" s="62">
        <f>'Hist. country inflation'!EY256/100</f>
        <v>0</v>
      </c>
      <c r="DG7" s="62">
        <f>'Hist. country inflation'!EZ256/100</f>
        <v>0</v>
      </c>
      <c r="DH7" s="62">
        <f>'Hist. country inflation'!FA256/100</f>
        <v>0</v>
      </c>
      <c r="DI7" s="62">
        <f>'Hist. country inflation'!FB256/100</f>
        <v>0</v>
      </c>
      <c r="DJ7" s="62">
        <f>'Hist. country inflation'!FC256/100</f>
        <v>0</v>
      </c>
      <c r="DK7" s="62">
        <f>'Hist. country inflation'!FD256/100</f>
        <v>0</v>
      </c>
      <c r="DL7" s="62">
        <f>'Hist. country inflation'!FE256/100</f>
        <v>0</v>
      </c>
      <c r="DM7" s="62">
        <f>'Hist. country inflation'!FF256/100</f>
        <v>0</v>
      </c>
      <c r="DN7" s="62">
        <f>'Hist. country inflation'!FG256/100</f>
        <v>0</v>
      </c>
      <c r="DO7" s="62">
        <f>'Hist. country inflation'!FH256/100</f>
        <v>0</v>
      </c>
      <c r="DP7" s="62">
        <f>'Hist. country inflation'!FI256/100</f>
        <v>0</v>
      </c>
      <c r="DQ7" s="62">
        <f>'Hist. country inflation'!FJ256/100</f>
        <v>0</v>
      </c>
      <c r="DR7" s="62">
        <f>'Hist. country inflation'!FK256/100</f>
        <v>0</v>
      </c>
      <c r="DS7" s="62">
        <f>'Hist. country inflation'!FL256/100</f>
        <v>0</v>
      </c>
      <c r="DT7" s="62">
        <f>'Hist. country inflation'!FM256/100</f>
        <v>0</v>
      </c>
      <c r="DU7" s="62">
        <f>'Hist. country inflation'!FN256/100</f>
        <v>0</v>
      </c>
      <c r="DV7" s="62">
        <f>'Hist. country inflation'!FO256/100</f>
        <v>0</v>
      </c>
      <c r="DW7" s="62">
        <f>'Hist. country inflation'!FP256/100</f>
        <v>0</v>
      </c>
      <c r="DX7" s="62">
        <f>'Hist. country inflation'!FQ256/100</f>
        <v>0</v>
      </c>
      <c r="DY7" s="62">
        <f>'Hist. country inflation'!FR256/100</f>
        <v>0</v>
      </c>
      <c r="DZ7" s="62">
        <f>'Hist. country inflation'!FS256/100</f>
        <v>0</v>
      </c>
      <c r="EA7" s="62">
        <f>'Hist. country inflation'!FT256/100</f>
        <v>0</v>
      </c>
      <c r="EB7" s="62">
        <f>'Hist. country inflation'!FU256/100</f>
        <v>0</v>
      </c>
      <c r="EC7" s="62">
        <f>'Hist. country inflation'!FV256/100</f>
        <v>0</v>
      </c>
      <c r="ED7" s="62">
        <f>'Hist. country inflation'!FW256/100</f>
        <v>0</v>
      </c>
      <c r="EE7" s="62">
        <f>'Hist. country inflation'!FX256/100</f>
        <v>0</v>
      </c>
      <c r="EF7" s="62">
        <f>'Hist. country inflation'!FY256/100</f>
        <v>0</v>
      </c>
      <c r="EG7" s="62">
        <f>'Hist. country inflation'!FZ256/100</f>
        <v>0</v>
      </c>
      <c r="EH7" s="62">
        <f>'Hist. country inflation'!GA256/100</f>
        <v>0</v>
      </c>
      <c r="EI7" s="62">
        <f>'Hist. country inflation'!GB256/100</f>
        <v>0</v>
      </c>
      <c r="EJ7" s="62">
        <f>'Hist. country inflation'!GC256/100</f>
        <v>0</v>
      </c>
      <c r="EK7" s="62">
        <f>'Hist. country inflation'!GD256/100</f>
        <v>0</v>
      </c>
      <c r="EL7" s="62">
        <f>'Hist. country inflation'!GE256/100</f>
        <v>0</v>
      </c>
      <c r="EM7" s="62">
        <f>'Hist. country inflation'!GF256/100</f>
        <v>0</v>
      </c>
      <c r="EN7" s="62">
        <f>'Hist. country inflation'!GG256/100</f>
        <v>0</v>
      </c>
      <c r="EO7" s="62">
        <f>'Hist. country inflation'!GH256/100</f>
        <v>0</v>
      </c>
      <c r="EP7" s="62">
        <f>'Hist. country inflation'!GI256/100</f>
        <v>0</v>
      </c>
      <c r="EQ7" s="62">
        <f>'Hist. country inflation'!GJ256/100</f>
        <v>0</v>
      </c>
      <c r="ER7" s="62">
        <f>'Hist. country inflation'!GK256/100</f>
        <v>0</v>
      </c>
      <c r="ES7" s="62">
        <f>'Hist. country inflation'!GL256/100</f>
        <v>0</v>
      </c>
      <c r="ET7" s="62">
        <f>'Hist. country inflation'!GM256/100</f>
        <v>0</v>
      </c>
      <c r="EU7" s="62">
        <f>'Hist. country inflation'!GN256/100</f>
        <v>0</v>
      </c>
      <c r="EV7" s="62">
        <f>'Hist. country inflation'!GO256/100</f>
        <v>0</v>
      </c>
      <c r="EW7" s="62">
        <f>'Hist. country inflation'!GP256/100</f>
        <v>0</v>
      </c>
      <c r="EX7" s="62">
        <f>'Hist. country inflation'!GQ256/100</f>
        <v>0</v>
      </c>
      <c r="EY7" s="62">
        <f>'Hist. country inflation'!GR256/100</f>
        <v>0</v>
      </c>
      <c r="EZ7" s="62">
        <f>'Hist. country inflation'!GS256/100</f>
        <v>0</v>
      </c>
      <c r="FA7" s="62">
        <f>'Hist. country inflation'!GT256/100</f>
        <v>0</v>
      </c>
      <c r="FB7" s="62">
        <f>'Hist. country inflation'!GU256/100</f>
        <v>0</v>
      </c>
      <c r="FC7" s="62">
        <f>'Hist. country inflation'!GV256/100</f>
        <v>0</v>
      </c>
      <c r="FD7" s="62">
        <f>'Hist. country inflation'!GW256/100</f>
        <v>0</v>
      </c>
      <c r="FE7" s="62">
        <f>'Hist. country inflation'!GX256/100</f>
        <v>0</v>
      </c>
      <c r="FF7" s="62">
        <f>'Hist. country inflation'!GY256/100</f>
        <v>0</v>
      </c>
      <c r="FG7" s="62">
        <f>'Hist. country inflation'!GZ256/100</f>
        <v>0</v>
      </c>
      <c r="FH7" s="62">
        <f>'Hist. country inflation'!HA256/100</f>
        <v>0</v>
      </c>
      <c r="FI7" s="62">
        <f>'Hist. country inflation'!HB256/100</f>
        <v>0</v>
      </c>
      <c r="FJ7" s="62">
        <f>'Hist. country inflation'!HC256/100</f>
        <v>0</v>
      </c>
      <c r="FK7" s="62">
        <f>'Hist. country inflation'!HD256/100</f>
        <v>0</v>
      </c>
      <c r="FL7" s="62">
        <f>'Hist. country inflation'!HE256/100</f>
        <v>0</v>
      </c>
      <c r="FM7" s="62">
        <f>'Hist. country inflation'!HF256/100</f>
        <v>0</v>
      </c>
      <c r="FN7" s="62">
        <f>'Hist. country inflation'!HG256/100</f>
        <v>0</v>
      </c>
      <c r="FO7" s="62">
        <f>'Hist. country inflation'!HH256/100</f>
        <v>0</v>
      </c>
      <c r="FP7" s="62">
        <f>'Hist. country inflation'!HI256/100</f>
        <v>0</v>
      </c>
      <c r="FQ7" s="62">
        <f>'Hist. country inflation'!HJ256/100</f>
        <v>0</v>
      </c>
      <c r="FR7" s="62">
        <f>'Hist. country inflation'!HK256/100</f>
        <v>0</v>
      </c>
      <c r="FS7" s="62">
        <f>'Hist. country inflation'!HL256/100</f>
        <v>0</v>
      </c>
      <c r="FT7" s="62">
        <f>'Hist. country inflation'!HM256/100</f>
        <v>0</v>
      </c>
      <c r="FU7" s="62">
        <f>'Hist. country inflation'!HN256/100</f>
        <v>0</v>
      </c>
      <c r="FV7" s="62">
        <f>'Hist. country inflation'!HO256/100</f>
        <v>0</v>
      </c>
      <c r="FW7" s="62">
        <f>'Hist. country inflation'!HP256/100</f>
        <v>0</v>
      </c>
      <c r="FX7" s="62">
        <f>'Hist. country inflation'!HQ256/100</f>
        <v>0</v>
      </c>
      <c r="FY7" s="62">
        <f>'Hist. country inflation'!HR256/100</f>
        <v>0</v>
      </c>
      <c r="FZ7" s="62">
        <f>'Hist. country inflation'!HS256/100</f>
        <v>0</v>
      </c>
      <c r="GA7" s="62">
        <f>'Hist. country inflation'!HT256/100</f>
        <v>0</v>
      </c>
      <c r="GB7" s="62">
        <f>'Hist. country inflation'!HU256/100</f>
        <v>0</v>
      </c>
      <c r="GC7" s="62">
        <f>'Hist. country inflation'!HV256/100</f>
        <v>0</v>
      </c>
      <c r="GD7" s="62">
        <f>'Hist. country inflation'!HW256/100</f>
        <v>0</v>
      </c>
      <c r="GE7" s="62">
        <f>'Hist. country inflation'!HX256/100</f>
        <v>0</v>
      </c>
      <c r="GF7" s="62">
        <f>'Hist. country inflation'!HY256/100</f>
        <v>0</v>
      </c>
      <c r="GG7" s="62">
        <f>'Hist. country inflation'!HZ256/100</f>
        <v>0</v>
      </c>
      <c r="GH7" s="62">
        <f>'Hist. country inflation'!IA256/100</f>
        <v>0</v>
      </c>
      <c r="GI7" s="62">
        <f>'Hist. country inflation'!IB256/100</f>
        <v>0</v>
      </c>
      <c r="GJ7" s="62">
        <f>'Hist. country inflation'!IC256/100</f>
        <v>0</v>
      </c>
      <c r="GK7" s="62">
        <f>'Hist. country inflation'!ID256/100</f>
        <v>0</v>
      </c>
      <c r="GL7" s="62">
        <f>'Hist. country inflation'!IE256/100</f>
        <v>0</v>
      </c>
      <c r="GM7" s="62">
        <f>'Hist. country inflation'!IF256/100</f>
        <v>0</v>
      </c>
      <c r="GN7" s="62">
        <f>'Hist. country inflation'!IG256/100</f>
        <v>0</v>
      </c>
      <c r="GO7" s="62">
        <f>'Hist. country inflation'!IH256/100</f>
        <v>0</v>
      </c>
      <c r="GP7" s="62">
        <f>'Hist. country inflation'!II256/100</f>
        <v>0</v>
      </c>
      <c r="GQ7" s="62">
        <f>'Hist. country inflation'!IJ256/100</f>
        <v>0</v>
      </c>
      <c r="GR7" s="62">
        <f>'Hist. country inflation'!IK256/100</f>
        <v>0</v>
      </c>
      <c r="GS7" s="62">
        <f>'Hist. country inflation'!IL256/100</f>
        <v>0</v>
      </c>
      <c r="GT7" s="62">
        <f>'Hist. country inflation'!IM256/100</f>
        <v>0</v>
      </c>
      <c r="GU7" s="62">
        <f>'Hist. country inflation'!IN256/100</f>
        <v>0</v>
      </c>
      <c r="GV7" s="62">
        <f>'Hist. country inflation'!IO256/100</f>
        <v>0</v>
      </c>
      <c r="GW7" s="62">
        <f>'Hist. country inflation'!IP256/100</f>
        <v>0</v>
      </c>
      <c r="GX7" s="62">
        <f>'Hist. country inflation'!IQ256/100</f>
        <v>0</v>
      </c>
      <c r="GY7" s="62">
        <f>'Hist. country inflation'!IR256/100</f>
        <v>0</v>
      </c>
      <c r="GZ7" s="62">
        <f>'Hist. country inflation'!IS256/100</f>
        <v>0</v>
      </c>
      <c r="HA7" s="62">
        <f>'Hist. country inflation'!IT256/100</f>
        <v>0</v>
      </c>
      <c r="HB7" s="62">
        <f>'Hist. country inflation'!IU256/100</f>
        <v>0</v>
      </c>
      <c r="HC7" s="62">
        <f>'Hist. country inflation'!IV256/100</f>
        <v>0</v>
      </c>
      <c r="HD7" s="62">
        <f>'Hist. country inflation'!IW256/100</f>
        <v>0</v>
      </c>
      <c r="HE7" s="62">
        <f>'Hist. country inflation'!IX256/100</f>
        <v>0</v>
      </c>
      <c r="HF7" s="62">
        <f>'Hist. country inflation'!IY256/100</f>
        <v>0</v>
      </c>
      <c r="HG7" s="62">
        <f>'Hist. country inflation'!IZ256/100</f>
        <v>0</v>
      </c>
      <c r="HH7" s="62">
        <f>'Hist. country inflation'!JA256/100</f>
        <v>0</v>
      </c>
      <c r="HI7" s="62">
        <f>'Hist. country inflation'!JB256/100</f>
        <v>0</v>
      </c>
      <c r="HJ7" s="62">
        <f>'Hist. country inflation'!JC256/100</f>
        <v>0</v>
      </c>
      <c r="HK7" s="62">
        <f>'Hist. country inflation'!JD256/100</f>
        <v>0</v>
      </c>
      <c r="HL7" s="62">
        <f>'Hist. country inflation'!JE256/100</f>
        <v>0</v>
      </c>
      <c r="HM7" s="62">
        <f>'Hist. country inflation'!JF256/100</f>
        <v>0</v>
      </c>
      <c r="HN7" s="62">
        <f>'Hist. country inflation'!JG256/100</f>
        <v>0</v>
      </c>
      <c r="HO7" s="62">
        <f>'Hist. country inflation'!JH256/100</f>
        <v>0</v>
      </c>
      <c r="HP7" s="62">
        <f>'Hist. country inflation'!JI256/100</f>
        <v>0</v>
      </c>
      <c r="HQ7" s="62">
        <f>'Hist. country inflation'!JJ256/100</f>
        <v>0</v>
      </c>
      <c r="HR7" s="62">
        <f>'Hist. country inflation'!JK256/100</f>
        <v>0</v>
      </c>
      <c r="HS7" s="62">
        <f>'Hist. country inflation'!JL256/100</f>
        <v>0</v>
      </c>
      <c r="HT7" s="62">
        <f>'Hist. country inflation'!JM256/100</f>
        <v>0</v>
      </c>
      <c r="HU7" s="62">
        <f>'Hist. country inflation'!JN256/100</f>
        <v>0</v>
      </c>
      <c r="HV7" s="62">
        <f>'Hist. country inflation'!JO256/100</f>
        <v>0</v>
      </c>
      <c r="HW7" s="62">
        <f>'Hist. country inflation'!JP256/100</f>
        <v>0</v>
      </c>
      <c r="HX7" s="62">
        <f>'Hist. country inflation'!JQ256/100</f>
        <v>0</v>
      </c>
      <c r="HY7" s="62">
        <f>'Hist. country inflation'!JR256/100</f>
        <v>0</v>
      </c>
      <c r="HZ7" s="62">
        <f>'Hist. country inflation'!JS256/100</f>
        <v>0</v>
      </c>
      <c r="IA7" s="62">
        <f>'Hist. country inflation'!JT256/100</f>
        <v>0</v>
      </c>
      <c r="IB7" s="62">
        <f>'Hist. country inflation'!JU256/100</f>
        <v>0</v>
      </c>
      <c r="IC7" s="62">
        <f>'Hist. country inflation'!JV256/100</f>
        <v>0</v>
      </c>
      <c r="ID7" s="62">
        <f>'Hist. country inflation'!JW256/100</f>
        <v>0</v>
      </c>
      <c r="IE7" s="62">
        <f>'Hist. country inflation'!JX256/100</f>
        <v>0</v>
      </c>
      <c r="IF7" s="62">
        <f>'Hist. country inflation'!JY256/100</f>
        <v>0</v>
      </c>
      <c r="IG7" s="62">
        <f>'Hist. country inflation'!JZ256/100</f>
        <v>0</v>
      </c>
      <c r="IH7" s="62">
        <f>'Hist. country inflation'!KA256/100</f>
        <v>0</v>
      </c>
      <c r="II7" s="62">
        <f>'Hist. country inflation'!KB256/100</f>
        <v>0</v>
      </c>
      <c r="IJ7" s="62">
        <f>'Hist. country inflation'!KC256/100</f>
        <v>0</v>
      </c>
      <c r="IK7" s="62">
        <f>'Hist. country inflation'!KD256/100</f>
        <v>0</v>
      </c>
      <c r="IL7" s="62">
        <f>'Hist. country inflation'!KE256/100</f>
        <v>0</v>
      </c>
      <c r="IM7" s="62">
        <f>'Hist. country inflation'!KF256/100</f>
        <v>0</v>
      </c>
      <c r="IN7" s="62">
        <f>'Hist. country inflation'!KG256/100</f>
        <v>0</v>
      </c>
      <c r="IO7" s="62">
        <f>'Hist. country inflation'!KH256/100</f>
        <v>0</v>
      </c>
      <c r="IP7" s="62">
        <f>'Hist. country inflation'!KI256/100</f>
        <v>0</v>
      </c>
      <c r="IQ7" s="62">
        <f>'Hist. country inflation'!KJ256/100</f>
        <v>0</v>
      </c>
      <c r="IR7" s="62">
        <f>'Hist. country inflation'!KK256/100</f>
        <v>0</v>
      </c>
      <c r="IS7" s="62">
        <f>'Hist. country inflation'!KL256/100</f>
        <v>0</v>
      </c>
      <c r="IT7" s="62">
        <f>'Hist. country inflation'!KM256/100</f>
        <v>0</v>
      </c>
      <c r="IU7" s="62">
        <f>'Hist. country inflation'!KN256/100</f>
        <v>0</v>
      </c>
      <c r="IV7" s="62">
        <f>'Hist. country inflation'!KO256/100</f>
        <v>0</v>
      </c>
      <c r="IW7" s="62">
        <f>'Hist. country inflation'!KP256/100</f>
        <v>0</v>
      </c>
      <c r="IX7" s="62">
        <f>'Hist. country inflation'!KQ256/100</f>
        <v>0</v>
      </c>
      <c r="IY7" s="62">
        <f>'Hist. country inflation'!KR256/100</f>
        <v>0</v>
      </c>
      <c r="IZ7" s="62">
        <f>'Hist. country inflation'!KS256/100</f>
        <v>0</v>
      </c>
      <c r="JA7" s="62">
        <f>'Hist. country inflation'!KT256/100</f>
        <v>0</v>
      </c>
      <c r="JB7" s="62">
        <f>'Hist. country inflation'!KU256/100</f>
        <v>0</v>
      </c>
      <c r="JC7" s="62">
        <f>'Hist. country inflation'!KV256/100</f>
        <v>0</v>
      </c>
      <c r="JD7" s="62">
        <f>'Hist. country inflation'!KW256/100</f>
        <v>0</v>
      </c>
      <c r="JE7" s="62">
        <f>'Hist. country inflation'!KX256/100</f>
        <v>0</v>
      </c>
      <c r="JF7" s="62">
        <f>'Hist. country inflation'!KY256/100</f>
        <v>0</v>
      </c>
      <c r="JG7" s="62">
        <f>'Hist. country inflation'!KZ256/100</f>
        <v>0</v>
      </c>
      <c r="JH7" s="62">
        <f>'Hist. country inflation'!LA256/100</f>
        <v>0</v>
      </c>
      <c r="JI7" s="62">
        <f>'Hist. country inflation'!LB256/100</f>
        <v>0</v>
      </c>
      <c r="JJ7" s="62">
        <f>'Hist. country inflation'!LC256/100</f>
        <v>0</v>
      </c>
      <c r="JK7" s="62">
        <f>'Hist. country inflation'!LD256/100</f>
        <v>0</v>
      </c>
      <c r="JL7" s="62">
        <f>'Hist. country inflation'!LE256/100</f>
        <v>0</v>
      </c>
      <c r="JM7" s="62">
        <f>'Hist. country inflation'!LF256/100</f>
        <v>0</v>
      </c>
      <c r="JN7" s="62">
        <f>'Hist. country inflation'!LG256/100</f>
        <v>0</v>
      </c>
      <c r="JO7" s="62">
        <f>'Hist. country inflation'!LH256/100</f>
        <v>0</v>
      </c>
      <c r="JP7" s="62">
        <f>'Hist. country inflation'!LI256/100</f>
        <v>0</v>
      </c>
      <c r="JQ7" s="62">
        <f>'Hist. country inflation'!LJ256/100</f>
        <v>0</v>
      </c>
      <c r="JR7" s="62">
        <f>'Hist. country inflation'!LK256/100</f>
        <v>0</v>
      </c>
      <c r="JS7" s="62">
        <f>'Hist. country inflation'!LL256/100</f>
        <v>0</v>
      </c>
      <c r="JT7" s="62">
        <f>'Hist. country inflation'!LM256/100</f>
        <v>0</v>
      </c>
      <c r="JU7" s="62">
        <f>'Hist. country inflation'!LN256/100</f>
        <v>0</v>
      </c>
      <c r="JV7" s="62">
        <f>'Hist. country inflation'!LO256/100</f>
        <v>0</v>
      </c>
      <c r="JW7" s="62">
        <f>'Hist. country inflation'!LP256/100</f>
        <v>0</v>
      </c>
      <c r="JX7" s="62">
        <f>'Hist. country inflation'!LQ256/100</f>
        <v>0</v>
      </c>
      <c r="JY7" s="62">
        <f>'Hist. country inflation'!LR256/100</f>
        <v>0</v>
      </c>
      <c r="JZ7" s="62">
        <f>'Hist. country inflation'!LS256/100</f>
        <v>0</v>
      </c>
      <c r="KA7" s="62">
        <f>'Hist. country inflation'!LT256/100</f>
        <v>0</v>
      </c>
      <c r="KB7" s="62">
        <f>'Hist. country inflation'!LU256/100</f>
        <v>0</v>
      </c>
      <c r="KC7" s="62">
        <f>'Hist. country inflation'!LV256/100</f>
        <v>0</v>
      </c>
      <c r="KD7" s="62">
        <f>'Hist. country inflation'!LW256/100</f>
        <v>0</v>
      </c>
      <c r="KE7" s="62">
        <f>'Hist. country inflation'!LX256/100</f>
        <v>0</v>
      </c>
      <c r="KF7" s="62">
        <f>'Hist. country inflation'!LY256/100</f>
        <v>0</v>
      </c>
      <c r="KG7" s="62">
        <f>'Hist. country inflation'!LZ256/100</f>
        <v>0</v>
      </c>
      <c r="KH7" s="62">
        <f>'Hist. country inflation'!MA256/100</f>
        <v>0</v>
      </c>
      <c r="KI7" s="62">
        <f>'Hist. country inflation'!MB256/100</f>
        <v>0</v>
      </c>
      <c r="KJ7" s="62">
        <f>'Hist. country inflation'!MC256/100</f>
        <v>0</v>
      </c>
      <c r="KK7" s="62">
        <f>'Hist. country inflation'!MD256/100</f>
        <v>0</v>
      </c>
      <c r="KL7" s="62">
        <f>'Hist. country inflation'!ME256/100</f>
        <v>0</v>
      </c>
      <c r="KM7" s="62">
        <f>'Hist. country inflation'!MF256/100</f>
        <v>0</v>
      </c>
      <c r="KN7" s="62">
        <f>'Hist. country inflation'!MG256/100</f>
        <v>0</v>
      </c>
      <c r="KO7" s="62">
        <f>'Hist. country inflation'!MH256/100</f>
        <v>0</v>
      </c>
      <c r="KP7" s="62">
        <f>'Hist. country inflation'!MI256/100</f>
        <v>0</v>
      </c>
      <c r="KQ7" s="62">
        <f>'Hist. country inflation'!MJ256/100</f>
        <v>0</v>
      </c>
      <c r="KR7" s="62">
        <f>'Hist. country inflation'!MK256/100</f>
        <v>0</v>
      </c>
      <c r="KS7" s="62">
        <f>'Hist. country inflation'!ML256/100</f>
        <v>0</v>
      </c>
      <c r="KT7" s="62">
        <f>'Hist. country inflation'!MM256/100</f>
        <v>0</v>
      </c>
      <c r="KU7" s="62">
        <f>'Hist. country inflation'!MN256/100</f>
        <v>0</v>
      </c>
      <c r="KV7" s="62">
        <f>'Hist. country inflation'!MO256/100</f>
        <v>0</v>
      </c>
      <c r="KW7" s="62">
        <f>'Hist. country inflation'!MP256/100</f>
        <v>0</v>
      </c>
      <c r="KX7" s="62">
        <f>'Hist. country inflation'!MQ256/100</f>
        <v>0</v>
      </c>
      <c r="KY7" s="62">
        <f>'Hist. country inflation'!MR256/100</f>
        <v>0</v>
      </c>
      <c r="KZ7" s="62">
        <f>'Hist. country inflation'!MS256/100</f>
        <v>0</v>
      </c>
      <c r="LA7" s="62">
        <f>'Hist. country inflation'!MT256/100</f>
        <v>0</v>
      </c>
      <c r="LB7" s="62">
        <f>'Hist. country inflation'!MU256/100</f>
        <v>0</v>
      </c>
      <c r="LC7" s="62">
        <f>'Hist. country inflation'!MV256/100</f>
        <v>0</v>
      </c>
      <c r="LD7" s="62">
        <f>'Hist. country inflation'!MW256/100</f>
        <v>0</v>
      </c>
      <c r="LE7" s="62">
        <f>'Hist. country inflation'!MX256/100</f>
        <v>0</v>
      </c>
      <c r="LF7" s="62">
        <f>'Hist. country inflation'!MY256/100</f>
        <v>0</v>
      </c>
      <c r="LG7" s="62">
        <f>'Hist. country inflation'!MZ256/100</f>
        <v>0</v>
      </c>
      <c r="LH7" s="62">
        <f>'Hist. country inflation'!NA256/100</f>
        <v>0</v>
      </c>
      <c r="LI7" s="62">
        <f>'Hist. country inflation'!NB256/100</f>
        <v>0</v>
      </c>
      <c r="LJ7" s="62">
        <f>'Hist. country inflation'!NC256/100</f>
        <v>0</v>
      </c>
      <c r="LK7" s="62">
        <f>'Hist. country inflation'!ND256/100</f>
        <v>0</v>
      </c>
      <c r="LL7" s="62">
        <f>'Hist. country inflation'!NE256/100</f>
        <v>0</v>
      </c>
      <c r="LM7" s="62">
        <f>'Hist. country inflation'!NF256/100</f>
        <v>0</v>
      </c>
      <c r="LN7" s="62">
        <f>'Hist. country inflation'!NG256/100</f>
        <v>0</v>
      </c>
      <c r="LO7" s="62">
        <f>'Hist. country inflation'!NH256/100</f>
        <v>0</v>
      </c>
      <c r="LP7" s="62">
        <f>'Hist. country inflation'!NI256/100</f>
        <v>0</v>
      </c>
      <c r="LQ7" s="62">
        <f>'Hist. country inflation'!NJ256/100</f>
        <v>0</v>
      </c>
      <c r="LR7" s="62">
        <f>'Hist. country inflation'!NK256/100</f>
        <v>0</v>
      </c>
      <c r="LS7" s="62">
        <f>'Hist. country inflation'!NL256/100</f>
        <v>0</v>
      </c>
      <c r="LT7" s="62">
        <f>'Hist. country inflation'!NM256/100</f>
        <v>0</v>
      </c>
      <c r="LU7" s="62">
        <f>'Hist. country inflation'!NN256/100</f>
        <v>0</v>
      </c>
      <c r="LV7" s="62">
        <f>'Hist. country inflation'!NO256/100</f>
        <v>0</v>
      </c>
      <c r="LW7" s="62">
        <f>'Hist. country inflation'!NP256/100</f>
        <v>0</v>
      </c>
      <c r="LX7" s="62">
        <f>'Hist. country inflation'!NQ256/100</f>
        <v>0</v>
      </c>
      <c r="LY7" s="62">
        <f>'Hist. country inflation'!NR256/100</f>
        <v>0</v>
      </c>
      <c r="LZ7" s="62">
        <f>'Hist. country inflation'!NS256/100</f>
        <v>0</v>
      </c>
      <c r="MA7" s="62">
        <f>'Hist. country inflation'!NT256/100</f>
        <v>0</v>
      </c>
      <c r="MB7" s="62">
        <f>'Hist. country inflation'!NU256/100</f>
        <v>0</v>
      </c>
      <c r="MC7" s="62">
        <f>'Hist. country inflation'!NV256/100</f>
        <v>0</v>
      </c>
      <c r="MD7" s="62">
        <f>'Hist. country inflation'!NW256/100</f>
        <v>0</v>
      </c>
      <c r="ME7" s="62">
        <f>'Hist. country inflation'!NX256/100</f>
        <v>0</v>
      </c>
      <c r="MF7" s="62">
        <f>'Hist. country inflation'!NY256/100</f>
        <v>0</v>
      </c>
      <c r="MG7" s="62">
        <f>'Hist. country inflation'!NZ256/100</f>
        <v>0</v>
      </c>
      <c r="MH7" s="62">
        <f>'Hist. country inflation'!OA256/100</f>
        <v>0</v>
      </c>
      <c r="MI7" s="62">
        <f>'Hist. country inflation'!OB256/100</f>
        <v>0</v>
      </c>
      <c r="MJ7" s="62">
        <f>'Hist. country inflation'!OC256/100</f>
        <v>0</v>
      </c>
      <c r="MK7" s="62">
        <f>'Hist. country inflation'!OD256/100</f>
        <v>0</v>
      </c>
      <c r="ML7" s="62">
        <f>'Hist. country inflation'!OE256/100</f>
        <v>0</v>
      </c>
      <c r="MM7" s="62">
        <f>'Hist. country inflation'!OF256/100</f>
        <v>0</v>
      </c>
      <c r="MN7" s="62">
        <f>'Hist. country inflation'!OG256/100</f>
        <v>0</v>
      </c>
      <c r="MO7" s="62">
        <f>'Hist. country inflation'!OH256/100</f>
        <v>0</v>
      </c>
      <c r="MP7" s="62">
        <f>'Hist. country inflation'!OI256/100</f>
        <v>0</v>
      </c>
      <c r="MQ7" s="62">
        <f>'Hist. country inflation'!OJ256/100</f>
        <v>0</v>
      </c>
      <c r="MR7" s="62">
        <f>'Hist. country inflation'!OK256/100</f>
        <v>0</v>
      </c>
      <c r="MS7" s="62">
        <f>'Hist. country inflation'!OL256/100</f>
        <v>0</v>
      </c>
      <c r="MT7" s="62">
        <f>'Hist. country inflation'!OM256/100</f>
        <v>0</v>
      </c>
      <c r="MU7" s="62">
        <f>'Hist. country inflation'!ON256/100</f>
        <v>0</v>
      </c>
      <c r="MV7" s="62">
        <f>'Hist. country inflation'!OO256/100</f>
        <v>0</v>
      </c>
      <c r="MW7" s="62">
        <f>'Hist. country inflation'!OP256/100</f>
        <v>0</v>
      </c>
      <c r="MX7" s="62">
        <f>'Hist. country inflation'!OQ256/100</f>
        <v>0</v>
      </c>
      <c r="MY7" s="62">
        <f>'Hist. country inflation'!OR256/100</f>
        <v>0</v>
      </c>
      <c r="MZ7" s="62">
        <f>'Hist. country inflation'!OS256/100</f>
        <v>0</v>
      </c>
      <c r="NA7" s="62">
        <f>'Hist. country inflation'!OT256/100</f>
        <v>0</v>
      </c>
      <c r="NB7" s="62">
        <f>'Hist. country inflation'!OU256/100</f>
        <v>0</v>
      </c>
      <c r="NC7" s="62">
        <f>'Hist. country inflation'!OV256/100</f>
        <v>0</v>
      </c>
      <c r="ND7" s="62">
        <f>'Hist. country inflation'!OW256/100</f>
        <v>0</v>
      </c>
      <c r="NE7" s="62">
        <f>'Hist. country inflation'!OX256/100</f>
        <v>0</v>
      </c>
      <c r="NF7" s="62">
        <f>'Hist. country inflation'!OY256/100</f>
        <v>0</v>
      </c>
      <c r="NG7" s="62">
        <f>'Hist. country inflation'!OZ256/100</f>
        <v>0</v>
      </c>
      <c r="NH7" s="62">
        <f>'Hist. country inflation'!PA256/100</f>
        <v>0</v>
      </c>
      <c r="NI7" s="62">
        <f>'Hist. country inflation'!PB256/100</f>
        <v>0</v>
      </c>
      <c r="NJ7" s="62">
        <f>'Hist. country inflation'!PC256/100</f>
        <v>0</v>
      </c>
      <c r="NK7" s="62">
        <f>'Hist. country inflation'!PD256/100</f>
        <v>0</v>
      </c>
      <c r="NL7" s="62">
        <f>'Hist. country inflation'!PE256/100</f>
        <v>0</v>
      </c>
      <c r="NM7" s="62">
        <f>'Hist. country inflation'!PF256/100</f>
        <v>0</v>
      </c>
      <c r="NN7" s="62">
        <f>'Hist. country inflation'!PG256/100</f>
        <v>0</v>
      </c>
      <c r="NO7" s="62">
        <f>'Hist. country inflation'!PH256/100</f>
        <v>0</v>
      </c>
      <c r="NP7" s="62">
        <f>'Hist. country inflation'!PI256/100</f>
        <v>0</v>
      </c>
      <c r="NQ7" s="62">
        <f>'Hist. country inflation'!PJ256/100</f>
        <v>0</v>
      </c>
      <c r="NR7" s="62">
        <f>'Hist. country inflation'!PK256/100</f>
        <v>0</v>
      </c>
      <c r="NS7" s="62">
        <f>'Hist. country inflation'!PL256/100</f>
        <v>0</v>
      </c>
      <c r="NT7" s="62">
        <f>'Hist. country inflation'!PM256/100</f>
        <v>0</v>
      </c>
      <c r="NU7" s="62">
        <f>'Hist. country inflation'!PN256/100</f>
        <v>0</v>
      </c>
      <c r="NV7" s="62">
        <f>'Hist. country inflation'!PO256/100</f>
        <v>0</v>
      </c>
      <c r="NW7" s="62">
        <f>'Hist. country inflation'!PP256/100</f>
        <v>0</v>
      </c>
      <c r="NX7" s="62">
        <f>'Hist. country inflation'!PQ256/100</f>
        <v>0</v>
      </c>
      <c r="NY7" s="62">
        <f>'Hist. country inflation'!PR256/100</f>
        <v>0</v>
      </c>
      <c r="NZ7" s="62">
        <f>'Hist. country inflation'!PS256/100</f>
        <v>0</v>
      </c>
      <c r="OA7" s="62">
        <f>'Hist. country inflation'!PT256/100</f>
        <v>0</v>
      </c>
      <c r="OB7" s="62">
        <f>'Hist. country inflation'!PU256/100</f>
        <v>0</v>
      </c>
      <c r="OC7" s="62">
        <f>'Hist. country inflation'!PV256/100</f>
        <v>0</v>
      </c>
      <c r="OD7" s="62">
        <f>'Hist. country inflation'!PW256/100</f>
        <v>0</v>
      </c>
      <c r="OE7" s="62">
        <f>'Hist. country inflation'!PX256/100</f>
        <v>0</v>
      </c>
      <c r="OF7" s="62">
        <f>'Hist. country inflation'!PY256/100</f>
        <v>0</v>
      </c>
      <c r="OG7" s="62">
        <f>'Hist. country inflation'!PZ256/100</f>
        <v>0</v>
      </c>
      <c r="OH7" s="62">
        <f>'Hist. country inflation'!QA256/100</f>
        <v>0</v>
      </c>
      <c r="OI7" s="62">
        <f>'Hist. country inflation'!QB256/100</f>
        <v>0</v>
      </c>
      <c r="OJ7" s="62">
        <f>'Hist. country inflation'!QC256/100</f>
        <v>0</v>
      </c>
      <c r="OK7" s="62">
        <f>'Hist. country inflation'!QD256/100</f>
        <v>0</v>
      </c>
      <c r="OL7" s="62">
        <f>'Hist. country inflation'!QE256/100</f>
        <v>0</v>
      </c>
      <c r="OM7" s="62">
        <f>'Hist. country inflation'!QF256/100</f>
        <v>0</v>
      </c>
      <c r="ON7" s="62">
        <f>'Hist. country inflation'!QG256/100</f>
        <v>0</v>
      </c>
      <c r="OO7" s="62">
        <f>'Hist. country inflation'!QH256/100</f>
        <v>0</v>
      </c>
      <c r="OP7" s="62">
        <f>'Hist. country inflation'!QI256/100</f>
        <v>0</v>
      </c>
      <c r="OQ7" s="62">
        <f>'Hist. country inflation'!QJ256/100</f>
        <v>0</v>
      </c>
      <c r="OR7" s="62">
        <f>'Hist. country inflation'!QK256/100</f>
        <v>0</v>
      </c>
      <c r="OS7" s="62">
        <f>'Hist. country inflation'!QL256/100</f>
        <v>0</v>
      </c>
      <c r="OT7" s="62">
        <f>'Hist. country inflation'!QM256/100</f>
        <v>0</v>
      </c>
      <c r="OU7" s="62">
        <f>'Hist. country inflation'!QN256/100</f>
        <v>0</v>
      </c>
      <c r="OV7" s="62">
        <f>'Hist. country inflation'!QO256/100</f>
        <v>0</v>
      </c>
      <c r="OW7" s="62">
        <f>'Hist. country inflation'!QP256/100</f>
        <v>0</v>
      </c>
      <c r="OX7" s="62">
        <f>'Hist. country inflation'!QQ256/100</f>
        <v>0</v>
      </c>
      <c r="OY7" s="62">
        <f>'Hist. country inflation'!QR256/100</f>
        <v>0</v>
      </c>
      <c r="OZ7" s="62">
        <f>'Hist. country inflation'!QS256/100</f>
        <v>0</v>
      </c>
      <c r="PA7" s="62">
        <f>'Hist. country inflation'!QT256/100</f>
        <v>0</v>
      </c>
      <c r="PB7" s="62">
        <f>'Hist. country inflation'!QU256/100</f>
        <v>0</v>
      </c>
      <c r="PC7" s="62">
        <f>'Hist. country inflation'!QV256/100</f>
        <v>0</v>
      </c>
      <c r="PD7" s="62">
        <f>'Hist. country inflation'!QW256/100</f>
        <v>0</v>
      </c>
      <c r="PE7" s="62">
        <f>'Hist. country inflation'!QX256/100</f>
        <v>0</v>
      </c>
      <c r="PF7" s="62">
        <f>'Hist. country inflation'!QY256/100</f>
        <v>0</v>
      </c>
      <c r="PG7" s="62">
        <f>'Hist. country inflation'!QZ256/100</f>
        <v>0</v>
      </c>
      <c r="PH7" s="62">
        <f>'Hist. country inflation'!RA256/100</f>
        <v>0</v>
      </c>
      <c r="PI7" s="62">
        <f>'Hist. country inflation'!RB256/100</f>
        <v>0</v>
      </c>
      <c r="PJ7" s="62">
        <f>'Hist. country inflation'!RC256/100</f>
        <v>0</v>
      </c>
      <c r="PK7" s="62">
        <f>'Hist. country inflation'!RD256/100</f>
        <v>0</v>
      </c>
      <c r="PL7" s="62">
        <f>'Hist. country inflation'!RE256/100</f>
        <v>0</v>
      </c>
      <c r="PM7" s="62">
        <f>'Hist. country inflation'!RF256/100</f>
        <v>0</v>
      </c>
      <c r="PN7" s="62">
        <f>'Hist. country inflation'!RG256/100</f>
        <v>0</v>
      </c>
      <c r="PO7" s="62">
        <f>'Hist. country inflation'!RH256/100</f>
        <v>0</v>
      </c>
      <c r="PP7" s="62">
        <f>'Hist. country inflation'!RI256/100</f>
        <v>0</v>
      </c>
      <c r="PQ7" s="62">
        <f>'Hist. country inflation'!RJ256/100</f>
        <v>0</v>
      </c>
      <c r="PR7" s="62">
        <f>'Hist. country inflation'!RK256/100</f>
        <v>0</v>
      </c>
      <c r="PS7" s="62">
        <f>'Hist. country inflation'!RL256/100</f>
        <v>0</v>
      </c>
      <c r="PT7" s="62">
        <f>'Hist. country inflation'!RM256/100</f>
        <v>0</v>
      </c>
      <c r="PU7" s="62">
        <f>'Hist. country inflation'!RN256/100</f>
        <v>0</v>
      </c>
      <c r="PV7" s="62">
        <f>'Hist. country inflation'!RO256/100</f>
        <v>0</v>
      </c>
      <c r="PW7" s="62">
        <f>'Hist. country inflation'!RP256/100</f>
        <v>0</v>
      </c>
      <c r="PX7" s="62">
        <f>'Hist. country inflation'!RQ256/100</f>
        <v>0</v>
      </c>
      <c r="PY7" s="62">
        <f>'Hist. country inflation'!RR256/100</f>
        <v>0</v>
      </c>
      <c r="PZ7" s="62">
        <f>'Hist. country inflation'!RS256/100</f>
        <v>0</v>
      </c>
      <c r="QA7" s="62">
        <f>'Hist. country inflation'!RT256/100</f>
        <v>0</v>
      </c>
      <c r="QB7" s="62">
        <f>'Hist. country inflation'!RU256/100</f>
        <v>0</v>
      </c>
      <c r="QC7" s="62">
        <f>'Hist. country inflation'!RV256/100</f>
        <v>0</v>
      </c>
      <c r="QD7" s="62">
        <f>'Hist. country inflation'!RW256/100</f>
        <v>0</v>
      </c>
      <c r="QE7" s="62">
        <f>'Hist. country inflation'!RX256/100</f>
        <v>0</v>
      </c>
      <c r="QF7" s="62">
        <f>'Hist. country inflation'!RY256/100</f>
        <v>0</v>
      </c>
      <c r="QG7" s="62">
        <f>'Hist. country inflation'!RZ256/100</f>
        <v>0</v>
      </c>
      <c r="QH7" s="62">
        <f>'Hist. country inflation'!SA256/100</f>
        <v>0</v>
      </c>
      <c r="QI7" s="62">
        <f>'Hist. country inflation'!SB256/100</f>
        <v>0</v>
      </c>
      <c r="QJ7" s="62">
        <f>'Hist. country inflation'!SC256/100</f>
        <v>0</v>
      </c>
      <c r="QK7" s="62">
        <f>'Hist. country inflation'!SD256/100</f>
        <v>0</v>
      </c>
      <c r="QL7" s="62">
        <f>'Hist. country inflation'!SE256/100</f>
        <v>0</v>
      </c>
      <c r="QM7" s="62">
        <f>'Hist. country inflation'!SF256/100</f>
        <v>0</v>
      </c>
      <c r="QN7" s="62">
        <f>'Hist. country inflation'!SG256/100</f>
        <v>0</v>
      </c>
      <c r="QO7" s="62">
        <f>'Hist. country inflation'!SH256/100</f>
        <v>0</v>
      </c>
      <c r="QP7" s="62">
        <f>'Hist. country inflation'!SI256/100</f>
        <v>0</v>
      </c>
      <c r="QQ7" s="62">
        <f>'Hist. country inflation'!SJ256/100</f>
        <v>0</v>
      </c>
      <c r="QR7" s="62">
        <f>'Hist. country inflation'!SK256/100</f>
        <v>0</v>
      </c>
      <c r="QS7" s="62">
        <f>'Hist. country inflation'!SL256/100</f>
        <v>0</v>
      </c>
      <c r="QT7" s="62">
        <f>'Hist. country inflation'!SM256/100</f>
        <v>0</v>
      </c>
      <c r="QU7" s="62">
        <f>'Hist. country inflation'!SN256/100</f>
        <v>0</v>
      </c>
      <c r="QV7" s="62">
        <f>'Hist. country inflation'!SO256/100</f>
        <v>0</v>
      </c>
      <c r="QW7" s="62">
        <f>'Hist. country inflation'!SP256/100</f>
        <v>0</v>
      </c>
      <c r="QX7" s="62">
        <f>'Hist. country inflation'!SQ256/100</f>
        <v>0</v>
      </c>
      <c r="QY7" s="62">
        <f>'Hist. country inflation'!SR256/100</f>
        <v>0</v>
      </c>
      <c r="QZ7" s="62">
        <f>'Hist. country inflation'!SS256/100</f>
        <v>0</v>
      </c>
      <c r="RA7" s="62">
        <f>'Hist. country inflation'!ST256/100</f>
        <v>0</v>
      </c>
      <c r="RB7" s="62">
        <f>'Hist. country inflation'!SU256/100</f>
        <v>0</v>
      </c>
      <c r="RC7" s="62">
        <f>'Hist. country inflation'!SV256/100</f>
        <v>0</v>
      </c>
      <c r="RD7" s="62">
        <f>'Hist. country inflation'!SW256/100</f>
        <v>0</v>
      </c>
      <c r="RE7" s="62">
        <f>'Hist. country inflation'!SX256/100</f>
        <v>0</v>
      </c>
      <c r="RF7" s="62">
        <f>'Hist. country inflation'!SY256/100</f>
        <v>0</v>
      </c>
      <c r="RG7" s="62">
        <f>'Hist. country inflation'!SZ256/100</f>
        <v>0</v>
      </c>
      <c r="RH7" s="62">
        <f>'Hist. country inflation'!TA256/100</f>
        <v>0</v>
      </c>
      <c r="RI7" s="62">
        <f>'Hist. country inflation'!TB256/100</f>
        <v>0</v>
      </c>
      <c r="RJ7" s="62">
        <f>'Hist. country inflation'!TC256/100</f>
        <v>0</v>
      </c>
      <c r="RK7" s="62">
        <f>'Hist. country inflation'!TD256/100</f>
        <v>0</v>
      </c>
      <c r="RL7" s="62">
        <f>'Hist. country inflation'!TE256/100</f>
        <v>0</v>
      </c>
      <c r="RM7" s="62">
        <f>'Hist. country inflation'!TF256/100</f>
        <v>0</v>
      </c>
      <c r="RN7" s="62">
        <f>'Hist. country inflation'!TG256/100</f>
        <v>0</v>
      </c>
      <c r="RO7" s="62">
        <f>'Hist. country inflation'!TH256/100</f>
        <v>0</v>
      </c>
      <c r="RP7" s="62">
        <f>'Hist. country inflation'!TI256/100</f>
        <v>0</v>
      </c>
      <c r="RQ7" s="62">
        <f>'Hist. country inflation'!TJ256/100</f>
        <v>0</v>
      </c>
      <c r="RR7" s="62">
        <f>'Hist. country inflation'!TK256/100</f>
        <v>0</v>
      </c>
      <c r="RS7" s="62">
        <f>'Hist. country inflation'!TL256/100</f>
        <v>0</v>
      </c>
      <c r="RT7" s="62">
        <f>'Hist. country inflation'!TM256/100</f>
        <v>0</v>
      </c>
      <c r="RU7" s="62">
        <f>'Hist. country inflation'!TN256/100</f>
        <v>0</v>
      </c>
      <c r="RV7" s="62">
        <f>'Hist. country inflation'!TO256/100</f>
        <v>0</v>
      </c>
      <c r="RW7" s="62">
        <f>'Hist. country inflation'!TP256/100</f>
        <v>0</v>
      </c>
      <c r="RX7" s="62">
        <f>'Hist. country inflation'!TQ256/100</f>
        <v>0</v>
      </c>
      <c r="RY7" s="62">
        <f>'Hist. country inflation'!TR256/100</f>
        <v>0</v>
      </c>
      <c r="RZ7" s="62">
        <f>'Hist. country inflation'!TS256/100</f>
        <v>0</v>
      </c>
      <c r="SA7" s="62">
        <f>'Hist. country inflation'!TT256/100</f>
        <v>0</v>
      </c>
      <c r="SB7" s="62">
        <f>'Hist. country inflation'!TU256/100</f>
        <v>0</v>
      </c>
      <c r="SC7" s="62">
        <f>'Hist. country inflation'!TV256/100</f>
        <v>0</v>
      </c>
      <c r="SD7" s="62">
        <f>'Hist. country inflation'!TW256/100</f>
        <v>0</v>
      </c>
      <c r="SE7" s="62">
        <f>'Hist. country inflation'!TX256/100</f>
        <v>0</v>
      </c>
      <c r="SF7" s="62">
        <f>'Hist. country inflation'!TY256/100</f>
        <v>0</v>
      </c>
      <c r="SG7" s="62">
        <f>'Hist. country inflation'!TZ256/100</f>
        <v>0</v>
      </c>
      <c r="SH7" s="62">
        <f>'Hist. country inflation'!UA256/100</f>
        <v>0</v>
      </c>
      <c r="SI7" s="62">
        <f>'Hist. country inflation'!UB256/100</f>
        <v>0</v>
      </c>
      <c r="SJ7" s="62">
        <f>'Hist. country inflation'!UC256/100</f>
        <v>0</v>
      </c>
      <c r="SK7" s="62">
        <f>'Hist. country inflation'!UD256/100</f>
        <v>0</v>
      </c>
      <c r="SL7" s="62">
        <f>'Hist. country inflation'!UE256/100</f>
        <v>0</v>
      </c>
      <c r="SM7" s="62">
        <f>'Hist. country inflation'!UF256/100</f>
        <v>0</v>
      </c>
      <c r="SN7" s="62">
        <f>'Hist. country inflation'!UG256/100</f>
        <v>0</v>
      </c>
      <c r="SO7" s="62">
        <f>'Hist. country inflation'!UH256/100</f>
        <v>0</v>
      </c>
      <c r="SP7" s="62">
        <f>'Hist. country inflation'!UI256/100</f>
        <v>0</v>
      </c>
      <c r="SQ7" s="62">
        <f>'Hist. country inflation'!UJ256/100</f>
        <v>0</v>
      </c>
      <c r="SR7" s="62">
        <f>'Hist. country inflation'!UK256/100</f>
        <v>0</v>
      </c>
      <c r="SS7" s="62">
        <f>'Hist. country inflation'!UL256/100</f>
        <v>0</v>
      </c>
      <c r="ST7" s="62">
        <f>'Hist. country inflation'!UM256/100</f>
        <v>0</v>
      </c>
      <c r="SU7" s="62">
        <f>'Hist. country inflation'!UN256/100</f>
        <v>0</v>
      </c>
      <c r="SV7" s="62">
        <f>'Hist. country inflation'!UO256/100</f>
        <v>0</v>
      </c>
      <c r="SW7" s="62">
        <f>'Hist. country inflation'!UP256/100</f>
        <v>0</v>
      </c>
      <c r="SX7" s="62">
        <f>'Hist. country inflation'!UQ256/100</f>
        <v>0</v>
      </c>
      <c r="SY7" s="62">
        <f>'Hist. country inflation'!UR256/100</f>
        <v>0</v>
      </c>
      <c r="SZ7" s="62">
        <f>'Hist. country inflation'!US256/100</f>
        <v>0</v>
      </c>
      <c r="TA7" s="62">
        <f>'Hist. country inflation'!UT256/100</f>
        <v>0</v>
      </c>
      <c r="TB7" s="62">
        <f>'Hist. country inflation'!UU256/100</f>
        <v>0</v>
      </c>
      <c r="TC7" s="62">
        <f>'Hist. country inflation'!UV256/100</f>
        <v>0</v>
      </c>
      <c r="TD7" s="62">
        <f>'Hist. country inflation'!UW256/100</f>
        <v>0</v>
      </c>
      <c r="TE7" s="62">
        <f>'Hist. country inflation'!UX256/100</f>
        <v>0</v>
      </c>
      <c r="TF7" s="62">
        <f>'Hist. country inflation'!UY256/100</f>
        <v>0</v>
      </c>
      <c r="TG7" s="62">
        <f>'Hist. country inflation'!UZ256/100</f>
        <v>0</v>
      </c>
      <c r="TH7" s="62">
        <f>'Hist. country inflation'!VA256/100</f>
        <v>0</v>
      </c>
      <c r="TI7" s="62">
        <f>'Hist. country inflation'!VB256/100</f>
        <v>0</v>
      </c>
      <c r="TJ7" s="62">
        <f>'Hist. country inflation'!VC256/100</f>
        <v>0</v>
      </c>
      <c r="TK7" s="62">
        <f>'Hist. country inflation'!VD256/100</f>
        <v>0</v>
      </c>
      <c r="TL7" s="62">
        <f>'Hist. country inflation'!VE256/100</f>
        <v>0</v>
      </c>
      <c r="TM7" s="62">
        <f>'Hist. country inflation'!VF256/100</f>
        <v>0</v>
      </c>
      <c r="TN7" s="62">
        <f>'Hist. country inflation'!VG256/100</f>
        <v>0</v>
      </c>
      <c r="TO7" s="62">
        <f>'Hist. country inflation'!VH256/100</f>
        <v>0</v>
      </c>
      <c r="TP7" s="62">
        <f>'Hist. country inflation'!VI256/100</f>
        <v>0</v>
      </c>
      <c r="TQ7" s="62">
        <f>'Hist. country inflation'!VJ256/100</f>
        <v>0</v>
      </c>
      <c r="TR7" s="62">
        <f>'Hist. country inflation'!VK256/100</f>
        <v>0</v>
      </c>
      <c r="TS7" s="62">
        <f>'Hist. country inflation'!VL256/100</f>
        <v>0</v>
      </c>
      <c r="TT7" s="62">
        <f>'Hist. country inflation'!VM256/100</f>
        <v>0</v>
      </c>
      <c r="TU7" s="62">
        <f>'Hist. country inflation'!VN256/100</f>
        <v>0</v>
      </c>
      <c r="TV7" s="62">
        <f>'Hist. country inflation'!VO256/100</f>
        <v>0</v>
      </c>
      <c r="TW7" s="62">
        <f>'Hist. country inflation'!VP256/100</f>
        <v>0</v>
      </c>
      <c r="TX7" s="62">
        <f>'Hist. country inflation'!VQ256/100</f>
        <v>0</v>
      </c>
      <c r="TY7" s="62">
        <f>'Hist. country inflation'!VR256/100</f>
        <v>0</v>
      </c>
      <c r="TZ7" s="62">
        <f>'Hist. country inflation'!VS256/100</f>
        <v>0</v>
      </c>
      <c r="UA7" s="62">
        <f>'Hist. country inflation'!VT256/100</f>
        <v>0</v>
      </c>
      <c r="UB7" s="62">
        <f>'Hist. country inflation'!VU256/100</f>
        <v>0</v>
      </c>
      <c r="UC7" s="62">
        <f>'Hist. country inflation'!VV256/100</f>
        <v>0</v>
      </c>
      <c r="UD7" s="62">
        <f>'Hist. country inflation'!VW256/100</f>
        <v>0</v>
      </c>
      <c r="UE7" s="62">
        <f>'Hist. country inflation'!VX256/100</f>
        <v>0</v>
      </c>
      <c r="UF7" s="62">
        <f>'Hist. country inflation'!VY256/100</f>
        <v>0</v>
      </c>
      <c r="UG7" s="62">
        <f>'Hist. country inflation'!VZ256/100</f>
        <v>0</v>
      </c>
      <c r="UH7" s="62">
        <f>'Hist. country inflation'!WA256/100</f>
        <v>0</v>
      </c>
      <c r="UI7" s="62">
        <f>'Hist. country inflation'!WB256/100</f>
        <v>0</v>
      </c>
      <c r="UJ7" s="62">
        <f>'Hist. country inflation'!WC256/100</f>
        <v>0</v>
      </c>
      <c r="UK7" s="62">
        <f>'Hist. country inflation'!WD256/100</f>
        <v>0</v>
      </c>
      <c r="UL7" s="62">
        <f>'Hist. country inflation'!WE256/100</f>
        <v>0</v>
      </c>
      <c r="UM7" s="62">
        <f>'Hist. country inflation'!WF256/100</f>
        <v>0</v>
      </c>
      <c r="UN7" s="62">
        <f>'Hist. country inflation'!WG256/100</f>
        <v>0</v>
      </c>
      <c r="UO7" s="62">
        <f>'Hist. country inflation'!WH256/100</f>
        <v>0</v>
      </c>
      <c r="UP7" s="62">
        <f>'Hist. country inflation'!WI256/100</f>
        <v>0</v>
      </c>
      <c r="UQ7" s="62">
        <f>'Hist. country inflation'!WJ256/100</f>
        <v>0</v>
      </c>
      <c r="UR7" s="62">
        <f>'Hist. country inflation'!WK256/100</f>
        <v>0</v>
      </c>
      <c r="US7" s="62">
        <f>'Hist. country inflation'!WL256/100</f>
        <v>0</v>
      </c>
      <c r="UT7" s="62">
        <f>'Hist. country inflation'!WM256/100</f>
        <v>0</v>
      </c>
      <c r="UU7" s="62">
        <f>'Hist. country inflation'!WN256/100</f>
        <v>0</v>
      </c>
      <c r="UV7" s="62">
        <f>'Hist. country inflation'!WO256/100</f>
        <v>0</v>
      </c>
      <c r="UW7" s="62">
        <f>'Hist. country inflation'!WP256/100</f>
        <v>0</v>
      </c>
      <c r="UX7" s="62">
        <f>'Hist. country inflation'!WQ256/100</f>
        <v>0</v>
      </c>
      <c r="UY7" s="62">
        <f>'Hist. country inflation'!WR256/100</f>
        <v>0</v>
      </c>
      <c r="UZ7" s="62">
        <f>'Hist. country inflation'!WS256/100</f>
        <v>0</v>
      </c>
      <c r="VA7" s="62">
        <f>'Hist. country inflation'!WT256/100</f>
        <v>0</v>
      </c>
      <c r="VB7" s="62">
        <f>'Hist. country inflation'!WU256/100</f>
        <v>0</v>
      </c>
      <c r="VC7" s="62">
        <f>'Hist. country inflation'!WV256/100</f>
        <v>0</v>
      </c>
      <c r="VD7" s="62">
        <f>'Hist. country inflation'!WW256/100</f>
        <v>0</v>
      </c>
      <c r="VE7" s="62">
        <f>'Hist. country inflation'!WX256/100</f>
        <v>0</v>
      </c>
      <c r="VF7" s="62">
        <f>'Hist. country inflation'!WY256/100</f>
        <v>0</v>
      </c>
      <c r="VG7" s="62">
        <f>'Hist. country inflation'!WZ256/100</f>
        <v>0</v>
      </c>
      <c r="VH7" s="62">
        <f>'Hist. country inflation'!XA256/100</f>
        <v>0</v>
      </c>
      <c r="VI7" s="62">
        <f>'Hist. country inflation'!XB256/100</f>
        <v>0</v>
      </c>
      <c r="VJ7" s="62">
        <f>'Hist. country inflation'!XC256/100</f>
        <v>0</v>
      </c>
      <c r="VK7" s="62">
        <f>'Hist. country inflation'!XD256/100</f>
        <v>0</v>
      </c>
      <c r="VL7" s="62">
        <f>'Hist. country inflation'!XE256/100</f>
        <v>0</v>
      </c>
      <c r="VM7" s="62">
        <f>'Hist. country inflation'!XF256/100</f>
        <v>0</v>
      </c>
      <c r="VN7" s="62">
        <f>'Hist. country inflation'!XG256/100</f>
        <v>0</v>
      </c>
      <c r="VO7" s="62">
        <f>'Hist. country inflation'!XH256/100</f>
        <v>0</v>
      </c>
      <c r="VP7" s="62">
        <f>'Hist. country inflation'!XI256/100</f>
        <v>0</v>
      </c>
      <c r="VQ7" s="62">
        <f>'Hist. country inflation'!XJ256/100</f>
        <v>0</v>
      </c>
      <c r="VR7" s="62">
        <f>'Hist. country inflation'!XK256/100</f>
        <v>0</v>
      </c>
      <c r="VS7" s="62">
        <f>'Hist. country inflation'!XL256/100</f>
        <v>0</v>
      </c>
      <c r="VT7" s="62">
        <f>'Hist. country inflation'!XM256/100</f>
        <v>0</v>
      </c>
      <c r="VU7" s="62">
        <f>'Hist. country inflation'!XN256/100</f>
        <v>0</v>
      </c>
      <c r="VV7" s="62">
        <f>'Hist. country inflation'!XO256/100</f>
        <v>0</v>
      </c>
      <c r="VW7" s="62">
        <f>'Hist. country inflation'!XP256/100</f>
        <v>0</v>
      </c>
      <c r="VX7" s="62">
        <f>'Hist. country inflation'!XQ256/100</f>
        <v>0</v>
      </c>
      <c r="VY7" s="62">
        <f>'Hist. country inflation'!XR256/100</f>
        <v>0</v>
      </c>
      <c r="VZ7" s="62">
        <f>'Hist. country inflation'!XS256/100</f>
        <v>0</v>
      </c>
      <c r="WA7" s="62">
        <f>'Hist. country inflation'!XT256/100</f>
        <v>0</v>
      </c>
      <c r="WB7" s="62">
        <f>'Hist. country inflation'!XU256/100</f>
        <v>0</v>
      </c>
      <c r="WC7" s="62">
        <f>'Hist. country inflation'!XV256/100</f>
        <v>0</v>
      </c>
      <c r="WD7" s="62">
        <f>'Hist. country inflation'!XW256/100</f>
        <v>0</v>
      </c>
      <c r="WE7" s="62">
        <f>'Hist. country inflation'!XX256/100</f>
        <v>0</v>
      </c>
      <c r="WF7" s="62">
        <f>'Hist. country inflation'!XY256/100</f>
        <v>0</v>
      </c>
      <c r="WG7" s="62">
        <f>'Hist. country inflation'!XZ256/100</f>
        <v>0</v>
      </c>
      <c r="WH7" s="62">
        <f>'Hist. country inflation'!YA256/100</f>
        <v>0</v>
      </c>
      <c r="WI7" s="62">
        <f>'Hist. country inflation'!YB256/100</f>
        <v>0</v>
      </c>
      <c r="WJ7" s="62">
        <f>'Hist. country inflation'!YC256/100</f>
        <v>0</v>
      </c>
      <c r="WK7" s="62">
        <f>'Hist. country inflation'!YD256/100</f>
        <v>0</v>
      </c>
      <c r="WL7" s="62">
        <f>'Hist. country inflation'!YE256/100</f>
        <v>0</v>
      </c>
      <c r="WM7" s="62">
        <f>'Hist. country inflation'!YF256/100</f>
        <v>0</v>
      </c>
      <c r="WN7" s="62">
        <f>'Hist. country inflation'!YG256/100</f>
        <v>0</v>
      </c>
      <c r="WO7" s="62">
        <f>'Hist. country inflation'!YH256/100</f>
        <v>0</v>
      </c>
      <c r="WP7" s="62">
        <f>'Hist. country inflation'!YI256/100</f>
        <v>0</v>
      </c>
      <c r="WQ7" s="62">
        <f>'Hist. country inflation'!YJ256/100</f>
        <v>0</v>
      </c>
      <c r="WR7" s="62">
        <f>'Hist. country inflation'!YK256/100</f>
        <v>0</v>
      </c>
      <c r="WS7" s="62">
        <f>'Hist. country inflation'!YL256/100</f>
        <v>0</v>
      </c>
      <c r="WT7" s="62">
        <f>'Hist. country inflation'!YM256/100</f>
        <v>0</v>
      </c>
      <c r="WU7" s="62">
        <f>'Hist. country inflation'!YN256/100</f>
        <v>0</v>
      </c>
      <c r="WV7" s="62">
        <f>'Hist. country inflation'!YO256/100</f>
        <v>0</v>
      </c>
      <c r="WW7" s="62">
        <f>'Hist. country inflation'!YP256/100</f>
        <v>0</v>
      </c>
      <c r="WX7" s="62">
        <f>'Hist. country inflation'!YQ256/100</f>
        <v>0</v>
      </c>
      <c r="WY7" s="62">
        <f>'Hist. country inflation'!YR256/100</f>
        <v>0</v>
      </c>
      <c r="WZ7" s="62">
        <f>'Hist. country inflation'!YS256/100</f>
        <v>0</v>
      </c>
      <c r="XA7" s="62">
        <f>'Hist. country inflation'!YT256/100</f>
        <v>0</v>
      </c>
      <c r="XB7" s="62">
        <f>'Hist. country inflation'!YU256/100</f>
        <v>0</v>
      </c>
      <c r="XC7" s="62">
        <f>'Hist. country inflation'!YV256/100</f>
        <v>0</v>
      </c>
      <c r="XD7" s="62">
        <f>'Hist. country inflation'!YW256/100</f>
        <v>0</v>
      </c>
      <c r="XE7" s="62">
        <f>'Hist. country inflation'!YX256/100</f>
        <v>0</v>
      </c>
      <c r="XF7" s="62">
        <f>'Hist. country inflation'!YY256/100</f>
        <v>0</v>
      </c>
      <c r="XG7" s="62">
        <f>'Hist. country inflation'!YZ256/100</f>
        <v>0</v>
      </c>
      <c r="XH7" s="62">
        <f>'Hist. country inflation'!ZA256/100</f>
        <v>0</v>
      </c>
      <c r="XI7" s="62">
        <f>'Hist. country inflation'!ZB256/100</f>
        <v>0</v>
      </c>
      <c r="XJ7" s="62">
        <f>'Hist. country inflation'!ZC256/100</f>
        <v>0</v>
      </c>
      <c r="XK7" s="62">
        <f>'Hist. country inflation'!ZD256/100</f>
        <v>0</v>
      </c>
      <c r="XL7" s="62">
        <f>'Hist. country inflation'!ZE256/100</f>
        <v>0</v>
      </c>
      <c r="XM7" s="62">
        <f>'Hist. country inflation'!ZF256/100</f>
        <v>0</v>
      </c>
      <c r="XN7" s="62">
        <f>'Hist. country inflation'!ZG256/100</f>
        <v>0</v>
      </c>
      <c r="XO7" s="62">
        <f>'Hist. country inflation'!ZH256/100</f>
        <v>0</v>
      </c>
      <c r="XP7" s="62">
        <f>'Hist. country inflation'!ZI256/100</f>
        <v>0</v>
      </c>
      <c r="XQ7" s="62">
        <f>'Hist. country inflation'!ZJ256/100</f>
        <v>0</v>
      </c>
      <c r="XR7" s="62">
        <f>'Hist. country inflation'!ZK256/100</f>
        <v>0</v>
      </c>
      <c r="XS7" s="62">
        <f>'Hist. country inflation'!ZL256/100</f>
        <v>0</v>
      </c>
      <c r="XT7" s="62">
        <f>'Hist. country inflation'!ZM256/100</f>
        <v>0</v>
      </c>
      <c r="XU7" s="62">
        <f>'Hist. country inflation'!ZN256/100</f>
        <v>0</v>
      </c>
      <c r="XV7" s="62">
        <f>'Hist. country inflation'!ZO256/100</f>
        <v>0</v>
      </c>
      <c r="XW7" s="62">
        <f>'Hist. country inflation'!ZP256/100</f>
        <v>0</v>
      </c>
      <c r="XX7" s="62">
        <f>'Hist. country inflation'!ZQ256/100</f>
        <v>0</v>
      </c>
      <c r="XY7" s="62">
        <f>'Hist. country inflation'!ZR256/100</f>
        <v>0</v>
      </c>
      <c r="XZ7" s="62">
        <f>'Hist. country inflation'!ZS256/100</f>
        <v>0</v>
      </c>
      <c r="YA7" s="62">
        <f>'Hist. country inflation'!ZT256/100</f>
        <v>0</v>
      </c>
      <c r="YB7" s="62">
        <f>'Hist. country inflation'!ZU256/100</f>
        <v>0</v>
      </c>
      <c r="YC7" s="62">
        <f>'Hist. country inflation'!ZV256/100</f>
        <v>0</v>
      </c>
      <c r="YD7" s="62">
        <f>'Hist. country inflation'!ZW256/100</f>
        <v>0</v>
      </c>
      <c r="YE7" s="62">
        <f>'Hist. country inflation'!ZX256/100</f>
        <v>0</v>
      </c>
      <c r="YF7" s="62">
        <f>'Hist. country inflation'!ZY256/100</f>
        <v>0</v>
      </c>
      <c r="YG7" s="62">
        <f>'Hist. country inflation'!ZZ256/100</f>
        <v>0</v>
      </c>
      <c r="YH7" s="62">
        <f>'Hist. country inflation'!AAA256/100</f>
        <v>0</v>
      </c>
      <c r="YI7" s="62">
        <f>'Hist. country inflation'!AAB256/100</f>
        <v>0</v>
      </c>
      <c r="YJ7" s="62">
        <f>'Hist. country inflation'!AAC256/100</f>
        <v>0</v>
      </c>
      <c r="YK7" s="62">
        <f>'Hist. country inflation'!AAD256/100</f>
        <v>0</v>
      </c>
      <c r="YL7" s="62">
        <f>'Hist. country inflation'!AAE256/100</f>
        <v>0</v>
      </c>
      <c r="YM7" s="62">
        <f>'Hist. country inflation'!AAF256/100</f>
        <v>0</v>
      </c>
      <c r="YN7" s="62">
        <f>'Hist. country inflation'!AAG256/100</f>
        <v>0</v>
      </c>
      <c r="YO7" s="62">
        <f>'Hist. country inflation'!AAH256/100</f>
        <v>0</v>
      </c>
      <c r="YP7" s="62">
        <f>'Hist. country inflation'!AAI256/100</f>
        <v>0</v>
      </c>
      <c r="YQ7" s="62">
        <f>'Hist. country inflation'!AAJ256/100</f>
        <v>0</v>
      </c>
      <c r="YR7" s="62">
        <f>'Hist. country inflation'!AAK256/100</f>
        <v>0</v>
      </c>
      <c r="YS7" s="62">
        <f>'Hist. country inflation'!AAL256/100</f>
        <v>0</v>
      </c>
      <c r="YT7" s="62">
        <f>'Hist. country inflation'!AAM256/100</f>
        <v>0</v>
      </c>
      <c r="YU7" s="62">
        <f>'Hist. country inflation'!AAN256/100</f>
        <v>0</v>
      </c>
      <c r="YV7" s="62">
        <f>'Hist. country inflation'!AAO256/100</f>
        <v>0</v>
      </c>
      <c r="YW7" s="62">
        <f>'Hist. country inflation'!AAP256/100</f>
        <v>0</v>
      </c>
      <c r="YX7" s="62">
        <f>'Hist. country inflation'!AAQ256/100</f>
        <v>0</v>
      </c>
      <c r="YY7" s="62">
        <f>'Hist. country inflation'!AAR256/100</f>
        <v>0</v>
      </c>
      <c r="YZ7" s="62">
        <f>'Hist. country inflation'!AAS256/100</f>
        <v>0</v>
      </c>
      <c r="ZA7" s="62">
        <f>'Hist. country inflation'!AAT256/100</f>
        <v>0</v>
      </c>
      <c r="ZB7" s="62">
        <f>'Hist. country inflation'!AAU256/100</f>
        <v>0</v>
      </c>
      <c r="ZC7" s="62">
        <f>'Hist. country inflation'!AAV256/100</f>
        <v>0</v>
      </c>
      <c r="ZD7" s="62">
        <f>'Hist. country inflation'!AAW256/100</f>
        <v>0</v>
      </c>
      <c r="ZE7" s="62">
        <f>'Hist. country inflation'!AAX256/100</f>
        <v>0</v>
      </c>
      <c r="ZF7" s="62">
        <f>'Hist. country inflation'!AAY256/100</f>
        <v>0</v>
      </c>
      <c r="ZG7" s="62">
        <f>'Hist. country inflation'!AAZ256/100</f>
        <v>0</v>
      </c>
      <c r="ZH7" s="62">
        <f>'Hist. country inflation'!ABA256/100</f>
        <v>0</v>
      </c>
      <c r="ZI7" s="62">
        <f>'Hist. country inflation'!ABB256/100</f>
        <v>0</v>
      </c>
      <c r="ZJ7" s="62">
        <f>'Hist. country inflation'!ABC256/100</f>
        <v>0</v>
      </c>
      <c r="ZK7" s="62">
        <f>'Hist. country inflation'!ABD256/100</f>
        <v>0</v>
      </c>
      <c r="ZL7" s="62">
        <f>'Hist. country inflation'!ABE256/100</f>
        <v>0</v>
      </c>
      <c r="ZM7" s="62">
        <f>'Hist. country inflation'!ABF256/100</f>
        <v>0</v>
      </c>
      <c r="ZN7" s="62">
        <f>'Hist. country inflation'!ABG256/100</f>
        <v>0</v>
      </c>
      <c r="ZO7" s="62">
        <f>'Hist. country inflation'!ABH256/100</f>
        <v>0</v>
      </c>
      <c r="ZP7" s="62">
        <f>'Hist. country inflation'!ABI256/100</f>
        <v>0</v>
      </c>
      <c r="ZQ7" s="62">
        <f>'Hist. country inflation'!ABJ256/100</f>
        <v>0</v>
      </c>
      <c r="ZR7" s="62">
        <f>'Hist. country inflation'!ABK256/100</f>
        <v>0</v>
      </c>
      <c r="ZS7" s="62">
        <f>'Hist. country inflation'!ABL256/100</f>
        <v>0</v>
      </c>
      <c r="ZT7" s="62">
        <f>'Hist. country inflation'!ABM256/100</f>
        <v>0</v>
      </c>
      <c r="ZU7" s="62">
        <f>'Hist. country inflation'!ABN256/100</f>
        <v>0</v>
      </c>
      <c r="ZV7" s="62">
        <f>'Hist. country inflation'!ABO256/100</f>
        <v>0</v>
      </c>
      <c r="ZW7" s="62">
        <f>'Hist. country inflation'!ABP256/100</f>
        <v>0</v>
      </c>
      <c r="ZX7" s="62">
        <f>'Hist. country inflation'!ABQ256/100</f>
        <v>0</v>
      </c>
      <c r="ZY7" s="62">
        <f>'Hist. country inflation'!ABR256/100</f>
        <v>0</v>
      </c>
      <c r="ZZ7" s="62">
        <f>'Hist. country inflation'!ABS256/100</f>
        <v>0</v>
      </c>
      <c r="AAA7" s="62">
        <f>'Hist. country inflation'!ABT256/100</f>
        <v>0</v>
      </c>
      <c r="AAB7" s="62">
        <f>'Hist. country inflation'!ABU256/100</f>
        <v>0</v>
      </c>
      <c r="AAC7" s="62">
        <f>'Hist. country inflation'!ABV256/100</f>
        <v>0</v>
      </c>
      <c r="AAD7" s="62">
        <f>'Hist. country inflation'!ABW256/100</f>
        <v>0</v>
      </c>
      <c r="AAE7" s="62">
        <f>'Hist. country inflation'!ABX256/100</f>
        <v>0</v>
      </c>
      <c r="AAF7" s="62">
        <f>'Hist. country inflation'!ABY256/100</f>
        <v>0</v>
      </c>
      <c r="AAG7" s="62">
        <f>'Hist. country inflation'!ABZ256/100</f>
        <v>0</v>
      </c>
      <c r="AAH7" s="62">
        <f>'Hist. country inflation'!ACA256/100</f>
        <v>0</v>
      </c>
      <c r="AAI7" s="62">
        <f>'Hist. country inflation'!ACB256/100</f>
        <v>0</v>
      </c>
      <c r="AAJ7" s="62">
        <f>'Hist. country inflation'!ACC256/100</f>
        <v>0</v>
      </c>
      <c r="AAK7" s="62">
        <f>'Hist. country inflation'!ACD256/100</f>
        <v>0</v>
      </c>
      <c r="AAL7" s="62">
        <f>'Hist. country inflation'!ACE256/100</f>
        <v>0</v>
      </c>
      <c r="AAM7" s="62">
        <f>'Hist. country inflation'!ACF256/100</f>
        <v>0</v>
      </c>
      <c r="AAN7" s="62">
        <f>'Hist. country inflation'!ACG256/100</f>
        <v>0</v>
      </c>
      <c r="AAO7" s="62">
        <f>'Hist. country inflation'!ACH256/100</f>
        <v>0</v>
      </c>
      <c r="AAP7" s="62">
        <f>'Hist. country inflation'!ACI256/100</f>
        <v>0</v>
      </c>
      <c r="AAQ7" s="62">
        <f>'Hist. country inflation'!ACJ256/100</f>
        <v>0</v>
      </c>
      <c r="AAR7" s="62">
        <f>'Hist. country inflation'!ACK256/100</f>
        <v>0</v>
      </c>
      <c r="AAS7" s="62">
        <f>'Hist. country inflation'!ACL256/100</f>
        <v>0</v>
      </c>
      <c r="AAT7" s="62">
        <f>'Hist. country inflation'!ACM256/100</f>
        <v>0</v>
      </c>
      <c r="AAU7" s="62">
        <f>'Hist. country inflation'!ACN256/100</f>
        <v>0</v>
      </c>
      <c r="AAV7" s="62">
        <f>'Hist. country inflation'!ACO256/100</f>
        <v>0</v>
      </c>
      <c r="AAW7" s="62">
        <f>'Hist. country inflation'!ACP256/100</f>
        <v>0</v>
      </c>
      <c r="AAX7" s="62">
        <f>'Hist. country inflation'!ACQ256/100</f>
        <v>0</v>
      </c>
      <c r="AAY7" s="62">
        <f>'Hist. country inflation'!ACR256/100</f>
        <v>0</v>
      </c>
      <c r="AAZ7" s="62">
        <f>'Hist. country inflation'!ACS256/100</f>
        <v>0</v>
      </c>
      <c r="ABA7" s="62">
        <f>'Hist. country inflation'!ACT256/100</f>
        <v>0</v>
      </c>
      <c r="ABB7" s="62">
        <f>'Hist. country inflation'!ACU256/100</f>
        <v>0</v>
      </c>
      <c r="ABC7" s="62">
        <f>'Hist. country inflation'!ACV256/100</f>
        <v>0</v>
      </c>
      <c r="ABD7" s="62">
        <f>'Hist. country inflation'!ACW256/100</f>
        <v>0</v>
      </c>
      <c r="ABE7" s="62">
        <f>'Hist. country inflation'!ACX256/100</f>
        <v>0</v>
      </c>
      <c r="ABF7" s="62">
        <f>'Hist. country inflation'!ACY256/100</f>
        <v>0</v>
      </c>
      <c r="ABG7" s="62">
        <f>'Hist. country inflation'!ACZ256/100</f>
        <v>0</v>
      </c>
      <c r="ABH7" s="62">
        <f>'Hist. country inflation'!ADA256/100</f>
        <v>0</v>
      </c>
      <c r="ABI7" s="62">
        <f>'Hist. country inflation'!ADB256/100</f>
        <v>0</v>
      </c>
      <c r="ABJ7" s="62">
        <f>'Hist. country inflation'!ADC256/100</f>
        <v>0</v>
      </c>
      <c r="ABK7" s="62">
        <f>'Hist. country inflation'!ADD256/100</f>
        <v>0</v>
      </c>
      <c r="ABL7" s="62">
        <f>'Hist. country inflation'!ADE256/100</f>
        <v>0</v>
      </c>
      <c r="ABM7" s="62">
        <f>'Hist. country inflation'!ADF256/100</f>
        <v>0</v>
      </c>
      <c r="ABN7" s="62">
        <f>'Hist. country inflation'!ADG256/100</f>
        <v>0</v>
      </c>
      <c r="ABO7" s="62">
        <f>'Hist. country inflation'!ADH256/100</f>
        <v>0</v>
      </c>
      <c r="ABP7" s="62">
        <f>'Hist. country inflation'!ADI256/100</f>
        <v>0</v>
      </c>
      <c r="ABQ7" s="62">
        <f>'Hist. country inflation'!ADJ256/100</f>
        <v>0</v>
      </c>
      <c r="ABR7" s="62">
        <f>'Hist. country inflation'!ADK256/100</f>
        <v>0</v>
      </c>
      <c r="ABS7" s="62">
        <f>'Hist. country inflation'!ADL256/100</f>
        <v>0</v>
      </c>
      <c r="ABT7" s="62">
        <f>'Hist. country inflation'!ADM256/100</f>
        <v>0</v>
      </c>
      <c r="ABU7" s="62">
        <f>'Hist. country inflation'!ADN256/100</f>
        <v>0</v>
      </c>
      <c r="ABV7" s="62">
        <f>'Hist. country inflation'!ADO256/100</f>
        <v>0</v>
      </c>
      <c r="ABW7" s="62">
        <f>'Hist. country inflation'!ADP256/100</f>
        <v>0</v>
      </c>
      <c r="ABX7" s="62">
        <f>'Hist. country inflation'!ADQ256/100</f>
        <v>0</v>
      </c>
      <c r="ABY7" s="62">
        <f>'Hist. country inflation'!ADR256/100</f>
        <v>0</v>
      </c>
      <c r="ABZ7" s="62">
        <f>'Hist. country inflation'!ADS256/100</f>
        <v>0</v>
      </c>
      <c r="ACA7" s="62">
        <f>'Hist. country inflation'!ADT256/100</f>
        <v>0</v>
      </c>
      <c r="ACB7" s="62">
        <f>'Hist. country inflation'!ADU256/100</f>
        <v>0</v>
      </c>
      <c r="ACC7" s="62">
        <f>'Hist. country inflation'!ADV256/100</f>
        <v>0</v>
      </c>
      <c r="ACD7" s="62">
        <f>'Hist. country inflation'!ADW256/100</f>
        <v>0</v>
      </c>
      <c r="ACE7" s="62">
        <f>'Hist. country inflation'!ADX256/100</f>
        <v>0</v>
      </c>
      <c r="ACF7" s="62">
        <f>'Hist. country inflation'!ADY256/100</f>
        <v>0</v>
      </c>
      <c r="ACG7" s="62">
        <f>'Hist. country inflation'!ADZ256/100</f>
        <v>0</v>
      </c>
      <c r="ACH7" s="62">
        <f>'Hist. country inflation'!AEA256/100</f>
        <v>0</v>
      </c>
      <c r="ACI7" s="62">
        <f>'Hist. country inflation'!AEB256/100</f>
        <v>0</v>
      </c>
      <c r="ACJ7" s="62">
        <f>'Hist. country inflation'!AEC256/100</f>
        <v>0</v>
      </c>
      <c r="ACK7" s="62">
        <f>'Hist. country inflation'!AED256/100</f>
        <v>0</v>
      </c>
      <c r="ACL7" s="62">
        <f>'Hist. country inflation'!AEE256/100</f>
        <v>0</v>
      </c>
      <c r="ACM7" s="62">
        <f>'Hist. country inflation'!AEF256/100</f>
        <v>0</v>
      </c>
      <c r="ACN7" s="62">
        <f>'Hist. country inflation'!AEG256/100</f>
        <v>0</v>
      </c>
      <c r="ACO7" s="62">
        <f>'Hist. country inflation'!AEH256/100</f>
        <v>0</v>
      </c>
      <c r="ACP7" s="62">
        <f>'Hist. country inflation'!AEI256/100</f>
        <v>0</v>
      </c>
      <c r="ACQ7" s="62">
        <f>'Hist. country inflation'!AEJ256/100</f>
        <v>0</v>
      </c>
      <c r="ACR7" s="62">
        <f>'Hist. country inflation'!AEK256/100</f>
        <v>0</v>
      </c>
      <c r="ACS7" s="62">
        <f>'Hist. country inflation'!AEL256/100</f>
        <v>0</v>
      </c>
      <c r="ACT7" s="62">
        <f>'Hist. country inflation'!AEM256/100</f>
        <v>0</v>
      </c>
      <c r="ACU7" s="62">
        <f>'Hist. country inflation'!AEN256/100</f>
        <v>0</v>
      </c>
      <c r="ACV7" s="62">
        <f>'Hist. country inflation'!AEO256/100</f>
        <v>0</v>
      </c>
      <c r="ACW7" s="62">
        <f>'Hist. country inflation'!AEP256/100</f>
        <v>0</v>
      </c>
      <c r="ACX7" s="62">
        <f>'Hist. country inflation'!AEQ256/100</f>
        <v>0</v>
      </c>
      <c r="ACY7" s="62">
        <f>'Hist. country inflation'!AER256/100</f>
        <v>0</v>
      </c>
      <c r="ACZ7" s="62">
        <f>'Hist. country inflation'!AES256/100</f>
        <v>0</v>
      </c>
      <c r="ADA7" s="62">
        <f>'Hist. country inflation'!AET256/100</f>
        <v>0</v>
      </c>
      <c r="ADB7" s="62">
        <f>'Hist. country inflation'!AEU256/100</f>
        <v>0</v>
      </c>
      <c r="ADC7" s="62">
        <f>'Hist. country inflation'!AEV256/100</f>
        <v>0</v>
      </c>
      <c r="ADD7" s="62">
        <f>'Hist. country inflation'!AEW256/100</f>
        <v>0</v>
      </c>
      <c r="ADE7" s="62">
        <f>'Hist. country inflation'!AEX256/100</f>
        <v>0</v>
      </c>
      <c r="ADF7" s="62">
        <f>'Hist. country inflation'!AEY256/100</f>
        <v>0</v>
      </c>
      <c r="ADG7" s="62">
        <f>'Hist. country inflation'!AEZ256/100</f>
        <v>0</v>
      </c>
      <c r="ADH7" s="62">
        <f>'Hist. country inflation'!AFA256/100</f>
        <v>0</v>
      </c>
      <c r="ADI7" s="62">
        <f>'Hist. country inflation'!AFB256/100</f>
        <v>0</v>
      </c>
      <c r="ADJ7" s="62">
        <f>'Hist. country inflation'!AFC256/100</f>
        <v>0</v>
      </c>
      <c r="ADK7" s="62">
        <f>'Hist. country inflation'!AFD256/100</f>
        <v>0</v>
      </c>
      <c r="ADL7" s="62">
        <f>'Hist. country inflation'!AFE256/100</f>
        <v>0</v>
      </c>
      <c r="ADM7" s="62">
        <f>'Hist. country inflation'!AFF256/100</f>
        <v>0</v>
      </c>
      <c r="ADN7" s="62">
        <f>'Hist. country inflation'!AFG256/100</f>
        <v>0</v>
      </c>
      <c r="ADO7" s="62">
        <f>'Hist. country inflation'!AFH256/100</f>
        <v>0</v>
      </c>
      <c r="ADP7" s="62">
        <f>'Hist. country inflation'!AFI256/100</f>
        <v>0</v>
      </c>
      <c r="ADQ7" s="62">
        <f>'Hist. country inflation'!AFJ256/100</f>
        <v>0</v>
      </c>
      <c r="ADR7" s="62">
        <f>'Hist. country inflation'!AFK256/100</f>
        <v>0</v>
      </c>
      <c r="ADS7" s="62">
        <f>'Hist. country inflation'!AFL256/100</f>
        <v>0</v>
      </c>
      <c r="ADT7" s="62">
        <f>'Hist. country inflation'!AFM256/100</f>
        <v>0</v>
      </c>
      <c r="ADU7" s="62">
        <f>'Hist. country inflation'!AFN256/100</f>
        <v>0</v>
      </c>
      <c r="ADV7" s="62">
        <f>'Hist. country inflation'!AFO256/100</f>
        <v>0</v>
      </c>
      <c r="ADW7" s="62">
        <f>'Hist. country inflation'!AFP256/100</f>
        <v>0</v>
      </c>
      <c r="ADX7" s="62">
        <f>'Hist. country inflation'!AFQ256/100</f>
        <v>0</v>
      </c>
      <c r="ADY7" s="62">
        <f>'Hist. country inflation'!AFR256/100</f>
        <v>0</v>
      </c>
      <c r="ADZ7" s="62">
        <f>'Hist. country inflation'!AFS256/100</f>
        <v>0</v>
      </c>
      <c r="AEA7" s="62">
        <f>'Hist. country inflation'!AFT256/100</f>
        <v>0</v>
      </c>
      <c r="AEB7" s="62">
        <f>'Hist. country inflation'!AFU256/100</f>
        <v>0</v>
      </c>
      <c r="AEC7" s="62">
        <f>'Hist. country inflation'!AFV256/100</f>
        <v>0</v>
      </c>
      <c r="AED7" s="62">
        <f>'Hist. country inflation'!AFW256/100</f>
        <v>0</v>
      </c>
      <c r="AEE7" s="62">
        <f>'Hist. country inflation'!AFX256/100</f>
        <v>0</v>
      </c>
      <c r="AEF7" s="62">
        <f>'Hist. country inflation'!AFY256/100</f>
        <v>0</v>
      </c>
      <c r="AEG7" s="62">
        <f>'Hist. country inflation'!AFZ256/100</f>
        <v>0</v>
      </c>
      <c r="AEH7" s="62">
        <f>'Hist. country inflation'!AGA256/100</f>
        <v>0</v>
      </c>
      <c r="AEI7" s="62">
        <f>'Hist. country inflation'!AGB256/100</f>
        <v>0</v>
      </c>
      <c r="AEJ7" s="62">
        <f>'Hist. country inflation'!AGC256/100</f>
        <v>0</v>
      </c>
      <c r="AEK7" s="62">
        <f>'Hist. country inflation'!AGD256/100</f>
        <v>0</v>
      </c>
      <c r="AEL7" s="62">
        <f>'Hist. country inflation'!AGE256/100</f>
        <v>0</v>
      </c>
      <c r="AEM7" s="62">
        <f>'Hist. country inflation'!AGF256/100</f>
        <v>0</v>
      </c>
      <c r="AEN7" s="62">
        <f>'Hist. country inflation'!AGG256/100</f>
        <v>0</v>
      </c>
      <c r="AEO7" s="62">
        <f>'Hist. country inflation'!AGH256/100</f>
        <v>0</v>
      </c>
      <c r="AEP7" s="62">
        <f>'Hist. country inflation'!AGI256/100</f>
        <v>0</v>
      </c>
      <c r="AEQ7" s="62">
        <f>'Hist. country inflation'!AGJ256/100</f>
        <v>0</v>
      </c>
      <c r="AER7" s="62">
        <f>'Hist. country inflation'!AGK256/100</f>
        <v>0</v>
      </c>
      <c r="AES7" s="62">
        <f>'Hist. country inflation'!AGL256/100</f>
        <v>0</v>
      </c>
      <c r="AET7" s="62">
        <f>'Hist. country inflation'!AGM256/100</f>
        <v>0</v>
      </c>
      <c r="AEU7" s="62">
        <f>'Hist. country inflation'!AGN256/100</f>
        <v>0</v>
      </c>
      <c r="AEV7" s="62">
        <f>'Hist. country inflation'!AGO256/100</f>
        <v>0</v>
      </c>
      <c r="AEW7" s="62">
        <f>'Hist. country inflation'!AGP256/100</f>
        <v>0</v>
      </c>
      <c r="AEX7" s="62">
        <f>'Hist. country inflation'!AGQ256/100</f>
        <v>0</v>
      </c>
      <c r="AEY7" s="62">
        <f>'Hist. country inflation'!AGR256/100</f>
        <v>0</v>
      </c>
      <c r="AEZ7" s="62">
        <f>'Hist. country inflation'!AGS256/100</f>
        <v>0</v>
      </c>
      <c r="AFA7" s="62">
        <f>'Hist. country inflation'!AGT256/100</f>
        <v>0</v>
      </c>
      <c r="AFB7" s="62">
        <f>'Hist. country inflation'!AGU256/100</f>
        <v>0</v>
      </c>
      <c r="AFC7" s="62">
        <f>'Hist. country inflation'!AGV256/100</f>
        <v>0</v>
      </c>
      <c r="AFD7" s="62">
        <f>'Hist. country inflation'!AGW256/100</f>
        <v>0</v>
      </c>
      <c r="AFE7" s="62">
        <f>'Hist. country inflation'!AGX256/100</f>
        <v>0</v>
      </c>
      <c r="AFF7" s="62">
        <f>'Hist. country inflation'!AGY256/100</f>
        <v>0</v>
      </c>
      <c r="AFG7" s="62">
        <f>'Hist. country inflation'!AGZ256/100</f>
        <v>0</v>
      </c>
      <c r="AFH7" s="62">
        <f>'Hist. country inflation'!AHA256/100</f>
        <v>0</v>
      </c>
      <c r="AFI7" s="62">
        <f>'Hist. country inflation'!AHB256/100</f>
        <v>0</v>
      </c>
      <c r="AFJ7" s="62">
        <f>'Hist. country inflation'!AHC256/100</f>
        <v>0</v>
      </c>
      <c r="AFK7" s="62">
        <f>'Hist. country inflation'!AHD256/100</f>
        <v>0</v>
      </c>
      <c r="AFL7" s="62">
        <f>'Hist. country inflation'!AHE256/100</f>
        <v>0</v>
      </c>
      <c r="AFM7" s="62">
        <f>'Hist. country inflation'!AHF256/100</f>
        <v>0</v>
      </c>
      <c r="AFN7" s="62">
        <f>'Hist. country inflation'!AHG256/100</f>
        <v>0</v>
      </c>
      <c r="AFO7" s="62">
        <f>'Hist. country inflation'!AHH256/100</f>
        <v>0</v>
      </c>
      <c r="AFP7" s="62">
        <f>'Hist. country inflation'!AHI256/100</f>
        <v>0</v>
      </c>
      <c r="AFQ7" s="62">
        <f>'Hist. country inflation'!AHJ256/100</f>
        <v>0</v>
      </c>
      <c r="AFR7" s="62">
        <f>'Hist. country inflation'!AHK256/100</f>
        <v>0</v>
      </c>
      <c r="AFS7" s="62">
        <f>'Hist. country inflation'!AHL256/100</f>
        <v>0</v>
      </c>
      <c r="AFT7" s="62">
        <f>'Hist. country inflation'!AHM256/100</f>
        <v>0</v>
      </c>
      <c r="AFU7" s="62">
        <f>'Hist. country inflation'!AHN256/100</f>
        <v>0</v>
      </c>
      <c r="AFV7" s="62">
        <f>'Hist. country inflation'!AHO256/100</f>
        <v>0</v>
      </c>
      <c r="AFW7" s="62">
        <f>'Hist. country inflation'!AHP256/100</f>
        <v>0</v>
      </c>
      <c r="AFX7" s="62">
        <f>'Hist. country inflation'!AHQ256/100</f>
        <v>0</v>
      </c>
      <c r="AFY7" s="62">
        <f>'Hist. country inflation'!AHR256/100</f>
        <v>0</v>
      </c>
      <c r="AFZ7" s="62">
        <f>'Hist. country inflation'!AHS256/100</f>
        <v>0</v>
      </c>
      <c r="AGA7" s="62">
        <f>'Hist. country inflation'!AHT256/100</f>
        <v>0</v>
      </c>
      <c r="AGB7" s="62">
        <f>'Hist. country inflation'!AHU256/100</f>
        <v>0</v>
      </c>
      <c r="AGC7" s="62">
        <f>'Hist. country inflation'!AHV256/100</f>
        <v>0</v>
      </c>
      <c r="AGD7" s="62">
        <f>'Hist. country inflation'!AHW256/100</f>
        <v>0</v>
      </c>
      <c r="AGE7" s="62">
        <f>'Hist. country inflation'!AHX256/100</f>
        <v>0</v>
      </c>
      <c r="AGF7" s="62">
        <f>'Hist. country inflation'!AHY256/100</f>
        <v>0</v>
      </c>
      <c r="AGG7" s="62">
        <f>'Hist. country inflation'!AHZ256/100</f>
        <v>0</v>
      </c>
      <c r="AGH7" s="62">
        <f>'Hist. country inflation'!AIA256/100</f>
        <v>0</v>
      </c>
      <c r="AGI7" s="62">
        <f>'Hist. country inflation'!AIB256/100</f>
        <v>0</v>
      </c>
      <c r="AGJ7" s="62">
        <f>'Hist. country inflation'!AIC256/100</f>
        <v>0</v>
      </c>
      <c r="AGK7" s="62">
        <f>'Hist. country inflation'!AID256/100</f>
        <v>0</v>
      </c>
      <c r="AGL7" s="62">
        <f>'Hist. country inflation'!AIE256/100</f>
        <v>0</v>
      </c>
      <c r="AGM7" s="62">
        <f>'Hist. country inflation'!AIF256/100</f>
        <v>0</v>
      </c>
      <c r="AGN7" s="62">
        <f>'Hist. country inflation'!AIG256/100</f>
        <v>0</v>
      </c>
      <c r="AGO7" s="62">
        <f>'Hist. country inflation'!AIH256/100</f>
        <v>0</v>
      </c>
      <c r="AGP7" s="62">
        <f>'Hist. country inflation'!AII256/100</f>
        <v>0</v>
      </c>
      <c r="AGQ7" s="62">
        <f>'Hist. country inflation'!AIJ256/100</f>
        <v>0</v>
      </c>
      <c r="AGR7" s="62">
        <f>'Hist. country inflation'!AIK256/100</f>
        <v>0</v>
      </c>
      <c r="AGS7" s="62">
        <f>'Hist. country inflation'!AIL256/100</f>
        <v>0</v>
      </c>
      <c r="AGT7" s="62">
        <f>'Hist. country inflation'!AIM256/100</f>
        <v>0</v>
      </c>
      <c r="AGU7" s="62">
        <f>'Hist. country inflation'!AIN256/100</f>
        <v>0</v>
      </c>
      <c r="AGV7" s="62">
        <f>'Hist. country inflation'!AIO256/100</f>
        <v>0</v>
      </c>
      <c r="AGW7" s="62">
        <f>'Hist. country inflation'!AIP256/100</f>
        <v>0</v>
      </c>
      <c r="AGX7" s="62">
        <f>'Hist. country inflation'!AIQ256/100</f>
        <v>0</v>
      </c>
      <c r="AGY7" s="62">
        <f>'Hist. country inflation'!AIR256/100</f>
        <v>0</v>
      </c>
      <c r="AGZ7" s="62">
        <f>'Hist. country inflation'!AIS256/100</f>
        <v>0</v>
      </c>
      <c r="AHA7" s="62">
        <f>'Hist. country inflation'!AIT256/100</f>
        <v>0</v>
      </c>
      <c r="AHB7" s="62">
        <f>'Hist. country inflation'!AIU256/100</f>
        <v>0</v>
      </c>
      <c r="AHC7" s="62">
        <f>'Hist. country inflation'!AIV256/100</f>
        <v>0</v>
      </c>
      <c r="AHD7" s="62">
        <f>'Hist. country inflation'!AIW256/100</f>
        <v>0</v>
      </c>
      <c r="AHE7" s="62">
        <f>'Hist. country inflation'!AIX256/100</f>
        <v>0</v>
      </c>
      <c r="AHF7" s="62">
        <f>'Hist. country inflation'!AIY256/100</f>
        <v>0</v>
      </c>
      <c r="AHG7" s="62">
        <f>'Hist. country inflation'!AIZ256/100</f>
        <v>0</v>
      </c>
      <c r="AHH7" s="62">
        <f>'Hist. country inflation'!AJA256/100</f>
        <v>0</v>
      </c>
      <c r="AHI7" s="62">
        <f>'Hist. country inflation'!AJB256/100</f>
        <v>0</v>
      </c>
      <c r="AHJ7" s="62">
        <f>'Hist. country inflation'!AJC256/100</f>
        <v>0</v>
      </c>
      <c r="AHK7" s="62">
        <f>'Hist. country inflation'!AJD256/100</f>
        <v>0</v>
      </c>
      <c r="AHL7" s="62">
        <f>'Hist. country inflation'!AJE256/100</f>
        <v>0</v>
      </c>
      <c r="AHM7" s="62">
        <f>'Hist. country inflation'!AJF256/100</f>
        <v>0</v>
      </c>
      <c r="AHN7" s="62">
        <f>'Hist. country inflation'!AJG256/100</f>
        <v>0</v>
      </c>
      <c r="AHO7" s="62">
        <f>'Hist. country inflation'!AJH256/100</f>
        <v>0</v>
      </c>
      <c r="AHP7" s="62">
        <f>'Hist. country inflation'!AJI256/100</f>
        <v>0</v>
      </c>
      <c r="AHQ7" s="62">
        <f>'Hist. country inflation'!AJJ256/100</f>
        <v>0</v>
      </c>
      <c r="AHR7" s="62">
        <f>'Hist. country inflation'!AJK256/100</f>
        <v>0</v>
      </c>
      <c r="AHS7" s="62">
        <f>'Hist. country inflation'!AJL256/100</f>
        <v>0</v>
      </c>
      <c r="AHT7" s="62">
        <f>'Hist. country inflation'!AJM256/100</f>
        <v>0</v>
      </c>
      <c r="AHU7" s="62">
        <f>'Hist. country inflation'!AJN256/100</f>
        <v>0</v>
      </c>
      <c r="AHV7" s="62">
        <f>'Hist. country inflation'!AJO256/100</f>
        <v>0</v>
      </c>
      <c r="AHW7" s="62">
        <f>'Hist. country inflation'!AJP256/100</f>
        <v>0</v>
      </c>
      <c r="AHX7" s="62">
        <f>'Hist. country inflation'!AJQ256/100</f>
        <v>0</v>
      </c>
      <c r="AHY7" s="62">
        <f>'Hist. country inflation'!AJR256/100</f>
        <v>0</v>
      </c>
      <c r="AHZ7" s="62">
        <f>'Hist. country inflation'!AJS256/100</f>
        <v>0</v>
      </c>
      <c r="AIA7" s="62">
        <f>'Hist. country inflation'!AJT256/100</f>
        <v>0</v>
      </c>
      <c r="AIB7" s="62">
        <f>'Hist. country inflation'!AJU256/100</f>
        <v>0</v>
      </c>
      <c r="AIC7" s="62">
        <f>'Hist. country inflation'!AJV256/100</f>
        <v>0</v>
      </c>
      <c r="AID7" s="62">
        <f>'Hist. country inflation'!AJW256/100</f>
        <v>0</v>
      </c>
      <c r="AIE7" s="62">
        <f>'Hist. country inflation'!AJX256/100</f>
        <v>0</v>
      </c>
      <c r="AIF7" s="62">
        <f>'Hist. country inflation'!AJY256/100</f>
        <v>0</v>
      </c>
      <c r="AIG7" s="62">
        <f>'Hist. country inflation'!AJZ256/100</f>
        <v>0</v>
      </c>
      <c r="AIH7" s="62">
        <f>'Hist. country inflation'!AKA256/100</f>
        <v>0</v>
      </c>
      <c r="AII7" s="62">
        <f>'Hist. country inflation'!AKB256/100</f>
        <v>0</v>
      </c>
      <c r="AIJ7" s="62">
        <f>'Hist. country inflation'!AKC256/100</f>
        <v>0</v>
      </c>
      <c r="AIK7" s="62">
        <f>'Hist. country inflation'!AKD256/100</f>
        <v>0</v>
      </c>
      <c r="AIL7" s="62">
        <f>'Hist. country inflation'!AKE256/100</f>
        <v>0</v>
      </c>
      <c r="AIM7" s="62">
        <f>'Hist. country inflation'!AKF256/100</f>
        <v>0</v>
      </c>
      <c r="AIN7" s="62">
        <f>'Hist. country inflation'!AKG256/100</f>
        <v>0</v>
      </c>
      <c r="AIO7" s="62">
        <f>'Hist. country inflation'!AKH256/100</f>
        <v>0</v>
      </c>
      <c r="AIP7" s="62">
        <f>'Hist. country inflation'!AKI256/100</f>
        <v>0</v>
      </c>
      <c r="AIQ7" s="62">
        <f>'Hist. country inflation'!AKJ256/100</f>
        <v>0</v>
      </c>
      <c r="AIR7" s="62">
        <f>'Hist. country inflation'!AKK256/100</f>
        <v>0</v>
      </c>
      <c r="AIS7" s="62">
        <f>'Hist. country inflation'!AKL256/100</f>
        <v>0</v>
      </c>
      <c r="AIT7" s="62">
        <f>'Hist. country inflation'!AKM256/100</f>
        <v>0</v>
      </c>
      <c r="AIU7" s="62">
        <f>'Hist. country inflation'!AKN256/100</f>
        <v>0</v>
      </c>
      <c r="AIV7" s="62">
        <f>'Hist. country inflation'!AKO256/100</f>
        <v>0</v>
      </c>
      <c r="AIW7" s="62">
        <f>'Hist. country inflation'!AKP256/100</f>
        <v>0</v>
      </c>
      <c r="AIX7" s="62">
        <f>'Hist. country inflation'!AKQ256/100</f>
        <v>0</v>
      </c>
      <c r="AIY7" s="62">
        <f>'Hist. country inflation'!AKR256/100</f>
        <v>0</v>
      </c>
      <c r="AIZ7" s="62">
        <f>'Hist. country inflation'!AKS256/100</f>
        <v>0</v>
      </c>
      <c r="AJA7" s="62">
        <f>'Hist. country inflation'!AKT256/100</f>
        <v>0</v>
      </c>
      <c r="AJB7" s="62">
        <f>'Hist. country inflation'!AKU256/100</f>
        <v>0</v>
      </c>
      <c r="AJC7" s="62">
        <f>'Hist. country inflation'!AKV256/100</f>
        <v>0</v>
      </c>
      <c r="AJD7" s="62">
        <f>'Hist. country inflation'!AKW256/100</f>
        <v>0</v>
      </c>
      <c r="AJE7" s="62">
        <f>'Hist. country inflation'!AKX256/100</f>
        <v>0</v>
      </c>
      <c r="AJF7" s="62">
        <f>'Hist. country inflation'!AKY256/100</f>
        <v>0</v>
      </c>
      <c r="AJG7" s="62">
        <f>'Hist. country inflation'!AKZ256/100</f>
        <v>0</v>
      </c>
      <c r="AJH7" s="62">
        <f>'Hist. country inflation'!ALA256/100</f>
        <v>0</v>
      </c>
      <c r="AJI7" s="62">
        <f>'Hist. country inflation'!ALB256/100</f>
        <v>0</v>
      </c>
      <c r="AJJ7" s="62">
        <f>'Hist. country inflation'!ALC256/100</f>
        <v>0</v>
      </c>
      <c r="AJK7" s="62">
        <f>'Hist. country inflation'!ALD256/100</f>
        <v>0</v>
      </c>
      <c r="AJL7" s="62">
        <f>'Hist. country inflation'!ALE256/100</f>
        <v>0</v>
      </c>
      <c r="AJM7" s="62">
        <f>'Hist. country inflation'!ALF256/100</f>
        <v>0</v>
      </c>
      <c r="AJN7" s="62">
        <f>'Hist. country inflation'!ALG256/100</f>
        <v>0</v>
      </c>
      <c r="AJO7" s="62">
        <f>'Hist. country inflation'!ALH256/100</f>
        <v>0</v>
      </c>
      <c r="AJP7" s="62">
        <f>'Hist. country inflation'!ALI256/100</f>
        <v>0</v>
      </c>
      <c r="AJQ7" s="62">
        <f>'Hist. country inflation'!ALJ256/100</f>
        <v>0</v>
      </c>
      <c r="AJR7" s="62">
        <f>'Hist. country inflation'!ALK256/100</f>
        <v>0</v>
      </c>
      <c r="AJS7" s="62">
        <f>'Hist. country inflation'!ALL256/100</f>
        <v>0</v>
      </c>
      <c r="AJT7" s="62">
        <f>'Hist. country inflation'!ALM256/100</f>
        <v>0</v>
      </c>
      <c r="AJU7" s="62">
        <f>'Hist. country inflation'!ALN256/100</f>
        <v>0</v>
      </c>
      <c r="AJV7" s="62">
        <f>'Hist. country inflation'!ALO256/100</f>
        <v>0</v>
      </c>
      <c r="AJW7" s="62">
        <f>'Hist. country inflation'!ALP256/100</f>
        <v>0</v>
      </c>
      <c r="AJX7" s="62">
        <f>'Hist. country inflation'!ALQ256/100</f>
        <v>0</v>
      </c>
      <c r="AJY7" s="62">
        <f>'Hist. country inflation'!ALR256/100</f>
        <v>0</v>
      </c>
      <c r="AJZ7" s="62">
        <f>'Hist. country inflation'!ALS256/100</f>
        <v>0</v>
      </c>
      <c r="AKA7" s="62">
        <f>'Hist. country inflation'!ALT256/100</f>
        <v>0</v>
      </c>
      <c r="AKB7" s="62">
        <f>'Hist. country inflation'!ALU256/100</f>
        <v>0</v>
      </c>
      <c r="AKC7" s="62">
        <f>'Hist. country inflation'!ALV256/100</f>
        <v>0</v>
      </c>
      <c r="AKD7" s="62">
        <f>'Hist. country inflation'!ALW256/100</f>
        <v>0</v>
      </c>
      <c r="AKE7" s="62">
        <f>'Hist. country inflation'!ALX256/100</f>
        <v>0</v>
      </c>
      <c r="AKF7" s="62">
        <f>'Hist. country inflation'!ALY256/100</f>
        <v>0</v>
      </c>
      <c r="AKG7" s="62">
        <f>'Hist. country inflation'!ALZ256/100</f>
        <v>0</v>
      </c>
      <c r="AKH7" s="62">
        <f>'Hist. country inflation'!AMA256/100</f>
        <v>0</v>
      </c>
      <c r="AKI7" s="62">
        <f>'Hist. country inflation'!AMB256/100</f>
        <v>0</v>
      </c>
      <c r="AKJ7" s="62">
        <f>'Hist. country inflation'!AMC256/100</f>
        <v>0</v>
      </c>
      <c r="AKK7" s="62">
        <f>'Hist. country inflation'!AMD256/100</f>
        <v>0</v>
      </c>
      <c r="AKL7" s="62">
        <f>'Hist. country inflation'!AME256/100</f>
        <v>0</v>
      </c>
      <c r="AKM7" s="62">
        <f>'Hist. country inflation'!AMF256/100</f>
        <v>0</v>
      </c>
      <c r="AKN7" s="62">
        <f>'Hist. country inflation'!AMG256/100</f>
        <v>0</v>
      </c>
      <c r="AKO7" s="62">
        <f>'Hist. country inflation'!AMH256/100</f>
        <v>0</v>
      </c>
      <c r="AKP7" s="62">
        <f>'Hist. country inflation'!AMI256/100</f>
        <v>0</v>
      </c>
      <c r="AKQ7" s="62">
        <f>'Hist. country inflation'!AMJ256/100</f>
        <v>0</v>
      </c>
      <c r="AKR7" s="62">
        <f>'Hist. country inflation'!AMK256/100</f>
        <v>0</v>
      </c>
      <c r="AKS7" s="62">
        <f>'Hist. country inflation'!AML256/100</f>
        <v>0</v>
      </c>
      <c r="AKT7" s="62">
        <f>'Hist. country inflation'!AMM256/100</f>
        <v>0</v>
      </c>
      <c r="AKU7" s="62">
        <f>'Hist. country inflation'!AMN256/100</f>
        <v>0</v>
      </c>
      <c r="AKV7" s="62">
        <f>'Hist. country inflation'!AMO256/100</f>
        <v>0</v>
      </c>
      <c r="AKW7" s="62">
        <f>'Hist. country inflation'!AMP256/100</f>
        <v>0</v>
      </c>
      <c r="AKX7" s="62">
        <f>'Hist. country inflation'!AMQ256/100</f>
        <v>0</v>
      </c>
      <c r="AKY7" s="62">
        <f>'Hist. country inflation'!AMR256/100</f>
        <v>0</v>
      </c>
      <c r="AKZ7" s="62">
        <f>'Hist. country inflation'!AMS256/100</f>
        <v>0</v>
      </c>
      <c r="ALA7" s="62">
        <f>'Hist. country inflation'!AMT256/100</f>
        <v>0</v>
      </c>
      <c r="ALB7" s="62">
        <f>'Hist. country inflation'!AMU256/100</f>
        <v>0</v>
      </c>
      <c r="ALC7" s="62">
        <f>'Hist. country inflation'!AMV256/100</f>
        <v>0</v>
      </c>
      <c r="ALD7" s="62">
        <f>'Hist. country inflation'!AMW256/100</f>
        <v>0</v>
      </c>
      <c r="ALE7" s="62">
        <f>'Hist. country inflation'!AMX256/100</f>
        <v>0</v>
      </c>
      <c r="ALF7" s="62">
        <f>'Hist. country inflation'!AMY256/100</f>
        <v>0</v>
      </c>
      <c r="ALG7" s="62">
        <f>'Hist. country inflation'!AMZ256/100</f>
        <v>0</v>
      </c>
      <c r="ALH7" s="62">
        <f>'Hist. country inflation'!ANA256/100</f>
        <v>0</v>
      </c>
      <c r="ALI7" s="62">
        <f>'Hist. country inflation'!ANB256/100</f>
        <v>0</v>
      </c>
      <c r="ALJ7" s="62">
        <f>'Hist. country inflation'!ANC256/100</f>
        <v>0</v>
      </c>
      <c r="ALK7" s="62">
        <f>'Hist. country inflation'!AND256/100</f>
        <v>0</v>
      </c>
      <c r="ALL7" s="62">
        <f>'Hist. country inflation'!ANE256/100</f>
        <v>0</v>
      </c>
      <c r="ALM7" s="62">
        <f>'Hist. country inflation'!ANF256/100</f>
        <v>0</v>
      </c>
      <c r="ALN7" s="62">
        <f>'Hist. country inflation'!ANG256/100</f>
        <v>0</v>
      </c>
      <c r="ALO7" s="62">
        <f>'Hist. country inflation'!ANH256/100</f>
        <v>0</v>
      </c>
      <c r="ALP7" s="62">
        <f>'Hist. country inflation'!ANI256/100</f>
        <v>0</v>
      </c>
      <c r="ALQ7" s="62">
        <f>'Hist. country inflation'!ANJ256/100</f>
        <v>0</v>
      </c>
      <c r="ALR7" s="62">
        <f>'Hist. country inflation'!ANK256/100</f>
        <v>0</v>
      </c>
      <c r="ALS7" s="62">
        <f>'Hist. country inflation'!ANL256/100</f>
        <v>0</v>
      </c>
      <c r="ALT7" s="62">
        <f>'Hist. country inflation'!ANM256/100</f>
        <v>0</v>
      </c>
      <c r="ALU7" s="62">
        <f>'Hist. country inflation'!ANN256/100</f>
        <v>0</v>
      </c>
      <c r="ALV7" s="62">
        <f>'Hist. country inflation'!ANO256/100</f>
        <v>0</v>
      </c>
      <c r="ALW7" s="62">
        <f>'Hist. country inflation'!ANP256/100</f>
        <v>0</v>
      </c>
      <c r="ALX7" s="62">
        <f>'Hist. country inflation'!ANQ256/100</f>
        <v>0</v>
      </c>
      <c r="ALY7" s="62">
        <f>'Hist. country inflation'!ANR256/100</f>
        <v>0</v>
      </c>
      <c r="ALZ7" s="62">
        <f>'Hist. country inflation'!ANS256/100</f>
        <v>0</v>
      </c>
      <c r="AMA7" s="62">
        <f>'Hist. country inflation'!ANT256/100</f>
        <v>0</v>
      </c>
      <c r="AMB7" s="62">
        <f>'Hist. country inflation'!ANU256/100</f>
        <v>0</v>
      </c>
      <c r="AMC7" s="62">
        <f>'Hist. country inflation'!ANV256/100</f>
        <v>0</v>
      </c>
      <c r="AMD7" s="62">
        <f>'Hist. country inflation'!ANW256/100</f>
        <v>0</v>
      </c>
      <c r="AME7" s="62">
        <f>'Hist. country inflation'!ANX256/100</f>
        <v>0</v>
      </c>
      <c r="AMF7" s="62">
        <f>'Hist. country inflation'!ANY256/100</f>
        <v>0</v>
      </c>
      <c r="AMG7" s="62">
        <f>'Hist. country inflation'!ANZ256/100</f>
        <v>0</v>
      </c>
      <c r="AMH7" s="62">
        <f>'Hist. country inflation'!AOA256/100</f>
        <v>0</v>
      </c>
      <c r="AMI7" s="62">
        <f>'Hist. country inflation'!AOB256/100</f>
        <v>0</v>
      </c>
      <c r="AMJ7" s="62">
        <f>'Hist. country inflation'!AOC256/100</f>
        <v>0</v>
      </c>
      <c r="AMK7" s="62">
        <f>'Hist. country inflation'!AOD256/100</f>
        <v>0</v>
      </c>
      <c r="AML7" s="62">
        <f>'Hist. country inflation'!AOE256/100</f>
        <v>0</v>
      </c>
      <c r="AMM7" s="62">
        <f>'Hist. country inflation'!AOF256/100</f>
        <v>0</v>
      </c>
      <c r="AMN7" s="62">
        <f>'Hist. country inflation'!AOG256/100</f>
        <v>0</v>
      </c>
      <c r="AMO7" s="62">
        <f>'Hist. country inflation'!AOH256/100</f>
        <v>0</v>
      </c>
      <c r="AMP7" s="62">
        <f>'Hist. country inflation'!AOI256/100</f>
        <v>0</v>
      </c>
      <c r="AMQ7" s="62">
        <f>'Hist. country inflation'!AOJ256/100</f>
        <v>0</v>
      </c>
      <c r="AMR7" s="62">
        <f>'Hist. country inflation'!AOK256/100</f>
        <v>0</v>
      </c>
      <c r="AMS7" s="62">
        <f>'Hist. country inflation'!AOL256/100</f>
        <v>0</v>
      </c>
      <c r="AMT7" s="62">
        <f>'Hist. country inflation'!AOM256/100</f>
        <v>0</v>
      </c>
      <c r="AMU7" s="62">
        <f>'Hist. country inflation'!AON256/100</f>
        <v>0</v>
      </c>
      <c r="AMV7" s="62">
        <f>'Hist. country inflation'!AOO256/100</f>
        <v>0</v>
      </c>
      <c r="AMW7" s="62">
        <f>'Hist. country inflation'!AOP256/100</f>
        <v>0</v>
      </c>
      <c r="AMX7" s="62">
        <f>'Hist. country inflation'!AOQ256/100</f>
        <v>0</v>
      </c>
      <c r="AMY7" s="62">
        <f>'Hist. country inflation'!AOR256/100</f>
        <v>0</v>
      </c>
      <c r="AMZ7" s="62">
        <f>'Hist. country inflation'!AOS256/100</f>
        <v>0</v>
      </c>
      <c r="ANA7" s="62">
        <f>'Hist. country inflation'!AOT256/100</f>
        <v>0</v>
      </c>
      <c r="ANB7" s="62">
        <f>'Hist. country inflation'!AOU256/100</f>
        <v>0</v>
      </c>
      <c r="ANC7" s="62">
        <f>'Hist. country inflation'!AOV256/100</f>
        <v>0</v>
      </c>
      <c r="AND7" s="62">
        <f>'Hist. country inflation'!AOW256/100</f>
        <v>0</v>
      </c>
      <c r="ANE7" s="62">
        <f>'Hist. country inflation'!AOX256/100</f>
        <v>0</v>
      </c>
      <c r="ANF7" s="62">
        <f>'Hist. country inflation'!AOY256/100</f>
        <v>0</v>
      </c>
      <c r="ANG7" s="62">
        <f>'Hist. country inflation'!AOZ256/100</f>
        <v>0</v>
      </c>
      <c r="ANH7" s="62">
        <f>'Hist. country inflation'!APA256/100</f>
        <v>0</v>
      </c>
      <c r="ANI7" s="62">
        <f>'Hist. country inflation'!APB256/100</f>
        <v>0</v>
      </c>
      <c r="ANJ7" s="62">
        <f>'Hist. country inflation'!APC256/100</f>
        <v>0</v>
      </c>
      <c r="ANK7" s="62">
        <f>'Hist. country inflation'!APD256/100</f>
        <v>0</v>
      </c>
      <c r="ANL7" s="62">
        <f>'Hist. country inflation'!APE256/100</f>
        <v>0</v>
      </c>
      <c r="ANM7" s="62">
        <f>'Hist. country inflation'!APF256/100</f>
        <v>0</v>
      </c>
      <c r="ANN7" s="62">
        <f>'Hist. country inflation'!APG256/100</f>
        <v>0</v>
      </c>
      <c r="ANO7" s="62">
        <f>'Hist. country inflation'!APH256/100</f>
        <v>0</v>
      </c>
      <c r="ANP7" s="62">
        <f>'Hist. country inflation'!API256/100</f>
        <v>0</v>
      </c>
      <c r="ANQ7" s="62">
        <f>'Hist. country inflation'!APJ256/100</f>
        <v>0</v>
      </c>
      <c r="ANR7" s="62">
        <f>'Hist. country inflation'!APK256/100</f>
        <v>0</v>
      </c>
      <c r="ANS7" s="62">
        <f>'Hist. country inflation'!APL256/100</f>
        <v>0</v>
      </c>
      <c r="ANT7" s="62">
        <f>'Hist. country inflation'!APM256/100</f>
        <v>0</v>
      </c>
      <c r="ANU7" s="62">
        <f>'Hist. country inflation'!APN256/100</f>
        <v>0</v>
      </c>
      <c r="ANV7" s="62">
        <f>'Hist. country inflation'!APO256/100</f>
        <v>0</v>
      </c>
      <c r="ANW7" s="62">
        <f>'Hist. country inflation'!APP256/100</f>
        <v>0</v>
      </c>
      <c r="ANX7" s="62">
        <f>'Hist. country inflation'!APQ256/100</f>
        <v>0</v>
      </c>
      <c r="ANY7" s="62">
        <f>'Hist. country inflation'!APR256/100</f>
        <v>0</v>
      </c>
      <c r="ANZ7" s="62">
        <f>'Hist. country inflation'!APS256/100</f>
        <v>0</v>
      </c>
      <c r="AOA7" s="62">
        <f>'Hist. country inflation'!APT256/100</f>
        <v>0</v>
      </c>
      <c r="AOB7" s="62">
        <f>'Hist. country inflation'!APU256/100</f>
        <v>0</v>
      </c>
      <c r="AOC7" s="62">
        <f>'Hist. country inflation'!APV256/100</f>
        <v>0</v>
      </c>
      <c r="AOD7" s="62">
        <f>'Hist. country inflation'!APW256/100</f>
        <v>0</v>
      </c>
      <c r="AOE7" s="62">
        <f>'Hist. country inflation'!APX256/100</f>
        <v>0</v>
      </c>
      <c r="AOF7" s="62">
        <f>'Hist. country inflation'!APY256/100</f>
        <v>0</v>
      </c>
      <c r="AOG7" s="62">
        <f>'Hist. country inflation'!APZ256/100</f>
        <v>0</v>
      </c>
      <c r="AOH7" s="62">
        <f>'Hist. country inflation'!AQA256/100</f>
        <v>0</v>
      </c>
      <c r="AOI7" s="62">
        <f>'Hist. country inflation'!AQB256/100</f>
        <v>0</v>
      </c>
      <c r="AOJ7" s="62">
        <f>'Hist. country inflation'!AQC256/100</f>
        <v>0</v>
      </c>
      <c r="AOK7" s="62">
        <f>'Hist. country inflation'!AQD256/100</f>
        <v>0</v>
      </c>
      <c r="AOL7" s="62">
        <f>'Hist. country inflation'!AQE256/100</f>
        <v>0</v>
      </c>
      <c r="AOM7" s="62">
        <f>'Hist. country inflation'!AQF256/100</f>
        <v>0</v>
      </c>
      <c r="AON7" s="62">
        <f>'Hist. country inflation'!AQG256/100</f>
        <v>0</v>
      </c>
      <c r="AOO7" s="62">
        <f>'Hist. country inflation'!AQH256/100</f>
        <v>0</v>
      </c>
      <c r="AOP7" s="62">
        <f>'Hist. country inflation'!AQI256/100</f>
        <v>0</v>
      </c>
      <c r="AOQ7" s="62">
        <f>'Hist. country inflation'!AQJ256/100</f>
        <v>0</v>
      </c>
      <c r="AOR7" s="62">
        <f>'Hist. country inflation'!AQK256/100</f>
        <v>0</v>
      </c>
      <c r="AOS7" s="62">
        <f>'Hist. country inflation'!AQL256/100</f>
        <v>0</v>
      </c>
      <c r="AOT7" s="62">
        <f>'Hist. country inflation'!AQM256/100</f>
        <v>0</v>
      </c>
      <c r="AOU7" s="62">
        <f>'Hist. country inflation'!AQN256/100</f>
        <v>0</v>
      </c>
      <c r="AOV7" s="62">
        <f>'Hist. country inflation'!AQO256/100</f>
        <v>0</v>
      </c>
      <c r="AOW7" s="62">
        <f>'Hist. country inflation'!AQP256/100</f>
        <v>0</v>
      </c>
      <c r="AOX7" s="62">
        <f>'Hist. country inflation'!AQQ256/100</f>
        <v>0</v>
      </c>
      <c r="AOY7" s="62">
        <f>'Hist. country inflation'!AQR256/100</f>
        <v>0</v>
      </c>
      <c r="AOZ7" s="62">
        <f>'Hist. country inflation'!AQS256/100</f>
        <v>0</v>
      </c>
      <c r="APA7" s="62">
        <f>'Hist. country inflation'!AQT256/100</f>
        <v>0</v>
      </c>
      <c r="APB7" s="62">
        <f>'Hist. country inflation'!AQU256/100</f>
        <v>0</v>
      </c>
      <c r="APC7" s="62">
        <f>'Hist. country inflation'!AQV256/100</f>
        <v>0</v>
      </c>
      <c r="APD7" s="62">
        <f>'Hist. country inflation'!AQW256/100</f>
        <v>0</v>
      </c>
      <c r="APE7" s="62">
        <f>'Hist. country inflation'!AQX256/100</f>
        <v>0</v>
      </c>
      <c r="APF7" s="62">
        <f>'Hist. country inflation'!AQY256/100</f>
        <v>0</v>
      </c>
      <c r="APG7" s="62">
        <f>'Hist. country inflation'!AQZ256/100</f>
        <v>0</v>
      </c>
      <c r="APH7" s="62">
        <f>'Hist. country inflation'!ARA256/100</f>
        <v>0</v>
      </c>
      <c r="API7" s="62">
        <f>'Hist. country inflation'!ARB256/100</f>
        <v>0</v>
      </c>
      <c r="APJ7" s="62">
        <f>'Hist. country inflation'!ARC256/100</f>
        <v>0</v>
      </c>
      <c r="APK7" s="62">
        <f>'Hist. country inflation'!ARD256/100</f>
        <v>0</v>
      </c>
      <c r="APL7" s="62">
        <f>'Hist. country inflation'!ARE256/100</f>
        <v>0</v>
      </c>
      <c r="APM7" s="62">
        <f>'Hist. country inflation'!ARF256/100</f>
        <v>0</v>
      </c>
      <c r="APN7" s="62">
        <f>'Hist. country inflation'!ARG256/100</f>
        <v>0</v>
      </c>
      <c r="APO7" s="62">
        <f>'Hist. country inflation'!ARH256/100</f>
        <v>0</v>
      </c>
      <c r="APP7" s="62">
        <f>'Hist. country inflation'!ARI256/100</f>
        <v>0</v>
      </c>
      <c r="APQ7" s="62">
        <f>'Hist. country inflation'!ARJ256/100</f>
        <v>0</v>
      </c>
      <c r="APR7" s="62">
        <f>'Hist. country inflation'!ARK256/100</f>
        <v>0</v>
      </c>
      <c r="APS7" s="62">
        <f>'Hist. country inflation'!ARL256/100</f>
        <v>0</v>
      </c>
      <c r="APT7" s="62">
        <f>'Hist. country inflation'!ARM256/100</f>
        <v>0</v>
      </c>
      <c r="APU7" s="62">
        <f>'Hist. country inflation'!ARN256/100</f>
        <v>0</v>
      </c>
      <c r="APV7" s="62">
        <f>'Hist. country inflation'!ARO256/100</f>
        <v>0</v>
      </c>
      <c r="APW7" s="62">
        <f>'Hist. country inflation'!ARP256/100</f>
        <v>0</v>
      </c>
      <c r="APX7" s="62">
        <f>'Hist. country inflation'!ARQ256/100</f>
        <v>0</v>
      </c>
      <c r="APY7" s="62">
        <f>'Hist. country inflation'!ARR256/100</f>
        <v>0</v>
      </c>
      <c r="APZ7" s="62">
        <f>'Hist. country inflation'!ARS256/100</f>
        <v>0</v>
      </c>
      <c r="AQA7" s="62">
        <f>'Hist. country inflation'!ART256/100</f>
        <v>0</v>
      </c>
      <c r="AQB7" s="62">
        <f>'Hist. country inflation'!ARU256/100</f>
        <v>0</v>
      </c>
      <c r="AQC7" s="62">
        <f>'Hist. country inflation'!ARV256/100</f>
        <v>0</v>
      </c>
      <c r="AQD7" s="62">
        <f>'Hist. country inflation'!ARW256/100</f>
        <v>0</v>
      </c>
      <c r="AQE7" s="62">
        <f>'Hist. country inflation'!ARX256/100</f>
        <v>0</v>
      </c>
      <c r="AQF7" s="62">
        <f>'Hist. country inflation'!ARY256/100</f>
        <v>0</v>
      </c>
      <c r="AQG7" s="62">
        <f>'Hist. country inflation'!ARZ256/100</f>
        <v>0</v>
      </c>
      <c r="AQH7" s="62">
        <f>'Hist. country inflation'!ASA256/100</f>
        <v>0</v>
      </c>
      <c r="AQI7" s="62">
        <f>'Hist. country inflation'!ASB256/100</f>
        <v>0</v>
      </c>
      <c r="AQJ7" s="62">
        <f>'Hist. country inflation'!ASC256/100</f>
        <v>0</v>
      </c>
      <c r="AQK7" s="62">
        <f>'Hist. country inflation'!ASD256/100</f>
        <v>0</v>
      </c>
      <c r="AQL7" s="62">
        <f>'Hist. country inflation'!ASE256/100</f>
        <v>0</v>
      </c>
      <c r="AQM7" s="62">
        <f>'Hist. country inflation'!ASF256/100</f>
        <v>0</v>
      </c>
      <c r="AQN7" s="62">
        <f>'Hist. country inflation'!ASG256/100</f>
        <v>0</v>
      </c>
      <c r="AQO7" s="62">
        <f>'Hist. country inflation'!ASH256/100</f>
        <v>0</v>
      </c>
      <c r="AQP7" s="62">
        <f>'Hist. country inflation'!ASI256/100</f>
        <v>0</v>
      </c>
      <c r="AQQ7" s="62">
        <f>'Hist. country inflation'!ASJ256/100</f>
        <v>0</v>
      </c>
      <c r="AQR7" s="62">
        <f>'Hist. country inflation'!ASK256/100</f>
        <v>0</v>
      </c>
      <c r="AQS7" s="62">
        <f>'Hist. country inflation'!ASL256/100</f>
        <v>0</v>
      </c>
      <c r="AQT7" s="62">
        <f>'Hist. country inflation'!ASM256/100</f>
        <v>0</v>
      </c>
      <c r="AQU7" s="62">
        <f>'Hist. country inflation'!ASN256/100</f>
        <v>0</v>
      </c>
      <c r="AQV7" s="62">
        <f>'Hist. country inflation'!ASO256/100</f>
        <v>0</v>
      </c>
      <c r="AQW7" s="62">
        <f>'Hist. country inflation'!ASP256/100</f>
        <v>0</v>
      </c>
      <c r="AQX7" s="62">
        <f>'Hist. country inflation'!ASQ256/100</f>
        <v>0</v>
      </c>
      <c r="AQY7" s="62">
        <f>'Hist. country inflation'!ASR256/100</f>
        <v>0</v>
      </c>
      <c r="AQZ7" s="62">
        <f>'Hist. country inflation'!ASS256/100</f>
        <v>0</v>
      </c>
      <c r="ARA7" s="62">
        <f>'Hist. country inflation'!AST256/100</f>
        <v>0</v>
      </c>
      <c r="ARB7" s="62">
        <f>'Hist. country inflation'!ASU256/100</f>
        <v>0</v>
      </c>
      <c r="ARC7" s="62">
        <f>'Hist. country inflation'!ASV256/100</f>
        <v>0</v>
      </c>
      <c r="ARD7" s="62">
        <f>'Hist. country inflation'!ASW256/100</f>
        <v>0</v>
      </c>
      <c r="ARE7" s="62">
        <f>'Hist. country inflation'!ASX256/100</f>
        <v>0</v>
      </c>
      <c r="ARF7" s="62">
        <f>'Hist. country inflation'!ASY256/100</f>
        <v>0</v>
      </c>
      <c r="ARG7" s="62">
        <f>'Hist. country inflation'!ASZ256/100</f>
        <v>0</v>
      </c>
      <c r="ARH7" s="62">
        <f>'Hist. country inflation'!ATA256/100</f>
        <v>0</v>
      </c>
      <c r="ARI7" s="62">
        <f>'Hist. country inflation'!ATB256/100</f>
        <v>0</v>
      </c>
      <c r="ARJ7" s="62">
        <f>'Hist. country inflation'!ATC256/100</f>
        <v>0</v>
      </c>
      <c r="ARK7" s="62">
        <f>'Hist. country inflation'!ATD256/100</f>
        <v>0</v>
      </c>
      <c r="ARL7" s="62">
        <f>'Hist. country inflation'!ATE256/100</f>
        <v>0</v>
      </c>
      <c r="ARM7" s="62">
        <f>'Hist. country inflation'!ATF256/100</f>
        <v>0</v>
      </c>
      <c r="ARN7" s="62">
        <f>'Hist. country inflation'!ATG256/100</f>
        <v>0</v>
      </c>
      <c r="ARO7" s="62">
        <f>'Hist. country inflation'!ATH256/100</f>
        <v>0</v>
      </c>
      <c r="ARP7" s="62">
        <f>'Hist. country inflation'!ATI256/100</f>
        <v>0</v>
      </c>
      <c r="ARQ7" s="62">
        <f>'Hist. country inflation'!ATJ256/100</f>
        <v>0</v>
      </c>
      <c r="ARR7" s="62">
        <f>'Hist. country inflation'!ATK256/100</f>
        <v>0</v>
      </c>
      <c r="ARS7" s="62">
        <f>'Hist. country inflation'!ATL256/100</f>
        <v>0</v>
      </c>
      <c r="ART7" s="62">
        <f>'Hist. country inflation'!ATM256/100</f>
        <v>0</v>
      </c>
      <c r="ARU7" s="62">
        <f>'Hist. country inflation'!ATN256/100</f>
        <v>0</v>
      </c>
      <c r="ARV7" s="62">
        <f>'Hist. country inflation'!ATO256/100</f>
        <v>0</v>
      </c>
      <c r="ARW7" s="62">
        <f>'Hist. country inflation'!ATP256/100</f>
        <v>0</v>
      </c>
      <c r="ARX7" s="62">
        <f>'Hist. country inflation'!ATQ256/100</f>
        <v>0</v>
      </c>
      <c r="ARY7" s="62">
        <f>'Hist. country inflation'!ATR256/100</f>
        <v>0</v>
      </c>
      <c r="ARZ7" s="62">
        <f>'Hist. country inflation'!ATS256/100</f>
        <v>0</v>
      </c>
      <c r="ASA7" s="62">
        <f>'Hist. country inflation'!ATT256/100</f>
        <v>0</v>
      </c>
      <c r="ASB7" s="62">
        <f>'Hist. country inflation'!ATU256/100</f>
        <v>0</v>
      </c>
      <c r="ASC7" s="62">
        <f>'Hist. country inflation'!ATV256/100</f>
        <v>0</v>
      </c>
      <c r="ASD7" s="62">
        <f>'Hist. country inflation'!ATW256/100</f>
        <v>0</v>
      </c>
      <c r="ASE7" s="62">
        <f>'Hist. country inflation'!ATX256/100</f>
        <v>0</v>
      </c>
      <c r="ASF7" s="62">
        <f>'Hist. country inflation'!ATY256/100</f>
        <v>0</v>
      </c>
      <c r="ASG7" s="62">
        <f>'Hist. country inflation'!ATZ256/100</f>
        <v>0</v>
      </c>
      <c r="ASH7" s="62">
        <f>'Hist. country inflation'!AUA256/100</f>
        <v>0</v>
      </c>
      <c r="ASI7" s="62">
        <f>'Hist. country inflation'!AUB256/100</f>
        <v>0</v>
      </c>
      <c r="ASJ7" s="62">
        <f>'Hist. country inflation'!AUC256/100</f>
        <v>0</v>
      </c>
      <c r="ASK7" s="62">
        <f>'Hist. country inflation'!AUD256/100</f>
        <v>0</v>
      </c>
      <c r="ASL7" s="62">
        <f>'Hist. country inflation'!AUE256/100</f>
        <v>0</v>
      </c>
      <c r="ASM7" s="62">
        <f>'Hist. country inflation'!AUF256/100</f>
        <v>0</v>
      </c>
      <c r="ASN7" s="62">
        <f>'Hist. country inflation'!AUG256/100</f>
        <v>0</v>
      </c>
      <c r="ASO7" s="62">
        <f>'Hist. country inflation'!AUH256/100</f>
        <v>0</v>
      </c>
      <c r="ASP7" s="62">
        <f>'Hist. country inflation'!AUI256/100</f>
        <v>0</v>
      </c>
      <c r="ASQ7" s="62">
        <f>'Hist. country inflation'!AUJ256/100</f>
        <v>0</v>
      </c>
      <c r="ASR7" s="62">
        <f>'Hist. country inflation'!AUK256/100</f>
        <v>0</v>
      </c>
      <c r="ASS7" s="62">
        <f>'Hist. country inflation'!AUL256/100</f>
        <v>0</v>
      </c>
      <c r="AST7" s="62">
        <f>'Hist. country inflation'!AUM256/100</f>
        <v>0</v>
      </c>
      <c r="ASU7" s="62">
        <f>'Hist. country inflation'!AUN256/100</f>
        <v>0</v>
      </c>
      <c r="ASV7" s="62">
        <f>'Hist. country inflation'!AUO256/100</f>
        <v>0</v>
      </c>
      <c r="ASW7" s="62">
        <f>'Hist. country inflation'!AUP256/100</f>
        <v>0</v>
      </c>
      <c r="ASX7" s="62">
        <f>'Hist. country inflation'!AUQ256/100</f>
        <v>0</v>
      </c>
      <c r="ASY7" s="62">
        <f>'Hist. country inflation'!AUR256/100</f>
        <v>0</v>
      </c>
      <c r="ASZ7" s="62">
        <f>'Hist. country inflation'!AUS256/100</f>
        <v>0</v>
      </c>
      <c r="ATA7" s="62">
        <f>'Hist. country inflation'!AUT256/100</f>
        <v>0</v>
      </c>
      <c r="ATB7" s="62">
        <f>'Hist. country inflation'!AUU256/100</f>
        <v>0</v>
      </c>
      <c r="ATC7" s="62">
        <f>'Hist. country inflation'!AUV256/100</f>
        <v>0</v>
      </c>
      <c r="ATD7" s="62">
        <f>'Hist. country inflation'!AUW256/100</f>
        <v>0</v>
      </c>
      <c r="ATE7" s="62">
        <f>'Hist. country inflation'!AUX256/100</f>
        <v>0</v>
      </c>
      <c r="ATF7" s="62">
        <f>'Hist. country inflation'!AUY256/100</f>
        <v>0</v>
      </c>
      <c r="ATG7" s="62">
        <f>'Hist. country inflation'!AUZ256/100</f>
        <v>0</v>
      </c>
      <c r="ATH7" s="62">
        <f>'Hist. country inflation'!AVA256/100</f>
        <v>0</v>
      </c>
      <c r="ATI7" s="62">
        <f>'Hist. country inflation'!AVB256/100</f>
        <v>0</v>
      </c>
      <c r="ATJ7" s="62">
        <f>'Hist. country inflation'!AVC256/100</f>
        <v>0</v>
      </c>
      <c r="ATK7" s="62">
        <f>'Hist. country inflation'!AVD256/100</f>
        <v>0</v>
      </c>
      <c r="ATL7" s="62">
        <f>'Hist. country inflation'!AVE256/100</f>
        <v>0</v>
      </c>
      <c r="ATM7" s="62">
        <f>'Hist. country inflation'!AVF256/100</f>
        <v>0</v>
      </c>
      <c r="ATN7" s="62">
        <f>'Hist. country inflation'!AVG256/100</f>
        <v>0</v>
      </c>
      <c r="ATO7" s="62">
        <f>'Hist. country inflation'!AVH256/100</f>
        <v>0</v>
      </c>
      <c r="ATP7" s="62">
        <f>'Hist. country inflation'!AVI256/100</f>
        <v>0</v>
      </c>
      <c r="ATQ7" s="62">
        <f>'Hist. country inflation'!AVJ256/100</f>
        <v>0</v>
      </c>
      <c r="ATR7" s="62">
        <f>'Hist. country inflation'!AVK256/100</f>
        <v>0</v>
      </c>
      <c r="ATS7" s="62">
        <f>'Hist. country inflation'!AVL256/100</f>
        <v>0</v>
      </c>
      <c r="ATT7" s="62">
        <f>'Hist. country inflation'!AVM256/100</f>
        <v>0</v>
      </c>
      <c r="ATU7" s="62">
        <f>'Hist. country inflation'!AVN256/100</f>
        <v>0</v>
      </c>
      <c r="ATV7" s="62">
        <f>'Hist. country inflation'!AVO256/100</f>
        <v>0</v>
      </c>
      <c r="ATW7" s="62">
        <f>'Hist. country inflation'!AVP256/100</f>
        <v>0</v>
      </c>
      <c r="ATX7" s="62">
        <f>'Hist. country inflation'!AVQ256/100</f>
        <v>0</v>
      </c>
      <c r="ATY7" s="62">
        <f>'Hist. country inflation'!AVR256/100</f>
        <v>0</v>
      </c>
      <c r="ATZ7" s="62">
        <f>'Hist. country inflation'!AVS256/100</f>
        <v>0</v>
      </c>
      <c r="AUA7" s="62">
        <f>'Hist. country inflation'!AVT256/100</f>
        <v>0</v>
      </c>
      <c r="AUB7" s="62">
        <f>'Hist. country inflation'!AVU256/100</f>
        <v>0</v>
      </c>
      <c r="AUC7" s="62">
        <f>'Hist. country inflation'!AVV256/100</f>
        <v>0</v>
      </c>
      <c r="AUD7" s="62">
        <f>'Hist. country inflation'!AVW256/100</f>
        <v>0</v>
      </c>
      <c r="AUE7" s="62">
        <f>'Hist. country inflation'!AVX256/100</f>
        <v>0</v>
      </c>
      <c r="AUF7" s="62">
        <f>'Hist. country inflation'!AVY256/100</f>
        <v>0</v>
      </c>
      <c r="AUG7" s="62">
        <f>'Hist. country inflation'!AVZ256/100</f>
        <v>0</v>
      </c>
      <c r="AUH7" s="62">
        <f>'Hist. country inflation'!AWA256/100</f>
        <v>0</v>
      </c>
      <c r="AUI7" s="62">
        <f>'Hist. country inflation'!AWB256/100</f>
        <v>0</v>
      </c>
      <c r="AUJ7" s="62">
        <f>'Hist. country inflation'!AWC256/100</f>
        <v>0</v>
      </c>
      <c r="AUK7" s="62">
        <f>'Hist. country inflation'!AWD256/100</f>
        <v>0</v>
      </c>
      <c r="AUL7" s="62">
        <f>'Hist. country inflation'!AWE256/100</f>
        <v>0</v>
      </c>
      <c r="AUM7" s="62">
        <f>'Hist. country inflation'!AWF256/100</f>
        <v>0</v>
      </c>
      <c r="AUN7" s="62">
        <f>'Hist. country inflation'!AWG256/100</f>
        <v>0</v>
      </c>
      <c r="AUO7" s="62">
        <f>'Hist. country inflation'!AWH256/100</f>
        <v>0</v>
      </c>
      <c r="AUP7" s="62">
        <f>'Hist. country inflation'!AWI256/100</f>
        <v>0</v>
      </c>
      <c r="AUQ7" s="62">
        <f>'Hist. country inflation'!AWJ256/100</f>
        <v>0</v>
      </c>
      <c r="AUR7" s="62">
        <f>'Hist. country inflation'!AWK256/100</f>
        <v>0</v>
      </c>
      <c r="AUS7" s="62">
        <f>'Hist. country inflation'!AWL256/100</f>
        <v>0</v>
      </c>
      <c r="AUT7" s="62">
        <f>'Hist. country inflation'!AWM256/100</f>
        <v>0</v>
      </c>
      <c r="AUU7" s="62">
        <f>'Hist. country inflation'!AWN256/100</f>
        <v>0</v>
      </c>
      <c r="AUV7" s="62">
        <f>'Hist. country inflation'!AWO256/100</f>
        <v>0</v>
      </c>
      <c r="AUW7" s="62">
        <f>'Hist. country inflation'!AWP256/100</f>
        <v>0</v>
      </c>
      <c r="AUX7" s="62">
        <f>'Hist. country inflation'!AWQ256/100</f>
        <v>0</v>
      </c>
      <c r="AUY7" s="62">
        <f>'Hist. country inflation'!AWR256/100</f>
        <v>0</v>
      </c>
      <c r="AUZ7" s="62">
        <f>'Hist. country inflation'!AWS256/100</f>
        <v>0</v>
      </c>
      <c r="AVA7" s="62">
        <f>'Hist. country inflation'!AWT256/100</f>
        <v>0</v>
      </c>
      <c r="AVB7" s="62">
        <f>'Hist. country inflation'!AWU256/100</f>
        <v>0</v>
      </c>
      <c r="AVC7" s="62">
        <f>'Hist. country inflation'!AWV256/100</f>
        <v>0</v>
      </c>
      <c r="AVD7" s="62">
        <f>'Hist. country inflation'!AWW256/100</f>
        <v>0</v>
      </c>
      <c r="AVE7" s="62">
        <f>'Hist. country inflation'!AWX256/100</f>
        <v>0</v>
      </c>
      <c r="AVF7" s="62">
        <f>'Hist. country inflation'!AWY256/100</f>
        <v>0</v>
      </c>
      <c r="AVG7" s="62">
        <f>'Hist. country inflation'!AWZ256/100</f>
        <v>0</v>
      </c>
      <c r="AVH7" s="62">
        <f>'Hist. country inflation'!AXA256/100</f>
        <v>0</v>
      </c>
      <c r="AVI7" s="62">
        <f>'Hist. country inflation'!AXB256/100</f>
        <v>0</v>
      </c>
      <c r="AVJ7" s="62">
        <f>'Hist. country inflation'!AXC256/100</f>
        <v>0</v>
      </c>
      <c r="AVK7" s="62">
        <f>'Hist. country inflation'!AXD256/100</f>
        <v>0</v>
      </c>
      <c r="AVL7" s="62">
        <f>'Hist. country inflation'!AXE256/100</f>
        <v>0</v>
      </c>
      <c r="AVM7" s="62">
        <f>'Hist. country inflation'!AXF256/100</f>
        <v>0</v>
      </c>
      <c r="AVN7" s="62">
        <f>'Hist. country inflation'!AXG256/100</f>
        <v>0</v>
      </c>
      <c r="AVO7" s="62">
        <f>'Hist. country inflation'!AXH256/100</f>
        <v>0</v>
      </c>
      <c r="AVP7" s="62">
        <f>'Hist. country inflation'!AXI256/100</f>
        <v>0</v>
      </c>
      <c r="AVQ7" s="62">
        <f>'Hist. country inflation'!AXJ256/100</f>
        <v>0</v>
      </c>
      <c r="AVR7" s="62">
        <f>'Hist. country inflation'!AXK256/100</f>
        <v>0</v>
      </c>
      <c r="AVS7" s="62">
        <f>'Hist. country inflation'!AXL256/100</f>
        <v>0</v>
      </c>
      <c r="AVT7" s="62">
        <f>'Hist. country inflation'!AXM256/100</f>
        <v>0</v>
      </c>
      <c r="AVU7" s="62">
        <f>'Hist. country inflation'!AXN256/100</f>
        <v>0</v>
      </c>
      <c r="AVV7" s="62">
        <f>'Hist. country inflation'!AXO256/100</f>
        <v>0</v>
      </c>
      <c r="AVW7" s="62">
        <f>'Hist. country inflation'!AXP256/100</f>
        <v>0</v>
      </c>
      <c r="AVX7" s="62">
        <f>'Hist. country inflation'!AXQ256/100</f>
        <v>0</v>
      </c>
      <c r="AVY7" s="62">
        <f>'Hist. country inflation'!AXR256/100</f>
        <v>0</v>
      </c>
      <c r="AVZ7" s="62">
        <f>'Hist. country inflation'!AXS256/100</f>
        <v>0</v>
      </c>
      <c r="AWA7" s="62">
        <f>'Hist. country inflation'!AXT256/100</f>
        <v>0</v>
      </c>
      <c r="AWB7" s="62">
        <f>'Hist. country inflation'!AXU256/100</f>
        <v>0</v>
      </c>
      <c r="AWC7" s="62">
        <f>'Hist. country inflation'!AXV256/100</f>
        <v>0</v>
      </c>
      <c r="AWD7" s="62">
        <f>'Hist. country inflation'!AXW256/100</f>
        <v>0</v>
      </c>
      <c r="AWE7" s="62">
        <f>'Hist. country inflation'!AXX256/100</f>
        <v>0</v>
      </c>
      <c r="AWF7" s="62">
        <f>'Hist. country inflation'!AXY256/100</f>
        <v>0</v>
      </c>
      <c r="AWG7" s="62">
        <f>'Hist. country inflation'!AXZ256/100</f>
        <v>0</v>
      </c>
      <c r="AWH7" s="62">
        <f>'Hist. country inflation'!AYA256/100</f>
        <v>0</v>
      </c>
      <c r="AWI7" s="62">
        <f>'Hist. country inflation'!AYB256/100</f>
        <v>0</v>
      </c>
      <c r="AWJ7" s="62">
        <f>'Hist. country inflation'!AYC256/100</f>
        <v>0</v>
      </c>
      <c r="AWK7" s="62">
        <f>'Hist. country inflation'!AYD256/100</f>
        <v>0</v>
      </c>
      <c r="AWL7" s="62">
        <f>'Hist. country inflation'!AYE256/100</f>
        <v>0</v>
      </c>
      <c r="AWM7" s="62">
        <f>'Hist. country inflation'!AYF256/100</f>
        <v>0</v>
      </c>
      <c r="AWN7" s="62">
        <f>'Hist. country inflation'!AYG256/100</f>
        <v>0</v>
      </c>
      <c r="AWO7" s="62">
        <f>'Hist. country inflation'!AYH256/100</f>
        <v>0</v>
      </c>
      <c r="AWP7" s="62">
        <f>'Hist. country inflation'!AYI256/100</f>
        <v>0</v>
      </c>
      <c r="AWQ7" s="62">
        <f>'Hist. country inflation'!AYJ256/100</f>
        <v>0</v>
      </c>
      <c r="AWR7" s="62">
        <f>'Hist. country inflation'!AYK256/100</f>
        <v>0</v>
      </c>
      <c r="AWS7" s="62">
        <f>'Hist. country inflation'!AYL256/100</f>
        <v>0</v>
      </c>
      <c r="AWT7" s="62">
        <f>'Hist. country inflation'!AYM256/100</f>
        <v>0</v>
      </c>
      <c r="AWU7" s="62">
        <f>'Hist. country inflation'!AYN256/100</f>
        <v>0</v>
      </c>
      <c r="AWV7" s="62">
        <f>'Hist. country inflation'!AYO256/100</f>
        <v>0</v>
      </c>
      <c r="AWW7" s="62">
        <f>'Hist. country inflation'!AYP256/100</f>
        <v>0</v>
      </c>
      <c r="AWX7" s="62">
        <f>'Hist. country inflation'!AYQ256/100</f>
        <v>0</v>
      </c>
      <c r="AWY7" s="62">
        <f>'Hist. country inflation'!AYR256/100</f>
        <v>0</v>
      </c>
      <c r="AWZ7" s="62">
        <f>'Hist. country inflation'!AYS256/100</f>
        <v>0</v>
      </c>
      <c r="AXA7" s="62">
        <f>'Hist. country inflation'!AYT256/100</f>
        <v>0</v>
      </c>
      <c r="AXB7" s="62">
        <f>'Hist. country inflation'!AYU256/100</f>
        <v>0</v>
      </c>
      <c r="AXC7" s="62">
        <f>'Hist. country inflation'!AYV256/100</f>
        <v>0</v>
      </c>
      <c r="AXD7" s="62">
        <f>'Hist. country inflation'!AYW256/100</f>
        <v>0</v>
      </c>
      <c r="AXE7" s="62">
        <f>'Hist. country inflation'!AYX256/100</f>
        <v>0</v>
      </c>
      <c r="AXF7" s="62">
        <f>'Hist. country inflation'!AYY256/100</f>
        <v>0</v>
      </c>
      <c r="AXG7" s="62">
        <f>'Hist. country inflation'!AYZ256/100</f>
        <v>0</v>
      </c>
      <c r="AXH7" s="62">
        <f>'Hist. country inflation'!AZA256/100</f>
        <v>0</v>
      </c>
      <c r="AXI7" s="62">
        <f>'Hist. country inflation'!AZB256/100</f>
        <v>0</v>
      </c>
      <c r="AXJ7" s="62">
        <f>'Hist. country inflation'!AZC256/100</f>
        <v>0</v>
      </c>
      <c r="AXK7" s="62">
        <f>'Hist. country inflation'!AZD256/100</f>
        <v>0</v>
      </c>
      <c r="AXL7" s="62">
        <f>'Hist. country inflation'!AZE256/100</f>
        <v>0</v>
      </c>
      <c r="AXM7" s="62">
        <f>'Hist. country inflation'!AZF256/100</f>
        <v>0</v>
      </c>
      <c r="AXN7" s="62">
        <f>'Hist. country inflation'!AZG256/100</f>
        <v>0</v>
      </c>
      <c r="AXO7" s="62">
        <f>'Hist. country inflation'!AZH256/100</f>
        <v>0</v>
      </c>
      <c r="AXP7" s="62">
        <f>'Hist. country inflation'!AZI256/100</f>
        <v>0</v>
      </c>
      <c r="AXQ7" s="62">
        <f>'Hist. country inflation'!AZJ256/100</f>
        <v>0</v>
      </c>
      <c r="AXR7" s="62">
        <f>'Hist. country inflation'!AZK256/100</f>
        <v>0</v>
      </c>
      <c r="AXS7" s="62">
        <f>'Hist. country inflation'!AZL256/100</f>
        <v>0</v>
      </c>
      <c r="AXT7" s="62">
        <f>'Hist. country inflation'!AZM256/100</f>
        <v>0</v>
      </c>
      <c r="AXU7" s="62">
        <f>'Hist. country inflation'!AZN256/100</f>
        <v>0</v>
      </c>
      <c r="AXV7" s="62">
        <f>'Hist. country inflation'!AZO256/100</f>
        <v>0</v>
      </c>
      <c r="AXW7" s="62">
        <f>'Hist. country inflation'!AZP256/100</f>
        <v>0</v>
      </c>
      <c r="AXX7" s="62">
        <f>'Hist. country inflation'!AZQ256/100</f>
        <v>0</v>
      </c>
      <c r="AXY7" s="62">
        <f>'Hist. country inflation'!AZR256/100</f>
        <v>0</v>
      </c>
      <c r="AXZ7" s="62">
        <f>'Hist. country inflation'!AZS256/100</f>
        <v>0</v>
      </c>
      <c r="AYA7" s="62">
        <f>'Hist. country inflation'!AZT256/100</f>
        <v>0</v>
      </c>
      <c r="AYB7" s="62">
        <f>'Hist. country inflation'!AZU256/100</f>
        <v>0</v>
      </c>
      <c r="AYC7" s="62">
        <f>'Hist. country inflation'!AZV256/100</f>
        <v>0</v>
      </c>
      <c r="AYD7" s="62">
        <f>'Hist. country inflation'!AZW256/100</f>
        <v>0</v>
      </c>
      <c r="AYE7" s="62">
        <f>'Hist. country inflation'!AZX256/100</f>
        <v>0</v>
      </c>
      <c r="AYF7" s="62">
        <f>'Hist. country inflation'!AZY256/100</f>
        <v>0</v>
      </c>
      <c r="AYG7" s="62">
        <f>'Hist. country inflation'!AZZ256/100</f>
        <v>0</v>
      </c>
      <c r="AYH7" s="62">
        <f>'Hist. country inflation'!BAA256/100</f>
        <v>0</v>
      </c>
      <c r="AYI7" s="62">
        <f>'Hist. country inflation'!BAB256/100</f>
        <v>0</v>
      </c>
      <c r="AYJ7" s="62">
        <f>'Hist. country inflation'!BAC256/100</f>
        <v>0</v>
      </c>
      <c r="AYK7" s="62">
        <f>'Hist. country inflation'!BAD256/100</f>
        <v>0</v>
      </c>
      <c r="AYL7" s="62">
        <f>'Hist. country inflation'!BAE256/100</f>
        <v>0</v>
      </c>
      <c r="AYM7" s="62">
        <f>'Hist. country inflation'!BAF256/100</f>
        <v>0</v>
      </c>
      <c r="AYN7" s="62">
        <f>'Hist. country inflation'!BAG256/100</f>
        <v>0</v>
      </c>
      <c r="AYO7" s="62">
        <f>'Hist. country inflation'!BAH256/100</f>
        <v>0</v>
      </c>
      <c r="AYP7" s="62">
        <f>'Hist. country inflation'!BAI256/100</f>
        <v>0</v>
      </c>
      <c r="AYQ7" s="62">
        <f>'Hist. country inflation'!BAJ256/100</f>
        <v>0</v>
      </c>
      <c r="AYR7" s="62">
        <f>'Hist. country inflation'!BAK256/100</f>
        <v>0</v>
      </c>
      <c r="AYS7" s="62">
        <f>'Hist. country inflation'!BAL256/100</f>
        <v>0</v>
      </c>
      <c r="AYT7" s="62">
        <f>'Hist. country inflation'!BAM256/100</f>
        <v>0</v>
      </c>
      <c r="AYU7" s="62">
        <f>'Hist. country inflation'!BAN256/100</f>
        <v>0</v>
      </c>
      <c r="AYV7" s="62">
        <f>'Hist. country inflation'!BAO256/100</f>
        <v>0</v>
      </c>
      <c r="AYW7" s="62">
        <f>'Hist. country inflation'!BAP256/100</f>
        <v>0</v>
      </c>
      <c r="AYX7" s="62">
        <f>'Hist. country inflation'!BAQ256/100</f>
        <v>0</v>
      </c>
      <c r="AYY7" s="62">
        <f>'Hist. country inflation'!BAR256/100</f>
        <v>0</v>
      </c>
      <c r="AYZ7" s="62">
        <f>'Hist. country inflation'!BAS256/100</f>
        <v>0</v>
      </c>
      <c r="AZA7" s="62">
        <f>'Hist. country inflation'!BAT256/100</f>
        <v>0</v>
      </c>
      <c r="AZB7" s="62">
        <f>'Hist. country inflation'!BAU256/100</f>
        <v>0</v>
      </c>
      <c r="AZC7" s="62">
        <f>'Hist. country inflation'!BAV256/100</f>
        <v>0</v>
      </c>
      <c r="AZD7" s="62">
        <f>'Hist. country inflation'!BAW256/100</f>
        <v>0</v>
      </c>
      <c r="AZE7" s="62">
        <f>'Hist. country inflation'!BAX256/100</f>
        <v>0</v>
      </c>
      <c r="AZF7" s="62">
        <f>'Hist. country inflation'!BAY256/100</f>
        <v>0</v>
      </c>
      <c r="AZG7" s="62">
        <f>'Hist. country inflation'!BAZ256/100</f>
        <v>0</v>
      </c>
      <c r="AZH7" s="62">
        <f>'Hist. country inflation'!BBA256/100</f>
        <v>0</v>
      </c>
      <c r="AZI7" s="62">
        <f>'Hist. country inflation'!BBB256/100</f>
        <v>0</v>
      </c>
      <c r="AZJ7" s="62">
        <f>'Hist. country inflation'!BBC256/100</f>
        <v>0</v>
      </c>
      <c r="AZK7" s="62">
        <f>'Hist. country inflation'!BBD256/100</f>
        <v>0</v>
      </c>
      <c r="AZL7" s="62">
        <f>'Hist. country inflation'!BBE256/100</f>
        <v>0</v>
      </c>
      <c r="AZM7" s="62">
        <f>'Hist. country inflation'!BBF256/100</f>
        <v>0</v>
      </c>
      <c r="AZN7" s="62">
        <f>'Hist. country inflation'!BBG256/100</f>
        <v>0</v>
      </c>
      <c r="AZO7" s="62">
        <f>'Hist. country inflation'!BBH256/100</f>
        <v>0</v>
      </c>
      <c r="AZP7" s="62">
        <f>'Hist. country inflation'!BBI256/100</f>
        <v>0</v>
      </c>
      <c r="AZQ7" s="62">
        <f>'Hist. country inflation'!BBJ256/100</f>
        <v>0</v>
      </c>
      <c r="AZR7" s="62">
        <f>'Hist. country inflation'!BBK256/100</f>
        <v>0</v>
      </c>
      <c r="AZS7" s="62">
        <f>'Hist. country inflation'!BBL256/100</f>
        <v>0</v>
      </c>
      <c r="AZT7" s="62">
        <f>'Hist. country inflation'!BBM256/100</f>
        <v>0</v>
      </c>
      <c r="AZU7" s="62">
        <f>'Hist. country inflation'!BBN256/100</f>
        <v>0</v>
      </c>
      <c r="AZV7" s="62">
        <f>'Hist. country inflation'!BBO256/100</f>
        <v>0</v>
      </c>
      <c r="AZW7" s="62">
        <f>'Hist. country inflation'!BBP256/100</f>
        <v>0</v>
      </c>
      <c r="AZX7" s="62">
        <f>'Hist. country inflation'!BBQ256/100</f>
        <v>0</v>
      </c>
      <c r="AZY7" s="62">
        <f>'Hist. country inflation'!BBR256/100</f>
        <v>0</v>
      </c>
      <c r="AZZ7" s="62">
        <f>'Hist. country inflation'!BBS256/100</f>
        <v>0</v>
      </c>
      <c r="BAA7" s="62">
        <f>'Hist. country inflation'!BBT256/100</f>
        <v>0</v>
      </c>
      <c r="BAB7" s="62">
        <f>'Hist. country inflation'!BBU256/100</f>
        <v>0</v>
      </c>
      <c r="BAC7" s="62">
        <f>'Hist. country inflation'!BBV256/100</f>
        <v>0</v>
      </c>
      <c r="BAD7" s="62">
        <f>'Hist. country inflation'!BBW256/100</f>
        <v>0</v>
      </c>
      <c r="BAE7" s="62">
        <f>'Hist. country inflation'!BBX256/100</f>
        <v>0</v>
      </c>
      <c r="BAF7" s="62">
        <f>'Hist. country inflation'!BBY256/100</f>
        <v>0</v>
      </c>
      <c r="BAG7" s="62">
        <f>'Hist. country inflation'!BBZ256/100</f>
        <v>0</v>
      </c>
      <c r="BAH7" s="62">
        <f>'Hist. country inflation'!BCA256/100</f>
        <v>0</v>
      </c>
      <c r="BAI7" s="62">
        <f>'Hist. country inflation'!BCB256/100</f>
        <v>0</v>
      </c>
      <c r="BAJ7" s="62">
        <f>'Hist. country inflation'!BCC256/100</f>
        <v>0</v>
      </c>
      <c r="BAK7" s="62">
        <f>'Hist. country inflation'!BCD256/100</f>
        <v>0</v>
      </c>
      <c r="BAL7" s="62">
        <f>'Hist. country inflation'!BCE256/100</f>
        <v>0</v>
      </c>
      <c r="BAM7" s="62">
        <f>'Hist. country inflation'!BCF256/100</f>
        <v>0</v>
      </c>
      <c r="BAN7" s="62">
        <f>'Hist. country inflation'!BCG256/100</f>
        <v>0</v>
      </c>
      <c r="BAO7" s="62">
        <f>'Hist. country inflation'!BCH256/100</f>
        <v>0</v>
      </c>
      <c r="BAP7" s="62">
        <f>'Hist. country inflation'!BCI256/100</f>
        <v>0</v>
      </c>
      <c r="BAQ7" s="62">
        <f>'Hist. country inflation'!BCJ256/100</f>
        <v>0</v>
      </c>
      <c r="BAR7" s="62">
        <f>'Hist. country inflation'!BCK256/100</f>
        <v>0</v>
      </c>
      <c r="BAS7" s="62">
        <f>'Hist. country inflation'!BCL256/100</f>
        <v>0</v>
      </c>
      <c r="BAT7" s="62">
        <f>'Hist. country inflation'!BCM256/100</f>
        <v>0</v>
      </c>
      <c r="BAU7" s="62">
        <f>'Hist. country inflation'!BCN256/100</f>
        <v>0</v>
      </c>
      <c r="BAV7" s="62">
        <f>'Hist. country inflation'!BCO256/100</f>
        <v>0</v>
      </c>
      <c r="BAW7" s="62">
        <f>'Hist. country inflation'!BCP256/100</f>
        <v>0</v>
      </c>
      <c r="BAX7" s="62">
        <f>'Hist. country inflation'!BCQ256/100</f>
        <v>0</v>
      </c>
      <c r="BAY7" s="62">
        <f>'Hist. country inflation'!BCR256/100</f>
        <v>0</v>
      </c>
      <c r="BAZ7" s="62">
        <f>'Hist. country inflation'!BCS256/100</f>
        <v>0</v>
      </c>
      <c r="BBA7" s="62">
        <f>'Hist. country inflation'!BCT256/100</f>
        <v>0</v>
      </c>
      <c r="BBB7" s="62">
        <f>'Hist. country inflation'!BCU256/100</f>
        <v>0</v>
      </c>
      <c r="BBC7" s="62">
        <f>'Hist. country inflation'!BCV256/100</f>
        <v>0</v>
      </c>
      <c r="BBD7" s="62">
        <f>'Hist. country inflation'!BCW256/100</f>
        <v>0</v>
      </c>
      <c r="BBE7" s="62">
        <f>'Hist. country inflation'!BCX256/100</f>
        <v>0</v>
      </c>
      <c r="BBF7" s="62">
        <f>'Hist. country inflation'!BCY256/100</f>
        <v>0</v>
      </c>
      <c r="BBG7" s="62">
        <f>'Hist. country inflation'!BCZ256/100</f>
        <v>0</v>
      </c>
      <c r="BBH7" s="62">
        <f>'Hist. country inflation'!BDA256/100</f>
        <v>0</v>
      </c>
      <c r="BBI7" s="62">
        <f>'Hist. country inflation'!BDB256/100</f>
        <v>0</v>
      </c>
      <c r="BBJ7" s="62">
        <f>'Hist. country inflation'!BDC256/100</f>
        <v>0</v>
      </c>
      <c r="BBK7" s="62">
        <f>'Hist. country inflation'!BDD256/100</f>
        <v>0</v>
      </c>
      <c r="BBL7" s="62">
        <f>'Hist. country inflation'!BDE256/100</f>
        <v>0</v>
      </c>
      <c r="BBM7" s="62">
        <f>'Hist. country inflation'!BDF256/100</f>
        <v>0</v>
      </c>
      <c r="BBN7" s="62">
        <f>'Hist. country inflation'!BDG256/100</f>
        <v>0</v>
      </c>
      <c r="BBO7" s="62">
        <f>'Hist. country inflation'!BDH256/100</f>
        <v>0</v>
      </c>
      <c r="BBP7" s="62">
        <f>'Hist. country inflation'!BDI256/100</f>
        <v>0</v>
      </c>
      <c r="BBQ7" s="62">
        <f>'Hist. country inflation'!BDJ256/100</f>
        <v>0</v>
      </c>
      <c r="BBR7" s="62">
        <f>'Hist. country inflation'!BDK256/100</f>
        <v>0</v>
      </c>
      <c r="BBS7" s="62">
        <f>'Hist. country inflation'!BDL256/100</f>
        <v>0</v>
      </c>
      <c r="BBT7" s="62">
        <f>'Hist. country inflation'!BDM256/100</f>
        <v>0</v>
      </c>
      <c r="BBU7" s="62">
        <f>'Hist. country inflation'!BDN256/100</f>
        <v>0</v>
      </c>
      <c r="BBV7" s="62">
        <f>'Hist. country inflation'!BDO256/100</f>
        <v>0</v>
      </c>
      <c r="BBW7" s="62">
        <f>'Hist. country inflation'!BDP256/100</f>
        <v>0</v>
      </c>
      <c r="BBX7" s="62">
        <f>'Hist. country inflation'!BDQ256/100</f>
        <v>0</v>
      </c>
      <c r="BBY7" s="62">
        <f>'Hist. country inflation'!BDR256/100</f>
        <v>0</v>
      </c>
      <c r="BBZ7" s="62">
        <f>'Hist. country inflation'!BDS256/100</f>
        <v>0</v>
      </c>
      <c r="BCA7" s="62">
        <f>'Hist. country inflation'!BDT256/100</f>
        <v>0</v>
      </c>
      <c r="BCB7" s="62">
        <f>'Hist. country inflation'!BDU256/100</f>
        <v>0</v>
      </c>
      <c r="BCC7" s="62">
        <f>'Hist. country inflation'!BDV256/100</f>
        <v>0</v>
      </c>
      <c r="BCD7" s="62">
        <f>'Hist. country inflation'!BDW256/100</f>
        <v>0</v>
      </c>
      <c r="BCE7" s="62">
        <f>'Hist. country inflation'!BDX256/100</f>
        <v>0</v>
      </c>
      <c r="BCF7" s="62">
        <f>'Hist. country inflation'!BDY256/100</f>
        <v>0</v>
      </c>
      <c r="BCG7" s="62">
        <f>'Hist. country inflation'!BDZ256/100</f>
        <v>0</v>
      </c>
      <c r="BCH7" s="62">
        <f>'Hist. country inflation'!BEA256/100</f>
        <v>0</v>
      </c>
      <c r="BCI7" s="62">
        <f>'Hist. country inflation'!BEB256/100</f>
        <v>0</v>
      </c>
      <c r="BCJ7" s="62">
        <f>'Hist. country inflation'!BEC256/100</f>
        <v>0</v>
      </c>
      <c r="BCK7" s="62">
        <f>'Hist. country inflation'!BED256/100</f>
        <v>0</v>
      </c>
      <c r="BCL7" s="62">
        <f>'Hist. country inflation'!BEE256/100</f>
        <v>0</v>
      </c>
      <c r="BCM7" s="62">
        <f>'Hist. country inflation'!BEF256/100</f>
        <v>0</v>
      </c>
      <c r="BCN7" s="62">
        <f>'Hist. country inflation'!BEG256/100</f>
        <v>0</v>
      </c>
      <c r="BCO7" s="62">
        <f>'Hist. country inflation'!BEH256/100</f>
        <v>0</v>
      </c>
      <c r="BCP7" s="62">
        <f>'Hist. country inflation'!BEI256/100</f>
        <v>0</v>
      </c>
      <c r="BCQ7" s="62">
        <f>'Hist. country inflation'!BEJ256/100</f>
        <v>0</v>
      </c>
      <c r="BCR7" s="62">
        <f>'Hist. country inflation'!BEK256/100</f>
        <v>0</v>
      </c>
      <c r="BCS7" s="62">
        <f>'Hist. country inflation'!BEL256/100</f>
        <v>0</v>
      </c>
      <c r="BCT7" s="62">
        <f>'Hist. country inflation'!BEM256/100</f>
        <v>0</v>
      </c>
      <c r="BCU7" s="62">
        <f>'Hist. country inflation'!BEN256/100</f>
        <v>0</v>
      </c>
      <c r="BCV7" s="62">
        <f>'Hist. country inflation'!BEO256/100</f>
        <v>0</v>
      </c>
      <c r="BCW7" s="62">
        <f>'Hist. country inflation'!BEP256/100</f>
        <v>0</v>
      </c>
      <c r="BCX7" s="62">
        <f>'Hist. country inflation'!BEQ256/100</f>
        <v>0</v>
      </c>
      <c r="BCY7" s="62">
        <f>'Hist. country inflation'!BER256/100</f>
        <v>0</v>
      </c>
      <c r="BCZ7" s="62">
        <f>'Hist. country inflation'!BES256/100</f>
        <v>0</v>
      </c>
      <c r="BDA7" s="62">
        <f>'Hist. country inflation'!BET256/100</f>
        <v>0</v>
      </c>
      <c r="BDB7" s="62">
        <f>'Hist. country inflation'!BEU256/100</f>
        <v>0</v>
      </c>
      <c r="BDC7" s="62">
        <f>'Hist. country inflation'!BEV256/100</f>
        <v>0</v>
      </c>
      <c r="BDD7" s="62">
        <f>'Hist. country inflation'!BEW256/100</f>
        <v>0</v>
      </c>
      <c r="BDE7" s="62">
        <f>'Hist. country inflation'!BEX256/100</f>
        <v>0</v>
      </c>
      <c r="BDF7" s="62">
        <f>'Hist. country inflation'!BEY256/100</f>
        <v>0</v>
      </c>
      <c r="BDG7" s="62">
        <f>'Hist. country inflation'!BEZ256/100</f>
        <v>0</v>
      </c>
      <c r="BDH7" s="62">
        <f>'Hist. country inflation'!BFA256/100</f>
        <v>0</v>
      </c>
      <c r="BDI7" s="62">
        <f>'Hist. country inflation'!BFB256/100</f>
        <v>0</v>
      </c>
      <c r="BDJ7" s="62">
        <f>'Hist. country inflation'!BFC256/100</f>
        <v>0</v>
      </c>
      <c r="BDK7" s="62">
        <f>'Hist. country inflation'!BFD256/100</f>
        <v>0</v>
      </c>
      <c r="BDL7" s="62">
        <f>'Hist. country inflation'!BFE256/100</f>
        <v>0</v>
      </c>
      <c r="BDM7" s="62">
        <f>'Hist. country inflation'!BFF256/100</f>
        <v>0</v>
      </c>
      <c r="BDN7" s="62">
        <f>'Hist. country inflation'!BFG256/100</f>
        <v>0</v>
      </c>
      <c r="BDO7" s="62">
        <f>'Hist. country inflation'!BFH256/100</f>
        <v>0</v>
      </c>
      <c r="BDP7" s="62">
        <f>'Hist. country inflation'!BFI256/100</f>
        <v>0</v>
      </c>
      <c r="BDQ7" s="62">
        <f>'Hist. country inflation'!BFJ256/100</f>
        <v>0</v>
      </c>
      <c r="BDR7" s="62">
        <f>'Hist. country inflation'!BFK256/100</f>
        <v>0</v>
      </c>
      <c r="BDS7" s="62">
        <f>'Hist. country inflation'!BFL256/100</f>
        <v>0</v>
      </c>
      <c r="BDT7" s="62">
        <f>'Hist. country inflation'!BFM256/100</f>
        <v>0</v>
      </c>
      <c r="BDU7" s="62">
        <f>'Hist. country inflation'!BFN256/100</f>
        <v>0</v>
      </c>
      <c r="BDV7" s="62">
        <f>'Hist. country inflation'!BFO256/100</f>
        <v>0</v>
      </c>
      <c r="BDW7" s="62">
        <f>'Hist. country inflation'!BFP256/100</f>
        <v>0</v>
      </c>
      <c r="BDX7" s="62">
        <f>'Hist. country inflation'!BFQ256/100</f>
        <v>0</v>
      </c>
      <c r="BDY7" s="62">
        <f>'Hist. country inflation'!BFR256/100</f>
        <v>0</v>
      </c>
      <c r="BDZ7" s="62">
        <f>'Hist. country inflation'!BFS256/100</f>
        <v>0</v>
      </c>
      <c r="BEA7" s="62">
        <f>'Hist. country inflation'!BFT256/100</f>
        <v>0</v>
      </c>
      <c r="BEB7" s="62">
        <f>'Hist. country inflation'!BFU256/100</f>
        <v>0</v>
      </c>
      <c r="BEC7" s="62">
        <f>'Hist. country inflation'!BFV256/100</f>
        <v>0</v>
      </c>
      <c r="BED7" s="62">
        <f>'Hist. country inflation'!BFW256/100</f>
        <v>0</v>
      </c>
      <c r="BEE7" s="62">
        <f>'Hist. country inflation'!BFX256/100</f>
        <v>0</v>
      </c>
      <c r="BEF7" s="62">
        <f>'Hist. country inflation'!BFY256/100</f>
        <v>0</v>
      </c>
      <c r="BEG7" s="62">
        <f>'Hist. country inflation'!BFZ256/100</f>
        <v>0</v>
      </c>
      <c r="BEH7" s="62">
        <f>'Hist. country inflation'!BGA256/100</f>
        <v>0</v>
      </c>
      <c r="BEI7" s="62">
        <f>'Hist. country inflation'!BGB256/100</f>
        <v>0</v>
      </c>
      <c r="BEJ7" s="62">
        <f>'Hist. country inflation'!BGC256/100</f>
        <v>0</v>
      </c>
      <c r="BEK7" s="62">
        <f>'Hist. country inflation'!BGD256/100</f>
        <v>0</v>
      </c>
      <c r="BEL7" s="62">
        <f>'Hist. country inflation'!BGE256/100</f>
        <v>0</v>
      </c>
      <c r="BEM7" s="62">
        <f>'Hist. country inflation'!BGF256/100</f>
        <v>0</v>
      </c>
      <c r="BEN7" s="62">
        <f>'Hist. country inflation'!BGG256/100</f>
        <v>0</v>
      </c>
      <c r="BEO7" s="62">
        <f>'Hist. country inflation'!BGH256/100</f>
        <v>0</v>
      </c>
      <c r="BEP7" s="62">
        <f>'Hist. country inflation'!BGI256/100</f>
        <v>0</v>
      </c>
      <c r="BEQ7" s="62">
        <f>'Hist. country inflation'!BGJ256/100</f>
        <v>0</v>
      </c>
      <c r="BER7" s="62">
        <f>'Hist. country inflation'!BGK256/100</f>
        <v>0</v>
      </c>
      <c r="BES7" s="62">
        <f>'Hist. country inflation'!BGL256/100</f>
        <v>0</v>
      </c>
      <c r="BET7" s="62">
        <f>'Hist. country inflation'!BGM256/100</f>
        <v>0</v>
      </c>
      <c r="BEU7" s="62">
        <f>'Hist. country inflation'!BGN256/100</f>
        <v>0</v>
      </c>
      <c r="BEV7" s="62">
        <f>'Hist. country inflation'!BGO256/100</f>
        <v>0</v>
      </c>
      <c r="BEW7" s="62">
        <f>'Hist. country inflation'!BGP256/100</f>
        <v>0</v>
      </c>
      <c r="BEX7" s="62">
        <f>'Hist. country inflation'!BGQ256/100</f>
        <v>0</v>
      </c>
      <c r="BEY7" s="62">
        <f>'Hist. country inflation'!BGR256/100</f>
        <v>0</v>
      </c>
      <c r="BEZ7" s="62">
        <f>'Hist. country inflation'!BGS256/100</f>
        <v>0</v>
      </c>
      <c r="BFA7" s="62">
        <f>'Hist. country inflation'!BGT256/100</f>
        <v>0</v>
      </c>
      <c r="BFB7" s="62">
        <f>'Hist. country inflation'!BGU256/100</f>
        <v>0</v>
      </c>
      <c r="BFC7" s="62">
        <f>'Hist. country inflation'!BGV256/100</f>
        <v>0</v>
      </c>
      <c r="BFD7" s="62">
        <f>'Hist. country inflation'!BGW256/100</f>
        <v>0</v>
      </c>
      <c r="BFE7" s="62">
        <f>'Hist. country inflation'!BGX256/100</f>
        <v>0</v>
      </c>
      <c r="BFF7" s="62">
        <f>'Hist. country inflation'!BGY256/100</f>
        <v>0</v>
      </c>
      <c r="BFG7" s="62">
        <f>'Hist. country inflation'!BGZ256/100</f>
        <v>0</v>
      </c>
      <c r="BFH7" s="62">
        <f>'Hist. country inflation'!BHA256/100</f>
        <v>0</v>
      </c>
      <c r="BFI7" s="62">
        <f>'Hist. country inflation'!BHB256/100</f>
        <v>0</v>
      </c>
      <c r="BFJ7" s="62">
        <f>'Hist. country inflation'!BHC256/100</f>
        <v>0</v>
      </c>
      <c r="BFK7" s="62">
        <f>'Hist. country inflation'!BHD256/100</f>
        <v>0</v>
      </c>
      <c r="BFL7" s="62">
        <f>'Hist. country inflation'!BHE256/100</f>
        <v>0</v>
      </c>
      <c r="BFM7" s="62">
        <f>'Hist. country inflation'!BHF256/100</f>
        <v>0</v>
      </c>
      <c r="BFN7" s="62">
        <f>'Hist. country inflation'!BHG256/100</f>
        <v>0</v>
      </c>
      <c r="BFO7" s="62">
        <f>'Hist. country inflation'!BHH256/100</f>
        <v>0</v>
      </c>
      <c r="BFP7" s="62">
        <f>'Hist. country inflation'!BHI256/100</f>
        <v>0</v>
      </c>
      <c r="BFQ7" s="62">
        <f>'Hist. country inflation'!BHJ256/100</f>
        <v>0</v>
      </c>
      <c r="BFR7" s="62">
        <f>'Hist. country inflation'!BHK256/100</f>
        <v>0</v>
      </c>
      <c r="BFS7" s="62">
        <f>'Hist. country inflation'!BHL256/100</f>
        <v>0</v>
      </c>
      <c r="BFT7" s="62">
        <f>'Hist. country inflation'!BHM256/100</f>
        <v>0</v>
      </c>
      <c r="BFU7" s="62">
        <f>'Hist. country inflation'!BHN256/100</f>
        <v>0</v>
      </c>
      <c r="BFV7" s="62">
        <f>'Hist. country inflation'!BHO256/100</f>
        <v>0</v>
      </c>
      <c r="BFW7" s="62">
        <f>'Hist. country inflation'!BHP256/100</f>
        <v>0</v>
      </c>
      <c r="BFX7" s="62">
        <f>'Hist. country inflation'!BHQ256/100</f>
        <v>0</v>
      </c>
      <c r="BFY7" s="62">
        <f>'Hist. country inflation'!BHR256/100</f>
        <v>0</v>
      </c>
      <c r="BFZ7" s="62">
        <f>'Hist. country inflation'!BHS256/100</f>
        <v>0</v>
      </c>
      <c r="BGA7" s="62">
        <f>'Hist. country inflation'!BHT256/100</f>
        <v>0</v>
      </c>
      <c r="BGB7" s="62">
        <f>'Hist. country inflation'!BHU256/100</f>
        <v>0</v>
      </c>
      <c r="BGC7" s="62">
        <f>'Hist. country inflation'!BHV256/100</f>
        <v>0</v>
      </c>
      <c r="BGD7" s="62">
        <f>'Hist. country inflation'!BHW256/100</f>
        <v>0</v>
      </c>
      <c r="BGE7" s="62">
        <f>'Hist. country inflation'!BHX256/100</f>
        <v>0</v>
      </c>
      <c r="BGF7" s="62">
        <f>'Hist. country inflation'!BHY256/100</f>
        <v>0</v>
      </c>
      <c r="BGG7" s="62">
        <f>'Hist. country inflation'!BHZ256/100</f>
        <v>0</v>
      </c>
      <c r="BGH7" s="62">
        <f>'Hist. country inflation'!BIA256/100</f>
        <v>0</v>
      </c>
      <c r="BGI7" s="62">
        <f>'Hist. country inflation'!BIB256/100</f>
        <v>0</v>
      </c>
      <c r="BGJ7" s="62">
        <f>'Hist. country inflation'!BIC256/100</f>
        <v>0</v>
      </c>
      <c r="BGK7" s="62">
        <f>'Hist. country inflation'!BID256/100</f>
        <v>0</v>
      </c>
      <c r="BGL7" s="62">
        <f>'Hist. country inflation'!BIE256/100</f>
        <v>0</v>
      </c>
      <c r="BGM7" s="62">
        <f>'Hist. country inflation'!BIF256/100</f>
        <v>0</v>
      </c>
      <c r="BGN7" s="62">
        <f>'Hist. country inflation'!BIG256/100</f>
        <v>0</v>
      </c>
      <c r="BGO7" s="62">
        <f>'Hist. country inflation'!BIH256/100</f>
        <v>0</v>
      </c>
      <c r="BGP7" s="62">
        <f>'Hist. country inflation'!BII256/100</f>
        <v>0</v>
      </c>
      <c r="BGQ7" s="62">
        <f>'Hist. country inflation'!BIJ256/100</f>
        <v>0</v>
      </c>
      <c r="BGR7" s="62">
        <f>'Hist. country inflation'!BIK256/100</f>
        <v>0</v>
      </c>
      <c r="BGS7" s="62">
        <f>'Hist. country inflation'!BIL256/100</f>
        <v>0</v>
      </c>
      <c r="BGT7" s="62">
        <f>'Hist. country inflation'!BIM256/100</f>
        <v>0</v>
      </c>
      <c r="BGU7" s="62">
        <f>'Hist. country inflation'!BIN256/100</f>
        <v>0</v>
      </c>
      <c r="BGV7" s="62">
        <f>'Hist. country inflation'!BIO256/100</f>
        <v>0</v>
      </c>
      <c r="BGW7" s="62">
        <f>'Hist. country inflation'!BIP256/100</f>
        <v>0</v>
      </c>
      <c r="BGX7" s="62">
        <f>'Hist. country inflation'!BIQ256/100</f>
        <v>0</v>
      </c>
      <c r="BGY7" s="62">
        <f>'Hist. country inflation'!BIR256/100</f>
        <v>0</v>
      </c>
      <c r="BGZ7" s="62">
        <f>'Hist. country inflation'!BIS256/100</f>
        <v>0</v>
      </c>
      <c r="BHA7" s="62">
        <f>'Hist. country inflation'!BIT256/100</f>
        <v>0</v>
      </c>
      <c r="BHB7" s="62">
        <f>'Hist. country inflation'!BIU256/100</f>
        <v>0</v>
      </c>
      <c r="BHC7" s="62">
        <f>'Hist. country inflation'!BIV256/100</f>
        <v>0</v>
      </c>
      <c r="BHD7" s="62">
        <f>'Hist. country inflation'!BIW256/100</f>
        <v>0</v>
      </c>
      <c r="BHE7" s="62">
        <f>'Hist. country inflation'!BIX256/100</f>
        <v>0</v>
      </c>
      <c r="BHF7" s="62">
        <f>'Hist. country inflation'!BIY256/100</f>
        <v>0</v>
      </c>
      <c r="BHG7" s="62">
        <f>'Hist. country inflation'!BIZ256/100</f>
        <v>0</v>
      </c>
      <c r="BHH7" s="62">
        <f>'Hist. country inflation'!BJA256/100</f>
        <v>0</v>
      </c>
      <c r="BHI7" s="62">
        <f>'Hist. country inflation'!BJB256/100</f>
        <v>0</v>
      </c>
      <c r="BHJ7" s="62">
        <f>'Hist. country inflation'!BJC256/100</f>
        <v>0</v>
      </c>
      <c r="BHK7" s="62">
        <f>'Hist. country inflation'!BJD256/100</f>
        <v>0</v>
      </c>
      <c r="BHL7" s="62">
        <f>'Hist. country inflation'!BJE256/100</f>
        <v>0</v>
      </c>
      <c r="BHM7" s="62">
        <f>'Hist. country inflation'!BJF256/100</f>
        <v>0</v>
      </c>
      <c r="BHN7" s="62">
        <f>'Hist. country inflation'!BJG256/100</f>
        <v>0</v>
      </c>
      <c r="BHO7" s="62">
        <f>'Hist. country inflation'!BJH256/100</f>
        <v>0</v>
      </c>
      <c r="BHP7" s="62">
        <f>'Hist. country inflation'!BJI256/100</f>
        <v>0</v>
      </c>
      <c r="BHQ7" s="62">
        <f>'Hist. country inflation'!BJJ256/100</f>
        <v>0</v>
      </c>
      <c r="BHR7" s="62">
        <f>'Hist. country inflation'!BJK256/100</f>
        <v>0</v>
      </c>
      <c r="BHS7" s="62">
        <f>'Hist. country inflation'!BJL256/100</f>
        <v>0</v>
      </c>
      <c r="BHT7" s="62">
        <f>'Hist. country inflation'!BJM256/100</f>
        <v>0</v>
      </c>
      <c r="BHU7" s="62">
        <f>'Hist. country inflation'!BJN256/100</f>
        <v>0</v>
      </c>
      <c r="BHV7" s="62">
        <f>'Hist. country inflation'!BJO256/100</f>
        <v>0</v>
      </c>
      <c r="BHW7" s="62">
        <f>'Hist. country inflation'!BJP256/100</f>
        <v>0</v>
      </c>
      <c r="BHX7" s="62">
        <f>'Hist. country inflation'!BJQ256/100</f>
        <v>0</v>
      </c>
      <c r="BHY7" s="62">
        <f>'Hist. country inflation'!BJR256/100</f>
        <v>0</v>
      </c>
      <c r="BHZ7" s="62">
        <f>'Hist. country inflation'!BJS256/100</f>
        <v>0</v>
      </c>
      <c r="BIA7" s="62">
        <f>'Hist. country inflation'!BJT256/100</f>
        <v>0</v>
      </c>
      <c r="BIB7" s="62">
        <f>'Hist. country inflation'!BJU256/100</f>
        <v>0</v>
      </c>
      <c r="BIC7" s="62">
        <f>'Hist. country inflation'!BJV256/100</f>
        <v>0</v>
      </c>
      <c r="BID7" s="62">
        <f>'Hist. country inflation'!BJW256/100</f>
        <v>0</v>
      </c>
      <c r="BIE7" s="62">
        <f>'Hist. country inflation'!BJX256/100</f>
        <v>0</v>
      </c>
      <c r="BIF7" s="62">
        <f>'Hist. country inflation'!BJY256/100</f>
        <v>0</v>
      </c>
      <c r="BIG7" s="62">
        <f>'Hist. country inflation'!BJZ256/100</f>
        <v>0</v>
      </c>
      <c r="BIH7" s="62">
        <f>'Hist. country inflation'!BKA256/100</f>
        <v>0</v>
      </c>
      <c r="BII7" s="62">
        <f>'Hist. country inflation'!BKB256/100</f>
        <v>0</v>
      </c>
      <c r="BIJ7" s="62">
        <f>'Hist. country inflation'!BKC256/100</f>
        <v>0</v>
      </c>
      <c r="BIK7" s="62">
        <f>'Hist. country inflation'!BKD256/100</f>
        <v>0</v>
      </c>
      <c r="BIL7" s="62">
        <f>'Hist. country inflation'!BKE256/100</f>
        <v>0</v>
      </c>
      <c r="BIM7" s="62">
        <f>'Hist. country inflation'!BKF256/100</f>
        <v>0</v>
      </c>
      <c r="BIN7" s="62">
        <f>'Hist. country inflation'!BKG256/100</f>
        <v>0</v>
      </c>
      <c r="BIO7" s="62">
        <f>'Hist. country inflation'!BKH256/100</f>
        <v>0</v>
      </c>
      <c r="BIP7" s="62">
        <f>'Hist. country inflation'!BKI256/100</f>
        <v>0</v>
      </c>
      <c r="BIQ7" s="62">
        <f>'Hist. country inflation'!BKJ256/100</f>
        <v>0</v>
      </c>
      <c r="BIR7" s="62">
        <f>'Hist. country inflation'!BKK256/100</f>
        <v>0</v>
      </c>
      <c r="BIS7" s="62">
        <f>'Hist. country inflation'!BKL256/100</f>
        <v>0</v>
      </c>
      <c r="BIT7" s="62">
        <f>'Hist. country inflation'!BKM256/100</f>
        <v>0</v>
      </c>
      <c r="BIU7" s="62">
        <f>'Hist. country inflation'!BKN256/100</f>
        <v>0</v>
      </c>
      <c r="BIV7" s="62">
        <f>'Hist. country inflation'!BKO256/100</f>
        <v>0</v>
      </c>
      <c r="BIW7" s="62">
        <f>'Hist. country inflation'!BKP256/100</f>
        <v>0</v>
      </c>
      <c r="BIX7" s="62">
        <f>'Hist. country inflation'!BKQ256/100</f>
        <v>0</v>
      </c>
      <c r="BIY7" s="62">
        <f>'Hist. country inflation'!BKR256/100</f>
        <v>0</v>
      </c>
      <c r="BIZ7" s="62">
        <f>'Hist. country inflation'!BKS256/100</f>
        <v>0</v>
      </c>
      <c r="BJA7" s="62">
        <f>'Hist. country inflation'!BKT256/100</f>
        <v>0</v>
      </c>
      <c r="BJB7" s="62">
        <f>'Hist. country inflation'!BKU256/100</f>
        <v>0</v>
      </c>
      <c r="BJC7" s="62">
        <f>'Hist. country inflation'!BKV256/100</f>
        <v>0</v>
      </c>
      <c r="BJD7" s="62">
        <f>'Hist. country inflation'!BKW256/100</f>
        <v>0</v>
      </c>
      <c r="BJE7" s="62">
        <f>'Hist. country inflation'!BKX256/100</f>
        <v>0</v>
      </c>
      <c r="BJF7" s="62">
        <f>'Hist. country inflation'!BKY256/100</f>
        <v>0</v>
      </c>
      <c r="BJG7" s="62">
        <f>'Hist. country inflation'!BKZ256/100</f>
        <v>0</v>
      </c>
      <c r="BJH7" s="62">
        <f>'Hist. country inflation'!BLA256/100</f>
        <v>0</v>
      </c>
      <c r="BJI7" s="62">
        <f>'Hist. country inflation'!BLB256/100</f>
        <v>0</v>
      </c>
      <c r="BJJ7" s="62">
        <f>'Hist. country inflation'!BLC256/100</f>
        <v>0</v>
      </c>
      <c r="BJK7" s="62">
        <f>'Hist. country inflation'!BLD256/100</f>
        <v>0</v>
      </c>
      <c r="BJL7" s="62">
        <f>'Hist. country inflation'!BLE256/100</f>
        <v>0</v>
      </c>
      <c r="BJM7" s="62">
        <f>'Hist. country inflation'!BLF256/100</f>
        <v>0</v>
      </c>
      <c r="BJN7" s="62">
        <f>'Hist. country inflation'!BLG256/100</f>
        <v>0</v>
      </c>
      <c r="BJO7" s="62">
        <f>'Hist. country inflation'!BLH256/100</f>
        <v>0</v>
      </c>
      <c r="BJP7" s="62">
        <f>'Hist. country inflation'!BLI256/100</f>
        <v>0</v>
      </c>
      <c r="BJQ7" s="62">
        <f>'Hist. country inflation'!BLJ256/100</f>
        <v>0</v>
      </c>
      <c r="BJR7" s="62">
        <f>'Hist. country inflation'!BLK256/100</f>
        <v>0</v>
      </c>
      <c r="BJS7" s="62">
        <f>'Hist. country inflation'!BLL256/100</f>
        <v>0</v>
      </c>
      <c r="BJT7" s="62">
        <f>'Hist. country inflation'!BLM256/100</f>
        <v>0</v>
      </c>
      <c r="BJU7" s="62">
        <f>'Hist. country inflation'!BLN256/100</f>
        <v>0</v>
      </c>
      <c r="BJV7" s="62">
        <f>'Hist. country inflation'!BLO256/100</f>
        <v>0</v>
      </c>
      <c r="BJW7" s="62">
        <f>'Hist. country inflation'!BLP256/100</f>
        <v>0</v>
      </c>
      <c r="BJX7" s="62">
        <f>'Hist. country inflation'!BLQ256/100</f>
        <v>0</v>
      </c>
      <c r="BJY7" s="62">
        <f>'Hist. country inflation'!BLR256/100</f>
        <v>0</v>
      </c>
      <c r="BJZ7" s="62">
        <f>'Hist. country inflation'!BLS256/100</f>
        <v>0</v>
      </c>
      <c r="BKA7" s="62">
        <f>'Hist. country inflation'!BLT256/100</f>
        <v>0</v>
      </c>
      <c r="BKB7" s="62">
        <f>'Hist. country inflation'!BLU256/100</f>
        <v>0</v>
      </c>
      <c r="BKC7" s="62">
        <f>'Hist. country inflation'!BLV256/100</f>
        <v>0</v>
      </c>
      <c r="BKD7" s="62">
        <f>'Hist. country inflation'!BLW256/100</f>
        <v>0</v>
      </c>
      <c r="BKE7" s="62">
        <f>'Hist. country inflation'!BLX256/100</f>
        <v>0</v>
      </c>
      <c r="BKF7" s="62">
        <f>'Hist. country inflation'!BLY256/100</f>
        <v>0</v>
      </c>
      <c r="BKG7" s="62">
        <f>'Hist. country inflation'!BLZ256/100</f>
        <v>0</v>
      </c>
      <c r="BKH7" s="62">
        <f>'Hist. country inflation'!BMA256/100</f>
        <v>0</v>
      </c>
      <c r="BKI7" s="62">
        <f>'Hist. country inflation'!BMB256/100</f>
        <v>0</v>
      </c>
      <c r="BKJ7" s="62">
        <f>'Hist. country inflation'!BMC256/100</f>
        <v>0</v>
      </c>
      <c r="BKK7" s="62">
        <f>'Hist. country inflation'!BMD256/100</f>
        <v>0</v>
      </c>
      <c r="BKL7" s="62">
        <f>'Hist. country inflation'!BME256/100</f>
        <v>0</v>
      </c>
      <c r="BKM7" s="62">
        <f>'Hist. country inflation'!BMF256/100</f>
        <v>0</v>
      </c>
      <c r="BKN7" s="62">
        <f>'Hist. country inflation'!BMG256/100</f>
        <v>0</v>
      </c>
      <c r="BKO7" s="62">
        <f>'Hist. country inflation'!BMH256/100</f>
        <v>0</v>
      </c>
      <c r="BKP7" s="62">
        <f>'Hist. country inflation'!BMI256/100</f>
        <v>0</v>
      </c>
      <c r="BKQ7" s="62">
        <f>'Hist. country inflation'!BMJ256/100</f>
        <v>0</v>
      </c>
      <c r="BKR7" s="62">
        <f>'Hist. country inflation'!BMK256/100</f>
        <v>0</v>
      </c>
      <c r="BKS7" s="62">
        <f>'Hist. country inflation'!BML256/100</f>
        <v>0</v>
      </c>
      <c r="BKT7" s="62">
        <f>'Hist. country inflation'!BMM256/100</f>
        <v>0</v>
      </c>
      <c r="BKU7" s="62">
        <f>'Hist. country inflation'!BMN256/100</f>
        <v>0</v>
      </c>
      <c r="BKV7" s="62">
        <f>'Hist. country inflation'!BMO256/100</f>
        <v>0</v>
      </c>
      <c r="BKW7" s="62">
        <f>'Hist. country inflation'!BMP256/100</f>
        <v>0</v>
      </c>
      <c r="BKX7" s="62">
        <f>'Hist. country inflation'!BMQ256/100</f>
        <v>0</v>
      </c>
      <c r="BKY7" s="62">
        <f>'Hist. country inflation'!BMR256/100</f>
        <v>0</v>
      </c>
      <c r="BKZ7" s="62">
        <f>'Hist. country inflation'!BMS256/100</f>
        <v>0</v>
      </c>
      <c r="BLA7" s="62">
        <f>'Hist. country inflation'!BMT256/100</f>
        <v>0</v>
      </c>
      <c r="BLB7" s="62">
        <f>'Hist. country inflation'!BMU256/100</f>
        <v>0</v>
      </c>
      <c r="BLC7" s="62">
        <f>'Hist. country inflation'!BMV256/100</f>
        <v>0</v>
      </c>
      <c r="BLD7" s="62">
        <f>'Hist. country inflation'!BMW256/100</f>
        <v>0</v>
      </c>
      <c r="BLE7" s="62">
        <f>'Hist. country inflation'!BMX256/100</f>
        <v>0</v>
      </c>
      <c r="BLF7" s="62">
        <f>'Hist. country inflation'!BMY256/100</f>
        <v>0</v>
      </c>
      <c r="BLG7" s="62">
        <f>'Hist. country inflation'!BMZ256/100</f>
        <v>0</v>
      </c>
      <c r="BLH7" s="62">
        <f>'Hist. country inflation'!BNA256/100</f>
        <v>0</v>
      </c>
      <c r="BLI7" s="62">
        <f>'Hist. country inflation'!BNB256/100</f>
        <v>0</v>
      </c>
      <c r="BLJ7" s="62">
        <f>'Hist. country inflation'!BNC256/100</f>
        <v>0</v>
      </c>
      <c r="BLK7" s="62">
        <f>'Hist. country inflation'!BND256/100</f>
        <v>0</v>
      </c>
      <c r="BLL7" s="62">
        <f>'Hist. country inflation'!BNE256/100</f>
        <v>0</v>
      </c>
      <c r="BLM7" s="62">
        <f>'Hist. country inflation'!BNF256/100</f>
        <v>0</v>
      </c>
      <c r="BLN7" s="62">
        <f>'Hist. country inflation'!BNG256/100</f>
        <v>0</v>
      </c>
      <c r="BLO7" s="62">
        <f>'Hist. country inflation'!BNH256/100</f>
        <v>0</v>
      </c>
      <c r="BLP7" s="62">
        <f>'Hist. country inflation'!BNI256/100</f>
        <v>0</v>
      </c>
      <c r="BLQ7" s="62">
        <f>'Hist. country inflation'!BNJ256/100</f>
        <v>0</v>
      </c>
      <c r="BLR7" s="62">
        <f>'Hist. country inflation'!BNK256/100</f>
        <v>0</v>
      </c>
      <c r="BLS7" s="62">
        <f>'Hist. country inflation'!BNL256/100</f>
        <v>0</v>
      </c>
      <c r="BLT7" s="62">
        <f>'Hist. country inflation'!BNM256/100</f>
        <v>0</v>
      </c>
      <c r="BLU7" s="62">
        <f>'Hist. country inflation'!BNN256/100</f>
        <v>0</v>
      </c>
      <c r="BLV7" s="62">
        <f>'Hist. country inflation'!BNO256/100</f>
        <v>0</v>
      </c>
      <c r="BLW7" s="62">
        <f>'Hist. country inflation'!BNP256/100</f>
        <v>0</v>
      </c>
      <c r="BLX7" s="62">
        <f>'Hist. country inflation'!BNQ256/100</f>
        <v>0</v>
      </c>
      <c r="BLY7" s="62">
        <f>'Hist. country inflation'!BNR256/100</f>
        <v>0</v>
      </c>
      <c r="BLZ7" s="62">
        <f>'Hist. country inflation'!BNS256/100</f>
        <v>0</v>
      </c>
      <c r="BMA7" s="62">
        <f>'Hist. country inflation'!BNT256/100</f>
        <v>0</v>
      </c>
      <c r="BMB7" s="62">
        <f>'Hist. country inflation'!BNU256/100</f>
        <v>0</v>
      </c>
      <c r="BMC7" s="62">
        <f>'Hist. country inflation'!BNV256/100</f>
        <v>0</v>
      </c>
      <c r="BMD7" s="62">
        <f>'Hist. country inflation'!BNW256/100</f>
        <v>0</v>
      </c>
      <c r="BME7" s="62">
        <f>'Hist. country inflation'!BNX256/100</f>
        <v>0</v>
      </c>
      <c r="BMF7" s="62">
        <f>'Hist. country inflation'!BNY256/100</f>
        <v>0</v>
      </c>
      <c r="BMG7" s="62">
        <f>'Hist. country inflation'!BNZ256/100</f>
        <v>0</v>
      </c>
      <c r="BMH7" s="62">
        <f>'Hist. country inflation'!BOA256/100</f>
        <v>0</v>
      </c>
      <c r="BMI7" s="62">
        <f>'Hist. country inflation'!BOB256/100</f>
        <v>0</v>
      </c>
      <c r="BMJ7" s="62">
        <f>'Hist. country inflation'!BOC256/100</f>
        <v>0</v>
      </c>
      <c r="BMK7" s="62">
        <f>'Hist. country inflation'!BOD256/100</f>
        <v>0</v>
      </c>
      <c r="BML7" s="62">
        <f>'Hist. country inflation'!BOE256/100</f>
        <v>0</v>
      </c>
      <c r="BMM7" s="62">
        <f>'Hist. country inflation'!BOF256/100</f>
        <v>0</v>
      </c>
      <c r="BMN7" s="62">
        <f>'Hist. country inflation'!BOG256/100</f>
        <v>0</v>
      </c>
      <c r="BMO7" s="62">
        <f>'Hist. country inflation'!BOH256/100</f>
        <v>0</v>
      </c>
      <c r="BMP7" s="62">
        <f>'Hist. country inflation'!BOI256/100</f>
        <v>0</v>
      </c>
      <c r="BMQ7" s="62">
        <f>'Hist. country inflation'!BOJ256/100</f>
        <v>0</v>
      </c>
      <c r="BMR7" s="62">
        <f>'Hist. country inflation'!BOK256/100</f>
        <v>0</v>
      </c>
      <c r="BMS7" s="62">
        <f>'Hist. country inflation'!BOL256/100</f>
        <v>0</v>
      </c>
      <c r="BMT7" s="62">
        <f>'Hist. country inflation'!BOM256/100</f>
        <v>0</v>
      </c>
      <c r="BMU7" s="62">
        <f>'Hist. country inflation'!BON256/100</f>
        <v>0</v>
      </c>
      <c r="BMV7" s="62">
        <f>'Hist. country inflation'!BOO256/100</f>
        <v>0</v>
      </c>
      <c r="BMW7" s="62">
        <f>'Hist. country inflation'!BOP256/100</f>
        <v>0</v>
      </c>
      <c r="BMX7" s="62">
        <f>'Hist. country inflation'!BOQ256/100</f>
        <v>0</v>
      </c>
      <c r="BMY7" s="62">
        <f>'Hist. country inflation'!BOR256/100</f>
        <v>0</v>
      </c>
      <c r="BMZ7" s="62">
        <f>'Hist. country inflation'!BOS256/100</f>
        <v>0</v>
      </c>
      <c r="BNA7" s="62">
        <f>'Hist. country inflation'!BOT256/100</f>
        <v>0</v>
      </c>
      <c r="BNB7" s="62">
        <f>'Hist. country inflation'!BOU256/100</f>
        <v>0</v>
      </c>
      <c r="BNC7" s="62">
        <f>'Hist. country inflation'!BOV256/100</f>
        <v>0</v>
      </c>
      <c r="BND7" s="62">
        <f>'Hist. country inflation'!BOW256/100</f>
        <v>0</v>
      </c>
      <c r="BNE7" s="62">
        <f>'Hist. country inflation'!BOX256/100</f>
        <v>0</v>
      </c>
      <c r="BNF7" s="62">
        <f>'Hist. country inflation'!BOY256/100</f>
        <v>0</v>
      </c>
      <c r="BNG7" s="62">
        <f>'Hist. country inflation'!BOZ256/100</f>
        <v>0</v>
      </c>
      <c r="BNH7" s="62">
        <f>'Hist. country inflation'!BPA256/100</f>
        <v>0</v>
      </c>
      <c r="BNI7" s="62">
        <f>'Hist. country inflation'!BPB256/100</f>
        <v>0</v>
      </c>
      <c r="BNJ7" s="62">
        <f>'Hist. country inflation'!BPC256/100</f>
        <v>0</v>
      </c>
      <c r="BNK7" s="62">
        <f>'Hist. country inflation'!BPD256/100</f>
        <v>0</v>
      </c>
      <c r="BNL7" s="62">
        <f>'Hist. country inflation'!BPE256/100</f>
        <v>0</v>
      </c>
      <c r="BNM7" s="62">
        <f>'Hist. country inflation'!BPF256/100</f>
        <v>0</v>
      </c>
      <c r="BNN7" s="62">
        <f>'Hist. country inflation'!BPG256/100</f>
        <v>0</v>
      </c>
      <c r="BNO7" s="62">
        <f>'Hist. country inflation'!BPH256/100</f>
        <v>0</v>
      </c>
      <c r="BNP7" s="62">
        <f>'Hist. country inflation'!BPI256/100</f>
        <v>0</v>
      </c>
      <c r="BNQ7" s="62">
        <f>'Hist. country inflation'!BPJ256/100</f>
        <v>0</v>
      </c>
      <c r="BNR7" s="62">
        <f>'Hist. country inflation'!BPK256/100</f>
        <v>0</v>
      </c>
      <c r="BNS7" s="62">
        <f>'Hist. country inflation'!BPL256/100</f>
        <v>0</v>
      </c>
      <c r="BNT7" s="62">
        <f>'Hist. country inflation'!BPM256/100</f>
        <v>0</v>
      </c>
      <c r="BNU7" s="62">
        <f>'Hist. country inflation'!BPN256/100</f>
        <v>0</v>
      </c>
      <c r="BNV7" s="62">
        <f>'Hist. country inflation'!BPO256/100</f>
        <v>0</v>
      </c>
      <c r="BNW7" s="62">
        <f>'Hist. country inflation'!BPP256/100</f>
        <v>0</v>
      </c>
      <c r="BNX7" s="62">
        <f>'Hist. country inflation'!BPQ256/100</f>
        <v>0</v>
      </c>
      <c r="BNY7" s="62">
        <f>'Hist. country inflation'!BPR256/100</f>
        <v>0</v>
      </c>
      <c r="BNZ7" s="62">
        <f>'Hist. country inflation'!BPS256/100</f>
        <v>0</v>
      </c>
      <c r="BOA7" s="62">
        <f>'Hist. country inflation'!BPT256/100</f>
        <v>0</v>
      </c>
      <c r="BOB7" s="62">
        <f>'Hist. country inflation'!BPU256/100</f>
        <v>0</v>
      </c>
      <c r="BOC7" s="62">
        <f>'Hist. country inflation'!BPV256/100</f>
        <v>0</v>
      </c>
      <c r="BOD7" s="62">
        <f>'Hist. country inflation'!BPW256/100</f>
        <v>0</v>
      </c>
      <c r="BOE7" s="62">
        <f>'Hist. country inflation'!BPX256/100</f>
        <v>0</v>
      </c>
      <c r="BOF7" s="62">
        <f>'Hist. country inflation'!BPY256/100</f>
        <v>0</v>
      </c>
      <c r="BOG7" s="62">
        <f>'Hist. country inflation'!BPZ256/100</f>
        <v>0</v>
      </c>
      <c r="BOH7" s="62">
        <f>'Hist. country inflation'!BQA256/100</f>
        <v>0</v>
      </c>
      <c r="BOI7" s="62">
        <f>'Hist. country inflation'!BQB256/100</f>
        <v>0</v>
      </c>
      <c r="BOJ7" s="62">
        <f>'Hist. country inflation'!BQC256/100</f>
        <v>0</v>
      </c>
      <c r="BOK7" s="62">
        <f>'Hist. country inflation'!BQD256/100</f>
        <v>0</v>
      </c>
      <c r="BOL7" s="62">
        <f>'Hist. country inflation'!BQE256/100</f>
        <v>0</v>
      </c>
      <c r="BOM7" s="62">
        <f>'Hist. country inflation'!BQF256/100</f>
        <v>0</v>
      </c>
      <c r="BON7" s="62">
        <f>'Hist. country inflation'!BQG256/100</f>
        <v>0</v>
      </c>
      <c r="BOO7" s="62">
        <f>'Hist. country inflation'!BQH256/100</f>
        <v>0</v>
      </c>
      <c r="BOP7" s="62">
        <f>'Hist. country inflation'!BQI256/100</f>
        <v>0</v>
      </c>
      <c r="BOQ7" s="62">
        <f>'Hist. country inflation'!BQJ256/100</f>
        <v>0</v>
      </c>
      <c r="BOR7" s="62">
        <f>'Hist. country inflation'!BQK256/100</f>
        <v>0</v>
      </c>
      <c r="BOS7" s="62">
        <f>'Hist. country inflation'!BQL256/100</f>
        <v>0</v>
      </c>
      <c r="BOT7" s="62">
        <f>'Hist. country inflation'!BQM256/100</f>
        <v>0</v>
      </c>
      <c r="BOU7" s="62">
        <f>'Hist. country inflation'!BQN256/100</f>
        <v>0</v>
      </c>
      <c r="BOV7" s="62">
        <f>'Hist. country inflation'!BQO256/100</f>
        <v>0</v>
      </c>
      <c r="BOW7" s="62">
        <f>'Hist. country inflation'!BQP256/100</f>
        <v>0</v>
      </c>
      <c r="BOX7" s="62">
        <f>'Hist. country inflation'!BQQ256/100</f>
        <v>0</v>
      </c>
      <c r="BOY7" s="62">
        <f>'Hist. country inflation'!BQR256/100</f>
        <v>0</v>
      </c>
      <c r="BOZ7" s="62">
        <f>'Hist. country inflation'!BQS256/100</f>
        <v>0</v>
      </c>
      <c r="BPA7" s="62">
        <f>'Hist. country inflation'!BQT256/100</f>
        <v>0</v>
      </c>
      <c r="BPB7" s="62">
        <f>'Hist. country inflation'!BQU256/100</f>
        <v>0</v>
      </c>
      <c r="BPC7" s="62">
        <f>'Hist. country inflation'!BQV256/100</f>
        <v>0</v>
      </c>
      <c r="BPD7" s="62">
        <f>'Hist. country inflation'!BQW256/100</f>
        <v>0</v>
      </c>
      <c r="BPE7" s="62">
        <f>'Hist. country inflation'!BQX256/100</f>
        <v>0</v>
      </c>
      <c r="BPF7" s="62">
        <f>'Hist. country inflation'!BQY256/100</f>
        <v>0</v>
      </c>
      <c r="BPG7" s="62">
        <f>'Hist. country inflation'!BQZ256/100</f>
        <v>0</v>
      </c>
      <c r="BPH7" s="62">
        <f>'Hist. country inflation'!BRA256/100</f>
        <v>0</v>
      </c>
      <c r="BPI7" s="62">
        <f>'Hist. country inflation'!BRB256/100</f>
        <v>0</v>
      </c>
      <c r="BPJ7" s="62">
        <f>'Hist. country inflation'!BRC256/100</f>
        <v>0</v>
      </c>
      <c r="BPK7" s="62">
        <f>'Hist. country inflation'!BRD256/100</f>
        <v>0</v>
      </c>
      <c r="BPL7" s="62">
        <f>'Hist. country inflation'!BRE256/100</f>
        <v>0</v>
      </c>
      <c r="BPM7" s="62">
        <f>'Hist. country inflation'!BRF256/100</f>
        <v>0</v>
      </c>
      <c r="BPN7" s="62">
        <f>'Hist. country inflation'!BRG256/100</f>
        <v>0</v>
      </c>
      <c r="BPO7" s="62">
        <f>'Hist. country inflation'!BRH256/100</f>
        <v>0</v>
      </c>
      <c r="BPP7" s="62">
        <f>'Hist. country inflation'!BRI256/100</f>
        <v>0</v>
      </c>
      <c r="BPQ7" s="62">
        <f>'Hist. country inflation'!BRJ256/100</f>
        <v>0</v>
      </c>
      <c r="BPR7" s="62">
        <f>'Hist. country inflation'!BRK256/100</f>
        <v>0</v>
      </c>
      <c r="BPS7" s="62">
        <f>'Hist. country inflation'!BRL256/100</f>
        <v>0</v>
      </c>
      <c r="BPT7" s="62">
        <f>'Hist. country inflation'!BRM256/100</f>
        <v>0</v>
      </c>
      <c r="BPU7" s="62">
        <f>'Hist. country inflation'!BRN256/100</f>
        <v>0</v>
      </c>
      <c r="BPV7" s="62">
        <f>'Hist. country inflation'!BRO256/100</f>
        <v>0</v>
      </c>
      <c r="BPW7" s="62">
        <f>'Hist. country inflation'!BRP256/100</f>
        <v>0</v>
      </c>
      <c r="BPX7" s="62">
        <f>'Hist. country inflation'!BRQ256/100</f>
        <v>0</v>
      </c>
      <c r="BPY7" s="62">
        <f>'Hist. country inflation'!BRR256/100</f>
        <v>0</v>
      </c>
      <c r="BPZ7" s="62">
        <f>'Hist. country inflation'!BRS256/100</f>
        <v>0</v>
      </c>
      <c r="BQA7" s="62">
        <f>'Hist. country inflation'!BRT256/100</f>
        <v>0</v>
      </c>
      <c r="BQB7" s="62">
        <f>'Hist. country inflation'!BRU256/100</f>
        <v>0</v>
      </c>
      <c r="BQC7" s="62">
        <f>'Hist. country inflation'!BRV256/100</f>
        <v>0</v>
      </c>
      <c r="BQD7" s="62">
        <f>'Hist. country inflation'!BRW256/100</f>
        <v>0</v>
      </c>
      <c r="BQE7" s="62">
        <f>'Hist. country inflation'!BRX256/100</f>
        <v>0</v>
      </c>
      <c r="BQF7" s="62">
        <f>'Hist. country inflation'!BRY256/100</f>
        <v>0</v>
      </c>
      <c r="BQG7" s="62">
        <f>'Hist. country inflation'!BRZ256/100</f>
        <v>0</v>
      </c>
      <c r="BQH7" s="62">
        <f>'Hist. country inflation'!BSA256/100</f>
        <v>0</v>
      </c>
      <c r="BQI7" s="62">
        <f>'Hist. country inflation'!BSB256/100</f>
        <v>0</v>
      </c>
      <c r="BQJ7" s="62">
        <f>'Hist. country inflation'!BSC256/100</f>
        <v>0</v>
      </c>
      <c r="BQK7" s="62">
        <f>'Hist. country inflation'!BSD256/100</f>
        <v>0</v>
      </c>
      <c r="BQL7" s="62">
        <f>'Hist. country inflation'!BSE256/100</f>
        <v>0</v>
      </c>
      <c r="BQM7" s="62">
        <f>'Hist. country inflation'!BSF256/100</f>
        <v>0</v>
      </c>
      <c r="BQN7" s="62">
        <f>'Hist. country inflation'!BSG256/100</f>
        <v>0</v>
      </c>
      <c r="BQO7" s="62">
        <f>'Hist. country inflation'!BSH256/100</f>
        <v>0</v>
      </c>
      <c r="BQP7" s="62">
        <f>'Hist. country inflation'!BSI256/100</f>
        <v>0</v>
      </c>
      <c r="BQQ7" s="62">
        <f>'Hist. country inflation'!BSJ256/100</f>
        <v>0</v>
      </c>
      <c r="BQR7" s="62">
        <f>'Hist. country inflation'!BSK256/100</f>
        <v>0</v>
      </c>
      <c r="BQS7" s="62">
        <f>'Hist. country inflation'!BSL256/100</f>
        <v>0</v>
      </c>
      <c r="BQT7" s="62">
        <f>'Hist. country inflation'!BSM256/100</f>
        <v>0</v>
      </c>
      <c r="BQU7" s="62">
        <f>'Hist. country inflation'!BSN256/100</f>
        <v>0</v>
      </c>
      <c r="BQV7" s="62">
        <f>'Hist. country inflation'!BSO256/100</f>
        <v>0</v>
      </c>
      <c r="BQW7" s="62">
        <f>'Hist. country inflation'!BSP256/100</f>
        <v>0</v>
      </c>
      <c r="BQX7" s="62">
        <f>'Hist. country inflation'!BSQ256/100</f>
        <v>0</v>
      </c>
      <c r="BQY7" s="62">
        <f>'Hist. country inflation'!BSR256/100</f>
        <v>0</v>
      </c>
      <c r="BQZ7" s="62">
        <f>'Hist. country inflation'!BSS256/100</f>
        <v>0</v>
      </c>
      <c r="BRA7" s="62">
        <f>'Hist. country inflation'!BST256/100</f>
        <v>0</v>
      </c>
      <c r="BRB7" s="62">
        <f>'Hist. country inflation'!BSU256/100</f>
        <v>0</v>
      </c>
      <c r="BRC7" s="62">
        <f>'Hist. country inflation'!BSV256/100</f>
        <v>0</v>
      </c>
      <c r="BRD7" s="62">
        <f>'Hist. country inflation'!BSW256/100</f>
        <v>0</v>
      </c>
      <c r="BRE7" s="62">
        <f>'Hist. country inflation'!BSX256/100</f>
        <v>0</v>
      </c>
      <c r="BRF7" s="62">
        <f>'Hist. country inflation'!BSY256/100</f>
        <v>0</v>
      </c>
      <c r="BRG7" s="62">
        <f>'Hist. country inflation'!BSZ256/100</f>
        <v>0</v>
      </c>
      <c r="BRH7" s="62">
        <f>'Hist. country inflation'!BTA256/100</f>
        <v>0</v>
      </c>
      <c r="BRI7" s="62">
        <f>'Hist. country inflation'!BTB256/100</f>
        <v>0</v>
      </c>
      <c r="BRJ7" s="62">
        <f>'Hist. country inflation'!BTC256/100</f>
        <v>0</v>
      </c>
      <c r="BRK7" s="62">
        <f>'Hist. country inflation'!BTD256/100</f>
        <v>0</v>
      </c>
      <c r="BRL7" s="62">
        <f>'Hist. country inflation'!BTE256/100</f>
        <v>0</v>
      </c>
      <c r="BRM7" s="62">
        <f>'Hist. country inflation'!BTF256/100</f>
        <v>0</v>
      </c>
      <c r="BRN7" s="62">
        <f>'Hist. country inflation'!BTG256/100</f>
        <v>0</v>
      </c>
      <c r="BRO7" s="62">
        <f>'Hist. country inflation'!BTH256/100</f>
        <v>0</v>
      </c>
      <c r="BRP7" s="62">
        <f>'Hist. country inflation'!BTI256/100</f>
        <v>0</v>
      </c>
      <c r="BRQ7" s="62">
        <f>'Hist. country inflation'!BTJ256/100</f>
        <v>0</v>
      </c>
      <c r="BRR7" s="62">
        <f>'Hist. country inflation'!BTK256/100</f>
        <v>0</v>
      </c>
      <c r="BRS7" s="62">
        <f>'Hist. country inflation'!BTL256/100</f>
        <v>0</v>
      </c>
      <c r="BRT7" s="62">
        <f>'Hist. country inflation'!BTM256/100</f>
        <v>0</v>
      </c>
      <c r="BRU7" s="62">
        <f>'Hist. country inflation'!BTN256/100</f>
        <v>0</v>
      </c>
      <c r="BRV7" s="62">
        <f>'Hist. country inflation'!BTO256/100</f>
        <v>0</v>
      </c>
      <c r="BRW7" s="62">
        <f>'Hist. country inflation'!BTP256/100</f>
        <v>0</v>
      </c>
      <c r="BRX7" s="62">
        <f>'Hist. country inflation'!BTQ256/100</f>
        <v>0</v>
      </c>
      <c r="BRY7" s="62">
        <f>'Hist. country inflation'!BTR256/100</f>
        <v>0</v>
      </c>
      <c r="BRZ7" s="62">
        <f>'Hist. country inflation'!BTS256/100</f>
        <v>0</v>
      </c>
      <c r="BSA7" s="62">
        <f>'Hist. country inflation'!BTT256/100</f>
        <v>0</v>
      </c>
      <c r="BSB7" s="62">
        <f>'Hist. country inflation'!BTU256/100</f>
        <v>0</v>
      </c>
      <c r="BSC7" s="62">
        <f>'Hist. country inflation'!BTV256/100</f>
        <v>0</v>
      </c>
      <c r="BSD7" s="62">
        <f>'Hist. country inflation'!BTW256/100</f>
        <v>0</v>
      </c>
      <c r="BSE7" s="62">
        <f>'Hist. country inflation'!BTX256/100</f>
        <v>0</v>
      </c>
      <c r="BSF7" s="62">
        <f>'Hist. country inflation'!BTY256/100</f>
        <v>0</v>
      </c>
      <c r="BSG7" s="62">
        <f>'Hist. country inflation'!BTZ256/100</f>
        <v>0</v>
      </c>
      <c r="BSH7" s="62">
        <f>'Hist. country inflation'!BUA256/100</f>
        <v>0</v>
      </c>
      <c r="BSI7" s="62">
        <f>'Hist. country inflation'!BUB256/100</f>
        <v>0</v>
      </c>
      <c r="BSJ7" s="62">
        <f>'Hist. country inflation'!BUC256/100</f>
        <v>0</v>
      </c>
      <c r="BSK7" s="62">
        <f>'Hist. country inflation'!BUD256/100</f>
        <v>0</v>
      </c>
      <c r="BSL7" s="62">
        <f>'Hist. country inflation'!BUE256/100</f>
        <v>0</v>
      </c>
      <c r="BSM7" s="62">
        <f>'Hist. country inflation'!BUF256/100</f>
        <v>0</v>
      </c>
      <c r="BSN7" s="62">
        <f>'Hist. country inflation'!BUG256/100</f>
        <v>0</v>
      </c>
      <c r="BSO7" s="62">
        <f>'Hist. country inflation'!BUH256/100</f>
        <v>0</v>
      </c>
      <c r="BSP7" s="62">
        <f>'Hist. country inflation'!BUI256/100</f>
        <v>0</v>
      </c>
      <c r="BSQ7" s="62">
        <f>'Hist. country inflation'!BUJ256/100</f>
        <v>0</v>
      </c>
      <c r="BSR7" s="62">
        <f>'Hist. country inflation'!BUK256/100</f>
        <v>0</v>
      </c>
      <c r="BSS7" s="62">
        <f>'Hist. country inflation'!BUL256/100</f>
        <v>0</v>
      </c>
      <c r="BST7" s="62">
        <f>'Hist. country inflation'!BUM256/100</f>
        <v>0</v>
      </c>
      <c r="BSU7" s="62">
        <f>'Hist. country inflation'!BUN256/100</f>
        <v>0</v>
      </c>
      <c r="BSV7" s="62">
        <f>'Hist. country inflation'!BUO256/100</f>
        <v>0</v>
      </c>
      <c r="BSW7" s="62">
        <f>'Hist. country inflation'!BUP256/100</f>
        <v>0</v>
      </c>
      <c r="BSX7" s="62">
        <f>'Hist. country inflation'!BUQ256/100</f>
        <v>0</v>
      </c>
      <c r="BSY7" s="62">
        <f>'Hist. country inflation'!BUR256/100</f>
        <v>0</v>
      </c>
      <c r="BSZ7" s="62">
        <f>'Hist. country inflation'!BUS256/100</f>
        <v>0</v>
      </c>
      <c r="BTA7" s="62">
        <f>'Hist. country inflation'!BUT256/100</f>
        <v>0</v>
      </c>
      <c r="BTB7" s="62">
        <f>'Hist. country inflation'!BUU256/100</f>
        <v>0</v>
      </c>
      <c r="BTC7" s="62">
        <f>'Hist. country inflation'!BUV256/100</f>
        <v>0</v>
      </c>
      <c r="BTD7" s="62">
        <f>'Hist. country inflation'!BUW256/100</f>
        <v>0</v>
      </c>
      <c r="BTE7" s="62">
        <f>'Hist. country inflation'!BUX256/100</f>
        <v>0</v>
      </c>
      <c r="BTF7" s="62">
        <f>'Hist. country inflation'!BUY256/100</f>
        <v>0</v>
      </c>
      <c r="BTG7" s="62">
        <f>'Hist. country inflation'!BUZ256/100</f>
        <v>0</v>
      </c>
      <c r="BTH7" s="62">
        <f>'Hist. country inflation'!BVA256/100</f>
        <v>0</v>
      </c>
      <c r="BTI7" s="62">
        <f>'Hist. country inflation'!BVB256/100</f>
        <v>0</v>
      </c>
      <c r="BTJ7" s="62">
        <f>'Hist. country inflation'!BVC256/100</f>
        <v>0</v>
      </c>
      <c r="BTK7" s="62">
        <f>'Hist. country inflation'!BVD256/100</f>
        <v>0</v>
      </c>
      <c r="BTL7" s="62">
        <f>'Hist. country inflation'!BVE256/100</f>
        <v>0</v>
      </c>
      <c r="BTM7" s="62">
        <f>'Hist. country inflation'!BVF256/100</f>
        <v>0</v>
      </c>
      <c r="BTN7" s="62">
        <f>'Hist. country inflation'!BVG256/100</f>
        <v>0</v>
      </c>
      <c r="BTO7" s="62">
        <f>'Hist. country inflation'!BVH256/100</f>
        <v>0</v>
      </c>
      <c r="BTP7" s="62">
        <f>'Hist. country inflation'!BVI256/100</f>
        <v>0</v>
      </c>
      <c r="BTQ7" s="62">
        <f>'Hist. country inflation'!BVJ256/100</f>
        <v>0</v>
      </c>
      <c r="BTR7" s="62">
        <f>'Hist. country inflation'!BVK256/100</f>
        <v>0</v>
      </c>
      <c r="BTS7" s="62">
        <f>'Hist. country inflation'!BVL256/100</f>
        <v>0</v>
      </c>
      <c r="BTT7" s="62">
        <f>'Hist. country inflation'!BVM256/100</f>
        <v>0</v>
      </c>
      <c r="BTU7" s="62">
        <f>'Hist. country inflation'!BVN256/100</f>
        <v>0</v>
      </c>
      <c r="BTV7" s="62">
        <f>'Hist. country inflation'!BVO256/100</f>
        <v>0</v>
      </c>
      <c r="BTW7" s="62">
        <f>'Hist. country inflation'!BVP256/100</f>
        <v>0</v>
      </c>
      <c r="BTX7" s="62">
        <f>'Hist. country inflation'!BVQ256/100</f>
        <v>0</v>
      </c>
      <c r="BTY7" s="62">
        <f>'Hist. country inflation'!BVR256/100</f>
        <v>0</v>
      </c>
      <c r="BTZ7" s="62">
        <f>'Hist. country inflation'!BVS256/100</f>
        <v>0</v>
      </c>
      <c r="BUA7" s="62">
        <f>'Hist. country inflation'!BVT256/100</f>
        <v>0</v>
      </c>
      <c r="BUB7" s="62">
        <f>'Hist. country inflation'!BVU256/100</f>
        <v>0</v>
      </c>
      <c r="BUC7" s="62">
        <f>'Hist. country inflation'!BVV256/100</f>
        <v>0</v>
      </c>
      <c r="BUD7" s="62">
        <f>'Hist. country inflation'!BVW256/100</f>
        <v>0</v>
      </c>
      <c r="BUE7" s="62">
        <f>'Hist. country inflation'!BVX256/100</f>
        <v>0</v>
      </c>
      <c r="BUF7" s="62">
        <f>'Hist. country inflation'!BVY256/100</f>
        <v>0</v>
      </c>
      <c r="BUG7" s="62">
        <f>'Hist. country inflation'!BVZ256/100</f>
        <v>0</v>
      </c>
      <c r="BUH7" s="62">
        <f>'Hist. country inflation'!BWA256/100</f>
        <v>0</v>
      </c>
      <c r="BUI7" s="62">
        <f>'Hist. country inflation'!BWB256/100</f>
        <v>0</v>
      </c>
      <c r="BUJ7" s="62">
        <f>'Hist. country inflation'!BWC256/100</f>
        <v>0</v>
      </c>
      <c r="BUK7" s="62">
        <f>'Hist. country inflation'!BWD256/100</f>
        <v>0</v>
      </c>
      <c r="BUL7" s="62">
        <f>'Hist. country inflation'!BWE256/100</f>
        <v>0</v>
      </c>
      <c r="BUM7" s="62">
        <f>'Hist. country inflation'!BWF256/100</f>
        <v>0</v>
      </c>
      <c r="BUN7" s="62">
        <f>'Hist. country inflation'!BWG256/100</f>
        <v>0</v>
      </c>
      <c r="BUO7" s="62">
        <f>'Hist. country inflation'!BWH256/100</f>
        <v>0</v>
      </c>
      <c r="BUP7" s="62">
        <f>'Hist. country inflation'!BWI256/100</f>
        <v>0</v>
      </c>
      <c r="BUQ7" s="62">
        <f>'Hist. country inflation'!BWJ256/100</f>
        <v>0</v>
      </c>
      <c r="BUR7" s="62">
        <f>'Hist. country inflation'!BWK256/100</f>
        <v>0</v>
      </c>
      <c r="BUS7" s="62">
        <f>'Hist. country inflation'!BWL256/100</f>
        <v>0</v>
      </c>
      <c r="BUT7" s="62">
        <f>'Hist. country inflation'!BWM256/100</f>
        <v>0</v>
      </c>
      <c r="BUU7" s="62">
        <f>'Hist. country inflation'!BWN256/100</f>
        <v>0</v>
      </c>
      <c r="BUV7" s="62">
        <f>'Hist. country inflation'!BWO256/100</f>
        <v>0</v>
      </c>
      <c r="BUW7" s="62">
        <f>'Hist. country inflation'!BWP256/100</f>
        <v>0</v>
      </c>
      <c r="BUX7" s="62">
        <f>'Hist. country inflation'!BWQ256/100</f>
        <v>0</v>
      </c>
      <c r="BUY7" s="62">
        <f>'Hist. country inflation'!BWR256/100</f>
        <v>0</v>
      </c>
      <c r="BUZ7" s="62">
        <f>'Hist. country inflation'!BWS256/100</f>
        <v>0</v>
      </c>
      <c r="BVA7" s="62">
        <f>'Hist. country inflation'!BWT256/100</f>
        <v>0</v>
      </c>
      <c r="BVB7" s="62">
        <f>'Hist. country inflation'!BWU256/100</f>
        <v>0</v>
      </c>
      <c r="BVC7" s="62">
        <f>'Hist. country inflation'!BWV256/100</f>
        <v>0</v>
      </c>
      <c r="BVD7" s="62">
        <f>'Hist. country inflation'!BWW256/100</f>
        <v>0</v>
      </c>
      <c r="BVE7" s="62">
        <f>'Hist. country inflation'!BWX256/100</f>
        <v>0</v>
      </c>
      <c r="BVF7" s="62">
        <f>'Hist. country inflation'!BWY256/100</f>
        <v>0</v>
      </c>
      <c r="BVG7" s="62">
        <f>'Hist. country inflation'!BWZ256/100</f>
        <v>0</v>
      </c>
      <c r="BVH7" s="62">
        <f>'Hist. country inflation'!BXA256/100</f>
        <v>0</v>
      </c>
      <c r="BVI7" s="62">
        <f>'Hist. country inflation'!BXB256/100</f>
        <v>0</v>
      </c>
      <c r="BVJ7" s="62">
        <f>'Hist. country inflation'!BXC256/100</f>
        <v>0</v>
      </c>
      <c r="BVK7" s="62">
        <f>'Hist. country inflation'!BXD256/100</f>
        <v>0</v>
      </c>
      <c r="BVL7" s="62">
        <f>'Hist. country inflation'!BXE256/100</f>
        <v>0</v>
      </c>
      <c r="BVM7" s="62">
        <f>'Hist. country inflation'!BXF256/100</f>
        <v>0</v>
      </c>
      <c r="BVN7" s="62">
        <f>'Hist. country inflation'!BXG256/100</f>
        <v>0</v>
      </c>
      <c r="BVO7" s="62">
        <f>'Hist. country inflation'!BXH256/100</f>
        <v>0</v>
      </c>
      <c r="BVP7" s="62">
        <f>'Hist. country inflation'!BXI256/100</f>
        <v>0</v>
      </c>
      <c r="BVQ7" s="62">
        <f>'Hist. country inflation'!BXJ256/100</f>
        <v>0</v>
      </c>
      <c r="BVR7" s="62">
        <f>'Hist. country inflation'!BXK256/100</f>
        <v>0</v>
      </c>
      <c r="BVS7" s="62">
        <f>'Hist. country inflation'!BXL256/100</f>
        <v>0</v>
      </c>
      <c r="BVT7" s="62">
        <f>'Hist. country inflation'!BXM256/100</f>
        <v>0</v>
      </c>
      <c r="BVU7" s="62">
        <f>'Hist. country inflation'!BXN256/100</f>
        <v>0</v>
      </c>
      <c r="BVV7" s="62">
        <f>'Hist. country inflation'!BXO256/100</f>
        <v>0</v>
      </c>
      <c r="BVW7" s="62">
        <f>'Hist. country inflation'!BXP256/100</f>
        <v>0</v>
      </c>
      <c r="BVX7" s="62">
        <f>'Hist. country inflation'!BXQ256/100</f>
        <v>0</v>
      </c>
      <c r="BVY7" s="62">
        <f>'Hist. country inflation'!BXR256/100</f>
        <v>0</v>
      </c>
      <c r="BVZ7" s="62">
        <f>'Hist. country inflation'!BXS256/100</f>
        <v>0</v>
      </c>
      <c r="BWA7" s="62">
        <f>'Hist. country inflation'!BXT256/100</f>
        <v>0</v>
      </c>
      <c r="BWB7" s="62">
        <f>'Hist. country inflation'!BXU256/100</f>
        <v>0</v>
      </c>
      <c r="BWC7" s="62">
        <f>'Hist. country inflation'!BXV256/100</f>
        <v>0</v>
      </c>
      <c r="BWD7" s="62">
        <f>'Hist. country inflation'!BXW256/100</f>
        <v>0</v>
      </c>
      <c r="BWE7" s="62">
        <f>'Hist. country inflation'!BXX256/100</f>
        <v>0</v>
      </c>
      <c r="BWF7" s="62">
        <f>'Hist. country inflation'!BXY256/100</f>
        <v>0</v>
      </c>
      <c r="BWG7" s="62">
        <f>'Hist. country inflation'!BXZ256/100</f>
        <v>0</v>
      </c>
      <c r="BWH7" s="62">
        <f>'Hist. country inflation'!BYA256/100</f>
        <v>0</v>
      </c>
      <c r="BWI7" s="62">
        <f>'Hist. country inflation'!BYB256/100</f>
        <v>0</v>
      </c>
      <c r="BWJ7" s="62">
        <f>'Hist. country inflation'!BYC256/100</f>
        <v>0</v>
      </c>
      <c r="BWK7" s="62">
        <f>'Hist. country inflation'!BYD256/100</f>
        <v>0</v>
      </c>
      <c r="BWL7" s="62">
        <f>'Hist. country inflation'!BYE256/100</f>
        <v>0</v>
      </c>
      <c r="BWM7" s="62">
        <f>'Hist. country inflation'!BYF256/100</f>
        <v>0</v>
      </c>
      <c r="BWN7" s="62">
        <f>'Hist. country inflation'!BYG256/100</f>
        <v>0</v>
      </c>
      <c r="BWO7" s="62">
        <f>'Hist. country inflation'!BYH256/100</f>
        <v>0</v>
      </c>
      <c r="BWP7" s="62">
        <f>'Hist. country inflation'!BYI256/100</f>
        <v>0</v>
      </c>
      <c r="BWQ7" s="62">
        <f>'Hist. country inflation'!BYJ256/100</f>
        <v>0</v>
      </c>
      <c r="BWR7" s="62">
        <f>'Hist. country inflation'!BYK256/100</f>
        <v>0</v>
      </c>
      <c r="BWS7" s="62">
        <f>'Hist. country inflation'!BYL256/100</f>
        <v>0</v>
      </c>
      <c r="BWT7" s="62">
        <f>'Hist. country inflation'!BYM256/100</f>
        <v>0</v>
      </c>
      <c r="BWU7" s="62">
        <f>'Hist. country inflation'!BYN256/100</f>
        <v>0</v>
      </c>
      <c r="BWV7" s="62">
        <f>'Hist. country inflation'!BYO256/100</f>
        <v>0</v>
      </c>
      <c r="BWW7" s="62">
        <f>'Hist. country inflation'!BYP256/100</f>
        <v>0</v>
      </c>
      <c r="BWX7" s="62">
        <f>'Hist. country inflation'!BYQ256/100</f>
        <v>0</v>
      </c>
      <c r="BWY7" s="62">
        <f>'Hist. country inflation'!BYR256/100</f>
        <v>0</v>
      </c>
      <c r="BWZ7" s="62">
        <f>'Hist. country inflation'!BYS256/100</f>
        <v>0</v>
      </c>
      <c r="BXA7" s="62">
        <f>'Hist. country inflation'!BYT256/100</f>
        <v>0</v>
      </c>
      <c r="BXB7" s="62">
        <f>'Hist. country inflation'!BYU256/100</f>
        <v>0</v>
      </c>
      <c r="BXC7" s="62">
        <f>'Hist. country inflation'!BYV256/100</f>
        <v>0</v>
      </c>
      <c r="BXD7" s="62">
        <f>'Hist. country inflation'!BYW256/100</f>
        <v>0</v>
      </c>
      <c r="BXE7" s="62">
        <f>'Hist. country inflation'!BYX256/100</f>
        <v>0</v>
      </c>
      <c r="BXF7" s="62">
        <f>'Hist. country inflation'!BYY256/100</f>
        <v>0</v>
      </c>
      <c r="BXG7" s="62">
        <f>'Hist. country inflation'!BYZ256/100</f>
        <v>0</v>
      </c>
      <c r="BXH7" s="62">
        <f>'Hist. country inflation'!BZA256/100</f>
        <v>0</v>
      </c>
      <c r="BXI7" s="62">
        <f>'Hist. country inflation'!BZB256/100</f>
        <v>0</v>
      </c>
      <c r="BXJ7" s="62">
        <f>'Hist. country inflation'!BZC256/100</f>
        <v>0</v>
      </c>
      <c r="BXK7" s="62">
        <f>'Hist. country inflation'!BZD256/100</f>
        <v>0</v>
      </c>
      <c r="BXL7" s="62">
        <f>'Hist. country inflation'!BZE256/100</f>
        <v>0</v>
      </c>
      <c r="BXM7" s="62">
        <f>'Hist. country inflation'!BZF256/100</f>
        <v>0</v>
      </c>
      <c r="BXN7" s="62">
        <f>'Hist. country inflation'!BZG256/100</f>
        <v>0</v>
      </c>
      <c r="BXO7" s="62">
        <f>'Hist. country inflation'!BZH256/100</f>
        <v>0</v>
      </c>
      <c r="BXP7" s="62">
        <f>'Hist. country inflation'!BZI256/100</f>
        <v>0</v>
      </c>
      <c r="BXQ7" s="62">
        <f>'Hist. country inflation'!BZJ256/100</f>
        <v>0</v>
      </c>
      <c r="BXR7" s="62">
        <f>'Hist. country inflation'!BZK256/100</f>
        <v>0</v>
      </c>
      <c r="BXS7" s="62">
        <f>'Hist. country inflation'!BZL256/100</f>
        <v>0</v>
      </c>
      <c r="BXT7" s="62">
        <f>'Hist. country inflation'!BZM256/100</f>
        <v>0</v>
      </c>
      <c r="BXU7" s="62">
        <f>'Hist. country inflation'!BZN256/100</f>
        <v>0</v>
      </c>
      <c r="BXV7" s="62">
        <f>'Hist. country inflation'!BZO256/100</f>
        <v>0</v>
      </c>
      <c r="BXW7" s="62">
        <f>'Hist. country inflation'!BZP256/100</f>
        <v>0</v>
      </c>
      <c r="BXX7" s="62">
        <f>'Hist. country inflation'!BZQ256/100</f>
        <v>0</v>
      </c>
      <c r="BXY7" s="62">
        <f>'Hist. country inflation'!BZR256/100</f>
        <v>0</v>
      </c>
      <c r="BXZ7" s="62">
        <f>'Hist. country inflation'!BZS256/100</f>
        <v>0</v>
      </c>
      <c r="BYA7" s="62">
        <f>'Hist. country inflation'!BZT256/100</f>
        <v>0</v>
      </c>
      <c r="BYB7" s="62">
        <f>'Hist. country inflation'!BZU256/100</f>
        <v>0</v>
      </c>
      <c r="BYC7" s="62">
        <f>'Hist. country inflation'!BZV256/100</f>
        <v>0</v>
      </c>
      <c r="BYD7" s="62">
        <f>'Hist. country inflation'!BZW256/100</f>
        <v>0</v>
      </c>
      <c r="BYE7" s="62">
        <f>'Hist. country inflation'!BZX256/100</f>
        <v>0</v>
      </c>
      <c r="BYF7" s="62">
        <f>'Hist. country inflation'!BZY256/100</f>
        <v>0</v>
      </c>
      <c r="BYG7" s="62">
        <f>'Hist. country inflation'!BZZ256/100</f>
        <v>0</v>
      </c>
      <c r="BYH7" s="62">
        <f>'Hist. country inflation'!CAA256/100</f>
        <v>0</v>
      </c>
      <c r="BYI7" s="62">
        <f>'Hist. country inflation'!CAB256/100</f>
        <v>0</v>
      </c>
      <c r="BYJ7" s="62">
        <f>'Hist. country inflation'!CAC256/100</f>
        <v>0</v>
      </c>
      <c r="BYK7" s="62">
        <f>'Hist. country inflation'!CAD256/100</f>
        <v>0</v>
      </c>
      <c r="BYL7" s="62">
        <f>'Hist. country inflation'!CAE256/100</f>
        <v>0</v>
      </c>
      <c r="BYM7" s="62">
        <f>'Hist. country inflation'!CAF256/100</f>
        <v>0</v>
      </c>
      <c r="BYN7" s="62">
        <f>'Hist. country inflation'!CAG256/100</f>
        <v>0</v>
      </c>
      <c r="BYO7" s="62">
        <f>'Hist. country inflation'!CAH256/100</f>
        <v>0</v>
      </c>
      <c r="BYP7" s="62">
        <f>'Hist. country inflation'!CAI256/100</f>
        <v>0</v>
      </c>
      <c r="BYQ7" s="62">
        <f>'Hist. country inflation'!CAJ256/100</f>
        <v>0</v>
      </c>
      <c r="BYR7" s="62">
        <f>'Hist. country inflation'!CAK256/100</f>
        <v>0</v>
      </c>
      <c r="BYS7" s="62">
        <f>'Hist. country inflation'!CAL256/100</f>
        <v>0</v>
      </c>
      <c r="BYT7" s="62">
        <f>'Hist. country inflation'!CAM256/100</f>
        <v>0</v>
      </c>
      <c r="BYU7" s="62">
        <f>'Hist. country inflation'!CAN256/100</f>
        <v>0</v>
      </c>
      <c r="BYV7" s="62">
        <f>'Hist. country inflation'!CAO256/100</f>
        <v>0</v>
      </c>
      <c r="BYW7" s="62">
        <f>'Hist. country inflation'!CAP256/100</f>
        <v>0</v>
      </c>
      <c r="BYX7" s="62">
        <f>'Hist. country inflation'!CAQ256/100</f>
        <v>0</v>
      </c>
      <c r="BYY7" s="62">
        <f>'Hist. country inflation'!CAR256/100</f>
        <v>0</v>
      </c>
      <c r="BYZ7" s="62">
        <f>'Hist. country inflation'!CAS256/100</f>
        <v>0</v>
      </c>
      <c r="BZA7" s="62">
        <f>'Hist. country inflation'!CAT256/100</f>
        <v>0</v>
      </c>
      <c r="BZB7" s="62">
        <f>'Hist. country inflation'!CAU256/100</f>
        <v>0</v>
      </c>
      <c r="BZC7" s="62">
        <f>'Hist. country inflation'!CAV256/100</f>
        <v>0</v>
      </c>
      <c r="BZD7" s="62">
        <f>'Hist. country inflation'!CAW256/100</f>
        <v>0</v>
      </c>
      <c r="BZE7" s="62">
        <f>'Hist. country inflation'!CAX256/100</f>
        <v>0</v>
      </c>
      <c r="BZF7" s="62">
        <f>'Hist. country inflation'!CAY256/100</f>
        <v>0</v>
      </c>
      <c r="BZG7" s="62">
        <f>'Hist. country inflation'!CAZ256/100</f>
        <v>0</v>
      </c>
      <c r="BZH7" s="62">
        <f>'Hist. country inflation'!CBA256/100</f>
        <v>0</v>
      </c>
      <c r="BZI7" s="62">
        <f>'Hist. country inflation'!CBB256/100</f>
        <v>0</v>
      </c>
      <c r="BZJ7" s="62">
        <f>'Hist. country inflation'!CBC256/100</f>
        <v>0</v>
      </c>
      <c r="BZK7" s="62">
        <f>'Hist. country inflation'!CBD256/100</f>
        <v>0</v>
      </c>
      <c r="BZL7" s="62">
        <f>'Hist. country inflation'!CBE256/100</f>
        <v>0</v>
      </c>
      <c r="BZM7" s="62">
        <f>'Hist. country inflation'!CBF256/100</f>
        <v>0</v>
      </c>
      <c r="BZN7" s="62">
        <f>'Hist. country inflation'!CBG256/100</f>
        <v>0</v>
      </c>
      <c r="BZO7" s="62">
        <f>'Hist. country inflation'!CBH256/100</f>
        <v>0</v>
      </c>
      <c r="BZP7" s="62">
        <f>'Hist. country inflation'!CBI256/100</f>
        <v>0</v>
      </c>
      <c r="BZQ7" s="62">
        <f>'Hist. country inflation'!CBJ256/100</f>
        <v>0</v>
      </c>
      <c r="BZR7" s="62">
        <f>'Hist. country inflation'!CBK256/100</f>
        <v>0</v>
      </c>
      <c r="BZS7" s="62">
        <f>'Hist. country inflation'!CBL256/100</f>
        <v>0</v>
      </c>
      <c r="BZT7" s="62">
        <f>'Hist. country inflation'!CBM256/100</f>
        <v>0</v>
      </c>
      <c r="BZU7" s="62">
        <f>'Hist. country inflation'!CBN256/100</f>
        <v>0</v>
      </c>
      <c r="BZV7" s="62">
        <f>'Hist. country inflation'!CBO256/100</f>
        <v>0</v>
      </c>
      <c r="BZW7" s="62">
        <f>'Hist. country inflation'!CBP256/100</f>
        <v>0</v>
      </c>
      <c r="BZX7" s="62">
        <f>'Hist. country inflation'!CBQ256/100</f>
        <v>0</v>
      </c>
      <c r="BZY7" s="62">
        <f>'Hist. country inflation'!CBR256/100</f>
        <v>0</v>
      </c>
      <c r="BZZ7" s="62">
        <f>'Hist. country inflation'!CBS256/100</f>
        <v>0</v>
      </c>
      <c r="CAA7" s="62">
        <f>'Hist. country inflation'!CBT256/100</f>
        <v>0</v>
      </c>
      <c r="CAB7" s="62">
        <f>'Hist. country inflation'!CBU256/100</f>
        <v>0</v>
      </c>
      <c r="CAC7" s="62">
        <f>'Hist. country inflation'!CBV256/100</f>
        <v>0</v>
      </c>
      <c r="CAD7" s="62">
        <f>'Hist. country inflation'!CBW256/100</f>
        <v>0</v>
      </c>
      <c r="CAE7" s="62">
        <f>'Hist. country inflation'!CBX256/100</f>
        <v>0</v>
      </c>
      <c r="CAF7" s="62">
        <f>'Hist. country inflation'!CBY256/100</f>
        <v>0</v>
      </c>
      <c r="CAG7" s="62">
        <f>'Hist. country inflation'!CBZ256/100</f>
        <v>0</v>
      </c>
      <c r="CAH7" s="62">
        <f>'Hist. country inflation'!CCA256/100</f>
        <v>0</v>
      </c>
      <c r="CAI7" s="62">
        <f>'Hist. country inflation'!CCB256/100</f>
        <v>0</v>
      </c>
      <c r="CAJ7" s="62">
        <f>'Hist. country inflation'!CCC256/100</f>
        <v>0</v>
      </c>
      <c r="CAK7" s="62">
        <f>'Hist. country inflation'!CCD256/100</f>
        <v>0</v>
      </c>
      <c r="CAL7" s="62">
        <f>'Hist. country inflation'!CCE256/100</f>
        <v>0</v>
      </c>
      <c r="CAM7" s="62">
        <f>'Hist. country inflation'!CCF256/100</f>
        <v>0</v>
      </c>
      <c r="CAN7" s="62">
        <f>'Hist. country inflation'!CCG256/100</f>
        <v>0</v>
      </c>
      <c r="CAO7" s="62">
        <f>'Hist. country inflation'!CCH256/100</f>
        <v>0</v>
      </c>
      <c r="CAP7" s="62">
        <f>'Hist. country inflation'!CCI256/100</f>
        <v>0</v>
      </c>
      <c r="CAQ7" s="62">
        <f>'Hist. country inflation'!CCJ256/100</f>
        <v>0</v>
      </c>
      <c r="CAR7" s="62">
        <f>'Hist. country inflation'!CCK256/100</f>
        <v>0</v>
      </c>
      <c r="CAS7" s="62">
        <f>'Hist. country inflation'!CCL256/100</f>
        <v>0</v>
      </c>
      <c r="CAT7" s="62">
        <f>'Hist. country inflation'!CCM256/100</f>
        <v>0</v>
      </c>
      <c r="CAU7" s="62">
        <f>'Hist. country inflation'!CCN256/100</f>
        <v>0</v>
      </c>
      <c r="CAV7" s="62">
        <f>'Hist. country inflation'!CCO256/100</f>
        <v>0</v>
      </c>
      <c r="CAW7" s="62">
        <f>'Hist. country inflation'!CCP256/100</f>
        <v>0</v>
      </c>
      <c r="CAX7" s="62">
        <f>'Hist. country inflation'!CCQ256/100</f>
        <v>0</v>
      </c>
      <c r="CAY7" s="62">
        <f>'Hist. country inflation'!CCR256/100</f>
        <v>0</v>
      </c>
      <c r="CAZ7" s="62">
        <f>'Hist. country inflation'!CCS256/100</f>
        <v>0</v>
      </c>
      <c r="CBA7" s="62">
        <f>'Hist. country inflation'!CCT256/100</f>
        <v>0</v>
      </c>
      <c r="CBB7" s="62">
        <f>'Hist. country inflation'!CCU256/100</f>
        <v>0</v>
      </c>
      <c r="CBC7" s="62">
        <f>'Hist. country inflation'!CCV256/100</f>
        <v>0</v>
      </c>
      <c r="CBD7" s="62">
        <f>'Hist. country inflation'!CCW256/100</f>
        <v>0</v>
      </c>
      <c r="CBE7" s="62">
        <f>'Hist. country inflation'!CCX256/100</f>
        <v>0</v>
      </c>
      <c r="CBF7" s="62">
        <f>'Hist. country inflation'!CCY256/100</f>
        <v>0</v>
      </c>
      <c r="CBG7" s="62">
        <f>'Hist. country inflation'!CCZ256/100</f>
        <v>0</v>
      </c>
      <c r="CBH7" s="62">
        <f>'Hist. country inflation'!CDA256/100</f>
        <v>0</v>
      </c>
      <c r="CBI7" s="62">
        <f>'Hist. country inflation'!CDB256/100</f>
        <v>0</v>
      </c>
      <c r="CBJ7" s="62">
        <f>'Hist. country inflation'!CDC256/100</f>
        <v>0</v>
      </c>
      <c r="CBK7" s="62">
        <f>'Hist. country inflation'!CDD256/100</f>
        <v>0</v>
      </c>
      <c r="CBL7" s="62">
        <f>'Hist. country inflation'!CDE256/100</f>
        <v>0</v>
      </c>
      <c r="CBM7" s="62">
        <f>'Hist. country inflation'!CDF256/100</f>
        <v>0</v>
      </c>
      <c r="CBN7" s="62">
        <f>'Hist. country inflation'!CDG256/100</f>
        <v>0</v>
      </c>
      <c r="CBO7" s="62">
        <f>'Hist. country inflation'!CDH256/100</f>
        <v>0</v>
      </c>
      <c r="CBP7" s="62">
        <f>'Hist. country inflation'!CDI256/100</f>
        <v>0</v>
      </c>
      <c r="CBQ7" s="62">
        <f>'Hist. country inflation'!CDJ256/100</f>
        <v>0</v>
      </c>
      <c r="CBR7" s="62">
        <f>'Hist. country inflation'!CDK256/100</f>
        <v>0</v>
      </c>
      <c r="CBS7" s="62">
        <f>'Hist. country inflation'!CDL256/100</f>
        <v>0</v>
      </c>
      <c r="CBT7" s="62">
        <f>'Hist. country inflation'!CDM256/100</f>
        <v>0</v>
      </c>
      <c r="CBU7" s="62">
        <f>'Hist. country inflation'!CDN256/100</f>
        <v>0</v>
      </c>
      <c r="CBV7" s="62">
        <f>'Hist. country inflation'!CDO256/100</f>
        <v>0</v>
      </c>
      <c r="CBW7" s="62">
        <f>'Hist. country inflation'!CDP256/100</f>
        <v>0</v>
      </c>
      <c r="CBX7" s="62">
        <f>'Hist. country inflation'!CDQ256/100</f>
        <v>0</v>
      </c>
      <c r="CBY7" s="62">
        <f>'Hist. country inflation'!CDR256/100</f>
        <v>0</v>
      </c>
      <c r="CBZ7" s="62">
        <f>'Hist. country inflation'!CDS256/100</f>
        <v>0</v>
      </c>
      <c r="CCA7" s="62">
        <f>'Hist. country inflation'!CDT256/100</f>
        <v>0</v>
      </c>
      <c r="CCB7" s="62">
        <f>'Hist. country inflation'!CDU256/100</f>
        <v>0</v>
      </c>
      <c r="CCC7" s="62">
        <f>'Hist. country inflation'!CDV256/100</f>
        <v>0</v>
      </c>
      <c r="CCD7" s="62">
        <f>'Hist. country inflation'!CDW256/100</f>
        <v>0</v>
      </c>
      <c r="CCE7" s="62">
        <f>'Hist. country inflation'!CDX256/100</f>
        <v>0</v>
      </c>
      <c r="CCF7" s="62">
        <f>'Hist. country inflation'!CDY256/100</f>
        <v>0</v>
      </c>
      <c r="CCG7" s="62">
        <f>'Hist. country inflation'!CDZ256/100</f>
        <v>0</v>
      </c>
      <c r="CCH7" s="62">
        <f>'Hist. country inflation'!CEA256/100</f>
        <v>0</v>
      </c>
      <c r="CCI7" s="62">
        <f>'Hist. country inflation'!CEB256/100</f>
        <v>0</v>
      </c>
      <c r="CCJ7" s="62">
        <f>'Hist. country inflation'!CEC256/100</f>
        <v>0</v>
      </c>
      <c r="CCK7" s="62">
        <f>'Hist. country inflation'!CED256/100</f>
        <v>0</v>
      </c>
      <c r="CCL7" s="62">
        <f>'Hist. country inflation'!CEE256/100</f>
        <v>0</v>
      </c>
      <c r="CCM7" s="62">
        <f>'Hist. country inflation'!CEF256/100</f>
        <v>0</v>
      </c>
      <c r="CCN7" s="62">
        <f>'Hist. country inflation'!CEG256/100</f>
        <v>0</v>
      </c>
      <c r="CCO7" s="62">
        <f>'Hist. country inflation'!CEH256/100</f>
        <v>0</v>
      </c>
      <c r="CCP7" s="62">
        <f>'Hist. country inflation'!CEI256/100</f>
        <v>0</v>
      </c>
      <c r="CCQ7" s="62">
        <f>'Hist. country inflation'!CEJ256/100</f>
        <v>0</v>
      </c>
      <c r="CCR7" s="62">
        <f>'Hist. country inflation'!CEK256/100</f>
        <v>0</v>
      </c>
      <c r="CCS7" s="62">
        <f>'Hist. country inflation'!CEL256/100</f>
        <v>0</v>
      </c>
      <c r="CCT7" s="62">
        <f>'Hist. country inflation'!CEM256/100</f>
        <v>0</v>
      </c>
      <c r="CCU7" s="62">
        <f>'Hist. country inflation'!CEN256/100</f>
        <v>0</v>
      </c>
      <c r="CCV7" s="62">
        <f>'Hist. country inflation'!CEO256/100</f>
        <v>0</v>
      </c>
      <c r="CCW7" s="62">
        <f>'Hist. country inflation'!CEP256/100</f>
        <v>0</v>
      </c>
      <c r="CCX7" s="62">
        <f>'Hist. country inflation'!CEQ256/100</f>
        <v>0</v>
      </c>
      <c r="CCY7" s="62">
        <f>'Hist. country inflation'!CER256/100</f>
        <v>0</v>
      </c>
      <c r="CCZ7" s="62">
        <f>'Hist. country inflation'!CES256/100</f>
        <v>0</v>
      </c>
      <c r="CDA7" s="62">
        <f>'Hist. country inflation'!CET256/100</f>
        <v>0</v>
      </c>
      <c r="CDB7" s="62">
        <f>'Hist. country inflation'!CEU256/100</f>
        <v>0</v>
      </c>
      <c r="CDC7" s="62">
        <f>'Hist. country inflation'!CEV256/100</f>
        <v>0</v>
      </c>
      <c r="CDD7" s="62">
        <f>'Hist. country inflation'!CEW256/100</f>
        <v>0</v>
      </c>
      <c r="CDE7" s="62">
        <f>'Hist. country inflation'!CEX256/100</f>
        <v>0</v>
      </c>
      <c r="CDF7" s="62">
        <f>'Hist. country inflation'!CEY256/100</f>
        <v>0</v>
      </c>
      <c r="CDG7" s="62">
        <f>'Hist. country inflation'!CEZ256/100</f>
        <v>0</v>
      </c>
      <c r="CDH7" s="62">
        <f>'Hist. country inflation'!CFA256/100</f>
        <v>0</v>
      </c>
      <c r="CDI7" s="62">
        <f>'Hist. country inflation'!CFB256/100</f>
        <v>0</v>
      </c>
      <c r="CDJ7" s="62">
        <f>'Hist. country inflation'!CFC256/100</f>
        <v>0</v>
      </c>
      <c r="CDK7" s="62">
        <f>'Hist. country inflation'!CFD256/100</f>
        <v>0</v>
      </c>
      <c r="CDL7" s="62">
        <f>'Hist. country inflation'!CFE256/100</f>
        <v>0</v>
      </c>
      <c r="CDM7" s="62">
        <f>'Hist. country inflation'!CFF256/100</f>
        <v>0</v>
      </c>
      <c r="CDN7" s="62">
        <f>'Hist. country inflation'!CFG256/100</f>
        <v>0</v>
      </c>
      <c r="CDO7" s="62">
        <f>'Hist. country inflation'!CFH256/100</f>
        <v>0</v>
      </c>
      <c r="CDP7" s="62">
        <f>'Hist. country inflation'!CFI256/100</f>
        <v>0</v>
      </c>
      <c r="CDQ7" s="62">
        <f>'Hist. country inflation'!CFJ256/100</f>
        <v>0</v>
      </c>
      <c r="CDR7" s="62">
        <f>'Hist. country inflation'!CFK256/100</f>
        <v>0</v>
      </c>
      <c r="CDS7" s="62">
        <f>'Hist. country inflation'!CFL256/100</f>
        <v>0</v>
      </c>
      <c r="CDT7" s="62">
        <f>'Hist. country inflation'!CFM256/100</f>
        <v>0</v>
      </c>
      <c r="CDU7" s="62">
        <f>'Hist. country inflation'!CFN256/100</f>
        <v>0</v>
      </c>
      <c r="CDV7" s="62">
        <f>'Hist. country inflation'!CFO256/100</f>
        <v>0</v>
      </c>
      <c r="CDW7" s="62">
        <f>'Hist. country inflation'!CFP256/100</f>
        <v>0</v>
      </c>
      <c r="CDX7" s="62">
        <f>'Hist. country inflation'!CFQ256/100</f>
        <v>0</v>
      </c>
      <c r="CDY7" s="62">
        <f>'Hist. country inflation'!CFR256/100</f>
        <v>0</v>
      </c>
      <c r="CDZ7" s="62">
        <f>'Hist. country inflation'!CFS256/100</f>
        <v>0</v>
      </c>
      <c r="CEA7" s="62">
        <f>'Hist. country inflation'!CFT256/100</f>
        <v>0</v>
      </c>
      <c r="CEB7" s="62">
        <f>'Hist. country inflation'!CFU256/100</f>
        <v>0</v>
      </c>
      <c r="CEC7" s="62">
        <f>'Hist. country inflation'!CFV256/100</f>
        <v>0</v>
      </c>
      <c r="CED7" s="62">
        <f>'Hist. country inflation'!CFW256/100</f>
        <v>0</v>
      </c>
      <c r="CEE7" s="62">
        <f>'Hist. country inflation'!CFX256/100</f>
        <v>0</v>
      </c>
      <c r="CEF7" s="62">
        <f>'Hist. country inflation'!CFY256/100</f>
        <v>0</v>
      </c>
      <c r="CEG7" s="62">
        <f>'Hist. country inflation'!CFZ256/100</f>
        <v>0</v>
      </c>
      <c r="CEH7" s="62">
        <f>'Hist. country inflation'!CGA256/100</f>
        <v>0</v>
      </c>
      <c r="CEI7" s="62">
        <f>'Hist. country inflation'!CGB256/100</f>
        <v>0</v>
      </c>
      <c r="CEJ7" s="62">
        <f>'Hist. country inflation'!CGC256/100</f>
        <v>0</v>
      </c>
      <c r="CEK7" s="62">
        <f>'Hist. country inflation'!CGD256/100</f>
        <v>0</v>
      </c>
      <c r="CEL7" s="62">
        <f>'Hist. country inflation'!CGE256/100</f>
        <v>0</v>
      </c>
      <c r="CEM7" s="62">
        <f>'Hist. country inflation'!CGF256/100</f>
        <v>0</v>
      </c>
      <c r="CEN7" s="62">
        <f>'Hist. country inflation'!CGG256/100</f>
        <v>0</v>
      </c>
      <c r="CEO7" s="62">
        <f>'Hist. country inflation'!CGH256/100</f>
        <v>0</v>
      </c>
      <c r="CEP7" s="62">
        <f>'Hist. country inflation'!CGI256/100</f>
        <v>0</v>
      </c>
      <c r="CEQ7" s="62">
        <f>'Hist. country inflation'!CGJ256/100</f>
        <v>0</v>
      </c>
      <c r="CER7" s="62">
        <f>'Hist. country inflation'!CGK256/100</f>
        <v>0</v>
      </c>
      <c r="CES7" s="62">
        <f>'Hist. country inflation'!CGL256/100</f>
        <v>0</v>
      </c>
      <c r="CET7" s="62">
        <f>'Hist. country inflation'!CGM256/100</f>
        <v>0</v>
      </c>
      <c r="CEU7" s="62">
        <f>'Hist. country inflation'!CGN256/100</f>
        <v>0</v>
      </c>
      <c r="CEV7" s="62">
        <f>'Hist. country inflation'!CGO256/100</f>
        <v>0</v>
      </c>
      <c r="CEW7" s="62">
        <f>'Hist. country inflation'!CGP256/100</f>
        <v>0</v>
      </c>
      <c r="CEX7" s="62">
        <f>'Hist. country inflation'!CGQ256/100</f>
        <v>0</v>
      </c>
      <c r="CEY7" s="62">
        <f>'Hist. country inflation'!CGR256/100</f>
        <v>0</v>
      </c>
      <c r="CEZ7" s="62">
        <f>'Hist. country inflation'!CGS256/100</f>
        <v>0</v>
      </c>
      <c r="CFA7" s="62">
        <f>'Hist. country inflation'!CGT256/100</f>
        <v>0</v>
      </c>
      <c r="CFB7" s="62">
        <f>'Hist. country inflation'!CGU256/100</f>
        <v>0</v>
      </c>
      <c r="CFC7" s="62">
        <f>'Hist. country inflation'!CGV256/100</f>
        <v>0</v>
      </c>
      <c r="CFD7" s="62">
        <f>'Hist. country inflation'!CGW256/100</f>
        <v>0</v>
      </c>
      <c r="CFE7" s="62">
        <f>'Hist. country inflation'!CGX256/100</f>
        <v>0</v>
      </c>
      <c r="CFF7" s="62">
        <f>'Hist. country inflation'!CGY256/100</f>
        <v>0</v>
      </c>
      <c r="CFG7" s="62">
        <f>'Hist. country inflation'!CGZ256/100</f>
        <v>0</v>
      </c>
      <c r="CFH7" s="62">
        <f>'Hist. country inflation'!CHA256/100</f>
        <v>0</v>
      </c>
      <c r="CFI7" s="62">
        <f>'Hist. country inflation'!CHB256/100</f>
        <v>0</v>
      </c>
      <c r="CFJ7" s="62">
        <f>'Hist. country inflation'!CHC256/100</f>
        <v>0</v>
      </c>
      <c r="CFK7" s="62">
        <f>'Hist. country inflation'!CHD256/100</f>
        <v>0</v>
      </c>
      <c r="CFL7" s="62">
        <f>'Hist. country inflation'!CHE256/100</f>
        <v>0</v>
      </c>
      <c r="CFM7" s="62">
        <f>'Hist. country inflation'!CHF256/100</f>
        <v>0</v>
      </c>
      <c r="CFN7" s="62">
        <f>'Hist. country inflation'!CHG256/100</f>
        <v>0</v>
      </c>
      <c r="CFO7" s="62">
        <f>'Hist. country inflation'!CHH256/100</f>
        <v>0</v>
      </c>
      <c r="CFP7" s="62">
        <f>'Hist. country inflation'!CHI256/100</f>
        <v>0</v>
      </c>
      <c r="CFQ7" s="62">
        <f>'Hist. country inflation'!CHJ256/100</f>
        <v>0</v>
      </c>
      <c r="CFR7" s="62">
        <f>'Hist. country inflation'!CHK256/100</f>
        <v>0</v>
      </c>
      <c r="CFS7" s="62">
        <f>'Hist. country inflation'!CHL256/100</f>
        <v>0</v>
      </c>
      <c r="CFT7" s="62">
        <f>'Hist. country inflation'!CHM256/100</f>
        <v>0</v>
      </c>
      <c r="CFU7" s="62">
        <f>'Hist. country inflation'!CHN256/100</f>
        <v>0</v>
      </c>
      <c r="CFV7" s="62">
        <f>'Hist. country inflation'!CHO256/100</f>
        <v>0</v>
      </c>
      <c r="CFW7" s="62">
        <f>'Hist. country inflation'!CHP256/100</f>
        <v>0</v>
      </c>
      <c r="CFX7" s="62">
        <f>'Hist. country inflation'!CHQ256/100</f>
        <v>0</v>
      </c>
      <c r="CFY7" s="62">
        <f>'Hist. country inflation'!CHR256/100</f>
        <v>0</v>
      </c>
      <c r="CFZ7" s="62">
        <f>'Hist. country inflation'!CHS256/100</f>
        <v>0</v>
      </c>
      <c r="CGA7" s="62">
        <f>'Hist. country inflation'!CHT256/100</f>
        <v>0</v>
      </c>
      <c r="CGB7" s="62">
        <f>'Hist. country inflation'!CHU256/100</f>
        <v>0</v>
      </c>
      <c r="CGC7" s="62">
        <f>'Hist. country inflation'!CHV256/100</f>
        <v>0</v>
      </c>
      <c r="CGD7" s="62">
        <f>'Hist. country inflation'!CHW256/100</f>
        <v>0</v>
      </c>
      <c r="CGE7" s="62">
        <f>'Hist. country inflation'!CHX256/100</f>
        <v>0</v>
      </c>
      <c r="CGF7" s="62">
        <f>'Hist. country inflation'!CHY256/100</f>
        <v>0</v>
      </c>
      <c r="CGG7" s="62">
        <f>'Hist. country inflation'!CHZ256/100</f>
        <v>0</v>
      </c>
      <c r="CGH7" s="62">
        <f>'Hist. country inflation'!CIA256/100</f>
        <v>0</v>
      </c>
      <c r="CGI7" s="62">
        <f>'Hist. country inflation'!CIB256/100</f>
        <v>0</v>
      </c>
      <c r="CGJ7" s="62">
        <f>'Hist. country inflation'!CIC256/100</f>
        <v>0</v>
      </c>
      <c r="CGK7" s="62">
        <f>'Hist. country inflation'!CID256/100</f>
        <v>0</v>
      </c>
      <c r="CGL7" s="62">
        <f>'Hist. country inflation'!CIE256/100</f>
        <v>0</v>
      </c>
      <c r="CGM7" s="62">
        <f>'Hist. country inflation'!CIF256/100</f>
        <v>0</v>
      </c>
      <c r="CGN7" s="62">
        <f>'Hist. country inflation'!CIG256/100</f>
        <v>0</v>
      </c>
      <c r="CGO7" s="62">
        <f>'Hist. country inflation'!CIH256/100</f>
        <v>0</v>
      </c>
      <c r="CGP7" s="62">
        <f>'Hist. country inflation'!CII256/100</f>
        <v>0</v>
      </c>
      <c r="CGQ7" s="62">
        <f>'Hist. country inflation'!CIJ256/100</f>
        <v>0</v>
      </c>
      <c r="CGR7" s="62">
        <f>'Hist. country inflation'!CIK256/100</f>
        <v>0</v>
      </c>
      <c r="CGS7" s="62">
        <f>'Hist. country inflation'!CIL256/100</f>
        <v>0</v>
      </c>
      <c r="CGT7" s="62">
        <f>'Hist. country inflation'!CIM256/100</f>
        <v>0</v>
      </c>
      <c r="CGU7" s="62">
        <f>'Hist. country inflation'!CIN256/100</f>
        <v>0</v>
      </c>
      <c r="CGV7" s="62">
        <f>'Hist. country inflation'!CIO256/100</f>
        <v>0</v>
      </c>
      <c r="CGW7" s="62">
        <f>'Hist. country inflation'!CIP256/100</f>
        <v>0</v>
      </c>
      <c r="CGX7" s="62">
        <f>'Hist. country inflation'!CIQ256/100</f>
        <v>0</v>
      </c>
      <c r="CGY7" s="62">
        <f>'Hist. country inflation'!CIR256/100</f>
        <v>0</v>
      </c>
      <c r="CGZ7" s="62">
        <f>'Hist. country inflation'!CIS256/100</f>
        <v>0</v>
      </c>
      <c r="CHA7" s="62">
        <f>'Hist. country inflation'!CIT256/100</f>
        <v>0</v>
      </c>
      <c r="CHB7" s="62">
        <f>'Hist. country inflation'!CIU256/100</f>
        <v>0</v>
      </c>
      <c r="CHC7" s="62">
        <f>'Hist. country inflation'!CIV256/100</f>
        <v>0</v>
      </c>
      <c r="CHD7" s="62">
        <f>'Hist. country inflation'!CIW256/100</f>
        <v>0</v>
      </c>
      <c r="CHE7" s="62">
        <f>'Hist. country inflation'!CIX256/100</f>
        <v>0</v>
      </c>
      <c r="CHF7" s="62">
        <f>'Hist. country inflation'!CIY256/100</f>
        <v>0</v>
      </c>
      <c r="CHG7" s="62">
        <f>'Hist. country inflation'!CIZ256/100</f>
        <v>0</v>
      </c>
      <c r="CHH7" s="62">
        <f>'Hist. country inflation'!CJA256/100</f>
        <v>0</v>
      </c>
      <c r="CHI7" s="62">
        <f>'Hist. country inflation'!CJB256/100</f>
        <v>0</v>
      </c>
      <c r="CHJ7" s="62">
        <f>'Hist. country inflation'!CJC256/100</f>
        <v>0</v>
      </c>
      <c r="CHK7" s="62">
        <f>'Hist. country inflation'!CJD256/100</f>
        <v>0</v>
      </c>
      <c r="CHL7" s="62">
        <f>'Hist. country inflation'!CJE256/100</f>
        <v>0</v>
      </c>
      <c r="CHM7" s="62">
        <f>'Hist. country inflation'!CJF256/100</f>
        <v>0</v>
      </c>
      <c r="CHN7" s="62">
        <f>'Hist. country inflation'!CJG256/100</f>
        <v>0</v>
      </c>
      <c r="CHO7" s="62">
        <f>'Hist. country inflation'!CJH256/100</f>
        <v>0</v>
      </c>
      <c r="CHP7" s="62">
        <f>'Hist. country inflation'!CJI256/100</f>
        <v>0</v>
      </c>
      <c r="CHQ7" s="62">
        <f>'Hist. country inflation'!CJJ256/100</f>
        <v>0</v>
      </c>
      <c r="CHR7" s="62">
        <f>'Hist. country inflation'!CJK256/100</f>
        <v>0</v>
      </c>
      <c r="CHS7" s="62">
        <f>'Hist. country inflation'!CJL256/100</f>
        <v>0</v>
      </c>
      <c r="CHT7" s="62">
        <f>'Hist. country inflation'!CJM256/100</f>
        <v>0</v>
      </c>
      <c r="CHU7" s="62">
        <f>'Hist. country inflation'!CJN256/100</f>
        <v>0</v>
      </c>
      <c r="CHV7" s="62">
        <f>'Hist. country inflation'!CJO256/100</f>
        <v>0</v>
      </c>
      <c r="CHW7" s="62">
        <f>'Hist. country inflation'!CJP256/100</f>
        <v>0</v>
      </c>
      <c r="CHX7" s="62">
        <f>'Hist. country inflation'!CJQ256/100</f>
        <v>0</v>
      </c>
      <c r="CHY7" s="62">
        <f>'Hist. country inflation'!CJR256/100</f>
        <v>0</v>
      </c>
      <c r="CHZ7" s="62">
        <f>'Hist. country inflation'!CJS256/100</f>
        <v>0</v>
      </c>
      <c r="CIA7" s="62">
        <f>'Hist. country inflation'!CJT256/100</f>
        <v>0</v>
      </c>
      <c r="CIB7" s="62">
        <f>'Hist. country inflation'!CJU256/100</f>
        <v>0</v>
      </c>
      <c r="CIC7" s="62">
        <f>'Hist. country inflation'!CJV256/100</f>
        <v>0</v>
      </c>
      <c r="CID7" s="62">
        <f>'Hist. country inflation'!CJW256/100</f>
        <v>0</v>
      </c>
      <c r="CIE7" s="62">
        <f>'Hist. country inflation'!CJX256/100</f>
        <v>0</v>
      </c>
      <c r="CIF7" s="62">
        <f>'Hist. country inflation'!CJY256/100</f>
        <v>0</v>
      </c>
      <c r="CIG7" s="62">
        <f>'Hist. country inflation'!CJZ256/100</f>
        <v>0</v>
      </c>
      <c r="CIH7" s="62">
        <f>'Hist. country inflation'!CKA256/100</f>
        <v>0</v>
      </c>
      <c r="CII7" s="62">
        <f>'Hist. country inflation'!CKB256/100</f>
        <v>0</v>
      </c>
      <c r="CIJ7" s="62">
        <f>'Hist. country inflation'!CKC256/100</f>
        <v>0</v>
      </c>
      <c r="CIK7" s="62">
        <f>'Hist. country inflation'!CKD256/100</f>
        <v>0</v>
      </c>
      <c r="CIL7" s="62">
        <f>'Hist. country inflation'!CKE256/100</f>
        <v>0</v>
      </c>
      <c r="CIM7" s="62">
        <f>'Hist. country inflation'!CKF256/100</f>
        <v>0</v>
      </c>
      <c r="CIN7" s="62">
        <f>'Hist. country inflation'!CKG256/100</f>
        <v>0</v>
      </c>
      <c r="CIO7" s="62">
        <f>'Hist. country inflation'!CKH256/100</f>
        <v>0</v>
      </c>
      <c r="CIP7" s="62">
        <f>'Hist. country inflation'!CKI256/100</f>
        <v>0</v>
      </c>
      <c r="CIQ7" s="62">
        <f>'Hist. country inflation'!CKJ256/100</f>
        <v>0</v>
      </c>
      <c r="CIR7" s="62">
        <f>'Hist. country inflation'!CKK256/100</f>
        <v>0</v>
      </c>
      <c r="CIS7" s="62">
        <f>'Hist. country inflation'!CKL256/100</f>
        <v>0</v>
      </c>
      <c r="CIT7" s="62">
        <f>'Hist. country inflation'!CKM256/100</f>
        <v>0</v>
      </c>
      <c r="CIU7" s="62">
        <f>'Hist. country inflation'!CKN256/100</f>
        <v>0</v>
      </c>
      <c r="CIV7" s="62">
        <f>'Hist. country inflation'!CKO256/100</f>
        <v>0</v>
      </c>
      <c r="CIW7" s="62">
        <f>'Hist. country inflation'!CKP256/100</f>
        <v>0</v>
      </c>
      <c r="CIX7" s="62">
        <f>'Hist. country inflation'!CKQ256/100</f>
        <v>0</v>
      </c>
      <c r="CIY7" s="62">
        <f>'Hist. country inflation'!CKR256/100</f>
        <v>0</v>
      </c>
      <c r="CIZ7" s="62">
        <f>'Hist. country inflation'!CKS256/100</f>
        <v>0</v>
      </c>
      <c r="CJA7" s="62">
        <f>'Hist. country inflation'!CKT256/100</f>
        <v>0</v>
      </c>
      <c r="CJB7" s="62">
        <f>'Hist. country inflation'!CKU256/100</f>
        <v>0</v>
      </c>
      <c r="CJC7" s="62">
        <f>'Hist. country inflation'!CKV256/100</f>
        <v>0</v>
      </c>
      <c r="CJD7" s="62">
        <f>'Hist. country inflation'!CKW256/100</f>
        <v>0</v>
      </c>
      <c r="CJE7" s="62">
        <f>'Hist. country inflation'!CKX256/100</f>
        <v>0</v>
      </c>
      <c r="CJF7" s="62">
        <f>'Hist. country inflation'!CKY256/100</f>
        <v>0</v>
      </c>
      <c r="CJG7" s="62">
        <f>'Hist. country inflation'!CKZ256/100</f>
        <v>0</v>
      </c>
      <c r="CJH7" s="62">
        <f>'Hist. country inflation'!CLA256/100</f>
        <v>0</v>
      </c>
      <c r="CJI7" s="62">
        <f>'Hist. country inflation'!CLB256/100</f>
        <v>0</v>
      </c>
      <c r="CJJ7" s="62">
        <f>'Hist. country inflation'!CLC256/100</f>
        <v>0</v>
      </c>
      <c r="CJK7" s="62">
        <f>'Hist. country inflation'!CLD256/100</f>
        <v>0</v>
      </c>
      <c r="CJL7" s="62">
        <f>'Hist. country inflation'!CLE256/100</f>
        <v>0</v>
      </c>
      <c r="CJM7" s="62">
        <f>'Hist. country inflation'!CLF256/100</f>
        <v>0</v>
      </c>
      <c r="CJN7" s="62">
        <f>'Hist. country inflation'!CLG256/100</f>
        <v>0</v>
      </c>
      <c r="CJO7" s="62">
        <f>'Hist. country inflation'!CLH256/100</f>
        <v>0</v>
      </c>
      <c r="CJP7" s="62">
        <f>'Hist. country inflation'!CLI256/100</f>
        <v>0</v>
      </c>
      <c r="CJQ7" s="62">
        <f>'Hist. country inflation'!CLJ256/100</f>
        <v>0</v>
      </c>
      <c r="CJR7" s="62">
        <f>'Hist. country inflation'!CLK256/100</f>
        <v>0</v>
      </c>
      <c r="CJS7" s="62">
        <f>'Hist. country inflation'!CLL256/100</f>
        <v>0</v>
      </c>
      <c r="CJT7" s="62">
        <f>'Hist. country inflation'!CLM256/100</f>
        <v>0</v>
      </c>
      <c r="CJU7" s="62">
        <f>'Hist. country inflation'!CLN256/100</f>
        <v>0</v>
      </c>
      <c r="CJV7" s="62">
        <f>'Hist. country inflation'!CLO256/100</f>
        <v>0</v>
      </c>
      <c r="CJW7" s="62">
        <f>'Hist. country inflation'!CLP256/100</f>
        <v>0</v>
      </c>
      <c r="CJX7" s="62">
        <f>'Hist. country inflation'!CLQ256/100</f>
        <v>0</v>
      </c>
      <c r="CJY7" s="62">
        <f>'Hist. country inflation'!CLR256/100</f>
        <v>0</v>
      </c>
      <c r="CJZ7" s="62">
        <f>'Hist. country inflation'!CLS256/100</f>
        <v>0</v>
      </c>
      <c r="CKA7" s="62">
        <f>'Hist. country inflation'!CLT256/100</f>
        <v>0</v>
      </c>
      <c r="CKB7" s="62">
        <f>'Hist. country inflation'!CLU256/100</f>
        <v>0</v>
      </c>
      <c r="CKC7" s="62">
        <f>'Hist. country inflation'!CLV256/100</f>
        <v>0</v>
      </c>
      <c r="CKD7" s="62">
        <f>'Hist. country inflation'!CLW256/100</f>
        <v>0</v>
      </c>
      <c r="CKE7" s="62">
        <f>'Hist. country inflation'!CLX256/100</f>
        <v>0</v>
      </c>
      <c r="CKF7" s="62">
        <f>'Hist. country inflation'!CLY256/100</f>
        <v>0</v>
      </c>
      <c r="CKG7" s="62">
        <f>'Hist. country inflation'!CLZ256/100</f>
        <v>0</v>
      </c>
      <c r="CKH7" s="62">
        <f>'Hist. country inflation'!CMA256/100</f>
        <v>0</v>
      </c>
      <c r="CKI7" s="62">
        <f>'Hist. country inflation'!CMB256/100</f>
        <v>0</v>
      </c>
      <c r="CKJ7" s="62">
        <f>'Hist. country inflation'!CMC256/100</f>
        <v>0</v>
      </c>
      <c r="CKK7" s="62">
        <f>'Hist. country inflation'!CMD256/100</f>
        <v>0</v>
      </c>
      <c r="CKL7" s="62">
        <f>'Hist. country inflation'!CME256/100</f>
        <v>0</v>
      </c>
      <c r="CKM7" s="62">
        <f>'Hist. country inflation'!CMF256/100</f>
        <v>0</v>
      </c>
      <c r="CKN7" s="62">
        <f>'Hist. country inflation'!CMG256/100</f>
        <v>0</v>
      </c>
      <c r="CKO7" s="62">
        <f>'Hist. country inflation'!CMH256/100</f>
        <v>0</v>
      </c>
      <c r="CKP7" s="62">
        <f>'Hist. country inflation'!CMI256/100</f>
        <v>0</v>
      </c>
      <c r="CKQ7" s="62">
        <f>'Hist. country inflation'!CMJ256/100</f>
        <v>0</v>
      </c>
      <c r="CKR7" s="62">
        <f>'Hist. country inflation'!CMK256/100</f>
        <v>0</v>
      </c>
      <c r="CKS7" s="62">
        <f>'Hist. country inflation'!CML256/100</f>
        <v>0</v>
      </c>
      <c r="CKT7" s="62">
        <f>'Hist. country inflation'!CMM256/100</f>
        <v>0</v>
      </c>
      <c r="CKU7" s="62">
        <f>'Hist. country inflation'!CMN256/100</f>
        <v>0</v>
      </c>
      <c r="CKV7" s="62">
        <f>'Hist. country inflation'!CMO256/100</f>
        <v>0</v>
      </c>
      <c r="CKW7" s="62">
        <f>'Hist. country inflation'!CMP256/100</f>
        <v>0</v>
      </c>
      <c r="CKX7" s="62">
        <f>'Hist. country inflation'!CMQ256/100</f>
        <v>0</v>
      </c>
      <c r="CKY7" s="62">
        <f>'Hist. country inflation'!CMR256/100</f>
        <v>0</v>
      </c>
      <c r="CKZ7" s="62">
        <f>'Hist. country inflation'!CMS256/100</f>
        <v>0</v>
      </c>
      <c r="CLA7" s="62">
        <f>'Hist. country inflation'!CMT256/100</f>
        <v>0</v>
      </c>
      <c r="CLB7" s="62">
        <f>'Hist. country inflation'!CMU256/100</f>
        <v>0</v>
      </c>
      <c r="CLC7" s="62">
        <f>'Hist. country inflation'!CMV256/100</f>
        <v>0</v>
      </c>
      <c r="CLD7" s="62">
        <f>'Hist. country inflation'!CMW256/100</f>
        <v>0</v>
      </c>
      <c r="CLE7" s="62">
        <f>'Hist. country inflation'!CMX256/100</f>
        <v>0</v>
      </c>
      <c r="CLF7" s="62">
        <f>'Hist. country inflation'!CMY256/100</f>
        <v>0</v>
      </c>
      <c r="CLG7" s="62">
        <f>'Hist. country inflation'!CMZ256/100</f>
        <v>0</v>
      </c>
      <c r="CLH7" s="62">
        <f>'Hist. country inflation'!CNA256/100</f>
        <v>0</v>
      </c>
      <c r="CLI7" s="62">
        <f>'Hist. country inflation'!CNB256/100</f>
        <v>0</v>
      </c>
      <c r="CLJ7" s="62">
        <f>'Hist. country inflation'!CNC256/100</f>
        <v>0</v>
      </c>
      <c r="CLK7" s="62">
        <f>'Hist. country inflation'!CND256/100</f>
        <v>0</v>
      </c>
      <c r="CLL7" s="62">
        <f>'Hist. country inflation'!CNE256/100</f>
        <v>0</v>
      </c>
      <c r="CLM7" s="62">
        <f>'Hist. country inflation'!CNF256/100</f>
        <v>0</v>
      </c>
      <c r="CLN7" s="62">
        <f>'Hist. country inflation'!CNG256/100</f>
        <v>0</v>
      </c>
      <c r="CLO7" s="62">
        <f>'Hist. country inflation'!CNH256/100</f>
        <v>0</v>
      </c>
      <c r="CLP7" s="62">
        <f>'Hist. country inflation'!CNI256/100</f>
        <v>0</v>
      </c>
      <c r="CLQ7" s="62">
        <f>'Hist. country inflation'!CNJ256/100</f>
        <v>0</v>
      </c>
      <c r="CLR7" s="62">
        <f>'Hist. country inflation'!CNK256/100</f>
        <v>0</v>
      </c>
      <c r="CLS7" s="62">
        <f>'Hist. country inflation'!CNL256/100</f>
        <v>0</v>
      </c>
      <c r="CLT7" s="62">
        <f>'Hist. country inflation'!CNM256/100</f>
        <v>0</v>
      </c>
      <c r="CLU7" s="62">
        <f>'Hist. country inflation'!CNN256/100</f>
        <v>0</v>
      </c>
      <c r="CLV7" s="62">
        <f>'Hist. country inflation'!CNO256/100</f>
        <v>0</v>
      </c>
      <c r="CLW7" s="62">
        <f>'Hist. country inflation'!CNP256/100</f>
        <v>0</v>
      </c>
      <c r="CLX7" s="62">
        <f>'Hist. country inflation'!CNQ256/100</f>
        <v>0</v>
      </c>
      <c r="CLY7" s="62">
        <f>'Hist. country inflation'!CNR256/100</f>
        <v>0</v>
      </c>
      <c r="CLZ7" s="62">
        <f>'Hist. country inflation'!CNS256/100</f>
        <v>0</v>
      </c>
      <c r="CMA7" s="62">
        <f>'Hist. country inflation'!CNT256/100</f>
        <v>0</v>
      </c>
      <c r="CMB7" s="62">
        <f>'Hist. country inflation'!CNU256/100</f>
        <v>0</v>
      </c>
      <c r="CMC7" s="62">
        <f>'Hist. country inflation'!CNV256/100</f>
        <v>0</v>
      </c>
      <c r="CMD7" s="62">
        <f>'Hist. country inflation'!CNW256/100</f>
        <v>0</v>
      </c>
      <c r="CME7" s="62">
        <f>'Hist. country inflation'!CNX256/100</f>
        <v>0</v>
      </c>
      <c r="CMF7" s="62">
        <f>'Hist. country inflation'!CNY256/100</f>
        <v>0</v>
      </c>
      <c r="CMG7" s="62">
        <f>'Hist. country inflation'!CNZ256/100</f>
        <v>0</v>
      </c>
      <c r="CMH7" s="62">
        <f>'Hist. country inflation'!COA256/100</f>
        <v>0</v>
      </c>
      <c r="CMI7" s="62">
        <f>'Hist. country inflation'!COB256/100</f>
        <v>0</v>
      </c>
      <c r="CMJ7" s="62">
        <f>'Hist. country inflation'!COC256/100</f>
        <v>0</v>
      </c>
      <c r="CMK7" s="62">
        <f>'Hist. country inflation'!COD256/100</f>
        <v>0</v>
      </c>
      <c r="CML7" s="62">
        <f>'Hist. country inflation'!COE256/100</f>
        <v>0</v>
      </c>
      <c r="CMM7" s="62">
        <f>'Hist. country inflation'!COF256/100</f>
        <v>0</v>
      </c>
      <c r="CMN7" s="62">
        <f>'Hist. country inflation'!COG256/100</f>
        <v>0</v>
      </c>
      <c r="CMO7" s="62">
        <f>'Hist. country inflation'!COH256/100</f>
        <v>0</v>
      </c>
      <c r="CMP7" s="62">
        <f>'Hist. country inflation'!COI256/100</f>
        <v>0</v>
      </c>
      <c r="CMQ7" s="62">
        <f>'Hist. country inflation'!COJ256/100</f>
        <v>0</v>
      </c>
      <c r="CMR7" s="62">
        <f>'Hist. country inflation'!COK256/100</f>
        <v>0</v>
      </c>
      <c r="CMS7" s="62">
        <f>'Hist. country inflation'!COL256/100</f>
        <v>0</v>
      </c>
      <c r="CMT7" s="62">
        <f>'Hist. country inflation'!COM256/100</f>
        <v>0</v>
      </c>
      <c r="CMU7" s="62">
        <f>'Hist. country inflation'!CON256/100</f>
        <v>0</v>
      </c>
      <c r="CMV7" s="62">
        <f>'Hist. country inflation'!COO256/100</f>
        <v>0</v>
      </c>
      <c r="CMW7" s="62">
        <f>'Hist. country inflation'!COP256/100</f>
        <v>0</v>
      </c>
      <c r="CMX7" s="62">
        <f>'Hist. country inflation'!COQ256/100</f>
        <v>0</v>
      </c>
      <c r="CMY7" s="62">
        <f>'Hist. country inflation'!COR256/100</f>
        <v>0</v>
      </c>
      <c r="CMZ7" s="62">
        <f>'Hist. country inflation'!COS256/100</f>
        <v>0</v>
      </c>
      <c r="CNA7" s="62">
        <f>'Hist. country inflation'!COT256/100</f>
        <v>0</v>
      </c>
      <c r="CNB7" s="62">
        <f>'Hist. country inflation'!COU256/100</f>
        <v>0</v>
      </c>
      <c r="CNC7" s="62">
        <f>'Hist. country inflation'!COV256/100</f>
        <v>0</v>
      </c>
      <c r="CND7" s="62">
        <f>'Hist. country inflation'!COW256/100</f>
        <v>0</v>
      </c>
      <c r="CNE7" s="62">
        <f>'Hist. country inflation'!COX256/100</f>
        <v>0</v>
      </c>
      <c r="CNF7" s="62">
        <f>'Hist. country inflation'!COY256/100</f>
        <v>0</v>
      </c>
      <c r="CNG7" s="62">
        <f>'Hist. country inflation'!COZ256/100</f>
        <v>0</v>
      </c>
      <c r="CNH7" s="62">
        <f>'Hist. country inflation'!CPA256/100</f>
        <v>0</v>
      </c>
      <c r="CNI7" s="62">
        <f>'Hist. country inflation'!CPB256/100</f>
        <v>0</v>
      </c>
      <c r="CNJ7" s="62">
        <f>'Hist. country inflation'!CPC256/100</f>
        <v>0</v>
      </c>
      <c r="CNK7" s="62">
        <f>'Hist. country inflation'!CPD256/100</f>
        <v>0</v>
      </c>
      <c r="CNL7" s="62">
        <f>'Hist. country inflation'!CPE256/100</f>
        <v>0</v>
      </c>
      <c r="CNM7" s="62">
        <f>'Hist. country inflation'!CPF256/100</f>
        <v>0</v>
      </c>
      <c r="CNN7" s="62">
        <f>'Hist. country inflation'!CPG256/100</f>
        <v>0</v>
      </c>
      <c r="CNO7" s="62">
        <f>'Hist. country inflation'!CPH256/100</f>
        <v>0</v>
      </c>
      <c r="CNP7" s="62">
        <f>'Hist. country inflation'!CPI256/100</f>
        <v>0</v>
      </c>
      <c r="CNQ7" s="62">
        <f>'Hist. country inflation'!CPJ256/100</f>
        <v>0</v>
      </c>
      <c r="CNR7" s="62">
        <f>'Hist. country inflation'!CPK256/100</f>
        <v>0</v>
      </c>
      <c r="CNS7" s="62">
        <f>'Hist. country inflation'!CPL256/100</f>
        <v>0</v>
      </c>
      <c r="CNT7" s="62">
        <f>'Hist. country inflation'!CPM256/100</f>
        <v>0</v>
      </c>
      <c r="CNU7" s="62">
        <f>'Hist. country inflation'!CPN256/100</f>
        <v>0</v>
      </c>
      <c r="CNV7" s="62">
        <f>'Hist. country inflation'!CPO256/100</f>
        <v>0</v>
      </c>
      <c r="CNW7" s="62">
        <f>'Hist. country inflation'!CPP256/100</f>
        <v>0</v>
      </c>
      <c r="CNX7" s="62">
        <f>'Hist. country inflation'!CPQ256/100</f>
        <v>0</v>
      </c>
      <c r="CNY7" s="62">
        <f>'Hist. country inflation'!CPR256/100</f>
        <v>0</v>
      </c>
      <c r="CNZ7" s="62">
        <f>'Hist. country inflation'!CPS256/100</f>
        <v>0</v>
      </c>
      <c r="COA7" s="62">
        <f>'Hist. country inflation'!CPT256/100</f>
        <v>0</v>
      </c>
      <c r="COB7" s="62">
        <f>'Hist. country inflation'!CPU256/100</f>
        <v>0</v>
      </c>
      <c r="COC7" s="62">
        <f>'Hist. country inflation'!CPV256/100</f>
        <v>0</v>
      </c>
      <c r="COD7" s="62">
        <f>'Hist. country inflation'!CPW256/100</f>
        <v>0</v>
      </c>
      <c r="COE7" s="62">
        <f>'Hist. country inflation'!CPX256/100</f>
        <v>0</v>
      </c>
      <c r="COF7" s="62">
        <f>'Hist. country inflation'!CPY256/100</f>
        <v>0</v>
      </c>
      <c r="COG7" s="62">
        <f>'Hist. country inflation'!CPZ256/100</f>
        <v>0</v>
      </c>
      <c r="COH7" s="62">
        <f>'Hist. country inflation'!CQA256/100</f>
        <v>0</v>
      </c>
      <c r="COI7" s="62">
        <f>'Hist. country inflation'!CQB256/100</f>
        <v>0</v>
      </c>
      <c r="COJ7" s="62">
        <f>'Hist. country inflation'!CQC256/100</f>
        <v>0</v>
      </c>
      <c r="COK7" s="62">
        <f>'Hist. country inflation'!CQD256/100</f>
        <v>0</v>
      </c>
      <c r="COL7" s="62">
        <f>'Hist. country inflation'!CQE256/100</f>
        <v>0</v>
      </c>
      <c r="COM7" s="62">
        <f>'Hist. country inflation'!CQF256/100</f>
        <v>0</v>
      </c>
      <c r="CON7" s="62">
        <f>'Hist. country inflation'!CQG256/100</f>
        <v>0</v>
      </c>
      <c r="COO7" s="62">
        <f>'Hist. country inflation'!CQH256/100</f>
        <v>0</v>
      </c>
      <c r="COP7" s="62">
        <f>'Hist. country inflation'!CQI256/100</f>
        <v>0</v>
      </c>
      <c r="COQ7" s="62">
        <f>'Hist. country inflation'!CQJ256/100</f>
        <v>0</v>
      </c>
      <c r="COR7" s="62">
        <f>'Hist. country inflation'!CQK256/100</f>
        <v>0</v>
      </c>
      <c r="COS7" s="62">
        <f>'Hist. country inflation'!CQL256/100</f>
        <v>0</v>
      </c>
      <c r="COT7" s="62">
        <f>'Hist. country inflation'!CQM256/100</f>
        <v>0</v>
      </c>
      <c r="COU7" s="62">
        <f>'Hist. country inflation'!CQN256/100</f>
        <v>0</v>
      </c>
      <c r="COV7" s="62">
        <f>'Hist. country inflation'!CQO256/100</f>
        <v>0</v>
      </c>
      <c r="COW7" s="62">
        <f>'Hist. country inflation'!CQP256/100</f>
        <v>0</v>
      </c>
      <c r="COX7" s="62">
        <f>'Hist. country inflation'!CQQ256/100</f>
        <v>0</v>
      </c>
      <c r="COY7" s="62">
        <f>'Hist. country inflation'!CQR256/100</f>
        <v>0</v>
      </c>
      <c r="COZ7" s="62">
        <f>'Hist. country inflation'!CQS256/100</f>
        <v>0</v>
      </c>
      <c r="CPA7" s="62">
        <f>'Hist. country inflation'!CQT256/100</f>
        <v>0</v>
      </c>
      <c r="CPB7" s="62">
        <f>'Hist. country inflation'!CQU256/100</f>
        <v>0</v>
      </c>
      <c r="CPC7" s="62">
        <f>'Hist. country inflation'!CQV256/100</f>
        <v>0</v>
      </c>
      <c r="CPD7" s="62">
        <f>'Hist. country inflation'!CQW256/100</f>
        <v>0</v>
      </c>
      <c r="CPE7" s="62">
        <f>'Hist. country inflation'!CQX256/100</f>
        <v>0</v>
      </c>
      <c r="CPF7" s="62">
        <f>'Hist. country inflation'!CQY256/100</f>
        <v>0</v>
      </c>
      <c r="CPG7" s="62">
        <f>'Hist. country inflation'!CQZ256/100</f>
        <v>0</v>
      </c>
      <c r="CPH7" s="62">
        <f>'Hist. country inflation'!CRA256/100</f>
        <v>0</v>
      </c>
      <c r="CPI7" s="62">
        <f>'Hist. country inflation'!CRB256/100</f>
        <v>0</v>
      </c>
      <c r="CPJ7" s="62">
        <f>'Hist. country inflation'!CRC256/100</f>
        <v>0</v>
      </c>
      <c r="CPK7" s="62">
        <f>'Hist. country inflation'!CRD256/100</f>
        <v>0</v>
      </c>
      <c r="CPL7" s="62">
        <f>'Hist. country inflation'!CRE256/100</f>
        <v>0</v>
      </c>
      <c r="CPM7" s="62">
        <f>'Hist. country inflation'!CRF256/100</f>
        <v>0</v>
      </c>
      <c r="CPN7" s="62">
        <f>'Hist. country inflation'!CRG256/100</f>
        <v>0</v>
      </c>
      <c r="CPO7" s="62">
        <f>'Hist. country inflation'!CRH256/100</f>
        <v>0</v>
      </c>
      <c r="CPP7" s="62">
        <f>'Hist. country inflation'!CRI256/100</f>
        <v>0</v>
      </c>
      <c r="CPQ7" s="62">
        <f>'Hist. country inflation'!CRJ256/100</f>
        <v>0</v>
      </c>
      <c r="CPR7" s="62">
        <f>'Hist. country inflation'!CRK256/100</f>
        <v>0</v>
      </c>
      <c r="CPS7" s="62">
        <f>'Hist. country inflation'!CRL256/100</f>
        <v>0</v>
      </c>
      <c r="CPT7" s="62">
        <f>'Hist. country inflation'!CRM256/100</f>
        <v>0</v>
      </c>
      <c r="CPU7" s="62">
        <f>'Hist. country inflation'!CRN256/100</f>
        <v>0</v>
      </c>
      <c r="CPV7" s="62">
        <f>'Hist. country inflation'!CRO256/100</f>
        <v>0</v>
      </c>
      <c r="CPW7" s="62">
        <f>'Hist. country inflation'!CRP256/100</f>
        <v>0</v>
      </c>
      <c r="CPX7" s="62">
        <f>'Hist. country inflation'!CRQ256/100</f>
        <v>0</v>
      </c>
      <c r="CPY7" s="62">
        <f>'Hist. country inflation'!CRR256/100</f>
        <v>0</v>
      </c>
      <c r="CPZ7" s="62">
        <f>'Hist. country inflation'!CRS256/100</f>
        <v>0</v>
      </c>
      <c r="CQA7" s="62">
        <f>'Hist. country inflation'!CRT256/100</f>
        <v>0</v>
      </c>
      <c r="CQB7" s="62">
        <f>'Hist. country inflation'!CRU256/100</f>
        <v>0</v>
      </c>
      <c r="CQC7" s="62">
        <f>'Hist. country inflation'!CRV256/100</f>
        <v>0</v>
      </c>
      <c r="CQD7" s="62">
        <f>'Hist. country inflation'!CRW256/100</f>
        <v>0</v>
      </c>
      <c r="CQE7" s="62">
        <f>'Hist. country inflation'!CRX256/100</f>
        <v>0</v>
      </c>
      <c r="CQF7" s="62">
        <f>'Hist. country inflation'!CRY256/100</f>
        <v>0</v>
      </c>
      <c r="CQG7" s="62">
        <f>'Hist. country inflation'!CRZ256/100</f>
        <v>0</v>
      </c>
      <c r="CQH7" s="62">
        <f>'Hist. country inflation'!CSA256/100</f>
        <v>0</v>
      </c>
      <c r="CQI7" s="62">
        <f>'Hist. country inflation'!CSB256/100</f>
        <v>0</v>
      </c>
      <c r="CQJ7" s="62">
        <f>'Hist. country inflation'!CSC256/100</f>
        <v>0</v>
      </c>
      <c r="CQK7" s="62">
        <f>'Hist. country inflation'!CSD256/100</f>
        <v>0</v>
      </c>
      <c r="CQL7" s="62">
        <f>'Hist. country inflation'!CSE256/100</f>
        <v>0</v>
      </c>
      <c r="CQM7" s="62">
        <f>'Hist. country inflation'!CSF256/100</f>
        <v>0</v>
      </c>
      <c r="CQN7" s="62">
        <f>'Hist. country inflation'!CSG256/100</f>
        <v>0</v>
      </c>
      <c r="CQO7" s="62">
        <f>'Hist. country inflation'!CSH256/100</f>
        <v>0</v>
      </c>
      <c r="CQP7" s="62">
        <f>'Hist. country inflation'!CSI256/100</f>
        <v>0</v>
      </c>
      <c r="CQQ7" s="62">
        <f>'Hist. country inflation'!CSJ256/100</f>
        <v>0</v>
      </c>
      <c r="CQR7" s="62">
        <f>'Hist. country inflation'!CSK256/100</f>
        <v>0</v>
      </c>
      <c r="CQS7" s="62">
        <f>'Hist. country inflation'!CSL256/100</f>
        <v>0</v>
      </c>
      <c r="CQT7" s="62">
        <f>'Hist. country inflation'!CSM256/100</f>
        <v>0</v>
      </c>
      <c r="CQU7" s="62">
        <f>'Hist. country inflation'!CSN256/100</f>
        <v>0</v>
      </c>
      <c r="CQV7" s="62">
        <f>'Hist. country inflation'!CSO256/100</f>
        <v>0</v>
      </c>
      <c r="CQW7" s="62">
        <f>'Hist. country inflation'!CSP256/100</f>
        <v>0</v>
      </c>
      <c r="CQX7" s="62">
        <f>'Hist. country inflation'!CSQ256/100</f>
        <v>0</v>
      </c>
      <c r="CQY7" s="62">
        <f>'Hist. country inflation'!CSR256/100</f>
        <v>0</v>
      </c>
      <c r="CQZ7" s="62">
        <f>'Hist. country inflation'!CSS256/100</f>
        <v>0</v>
      </c>
      <c r="CRA7" s="62">
        <f>'Hist. country inflation'!CST256/100</f>
        <v>0</v>
      </c>
      <c r="CRB7" s="62">
        <f>'Hist. country inflation'!CSU256/100</f>
        <v>0</v>
      </c>
      <c r="CRC7" s="62">
        <f>'Hist. country inflation'!CSV256/100</f>
        <v>0</v>
      </c>
      <c r="CRD7" s="62">
        <f>'Hist. country inflation'!CSW256/100</f>
        <v>0</v>
      </c>
      <c r="CRE7" s="62">
        <f>'Hist. country inflation'!CSX256/100</f>
        <v>0</v>
      </c>
      <c r="CRF7" s="62">
        <f>'Hist. country inflation'!CSY256/100</f>
        <v>0</v>
      </c>
      <c r="CRG7" s="62">
        <f>'Hist. country inflation'!CSZ256/100</f>
        <v>0</v>
      </c>
      <c r="CRH7" s="62">
        <f>'Hist. country inflation'!CTA256/100</f>
        <v>0</v>
      </c>
      <c r="CRI7" s="62">
        <f>'Hist. country inflation'!CTB256/100</f>
        <v>0</v>
      </c>
      <c r="CRJ7" s="62">
        <f>'Hist. country inflation'!CTC256/100</f>
        <v>0</v>
      </c>
      <c r="CRK7" s="62">
        <f>'Hist. country inflation'!CTD256/100</f>
        <v>0</v>
      </c>
      <c r="CRL7" s="62">
        <f>'Hist. country inflation'!CTE256/100</f>
        <v>0</v>
      </c>
      <c r="CRM7" s="62">
        <f>'Hist. country inflation'!CTF256/100</f>
        <v>0</v>
      </c>
      <c r="CRN7" s="62">
        <f>'Hist. country inflation'!CTG256/100</f>
        <v>0</v>
      </c>
      <c r="CRO7" s="62">
        <f>'Hist. country inflation'!CTH256/100</f>
        <v>0</v>
      </c>
      <c r="CRP7" s="62">
        <f>'Hist. country inflation'!CTI256/100</f>
        <v>0</v>
      </c>
      <c r="CRQ7" s="62">
        <f>'Hist. country inflation'!CTJ256/100</f>
        <v>0</v>
      </c>
      <c r="CRR7" s="62">
        <f>'Hist. country inflation'!CTK256/100</f>
        <v>0</v>
      </c>
      <c r="CRS7" s="62">
        <f>'Hist. country inflation'!CTL256/100</f>
        <v>0</v>
      </c>
      <c r="CRT7" s="62">
        <f>'Hist. country inflation'!CTM256/100</f>
        <v>0</v>
      </c>
      <c r="CRU7" s="62">
        <f>'Hist. country inflation'!CTN256/100</f>
        <v>0</v>
      </c>
      <c r="CRV7" s="62">
        <f>'Hist. country inflation'!CTO256/100</f>
        <v>0</v>
      </c>
      <c r="CRW7" s="62">
        <f>'Hist. country inflation'!CTP256/100</f>
        <v>0</v>
      </c>
      <c r="CRX7" s="62">
        <f>'Hist. country inflation'!CTQ256/100</f>
        <v>0</v>
      </c>
      <c r="CRY7" s="62">
        <f>'Hist. country inflation'!CTR256/100</f>
        <v>0</v>
      </c>
      <c r="CRZ7" s="62">
        <f>'Hist. country inflation'!CTS256/100</f>
        <v>0</v>
      </c>
      <c r="CSA7" s="62">
        <f>'Hist. country inflation'!CTT256/100</f>
        <v>0</v>
      </c>
      <c r="CSB7" s="62">
        <f>'Hist. country inflation'!CTU256/100</f>
        <v>0</v>
      </c>
      <c r="CSC7" s="62">
        <f>'Hist. country inflation'!CTV256/100</f>
        <v>0</v>
      </c>
      <c r="CSD7" s="62">
        <f>'Hist. country inflation'!CTW256/100</f>
        <v>0</v>
      </c>
      <c r="CSE7" s="62">
        <f>'Hist. country inflation'!CTX256/100</f>
        <v>0</v>
      </c>
      <c r="CSF7" s="62">
        <f>'Hist. country inflation'!CTY256/100</f>
        <v>0</v>
      </c>
      <c r="CSG7" s="62">
        <f>'Hist. country inflation'!CTZ256/100</f>
        <v>0</v>
      </c>
      <c r="CSH7" s="62">
        <f>'Hist. country inflation'!CUA256/100</f>
        <v>0</v>
      </c>
      <c r="CSI7" s="62">
        <f>'Hist. country inflation'!CUB256/100</f>
        <v>0</v>
      </c>
      <c r="CSJ7" s="62">
        <f>'Hist. country inflation'!CUC256/100</f>
        <v>0</v>
      </c>
      <c r="CSK7" s="62">
        <f>'Hist. country inflation'!CUD256/100</f>
        <v>0</v>
      </c>
      <c r="CSL7" s="62">
        <f>'Hist. country inflation'!CUE256/100</f>
        <v>0</v>
      </c>
      <c r="CSM7" s="62">
        <f>'Hist. country inflation'!CUF256/100</f>
        <v>0</v>
      </c>
      <c r="CSN7" s="62">
        <f>'Hist. country inflation'!CUG256/100</f>
        <v>0</v>
      </c>
      <c r="CSO7" s="62">
        <f>'Hist. country inflation'!CUH256/100</f>
        <v>0</v>
      </c>
      <c r="CSP7" s="62">
        <f>'Hist. country inflation'!CUI256/100</f>
        <v>0</v>
      </c>
      <c r="CSQ7" s="62">
        <f>'Hist. country inflation'!CUJ256/100</f>
        <v>0</v>
      </c>
      <c r="CSR7" s="62">
        <f>'Hist. country inflation'!CUK256/100</f>
        <v>0</v>
      </c>
      <c r="CSS7" s="62">
        <f>'Hist. country inflation'!CUL256/100</f>
        <v>0</v>
      </c>
      <c r="CST7" s="62">
        <f>'Hist. country inflation'!CUM256/100</f>
        <v>0</v>
      </c>
      <c r="CSU7" s="62">
        <f>'Hist. country inflation'!CUN256/100</f>
        <v>0</v>
      </c>
      <c r="CSV7" s="62">
        <f>'Hist. country inflation'!CUO256/100</f>
        <v>0</v>
      </c>
      <c r="CSW7" s="62">
        <f>'Hist. country inflation'!CUP256/100</f>
        <v>0</v>
      </c>
      <c r="CSX7" s="62">
        <f>'Hist. country inflation'!CUQ256/100</f>
        <v>0</v>
      </c>
      <c r="CSY7" s="62">
        <f>'Hist. country inflation'!CUR256/100</f>
        <v>0</v>
      </c>
      <c r="CSZ7" s="62">
        <f>'Hist. country inflation'!CUS256/100</f>
        <v>0</v>
      </c>
      <c r="CTA7" s="62">
        <f>'Hist. country inflation'!CUT256/100</f>
        <v>0</v>
      </c>
      <c r="CTB7" s="62">
        <f>'Hist. country inflation'!CUU256/100</f>
        <v>0</v>
      </c>
      <c r="CTC7" s="62">
        <f>'Hist. country inflation'!CUV256/100</f>
        <v>0</v>
      </c>
      <c r="CTD7" s="62">
        <f>'Hist. country inflation'!CUW256/100</f>
        <v>0</v>
      </c>
      <c r="CTE7" s="62">
        <f>'Hist. country inflation'!CUX256/100</f>
        <v>0</v>
      </c>
      <c r="CTF7" s="62">
        <f>'Hist. country inflation'!CUY256/100</f>
        <v>0</v>
      </c>
      <c r="CTG7" s="62">
        <f>'Hist. country inflation'!CUZ256/100</f>
        <v>0</v>
      </c>
      <c r="CTH7" s="62">
        <f>'Hist. country inflation'!CVA256/100</f>
        <v>0</v>
      </c>
      <c r="CTI7" s="62">
        <f>'Hist. country inflation'!CVB256/100</f>
        <v>0</v>
      </c>
      <c r="CTJ7" s="62">
        <f>'Hist. country inflation'!CVC256/100</f>
        <v>0</v>
      </c>
      <c r="CTK7" s="62">
        <f>'Hist. country inflation'!CVD256/100</f>
        <v>0</v>
      </c>
      <c r="CTL7" s="62">
        <f>'Hist. country inflation'!CVE256/100</f>
        <v>0</v>
      </c>
      <c r="CTM7" s="62">
        <f>'Hist. country inflation'!CVF256/100</f>
        <v>0</v>
      </c>
      <c r="CTN7" s="62">
        <f>'Hist. country inflation'!CVG256/100</f>
        <v>0</v>
      </c>
      <c r="CTO7" s="62">
        <f>'Hist. country inflation'!CVH256/100</f>
        <v>0</v>
      </c>
      <c r="CTP7" s="62">
        <f>'Hist. country inflation'!CVI256/100</f>
        <v>0</v>
      </c>
      <c r="CTQ7" s="62">
        <f>'Hist. country inflation'!CVJ256/100</f>
        <v>0</v>
      </c>
      <c r="CTR7" s="62">
        <f>'Hist. country inflation'!CVK256/100</f>
        <v>0</v>
      </c>
      <c r="CTS7" s="62">
        <f>'Hist. country inflation'!CVL256/100</f>
        <v>0</v>
      </c>
      <c r="CTT7" s="62">
        <f>'Hist. country inflation'!CVM256/100</f>
        <v>0</v>
      </c>
      <c r="CTU7" s="62">
        <f>'Hist. country inflation'!CVN256/100</f>
        <v>0</v>
      </c>
      <c r="CTV7" s="62">
        <f>'Hist. country inflation'!CVO256/100</f>
        <v>0</v>
      </c>
      <c r="CTW7" s="62">
        <f>'Hist. country inflation'!CVP256/100</f>
        <v>0</v>
      </c>
      <c r="CTX7" s="62">
        <f>'Hist. country inflation'!CVQ256/100</f>
        <v>0</v>
      </c>
      <c r="CTY7" s="62">
        <f>'Hist. country inflation'!CVR256/100</f>
        <v>0</v>
      </c>
      <c r="CTZ7" s="62">
        <f>'Hist. country inflation'!CVS256/100</f>
        <v>0</v>
      </c>
      <c r="CUA7" s="62">
        <f>'Hist. country inflation'!CVT256/100</f>
        <v>0</v>
      </c>
      <c r="CUB7" s="62">
        <f>'Hist. country inflation'!CVU256/100</f>
        <v>0</v>
      </c>
      <c r="CUC7" s="62">
        <f>'Hist. country inflation'!CVV256/100</f>
        <v>0</v>
      </c>
      <c r="CUD7" s="62">
        <f>'Hist. country inflation'!CVW256/100</f>
        <v>0</v>
      </c>
      <c r="CUE7" s="62">
        <f>'Hist. country inflation'!CVX256/100</f>
        <v>0</v>
      </c>
      <c r="CUF7" s="62">
        <f>'Hist. country inflation'!CVY256/100</f>
        <v>0</v>
      </c>
      <c r="CUG7" s="62">
        <f>'Hist. country inflation'!CVZ256/100</f>
        <v>0</v>
      </c>
      <c r="CUH7" s="62">
        <f>'Hist. country inflation'!CWA256/100</f>
        <v>0</v>
      </c>
      <c r="CUI7" s="62">
        <f>'Hist. country inflation'!CWB256/100</f>
        <v>0</v>
      </c>
      <c r="CUJ7" s="62">
        <f>'Hist. country inflation'!CWC256/100</f>
        <v>0</v>
      </c>
      <c r="CUK7" s="62">
        <f>'Hist. country inflation'!CWD256/100</f>
        <v>0</v>
      </c>
      <c r="CUL7" s="62">
        <f>'Hist. country inflation'!CWE256/100</f>
        <v>0</v>
      </c>
      <c r="CUM7" s="62">
        <f>'Hist. country inflation'!CWF256/100</f>
        <v>0</v>
      </c>
      <c r="CUN7" s="62">
        <f>'Hist. country inflation'!CWG256/100</f>
        <v>0</v>
      </c>
      <c r="CUO7" s="62">
        <f>'Hist. country inflation'!CWH256/100</f>
        <v>0</v>
      </c>
      <c r="CUP7" s="62">
        <f>'Hist. country inflation'!CWI256/100</f>
        <v>0</v>
      </c>
      <c r="CUQ7" s="62">
        <f>'Hist. country inflation'!CWJ256/100</f>
        <v>0</v>
      </c>
      <c r="CUR7" s="62">
        <f>'Hist. country inflation'!CWK256/100</f>
        <v>0</v>
      </c>
      <c r="CUS7" s="62">
        <f>'Hist. country inflation'!CWL256/100</f>
        <v>0</v>
      </c>
      <c r="CUT7" s="62">
        <f>'Hist. country inflation'!CWM256/100</f>
        <v>0</v>
      </c>
      <c r="CUU7" s="62">
        <f>'Hist. country inflation'!CWN256/100</f>
        <v>0</v>
      </c>
      <c r="CUV7" s="62">
        <f>'Hist. country inflation'!CWO256/100</f>
        <v>0</v>
      </c>
      <c r="CUW7" s="62">
        <f>'Hist. country inflation'!CWP256/100</f>
        <v>0</v>
      </c>
      <c r="CUX7" s="62">
        <f>'Hist. country inflation'!CWQ256/100</f>
        <v>0</v>
      </c>
      <c r="CUY7" s="62">
        <f>'Hist. country inflation'!CWR256/100</f>
        <v>0</v>
      </c>
      <c r="CUZ7" s="62">
        <f>'Hist. country inflation'!CWS256/100</f>
        <v>0</v>
      </c>
      <c r="CVA7" s="62">
        <f>'Hist. country inflation'!CWT256/100</f>
        <v>0</v>
      </c>
      <c r="CVB7" s="62">
        <f>'Hist. country inflation'!CWU256/100</f>
        <v>0</v>
      </c>
      <c r="CVC7" s="62">
        <f>'Hist. country inflation'!CWV256/100</f>
        <v>0</v>
      </c>
      <c r="CVD7" s="62">
        <f>'Hist. country inflation'!CWW256/100</f>
        <v>0</v>
      </c>
      <c r="CVE7" s="62">
        <f>'Hist. country inflation'!CWX256/100</f>
        <v>0</v>
      </c>
      <c r="CVF7" s="62">
        <f>'Hist. country inflation'!CWY256/100</f>
        <v>0</v>
      </c>
      <c r="CVG7" s="62">
        <f>'Hist. country inflation'!CWZ256/100</f>
        <v>0</v>
      </c>
      <c r="CVH7" s="62">
        <f>'Hist. country inflation'!CXA256/100</f>
        <v>0</v>
      </c>
      <c r="CVI7" s="62">
        <f>'Hist. country inflation'!CXB256/100</f>
        <v>0</v>
      </c>
      <c r="CVJ7" s="62">
        <f>'Hist. country inflation'!CXC256/100</f>
        <v>0</v>
      </c>
      <c r="CVK7" s="62">
        <f>'Hist. country inflation'!CXD256/100</f>
        <v>0</v>
      </c>
      <c r="CVL7" s="62">
        <f>'Hist. country inflation'!CXE256/100</f>
        <v>0</v>
      </c>
      <c r="CVM7" s="62">
        <f>'Hist. country inflation'!CXF256/100</f>
        <v>0</v>
      </c>
      <c r="CVN7" s="62">
        <f>'Hist. country inflation'!CXG256/100</f>
        <v>0</v>
      </c>
      <c r="CVO7" s="62">
        <f>'Hist. country inflation'!CXH256/100</f>
        <v>0</v>
      </c>
      <c r="CVP7" s="62">
        <f>'Hist. country inflation'!CXI256/100</f>
        <v>0</v>
      </c>
      <c r="CVQ7" s="62">
        <f>'Hist. country inflation'!CXJ256/100</f>
        <v>0</v>
      </c>
      <c r="CVR7" s="62">
        <f>'Hist. country inflation'!CXK256/100</f>
        <v>0</v>
      </c>
      <c r="CVS7" s="62">
        <f>'Hist. country inflation'!CXL256/100</f>
        <v>0</v>
      </c>
      <c r="CVT7" s="62">
        <f>'Hist. country inflation'!CXM256/100</f>
        <v>0</v>
      </c>
      <c r="CVU7" s="62">
        <f>'Hist. country inflation'!CXN256/100</f>
        <v>0</v>
      </c>
      <c r="CVV7" s="62">
        <f>'Hist. country inflation'!CXO256/100</f>
        <v>0</v>
      </c>
      <c r="CVW7" s="62">
        <f>'Hist. country inflation'!CXP256/100</f>
        <v>0</v>
      </c>
      <c r="CVX7" s="62">
        <f>'Hist. country inflation'!CXQ256/100</f>
        <v>0</v>
      </c>
      <c r="CVY7" s="62">
        <f>'Hist. country inflation'!CXR256/100</f>
        <v>0</v>
      </c>
      <c r="CVZ7" s="62">
        <f>'Hist. country inflation'!CXS256/100</f>
        <v>0</v>
      </c>
      <c r="CWA7" s="62">
        <f>'Hist. country inflation'!CXT256/100</f>
        <v>0</v>
      </c>
      <c r="CWB7" s="62">
        <f>'Hist. country inflation'!CXU256/100</f>
        <v>0</v>
      </c>
      <c r="CWC7" s="62">
        <f>'Hist. country inflation'!CXV256/100</f>
        <v>0</v>
      </c>
      <c r="CWD7" s="62">
        <f>'Hist. country inflation'!CXW256/100</f>
        <v>0</v>
      </c>
      <c r="CWE7" s="62">
        <f>'Hist. country inflation'!CXX256/100</f>
        <v>0</v>
      </c>
      <c r="CWF7" s="62">
        <f>'Hist. country inflation'!CXY256/100</f>
        <v>0</v>
      </c>
      <c r="CWG7" s="62">
        <f>'Hist. country inflation'!CXZ256/100</f>
        <v>0</v>
      </c>
      <c r="CWH7" s="62">
        <f>'Hist. country inflation'!CYA256/100</f>
        <v>0</v>
      </c>
      <c r="CWI7" s="62">
        <f>'Hist. country inflation'!CYB256/100</f>
        <v>0</v>
      </c>
      <c r="CWJ7" s="62">
        <f>'Hist. country inflation'!CYC256/100</f>
        <v>0</v>
      </c>
      <c r="CWK7" s="62">
        <f>'Hist. country inflation'!CYD256/100</f>
        <v>0</v>
      </c>
      <c r="CWL7" s="62">
        <f>'Hist. country inflation'!CYE256/100</f>
        <v>0</v>
      </c>
      <c r="CWM7" s="62">
        <f>'Hist. country inflation'!CYF256/100</f>
        <v>0</v>
      </c>
      <c r="CWN7" s="62">
        <f>'Hist. country inflation'!CYG256/100</f>
        <v>0</v>
      </c>
      <c r="CWO7" s="62">
        <f>'Hist. country inflation'!CYH256/100</f>
        <v>0</v>
      </c>
      <c r="CWP7" s="62">
        <f>'Hist. country inflation'!CYI256/100</f>
        <v>0</v>
      </c>
      <c r="CWQ7" s="62">
        <f>'Hist. country inflation'!CYJ256/100</f>
        <v>0</v>
      </c>
      <c r="CWR7" s="62">
        <f>'Hist. country inflation'!CYK256/100</f>
        <v>0</v>
      </c>
      <c r="CWS7" s="62">
        <f>'Hist. country inflation'!CYL256/100</f>
        <v>0</v>
      </c>
      <c r="CWT7" s="62">
        <f>'Hist. country inflation'!CYM256/100</f>
        <v>0</v>
      </c>
      <c r="CWU7" s="62">
        <f>'Hist. country inflation'!CYN256/100</f>
        <v>0</v>
      </c>
      <c r="CWV7" s="62">
        <f>'Hist. country inflation'!CYO256/100</f>
        <v>0</v>
      </c>
      <c r="CWW7" s="62">
        <f>'Hist. country inflation'!CYP256/100</f>
        <v>0</v>
      </c>
      <c r="CWX7" s="62">
        <f>'Hist. country inflation'!CYQ256/100</f>
        <v>0</v>
      </c>
      <c r="CWY7" s="62">
        <f>'Hist. country inflation'!CYR256/100</f>
        <v>0</v>
      </c>
      <c r="CWZ7" s="62">
        <f>'Hist. country inflation'!CYS256/100</f>
        <v>0</v>
      </c>
      <c r="CXA7" s="62">
        <f>'Hist. country inflation'!CYT256/100</f>
        <v>0</v>
      </c>
      <c r="CXB7" s="62">
        <f>'Hist. country inflation'!CYU256/100</f>
        <v>0</v>
      </c>
      <c r="CXC7" s="62">
        <f>'Hist. country inflation'!CYV256/100</f>
        <v>0</v>
      </c>
      <c r="CXD7" s="62">
        <f>'Hist. country inflation'!CYW256/100</f>
        <v>0</v>
      </c>
      <c r="CXE7" s="62">
        <f>'Hist. country inflation'!CYX256/100</f>
        <v>0</v>
      </c>
      <c r="CXF7" s="62">
        <f>'Hist. country inflation'!CYY256/100</f>
        <v>0</v>
      </c>
      <c r="CXG7" s="62">
        <f>'Hist. country inflation'!CYZ256/100</f>
        <v>0</v>
      </c>
      <c r="CXH7" s="62">
        <f>'Hist. country inflation'!CZA256/100</f>
        <v>0</v>
      </c>
      <c r="CXI7" s="62">
        <f>'Hist. country inflation'!CZB256/100</f>
        <v>0</v>
      </c>
      <c r="CXJ7" s="62">
        <f>'Hist. country inflation'!CZC256/100</f>
        <v>0</v>
      </c>
      <c r="CXK7" s="62">
        <f>'Hist. country inflation'!CZD256/100</f>
        <v>0</v>
      </c>
      <c r="CXL7" s="62">
        <f>'Hist. country inflation'!CZE256/100</f>
        <v>0</v>
      </c>
      <c r="CXM7" s="62">
        <f>'Hist. country inflation'!CZF256/100</f>
        <v>0</v>
      </c>
      <c r="CXN7" s="62">
        <f>'Hist. country inflation'!CZG256/100</f>
        <v>0</v>
      </c>
      <c r="CXO7" s="62">
        <f>'Hist. country inflation'!CZH256/100</f>
        <v>0</v>
      </c>
      <c r="CXP7" s="62">
        <f>'Hist. country inflation'!CZI256/100</f>
        <v>0</v>
      </c>
      <c r="CXQ7" s="62">
        <f>'Hist. country inflation'!CZJ256/100</f>
        <v>0</v>
      </c>
      <c r="CXR7" s="62">
        <f>'Hist. country inflation'!CZK256/100</f>
        <v>0</v>
      </c>
      <c r="CXS7" s="62">
        <f>'Hist. country inflation'!CZL256/100</f>
        <v>0</v>
      </c>
      <c r="CXT7" s="62">
        <f>'Hist. country inflation'!CZM256/100</f>
        <v>0</v>
      </c>
      <c r="CXU7" s="62">
        <f>'Hist. country inflation'!CZN256/100</f>
        <v>0</v>
      </c>
      <c r="CXV7" s="62">
        <f>'Hist. country inflation'!CZO256/100</f>
        <v>0</v>
      </c>
      <c r="CXW7" s="62">
        <f>'Hist. country inflation'!CZP256/100</f>
        <v>0</v>
      </c>
      <c r="CXX7" s="62">
        <f>'Hist. country inflation'!CZQ256/100</f>
        <v>0</v>
      </c>
      <c r="CXY7" s="62">
        <f>'Hist. country inflation'!CZR256/100</f>
        <v>0</v>
      </c>
      <c r="CXZ7" s="62">
        <f>'Hist. country inflation'!CZS256/100</f>
        <v>0</v>
      </c>
      <c r="CYA7" s="62">
        <f>'Hist. country inflation'!CZT256/100</f>
        <v>0</v>
      </c>
      <c r="CYB7" s="62">
        <f>'Hist. country inflation'!CZU256/100</f>
        <v>0</v>
      </c>
      <c r="CYC7" s="62">
        <f>'Hist. country inflation'!CZV256/100</f>
        <v>0</v>
      </c>
      <c r="CYD7" s="62">
        <f>'Hist. country inflation'!CZW256/100</f>
        <v>0</v>
      </c>
      <c r="CYE7" s="62">
        <f>'Hist. country inflation'!CZX256/100</f>
        <v>0</v>
      </c>
      <c r="CYF7" s="62">
        <f>'Hist. country inflation'!CZY256/100</f>
        <v>0</v>
      </c>
      <c r="CYG7" s="62">
        <f>'Hist. country inflation'!CZZ256/100</f>
        <v>0</v>
      </c>
      <c r="CYH7" s="62">
        <f>'Hist. country inflation'!DAA256/100</f>
        <v>0</v>
      </c>
      <c r="CYI7" s="62">
        <f>'Hist. country inflation'!DAB256/100</f>
        <v>0</v>
      </c>
      <c r="CYJ7" s="62">
        <f>'Hist. country inflation'!DAC256/100</f>
        <v>0</v>
      </c>
      <c r="CYK7" s="62">
        <f>'Hist. country inflation'!DAD256/100</f>
        <v>0</v>
      </c>
      <c r="CYL7" s="62">
        <f>'Hist. country inflation'!DAE256/100</f>
        <v>0</v>
      </c>
      <c r="CYM7" s="62">
        <f>'Hist. country inflation'!DAF256/100</f>
        <v>0</v>
      </c>
      <c r="CYN7" s="62">
        <f>'Hist. country inflation'!DAG256/100</f>
        <v>0</v>
      </c>
      <c r="CYO7" s="62">
        <f>'Hist. country inflation'!DAH256/100</f>
        <v>0</v>
      </c>
      <c r="CYP7" s="62">
        <f>'Hist. country inflation'!DAI256/100</f>
        <v>0</v>
      </c>
      <c r="CYQ7" s="62">
        <f>'Hist. country inflation'!DAJ256/100</f>
        <v>0</v>
      </c>
      <c r="CYR7" s="62">
        <f>'Hist. country inflation'!DAK256/100</f>
        <v>0</v>
      </c>
      <c r="CYS7" s="62">
        <f>'Hist. country inflation'!DAL256/100</f>
        <v>0</v>
      </c>
      <c r="CYT7" s="62">
        <f>'Hist. country inflation'!DAM256/100</f>
        <v>0</v>
      </c>
      <c r="CYU7" s="62">
        <f>'Hist. country inflation'!DAN256/100</f>
        <v>0</v>
      </c>
      <c r="CYV7" s="62">
        <f>'Hist. country inflation'!DAO256/100</f>
        <v>0</v>
      </c>
      <c r="CYW7" s="62">
        <f>'Hist. country inflation'!DAP256/100</f>
        <v>0</v>
      </c>
      <c r="CYX7" s="62">
        <f>'Hist. country inflation'!DAQ256/100</f>
        <v>0</v>
      </c>
      <c r="CYY7" s="62">
        <f>'Hist. country inflation'!DAR256/100</f>
        <v>0</v>
      </c>
      <c r="CYZ7" s="62">
        <f>'Hist. country inflation'!DAS256/100</f>
        <v>0</v>
      </c>
      <c r="CZA7" s="62">
        <f>'Hist. country inflation'!DAT256/100</f>
        <v>0</v>
      </c>
      <c r="CZB7" s="62">
        <f>'Hist. country inflation'!DAU256/100</f>
        <v>0</v>
      </c>
      <c r="CZC7" s="62">
        <f>'Hist. country inflation'!DAV256/100</f>
        <v>0</v>
      </c>
      <c r="CZD7" s="62">
        <f>'Hist. country inflation'!DAW256/100</f>
        <v>0</v>
      </c>
      <c r="CZE7" s="62">
        <f>'Hist. country inflation'!DAX256/100</f>
        <v>0</v>
      </c>
      <c r="CZF7" s="62">
        <f>'Hist. country inflation'!DAY256/100</f>
        <v>0</v>
      </c>
      <c r="CZG7" s="62">
        <f>'Hist. country inflation'!DAZ256/100</f>
        <v>0</v>
      </c>
      <c r="CZH7" s="62">
        <f>'Hist. country inflation'!DBA256/100</f>
        <v>0</v>
      </c>
      <c r="CZI7" s="62">
        <f>'Hist. country inflation'!DBB256/100</f>
        <v>0</v>
      </c>
      <c r="CZJ7" s="62">
        <f>'Hist. country inflation'!DBC256/100</f>
        <v>0</v>
      </c>
      <c r="CZK7" s="62">
        <f>'Hist. country inflation'!DBD256/100</f>
        <v>0</v>
      </c>
      <c r="CZL7" s="62">
        <f>'Hist. country inflation'!DBE256/100</f>
        <v>0</v>
      </c>
      <c r="CZM7" s="62">
        <f>'Hist. country inflation'!DBF256/100</f>
        <v>0</v>
      </c>
      <c r="CZN7" s="62">
        <f>'Hist. country inflation'!DBG256/100</f>
        <v>0</v>
      </c>
      <c r="CZO7" s="62">
        <f>'Hist. country inflation'!DBH256/100</f>
        <v>0</v>
      </c>
      <c r="CZP7" s="62">
        <f>'Hist. country inflation'!DBI256/100</f>
        <v>0</v>
      </c>
      <c r="CZQ7" s="62">
        <f>'Hist. country inflation'!DBJ256/100</f>
        <v>0</v>
      </c>
      <c r="CZR7" s="62">
        <f>'Hist. country inflation'!DBK256/100</f>
        <v>0</v>
      </c>
      <c r="CZS7" s="62">
        <f>'Hist. country inflation'!DBL256/100</f>
        <v>0</v>
      </c>
      <c r="CZT7" s="62">
        <f>'Hist. country inflation'!DBM256/100</f>
        <v>0</v>
      </c>
      <c r="CZU7" s="62">
        <f>'Hist. country inflation'!DBN256/100</f>
        <v>0</v>
      </c>
      <c r="CZV7" s="62">
        <f>'Hist. country inflation'!DBO256/100</f>
        <v>0</v>
      </c>
      <c r="CZW7" s="62">
        <f>'Hist. country inflation'!DBP256/100</f>
        <v>0</v>
      </c>
      <c r="CZX7" s="62">
        <f>'Hist. country inflation'!DBQ256/100</f>
        <v>0</v>
      </c>
      <c r="CZY7" s="62">
        <f>'Hist. country inflation'!DBR256/100</f>
        <v>0</v>
      </c>
      <c r="CZZ7" s="62">
        <f>'Hist. country inflation'!DBS256/100</f>
        <v>0</v>
      </c>
      <c r="DAA7" s="62">
        <f>'Hist. country inflation'!DBT256/100</f>
        <v>0</v>
      </c>
      <c r="DAB7" s="62">
        <f>'Hist. country inflation'!DBU256/100</f>
        <v>0</v>
      </c>
      <c r="DAC7" s="62">
        <f>'Hist. country inflation'!DBV256/100</f>
        <v>0</v>
      </c>
      <c r="DAD7" s="62">
        <f>'Hist. country inflation'!DBW256/100</f>
        <v>0</v>
      </c>
      <c r="DAE7" s="62">
        <f>'Hist. country inflation'!DBX256/100</f>
        <v>0</v>
      </c>
      <c r="DAF7" s="62">
        <f>'Hist. country inflation'!DBY256/100</f>
        <v>0</v>
      </c>
      <c r="DAG7" s="62">
        <f>'Hist. country inflation'!DBZ256/100</f>
        <v>0</v>
      </c>
      <c r="DAH7" s="62">
        <f>'Hist. country inflation'!DCA256/100</f>
        <v>0</v>
      </c>
      <c r="DAI7" s="62">
        <f>'Hist. country inflation'!DCB256/100</f>
        <v>0</v>
      </c>
      <c r="DAJ7" s="62">
        <f>'Hist. country inflation'!DCC256/100</f>
        <v>0</v>
      </c>
      <c r="DAK7" s="62">
        <f>'Hist. country inflation'!DCD256/100</f>
        <v>0</v>
      </c>
      <c r="DAL7" s="62">
        <f>'Hist. country inflation'!DCE256/100</f>
        <v>0</v>
      </c>
      <c r="DAM7" s="62">
        <f>'Hist. country inflation'!DCF256/100</f>
        <v>0</v>
      </c>
      <c r="DAN7" s="62">
        <f>'Hist. country inflation'!DCG256/100</f>
        <v>0</v>
      </c>
      <c r="DAO7" s="62">
        <f>'Hist. country inflation'!DCH256/100</f>
        <v>0</v>
      </c>
      <c r="DAP7" s="62">
        <f>'Hist. country inflation'!DCI256/100</f>
        <v>0</v>
      </c>
      <c r="DAQ7" s="62">
        <f>'Hist. country inflation'!DCJ256/100</f>
        <v>0</v>
      </c>
      <c r="DAR7" s="62">
        <f>'Hist. country inflation'!DCK256/100</f>
        <v>0</v>
      </c>
      <c r="DAS7" s="62">
        <f>'Hist. country inflation'!DCL256/100</f>
        <v>0</v>
      </c>
      <c r="DAT7" s="62">
        <f>'Hist. country inflation'!DCM256/100</f>
        <v>0</v>
      </c>
      <c r="DAU7" s="62">
        <f>'Hist. country inflation'!DCN256/100</f>
        <v>0</v>
      </c>
      <c r="DAV7" s="62">
        <f>'Hist. country inflation'!DCO256/100</f>
        <v>0</v>
      </c>
      <c r="DAW7" s="62">
        <f>'Hist. country inflation'!DCP256/100</f>
        <v>0</v>
      </c>
      <c r="DAX7" s="62">
        <f>'Hist. country inflation'!DCQ256/100</f>
        <v>0</v>
      </c>
      <c r="DAY7" s="62">
        <f>'Hist. country inflation'!DCR256/100</f>
        <v>0</v>
      </c>
      <c r="DAZ7" s="62">
        <f>'Hist. country inflation'!DCS256/100</f>
        <v>0</v>
      </c>
      <c r="DBA7" s="62">
        <f>'Hist. country inflation'!DCT256/100</f>
        <v>0</v>
      </c>
      <c r="DBB7" s="62">
        <f>'Hist. country inflation'!DCU256/100</f>
        <v>0</v>
      </c>
      <c r="DBC7" s="62">
        <f>'Hist. country inflation'!DCV256/100</f>
        <v>0</v>
      </c>
      <c r="DBD7" s="62">
        <f>'Hist. country inflation'!DCW256/100</f>
        <v>0</v>
      </c>
      <c r="DBE7" s="62">
        <f>'Hist. country inflation'!DCX256/100</f>
        <v>0</v>
      </c>
      <c r="DBF7" s="62">
        <f>'Hist. country inflation'!DCY256/100</f>
        <v>0</v>
      </c>
      <c r="DBG7" s="62">
        <f>'Hist. country inflation'!DCZ256/100</f>
        <v>0</v>
      </c>
      <c r="DBH7" s="62">
        <f>'Hist. country inflation'!DDA256/100</f>
        <v>0</v>
      </c>
      <c r="DBI7" s="62">
        <f>'Hist. country inflation'!DDB256/100</f>
        <v>0</v>
      </c>
      <c r="DBJ7" s="62">
        <f>'Hist. country inflation'!DDC256/100</f>
        <v>0</v>
      </c>
      <c r="DBK7" s="62">
        <f>'Hist. country inflation'!DDD256/100</f>
        <v>0</v>
      </c>
      <c r="DBL7" s="62">
        <f>'Hist. country inflation'!DDE256/100</f>
        <v>0</v>
      </c>
      <c r="DBM7" s="62">
        <f>'Hist. country inflation'!DDF256/100</f>
        <v>0</v>
      </c>
      <c r="DBN7" s="62">
        <f>'Hist. country inflation'!DDG256/100</f>
        <v>0</v>
      </c>
      <c r="DBO7" s="62">
        <f>'Hist. country inflation'!DDH256/100</f>
        <v>0</v>
      </c>
      <c r="DBP7" s="62">
        <f>'Hist. country inflation'!DDI256/100</f>
        <v>0</v>
      </c>
      <c r="DBQ7" s="62">
        <f>'Hist. country inflation'!DDJ256/100</f>
        <v>0</v>
      </c>
      <c r="DBR7" s="62">
        <f>'Hist. country inflation'!DDK256/100</f>
        <v>0</v>
      </c>
      <c r="DBS7" s="62">
        <f>'Hist. country inflation'!DDL256/100</f>
        <v>0</v>
      </c>
      <c r="DBT7" s="62">
        <f>'Hist. country inflation'!DDM256/100</f>
        <v>0</v>
      </c>
      <c r="DBU7" s="62">
        <f>'Hist. country inflation'!DDN256/100</f>
        <v>0</v>
      </c>
      <c r="DBV7" s="62">
        <f>'Hist. country inflation'!DDO256/100</f>
        <v>0</v>
      </c>
      <c r="DBW7" s="62">
        <f>'Hist. country inflation'!DDP256/100</f>
        <v>0</v>
      </c>
      <c r="DBX7" s="62">
        <f>'Hist. country inflation'!DDQ256/100</f>
        <v>0</v>
      </c>
      <c r="DBY7" s="62">
        <f>'Hist. country inflation'!DDR256/100</f>
        <v>0</v>
      </c>
      <c r="DBZ7" s="62">
        <f>'Hist. country inflation'!DDS256/100</f>
        <v>0</v>
      </c>
      <c r="DCA7" s="62">
        <f>'Hist. country inflation'!DDT256/100</f>
        <v>0</v>
      </c>
      <c r="DCB7" s="62">
        <f>'Hist. country inflation'!DDU256/100</f>
        <v>0</v>
      </c>
      <c r="DCC7" s="62">
        <f>'Hist. country inflation'!DDV256/100</f>
        <v>0</v>
      </c>
      <c r="DCD7" s="62">
        <f>'Hist. country inflation'!DDW256/100</f>
        <v>0</v>
      </c>
      <c r="DCE7" s="62">
        <f>'Hist. country inflation'!DDX256/100</f>
        <v>0</v>
      </c>
      <c r="DCF7" s="62">
        <f>'Hist. country inflation'!DDY256/100</f>
        <v>0</v>
      </c>
      <c r="DCG7" s="62">
        <f>'Hist. country inflation'!DDZ256/100</f>
        <v>0</v>
      </c>
      <c r="DCH7" s="62">
        <f>'Hist. country inflation'!DEA256/100</f>
        <v>0</v>
      </c>
      <c r="DCI7" s="62">
        <f>'Hist. country inflation'!DEB256/100</f>
        <v>0</v>
      </c>
      <c r="DCJ7" s="62">
        <f>'Hist. country inflation'!DEC256/100</f>
        <v>0</v>
      </c>
      <c r="DCK7" s="62">
        <f>'Hist. country inflation'!DED256/100</f>
        <v>0</v>
      </c>
      <c r="DCL7" s="62">
        <f>'Hist. country inflation'!DEE256/100</f>
        <v>0</v>
      </c>
      <c r="DCM7" s="62">
        <f>'Hist. country inflation'!DEF256/100</f>
        <v>0</v>
      </c>
      <c r="DCN7" s="62">
        <f>'Hist. country inflation'!DEG256/100</f>
        <v>0</v>
      </c>
      <c r="DCO7" s="62">
        <f>'Hist. country inflation'!DEH256/100</f>
        <v>0</v>
      </c>
      <c r="DCP7" s="62">
        <f>'Hist. country inflation'!DEI256/100</f>
        <v>0</v>
      </c>
      <c r="DCQ7" s="62">
        <f>'Hist. country inflation'!DEJ256/100</f>
        <v>0</v>
      </c>
      <c r="DCR7" s="62">
        <f>'Hist. country inflation'!DEK256/100</f>
        <v>0</v>
      </c>
      <c r="DCS7" s="62">
        <f>'Hist. country inflation'!DEL256/100</f>
        <v>0</v>
      </c>
      <c r="DCT7" s="62">
        <f>'Hist. country inflation'!DEM256/100</f>
        <v>0</v>
      </c>
      <c r="DCU7" s="62">
        <f>'Hist. country inflation'!DEN256/100</f>
        <v>0</v>
      </c>
      <c r="DCV7" s="62">
        <f>'Hist. country inflation'!DEO256/100</f>
        <v>0</v>
      </c>
      <c r="DCW7" s="62">
        <f>'Hist. country inflation'!DEP256/100</f>
        <v>0</v>
      </c>
      <c r="DCX7" s="62">
        <f>'Hist. country inflation'!DEQ256/100</f>
        <v>0</v>
      </c>
      <c r="DCY7" s="62">
        <f>'Hist. country inflation'!DER256/100</f>
        <v>0</v>
      </c>
      <c r="DCZ7" s="62">
        <f>'Hist. country inflation'!DES256/100</f>
        <v>0</v>
      </c>
      <c r="DDA7" s="62">
        <f>'Hist. country inflation'!DET256/100</f>
        <v>0</v>
      </c>
      <c r="DDB7" s="62">
        <f>'Hist. country inflation'!DEU256/100</f>
        <v>0</v>
      </c>
      <c r="DDC7" s="62">
        <f>'Hist. country inflation'!DEV256/100</f>
        <v>0</v>
      </c>
      <c r="DDD7" s="62">
        <f>'Hist. country inflation'!DEW256/100</f>
        <v>0</v>
      </c>
      <c r="DDE7" s="62">
        <f>'Hist. country inflation'!DEX256/100</f>
        <v>0</v>
      </c>
      <c r="DDF7" s="62">
        <f>'Hist. country inflation'!DEY256/100</f>
        <v>0</v>
      </c>
      <c r="DDG7" s="62">
        <f>'Hist. country inflation'!DEZ256/100</f>
        <v>0</v>
      </c>
      <c r="DDH7" s="62">
        <f>'Hist. country inflation'!DFA256/100</f>
        <v>0</v>
      </c>
      <c r="DDI7" s="62">
        <f>'Hist. country inflation'!DFB256/100</f>
        <v>0</v>
      </c>
      <c r="DDJ7" s="62">
        <f>'Hist. country inflation'!DFC256/100</f>
        <v>0</v>
      </c>
      <c r="DDK7" s="62">
        <f>'Hist. country inflation'!DFD256/100</f>
        <v>0</v>
      </c>
      <c r="DDL7" s="62">
        <f>'Hist. country inflation'!DFE256/100</f>
        <v>0</v>
      </c>
      <c r="DDM7" s="62">
        <f>'Hist. country inflation'!DFF256/100</f>
        <v>0</v>
      </c>
      <c r="DDN7" s="62">
        <f>'Hist. country inflation'!DFG256/100</f>
        <v>0</v>
      </c>
      <c r="DDO7" s="62">
        <f>'Hist. country inflation'!DFH256/100</f>
        <v>0</v>
      </c>
      <c r="DDP7" s="62">
        <f>'Hist. country inflation'!DFI256/100</f>
        <v>0</v>
      </c>
      <c r="DDQ7" s="62">
        <f>'Hist. country inflation'!DFJ256/100</f>
        <v>0</v>
      </c>
      <c r="DDR7" s="62">
        <f>'Hist. country inflation'!DFK256/100</f>
        <v>0</v>
      </c>
      <c r="DDS7" s="62">
        <f>'Hist. country inflation'!DFL256/100</f>
        <v>0</v>
      </c>
      <c r="DDT7" s="62">
        <f>'Hist. country inflation'!DFM256/100</f>
        <v>0</v>
      </c>
      <c r="DDU7" s="62">
        <f>'Hist. country inflation'!DFN256/100</f>
        <v>0</v>
      </c>
      <c r="DDV7" s="62">
        <f>'Hist. country inflation'!DFO256/100</f>
        <v>0</v>
      </c>
      <c r="DDW7" s="62">
        <f>'Hist. country inflation'!DFP256/100</f>
        <v>0</v>
      </c>
      <c r="DDX7" s="62">
        <f>'Hist. country inflation'!DFQ256/100</f>
        <v>0</v>
      </c>
      <c r="DDY7" s="62">
        <f>'Hist. country inflation'!DFR256/100</f>
        <v>0</v>
      </c>
      <c r="DDZ7" s="62">
        <f>'Hist. country inflation'!DFS256/100</f>
        <v>0</v>
      </c>
      <c r="DEA7" s="62">
        <f>'Hist. country inflation'!DFT256/100</f>
        <v>0</v>
      </c>
      <c r="DEB7" s="62">
        <f>'Hist. country inflation'!DFU256/100</f>
        <v>0</v>
      </c>
      <c r="DEC7" s="62">
        <f>'Hist. country inflation'!DFV256/100</f>
        <v>0</v>
      </c>
      <c r="DED7" s="62">
        <f>'Hist. country inflation'!DFW256/100</f>
        <v>0</v>
      </c>
      <c r="DEE7" s="62">
        <f>'Hist. country inflation'!DFX256/100</f>
        <v>0</v>
      </c>
      <c r="DEF7" s="62">
        <f>'Hist. country inflation'!DFY256/100</f>
        <v>0</v>
      </c>
      <c r="DEG7" s="62">
        <f>'Hist. country inflation'!DFZ256/100</f>
        <v>0</v>
      </c>
      <c r="DEH7" s="62">
        <f>'Hist. country inflation'!DGA256/100</f>
        <v>0</v>
      </c>
      <c r="DEI7" s="62">
        <f>'Hist. country inflation'!DGB256/100</f>
        <v>0</v>
      </c>
      <c r="DEJ7" s="62">
        <f>'Hist. country inflation'!DGC256/100</f>
        <v>0</v>
      </c>
      <c r="DEK7" s="62">
        <f>'Hist. country inflation'!DGD256/100</f>
        <v>0</v>
      </c>
      <c r="DEL7" s="62">
        <f>'Hist. country inflation'!DGE256/100</f>
        <v>0</v>
      </c>
      <c r="DEM7" s="62">
        <f>'Hist. country inflation'!DGF256/100</f>
        <v>0</v>
      </c>
      <c r="DEN7" s="62">
        <f>'Hist. country inflation'!DGG256/100</f>
        <v>0</v>
      </c>
      <c r="DEO7" s="62">
        <f>'Hist. country inflation'!DGH256/100</f>
        <v>0</v>
      </c>
      <c r="DEP7" s="62">
        <f>'Hist. country inflation'!DGI256/100</f>
        <v>0</v>
      </c>
      <c r="DEQ7" s="62">
        <f>'Hist. country inflation'!DGJ256/100</f>
        <v>0</v>
      </c>
      <c r="DER7" s="62">
        <f>'Hist. country inflation'!DGK256/100</f>
        <v>0</v>
      </c>
      <c r="DES7" s="62">
        <f>'Hist. country inflation'!DGL256/100</f>
        <v>0</v>
      </c>
      <c r="DET7" s="62">
        <f>'Hist. country inflation'!DGM256/100</f>
        <v>0</v>
      </c>
      <c r="DEU7" s="62">
        <f>'Hist. country inflation'!DGN256/100</f>
        <v>0</v>
      </c>
      <c r="DEV7" s="62">
        <f>'Hist. country inflation'!DGO256/100</f>
        <v>0</v>
      </c>
      <c r="DEW7" s="62">
        <f>'Hist. country inflation'!DGP256/100</f>
        <v>0</v>
      </c>
      <c r="DEX7" s="62">
        <f>'Hist. country inflation'!DGQ256/100</f>
        <v>0</v>
      </c>
      <c r="DEY7" s="62">
        <f>'Hist. country inflation'!DGR256/100</f>
        <v>0</v>
      </c>
      <c r="DEZ7" s="62">
        <f>'Hist. country inflation'!DGS256/100</f>
        <v>0</v>
      </c>
      <c r="DFA7" s="62">
        <f>'Hist. country inflation'!DGT256/100</f>
        <v>0</v>
      </c>
      <c r="DFB7" s="62">
        <f>'Hist. country inflation'!DGU256/100</f>
        <v>0</v>
      </c>
      <c r="DFC7" s="62">
        <f>'Hist. country inflation'!DGV256/100</f>
        <v>0</v>
      </c>
      <c r="DFD7" s="62">
        <f>'Hist. country inflation'!DGW256/100</f>
        <v>0</v>
      </c>
      <c r="DFE7" s="62">
        <f>'Hist. country inflation'!DGX256/100</f>
        <v>0</v>
      </c>
      <c r="DFF7" s="62">
        <f>'Hist. country inflation'!DGY256/100</f>
        <v>0</v>
      </c>
      <c r="DFG7" s="62">
        <f>'Hist. country inflation'!DGZ256/100</f>
        <v>0</v>
      </c>
      <c r="DFH7" s="62">
        <f>'Hist. country inflation'!DHA256/100</f>
        <v>0</v>
      </c>
      <c r="DFI7" s="62">
        <f>'Hist. country inflation'!DHB256/100</f>
        <v>0</v>
      </c>
      <c r="DFJ7" s="62">
        <f>'Hist. country inflation'!DHC256/100</f>
        <v>0</v>
      </c>
      <c r="DFK7" s="62">
        <f>'Hist. country inflation'!DHD256/100</f>
        <v>0</v>
      </c>
      <c r="DFL7" s="62">
        <f>'Hist. country inflation'!DHE256/100</f>
        <v>0</v>
      </c>
      <c r="DFM7" s="62">
        <f>'Hist. country inflation'!DHF256/100</f>
        <v>0</v>
      </c>
      <c r="DFN7" s="62">
        <f>'Hist. country inflation'!DHG256/100</f>
        <v>0</v>
      </c>
      <c r="DFO7" s="62">
        <f>'Hist. country inflation'!DHH256/100</f>
        <v>0</v>
      </c>
      <c r="DFP7" s="62">
        <f>'Hist. country inflation'!DHI256/100</f>
        <v>0</v>
      </c>
      <c r="DFQ7" s="62">
        <f>'Hist. country inflation'!DHJ256/100</f>
        <v>0</v>
      </c>
      <c r="DFR7" s="62">
        <f>'Hist. country inflation'!DHK256/100</f>
        <v>0</v>
      </c>
      <c r="DFS7" s="62">
        <f>'Hist. country inflation'!DHL256/100</f>
        <v>0</v>
      </c>
      <c r="DFT7" s="62">
        <f>'Hist. country inflation'!DHM256/100</f>
        <v>0</v>
      </c>
      <c r="DFU7" s="62">
        <f>'Hist. country inflation'!DHN256/100</f>
        <v>0</v>
      </c>
      <c r="DFV7" s="62">
        <f>'Hist. country inflation'!DHO256/100</f>
        <v>0</v>
      </c>
      <c r="DFW7" s="62">
        <f>'Hist. country inflation'!DHP256/100</f>
        <v>0</v>
      </c>
      <c r="DFX7" s="62">
        <f>'Hist. country inflation'!DHQ256/100</f>
        <v>0</v>
      </c>
      <c r="DFY7" s="62">
        <f>'Hist. country inflation'!DHR256/100</f>
        <v>0</v>
      </c>
      <c r="DFZ7" s="62">
        <f>'Hist. country inflation'!DHS256/100</f>
        <v>0</v>
      </c>
      <c r="DGA7" s="62">
        <f>'Hist. country inflation'!DHT256/100</f>
        <v>0</v>
      </c>
      <c r="DGB7" s="62">
        <f>'Hist. country inflation'!DHU256/100</f>
        <v>0</v>
      </c>
      <c r="DGC7" s="62">
        <f>'Hist. country inflation'!DHV256/100</f>
        <v>0</v>
      </c>
      <c r="DGD7" s="62">
        <f>'Hist. country inflation'!DHW256/100</f>
        <v>0</v>
      </c>
      <c r="DGE7" s="62">
        <f>'Hist. country inflation'!DHX256/100</f>
        <v>0</v>
      </c>
      <c r="DGF7" s="62">
        <f>'Hist. country inflation'!DHY256/100</f>
        <v>0</v>
      </c>
      <c r="DGG7" s="62">
        <f>'Hist. country inflation'!DHZ256/100</f>
        <v>0</v>
      </c>
      <c r="DGH7" s="62">
        <f>'Hist. country inflation'!DIA256/100</f>
        <v>0</v>
      </c>
      <c r="DGI7" s="62">
        <f>'Hist. country inflation'!DIB256/100</f>
        <v>0</v>
      </c>
      <c r="DGJ7" s="62">
        <f>'Hist. country inflation'!DIC256/100</f>
        <v>0</v>
      </c>
      <c r="DGK7" s="62">
        <f>'Hist. country inflation'!DID256/100</f>
        <v>0</v>
      </c>
      <c r="DGL7" s="62">
        <f>'Hist. country inflation'!DIE256/100</f>
        <v>0</v>
      </c>
      <c r="DGM7" s="62">
        <f>'Hist. country inflation'!DIF256/100</f>
        <v>0</v>
      </c>
      <c r="DGN7" s="62">
        <f>'Hist. country inflation'!DIG256/100</f>
        <v>0</v>
      </c>
      <c r="DGO7" s="62">
        <f>'Hist. country inflation'!DIH256/100</f>
        <v>0</v>
      </c>
      <c r="DGP7" s="62">
        <f>'Hist. country inflation'!DII256/100</f>
        <v>0</v>
      </c>
      <c r="DGQ7" s="62">
        <f>'Hist. country inflation'!DIJ256/100</f>
        <v>0</v>
      </c>
      <c r="DGR7" s="62">
        <f>'Hist. country inflation'!DIK256/100</f>
        <v>0</v>
      </c>
      <c r="DGS7" s="62">
        <f>'Hist. country inflation'!DIL256/100</f>
        <v>0</v>
      </c>
      <c r="DGT7" s="62">
        <f>'Hist. country inflation'!DIM256/100</f>
        <v>0</v>
      </c>
      <c r="DGU7" s="62">
        <f>'Hist. country inflation'!DIN256/100</f>
        <v>0</v>
      </c>
      <c r="DGV7" s="62">
        <f>'Hist. country inflation'!DIO256/100</f>
        <v>0</v>
      </c>
      <c r="DGW7" s="62">
        <f>'Hist. country inflation'!DIP256/100</f>
        <v>0</v>
      </c>
      <c r="DGX7" s="62">
        <f>'Hist. country inflation'!DIQ256/100</f>
        <v>0</v>
      </c>
      <c r="DGY7" s="62">
        <f>'Hist. country inflation'!DIR256/100</f>
        <v>0</v>
      </c>
      <c r="DGZ7" s="62">
        <f>'Hist. country inflation'!DIS256/100</f>
        <v>0</v>
      </c>
      <c r="DHA7" s="62">
        <f>'Hist. country inflation'!DIT256/100</f>
        <v>0</v>
      </c>
      <c r="DHB7" s="62">
        <f>'Hist. country inflation'!DIU256/100</f>
        <v>0</v>
      </c>
      <c r="DHC7" s="62">
        <f>'Hist. country inflation'!DIV256/100</f>
        <v>0</v>
      </c>
      <c r="DHD7" s="62">
        <f>'Hist. country inflation'!DIW256/100</f>
        <v>0</v>
      </c>
      <c r="DHE7" s="62">
        <f>'Hist. country inflation'!DIX256/100</f>
        <v>0</v>
      </c>
      <c r="DHF7" s="62">
        <f>'Hist. country inflation'!DIY256/100</f>
        <v>0</v>
      </c>
      <c r="DHG7" s="62">
        <f>'Hist. country inflation'!DIZ256/100</f>
        <v>0</v>
      </c>
      <c r="DHH7" s="62">
        <f>'Hist. country inflation'!DJA256/100</f>
        <v>0</v>
      </c>
      <c r="DHI7" s="62">
        <f>'Hist. country inflation'!DJB256/100</f>
        <v>0</v>
      </c>
      <c r="DHJ7" s="62">
        <f>'Hist. country inflation'!DJC256/100</f>
        <v>0</v>
      </c>
      <c r="DHK7" s="62">
        <f>'Hist. country inflation'!DJD256/100</f>
        <v>0</v>
      </c>
      <c r="DHL7" s="62">
        <f>'Hist. country inflation'!DJE256/100</f>
        <v>0</v>
      </c>
      <c r="DHM7" s="62">
        <f>'Hist. country inflation'!DJF256/100</f>
        <v>0</v>
      </c>
      <c r="DHN7" s="62">
        <f>'Hist. country inflation'!DJG256/100</f>
        <v>0</v>
      </c>
      <c r="DHO7" s="62">
        <f>'Hist. country inflation'!DJH256/100</f>
        <v>0</v>
      </c>
      <c r="DHP7" s="62">
        <f>'Hist. country inflation'!DJI256/100</f>
        <v>0</v>
      </c>
      <c r="DHQ7" s="62">
        <f>'Hist. country inflation'!DJJ256/100</f>
        <v>0</v>
      </c>
      <c r="DHR7" s="62">
        <f>'Hist. country inflation'!DJK256/100</f>
        <v>0</v>
      </c>
      <c r="DHS7" s="62">
        <f>'Hist. country inflation'!DJL256/100</f>
        <v>0</v>
      </c>
      <c r="DHT7" s="62">
        <f>'Hist. country inflation'!DJM256/100</f>
        <v>0</v>
      </c>
      <c r="DHU7" s="62">
        <f>'Hist. country inflation'!DJN256/100</f>
        <v>0</v>
      </c>
      <c r="DHV7" s="62">
        <f>'Hist. country inflation'!DJO256/100</f>
        <v>0</v>
      </c>
      <c r="DHW7" s="62">
        <f>'Hist. country inflation'!DJP256/100</f>
        <v>0</v>
      </c>
      <c r="DHX7" s="62">
        <f>'Hist. country inflation'!DJQ256/100</f>
        <v>0</v>
      </c>
      <c r="DHY7" s="62">
        <f>'Hist. country inflation'!DJR256/100</f>
        <v>0</v>
      </c>
      <c r="DHZ7" s="62">
        <f>'Hist. country inflation'!DJS256/100</f>
        <v>0</v>
      </c>
      <c r="DIA7" s="62">
        <f>'Hist. country inflation'!DJT256/100</f>
        <v>0</v>
      </c>
      <c r="DIB7" s="62">
        <f>'Hist. country inflation'!DJU256/100</f>
        <v>0</v>
      </c>
      <c r="DIC7" s="62">
        <f>'Hist. country inflation'!DJV256/100</f>
        <v>0</v>
      </c>
      <c r="DID7" s="62">
        <f>'Hist. country inflation'!DJW256/100</f>
        <v>0</v>
      </c>
      <c r="DIE7" s="62">
        <f>'Hist. country inflation'!DJX256/100</f>
        <v>0</v>
      </c>
      <c r="DIF7" s="62">
        <f>'Hist. country inflation'!DJY256/100</f>
        <v>0</v>
      </c>
      <c r="DIG7" s="62">
        <f>'Hist. country inflation'!DJZ256/100</f>
        <v>0</v>
      </c>
      <c r="DIH7" s="62">
        <f>'Hist. country inflation'!DKA256/100</f>
        <v>0</v>
      </c>
      <c r="DII7" s="62">
        <f>'Hist. country inflation'!DKB256/100</f>
        <v>0</v>
      </c>
      <c r="DIJ7" s="62">
        <f>'Hist. country inflation'!DKC256/100</f>
        <v>0</v>
      </c>
      <c r="DIK7" s="62">
        <f>'Hist. country inflation'!DKD256/100</f>
        <v>0</v>
      </c>
      <c r="DIL7" s="62">
        <f>'Hist. country inflation'!DKE256/100</f>
        <v>0</v>
      </c>
      <c r="DIM7" s="62">
        <f>'Hist. country inflation'!DKF256/100</f>
        <v>0</v>
      </c>
      <c r="DIN7" s="62">
        <f>'Hist. country inflation'!DKG256/100</f>
        <v>0</v>
      </c>
      <c r="DIO7" s="62">
        <f>'Hist. country inflation'!DKH256/100</f>
        <v>0</v>
      </c>
      <c r="DIP7" s="62">
        <f>'Hist. country inflation'!DKI256/100</f>
        <v>0</v>
      </c>
      <c r="DIQ7" s="62">
        <f>'Hist. country inflation'!DKJ256/100</f>
        <v>0</v>
      </c>
      <c r="DIR7" s="62">
        <f>'Hist. country inflation'!DKK256/100</f>
        <v>0</v>
      </c>
      <c r="DIS7" s="62">
        <f>'Hist. country inflation'!DKL256/100</f>
        <v>0</v>
      </c>
      <c r="DIT7" s="62">
        <f>'Hist. country inflation'!DKM256/100</f>
        <v>0</v>
      </c>
      <c r="DIU7" s="62">
        <f>'Hist. country inflation'!DKN256/100</f>
        <v>0</v>
      </c>
      <c r="DIV7" s="62">
        <f>'Hist. country inflation'!DKO256/100</f>
        <v>0</v>
      </c>
      <c r="DIW7" s="62">
        <f>'Hist. country inflation'!DKP256/100</f>
        <v>0</v>
      </c>
      <c r="DIX7" s="62">
        <f>'Hist. country inflation'!DKQ256/100</f>
        <v>0</v>
      </c>
      <c r="DIY7" s="62">
        <f>'Hist. country inflation'!DKR256/100</f>
        <v>0</v>
      </c>
      <c r="DIZ7" s="62">
        <f>'Hist. country inflation'!DKS256/100</f>
        <v>0</v>
      </c>
      <c r="DJA7" s="62">
        <f>'Hist. country inflation'!DKT256/100</f>
        <v>0</v>
      </c>
      <c r="DJB7" s="62">
        <f>'Hist. country inflation'!DKU256/100</f>
        <v>0</v>
      </c>
      <c r="DJC7" s="62">
        <f>'Hist. country inflation'!DKV256/100</f>
        <v>0</v>
      </c>
      <c r="DJD7" s="62">
        <f>'Hist. country inflation'!DKW256/100</f>
        <v>0</v>
      </c>
      <c r="DJE7" s="62">
        <f>'Hist. country inflation'!DKX256/100</f>
        <v>0</v>
      </c>
      <c r="DJF7" s="62">
        <f>'Hist. country inflation'!DKY256/100</f>
        <v>0</v>
      </c>
      <c r="DJG7" s="62">
        <f>'Hist. country inflation'!DKZ256/100</f>
        <v>0</v>
      </c>
      <c r="DJH7" s="62">
        <f>'Hist. country inflation'!DLA256/100</f>
        <v>0</v>
      </c>
      <c r="DJI7" s="62">
        <f>'Hist. country inflation'!DLB256/100</f>
        <v>0</v>
      </c>
      <c r="DJJ7" s="62">
        <f>'Hist. country inflation'!DLC256/100</f>
        <v>0</v>
      </c>
      <c r="DJK7" s="62">
        <f>'Hist. country inflation'!DLD256/100</f>
        <v>0</v>
      </c>
      <c r="DJL7" s="62">
        <f>'Hist. country inflation'!DLE256/100</f>
        <v>0</v>
      </c>
      <c r="DJM7" s="62">
        <f>'Hist. country inflation'!DLF256/100</f>
        <v>0</v>
      </c>
      <c r="DJN7" s="62">
        <f>'Hist. country inflation'!DLG256/100</f>
        <v>0</v>
      </c>
      <c r="DJO7" s="62">
        <f>'Hist. country inflation'!DLH256/100</f>
        <v>0</v>
      </c>
      <c r="DJP7" s="62">
        <f>'Hist. country inflation'!DLI256/100</f>
        <v>0</v>
      </c>
      <c r="DJQ7" s="62">
        <f>'Hist. country inflation'!DLJ256/100</f>
        <v>0</v>
      </c>
      <c r="DJR7" s="62">
        <f>'Hist. country inflation'!DLK256/100</f>
        <v>0</v>
      </c>
      <c r="DJS7" s="62">
        <f>'Hist. country inflation'!DLL256/100</f>
        <v>0</v>
      </c>
      <c r="DJT7" s="62">
        <f>'Hist. country inflation'!DLM256/100</f>
        <v>0</v>
      </c>
      <c r="DJU7" s="62">
        <f>'Hist. country inflation'!DLN256/100</f>
        <v>0</v>
      </c>
      <c r="DJV7" s="62">
        <f>'Hist. country inflation'!DLO256/100</f>
        <v>0</v>
      </c>
      <c r="DJW7" s="62">
        <f>'Hist. country inflation'!DLP256/100</f>
        <v>0</v>
      </c>
      <c r="DJX7" s="62">
        <f>'Hist. country inflation'!DLQ256/100</f>
        <v>0</v>
      </c>
      <c r="DJY7" s="62">
        <f>'Hist. country inflation'!DLR256/100</f>
        <v>0</v>
      </c>
      <c r="DJZ7" s="62">
        <f>'Hist. country inflation'!DLS256/100</f>
        <v>0</v>
      </c>
      <c r="DKA7" s="62">
        <f>'Hist. country inflation'!DLT256/100</f>
        <v>0</v>
      </c>
      <c r="DKB7" s="62">
        <f>'Hist. country inflation'!DLU256/100</f>
        <v>0</v>
      </c>
      <c r="DKC7" s="62">
        <f>'Hist. country inflation'!DLV256/100</f>
        <v>0</v>
      </c>
      <c r="DKD7" s="62">
        <f>'Hist. country inflation'!DLW256/100</f>
        <v>0</v>
      </c>
      <c r="DKE7" s="62">
        <f>'Hist. country inflation'!DLX256/100</f>
        <v>0</v>
      </c>
      <c r="DKF7" s="62">
        <f>'Hist. country inflation'!DLY256/100</f>
        <v>0</v>
      </c>
      <c r="DKG7" s="62">
        <f>'Hist. country inflation'!DLZ256/100</f>
        <v>0</v>
      </c>
      <c r="DKH7" s="62">
        <f>'Hist. country inflation'!DMA256/100</f>
        <v>0</v>
      </c>
      <c r="DKI7" s="62">
        <f>'Hist. country inflation'!DMB256/100</f>
        <v>0</v>
      </c>
      <c r="DKJ7" s="62">
        <f>'Hist. country inflation'!DMC256/100</f>
        <v>0</v>
      </c>
      <c r="DKK7" s="62">
        <f>'Hist. country inflation'!DMD256/100</f>
        <v>0</v>
      </c>
      <c r="DKL7" s="62">
        <f>'Hist. country inflation'!DME256/100</f>
        <v>0</v>
      </c>
      <c r="DKM7" s="62">
        <f>'Hist. country inflation'!DMF256/100</f>
        <v>0</v>
      </c>
      <c r="DKN7" s="62">
        <f>'Hist. country inflation'!DMG256/100</f>
        <v>0</v>
      </c>
      <c r="DKO7" s="62">
        <f>'Hist. country inflation'!DMH256/100</f>
        <v>0</v>
      </c>
      <c r="DKP7" s="62">
        <f>'Hist. country inflation'!DMI256/100</f>
        <v>0</v>
      </c>
      <c r="DKQ7" s="62">
        <f>'Hist. country inflation'!DMJ256/100</f>
        <v>0</v>
      </c>
      <c r="DKR7" s="62">
        <f>'Hist. country inflation'!DMK256/100</f>
        <v>0</v>
      </c>
      <c r="DKS7" s="62">
        <f>'Hist. country inflation'!DML256/100</f>
        <v>0</v>
      </c>
      <c r="DKT7" s="62">
        <f>'Hist. country inflation'!DMM256/100</f>
        <v>0</v>
      </c>
      <c r="DKU7" s="62">
        <f>'Hist. country inflation'!DMN256/100</f>
        <v>0</v>
      </c>
      <c r="DKV7" s="62">
        <f>'Hist. country inflation'!DMO256/100</f>
        <v>0</v>
      </c>
      <c r="DKW7" s="62">
        <f>'Hist. country inflation'!DMP256/100</f>
        <v>0</v>
      </c>
      <c r="DKX7" s="62">
        <f>'Hist. country inflation'!DMQ256/100</f>
        <v>0</v>
      </c>
      <c r="DKY7" s="62">
        <f>'Hist. country inflation'!DMR256/100</f>
        <v>0</v>
      </c>
      <c r="DKZ7" s="62">
        <f>'Hist. country inflation'!DMS256/100</f>
        <v>0</v>
      </c>
      <c r="DLA7" s="62">
        <f>'Hist. country inflation'!DMT256/100</f>
        <v>0</v>
      </c>
      <c r="DLB7" s="62">
        <f>'Hist. country inflation'!DMU256/100</f>
        <v>0</v>
      </c>
      <c r="DLC7" s="62">
        <f>'Hist. country inflation'!DMV256/100</f>
        <v>0</v>
      </c>
      <c r="DLD7" s="62">
        <f>'Hist. country inflation'!DMW256/100</f>
        <v>0</v>
      </c>
      <c r="DLE7" s="62">
        <f>'Hist. country inflation'!DMX256/100</f>
        <v>0</v>
      </c>
      <c r="DLF7" s="62">
        <f>'Hist. country inflation'!DMY256/100</f>
        <v>0</v>
      </c>
      <c r="DLG7" s="62">
        <f>'Hist. country inflation'!DMZ256/100</f>
        <v>0</v>
      </c>
      <c r="DLH7" s="62">
        <f>'Hist. country inflation'!DNA256/100</f>
        <v>0</v>
      </c>
      <c r="DLI7" s="62">
        <f>'Hist. country inflation'!DNB256/100</f>
        <v>0</v>
      </c>
      <c r="DLJ7" s="62">
        <f>'Hist. country inflation'!DNC256/100</f>
        <v>0</v>
      </c>
      <c r="DLK7" s="62">
        <f>'Hist. country inflation'!DND256/100</f>
        <v>0</v>
      </c>
      <c r="DLL7" s="62">
        <f>'Hist. country inflation'!DNE256/100</f>
        <v>0</v>
      </c>
      <c r="DLM7" s="62">
        <f>'Hist. country inflation'!DNF256/100</f>
        <v>0</v>
      </c>
      <c r="DLN7" s="62">
        <f>'Hist. country inflation'!DNG256/100</f>
        <v>0</v>
      </c>
      <c r="DLO7" s="62">
        <f>'Hist. country inflation'!DNH256/100</f>
        <v>0</v>
      </c>
      <c r="DLP7" s="62">
        <f>'Hist. country inflation'!DNI256/100</f>
        <v>0</v>
      </c>
      <c r="DLQ7" s="62">
        <f>'Hist. country inflation'!DNJ256/100</f>
        <v>0</v>
      </c>
      <c r="DLR7" s="62">
        <f>'Hist. country inflation'!DNK256/100</f>
        <v>0</v>
      </c>
      <c r="DLS7" s="62">
        <f>'Hist. country inflation'!DNL256/100</f>
        <v>0</v>
      </c>
      <c r="DLT7" s="62">
        <f>'Hist. country inflation'!DNM256/100</f>
        <v>0</v>
      </c>
      <c r="DLU7" s="62">
        <f>'Hist. country inflation'!DNN256/100</f>
        <v>0</v>
      </c>
      <c r="DLV7" s="62">
        <f>'Hist. country inflation'!DNO256/100</f>
        <v>0</v>
      </c>
      <c r="DLW7" s="62">
        <f>'Hist. country inflation'!DNP256/100</f>
        <v>0</v>
      </c>
      <c r="DLX7" s="62">
        <f>'Hist. country inflation'!DNQ256/100</f>
        <v>0</v>
      </c>
      <c r="DLY7" s="62">
        <f>'Hist. country inflation'!DNR256/100</f>
        <v>0</v>
      </c>
      <c r="DLZ7" s="62">
        <f>'Hist. country inflation'!DNS256/100</f>
        <v>0</v>
      </c>
      <c r="DMA7" s="62">
        <f>'Hist. country inflation'!DNT256/100</f>
        <v>0</v>
      </c>
      <c r="DMB7" s="62">
        <f>'Hist. country inflation'!DNU256/100</f>
        <v>0</v>
      </c>
      <c r="DMC7" s="62">
        <f>'Hist. country inflation'!DNV256/100</f>
        <v>0</v>
      </c>
      <c r="DMD7" s="62">
        <f>'Hist. country inflation'!DNW256/100</f>
        <v>0</v>
      </c>
      <c r="DME7" s="62">
        <f>'Hist. country inflation'!DNX256/100</f>
        <v>0</v>
      </c>
      <c r="DMF7" s="62">
        <f>'Hist. country inflation'!DNY256/100</f>
        <v>0</v>
      </c>
      <c r="DMG7" s="62">
        <f>'Hist. country inflation'!DNZ256/100</f>
        <v>0</v>
      </c>
      <c r="DMH7" s="62">
        <f>'Hist. country inflation'!DOA256/100</f>
        <v>0</v>
      </c>
      <c r="DMI7" s="62">
        <f>'Hist. country inflation'!DOB256/100</f>
        <v>0</v>
      </c>
      <c r="DMJ7" s="62">
        <f>'Hist. country inflation'!DOC256/100</f>
        <v>0</v>
      </c>
      <c r="DMK7" s="62">
        <f>'Hist. country inflation'!DOD256/100</f>
        <v>0</v>
      </c>
      <c r="DML7" s="62">
        <f>'Hist. country inflation'!DOE256/100</f>
        <v>0</v>
      </c>
      <c r="DMM7" s="62">
        <f>'Hist. country inflation'!DOF256/100</f>
        <v>0</v>
      </c>
      <c r="DMN7" s="62">
        <f>'Hist. country inflation'!DOG256/100</f>
        <v>0</v>
      </c>
      <c r="DMO7" s="62">
        <f>'Hist. country inflation'!DOH256/100</f>
        <v>0</v>
      </c>
      <c r="DMP7" s="62">
        <f>'Hist. country inflation'!DOI256/100</f>
        <v>0</v>
      </c>
      <c r="DMQ7" s="62">
        <f>'Hist. country inflation'!DOJ256/100</f>
        <v>0</v>
      </c>
      <c r="DMR7" s="62">
        <f>'Hist. country inflation'!DOK256/100</f>
        <v>0</v>
      </c>
      <c r="DMS7" s="62">
        <f>'Hist. country inflation'!DOL256/100</f>
        <v>0</v>
      </c>
      <c r="DMT7" s="62">
        <f>'Hist. country inflation'!DOM256/100</f>
        <v>0</v>
      </c>
      <c r="DMU7" s="62">
        <f>'Hist. country inflation'!DON256/100</f>
        <v>0</v>
      </c>
      <c r="DMV7" s="62">
        <f>'Hist. country inflation'!DOO256/100</f>
        <v>0</v>
      </c>
      <c r="DMW7" s="62">
        <f>'Hist. country inflation'!DOP256/100</f>
        <v>0</v>
      </c>
      <c r="DMX7" s="62">
        <f>'Hist. country inflation'!DOQ256/100</f>
        <v>0</v>
      </c>
      <c r="DMY7" s="62">
        <f>'Hist. country inflation'!DOR256/100</f>
        <v>0</v>
      </c>
      <c r="DMZ7" s="62">
        <f>'Hist. country inflation'!DOS256/100</f>
        <v>0</v>
      </c>
      <c r="DNA7" s="62">
        <f>'Hist. country inflation'!DOT256/100</f>
        <v>0</v>
      </c>
      <c r="DNB7" s="62">
        <f>'Hist. country inflation'!DOU256/100</f>
        <v>0</v>
      </c>
      <c r="DNC7" s="62">
        <f>'Hist. country inflation'!DOV256/100</f>
        <v>0</v>
      </c>
      <c r="DND7" s="62">
        <f>'Hist. country inflation'!DOW256/100</f>
        <v>0</v>
      </c>
      <c r="DNE7" s="62">
        <f>'Hist. country inflation'!DOX256/100</f>
        <v>0</v>
      </c>
      <c r="DNF7" s="62">
        <f>'Hist. country inflation'!DOY256/100</f>
        <v>0</v>
      </c>
      <c r="DNG7" s="62">
        <f>'Hist. country inflation'!DOZ256/100</f>
        <v>0</v>
      </c>
      <c r="DNH7" s="62">
        <f>'Hist. country inflation'!DPA256/100</f>
        <v>0</v>
      </c>
      <c r="DNI7" s="62">
        <f>'Hist. country inflation'!DPB256/100</f>
        <v>0</v>
      </c>
      <c r="DNJ7" s="62">
        <f>'Hist. country inflation'!DPC256/100</f>
        <v>0</v>
      </c>
      <c r="DNK7" s="62">
        <f>'Hist. country inflation'!DPD256/100</f>
        <v>0</v>
      </c>
      <c r="DNL7" s="62">
        <f>'Hist. country inflation'!DPE256/100</f>
        <v>0</v>
      </c>
      <c r="DNM7" s="62">
        <f>'Hist. country inflation'!DPF256/100</f>
        <v>0</v>
      </c>
      <c r="DNN7" s="62">
        <f>'Hist. country inflation'!DPG256/100</f>
        <v>0</v>
      </c>
      <c r="DNO7" s="62">
        <f>'Hist. country inflation'!DPH256/100</f>
        <v>0</v>
      </c>
      <c r="DNP7" s="62">
        <f>'Hist. country inflation'!DPI256/100</f>
        <v>0</v>
      </c>
      <c r="DNQ7" s="62">
        <f>'Hist. country inflation'!DPJ256/100</f>
        <v>0</v>
      </c>
      <c r="DNR7" s="62">
        <f>'Hist. country inflation'!DPK256/100</f>
        <v>0</v>
      </c>
      <c r="DNS7" s="62">
        <f>'Hist. country inflation'!DPL256/100</f>
        <v>0</v>
      </c>
      <c r="DNT7" s="62">
        <f>'Hist. country inflation'!DPM256/100</f>
        <v>0</v>
      </c>
      <c r="DNU7" s="62">
        <f>'Hist. country inflation'!DPN256/100</f>
        <v>0</v>
      </c>
      <c r="DNV7" s="62">
        <f>'Hist. country inflation'!DPO256/100</f>
        <v>0</v>
      </c>
      <c r="DNW7" s="62">
        <f>'Hist. country inflation'!DPP256/100</f>
        <v>0</v>
      </c>
      <c r="DNX7" s="62">
        <f>'Hist. country inflation'!DPQ256/100</f>
        <v>0</v>
      </c>
      <c r="DNY7" s="62">
        <f>'Hist. country inflation'!DPR256/100</f>
        <v>0</v>
      </c>
      <c r="DNZ7" s="62">
        <f>'Hist. country inflation'!DPS256/100</f>
        <v>0</v>
      </c>
      <c r="DOA7" s="62">
        <f>'Hist. country inflation'!DPT256/100</f>
        <v>0</v>
      </c>
      <c r="DOB7" s="62">
        <f>'Hist. country inflation'!DPU256/100</f>
        <v>0</v>
      </c>
      <c r="DOC7" s="62">
        <f>'Hist. country inflation'!DPV256/100</f>
        <v>0</v>
      </c>
      <c r="DOD7" s="62">
        <f>'Hist. country inflation'!DPW256/100</f>
        <v>0</v>
      </c>
      <c r="DOE7" s="62">
        <f>'Hist. country inflation'!DPX256/100</f>
        <v>0</v>
      </c>
      <c r="DOF7" s="62">
        <f>'Hist. country inflation'!DPY256/100</f>
        <v>0</v>
      </c>
      <c r="DOG7" s="62">
        <f>'Hist. country inflation'!DPZ256/100</f>
        <v>0</v>
      </c>
      <c r="DOH7" s="62">
        <f>'Hist. country inflation'!DQA256/100</f>
        <v>0</v>
      </c>
      <c r="DOI7" s="62">
        <f>'Hist. country inflation'!DQB256/100</f>
        <v>0</v>
      </c>
      <c r="DOJ7" s="62">
        <f>'Hist. country inflation'!DQC256/100</f>
        <v>0</v>
      </c>
      <c r="DOK7" s="62">
        <f>'Hist. country inflation'!DQD256/100</f>
        <v>0</v>
      </c>
      <c r="DOL7" s="62">
        <f>'Hist. country inflation'!DQE256/100</f>
        <v>0</v>
      </c>
      <c r="DOM7" s="62">
        <f>'Hist. country inflation'!DQF256/100</f>
        <v>0</v>
      </c>
      <c r="DON7" s="62">
        <f>'Hist. country inflation'!DQG256/100</f>
        <v>0</v>
      </c>
      <c r="DOO7" s="62">
        <f>'Hist. country inflation'!DQH256/100</f>
        <v>0</v>
      </c>
      <c r="DOP7" s="62">
        <f>'Hist. country inflation'!DQI256/100</f>
        <v>0</v>
      </c>
      <c r="DOQ7" s="62">
        <f>'Hist. country inflation'!DQJ256/100</f>
        <v>0</v>
      </c>
      <c r="DOR7" s="62">
        <f>'Hist. country inflation'!DQK256/100</f>
        <v>0</v>
      </c>
      <c r="DOS7" s="62">
        <f>'Hist. country inflation'!DQL256/100</f>
        <v>0</v>
      </c>
      <c r="DOT7" s="62">
        <f>'Hist. country inflation'!DQM256/100</f>
        <v>0</v>
      </c>
      <c r="DOU7" s="62">
        <f>'Hist. country inflation'!DQN256/100</f>
        <v>0</v>
      </c>
      <c r="DOV7" s="62">
        <f>'Hist. country inflation'!DQO256/100</f>
        <v>0</v>
      </c>
      <c r="DOW7" s="62">
        <f>'Hist. country inflation'!DQP256/100</f>
        <v>0</v>
      </c>
      <c r="DOX7" s="62">
        <f>'Hist. country inflation'!DQQ256/100</f>
        <v>0</v>
      </c>
      <c r="DOY7" s="62">
        <f>'Hist. country inflation'!DQR256/100</f>
        <v>0</v>
      </c>
      <c r="DOZ7" s="62">
        <f>'Hist. country inflation'!DQS256/100</f>
        <v>0</v>
      </c>
      <c r="DPA7" s="62">
        <f>'Hist. country inflation'!DQT256/100</f>
        <v>0</v>
      </c>
      <c r="DPB7" s="62">
        <f>'Hist. country inflation'!DQU256/100</f>
        <v>0</v>
      </c>
      <c r="DPC7" s="62">
        <f>'Hist. country inflation'!DQV256/100</f>
        <v>0</v>
      </c>
      <c r="DPD7" s="62">
        <f>'Hist. country inflation'!DQW256/100</f>
        <v>0</v>
      </c>
      <c r="DPE7" s="62">
        <f>'Hist. country inflation'!DQX256/100</f>
        <v>0</v>
      </c>
      <c r="DPF7" s="62">
        <f>'Hist. country inflation'!DQY256/100</f>
        <v>0</v>
      </c>
      <c r="DPG7" s="62">
        <f>'Hist. country inflation'!DQZ256/100</f>
        <v>0</v>
      </c>
      <c r="DPH7" s="62">
        <f>'Hist. country inflation'!DRA256/100</f>
        <v>0</v>
      </c>
      <c r="DPI7" s="62">
        <f>'Hist. country inflation'!DRB256/100</f>
        <v>0</v>
      </c>
      <c r="DPJ7" s="62">
        <f>'Hist. country inflation'!DRC256/100</f>
        <v>0</v>
      </c>
      <c r="DPK7" s="62">
        <f>'Hist. country inflation'!DRD256/100</f>
        <v>0</v>
      </c>
      <c r="DPL7" s="62">
        <f>'Hist. country inflation'!DRE256/100</f>
        <v>0</v>
      </c>
      <c r="DPM7" s="62">
        <f>'Hist. country inflation'!DRF256/100</f>
        <v>0</v>
      </c>
      <c r="DPN7" s="62">
        <f>'Hist. country inflation'!DRG256/100</f>
        <v>0</v>
      </c>
      <c r="DPO7" s="62">
        <f>'Hist. country inflation'!DRH256/100</f>
        <v>0</v>
      </c>
      <c r="DPP7" s="62">
        <f>'Hist. country inflation'!DRI256/100</f>
        <v>0</v>
      </c>
      <c r="DPQ7" s="62">
        <f>'Hist. country inflation'!DRJ256/100</f>
        <v>0</v>
      </c>
      <c r="DPR7" s="62">
        <f>'Hist. country inflation'!DRK256/100</f>
        <v>0</v>
      </c>
      <c r="DPS7" s="62">
        <f>'Hist. country inflation'!DRL256/100</f>
        <v>0</v>
      </c>
      <c r="DPT7" s="62">
        <f>'Hist. country inflation'!DRM256/100</f>
        <v>0</v>
      </c>
      <c r="DPU7" s="62">
        <f>'Hist. country inflation'!DRN256/100</f>
        <v>0</v>
      </c>
      <c r="DPV7" s="62">
        <f>'Hist. country inflation'!DRO256/100</f>
        <v>0</v>
      </c>
      <c r="DPW7" s="62">
        <f>'Hist. country inflation'!DRP256/100</f>
        <v>0</v>
      </c>
      <c r="DPX7" s="62">
        <f>'Hist. country inflation'!DRQ256/100</f>
        <v>0</v>
      </c>
      <c r="DPY7" s="62">
        <f>'Hist. country inflation'!DRR256/100</f>
        <v>0</v>
      </c>
      <c r="DPZ7" s="62">
        <f>'Hist. country inflation'!DRS256/100</f>
        <v>0</v>
      </c>
      <c r="DQA7" s="62">
        <f>'Hist. country inflation'!DRT256/100</f>
        <v>0</v>
      </c>
      <c r="DQB7" s="62">
        <f>'Hist. country inflation'!DRU256/100</f>
        <v>0</v>
      </c>
      <c r="DQC7" s="62">
        <f>'Hist. country inflation'!DRV256/100</f>
        <v>0</v>
      </c>
      <c r="DQD7" s="62">
        <f>'Hist. country inflation'!DRW256/100</f>
        <v>0</v>
      </c>
      <c r="DQE7" s="62">
        <f>'Hist. country inflation'!DRX256/100</f>
        <v>0</v>
      </c>
      <c r="DQF7" s="62">
        <f>'Hist. country inflation'!DRY256/100</f>
        <v>0</v>
      </c>
      <c r="DQG7" s="62">
        <f>'Hist. country inflation'!DRZ256/100</f>
        <v>0</v>
      </c>
      <c r="DQH7" s="62">
        <f>'Hist. country inflation'!DSA256/100</f>
        <v>0</v>
      </c>
      <c r="DQI7" s="62">
        <f>'Hist. country inflation'!DSB256/100</f>
        <v>0</v>
      </c>
      <c r="DQJ7" s="62">
        <f>'Hist. country inflation'!DSC256/100</f>
        <v>0</v>
      </c>
      <c r="DQK7" s="62">
        <f>'Hist. country inflation'!DSD256/100</f>
        <v>0</v>
      </c>
      <c r="DQL7" s="62">
        <f>'Hist. country inflation'!DSE256/100</f>
        <v>0</v>
      </c>
      <c r="DQM7" s="62">
        <f>'Hist. country inflation'!DSF256/100</f>
        <v>0</v>
      </c>
      <c r="DQN7" s="62">
        <f>'Hist. country inflation'!DSG256/100</f>
        <v>0</v>
      </c>
      <c r="DQO7" s="62">
        <f>'Hist. country inflation'!DSH256/100</f>
        <v>0</v>
      </c>
      <c r="DQP7" s="62">
        <f>'Hist. country inflation'!DSI256/100</f>
        <v>0</v>
      </c>
      <c r="DQQ7" s="62">
        <f>'Hist. country inflation'!DSJ256/100</f>
        <v>0</v>
      </c>
      <c r="DQR7" s="62">
        <f>'Hist. country inflation'!DSK256/100</f>
        <v>0</v>
      </c>
      <c r="DQS7" s="62">
        <f>'Hist. country inflation'!DSL256/100</f>
        <v>0</v>
      </c>
      <c r="DQT7" s="62">
        <f>'Hist. country inflation'!DSM256/100</f>
        <v>0</v>
      </c>
      <c r="DQU7" s="62">
        <f>'Hist. country inflation'!DSN256/100</f>
        <v>0</v>
      </c>
      <c r="DQV7" s="62">
        <f>'Hist. country inflation'!DSO256/100</f>
        <v>0</v>
      </c>
      <c r="DQW7" s="62">
        <f>'Hist. country inflation'!DSP256/100</f>
        <v>0</v>
      </c>
      <c r="DQX7" s="62">
        <f>'Hist. country inflation'!DSQ256/100</f>
        <v>0</v>
      </c>
      <c r="DQY7" s="62">
        <f>'Hist. country inflation'!DSR256/100</f>
        <v>0</v>
      </c>
      <c r="DQZ7" s="62">
        <f>'Hist. country inflation'!DSS256/100</f>
        <v>0</v>
      </c>
      <c r="DRA7" s="62">
        <f>'Hist. country inflation'!DST256/100</f>
        <v>0</v>
      </c>
      <c r="DRB7" s="62">
        <f>'Hist. country inflation'!DSU256/100</f>
        <v>0</v>
      </c>
      <c r="DRC7" s="62">
        <f>'Hist. country inflation'!DSV256/100</f>
        <v>0</v>
      </c>
      <c r="DRD7" s="62">
        <f>'Hist. country inflation'!DSW256/100</f>
        <v>0</v>
      </c>
      <c r="DRE7" s="62">
        <f>'Hist. country inflation'!DSX256/100</f>
        <v>0</v>
      </c>
      <c r="DRF7" s="62">
        <f>'Hist. country inflation'!DSY256/100</f>
        <v>0</v>
      </c>
      <c r="DRG7" s="62">
        <f>'Hist. country inflation'!DSZ256/100</f>
        <v>0</v>
      </c>
      <c r="DRH7" s="62">
        <f>'Hist. country inflation'!DTA256/100</f>
        <v>0</v>
      </c>
      <c r="DRI7" s="62">
        <f>'Hist. country inflation'!DTB256/100</f>
        <v>0</v>
      </c>
      <c r="DRJ7" s="62">
        <f>'Hist. country inflation'!DTC256/100</f>
        <v>0</v>
      </c>
      <c r="DRK7" s="62">
        <f>'Hist. country inflation'!DTD256/100</f>
        <v>0</v>
      </c>
      <c r="DRL7" s="62">
        <f>'Hist. country inflation'!DTE256/100</f>
        <v>0</v>
      </c>
      <c r="DRM7" s="62">
        <f>'Hist. country inflation'!DTF256/100</f>
        <v>0</v>
      </c>
      <c r="DRN7" s="62">
        <f>'Hist. country inflation'!DTG256/100</f>
        <v>0</v>
      </c>
      <c r="DRO7" s="62">
        <f>'Hist. country inflation'!DTH256/100</f>
        <v>0</v>
      </c>
      <c r="DRP7" s="62">
        <f>'Hist. country inflation'!DTI256/100</f>
        <v>0</v>
      </c>
      <c r="DRQ7" s="62">
        <f>'Hist. country inflation'!DTJ256/100</f>
        <v>0</v>
      </c>
      <c r="DRR7" s="62">
        <f>'Hist. country inflation'!DTK256/100</f>
        <v>0</v>
      </c>
      <c r="DRS7" s="62">
        <f>'Hist. country inflation'!DTL256/100</f>
        <v>0</v>
      </c>
      <c r="DRT7" s="62">
        <f>'Hist. country inflation'!DTM256/100</f>
        <v>0</v>
      </c>
      <c r="DRU7" s="62">
        <f>'Hist. country inflation'!DTN256/100</f>
        <v>0</v>
      </c>
      <c r="DRV7" s="62">
        <f>'Hist. country inflation'!DTO256/100</f>
        <v>0</v>
      </c>
      <c r="DRW7" s="62">
        <f>'Hist. country inflation'!DTP256/100</f>
        <v>0</v>
      </c>
      <c r="DRX7" s="62">
        <f>'Hist. country inflation'!DTQ256/100</f>
        <v>0</v>
      </c>
      <c r="DRY7" s="62">
        <f>'Hist. country inflation'!DTR256/100</f>
        <v>0</v>
      </c>
      <c r="DRZ7" s="62">
        <f>'Hist. country inflation'!DTS256/100</f>
        <v>0</v>
      </c>
      <c r="DSA7" s="62">
        <f>'Hist. country inflation'!DTT256/100</f>
        <v>0</v>
      </c>
      <c r="DSB7" s="62">
        <f>'Hist. country inflation'!DTU256/100</f>
        <v>0</v>
      </c>
      <c r="DSC7" s="62">
        <f>'Hist. country inflation'!DTV256/100</f>
        <v>0</v>
      </c>
      <c r="DSD7" s="62">
        <f>'Hist. country inflation'!DTW256/100</f>
        <v>0</v>
      </c>
      <c r="DSE7" s="62">
        <f>'Hist. country inflation'!DTX256/100</f>
        <v>0</v>
      </c>
      <c r="DSF7" s="62">
        <f>'Hist. country inflation'!DTY256/100</f>
        <v>0</v>
      </c>
      <c r="DSG7" s="62">
        <f>'Hist. country inflation'!DTZ256/100</f>
        <v>0</v>
      </c>
      <c r="DSH7" s="62">
        <f>'Hist. country inflation'!DUA256/100</f>
        <v>0</v>
      </c>
      <c r="DSI7" s="62">
        <f>'Hist. country inflation'!DUB256/100</f>
        <v>0</v>
      </c>
      <c r="DSJ7" s="62">
        <f>'Hist. country inflation'!DUC256/100</f>
        <v>0</v>
      </c>
      <c r="DSK7" s="62">
        <f>'Hist. country inflation'!DUD256/100</f>
        <v>0</v>
      </c>
      <c r="DSL7" s="62">
        <f>'Hist. country inflation'!DUE256/100</f>
        <v>0</v>
      </c>
      <c r="DSM7" s="62">
        <f>'Hist. country inflation'!DUF256/100</f>
        <v>0</v>
      </c>
      <c r="DSN7" s="62">
        <f>'Hist. country inflation'!DUG256/100</f>
        <v>0</v>
      </c>
      <c r="DSO7" s="62">
        <f>'Hist. country inflation'!DUH256/100</f>
        <v>0</v>
      </c>
      <c r="DSP7" s="62">
        <f>'Hist. country inflation'!DUI256/100</f>
        <v>0</v>
      </c>
      <c r="DSQ7" s="62">
        <f>'Hist. country inflation'!DUJ256/100</f>
        <v>0</v>
      </c>
      <c r="DSR7" s="62">
        <f>'Hist. country inflation'!DUK256/100</f>
        <v>0</v>
      </c>
      <c r="DSS7" s="62">
        <f>'Hist. country inflation'!DUL256/100</f>
        <v>0</v>
      </c>
      <c r="DST7" s="62">
        <f>'Hist. country inflation'!DUM256/100</f>
        <v>0</v>
      </c>
      <c r="DSU7" s="62">
        <f>'Hist. country inflation'!DUN256/100</f>
        <v>0</v>
      </c>
      <c r="DSV7" s="62">
        <f>'Hist. country inflation'!DUO256/100</f>
        <v>0</v>
      </c>
      <c r="DSW7" s="62">
        <f>'Hist. country inflation'!DUP256/100</f>
        <v>0</v>
      </c>
      <c r="DSX7" s="62">
        <f>'Hist. country inflation'!DUQ256/100</f>
        <v>0</v>
      </c>
      <c r="DSY7" s="62">
        <f>'Hist. country inflation'!DUR256/100</f>
        <v>0</v>
      </c>
      <c r="DSZ7" s="62">
        <f>'Hist. country inflation'!DUS256/100</f>
        <v>0</v>
      </c>
      <c r="DTA7" s="62">
        <f>'Hist. country inflation'!DUT256/100</f>
        <v>0</v>
      </c>
      <c r="DTB7" s="62">
        <f>'Hist. country inflation'!DUU256/100</f>
        <v>0</v>
      </c>
      <c r="DTC7" s="62">
        <f>'Hist. country inflation'!DUV256/100</f>
        <v>0</v>
      </c>
      <c r="DTD7" s="62">
        <f>'Hist. country inflation'!DUW256/100</f>
        <v>0</v>
      </c>
      <c r="DTE7" s="62">
        <f>'Hist. country inflation'!DUX256/100</f>
        <v>0</v>
      </c>
      <c r="DTF7" s="62">
        <f>'Hist. country inflation'!DUY256/100</f>
        <v>0</v>
      </c>
      <c r="DTG7" s="62">
        <f>'Hist. country inflation'!DUZ256/100</f>
        <v>0</v>
      </c>
      <c r="DTH7" s="62">
        <f>'Hist. country inflation'!DVA256/100</f>
        <v>0</v>
      </c>
      <c r="DTI7" s="62">
        <f>'Hist. country inflation'!DVB256/100</f>
        <v>0</v>
      </c>
      <c r="DTJ7" s="62">
        <f>'Hist. country inflation'!DVC256/100</f>
        <v>0</v>
      </c>
      <c r="DTK7" s="62">
        <f>'Hist. country inflation'!DVD256/100</f>
        <v>0</v>
      </c>
      <c r="DTL7" s="62">
        <f>'Hist. country inflation'!DVE256/100</f>
        <v>0</v>
      </c>
      <c r="DTM7" s="62">
        <f>'Hist. country inflation'!DVF256/100</f>
        <v>0</v>
      </c>
      <c r="DTN7" s="62">
        <f>'Hist. country inflation'!DVG256/100</f>
        <v>0</v>
      </c>
      <c r="DTO7" s="62">
        <f>'Hist. country inflation'!DVH256/100</f>
        <v>0</v>
      </c>
      <c r="DTP7" s="62">
        <f>'Hist. country inflation'!DVI256/100</f>
        <v>0</v>
      </c>
      <c r="DTQ7" s="62">
        <f>'Hist. country inflation'!DVJ256/100</f>
        <v>0</v>
      </c>
      <c r="DTR7" s="62">
        <f>'Hist. country inflation'!DVK256/100</f>
        <v>0</v>
      </c>
      <c r="DTS7" s="62">
        <f>'Hist. country inflation'!DVL256/100</f>
        <v>0</v>
      </c>
      <c r="DTT7" s="62">
        <f>'Hist. country inflation'!DVM256/100</f>
        <v>0</v>
      </c>
      <c r="DTU7" s="62">
        <f>'Hist. country inflation'!DVN256/100</f>
        <v>0</v>
      </c>
      <c r="DTV7" s="62">
        <f>'Hist. country inflation'!DVO256/100</f>
        <v>0</v>
      </c>
      <c r="DTW7" s="62">
        <f>'Hist. country inflation'!DVP256/100</f>
        <v>0</v>
      </c>
      <c r="DTX7" s="62">
        <f>'Hist. country inflation'!DVQ256/100</f>
        <v>0</v>
      </c>
      <c r="DTY7" s="62">
        <f>'Hist. country inflation'!DVR256/100</f>
        <v>0</v>
      </c>
      <c r="DTZ7" s="62">
        <f>'Hist. country inflation'!DVS256/100</f>
        <v>0</v>
      </c>
      <c r="DUA7" s="62">
        <f>'Hist. country inflation'!DVT256/100</f>
        <v>0</v>
      </c>
      <c r="DUB7" s="62">
        <f>'Hist. country inflation'!DVU256/100</f>
        <v>0</v>
      </c>
      <c r="DUC7" s="62">
        <f>'Hist. country inflation'!DVV256/100</f>
        <v>0</v>
      </c>
      <c r="DUD7" s="62">
        <f>'Hist. country inflation'!DVW256/100</f>
        <v>0</v>
      </c>
      <c r="DUE7" s="62">
        <f>'Hist. country inflation'!DVX256/100</f>
        <v>0</v>
      </c>
      <c r="DUF7" s="62">
        <f>'Hist. country inflation'!DVY256/100</f>
        <v>0</v>
      </c>
      <c r="DUG7" s="62">
        <f>'Hist. country inflation'!DVZ256/100</f>
        <v>0</v>
      </c>
      <c r="DUH7" s="62">
        <f>'Hist. country inflation'!DWA256/100</f>
        <v>0</v>
      </c>
      <c r="DUI7" s="62">
        <f>'Hist. country inflation'!DWB256/100</f>
        <v>0</v>
      </c>
      <c r="DUJ7" s="62">
        <f>'Hist. country inflation'!DWC256/100</f>
        <v>0</v>
      </c>
      <c r="DUK7" s="62">
        <f>'Hist. country inflation'!DWD256/100</f>
        <v>0</v>
      </c>
      <c r="DUL7" s="62">
        <f>'Hist. country inflation'!DWE256/100</f>
        <v>0</v>
      </c>
      <c r="DUM7" s="62">
        <f>'Hist. country inflation'!DWF256/100</f>
        <v>0</v>
      </c>
      <c r="DUN7" s="62">
        <f>'Hist. country inflation'!DWG256/100</f>
        <v>0</v>
      </c>
      <c r="DUO7" s="62">
        <f>'Hist. country inflation'!DWH256/100</f>
        <v>0</v>
      </c>
      <c r="DUP7" s="62">
        <f>'Hist. country inflation'!DWI256/100</f>
        <v>0</v>
      </c>
      <c r="DUQ7" s="62">
        <f>'Hist. country inflation'!DWJ256/100</f>
        <v>0</v>
      </c>
      <c r="DUR7" s="62">
        <f>'Hist. country inflation'!DWK256/100</f>
        <v>0</v>
      </c>
      <c r="DUS7" s="62">
        <f>'Hist. country inflation'!DWL256/100</f>
        <v>0</v>
      </c>
      <c r="DUT7" s="62">
        <f>'Hist. country inflation'!DWM256/100</f>
        <v>0</v>
      </c>
      <c r="DUU7" s="62">
        <f>'Hist. country inflation'!DWN256/100</f>
        <v>0</v>
      </c>
      <c r="DUV7" s="62">
        <f>'Hist. country inflation'!DWO256/100</f>
        <v>0</v>
      </c>
      <c r="DUW7" s="62">
        <f>'Hist. country inflation'!DWP256/100</f>
        <v>0</v>
      </c>
      <c r="DUX7" s="62">
        <f>'Hist. country inflation'!DWQ256/100</f>
        <v>0</v>
      </c>
      <c r="DUY7" s="62">
        <f>'Hist. country inflation'!DWR256/100</f>
        <v>0</v>
      </c>
      <c r="DUZ7" s="62">
        <f>'Hist. country inflation'!DWS256/100</f>
        <v>0</v>
      </c>
      <c r="DVA7" s="62">
        <f>'Hist. country inflation'!DWT256/100</f>
        <v>0</v>
      </c>
      <c r="DVB7" s="62">
        <f>'Hist. country inflation'!DWU256/100</f>
        <v>0</v>
      </c>
      <c r="DVC7" s="62">
        <f>'Hist. country inflation'!DWV256/100</f>
        <v>0</v>
      </c>
      <c r="DVD7" s="62">
        <f>'Hist. country inflation'!DWW256/100</f>
        <v>0</v>
      </c>
      <c r="DVE7" s="62">
        <f>'Hist. country inflation'!DWX256/100</f>
        <v>0</v>
      </c>
      <c r="DVF7" s="62">
        <f>'Hist. country inflation'!DWY256/100</f>
        <v>0</v>
      </c>
      <c r="DVG7" s="62">
        <f>'Hist. country inflation'!DWZ256/100</f>
        <v>0</v>
      </c>
      <c r="DVH7" s="62">
        <f>'Hist. country inflation'!DXA256/100</f>
        <v>0</v>
      </c>
      <c r="DVI7" s="62">
        <f>'Hist. country inflation'!DXB256/100</f>
        <v>0</v>
      </c>
      <c r="DVJ7" s="62">
        <f>'Hist. country inflation'!DXC256/100</f>
        <v>0</v>
      </c>
      <c r="DVK7" s="62">
        <f>'Hist. country inflation'!DXD256/100</f>
        <v>0</v>
      </c>
      <c r="DVL7" s="62">
        <f>'Hist. country inflation'!DXE256/100</f>
        <v>0</v>
      </c>
      <c r="DVM7" s="62">
        <f>'Hist. country inflation'!DXF256/100</f>
        <v>0</v>
      </c>
      <c r="DVN7" s="62">
        <f>'Hist. country inflation'!DXG256/100</f>
        <v>0</v>
      </c>
      <c r="DVO7" s="62">
        <f>'Hist. country inflation'!DXH256/100</f>
        <v>0</v>
      </c>
      <c r="DVP7" s="62">
        <f>'Hist. country inflation'!DXI256/100</f>
        <v>0</v>
      </c>
      <c r="DVQ7" s="62">
        <f>'Hist. country inflation'!DXJ256/100</f>
        <v>0</v>
      </c>
      <c r="DVR7" s="62">
        <f>'Hist. country inflation'!DXK256/100</f>
        <v>0</v>
      </c>
      <c r="DVS7" s="62">
        <f>'Hist. country inflation'!DXL256/100</f>
        <v>0</v>
      </c>
      <c r="DVT7" s="62">
        <f>'Hist. country inflation'!DXM256/100</f>
        <v>0</v>
      </c>
      <c r="DVU7" s="62">
        <f>'Hist. country inflation'!DXN256/100</f>
        <v>0</v>
      </c>
      <c r="DVV7" s="62">
        <f>'Hist. country inflation'!DXO256/100</f>
        <v>0</v>
      </c>
      <c r="DVW7" s="62">
        <f>'Hist. country inflation'!DXP256/100</f>
        <v>0</v>
      </c>
      <c r="DVX7" s="62">
        <f>'Hist. country inflation'!DXQ256/100</f>
        <v>0</v>
      </c>
      <c r="DVY7" s="62">
        <f>'Hist. country inflation'!DXR256/100</f>
        <v>0</v>
      </c>
      <c r="DVZ7" s="62">
        <f>'Hist. country inflation'!DXS256/100</f>
        <v>0</v>
      </c>
      <c r="DWA7" s="62">
        <f>'Hist. country inflation'!DXT256/100</f>
        <v>0</v>
      </c>
      <c r="DWB7" s="62">
        <f>'Hist. country inflation'!DXU256/100</f>
        <v>0</v>
      </c>
      <c r="DWC7" s="62">
        <f>'Hist. country inflation'!DXV256/100</f>
        <v>0</v>
      </c>
      <c r="DWD7" s="62">
        <f>'Hist. country inflation'!DXW256/100</f>
        <v>0</v>
      </c>
      <c r="DWE7" s="62">
        <f>'Hist. country inflation'!DXX256/100</f>
        <v>0</v>
      </c>
      <c r="DWF7" s="62">
        <f>'Hist. country inflation'!DXY256/100</f>
        <v>0</v>
      </c>
      <c r="DWG7" s="62">
        <f>'Hist. country inflation'!DXZ256/100</f>
        <v>0</v>
      </c>
      <c r="DWH7" s="62">
        <f>'Hist. country inflation'!DYA256/100</f>
        <v>0</v>
      </c>
      <c r="DWI7" s="62">
        <f>'Hist. country inflation'!DYB256/100</f>
        <v>0</v>
      </c>
      <c r="DWJ7" s="62">
        <f>'Hist. country inflation'!DYC256/100</f>
        <v>0</v>
      </c>
      <c r="DWK7" s="62">
        <f>'Hist. country inflation'!DYD256/100</f>
        <v>0</v>
      </c>
      <c r="DWL7" s="62">
        <f>'Hist. country inflation'!DYE256/100</f>
        <v>0</v>
      </c>
      <c r="DWM7" s="62">
        <f>'Hist. country inflation'!DYF256/100</f>
        <v>0</v>
      </c>
      <c r="DWN7" s="62">
        <f>'Hist. country inflation'!DYG256/100</f>
        <v>0</v>
      </c>
      <c r="DWO7" s="62">
        <f>'Hist. country inflation'!DYH256/100</f>
        <v>0</v>
      </c>
      <c r="DWP7" s="62">
        <f>'Hist. country inflation'!DYI256/100</f>
        <v>0</v>
      </c>
      <c r="DWQ7" s="62">
        <f>'Hist. country inflation'!DYJ256/100</f>
        <v>0</v>
      </c>
      <c r="DWR7" s="62">
        <f>'Hist. country inflation'!DYK256/100</f>
        <v>0</v>
      </c>
      <c r="DWS7" s="62">
        <f>'Hist. country inflation'!DYL256/100</f>
        <v>0</v>
      </c>
      <c r="DWT7" s="62">
        <f>'Hist. country inflation'!DYM256/100</f>
        <v>0</v>
      </c>
      <c r="DWU7" s="62">
        <f>'Hist. country inflation'!DYN256/100</f>
        <v>0</v>
      </c>
      <c r="DWV7" s="62">
        <f>'Hist. country inflation'!DYO256/100</f>
        <v>0</v>
      </c>
      <c r="DWW7" s="62">
        <f>'Hist. country inflation'!DYP256/100</f>
        <v>0</v>
      </c>
      <c r="DWX7" s="62">
        <f>'Hist. country inflation'!DYQ256/100</f>
        <v>0</v>
      </c>
      <c r="DWY7" s="62">
        <f>'Hist. country inflation'!DYR256/100</f>
        <v>0</v>
      </c>
      <c r="DWZ7" s="62">
        <f>'Hist. country inflation'!DYS256/100</f>
        <v>0</v>
      </c>
      <c r="DXA7" s="62">
        <f>'Hist. country inflation'!DYT256/100</f>
        <v>0</v>
      </c>
      <c r="DXB7" s="62">
        <f>'Hist. country inflation'!DYU256/100</f>
        <v>0</v>
      </c>
      <c r="DXC7" s="62">
        <f>'Hist. country inflation'!DYV256/100</f>
        <v>0</v>
      </c>
      <c r="DXD7" s="62">
        <f>'Hist. country inflation'!DYW256/100</f>
        <v>0</v>
      </c>
      <c r="DXE7" s="62">
        <f>'Hist. country inflation'!DYX256/100</f>
        <v>0</v>
      </c>
      <c r="DXF7" s="62">
        <f>'Hist. country inflation'!DYY256/100</f>
        <v>0</v>
      </c>
      <c r="DXG7" s="62">
        <f>'Hist. country inflation'!DYZ256/100</f>
        <v>0</v>
      </c>
      <c r="DXH7" s="62">
        <f>'Hist. country inflation'!DZA256/100</f>
        <v>0</v>
      </c>
      <c r="DXI7" s="62">
        <f>'Hist. country inflation'!DZB256/100</f>
        <v>0</v>
      </c>
      <c r="DXJ7" s="62">
        <f>'Hist. country inflation'!DZC256/100</f>
        <v>0</v>
      </c>
      <c r="DXK7" s="62">
        <f>'Hist. country inflation'!DZD256/100</f>
        <v>0</v>
      </c>
      <c r="DXL7" s="62">
        <f>'Hist. country inflation'!DZE256/100</f>
        <v>0</v>
      </c>
      <c r="DXM7" s="62">
        <f>'Hist. country inflation'!DZF256/100</f>
        <v>0</v>
      </c>
      <c r="DXN7" s="62">
        <f>'Hist. country inflation'!DZG256/100</f>
        <v>0</v>
      </c>
      <c r="DXO7" s="62">
        <f>'Hist. country inflation'!DZH256/100</f>
        <v>0</v>
      </c>
      <c r="DXP7" s="62">
        <f>'Hist. country inflation'!DZI256/100</f>
        <v>0</v>
      </c>
      <c r="DXQ7" s="62">
        <f>'Hist. country inflation'!DZJ256/100</f>
        <v>0</v>
      </c>
      <c r="DXR7" s="62">
        <f>'Hist. country inflation'!DZK256/100</f>
        <v>0</v>
      </c>
      <c r="DXS7" s="62">
        <f>'Hist. country inflation'!DZL256/100</f>
        <v>0</v>
      </c>
      <c r="DXT7" s="62">
        <f>'Hist. country inflation'!DZM256/100</f>
        <v>0</v>
      </c>
      <c r="DXU7" s="62">
        <f>'Hist. country inflation'!DZN256/100</f>
        <v>0</v>
      </c>
      <c r="DXV7" s="62">
        <f>'Hist. country inflation'!DZO256/100</f>
        <v>0</v>
      </c>
      <c r="DXW7" s="62">
        <f>'Hist. country inflation'!DZP256/100</f>
        <v>0</v>
      </c>
      <c r="DXX7" s="62">
        <f>'Hist. country inflation'!DZQ256/100</f>
        <v>0</v>
      </c>
      <c r="DXY7" s="62">
        <f>'Hist. country inflation'!DZR256/100</f>
        <v>0</v>
      </c>
      <c r="DXZ7" s="62">
        <f>'Hist. country inflation'!DZS256/100</f>
        <v>0</v>
      </c>
      <c r="DYA7" s="62">
        <f>'Hist. country inflation'!DZT256/100</f>
        <v>0</v>
      </c>
      <c r="DYB7" s="62">
        <f>'Hist. country inflation'!DZU256/100</f>
        <v>0</v>
      </c>
      <c r="DYC7" s="62">
        <f>'Hist. country inflation'!DZV256/100</f>
        <v>0</v>
      </c>
      <c r="DYD7" s="62">
        <f>'Hist. country inflation'!DZW256/100</f>
        <v>0</v>
      </c>
      <c r="DYE7" s="62">
        <f>'Hist. country inflation'!DZX256/100</f>
        <v>0</v>
      </c>
      <c r="DYF7" s="62">
        <f>'Hist. country inflation'!DZY256/100</f>
        <v>0</v>
      </c>
      <c r="DYG7" s="62">
        <f>'Hist. country inflation'!DZZ256/100</f>
        <v>0</v>
      </c>
      <c r="DYH7" s="62">
        <f>'Hist. country inflation'!EAA256/100</f>
        <v>0</v>
      </c>
      <c r="DYI7" s="62">
        <f>'Hist. country inflation'!EAB256/100</f>
        <v>0</v>
      </c>
      <c r="DYJ7" s="62">
        <f>'Hist. country inflation'!EAC256/100</f>
        <v>0</v>
      </c>
      <c r="DYK7" s="62">
        <f>'Hist. country inflation'!EAD256/100</f>
        <v>0</v>
      </c>
      <c r="DYL7" s="62">
        <f>'Hist. country inflation'!EAE256/100</f>
        <v>0</v>
      </c>
      <c r="DYM7" s="62">
        <f>'Hist. country inflation'!EAF256/100</f>
        <v>0</v>
      </c>
      <c r="DYN7" s="62">
        <f>'Hist. country inflation'!EAG256/100</f>
        <v>0</v>
      </c>
      <c r="DYO7" s="62">
        <f>'Hist. country inflation'!EAH256/100</f>
        <v>0</v>
      </c>
      <c r="DYP7" s="62">
        <f>'Hist. country inflation'!EAI256/100</f>
        <v>0</v>
      </c>
      <c r="DYQ7" s="62">
        <f>'Hist. country inflation'!EAJ256/100</f>
        <v>0</v>
      </c>
      <c r="DYR7" s="62">
        <f>'Hist. country inflation'!EAK256/100</f>
        <v>0</v>
      </c>
      <c r="DYS7" s="62">
        <f>'Hist. country inflation'!EAL256/100</f>
        <v>0</v>
      </c>
      <c r="DYT7" s="62">
        <f>'Hist. country inflation'!EAM256/100</f>
        <v>0</v>
      </c>
      <c r="DYU7" s="62">
        <f>'Hist. country inflation'!EAN256/100</f>
        <v>0</v>
      </c>
      <c r="DYV7" s="62">
        <f>'Hist. country inflation'!EAO256/100</f>
        <v>0</v>
      </c>
      <c r="DYW7" s="62">
        <f>'Hist. country inflation'!EAP256/100</f>
        <v>0</v>
      </c>
      <c r="DYX7" s="62">
        <f>'Hist. country inflation'!EAQ256/100</f>
        <v>0</v>
      </c>
      <c r="DYY7" s="62">
        <f>'Hist. country inflation'!EAR256/100</f>
        <v>0</v>
      </c>
      <c r="DYZ7" s="62">
        <f>'Hist. country inflation'!EAS256/100</f>
        <v>0</v>
      </c>
      <c r="DZA7" s="62">
        <f>'Hist. country inflation'!EAT256/100</f>
        <v>0</v>
      </c>
      <c r="DZB7" s="62">
        <f>'Hist. country inflation'!EAU256/100</f>
        <v>0</v>
      </c>
      <c r="DZC7" s="62">
        <f>'Hist. country inflation'!EAV256/100</f>
        <v>0</v>
      </c>
      <c r="DZD7" s="62">
        <f>'Hist. country inflation'!EAW256/100</f>
        <v>0</v>
      </c>
      <c r="DZE7" s="62">
        <f>'Hist. country inflation'!EAX256/100</f>
        <v>0</v>
      </c>
      <c r="DZF7" s="62">
        <f>'Hist. country inflation'!EAY256/100</f>
        <v>0</v>
      </c>
      <c r="DZG7" s="62">
        <f>'Hist. country inflation'!EAZ256/100</f>
        <v>0</v>
      </c>
      <c r="DZH7" s="62">
        <f>'Hist. country inflation'!EBA256/100</f>
        <v>0</v>
      </c>
      <c r="DZI7" s="62">
        <f>'Hist. country inflation'!EBB256/100</f>
        <v>0</v>
      </c>
      <c r="DZJ7" s="62">
        <f>'Hist. country inflation'!EBC256/100</f>
        <v>0</v>
      </c>
      <c r="DZK7" s="62">
        <f>'Hist. country inflation'!EBD256/100</f>
        <v>0</v>
      </c>
      <c r="DZL7" s="62">
        <f>'Hist. country inflation'!EBE256/100</f>
        <v>0</v>
      </c>
      <c r="DZM7" s="62">
        <f>'Hist. country inflation'!EBF256/100</f>
        <v>0</v>
      </c>
      <c r="DZN7" s="62">
        <f>'Hist. country inflation'!EBG256/100</f>
        <v>0</v>
      </c>
      <c r="DZO7" s="62">
        <f>'Hist. country inflation'!EBH256/100</f>
        <v>0</v>
      </c>
      <c r="DZP7" s="62">
        <f>'Hist. country inflation'!EBI256/100</f>
        <v>0</v>
      </c>
      <c r="DZQ7" s="62">
        <f>'Hist. country inflation'!EBJ256/100</f>
        <v>0</v>
      </c>
      <c r="DZR7" s="62">
        <f>'Hist. country inflation'!EBK256/100</f>
        <v>0</v>
      </c>
      <c r="DZS7" s="62">
        <f>'Hist. country inflation'!EBL256/100</f>
        <v>0</v>
      </c>
      <c r="DZT7" s="62">
        <f>'Hist. country inflation'!EBM256/100</f>
        <v>0</v>
      </c>
      <c r="DZU7" s="62">
        <f>'Hist. country inflation'!EBN256/100</f>
        <v>0</v>
      </c>
      <c r="DZV7" s="62">
        <f>'Hist. country inflation'!EBO256/100</f>
        <v>0</v>
      </c>
      <c r="DZW7" s="62">
        <f>'Hist. country inflation'!EBP256/100</f>
        <v>0</v>
      </c>
      <c r="DZX7" s="62">
        <f>'Hist. country inflation'!EBQ256/100</f>
        <v>0</v>
      </c>
      <c r="DZY7" s="62">
        <f>'Hist. country inflation'!EBR256/100</f>
        <v>0</v>
      </c>
      <c r="DZZ7" s="62">
        <f>'Hist. country inflation'!EBS256/100</f>
        <v>0</v>
      </c>
      <c r="EAA7" s="62">
        <f>'Hist. country inflation'!EBT256/100</f>
        <v>0</v>
      </c>
      <c r="EAB7" s="62">
        <f>'Hist. country inflation'!EBU256/100</f>
        <v>0</v>
      </c>
      <c r="EAC7" s="62">
        <f>'Hist. country inflation'!EBV256/100</f>
        <v>0</v>
      </c>
      <c r="EAD7" s="62">
        <f>'Hist. country inflation'!EBW256/100</f>
        <v>0</v>
      </c>
      <c r="EAE7" s="62">
        <f>'Hist. country inflation'!EBX256/100</f>
        <v>0</v>
      </c>
      <c r="EAF7" s="62">
        <f>'Hist. country inflation'!EBY256/100</f>
        <v>0</v>
      </c>
      <c r="EAG7" s="62">
        <f>'Hist. country inflation'!EBZ256/100</f>
        <v>0</v>
      </c>
      <c r="EAH7" s="62">
        <f>'Hist. country inflation'!ECA256/100</f>
        <v>0</v>
      </c>
      <c r="EAI7" s="62">
        <f>'Hist. country inflation'!ECB256/100</f>
        <v>0</v>
      </c>
      <c r="EAJ7" s="62">
        <f>'Hist. country inflation'!ECC256/100</f>
        <v>0</v>
      </c>
      <c r="EAK7" s="62">
        <f>'Hist. country inflation'!ECD256/100</f>
        <v>0</v>
      </c>
      <c r="EAL7" s="62">
        <f>'Hist. country inflation'!ECE256/100</f>
        <v>0</v>
      </c>
      <c r="EAM7" s="62">
        <f>'Hist. country inflation'!ECF256/100</f>
        <v>0</v>
      </c>
      <c r="EAN7" s="62">
        <f>'Hist. country inflation'!ECG256/100</f>
        <v>0</v>
      </c>
      <c r="EAO7" s="62">
        <f>'Hist. country inflation'!ECH256/100</f>
        <v>0</v>
      </c>
      <c r="EAP7" s="62">
        <f>'Hist. country inflation'!ECI256/100</f>
        <v>0</v>
      </c>
      <c r="EAQ7" s="62">
        <f>'Hist. country inflation'!ECJ256/100</f>
        <v>0</v>
      </c>
      <c r="EAR7" s="62">
        <f>'Hist. country inflation'!ECK256/100</f>
        <v>0</v>
      </c>
      <c r="EAS7" s="62">
        <f>'Hist. country inflation'!ECL256/100</f>
        <v>0</v>
      </c>
      <c r="EAT7" s="62">
        <f>'Hist. country inflation'!ECM256/100</f>
        <v>0</v>
      </c>
      <c r="EAU7" s="62">
        <f>'Hist. country inflation'!ECN256/100</f>
        <v>0</v>
      </c>
      <c r="EAV7" s="62">
        <f>'Hist. country inflation'!ECO256/100</f>
        <v>0</v>
      </c>
      <c r="EAW7" s="62">
        <f>'Hist. country inflation'!ECP256/100</f>
        <v>0</v>
      </c>
      <c r="EAX7" s="62">
        <f>'Hist. country inflation'!ECQ256/100</f>
        <v>0</v>
      </c>
      <c r="EAY7" s="62">
        <f>'Hist. country inflation'!ECR256/100</f>
        <v>0</v>
      </c>
      <c r="EAZ7" s="62">
        <f>'Hist. country inflation'!ECS256/100</f>
        <v>0</v>
      </c>
      <c r="EBA7" s="62">
        <f>'Hist. country inflation'!ECT256/100</f>
        <v>0</v>
      </c>
      <c r="EBB7" s="62">
        <f>'Hist. country inflation'!ECU256/100</f>
        <v>0</v>
      </c>
      <c r="EBC7" s="62">
        <f>'Hist. country inflation'!ECV256/100</f>
        <v>0</v>
      </c>
      <c r="EBD7" s="62">
        <f>'Hist. country inflation'!ECW256/100</f>
        <v>0</v>
      </c>
      <c r="EBE7" s="62">
        <f>'Hist. country inflation'!ECX256/100</f>
        <v>0</v>
      </c>
      <c r="EBF7" s="62">
        <f>'Hist. country inflation'!ECY256/100</f>
        <v>0</v>
      </c>
      <c r="EBG7" s="62">
        <f>'Hist. country inflation'!ECZ256/100</f>
        <v>0</v>
      </c>
      <c r="EBH7" s="62">
        <f>'Hist. country inflation'!EDA256/100</f>
        <v>0</v>
      </c>
      <c r="EBI7" s="62">
        <f>'Hist. country inflation'!EDB256/100</f>
        <v>0</v>
      </c>
      <c r="EBJ7" s="62">
        <f>'Hist. country inflation'!EDC256/100</f>
        <v>0</v>
      </c>
      <c r="EBK7" s="62">
        <f>'Hist. country inflation'!EDD256/100</f>
        <v>0</v>
      </c>
      <c r="EBL7" s="62">
        <f>'Hist. country inflation'!EDE256/100</f>
        <v>0</v>
      </c>
      <c r="EBM7" s="62">
        <f>'Hist. country inflation'!EDF256/100</f>
        <v>0</v>
      </c>
      <c r="EBN7" s="62">
        <f>'Hist. country inflation'!EDG256/100</f>
        <v>0</v>
      </c>
      <c r="EBO7" s="62">
        <f>'Hist. country inflation'!EDH256/100</f>
        <v>0</v>
      </c>
      <c r="EBP7" s="62">
        <f>'Hist. country inflation'!EDI256/100</f>
        <v>0</v>
      </c>
      <c r="EBQ7" s="62">
        <f>'Hist. country inflation'!EDJ256/100</f>
        <v>0</v>
      </c>
      <c r="EBR7" s="62">
        <f>'Hist. country inflation'!EDK256/100</f>
        <v>0</v>
      </c>
      <c r="EBS7" s="62">
        <f>'Hist. country inflation'!EDL256/100</f>
        <v>0</v>
      </c>
      <c r="EBT7" s="62">
        <f>'Hist. country inflation'!EDM256/100</f>
        <v>0</v>
      </c>
      <c r="EBU7" s="62">
        <f>'Hist. country inflation'!EDN256/100</f>
        <v>0</v>
      </c>
      <c r="EBV7" s="62">
        <f>'Hist. country inflation'!EDO256/100</f>
        <v>0</v>
      </c>
      <c r="EBW7" s="62">
        <f>'Hist. country inflation'!EDP256/100</f>
        <v>0</v>
      </c>
      <c r="EBX7" s="62">
        <f>'Hist. country inflation'!EDQ256/100</f>
        <v>0</v>
      </c>
      <c r="EBY7" s="62">
        <f>'Hist. country inflation'!EDR256/100</f>
        <v>0</v>
      </c>
      <c r="EBZ7" s="62">
        <f>'Hist. country inflation'!EDS256/100</f>
        <v>0</v>
      </c>
      <c r="ECA7" s="62">
        <f>'Hist. country inflation'!EDT256/100</f>
        <v>0</v>
      </c>
      <c r="ECB7" s="62">
        <f>'Hist. country inflation'!EDU256/100</f>
        <v>0</v>
      </c>
      <c r="ECC7" s="62">
        <f>'Hist. country inflation'!EDV256/100</f>
        <v>0</v>
      </c>
      <c r="ECD7" s="62">
        <f>'Hist. country inflation'!EDW256/100</f>
        <v>0</v>
      </c>
      <c r="ECE7" s="62">
        <f>'Hist. country inflation'!EDX256/100</f>
        <v>0</v>
      </c>
      <c r="ECF7" s="62">
        <f>'Hist. country inflation'!EDY256/100</f>
        <v>0</v>
      </c>
      <c r="ECG7" s="62">
        <f>'Hist. country inflation'!EDZ256/100</f>
        <v>0</v>
      </c>
      <c r="ECH7" s="62">
        <f>'Hist. country inflation'!EEA256/100</f>
        <v>0</v>
      </c>
      <c r="ECI7" s="62">
        <f>'Hist. country inflation'!EEB256/100</f>
        <v>0</v>
      </c>
      <c r="ECJ7" s="62">
        <f>'Hist. country inflation'!EEC256/100</f>
        <v>0</v>
      </c>
      <c r="ECK7" s="62">
        <f>'Hist. country inflation'!EED256/100</f>
        <v>0</v>
      </c>
      <c r="ECL7" s="62">
        <f>'Hist. country inflation'!EEE256/100</f>
        <v>0</v>
      </c>
      <c r="ECM7" s="62">
        <f>'Hist. country inflation'!EEF256/100</f>
        <v>0</v>
      </c>
      <c r="ECN7" s="62">
        <f>'Hist. country inflation'!EEG256/100</f>
        <v>0</v>
      </c>
      <c r="ECO7" s="62">
        <f>'Hist. country inflation'!EEH256/100</f>
        <v>0</v>
      </c>
      <c r="ECP7" s="62">
        <f>'Hist. country inflation'!EEI256/100</f>
        <v>0</v>
      </c>
      <c r="ECQ7" s="62">
        <f>'Hist. country inflation'!EEJ256/100</f>
        <v>0</v>
      </c>
      <c r="ECR7" s="62">
        <f>'Hist. country inflation'!EEK256/100</f>
        <v>0</v>
      </c>
      <c r="ECS7" s="62">
        <f>'Hist. country inflation'!EEL256/100</f>
        <v>0</v>
      </c>
      <c r="ECT7" s="62">
        <f>'Hist. country inflation'!EEM256/100</f>
        <v>0</v>
      </c>
      <c r="ECU7" s="62">
        <f>'Hist. country inflation'!EEN256/100</f>
        <v>0</v>
      </c>
      <c r="ECV7" s="62">
        <f>'Hist. country inflation'!EEO256/100</f>
        <v>0</v>
      </c>
      <c r="ECW7" s="62">
        <f>'Hist. country inflation'!EEP256/100</f>
        <v>0</v>
      </c>
      <c r="ECX7" s="62">
        <f>'Hist. country inflation'!EEQ256/100</f>
        <v>0</v>
      </c>
      <c r="ECY7" s="62">
        <f>'Hist. country inflation'!EER256/100</f>
        <v>0</v>
      </c>
      <c r="ECZ7" s="62">
        <f>'Hist. country inflation'!EES256/100</f>
        <v>0</v>
      </c>
      <c r="EDA7" s="62">
        <f>'Hist. country inflation'!EET256/100</f>
        <v>0</v>
      </c>
      <c r="EDB7" s="62">
        <f>'Hist. country inflation'!EEU256/100</f>
        <v>0</v>
      </c>
      <c r="EDC7" s="62">
        <f>'Hist. country inflation'!EEV256/100</f>
        <v>0</v>
      </c>
      <c r="EDD7" s="62">
        <f>'Hist. country inflation'!EEW256/100</f>
        <v>0</v>
      </c>
      <c r="EDE7" s="62">
        <f>'Hist. country inflation'!EEX256/100</f>
        <v>0</v>
      </c>
      <c r="EDF7" s="62">
        <f>'Hist. country inflation'!EEY256/100</f>
        <v>0</v>
      </c>
      <c r="EDG7" s="62">
        <f>'Hist. country inflation'!EEZ256/100</f>
        <v>0</v>
      </c>
      <c r="EDH7" s="62">
        <f>'Hist. country inflation'!EFA256/100</f>
        <v>0</v>
      </c>
      <c r="EDI7" s="62">
        <f>'Hist. country inflation'!EFB256/100</f>
        <v>0</v>
      </c>
      <c r="EDJ7" s="62">
        <f>'Hist. country inflation'!EFC256/100</f>
        <v>0</v>
      </c>
      <c r="EDK7" s="62">
        <f>'Hist. country inflation'!EFD256/100</f>
        <v>0</v>
      </c>
      <c r="EDL7" s="62">
        <f>'Hist. country inflation'!EFE256/100</f>
        <v>0</v>
      </c>
      <c r="EDM7" s="62">
        <f>'Hist. country inflation'!EFF256/100</f>
        <v>0</v>
      </c>
      <c r="EDN7" s="62">
        <f>'Hist. country inflation'!EFG256/100</f>
        <v>0</v>
      </c>
      <c r="EDO7" s="62">
        <f>'Hist. country inflation'!EFH256/100</f>
        <v>0</v>
      </c>
      <c r="EDP7" s="62">
        <f>'Hist. country inflation'!EFI256/100</f>
        <v>0</v>
      </c>
      <c r="EDQ7" s="62">
        <f>'Hist. country inflation'!EFJ256/100</f>
        <v>0</v>
      </c>
      <c r="EDR7" s="62">
        <f>'Hist. country inflation'!EFK256/100</f>
        <v>0</v>
      </c>
      <c r="EDS7" s="62">
        <f>'Hist. country inflation'!EFL256/100</f>
        <v>0</v>
      </c>
      <c r="EDT7" s="62">
        <f>'Hist. country inflation'!EFM256/100</f>
        <v>0</v>
      </c>
      <c r="EDU7" s="62">
        <f>'Hist. country inflation'!EFN256/100</f>
        <v>0</v>
      </c>
      <c r="EDV7" s="62">
        <f>'Hist. country inflation'!EFO256/100</f>
        <v>0</v>
      </c>
      <c r="EDW7" s="62">
        <f>'Hist. country inflation'!EFP256/100</f>
        <v>0</v>
      </c>
      <c r="EDX7" s="62">
        <f>'Hist. country inflation'!EFQ256/100</f>
        <v>0</v>
      </c>
      <c r="EDY7" s="62">
        <f>'Hist. country inflation'!EFR256/100</f>
        <v>0</v>
      </c>
      <c r="EDZ7" s="62">
        <f>'Hist. country inflation'!EFS256/100</f>
        <v>0</v>
      </c>
      <c r="EEA7" s="62">
        <f>'Hist. country inflation'!EFT256/100</f>
        <v>0</v>
      </c>
      <c r="EEB7" s="62">
        <f>'Hist. country inflation'!EFU256/100</f>
        <v>0</v>
      </c>
      <c r="EEC7" s="62">
        <f>'Hist. country inflation'!EFV256/100</f>
        <v>0</v>
      </c>
      <c r="EED7" s="62">
        <f>'Hist. country inflation'!EFW256/100</f>
        <v>0</v>
      </c>
      <c r="EEE7" s="62">
        <f>'Hist. country inflation'!EFX256/100</f>
        <v>0</v>
      </c>
      <c r="EEF7" s="62">
        <f>'Hist. country inflation'!EFY256/100</f>
        <v>0</v>
      </c>
      <c r="EEG7" s="62">
        <f>'Hist. country inflation'!EFZ256/100</f>
        <v>0</v>
      </c>
      <c r="EEH7" s="62">
        <f>'Hist. country inflation'!EGA256/100</f>
        <v>0</v>
      </c>
      <c r="EEI7" s="62">
        <f>'Hist. country inflation'!EGB256/100</f>
        <v>0</v>
      </c>
      <c r="EEJ7" s="62">
        <f>'Hist. country inflation'!EGC256/100</f>
        <v>0</v>
      </c>
      <c r="EEK7" s="62">
        <f>'Hist. country inflation'!EGD256/100</f>
        <v>0</v>
      </c>
      <c r="EEL7" s="62">
        <f>'Hist. country inflation'!EGE256/100</f>
        <v>0</v>
      </c>
      <c r="EEM7" s="62">
        <f>'Hist. country inflation'!EGF256/100</f>
        <v>0</v>
      </c>
      <c r="EEN7" s="62">
        <f>'Hist. country inflation'!EGG256/100</f>
        <v>0</v>
      </c>
      <c r="EEO7" s="62">
        <f>'Hist. country inflation'!EGH256/100</f>
        <v>0</v>
      </c>
      <c r="EEP7" s="62">
        <f>'Hist. country inflation'!EGI256/100</f>
        <v>0</v>
      </c>
      <c r="EEQ7" s="62">
        <f>'Hist. country inflation'!EGJ256/100</f>
        <v>0</v>
      </c>
      <c r="EER7" s="62">
        <f>'Hist. country inflation'!EGK256/100</f>
        <v>0</v>
      </c>
      <c r="EES7" s="62">
        <f>'Hist. country inflation'!EGL256/100</f>
        <v>0</v>
      </c>
      <c r="EET7" s="62">
        <f>'Hist. country inflation'!EGM256/100</f>
        <v>0</v>
      </c>
      <c r="EEU7" s="62">
        <f>'Hist. country inflation'!EGN256/100</f>
        <v>0</v>
      </c>
      <c r="EEV7" s="62">
        <f>'Hist. country inflation'!EGO256/100</f>
        <v>0</v>
      </c>
      <c r="EEW7" s="62">
        <f>'Hist. country inflation'!EGP256/100</f>
        <v>0</v>
      </c>
      <c r="EEX7" s="62">
        <f>'Hist. country inflation'!EGQ256/100</f>
        <v>0</v>
      </c>
      <c r="EEY7" s="62">
        <f>'Hist. country inflation'!EGR256/100</f>
        <v>0</v>
      </c>
      <c r="EEZ7" s="62">
        <f>'Hist. country inflation'!EGS256/100</f>
        <v>0</v>
      </c>
      <c r="EFA7" s="62">
        <f>'Hist. country inflation'!EGT256/100</f>
        <v>0</v>
      </c>
      <c r="EFB7" s="62">
        <f>'Hist. country inflation'!EGU256/100</f>
        <v>0</v>
      </c>
      <c r="EFC7" s="62">
        <f>'Hist. country inflation'!EGV256/100</f>
        <v>0</v>
      </c>
      <c r="EFD7" s="62">
        <f>'Hist. country inflation'!EGW256/100</f>
        <v>0</v>
      </c>
      <c r="EFE7" s="62">
        <f>'Hist. country inflation'!EGX256/100</f>
        <v>0</v>
      </c>
      <c r="EFF7" s="62">
        <f>'Hist. country inflation'!EGY256/100</f>
        <v>0</v>
      </c>
      <c r="EFG7" s="62">
        <f>'Hist. country inflation'!EGZ256/100</f>
        <v>0</v>
      </c>
      <c r="EFH7" s="62">
        <f>'Hist. country inflation'!EHA256/100</f>
        <v>0</v>
      </c>
      <c r="EFI7" s="62">
        <f>'Hist. country inflation'!EHB256/100</f>
        <v>0</v>
      </c>
      <c r="EFJ7" s="62">
        <f>'Hist. country inflation'!EHC256/100</f>
        <v>0</v>
      </c>
      <c r="EFK7" s="62">
        <f>'Hist. country inflation'!EHD256/100</f>
        <v>0</v>
      </c>
      <c r="EFL7" s="62">
        <f>'Hist. country inflation'!EHE256/100</f>
        <v>0</v>
      </c>
      <c r="EFM7" s="62">
        <f>'Hist. country inflation'!EHF256/100</f>
        <v>0</v>
      </c>
      <c r="EFN7" s="62">
        <f>'Hist. country inflation'!EHG256/100</f>
        <v>0</v>
      </c>
      <c r="EFO7" s="62">
        <f>'Hist. country inflation'!EHH256/100</f>
        <v>0</v>
      </c>
      <c r="EFP7" s="62">
        <f>'Hist. country inflation'!EHI256/100</f>
        <v>0</v>
      </c>
      <c r="EFQ7" s="62">
        <f>'Hist. country inflation'!EHJ256/100</f>
        <v>0</v>
      </c>
      <c r="EFR7" s="62">
        <f>'Hist. country inflation'!EHK256/100</f>
        <v>0</v>
      </c>
      <c r="EFS7" s="62">
        <f>'Hist. country inflation'!EHL256/100</f>
        <v>0</v>
      </c>
      <c r="EFT7" s="62">
        <f>'Hist. country inflation'!EHM256/100</f>
        <v>0</v>
      </c>
      <c r="EFU7" s="62">
        <f>'Hist. country inflation'!EHN256/100</f>
        <v>0</v>
      </c>
      <c r="EFV7" s="62">
        <f>'Hist. country inflation'!EHO256/100</f>
        <v>0</v>
      </c>
      <c r="EFW7" s="62">
        <f>'Hist. country inflation'!EHP256/100</f>
        <v>0</v>
      </c>
      <c r="EFX7" s="62">
        <f>'Hist. country inflation'!EHQ256/100</f>
        <v>0</v>
      </c>
      <c r="EFY7" s="62">
        <f>'Hist. country inflation'!EHR256/100</f>
        <v>0</v>
      </c>
      <c r="EFZ7" s="62">
        <f>'Hist. country inflation'!EHS256/100</f>
        <v>0</v>
      </c>
      <c r="EGA7" s="62">
        <f>'Hist. country inflation'!EHT256/100</f>
        <v>0</v>
      </c>
      <c r="EGB7" s="62">
        <f>'Hist. country inflation'!EHU256/100</f>
        <v>0</v>
      </c>
      <c r="EGC7" s="62">
        <f>'Hist. country inflation'!EHV256/100</f>
        <v>0</v>
      </c>
      <c r="EGD7" s="62">
        <f>'Hist. country inflation'!EHW256/100</f>
        <v>0</v>
      </c>
      <c r="EGE7" s="62">
        <f>'Hist. country inflation'!EHX256/100</f>
        <v>0</v>
      </c>
      <c r="EGF7" s="62">
        <f>'Hist. country inflation'!EHY256/100</f>
        <v>0</v>
      </c>
      <c r="EGG7" s="62">
        <f>'Hist. country inflation'!EHZ256/100</f>
        <v>0</v>
      </c>
      <c r="EGH7" s="62">
        <f>'Hist. country inflation'!EIA256/100</f>
        <v>0</v>
      </c>
      <c r="EGI7" s="62">
        <f>'Hist. country inflation'!EIB256/100</f>
        <v>0</v>
      </c>
      <c r="EGJ7" s="62">
        <f>'Hist. country inflation'!EIC256/100</f>
        <v>0</v>
      </c>
      <c r="EGK7" s="62">
        <f>'Hist. country inflation'!EID256/100</f>
        <v>0</v>
      </c>
      <c r="EGL7" s="62">
        <f>'Hist. country inflation'!EIE256/100</f>
        <v>0</v>
      </c>
      <c r="EGM7" s="62">
        <f>'Hist. country inflation'!EIF256/100</f>
        <v>0</v>
      </c>
      <c r="EGN7" s="62">
        <f>'Hist. country inflation'!EIG256/100</f>
        <v>0</v>
      </c>
      <c r="EGO7" s="62">
        <f>'Hist. country inflation'!EIH256/100</f>
        <v>0</v>
      </c>
      <c r="EGP7" s="62">
        <f>'Hist. country inflation'!EII256/100</f>
        <v>0</v>
      </c>
      <c r="EGQ7" s="62">
        <f>'Hist. country inflation'!EIJ256/100</f>
        <v>0</v>
      </c>
      <c r="EGR7" s="62">
        <f>'Hist. country inflation'!EIK256/100</f>
        <v>0</v>
      </c>
      <c r="EGS7" s="62">
        <f>'Hist. country inflation'!EIL256/100</f>
        <v>0</v>
      </c>
      <c r="EGT7" s="62">
        <f>'Hist. country inflation'!EIM256/100</f>
        <v>0</v>
      </c>
      <c r="EGU7" s="62">
        <f>'Hist. country inflation'!EIN256/100</f>
        <v>0</v>
      </c>
      <c r="EGV7" s="62">
        <f>'Hist. country inflation'!EIO256/100</f>
        <v>0</v>
      </c>
      <c r="EGW7" s="62">
        <f>'Hist. country inflation'!EIP256/100</f>
        <v>0</v>
      </c>
      <c r="EGX7" s="62">
        <f>'Hist. country inflation'!EIQ256/100</f>
        <v>0</v>
      </c>
      <c r="EGY7" s="62">
        <f>'Hist. country inflation'!EIR256/100</f>
        <v>0</v>
      </c>
      <c r="EGZ7" s="62">
        <f>'Hist. country inflation'!EIS256/100</f>
        <v>0</v>
      </c>
      <c r="EHA7" s="62">
        <f>'Hist. country inflation'!EIT256/100</f>
        <v>0</v>
      </c>
      <c r="EHB7" s="62">
        <f>'Hist. country inflation'!EIU256/100</f>
        <v>0</v>
      </c>
      <c r="EHC7" s="62">
        <f>'Hist. country inflation'!EIV256/100</f>
        <v>0</v>
      </c>
      <c r="EHD7" s="62">
        <f>'Hist. country inflation'!EIW256/100</f>
        <v>0</v>
      </c>
      <c r="EHE7" s="62">
        <f>'Hist. country inflation'!EIX256/100</f>
        <v>0</v>
      </c>
      <c r="EHF7" s="62">
        <f>'Hist. country inflation'!EIY256/100</f>
        <v>0</v>
      </c>
      <c r="EHG7" s="62">
        <f>'Hist. country inflation'!EIZ256/100</f>
        <v>0</v>
      </c>
      <c r="EHH7" s="62">
        <f>'Hist. country inflation'!EJA256/100</f>
        <v>0</v>
      </c>
      <c r="EHI7" s="62">
        <f>'Hist. country inflation'!EJB256/100</f>
        <v>0</v>
      </c>
      <c r="EHJ7" s="62">
        <f>'Hist. country inflation'!EJC256/100</f>
        <v>0</v>
      </c>
      <c r="EHK7" s="62">
        <f>'Hist. country inflation'!EJD256/100</f>
        <v>0</v>
      </c>
      <c r="EHL7" s="62">
        <f>'Hist. country inflation'!EJE256/100</f>
        <v>0</v>
      </c>
      <c r="EHM7" s="62">
        <f>'Hist. country inflation'!EJF256/100</f>
        <v>0</v>
      </c>
      <c r="EHN7" s="62">
        <f>'Hist. country inflation'!EJG256/100</f>
        <v>0</v>
      </c>
      <c r="EHO7" s="62">
        <f>'Hist. country inflation'!EJH256/100</f>
        <v>0</v>
      </c>
      <c r="EHP7" s="62">
        <f>'Hist. country inflation'!EJI256/100</f>
        <v>0</v>
      </c>
      <c r="EHQ7" s="62">
        <f>'Hist. country inflation'!EJJ256/100</f>
        <v>0</v>
      </c>
      <c r="EHR7" s="62">
        <f>'Hist. country inflation'!EJK256/100</f>
        <v>0</v>
      </c>
      <c r="EHS7" s="62">
        <f>'Hist. country inflation'!EJL256/100</f>
        <v>0</v>
      </c>
      <c r="EHT7" s="62">
        <f>'Hist. country inflation'!EJM256/100</f>
        <v>0</v>
      </c>
      <c r="EHU7" s="62">
        <f>'Hist. country inflation'!EJN256/100</f>
        <v>0</v>
      </c>
      <c r="EHV7" s="62">
        <f>'Hist. country inflation'!EJO256/100</f>
        <v>0</v>
      </c>
      <c r="EHW7" s="62">
        <f>'Hist. country inflation'!EJP256/100</f>
        <v>0</v>
      </c>
      <c r="EHX7" s="62">
        <f>'Hist. country inflation'!EJQ256/100</f>
        <v>0</v>
      </c>
      <c r="EHY7" s="62">
        <f>'Hist. country inflation'!EJR256/100</f>
        <v>0</v>
      </c>
      <c r="EHZ7" s="62">
        <f>'Hist. country inflation'!EJS256/100</f>
        <v>0</v>
      </c>
      <c r="EIA7" s="62">
        <f>'Hist. country inflation'!EJT256/100</f>
        <v>0</v>
      </c>
      <c r="EIB7" s="62">
        <f>'Hist. country inflation'!EJU256/100</f>
        <v>0</v>
      </c>
      <c r="EIC7" s="62">
        <f>'Hist. country inflation'!EJV256/100</f>
        <v>0</v>
      </c>
      <c r="EID7" s="62">
        <f>'Hist. country inflation'!EJW256/100</f>
        <v>0</v>
      </c>
      <c r="EIE7" s="62">
        <f>'Hist. country inflation'!EJX256/100</f>
        <v>0</v>
      </c>
      <c r="EIF7" s="62">
        <f>'Hist. country inflation'!EJY256/100</f>
        <v>0</v>
      </c>
      <c r="EIG7" s="62">
        <f>'Hist. country inflation'!EJZ256/100</f>
        <v>0</v>
      </c>
      <c r="EIH7" s="62">
        <f>'Hist. country inflation'!EKA256/100</f>
        <v>0</v>
      </c>
      <c r="EII7" s="62">
        <f>'Hist. country inflation'!EKB256/100</f>
        <v>0</v>
      </c>
      <c r="EIJ7" s="62">
        <f>'Hist. country inflation'!EKC256/100</f>
        <v>0</v>
      </c>
      <c r="EIK7" s="62">
        <f>'Hist. country inflation'!EKD256/100</f>
        <v>0</v>
      </c>
      <c r="EIL7" s="62">
        <f>'Hist. country inflation'!EKE256/100</f>
        <v>0</v>
      </c>
      <c r="EIM7" s="62">
        <f>'Hist. country inflation'!EKF256/100</f>
        <v>0</v>
      </c>
      <c r="EIN7" s="62">
        <f>'Hist. country inflation'!EKG256/100</f>
        <v>0</v>
      </c>
      <c r="EIO7" s="62">
        <f>'Hist. country inflation'!EKH256/100</f>
        <v>0</v>
      </c>
      <c r="EIP7" s="62">
        <f>'Hist. country inflation'!EKI256/100</f>
        <v>0</v>
      </c>
      <c r="EIQ7" s="62">
        <f>'Hist. country inflation'!EKJ256/100</f>
        <v>0</v>
      </c>
      <c r="EIR7" s="62">
        <f>'Hist. country inflation'!EKK256/100</f>
        <v>0</v>
      </c>
      <c r="EIS7" s="62">
        <f>'Hist. country inflation'!EKL256/100</f>
        <v>0</v>
      </c>
      <c r="EIT7" s="62">
        <f>'Hist. country inflation'!EKM256/100</f>
        <v>0</v>
      </c>
      <c r="EIU7" s="62">
        <f>'Hist. country inflation'!EKN256/100</f>
        <v>0</v>
      </c>
      <c r="EIV7" s="62">
        <f>'Hist. country inflation'!EKO256/100</f>
        <v>0</v>
      </c>
      <c r="EIW7" s="62">
        <f>'Hist. country inflation'!EKP256/100</f>
        <v>0</v>
      </c>
      <c r="EIX7" s="62">
        <f>'Hist. country inflation'!EKQ256/100</f>
        <v>0</v>
      </c>
      <c r="EIY7" s="62">
        <f>'Hist. country inflation'!EKR256/100</f>
        <v>0</v>
      </c>
      <c r="EIZ7" s="62">
        <f>'Hist. country inflation'!EKS256/100</f>
        <v>0</v>
      </c>
      <c r="EJA7" s="62">
        <f>'Hist. country inflation'!EKT256/100</f>
        <v>0</v>
      </c>
      <c r="EJB7" s="62">
        <f>'Hist. country inflation'!EKU256/100</f>
        <v>0</v>
      </c>
      <c r="EJC7" s="62">
        <f>'Hist. country inflation'!EKV256/100</f>
        <v>0</v>
      </c>
      <c r="EJD7" s="62">
        <f>'Hist. country inflation'!EKW256/100</f>
        <v>0</v>
      </c>
      <c r="EJE7" s="62">
        <f>'Hist. country inflation'!EKX256/100</f>
        <v>0</v>
      </c>
      <c r="EJF7" s="62">
        <f>'Hist. country inflation'!EKY256/100</f>
        <v>0</v>
      </c>
      <c r="EJG7" s="62">
        <f>'Hist. country inflation'!EKZ256/100</f>
        <v>0</v>
      </c>
      <c r="EJH7" s="62">
        <f>'Hist. country inflation'!ELA256/100</f>
        <v>0</v>
      </c>
      <c r="EJI7" s="62">
        <f>'Hist. country inflation'!ELB256/100</f>
        <v>0</v>
      </c>
      <c r="EJJ7" s="62">
        <f>'Hist. country inflation'!ELC256/100</f>
        <v>0</v>
      </c>
      <c r="EJK7" s="62">
        <f>'Hist. country inflation'!ELD256/100</f>
        <v>0</v>
      </c>
      <c r="EJL7" s="62">
        <f>'Hist. country inflation'!ELE256/100</f>
        <v>0</v>
      </c>
      <c r="EJM7" s="62">
        <f>'Hist. country inflation'!ELF256/100</f>
        <v>0</v>
      </c>
      <c r="EJN7" s="62">
        <f>'Hist. country inflation'!ELG256/100</f>
        <v>0</v>
      </c>
      <c r="EJO7" s="62">
        <f>'Hist. country inflation'!ELH256/100</f>
        <v>0</v>
      </c>
      <c r="EJP7" s="62">
        <f>'Hist. country inflation'!ELI256/100</f>
        <v>0</v>
      </c>
      <c r="EJQ7" s="62">
        <f>'Hist. country inflation'!ELJ256/100</f>
        <v>0</v>
      </c>
      <c r="EJR7" s="62">
        <f>'Hist. country inflation'!ELK256/100</f>
        <v>0</v>
      </c>
      <c r="EJS7" s="62">
        <f>'Hist. country inflation'!ELL256/100</f>
        <v>0</v>
      </c>
      <c r="EJT7" s="62">
        <f>'Hist. country inflation'!ELM256/100</f>
        <v>0</v>
      </c>
      <c r="EJU7" s="62">
        <f>'Hist. country inflation'!ELN256/100</f>
        <v>0</v>
      </c>
      <c r="EJV7" s="62">
        <f>'Hist. country inflation'!ELO256/100</f>
        <v>0</v>
      </c>
      <c r="EJW7" s="62">
        <f>'Hist. country inflation'!ELP256/100</f>
        <v>0</v>
      </c>
      <c r="EJX7" s="62">
        <f>'Hist. country inflation'!ELQ256/100</f>
        <v>0</v>
      </c>
      <c r="EJY7" s="62">
        <f>'Hist. country inflation'!ELR256/100</f>
        <v>0</v>
      </c>
      <c r="EJZ7" s="62">
        <f>'Hist. country inflation'!ELS256/100</f>
        <v>0</v>
      </c>
      <c r="EKA7" s="62">
        <f>'Hist. country inflation'!ELT256/100</f>
        <v>0</v>
      </c>
      <c r="EKB7" s="62">
        <f>'Hist. country inflation'!ELU256/100</f>
        <v>0</v>
      </c>
      <c r="EKC7" s="62">
        <f>'Hist. country inflation'!ELV256/100</f>
        <v>0</v>
      </c>
      <c r="EKD7" s="62">
        <f>'Hist. country inflation'!ELW256/100</f>
        <v>0</v>
      </c>
      <c r="EKE7" s="62">
        <f>'Hist. country inflation'!ELX256/100</f>
        <v>0</v>
      </c>
      <c r="EKF7" s="62">
        <f>'Hist. country inflation'!ELY256/100</f>
        <v>0</v>
      </c>
      <c r="EKG7" s="62">
        <f>'Hist. country inflation'!ELZ256/100</f>
        <v>0</v>
      </c>
      <c r="EKH7" s="62">
        <f>'Hist. country inflation'!EMA256/100</f>
        <v>0</v>
      </c>
      <c r="EKI7" s="62">
        <f>'Hist. country inflation'!EMB256/100</f>
        <v>0</v>
      </c>
      <c r="EKJ7" s="62">
        <f>'Hist. country inflation'!EMC256/100</f>
        <v>0</v>
      </c>
      <c r="EKK7" s="62">
        <f>'Hist. country inflation'!EMD256/100</f>
        <v>0</v>
      </c>
      <c r="EKL7" s="62">
        <f>'Hist. country inflation'!EME256/100</f>
        <v>0</v>
      </c>
      <c r="EKM7" s="62">
        <f>'Hist. country inflation'!EMF256/100</f>
        <v>0</v>
      </c>
      <c r="EKN7" s="62">
        <f>'Hist. country inflation'!EMG256/100</f>
        <v>0</v>
      </c>
      <c r="EKO7" s="62">
        <f>'Hist. country inflation'!EMH256/100</f>
        <v>0</v>
      </c>
      <c r="EKP7" s="62">
        <f>'Hist. country inflation'!EMI256/100</f>
        <v>0</v>
      </c>
      <c r="EKQ7" s="62">
        <f>'Hist. country inflation'!EMJ256/100</f>
        <v>0</v>
      </c>
      <c r="EKR7" s="62">
        <f>'Hist. country inflation'!EMK256/100</f>
        <v>0</v>
      </c>
      <c r="EKS7" s="62">
        <f>'Hist. country inflation'!EML256/100</f>
        <v>0</v>
      </c>
      <c r="EKT7" s="62">
        <f>'Hist. country inflation'!EMM256/100</f>
        <v>0</v>
      </c>
      <c r="EKU7" s="62">
        <f>'Hist. country inflation'!EMN256/100</f>
        <v>0</v>
      </c>
      <c r="EKV7" s="62">
        <f>'Hist. country inflation'!EMO256/100</f>
        <v>0</v>
      </c>
      <c r="EKW7" s="62">
        <f>'Hist. country inflation'!EMP256/100</f>
        <v>0</v>
      </c>
      <c r="EKX7" s="62">
        <f>'Hist. country inflation'!EMQ256/100</f>
        <v>0</v>
      </c>
      <c r="EKY7" s="62">
        <f>'Hist. country inflation'!EMR256/100</f>
        <v>0</v>
      </c>
      <c r="EKZ7" s="62">
        <f>'Hist. country inflation'!EMS256/100</f>
        <v>0</v>
      </c>
      <c r="ELA7" s="62">
        <f>'Hist. country inflation'!EMT256/100</f>
        <v>0</v>
      </c>
      <c r="ELB7" s="62">
        <f>'Hist. country inflation'!EMU256/100</f>
        <v>0</v>
      </c>
      <c r="ELC7" s="62">
        <f>'Hist. country inflation'!EMV256/100</f>
        <v>0</v>
      </c>
      <c r="ELD7" s="62">
        <f>'Hist. country inflation'!EMW256/100</f>
        <v>0</v>
      </c>
      <c r="ELE7" s="62">
        <f>'Hist. country inflation'!EMX256/100</f>
        <v>0</v>
      </c>
      <c r="ELF7" s="62">
        <f>'Hist. country inflation'!EMY256/100</f>
        <v>0</v>
      </c>
      <c r="ELG7" s="62">
        <f>'Hist. country inflation'!EMZ256/100</f>
        <v>0</v>
      </c>
      <c r="ELH7" s="62">
        <f>'Hist. country inflation'!ENA256/100</f>
        <v>0</v>
      </c>
      <c r="ELI7" s="62">
        <f>'Hist. country inflation'!ENB256/100</f>
        <v>0</v>
      </c>
      <c r="ELJ7" s="62">
        <f>'Hist. country inflation'!ENC256/100</f>
        <v>0</v>
      </c>
      <c r="ELK7" s="62">
        <f>'Hist. country inflation'!END256/100</f>
        <v>0</v>
      </c>
      <c r="ELL7" s="62">
        <f>'Hist. country inflation'!ENE256/100</f>
        <v>0</v>
      </c>
      <c r="ELM7" s="62">
        <f>'Hist. country inflation'!ENF256/100</f>
        <v>0</v>
      </c>
      <c r="ELN7" s="62">
        <f>'Hist. country inflation'!ENG256/100</f>
        <v>0</v>
      </c>
      <c r="ELO7" s="62">
        <f>'Hist. country inflation'!ENH256/100</f>
        <v>0</v>
      </c>
      <c r="ELP7" s="62">
        <f>'Hist. country inflation'!ENI256/100</f>
        <v>0</v>
      </c>
      <c r="ELQ7" s="62">
        <f>'Hist. country inflation'!ENJ256/100</f>
        <v>0</v>
      </c>
      <c r="ELR7" s="62">
        <f>'Hist. country inflation'!ENK256/100</f>
        <v>0</v>
      </c>
      <c r="ELS7" s="62">
        <f>'Hist. country inflation'!ENL256/100</f>
        <v>0</v>
      </c>
      <c r="ELT7" s="62">
        <f>'Hist. country inflation'!ENM256/100</f>
        <v>0</v>
      </c>
      <c r="ELU7" s="62">
        <f>'Hist. country inflation'!ENN256/100</f>
        <v>0</v>
      </c>
      <c r="ELV7" s="62">
        <f>'Hist. country inflation'!ENO256/100</f>
        <v>0</v>
      </c>
      <c r="ELW7" s="62">
        <f>'Hist. country inflation'!ENP256/100</f>
        <v>0</v>
      </c>
      <c r="ELX7" s="62">
        <f>'Hist. country inflation'!ENQ256/100</f>
        <v>0</v>
      </c>
      <c r="ELY7" s="62">
        <f>'Hist. country inflation'!ENR256/100</f>
        <v>0</v>
      </c>
      <c r="ELZ7" s="62">
        <f>'Hist. country inflation'!ENS256/100</f>
        <v>0</v>
      </c>
      <c r="EMA7" s="62">
        <f>'Hist. country inflation'!ENT256/100</f>
        <v>0</v>
      </c>
      <c r="EMB7" s="62">
        <f>'Hist. country inflation'!ENU256/100</f>
        <v>0</v>
      </c>
      <c r="EMC7" s="62">
        <f>'Hist. country inflation'!ENV256/100</f>
        <v>0</v>
      </c>
      <c r="EMD7" s="62">
        <f>'Hist. country inflation'!ENW256/100</f>
        <v>0</v>
      </c>
      <c r="EME7" s="62">
        <f>'Hist. country inflation'!ENX256/100</f>
        <v>0</v>
      </c>
      <c r="EMF7" s="62">
        <f>'Hist. country inflation'!ENY256/100</f>
        <v>0</v>
      </c>
      <c r="EMG7" s="62">
        <f>'Hist. country inflation'!ENZ256/100</f>
        <v>0</v>
      </c>
      <c r="EMH7" s="62">
        <f>'Hist. country inflation'!EOA256/100</f>
        <v>0</v>
      </c>
      <c r="EMI7" s="62">
        <f>'Hist. country inflation'!EOB256/100</f>
        <v>0</v>
      </c>
      <c r="EMJ7" s="62">
        <f>'Hist. country inflation'!EOC256/100</f>
        <v>0</v>
      </c>
      <c r="EMK7" s="62">
        <f>'Hist. country inflation'!EOD256/100</f>
        <v>0</v>
      </c>
      <c r="EML7" s="62">
        <f>'Hist. country inflation'!EOE256/100</f>
        <v>0</v>
      </c>
      <c r="EMM7" s="62">
        <f>'Hist. country inflation'!EOF256/100</f>
        <v>0</v>
      </c>
      <c r="EMN7" s="62">
        <f>'Hist. country inflation'!EOG256/100</f>
        <v>0</v>
      </c>
      <c r="EMO7" s="62">
        <f>'Hist. country inflation'!EOH256/100</f>
        <v>0</v>
      </c>
      <c r="EMP7" s="62">
        <f>'Hist. country inflation'!EOI256/100</f>
        <v>0</v>
      </c>
      <c r="EMQ7" s="62">
        <f>'Hist. country inflation'!EOJ256/100</f>
        <v>0</v>
      </c>
      <c r="EMR7" s="62">
        <f>'Hist. country inflation'!EOK256/100</f>
        <v>0</v>
      </c>
      <c r="EMS7" s="62">
        <f>'Hist. country inflation'!EOL256/100</f>
        <v>0</v>
      </c>
      <c r="EMT7" s="62">
        <f>'Hist. country inflation'!EOM256/100</f>
        <v>0</v>
      </c>
      <c r="EMU7" s="62">
        <f>'Hist. country inflation'!EON256/100</f>
        <v>0</v>
      </c>
      <c r="EMV7" s="62">
        <f>'Hist. country inflation'!EOO256/100</f>
        <v>0</v>
      </c>
      <c r="EMW7" s="62">
        <f>'Hist. country inflation'!EOP256/100</f>
        <v>0</v>
      </c>
      <c r="EMX7" s="62">
        <f>'Hist. country inflation'!EOQ256/100</f>
        <v>0</v>
      </c>
      <c r="EMY7" s="62">
        <f>'Hist. country inflation'!EOR256/100</f>
        <v>0</v>
      </c>
      <c r="EMZ7" s="62">
        <f>'Hist. country inflation'!EOS256/100</f>
        <v>0</v>
      </c>
      <c r="ENA7" s="62">
        <f>'Hist. country inflation'!EOT256/100</f>
        <v>0</v>
      </c>
      <c r="ENB7" s="62">
        <f>'Hist. country inflation'!EOU256/100</f>
        <v>0</v>
      </c>
      <c r="ENC7" s="62">
        <f>'Hist. country inflation'!EOV256/100</f>
        <v>0</v>
      </c>
      <c r="END7" s="62">
        <f>'Hist. country inflation'!EOW256/100</f>
        <v>0</v>
      </c>
      <c r="ENE7" s="62">
        <f>'Hist. country inflation'!EOX256/100</f>
        <v>0</v>
      </c>
      <c r="ENF7" s="62">
        <f>'Hist. country inflation'!EOY256/100</f>
        <v>0</v>
      </c>
      <c r="ENG7" s="62">
        <f>'Hist. country inflation'!EOZ256/100</f>
        <v>0</v>
      </c>
      <c r="ENH7" s="62">
        <f>'Hist. country inflation'!EPA256/100</f>
        <v>0</v>
      </c>
      <c r="ENI7" s="62">
        <f>'Hist. country inflation'!EPB256/100</f>
        <v>0</v>
      </c>
      <c r="ENJ7" s="62">
        <f>'Hist. country inflation'!EPC256/100</f>
        <v>0</v>
      </c>
      <c r="ENK7" s="62">
        <f>'Hist. country inflation'!EPD256/100</f>
        <v>0</v>
      </c>
      <c r="ENL7" s="62">
        <f>'Hist. country inflation'!EPE256/100</f>
        <v>0</v>
      </c>
      <c r="ENM7" s="62">
        <f>'Hist. country inflation'!EPF256/100</f>
        <v>0</v>
      </c>
      <c r="ENN7" s="62">
        <f>'Hist. country inflation'!EPG256/100</f>
        <v>0</v>
      </c>
      <c r="ENO7" s="62">
        <f>'Hist. country inflation'!EPH256/100</f>
        <v>0</v>
      </c>
      <c r="ENP7" s="62">
        <f>'Hist. country inflation'!EPI256/100</f>
        <v>0</v>
      </c>
      <c r="ENQ7" s="62">
        <f>'Hist. country inflation'!EPJ256/100</f>
        <v>0</v>
      </c>
      <c r="ENR7" s="62">
        <f>'Hist. country inflation'!EPK256/100</f>
        <v>0</v>
      </c>
      <c r="ENS7" s="62">
        <f>'Hist. country inflation'!EPL256/100</f>
        <v>0</v>
      </c>
      <c r="ENT7" s="62">
        <f>'Hist. country inflation'!EPM256/100</f>
        <v>0</v>
      </c>
      <c r="ENU7" s="62">
        <f>'Hist. country inflation'!EPN256/100</f>
        <v>0</v>
      </c>
      <c r="ENV7" s="62">
        <f>'Hist. country inflation'!EPO256/100</f>
        <v>0</v>
      </c>
      <c r="ENW7" s="62">
        <f>'Hist. country inflation'!EPP256/100</f>
        <v>0</v>
      </c>
      <c r="ENX7" s="62">
        <f>'Hist. country inflation'!EPQ256/100</f>
        <v>0</v>
      </c>
      <c r="ENY7" s="62">
        <f>'Hist. country inflation'!EPR256/100</f>
        <v>0</v>
      </c>
      <c r="ENZ7" s="62">
        <f>'Hist. country inflation'!EPS256/100</f>
        <v>0</v>
      </c>
      <c r="EOA7" s="62">
        <f>'Hist. country inflation'!EPT256/100</f>
        <v>0</v>
      </c>
      <c r="EOB7" s="62">
        <f>'Hist. country inflation'!EPU256/100</f>
        <v>0</v>
      </c>
      <c r="EOC7" s="62">
        <f>'Hist. country inflation'!EPV256/100</f>
        <v>0</v>
      </c>
      <c r="EOD7" s="62">
        <f>'Hist. country inflation'!EPW256/100</f>
        <v>0</v>
      </c>
      <c r="EOE7" s="62">
        <f>'Hist. country inflation'!EPX256/100</f>
        <v>0</v>
      </c>
      <c r="EOF7" s="62">
        <f>'Hist. country inflation'!EPY256/100</f>
        <v>0</v>
      </c>
      <c r="EOG7" s="62">
        <f>'Hist. country inflation'!EPZ256/100</f>
        <v>0</v>
      </c>
      <c r="EOH7" s="62">
        <f>'Hist. country inflation'!EQA256/100</f>
        <v>0</v>
      </c>
      <c r="EOI7" s="62">
        <f>'Hist. country inflation'!EQB256/100</f>
        <v>0</v>
      </c>
      <c r="EOJ7" s="62">
        <f>'Hist. country inflation'!EQC256/100</f>
        <v>0</v>
      </c>
      <c r="EOK7" s="62">
        <f>'Hist. country inflation'!EQD256/100</f>
        <v>0</v>
      </c>
      <c r="EOL7" s="62">
        <f>'Hist. country inflation'!EQE256/100</f>
        <v>0</v>
      </c>
      <c r="EOM7" s="62">
        <f>'Hist. country inflation'!EQF256/100</f>
        <v>0</v>
      </c>
      <c r="EON7" s="62">
        <f>'Hist. country inflation'!EQG256/100</f>
        <v>0</v>
      </c>
      <c r="EOO7" s="62">
        <f>'Hist. country inflation'!EQH256/100</f>
        <v>0</v>
      </c>
      <c r="EOP7" s="62">
        <f>'Hist. country inflation'!EQI256/100</f>
        <v>0</v>
      </c>
      <c r="EOQ7" s="62">
        <f>'Hist. country inflation'!EQJ256/100</f>
        <v>0</v>
      </c>
      <c r="EOR7" s="62">
        <f>'Hist. country inflation'!EQK256/100</f>
        <v>0</v>
      </c>
      <c r="EOS7" s="62">
        <f>'Hist. country inflation'!EQL256/100</f>
        <v>0</v>
      </c>
      <c r="EOT7" s="62">
        <f>'Hist. country inflation'!EQM256/100</f>
        <v>0</v>
      </c>
      <c r="EOU7" s="62">
        <f>'Hist. country inflation'!EQN256/100</f>
        <v>0</v>
      </c>
      <c r="EOV7" s="62">
        <f>'Hist. country inflation'!EQO256/100</f>
        <v>0</v>
      </c>
      <c r="EOW7" s="62">
        <f>'Hist. country inflation'!EQP256/100</f>
        <v>0</v>
      </c>
      <c r="EOX7" s="62">
        <f>'Hist. country inflation'!EQQ256/100</f>
        <v>0</v>
      </c>
      <c r="EOY7" s="62">
        <f>'Hist. country inflation'!EQR256/100</f>
        <v>0</v>
      </c>
      <c r="EOZ7" s="62">
        <f>'Hist. country inflation'!EQS256/100</f>
        <v>0</v>
      </c>
      <c r="EPA7" s="62">
        <f>'Hist. country inflation'!EQT256/100</f>
        <v>0</v>
      </c>
      <c r="EPB7" s="62">
        <f>'Hist. country inflation'!EQU256/100</f>
        <v>0</v>
      </c>
      <c r="EPC7" s="62">
        <f>'Hist. country inflation'!EQV256/100</f>
        <v>0</v>
      </c>
      <c r="EPD7" s="62">
        <f>'Hist. country inflation'!EQW256/100</f>
        <v>0</v>
      </c>
      <c r="EPE7" s="62">
        <f>'Hist. country inflation'!EQX256/100</f>
        <v>0</v>
      </c>
      <c r="EPF7" s="62">
        <f>'Hist. country inflation'!EQY256/100</f>
        <v>0</v>
      </c>
      <c r="EPG7" s="62">
        <f>'Hist. country inflation'!EQZ256/100</f>
        <v>0</v>
      </c>
      <c r="EPH7" s="62">
        <f>'Hist. country inflation'!ERA256/100</f>
        <v>0</v>
      </c>
      <c r="EPI7" s="62">
        <f>'Hist. country inflation'!ERB256/100</f>
        <v>0</v>
      </c>
      <c r="EPJ7" s="62">
        <f>'Hist. country inflation'!ERC256/100</f>
        <v>0</v>
      </c>
      <c r="EPK7" s="62">
        <f>'Hist. country inflation'!ERD256/100</f>
        <v>0</v>
      </c>
      <c r="EPL7" s="62">
        <f>'Hist. country inflation'!ERE256/100</f>
        <v>0</v>
      </c>
      <c r="EPM7" s="62">
        <f>'Hist. country inflation'!ERF256/100</f>
        <v>0</v>
      </c>
      <c r="EPN7" s="62">
        <f>'Hist. country inflation'!ERG256/100</f>
        <v>0</v>
      </c>
      <c r="EPO7" s="62">
        <f>'Hist. country inflation'!ERH256/100</f>
        <v>0</v>
      </c>
      <c r="EPP7" s="62">
        <f>'Hist. country inflation'!ERI256/100</f>
        <v>0</v>
      </c>
      <c r="EPQ7" s="62">
        <f>'Hist. country inflation'!ERJ256/100</f>
        <v>0</v>
      </c>
      <c r="EPR7" s="62">
        <f>'Hist. country inflation'!ERK256/100</f>
        <v>0</v>
      </c>
      <c r="EPS7" s="62">
        <f>'Hist. country inflation'!ERL256/100</f>
        <v>0</v>
      </c>
      <c r="EPT7" s="62">
        <f>'Hist. country inflation'!ERM256/100</f>
        <v>0</v>
      </c>
      <c r="EPU7" s="62">
        <f>'Hist. country inflation'!ERN256/100</f>
        <v>0</v>
      </c>
      <c r="EPV7" s="62">
        <f>'Hist. country inflation'!ERO256/100</f>
        <v>0</v>
      </c>
      <c r="EPW7" s="62">
        <f>'Hist. country inflation'!ERP256/100</f>
        <v>0</v>
      </c>
      <c r="EPX7" s="62">
        <f>'Hist. country inflation'!ERQ256/100</f>
        <v>0</v>
      </c>
      <c r="EPY7" s="62">
        <f>'Hist. country inflation'!ERR256/100</f>
        <v>0</v>
      </c>
      <c r="EPZ7" s="62">
        <f>'Hist. country inflation'!ERS256/100</f>
        <v>0</v>
      </c>
      <c r="EQA7" s="62">
        <f>'Hist. country inflation'!ERT256/100</f>
        <v>0</v>
      </c>
      <c r="EQB7" s="62">
        <f>'Hist. country inflation'!ERU256/100</f>
        <v>0</v>
      </c>
      <c r="EQC7" s="62">
        <f>'Hist. country inflation'!ERV256/100</f>
        <v>0</v>
      </c>
      <c r="EQD7" s="62">
        <f>'Hist. country inflation'!ERW256/100</f>
        <v>0</v>
      </c>
      <c r="EQE7" s="62">
        <f>'Hist. country inflation'!ERX256/100</f>
        <v>0</v>
      </c>
      <c r="EQF7" s="62">
        <f>'Hist. country inflation'!ERY256/100</f>
        <v>0</v>
      </c>
      <c r="EQG7" s="62">
        <f>'Hist. country inflation'!ERZ256/100</f>
        <v>0</v>
      </c>
      <c r="EQH7" s="62">
        <f>'Hist. country inflation'!ESA256/100</f>
        <v>0</v>
      </c>
      <c r="EQI7" s="62">
        <f>'Hist. country inflation'!ESB256/100</f>
        <v>0</v>
      </c>
      <c r="EQJ7" s="62">
        <f>'Hist. country inflation'!ESC256/100</f>
        <v>0</v>
      </c>
      <c r="EQK7" s="62">
        <f>'Hist. country inflation'!ESD256/100</f>
        <v>0</v>
      </c>
      <c r="EQL7" s="62">
        <f>'Hist. country inflation'!ESE256/100</f>
        <v>0</v>
      </c>
      <c r="EQM7" s="62">
        <f>'Hist. country inflation'!ESF256/100</f>
        <v>0</v>
      </c>
      <c r="EQN7" s="62">
        <f>'Hist. country inflation'!ESG256/100</f>
        <v>0</v>
      </c>
      <c r="EQO7" s="62">
        <f>'Hist. country inflation'!ESH256/100</f>
        <v>0</v>
      </c>
      <c r="EQP7" s="62">
        <f>'Hist. country inflation'!ESI256/100</f>
        <v>0</v>
      </c>
      <c r="EQQ7" s="62">
        <f>'Hist. country inflation'!ESJ256/100</f>
        <v>0</v>
      </c>
      <c r="EQR7" s="62">
        <f>'Hist. country inflation'!ESK256/100</f>
        <v>0</v>
      </c>
      <c r="EQS7" s="62">
        <f>'Hist. country inflation'!ESL256/100</f>
        <v>0</v>
      </c>
      <c r="EQT7" s="62">
        <f>'Hist. country inflation'!ESM256/100</f>
        <v>0</v>
      </c>
      <c r="EQU7" s="62">
        <f>'Hist. country inflation'!ESN256/100</f>
        <v>0</v>
      </c>
      <c r="EQV7" s="62">
        <f>'Hist. country inflation'!ESO256/100</f>
        <v>0</v>
      </c>
      <c r="EQW7" s="62">
        <f>'Hist. country inflation'!ESP256/100</f>
        <v>0</v>
      </c>
      <c r="EQX7" s="62">
        <f>'Hist. country inflation'!ESQ256/100</f>
        <v>0</v>
      </c>
      <c r="EQY7" s="62">
        <f>'Hist. country inflation'!ESR256/100</f>
        <v>0</v>
      </c>
      <c r="EQZ7" s="62">
        <f>'Hist. country inflation'!ESS256/100</f>
        <v>0</v>
      </c>
      <c r="ERA7" s="62">
        <f>'Hist. country inflation'!EST256/100</f>
        <v>0</v>
      </c>
      <c r="ERB7" s="62">
        <f>'Hist. country inflation'!ESU256/100</f>
        <v>0</v>
      </c>
      <c r="ERC7" s="62">
        <f>'Hist. country inflation'!ESV256/100</f>
        <v>0</v>
      </c>
      <c r="ERD7" s="62">
        <f>'Hist. country inflation'!ESW256/100</f>
        <v>0</v>
      </c>
      <c r="ERE7" s="62">
        <f>'Hist. country inflation'!ESX256/100</f>
        <v>0</v>
      </c>
      <c r="ERF7" s="62">
        <f>'Hist. country inflation'!ESY256/100</f>
        <v>0</v>
      </c>
      <c r="ERG7" s="62">
        <f>'Hist. country inflation'!ESZ256/100</f>
        <v>0</v>
      </c>
      <c r="ERH7" s="62">
        <f>'Hist. country inflation'!ETA256/100</f>
        <v>0</v>
      </c>
      <c r="ERI7" s="62">
        <f>'Hist. country inflation'!ETB256/100</f>
        <v>0</v>
      </c>
      <c r="ERJ7" s="62">
        <f>'Hist. country inflation'!ETC256/100</f>
        <v>0</v>
      </c>
      <c r="ERK7" s="62">
        <f>'Hist. country inflation'!ETD256/100</f>
        <v>0</v>
      </c>
      <c r="ERL7" s="62">
        <f>'Hist. country inflation'!ETE256/100</f>
        <v>0</v>
      </c>
      <c r="ERM7" s="62">
        <f>'Hist. country inflation'!ETF256/100</f>
        <v>0</v>
      </c>
      <c r="ERN7" s="62">
        <f>'Hist. country inflation'!ETG256/100</f>
        <v>0</v>
      </c>
      <c r="ERO7" s="62">
        <f>'Hist. country inflation'!ETH256/100</f>
        <v>0</v>
      </c>
      <c r="ERP7" s="62">
        <f>'Hist. country inflation'!ETI256/100</f>
        <v>0</v>
      </c>
      <c r="ERQ7" s="62">
        <f>'Hist. country inflation'!ETJ256/100</f>
        <v>0</v>
      </c>
      <c r="ERR7" s="62">
        <f>'Hist. country inflation'!ETK256/100</f>
        <v>0</v>
      </c>
      <c r="ERS7" s="62">
        <f>'Hist. country inflation'!ETL256/100</f>
        <v>0</v>
      </c>
      <c r="ERT7" s="62">
        <f>'Hist. country inflation'!ETM256/100</f>
        <v>0</v>
      </c>
      <c r="ERU7" s="62">
        <f>'Hist. country inflation'!ETN256/100</f>
        <v>0</v>
      </c>
      <c r="ERV7" s="62">
        <f>'Hist. country inflation'!ETO256/100</f>
        <v>0</v>
      </c>
      <c r="ERW7" s="62">
        <f>'Hist. country inflation'!ETP256/100</f>
        <v>0</v>
      </c>
      <c r="ERX7" s="62">
        <f>'Hist. country inflation'!ETQ256/100</f>
        <v>0</v>
      </c>
      <c r="ERY7" s="62">
        <f>'Hist. country inflation'!ETR256/100</f>
        <v>0</v>
      </c>
      <c r="ERZ7" s="62">
        <f>'Hist. country inflation'!ETS256/100</f>
        <v>0</v>
      </c>
      <c r="ESA7" s="62">
        <f>'Hist. country inflation'!ETT256/100</f>
        <v>0</v>
      </c>
      <c r="ESB7" s="62">
        <f>'Hist. country inflation'!ETU256/100</f>
        <v>0</v>
      </c>
      <c r="ESC7" s="62">
        <f>'Hist. country inflation'!ETV256/100</f>
        <v>0</v>
      </c>
      <c r="ESD7" s="62">
        <f>'Hist. country inflation'!ETW256/100</f>
        <v>0</v>
      </c>
      <c r="ESE7" s="62">
        <f>'Hist. country inflation'!ETX256/100</f>
        <v>0</v>
      </c>
      <c r="ESF7" s="62">
        <f>'Hist. country inflation'!ETY256/100</f>
        <v>0</v>
      </c>
      <c r="ESG7" s="62">
        <f>'Hist. country inflation'!ETZ256/100</f>
        <v>0</v>
      </c>
      <c r="ESH7" s="62">
        <f>'Hist. country inflation'!EUA256/100</f>
        <v>0</v>
      </c>
      <c r="ESI7" s="62">
        <f>'Hist. country inflation'!EUB256/100</f>
        <v>0</v>
      </c>
      <c r="ESJ7" s="62">
        <f>'Hist. country inflation'!EUC256/100</f>
        <v>0</v>
      </c>
      <c r="ESK7" s="62">
        <f>'Hist. country inflation'!EUD256/100</f>
        <v>0</v>
      </c>
      <c r="ESL7" s="62">
        <f>'Hist. country inflation'!EUE256/100</f>
        <v>0</v>
      </c>
      <c r="ESM7" s="62">
        <f>'Hist. country inflation'!EUF256/100</f>
        <v>0</v>
      </c>
      <c r="ESN7" s="62">
        <f>'Hist. country inflation'!EUG256/100</f>
        <v>0</v>
      </c>
      <c r="ESO7" s="62">
        <f>'Hist. country inflation'!EUH256/100</f>
        <v>0</v>
      </c>
      <c r="ESP7" s="62">
        <f>'Hist. country inflation'!EUI256/100</f>
        <v>0</v>
      </c>
      <c r="ESQ7" s="62">
        <f>'Hist. country inflation'!EUJ256/100</f>
        <v>0</v>
      </c>
      <c r="ESR7" s="62">
        <f>'Hist. country inflation'!EUK256/100</f>
        <v>0</v>
      </c>
      <c r="ESS7" s="62">
        <f>'Hist. country inflation'!EUL256/100</f>
        <v>0</v>
      </c>
      <c r="EST7" s="62">
        <f>'Hist. country inflation'!EUM256/100</f>
        <v>0</v>
      </c>
      <c r="ESU7" s="62">
        <f>'Hist. country inflation'!EUN256/100</f>
        <v>0</v>
      </c>
      <c r="ESV7" s="62">
        <f>'Hist. country inflation'!EUO256/100</f>
        <v>0</v>
      </c>
      <c r="ESW7" s="62">
        <f>'Hist. country inflation'!EUP256/100</f>
        <v>0</v>
      </c>
      <c r="ESX7" s="62">
        <f>'Hist. country inflation'!EUQ256/100</f>
        <v>0</v>
      </c>
      <c r="ESY7" s="62">
        <f>'Hist. country inflation'!EUR256/100</f>
        <v>0</v>
      </c>
      <c r="ESZ7" s="62">
        <f>'Hist. country inflation'!EUS256/100</f>
        <v>0</v>
      </c>
      <c r="ETA7" s="62">
        <f>'Hist. country inflation'!EUT256/100</f>
        <v>0</v>
      </c>
      <c r="ETB7" s="62">
        <f>'Hist. country inflation'!EUU256/100</f>
        <v>0</v>
      </c>
      <c r="ETC7" s="62">
        <f>'Hist. country inflation'!EUV256/100</f>
        <v>0</v>
      </c>
      <c r="ETD7" s="62">
        <f>'Hist. country inflation'!EUW256/100</f>
        <v>0</v>
      </c>
      <c r="ETE7" s="62">
        <f>'Hist. country inflation'!EUX256/100</f>
        <v>0</v>
      </c>
      <c r="ETF7" s="62">
        <f>'Hist. country inflation'!EUY256/100</f>
        <v>0</v>
      </c>
      <c r="ETG7" s="62">
        <f>'Hist. country inflation'!EUZ256/100</f>
        <v>0</v>
      </c>
      <c r="ETH7" s="62">
        <f>'Hist. country inflation'!EVA256/100</f>
        <v>0</v>
      </c>
      <c r="ETI7" s="62">
        <f>'Hist. country inflation'!EVB256/100</f>
        <v>0</v>
      </c>
      <c r="ETJ7" s="62">
        <f>'Hist. country inflation'!EVC256/100</f>
        <v>0</v>
      </c>
      <c r="ETK7" s="62">
        <f>'Hist. country inflation'!EVD256/100</f>
        <v>0</v>
      </c>
      <c r="ETL7" s="62">
        <f>'Hist. country inflation'!EVE256/100</f>
        <v>0</v>
      </c>
      <c r="ETM7" s="62">
        <f>'Hist. country inflation'!EVF256/100</f>
        <v>0</v>
      </c>
      <c r="ETN7" s="62">
        <f>'Hist. country inflation'!EVG256/100</f>
        <v>0</v>
      </c>
      <c r="ETO7" s="62">
        <f>'Hist. country inflation'!EVH256/100</f>
        <v>0</v>
      </c>
      <c r="ETP7" s="62">
        <f>'Hist. country inflation'!EVI256/100</f>
        <v>0</v>
      </c>
      <c r="ETQ7" s="62">
        <f>'Hist. country inflation'!EVJ256/100</f>
        <v>0</v>
      </c>
      <c r="ETR7" s="62">
        <f>'Hist. country inflation'!EVK256/100</f>
        <v>0</v>
      </c>
      <c r="ETS7" s="62">
        <f>'Hist. country inflation'!EVL256/100</f>
        <v>0</v>
      </c>
      <c r="ETT7" s="62">
        <f>'Hist. country inflation'!EVM256/100</f>
        <v>0</v>
      </c>
      <c r="ETU7" s="62">
        <f>'Hist. country inflation'!EVN256/100</f>
        <v>0</v>
      </c>
      <c r="ETV7" s="62">
        <f>'Hist. country inflation'!EVO256/100</f>
        <v>0</v>
      </c>
      <c r="ETW7" s="62">
        <f>'Hist. country inflation'!EVP256/100</f>
        <v>0</v>
      </c>
      <c r="ETX7" s="62">
        <f>'Hist. country inflation'!EVQ256/100</f>
        <v>0</v>
      </c>
      <c r="ETY7" s="62">
        <f>'Hist. country inflation'!EVR256/100</f>
        <v>0</v>
      </c>
      <c r="ETZ7" s="62">
        <f>'Hist. country inflation'!EVS256/100</f>
        <v>0</v>
      </c>
      <c r="EUA7" s="62">
        <f>'Hist. country inflation'!EVT256/100</f>
        <v>0</v>
      </c>
      <c r="EUB7" s="62">
        <f>'Hist. country inflation'!EVU256/100</f>
        <v>0</v>
      </c>
      <c r="EUC7" s="62">
        <f>'Hist. country inflation'!EVV256/100</f>
        <v>0</v>
      </c>
      <c r="EUD7" s="62">
        <f>'Hist. country inflation'!EVW256/100</f>
        <v>0</v>
      </c>
      <c r="EUE7" s="62">
        <f>'Hist. country inflation'!EVX256/100</f>
        <v>0</v>
      </c>
      <c r="EUF7" s="62">
        <f>'Hist. country inflation'!EVY256/100</f>
        <v>0</v>
      </c>
      <c r="EUG7" s="62">
        <f>'Hist. country inflation'!EVZ256/100</f>
        <v>0</v>
      </c>
      <c r="EUH7" s="62">
        <f>'Hist. country inflation'!EWA256/100</f>
        <v>0</v>
      </c>
      <c r="EUI7" s="62">
        <f>'Hist. country inflation'!EWB256/100</f>
        <v>0</v>
      </c>
      <c r="EUJ7" s="62">
        <f>'Hist. country inflation'!EWC256/100</f>
        <v>0</v>
      </c>
      <c r="EUK7" s="62">
        <f>'Hist. country inflation'!EWD256/100</f>
        <v>0</v>
      </c>
      <c r="EUL7" s="62">
        <f>'Hist. country inflation'!EWE256/100</f>
        <v>0</v>
      </c>
      <c r="EUM7" s="62">
        <f>'Hist. country inflation'!EWF256/100</f>
        <v>0</v>
      </c>
      <c r="EUN7" s="62">
        <f>'Hist. country inflation'!EWG256/100</f>
        <v>0</v>
      </c>
      <c r="EUO7" s="62">
        <f>'Hist. country inflation'!EWH256/100</f>
        <v>0</v>
      </c>
      <c r="EUP7" s="62">
        <f>'Hist. country inflation'!EWI256/100</f>
        <v>0</v>
      </c>
      <c r="EUQ7" s="62">
        <f>'Hist. country inflation'!EWJ256/100</f>
        <v>0</v>
      </c>
      <c r="EUR7" s="62">
        <f>'Hist. country inflation'!EWK256/100</f>
        <v>0</v>
      </c>
      <c r="EUS7" s="62">
        <f>'Hist. country inflation'!EWL256/100</f>
        <v>0</v>
      </c>
      <c r="EUT7" s="62">
        <f>'Hist. country inflation'!EWM256/100</f>
        <v>0</v>
      </c>
      <c r="EUU7" s="62">
        <f>'Hist. country inflation'!EWN256/100</f>
        <v>0</v>
      </c>
      <c r="EUV7" s="62">
        <f>'Hist. country inflation'!EWO256/100</f>
        <v>0</v>
      </c>
      <c r="EUW7" s="62">
        <f>'Hist. country inflation'!EWP256/100</f>
        <v>0</v>
      </c>
      <c r="EUX7" s="62">
        <f>'Hist. country inflation'!EWQ256/100</f>
        <v>0</v>
      </c>
      <c r="EUY7" s="62">
        <f>'Hist. country inflation'!EWR256/100</f>
        <v>0</v>
      </c>
      <c r="EUZ7" s="62">
        <f>'Hist. country inflation'!EWS256/100</f>
        <v>0</v>
      </c>
      <c r="EVA7" s="62">
        <f>'Hist. country inflation'!EWT256/100</f>
        <v>0</v>
      </c>
      <c r="EVB7" s="62">
        <f>'Hist. country inflation'!EWU256/100</f>
        <v>0</v>
      </c>
      <c r="EVC7" s="62">
        <f>'Hist. country inflation'!EWV256/100</f>
        <v>0</v>
      </c>
      <c r="EVD7" s="62">
        <f>'Hist. country inflation'!EWW256/100</f>
        <v>0</v>
      </c>
      <c r="EVE7" s="62">
        <f>'Hist. country inflation'!EWX256/100</f>
        <v>0</v>
      </c>
      <c r="EVF7" s="62">
        <f>'Hist. country inflation'!EWY256/100</f>
        <v>0</v>
      </c>
      <c r="EVG7" s="62">
        <f>'Hist. country inflation'!EWZ256/100</f>
        <v>0</v>
      </c>
      <c r="EVH7" s="62">
        <f>'Hist. country inflation'!EXA256/100</f>
        <v>0</v>
      </c>
      <c r="EVI7" s="62">
        <f>'Hist. country inflation'!EXB256/100</f>
        <v>0</v>
      </c>
      <c r="EVJ7" s="62">
        <f>'Hist. country inflation'!EXC256/100</f>
        <v>0</v>
      </c>
      <c r="EVK7" s="62">
        <f>'Hist. country inflation'!EXD256/100</f>
        <v>0</v>
      </c>
      <c r="EVL7" s="62">
        <f>'Hist. country inflation'!EXE256/100</f>
        <v>0</v>
      </c>
      <c r="EVM7" s="62">
        <f>'Hist. country inflation'!EXF256/100</f>
        <v>0</v>
      </c>
      <c r="EVN7" s="62">
        <f>'Hist. country inflation'!EXG256/100</f>
        <v>0</v>
      </c>
      <c r="EVO7" s="62">
        <f>'Hist. country inflation'!EXH256/100</f>
        <v>0</v>
      </c>
      <c r="EVP7" s="62">
        <f>'Hist. country inflation'!EXI256/100</f>
        <v>0</v>
      </c>
      <c r="EVQ7" s="62">
        <f>'Hist. country inflation'!EXJ256/100</f>
        <v>0</v>
      </c>
      <c r="EVR7" s="62">
        <f>'Hist. country inflation'!EXK256/100</f>
        <v>0</v>
      </c>
      <c r="EVS7" s="62">
        <f>'Hist. country inflation'!EXL256/100</f>
        <v>0</v>
      </c>
      <c r="EVT7" s="62">
        <f>'Hist. country inflation'!EXM256/100</f>
        <v>0</v>
      </c>
      <c r="EVU7" s="62">
        <f>'Hist. country inflation'!EXN256/100</f>
        <v>0</v>
      </c>
      <c r="EVV7" s="62">
        <f>'Hist. country inflation'!EXO256/100</f>
        <v>0</v>
      </c>
      <c r="EVW7" s="62">
        <f>'Hist. country inflation'!EXP256/100</f>
        <v>0</v>
      </c>
      <c r="EVX7" s="62">
        <f>'Hist. country inflation'!EXQ256/100</f>
        <v>0</v>
      </c>
      <c r="EVY7" s="62">
        <f>'Hist. country inflation'!EXR256/100</f>
        <v>0</v>
      </c>
      <c r="EVZ7" s="62">
        <f>'Hist. country inflation'!EXS256/100</f>
        <v>0</v>
      </c>
      <c r="EWA7" s="62">
        <f>'Hist. country inflation'!EXT256/100</f>
        <v>0</v>
      </c>
      <c r="EWB7" s="62">
        <f>'Hist. country inflation'!EXU256/100</f>
        <v>0</v>
      </c>
      <c r="EWC7" s="62">
        <f>'Hist. country inflation'!EXV256/100</f>
        <v>0</v>
      </c>
      <c r="EWD7" s="62">
        <f>'Hist. country inflation'!EXW256/100</f>
        <v>0</v>
      </c>
      <c r="EWE7" s="62">
        <f>'Hist. country inflation'!EXX256/100</f>
        <v>0</v>
      </c>
      <c r="EWF7" s="62">
        <f>'Hist. country inflation'!EXY256/100</f>
        <v>0</v>
      </c>
      <c r="EWG7" s="62">
        <f>'Hist. country inflation'!EXZ256/100</f>
        <v>0</v>
      </c>
      <c r="EWH7" s="62">
        <f>'Hist. country inflation'!EYA256/100</f>
        <v>0</v>
      </c>
      <c r="EWI7" s="62">
        <f>'Hist. country inflation'!EYB256/100</f>
        <v>0</v>
      </c>
      <c r="EWJ7" s="62">
        <f>'Hist. country inflation'!EYC256/100</f>
        <v>0</v>
      </c>
      <c r="EWK7" s="62">
        <f>'Hist. country inflation'!EYD256/100</f>
        <v>0</v>
      </c>
      <c r="EWL7" s="62">
        <f>'Hist. country inflation'!EYE256/100</f>
        <v>0</v>
      </c>
      <c r="EWM7" s="62">
        <f>'Hist. country inflation'!EYF256/100</f>
        <v>0</v>
      </c>
      <c r="EWN7" s="62">
        <f>'Hist. country inflation'!EYG256/100</f>
        <v>0</v>
      </c>
      <c r="EWO7" s="62">
        <f>'Hist. country inflation'!EYH256/100</f>
        <v>0</v>
      </c>
      <c r="EWP7" s="62">
        <f>'Hist. country inflation'!EYI256/100</f>
        <v>0</v>
      </c>
      <c r="EWQ7" s="62">
        <f>'Hist. country inflation'!EYJ256/100</f>
        <v>0</v>
      </c>
      <c r="EWR7" s="62">
        <f>'Hist. country inflation'!EYK256/100</f>
        <v>0</v>
      </c>
      <c r="EWS7" s="62">
        <f>'Hist. country inflation'!EYL256/100</f>
        <v>0</v>
      </c>
      <c r="EWT7" s="62">
        <f>'Hist. country inflation'!EYM256/100</f>
        <v>0</v>
      </c>
      <c r="EWU7" s="62">
        <f>'Hist. country inflation'!EYN256/100</f>
        <v>0</v>
      </c>
      <c r="EWV7" s="62">
        <f>'Hist. country inflation'!EYO256/100</f>
        <v>0</v>
      </c>
      <c r="EWW7" s="62">
        <f>'Hist. country inflation'!EYP256/100</f>
        <v>0</v>
      </c>
      <c r="EWX7" s="62">
        <f>'Hist. country inflation'!EYQ256/100</f>
        <v>0</v>
      </c>
      <c r="EWY7" s="62">
        <f>'Hist. country inflation'!EYR256/100</f>
        <v>0</v>
      </c>
      <c r="EWZ7" s="62">
        <f>'Hist. country inflation'!EYS256/100</f>
        <v>0</v>
      </c>
      <c r="EXA7" s="62">
        <f>'Hist. country inflation'!EYT256/100</f>
        <v>0</v>
      </c>
      <c r="EXB7" s="62">
        <f>'Hist. country inflation'!EYU256/100</f>
        <v>0</v>
      </c>
      <c r="EXC7" s="62">
        <f>'Hist. country inflation'!EYV256/100</f>
        <v>0</v>
      </c>
      <c r="EXD7" s="62">
        <f>'Hist. country inflation'!EYW256/100</f>
        <v>0</v>
      </c>
      <c r="EXE7" s="62">
        <f>'Hist. country inflation'!EYX256/100</f>
        <v>0</v>
      </c>
      <c r="EXF7" s="62">
        <f>'Hist. country inflation'!EYY256/100</f>
        <v>0</v>
      </c>
      <c r="EXG7" s="62">
        <f>'Hist. country inflation'!EYZ256/100</f>
        <v>0</v>
      </c>
      <c r="EXH7" s="62">
        <f>'Hist. country inflation'!EZA256/100</f>
        <v>0</v>
      </c>
      <c r="EXI7" s="62">
        <f>'Hist. country inflation'!EZB256/100</f>
        <v>0</v>
      </c>
      <c r="EXJ7" s="62">
        <f>'Hist. country inflation'!EZC256/100</f>
        <v>0</v>
      </c>
      <c r="EXK7" s="62">
        <f>'Hist. country inflation'!EZD256/100</f>
        <v>0</v>
      </c>
      <c r="EXL7" s="62">
        <f>'Hist. country inflation'!EZE256/100</f>
        <v>0</v>
      </c>
      <c r="EXM7" s="62">
        <f>'Hist. country inflation'!EZF256/100</f>
        <v>0</v>
      </c>
      <c r="EXN7" s="62">
        <f>'Hist. country inflation'!EZG256/100</f>
        <v>0</v>
      </c>
      <c r="EXO7" s="62">
        <f>'Hist. country inflation'!EZH256/100</f>
        <v>0</v>
      </c>
      <c r="EXP7" s="62">
        <f>'Hist. country inflation'!EZI256/100</f>
        <v>0</v>
      </c>
      <c r="EXQ7" s="62">
        <f>'Hist. country inflation'!EZJ256/100</f>
        <v>0</v>
      </c>
      <c r="EXR7" s="62">
        <f>'Hist. country inflation'!EZK256/100</f>
        <v>0</v>
      </c>
      <c r="EXS7" s="62">
        <f>'Hist. country inflation'!EZL256/100</f>
        <v>0</v>
      </c>
      <c r="EXT7" s="62">
        <f>'Hist. country inflation'!EZM256/100</f>
        <v>0</v>
      </c>
      <c r="EXU7" s="62">
        <f>'Hist. country inflation'!EZN256/100</f>
        <v>0</v>
      </c>
      <c r="EXV7" s="62">
        <f>'Hist. country inflation'!EZO256/100</f>
        <v>0</v>
      </c>
      <c r="EXW7" s="62">
        <f>'Hist. country inflation'!EZP256/100</f>
        <v>0</v>
      </c>
      <c r="EXX7" s="62">
        <f>'Hist. country inflation'!EZQ256/100</f>
        <v>0</v>
      </c>
      <c r="EXY7" s="62">
        <f>'Hist. country inflation'!EZR256/100</f>
        <v>0</v>
      </c>
      <c r="EXZ7" s="62">
        <f>'Hist. country inflation'!EZS256/100</f>
        <v>0</v>
      </c>
      <c r="EYA7" s="62">
        <f>'Hist. country inflation'!EZT256/100</f>
        <v>0</v>
      </c>
      <c r="EYB7" s="62">
        <f>'Hist. country inflation'!EZU256/100</f>
        <v>0</v>
      </c>
      <c r="EYC7" s="62">
        <f>'Hist. country inflation'!EZV256/100</f>
        <v>0</v>
      </c>
      <c r="EYD7" s="62">
        <f>'Hist. country inflation'!EZW256/100</f>
        <v>0</v>
      </c>
      <c r="EYE7" s="62">
        <f>'Hist. country inflation'!EZX256/100</f>
        <v>0</v>
      </c>
      <c r="EYF7" s="62">
        <f>'Hist. country inflation'!EZY256/100</f>
        <v>0</v>
      </c>
      <c r="EYG7" s="62">
        <f>'Hist. country inflation'!EZZ256/100</f>
        <v>0</v>
      </c>
      <c r="EYH7" s="62">
        <f>'Hist. country inflation'!FAA256/100</f>
        <v>0</v>
      </c>
      <c r="EYI7" s="62">
        <f>'Hist. country inflation'!FAB256/100</f>
        <v>0</v>
      </c>
      <c r="EYJ7" s="62">
        <f>'Hist. country inflation'!FAC256/100</f>
        <v>0</v>
      </c>
      <c r="EYK7" s="62">
        <f>'Hist. country inflation'!FAD256/100</f>
        <v>0</v>
      </c>
      <c r="EYL7" s="62">
        <f>'Hist. country inflation'!FAE256/100</f>
        <v>0</v>
      </c>
      <c r="EYM7" s="62">
        <f>'Hist. country inflation'!FAF256/100</f>
        <v>0</v>
      </c>
      <c r="EYN7" s="62">
        <f>'Hist. country inflation'!FAG256/100</f>
        <v>0</v>
      </c>
      <c r="EYO7" s="62">
        <f>'Hist. country inflation'!FAH256/100</f>
        <v>0</v>
      </c>
      <c r="EYP7" s="62">
        <f>'Hist. country inflation'!FAI256/100</f>
        <v>0</v>
      </c>
      <c r="EYQ7" s="62">
        <f>'Hist. country inflation'!FAJ256/100</f>
        <v>0</v>
      </c>
      <c r="EYR7" s="62">
        <f>'Hist. country inflation'!FAK256/100</f>
        <v>0</v>
      </c>
      <c r="EYS7" s="62">
        <f>'Hist. country inflation'!FAL256/100</f>
        <v>0</v>
      </c>
      <c r="EYT7" s="62">
        <f>'Hist. country inflation'!FAM256/100</f>
        <v>0</v>
      </c>
      <c r="EYU7" s="62">
        <f>'Hist. country inflation'!FAN256/100</f>
        <v>0</v>
      </c>
      <c r="EYV7" s="62">
        <f>'Hist. country inflation'!FAO256/100</f>
        <v>0</v>
      </c>
      <c r="EYW7" s="62">
        <f>'Hist. country inflation'!FAP256/100</f>
        <v>0</v>
      </c>
      <c r="EYX7" s="62">
        <f>'Hist. country inflation'!FAQ256/100</f>
        <v>0</v>
      </c>
      <c r="EYY7" s="62">
        <f>'Hist. country inflation'!FAR256/100</f>
        <v>0</v>
      </c>
      <c r="EYZ7" s="62">
        <f>'Hist. country inflation'!FAS256/100</f>
        <v>0</v>
      </c>
      <c r="EZA7" s="62">
        <f>'Hist. country inflation'!FAT256/100</f>
        <v>0</v>
      </c>
      <c r="EZB7" s="62">
        <f>'Hist. country inflation'!FAU256/100</f>
        <v>0</v>
      </c>
      <c r="EZC7" s="62">
        <f>'Hist. country inflation'!FAV256/100</f>
        <v>0</v>
      </c>
      <c r="EZD7" s="62">
        <f>'Hist. country inflation'!FAW256/100</f>
        <v>0</v>
      </c>
      <c r="EZE7" s="62">
        <f>'Hist. country inflation'!FAX256/100</f>
        <v>0</v>
      </c>
      <c r="EZF7" s="62">
        <f>'Hist. country inflation'!FAY256/100</f>
        <v>0</v>
      </c>
      <c r="EZG7" s="62">
        <f>'Hist. country inflation'!FAZ256/100</f>
        <v>0</v>
      </c>
      <c r="EZH7" s="62">
        <f>'Hist. country inflation'!FBA256/100</f>
        <v>0</v>
      </c>
      <c r="EZI7" s="62">
        <f>'Hist. country inflation'!FBB256/100</f>
        <v>0</v>
      </c>
      <c r="EZJ7" s="62">
        <f>'Hist. country inflation'!FBC256/100</f>
        <v>0</v>
      </c>
      <c r="EZK7" s="62">
        <f>'Hist. country inflation'!FBD256/100</f>
        <v>0</v>
      </c>
      <c r="EZL7" s="62">
        <f>'Hist. country inflation'!FBE256/100</f>
        <v>0</v>
      </c>
      <c r="EZM7" s="62">
        <f>'Hist. country inflation'!FBF256/100</f>
        <v>0</v>
      </c>
      <c r="EZN7" s="62">
        <f>'Hist. country inflation'!FBG256/100</f>
        <v>0</v>
      </c>
      <c r="EZO7" s="62">
        <f>'Hist. country inflation'!FBH256/100</f>
        <v>0</v>
      </c>
      <c r="EZP7" s="62">
        <f>'Hist. country inflation'!FBI256/100</f>
        <v>0</v>
      </c>
      <c r="EZQ7" s="62">
        <f>'Hist. country inflation'!FBJ256/100</f>
        <v>0</v>
      </c>
      <c r="EZR7" s="62">
        <f>'Hist. country inflation'!FBK256/100</f>
        <v>0</v>
      </c>
      <c r="EZS7" s="62">
        <f>'Hist. country inflation'!FBL256/100</f>
        <v>0</v>
      </c>
      <c r="EZT7" s="62">
        <f>'Hist. country inflation'!FBM256/100</f>
        <v>0</v>
      </c>
      <c r="EZU7" s="62">
        <f>'Hist. country inflation'!FBN256/100</f>
        <v>0</v>
      </c>
      <c r="EZV7" s="62">
        <f>'Hist. country inflation'!FBO256/100</f>
        <v>0</v>
      </c>
      <c r="EZW7" s="62">
        <f>'Hist. country inflation'!FBP256/100</f>
        <v>0</v>
      </c>
      <c r="EZX7" s="62">
        <f>'Hist. country inflation'!FBQ256/100</f>
        <v>0</v>
      </c>
      <c r="EZY7" s="62">
        <f>'Hist. country inflation'!FBR256/100</f>
        <v>0</v>
      </c>
      <c r="EZZ7" s="62">
        <f>'Hist. country inflation'!FBS256/100</f>
        <v>0</v>
      </c>
      <c r="FAA7" s="62">
        <f>'Hist. country inflation'!FBT256/100</f>
        <v>0</v>
      </c>
      <c r="FAB7" s="62">
        <f>'Hist. country inflation'!FBU256/100</f>
        <v>0</v>
      </c>
      <c r="FAC7" s="62">
        <f>'Hist. country inflation'!FBV256/100</f>
        <v>0</v>
      </c>
      <c r="FAD7" s="62">
        <f>'Hist. country inflation'!FBW256/100</f>
        <v>0</v>
      </c>
      <c r="FAE7" s="62">
        <f>'Hist. country inflation'!FBX256/100</f>
        <v>0</v>
      </c>
      <c r="FAF7" s="62">
        <f>'Hist. country inflation'!FBY256/100</f>
        <v>0</v>
      </c>
      <c r="FAG7" s="62">
        <f>'Hist. country inflation'!FBZ256/100</f>
        <v>0</v>
      </c>
      <c r="FAH7" s="62">
        <f>'Hist. country inflation'!FCA256/100</f>
        <v>0</v>
      </c>
      <c r="FAI7" s="62">
        <f>'Hist. country inflation'!FCB256/100</f>
        <v>0</v>
      </c>
      <c r="FAJ7" s="62">
        <f>'Hist. country inflation'!FCC256/100</f>
        <v>0</v>
      </c>
      <c r="FAK7" s="62">
        <f>'Hist. country inflation'!FCD256/100</f>
        <v>0</v>
      </c>
      <c r="FAL7" s="62">
        <f>'Hist. country inflation'!FCE256/100</f>
        <v>0</v>
      </c>
      <c r="FAM7" s="62">
        <f>'Hist. country inflation'!FCF256/100</f>
        <v>0</v>
      </c>
      <c r="FAN7" s="62">
        <f>'Hist. country inflation'!FCG256/100</f>
        <v>0</v>
      </c>
      <c r="FAO7" s="62">
        <f>'Hist. country inflation'!FCH256/100</f>
        <v>0</v>
      </c>
      <c r="FAP7" s="62">
        <f>'Hist. country inflation'!FCI256/100</f>
        <v>0</v>
      </c>
      <c r="FAQ7" s="62">
        <f>'Hist. country inflation'!FCJ256/100</f>
        <v>0</v>
      </c>
      <c r="FAR7" s="62">
        <f>'Hist. country inflation'!FCK256/100</f>
        <v>0</v>
      </c>
      <c r="FAS7" s="62">
        <f>'Hist. country inflation'!FCL256/100</f>
        <v>0</v>
      </c>
      <c r="FAT7" s="62">
        <f>'Hist. country inflation'!FCM256/100</f>
        <v>0</v>
      </c>
      <c r="FAU7" s="62">
        <f>'Hist. country inflation'!FCN256/100</f>
        <v>0</v>
      </c>
      <c r="FAV7" s="62">
        <f>'Hist. country inflation'!FCO256/100</f>
        <v>0</v>
      </c>
      <c r="FAW7" s="62">
        <f>'Hist. country inflation'!FCP256/100</f>
        <v>0</v>
      </c>
      <c r="FAX7" s="62">
        <f>'Hist. country inflation'!FCQ256/100</f>
        <v>0</v>
      </c>
      <c r="FAY7" s="62">
        <f>'Hist. country inflation'!FCR256/100</f>
        <v>0</v>
      </c>
      <c r="FAZ7" s="62">
        <f>'Hist. country inflation'!FCS256/100</f>
        <v>0</v>
      </c>
      <c r="FBA7" s="62">
        <f>'Hist. country inflation'!FCT256/100</f>
        <v>0</v>
      </c>
      <c r="FBB7" s="62">
        <f>'Hist. country inflation'!FCU256/100</f>
        <v>0</v>
      </c>
      <c r="FBC7" s="62">
        <f>'Hist. country inflation'!FCV256/100</f>
        <v>0</v>
      </c>
      <c r="FBD7" s="62">
        <f>'Hist. country inflation'!FCW256/100</f>
        <v>0</v>
      </c>
      <c r="FBE7" s="62">
        <f>'Hist. country inflation'!FCX256/100</f>
        <v>0</v>
      </c>
      <c r="FBF7" s="62">
        <f>'Hist. country inflation'!FCY256/100</f>
        <v>0</v>
      </c>
      <c r="FBG7" s="62">
        <f>'Hist. country inflation'!FCZ256/100</f>
        <v>0</v>
      </c>
      <c r="FBH7" s="62">
        <f>'Hist. country inflation'!FDA256/100</f>
        <v>0</v>
      </c>
      <c r="FBI7" s="62">
        <f>'Hist. country inflation'!FDB256/100</f>
        <v>0</v>
      </c>
      <c r="FBJ7" s="62">
        <f>'Hist. country inflation'!FDC256/100</f>
        <v>0</v>
      </c>
      <c r="FBK7" s="62">
        <f>'Hist. country inflation'!FDD256/100</f>
        <v>0</v>
      </c>
      <c r="FBL7" s="62">
        <f>'Hist. country inflation'!FDE256/100</f>
        <v>0</v>
      </c>
      <c r="FBM7" s="62">
        <f>'Hist. country inflation'!FDF256/100</f>
        <v>0</v>
      </c>
      <c r="FBN7" s="62">
        <f>'Hist. country inflation'!FDG256/100</f>
        <v>0</v>
      </c>
      <c r="FBO7" s="62">
        <f>'Hist. country inflation'!FDH256/100</f>
        <v>0</v>
      </c>
      <c r="FBP7" s="62">
        <f>'Hist. country inflation'!FDI256/100</f>
        <v>0</v>
      </c>
      <c r="FBQ7" s="62">
        <f>'Hist. country inflation'!FDJ256/100</f>
        <v>0</v>
      </c>
      <c r="FBR7" s="62">
        <f>'Hist. country inflation'!FDK256/100</f>
        <v>0</v>
      </c>
      <c r="FBS7" s="62">
        <f>'Hist. country inflation'!FDL256/100</f>
        <v>0</v>
      </c>
      <c r="FBT7" s="62">
        <f>'Hist. country inflation'!FDM256/100</f>
        <v>0</v>
      </c>
      <c r="FBU7" s="62">
        <f>'Hist. country inflation'!FDN256/100</f>
        <v>0</v>
      </c>
      <c r="FBV7" s="62">
        <f>'Hist. country inflation'!FDO256/100</f>
        <v>0</v>
      </c>
      <c r="FBW7" s="62">
        <f>'Hist. country inflation'!FDP256/100</f>
        <v>0</v>
      </c>
      <c r="FBX7" s="62">
        <f>'Hist. country inflation'!FDQ256/100</f>
        <v>0</v>
      </c>
      <c r="FBY7" s="62">
        <f>'Hist. country inflation'!FDR256/100</f>
        <v>0</v>
      </c>
      <c r="FBZ7" s="62">
        <f>'Hist. country inflation'!FDS256/100</f>
        <v>0</v>
      </c>
      <c r="FCA7" s="62">
        <f>'Hist. country inflation'!FDT256/100</f>
        <v>0</v>
      </c>
      <c r="FCB7" s="62">
        <f>'Hist. country inflation'!FDU256/100</f>
        <v>0</v>
      </c>
      <c r="FCC7" s="62">
        <f>'Hist. country inflation'!FDV256/100</f>
        <v>0</v>
      </c>
      <c r="FCD7" s="62">
        <f>'Hist. country inflation'!FDW256/100</f>
        <v>0</v>
      </c>
      <c r="FCE7" s="62">
        <f>'Hist. country inflation'!FDX256/100</f>
        <v>0</v>
      </c>
      <c r="FCF7" s="62">
        <f>'Hist. country inflation'!FDY256/100</f>
        <v>0</v>
      </c>
      <c r="FCG7" s="62">
        <f>'Hist. country inflation'!FDZ256/100</f>
        <v>0</v>
      </c>
      <c r="FCH7" s="62">
        <f>'Hist. country inflation'!FEA256/100</f>
        <v>0</v>
      </c>
      <c r="FCI7" s="62">
        <f>'Hist. country inflation'!FEB256/100</f>
        <v>0</v>
      </c>
      <c r="FCJ7" s="62">
        <f>'Hist. country inflation'!FEC256/100</f>
        <v>0</v>
      </c>
      <c r="FCK7" s="62">
        <f>'Hist. country inflation'!FED256/100</f>
        <v>0</v>
      </c>
      <c r="FCL7" s="62">
        <f>'Hist. country inflation'!FEE256/100</f>
        <v>0</v>
      </c>
      <c r="FCM7" s="62">
        <f>'Hist. country inflation'!FEF256/100</f>
        <v>0</v>
      </c>
      <c r="FCN7" s="62">
        <f>'Hist. country inflation'!FEG256/100</f>
        <v>0</v>
      </c>
      <c r="FCO7" s="62">
        <f>'Hist. country inflation'!FEH256/100</f>
        <v>0</v>
      </c>
      <c r="FCP7" s="62">
        <f>'Hist. country inflation'!FEI256/100</f>
        <v>0</v>
      </c>
      <c r="FCQ7" s="62">
        <f>'Hist. country inflation'!FEJ256/100</f>
        <v>0</v>
      </c>
      <c r="FCR7" s="62">
        <f>'Hist. country inflation'!FEK256/100</f>
        <v>0</v>
      </c>
      <c r="FCS7" s="62">
        <f>'Hist. country inflation'!FEL256/100</f>
        <v>0</v>
      </c>
      <c r="FCT7" s="62">
        <f>'Hist. country inflation'!FEM256/100</f>
        <v>0</v>
      </c>
      <c r="FCU7" s="62">
        <f>'Hist. country inflation'!FEN256/100</f>
        <v>0</v>
      </c>
      <c r="FCV7" s="62">
        <f>'Hist. country inflation'!FEO256/100</f>
        <v>0</v>
      </c>
      <c r="FCW7" s="62">
        <f>'Hist. country inflation'!FEP256/100</f>
        <v>0</v>
      </c>
      <c r="FCX7" s="62">
        <f>'Hist. country inflation'!FEQ256/100</f>
        <v>0</v>
      </c>
      <c r="FCY7" s="62">
        <f>'Hist. country inflation'!FER256/100</f>
        <v>0</v>
      </c>
      <c r="FCZ7" s="62">
        <f>'Hist. country inflation'!FES256/100</f>
        <v>0</v>
      </c>
      <c r="FDA7" s="62">
        <f>'Hist. country inflation'!FET256/100</f>
        <v>0</v>
      </c>
      <c r="FDB7" s="62">
        <f>'Hist. country inflation'!FEU256/100</f>
        <v>0</v>
      </c>
      <c r="FDC7" s="62">
        <f>'Hist. country inflation'!FEV256/100</f>
        <v>0</v>
      </c>
      <c r="FDD7" s="62">
        <f>'Hist. country inflation'!FEW256/100</f>
        <v>0</v>
      </c>
      <c r="FDE7" s="62">
        <f>'Hist. country inflation'!FEX256/100</f>
        <v>0</v>
      </c>
      <c r="FDF7" s="62">
        <f>'Hist. country inflation'!FEY256/100</f>
        <v>0</v>
      </c>
      <c r="FDG7" s="62">
        <f>'Hist. country inflation'!FEZ256/100</f>
        <v>0</v>
      </c>
      <c r="FDH7" s="62">
        <f>'Hist. country inflation'!FFA256/100</f>
        <v>0</v>
      </c>
      <c r="FDI7" s="62">
        <f>'Hist. country inflation'!FFB256/100</f>
        <v>0</v>
      </c>
      <c r="FDJ7" s="62">
        <f>'Hist. country inflation'!FFC256/100</f>
        <v>0</v>
      </c>
      <c r="FDK7" s="62">
        <f>'Hist. country inflation'!FFD256/100</f>
        <v>0</v>
      </c>
      <c r="FDL7" s="62">
        <f>'Hist. country inflation'!FFE256/100</f>
        <v>0</v>
      </c>
      <c r="FDM7" s="62">
        <f>'Hist. country inflation'!FFF256/100</f>
        <v>0</v>
      </c>
      <c r="FDN7" s="62">
        <f>'Hist. country inflation'!FFG256/100</f>
        <v>0</v>
      </c>
      <c r="FDO7" s="62">
        <f>'Hist. country inflation'!FFH256/100</f>
        <v>0</v>
      </c>
      <c r="FDP7" s="62">
        <f>'Hist. country inflation'!FFI256/100</f>
        <v>0</v>
      </c>
      <c r="FDQ7" s="62">
        <f>'Hist. country inflation'!FFJ256/100</f>
        <v>0</v>
      </c>
      <c r="FDR7" s="62">
        <f>'Hist. country inflation'!FFK256/100</f>
        <v>0</v>
      </c>
      <c r="FDS7" s="62">
        <f>'Hist. country inflation'!FFL256/100</f>
        <v>0</v>
      </c>
      <c r="FDT7" s="62">
        <f>'Hist. country inflation'!FFM256/100</f>
        <v>0</v>
      </c>
      <c r="FDU7" s="62">
        <f>'Hist. country inflation'!FFN256/100</f>
        <v>0</v>
      </c>
      <c r="FDV7" s="62">
        <f>'Hist. country inflation'!FFO256/100</f>
        <v>0</v>
      </c>
      <c r="FDW7" s="62">
        <f>'Hist. country inflation'!FFP256/100</f>
        <v>0</v>
      </c>
      <c r="FDX7" s="62">
        <f>'Hist. country inflation'!FFQ256/100</f>
        <v>0</v>
      </c>
      <c r="FDY7" s="62">
        <f>'Hist. country inflation'!FFR256/100</f>
        <v>0</v>
      </c>
      <c r="FDZ7" s="62">
        <f>'Hist. country inflation'!FFS256/100</f>
        <v>0</v>
      </c>
      <c r="FEA7" s="62">
        <f>'Hist. country inflation'!FFT256/100</f>
        <v>0</v>
      </c>
      <c r="FEB7" s="62">
        <f>'Hist. country inflation'!FFU256/100</f>
        <v>0</v>
      </c>
      <c r="FEC7" s="62">
        <f>'Hist. country inflation'!FFV256/100</f>
        <v>0</v>
      </c>
      <c r="FED7" s="62">
        <f>'Hist. country inflation'!FFW256/100</f>
        <v>0</v>
      </c>
      <c r="FEE7" s="62">
        <f>'Hist. country inflation'!FFX256/100</f>
        <v>0</v>
      </c>
      <c r="FEF7" s="62">
        <f>'Hist. country inflation'!FFY256/100</f>
        <v>0</v>
      </c>
      <c r="FEG7" s="62">
        <f>'Hist. country inflation'!FFZ256/100</f>
        <v>0</v>
      </c>
      <c r="FEH7" s="62">
        <f>'Hist. country inflation'!FGA256/100</f>
        <v>0</v>
      </c>
      <c r="FEI7" s="62">
        <f>'Hist. country inflation'!FGB256/100</f>
        <v>0</v>
      </c>
      <c r="FEJ7" s="62">
        <f>'Hist. country inflation'!FGC256/100</f>
        <v>0</v>
      </c>
      <c r="FEK7" s="62">
        <f>'Hist. country inflation'!FGD256/100</f>
        <v>0</v>
      </c>
      <c r="FEL7" s="62">
        <f>'Hist. country inflation'!FGE256/100</f>
        <v>0</v>
      </c>
      <c r="FEM7" s="62">
        <f>'Hist. country inflation'!FGF256/100</f>
        <v>0</v>
      </c>
      <c r="FEN7" s="62">
        <f>'Hist. country inflation'!FGG256/100</f>
        <v>0</v>
      </c>
      <c r="FEO7" s="62">
        <f>'Hist. country inflation'!FGH256/100</f>
        <v>0</v>
      </c>
      <c r="FEP7" s="62">
        <f>'Hist. country inflation'!FGI256/100</f>
        <v>0</v>
      </c>
      <c r="FEQ7" s="62">
        <f>'Hist. country inflation'!FGJ256/100</f>
        <v>0</v>
      </c>
      <c r="FER7" s="62">
        <f>'Hist. country inflation'!FGK256/100</f>
        <v>0</v>
      </c>
      <c r="FES7" s="62">
        <f>'Hist. country inflation'!FGL256/100</f>
        <v>0</v>
      </c>
      <c r="FET7" s="62">
        <f>'Hist. country inflation'!FGM256/100</f>
        <v>0</v>
      </c>
      <c r="FEU7" s="62">
        <f>'Hist. country inflation'!FGN256/100</f>
        <v>0</v>
      </c>
      <c r="FEV7" s="62">
        <f>'Hist. country inflation'!FGO256/100</f>
        <v>0</v>
      </c>
      <c r="FEW7" s="62">
        <f>'Hist. country inflation'!FGP256/100</f>
        <v>0</v>
      </c>
      <c r="FEX7" s="62">
        <f>'Hist. country inflation'!FGQ256/100</f>
        <v>0</v>
      </c>
      <c r="FEY7" s="62">
        <f>'Hist. country inflation'!FGR256/100</f>
        <v>0</v>
      </c>
      <c r="FEZ7" s="62">
        <f>'Hist. country inflation'!FGS256/100</f>
        <v>0</v>
      </c>
      <c r="FFA7" s="62">
        <f>'Hist. country inflation'!FGT256/100</f>
        <v>0</v>
      </c>
      <c r="FFB7" s="62">
        <f>'Hist. country inflation'!FGU256/100</f>
        <v>0</v>
      </c>
      <c r="FFC7" s="62">
        <f>'Hist. country inflation'!FGV256/100</f>
        <v>0</v>
      </c>
      <c r="FFD7" s="62">
        <f>'Hist. country inflation'!FGW256/100</f>
        <v>0</v>
      </c>
      <c r="FFE7" s="62">
        <f>'Hist. country inflation'!FGX256/100</f>
        <v>0</v>
      </c>
      <c r="FFF7" s="62">
        <f>'Hist. country inflation'!FGY256/100</f>
        <v>0</v>
      </c>
      <c r="FFG7" s="62">
        <f>'Hist. country inflation'!FGZ256/100</f>
        <v>0</v>
      </c>
      <c r="FFH7" s="62">
        <f>'Hist. country inflation'!FHA256/100</f>
        <v>0</v>
      </c>
      <c r="FFI7" s="62">
        <f>'Hist. country inflation'!FHB256/100</f>
        <v>0</v>
      </c>
      <c r="FFJ7" s="62">
        <f>'Hist. country inflation'!FHC256/100</f>
        <v>0</v>
      </c>
      <c r="FFK7" s="62">
        <f>'Hist. country inflation'!FHD256/100</f>
        <v>0</v>
      </c>
      <c r="FFL7" s="62">
        <f>'Hist. country inflation'!FHE256/100</f>
        <v>0</v>
      </c>
      <c r="FFM7" s="62">
        <f>'Hist. country inflation'!FHF256/100</f>
        <v>0</v>
      </c>
      <c r="FFN7" s="62">
        <f>'Hist. country inflation'!FHG256/100</f>
        <v>0</v>
      </c>
      <c r="FFO7" s="62">
        <f>'Hist. country inflation'!FHH256/100</f>
        <v>0</v>
      </c>
      <c r="FFP7" s="62">
        <f>'Hist. country inflation'!FHI256/100</f>
        <v>0</v>
      </c>
      <c r="FFQ7" s="62">
        <f>'Hist. country inflation'!FHJ256/100</f>
        <v>0</v>
      </c>
      <c r="FFR7" s="62">
        <f>'Hist. country inflation'!FHK256/100</f>
        <v>0</v>
      </c>
      <c r="FFS7" s="62">
        <f>'Hist. country inflation'!FHL256/100</f>
        <v>0</v>
      </c>
      <c r="FFT7" s="62">
        <f>'Hist. country inflation'!FHM256/100</f>
        <v>0</v>
      </c>
      <c r="FFU7" s="62">
        <f>'Hist. country inflation'!FHN256/100</f>
        <v>0</v>
      </c>
      <c r="FFV7" s="62">
        <f>'Hist. country inflation'!FHO256/100</f>
        <v>0</v>
      </c>
      <c r="FFW7" s="62">
        <f>'Hist. country inflation'!FHP256/100</f>
        <v>0</v>
      </c>
      <c r="FFX7" s="62">
        <f>'Hist. country inflation'!FHQ256/100</f>
        <v>0</v>
      </c>
      <c r="FFY7" s="62">
        <f>'Hist. country inflation'!FHR256/100</f>
        <v>0</v>
      </c>
      <c r="FFZ7" s="62">
        <f>'Hist. country inflation'!FHS256/100</f>
        <v>0</v>
      </c>
      <c r="FGA7" s="62">
        <f>'Hist. country inflation'!FHT256/100</f>
        <v>0</v>
      </c>
      <c r="FGB7" s="62">
        <f>'Hist. country inflation'!FHU256/100</f>
        <v>0</v>
      </c>
      <c r="FGC7" s="62">
        <f>'Hist. country inflation'!FHV256/100</f>
        <v>0</v>
      </c>
      <c r="FGD7" s="62">
        <f>'Hist. country inflation'!FHW256/100</f>
        <v>0</v>
      </c>
      <c r="FGE7" s="62">
        <f>'Hist. country inflation'!FHX256/100</f>
        <v>0</v>
      </c>
      <c r="FGF7" s="62">
        <f>'Hist. country inflation'!FHY256/100</f>
        <v>0</v>
      </c>
      <c r="FGG7" s="62">
        <f>'Hist. country inflation'!FHZ256/100</f>
        <v>0</v>
      </c>
      <c r="FGH7" s="62">
        <f>'Hist. country inflation'!FIA256/100</f>
        <v>0</v>
      </c>
      <c r="FGI7" s="62">
        <f>'Hist. country inflation'!FIB256/100</f>
        <v>0</v>
      </c>
      <c r="FGJ7" s="62">
        <f>'Hist. country inflation'!FIC256/100</f>
        <v>0</v>
      </c>
      <c r="FGK7" s="62">
        <f>'Hist. country inflation'!FID256/100</f>
        <v>0</v>
      </c>
      <c r="FGL7" s="62">
        <f>'Hist. country inflation'!FIE256/100</f>
        <v>0</v>
      </c>
      <c r="FGM7" s="62">
        <f>'Hist. country inflation'!FIF256/100</f>
        <v>0</v>
      </c>
      <c r="FGN7" s="62">
        <f>'Hist. country inflation'!FIG256/100</f>
        <v>0</v>
      </c>
      <c r="FGO7" s="62">
        <f>'Hist. country inflation'!FIH256/100</f>
        <v>0</v>
      </c>
      <c r="FGP7" s="62">
        <f>'Hist. country inflation'!FII256/100</f>
        <v>0</v>
      </c>
      <c r="FGQ7" s="62">
        <f>'Hist. country inflation'!FIJ256/100</f>
        <v>0</v>
      </c>
      <c r="FGR7" s="62">
        <f>'Hist. country inflation'!FIK256/100</f>
        <v>0</v>
      </c>
      <c r="FGS7" s="62">
        <f>'Hist. country inflation'!FIL256/100</f>
        <v>0</v>
      </c>
      <c r="FGT7" s="62">
        <f>'Hist. country inflation'!FIM256/100</f>
        <v>0</v>
      </c>
      <c r="FGU7" s="62">
        <f>'Hist. country inflation'!FIN256/100</f>
        <v>0</v>
      </c>
      <c r="FGV7" s="62">
        <f>'Hist. country inflation'!FIO256/100</f>
        <v>0</v>
      </c>
      <c r="FGW7" s="62">
        <f>'Hist. country inflation'!FIP256/100</f>
        <v>0</v>
      </c>
      <c r="FGX7" s="62">
        <f>'Hist. country inflation'!FIQ256/100</f>
        <v>0</v>
      </c>
      <c r="FGY7" s="62">
        <f>'Hist. country inflation'!FIR256/100</f>
        <v>0</v>
      </c>
      <c r="FGZ7" s="62">
        <f>'Hist. country inflation'!FIS256/100</f>
        <v>0</v>
      </c>
      <c r="FHA7" s="62">
        <f>'Hist. country inflation'!FIT256/100</f>
        <v>0</v>
      </c>
      <c r="FHB7" s="62">
        <f>'Hist. country inflation'!FIU256/100</f>
        <v>0</v>
      </c>
      <c r="FHC7" s="62">
        <f>'Hist. country inflation'!FIV256/100</f>
        <v>0</v>
      </c>
      <c r="FHD7" s="62">
        <f>'Hist. country inflation'!FIW256/100</f>
        <v>0</v>
      </c>
      <c r="FHE7" s="62">
        <f>'Hist. country inflation'!FIX256/100</f>
        <v>0</v>
      </c>
      <c r="FHF7" s="62">
        <f>'Hist. country inflation'!FIY256/100</f>
        <v>0</v>
      </c>
      <c r="FHG7" s="62">
        <f>'Hist. country inflation'!FIZ256/100</f>
        <v>0</v>
      </c>
      <c r="FHH7" s="62">
        <f>'Hist. country inflation'!FJA256/100</f>
        <v>0</v>
      </c>
      <c r="FHI7" s="62">
        <f>'Hist. country inflation'!FJB256/100</f>
        <v>0</v>
      </c>
      <c r="FHJ7" s="62">
        <f>'Hist. country inflation'!FJC256/100</f>
        <v>0</v>
      </c>
      <c r="FHK7" s="62">
        <f>'Hist. country inflation'!FJD256/100</f>
        <v>0</v>
      </c>
      <c r="FHL7" s="62">
        <f>'Hist. country inflation'!FJE256/100</f>
        <v>0</v>
      </c>
      <c r="FHM7" s="62">
        <f>'Hist. country inflation'!FJF256/100</f>
        <v>0</v>
      </c>
      <c r="FHN7" s="62">
        <f>'Hist. country inflation'!FJG256/100</f>
        <v>0</v>
      </c>
      <c r="FHO7" s="62">
        <f>'Hist. country inflation'!FJH256/100</f>
        <v>0</v>
      </c>
      <c r="FHP7" s="62">
        <f>'Hist. country inflation'!FJI256/100</f>
        <v>0</v>
      </c>
      <c r="FHQ7" s="62">
        <f>'Hist. country inflation'!FJJ256/100</f>
        <v>0</v>
      </c>
      <c r="FHR7" s="62">
        <f>'Hist. country inflation'!FJK256/100</f>
        <v>0</v>
      </c>
      <c r="FHS7" s="62">
        <f>'Hist. country inflation'!FJL256/100</f>
        <v>0</v>
      </c>
      <c r="FHT7" s="62">
        <f>'Hist. country inflation'!FJM256/100</f>
        <v>0</v>
      </c>
      <c r="FHU7" s="62">
        <f>'Hist. country inflation'!FJN256/100</f>
        <v>0</v>
      </c>
      <c r="FHV7" s="62">
        <f>'Hist. country inflation'!FJO256/100</f>
        <v>0</v>
      </c>
      <c r="FHW7" s="62">
        <f>'Hist. country inflation'!FJP256/100</f>
        <v>0</v>
      </c>
      <c r="FHX7" s="62">
        <f>'Hist. country inflation'!FJQ256/100</f>
        <v>0</v>
      </c>
      <c r="FHY7" s="62">
        <f>'Hist. country inflation'!FJR256/100</f>
        <v>0</v>
      </c>
      <c r="FHZ7" s="62">
        <f>'Hist. country inflation'!FJS256/100</f>
        <v>0</v>
      </c>
      <c r="FIA7" s="62">
        <f>'Hist. country inflation'!FJT256/100</f>
        <v>0</v>
      </c>
      <c r="FIB7" s="62">
        <f>'Hist. country inflation'!FJU256/100</f>
        <v>0</v>
      </c>
      <c r="FIC7" s="62">
        <f>'Hist. country inflation'!FJV256/100</f>
        <v>0</v>
      </c>
      <c r="FID7" s="62">
        <f>'Hist. country inflation'!FJW256/100</f>
        <v>0</v>
      </c>
      <c r="FIE7" s="62">
        <f>'Hist. country inflation'!FJX256/100</f>
        <v>0</v>
      </c>
      <c r="FIF7" s="62">
        <f>'Hist. country inflation'!FJY256/100</f>
        <v>0</v>
      </c>
      <c r="FIG7" s="62">
        <f>'Hist. country inflation'!FJZ256/100</f>
        <v>0</v>
      </c>
      <c r="FIH7" s="62">
        <f>'Hist. country inflation'!FKA256/100</f>
        <v>0</v>
      </c>
      <c r="FII7" s="62">
        <f>'Hist. country inflation'!FKB256/100</f>
        <v>0</v>
      </c>
      <c r="FIJ7" s="62">
        <f>'Hist. country inflation'!FKC256/100</f>
        <v>0</v>
      </c>
      <c r="FIK7" s="62">
        <f>'Hist. country inflation'!FKD256/100</f>
        <v>0</v>
      </c>
      <c r="FIL7" s="62">
        <f>'Hist. country inflation'!FKE256/100</f>
        <v>0</v>
      </c>
      <c r="FIM7" s="62">
        <f>'Hist. country inflation'!FKF256/100</f>
        <v>0</v>
      </c>
      <c r="FIN7" s="62">
        <f>'Hist. country inflation'!FKG256/100</f>
        <v>0</v>
      </c>
      <c r="FIO7" s="62">
        <f>'Hist. country inflation'!FKH256/100</f>
        <v>0</v>
      </c>
      <c r="FIP7" s="62">
        <f>'Hist. country inflation'!FKI256/100</f>
        <v>0</v>
      </c>
      <c r="FIQ7" s="62">
        <f>'Hist. country inflation'!FKJ256/100</f>
        <v>0</v>
      </c>
      <c r="FIR7" s="62">
        <f>'Hist. country inflation'!FKK256/100</f>
        <v>0</v>
      </c>
      <c r="FIS7" s="62">
        <f>'Hist. country inflation'!FKL256/100</f>
        <v>0</v>
      </c>
      <c r="FIT7" s="62">
        <f>'Hist. country inflation'!FKM256/100</f>
        <v>0</v>
      </c>
      <c r="FIU7" s="62">
        <f>'Hist. country inflation'!FKN256/100</f>
        <v>0</v>
      </c>
      <c r="FIV7" s="62">
        <f>'Hist. country inflation'!FKO256/100</f>
        <v>0</v>
      </c>
      <c r="FIW7" s="62">
        <f>'Hist. country inflation'!FKP256/100</f>
        <v>0</v>
      </c>
      <c r="FIX7" s="62">
        <f>'Hist. country inflation'!FKQ256/100</f>
        <v>0</v>
      </c>
      <c r="FIY7" s="62">
        <f>'Hist. country inflation'!FKR256/100</f>
        <v>0</v>
      </c>
      <c r="FIZ7" s="62">
        <f>'Hist. country inflation'!FKS256/100</f>
        <v>0</v>
      </c>
      <c r="FJA7" s="62">
        <f>'Hist. country inflation'!FKT256/100</f>
        <v>0</v>
      </c>
      <c r="FJB7" s="62">
        <f>'Hist. country inflation'!FKU256/100</f>
        <v>0</v>
      </c>
      <c r="FJC7" s="62">
        <f>'Hist. country inflation'!FKV256/100</f>
        <v>0</v>
      </c>
      <c r="FJD7" s="62">
        <f>'Hist. country inflation'!FKW256/100</f>
        <v>0</v>
      </c>
      <c r="FJE7" s="62">
        <f>'Hist. country inflation'!FKX256/100</f>
        <v>0</v>
      </c>
      <c r="FJF7" s="62">
        <f>'Hist. country inflation'!FKY256/100</f>
        <v>0</v>
      </c>
      <c r="FJG7" s="62">
        <f>'Hist. country inflation'!FKZ256/100</f>
        <v>0</v>
      </c>
      <c r="FJH7" s="62">
        <f>'Hist. country inflation'!FLA256/100</f>
        <v>0</v>
      </c>
      <c r="FJI7" s="62">
        <f>'Hist. country inflation'!FLB256/100</f>
        <v>0</v>
      </c>
      <c r="FJJ7" s="62">
        <f>'Hist. country inflation'!FLC256/100</f>
        <v>0</v>
      </c>
      <c r="FJK7" s="62">
        <f>'Hist. country inflation'!FLD256/100</f>
        <v>0</v>
      </c>
      <c r="FJL7" s="62">
        <f>'Hist. country inflation'!FLE256/100</f>
        <v>0</v>
      </c>
      <c r="FJM7" s="62">
        <f>'Hist. country inflation'!FLF256/100</f>
        <v>0</v>
      </c>
      <c r="FJN7" s="62">
        <f>'Hist. country inflation'!FLG256/100</f>
        <v>0</v>
      </c>
      <c r="FJO7" s="62">
        <f>'Hist. country inflation'!FLH256/100</f>
        <v>0</v>
      </c>
      <c r="FJP7" s="62">
        <f>'Hist. country inflation'!FLI256/100</f>
        <v>0</v>
      </c>
      <c r="FJQ7" s="62">
        <f>'Hist. country inflation'!FLJ256/100</f>
        <v>0</v>
      </c>
      <c r="FJR7" s="62">
        <f>'Hist. country inflation'!FLK256/100</f>
        <v>0</v>
      </c>
      <c r="FJS7" s="62">
        <f>'Hist. country inflation'!FLL256/100</f>
        <v>0</v>
      </c>
      <c r="FJT7" s="62">
        <f>'Hist. country inflation'!FLM256/100</f>
        <v>0</v>
      </c>
      <c r="FJU7" s="62">
        <f>'Hist. country inflation'!FLN256/100</f>
        <v>0</v>
      </c>
      <c r="FJV7" s="62">
        <f>'Hist. country inflation'!FLO256/100</f>
        <v>0</v>
      </c>
      <c r="FJW7" s="62">
        <f>'Hist. country inflation'!FLP256/100</f>
        <v>0</v>
      </c>
      <c r="FJX7" s="62">
        <f>'Hist. country inflation'!FLQ256/100</f>
        <v>0</v>
      </c>
      <c r="FJY7" s="62">
        <f>'Hist. country inflation'!FLR256/100</f>
        <v>0</v>
      </c>
      <c r="FJZ7" s="62">
        <f>'Hist. country inflation'!FLS256/100</f>
        <v>0</v>
      </c>
      <c r="FKA7" s="62">
        <f>'Hist. country inflation'!FLT256/100</f>
        <v>0</v>
      </c>
      <c r="FKB7" s="62">
        <f>'Hist. country inflation'!FLU256/100</f>
        <v>0</v>
      </c>
      <c r="FKC7" s="62">
        <f>'Hist. country inflation'!FLV256/100</f>
        <v>0</v>
      </c>
      <c r="FKD7" s="62">
        <f>'Hist. country inflation'!FLW256/100</f>
        <v>0</v>
      </c>
      <c r="FKE7" s="62">
        <f>'Hist. country inflation'!FLX256/100</f>
        <v>0</v>
      </c>
      <c r="FKF7" s="62">
        <f>'Hist. country inflation'!FLY256/100</f>
        <v>0</v>
      </c>
      <c r="FKG7" s="62">
        <f>'Hist. country inflation'!FLZ256/100</f>
        <v>0</v>
      </c>
      <c r="FKH7" s="62">
        <f>'Hist. country inflation'!FMA256/100</f>
        <v>0</v>
      </c>
      <c r="FKI7" s="62">
        <f>'Hist. country inflation'!FMB256/100</f>
        <v>0</v>
      </c>
      <c r="FKJ7" s="62">
        <f>'Hist. country inflation'!FMC256/100</f>
        <v>0</v>
      </c>
      <c r="FKK7" s="62">
        <f>'Hist. country inflation'!FMD256/100</f>
        <v>0</v>
      </c>
      <c r="FKL7" s="62">
        <f>'Hist. country inflation'!FME256/100</f>
        <v>0</v>
      </c>
      <c r="FKM7" s="62">
        <f>'Hist. country inflation'!FMF256/100</f>
        <v>0</v>
      </c>
      <c r="FKN7" s="62">
        <f>'Hist. country inflation'!FMG256/100</f>
        <v>0</v>
      </c>
      <c r="FKO7" s="62">
        <f>'Hist. country inflation'!FMH256/100</f>
        <v>0</v>
      </c>
      <c r="FKP7" s="62">
        <f>'Hist. country inflation'!FMI256/100</f>
        <v>0</v>
      </c>
      <c r="FKQ7" s="62">
        <f>'Hist. country inflation'!FMJ256/100</f>
        <v>0</v>
      </c>
      <c r="FKR7" s="62">
        <f>'Hist. country inflation'!FMK256/100</f>
        <v>0</v>
      </c>
      <c r="FKS7" s="62">
        <f>'Hist. country inflation'!FML256/100</f>
        <v>0</v>
      </c>
      <c r="FKT7" s="62">
        <f>'Hist. country inflation'!FMM256/100</f>
        <v>0</v>
      </c>
      <c r="FKU7" s="62">
        <f>'Hist. country inflation'!FMN256/100</f>
        <v>0</v>
      </c>
      <c r="FKV7" s="62">
        <f>'Hist. country inflation'!FMO256/100</f>
        <v>0</v>
      </c>
      <c r="FKW7" s="62">
        <f>'Hist. country inflation'!FMP256/100</f>
        <v>0</v>
      </c>
      <c r="FKX7" s="62">
        <f>'Hist. country inflation'!FMQ256/100</f>
        <v>0</v>
      </c>
      <c r="FKY7" s="62">
        <f>'Hist. country inflation'!FMR256/100</f>
        <v>0</v>
      </c>
      <c r="FKZ7" s="62">
        <f>'Hist. country inflation'!FMS256/100</f>
        <v>0</v>
      </c>
      <c r="FLA7" s="62">
        <f>'Hist. country inflation'!FMT256/100</f>
        <v>0</v>
      </c>
      <c r="FLB7" s="62">
        <f>'Hist. country inflation'!FMU256/100</f>
        <v>0</v>
      </c>
      <c r="FLC7" s="62">
        <f>'Hist. country inflation'!FMV256/100</f>
        <v>0</v>
      </c>
      <c r="FLD7" s="62">
        <f>'Hist. country inflation'!FMW256/100</f>
        <v>0</v>
      </c>
      <c r="FLE7" s="62">
        <f>'Hist. country inflation'!FMX256/100</f>
        <v>0</v>
      </c>
      <c r="FLF7" s="62">
        <f>'Hist. country inflation'!FMY256/100</f>
        <v>0</v>
      </c>
      <c r="FLG7" s="62">
        <f>'Hist. country inflation'!FMZ256/100</f>
        <v>0</v>
      </c>
      <c r="FLH7" s="62">
        <f>'Hist. country inflation'!FNA256/100</f>
        <v>0</v>
      </c>
      <c r="FLI7" s="62">
        <f>'Hist. country inflation'!FNB256/100</f>
        <v>0</v>
      </c>
      <c r="FLJ7" s="62">
        <f>'Hist. country inflation'!FNC256/100</f>
        <v>0</v>
      </c>
      <c r="FLK7" s="62">
        <f>'Hist. country inflation'!FND256/100</f>
        <v>0</v>
      </c>
      <c r="FLL7" s="62">
        <f>'Hist. country inflation'!FNE256/100</f>
        <v>0</v>
      </c>
      <c r="FLM7" s="62">
        <f>'Hist. country inflation'!FNF256/100</f>
        <v>0</v>
      </c>
      <c r="FLN7" s="62">
        <f>'Hist. country inflation'!FNG256/100</f>
        <v>0</v>
      </c>
      <c r="FLO7" s="62">
        <f>'Hist. country inflation'!FNH256/100</f>
        <v>0</v>
      </c>
      <c r="FLP7" s="62">
        <f>'Hist. country inflation'!FNI256/100</f>
        <v>0</v>
      </c>
      <c r="FLQ7" s="62">
        <f>'Hist. country inflation'!FNJ256/100</f>
        <v>0</v>
      </c>
      <c r="FLR7" s="62">
        <f>'Hist. country inflation'!FNK256/100</f>
        <v>0</v>
      </c>
      <c r="FLS7" s="62">
        <f>'Hist. country inflation'!FNL256/100</f>
        <v>0</v>
      </c>
      <c r="FLT7" s="62">
        <f>'Hist. country inflation'!FNM256/100</f>
        <v>0</v>
      </c>
      <c r="FLU7" s="62">
        <f>'Hist. country inflation'!FNN256/100</f>
        <v>0</v>
      </c>
      <c r="FLV7" s="62">
        <f>'Hist. country inflation'!FNO256/100</f>
        <v>0</v>
      </c>
      <c r="FLW7" s="62">
        <f>'Hist. country inflation'!FNP256/100</f>
        <v>0</v>
      </c>
      <c r="FLX7" s="62">
        <f>'Hist. country inflation'!FNQ256/100</f>
        <v>0</v>
      </c>
      <c r="FLY7" s="62">
        <f>'Hist. country inflation'!FNR256/100</f>
        <v>0</v>
      </c>
      <c r="FLZ7" s="62">
        <f>'Hist. country inflation'!FNS256/100</f>
        <v>0</v>
      </c>
      <c r="FMA7" s="62">
        <f>'Hist. country inflation'!FNT256/100</f>
        <v>0</v>
      </c>
      <c r="FMB7" s="62">
        <f>'Hist. country inflation'!FNU256/100</f>
        <v>0</v>
      </c>
      <c r="FMC7" s="62">
        <f>'Hist. country inflation'!FNV256/100</f>
        <v>0</v>
      </c>
      <c r="FMD7" s="62">
        <f>'Hist. country inflation'!FNW256/100</f>
        <v>0</v>
      </c>
      <c r="FME7" s="62">
        <f>'Hist. country inflation'!FNX256/100</f>
        <v>0</v>
      </c>
      <c r="FMF7" s="62">
        <f>'Hist. country inflation'!FNY256/100</f>
        <v>0</v>
      </c>
      <c r="FMG7" s="62">
        <f>'Hist. country inflation'!FNZ256/100</f>
        <v>0</v>
      </c>
      <c r="FMH7" s="62">
        <f>'Hist. country inflation'!FOA256/100</f>
        <v>0</v>
      </c>
      <c r="FMI7" s="62">
        <f>'Hist. country inflation'!FOB256/100</f>
        <v>0</v>
      </c>
      <c r="FMJ7" s="62">
        <f>'Hist. country inflation'!FOC256/100</f>
        <v>0</v>
      </c>
      <c r="FMK7" s="62">
        <f>'Hist. country inflation'!FOD256/100</f>
        <v>0</v>
      </c>
      <c r="FML7" s="62">
        <f>'Hist. country inflation'!FOE256/100</f>
        <v>0</v>
      </c>
      <c r="FMM7" s="62">
        <f>'Hist. country inflation'!FOF256/100</f>
        <v>0</v>
      </c>
      <c r="FMN7" s="62">
        <f>'Hist. country inflation'!FOG256/100</f>
        <v>0</v>
      </c>
      <c r="FMO7" s="62">
        <f>'Hist. country inflation'!FOH256/100</f>
        <v>0</v>
      </c>
      <c r="FMP7" s="62">
        <f>'Hist. country inflation'!FOI256/100</f>
        <v>0</v>
      </c>
      <c r="FMQ7" s="62">
        <f>'Hist. country inflation'!FOJ256/100</f>
        <v>0</v>
      </c>
      <c r="FMR7" s="62">
        <f>'Hist. country inflation'!FOK256/100</f>
        <v>0</v>
      </c>
      <c r="FMS7" s="62">
        <f>'Hist. country inflation'!FOL256/100</f>
        <v>0</v>
      </c>
      <c r="FMT7" s="62">
        <f>'Hist. country inflation'!FOM256/100</f>
        <v>0</v>
      </c>
      <c r="FMU7" s="62">
        <f>'Hist. country inflation'!FON256/100</f>
        <v>0</v>
      </c>
      <c r="FMV7" s="62">
        <f>'Hist. country inflation'!FOO256/100</f>
        <v>0</v>
      </c>
      <c r="FMW7" s="62">
        <f>'Hist. country inflation'!FOP256/100</f>
        <v>0</v>
      </c>
      <c r="FMX7" s="62">
        <f>'Hist. country inflation'!FOQ256/100</f>
        <v>0</v>
      </c>
      <c r="FMY7" s="62">
        <f>'Hist. country inflation'!FOR256/100</f>
        <v>0</v>
      </c>
      <c r="FMZ7" s="62">
        <f>'Hist. country inflation'!FOS256/100</f>
        <v>0</v>
      </c>
      <c r="FNA7" s="62">
        <f>'Hist. country inflation'!FOT256/100</f>
        <v>0</v>
      </c>
      <c r="FNB7" s="62">
        <f>'Hist. country inflation'!FOU256/100</f>
        <v>0</v>
      </c>
      <c r="FNC7" s="62">
        <f>'Hist. country inflation'!FOV256/100</f>
        <v>0</v>
      </c>
      <c r="FND7" s="62">
        <f>'Hist. country inflation'!FOW256/100</f>
        <v>0</v>
      </c>
      <c r="FNE7" s="62">
        <f>'Hist. country inflation'!FOX256/100</f>
        <v>0</v>
      </c>
      <c r="FNF7" s="62">
        <f>'Hist. country inflation'!FOY256/100</f>
        <v>0</v>
      </c>
      <c r="FNG7" s="62">
        <f>'Hist. country inflation'!FOZ256/100</f>
        <v>0</v>
      </c>
      <c r="FNH7" s="62">
        <f>'Hist. country inflation'!FPA256/100</f>
        <v>0</v>
      </c>
      <c r="FNI7" s="62">
        <f>'Hist. country inflation'!FPB256/100</f>
        <v>0</v>
      </c>
      <c r="FNJ7" s="62">
        <f>'Hist. country inflation'!FPC256/100</f>
        <v>0</v>
      </c>
      <c r="FNK7" s="62">
        <f>'Hist. country inflation'!FPD256/100</f>
        <v>0</v>
      </c>
      <c r="FNL7" s="62">
        <f>'Hist. country inflation'!FPE256/100</f>
        <v>0</v>
      </c>
      <c r="FNM7" s="62">
        <f>'Hist. country inflation'!FPF256/100</f>
        <v>0</v>
      </c>
      <c r="FNN7" s="62">
        <f>'Hist. country inflation'!FPG256/100</f>
        <v>0</v>
      </c>
      <c r="FNO7" s="62">
        <f>'Hist. country inflation'!FPH256/100</f>
        <v>0</v>
      </c>
      <c r="FNP7" s="62">
        <f>'Hist. country inflation'!FPI256/100</f>
        <v>0</v>
      </c>
      <c r="FNQ7" s="62">
        <f>'Hist. country inflation'!FPJ256/100</f>
        <v>0</v>
      </c>
      <c r="FNR7" s="62">
        <f>'Hist. country inflation'!FPK256/100</f>
        <v>0</v>
      </c>
      <c r="FNS7" s="62">
        <f>'Hist. country inflation'!FPL256/100</f>
        <v>0</v>
      </c>
      <c r="FNT7" s="62">
        <f>'Hist. country inflation'!FPM256/100</f>
        <v>0</v>
      </c>
      <c r="FNU7" s="62">
        <f>'Hist. country inflation'!FPN256/100</f>
        <v>0</v>
      </c>
      <c r="FNV7" s="62">
        <f>'Hist. country inflation'!FPO256/100</f>
        <v>0</v>
      </c>
      <c r="FNW7" s="62">
        <f>'Hist. country inflation'!FPP256/100</f>
        <v>0</v>
      </c>
      <c r="FNX7" s="62">
        <f>'Hist. country inflation'!FPQ256/100</f>
        <v>0</v>
      </c>
      <c r="FNY7" s="62">
        <f>'Hist. country inflation'!FPR256/100</f>
        <v>0</v>
      </c>
      <c r="FNZ7" s="62">
        <f>'Hist. country inflation'!FPS256/100</f>
        <v>0</v>
      </c>
      <c r="FOA7" s="62">
        <f>'Hist. country inflation'!FPT256/100</f>
        <v>0</v>
      </c>
      <c r="FOB7" s="62">
        <f>'Hist. country inflation'!FPU256/100</f>
        <v>0</v>
      </c>
      <c r="FOC7" s="62">
        <f>'Hist. country inflation'!FPV256/100</f>
        <v>0</v>
      </c>
      <c r="FOD7" s="62">
        <f>'Hist. country inflation'!FPW256/100</f>
        <v>0</v>
      </c>
      <c r="FOE7" s="62">
        <f>'Hist. country inflation'!FPX256/100</f>
        <v>0</v>
      </c>
      <c r="FOF7" s="62">
        <f>'Hist. country inflation'!FPY256/100</f>
        <v>0</v>
      </c>
      <c r="FOG7" s="62">
        <f>'Hist. country inflation'!FPZ256/100</f>
        <v>0</v>
      </c>
      <c r="FOH7" s="62">
        <f>'Hist. country inflation'!FQA256/100</f>
        <v>0</v>
      </c>
      <c r="FOI7" s="62">
        <f>'Hist. country inflation'!FQB256/100</f>
        <v>0</v>
      </c>
      <c r="FOJ7" s="62">
        <f>'Hist. country inflation'!FQC256/100</f>
        <v>0</v>
      </c>
      <c r="FOK7" s="62">
        <f>'Hist. country inflation'!FQD256/100</f>
        <v>0</v>
      </c>
      <c r="FOL7" s="62">
        <f>'Hist. country inflation'!FQE256/100</f>
        <v>0</v>
      </c>
      <c r="FOM7" s="62">
        <f>'Hist. country inflation'!FQF256/100</f>
        <v>0</v>
      </c>
      <c r="FON7" s="62">
        <f>'Hist. country inflation'!FQG256/100</f>
        <v>0</v>
      </c>
      <c r="FOO7" s="62">
        <f>'Hist. country inflation'!FQH256/100</f>
        <v>0</v>
      </c>
      <c r="FOP7" s="62">
        <f>'Hist. country inflation'!FQI256/100</f>
        <v>0</v>
      </c>
      <c r="FOQ7" s="62">
        <f>'Hist. country inflation'!FQJ256/100</f>
        <v>0</v>
      </c>
      <c r="FOR7" s="62">
        <f>'Hist. country inflation'!FQK256/100</f>
        <v>0</v>
      </c>
      <c r="FOS7" s="62">
        <f>'Hist. country inflation'!FQL256/100</f>
        <v>0</v>
      </c>
      <c r="FOT7" s="62">
        <f>'Hist. country inflation'!FQM256/100</f>
        <v>0</v>
      </c>
      <c r="FOU7" s="62">
        <f>'Hist. country inflation'!FQN256/100</f>
        <v>0</v>
      </c>
      <c r="FOV7" s="62">
        <f>'Hist. country inflation'!FQO256/100</f>
        <v>0</v>
      </c>
      <c r="FOW7" s="62">
        <f>'Hist. country inflation'!FQP256/100</f>
        <v>0</v>
      </c>
      <c r="FOX7" s="62">
        <f>'Hist. country inflation'!FQQ256/100</f>
        <v>0</v>
      </c>
      <c r="FOY7" s="62">
        <f>'Hist. country inflation'!FQR256/100</f>
        <v>0</v>
      </c>
      <c r="FOZ7" s="62">
        <f>'Hist. country inflation'!FQS256/100</f>
        <v>0</v>
      </c>
      <c r="FPA7" s="62">
        <f>'Hist. country inflation'!FQT256/100</f>
        <v>0</v>
      </c>
      <c r="FPB7" s="62">
        <f>'Hist. country inflation'!FQU256/100</f>
        <v>0</v>
      </c>
      <c r="FPC7" s="62">
        <f>'Hist. country inflation'!FQV256/100</f>
        <v>0</v>
      </c>
      <c r="FPD7" s="62">
        <f>'Hist. country inflation'!FQW256/100</f>
        <v>0</v>
      </c>
      <c r="FPE7" s="62">
        <f>'Hist. country inflation'!FQX256/100</f>
        <v>0</v>
      </c>
      <c r="FPF7" s="62">
        <f>'Hist. country inflation'!FQY256/100</f>
        <v>0</v>
      </c>
      <c r="FPG7" s="62">
        <f>'Hist. country inflation'!FQZ256/100</f>
        <v>0</v>
      </c>
      <c r="FPH7" s="62">
        <f>'Hist. country inflation'!FRA256/100</f>
        <v>0</v>
      </c>
      <c r="FPI7" s="62">
        <f>'Hist. country inflation'!FRB256/100</f>
        <v>0</v>
      </c>
      <c r="FPJ7" s="62">
        <f>'Hist. country inflation'!FRC256/100</f>
        <v>0</v>
      </c>
      <c r="FPK7" s="62">
        <f>'Hist. country inflation'!FRD256/100</f>
        <v>0</v>
      </c>
      <c r="FPL7" s="62">
        <f>'Hist. country inflation'!FRE256/100</f>
        <v>0</v>
      </c>
      <c r="FPM7" s="62">
        <f>'Hist. country inflation'!FRF256/100</f>
        <v>0</v>
      </c>
      <c r="FPN7" s="62">
        <f>'Hist. country inflation'!FRG256/100</f>
        <v>0</v>
      </c>
      <c r="FPO7" s="62">
        <f>'Hist. country inflation'!FRH256/100</f>
        <v>0</v>
      </c>
      <c r="FPP7" s="62">
        <f>'Hist. country inflation'!FRI256/100</f>
        <v>0</v>
      </c>
      <c r="FPQ7" s="62">
        <f>'Hist. country inflation'!FRJ256/100</f>
        <v>0</v>
      </c>
      <c r="FPR7" s="62">
        <f>'Hist. country inflation'!FRK256/100</f>
        <v>0</v>
      </c>
      <c r="FPS7" s="62">
        <f>'Hist. country inflation'!FRL256/100</f>
        <v>0</v>
      </c>
      <c r="FPT7" s="62">
        <f>'Hist. country inflation'!FRM256/100</f>
        <v>0</v>
      </c>
      <c r="FPU7" s="62">
        <f>'Hist. country inflation'!FRN256/100</f>
        <v>0</v>
      </c>
      <c r="FPV7" s="62">
        <f>'Hist. country inflation'!FRO256/100</f>
        <v>0</v>
      </c>
      <c r="FPW7" s="62">
        <f>'Hist. country inflation'!FRP256/100</f>
        <v>0</v>
      </c>
      <c r="FPX7" s="62">
        <f>'Hist. country inflation'!FRQ256/100</f>
        <v>0</v>
      </c>
      <c r="FPY7" s="62">
        <f>'Hist. country inflation'!FRR256/100</f>
        <v>0</v>
      </c>
      <c r="FPZ7" s="62">
        <f>'Hist. country inflation'!FRS256/100</f>
        <v>0</v>
      </c>
      <c r="FQA7" s="62">
        <f>'Hist. country inflation'!FRT256/100</f>
        <v>0</v>
      </c>
      <c r="FQB7" s="62">
        <f>'Hist. country inflation'!FRU256/100</f>
        <v>0</v>
      </c>
      <c r="FQC7" s="62">
        <f>'Hist. country inflation'!FRV256/100</f>
        <v>0</v>
      </c>
      <c r="FQD7" s="62">
        <f>'Hist. country inflation'!FRW256/100</f>
        <v>0</v>
      </c>
      <c r="FQE7" s="62">
        <f>'Hist. country inflation'!FRX256/100</f>
        <v>0</v>
      </c>
      <c r="FQF7" s="62">
        <f>'Hist. country inflation'!FRY256/100</f>
        <v>0</v>
      </c>
      <c r="FQG7" s="62">
        <f>'Hist. country inflation'!FRZ256/100</f>
        <v>0</v>
      </c>
      <c r="FQH7" s="62">
        <f>'Hist. country inflation'!FSA256/100</f>
        <v>0</v>
      </c>
      <c r="FQI7" s="62">
        <f>'Hist. country inflation'!FSB256/100</f>
        <v>0</v>
      </c>
      <c r="FQJ7" s="62">
        <f>'Hist. country inflation'!FSC256/100</f>
        <v>0</v>
      </c>
      <c r="FQK7" s="62">
        <f>'Hist. country inflation'!FSD256/100</f>
        <v>0</v>
      </c>
      <c r="FQL7" s="62">
        <f>'Hist. country inflation'!FSE256/100</f>
        <v>0</v>
      </c>
      <c r="FQM7" s="62">
        <f>'Hist. country inflation'!FSF256/100</f>
        <v>0</v>
      </c>
      <c r="FQN7" s="62">
        <f>'Hist. country inflation'!FSG256/100</f>
        <v>0</v>
      </c>
      <c r="FQO7" s="62">
        <f>'Hist. country inflation'!FSH256/100</f>
        <v>0</v>
      </c>
      <c r="FQP7" s="62">
        <f>'Hist. country inflation'!FSI256/100</f>
        <v>0</v>
      </c>
      <c r="FQQ7" s="62">
        <f>'Hist. country inflation'!FSJ256/100</f>
        <v>0</v>
      </c>
      <c r="FQR7" s="62">
        <f>'Hist. country inflation'!FSK256/100</f>
        <v>0</v>
      </c>
      <c r="FQS7" s="62">
        <f>'Hist. country inflation'!FSL256/100</f>
        <v>0</v>
      </c>
      <c r="FQT7" s="62">
        <f>'Hist. country inflation'!FSM256/100</f>
        <v>0</v>
      </c>
      <c r="FQU7" s="62">
        <f>'Hist. country inflation'!FSN256/100</f>
        <v>0</v>
      </c>
      <c r="FQV7" s="62">
        <f>'Hist. country inflation'!FSO256/100</f>
        <v>0</v>
      </c>
      <c r="FQW7" s="62">
        <f>'Hist. country inflation'!FSP256/100</f>
        <v>0</v>
      </c>
      <c r="FQX7" s="62">
        <f>'Hist. country inflation'!FSQ256/100</f>
        <v>0</v>
      </c>
      <c r="FQY7" s="62">
        <f>'Hist. country inflation'!FSR256/100</f>
        <v>0</v>
      </c>
      <c r="FQZ7" s="62">
        <f>'Hist. country inflation'!FSS256/100</f>
        <v>0</v>
      </c>
      <c r="FRA7" s="62">
        <f>'Hist. country inflation'!FST256/100</f>
        <v>0</v>
      </c>
      <c r="FRB7" s="62">
        <f>'Hist. country inflation'!FSU256/100</f>
        <v>0</v>
      </c>
      <c r="FRC7" s="62">
        <f>'Hist. country inflation'!FSV256/100</f>
        <v>0</v>
      </c>
      <c r="FRD7" s="62">
        <f>'Hist. country inflation'!FSW256/100</f>
        <v>0</v>
      </c>
      <c r="FRE7" s="62">
        <f>'Hist. country inflation'!FSX256/100</f>
        <v>0</v>
      </c>
      <c r="FRF7" s="62">
        <f>'Hist. country inflation'!FSY256/100</f>
        <v>0</v>
      </c>
      <c r="FRG7" s="62">
        <f>'Hist. country inflation'!FSZ256/100</f>
        <v>0</v>
      </c>
      <c r="FRH7" s="62">
        <f>'Hist. country inflation'!FTA256/100</f>
        <v>0</v>
      </c>
      <c r="FRI7" s="62">
        <f>'Hist. country inflation'!FTB256/100</f>
        <v>0</v>
      </c>
      <c r="FRJ7" s="62">
        <f>'Hist. country inflation'!FTC256/100</f>
        <v>0</v>
      </c>
      <c r="FRK7" s="62">
        <f>'Hist. country inflation'!FTD256/100</f>
        <v>0</v>
      </c>
      <c r="FRL7" s="62">
        <f>'Hist. country inflation'!FTE256/100</f>
        <v>0</v>
      </c>
      <c r="FRM7" s="62">
        <f>'Hist. country inflation'!FTF256/100</f>
        <v>0</v>
      </c>
      <c r="FRN7" s="62">
        <f>'Hist. country inflation'!FTG256/100</f>
        <v>0</v>
      </c>
      <c r="FRO7" s="62">
        <f>'Hist. country inflation'!FTH256/100</f>
        <v>0</v>
      </c>
      <c r="FRP7" s="62">
        <f>'Hist. country inflation'!FTI256/100</f>
        <v>0</v>
      </c>
      <c r="FRQ7" s="62">
        <f>'Hist. country inflation'!FTJ256/100</f>
        <v>0</v>
      </c>
      <c r="FRR7" s="62">
        <f>'Hist. country inflation'!FTK256/100</f>
        <v>0</v>
      </c>
      <c r="FRS7" s="62">
        <f>'Hist. country inflation'!FTL256/100</f>
        <v>0</v>
      </c>
      <c r="FRT7" s="62">
        <f>'Hist. country inflation'!FTM256/100</f>
        <v>0</v>
      </c>
      <c r="FRU7" s="62">
        <f>'Hist. country inflation'!FTN256/100</f>
        <v>0</v>
      </c>
      <c r="FRV7" s="62">
        <f>'Hist. country inflation'!FTO256/100</f>
        <v>0</v>
      </c>
      <c r="FRW7" s="62">
        <f>'Hist. country inflation'!FTP256/100</f>
        <v>0</v>
      </c>
      <c r="FRX7" s="62">
        <f>'Hist. country inflation'!FTQ256/100</f>
        <v>0</v>
      </c>
      <c r="FRY7" s="62">
        <f>'Hist. country inflation'!FTR256/100</f>
        <v>0</v>
      </c>
      <c r="FRZ7" s="62">
        <f>'Hist. country inflation'!FTS256/100</f>
        <v>0</v>
      </c>
      <c r="FSA7" s="62">
        <f>'Hist. country inflation'!FTT256/100</f>
        <v>0</v>
      </c>
      <c r="FSB7" s="62">
        <f>'Hist. country inflation'!FTU256/100</f>
        <v>0</v>
      </c>
      <c r="FSC7" s="62">
        <f>'Hist. country inflation'!FTV256/100</f>
        <v>0</v>
      </c>
      <c r="FSD7" s="62">
        <f>'Hist. country inflation'!FTW256/100</f>
        <v>0</v>
      </c>
      <c r="FSE7" s="62">
        <f>'Hist. country inflation'!FTX256/100</f>
        <v>0</v>
      </c>
      <c r="FSF7" s="62">
        <f>'Hist. country inflation'!FTY256/100</f>
        <v>0</v>
      </c>
      <c r="FSG7" s="62">
        <f>'Hist. country inflation'!FTZ256/100</f>
        <v>0</v>
      </c>
      <c r="FSH7" s="62">
        <f>'Hist. country inflation'!FUA256/100</f>
        <v>0</v>
      </c>
      <c r="FSI7" s="62">
        <f>'Hist. country inflation'!FUB256/100</f>
        <v>0</v>
      </c>
      <c r="FSJ7" s="62">
        <f>'Hist. country inflation'!FUC256/100</f>
        <v>0</v>
      </c>
      <c r="FSK7" s="62">
        <f>'Hist. country inflation'!FUD256/100</f>
        <v>0</v>
      </c>
      <c r="FSL7" s="62">
        <f>'Hist. country inflation'!FUE256/100</f>
        <v>0</v>
      </c>
      <c r="FSM7" s="62">
        <f>'Hist. country inflation'!FUF256/100</f>
        <v>0</v>
      </c>
      <c r="FSN7" s="62">
        <f>'Hist. country inflation'!FUG256/100</f>
        <v>0</v>
      </c>
      <c r="FSO7" s="62">
        <f>'Hist. country inflation'!FUH256/100</f>
        <v>0</v>
      </c>
      <c r="FSP7" s="62">
        <f>'Hist. country inflation'!FUI256/100</f>
        <v>0</v>
      </c>
      <c r="FSQ7" s="62">
        <f>'Hist. country inflation'!FUJ256/100</f>
        <v>0</v>
      </c>
      <c r="FSR7" s="62">
        <f>'Hist. country inflation'!FUK256/100</f>
        <v>0</v>
      </c>
      <c r="FSS7" s="62">
        <f>'Hist. country inflation'!FUL256/100</f>
        <v>0</v>
      </c>
      <c r="FST7" s="62">
        <f>'Hist. country inflation'!FUM256/100</f>
        <v>0</v>
      </c>
      <c r="FSU7" s="62">
        <f>'Hist. country inflation'!FUN256/100</f>
        <v>0</v>
      </c>
      <c r="FSV7" s="62">
        <f>'Hist. country inflation'!FUO256/100</f>
        <v>0</v>
      </c>
      <c r="FSW7" s="62">
        <f>'Hist. country inflation'!FUP256/100</f>
        <v>0</v>
      </c>
      <c r="FSX7" s="62">
        <f>'Hist. country inflation'!FUQ256/100</f>
        <v>0</v>
      </c>
      <c r="FSY7" s="62">
        <f>'Hist. country inflation'!FUR256/100</f>
        <v>0</v>
      </c>
      <c r="FSZ7" s="62">
        <f>'Hist. country inflation'!FUS256/100</f>
        <v>0</v>
      </c>
      <c r="FTA7" s="62">
        <f>'Hist. country inflation'!FUT256/100</f>
        <v>0</v>
      </c>
      <c r="FTB7" s="62">
        <f>'Hist. country inflation'!FUU256/100</f>
        <v>0</v>
      </c>
      <c r="FTC7" s="62">
        <f>'Hist. country inflation'!FUV256/100</f>
        <v>0</v>
      </c>
      <c r="FTD7" s="62">
        <f>'Hist. country inflation'!FUW256/100</f>
        <v>0</v>
      </c>
      <c r="FTE7" s="62">
        <f>'Hist. country inflation'!FUX256/100</f>
        <v>0</v>
      </c>
      <c r="FTF7" s="62">
        <f>'Hist. country inflation'!FUY256/100</f>
        <v>0</v>
      </c>
      <c r="FTG7" s="62">
        <f>'Hist. country inflation'!FUZ256/100</f>
        <v>0</v>
      </c>
      <c r="FTH7" s="62">
        <f>'Hist. country inflation'!FVA256/100</f>
        <v>0</v>
      </c>
      <c r="FTI7" s="62">
        <f>'Hist. country inflation'!FVB256/100</f>
        <v>0</v>
      </c>
      <c r="FTJ7" s="62">
        <f>'Hist. country inflation'!FVC256/100</f>
        <v>0</v>
      </c>
      <c r="FTK7" s="62">
        <f>'Hist. country inflation'!FVD256/100</f>
        <v>0</v>
      </c>
      <c r="FTL7" s="62">
        <f>'Hist. country inflation'!FVE256/100</f>
        <v>0</v>
      </c>
      <c r="FTM7" s="62">
        <f>'Hist. country inflation'!FVF256/100</f>
        <v>0</v>
      </c>
      <c r="FTN7" s="62">
        <f>'Hist. country inflation'!FVG256/100</f>
        <v>0</v>
      </c>
      <c r="FTO7" s="62">
        <f>'Hist. country inflation'!FVH256/100</f>
        <v>0</v>
      </c>
      <c r="FTP7" s="62">
        <f>'Hist. country inflation'!FVI256/100</f>
        <v>0</v>
      </c>
      <c r="FTQ7" s="62">
        <f>'Hist. country inflation'!FVJ256/100</f>
        <v>0</v>
      </c>
      <c r="FTR7" s="62">
        <f>'Hist. country inflation'!FVK256/100</f>
        <v>0</v>
      </c>
      <c r="FTS7" s="62">
        <f>'Hist. country inflation'!FVL256/100</f>
        <v>0</v>
      </c>
      <c r="FTT7" s="62">
        <f>'Hist. country inflation'!FVM256/100</f>
        <v>0</v>
      </c>
      <c r="FTU7" s="62">
        <f>'Hist. country inflation'!FVN256/100</f>
        <v>0</v>
      </c>
      <c r="FTV7" s="62">
        <f>'Hist. country inflation'!FVO256/100</f>
        <v>0</v>
      </c>
      <c r="FTW7" s="62">
        <f>'Hist. country inflation'!FVP256/100</f>
        <v>0</v>
      </c>
      <c r="FTX7" s="62">
        <f>'Hist. country inflation'!FVQ256/100</f>
        <v>0</v>
      </c>
      <c r="FTY7" s="62">
        <f>'Hist. country inflation'!FVR256/100</f>
        <v>0</v>
      </c>
      <c r="FTZ7" s="62">
        <f>'Hist. country inflation'!FVS256/100</f>
        <v>0</v>
      </c>
      <c r="FUA7" s="62">
        <f>'Hist. country inflation'!FVT256/100</f>
        <v>0</v>
      </c>
      <c r="FUB7" s="62">
        <f>'Hist. country inflation'!FVU256/100</f>
        <v>0</v>
      </c>
      <c r="FUC7" s="62">
        <f>'Hist. country inflation'!FVV256/100</f>
        <v>0</v>
      </c>
      <c r="FUD7" s="62">
        <f>'Hist. country inflation'!FVW256/100</f>
        <v>0</v>
      </c>
      <c r="FUE7" s="62">
        <f>'Hist. country inflation'!FVX256/100</f>
        <v>0</v>
      </c>
      <c r="FUF7" s="62">
        <f>'Hist. country inflation'!FVY256/100</f>
        <v>0</v>
      </c>
      <c r="FUG7" s="62">
        <f>'Hist. country inflation'!FVZ256/100</f>
        <v>0</v>
      </c>
      <c r="FUH7" s="62">
        <f>'Hist. country inflation'!FWA256/100</f>
        <v>0</v>
      </c>
      <c r="FUI7" s="62">
        <f>'Hist. country inflation'!FWB256/100</f>
        <v>0</v>
      </c>
      <c r="FUJ7" s="62">
        <f>'Hist. country inflation'!FWC256/100</f>
        <v>0</v>
      </c>
      <c r="FUK7" s="62">
        <f>'Hist. country inflation'!FWD256/100</f>
        <v>0</v>
      </c>
      <c r="FUL7" s="62">
        <f>'Hist. country inflation'!FWE256/100</f>
        <v>0</v>
      </c>
      <c r="FUM7" s="62">
        <f>'Hist. country inflation'!FWF256/100</f>
        <v>0</v>
      </c>
      <c r="FUN7" s="62">
        <f>'Hist. country inflation'!FWG256/100</f>
        <v>0</v>
      </c>
      <c r="FUO7" s="62">
        <f>'Hist. country inflation'!FWH256/100</f>
        <v>0</v>
      </c>
      <c r="FUP7" s="62">
        <f>'Hist. country inflation'!FWI256/100</f>
        <v>0</v>
      </c>
      <c r="FUQ7" s="62">
        <f>'Hist. country inflation'!FWJ256/100</f>
        <v>0</v>
      </c>
      <c r="FUR7" s="62">
        <f>'Hist. country inflation'!FWK256/100</f>
        <v>0</v>
      </c>
      <c r="FUS7" s="62">
        <f>'Hist. country inflation'!FWL256/100</f>
        <v>0</v>
      </c>
      <c r="FUT7" s="62">
        <f>'Hist. country inflation'!FWM256/100</f>
        <v>0</v>
      </c>
      <c r="FUU7" s="62">
        <f>'Hist. country inflation'!FWN256/100</f>
        <v>0</v>
      </c>
      <c r="FUV7" s="62">
        <f>'Hist. country inflation'!FWO256/100</f>
        <v>0</v>
      </c>
      <c r="FUW7" s="62">
        <f>'Hist. country inflation'!FWP256/100</f>
        <v>0</v>
      </c>
      <c r="FUX7" s="62">
        <f>'Hist. country inflation'!FWQ256/100</f>
        <v>0</v>
      </c>
      <c r="FUY7" s="62">
        <f>'Hist. country inflation'!FWR256/100</f>
        <v>0</v>
      </c>
      <c r="FUZ7" s="62">
        <f>'Hist. country inflation'!FWS256/100</f>
        <v>0</v>
      </c>
      <c r="FVA7" s="62">
        <f>'Hist. country inflation'!FWT256/100</f>
        <v>0</v>
      </c>
      <c r="FVB7" s="62">
        <f>'Hist. country inflation'!FWU256/100</f>
        <v>0</v>
      </c>
      <c r="FVC7" s="62">
        <f>'Hist. country inflation'!FWV256/100</f>
        <v>0</v>
      </c>
      <c r="FVD7" s="62">
        <f>'Hist. country inflation'!FWW256/100</f>
        <v>0</v>
      </c>
      <c r="FVE7" s="62">
        <f>'Hist. country inflation'!FWX256/100</f>
        <v>0</v>
      </c>
      <c r="FVF7" s="62">
        <f>'Hist. country inflation'!FWY256/100</f>
        <v>0</v>
      </c>
      <c r="FVG7" s="62">
        <f>'Hist. country inflation'!FWZ256/100</f>
        <v>0</v>
      </c>
      <c r="FVH7" s="62">
        <f>'Hist. country inflation'!FXA256/100</f>
        <v>0</v>
      </c>
      <c r="FVI7" s="62">
        <f>'Hist. country inflation'!FXB256/100</f>
        <v>0</v>
      </c>
      <c r="FVJ7" s="62">
        <f>'Hist. country inflation'!FXC256/100</f>
        <v>0</v>
      </c>
      <c r="FVK7" s="62">
        <f>'Hist. country inflation'!FXD256/100</f>
        <v>0</v>
      </c>
      <c r="FVL7" s="62">
        <f>'Hist. country inflation'!FXE256/100</f>
        <v>0</v>
      </c>
      <c r="FVM7" s="62">
        <f>'Hist. country inflation'!FXF256/100</f>
        <v>0</v>
      </c>
      <c r="FVN7" s="62">
        <f>'Hist. country inflation'!FXG256/100</f>
        <v>0</v>
      </c>
      <c r="FVO7" s="62">
        <f>'Hist. country inflation'!FXH256/100</f>
        <v>0</v>
      </c>
      <c r="FVP7" s="62">
        <f>'Hist. country inflation'!FXI256/100</f>
        <v>0</v>
      </c>
      <c r="FVQ7" s="62">
        <f>'Hist. country inflation'!FXJ256/100</f>
        <v>0</v>
      </c>
      <c r="FVR7" s="62">
        <f>'Hist. country inflation'!FXK256/100</f>
        <v>0</v>
      </c>
      <c r="FVS7" s="62">
        <f>'Hist. country inflation'!FXL256/100</f>
        <v>0</v>
      </c>
      <c r="FVT7" s="62">
        <f>'Hist. country inflation'!FXM256/100</f>
        <v>0</v>
      </c>
      <c r="FVU7" s="62">
        <f>'Hist. country inflation'!FXN256/100</f>
        <v>0</v>
      </c>
      <c r="FVV7" s="62">
        <f>'Hist. country inflation'!FXO256/100</f>
        <v>0</v>
      </c>
      <c r="FVW7" s="62">
        <f>'Hist. country inflation'!FXP256/100</f>
        <v>0</v>
      </c>
      <c r="FVX7" s="62">
        <f>'Hist. country inflation'!FXQ256/100</f>
        <v>0</v>
      </c>
      <c r="FVY7" s="62">
        <f>'Hist. country inflation'!FXR256/100</f>
        <v>0</v>
      </c>
      <c r="FVZ7" s="62">
        <f>'Hist. country inflation'!FXS256/100</f>
        <v>0</v>
      </c>
      <c r="FWA7" s="62">
        <f>'Hist. country inflation'!FXT256/100</f>
        <v>0</v>
      </c>
      <c r="FWB7" s="62">
        <f>'Hist. country inflation'!FXU256/100</f>
        <v>0</v>
      </c>
      <c r="FWC7" s="62">
        <f>'Hist. country inflation'!FXV256/100</f>
        <v>0</v>
      </c>
      <c r="FWD7" s="62">
        <f>'Hist. country inflation'!FXW256/100</f>
        <v>0</v>
      </c>
      <c r="FWE7" s="62">
        <f>'Hist. country inflation'!FXX256/100</f>
        <v>0</v>
      </c>
      <c r="FWF7" s="62">
        <f>'Hist. country inflation'!FXY256/100</f>
        <v>0</v>
      </c>
      <c r="FWG7" s="62">
        <f>'Hist. country inflation'!FXZ256/100</f>
        <v>0</v>
      </c>
      <c r="FWH7" s="62">
        <f>'Hist. country inflation'!FYA256/100</f>
        <v>0</v>
      </c>
      <c r="FWI7" s="62">
        <f>'Hist. country inflation'!FYB256/100</f>
        <v>0</v>
      </c>
      <c r="FWJ7" s="62">
        <f>'Hist. country inflation'!FYC256/100</f>
        <v>0</v>
      </c>
      <c r="FWK7" s="62">
        <f>'Hist. country inflation'!FYD256/100</f>
        <v>0</v>
      </c>
      <c r="FWL7" s="62">
        <f>'Hist. country inflation'!FYE256/100</f>
        <v>0</v>
      </c>
      <c r="FWM7" s="62">
        <f>'Hist. country inflation'!FYF256/100</f>
        <v>0</v>
      </c>
      <c r="FWN7" s="62">
        <f>'Hist. country inflation'!FYG256/100</f>
        <v>0</v>
      </c>
      <c r="FWO7" s="62">
        <f>'Hist. country inflation'!FYH256/100</f>
        <v>0</v>
      </c>
      <c r="FWP7" s="62">
        <f>'Hist. country inflation'!FYI256/100</f>
        <v>0</v>
      </c>
      <c r="FWQ7" s="62">
        <f>'Hist. country inflation'!FYJ256/100</f>
        <v>0</v>
      </c>
      <c r="FWR7" s="62">
        <f>'Hist. country inflation'!FYK256/100</f>
        <v>0</v>
      </c>
      <c r="FWS7" s="62">
        <f>'Hist. country inflation'!FYL256/100</f>
        <v>0</v>
      </c>
      <c r="FWT7" s="62">
        <f>'Hist. country inflation'!FYM256/100</f>
        <v>0</v>
      </c>
      <c r="FWU7" s="62">
        <f>'Hist. country inflation'!FYN256/100</f>
        <v>0</v>
      </c>
      <c r="FWV7" s="62">
        <f>'Hist. country inflation'!FYO256/100</f>
        <v>0</v>
      </c>
      <c r="FWW7" s="62">
        <f>'Hist. country inflation'!FYP256/100</f>
        <v>0</v>
      </c>
      <c r="FWX7" s="62">
        <f>'Hist. country inflation'!FYQ256/100</f>
        <v>0</v>
      </c>
      <c r="FWY7" s="62">
        <f>'Hist. country inflation'!FYR256/100</f>
        <v>0</v>
      </c>
      <c r="FWZ7" s="62">
        <f>'Hist. country inflation'!FYS256/100</f>
        <v>0</v>
      </c>
      <c r="FXA7" s="62">
        <f>'Hist. country inflation'!FYT256/100</f>
        <v>0</v>
      </c>
      <c r="FXB7" s="62">
        <f>'Hist. country inflation'!FYU256/100</f>
        <v>0</v>
      </c>
      <c r="FXC7" s="62">
        <f>'Hist. country inflation'!FYV256/100</f>
        <v>0</v>
      </c>
      <c r="FXD7" s="62">
        <f>'Hist. country inflation'!FYW256/100</f>
        <v>0</v>
      </c>
      <c r="FXE7" s="62">
        <f>'Hist. country inflation'!FYX256/100</f>
        <v>0</v>
      </c>
      <c r="FXF7" s="62">
        <f>'Hist. country inflation'!FYY256/100</f>
        <v>0</v>
      </c>
      <c r="FXG7" s="62">
        <f>'Hist. country inflation'!FYZ256/100</f>
        <v>0</v>
      </c>
      <c r="FXH7" s="62">
        <f>'Hist. country inflation'!FZA256/100</f>
        <v>0</v>
      </c>
      <c r="FXI7" s="62">
        <f>'Hist. country inflation'!FZB256/100</f>
        <v>0</v>
      </c>
      <c r="FXJ7" s="62">
        <f>'Hist. country inflation'!FZC256/100</f>
        <v>0</v>
      </c>
      <c r="FXK7" s="62">
        <f>'Hist. country inflation'!FZD256/100</f>
        <v>0</v>
      </c>
      <c r="FXL7" s="62">
        <f>'Hist. country inflation'!FZE256/100</f>
        <v>0</v>
      </c>
      <c r="FXM7" s="62">
        <f>'Hist. country inflation'!FZF256/100</f>
        <v>0</v>
      </c>
      <c r="FXN7" s="62">
        <f>'Hist. country inflation'!FZG256/100</f>
        <v>0</v>
      </c>
      <c r="FXO7" s="62">
        <f>'Hist. country inflation'!FZH256/100</f>
        <v>0</v>
      </c>
      <c r="FXP7" s="62">
        <f>'Hist. country inflation'!FZI256/100</f>
        <v>0</v>
      </c>
      <c r="FXQ7" s="62">
        <f>'Hist. country inflation'!FZJ256/100</f>
        <v>0</v>
      </c>
      <c r="FXR7" s="62">
        <f>'Hist. country inflation'!FZK256/100</f>
        <v>0</v>
      </c>
      <c r="FXS7" s="62">
        <f>'Hist. country inflation'!FZL256/100</f>
        <v>0</v>
      </c>
      <c r="FXT7" s="62">
        <f>'Hist. country inflation'!FZM256/100</f>
        <v>0</v>
      </c>
      <c r="FXU7" s="62">
        <f>'Hist. country inflation'!FZN256/100</f>
        <v>0</v>
      </c>
      <c r="FXV7" s="62">
        <f>'Hist. country inflation'!FZO256/100</f>
        <v>0</v>
      </c>
      <c r="FXW7" s="62">
        <f>'Hist. country inflation'!FZP256/100</f>
        <v>0</v>
      </c>
      <c r="FXX7" s="62">
        <f>'Hist. country inflation'!FZQ256/100</f>
        <v>0</v>
      </c>
      <c r="FXY7" s="62">
        <f>'Hist. country inflation'!FZR256/100</f>
        <v>0</v>
      </c>
      <c r="FXZ7" s="62">
        <f>'Hist. country inflation'!FZS256/100</f>
        <v>0</v>
      </c>
      <c r="FYA7" s="62">
        <f>'Hist. country inflation'!FZT256/100</f>
        <v>0</v>
      </c>
      <c r="FYB7" s="62">
        <f>'Hist. country inflation'!FZU256/100</f>
        <v>0</v>
      </c>
      <c r="FYC7" s="62">
        <f>'Hist. country inflation'!FZV256/100</f>
        <v>0</v>
      </c>
      <c r="FYD7" s="62">
        <f>'Hist. country inflation'!FZW256/100</f>
        <v>0</v>
      </c>
      <c r="FYE7" s="62">
        <f>'Hist. country inflation'!FZX256/100</f>
        <v>0</v>
      </c>
      <c r="FYF7" s="62">
        <f>'Hist. country inflation'!FZY256/100</f>
        <v>0</v>
      </c>
      <c r="FYG7" s="62">
        <f>'Hist. country inflation'!FZZ256/100</f>
        <v>0</v>
      </c>
      <c r="FYH7" s="62">
        <f>'Hist. country inflation'!GAA256/100</f>
        <v>0</v>
      </c>
      <c r="FYI7" s="62">
        <f>'Hist. country inflation'!GAB256/100</f>
        <v>0</v>
      </c>
      <c r="FYJ7" s="62">
        <f>'Hist. country inflation'!GAC256/100</f>
        <v>0</v>
      </c>
      <c r="FYK7" s="62">
        <f>'Hist. country inflation'!GAD256/100</f>
        <v>0</v>
      </c>
      <c r="FYL7" s="62">
        <f>'Hist. country inflation'!GAE256/100</f>
        <v>0</v>
      </c>
      <c r="FYM7" s="62">
        <f>'Hist. country inflation'!GAF256/100</f>
        <v>0</v>
      </c>
      <c r="FYN7" s="62">
        <f>'Hist. country inflation'!GAG256/100</f>
        <v>0</v>
      </c>
      <c r="FYO7" s="62">
        <f>'Hist. country inflation'!GAH256/100</f>
        <v>0</v>
      </c>
      <c r="FYP7" s="62">
        <f>'Hist. country inflation'!GAI256/100</f>
        <v>0</v>
      </c>
      <c r="FYQ7" s="62">
        <f>'Hist. country inflation'!GAJ256/100</f>
        <v>0</v>
      </c>
      <c r="FYR7" s="62">
        <f>'Hist. country inflation'!GAK256/100</f>
        <v>0</v>
      </c>
      <c r="FYS7" s="62">
        <f>'Hist. country inflation'!GAL256/100</f>
        <v>0</v>
      </c>
      <c r="FYT7" s="62">
        <f>'Hist. country inflation'!GAM256/100</f>
        <v>0</v>
      </c>
      <c r="FYU7" s="62">
        <f>'Hist. country inflation'!GAN256/100</f>
        <v>0</v>
      </c>
      <c r="FYV7" s="62">
        <f>'Hist. country inflation'!GAO256/100</f>
        <v>0</v>
      </c>
      <c r="FYW7" s="62">
        <f>'Hist. country inflation'!GAP256/100</f>
        <v>0</v>
      </c>
      <c r="FYX7" s="62">
        <f>'Hist. country inflation'!GAQ256/100</f>
        <v>0</v>
      </c>
      <c r="FYY7" s="62">
        <f>'Hist. country inflation'!GAR256/100</f>
        <v>0</v>
      </c>
      <c r="FYZ7" s="62">
        <f>'Hist. country inflation'!GAS256/100</f>
        <v>0</v>
      </c>
      <c r="FZA7" s="62">
        <f>'Hist. country inflation'!GAT256/100</f>
        <v>0</v>
      </c>
      <c r="FZB7" s="62">
        <f>'Hist. country inflation'!GAU256/100</f>
        <v>0</v>
      </c>
      <c r="FZC7" s="62">
        <f>'Hist. country inflation'!GAV256/100</f>
        <v>0</v>
      </c>
      <c r="FZD7" s="62">
        <f>'Hist. country inflation'!GAW256/100</f>
        <v>0</v>
      </c>
      <c r="FZE7" s="62">
        <f>'Hist. country inflation'!GAX256/100</f>
        <v>0</v>
      </c>
      <c r="FZF7" s="62">
        <f>'Hist. country inflation'!GAY256/100</f>
        <v>0</v>
      </c>
      <c r="FZG7" s="62">
        <f>'Hist. country inflation'!GAZ256/100</f>
        <v>0</v>
      </c>
      <c r="FZH7" s="62">
        <f>'Hist. country inflation'!GBA256/100</f>
        <v>0</v>
      </c>
      <c r="FZI7" s="62">
        <f>'Hist. country inflation'!GBB256/100</f>
        <v>0</v>
      </c>
      <c r="FZJ7" s="62">
        <f>'Hist. country inflation'!GBC256/100</f>
        <v>0</v>
      </c>
      <c r="FZK7" s="62">
        <f>'Hist. country inflation'!GBD256/100</f>
        <v>0</v>
      </c>
      <c r="FZL7" s="62">
        <f>'Hist. country inflation'!GBE256/100</f>
        <v>0</v>
      </c>
      <c r="FZM7" s="62">
        <f>'Hist. country inflation'!GBF256/100</f>
        <v>0</v>
      </c>
      <c r="FZN7" s="62">
        <f>'Hist. country inflation'!GBG256/100</f>
        <v>0</v>
      </c>
      <c r="FZO7" s="62">
        <f>'Hist. country inflation'!GBH256/100</f>
        <v>0</v>
      </c>
      <c r="FZP7" s="62">
        <f>'Hist. country inflation'!GBI256/100</f>
        <v>0</v>
      </c>
      <c r="FZQ7" s="62">
        <f>'Hist. country inflation'!GBJ256/100</f>
        <v>0</v>
      </c>
      <c r="FZR7" s="62">
        <f>'Hist. country inflation'!GBK256/100</f>
        <v>0</v>
      </c>
      <c r="FZS7" s="62">
        <f>'Hist. country inflation'!GBL256/100</f>
        <v>0</v>
      </c>
      <c r="FZT7" s="62">
        <f>'Hist. country inflation'!GBM256/100</f>
        <v>0</v>
      </c>
      <c r="FZU7" s="62">
        <f>'Hist. country inflation'!GBN256/100</f>
        <v>0</v>
      </c>
      <c r="FZV7" s="62">
        <f>'Hist. country inflation'!GBO256/100</f>
        <v>0</v>
      </c>
      <c r="FZW7" s="62">
        <f>'Hist. country inflation'!GBP256/100</f>
        <v>0</v>
      </c>
      <c r="FZX7" s="62">
        <f>'Hist. country inflation'!GBQ256/100</f>
        <v>0</v>
      </c>
      <c r="FZY7" s="62">
        <f>'Hist. country inflation'!GBR256/100</f>
        <v>0</v>
      </c>
      <c r="FZZ7" s="62">
        <f>'Hist. country inflation'!GBS256/100</f>
        <v>0</v>
      </c>
      <c r="GAA7" s="62">
        <f>'Hist. country inflation'!GBT256/100</f>
        <v>0</v>
      </c>
      <c r="GAB7" s="62">
        <f>'Hist. country inflation'!GBU256/100</f>
        <v>0</v>
      </c>
      <c r="GAC7" s="62">
        <f>'Hist. country inflation'!GBV256/100</f>
        <v>0</v>
      </c>
      <c r="GAD7" s="62">
        <f>'Hist. country inflation'!GBW256/100</f>
        <v>0</v>
      </c>
      <c r="GAE7" s="62">
        <f>'Hist. country inflation'!GBX256/100</f>
        <v>0</v>
      </c>
      <c r="GAF7" s="62">
        <f>'Hist. country inflation'!GBY256/100</f>
        <v>0</v>
      </c>
      <c r="GAG7" s="62">
        <f>'Hist. country inflation'!GBZ256/100</f>
        <v>0</v>
      </c>
      <c r="GAH7" s="62">
        <f>'Hist. country inflation'!GCA256/100</f>
        <v>0</v>
      </c>
      <c r="GAI7" s="62">
        <f>'Hist. country inflation'!GCB256/100</f>
        <v>0</v>
      </c>
      <c r="GAJ7" s="62">
        <f>'Hist. country inflation'!GCC256/100</f>
        <v>0</v>
      </c>
      <c r="GAK7" s="62">
        <f>'Hist. country inflation'!GCD256/100</f>
        <v>0</v>
      </c>
      <c r="GAL7" s="62">
        <f>'Hist. country inflation'!GCE256/100</f>
        <v>0</v>
      </c>
      <c r="GAM7" s="62">
        <f>'Hist. country inflation'!GCF256/100</f>
        <v>0</v>
      </c>
      <c r="GAN7" s="62">
        <f>'Hist. country inflation'!GCG256/100</f>
        <v>0</v>
      </c>
      <c r="GAO7" s="62">
        <f>'Hist. country inflation'!GCH256/100</f>
        <v>0</v>
      </c>
      <c r="GAP7" s="62">
        <f>'Hist. country inflation'!GCI256/100</f>
        <v>0</v>
      </c>
      <c r="GAQ7" s="62">
        <f>'Hist. country inflation'!GCJ256/100</f>
        <v>0</v>
      </c>
      <c r="GAR7" s="62">
        <f>'Hist. country inflation'!GCK256/100</f>
        <v>0</v>
      </c>
      <c r="GAS7" s="62">
        <f>'Hist. country inflation'!GCL256/100</f>
        <v>0</v>
      </c>
      <c r="GAT7" s="62">
        <f>'Hist. country inflation'!GCM256/100</f>
        <v>0</v>
      </c>
      <c r="GAU7" s="62">
        <f>'Hist. country inflation'!GCN256/100</f>
        <v>0</v>
      </c>
      <c r="GAV7" s="62">
        <f>'Hist. country inflation'!GCO256/100</f>
        <v>0</v>
      </c>
      <c r="GAW7" s="62">
        <f>'Hist. country inflation'!GCP256/100</f>
        <v>0</v>
      </c>
      <c r="GAX7" s="62">
        <f>'Hist. country inflation'!GCQ256/100</f>
        <v>0</v>
      </c>
      <c r="GAY7" s="62">
        <f>'Hist. country inflation'!GCR256/100</f>
        <v>0</v>
      </c>
      <c r="GAZ7" s="62">
        <f>'Hist. country inflation'!GCS256/100</f>
        <v>0</v>
      </c>
      <c r="GBA7" s="62">
        <f>'Hist. country inflation'!GCT256/100</f>
        <v>0</v>
      </c>
      <c r="GBB7" s="62">
        <f>'Hist. country inflation'!GCU256/100</f>
        <v>0</v>
      </c>
      <c r="GBC7" s="62">
        <f>'Hist. country inflation'!GCV256/100</f>
        <v>0</v>
      </c>
      <c r="GBD7" s="62">
        <f>'Hist. country inflation'!GCW256/100</f>
        <v>0</v>
      </c>
      <c r="GBE7" s="62">
        <f>'Hist. country inflation'!GCX256/100</f>
        <v>0</v>
      </c>
      <c r="GBF7" s="62">
        <f>'Hist. country inflation'!GCY256/100</f>
        <v>0</v>
      </c>
      <c r="GBG7" s="62">
        <f>'Hist. country inflation'!GCZ256/100</f>
        <v>0</v>
      </c>
      <c r="GBH7" s="62">
        <f>'Hist. country inflation'!GDA256/100</f>
        <v>0</v>
      </c>
      <c r="GBI7" s="62">
        <f>'Hist. country inflation'!GDB256/100</f>
        <v>0</v>
      </c>
      <c r="GBJ7" s="62">
        <f>'Hist. country inflation'!GDC256/100</f>
        <v>0</v>
      </c>
      <c r="GBK7" s="62">
        <f>'Hist. country inflation'!GDD256/100</f>
        <v>0</v>
      </c>
      <c r="GBL7" s="62">
        <f>'Hist. country inflation'!GDE256/100</f>
        <v>0</v>
      </c>
      <c r="GBM7" s="62">
        <f>'Hist. country inflation'!GDF256/100</f>
        <v>0</v>
      </c>
      <c r="GBN7" s="62">
        <f>'Hist. country inflation'!GDG256/100</f>
        <v>0</v>
      </c>
      <c r="GBO7" s="62">
        <f>'Hist. country inflation'!GDH256/100</f>
        <v>0</v>
      </c>
      <c r="GBP7" s="62">
        <f>'Hist. country inflation'!GDI256/100</f>
        <v>0</v>
      </c>
      <c r="GBQ7" s="62">
        <f>'Hist. country inflation'!GDJ256/100</f>
        <v>0</v>
      </c>
      <c r="GBR7" s="62">
        <f>'Hist. country inflation'!GDK256/100</f>
        <v>0</v>
      </c>
      <c r="GBS7" s="62">
        <f>'Hist. country inflation'!GDL256/100</f>
        <v>0</v>
      </c>
      <c r="GBT7" s="62">
        <f>'Hist. country inflation'!GDM256/100</f>
        <v>0</v>
      </c>
      <c r="GBU7" s="62">
        <f>'Hist. country inflation'!GDN256/100</f>
        <v>0</v>
      </c>
      <c r="GBV7" s="62">
        <f>'Hist. country inflation'!GDO256/100</f>
        <v>0</v>
      </c>
      <c r="GBW7" s="62">
        <f>'Hist. country inflation'!GDP256/100</f>
        <v>0</v>
      </c>
      <c r="GBX7" s="62">
        <f>'Hist. country inflation'!GDQ256/100</f>
        <v>0</v>
      </c>
      <c r="GBY7" s="62">
        <f>'Hist. country inflation'!GDR256/100</f>
        <v>0</v>
      </c>
      <c r="GBZ7" s="62">
        <f>'Hist. country inflation'!GDS256/100</f>
        <v>0</v>
      </c>
      <c r="GCA7" s="62">
        <f>'Hist. country inflation'!GDT256/100</f>
        <v>0</v>
      </c>
      <c r="GCB7" s="62">
        <f>'Hist. country inflation'!GDU256/100</f>
        <v>0</v>
      </c>
      <c r="GCC7" s="62">
        <f>'Hist. country inflation'!GDV256/100</f>
        <v>0</v>
      </c>
      <c r="GCD7" s="62">
        <f>'Hist. country inflation'!GDW256/100</f>
        <v>0</v>
      </c>
      <c r="GCE7" s="62">
        <f>'Hist. country inflation'!GDX256/100</f>
        <v>0</v>
      </c>
      <c r="GCF7" s="62">
        <f>'Hist. country inflation'!GDY256/100</f>
        <v>0</v>
      </c>
      <c r="GCG7" s="62">
        <f>'Hist. country inflation'!GDZ256/100</f>
        <v>0</v>
      </c>
      <c r="GCH7" s="62">
        <f>'Hist. country inflation'!GEA256/100</f>
        <v>0</v>
      </c>
      <c r="GCI7" s="62">
        <f>'Hist. country inflation'!GEB256/100</f>
        <v>0</v>
      </c>
      <c r="GCJ7" s="62">
        <f>'Hist. country inflation'!GEC256/100</f>
        <v>0</v>
      </c>
      <c r="GCK7" s="62">
        <f>'Hist. country inflation'!GED256/100</f>
        <v>0</v>
      </c>
      <c r="GCL7" s="62">
        <f>'Hist. country inflation'!GEE256/100</f>
        <v>0</v>
      </c>
      <c r="GCM7" s="62">
        <f>'Hist. country inflation'!GEF256/100</f>
        <v>0</v>
      </c>
      <c r="GCN7" s="62">
        <f>'Hist. country inflation'!GEG256/100</f>
        <v>0</v>
      </c>
      <c r="GCO7" s="62">
        <f>'Hist. country inflation'!GEH256/100</f>
        <v>0</v>
      </c>
      <c r="GCP7" s="62">
        <f>'Hist. country inflation'!GEI256/100</f>
        <v>0</v>
      </c>
      <c r="GCQ7" s="62">
        <f>'Hist. country inflation'!GEJ256/100</f>
        <v>0</v>
      </c>
      <c r="GCR7" s="62">
        <f>'Hist. country inflation'!GEK256/100</f>
        <v>0</v>
      </c>
      <c r="GCS7" s="62">
        <f>'Hist. country inflation'!GEL256/100</f>
        <v>0</v>
      </c>
      <c r="GCT7" s="62">
        <f>'Hist. country inflation'!GEM256/100</f>
        <v>0</v>
      </c>
      <c r="GCU7" s="62">
        <f>'Hist. country inflation'!GEN256/100</f>
        <v>0</v>
      </c>
      <c r="GCV7" s="62">
        <f>'Hist. country inflation'!GEO256/100</f>
        <v>0</v>
      </c>
      <c r="GCW7" s="62">
        <f>'Hist. country inflation'!GEP256/100</f>
        <v>0</v>
      </c>
      <c r="GCX7" s="62">
        <f>'Hist. country inflation'!GEQ256/100</f>
        <v>0</v>
      </c>
      <c r="GCY7" s="62">
        <f>'Hist. country inflation'!GER256/100</f>
        <v>0</v>
      </c>
      <c r="GCZ7" s="62">
        <f>'Hist. country inflation'!GES256/100</f>
        <v>0</v>
      </c>
      <c r="GDA7" s="62">
        <f>'Hist. country inflation'!GET256/100</f>
        <v>0</v>
      </c>
      <c r="GDB7" s="62">
        <f>'Hist. country inflation'!GEU256/100</f>
        <v>0</v>
      </c>
      <c r="GDC7" s="62">
        <f>'Hist. country inflation'!GEV256/100</f>
        <v>0</v>
      </c>
      <c r="GDD7" s="62">
        <f>'Hist. country inflation'!GEW256/100</f>
        <v>0</v>
      </c>
      <c r="GDE7" s="62">
        <f>'Hist. country inflation'!GEX256/100</f>
        <v>0</v>
      </c>
      <c r="GDF7" s="62">
        <f>'Hist. country inflation'!GEY256/100</f>
        <v>0</v>
      </c>
      <c r="GDG7" s="62">
        <f>'Hist. country inflation'!GEZ256/100</f>
        <v>0</v>
      </c>
      <c r="GDH7" s="62">
        <f>'Hist. country inflation'!GFA256/100</f>
        <v>0</v>
      </c>
      <c r="GDI7" s="62">
        <f>'Hist. country inflation'!GFB256/100</f>
        <v>0</v>
      </c>
      <c r="GDJ7" s="62">
        <f>'Hist. country inflation'!GFC256/100</f>
        <v>0</v>
      </c>
      <c r="GDK7" s="62">
        <f>'Hist. country inflation'!GFD256/100</f>
        <v>0</v>
      </c>
      <c r="GDL7" s="62">
        <f>'Hist. country inflation'!GFE256/100</f>
        <v>0</v>
      </c>
      <c r="GDM7" s="62">
        <f>'Hist. country inflation'!GFF256/100</f>
        <v>0</v>
      </c>
      <c r="GDN7" s="62">
        <f>'Hist. country inflation'!GFG256/100</f>
        <v>0</v>
      </c>
      <c r="GDO7" s="62">
        <f>'Hist. country inflation'!GFH256/100</f>
        <v>0</v>
      </c>
      <c r="GDP7" s="62">
        <f>'Hist. country inflation'!GFI256/100</f>
        <v>0</v>
      </c>
      <c r="GDQ7" s="62">
        <f>'Hist. country inflation'!GFJ256/100</f>
        <v>0</v>
      </c>
      <c r="GDR7" s="62">
        <f>'Hist. country inflation'!GFK256/100</f>
        <v>0</v>
      </c>
      <c r="GDS7" s="62">
        <f>'Hist. country inflation'!GFL256/100</f>
        <v>0</v>
      </c>
      <c r="GDT7" s="62">
        <f>'Hist. country inflation'!GFM256/100</f>
        <v>0</v>
      </c>
      <c r="GDU7" s="62">
        <f>'Hist. country inflation'!GFN256/100</f>
        <v>0</v>
      </c>
      <c r="GDV7" s="62">
        <f>'Hist. country inflation'!GFO256/100</f>
        <v>0</v>
      </c>
      <c r="GDW7" s="62">
        <f>'Hist. country inflation'!GFP256/100</f>
        <v>0</v>
      </c>
      <c r="GDX7" s="62">
        <f>'Hist. country inflation'!GFQ256/100</f>
        <v>0</v>
      </c>
      <c r="GDY7" s="62">
        <f>'Hist. country inflation'!GFR256/100</f>
        <v>0</v>
      </c>
      <c r="GDZ7" s="62">
        <f>'Hist. country inflation'!GFS256/100</f>
        <v>0</v>
      </c>
      <c r="GEA7" s="62">
        <f>'Hist. country inflation'!GFT256/100</f>
        <v>0</v>
      </c>
      <c r="GEB7" s="62">
        <f>'Hist. country inflation'!GFU256/100</f>
        <v>0</v>
      </c>
      <c r="GEC7" s="62">
        <f>'Hist. country inflation'!GFV256/100</f>
        <v>0</v>
      </c>
      <c r="GED7" s="62">
        <f>'Hist. country inflation'!GFW256/100</f>
        <v>0</v>
      </c>
      <c r="GEE7" s="62">
        <f>'Hist. country inflation'!GFX256/100</f>
        <v>0</v>
      </c>
      <c r="GEF7" s="62">
        <f>'Hist. country inflation'!GFY256/100</f>
        <v>0</v>
      </c>
      <c r="GEG7" s="62">
        <f>'Hist. country inflation'!GFZ256/100</f>
        <v>0</v>
      </c>
      <c r="GEH7" s="62">
        <f>'Hist. country inflation'!GGA256/100</f>
        <v>0</v>
      </c>
      <c r="GEI7" s="62">
        <f>'Hist. country inflation'!GGB256/100</f>
        <v>0</v>
      </c>
      <c r="GEJ7" s="62">
        <f>'Hist. country inflation'!GGC256/100</f>
        <v>0</v>
      </c>
      <c r="GEK7" s="62">
        <f>'Hist. country inflation'!GGD256/100</f>
        <v>0</v>
      </c>
      <c r="GEL7" s="62">
        <f>'Hist. country inflation'!GGE256/100</f>
        <v>0</v>
      </c>
      <c r="GEM7" s="62">
        <f>'Hist. country inflation'!GGF256/100</f>
        <v>0</v>
      </c>
      <c r="GEN7" s="62">
        <f>'Hist. country inflation'!GGG256/100</f>
        <v>0</v>
      </c>
      <c r="GEO7" s="62">
        <f>'Hist. country inflation'!GGH256/100</f>
        <v>0</v>
      </c>
      <c r="GEP7" s="62">
        <f>'Hist. country inflation'!GGI256/100</f>
        <v>0</v>
      </c>
      <c r="GEQ7" s="62">
        <f>'Hist. country inflation'!GGJ256/100</f>
        <v>0</v>
      </c>
      <c r="GER7" s="62">
        <f>'Hist. country inflation'!GGK256/100</f>
        <v>0</v>
      </c>
      <c r="GES7" s="62">
        <f>'Hist. country inflation'!GGL256/100</f>
        <v>0</v>
      </c>
      <c r="GET7" s="62">
        <f>'Hist. country inflation'!GGM256/100</f>
        <v>0</v>
      </c>
      <c r="GEU7" s="62">
        <f>'Hist. country inflation'!GGN256/100</f>
        <v>0</v>
      </c>
      <c r="GEV7" s="62">
        <f>'Hist. country inflation'!GGO256/100</f>
        <v>0</v>
      </c>
      <c r="GEW7" s="62">
        <f>'Hist. country inflation'!GGP256/100</f>
        <v>0</v>
      </c>
      <c r="GEX7" s="62">
        <f>'Hist. country inflation'!GGQ256/100</f>
        <v>0</v>
      </c>
      <c r="GEY7" s="62">
        <f>'Hist. country inflation'!GGR256/100</f>
        <v>0</v>
      </c>
      <c r="GEZ7" s="62">
        <f>'Hist. country inflation'!GGS256/100</f>
        <v>0</v>
      </c>
      <c r="GFA7" s="62">
        <f>'Hist. country inflation'!GGT256/100</f>
        <v>0</v>
      </c>
      <c r="GFB7" s="62">
        <f>'Hist. country inflation'!GGU256/100</f>
        <v>0</v>
      </c>
      <c r="GFC7" s="62">
        <f>'Hist. country inflation'!GGV256/100</f>
        <v>0</v>
      </c>
      <c r="GFD7" s="62">
        <f>'Hist. country inflation'!GGW256/100</f>
        <v>0</v>
      </c>
      <c r="GFE7" s="62">
        <f>'Hist. country inflation'!GGX256/100</f>
        <v>0</v>
      </c>
      <c r="GFF7" s="62">
        <f>'Hist. country inflation'!GGY256/100</f>
        <v>0</v>
      </c>
      <c r="GFG7" s="62">
        <f>'Hist. country inflation'!GGZ256/100</f>
        <v>0</v>
      </c>
      <c r="GFH7" s="62">
        <f>'Hist. country inflation'!GHA256/100</f>
        <v>0</v>
      </c>
      <c r="GFI7" s="62">
        <f>'Hist. country inflation'!GHB256/100</f>
        <v>0</v>
      </c>
      <c r="GFJ7" s="62">
        <f>'Hist. country inflation'!GHC256/100</f>
        <v>0</v>
      </c>
      <c r="GFK7" s="62">
        <f>'Hist. country inflation'!GHD256/100</f>
        <v>0</v>
      </c>
      <c r="GFL7" s="62">
        <f>'Hist. country inflation'!GHE256/100</f>
        <v>0</v>
      </c>
      <c r="GFM7" s="62">
        <f>'Hist. country inflation'!GHF256/100</f>
        <v>0</v>
      </c>
      <c r="GFN7" s="62">
        <f>'Hist. country inflation'!GHG256/100</f>
        <v>0</v>
      </c>
      <c r="GFO7" s="62">
        <f>'Hist. country inflation'!GHH256/100</f>
        <v>0</v>
      </c>
      <c r="GFP7" s="62">
        <f>'Hist. country inflation'!GHI256/100</f>
        <v>0</v>
      </c>
      <c r="GFQ7" s="62">
        <f>'Hist. country inflation'!GHJ256/100</f>
        <v>0</v>
      </c>
      <c r="GFR7" s="62">
        <f>'Hist. country inflation'!GHK256/100</f>
        <v>0</v>
      </c>
      <c r="GFS7" s="62">
        <f>'Hist. country inflation'!GHL256/100</f>
        <v>0</v>
      </c>
      <c r="GFT7" s="62">
        <f>'Hist. country inflation'!GHM256/100</f>
        <v>0</v>
      </c>
      <c r="GFU7" s="62">
        <f>'Hist. country inflation'!GHN256/100</f>
        <v>0</v>
      </c>
      <c r="GFV7" s="62">
        <f>'Hist. country inflation'!GHO256/100</f>
        <v>0</v>
      </c>
      <c r="GFW7" s="62">
        <f>'Hist. country inflation'!GHP256/100</f>
        <v>0</v>
      </c>
      <c r="GFX7" s="62">
        <f>'Hist. country inflation'!GHQ256/100</f>
        <v>0</v>
      </c>
      <c r="GFY7" s="62">
        <f>'Hist. country inflation'!GHR256/100</f>
        <v>0</v>
      </c>
      <c r="GFZ7" s="62">
        <f>'Hist. country inflation'!GHS256/100</f>
        <v>0</v>
      </c>
      <c r="GGA7" s="62">
        <f>'Hist. country inflation'!GHT256/100</f>
        <v>0</v>
      </c>
      <c r="GGB7" s="62">
        <f>'Hist. country inflation'!GHU256/100</f>
        <v>0</v>
      </c>
      <c r="GGC7" s="62">
        <f>'Hist. country inflation'!GHV256/100</f>
        <v>0</v>
      </c>
      <c r="GGD7" s="62">
        <f>'Hist. country inflation'!GHW256/100</f>
        <v>0</v>
      </c>
      <c r="GGE7" s="62">
        <f>'Hist. country inflation'!GHX256/100</f>
        <v>0</v>
      </c>
      <c r="GGF7" s="62">
        <f>'Hist. country inflation'!GHY256/100</f>
        <v>0</v>
      </c>
      <c r="GGG7" s="62">
        <f>'Hist. country inflation'!GHZ256/100</f>
        <v>0</v>
      </c>
      <c r="GGH7" s="62">
        <f>'Hist. country inflation'!GIA256/100</f>
        <v>0</v>
      </c>
      <c r="GGI7" s="62">
        <f>'Hist. country inflation'!GIB256/100</f>
        <v>0</v>
      </c>
      <c r="GGJ7" s="62">
        <f>'Hist. country inflation'!GIC256/100</f>
        <v>0</v>
      </c>
      <c r="GGK7" s="62">
        <f>'Hist. country inflation'!GID256/100</f>
        <v>0</v>
      </c>
      <c r="GGL7" s="62">
        <f>'Hist. country inflation'!GIE256/100</f>
        <v>0</v>
      </c>
      <c r="GGM7" s="62">
        <f>'Hist. country inflation'!GIF256/100</f>
        <v>0</v>
      </c>
      <c r="GGN7" s="62">
        <f>'Hist. country inflation'!GIG256/100</f>
        <v>0</v>
      </c>
      <c r="GGO7" s="62">
        <f>'Hist. country inflation'!GIH256/100</f>
        <v>0</v>
      </c>
      <c r="GGP7" s="62">
        <f>'Hist. country inflation'!GII256/100</f>
        <v>0</v>
      </c>
      <c r="GGQ7" s="62">
        <f>'Hist. country inflation'!GIJ256/100</f>
        <v>0</v>
      </c>
      <c r="GGR7" s="62">
        <f>'Hist. country inflation'!GIK256/100</f>
        <v>0</v>
      </c>
      <c r="GGS7" s="62">
        <f>'Hist. country inflation'!GIL256/100</f>
        <v>0</v>
      </c>
      <c r="GGT7" s="62">
        <f>'Hist. country inflation'!GIM256/100</f>
        <v>0</v>
      </c>
      <c r="GGU7" s="62">
        <f>'Hist. country inflation'!GIN256/100</f>
        <v>0</v>
      </c>
      <c r="GGV7" s="62">
        <f>'Hist. country inflation'!GIO256/100</f>
        <v>0</v>
      </c>
      <c r="GGW7" s="62">
        <f>'Hist. country inflation'!GIP256/100</f>
        <v>0</v>
      </c>
      <c r="GGX7" s="62">
        <f>'Hist. country inflation'!GIQ256/100</f>
        <v>0</v>
      </c>
      <c r="GGY7" s="62">
        <f>'Hist. country inflation'!GIR256/100</f>
        <v>0</v>
      </c>
      <c r="GGZ7" s="62">
        <f>'Hist. country inflation'!GIS256/100</f>
        <v>0</v>
      </c>
      <c r="GHA7" s="62">
        <f>'Hist. country inflation'!GIT256/100</f>
        <v>0</v>
      </c>
      <c r="GHB7" s="62">
        <f>'Hist. country inflation'!GIU256/100</f>
        <v>0</v>
      </c>
      <c r="GHC7" s="62">
        <f>'Hist. country inflation'!GIV256/100</f>
        <v>0</v>
      </c>
      <c r="GHD7" s="62">
        <f>'Hist. country inflation'!GIW256/100</f>
        <v>0</v>
      </c>
      <c r="GHE7" s="62">
        <f>'Hist. country inflation'!GIX256/100</f>
        <v>0</v>
      </c>
      <c r="GHF7" s="62">
        <f>'Hist. country inflation'!GIY256/100</f>
        <v>0</v>
      </c>
      <c r="GHG7" s="62">
        <f>'Hist. country inflation'!GIZ256/100</f>
        <v>0</v>
      </c>
      <c r="GHH7" s="62">
        <f>'Hist. country inflation'!GJA256/100</f>
        <v>0</v>
      </c>
      <c r="GHI7" s="62">
        <f>'Hist. country inflation'!GJB256/100</f>
        <v>0</v>
      </c>
      <c r="GHJ7" s="62">
        <f>'Hist. country inflation'!GJC256/100</f>
        <v>0</v>
      </c>
      <c r="GHK7" s="62">
        <f>'Hist. country inflation'!GJD256/100</f>
        <v>0</v>
      </c>
      <c r="GHL7" s="62">
        <f>'Hist. country inflation'!GJE256/100</f>
        <v>0</v>
      </c>
      <c r="GHM7" s="62">
        <f>'Hist. country inflation'!GJF256/100</f>
        <v>0</v>
      </c>
      <c r="GHN7" s="62">
        <f>'Hist. country inflation'!GJG256/100</f>
        <v>0</v>
      </c>
      <c r="GHO7" s="62">
        <f>'Hist. country inflation'!GJH256/100</f>
        <v>0</v>
      </c>
      <c r="GHP7" s="62">
        <f>'Hist. country inflation'!GJI256/100</f>
        <v>0</v>
      </c>
      <c r="GHQ7" s="62">
        <f>'Hist. country inflation'!GJJ256/100</f>
        <v>0</v>
      </c>
      <c r="GHR7" s="62">
        <f>'Hist. country inflation'!GJK256/100</f>
        <v>0</v>
      </c>
      <c r="GHS7" s="62">
        <f>'Hist. country inflation'!GJL256/100</f>
        <v>0</v>
      </c>
      <c r="GHT7" s="62">
        <f>'Hist. country inflation'!GJM256/100</f>
        <v>0</v>
      </c>
      <c r="GHU7" s="62">
        <f>'Hist. country inflation'!GJN256/100</f>
        <v>0</v>
      </c>
      <c r="GHV7" s="62">
        <f>'Hist. country inflation'!GJO256/100</f>
        <v>0</v>
      </c>
      <c r="GHW7" s="62">
        <f>'Hist. country inflation'!GJP256/100</f>
        <v>0</v>
      </c>
      <c r="GHX7" s="62">
        <f>'Hist. country inflation'!GJQ256/100</f>
        <v>0</v>
      </c>
      <c r="GHY7" s="62">
        <f>'Hist. country inflation'!GJR256/100</f>
        <v>0</v>
      </c>
      <c r="GHZ7" s="62">
        <f>'Hist. country inflation'!GJS256/100</f>
        <v>0</v>
      </c>
      <c r="GIA7" s="62">
        <f>'Hist. country inflation'!GJT256/100</f>
        <v>0</v>
      </c>
      <c r="GIB7" s="62">
        <f>'Hist. country inflation'!GJU256/100</f>
        <v>0</v>
      </c>
      <c r="GIC7" s="62">
        <f>'Hist. country inflation'!GJV256/100</f>
        <v>0</v>
      </c>
      <c r="GID7" s="62">
        <f>'Hist. country inflation'!GJW256/100</f>
        <v>0</v>
      </c>
      <c r="GIE7" s="62">
        <f>'Hist. country inflation'!GJX256/100</f>
        <v>0</v>
      </c>
      <c r="GIF7" s="62">
        <f>'Hist. country inflation'!GJY256/100</f>
        <v>0</v>
      </c>
      <c r="GIG7" s="62">
        <f>'Hist. country inflation'!GJZ256/100</f>
        <v>0</v>
      </c>
      <c r="GIH7" s="62">
        <f>'Hist. country inflation'!GKA256/100</f>
        <v>0</v>
      </c>
      <c r="GII7" s="62">
        <f>'Hist. country inflation'!GKB256/100</f>
        <v>0</v>
      </c>
      <c r="GIJ7" s="62">
        <f>'Hist. country inflation'!GKC256/100</f>
        <v>0</v>
      </c>
      <c r="GIK7" s="62">
        <f>'Hist. country inflation'!GKD256/100</f>
        <v>0</v>
      </c>
      <c r="GIL7" s="62">
        <f>'Hist. country inflation'!GKE256/100</f>
        <v>0</v>
      </c>
      <c r="GIM7" s="62">
        <f>'Hist. country inflation'!GKF256/100</f>
        <v>0</v>
      </c>
      <c r="GIN7" s="62">
        <f>'Hist. country inflation'!GKG256/100</f>
        <v>0</v>
      </c>
      <c r="GIO7" s="62">
        <f>'Hist. country inflation'!GKH256/100</f>
        <v>0</v>
      </c>
      <c r="GIP7" s="62">
        <f>'Hist. country inflation'!GKI256/100</f>
        <v>0</v>
      </c>
      <c r="GIQ7" s="62">
        <f>'Hist. country inflation'!GKJ256/100</f>
        <v>0</v>
      </c>
      <c r="GIR7" s="62">
        <f>'Hist. country inflation'!GKK256/100</f>
        <v>0</v>
      </c>
      <c r="GIS7" s="62">
        <f>'Hist. country inflation'!GKL256/100</f>
        <v>0</v>
      </c>
      <c r="GIT7" s="62">
        <f>'Hist. country inflation'!GKM256/100</f>
        <v>0</v>
      </c>
      <c r="GIU7" s="62">
        <f>'Hist. country inflation'!GKN256/100</f>
        <v>0</v>
      </c>
      <c r="GIV7" s="62">
        <f>'Hist. country inflation'!GKO256/100</f>
        <v>0</v>
      </c>
      <c r="GIW7" s="62">
        <f>'Hist. country inflation'!GKP256/100</f>
        <v>0</v>
      </c>
      <c r="GIX7" s="62">
        <f>'Hist. country inflation'!GKQ256/100</f>
        <v>0</v>
      </c>
      <c r="GIY7" s="62">
        <f>'Hist. country inflation'!GKR256/100</f>
        <v>0</v>
      </c>
      <c r="GIZ7" s="62">
        <f>'Hist. country inflation'!GKS256/100</f>
        <v>0</v>
      </c>
      <c r="GJA7" s="62">
        <f>'Hist. country inflation'!GKT256/100</f>
        <v>0</v>
      </c>
      <c r="GJB7" s="62">
        <f>'Hist. country inflation'!GKU256/100</f>
        <v>0</v>
      </c>
      <c r="GJC7" s="62">
        <f>'Hist. country inflation'!GKV256/100</f>
        <v>0</v>
      </c>
      <c r="GJD7" s="62">
        <f>'Hist. country inflation'!GKW256/100</f>
        <v>0</v>
      </c>
      <c r="GJE7" s="62">
        <f>'Hist. country inflation'!GKX256/100</f>
        <v>0</v>
      </c>
      <c r="GJF7" s="62">
        <f>'Hist. country inflation'!GKY256/100</f>
        <v>0</v>
      </c>
      <c r="GJG7" s="62">
        <f>'Hist. country inflation'!GKZ256/100</f>
        <v>0</v>
      </c>
      <c r="GJH7" s="62">
        <f>'Hist. country inflation'!GLA256/100</f>
        <v>0</v>
      </c>
      <c r="GJI7" s="62">
        <f>'Hist. country inflation'!GLB256/100</f>
        <v>0</v>
      </c>
      <c r="GJJ7" s="62">
        <f>'Hist. country inflation'!GLC256/100</f>
        <v>0</v>
      </c>
      <c r="GJK7" s="62">
        <f>'Hist. country inflation'!GLD256/100</f>
        <v>0</v>
      </c>
      <c r="GJL7" s="62">
        <f>'Hist. country inflation'!GLE256/100</f>
        <v>0</v>
      </c>
      <c r="GJM7" s="62">
        <f>'Hist. country inflation'!GLF256/100</f>
        <v>0</v>
      </c>
      <c r="GJN7" s="62">
        <f>'Hist. country inflation'!GLG256/100</f>
        <v>0</v>
      </c>
      <c r="GJO7" s="62">
        <f>'Hist. country inflation'!GLH256/100</f>
        <v>0</v>
      </c>
      <c r="GJP7" s="62">
        <f>'Hist. country inflation'!GLI256/100</f>
        <v>0</v>
      </c>
      <c r="GJQ7" s="62">
        <f>'Hist. country inflation'!GLJ256/100</f>
        <v>0</v>
      </c>
      <c r="GJR7" s="62">
        <f>'Hist. country inflation'!GLK256/100</f>
        <v>0</v>
      </c>
      <c r="GJS7" s="62">
        <f>'Hist. country inflation'!GLL256/100</f>
        <v>0</v>
      </c>
      <c r="GJT7" s="62">
        <f>'Hist. country inflation'!GLM256/100</f>
        <v>0</v>
      </c>
      <c r="GJU7" s="62">
        <f>'Hist. country inflation'!GLN256/100</f>
        <v>0</v>
      </c>
      <c r="GJV7" s="62">
        <f>'Hist. country inflation'!GLO256/100</f>
        <v>0</v>
      </c>
      <c r="GJW7" s="62">
        <f>'Hist. country inflation'!GLP256/100</f>
        <v>0</v>
      </c>
      <c r="GJX7" s="62">
        <f>'Hist. country inflation'!GLQ256/100</f>
        <v>0</v>
      </c>
      <c r="GJY7" s="62">
        <f>'Hist. country inflation'!GLR256/100</f>
        <v>0</v>
      </c>
      <c r="GJZ7" s="62">
        <f>'Hist. country inflation'!GLS256/100</f>
        <v>0</v>
      </c>
      <c r="GKA7" s="62">
        <f>'Hist. country inflation'!GLT256/100</f>
        <v>0</v>
      </c>
      <c r="GKB7" s="62">
        <f>'Hist. country inflation'!GLU256/100</f>
        <v>0</v>
      </c>
      <c r="GKC7" s="62">
        <f>'Hist. country inflation'!GLV256/100</f>
        <v>0</v>
      </c>
      <c r="GKD7" s="62">
        <f>'Hist. country inflation'!GLW256/100</f>
        <v>0</v>
      </c>
      <c r="GKE7" s="62">
        <f>'Hist. country inflation'!GLX256/100</f>
        <v>0</v>
      </c>
      <c r="GKF7" s="62">
        <f>'Hist. country inflation'!GLY256/100</f>
        <v>0</v>
      </c>
      <c r="GKG7" s="62">
        <f>'Hist. country inflation'!GLZ256/100</f>
        <v>0</v>
      </c>
      <c r="GKH7" s="62">
        <f>'Hist. country inflation'!GMA256/100</f>
        <v>0</v>
      </c>
      <c r="GKI7" s="62">
        <f>'Hist. country inflation'!GMB256/100</f>
        <v>0</v>
      </c>
      <c r="GKJ7" s="62">
        <f>'Hist. country inflation'!GMC256/100</f>
        <v>0</v>
      </c>
      <c r="GKK7" s="62">
        <f>'Hist. country inflation'!GMD256/100</f>
        <v>0</v>
      </c>
      <c r="GKL7" s="62">
        <f>'Hist. country inflation'!GME256/100</f>
        <v>0</v>
      </c>
      <c r="GKM7" s="62">
        <f>'Hist. country inflation'!GMF256/100</f>
        <v>0</v>
      </c>
      <c r="GKN7" s="62">
        <f>'Hist. country inflation'!GMG256/100</f>
        <v>0</v>
      </c>
      <c r="GKO7" s="62">
        <f>'Hist. country inflation'!GMH256/100</f>
        <v>0</v>
      </c>
      <c r="GKP7" s="62">
        <f>'Hist. country inflation'!GMI256/100</f>
        <v>0</v>
      </c>
      <c r="GKQ7" s="62">
        <f>'Hist. country inflation'!GMJ256/100</f>
        <v>0</v>
      </c>
      <c r="GKR7" s="62">
        <f>'Hist. country inflation'!GMK256/100</f>
        <v>0</v>
      </c>
      <c r="GKS7" s="62">
        <f>'Hist. country inflation'!GML256/100</f>
        <v>0</v>
      </c>
      <c r="GKT7" s="62">
        <f>'Hist. country inflation'!GMM256/100</f>
        <v>0</v>
      </c>
      <c r="GKU7" s="62">
        <f>'Hist. country inflation'!GMN256/100</f>
        <v>0</v>
      </c>
      <c r="GKV7" s="62">
        <f>'Hist. country inflation'!GMO256/100</f>
        <v>0</v>
      </c>
      <c r="GKW7" s="62">
        <f>'Hist. country inflation'!GMP256/100</f>
        <v>0</v>
      </c>
      <c r="GKX7" s="62">
        <f>'Hist. country inflation'!GMQ256/100</f>
        <v>0</v>
      </c>
      <c r="GKY7" s="62">
        <f>'Hist. country inflation'!GMR256/100</f>
        <v>0</v>
      </c>
      <c r="GKZ7" s="62">
        <f>'Hist. country inflation'!GMS256/100</f>
        <v>0</v>
      </c>
      <c r="GLA7" s="62">
        <f>'Hist. country inflation'!GMT256/100</f>
        <v>0</v>
      </c>
      <c r="GLB7" s="62">
        <f>'Hist. country inflation'!GMU256/100</f>
        <v>0</v>
      </c>
      <c r="GLC7" s="62">
        <f>'Hist. country inflation'!GMV256/100</f>
        <v>0</v>
      </c>
      <c r="GLD7" s="62">
        <f>'Hist. country inflation'!GMW256/100</f>
        <v>0</v>
      </c>
      <c r="GLE7" s="62">
        <f>'Hist. country inflation'!GMX256/100</f>
        <v>0</v>
      </c>
      <c r="GLF7" s="62">
        <f>'Hist. country inflation'!GMY256/100</f>
        <v>0</v>
      </c>
      <c r="GLG7" s="62">
        <f>'Hist. country inflation'!GMZ256/100</f>
        <v>0</v>
      </c>
      <c r="GLH7" s="62">
        <f>'Hist. country inflation'!GNA256/100</f>
        <v>0</v>
      </c>
      <c r="GLI7" s="62">
        <f>'Hist. country inflation'!GNB256/100</f>
        <v>0</v>
      </c>
      <c r="GLJ7" s="62">
        <f>'Hist. country inflation'!GNC256/100</f>
        <v>0</v>
      </c>
      <c r="GLK7" s="62">
        <f>'Hist. country inflation'!GND256/100</f>
        <v>0</v>
      </c>
      <c r="GLL7" s="62">
        <f>'Hist. country inflation'!GNE256/100</f>
        <v>0</v>
      </c>
      <c r="GLM7" s="62">
        <f>'Hist. country inflation'!GNF256/100</f>
        <v>0</v>
      </c>
      <c r="GLN7" s="62">
        <f>'Hist. country inflation'!GNG256/100</f>
        <v>0</v>
      </c>
      <c r="GLO7" s="62">
        <f>'Hist. country inflation'!GNH256/100</f>
        <v>0</v>
      </c>
      <c r="GLP7" s="62">
        <f>'Hist. country inflation'!GNI256/100</f>
        <v>0</v>
      </c>
      <c r="GLQ7" s="62">
        <f>'Hist. country inflation'!GNJ256/100</f>
        <v>0</v>
      </c>
      <c r="GLR7" s="62">
        <f>'Hist. country inflation'!GNK256/100</f>
        <v>0</v>
      </c>
      <c r="GLS7" s="62">
        <f>'Hist. country inflation'!GNL256/100</f>
        <v>0</v>
      </c>
      <c r="GLT7" s="62">
        <f>'Hist. country inflation'!GNM256/100</f>
        <v>0</v>
      </c>
      <c r="GLU7" s="62">
        <f>'Hist. country inflation'!GNN256/100</f>
        <v>0</v>
      </c>
      <c r="GLV7" s="62">
        <f>'Hist. country inflation'!GNO256/100</f>
        <v>0</v>
      </c>
      <c r="GLW7" s="62">
        <f>'Hist. country inflation'!GNP256/100</f>
        <v>0</v>
      </c>
      <c r="GLX7" s="62">
        <f>'Hist. country inflation'!GNQ256/100</f>
        <v>0</v>
      </c>
      <c r="GLY7" s="62">
        <f>'Hist. country inflation'!GNR256/100</f>
        <v>0</v>
      </c>
      <c r="GLZ7" s="62">
        <f>'Hist. country inflation'!GNS256/100</f>
        <v>0</v>
      </c>
      <c r="GMA7" s="62">
        <f>'Hist. country inflation'!GNT256/100</f>
        <v>0</v>
      </c>
      <c r="GMB7" s="62">
        <f>'Hist. country inflation'!GNU256/100</f>
        <v>0</v>
      </c>
      <c r="GMC7" s="62">
        <f>'Hist. country inflation'!GNV256/100</f>
        <v>0</v>
      </c>
      <c r="GMD7" s="62">
        <f>'Hist. country inflation'!GNW256/100</f>
        <v>0</v>
      </c>
      <c r="GME7" s="62">
        <f>'Hist. country inflation'!GNX256/100</f>
        <v>0</v>
      </c>
      <c r="GMF7" s="62">
        <f>'Hist. country inflation'!GNY256/100</f>
        <v>0</v>
      </c>
      <c r="GMG7" s="62">
        <f>'Hist. country inflation'!GNZ256/100</f>
        <v>0</v>
      </c>
      <c r="GMH7" s="62">
        <f>'Hist. country inflation'!GOA256/100</f>
        <v>0</v>
      </c>
      <c r="GMI7" s="62">
        <f>'Hist. country inflation'!GOB256/100</f>
        <v>0</v>
      </c>
      <c r="GMJ7" s="62">
        <f>'Hist. country inflation'!GOC256/100</f>
        <v>0</v>
      </c>
      <c r="GMK7" s="62">
        <f>'Hist. country inflation'!GOD256/100</f>
        <v>0</v>
      </c>
      <c r="GML7" s="62">
        <f>'Hist. country inflation'!GOE256/100</f>
        <v>0</v>
      </c>
      <c r="GMM7" s="62">
        <f>'Hist. country inflation'!GOF256/100</f>
        <v>0</v>
      </c>
      <c r="GMN7" s="62">
        <f>'Hist. country inflation'!GOG256/100</f>
        <v>0</v>
      </c>
      <c r="GMO7" s="62">
        <f>'Hist. country inflation'!GOH256/100</f>
        <v>0</v>
      </c>
      <c r="GMP7" s="62">
        <f>'Hist. country inflation'!GOI256/100</f>
        <v>0</v>
      </c>
      <c r="GMQ7" s="62">
        <f>'Hist. country inflation'!GOJ256/100</f>
        <v>0</v>
      </c>
      <c r="GMR7" s="62">
        <f>'Hist. country inflation'!GOK256/100</f>
        <v>0</v>
      </c>
      <c r="GMS7" s="62">
        <f>'Hist. country inflation'!GOL256/100</f>
        <v>0</v>
      </c>
      <c r="GMT7" s="62">
        <f>'Hist. country inflation'!GOM256/100</f>
        <v>0</v>
      </c>
      <c r="GMU7" s="62">
        <f>'Hist. country inflation'!GON256/100</f>
        <v>0</v>
      </c>
      <c r="GMV7" s="62">
        <f>'Hist. country inflation'!GOO256/100</f>
        <v>0</v>
      </c>
      <c r="GMW7" s="62">
        <f>'Hist. country inflation'!GOP256/100</f>
        <v>0</v>
      </c>
      <c r="GMX7" s="62">
        <f>'Hist. country inflation'!GOQ256/100</f>
        <v>0</v>
      </c>
      <c r="GMY7" s="62">
        <f>'Hist. country inflation'!GOR256/100</f>
        <v>0</v>
      </c>
      <c r="GMZ7" s="62">
        <f>'Hist. country inflation'!GOS256/100</f>
        <v>0</v>
      </c>
      <c r="GNA7" s="62">
        <f>'Hist. country inflation'!GOT256/100</f>
        <v>0</v>
      </c>
      <c r="GNB7" s="62">
        <f>'Hist. country inflation'!GOU256/100</f>
        <v>0</v>
      </c>
      <c r="GNC7" s="62">
        <f>'Hist. country inflation'!GOV256/100</f>
        <v>0</v>
      </c>
      <c r="GND7" s="62">
        <f>'Hist. country inflation'!GOW256/100</f>
        <v>0</v>
      </c>
      <c r="GNE7" s="62">
        <f>'Hist. country inflation'!GOX256/100</f>
        <v>0</v>
      </c>
      <c r="GNF7" s="62">
        <f>'Hist. country inflation'!GOY256/100</f>
        <v>0</v>
      </c>
      <c r="GNG7" s="62">
        <f>'Hist. country inflation'!GOZ256/100</f>
        <v>0</v>
      </c>
      <c r="GNH7" s="62">
        <f>'Hist. country inflation'!GPA256/100</f>
        <v>0</v>
      </c>
      <c r="GNI7" s="62">
        <f>'Hist. country inflation'!GPB256/100</f>
        <v>0</v>
      </c>
      <c r="GNJ7" s="62">
        <f>'Hist. country inflation'!GPC256/100</f>
        <v>0</v>
      </c>
      <c r="GNK7" s="62">
        <f>'Hist. country inflation'!GPD256/100</f>
        <v>0</v>
      </c>
      <c r="GNL7" s="62">
        <f>'Hist. country inflation'!GPE256/100</f>
        <v>0</v>
      </c>
      <c r="GNM7" s="62">
        <f>'Hist. country inflation'!GPF256/100</f>
        <v>0</v>
      </c>
      <c r="GNN7" s="62">
        <f>'Hist. country inflation'!GPG256/100</f>
        <v>0</v>
      </c>
      <c r="GNO7" s="62">
        <f>'Hist. country inflation'!GPH256/100</f>
        <v>0</v>
      </c>
      <c r="GNP7" s="62">
        <f>'Hist. country inflation'!GPI256/100</f>
        <v>0</v>
      </c>
      <c r="GNQ7" s="62">
        <f>'Hist. country inflation'!GPJ256/100</f>
        <v>0</v>
      </c>
      <c r="GNR7" s="62">
        <f>'Hist. country inflation'!GPK256/100</f>
        <v>0</v>
      </c>
      <c r="GNS7" s="62">
        <f>'Hist. country inflation'!GPL256/100</f>
        <v>0</v>
      </c>
      <c r="GNT7" s="62">
        <f>'Hist. country inflation'!GPM256/100</f>
        <v>0</v>
      </c>
      <c r="GNU7" s="62">
        <f>'Hist. country inflation'!GPN256/100</f>
        <v>0</v>
      </c>
      <c r="GNV7" s="62">
        <f>'Hist. country inflation'!GPO256/100</f>
        <v>0</v>
      </c>
      <c r="GNW7" s="62">
        <f>'Hist. country inflation'!GPP256/100</f>
        <v>0</v>
      </c>
      <c r="GNX7" s="62">
        <f>'Hist. country inflation'!GPQ256/100</f>
        <v>0</v>
      </c>
      <c r="GNY7" s="62">
        <f>'Hist. country inflation'!GPR256/100</f>
        <v>0</v>
      </c>
      <c r="GNZ7" s="62">
        <f>'Hist. country inflation'!GPS256/100</f>
        <v>0</v>
      </c>
      <c r="GOA7" s="62">
        <f>'Hist. country inflation'!GPT256/100</f>
        <v>0</v>
      </c>
      <c r="GOB7" s="62">
        <f>'Hist. country inflation'!GPU256/100</f>
        <v>0</v>
      </c>
      <c r="GOC7" s="62">
        <f>'Hist. country inflation'!GPV256/100</f>
        <v>0</v>
      </c>
      <c r="GOD7" s="62">
        <f>'Hist. country inflation'!GPW256/100</f>
        <v>0</v>
      </c>
      <c r="GOE7" s="62">
        <f>'Hist. country inflation'!GPX256/100</f>
        <v>0</v>
      </c>
      <c r="GOF7" s="62">
        <f>'Hist. country inflation'!GPY256/100</f>
        <v>0</v>
      </c>
      <c r="GOG7" s="62">
        <f>'Hist. country inflation'!GPZ256/100</f>
        <v>0</v>
      </c>
      <c r="GOH7" s="62">
        <f>'Hist. country inflation'!GQA256/100</f>
        <v>0</v>
      </c>
      <c r="GOI7" s="62">
        <f>'Hist. country inflation'!GQB256/100</f>
        <v>0</v>
      </c>
      <c r="GOJ7" s="62">
        <f>'Hist. country inflation'!GQC256/100</f>
        <v>0</v>
      </c>
      <c r="GOK7" s="62">
        <f>'Hist. country inflation'!GQD256/100</f>
        <v>0</v>
      </c>
      <c r="GOL7" s="62">
        <f>'Hist. country inflation'!GQE256/100</f>
        <v>0</v>
      </c>
      <c r="GOM7" s="62">
        <f>'Hist. country inflation'!GQF256/100</f>
        <v>0</v>
      </c>
      <c r="GON7" s="62">
        <f>'Hist. country inflation'!GQG256/100</f>
        <v>0</v>
      </c>
      <c r="GOO7" s="62">
        <f>'Hist. country inflation'!GQH256/100</f>
        <v>0</v>
      </c>
      <c r="GOP7" s="62">
        <f>'Hist. country inflation'!GQI256/100</f>
        <v>0</v>
      </c>
      <c r="GOQ7" s="62">
        <f>'Hist. country inflation'!GQJ256/100</f>
        <v>0</v>
      </c>
      <c r="GOR7" s="62">
        <f>'Hist. country inflation'!GQK256/100</f>
        <v>0</v>
      </c>
      <c r="GOS7" s="62">
        <f>'Hist. country inflation'!GQL256/100</f>
        <v>0</v>
      </c>
      <c r="GOT7" s="62">
        <f>'Hist. country inflation'!GQM256/100</f>
        <v>0</v>
      </c>
      <c r="GOU7" s="62">
        <f>'Hist. country inflation'!GQN256/100</f>
        <v>0</v>
      </c>
      <c r="GOV7" s="62">
        <f>'Hist. country inflation'!GQO256/100</f>
        <v>0</v>
      </c>
      <c r="GOW7" s="62">
        <f>'Hist. country inflation'!GQP256/100</f>
        <v>0</v>
      </c>
      <c r="GOX7" s="62">
        <f>'Hist. country inflation'!GQQ256/100</f>
        <v>0</v>
      </c>
      <c r="GOY7" s="62">
        <f>'Hist. country inflation'!GQR256/100</f>
        <v>0</v>
      </c>
      <c r="GOZ7" s="62">
        <f>'Hist. country inflation'!GQS256/100</f>
        <v>0</v>
      </c>
      <c r="GPA7" s="62">
        <f>'Hist. country inflation'!GQT256/100</f>
        <v>0</v>
      </c>
      <c r="GPB7" s="62">
        <f>'Hist. country inflation'!GQU256/100</f>
        <v>0</v>
      </c>
      <c r="GPC7" s="62">
        <f>'Hist. country inflation'!GQV256/100</f>
        <v>0</v>
      </c>
      <c r="GPD7" s="62">
        <f>'Hist. country inflation'!GQW256/100</f>
        <v>0</v>
      </c>
      <c r="GPE7" s="62">
        <f>'Hist. country inflation'!GQX256/100</f>
        <v>0</v>
      </c>
      <c r="GPF7" s="62">
        <f>'Hist. country inflation'!GQY256/100</f>
        <v>0</v>
      </c>
      <c r="GPG7" s="62">
        <f>'Hist. country inflation'!GQZ256/100</f>
        <v>0</v>
      </c>
      <c r="GPH7" s="62">
        <f>'Hist. country inflation'!GRA256/100</f>
        <v>0</v>
      </c>
      <c r="GPI7" s="62">
        <f>'Hist. country inflation'!GRB256/100</f>
        <v>0</v>
      </c>
      <c r="GPJ7" s="62">
        <f>'Hist. country inflation'!GRC256/100</f>
        <v>0</v>
      </c>
      <c r="GPK7" s="62">
        <f>'Hist. country inflation'!GRD256/100</f>
        <v>0</v>
      </c>
      <c r="GPL7" s="62">
        <f>'Hist. country inflation'!GRE256/100</f>
        <v>0</v>
      </c>
      <c r="GPM7" s="62">
        <f>'Hist. country inflation'!GRF256/100</f>
        <v>0</v>
      </c>
      <c r="GPN7" s="62">
        <f>'Hist. country inflation'!GRG256/100</f>
        <v>0</v>
      </c>
      <c r="GPO7" s="62">
        <f>'Hist. country inflation'!GRH256/100</f>
        <v>0</v>
      </c>
      <c r="GPP7" s="62">
        <f>'Hist. country inflation'!GRI256/100</f>
        <v>0</v>
      </c>
      <c r="GPQ7" s="62">
        <f>'Hist. country inflation'!GRJ256/100</f>
        <v>0</v>
      </c>
      <c r="GPR7" s="62">
        <f>'Hist. country inflation'!GRK256/100</f>
        <v>0</v>
      </c>
      <c r="GPS7" s="62">
        <f>'Hist. country inflation'!GRL256/100</f>
        <v>0</v>
      </c>
      <c r="GPT7" s="62">
        <f>'Hist. country inflation'!GRM256/100</f>
        <v>0</v>
      </c>
      <c r="GPU7" s="62">
        <f>'Hist. country inflation'!GRN256/100</f>
        <v>0</v>
      </c>
      <c r="GPV7" s="62">
        <f>'Hist. country inflation'!GRO256/100</f>
        <v>0</v>
      </c>
      <c r="GPW7" s="62">
        <f>'Hist. country inflation'!GRP256/100</f>
        <v>0</v>
      </c>
      <c r="GPX7" s="62">
        <f>'Hist. country inflation'!GRQ256/100</f>
        <v>0</v>
      </c>
      <c r="GPY7" s="62">
        <f>'Hist. country inflation'!GRR256/100</f>
        <v>0</v>
      </c>
      <c r="GPZ7" s="62">
        <f>'Hist. country inflation'!GRS256/100</f>
        <v>0</v>
      </c>
      <c r="GQA7" s="62">
        <f>'Hist. country inflation'!GRT256/100</f>
        <v>0</v>
      </c>
      <c r="GQB7" s="62">
        <f>'Hist. country inflation'!GRU256/100</f>
        <v>0</v>
      </c>
      <c r="GQC7" s="62">
        <f>'Hist. country inflation'!GRV256/100</f>
        <v>0</v>
      </c>
      <c r="GQD7" s="62">
        <f>'Hist. country inflation'!GRW256/100</f>
        <v>0</v>
      </c>
      <c r="GQE7" s="62">
        <f>'Hist. country inflation'!GRX256/100</f>
        <v>0</v>
      </c>
      <c r="GQF7" s="62">
        <f>'Hist. country inflation'!GRY256/100</f>
        <v>0</v>
      </c>
      <c r="GQG7" s="62">
        <f>'Hist. country inflation'!GRZ256/100</f>
        <v>0</v>
      </c>
      <c r="GQH7" s="62">
        <f>'Hist. country inflation'!GSA256/100</f>
        <v>0</v>
      </c>
      <c r="GQI7" s="62">
        <f>'Hist. country inflation'!GSB256/100</f>
        <v>0</v>
      </c>
      <c r="GQJ7" s="62">
        <f>'Hist. country inflation'!GSC256/100</f>
        <v>0</v>
      </c>
      <c r="GQK7" s="62">
        <f>'Hist. country inflation'!GSD256/100</f>
        <v>0</v>
      </c>
      <c r="GQL7" s="62">
        <f>'Hist. country inflation'!GSE256/100</f>
        <v>0</v>
      </c>
      <c r="GQM7" s="62">
        <f>'Hist. country inflation'!GSF256/100</f>
        <v>0</v>
      </c>
      <c r="GQN7" s="62">
        <f>'Hist. country inflation'!GSG256/100</f>
        <v>0</v>
      </c>
      <c r="GQO7" s="62">
        <f>'Hist. country inflation'!GSH256/100</f>
        <v>0</v>
      </c>
      <c r="GQP7" s="62">
        <f>'Hist. country inflation'!GSI256/100</f>
        <v>0</v>
      </c>
      <c r="GQQ7" s="62">
        <f>'Hist. country inflation'!GSJ256/100</f>
        <v>0</v>
      </c>
      <c r="GQR7" s="62">
        <f>'Hist. country inflation'!GSK256/100</f>
        <v>0</v>
      </c>
      <c r="GQS7" s="62">
        <f>'Hist. country inflation'!GSL256/100</f>
        <v>0</v>
      </c>
      <c r="GQT7" s="62">
        <f>'Hist. country inflation'!GSM256/100</f>
        <v>0</v>
      </c>
      <c r="GQU7" s="62">
        <f>'Hist. country inflation'!GSN256/100</f>
        <v>0</v>
      </c>
      <c r="GQV7" s="62">
        <f>'Hist. country inflation'!GSO256/100</f>
        <v>0</v>
      </c>
      <c r="GQW7" s="62">
        <f>'Hist. country inflation'!GSP256/100</f>
        <v>0</v>
      </c>
      <c r="GQX7" s="62">
        <f>'Hist. country inflation'!GSQ256/100</f>
        <v>0</v>
      </c>
      <c r="GQY7" s="62">
        <f>'Hist. country inflation'!GSR256/100</f>
        <v>0</v>
      </c>
      <c r="GQZ7" s="62">
        <f>'Hist. country inflation'!GSS256/100</f>
        <v>0</v>
      </c>
      <c r="GRA7" s="62">
        <f>'Hist. country inflation'!GST256/100</f>
        <v>0</v>
      </c>
      <c r="GRB7" s="62">
        <f>'Hist. country inflation'!GSU256/100</f>
        <v>0</v>
      </c>
      <c r="GRC7" s="62">
        <f>'Hist. country inflation'!GSV256/100</f>
        <v>0</v>
      </c>
      <c r="GRD7" s="62">
        <f>'Hist. country inflation'!GSW256/100</f>
        <v>0</v>
      </c>
      <c r="GRE7" s="62">
        <f>'Hist. country inflation'!GSX256/100</f>
        <v>0</v>
      </c>
      <c r="GRF7" s="62">
        <f>'Hist. country inflation'!GSY256/100</f>
        <v>0</v>
      </c>
      <c r="GRG7" s="62">
        <f>'Hist. country inflation'!GSZ256/100</f>
        <v>0</v>
      </c>
      <c r="GRH7" s="62">
        <f>'Hist. country inflation'!GTA256/100</f>
        <v>0</v>
      </c>
      <c r="GRI7" s="62">
        <f>'Hist. country inflation'!GTB256/100</f>
        <v>0</v>
      </c>
      <c r="GRJ7" s="62">
        <f>'Hist. country inflation'!GTC256/100</f>
        <v>0</v>
      </c>
      <c r="GRK7" s="62">
        <f>'Hist. country inflation'!GTD256/100</f>
        <v>0</v>
      </c>
      <c r="GRL7" s="62">
        <f>'Hist. country inflation'!GTE256/100</f>
        <v>0</v>
      </c>
      <c r="GRM7" s="62">
        <f>'Hist. country inflation'!GTF256/100</f>
        <v>0</v>
      </c>
      <c r="GRN7" s="62">
        <f>'Hist. country inflation'!GTG256/100</f>
        <v>0</v>
      </c>
      <c r="GRO7" s="62">
        <f>'Hist. country inflation'!GTH256/100</f>
        <v>0</v>
      </c>
      <c r="GRP7" s="62">
        <f>'Hist. country inflation'!GTI256/100</f>
        <v>0</v>
      </c>
      <c r="GRQ7" s="62">
        <f>'Hist. country inflation'!GTJ256/100</f>
        <v>0</v>
      </c>
      <c r="GRR7" s="62">
        <f>'Hist. country inflation'!GTK256/100</f>
        <v>0</v>
      </c>
      <c r="GRS7" s="62">
        <f>'Hist. country inflation'!GTL256/100</f>
        <v>0</v>
      </c>
      <c r="GRT7" s="62">
        <f>'Hist. country inflation'!GTM256/100</f>
        <v>0</v>
      </c>
      <c r="GRU7" s="62">
        <f>'Hist. country inflation'!GTN256/100</f>
        <v>0</v>
      </c>
      <c r="GRV7" s="62">
        <f>'Hist. country inflation'!GTO256/100</f>
        <v>0</v>
      </c>
      <c r="GRW7" s="62">
        <f>'Hist. country inflation'!GTP256/100</f>
        <v>0</v>
      </c>
      <c r="GRX7" s="62">
        <f>'Hist. country inflation'!GTQ256/100</f>
        <v>0</v>
      </c>
      <c r="GRY7" s="62">
        <f>'Hist. country inflation'!GTR256/100</f>
        <v>0</v>
      </c>
      <c r="GRZ7" s="62">
        <f>'Hist. country inflation'!GTS256/100</f>
        <v>0</v>
      </c>
      <c r="GSA7" s="62">
        <f>'Hist. country inflation'!GTT256/100</f>
        <v>0</v>
      </c>
      <c r="GSB7" s="62">
        <f>'Hist. country inflation'!GTU256/100</f>
        <v>0</v>
      </c>
      <c r="GSC7" s="62">
        <f>'Hist. country inflation'!GTV256/100</f>
        <v>0</v>
      </c>
      <c r="GSD7" s="62">
        <f>'Hist. country inflation'!GTW256/100</f>
        <v>0</v>
      </c>
      <c r="GSE7" s="62">
        <f>'Hist. country inflation'!GTX256/100</f>
        <v>0</v>
      </c>
      <c r="GSF7" s="62">
        <f>'Hist. country inflation'!GTY256/100</f>
        <v>0</v>
      </c>
      <c r="GSG7" s="62">
        <f>'Hist. country inflation'!GTZ256/100</f>
        <v>0</v>
      </c>
      <c r="GSH7" s="62">
        <f>'Hist. country inflation'!GUA256/100</f>
        <v>0</v>
      </c>
      <c r="GSI7" s="62">
        <f>'Hist. country inflation'!GUB256/100</f>
        <v>0</v>
      </c>
      <c r="GSJ7" s="62">
        <f>'Hist. country inflation'!GUC256/100</f>
        <v>0</v>
      </c>
      <c r="GSK7" s="62">
        <f>'Hist. country inflation'!GUD256/100</f>
        <v>0</v>
      </c>
      <c r="GSL7" s="62">
        <f>'Hist. country inflation'!GUE256/100</f>
        <v>0</v>
      </c>
      <c r="GSM7" s="62">
        <f>'Hist. country inflation'!GUF256/100</f>
        <v>0</v>
      </c>
      <c r="GSN7" s="62">
        <f>'Hist. country inflation'!GUG256/100</f>
        <v>0</v>
      </c>
      <c r="GSO7" s="62">
        <f>'Hist. country inflation'!GUH256/100</f>
        <v>0</v>
      </c>
      <c r="GSP7" s="62">
        <f>'Hist. country inflation'!GUI256/100</f>
        <v>0</v>
      </c>
      <c r="GSQ7" s="62">
        <f>'Hist. country inflation'!GUJ256/100</f>
        <v>0</v>
      </c>
      <c r="GSR7" s="62">
        <f>'Hist. country inflation'!GUK256/100</f>
        <v>0</v>
      </c>
      <c r="GSS7" s="62">
        <f>'Hist. country inflation'!GUL256/100</f>
        <v>0</v>
      </c>
      <c r="GST7" s="62">
        <f>'Hist. country inflation'!GUM256/100</f>
        <v>0</v>
      </c>
      <c r="GSU7" s="62">
        <f>'Hist. country inflation'!GUN256/100</f>
        <v>0</v>
      </c>
      <c r="GSV7" s="62">
        <f>'Hist. country inflation'!GUO256/100</f>
        <v>0</v>
      </c>
      <c r="GSW7" s="62">
        <f>'Hist. country inflation'!GUP256/100</f>
        <v>0</v>
      </c>
      <c r="GSX7" s="62">
        <f>'Hist. country inflation'!GUQ256/100</f>
        <v>0</v>
      </c>
      <c r="GSY7" s="62">
        <f>'Hist. country inflation'!GUR256/100</f>
        <v>0</v>
      </c>
      <c r="GSZ7" s="62">
        <f>'Hist. country inflation'!GUS256/100</f>
        <v>0</v>
      </c>
      <c r="GTA7" s="62">
        <f>'Hist. country inflation'!GUT256/100</f>
        <v>0</v>
      </c>
      <c r="GTB7" s="62">
        <f>'Hist. country inflation'!GUU256/100</f>
        <v>0</v>
      </c>
      <c r="GTC7" s="62">
        <f>'Hist. country inflation'!GUV256/100</f>
        <v>0</v>
      </c>
      <c r="GTD7" s="62">
        <f>'Hist. country inflation'!GUW256/100</f>
        <v>0</v>
      </c>
      <c r="GTE7" s="62">
        <f>'Hist. country inflation'!GUX256/100</f>
        <v>0</v>
      </c>
      <c r="GTF7" s="62">
        <f>'Hist. country inflation'!GUY256/100</f>
        <v>0</v>
      </c>
      <c r="GTG7" s="62">
        <f>'Hist. country inflation'!GUZ256/100</f>
        <v>0</v>
      </c>
      <c r="GTH7" s="62">
        <f>'Hist. country inflation'!GVA256/100</f>
        <v>0</v>
      </c>
      <c r="GTI7" s="62">
        <f>'Hist. country inflation'!GVB256/100</f>
        <v>0</v>
      </c>
      <c r="GTJ7" s="62">
        <f>'Hist. country inflation'!GVC256/100</f>
        <v>0</v>
      </c>
      <c r="GTK7" s="62">
        <f>'Hist. country inflation'!GVD256/100</f>
        <v>0</v>
      </c>
      <c r="GTL7" s="62">
        <f>'Hist. country inflation'!GVE256/100</f>
        <v>0</v>
      </c>
      <c r="GTM7" s="62">
        <f>'Hist. country inflation'!GVF256/100</f>
        <v>0</v>
      </c>
      <c r="GTN7" s="62">
        <f>'Hist. country inflation'!GVG256/100</f>
        <v>0</v>
      </c>
      <c r="GTO7" s="62">
        <f>'Hist. country inflation'!GVH256/100</f>
        <v>0</v>
      </c>
      <c r="GTP7" s="62">
        <f>'Hist. country inflation'!GVI256/100</f>
        <v>0</v>
      </c>
      <c r="GTQ7" s="62">
        <f>'Hist. country inflation'!GVJ256/100</f>
        <v>0</v>
      </c>
      <c r="GTR7" s="62">
        <f>'Hist. country inflation'!GVK256/100</f>
        <v>0</v>
      </c>
      <c r="GTS7" s="62">
        <f>'Hist. country inflation'!GVL256/100</f>
        <v>0</v>
      </c>
      <c r="GTT7" s="62">
        <f>'Hist. country inflation'!GVM256/100</f>
        <v>0</v>
      </c>
      <c r="GTU7" s="62">
        <f>'Hist. country inflation'!GVN256/100</f>
        <v>0</v>
      </c>
      <c r="GTV7" s="62">
        <f>'Hist. country inflation'!GVO256/100</f>
        <v>0</v>
      </c>
      <c r="GTW7" s="62">
        <f>'Hist. country inflation'!GVP256/100</f>
        <v>0</v>
      </c>
      <c r="GTX7" s="62">
        <f>'Hist. country inflation'!GVQ256/100</f>
        <v>0</v>
      </c>
      <c r="GTY7" s="62">
        <f>'Hist. country inflation'!GVR256/100</f>
        <v>0</v>
      </c>
      <c r="GTZ7" s="62">
        <f>'Hist. country inflation'!GVS256/100</f>
        <v>0</v>
      </c>
      <c r="GUA7" s="62">
        <f>'Hist. country inflation'!GVT256/100</f>
        <v>0</v>
      </c>
      <c r="GUB7" s="62">
        <f>'Hist. country inflation'!GVU256/100</f>
        <v>0</v>
      </c>
      <c r="GUC7" s="62">
        <f>'Hist. country inflation'!GVV256/100</f>
        <v>0</v>
      </c>
      <c r="GUD7" s="62">
        <f>'Hist. country inflation'!GVW256/100</f>
        <v>0</v>
      </c>
      <c r="GUE7" s="62">
        <f>'Hist. country inflation'!GVX256/100</f>
        <v>0</v>
      </c>
      <c r="GUF7" s="62">
        <f>'Hist. country inflation'!GVY256/100</f>
        <v>0</v>
      </c>
      <c r="GUG7" s="62">
        <f>'Hist. country inflation'!GVZ256/100</f>
        <v>0</v>
      </c>
      <c r="GUH7" s="62">
        <f>'Hist. country inflation'!GWA256/100</f>
        <v>0</v>
      </c>
      <c r="GUI7" s="62">
        <f>'Hist. country inflation'!GWB256/100</f>
        <v>0</v>
      </c>
      <c r="GUJ7" s="62">
        <f>'Hist. country inflation'!GWC256/100</f>
        <v>0</v>
      </c>
      <c r="GUK7" s="62">
        <f>'Hist. country inflation'!GWD256/100</f>
        <v>0</v>
      </c>
      <c r="GUL7" s="62">
        <f>'Hist. country inflation'!GWE256/100</f>
        <v>0</v>
      </c>
      <c r="GUM7" s="62">
        <f>'Hist. country inflation'!GWF256/100</f>
        <v>0</v>
      </c>
      <c r="GUN7" s="62">
        <f>'Hist. country inflation'!GWG256/100</f>
        <v>0</v>
      </c>
      <c r="GUO7" s="62">
        <f>'Hist. country inflation'!GWH256/100</f>
        <v>0</v>
      </c>
      <c r="GUP7" s="62">
        <f>'Hist. country inflation'!GWI256/100</f>
        <v>0</v>
      </c>
      <c r="GUQ7" s="62">
        <f>'Hist. country inflation'!GWJ256/100</f>
        <v>0</v>
      </c>
      <c r="GUR7" s="62">
        <f>'Hist. country inflation'!GWK256/100</f>
        <v>0</v>
      </c>
      <c r="GUS7" s="62">
        <f>'Hist. country inflation'!GWL256/100</f>
        <v>0</v>
      </c>
      <c r="GUT7" s="62">
        <f>'Hist. country inflation'!GWM256/100</f>
        <v>0</v>
      </c>
      <c r="GUU7" s="62">
        <f>'Hist. country inflation'!GWN256/100</f>
        <v>0</v>
      </c>
      <c r="GUV7" s="62">
        <f>'Hist. country inflation'!GWO256/100</f>
        <v>0</v>
      </c>
      <c r="GUW7" s="62">
        <f>'Hist. country inflation'!GWP256/100</f>
        <v>0</v>
      </c>
      <c r="GUX7" s="62">
        <f>'Hist. country inflation'!GWQ256/100</f>
        <v>0</v>
      </c>
      <c r="GUY7" s="62">
        <f>'Hist. country inflation'!GWR256/100</f>
        <v>0</v>
      </c>
      <c r="GUZ7" s="62">
        <f>'Hist. country inflation'!GWS256/100</f>
        <v>0</v>
      </c>
      <c r="GVA7" s="62">
        <f>'Hist. country inflation'!GWT256/100</f>
        <v>0</v>
      </c>
      <c r="GVB7" s="62">
        <f>'Hist. country inflation'!GWU256/100</f>
        <v>0</v>
      </c>
      <c r="GVC7" s="62">
        <f>'Hist. country inflation'!GWV256/100</f>
        <v>0</v>
      </c>
      <c r="GVD7" s="62">
        <f>'Hist. country inflation'!GWW256/100</f>
        <v>0</v>
      </c>
      <c r="GVE7" s="62">
        <f>'Hist. country inflation'!GWX256/100</f>
        <v>0</v>
      </c>
      <c r="GVF7" s="62">
        <f>'Hist. country inflation'!GWY256/100</f>
        <v>0</v>
      </c>
      <c r="GVG7" s="62">
        <f>'Hist. country inflation'!GWZ256/100</f>
        <v>0</v>
      </c>
      <c r="GVH7" s="62">
        <f>'Hist. country inflation'!GXA256/100</f>
        <v>0</v>
      </c>
      <c r="GVI7" s="62">
        <f>'Hist. country inflation'!GXB256/100</f>
        <v>0</v>
      </c>
      <c r="GVJ7" s="62">
        <f>'Hist. country inflation'!GXC256/100</f>
        <v>0</v>
      </c>
      <c r="GVK7" s="62">
        <f>'Hist. country inflation'!GXD256/100</f>
        <v>0</v>
      </c>
      <c r="GVL7" s="62">
        <f>'Hist. country inflation'!GXE256/100</f>
        <v>0</v>
      </c>
      <c r="GVM7" s="62">
        <f>'Hist. country inflation'!GXF256/100</f>
        <v>0</v>
      </c>
      <c r="GVN7" s="62">
        <f>'Hist. country inflation'!GXG256/100</f>
        <v>0</v>
      </c>
      <c r="GVO7" s="62">
        <f>'Hist. country inflation'!GXH256/100</f>
        <v>0</v>
      </c>
      <c r="GVP7" s="62">
        <f>'Hist. country inflation'!GXI256/100</f>
        <v>0</v>
      </c>
      <c r="GVQ7" s="62">
        <f>'Hist. country inflation'!GXJ256/100</f>
        <v>0</v>
      </c>
      <c r="GVR7" s="62">
        <f>'Hist. country inflation'!GXK256/100</f>
        <v>0</v>
      </c>
      <c r="GVS7" s="62">
        <f>'Hist. country inflation'!GXL256/100</f>
        <v>0</v>
      </c>
      <c r="GVT7" s="62">
        <f>'Hist. country inflation'!GXM256/100</f>
        <v>0</v>
      </c>
      <c r="GVU7" s="62">
        <f>'Hist. country inflation'!GXN256/100</f>
        <v>0</v>
      </c>
      <c r="GVV7" s="62">
        <f>'Hist. country inflation'!GXO256/100</f>
        <v>0</v>
      </c>
      <c r="GVW7" s="62">
        <f>'Hist. country inflation'!GXP256/100</f>
        <v>0</v>
      </c>
      <c r="GVX7" s="62">
        <f>'Hist. country inflation'!GXQ256/100</f>
        <v>0</v>
      </c>
      <c r="GVY7" s="62">
        <f>'Hist. country inflation'!GXR256/100</f>
        <v>0</v>
      </c>
      <c r="GVZ7" s="62">
        <f>'Hist. country inflation'!GXS256/100</f>
        <v>0</v>
      </c>
      <c r="GWA7" s="62">
        <f>'Hist. country inflation'!GXT256/100</f>
        <v>0</v>
      </c>
      <c r="GWB7" s="62">
        <f>'Hist. country inflation'!GXU256/100</f>
        <v>0</v>
      </c>
      <c r="GWC7" s="62">
        <f>'Hist. country inflation'!GXV256/100</f>
        <v>0</v>
      </c>
      <c r="GWD7" s="62">
        <f>'Hist. country inflation'!GXW256/100</f>
        <v>0</v>
      </c>
      <c r="GWE7" s="62">
        <f>'Hist. country inflation'!GXX256/100</f>
        <v>0</v>
      </c>
      <c r="GWF7" s="62">
        <f>'Hist. country inflation'!GXY256/100</f>
        <v>0</v>
      </c>
      <c r="GWG7" s="62">
        <f>'Hist. country inflation'!GXZ256/100</f>
        <v>0</v>
      </c>
      <c r="GWH7" s="62">
        <f>'Hist. country inflation'!GYA256/100</f>
        <v>0</v>
      </c>
      <c r="GWI7" s="62">
        <f>'Hist. country inflation'!GYB256/100</f>
        <v>0</v>
      </c>
      <c r="GWJ7" s="62">
        <f>'Hist. country inflation'!GYC256/100</f>
        <v>0</v>
      </c>
      <c r="GWK7" s="62">
        <f>'Hist. country inflation'!GYD256/100</f>
        <v>0</v>
      </c>
      <c r="GWL7" s="62">
        <f>'Hist. country inflation'!GYE256/100</f>
        <v>0</v>
      </c>
      <c r="GWM7" s="62">
        <f>'Hist. country inflation'!GYF256/100</f>
        <v>0</v>
      </c>
      <c r="GWN7" s="62">
        <f>'Hist. country inflation'!GYG256/100</f>
        <v>0</v>
      </c>
      <c r="GWO7" s="62">
        <f>'Hist. country inflation'!GYH256/100</f>
        <v>0</v>
      </c>
      <c r="GWP7" s="62">
        <f>'Hist. country inflation'!GYI256/100</f>
        <v>0</v>
      </c>
      <c r="GWQ7" s="62">
        <f>'Hist. country inflation'!GYJ256/100</f>
        <v>0</v>
      </c>
      <c r="GWR7" s="62">
        <f>'Hist. country inflation'!GYK256/100</f>
        <v>0</v>
      </c>
      <c r="GWS7" s="62">
        <f>'Hist. country inflation'!GYL256/100</f>
        <v>0</v>
      </c>
      <c r="GWT7" s="62">
        <f>'Hist. country inflation'!GYM256/100</f>
        <v>0</v>
      </c>
      <c r="GWU7" s="62">
        <f>'Hist. country inflation'!GYN256/100</f>
        <v>0</v>
      </c>
      <c r="GWV7" s="62">
        <f>'Hist. country inflation'!GYO256/100</f>
        <v>0</v>
      </c>
      <c r="GWW7" s="62">
        <f>'Hist. country inflation'!GYP256/100</f>
        <v>0</v>
      </c>
      <c r="GWX7" s="62">
        <f>'Hist. country inflation'!GYQ256/100</f>
        <v>0</v>
      </c>
      <c r="GWY7" s="62">
        <f>'Hist. country inflation'!GYR256/100</f>
        <v>0</v>
      </c>
      <c r="GWZ7" s="62">
        <f>'Hist. country inflation'!GYS256/100</f>
        <v>0</v>
      </c>
      <c r="GXA7" s="62">
        <f>'Hist. country inflation'!GYT256/100</f>
        <v>0</v>
      </c>
      <c r="GXB7" s="62">
        <f>'Hist. country inflation'!GYU256/100</f>
        <v>0</v>
      </c>
      <c r="GXC7" s="62">
        <f>'Hist. country inflation'!GYV256/100</f>
        <v>0</v>
      </c>
      <c r="GXD7" s="62">
        <f>'Hist. country inflation'!GYW256/100</f>
        <v>0</v>
      </c>
      <c r="GXE7" s="62">
        <f>'Hist. country inflation'!GYX256/100</f>
        <v>0</v>
      </c>
      <c r="GXF7" s="62">
        <f>'Hist. country inflation'!GYY256/100</f>
        <v>0</v>
      </c>
      <c r="GXG7" s="62">
        <f>'Hist. country inflation'!GYZ256/100</f>
        <v>0</v>
      </c>
      <c r="GXH7" s="62">
        <f>'Hist. country inflation'!GZA256/100</f>
        <v>0</v>
      </c>
      <c r="GXI7" s="62">
        <f>'Hist. country inflation'!GZB256/100</f>
        <v>0</v>
      </c>
      <c r="GXJ7" s="62">
        <f>'Hist. country inflation'!GZC256/100</f>
        <v>0</v>
      </c>
      <c r="GXK7" s="62">
        <f>'Hist. country inflation'!GZD256/100</f>
        <v>0</v>
      </c>
      <c r="GXL7" s="62">
        <f>'Hist. country inflation'!GZE256/100</f>
        <v>0</v>
      </c>
      <c r="GXM7" s="62">
        <f>'Hist. country inflation'!GZF256/100</f>
        <v>0</v>
      </c>
      <c r="GXN7" s="62">
        <f>'Hist. country inflation'!GZG256/100</f>
        <v>0</v>
      </c>
      <c r="GXO7" s="62">
        <f>'Hist. country inflation'!GZH256/100</f>
        <v>0</v>
      </c>
      <c r="GXP7" s="62">
        <f>'Hist. country inflation'!GZI256/100</f>
        <v>0</v>
      </c>
      <c r="GXQ7" s="62">
        <f>'Hist. country inflation'!GZJ256/100</f>
        <v>0</v>
      </c>
      <c r="GXR7" s="62">
        <f>'Hist. country inflation'!GZK256/100</f>
        <v>0</v>
      </c>
      <c r="GXS7" s="62">
        <f>'Hist. country inflation'!GZL256/100</f>
        <v>0</v>
      </c>
      <c r="GXT7" s="62">
        <f>'Hist. country inflation'!GZM256/100</f>
        <v>0</v>
      </c>
      <c r="GXU7" s="62">
        <f>'Hist. country inflation'!GZN256/100</f>
        <v>0</v>
      </c>
      <c r="GXV7" s="62">
        <f>'Hist. country inflation'!GZO256/100</f>
        <v>0</v>
      </c>
      <c r="GXW7" s="62">
        <f>'Hist. country inflation'!GZP256/100</f>
        <v>0</v>
      </c>
      <c r="GXX7" s="62">
        <f>'Hist. country inflation'!GZQ256/100</f>
        <v>0</v>
      </c>
      <c r="GXY7" s="62">
        <f>'Hist. country inflation'!GZR256/100</f>
        <v>0</v>
      </c>
      <c r="GXZ7" s="62">
        <f>'Hist. country inflation'!GZS256/100</f>
        <v>0</v>
      </c>
      <c r="GYA7" s="62">
        <f>'Hist. country inflation'!GZT256/100</f>
        <v>0</v>
      </c>
      <c r="GYB7" s="62">
        <f>'Hist. country inflation'!GZU256/100</f>
        <v>0</v>
      </c>
      <c r="GYC7" s="62">
        <f>'Hist. country inflation'!GZV256/100</f>
        <v>0</v>
      </c>
      <c r="GYD7" s="62">
        <f>'Hist. country inflation'!GZW256/100</f>
        <v>0</v>
      </c>
      <c r="GYE7" s="62">
        <f>'Hist. country inflation'!GZX256/100</f>
        <v>0</v>
      </c>
      <c r="GYF7" s="62">
        <f>'Hist. country inflation'!GZY256/100</f>
        <v>0</v>
      </c>
      <c r="GYG7" s="62">
        <f>'Hist. country inflation'!GZZ256/100</f>
        <v>0</v>
      </c>
      <c r="GYH7" s="62">
        <f>'Hist. country inflation'!HAA256/100</f>
        <v>0</v>
      </c>
      <c r="GYI7" s="62">
        <f>'Hist. country inflation'!HAB256/100</f>
        <v>0</v>
      </c>
      <c r="GYJ7" s="62">
        <f>'Hist. country inflation'!HAC256/100</f>
        <v>0</v>
      </c>
      <c r="GYK7" s="62">
        <f>'Hist. country inflation'!HAD256/100</f>
        <v>0</v>
      </c>
      <c r="GYL7" s="62">
        <f>'Hist. country inflation'!HAE256/100</f>
        <v>0</v>
      </c>
      <c r="GYM7" s="62">
        <f>'Hist. country inflation'!HAF256/100</f>
        <v>0</v>
      </c>
      <c r="GYN7" s="62">
        <f>'Hist. country inflation'!HAG256/100</f>
        <v>0</v>
      </c>
      <c r="GYO7" s="62">
        <f>'Hist. country inflation'!HAH256/100</f>
        <v>0</v>
      </c>
      <c r="GYP7" s="62">
        <f>'Hist. country inflation'!HAI256/100</f>
        <v>0</v>
      </c>
      <c r="GYQ7" s="62">
        <f>'Hist. country inflation'!HAJ256/100</f>
        <v>0</v>
      </c>
      <c r="GYR7" s="62">
        <f>'Hist. country inflation'!HAK256/100</f>
        <v>0</v>
      </c>
      <c r="GYS7" s="62">
        <f>'Hist. country inflation'!HAL256/100</f>
        <v>0</v>
      </c>
      <c r="GYT7" s="62">
        <f>'Hist. country inflation'!HAM256/100</f>
        <v>0</v>
      </c>
      <c r="GYU7" s="62">
        <f>'Hist. country inflation'!HAN256/100</f>
        <v>0</v>
      </c>
      <c r="GYV7" s="62">
        <f>'Hist. country inflation'!HAO256/100</f>
        <v>0</v>
      </c>
      <c r="GYW7" s="62">
        <f>'Hist. country inflation'!HAP256/100</f>
        <v>0</v>
      </c>
      <c r="GYX7" s="62">
        <f>'Hist. country inflation'!HAQ256/100</f>
        <v>0</v>
      </c>
      <c r="GYY7" s="62">
        <f>'Hist. country inflation'!HAR256/100</f>
        <v>0</v>
      </c>
      <c r="GYZ7" s="62">
        <f>'Hist. country inflation'!HAS256/100</f>
        <v>0</v>
      </c>
      <c r="GZA7" s="62">
        <f>'Hist. country inflation'!HAT256/100</f>
        <v>0</v>
      </c>
      <c r="GZB7" s="62">
        <f>'Hist. country inflation'!HAU256/100</f>
        <v>0</v>
      </c>
      <c r="GZC7" s="62">
        <f>'Hist. country inflation'!HAV256/100</f>
        <v>0</v>
      </c>
      <c r="GZD7" s="62">
        <f>'Hist. country inflation'!HAW256/100</f>
        <v>0</v>
      </c>
      <c r="GZE7" s="62">
        <f>'Hist. country inflation'!HAX256/100</f>
        <v>0</v>
      </c>
      <c r="GZF7" s="62">
        <f>'Hist. country inflation'!HAY256/100</f>
        <v>0</v>
      </c>
      <c r="GZG7" s="62">
        <f>'Hist. country inflation'!HAZ256/100</f>
        <v>0</v>
      </c>
      <c r="GZH7" s="62">
        <f>'Hist. country inflation'!HBA256/100</f>
        <v>0</v>
      </c>
      <c r="GZI7" s="62">
        <f>'Hist. country inflation'!HBB256/100</f>
        <v>0</v>
      </c>
      <c r="GZJ7" s="62">
        <f>'Hist. country inflation'!HBC256/100</f>
        <v>0</v>
      </c>
      <c r="GZK7" s="62">
        <f>'Hist. country inflation'!HBD256/100</f>
        <v>0</v>
      </c>
      <c r="GZL7" s="62">
        <f>'Hist. country inflation'!HBE256/100</f>
        <v>0</v>
      </c>
      <c r="GZM7" s="62">
        <f>'Hist. country inflation'!HBF256/100</f>
        <v>0</v>
      </c>
      <c r="GZN7" s="62">
        <f>'Hist. country inflation'!HBG256/100</f>
        <v>0</v>
      </c>
      <c r="GZO7" s="62">
        <f>'Hist. country inflation'!HBH256/100</f>
        <v>0</v>
      </c>
      <c r="GZP7" s="62">
        <f>'Hist. country inflation'!HBI256/100</f>
        <v>0</v>
      </c>
      <c r="GZQ7" s="62">
        <f>'Hist. country inflation'!HBJ256/100</f>
        <v>0</v>
      </c>
      <c r="GZR7" s="62">
        <f>'Hist. country inflation'!HBK256/100</f>
        <v>0</v>
      </c>
      <c r="GZS7" s="62">
        <f>'Hist. country inflation'!HBL256/100</f>
        <v>0</v>
      </c>
      <c r="GZT7" s="62">
        <f>'Hist. country inflation'!HBM256/100</f>
        <v>0</v>
      </c>
      <c r="GZU7" s="62">
        <f>'Hist. country inflation'!HBN256/100</f>
        <v>0</v>
      </c>
      <c r="GZV7" s="62">
        <f>'Hist. country inflation'!HBO256/100</f>
        <v>0</v>
      </c>
      <c r="GZW7" s="62">
        <f>'Hist. country inflation'!HBP256/100</f>
        <v>0</v>
      </c>
      <c r="GZX7" s="62">
        <f>'Hist. country inflation'!HBQ256/100</f>
        <v>0</v>
      </c>
      <c r="GZY7" s="62">
        <f>'Hist. country inflation'!HBR256/100</f>
        <v>0</v>
      </c>
      <c r="GZZ7" s="62">
        <f>'Hist. country inflation'!HBS256/100</f>
        <v>0</v>
      </c>
      <c r="HAA7" s="62">
        <f>'Hist. country inflation'!HBT256/100</f>
        <v>0</v>
      </c>
      <c r="HAB7" s="62">
        <f>'Hist. country inflation'!HBU256/100</f>
        <v>0</v>
      </c>
      <c r="HAC7" s="62">
        <f>'Hist. country inflation'!HBV256/100</f>
        <v>0</v>
      </c>
      <c r="HAD7" s="62">
        <f>'Hist. country inflation'!HBW256/100</f>
        <v>0</v>
      </c>
      <c r="HAE7" s="62">
        <f>'Hist. country inflation'!HBX256/100</f>
        <v>0</v>
      </c>
      <c r="HAF7" s="62">
        <f>'Hist. country inflation'!HBY256/100</f>
        <v>0</v>
      </c>
      <c r="HAG7" s="62">
        <f>'Hist. country inflation'!HBZ256/100</f>
        <v>0</v>
      </c>
      <c r="HAH7" s="62">
        <f>'Hist. country inflation'!HCA256/100</f>
        <v>0</v>
      </c>
      <c r="HAI7" s="62">
        <f>'Hist. country inflation'!HCB256/100</f>
        <v>0</v>
      </c>
      <c r="HAJ7" s="62">
        <f>'Hist. country inflation'!HCC256/100</f>
        <v>0</v>
      </c>
      <c r="HAK7" s="62">
        <f>'Hist. country inflation'!HCD256/100</f>
        <v>0</v>
      </c>
      <c r="HAL7" s="62">
        <f>'Hist. country inflation'!HCE256/100</f>
        <v>0</v>
      </c>
      <c r="HAM7" s="62">
        <f>'Hist. country inflation'!HCF256/100</f>
        <v>0</v>
      </c>
      <c r="HAN7" s="62">
        <f>'Hist. country inflation'!HCG256/100</f>
        <v>0</v>
      </c>
      <c r="HAO7" s="62">
        <f>'Hist. country inflation'!HCH256/100</f>
        <v>0</v>
      </c>
      <c r="HAP7" s="62">
        <f>'Hist. country inflation'!HCI256/100</f>
        <v>0</v>
      </c>
      <c r="HAQ7" s="62">
        <f>'Hist. country inflation'!HCJ256/100</f>
        <v>0</v>
      </c>
      <c r="HAR7" s="62">
        <f>'Hist. country inflation'!HCK256/100</f>
        <v>0</v>
      </c>
      <c r="HAS7" s="62">
        <f>'Hist. country inflation'!HCL256/100</f>
        <v>0</v>
      </c>
      <c r="HAT7" s="62">
        <f>'Hist. country inflation'!HCM256/100</f>
        <v>0</v>
      </c>
      <c r="HAU7" s="62">
        <f>'Hist. country inflation'!HCN256/100</f>
        <v>0</v>
      </c>
      <c r="HAV7" s="62">
        <f>'Hist. country inflation'!HCO256/100</f>
        <v>0</v>
      </c>
      <c r="HAW7" s="62">
        <f>'Hist. country inflation'!HCP256/100</f>
        <v>0</v>
      </c>
      <c r="HAX7" s="62">
        <f>'Hist. country inflation'!HCQ256/100</f>
        <v>0</v>
      </c>
      <c r="HAY7" s="62">
        <f>'Hist. country inflation'!HCR256/100</f>
        <v>0</v>
      </c>
      <c r="HAZ7" s="62">
        <f>'Hist. country inflation'!HCS256/100</f>
        <v>0</v>
      </c>
      <c r="HBA7" s="62">
        <f>'Hist. country inflation'!HCT256/100</f>
        <v>0</v>
      </c>
      <c r="HBB7" s="62">
        <f>'Hist. country inflation'!HCU256/100</f>
        <v>0</v>
      </c>
      <c r="HBC7" s="62">
        <f>'Hist. country inflation'!HCV256/100</f>
        <v>0</v>
      </c>
      <c r="HBD7" s="62">
        <f>'Hist. country inflation'!HCW256/100</f>
        <v>0</v>
      </c>
      <c r="HBE7" s="62">
        <f>'Hist. country inflation'!HCX256/100</f>
        <v>0</v>
      </c>
      <c r="HBF7" s="62">
        <f>'Hist. country inflation'!HCY256/100</f>
        <v>0</v>
      </c>
      <c r="HBG7" s="62">
        <f>'Hist. country inflation'!HCZ256/100</f>
        <v>0</v>
      </c>
      <c r="HBH7" s="62">
        <f>'Hist. country inflation'!HDA256/100</f>
        <v>0</v>
      </c>
      <c r="HBI7" s="62">
        <f>'Hist. country inflation'!HDB256/100</f>
        <v>0</v>
      </c>
      <c r="HBJ7" s="62">
        <f>'Hist. country inflation'!HDC256/100</f>
        <v>0</v>
      </c>
      <c r="HBK7" s="62">
        <f>'Hist. country inflation'!HDD256/100</f>
        <v>0</v>
      </c>
      <c r="HBL7" s="62">
        <f>'Hist. country inflation'!HDE256/100</f>
        <v>0</v>
      </c>
      <c r="HBM7" s="62">
        <f>'Hist. country inflation'!HDF256/100</f>
        <v>0</v>
      </c>
      <c r="HBN7" s="62">
        <f>'Hist. country inflation'!HDG256/100</f>
        <v>0</v>
      </c>
      <c r="HBO7" s="62">
        <f>'Hist. country inflation'!HDH256/100</f>
        <v>0</v>
      </c>
      <c r="HBP7" s="62">
        <f>'Hist. country inflation'!HDI256/100</f>
        <v>0</v>
      </c>
      <c r="HBQ7" s="62">
        <f>'Hist. country inflation'!HDJ256/100</f>
        <v>0</v>
      </c>
      <c r="HBR7" s="62">
        <f>'Hist. country inflation'!HDK256/100</f>
        <v>0</v>
      </c>
      <c r="HBS7" s="62">
        <f>'Hist. country inflation'!HDL256/100</f>
        <v>0</v>
      </c>
      <c r="HBT7" s="62">
        <f>'Hist. country inflation'!HDM256/100</f>
        <v>0</v>
      </c>
      <c r="HBU7" s="62">
        <f>'Hist. country inflation'!HDN256/100</f>
        <v>0</v>
      </c>
      <c r="HBV7" s="62">
        <f>'Hist. country inflation'!HDO256/100</f>
        <v>0</v>
      </c>
      <c r="HBW7" s="62">
        <f>'Hist. country inflation'!HDP256/100</f>
        <v>0</v>
      </c>
      <c r="HBX7" s="62">
        <f>'Hist. country inflation'!HDQ256/100</f>
        <v>0</v>
      </c>
      <c r="HBY7" s="62">
        <f>'Hist. country inflation'!HDR256/100</f>
        <v>0</v>
      </c>
      <c r="HBZ7" s="62">
        <f>'Hist. country inflation'!HDS256/100</f>
        <v>0</v>
      </c>
      <c r="HCA7" s="62">
        <f>'Hist. country inflation'!HDT256/100</f>
        <v>0</v>
      </c>
      <c r="HCB7" s="62">
        <f>'Hist. country inflation'!HDU256/100</f>
        <v>0</v>
      </c>
      <c r="HCC7" s="62">
        <f>'Hist. country inflation'!HDV256/100</f>
        <v>0</v>
      </c>
      <c r="HCD7" s="62">
        <f>'Hist. country inflation'!HDW256/100</f>
        <v>0</v>
      </c>
      <c r="HCE7" s="62">
        <f>'Hist. country inflation'!HDX256/100</f>
        <v>0</v>
      </c>
      <c r="HCF7" s="62">
        <f>'Hist. country inflation'!HDY256/100</f>
        <v>0</v>
      </c>
      <c r="HCG7" s="62">
        <f>'Hist. country inflation'!HDZ256/100</f>
        <v>0</v>
      </c>
      <c r="HCH7" s="62">
        <f>'Hist. country inflation'!HEA256/100</f>
        <v>0</v>
      </c>
      <c r="HCI7" s="62">
        <f>'Hist. country inflation'!HEB256/100</f>
        <v>0</v>
      </c>
      <c r="HCJ7" s="62">
        <f>'Hist. country inflation'!HEC256/100</f>
        <v>0</v>
      </c>
      <c r="HCK7" s="62">
        <f>'Hist. country inflation'!HED256/100</f>
        <v>0</v>
      </c>
      <c r="HCL7" s="62">
        <f>'Hist. country inflation'!HEE256/100</f>
        <v>0</v>
      </c>
      <c r="HCM7" s="62">
        <f>'Hist. country inflation'!HEF256/100</f>
        <v>0</v>
      </c>
      <c r="HCN7" s="62">
        <f>'Hist. country inflation'!HEG256/100</f>
        <v>0</v>
      </c>
      <c r="HCO7" s="62">
        <f>'Hist. country inflation'!HEH256/100</f>
        <v>0</v>
      </c>
      <c r="HCP7" s="62">
        <f>'Hist. country inflation'!HEI256/100</f>
        <v>0</v>
      </c>
      <c r="HCQ7" s="62">
        <f>'Hist. country inflation'!HEJ256/100</f>
        <v>0</v>
      </c>
      <c r="HCR7" s="62">
        <f>'Hist. country inflation'!HEK256/100</f>
        <v>0</v>
      </c>
      <c r="HCS7" s="62">
        <f>'Hist. country inflation'!HEL256/100</f>
        <v>0</v>
      </c>
      <c r="HCT7" s="62">
        <f>'Hist. country inflation'!HEM256/100</f>
        <v>0</v>
      </c>
      <c r="HCU7" s="62">
        <f>'Hist. country inflation'!HEN256/100</f>
        <v>0</v>
      </c>
      <c r="HCV7" s="62">
        <f>'Hist. country inflation'!HEO256/100</f>
        <v>0</v>
      </c>
      <c r="HCW7" s="62">
        <f>'Hist. country inflation'!HEP256/100</f>
        <v>0</v>
      </c>
      <c r="HCX7" s="62">
        <f>'Hist. country inflation'!HEQ256/100</f>
        <v>0</v>
      </c>
      <c r="HCY7" s="62">
        <f>'Hist. country inflation'!HER256/100</f>
        <v>0</v>
      </c>
      <c r="HCZ7" s="62">
        <f>'Hist. country inflation'!HES256/100</f>
        <v>0</v>
      </c>
      <c r="HDA7" s="62">
        <f>'Hist. country inflation'!HET256/100</f>
        <v>0</v>
      </c>
      <c r="HDB7" s="62">
        <f>'Hist. country inflation'!HEU256/100</f>
        <v>0</v>
      </c>
      <c r="HDC7" s="62">
        <f>'Hist. country inflation'!HEV256/100</f>
        <v>0</v>
      </c>
      <c r="HDD7" s="62">
        <f>'Hist. country inflation'!HEW256/100</f>
        <v>0</v>
      </c>
      <c r="HDE7" s="62">
        <f>'Hist. country inflation'!HEX256/100</f>
        <v>0</v>
      </c>
      <c r="HDF7" s="62">
        <f>'Hist. country inflation'!HEY256/100</f>
        <v>0</v>
      </c>
      <c r="HDG7" s="62">
        <f>'Hist. country inflation'!HEZ256/100</f>
        <v>0</v>
      </c>
      <c r="HDH7" s="62">
        <f>'Hist. country inflation'!HFA256/100</f>
        <v>0</v>
      </c>
      <c r="HDI7" s="62">
        <f>'Hist. country inflation'!HFB256/100</f>
        <v>0</v>
      </c>
      <c r="HDJ7" s="62">
        <f>'Hist. country inflation'!HFC256/100</f>
        <v>0</v>
      </c>
      <c r="HDK7" s="62">
        <f>'Hist. country inflation'!HFD256/100</f>
        <v>0</v>
      </c>
      <c r="HDL7" s="62">
        <f>'Hist. country inflation'!HFE256/100</f>
        <v>0</v>
      </c>
      <c r="HDM7" s="62">
        <f>'Hist. country inflation'!HFF256/100</f>
        <v>0</v>
      </c>
      <c r="HDN7" s="62">
        <f>'Hist. country inflation'!HFG256/100</f>
        <v>0</v>
      </c>
      <c r="HDO7" s="62">
        <f>'Hist. country inflation'!HFH256/100</f>
        <v>0</v>
      </c>
      <c r="HDP7" s="62">
        <f>'Hist. country inflation'!HFI256/100</f>
        <v>0</v>
      </c>
      <c r="HDQ7" s="62">
        <f>'Hist. country inflation'!HFJ256/100</f>
        <v>0</v>
      </c>
      <c r="HDR7" s="62">
        <f>'Hist. country inflation'!HFK256/100</f>
        <v>0</v>
      </c>
      <c r="HDS7" s="62">
        <f>'Hist. country inflation'!HFL256/100</f>
        <v>0</v>
      </c>
      <c r="HDT7" s="62">
        <f>'Hist. country inflation'!HFM256/100</f>
        <v>0</v>
      </c>
      <c r="HDU7" s="62">
        <f>'Hist. country inflation'!HFN256/100</f>
        <v>0</v>
      </c>
      <c r="HDV7" s="62">
        <f>'Hist. country inflation'!HFO256/100</f>
        <v>0</v>
      </c>
      <c r="HDW7" s="62">
        <f>'Hist. country inflation'!HFP256/100</f>
        <v>0</v>
      </c>
      <c r="HDX7" s="62">
        <f>'Hist. country inflation'!HFQ256/100</f>
        <v>0</v>
      </c>
      <c r="HDY7" s="62">
        <f>'Hist. country inflation'!HFR256/100</f>
        <v>0</v>
      </c>
      <c r="HDZ7" s="62">
        <f>'Hist. country inflation'!HFS256/100</f>
        <v>0</v>
      </c>
      <c r="HEA7" s="62">
        <f>'Hist. country inflation'!HFT256/100</f>
        <v>0</v>
      </c>
      <c r="HEB7" s="62">
        <f>'Hist. country inflation'!HFU256/100</f>
        <v>0</v>
      </c>
      <c r="HEC7" s="62">
        <f>'Hist. country inflation'!HFV256/100</f>
        <v>0</v>
      </c>
      <c r="HED7" s="62">
        <f>'Hist. country inflation'!HFW256/100</f>
        <v>0</v>
      </c>
      <c r="HEE7" s="62">
        <f>'Hist. country inflation'!HFX256/100</f>
        <v>0</v>
      </c>
      <c r="HEF7" s="62">
        <f>'Hist. country inflation'!HFY256/100</f>
        <v>0</v>
      </c>
      <c r="HEG7" s="62">
        <f>'Hist. country inflation'!HFZ256/100</f>
        <v>0</v>
      </c>
      <c r="HEH7" s="62">
        <f>'Hist. country inflation'!HGA256/100</f>
        <v>0</v>
      </c>
      <c r="HEI7" s="62">
        <f>'Hist. country inflation'!HGB256/100</f>
        <v>0</v>
      </c>
      <c r="HEJ7" s="62">
        <f>'Hist. country inflation'!HGC256/100</f>
        <v>0</v>
      </c>
      <c r="HEK7" s="62">
        <f>'Hist. country inflation'!HGD256/100</f>
        <v>0</v>
      </c>
      <c r="HEL7" s="62">
        <f>'Hist. country inflation'!HGE256/100</f>
        <v>0</v>
      </c>
      <c r="HEM7" s="62">
        <f>'Hist. country inflation'!HGF256/100</f>
        <v>0</v>
      </c>
      <c r="HEN7" s="62">
        <f>'Hist. country inflation'!HGG256/100</f>
        <v>0</v>
      </c>
      <c r="HEO7" s="62">
        <f>'Hist. country inflation'!HGH256/100</f>
        <v>0</v>
      </c>
      <c r="HEP7" s="62">
        <f>'Hist. country inflation'!HGI256/100</f>
        <v>0</v>
      </c>
      <c r="HEQ7" s="62">
        <f>'Hist. country inflation'!HGJ256/100</f>
        <v>0</v>
      </c>
      <c r="HER7" s="62">
        <f>'Hist. country inflation'!HGK256/100</f>
        <v>0</v>
      </c>
      <c r="HES7" s="62">
        <f>'Hist. country inflation'!HGL256/100</f>
        <v>0</v>
      </c>
      <c r="HET7" s="62">
        <f>'Hist. country inflation'!HGM256/100</f>
        <v>0</v>
      </c>
      <c r="HEU7" s="62">
        <f>'Hist. country inflation'!HGN256/100</f>
        <v>0</v>
      </c>
      <c r="HEV7" s="62">
        <f>'Hist. country inflation'!HGO256/100</f>
        <v>0</v>
      </c>
      <c r="HEW7" s="62">
        <f>'Hist. country inflation'!HGP256/100</f>
        <v>0</v>
      </c>
      <c r="HEX7" s="62">
        <f>'Hist. country inflation'!HGQ256/100</f>
        <v>0</v>
      </c>
      <c r="HEY7" s="62">
        <f>'Hist. country inflation'!HGR256/100</f>
        <v>0</v>
      </c>
      <c r="HEZ7" s="62">
        <f>'Hist. country inflation'!HGS256/100</f>
        <v>0</v>
      </c>
      <c r="HFA7" s="62">
        <f>'Hist. country inflation'!HGT256/100</f>
        <v>0</v>
      </c>
      <c r="HFB7" s="62">
        <f>'Hist. country inflation'!HGU256/100</f>
        <v>0</v>
      </c>
      <c r="HFC7" s="62">
        <f>'Hist. country inflation'!HGV256/100</f>
        <v>0</v>
      </c>
      <c r="HFD7" s="62">
        <f>'Hist. country inflation'!HGW256/100</f>
        <v>0</v>
      </c>
      <c r="HFE7" s="62">
        <f>'Hist. country inflation'!HGX256/100</f>
        <v>0</v>
      </c>
      <c r="HFF7" s="62">
        <f>'Hist. country inflation'!HGY256/100</f>
        <v>0</v>
      </c>
      <c r="HFG7" s="62">
        <f>'Hist. country inflation'!HGZ256/100</f>
        <v>0</v>
      </c>
      <c r="HFH7" s="62">
        <f>'Hist. country inflation'!HHA256/100</f>
        <v>0</v>
      </c>
      <c r="HFI7" s="62">
        <f>'Hist. country inflation'!HHB256/100</f>
        <v>0</v>
      </c>
      <c r="HFJ7" s="62">
        <f>'Hist. country inflation'!HHC256/100</f>
        <v>0</v>
      </c>
      <c r="HFK7" s="62">
        <f>'Hist. country inflation'!HHD256/100</f>
        <v>0</v>
      </c>
      <c r="HFL7" s="62">
        <f>'Hist. country inflation'!HHE256/100</f>
        <v>0</v>
      </c>
      <c r="HFM7" s="62">
        <f>'Hist. country inflation'!HHF256/100</f>
        <v>0</v>
      </c>
      <c r="HFN7" s="62">
        <f>'Hist. country inflation'!HHG256/100</f>
        <v>0</v>
      </c>
      <c r="HFO7" s="62">
        <f>'Hist. country inflation'!HHH256/100</f>
        <v>0</v>
      </c>
      <c r="HFP7" s="62">
        <f>'Hist. country inflation'!HHI256/100</f>
        <v>0</v>
      </c>
      <c r="HFQ7" s="62">
        <f>'Hist. country inflation'!HHJ256/100</f>
        <v>0</v>
      </c>
      <c r="HFR7" s="62">
        <f>'Hist. country inflation'!HHK256/100</f>
        <v>0</v>
      </c>
      <c r="HFS7" s="62">
        <f>'Hist. country inflation'!HHL256/100</f>
        <v>0</v>
      </c>
      <c r="HFT7" s="62">
        <f>'Hist. country inflation'!HHM256/100</f>
        <v>0</v>
      </c>
      <c r="HFU7" s="62">
        <f>'Hist. country inflation'!HHN256/100</f>
        <v>0</v>
      </c>
      <c r="HFV7" s="62">
        <f>'Hist. country inflation'!HHO256/100</f>
        <v>0</v>
      </c>
      <c r="HFW7" s="62">
        <f>'Hist. country inflation'!HHP256/100</f>
        <v>0</v>
      </c>
      <c r="HFX7" s="62">
        <f>'Hist. country inflation'!HHQ256/100</f>
        <v>0</v>
      </c>
      <c r="HFY7" s="62">
        <f>'Hist. country inflation'!HHR256/100</f>
        <v>0</v>
      </c>
      <c r="HFZ7" s="62">
        <f>'Hist. country inflation'!HHS256/100</f>
        <v>0</v>
      </c>
      <c r="HGA7" s="62">
        <f>'Hist. country inflation'!HHT256/100</f>
        <v>0</v>
      </c>
      <c r="HGB7" s="62">
        <f>'Hist. country inflation'!HHU256/100</f>
        <v>0</v>
      </c>
      <c r="HGC7" s="62">
        <f>'Hist. country inflation'!HHV256/100</f>
        <v>0</v>
      </c>
      <c r="HGD7" s="62">
        <f>'Hist. country inflation'!HHW256/100</f>
        <v>0</v>
      </c>
      <c r="HGE7" s="62">
        <f>'Hist. country inflation'!HHX256/100</f>
        <v>0</v>
      </c>
      <c r="HGF7" s="62">
        <f>'Hist. country inflation'!HHY256/100</f>
        <v>0</v>
      </c>
      <c r="HGG7" s="62">
        <f>'Hist. country inflation'!HHZ256/100</f>
        <v>0</v>
      </c>
      <c r="HGH7" s="62">
        <f>'Hist. country inflation'!HIA256/100</f>
        <v>0</v>
      </c>
      <c r="HGI7" s="62">
        <f>'Hist. country inflation'!HIB256/100</f>
        <v>0</v>
      </c>
      <c r="HGJ7" s="62">
        <f>'Hist. country inflation'!HIC256/100</f>
        <v>0</v>
      </c>
      <c r="HGK7" s="62">
        <f>'Hist. country inflation'!HID256/100</f>
        <v>0</v>
      </c>
      <c r="HGL7" s="62">
        <f>'Hist. country inflation'!HIE256/100</f>
        <v>0</v>
      </c>
      <c r="HGM7" s="62">
        <f>'Hist. country inflation'!HIF256/100</f>
        <v>0</v>
      </c>
      <c r="HGN7" s="62">
        <f>'Hist. country inflation'!HIG256/100</f>
        <v>0</v>
      </c>
      <c r="HGO7" s="62">
        <f>'Hist. country inflation'!HIH256/100</f>
        <v>0</v>
      </c>
      <c r="HGP7" s="62">
        <f>'Hist. country inflation'!HII256/100</f>
        <v>0</v>
      </c>
      <c r="HGQ7" s="62">
        <f>'Hist. country inflation'!HIJ256/100</f>
        <v>0</v>
      </c>
      <c r="HGR7" s="62">
        <f>'Hist. country inflation'!HIK256/100</f>
        <v>0</v>
      </c>
      <c r="HGS7" s="62">
        <f>'Hist. country inflation'!HIL256/100</f>
        <v>0</v>
      </c>
      <c r="HGT7" s="62">
        <f>'Hist. country inflation'!HIM256/100</f>
        <v>0</v>
      </c>
      <c r="HGU7" s="62">
        <f>'Hist. country inflation'!HIN256/100</f>
        <v>0</v>
      </c>
      <c r="HGV7" s="62">
        <f>'Hist. country inflation'!HIO256/100</f>
        <v>0</v>
      </c>
      <c r="HGW7" s="62">
        <f>'Hist. country inflation'!HIP256/100</f>
        <v>0</v>
      </c>
      <c r="HGX7" s="62">
        <f>'Hist. country inflation'!HIQ256/100</f>
        <v>0</v>
      </c>
      <c r="HGY7" s="62">
        <f>'Hist. country inflation'!HIR256/100</f>
        <v>0</v>
      </c>
      <c r="HGZ7" s="62">
        <f>'Hist. country inflation'!HIS256/100</f>
        <v>0</v>
      </c>
      <c r="HHA7" s="62">
        <f>'Hist. country inflation'!HIT256/100</f>
        <v>0</v>
      </c>
      <c r="HHB7" s="62">
        <f>'Hist. country inflation'!HIU256/100</f>
        <v>0</v>
      </c>
      <c r="HHC7" s="62">
        <f>'Hist. country inflation'!HIV256/100</f>
        <v>0</v>
      </c>
      <c r="HHD7" s="62">
        <f>'Hist. country inflation'!HIW256/100</f>
        <v>0</v>
      </c>
      <c r="HHE7" s="62">
        <f>'Hist. country inflation'!HIX256/100</f>
        <v>0</v>
      </c>
      <c r="HHF7" s="62">
        <f>'Hist. country inflation'!HIY256/100</f>
        <v>0</v>
      </c>
      <c r="HHG7" s="62">
        <f>'Hist. country inflation'!HIZ256/100</f>
        <v>0</v>
      </c>
      <c r="HHH7" s="62">
        <f>'Hist. country inflation'!HJA256/100</f>
        <v>0</v>
      </c>
      <c r="HHI7" s="62">
        <f>'Hist. country inflation'!HJB256/100</f>
        <v>0</v>
      </c>
      <c r="HHJ7" s="62">
        <f>'Hist. country inflation'!HJC256/100</f>
        <v>0</v>
      </c>
      <c r="HHK7" s="62">
        <f>'Hist. country inflation'!HJD256/100</f>
        <v>0</v>
      </c>
      <c r="HHL7" s="62">
        <f>'Hist. country inflation'!HJE256/100</f>
        <v>0</v>
      </c>
      <c r="HHM7" s="62">
        <f>'Hist. country inflation'!HJF256/100</f>
        <v>0</v>
      </c>
      <c r="HHN7" s="62">
        <f>'Hist. country inflation'!HJG256/100</f>
        <v>0</v>
      </c>
      <c r="HHO7" s="62">
        <f>'Hist. country inflation'!HJH256/100</f>
        <v>0</v>
      </c>
      <c r="HHP7" s="62">
        <f>'Hist. country inflation'!HJI256/100</f>
        <v>0</v>
      </c>
      <c r="HHQ7" s="62">
        <f>'Hist. country inflation'!HJJ256/100</f>
        <v>0</v>
      </c>
      <c r="HHR7" s="62">
        <f>'Hist. country inflation'!HJK256/100</f>
        <v>0</v>
      </c>
      <c r="HHS7" s="62">
        <f>'Hist. country inflation'!HJL256/100</f>
        <v>0</v>
      </c>
      <c r="HHT7" s="62">
        <f>'Hist. country inflation'!HJM256/100</f>
        <v>0</v>
      </c>
      <c r="HHU7" s="62">
        <f>'Hist. country inflation'!HJN256/100</f>
        <v>0</v>
      </c>
      <c r="HHV7" s="62">
        <f>'Hist. country inflation'!HJO256/100</f>
        <v>0</v>
      </c>
      <c r="HHW7" s="62">
        <f>'Hist. country inflation'!HJP256/100</f>
        <v>0</v>
      </c>
      <c r="HHX7" s="62">
        <f>'Hist. country inflation'!HJQ256/100</f>
        <v>0</v>
      </c>
      <c r="HHY7" s="62">
        <f>'Hist. country inflation'!HJR256/100</f>
        <v>0</v>
      </c>
      <c r="HHZ7" s="62">
        <f>'Hist. country inflation'!HJS256/100</f>
        <v>0</v>
      </c>
      <c r="HIA7" s="62">
        <f>'Hist. country inflation'!HJT256/100</f>
        <v>0</v>
      </c>
      <c r="HIB7" s="62">
        <f>'Hist. country inflation'!HJU256/100</f>
        <v>0</v>
      </c>
      <c r="HIC7" s="62">
        <f>'Hist. country inflation'!HJV256/100</f>
        <v>0</v>
      </c>
      <c r="HID7" s="62">
        <f>'Hist. country inflation'!HJW256/100</f>
        <v>0</v>
      </c>
      <c r="HIE7" s="62">
        <f>'Hist. country inflation'!HJX256/100</f>
        <v>0</v>
      </c>
      <c r="HIF7" s="62">
        <f>'Hist. country inflation'!HJY256/100</f>
        <v>0</v>
      </c>
      <c r="HIG7" s="62">
        <f>'Hist. country inflation'!HJZ256/100</f>
        <v>0</v>
      </c>
      <c r="HIH7" s="62">
        <f>'Hist. country inflation'!HKA256/100</f>
        <v>0</v>
      </c>
      <c r="HII7" s="62">
        <f>'Hist. country inflation'!HKB256/100</f>
        <v>0</v>
      </c>
      <c r="HIJ7" s="62">
        <f>'Hist. country inflation'!HKC256/100</f>
        <v>0</v>
      </c>
      <c r="HIK7" s="62">
        <f>'Hist. country inflation'!HKD256/100</f>
        <v>0</v>
      </c>
      <c r="HIL7" s="62">
        <f>'Hist. country inflation'!HKE256/100</f>
        <v>0</v>
      </c>
      <c r="HIM7" s="62">
        <f>'Hist. country inflation'!HKF256/100</f>
        <v>0</v>
      </c>
      <c r="HIN7" s="62">
        <f>'Hist. country inflation'!HKG256/100</f>
        <v>0</v>
      </c>
      <c r="HIO7" s="62">
        <f>'Hist. country inflation'!HKH256/100</f>
        <v>0</v>
      </c>
      <c r="HIP7" s="62">
        <f>'Hist. country inflation'!HKI256/100</f>
        <v>0</v>
      </c>
      <c r="HIQ7" s="62">
        <f>'Hist. country inflation'!HKJ256/100</f>
        <v>0</v>
      </c>
      <c r="HIR7" s="62">
        <f>'Hist. country inflation'!HKK256/100</f>
        <v>0</v>
      </c>
      <c r="HIS7" s="62">
        <f>'Hist. country inflation'!HKL256/100</f>
        <v>0</v>
      </c>
      <c r="HIT7" s="62">
        <f>'Hist. country inflation'!HKM256/100</f>
        <v>0</v>
      </c>
      <c r="HIU7" s="62">
        <f>'Hist. country inflation'!HKN256/100</f>
        <v>0</v>
      </c>
      <c r="HIV7" s="62">
        <f>'Hist. country inflation'!HKO256/100</f>
        <v>0</v>
      </c>
      <c r="HIW7" s="62">
        <f>'Hist. country inflation'!HKP256/100</f>
        <v>0</v>
      </c>
      <c r="HIX7" s="62">
        <f>'Hist. country inflation'!HKQ256/100</f>
        <v>0</v>
      </c>
      <c r="HIY7" s="62">
        <f>'Hist. country inflation'!HKR256/100</f>
        <v>0</v>
      </c>
      <c r="HIZ7" s="62">
        <f>'Hist. country inflation'!HKS256/100</f>
        <v>0</v>
      </c>
      <c r="HJA7" s="62">
        <f>'Hist. country inflation'!HKT256/100</f>
        <v>0</v>
      </c>
      <c r="HJB7" s="62">
        <f>'Hist. country inflation'!HKU256/100</f>
        <v>0</v>
      </c>
      <c r="HJC7" s="62">
        <f>'Hist. country inflation'!HKV256/100</f>
        <v>0</v>
      </c>
      <c r="HJD7" s="62">
        <f>'Hist. country inflation'!HKW256/100</f>
        <v>0</v>
      </c>
      <c r="HJE7" s="62">
        <f>'Hist. country inflation'!HKX256/100</f>
        <v>0</v>
      </c>
      <c r="HJF7" s="62">
        <f>'Hist. country inflation'!HKY256/100</f>
        <v>0</v>
      </c>
      <c r="HJG7" s="62">
        <f>'Hist. country inflation'!HKZ256/100</f>
        <v>0</v>
      </c>
      <c r="HJH7" s="62">
        <f>'Hist. country inflation'!HLA256/100</f>
        <v>0</v>
      </c>
      <c r="HJI7" s="62">
        <f>'Hist. country inflation'!HLB256/100</f>
        <v>0</v>
      </c>
      <c r="HJJ7" s="62">
        <f>'Hist. country inflation'!HLC256/100</f>
        <v>0</v>
      </c>
      <c r="HJK7" s="62">
        <f>'Hist. country inflation'!HLD256/100</f>
        <v>0</v>
      </c>
      <c r="HJL7" s="62">
        <f>'Hist. country inflation'!HLE256/100</f>
        <v>0</v>
      </c>
      <c r="HJM7" s="62">
        <f>'Hist. country inflation'!HLF256/100</f>
        <v>0</v>
      </c>
      <c r="HJN7" s="62">
        <f>'Hist. country inflation'!HLG256/100</f>
        <v>0</v>
      </c>
      <c r="HJO7" s="62">
        <f>'Hist. country inflation'!HLH256/100</f>
        <v>0</v>
      </c>
      <c r="HJP7" s="62">
        <f>'Hist. country inflation'!HLI256/100</f>
        <v>0</v>
      </c>
      <c r="HJQ7" s="62">
        <f>'Hist. country inflation'!HLJ256/100</f>
        <v>0</v>
      </c>
      <c r="HJR7" s="62">
        <f>'Hist. country inflation'!HLK256/100</f>
        <v>0</v>
      </c>
      <c r="HJS7" s="62">
        <f>'Hist. country inflation'!HLL256/100</f>
        <v>0</v>
      </c>
      <c r="HJT7" s="62">
        <f>'Hist. country inflation'!HLM256/100</f>
        <v>0</v>
      </c>
      <c r="HJU7" s="62">
        <f>'Hist. country inflation'!HLN256/100</f>
        <v>0</v>
      </c>
      <c r="HJV7" s="62">
        <f>'Hist. country inflation'!HLO256/100</f>
        <v>0</v>
      </c>
      <c r="HJW7" s="62">
        <f>'Hist. country inflation'!HLP256/100</f>
        <v>0</v>
      </c>
      <c r="HJX7" s="62">
        <f>'Hist. country inflation'!HLQ256/100</f>
        <v>0</v>
      </c>
      <c r="HJY7" s="62">
        <f>'Hist. country inflation'!HLR256/100</f>
        <v>0</v>
      </c>
      <c r="HJZ7" s="62">
        <f>'Hist. country inflation'!HLS256/100</f>
        <v>0</v>
      </c>
      <c r="HKA7" s="62">
        <f>'Hist. country inflation'!HLT256/100</f>
        <v>0</v>
      </c>
      <c r="HKB7" s="62">
        <f>'Hist. country inflation'!HLU256/100</f>
        <v>0</v>
      </c>
      <c r="HKC7" s="62">
        <f>'Hist. country inflation'!HLV256/100</f>
        <v>0</v>
      </c>
      <c r="HKD7" s="62">
        <f>'Hist. country inflation'!HLW256/100</f>
        <v>0</v>
      </c>
      <c r="HKE7" s="62">
        <f>'Hist. country inflation'!HLX256/100</f>
        <v>0</v>
      </c>
      <c r="HKF7" s="62">
        <f>'Hist. country inflation'!HLY256/100</f>
        <v>0</v>
      </c>
      <c r="HKG7" s="62">
        <f>'Hist. country inflation'!HLZ256/100</f>
        <v>0</v>
      </c>
      <c r="HKH7" s="62">
        <f>'Hist. country inflation'!HMA256/100</f>
        <v>0</v>
      </c>
      <c r="HKI7" s="62">
        <f>'Hist. country inflation'!HMB256/100</f>
        <v>0</v>
      </c>
      <c r="HKJ7" s="62">
        <f>'Hist. country inflation'!HMC256/100</f>
        <v>0</v>
      </c>
      <c r="HKK7" s="62">
        <f>'Hist. country inflation'!HMD256/100</f>
        <v>0</v>
      </c>
      <c r="HKL7" s="62">
        <f>'Hist. country inflation'!HME256/100</f>
        <v>0</v>
      </c>
      <c r="HKM7" s="62">
        <f>'Hist. country inflation'!HMF256/100</f>
        <v>0</v>
      </c>
      <c r="HKN7" s="62">
        <f>'Hist. country inflation'!HMG256/100</f>
        <v>0</v>
      </c>
      <c r="HKO7" s="62">
        <f>'Hist. country inflation'!HMH256/100</f>
        <v>0</v>
      </c>
      <c r="HKP7" s="62">
        <f>'Hist. country inflation'!HMI256/100</f>
        <v>0</v>
      </c>
      <c r="HKQ7" s="62">
        <f>'Hist. country inflation'!HMJ256/100</f>
        <v>0</v>
      </c>
      <c r="HKR7" s="62">
        <f>'Hist. country inflation'!HMK256/100</f>
        <v>0</v>
      </c>
      <c r="HKS7" s="62">
        <f>'Hist. country inflation'!HML256/100</f>
        <v>0</v>
      </c>
      <c r="HKT7" s="62">
        <f>'Hist. country inflation'!HMM256/100</f>
        <v>0</v>
      </c>
      <c r="HKU7" s="62">
        <f>'Hist. country inflation'!HMN256/100</f>
        <v>0</v>
      </c>
      <c r="HKV7" s="62">
        <f>'Hist. country inflation'!HMO256/100</f>
        <v>0</v>
      </c>
      <c r="HKW7" s="62">
        <f>'Hist. country inflation'!HMP256/100</f>
        <v>0</v>
      </c>
      <c r="HKX7" s="62">
        <f>'Hist. country inflation'!HMQ256/100</f>
        <v>0</v>
      </c>
      <c r="HKY7" s="62">
        <f>'Hist. country inflation'!HMR256/100</f>
        <v>0</v>
      </c>
      <c r="HKZ7" s="62">
        <f>'Hist. country inflation'!HMS256/100</f>
        <v>0</v>
      </c>
      <c r="HLA7" s="62">
        <f>'Hist. country inflation'!HMT256/100</f>
        <v>0</v>
      </c>
      <c r="HLB7" s="62">
        <f>'Hist. country inflation'!HMU256/100</f>
        <v>0</v>
      </c>
      <c r="HLC7" s="62">
        <f>'Hist. country inflation'!HMV256/100</f>
        <v>0</v>
      </c>
      <c r="HLD7" s="62">
        <f>'Hist. country inflation'!HMW256/100</f>
        <v>0</v>
      </c>
      <c r="HLE7" s="62">
        <f>'Hist. country inflation'!HMX256/100</f>
        <v>0</v>
      </c>
      <c r="HLF7" s="62">
        <f>'Hist. country inflation'!HMY256/100</f>
        <v>0</v>
      </c>
      <c r="HLG7" s="62">
        <f>'Hist. country inflation'!HMZ256/100</f>
        <v>0</v>
      </c>
      <c r="HLH7" s="62">
        <f>'Hist. country inflation'!HNA256/100</f>
        <v>0</v>
      </c>
      <c r="HLI7" s="62">
        <f>'Hist. country inflation'!HNB256/100</f>
        <v>0</v>
      </c>
      <c r="HLJ7" s="62">
        <f>'Hist. country inflation'!HNC256/100</f>
        <v>0</v>
      </c>
      <c r="HLK7" s="62">
        <f>'Hist. country inflation'!HND256/100</f>
        <v>0</v>
      </c>
      <c r="HLL7" s="62">
        <f>'Hist. country inflation'!HNE256/100</f>
        <v>0</v>
      </c>
      <c r="HLM7" s="62">
        <f>'Hist. country inflation'!HNF256/100</f>
        <v>0</v>
      </c>
      <c r="HLN7" s="62">
        <f>'Hist. country inflation'!HNG256/100</f>
        <v>0</v>
      </c>
      <c r="HLO7" s="62">
        <f>'Hist. country inflation'!HNH256/100</f>
        <v>0</v>
      </c>
      <c r="HLP7" s="62">
        <f>'Hist. country inflation'!HNI256/100</f>
        <v>0</v>
      </c>
      <c r="HLQ7" s="62">
        <f>'Hist. country inflation'!HNJ256/100</f>
        <v>0</v>
      </c>
      <c r="HLR7" s="62">
        <f>'Hist. country inflation'!HNK256/100</f>
        <v>0</v>
      </c>
      <c r="HLS7" s="62">
        <f>'Hist. country inflation'!HNL256/100</f>
        <v>0</v>
      </c>
      <c r="HLT7" s="62">
        <f>'Hist. country inflation'!HNM256/100</f>
        <v>0</v>
      </c>
      <c r="HLU7" s="62">
        <f>'Hist. country inflation'!HNN256/100</f>
        <v>0</v>
      </c>
      <c r="HLV7" s="62">
        <f>'Hist. country inflation'!HNO256/100</f>
        <v>0</v>
      </c>
      <c r="HLW7" s="62">
        <f>'Hist. country inflation'!HNP256/100</f>
        <v>0</v>
      </c>
      <c r="HLX7" s="62">
        <f>'Hist. country inflation'!HNQ256/100</f>
        <v>0</v>
      </c>
      <c r="HLY7" s="62">
        <f>'Hist. country inflation'!HNR256/100</f>
        <v>0</v>
      </c>
      <c r="HLZ7" s="62">
        <f>'Hist. country inflation'!HNS256/100</f>
        <v>0</v>
      </c>
      <c r="HMA7" s="62">
        <f>'Hist. country inflation'!HNT256/100</f>
        <v>0</v>
      </c>
      <c r="HMB7" s="62">
        <f>'Hist. country inflation'!HNU256/100</f>
        <v>0</v>
      </c>
      <c r="HMC7" s="62">
        <f>'Hist. country inflation'!HNV256/100</f>
        <v>0</v>
      </c>
      <c r="HMD7" s="62">
        <f>'Hist. country inflation'!HNW256/100</f>
        <v>0</v>
      </c>
      <c r="HME7" s="62">
        <f>'Hist. country inflation'!HNX256/100</f>
        <v>0</v>
      </c>
      <c r="HMF7" s="62">
        <f>'Hist. country inflation'!HNY256/100</f>
        <v>0</v>
      </c>
      <c r="HMG7" s="62">
        <f>'Hist. country inflation'!HNZ256/100</f>
        <v>0</v>
      </c>
      <c r="HMH7" s="62">
        <f>'Hist. country inflation'!HOA256/100</f>
        <v>0</v>
      </c>
      <c r="HMI7" s="62">
        <f>'Hist. country inflation'!HOB256/100</f>
        <v>0</v>
      </c>
      <c r="HMJ7" s="62">
        <f>'Hist. country inflation'!HOC256/100</f>
        <v>0</v>
      </c>
      <c r="HMK7" s="62">
        <f>'Hist. country inflation'!HOD256/100</f>
        <v>0</v>
      </c>
      <c r="HML7" s="62">
        <f>'Hist. country inflation'!HOE256/100</f>
        <v>0</v>
      </c>
      <c r="HMM7" s="62">
        <f>'Hist. country inflation'!HOF256/100</f>
        <v>0</v>
      </c>
      <c r="HMN7" s="62">
        <f>'Hist. country inflation'!HOG256/100</f>
        <v>0</v>
      </c>
      <c r="HMO7" s="62">
        <f>'Hist. country inflation'!HOH256/100</f>
        <v>0</v>
      </c>
      <c r="HMP7" s="62">
        <f>'Hist. country inflation'!HOI256/100</f>
        <v>0</v>
      </c>
      <c r="HMQ7" s="62">
        <f>'Hist. country inflation'!HOJ256/100</f>
        <v>0</v>
      </c>
      <c r="HMR7" s="62">
        <f>'Hist. country inflation'!HOK256/100</f>
        <v>0</v>
      </c>
      <c r="HMS7" s="62">
        <f>'Hist. country inflation'!HOL256/100</f>
        <v>0</v>
      </c>
      <c r="HMT7" s="62">
        <f>'Hist. country inflation'!HOM256/100</f>
        <v>0</v>
      </c>
      <c r="HMU7" s="62">
        <f>'Hist. country inflation'!HON256/100</f>
        <v>0</v>
      </c>
      <c r="HMV7" s="62">
        <f>'Hist. country inflation'!HOO256/100</f>
        <v>0</v>
      </c>
      <c r="HMW7" s="62">
        <f>'Hist. country inflation'!HOP256/100</f>
        <v>0</v>
      </c>
      <c r="HMX7" s="62">
        <f>'Hist. country inflation'!HOQ256/100</f>
        <v>0</v>
      </c>
      <c r="HMY7" s="62">
        <f>'Hist. country inflation'!HOR256/100</f>
        <v>0</v>
      </c>
      <c r="HMZ7" s="62">
        <f>'Hist. country inflation'!HOS256/100</f>
        <v>0</v>
      </c>
      <c r="HNA7" s="62">
        <f>'Hist. country inflation'!HOT256/100</f>
        <v>0</v>
      </c>
      <c r="HNB7" s="62">
        <f>'Hist. country inflation'!HOU256/100</f>
        <v>0</v>
      </c>
      <c r="HNC7" s="62">
        <f>'Hist. country inflation'!HOV256/100</f>
        <v>0</v>
      </c>
      <c r="HND7" s="62">
        <f>'Hist. country inflation'!HOW256/100</f>
        <v>0</v>
      </c>
      <c r="HNE7" s="62">
        <f>'Hist. country inflation'!HOX256/100</f>
        <v>0</v>
      </c>
      <c r="HNF7" s="62">
        <f>'Hist. country inflation'!HOY256/100</f>
        <v>0</v>
      </c>
      <c r="HNG7" s="62">
        <f>'Hist. country inflation'!HOZ256/100</f>
        <v>0</v>
      </c>
      <c r="HNH7" s="62">
        <f>'Hist. country inflation'!HPA256/100</f>
        <v>0</v>
      </c>
      <c r="HNI7" s="62">
        <f>'Hist. country inflation'!HPB256/100</f>
        <v>0</v>
      </c>
      <c r="HNJ7" s="62">
        <f>'Hist. country inflation'!HPC256/100</f>
        <v>0</v>
      </c>
      <c r="HNK7" s="62">
        <f>'Hist. country inflation'!HPD256/100</f>
        <v>0</v>
      </c>
      <c r="HNL7" s="62">
        <f>'Hist. country inflation'!HPE256/100</f>
        <v>0</v>
      </c>
      <c r="HNM7" s="62">
        <f>'Hist. country inflation'!HPF256/100</f>
        <v>0</v>
      </c>
      <c r="HNN7" s="62">
        <f>'Hist. country inflation'!HPG256/100</f>
        <v>0</v>
      </c>
      <c r="HNO7" s="62">
        <f>'Hist. country inflation'!HPH256/100</f>
        <v>0</v>
      </c>
      <c r="HNP7" s="62">
        <f>'Hist. country inflation'!HPI256/100</f>
        <v>0</v>
      </c>
      <c r="HNQ7" s="62">
        <f>'Hist. country inflation'!HPJ256/100</f>
        <v>0</v>
      </c>
      <c r="HNR7" s="62">
        <f>'Hist. country inflation'!HPK256/100</f>
        <v>0</v>
      </c>
      <c r="HNS7" s="62">
        <f>'Hist. country inflation'!HPL256/100</f>
        <v>0</v>
      </c>
      <c r="HNT7" s="62">
        <f>'Hist. country inflation'!HPM256/100</f>
        <v>0</v>
      </c>
      <c r="HNU7" s="62">
        <f>'Hist. country inflation'!HPN256/100</f>
        <v>0</v>
      </c>
      <c r="HNV7" s="62">
        <f>'Hist. country inflation'!HPO256/100</f>
        <v>0</v>
      </c>
      <c r="HNW7" s="62">
        <f>'Hist. country inflation'!HPP256/100</f>
        <v>0</v>
      </c>
      <c r="HNX7" s="62">
        <f>'Hist. country inflation'!HPQ256/100</f>
        <v>0</v>
      </c>
      <c r="HNY7" s="62">
        <f>'Hist. country inflation'!HPR256/100</f>
        <v>0</v>
      </c>
      <c r="HNZ7" s="62">
        <f>'Hist. country inflation'!HPS256/100</f>
        <v>0</v>
      </c>
      <c r="HOA7" s="62">
        <f>'Hist. country inflation'!HPT256/100</f>
        <v>0</v>
      </c>
      <c r="HOB7" s="62">
        <f>'Hist. country inflation'!HPU256/100</f>
        <v>0</v>
      </c>
      <c r="HOC7" s="62">
        <f>'Hist. country inflation'!HPV256/100</f>
        <v>0</v>
      </c>
      <c r="HOD7" s="62">
        <f>'Hist. country inflation'!HPW256/100</f>
        <v>0</v>
      </c>
      <c r="HOE7" s="62">
        <f>'Hist. country inflation'!HPX256/100</f>
        <v>0</v>
      </c>
      <c r="HOF7" s="62">
        <f>'Hist. country inflation'!HPY256/100</f>
        <v>0</v>
      </c>
      <c r="HOG7" s="62">
        <f>'Hist. country inflation'!HPZ256/100</f>
        <v>0</v>
      </c>
      <c r="HOH7" s="62">
        <f>'Hist. country inflation'!HQA256/100</f>
        <v>0</v>
      </c>
      <c r="HOI7" s="62">
        <f>'Hist. country inflation'!HQB256/100</f>
        <v>0</v>
      </c>
      <c r="HOJ7" s="62">
        <f>'Hist. country inflation'!HQC256/100</f>
        <v>0</v>
      </c>
      <c r="HOK7" s="62">
        <f>'Hist. country inflation'!HQD256/100</f>
        <v>0</v>
      </c>
      <c r="HOL7" s="62">
        <f>'Hist. country inflation'!HQE256/100</f>
        <v>0</v>
      </c>
      <c r="HOM7" s="62">
        <f>'Hist. country inflation'!HQF256/100</f>
        <v>0</v>
      </c>
      <c r="HON7" s="62">
        <f>'Hist. country inflation'!HQG256/100</f>
        <v>0</v>
      </c>
      <c r="HOO7" s="62">
        <f>'Hist. country inflation'!HQH256/100</f>
        <v>0</v>
      </c>
      <c r="HOP7" s="62">
        <f>'Hist. country inflation'!HQI256/100</f>
        <v>0</v>
      </c>
      <c r="HOQ7" s="62">
        <f>'Hist. country inflation'!HQJ256/100</f>
        <v>0</v>
      </c>
      <c r="HOR7" s="62">
        <f>'Hist. country inflation'!HQK256/100</f>
        <v>0</v>
      </c>
      <c r="HOS7" s="62">
        <f>'Hist. country inflation'!HQL256/100</f>
        <v>0</v>
      </c>
      <c r="HOT7" s="62">
        <f>'Hist. country inflation'!HQM256/100</f>
        <v>0</v>
      </c>
      <c r="HOU7" s="62">
        <f>'Hist. country inflation'!HQN256/100</f>
        <v>0</v>
      </c>
      <c r="HOV7" s="62">
        <f>'Hist. country inflation'!HQO256/100</f>
        <v>0</v>
      </c>
      <c r="HOW7" s="62">
        <f>'Hist. country inflation'!HQP256/100</f>
        <v>0</v>
      </c>
      <c r="HOX7" s="62">
        <f>'Hist. country inflation'!HQQ256/100</f>
        <v>0</v>
      </c>
      <c r="HOY7" s="62">
        <f>'Hist. country inflation'!HQR256/100</f>
        <v>0</v>
      </c>
      <c r="HOZ7" s="62">
        <f>'Hist. country inflation'!HQS256/100</f>
        <v>0</v>
      </c>
      <c r="HPA7" s="62">
        <f>'Hist. country inflation'!HQT256/100</f>
        <v>0</v>
      </c>
      <c r="HPB7" s="62">
        <f>'Hist. country inflation'!HQU256/100</f>
        <v>0</v>
      </c>
      <c r="HPC7" s="62">
        <f>'Hist. country inflation'!HQV256/100</f>
        <v>0</v>
      </c>
      <c r="HPD7" s="62">
        <f>'Hist. country inflation'!HQW256/100</f>
        <v>0</v>
      </c>
      <c r="HPE7" s="62">
        <f>'Hist. country inflation'!HQX256/100</f>
        <v>0</v>
      </c>
      <c r="HPF7" s="62">
        <f>'Hist. country inflation'!HQY256/100</f>
        <v>0</v>
      </c>
      <c r="HPG7" s="62">
        <f>'Hist. country inflation'!HQZ256/100</f>
        <v>0</v>
      </c>
      <c r="HPH7" s="62">
        <f>'Hist. country inflation'!HRA256/100</f>
        <v>0</v>
      </c>
      <c r="HPI7" s="62">
        <f>'Hist. country inflation'!HRB256/100</f>
        <v>0</v>
      </c>
      <c r="HPJ7" s="62">
        <f>'Hist. country inflation'!HRC256/100</f>
        <v>0</v>
      </c>
      <c r="HPK7" s="62">
        <f>'Hist. country inflation'!HRD256/100</f>
        <v>0</v>
      </c>
      <c r="HPL7" s="62">
        <f>'Hist. country inflation'!HRE256/100</f>
        <v>0</v>
      </c>
      <c r="HPM7" s="62">
        <f>'Hist. country inflation'!HRF256/100</f>
        <v>0</v>
      </c>
      <c r="HPN7" s="62">
        <f>'Hist. country inflation'!HRG256/100</f>
        <v>0</v>
      </c>
      <c r="HPO7" s="62">
        <f>'Hist. country inflation'!HRH256/100</f>
        <v>0</v>
      </c>
      <c r="HPP7" s="62">
        <f>'Hist. country inflation'!HRI256/100</f>
        <v>0</v>
      </c>
      <c r="HPQ7" s="62">
        <f>'Hist. country inflation'!HRJ256/100</f>
        <v>0</v>
      </c>
      <c r="HPR7" s="62">
        <f>'Hist. country inflation'!HRK256/100</f>
        <v>0</v>
      </c>
      <c r="HPS7" s="62">
        <f>'Hist. country inflation'!HRL256/100</f>
        <v>0</v>
      </c>
      <c r="HPT7" s="62">
        <f>'Hist. country inflation'!HRM256/100</f>
        <v>0</v>
      </c>
      <c r="HPU7" s="62">
        <f>'Hist. country inflation'!HRN256/100</f>
        <v>0</v>
      </c>
      <c r="HPV7" s="62">
        <f>'Hist. country inflation'!HRO256/100</f>
        <v>0</v>
      </c>
      <c r="HPW7" s="62">
        <f>'Hist. country inflation'!HRP256/100</f>
        <v>0</v>
      </c>
      <c r="HPX7" s="62">
        <f>'Hist. country inflation'!HRQ256/100</f>
        <v>0</v>
      </c>
      <c r="HPY7" s="62">
        <f>'Hist. country inflation'!HRR256/100</f>
        <v>0</v>
      </c>
      <c r="HPZ7" s="62">
        <f>'Hist. country inflation'!HRS256/100</f>
        <v>0</v>
      </c>
      <c r="HQA7" s="62">
        <f>'Hist. country inflation'!HRT256/100</f>
        <v>0</v>
      </c>
      <c r="HQB7" s="62">
        <f>'Hist. country inflation'!HRU256/100</f>
        <v>0</v>
      </c>
      <c r="HQC7" s="62">
        <f>'Hist. country inflation'!HRV256/100</f>
        <v>0</v>
      </c>
      <c r="HQD7" s="62">
        <f>'Hist. country inflation'!HRW256/100</f>
        <v>0</v>
      </c>
      <c r="HQE7" s="62">
        <f>'Hist. country inflation'!HRX256/100</f>
        <v>0</v>
      </c>
      <c r="HQF7" s="62">
        <f>'Hist. country inflation'!HRY256/100</f>
        <v>0</v>
      </c>
      <c r="HQG7" s="62">
        <f>'Hist. country inflation'!HRZ256/100</f>
        <v>0</v>
      </c>
      <c r="HQH7" s="62">
        <f>'Hist. country inflation'!HSA256/100</f>
        <v>0</v>
      </c>
      <c r="HQI7" s="62">
        <f>'Hist. country inflation'!HSB256/100</f>
        <v>0</v>
      </c>
      <c r="HQJ7" s="62">
        <f>'Hist. country inflation'!HSC256/100</f>
        <v>0</v>
      </c>
      <c r="HQK7" s="62">
        <f>'Hist. country inflation'!HSD256/100</f>
        <v>0</v>
      </c>
      <c r="HQL7" s="62">
        <f>'Hist. country inflation'!HSE256/100</f>
        <v>0</v>
      </c>
      <c r="HQM7" s="62">
        <f>'Hist. country inflation'!HSF256/100</f>
        <v>0</v>
      </c>
      <c r="HQN7" s="62">
        <f>'Hist. country inflation'!HSG256/100</f>
        <v>0</v>
      </c>
      <c r="HQO7" s="62">
        <f>'Hist. country inflation'!HSH256/100</f>
        <v>0</v>
      </c>
      <c r="HQP7" s="62">
        <f>'Hist. country inflation'!HSI256/100</f>
        <v>0</v>
      </c>
      <c r="HQQ7" s="62">
        <f>'Hist. country inflation'!HSJ256/100</f>
        <v>0</v>
      </c>
      <c r="HQR7" s="62">
        <f>'Hist. country inflation'!HSK256/100</f>
        <v>0</v>
      </c>
      <c r="HQS7" s="62">
        <f>'Hist. country inflation'!HSL256/100</f>
        <v>0</v>
      </c>
      <c r="HQT7" s="62">
        <f>'Hist. country inflation'!HSM256/100</f>
        <v>0</v>
      </c>
      <c r="HQU7" s="62">
        <f>'Hist. country inflation'!HSN256/100</f>
        <v>0</v>
      </c>
      <c r="HQV7" s="62">
        <f>'Hist. country inflation'!HSO256/100</f>
        <v>0</v>
      </c>
      <c r="HQW7" s="62">
        <f>'Hist. country inflation'!HSP256/100</f>
        <v>0</v>
      </c>
      <c r="HQX7" s="62">
        <f>'Hist. country inflation'!HSQ256/100</f>
        <v>0</v>
      </c>
      <c r="HQY7" s="62">
        <f>'Hist. country inflation'!HSR256/100</f>
        <v>0</v>
      </c>
      <c r="HQZ7" s="62">
        <f>'Hist. country inflation'!HSS256/100</f>
        <v>0</v>
      </c>
      <c r="HRA7" s="62">
        <f>'Hist. country inflation'!HST256/100</f>
        <v>0</v>
      </c>
      <c r="HRB7" s="62">
        <f>'Hist. country inflation'!HSU256/100</f>
        <v>0</v>
      </c>
      <c r="HRC7" s="62">
        <f>'Hist. country inflation'!HSV256/100</f>
        <v>0</v>
      </c>
      <c r="HRD7" s="62">
        <f>'Hist. country inflation'!HSW256/100</f>
        <v>0</v>
      </c>
      <c r="HRE7" s="62">
        <f>'Hist. country inflation'!HSX256/100</f>
        <v>0</v>
      </c>
      <c r="HRF7" s="62">
        <f>'Hist. country inflation'!HSY256/100</f>
        <v>0</v>
      </c>
      <c r="HRG7" s="62">
        <f>'Hist. country inflation'!HSZ256/100</f>
        <v>0</v>
      </c>
      <c r="HRH7" s="62">
        <f>'Hist. country inflation'!HTA256/100</f>
        <v>0</v>
      </c>
      <c r="HRI7" s="62">
        <f>'Hist. country inflation'!HTB256/100</f>
        <v>0</v>
      </c>
      <c r="HRJ7" s="62">
        <f>'Hist. country inflation'!HTC256/100</f>
        <v>0</v>
      </c>
      <c r="HRK7" s="62">
        <f>'Hist. country inflation'!HTD256/100</f>
        <v>0</v>
      </c>
      <c r="HRL7" s="62">
        <f>'Hist. country inflation'!HTE256/100</f>
        <v>0</v>
      </c>
      <c r="HRM7" s="62">
        <f>'Hist. country inflation'!HTF256/100</f>
        <v>0</v>
      </c>
      <c r="HRN7" s="62">
        <f>'Hist. country inflation'!HTG256/100</f>
        <v>0</v>
      </c>
      <c r="HRO7" s="62">
        <f>'Hist. country inflation'!HTH256/100</f>
        <v>0</v>
      </c>
      <c r="HRP7" s="62">
        <f>'Hist. country inflation'!HTI256/100</f>
        <v>0</v>
      </c>
      <c r="HRQ7" s="62">
        <f>'Hist. country inflation'!HTJ256/100</f>
        <v>0</v>
      </c>
      <c r="HRR7" s="62">
        <f>'Hist. country inflation'!HTK256/100</f>
        <v>0</v>
      </c>
      <c r="HRS7" s="62">
        <f>'Hist. country inflation'!HTL256/100</f>
        <v>0</v>
      </c>
      <c r="HRT7" s="62">
        <f>'Hist. country inflation'!HTM256/100</f>
        <v>0</v>
      </c>
      <c r="HRU7" s="62">
        <f>'Hist. country inflation'!HTN256/100</f>
        <v>0</v>
      </c>
      <c r="HRV7" s="62">
        <f>'Hist. country inflation'!HTO256/100</f>
        <v>0</v>
      </c>
      <c r="HRW7" s="62">
        <f>'Hist. country inflation'!HTP256/100</f>
        <v>0</v>
      </c>
      <c r="HRX7" s="62">
        <f>'Hist. country inflation'!HTQ256/100</f>
        <v>0</v>
      </c>
      <c r="HRY7" s="62">
        <f>'Hist. country inflation'!HTR256/100</f>
        <v>0</v>
      </c>
      <c r="HRZ7" s="62">
        <f>'Hist. country inflation'!HTS256/100</f>
        <v>0</v>
      </c>
      <c r="HSA7" s="62">
        <f>'Hist. country inflation'!HTT256/100</f>
        <v>0</v>
      </c>
      <c r="HSB7" s="62">
        <f>'Hist. country inflation'!HTU256/100</f>
        <v>0</v>
      </c>
      <c r="HSC7" s="62">
        <f>'Hist. country inflation'!HTV256/100</f>
        <v>0</v>
      </c>
      <c r="HSD7" s="62">
        <f>'Hist. country inflation'!HTW256/100</f>
        <v>0</v>
      </c>
      <c r="HSE7" s="62">
        <f>'Hist. country inflation'!HTX256/100</f>
        <v>0</v>
      </c>
      <c r="HSF7" s="62">
        <f>'Hist. country inflation'!HTY256/100</f>
        <v>0</v>
      </c>
      <c r="HSG7" s="62">
        <f>'Hist. country inflation'!HTZ256/100</f>
        <v>0</v>
      </c>
      <c r="HSH7" s="62">
        <f>'Hist. country inflation'!HUA256/100</f>
        <v>0</v>
      </c>
      <c r="HSI7" s="62">
        <f>'Hist. country inflation'!HUB256/100</f>
        <v>0</v>
      </c>
      <c r="HSJ7" s="62">
        <f>'Hist. country inflation'!HUC256/100</f>
        <v>0</v>
      </c>
      <c r="HSK7" s="62">
        <f>'Hist. country inflation'!HUD256/100</f>
        <v>0</v>
      </c>
      <c r="HSL7" s="62">
        <f>'Hist. country inflation'!HUE256/100</f>
        <v>0</v>
      </c>
      <c r="HSM7" s="62">
        <f>'Hist. country inflation'!HUF256/100</f>
        <v>0</v>
      </c>
      <c r="HSN7" s="62">
        <f>'Hist. country inflation'!HUG256/100</f>
        <v>0</v>
      </c>
      <c r="HSO7" s="62">
        <f>'Hist. country inflation'!HUH256/100</f>
        <v>0</v>
      </c>
      <c r="HSP7" s="62">
        <f>'Hist. country inflation'!HUI256/100</f>
        <v>0</v>
      </c>
      <c r="HSQ7" s="62">
        <f>'Hist. country inflation'!HUJ256/100</f>
        <v>0</v>
      </c>
      <c r="HSR7" s="62">
        <f>'Hist. country inflation'!HUK256/100</f>
        <v>0</v>
      </c>
      <c r="HSS7" s="62">
        <f>'Hist. country inflation'!HUL256/100</f>
        <v>0</v>
      </c>
      <c r="HST7" s="62">
        <f>'Hist. country inflation'!HUM256/100</f>
        <v>0</v>
      </c>
      <c r="HSU7" s="62">
        <f>'Hist. country inflation'!HUN256/100</f>
        <v>0</v>
      </c>
      <c r="HSV7" s="62">
        <f>'Hist. country inflation'!HUO256/100</f>
        <v>0</v>
      </c>
      <c r="HSW7" s="62">
        <f>'Hist. country inflation'!HUP256/100</f>
        <v>0</v>
      </c>
      <c r="HSX7" s="62">
        <f>'Hist. country inflation'!HUQ256/100</f>
        <v>0</v>
      </c>
      <c r="HSY7" s="62">
        <f>'Hist. country inflation'!HUR256/100</f>
        <v>0</v>
      </c>
      <c r="HSZ7" s="62">
        <f>'Hist. country inflation'!HUS256/100</f>
        <v>0</v>
      </c>
      <c r="HTA7" s="62">
        <f>'Hist. country inflation'!HUT256/100</f>
        <v>0</v>
      </c>
      <c r="HTB7" s="62">
        <f>'Hist. country inflation'!HUU256/100</f>
        <v>0</v>
      </c>
      <c r="HTC7" s="62">
        <f>'Hist. country inflation'!HUV256/100</f>
        <v>0</v>
      </c>
      <c r="HTD7" s="62">
        <f>'Hist. country inflation'!HUW256/100</f>
        <v>0</v>
      </c>
      <c r="HTE7" s="62">
        <f>'Hist. country inflation'!HUX256/100</f>
        <v>0</v>
      </c>
      <c r="HTF7" s="62">
        <f>'Hist. country inflation'!HUY256/100</f>
        <v>0</v>
      </c>
      <c r="HTG7" s="62">
        <f>'Hist. country inflation'!HUZ256/100</f>
        <v>0</v>
      </c>
      <c r="HTH7" s="62">
        <f>'Hist. country inflation'!HVA256/100</f>
        <v>0</v>
      </c>
      <c r="HTI7" s="62">
        <f>'Hist. country inflation'!HVB256/100</f>
        <v>0</v>
      </c>
      <c r="HTJ7" s="62">
        <f>'Hist. country inflation'!HVC256/100</f>
        <v>0</v>
      </c>
      <c r="HTK7" s="62">
        <f>'Hist. country inflation'!HVD256/100</f>
        <v>0</v>
      </c>
      <c r="HTL7" s="62">
        <f>'Hist. country inflation'!HVE256/100</f>
        <v>0</v>
      </c>
      <c r="HTM7" s="62">
        <f>'Hist. country inflation'!HVF256/100</f>
        <v>0</v>
      </c>
      <c r="HTN7" s="62">
        <f>'Hist. country inflation'!HVG256/100</f>
        <v>0</v>
      </c>
      <c r="HTO7" s="62">
        <f>'Hist. country inflation'!HVH256/100</f>
        <v>0</v>
      </c>
      <c r="HTP7" s="62">
        <f>'Hist. country inflation'!HVI256/100</f>
        <v>0</v>
      </c>
      <c r="HTQ7" s="62">
        <f>'Hist. country inflation'!HVJ256/100</f>
        <v>0</v>
      </c>
      <c r="HTR7" s="62">
        <f>'Hist. country inflation'!HVK256/100</f>
        <v>0</v>
      </c>
      <c r="HTS7" s="62">
        <f>'Hist. country inflation'!HVL256/100</f>
        <v>0</v>
      </c>
      <c r="HTT7" s="62">
        <f>'Hist. country inflation'!HVM256/100</f>
        <v>0</v>
      </c>
      <c r="HTU7" s="62">
        <f>'Hist. country inflation'!HVN256/100</f>
        <v>0</v>
      </c>
      <c r="HTV7" s="62">
        <f>'Hist. country inflation'!HVO256/100</f>
        <v>0</v>
      </c>
      <c r="HTW7" s="62">
        <f>'Hist. country inflation'!HVP256/100</f>
        <v>0</v>
      </c>
      <c r="HTX7" s="62">
        <f>'Hist. country inflation'!HVQ256/100</f>
        <v>0</v>
      </c>
      <c r="HTY7" s="62">
        <f>'Hist. country inflation'!HVR256/100</f>
        <v>0</v>
      </c>
      <c r="HTZ7" s="62">
        <f>'Hist. country inflation'!HVS256/100</f>
        <v>0</v>
      </c>
      <c r="HUA7" s="62">
        <f>'Hist. country inflation'!HVT256/100</f>
        <v>0</v>
      </c>
      <c r="HUB7" s="62">
        <f>'Hist. country inflation'!HVU256/100</f>
        <v>0</v>
      </c>
      <c r="HUC7" s="62">
        <f>'Hist. country inflation'!HVV256/100</f>
        <v>0</v>
      </c>
      <c r="HUD7" s="62">
        <f>'Hist. country inflation'!HVW256/100</f>
        <v>0</v>
      </c>
      <c r="HUE7" s="62">
        <f>'Hist. country inflation'!HVX256/100</f>
        <v>0</v>
      </c>
      <c r="HUF7" s="62">
        <f>'Hist. country inflation'!HVY256/100</f>
        <v>0</v>
      </c>
      <c r="HUG7" s="62">
        <f>'Hist. country inflation'!HVZ256/100</f>
        <v>0</v>
      </c>
      <c r="HUH7" s="62">
        <f>'Hist. country inflation'!HWA256/100</f>
        <v>0</v>
      </c>
      <c r="HUI7" s="62">
        <f>'Hist. country inflation'!HWB256/100</f>
        <v>0</v>
      </c>
      <c r="HUJ7" s="62">
        <f>'Hist. country inflation'!HWC256/100</f>
        <v>0</v>
      </c>
      <c r="HUK7" s="62">
        <f>'Hist. country inflation'!HWD256/100</f>
        <v>0</v>
      </c>
      <c r="HUL7" s="62">
        <f>'Hist. country inflation'!HWE256/100</f>
        <v>0</v>
      </c>
      <c r="HUM7" s="62">
        <f>'Hist. country inflation'!HWF256/100</f>
        <v>0</v>
      </c>
      <c r="HUN7" s="62">
        <f>'Hist. country inflation'!HWG256/100</f>
        <v>0</v>
      </c>
      <c r="HUO7" s="62">
        <f>'Hist. country inflation'!HWH256/100</f>
        <v>0</v>
      </c>
      <c r="HUP7" s="62">
        <f>'Hist. country inflation'!HWI256/100</f>
        <v>0</v>
      </c>
      <c r="HUQ7" s="62">
        <f>'Hist. country inflation'!HWJ256/100</f>
        <v>0</v>
      </c>
      <c r="HUR7" s="62">
        <f>'Hist. country inflation'!HWK256/100</f>
        <v>0</v>
      </c>
      <c r="HUS7" s="62">
        <f>'Hist. country inflation'!HWL256/100</f>
        <v>0</v>
      </c>
      <c r="HUT7" s="62">
        <f>'Hist. country inflation'!HWM256/100</f>
        <v>0</v>
      </c>
      <c r="HUU7" s="62">
        <f>'Hist. country inflation'!HWN256/100</f>
        <v>0</v>
      </c>
      <c r="HUV7" s="62">
        <f>'Hist. country inflation'!HWO256/100</f>
        <v>0</v>
      </c>
      <c r="HUW7" s="62">
        <f>'Hist. country inflation'!HWP256/100</f>
        <v>0</v>
      </c>
      <c r="HUX7" s="62">
        <f>'Hist. country inflation'!HWQ256/100</f>
        <v>0</v>
      </c>
      <c r="HUY7" s="62">
        <f>'Hist. country inflation'!HWR256/100</f>
        <v>0</v>
      </c>
      <c r="HUZ7" s="62">
        <f>'Hist. country inflation'!HWS256/100</f>
        <v>0</v>
      </c>
      <c r="HVA7" s="62">
        <f>'Hist. country inflation'!HWT256/100</f>
        <v>0</v>
      </c>
      <c r="HVB7" s="62">
        <f>'Hist. country inflation'!HWU256/100</f>
        <v>0</v>
      </c>
      <c r="HVC7" s="62">
        <f>'Hist. country inflation'!HWV256/100</f>
        <v>0</v>
      </c>
      <c r="HVD7" s="62">
        <f>'Hist. country inflation'!HWW256/100</f>
        <v>0</v>
      </c>
      <c r="HVE7" s="62">
        <f>'Hist. country inflation'!HWX256/100</f>
        <v>0</v>
      </c>
      <c r="HVF7" s="62">
        <f>'Hist. country inflation'!HWY256/100</f>
        <v>0</v>
      </c>
      <c r="HVG7" s="62">
        <f>'Hist. country inflation'!HWZ256/100</f>
        <v>0</v>
      </c>
      <c r="HVH7" s="62">
        <f>'Hist. country inflation'!HXA256/100</f>
        <v>0</v>
      </c>
      <c r="HVI7" s="62">
        <f>'Hist. country inflation'!HXB256/100</f>
        <v>0</v>
      </c>
      <c r="HVJ7" s="62">
        <f>'Hist. country inflation'!HXC256/100</f>
        <v>0</v>
      </c>
      <c r="HVK7" s="62">
        <f>'Hist. country inflation'!HXD256/100</f>
        <v>0</v>
      </c>
      <c r="HVL7" s="62">
        <f>'Hist. country inflation'!HXE256/100</f>
        <v>0</v>
      </c>
      <c r="HVM7" s="62">
        <f>'Hist. country inflation'!HXF256/100</f>
        <v>0</v>
      </c>
      <c r="HVN7" s="62">
        <f>'Hist. country inflation'!HXG256/100</f>
        <v>0</v>
      </c>
      <c r="HVO7" s="62">
        <f>'Hist. country inflation'!HXH256/100</f>
        <v>0</v>
      </c>
      <c r="HVP7" s="62">
        <f>'Hist. country inflation'!HXI256/100</f>
        <v>0</v>
      </c>
      <c r="HVQ7" s="62">
        <f>'Hist. country inflation'!HXJ256/100</f>
        <v>0</v>
      </c>
      <c r="HVR7" s="62">
        <f>'Hist. country inflation'!HXK256/100</f>
        <v>0</v>
      </c>
      <c r="HVS7" s="62">
        <f>'Hist. country inflation'!HXL256/100</f>
        <v>0</v>
      </c>
      <c r="HVT7" s="62">
        <f>'Hist. country inflation'!HXM256/100</f>
        <v>0</v>
      </c>
      <c r="HVU7" s="62">
        <f>'Hist. country inflation'!HXN256/100</f>
        <v>0</v>
      </c>
      <c r="HVV7" s="62">
        <f>'Hist. country inflation'!HXO256/100</f>
        <v>0</v>
      </c>
      <c r="HVW7" s="62">
        <f>'Hist. country inflation'!HXP256/100</f>
        <v>0</v>
      </c>
      <c r="HVX7" s="62">
        <f>'Hist. country inflation'!HXQ256/100</f>
        <v>0</v>
      </c>
      <c r="HVY7" s="62">
        <f>'Hist. country inflation'!HXR256/100</f>
        <v>0</v>
      </c>
      <c r="HVZ7" s="62">
        <f>'Hist. country inflation'!HXS256/100</f>
        <v>0</v>
      </c>
      <c r="HWA7" s="62">
        <f>'Hist. country inflation'!HXT256/100</f>
        <v>0</v>
      </c>
      <c r="HWB7" s="62">
        <f>'Hist. country inflation'!HXU256/100</f>
        <v>0</v>
      </c>
      <c r="HWC7" s="62">
        <f>'Hist. country inflation'!HXV256/100</f>
        <v>0</v>
      </c>
      <c r="HWD7" s="62">
        <f>'Hist. country inflation'!HXW256/100</f>
        <v>0</v>
      </c>
      <c r="HWE7" s="62">
        <f>'Hist. country inflation'!HXX256/100</f>
        <v>0</v>
      </c>
      <c r="HWF7" s="62">
        <f>'Hist. country inflation'!HXY256/100</f>
        <v>0</v>
      </c>
      <c r="HWG7" s="62">
        <f>'Hist. country inflation'!HXZ256/100</f>
        <v>0</v>
      </c>
      <c r="HWH7" s="62">
        <f>'Hist. country inflation'!HYA256/100</f>
        <v>0</v>
      </c>
      <c r="HWI7" s="62">
        <f>'Hist. country inflation'!HYB256/100</f>
        <v>0</v>
      </c>
      <c r="HWJ7" s="62">
        <f>'Hist. country inflation'!HYC256/100</f>
        <v>0</v>
      </c>
      <c r="HWK7" s="62">
        <f>'Hist. country inflation'!HYD256/100</f>
        <v>0</v>
      </c>
      <c r="HWL7" s="62">
        <f>'Hist. country inflation'!HYE256/100</f>
        <v>0</v>
      </c>
      <c r="HWM7" s="62">
        <f>'Hist. country inflation'!HYF256/100</f>
        <v>0</v>
      </c>
      <c r="HWN7" s="62">
        <f>'Hist. country inflation'!HYG256/100</f>
        <v>0</v>
      </c>
      <c r="HWO7" s="62">
        <f>'Hist. country inflation'!HYH256/100</f>
        <v>0</v>
      </c>
      <c r="HWP7" s="62">
        <f>'Hist. country inflation'!HYI256/100</f>
        <v>0</v>
      </c>
      <c r="HWQ7" s="62">
        <f>'Hist. country inflation'!HYJ256/100</f>
        <v>0</v>
      </c>
      <c r="HWR7" s="62">
        <f>'Hist. country inflation'!HYK256/100</f>
        <v>0</v>
      </c>
      <c r="HWS7" s="62">
        <f>'Hist. country inflation'!HYL256/100</f>
        <v>0</v>
      </c>
      <c r="HWT7" s="62">
        <f>'Hist. country inflation'!HYM256/100</f>
        <v>0</v>
      </c>
      <c r="HWU7" s="62">
        <f>'Hist. country inflation'!HYN256/100</f>
        <v>0</v>
      </c>
      <c r="HWV7" s="62">
        <f>'Hist. country inflation'!HYO256/100</f>
        <v>0</v>
      </c>
      <c r="HWW7" s="62">
        <f>'Hist. country inflation'!HYP256/100</f>
        <v>0</v>
      </c>
      <c r="HWX7" s="62">
        <f>'Hist. country inflation'!HYQ256/100</f>
        <v>0</v>
      </c>
      <c r="HWY7" s="62">
        <f>'Hist. country inflation'!HYR256/100</f>
        <v>0</v>
      </c>
      <c r="HWZ7" s="62">
        <f>'Hist. country inflation'!HYS256/100</f>
        <v>0</v>
      </c>
      <c r="HXA7" s="62">
        <f>'Hist. country inflation'!HYT256/100</f>
        <v>0</v>
      </c>
      <c r="HXB7" s="62">
        <f>'Hist. country inflation'!HYU256/100</f>
        <v>0</v>
      </c>
      <c r="HXC7" s="62">
        <f>'Hist. country inflation'!HYV256/100</f>
        <v>0</v>
      </c>
      <c r="HXD7" s="62">
        <f>'Hist. country inflation'!HYW256/100</f>
        <v>0</v>
      </c>
      <c r="HXE7" s="62">
        <f>'Hist. country inflation'!HYX256/100</f>
        <v>0</v>
      </c>
      <c r="HXF7" s="62">
        <f>'Hist. country inflation'!HYY256/100</f>
        <v>0</v>
      </c>
      <c r="HXG7" s="62">
        <f>'Hist. country inflation'!HYZ256/100</f>
        <v>0</v>
      </c>
      <c r="HXH7" s="62">
        <f>'Hist. country inflation'!HZA256/100</f>
        <v>0</v>
      </c>
      <c r="HXI7" s="62">
        <f>'Hist. country inflation'!HZB256/100</f>
        <v>0</v>
      </c>
      <c r="HXJ7" s="62">
        <f>'Hist. country inflation'!HZC256/100</f>
        <v>0</v>
      </c>
      <c r="HXK7" s="62">
        <f>'Hist. country inflation'!HZD256/100</f>
        <v>0</v>
      </c>
      <c r="HXL7" s="62">
        <f>'Hist. country inflation'!HZE256/100</f>
        <v>0</v>
      </c>
      <c r="HXM7" s="62">
        <f>'Hist. country inflation'!HZF256/100</f>
        <v>0</v>
      </c>
      <c r="HXN7" s="62">
        <f>'Hist. country inflation'!HZG256/100</f>
        <v>0</v>
      </c>
      <c r="HXO7" s="62">
        <f>'Hist. country inflation'!HZH256/100</f>
        <v>0</v>
      </c>
      <c r="HXP7" s="62">
        <f>'Hist. country inflation'!HZI256/100</f>
        <v>0</v>
      </c>
      <c r="HXQ7" s="62">
        <f>'Hist. country inflation'!HZJ256/100</f>
        <v>0</v>
      </c>
      <c r="HXR7" s="62">
        <f>'Hist. country inflation'!HZK256/100</f>
        <v>0</v>
      </c>
      <c r="HXS7" s="62">
        <f>'Hist. country inflation'!HZL256/100</f>
        <v>0</v>
      </c>
      <c r="HXT7" s="62">
        <f>'Hist. country inflation'!HZM256/100</f>
        <v>0</v>
      </c>
      <c r="HXU7" s="62">
        <f>'Hist. country inflation'!HZN256/100</f>
        <v>0</v>
      </c>
      <c r="HXV7" s="62">
        <f>'Hist. country inflation'!HZO256/100</f>
        <v>0</v>
      </c>
      <c r="HXW7" s="62">
        <f>'Hist. country inflation'!HZP256/100</f>
        <v>0</v>
      </c>
      <c r="HXX7" s="62">
        <f>'Hist. country inflation'!HZQ256/100</f>
        <v>0</v>
      </c>
      <c r="HXY7" s="62">
        <f>'Hist. country inflation'!HZR256/100</f>
        <v>0</v>
      </c>
      <c r="HXZ7" s="62">
        <f>'Hist. country inflation'!HZS256/100</f>
        <v>0</v>
      </c>
      <c r="HYA7" s="62">
        <f>'Hist. country inflation'!HZT256/100</f>
        <v>0</v>
      </c>
      <c r="HYB7" s="62">
        <f>'Hist. country inflation'!HZU256/100</f>
        <v>0</v>
      </c>
      <c r="HYC7" s="62">
        <f>'Hist. country inflation'!HZV256/100</f>
        <v>0</v>
      </c>
      <c r="HYD7" s="62">
        <f>'Hist. country inflation'!HZW256/100</f>
        <v>0</v>
      </c>
      <c r="HYE7" s="62">
        <f>'Hist. country inflation'!HZX256/100</f>
        <v>0</v>
      </c>
      <c r="HYF7" s="62">
        <f>'Hist. country inflation'!HZY256/100</f>
        <v>0</v>
      </c>
      <c r="HYG7" s="62">
        <f>'Hist. country inflation'!HZZ256/100</f>
        <v>0</v>
      </c>
      <c r="HYH7" s="62">
        <f>'Hist. country inflation'!IAA256/100</f>
        <v>0</v>
      </c>
      <c r="HYI7" s="62">
        <f>'Hist. country inflation'!IAB256/100</f>
        <v>0</v>
      </c>
      <c r="HYJ7" s="62">
        <f>'Hist. country inflation'!IAC256/100</f>
        <v>0</v>
      </c>
      <c r="HYK7" s="62">
        <f>'Hist. country inflation'!IAD256/100</f>
        <v>0</v>
      </c>
      <c r="HYL7" s="62">
        <f>'Hist. country inflation'!IAE256/100</f>
        <v>0</v>
      </c>
      <c r="HYM7" s="62">
        <f>'Hist. country inflation'!IAF256/100</f>
        <v>0</v>
      </c>
      <c r="HYN7" s="62">
        <f>'Hist. country inflation'!IAG256/100</f>
        <v>0</v>
      </c>
      <c r="HYO7" s="62">
        <f>'Hist. country inflation'!IAH256/100</f>
        <v>0</v>
      </c>
      <c r="HYP7" s="62">
        <f>'Hist. country inflation'!IAI256/100</f>
        <v>0</v>
      </c>
      <c r="HYQ7" s="62">
        <f>'Hist. country inflation'!IAJ256/100</f>
        <v>0</v>
      </c>
      <c r="HYR7" s="62">
        <f>'Hist. country inflation'!IAK256/100</f>
        <v>0</v>
      </c>
      <c r="HYS7" s="62">
        <f>'Hist. country inflation'!IAL256/100</f>
        <v>0</v>
      </c>
      <c r="HYT7" s="62">
        <f>'Hist. country inflation'!IAM256/100</f>
        <v>0</v>
      </c>
      <c r="HYU7" s="62">
        <f>'Hist. country inflation'!IAN256/100</f>
        <v>0</v>
      </c>
      <c r="HYV7" s="62">
        <f>'Hist. country inflation'!IAO256/100</f>
        <v>0</v>
      </c>
      <c r="HYW7" s="62">
        <f>'Hist. country inflation'!IAP256/100</f>
        <v>0</v>
      </c>
      <c r="HYX7" s="62">
        <f>'Hist. country inflation'!IAQ256/100</f>
        <v>0</v>
      </c>
      <c r="HYY7" s="62">
        <f>'Hist. country inflation'!IAR256/100</f>
        <v>0</v>
      </c>
      <c r="HYZ7" s="62">
        <f>'Hist. country inflation'!IAS256/100</f>
        <v>0</v>
      </c>
      <c r="HZA7" s="62">
        <f>'Hist. country inflation'!IAT256/100</f>
        <v>0</v>
      </c>
      <c r="HZB7" s="62">
        <f>'Hist. country inflation'!IAU256/100</f>
        <v>0</v>
      </c>
      <c r="HZC7" s="62">
        <f>'Hist. country inflation'!IAV256/100</f>
        <v>0</v>
      </c>
      <c r="HZD7" s="62">
        <f>'Hist. country inflation'!IAW256/100</f>
        <v>0</v>
      </c>
      <c r="HZE7" s="62">
        <f>'Hist. country inflation'!IAX256/100</f>
        <v>0</v>
      </c>
      <c r="HZF7" s="62">
        <f>'Hist. country inflation'!IAY256/100</f>
        <v>0</v>
      </c>
      <c r="HZG7" s="62">
        <f>'Hist. country inflation'!IAZ256/100</f>
        <v>0</v>
      </c>
      <c r="HZH7" s="62">
        <f>'Hist. country inflation'!IBA256/100</f>
        <v>0</v>
      </c>
      <c r="HZI7" s="62">
        <f>'Hist. country inflation'!IBB256/100</f>
        <v>0</v>
      </c>
      <c r="HZJ7" s="62">
        <f>'Hist. country inflation'!IBC256/100</f>
        <v>0</v>
      </c>
      <c r="HZK7" s="62">
        <f>'Hist. country inflation'!IBD256/100</f>
        <v>0</v>
      </c>
      <c r="HZL7" s="62">
        <f>'Hist. country inflation'!IBE256/100</f>
        <v>0</v>
      </c>
      <c r="HZM7" s="62">
        <f>'Hist. country inflation'!IBF256/100</f>
        <v>0</v>
      </c>
      <c r="HZN7" s="62">
        <f>'Hist. country inflation'!IBG256/100</f>
        <v>0</v>
      </c>
      <c r="HZO7" s="62">
        <f>'Hist. country inflation'!IBH256/100</f>
        <v>0</v>
      </c>
      <c r="HZP7" s="62">
        <f>'Hist. country inflation'!IBI256/100</f>
        <v>0</v>
      </c>
      <c r="HZQ7" s="62">
        <f>'Hist. country inflation'!IBJ256/100</f>
        <v>0</v>
      </c>
      <c r="HZR7" s="62">
        <f>'Hist. country inflation'!IBK256/100</f>
        <v>0</v>
      </c>
      <c r="HZS7" s="62">
        <f>'Hist. country inflation'!IBL256/100</f>
        <v>0</v>
      </c>
      <c r="HZT7" s="62">
        <f>'Hist. country inflation'!IBM256/100</f>
        <v>0</v>
      </c>
      <c r="HZU7" s="62">
        <f>'Hist. country inflation'!IBN256/100</f>
        <v>0</v>
      </c>
      <c r="HZV7" s="62">
        <f>'Hist. country inflation'!IBO256/100</f>
        <v>0</v>
      </c>
      <c r="HZW7" s="62">
        <f>'Hist. country inflation'!IBP256/100</f>
        <v>0</v>
      </c>
      <c r="HZX7" s="62">
        <f>'Hist. country inflation'!IBQ256/100</f>
        <v>0</v>
      </c>
      <c r="HZY7" s="62">
        <f>'Hist. country inflation'!IBR256/100</f>
        <v>0</v>
      </c>
      <c r="HZZ7" s="62">
        <f>'Hist. country inflation'!IBS256/100</f>
        <v>0</v>
      </c>
      <c r="IAA7" s="62">
        <f>'Hist. country inflation'!IBT256/100</f>
        <v>0</v>
      </c>
      <c r="IAB7" s="62">
        <f>'Hist. country inflation'!IBU256/100</f>
        <v>0</v>
      </c>
      <c r="IAC7" s="62">
        <f>'Hist. country inflation'!IBV256/100</f>
        <v>0</v>
      </c>
      <c r="IAD7" s="62">
        <f>'Hist. country inflation'!IBW256/100</f>
        <v>0</v>
      </c>
      <c r="IAE7" s="62">
        <f>'Hist. country inflation'!IBX256/100</f>
        <v>0</v>
      </c>
      <c r="IAF7" s="62">
        <f>'Hist. country inflation'!IBY256/100</f>
        <v>0</v>
      </c>
      <c r="IAG7" s="62">
        <f>'Hist. country inflation'!IBZ256/100</f>
        <v>0</v>
      </c>
      <c r="IAH7" s="62">
        <f>'Hist. country inflation'!ICA256/100</f>
        <v>0</v>
      </c>
      <c r="IAI7" s="62">
        <f>'Hist. country inflation'!ICB256/100</f>
        <v>0</v>
      </c>
      <c r="IAJ7" s="62">
        <f>'Hist. country inflation'!ICC256/100</f>
        <v>0</v>
      </c>
      <c r="IAK7" s="62">
        <f>'Hist. country inflation'!ICD256/100</f>
        <v>0</v>
      </c>
      <c r="IAL7" s="62">
        <f>'Hist. country inflation'!ICE256/100</f>
        <v>0</v>
      </c>
      <c r="IAM7" s="62">
        <f>'Hist. country inflation'!ICF256/100</f>
        <v>0</v>
      </c>
      <c r="IAN7" s="62">
        <f>'Hist. country inflation'!ICG256/100</f>
        <v>0</v>
      </c>
      <c r="IAO7" s="62">
        <f>'Hist. country inflation'!ICH256/100</f>
        <v>0</v>
      </c>
      <c r="IAP7" s="62">
        <f>'Hist. country inflation'!ICI256/100</f>
        <v>0</v>
      </c>
      <c r="IAQ7" s="62">
        <f>'Hist. country inflation'!ICJ256/100</f>
        <v>0</v>
      </c>
      <c r="IAR7" s="62">
        <f>'Hist. country inflation'!ICK256/100</f>
        <v>0</v>
      </c>
      <c r="IAS7" s="62">
        <f>'Hist. country inflation'!ICL256/100</f>
        <v>0</v>
      </c>
      <c r="IAT7" s="62">
        <f>'Hist. country inflation'!ICM256/100</f>
        <v>0</v>
      </c>
      <c r="IAU7" s="62">
        <f>'Hist. country inflation'!ICN256/100</f>
        <v>0</v>
      </c>
      <c r="IAV7" s="62">
        <f>'Hist. country inflation'!ICO256/100</f>
        <v>0</v>
      </c>
      <c r="IAW7" s="62">
        <f>'Hist. country inflation'!ICP256/100</f>
        <v>0</v>
      </c>
      <c r="IAX7" s="62">
        <f>'Hist. country inflation'!ICQ256/100</f>
        <v>0</v>
      </c>
      <c r="IAY7" s="62">
        <f>'Hist. country inflation'!ICR256/100</f>
        <v>0</v>
      </c>
      <c r="IAZ7" s="62">
        <f>'Hist. country inflation'!ICS256/100</f>
        <v>0</v>
      </c>
      <c r="IBA7" s="62">
        <f>'Hist. country inflation'!ICT256/100</f>
        <v>0</v>
      </c>
      <c r="IBB7" s="62">
        <f>'Hist. country inflation'!ICU256/100</f>
        <v>0</v>
      </c>
      <c r="IBC7" s="62">
        <f>'Hist. country inflation'!ICV256/100</f>
        <v>0</v>
      </c>
      <c r="IBD7" s="62">
        <f>'Hist. country inflation'!ICW256/100</f>
        <v>0</v>
      </c>
      <c r="IBE7" s="62">
        <f>'Hist. country inflation'!ICX256/100</f>
        <v>0</v>
      </c>
      <c r="IBF7" s="62">
        <f>'Hist. country inflation'!ICY256/100</f>
        <v>0</v>
      </c>
      <c r="IBG7" s="62">
        <f>'Hist. country inflation'!ICZ256/100</f>
        <v>0</v>
      </c>
      <c r="IBH7" s="62">
        <f>'Hist. country inflation'!IDA256/100</f>
        <v>0</v>
      </c>
      <c r="IBI7" s="62">
        <f>'Hist. country inflation'!IDB256/100</f>
        <v>0</v>
      </c>
      <c r="IBJ7" s="62">
        <f>'Hist. country inflation'!IDC256/100</f>
        <v>0</v>
      </c>
      <c r="IBK7" s="62">
        <f>'Hist. country inflation'!IDD256/100</f>
        <v>0</v>
      </c>
      <c r="IBL7" s="62">
        <f>'Hist. country inflation'!IDE256/100</f>
        <v>0</v>
      </c>
      <c r="IBM7" s="62">
        <f>'Hist. country inflation'!IDF256/100</f>
        <v>0</v>
      </c>
      <c r="IBN7" s="62">
        <f>'Hist. country inflation'!IDG256/100</f>
        <v>0</v>
      </c>
      <c r="IBO7" s="62">
        <f>'Hist. country inflation'!IDH256/100</f>
        <v>0</v>
      </c>
      <c r="IBP7" s="62">
        <f>'Hist. country inflation'!IDI256/100</f>
        <v>0</v>
      </c>
      <c r="IBQ7" s="62">
        <f>'Hist. country inflation'!IDJ256/100</f>
        <v>0</v>
      </c>
      <c r="IBR7" s="62">
        <f>'Hist. country inflation'!IDK256/100</f>
        <v>0</v>
      </c>
      <c r="IBS7" s="62">
        <f>'Hist. country inflation'!IDL256/100</f>
        <v>0</v>
      </c>
      <c r="IBT7" s="62">
        <f>'Hist. country inflation'!IDM256/100</f>
        <v>0</v>
      </c>
      <c r="IBU7" s="62">
        <f>'Hist. country inflation'!IDN256/100</f>
        <v>0</v>
      </c>
      <c r="IBV7" s="62">
        <f>'Hist. country inflation'!IDO256/100</f>
        <v>0</v>
      </c>
      <c r="IBW7" s="62">
        <f>'Hist. country inflation'!IDP256/100</f>
        <v>0</v>
      </c>
      <c r="IBX7" s="62">
        <f>'Hist. country inflation'!IDQ256/100</f>
        <v>0</v>
      </c>
      <c r="IBY7" s="62">
        <f>'Hist. country inflation'!IDR256/100</f>
        <v>0</v>
      </c>
      <c r="IBZ7" s="62">
        <f>'Hist. country inflation'!IDS256/100</f>
        <v>0</v>
      </c>
      <c r="ICA7" s="62">
        <f>'Hist. country inflation'!IDT256/100</f>
        <v>0</v>
      </c>
      <c r="ICB7" s="62">
        <f>'Hist. country inflation'!IDU256/100</f>
        <v>0</v>
      </c>
      <c r="ICC7" s="62">
        <f>'Hist. country inflation'!IDV256/100</f>
        <v>0</v>
      </c>
      <c r="ICD7" s="62">
        <f>'Hist. country inflation'!IDW256/100</f>
        <v>0</v>
      </c>
      <c r="ICE7" s="62">
        <f>'Hist. country inflation'!IDX256/100</f>
        <v>0</v>
      </c>
      <c r="ICF7" s="62">
        <f>'Hist. country inflation'!IDY256/100</f>
        <v>0</v>
      </c>
      <c r="ICG7" s="62">
        <f>'Hist. country inflation'!IDZ256/100</f>
        <v>0</v>
      </c>
      <c r="ICH7" s="62">
        <f>'Hist. country inflation'!IEA256/100</f>
        <v>0</v>
      </c>
      <c r="ICI7" s="62">
        <f>'Hist. country inflation'!IEB256/100</f>
        <v>0</v>
      </c>
      <c r="ICJ7" s="62">
        <f>'Hist. country inflation'!IEC256/100</f>
        <v>0</v>
      </c>
      <c r="ICK7" s="62">
        <f>'Hist. country inflation'!IED256/100</f>
        <v>0</v>
      </c>
      <c r="ICL7" s="62">
        <f>'Hist. country inflation'!IEE256/100</f>
        <v>0</v>
      </c>
      <c r="ICM7" s="62">
        <f>'Hist. country inflation'!IEF256/100</f>
        <v>0</v>
      </c>
      <c r="ICN7" s="62">
        <f>'Hist. country inflation'!IEG256/100</f>
        <v>0</v>
      </c>
      <c r="ICO7" s="62">
        <f>'Hist. country inflation'!IEH256/100</f>
        <v>0</v>
      </c>
      <c r="ICP7" s="62">
        <f>'Hist. country inflation'!IEI256/100</f>
        <v>0</v>
      </c>
      <c r="ICQ7" s="62">
        <f>'Hist. country inflation'!IEJ256/100</f>
        <v>0</v>
      </c>
      <c r="ICR7" s="62">
        <f>'Hist. country inflation'!IEK256/100</f>
        <v>0</v>
      </c>
      <c r="ICS7" s="62">
        <f>'Hist. country inflation'!IEL256/100</f>
        <v>0</v>
      </c>
      <c r="ICT7" s="62">
        <f>'Hist. country inflation'!IEM256/100</f>
        <v>0</v>
      </c>
      <c r="ICU7" s="62">
        <f>'Hist. country inflation'!IEN256/100</f>
        <v>0</v>
      </c>
      <c r="ICV7" s="62">
        <f>'Hist. country inflation'!IEO256/100</f>
        <v>0</v>
      </c>
      <c r="ICW7" s="62">
        <f>'Hist. country inflation'!IEP256/100</f>
        <v>0</v>
      </c>
      <c r="ICX7" s="62">
        <f>'Hist. country inflation'!IEQ256/100</f>
        <v>0</v>
      </c>
      <c r="ICY7" s="62">
        <f>'Hist. country inflation'!IER256/100</f>
        <v>0</v>
      </c>
      <c r="ICZ7" s="62">
        <f>'Hist. country inflation'!IES256/100</f>
        <v>0</v>
      </c>
      <c r="IDA7" s="62">
        <f>'Hist. country inflation'!IET256/100</f>
        <v>0</v>
      </c>
      <c r="IDB7" s="62">
        <f>'Hist. country inflation'!IEU256/100</f>
        <v>0</v>
      </c>
      <c r="IDC7" s="62">
        <f>'Hist. country inflation'!IEV256/100</f>
        <v>0</v>
      </c>
      <c r="IDD7" s="62">
        <f>'Hist. country inflation'!IEW256/100</f>
        <v>0</v>
      </c>
      <c r="IDE7" s="62">
        <f>'Hist. country inflation'!IEX256/100</f>
        <v>0</v>
      </c>
      <c r="IDF7" s="62">
        <f>'Hist. country inflation'!IEY256/100</f>
        <v>0</v>
      </c>
      <c r="IDG7" s="62">
        <f>'Hist. country inflation'!IEZ256/100</f>
        <v>0</v>
      </c>
      <c r="IDH7" s="62">
        <f>'Hist. country inflation'!IFA256/100</f>
        <v>0</v>
      </c>
      <c r="IDI7" s="62">
        <f>'Hist. country inflation'!IFB256/100</f>
        <v>0</v>
      </c>
      <c r="IDJ7" s="62">
        <f>'Hist. country inflation'!IFC256/100</f>
        <v>0</v>
      </c>
      <c r="IDK7" s="62">
        <f>'Hist. country inflation'!IFD256/100</f>
        <v>0</v>
      </c>
      <c r="IDL7" s="62">
        <f>'Hist. country inflation'!IFE256/100</f>
        <v>0</v>
      </c>
      <c r="IDM7" s="62">
        <f>'Hist. country inflation'!IFF256/100</f>
        <v>0</v>
      </c>
      <c r="IDN7" s="62">
        <f>'Hist. country inflation'!IFG256/100</f>
        <v>0</v>
      </c>
      <c r="IDO7" s="62">
        <f>'Hist. country inflation'!IFH256/100</f>
        <v>0</v>
      </c>
      <c r="IDP7" s="62">
        <f>'Hist. country inflation'!IFI256/100</f>
        <v>0</v>
      </c>
      <c r="IDQ7" s="62">
        <f>'Hist. country inflation'!IFJ256/100</f>
        <v>0</v>
      </c>
      <c r="IDR7" s="62">
        <f>'Hist. country inflation'!IFK256/100</f>
        <v>0</v>
      </c>
      <c r="IDS7" s="62">
        <f>'Hist. country inflation'!IFL256/100</f>
        <v>0</v>
      </c>
      <c r="IDT7" s="62">
        <f>'Hist. country inflation'!IFM256/100</f>
        <v>0</v>
      </c>
      <c r="IDU7" s="62">
        <f>'Hist. country inflation'!IFN256/100</f>
        <v>0</v>
      </c>
      <c r="IDV7" s="62">
        <f>'Hist. country inflation'!IFO256/100</f>
        <v>0</v>
      </c>
      <c r="IDW7" s="62">
        <f>'Hist. country inflation'!IFP256/100</f>
        <v>0</v>
      </c>
      <c r="IDX7" s="62">
        <f>'Hist. country inflation'!IFQ256/100</f>
        <v>0</v>
      </c>
      <c r="IDY7" s="62">
        <f>'Hist. country inflation'!IFR256/100</f>
        <v>0</v>
      </c>
      <c r="IDZ7" s="62">
        <f>'Hist. country inflation'!IFS256/100</f>
        <v>0</v>
      </c>
      <c r="IEA7" s="62">
        <f>'Hist. country inflation'!IFT256/100</f>
        <v>0</v>
      </c>
      <c r="IEB7" s="62">
        <f>'Hist. country inflation'!IFU256/100</f>
        <v>0</v>
      </c>
      <c r="IEC7" s="62">
        <f>'Hist. country inflation'!IFV256/100</f>
        <v>0</v>
      </c>
      <c r="IED7" s="62">
        <f>'Hist. country inflation'!IFW256/100</f>
        <v>0</v>
      </c>
      <c r="IEE7" s="62">
        <f>'Hist. country inflation'!IFX256/100</f>
        <v>0</v>
      </c>
      <c r="IEF7" s="62">
        <f>'Hist. country inflation'!IFY256/100</f>
        <v>0</v>
      </c>
      <c r="IEG7" s="62">
        <f>'Hist. country inflation'!IFZ256/100</f>
        <v>0</v>
      </c>
      <c r="IEH7" s="62">
        <f>'Hist. country inflation'!IGA256/100</f>
        <v>0</v>
      </c>
      <c r="IEI7" s="62">
        <f>'Hist. country inflation'!IGB256/100</f>
        <v>0</v>
      </c>
      <c r="IEJ7" s="62">
        <f>'Hist. country inflation'!IGC256/100</f>
        <v>0</v>
      </c>
      <c r="IEK7" s="62">
        <f>'Hist. country inflation'!IGD256/100</f>
        <v>0</v>
      </c>
      <c r="IEL7" s="62">
        <f>'Hist. country inflation'!IGE256/100</f>
        <v>0</v>
      </c>
      <c r="IEM7" s="62">
        <f>'Hist. country inflation'!IGF256/100</f>
        <v>0</v>
      </c>
      <c r="IEN7" s="62">
        <f>'Hist. country inflation'!IGG256/100</f>
        <v>0</v>
      </c>
      <c r="IEO7" s="62">
        <f>'Hist. country inflation'!IGH256/100</f>
        <v>0</v>
      </c>
      <c r="IEP7" s="62">
        <f>'Hist. country inflation'!IGI256/100</f>
        <v>0</v>
      </c>
      <c r="IEQ7" s="62">
        <f>'Hist. country inflation'!IGJ256/100</f>
        <v>0</v>
      </c>
      <c r="IER7" s="62">
        <f>'Hist. country inflation'!IGK256/100</f>
        <v>0</v>
      </c>
      <c r="IES7" s="62">
        <f>'Hist. country inflation'!IGL256/100</f>
        <v>0</v>
      </c>
      <c r="IET7" s="62">
        <f>'Hist. country inflation'!IGM256/100</f>
        <v>0</v>
      </c>
      <c r="IEU7" s="62">
        <f>'Hist. country inflation'!IGN256/100</f>
        <v>0</v>
      </c>
      <c r="IEV7" s="62">
        <f>'Hist. country inflation'!IGO256/100</f>
        <v>0</v>
      </c>
      <c r="IEW7" s="62">
        <f>'Hist. country inflation'!IGP256/100</f>
        <v>0</v>
      </c>
      <c r="IEX7" s="62">
        <f>'Hist. country inflation'!IGQ256/100</f>
        <v>0</v>
      </c>
      <c r="IEY7" s="62">
        <f>'Hist. country inflation'!IGR256/100</f>
        <v>0</v>
      </c>
      <c r="IEZ7" s="62">
        <f>'Hist. country inflation'!IGS256/100</f>
        <v>0</v>
      </c>
      <c r="IFA7" s="62">
        <f>'Hist. country inflation'!IGT256/100</f>
        <v>0</v>
      </c>
      <c r="IFB7" s="62">
        <f>'Hist. country inflation'!IGU256/100</f>
        <v>0</v>
      </c>
      <c r="IFC7" s="62">
        <f>'Hist. country inflation'!IGV256/100</f>
        <v>0</v>
      </c>
      <c r="IFD7" s="62">
        <f>'Hist. country inflation'!IGW256/100</f>
        <v>0</v>
      </c>
      <c r="IFE7" s="62">
        <f>'Hist. country inflation'!IGX256/100</f>
        <v>0</v>
      </c>
      <c r="IFF7" s="62">
        <f>'Hist. country inflation'!IGY256/100</f>
        <v>0</v>
      </c>
      <c r="IFG7" s="62">
        <f>'Hist. country inflation'!IGZ256/100</f>
        <v>0</v>
      </c>
      <c r="IFH7" s="62">
        <f>'Hist. country inflation'!IHA256/100</f>
        <v>0</v>
      </c>
      <c r="IFI7" s="62">
        <f>'Hist. country inflation'!IHB256/100</f>
        <v>0</v>
      </c>
      <c r="IFJ7" s="62">
        <f>'Hist. country inflation'!IHC256/100</f>
        <v>0</v>
      </c>
      <c r="IFK7" s="62">
        <f>'Hist. country inflation'!IHD256/100</f>
        <v>0</v>
      </c>
      <c r="IFL7" s="62">
        <f>'Hist. country inflation'!IHE256/100</f>
        <v>0</v>
      </c>
      <c r="IFM7" s="62">
        <f>'Hist. country inflation'!IHF256/100</f>
        <v>0</v>
      </c>
      <c r="IFN7" s="62">
        <f>'Hist. country inflation'!IHG256/100</f>
        <v>0</v>
      </c>
      <c r="IFO7" s="62">
        <f>'Hist. country inflation'!IHH256/100</f>
        <v>0</v>
      </c>
      <c r="IFP7" s="62">
        <f>'Hist. country inflation'!IHI256/100</f>
        <v>0</v>
      </c>
      <c r="IFQ7" s="62">
        <f>'Hist. country inflation'!IHJ256/100</f>
        <v>0</v>
      </c>
      <c r="IFR7" s="62">
        <f>'Hist. country inflation'!IHK256/100</f>
        <v>0</v>
      </c>
      <c r="IFS7" s="62">
        <f>'Hist. country inflation'!IHL256/100</f>
        <v>0</v>
      </c>
      <c r="IFT7" s="62">
        <f>'Hist. country inflation'!IHM256/100</f>
        <v>0</v>
      </c>
      <c r="IFU7" s="62">
        <f>'Hist. country inflation'!IHN256/100</f>
        <v>0</v>
      </c>
      <c r="IFV7" s="62">
        <f>'Hist. country inflation'!IHO256/100</f>
        <v>0</v>
      </c>
      <c r="IFW7" s="62">
        <f>'Hist. country inflation'!IHP256/100</f>
        <v>0</v>
      </c>
      <c r="IFX7" s="62">
        <f>'Hist. country inflation'!IHQ256/100</f>
        <v>0</v>
      </c>
      <c r="IFY7" s="62">
        <f>'Hist. country inflation'!IHR256/100</f>
        <v>0</v>
      </c>
      <c r="IFZ7" s="62">
        <f>'Hist. country inflation'!IHS256/100</f>
        <v>0</v>
      </c>
      <c r="IGA7" s="62">
        <f>'Hist. country inflation'!IHT256/100</f>
        <v>0</v>
      </c>
      <c r="IGB7" s="62">
        <f>'Hist. country inflation'!IHU256/100</f>
        <v>0</v>
      </c>
      <c r="IGC7" s="62">
        <f>'Hist. country inflation'!IHV256/100</f>
        <v>0</v>
      </c>
      <c r="IGD7" s="62">
        <f>'Hist. country inflation'!IHW256/100</f>
        <v>0</v>
      </c>
      <c r="IGE7" s="62">
        <f>'Hist. country inflation'!IHX256/100</f>
        <v>0</v>
      </c>
      <c r="IGF7" s="62">
        <f>'Hist. country inflation'!IHY256/100</f>
        <v>0</v>
      </c>
      <c r="IGG7" s="62">
        <f>'Hist. country inflation'!IHZ256/100</f>
        <v>0</v>
      </c>
      <c r="IGH7" s="62">
        <f>'Hist. country inflation'!IIA256/100</f>
        <v>0</v>
      </c>
      <c r="IGI7" s="62">
        <f>'Hist. country inflation'!IIB256/100</f>
        <v>0</v>
      </c>
      <c r="IGJ7" s="62">
        <f>'Hist. country inflation'!IIC256/100</f>
        <v>0</v>
      </c>
      <c r="IGK7" s="62">
        <f>'Hist. country inflation'!IID256/100</f>
        <v>0</v>
      </c>
      <c r="IGL7" s="62">
        <f>'Hist. country inflation'!IIE256/100</f>
        <v>0</v>
      </c>
      <c r="IGM7" s="62">
        <f>'Hist. country inflation'!IIF256/100</f>
        <v>0</v>
      </c>
      <c r="IGN7" s="62">
        <f>'Hist. country inflation'!IIG256/100</f>
        <v>0</v>
      </c>
      <c r="IGO7" s="62">
        <f>'Hist. country inflation'!IIH256/100</f>
        <v>0</v>
      </c>
      <c r="IGP7" s="62">
        <f>'Hist. country inflation'!III256/100</f>
        <v>0</v>
      </c>
      <c r="IGQ7" s="62">
        <f>'Hist. country inflation'!IIJ256/100</f>
        <v>0</v>
      </c>
      <c r="IGR7" s="62">
        <f>'Hist. country inflation'!IIK256/100</f>
        <v>0</v>
      </c>
      <c r="IGS7" s="62">
        <f>'Hist. country inflation'!IIL256/100</f>
        <v>0</v>
      </c>
      <c r="IGT7" s="62">
        <f>'Hist. country inflation'!IIM256/100</f>
        <v>0</v>
      </c>
      <c r="IGU7" s="62">
        <f>'Hist. country inflation'!IIN256/100</f>
        <v>0</v>
      </c>
      <c r="IGV7" s="62">
        <f>'Hist. country inflation'!IIO256/100</f>
        <v>0</v>
      </c>
      <c r="IGW7" s="62">
        <f>'Hist. country inflation'!IIP256/100</f>
        <v>0</v>
      </c>
      <c r="IGX7" s="62">
        <f>'Hist. country inflation'!IIQ256/100</f>
        <v>0</v>
      </c>
      <c r="IGY7" s="62">
        <f>'Hist. country inflation'!IIR256/100</f>
        <v>0</v>
      </c>
      <c r="IGZ7" s="62">
        <f>'Hist. country inflation'!IIS256/100</f>
        <v>0</v>
      </c>
      <c r="IHA7" s="62">
        <f>'Hist. country inflation'!IIT256/100</f>
        <v>0</v>
      </c>
      <c r="IHB7" s="62">
        <f>'Hist. country inflation'!IIU256/100</f>
        <v>0</v>
      </c>
      <c r="IHC7" s="62">
        <f>'Hist. country inflation'!IIV256/100</f>
        <v>0</v>
      </c>
      <c r="IHD7" s="62">
        <f>'Hist. country inflation'!IIW256/100</f>
        <v>0</v>
      </c>
      <c r="IHE7" s="62">
        <f>'Hist. country inflation'!IIX256/100</f>
        <v>0</v>
      </c>
      <c r="IHF7" s="62">
        <f>'Hist. country inflation'!IIY256/100</f>
        <v>0</v>
      </c>
      <c r="IHG7" s="62">
        <f>'Hist. country inflation'!IIZ256/100</f>
        <v>0</v>
      </c>
      <c r="IHH7" s="62">
        <f>'Hist. country inflation'!IJA256/100</f>
        <v>0</v>
      </c>
      <c r="IHI7" s="62">
        <f>'Hist. country inflation'!IJB256/100</f>
        <v>0</v>
      </c>
      <c r="IHJ7" s="62">
        <f>'Hist. country inflation'!IJC256/100</f>
        <v>0</v>
      </c>
      <c r="IHK7" s="62">
        <f>'Hist. country inflation'!IJD256/100</f>
        <v>0</v>
      </c>
      <c r="IHL7" s="62">
        <f>'Hist. country inflation'!IJE256/100</f>
        <v>0</v>
      </c>
      <c r="IHM7" s="62">
        <f>'Hist. country inflation'!IJF256/100</f>
        <v>0</v>
      </c>
      <c r="IHN7" s="62">
        <f>'Hist. country inflation'!IJG256/100</f>
        <v>0</v>
      </c>
      <c r="IHO7" s="62">
        <f>'Hist. country inflation'!IJH256/100</f>
        <v>0</v>
      </c>
      <c r="IHP7" s="62">
        <f>'Hist. country inflation'!IJI256/100</f>
        <v>0</v>
      </c>
      <c r="IHQ7" s="62">
        <f>'Hist. country inflation'!IJJ256/100</f>
        <v>0</v>
      </c>
      <c r="IHR7" s="62">
        <f>'Hist. country inflation'!IJK256/100</f>
        <v>0</v>
      </c>
      <c r="IHS7" s="62">
        <f>'Hist. country inflation'!IJL256/100</f>
        <v>0</v>
      </c>
      <c r="IHT7" s="62">
        <f>'Hist. country inflation'!IJM256/100</f>
        <v>0</v>
      </c>
      <c r="IHU7" s="62">
        <f>'Hist. country inflation'!IJN256/100</f>
        <v>0</v>
      </c>
      <c r="IHV7" s="62">
        <f>'Hist. country inflation'!IJO256/100</f>
        <v>0</v>
      </c>
      <c r="IHW7" s="62">
        <f>'Hist. country inflation'!IJP256/100</f>
        <v>0</v>
      </c>
      <c r="IHX7" s="62">
        <f>'Hist. country inflation'!IJQ256/100</f>
        <v>0</v>
      </c>
      <c r="IHY7" s="62">
        <f>'Hist. country inflation'!IJR256/100</f>
        <v>0</v>
      </c>
      <c r="IHZ7" s="62">
        <f>'Hist. country inflation'!IJS256/100</f>
        <v>0</v>
      </c>
      <c r="IIA7" s="62">
        <f>'Hist. country inflation'!IJT256/100</f>
        <v>0</v>
      </c>
      <c r="IIB7" s="62">
        <f>'Hist. country inflation'!IJU256/100</f>
        <v>0</v>
      </c>
      <c r="IIC7" s="62">
        <f>'Hist. country inflation'!IJV256/100</f>
        <v>0</v>
      </c>
      <c r="IID7" s="62">
        <f>'Hist. country inflation'!IJW256/100</f>
        <v>0</v>
      </c>
      <c r="IIE7" s="62">
        <f>'Hist. country inflation'!IJX256/100</f>
        <v>0</v>
      </c>
      <c r="IIF7" s="62">
        <f>'Hist. country inflation'!IJY256/100</f>
        <v>0</v>
      </c>
      <c r="IIG7" s="62">
        <f>'Hist. country inflation'!IJZ256/100</f>
        <v>0</v>
      </c>
      <c r="IIH7" s="62">
        <f>'Hist. country inflation'!IKA256/100</f>
        <v>0</v>
      </c>
      <c r="III7" s="62">
        <f>'Hist. country inflation'!IKB256/100</f>
        <v>0</v>
      </c>
      <c r="IIJ7" s="62">
        <f>'Hist. country inflation'!IKC256/100</f>
        <v>0</v>
      </c>
      <c r="IIK7" s="62">
        <f>'Hist. country inflation'!IKD256/100</f>
        <v>0</v>
      </c>
      <c r="IIL7" s="62">
        <f>'Hist. country inflation'!IKE256/100</f>
        <v>0</v>
      </c>
      <c r="IIM7" s="62">
        <f>'Hist. country inflation'!IKF256/100</f>
        <v>0</v>
      </c>
      <c r="IIN7" s="62">
        <f>'Hist. country inflation'!IKG256/100</f>
        <v>0</v>
      </c>
      <c r="IIO7" s="62">
        <f>'Hist. country inflation'!IKH256/100</f>
        <v>0</v>
      </c>
      <c r="IIP7" s="62">
        <f>'Hist. country inflation'!IKI256/100</f>
        <v>0</v>
      </c>
      <c r="IIQ7" s="62">
        <f>'Hist. country inflation'!IKJ256/100</f>
        <v>0</v>
      </c>
      <c r="IIR7" s="62">
        <f>'Hist. country inflation'!IKK256/100</f>
        <v>0</v>
      </c>
      <c r="IIS7" s="62">
        <f>'Hist. country inflation'!IKL256/100</f>
        <v>0</v>
      </c>
      <c r="IIT7" s="62">
        <f>'Hist. country inflation'!IKM256/100</f>
        <v>0</v>
      </c>
      <c r="IIU7" s="62">
        <f>'Hist. country inflation'!IKN256/100</f>
        <v>0</v>
      </c>
      <c r="IIV7" s="62">
        <f>'Hist. country inflation'!IKO256/100</f>
        <v>0</v>
      </c>
      <c r="IIW7" s="62">
        <f>'Hist. country inflation'!IKP256/100</f>
        <v>0</v>
      </c>
      <c r="IIX7" s="62">
        <f>'Hist. country inflation'!IKQ256/100</f>
        <v>0</v>
      </c>
      <c r="IIY7" s="62">
        <f>'Hist. country inflation'!IKR256/100</f>
        <v>0</v>
      </c>
      <c r="IIZ7" s="62">
        <f>'Hist. country inflation'!IKS256/100</f>
        <v>0</v>
      </c>
      <c r="IJA7" s="62">
        <f>'Hist. country inflation'!IKT256/100</f>
        <v>0</v>
      </c>
      <c r="IJB7" s="62">
        <f>'Hist. country inflation'!IKU256/100</f>
        <v>0</v>
      </c>
      <c r="IJC7" s="62">
        <f>'Hist. country inflation'!IKV256/100</f>
        <v>0</v>
      </c>
      <c r="IJD7" s="62">
        <f>'Hist. country inflation'!IKW256/100</f>
        <v>0</v>
      </c>
      <c r="IJE7" s="62">
        <f>'Hist. country inflation'!IKX256/100</f>
        <v>0</v>
      </c>
      <c r="IJF7" s="62">
        <f>'Hist. country inflation'!IKY256/100</f>
        <v>0</v>
      </c>
      <c r="IJG7" s="62">
        <f>'Hist. country inflation'!IKZ256/100</f>
        <v>0</v>
      </c>
      <c r="IJH7" s="62">
        <f>'Hist. country inflation'!ILA256/100</f>
        <v>0</v>
      </c>
      <c r="IJI7" s="62">
        <f>'Hist. country inflation'!ILB256/100</f>
        <v>0</v>
      </c>
      <c r="IJJ7" s="62">
        <f>'Hist. country inflation'!ILC256/100</f>
        <v>0</v>
      </c>
      <c r="IJK7" s="62">
        <f>'Hist. country inflation'!ILD256/100</f>
        <v>0</v>
      </c>
      <c r="IJL7" s="62">
        <f>'Hist. country inflation'!ILE256/100</f>
        <v>0</v>
      </c>
      <c r="IJM7" s="62">
        <f>'Hist. country inflation'!ILF256/100</f>
        <v>0</v>
      </c>
      <c r="IJN7" s="62">
        <f>'Hist. country inflation'!ILG256/100</f>
        <v>0</v>
      </c>
      <c r="IJO7" s="62">
        <f>'Hist. country inflation'!ILH256/100</f>
        <v>0</v>
      </c>
      <c r="IJP7" s="62">
        <f>'Hist. country inflation'!ILI256/100</f>
        <v>0</v>
      </c>
      <c r="IJQ7" s="62">
        <f>'Hist. country inflation'!ILJ256/100</f>
        <v>0</v>
      </c>
      <c r="IJR7" s="62">
        <f>'Hist. country inflation'!ILK256/100</f>
        <v>0</v>
      </c>
      <c r="IJS7" s="62">
        <f>'Hist. country inflation'!ILL256/100</f>
        <v>0</v>
      </c>
      <c r="IJT7" s="62">
        <f>'Hist. country inflation'!ILM256/100</f>
        <v>0</v>
      </c>
      <c r="IJU7" s="62">
        <f>'Hist. country inflation'!ILN256/100</f>
        <v>0</v>
      </c>
      <c r="IJV7" s="62">
        <f>'Hist. country inflation'!ILO256/100</f>
        <v>0</v>
      </c>
      <c r="IJW7" s="62">
        <f>'Hist. country inflation'!ILP256/100</f>
        <v>0</v>
      </c>
      <c r="IJX7" s="62">
        <f>'Hist. country inflation'!ILQ256/100</f>
        <v>0</v>
      </c>
      <c r="IJY7" s="62">
        <f>'Hist. country inflation'!ILR256/100</f>
        <v>0</v>
      </c>
      <c r="IJZ7" s="62">
        <f>'Hist. country inflation'!ILS256/100</f>
        <v>0</v>
      </c>
      <c r="IKA7" s="62">
        <f>'Hist. country inflation'!ILT256/100</f>
        <v>0</v>
      </c>
      <c r="IKB7" s="62">
        <f>'Hist. country inflation'!ILU256/100</f>
        <v>0</v>
      </c>
      <c r="IKC7" s="62">
        <f>'Hist. country inflation'!ILV256/100</f>
        <v>0</v>
      </c>
      <c r="IKD7" s="62">
        <f>'Hist. country inflation'!ILW256/100</f>
        <v>0</v>
      </c>
      <c r="IKE7" s="62">
        <f>'Hist. country inflation'!ILX256/100</f>
        <v>0</v>
      </c>
      <c r="IKF7" s="62">
        <f>'Hist. country inflation'!ILY256/100</f>
        <v>0</v>
      </c>
      <c r="IKG7" s="62">
        <f>'Hist. country inflation'!ILZ256/100</f>
        <v>0</v>
      </c>
      <c r="IKH7" s="62">
        <f>'Hist. country inflation'!IMA256/100</f>
        <v>0</v>
      </c>
      <c r="IKI7" s="62">
        <f>'Hist. country inflation'!IMB256/100</f>
        <v>0</v>
      </c>
      <c r="IKJ7" s="62">
        <f>'Hist. country inflation'!IMC256/100</f>
        <v>0</v>
      </c>
      <c r="IKK7" s="62">
        <f>'Hist. country inflation'!IMD256/100</f>
        <v>0</v>
      </c>
      <c r="IKL7" s="62">
        <f>'Hist. country inflation'!IME256/100</f>
        <v>0</v>
      </c>
      <c r="IKM7" s="62">
        <f>'Hist. country inflation'!IMF256/100</f>
        <v>0</v>
      </c>
      <c r="IKN7" s="62">
        <f>'Hist. country inflation'!IMG256/100</f>
        <v>0</v>
      </c>
      <c r="IKO7" s="62">
        <f>'Hist. country inflation'!IMH256/100</f>
        <v>0</v>
      </c>
      <c r="IKP7" s="62">
        <f>'Hist. country inflation'!IMI256/100</f>
        <v>0</v>
      </c>
      <c r="IKQ7" s="62">
        <f>'Hist. country inflation'!IMJ256/100</f>
        <v>0</v>
      </c>
      <c r="IKR7" s="62">
        <f>'Hist. country inflation'!IMK256/100</f>
        <v>0</v>
      </c>
      <c r="IKS7" s="62">
        <f>'Hist. country inflation'!IML256/100</f>
        <v>0</v>
      </c>
      <c r="IKT7" s="62">
        <f>'Hist. country inflation'!IMM256/100</f>
        <v>0</v>
      </c>
      <c r="IKU7" s="62">
        <f>'Hist. country inflation'!IMN256/100</f>
        <v>0</v>
      </c>
      <c r="IKV7" s="62">
        <f>'Hist. country inflation'!IMO256/100</f>
        <v>0</v>
      </c>
      <c r="IKW7" s="62">
        <f>'Hist. country inflation'!IMP256/100</f>
        <v>0</v>
      </c>
      <c r="IKX7" s="62">
        <f>'Hist. country inflation'!IMQ256/100</f>
        <v>0</v>
      </c>
      <c r="IKY7" s="62">
        <f>'Hist. country inflation'!IMR256/100</f>
        <v>0</v>
      </c>
      <c r="IKZ7" s="62">
        <f>'Hist. country inflation'!IMS256/100</f>
        <v>0</v>
      </c>
      <c r="ILA7" s="62">
        <f>'Hist. country inflation'!IMT256/100</f>
        <v>0</v>
      </c>
      <c r="ILB7" s="62">
        <f>'Hist. country inflation'!IMU256/100</f>
        <v>0</v>
      </c>
      <c r="ILC7" s="62">
        <f>'Hist. country inflation'!IMV256/100</f>
        <v>0</v>
      </c>
      <c r="ILD7" s="62">
        <f>'Hist. country inflation'!IMW256/100</f>
        <v>0</v>
      </c>
      <c r="ILE7" s="62">
        <f>'Hist. country inflation'!IMX256/100</f>
        <v>0</v>
      </c>
      <c r="ILF7" s="62">
        <f>'Hist. country inflation'!IMY256/100</f>
        <v>0</v>
      </c>
      <c r="ILG7" s="62">
        <f>'Hist. country inflation'!IMZ256/100</f>
        <v>0</v>
      </c>
      <c r="ILH7" s="62">
        <f>'Hist. country inflation'!INA256/100</f>
        <v>0</v>
      </c>
      <c r="ILI7" s="62">
        <f>'Hist. country inflation'!INB256/100</f>
        <v>0</v>
      </c>
      <c r="ILJ7" s="62">
        <f>'Hist. country inflation'!INC256/100</f>
        <v>0</v>
      </c>
      <c r="ILK7" s="62">
        <f>'Hist. country inflation'!IND256/100</f>
        <v>0</v>
      </c>
      <c r="ILL7" s="62">
        <f>'Hist. country inflation'!INE256/100</f>
        <v>0</v>
      </c>
      <c r="ILM7" s="62">
        <f>'Hist. country inflation'!INF256/100</f>
        <v>0</v>
      </c>
      <c r="ILN7" s="62">
        <f>'Hist. country inflation'!ING256/100</f>
        <v>0</v>
      </c>
      <c r="ILO7" s="62">
        <f>'Hist. country inflation'!INH256/100</f>
        <v>0</v>
      </c>
      <c r="ILP7" s="62">
        <f>'Hist. country inflation'!INI256/100</f>
        <v>0</v>
      </c>
      <c r="ILQ7" s="62">
        <f>'Hist. country inflation'!INJ256/100</f>
        <v>0</v>
      </c>
      <c r="ILR7" s="62">
        <f>'Hist. country inflation'!INK256/100</f>
        <v>0</v>
      </c>
      <c r="ILS7" s="62">
        <f>'Hist. country inflation'!INL256/100</f>
        <v>0</v>
      </c>
      <c r="ILT7" s="62">
        <f>'Hist. country inflation'!INM256/100</f>
        <v>0</v>
      </c>
      <c r="ILU7" s="62">
        <f>'Hist. country inflation'!INN256/100</f>
        <v>0</v>
      </c>
      <c r="ILV7" s="62">
        <f>'Hist. country inflation'!INO256/100</f>
        <v>0</v>
      </c>
      <c r="ILW7" s="62">
        <f>'Hist. country inflation'!INP256/100</f>
        <v>0</v>
      </c>
      <c r="ILX7" s="62">
        <f>'Hist. country inflation'!INQ256/100</f>
        <v>0</v>
      </c>
      <c r="ILY7" s="62">
        <f>'Hist. country inflation'!INR256/100</f>
        <v>0</v>
      </c>
      <c r="ILZ7" s="62">
        <f>'Hist. country inflation'!INS256/100</f>
        <v>0</v>
      </c>
      <c r="IMA7" s="62">
        <f>'Hist. country inflation'!INT256/100</f>
        <v>0</v>
      </c>
      <c r="IMB7" s="62">
        <f>'Hist. country inflation'!INU256/100</f>
        <v>0</v>
      </c>
      <c r="IMC7" s="62">
        <f>'Hist. country inflation'!INV256/100</f>
        <v>0</v>
      </c>
      <c r="IMD7" s="62">
        <f>'Hist. country inflation'!INW256/100</f>
        <v>0</v>
      </c>
      <c r="IME7" s="62">
        <f>'Hist. country inflation'!INX256/100</f>
        <v>0</v>
      </c>
      <c r="IMF7" s="62">
        <f>'Hist. country inflation'!INY256/100</f>
        <v>0</v>
      </c>
      <c r="IMG7" s="62">
        <f>'Hist. country inflation'!INZ256/100</f>
        <v>0</v>
      </c>
      <c r="IMH7" s="62">
        <f>'Hist. country inflation'!IOA256/100</f>
        <v>0</v>
      </c>
      <c r="IMI7" s="62">
        <f>'Hist. country inflation'!IOB256/100</f>
        <v>0</v>
      </c>
      <c r="IMJ7" s="62">
        <f>'Hist. country inflation'!IOC256/100</f>
        <v>0</v>
      </c>
      <c r="IMK7" s="62">
        <f>'Hist. country inflation'!IOD256/100</f>
        <v>0</v>
      </c>
      <c r="IML7" s="62">
        <f>'Hist. country inflation'!IOE256/100</f>
        <v>0</v>
      </c>
      <c r="IMM7" s="62">
        <f>'Hist. country inflation'!IOF256/100</f>
        <v>0</v>
      </c>
      <c r="IMN7" s="62">
        <f>'Hist. country inflation'!IOG256/100</f>
        <v>0</v>
      </c>
      <c r="IMO7" s="62">
        <f>'Hist. country inflation'!IOH256/100</f>
        <v>0</v>
      </c>
      <c r="IMP7" s="62">
        <f>'Hist. country inflation'!IOI256/100</f>
        <v>0</v>
      </c>
      <c r="IMQ7" s="62">
        <f>'Hist. country inflation'!IOJ256/100</f>
        <v>0</v>
      </c>
      <c r="IMR7" s="62">
        <f>'Hist. country inflation'!IOK256/100</f>
        <v>0</v>
      </c>
      <c r="IMS7" s="62">
        <f>'Hist. country inflation'!IOL256/100</f>
        <v>0</v>
      </c>
      <c r="IMT7" s="62">
        <f>'Hist. country inflation'!IOM256/100</f>
        <v>0</v>
      </c>
      <c r="IMU7" s="62">
        <f>'Hist. country inflation'!ION256/100</f>
        <v>0</v>
      </c>
      <c r="IMV7" s="62">
        <f>'Hist. country inflation'!IOO256/100</f>
        <v>0</v>
      </c>
      <c r="IMW7" s="62">
        <f>'Hist. country inflation'!IOP256/100</f>
        <v>0</v>
      </c>
      <c r="IMX7" s="62">
        <f>'Hist. country inflation'!IOQ256/100</f>
        <v>0</v>
      </c>
      <c r="IMY7" s="62">
        <f>'Hist. country inflation'!IOR256/100</f>
        <v>0</v>
      </c>
      <c r="IMZ7" s="62">
        <f>'Hist. country inflation'!IOS256/100</f>
        <v>0</v>
      </c>
      <c r="INA7" s="62">
        <f>'Hist. country inflation'!IOT256/100</f>
        <v>0</v>
      </c>
      <c r="INB7" s="62">
        <f>'Hist. country inflation'!IOU256/100</f>
        <v>0</v>
      </c>
      <c r="INC7" s="62">
        <f>'Hist. country inflation'!IOV256/100</f>
        <v>0</v>
      </c>
      <c r="IND7" s="62">
        <f>'Hist. country inflation'!IOW256/100</f>
        <v>0</v>
      </c>
      <c r="INE7" s="62">
        <f>'Hist. country inflation'!IOX256/100</f>
        <v>0</v>
      </c>
      <c r="INF7" s="62">
        <f>'Hist. country inflation'!IOY256/100</f>
        <v>0</v>
      </c>
      <c r="ING7" s="62">
        <f>'Hist. country inflation'!IOZ256/100</f>
        <v>0</v>
      </c>
      <c r="INH7" s="62">
        <f>'Hist. country inflation'!IPA256/100</f>
        <v>0</v>
      </c>
      <c r="INI7" s="62">
        <f>'Hist. country inflation'!IPB256/100</f>
        <v>0</v>
      </c>
      <c r="INJ7" s="62">
        <f>'Hist. country inflation'!IPC256/100</f>
        <v>0</v>
      </c>
      <c r="INK7" s="62">
        <f>'Hist. country inflation'!IPD256/100</f>
        <v>0</v>
      </c>
      <c r="INL7" s="62">
        <f>'Hist. country inflation'!IPE256/100</f>
        <v>0</v>
      </c>
      <c r="INM7" s="62">
        <f>'Hist. country inflation'!IPF256/100</f>
        <v>0</v>
      </c>
      <c r="INN7" s="62">
        <f>'Hist. country inflation'!IPG256/100</f>
        <v>0</v>
      </c>
      <c r="INO7" s="62">
        <f>'Hist. country inflation'!IPH256/100</f>
        <v>0</v>
      </c>
      <c r="INP7" s="62">
        <f>'Hist. country inflation'!IPI256/100</f>
        <v>0</v>
      </c>
      <c r="INQ7" s="62">
        <f>'Hist. country inflation'!IPJ256/100</f>
        <v>0</v>
      </c>
      <c r="INR7" s="62">
        <f>'Hist. country inflation'!IPK256/100</f>
        <v>0</v>
      </c>
      <c r="INS7" s="62">
        <f>'Hist. country inflation'!IPL256/100</f>
        <v>0</v>
      </c>
      <c r="INT7" s="62">
        <f>'Hist. country inflation'!IPM256/100</f>
        <v>0</v>
      </c>
      <c r="INU7" s="62">
        <f>'Hist. country inflation'!IPN256/100</f>
        <v>0</v>
      </c>
      <c r="INV7" s="62">
        <f>'Hist. country inflation'!IPO256/100</f>
        <v>0</v>
      </c>
      <c r="INW7" s="62">
        <f>'Hist. country inflation'!IPP256/100</f>
        <v>0</v>
      </c>
      <c r="INX7" s="62">
        <f>'Hist. country inflation'!IPQ256/100</f>
        <v>0</v>
      </c>
      <c r="INY7" s="62">
        <f>'Hist. country inflation'!IPR256/100</f>
        <v>0</v>
      </c>
      <c r="INZ7" s="62">
        <f>'Hist. country inflation'!IPS256/100</f>
        <v>0</v>
      </c>
      <c r="IOA7" s="62">
        <f>'Hist. country inflation'!IPT256/100</f>
        <v>0</v>
      </c>
      <c r="IOB7" s="62">
        <f>'Hist. country inflation'!IPU256/100</f>
        <v>0</v>
      </c>
      <c r="IOC7" s="62">
        <f>'Hist. country inflation'!IPV256/100</f>
        <v>0</v>
      </c>
      <c r="IOD7" s="62">
        <f>'Hist. country inflation'!IPW256/100</f>
        <v>0</v>
      </c>
      <c r="IOE7" s="62">
        <f>'Hist. country inflation'!IPX256/100</f>
        <v>0</v>
      </c>
      <c r="IOF7" s="62">
        <f>'Hist. country inflation'!IPY256/100</f>
        <v>0</v>
      </c>
      <c r="IOG7" s="62">
        <f>'Hist. country inflation'!IPZ256/100</f>
        <v>0</v>
      </c>
      <c r="IOH7" s="62">
        <f>'Hist. country inflation'!IQA256/100</f>
        <v>0</v>
      </c>
      <c r="IOI7" s="62">
        <f>'Hist. country inflation'!IQB256/100</f>
        <v>0</v>
      </c>
      <c r="IOJ7" s="62">
        <f>'Hist. country inflation'!IQC256/100</f>
        <v>0</v>
      </c>
      <c r="IOK7" s="62">
        <f>'Hist. country inflation'!IQD256/100</f>
        <v>0</v>
      </c>
      <c r="IOL7" s="62">
        <f>'Hist. country inflation'!IQE256/100</f>
        <v>0</v>
      </c>
      <c r="IOM7" s="62">
        <f>'Hist. country inflation'!IQF256/100</f>
        <v>0</v>
      </c>
      <c r="ION7" s="62">
        <f>'Hist. country inflation'!IQG256/100</f>
        <v>0</v>
      </c>
      <c r="IOO7" s="62">
        <f>'Hist. country inflation'!IQH256/100</f>
        <v>0</v>
      </c>
      <c r="IOP7" s="62">
        <f>'Hist. country inflation'!IQI256/100</f>
        <v>0</v>
      </c>
      <c r="IOQ7" s="62">
        <f>'Hist. country inflation'!IQJ256/100</f>
        <v>0</v>
      </c>
      <c r="IOR7" s="62">
        <f>'Hist. country inflation'!IQK256/100</f>
        <v>0</v>
      </c>
      <c r="IOS7" s="62">
        <f>'Hist. country inflation'!IQL256/100</f>
        <v>0</v>
      </c>
      <c r="IOT7" s="62">
        <f>'Hist. country inflation'!IQM256/100</f>
        <v>0</v>
      </c>
      <c r="IOU7" s="62">
        <f>'Hist. country inflation'!IQN256/100</f>
        <v>0</v>
      </c>
      <c r="IOV7" s="62">
        <f>'Hist. country inflation'!IQO256/100</f>
        <v>0</v>
      </c>
      <c r="IOW7" s="62">
        <f>'Hist. country inflation'!IQP256/100</f>
        <v>0</v>
      </c>
      <c r="IOX7" s="62">
        <f>'Hist. country inflation'!IQQ256/100</f>
        <v>0</v>
      </c>
      <c r="IOY7" s="62">
        <f>'Hist. country inflation'!IQR256/100</f>
        <v>0</v>
      </c>
      <c r="IOZ7" s="62">
        <f>'Hist. country inflation'!IQS256/100</f>
        <v>0</v>
      </c>
      <c r="IPA7" s="62">
        <f>'Hist. country inflation'!IQT256/100</f>
        <v>0</v>
      </c>
      <c r="IPB7" s="62">
        <f>'Hist. country inflation'!IQU256/100</f>
        <v>0</v>
      </c>
      <c r="IPC7" s="62">
        <f>'Hist. country inflation'!IQV256/100</f>
        <v>0</v>
      </c>
      <c r="IPD7" s="62">
        <f>'Hist. country inflation'!IQW256/100</f>
        <v>0</v>
      </c>
      <c r="IPE7" s="62">
        <f>'Hist. country inflation'!IQX256/100</f>
        <v>0</v>
      </c>
      <c r="IPF7" s="62">
        <f>'Hist. country inflation'!IQY256/100</f>
        <v>0</v>
      </c>
      <c r="IPG7" s="62">
        <f>'Hist. country inflation'!IQZ256/100</f>
        <v>0</v>
      </c>
      <c r="IPH7" s="62">
        <f>'Hist. country inflation'!IRA256/100</f>
        <v>0</v>
      </c>
      <c r="IPI7" s="62">
        <f>'Hist. country inflation'!IRB256/100</f>
        <v>0</v>
      </c>
      <c r="IPJ7" s="62">
        <f>'Hist. country inflation'!IRC256/100</f>
        <v>0</v>
      </c>
      <c r="IPK7" s="62">
        <f>'Hist. country inflation'!IRD256/100</f>
        <v>0</v>
      </c>
      <c r="IPL7" s="62">
        <f>'Hist. country inflation'!IRE256/100</f>
        <v>0</v>
      </c>
      <c r="IPM7" s="62">
        <f>'Hist. country inflation'!IRF256/100</f>
        <v>0</v>
      </c>
      <c r="IPN7" s="62">
        <f>'Hist. country inflation'!IRG256/100</f>
        <v>0</v>
      </c>
      <c r="IPO7" s="62">
        <f>'Hist. country inflation'!IRH256/100</f>
        <v>0</v>
      </c>
      <c r="IPP7" s="62">
        <f>'Hist. country inflation'!IRI256/100</f>
        <v>0</v>
      </c>
      <c r="IPQ7" s="62">
        <f>'Hist. country inflation'!IRJ256/100</f>
        <v>0</v>
      </c>
      <c r="IPR7" s="62">
        <f>'Hist. country inflation'!IRK256/100</f>
        <v>0</v>
      </c>
      <c r="IPS7" s="62">
        <f>'Hist. country inflation'!IRL256/100</f>
        <v>0</v>
      </c>
      <c r="IPT7" s="62">
        <f>'Hist. country inflation'!IRM256/100</f>
        <v>0</v>
      </c>
      <c r="IPU7" s="62">
        <f>'Hist. country inflation'!IRN256/100</f>
        <v>0</v>
      </c>
      <c r="IPV7" s="62">
        <f>'Hist. country inflation'!IRO256/100</f>
        <v>0</v>
      </c>
      <c r="IPW7" s="62">
        <f>'Hist. country inflation'!IRP256/100</f>
        <v>0</v>
      </c>
      <c r="IPX7" s="62">
        <f>'Hist. country inflation'!IRQ256/100</f>
        <v>0</v>
      </c>
      <c r="IPY7" s="62">
        <f>'Hist. country inflation'!IRR256/100</f>
        <v>0</v>
      </c>
      <c r="IPZ7" s="62">
        <f>'Hist. country inflation'!IRS256/100</f>
        <v>0</v>
      </c>
      <c r="IQA7" s="62">
        <f>'Hist. country inflation'!IRT256/100</f>
        <v>0</v>
      </c>
      <c r="IQB7" s="62">
        <f>'Hist. country inflation'!IRU256/100</f>
        <v>0</v>
      </c>
      <c r="IQC7" s="62">
        <f>'Hist. country inflation'!IRV256/100</f>
        <v>0</v>
      </c>
      <c r="IQD7" s="62">
        <f>'Hist. country inflation'!IRW256/100</f>
        <v>0</v>
      </c>
      <c r="IQE7" s="62">
        <f>'Hist. country inflation'!IRX256/100</f>
        <v>0</v>
      </c>
      <c r="IQF7" s="62">
        <f>'Hist. country inflation'!IRY256/100</f>
        <v>0</v>
      </c>
      <c r="IQG7" s="62">
        <f>'Hist. country inflation'!IRZ256/100</f>
        <v>0</v>
      </c>
      <c r="IQH7" s="62">
        <f>'Hist. country inflation'!ISA256/100</f>
        <v>0</v>
      </c>
      <c r="IQI7" s="62">
        <f>'Hist. country inflation'!ISB256/100</f>
        <v>0</v>
      </c>
      <c r="IQJ7" s="62">
        <f>'Hist. country inflation'!ISC256/100</f>
        <v>0</v>
      </c>
      <c r="IQK7" s="62">
        <f>'Hist. country inflation'!ISD256/100</f>
        <v>0</v>
      </c>
      <c r="IQL7" s="62">
        <f>'Hist. country inflation'!ISE256/100</f>
        <v>0</v>
      </c>
      <c r="IQM7" s="62">
        <f>'Hist. country inflation'!ISF256/100</f>
        <v>0</v>
      </c>
      <c r="IQN7" s="62">
        <f>'Hist. country inflation'!ISG256/100</f>
        <v>0</v>
      </c>
      <c r="IQO7" s="62">
        <f>'Hist. country inflation'!ISH256/100</f>
        <v>0</v>
      </c>
      <c r="IQP7" s="62">
        <f>'Hist. country inflation'!ISI256/100</f>
        <v>0</v>
      </c>
      <c r="IQQ7" s="62">
        <f>'Hist. country inflation'!ISJ256/100</f>
        <v>0</v>
      </c>
      <c r="IQR7" s="62">
        <f>'Hist. country inflation'!ISK256/100</f>
        <v>0</v>
      </c>
      <c r="IQS7" s="62">
        <f>'Hist. country inflation'!ISL256/100</f>
        <v>0</v>
      </c>
      <c r="IQT7" s="62">
        <f>'Hist. country inflation'!ISM256/100</f>
        <v>0</v>
      </c>
      <c r="IQU7" s="62">
        <f>'Hist. country inflation'!ISN256/100</f>
        <v>0</v>
      </c>
      <c r="IQV7" s="62">
        <f>'Hist. country inflation'!ISO256/100</f>
        <v>0</v>
      </c>
      <c r="IQW7" s="62">
        <f>'Hist. country inflation'!ISP256/100</f>
        <v>0</v>
      </c>
      <c r="IQX7" s="62">
        <f>'Hist. country inflation'!ISQ256/100</f>
        <v>0</v>
      </c>
      <c r="IQY7" s="62">
        <f>'Hist. country inflation'!ISR256/100</f>
        <v>0</v>
      </c>
      <c r="IQZ7" s="62">
        <f>'Hist. country inflation'!ISS256/100</f>
        <v>0</v>
      </c>
      <c r="IRA7" s="62">
        <f>'Hist. country inflation'!IST256/100</f>
        <v>0</v>
      </c>
      <c r="IRB7" s="62">
        <f>'Hist. country inflation'!ISU256/100</f>
        <v>0</v>
      </c>
      <c r="IRC7" s="62">
        <f>'Hist. country inflation'!ISV256/100</f>
        <v>0</v>
      </c>
      <c r="IRD7" s="62">
        <f>'Hist. country inflation'!ISW256/100</f>
        <v>0</v>
      </c>
      <c r="IRE7" s="62">
        <f>'Hist. country inflation'!ISX256/100</f>
        <v>0</v>
      </c>
      <c r="IRF7" s="62">
        <f>'Hist. country inflation'!ISY256/100</f>
        <v>0</v>
      </c>
      <c r="IRG7" s="62">
        <f>'Hist. country inflation'!ISZ256/100</f>
        <v>0</v>
      </c>
      <c r="IRH7" s="62">
        <f>'Hist. country inflation'!ITA256/100</f>
        <v>0</v>
      </c>
      <c r="IRI7" s="62">
        <f>'Hist. country inflation'!ITB256/100</f>
        <v>0</v>
      </c>
      <c r="IRJ7" s="62">
        <f>'Hist. country inflation'!ITC256/100</f>
        <v>0</v>
      </c>
      <c r="IRK7" s="62">
        <f>'Hist. country inflation'!ITD256/100</f>
        <v>0</v>
      </c>
      <c r="IRL7" s="62">
        <f>'Hist. country inflation'!ITE256/100</f>
        <v>0</v>
      </c>
      <c r="IRM7" s="62">
        <f>'Hist. country inflation'!ITF256/100</f>
        <v>0</v>
      </c>
      <c r="IRN7" s="62">
        <f>'Hist. country inflation'!ITG256/100</f>
        <v>0</v>
      </c>
      <c r="IRO7" s="62">
        <f>'Hist. country inflation'!ITH256/100</f>
        <v>0</v>
      </c>
      <c r="IRP7" s="62">
        <f>'Hist. country inflation'!ITI256/100</f>
        <v>0</v>
      </c>
      <c r="IRQ7" s="62">
        <f>'Hist. country inflation'!ITJ256/100</f>
        <v>0</v>
      </c>
      <c r="IRR7" s="62">
        <f>'Hist. country inflation'!ITK256/100</f>
        <v>0</v>
      </c>
      <c r="IRS7" s="62">
        <f>'Hist. country inflation'!ITL256/100</f>
        <v>0</v>
      </c>
      <c r="IRT7" s="62">
        <f>'Hist. country inflation'!ITM256/100</f>
        <v>0</v>
      </c>
      <c r="IRU7" s="62">
        <f>'Hist. country inflation'!ITN256/100</f>
        <v>0</v>
      </c>
      <c r="IRV7" s="62">
        <f>'Hist. country inflation'!ITO256/100</f>
        <v>0</v>
      </c>
      <c r="IRW7" s="62">
        <f>'Hist. country inflation'!ITP256/100</f>
        <v>0</v>
      </c>
      <c r="IRX7" s="62">
        <f>'Hist. country inflation'!ITQ256/100</f>
        <v>0</v>
      </c>
      <c r="IRY7" s="62">
        <f>'Hist. country inflation'!ITR256/100</f>
        <v>0</v>
      </c>
      <c r="IRZ7" s="62">
        <f>'Hist. country inflation'!ITS256/100</f>
        <v>0</v>
      </c>
      <c r="ISA7" s="62">
        <f>'Hist. country inflation'!ITT256/100</f>
        <v>0</v>
      </c>
      <c r="ISB7" s="62">
        <f>'Hist. country inflation'!ITU256/100</f>
        <v>0</v>
      </c>
      <c r="ISC7" s="62">
        <f>'Hist. country inflation'!ITV256/100</f>
        <v>0</v>
      </c>
      <c r="ISD7" s="62">
        <f>'Hist. country inflation'!ITW256/100</f>
        <v>0</v>
      </c>
      <c r="ISE7" s="62">
        <f>'Hist. country inflation'!ITX256/100</f>
        <v>0</v>
      </c>
      <c r="ISF7" s="62">
        <f>'Hist. country inflation'!ITY256/100</f>
        <v>0</v>
      </c>
      <c r="ISG7" s="62">
        <f>'Hist. country inflation'!ITZ256/100</f>
        <v>0</v>
      </c>
      <c r="ISH7" s="62">
        <f>'Hist. country inflation'!IUA256/100</f>
        <v>0</v>
      </c>
      <c r="ISI7" s="62">
        <f>'Hist. country inflation'!IUB256/100</f>
        <v>0</v>
      </c>
      <c r="ISJ7" s="62">
        <f>'Hist. country inflation'!IUC256/100</f>
        <v>0</v>
      </c>
      <c r="ISK7" s="62">
        <f>'Hist. country inflation'!IUD256/100</f>
        <v>0</v>
      </c>
      <c r="ISL7" s="62">
        <f>'Hist. country inflation'!IUE256/100</f>
        <v>0</v>
      </c>
      <c r="ISM7" s="62">
        <f>'Hist. country inflation'!IUF256/100</f>
        <v>0</v>
      </c>
      <c r="ISN7" s="62">
        <f>'Hist. country inflation'!IUG256/100</f>
        <v>0</v>
      </c>
      <c r="ISO7" s="62">
        <f>'Hist. country inflation'!IUH256/100</f>
        <v>0</v>
      </c>
      <c r="ISP7" s="62">
        <f>'Hist. country inflation'!IUI256/100</f>
        <v>0</v>
      </c>
      <c r="ISQ7" s="62">
        <f>'Hist. country inflation'!IUJ256/100</f>
        <v>0</v>
      </c>
      <c r="ISR7" s="62">
        <f>'Hist. country inflation'!IUK256/100</f>
        <v>0</v>
      </c>
      <c r="ISS7" s="62">
        <f>'Hist. country inflation'!IUL256/100</f>
        <v>0</v>
      </c>
      <c r="IST7" s="62">
        <f>'Hist. country inflation'!IUM256/100</f>
        <v>0</v>
      </c>
      <c r="ISU7" s="62">
        <f>'Hist. country inflation'!IUN256/100</f>
        <v>0</v>
      </c>
      <c r="ISV7" s="62">
        <f>'Hist. country inflation'!IUO256/100</f>
        <v>0</v>
      </c>
      <c r="ISW7" s="62">
        <f>'Hist. country inflation'!IUP256/100</f>
        <v>0</v>
      </c>
      <c r="ISX7" s="62">
        <f>'Hist. country inflation'!IUQ256/100</f>
        <v>0</v>
      </c>
      <c r="ISY7" s="62">
        <f>'Hist. country inflation'!IUR256/100</f>
        <v>0</v>
      </c>
      <c r="ISZ7" s="62">
        <f>'Hist. country inflation'!IUS256/100</f>
        <v>0</v>
      </c>
      <c r="ITA7" s="62">
        <f>'Hist. country inflation'!IUT256/100</f>
        <v>0</v>
      </c>
      <c r="ITB7" s="62">
        <f>'Hist. country inflation'!IUU256/100</f>
        <v>0</v>
      </c>
      <c r="ITC7" s="62">
        <f>'Hist. country inflation'!IUV256/100</f>
        <v>0</v>
      </c>
      <c r="ITD7" s="62">
        <f>'Hist. country inflation'!IUW256/100</f>
        <v>0</v>
      </c>
      <c r="ITE7" s="62">
        <f>'Hist. country inflation'!IUX256/100</f>
        <v>0</v>
      </c>
      <c r="ITF7" s="62">
        <f>'Hist. country inflation'!IUY256/100</f>
        <v>0</v>
      </c>
      <c r="ITG7" s="62">
        <f>'Hist. country inflation'!IUZ256/100</f>
        <v>0</v>
      </c>
      <c r="ITH7" s="62">
        <f>'Hist. country inflation'!IVA256/100</f>
        <v>0</v>
      </c>
      <c r="ITI7" s="62">
        <f>'Hist. country inflation'!IVB256/100</f>
        <v>0</v>
      </c>
      <c r="ITJ7" s="62">
        <f>'Hist. country inflation'!IVC256/100</f>
        <v>0</v>
      </c>
      <c r="ITK7" s="62">
        <f>'Hist. country inflation'!IVD256/100</f>
        <v>0</v>
      </c>
      <c r="ITL7" s="62">
        <f>'Hist. country inflation'!IVE256/100</f>
        <v>0</v>
      </c>
      <c r="ITM7" s="62">
        <f>'Hist. country inflation'!IVF256/100</f>
        <v>0</v>
      </c>
      <c r="ITN7" s="62">
        <f>'Hist. country inflation'!IVG256/100</f>
        <v>0</v>
      </c>
      <c r="ITO7" s="62">
        <f>'Hist. country inflation'!IVH256/100</f>
        <v>0</v>
      </c>
      <c r="ITP7" s="62">
        <f>'Hist. country inflation'!IVI256/100</f>
        <v>0</v>
      </c>
      <c r="ITQ7" s="62">
        <f>'Hist. country inflation'!IVJ256/100</f>
        <v>0</v>
      </c>
      <c r="ITR7" s="62">
        <f>'Hist. country inflation'!IVK256/100</f>
        <v>0</v>
      </c>
      <c r="ITS7" s="62">
        <f>'Hist. country inflation'!IVL256/100</f>
        <v>0</v>
      </c>
      <c r="ITT7" s="62">
        <f>'Hist. country inflation'!IVM256/100</f>
        <v>0</v>
      </c>
      <c r="ITU7" s="62">
        <f>'Hist. country inflation'!IVN256/100</f>
        <v>0</v>
      </c>
      <c r="ITV7" s="62">
        <f>'Hist. country inflation'!IVO256/100</f>
        <v>0</v>
      </c>
      <c r="ITW7" s="62">
        <f>'Hist. country inflation'!IVP256/100</f>
        <v>0</v>
      </c>
      <c r="ITX7" s="62">
        <f>'Hist. country inflation'!IVQ256/100</f>
        <v>0</v>
      </c>
      <c r="ITY7" s="62">
        <f>'Hist. country inflation'!IVR256/100</f>
        <v>0</v>
      </c>
      <c r="ITZ7" s="62">
        <f>'Hist. country inflation'!IVS256/100</f>
        <v>0</v>
      </c>
      <c r="IUA7" s="62">
        <f>'Hist. country inflation'!IVT256/100</f>
        <v>0</v>
      </c>
      <c r="IUB7" s="62">
        <f>'Hist. country inflation'!IVU256/100</f>
        <v>0</v>
      </c>
      <c r="IUC7" s="62">
        <f>'Hist. country inflation'!IVV256/100</f>
        <v>0</v>
      </c>
      <c r="IUD7" s="62">
        <f>'Hist. country inflation'!IVW256/100</f>
        <v>0</v>
      </c>
      <c r="IUE7" s="62">
        <f>'Hist. country inflation'!IVX256/100</f>
        <v>0</v>
      </c>
      <c r="IUF7" s="62">
        <f>'Hist. country inflation'!IVY256/100</f>
        <v>0</v>
      </c>
      <c r="IUG7" s="62">
        <f>'Hist. country inflation'!IVZ256/100</f>
        <v>0</v>
      </c>
      <c r="IUH7" s="62">
        <f>'Hist. country inflation'!IWA256/100</f>
        <v>0</v>
      </c>
      <c r="IUI7" s="62">
        <f>'Hist. country inflation'!IWB256/100</f>
        <v>0</v>
      </c>
      <c r="IUJ7" s="62">
        <f>'Hist. country inflation'!IWC256/100</f>
        <v>0</v>
      </c>
      <c r="IUK7" s="62">
        <f>'Hist. country inflation'!IWD256/100</f>
        <v>0</v>
      </c>
      <c r="IUL7" s="62">
        <f>'Hist. country inflation'!IWE256/100</f>
        <v>0</v>
      </c>
      <c r="IUM7" s="62">
        <f>'Hist. country inflation'!IWF256/100</f>
        <v>0</v>
      </c>
      <c r="IUN7" s="62">
        <f>'Hist. country inflation'!IWG256/100</f>
        <v>0</v>
      </c>
      <c r="IUO7" s="62">
        <f>'Hist. country inflation'!IWH256/100</f>
        <v>0</v>
      </c>
      <c r="IUP7" s="62">
        <f>'Hist. country inflation'!IWI256/100</f>
        <v>0</v>
      </c>
      <c r="IUQ7" s="62">
        <f>'Hist. country inflation'!IWJ256/100</f>
        <v>0</v>
      </c>
      <c r="IUR7" s="62">
        <f>'Hist. country inflation'!IWK256/100</f>
        <v>0</v>
      </c>
      <c r="IUS7" s="62">
        <f>'Hist. country inflation'!IWL256/100</f>
        <v>0</v>
      </c>
      <c r="IUT7" s="62">
        <f>'Hist. country inflation'!IWM256/100</f>
        <v>0</v>
      </c>
      <c r="IUU7" s="62">
        <f>'Hist. country inflation'!IWN256/100</f>
        <v>0</v>
      </c>
      <c r="IUV7" s="62">
        <f>'Hist. country inflation'!IWO256/100</f>
        <v>0</v>
      </c>
      <c r="IUW7" s="62">
        <f>'Hist. country inflation'!IWP256/100</f>
        <v>0</v>
      </c>
      <c r="IUX7" s="62">
        <f>'Hist. country inflation'!IWQ256/100</f>
        <v>0</v>
      </c>
      <c r="IUY7" s="62">
        <f>'Hist. country inflation'!IWR256/100</f>
        <v>0</v>
      </c>
      <c r="IUZ7" s="62">
        <f>'Hist. country inflation'!IWS256/100</f>
        <v>0</v>
      </c>
      <c r="IVA7" s="62">
        <f>'Hist. country inflation'!IWT256/100</f>
        <v>0</v>
      </c>
      <c r="IVB7" s="62">
        <f>'Hist. country inflation'!IWU256/100</f>
        <v>0</v>
      </c>
      <c r="IVC7" s="62">
        <f>'Hist. country inflation'!IWV256/100</f>
        <v>0</v>
      </c>
      <c r="IVD7" s="62">
        <f>'Hist. country inflation'!IWW256/100</f>
        <v>0</v>
      </c>
      <c r="IVE7" s="62">
        <f>'Hist. country inflation'!IWX256/100</f>
        <v>0</v>
      </c>
      <c r="IVF7" s="62">
        <f>'Hist. country inflation'!IWY256/100</f>
        <v>0</v>
      </c>
      <c r="IVG7" s="62">
        <f>'Hist. country inflation'!IWZ256/100</f>
        <v>0</v>
      </c>
      <c r="IVH7" s="62">
        <f>'Hist. country inflation'!IXA256/100</f>
        <v>0</v>
      </c>
      <c r="IVI7" s="62">
        <f>'Hist. country inflation'!IXB256/100</f>
        <v>0</v>
      </c>
      <c r="IVJ7" s="62">
        <f>'Hist. country inflation'!IXC256/100</f>
        <v>0</v>
      </c>
      <c r="IVK7" s="62">
        <f>'Hist. country inflation'!IXD256/100</f>
        <v>0</v>
      </c>
      <c r="IVL7" s="62">
        <f>'Hist. country inflation'!IXE256/100</f>
        <v>0</v>
      </c>
      <c r="IVM7" s="62">
        <f>'Hist. country inflation'!IXF256/100</f>
        <v>0</v>
      </c>
      <c r="IVN7" s="62">
        <f>'Hist. country inflation'!IXG256/100</f>
        <v>0</v>
      </c>
      <c r="IVO7" s="62">
        <f>'Hist. country inflation'!IXH256/100</f>
        <v>0</v>
      </c>
      <c r="IVP7" s="62">
        <f>'Hist. country inflation'!IXI256/100</f>
        <v>0</v>
      </c>
      <c r="IVQ7" s="62">
        <f>'Hist. country inflation'!IXJ256/100</f>
        <v>0</v>
      </c>
      <c r="IVR7" s="62">
        <f>'Hist. country inflation'!IXK256/100</f>
        <v>0</v>
      </c>
      <c r="IVS7" s="62">
        <f>'Hist. country inflation'!IXL256/100</f>
        <v>0</v>
      </c>
      <c r="IVT7" s="62">
        <f>'Hist. country inflation'!IXM256/100</f>
        <v>0</v>
      </c>
      <c r="IVU7" s="62">
        <f>'Hist. country inflation'!IXN256/100</f>
        <v>0</v>
      </c>
      <c r="IVV7" s="62">
        <f>'Hist. country inflation'!IXO256/100</f>
        <v>0</v>
      </c>
      <c r="IVW7" s="62">
        <f>'Hist. country inflation'!IXP256/100</f>
        <v>0</v>
      </c>
      <c r="IVX7" s="62">
        <f>'Hist. country inflation'!IXQ256/100</f>
        <v>0</v>
      </c>
      <c r="IVY7" s="62">
        <f>'Hist. country inflation'!IXR256/100</f>
        <v>0</v>
      </c>
      <c r="IVZ7" s="62">
        <f>'Hist. country inflation'!IXS256/100</f>
        <v>0</v>
      </c>
      <c r="IWA7" s="62">
        <f>'Hist. country inflation'!IXT256/100</f>
        <v>0</v>
      </c>
      <c r="IWB7" s="62">
        <f>'Hist. country inflation'!IXU256/100</f>
        <v>0</v>
      </c>
      <c r="IWC7" s="62">
        <f>'Hist. country inflation'!IXV256/100</f>
        <v>0</v>
      </c>
      <c r="IWD7" s="62">
        <f>'Hist. country inflation'!IXW256/100</f>
        <v>0</v>
      </c>
      <c r="IWE7" s="62">
        <f>'Hist. country inflation'!IXX256/100</f>
        <v>0</v>
      </c>
      <c r="IWF7" s="62">
        <f>'Hist. country inflation'!IXY256/100</f>
        <v>0</v>
      </c>
      <c r="IWG7" s="62">
        <f>'Hist. country inflation'!IXZ256/100</f>
        <v>0</v>
      </c>
      <c r="IWH7" s="62">
        <f>'Hist. country inflation'!IYA256/100</f>
        <v>0</v>
      </c>
      <c r="IWI7" s="62">
        <f>'Hist. country inflation'!IYB256/100</f>
        <v>0</v>
      </c>
      <c r="IWJ7" s="62">
        <f>'Hist. country inflation'!IYC256/100</f>
        <v>0</v>
      </c>
      <c r="IWK7" s="62">
        <f>'Hist. country inflation'!IYD256/100</f>
        <v>0</v>
      </c>
      <c r="IWL7" s="62">
        <f>'Hist. country inflation'!IYE256/100</f>
        <v>0</v>
      </c>
      <c r="IWM7" s="62">
        <f>'Hist. country inflation'!IYF256/100</f>
        <v>0</v>
      </c>
      <c r="IWN7" s="62">
        <f>'Hist. country inflation'!IYG256/100</f>
        <v>0</v>
      </c>
      <c r="IWO7" s="62">
        <f>'Hist. country inflation'!IYH256/100</f>
        <v>0</v>
      </c>
      <c r="IWP7" s="62">
        <f>'Hist. country inflation'!IYI256/100</f>
        <v>0</v>
      </c>
      <c r="IWQ7" s="62">
        <f>'Hist. country inflation'!IYJ256/100</f>
        <v>0</v>
      </c>
      <c r="IWR7" s="62">
        <f>'Hist. country inflation'!IYK256/100</f>
        <v>0</v>
      </c>
      <c r="IWS7" s="62">
        <f>'Hist. country inflation'!IYL256/100</f>
        <v>0</v>
      </c>
      <c r="IWT7" s="62">
        <f>'Hist. country inflation'!IYM256/100</f>
        <v>0</v>
      </c>
      <c r="IWU7" s="62">
        <f>'Hist. country inflation'!IYN256/100</f>
        <v>0</v>
      </c>
      <c r="IWV7" s="62">
        <f>'Hist. country inflation'!IYO256/100</f>
        <v>0</v>
      </c>
      <c r="IWW7" s="62">
        <f>'Hist. country inflation'!IYP256/100</f>
        <v>0</v>
      </c>
      <c r="IWX7" s="62">
        <f>'Hist. country inflation'!IYQ256/100</f>
        <v>0</v>
      </c>
      <c r="IWY7" s="62">
        <f>'Hist. country inflation'!IYR256/100</f>
        <v>0</v>
      </c>
      <c r="IWZ7" s="62">
        <f>'Hist. country inflation'!IYS256/100</f>
        <v>0</v>
      </c>
      <c r="IXA7" s="62">
        <f>'Hist. country inflation'!IYT256/100</f>
        <v>0</v>
      </c>
      <c r="IXB7" s="62">
        <f>'Hist. country inflation'!IYU256/100</f>
        <v>0</v>
      </c>
      <c r="IXC7" s="62">
        <f>'Hist. country inflation'!IYV256/100</f>
        <v>0</v>
      </c>
      <c r="IXD7" s="62">
        <f>'Hist. country inflation'!IYW256/100</f>
        <v>0</v>
      </c>
      <c r="IXE7" s="62">
        <f>'Hist. country inflation'!IYX256/100</f>
        <v>0</v>
      </c>
      <c r="IXF7" s="62">
        <f>'Hist. country inflation'!IYY256/100</f>
        <v>0</v>
      </c>
      <c r="IXG7" s="62">
        <f>'Hist. country inflation'!IYZ256/100</f>
        <v>0</v>
      </c>
      <c r="IXH7" s="62">
        <f>'Hist. country inflation'!IZA256/100</f>
        <v>0</v>
      </c>
      <c r="IXI7" s="62">
        <f>'Hist. country inflation'!IZB256/100</f>
        <v>0</v>
      </c>
      <c r="IXJ7" s="62">
        <f>'Hist. country inflation'!IZC256/100</f>
        <v>0</v>
      </c>
      <c r="IXK7" s="62">
        <f>'Hist. country inflation'!IZD256/100</f>
        <v>0</v>
      </c>
      <c r="IXL7" s="62">
        <f>'Hist. country inflation'!IZE256/100</f>
        <v>0</v>
      </c>
      <c r="IXM7" s="62">
        <f>'Hist. country inflation'!IZF256/100</f>
        <v>0</v>
      </c>
      <c r="IXN7" s="62">
        <f>'Hist. country inflation'!IZG256/100</f>
        <v>0</v>
      </c>
      <c r="IXO7" s="62">
        <f>'Hist. country inflation'!IZH256/100</f>
        <v>0</v>
      </c>
      <c r="IXP7" s="62">
        <f>'Hist. country inflation'!IZI256/100</f>
        <v>0</v>
      </c>
      <c r="IXQ7" s="62">
        <f>'Hist. country inflation'!IZJ256/100</f>
        <v>0</v>
      </c>
      <c r="IXR7" s="62">
        <f>'Hist. country inflation'!IZK256/100</f>
        <v>0</v>
      </c>
      <c r="IXS7" s="62">
        <f>'Hist. country inflation'!IZL256/100</f>
        <v>0</v>
      </c>
      <c r="IXT7" s="62">
        <f>'Hist. country inflation'!IZM256/100</f>
        <v>0</v>
      </c>
      <c r="IXU7" s="62">
        <f>'Hist. country inflation'!IZN256/100</f>
        <v>0</v>
      </c>
      <c r="IXV7" s="62">
        <f>'Hist. country inflation'!IZO256/100</f>
        <v>0</v>
      </c>
      <c r="IXW7" s="62">
        <f>'Hist. country inflation'!IZP256/100</f>
        <v>0</v>
      </c>
      <c r="IXX7" s="62">
        <f>'Hist. country inflation'!IZQ256/100</f>
        <v>0</v>
      </c>
      <c r="IXY7" s="62">
        <f>'Hist. country inflation'!IZR256/100</f>
        <v>0</v>
      </c>
      <c r="IXZ7" s="62">
        <f>'Hist. country inflation'!IZS256/100</f>
        <v>0</v>
      </c>
      <c r="IYA7" s="62">
        <f>'Hist. country inflation'!IZT256/100</f>
        <v>0</v>
      </c>
      <c r="IYB7" s="62">
        <f>'Hist. country inflation'!IZU256/100</f>
        <v>0</v>
      </c>
      <c r="IYC7" s="62">
        <f>'Hist. country inflation'!IZV256/100</f>
        <v>0</v>
      </c>
      <c r="IYD7" s="62">
        <f>'Hist. country inflation'!IZW256/100</f>
        <v>0</v>
      </c>
      <c r="IYE7" s="62">
        <f>'Hist. country inflation'!IZX256/100</f>
        <v>0</v>
      </c>
      <c r="IYF7" s="62">
        <f>'Hist. country inflation'!IZY256/100</f>
        <v>0</v>
      </c>
      <c r="IYG7" s="62">
        <f>'Hist. country inflation'!IZZ256/100</f>
        <v>0</v>
      </c>
      <c r="IYH7" s="62">
        <f>'Hist. country inflation'!JAA256/100</f>
        <v>0</v>
      </c>
      <c r="IYI7" s="62">
        <f>'Hist. country inflation'!JAB256/100</f>
        <v>0</v>
      </c>
      <c r="IYJ7" s="62">
        <f>'Hist. country inflation'!JAC256/100</f>
        <v>0</v>
      </c>
      <c r="IYK7" s="62">
        <f>'Hist. country inflation'!JAD256/100</f>
        <v>0</v>
      </c>
      <c r="IYL7" s="62">
        <f>'Hist. country inflation'!JAE256/100</f>
        <v>0</v>
      </c>
      <c r="IYM7" s="62">
        <f>'Hist. country inflation'!JAF256/100</f>
        <v>0</v>
      </c>
      <c r="IYN7" s="62">
        <f>'Hist. country inflation'!JAG256/100</f>
        <v>0</v>
      </c>
      <c r="IYO7" s="62">
        <f>'Hist. country inflation'!JAH256/100</f>
        <v>0</v>
      </c>
      <c r="IYP7" s="62">
        <f>'Hist. country inflation'!JAI256/100</f>
        <v>0</v>
      </c>
      <c r="IYQ7" s="62">
        <f>'Hist. country inflation'!JAJ256/100</f>
        <v>0</v>
      </c>
      <c r="IYR7" s="62">
        <f>'Hist. country inflation'!JAK256/100</f>
        <v>0</v>
      </c>
      <c r="IYS7" s="62">
        <f>'Hist. country inflation'!JAL256/100</f>
        <v>0</v>
      </c>
      <c r="IYT7" s="62">
        <f>'Hist. country inflation'!JAM256/100</f>
        <v>0</v>
      </c>
      <c r="IYU7" s="62">
        <f>'Hist. country inflation'!JAN256/100</f>
        <v>0</v>
      </c>
      <c r="IYV7" s="62">
        <f>'Hist. country inflation'!JAO256/100</f>
        <v>0</v>
      </c>
      <c r="IYW7" s="62">
        <f>'Hist. country inflation'!JAP256/100</f>
        <v>0</v>
      </c>
      <c r="IYX7" s="62">
        <f>'Hist. country inflation'!JAQ256/100</f>
        <v>0</v>
      </c>
      <c r="IYY7" s="62">
        <f>'Hist. country inflation'!JAR256/100</f>
        <v>0</v>
      </c>
      <c r="IYZ7" s="62">
        <f>'Hist. country inflation'!JAS256/100</f>
        <v>0</v>
      </c>
      <c r="IZA7" s="62">
        <f>'Hist. country inflation'!JAT256/100</f>
        <v>0</v>
      </c>
      <c r="IZB7" s="62">
        <f>'Hist. country inflation'!JAU256/100</f>
        <v>0</v>
      </c>
      <c r="IZC7" s="62">
        <f>'Hist. country inflation'!JAV256/100</f>
        <v>0</v>
      </c>
      <c r="IZD7" s="62">
        <f>'Hist. country inflation'!JAW256/100</f>
        <v>0</v>
      </c>
      <c r="IZE7" s="62">
        <f>'Hist. country inflation'!JAX256/100</f>
        <v>0</v>
      </c>
      <c r="IZF7" s="62">
        <f>'Hist. country inflation'!JAY256/100</f>
        <v>0</v>
      </c>
      <c r="IZG7" s="62">
        <f>'Hist. country inflation'!JAZ256/100</f>
        <v>0</v>
      </c>
      <c r="IZH7" s="62">
        <f>'Hist. country inflation'!JBA256/100</f>
        <v>0</v>
      </c>
      <c r="IZI7" s="62">
        <f>'Hist. country inflation'!JBB256/100</f>
        <v>0</v>
      </c>
      <c r="IZJ7" s="62">
        <f>'Hist. country inflation'!JBC256/100</f>
        <v>0</v>
      </c>
      <c r="IZK7" s="62">
        <f>'Hist. country inflation'!JBD256/100</f>
        <v>0</v>
      </c>
      <c r="IZL7" s="62">
        <f>'Hist. country inflation'!JBE256/100</f>
        <v>0</v>
      </c>
      <c r="IZM7" s="62">
        <f>'Hist. country inflation'!JBF256/100</f>
        <v>0</v>
      </c>
      <c r="IZN7" s="62">
        <f>'Hist. country inflation'!JBG256/100</f>
        <v>0</v>
      </c>
      <c r="IZO7" s="62">
        <f>'Hist. country inflation'!JBH256/100</f>
        <v>0</v>
      </c>
      <c r="IZP7" s="62">
        <f>'Hist. country inflation'!JBI256/100</f>
        <v>0</v>
      </c>
      <c r="IZQ7" s="62">
        <f>'Hist. country inflation'!JBJ256/100</f>
        <v>0</v>
      </c>
      <c r="IZR7" s="62">
        <f>'Hist. country inflation'!JBK256/100</f>
        <v>0</v>
      </c>
      <c r="IZS7" s="62">
        <f>'Hist. country inflation'!JBL256/100</f>
        <v>0</v>
      </c>
      <c r="IZT7" s="62">
        <f>'Hist. country inflation'!JBM256/100</f>
        <v>0</v>
      </c>
      <c r="IZU7" s="62">
        <f>'Hist. country inflation'!JBN256/100</f>
        <v>0</v>
      </c>
      <c r="IZV7" s="62">
        <f>'Hist. country inflation'!JBO256/100</f>
        <v>0</v>
      </c>
      <c r="IZW7" s="62">
        <f>'Hist. country inflation'!JBP256/100</f>
        <v>0</v>
      </c>
      <c r="IZX7" s="62">
        <f>'Hist. country inflation'!JBQ256/100</f>
        <v>0</v>
      </c>
      <c r="IZY7" s="62">
        <f>'Hist. country inflation'!JBR256/100</f>
        <v>0</v>
      </c>
      <c r="IZZ7" s="62">
        <f>'Hist. country inflation'!JBS256/100</f>
        <v>0</v>
      </c>
      <c r="JAA7" s="62">
        <f>'Hist. country inflation'!JBT256/100</f>
        <v>0</v>
      </c>
      <c r="JAB7" s="62">
        <f>'Hist. country inflation'!JBU256/100</f>
        <v>0</v>
      </c>
      <c r="JAC7" s="62">
        <f>'Hist. country inflation'!JBV256/100</f>
        <v>0</v>
      </c>
      <c r="JAD7" s="62">
        <f>'Hist. country inflation'!JBW256/100</f>
        <v>0</v>
      </c>
      <c r="JAE7" s="62">
        <f>'Hist. country inflation'!JBX256/100</f>
        <v>0</v>
      </c>
      <c r="JAF7" s="62">
        <f>'Hist. country inflation'!JBY256/100</f>
        <v>0</v>
      </c>
      <c r="JAG7" s="62">
        <f>'Hist. country inflation'!JBZ256/100</f>
        <v>0</v>
      </c>
      <c r="JAH7" s="62">
        <f>'Hist. country inflation'!JCA256/100</f>
        <v>0</v>
      </c>
      <c r="JAI7" s="62">
        <f>'Hist. country inflation'!JCB256/100</f>
        <v>0</v>
      </c>
      <c r="JAJ7" s="62">
        <f>'Hist. country inflation'!JCC256/100</f>
        <v>0</v>
      </c>
      <c r="JAK7" s="62">
        <f>'Hist. country inflation'!JCD256/100</f>
        <v>0</v>
      </c>
      <c r="JAL7" s="62">
        <f>'Hist. country inflation'!JCE256/100</f>
        <v>0</v>
      </c>
      <c r="JAM7" s="62">
        <f>'Hist. country inflation'!JCF256/100</f>
        <v>0</v>
      </c>
      <c r="JAN7" s="62">
        <f>'Hist. country inflation'!JCG256/100</f>
        <v>0</v>
      </c>
      <c r="JAO7" s="62">
        <f>'Hist. country inflation'!JCH256/100</f>
        <v>0</v>
      </c>
      <c r="JAP7" s="62">
        <f>'Hist. country inflation'!JCI256/100</f>
        <v>0</v>
      </c>
      <c r="JAQ7" s="62">
        <f>'Hist. country inflation'!JCJ256/100</f>
        <v>0</v>
      </c>
      <c r="JAR7" s="62">
        <f>'Hist. country inflation'!JCK256/100</f>
        <v>0</v>
      </c>
      <c r="JAS7" s="62">
        <f>'Hist. country inflation'!JCL256/100</f>
        <v>0</v>
      </c>
      <c r="JAT7" s="62">
        <f>'Hist. country inflation'!JCM256/100</f>
        <v>0</v>
      </c>
      <c r="JAU7" s="62">
        <f>'Hist. country inflation'!JCN256/100</f>
        <v>0</v>
      </c>
      <c r="JAV7" s="62">
        <f>'Hist. country inflation'!JCO256/100</f>
        <v>0</v>
      </c>
      <c r="JAW7" s="62">
        <f>'Hist. country inflation'!JCP256/100</f>
        <v>0</v>
      </c>
      <c r="JAX7" s="62">
        <f>'Hist. country inflation'!JCQ256/100</f>
        <v>0</v>
      </c>
      <c r="JAY7" s="62">
        <f>'Hist. country inflation'!JCR256/100</f>
        <v>0</v>
      </c>
      <c r="JAZ7" s="62">
        <f>'Hist. country inflation'!JCS256/100</f>
        <v>0</v>
      </c>
      <c r="JBA7" s="62">
        <f>'Hist. country inflation'!JCT256/100</f>
        <v>0</v>
      </c>
      <c r="JBB7" s="62">
        <f>'Hist. country inflation'!JCU256/100</f>
        <v>0</v>
      </c>
      <c r="JBC7" s="62">
        <f>'Hist. country inflation'!JCV256/100</f>
        <v>0</v>
      </c>
      <c r="JBD7" s="62">
        <f>'Hist. country inflation'!JCW256/100</f>
        <v>0</v>
      </c>
      <c r="JBE7" s="62">
        <f>'Hist. country inflation'!JCX256/100</f>
        <v>0</v>
      </c>
      <c r="JBF7" s="62">
        <f>'Hist. country inflation'!JCY256/100</f>
        <v>0</v>
      </c>
      <c r="JBG7" s="62">
        <f>'Hist. country inflation'!JCZ256/100</f>
        <v>0</v>
      </c>
      <c r="JBH7" s="62">
        <f>'Hist. country inflation'!JDA256/100</f>
        <v>0</v>
      </c>
      <c r="JBI7" s="62">
        <f>'Hist. country inflation'!JDB256/100</f>
        <v>0</v>
      </c>
      <c r="JBJ7" s="62">
        <f>'Hist. country inflation'!JDC256/100</f>
        <v>0</v>
      </c>
      <c r="JBK7" s="62">
        <f>'Hist. country inflation'!JDD256/100</f>
        <v>0</v>
      </c>
      <c r="JBL7" s="62">
        <f>'Hist. country inflation'!JDE256/100</f>
        <v>0</v>
      </c>
      <c r="JBM7" s="62">
        <f>'Hist. country inflation'!JDF256/100</f>
        <v>0</v>
      </c>
      <c r="JBN7" s="62">
        <f>'Hist. country inflation'!JDG256/100</f>
        <v>0</v>
      </c>
      <c r="JBO7" s="62">
        <f>'Hist. country inflation'!JDH256/100</f>
        <v>0</v>
      </c>
      <c r="JBP7" s="62">
        <f>'Hist. country inflation'!JDI256/100</f>
        <v>0</v>
      </c>
      <c r="JBQ7" s="62">
        <f>'Hist. country inflation'!JDJ256/100</f>
        <v>0</v>
      </c>
      <c r="JBR7" s="62">
        <f>'Hist. country inflation'!JDK256/100</f>
        <v>0</v>
      </c>
      <c r="JBS7" s="62">
        <f>'Hist. country inflation'!JDL256/100</f>
        <v>0</v>
      </c>
      <c r="JBT7" s="62">
        <f>'Hist. country inflation'!JDM256/100</f>
        <v>0</v>
      </c>
      <c r="JBU7" s="62">
        <f>'Hist. country inflation'!JDN256/100</f>
        <v>0</v>
      </c>
      <c r="JBV7" s="62">
        <f>'Hist. country inflation'!JDO256/100</f>
        <v>0</v>
      </c>
      <c r="JBW7" s="62">
        <f>'Hist. country inflation'!JDP256/100</f>
        <v>0</v>
      </c>
      <c r="JBX7" s="62">
        <f>'Hist. country inflation'!JDQ256/100</f>
        <v>0</v>
      </c>
      <c r="JBY7" s="62">
        <f>'Hist. country inflation'!JDR256/100</f>
        <v>0</v>
      </c>
      <c r="JBZ7" s="62">
        <f>'Hist. country inflation'!JDS256/100</f>
        <v>0</v>
      </c>
      <c r="JCA7" s="62">
        <f>'Hist. country inflation'!JDT256/100</f>
        <v>0</v>
      </c>
      <c r="JCB7" s="62">
        <f>'Hist. country inflation'!JDU256/100</f>
        <v>0</v>
      </c>
      <c r="JCC7" s="62">
        <f>'Hist. country inflation'!JDV256/100</f>
        <v>0</v>
      </c>
      <c r="JCD7" s="62">
        <f>'Hist. country inflation'!JDW256/100</f>
        <v>0</v>
      </c>
      <c r="JCE7" s="62">
        <f>'Hist. country inflation'!JDX256/100</f>
        <v>0</v>
      </c>
      <c r="JCF7" s="62">
        <f>'Hist. country inflation'!JDY256/100</f>
        <v>0</v>
      </c>
      <c r="JCG7" s="62">
        <f>'Hist. country inflation'!JDZ256/100</f>
        <v>0</v>
      </c>
      <c r="JCH7" s="62">
        <f>'Hist. country inflation'!JEA256/100</f>
        <v>0</v>
      </c>
      <c r="JCI7" s="62">
        <f>'Hist. country inflation'!JEB256/100</f>
        <v>0</v>
      </c>
      <c r="JCJ7" s="62">
        <f>'Hist. country inflation'!JEC256/100</f>
        <v>0</v>
      </c>
      <c r="JCK7" s="62">
        <f>'Hist. country inflation'!JED256/100</f>
        <v>0</v>
      </c>
      <c r="JCL7" s="62">
        <f>'Hist. country inflation'!JEE256/100</f>
        <v>0</v>
      </c>
      <c r="JCM7" s="62">
        <f>'Hist. country inflation'!JEF256/100</f>
        <v>0</v>
      </c>
      <c r="JCN7" s="62">
        <f>'Hist. country inflation'!JEG256/100</f>
        <v>0</v>
      </c>
      <c r="JCO7" s="62">
        <f>'Hist. country inflation'!JEH256/100</f>
        <v>0</v>
      </c>
      <c r="JCP7" s="62">
        <f>'Hist. country inflation'!JEI256/100</f>
        <v>0</v>
      </c>
      <c r="JCQ7" s="62">
        <f>'Hist. country inflation'!JEJ256/100</f>
        <v>0</v>
      </c>
      <c r="JCR7" s="62">
        <f>'Hist. country inflation'!JEK256/100</f>
        <v>0</v>
      </c>
      <c r="JCS7" s="62">
        <f>'Hist. country inflation'!JEL256/100</f>
        <v>0</v>
      </c>
      <c r="JCT7" s="62">
        <f>'Hist. country inflation'!JEM256/100</f>
        <v>0</v>
      </c>
      <c r="JCU7" s="62">
        <f>'Hist. country inflation'!JEN256/100</f>
        <v>0</v>
      </c>
      <c r="JCV7" s="62">
        <f>'Hist. country inflation'!JEO256/100</f>
        <v>0</v>
      </c>
      <c r="JCW7" s="62">
        <f>'Hist. country inflation'!JEP256/100</f>
        <v>0</v>
      </c>
      <c r="JCX7" s="62">
        <f>'Hist. country inflation'!JEQ256/100</f>
        <v>0</v>
      </c>
      <c r="JCY7" s="62">
        <f>'Hist. country inflation'!JER256/100</f>
        <v>0</v>
      </c>
      <c r="JCZ7" s="62">
        <f>'Hist. country inflation'!JES256/100</f>
        <v>0</v>
      </c>
      <c r="JDA7" s="62">
        <f>'Hist. country inflation'!JET256/100</f>
        <v>0</v>
      </c>
      <c r="JDB7" s="62">
        <f>'Hist. country inflation'!JEU256/100</f>
        <v>0</v>
      </c>
      <c r="JDC7" s="62">
        <f>'Hist. country inflation'!JEV256/100</f>
        <v>0</v>
      </c>
      <c r="JDD7" s="62">
        <f>'Hist. country inflation'!JEW256/100</f>
        <v>0</v>
      </c>
      <c r="JDE7" s="62">
        <f>'Hist. country inflation'!JEX256/100</f>
        <v>0</v>
      </c>
      <c r="JDF7" s="62">
        <f>'Hist. country inflation'!JEY256/100</f>
        <v>0</v>
      </c>
      <c r="JDG7" s="62">
        <f>'Hist. country inflation'!JEZ256/100</f>
        <v>0</v>
      </c>
      <c r="JDH7" s="62">
        <f>'Hist. country inflation'!JFA256/100</f>
        <v>0</v>
      </c>
      <c r="JDI7" s="62">
        <f>'Hist. country inflation'!JFB256/100</f>
        <v>0</v>
      </c>
      <c r="JDJ7" s="62">
        <f>'Hist. country inflation'!JFC256/100</f>
        <v>0</v>
      </c>
      <c r="JDK7" s="62">
        <f>'Hist. country inflation'!JFD256/100</f>
        <v>0</v>
      </c>
      <c r="JDL7" s="62">
        <f>'Hist. country inflation'!JFE256/100</f>
        <v>0</v>
      </c>
      <c r="JDM7" s="62">
        <f>'Hist. country inflation'!JFF256/100</f>
        <v>0</v>
      </c>
      <c r="JDN7" s="62">
        <f>'Hist. country inflation'!JFG256/100</f>
        <v>0</v>
      </c>
      <c r="JDO7" s="62">
        <f>'Hist. country inflation'!JFH256/100</f>
        <v>0</v>
      </c>
      <c r="JDP7" s="62">
        <f>'Hist. country inflation'!JFI256/100</f>
        <v>0</v>
      </c>
      <c r="JDQ7" s="62">
        <f>'Hist. country inflation'!JFJ256/100</f>
        <v>0</v>
      </c>
      <c r="JDR7" s="62">
        <f>'Hist. country inflation'!JFK256/100</f>
        <v>0</v>
      </c>
      <c r="JDS7" s="62">
        <f>'Hist. country inflation'!JFL256/100</f>
        <v>0</v>
      </c>
      <c r="JDT7" s="62">
        <f>'Hist. country inflation'!JFM256/100</f>
        <v>0</v>
      </c>
      <c r="JDU7" s="62">
        <f>'Hist. country inflation'!JFN256/100</f>
        <v>0</v>
      </c>
      <c r="JDV7" s="62">
        <f>'Hist. country inflation'!JFO256/100</f>
        <v>0</v>
      </c>
      <c r="JDW7" s="62">
        <f>'Hist. country inflation'!JFP256/100</f>
        <v>0</v>
      </c>
      <c r="JDX7" s="62">
        <f>'Hist. country inflation'!JFQ256/100</f>
        <v>0</v>
      </c>
      <c r="JDY7" s="62">
        <f>'Hist. country inflation'!JFR256/100</f>
        <v>0</v>
      </c>
      <c r="JDZ7" s="62">
        <f>'Hist. country inflation'!JFS256/100</f>
        <v>0</v>
      </c>
      <c r="JEA7" s="62">
        <f>'Hist. country inflation'!JFT256/100</f>
        <v>0</v>
      </c>
      <c r="JEB7" s="62">
        <f>'Hist. country inflation'!JFU256/100</f>
        <v>0</v>
      </c>
      <c r="JEC7" s="62">
        <f>'Hist. country inflation'!JFV256/100</f>
        <v>0</v>
      </c>
      <c r="JED7" s="62">
        <f>'Hist. country inflation'!JFW256/100</f>
        <v>0</v>
      </c>
      <c r="JEE7" s="62">
        <f>'Hist. country inflation'!JFX256/100</f>
        <v>0</v>
      </c>
      <c r="JEF7" s="62">
        <f>'Hist. country inflation'!JFY256/100</f>
        <v>0</v>
      </c>
      <c r="JEG7" s="62">
        <f>'Hist. country inflation'!JFZ256/100</f>
        <v>0</v>
      </c>
      <c r="JEH7" s="62">
        <f>'Hist. country inflation'!JGA256/100</f>
        <v>0</v>
      </c>
      <c r="JEI7" s="62">
        <f>'Hist. country inflation'!JGB256/100</f>
        <v>0</v>
      </c>
      <c r="JEJ7" s="62">
        <f>'Hist. country inflation'!JGC256/100</f>
        <v>0</v>
      </c>
      <c r="JEK7" s="62">
        <f>'Hist. country inflation'!JGD256/100</f>
        <v>0</v>
      </c>
      <c r="JEL7" s="62">
        <f>'Hist. country inflation'!JGE256/100</f>
        <v>0</v>
      </c>
      <c r="JEM7" s="62">
        <f>'Hist. country inflation'!JGF256/100</f>
        <v>0</v>
      </c>
      <c r="JEN7" s="62">
        <f>'Hist. country inflation'!JGG256/100</f>
        <v>0</v>
      </c>
      <c r="JEO7" s="62">
        <f>'Hist. country inflation'!JGH256/100</f>
        <v>0</v>
      </c>
      <c r="JEP7" s="62">
        <f>'Hist. country inflation'!JGI256/100</f>
        <v>0</v>
      </c>
      <c r="JEQ7" s="62">
        <f>'Hist. country inflation'!JGJ256/100</f>
        <v>0</v>
      </c>
      <c r="JER7" s="62">
        <f>'Hist. country inflation'!JGK256/100</f>
        <v>0</v>
      </c>
      <c r="JES7" s="62">
        <f>'Hist. country inflation'!JGL256/100</f>
        <v>0</v>
      </c>
      <c r="JET7" s="62">
        <f>'Hist. country inflation'!JGM256/100</f>
        <v>0</v>
      </c>
      <c r="JEU7" s="62">
        <f>'Hist. country inflation'!JGN256/100</f>
        <v>0</v>
      </c>
      <c r="JEV7" s="62">
        <f>'Hist. country inflation'!JGO256/100</f>
        <v>0</v>
      </c>
      <c r="JEW7" s="62">
        <f>'Hist. country inflation'!JGP256/100</f>
        <v>0</v>
      </c>
      <c r="JEX7" s="62">
        <f>'Hist. country inflation'!JGQ256/100</f>
        <v>0</v>
      </c>
      <c r="JEY7" s="62">
        <f>'Hist. country inflation'!JGR256/100</f>
        <v>0</v>
      </c>
      <c r="JEZ7" s="62">
        <f>'Hist. country inflation'!JGS256/100</f>
        <v>0</v>
      </c>
      <c r="JFA7" s="62">
        <f>'Hist. country inflation'!JGT256/100</f>
        <v>0</v>
      </c>
      <c r="JFB7" s="62">
        <f>'Hist. country inflation'!JGU256/100</f>
        <v>0</v>
      </c>
      <c r="JFC7" s="62">
        <f>'Hist. country inflation'!JGV256/100</f>
        <v>0</v>
      </c>
      <c r="JFD7" s="62">
        <f>'Hist. country inflation'!JGW256/100</f>
        <v>0</v>
      </c>
      <c r="JFE7" s="62">
        <f>'Hist. country inflation'!JGX256/100</f>
        <v>0</v>
      </c>
      <c r="JFF7" s="62">
        <f>'Hist. country inflation'!JGY256/100</f>
        <v>0</v>
      </c>
      <c r="JFG7" s="62">
        <f>'Hist. country inflation'!JGZ256/100</f>
        <v>0</v>
      </c>
      <c r="JFH7" s="62">
        <f>'Hist. country inflation'!JHA256/100</f>
        <v>0</v>
      </c>
      <c r="JFI7" s="62">
        <f>'Hist. country inflation'!JHB256/100</f>
        <v>0</v>
      </c>
      <c r="JFJ7" s="62">
        <f>'Hist. country inflation'!JHC256/100</f>
        <v>0</v>
      </c>
      <c r="JFK7" s="62">
        <f>'Hist. country inflation'!JHD256/100</f>
        <v>0</v>
      </c>
      <c r="JFL7" s="62">
        <f>'Hist. country inflation'!JHE256/100</f>
        <v>0</v>
      </c>
      <c r="JFM7" s="62">
        <f>'Hist. country inflation'!JHF256/100</f>
        <v>0</v>
      </c>
      <c r="JFN7" s="62">
        <f>'Hist. country inflation'!JHG256/100</f>
        <v>0</v>
      </c>
      <c r="JFO7" s="62">
        <f>'Hist. country inflation'!JHH256/100</f>
        <v>0</v>
      </c>
      <c r="JFP7" s="62">
        <f>'Hist. country inflation'!JHI256/100</f>
        <v>0</v>
      </c>
      <c r="JFQ7" s="62">
        <f>'Hist. country inflation'!JHJ256/100</f>
        <v>0</v>
      </c>
      <c r="JFR7" s="62">
        <f>'Hist. country inflation'!JHK256/100</f>
        <v>0</v>
      </c>
      <c r="JFS7" s="62">
        <f>'Hist. country inflation'!JHL256/100</f>
        <v>0</v>
      </c>
      <c r="JFT7" s="62">
        <f>'Hist. country inflation'!JHM256/100</f>
        <v>0</v>
      </c>
      <c r="JFU7" s="62">
        <f>'Hist. country inflation'!JHN256/100</f>
        <v>0</v>
      </c>
      <c r="JFV7" s="62">
        <f>'Hist. country inflation'!JHO256/100</f>
        <v>0</v>
      </c>
      <c r="JFW7" s="62">
        <f>'Hist. country inflation'!JHP256/100</f>
        <v>0</v>
      </c>
      <c r="JFX7" s="62">
        <f>'Hist. country inflation'!JHQ256/100</f>
        <v>0</v>
      </c>
      <c r="JFY7" s="62">
        <f>'Hist. country inflation'!JHR256/100</f>
        <v>0</v>
      </c>
      <c r="JFZ7" s="62">
        <f>'Hist. country inflation'!JHS256/100</f>
        <v>0</v>
      </c>
      <c r="JGA7" s="62">
        <f>'Hist. country inflation'!JHT256/100</f>
        <v>0</v>
      </c>
      <c r="JGB7" s="62">
        <f>'Hist. country inflation'!JHU256/100</f>
        <v>0</v>
      </c>
      <c r="JGC7" s="62">
        <f>'Hist. country inflation'!JHV256/100</f>
        <v>0</v>
      </c>
      <c r="JGD7" s="62">
        <f>'Hist. country inflation'!JHW256/100</f>
        <v>0</v>
      </c>
      <c r="JGE7" s="62">
        <f>'Hist. country inflation'!JHX256/100</f>
        <v>0</v>
      </c>
      <c r="JGF7" s="62">
        <f>'Hist. country inflation'!JHY256/100</f>
        <v>0</v>
      </c>
      <c r="JGG7" s="62">
        <f>'Hist. country inflation'!JHZ256/100</f>
        <v>0</v>
      </c>
      <c r="JGH7" s="62">
        <f>'Hist. country inflation'!JIA256/100</f>
        <v>0</v>
      </c>
      <c r="JGI7" s="62">
        <f>'Hist. country inflation'!JIB256/100</f>
        <v>0</v>
      </c>
      <c r="JGJ7" s="62">
        <f>'Hist. country inflation'!JIC256/100</f>
        <v>0</v>
      </c>
      <c r="JGK7" s="62">
        <f>'Hist. country inflation'!JID256/100</f>
        <v>0</v>
      </c>
      <c r="JGL7" s="62">
        <f>'Hist. country inflation'!JIE256/100</f>
        <v>0</v>
      </c>
      <c r="JGM7" s="62">
        <f>'Hist. country inflation'!JIF256/100</f>
        <v>0</v>
      </c>
      <c r="JGN7" s="62">
        <f>'Hist. country inflation'!JIG256/100</f>
        <v>0</v>
      </c>
      <c r="JGO7" s="62">
        <f>'Hist. country inflation'!JIH256/100</f>
        <v>0</v>
      </c>
      <c r="JGP7" s="62">
        <f>'Hist. country inflation'!JII256/100</f>
        <v>0</v>
      </c>
      <c r="JGQ7" s="62">
        <f>'Hist. country inflation'!JIJ256/100</f>
        <v>0</v>
      </c>
      <c r="JGR7" s="62">
        <f>'Hist. country inflation'!JIK256/100</f>
        <v>0</v>
      </c>
      <c r="JGS7" s="62">
        <f>'Hist. country inflation'!JIL256/100</f>
        <v>0</v>
      </c>
      <c r="JGT7" s="62">
        <f>'Hist. country inflation'!JIM256/100</f>
        <v>0</v>
      </c>
      <c r="JGU7" s="62">
        <f>'Hist. country inflation'!JIN256/100</f>
        <v>0</v>
      </c>
      <c r="JGV7" s="62">
        <f>'Hist. country inflation'!JIO256/100</f>
        <v>0</v>
      </c>
      <c r="JGW7" s="62">
        <f>'Hist. country inflation'!JIP256/100</f>
        <v>0</v>
      </c>
      <c r="JGX7" s="62">
        <f>'Hist. country inflation'!JIQ256/100</f>
        <v>0</v>
      </c>
      <c r="JGY7" s="62">
        <f>'Hist. country inflation'!JIR256/100</f>
        <v>0</v>
      </c>
      <c r="JGZ7" s="62">
        <f>'Hist. country inflation'!JIS256/100</f>
        <v>0</v>
      </c>
      <c r="JHA7" s="62">
        <f>'Hist. country inflation'!JIT256/100</f>
        <v>0</v>
      </c>
      <c r="JHB7" s="62">
        <f>'Hist. country inflation'!JIU256/100</f>
        <v>0</v>
      </c>
      <c r="JHC7" s="62">
        <f>'Hist. country inflation'!JIV256/100</f>
        <v>0</v>
      </c>
      <c r="JHD7" s="62">
        <f>'Hist. country inflation'!JIW256/100</f>
        <v>0</v>
      </c>
      <c r="JHE7" s="62">
        <f>'Hist. country inflation'!JIX256/100</f>
        <v>0</v>
      </c>
      <c r="JHF7" s="62">
        <f>'Hist. country inflation'!JIY256/100</f>
        <v>0</v>
      </c>
      <c r="JHG7" s="62">
        <f>'Hist. country inflation'!JIZ256/100</f>
        <v>0</v>
      </c>
      <c r="JHH7" s="62">
        <f>'Hist. country inflation'!JJA256/100</f>
        <v>0</v>
      </c>
      <c r="JHI7" s="62">
        <f>'Hist. country inflation'!JJB256/100</f>
        <v>0</v>
      </c>
      <c r="JHJ7" s="62">
        <f>'Hist. country inflation'!JJC256/100</f>
        <v>0</v>
      </c>
      <c r="JHK7" s="62">
        <f>'Hist. country inflation'!JJD256/100</f>
        <v>0</v>
      </c>
      <c r="JHL7" s="62">
        <f>'Hist. country inflation'!JJE256/100</f>
        <v>0</v>
      </c>
      <c r="JHM7" s="62">
        <f>'Hist. country inflation'!JJF256/100</f>
        <v>0</v>
      </c>
      <c r="JHN7" s="62">
        <f>'Hist. country inflation'!JJG256/100</f>
        <v>0</v>
      </c>
      <c r="JHO7" s="62">
        <f>'Hist. country inflation'!JJH256/100</f>
        <v>0</v>
      </c>
      <c r="JHP7" s="62">
        <f>'Hist. country inflation'!JJI256/100</f>
        <v>0</v>
      </c>
      <c r="JHQ7" s="62">
        <f>'Hist. country inflation'!JJJ256/100</f>
        <v>0</v>
      </c>
      <c r="JHR7" s="62">
        <f>'Hist. country inflation'!JJK256/100</f>
        <v>0</v>
      </c>
      <c r="JHS7" s="62">
        <f>'Hist. country inflation'!JJL256/100</f>
        <v>0</v>
      </c>
      <c r="JHT7" s="62">
        <f>'Hist. country inflation'!JJM256/100</f>
        <v>0</v>
      </c>
      <c r="JHU7" s="62">
        <f>'Hist. country inflation'!JJN256/100</f>
        <v>0</v>
      </c>
      <c r="JHV7" s="62">
        <f>'Hist. country inflation'!JJO256/100</f>
        <v>0</v>
      </c>
      <c r="JHW7" s="62">
        <f>'Hist. country inflation'!JJP256/100</f>
        <v>0</v>
      </c>
      <c r="JHX7" s="62">
        <f>'Hist. country inflation'!JJQ256/100</f>
        <v>0</v>
      </c>
      <c r="JHY7" s="62">
        <f>'Hist. country inflation'!JJR256/100</f>
        <v>0</v>
      </c>
      <c r="JHZ7" s="62">
        <f>'Hist. country inflation'!JJS256/100</f>
        <v>0</v>
      </c>
      <c r="JIA7" s="62">
        <f>'Hist. country inflation'!JJT256/100</f>
        <v>0</v>
      </c>
      <c r="JIB7" s="62">
        <f>'Hist. country inflation'!JJU256/100</f>
        <v>0</v>
      </c>
      <c r="JIC7" s="62">
        <f>'Hist. country inflation'!JJV256/100</f>
        <v>0</v>
      </c>
      <c r="JID7" s="62">
        <f>'Hist. country inflation'!JJW256/100</f>
        <v>0</v>
      </c>
      <c r="JIE7" s="62">
        <f>'Hist. country inflation'!JJX256/100</f>
        <v>0</v>
      </c>
      <c r="JIF7" s="62">
        <f>'Hist. country inflation'!JJY256/100</f>
        <v>0</v>
      </c>
      <c r="JIG7" s="62">
        <f>'Hist. country inflation'!JJZ256/100</f>
        <v>0</v>
      </c>
      <c r="JIH7" s="62">
        <f>'Hist. country inflation'!JKA256/100</f>
        <v>0</v>
      </c>
      <c r="JII7" s="62">
        <f>'Hist. country inflation'!JKB256/100</f>
        <v>0</v>
      </c>
      <c r="JIJ7" s="62">
        <f>'Hist. country inflation'!JKC256/100</f>
        <v>0</v>
      </c>
      <c r="JIK7" s="62">
        <f>'Hist. country inflation'!JKD256/100</f>
        <v>0</v>
      </c>
      <c r="JIL7" s="62">
        <f>'Hist. country inflation'!JKE256/100</f>
        <v>0</v>
      </c>
      <c r="JIM7" s="62">
        <f>'Hist. country inflation'!JKF256/100</f>
        <v>0</v>
      </c>
      <c r="JIN7" s="62">
        <f>'Hist. country inflation'!JKG256/100</f>
        <v>0</v>
      </c>
      <c r="JIO7" s="62">
        <f>'Hist. country inflation'!JKH256/100</f>
        <v>0</v>
      </c>
      <c r="JIP7" s="62">
        <f>'Hist. country inflation'!JKI256/100</f>
        <v>0</v>
      </c>
      <c r="JIQ7" s="62">
        <f>'Hist. country inflation'!JKJ256/100</f>
        <v>0</v>
      </c>
      <c r="JIR7" s="62">
        <f>'Hist. country inflation'!JKK256/100</f>
        <v>0</v>
      </c>
      <c r="JIS7" s="62">
        <f>'Hist. country inflation'!JKL256/100</f>
        <v>0</v>
      </c>
      <c r="JIT7" s="62">
        <f>'Hist. country inflation'!JKM256/100</f>
        <v>0</v>
      </c>
      <c r="JIU7" s="62">
        <f>'Hist. country inflation'!JKN256/100</f>
        <v>0</v>
      </c>
      <c r="JIV7" s="62">
        <f>'Hist. country inflation'!JKO256/100</f>
        <v>0</v>
      </c>
      <c r="JIW7" s="62">
        <f>'Hist. country inflation'!JKP256/100</f>
        <v>0</v>
      </c>
      <c r="JIX7" s="62">
        <f>'Hist. country inflation'!JKQ256/100</f>
        <v>0</v>
      </c>
      <c r="JIY7" s="62">
        <f>'Hist. country inflation'!JKR256/100</f>
        <v>0</v>
      </c>
      <c r="JIZ7" s="62">
        <f>'Hist. country inflation'!JKS256/100</f>
        <v>0</v>
      </c>
      <c r="JJA7" s="62">
        <f>'Hist. country inflation'!JKT256/100</f>
        <v>0</v>
      </c>
      <c r="JJB7" s="62">
        <f>'Hist. country inflation'!JKU256/100</f>
        <v>0</v>
      </c>
      <c r="JJC7" s="62">
        <f>'Hist. country inflation'!JKV256/100</f>
        <v>0</v>
      </c>
      <c r="JJD7" s="62">
        <f>'Hist. country inflation'!JKW256/100</f>
        <v>0</v>
      </c>
      <c r="JJE7" s="62">
        <f>'Hist. country inflation'!JKX256/100</f>
        <v>0</v>
      </c>
      <c r="JJF7" s="62">
        <f>'Hist. country inflation'!JKY256/100</f>
        <v>0</v>
      </c>
      <c r="JJG7" s="62">
        <f>'Hist. country inflation'!JKZ256/100</f>
        <v>0</v>
      </c>
      <c r="JJH7" s="62">
        <f>'Hist. country inflation'!JLA256/100</f>
        <v>0</v>
      </c>
      <c r="JJI7" s="62">
        <f>'Hist. country inflation'!JLB256/100</f>
        <v>0</v>
      </c>
      <c r="JJJ7" s="62">
        <f>'Hist. country inflation'!JLC256/100</f>
        <v>0</v>
      </c>
      <c r="JJK7" s="62">
        <f>'Hist. country inflation'!JLD256/100</f>
        <v>0</v>
      </c>
      <c r="JJL7" s="62">
        <f>'Hist. country inflation'!JLE256/100</f>
        <v>0</v>
      </c>
      <c r="JJM7" s="62">
        <f>'Hist. country inflation'!JLF256/100</f>
        <v>0</v>
      </c>
      <c r="JJN7" s="62">
        <f>'Hist. country inflation'!JLG256/100</f>
        <v>0</v>
      </c>
      <c r="JJO7" s="62">
        <f>'Hist. country inflation'!JLH256/100</f>
        <v>0</v>
      </c>
      <c r="JJP7" s="62">
        <f>'Hist. country inflation'!JLI256/100</f>
        <v>0</v>
      </c>
      <c r="JJQ7" s="62">
        <f>'Hist. country inflation'!JLJ256/100</f>
        <v>0</v>
      </c>
      <c r="JJR7" s="62">
        <f>'Hist. country inflation'!JLK256/100</f>
        <v>0</v>
      </c>
      <c r="JJS7" s="62">
        <f>'Hist. country inflation'!JLL256/100</f>
        <v>0</v>
      </c>
      <c r="JJT7" s="62">
        <f>'Hist. country inflation'!JLM256/100</f>
        <v>0</v>
      </c>
      <c r="JJU7" s="62">
        <f>'Hist. country inflation'!JLN256/100</f>
        <v>0</v>
      </c>
      <c r="JJV7" s="62">
        <f>'Hist. country inflation'!JLO256/100</f>
        <v>0</v>
      </c>
      <c r="JJW7" s="62">
        <f>'Hist. country inflation'!JLP256/100</f>
        <v>0</v>
      </c>
      <c r="JJX7" s="62">
        <f>'Hist. country inflation'!JLQ256/100</f>
        <v>0</v>
      </c>
      <c r="JJY7" s="62">
        <f>'Hist. country inflation'!JLR256/100</f>
        <v>0</v>
      </c>
      <c r="JJZ7" s="62">
        <f>'Hist. country inflation'!JLS256/100</f>
        <v>0</v>
      </c>
      <c r="JKA7" s="62">
        <f>'Hist. country inflation'!JLT256/100</f>
        <v>0</v>
      </c>
      <c r="JKB7" s="62">
        <f>'Hist. country inflation'!JLU256/100</f>
        <v>0</v>
      </c>
      <c r="JKC7" s="62">
        <f>'Hist. country inflation'!JLV256/100</f>
        <v>0</v>
      </c>
      <c r="JKD7" s="62">
        <f>'Hist. country inflation'!JLW256/100</f>
        <v>0</v>
      </c>
      <c r="JKE7" s="62">
        <f>'Hist. country inflation'!JLX256/100</f>
        <v>0</v>
      </c>
      <c r="JKF7" s="62">
        <f>'Hist. country inflation'!JLY256/100</f>
        <v>0</v>
      </c>
      <c r="JKG7" s="62">
        <f>'Hist. country inflation'!JLZ256/100</f>
        <v>0</v>
      </c>
      <c r="JKH7" s="62">
        <f>'Hist. country inflation'!JMA256/100</f>
        <v>0</v>
      </c>
      <c r="JKI7" s="62">
        <f>'Hist. country inflation'!JMB256/100</f>
        <v>0</v>
      </c>
      <c r="JKJ7" s="62">
        <f>'Hist. country inflation'!JMC256/100</f>
        <v>0</v>
      </c>
      <c r="JKK7" s="62">
        <f>'Hist. country inflation'!JMD256/100</f>
        <v>0</v>
      </c>
      <c r="JKL7" s="62">
        <f>'Hist. country inflation'!JME256/100</f>
        <v>0</v>
      </c>
      <c r="JKM7" s="62">
        <f>'Hist. country inflation'!JMF256/100</f>
        <v>0</v>
      </c>
      <c r="JKN7" s="62">
        <f>'Hist. country inflation'!JMG256/100</f>
        <v>0</v>
      </c>
      <c r="JKO7" s="62">
        <f>'Hist. country inflation'!JMH256/100</f>
        <v>0</v>
      </c>
      <c r="JKP7" s="62">
        <f>'Hist. country inflation'!JMI256/100</f>
        <v>0</v>
      </c>
      <c r="JKQ7" s="62">
        <f>'Hist. country inflation'!JMJ256/100</f>
        <v>0</v>
      </c>
      <c r="JKR7" s="62">
        <f>'Hist. country inflation'!JMK256/100</f>
        <v>0</v>
      </c>
      <c r="JKS7" s="62">
        <f>'Hist. country inflation'!JML256/100</f>
        <v>0</v>
      </c>
      <c r="JKT7" s="62">
        <f>'Hist. country inflation'!JMM256/100</f>
        <v>0</v>
      </c>
      <c r="JKU7" s="62">
        <f>'Hist. country inflation'!JMN256/100</f>
        <v>0</v>
      </c>
      <c r="JKV7" s="62">
        <f>'Hist. country inflation'!JMO256/100</f>
        <v>0</v>
      </c>
      <c r="JKW7" s="62">
        <f>'Hist. country inflation'!JMP256/100</f>
        <v>0</v>
      </c>
      <c r="JKX7" s="62">
        <f>'Hist. country inflation'!JMQ256/100</f>
        <v>0</v>
      </c>
      <c r="JKY7" s="62">
        <f>'Hist. country inflation'!JMR256/100</f>
        <v>0</v>
      </c>
      <c r="JKZ7" s="62">
        <f>'Hist. country inflation'!JMS256/100</f>
        <v>0</v>
      </c>
      <c r="JLA7" s="62">
        <f>'Hist. country inflation'!JMT256/100</f>
        <v>0</v>
      </c>
      <c r="JLB7" s="62">
        <f>'Hist. country inflation'!JMU256/100</f>
        <v>0</v>
      </c>
      <c r="JLC7" s="62">
        <f>'Hist. country inflation'!JMV256/100</f>
        <v>0</v>
      </c>
      <c r="JLD7" s="62">
        <f>'Hist. country inflation'!JMW256/100</f>
        <v>0</v>
      </c>
      <c r="JLE7" s="62">
        <f>'Hist. country inflation'!JMX256/100</f>
        <v>0</v>
      </c>
      <c r="JLF7" s="62">
        <f>'Hist. country inflation'!JMY256/100</f>
        <v>0</v>
      </c>
      <c r="JLG7" s="62">
        <f>'Hist. country inflation'!JMZ256/100</f>
        <v>0</v>
      </c>
      <c r="JLH7" s="62">
        <f>'Hist. country inflation'!JNA256/100</f>
        <v>0</v>
      </c>
      <c r="JLI7" s="62">
        <f>'Hist. country inflation'!JNB256/100</f>
        <v>0</v>
      </c>
      <c r="JLJ7" s="62">
        <f>'Hist. country inflation'!JNC256/100</f>
        <v>0</v>
      </c>
      <c r="JLK7" s="62">
        <f>'Hist. country inflation'!JND256/100</f>
        <v>0</v>
      </c>
      <c r="JLL7" s="62">
        <f>'Hist. country inflation'!JNE256/100</f>
        <v>0</v>
      </c>
      <c r="JLM7" s="62">
        <f>'Hist. country inflation'!JNF256/100</f>
        <v>0</v>
      </c>
      <c r="JLN7" s="62">
        <f>'Hist. country inflation'!JNG256/100</f>
        <v>0</v>
      </c>
      <c r="JLO7" s="62">
        <f>'Hist. country inflation'!JNH256/100</f>
        <v>0</v>
      </c>
      <c r="JLP7" s="62">
        <f>'Hist. country inflation'!JNI256/100</f>
        <v>0</v>
      </c>
      <c r="JLQ7" s="62">
        <f>'Hist. country inflation'!JNJ256/100</f>
        <v>0</v>
      </c>
      <c r="JLR7" s="62">
        <f>'Hist. country inflation'!JNK256/100</f>
        <v>0</v>
      </c>
      <c r="JLS7" s="62">
        <f>'Hist. country inflation'!JNL256/100</f>
        <v>0</v>
      </c>
      <c r="JLT7" s="62">
        <f>'Hist. country inflation'!JNM256/100</f>
        <v>0</v>
      </c>
      <c r="JLU7" s="62">
        <f>'Hist. country inflation'!JNN256/100</f>
        <v>0</v>
      </c>
      <c r="JLV7" s="62">
        <f>'Hist. country inflation'!JNO256/100</f>
        <v>0</v>
      </c>
      <c r="JLW7" s="62">
        <f>'Hist. country inflation'!JNP256/100</f>
        <v>0</v>
      </c>
      <c r="JLX7" s="62">
        <f>'Hist. country inflation'!JNQ256/100</f>
        <v>0</v>
      </c>
      <c r="JLY7" s="62">
        <f>'Hist. country inflation'!JNR256/100</f>
        <v>0</v>
      </c>
      <c r="JLZ7" s="62">
        <f>'Hist. country inflation'!JNS256/100</f>
        <v>0</v>
      </c>
      <c r="JMA7" s="62">
        <f>'Hist. country inflation'!JNT256/100</f>
        <v>0</v>
      </c>
      <c r="JMB7" s="62">
        <f>'Hist. country inflation'!JNU256/100</f>
        <v>0</v>
      </c>
      <c r="JMC7" s="62">
        <f>'Hist. country inflation'!JNV256/100</f>
        <v>0</v>
      </c>
      <c r="JMD7" s="62">
        <f>'Hist. country inflation'!JNW256/100</f>
        <v>0</v>
      </c>
      <c r="JME7" s="62">
        <f>'Hist. country inflation'!JNX256/100</f>
        <v>0</v>
      </c>
      <c r="JMF7" s="62">
        <f>'Hist. country inflation'!JNY256/100</f>
        <v>0</v>
      </c>
      <c r="JMG7" s="62">
        <f>'Hist. country inflation'!JNZ256/100</f>
        <v>0</v>
      </c>
      <c r="JMH7" s="62">
        <f>'Hist. country inflation'!JOA256/100</f>
        <v>0</v>
      </c>
      <c r="JMI7" s="62">
        <f>'Hist. country inflation'!JOB256/100</f>
        <v>0</v>
      </c>
      <c r="JMJ7" s="62">
        <f>'Hist. country inflation'!JOC256/100</f>
        <v>0</v>
      </c>
      <c r="JMK7" s="62">
        <f>'Hist. country inflation'!JOD256/100</f>
        <v>0</v>
      </c>
      <c r="JML7" s="62">
        <f>'Hist. country inflation'!JOE256/100</f>
        <v>0</v>
      </c>
      <c r="JMM7" s="62">
        <f>'Hist. country inflation'!JOF256/100</f>
        <v>0</v>
      </c>
      <c r="JMN7" s="62">
        <f>'Hist. country inflation'!JOG256/100</f>
        <v>0</v>
      </c>
      <c r="JMO7" s="62">
        <f>'Hist. country inflation'!JOH256/100</f>
        <v>0</v>
      </c>
      <c r="JMP7" s="62">
        <f>'Hist. country inflation'!JOI256/100</f>
        <v>0</v>
      </c>
      <c r="JMQ7" s="62">
        <f>'Hist. country inflation'!JOJ256/100</f>
        <v>0</v>
      </c>
      <c r="JMR7" s="62">
        <f>'Hist. country inflation'!JOK256/100</f>
        <v>0</v>
      </c>
      <c r="JMS7" s="62">
        <f>'Hist. country inflation'!JOL256/100</f>
        <v>0</v>
      </c>
      <c r="JMT7" s="62">
        <f>'Hist. country inflation'!JOM256/100</f>
        <v>0</v>
      </c>
      <c r="JMU7" s="62">
        <f>'Hist. country inflation'!JON256/100</f>
        <v>0</v>
      </c>
      <c r="JMV7" s="62">
        <f>'Hist. country inflation'!JOO256/100</f>
        <v>0</v>
      </c>
      <c r="JMW7" s="62">
        <f>'Hist. country inflation'!JOP256/100</f>
        <v>0</v>
      </c>
      <c r="JMX7" s="62">
        <f>'Hist. country inflation'!JOQ256/100</f>
        <v>0</v>
      </c>
      <c r="JMY7" s="62">
        <f>'Hist. country inflation'!JOR256/100</f>
        <v>0</v>
      </c>
      <c r="JMZ7" s="62">
        <f>'Hist. country inflation'!JOS256/100</f>
        <v>0</v>
      </c>
      <c r="JNA7" s="62">
        <f>'Hist. country inflation'!JOT256/100</f>
        <v>0</v>
      </c>
      <c r="JNB7" s="62">
        <f>'Hist. country inflation'!JOU256/100</f>
        <v>0</v>
      </c>
      <c r="JNC7" s="62">
        <f>'Hist. country inflation'!JOV256/100</f>
        <v>0</v>
      </c>
      <c r="JND7" s="62">
        <f>'Hist. country inflation'!JOW256/100</f>
        <v>0</v>
      </c>
      <c r="JNE7" s="62">
        <f>'Hist. country inflation'!JOX256/100</f>
        <v>0</v>
      </c>
      <c r="JNF7" s="62">
        <f>'Hist. country inflation'!JOY256/100</f>
        <v>0</v>
      </c>
      <c r="JNG7" s="62">
        <f>'Hist. country inflation'!JOZ256/100</f>
        <v>0</v>
      </c>
      <c r="JNH7" s="62">
        <f>'Hist. country inflation'!JPA256/100</f>
        <v>0</v>
      </c>
      <c r="JNI7" s="62">
        <f>'Hist. country inflation'!JPB256/100</f>
        <v>0</v>
      </c>
      <c r="JNJ7" s="62">
        <f>'Hist. country inflation'!JPC256/100</f>
        <v>0</v>
      </c>
      <c r="JNK7" s="62">
        <f>'Hist. country inflation'!JPD256/100</f>
        <v>0</v>
      </c>
      <c r="JNL7" s="62">
        <f>'Hist. country inflation'!JPE256/100</f>
        <v>0</v>
      </c>
      <c r="JNM7" s="62">
        <f>'Hist. country inflation'!JPF256/100</f>
        <v>0</v>
      </c>
      <c r="JNN7" s="62">
        <f>'Hist. country inflation'!JPG256/100</f>
        <v>0</v>
      </c>
      <c r="JNO7" s="62">
        <f>'Hist. country inflation'!JPH256/100</f>
        <v>0</v>
      </c>
      <c r="JNP7" s="62">
        <f>'Hist. country inflation'!JPI256/100</f>
        <v>0</v>
      </c>
      <c r="JNQ7" s="62">
        <f>'Hist. country inflation'!JPJ256/100</f>
        <v>0</v>
      </c>
      <c r="JNR7" s="62">
        <f>'Hist. country inflation'!JPK256/100</f>
        <v>0</v>
      </c>
      <c r="JNS7" s="62">
        <f>'Hist. country inflation'!JPL256/100</f>
        <v>0</v>
      </c>
      <c r="JNT7" s="62">
        <f>'Hist. country inflation'!JPM256/100</f>
        <v>0</v>
      </c>
      <c r="JNU7" s="62">
        <f>'Hist. country inflation'!JPN256/100</f>
        <v>0</v>
      </c>
      <c r="JNV7" s="62">
        <f>'Hist. country inflation'!JPO256/100</f>
        <v>0</v>
      </c>
      <c r="JNW7" s="62">
        <f>'Hist. country inflation'!JPP256/100</f>
        <v>0</v>
      </c>
      <c r="JNX7" s="62">
        <f>'Hist. country inflation'!JPQ256/100</f>
        <v>0</v>
      </c>
      <c r="JNY7" s="62">
        <f>'Hist. country inflation'!JPR256/100</f>
        <v>0</v>
      </c>
      <c r="JNZ7" s="62">
        <f>'Hist. country inflation'!JPS256/100</f>
        <v>0</v>
      </c>
      <c r="JOA7" s="62">
        <f>'Hist. country inflation'!JPT256/100</f>
        <v>0</v>
      </c>
      <c r="JOB7" s="62">
        <f>'Hist. country inflation'!JPU256/100</f>
        <v>0</v>
      </c>
      <c r="JOC7" s="62">
        <f>'Hist. country inflation'!JPV256/100</f>
        <v>0</v>
      </c>
      <c r="JOD7" s="62">
        <f>'Hist. country inflation'!JPW256/100</f>
        <v>0</v>
      </c>
      <c r="JOE7" s="62">
        <f>'Hist. country inflation'!JPX256/100</f>
        <v>0</v>
      </c>
      <c r="JOF7" s="62">
        <f>'Hist. country inflation'!JPY256/100</f>
        <v>0</v>
      </c>
      <c r="JOG7" s="62">
        <f>'Hist. country inflation'!JPZ256/100</f>
        <v>0</v>
      </c>
      <c r="JOH7" s="62">
        <f>'Hist. country inflation'!JQA256/100</f>
        <v>0</v>
      </c>
      <c r="JOI7" s="62">
        <f>'Hist. country inflation'!JQB256/100</f>
        <v>0</v>
      </c>
      <c r="JOJ7" s="62">
        <f>'Hist. country inflation'!JQC256/100</f>
        <v>0</v>
      </c>
      <c r="JOK7" s="62">
        <f>'Hist. country inflation'!JQD256/100</f>
        <v>0</v>
      </c>
      <c r="JOL7" s="62">
        <f>'Hist. country inflation'!JQE256/100</f>
        <v>0</v>
      </c>
      <c r="JOM7" s="62">
        <f>'Hist. country inflation'!JQF256/100</f>
        <v>0</v>
      </c>
      <c r="JON7" s="62">
        <f>'Hist. country inflation'!JQG256/100</f>
        <v>0</v>
      </c>
      <c r="JOO7" s="62">
        <f>'Hist. country inflation'!JQH256/100</f>
        <v>0</v>
      </c>
      <c r="JOP7" s="62">
        <f>'Hist. country inflation'!JQI256/100</f>
        <v>0</v>
      </c>
      <c r="JOQ7" s="62">
        <f>'Hist. country inflation'!JQJ256/100</f>
        <v>0</v>
      </c>
      <c r="JOR7" s="62">
        <f>'Hist. country inflation'!JQK256/100</f>
        <v>0</v>
      </c>
      <c r="JOS7" s="62">
        <f>'Hist. country inflation'!JQL256/100</f>
        <v>0</v>
      </c>
      <c r="JOT7" s="62">
        <f>'Hist. country inflation'!JQM256/100</f>
        <v>0</v>
      </c>
      <c r="JOU7" s="62">
        <f>'Hist. country inflation'!JQN256/100</f>
        <v>0</v>
      </c>
      <c r="JOV7" s="62">
        <f>'Hist. country inflation'!JQO256/100</f>
        <v>0</v>
      </c>
      <c r="JOW7" s="62">
        <f>'Hist. country inflation'!JQP256/100</f>
        <v>0</v>
      </c>
      <c r="JOX7" s="62">
        <f>'Hist. country inflation'!JQQ256/100</f>
        <v>0</v>
      </c>
      <c r="JOY7" s="62">
        <f>'Hist. country inflation'!JQR256/100</f>
        <v>0</v>
      </c>
      <c r="JOZ7" s="62">
        <f>'Hist. country inflation'!JQS256/100</f>
        <v>0</v>
      </c>
      <c r="JPA7" s="62">
        <f>'Hist. country inflation'!JQT256/100</f>
        <v>0</v>
      </c>
      <c r="JPB7" s="62">
        <f>'Hist. country inflation'!JQU256/100</f>
        <v>0</v>
      </c>
      <c r="JPC7" s="62">
        <f>'Hist. country inflation'!JQV256/100</f>
        <v>0</v>
      </c>
      <c r="JPD7" s="62">
        <f>'Hist. country inflation'!JQW256/100</f>
        <v>0</v>
      </c>
      <c r="JPE7" s="62">
        <f>'Hist. country inflation'!JQX256/100</f>
        <v>0</v>
      </c>
      <c r="JPF7" s="62">
        <f>'Hist. country inflation'!JQY256/100</f>
        <v>0</v>
      </c>
      <c r="JPG7" s="62">
        <f>'Hist. country inflation'!JQZ256/100</f>
        <v>0</v>
      </c>
      <c r="JPH7" s="62">
        <f>'Hist. country inflation'!JRA256/100</f>
        <v>0</v>
      </c>
      <c r="JPI7" s="62">
        <f>'Hist. country inflation'!JRB256/100</f>
        <v>0</v>
      </c>
      <c r="JPJ7" s="62">
        <f>'Hist. country inflation'!JRC256/100</f>
        <v>0</v>
      </c>
      <c r="JPK7" s="62">
        <f>'Hist. country inflation'!JRD256/100</f>
        <v>0</v>
      </c>
      <c r="JPL7" s="62">
        <f>'Hist. country inflation'!JRE256/100</f>
        <v>0</v>
      </c>
      <c r="JPM7" s="62">
        <f>'Hist. country inflation'!JRF256/100</f>
        <v>0</v>
      </c>
      <c r="JPN7" s="62">
        <f>'Hist. country inflation'!JRG256/100</f>
        <v>0</v>
      </c>
      <c r="JPO7" s="62">
        <f>'Hist. country inflation'!JRH256/100</f>
        <v>0</v>
      </c>
      <c r="JPP7" s="62">
        <f>'Hist. country inflation'!JRI256/100</f>
        <v>0</v>
      </c>
      <c r="JPQ7" s="62">
        <f>'Hist. country inflation'!JRJ256/100</f>
        <v>0</v>
      </c>
      <c r="JPR7" s="62">
        <f>'Hist. country inflation'!JRK256/100</f>
        <v>0</v>
      </c>
      <c r="JPS7" s="62">
        <f>'Hist. country inflation'!JRL256/100</f>
        <v>0</v>
      </c>
      <c r="JPT7" s="62">
        <f>'Hist. country inflation'!JRM256/100</f>
        <v>0</v>
      </c>
      <c r="JPU7" s="62">
        <f>'Hist. country inflation'!JRN256/100</f>
        <v>0</v>
      </c>
      <c r="JPV7" s="62">
        <f>'Hist. country inflation'!JRO256/100</f>
        <v>0</v>
      </c>
      <c r="JPW7" s="62">
        <f>'Hist. country inflation'!JRP256/100</f>
        <v>0</v>
      </c>
      <c r="JPX7" s="62">
        <f>'Hist. country inflation'!JRQ256/100</f>
        <v>0</v>
      </c>
      <c r="JPY7" s="62">
        <f>'Hist. country inflation'!JRR256/100</f>
        <v>0</v>
      </c>
      <c r="JPZ7" s="62">
        <f>'Hist. country inflation'!JRS256/100</f>
        <v>0</v>
      </c>
      <c r="JQA7" s="62">
        <f>'Hist. country inflation'!JRT256/100</f>
        <v>0</v>
      </c>
      <c r="JQB7" s="62">
        <f>'Hist. country inflation'!JRU256/100</f>
        <v>0</v>
      </c>
      <c r="JQC7" s="62">
        <f>'Hist. country inflation'!JRV256/100</f>
        <v>0</v>
      </c>
      <c r="JQD7" s="62">
        <f>'Hist. country inflation'!JRW256/100</f>
        <v>0</v>
      </c>
      <c r="JQE7" s="62">
        <f>'Hist. country inflation'!JRX256/100</f>
        <v>0</v>
      </c>
      <c r="JQF7" s="62">
        <f>'Hist. country inflation'!JRY256/100</f>
        <v>0</v>
      </c>
      <c r="JQG7" s="62">
        <f>'Hist. country inflation'!JRZ256/100</f>
        <v>0</v>
      </c>
      <c r="JQH7" s="62">
        <f>'Hist. country inflation'!JSA256/100</f>
        <v>0</v>
      </c>
      <c r="JQI7" s="62">
        <f>'Hist. country inflation'!JSB256/100</f>
        <v>0</v>
      </c>
      <c r="JQJ7" s="62">
        <f>'Hist. country inflation'!JSC256/100</f>
        <v>0</v>
      </c>
      <c r="JQK7" s="62">
        <f>'Hist. country inflation'!JSD256/100</f>
        <v>0</v>
      </c>
      <c r="JQL7" s="62">
        <f>'Hist. country inflation'!JSE256/100</f>
        <v>0</v>
      </c>
      <c r="JQM7" s="62">
        <f>'Hist. country inflation'!JSF256/100</f>
        <v>0</v>
      </c>
      <c r="JQN7" s="62">
        <f>'Hist. country inflation'!JSG256/100</f>
        <v>0</v>
      </c>
      <c r="JQO7" s="62">
        <f>'Hist. country inflation'!JSH256/100</f>
        <v>0</v>
      </c>
      <c r="JQP7" s="62">
        <f>'Hist. country inflation'!JSI256/100</f>
        <v>0</v>
      </c>
      <c r="JQQ7" s="62">
        <f>'Hist. country inflation'!JSJ256/100</f>
        <v>0</v>
      </c>
      <c r="JQR7" s="62">
        <f>'Hist. country inflation'!JSK256/100</f>
        <v>0</v>
      </c>
      <c r="JQS7" s="62">
        <f>'Hist. country inflation'!JSL256/100</f>
        <v>0</v>
      </c>
      <c r="JQT7" s="62">
        <f>'Hist. country inflation'!JSM256/100</f>
        <v>0</v>
      </c>
      <c r="JQU7" s="62">
        <f>'Hist. country inflation'!JSN256/100</f>
        <v>0</v>
      </c>
      <c r="JQV7" s="62">
        <f>'Hist. country inflation'!JSO256/100</f>
        <v>0</v>
      </c>
      <c r="JQW7" s="62">
        <f>'Hist. country inflation'!JSP256/100</f>
        <v>0</v>
      </c>
      <c r="JQX7" s="62">
        <f>'Hist. country inflation'!JSQ256/100</f>
        <v>0</v>
      </c>
      <c r="JQY7" s="62">
        <f>'Hist. country inflation'!JSR256/100</f>
        <v>0</v>
      </c>
      <c r="JQZ7" s="62">
        <f>'Hist. country inflation'!JSS256/100</f>
        <v>0</v>
      </c>
      <c r="JRA7" s="62">
        <f>'Hist. country inflation'!JST256/100</f>
        <v>0</v>
      </c>
      <c r="JRB7" s="62">
        <f>'Hist. country inflation'!JSU256/100</f>
        <v>0</v>
      </c>
      <c r="JRC7" s="62">
        <f>'Hist. country inflation'!JSV256/100</f>
        <v>0</v>
      </c>
      <c r="JRD7" s="62">
        <f>'Hist. country inflation'!JSW256/100</f>
        <v>0</v>
      </c>
      <c r="JRE7" s="62">
        <f>'Hist. country inflation'!JSX256/100</f>
        <v>0</v>
      </c>
      <c r="JRF7" s="62">
        <f>'Hist. country inflation'!JSY256/100</f>
        <v>0</v>
      </c>
      <c r="JRG7" s="62">
        <f>'Hist. country inflation'!JSZ256/100</f>
        <v>0</v>
      </c>
      <c r="JRH7" s="62">
        <f>'Hist. country inflation'!JTA256/100</f>
        <v>0</v>
      </c>
      <c r="JRI7" s="62">
        <f>'Hist. country inflation'!JTB256/100</f>
        <v>0</v>
      </c>
      <c r="JRJ7" s="62">
        <f>'Hist. country inflation'!JTC256/100</f>
        <v>0</v>
      </c>
      <c r="JRK7" s="62">
        <f>'Hist. country inflation'!JTD256/100</f>
        <v>0</v>
      </c>
      <c r="JRL7" s="62">
        <f>'Hist. country inflation'!JTE256/100</f>
        <v>0</v>
      </c>
      <c r="JRM7" s="62">
        <f>'Hist. country inflation'!JTF256/100</f>
        <v>0</v>
      </c>
      <c r="JRN7" s="62">
        <f>'Hist. country inflation'!JTG256/100</f>
        <v>0</v>
      </c>
      <c r="JRO7" s="62">
        <f>'Hist. country inflation'!JTH256/100</f>
        <v>0</v>
      </c>
      <c r="JRP7" s="62">
        <f>'Hist. country inflation'!JTI256/100</f>
        <v>0</v>
      </c>
      <c r="JRQ7" s="62">
        <f>'Hist. country inflation'!JTJ256/100</f>
        <v>0</v>
      </c>
      <c r="JRR7" s="62">
        <f>'Hist. country inflation'!JTK256/100</f>
        <v>0</v>
      </c>
      <c r="JRS7" s="62">
        <f>'Hist. country inflation'!JTL256/100</f>
        <v>0</v>
      </c>
      <c r="JRT7" s="62">
        <f>'Hist. country inflation'!JTM256/100</f>
        <v>0</v>
      </c>
      <c r="JRU7" s="62">
        <f>'Hist. country inflation'!JTN256/100</f>
        <v>0</v>
      </c>
      <c r="JRV7" s="62">
        <f>'Hist. country inflation'!JTO256/100</f>
        <v>0</v>
      </c>
      <c r="JRW7" s="62">
        <f>'Hist. country inflation'!JTP256/100</f>
        <v>0</v>
      </c>
      <c r="JRX7" s="62">
        <f>'Hist. country inflation'!JTQ256/100</f>
        <v>0</v>
      </c>
      <c r="JRY7" s="62">
        <f>'Hist. country inflation'!JTR256/100</f>
        <v>0</v>
      </c>
      <c r="JRZ7" s="62">
        <f>'Hist. country inflation'!JTS256/100</f>
        <v>0</v>
      </c>
      <c r="JSA7" s="62">
        <f>'Hist. country inflation'!JTT256/100</f>
        <v>0</v>
      </c>
      <c r="JSB7" s="62">
        <f>'Hist. country inflation'!JTU256/100</f>
        <v>0</v>
      </c>
      <c r="JSC7" s="62">
        <f>'Hist. country inflation'!JTV256/100</f>
        <v>0</v>
      </c>
      <c r="JSD7" s="62">
        <f>'Hist. country inflation'!JTW256/100</f>
        <v>0</v>
      </c>
      <c r="JSE7" s="62">
        <f>'Hist. country inflation'!JTX256/100</f>
        <v>0</v>
      </c>
      <c r="JSF7" s="62">
        <f>'Hist. country inflation'!JTY256/100</f>
        <v>0</v>
      </c>
      <c r="JSG7" s="62">
        <f>'Hist. country inflation'!JTZ256/100</f>
        <v>0</v>
      </c>
      <c r="JSH7" s="62">
        <f>'Hist. country inflation'!JUA256/100</f>
        <v>0</v>
      </c>
      <c r="JSI7" s="62">
        <f>'Hist. country inflation'!JUB256/100</f>
        <v>0</v>
      </c>
      <c r="JSJ7" s="62">
        <f>'Hist. country inflation'!JUC256/100</f>
        <v>0</v>
      </c>
      <c r="JSK7" s="62">
        <f>'Hist. country inflation'!JUD256/100</f>
        <v>0</v>
      </c>
      <c r="JSL7" s="62">
        <f>'Hist. country inflation'!JUE256/100</f>
        <v>0</v>
      </c>
      <c r="JSM7" s="62">
        <f>'Hist. country inflation'!JUF256/100</f>
        <v>0</v>
      </c>
      <c r="JSN7" s="62">
        <f>'Hist. country inflation'!JUG256/100</f>
        <v>0</v>
      </c>
      <c r="JSO7" s="62">
        <f>'Hist. country inflation'!JUH256/100</f>
        <v>0</v>
      </c>
      <c r="JSP7" s="62">
        <f>'Hist. country inflation'!JUI256/100</f>
        <v>0</v>
      </c>
      <c r="JSQ7" s="62">
        <f>'Hist. country inflation'!JUJ256/100</f>
        <v>0</v>
      </c>
      <c r="JSR7" s="62">
        <f>'Hist. country inflation'!JUK256/100</f>
        <v>0</v>
      </c>
      <c r="JSS7" s="62">
        <f>'Hist. country inflation'!JUL256/100</f>
        <v>0</v>
      </c>
      <c r="JST7" s="62">
        <f>'Hist. country inflation'!JUM256/100</f>
        <v>0</v>
      </c>
      <c r="JSU7" s="62">
        <f>'Hist. country inflation'!JUN256/100</f>
        <v>0</v>
      </c>
      <c r="JSV7" s="62">
        <f>'Hist. country inflation'!JUO256/100</f>
        <v>0</v>
      </c>
      <c r="JSW7" s="62">
        <f>'Hist. country inflation'!JUP256/100</f>
        <v>0</v>
      </c>
      <c r="JSX7" s="62">
        <f>'Hist. country inflation'!JUQ256/100</f>
        <v>0</v>
      </c>
      <c r="JSY7" s="62">
        <f>'Hist. country inflation'!JUR256/100</f>
        <v>0</v>
      </c>
      <c r="JSZ7" s="62">
        <f>'Hist. country inflation'!JUS256/100</f>
        <v>0</v>
      </c>
      <c r="JTA7" s="62">
        <f>'Hist. country inflation'!JUT256/100</f>
        <v>0</v>
      </c>
      <c r="JTB7" s="62">
        <f>'Hist. country inflation'!JUU256/100</f>
        <v>0</v>
      </c>
      <c r="JTC7" s="62">
        <f>'Hist. country inflation'!JUV256/100</f>
        <v>0</v>
      </c>
      <c r="JTD7" s="62">
        <f>'Hist. country inflation'!JUW256/100</f>
        <v>0</v>
      </c>
      <c r="JTE7" s="62">
        <f>'Hist. country inflation'!JUX256/100</f>
        <v>0</v>
      </c>
      <c r="JTF7" s="62">
        <f>'Hist. country inflation'!JUY256/100</f>
        <v>0</v>
      </c>
      <c r="JTG7" s="62">
        <f>'Hist. country inflation'!JUZ256/100</f>
        <v>0</v>
      </c>
      <c r="JTH7" s="62">
        <f>'Hist. country inflation'!JVA256/100</f>
        <v>0</v>
      </c>
      <c r="JTI7" s="62">
        <f>'Hist. country inflation'!JVB256/100</f>
        <v>0</v>
      </c>
      <c r="JTJ7" s="62">
        <f>'Hist. country inflation'!JVC256/100</f>
        <v>0</v>
      </c>
      <c r="JTK7" s="62">
        <f>'Hist. country inflation'!JVD256/100</f>
        <v>0</v>
      </c>
      <c r="JTL7" s="62">
        <f>'Hist. country inflation'!JVE256/100</f>
        <v>0</v>
      </c>
      <c r="JTM7" s="62">
        <f>'Hist. country inflation'!JVF256/100</f>
        <v>0</v>
      </c>
      <c r="JTN7" s="62">
        <f>'Hist. country inflation'!JVG256/100</f>
        <v>0</v>
      </c>
      <c r="JTO7" s="62">
        <f>'Hist. country inflation'!JVH256/100</f>
        <v>0</v>
      </c>
      <c r="JTP7" s="62">
        <f>'Hist. country inflation'!JVI256/100</f>
        <v>0</v>
      </c>
      <c r="JTQ7" s="62">
        <f>'Hist. country inflation'!JVJ256/100</f>
        <v>0</v>
      </c>
      <c r="JTR7" s="62">
        <f>'Hist. country inflation'!JVK256/100</f>
        <v>0</v>
      </c>
      <c r="JTS7" s="62">
        <f>'Hist. country inflation'!JVL256/100</f>
        <v>0</v>
      </c>
      <c r="JTT7" s="62">
        <f>'Hist. country inflation'!JVM256/100</f>
        <v>0</v>
      </c>
      <c r="JTU7" s="62">
        <f>'Hist. country inflation'!JVN256/100</f>
        <v>0</v>
      </c>
      <c r="JTV7" s="62">
        <f>'Hist. country inflation'!JVO256/100</f>
        <v>0</v>
      </c>
      <c r="JTW7" s="62">
        <f>'Hist. country inflation'!JVP256/100</f>
        <v>0</v>
      </c>
      <c r="JTX7" s="62">
        <f>'Hist. country inflation'!JVQ256/100</f>
        <v>0</v>
      </c>
      <c r="JTY7" s="62">
        <f>'Hist. country inflation'!JVR256/100</f>
        <v>0</v>
      </c>
      <c r="JTZ7" s="62">
        <f>'Hist. country inflation'!JVS256/100</f>
        <v>0</v>
      </c>
      <c r="JUA7" s="62">
        <f>'Hist. country inflation'!JVT256/100</f>
        <v>0</v>
      </c>
      <c r="JUB7" s="62">
        <f>'Hist. country inflation'!JVU256/100</f>
        <v>0</v>
      </c>
      <c r="JUC7" s="62">
        <f>'Hist. country inflation'!JVV256/100</f>
        <v>0</v>
      </c>
      <c r="JUD7" s="62">
        <f>'Hist. country inflation'!JVW256/100</f>
        <v>0</v>
      </c>
      <c r="JUE7" s="62">
        <f>'Hist. country inflation'!JVX256/100</f>
        <v>0</v>
      </c>
      <c r="JUF7" s="62">
        <f>'Hist. country inflation'!JVY256/100</f>
        <v>0</v>
      </c>
      <c r="JUG7" s="62">
        <f>'Hist. country inflation'!JVZ256/100</f>
        <v>0</v>
      </c>
      <c r="JUH7" s="62">
        <f>'Hist. country inflation'!JWA256/100</f>
        <v>0</v>
      </c>
      <c r="JUI7" s="62">
        <f>'Hist. country inflation'!JWB256/100</f>
        <v>0</v>
      </c>
      <c r="JUJ7" s="62">
        <f>'Hist. country inflation'!JWC256/100</f>
        <v>0</v>
      </c>
      <c r="JUK7" s="62">
        <f>'Hist. country inflation'!JWD256/100</f>
        <v>0</v>
      </c>
      <c r="JUL7" s="62">
        <f>'Hist. country inflation'!JWE256/100</f>
        <v>0</v>
      </c>
      <c r="JUM7" s="62">
        <f>'Hist. country inflation'!JWF256/100</f>
        <v>0</v>
      </c>
      <c r="JUN7" s="62">
        <f>'Hist. country inflation'!JWG256/100</f>
        <v>0</v>
      </c>
      <c r="JUO7" s="62">
        <f>'Hist. country inflation'!JWH256/100</f>
        <v>0</v>
      </c>
      <c r="JUP7" s="62">
        <f>'Hist. country inflation'!JWI256/100</f>
        <v>0</v>
      </c>
      <c r="JUQ7" s="62">
        <f>'Hist. country inflation'!JWJ256/100</f>
        <v>0</v>
      </c>
      <c r="JUR7" s="62">
        <f>'Hist. country inflation'!JWK256/100</f>
        <v>0</v>
      </c>
      <c r="JUS7" s="62">
        <f>'Hist. country inflation'!JWL256/100</f>
        <v>0</v>
      </c>
      <c r="JUT7" s="62">
        <f>'Hist. country inflation'!JWM256/100</f>
        <v>0</v>
      </c>
      <c r="JUU7" s="62">
        <f>'Hist. country inflation'!JWN256/100</f>
        <v>0</v>
      </c>
      <c r="JUV7" s="62">
        <f>'Hist. country inflation'!JWO256/100</f>
        <v>0</v>
      </c>
      <c r="JUW7" s="62">
        <f>'Hist. country inflation'!JWP256/100</f>
        <v>0</v>
      </c>
      <c r="JUX7" s="62">
        <f>'Hist. country inflation'!JWQ256/100</f>
        <v>0</v>
      </c>
      <c r="JUY7" s="62">
        <f>'Hist. country inflation'!JWR256/100</f>
        <v>0</v>
      </c>
      <c r="JUZ7" s="62">
        <f>'Hist. country inflation'!JWS256/100</f>
        <v>0</v>
      </c>
      <c r="JVA7" s="62">
        <f>'Hist. country inflation'!JWT256/100</f>
        <v>0</v>
      </c>
      <c r="JVB7" s="62">
        <f>'Hist. country inflation'!JWU256/100</f>
        <v>0</v>
      </c>
      <c r="JVC7" s="62">
        <f>'Hist. country inflation'!JWV256/100</f>
        <v>0</v>
      </c>
      <c r="JVD7" s="62">
        <f>'Hist. country inflation'!JWW256/100</f>
        <v>0</v>
      </c>
      <c r="JVE7" s="62">
        <f>'Hist. country inflation'!JWX256/100</f>
        <v>0</v>
      </c>
      <c r="JVF7" s="62">
        <f>'Hist. country inflation'!JWY256/100</f>
        <v>0</v>
      </c>
      <c r="JVG7" s="62">
        <f>'Hist. country inflation'!JWZ256/100</f>
        <v>0</v>
      </c>
      <c r="JVH7" s="62">
        <f>'Hist. country inflation'!JXA256/100</f>
        <v>0</v>
      </c>
      <c r="JVI7" s="62">
        <f>'Hist. country inflation'!JXB256/100</f>
        <v>0</v>
      </c>
      <c r="JVJ7" s="62">
        <f>'Hist. country inflation'!JXC256/100</f>
        <v>0</v>
      </c>
      <c r="JVK7" s="62">
        <f>'Hist. country inflation'!JXD256/100</f>
        <v>0</v>
      </c>
      <c r="JVL7" s="62">
        <f>'Hist. country inflation'!JXE256/100</f>
        <v>0</v>
      </c>
      <c r="JVM7" s="62">
        <f>'Hist. country inflation'!JXF256/100</f>
        <v>0</v>
      </c>
      <c r="JVN7" s="62">
        <f>'Hist. country inflation'!JXG256/100</f>
        <v>0</v>
      </c>
      <c r="JVO7" s="62">
        <f>'Hist. country inflation'!JXH256/100</f>
        <v>0</v>
      </c>
      <c r="JVP7" s="62">
        <f>'Hist. country inflation'!JXI256/100</f>
        <v>0</v>
      </c>
      <c r="JVQ7" s="62">
        <f>'Hist. country inflation'!JXJ256/100</f>
        <v>0</v>
      </c>
      <c r="JVR7" s="62">
        <f>'Hist. country inflation'!JXK256/100</f>
        <v>0</v>
      </c>
      <c r="JVS7" s="62">
        <f>'Hist. country inflation'!JXL256/100</f>
        <v>0</v>
      </c>
      <c r="JVT7" s="62">
        <f>'Hist. country inflation'!JXM256/100</f>
        <v>0</v>
      </c>
      <c r="JVU7" s="62">
        <f>'Hist. country inflation'!JXN256/100</f>
        <v>0</v>
      </c>
      <c r="JVV7" s="62">
        <f>'Hist. country inflation'!JXO256/100</f>
        <v>0</v>
      </c>
      <c r="JVW7" s="62">
        <f>'Hist. country inflation'!JXP256/100</f>
        <v>0</v>
      </c>
      <c r="JVX7" s="62">
        <f>'Hist. country inflation'!JXQ256/100</f>
        <v>0</v>
      </c>
      <c r="JVY7" s="62">
        <f>'Hist. country inflation'!JXR256/100</f>
        <v>0</v>
      </c>
      <c r="JVZ7" s="62">
        <f>'Hist. country inflation'!JXS256/100</f>
        <v>0</v>
      </c>
      <c r="JWA7" s="62">
        <f>'Hist. country inflation'!JXT256/100</f>
        <v>0</v>
      </c>
      <c r="JWB7" s="62">
        <f>'Hist. country inflation'!JXU256/100</f>
        <v>0</v>
      </c>
      <c r="JWC7" s="62">
        <f>'Hist. country inflation'!JXV256/100</f>
        <v>0</v>
      </c>
      <c r="JWD7" s="62">
        <f>'Hist. country inflation'!JXW256/100</f>
        <v>0</v>
      </c>
      <c r="JWE7" s="62">
        <f>'Hist. country inflation'!JXX256/100</f>
        <v>0</v>
      </c>
      <c r="JWF7" s="62">
        <f>'Hist. country inflation'!JXY256/100</f>
        <v>0</v>
      </c>
      <c r="JWG7" s="62">
        <f>'Hist. country inflation'!JXZ256/100</f>
        <v>0</v>
      </c>
      <c r="JWH7" s="62">
        <f>'Hist. country inflation'!JYA256/100</f>
        <v>0</v>
      </c>
      <c r="JWI7" s="62">
        <f>'Hist. country inflation'!JYB256/100</f>
        <v>0</v>
      </c>
      <c r="JWJ7" s="62">
        <f>'Hist. country inflation'!JYC256/100</f>
        <v>0</v>
      </c>
      <c r="JWK7" s="62">
        <f>'Hist. country inflation'!JYD256/100</f>
        <v>0</v>
      </c>
      <c r="JWL7" s="62">
        <f>'Hist. country inflation'!JYE256/100</f>
        <v>0</v>
      </c>
      <c r="JWM7" s="62">
        <f>'Hist. country inflation'!JYF256/100</f>
        <v>0</v>
      </c>
      <c r="JWN7" s="62">
        <f>'Hist. country inflation'!JYG256/100</f>
        <v>0</v>
      </c>
      <c r="JWO7" s="62">
        <f>'Hist. country inflation'!JYH256/100</f>
        <v>0</v>
      </c>
      <c r="JWP7" s="62">
        <f>'Hist. country inflation'!JYI256/100</f>
        <v>0</v>
      </c>
      <c r="JWQ7" s="62">
        <f>'Hist. country inflation'!JYJ256/100</f>
        <v>0</v>
      </c>
      <c r="JWR7" s="62">
        <f>'Hist. country inflation'!JYK256/100</f>
        <v>0</v>
      </c>
      <c r="JWS7" s="62">
        <f>'Hist. country inflation'!JYL256/100</f>
        <v>0</v>
      </c>
      <c r="JWT7" s="62">
        <f>'Hist. country inflation'!JYM256/100</f>
        <v>0</v>
      </c>
      <c r="JWU7" s="62">
        <f>'Hist. country inflation'!JYN256/100</f>
        <v>0</v>
      </c>
      <c r="JWV7" s="62">
        <f>'Hist. country inflation'!JYO256/100</f>
        <v>0</v>
      </c>
      <c r="JWW7" s="62">
        <f>'Hist. country inflation'!JYP256/100</f>
        <v>0</v>
      </c>
      <c r="JWX7" s="62">
        <f>'Hist. country inflation'!JYQ256/100</f>
        <v>0</v>
      </c>
      <c r="JWY7" s="62">
        <f>'Hist. country inflation'!JYR256/100</f>
        <v>0</v>
      </c>
      <c r="JWZ7" s="62">
        <f>'Hist. country inflation'!JYS256/100</f>
        <v>0</v>
      </c>
      <c r="JXA7" s="62">
        <f>'Hist. country inflation'!JYT256/100</f>
        <v>0</v>
      </c>
      <c r="JXB7" s="62">
        <f>'Hist. country inflation'!JYU256/100</f>
        <v>0</v>
      </c>
      <c r="JXC7" s="62">
        <f>'Hist. country inflation'!JYV256/100</f>
        <v>0</v>
      </c>
      <c r="JXD7" s="62">
        <f>'Hist. country inflation'!JYW256/100</f>
        <v>0</v>
      </c>
      <c r="JXE7" s="62">
        <f>'Hist. country inflation'!JYX256/100</f>
        <v>0</v>
      </c>
      <c r="JXF7" s="62">
        <f>'Hist. country inflation'!JYY256/100</f>
        <v>0</v>
      </c>
      <c r="JXG7" s="62">
        <f>'Hist. country inflation'!JYZ256/100</f>
        <v>0</v>
      </c>
      <c r="JXH7" s="62">
        <f>'Hist. country inflation'!JZA256/100</f>
        <v>0</v>
      </c>
      <c r="JXI7" s="62">
        <f>'Hist. country inflation'!JZB256/100</f>
        <v>0</v>
      </c>
      <c r="JXJ7" s="62">
        <f>'Hist. country inflation'!JZC256/100</f>
        <v>0</v>
      </c>
      <c r="JXK7" s="62">
        <f>'Hist. country inflation'!JZD256/100</f>
        <v>0</v>
      </c>
      <c r="JXL7" s="62">
        <f>'Hist. country inflation'!JZE256/100</f>
        <v>0</v>
      </c>
      <c r="JXM7" s="62">
        <f>'Hist. country inflation'!JZF256/100</f>
        <v>0</v>
      </c>
      <c r="JXN7" s="62">
        <f>'Hist. country inflation'!JZG256/100</f>
        <v>0</v>
      </c>
      <c r="JXO7" s="62">
        <f>'Hist. country inflation'!JZH256/100</f>
        <v>0</v>
      </c>
      <c r="JXP7" s="62">
        <f>'Hist. country inflation'!JZI256/100</f>
        <v>0</v>
      </c>
      <c r="JXQ7" s="62">
        <f>'Hist. country inflation'!JZJ256/100</f>
        <v>0</v>
      </c>
      <c r="JXR7" s="62">
        <f>'Hist. country inflation'!JZK256/100</f>
        <v>0</v>
      </c>
      <c r="JXS7" s="62">
        <f>'Hist. country inflation'!JZL256/100</f>
        <v>0</v>
      </c>
      <c r="JXT7" s="62">
        <f>'Hist. country inflation'!JZM256/100</f>
        <v>0</v>
      </c>
      <c r="JXU7" s="62">
        <f>'Hist. country inflation'!JZN256/100</f>
        <v>0</v>
      </c>
      <c r="JXV7" s="62">
        <f>'Hist. country inflation'!JZO256/100</f>
        <v>0</v>
      </c>
      <c r="JXW7" s="62">
        <f>'Hist. country inflation'!JZP256/100</f>
        <v>0</v>
      </c>
      <c r="JXX7" s="62">
        <f>'Hist. country inflation'!JZQ256/100</f>
        <v>0</v>
      </c>
      <c r="JXY7" s="62">
        <f>'Hist. country inflation'!JZR256/100</f>
        <v>0</v>
      </c>
      <c r="JXZ7" s="62">
        <f>'Hist. country inflation'!JZS256/100</f>
        <v>0</v>
      </c>
      <c r="JYA7" s="62">
        <f>'Hist. country inflation'!JZT256/100</f>
        <v>0</v>
      </c>
      <c r="JYB7" s="62">
        <f>'Hist. country inflation'!JZU256/100</f>
        <v>0</v>
      </c>
      <c r="JYC7" s="62">
        <f>'Hist. country inflation'!JZV256/100</f>
        <v>0</v>
      </c>
      <c r="JYD7" s="62">
        <f>'Hist. country inflation'!JZW256/100</f>
        <v>0</v>
      </c>
      <c r="JYE7" s="62">
        <f>'Hist. country inflation'!JZX256/100</f>
        <v>0</v>
      </c>
      <c r="JYF7" s="62">
        <f>'Hist. country inflation'!JZY256/100</f>
        <v>0</v>
      </c>
      <c r="JYG7" s="62">
        <f>'Hist. country inflation'!JZZ256/100</f>
        <v>0</v>
      </c>
      <c r="JYH7" s="62">
        <f>'Hist. country inflation'!KAA256/100</f>
        <v>0</v>
      </c>
      <c r="JYI7" s="62">
        <f>'Hist. country inflation'!KAB256/100</f>
        <v>0</v>
      </c>
      <c r="JYJ7" s="62">
        <f>'Hist. country inflation'!KAC256/100</f>
        <v>0</v>
      </c>
      <c r="JYK7" s="62">
        <f>'Hist. country inflation'!KAD256/100</f>
        <v>0</v>
      </c>
      <c r="JYL7" s="62">
        <f>'Hist. country inflation'!KAE256/100</f>
        <v>0</v>
      </c>
      <c r="JYM7" s="62">
        <f>'Hist. country inflation'!KAF256/100</f>
        <v>0</v>
      </c>
      <c r="JYN7" s="62">
        <f>'Hist. country inflation'!KAG256/100</f>
        <v>0</v>
      </c>
      <c r="JYO7" s="62">
        <f>'Hist. country inflation'!KAH256/100</f>
        <v>0</v>
      </c>
      <c r="JYP7" s="62">
        <f>'Hist. country inflation'!KAI256/100</f>
        <v>0</v>
      </c>
      <c r="JYQ7" s="62">
        <f>'Hist. country inflation'!KAJ256/100</f>
        <v>0</v>
      </c>
      <c r="JYR7" s="62">
        <f>'Hist. country inflation'!KAK256/100</f>
        <v>0</v>
      </c>
      <c r="JYS7" s="62">
        <f>'Hist. country inflation'!KAL256/100</f>
        <v>0</v>
      </c>
      <c r="JYT7" s="62">
        <f>'Hist. country inflation'!KAM256/100</f>
        <v>0</v>
      </c>
      <c r="JYU7" s="62">
        <f>'Hist. country inflation'!KAN256/100</f>
        <v>0</v>
      </c>
      <c r="JYV7" s="62">
        <f>'Hist. country inflation'!KAO256/100</f>
        <v>0</v>
      </c>
      <c r="JYW7" s="62">
        <f>'Hist. country inflation'!KAP256/100</f>
        <v>0</v>
      </c>
      <c r="JYX7" s="62">
        <f>'Hist. country inflation'!KAQ256/100</f>
        <v>0</v>
      </c>
      <c r="JYY7" s="62">
        <f>'Hist. country inflation'!KAR256/100</f>
        <v>0</v>
      </c>
      <c r="JYZ7" s="62">
        <f>'Hist. country inflation'!KAS256/100</f>
        <v>0</v>
      </c>
      <c r="JZA7" s="62">
        <f>'Hist. country inflation'!KAT256/100</f>
        <v>0</v>
      </c>
      <c r="JZB7" s="62">
        <f>'Hist. country inflation'!KAU256/100</f>
        <v>0</v>
      </c>
      <c r="JZC7" s="62">
        <f>'Hist. country inflation'!KAV256/100</f>
        <v>0</v>
      </c>
      <c r="JZD7" s="62">
        <f>'Hist. country inflation'!KAW256/100</f>
        <v>0</v>
      </c>
      <c r="JZE7" s="62">
        <f>'Hist. country inflation'!KAX256/100</f>
        <v>0</v>
      </c>
      <c r="JZF7" s="62">
        <f>'Hist. country inflation'!KAY256/100</f>
        <v>0</v>
      </c>
      <c r="JZG7" s="62">
        <f>'Hist. country inflation'!KAZ256/100</f>
        <v>0</v>
      </c>
      <c r="JZH7" s="62">
        <f>'Hist. country inflation'!KBA256/100</f>
        <v>0</v>
      </c>
      <c r="JZI7" s="62">
        <f>'Hist. country inflation'!KBB256/100</f>
        <v>0</v>
      </c>
      <c r="JZJ7" s="62">
        <f>'Hist. country inflation'!KBC256/100</f>
        <v>0</v>
      </c>
      <c r="JZK7" s="62">
        <f>'Hist. country inflation'!KBD256/100</f>
        <v>0</v>
      </c>
      <c r="JZL7" s="62">
        <f>'Hist. country inflation'!KBE256/100</f>
        <v>0</v>
      </c>
      <c r="JZM7" s="62">
        <f>'Hist. country inflation'!KBF256/100</f>
        <v>0</v>
      </c>
      <c r="JZN7" s="62">
        <f>'Hist. country inflation'!KBG256/100</f>
        <v>0</v>
      </c>
      <c r="JZO7" s="62">
        <f>'Hist. country inflation'!KBH256/100</f>
        <v>0</v>
      </c>
      <c r="JZP7" s="62">
        <f>'Hist. country inflation'!KBI256/100</f>
        <v>0</v>
      </c>
      <c r="JZQ7" s="62">
        <f>'Hist. country inflation'!KBJ256/100</f>
        <v>0</v>
      </c>
      <c r="JZR7" s="62">
        <f>'Hist. country inflation'!KBK256/100</f>
        <v>0</v>
      </c>
      <c r="JZS7" s="62">
        <f>'Hist. country inflation'!KBL256/100</f>
        <v>0</v>
      </c>
      <c r="JZT7" s="62">
        <f>'Hist. country inflation'!KBM256/100</f>
        <v>0</v>
      </c>
      <c r="JZU7" s="62">
        <f>'Hist. country inflation'!KBN256/100</f>
        <v>0</v>
      </c>
      <c r="JZV7" s="62">
        <f>'Hist. country inflation'!KBO256/100</f>
        <v>0</v>
      </c>
      <c r="JZW7" s="62">
        <f>'Hist. country inflation'!KBP256/100</f>
        <v>0</v>
      </c>
      <c r="JZX7" s="62">
        <f>'Hist. country inflation'!KBQ256/100</f>
        <v>0</v>
      </c>
      <c r="JZY7" s="62">
        <f>'Hist. country inflation'!KBR256/100</f>
        <v>0</v>
      </c>
      <c r="JZZ7" s="62">
        <f>'Hist. country inflation'!KBS256/100</f>
        <v>0</v>
      </c>
      <c r="KAA7" s="62">
        <f>'Hist. country inflation'!KBT256/100</f>
        <v>0</v>
      </c>
      <c r="KAB7" s="62">
        <f>'Hist. country inflation'!KBU256/100</f>
        <v>0</v>
      </c>
      <c r="KAC7" s="62">
        <f>'Hist. country inflation'!KBV256/100</f>
        <v>0</v>
      </c>
      <c r="KAD7" s="62">
        <f>'Hist. country inflation'!KBW256/100</f>
        <v>0</v>
      </c>
      <c r="KAE7" s="62">
        <f>'Hist. country inflation'!KBX256/100</f>
        <v>0</v>
      </c>
      <c r="KAF7" s="62">
        <f>'Hist. country inflation'!KBY256/100</f>
        <v>0</v>
      </c>
      <c r="KAG7" s="62">
        <f>'Hist. country inflation'!KBZ256/100</f>
        <v>0</v>
      </c>
      <c r="KAH7" s="62">
        <f>'Hist. country inflation'!KCA256/100</f>
        <v>0</v>
      </c>
      <c r="KAI7" s="62">
        <f>'Hist. country inflation'!KCB256/100</f>
        <v>0</v>
      </c>
      <c r="KAJ7" s="62">
        <f>'Hist. country inflation'!KCC256/100</f>
        <v>0</v>
      </c>
      <c r="KAK7" s="62">
        <f>'Hist. country inflation'!KCD256/100</f>
        <v>0</v>
      </c>
      <c r="KAL7" s="62">
        <f>'Hist. country inflation'!KCE256/100</f>
        <v>0</v>
      </c>
      <c r="KAM7" s="62">
        <f>'Hist. country inflation'!KCF256/100</f>
        <v>0</v>
      </c>
      <c r="KAN7" s="62">
        <f>'Hist. country inflation'!KCG256/100</f>
        <v>0</v>
      </c>
      <c r="KAO7" s="62">
        <f>'Hist. country inflation'!KCH256/100</f>
        <v>0</v>
      </c>
      <c r="KAP7" s="62">
        <f>'Hist. country inflation'!KCI256/100</f>
        <v>0</v>
      </c>
      <c r="KAQ7" s="62">
        <f>'Hist. country inflation'!KCJ256/100</f>
        <v>0</v>
      </c>
      <c r="KAR7" s="62">
        <f>'Hist. country inflation'!KCK256/100</f>
        <v>0</v>
      </c>
      <c r="KAS7" s="62">
        <f>'Hist. country inflation'!KCL256/100</f>
        <v>0</v>
      </c>
      <c r="KAT7" s="62">
        <f>'Hist. country inflation'!KCM256/100</f>
        <v>0</v>
      </c>
      <c r="KAU7" s="62">
        <f>'Hist. country inflation'!KCN256/100</f>
        <v>0</v>
      </c>
      <c r="KAV7" s="62">
        <f>'Hist. country inflation'!KCO256/100</f>
        <v>0</v>
      </c>
      <c r="KAW7" s="62">
        <f>'Hist. country inflation'!KCP256/100</f>
        <v>0</v>
      </c>
      <c r="KAX7" s="62">
        <f>'Hist. country inflation'!KCQ256/100</f>
        <v>0</v>
      </c>
      <c r="KAY7" s="62">
        <f>'Hist. country inflation'!KCR256/100</f>
        <v>0</v>
      </c>
      <c r="KAZ7" s="62">
        <f>'Hist. country inflation'!KCS256/100</f>
        <v>0</v>
      </c>
      <c r="KBA7" s="62">
        <f>'Hist. country inflation'!KCT256/100</f>
        <v>0</v>
      </c>
      <c r="KBB7" s="62">
        <f>'Hist. country inflation'!KCU256/100</f>
        <v>0</v>
      </c>
      <c r="KBC7" s="62">
        <f>'Hist. country inflation'!KCV256/100</f>
        <v>0</v>
      </c>
      <c r="KBD7" s="62">
        <f>'Hist. country inflation'!KCW256/100</f>
        <v>0</v>
      </c>
      <c r="KBE7" s="62">
        <f>'Hist. country inflation'!KCX256/100</f>
        <v>0</v>
      </c>
      <c r="KBF7" s="62">
        <f>'Hist. country inflation'!KCY256/100</f>
        <v>0</v>
      </c>
      <c r="KBG7" s="62">
        <f>'Hist. country inflation'!KCZ256/100</f>
        <v>0</v>
      </c>
      <c r="KBH7" s="62">
        <f>'Hist. country inflation'!KDA256/100</f>
        <v>0</v>
      </c>
      <c r="KBI7" s="62">
        <f>'Hist. country inflation'!KDB256/100</f>
        <v>0</v>
      </c>
      <c r="KBJ7" s="62">
        <f>'Hist. country inflation'!KDC256/100</f>
        <v>0</v>
      </c>
      <c r="KBK7" s="62">
        <f>'Hist. country inflation'!KDD256/100</f>
        <v>0</v>
      </c>
      <c r="KBL7" s="62">
        <f>'Hist. country inflation'!KDE256/100</f>
        <v>0</v>
      </c>
      <c r="KBM7" s="62">
        <f>'Hist. country inflation'!KDF256/100</f>
        <v>0</v>
      </c>
      <c r="KBN7" s="62">
        <f>'Hist. country inflation'!KDG256/100</f>
        <v>0</v>
      </c>
      <c r="KBO7" s="62">
        <f>'Hist. country inflation'!KDH256/100</f>
        <v>0</v>
      </c>
      <c r="KBP7" s="62">
        <f>'Hist. country inflation'!KDI256/100</f>
        <v>0</v>
      </c>
      <c r="KBQ7" s="62">
        <f>'Hist. country inflation'!KDJ256/100</f>
        <v>0</v>
      </c>
      <c r="KBR7" s="62">
        <f>'Hist. country inflation'!KDK256/100</f>
        <v>0</v>
      </c>
      <c r="KBS7" s="62">
        <f>'Hist. country inflation'!KDL256/100</f>
        <v>0</v>
      </c>
      <c r="KBT7" s="62">
        <f>'Hist. country inflation'!KDM256/100</f>
        <v>0</v>
      </c>
      <c r="KBU7" s="62">
        <f>'Hist. country inflation'!KDN256/100</f>
        <v>0</v>
      </c>
      <c r="KBV7" s="62">
        <f>'Hist. country inflation'!KDO256/100</f>
        <v>0</v>
      </c>
      <c r="KBW7" s="62">
        <f>'Hist. country inflation'!KDP256/100</f>
        <v>0</v>
      </c>
      <c r="KBX7" s="62">
        <f>'Hist. country inflation'!KDQ256/100</f>
        <v>0</v>
      </c>
      <c r="KBY7" s="62">
        <f>'Hist. country inflation'!KDR256/100</f>
        <v>0</v>
      </c>
      <c r="KBZ7" s="62">
        <f>'Hist. country inflation'!KDS256/100</f>
        <v>0</v>
      </c>
      <c r="KCA7" s="62">
        <f>'Hist. country inflation'!KDT256/100</f>
        <v>0</v>
      </c>
      <c r="KCB7" s="62">
        <f>'Hist. country inflation'!KDU256/100</f>
        <v>0</v>
      </c>
      <c r="KCC7" s="62">
        <f>'Hist. country inflation'!KDV256/100</f>
        <v>0</v>
      </c>
      <c r="KCD7" s="62">
        <f>'Hist. country inflation'!KDW256/100</f>
        <v>0</v>
      </c>
      <c r="KCE7" s="62">
        <f>'Hist. country inflation'!KDX256/100</f>
        <v>0</v>
      </c>
      <c r="KCF7" s="62">
        <f>'Hist. country inflation'!KDY256/100</f>
        <v>0</v>
      </c>
      <c r="KCG7" s="62">
        <f>'Hist. country inflation'!KDZ256/100</f>
        <v>0</v>
      </c>
      <c r="KCH7" s="62">
        <f>'Hist. country inflation'!KEA256/100</f>
        <v>0</v>
      </c>
      <c r="KCI7" s="62">
        <f>'Hist. country inflation'!KEB256/100</f>
        <v>0</v>
      </c>
      <c r="KCJ7" s="62">
        <f>'Hist. country inflation'!KEC256/100</f>
        <v>0</v>
      </c>
      <c r="KCK7" s="62">
        <f>'Hist. country inflation'!KED256/100</f>
        <v>0</v>
      </c>
      <c r="KCL7" s="62">
        <f>'Hist. country inflation'!KEE256/100</f>
        <v>0</v>
      </c>
      <c r="KCM7" s="62">
        <f>'Hist. country inflation'!KEF256/100</f>
        <v>0</v>
      </c>
      <c r="KCN7" s="62">
        <f>'Hist. country inflation'!KEG256/100</f>
        <v>0</v>
      </c>
      <c r="KCO7" s="62">
        <f>'Hist. country inflation'!KEH256/100</f>
        <v>0</v>
      </c>
      <c r="KCP7" s="62">
        <f>'Hist. country inflation'!KEI256/100</f>
        <v>0</v>
      </c>
      <c r="KCQ7" s="62">
        <f>'Hist. country inflation'!KEJ256/100</f>
        <v>0</v>
      </c>
      <c r="KCR7" s="62">
        <f>'Hist. country inflation'!KEK256/100</f>
        <v>0</v>
      </c>
      <c r="KCS7" s="62">
        <f>'Hist. country inflation'!KEL256/100</f>
        <v>0</v>
      </c>
      <c r="KCT7" s="62">
        <f>'Hist. country inflation'!KEM256/100</f>
        <v>0</v>
      </c>
      <c r="KCU7" s="62">
        <f>'Hist. country inflation'!KEN256/100</f>
        <v>0</v>
      </c>
      <c r="KCV7" s="62">
        <f>'Hist. country inflation'!KEO256/100</f>
        <v>0</v>
      </c>
      <c r="KCW7" s="62">
        <f>'Hist. country inflation'!KEP256/100</f>
        <v>0</v>
      </c>
      <c r="KCX7" s="62">
        <f>'Hist. country inflation'!KEQ256/100</f>
        <v>0</v>
      </c>
      <c r="KCY7" s="62">
        <f>'Hist. country inflation'!KER256/100</f>
        <v>0</v>
      </c>
      <c r="KCZ7" s="62">
        <f>'Hist. country inflation'!KES256/100</f>
        <v>0</v>
      </c>
      <c r="KDA7" s="62">
        <f>'Hist. country inflation'!KET256/100</f>
        <v>0</v>
      </c>
      <c r="KDB7" s="62">
        <f>'Hist. country inflation'!KEU256/100</f>
        <v>0</v>
      </c>
      <c r="KDC7" s="62">
        <f>'Hist. country inflation'!KEV256/100</f>
        <v>0</v>
      </c>
      <c r="KDD7" s="62">
        <f>'Hist. country inflation'!KEW256/100</f>
        <v>0</v>
      </c>
      <c r="KDE7" s="62">
        <f>'Hist. country inflation'!KEX256/100</f>
        <v>0</v>
      </c>
      <c r="KDF7" s="62">
        <f>'Hist. country inflation'!KEY256/100</f>
        <v>0</v>
      </c>
      <c r="KDG7" s="62">
        <f>'Hist. country inflation'!KEZ256/100</f>
        <v>0</v>
      </c>
      <c r="KDH7" s="62">
        <f>'Hist. country inflation'!KFA256/100</f>
        <v>0</v>
      </c>
      <c r="KDI7" s="62">
        <f>'Hist. country inflation'!KFB256/100</f>
        <v>0</v>
      </c>
      <c r="KDJ7" s="62">
        <f>'Hist. country inflation'!KFC256/100</f>
        <v>0</v>
      </c>
      <c r="KDK7" s="62">
        <f>'Hist. country inflation'!KFD256/100</f>
        <v>0</v>
      </c>
      <c r="KDL7" s="62">
        <f>'Hist. country inflation'!KFE256/100</f>
        <v>0</v>
      </c>
      <c r="KDM7" s="62">
        <f>'Hist. country inflation'!KFF256/100</f>
        <v>0</v>
      </c>
      <c r="KDN7" s="62">
        <f>'Hist. country inflation'!KFG256/100</f>
        <v>0</v>
      </c>
      <c r="KDO7" s="62">
        <f>'Hist. country inflation'!KFH256/100</f>
        <v>0</v>
      </c>
      <c r="KDP7" s="62">
        <f>'Hist. country inflation'!KFI256/100</f>
        <v>0</v>
      </c>
      <c r="KDQ7" s="62">
        <f>'Hist. country inflation'!KFJ256/100</f>
        <v>0</v>
      </c>
      <c r="KDR7" s="62">
        <f>'Hist. country inflation'!KFK256/100</f>
        <v>0</v>
      </c>
      <c r="KDS7" s="62">
        <f>'Hist. country inflation'!KFL256/100</f>
        <v>0</v>
      </c>
      <c r="KDT7" s="62">
        <f>'Hist. country inflation'!KFM256/100</f>
        <v>0</v>
      </c>
      <c r="KDU7" s="62">
        <f>'Hist. country inflation'!KFN256/100</f>
        <v>0</v>
      </c>
      <c r="KDV7" s="62">
        <f>'Hist. country inflation'!KFO256/100</f>
        <v>0</v>
      </c>
      <c r="KDW7" s="62">
        <f>'Hist. country inflation'!KFP256/100</f>
        <v>0</v>
      </c>
      <c r="KDX7" s="62">
        <f>'Hist. country inflation'!KFQ256/100</f>
        <v>0</v>
      </c>
      <c r="KDY7" s="62">
        <f>'Hist. country inflation'!KFR256/100</f>
        <v>0</v>
      </c>
      <c r="KDZ7" s="62">
        <f>'Hist. country inflation'!KFS256/100</f>
        <v>0</v>
      </c>
      <c r="KEA7" s="62">
        <f>'Hist. country inflation'!KFT256/100</f>
        <v>0</v>
      </c>
      <c r="KEB7" s="62">
        <f>'Hist. country inflation'!KFU256/100</f>
        <v>0</v>
      </c>
      <c r="KEC7" s="62">
        <f>'Hist. country inflation'!KFV256/100</f>
        <v>0</v>
      </c>
      <c r="KED7" s="62">
        <f>'Hist. country inflation'!KFW256/100</f>
        <v>0</v>
      </c>
      <c r="KEE7" s="62">
        <f>'Hist. country inflation'!KFX256/100</f>
        <v>0</v>
      </c>
      <c r="KEF7" s="62">
        <f>'Hist. country inflation'!KFY256/100</f>
        <v>0</v>
      </c>
      <c r="KEG7" s="62">
        <f>'Hist. country inflation'!KFZ256/100</f>
        <v>0</v>
      </c>
      <c r="KEH7" s="62">
        <f>'Hist. country inflation'!KGA256/100</f>
        <v>0</v>
      </c>
      <c r="KEI7" s="62">
        <f>'Hist. country inflation'!KGB256/100</f>
        <v>0</v>
      </c>
      <c r="KEJ7" s="62">
        <f>'Hist. country inflation'!KGC256/100</f>
        <v>0</v>
      </c>
      <c r="KEK7" s="62">
        <f>'Hist. country inflation'!KGD256/100</f>
        <v>0</v>
      </c>
      <c r="KEL7" s="62">
        <f>'Hist. country inflation'!KGE256/100</f>
        <v>0</v>
      </c>
      <c r="KEM7" s="62">
        <f>'Hist. country inflation'!KGF256/100</f>
        <v>0</v>
      </c>
      <c r="KEN7" s="62">
        <f>'Hist. country inflation'!KGG256/100</f>
        <v>0</v>
      </c>
      <c r="KEO7" s="62">
        <f>'Hist. country inflation'!KGH256/100</f>
        <v>0</v>
      </c>
      <c r="KEP7" s="62">
        <f>'Hist. country inflation'!KGI256/100</f>
        <v>0</v>
      </c>
      <c r="KEQ7" s="62">
        <f>'Hist. country inflation'!KGJ256/100</f>
        <v>0</v>
      </c>
      <c r="KER7" s="62">
        <f>'Hist. country inflation'!KGK256/100</f>
        <v>0</v>
      </c>
      <c r="KES7" s="62">
        <f>'Hist. country inflation'!KGL256/100</f>
        <v>0</v>
      </c>
      <c r="KET7" s="62">
        <f>'Hist. country inflation'!KGM256/100</f>
        <v>0</v>
      </c>
      <c r="KEU7" s="62">
        <f>'Hist. country inflation'!KGN256/100</f>
        <v>0</v>
      </c>
      <c r="KEV7" s="62">
        <f>'Hist. country inflation'!KGO256/100</f>
        <v>0</v>
      </c>
      <c r="KEW7" s="62">
        <f>'Hist. country inflation'!KGP256/100</f>
        <v>0</v>
      </c>
      <c r="KEX7" s="62">
        <f>'Hist. country inflation'!KGQ256/100</f>
        <v>0</v>
      </c>
      <c r="KEY7" s="62">
        <f>'Hist. country inflation'!KGR256/100</f>
        <v>0</v>
      </c>
      <c r="KEZ7" s="62">
        <f>'Hist. country inflation'!KGS256/100</f>
        <v>0</v>
      </c>
      <c r="KFA7" s="62">
        <f>'Hist. country inflation'!KGT256/100</f>
        <v>0</v>
      </c>
      <c r="KFB7" s="62">
        <f>'Hist. country inflation'!KGU256/100</f>
        <v>0</v>
      </c>
      <c r="KFC7" s="62">
        <f>'Hist. country inflation'!KGV256/100</f>
        <v>0</v>
      </c>
      <c r="KFD7" s="62">
        <f>'Hist. country inflation'!KGW256/100</f>
        <v>0</v>
      </c>
      <c r="KFE7" s="62">
        <f>'Hist. country inflation'!KGX256/100</f>
        <v>0</v>
      </c>
      <c r="KFF7" s="62">
        <f>'Hist. country inflation'!KGY256/100</f>
        <v>0</v>
      </c>
      <c r="KFG7" s="62">
        <f>'Hist. country inflation'!KGZ256/100</f>
        <v>0</v>
      </c>
      <c r="KFH7" s="62">
        <f>'Hist. country inflation'!KHA256/100</f>
        <v>0</v>
      </c>
      <c r="KFI7" s="62">
        <f>'Hist. country inflation'!KHB256/100</f>
        <v>0</v>
      </c>
      <c r="KFJ7" s="62">
        <f>'Hist. country inflation'!KHC256/100</f>
        <v>0</v>
      </c>
      <c r="KFK7" s="62">
        <f>'Hist. country inflation'!KHD256/100</f>
        <v>0</v>
      </c>
      <c r="KFL7" s="62">
        <f>'Hist. country inflation'!KHE256/100</f>
        <v>0</v>
      </c>
      <c r="KFM7" s="62">
        <f>'Hist. country inflation'!KHF256/100</f>
        <v>0</v>
      </c>
      <c r="KFN7" s="62">
        <f>'Hist. country inflation'!KHG256/100</f>
        <v>0</v>
      </c>
      <c r="KFO7" s="62">
        <f>'Hist. country inflation'!KHH256/100</f>
        <v>0</v>
      </c>
      <c r="KFP7" s="62">
        <f>'Hist. country inflation'!KHI256/100</f>
        <v>0</v>
      </c>
      <c r="KFQ7" s="62">
        <f>'Hist. country inflation'!KHJ256/100</f>
        <v>0</v>
      </c>
      <c r="KFR7" s="62">
        <f>'Hist. country inflation'!KHK256/100</f>
        <v>0</v>
      </c>
      <c r="KFS7" s="62">
        <f>'Hist. country inflation'!KHL256/100</f>
        <v>0</v>
      </c>
      <c r="KFT7" s="62">
        <f>'Hist. country inflation'!KHM256/100</f>
        <v>0</v>
      </c>
      <c r="KFU7" s="62">
        <f>'Hist. country inflation'!KHN256/100</f>
        <v>0</v>
      </c>
      <c r="KFV7" s="62">
        <f>'Hist. country inflation'!KHO256/100</f>
        <v>0</v>
      </c>
      <c r="KFW7" s="62">
        <f>'Hist. country inflation'!KHP256/100</f>
        <v>0</v>
      </c>
      <c r="KFX7" s="62">
        <f>'Hist. country inflation'!KHQ256/100</f>
        <v>0</v>
      </c>
      <c r="KFY7" s="62">
        <f>'Hist. country inflation'!KHR256/100</f>
        <v>0</v>
      </c>
      <c r="KFZ7" s="62">
        <f>'Hist. country inflation'!KHS256/100</f>
        <v>0</v>
      </c>
      <c r="KGA7" s="62">
        <f>'Hist. country inflation'!KHT256/100</f>
        <v>0</v>
      </c>
      <c r="KGB7" s="62">
        <f>'Hist. country inflation'!KHU256/100</f>
        <v>0</v>
      </c>
      <c r="KGC7" s="62">
        <f>'Hist. country inflation'!KHV256/100</f>
        <v>0</v>
      </c>
      <c r="KGD7" s="62">
        <f>'Hist. country inflation'!KHW256/100</f>
        <v>0</v>
      </c>
      <c r="KGE7" s="62">
        <f>'Hist. country inflation'!KHX256/100</f>
        <v>0</v>
      </c>
      <c r="KGF7" s="62">
        <f>'Hist. country inflation'!KHY256/100</f>
        <v>0</v>
      </c>
      <c r="KGG7" s="62">
        <f>'Hist. country inflation'!KHZ256/100</f>
        <v>0</v>
      </c>
      <c r="KGH7" s="62">
        <f>'Hist. country inflation'!KIA256/100</f>
        <v>0</v>
      </c>
      <c r="KGI7" s="62">
        <f>'Hist. country inflation'!KIB256/100</f>
        <v>0</v>
      </c>
      <c r="KGJ7" s="62">
        <f>'Hist. country inflation'!KIC256/100</f>
        <v>0</v>
      </c>
      <c r="KGK7" s="62">
        <f>'Hist. country inflation'!KID256/100</f>
        <v>0</v>
      </c>
      <c r="KGL7" s="62">
        <f>'Hist. country inflation'!KIE256/100</f>
        <v>0</v>
      </c>
      <c r="KGM7" s="62">
        <f>'Hist. country inflation'!KIF256/100</f>
        <v>0</v>
      </c>
      <c r="KGN7" s="62">
        <f>'Hist. country inflation'!KIG256/100</f>
        <v>0</v>
      </c>
      <c r="KGO7" s="62">
        <f>'Hist. country inflation'!KIH256/100</f>
        <v>0</v>
      </c>
      <c r="KGP7" s="62">
        <f>'Hist. country inflation'!KII256/100</f>
        <v>0</v>
      </c>
      <c r="KGQ7" s="62">
        <f>'Hist. country inflation'!KIJ256/100</f>
        <v>0</v>
      </c>
      <c r="KGR7" s="62">
        <f>'Hist. country inflation'!KIK256/100</f>
        <v>0</v>
      </c>
      <c r="KGS7" s="62">
        <f>'Hist. country inflation'!KIL256/100</f>
        <v>0</v>
      </c>
      <c r="KGT7" s="62">
        <f>'Hist. country inflation'!KIM256/100</f>
        <v>0</v>
      </c>
      <c r="KGU7" s="62">
        <f>'Hist. country inflation'!KIN256/100</f>
        <v>0</v>
      </c>
      <c r="KGV7" s="62">
        <f>'Hist. country inflation'!KIO256/100</f>
        <v>0</v>
      </c>
      <c r="KGW7" s="62">
        <f>'Hist. country inflation'!KIP256/100</f>
        <v>0</v>
      </c>
      <c r="KGX7" s="62">
        <f>'Hist. country inflation'!KIQ256/100</f>
        <v>0</v>
      </c>
      <c r="KGY7" s="62">
        <f>'Hist. country inflation'!KIR256/100</f>
        <v>0</v>
      </c>
      <c r="KGZ7" s="62">
        <f>'Hist. country inflation'!KIS256/100</f>
        <v>0</v>
      </c>
      <c r="KHA7" s="62">
        <f>'Hist. country inflation'!KIT256/100</f>
        <v>0</v>
      </c>
      <c r="KHB7" s="62">
        <f>'Hist. country inflation'!KIU256/100</f>
        <v>0</v>
      </c>
      <c r="KHC7" s="62">
        <f>'Hist. country inflation'!KIV256/100</f>
        <v>0</v>
      </c>
      <c r="KHD7" s="62">
        <f>'Hist. country inflation'!KIW256/100</f>
        <v>0</v>
      </c>
      <c r="KHE7" s="62">
        <f>'Hist. country inflation'!KIX256/100</f>
        <v>0</v>
      </c>
      <c r="KHF7" s="62">
        <f>'Hist. country inflation'!KIY256/100</f>
        <v>0</v>
      </c>
      <c r="KHG7" s="62">
        <f>'Hist. country inflation'!KIZ256/100</f>
        <v>0</v>
      </c>
      <c r="KHH7" s="62">
        <f>'Hist. country inflation'!KJA256/100</f>
        <v>0</v>
      </c>
      <c r="KHI7" s="62">
        <f>'Hist. country inflation'!KJB256/100</f>
        <v>0</v>
      </c>
      <c r="KHJ7" s="62">
        <f>'Hist. country inflation'!KJC256/100</f>
        <v>0</v>
      </c>
      <c r="KHK7" s="62">
        <f>'Hist. country inflation'!KJD256/100</f>
        <v>0</v>
      </c>
      <c r="KHL7" s="62">
        <f>'Hist. country inflation'!KJE256/100</f>
        <v>0</v>
      </c>
      <c r="KHM7" s="62">
        <f>'Hist. country inflation'!KJF256/100</f>
        <v>0</v>
      </c>
      <c r="KHN7" s="62">
        <f>'Hist. country inflation'!KJG256/100</f>
        <v>0</v>
      </c>
      <c r="KHO7" s="62">
        <f>'Hist. country inflation'!KJH256/100</f>
        <v>0</v>
      </c>
      <c r="KHP7" s="62">
        <f>'Hist. country inflation'!KJI256/100</f>
        <v>0</v>
      </c>
      <c r="KHQ7" s="62">
        <f>'Hist. country inflation'!KJJ256/100</f>
        <v>0</v>
      </c>
      <c r="KHR7" s="62">
        <f>'Hist. country inflation'!KJK256/100</f>
        <v>0</v>
      </c>
      <c r="KHS7" s="62">
        <f>'Hist. country inflation'!KJL256/100</f>
        <v>0</v>
      </c>
      <c r="KHT7" s="62">
        <f>'Hist. country inflation'!KJM256/100</f>
        <v>0</v>
      </c>
      <c r="KHU7" s="62">
        <f>'Hist. country inflation'!KJN256/100</f>
        <v>0</v>
      </c>
      <c r="KHV7" s="62">
        <f>'Hist. country inflation'!KJO256/100</f>
        <v>0</v>
      </c>
      <c r="KHW7" s="62">
        <f>'Hist. country inflation'!KJP256/100</f>
        <v>0</v>
      </c>
      <c r="KHX7" s="62">
        <f>'Hist. country inflation'!KJQ256/100</f>
        <v>0</v>
      </c>
      <c r="KHY7" s="62">
        <f>'Hist. country inflation'!KJR256/100</f>
        <v>0</v>
      </c>
      <c r="KHZ7" s="62">
        <f>'Hist. country inflation'!KJS256/100</f>
        <v>0</v>
      </c>
      <c r="KIA7" s="62">
        <f>'Hist. country inflation'!KJT256/100</f>
        <v>0</v>
      </c>
      <c r="KIB7" s="62">
        <f>'Hist. country inflation'!KJU256/100</f>
        <v>0</v>
      </c>
      <c r="KIC7" s="62">
        <f>'Hist. country inflation'!KJV256/100</f>
        <v>0</v>
      </c>
      <c r="KID7" s="62">
        <f>'Hist. country inflation'!KJW256/100</f>
        <v>0</v>
      </c>
      <c r="KIE7" s="62">
        <f>'Hist. country inflation'!KJX256/100</f>
        <v>0</v>
      </c>
      <c r="KIF7" s="62">
        <f>'Hist. country inflation'!KJY256/100</f>
        <v>0</v>
      </c>
      <c r="KIG7" s="62">
        <f>'Hist. country inflation'!KJZ256/100</f>
        <v>0</v>
      </c>
      <c r="KIH7" s="62">
        <f>'Hist. country inflation'!KKA256/100</f>
        <v>0</v>
      </c>
      <c r="KII7" s="62">
        <f>'Hist. country inflation'!KKB256/100</f>
        <v>0</v>
      </c>
      <c r="KIJ7" s="62">
        <f>'Hist. country inflation'!KKC256/100</f>
        <v>0</v>
      </c>
      <c r="KIK7" s="62">
        <f>'Hist. country inflation'!KKD256/100</f>
        <v>0</v>
      </c>
      <c r="KIL7" s="62">
        <f>'Hist. country inflation'!KKE256/100</f>
        <v>0</v>
      </c>
      <c r="KIM7" s="62">
        <f>'Hist. country inflation'!KKF256/100</f>
        <v>0</v>
      </c>
      <c r="KIN7" s="62">
        <f>'Hist. country inflation'!KKG256/100</f>
        <v>0</v>
      </c>
      <c r="KIO7" s="62">
        <f>'Hist. country inflation'!KKH256/100</f>
        <v>0</v>
      </c>
      <c r="KIP7" s="62">
        <f>'Hist. country inflation'!KKI256/100</f>
        <v>0</v>
      </c>
      <c r="KIQ7" s="62">
        <f>'Hist. country inflation'!KKJ256/100</f>
        <v>0</v>
      </c>
      <c r="KIR7" s="62">
        <f>'Hist. country inflation'!KKK256/100</f>
        <v>0</v>
      </c>
      <c r="KIS7" s="62">
        <f>'Hist. country inflation'!KKL256/100</f>
        <v>0</v>
      </c>
      <c r="KIT7" s="62">
        <f>'Hist. country inflation'!KKM256/100</f>
        <v>0</v>
      </c>
      <c r="KIU7" s="62">
        <f>'Hist. country inflation'!KKN256/100</f>
        <v>0</v>
      </c>
      <c r="KIV7" s="62">
        <f>'Hist. country inflation'!KKO256/100</f>
        <v>0</v>
      </c>
      <c r="KIW7" s="62">
        <f>'Hist. country inflation'!KKP256/100</f>
        <v>0</v>
      </c>
      <c r="KIX7" s="62">
        <f>'Hist. country inflation'!KKQ256/100</f>
        <v>0</v>
      </c>
      <c r="KIY7" s="62">
        <f>'Hist. country inflation'!KKR256/100</f>
        <v>0</v>
      </c>
      <c r="KIZ7" s="62">
        <f>'Hist. country inflation'!KKS256/100</f>
        <v>0</v>
      </c>
      <c r="KJA7" s="62">
        <f>'Hist. country inflation'!KKT256/100</f>
        <v>0</v>
      </c>
      <c r="KJB7" s="62">
        <f>'Hist. country inflation'!KKU256/100</f>
        <v>0</v>
      </c>
      <c r="KJC7" s="62">
        <f>'Hist. country inflation'!KKV256/100</f>
        <v>0</v>
      </c>
      <c r="KJD7" s="62">
        <f>'Hist. country inflation'!KKW256/100</f>
        <v>0</v>
      </c>
      <c r="KJE7" s="62">
        <f>'Hist. country inflation'!KKX256/100</f>
        <v>0</v>
      </c>
      <c r="KJF7" s="62">
        <f>'Hist. country inflation'!KKY256/100</f>
        <v>0</v>
      </c>
      <c r="KJG7" s="62">
        <f>'Hist. country inflation'!KKZ256/100</f>
        <v>0</v>
      </c>
      <c r="KJH7" s="62">
        <f>'Hist. country inflation'!KLA256/100</f>
        <v>0</v>
      </c>
      <c r="KJI7" s="62">
        <f>'Hist. country inflation'!KLB256/100</f>
        <v>0</v>
      </c>
      <c r="KJJ7" s="62">
        <f>'Hist. country inflation'!KLC256/100</f>
        <v>0</v>
      </c>
      <c r="KJK7" s="62">
        <f>'Hist. country inflation'!KLD256/100</f>
        <v>0</v>
      </c>
      <c r="KJL7" s="62">
        <f>'Hist. country inflation'!KLE256/100</f>
        <v>0</v>
      </c>
      <c r="KJM7" s="62">
        <f>'Hist. country inflation'!KLF256/100</f>
        <v>0</v>
      </c>
      <c r="KJN7" s="62">
        <f>'Hist. country inflation'!KLG256/100</f>
        <v>0</v>
      </c>
      <c r="KJO7" s="62">
        <f>'Hist. country inflation'!KLH256/100</f>
        <v>0</v>
      </c>
      <c r="KJP7" s="62">
        <f>'Hist. country inflation'!KLI256/100</f>
        <v>0</v>
      </c>
      <c r="KJQ7" s="62">
        <f>'Hist. country inflation'!KLJ256/100</f>
        <v>0</v>
      </c>
      <c r="KJR7" s="62">
        <f>'Hist. country inflation'!KLK256/100</f>
        <v>0</v>
      </c>
      <c r="KJS7" s="62">
        <f>'Hist. country inflation'!KLL256/100</f>
        <v>0</v>
      </c>
      <c r="KJT7" s="62">
        <f>'Hist. country inflation'!KLM256/100</f>
        <v>0</v>
      </c>
      <c r="KJU7" s="62">
        <f>'Hist. country inflation'!KLN256/100</f>
        <v>0</v>
      </c>
      <c r="KJV7" s="62">
        <f>'Hist. country inflation'!KLO256/100</f>
        <v>0</v>
      </c>
      <c r="KJW7" s="62">
        <f>'Hist. country inflation'!KLP256/100</f>
        <v>0</v>
      </c>
      <c r="KJX7" s="62">
        <f>'Hist. country inflation'!KLQ256/100</f>
        <v>0</v>
      </c>
      <c r="KJY7" s="62">
        <f>'Hist. country inflation'!KLR256/100</f>
        <v>0</v>
      </c>
      <c r="KJZ7" s="62">
        <f>'Hist. country inflation'!KLS256/100</f>
        <v>0</v>
      </c>
      <c r="KKA7" s="62">
        <f>'Hist. country inflation'!KLT256/100</f>
        <v>0</v>
      </c>
      <c r="KKB7" s="62">
        <f>'Hist. country inflation'!KLU256/100</f>
        <v>0</v>
      </c>
      <c r="KKC7" s="62">
        <f>'Hist. country inflation'!KLV256/100</f>
        <v>0</v>
      </c>
      <c r="KKD7" s="62">
        <f>'Hist. country inflation'!KLW256/100</f>
        <v>0</v>
      </c>
      <c r="KKE7" s="62">
        <f>'Hist. country inflation'!KLX256/100</f>
        <v>0</v>
      </c>
      <c r="KKF7" s="62">
        <f>'Hist. country inflation'!KLY256/100</f>
        <v>0</v>
      </c>
      <c r="KKG7" s="62">
        <f>'Hist. country inflation'!KLZ256/100</f>
        <v>0</v>
      </c>
      <c r="KKH7" s="62">
        <f>'Hist. country inflation'!KMA256/100</f>
        <v>0</v>
      </c>
      <c r="KKI7" s="62">
        <f>'Hist. country inflation'!KMB256/100</f>
        <v>0</v>
      </c>
      <c r="KKJ7" s="62">
        <f>'Hist. country inflation'!KMC256/100</f>
        <v>0</v>
      </c>
      <c r="KKK7" s="62">
        <f>'Hist. country inflation'!KMD256/100</f>
        <v>0</v>
      </c>
      <c r="KKL7" s="62">
        <f>'Hist. country inflation'!KME256/100</f>
        <v>0</v>
      </c>
      <c r="KKM7" s="62">
        <f>'Hist. country inflation'!KMF256/100</f>
        <v>0</v>
      </c>
      <c r="KKN7" s="62">
        <f>'Hist. country inflation'!KMG256/100</f>
        <v>0</v>
      </c>
      <c r="KKO7" s="62">
        <f>'Hist. country inflation'!KMH256/100</f>
        <v>0</v>
      </c>
      <c r="KKP7" s="62">
        <f>'Hist. country inflation'!KMI256/100</f>
        <v>0</v>
      </c>
      <c r="KKQ7" s="62">
        <f>'Hist. country inflation'!KMJ256/100</f>
        <v>0</v>
      </c>
      <c r="KKR7" s="62">
        <f>'Hist. country inflation'!KMK256/100</f>
        <v>0</v>
      </c>
      <c r="KKS7" s="62">
        <f>'Hist. country inflation'!KML256/100</f>
        <v>0</v>
      </c>
      <c r="KKT7" s="62">
        <f>'Hist. country inflation'!KMM256/100</f>
        <v>0</v>
      </c>
      <c r="KKU7" s="62">
        <f>'Hist. country inflation'!KMN256/100</f>
        <v>0</v>
      </c>
      <c r="KKV7" s="62">
        <f>'Hist. country inflation'!KMO256/100</f>
        <v>0</v>
      </c>
      <c r="KKW7" s="62">
        <f>'Hist. country inflation'!KMP256/100</f>
        <v>0</v>
      </c>
      <c r="KKX7" s="62">
        <f>'Hist. country inflation'!KMQ256/100</f>
        <v>0</v>
      </c>
      <c r="KKY7" s="62">
        <f>'Hist. country inflation'!KMR256/100</f>
        <v>0</v>
      </c>
      <c r="KKZ7" s="62">
        <f>'Hist. country inflation'!KMS256/100</f>
        <v>0</v>
      </c>
      <c r="KLA7" s="62">
        <f>'Hist. country inflation'!KMT256/100</f>
        <v>0</v>
      </c>
      <c r="KLB7" s="62">
        <f>'Hist. country inflation'!KMU256/100</f>
        <v>0</v>
      </c>
      <c r="KLC7" s="62">
        <f>'Hist. country inflation'!KMV256/100</f>
        <v>0</v>
      </c>
      <c r="KLD7" s="62">
        <f>'Hist. country inflation'!KMW256/100</f>
        <v>0</v>
      </c>
      <c r="KLE7" s="62">
        <f>'Hist. country inflation'!KMX256/100</f>
        <v>0</v>
      </c>
      <c r="KLF7" s="62">
        <f>'Hist. country inflation'!KMY256/100</f>
        <v>0</v>
      </c>
      <c r="KLG7" s="62">
        <f>'Hist. country inflation'!KMZ256/100</f>
        <v>0</v>
      </c>
      <c r="KLH7" s="62">
        <f>'Hist. country inflation'!KNA256/100</f>
        <v>0</v>
      </c>
      <c r="KLI7" s="62">
        <f>'Hist. country inflation'!KNB256/100</f>
        <v>0</v>
      </c>
      <c r="KLJ7" s="62">
        <f>'Hist. country inflation'!KNC256/100</f>
        <v>0</v>
      </c>
      <c r="KLK7" s="62">
        <f>'Hist. country inflation'!KND256/100</f>
        <v>0</v>
      </c>
      <c r="KLL7" s="62">
        <f>'Hist. country inflation'!KNE256/100</f>
        <v>0</v>
      </c>
      <c r="KLM7" s="62">
        <f>'Hist. country inflation'!KNF256/100</f>
        <v>0</v>
      </c>
      <c r="KLN7" s="62">
        <f>'Hist. country inflation'!KNG256/100</f>
        <v>0</v>
      </c>
      <c r="KLO7" s="62">
        <f>'Hist. country inflation'!KNH256/100</f>
        <v>0</v>
      </c>
      <c r="KLP7" s="62">
        <f>'Hist. country inflation'!KNI256/100</f>
        <v>0</v>
      </c>
      <c r="KLQ7" s="62">
        <f>'Hist. country inflation'!KNJ256/100</f>
        <v>0</v>
      </c>
      <c r="KLR7" s="62">
        <f>'Hist. country inflation'!KNK256/100</f>
        <v>0</v>
      </c>
      <c r="KLS7" s="62">
        <f>'Hist. country inflation'!KNL256/100</f>
        <v>0</v>
      </c>
      <c r="KLT7" s="62">
        <f>'Hist. country inflation'!KNM256/100</f>
        <v>0</v>
      </c>
      <c r="KLU7" s="62">
        <f>'Hist. country inflation'!KNN256/100</f>
        <v>0</v>
      </c>
      <c r="KLV7" s="62">
        <f>'Hist. country inflation'!KNO256/100</f>
        <v>0</v>
      </c>
      <c r="KLW7" s="62">
        <f>'Hist. country inflation'!KNP256/100</f>
        <v>0</v>
      </c>
      <c r="KLX7" s="62">
        <f>'Hist. country inflation'!KNQ256/100</f>
        <v>0</v>
      </c>
      <c r="KLY7" s="62">
        <f>'Hist. country inflation'!KNR256/100</f>
        <v>0</v>
      </c>
      <c r="KLZ7" s="62">
        <f>'Hist. country inflation'!KNS256/100</f>
        <v>0</v>
      </c>
      <c r="KMA7" s="62">
        <f>'Hist. country inflation'!KNT256/100</f>
        <v>0</v>
      </c>
      <c r="KMB7" s="62">
        <f>'Hist. country inflation'!KNU256/100</f>
        <v>0</v>
      </c>
      <c r="KMC7" s="62">
        <f>'Hist. country inflation'!KNV256/100</f>
        <v>0</v>
      </c>
      <c r="KMD7" s="62">
        <f>'Hist. country inflation'!KNW256/100</f>
        <v>0</v>
      </c>
      <c r="KME7" s="62">
        <f>'Hist. country inflation'!KNX256/100</f>
        <v>0</v>
      </c>
      <c r="KMF7" s="62">
        <f>'Hist. country inflation'!KNY256/100</f>
        <v>0</v>
      </c>
      <c r="KMG7" s="62">
        <f>'Hist. country inflation'!KNZ256/100</f>
        <v>0</v>
      </c>
      <c r="KMH7" s="62">
        <f>'Hist. country inflation'!KOA256/100</f>
        <v>0</v>
      </c>
      <c r="KMI7" s="62">
        <f>'Hist. country inflation'!KOB256/100</f>
        <v>0</v>
      </c>
      <c r="KMJ7" s="62">
        <f>'Hist. country inflation'!KOC256/100</f>
        <v>0</v>
      </c>
      <c r="KMK7" s="62">
        <f>'Hist. country inflation'!KOD256/100</f>
        <v>0</v>
      </c>
      <c r="KML7" s="62">
        <f>'Hist. country inflation'!KOE256/100</f>
        <v>0</v>
      </c>
      <c r="KMM7" s="62">
        <f>'Hist. country inflation'!KOF256/100</f>
        <v>0</v>
      </c>
      <c r="KMN7" s="62">
        <f>'Hist. country inflation'!KOG256/100</f>
        <v>0</v>
      </c>
      <c r="KMO7" s="62">
        <f>'Hist. country inflation'!KOH256/100</f>
        <v>0</v>
      </c>
      <c r="KMP7" s="62">
        <f>'Hist. country inflation'!KOI256/100</f>
        <v>0</v>
      </c>
      <c r="KMQ7" s="62">
        <f>'Hist. country inflation'!KOJ256/100</f>
        <v>0</v>
      </c>
      <c r="KMR7" s="62">
        <f>'Hist. country inflation'!KOK256/100</f>
        <v>0</v>
      </c>
      <c r="KMS7" s="62">
        <f>'Hist. country inflation'!KOL256/100</f>
        <v>0</v>
      </c>
      <c r="KMT7" s="62">
        <f>'Hist. country inflation'!KOM256/100</f>
        <v>0</v>
      </c>
      <c r="KMU7" s="62">
        <f>'Hist. country inflation'!KON256/100</f>
        <v>0</v>
      </c>
      <c r="KMV7" s="62">
        <f>'Hist. country inflation'!KOO256/100</f>
        <v>0</v>
      </c>
      <c r="KMW7" s="62">
        <f>'Hist. country inflation'!KOP256/100</f>
        <v>0</v>
      </c>
      <c r="KMX7" s="62">
        <f>'Hist. country inflation'!KOQ256/100</f>
        <v>0</v>
      </c>
      <c r="KMY7" s="62">
        <f>'Hist. country inflation'!KOR256/100</f>
        <v>0</v>
      </c>
      <c r="KMZ7" s="62">
        <f>'Hist. country inflation'!KOS256/100</f>
        <v>0</v>
      </c>
      <c r="KNA7" s="62">
        <f>'Hist. country inflation'!KOT256/100</f>
        <v>0</v>
      </c>
      <c r="KNB7" s="62">
        <f>'Hist. country inflation'!KOU256/100</f>
        <v>0</v>
      </c>
      <c r="KNC7" s="62">
        <f>'Hist. country inflation'!KOV256/100</f>
        <v>0</v>
      </c>
      <c r="KND7" s="62">
        <f>'Hist. country inflation'!KOW256/100</f>
        <v>0</v>
      </c>
      <c r="KNE7" s="62">
        <f>'Hist. country inflation'!KOX256/100</f>
        <v>0</v>
      </c>
      <c r="KNF7" s="62">
        <f>'Hist. country inflation'!KOY256/100</f>
        <v>0</v>
      </c>
      <c r="KNG7" s="62">
        <f>'Hist. country inflation'!KOZ256/100</f>
        <v>0</v>
      </c>
      <c r="KNH7" s="62">
        <f>'Hist. country inflation'!KPA256/100</f>
        <v>0</v>
      </c>
      <c r="KNI7" s="62">
        <f>'Hist. country inflation'!KPB256/100</f>
        <v>0</v>
      </c>
      <c r="KNJ7" s="62">
        <f>'Hist. country inflation'!KPC256/100</f>
        <v>0</v>
      </c>
      <c r="KNK7" s="62">
        <f>'Hist. country inflation'!KPD256/100</f>
        <v>0</v>
      </c>
      <c r="KNL7" s="62">
        <f>'Hist. country inflation'!KPE256/100</f>
        <v>0</v>
      </c>
      <c r="KNM7" s="62">
        <f>'Hist. country inflation'!KPF256/100</f>
        <v>0</v>
      </c>
      <c r="KNN7" s="62">
        <f>'Hist. country inflation'!KPG256/100</f>
        <v>0</v>
      </c>
      <c r="KNO7" s="62">
        <f>'Hist. country inflation'!KPH256/100</f>
        <v>0</v>
      </c>
      <c r="KNP7" s="62">
        <f>'Hist. country inflation'!KPI256/100</f>
        <v>0</v>
      </c>
      <c r="KNQ7" s="62">
        <f>'Hist. country inflation'!KPJ256/100</f>
        <v>0</v>
      </c>
      <c r="KNR7" s="62">
        <f>'Hist. country inflation'!KPK256/100</f>
        <v>0</v>
      </c>
      <c r="KNS7" s="62">
        <f>'Hist. country inflation'!KPL256/100</f>
        <v>0</v>
      </c>
      <c r="KNT7" s="62">
        <f>'Hist. country inflation'!KPM256/100</f>
        <v>0</v>
      </c>
      <c r="KNU7" s="62">
        <f>'Hist. country inflation'!KPN256/100</f>
        <v>0</v>
      </c>
      <c r="KNV7" s="62">
        <f>'Hist. country inflation'!KPO256/100</f>
        <v>0</v>
      </c>
      <c r="KNW7" s="62">
        <f>'Hist. country inflation'!KPP256/100</f>
        <v>0</v>
      </c>
      <c r="KNX7" s="62">
        <f>'Hist. country inflation'!KPQ256/100</f>
        <v>0</v>
      </c>
      <c r="KNY7" s="62">
        <f>'Hist. country inflation'!KPR256/100</f>
        <v>0</v>
      </c>
      <c r="KNZ7" s="62">
        <f>'Hist. country inflation'!KPS256/100</f>
        <v>0</v>
      </c>
      <c r="KOA7" s="62">
        <f>'Hist. country inflation'!KPT256/100</f>
        <v>0</v>
      </c>
      <c r="KOB7" s="62">
        <f>'Hist. country inflation'!KPU256/100</f>
        <v>0</v>
      </c>
      <c r="KOC7" s="62">
        <f>'Hist. country inflation'!KPV256/100</f>
        <v>0</v>
      </c>
      <c r="KOD7" s="62">
        <f>'Hist. country inflation'!KPW256/100</f>
        <v>0</v>
      </c>
      <c r="KOE7" s="62">
        <f>'Hist. country inflation'!KPX256/100</f>
        <v>0</v>
      </c>
      <c r="KOF7" s="62">
        <f>'Hist. country inflation'!KPY256/100</f>
        <v>0</v>
      </c>
      <c r="KOG7" s="62">
        <f>'Hist. country inflation'!KPZ256/100</f>
        <v>0</v>
      </c>
      <c r="KOH7" s="62">
        <f>'Hist. country inflation'!KQA256/100</f>
        <v>0</v>
      </c>
      <c r="KOI7" s="62">
        <f>'Hist. country inflation'!KQB256/100</f>
        <v>0</v>
      </c>
      <c r="KOJ7" s="62">
        <f>'Hist. country inflation'!KQC256/100</f>
        <v>0</v>
      </c>
      <c r="KOK7" s="62">
        <f>'Hist. country inflation'!KQD256/100</f>
        <v>0</v>
      </c>
      <c r="KOL7" s="62">
        <f>'Hist. country inflation'!KQE256/100</f>
        <v>0</v>
      </c>
      <c r="KOM7" s="62">
        <f>'Hist. country inflation'!KQF256/100</f>
        <v>0</v>
      </c>
      <c r="KON7" s="62">
        <f>'Hist. country inflation'!KQG256/100</f>
        <v>0</v>
      </c>
      <c r="KOO7" s="62">
        <f>'Hist. country inflation'!KQH256/100</f>
        <v>0</v>
      </c>
      <c r="KOP7" s="62">
        <f>'Hist. country inflation'!KQI256/100</f>
        <v>0</v>
      </c>
      <c r="KOQ7" s="62">
        <f>'Hist. country inflation'!KQJ256/100</f>
        <v>0</v>
      </c>
      <c r="KOR7" s="62">
        <f>'Hist. country inflation'!KQK256/100</f>
        <v>0</v>
      </c>
      <c r="KOS7" s="62">
        <f>'Hist. country inflation'!KQL256/100</f>
        <v>0</v>
      </c>
      <c r="KOT7" s="62">
        <f>'Hist. country inflation'!KQM256/100</f>
        <v>0</v>
      </c>
      <c r="KOU7" s="62">
        <f>'Hist. country inflation'!KQN256/100</f>
        <v>0</v>
      </c>
      <c r="KOV7" s="62">
        <f>'Hist. country inflation'!KQO256/100</f>
        <v>0</v>
      </c>
      <c r="KOW7" s="62">
        <f>'Hist. country inflation'!KQP256/100</f>
        <v>0</v>
      </c>
      <c r="KOX7" s="62">
        <f>'Hist. country inflation'!KQQ256/100</f>
        <v>0</v>
      </c>
      <c r="KOY7" s="62">
        <f>'Hist. country inflation'!KQR256/100</f>
        <v>0</v>
      </c>
      <c r="KOZ7" s="62">
        <f>'Hist. country inflation'!KQS256/100</f>
        <v>0</v>
      </c>
      <c r="KPA7" s="62">
        <f>'Hist. country inflation'!KQT256/100</f>
        <v>0</v>
      </c>
      <c r="KPB7" s="62">
        <f>'Hist. country inflation'!KQU256/100</f>
        <v>0</v>
      </c>
      <c r="KPC7" s="62">
        <f>'Hist. country inflation'!KQV256/100</f>
        <v>0</v>
      </c>
      <c r="KPD7" s="62">
        <f>'Hist. country inflation'!KQW256/100</f>
        <v>0</v>
      </c>
      <c r="KPE7" s="62">
        <f>'Hist. country inflation'!KQX256/100</f>
        <v>0</v>
      </c>
      <c r="KPF7" s="62">
        <f>'Hist. country inflation'!KQY256/100</f>
        <v>0</v>
      </c>
      <c r="KPG7" s="62">
        <f>'Hist. country inflation'!KQZ256/100</f>
        <v>0</v>
      </c>
      <c r="KPH7" s="62">
        <f>'Hist. country inflation'!KRA256/100</f>
        <v>0</v>
      </c>
      <c r="KPI7" s="62">
        <f>'Hist. country inflation'!KRB256/100</f>
        <v>0</v>
      </c>
      <c r="KPJ7" s="62">
        <f>'Hist. country inflation'!KRC256/100</f>
        <v>0</v>
      </c>
      <c r="KPK7" s="62">
        <f>'Hist. country inflation'!KRD256/100</f>
        <v>0</v>
      </c>
      <c r="KPL7" s="62">
        <f>'Hist. country inflation'!KRE256/100</f>
        <v>0</v>
      </c>
      <c r="KPM7" s="62">
        <f>'Hist. country inflation'!KRF256/100</f>
        <v>0</v>
      </c>
      <c r="KPN7" s="62">
        <f>'Hist. country inflation'!KRG256/100</f>
        <v>0</v>
      </c>
      <c r="KPO7" s="62">
        <f>'Hist. country inflation'!KRH256/100</f>
        <v>0</v>
      </c>
      <c r="KPP7" s="62">
        <f>'Hist. country inflation'!KRI256/100</f>
        <v>0</v>
      </c>
      <c r="KPQ7" s="62">
        <f>'Hist. country inflation'!KRJ256/100</f>
        <v>0</v>
      </c>
      <c r="KPR7" s="62">
        <f>'Hist. country inflation'!KRK256/100</f>
        <v>0</v>
      </c>
      <c r="KPS7" s="62">
        <f>'Hist. country inflation'!KRL256/100</f>
        <v>0</v>
      </c>
      <c r="KPT7" s="62">
        <f>'Hist. country inflation'!KRM256/100</f>
        <v>0</v>
      </c>
      <c r="KPU7" s="62">
        <f>'Hist. country inflation'!KRN256/100</f>
        <v>0</v>
      </c>
      <c r="KPV7" s="62">
        <f>'Hist. country inflation'!KRO256/100</f>
        <v>0</v>
      </c>
      <c r="KPW7" s="62">
        <f>'Hist. country inflation'!KRP256/100</f>
        <v>0</v>
      </c>
      <c r="KPX7" s="62">
        <f>'Hist. country inflation'!KRQ256/100</f>
        <v>0</v>
      </c>
      <c r="KPY7" s="62">
        <f>'Hist. country inflation'!KRR256/100</f>
        <v>0</v>
      </c>
      <c r="KPZ7" s="62">
        <f>'Hist. country inflation'!KRS256/100</f>
        <v>0</v>
      </c>
      <c r="KQA7" s="62">
        <f>'Hist. country inflation'!KRT256/100</f>
        <v>0</v>
      </c>
      <c r="KQB7" s="62">
        <f>'Hist. country inflation'!KRU256/100</f>
        <v>0</v>
      </c>
      <c r="KQC7" s="62">
        <f>'Hist. country inflation'!KRV256/100</f>
        <v>0</v>
      </c>
      <c r="KQD7" s="62">
        <f>'Hist. country inflation'!KRW256/100</f>
        <v>0</v>
      </c>
      <c r="KQE7" s="62">
        <f>'Hist. country inflation'!KRX256/100</f>
        <v>0</v>
      </c>
      <c r="KQF7" s="62">
        <f>'Hist. country inflation'!KRY256/100</f>
        <v>0</v>
      </c>
      <c r="KQG7" s="62">
        <f>'Hist. country inflation'!KRZ256/100</f>
        <v>0</v>
      </c>
      <c r="KQH7" s="62">
        <f>'Hist. country inflation'!KSA256/100</f>
        <v>0</v>
      </c>
      <c r="KQI7" s="62">
        <f>'Hist. country inflation'!KSB256/100</f>
        <v>0</v>
      </c>
      <c r="KQJ7" s="62">
        <f>'Hist. country inflation'!KSC256/100</f>
        <v>0</v>
      </c>
      <c r="KQK7" s="62">
        <f>'Hist. country inflation'!KSD256/100</f>
        <v>0</v>
      </c>
      <c r="KQL7" s="62">
        <f>'Hist. country inflation'!KSE256/100</f>
        <v>0</v>
      </c>
      <c r="KQM7" s="62">
        <f>'Hist. country inflation'!KSF256/100</f>
        <v>0</v>
      </c>
      <c r="KQN7" s="62">
        <f>'Hist. country inflation'!KSG256/100</f>
        <v>0</v>
      </c>
      <c r="KQO7" s="62">
        <f>'Hist. country inflation'!KSH256/100</f>
        <v>0</v>
      </c>
      <c r="KQP7" s="62">
        <f>'Hist. country inflation'!KSI256/100</f>
        <v>0</v>
      </c>
      <c r="KQQ7" s="62">
        <f>'Hist. country inflation'!KSJ256/100</f>
        <v>0</v>
      </c>
      <c r="KQR7" s="62">
        <f>'Hist. country inflation'!KSK256/100</f>
        <v>0</v>
      </c>
      <c r="KQS7" s="62">
        <f>'Hist. country inflation'!KSL256/100</f>
        <v>0</v>
      </c>
      <c r="KQT7" s="62">
        <f>'Hist. country inflation'!KSM256/100</f>
        <v>0</v>
      </c>
      <c r="KQU7" s="62">
        <f>'Hist. country inflation'!KSN256/100</f>
        <v>0</v>
      </c>
      <c r="KQV7" s="62">
        <f>'Hist. country inflation'!KSO256/100</f>
        <v>0</v>
      </c>
      <c r="KQW7" s="62">
        <f>'Hist. country inflation'!KSP256/100</f>
        <v>0</v>
      </c>
      <c r="KQX7" s="62">
        <f>'Hist. country inflation'!KSQ256/100</f>
        <v>0</v>
      </c>
      <c r="KQY7" s="62">
        <f>'Hist. country inflation'!KSR256/100</f>
        <v>0</v>
      </c>
      <c r="KQZ7" s="62">
        <f>'Hist. country inflation'!KSS256/100</f>
        <v>0</v>
      </c>
      <c r="KRA7" s="62">
        <f>'Hist. country inflation'!KST256/100</f>
        <v>0</v>
      </c>
      <c r="KRB7" s="62">
        <f>'Hist. country inflation'!KSU256/100</f>
        <v>0</v>
      </c>
      <c r="KRC7" s="62">
        <f>'Hist. country inflation'!KSV256/100</f>
        <v>0</v>
      </c>
      <c r="KRD7" s="62">
        <f>'Hist. country inflation'!KSW256/100</f>
        <v>0</v>
      </c>
      <c r="KRE7" s="62">
        <f>'Hist. country inflation'!KSX256/100</f>
        <v>0</v>
      </c>
      <c r="KRF7" s="62">
        <f>'Hist. country inflation'!KSY256/100</f>
        <v>0</v>
      </c>
      <c r="KRG7" s="62">
        <f>'Hist. country inflation'!KSZ256/100</f>
        <v>0</v>
      </c>
      <c r="KRH7" s="62">
        <f>'Hist. country inflation'!KTA256/100</f>
        <v>0</v>
      </c>
      <c r="KRI7" s="62">
        <f>'Hist. country inflation'!KTB256/100</f>
        <v>0</v>
      </c>
      <c r="KRJ7" s="62">
        <f>'Hist. country inflation'!KTC256/100</f>
        <v>0</v>
      </c>
      <c r="KRK7" s="62">
        <f>'Hist. country inflation'!KTD256/100</f>
        <v>0</v>
      </c>
      <c r="KRL7" s="62">
        <f>'Hist. country inflation'!KTE256/100</f>
        <v>0</v>
      </c>
      <c r="KRM7" s="62">
        <f>'Hist. country inflation'!KTF256/100</f>
        <v>0</v>
      </c>
      <c r="KRN7" s="62">
        <f>'Hist. country inflation'!KTG256/100</f>
        <v>0</v>
      </c>
      <c r="KRO7" s="62">
        <f>'Hist. country inflation'!KTH256/100</f>
        <v>0</v>
      </c>
      <c r="KRP7" s="62">
        <f>'Hist. country inflation'!KTI256/100</f>
        <v>0</v>
      </c>
      <c r="KRQ7" s="62">
        <f>'Hist. country inflation'!KTJ256/100</f>
        <v>0</v>
      </c>
      <c r="KRR7" s="62">
        <f>'Hist. country inflation'!KTK256/100</f>
        <v>0</v>
      </c>
      <c r="KRS7" s="62">
        <f>'Hist. country inflation'!KTL256/100</f>
        <v>0</v>
      </c>
      <c r="KRT7" s="62">
        <f>'Hist. country inflation'!KTM256/100</f>
        <v>0</v>
      </c>
      <c r="KRU7" s="62">
        <f>'Hist. country inflation'!KTN256/100</f>
        <v>0</v>
      </c>
      <c r="KRV7" s="62">
        <f>'Hist. country inflation'!KTO256/100</f>
        <v>0</v>
      </c>
      <c r="KRW7" s="62">
        <f>'Hist. country inflation'!KTP256/100</f>
        <v>0</v>
      </c>
      <c r="KRX7" s="62">
        <f>'Hist. country inflation'!KTQ256/100</f>
        <v>0</v>
      </c>
      <c r="KRY7" s="62">
        <f>'Hist. country inflation'!KTR256/100</f>
        <v>0</v>
      </c>
      <c r="KRZ7" s="62">
        <f>'Hist. country inflation'!KTS256/100</f>
        <v>0</v>
      </c>
      <c r="KSA7" s="62">
        <f>'Hist. country inflation'!KTT256/100</f>
        <v>0</v>
      </c>
      <c r="KSB7" s="62">
        <f>'Hist. country inflation'!KTU256/100</f>
        <v>0</v>
      </c>
      <c r="KSC7" s="62">
        <f>'Hist. country inflation'!KTV256/100</f>
        <v>0</v>
      </c>
      <c r="KSD7" s="62">
        <f>'Hist. country inflation'!KTW256/100</f>
        <v>0</v>
      </c>
      <c r="KSE7" s="62">
        <f>'Hist. country inflation'!KTX256/100</f>
        <v>0</v>
      </c>
      <c r="KSF7" s="62">
        <f>'Hist. country inflation'!KTY256/100</f>
        <v>0</v>
      </c>
      <c r="KSG7" s="62">
        <f>'Hist. country inflation'!KTZ256/100</f>
        <v>0</v>
      </c>
      <c r="KSH7" s="62">
        <f>'Hist. country inflation'!KUA256/100</f>
        <v>0</v>
      </c>
      <c r="KSI7" s="62">
        <f>'Hist. country inflation'!KUB256/100</f>
        <v>0</v>
      </c>
      <c r="KSJ7" s="62">
        <f>'Hist. country inflation'!KUC256/100</f>
        <v>0</v>
      </c>
      <c r="KSK7" s="62">
        <f>'Hist. country inflation'!KUD256/100</f>
        <v>0</v>
      </c>
      <c r="KSL7" s="62">
        <f>'Hist. country inflation'!KUE256/100</f>
        <v>0</v>
      </c>
      <c r="KSM7" s="62">
        <f>'Hist. country inflation'!KUF256/100</f>
        <v>0</v>
      </c>
      <c r="KSN7" s="62">
        <f>'Hist. country inflation'!KUG256/100</f>
        <v>0</v>
      </c>
      <c r="KSO7" s="62">
        <f>'Hist. country inflation'!KUH256/100</f>
        <v>0</v>
      </c>
      <c r="KSP7" s="62">
        <f>'Hist. country inflation'!KUI256/100</f>
        <v>0</v>
      </c>
      <c r="KSQ7" s="62">
        <f>'Hist. country inflation'!KUJ256/100</f>
        <v>0</v>
      </c>
      <c r="KSR7" s="62">
        <f>'Hist. country inflation'!KUK256/100</f>
        <v>0</v>
      </c>
      <c r="KSS7" s="62">
        <f>'Hist. country inflation'!KUL256/100</f>
        <v>0</v>
      </c>
      <c r="KST7" s="62">
        <f>'Hist. country inflation'!KUM256/100</f>
        <v>0</v>
      </c>
      <c r="KSU7" s="62">
        <f>'Hist. country inflation'!KUN256/100</f>
        <v>0</v>
      </c>
      <c r="KSV7" s="62">
        <f>'Hist. country inflation'!KUO256/100</f>
        <v>0</v>
      </c>
      <c r="KSW7" s="62">
        <f>'Hist. country inflation'!KUP256/100</f>
        <v>0</v>
      </c>
      <c r="KSX7" s="62">
        <f>'Hist. country inflation'!KUQ256/100</f>
        <v>0</v>
      </c>
      <c r="KSY7" s="62">
        <f>'Hist. country inflation'!KUR256/100</f>
        <v>0</v>
      </c>
      <c r="KSZ7" s="62">
        <f>'Hist. country inflation'!KUS256/100</f>
        <v>0</v>
      </c>
      <c r="KTA7" s="62">
        <f>'Hist. country inflation'!KUT256/100</f>
        <v>0</v>
      </c>
      <c r="KTB7" s="62">
        <f>'Hist. country inflation'!KUU256/100</f>
        <v>0</v>
      </c>
      <c r="KTC7" s="62">
        <f>'Hist. country inflation'!KUV256/100</f>
        <v>0</v>
      </c>
      <c r="KTD7" s="62">
        <f>'Hist. country inflation'!KUW256/100</f>
        <v>0</v>
      </c>
      <c r="KTE7" s="62">
        <f>'Hist. country inflation'!KUX256/100</f>
        <v>0</v>
      </c>
      <c r="KTF7" s="62">
        <f>'Hist. country inflation'!KUY256/100</f>
        <v>0</v>
      </c>
      <c r="KTG7" s="62">
        <f>'Hist. country inflation'!KUZ256/100</f>
        <v>0</v>
      </c>
      <c r="KTH7" s="62">
        <f>'Hist. country inflation'!KVA256/100</f>
        <v>0</v>
      </c>
      <c r="KTI7" s="62">
        <f>'Hist. country inflation'!KVB256/100</f>
        <v>0</v>
      </c>
      <c r="KTJ7" s="62">
        <f>'Hist. country inflation'!KVC256/100</f>
        <v>0</v>
      </c>
      <c r="KTK7" s="62">
        <f>'Hist. country inflation'!KVD256/100</f>
        <v>0</v>
      </c>
      <c r="KTL7" s="62">
        <f>'Hist. country inflation'!KVE256/100</f>
        <v>0</v>
      </c>
      <c r="KTM7" s="62">
        <f>'Hist. country inflation'!KVF256/100</f>
        <v>0</v>
      </c>
      <c r="KTN7" s="62">
        <f>'Hist. country inflation'!KVG256/100</f>
        <v>0</v>
      </c>
      <c r="KTO7" s="62">
        <f>'Hist. country inflation'!KVH256/100</f>
        <v>0</v>
      </c>
      <c r="KTP7" s="62">
        <f>'Hist. country inflation'!KVI256/100</f>
        <v>0</v>
      </c>
      <c r="KTQ7" s="62">
        <f>'Hist. country inflation'!KVJ256/100</f>
        <v>0</v>
      </c>
      <c r="KTR7" s="62">
        <f>'Hist. country inflation'!KVK256/100</f>
        <v>0</v>
      </c>
      <c r="KTS7" s="62">
        <f>'Hist. country inflation'!KVL256/100</f>
        <v>0</v>
      </c>
      <c r="KTT7" s="62">
        <f>'Hist. country inflation'!KVM256/100</f>
        <v>0</v>
      </c>
      <c r="KTU7" s="62">
        <f>'Hist. country inflation'!KVN256/100</f>
        <v>0</v>
      </c>
      <c r="KTV7" s="62">
        <f>'Hist. country inflation'!KVO256/100</f>
        <v>0</v>
      </c>
      <c r="KTW7" s="62">
        <f>'Hist. country inflation'!KVP256/100</f>
        <v>0</v>
      </c>
      <c r="KTX7" s="62">
        <f>'Hist. country inflation'!KVQ256/100</f>
        <v>0</v>
      </c>
      <c r="KTY7" s="62">
        <f>'Hist. country inflation'!KVR256/100</f>
        <v>0</v>
      </c>
      <c r="KTZ7" s="62">
        <f>'Hist. country inflation'!KVS256/100</f>
        <v>0</v>
      </c>
      <c r="KUA7" s="62">
        <f>'Hist. country inflation'!KVT256/100</f>
        <v>0</v>
      </c>
      <c r="KUB7" s="62">
        <f>'Hist. country inflation'!KVU256/100</f>
        <v>0</v>
      </c>
      <c r="KUC7" s="62">
        <f>'Hist. country inflation'!KVV256/100</f>
        <v>0</v>
      </c>
      <c r="KUD7" s="62">
        <f>'Hist. country inflation'!KVW256/100</f>
        <v>0</v>
      </c>
      <c r="KUE7" s="62">
        <f>'Hist. country inflation'!KVX256/100</f>
        <v>0</v>
      </c>
      <c r="KUF7" s="62">
        <f>'Hist. country inflation'!KVY256/100</f>
        <v>0</v>
      </c>
      <c r="KUG7" s="62">
        <f>'Hist. country inflation'!KVZ256/100</f>
        <v>0</v>
      </c>
      <c r="KUH7" s="62">
        <f>'Hist. country inflation'!KWA256/100</f>
        <v>0</v>
      </c>
      <c r="KUI7" s="62">
        <f>'Hist. country inflation'!KWB256/100</f>
        <v>0</v>
      </c>
      <c r="KUJ7" s="62">
        <f>'Hist. country inflation'!KWC256/100</f>
        <v>0</v>
      </c>
      <c r="KUK7" s="62">
        <f>'Hist. country inflation'!KWD256/100</f>
        <v>0</v>
      </c>
      <c r="KUL7" s="62">
        <f>'Hist. country inflation'!KWE256/100</f>
        <v>0</v>
      </c>
      <c r="KUM7" s="62">
        <f>'Hist. country inflation'!KWF256/100</f>
        <v>0</v>
      </c>
      <c r="KUN7" s="62">
        <f>'Hist. country inflation'!KWG256/100</f>
        <v>0</v>
      </c>
      <c r="KUO7" s="62">
        <f>'Hist. country inflation'!KWH256/100</f>
        <v>0</v>
      </c>
      <c r="KUP7" s="62">
        <f>'Hist. country inflation'!KWI256/100</f>
        <v>0</v>
      </c>
      <c r="KUQ7" s="62">
        <f>'Hist. country inflation'!KWJ256/100</f>
        <v>0</v>
      </c>
      <c r="KUR7" s="62">
        <f>'Hist. country inflation'!KWK256/100</f>
        <v>0</v>
      </c>
      <c r="KUS7" s="62">
        <f>'Hist. country inflation'!KWL256/100</f>
        <v>0</v>
      </c>
      <c r="KUT7" s="62">
        <f>'Hist. country inflation'!KWM256/100</f>
        <v>0</v>
      </c>
      <c r="KUU7" s="62">
        <f>'Hist. country inflation'!KWN256/100</f>
        <v>0</v>
      </c>
      <c r="KUV7" s="62">
        <f>'Hist. country inflation'!KWO256/100</f>
        <v>0</v>
      </c>
      <c r="KUW7" s="62">
        <f>'Hist. country inflation'!KWP256/100</f>
        <v>0</v>
      </c>
      <c r="KUX7" s="62">
        <f>'Hist. country inflation'!KWQ256/100</f>
        <v>0</v>
      </c>
      <c r="KUY7" s="62">
        <f>'Hist. country inflation'!KWR256/100</f>
        <v>0</v>
      </c>
      <c r="KUZ7" s="62">
        <f>'Hist. country inflation'!KWS256/100</f>
        <v>0</v>
      </c>
      <c r="KVA7" s="62">
        <f>'Hist. country inflation'!KWT256/100</f>
        <v>0</v>
      </c>
      <c r="KVB7" s="62">
        <f>'Hist. country inflation'!KWU256/100</f>
        <v>0</v>
      </c>
      <c r="KVC7" s="62">
        <f>'Hist. country inflation'!KWV256/100</f>
        <v>0</v>
      </c>
      <c r="KVD7" s="62">
        <f>'Hist. country inflation'!KWW256/100</f>
        <v>0</v>
      </c>
      <c r="KVE7" s="62">
        <f>'Hist. country inflation'!KWX256/100</f>
        <v>0</v>
      </c>
      <c r="KVF7" s="62">
        <f>'Hist. country inflation'!KWY256/100</f>
        <v>0</v>
      </c>
      <c r="KVG7" s="62">
        <f>'Hist. country inflation'!KWZ256/100</f>
        <v>0</v>
      </c>
      <c r="KVH7" s="62">
        <f>'Hist. country inflation'!KXA256/100</f>
        <v>0</v>
      </c>
      <c r="KVI7" s="62">
        <f>'Hist. country inflation'!KXB256/100</f>
        <v>0</v>
      </c>
      <c r="KVJ7" s="62">
        <f>'Hist. country inflation'!KXC256/100</f>
        <v>0</v>
      </c>
      <c r="KVK7" s="62">
        <f>'Hist. country inflation'!KXD256/100</f>
        <v>0</v>
      </c>
      <c r="KVL7" s="62">
        <f>'Hist. country inflation'!KXE256/100</f>
        <v>0</v>
      </c>
      <c r="KVM7" s="62">
        <f>'Hist. country inflation'!KXF256/100</f>
        <v>0</v>
      </c>
      <c r="KVN7" s="62">
        <f>'Hist. country inflation'!KXG256/100</f>
        <v>0</v>
      </c>
      <c r="KVO7" s="62">
        <f>'Hist. country inflation'!KXH256/100</f>
        <v>0</v>
      </c>
      <c r="KVP7" s="62">
        <f>'Hist. country inflation'!KXI256/100</f>
        <v>0</v>
      </c>
      <c r="KVQ7" s="62">
        <f>'Hist. country inflation'!KXJ256/100</f>
        <v>0</v>
      </c>
      <c r="KVR7" s="62">
        <f>'Hist. country inflation'!KXK256/100</f>
        <v>0</v>
      </c>
      <c r="KVS7" s="62">
        <f>'Hist. country inflation'!KXL256/100</f>
        <v>0</v>
      </c>
      <c r="KVT7" s="62">
        <f>'Hist. country inflation'!KXM256/100</f>
        <v>0</v>
      </c>
      <c r="KVU7" s="62">
        <f>'Hist. country inflation'!KXN256/100</f>
        <v>0</v>
      </c>
      <c r="KVV7" s="62">
        <f>'Hist. country inflation'!KXO256/100</f>
        <v>0</v>
      </c>
      <c r="KVW7" s="62">
        <f>'Hist. country inflation'!KXP256/100</f>
        <v>0</v>
      </c>
      <c r="KVX7" s="62">
        <f>'Hist. country inflation'!KXQ256/100</f>
        <v>0</v>
      </c>
      <c r="KVY7" s="62">
        <f>'Hist. country inflation'!KXR256/100</f>
        <v>0</v>
      </c>
      <c r="KVZ7" s="62">
        <f>'Hist. country inflation'!KXS256/100</f>
        <v>0</v>
      </c>
      <c r="KWA7" s="62">
        <f>'Hist. country inflation'!KXT256/100</f>
        <v>0</v>
      </c>
      <c r="KWB7" s="62">
        <f>'Hist. country inflation'!KXU256/100</f>
        <v>0</v>
      </c>
      <c r="KWC7" s="62">
        <f>'Hist. country inflation'!KXV256/100</f>
        <v>0</v>
      </c>
      <c r="KWD7" s="62">
        <f>'Hist. country inflation'!KXW256/100</f>
        <v>0</v>
      </c>
      <c r="KWE7" s="62">
        <f>'Hist. country inflation'!KXX256/100</f>
        <v>0</v>
      </c>
      <c r="KWF7" s="62">
        <f>'Hist. country inflation'!KXY256/100</f>
        <v>0</v>
      </c>
      <c r="KWG7" s="62">
        <f>'Hist. country inflation'!KXZ256/100</f>
        <v>0</v>
      </c>
      <c r="KWH7" s="62">
        <f>'Hist. country inflation'!KYA256/100</f>
        <v>0</v>
      </c>
      <c r="KWI7" s="62">
        <f>'Hist. country inflation'!KYB256/100</f>
        <v>0</v>
      </c>
      <c r="KWJ7" s="62">
        <f>'Hist. country inflation'!KYC256/100</f>
        <v>0</v>
      </c>
      <c r="KWK7" s="62">
        <f>'Hist. country inflation'!KYD256/100</f>
        <v>0</v>
      </c>
      <c r="KWL7" s="62">
        <f>'Hist. country inflation'!KYE256/100</f>
        <v>0</v>
      </c>
      <c r="KWM7" s="62">
        <f>'Hist. country inflation'!KYF256/100</f>
        <v>0</v>
      </c>
      <c r="KWN7" s="62">
        <f>'Hist. country inflation'!KYG256/100</f>
        <v>0</v>
      </c>
      <c r="KWO7" s="62">
        <f>'Hist. country inflation'!KYH256/100</f>
        <v>0</v>
      </c>
      <c r="KWP7" s="62">
        <f>'Hist. country inflation'!KYI256/100</f>
        <v>0</v>
      </c>
      <c r="KWQ7" s="62">
        <f>'Hist. country inflation'!KYJ256/100</f>
        <v>0</v>
      </c>
      <c r="KWR7" s="62">
        <f>'Hist. country inflation'!KYK256/100</f>
        <v>0</v>
      </c>
      <c r="KWS7" s="62">
        <f>'Hist. country inflation'!KYL256/100</f>
        <v>0</v>
      </c>
      <c r="KWT7" s="62">
        <f>'Hist. country inflation'!KYM256/100</f>
        <v>0</v>
      </c>
      <c r="KWU7" s="62">
        <f>'Hist. country inflation'!KYN256/100</f>
        <v>0</v>
      </c>
      <c r="KWV7" s="62">
        <f>'Hist. country inflation'!KYO256/100</f>
        <v>0</v>
      </c>
      <c r="KWW7" s="62">
        <f>'Hist. country inflation'!KYP256/100</f>
        <v>0</v>
      </c>
      <c r="KWX7" s="62">
        <f>'Hist. country inflation'!KYQ256/100</f>
        <v>0</v>
      </c>
      <c r="KWY7" s="62">
        <f>'Hist. country inflation'!KYR256/100</f>
        <v>0</v>
      </c>
      <c r="KWZ7" s="62">
        <f>'Hist. country inflation'!KYS256/100</f>
        <v>0</v>
      </c>
      <c r="KXA7" s="62">
        <f>'Hist. country inflation'!KYT256/100</f>
        <v>0</v>
      </c>
      <c r="KXB7" s="62">
        <f>'Hist. country inflation'!KYU256/100</f>
        <v>0</v>
      </c>
      <c r="KXC7" s="62">
        <f>'Hist. country inflation'!KYV256/100</f>
        <v>0</v>
      </c>
      <c r="KXD7" s="62">
        <f>'Hist. country inflation'!KYW256/100</f>
        <v>0</v>
      </c>
      <c r="KXE7" s="62">
        <f>'Hist. country inflation'!KYX256/100</f>
        <v>0</v>
      </c>
      <c r="KXF7" s="62">
        <f>'Hist. country inflation'!KYY256/100</f>
        <v>0</v>
      </c>
      <c r="KXG7" s="62">
        <f>'Hist. country inflation'!KYZ256/100</f>
        <v>0</v>
      </c>
      <c r="KXH7" s="62">
        <f>'Hist. country inflation'!KZA256/100</f>
        <v>0</v>
      </c>
      <c r="KXI7" s="62">
        <f>'Hist. country inflation'!KZB256/100</f>
        <v>0</v>
      </c>
      <c r="KXJ7" s="62">
        <f>'Hist. country inflation'!KZC256/100</f>
        <v>0</v>
      </c>
      <c r="KXK7" s="62">
        <f>'Hist. country inflation'!KZD256/100</f>
        <v>0</v>
      </c>
      <c r="KXL7" s="62">
        <f>'Hist. country inflation'!KZE256/100</f>
        <v>0</v>
      </c>
      <c r="KXM7" s="62">
        <f>'Hist. country inflation'!KZF256/100</f>
        <v>0</v>
      </c>
      <c r="KXN7" s="62">
        <f>'Hist. country inflation'!KZG256/100</f>
        <v>0</v>
      </c>
      <c r="KXO7" s="62">
        <f>'Hist. country inflation'!KZH256/100</f>
        <v>0</v>
      </c>
      <c r="KXP7" s="62">
        <f>'Hist. country inflation'!KZI256/100</f>
        <v>0</v>
      </c>
      <c r="KXQ7" s="62">
        <f>'Hist. country inflation'!KZJ256/100</f>
        <v>0</v>
      </c>
      <c r="KXR7" s="62">
        <f>'Hist. country inflation'!KZK256/100</f>
        <v>0</v>
      </c>
      <c r="KXS7" s="62">
        <f>'Hist. country inflation'!KZL256/100</f>
        <v>0</v>
      </c>
      <c r="KXT7" s="62">
        <f>'Hist. country inflation'!KZM256/100</f>
        <v>0</v>
      </c>
      <c r="KXU7" s="62">
        <f>'Hist. country inflation'!KZN256/100</f>
        <v>0</v>
      </c>
      <c r="KXV7" s="62">
        <f>'Hist. country inflation'!KZO256/100</f>
        <v>0</v>
      </c>
      <c r="KXW7" s="62">
        <f>'Hist. country inflation'!KZP256/100</f>
        <v>0</v>
      </c>
      <c r="KXX7" s="62">
        <f>'Hist. country inflation'!KZQ256/100</f>
        <v>0</v>
      </c>
      <c r="KXY7" s="62">
        <f>'Hist. country inflation'!KZR256/100</f>
        <v>0</v>
      </c>
      <c r="KXZ7" s="62">
        <f>'Hist. country inflation'!KZS256/100</f>
        <v>0</v>
      </c>
      <c r="KYA7" s="62">
        <f>'Hist. country inflation'!KZT256/100</f>
        <v>0</v>
      </c>
      <c r="KYB7" s="62">
        <f>'Hist. country inflation'!KZU256/100</f>
        <v>0</v>
      </c>
      <c r="KYC7" s="62">
        <f>'Hist. country inflation'!KZV256/100</f>
        <v>0</v>
      </c>
      <c r="KYD7" s="62">
        <f>'Hist. country inflation'!KZW256/100</f>
        <v>0</v>
      </c>
      <c r="KYE7" s="62">
        <f>'Hist. country inflation'!KZX256/100</f>
        <v>0</v>
      </c>
      <c r="KYF7" s="62">
        <f>'Hist. country inflation'!KZY256/100</f>
        <v>0</v>
      </c>
      <c r="KYG7" s="62">
        <f>'Hist. country inflation'!KZZ256/100</f>
        <v>0</v>
      </c>
      <c r="KYH7" s="62">
        <f>'Hist. country inflation'!LAA256/100</f>
        <v>0</v>
      </c>
      <c r="KYI7" s="62">
        <f>'Hist. country inflation'!LAB256/100</f>
        <v>0</v>
      </c>
      <c r="KYJ7" s="62">
        <f>'Hist. country inflation'!LAC256/100</f>
        <v>0</v>
      </c>
      <c r="KYK7" s="62">
        <f>'Hist. country inflation'!LAD256/100</f>
        <v>0</v>
      </c>
      <c r="KYL7" s="62">
        <f>'Hist. country inflation'!LAE256/100</f>
        <v>0</v>
      </c>
      <c r="KYM7" s="62">
        <f>'Hist. country inflation'!LAF256/100</f>
        <v>0</v>
      </c>
      <c r="KYN7" s="62">
        <f>'Hist. country inflation'!LAG256/100</f>
        <v>0</v>
      </c>
      <c r="KYO7" s="62">
        <f>'Hist. country inflation'!LAH256/100</f>
        <v>0</v>
      </c>
      <c r="KYP7" s="62">
        <f>'Hist. country inflation'!LAI256/100</f>
        <v>0</v>
      </c>
      <c r="KYQ7" s="62">
        <f>'Hist. country inflation'!LAJ256/100</f>
        <v>0</v>
      </c>
      <c r="KYR7" s="62">
        <f>'Hist. country inflation'!LAK256/100</f>
        <v>0</v>
      </c>
      <c r="KYS7" s="62">
        <f>'Hist. country inflation'!LAL256/100</f>
        <v>0</v>
      </c>
      <c r="KYT7" s="62">
        <f>'Hist. country inflation'!LAM256/100</f>
        <v>0</v>
      </c>
      <c r="KYU7" s="62">
        <f>'Hist. country inflation'!LAN256/100</f>
        <v>0</v>
      </c>
      <c r="KYV7" s="62">
        <f>'Hist. country inflation'!LAO256/100</f>
        <v>0</v>
      </c>
      <c r="KYW7" s="62">
        <f>'Hist. country inflation'!LAP256/100</f>
        <v>0</v>
      </c>
      <c r="KYX7" s="62">
        <f>'Hist. country inflation'!LAQ256/100</f>
        <v>0</v>
      </c>
      <c r="KYY7" s="62">
        <f>'Hist. country inflation'!LAR256/100</f>
        <v>0</v>
      </c>
      <c r="KYZ7" s="62">
        <f>'Hist. country inflation'!LAS256/100</f>
        <v>0</v>
      </c>
      <c r="KZA7" s="62">
        <f>'Hist. country inflation'!LAT256/100</f>
        <v>0</v>
      </c>
      <c r="KZB7" s="62">
        <f>'Hist. country inflation'!LAU256/100</f>
        <v>0</v>
      </c>
      <c r="KZC7" s="62">
        <f>'Hist. country inflation'!LAV256/100</f>
        <v>0</v>
      </c>
      <c r="KZD7" s="62">
        <f>'Hist. country inflation'!LAW256/100</f>
        <v>0</v>
      </c>
      <c r="KZE7" s="62">
        <f>'Hist. country inflation'!LAX256/100</f>
        <v>0</v>
      </c>
      <c r="KZF7" s="62">
        <f>'Hist. country inflation'!LAY256/100</f>
        <v>0</v>
      </c>
      <c r="KZG7" s="62">
        <f>'Hist. country inflation'!LAZ256/100</f>
        <v>0</v>
      </c>
      <c r="KZH7" s="62">
        <f>'Hist. country inflation'!LBA256/100</f>
        <v>0</v>
      </c>
      <c r="KZI7" s="62">
        <f>'Hist. country inflation'!LBB256/100</f>
        <v>0</v>
      </c>
      <c r="KZJ7" s="62">
        <f>'Hist. country inflation'!LBC256/100</f>
        <v>0</v>
      </c>
      <c r="KZK7" s="62">
        <f>'Hist. country inflation'!LBD256/100</f>
        <v>0</v>
      </c>
      <c r="KZL7" s="62">
        <f>'Hist. country inflation'!LBE256/100</f>
        <v>0</v>
      </c>
      <c r="KZM7" s="62">
        <f>'Hist. country inflation'!LBF256/100</f>
        <v>0</v>
      </c>
      <c r="KZN7" s="62">
        <f>'Hist. country inflation'!LBG256/100</f>
        <v>0</v>
      </c>
      <c r="KZO7" s="62">
        <f>'Hist. country inflation'!LBH256/100</f>
        <v>0</v>
      </c>
      <c r="KZP7" s="62">
        <f>'Hist. country inflation'!LBI256/100</f>
        <v>0</v>
      </c>
      <c r="KZQ7" s="62">
        <f>'Hist. country inflation'!LBJ256/100</f>
        <v>0</v>
      </c>
      <c r="KZR7" s="62">
        <f>'Hist. country inflation'!LBK256/100</f>
        <v>0</v>
      </c>
      <c r="KZS7" s="62">
        <f>'Hist. country inflation'!LBL256/100</f>
        <v>0</v>
      </c>
      <c r="KZT7" s="62">
        <f>'Hist. country inflation'!LBM256/100</f>
        <v>0</v>
      </c>
      <c r="KZU7" s="62">
        <f>'Hist. country inflation'!LBN256/100</f>
        <v>0</v>
      </c>
      <c r="KZV7" s="62">
        <f>'Hist. country inflation'!LBO256/100</f>
        <v>0</v>
      </c>
      <c r="KZW7" s="62">
        <f>'Hist. country inflation'!LBP256/100</f>
        <v>0</v>
      </c>
      <c r="KZX7" s="62">
        <f>'Hist. country inflation'!LBQ256/100</f>
        <v>0</v>
      </c>
      <c r="KZY7" s="62">
        <f>'Hist. country inflation'!LBR256/100</f>
        <v>0</v>
      </c>
      <c r="KZZ7" s="62">
        <f>'Hist. country inflation'!LBS256/100</f>
        <v>0</v>
      </c>
      <c r="LAA7" s="62">
        <f>'Hist. country inflation'!LBT256/100</f>
        <v>0</v>
      </c>
      <c r="LAB7" s="62">
        <f>'Hist. country inflation'!LBU256/100</f>
        <v>0</v>
      </c>
      <c r="LAC7" s="62">
        <f>'Hist. country inflation'!LBV256/100</f>
        <v>0</v>
      </c>
      <c r="LAD7" s="62">
        <f>'Hist. country inflation'!LBW256/100</f>
        <v>0</v>
      </c>
      <c r="LAE7" s="62">
        <f>'Hist. country inflation'!LBX256/100</f>
        <v>0</v>
      </c>
      <c r="LAF7" s="62">
        <f>'Hist. country inflation'!LBY256/100</f>
        <v>0</v>
      </c>
      <c r="LAG7" s="62">
        <f>'Hist. country inflation'!LBZ256/100</f>
        <v>0</v>
      </c>
      <c r="LAH7" s="62">
        <f>'Hist. country inflation'!LCA256/100</f>
        <v>0</v>
      </c>
      <c r="LAI7" s="62">
        <f>'Hist. country inflation'!LCB256/100</f>
        <v>0</v>
      </c>
      <c r="LAJ7" s="62">
        <f>'Hist. country inflation'!LCC256/100</f>
        <v>0</v>
      </c>
      <c r="LAK7" s="62">
        <f>'Hist. country inflation'!LCD256/100</f>
        <v>0</v>
      </c>
      <c r="LAL7" s="62">
        <f>'Hist. country inflation'!LCE256/100</f>
        <v>0</v>
      </c>
      <c r="LAM7" s="62">
        <f>'Hist. country inflation'!LCF256/100</f>
        <v>0</v>
      </c>
      <c r="LAN7" s="62">
        <f>'Hist. country inflation'!LCG256/100</f>
        <v>0</v>
      </c>
      <c r="LAO7" s="62">
        <f>'Hist. country inflation'!LCH256/100</f>
        <v>0</v>
      </c>
      <c r="LAP7" s="62">
        <f>'Hist. country inflation'!LCI256/100</f>
        <v>0</v>
      </c>
      <c r="LAQ7" s="62">
        <f>'Hist. country inflation'!LCJ256/100</f>
        <v>0</v>
      </c>
      <c r="LAR7" s="62">
        <f>'Hist. country inflation'!LCK256/100</f>
        <v>0</v>
      </c>
      <c r="LAS7" s="62">
        <f>'Hist. country inflation'!LCL256/100</f>
        <v>0</v>
      </c>
      <c r="LAT7" s="62">
        <f>'Hist. country inflation'!LCM256/100</f>
        <v>0</v>
      </c>
      <c r="LAU7" s="62">
        <f>'Hist. country inflation'!LCN256/100</f>
        <v>0</v>
      </c>
      <c r="LAV7" s="62">
        <f>'Hist. country inflation'!LCO256/100</f>
        <v>0</v>
      </c>
      <c r="LAW7" s="62">
        <f>'Hist. country inflation'!LCP256/100</f>
        <v>0</v>
      </c>
      <c r="LAX7" s="62">
        <f>'Hist. country inflation'!LCQ256/100</f>
        <v>0</v>
      </c>
      <c r="LAY7" s="62">
        <f>'Hist. country inflation'!LCR256/100</f>
        <v>0</v>
      </c>
      <c r="LAZ7" s="62">
        <f>'Hist. country inflation'!LCS256/100</f>
        <v>0</v>
      </c>
      <c r="LBA7" s="62">
        <f>'Hist. country inflation'!LCT256/100</f>
        <v>0</v>
      </c>
      <c r="LBB7" s="62">
        <f>'Hist. country inflation'!LCU256/100</f>
        <v>0</v>
      </c>
      <c r="LBC7" s="62">
        <f>'Hist. country inflation'!LCV256/100</f>
        <v>0</v>
      </c>
      <c r="LBD7" s="62">
        <f>'Hist. country inflation'!LCW256/100</f>
        <v>0</v>
      </c>
      <c r="LBE7" s="62">
        <f>'Hist. country inflation'!LCX256/100</f>
        <v>0</v>
      </c>
      <c r="LBF7" s="62">
        <f>'Hist. country inflation'!LCY256/100</f>
        <v>0</v>
      </c>
      <c r="LBG7" s="62">
        <f>'Hist. country inflation'!LCZ256/100</f>
        <v>0</v>
      </c>
      <c r="LBH7" s="62">
        <f>'Hist. country inflation'!LDA256/100</f>
        <v>0</v>
      </c>
      <c r="LBI7" s="62">
        <f>'Hist. country inflation'!LDB256/100</f>
        <v>0</v>
      </c>
      <c r="LBJ7" s="62">
        <f>'Hist. country inflation'!LDC256/100</f>
        <v>0</v>
      </c>
      <c r="LBK7" s="62">
        <f>'Hist. country inflation'!LDD256/100</f>
        <v>0</v>
      </c>
      <c r="LBL7" s="62">
        <f>'Hist. country inflation'!LDE256/100</f>
        <v>0</v>
      </c>
      <c r="LBM7" s="62">
        <f>'Hist. country inflation'!LDF256/100</f>
        <v>0</v>
      </c>
      <c r="LBN7" s="62">
        <f>'Hist. country inflation'!LDG256/100</f>
        <v>0</v>
      </c>
      <c r="LBO7" s="62">
        <f>'Hist. country inflation'!LDH256/100</f>
        <v>0</v>
      </c>
      <c r="LBP7" s="62">
        <f>'Hist. country inflation'!LDI256/100</f>
        <v>0</v>
      </c>
      <c r="LBQ7" s="62">
        <f>'Hist. country inflation'!LDJ256/100</f>
        <v>0</v>
      </c>
      <c r="LBR7" s="62">
        <f>'Hist. country inflation'!LDK256/100</f>
        <v>0</v>
      </c>
      <c r="LBS7" s="62">
        <f>'Hist. country inflation'!LDL256/100</f>
        <v>0</v>
      </c>
      <c r="LBT7" s="62">
        <f>'Hist. country inflation'!LDM256/100</f>
        <v>0</v>
      </c>
      <c r="LBU7" s="62">
        <f>'Hist. country inflation'!LDN256/100</f>
        <v>0</v>
      </c>
      <c r="LBV7" s="62">
        <f>'Hist. country inflation'!LDO256/100</f>
        <v>0</v>
      </c>
      <c r="LBW7" s="62">
        <f>'Hist. country inflation'!LDP256/100</f>
        <v>0</v>
      </c>
      <c r="LBX7" s="62">
        <f>'Hist. country inflation'!LDQ256/100</f>
        <v>0</v>
      </c>
      <c r="LBY7" s="62">
        <f>'Hist. country inflation'!LDR256/100</f>
        <v>0</v>
      </c>
      <c r="LBZ7" s="62">
        <f>'Hist. country inflation'!LDS256/100</f>
        <v>0</v>
      </c>
      <c r="LCA7" s="62">
        <f>'Hist. country inflation'!LDT256/100</f>
        <v>0</v>
      </c>
      <c r="LCB7" s="62">
        <f>'Hist. country inflation'!LDU256/100</f>
        <v>0</v>
      </c>
      <c r="LCC7" s="62">
        <f>'Hist. country inflation'!LDV256/100</f>
        <v>0</v>
      </c>
      <c r="LCD7" s="62">
        <f>'Hist. country inflation'!LDW256/100</f>
        <v>0</v>
      </c>
      <c r="LCE7" s="62">
        <f>'Hist. country inflation'!LDX256/100</f>
        <v>0</v>
      </c>
      <c r="LCF7" s="62">
        <f>'Hist. country inflation'!LDY256/100</f>
        <v>0</v>
      </c>
      <c r="LCG7" s="62">
        <f>'Hist. country inflation'!LDZ256/100</f>
        <v>0</v>
      </c>
      <c r="LCH7" s="62">
        <f>'Hist. country inflation'!LEA256/100</f>
        <v>0</v>
      </c>
      <c r="LCI7" s="62">
        <f>'Hist. country inflation'!LEB256/100</f>
        <v>0</v>
      </c>
      <c r="LCJ7" s="62">
        <f>'Hist. country inflation'!LEC256/100</f>
        <v>0</v>
      </c>
      <c r="LCK7" s="62">
        <f>'Hist. country inflation'!LED256/100</f>
        <v>0</v>
      </c>
      <c r="LCL7" s="62">
        <f>'Hist. country inflation'!LEE256/100</f>
        <v>0</v>
      </c>
      <c r="LCM7" s="62">
        <f>'Hist. country inflation'!LEF256/100</f>
        <v>0</v>
      </c>
      <c r="LCN7" s="62">
        <f>'Hist. country inflation'!LEG256/100</f>
        <v>0</v>
      </c>
      <c r="LCO7" s="62">
        <f>'Hist. country inflation'!LEH256/100</f>
        <v>0</v>
      </c>
      <c r="LCP7" s="62">
        <f>'Hist. country inflation'!LEI256/100</f>
        <v>0</v>
      </c>
      <c r="LCQ7" s="62">
        <f>'Hist. country inflation'!LEJ256/100</f>
        <v>0</v>
      </c>
      <c r="LCR7" s="62">
        <f>'Hist. country inflation'!LEK256/100</f>
        <v>0</v>
      </c>
      <c r="LCS7" s="62">
        <f>'Hist. country inflation'!LEL256/100</f>
        <v>0</v>
      </c>
      <c r="LCT7" s="62">
        <f>'Hist. country inflation'!LEM256/100</f>
        <v>0</v>
      </c>
      <c r="LCU7" s="62">
        <f>'Hist. country inflation'!LEN256/100</f>
        <v>0</v>
      </c>
      <c r="LCV7" s="62">
        <f>'Hist. country inflation'!LEO256/100</f>
        <v>0</v>
      </c>
      <c r="LCW7" s="62">
        <f>'Hist. country inflation'!LEP256/100</f>
        <v>0</v>
      </c>
      <c r="LCX7" s="62">
        <f>'Hist. country inflation'!LEQ256/100</f>
        <v>0</v>
      </c>
      <c r="LCY7" s="62">
        <f>'Hist. country inflation'!LER256/100</f>
        <v>0</v>
      </c>
      <c r="LCZ7" s="62">
        <f>'Hist. country inflation'!LES256/100</f>
        <v>0</v>
      </c>
      <c r="LDA7" s="62">
        <f>'Hist. country inflation'!LET256/100</f>
        <v>0</v>
      </c>
      <c r="LDB7" s="62">
        <f>'Hist. country inflation'!LEU256/100</f>
        <v>0</v>
      </c>
      <c r="LDC7" s="62">
        <f>'Hist. country inflation'!LEV256/100</f>
        <v>0</v>
      </c>
      <c r="LDD7" s="62">
        <f>'Hist. country inflation'!LEW256/100</f>
        <v>0</v>
      </c>
      <c r="LDE7" s="62">
        <f>'Hist. country inflation'!LEX256/100</f>
        <v>0</v>
      </c>
      <c r="LDF7" s="62">
        <f>'Hist. country inflation'!LEY256/100</f>
        <v>0</v>
      </c>
      <c r="LDG7" s="62">
        <f>'Hist. country inflation'!LEZ256/100</f>
        <v>0</v>
      </c>
      <c r="LDH7" s="62">
        <f>'Hist. country inflation'!LFA256/100</f>
        <v>0</v>
      </c>
      <c r="LDI7" s="62">
        <f>'Hist. country inflation'!LFB256/100</f>
        <v>0</v>
      </c>
      <c r="LDJ7" s="62">
        <f>'Hist. country inflation'!LFC256/100</f>
        <v>0</v>
      </c>
      <c r="LDK7" s="62">
        <f>'Hist. country inflation'!LFD256/100</f>
        <v>0</v>
      </c>
      <c r="LDL7" s="62">
        <f>'Hist. country inflation'!LFE256/100</f>
        <v>0</v>
      </c>
      <c r="LDM7" s="62">
        <f>'Hist. country inflation'!LFF256/100</f>
        <v>0</v>
      </c>
      <c r="LDN7" s="62">
        <f>'Hist. country inflation'!LFG256/100</f>
        <v>0</v>
      </c>
      <c r="LDO7" s="62">
        <f>'Hist. country inflation'!LFH256/100</f>
        <v>0</v>
      </c>
      <c r="LDP7" s="62">
        <f>'Hist. country inflation'!LFI256/100</f>
        <v>0</v>
      </c>
      <c r="LDQ7" s="62">
        <f>'Hist. country inflation'!LFJ256/100</f>
        <v>0</v>
      </c>
      <c r="LDR7" s="62">
        <f>'Hist. country inflation'!LFK256/100</f>
        <v>0</v>
      </c>
      <c r="LDS7" s="62">
        <f>'Hist. country inflation'!LFL256/100</f>
        <v>0</v>
      </c>
      <c r="LDT7" s="62">
        <f>'Hist. country inflation'!LFM256/100</f>
        <v>0</v>
      </c>
      <c r="LDU7" s="62">
        <f>'Hist. country inflation'!LFN256/100</f>
        <v>0</v>
      </c>
      <c r="LDV7" s="62">
        <f>'Hist. country inflation'!LFO256/100</f>
        <v>0</v>
      </c>
      <c r="LDW7" s="62">
        <f>'Hist. country inflation'!LFP256/100</f>
        <v>0</v>
      </c>
      <c r="LDX7" s="62">
        <f>'Hist. country inflation'!LFQ256/100</f>
        <v>0</v>
      </c>
      <c r="LDY7" s="62">
        <f>'Hist. country inflation'!LFR256/100</f>
        <v>0</v>
      </c>
      <c r="LDZ7" s="62">
        <f>'Hist. country inflation'!LFS256/100</f>
        <v>0</v>
      </c>
      <c r="LEA7" s="62">
        <f>'Hist. country inflation'!LFT256/100</f>
        <v>0</v>
      </c>
      <c r="LEB7" s="62">
        <f>'Hist. country inflation'!LFU256/100</f>
        <v>0</v>
      </c>
      <c r="LEC7" s="62">
        <f>'Hist. country inflation'!LFV256/100</f>
        <v>0</v>
      </c>
      <c r="LED7" s="62">
        <f>'Hist. country inflation'!LFW256/100</f>
        <v>0</v>
      </c>
      <c r="LEE7" s="62">
        <f>'Hist. country inflation'!LFX256/100</f>
        <v>0</v>
      </c>
      <c r="LEF7" s="62">
        <f>'Hist. country inflation'!LFY256/100</f>
        <v>0</v>
      </c>
      <c r="LEG7" s="62">
        <f>'Hist. country inflation'!LFZ256/100</f>
        <v>0</v>
      </c>
      <c r="LEH7" s="62">
        <f>'Hist. country inflation'!LGA256/100</f>
        <v>0</v>
      </c>
      <c r="LEI7" s="62">
        <f>'Hist. country inflation'!LGB256/100</f>
        <v>0</v>
      </c>
      <c r="LEJ7" s="62">
        <f>'Hist. country inflation'!LGC256/100</f>
        <v>0</v>
      </c>
      <c r="LEK7" s="62">
        <f>'Hist. country inflation'!LGD256/100</f>
        <v>0</v>
      </c>
      <c r="LEL7" s="62">
        <f>'Hist. country inflation'!LGE256/100</f>
        <v>0</v>
      </c>
      <c r="LEM7" s="62">
        <f>'Hist. country inflation'!LGF256/100</f>
        <v>0</v>
      </c>
      <c r="LEN7" s="62">
        <f>'Hist. country inflation'!LGG256/100</f>
        <v>0</v>
      </c>
      <c r="LEO7" s="62">
        <f>'Hist. country inflation'!LGH256/100</f>
        <v>0</v>
      </c>
      <c r="LEP7" s="62">
        <f>'Hist. country inflation'!LGI256/100</f>
        <v>0</v>
      </c>
      <c r="LEQ7" s="62">
        <f>'Hist. country inflation'!LGJ256/100</f>
        <v>0</v>
      </c>
      <c r="LER7" s="62">
        <f>'Hist. country inflation'!LGK256/100</f>
        <v>0</v>
      </c>
      <c r="LES7" s="62">
        <f>'Hist. country inflation'!LGL256/100</f>
        <v>0</v>
      </c>
      <c r="LET7" s="62">
        <f>'Hist. country inflation'!LGM256/100</f>
        <v>0</v>
      </c>
      <c r="LEU7" s="62">
        <f>'Hist. country inflation'!LGN256/100</f>
        <v>0</v>
      </c>
      <c r="LEV7" s="62">
        <f>'Hist. country inflation'!LGO256/100</f>
        <v>0</v>
      </c>
      <c r="LEW7" s="62">
        <f>'Hist. country inflation'!LGP256/100</f>
        <v>0</v>
      </c>
      <c r="LEX7" s="62">
        <f>'Hist. country inflation'!LGQ256/100</f>
        <v>0</v>
      </c>
      <c r="LEY7" s="62">
        <f>'Hist. country inflation'!LGR256/100</f>
        <v>0</v>
      </c>
      <c r="LEZ7" s="62">
        <f>'Hist. country inflation'!LGS256/100</f>
        <v>0</v>
      </c>
      <c r="LFA7" s="62">
        <f>'Hist. country inflation'!LGT256/100</f>
        <v>0</v>
      </c>
      <c r="LFB7" s="62">
        <f>'Hist. country inflation'!LGU256/100</f>
        <v>0</v>
      </c>
      <c r="LFC7" s="62">
        <f>'Hist. country inflation'!LGV256/100</f>
        <v>0</v>
      </c>
      <c r="LFD7" s="62">
        <f>'Hist. country inflation'!LGW256/100</f>
        <v>0</v>
      </c>
      <c r="LFE7" s="62">
        <f>'Hist. country inflation'!LGX256/100</f>
        <v>0</v>
      </c>
      <c r="LFF7" s="62">
        <f>'Hist. country inflation'!LGY256/100</f>
        <v>0</v>
      </c>
      <c r="LFG7" s="62">
        <f>'Hist. country inflation'!LGZ256/100</f>
        <v>0</v>
      </c>
      <c r="LFH7" s="62">
        <f>'Hist. country inflation'!LHA256/100</f>
        <v>0</v>
      </c>
      <c r="LFI7" s="62">
        <f>'Hist. country inflation'!LHB256/100</f>
        <v>0</v>
      </c>
      <c r="LFJ7" s="62">
        <f>'Hist. country inflation'!LHC256/100</f>
        <v>0</v>
      </c>
      <c r="LFK7" s="62">
        <f>'Hist. country inflation'!LHD256/100</f>
        <v>0</v>
      </c>
      <c r="LFL7" s="62">
        <f>'Hist. country inflation'!LHE256/100</f>
        <v>0</v>
      </c>
      <c r="LFM7" s="62">
        <f>'Hist. country inflation'!LHF256/100</f>
        <v>0</v>
      </c>
      <c r="LFN7" s="62">
        <f>'Hist. country inflation'!LHG256/100</f>
        <v>0</v>
      </c>
      <c r="LFO7" s="62">
        <f>'Hist. country inflation'!LHH256/100</f>
        <v>0</v>
      </c>
      <c r="LFP7" s="62">
        <f>'Hist. country inflation'!LHI256/100</f>
        <v>0</v>
      </c>
      <c r="LFQ7" s="62">
        <f>'Hist. country inflation'!LHJ256/100</f>
        <v>0</v>
      </c>
      <c r="LFR7" s="62">
        <f>'Hist. country inflation'!LHK256/100</f>
        <v>0</v>
      </c>
      <c r="LFS7" s="62">
        <f>'Hist. country inflation'!LHL256/100</f>
        <v>0</v>
      </c>
      <c r="LFT7" s="62">
        <f>'Hist. country inflation'!LHM256/100</f>
        <v>0</v>
      </c>
      <c r="LFU7" s="62">
        <f>'Hist. country inflation'!LHN256/100</f>
        <v>0</v>
      </c>
      <c r="LFV7" s="62">
        <f>'Hist. country inflation'!LHO256/100</f>
        <v>0</v>
      </c>
      <c r="LFW7" s="62">
        <f>'Hist. country inflation'!LHP256/100</f>
        <v>0</v>
      </c>
      <c r="LFX7" s="62">
        <f>'Hist. country inflation'!LHQ256/100</f>
        <v>0</v>
      </c>
      <c r="LFY7" s="62">
        <f>'Hist. country inflation'!LHR256/100</f>
        <v>0</v>
      </c>
      <c r="LFZ7" s="62">
        <f>'Hist. country inflation'!LHS256/100</f>
        <v>0</v>
      </c>
      <c r="LGA7" s="62">
        <f>'Hist. country inflation'!LHT256/100</f>
        <v>0</v>
      </c>
      <c r="LGB7" s="62">
        <f>'Hist. country inflation'!LHU256/100</f>
        <v>0</v>
      </c>
      <c r="LGC7" s="62">
        <f>'Hist. country inflation'!LHV256/100</f>
        <v>0</v>
      </c>
      <c r="LGD7" s="62">
        <f>'Hist. country inflation'!LHW256/100</f>
        <v>0</v>
      </c>
      <c r="LGE7" s="62">
        <f>'Hist. country inflation'!LHX256/100</f>
        <v>0</v>
      </c>
      <c r="LGF7" s="62">
        <f>'Hist. country inflation'!LHY256/100</f>
        <v>0</v>
      </c>
      <c r="LGG7" s="62">
        <f>'Hist. country inflation'!LHZ256/100</f>
        <v>0</v>
      </c>
      <c r="LGH7" s="62">
        <f>'Hist. country inflation'!LIA256/100</f>
        <v>0</v>
      </c>
      <c r="LGI7" s="62">
        <f>'Hist. country inflation'!LIB256/100</f>
        <v>0</v>
      </c>
      <c r="LGJ7" s="62">
        <f>'Hist. country inflation'!LIC256/100</f>
        <v>0</v>
      </c>
      <c r="LGK7" s="62">
        <f>'Hist. country inflation'!LID256/100</f>
        <v>0</v>
      </c>
      <c r="LGL7" s="62">
        <f>'Hist. country inflation'!LIE256/100</f>
        <v>0</v>
      </c>
      <c r="LGM7" s="62">
        <f>'Hist. country inflation'!LIF256/100</f>
        <v>0</v>
      </c>
      <c r="LGN7" s="62">
        <f>'Hist. country inflation'!LIG256/100</f>
        <v>0</v>
      </c>
      <c r="LGO7" s="62">
        <f>'Hist. country inflation'!LIH256/100</f>
        <v>0</v>
      </c>
      <c r="LGP7" s="62">
        <f>'Hist. country inflation'!LII256/100</f>
        <v>0</v>
      </c>
      <c r="LGQ7" s="62">
        <f>'Hist. country inflation'!LIJ256/100</f>
        <v>0</v>
      </c>
      <c r="LGR7" s="62">
        <f>'Hist. country inflation'!LIK256/100</f>
        <v>0</v>
      </c>
      <c r="LGS7" s="62">
        <f>'Hist. country inflation'!LIL256/100</f>
        <v>0</v>
      </c>
      <c r="LGT7" s="62">
        <f>'Hist. country inflation'!LIM256/100</f>
        <v>0</v>
      </c>
      <c r="LGU7" s="62">
        <f>'Hist. country inflation'!LIN256/100</f>
        <v>0</v>
      </c>
      <c r="LGV7" s="62">
        <f>'Hist. country inflation'!LIO256/100</f>
        <v>0</v>
      </c>
      <c r="LGW7" s="62">
        <f>'Hist. country inflation'!LIP256/100</f>
        <v>0</v>
      </c>
      <c r="LGX7" s="62">
        <f>'Hist. country inflation'!LIQ256/100</f>
        <v>0</v>
      </c>
      <c r="LGY7" s="62">
        <f>'Hist. country inflation'!LIR256/100</f>
        <v>0</v>
      </c>
      <c r="LGZ7" s="62">
        <f>'Hist. country inflation'!LIS256/100</f>
        <v>0</v>
      </c>
      <c r="LHA7" s="62">
        <f>'Hist. country inflation'!LIT256/100</f>
        <v>0</v>
      </c>
      <c r="LHB7" s="62">
        <f>'Hist. country inflation'!LIU256/100</f>
        <v>0</v>
      </c>
      <c r="LHC7" s="62">
        <f>'Hist. country inflation'!LIV256/100</f>
        <v>0</v>
      </c>
      <c r="LHD7" s="62">
        <f>'Hist. country inflation'!LIW256/100</f>
        <v>0</v>
      </c>
      <c r="LHE7" s="62">
        <f>'Hist. country inflation'!LIX256/100</f>
        <v>0</v>
      </c>
      <c r="LHF7" s="62">
        <f>'Hist. country inflation'!LIY256/100</f>
        <v>0</v>
      </c>
      <c r="LHG7" s="62">
        <f>'Hist. country inflation'!LIZ256/100</f>
        <v>0</v>
      </c>
      <c r="LHH7" s="62">
        <f>'Hist. country inflation'!LJA256/100</f>
        <v>0</v>
      </c>
      <c r="LHI7" s="62">
        <f>'Hist. country inflation'!LJB256/100</f>
        <v>0</v>
      </c>
      <c r="LHJ7" s="62">
        <f>'Hist. country inflation'!LJC256/100</f>
        <v>0</v>
      </c>
      <c r="LHK7" s="62">
        <f>'Hist. country inflation'!LJD256/100</f>
        <v>0</v>
      </c>
      <c r="LHL7" s="62">
        <f>'Hist. country inflation'!LJE256/100</f>
        <v>0</v>
      </c>
      <c r="LHM7" s="62">
        <f>'Hist. country inflation'!LJF256/100</f>
        <v>0</v>
      </c>
      <c r="LHN7" s="62">
        <f>'Hist. country inflation'!LJG256/100</f>
        <v>0</v>
      </c>
      <c r="LHO7" s="62">
        <f>'Hist. country inflation'!LJH256/100</f>
        <v>0</v>
      </c>
      <c r="LHP7" s="62">
        <f>'Hist. country inflation'!LJI256/100</f>
        <v>0</v>
      </c>
      <c r="LHQ7" s="62">
        <f>'Hist. country inflation'!LJJ256/100</f>
        <v>0</v>
      </c>
      <c r="LHR7" s="62">
        <f>'Hist. country inflation'!LJK256/100</f>
        <v>0</v>
      </c>
      <c r="LHS7" s="62">
        <f>'Hist. country inflation'!LJL256/100</f>
        <v>0</v>
      </c>
      <c r="LHT7" s="62">
        <f>'Hist. country inflation'!LJM256/100</f>
        <v>0</v>
      </c>
      <c r="LHU7" s="62">
        <f>'Hist. country inflation'!LJN256/100</f>
        <v>0</v>
      </c>
      <c r="LHV7" s="62">
        <f>'Hist. country inflation'!LJO256/100</f>
        <v>0</v>
      </c>
      <c r="LHW7" s="62">
        <f>'Hist. country inflation'!LJP256/100</f>
        <v>0</v>
      </c>
      <c r="LHX7" s="62">
        <f>'Hist. country inflation'!LJQ256/100</f>
        <v>0</v>
      </c>
      <c r="LHY7" s="62">
        <f>'Hist. country inflation'!LJR256/100</f>
        <v>0</v>
      </c>
      <c r="LHZ7" s="62">
        <f>'Hist. country inflation'!LJS256/100</f>
        <v>0</v>
      </c>
      <c r="LIA7" s="62">
        <f>'Hist. country inflation'!LJT256/100</f>
        <v>0</v>
      </c>
      <c r="LIB7" s="62">
        <f>'Hist. country inflation'!LJU256/100</f>
        <v>0</v>
      </c>
      <c r="LIC7" s="62">
        <f>'Hist. country inflation'!LJV256/100</f>
        <v>0</v>
      </c>
      <c r="LID7" s="62">
        <f>'Hist. country inflation'!LJW256/100</f>
        <v>0</v>
      </c>
      <c r="LIE7" s="62">
        <f>'Hist. country inflation'!LJX256/100</f>
        <v>0</v>
      </c>
      <c r="LIF7" s="62">
        <f>'Hist. country inflation'!LJY256/100</f>
        <v>0</v>
      </c>
      <c r="LIG7" s="62">
        <f>'Hist. country inflation'!LJZ256/100</f>
        <v>0</v>
      </c>
      <c r="LIH7" s="62">
        <f>'Hist. country inflation'!LKA256/100</f>
        <v>0</v>
      </c>
      <c r="LII7" s="62">
        <f>'Hist. country inflation'!LKB256/100</f>
        <v>0</v>
      </c>
      <c r="LIJ7" s="62">
        <f>'Hist. country inflation'!LKC256/100</f>
        <v>0</v>
      </c>
      <c r="LIK7" s="62">
        <f>'Hist. country inflation'!LKD256/100</f>
        <v>0</v>
      </c>
      <c r="LIL7" s="62">
        <f>'Hist. country inflation'!LKE256/100</f>
        <v>0</v>
      </c>
      <c r="LIM7" s="62">
        <f>'Hist. country inflation'!LKF256/100</f>
        <v>0</v>
      </c>
      <c r="LIN7" s="62">
        <f>'Hist. country inflation'!LKG256/100</f>
        <v>0</v>
      </c>
      <c r="LIO7" s="62">
        <f>'Hist. country inflation'!LKH256/100</f>
        <v>0</v>
      </c>
      <c r="LIP7" s="62">
        <f>'Hist. country inflation'!LKI256/100</f>
        <v>0</v>
      </c>
      <c r="LIQ7" s="62">
        <f>'Hist. country inflation'!LKJ256/100</f>
        <v>0</v>
      </c>
      <c r="LIR7" s="62">
        <f>'Hist. country inflation'!LKK256/100</f>
        <v>0</v>
      </c>
      <c r="LIS7" s="62">
        <f>'Hist. country inflation'!LKL256/100</f>
        <v>0</v>
      </c>
      <c r="LIT7" s="62">
        <f>'Hist. country inflation'!LKM256/100</f>
        <v>0</v>
      </c>
      <c r="LIU7" s="62">
        <f>'Hist. country inflation'!LKN256/100</f>
        <v>0</v>
      </c>
      <c r="LIV7" s="62">
        <f>'Hist. country inflation'!LKO256/100</f>
        <v>0</v>
      </c>
      <c r="LIW7" s="62">
        <f>'Hist. country inflation'!LKP256/100</f>
        <v>0</v>
      </c>
      <c r="LIX7" s="62">
        <f>'Hist. country inflation'!LKQ256/100</f>
        <v>0</v>
      </c>
      <c r="LIY7" s="62">
        <f>'Hist. country inflation'!LKR256/100</f>
        <v>0</v>
      </c>
      <c r="LIZ7" s="62">
        <f>'Hist. country inflation'!LKS256/100</f>
        <v>0</v>
      </c>
      <c r="LJA7" s="62">
        <f>'Hist. country inflation'!LKT256/100</f>
        <v>0</v>
      </c>
      <c r="LJB7" s="62">
        <f>'Hist. country inflation'!LKU256/100</f>
        <v>0</v>
      </c>
      <c r="LJC7" s="62">
        <f>'Hist. country inflation'!LKV256/100</f>
        <v>0</v>
      </c>
      <c r="LJD7" s="62">
        <f>'Hist. country inflation'!LKW256/100</f>
        <v>0</v>
      </c>
      <c r="LJE7" s="62">
        <f>'Hist. country inflation'!LKX256/100</f>
        <v>0</v>
      </c>
      <c r="LJF7" s="62">
        <f>'Hist. country inflation'!LKY256/100</f>
        <v>0</v>
      </c>
      <c r="LJG7" s="62">
        <f>'Hist. country inflation'!LKZ256/100</f>
        <v>0</v>
      </c>
      <c r="LJH7" s="62">
        <f>'Hist. country inflation'!LLA256/100</f>
        <v>0</v>
      </c>
      <c r="LJI7" s="62">
        <f>'Hist. country inflation'!LLB256/100</f>
        <v>0</v>
      </c>
      <c r="LJJ7" s="62">
        <f>'Hist. country inflation'!LLC256/100</f>
        <v>0</v>
      </c>
      <c r="LJK7" s="62">
        <f>'Hist. country inflation'!LLD256/100</f>
        <v>0</v>
      </c>
      <c r="LJL7" s="62">
        <f>'Hist. country inflation'!LLE256/100</f>
        <v>0</v>
      </c>
      <c r="LJM7" s="62">
        <f>'Hist. country inflation'!LLF256/100</f>
        <v>0</v>
      </c>
      <c r="LJN7" s="62">
        <f>'Hist. country inflation'!LLG256/100</f>
        <v>0</v>
      </c>
      <c r="LJO7" s="62">
        <f>'Hist. country inflation'!LLH256/100</f>
        <v>0</v>
      </c>
      <c r="LJP7" s="62">
        <f>'Hist. country inflation'!LLI256/100</f>
        <v>0</v>
      </c>
      <c r="LJQ7" s="62">
        <f>'Hist. country inflation'!LLJ256/100</f>
        <v>0</v>
      </c>
      <c r="LJR7" s="62">
        <f>'Hist. country inflation'!LLK256/100</f>
        <v>0</v>
      </c>
      <c r="LJS7" s="62">
        <f>'Hist. country inflation'!LLL256/100</f>
        <v>0</v>
      </c>
      <c r="LJT7" s="62">
        <f>'Hist. country inflation'!LLM256/100</f>
        <v>0</v>
      </c>
      <c r="LJU7" s="62">
        <f>'Hist. country inflation'!LLN256/100</f>
        <v>0</v>
      </c>
      <c r="LJV7" s="62">
        <f>'Hist. country inflation'!LLO256/100</f>
        <v>0</v>
      </c>
      <c r="LJW7" s="62">
        <f>'Hist. country inflation'!LLP256/100</f>
        <v>0</v>
      </c>
      <c r="LJX7" s="62">
        <f>'Hist. country inflation'!LLQ256/100</f>
        <v>0</v>
      </c>
      <c r="LJY7" s="62">
        <f>'Hist. country inflation'!LLR256/100</f>
        <v>0</v>
      </c>
      <c r="LJZ7" s="62">
        <f>'Hist. country inflation'!LLS256/100</f>
        <v>0</v>
      </c>
      <c r="LKA7" s="62">
        <f>'Hist. country inflation'!LLT256/100</f>
        <v>0</v>
      </c>
      <c r="LKB7" s="62">
        <f>'Hist. country inflation'!LLU256/100</f>
        <v>0</v>
      </c>
      <c r="LKC7" s="62">
        <f>'Hist. country inflation'!LLV256/100</f>
        <v>0</v>
      </c>
      <c r="LKD7" s="62">
        <f>'Hist. country inflation'!LLW256/100</f>
        <v>0</v>
      </c>
      <c r="LKE7" s="62">
        <f>'Hist. country inflation'!LLX256/100</f>
        <v>0</v>
      </c>
      <c r="LKF7" s="62">
        <f>'Hist. country inflation'!LLY256/100</f>
        <v>0</v>
      </c>
      <c r="LKG7" s="62">
        <f>'Hist. country inflation'!LLZ256/100</f>
        <v>0</v>
      </c>
      <c r="LKH7" s="62">
        <f>'Hist. country inflation'!LMA256/100</f>
        <v>0</v>
      </c>
      <c r="LKI7" s="62">
        <f>'Hist. country inflation'!LMB256/100</f>
        <v>0</v>
      </c>
      <c r="LKJ7" s="62">
        <f>'Hist. country inflation'!LMC256/100</f>
        <v>0</v>
      </c>
      <c r="LKK7" s="62">
        <f>'Hist. country inflation'!LMD256/100</f>
        <v>0</v>
      </c>
      <c r="LKL7" s="62">
        <f>'Hist. country inflation'!LME256/100</f>
        <v>0</v>
      </c>
      <c r="LKM7" s="62">
        <f>'Hist. country inflation'!LMF256/100</f>
        <v>0</v>
      </c>
      <c r="LKN7" s="62">
        <f>'Hist. country inflation'!LMG256/100</f>
        <v>0</v>
      </c>
      <c r="LKO7" s="62">
        <f>'Hist. country inflation'!LMH256/100</f>
        <v>0</v>
      </c>
      <c r="LKP7" s="62">
        <f>'Hist. country inflation'!LMI256/100</f>
        <v>0</v>
      </c>
      <c r="LKQ7" s="62">
        <f>'Hist. country inflation'!LMJ256/100</f>
        <v>0</v>
      </c>
      <c r="LKR7" s="62">
        <f>'Hist. country inflation'!LMK256/100</f>
        <v>0</v>
      </c>
      <c r="LKS7" s="62">
        <f>'Hist. country inflation'!LML256/100</f>
        <v>0</v>
      </c>
      <c r="LKT7" s="62">
        <f>'Hist. country inflation'!LMM256/100</f>
        <v>0</v>
      </c>
      <c r="LKU7" s="62">
        <f>'Hist. country inflation'!LMN256/100</f>
        <v>0</v>
      </c>
      <c r="LKV7" s="62">
        <f>'Hist. country inflation'!LMO256/100</f>
        <v>0</v>
      </c>
      <c r="LKW7" s="62">
        <f>'Hist. country inflation'!LMP256/100</f>
        <v>0</v>
      </c>
      <c r="LKX7" s="62">
        <f>'Hist. country inflation'!LMQ256/100</f>
        <v>0</v>
      </c>
      <c r="LKY7" s="62">
        <f>'Hist. country inflation'!LMR256/100</f>
        <v>0</v>
      </c>
      <c r="LKZ7" s="62">
        <f>'Hist. country inflation'!LMS256/100</f>
        <v>0</v>
      </c>
      <c r="LLA7" s="62">
        <f>'Hist. country inflation'!LMT256/100</f>
        <v>0</v>
      </c>
      <c r="LLB7" s="62">
        <f>'Hist. country inflation'!LMU256/100</f>
        <v>0</v>
      </c>
      <c r="LLC7" s="62">
        <f>'Hist. country inflation'!LMV256/100</f>
        <v>0</v>
      </c>
      <c r="LLD7" s="62">
        <f>'Hist. country inflation'!LMW256/100</f>
        <v>0</v>
      </c>
      <c r="LLE7" s="62">
        <f>'Hist. country inflation'!LMX256/100</f>
        <v>0</v>
      </c>
      <c r="LLF7" s="62">
        <f>'Hist. country inflation'!LMY256/100</f>
        <v>0</v>
      </c>
      <c r="LLG7" s="62">
        <f>'Hist. country inflation'!LMZ256/100</f>
        <v>0</v>
      </c>
      <c r="LLH7" s="62">
        <f>'Hist. country inflation'!LNA256/100</f>
        <v>0</v>
      </c>
      <c r="LLI7" s="62">
        <f>'Hist. country inflation'!LNB256/100</f>
        <v>0</v>
      </c>
      <c r="LLJ7" s="62">
        <f>'Hist. country inflation'!LNC256/100</f>
        <v>0</v>
      </c>
      <c r="LLK7" s="62">
        <f>'Hist. country inflation'!LND256/100</f>
        <v>0</v>
      </c>
      <c r="LLL7" s="62">
        <f>'Hist. country inflation'!LNE256/100</f>
        <v>0</v>
      </c>
      <c r="LLM7" s="62">
        <f>'Hist. country inflation'!LNF256/100</f>
        <v>0</v>
      </c>
      <c r="LLN7" s="62">
        <f>'Hist. country inflation'!LNG256/100</f>
        <v>0</v>
      </c>
      <c r="LLO7" s="62">
        <f>'Hist. country inflation'!LNH256/100</f>
        <v>0</v>
      </c>
      <c r="LLP7" s="62">
        <f>'Hist. country inflation'!LNI256/100</f>
        <v>0</v>
      </c>
      <c r="LLQ7" s="62">
        <f>'Hist. country inflation'!LNJ256/100</f>
        <v>0</v>
      </c>
      <c r="LLR7" s="62">
        <f>'Hist. country inflation'!LNK256/100</f>
        <v>0</v>
      </c>
      <c r="LLS7" s="62">
        <f>'Hist. country inflation'!LNL256/100</f>
        <v>0</v>
      </c>
      <c r="LLT7" s="62">
        <f>'Hist. country inflation'!LNM256/100</f>
        <v>0</v>
      </c>
      <c r="LLU7" s="62">
        <f>'Hist. country inflation'!LNN256/100</f>
        <v>0</v>
      </c>
      <c r="LLV7" s="62">
        <f>'Hist. country inflation'!LNO256/100</f>
        <v>0</v>
      </c>
      <c r="LLW7" s="62">
        <f>'Hist. country inflation'!LNP256/100</f>
        <v>0</v>
      </c>
      <c r="LLX7" s="62">
        <f>'Hist. country inflation'!LNQ256/100</f>
        <v>0</v>
      </c>
      <c r="LLY7" s="62">
        <f>'Hist. country inflation'!LNR256/100</f>
        <v>0</v>
      </c>
      <c r="LLZ7" s="62">
        <f>'Hist. country inflation'!LNS256/100</f>
        <v>0</v>
      </c>
      <c r="LMA7" s="62">
        <f>'Hist. country inflation'!LNT256/100</f>
        <v>0</v>
      </c>
      <c r="LMB7" s="62">
        <f>'Hist. country inflation'!LNU256/100</f>
        <v>0</v>
      </c>
      <c r="LMC7" s="62">
        <f>'Hist. country inflation'!LNV256/100</f>
        <v>0</v>
      </c>
      <c r="LMD7" s="62">
        <f>'Hist. country inflation'!LNW256/100</f>
        <v>0</v>
      </c>
      <c r="LME7" s="62">
        <f>'Hist. country inflation'!LNX256/100</f>
        <v>0</v>
      </c>
      <c r="LMF7" s="62">
        <f>'Hist. country inflation'!LNY256/100</f>
        <v>0</v>
      </c>
      <c r="LMG7" s="62">
        <f>'Hist. country inflation'!LNZ256/100</f>
        <v>0</v>
      </c>
      <c r="LMH7" s="62">
        <f>'Hist. country inflation'!LOA256/100</f>
        <v>0</v>
      </c>
      <c r="LMI7" s="62">
        <f>'Hist. country inflation'!LOB256/100</f>
        <v>0</v>
      </c>
      <c r="LMJ7" s="62">
        <f>'Hist. country inflation'!LOC256/100</f>
        <v>0</v>
      </c>
      <c r="LMK7" s="62">
        <f>'Hist. country inflation'!LOD256/100</f>
        <v>0</v>
      </c>
      <c r="LML7" s="62">
        <f>'Hist. country inflation'!LOE256/100</f>
        <v>0</v>
      </c>
      <c r="LMM7" s="62">
        <f>'Hist. country inflation'!LOF256/100</f>
        <v>0</v>
      </c>
      <c r="LMN7" s="62">
        <f>'Hist. country inflation'!LOG256/100</f>
        <v>0</v>
      </c>
      <c r="LMO7" s="62">
        <f>'Hist. country inflation'!LOH256/100</f>
        <v>0</v>
      </c>
      <c r="LMP7" s="62">
        <f>'Hist. country inflation'!LOI256/100</f>
        <v>0</v>
      </c>
      <c r="LMQ7" s="62">
        <f>'Hist. country inflation'!LOJ256/100</f>
        <v>0</v>
      </c>
      <c r="LMR7" s="62">
        <f>'Hist. country inflation'!LOK256/100</f>
        <v>0</v>
      </c>
      <c r="LMS7" s="62">
        <f>'Hist. country inflation'!LOL256/100</f>
        <v>0</v>
      </c>
      <c r="LMT7" s="62">
        <f>'Hist. country inflation'!LOM256/100</f>
        <v>0</v>
      </c>
      <c r="LMU7" s="62">
        <f>'Hist. country inflation'!LON256/100</f>
        <v>0</v>
      </c>
      <c r="LMV7" s="62">
        <f>'Hist. country inflation'!LOO256/100</f>
        <v>0</v>
      </c>
      <c r="LMW7" s="62">
        <f>'Hist. country inflation'!LOP256/100</f>
        <v>0</v>
      </c>
      <c r="LMX7" s="62">
        <f>'Hist. country inflation'!LOQ256/100</f>
        <v>0</v>
      </c>
      <c r="LMY7" s="62">
        <f>'Hist. country inflation'!LOR256/100</f>
        <v>0</v>
      </c>
      <c r="LMZ7" s="62">
        <f>'Hist. country inflation'!LOS256/100</f>
        <v>0</v>
      </c>
      <c r="LNA7" s="62">
        <f>'Hist. country inflation'!LOT256/100</f>
        <v>0</v>
      </c>
      <c r="LNB7" s="62">
        <f>'Hist. country inflation'!LOU256/100</f>
        <v>0</v>
      </c>
      <c r="LNC7" s="62">
        <f>'Hist. country inflation'!LOV256/100</f>
        <v>0</v>
      </c>
      <c r="LND7" s="62">
        <f>'Hist. country inflation'!LOW256/100</f>
        <v>0</v>
      </c>
      <c r="LNE7" s="62">
        <f>'Hist. country inflation'!LOX256/100</f>
        <v>0</v>
      </c>
      <c r="LNF7" s="62">
        <f>'Hist. country inflation'!LOY256/100</f>
        <v>0</v>
      </c>
      <c r="LNG7" s="62">
        <f>'Hist. country inflation'!LOZ256/100</f>
        <v>0</v>
      </c>
      <c r="LNH7" s="62">
        <f>'Hist. country inflation'!LPA256/100</f>
        <v>0</v>
      </c>
      <c r="LNI7" s="62">
        <f>'Hist. country inflation'!LPB256/100</f>
        <v>0</v>
      </c>
      <c r="LNJ7" s="62">
        <f>'Hist. country inflation'!LPC256/100</f>
        <v>0</v>
      </c>
      <c r="LNK7" s="62">
        <f>'Hist. country inflation'!LPD256/100</f>
        <v>0</v>
      </c>
      <c r="LNL7" s="62">
        <f>'Hist. country inflation'!LPE256/100</f>
        <v>0</v>
      </c>
      <c r="LNM7" s="62">
        <f>'Hist. country inflation'!LPF256/100</f>
        <v>0</v>
      </c>
      <c r="LNN7" s="62">
        <f>'Hist. country inflation'!LPG256/100</f>
        <v>0</v>
      </c>
      <c r="LNO7" s="62">
        <f>'Hist. country inflation'!LPH256/100</f>
        <v>0</v>
      </c>
      <c r="LNP7" s="62">
        <f>'Hist. country inflation'!LPI256/100</f>
        <v>0</v>
      </c>
      <c r="LNQ7" s="62">
        <f>'Hist. country inflation'!LPJ256/100</f>
        <v>0</v>
      </c>
      <c r="LNR7" s="62">
        <f>'Hist. country inflation'!LPK256/100</f>
        <v>0</v>
      </c>
      <c r="LNS7" s="62">
        <f>'Hist. country inflation'!LPL256/100</f>
        <v>0</v>
      </c>
      <c r="LNT7" s="62">
        <f>'Hist. country inflation'!LPM256/100</f>
        <v>0</v>
      </c>
      <c r="LNU7" s="62">
        <f>'Hist. country inflation'!LPN256/100</f>
        <v>0</v>
      </c>
      <c r="LNV7" s="62">
        <f>'Hist. country inflation'!LPO256/100</f>
        <v>0</v>
      </c>
      <c r="LNW7" s="62">
        <f>'Hist. country inflation'!LPP256/100</f>
        <v>0</v>
      </c>
      <c r="LNX7" s="62">
        <f>'Hist. country inflation'!LPQ256/100</f>
        <v>0</v>
      </c>
      <c r="LNY7" s="62">
        <f>'Hist. country inflation'!LPR256/100</f>
        <v>0</v>
      </c>
      <c r="LNZ7" s="62">
        <f>'Hist. country inflation'!LPS256/100</f>
        <v>0</v>
      </c>
      <c r="LOA7" s="62">
        <f>'Hist. country inflation'!LPT256/100</f>
        <v>0</v>
      </c>
      <c r="LOB7" s="62">
        <f>'Hist. country inflation'!LPU256/100</f>
        <v>0</v>
      </c>
      <c r="LOC7" s="62">
        <f>'Hist. country inflation'!LPV256/100</f>
        <v>0</v>
      </c>
      <c r="LOD7" s="62">
        <f>'Hist. country inflation'!LPW256/100</f>
        <v>0</v>
      </c>
      <c r="LOE7" s="62">
        <f>'Hist. country inflation'!LPX256/100</f>
        <v>0</v>
      </c>
      <c r="LOF7" s="62">
        <f>'Hist. country inflation'!LPY256/100</f>
        <v>0</v>
      </c>
      <c r="LOG7" s="62">
        <f>'Hist. country inflation'!LPZ256/100</f>
        <v>0</v>
      </c>
      <c r="LOH7" s="62">
        <f>'Hist. country inflation'!LQA256/100</f>
        <v>0</v>
      </c>
      <c r="LOI7" s="62">
        <f>'Hist. country inflation'!LQB256/100</f>
        <v>0</v>
      </c>
      <c r="LOJ7" s="62">
        <f>'Hist. country inflation'!LQC256/100</f>
        <v>0</v>
      </c>
      <c r="LOK7" s="62">
        <f>'Hist. country inflation'!LQD256/100</f>
        <v>0</v>
      </c>
      <c r="LOL7" s="62">
        <f>'Hist. country inflation'!LQE256/100</f>
        <v>0</v>
      </c>
      <c r="LOM7" s="62">
        <f>'Hist. country inflation'!LQF256/100</f>
        <v>0</v>
      </c>
      <c r="LON7" s="62">
        <f>'Hist. country inflation'!LQG256/100</f>
        <v>0</v>
      </c>
      <c r="LOO7" s="62">
        <f>'Hist. country inflation'!LQH256/100</f>
        <v>0</v>
      </c>
      <c r="LOP7" s="62">
        <f>'Hist. country inflation'!LQI256/100</f>
        <v>0</v>
      </c>
      <c r="LOQ7" s="62">
        <f>'Hist. country inflation'!LQJ256/100</f>
        <v>0</v>
      </c>
      <c r="LOR7" s="62">
        <f>'Hist. country inflation'!LQK256/100</f>
        <v>0</v>
      </c>
      <c r="LOS7" s="62">
        <f>'Hist. country inflation'!LQL256/100</f>
        <v>0</v>
      </c>
      <c r="LOT7" s="62">
        <f>'Hist. country inflation'!LQM256/100</f>
        <v>0</v>
      </c>
      <c r="LOU7" s="62">
        <f>'Hist. country inflation'!LQN256/100</f>
        <v>0</v>
      </c>
      <c r="LOV7" s="62">
        <f>'Hist. country inflation'!LQO256/100</f>
        <v>0</v>
      </c>
      <c r="LOW7" s="62">
        <f>'Hist. country inflation'!LQP256/100</f>
        <v>0</v>
      </c>
      <c r="LOX7" s="62">
        <f>'Hist. country inflation'!LQQ256/100</f>
        <v>0</v>
      </c>
      <c r="LOY7" s="62">
        <f>'Hist. country inflation'!LQR256/100</f>
        <v>0</v>
      </c>
      <c r="LOZ7" s="62">
        <f>'Hist. country inflation'!LQS256/100</f>
        <v>0</v>
      </c>
      <c r="LPA7" s="62">
        <f>'Hist. country inflation'!LQT256/100</f>
        <v>0</v>
      </c>
      <c r="LPB7" s="62">
        <f>'Hist. country inflation'!LQU256/100</f>
        <v>0</v>
      </c>
      <c r="LPC7" s="62">
        <f>'Hist. country inflation'!LQV256/100</f>
        <v>0</v>
      </c>
      <c r="LPD7" s="62">
        <f>'Hist. country inflation'!LQW256/100</f>
        <v>0</v>
      </c>
      <c r="LPE7" s="62">
        <f>'Hist. country inflation'!LQX256/100</f>
        <v>0</v>
      </c>
      <c r="LPF7" s="62">
        <f>'Hist. country inflation'!LQY256/100</f>
        <v>0</v>
      </c>
      <c r="LPG7" s="62">
        <f>'Hist. country inflation'!LQZ256/100</f>
        <v>0</v>
      </c>
      <c r="LPH7" s="62">
        <f>'Hist. country inflation'!LRA256/100</f>
        <v>0</v>
      </c>
      <c r="LPI7" s="62">
        <f>'Hist. country inflation'!LRB256/100</f>
        <v>0</v>
      </c>
      <c r="LPJ7" s="62">
        <f>'Hist. country inflation'!LRC256/100</f>
        <v>0</v>
      </c>
      <c r="LPK7" s="62">
        <f>'Hist. country inflation'!LRD256/100</f>
        <v>0</v>
      </c>
      <c r="LPL7" s="62">
        <f>'Hist. country inflation'!LRE256/100</f>
        <v>0</v>
      </c>
      <c r="LPM7" s="62">
        <f>'Hist. country inflation'!LRF256/100</f>
        <v>0</v>
      </c>
      <c r="LPN7" s="62">
        <f>'Hist. country inflation'!LRG256/100</f>
        <v>0</v>
      </c>
      <c r="LPO7" s="62">
        <f>'Hist. country inflation'!LRH256/100</f>
        <v>0</v>
      </c>
      <c r="LPP7" s="62">
        <f>'Hist. country inflation'!LRI256/100</f>
        <v>0</v>
      </c>
      <c r="LPQ7" s="62">
        <f>'Hist. country inflation'!LRJ256/100</f>
        <v>0</v>
      </c>
      <c r="LPR7" s="62">
        <f>'Hist. country inflation'!LRK256/100</f>
        <v>0</v>
      </c>
      <c r="LPS7" s="62">
        <f>'Hist. country inflation'!LRL256/100</f>
        <v>0</v>
      </c>
      <c r="LPT7" s="62">
        <f>'Hist. country inflation'!LRM256/100</f>
        <v>0</v>
      </c>
      <c r="LPU7" s="62">
        <f>'Hist. country inflation'!LRN256/100</f>
        <v>0</v>
      </c>
      <c r="LPV7" s="62">
        <f>'Hist. country inflation'!LRO256/100</f>
        <v>0</v>
      </c>
      <c r="LPW7" s="62">
        <f>'Hist. country inflation'!LRP256/100</f>
        <v>0</v>
      </c>
      <c r="LPX7" s="62">
        <f>'Hist. country inflation'!LRQ256/100</f>
        <v>0</v>
      </c>
      <c r="LPY7" s="62">
        <f>'Hist. country inflation'!LRR256/100</f>
        <v>0</v>
      </c>
      <c r="LPZ7" s="62">
        <f>'Hist. country inflation'!LRS256/100</f>
        <v>0</v>
      </c>
      <c r="LQA7" s="62">
        <f>'Hist. country inflation'!LRT256/100</f>
        <v>0</v>
      </c>
      <c r="LQB7" s="62">
        <f>'Hist. country inflation'!LRU256/100</f>
        <v>0</v>
      </c>
      <c r="LQC7" s="62">
        <f>'Hist. country inflation'!LRV256/100</f>
        <v>0</v>
      </c>
      <c r="LQD7" s="62">
        <f>'Hist. country inflation'!LRW256/100</f>
        <v>0</v>
      </c>
      <c r="LQE7" s="62">
        <f>'Hist. country inflation'!LRX256/100</f>
        <v>0</v>
      </c>
      <c r="LQF7" s="62">
        <f>'Hist. country inflation'!LRY256/100</f>
        <v>0</v>
      </c>
      <c r="LQG7" s="62">
        <f>'Hist. country inflation'!LRZ256/100</f>
        <v>0</v>
      </c>
      <c r="LQH7" s="62">
        <f>'Hist. country inflation'!LSA256/100</f>
        <v>0</v>
      </c>
      <c r="LQI7" s="62">
        <f>'Hist. country inflation'!LSB256/100</f>
        <v>0</v>
      </c>
      <c r="LQJ7" s="62">
        <f>'Hist. country inflation'!LSC256/100</f>
        <v>0</v>
      </c>
      <c r="LQK7" s="62">
        <f>'Hist. country inflation'!LSD256/100</f>
        <v>0</v>
      </c>
      <c r="LQL7" s="62">
        <f>'Hist. country inflation'!LSE256/100</f>
        <v>0</v>
      </c>
      <c r="LQM7" s="62">
        <f>'Hist. country inflation'!LSF256/100</f>
        <v>0</v>
      </c>
      <c r="LQN7" s="62">
        <f>'Hist. country inflation'!LSG256/100</f>
        <v>0</v>
      </c>
      <c r="LQO7" s="62">
        <f>'Hist. country inflation'!LSH256/100</f>
        <v>0</v>
      </c>
      <c r="LQP7" s="62">
        <f>'Hist. country inflation'!LSI256/100</f>
        <v>0</v>
      </c>
      <c r="LQQ7" s="62">
        <f>'Hist. country inflation'!LSJ256/100</f>
        <v>0</v>
      </c>
      <c r="LQR7" s="62">
        <f>'Hist. country inflation'!LSK256/100</f>
        <v>0</v>
      </c>
      <c r="LQS7" s="62">
        <f>'Hist. country inflation'!LSL256/100</f>
        <v>0</v>
      </c>
      <c r="LQT7" s="62">
        <f>'Hist. country inflation'!LSM256/100</f>
        <v>0</v>
      </c>
      <c r="LQU7" s="62">
        <f>'Hist. country inflation'!LSN256/100</f>
        <v>0</v>
      </c>
      <c r="LQV7" s="62">
        <f>'Hist. country inflation'!LSO256/100</f>
        <v>0</v>
      </c>
      <c r="LQW7" s="62">
        <f>'Hist. country inflation'!LSP256/100</f>
        <v>0</v>
      </c>
      <c r="LQX7" s="62">
        <f>'Hist. country inflation'!LSQ256/100</f>
        <v>0</v>
      </c>
      <c r="LQY7" s="62">
        <f>'Hist. country inflation'!LSR256/100</f>
        <v>0</v>
      </c>
      <c r="LQZ7" s="62">
        <f>'Hist. country inflation'!LSS256/100</f>
        <v>0</v>
      </c>
      <c r="LRA7" s="62">
        <f>'Hist. country inflation'!LST256/100</f>
        <v>0</v>
      </c>
      <c r="LRB7" s="62">
        <f>'Hist. country inflation'!LSU256/100</f>
        <v>0</v>
      </c>
      <c r="LRC7" s="62">
        <f>'Hist. country inflation'!LSV256/100</f>
        <v>0</v>
      </c>
      <c r="LRD7" s="62">
        <f>'Hist. country inflation'!LSW256/100</f>
        <v>0</v>
      </c>
      <c r="LRE7" s="62">
        <f>'Hist. country inflation'!LSX256/100</f>
        <v>0</v>
      </c>
      <c r="LRF7" s="62">
        <f>'Hist. country inflation'!LSY256/100</f>
        <v>0</v>
      </c>
      <c r="LRG7" s="62">
        <f>'Hist. country inflation'!LSZ256/100</f>
        <v>0</v>
      </c>
      <c r="LRH7" s="62">
        <f>'Hist. country inflation'!LTA256/100</f>
        <v>0</v>
      </c>
      <c r="LRI7" s="62">
        <f>'Hist. country inflation'!LTB256/100</f>
        <v>0</v>
      </c>
      <c r="LRJ7" s="62">
        <f>'Hist. country inflation'!LTC256/100</f>
        <v>0</v>
      </c>
      <c r="LRK7" s="62">
        <f>'Hist. country inflation'!LTD256/100</f>
        <v>0</v>
      </c>
      <c r="LRL7" s="62">
        <f>'Hist. country inflation'!LTE256/100</f>
        <v>0</v>
      </c>
      <c r="LRM7" s="62">
        <f>'Hist. country inflation'!LTF256/100</f>
        <v>0</v>
      </c>
      <c r="LRN7" s="62">
        <f>'Hist. country inflation'!LTG256/100</f>
        <v>0</v>
      </c>
      <c r="LRO7" s="62">
        <f>'Hist. country inflation'!LTH256/100</f>
        <v>0</v>
      </c>
      <c r="LRP7" s="62">
        <f>'Hist. country inflation'!LTI256/100</f>
        <v>0</v>
      </c>
      <c r="LRQ7" s="62">
        <f>'Hist. country inflation'!LTJ256/100</f>
        <v>0</v>
      </c>
      <c r="LRR7" s="62">
        <f>'Hist. country inflation'!LTK256/100</f>
        <v>0</v>
      </c>
      <c r="LRS7" s="62">
        <f>'Hist. country inflation'!LTL256/100</f>
        <v>0</v>
      </c>
      <c r="LRT7" s="62">
        <f>'Hist. country inflation'!LTM256/100</f>
        <v>0</v>
      </c>
      <c r="LRU7" s="62">
        <f>'Hist. country inflation'!LTN256/100</f>
        <v>0</v>
      </c>
      <c r="LRV7" s="62">
        <f>'Hist. country inflation'!LTO256/100</f>
        <v>0</v>
      </c>
      <c r="LRW7" s="62">
        <f>'Hist. country inflation'!LTP256/100</f>
        <v>0</v>
      </c>
      <c r="LRX7" s="62">
        <f>'Hist. country inflation'!LTQ256/100</f>
        <v>0</v>
      </c>
      <c r="LRY7" s="62">
        <f>'Hist. country inflation'!LTR256/100</f>
        <v>0</v>
      </c>
      <c r="LRZ7" s="62">
        <f>'Hist. country inflation'!LTS256/100</f>
        <v>0</v>
      </c>
      <c r="LSA7" s="62">
        <f>'Hist. country inflation'!LTT256/100</f>
        <v>0</v>
      </c>
      <c r="LSB7" s="62">
        <f>'Hist. country inflation'!LTU256/100</f>
        <v>0</v>
      </c>
      <c r="LSC7" s="62">
        <f>'Hist. country inflation'!LTV256/100</f>
        <v>0</v>
      </c>
      <c r="LSD7" s="62">
        <f>'Hist. country inflation'!LTW256/100</f>
        <v>0</v>
      </c>
      <c r="LSE7" s="62">
        <f>'Hist. country inflation'!LTX256/100</f>
        <v>0</v>
      </c>
      <c r="LSF7" s="62">
        <f>'Hist. country inflation'!LTY256/100</f>
        <v>0</v>
      </c>
      <c r="LSG7" s="62">
        <f>'Hist. country inflation'!LTZ256/100</f>
        <v>0</v>
      </c>
      <c r="LSH7" s="62">
        <f>'Hist. country inflation'!LUA256/100</f>
        <v>0</v>
      </c>
      <c r="LSI7" s="62">
        <f>'Hist. country inflation'!LUB256/100</f>
        <v>0</v>
      </c>
      <c r="LSJ7" s="62">
        <f>'Hist. country inflation'!LUC256/100</f>
        <v>0</v>
      </c>
      <c r="LSK7" s="62">
        <f>'Hist. country inflation'!LUD256/100</f>
        <v>0</v>
      </c>
      <c r="LSL7" s="62">
        <f>'Hist. country inflation'!LUE256/100</f>
        <v>0</v>
      </c>
      <c r="LSM7" s="62">
        <f>'Hist. country inflation'!LUF256/100</f>
        <v>0</v>
      </c>
      <c r="LSN7" s="62">
        <f>'Hist. country inflation'!LUG256/100</f>
        <v>0</v>
      </c>
      <c r="LSO7" s="62">
        <f>'Hist. country inflation'!LUH256/100</f>
        <v>0</v>
      </c>
      <c r="LSP7" s="62">
        <f>'Hist. country inflation'!LUI256/100</f>
        <v>0</v>
      </c>
      <c r="LSQ7" s="62">
        <f>'Hist. country inflation'!LUJ256/100</f>
        <v>0</v>
      </c>
      <c r="LSR7" s="62">
        <f>'Hist. country inflation'!LUK256/100</f>
        <v>0</v>
      </c>
      <c r="LSS7" s="62">
        <f>'Hist. country inflation'!LUL256/100</f>
        <v>0</v>
      </c>
      <c r="LST7" s="62">
        <f>'Hist. country inflation'!LUM256/100</f>
        <v>0</v>
      </c>
      <c r="LSU7" s="62">
        <f>'Hist. country inflation'!LUN256/100</f>
        <v>0</v>
      </c>
      <c r="LSV7" s="62">
        <f>'Hist. country inflation'!LUO256/100</f>
        <v>0</v>
      </c>
      <c r="LSW7" s="62">
        <f>'Hist. country inflation'!LUP256/100</f>
        <v>0</v>
      </c>
      <c r="LSX7" s="62">
        <f>'Hist. country inflation'!LUQ256/100</f>
        <v>0</v>
      </c>
      <c r="LSY7" s="62">
        <f>'Hist. country inflation'!LUR256/100</f>
        <v>0</v>
      </c>
      <c r="LSZ7" s="62">
        <f>'Hist. country inflation'!LUS256/100</f>
        <v>0</v>
      </c>
      <c r="LTA7" s="62">
        <f>'Hist. country inflation'!LUT256/100</f>
        <v>0</v>
      </c>
      <c r="LTB7" s="62">
        <f>'Hist. country inflation'!LUU256/100</f>
        <v>0</v>
      </c>
      <c r="LTC7" s="62">
        <f>'Hist. country inflation'!LUV256/100</f>
        <v>0</v>
      </c>
      <c r="LTD7" s="62">
        <f>'Hist. country inflation'!LUW256/100</f>
        <v>0</v>
      </c>
      <c r="LTE7" s="62">
        <f>'Hist. country inflation'!LUX256/100</f>
        <v>0</v>
      </c>
      <c r="LTF7" s="62">
        <f>'Hist. country inflation'!LUY256/100</f>
        <v>0</v>
      </c>
      <c r="LTG7" s="62">
        <f>'Hist. country inflation'!LUZ256/100</f>
        <v>0</v>
      </c>
      <c r="LTH7" s="62">
        <f>'Hist. country inflation'!LVA256/100</f>
        <v>0</v>
      </c>
      <c r="LTI7" s="62">
        <f>'Hist. country inflation'!LVB256/100</f>
        <v>0</v>
      </c>
      <c r="LTJ7" s="62">
        <f>'Hist. country inflation'!LVC256/100</f>
        <v>0</v>
      </c>
      <c r="LTK7" s="62">
        <f>'Hist. country inflation'!LVD256/100</f>
        <v>0</v>
      </c>
      <c r="LTL7" s="62">
        <f>'Hist. country inflation'!LVE256/100</f>
        <v>0</v>
      </c>
      <c r="LTM7" s="62">
        <f>'Hist. country inflation'!LVF256/100</f>
        <v>0</v>
      </c>
      <c r="LTN7" s="62">
        <f>'Hist. country inflation'!LVG256/100</f>
        <v>0</v>
      </c>
      <c r="LTO7" s="62">
        <f>'Hist. country inflation'!LVH256/100</f>
        <v>0</v>
      </c>
      <c r="LTP7" s="62">
        <f>'Hist. country inflation'!LVI256/100</f>
        <v>0</v>
      </c>
      <c r="LTQ7" s="62">
        <f>'Hist. country inflation'!LVJ256/100</f>
        <v>0</v>
      </c>
      <c r="LTR7" s="62">
        <f>'Hist. country inflation'!LVK256/100</f>
        <v>0</v>
      </c>
      <c r="LTS7" s="62">
        <f>'Hist. country inflation'!LVL256/100</f>
        <v>0</v>
      </c>
      <c r="LTT7" s="62">
        <f>'Hist. country inflation'!LVM256/100</f>
        <v>0</v>
      </c>
      <c r="LTU7" s="62">
        <f>'Hist. country inflation'!LVN256/100</f>
        <v>0</v>
      </c>
      <c r="LTV7" s="62">
        <f>'Hist. country inflation'!LVO256/100</f>
        <v>0</v>
      </c>
      <c r="LTW7" s="62">
        <f>'Hist. country inflation'!LVP256/100</f>
        <v>0</v>
      </c>
      <c r="LTX7" s="62">
        <f>'Hist. country inflation'!LVQ256/100</f>
        <v>0</v>
      </c>
      <c r="LTY7" s="62">
        <f>'Hist. country inflation'!LVR256/100</f>
        <v>0</v>
      </c>
      <c r="LTZ7" s="62">
        <f>'Hist. country inflation'!LVS256/100</f>
        <v>0</v>
      </c>
      <c r="LUA7" s="62">
        <f>'Hist. country inflation'!LVT256/100</f>
        <v>0</v>
      </c>
      <c r="LUB7" s="62">
        <f>'Hist. country inflation'!LVU256/100</f>
        <v>0</v>
      </c>
      <c r="LUC7" s="62">
        <f>'Hist. country inflation'!LVV256/100</f>
        <v>0</v>
      </c>
      <c r="LUD7" s="62">
        <f>'Hist. country inflation'!LVW256/100</f>
        <v>0</v>
      </c>
      <c r="LUE7" s="62">
        <f>'Hist. country inflation'!LVX256/100</f>
        <v>0</v>
      </c>
      <c r="LUF7" s="62">
        <f>'Hist. country inflation'!LVY256/100</f>
        <v>0</v>
      </c>
      <c r="LUG7" s="62">
        <f>'Hist. country inflation'!LVZ256/100</f>
        <v>0</v>
      </c>
      <c r="LUH7" s="62">
        <f>'Hist. country inflation'!LWA256/100</f>
        <v>0</v>
      </c>
      <c r="LUI7" s="62">
        <f>'Hist. country inflation'!LWB256/100</f>
        <v>0</v>
      </c>
      <c r="LUJ7" s="62">
        <f>'Hist. country inflation'!LWC256/100</f>
        <v>0</v>
      </c>
      <c r="LUK7" s="62">
        <f>'Hist. country inflation'!LWD256/100</f>
        <v>0</v>
      </c>
      <c r="LUL7" s="62">
        <f>'Hist. country inflation'!LWE256/100</f>
        <v>0</v>
      </c>
      <c r="LUM7" s="62">
        <f>'Hist. country inflation'!LWF256/100</f>
        <v>0</v>
      </c>
      <c r="LUN7" s="62">
        <f>'Hist. country inflation'!LWG256/100</f>
        <v>0</v>
      </c>
      <c r="LUO7" s="62">
        <f>'Hist. country inflation'!LWH256/100</f>
        <v>0</v>
      </c>
      <c r="LUP7" s="62">
        <f>'Hist. country inflation'!LWI256/100</f>
        <v>0</v>
      </c>
      <c r="LUQ7" s="62">
        <f>'Hist. country inflation'!LWJ256/100</f>
        <v>0</v>
      </c>
      <c r="LUR7" s="62">
        <f>'Hist. country inflation'!LWK256/100</f>
        <v>0</v>
      </c>
      <c r="LUS7" s="62">
        <f>'Hist. country inflation'!LWL256/100</f>
        <v>0</v>
      </c>
      <c r="LUT7" s="62">
        <f>'Hist. country inflation'!LWM256/100</f>
        <v>0</v>
      </c>
      <c r="LUU7" s="62">
        <f>'Hist. country inflation'!LWN256/100</f>
        <v>0</v>
      </c>
      <c r="LUV7" s="62">
        <f>'Hist. country inflation'!LWO256/100</f>
        <v>0</v>
      </c>
      <c r="LUW7" s="62">
        <f>'Hist. country inflation'!LWP256/100</f>
        <v>0</v>
      </c>
      <c r="LUX7" s="62">
        <f>'Hist. country inflation'!LWQ256/100</f>
        <v>0</v>
      </c>
      <c r="LUY7" s="62">
        <f>'Hist. country inflation'!LWR256/100</f>
        <v>0</v>
      </c>
      <c r="LUZ7" s="62">
        <f>'Hist. country inflation'!LWS256/100</f>
        <v>0</v>
      </c>
      <c r="LVA7" s="62">
        <f>'Hist. country inflation'!LWT256/100</f>
        <v>0</v>
      </c>
      <c r="LVB7" s="62">
        <f>'Hist. country inflation'!LWU256/100</f>
        <v>0</v>
      </c>
      <c r="LVC7" s="62">
        <f>'Hist. country inflation'!LWV256/100</f>
        <v>0</v>
      </c>
      <c r="LVD7" s="62">
        <f>'Hist. country inflation'!LWW256/100</f>
        <v>0</v>
      </c>
      <c r="LVE7" s="62">
        <f>'Hist. country inflation'!LWX256/100</f>
        <v>0</v>
      </c>
      <c r="LVF7" s="62">
        <f>'Hist. country inflation'!LWY256/100</f>
        <v>0</v>
      </c>
      <c r="LVG7" s="62">
        <f>'Hist. country inflation'!LWZ256/100</f>
        <v>0</v>
      </c>
      <c r="LVH7" s="62">
        <f>'Hist. country inflation'!LXA256/100</f>
        <v>0</v>
      </c>
      <c r="LVI7" s="62">
        <f>'Hist. country inflation'!LXB256/100</f>
        <v>0</v>
      </c>
      <c r="LVJ7" s="62">
        <f>'Hist. country inflation'!LXC256/100</f>
        <v>0</v>
      </c>
      <c r="LVK7" s="62">
        <f>'Hist. country inflation'!LXD256/100</f>
        <v>0</v>
      </c>
      <c r="LVL7" s="62">
        <f>'Hist. country inflation'!LXE256/100</f>
        <v>0</v>
      </c>
      <c r="LVM7" s="62">
        <f>'Hist. country inflation'!LXF256/100</f>
        <v>0</v>
      </c>
      <c r="LVN7" s="62">
        <f>'Hist. country inflation'!LXG256/100</f>
        <v>0</v>
      </c>
      <c r="LVO7" s="62">
        <f>'Hist. country inflation'!LXH256/100</f>
        <v>0</v>
      </c>
      <c r="LVP7" s="62">
        <f>'Hist. country inflation'!LXI256/100</f>
        <v>0</v>
      </c>
      <c r="LVQ7" s="62">
        <f>'Hist. country inflation'!LXJ256/100</f>
        <v>0</v>
      </c>
      <c r="LVR7" s="62">
        <f>'Hist. country inflation'!LXK256/100</f>
        <v>0</v>
      </c>
      <c r="LVS7" s="62">
        <f>'Hist. country inflation'!LXL256/100</f>
        <v>0</v>
      </c>
      <c r="LVT7" s="62">
        <f>'Hist. country inflation'!LXM256/100</f>
        <v>0</v>
      </c>
      <c r="LVU7" s="62">
        <f>'Hist. country inflation'!LXN256/100</f>
        <v>0</v>
      </c>
      <c r="LVV7" s="62">
        <f>'Hist. country inflation'!LXO256/100</f>
        <v>0</v>
      </c>
      <c r="LVW7" s="62">
        <f>'Hist. country inflation'!LXP256/100</f>
        <v>0</v>
      </c>
      <c r="LVX7" s="62">
        <f>'Hist. country inflation'!LXQ256/100</f>
        <v>0</v>
      </c>
      <c r="LVY7" s="62">
        <f>'Hist. country inflation'!LXR256/100</f>
        <v>0</v>
      </c>
      <c r="LVZ7" s="62">
        <f>'Hist. country inflation'!LXS256/100</f>
        <v>0</v>
      </c>
      <c r="LWA7" s="62">
        <f>'Hist. country inflation'!LXT256/100</f>
        <v>0</v>
      </c>
      <c r="LWB7" s="62">
        <f>'Hist. country inflation'!LXU256/100</f>
        <v>0</v>
      </c>
      <c r="LWC7" s="62">
        <f>'Hist. country inflation'!LXV256/100</f>
        <v>0</v>
      </c>
      <c r="LWD7" s="62">
        <f>'Hist. country inflation'!LXW256/100</f>
        <v>0</v>
      </c>
      <c r="LWE7" s="62">
        <f>'Hist. country inflation'!LXX256/100</f>
        <v>0</v>
      </c>
      <c r="LWF7" s="62">
        <f>'Hist. country inflation'!LXY256/100</f>
        <v>0</v>
      </c>
      <c r="LWG7" s="62">
        <f>'Hist. country inflation'!LXZ256/100</f>
        <v>0</v>
      </c>
      <c r="LWH7" s="62">
        <f>'Hist. country inflation'!LYA256/100</f>
        <v>0</v>
      </c>
      <c r="LWI7" s="62">
        <f>'Hist. country inflation'!LYB256/100</f>
        <v>0</v>
      </c>
      <c r="LWJ7" s="62">
        <f>'Hist. country inflation'!LYC256/100</f>
        <v>0</v>
      </c>
      <c r="LWK7" s="62">
        <f>'Hist. country inflation'!LYD256/100</f>
        <v>0</v>
      </c>
      <c r="LWL7" s="62">
        <f>'Hist. country inflation'!LYE256/100</f>
        <v>0</v>
      </c>
      <c r="LWM7" s="62">
        <f>'Hist. country inflation'!LYF256/100</f>
        <v>0</v>
      </c>
      <c r="LWN7" s="62">
        <f>'Hist. country inflation'!LYG256/100</f>
        <v>0</v>
      </c>
      <c r="LWO7" s="62">
        <f>'Hist. country inflation'!LYH256/100</f>
        <v>0</v>
      </c>
      <c r="LWP7" s="62">
        <f>'Hist. country inflation'!LYI256/100</f>
        <v>0</v>
      </c>
      <c r="LWQ7" s="62">
        <f>'Hist. country inflation'!LYJ256/100</f>
        <v>0</v>
      </c>
      <c r="LWR7" s="62">
        <f>'Hist. country inflation'!LYK256/100</f>
        <v>0</v>
      </c>
      <c r="LWS7" s="62">
        <f>'Hist. country inflation'!LYL256/100</f>
        <v>0</v>
      </c>
      <c r="LWT7" s="62">
        <f>'Hist. country inflation'!LYM256/100</f>
        <v>0</v>
      </c>
      <c r="LWU7" s="62">
        <f>'Hist. country inflation'!LYN256/100</f>
        <v>0</v>
      </c>
      <c r="LWV7" s="62">
        <f>'Hist. country inflation'!LYO256/100</f>
        <v>0</v>
      </c>
      <c r="LWW7" s="62">
        <f>'Hist. country inflation'!LYP256/100</f>
        <v>0</v>
      </c>
      <c r="LWX7" s="62">
        <f>'Hist. country inflation'!LYQ256/100</f>
        <v>0</v>
      </c>
      <c r="LWY7" s="62">
        <f>'Hist. country inflation'!LYR256/100</f>
        <v>0</v>
      </c>
      <c r="LWZ7" s="62">
        <f>'Hist. country inflation'!LYS256/100</f>
        <v>0</v>
      </c>
      <c r="LXA7" s="62">
        <f>'Hist. country inflation'!LYT256/100</f>
        <v>0</v>
      </c>
      <c r="LXB7" s="62">
        <f>'Hist. country inflation'!LYU256/100</f>
        <v>0</v>
      </c>
      <c r="LXC7" s="62">
        <f>'Hist. country inflation'!LYV256/100</f>
        <v>0</v>
      </c>
      <c r="LXD7" s="62">
        <f>'Hist. country inflation'!LYW256/100</f>
        <v>0</v>
      </c>
      <c r="LXE7" s="62">
        <f>'Hist. country inflation'!LYX256/100</f>
        <v>0</v>
      </c>
      <c r="LXF7" s="62">
        <f>'Hist. country inflation'!LYY256/100</f>
        <v>0</v>
      </c>
      <c r="LXG7" s="62">
        <f>'Hist. country inflation'!LYZ256/100</f>
        <v>0</v>
      </c>
      <c r="LXH7" s="62">
        <f>'Hist. country inflation'!LZA256/100</f>
        <v>0</v>
      </c>
      <c r="LXI7" s="62">
        <f>'Hist. country inflation'!LZB256/100</f>
        <v>0</v>
      </c>
      <c r="LXJ7" s="62">
        <f>'Hist. country inflation'!LZC256/100</f>
        <v>0</v>
      </c>
      <c r="LXK7" s="62">
        <f>'Hist. country inflation'!LZD256/100</f>
        <v>0</v>
      </c>
      <c r="LXL7" s="62">
        <f>'Hist. country inflation'!LZE256/100</f>
        <v>0</v>
      </c>
      <c r="LXM7" s="62">
        <f>'Hist. country inflation'!LZF256/100</f>
        <v>0</v>
      </c>
      <c r="LXN7" s="62">
        <f>'Hist. country inflation'!LZG256/100</f>
        <v>0</v>
      </c>
      <c r="LXO7" s="62">
        <f>'Hist. country inflation'!LZH256/100</f>
        <v>0</v>
      </c>
      <c r="LXP7" s="62">
        <f>'Hist. country inflation'!LZI256/100</f>
        <v>0</v>
      </c>
      <c r="LXQ7" s="62">
        <f>'Hist. country inflation'!LZJ256/100</f>
        <v>0</v>
      </c>
      <c r="LXR7" s="62">
        <f>'Hist. country inflation'!LZK256/100</f>
        <v>0</v>
      </c>
      <c r="LXS7" s="62">
        <f>'Hist. country inflation'!LZL256/100</f>
        <v>0</v>
      </c>
      <c r="LXT7" s="62">
        <f>'Hist. country inflation'!LZM256/100</f>
        <v>0</v>
      </c>
      <c r="LXU7" s="62">
        <f>'Hist. country inflation'!LZN256/100</f>
        <v>0</v>
      </c>
      <c r="LXV7" s="62">
        <f>'Hist. country inflation'!LZO256/100</f>
        <v>0</v>
      </c>
      <c r="LXW7" s="62">
        <f>'Hist. country inflation'!LZP256/100</f>
        <v>0</v>
      </c>
      <c r="LXX7" s="62">
        <f>'Hist. country inflation'!LZQ256/100</f>
        <v>0</v>
      </c>
      <c r="LXY7" s="62">
        <f>'Hist. country inflation'!LZR256/100</f>
        <v>0</v>
      </c>
      <c r="LXZ7" s="62">
        <f>'Hist. country inflation'!LZS256/100</f>
        <v>0</v>
      </c>
      <c r="LYA7" s="62">
        <f>'Hist. country inflation'!LZT256/100</f>
        <v>0</v>
      </c>
      <c r="LYB7" s="62">
        <f>'Hist. country inflation'!LZU256/100</f>
        <v>0</v>
      </c>
      <c r="LYC7" s="62">
        <f>'Hist. country inflation'!LZV256/100</f>
        <v>0</v>
      </c>
      <c r="LYD7" s="62">
        <f>'Hist. country inflation'!LZW256/100</f>
        <v>0</v>
      </c>
      <c r="LYE7" s="62">
        <f>'Hist. country inflation'!LZX256/100</f>
        <v>0</v>
      </c>
      <c r="LYF7" s="62">
        <f>'Hist. country inflation'!LZY256/100</f>
        <v>0</v>
      </c>
      <c r="LYG7" s="62">
        <f>'Hist. country inflation'!LZZ256/100</f>
        <v>0</v>
      </c>
      <c r="LYH7" s="62">
        <f>'Hist. country inflation'!MAA256/100</f>
        <v>0</v>
      </c>
      <c r="LYI7" s="62">
        <f>'Hist. country inflation'!MAB256/100</f>
        <v>0</v>
      </c>
      <c r="LYJ7" s="62">
        <f>'Hist. country inflation'!MAC256/100</f>
        <v>0</v>
      </c>
      <c r="LYK7" s="62">
        <f>'Hist. country inflation'!MAD256/100</f>
        <v>0</v>
      </c>
      <c r="LYL7" s="62">
        <f>'Hist. country inflation'!MAE256/100</f>
        <v>0</v>
      </c>
      <c r="LYM7" s="62">
        <f>'Hist. country inflation'!MAF256/100</f>
        <v>0</v>
      </c>
      <c r="LYN7" s="62">
        <f>'Hist. country inflation'!MAG256/100</f>
        <v>0</v>
      </c>
      <c r="LYO7" s="62">
        <f>'Hist. country inflation'!MAH256/100</f>
        <v>0</v>
      </c>
      <c r="LYP7" s="62">
        <f>'Hist. country inflation'!MAI256/100</f>
        <v>0</v>
      </c>
      <c r="LYQ7" s="62">
        <f>'Hist. country inflation'!MAJ256/100</f>
        <v>0</v>
      </c>
      <c r="LYR7" s="62">
        <f>'Hist. country inflation'!MAK256/100</f>
        <v>0</v>
      </c>
      <c r="LYS7" s="62">
        <f>'Hist. country inflation'!MAL256/100</f>
        <v>0</v>
      </c>
      <c r="LYT7" s="62">
        <f>'Hist. country inflation'!MAM256/100</f>
        <v>0</v>
      </c>
      <c r="LYU7" s="62">
        <f>'Hist. country inflation'!MAN256/100</f>
        <v>0</v>
      </c>
      <c r="LYV7" s="62">
        <f>'Hist. country inflation'!MAO256/100</f>
        <v>0</v>
      </c>
      <c r="LYW7" s="62">
        <f>'Hist. country inflation'!MAP256/100</f>
        <v>0</v>
      </c>
      <c r="LYX7" s="62">
        <f>'Hist. country inflation'!MAQ256/100</f>
        <v>0</v>
      </c>
      <c r="LYY7" s="62">
        <f>'Hist. country inflation'!MAR256/100</f>
        <v>0</v>
      </c>
      <c r="LYZ7" s="62">
        <f>'Hist. country inflation'!MAS256/100</f>
        <v>0</v>
      </c>
      <c r="LZA7" s="62">
        <f>'Hist. country inflation'!MAT256/100</f>
        <v>0</v>
      </c>
      <c r="LZB7" s="62">
        <f>'Hist. country inflation'!MAU256/100</f>
        <v>0</v>
      </c>
      <c r="LZC7" s="62">
        <f>'Hist. country inflation'!MAV256/100</f>
        <v>0</v>
      </c>
      <c r="LZD7" s="62">
        <f>'Hist. country inflation'!MAW256/100</f>
        <v>0</v>
      </c>
      <c r="LZE7" s="62">
        <f>'Hist. country inflation'!MAX256/100</f>
        <v>0</v>
      </c>
      <c r="LZF7" s="62">
        <f>'Hist. country inflation'!MAY256/100</f>
        <v>0</v>
      </c>
      <c r="LZG7" s="62">
        <f>'Hist. country inflation'!MAZ256/100</f>
        <v>0</v>
      </c>
      <c r="LZH7" s="62">
        <f>'Hist. country inflation'!MBA256/100</f>
        <v>0</v>
      </c>
      <c r="LZI7" s="62">
        <f>'Hist. country inflation'!MBB256/100</f>
        <v>0</v>
      </c>
      <c r="LZJ7" s="62">
        <f>'Hist. country inflation'!MBC256/100</f>
        <v>0</v>
      </c>
      <c r="LZK7" s="62">
        <f>'Hist. country inflation'!MBD256/100</f>
        <v>0</v>
      </c>
      <c r="LZL7" s="62">
        <f>'Hist. country inflation'!MBE256/100</f>
        <v>0</v>
      </c>
      <c r="LZM7" s="62">
        <f>'Hist. country inflation'!MBF256/100</f>
        <v>0</v>
      </c>
      <c r="LZN7" s="62">
        <f>'Hist. country inflation'!MBG256/100</f>
        <v>0</v>
      </c>
      <c r="LZO7" s="62">
        <f>'Hist. country inflation'!MBH256/100</f>
        <v>0</v>
      </c>
      <c r="LZP7" s="62">
        <f>'Hist. country inflation'!MBI256/100</f>
        <v>0</v>
      </c>
      <c r="LZQ7" s="62">
        <f>'Hist. country inflation'!MBJ256/100</f>
        <v>0</v>
      </c>
      <c r="LZR7" s="62">
        <f>'Hist. country inflation'!MBK256/100</f>
        <v>0</v>
      </c>
      <c r="LZS7" s="62">
        <f>'Hist. country inflation'!MBL256/100</f>
        <v>0</v>
      </c>
      <c r="LZT7" s="62">
        <f>'Hist. country inflation'!MBM256/100</f>
        <v>0</v>
      </c>
      <c r="LZU7" s="62">
        <f>'Hist. country inflation'!MBN256/100</f>
        <v>0</v>
      </c>
      <c r="LZV7" s="62">
        <f>'Hist. country inflation'!MBO256/100</f>
        <v>0</v>
      </c>
      <c r="LZW7" s="62">
        <f>'Hist. country inflation'!MBP256/100</f>
        <v>0</v>
      </c>
      <c r="LZX7" s="62">
        <f>'Hist. country inflation'!MBQ256/100</f>
        <v>0</v>
      </c>
      <c r="LZY7" s="62">
        <f>'Hist. country inflation'!MBR256/100</f>
        <v>0</v>
      </c>
      <c r="LZZ7" s="62">
        <f>'Hist. country inflation'!MBS256/100</f>
        <v>0</v>
      </c>
      <c r="MAA7" s="62">
        <f>'Hist. country inflation'!MBT256/100</f>
        <v>0</v>
      </c>
      <c r="MAB7" s="62">
        <f>'Hist. country inflation'!MBU256/100</f>
        <v>0</v>
      </c>
      <c r="MAC7" s="62">
        <f>'Hist. country inflation'!MBV256/100</f>
        <v>0</v>
      </c>
      <c r="MAD7" s="62">
        <f>'Hist. country inflation'!MBW256/100</f>
        <v>0</v>
      </c>
      <c r="MAE7" s="62">
        <f>'Hist. country inflation'!MBX256/100</f>
        <v>0</v>
      </c>
      <c r="MAF7" s="62">
        <f>'Hist. country inflation'!MBY256/100</f>
        <v>0</v>
      </c>
      <c r="MAG7" s="62">
        <f>'Hist. country inflation'!MBZ256/100</f>
        <v>0</v>
      </c>
      <c r="MAH7" s="62">
        <f>'Hist. country inflation'!MCA256/100</f>
        <v>0</v>
      </c>
      <c r="MAI7" s="62">
        <f>'Hist. country inflation'!MCB256/100</f>
        <v>0</v>
      </c>
      <c r="MAJ7" s="62">
        <f>'Hist. country inflation'!MCC256/100</f>
        <v>0</v>
      </c>
      <c r="MAK7" s="62">
        <f>'Hist. country inflation'!MCD256/100</f>
        <v>0</v>
      </c>
      <c r="MAL7" s="62">
        <f>'Hist. country inflation'!MCE256/100</f>
        <v>0</v>
      </c>
      <c r="MAM7" s="62">
        <f>'Hist. country inflation'!MCF256/100</f>
        <v>0</v>
      </c>
      <c r="MAN7" s="62">
        <f>'Hist. country inflation'!MCG256/100</f>
        <v>0</v>
      </c>
      <c r="MAO7" s="62">
        <f>'Hist. country inflation'!MCH256/100</f>
        <v>0</v>
      </c>
      <c r="MAP7" s="62">
        <f>'Hist. country inflation'!MCI256/100</f>
        <v>0</v>
      </c>
      <c r="MAQ7" s="62">
        <f>'Hist. country inflation'!MCJ256/100</f>
        <v>0</v>
      </c>
      <c r="MAR7" s="62">
        <f>'Hist. country inflation'!MCK256/100</f>
        <v>0</v>
      </c>
      <c r="MAS7" s="62">
        <f>'Hist. country inflation'!MCL256/100</f>
        <v>0</v>
      </c>
      <c r="MAT7" s="62">
        <f>'Hist. country inflation'!MCM256/100</f>
        <v>0</v>
      </c>
      <c r="MAU7" s="62">
        <f>'Hist. country inflation'!MCN256/100</f>
        <v>0</v>
      </c>
      <c r="MAV7" s="62">
        <f>'Hist. country inflation'!MCO256/100</f>
        <v>0</v>
      </c>
      <c r="MAW7" s="62">
        <f>'Hist. country inflation'!MCP256/100</f>
        <v>0</v>
      </c>
      <c r="MAX7" s="62">
        <f>'Hist. country inflation'!MCQ256/100</f>
        <v>0</v>
      </c>
      <c r="MAY7" s="62">
        <f>'Hist. country inflation'!MCR256/100</f>
        <v>0</v>
      </c>
      <c r="MAZ7" s="62">
        <f>'Hist. country inflation'!MCS256/100</f>
        <v>0</v>
      </c>
      <c r="MBA7" s="62">
        <f>'Hist. country inflation'!MCT256/100</f>
        <v>0</v>
      </c>
      <c r="MBB7" s="62">
        <f>'Hist. country inflation'!MCU256/100</f>
        <v>0</v>
      </c>
      <c r="MBC7" s="62">
        <f>'Hist. country inflation'!MCV256/100</f>
        <v>0</v>
      </c>
      <c r="MBD7" s="62">
        <f>'Hist. country inflation'!MCW256/100</f>
        <v>0</v>
      </c>
      <c r="MBE7" s="62">
        <f>'Hist. country inflation'!MCX256/100</f>
        <v>0</v>
      </c>
      <c r="MBF7" s="62">
        <f>'Hist. country inflation'!MCY256/100</f>
        <v>0</v>
      </c>
      <c r="MBG7" s="62">
        <f>'Hist. country inflation'!MCZ256/100</f>
        <v>0</v>
      </c>
      <c r="MBH7" s="62">
        <f>'Hist. country inflation'!MDA256/100</f>
        <v>0</v>
      </c>
      <c r="MBI7" s="62">
        <f>'Hist. country inflation'!MDB256/100</f>
        <v>0</v>
      </c>
      <c r="MBJ7" s="62">
        <f>'Hist. country inflation'!MDC256/100</f>
        <v>0</v>
      </c>
      <c r="MBK7" s="62">
        <f>'Hist. country inflation'!MDD256/100</f>
        <v>0</v>
      </c>
      <c r="MBL7" s="62">
        <f>'Hist. country inflation'!MDE256/100</f>
        <v>0</v>
      </c>
      <c r="MBM7" s="62">
        <f>'Hist. country inflation'!MDF256/100</f>
        <v>0</v>
      </c>
      <c r="MBN7" s="62">
        <f>'Hist. country inflation'!MDG256/100</f>
        <v>0</v>
      </c>
      <c r="MBO7" s="62">
        <f>'Hist. country inflation'!MDH256/100</f>
        <v>0</v>
      </c>
      <c r="MBP7" s="62">
        <f>'Hist. country inflation'!MDI256/100</f>
        <v>0</v>
      </c>
      <c r="MBQ7" s="62">
        <f>'Hist. country inflation'!MDJ256/100</f>
        <v>0</v>
      </c>
      <c r="MBR7" s="62">
        <f>'Hist. country inflation'!MDK256/100</f>
        <v>0</v>
      </c>
      <c r="MBS7" s="62">
        <f>'Hist. country inflation'!MDL256/100</f>
        <v>0</v>
      </c>
      <c r="MBT7" s="62">
        <f>'Hist. country inflation'!MDM256/100</f>
        <v>0</v>
      </c>
      <c r="MBU7" s="62">
        <f>'Hist. country inflation'!MDN256/100</f>
        <v>0</v>
      </c>
      <c r="MBV7" s="62">
        <f>'Hist. country inflation'!MDO256/100</f>
        <v>0</v>
      </c>
      <c r="MBW7" s="62">
        <f>'Hist. country inflation'!MDP256/100</f>
        <v>0</v>
      </c>
      <c r="MBX7" s="62">
        <f>'Hist. country inflation'!MDQ256/100</f>
        <v>0</v>
      </c>
      <c r="MBY7" s="62">
        <f>'Hist. country inflation'!MDR256/100</f>
        <v>0</v>
      </c>
      <c r="MBZ7" s="62">
        <f>'Hist. country inflation'!MDS256/100</f>
        <v>0</v>
      </c>
      <c r="MCA7" s="62">
        <f>'Hist. country inflation'!MDT256/100</f>
        <v>0</v>
      </c>
      <c r="MCB7" s="62">
        <f>'Hist. country inflation'!MDU256/100</f>
        <v>0</v>
      </c>
      <c r="MCC7" s="62">
        <f>'Hist. country inflation'!MDV256/100</f>
        <v>0</v>
      </c>
      <c r="MCD7" s="62">
        <f>'Hist. country inflation'!MDW256/100</f>
        <v>0</v>
      </c>
      <c r="MCE7" s="62">
        <f>'Hist. country inflation'!MDX256/100</f>
        <v>0</v>
      </c>
      <c r="MCF7" s="62">
        <f>'Hist. country inflation'!MDY256/100</f>
        <v>0</v>
      </c>
      <c r="MCG7" s="62">
        <f>'Hist. country inflation'!MDZ256/100</f>
        <v>0</v>
      </c>
      <c r="MCH7" s="62">
        <f>'Hist. country inflation'!MEA256/100</f>
        <v>0</v>
      </c>
      <c r="MCI7" s="62">
        <f>'Hist. country inflation'!MEB256/100</f>
        <v>0</v>
      </c>
      <c r="MCJ7" s="62">
        <f>'Hist. country inflation'!MEC256/100</f>
        <v>0</v>
      </c>
      <c r="MCK7" s="62">
        <f>'Hist. country inflation'!MED256/100</f>
        <v>0</v>
      </c>
      <c r="MCL7" s="62">
        <f>'Hist. country inflation'!MEE256/100</f>
        <v>0</v>
      </c>
      <c r="MCM7" s="62">
        <f>'Hist. country inflation'!MEF256/100</f>
        <v>0</v>
      </c>
      <c r="MCN7" s="62">
        <f>'Hist. country inflation'!MEG256/100</f>
        <v>0</v>
      </c>
      <c r="MCO7" s="62">
        <f>'Hist. country inflation'!MEH256/100</f>
        <v>0</v>
      </c>
      <c r="MCP7" s="62">
        <f>'Hist. country inflation'!MEI256/100</f>
        <v>0</v>
      </c>
      <c r="MCQ7" s="62">
        <f>'Hist. country inflation'!MEJ256/100</f>
        <v>0</v>
      </c>
      <c r="MCR7" s="62">
        <f>'Hist. country inflation'!MEK256/100</f>
        <v>0</v>
      </c>
      <c r="MCS7" s="62">
        <f>'Hist. country inflation'!MEL256/100</f>
        <v>0</v>
      </c>
      <c r="MCT7" s="62">
        <f>'Hist. country inflation'!MEM256/100</f>
        <v>0</v>
      </c>
      <c r="MCU7" s="62">
        <f>'Hist. country inflation'!MEN256/100</f>
        <v>0</v>
      </c>
      <c r="MCV7" s="62">
        <f>'Hist. country inflation'!MEO256/100</f>
        <v>0</v>
      </c>
      <c r="MCW7" s="62">
        <f>'Hist. country inflation'!MEP256/100</f>
        <v>0</v>
      </c>
      <c r="MCX7" s="62">
        <f>'Hist. country inflation'!MEQ256/100</f>
        <v>0</v>
      </c>
      <c r="MCY7" s="62">
        <f>'Hist. country inflation'!MER256/100</f>
        <v>0</v>
      </c>
      <c r="MCZ7" s="62">
        <f>'Hist. country inflation'!MES256/100</f>
        <v>0</v>
      </c>
      <c r="MDA7" s="62">
        <f>'Hist. country inflation'!MET256/100</f>
        <v>0</v>
      </c>
      <c r="MDB7" s="62">
        <f>'Hist. country inflation'!MEU256/100</f>
        <v>0</v>
      </c>
      <c r="MDC7" s="62">
        <f>'Hist. country inflation'!MEV256/100</f>
        <v>0</v>
      </c>
      <c r="MDD7" s="62">
        <f>'Hist. country inflation'!MEW256/100</f>
        <v>0</v>
      </c>
      <c r="MDE7" s="62">
        <f>'Hist. country inflation'!MEX256/100</f>
        <v>0</v>
      </c>
      <c r="MDF7" s="62">
        <f>'Hist. country inflation'!MEY256/100</f>
        <v>0</v>
      </c>
      <c r="MDG7" s="62">
        <f>'Hist. country inflation'!MEZ256/100</f>
        <v>0</v>
      </c>
      <c r="MDH7" s="62">
        <f>'Hist. country inflation'!MFA256/100</f>
        <v>0</v>
      </c>
      <c r="MDI7" s="62">
        <f>'Hist. country inflation'!MFB256/100</f>
        <v>0</v>
      </c>
      <c r="MDJ7" s="62">
        <f>'Hist. country inflation'!MFC256/100</f>
        <v>0</v>
      </c>
      <c r="MDK7" s="62">
        <f>'Hist. country inflation'!MFD256/100</f>
        <v>0</v>
      </c>
      <c r="MDL7" s="62">
        <f>'Hist. country inflation'!MFE256/100</f>
        <v>0</v>
      </c>
      <c r="MDM7" s="62">
        <f>'Hist. country inflation'!MFF256/100</f>
        <v>0</v>
      </c>
      <c r="MDN7" s="62">
        <f>'Hist. country inflation'!MFG256/100</f>
        <v>0</v>
      </c>
      <c r="MDO7" s="62">
        <f>'Hist. country inflation'!MFH256/100</f>
        <v>0</v>
      </c>
      <c r="MDP7" s="62">
        <f>'Hist. country inflation'!MFI256/100</f>
        <v>0</v>
      </c>
      <c r="MDQ7" s="62">
        <f>'Hist. country inflation'!MFJ256/100</f>
        <v>0</v>
      </c>
      <c r="MDR7" s="62">
        <f>'Hist. country inflation'!MFK256/100</f>
        <v>0</v>
      </c>
      <c r="MDS7" s="62">
        <f>'Hist. country inflation'!MFL256/100</f>
        <v>0</v>
      </c>
      <c r="MDT7" s="62">
        <f>'Hist. country inflation'!MFM256/100</f>
        <v>0</v>
      </c>
      <c r="MDU7" s="62">
        <f>'Hist. country inflation'!MFN256/100</f>
        <v>0</v>
      </c>
      <c r="MDV7" s="62">
        <f>'Hist. country inflation'!MFO256/100</f>
        <v>0</v>
      </c>
      <c r="MDW7" s="62">
        <f>'Hist. country inflation'!MFP256/100</f>
        <v>0</v>
      </c>
      <c r="MDX7" s="62">
        <f>'Hist. country inflation'!MFQ256/100</f>
        <v>0</v>
      </c>
      <c r="MDY7" s="62">
        <f>'Hist. country inflation'!MFR256/100</f>
        <v>0</v>
      </c>
      <c r="MDZ7" s="62">
        <f>'Hist. country inflation'!MFS256/100</f>
        <v>0</v>
      </c>
      <c r="MEA7" s="62">
        <f>'Hist. country inflation'!MFT256/100</f>
        <v>0</v>
      </c>
      <c r="MEB7" s="62">
        <f>'Hist. country inflation'!MFU256/100</f>
        <v>0</v>
      </c>
      <c r="MEC7" s="62">
        <f>'Hist. country inflation'!MFV256/100</f>
        <v>0</v>
      </c>
      <c r="MED7" s="62">
        <f>'Hist. country inflation'!MFW256/100</f>
        <v>0</v>
      </c>
      <c r="MEE7" s="62">
        <f>'Hist. country inflation'!MFX256/100</f>
        <v>0</v>
      </c>
      <c r="MEF7" s="62">
        <f>'Hist. country inflation'!MFY256/100</f>
        <v>0</v>
      </c>
      <c r="MEG7" s="62">
        <f>'Hist. country inflation'!MFZ256/100</f>
        <v>0</v>
      </c>
      <c r="MEH7" s="62">
        <f>'Hist. country inflation'!MGA256/100</f>
        <v>0</v>
      </c>
      <c r="MEI7" s="62">
        <f>'Hist. country inflation'!MGB256/100</f>
        <v>0</v>
      </c>
      <c r="MEJ7" s="62">
        <f>'Hist. country inflation'!MGC256/100</f>
        <v>0</v>
      </c>
      <c r="MEK7" s="62">
        <f>'Hist. country inflation'!MGD256/100</f>
        <v>0</v>
      </c>
      <c r="MEL7" s="62">
        <f>'Hist. country inflation'!MGE256/100</f>
        <v>0</v>
      </c>
      <c r="MEM7" s="62">
        <f>'Hist. country inflation'!MGF256/100</f>
        <v>0</v>
      </c>
      <c r="MEN7" s="62">
        <f>'Hist. country inflation'!MGG256/100</f>
        <v>0</v>
      </c>
      <c r="MEO7" s="62">
        <f>'Hist. country inflation'!MGH256/100</f>
        <v>0</v>
      </c>
      <c r="MEP7" s="62">
        <f>'Hist. country inflation'!MGI256/100</f>
        <v>0</v>
      </c>
      <c r="MEQ7" s="62">
        <f>'Hist. country inflation'!MGJ256/100</f>
        <v>0</v>
      </c>
      <c r="MER7" s="62">
        <f>'Hist. country inflation'!MGK256/100</f>
        <v>0</v>
      </c>
      <c r="MES7" s="62">
        <f>'Hist. country inflation'!MGL256/100</f>
        <v>0</v>
      </c>
      <c r="MET7" s="62">
        <f>'Hist. country inflation'!MGM256/100</f>
        <v>0</v>
      </c>
      <c r="MEU7" s="62">
        <f>'Hist. country inflation'!MGN256/100</f>
        <v>0</v>
      </c>
      <c r="MEV7" s="62">
        <f>'Hist. country inflation'!MGO256/100</f>
        <v>0</v>
      </c>
      <c r="MEW7" s="62">
        <f>'Hist. country inflation'!MGP256/100</f>
        <v>0</v>
      </c>
      <c r="MEX7" s="62">
        <f>'Hist. country inflation'!MGQ256/100</f>
        <v>0</v>
      </c>
      <c r="MEY7" s="62">
        <f>'Hist. country inflation'!MGR256/100</f>
        <v>0</v>
      </c>
      <c r="MEZ7" s="62">
        <f>'Hist. country inflation'!MGS256/100</f>
        <v>0</v>
      </c>
      <c r="MFA7" s="62">
        <f>'Hist. country inflation'!MGT256/100</f>
        <v>0</v>
      </c>
      <c r="MFB7" s="62">
        <f>'Hist. country inflation'!MGU256/100</f>
        <v>0</v>
      </c>
      <c r="MFC7" s="62">
        <f>'Hist. country inflation'!MGV256/100</f>
        <v>0</v>
      </c>
      <c r="MFD7" s="62">
        <f>'Hist. country inflation'!MGW256/100</f>
        <v>0</v>
      </c>
      <c r="MFE7" s="62">
        <f>'Hist. country inflation'!MGX256/100</f>
        <v>0</v>
      </c>
      <c r="MFF7" s="62">
        <f>'Hist. country inflation'!MGY256/100</f>
        <v>0</v>
      </c>
      <c r="MFG7" s="62">
        <f>'Hist. country inflation'!MGZ256/100</f>
        <v>0</v>
      </c>
      <c r="MFH7" s="62">
        <f>'Hist. country inflation'!MHA256/100</f>
        <v>0</v>
      </c>
      <c r="MFI7" s="62">
        <f>'Hist. country inflation'!MHB256/100</f>
        <v>0</v>
      </c>
      <c r="MFJ7" s="62">
        <f>'Hist. country inflation'!MHC256/100</f>
        <v>0</v>
      </c>
      <c r="MFK7" s="62">
        <f>'Hist. country inflation'!MHD256/100</f>
        <v>0</v>
      </c>
      <c r="MFL7" s="62">
        <f>'Hist. country inflation'!MHE256/100</f>
        <v>0</v>
      </c>
      <c r="MFM7" s="62">
        <f>'Hist. country inflation'!MHF256/100</f>
        <v>0</v>
      </c>
      <c r="MFN7" s="62">
        <f>'Hist. country inflation'!MHG256/100</f>
        <v>0</v>
      </c>
      <c r="MFO7" s="62">
        <f>'Hist. country inflation'!MHH256/100</f>
        <v>0</v>
      </c>
      <c r="MFP7" s="62">
        <f>'Hist. country inflation'!MHI256/100</f>
        <v>0</v>
      </c>
      <c r="MFQ7" s="62">
        <f>'Hist. country inflation'!MHJ256/100</f>
        <v>0</v>
      </c>
      <c r="MFR7" s="62">
        <f>'Hist. country inflation'!MHK256/100</f>
        <v>0</v>
      </c>
      <c r="MFS7" s="62">
        <f>'Hist. country inflation'!MHL256/100</f>
        <v>0</v>
      </c>
      <c r="MFT7" s="62">
        <f>'Hist. country inflation'!MHM256/100</f>
        <v>0</v>
      </c>
      <c r="MFU7" s="62">
        <f>'Hist. country inflation'!MHN256/100</f>
        <v>0</v>
      </c>
      <c r="MFV7" s="62">
        <f>'Hist. country inflation'!MHO256/100</f>
        <v>0</v>
      </c>
      <c r="MFW7" s="62">
        <f>'Hist. country inflation'!MHP256/100</f>
        <v>0</v>
      </c>
      <c r="MFX7" s="62">
        <f>'Hist. country inflation'!MHQ256/100</f>
        <v>0</v>
      </c>
      <c r="MFY7" s="62">
        <f>'Hist. country inflation'!MHR256/100</f>
        <v>0</v>
      </c>
      <c r="MFZ7" s="62">
        <f>'Hist. country inflation'!MHS256/100</f>
        <v>0</v>
      </c>
      <c r="MGA7" s="62">
        <f>'Hist. country inflation'!MHT256/100</f>
        <v>0</v>
      </c>
      <c r="MGB7" s="62">
        <f>'Hist. country inflation'!MHU256/100</f>
        <v>0</v>
      </c>
      <c r="MGC7" s="62">
        <f>'Hist. country inflation'!MHV256/100</f>
        <v>0</v>
      </c>
      <c r="MGD7" s="62">
        <f>'Hist. country inflation'!MHW256/100</f>
        <v>0</v>
      </c>
      <c r="MGE7" s="62">
        <f>'Hist. country inflation'!MHX256/100</f>
        <v>0</v>
      </c>
      <c r="MGF7" s="62">
        <f>'Hist. country inflation'!MHY256/100</f>
        <v>0</v>
      </c>
      <c r="MGG7" s="62">
        <f>'Hist. country inflation'!MHZ256/100</f>
        <v>0</v>
      </c>
      <c r="MGH7" s="62">
        <f>'Hist. country inflation'!MIA256/100</f>
        <v>0</v>
      </c>
      <c r="MGI7" s="62">
        <f>'Hist. country inflation'!MIB256/100</f>
        <v>0</v>
      </c>
      <c r="MGJ7" s="62">
        <f>'Hist. country inflation'!MIC256/100</f>
        <v>0</v>
      </c>
      <c r="MGK7" s="62">
        <f>'Hist. country inflation'!MID256/100</f>
        <v>0</v>
      </c>
      <c r="MGL7" s="62">
        <f>'Hist. country inflation'!MIE256/100</f>
        <v>0</v>
      </c>
      <c r="MGM7" s="62">
        <f>'Hist. country inflation'!MIF256/100</f>
        <v>0</v>
      </c>
      <c r="MGN7" s="62">
        <f>'Hist. country inflation'!MIG256/100</f>
        <v>0</v>
      </c>
      <c r="MGO7" s="62">
        <f>'Hist. country inflation'!MIH256/100</f>
        <v>0</v>
      </c>
      <c r="MGP7" s="62">
        <f>'Hist. country inflation'!MII256/100</f>
        <v>0</v>
      </c>
      <c r="MGQ7" s="62">
        <f>'Hist. country inflation'!MIJ256/100</f>
        <v>0</v>
      </c>
      <c r="MGR7" s="62">
        <f>'Hist. country inflation'!MIK256/100</f>
        <v>0</v>
      </c>
      <c r="MGS7" s="62">
        <f>'Hist. country inflation'!MIL256/100</f>
        <v>0</v>
      </c>
      <c r="MGT7" s="62">
        <f>'Hist. country inflation'!MIM256/100</f>
        <v>0</v>
      </c>
      <c r="MGU7" s="62">
        <f>'Hist. country inflation'!MIN256/100</f>
        <v>0</v>
      </c>
      <c r="MGV7" s="62">
        <f>'Hist. country inflation'!MIO256/100</f>
        <v>0</v>
      </c>
      <c r="MGW7" s="62">
        <f>'Hist. country inflation'!MIP256/100</f>
        <v>0</v>
      </c>
      <c r="MGX7" s="62">
        <f>'Hist. country inflation'!MIQ256/100</f>
        <v>0</v>
      </c>
      <c r="MGY7" s="62">
        <f>'Hist. country inflation'!MIR256/100</f>
        <v>0</v>
      </c>
      <c r="MGZ7" s="62">
        <f>'Hist. country inflation'!MIS256/100</f>
        <v>0</v>
      </c>
      <c r="MHA7" s="62">
        <f>'Hist. country inflation'!MIT256/100</f>
        <v>0</v>
      </c>
      <c r="MHB7" s="62">
        <f>'Hist. country inflation'!MIU256/100</f>
        <v>0</v>
      </c>
      <c r="MHC7" s="62">
        <f>'Hist. country inflation'!MIV256/100</f>
        <v>0</v>
      </c>
      <c r="MHD7" s="62">
        <f>'Hist. country inflation'!MIW256/100</f>
        <v>0</v>
      </c>
      <c r="MHE7" s="62">
        <f>'Hist. country inflation'!MIX256/100</f>
        <v>0</v>
      </c>
      <c r="MHF7" s="62">
        <f>'Hist. country inflation'!MIY256/100</f>
        <v>0</v>
      </c>
      <c r="MHG7" s="62">
        <f>'Hist. country inflation'!MIZ256/100</f>
        <v>0</v>
      </c>
      <c r="MHH7" s="62">
        <f>'Hist. country inflation'!MJA256/100</f>
        <v>0</v>
      </c>
      <c r="MHI7" s="62">
        <f>'Hist. country inflation'!MJB256/100</f>
        <v>0</v>
      </c>
      <c r="MHJ7" s="62">
        <f>'Hist. country inflation'!MJC256/100</f>
        <v>0</v>
      </c>
      <c r="MHK7" s="62">
        <f>'Hist. country inflation'!MJD256/100</f>
        <v>0</v>
      </c>
      <c r="MHL7" s="62">
        <f>'Hist. country inflation'!MJE256/100</f>
        <v>0</v>
      </c>
      <c r="MHM7" s="62">
        <f>'Hist. country inflation'!MJF256/100</f>
        <v>0</v>
      </c>
      <c r="MHN7" s="62">
        <f>'Hist. country inflation'!MJG256/100</f>
        <v>0</v>
      </c>
      <c r="MHO7" s="62">
        <f>'Hist. country inflation'!MJH256/100</f>
        <v>0</v>
      </c>
      <c r="MHP7" s="62">
        <f>'Hist. country inflation'!MJI256/100</f>
        <v>0</v>
      </c>
      <c r="MHQ7" s="62">
        <f>'Hist. country inflation'!MJJ256/100</f>
        <v>0</v>
      </c>
      <c r="MHR7" s="62">
        <f>'Hist. country inflation'!MJK256/100</f>
        <v>0</v>
      </c>
      <c r="MHS7" s="62">
        <f>'Hist. country inflation'!MJL256/100</f>
        <v>0</v>
      </c>
      <c r="MHT7" s="62">
        <f>'Hist. country inflation'!MJM256/100</f>
        <v>0</v>
      </c>
      <c r="MHU7" s="62">
        <f>'Hist. country inflation'!MJN256/100</f>
        <v>0</v>
      </c>
      <c r="MHV7" s="62">
        <f>'Hist. country inflation'!MJO256/100</f>
        <v>0</v>
      </c>
      <c r="MHW7" s="62">
        <f>'Hist. country inflation'!MJP256/100</f>
        <v>0</v>
      </c>
      <c r="MHX7" s="62">
        <f>'Hist. country inflation'!MJQ256/100</f>
        <v>0</v>
      </c>
      <c r="MHY7" s="62">
        <f>'Hist. country inflation'!MJR256/100</f>
        <v>0</v>
      </c>
      <c r="MHZ7" s="62">
        <f>'Hist. country inflation'!MJS256/100</f>
        <v>0</v>
      </c>
      <c r="MIA7" s="62">
        <f>'Hist. country inflation'!MJT256/100</f>
        <v>0</v>
      </c>
      <c r="MIB7" s="62">
        <f>'Hist. country inflation'!MJU256/100</f>
        <v>0</v>
      </c>
      <c r="MIC7" s="62">
        <f>'Hist. country inflation'!MJV256/100</f>
        <v>0</v>
      </c>
      <c r="MID7" s="62">
        <f>'Hist. country inflation'!MJW256/100</f>
        <v>0</v>
      </c>
      <c r="MIE7" s="62">
        <f>'Hist. country inflation'!MJX256/100</f>
        <v>0</v>
      </c>
      <c r="MIF7" s="62">
        <f>'Hist. country inflation'!MJY256/100</f>
        <v>0</v>
      </c>
      <c r="MIG7" s="62">
        <f>'Hist. country inflation'!MJZ256/100</f>
        <v>0</v>
      </c>
      <c r="MIH7" s="62">
        <f>'Hist. country inflation'!MKA256/100</f>
        <v>0</v>
      </c>
      <c r="MII7" s="62">
        <f>'Hist. country inflation'!MKB256/100</f>
        <v>0</v>
      </c>
      <c r="MIJ7" s="62">
        <f>'Hist. country inflation'!MKC256/100</f>
        <v>0</v>
      </c>
      <c r="MIK7" s="62">
        <f>'Hist. country inflation'!MKD256/100</f>
        <v>0</v>
      </c>
      <c r="MIL7" s="62">
        <f>'Hist. country inflation'!MKE256/100</f>
        <v>0</v>
      </c>
      <c r="MIM7" s="62">
        <f>'Hist. country inflation'!MKF256/100</f>
        <v>0</v>
      </c>
      <c r="MIN7" s="62">
        <f>'Hist. country inflation'!MKG256/100</f>
        <v>0</v>
      </c>
      <c r="MIO7" s="62">
        <f>'Hist. country inflation'!MKH256/100</f>
        <v>0</v>
      </c>
      <c r="MIP7" s="62">
        <f>'Hist. country inflation'!MKI256/100</f>
        <v>0</v>
      </c>
      <c r="MIQ7" s="62">
        <f>'Hist. country inflation'!MKJ256/100</f>
        <v>0</v>
      </c>
      <c r="MIR7" s="62">
        <f>'Hist. country inflation'!MKK256/100</f>
        <v>0</v>
      </c>
      <c r="MIS7" s="62">
        <f>'Hist. country inflation'!MKL256/100</f>
        <v>0</v>
      </c>
      <c r="MIT7" s="62">
        <f>'Hist. country inflation'!MKM256/100</f>
        <v>0</v>
      </c>
      <c r="MIU7" s="62">
        <f>'Hist. country inflation'!MKN256/100</f>
        <v>0</v>
      </c>
      <c r="MIV7" s="62">
        <f>'Hist. country inflation'!MKO256/100</f>
        <v>0</v>
      </c>
      <c r="MIW7" s="62">
        <f>'Hist. country inflation'!MKP256/100</f>
        <v>0</v>
      </c>
      <c r="MIX7" s="62">
        <f>'Hist. country inflation'!MKQ256/100</f>
        <v>0</v>
      </c>
      <c r="MIY7" s="62">
        <f>'Hist. country inflation'!MKR256/100</f>
        <v>0</v>
      </c>
      <c r="MIZ7" s="62">
        <f>'Hist. country inflation'!MKS256/100</f>
        <v>0</v>
      </c>
      <c r="MJA7" s="62">
        <f>'Hist. country inflation'!MKT256/100</f>
        <v>0</v>
      </c>
      <c r="MJB7" s="62">
        <f>'Hist. country inflation'!MKU256/100</f>
        <v>0</v>
      </c>
      <c r="MJC7" s="62">
        <f>'Hist. country inflation'!MKV256/100</f>
        <v>0</v>
      </c>
      <c r="MJD7" s="62">
        <f>'Hist. country inflation'!MKW256/100</f>
        <v>0</v>
      </c>
      <c r="MJE7" s="62">
        <f>'Hist. country inflation'!MKX256/100</f>
        <v>0</v>
      </c>
      <c r="MJF7" s="62">
        <f>'Hist. country inflation'!MKY256/100</f>
        <v>0</v>
      </c>
      <c r="MJG7" s="62">
        <f>'Hist. country inflation'!MKZ256/100</f>
        <v>0</v>
      </c>
      <c r="MJH7" s="62">
        <f>'Hist. country inflation'!MLA256/100</f>
        <v>0</v>
      </c>
      <c r="MJI7" s="62">
        <f>'Hist. country inflation'!MLB256/100</f>
        <v>0</v>
      </c>
      <c r="MJJ7" s="62">
        <f>'Hist. country inflation'!MLC256/100</f>
        <v>0</v>
      </c>
      <c r="MJK7" s="62">
        <f>'Hist. country inflation'!MLD256/100</f>
        <v>0</v>
      </c>
      <c r="MJL7" s="62">
        <f>'Hist. country inflation'!MLE256/100</f>
        <v>0</v>
      </c>
      <c r="MJM7" s="62">
        <f>'Hist. country inflation'!MLF256/100</f>
        <v>0</v>
      </c>
      <c r="MJN7" s="62">
        <f>'Hist. country inflation'!MLG256/100</f>
        <v>0</v>
      </c>
      <c r="MJO7" s="62">
        <f>'Hist. country inflation'!MLH256/100</f>
        <v>0</v>
      </c>
      <c r="MJP7" s="62">
        <f>'Hist. country inflation'!MLI256/100</f>
        <v>0</v>
      </c>
      <c r="MJQ7" s="62">
        <f>'Hist. country inflation'!MLJ256/100</f>
        <v>0</v>
      </c>
      <c r="MJR7" s="62">
        <f>'Hist. country inflation'!MLK256/100</f>
        <v>0</v>
      </c>
      <c r="MJS7" s="62">
        <f>'Hist. country inflation'!MLL256/100</f>
        <v>0</v>
      </c>
      <c r="MJT7" s="62">
        <f>'Hist. country inflation'!MLM256/100</f>
        <v>0</v>
      </c>
      <c r="MJU7" s="62">
        <f>'Hist. country inflation'!MLN256/100</f>
        <v>0</v>
      </c>
      <c r="MJV7" s="62">
        <f>'Hist. country inflation'!MLO256/100</f>
        <v>0</v>
      </c>
      <c r="MJW7" s="62">
        <f>'Hist. country inflation'!MLP256/100</f>
        <v>0</v>
      </c>
      <c r="MJX7" s="62">
        <f>'Hist. country inflation'!MLQ256/100</f>
        <v>0</v>
      </c>
      <c r="MJY7" s="62">
        <f>'Hist. country inflation'!MLR256/100</f>
        <v>0</v>
      </c>
      <c r="MJZ7" s="62">
        <f>'Hist. country inflation'!MLS256/100</f>
        <v>0</v>
      </c>
      <c r="MKA7" s="62">
        <f>'Hist. country inflation'!MLT256/100</f>
        <v>0</v>
      </c>
      <c r="MKB7" s="62">
        <f>'Hist. country inflation'!MLU256/100</f>
        <v>0</v>
      </c>
      <c r="MKC7" s="62">
        <f>'Hist. country inflation'!MLV256/100</f>
        <v>0</v>
      </c>
      <c r="MKD7" s="62">
        <f>'Hist. country inflation'!MLW256/100</f>
        <v>0</v>
      </c>
      <c r="MKE7" s="62">
        <f>'Hist. country inflation'!MLX256/100</f>
        <v>0</v>
      </c>
      <c r="MKF7" s="62">
        <f>'Hist. country inflation'!MLY256/100</f>
        <v>0</v>
      </c>
      <c r="MKG7" s="62">
        <f>'Hist. country inflation'!MLZ256/100</f>
        <v>0</v>
      </c>
      <c r="MKH7" s="62">
        <f>'Hist. country inflation'!MMA256/100</f>
        <v>0</v>
      </c>
      <c r="MKI7" s="62">
        <f>'Hist. country inflation'!MMB256/100</f>
        <v>0</v>
      </c>
      <c r="MKJ7" s="62">
        <f>'Hist. country inflation'!MMC256/100</f>
        <v>0</v>
      </c>
      <c r="MKK7" s="62">
        <f>'Hist. country inflation'!MMD256/100</f>
        <v>0</v>
      </c>
      <c r="MKL7" s="62">
        <f>'Hist. country inflation'!MME256/100</f>
        <v>0</v>
      </c>
      <c r="MKM7" s="62">
        <f>'Hist. country inflation'!MMF256/100</f>
        <v>0</v>
      </c>
      <c r="MKN7" s="62">
        <f>'Hist. country inflation'!MMG256/100</f>
        <v>0</v>
      </c>
      <c r="MKO7" s="62">
        <f>'Hist. country inflation'!MMH256/100</f>
        <v>0</v>
      </c>
      <c r="MKP7" s="62">
        <f>'Hist. country inflation'!MMI256/100</f>
        <v>0</v>
      </c>
      <c r="MKQ7" s="62">
        <f>'Hist. country inflation'!MMJ256/100</f>
        <v>0</v>
      </c>
      <c r="MKR7" s="62">
        <f>'Hist. country inflation'!MMK256/100</f>
        <v>0</v>
      </c>
      <c r="MKS7" s="62">
        <f>'Hist. country inflation'!MML256/100</f>
        <v>0</v>
      </c>
      <c r="MKT7" s="62">
        <f>'Hist. country inflation'!MMM256/100</f>
        <v>0</v>
      </c>
      <c r="MKU7" s="62">
        <f>'Hist. country inflation'!MMN256/100</f>
        <v>0</v>
      </c>
      <c r="MKV7" s="62">
        <f>'Hist. country inflation'!MMO256/100</f>
        <v>0</v>
      </c>
      <c r="MKW7" s="62">
        <f>'Hist. country inflation'!MMP256/100</f>
        <v>0</v>
      </c>
      <c r="MKX7" s="62">
        <f>'Hist. country inflation'!MMQ256/100</f>
        <v>0</v>
      </c>
      <c r="MKY7" s="62">
        <f>'Hist. country inflation'!MMR256/100</f>
        <v>0</v>
      </c>
      <c r="MKZ7" s="62">
        <f>'Hist. country inflation'!MMS256/100</f>
        <v>0</v>
      </c>
      <c r="MLA7" s="62">
        <f>'Hist. country inflation'!MMT256/100</f>
        <v>0</v>
      </c>
      <c r="MLB7" s="62">
        <f>'Hist. country inflation'!MMU256/100</f>
        <v>0</v>
      </c>
      <c r="MLC7" s="62">
        <f>'Hist. country inflation'!MMV256/100</f>
        <v>0</v>
      </c>
      <c r="MLD7" s="62">
        <f>'Hist. country inflation'!MMW256/100</f>
        <v>0</v>
      </c>
      <c r="MLE7" s="62">
        <f>'Hist. country inflation'!MMX256/100</f>
        <v>0</v>
      </c>
      <c r="MLF7" s="62">
        <f>'Hist. country inflation'!MMY256/100</f>
        <v>0</v>
      </c>
      <c r="MLG7" s="62">
        <f>'Hist. country inflation'!MMZ256/100</f>
        <v>0</v>
      </c>
      <c r="MLH7" s="62">
        <f>'Hist. country inflation'!MNA256/100</f>
        <v>0</v>
      </c>
      <c r="MLI7" s="62">
        <f>'Hist. country inflation'!MNB256/100</f>
        <v>0</v>
      </c>
      <c r="MLJ7" s="62">
        <f>'Hist. country inflation'!MNC256/100</f>
        <v>0</v>
      </c>
      <c r="MLK7" s="62">
        <f>'Hist. country inflation'!MND256/100</f>
        <v>0</v>
      </c>
      <c r="MLL7" s="62">
        <f>'Hist. country inflation'!MNE256/100</f>
        <v>0</v>
      </c>
      <c r="MLM7" s="62">
        <f>'Hist. country inflation'!MNF256/100</f>
        <v>0</v>
      </c>
      <c r="MLN7" s="62">
        <f>'Hist. country inflation'!MNG256/100</f>
        <v>0</v>
      </c>
      <c r="MLO7" s="62">
        <f>'Hist. country inflation'!MNH256/100</f>
        <v>0</v>
      </c>
      <c r="MLP7" s="62">
        <f>'Hist. country inflation'!MNI256/100</f>
        <v>0</v>
      </c>
      <c r="MLQ7" s="62">
        <f>'Hist. country inflation'!MNJ256/100</f>
        <v>0</v>
      </c>
      <c r="MLR7" s="62">
        <f>'Hist. country inflation'!MNK256/100</f>
        <v>0</v>
      </c>
      <c r="MLS7" s="62">
        <f>'Hist. country inflation'!MNL256/100</f>
        <v>0</v>
      </c>
      <c r="MLT7" s="62">
        <f>'Hist. country inflation'!MNM256/100</f>
        <v>0</v>
      </c>
      <c r="MLU7" s="62">
        <f>'Hist. country inflation'!MNN256/100</f>
        <v>0</v>
      </c>
      <c r="MLV7" s="62">
        <f>'Hist. country inflation'!MNO256/100</f>
        <v>0</v>
      </c>
      <c r="MLW7" s="62">
        <f>'Hist. country inflation'!MNP256/100</f>
        <v>0</v>
      </c>
      <c r="MLX7" s="62">
        <f>'Hist. country inflation'!MNQ256/100</f>
        <v>0</v>
      </c>
      <c r="MLY7" s="62">
        <f>'Hist. country inflation'!MNR256/100</f>
        <v>0</v>
      </c>
      <c r="MLZ7" s="62">
        <f>'Hist. country inflation'!MNS256/100</f>
        <v>0</v>
      </c>
      <c r="MMA7" s="62">
        <f>'Hist. country inflation'!MNT256/100</f>
        <v>0</v>
      </c>
      <c r="MMB7" s="62">
        <f>'Hist. country inflation'!MNU256/100</f>
        <v>0</v>
      </c>
      <c r="MMC7" s="62">
        <f>'Hist. country inflation'!MNV256/100</f>
        <v>0</v>
      </c>
      <c r="MMD7" s="62">
        <f>'Hist. country inflation'!MNW256/100</f>
        <v>0</v>
      </c>
      <c r="MME7" s="62">
        <f>'Hist. country inflation'!MNX256/100</f>
        <v>0</v>
      </c>
      <c r="MMF7" s="62">
        <f>'Hist. country inflation'!MNY256/100</f>
        <v>0</v>
      </c>
      <c r="MMG7" s="62">
        <f>'Hist. country inflation'!MNZ256/100</f>
        <v>0</v>
      </c>
      <c r="MMH7" s="62">
        <f>'Hist. country inflation'!MOA256/100</f>
        <v>0</v>
      </c>
      <c r="MMI7" s="62">
        <f>'Hist. country inflation'!MOB256/100</f>
        <v>0</v>
      </c>
      <c r="MMJ7" s="62">
        <f>'Hist. country inflation'!MOC256/100</f>
        <v>0</v>
      </c>
      <c r="MMK7" s="62">
        <f>'Hist. country inflation'!MOD256/100</f>
        <v>0</v>
      </c>
      <c r="MML7" s="62">
        <f>'Hist. country inflation'!MOE256/100</f>
        <v>0</v>
      </c>
      <c r="MMM7" s="62">
        <f>'Hist. country inflation'!MOF256/100</f>
        <v>0</v>
      </c>
      <c r="MMN7" s="62">
        <f>'Hist. country inflation'!MOG256/100</f>
        <v>0</v>
      </c>
      <c r="MMO7" s="62">
        <f>'Hist. country inflation'!MOH256/100</f>
        <v>0</v>
      </c>
      <c r="MMP7" s="62">
        <f>'Hist. country inflation'!MOI256/100</f>
        <v>0</v>
      </c>
      <c r="MMQ7" s="62">
        <f>'Hist. country inflation'!MOJ256/100</f>
        <v>0</v>
      </c>
      <c r="MMR7" s="62">
        <f>'Hist. country inflation'!MOK256/100</f>
        <v>0</v>
      </c>
      <c r="MMS7" s="62">
        <f>'Hist. country inflation'!MOL256/100</f>
        <v>0</v>
      </c>
      <c r="MMT7" s="62">
        <f>'Hist. country inflation'!MOM256/100</f>
        <v>0</v>
      </c>
      <c r="MMU7" s="62">
        <f>'Hist. country inflation'!MON256/100</f>
        <v>0</v>
      </c>
      <c r="MMV7" s="62">
        <f>'Hist. country inflation'!MOO256/100</f>
        <v>0</v>
      </c>
      <c r="MMW7" s="62">
        <f>'Hist. country inflation'!MOP256/100</f>
        <v>0</v>
      </c>
      <c r="MMX7" s="62">
        <f>'Hist. country inflation'!MOQ256/100</f>
        <v>0</v>
      </c>
      <c r="MMY7" s="62">
        <f>'Hist. country inflation'!MOR256/100</f>
        <v>0</v>
      </c>
      <c r="MMZ7" s="62">
        <f>'Hist. country inflation'!MOS256/100</f>
        <v>0</v>
      </c>
      <c r="MNA7" s="62">
        <f>'Hist. country inflation'!MOT256/100</f>
        <v>0</v>
      </c>
      <c r="MNB7" s="62">
        <f>'Hist. country inflation'!MOU256/100</f>
        <v>0</v>
      </c>
      <c r="MNC7" s="62">
        <f>'Hist. country inflation'!MOV256/100</f>
        <v>0</v>
      </c>
      <c r="MND7" s="62">
        <f>'Hist. country inflation'!MOW256/100</f>
        <v>0</v>
      </c>
      <c r="MNE7" s="62">
        <f>'Hist. country inflation'!MOX256/100</f>
        <v>0</v>
      </c>
      <c r="MNF7" s="62">
        <f>'Hist. country inflation'!MOY256/100</f>
        <v>0</v>
      </c>
      <c r="MNG7" s="62">
        <f>'Hist. country inflation'!MOZ256/100</f>
        <v>0</v>
      </c>
      <c r="MNH7" s="62">
        <f>'Hist. country inflation'!MPA256/100</f>
        <v>0</v>
      </c>
      <c r="MNI7" s="62">
        <f>'Hist. country inflation'!MPB256/100</f>
        <v>0</v>
      </c>
      <c r="MNJ7" s="62">
        <f>'Hist. country inflation'!MPC256/100</f>
        <v>0</v>
      </c>
      <c r="MNK7" s="62">
        <f>'Hist. country inflation'!MPD256/100</f>
        <v>0</v>
      </c>
      <c r="MNL7" s="62">
        <f>'Hist. country inflation'!MPE256/100</f>
        <v>0</v>
      </c>
      <c r="MNM7" s="62">
        <f>'Hist. country inflation'!MPF256/100</f>
        <v>0</v>
      </c>
      <c r="MNN7" s="62">
        <f>'Hist. country inflation'!MPG256/100</f>
        <v>0</v>
      </c>
      <c r="MNO7" s="62">
        <f>'Hist. country inflation'!MPH256/100</f>
        <v>0</v>
      </c>
      <c r="MNP7" s="62">
        <f>'Hist. country inflation'!MPI256/100</f>
        <v>0</v>
      </c>
      <c r="MNQ7" s="62">
        <f>'Hist. country inflation'!MPJ256/100</f>
        <v>0</v>
      </c>
      <c r="MNR7" s="62">
        <f>'Hist. country inflation'!MPK256/100</f>
        <v>0</v>
      </c>
      <c r="MNS7" s="62">
        <f>'Hist. country inflation'!MPL256/100</f>
        <v>0</v>
      </c>
      <c r="MNT7" s="62">
        <f>'Hist. country inflation'!MPM256/100</f>
        <v>0</v>
      </c>
      <c r="MNU7" s="62">
        <f>'Hist. country inflation'!MPN256/100</f>
        <v>0</v>
      </c>
      <c r="MNV7" s="62">
        <f>'Hist. country inflation'!MPO256/100</f>
        <v>0</v>
      </c>
      <c r="MNW7" s="62">
        <f>'Hist. country inflation'!MPP256/100</f>
        <v>0</v>
      </c>
      <c r="MNX7" s="62">
        <f>'Hist. country inflation'!MPQ256/100</f>
        <v>0</v>
      </c>
      <c r="MNY7" s="62">
        <f>'Hist. country inflation'!MPR256/100</f>
        <v>0</v>
      </c>
      <c r="MNZ7" s="62">
        <f>'Hist. country inflation'!MPS256/100</f>
        <v>0</v>
      </c>
      <c r="MOA7" s="62">
        <f>'Hist. country inflation'!MPT256/100</f>
        <v>0</v>
      </c>
      <c r="MOB7" s="62">
        <f>'Hist. country inflation'!MPU256/100</f>
        <v>0</v>
      </c>
      <c r="MOC7" s="62">
        <f>'Hist. country inflation'!MPV256/100</f>
        <v>0</v>
      </c>
      <c r="MOD7" s="62">
        <f>'Hist. country inflation'!MPW256/100</f>
        <v>0</v>
      </c>
      <c r="MOE7" s="62">
        <f>'Hist. country inflation'!MPX256/100</f>
        <v>0</v>
      </c>
      <c r="MOF7" s="62">
        <f>'Hist. country inflation'!MPY256/100</f>
        <v>0</v>
      </c>
      <c r="MOG7" s="62">
        <f>'Hist. country inflation'!MPZ256/100</f>
        <v>0</v>
      </c>
      <c r="MOH7" s="62">
        <f>'Hist. country inflation'!MQA256/100</f>
        <v>0</v>
      </c>
      <c r="MOI7" s="62">
        <f>'Hist. country inflation'!MQB256/100</f>
        <v>0</v>
      </c>
      <c r="MOJ7" s="62">
        <f>'Hist. country inflation'!MQC256/100</f>
        <v>0</v>
      </c>
      <c r="MOK7" s="62">
        <f>'Hist. country inflation'!MQD256/100</f>
        <v>0</v>
      </c>
      <c r="MOL7" s="62">
        <f>'Hist. country inflation'!MQE256/100</f>
        <v>0</v>
      </c>
      <c r="MOM7" s="62">
        <f>'Hist. country inflation'!MQF256/100</f>
        <v>0</v>
      </c>
      <c r="MON7" s="62">
        <f>'Hist. country inflation'!MQG256/100</f>
        <v>0</v>
      </c>
      <c r="MOO7" s="62">
        <f>'Hist. country inflation'!MQH256/100</f>
        <v>0</v>
      </c>
      <c r="MOP7" s="62">
        <f>'Hist. country inflation'!MQI256/100</f>
        <v>0</v>
      </c>
      <c r="MOQ7" s="62">
        <f>'Hist. country inflation'!MQJ256/100</f>
        <v>0</v>
      </c>
      <c r="MOR7" s="62">
        <f>'Hist. country inflation'!MQK256/100</f>
        <v>0</v>
      </c>
      <c r="MOS7" s="62">
        <f>'Hist. country inflation'!MQL256/100</f>
        <v>0</v>
      </c>
      <c r="MOT7" s="62">
        <f>'Hist. country inflation'!MQM256/100</f>
        <v>0</v>
      </c>
      <c r="MOU7" s="62">
        <f>'Hist. country inflation'!MQN256/100</f>
        <v>0</v>
      </c>
      <c r="MOV7" s="62">
        <f>'Hist. country inflation'!MQO256/100</f>
        <v>0</v>
      </c>
      <c r="MOW7" s="62">
        <f>'Hist. country inflation'!MQP256/100</f>
        <v>0</v>
      </c>
      <c r="MOX7" s="62">
        <f>'Hist. country inflation'!MQQ256/100</f>
        <v>0</v>
      </c>
      <c r="MOY7" s="62">
        <f>'Hist. country inflation'!MQR256/100</f>
        <v>0</v>
      </c>
      <c r="MOZ7" s="62">
        <f>'Hist. country inflation'!MQS256/100</f>
        <v>0</v>
      </c>
      <c r="MPA7" s="62">
        <f>'Hist. country inflation'!MQT256/100</f>
        <v>0</v>
      </c>
      <c r="MPB7" s="62">
        <f>'Hist. country inflation'!MQU256/100</f>
        <v>0</v>
      </c>
      <c r="MPC7" s="62">
        <f>'Hist. country inflation'!MQV256/100</f>
        <v>0</v>
      </c>
      <c r="MPD7" s="62">
        <f>'Hist. country inflation'!MQW256/100</f>
        <v>0</v>
      </c>
      <c r="MPE7" s="62">
        <f>'Hist. country inflation'!MQX256/100</f>
        <v>0</v>
      </c>
      <c r="MPF7" s="62">
        <f>'Hist. country inflation'!MQY256/100</f>
        <v>0</v>
      </c>
      <c r="MPG7" s="62">
        <f>'Hist. country inflation'!MQZ256/100</f>
        <v>0</v>
      </c>
      <c r="MPH7" s="62">
        <f>'Hist. country inflation'!MRA256/100</f>
        <v>0</v>
      </c>
      <c r="MPI7" s="62">
        <f>'Hist. country inflation'!MRB256/100</f>
        <v>0</v>
      </c>
      <c r="MPJ7" s="62">
        <f>'Hist. country inflation'!MRC256/100</f>
        <v>0</v>
      </c>
      <c r="MPK7" s="62">
        <f>'Hist. country inflation'!MRD256/100</f>
        <v>0</v>
      </c>
      <c r="MPL7" s="62">
        <f>'Hist. country inflation'!MRE256/100</f>
        <v>0</v>
      </c>
      <c r="MPM7" s="62">
        <f>'Hist. country inflation'!MRF256/100</f>
        <v>0</v>
      </c>
      <c r="MPN7" s="62">
        <f>'Hist. country inflation'!MRG256/100</f>
        <v>0</v>
      </c>
      <c r="MPO7" s="62">
        <f>'Hist. country inflation'!MRH256/100</f>
        <v>0</v>
      </c>
      <c r="MPP7" s="62">
        <f>'Hist. country inflation'!MRI256/100</f>
        <v>0</v>
      </c>
      <c r="MPQ7" s="62">
        <f>'Hist. country inflation'!MRJ256/100</f>
        <v>0</v>
      </c>
      <c r="MPR7" s="62">
        <f>'Hist. country inflation'!MRK256/100</f>
        <v>0</v>
      </c>
      <c r="MPS7" s="62">
        <f>'Hist. country inflation'!MRL256/100</f>
        <v>0</v>
      </c>
      <c r="MPT7" s="62">
        <f>'Hist. country inflation'!MRM256/100</f>
        <v>0</v>
      </c>
      <c r="MPU7" s="62">
        <f>'Hist. country inflation'!MRN256/100</f>
        <v>0</v>
      </c>
      <c r="MPV7" s="62">
        <f>'Hist. country inflation'!MRO256/100</f>
        <v>0</v>
      </c>
      <c r="MPW7" s="62">
        <f>'Hist. country inflation'!MRP256/100</f>
        <v>0</v>
      </c>
      <c r="MPX7" s="62">
        <f>'Hist. country inflation'!MRQ256/100</f>
        <v>0</v>
      </c>
      <c r="MPY7" s="62">
        <f>'Hist. country inflation'!MRR256/100</f>
        <v>0</v>
      </c>
      <c r="MPZ7" s="62">
        <f>'Hist. country inflation'!MRS256/100</f>
        <v>0</v>
      </c>
      <c r="MQA7" s="62">
        <f>'Hist. country inflation'!MRT256/100</f>
        <v>0</v>
      </c>
      <c r="MQB7" s="62">
        <f>'Hist. country inflation'!MRU256/100</f>
        <v>0</v>
      </c>
      <c r="MQC7" s="62">
        <f>'Hist. country inflation'!MRV256/100</f>
        <v>0</v>
      </c>
      <c r="MQD7" s="62">
        <f>'Hist. country inflation'!MRW256/100</f>
        <v>0</v>
      </c>
      <c r="MQE7" s="62">
        <f>'Hist. country inflation'!MRX256/100</f>
        <v>0</v>
      </c>
      <c r="MQF7" s="62">
        <f>'Hist. country inflation'!MRY256/100</f>
        <v>0</v>
      </c>
      <c r="MQG7" s="62">
        <f>'Hist. country inflation'!MRZ256/100</f>
        <v>0</v>
      </c>
      <c r="MQH7" s="62">
        <f>'Hist. country inflation'!MSA256/100</f>
        <v>0</v>
      </c>
      <c r="MQI7" s="62">
        <f>'Hist. country inflation'!MSB256/100</f>
        <v>0</v>
      </c>
      <c r="MQJ7" s="62">
        <f>'Hist. country inflation'!MSC256/100</f>
        <v>0</v>
      </c>
      <c r="MQK7" s="62">
        <f>'Hist. country inflation'!MSD256/100</f>
        <v>0</v>
      </c>
      <c r="MQL7" s="62">
        <f>'Hist. country inflation'!MSE256/100</f>
        <v>0</v>
      </c>
      <c r="MQM7" s="62">
        <f>'Hist. country inflation'!MSF256/100</f>
        <v>0</v>
      </c>
      <c r="MQN7" s="62">
        <f>'Hist. country inflation'!MSG256/100</f>
        <v>0</v>
      </c>
      <c r="MQO7" s="62">
        <f>'Hist. country inflation'!MSH256/100</f>
        <v>0</v>
      </c>
      <c r="MQP7" s="62">
        <f>'Hist. country inflation'!MSI256/100</f>
        <v>0</v>
      </c>
      <c r="MQQ7" s="62">
        <f>'Hist. country inflation'!MSJ256/100</f>
        <v>0</v>
      </c>
      <c r="MQR7" s="62">
        <f>'Hist. country inflation'!MSK256/100</f>
        <v>0</v>
      </c>
      <c r="MQS7" s="62">
        <f>'Hist. country inflation'!MSL256/100</f>
        <v>0</v>
      </c>
      <c r="MQT7" s="62">
        <f>'Hist. country inflation'!MSM256/100</f>
        <v>0</v>
      </c>
      <c r="MQU7" s="62">
        <f>'Hist. country inflation'!MSN256/100</f>
        <v>0</v>
      </c>
      <c r="MQV7" s="62">
        <f>'Hist. country inflation'!MSO256/100</f>
        <v>0</v>
      </c>
      <c r="MQW7" s="62">
        <f>'Hist. country inflation'!MSP256/100</f>
        <v>0</v>
      </c>
      <c r="MQX7" s="62">
        <f>'Hist. country inflation'!MSQ256/100</f>
        <v>0</v>
      </c>
      <c r="MQY7" s="62">
        <f>'Hist. country inflation'!MSR256/100</f>
        <v>0</v>
      </c>
      <c r="MQZ7" s="62">
        <f>'Hist. country inflation'!MSS256/100</f>
        <v>0</v>
      </c>
      <c r="MRA7" s="62">
        <f>'Hist. country inflation'!MST256/100</f>
        <v>0</v>
      </c>
      <c r="MRB7" s="62">
        <f>'Hist. country inflation'!MSU256/100</f>
        <v>0</v>
      </c>
      <c r="MRC7" s="62">
        <f>'Hist. country inflation'!MSV256/100</f>
        <v>0</v>
      </c>
      <c r="MRD7" s="62">
        <f>'Hist. country inflation'!MSW256/100</f>
        <v>0</v>
      </c>
      <c r="MRE7" s="62">
        <f>'Hist. country inflation'!MSX256/100</f>
        <v>0</v>
      </c>
      <c r="MRF7" s="62">
        <f>'Hist. country inflation'!MSY256/100</f>
        <v>0</v>
      </c>
      <c r="MRG7" s="62">
        <f>'Hist. country inflation'!MSZ256/100</f>
        <v>0</v>
      </c>
      <c r="MRH7" s="62">
        <f>'Hist. country inflation'!MTA256/100</f>
        <v>0</v>
      </c>
      <c r="MRI7" s="62">
        <f>'Hist. country inflation'!MTB256/100</f>
        <v>0</v>
      </c>
      <c r="MRJ7" s="62">
        <f>'Hist. country inflation'!MTC256/100</f>
        <v>0</v>
      </c>
      <c r="MRK7" s="62">
        <f>'Hist. country inflation'!MTD256/100</f>
        <v>0</v>
      </c>
      <c r="MRL7" s="62">
        <f>'Hist. country inflation'!MTE256/100</f>
        <v>0</v>
      </c>
      <c r="MRM7" s="62">
        <f>'Hist. country inflation'!MTF256/100</f>
        <v>0</v>
      </c>
      <c r="MRN7" s="62">
        <f>'Hist. country inflation'!MTG256/100</f>
        <v>0</v>
      </c>
      <c r="MRO7" s="62">
        <f>'Hist. country inflation'!MTH256/100</f>
        <v>0</v>
      </c>
      <c r="MRP7" s="62">
        <f>'Hist. country inflation'!MTI256/100</f>
        <v>0</v>
      </c>
      <c r="MRQ7" s="62">
        <f>'Hist. country inflation'!MTJ256/100</f>
        <v>0</v>
      </c>
      <c r="MRR7" s="62">
        <f>'Hist. country inflation'!MTK256/100</f>
        <v>0</v>
      </c>
      <c r="MRS7" s="62">
        <f>'Hist. country inflation'!MTL256/100</f>
        <v>0</v>
      </c>
      <c r="MRT7" s="62">
        <f>'Hist. country inflation'!MTM256/100</f>
        <v>0</v>
      </c>
      <c r="MRU7" s="62">
        <f>'Hist. country inflation'!MTN256/100</f>
        <v>0</v>
      </c>
      <c r="MRV7" s="62">
        <f>'Hist. country inflation'!MTO256/100</f>
        <v>0</v>
      </c>
      <c r="MRW7" s="62">
        <f>'Hist. country inflation'!MTP256/100</f>
        <v>0</v>
      </c>
      <c r="MRX7" s="62">
        <f>'Hist. country inflation'!MTQ256/100</f>
        <v>0</v>
      </c>
      <c r="MRY7" s="62">
        <f>'Hist. country inflation'!MTR256/100</f>
        <v>0</v>
      </c>
      <c r="MRZ7" s="62">
        <f>'Hist. country inflation'!MTS256/100</f>
        <v>0</v>
      </c>
      <c r="MSA7" s="62">
        <f>'Hist. country inflation'!MTT256/100</f>
        <v>0</v>
      </c>
      <c r="MSB7" s="62">
        <f>'Hist. country inflation'!MTU256/100</f>
        <v>0</v>
      </c>
      <c r="MSC7" s="62">
        <f>'Hist. country inflation'!MTV256/100</f>
        <v>0</v>
      </c>
      <c r="MSD7" s="62">
        <f>'Hist. country inflation'!MTW256/100</f>
        <v>0</v>
      </c>
      <c r="MSE7" s="62">
        <f>'Hist. country inflation'!MTX256/100</f>
        <v>0</v>
      </c>
      <c r="MSF7" s="62">
        <f>'Hist. country inflation'!MTY256/100</f>
        <v>0</v>
      </c>
      <c r="MSG7" s="62">
        <f>'Hist. country inflation'!MTZ256/100</f>
        <v>0</v>
      </c>
      <c r="MSH7" s="62">
        <f>'Hist. country inflation'!MUA256/100</f>
        <v>0</v>
      </c>
      <c r="MSI7" s="62">
        <f>'Hist. country inflation'!MUB256/100</f>
        <v>0</v>
      </c>
      <c r="MSJ7" s="62">
        <f>'Hist. country inflation'!MUC256/100</f>
        <v>0</v>
      </c>
      <c r="MSK7" s="62">
        <f>'Hist. country inflation'!MUD256/100</f>
        <v>0</v>
      </c>
      <c r="MSL7" s="62">
        <f>'Hist. country inflation'!MUE256/100</f>
        <v>0</v>
      </c>
      <c r="MSM7" s="62">
        <f>'Hist. country inflation'!MUF256/100</f>
        <v>0</v>
      </c>
      <c r="MSN7" s="62">
        <f>'Hist. country inflation'!MUG256/100</f>
        <v>0</v>
      </c>
      <c r="MSO7" s="62">
        <f>'Hist. country inflation'!MUH256/100</f>
        <v>0</v>
      </c>
      <c r="MSP7" s="62">
        <f>'Hist. country inflation'!MUI256/100</f>
        <v>0</v>
      </c>
      <c r="MSQ7" s="62">
        <f>'Hist. country inflation'!MUJ256/100</f>
        <v>0</v>
      </c>
      <c r="MSR7" s="62">
        <f>'Hist. country inflation'!MUK256/100</f>
        <v>0</v>
      </c>
      <c r="MSS7" s="62">
        <f>'Hist. country inflation'!MUL256/100</f>
        <v>0</v>
      </c>
      <c r="MST7" s="62">
        <f>'Hist. country inflation'!MUM256/100</f>
        <v>0</v>
      </c>
      <c r="MSU7" s="62">
        <f>'Hist. country inflation'!MUN256/100</f>
        <v>0</v>
      </c>
      <c r="MSV7" s="62">
        <f>'Hist. country inflation'!MUO256/100</f>
        <v>0</v>
      </c>
      <c r="MSW7" s="62">
        <f>'Hist. country inflation'!MUP256/100</f>
        <v>0</v>
      </c>
      <c r="MSX7" s="62">
        <f>'Hist. country inflation'!MUQ256/100</f>
        <v>0</v>
      </c>
      <c r="MSY7" s="62">
        <f>'Hist. country inflation'!MUR256/100</f>
        <v>0</v>
      </c>
      <c r="MSZ7" s="62">
        <f>'Hist. country inflation'!MUS256/100</f>
        <v>0</v>
      </c>
      <c r="MTA7" s="62">
        <f>'Hist. country inflation'!MUT256/100</f>
        <v>0</v>
      </c>
      <c r="MTB7" s="62">
        <f>'Hist. country inflation'!MUU256/100</f>
        <v>0</v>
      </c>
      <c r="MTC7" s="62">
        <f>'Hist. country inflation'!MUV256/100</f>
        <v>0</v>
      </c>
      <c r="MTD7" s="62">
        <f>'Hist. country inflation'!MUW256/100</f>
        <v>0</v>
      </c>
      <c r="MTE7" s="62">
        <f>'Hist. country inflation'!MUX256/100</f>
        <v>0</v>
      </c>
      <c r="MTF7" s="62">
        <f>'Hist. country inflation'!MUY256/100</f>
        <v>0</v>
      </c>
      <c r="MTG7" s="62">
        <f>'Hist. country inflation'!MUZ256/100</f>
        <v>0</v>
      </c>
      <c r="MTH7" s="62">
        <f>'Hist. country inflation'!MVA256/100</f>
        <v>0</v>
      </c>
      <c r="MTI7" s="62">
        <f>'Hist. country inflation'!MVB256/100</f>
        <v>0</v>
      </c>
      <c r="MTJ7" s="62">
        <f>'Hist. country inflation'!MVC256/100</f>
        <v>0</v>
      </c>
      <c r="MTK7" s="62">
        <f>'Hist. country inflation'!MVD256/100</f>
        <v>0</v>
      </c>
      <c r="MTL7" s="62">
        <f>'Hist. country inflation'!MVE256/100</f>
        <v>0</v>
      </c>
      <c r="MTM7" s="62">
        <f>'Hist. country inflation'!MVF256/100</f>
        <v>0</v>
      </c>
      <c r="MTN7" s="62">
        <f>'Hist. country inflation'!MVG256/100</f>
        <v>0</v>
      </c>
      <c r="MTO7" s="62">
        <f>'Hist. country inflation'!MVH256/100</f>
        <v>0</v>
      </c>
      <c r="MTP7" s="62">
        <f>'Hist. country inflation'!MVI256/100</f>
        <v>0</v>
      </c>
      <c r="MTQ7" s="62">
        <f>'Hist. country inflation'!MVJ256/100</f>
        <v>0</v>
      </c>
      <c r="MTR7" s="62">
        <f>'Hist. country inflation'!MVK256/100</f>
        <v>0</v>
      </c>
      <c r="MTS7" s="62">
        <f>'Hist. country inflation'!MVL256/100</f>
        <v>0</v>
      </c>
      <c r="MTT7" s="62">
        <f>'Hist. country inflation'!MVM256/100</f>
        <v>0</v>
      </c>
      <c r="MTU7" s="62">
        <f>'Hist. country inflation'!MVN256/100</f>
        <v>0</v>
      </c>
      <c r="MTV7" s="62">
        <f>'Hist. country inflation'!MVO256/100</f>
        <v>0</v>
      </c>
      <c r="MTW7" s="62">
        <f>'Hist. country inflation'!MVP256/100</f>
        <v>0</v>
      </c>
      <c r="MTX7" s="62">
        <f>'Hist. country inflation'!MVQ256/100</f>
        <v>0</v>
      </c>
      <c r="MTY7" s="62">
        <f>'Hist. country inflation'!MVR256/100</f>
        <v>0</v>
      </c>
      <c r="MTZ7" s="62">
        <f>'Hist. country inflation'!MVS256/100</f>
        <v>0</v>
      </c>
      <c r="MUA7" s="62">
        <f>'Hist. country inflation'!MVT256/100</f>
        <v>0</v>
      </c>
      <c r="MUB7" s="62">
        <f>'Hist. country inflation'!MVU256/100</f>
        <v>0</v>
      </c>
      <c r="MUC7" s="62">
        <f>'Hist. country inflation'!MVV256/100</f>
        <v>0</v>
      </c>
      <c r="MUD7" s="62">
        <f>'Hist. country inflation'!MVW256/100</f>
        <v>0</v>
      </c>
      <c r="MUE7" s="62">
        <f>'Hist. country inflation'!MVX256/100</f>
        <v>0</v>
      </c>
      <c r="MUF7" s="62">
        <f>'Hist. country inflation'!MVY256/100</f>
        <v>0</v>
      </c>
      <c r="MUG7" s="62">
        <f>'Hist. country inflation'!MVZ256/100</f>
        <v>0</v>
      </c>
      <c r="MUH7" s="62">
        <f>'Hist. country inflation'!MWA256/100</f>
        <v>0</v>
      </c>
      <c r="MUI7" s="62">
        <f>'Hist. country inflation'!MWB256/100</f>
        <v>0</v>
      </c>
      <c r="MUJ7" s="62">
        <f>'Hist. country inflation'!MWC256/100</f>
        <v>0</v>
      </c>
      <c r="MUK7" s="62">
        <f>'Hist. country inflation'!MWD256/100</f>
        <v>0</v>
      </c>
      <c r="MUL7" s="62">
        <f>'Hist. country inflation'!MWE256/100</f>
        <v>0</v>
      </c>
      <c r="MUM7" s="62">
        <f>'Hist. country inflation'!MWF256/100</f>
        <v>0</v>
      </c>
      <c r="MUN7" s="62">
        <f>'Hist. country inflation'!MWG256/100</f>
        <v>0</v>
      </c>
      <c r="MUO7" s="62">
        <f>'Hist. country inflation'!MWH256/100</f>
        <v>0</v>
      </c>
      <c r="MUP7" s="62">
        <f>'Hist. country inflation'!MWI256/100</f>
        <v>0</v>
      </c>
      <c r="MUQ7" s="62">
        <f>'Hist. country inflation'!MWJ256/100</f>
        <v>0</v>
      </c>
      <c r="MUR7" s="62">
        <f>'Hist. country inflation'!MWK256/100</f>
        <v>0</v>
      </c>
      <c r="MUS7" s="62">
        <f>'Hist. country inflation'!MWL256/100</f>
        <v>0</v>
      </c>
      <c r="MUT7" s="62">
        <f>'Hist. country inflation'!MWM256/100</f>
        <v>0</v>
      </c>
      <c r="MUU7" s="62">
        <f>'Hist. country inflation'!MWN256/100</f>
        <v>0</v>
      </c>
      <c r="MUV7" s="62">
        <f>'Hist. country inflation'!MWO256/100</f>
        <v>0</v>
      </c>
      <c r="MUW7" s="62">
        <f>'Hist. country inflation'!MWP256/100</f>
        <v>0</v>
      </c>
      <c r="MUX7" s="62">
        <f>'Hist. country inflation'!MWQ256/100</f>
        <v>0</v>
      </c>
      <c r="MUY7" s="62">
        <f>'Hist. country inflation'!MWR256/100</f>
        <v>0</v>
      </c>
      <c r="MUZ7" s="62">
        <f>'Hist. country inflation'!MWS256/100</f>
        <v>0</v>
      </c>
      <c r="MVA7" s="62">
        <f>'Hist. country inflation'!MWT256/100</f>
        <v>0</v>
      </c>
      <c r="MVB7" s="62">
        <f>'Hist. country inflation'!MWU256/100</f>
        <v>0</v>
      </c>
      <c r="MVC7" s="62">
        <f>'Hist. country inflation'!MWV256/100</f>
        <v>0</v>
      </c>
      <c r="MVD7" s="62">
        <f>'Hist. country inflation'!MWW256/100</f>
        <v>0</v>
      </c>
      <c r="MVE7" s="62">
        <f>'Hist. country inflation'!MWX256/100</f>
        <v>0</v>
      </c>
      <c r="MVF7" s="62">
        <f>'Hist. country inflation'!MWY256/100</f>
        <v>0</v>
      </c>
      <c r="MVG7" s="62">
        <f>'Hist. country inflation'!MWZ256/100</f>
        <v>0</v>
      </c>
      <c r="MVH7" s="62">
        <f>'Hist. country inflation'!MXA256/100</f>
        <v>0</v>
      </c>
      <c r="MVI7" s="62">
        <f>'Hist. country inflation'!MXB256/100</f>
        <v>0</v>
      </c>
      <c r="MVJ7" s="62">
        <f>'Hist. country inflation'!MXC256/100</f>
        <v>0</v>
      </c>
      <c r="MVK7" s="62">
        <f>'Hist. country inflation'!MXD256/100</f>
        <v>0</v>
      </c>
      <c r="MVL7" s="62">
        <f>'Hist. country inflation'!MXE256/100</f>
        <v>0</v>
      </c>
      <c r="MVM7" s="62">
        <f>'Hist. country inflation'!MXF256/100</f>
        <v>0</v>
      </c>
      <c r="MVN7" s="62">
        <f>'Hist. country inflation'!MXG256/100</f>
        <v>0</v>
      </c>
      <c r="MVO7" s="62">
        <f>'Hist. country inflation'!MXH256/100</f>
        <v>0</v>
      </c>
      <c r="MVP7" s="62">
        <f>'Hist. country inflation'!MXI256/100</f>
        <v>0</v>
      </c>
      <c r="MVQ7" s="62">
        <f>'Hist. country inflation'!MXJ256/100</f>
        <v>0</v>
      </c>
      <c r="MVR7" s="62">
        <f>'Hist. country inflation'!MXK256/100</f>
        <v>0</v>
      </c>
      <c r="MVS7" s="62">
        <f>'Hist. country inflation'!MXL256/100</f>
        <v>0</v>
      </c>
      <c r="MVT7" s="62">
        <f>'Hist. country inflation'!MXM256/100</f>
        <v>0</v>
      </c>
      <c r="MVU7" s="62">
        <f>'Hist. country inflation'!MXN256/100</f>
        <v>0</v>
      </c>
      <c r="MVV7" s="62">
        <f>'Hist. country inflation'!MXO256/100</f>
        <v>0</v>
      </c>
      <c r="MVW7" s="62">
        <f>'Hist. country inflation'!MXP256/100</f>
        <v>0</v>
      </c>
      <c r="MVX7" s="62">
        <f>'Hist. country inflation'!MXQ256/100</f>
        <v>0</v>
      </c>
      <c r="MVY7" s="62">
        <f>'Hist. country inflation'!MXR256/100</f>
        <v>0</v>
      </c>
      <c r="MVZ7" s="62">
        <f>'Hist. country inflation'!MXS256/100</f>
        <v>0</v>
      </c>
      <c r="MWA7" s="62">
        <f>'Hist. country inflation'!MXT256/100</f>
        <v>0</v>
      </c>
      <c r="MWB7" s="62">
        <f>'Hist. country inflation'!MXU256/100</f>
        <v>0</v>
      </c>
      <c r="MWC7" s="62">
        <f>'Hist. country inflation'!MXV256/100</f>
        <v>0</v>
      </c>
      <c r="MWD7" s="62">
        <f>'Hist. country inflation'!MXW256/100</f>
        <v>0</v>
      </c>
      <c r="MWE7" s="62">
        <f>'Hist. country inflation'!MXX256/100</f>
        <v>0</v>
      </c>
      <c r="MWF7" s="62">
        <f>'Hist. country inflation'!MXY256/100</f>
        <v>0</v>
      </c>
      <c r="MWG7" s="62">
        <f>'Hist. country inflation'!MXZ256/100</f>
        <v>0</v>
      </c>
      <c r="MWH7" s="62">
        <f>'Hist. country inflation'!MYA256/100</f>
        <v>0</v>
      </c>
      <c r="MWI7" s="62">
        <f>'Hist. country inflation'!MYB256/100</f>
        <v>0</v>
      </c>
      <c r="MWJ7" s="62">
        <f>'Hist. country inflation'!MYC256/100</f>
        <v>0</v>
      </c>
      <c r="MWK7" s="62">
        <f>'Hist. country inflation'!MYD256/100</f>
        <v>0</v>
      </c>
      <c r="MWL7" s="62">
        <f>'Hist. country inflation'!MYE256/100</f>
        <v>0</v>
      </c>
      <c r="MWM7" s="62">
        <f>'Hist. country inflation'!MYF256/100</f>
        <v>0</v>
      </c>
      <c r="MWN7" s="62">
        <f>'Hist. country inflation'!MYG256/100</f>
        <v>0</v>
      </c>
      <c r="MWO7" s="62">
        <f>'Hist. country inflation'!MYH256/100</f>
        <v>0</v>
      </c>
      <c r="MWP7" s="62">
        <f>'Hist. country inflation'!MYI256/100</f>
        <v>0</v>
      </c>
      <c r="MWQ7" s="62">
        <f>'Hist. country inflation'!MYJ256/100</f>
        <v>0</v>
      </c>
      <c r="MWR7" s="62">
        <f>'Hist. country inflation'!MYK256/100</f>
        <v>0</v>
      </c>
      <c r="MWS7" s="62">
        <f>'Hist. country inflation'!MYL256/100</f>
        <v>0</v>
      </c>
      <c r="MWT7" s="62">
        <f>'Hist. country inflation'!MYM256/100</f>
        <v>0</v>
      </c>
      <c r="MWU7" s="62">
        <f>'Hist. country inflation'!MYN256/100</f>
        <v>0</v>
      </c>
      <c r="MWV7" s="62">
        <f>'Hist. country inflation'!MYO256/100</f>
        <v>0</v>
      </c>
      <c r="MWW7" s="62">
        <f>'Hist. country inflation'!MYP256/100</f>
        <v>0</v>
      </c>
      <c r="MWX7" s="62">
        <f>'Hist. country inflation'!MYQ256/100</f>
        <v>0</v>
      </c>
      <c r="MWY7" s="62">
        <f>'Hist. country inflation'!MYR256/100</f>
        <v>0</v>
      </c>
      <c r="MWZ7" s="62">
        <f>'Hist. country inflation'!MYS256/100</f>
        <v>0</v>
      </c>
      <c r="MXA7" s="62">
        <f>'Hist. country inflation'!MYT256/100</f>
        <v>0</v>
      </c>
      <c r="MXB7" s="62">
        <f>'Hist. country inflation'!MYU256/100</f>
        <v>0</v>
      </c>
      <c r="MXC7" s="62">
        <f>'Hist. country inflation'!MYV256/100</f>
        <v>0</v>
      </c>
      <c r="MXD7" s="62">
        <f>'Hist. country inflation'!MYW256/100</f>
        <v>0</v>
      </c>
      <c r="MXE7" s="62">
        <f>'Hist. country inflation'!MYX256/100</f>
        <v>0</v>
      </c>
      <c r="MXF7" s="62">
        <f>'Hist. country inflation'!MYY256/100</f>
        <v>0</v>
      </c>
      <c r="MXG7" s="62">
        <f>'Hist. country inflation'!MYZ256/100</f>
        <v>0</v>
      </c>
      <c r="MXH7" s="62">
        <f>'Hist. country inflation'!MZA256/100</f>
        <v>0</v>
      </c>
      <c r="MXI7" s="62">
        <f>'Hist. country inflation'!MZB256/100</f>
        <v>0</v>
      </c>
      <c r="MXJ7" s="62">
        <f>'Hist. country inflation'!MZC256/100</f>
        <v>0</v>
      </c>
      <c r="MXK7" s="62">
        <f>'Hist. country inflation'!MZD256/100</f>
        <v>0</v>
      </c>
      <c r="MXL7" s="62">
        <f>'Hist. country inflation'!MZE256/100</f>
        <v>0</v>
      </c>
      <c r="MXM7" s="62">
        <f>'Hist. country inflation'!MZF256/100</f>
        <v>0</v>
      </c>
      <c r="MXN7" s="62">
        <f>'Hist. country inflation'!MZG256/100</f>
        <v>0</v>
      </c>
      <c r="MXO7" s="62">
        <f>'Hist. country inflation'!MZH256/100</f>
        <v>0</v>
      </c>
      <c r="MXP7" s="62">
        <f>'Hist. country inflation'!MZI256/100</f>
        <v>0</v>
      </c>
      <c r="MXQ7" s="62">
        <f>'Hist. country inflation'!MZJ256/100</f>
        <v>0</v>
      </c>
      <c r="MXR7" s="62">
        <f>'Hist. country inflation'!MZK256/100</f>
        <v>0</v>
      </c>
      <c r="MXS7" s="62">
        <f>'Hist. country inflation'!MZL256/100</f>
        <v>0</v>
      </c>
      <c r="MXT7" s="62">
        <f>'Hist. country inflation'!MZM256/100</f>
        <v>0</v>
      </c>
      <c r="MXU7" s="62">
        <f>'Hist. country inflation'!MZN256/100</f>
        <v>0</v>
      </c>
      <c r="MXV7" s="62">
        <f>'Hist. country inflation'!MZO256/100</f>
        <v>0</v>
      </c>
      <c r="MXW7" s="62">
        <f>'Hist. country inflation'!MZP256/100</f>
        <v>0</v>
      </c>
      <c r="MXX7" s="62">
        <f>'Hist. country inflation'!MZQ256/100</f>
        <v>0</v>
      </c>
      <c r="MXY7" s="62">
        <f>'Hist. country inflation'!MZR256/100</f>
        <v>0</v>
      </c>
      <c r="MXZ7" s="62">
        <f>'Hist. country inflation'!MZS256/100</f>
        <v>0</v>
      </c>
      <c r="MYA7" s="62">
        <f>'Hist. country inflation'!MZT256/100</f>
        <v>0</v>
      </c>
      <c r="MYB7" s="62">
        <f>'Hist. country inflation'!MZU256/100</f>
        <v>0</v>
      </c>
      <c r="MYC7" s="62">
        <f>'Hist. country inflation'!MZV256/100</f>
        <v>0</v>
      </c>
      <c r="MYD7" s="62">
        <f>'Hist. country inflation'!MZW256/100</f>
        <v>0</v>
      </c>
      <c r="MYE7" s="62">
        <f>'Hist. country inflation'!MZX256/100</f>
        <v>0</v>
      </c>
      <c r="MYF7" s="62">
        <f>'Hist. country inflation'!MZY256/100</f>
        <v>0</v>
      </c>
      <c r="MYG7" s="62">
        <f>'Hist. country inflation'!MZZ256/100</f>
        <v>0</v>
      </c>
      <c r="MYH7" s="62">
        <f>'Hist. country inflation'!NAA256/100</f>
        <v>0</v>
      </c>
      <c r="MYI7" s="62">
        <f>'Hist. country inflation'!NAB256/100</f>
        <v>0</v>
      </c>
      <c r="MYJ7" s="62">
        <f>'Hist. country inflation'!NAC256/100</f>
        <v>0</v>
      </c>
      <c r="MYK7" s="62">
        <f>'Hist. country inflation'!NAD256/100</f>
        <v>0</v>
      </c>
      <c r="MYL7" s="62">
        <f>'Hist. country inflation'!NAE256/100</f>
        <v>0</v>
      </c>
      <c r="MYM7" s="62">
        <f>'Hist. country inflation'!NAF256/100</f>
        <v>0</v>
      </c>
      <c r="MYN7" s="62">
        <f>'Hist. country inflation'!NAG256/100</f>
        <v>0</v>
      </c>
      <c r="MYO7" s="62">
        <f>'Hist. country inflation'!NAH256/100</f>
        <v>0</v>
      </c>
      <c r="MYP7" s="62">
        <f>'Hist. country inflation'!NAI256/100</f>
        <v>0</v>
      </c>
      <c r="MYQ7" s="62">
        <f>'Hist. country inflation'!NAJ256/100</f>
        <v>0</v>
      </c>
      <c r="MYR7" s="62">
        <f>'Hist. country inflation'!NAK256/100</f>
        <v>0</v>
      </c>
      <c r="MYS7" s="62">
        <f>'Hist. country inflation'!NAL256/100</f>
        <v>0</v>
      </c>
      <c r="MYT7" s="62">
        <f>'Hist. country inflation'!NAM256/100</f>
        <v>0</v>
      </c>
      <c r="MYU7" s="62">
        <f>'Hist. country inflation'!NAN256/100</f>
        <v>0</v>
      </c>
      <c r="MYV7" s="62">
        <f>'Hist. country inflation'!NAO256/100</f>
        <v>0</v>
      </c>
      <c r="MYW7" s="62">
        <f>'Hist. country inflation'!NAP256/100</f>
        <v>0</v>
      </c>
      <c r="MYX7" s="62">
        <f>'Hist. country inflation'!NAQ256/100</f>
        <v>0</v>
      </c>
      <c r="MYY7" s="62">
        <f>'Hist. country inflation'!NAR256/100</f>
        <v>0</v>
      </c>
      <c r="MYZ7" s="62">
        <f>'Hist. country inflation'!NAS256/100</f>
        <v>0</v>
      </c>
      <c r="MZA7" s="62">
        <f>'Hist. country inflation'!NAT256/100</f>
        <v>0</v>
      </c>
      <c r="MZB7" s="62">
        <f>'Hist. country inflation'!NAU256/100</f>
        <v>0</v>
      </c>
      <c r="MZC7" s="62">
        <f>'Hist. country inflation'!NAV256/100</f>
        <v>0</v>
      </c>
      <c r="MZD7" s="62">
        <f>'Hist. country inflation'!NAW256/100</f>
        <v>0</v>
      </c>
      <c r="MZE7" s="62">
        <f>'Hist. country inflation'!NAX256/100</f>
        <v>0</v>
      </c>
      <c r="MZF7" s="62">
        <f>'Hist. country inflation'!NAY256/100</f>
        <v>0</v>
      </c>
      <c r="MZG7" s="62">
        <f>'Hist. country inflation'!NAZ256/100</f>
        <v>0</v>
      </c>
      <c r="MZH7" s="62">
        <f>'Hist. country inflation'!NBA256/100</f>
        <v>0</v>
      </c>
      <c r="MZI7" s="62">
        <f>'Hist. country inflation'!NBB256/100</f>
        <v>0</v>
      </c>
      <c r="MZJ7" s="62">
        <f>'Hist. country inflation'!NBC256/100</f>
        <v>0</v>
      </c>
      <c r="MZK7" s="62">
        <f>'Hist. country inflation'!NBD256/100</f>
        <v>0</v>
      </c>
      <c r="MZL7" s="62">
        <f>'Hist. country inflation'!NBE256/100</f>
        <v>0</v>
      </c>
      <c r="MZM7" s="62">
        <f>'Hist. country inflation'!NBF256/100</f>
        <v>0</v>
      </c>
      <c r="MZN7" s="62">
        <f>'Hist. country inflation'!NBG256/100</f>
        <v>0</v>
      </c>
      <c r="MZO7" s="62">
        <f>'Hist. country inflation'!NBH256/100</f>
        <v>0</v>
      </c>
      <c r="MZP7" s="62">
        <f>'Hist. country inflation'!NBI256/100</f>
        <v>0</v>
      </c>
      <c r="MZQ7" s="62">
        <f>'Hist. country inflation'!NBJ256/100</f>
        <v>0</v>
      </c>
      <c r="MZR7" s="62">
        <f>'Hist. country inflation'!NBK256/100</f>
        <v>0</v>
      </c>
      <c r="MZS7" s="62">
        <f>'Hist. country inflation'!NBL256/100</f>
        <v>0</v>
      </c>
      <c r="MZT7" s="62">
        <f>'Hist. country inflation'!NBM256/100</f>
        <v>0</v>
      </c>
      <c r="MZU7" s="62">
        <f>'Hist. country inflation'!NBN256/100</f>
        <v>0</v>
      </c>
      <c r="MZV7" s="62">
        <f>'Hist. country inflation'!NBO256/100</f>
        <v>0</v>
      </c>
      <c r="MZW7" s="62">
        <f>'Hist. country inflation'!NBP256/100</f>
        <v>0</v>
      </c>
      <c r="MZX7" s="62">
        <f>'Hist. country inflation'!NBQ256/100</f>
        <v>0</v>
      </c>
      <c r="MZY7" s="62">
        <f>'Hist. country inflation'!NBR256/100</f>
        <v>0</v>
      </c>
      <c r="MZZ7" s="62">
        <f>'Hist. country inflation'!NBS256/100</f>
        <v>0</v>
      </c>
      <c r="NAA7" s="62">
        <f>'Hist. country inflation'!NBT256/100</f>
        <v>0</v>
      </c>
      <c r="NAB7" s="62">
        <f>'Hist. country inflation'!NBU256/100</f>
        <v>0</v>
      </c>
      <c r="NAC7" s="62">
        <f>'Hist. country inflation'!NBV256/100</f>
        <v>0</v>
      </c>
      <c r="NAD7" s="62">
        <f>'Hist. country inflation'!NBW256/100</f>
        <v>0</v>
      </c>
      <c r="NAE7" s="62">
        <f>'Hist. country inflation'!NBX256/100</f>
        <v>0</v>
      </c>
      <c r="NAF7" s="62">
        <f>'Hist. country inflation'!NBY256/100</f>
        <v>0</v>
      </c>
      <c r="NAG7" s="62">
        <f>'Hist. country inflation'!NBZ256/100</f>
        <v>0</v>
      </c>
      <c r="NAH7" s="62">
        <f>'Hist. country inflation'!NCA256/100</f>
        <v>0</v>
      </c>
      <c r="NAI7" s="62">
        <f>'Hist. country inflation'!NCB256/100</f>
        <v>0</v>
      </c>
      <c r="NAJ7" s="62">
        <f>'Hist. country inflation'!NCC256/100</f>
        <v>0</v>
      </c>
      <c r="NAK7" s="62">
        <f>'Hist. country inflation'!NCD256/100</f>
        <v>0</v>
      </c>
      <c r="NAL7" s="62">
        <f>'Hist. country inflation'!NCE256/100</f>
        <v>0</v>
      </c>
      <c r="NAM7" s="62">
        <f>'Hist. country inflation'!NCF256/100</f>
        <v>0</v>
      </c>
      <c r="NAN7" s="62">
        <f>'Hist. country inflation'!NCG256/100</f>
        <v>0</v>
      </c>
      <c r="NAO7" s="62">
        <f>'Hist. country inflation'!NCH256/100</f>
        <v>0</v>
      </c>
      <c r="NAP7" s="62">
        <f>'Hist. country inflation'!NCI256/100</f>
        <v>0</v>
      </c>
      <c r="NAQ7" s="62">
        <f>'Hist. country inflation'!NCJ256/100</f>
        <v>0</v>
      </c>
      <c r="NAR7" s="62">
        <f>'Hist. country inflation'!NCK256/100</f>
        <v>0</v>
      </c>
      <c r="NAS7" s="62">
        <f>'Hist. country inflation'!NCL256/100</f>
        <v>0</v>
      </c>
      <c r="NAT7" s="62">
        <f>'Hist. country inflation'!NCM256/100</f>
        <v>0</v>
      </c>
      <c r="NAU7" s="62">
        <f>'Hist. country inflation'!NCN256/100</f>
        <v>0</v>
      </c>
      <c r="NAV7" s="62">
        <f>'Hist. country inflation'!NCO256/100</f>
        <v>0</v>
      </c>
      <c r="NAW7" s="62">
        <f>'Hist. country inflation'!NCP256/100</f>
        <v>0</v>
      </c>
      <c r="NAX7" s="62">
        <f>'Hist. country inflation'!NCQ256/100</f>
        <v>0</v>
      </c>
      <c r="NAY7" s="62">
        <f>'Hist. country inflation'!NCR256/100</f>
        <v>0</v>
      </c>
      <c r="NAZ7" s="62">
        <f>'Hist. country inflation'!NCS256/100</f>
        <v>0</v>
      </c>
      <c r="NBA7" s="62">
        <f>'Hist. country inflation'!NCT256/100</f>
        <v>0</v>
      </c>
      <c r="NBB7" s="62">
        <f>'Hist. country inflation'!NCU256/100</f>
        <v>0</v>
      </c>
      <c r="NBC7" s="62">
        <f>'Hist. country inflation'!NCV256/100</f>
        <v>0</v>
      </c>
      <c r="NBD7" s="62">
        <f>'Hist. country inflation'!NCW256/100</f>
        <v>0</v>
      </c>
      <c r="NBE7" s="62">
        <f>'Hist. country inflation'!NCX256/100</f>
        <v>0</v>
      </c>
      <c r="NBF7" s="62">
        <f>'Hist. country inflation'!NCY256/100</f>
        <v>0</v>
      </c>
      <c r="NBG7" s="62">
        <f>'Hist. country inflation'!NCZ256/100</f>
        <v>0</v>
      </c>
      <c r="NBH7" s="62">
        <f>'Hist. country inflation'!NDA256/100</f>
        <v>0</v>
      </c>
      <c r="NBI7" s="62">
        <f>'Hist. country inflation'!NDB256/100</f>
        <v>0</v>
      </c>
      <c r="NBJ7" s="62">
        <f>'Hist. country inflation'!NDC256/100</f>
        <v>0</v>
      </c>
      <c r="NBK7" s="62">
        <f>'Hist. country inflation'!NDD256/100</f>
        <v>0</v>
      </c>
      <c r="NBL7" s="62">
        <f>'Hist. country inflation'!NDE256/100</f>
        <v>0</v>
      </c>
      <c r="NBM7" s="62">
        <f>'Hist. country inflation'!NDF256/100</f>
        <v>0</v>
      </c>
      <c r="NBN7" s="62">
        <f>'Hist. country inflation'!NDG256/100</f>
        <v>0</v>
      </c>
      <c r="NBO7" s="62">
        <f>'Hist. country inflation'!NDH256/100</f>
        <v>0</v>
      </c>
      <c r="NBP7" s="62">
        <f>'Hist. country inflation'!NDI256/100</f>
        <v>0</v>
      </c>
      <c r="NBQ7" s="62">
        <f>'Hist. country inflation'!NDJ256/100</f>
        <v>0</v>
      </c>
      <c r="NBR7" s="62">
        <f>'Hist. country inflation'!NDK256/100</f>
        <v>0</v>
      </c>
      <c r="NBS7" s="62">
        <f>'Hist. country inflation'!NDL256/100</f>
        <v>0</v>
      </c>
      <c r="NBT7" s="62">
        <f>'Hist. country inflation'!NDM256/100</f>
        <v>0</v>
      </c>
      <c r="NBU7" s="62">
        <f>'Hist. country inflation'!NDN256/100</f>
        <v>0</v>
      </c>
      <c r="NBV7" s="62">
        <f>'Hist. country inflation'!NDO256/100</f>
        <v>0</v>
      </c>
      <c r="NBW7" s="62">
        <f>'Hist. country inflation'!NDP256/100</f>
        <v>0</v>
      </c>
      <c r="NBX7" s="62">
        <f>'Hist. country inflation'!NDQ256/100</f>
        <v>0</v>
      </c>
      <c r="NBY7" s="62">
        <f>'Hist. country inflation'!NDR256/100</f>
        <v>0</v>
      </c>
      <c r="NBZ7" s="62">
        <f>'Hist. country inflation'!NDS256/100</f>
        <v>0</v>
      </c>
      <c r="NCA7" s="62">
        <f>'Hist. country inflation'!NDT256/100</f>
        <v>0</v>
      </c>
      <c r="NCB7" s="62">
        <f>'Hist. country inflation'!NDU256/100</f>
        <v>0</v>
      </c>
      <c r="NCC7" s="62">
        <f>'Hist. country inflation'!NDV256/100</f>
        <v>0</v>
      </c>
      <c r="NCD7" s="62">
        <f>'Hist. country inflation'!NDW256/100</f>
        <v>0</v>
      </c>
      <c r="NCE7" s="62">
        <f>'Hist. country inflation'!NDX256/100</f>
        <v>0</v>
      </c>
      <c r="NCF7" s="62">
        <f>'Hist. country inflation'!NDY256/100</f>
        <v>0</v>
      </c>
      <c r="NCG7" s="62">
        <f>'Hist. country inflation'!NDZ256/100</f>
        <v>0</v>
      </c>
      <c r="NCH7" s="62">
        <f>'Hist. country inflation'!NEA256/100</f>
        <v>0</v>
      </c>
      <c r="NCI7" s="62">
        <f>'Hist. country inflation'!NEB256/100</f>
        <v>0</v>
      </c>
      <c r="NCJ7" s="62">
        <f>'Hist. country inflation'!NEC256/100</f>
        <v>0</v>
      </c>
      <c r="NCK7" s="62">
        <f>'Hist. country inflation'!NED256/100</f>
        <v>0</v>
      </c>
      <c r="NCL7" s="62">
        <f>'Hist. country inflation'!NEE256/100</f>
        <v>0</v>
      </c>
      <c r="NCM7" s="62">
        <f>'Hist. country inflation'!NEF256/100</f>
        <v>0</v>
      </c>
      <c r="NCN7" s="62">
        <f>'Hist. country inflation'!NEG256/100</f>
        <v>0</v>
      </c>
      <c r="NCO7" s="62">
        <f>'Hist. country inflation'!NEH256/100</f>
        <v>0</v>
      </c>
      <c r="NCP7" s="62">
        <f>'Hist. country inflation'!NEI256/100</f>
        <v>0</v>
      </c>
      <c r="NCQ7" s="62">
        <f>'Hist. country inflation'!NEJ256/100</f>
        <v>0</v>
      </c>
      <c r="NCR7" s="62">
        <f>'Hist. country inflation'!NEK256/100</f>
        <v>0</v>
      </c>
      <c r="NCS7" s="62">
        <f>'Hist. country inflation'!NEL256/100</f>
        <v>0</v>
      </c>
      <c r="NCT7" s="62">
        <f>'Hist. country inflation'!NEM256/100</f>
        <v>0</v>
      </c>
      <c r="NCU7" s="62">
        <f>'Hist. country inflation'!NEN256/100</f>
        <v>0</v>
      </c>
      <c r="NCV7" s="62">
        <f>'Hist. country inflation'!NEO256/100</f>
        <v>0</v>
      </c>
      <c r="NCW7" s="62">
        <f>'Hist. country inflation'!NEP256/100</f>
        <v>0</v>
      </c>
      <c r="NCX7" s="62">
        <f>'Hist. country inflation'!NEQ256/100</f>
        <v>0</v>
      </c>
      <c r="NCY7" s="62">
        <f>'Hist. country inflation'!NER256/100</f>
        <v>0</v>
      </c>
      <c r="NCZ7" s="62">
        <f>'Hist. country inflation'!NES256/100</f>
        <v>0</v>
      </c>
      <c r="NDA7" s="62">
        <f>'Hist. country inflation'!NET256/100</f>
        <v>0</v>
      </c>
      <c r="NDB7" s="62">
        <f>'Hist. country inflation'!NEU256/100</f>
        <v>0</v>
      </c>
      <c r="NDC7" s="62">
        <f>'Hist. country inflation'!NEV256/100</f>
        <v>0</v>
      </c>
      <c r="NDD7" s="62">
        <f>'Hist. country inflation'!NEW256/100</f>
        <v>0</v>
      </c>
      <c r="NDE7" s="62">
        <f>'Hist. country inflation'!NEX256/100</f>
        <v>0</v>
      </c>
      <c r="NDF7" s="62">
        <f>'Hist. country inflation'!NEY256/100</f>
        <v>0</v>
      </c>
      <c r="NDG7" s="62">
        <f>'Hist. country inflation'!NEZ256/100</f>
        <v>0</v>
      </c>
      <c r="NDH7" s="62">
        <f>'Hist. country inflation'!NFA256/100</f>
        <v>0</v>
      </c>
      <c r="NDI7" s="62">
        <f>'Hist. country inflation'!NFB256/100</f>
        <v>0</v>
      </c>
      <c r="NDJ7" s="62">
        <f>'Hist. country inflation'!NFC256/100</f>
        <v>0</v>
      </c>
      <c r="NDK7" s="62">
        <f>'Hist. country inflation'!NFD256/100</f>
        <v>0</v>
      </c>
      <c r="NDL7" s="62">
        <f>'Hist. country inflation'!NFE256/100</f>
        <v>0</v>
      </c>
      <c r="NDM7" s="62">
        <f>'Hist. country inflation'!NFF256/100</f>
        <v>0</v>
      </c>
      <c r="NDN7" s="62">
        <f>'Hist. country inflation'!NFG256/100</f>
        <v>0</v>
      </c>
      <c r="NDO7" s="62">
        <f>'Hist. country inflation'!NFH256/100</f>
        <v>0</v>
      </c>
      <c r="NDP7" s="62">
        <f>'Hist. country inflation'!NFI256/100</f>
        <v>0</v>
      </c>
      <c r="NDQ7" s="62">
        <f>'Hist. country inflation'!NFJ256/100</f>
        <v>0</v>
      </c>
      <c r="NDR7" s="62">
        <f>'Hist. country inflation'!NFK256/100</f>
        <v>0</v>
      </c>
      <c r="NDS7" s="62">
        <f>'Hist. country inflation'!NFL256/100</f>
        <v>0</v>
      </c>
      <c r="NDT7" s="62">
        <f>'Hist. country inflation'!NFM256/100</f>
        <v>0</v>
      </c>
      <c r="NDU7" s="62">
        <f>'Hist. country inflation'!NFN256/100</f>
        <v>0</v>
      </c>
      <c r="NDV7" s="62">
        <f>'Hist. country inflation'!NFO256/100</f>
        <v>0</v>
      </c>
      <c r="NDW7" s="62">
        <f>'Hist. country inflation'!NFP256/100</f>
        <v>0</v>
      </c>
      <c r="NDX7" s="62">
        <f>'Hist. country inflation'!NFQ256/100</f>
        <v>0</v>
      </c>
      <c r="NDY7" s="62">
        <f>'Hist. country inflation'!NFR256/100</f>
        <v>0</v>
      </c>
      <c r="NDZ7" s="62">
        <f>'Hist. country inflation'!NFS256/100</f>
        <v>0</v>
      </c>
      <c r="NEA7" s="62">
        <f>'Hist. country inflation'!NFT256/100</f>
        <v>0</v>
      </c>
      <c r="NEB7" s="62">
        <f>'Hist. country inflation'!NFU256/100</f>
        <v>0</v>
      </c>
      <c r="NEC7" s="62">
        <f>'Hist. country inflation'!NFV256/100</f>
        <v>0</v>
      </c>
      <c r="NED7" s="62">
        <f>'Hist. country inflation'!NFW256/100</f>
        <v>0</v>
      </c>
      <c r="NEE7" s="62">
        <f>'Hist. country inflation'!NFX256/100</f>
        <v>0</v>
      </c>
      <c r="NEF7" s="62">
        <f>'Hist. country inflation'!NFY256/100</f>
        <v>0</v>
      </c>
      <c r="NEG7" s="62">
        <f>'Hist. country inflation'!NFZ256/100</f>
        <v>0</v>
      </c>
      <c r="NEH7" s="62">
        <f>'Hist. country inflation'!NGA256/100</f>
        <v>0</v>
      </c>
      <c r="NEI7" s="62">
        <f>'Hist. country inflation'!NGB256/100</f>
        <v>0</v>
      </c>
      <c r="NEJ7" s="62">
        <f>'Hist. country inflation'!NGC256/100</f>
        <v>0</v>
      </c>
      <c r="NEK7" s="62">
        <f>'Hist. country inflation'!NGD256/100</f>
        <v>0</v>
      </c>
      <c r="NEL7" s="62">
        <f>'Hist. country inflation'!NGE256/100</f>
        <v>0</v>
      </c>
      <c r="NEM7" s="62">
        <f>'Hist. country inflation'!NGF256/100</f>
        <v>0</v>
      </c>
      <c r="NEN7" s="62">
        <f>'Hist. country inflation'!NGG256/100</f>
        <v>0</v>
      </c>
      <c r="NEO7" s="62">
        <f>'Hist. country inflation'!NGH256/100</f>
        <v>0</v>
      </c>
      <c r="NEP7" s="62">
        <f>'Hist. country inflation'!NGI256/100</f>
        <v>0</v>
      </c>
      <c r="NEQ7" s="62">
        <f>'Hist. country inflation'!NGJ256/100</f>
        <v>0</v>
      </c>
      <c r="NER7" s="62">
        <f>'Hist. country inflation'!NGK256/100</f>
        <v>0</v>
      </c>
      <c r="NES7" s="62">
        <f>'Hist. country inflation'!NGL256/100</f>
        <v>0</v>
      </c>
      <c r="NET7" s="62">
        <f>'Hist. country inflation'!NGM256/100</f>
        <v>0</v>
      </c>
      <c r="NEU7" s="62">
        <f>'Hist. country inflation'!NGN256/100</f>
        <v>0</v>
      </c>
      <c r="NEV7" s="62">
        <f>'Hist. country inflation'!NGO256/100</f>
        <v>0</v>
      </c>
      <c r="NEW7" s="62">
        <f>'Hist. country inflation'!NGP256/100</f>
        <v>0</v>
      </c>
      <c r="NEX7" s="62">
        <f>'Hist. country inflation'!NGQ256/100</f>
        <v>0</v>
      </c>
      <c r="NEY7" s="62">
        <f>'Hist. country inflation'!NGR256/100</f>
        <v>0</v>
      </c>
      <c r="NEZ7" s="62">
        <f>'Hist. country inflation'!NGS256/100</f>
        <v>0</v>
      </c>
      <c r="NFA7" s="62">
        <f>'Hist. country inflation'!NGT256/100</f>
        <v>0</v>
      </c>
      <c r="NFB7" s="62">
        <f>'Hist. country inflation'!NGU256/100</f>
        <v>0</v>
      </c>
      <c r="NFC7" s="62">
        <f>'Hist. country inflation'!NGV256/100</f>
        <v>0</v>
      </c>
      <c r="NFD7" s="62">
        <f>'Hist. country inflation'!NGW256/100</f>
        <v>0</v>
      </c>
      <c r="NFE7" s="62">
        <f>'Hist. country inflation'!NGX256/100</f>
        <v>0</v>
      </c>
      <c r="NFF7" s="62">
        <f>'Hist. country inflation'!NGY256/100</f>
        <v>0</v>
      </c>
      <c r="NFG7" s="62">
        <f>'Hist. country inflation'!NGZ256/100</f>
        <v>0</v>
      </c>
      <c r="NFH7" s="62">
        <f>'Hist. country inflation'!NHA256/100</f>
        <v>0</v>
      </c>
      <c r="NFI7" s="62">
        <f>'Hist. country inflation'!NHB256/100</f>
        <v>0</v>
      </c>
      <c r="NFJ7" s="62">
        <f>'Hist. country inflation'!NHC256/100</f>
        <v>0</v>
      </c>
      <c r="NFK7" s="62">
        <f>'Hist. country inflation'!NHD256/100</f>
        <v>0</v>
      </c>
      <c r="NFL7" s="62">
        <f>'Hist. country inflation'!NHE256/100</f>
        <v>0</v>
      </c>
      <c r="NFM7" s="62">
        <f>'Hist. country inflation'!NHF256/100</f>
        <v>0</v>
      </c>
      <c r="NFN7" s="62">
        <f>'Hist. country inflation'!NHG256/100</f>
        <v>0</v>
      </c>
      <c r="NFO7" s="62">
        <f>'Hist. country inflation'!NHH256/100</f>
        <v>0</v>
      </c>
      <c r="NFP7" s="62">
        <f>'Hist. country inflation'!NHI256/100</f>
        <v>0</v>
      </c>
      <c r="NFQ7" s="62">
        <f>'Hist. country inflation'!NHJ256/100</f>
        <v>0</v>
      </c>
      <c r="NFR7" s="62">
        <f>'Hist. country inflation'!NHK256/100</f>
        <v>0</v>
      </c>
      <c r="NFS7" s="62">
        <f>'Hist. country inflation'!NHL256/100</f>
        <v>0</v>
      </c>
      <c r="NFT7" s="62">
        <f>'Hist. country inflation'!NHM256/100</f>
        <v>0</v>
      </c>
      <c r="NFU7" s="62">
        <f>'Hist. country inflation'!NHN256/100</f>
        <v>0</v>
      </c>
      <c r="NFV7" s="62">
        <f>'Hist. country inflation'!NHO256/100</f>
        <v>0</v>
      </c>
      <c r="NFW7" s="62">
        <f>'Hist. country inflation'!NHP256/100</f>
        <v>0</v>
      </c>
      <c r="NFX7" s="62">
        <f>'Hist. country inflation'!NHQ256/100</f>
        <v>0</v>
      </c>
      <c r="NFY7" s="62">
        <f>'Hist. country inflation'!NHR256/100</f>
        <v>0</v>
      </c>
      <c r="NFZ7" s="62">
        <f>'Hist. country inflation'!NHS256/100</f>
        <v>0</v>
      </c>
      <c r="NGA7" s="62">
        <f>'Hist. country inflation'!NHT256/100</f>
        <v>0</v>
      </c>
      <c r="NGB7" s="62">
        <f>'Hist. country inflation'!NHU256/100</f>
        <v>0</v>
      </c>
      <c r="NGC7" s="62">
        <f>'Hist. country inflation'!NHV256/100</f>
        <v>0</v>
      </c>
      <c r="NGD7" s="62">
        <f>'Hist. country inflation'!NHW256/100</f>
        <v>0</v>
      </c>
      <c r="NGE7" s="62">
        <f>'Hist. country inflation'!NHX256/100</f>
        <v>0</v>
      </c>
      <c r="NGF7" s="62">
        <f>'Hist. country inflation'!NHY256/100</f>
        <v>0</v>
      </c>
      <c r="NGG7" s="62">
        <f>'Hist. country inflation'!NHZ256/100</f>
        <v>0</v>
      </c>
      <c r="NGH7" s="62">
        <f>'Hist. country inflation'!NIA256/100</f>
        <v>0</v>
      </c>
      <c r="NGI7" s="62">
        <f>'Hist. country inflation'!NIB256/100</f>
        <v>0</v>
      </c>
      <c r="NGJ7" s="62">
        <f>'Hist. country inflation'!NIC256/100</f>
        <v>0</v>
      </c>
      <c r="NGK7" s="62">
        <f>'Hist. country inflation'!NID256/100</f>
        <v>0</v>
      </c>
      <c r="NGL7" s="62">
        <f>'Hist. country inflation'!NIE256/100</f>
        <v>0</v>
      </c>
      <c r="NGM7" s="62">
        <f>'Hist. country inflation'!NIF256/100</f>
        <v>0</v>
      </c>
      <c r="NGN7" s="62">
        <f>'Hist. country inflation'!NIG256/100</f>
        <v>0</v>
      </c>
      <c r="NGO7" s="62">
        <f>'Hist. country inflation'!NIH256/100</f>
        <v>0</v>
      </c>
      <c r="NGP7" s="62">
        <f>'Hist. country inflation'!NII256/100</f>
        <v>0</v>
      </c>
      <c r="NGQ7" s="62">
        <f>'Hist. country inflation'!NIJ256/100</f>
        <v>0</v>
      </c>
      <c r="NGR7" s="62">
        <f>'Hist. country inflation'!NIK256/100</f>
        <v>0</v>
      </c>
      <c r="NGS7" s="62">
        <f>'Hist. country inflation'!NIL256/100</f>
        <v>0</v>
      </c>
      <c r="NGT7" s="62">
        <f>'Hist. country inflation'!NIM256/100</f>
        <v>0</v>
      </c>
      <c r="NGU7" s="62">
        <f>'Hist. country inflation'!NIN256/100</f>
        <v>0</v>
      </c>
      <c r="NGV7" s="62">
        <f>'Hist. country inflation'!NIO256/100</f>
        <v>0</v>
      </c>
      <c r="NGW7" s="62">
        <f>'Hist. country inflation'!NIP256/100</f>
        <v>0</v>
      </c>
      <c r="NGX7" s="62">
        <f>'Hist. country inflation'!NIQ256/100</f>
        <v>0</v>
      </c>
      <c r="NGY7" s="62">
        <f>'Hist. country inflation'!NIR256/100</f>
        <v>0</v>
      </c>
      <c r="NGZ7" s="62">
        <f>'Hist. country inflation'!NIS256/100</f>
        <v>0</v>
      </c>
      <c r="NHA7" s="62">
        <f>'Hist. country inflation'!NIT256/100</f>
        <v>0</v>
      </c>
      <c r="NHB7" s="62">
        <f>'Hist. country inflation'!NIU256/100</f>
        <v>0</v>
      </c>
      <c r="NHC7" s="62">
        <f>'Hist. country inflation'!NIV256/100</f>
        <v>0</v>
      </c>
      <c r="NHD7" s="62">
        <f>'Hist. country inflation'!NIW256/100</f>
        <v>0</v>
      </c>
      <c r="NHE7" s="62">
        <f>'Hist. country inflation'!NIX256/100</f>
        <v>0</v>
      </c>
      <c r="NHF7" s="62">
        <f>'Hist. country inflation'!NIY256/100</f>
        <v>0</v>
      </c>
      <c r="NHG7" s="62">
        <f>'Hist. country inflation'!NIZ256/100</f>
        <v>0</v>
      </c>
      <c r="NHH7" s="62">
        <f>'Hist. country inflation'!NJA256/100</f>
        <v>0</v>
      </c>
      <c r="NHI7" s="62">
        <f>'Hist. country inflation'!NJB256/100</f>
        <v>0</v>
      </c>
      <c r="NHJ7" s="62">
        <f>'Hist. country inflation'!NJC256/100</f>
        <v>0</v>
      </c>
      <c r="NHK7" s="62">
        <f>'Hist. country inflation'!NJD256/100</f>
        <v>0</v>
      </c>
      <c r="NHL7" s="62">
        <f>'Hist. country inflation'!NJE256/100</f>
        <v>0</v>
      </c>
      <c r="NHM7" s="62">
        <f>'Hist. country inflation'!NJF256/100</f>
        <v>0</v>
      </c>
      <c r="NHN7" s="62">
        <f>'Hist. country inflation'!NJG256/100</f>
        <v>0</v>
      </c>
      <c r="NHO7" s="62">
        <f>'Hist. country inflation'!NJH256/100</f>
        <v>0</v>
      </c>
      <c r="NHP7" s="62">
        <f>'Hist. country inflation'!NJI256/100</f>
        <v>0</v>
      </c>
      <c r="NHQ7" s="62">
        <f>'Hist. country inflation'!NJJ256/100</f>
        <v>0</v>
      </c>
      <c r="NHR7" s="62">
        <f>'Hist. country inflation'!NJK256/100</f>
        <v>0</v>
      </c>
      <c r="NHS7" s="62">
        <f>'Hist. country inflation'!NJL256/100</f>
        <v>0</v>
      </c>
      <c r="NHT7" s="62">
        <f>'Hist. country inflation'!NJM256/100</f>
        <v>0</v>
      </c>
      <c r="NHU7" s="62">
        <f>'Hist. country inflation'!NJN256/100</f>
        <v>0</v>
      </c>
      <c r="NHV7" s="62">
        <f>'Hist. country inflation'!NJO256/100</f>
        <v>0</v>
      </c>
      <c r="NHW7" s="62">
        <f>'Hist. country inflation'!NJP256/100</f>
        <v>0</v>
      </c>
      <c r="NHX7" s="62">
        <f>'Hist. country inflation'!NJQ256/100</f>
        <v>0</v>
      </c>
      <c r="NHY7" s="62">
        <f>'Hist. country inflation'!NJR256/100</f>
        <v>0</v>
      </c>
      <c r="NHZ7" s="62">
        <f>'Hist. country inflation'!NJS256/100</f>
        <v>0</v>
      </c>
      <c r="NIA7" s="62">
        <f>'Hist. country inflation'!NJT256/100</f>
        <v>0</v>
      </c>
      <c r="NIB7" s="62">
        <f>'Hist. country inflation'!NJU256/100</f>
        <v>0</v>
      </c>
      <c r="NIC7" s="62">
        <f>'Hist. country inflation'!NJV256/100</f>
        <v>0</v>
      </c>
      <c r="NID7" s="62">
        <f>'Hist. country inflation'!NJW256/100</f>
        <v>0</v>
      </c>
      <c r="NIE7" s="62">
        <f>'Hist. country inflation'!NJX256/100</f>
        <v>0</v>
      </c>
      <c r="NIF7" s="62">
        <f>'Hist. country inflation'!NJY256/100</f>
        <v>0</v>
      </c>
      <c r="NIG7" s="62">
        <f>'Hist. country inflation'!NJZ256/100</f>
        <v>0</v>
      </c>
      <c r="NIH7" s="62">
        <f>'Hist. country inflation'!NKA256/100</f>
        <v>0</v>
      </c>
      <c r="NII7" s="62">
        <f>'Hist. country inflation'!NKB256/100</f>
        <v>0</v>
      </c>
      <c r="NIJ7" s="62">
        <f>'Hist. country inflation'!NKC256/100</f>
        <v>0</v>
      </c>
      <c r="NIK7" s="62">
        <f>'Hist. country inflation'!NKD256/100</f>
        <v>0</v>
      </c>
      <c r="NIL7" s="62">
        <f>'Hist. country inflation'!NKE256/100</f>
        <v>0</v>
      </c>
      <c r="NIM7" s="62">
        <f>'Hist. country inflation'!NKF256/100</f>
        <v>0</v>
      </c>
      <c r="NIN7" s="62">
        <f>'Hist. country inflation'!NKG256/100</f>
        <v>0</v>
      </c>
      <c r="NIO7" s="62">
        <f>'Hist. country inflation'!NKH256/100</f>
        <v>0</v>
      </c>
      <c r="NIP7" s="62">
        <f>'Hist. country inflation'!NKI256/100</f>
        <v>0</v>
      </c>
      <c r="NIQ7" s="62">
        <f>'Hist. country inflation'!NKJ256/100</f>
        <v>0</v>
      </c>
      <c r="NIR7" s="62">
        <f>'Hist. country inflation'!NKK256/100</f>
        <v>0</v>
      </c>
      <c r="NIS7" s="62">
        <f>'Hist. country inflation'!NKL256/100</f>
        <v>0</v>
      </c>
      <c r="NIT7" s="62">
        <f>'Hist. country inflation'!NKM256/100</f>
        <v>0</v>
      </c>
      <c r="NIU7" s="62">
        <f>'Hist. country inflation'!NKN256/100</f>
        <v>0</v>
      </c>
      <c r="NIV7" s="62">
        <f>'Hist. country inflation'!NKO256/100</f>
        <v>0</v>
      </c>
      <c r="NIW7" s="62">
        <f>'Hist. country inflation'!NKP256/100</f>
        <v>0</v>
      </c>
      <c r="NIX7" s="62">
        <f>'Hist. country inflation'!NKQ256/100</f>
        <v>0</v>
      </c>
      <c r="NIY7" s="62">
        <f>'Hist. country inflation'!NKR256/100</f>
        <v>0</v>
      </c>
      <c r="NIZ7" s="62">
        <f>'Hist. country inflation'!NKS256/100</f>
        <v>0</v>
      </c>
      <c r="NJA7" s="62">
        <f>'Hist. country inflation'!NKT256/100</f>
        <v>0</v>
      </c>
      <c r="NJB7" s="62">
        <f>'Hist. country inflation'!NKU256/100</f>
        <v>0</v>
      </c>
      <c r="NJC7" s="62">
        <f>'Hist. country inflation'!NKV256/100</f>
        <v>0</v>
      </c>
      <c r="NJD7" s="62">
        <f>'Hist. country inflation'!NKW256/100</f>
        <v>0</v>
      </c>
      <c r="NJE7" s="62">
        <f>'Hist. country inflation'!NKX256/100</f>
        <v>0</v>
      </c>
      <c r="NJF7" s="62">
        <f>'Hist. country inflation'!NKY256/100</f>
        <v>0</v>
      </c>
      <c r="NJG7" s="62">
        <f>'Hist. country inflation'!NKZ256/100</f>
        <v>0</v>
      </c>
      <c r="NJH7" s="62">
        <f>'Hist. country inflation'!NLA256/100</f>
        <v>0</v>
      </c>
      <c r="NJI7" s="62">
        <f>'Hist. country inflation'!NLB256/100</f>
        <v>0</v>
      </c>
      <c r="NJJ7" s="62">
        <f>'Hist. country inflation'!NLC256/100</f>
        <v>0</v>
      </c>
      <c r="NJK7" s="62">
        <f>'Hist. country inflation'!NLD256/100</f>
        <v>0</v>
      </c>
      <c r="NJL7" s="62">
        <f>'Hist. country inflation'!NLE256/100</f>
        <v>0</v>
      </c>
      <c r="NJM7" s="62">
        <f>'Hist. country inflation'!NLF256/100</f>
        <v>0</v>
      </c>
      <c r="NJN7" s="62">
        <f>'Hist. country inflation'!NLG256/100</f>
        <v>0</v>
      </c>
      <c r="NJO7" s="62">
        <f>'Hist. country inflation'!NLH256/100</f>
        <v>0</v>
      </c>
      <c r="NJP7" s="62">
        <f>'Hist. country inflation'!NLI256/100</f>
        <v>0</v>
      </c>
      <c r="NJQ7" s="62">
        <f>'Hist. country inflation'!NLJ256/100</f>
        <v>0</v>
      </c>
      <c r="NJR7" s="62">
        <f>'Hist. country inflation'!NLK256/100</f>
        <v>0</v>
      </c>
      <c r="NJS7" s="62">
        <f>'Hist. country inflation'!NLL256/100</f>
        <v>0</v>
      </c>
      <c r="NJT7" s="62">
        <f>'Hist. country inflation'!NLM256/100</f>
        <v>0</v>
      </c>
      <c r="NJU7" s="62">
        <f>'Hist. country inflation'!NLN256/100</f>
        <v>0</v>
      </c>
      <c r="NJV7" s="62">
        <f>'Hist. country inflation'!NLO256/100</f>
        <v>0</v>
      </c>
      <c r="NJW7" s="62">
        <f>'Hist. country inflation'!NLP256/100</f>
        <v>0</v>
      </c>
      <c r="NJX7" s="62">
        <f>'Hist. country inflation'!NLQ256/100</f>
        <v>0</v>
      </c>
      <c r="NJY7" s="62">
        <f>'Hist. country inflation'!NLR256/100</f>
        <v>0</v>
      </c>
      <c r="NJZ7" s="62">
        <f>'Hist. country inflation'!NLS256/100</f>
        <v>0</v>
      </c>
      <c r="NKA7" s="62">
        <f>'Hist. country inflation'!NLT256/100</f>
        <v>0</v>
      </c>
      <c r="NKB7" s="62">
        <f>'Hist. country inflation'!NLU256/100</f>
        <v>0</v>
      </c>
      <c r="NKC7" s="62">
        <f>'Hist. country inflation'!NLV256/100</f>
        <v>0</v>
      </c>
      <c r="NKD7" s="62">
        <f>'Hist. country inflation'!NLW256/100</f>
        <v>0</v>
      </c>
      <c r="NKE7" s="62">
        <f>'Hist. country inflation'!NLX256/100</f>
        <v>0</v>
      </c>
      <c r="NKF7" s="62">
        <f>'Hist. country inflation'!NLY256/100</f>
        <v>0</v>
      </c>
      <c r="NKG7" s="62">
        <f>'Hist. country inflation'!NLZ256/100</f>
        <v>0</v>
      </c>
      <c r="NKH7" s="62">
        <f>'Hist. country inflation'!NMA256/100</f>
        <v>0</v>
      </c>
      <c r="NKI7" s="62">
        <f>'Hist. country inflation'!NMB256/100</f>
        <v>0</v>
      </c>
      <c r="NKJ7" s="62">
        <f>'Hist. country inflation'!NMC256/100</f>
        <v>0</v>
      </c>
      <c r="NKK7" s="62">
        <f>'Hist. country inflation'!NMD256/100</f>
        <v>0</v>
      </c>
      <c r="NKL7" s="62">
        <f>'Hist. country inflation'!NME256/100</f>
        <v>0</v>
      </c>
      <c r="NKM7" s="62">
        <f>'Hist. country inflation'!NMF256/100</f>
        <v>0</v>
      </c>
      <c r="NKN7" s="62">
        <f>'Hist. country inflation'!NMG256/100</f>
        <v>0</v>
      </c>
      <c r="NKO7" s="62">
        <f>'Hist. country inflation'!NMH256/100</f>
        <v>0</v>
      </c>
      <c r="NKP7" s="62">
        <f>'Hist. country inflation'!NMI256/100</f>
        <v>0</v>
      </c>
      <c r="NKQ7" s="62">
        <f>'Hist. country inflation'!NMJ256/100</f>
        <v>0</v>
      </c>
      <c r="NKR7" s="62">
        <f>'Hist. country inflation'!NMK256/100</f>
        <v>0</v>
      </c>
      <c r="NKS7" s="62">
        <f>'Hist. country inflation'!NML256/100</f>
        <v>0</v>
      </c>
      <c r="NKT7" s="62">
        <f>'Hist. country inflation'!NMM256/100</f>
        <v>0</v>
      </c>
      <c r="NKU7" s="62">
        <f>'Hist. country inflation'!NMN256/100</f>
        <v>0</v>
      </c>
      <c r="NKV7" s="62">
        <f>'Hist. country inflation'!NMO256/100</f>
        <v>0</v>
      </c>
      <c r="NKW7" s="62">
        <f>'Hist. country inflation'!NMP256/100</f>
        <v>0</v>
      </c>
      <c r="NKX7" s="62">
        <f>'Hist. country inflation'!NMQ256/100</f>
        <v>0</v>
      </c>
      <c r="NKY7" s="62">
        <f>'Hist. country inflation'!NMR256/100</f>
        <v>0</v>
      </c>
      <c r="NKZ7" s="62">
        <f>'Hist. country inflation'!NMS256/100</f>
        <v>0</v>
      </c>
      <c r="NLA7" s="62">
        <f>'Hist. country inflation'!NMT256/100</f>
        <v>0</v>
      </c>
      <c r="NLB7" s="62">
        <f>'Hist. country inflation'!NMU256/100</f>
        <v>0</v>
      </c>
      <c r="NLC7" s="62">
        <f>'Hist. country inflation'!NMV256/100</f>
        <v>0</v>
      </c>
      <c r="NLD7" s="62">
        <f>'Hist. country inflation'!NMW256/100</f>
        <v>0</v>
      </c>
      <c r="NLE7" s="62">
        <f>'Hist. country inflation'!NMX256/100</f>
        <v>0</v>
      </c>
      <c r="NLF7" s="62">
        <f>'Hist. country inflation'!NMY256/100</f>
        <v>0</v>
      </c>
      <c r="NLG7" s="62">
        <f>'Hist. country inflation'!NMZ256/100</f>
        <v>0</v>
      </c>
      <c r="NLH7" s="62">
        <f>'Hist. country inflation'!NNA256/100</f>
        <v>0</v>
      </c>
      <c r="NLI7" s="62">
        <f>'Hist. country inflation'!NNB256/100</f>
        <v>0</v>
      </c>
      <c r="NLJ7" s="62">
        <f>'Hist. country inflation'!NNC256/100</f>
        <v>0</v>
      </c>
      <c r="NLK7" s="62">
        <f>'Hist. country inflation'!NND256/100</f>
        <v>0</v>
      </c>
      <c r="NLL7" s="62">
        <f>'Hist. country inflation'!NNE256/100</f>
        <v>0</v>
      </c>
      <c r="NLM7" s="62">
        <f>'Hist. country inflation'!NNF256/100</f>
        <v>0</v>
      </c>
      <c r="NLN7" s="62">
        <f>'Hist. country inflation'!NNG256/100</f>
        <v>0</v>
      </c>
      <c r="NLO7" s="62">
        <f>'Hist. country inflation'!NNH256/100</f>
        <v>0</v>
      </c>
      <c r="NLP7" s="62">
        <f>'Hist. country inflation'!NNI256/100</f>
        <v>0</v>
      </c>
      <c r="NLQ7" s="62">
        <f>'Hist. country inflation'!NNJ256/100</f>
        <v>0</v>
      </c>
      <c r="NLR7" s="62">
        <f>'Hist. country inflation'!NNK256/100</f>
        <v>0</v>
      </c>
      <c r="NLS7" s="62">
        <f>'Hist. country inflation'!NNL256/100</f>
        <v>0</v>
      </c>
      <c r="NLT7" s="62">
        <f>'Hist. country inflation'!NNM256/100</f>
        <v>0</v>
      </c>
      <c r="NLU7" s="62">
        <f>'Hist. country inflation'!NNN256/100</f>
        <v>0</v>
      </c>
      <c r="NLV7" s="62">
        <f>'Hist. country inflation'!NNO256/100</f>
        <v>0</v>
      </c>
      <c r="NLW7" s="62">
        <f>'Hist. country inflation'!NNP256/100</f>
        <v>0</v>
      </c>
      <c r="NLX7" s="62">
        <f>'Hist. country inflation'!NNQ256/100</f>
        <v>0</v>
      </c>
      <c r="NLY7" s="62">
        <f>'Hist. country inflation'!NNR256/100</f>
        <v>0</v>
      </c>
      <c r="NLZ7" s="62">
        <f>'Hist. country inflation'!NNS256/100</f>
        <v>0</v>
      </c>
      <c r="NMA7" s="62">
        <f>'Hist. country inflation'!NNT256/100</f>
        <v>0</v>
      </c>
      <c r="NMB7" s="62">
        <f>'Hist. country inflation'!NNU256/100</f>
        <v>0</v>
      </c>
      <c r="NMC7" s="62">
        <f>'Hist. country inflation'!NNV256/100</f>
        <v>0</v>
      </c>
      <c r="NMD7" s="62">
        <f>'Hist. country inflation'!NNW256/100</f>
        <v>0</v>
      </c>
      <c r="NME7" s="62">
        <f>'Hist. country inflation'!NNX256/100</f>
        <v>0</v>
      </c>
      <c r="NMF7" s="62">
        <f>'Hist. country inflation'!NNY256/100</f>
        <v>0</v>
      </c>
      <c r="NMG7" s="62">
        <f>'Hist. country inflation'!NNZ256/100</f>
        <v>0</v>
      </c>
      <c r="NMH7" s="62">
        <f>'Hist. country inflation'!NOA256/100</f>
        <v>0</v>
      </c>
      <c r="NMI7" s="62">
        <f>'Hist. country inflation'!NOB256/100</f>
        <v>0</v>
      </c>
      <c r="NMJ7" s="62">
        <f>'Hist. country inflation'!NOC256/100</f>
        <v>0</v>
      </c>
      <c r="NMK7" s="62">
        <f>'Hist. country inflation'!NOD256/100</f>
        <v>0</v>
      </c>
      <c r="NML7" s="62">
        <f>'Hist. country inflation'!NOE256/100</f>
        <v>0</v>
      </c>
      <c r="NMM7" s="62">
        <f>'Hist. country inflation'!NOF256/100</f>
        <v>0</v>
      </c>
      <c r="NMN7" s="62">
        <f>'Hist. country inflation'!NOG256/100</f>
        <v>0</v>
      </c>
      <c r="NMO7" s="62">
        <f>'Hist. country inflation'!NOH256/100</f>
        <v>0</v>
      </c>
      <c r="NMP7" s="62">
        <f>'Hist. country inflation'!NOI256/100</f>
        <v>0</v>
      </c>
      <c r="NMQ7" s="62">
        <f>'Hist. country inflation'!NOJ256/100</f>
        <v>0</v>
      </c>
      <c r="NMR7" s="62">
        <f>'Hist. country inflation'!NOK256/100</f>
        <v>0</v>
      </c>
      <c r="NMS7" s="62">
        <f>'Hist. country inflation'!NOL256/100</f>
        <v>0</v>
      </c>
      <c r="NMT7" s="62">
        <f>'Hist. country inflation'!NOM256/100</f>
        <v>0</v>
      </c>
      <c r="NMU7" s="62">
        <f>'Hist. country inflation'!NON256/100</f>
        <v>0</v>
      </c>
      <c r="NMV7" s="62">
        <f>'Hist. country inflation'!NOO256/100</f>
        <v>0</v>
      </c>
      <c r="NMW7" s="62">
        <f>'Hist. country inflation'!NOP256/100</f>
        <v>0</v>
      </c>
      <c r="NMX7" s="62">
        <f>'Hist. country inflation'!NOQ256/100</f>
        <v>0</v>
      </c>
      <c r="NMY7" s="62">
        <f>'Hist. country inflation'!NOR256/100</f>
        <v>0</v>
      </c>
      <c r="NMZ7" s="62">
        <f>'Hist. country inflation'!NOS256/100</f>
        <v>0</v>
      </c>
      <c r="NNA7" s="62">
        <f>'Hist. country inflation'!NOT256/100</f>
        <v>0</v>
      </c>
      <c r="NNB7" s="62">
        <f>'Hist. country inflation'!NOU256/100</f>
        <v>0</v>
      </c>
      <c r="NNC7" s="62">
        <f>'Hist. country inflation'!NOV256/100</f>
        <v>0</v>
      </c>
      <c r="NND7" s="62">
        <f>'Hist. country inflation'!NOW256/100</f>
        <v>0</v>
      </c>
      <c r="NNE7" s="62">
        <f>'Hist. country inflation'!NOX256/100</f>
        <v>0</v>
      </c>
      <c r="NNF7" s="62">
        <f>'Hist. country inflation'!NOY256/100</f>
        <v>0</v>
      </c>
      <c r="NNG7" s="62">
        <f>'Hist. country inflation'!NOZ256/100</f>
        <v>0</v>
      </c>
      <c r="NNH7" s="62">
        <f>'Hist. country inflation'!NPA256/100</f>
        <v>0</v>
      </c>
      <c r="NNI7" s="62">
        <f>'Hist. country inflation'!NPB256/100</f>
        <v>0</v>
      </c>
      <c r="NNJ7" s="62">
        <f>'Hist. country inflation'!NPC256/100</f>
        <v>0</v>
      </c>
      <c r="NNK7" s="62">
        <f>'Hist. country inflation'!NPD256/100</f>
        <v>0</v>
      </c>
      <c r="NNL7" s="62">
        <f>'Hist. country inflation'!NPE256/100</f>
        <v>0</v>
      </c>
      <c r="NNM7" s="62">
        <f>'Hist. country inflation'!NPF256/100</f>
        <v>0</v>
      </c>
      <c r="NNN7" s="62">
        <f>'Hist. country inflation'!NPG256/100</f>
        <v>0</v>
      </c>
      <c r="NNO7" s="62">
        <f>'Hist. country inflation'!NPH256/100</f>
        <v>0</v>
      </c>
      <c r="NNP7" s="62">
        <f>'Hist. country inflation'!NPI256/100</f>
        <v>0</v>
      </c>
      <c r="NNQ7" s="62">
        <f>'Hist. country inflation'!NPJ256/100</f>
        <v>0</v>
      </c>
      <c r="NNR7" s="62">
        <f>'Hist. country inflation'!NPK256/100</f>
        <v>0</v>
      </c>
      <c r="NNS7" s="62">
        <f>'Hist. country inflation'!NPL256/100</f>
        <v>0</v>
      </c>
      <c r="NNT7" s="62">
        <f>'Hist. country inflation'!NPM256/100</f>
        <v>0</v>
      </c>
      <c r="NNU7" s="62">
        <f>'Hist. country inflation'!NPN256/100</f>
        <v>0</v>
      </c>
      <c r="NNV7" s="62">
        <f>'Hist. country inflation'!NPO256/100</f>
        <v>0</v>
      </c>
      <c r="NNW7" s="62">
        <f>'Hist. country inflation'!NPP256/100</f>
        <v>0</v>
      </c>
      <c r="NNX7" s="62">
        <f>'Hist. country inflation'!NPQ256/100</f>
        <v>0</v>
      </c>
      <c r="NNY7" s="62">
        <f>'Hist. country inflation'!NPR256/100</f>
        <v>0</v>
      </c>
      <c r="NNZ7" s="62">
        <f>'Hist. country inflation'!NPS256/100</f>
        <v>0</v>
      </c>
      <c r="NOA7" s="62">
        <f>'Hist. country inflation'!NPT256/100</f>
        <v>0</v>
      </c>
      <c r="NOB7" s="62">
        <f>'Hist. country inflation'!NPU256/100</f>
        <v>0</v>
      </c>
      <c r="NOC7" s="62">
        <f>'Hist. country inflation'!NPV256/100</f>
        <v>0</v>
      </c>
      <c r="NOD7" s="62">
        <f>'Hist. country inflation'!NPW256/100</f>
        <v>0</v>
      </c>
      <c r="NOE7" s="62">
        <f>'Hist. country inflation'!NPX256/100</f>
        <v>0</v>
      </c>
      <c r="NOF7" s="62">
        <f>'Hist. country inflation'!NPY256/100</f>
        <v>0</v>
      </c>
      <c r="NOG7" s="62">
        <f>'Hist. country inflation'!NPZ256/100</f>
        <v>0</v>
      </c>
      <c r="NOH7" s="62">
        <f>'Hist. country inflation'!NQA256/100</f>
        <v>0</v>
      </c>
      <c r="NOI7" s="62">
        <f>'Hist. country inflation'!NQB256/100</f>
        <v>0</v>
      </c>
      <c r="NOJ7" s="62">
        <f>'Hist. country inflation'!NQC256/100</f>
        <v>0</v>
      </c>
      <c r="NOK7" s="62">
        <f>'Hist. country inflation'!NQD256/100</f>
        <v>0</v>
      </c>
      <c r="NOL7" s="62">
        <f>'Hist. country inflation'!NQE256/100</f>
        <v>0</v>
      </c>
      <c r="NOM7" s="62">
        <f>'Hist. country inflation'!NQF256/100</f>
        <v>0</v>
      </c>
      <c r="NON7" s="62">
        <f>'Hist. country inflation'!NQG256/100</f>
        <v>0</v>
      </c>
      <c r="NOO7" s="62">
        <f>'Hist. country inflation'!NQH256/100</f>
        <v>0</v>
      </c>
      <c r="NOP7" s="62">
        <f>'Hist. country inflation'!NQI256/100</f>
        <v>0</v>
      </c>
      <c r="NOQ7" s="62">
        <f>'Hist. country inflation'!NQJ256/100</f>
        <v>0</v>
      </c>
      <c r="NOR7" s="62">
        <f>'Hist. country inflation'!NQK256/100</f>
        <v>0</v>
      </c>
      <c r="NOS7" s="62">
        <f>'Hist. country inflation'!NQL256/100</f>
        <v>0</v>
      </c>
      <c r="NOT7" s="62">
        <f>'Hist. country inflation'!NQM256/100</f>
        <v>0</v>
      </c>
      <c r="NOU7" s="62">
        <f>'Hist. country inflation'!NQN256/100</f>
        <v>0</v>
      </c>
      <c r="NOV7" s="62">
        <f>'Hist. country inflation'!NQO256/100</f>
        <v>0</v>
      </c>
      <c r="NOW7" s="62">
        <f>'Hist. country inflation'!NQP256/100</f>
        <v>0</v>
      </c>
      <c r="NOX7" s="62">
        <f>'Hist. country inflation'!NQQ256/100</f>
        <v>0</v>
      </c>
      <c r="NOY7" s="62">
        <f>'Hist. country inflation'!NQR256/100</f>
        <v>0</v>
      </c>
      <c r="NOZ7" s="62">
        <f>'Hist. country inflation'!NQS256/100</f>
        <v>0</v>
      </c>
      <c r="NPA7" s="62">
        <f>'Hist. country inflation'!NQT256/100</f>
        <v>0</v>
      </c>
      <c r="NPB7" s="62">
        <f>'Hist. country inflation'!NQU256/100</f>
        <v>0</v>
      </c>
      <c r="NPC7" s="62">
        <f>'Hist. country inflation'!NQV256/100</f>
        <v>0</v>
      </c>
      <c r="NPD7" s="62">
        <f>'Hist. country inflation'!NQW256/100</f>
        <v>0</v>
      </c>
      <c r="NPE7" s="62">
        <f>'Hist. country inflation'!NQX256/100</f>
        <v>0</v>
      </c>
      <c r="NPF7" s="62">
        <f>'Hist. country inflation'!NQY256/100</f>
        <v>0</v>
      </c>
      <c r="NPG7" s="62">
        <f>'Hist. country inflation'!NQZ256/100</f>
        <v>0</v>
      </c>
      <c r="NPH7" s="62">
        <f>'Hist. country inflation'!NRA256/100</f>
        <v>0</v>
      </c>
      <c r="NPI7" s="62">
        <f>'Hist. country inflation'!NRB256/100</f>
        <v>0</v>
      </c>
      <c r="NPJ7" s="62">
        <f>'Hist. country inflation'!NRC256/100</f>
        <v>0</v>
      </c>
      <c r="NPK7" s="62">
        <f>'Hist. country inflation'!NRD256/100</f>
        <v>0</v>
      </c>
      <c r="NPL7" s="62">
        <f>'Hist. country inflation'!NRE256/100</f>
        <v>0</v>
      </c>
      <c r="NPM7" s="62">
        <f>'Hist. country inflation'!NRF256/100</f>
        <v>0</v>
      </c>
      <c r="NPN7" s="62">
        <f>'Hist. country inflation'!NRG256/100</f>
        <v>0</v>
      </c>
      <c r="NPO7" s="62">
        <f>'Hist. country inflation'!NRH256/100</f>
        <v>0</v>
      </c>
      <c r="NPP7" s="62">
        <f>'Hist. country inflation'!NRI256/100</f>
        <v>0</v>
      </c>
      <c r="NPQ7" s="62">
        <f>'Hist. country inflation'!NRJ256/100</f>
        <v>0</v>
      </c>
      <c r="NPR7" s="62">
        <f>'Hist. country inflation'!NRK256/100</f>
        <v>0</v>
      </c>
      <c r="NPS7" s="62">
        <f>'Hist. country inflation'!NRL256/100</f>
        <v>0</v>
      </c>
      <c r="NPT7" s="62">
        <f>'Hist. country inflation'!NRM256/100</f>
        <v>0</v>
      </c>
      <c r="NPU7" s="62">
        <f>'Hist. country inflation'!NRN256/100</f>
        <v>0</v>
      </c>
      <c r="NPV7" s="62">
        <f>'Hist. country inflation'!NRO256/100</f>
        <v>0</v>
      </c>
      <c r="NPW7" s="62">
        <f>'Hist. country inflation'!NRP256/100</f>
        <v>0</v>
      </c>
      <c r="NPX7" s="62">
        <f>'Hist. country inflation'!NRQ256/100</f>
        <v>0</v>
      </c>
      <c r="NPY7" s="62">
        <f>'Hist. country inflation'!NRR256/100</f>
        <v>0</v>
      </c>
      <c r="NPZ7" s="62">
        <f>'Hist. country inflation'!NRS256/100</f>
        <v>0</v>
      </c>
      <c r="NQA7" s="62">
        <f>'Hist. country inflation'!NRT256/100</f>
        <v>0</v>
      </c>
      <c r="NQB7" s="62">
        <f>'Hist. country inflation'!NRU256/100</f>
        <v>0</v>
      </c>
      <c r="NQC7" s="62">
        <f>'Hist. country inflation'!NRV256/100</f>
        <v>0</v>
      </c>
      <c r="NQD7" s="62">
        <f>'Hist. country inflation'!NRW256/100</f>
        <v>0</v>
      </c>
      <c r="NQE7" s="62">
        <f>'Hist. country inflation'!NRX256/100</f>
        <v>0</v>
      </c>
      <c r="NQF7" s="62">
        <f>'Hist. country inflation'!NRY256/100</f>
        <v>0</v>
      </c>
      <c r="NQG7" s="62">
        <f>'Hist. country inflation'!NRZ256/100</f>
        <v>0</v>
      </c>
      <c r="NQH7" s="62">
        <f>'Hist. country inflation'!NSA256/100</f>
        <v>0</v>
      </c>
      <c r="NQI7" s="62">
        <f>'Hist. country inflation'!NSB256/100</f>
        <v>0</v>
      </c>
      <c r="NQJ7" s="62">
        <f>'Hist. country inflation'!NSC256/100</f>
        <v>0</v>
      </c>
      <c r="NQK7" s="62">
        <f>'Hist. country inflation'!NSD256/100</f>
        <v>0</v>
      </c>
      <c r="NQL7" s="62">
        <f>'Hist. country inflation'!NSE256/100</f>
        <v>0</v>
      </c>
      <c r="NQM7" s="62">
        <f>'Hist. country inflation'!NSF256/100</f>
        <v>0</v>
      </c>
      <c r="NQN7" s="62">
        <f>'Hist. country inflation'!NSG256/100</f>
        <v>0</v>
      </c>
      <c r="NQO7" s="62">
        <f>'Hist. country inflation'!NSH256/100</f>
        <v>0</v>
      </c>
      <c r="NQP7" s="62">
        <f>'Hist. country inflation'!NSI256/100</f>
        <v>0</v>
      </c>
      <c r="NQQ7" s="62">
        <f>'Hist. country inflation'!NSJ256/100</f>
        <v>0</v>
      </c>
      <c r="NQR7" s="62">
        <f>'Hist. country inflation'!NSK256/100</f>
        <v>0</v>
      </c>
      <c r="NQS7" s="62">
        <f>'Hist. country inflation'!NSL256/100</f>
        <v>0</v>
      </c>
      <c r="NQT7" s="62">
        <f>'Hist. country inflation'!NSM256/100</f>
        <v>0</v>
      </c>
      <c r="NQU7" s="62">
        <f>'Hist. country inflation'!NSN256/100</f>
        <v>0</v>
      </c>
      <c r="NQV7" s="62">
        <f>'Hist. country inflation'!NSO256/100</f>
        <v>0</v>
      </c>
      <c r="NQW7" s="62">
        <f>'Hist. country inflation'!NSP256/100</f>
        <v>0</v>
      </c>
      <c r="NQX7" s="62">
        <f>'Hist. country inflation'!NSQ256/100</f>
        <v>0</v>
      </c>
      <c r="NQY7" s="62">
        <f>'Hist. country inflation'!NSR256/100</f>
        <v>0</v>
      </c>
      <c r="NQZ7" s="62">
        <f>'Hist. country inflation'!NSS256/100</f>
        <v>0</v>
      </c>
      <c r="NRA7" s="62">
        <f>'Hist. country inflation'!NST256/100</f>
        <v>0</v>
      </c>
      <c r="NRB7" s="62">
        <f>'Hist. country inflation'!NSU256/100</f>
        <v>0</v>
      </c>
      <c r="NRC7" s="62">
        <f>'Hist. country inflation'!NSV256/100</f>
        <v>0</v>
      </c>
      <c r="NRD7" s="62">
        <f>'Hist. country inflation'!NSW256/100</f>
        <v>0</v>
      </c>
      <c r="NRE7" s="62">
        <f>'Hist. country inflation'!NSX256/100</f>
        <v>0</v>
      </c>
      <c r="NRF7" s="62">
        <f>'Hist. country inflation'!NSY256/100</f>
        <v>0</v>
      </c>
      <c r="NRG7" s="62">
        <f>'Hist. country inflation'!NSZ256/100</f>
        <v>0</v>
      </c>
      <c r="NRH7" s="62">
        <f>'Hist. country inflation'!NTA256/100</f>
        <v>0</v>
      </c>
      <c r="NRI7" s="62">
        <f>'Hist. country inflation'!NTB256/100</f>
        <v>0</v>
      </c>
      <c r="NRJ7" s="62">
        <f>'Hist. country inflation'!NTC256/100</f>
        <v>0</v>
      </c>
      <c r="NRK7" s="62">
        <f>'Hist. country inflation'!NTD256/100</f>
        <v>0</v>
      </c>
      <c r="NRL7" s="62">
        <f>'Hist. country inflation'!NTE256/100</f>
        <v>0</v>
      </c>
      <c r="NRM7" s="62">
        <f>'Hist. country inflation'!NTF256/100</f>
        <v>0</v>
      </c>
      <c r="NRN7" s="62">
        <f>'Hist. country inflation'!NTG256/100</f>
        <v>0</v>
      </c>
      <c r="NRO7" s="62">
        <f>'Hist. country inflation'!NTH256/100</f>
        <v>0</v>
      </c>
      <c r="NRP7" s="62">
        <f>'Hist. country inflation'!NTI256/100</f>
        <v>0</v>
      </c>
      <c r="NRQ7" s="62">
        <f>'Hist. country inflation'!NTJ256/100</f>
        <v>0</v>
      </c>
      <c r="NRR7" s="62">
        <f>'Hist. country inflation'!NTK256/100</f>
        <v>0</v>
      </c>
      <c r="NRS7" s="62">
        <f>'Hist. country inflation'!NTL256/100</f>
        <v>0</v>
      </c>
      <c r="NRT7" s="62">
        <f>'Hist. country inflation'!NTM256/100</f>
        <v>0</v>
      </c>
      <c r="NRU7" s="62">
        <f>'Hist. country inflation'!NTN256/100</f>
        <v>0</v>
      </c>
      <c r="NRV7" s="62">
        <f>'Hist. country inflation'!NTO256/100</f>
        <v>0</v>
      </c>
      <c r="NRW7" s="62">
        <f>'Hist. country inflation'!NTP256/100</f>
        <v>0</v>
      </c>
      <c r="NRX7" s="62">
        <f>'Hist. country inflation'!NTQ256/100</f>
        <v>0</v>
      </c>
      <c r="NRY7" s="62">
        <f>'Hist. country inflation'!NTR256/100</f>
        <v>0</v>
      </c>
      <c r="NRZ7" s="62">
        <f>'Hist. country inflation'!NTS256/100</f>
        <v>0</v>
      </c>
      <c r="NSA7" s="62">
        <f>'Hist. country inflation'!NTT256/100</f>
        <v>0</v>
      </c>
      <c r="NSB7" s="62">
        <f>'Hist. country inflation'!NTU256/100</f>
        <v>0</v>
      </c>
      <c r="NSC7" s="62">
        <f>'Hist. country inflation'!NTV256/100</f>
        <v>0</v>
      </c>
      <c r="NSD7" s="62">
        <f>'Hist. country inflation'!NTW256/100</f>
        <v>0</v>
      </c>
      <c r="NSE7" s="62">
        <f>'Hist. country inflation'!NTX256/100</f>
        <v>0</v>
      </c>
      <c r="NSF7" s="62">
        <f>'Hist. country inflation'!NTY256/100</f>
        <v>0</v>
      </c>
      <c r="NSG7" s="62">
        <f>'Hist. country inflation'!NTZ256/100</f>
        <v>0</v>
      </c>
      <c r="NSH7" s="62">
        <f>'Hist. country inflation'!NUA256/100</f>
        <v>0</v>
      </c>
      <c r="NSI7" s="62">
        <f>'Hist. country inflation'!NUB256/100</f>
        <v>0</v>
      </c>
      <c r="NSJ7" s="62">
        <f>'Hist. country inflation'!NUC256/100</f>
        <v>0</v>
      </c>
      <c r="NSK7" s="62">
        <f>'Hist. country inflation'!NUD256/100</f>
        <v>0</v>
      </c>
      <c r="NSL7" s="62">
        <f>'Hist. country inflation'!NUE256/100</f>
        <v>0</v>
      </c>
      <c r="NSM7" s="62">
        <f>'Hist. country inflation'!NUF256/100</f>
        <v>0</v>
      </c>
      <c r="NSN7" s="62">
        <f>'Hist. country inflation'!NUG256/100</f>
        <v>0</v>
      </c>
      <c r="NSO7" s="62">
        <f>'Hist. country inflation'!NUH256/100</f>
        <v>0</v>
      </c>
      <c r="NSP7" s="62">
        <f>'Hist. country inflation'!NUI256/100</f>
        <v>0</v>
      </c>
      <c r="NSQ7" s="62">
        <f>'Hist. country inflation'!NUJ256/100</f>
        <v>0</v>
      </c>
      <c r="NSR7" s="62">
        <f>'Hist. country inflation'!NUK256/100</f>
        <v>0</v>
      </c>
      <c r="NSS7" s="62">
        <f>'Hist. country inflation'!NUL256/100</f>
        <v>0</v>
      </c>
      <c r="NST7" s="62">
        <f>'Hist. country inflation'!NUM256/100</f>
        <v>0</v>
      </c>
      <c r="NSU7" s="62">
        <f>'Hist. country inflation'!NUN256/100</f>
        <v>0</v>
      </c>
      <c r="NSV7" s="62">
        <f>'Hist. country inflation'!NUO256/100</f>
        <v>0</v>
      </c>
      <c r="NSW7" s="62">
        <f>'Hist. country inflation'!NUP256/100</f>
        <v>0</v>
      </c>
      <c r="NSX7" s="62">
        <f>'Hist. country inflation'!NUQ256/100</f>
        <v>0</v>
      </c>
      <c r="NSY7" s="62">
        <f>'Hist. country inflation'!NUR256/100</f>
        <v>0</v>
      </c>
      <c r="NSZ7" s="62">
        <f>'Hist. country inflation'!NUS256/100</f>
        <v>0</v>
      </c>
      <c r="NTA7" s="62">
        <f>'Hist. country inflation'!NUT256/100</f>
        <v>0</v>
      </c>
      <c r="NTB7" s="62">
        <f>'Hist. country inflation'!NUU256/100</f>
        <v>0</v>
      </c>
      <c r="NTC7" s="62">
        <f>'Hist. country inflation'!NUV256/100</f>
        <v>0</v>
      </c>
      <c r="NTD7" s="62">
        <f>'Hist. country inflation'!NUW256/100</f>
        <v>0</v>
      </c>
      <c r="NTE7" s="62">
        <f>'Hist. country inflation'!NUX256/100</f>
        <v>0</v>
      </c>
      <c r="NTF7" s="62">
        <f>'Hist. country inflation'!NUY256/100</f>
        <v>0</v>
      </c>
      <c r="NTG7" s="62">
        <f>'Hist. country inflation'!NUZ256/100</f>
        <v>0</v>
      </c>
      <c r="NTH7" s="62">
        <f>'Hist. country inflation'!NVA256/100</f>
        <v>0</v>
      </c>
      <c r="NTI7" s="62">
        <f>'Hist. country inflation'!NVB256/100</f>
        <v>0</v>
      </c>
      <c r="NTJ7" s="62">
        <f>'Hist. country inflation'!NVC256/100</f>
        <v>0</v>
      </c>
      <c r="NTK7" s="62">
        <f>'Hist. country inflation'!NVD256/100</f>
        <v>0</v>
      </c>
      <c r="NTL7" s="62">
        <f>'Hist. country inflation'!NVE256/100</f>
        <v>0</v>
      </c>
      <c r="NTM7" s="62">
        <f>'Hist. country inflation'!NVF256/100</f>
        <v>0</v>
      </c>
      <c r="NTN7" s="62">
        <f>'Hist. country inflation'!NVG256/100</f>
        <v>0</v>
      </c>
      <c r="NTO7" s="62">
        <f>'Hist. country inflation'!NVH256/100</f>
        <v>0</v>
      </c>
      <c r="NTP7" s="62">
        <f>'Hist. country inflation'!NVI256/100</f>
        <v>0</v>
      </c>
      <c r="NTQ7" s="62">
        <f>'Hist. country inflation'!NVJ256/100</f>
        <v>0</v>
      </c>
      <c r="NTR7" s="62">
        <f>'Hist. country inflation'!NVK256/100</f>
        <v>0</v>
      </c>
      <c r="NTS7" s="62">
        <f>'Hist. country inflation'!NVL256/100</f>
        <v>0</v>
      </c>
      <c r="NTT7" s="62">
        <f>'Hist. country inflation'!NVM256/100</f>
        <v>0</v>
      </c>
      <c r="NTU7" s="62">
        <f>'Hist. country inflation'!NVN256/100</f>
        <v>0</v>
      </c>
      <c r="NTV7" s="62">
        <f>'Hist. country inflation'!NVO256/100</f>
        <v>0</v>
      </c>
      <c r="NTW7" s="62">
        <f>'Hist. country inflation'!NVP256/100</f>
        <v>0</v>
      </c>
      <c r="NTX7" s="62">
        <f>'Hist. country inflation'!NVQ256/100</f>
        <v>0</v>
      </c>
      <c r="NTY7" s="62">
        <f>'Hist. country inflation'!NVR256/100</f>
        <v>0</v>
      </c>
      <c r="NTZ7" s="62">
        <f>'Hist. country inflation'!NVS256/100</f>
        <v>0</v>
      </c>
      <c r="NUA7" s="62">
        <f>'Hist. country inflation'!NVT256/100</f>
        <v>0</v>
      </c>
      <c r="NUB7" s="62">
        <f>'Hist. country inflation'!NVU256/100</f>
        <v>0</v>
      </c>
      <c r="NUC7" s="62">
        <f>'Hist. country inflation'!NVV256/100</f>
        <v>0</v>
      </c>
      <c r="NUD7" s="62">
        <f>'Hist. country inflation'!NVW256/100</f>
        <v>0</v>
      </c>
      <c r="NUE7" s="62">
        <f>'Hist. country inflation'!NVX256/100</f>
        <v>0</v>
      </c>
      <c r="NUF7" s="62">
        <f>'Hist. country inflation'!NVY256/100</f>
        <v>0</v>
      </c>
      <c r="NUG7" s="62">
        <f>'Hist. country inflation'!NVZ256/100</f>
        <v>0</v>
      </c>
      <c r="NUH7" s="62">
        <f>'Hist. country inflation'!NWA256/100</f>
        <v>0</v>
      </c>
      <c r="NUI7" s="62">
        <f>'Hist. country inflation'!NWB256/100</f>
        <v>0</v>
      </c>
      <c r="NUJ7" s="62">
        <f>'Hist. country inflation'!NWC256/100</f>
        <v>0</v>
      </c>
      <c r="NUK7" s="62">
        <f>'Hist. country inflation'!NWD256/100</f>
        <v>0</v>
      </c>
      <c r="NUL7" s="62">
        <f>'Hist. country inflation'!NWE256/100</f>
        <v>0</v>
      </c>
      <c r="NUM7" s="62">
        <f>'Hist. country inflation'!NWF256/100</f>
        <v>0</v>
      </c>
      <c r="NUN7" s="62">
        <f>'Hist. country inflation'!NWG256/100</f>
        <v>0</v>
      </c>
      <c r="NUO7" s="62">
        <f>'Hist. country inflation'!NWH256/100</f>
        <v>0</v>
      </c>
      <c r="NUP7" s="62">
        <f>'Hist. country inflation'!NWI256/100</f>
        <v>0</v>
      </c>
      <c r="NUQ7" s="62">
        <f>'Hist. country inflation'!NWJ256/100</f>
        <v>0</v>
      </c>
      <c r="NUR7" s="62">
        <f>'Hist. country inflation'!NWK256/100</f>
        <v>0</v>
      </c>
      <c r="NUS7" s="62">
        <f>'Hist. country inflation'!NWL256/100</f>
        <v>0</v>
      </c>
      <c r="NUT7" s="62">
        <f>'Hist. country inflation'!NWM256/100</f>
        <v>0</v>
      </c>
      <c r="NUU7" s="62">
        <f>'Hist. country inflation'!NWN256/100</f>
        <v>0</v>
      </c>
      <c r="NUV7" s="62">
        <f>'Hist. country inflation'!NWO256/100</f>
        <v>0</v>
      </c>
      <c r="NUW7" s="62">
        <f>'Hist. country inflation'!NWP256/100</f>
        <v>0</v>
      </c>
      <c r="NUX7" s="62">
        <f>'Hist. country inflation'!NWQ256/100</f>
        <v>0</v>
      </c>
      <c r="NUY7" s="62">
        <f>'Hist. country inflation'!NWR256/100</f>
        <v>0</v>
      </c>
      <c r="NUZ7" s="62">
        <f>'Hist. country inflation'!NWS256/100</f>
        <v>0</v>
      </c>
      <c r="NVA7" s="62">
        <f>'Hist. country inflation'!NWT256/100</f>
        <v>0</v>
      </c>
      <c r="NVB7" s="62">
        <f>'Hist. country inflation'!NWU256/100</f>
        <v>0</v>
      </c>
      <c r="NVC7" s="62">
        <f>'Hist. country inflation'!NWV256/100</f>
        <v>0</v>
      </c>
      <c r="NVD7" s="62">
        <f>'Hist. country inflation'!NWW256/100</f>
        <v>0</v>
      </c>
      <c r="NVE7" s="62">
        <f>'Hist. country inflation'!NWX256/100</f>
        <v>0</v>
      </c>
      <c r="NVF7" s="62">
        <f>'Hist. country inflation'!NWY256/100</f>
        <v>0</v>
      </c>
      <c r="NVG7" s="62">
        <f>'Hist. country inflation'!NWZ256/100</f>
        <v>0</v>
      </c>
      <c r="NVH7" s="62">
        <f>'Hist. country inflation'!NXA256/100</f>
        <v>0</v>
      </c>
      <c r="NVI7" s="62">
        <f>'Hist. country inflation'!NXB256/100</f>
        <v>0</v>
      </c>
      <c r="NVJ7" s="62">
        <f>'Hist. country inflation'!NXC256/100</f>
        <v>0</v>
      </c>
      <c r="NVK7" s="62">
        <f>'Hist. country inflation'!NXD256/100</f>
        <v>0</v>
      </c>
      <c r="NVL7" s="62">
        <f>'Hist. country inflation'!NXE256/100</f>
        <v>0</v>
      </c>
      <c r="NVM7" s="62">
        <f>'Hist. country inflation'!NXF256/100</f>
        <v>0</v>
      </c>
      <c r="NVN7" s="62">
        <f>'Hist. country inflation'!NXG256/100</f>
        <v>0</v>
      </c>
      <c r="NVO7" s="62">
        <f>'Hist. country inflation'!NXH256/100</f>
        <v>0</v>
      </c>
      <c r="NVP7" s="62">
        <f>'Hist. country inflation'!NXI256/100</f>
        <v>0</v>
      </c>
      <c r="NVQ7" s="62">
        <f>'Hist. country inflation'!NXJ256/100</f>
        <v>0</v>
      </c>
      <c r="NVR7" s="62">
        <f>'Hist. country inflation'!NXK256/100</f>
        <v>0</v>
      </c>
      <c r="NVS7" s="62">
        <f>'Hist. country inflation'!NXL256/100</f>
        <v>0</v>
      </c>
      <c r="NVT7" s="62">
        <f>'Hist. country inflation'!NXM256/100</f>
        <v>0</v>
      </c>
      <c r="NVU7" s="62">
        <f>'Hist. country inflation'!NXN256/100</f>
        <v>0</v>
      </c>
      <c r="NVV7" s="62">
        <f>'Hist. country inflation'!NXO256/100</f>
        <v>0</v>
      </c>
      <c r="NVW7" s="62">
        <f>'Hist. country inflation'!NXP256/100</f>
        <v>0</v>
      </c>
      <c r="NVX7" s="62">
        <f>'Hist. country inflation'!NXQ256/100</f>
        <v>0</v>
      </c>
      <c r="NVY7" s="62">
        <f>'Hist. country inflation'!NXR256/100</f>
        <v>0</v>
      </c>
      <c r="NVZ7" s="62">
        <f>'Hist. country inflation'!NXS256/100</f>
        <v>0</v>
      </c>
      <c r="NWA7" s="62">
        <f>'Hist. country inflation'!NXT256/100</f>
        <v>0</v>
      </c>
      <c r="NWB7" s="62">
        <f>'Hist. country inflation'!NXU256/100</f>
        <v>0</v>
      </c>
      <c r="NWC7" s="62">
        <f>'Hist. country inflation'!NXV256/100</f>
        <v>0</v>
      </c>
      <c r="NWD7" s="62">
        <f>'Hist. country inflation'!NXW256/100</f>
        <v>0</v>
      </c>
      <c r="NWE7" s="62">
        <f>'Hist. country inflation'!NXX256/100</f>
        <v>0</v>
      </c>
      <c r="NWF7" s="62">
        <f>'Hist. country inflation'!NXY256/100</f>
        <v>0</v>
      </c>
      <c r="NWG7" s="62">
        <f>'Hist. country inflation'!NXZ256/100</f>
        <v>0</v>
      </c>
      <c r="NWH7" s="62">
        <f>'Hist. country inflation'!NYA256/100</f>
        <v>0</v>
      </c>
      <c r="NWI7" s="62">
        <f>'Hist. country inflation'!NYB256/100</f>
        <v>0</v>
      </c>
      <c r="NWJ7" s="62">
        <f>'Hist. country inflation'!NYC256/100</f>
        <v>0</v>
      </c>
      <c r="NWK7" s="62">
        <f>'Hist. country inflation'!NYD256/100</f>
        <v>0</v>
      </c>
      <c r="NWL7" s="62">
        <f>'Hist. country inflation'!NYE256/100</f>
        <v>0</v>
      </c>
      <c r="NWM7" s="62">
        <f>'Hist. country inflation'!NYF256/100</f>
        <v>0</v>
      </c>
      <c r="NWN7" s="62">
        <f>'Hist. country inflation'!NYG256/100</f>
        <v>0</v>
      </c>
      <c r="NWO7" s="62">
        <f>'Hist. country inflation'!NYH256/100</f>
        <v>0</v>
      </c>
      <c r="NWP7" s="62">
        <f>'Hist. country inflation'!NYI256/100</f>
        <v>0</v>
      </c>
      <c r="NWQ7" s="62">
        <f>'Hist. country inflation'!NYJ256/100</f>
        <v>0</v>
      </c>
      <c r="NWR7" s="62">
        <f>'Hist. country inflation'!NYK256/100</f>
        <v>0</v>
      </c>
      <c r="NWS7" s="62">
        <f>'Hist. country inflation'!NYL256/100</f>
        <v>0</v>
      </c>
      <c r="NWT7" s="62">
        <f>'Hist. country inflation'!NYM256/100</f>
        <v>0</v>
      </c>
      <c r="NWU7" s="62">
        <f>'Hist. country inflation'!NYN256/100</f>
        <v>0</v>
      </c>
      <c r="NWV7" s="62">
        <f>'Hist. country inflation'!NYO256/100</f>
        <v>0</v>
      </c>
      <c r="NWW7" s="62">
        <f>'Hist. country inflation'!NYP256/100</f>
        <v>0</v>
      </c>
      <c r="NWX7" s="62">
        <f>'Hist. country inflation'!NYQ256/100</f>
        <v>0</v>
      </c>
      <c r="NWY7" s="62">
        <f>'Hist. country inflation'!NYR256/100</f>
        <v>0</v>
      </c>
      <c r="NWZ7" s="62">
        <f>'Hist. country inflation'!NYS256/100</f>
        <v>0</v>
      </c>
      <c r="NXA7" s="62">
        <f>'Hist. country inflation'!NYT256/100</f>
        <v>0</v>
      </c>
      <c r="NXB7" s="62">
        <f>'Hist. country inflation'!NYU256/100</f>
        <v>0</v>
      </c>
      <c r="NXC7" s="62">
        <f>'Hist. country inflation'!NYV256/100</f>
        <v>0</v>
      </c>
      <c r="NXD7" s="62">
        <f>'Hist. country inflation'!NYW256/100</f>
        <v>0</v>
      </c>
      <c r="NXE7" s="62">
        <f>'Hist. country inflation'!NYX256/100</f>
        <v>0</v>
      </c>
      <c r="NXF7" s="62">
        <f>'Hist. country inflation'!NYY256/100</f>
        <v>0</v>
      </c>
      <c r="NXG7" s="62">
        <f>'Hist. country inflation'!NYZ256/100</f>
        <v>0</v>
      </c>
      <c r="NXH7" s="62">
        <f>'Hist. country inflation'!NZA256/100</f>
        <v>0</v>
      </c>
      <c r="NXI7" s="62">
        <f>'Hist. country inflation'!NZB256/100</f>
        <v>0</v>
      </c>
      <c r="NXJ7" s="62">
        <f>'Hist. country inflation'!NZC256/100</f>
        <v>0</v>
      </c>
      <c r="NXK7" s="62">
        <f>'Hist. country inflation'!NZD256/100</f>
        <v>0</v>
      </c>
      <c r="NXL7" s="62">
        <f>'Hist. country inflation'!NZE256/100</f>
        <v>0</v>
      </c>
      <c r="NXM7" s="62">
        <f>'Hist. country inflation'!NZF256/100</f>
        <v>0</v>
      </c>
      <c r="NXN7" s="62">
        <f>'Hist. country inflation'!NZG256/100</f>
        <v>0</v>
      </c>
      <c r="NXO7" s="62">
        <f>'Hist. country inflation'!NZH256/100</f>
        <v>0</v>
      </c>
      <c r="NXP7" s="62">
        <f>'Hist. country inflation'!NZI256/100</f>
        <v>0</v>
      </c>
      <c r="NXQ7" s="62">
        <f>'Hist. country inflation'!NZJ256/100</f>
        <v>0</v>
      </c>
      <c r="NXR7" s="62">
        <f>'Hist. country inflation'!NZK256/100</f>
        <v>0</v>
      </c>
      <c r="NXS7" s="62">
        <f>'Hist. country inflation'!NZL256/100</f>
        <v>0</v>
      </c>
      <c r="NXT7" s="62">
        <f>'Hist. country inflation'!NZM256/100</f>
        <v>0</v>
      </c>
      <c r="NXU7" s="62">
        <f>'Hist. country inflation'!NZN256/100</f>
        <v>0</v>
      </c>
      <c r="NXV7" s="62">
        <f>'Hist. country inflation'!NZO256/100</f>
        <v>0</v>
      </c>
      <c r="NXW7" s="62">
        <f>'Hist. country inflation'!NZP256/100</f>
        <v>0</v>
      </c>
      <c r="NXX7" s="62">
        <f>'Hist. country inflation'!NZQ256/100</f>
        <v>0</v>
      </c>
      <c r="NXY7" s="62">
        <f>'Hist. country inflation'!NZR256/100</f>
        <v>0</v>
      </c>
      <c r="NXZ7" s="62">
        <f>'Hist. country inflation'!NZS256/100</f>
        <v>0</v>
      </c>
      <c r="NYA7" s="62">
        <f>'Hist. country inflation'!NZT256/100</f>
        <v>0</v>
      </c>
      <c r="NYB7" s="62">
        <f>'Hist. country inflation'!NZU256/100</f>
        <v>0</v>
      </c>
      <c r="NYC7" s="62">
        <f>'Hist. country inflation'!NZV256/100</f>
        <v>0</v>
      </c>
      <c r="NYD7" s="62">
        <f>'Hist. country inflation'!NZW256/100</f>
        <v>0</v>
      </c>
      <c r="NYE7" s="62">
        <f>'Hist. country inflation'!NZX256/100</f>
        <v>0</v>
      </c>
      <c r="NYF7" s="62">
        <f>'Hist. country inflation'!NZY256/100</f>
        <v>0</v>
      </c>
      <c r="NYG7" s="62">
        <f>'Hist. country inflation'!NZZ256/100</f>
        <v>0</v>
      </c>
      <c r="NYH7" s="62">
        <f>'Hist. country inflation'!OAA256/100</f>
        <v>0</v>
      </c>
      <c r="NYI7" s="62">
        <f>'Hist. country inflation'!OAB256/100</f>
        <v>0</v>
      </c>
      <c r="NYJ7" s="62">
        <f>'Hist. country inflation'!OAC256/100</f>
        <v>0</v>
      </c>
      <c r="NYK7" s="62">
        <f>'Hist. country inflation'!OAD256/100</f>
        <v>0</v>
      </c>
      <c r="NYL7" s="62">
        <f>'Hist. country inflation'!OAE256/100</f>
        <v>0</v>
      </c>
      <c r="NYM7" s="62">
        <f>'Hist. country inflation'!OAF256/100</f>
        <v>0</v>
      </c>
      <c r="NYN7" s="62">
        <f>'Hist. country inflation'!OAG256/100</f>
        <v>0</v>
      </c>
      <c r="NYO7" s="62">
        <f>'Hist. country inflation'!OAH256/100</f>
        <v>0</v>
      </c>
      <c r="NYP7" s="62">
        <f>'Hist. country inflation'!OAI256/100</f>
        <v>0</v>
      </c>
      <c r="NYQ7" s="62">
        <f>'Hist. country inflation'!OAJ256/100</f>
        <v>0</v>
      </c>
      <c r="NYR7" s="62">
        <f>'Hist. country inflation'!OAK256/100</f>
        <v>0</v>
      </c>
      <c r="NYS7" s="62">
        <f>'Hist. country inflation'!OAL256/100</f>
        <v>0</v>
      </c>
      <c r="NYT7" s="62">
        <f>'Hist. country inflation'!OAM256/100</f>
        <v>0</v>
      </c>
      <c r="NYU7" s="62">
        <f>'Hist. country inflation'!OAN256/100</f>
        <v>0</v>
      </c>
      <c r="NYV7" s="62">
        <f>'Hist. country inflation'!OAO256/100</f>
        <v>0</v>
      </c>
      <c r="NYW7" s="62">
        <f>'Hist. country inflation'!OAP256/100</f>
        <v>0</v>
      </c>
      <c r="NYX7" s="62">
        <f>'Hist. country inflation'!OAQ256/100</f>
        <v>0</v>
      </c>
      <c r="NYY7" s="62">
        <f>'Hist. country inflation'!OAR256/100</f>
        <v>0</v>
      </c>
      <c r="NYZ7" s="62">
        <f>'Hist. country inflation'!OAS256/100</f>
        <v>0</v>
      </c>
      <c r="NZA7" s="62">
        <f>'Hist. country inflation'!OAT256/100</f>
        <v>0</v>
      </c>
      <c r="NZB7" s="62">
        <f>'Hist. country inflation'!OAU256/100</f>
        <v>0</v>
      </c>
      <c r="NZC7" s="62">
        <f>'Hist. country inflation'!OAV256/100</f>
        <v>0</v>
      </c>
      <c r="NZD7" s="62">
        <f>'Hist. country inflation'!OAW256/100</f>
        <v>0</v>
      </c>
      <c r="NZE7" s="62">
        <f>'Hist. country inflation'!OAX256/100</f>
        <v>0</v>
      </c>
      <c r="NZF7" s="62">
        <f>'Hist. country inflation'!OAY256/100</f>
        <v>0</v>
      </c>
      <c r="NZG7" s="62">
        <f>'Hist. country inflation'!OAZ256/100</f>
        <v>0</v>
      </c>
      <c r="NZH7" s="62">
        <f>'Hist. country inflation'!OBA256/100</f>
        <v>0</v>
      </c>
      <c r="NZI7" s="62">
        <f>'Hist. country inflation'!OBB256/100</f>
        <v>0</v>
      </c>
      <c r="NZJ7" s="62">
        <f>'Hist. country inflation'!OBC256/100</f>
        <v>0</v>
      </c>
      <c r="NZK7" s="62">
        <f>'Hist. country inflation'!OBD256/100</f>
        <v>0</v>
      </c>
      <c r="NZL7" s="62">
        <f>'Hist. country inflation'!OBE256/100</f>
        <v>0</v>
      </c>
      <c r="NZM7" s="62">
        <f>'Hist. country inflation'!OBF256/100</f>
        <v>0</v>
      </c>
      <c r="NZN7" s="62">
        <f>'Hist. country inflation'!OBG256/100</f>
        <v>0</v>
      </c>
      <c r="NZO7" s="62">
        <f>'Hist. country inflation'!OBH256/100</f>
        <v>0</v>
      </c>
      <c r="NZP7" s="62">
        <f>'Hist. country inflation'!OBI256/100</f>
        <v>0</v>
      </c>
      <c r="NZQ7" s="62">
        <f>'Hist. country inflation'!OBJ256/100</f>
        <v>0</v>
      </c>
      <c r="NZR7" s="62">
        <f>'Hist. country inflation'!OBK256/100</f>
        <v>0</v>
      </c>
      <c r="NZS7" s="62">
        <f>'Hist. country inflation'!OBL256/100</f>
        <v>0</v>
      </c>
      <c r="NZT7" s="62">
        <f>'Hist. country inflation'!OBM256/100</f>
        <v>0</v>
      </c>
      <c r="NZU7" s="62">
        <f>'Hist. country inflation'!OBN256/100</f>
        <v>0</v>
      </c>
      <c r="NZV7" s="62">
        <f>'Hist. country inflation'!OBO256/100</f>
        <v>0</v>
      </c>
      <c r="NZW7" s="62">
        <f>'Hist. country inflation'!OBP256/100</f>
        <v>0</v>
      </c>
      <c r="NZX7" s="62">
        <f>'Hist. country inflation'!OBQ256/100</f>
        <v>0</v>
      </c>
      <c r="NZY7" s="62">
        <f>'Hist. country inflation'!OBR256/100</f>
        <v>0</v>
      </c>
      <c r="NZZ7" s="62">
        <f>'Hist. country inflation'!OBS256/100</f>
        <v>0</v>
      </c>
      <c r="OAA7" s="62">
        <f>'Hist. country inflation'!OBT256/100</f>
        <v>0</v>
      </c>
      <c r="OAB7" s="62">
        <f>'Hist. country inflation'!OBU256/100</f>
        <v>0</v>
      </c>
      <c r="OAC7" s="62">
        <f>'Hist. country inflation'!OBV256/100</f>
        <v>0</v>
      </c>
      <c r="OAD7" s="62">
        <f>'Hist. country inflation'!OBW256/100</f>
        <v>0</v>
      </c>
      <c r="OAE7" s="62">
        <f>'Hist. country inflation'!OBX256/100</f>
        <v>0</v>
      </c>
      <c r="OAF7" s="62">
        <f>'Hist. country inflation'!OBY256/100</f>
        <v>0</v>
      </c>
      <c r="OAG7" s="62">
        <f>'Hist. country inflation'!OBZ256/100</f>
        <v>0</v>
      </c>
      <c r="OAH7" s="62">
        <f>'Hist. country inflation'!OCA256/100</f>
        <v>0</v>
      </c>
      <c r="OAI7" s="62">
        <f>'Hist. country inflation'!OCB256/100</f>
        <v>0</v>
      </c>
      <c r="OAJ7" s="62">
        <f>'Hist. country inflation'!OCC256/100</f>
        <v>0</v>
      </c>
      <c r="OAK7" s="62">
        <f>'Hist. country inflation'!OCD256/100</f>
        <v>0</v>
      </c>
      <c r="OAL7" s="62">
        <f>'Hist. country inflation'!OCE256/100</f>
        <v>0</v>
      </c>
      <c r="OAM7" s="62">
        <f>'Hist. country inflation'!OCF256/100</f>
        <v>0</v>
      </c>
      <c r="OAN7" s="62">
        <f>'Hist. country inflation'!OCG256/100</f>
        <v>0</v>
      </c>
      <c r="OAO7" s="62">
        <f>'Hist. country inflation'!OCH256/100</f>
        <v>0</v>
      </c>
      <c r="OAP7" s="62">
        <f>'Hist. country inflation'!OCI256/100</f>
        <v>0</v>
      </c>
      <c r="OAQ7" s="62">
        <f>'Hist. country inflation'!OCJ256/100</f>
        <v>0</v>
      </c>
      <c r="OAR7" s="62">
        <f>'Hist. country inflation'!OCK256/100</f>
        <v>0</v>
      </c>
      <c r="OAS7" s="62">
        <f>'Hist. country inflation'!OCL256/100</f>
        <v>0</v>
      </c>
      <c r="OAT7" s="62">
        <f>'Hist. country inflation'!OCM256/100</f>
        <v>0</v>
      </c>
      <c r="OAU7" s="62">
        <f>'Hist. country inflation'!OCN256/100</f>
        <v>0</v>
      </c>
      <c r="OAV7" s="62">
        <f>'Hist. country inflation'!OCO256/100</f>
        <v>0</v>
      </c>
      <c r="OAW7" s="62">
        <f>'Hist. country inflation'!OCP256/100</f>
        <v>0</v>
      </c>
      <c r="OAX7" s="62">
        <f>'Hist. country inflation'!OCQ256/100</f>
        <v>0</v>
      </c>
      <c r="OAY7" s="62">
        <f>'Hist. country inflation'!OCR256/100</f>
        <v>0</v>
      </c>
      <c r="OAZ7" s="62">
        <f>'Hist. country inflation'!OCS256/100</f>
        <v>0</v>
      </c>
      <c r="OBA7" s="62">
        <f>'Hist. country inflation'!OCT256/100</f>
        <v>0</v>
      </c>
      <c r="OBB7" s="62">
        <f>'Hist. country inflation'!OCU256/100</f>
        <v>0</v>
      </c>
      <c r="OBC7" s="62">
        <f>'Hist. country inflation'!OCV256/100</f>
        <v>0</v>
      </c>
      <c r="OBD7" s="62">
        <f>'Hist. country inflation'!OCW256/100</f>
        <v>0</v>
      </c>
      <c r="OBE7" s="62">
        <f>'Hist. country inflation'!OCX256/100</f>
        <v>0</v>
      </c>
      <c r="OBF7" s="62">
        <f>'Hist. country inflation'!OCY256/100</f>
        <v>0</v>
      </c>
      <c r="OBG7" s="62">
        <f>'Hist. country inflation'!OCZ256/100</f>
        <v>0</v>
      </c>
      <c r="OBH7" s="62">
        <f>'Hist. country inflation'!ODA256/100</f>
        <v>0</v>
      </c>
      <c r="OBI7" s="62">
        <f>'Hist. country inflation'!ODB256/100</f>
        <v>0</v>
      </c>
      <c r="OBJ7" s="62">
        <f>'Hist. country inflation'!ODC256/100</f>
        <v>0</v>
      </c>
      <c r="OBK7" s="62">
        <f>'Hist. country inflation'!ODD256/100</f>
        <v>0</v>
      </c>
      <c r="OBL7" s="62">
        <f>'Hist. country inflation'!ODE256/100</f>
        <v>0</v>
      </c>
      <c r="OBM7" s="62">
        <f>'Hist. country inflation'!ODF256/100</f>
        <v>0</v>
      </c>
      <c r="OBN7" s="62">
        <f>'Hist. country inflation'!ODG256/100</f>
        <v>0</v>
      </c>
      <c r="OBO7" s="62">
        <f>'Hist. country inflation'!ODH256/100</f>
        <v>0</v>
      </c>
      <c r="OBP7" s="62">
        <f>'Hist. country inflation'!ODI256/100</f>
        <v>0</v>
      </c>
      <c r="OBQ7" s="62">
        <f>'Hist. country inflation'!ODJ256/100</f>
        <v>0</v>
      </c>
      <c r="OBR7" s="62">
        <f>'Hist. country inflation'!ODK256/100</f>
        <v>0</v>
      </c>
      <c r="OBS7" s="62">
        <f>'Hist. country inflation'!ODL256/100</f>
        <v>0</v>
      </c>
      <c r="OBT7" s="62">
        <f>'Hist. country inflation'!ODM256/100</f>
        <v>0</v>
      </c>
      <c r="OBU7" s="62">
        <f>'Hist. country inflation'!ODN256/100</f>
        <v>0</v>
      </c>
      <c r="OBV7" s="62">
        <f>'Hist. country inflation'!ODO256/100</f>
        <v>0</v>
      </c>
      <c r="OBW7" s="62">
        <f>'Hist. country inflation'!ODP256/100</f>
        <v>0</v>
      </c>
      <c r="OBX7" s="62">
        <f>'Hist. country inflation'!ODQ256/100</f>
        <v>0</v>
      </c>
      <c r="OBY7" s="62">
        <f>'Hist. country inflation'!ODR256/100</f>
        <v>0</v>
      </c>
      <c r="OBZ7" s="62">
        <f>'Hist. country inflation'!ODS256/100</f>
        <v>0</v>
      </c>
      <c r="OCA7" s="62">
        <f>'Hist. country inflation'!ODT256/100</f>
        <v>0</v>
      </c>
      <c r="OCB7" s="62">
        <f>'Hist. country inflation'!ODU256/100</f>
        <v>0</v>
      </c>
      <c r="OCC7" s="62">
        <f>'Hist. country inflation'!ODV256/100</f>
        <v>0</v>
      </c>
      <c r="OCD7" s="62">
        <f>'Hist. country inflation'!ODW256/100</f>
        <v>0</v>
      </c>
      <c r="OCE7" s="62">
        <f>'Hist. country inflation'!ODX256/100</f>
        <v>0</v>
      </c>
      <c r="OCF7" s="62">
        <f>'Hist. country inflation'!ODY256/100</f>
        <v>0</v>
      </c>
      <c r="OCG7" s="62">
        <f>'Hist. country inflation'!ODZ256/100</f>
        <v>0</v>
      </c>
      <c r="OCH7" s="62">
        <f>'Hist. country inflation'!OEA256/100</f>
        <v>0</v>
      </c>
      <c r="OCI7" s="62">
        <f>'Hist. country inflation'!OEB256/100</f>
        <v>0</v>
      </c>
      <c r="OCJ7" s="62">
        <f>'Hist. country inflation'!OEC256/100</f>
        <v>0</v>
      </c>
      <c r="OCK7" s="62">
        <f>'Hist. country inflation'!OED256/100</f>
        <v>0</v>
      </c>
      <c r="OCL7" s="62">
        <f>'Hist. country inflation'!OEE256/100</f>
        <v>0</v>
      </c>
      <c r="OCM7" s="62">
        <f>'Hist. country inflation'!OEF256/100</f>
        <v>0</v>
      </c>
      <c r="OCN7" s="62">
        <f>'Hist. country inflation'!OEG256/100</f>
        <v>0</v>
      </c>
      <c r="OCO7" s="62">
        <f>'Hist. country inflation'!OEH256/100</f>
        <v>0</v>
      </c>
      <c r="OCP7" s="62">
        <f>'Hist. country inflation'!OEI256/100</f>
        <v>0</v>
      </c>
      <c r="OCQ7" s="62">
        <f>'Hist. country inflation'!OEJ256/100</f>
        <v>0</v>
      </c>
      <c r="OCR7" s="62">
        <f>'Hist. country inflation'!OEK256/100</f>
        <v>0</v>
      </c>
      <c r="OCS7" s="62">
        <f>'Hist. country inflation'!OEL256/100</f>
        <v>0</v>
      </c>
      <c r="OCT7" s="62">
        <f>'Hist. country inflation'!OEM256/100</f>
        <v>0</v>
      </c>
      <c r="OCU7" s="62">
        <f>'Hist. country inflation'!OEN256/100</f>
        <v>0</v>
      </c>
      <c r="OCV7" s="62">
        <f>'Hist. country inflation'!OEO256/100</f>
        <v>0</v>
      </c>
      <c r="OCW7" s="62">
        <f>'Hist. country inflation'!OEP256/100</f>
        <v>0</v>
      </c>
      <c r="OCX7" s="62">
        <f>'Hist. country inflation'!OEQ256/100</f>
        <v>0</v>
      </c>
      <c r="OCY7" s="62">
        <f>'Hist. country inflation'!OER256/100</f>
        <v>0</v>
      </c>
      <c r="OCZ7" s="62">
        <f>'Hist. country inflation'!OES256/100</f>
        <v>0</v>
      </c>
      <c r="ODA7" s="62">
        <f>'Hist. country inflation'!OET256/100</f>
        <v>0</v>
      </c>
      <c r="ODB7" s="62">
        <f>'Hist. country inflation'!OEU256/100</f>
        <v>0</v>
      </c>
      <c r="ODC7" s="62">
        <f>'Hist. country inflation'!OEV256/100</f>
        <v>0</v>
      </c>
      <c r="ODD7" s="62">
        <f>'Hist. country inflation'!OEW256/100</f>
        <v>0</v>
      </c>
      <c r="ODE7" s="62">
        <f>'Hist. country inflation'!OEX256/100</f>
        <v>0</v>
      </c>
      <c r="ODF7" s="62">
        <f>'Hist. country inflation'!OEY256/100</f>
        <v>0</v>
      </c>
      <c r="ODG7" s="62">
        <f>'Hist. country inflation'!OEZ256/100</f>
        <v>0</v>
      </c>
      <c r="ODH7" s="62">
        <f>'Hist. country inflation'!OFA256/100</f>
        <v>0</v>
      </c>
      <c r="ODI7" s="62">
        <f>'Hist. country inflation'!OFB256/100</f>
        <v>0</v>
      </c>
      <c r="ODJ7" s="62">
        <f>'Hist. country inflation'!OFC256/100</f>
        <v>0</v>
      </c>
      <c r="ODK7" s="62">
        <f>'Hist. country inflation'!OFD256/100</f>
        <v>0</v>
      </c>
      <c r="ODL7" s="62">
        <f>'Hist. country inflation'!OFE256/100</f>
        <v>0</v>
      </c>
      <c r="ODM7" s="62">
        <f>'Hist. country inflation'!OFF256/100</f>
        <v>0</v>
      </c>
      <c r="ODN7" s="62">
        <f>'Hist. country inflation'!OFG256/100</f>
        <v>0</v>
      </c>
      <c r="ODO7" s="62">
        <f>'Hist. country inflation'!OFH256/100</f>
        <v>0</v>
      </c>
      <c r="ODP7" s="62">
        <f>'Hist. country inflation'!OFI256/100</f>
        <v>0</v>
      </c>
      <c r="ODQ7" s="62">
        <f>'Hist. country inflation'!OFJ256/100</f>
        <v>0</v>
      </c>
      <c r="ODR7" s="62">
        <f>'Hist. country inflation'!OFK256/100</f>
        <v>0</v>
      </c>
      <c r="ODS7" s="62">
        <f>'Hist. country inflation'!OFL256/100</f>
        <v>0</v>
      </c>
      <c r="ODT7" s="62">
        <f>'Hist. country inflation'!OFM256/100</f>
        <v>0</v>
      </c>
      <c r="ODU7" s="62">
        <f>'Hist. country inflation'!OFN256/100</f>
        <v>0</v>
      </c>
      <c r="ODV7" s="62">
        <f>'Hist. country inflation'!OFO256/100</f>
        <v>0</v>
      </c>
      <c r="ODW7" s="62">
        <f>'Hist. country inflation'!OFP256/100</f>
        <v>0</v>
      </c>
      <c r="ODX7" s="62">
        <f>'Hist. country inflation'!OFQ256/100</f>
        <v>0</v>
      </c>
      <c r="ODY7" s="62">
        <f>'Hist. country inflation'!OFR256/100</f>
        <v>0</v>
      </c>
      <c r="ODZ7" s="62">
        <f>'Hist. country inflation'!OFS256/100</f>
        <v>0</v>
      </c>
      <c r="OEA7" s="62">
        <f>'Hist. country inflation'!OFT256/100</f>
        <v>0</v>
      </c>
      <c r="OEB7" s="62">
        <f>'Hist. country inflation'!OFU256/100</f>
        <v>0</v>
      </c>
      <c r="OEC7" s="62">
        <f>'Hist. country inflation'!OFV256/100</f>
        <v>0</v>
      </c>
      <c r="OED7" s="62">
        <f>'Hist. country inflation'!OFW256/100</f>
        <v>0</v>
      </c>
      <c r="OEE7" s="62">
        <f>'Hist. country inflation'!OFX256/100</f>
        <v>0</v>
      </c>
      <c r="OEF7" s="62">
        <f>'Hist. country inflation'!OFY256/100</f>
        <v>0</v>
      </c>
      <c r="OEG7" s="62">
        <f>'Hist. country inflation'!OFZ256/100</f>
        <v>0</v>
      </c>
      <c r="OEH7" s="62">
        <f>'Hist. country inflation'!OGA256/100</f>
        <v>0</v>
      </c>
      <c r="OEI7" s="62">
        <f>'Hist. country inflation'!OGB256/100</f>
        <v>0</v>
      </c>
      <c r="OEJ7" s="62">
        <f>'Hist. country inflation'!OGC256/100</f>
        <v>0</v>
      </c>
      <c r="OEK7" s="62">
        <f>'Hist. country inflation'!OGD256/100</f>
        <v>0</v>
      </c>
      <c r="OEL7" s="62">
        <f>'Hist. country inflation'!OGE256/100</f>
        <v>0</v>
      </c>
      <c r="OEM7" s="62">
        <f>'Hist. country inflation'!OGF256/100</f>
        <v>0</v>
      </c>
      <c r="OEN7" s="62">
        <f>'Hist. country inflation'!OGG256/100</f>
        <v>0</v>
      </c>
      <c r="OEO7" s="62">
        <f>'Hist. country inflation'!OGH256/100</f>
        <v>0</v>
      </c>
      <c r="OEP7" s="62">
        <f>'Hist. country inflation'!OGI256/100</f>
        <v>0</v>
      </c>
      <c r="OEQ7" s="62">
        <f>'Hist. country inflation'!OGJ256/100</f>
        <v>0</v>
      </c>
      <c r="OER7" s="62">
        <f>'Hist. country inflation'!OGK256/100</f>
        <v>0</v>
      </c>
      <c r="OES7" s="62">
        <f>'Hist. country inflation'!OGL256/100</f>
        <v>0</v>
      </c>
      <c r="OET7" s="62">
        <f>'Hist. country inflation'!OGM256/100</f>
        <v>0</v>
      </c>
      <c r="OEU7" s="62">
        <f>'Hist. country inflation'!OGN256/100</f>
        <v>0</v>
      </c>
      <c r="OEV7" s="62">
        <f>'Hist. country inflation'!OGO256/100</f>
        <v>0</v>
      </c>
      <c r="OEW7" s="62">
        <f>'Hist. country inflation'!OGP256/100</f>
        <v>0</v>
      </c>
      <c r="OEX7" s="62">
        <f>'Hist. country inflation'!OGQ256/100</f>
        <v>0</v>
      </c>
      <c r="OEY7" s="62">
        <f>'Hist. country inflation'!OGR256/100</f>
        <v>0</v>
      </c>
      <c r="OEZ7" s="62">
        <f>'Hist. country inflation'!OGS256/100</f>
        <v>0</v>
      </c>
      <c r="OFA7" s="62">
        <f>'Hist. country inflation'!OGT256/100</f>
        <v>0</v>
      </c>
      <c r="OFB7" s="62">
        <f>'Hist. country inflation'!OGU256/100</f>
        <v>0</v>
      </c>
      <c r="OFC7" s="62">
        <f>'Hist. country inflation'!OGV256/100</f>
        <v>0</v>
      </c>
      <c r="OFD7" s="62">
        <f>'Hist. country inflation'!OGW256/100</f>
        <v>0</v>
      </c>
      <c r="OFE7" s="62">
        <f>'Hist. country inflation'!OGX256/100</f>
        <v>0</v>
      </c>
      <c r="OFF7" s="62">
        <f>'Hist. country inflation'!OGY256/100</f>
        <v>0</v>
      </c>
      <c r="OFG7" s="62">
        <f>'Hist. country inflation'!OGZ256/100</f>
        <v>0</v>
      </c>
      <c r="OFH7" s="62">
        <f>'Hist. country inflation'!OHA256/100</f>
        <v>0</v>
      </c>
      <c r="OFI7" s="62">
        <f>'Hist. country inflation'!OHB256/100</f>
        <v>0</v>
      </c>
      <c r="OFJ7" s="62">
        <f>'Hist. country inflation'!OHC256/100</f>
        <v>0</v>
      </c>
      <c r="OFK7" s="62">
        <f>'Hist. country inflation'!OHD256/100</f>
        <v>0</v>
      </c>
      <c r="OFL7" s="62">
        <f>'Hist. country inflation'!OHE256/100</f>
        <v>0</v>
      </c>
      <c r="OFM7" s="62">
        <f>'Hist. country inflation'!OHF256/100</f>
        <v>0</v>
      </c>
      <c r="OFN7" s="62">
        <f>'Hist. country inflation'!OHG256/100</f>
        <v>0</v>
      </c>
      <c r="OFO7" s="62">
        <f>'Hist. country inflation'!OHH256/100</f>
        <v>0</v>
      </c>
      <c r="OFP7" s="62">
        <f>'Hist. country inflation'!OHI256/100</f>
        <v>0</v>
      </c>
      <c r="OFQ7" s="62">
        <f>'Hist. country inflation'!OHJ256/100</f>
        <v>0</v>
      </c>
      <c r="OFR7" s="62">
        <f>'Hist. country inflation'!OHK256/100</f>
        <v>0</v>
      </c>
      <c r="OFS7" s="62">
        <f>'Hist. country inflation'!OHL256/100</f>
        <v>0</v>
      </c>
      <c r="OFT7" s="62">
        <f>'Hist. country inflation'!OHM256/100</f>
        <v>0</v>
      </c>
      <c r="OFU7" s="62">
        <f>'Hist. country inflation'!OHN256/100</f>
        <v>0</v>
      </c>
      <c r="OFV7" s="62">
        <f>'Hist. country inflation'!OHO256/100</f>
        <v>0</v>
      </c>
      <c r="OFW7" s="62">
        <f>'Hist. country inflation'!OHP256/100</f>
        <v>0</v>
      </c>
      <c r="OFX7" s="62">
        <f>'Hist. country inflation'!OHQ256/100</f>
        <v>0</v>
      </c>
      <c r="OFY7" s="62">
        <f>'Hist. country inflation'!OHR256/100</f>
        <v>0</v>
      </c>
      <c r="OFZ7" s="62">
        <f>'Hist. country inflation'!OHS256/100</f>
        <v>0</v>
      </c>
      <c r="OGA7" s="62">
        <f>'Hist. country inflation'!OHT256/100</f>
        <v>0</v>
      </c>
      <c r="OGB7" s="62">
        <f>'Hist. country inflation'!OHU256/100</f>
        <v>0</v>
      </c>
      <c r="OGC7" s="62">
        <f>'Hist. country inflation'!OHV256/100</f>
        <v>0</v>
      </c>
      <c r="OGD7" s="62">
        <f>'Hist. country inflation'!OHW256/100</f>
        <v>0</v>
      </c>
      <c r="OGE7" s="62">
        <f>'Hist. country inflation'!OHX256/100</f>
        <v>0</v>
      </c>
      <c r="OGF7" s="62">
        <f>'Hist. country inflation'!OHY256/100</f>
        <v>0</v>
      </c>
      <c r="OGG7" s="62">
        <f>'Hist. country inflation'!OHZ256/100</f>
        <v>0</v>
      </c>
      <c r="OGH7" s="62">
        <f>'Hist. country inflation'!OIA256/100</f>
        <v>0</v>
      </c>
      <c r="OGI7" s="62">
        <f>'Hist. country inflation'!OIB256/100</f>
        <v>0</v>
      </c>
      <c r="OGJ7" s="62">
        <f>'Hist. country inflation'!OIC256/100</f>
        <v>0</v>
      </c>
      <c r="OGK7" s="62">
        <f>'Hist. country inflation'!OID256/100</f>
        <v>0</v>
      </c>
      <c r="OGL7" s="62">
        <f>'Hist. country inflation'!OIE256/100</f>
        <v>0</v>
      </c>
      <c r="OGM7" s="62">
        <f>'Hist. country inflation'!OIF256/100</f>
        <v>0</v>
      </c>
      <c r="OGN7" s="62">
        <f>'Hist. country inflation'!OIG256/100</f>
        <v>0</v>
      </c>
      <c r="OGO7" s="62">
        <f>'Hist. country inflation'!OIH256/100</f>
        <v>0</v>
      </c>
      <c r="OGP7" s="62">
        <f>'Hist. country inflation'!OII256/100</f>
        <v>0</v>
      </c>
      <c r="OGQ7" s="62">
        <f>'Hist. country inflation'!OIJ256/100</f>
        <v>0</v>
      </c>
      <c r="OGR7" s="62">
        <f>'Hist. country inflation'!OIK256/100</f>
        <v>0</v>
      </c>
      <c r="OGS7" s="62">
        <f>'Hist. country inflation'!OIL256/100</f>
        <v>0</v>
      </c>
      <c r="OGT7" s="62">
        <f>'Hist. country inflation'!OIM256/100</f>
        <v>0</v>
      </c>
      <c r="OGU7" s="62">
        <f>'Hist. country inflation'!OIN256/100</f>
        <v>0</v>
      </c>
      <c r="OGV7" s="62">
        <f>'Hist. country inflation'!OIO256/100</f>
        <v>0</v>
      </c>
      <c r="OGW7" s="62">
        <f>'Hist. country inflation'!OIP256/100</f>
        <v>0</v>
      </c>
      <c r="OGX7" s="62">
        <f>'Hist. country inflation'!OIQ256/100</f>
        <v>0</v>
      </c>
      <c r="OGY7" s="62">
        <f>'Hist. country inflation'!OIR256/100</f>
        <v>0</v>
      </c>
      <c r="OGZ7" s="62">
        <f>'Hist. country inflation'!OIS256/100</f>
        <v>0</v>
      </c>
      <c r="OHA7" s="62">
        <f>'Hist. country inflation'!OIT256/100</f>
        <v>0</v>
      </c>
      <c r="OHB7" s="62">
        <f>'Hist. country inflation'!OIU256/100</f>
        <v>0</v>
      </c>
      <c r="OHC7" s="62">
        <f>'Hist. country inflation'!OIV256/100</f>
        <v>0</v>
      </c>
      <c r="OHD7" s="62">
        <f>'Hist. country inflation'!OIW256/100</f>
        <v>0</v>
      </c>
      <c r="OHE7" s="62">
        <f>'Hist. country inflation'!OIX256/100</f>
        <v>0</v>
      </c>
      <c r="OHF7" s="62">
        <f>'Hist. country inflation'!OIY256/100</f>
        <v>0</v>
      </c>
      <c r="OHG7" s="62">
        <f>'Hist. country inflation'!OIZ256/100</f>
        <v>0</v>
      </c>
      <c r="OHH7" s="62">
        <f>'Hist. country inflation'!OJA256/100</f>
        <v>0</v>
      </c>
      <c r="OHI7" s="62">
        <f>'Hist. country inflation'!OJB256/100</f>
        <v>0</v>
      </c>
      <c r="OHJ7" s="62">
        <f>'Hist. country inflation'!OJC256/100</f>
        <v>0</v>
      </c>
      <c r="OHK7" s="62">
        <f>'Hist. country inflation'!OJD256/100</f>
        <v>0</v>
      </c>
      <c r="OHL7" s="62">
        <f>'Hist. country inflation'!OJE256/100</f>
        <v>0</v>
      </c>
      <c r="OHM7" s="62">
        <f>'Hist. country inflation'!OJF256/100</f>
        <v>0</v>
      </c>
      <c r="OHN7" s="62">
        <f>'Hist. country inflation'!OJG256/100</f>
        <v>0</v>
      </c>
      <c r="OHO7" s="62">
        <f>'Hist. country inflation'!OJH256/100</f>
        <v>0</v>
      </c>
      <c r="OHP7" s="62">
        <f>'Hist. country inflation'!OJI256/100</f>
        <v>0</v>
      </c>
      <c r="OHQ7" s="62">
        <f>'Hist. country inflation'!OJJ256/100</f>
        <v>0</v>
      </c>
      <c r="OHR7" s="62">
        <f>'Hist. country inflation'!OJK256/100</f>
        <v>0</v>
      </c>
      <c r="OHS7" s="62">
        <f>'Hist. country inflation'!OJL256/100</f>
        <v>0</v>
      </c>
      <c r="OHT7" s="62">
        <f>'Hist. country inflation'!OJM256/100</f>
        <v>0</v>
      </c>
      <c r="OHU7" s="62">
        <f>'Hist. country inflation'!OJN256/100</f>
        <v>0</v>
      </c>
      <c r="OHV7" s="62">
        <f>'Hist. country inflation'!OJO256/100</f>
        <v>0</v>
      </c>
      <c r="OHW7" s="62">
        <f>'Hist. country inflation'!OJP256/100</f>
        <v>0</v>
      </c>
      <c r="OHX7" s="62">
        <f>'Hist. country inflation'!OJQ256/100</f>
        <v>0</v>
      </c>
      <c r="OHY7" s="62">
        <f>'Hist. country inflation'!OJR256/100</f>
        <v>0</v>
      </c>
      <c r="OHZ7" s="62">
        <f>'Hist. country inflation'!OJS256/100</f>
        <v>0</v>
      </c>
      <c r="OIA7" s="62">
        <f>'Hist. country inflation'!OJT256/100</f>
        <v>0</v>
      </c>
      <c r="OIB7" s="62">
        <f>'Hist. country inflation'!OJU256/100</f>
        <v>0</v>
      </c>
      <c r="OIC7" s="62">
        <f>'Hist. country inflation'!OJV256/100</f>
        <v>0</v>
      </c>
      <c r="OID7" s="62">
        <f>'Hist. country inflation'!OJW256/100</f>
        <v>0</v>
      </c>
      <c r="OIE7" s="62">
        <f>'Hist. country inflation'!OJX256/100</f>
        <v>0</v>
      </c>
      <c r="OIF7" s="62">
        <f>'Hist. country inflation'!OJY256/100</f>
        <v>0</v>
      </c>
      <c r="OIG7" s="62">
        <f>'Hist. country inflation'!OJZ256/100</f>
        <v>0</v>
      </c>
      <c r="OIH7" s="62">
        <f>'Hist. country inflation'!OKA256/100</f>
        <v>0</v>
      </c>
      <c r="OII7" s="62">
        <f>'Hist. country inflation'!OKB256/100</f>
        <v>0</v>
      </c>
      <c r="OIJ7" s="62">
        <f>'Hist. country inflation'!OKC256/100</f>
        <v>0</v>
      </c>
      <c r="OIK7" s="62">
        <f>'Hist. country inflation'!OKD256/100</f>
        <v>0</v>
      </c>
      <c r="OIL7" s="62">
        <f>'Hist. country inflation'!OKE256/100</f>
        <v>0</v>
      </c>
      <c r="OIM7" s="62">
        <f>'Hist. country inflation'!OKF256/100</f>
        <v>0</v>
      </c>
      <c r="OIN7" s="62">
        <f>'Hist. country inflation'!OKG256/100</f>
        <v>0</v>
      </c>
      <c r="OIO7" s="62">
        <f>'Hist. country inflation'!OKH256/100</f>
        <v>0</v>
      </c>
      <c r="OIP7" s="62">
        <f>'Hist. country inflation'!OKI256/100</f>
        <v>0</v>
      </c>
      <c r="OIQ7" s="62">
        <f>'Hist. country inflation'!OKJ256/100</f>
        <v>0</v>
      </c>
      <c r="OIR7" s="62">
        <f>'Hist. country inflation'!OKK256/100</f>
        <v>0</v>
      </c>
      <c r="OIS7" s="62">
        <f>'Hist. country inflation'!OKL256/100</f>
        <v>0</v>
      </c>
      <c r="OIT7" s="62">
        <f>'Hist. country inflation'!OKM256/100</f>
        <v>0</v>
      </c>
      <c r="OIU7" s="62">
        <f>'Hist. country inflation'!OKN256/100</f>
        <v>0</v>
      </c>
      <c r="OIV7" s="62">
        <f>'Hist. country inflation'!OKO256/100</f>
        <v>0</v>
      </c>
      <c r="OIW7" s="62">
        <f>'Hist. country inflation'!OKP256/100</f>
        <v>0</v>
      </c>
      <c r="OIX7" s="62">
        <f>'Hist. country inflation'!OKQ256/100</f>
        <v>0</v>
      </c>
      <c r="OIY7" s="62">
        <f>'Hist. country inflation'!OKR256/100</f>
        <v>0</v>
      </c>
      <c r="OIZ7" s="62">
        <f>'Hist. country inflation'!OKS256/100</f>
        <v>0</v>
      </c>
      <c r="OJA7" s="62">
        <f>'Hist. country inflation'!OKT256/100</f>
        <v>0</v>
      </c>
      <c r="OJB7" s="62">
        <f>'Hist. country inflation'!OKU256/100</f>
        <v>0</v>
      </c>
      <c r="OJC7" s="62">
        <f>'Hist. country inflation'!OKV256/100</f>
        <v>0</v>
      </c>
      <c r="OJD7" s="62">
        <f>'Hist. country inflation'!OKW256/100</f>
        <v>0</v>
      </c>
      <c r="OJE7" s="62">
        <f>'Hist. country inflation'!OKX256/100</f>
        <v>0</v>
      </c>
      <c r="OJF7" s="62">
        <f>'Hist. country inflation'!OKY256/100</f>
        <v>0</v>
      </c>
      <c r="OJG7" s="62">
        <f>'Hist. country inflation'!OKZ256/100</f>
        <v>0</v>
      </c>
      <c r="OJH7" s="62">
        <f>'Hist. country inflation'!OLA256/100</f>
        <v>0</v>
      </c>
      <c r="OJI7" s="62">
        <f>'Hist. country inflation'!OLB256/100</f>
        <v>0</v>
      </c>
      <c r="OJJ7" s="62">
        <f>'Hist. country inflation'!OLC256/100</f>
        <v>0</v>
      </c>
      <c r="OJK7" s="62">
        <f>'Hist. country inflation'!OLD256/100</f>
        <v>0</v>
      </c>
      <c r="OJL7" s="62">
        <f>'Hist. country inflation'!OLE256/100</f>
        <v>0</v>
      </c>
      <c r="OJM7" s="62">
        <f>'Hist. country inflation'!OLF256/100</f>
        <v>0</v>
      </c>
      <c r="OJN7" s="62">
        <f>'Hist. country inflation'!OLG256/100</f>
        <v>0</v>
      </c>
      <c r="OJO7" s="62">
        <f>'Hist. country inflation'!OLH256/100</f>
        <v>0</v>
      </c>
      <c r="OJP7" s="62">
        <f>'Hist. country inflation'!OLI256/100</f>
        <v>0</v>
      </c>
      <c r="OJQ7" s="62">
        <f>'Hist. country inflation'!OLJ256/100</f>
        <v>0</v>
      </c>
      <c r="OJR7" s="62">
        <f>'Hist. country inflation'!OLK256/100</f>
        <v>0</v>
      </c>
      <c r="OJS7" s="62">
        <f>'Hist. country inflation'!OLL256/100</f>
        <v>0</v>
      </c>
      <c r="OJT7" s="62">
        <f>'Hist. country inflation'!OLM256/100</f>
        <v>0</v>
      </c>
      <c r="OJU7" s="62">
        <f>'Hist. country inflation'!OLN256/100</f>
        <v>0</v>
      </c>
      <c r="OJV7" s="62">
        <f>'Hist. country inflation'!OLO256/100</f>
        <v>0</v>
      </c>
      <c r="OJW7" s="62">
        <f>'Hist. country inflation'!OLP256/100</f>
        <v>0</v>
      </c>
      <c r="OJX7" s="62">
        <f>'Hist. country inflation'!OLQ256/100</f>
        <v>0</v>
      </c>
      <c r="OJY7" s="62">
        <f>'Hist. country inflation'!OLR256/100</f>
        <v>0</v>
      </c>
      <c r="OJZ7" s="62">
        <f>'Hist. country inflation'!OLS256/100</f>
        <v>0</v>
      </c>
      <c r="OKA7" s="62">
        <f>'Hist. country inflation'!OLT256/100</f>
        <v>0</v>
      </c>
      <c r="OKB7" s="62">
        <f>'Hist. country inflation'!OLU256/100</f>
        <v>0</v>
      </c>
      <c r="OKC7" s="62">
        <f>'Hist. country inflation'!OLV256/100</f>
        <v>0</v>
      </c>
      <c r="OKD7" s="62">
        <f>'Hist. country inflation'!OLW256/100</f>
        <v>0</v>
      </c>
      <c r="OKE7" s="62">
        <f>'Hist. country inflation'!OLX256/100</f>
        <v>0</v>
      </c>
      <c r="OKF7" s="62">
        <f>'Hist. country inflation'!OLY256/100</f>
        <v>0</v>
      </c>
      <c r="OKG7" s="62">
        <f>'Hist. country inflation'!OLZ256/100</f>
        <v>0</v>
      </c>
      <c r="OKH7" s="62">
        <f>'Hist. country inflation'!OMA256/100</f>
        <v>0</v>
      </c>
      <c r="OKI7" s="62">
        <f>'Hist. country inflation'!OMB256/100</f>
        <v>0</v>
      </c>
      <c r="OKJ7" s="62">
        <f>'Hist. country inflation'!OMC256/100</f>
        <v>0</v>
      </c>
      <c r="OKK7" s="62">
        <f>'Hist. country inflation'!OMD256/100</f>
        <v>0</v>
      </c>
      <c r="OKL7" s="62">
        <f>'Hist. country inflation'!OME256/100</f>
        <v>0</v>
      </c>
      <c r="OKM7" s="62">
        <f>'Hist. country inflation'!OMF256/100</f>
        <v>0</v>
      </c>
      <c r="OKN7" s="62">
        <f>'Hist. country inflation'!OMG256/100</f>
        <v>0</v>
      </c>
      <c r="OKO7" s="62">
        <f>'Hist. country inflation'!OMH256/100</f>
        <v>0</v>
      </c>
      <c r="OKP7" s="62">
        <f>'Hist. country inflation'!OMI256/100</f>
        <v>0</v>
      </c>
      <c r="OKQ7" s="62">
        <f>'Hist. country inflation'!OMJ256/100</f>
        <v>0</v>
      </c>
      <c r="OKR7" s="62">
        <f>'Hist. country inflation'!OMK256/100</f>
        <v>0</v>
      </c>
      <c r="OKS7" s="62">
        <f>'Hist. country inflation'!OML256/100</f>
        <v>0</v>
      </c>
      <c r="OKT7" s="62">
        <f>'Hist. country inflation'!OMM256/100</f>
        <v>0</v>
      </c>
      <c r="OKU7" s="62">
        <f>'Hist. country inflation'!OMN256/100</f>
        <v>0</v>
      </c>
      <c r="OKV7" s="62">
        <f>'Hist. country inflation'!OMO256/100</f>
        <v>0</v>
      </c>
      <c r="OKW7" s="62">
        <f>'Hist. country inflation'!OMP256/100</f>
        <v>0</v>
      </c>
      <c r="OKX7" s="62">
        <f>'Hist. country inflation'!OMQ256/100</f>
        <v>0</v>
      </c>
      <c r="OKY7" s="62">
        <f>'Hist. country inflation'!OMR256/100</f>
        <v>0</v>
      </c>
      <c r="OKZ7" s="62">
        <f>'Hist. country inflation'!OMS256/100</f>
        <v>0</v>
      </c>
      <c r="OLA7" s="62">
        <f>'Hist. country inflation'!OMT256/100</f>
        <v>0</v>
      </c>
      <c r="OLB7" s="62">
        <f>'Hist. country inflation'!OMU256/100</f>
        <v>0</v>
      </c>
      <c r="OLC7" s="62">
        <f>'Hist. country inflation'!OMV256/100</f>
        <v>0</v>
      </c>
      <c r="OLD7" s="62">
        <f>'Hist. country inflation'!OMW256/100</f>
        <v>0</v>
      </c>
      <c r="OLE7" s="62">
        <f>'Hist. country inflation'!OMX256/100</f>
        <v>0</v>
      </c>
      <c r="OLF7" s="62">
        <f>'Hist. country inflation'!OMY256/100</f>
        <v>0</v>
      </c>
      <c r="OLG7" s="62">
        <f>'Hist. country inflation'!OMZ256/100</f>
        <v>0</v>
      </c>
      <c r="OLH7" s="62">
        <f>'Hist. country inflation'!ONA256/100</f>
        <v>0</v>
      </c>
      <c r="OLI7" s="62">
        <f>'Hist. country inflation'!ONB256/100</f>
        <v>0</v>
      </c>
      <c r="OLJ7" s="62">
        <f>'Hist. country inflation'!ONC256/100</f>
        <v>0</v>
      </c>
      <c r="OLK7" s="62">
        <f>'Hist. country inflation'!OND256/100</f>
        <v>0</v>
      </c>
      <c r="OLL7" s="62">
        <f>'Hist. country inflation'!ONE256/100</f>
        <v>0</v>
      </c>
      <c r="OLM7" s="62">
        <f>'Hist. country inflation'!ONF256/100</f>
        <v>0</v>
      </c>
      <c r="OLN7" s="62">
        <f>'Hist. country inflation'!ONG256/100</f>
        <v>0</v>
      </c>
      <c r="OLO7" s="62">
        <f>'Hist. country inflation'!ONH256/100</f>
        <v>0</v>
      </c>
      <c r="OLP7" s="62">
        <f>'Hist. country inflation'!ONI256/100</f>
        <v>0</v>
      </c>
      <c r="OLQ7" s="62">
        <f>'Hist. country inflation'!ONJ256/100</f>
        <v>0</v>
      </c>
      <c r="OLR7" s="62">
        <f>'Hist. country inflation'!ONK256/100</f>
        <v>0</v>
      </c>
      <c r="OLS7" s="62">
        <f>'Hist. country inflation'!ONL256/100</f>
        <v>0</v>
      </c>
      <c r="OLT7" s="62">
        <f>'Hist. country inflation'!ONM256/100</f>
        <v>0</v>
      </c>
      <c r="OLU7" s="62">
        <f>'Hist. country inflation'!ONN256/100</f>
        <v>0</v>
      </c>
      <c r="OLV7" s="62">
        <f>'Hist. country inflation'!ONO256/100</f>
        <v>0</v>
      </c>
      <c r="OLW7" s="62">
        <f>'Hist. country inflation'!ONP256/100</f>
        <v>0</v>
      </c>
      <c r="OLX7" s="62">
        <f>'Hist. country inflation'!ONQ256/100</f>
        <v>0</v>
      </c>
      <c r="OLY7" s="62">
        <f>'Hist. country inflation'!ONR256/100</f>
        <v>0</v>
      </c>
      <c r="OLZ7" s="62">
        <f>'Hist. country inflation'!ONS256/100</f>
        <v>0</v>
      </c>
      <c r="OMA7" s="62">
        <f>'Hist. country inflation'!ONT256/100</f>
        <v>0</v>
      </c>
      <c r="OMB7" s="62">
        <f>'Hist. country inflation'!ONU256/100</f>
        <v>0</v>
      </c>
      <c r="OMC7" s="62">
        <f>'Hist. country inflation'!ONV256/100</f>
        <v>0</v>
      </c>
      <c r="OMD7" s="62">
        <f>'Hist. country inflation'!ONW256/100</f>
        <v>0</v>
      </c>
      <c r="OME7" s="62">
        <f>'Hist. country inflation'!ONX256/100</f>
        <v>0</v>
      </c>
      <c r="OMF7" s="62">
        <f>'Hist. country inflation'!ONY256/100</f>
        <v>0</v>
      </c>
      <c r="OMG7" s="62">
        <f>'Hist. country inflation'!ONZ256/100</f>
        <v>0</v>
      </c>
      <c r="OMH7" s="62">
        <f>'Hist. country inflation'!OOA256/100</f>
        <v>0</v>
      </c>
      <c r="OMI7" s="62">
        <f>'Hist. country inflation'!OOB256/100</f>
        <v>0</v>
      </c>
      <c r="OMJ7" s="62">
        <f>'Hist. country inflation'!OOC256/100</f>
        <v>0</v>
      </c>
      <c r="OMK7" s="62">
        <f>'Hist. country inflation'!OOD256/100</f>
        <v>0</v>
      </c>
      <c r="OML7" s="62">
        <f>'Hist. country inflation'!OOE256/100</f>
        <v>0</v>
      </c>
      <c r="OMM7" s="62">
        <f>'Hist. country inflation'!OOF256/100</f>
        <v>0</v>
      </c>
      <c r="OMN7" s="62">
        <f>'Hist. country inflation'!OOG256/100</f>
        <v>0</v>
      </c>
      <c r="OMO7" s="62">
        <f>'Hist. country inflation'!OOH256/100</f>
        <v>0</v>
      </c>
      <c r="OMP7" s="62">
        <f>'Hist. country inflation'!OOI256/100</f>
        <v>0</v>
      </c>
      <c r="OMQ7" s="62">
        <f>'Hist. country inflation'!OOJ256/100</f>
        <v>0</v>
      </c>
      <c r="OMR7" s="62">
        <f>'Hist. country inflation'!OOK256/100</f>
        <v>0</v>
      </c>
      <c r="OMS7" s="62">
        <f>'Hist. country inflation'!OOL256/100</f>
        <v>0</v>
      </c>
      <c r="OMT7" s="62">
        <f>'Hist. country inflation'!OOM256/100</f>
        <v>0</v>
      </c>
      <c r="OMU7" s="62">
        <f>'Hist. country inflation'!OON256/100</f>
        <v>0</v>
      </c>
      <c r="OMV7" s="62">
        <f>'Hist. country inflation'!OOO256/100</f>
        <v>0</v>
      </c>
      <c r="OMW7" s="62">
        <f>'Hist. country inflation'!OOP256/100</f>
        <v>0</v>
      </c>
      <c r="OMX7" s="62">
        <f>'Hist. country inflation'!OOQ256/100</f>
        <v>0</v>
      </c>
      <c r="OMY7" s="62">
        <f>'Hist. country inflation'!OOR256/100</f>
        <v>0</v>
      </c>
      <c r="OMZ7" s="62">
        <f>'Hist. country inflation'!OOS256/100</f>
        <v>0</v>
      </c>
      <c r="ONA7" s="62">
        <f>'Hist. country inflation'!OOT256/100</f>
        <v>0</v>
      </c>
      <c r="ONB7" s="62">
        <f>'Hist. country inflation'!OOU256/100</f>
        <v>0</v>
      </c>
      <c r="ONC7" s="62">
        <f>'Hist. country inflation'!OOV256/100</f>
        <v>0</v>
      </c>
      <c r="OND7" s="62">
        <f>'Hist. country inflation'!OOW256/100</f>
        <v>0</v>
      </c>
      <c r="ONE7" s="62">
        <f>'Hist. country inflation'!OOX256/100</f>
        <v>0</v>
      </c>
      <c r="ONF7" s="62">
        <f>'Hist. country inflation'!OOY256/100</f>
        <v>0</v>
      </c>
      <c r="ONG7" s="62">
        <f>'Hist. country inflation'!OOZ256/100</f>
        <v>0</v>
      </c>
      <c r="ONH7" s="62">
        <f>'Hist. country inflation'!OPA256/100</f>
        <v>0</v>
      </c>
      <c r="ONI7" s="62">
        <f>'Hist. country inflation'!OPB256/100</f>
        <v>0</v>
      </c>
      <c r="ONJ7" s="62">
        <f>'Hist. country inflation'!OPC256/100</f>
        <v>0</v>
      </c>
      <c r="ONK7" s="62">
        <f>'Hist. country inflation'!OPD256/100</f>
        <v>0</v>
      </c>
      <c r="ONL7" s="62">
        <f>'Hist. country inflation'!OPE256/100</f>
        <v>0</v>
      </c>
      <c r="ONM7" s="62">
        <f>'Hist. country inflation'!OPF256/100</f>
        <v>0</v>
      </c>
      <c r="ONN7" s="62">
        <f>'Hist. country inflation'!OPG256/100</f>
        <v>0</v>
      </c>
      <c r="ONO7" s="62">
        <f>'Hist. country inflation'!OPH256/100</f>
        <v>0</v>
      </c>
      <c r="ONP7" s="62">
        <f>'Hist. country inflation'!OPI256/100</f>
        <v>0</v>
      </c>
      <c r="ONQ7" s="62">
        <f>'Hist. country inflation'!OPJ256/100</f>
        <v>0</v>
      </c>
      <c r="ONR7" s="62">
        <f>'Hist. country inflation'!OPK256/100</f>
        <v>0</v>
      </c>
      <c r="ONS7" s="62">
        <f>'Hist. country inflation'!OPL256/100</f>
        <v>0</v>
      </c>
      <c r="ONT7" s="62">
        <f>'Hist. country inflation'!OPM256/100</f>
        <v>0</v>
      </c>
      <c r="ONU7" s="62">
        <f>'Hist. country inflation'!OPN256/100</f>
        <v>0</v>
      </c>
      <c r="ONV7" s="62">
        <f>'Hist. country inflation'!OPO256/100</f>
        <v>0</v>
      </c>
      <c r="ONW7" s="62">
        <f>'Hist. country inflation'!OPP256/100</f>
        <v>0</v>
      </c>
      <c r="ONX7" s="62">
        <f>'Hist. country inflation'!OPQ256/100</f>
        <v>0</v>
      </c>
      <c r="ONY7" s="62">
        <f>'Hist. country inflation'!OPR256/100</f>
        <v>0</v>
      </c>
      <c r="ONZ7" s="62">
        <f>'Hist. country inflation'!OPS256/100</f>
        <v>0</v>
      </c>
      <c r="OOA7" s="62">
        <f>'Hist. country inflation'!OPT256/100</f>
        <v>0</v>
      </c>
      <c r="OOB7" s="62">
        <f>'Hist. country inflation'!OPU256/100</f>
        <v>0</v>
      </c>
      <c r="OOC7" s="62">
        <f>'Hist. country inflation'!OPV256/100</f>
        <v>0</v>
      </c>
      <c r="OOD7" s="62">
        <f>'Hist. country inflation'!OPW256/100</f>
        <v>0</v>
      </c>
      <c r="OOE7" s="62">
        <f>'Hist. country inflation'!OPX256/100</f>
        <v>0</v>
      </c>
      <c r="OOF7" s="62">
        <f>'Hist. country inflation'!OPY256/100</f>
        <v>0</v>
      </c>
      <c r="OOG7" s="62">
        <f>'Hist. country inflation'!OPZ256/100</f>
        <v>0</v>
      </c>
      <c r="OOH7" s="62">
        <f>'Hist. country inflation'!OQA256/100</f>
        <v>0</v>
      </c>
      <c r="OOI7" s="62">
        <f>'Hist. country inflation'!OQB256/100</f>
        <v>0</v>
      </c>
      <c r="OOJ7" s="62">
        <f>'Hist. country inflation'!OQC256/100</f>
        <v>0</v>
      </c>
      <c r="OOK7" s="62">
        <f>'Hist. country inflation'!OQD256/100</f>
        <v>0</v>
      </c>
      <c r="OOL7" s="62">
        <f>'Hist. country inflation'!OQE256/100</f>
        <v>0</v>
      </c>
      <c r="OOM7" s="62">
        <f>'Hist. country inflation'!OQF256/100</f>
        <v>0</v>
      </c>
      <c r="OON7" s="62">
        <f>'Hist. country inflation'!OQG256/100</f>
        <v>0</v>
      </c>
      <c r="OOO7" s="62">
        <f>'Hist. country inflation'!OQH256/100</f>
        <v>0</v>
      </c>
      <c r="OOP7" s="62">
        <f>'Hist. country inflation'!OQI256/100</f>
        <v>0</v>
      </c>
      <c r="OOQ7" s="62">
        <f>'Hist. country inflation'!OQJ256/100</f>
        <v>0</v>
      </c>
      <c r="OOR7" s="62">
        <f>'Hist. country inflation'!OQK256/100</f>
        <v>0</v>
      </c>
      <c r="OOS7" s="62">
        <f>'Hist. country inflation'!OQL256/100</f>
        <v>0</v>
      </c>
      <c r="OOT7" s="62">
        <f>'Hist. country inflation'!OQM256/100</f>
        <v>0</v>
      </c>
      <c r="OOU7" s="62">
        <f>'Hist. country inflation'!OQN256/100</f>
        <v>0</v>
      </c>
      <c r="OOV7" s="62">
        <f>'Hist. country inflation'!OQO256/100</f>
        <v>0</v>
      </c>
      <c r="OOW7" s="62">
        <f>'Hist. country inflation'!OQP256/100</f>
        <v>0</v>
      </c>
      <c r="OOX7" s="62">
        <f>'Hist. country inflation'!OQQ256/100</f>
        <v>0</v>
      </c>
      <c r="OOY7" s="62">
        <f>'Hist. country inflation'!OQR256/100</f>
        <v>0</v>
      </c>
      <c r="OOZ7" s="62">
        <f>'Hist. country inflation'!OQS256/100</f>
        <v>0</v>
      </c>
      <c r="OPA7" s="62">
        <f>'Hist. country inflation'!OQT256/100</f>
        <v>0</v>
      </c>
      <c r="OPB7" s="62">
        <f>'Hist. country inflation'!OQU256/100</f>
        <v>0</v>
      </c>
      <c r="OPC7" s="62">
        <f>'Hist. country inflation'!OQV256/100</f>
        <v>0</v>
      </c>
      <c r="OPD7" s="62">
        <f>'Hist. country inflation'!OQW256/100</f>
        <v>0</v>
      </c>
      <c r="OPE7" s="62">
        <f>'Hist. country inflation'!OQX256/100</f>
        <v>0</v>
      </c>
      <c r="OPF7" s="62">
        <f>'Hist. country inflation'!OQY256/100</f>
        <v>0</v>
      </c>
      <c r="OPG7" s="62">
        <f>'Hist. country inflation'!OQZ256/100</f>
        <v>0</v>
      </c>
      <c r="OPH7" s="62">
        <f>'Hist. country inflation'!ORA256/100</f>
        <v>0</v>
      </c>
      <c r="OPI7" s="62">
        <f>'Hist. country inflation'!ORB256/100</f>
        <v>0</v>
      </c>
      <c r="OPJ7" s="62">
        <f>'Hist. country inflation'!ORC256/100</f>
        <v>0</v>
      </c>
      <c r="OPK7" s="62">
        <f>'Hist. country inflation'!ORD256/100</f>
        <v>0</v>
      </c>
      <c r="OPL7" s="62">
        <f>'Hist. country inflation'!ORE256/100</f>
        <v>0</v>
      </c>
      <c r="OPM7" s="62">
        <f>'Hist. country inflation'!ORF256/100</f>
        <v>0</v>
      </c>
      <c r="OPN7" s="62">
        <f>'Hist. country inflation'!ORG256/100</f>
        <v>0</v>
      </c>
      <c r="OPO7" s="62">
        <f>'Hist. country inflation'!ORH256/100</f>
        <v>0</v>
      </c>
      <c r="OPP7" s="62">
        <f>'Hist. country inflation'!ORI256/100</f>
        <v>0</v>
      </c>
      <c r="OPQ7" s="62">
        <f>'Hist. country inflation'!ORJ256/100</f>
        <v>0</v>
      </c>
      <c r="OPR7" s="62">
        <f>'Hist. country inflation'!ORK256/100</f>
        <v>0</v>
      </c>
      <c r="OPS7" s="62">
        <f>'Hist. country inflation'!ORL256/100</f>
        <v>0</v>
      </c>
      <c r="OPT7" s="62">
        <f>'Hist. country inflation'!ORM256/100</f>
        <v>0</v>
      </c>
      <c r="OPU7" s="62">
        <f>'Hist. country inflation'!ORN256/100</f>
        <v>0</v>
      </c>
      <c r="OPV7" s="62">
        <f>'Hist. country inflation'!ORO256/100</f>
        <v>0</v>
      </c>
      <c r="OPW7" s="62">
        <f>'Hist. country inflation'!ORP256/100</f>
        <v>0</v>
      </c>
      <c r="OPX7" s="62">
        <f>'Hist. country inflation'!ORQ256/100</f>
        <v>0</v>
      </c>
      <c r="OPY7" s="62">
        <f>'Hist. country inflation'!ORR256/100</f>
        <v>0</v>
      </c>
      <c r="OPZ7" s="62">
        <f>'Hist. country inflation'!ORS256/100</f>
        <v>0</v>
      </c>
      <c r="OQA7" s="62">
        <f>'Hist. country inflation'!ORT256/100</f>
        <v>0</v>
      </c>
      <c r="OQB7" s="62">
        <f>'Hist. country inflation'!ORU256/100</f>
        <v>0</v>
      </c>
      <c r="OQC7" s="62">
        <f>'Hist. country inflation'!ORV256/100</f>
        <v>0</v>
      </c>
      <c r="OQD7" s="62">
        <f>'Hist. country inflation'!ORW256/100</f>
        <v>0</v>
      </c>
      <c r="OQE7" s="62">
        <f>'Hist. country inflation'!ORX256/100</f>
        <v>0</v>
      </c>
      <c r="OQF7" s="62">
        <f>'Hist. country inflation'!ORY256/100</f>
        <v>0</v>
      </c>
      <c r="OQG7" s="62">
        <f>'Hist. country inflation'!ORZ256/100</f>
        <v>0</v>
      </c>
      <c r="OQH7" s="62">
        <f>'Hist. country inflation'!OSA256/100</f>
        <v>0</v>
      </c>
      <c r="OQI7" s="62">
        <f>'Hist. country inflation'!OSB256/100</f>
        <v>0</v>
      </c>
      <c r="OQJ7" s="62">
        <f>'Hist. country inflation'!OSC256/100</f>
        <v>0</v>
      </c>
      <c r="OQK7" s="62">
        <f>'Hist. country inflation'!OSD256/100</f>
        <v>0</v>
      </c>
      <c r="OQL7" s="62">
        <f>'Hist. country inflation'!OSE256/100</f>
        <v>0</v>
      </c>
      <c r="OQM7" s="62">
        <f>'Hist. country inflation'!OSF256/100</f>
        <v>0</v>
      </c>
      <c r="OQN7" s="62">
        <f>'Hist. country inflation'!OSG256/100</f>
        <v>0</v>
      </c>
      <c r="OQO7" s="62">
        <f>'Hist. country inflation'!OSH256/100</f>
        <v>0</v>
      </c>
      <c r="OQP7" s="62">
        <f>'Hist. country inflation'!OSI256/100</f>
        <v>0</v>
      </c>
      <c r="OQQ7" s="62">
        <f>'Hist. country inflation'!OSJ256/100</f>
        <v>0</v>
      </c>
      <c r="OQR7" s="62">
        <f>'Hist. country inflation'!OSK256/100</f>
        <v>0</v>
      </c>
      <c r="OQS7" s="62">
        <f>'Hist. country inflation'!OSL256/100</f>
        <v>0</v>
      </c>
      <c r="OQT7" s="62">
        <f>'Hist. country inflation'!OSM256/100</f>
        <v>0</v>
      </c>
      <c r="OQU7" s="62">
        <f>'Hist. country inflation'!OSN256/100</f>
        <v>0</v>
      </c>
      <c r="OQV7" s="62">
        <f>'Hist. country inflation'!OSO256/100</f>
        <v>0</v>
      </c>
      <c r="OQW7" s="62">
        <f>'Hist. country inflation'!OSP256/100</f>
        <v>0</v>
      </c>
      <c r="OQX7" s="62">
        <f>'Hist. country inflation'!OSQ256/100</f>
        <v>0</v>
      </c>
      <c r="OQY7" s="62">
        <f>'Hist. country inflation'!OSR256/100</f>
        <v>0</v>
      </c>
      <c r="OQZ7" s="62">
        <f>'Hist. country inflation'!OSS256/100</f>
        <v>0</v>
      </c>
      <c r="ORA7" s="62">
        <f>'Hist. country inflation'!OST256/100</f>
        <v>0</v>
      </c>
      <c r="ORB7" s="62">
        <f>'Hist. country inflation'!OSU256/100</f>
        <v>0</v>
      </c>
      <c r="ORC7" s="62">
        <f>'Hist. country inflation'!OSV256/100</f>
        <v>0</v>
      </c>
      <c r="ORD7" s="62">
        <f>'Hist. country inflation'!OSW256/100</f>
        <v>0</v>
      </c>
      <c r="ORE7" s="62">
        <f>'Hist. country inflation'!OSX256/100</f>
        <v>0</v>
      </c>
      <c r="ORF7" s="62">
        <f>'Hist. country inflation'!OSY256/100</f>
        <v>0</v>
      </c>
      <c r="ORG7" s="62">
        <f>'Hist. country inflation'!OSZ256/100</f>
        <v>0</v>
      </c>
      <c r="ORH7" s="62">
        <f>'Hist. country inflation'!OTA256/100</f>
        <v>0</v>
      </c>
      <c r="ORI7" s="62">
        <f>'Hist. country inflation'!OTB256/100</f>
        <v>0</v>
      </c>
      <c r="ORJ7" s="62">
        <f>'Hist. country inflation'!OTC256/100</f>
        <v>0</v>
      </c>
      <c r="ORK7" s="62">
        <f>'Hist. country inflation'!OTD256/100</f>
        <v>0</v>
      </c>
      <c r="ORL7" s="62">
        <f>'Hist. country inflation'!OTE256/100</f>
        <v>0</v>
      </c>
      <c r="ORM7" s="62">
        <f>'Hist. country inflation'!OTF256/100</f>
        <v>0</v>
      </c>
      <c r="ORN7" s="62">
        <f>'Hist. country inflation'!OTG256/100</f>
        <v>0</v>
      </c>
      <c r="ORO7" s="62">
        <f>'Hist. country inflation'!OTH256/100</f>
        <v>0</v>
      </c>
      <c r="ORP7" s="62">
        <f>'Hist. country inflation'!OTI256/100</f>
        <v>0</v>
      </c>
      <c r="ORQ7" s="62">
        <f>'Hist. country inflation'!OTJ256/100</f>
        <v>0</v>
      </c>
      <c r="ORR7" s="62">
        <f>'Hist. country inflation'!OTK256/100</f>
        <v>0</v>
      </c>
      <c r="ORS7" s="62">
        <f>'Hist. country inflation'!OTL256/100</f>
        <v>0</v>
      </c>
      <c r="ORT7" s="62">
        <f>'Hist. country inflation'!OTM256/100</f>
        <v>0</v>
      </c>
      <c r="ORU7" s="62">
        <f>'Hist. country inflation'!OTN256/100</f>
        <v>0</v>
      </c>
      <c r="ORV7" s="62">
        <f>'Hist. country inflation'!OTO256/100</f>
        <v>0</v>
      </c>
      <c r="ORW7" s="62">
        <f>'Hist. country inflation'!OTP256/100</f>
        <v>0</v>
      </c>
      <c r="ORX7" s="62">
        <f>'Hist. country inflation'!OTQ256/100</f>
        <v>0</v>
      </c>
      <c r="ORY7" s="62">
        <f>'Hist. country inflation'!OTR256/100</f>
        <v>0</v>
      </c>
      <c r="ORZ7" s="62">
        <f>'Hist. country inflation'!OTS256/100</f>
        <v>0</v>
      </c>
      <c r="OSA7" s="62">
        <f>'Hist. country inflation'!OTT256/100</f>
        <v>0</v>
      </c>
      <c r="OSB7" s="62">
        <f>'Hist. country inflation'!OTU256/100</f>
        <v>0</v>
      </c>
      <c r="OSC7" s="62">
        <f>'Hist. country inflation'!OTV256/100</f>
        <v>0</v>
      </c>
      <c r="OSD7" s="62">
        <f>'Hist. country inflation'!OTW256/100</f>
        <v>0</v>
      </c>
      <c r="OSE7" s="62">
        <f>'Hist. country inflation'!OTX256/100</f>
        <v>0</v>
      </c>
      <c r="OSF7" s="62">
        <f>'Hist. country inflation'!OTY256/100</f>
        <v>0</v>
      </c>
      <c r="OSG7" s="62">
        <f>'Hist. country inflation'!OTZ256/100</f>
        <v>0</v>
      </c>
      <c r="OSH7" s="62">
        <f>'Hist. country inflation'!OUA256/100</f>
        <v>0</v>
      </c>
      <c r="OSI7" s="62">
        <f>'Hist. country inflation'!OUB256/100</f>
        <v>0</v>
      </c>
      <c r="OSJ7" s="62">
        <f>'Hist. country inflation'!OUC256/100</f>
        <v>0</v>
      </c>
      <c r="OSK7" s="62">
        <f>'Hist. country inflation'!OUD256/100</f>
        <v>0</v>
      </c>
      <c r="OSL7" s="62">
        <f>'Hist. country inflation'!OUE256/100</f>
        <v>0</v>
      </c>
      <c r="OSM7" s="62">
        <f>'Hist. country inflation'!OUF256/100</f>
        <v>0</v>
      </c>
      <c r="OSN7" s="62">
        <f>'Hist. country inflation'!OUG256/100</f>
        <v>0</v>
      </c>
      <c r="OSO7" s="62">
        <f>'Hist. country inflation'!OUH256/100</f>
        <v>0</v>
      </c>
      <c r="OSP7" s="62">
        <f>'Hist. country inflation'!OUI256/100</f>
        <v>0</v>
      </c>
      <c r="OSQ7" s="62">
        <f>'Hist. country inflation'!OUJ256/100</f>
        <v>0</v>
      </c>
      <c r="OSR7" s="62">
        <f>'Hist. country inflation'!OUK256/100</f>
        <v>0</v>
      </c>
      <c r="OSS7" s="62">
        <f>'Hist. country inflation'!OUL256/100</f>
        <v>0</v>
      </c>
      <c r="OST7" s="62">
        <f>'Hist. country inflation'!OUM256/100</f>
        <v>0</v>
      </c>
      <c r="OSU7" s="62">
        <f>'Hist. country inflation'!OUN256/100</f>
        <v>0</v>
      </c>
      <c r="OSV7" s="62">
        <f>'Hist. country inflation'!OUO256/100</f>
        <v>0</v>
      </c>
      <c r="OSW7" s="62">
        <f>'Hist. country inflation'!OUP256/100</f>
        <v>0</v>
      </c>
      <c r="OSX7" s="62">
        <f>'Hist. country inflation'!OUQ256/100</f>
        <v>0</v>
      </c>
      <c r="OSY7" s="62">
        <f>'Hist. country inflation'!OUR256/100</f>
        <v>0</v>
      </c>
      <c r="OSZ7" s="62">
        <f>'Hist. country inflation'!OUS256/100</f>
        <v>0</v>
      </c>
      <c r="OTA7" s="62">
        <f>'Hist. country inflation'!OUT256/100</f>
        <v>0</v>
      </c>
      <c r="OTB7" s="62">
        <f>'Hist. country inflation'!OUU256/100</f>
        <v>0</v>
      </c>
      <c r="OTC7" s="62">
        <f>'Hist. country inflation'!OUV256/100</f>
        <v>0</v>
      </c>
      <c r="OTD7" s="62">
        <f>'Hist. country inflation'!OUW256/100</f>
        <v>0</v>
      </c>
      <c r="OTE7" s="62">
        <f>'Hist. country inflation'!OUX256/100</f>
        <v>0</v>
      </c>
      <c r="OTF7" s="62">
        <f>'Hist. country inflation'!OUY256/100</f>
        <v>0</v>
      </c>
      <c r="OTG7" s="62">
        <f>'Hist. country inflation'!OUZ256/100</f>
        <v>0</v>
      </c>
      <c r="OTH7" s="62">
        <f>'Hist. country inflation'!OVA256/100</f>
        <v>0</v>
      </c>
      <c r="OTI7" s="62">
        <f>'Hist. country inflation'!OVB256/100</f>
        <v>0</v>
      </c>
      <c r="OTJ7" s="62">
        <f>'Hist. country inflation'!OVC256/100</f>
        <v>0</v>
      </c>
      <c r="OTK7" s="62">
        <f>'Hist. country inflation'!OVD256/100</f>
        <v>0</v>
      </c>
      <c r="OTL7" s="62">
        <f>'Hist. country inflation'!OVE256/100</f>
        <v>0</v>
      </c>
      <c r="OTM7" s="62">
        <f>'Hist. country inflation'!OVF256/100</f>
        <v>0</v>
      </c>
      <c r="OTN7" s="62">
        <f>'Hist. country inflation'!OVG256/100</f>
        <v>0</v>
      </c>
      <c r="OTO7" s="62">
        <f>'Hist. country inflation'!OVH256/100</f>
        <v>0</v>
      </c>
      <c r="OTP7" s="62">
        <f>'Hist. country inflation'!OVI256/100</f>
        <v>0</v>
      </c>
      <c r="OTQ7" s="62">
        <f>'Hist. country inflation'!OVJ256/100</f>
        <v>0</v>
      </c>
      <c r="OTR7" s="62">
        <f>'Hist. country inflation'!OVK256/100</f>
        <v>0</v>
      </c>
      <c r="OTS7" s="62">
        <f>'Hist. country inflation'!OVL256/100</f>
        <v>0</v>
      </c>
      <c r="OTT7" s="62">
        <f>'Hist. country inflation'!OVM256/100</f>
        <v>0</v>
      </c>
      <c r="OTU7" s="62">
        <f>'Hist. country inflation'!OVN256/100</f>
        <v>0</v>
      </c>
      <c r="OTV7" s="62">
        <f>'Hist. country inflation'!OVO256/100</f>
        <v>0</v>
      </c>
      <c r="OTW7" s="62">
        <f>'Hist. country inflation'!OVP256/100</f>
        <v>0</v>
      </c>
      <c r="OTX7" s="62">
        <f>'Hist. country inflation'!OVQ256/100</f>
        <v>0</v>
      </c>
      <c r="OTY7" s="62">
        <f>'Hist. country inflation'!OVR256/100</f>
        <v>0</v>
      </c>
      <c r="OTZ7" s="62">
        <f>'Hist. country inflation'!OVS256/100</f>
        <v>0</v>
      </c>
      <c r="OUA7" s="62">
        <f>'Hist. country inflation'!OVT256/100</f>
        <v>0</v>
      </c>
      <c r="OUB7" s="62">
        <f>'Hist. country inflation'!OVU256/100</f>
        <v>0</v>
      </c>
      <c r="OUC7" s="62">
        <f>'Hist. country inflation'!OVV256/100</f>
        <v>0</v>
      </c>
      <c r="OUD7" s="62">
        <f>'Hist. country inflation'!OVW256/100</f>
        <v>0</v>
      </c>
      <c r="OUE7" s="62">
        <f>'Hist. country inflation'!OVX256/100</f>
        <v>0</v>
      </c>
      <c r="OUF7" s="62">
        <f>'Hist. country inflation'!OVY256/100</f>
        <v>0</v>
      </c>
      <c r="OUG7" s="62">
        <f>'Hist. country inflation'!OVZ256/100</f>
        <v>0</v>
      </c>
      <c r="OUH7" s="62">
        <f>'Hist. country inflation'!OWA256/100</f>
        <v>0</v>
      </c>
      <c r="OUI7" s="62">
        <f>'Hist. country inflation'!OWB256/100</f>
        <v>0</v>
      </c>
      <c r="OUJ7" s="62">
        <f>'Hist. country inflation'!OWC256/100</f>
        <v>0</v>
      </c>
      <c r="OUK7" s="62">
        <f>'Hist. country inflation'!OWD256/100</f>
        <v>0</v>
      </c>
      <c r="OUL7" s="62">
        <f>'Hist. country inflation'!OWE256/100</f>
        <v>0</v>
      </c>
      <c r="OUM7" s="62">
        <f>'Hist. country inflation'!OWF256/100</f>
        <v>0</v>
      </c>
      <c r="OUN7" s="62">
        <f>'Hist. country inflation'!OWG256/100</f>
        <v>0</v>
      </c>
      <c r="OUO7" s="62">
        <f>'Hist. country inflation'!OWH256/100</f>
        <v>0</v>
      </c>
      <c r="OUP7" s="62">
        <f>'Hist. country inflation'!OWI256/100</f>
        <v>0</v>
      </c>
      <c r="OUQ7" s="62">
        <f>'Hist. country inflation'!OWJ256/100</f>
        <v>0</v>
      </c>
      <c r="OUR7" s="62">
        <f>'Hist. country inflation'!OWK256/100</f>
        <v>0</v>
      </c>
      <c r="OUS7" s="62">
        <f>'Hist. country inflation'!OWL256/100</f>
        <v>0</v>
      </c>
      <c r="OUT7" s="62">
        <f>'Hist. country inflation'!OWM256/100</f>
        <v>0</v>
      </c>
      <c r="OUU7" s="62">
        <f>'Hist. country inflation'!OWN256/100</f>
        <v>0</v>
      </c>
      <c r="OUV7" s="62">
        <f>'Hist. country inflation'!OWO256/100</f>
        <v>0</v>
      </c>
      <c r="OUW7" s="62">
        <f>'Hist. country inflation'!OWP256/100</f>
        <v>0</v>
      </c>
      <c r="OUX7" s="62">
        <f>'Hist. country inflation'!OWQ256/100</f>
        <v>0</v>
      </c>
      <c r="OUY7" s="62">
        <f>'Hist. country inflation'!OWR256/100</f>
        <v>0</v>
      </c>
      <c r="OUZ7" s="62">
        <f>'Hist. country inflation'!OWS256/100</f>
        <v>0</v>
      </c>
      <c r="OVA7" s="62">
        <f>'Hist. country inflation'!OWT256/100</f>
        <v>0</v>
      </c>
      <c r="OVB7" s="62">
        <f>'Hist. country inflation'!OWU256/100</f>
        <v>0</v>
      </c>
      <c r="OVC7" s="62">
        <f>'Hist. country inflation'!OWV256/100</f>
        <v>0</v>
      </c>
      <c r="OVD7" s="62">
        <f>'Hist. country inflation'!OWW256/100</f>
        <v>0</v>
      </c>
      <c r="OVE7" s="62">
        <f>'Hist. country inflation'!OWX256/100</f>
        <v>0</v>
      </c>
      <c r="OVF7" s="62">
        <f>'Hist. country inflation'!OWY256/100</f>
        <v>0</v>
      </c>
      <c r="OVG7" s="62">
        <f>'Hist. country inflation'!OWZ256/100</f>
        <v>0</v>
      </c>
      <c r="OVH7" s="62">
        <f>'Hist. country inflation'!OXA256/100</f>
        <v>0</v>
      </c>
      <c r="OVI7" s="62">
        <f>'Hist. country inflation'!OXB256/100</f>
        <v>0</v>
      </c>
      <c r="OVJ7" s="62">
        <f>'Hist. country inflation'!OXC256/100</f>
        <v>0</v>
      </c>
      <c r="OVK7" s="62">
        <f>'Hist. country inflation'!OXD256/100</f>
        <v>0</v>
      </c>
      <c r="OVL7" s="62">
        <f>'Hist. country inflation'!OXE256/100</f>
        <v>0</v>
      </c>
      <c r="OVM7" s="62">
        <f>'Hist. country inflation'!OXF256/100</f>
        <v>0</v>
      </c>
      <c r="OVN7" s="62">
        <f>'Hist. country inflation'!OXG256/100</f>
        <v>0</v>
      </c>
      <c r="OVO7" s="62">
        <f>'Hist. country inflation'!OXH256/100</f>
        <v>0</v>
      </c>
      <c r="OVP7" s="62">
        <f>'Hist. country inflation'!OXI256/100</f>
        <v>0</v>
      </c>
      <c r="OVQ7" s="62">
        <f>'Hist. country inflation'!OXJ256/100</f>
        <v>0</v>
      </c>
      <c r="OVR7" s="62">
        <f>'Hist. country inflation'!OXK256/100</f>
        <v>0</v>
      </c>
      <c r="OVS7" s="62">
        <f>'Hist. country inflation'!OXL256/100</f>
        <v>0</v>
      </c>
      <c r="OVT7" s="62">
        <f>'Hist. country inflation'!OXM256/100</f>
        <v>0</v>
      </c>
      <c r="OVU7" s="62">
        <f>'Hist. country inflation'!OXN256/100</f>
        <v>0</v>
      </c>
      <c r="OVV7" s="62">
        <f>'Hist. country inflation'!OXO256/100</f>
        <v>0</v>
      </c>
      <c r="OVW7" s="62">
        <f>'Hist. country inflation'!OXP256/100</f>
        <v>0</v>
      </c>
      <c r="OVX7" s="62">
        <f>'Hist. country inflation'!OXQ256/100</f>
        <v>0</v>
      </c>
      <c r="OVY7" s="62">
        <f>'Hist. country inflation'!OXR256/100</f>
        <v>0</v>
      </c>
      <c r="OVZ7" s="62">
        <f>'Hist. country inflation'!OXS256/100</f>
        <v>0</v>
      </c>
      <c r="OWA7" s="62">
        <f>'Hist. country inflation'!OXT256/100</f>
        <v>0</v>
      </c>
      <c r="OWB7" s="62">
        <f>'Hist. country inflation'!OXU256/100</f>
        <v>0</v>
      </c>
      <c r="OWC7" s="62">
        <f>'Hist. country inflation'!OXV256/100</f>
        <v>0</v>
      </c>
      <c r="OWD7" s="62">
        <f>'Hist. country inflation'!OXW256/100</f>
        <v>0</v>
      </c>
      <c r="OWE7" s="62">
        <f>'Hist. country inflation'!OXX256/100</f>
        <v>0</v>
      </c>
      <c r="OWF7" s="62">
        <f>'Hist. country inflation'!OXY256/100</f>
        <v>0</v>
      </c>
      <c r="OWG7" s="62">
        <f>'Hist. country inflation'!OXZ256/100</f>
        <v>0</v>
      </c>
      <c r="OWH7" s="62">
        <f>'Hist. country inflation'!OYA256/100</f>
        <v>0</v>
      </c>
      <c r="OWI7" s="62">
        <f>'Hist. country inflation'!OYB256/100</f>
        <v>0</v>
      </c>
      <c r="OWJ7" s="62">
        <f>'Hist. country inflation'!OYC256/100</f>
        <v>0</v>
      </c>
      <c r="OWK7" s="62">
        <f>'Hist. country inflation'!OYD256/100</f>
        <v>0</v>
      </c>
      <c r="OWL7" s="62">
        <f>'Hist. country inflation'!OYE256/100</f>
        <v>0</v>
      </c>
      <c r="OWM7" s="62">
        <f>'Hist. country inflation'!OYF256/100</f>
        <v>0</v>
      </c>
      <c r="OWN7" s="62">
        <f>'Hist. country inflation'!OYG256/100</f>
        <v>0</v>
      </c>
      <c r="OWO7" s="62">
        <f>'Hist. country inflation'!OYH256/100</f>
        <v>0</v>
      </c>
      <c r="OWP7" s="62">
        <f>'Hist. country inflation'!OYI256/100</f>
        <v>0</v>
      </c>
      <c r="OWQ7" s="62">
        <f>'Hist. country inflation'!OYJ256/100</f>
        <v>0</v>
      </c>
      <c r="OWR7" s="62">
        <f>'Hist. country inflation'!OYK256/100</f>
        <v>0</v>
      </c>
      <c r="OWS7" s="62">
        <f>'Hist. country inflation'!OYL256/100</f>
        <v>0</v>
      </c>
      <c r="OWT7" s="62">
        <f>'Hist. country inflation'!OYM256/100</f>
        <v>0</v>
      </c>
      <c r="OWU7" s="62">
        <f>'Hist. country inflation'!OYN256/100</f>
        <v>0</v>
      </c>
      <c r="OWV7" s="62">
        <f>'Hist. country inflation'!OYO256/100</f>
        <v>0</v>
      </c>
      <c r="OWW7" s="62">
        <f>'Hist. country inflation'!OYP256/100</f>
        <v>0</v>
      </c>
      <c r="OWX7" s="62">
        <f>'Hist. country inflation'!OYQ256/100</f>
        <v>0</v>
      </c>
      <c r="OWY7" s="62">
        <f>'Hist. country inflation'!OYR256/100</f>
        <v>0</v>
      </c>
      <c r="OWZ7" s="62">
        <f>'Hist. country inflation'!OYS256/100</f>
        <v>0</v>
      </c>
      <c r="OXA7" s="62">
        <f>'Hist. country inflation'!OYT256/100</f>
        <v>0</v>
      </c>
      <c r="OXB7" s="62">
        <f>'Hist. country inflation'!OYU256/100</f>
        <v>0</v>
      </c>
      <c r="OXC7" s="62">
        <f>'Hist. country inflation'!OYV256/100</f>
        <v>0</v>
      </c>
      <c r="OXD7" s="62">
        <f>'Hist. country inflation'!OYW256/100</f>
        <v>0</v>
      </c>
      <c r="OXE7" s="62">
        <f>'Hist. country inflation'!OYX256/100</f>
        <v>0</v>
      </c>
      <c r="OXF7" s="62">
        <f>'Hist. country inflation'!OYY256/100</f>
        <v>0</v>
      </c>
      <c r="OXG7" s="62">
        <f>'Hist. country inflation'!OYZ256/100</f>
        <v>0</v>
      </c>
      <c r="OXH7" s="62">
        <f>'Hist. country inflation'!OZA256/100</f>
        <v>0</v>
      </c>
      <c r="OXI7" s="62">
        <f>'Hist. country inflation'!OZB256/100</f>
        <v>0</v>
      </c>
      <c r="OXJ7" s="62">
        <f>'Hist. country inflation'!OZC256/100</f>
        <v>0</v>
      </c>
      <c r="OXK7" s="62">
        <f>'Hist. country inflation'!OZD256/100</f>
        <v>0</v>
      </c>
      <c r="OXL7" s="62">
        <f>'Hist. country inflation'!OZE256/100</f>
        <v>0</v>
      </c>
      <c r="OXM7" s="62">
        <f>'Hist. country inflation'!OZF256/100</f>
        <v>0</v>
      </c>
      <c r="OXN7" s="62">
        <f>'Hist. country inflation'!OZG256/100</f>
        <v>0</v>
      </c>
      <c r="OXO7" s="62">
        <f>'Hist. country inflation'!OZH256/100</f>
        <v>0</v>
      </c>
      <c r="OXP7" s="62">
        <f>'Hist. country inflation'!OZI256/100</f>
        <v>0</v>
      </c>
      <c r="OXQ7" s="62">
        <f>'Hist. country inflation'!OZJ256/100</f>
        <v>0</v>
      </c>
      <c r="OXR7" s="62">
        <f>'Hist. country inflation'!OZK256/100</f>
        <v>0</v>
      </c>
      <c r="OXS7" s="62">
        <f>'Hist. country inflation'!OZL256/100</f>
        <v>0</v>
      </c>
      <c r="OXT7" s="62">
        <f>'Hist. country inflation'!OZM256/100</f>
        <v>0</v>
      </c>
      <c r="OXU7" s="62">
        <f>'Hist. country inflation'!OZN256/100</f>
        <v>0</v>
      </c>
      <c r="OXV7" s="62">
        <f>'Hist. country inflation'!OZO256/100</f>
        <v>0</v>
      </c>
      <c r="OXW7" s="62">
        <f>'Hist. country inflation'!OZP256/100</f>
        <v>0</v>
      </c>
      <c r="OXX7" s="62">
        <f>'Hist. country inflation'!OZQ256/100</f>
        <v>0</v>
      </c>
      <c r="OXY7" s="62">
        <f>'Hist. country inflation'!OZR256/100</f>
        <v>0</v>
      </c>
      <c r="OXZ7" s="62">
        <f>'Hist. country inflation'!OZS256/100</f>
        <v>0</v>
      </c>
      <c r="OYA7" s="62">
        <f>'Hist. country inflation'!OZT256/100</f>
        <v>0</v>
      </c>
      <c r="OYB7" s="62">
        <f>'Hist. country inflation'!OZU256/100</f>
        <v>0</v>
      </c>
      <c r="OYC7" s="62">
        <f>'Hist. country inflation'!OZV256/100</f>
        <v>0</v>
      </c>
      <c r="OYD7" s="62">
        <f>'Hist. country inflation'!OZW256/100</f>
        <v>0</v>
      </c>
      <c r="OYE7" s="62">
        <f>'Hist. country inflation'!OZX256/100</f>
        <v>0</v>
      </c>
      <c r="OYF7" s="62">
        <f>'Hist. country inflation'!OZY256/100</f>
        <v>0</v>
      </c>
      <c r="OYG7" s="62">
        <f>'Hist. country inflation'!OZZ256/100</f>
        <v>0</v>
      </c>
      <c r="OYH7" s="62">
        <f>'Hist. country inflation'!PAA256/100</f>
        <v>0</v>
      </c>
      <c r="OYI7" s="62">
        <f>'Hist. country inflation'!PAB256/100</f>
        <v>0</v>
      </c>
      <c r="OYJ7" s="62">
        <f>'Hist. country inflation'!PAC256/100</f>
        <v>0</v>
      </c>
      <c r="OYK7" s="62">
        <f>'Hist. country inflation'!PAD256/100</f>
        <v>0</v>
      </c>
      <c r="OYL7" s="62">
        <f>'Hist. country inflation'!PAE256/100</f>
        <v>0</v>
      </c>
      <c r="OYM7" s="62">
        <f>'Hist. country inflation'!PAF256/100</f>
        <v>0</v>
      </c>
      <c r="OYN7" s="62">
        <f>'Hist. country inflation'!PAG256/100</f>
        <v>0</v>
      </c>
      <c r="OYO7" s="62">
        <f>'Hist. country inflation'!PAH256/100</f>
        <v>0</v>
      </c>
      <c r="OYP7" s="62">
        <f>'Hist. country inflation'!PAI256/100</f>
        <v>0</v>
      </c>
      <c r="OYQ7" s="62">
        <f>'Hist. country inflation'!PAJ256/100</f>
        <v>0</v>
      </c>
      <c r="OYR7" s="62">
        <f>'Hist. country inflation'!PAK256/100</f>
        <v>0</v>
      </c>
      <c r="OYS7" s="62">
        <f>'Hist. country inflation'!PAL256/100</f>
        <v>0</v>
      </c>
      <c r="OYT7" s="62">
        <f>'Hist. country inflation'!PAM256/100</f>
        <v>0</v>
      </c>
      <c r="OYU7" s="62">
        <f>'Hist. country inflation'!PAN256/100</f>
        <v>0</v>
      </c>
      <c r="OYV7" s="62">
        <f>'Hist. country inflation'!PAO256/100</f>
        <v>0</v>
      </c>
      <c r="OYW7" s="62">
        <f>'Hist. country inflation'!PAP256/100</f>
        <v>0</v>
      </c>
      <c r="OYX7" s="62">
        <f>'Hist. country inflation'!PAQ256/100</f>
        <v>0</v>
      </c>
      <c r="OYY7" s="62">
        <f>'Hist. country inflation'!PAR256/100</f>
        <v>0</v>
      </c>
      <c r="OYZ7" s="62">
        <f>'Hist. country inflation'!PAS256/100</f>
        <v>0</v>
      </c>
      <c r="OZA7" s="62">
        <f>'Hist. country inflation'!PAT256/100</f>
        <v>0</v>
      </c>
      <c r="OZB7" s="62">
        <f>'Hist. country inflation'!PAU256/100</f>
        <v>0</v>
      </c>
      <c r="OZC7" s="62">
        <f>'Hist. country inflation'!PAV256/100</f>
        <v>0</v>
      </c>
      <c r="OZD7" s="62">
        <f>'Hist. country inflation'!PAW256/100</f>
        <v>0</v>
      </c>
      <c r="OZE7" s="62">
        <f>'Hist. country inflation'!PAX256/100</f>
        <v>0</v>
      </c>
      <c r="OZF7" s="62">
        <f>'Hist. country inflation'!PAY256/100</f>
        <v>0</v>
      </c>
      <c r="OZG7" s="62">
        <f>'Hist. country inflation'!PAZ256/100</f>
        <v>0</v>
      </c>
      <c r="OZH7" s="62">
        <f>'Hist. country inflation'!PBA256/100</f>
        <v>0</v>
      </c>
      <c r="OZI7" s="62">
        <f>'Hist. country inflation'!PBB256/100</f>
        <v>0</v>
      </c>
      <c r="OZJ7" s="62">
        <f>'Hist. country inflation'!PBC256/100</f>
        <v>0</v>
      </c>
      <c r="OZK7" s="62">
        <f>'Hist. country inflation'!PBD256/100</f>
        <v>0</v>
      </c>
      <c r="OZL7" s="62">
        <f>'Hist. country inflation'!PBE256/100</f>
        <v>0</v>
      </c>
      <c r="OZM7" s="62">
        <f>'Hist. country inflation'!PBF256/100</f>
        <v>0</v>
      </c>
      <c r="OZN7" s="62">
        <f>'Hist. country inflation'!PBG256/100</f>
        <v>0</v>
      </c>
      <c r="OZO7" s="62">
        <f>'Hist. country inflation'!PBH256/100</f>
        <v>0</v>
      </c>
      <c r="OZP7" s="62">
        <f>'Hist. country inflation'!PBI256/100</f>
        <v>0</v>
      </c>
      <c r="OZQ7" s="62">
        <f>'Hist. country inflation'!PBJ256/100</f>
        <v>0</v>
      </c>
      <c r="OZR7" s="62">
        <f>'Hist. country inflation'!PBK256/100</f>
        <v>0</v>
      </c>
      <c r="OZS7" s="62">
        <f>'Hist. country inflation'!PBL256/100</f>
        <v>0</v>
      </c>
      <c r="OZT7" s="62">
        <f>'Hist. country inflation'!PBM256/100</f>
        <v>0</v>
      </c>
      <c r="OZU7" s="62">
        <f>'Hist. country inflation'!PBN256/100</f>
        <v>0</v>
      </c>
      <c r="OZV7" s="62">
        <f>'Hist. country inflation'!PBO256/100</f>
        <v>0</v>
      </c>
      <c r="OZW7" s="62">
        <f>'Hist. country inflation'!PBP256/100</f>
        <v>0</v>
      </c>
      <c r="OZX7" s="62">
        <f>'Hist. country inflation'!PBQ256/100</f>
        <v>0</v>
      </c>
      <c r="OZY7" s="62">
        <f>'Hist. country inflation'!PBR256/100</f>
        <v>0</v>
      </c>
      <c r="OZZ7" s="62">
        <f>'Hist. country inflation'!PBS256/100</f>
        <v>0</v>
      </c>
      <c r="PAA7" s="62">
        <f>'Hist. country inflation'!PBT256/100</f>
        <v>0</v>
      </c>
      <c r="PAB7" s="62">
        <f>'Hist. country inflation'!PBU256/100</f>
        <v>0</v>
      </c>
      <c r="PAC7" s="62">
        <f>'Hist. country inflation'!PBV256/100</f>
        <v>0</v>
      </c>
      <c r="PAD7" s="62">
        <f>'Hist. country inflation'!PBW256/100</f>
        <v>0</v>
      </c>
      <c r="PAE7" s="62">
        <f>'Hist. country inflation'!PBX256/100</f>
        <v>0</v>
      </c>
      <c r="PAF7" s="62">
        <f>'Hist. country inflation'!PBY256/100</f>
        <v>0</v>
      </c>
      <c r="PAG7" s="62">
        <f>'Hist. country inflation'!PBZ256/100</f>
        <v>0</v>
      </c>
      <c r="PAH7" s="62">
        <f>'Hist. country inflation'!PCA256/100</f>
        <v>0</v>
      </c>
      <c r="PAI7" s="62">
        <f>'Hist. country inflation'!PCB256/100</f>
        <v>0</v>
      </c>
      <c r="PAJ7" s="62">
        <f>'Hist. country inflation'!PCC256/100</f>
        <v>0</v>
      </c>
      <c r="PAK7" s="62">
        <f>'Hist. country inflation'!PCD256/100</f>
        <v>0</v>
      </c>
      <c r="PAL7" s="62">
        <f>'Hist. country inflation'!PCE256/100</f>
        <v>0</v>
      </c>
      <c r="PAM7" s="62">
        <f>'Hist. country inflation'!PCF256/100</f>
        <v>0</v>
      </c>
      <c r="PAN7" s="62">
        <f>'Hist. country inflation'!PCG256/100</f>
        <v>0</v>
      </c>
      <c r="PAO7" s="62">
        <f>'Hist. country inflation'!PCH256/100</f>
        <v>0</v>
      </c>
      <c r="PAP7" s="62">
        <f>'Hist. country inflation'!PCI256/100</f>
        <v>0</v>
      </c>
      <c r="PAQ7" s="62">
        <f>'Hist. country inflation'!PCJ256/100</f>
        <v>0</v>
      </c>
      <c r="PAR7" s="62">
        <f>'Hist. country inflation'!PCK256/100</f>
        <v>0</v>
      </c>
      <c r="PAS7" s="62">
        <f>'Hist. country inflation'!PCL256/100</f>
        <v>0</v>
      </c>
      <c r="PAT7" s="62">
        <f>'Hist. country inflation'!PCM256/100</f>
        <v>0</v>
      </c>
      <c r="PAU7" s="62">
        <f>'Hist. country inflation'!PCN256/100</f>
        <v>0</v>
      </c>
      <c r="PAV7" s="62">
        <f>'Hist. country inflation'!PCO256/100</f>
        <v>0</v>
      </c>
      <c r="PAW7" s="62">
        <f>'Hist. country inflation'!PCP256/100</f>
        <v>0</v>
      </c>
      <c r="PAX7" s="62">
        <f>'Hist. country inflation'!PCQ256/100</f>
        <v>0</v>
      </c>
      <c r="PAY7" s="62">
        <f>'Hist. country inflation'!PCR256/100</f>
        <v>0</v>
      </c>
      <c r="PAZ7" s="62">
        <f>'Hist. country inflation'!PCS256/100</f>
        <v>0</v>
      </c>
      <c r="PBA7" s="62">
        <f>'Hist. country inflation'!PCT256/100</f>
        <v>0</v>
      </c>
      <c r="PBB7" s="62">
        <f>'Hist. country inflation'!PCU256/100</f>
        <v>0</v>
      </c>
      <c r="PBC7" s="62">
        <f>'Hist. country inflation'!PCV256/100</f>
        <v>0</v>
      </c>
      <c r="PBD7" s="62">
        <f>'Hist. country inflation'!PCW256/100</f>
        <v>0</v>
      </c>
      <c r="PBE7" s="62">
        <f>'Hist. country inflation'!PCX256/100</f>
        <v>0</v>
      </c>
      <c r="PBF7" s="62">
        <f>'Hist. country inflation'!PCY256/100</f>
        <v>0</v>
      </c>
      <c r="PBG7" s="62">
        <f>'Hist. country inflation'!PCZ256/100</f>
        <v>0</v>
      </c>
      <c r="PBH7" s="62">
        <f>'Hist. country inflation'!PDA256/100</f>
        <v>0</v>
      </c>
      <c r="PBI7" s="62">
        <f>'Hist. country inflation'!PDB256/100</f>
        <v>0</v>
      </c>
      <c r="PBJ7" s="62">
        <f>'Hist. country inflation'!PDC256/100</f>
        <v>0</v>
      </c>
      <c r="PBK7" s="62">
        <f>'Hist. country inflation'!PDD256/100</f>
        <v>0</v>
      </c>
      <c r="PBL7" s="62">
        <f>'Hist. country inflation'!PDE256/100</f>
        <v>0</v>
      </c>
      <c r="PBM7" s="62">
        <f>'Hist. country inflation'!PDF256/100</f>
        <v>0</v>
      </c>
      <c r="PBN7" s="62">
        <f>'Hist. country inflation'!PDG256/100</f>
        <v>0</v>
      </c>
      <c r="PBO7" s="62">
        <f>'Hist. country inflation'!PDH256/100</f>
        <v>0</v>
      </c>
      <c r="PBP7" s="62">
        <f>'Hist. country inflation'!PDI256/100</f>
        <v>0</v>
      </c>
      <c r="PBQ7" s="62">
        <f>'Hist. country inflation'!PDJ256/100</f>
        <v>0</v>
      </c>
      <c r="PBR7" s="62">
        <f>'Hist. country inflation'!PDK256/100</f>
        <v>0</v>
      </c>
      <c r="PBS7" s="62">
        <f>'Hist. country inflation'!PDL256/100</f>
        <v>0</v>
      </c>
      <c r="PBT7" s="62">
        <f>'Hist. country inflation'!PDM256/100</f>
        <v>0</v>
      </c>
      <c r="PBU7" s="62">
        <f>'Hist. country inflation'!PDN256/100</f>
        <v>0</v>
      </c>
      <c r="PBV7" s="62">
        <f>'Hist. country inflation'!PDO256/100</f>
        <v>0</v>
      </c>
      <c r="PBW7" s="62">
        <f>'Hist. country inflation'!PDP256/100</f>
        <v>0</v>
      </c>
      <c r="PBX7" s="62">
        <f>'Hist. country inflation'!PDQ256/100</f>
        <v>0</v>
      </c>
      <c r="PBY7" s="62">
        <f>'Hist. country inflation'!PDR256/100</f>
        <v>0</v>
      </c>
      <c r="PBZ7" s="62">
        <f>'Hist. country inflation'!PDS256/100</f>
        <v>0</v>
      </c>
      <c r="PCA7" s="62">
        <f>'Hist. country inflation'!PDT256/100</f>
        <v>0</v>
      </c>
      <c r="PCB7" s="62">
        <f>'Hist. country inflation'!PDU256/100</f>
        <v>0</v>
      </c>
      <c r="PCC7" s="62">
        <f>'Hist. country inflation'!PDV256/100</f>
        <v>0</v>
      </c>
      <c r="PCD7" s="62">
        <f>'Hist. country inflation'!PDW256/100</f>
        <v>0</v>
      </c>
      <c r="PCE7" s="62">
        <f>'Hist. country inflation'!PDX256/100</f>
        <v>0</v>
      </c>
      <c r="PCF7" s="62">
        <f>'Hist. country inflation'!PDY256/100</f>
        <v>0</v>
      </c>
      <c r="PCG7" s="62">
        <f>'Hist. country inflation'!PDZ256/100</f>
        <v>0</v>
      </c>
      <c r="PCH7" s="62">
        <f>'Hist. country inflation'!PEA256/100</f>
        <v>0</v>
      </c>
      <c r="PCI7" s="62">
        <f>'Hist. country inflation'!PEB256/100</f>
        <v>0</v>
      </c>
      <c r="PCJ7" s="62">
        <f>'Hist. country inflation'!PEC256/100</f>
        <v>0</v>
      </c>
      <c r="PCK7" s="62">
        <f>'Hist. country inflation'!PED256/100</f>
        <v>0</v>
      </c>
      <c r="PCL7" s="62">
        <f>'Hist. country inflation'!PEE256/100</f>
        <v>0</v>
      </c>
      <c r="PCM7" s="62">
        <f>'Hist. country inflation'!PEF256/100</f>
        <v>0</v>
      </c>
      <c r="PCN7" s="62">
        <f>'Hist. country inflation'!PEG256/100</f>
        <v>0</v>
      </c>
      <c r="PCO7" s="62">
        <f>'Hist. country inflation'!PEH256/100</f>
        <v>0</v>
      </c>
      <c r="PCP7" s="62">
        <f>'Hist. country inflation'!PEI256/100</f>
        <v>0</v>
      </c>
      <c r="PCQ7" s="62">
        <f>'Hist. country inflation'!PEJ256/100</f>
        <v>0</v>
      </c>
      <c r="PCR7" s="62">
        <f>'Hist. country inflation'!PEK256/100</f>
        <v>0</v>
      </c>
      <c r="PCS7" s="62">
        <f>'Hist. country inflation'!PEL256/100</f>
        <v>0</v>
      </c>
      <c r="PCT7" s="62">
        <f>'Hist. country inflation'!PEM256/100</f>
        <v>0</v>
      </c>
      <c r="PCU7" s="62">
        <f>'Hist. country inflation'!PEN256/100</f>
        <v>0</v>
      </c>
      <c r="PCV7" s="62">
        <f>'Hist. country inflation'!PEO256/100</f>
        <v>0</v>
      </c>
      <c r="PCW7" s="62">
        <f>'Hist. country inflation'!PEP256/100</f>
        <v>0</v>
      </c>
      <c r="PCX7" s="62">
        <f>'Hist. country inflation'!PEQ256/100</f>
        <v>0</v>
      </c>
      <c r="PCY7" s="62">
        <f>'Hist. country inflation'!PER256/100</f>
        <v>0</v>
      </c>
      <c r="PCZ7" s="62">
        <f>'Hist. country inflation'!PES256/100</f>
        <v>0</v>
      </c>
      <c r="PDA7" s="62">
        <f>'Hist. country inflation'!PET256/100</f>
        <v>0</v>
      </c>
      <c r="PDB7" s="62">
        <f>'Hist. country inflation'!PEU256/100</f>
        <v>0</v>
      </c>
      <c r="PDC7" s="62">
        <f>'Hist. country inflation'!PEV256/100</f>
        <v>0</v>
      </c>
      <c r="PDD7" s="62">
        <f>'Hist. country inflation'!PEW256/100</f>
        <v>0</v>
      </c>
      <c r="PDE7" s="62">
        <f>'Hist. country inflation'!PEX256/100</f>
        <v>0</v>
      </c>
      <c r="PDF7" s="62">
        <f>'Hist. country inflation'!PEY256/100</f>
        <v>0</v>
      </c>
      <c r="PDG7" s="62">
        <f>'Hist. country inflation'!PEZ256/100</f>
        <v>0</v>
      </c>
      <c r="PDH7" s="62">
        <f>'Hist. country inflation'!PFA256/100</f>
        <v>0</v>
      </c>
      <c r="PDI7" s="62">
        <f>'Hist. country inflation'!PFB256/100</f>
        <v>0</v>
      </c>
      <c r="PDJ7" s="62">
        <f>'Hist. country inflation'!PFC256/100</f>
        <v>0</v>
      </c>
      <c r="PDK7" s="62">
        <f>'Hist. country inflation'!PFD256/100</f>
        <v>0</v>
      </c>
      <c r="PDL7" s="62">
        <f>'Hist. country inflation'!PFE256/100</f>
        <v>0</v>
      </c>
      <c r="PDM7" s="62">
        <f>'Hist. country inflation'!PFF256/100</f>
        <v>0</v>
      </c>
      <c r="PDN7" s="62">
        <f>'Hist. country inflation'!PFG256/100</f>
        <v>0</v>
      </c>
      <c r="PDO7" s="62">
        <f>'Hist. country inflation'!PFH256/100</f>
        <v>0</v>
      </c>
      <c r="PDP7" s="62">
        <f>'Hist. country inflation'!PFI256/100</f>
        <v>0</v>
      </c>
      <c r="PDQ7" s="62">
        <f>'Hist. country inflation'!PFJ256/100</f>
        <v>0</v>
      </c>
      <c r="PDR7" s="62">
        <f>'Hist. country inflation'!PFK256/100</f>
        <v>0</v>
      </c>
      <c r="PDS7" s="62">
        <f>'Hist. country inflation'!PFL256/100</f>
        <v>0</v>
      </c>
      <c r="PDT7" s="62">
        <f>'Hist. country inflation'!PFM256/100</f>
        <v>0</v>
      </c>
      <c r="PDU7" s="62">
        <f>'Hist. country inflation'!PFN256/100</f>
        <v>0</v>
      </c>
      <c r="PDV7" s="62">
        <f>'Hist. country inflation'!PFO256/100</f>
        <v>0</v>
      </c>
      <c r="PDW7" s="62">
        <f>'Hist. country inflation'!PFP256/100</f>
        <v>0</v>
      </c>
      <c r="PDX7" s="62">
        <f>'Hist. country inflation'!PFQ256/100</f>
        <v>0</v>
      </c>
      <c r="PDY7" s="62">
        <f>'Hist. country inflation'!PFR256/100</f>
        <v>0</v>
      </c>
      <c r="PDZ7" s="62">
        <f>'Hist. country inflation'!PFS256/100</f>
        <v>0</v>
      </c>
      <c r="PEA7" s="62">
        <f>'Hist. country inflation'!PFT256/100</f>
        <v>0</v>
      </c>
      <c r="PEB7" s="62">
        <f>'Hist. country inflation'!PFU256/100</f>
        <v>0</v>
      </c>
      <c r="PEC7" s="62">
        <f>'Hist. country inflation'!PFV256/100</f>
        <v>0</v>
      </c>
      <c r="PED7" s="62">
        <f>'Hist. country inflation'!PFW256/100</f>
        <v>0</v>
      </c>
      <c r="PEE7" s="62">
        <f>'Hist. country inflation'!PFX256/100</f>
        <v>0</v>
      </c>
      <c r="PEF7" s="62">
        <f>'Hist. country inflation'!PFY256/100</f>
        <v>0</v>
      </c>
      <c r="PEG7" s="62">
        <f>'Hist. country inflation'!PFZ256/100</f>
        <v>0</v>
      </c>
      <c r="PEH7" s="62">
        <f>'Hist. country inflation'!PGA256/100</f>
        <v>0</v>
      </c>
      <c r="PEI7" s="62">
        <f>'Hist. country inflation'!PGB256/100</f>
        <v>0</v>
      </c>
      <c r="PEJ7" s="62">
        <f>'Hist. country inflation'!PGC256/100</f>
        <v>0</v>
      </c>
      <c r="PEK7" s="62">
        <f>'Hist. country inflation'!PGD256/100</f>
        <v>0</v>
      </c>
      <c r="PEL7" s="62">
        <f>'Hist. country inflation'!PGE256/100</f>
        <v>0</v>
      </c>
      <c r="PEM7" s="62">
        <f>'Hist. country inflation'!PGF256/100</f>
        <v>0</v>
      </c>
      <c r="PEN7" s="62">
        <f>'Hist. country inflation'!PGG256/100</f>
        <v>0</v>
      </c>
      <c r="PEO7" s="62">
        <f>'Hist. country inflation'!PGH256/100</f>
        <v>0</v>
      </c>
      <c r="PEP7" s="62">
        <f>'Hist. country inflation'!PGI256/100</f>
        <v>0</v>
      </c>
      <c r="PEQ7" s="62">
        <f>'Hist. country inflation'!PGJ256/100</f>
        <v>0</v>
      </c>
      <c r="PER7" s="62">
        <f>'Hist. country inflation'!PGK256/100</f>
        <v>0</v>
      </c>
      <c r="PES7" s="62">
        <f>'Hist. country inflation'!PGL256/100</f>
        <v>0</v>
      </c>
      <c r="PET7" s="62">
        <f>'Hist. country inflation'!PGM256/100</f>
        <v>0</v>
      </c>
      <c r="PEU7" s="62">
        <f>'Hist. country inflation'!PGN256/100</f>
        <v>0</v>
      </c>
      <c r="PEV7" s="62">
        <f>'Hist. country inflation'!PGO256/100</f>
        <v>0</v>
      </c>
      <c r="PEW7" s="62">
        <f>'Hist. country inflation'!PGP256/100</f>
        <v>0</v>
      </c>
      <c r="PEX7" s="62">
        <f>'Hist. country inflation'!PGQ256/100</f>
        <v>0</v>
      </c>
      <c r="PEY7" s="62">
        <f>'Hist. country inflation'!PGR256/100</f>
        <v>0</v>
      </c>
      <c r="PEZ7" s="62">
        <f>'Hist. country inflation'!PGS256/100</f>
        <v>0</v>
      </c>
      <c r="PFA7" s="62">
        <f>'Hist. country inflation'!PGT256/100</f>
        <v>0</v>
      </c>
      <c r="PFB7" s="62">
        <f>'Hist. country inflation'!PGU256/100</f>
        <v>0</v>
      </c>
      <c r="PFC7" s="62">
        <f>'Hist. country inflation'!PGV256/100</f>
        <v>0</v>
      </c>
      <c r="PFD7" s="62">
        <f>'Hist. country inflation'!PGW256/100</f>
        <v>0</v>
      </c>
      <c r="PFE7" s="62">
        <f>'Hist. country inflation'!PGX256/100</f>
        <v>0</v>
      </c>
      <c r="PFF7" s="62">
        <f>'Hist. country inflation'!PGY256/100</f>
        <v>0</v>
      </c>
      <c r="PFG7" s="62">
        <f>'Hist. country inflation'!PGZ256/100</f>
        <v>0</v>
      </c>
      <c r="PFH7" s="62">
        <f>'Hist. country inflation'!PHA256/100</f>
        <v>0</v>
      </c>
      <c r="PFI7" s="62">
        <f>'Hist. country inflation'!PHB256/100</f>
        <v>0</v>
      </c>
      <c r="PFJ7" s="62">
        <f>'Hist. country inflation'!PHC256/100</f>
        <v>0</v>
      </c>
      <c r="PFK7" s="62">
        <f>'Hist. country inflation'!PHD256/100</f>
        <v>0</v>
      </c>
      <c r="PFL7" s="62">
        <f>'Hist. country inflation'!PHE256/100</f>
        <v>0</v>
      </c>
      <c r="PFM7" s="62">
        <f>'Hist. country inflation'!PHF256/100</f>
        <v>0</v>
      </c>
      <c r="PFN7" s="62">
        <f>'Hist. country inflation'!PHG256/100</f>
        <v>0</v>
      </c>
      <c r="PFO7" s="62">
        <f>'Hist. country inflation'!PHH256/100</f>
        <v>0</v>
      </c>
      <c r="PFP7" s="62">
        <f>'Hist. country inflation'!PHI256/100</f>
        <v>0</v>
      </c>
      <c r="PFQ7" s="62">
        <f>'Hist. country inflation'!PHJ256/100</f>
        <v>0</v>
      </c>
      <c r="PFR7" s="62">
        <f>'Hist. country inflation'!PHK256/100</f>
        <v>0</v>
      </c>
      <c r="PFS7" s="62">
        <f>'Hist. country inflation'!PHL256/100</f>
        <v>0</v>
      </c>
      <c r="PFT7" s="62">
        <f>'Hist. country inflation'!PHM256/100</f>
        <v>0</v>
      </c>
      <c r="PFU7" s="62">
        <f>'Hist. country inflation'!PHN256/100</f>
        <v>0</v>
      </c>
      <c r="PFV7" s="62">
        <f>'Hist. country inflation'!PHO256/100</f>
        <v>0</v>
      </c>
      <c r="PFW7" s="62">
        <f>'Hist. country inflation'!PHP256/100</f>
        <v>0</v>
      </c>
      <c r="PFX7" s="62">
        <f>'Hist. country inflation'!PHQ256/100</f>
        <v>0</v>
      </c>
      <c r="PFY7" s="62">
        <f>'Hist. country inflation'!PHR256/100</f>
        <v>0</v>
      </c>
      <c r="PFZ7" s="62">
        <f>'Hist. country inflation'!PHS256/100</f>
        <v>0</v>
      </c>
      <c r="PGA7" s="62">
        <f>'Hist. country inflation'!PHT256/100</f>
        <v>0</v>
      </c>
      <c r="PGB7" s="62">
        <f>'Hist. country inflation'!PHU256/100</f>
        <v>0</v>
      </c>
      <c r="PGC7" s="62">
        <f>'Hist. country inflation'!PHV256/100</f>
        <v>0</v>
      </c>
      <c r="PGD7" s="62">
        <f>'Hist. country inflation'!PHW256/100</f>
        <v>0</v>
      </c>
      <c r="PGE7" s="62">
        <f>'Hist. country inflation'!PHX256/100</f>
        <v>0</v>
      </c>
      <c r="PGF7" s="62">
        <f>'Hist. country inflation'!PHY256/100</f>
        <v>0</v>
      </c>
      <c r="PGG7" s="62">
        <f>'Hist. country inflation'!PHZ256/100</f>
        <v>0</v>
      </c>
      <c r="PGH7" s="62">
        <f>'Hist. country inflation'!PIA256/100</f>
        <v>0</v>
      </c>
      <c r="PGI7" s="62">
        <f>'Hist. country inflation'!PIB256/100</f>
        <v>0</v>
      </c>
      <c r="PGJ7" s="62">
        <f>'Hist. country inflation'!PIC256/100</f>
        <v>0</v>
      </c>
      <c r="PGK7" s="62">
        <f>'Hist. country inflation'!PID256/100</f>
        <v>0</v>
      </c>
      <c r="PGL7" s="62">
        <f>'Hist. country inflation'!PIE256/100</f>
        <v>0</v>
      </c>
      <c r="PGM7" s="62">
        <f>'Hist. country inflation'!PIF256/100</f>
        <v>0</v>
      </c>
      <c r="PGN7" s="62">
        <f>'Hist. country inflation'!PIG256/100</f>
        <v>0</v>
      </c>
      <c r="PGO7" s="62">
        <f>'Hist. country inflation'!PIH256/100</f>
        <v>0</v>
      </c>
      <c r="PGP7" s="62">
        <f>'Hist. country inflation'!PII256/100</f>
        <v>0</v>
      </c>
      <c r="PGQ7" s="62">
        <f>'Hist. country inflation'!PIJ256/100</f>
        <v>0</v>
      </c>
      <c r="PGR7" s="62">
        <f>'Hist. country inflation'!PIK256/100</f>
        <v>0</v>
      </c>
      <c r="PGS7" s="62">
        <f>'Hist. country inflation'!PIL256/100</f>
        <v>0</v>
      </c>
      <c r="PGT7" s="62">
        <f>'Hist. country inflation'!PIM256/100</f>
        <v>0</v>
      </c>
      <c r="PGU7" s="62">
        <f>'Hist. country inflation'!PIN256/100</f>
        <v>0</v>
      </c>
      <c r="PGV7" s="62">
        <f>'Hist. country inflation'!PIO256/100</f>
        <v>0</v>
      </c>
      <c r="PGW7" s="62">
        <f>'Hist. country inflation'!PIP256/100</f>
        <v>0</v>
      </c>
      <c r="PGX7" s="62">
        <f>'Hist. country inflation'!PIQ256/100</f>
        <v>0</v>
      </c>
      <c r="PGY7" s="62">
        <f>'Hist. country inflation'!PIR256/100</f>
        <v>0</v>
      </c>
      <c r="PGZ7" s="62">
        <f>'Hist. country inflation'!PIS256/100</f>
        <v>0</v>
      </c>
      <c r="PHA7" s="62">
        <f>'Hist. country inflation'!PIT256/100</f>
        <v>0</v>
      </c>
      <c r="PHB7" s="62">
        <f>'Hist. country inflation'!PIU256/100</f>
        <v>0</v>
      </c>
      <c r="PHC7" s="62">
        <f>'Hist. country inflation'!PIV256/100</f>
        <v>0</v>
      </c>
      <c r="PHD7" s="62">
        <f>'Hist. country inflation'!PIW256/100</f>
        <v>0</v>
      </c>
      <c r="PHE7" s="62">
        <f>'Hist. country inflation'!PIX256/100</f>
        <v>0</v>
      </c>
      <c r="PHF7" s="62">
        <f>'Hist. country inflation'!PIY256/100</f>
        <v>0</v>
      </c>
      <c r="PHG7" s="62">
        <f>'Hist. country inflation'!PIZ256/100</f>
        <v>0</v>
      </c>
      <c r="PHH7" s="62">
        <f>'Hist. country inflation'!PJA256/100</f>
        <v>0</v>
      </c>
      <c r="PHI7" s="62">
        <f>'Hist. country inflation'!PJB256/100</f>
        <v>0</v>
      </c>
      <c r="PHJ7" s="62">
        <f>'Hist. country inflation'!PJC256/100</f>
        <v>0</v>
      </c>
      <c r="PHK7" s="62">
        <f>'Hist. country inflation'!PJD256/100</f>
        <v>0</v>
      </c>
      <c r="PHL7" s="62">
        <f>'Hist. country inflation'!PJE256/100</f>
        <v>0</v>
      </c>
      <c r="PHM7" s="62">
        <f>'Hist. country inflation'!PJF256/100</f>
        <v>0</v>
      </c>
      <c r="PHN7" s="62">
        <f>'Hist. country inflation'!PJG256/100</f>
        <v>0</v>
      </c>
      <c r="PHO7" s="62">
        <f>'Hist. country inflation'!PJH256/100</f>
        <v>0</v>
      </c>
      <c r="PHP7" s="62">
        <f>'Hist. country inflation'!PJI256/100</f>
        <v>0</v>
      </c>
      <c r="PHQ7" s="62">
        <f>'Hist. country inflation'!PJJ256/100</f>
        <v>0</v>
      </c>
      <c r="PHR7" s="62">
        <f>'Hist. country inflation'!PJK256/100</f>
        <v>0</v>
      </c>
      <c r="PHS7" s="62">
        <f>'Hist. country inflation'!PJL256/100</f>
        <v>0</v>
      </c>
      <c r="PHT7" s="62">
        <f>'Hist. country inflation'!PJM256/100</f>
        <v>0</v>
      </c>
      <c r="PHU7" s="62">
        <f>'Hist. country inflation'!PJN256/100</f>
        <v>0</v>
      </c>
      <c r="PHV7" s="62">
        <f>'Hist. country inflation'!PJO256/100</f>
        <v>0</v>
      </c>
      <c r="PHW7" s="62">
        <f>'Hist. country inflation'!PJP256/100</f>
        <v>0</v>
      </c>
      <c r="PHX7" s="62">
        <f>'Hist. country inflation'!PJQ256/100</f>
        <v>0</v>
      </c>
      <c r="PHY7" s="62">
        <f>'Hist. country inflation'!PJR256/100</f>
        <v>0</v>
      </c>
      <c r="PHZ7" s="62">
        <f>'Hist. country inflation'!PJS256/100</f>
        <v>0</v>
      </c>
      <c r="PIA7" s="62">
        <f>'Hist. country inflation'!PJT256/100</f>
        <v>0</v>
      </c>
      <c r="PIB7" s="62">
        <f>'Hist. country inflation'!PJU256/100</f>
        <v>0</v>
      </c>
      <c r="PIC7" s="62">
        <f>'Hist. country inflation'!PJV256/100</f>
        <v>0</v>
      </c>
      <c r="PID7" s="62">
        <f>'Hist. country inflation'!PJW256/100</f>
        <v>0</v>
      </c>
      <c r="PIE7" s="62">
        <f>'Hist. country inflation'!PJX256/100</f>
        <v>0</v>
      </c>
      <c r="PIF7" s="62">
        <f>'Hist. country inflation'!PJY256/100</f>
        <v>0</v>
      </c>
      <c r="PIG7" s="62">
        <f>'Hist. country inflation'!PJZ256/100</f>
        <v>0</v>
      </c>
      <c r="PIH7" s="62">
        <f>'Hist. country inflation'!PKA256/100</f>
        <v>0</v>
      </c>
      <c r="PII7" s="62">
        <f>'Hist. country inflation'!PKB256/100</f>
        <v>0</v>
      </c>
      <c r="PIJ7" s="62">
        <f>'Hist. country inflation'!PKC256/100</f>
        <v>0</v>
      </c>
      <c r="PIK7" s="62">
        <f>'Hist. country inflation'!PKD256/100</f>
        <v>0</v>
      </c>
      <c r="PIL7" s="62">
        <f>'Hist. country inflation'!PKE256/100</f>
        <v>0</v>
      </c>
      <c r="PIM7" s="62">
        <f>'Hist. country inflation'!PKF256/100</f>
        <v>0</v>
      </c>
      <c r="PIN7" s="62">
        <f>'Hist. country inflation'!PKG256/100</f>
        <v>0</v>
      </c>
      <c r="PIO7" s="62">
        <f>'Hist. country inflation'!PKH256/100</f>
        <v>0</v>
      </c>
      <c r="PIP7" s="62">
        <f>'Hist. country inflation'!PKI256/100</f>
        <v>0</v>
      </c>
      <c r="PIQ7" s="62">
        <f>'Hist. country inflation'!PKJ256/100</f>
        <v>0</v>
      </c>
      <c r="PIR7" s="62">
        <f>'Hist. country inflation'!PKK256/100</f>
        <v>0</v>
      </c>
      <c r="PIS7" s="62">
        <f>'Hist. country inflation'!PKL256/100</f>
        <v>0</v>
      </c>
      <c r="PIT7" s="62">
        <f>'Hist. country inflation'!PKM256/100</f>
        <v>0</v>
      </c>
      <c r="PIU7" s="62">
        <f>'Hist. country inflation'!PKN256/100</f>
        <v>0</v>
      </c>
      <c r="PIV7" s="62">
        <f>'Hist. country inflation'!PKO256/100</f>
        <v>0</v>
      </c>
      <c r="PIW7" s="62">
        <f>'Hist. country inflation'!PKP256/100</f>
        <v>0</v>
      </c>
      <c r="PIX7" s="62">
        <f>'Hist. country inflation'!PKQ256/100</f>
        <v>0</v>
      </c>
      <c r="PIY7" s="62">
        <f>'Hist. country inflation'!PKR256/100</f>
        <v>0</v>
      </c>
      <c r="PIZ7" s="62">
        <f>'Hist. country inflation'!PKS256/100</f>
        <v>0</v>
      </c>
      <c r="PJA7" s="62">
        <f>'Hist. country inflation'!PKT256/100</f>
        <v>0</v>
      </c>
      <c r="PJB7" s="62">
        <f>'Hist. country inflation'!PKU256/100</f>
        <v>0</v>
      </c>
      <c r="PJC7" s="62">
        <f>'Hist. country inflation'!PKV256/100</f>
        <v>0</v>
      </c>
      <c r="PJD7" s="62">
        <f>'Hist. country inflation'!PKW256/100</f>
        <v>0</v>
      </c>
      <c r="PJE7" s="62">
        <f>'Hist. country inflation'!PKX256/100</f>
        <v>0</v>
      </c>
      <c r="PJF7" s="62">
        <f>'Hist. country inflation'!PKY256/100</f>
        <v>0</v>
      </c>
      <c r="PJG7" s="62">
        <f>'Hist. country inflation'!PKZ256/100</f>
        <v>0</v>
      </c>
      <c r="PJH7" s="62">
        <f>'Hist. country inflation'!PLA256/100</f>
        <v>0</v>
      </c>
      <c r="PJI7" s="62">
        <f>'Hist. country inflation'!PLB256/100</f>
        <v>0</v>
      </c>
      <c r="PJJ7" s="62">
        <f>'Hist. country inflation'!PLC256/100</f>
        <v>0</v>
      </c>
      <c r="PJK7" s="62">
        <f>'Hist. country inflation'!PLD256/100</f>
        <v>0</v>
      </c>
      <c r="PJL7" s="62">
        <f>'Hist. country inflation'!PLE256/100</f>
        <v>0</v>
      </c>
      <c r="PJM7" s="62">
        <f>'Hist. country inflation'!PLF256/100</f>
        <v>0</v>
      </c>
      <c r="PJN7" s="62">
        <f>'Hist. country inflation'!PLG256/100</f>
        <v>0</v>
      </c>
      <c r="PJO7" s="62">
        <f>'Hist. country inflation'!PLH256/100</f>
        <v>0</v>
      </c>
      <c r="PJP7" s="62">
        <f>'Hist. country inflation'!PLI256/100</f>
        <v>0</v>
      </c>
      <c r="PJQ7" s="62">
        <f>'Hist. country inflation'!PLJ256/100</f>
        <v>0</v>
      </c>
      <c r="PJR7" s="62">
        <f>'Hist. country inflation'!PLK256/100</f>
        <v>0</v>
      </c>
      <c r="PJS7" s="62">
        <f>'Hist. country inflation'!PLL256/100</f>
        <v>0</v>
      </c>
      <c r="PJT7" s="62">
        <f>'Hist. country inflation'!PLM256/100</f>
        <v>0</v>
      </c>
      <c r="PJU7" s="62">
        <f>'Hist. country inflation'!PLN256/100</f>
        <v>0</v>
      </c>
      <c r="PJV7" s="62">
        <f>'Hist. country inflation'!PLO256/100</f>
        <v>0</v>
      </c>
      <c r="PJW7" s="62">
        <f>'Hist. country inflation'!PLP256/100</f>
        <v>0</v>
      </c>
      <c r="PJX7" s="62">
        <f>'Hist. country inflation'!PLQ256/100</f>
        <v>0</v>
      </c>
      <c r="PJY7" s="62">
        <f>'Hist. country inflation'!PLR256/100</f>
        <v>0</v>
      </c>
      <c r="PJZ7" s="62">
        <f>'Hist. country inflation'!PLS256/100</f>
        <v>0</v>
      </c>
      <c r="PKA7" s="62">
        <f>'Hist. country inflation'!PLT256/100</f>
        <v>0</v>
      </c>
      <c r="PKB7" s="62">
        <f>'Hist. country inflation'!PLU256/100</f>
        <v>0</v>
      </c>
      <c r="PKC7" s="62">
        <f>'Hist. country inflation'!PLV256/100</f>
        <v>0</v>
      </c>
      <c r="PKD7" s="62">
        <f>'Hist. country inflation'!PLW256/100</f>
        <v>0</v>
      </c>
      <c r="PKE7" s="62">
        <f>'Hist. country inflation'!PLX256/100</f>
        <v>0</v>
      </c>
      <c r="PKF7" s="62">
        <f>'Hist. country inflation'!PLY256/100</f>
        <v>0</v>
      </c>
      <c r="PKG7" s="62">
        <f>'Hist. country inflation'!PLZ256/100</f>
        <v>0</v>
      </c>
      <c r="PKH7" s="62">
        <f>'Hist. country inflation'!PMA256/100</f>
        <v>0</v>
      </c>
      <c r="PKI7" s="62">
        <f>'Hist. country inflation'!PMB256/100</f>
        <v>0</v>
      </c>
      <c r="PKJ7" s="62">
        <f>'Hist. country inflation'!PMC256/100</f>
        <v>0</v>
      </c>
      <c r="PKK7" s="62">
        <f>'Hist. country inflation'!PMD256/100</f>
        <v>0</v>
      </c>
      <c r="PKL7" s="62">
        <f>'Hist. country inflation'!PME256/100</f>
        <v>0</v>
      </c>
      <c r="PKM7" s="62">
        <f>'Hist. country inflation'!PMF256/100</f>
        <v>0</v>
      </c>
      <c r="PKN7" s="62">
        <f>'Hist. country inflation'!PMG256/100</f>
        <v>0</v>
      </c>
      <c r="PKO7" s="62">
        <f>'Hist. country inflation'!PMH256/100</f>
        <v>0</v>
      </c>
      <c r="PKP7" s="62">
        <f>'Hist. country inflation'!PMI256/100</f>
        <v>0</v>
      </c>
      <c r="PKQ7" s="62">
        <f>'Hist. country inflation'!PMJ256/100</f>
        <v>0</v>
      </c>
      <c r="PKR7" s="62">
        <f>'Hist. country inflation'!PMK256/100</f>
        <v>0</v>
      </c>
      <c r="PKS7" s="62">
        <f>'Hist. country inflation'!PML256/100</f>
        <v>0</v>
      </c>
      <c r="PKT7" s="62">
        <f>'Hist. country inflation'!PMM256/100</f>
        <v>0</v>
      </c>
      <c r="PKU7" s="62">
        <f>'Hist. country inflation'!PMN256/100</f>
        <v>0</v>
      </c>
      <c r="PKV7" s="62">
        <f>'Hist. country inflation'!PMO256/100</f>
        <v>0</v>
      </c>
      <c r="PKW7" s="62">
        <f>'Hist. country inflation'!PMP256/100</f>
        <v>0</v>
      </c>
      <c r="PKX7" s="62">
        <f>'Hist. country inflation'!PMQ256/100</f>
        <v>0</v>
      </c>
      <c r="PKY7" s="62">
        <f>'Hist. country inflation'!PMR256/100</f>
        <v>0</v>
      </c>
      <c r="PKZ7" s="62">
        <f>'Hist. country inflation'!PMS256/100</f>
        <v>0</v>
      </c>
      <c r="PLA7" s="62">
        <f>'Hist. country inflation'!PMT256/100</f>
        <v>0</v>
      </c>
      <c r="PLB7" s="62">
        <f>'Hist. country inflation'!PMU256/100</f>
        <v>0</v>
      </c>
      <c r="PLC7" s="62">
        <f>'Hist. country inflation'!PMV256/100</f>
        <v>0</v>
      </c>
      <c r="PLD7" s="62">
        <f>'Hist. country inflation'!PMW256/100</f>
        <v>0</v>
      </c>
      <c r="PLE7" s="62">
        <f>'Hist. country inflation'!PMX256/100</f>
        <v>0</v>
      </c>
      <c r="PLF7" s="62">
        <f>'Hist. country inflation'!PMY256/100</f>
        <v>0</v>
      </c>
      <c r="PLG7" s="62">
        <f>'Hist. country inflation'!PMZ256/100</f>
        <v>0</v>
      </c>
      <c r="PLH7" s="62">
        <f>'Hist. country inflation'!PNA256/100</f>
        <v>0</v>
      </c>
      <c r="PLI7" s="62">
        <f>'Hist. country inflation'!PNB256/100</f>
        <v>0</v>
      </c>
      <c r="PLJ7" s="62">
        <f>'Hist. country inflation'!PNC256/100</f>
        <v>0</v>
      </c>
      <c r="PLK7" s="62">
        <f>'Hist. country inflation'!PND256/100</f>
        <v>0</v>
      </c>
      <c r="PLL7" s="62">
        <f>'Hist. country inflation'!PNE256/100</f>
        <v>0</v>
      </c>
      <c r="PLM7" s="62">
        <f>'Hist. country inflation'!PNF256/100</f>
        <v>0</v>
      </c>
      <c r="PLN7" s="62">
        <f>'Hist. country inflation'!PNG256/100</f>
        <v>0</v>
      </c>
      <c r="PLO7" s="62">
        <f>'Hist. country inflation'!PNH256/100</f>
        <v>0</v>
      </c>
      <c r="PLP7" s="62">
        <f>'Hist. country inflation'!PNI256/100</f>
        <v>0</v>
      </c>
      <c r="PLQ7" s="62">
        <f>'Hist. country inflation'!PNJ256/100</f>
        <v>0</v>
      </c>
      <c r="PLR7" s="62">
        <f>'Hist. country inflation'!PNK256/100</f>
        <v>0</v>
      </c>
      <c r="PLS7" s="62">
        <f>'Hist. country inflation'!PNL256/100</f>
        <v>0</v>
      </c>
      <c r="PLT7" s="62">
        <f>'Hist. country inflation'!PNM256/100</f>
        <v>0</v>
      </c>
      <c r="PLU7" s="62">
        <f>'Hist. country inflation'!PNN256/100</f>
        <v>0</v>
      </c>
      <c r="PLV7" s="62">
        <f>'Hist. country inflation'!PNO256/100</f>
        <v>0</v>
      </c>
      <c r="PLW7" s="62">
        <f>'Hist. country inflation'!PNP256/100</f>
        <v>0</v>
      </c>
      <c r="PLX7" s="62">
        <f>'Hist. country inflation'!PNQ256/100</f>
        <v>0</v>
      </c>
      <c r="PLY7" s="62">
        <f>'Hist. country inflation'!PNR256/100</f>
        <v>0</v>
      </c>
      <c r="PLZ7" s="62">
        <f>'Hist. country inflation'!PNS256/100</f>
        <v>0</v>
      </c>
      <c r="PMA7" s="62">
        <f>'Hist. country inflation'!PNT256/100</f>
        <v>0</v>
      </c>
      <c r="PMB7" s="62">
        <f>'Hist. country inflation'!PNU256/100</f>
        <v>0</v>
      </c>
      <c r="PMC7" s="62">
        <f>'Hist. country inflation'!PNV256/100</f>
        <v>0</v>
      </c>
      <c r="PMD7" s="62">
        <f>'Hist. country inflation'!PNW256/100</f>
        <v>0</v>
      </c>
      <c r="PME7" s="62">
        <f>'Hist. country inflation'!PNX256/100</f>
        <v>0</v>
      </c>
      <c r="PMF7" s="62">
        <f>'Hist. country inflation'!PNY256/100</f>
        <v>0</v>
      </c>
      <c r="PMG7" s="62">
        <f>'Hist. country inflation'!PNZ256/100</f>
        <v>0</v>
      </c>
      <c r="PMH7" s="62">
        <f>'Hist. country inflation'!POA256/100</f>
        <v>0</v>
      </c>
      <c r="PMI7" s="62">
        <f>'Hist. country inflation'!POB256/100</f>
        <v>0</v>
      </c>
      <c r="PMJ7" s="62">
        <f>'Hist. country inflation'!POC256/100</f>
        <v>0</v>
      </c>
      <c r="PMK7" s="62">
        <f>'Hist. country inflation'!POD256/100</f>
        <v>0</v>
      </c>
      <c r="PML7" s="62">
        <f>'Hist. country inflation'!POE256/100</f>
        <v>0</v>
      </c>
      <c r="PMM7" s="62">
        <f>'Hist. country inflation'!POF256/100</f>
        <v>0</v>
      </c>
      <c r="PMN7" s="62">
        <f>'Hist. country inflation'!POG256/100</f>
        <v>0</v>
      </c>
      <c r="PMO7" s="62">
        <f>'Hist. country inflation'!POH256/100</f>
        <v>0</v>
      </c>
      <c r="PMP7" s="62">
        <f>'Hist. country inflation'!POI256/100</f>
        <v>0</v>
      </c>
      <c r="PMQ7" s="62">
        <f>'Hist. country inflation'!POJ256/100</f>
        <v>0</v>
      </c>
      <c r="PMR7" s="62">
        <f>'Hist. country inflation'!POK256/100</f>
        <v>0</v>
      </c>
      <c r="PMS7" s="62">
        <f>'Hist. country inflation'!POL256/100</f>
        <v>0</v>
      </c>
      <c r="PMT7" s="62">
        <f>'Hist. country inflation'!POM256/100</f>
        <v>0</v>
      </c>
      <c r="PMU7" s="62">
        <f>'Hist. country inflation'!PON256/100</f>
        <v>0</v>
      </c>
      <c r="PMV7" s="62">
        <f>'Hist. country inflation'!POO256/100</f>
        <v>0</v>
      </c>
      <c r="PMW7" s="62">
        <f>'Hist. country inflation'!POP256/100</f>
        <v>0</v>
      </c>
      <c r="PMX7" s="62">
        <f>'Hist. country inflation'!POQ256/100</f>
        <v>0</v>
      </c>
      <c r="PMY7" s="62">
        <f>'Hist. country inflation'!POR256/100</f>
        <v>0</v>
      </c>
      <c r="PMZ7" s="62">
        <f>'Hist. country inflation'!POS256/100</f>
        <v>0</v>
      </c>
      <c r="PNA7" s="62">
        <f>'Hist. country inflation'!POT256/100</f>
        <v>0</v>
      </c>
      <c r="PNB7" s="62">
        <f>'Hist. country inflation'!POU256/100</f>
        <v>0</v>
      </c>
      <c r="PNC7" s="62">
        <f>'Hist. country inflation'!POV256/100</f>
        <v>0</v>
      </c>
      <c r="PND7" s="62">
        <f>'Hist. country inflation'!POW256/100</f>
        <v>0</v>
      </c>
      <c r="PNE7" s="62">
        <f>'Hist. country inflation'!POX256/100</f>
        <v>0</v>
      </c>
      <c r="PNF7" s="62">
        <f>'Hist. country inflation'!POY256/100</f>
        <v>0</v>
      </c>
      <c r="PNG7" s="62">
        <f>'Hist. country inflation'!POZ256/100</f>
        <v>0</v>
      </c>
      <c r="PNH7" s="62">
        <f>'Hist. country inflation'!PPA256/100</f>
        <v>0</v>
      </c>
      <c r="PNI7" s="62">
        <f>'Hist. country inflation'!PPB256/100</f>
        <v>0</v>
      </c>
      <c r="PNJ7" s="62">
        <f>'Hist. country inflation'!PPC256/100</f>
        <v>0</v>
      </c>
      <c r="PNK7" s="62">
        <f>'Hist. country inflation'!PPD256/100</f>
        <v>0</v>
      </c>
      <c r="PNL7" s="62">
        <f>'Hist. country inflation'!PPE256/100</f>
        <v>0</v>
      </c>
      <c r="PNM7" s="62">
        <f>'Hist. country inflation'!PPF256/100</f>
        <v>0</v>
      </c>
      <c r="PNN7" s="62">
        <f>'Hist. country inflation'!PPG256/100</f>
        <v>0</v>
      </c>
      <c r="PNO7" s="62">
        <f>'Hist. country inflation'!PPH256/100</f>
        <v>0</v>
      </c>
      <c r="PNP7" s="62">
        <f>'Hist. country inflation'!PPI256/100</f>
        <v>0</v>
      </c>
      <c r="PNQ7" s="62">
        <f>'Hist. country inflation'!PPJ256/100</f>
        <v>0</v>
      </c>
      <c r="PNR7" s="62">
        <f>'Hist. country inflation'!PPK256/100</f>
        <v>0</v>
      </c>
      <c r="PNS7" s="62">
        <f>'Hist. country inflation'!PPL256/100</f>
        <v>0</v>
      </c>
      <c r="PNT7" s="62">
        <f>'Hist. country inflation'!PPM256/100</f>
        <v>0</v>
      </c>
      <c r="PNU7" s="62">
        <f>'Hist. country inflation'!PPN256/100</f>
        <v>0</v>
      </c>
      <c r="PNV7" s="62">
        <f>'Hist. country inflation'!PPO256/100</f>
        <v>0</v>
      </c>
      <c r="PNW7" s="62">
        <f>'Hist. country inflation'!PPP256/100</f>
        <v>0</v>
      </c>
      <c r="PNX7" s="62">
        <f>'Hist. country inflation'!PPQ256/100</f>
        <v>0</v>
      </c>
      <c r="PNY7" s="62">
        <f>'Hist. country inflation'!PPR256/100</f>
        <v>0</v>
      </c>
      <c r="PNZ7" s="62">
        <f>'Hist. country inflation'!PPS256/100</f>
        <v>0</v>
      </c>
      <c r="POA7" s="62">
        <f>'Hist. country inflation'!PPT256/100</f>
        <v>0</v>
      </c>
      <c r="POB7" s="62">
        <f>'Hist. country inflation'!PPU256/100</f>
        <v>0</v>
      </c>
      <c r="POC7" s="62">
        <f>'Hist. country inflation'!PPV256/100</f>
        <v>0</v>
      </c>
      <c r="POD7" s="62">
        <f>'Hist. country inflation'!PPW256/100</f>
        <v>0</v>
      </c>
      <c r="POE7" s="62">
        <f>'Hist. country inflation'!PPX256/100</f>
        <v>0</v>
      </c>
      <c r="POF7" s="62">
        <f>'Hist. country inflation'!PPY256/100</f>
        <v>0</v>
      </c>
      <c r="POG7" s="62">
        <f>'Hist. country inflation'!PPZ256/100</f>
        <v>0</v>
      </c>
      <c r="POH7" s="62">
        <f>'Hist. country inflation'!PQA256/100</f>
        <v>0</v>
      </c>
      <c r="POI7" s="62">
        <f>'Hist. country inflation'!PQB256/100</f>
        <v>0</v>
      </c>
      <c r="POJ7" s="62">
        <f>'Hist. country inflation'!PQC256/100</f>
        <v>0</v>
      </c>
      <c r="POK7" s="62">
        <f>'Hist. country inflation'!PQD256/100</f>
        <v>0</v>
      </c>
      <c r="POL7" s="62">
        <f>'Hist. country inflation'!PQE256/100</f>
        <v>0</v>
      </c>
      <c r="POM7" s="62">
        <f>'Hist. country inflation'!PQF256/100</f>
        <v>0</v>
      </c>
      <c r="PON7" s="62">
        <f>'Hist. country inflation'!PQG256/100</f>
        <v>0</v>
      </c>
      <c r="POO7" s="62">
        <f>'Hist. country inflation'!PQH256/100</f>
        <v>0</v>
      </c>
      <c r="POP7" s="62">
        <f>'Hist. country inflation'!PQI256/100</f>
        <v>0</v>
      </c>
      <c r="POQ7" s="62">
        <f>'Hist. country inflation'!PQJ256/100</f>
        <v>0</v>
      </c>
      <c r="POR7" s="62">
        <f>'Hist. country inflation'!PQK256/100</f>
        <v>0</v>
      </c>
      <c r="POS7" s="62">
        <f>'Hist. country inflation'!PQL256/100</f>
        <v>0</v>
      </c>
      <c r="POT7" s="62">
        <f>'Hist. country inflation'!PQM256/100</f>
        <v>0</v>
      </c>
      <c r="POU7" s="62">
        <f>'Hist. country inflation'!PQN256/100</f>
        <v>0</v>
      </c>
      <c r="POV7" s="62">
        <f>'Hist. country inflation'!PQO256/100</f>
        <v>0</v>
      </c>
      <c r="POW7" s="62">
        <f>'Hist. country inflation'!PQP256/100</f>
        <v>0</v>
      </c>
      <c r="POX7" s="62">
        <f>'Hist. country inflation'!PQQ256/100</f>
        <v>0</v>
      </c>
      <c r="POY7" s="62">
        <f>'Hist. country inflation'!PQR256/100</f>
        <v>0</v>
      </c>
      <c r="POZ7" s="62">
        <f>'Hist. country inflation'!PQS256/100</f>
        <v>0</v>
      </c>
      <c r="PPA7" s="62">
        <f>'Hist. country inflation'!PQT256/100</f>
        <v>0</v>
      </c>
      <c r="PPB7" s="62">
        <f>'Hist. country inflation'!PQU256/100</f>
        <v>0</v>
      </c>
      <c r="PPC7" s="62">
        <f>'Hist. country inflation'!PQV256/100</f>
        <v>0</v>
      </c>
      <c r="PPD7" s="62">
        <f>'Hist. country inflation'!PQW256/100</f>
        <v>0</v>
      </c>
      <c r="PPE7" s="62">
        <f>'Hist. country inflation'!PQX256/100</f>
        <v>0</v>
      </c>
      <c r="PPF7" s="62">
        <f>'Hist. country inflation'!PQY256/100</f>
        <v>0</v>
      </c>
      <c r="PPG7" s="62">
        <f>'Hist. country inflation'!PQZ256/100</f>
        <v>0</v>
      </c>
      <c r="PPH7" s="62">
        <f>'Hist. country inflation'!PRA256/100</f>
        <v>0</v>
      </c>
      <c r="PPI7" s="62">
        <f>'Hist. country inflation'!PRB256/100</f>
        <v>0</v>
      </c>
      <c r="PPJ7" s="62">
        <f>'Hist. country inflation'!PRC256/100</f>
        <v>0</v>
      </c>
      <c r="PPK7" s="62">
        <f>'Hist. country inflation'!PRD256/100</f>
        <v>0</v>
      </c>
      <c r="PPL7" s="62">
        <f>'Hist. country inflation'!PRE256/100</f>
        <v>0</v>
      </c>
      <c r="PPM7" s="62">
        <f>'Hist. country inflation'!PRF256/100</f>
        <v>0</v>
      </c>
      <c r="PPN7" s="62">
        <f>'Hist. country inflation'!PRG256/100</f>
        <v>0</v>
      </c>
      <c r="PPO7" s="62">
        <f>'Hist. country inflation'!PRH256/100</f>
        <v>0</v>
      </c>
      <c r="PPP7" s="62">
        <f>'Hist. country inflation'!PRI256/100</f>
        <v>0</v>
      </c>
      <c r="PPQ7" s="62">
        <f>'Hist. country inflation'!PRJ256/100</f>
        <v>0</v>
      </c>
      <c r="PPR7" s="62">
        <f>'Hist. country inflation'!PRK256/100</f>
        <v>0</v>
      </c>
      <c r="PPS7" s="62">
        <f>'Hist. country inflation'!PRL256/100</f>
        <v>0</v>
      </c>
      <c r="PPT7" s="62">
        <f>'Hist. country inflation'!PRM256/100</f>
        <v>0</v>
      </c>
      <c r="PPU7" s="62">
        <f>'Hist. country inflation'!PRN256/100</f>
        <v>0</v>
      </c>
      <c r="PPV7" s="62">
        <f>'Hist. country inflation'!PRO256/100</f>
        <v>0</v>
      </c>
      <c r="PPW7" s="62">
        <f>'Hist. country inflation'!PRP256/100</f>
        <v>0</v>
      </c>
      <c r="PPX7" s="62">
        <f>'Hist. country inflation'!PRQ256/100</f>
        <v>0</v>
      </c>
      <c r="PPY7" s="62">
        <f>'Hist. country inflation'!PRR256/100</f>
        <v>0</v>
      </c>
      <c r="PPZ7" s="62">
        <f>'Hist. country inflation'!PRS256/100</f>
        <v>0</v>
      </c>
      <c r="PQA7" s="62">
        <f>'Hist. country inflation'!PRT256/100</f>
        <v>0</v>
      </c>
      <c r="PQB7" s="62">
        <f>'Hist. country inflation'!PRU256/100</f>
        <v>0</v>
      </c>
      <c r="PQC7" s="62">
        <f>'Hist. country inflation'!PRV256/100</f>
        <v>0</v>
      </c>
      <c r="PQD7" s="62">
        <f>'Hist. country inflation'!PRW256/100</f>
        <v>0</v>
      </c>
      <c r="PQE7" s="62">
        <f>'Hist. country inflation'!PRX256/100</f>
        <v>0</v>
      </c>
      <c r="PQF7" s="62">
        <f>'Hist. country inflation'!PRY256/100</f>
        <v>0</v>
      </c>
      <c r="PQG7" s="62">
        <f>'Hist. country inflation'!PRZ256/100</f>
        <v>0</v>
      </c>
      <c r="PQH7" s="62">
        <f>'Hist. country inflation'!PSA256/100</f>
        <v>0</v>
      </c>
      <c r="PQI7" s="62">
        <f>'Hist. country inflation'!PSB256/100</f>
        <v>0</v>
      </c>
      <c r="PQJ7" s="62">
        <f>'Hist. country inflation'!PSC256/100</f>
        <v>0</v>
      </c>
      <c r="PQK7" s="62">
        <f>'Hist. country inflation'!PSD256/100</f>
        <v>0</v>
      </c>
      <c r="PQL7" s="62">
        <f>'Hist. country inflation'!PSE256/100</f>
        <v>0</v>
      </c>
      <c r="PQM7" s="62">
        <f>'Hist. country inflation'!PSF256/100</f>
        <v>0</v>
      </c>
      <c r="PQN7" s="62">
        <f>'Hist. country inflation'!PSG256/100</f>
        <v>0</v>
      </c>
      <c r="PQO7" s="62">
        <f>'Hist. country inflation'!PSH256/100</f>
        <v>0</v>
      </c>
      <c r="PQP7" s="62">
        <f>'Hist. country inflation'!PSI256/100</f>
        <v>0</v>
      </c>
      <c r="PQQ7" s="62">
        <f>'Hist. country inflation'!PSJ256/100</f>
        <v>0</v>
      </c>
      <c r="PQR7" s="62">
        <f>'Hist. country inflation'!PSK256/100</f>
        <v>0</v>
      </c>
      <c r="PQS7" s="62">
        <f>'Hist. country inflation'!PSL256/100</f>
        <v>0</v>
      </c>
      <c r="PQT7" s="62">
        <f>'Hist. country inflation'!PSM256/100</f>
        <v>0</v>
      </c>
      <c r="PQU7" s="62">
        <f>'Hist. country inflation'!PSN256/100</f>
        <v>0</v>
      </c>
      <c r="PQV7" s="62">
        <f>'Hist. country inflation'!PSO256/100</f>
        <v>0</v>
      </c>
      <c r="PQW7" s="62">
        <f>'Hist. country inflation'!PSP256/100</f>
        <v>0</v>
      </c>
      <c r="PQX7" s="62">
        <f>'Hist. country inflation'!PSQ256/100</f>
        <v>0</v>
      </c>
      <c r="PQY7" s="62">
        <f>'Hist. country inflation'!PSR256/100</f>
        <v>0</v>
      </c>
      <c r="PQZ7" s="62">
        <f>'Hist. country inflation'!PSS256/100</f>
        <v>0</v>
      </c>
      <c r="PRA7" s="62">
        <f>'Hist. country inflation'!PST256/100</f>
        <v>0</v>
      </c>
      <c r="PRB7" s="62">
        <f>'Hist. country inflation'!PSU256/100</f>
        <v>0</v>
      </c>
      <c r="PRC7" s="62">
        <f>'Hist. country inflation'!PSV256/100</f>
        <v>0</v>
      </c>
      <c r="PRD7" s="62">
        <f>'Hist. country inflation'!PSW256/100</f>
        <v>0</v>
      </c>
      <c r="PRE7" s="62">
        <f>'Hist. country inflation'!PSX256/100</f>
        <v>0</v>
      </c>
      <c r="PRF7" s="62">
        <f>'Hist. country inflation'!PSY256/100</f>
        <v>0</v>
      </c>
      <c r="PRG7" s="62">
        <f>'Hist. country inflation'!PSZ256/100</f>
        <v>0</v>
      </c>
      <c r="PRH7" s="62">
        <f>'Hist. country inflation'!PTA256/100</f>
        <v>0</v>
      </c>
      <c r="PRI7" s="62">
        <f>'Hist. country inflation'!PTB256/100</f>
        <v>0</v>
      </c>
      <c r="PRJ7" s="62">
        <f>'Hist. country inflation'!PTC256/100</f>
        <v>0</v>
      </c>
      <c r="PRK7" s="62">
        <f>'Hist. country inflation'!PTD256/100</f>
        <v>0</v>
      </c>
      <c r="PRL7" s="62">
        <f>'Hist. country inflation'!PTE256/100</f>
        <v>0</v>
      </c>
      <c r="PRM7" s="62">
        <f>'Hist. country inflation'!PTF256/100</f>
        <v>0</v>
      </c>
      <c r="PRN7" s="62">
        <f>'Hist. country inflation'!PTG256/100</f>
        <v>0</v>
      </c>
      <c r="PRO7" s="62">
        <f>'Hist. country inflation'!PTH256/100</f>
        <v>0</v>
      </c>
      <c r="PRP7" s="62">
        <f>'Hist. country inflation'!PTI256/100</f>
        <v>0</v>
      </c>
      <c r="PRQ7" s="62">
        <f>'Hist. country inflation'!PTJ256/100</f>
        <v>0</v>
      </c>
      <c r="PRR7" s="62">
        <f>'Hist. country inflation'!PTK256/100</f>
        <v>0</v>
      </c>
      <c r="PRS7" s="62">
        <f>'Hist. country inflation'!PTL256/100</f>
        <v>0</v>
      </c>
      <c r="PRT7" s="62">
        <f>'Hist. country inflation'!PTM256/100</f>
        <v>0</v>
      </c>
      <c r="PRU7" s="62">
        <f>'Hist. country inflation'!PTN256/100</f>
        <v>0</v>
      </c>
      <c r="PRV7" s="62">
        <f>'Hist. country inflation'!PTO256/100</f>
        <v>0</v>
      </c>
      <c r="PRW7" s="62">
        <f>'Hist. country inflation'!PTP256/100</f>
        <v>0</v>
      </c>
      <c r="PRX7" s="62">
        <f>'Hist. country inflation'!PTQ256/100</f>
        <v>0</v>
      </c>
      <c r="PRY7" s="62">
        <f>'Hist. country inflation'!PTR256/100</f>
        <v>0</v>
      </c>
      <c r="PRZ7" s="62">
        <f>'Hist. country inflation'!PTS256/100</f>
        <v>0</v>
      </c>
      <c r="PSA7" s="62">
        <f>'Hist. country inflation'!PTT256/100</f>
        <v>0</v>
      </c>
      <c r="PSB7" s="62">
        <f>'Hist. country inflation'!PTU256/100</f>
        <v>0</v>
      </c>
      <c r="PSC7" s="62">
        <f>'Hist. country inflation'!PTV256/100</f>
        <v>0</v>
      </c>
      <c r="PSD7" s="62">
        <f>'Hist. country inflation'!PTW256/100</f>
        <v>0</v>
      </c>
      <c r="PSE7" s="62">
        <f>'Hist. country inflation'!PTX256/100</f>
        <v>0</v>
      </c>
      <c r="PSF7" s="62">
        <f>'Hist. country inflation'!PTY256/100</f>
        <v>0</v>
      </c>
      <c r="PSG7" s="62">
        <f>'Hist. country inflation'!PTZ256/100</f>
        <v>0</v>
      </c>
      <c r="PSH7" s="62">
        <f>'Hist. country inflation'!PUA256/100</f>
        <v>0</v>
      </c>
      <c r="PSI7" s="62">
        <f>'Hist. country inflation'!PUB256/100</f>
        <v>0</v>
      </c>
      <c r="PSJ7" s="62">
        <f>'Hist. country inflation'!PUC256/100</f>
        <v>0</v>
      </c>
      <c r="PSK7" s="62">
        <f>'Hist. country inflation'!PUD256/100</f>
        <v>0</v>
      </c>
      <c r="PSL7" s="62">
        <f>'Hist. country inflation'!PUE256/100</f>
        <v>0</v>
      </c>
      <c r="PSM7" s="62">
        <f>'Hist. country inflation'!PUF256/100</f>
        <v>0</v>
      </c>
      <c r="PSN7" s="62">
        <f>'Hist. country inflation'!PUG256/100</f>
        <v>0</v>
      </c>
      <c r="PSO7" s="62">
        <f>'Hist. country inflation'!PUH256/100</f>
        <v>0</v>
      </c>
      <c r="PSP7" s="62">
        <f>'Hist. country inflation'!PUI256/100</f>
        <v>0</v>
      </c>
      <c r="PSQ7" s="62">
        <f>'Hist. country inflation'!PUJ256/100</f>
        <v>0</v>
      </c>
      <c r="PSR7" s="62">
        <f>'Hist. country inflation'!PUK256/100</f>
        <v>0</v>
      </c>
      <c r="PSS7" s="62">
        <f>'Hist. country inflation'!PUL256/100</f>
        <v>0</v>
      </c>
      <c r="PST7" s="62">
        <f>'Hist. country inflation'!PUM256/100</f>
        <v>0</v>
      </c>
      <c r="PSU7" s="62">
        <f>'Hist. country inflation'!PUN256/100</f>
        <v>0</v>
      </c>
      <c r="PSV7" s="62">
        <f>'Hist. country inflation'!PUO256/100</f>
        <v>0</v>
      </c>
      <c r="PSW7" s="62">
        <f>'Hist. country inflation'!PUP256/100</f>
        <v>0</v>
      </c>
      <c r="PSX7" s="62">
        <f>'Hist. country inflation'!PUQ256/100</f>
        <v>0</v>
      </c>
      <c r="PSY7" s="62">
        <f>'Hist. country inflation'!PUR256/100</f>
        <v>0</v>
      </c>
      <c r="PSZ7" s="62">
        <f>'Hist. country inflation'!PUS256/100</f>
        <v>0</v>
      </c>
      <c r="PTA7" s="62">
        <f>'Hist. country inflation'!PUT256/100</f>
        <v>0</v>
      </c>
      <c r="PTB7" s="62">
        <f>'Hist. country inflation'!PUU256/100</f>
        <v>0</v>
      </c>
      <c r="PTC7" s="62">
        <f>'Hist. country inflation'!PUV256/100</f>
        <v>0</v>
      </c>
      <c r="PTD7" s="62">
        <f>'Hist. country inflation'!PUW256/100</f>
        <v>0</v>
      </c>
      <c r="PTE7" s="62">
        <f>'Hist. country inflation'!PUX256/100</f>
        <v>0</v>
      </c>
      <c r="PTF7" s="62">
        <f>'Hist. country inflation'!PUY256/100</f>
        <v>0</v>
      </c>
      <c r="PTG7" s="62">
        <f>'Hist. country inflation'!PUZ256/100</f>
        <v>0</v>
      </c>
      <c r="PTH7" s="62">
        <f>'Hist. country inflation'!PVA256/100</f>
        <v>0</v>
      </c>
      <c r="PTI7" s="62">
        <f>'Hist. country inflation'!PVB256/100</f>
        <v>0</v>
      </c>
      <c r="PTJ7" s="62">
        <f>'Hist. country inflation'!PVC256/100</f>
        <v>0</v>
      </c>
      <c r="PTK7" s="62">
        <f>'Hist. country inflation'!PVD256/100</f>
        <v>0</v>
      </c>
      <c r="PTL7" s="62">
        <f>'Hist. country inflation'!PVE256/100</f>
        <v>0</v>
      </c>
      <c r="PTM7" s="62">
        <f>'Hist. country inflation'!PVF256/100</f>
        <v>0</v>
      </c>
      <c r="PTN7" s="62">
        <f>'Hist. country inflation'!PVG256/100</f>
        <v>0</v>
      </c>
      <c r="PTO7" s="62">
        <f>'Hist. country inflation'!PVH256/100</f>
        <v>0</v>
      </c>
      <c r="PTP7" s="62">
        <f>'Hist. country inflation'!PVI256/100</f>
        <v>0</v>
      </c>
      <c r="PTQ7" s="62">
        <f>'Hist. country inflation'!PVJ256/100</f>
        <v>0</v>
      </c>
      <c r="PTR7" s="62">
        <f>'Hist. country inflation'!PVK256/100</f>
        <v>0</v>
      </c>
      <c r="PTS7" s="62">
        <f>'Hist. country inflation'!PVL256/100</f>
        <v>0</v>
      </c>
      <c r="PTT7" s="62">
        <f>'Hist. country inflation'!PVM256/100</f>
        <v>0</v>
      </c>
      <c r="PTU7" s="62">
        <f>'Hist. country inflation'!PVN256/100</f>
        <v>0</v>
      </c>
      <c r="PTV7" s="62">
        <f>'Hist. country inflation'!PVO256/100</f>
        <v>0</v>
      </c>
      <c r="PTW7" s="62">
        <f>'Hist. country inflation'!PVP256/100</f>
        <v>0</v>
      </c>
      <c r="PTX7" s="62">
        <f>'Hist. country inflation'!PVQ256/100</f>
        <v>0</v>
      </c>
      <c r="PTY7" s="62">
        <f>'Hist. country inflation'!PVR256/100</f>
        <v>0</v>
      </c>
      <c r="PTZ7" s="62">
        <f>'Hist. country inflation'!PVS256/100</f>
        <v>0</v>
      </c>
      <c r="PUA7" s="62">
        <f>'Hist. country inflation'!PVT256/100</f>
        <v>0</v>
      </c>
      <c r="PUB7" s="62">
        <f>'Hist. country inflation'!PVU256/100</f>
        <v>0</v>
      </c>
      <c r="PUC7" s="62">
        <f>'Hist. country inflation'!PVV256/100</f>
        <v>0</v>
      </c>
      <c r="PUD7" s="62">
        <f>'Hist. country inflation'!PVW256/100</f>
        <v>0</v>
      </c>
      <c r="PUE7" s="62">
        <f>'Hist. country inflation'!PVX256/100</f>
        <v>0</v>
      </c>
      <c r="PUF7" s="62">
        <f>'Hist. country inflation'!PVY256/100</f>
        <v>0</v>
      </c>
      <c r="PUG7" s="62">
        <f>'Hist. country inflation'!PVZ256/100</f>
        <v>0</v>
      </c>
      <c r="PUH7" s="62">
        <f>'Hist. country inflation'!PWA256/100</f>
        <v>0</v>
      </c>
      <c r="PUI7" s="62">
        <f>'Hist. country inflation'!PWB256/100</f>
        <v>0</v>
      </c>
      <c r="PUJ7" s="62">
        <f>'Hist. country inflation'!PWC256/100</f>
        <v>0</v>
      </c>
      <c r="PUK7" s="62">
        <f>'Hist. country inflation'!PWD256/100</f>
        <v>0</v>
      </c>
      <c r="PUL7" s="62">
        <f>'Hist. country inflation'!PWE256/100</f>
        <v>0</v>
      </c>
      <c r="PUM7" s="62">
        <f>'Hist. country inflation'!PWF256/100</f>
        <v>0</v>
      </c>
      <c r="PUN7" s="62">
        <f>'Hist. country inflation'!PWG256/100</f>
        <v>0</v>
      </c>
      <c r="PUO7" s="62">
        <f>'Hist. country inflation'!PWH256/100</f>
        <v>0</v>
      </c>
      <c r="PUP7" s="62">
        <f>'Hist. country inflation'!PWI256/100</f>
        <v>0</v>
      </c>
      <c r="PUQ7" s="62">
        <f>'Hist. country inflation'!PWJ256/100</f>
        <v>0</v>
      </c>
      <c r="PUR7" s="62">
        <f>'Hist. country inflation'!PWK256/100</f>
        <v>0</v>
      </c>
      <c r="PUS7" s="62">
        <f>'Hist. country inflation'!PWL256/100</f>
        <v>0</v>
      </c>
      <c r="PUT7" s="62">
        <f>'Hist. country inflation'!PWM256/100</f>
        <v>0</v>
      </c>
      <c r="PUU7" s="62">
        <f>'Hist. country inflation'!PWN256/100</f>
        <v>0</v>
      </c>
      <c r="PUV7" s="62">
        <f>'Hist. country inflation'!PWO256/100</f>
        <v>0</v>
      </c>
      <c r="PUW7" s="62">
        <f>'Hist. country inflation'!PWP256/100</f>
        <v>0</v>
      </c>
      <c r="PUX7" s="62">
        <f>'Hist. country inflation'!PWQ256/100</f>
        <v>0</v>
      </c>
      <c r="PUY7" s="62">
        <f>'Hist. country inflation'!PWR256/100</f>
        <v>0</v>
      </c>
      <c r="PUZ7" s="62">
        <f>'Hist. country inflation'!PWS256/100</f>
        <v>0</v>
      </c>
      <c r="PVA7" s="62">
        <f>'Hist. country inflation'!PWT256/100</f>
        <v>0</v>
      </c>
      <c r="PVB7" s="62">
        <f>'Hist. country inflation'!PWU256/100</f>
        <v>0</v>
      </c>
      <c r="PVC7" s="62">
        <f>'Hist. country inflation'!PWV256/100</f>
        <v>0</v>
      </c>
      <c r="PVD7" s="62">
        <f>'Hist. country inflation'!PWW256/100</f>
        <v>0</v>
      </c>
      <c r="PVE7" s="62">
        <f>'Hist. country inflation'!PWX256/100</f>
        <v>0</v>
      </c>
      <c r="PVF7" s="62">
        <f>'Hist. country inflation'!PWY256/100</f>
        <v>0</v>
      </c>
      <c r="PVG7" s="62">
        <f>'Hist. country inflation'!PWZ256/100</f>
        <v>0</v>
      </c>
      <c r="PVH7" s="62">
        <f>'Hist. country inflation'!PXA256/100</f>
        <v>0</v>
      </c>
      <c r="PVI7" s="62">
        <f>'Hist. country inflation'!PXB256/100</f>
        <v>0</v>
      </c>
      <c r="PVJ7" s="62">
        <f>'Hist. country inflation'!PXC256/100</f>
        <v>0</v>
      </c>
      <c r="PVK7" s="62">
        <f>'Hist. country inflation'!PXD256/100</f>
        <v>0</v>
      </c>
      <c r="PVL7" s="62">
        <f>'Hist. country inflation'!PXE256/100</f>
        <v>0</v>
      </c>
      <c r="PVM7" s="62">
        <f>'Hist. country inflation'!PXF256/100</f>
        <v>0</v>
      </c>
      <c r="PVN7" s="62">
        <f>'Hist. country inflation'!PXG256/100</f>
        <v>0</v>
      </c>
      <c r="PVO7" s="62">
        <f>'Hist. country inflation'!PXH256/100</f>
        <v>0</v>
      </c>
      <c r="PVP7" s="62">
        <f>'Hist. country inflation'!PXI256/100</f>
        <v>0</v>
      </c>
      <c r="PVQ7" s="62">
        <f>'Hist. country inflation'!PXJ256/100</f>
        <v>0</v>
      </c>
      <c r="PVR7" s="62">
        <f>'Hist. country inflation'!PXK256/100</f>
        <v>0</v>
      </c>
      <c r="PVS7" s="62">
        <f>'Hist. country inflation'!PXL256/100</f>
        <v>0</v>
      </c>
      <c r="PVT7" s="62">
        <f>'Hist. country inflation'!PXM256/100</f>
        <v>0</v>
      </c>
      <c r="PVU7" s="62">
        <f>'Hist. country inflation'!PXN256/100</f>
        <v>0</v>
      </c>
      <c r="PVV7" s="62">
        <f>'Hist. country inflation'!PXO256/100</f>
        <v>0</v>
      </c>
      <c r="PVW7" s="62">
        <f>'Hist. country inflation'!PXP256/100</f>
        <v>0</v>
      </c>
      <c r="PVX7" s="62">
        <f>'Hist. country inflation'!PXQ256/100</f>
        <v>0</v>
      </c>
      <c r="PVY7" s="62">
        <f>'Hist. country inflation'!PXR256/100</f>
        <v>0</v>
      </c>
      <c r="PVZ7" s="62">
        <f>'Hist. country inflation'!PXS256/100</f>
        <v>0</v>
      </c>
      <c r="PWA7" s="62">
        <f>'Hist. country inflation'!PXT256/100</f>
        <v>0</v>
      </c>
      <c r="PWB7" s="62">
        <f>'Hist. country inflation'!PXU256/100</f>
        <v>0</v>
      </c>
      <c r="PWC7" s="62">
        <f>'Hist. country inflation'!PXV256/100</f>
        <v>0</v>
      </c>
      <c r="PWD7" s="62">
        <f>'Hist. country inflation'!PXW256/100</f>
        <v>0</v>
      </c>
      <c r="PWE7" s="62">
        <f>'Hist. country inflation'!PXX256/100</f>
        <v>0</v>
      </c>
      <c r="PWF7" s="62">
        <f>'Hist. country inflation'!PXY256/100</f>
        <v>0</v>
      </c>
      <c r="PWG7" s="62">
        <f>'Hist. country inflation'!PXZ256/100</f>
        <v>0</v>
      </c>
      <c r="PWH7" s="62">
        <f>'Hist. country inflation'!PYA256/100</f>
        <v>0</v>
      </c>
      <c r="PWI7" s="62">
        <f>'Hist. country inflation'!PYB256/100</f>
        <v>0</v>
      </c>
      <c r="PWJ7" s="62">
        <f>'Hist. country inflation'!PYC256/100</f>
        <v>0</v>
      </c>
      <c r="PWK7" s="62">
        <f>'Hist. country inflation'!PYD256/100</f>
        <v>0</v>
      </c>
      <c r="PWL7" s="62">
        <f>'Hist. country inflation'!PYE256/100</f>
        <v>0</v>
      </c>
      <c r="PWM7" s="62">
        <f>'Hist. country inflation'!PYF256/100</f>
        <v>0</v>
      </c>
      <c r="PWN7" s="62">
        <f>'Hist. country inflation'!PYG256/100</f>
        <v>0</v>
      </c>
      <c r="PWO7" s="62">
        <f>'Hist. country inflation'!PYH256/100</f>
        <v>0</v>
      </c>
      <c r="PWP7" s="62">
        <f>'Hist. country inflation'!PYI256/100</f>
        <v>0</v>
      </c>
      <c r="PWQ7" s="62">
        <f>'Hist. country inflation'!PYJ256/100</f>
        <v>0</v>
      </c>
      <c r="PWR7" s="62">
        <f>'Hist. country inflation'!PYK256/100</f>
        <v>0</v>
      </c>
      <c r="PWS7" s="62">
        <f>'Hist. country inflation'!PYL256/100</f>
        <v>0</v>
      </c>
      <c r="PWT7" s="62">
        <f>'Hist. country inflation'!PYM256/100</f>
        <v>0</v>
      </c>
      <c r="PWU7" s="62">
        <f>'Hist. country inflation'!PYN256/100</f>
        <v>0</v>
      </c>
      <c r="PWV7" s="62">
        <f>'Hist. country inflation'!PYO256/100</f>
        <v>0</v>
      </c>
      <c r="PWW7" s="62">
        <f>'Hist. country inflation'!PYP256/100</f>
        <v>0</v>
      </c>
      <c r="PWX7" s="62">
        <f>'Hist. country inflation'!PYQ256/100</f>
        <v>0</v>
      </c>
      <c r="PWY7" s="62">
        <f>'Hist. country inflation'!PYR256/100</f>
        <v>0</v>
      </c>
      <c r="PWZ7" s="62">
        <f>'Hist. country inflation'!PYS256/100</f>
        <v>0</v>
      </c>
      <c r="PXA7" s="62">
        <f>'Hist. country inflation'!PYT256/100</f>
        <v>0</v>
      </c>
      <c r="PXB7" s="62">
        <f>'Hist. country inflation'!PYU256/100</f>
        <v>0</v>
      </c>
      <c r="PXC7" s="62">
        <f>'Hist. country inflation'!PYV256/100</f>
        <v>0</v>
      </c>
      <c r="PXD7" s="62">
        <f>'Hist. country inflation'!PYW256/100</f>
        <v>0</v>
      </c>
      <c r="PXE7" s="62">
        <f>'Hist. country inflation'!PYX256/100</f>
        <v>0</v>
      </c>
      <c r="PXF7" s="62">
        <f>'Hist. country inflation'!PYY256/100</f>
        <v>0</v>
      </c>
      <c r="PXG7" s="62">
        <f>'Hist. country inflation'!PYZ256/100</f>
        <v>0</v>
      </c>
      <c r="PXH7" s="62">
        <f>'Hist. country inflation'!PZA256/100</f>
        <v>0</v>
      </c>
      <c r="PXI7" s="62">
        <f>'Hist. country inflation'!PZB256/100</f>
        <v>0</v>
      </c>
      <c r="PXJ7" s="62">
        <f>'Hist. country inflation'!PZC256/100</f>
        <v>0</v>
      </c>
      <c r="PXK7" s="62">
        <f>'Hist. country inflation'!PZD256/100</f>
        <v>0</v>
      </c>
      <c r="PXL7" s="62">
        <f>'Hist. country inflation'!PZE256/100</f>
        <v>0</v>
      </c>
      <c r="PXM7" s="62">
        <f>'Hist. country inflation'!PZF256/100</f>
        <v>0</v>
      </c>
      <c r="PXN7" s="62">
        <f>'Hist. country inflation'!PZG256/100</f>
        <v>0</v>
      </c>
      <c r="PXO7" s="62">
        <f>'Hist. country inflation'!PZH256/100</f>
        <v>0</v>
      </c>
      <c r="PXP7" s="62">
        <f>'Hist. country inflation'!PZI256/100</f>
        <v>0</v>
      </c>
      <c r="PXQ7" s="62">
        <f>'Hist. country inflation'!PZJ256/100</f>
        <v>0</v>
      </c>
      <c r="PXR7" s="62">
        <f>'Hist. country inflation'!PZK256/100</f>
        <v>0</v>
      </c>
      <c r="PXS7" s="62">
        <f>'Hist. country inflation'!PZL256/100</f>
        <v>0</v>
      </c>
      <c r="PXT7" s="62">
        <f>'Hist. country inflation'!PZM256/100</f>
        <v>0</v>
      </c>
      <c r="PXU7" s="62">
        <f>'Hist. country inflation'!PZN256/100</f>
        <v>0</v>
      </c>
      <c r="PXV7" s="62">
        <f>'Hist. country inflation'!PZO256/100</f>
        <v>0</v>
      </c>
      <c r="PXW7" s="62">
        <f>'Hist. country inflation'!PZP256/100</f>
        <v>0</v>
      </c>
      <c r="PXX7" s="62">
        <f>'Hist. country inflation'!PZQ256/100</f>
        <v>0</v>
      </c>
      <c r="PXY7" s="62">
        <f>'Hist. country inflation'!PZR256/100</f>
        <v>0</v>
      </c>
      <c r="PXZ7" s="62">
        <f>'Hist. country inflation'!PZS256/100</f>
        <v>0</v>
      </c>
      <c r="PYA7" s="62">
        <f>'Hist. country inflation'!PZT256/100</f>
        <v>0</v>
      </c>
      <c r="PYB7" s="62">
        <f>'Hist. country inflation'!PZU256/100</f>
        <v>0</v>
      </c>
      <c r="PYC7" s="62">
        <f>'Hist. country inflation'!PZV256/100</f>
        <v>0</v>
      </c>
      <c r="PYD7" s="62">
        <f>'Hist. country inflation'!PZW256/100</f>
        <v>0</v>
      </c>
      <c r="PYE7" s="62">
        <f>'Hist. country inflation'!PZX256/100</f>
        <v>0</v>
      </c>
      <c r="PYF7" s="62">
        <f>'Hist. country inflation'!PZY256/100</f>
        <v>0</v>
      </c>
      <c r="PYG7" s="62">
        <f>'Hist. country inflation'!PZZ256/100</f>
        <v>0</v>
      </c>
      <c r="PYH7" s="62">
        <f>'Hist. country inflation'!QAA256/100</f>
        <v>0</v>
      </c>
      <c r="PYI7" s="62">
        <f>'Hist. country inflation'!QAB256/100</f>
        <v>0</v>
      </c>
      <c r="PYJ7" s="62">
        <f>'Hist. country inflation'!QAC256/100</f>
        <v>0</v>
      </c>
      <c r="PYK7" s="62">
        <f>'Hist. country inflation'!QAD256/100</f>
        <v>0</v>
      </c>
      <c r="PYL7" s="62">
        <f>'Hist. country inflation'!QAE256/100</f>
        <v>0</v>
      </c>
      <c r="PYM7" s="62">
        <f>'Hist. country inflation'!QAF256/100</f>
        <v>0</v>
      </c>
      <c r="PYN7" s="62">
        <f>'Hist. country inflation'!QAG256/100</f>
        <v>0</v>
      </c>
      <c r="PYO7" s="62">
        <f>'Hist. country inflation'!QAH256/100</f>
        <v>0</v>
      </c>
      <c r="PYP7" s="62">
        <f>'Hist. country inflation'!QAI256/100</f>
        <v>0</v>
      </c>
      <c r="PYQ7" s="62">
        <f>'Hist. country inflation'!QAJ256/100</f>
        <v>0</v>
      </c>
      <c r="PYR7" s="62">
        <f>'Hist. country inflation'!QAK256/100</f>
        <v>0</v>
      </c>
      <c r="PYS7" s="62">
        <f>'Hist. country inflation'!QAL256/100</f>
        <v>0</v>
      </c>
      <c r="PYT7" s="62">
        <f>'Hist. country inflation'!QAM256/100</f>
        <v>0</v>
      </c>
      <c r="PYU7" s="62">
        <f>'Hist. country inflation'!QAN256/100</f>
        <v>0</v>
      </c>
      <c r="PYV7" s="62">
        <f>'Hist. country inflation'!QAO256/100</f>
        <v>0</v>
      </c>
      <c r="PYW7" s="62">
        <f>'Hist. country inflation'!QAP256/100</f>
        <v>0</v>
      </c>
      <c r="PYX7" s="62">
        <f>'Hist. country inflation'!QAQ256/100</f>
        <v>0</v>
      </c>
      <c r="PYY7" s="62">
        <f>'Hist. country inflation'!QAR256/100</f>
        <v>0</v>
      </c>
      <c r="PYZ7" s="62">
        <f>'Hist. country inflation'!QAS256/100</f>
        <v>0</v>
      </c>
      <c r="PZA7" s="62">
        <f>'Hist. country inflation'!QAT256/100</f>
        <v>0</v>
      </c>
      <c r="PZB7" s="62">
        <f>'Hist. country inflation'!QAU256/100</f>
        <v>0</v>
      </c>
      <c r="PZC7" s="62">
        <f>'Hist. country inflation'!QAV256/100</f>
        <v>0</v>
      </c>
      <c r="PZD7" s="62">
        <f>'Hist. country inflation'!QAW256/100</f>
        <v>0</v>
      </c>
      <c r="PZE7" s="62">
        <f>'Hist. country inflation'!QAX256/100</f>
        <v>0</v>
      </c>
      <c r="PZF7" s="62">
        <f>'Hist. country inflation'!QAY256/100</f>
        <v>0</v>
      </c>
      <c r="PZG7" s="62">
        <f>'Hist. country inflation'!QAZ256/100</f>
        <v>0</v>
      </c>
      <c r="PZH7" s="62">
        <f>'Hist. country inflation'!QBA256/100</f>
        <v>0</v>
      </c>
      <c r="PZI7" s="62">
        <f>'Hist. country inflation'!QBB256/100</f>
        <v>0</v>
      </c>
      <c r="PZJ7" s="62">
        <f>'Hist. country inflation'!QBC256/100</f>
        <v>0</v>
      </c>
      <c r="PZK7" s="62">
        <f>'Hist. country inflation'!QBD256/100</f>
        <v>0</v>
      </c>
      <c r="PZL7" s="62">
        <f>'Hist. country inflation'!QBE256/100</f>
        <v>0</v>
      </c>
      <c r="PZM7" s="62">
        <f>'Hist. country inflation'!QBF256/100</f>
        <v>0</v>
      </c>
      <c r="PZN7" s="62">
        <f>'Hist. country inflation'!QBG256/100</f>
        <v>0</v>
      </c>
      <c r="PZO7" s="62">
        <f>'Hist. country inflation'!QBH256/100</f>
        <v>0</v>
      </c>
      <c r="PZP7" s="62">
        <f>'Hist. country inflation'!QBI256/100</f>
        <v>0</v>
      </c>
      <c r="PZQ7" s="62">
        <f>'Hist. country inflation'!QBJ256/100</f>
        <v>0</v>
      </c>
      <c r="PZR7" s="62">
        <f>'Hist. country inflation'!QBK256/100</f>
        <v>0</v>
      </c>
      <c r="PZS7" s="62">
        <f>'Hist. country inflation'!QBL256/100</f>
        <v>0</v>
      </c>
      <c r="PZT7" s="62">
        <f>'Hist. country inflation'!QBM256/100</f>
        <v>0</v>
      </c>
      <c r="PZU7" s="62">
        <f>'Hist. country inflation'!QBN256/100</f>
        <v>0</v>
      </c>
      <c r="PZV7" s="62">
        <f>'Hist. country inflation'!QBO256/100</f>
        <v>0</v>
      </c>
      <c r="PZW7" s="62">
        <f>'Hist. country inflation'!QBP256/100</f>
        <v>0</v>
      </c>
      <c r="PZX7" s="62">
        <f>'Hist. country inflation'!QBQ256/100</f>
        <v>0</v>
      </c>
      <c r="PZY7" s="62">
        <f>'Hist. country inflation'!QBR256/100</f>
        <v>0</v>
      </c>
      <c r="PZZ7" s="62">
        <f>'Hist. country inflation'!QBS256/100</f>
        <v>0</v>
      </c>
      <c r="QAA7" s="62">
        <f>'Hist. country inflation'!QBT256/100</f>
        <v>0</v>
      </c>
      <c r="QAB7" s="62">
        <f>'Hist. country inflation'!QBU256/100</f>
        <v>0</v>
      </c>
      <c r="QAC7" s="62">
        <f>'Hist. country inflation'!QBV256/100</f>
        <v>0</v>
      </c>
      <c r="QAD7" s="62">
        <f>'Hist. country inflation'!QBW256/100</f>
        <v>0</v>
      </c>
      <c r="QAE7" s="62">
        <f>'Hist. country inflation'!QBX256/100</f>
        <v>0</v>
      </c>
      <c r="QAF7" s="62">
        <f>'Hist. country inflation'!QBY256/100</f>
        <v>0</v>
      </c>
      <c r="QAG7" s="62">
        <f>'Hist. country inflation'!QBZ256/100</f>
        <v>0</v>
      </c>
      <c r="QAH7" s="62">
        <f>'Hist. country inflation'!QCA256/100</f>
        <v>0</v>
      </c>
      <c r="QAI7" s="62">
        <f>'Hist. country inflation'!QCB256/100</f>
        <v>0</v>
      </c>
      <c r="QAJ7" s="62">
        <f>'Hist. country inflation'!QCC256/100</f>
        <v>0</v>
      </c>
      <c r="QAK7" s="62">
        <f>'Hist. country inflation'!QCD256/100</f>
        <v>0</v>
      </c>
      <c r="QAL7" s="62">
        <f>'Hist. country inflation'!QCE256/100</f>
        <v>0</v>
      </c>
      <c r="QAM7" s="62">
        <f>'Hist. country inflation'!QCF256/100</f>
        <v>0</v>
      </c>
      <c r="QAN7" s="62">
        <f>'Hist. country inflation'!QCG256/100</f>
        <v>0</v>
      </c>
      <c r="QAO7" s="62">
        <f>'Hist. country inflation'!QCH256/100</f>
        <v>0</v>
      </c>
      <c r="QAP7" s="62">
        <f>'Hist. country inflation'!QCI256/100</f>
        <v>0</v>
      </c>
      <c r="QAQ7" s="62">
        <f>'Hist. country inflation'!QCJ256/100</f>
        <v>0</v>
      </c>
      <c r="QAR7" s="62">
        <f>'Hist. country inflation'!QCK256/100</f>
        <v>0</v>
      </c>
      <c r="QAS7" s="62">
        <f>'Hist. country inflation'!QCL256/100</f>
        <v>0</v>
      </c>
      <c r="QAT7" s="62">
        <f>'Hist. country inflation'!QCM256/100</f>
        <v>0</v>
      </c>
      <c r="QAU7" s="62">
        <f>'Hist. country inflation'!QCN256/100</f>
        <v>0</v>
      </c>
      <c r="QAV7" s="62">
        <f>'Hist. country inflation'!QCO256/100</f>
        <v>0</v>
      </c>
      <c r="QAW7" s="62">
        <f>'Hist. country inflation'!QCP256/100</f>
        <v>0</v>
      </c>
      <c r="QAX7" s="62">
        <f>'Hist. country inflation'!QCQ256/100</f>
        <v>0</v>
      </c>
      <c r="QAY7" s="62">
        <f>'Hist. country inflation'!QCR256/100</f>
        <v>0</v>
      </c>
      <c r="QAZ7" s="62">
        <f>'Hist. country inflation'!QCS256/100</f>
        <v>0</v>
      </c>
      <c r="QBA7" s="62">
        <f>'Hist. country inflation'!QCT256/100</f>
        <v>0</v>
      </c>
      <c r="QBB7" s="62">
        <f>'Hist. country inflation'!QCU256/100</f>
        <v>0</v>
      </c>
      <c r="QBC7" s="62">
        <f>'Hist. country inflation'!QCV256/100</f>
        <v>0</v>
      </c>
      <c r="QBD7" s="62">
        <f>'Hist. country inflation'!QCW256/100</f>
        <v>0</v>
      </c>
      <c r="QBE7" s="62">
        <f>'Hist. country inflation'!QCX256/100</f>
        <v>0</v>
      </c>
      <c r="QBF7" s="62">
        <f>'Hist. country inflation'!QCY256/100</f>
        <v>0</v>
      </c>
      <c r="QBG7" s="62">
        <f>'Hist. country inflation'!QCZ256/100</f>
        <v>0</v>
      </c>
      <c r="QBH7" s="62">
        <f>'Hist. country inflation'!QDA256/100</f>
        <v>0</v>
      </c>
      <c r="QBI7" s="62">
        <f>'Hist. country inflation'!QDB256/100</f>
        <v>0</v>
      </c>
      <c r="QBJ7" s="62">
        <f>'Hist. country inflation'!QDC256/100</f>
        <v>0</v>
      </c>
      <c r="QBK7" s="62">
        <f>'Hist. country inflation'!QDD256/100</f>
        <v>0</v>
      </c>
      <c r="QBL7" s="62">
        <f>'Hist. country inflation'!QDE256/100</f>
        <v>0</v>
      </c>
      <c r="QBM7" s="62">
        <f>'Hist. country inflation'!QDF256/100</f>
        <v>0</v>
      </c>
      <c r="QBN7" s="62">
        <f>'Hist. country inflation'!QDG256/100</f>
        <v>0</v>
      </c>
      <c r="QBO7" s="62">
        <f>'Hist. country inflation'!QDH256/100</f>
        <v>0</v>
      </c>
      <c r="QBP7" s="62">
        <f>'Hist. country inflation'!QDI256/100</f>
        <v>0</v>
      </c>
      <c r="QBQ7" s="62">
        <f>'Hist. country inflation'!QDJ256/100</f>
        <v>0</v>
      </c>
      <c r="QBR7" s="62">
        <f>'Hist. country inflation'!QDK256/100</f>
        <v>0</v>
      </c>
      <c r="QBS7" s="62">
        <f>'Hist. country inflation'!QDL256/100</f>
        <v>0</v>
      </c>
      <c r="QBT7" s="62">
        <f>'Hist. country inflation'!QDM256/100</f>
        <v>0</v>
      </c>
      <c r="QBU7" s="62">
        <f>'Hist. country inflation'!QDN256/100</f>
        <v>0</v>
      </c>
      <c r="QBV7" s="62">
        <f>'Hist. country inflation'!QDO256/100</f>
        <v>0</v>
      </c>
      <c r="QBW7" s="62">
        <f>'Hist. country inflation'!QDP256/100</f>
        <v>0</v>
      </c>
      <c r="QBX7" s="62">
        <f>'Hist. country inflation'!QDQ256/100</f>
        <v>0</v>
      </c>
      <c r="QBY7" s="62">
        <f>'Hist. country inflation'!QDR256/100</f>
        <v>0</v>
      </c>
      <c r="QBZ7" s="62">
        <f>'Hist. country inflation'!QDS256/100</f>
        <v>0</v>
      </c>
      <c r="QCA7" s="62">
        <f>'Hist. country inflation'!QDT256/100</f>
        <v>0</v>
      </c>
      <c r="QCB7" s="62">
        <f>'Hist. country inflation'!QDU256/100</f>
        <v>0</v>
      </c>
      <c r="QCC7" s="62">
        <f>'Hist. country inflation'!QDV256/100</f>
        <v>0</v>
      </c>
      <c r="QCD7" s="62">
        <f>'Hist. country inflation'!QDW256/100</f>
        <v>0</v>
      </c>
      <c r="QCE7" s="62">
        <f>'Hist. country inflation'!QDX256/100</f>
        <v>0</v>
      </c>
      <c r="QCF7" s="62">
        <f>'Hist. country inflation'!QDY256/100</f>
        <v>0</v>
      </c>
      <c r="QCG7" s="62">
        <f>'Hist. country inflation'!QDZ256/100</f>
        <v>0</v>
      </c>
      <c r="QCH7" s="62">
        <f>'Hist. country inflation'!QEA256/100</f>
        <v>0</v>
      </c>
      <c r="QCI7" s="62">
        <f>'Hist. country inflation'!QEB256/100</f>
        <v>0</v>
      </c>
      <c r="QCJ7" s="62">
        <f>'Hist. country inflation'!QEC256/100</f>
        <v>0</v>
      </c>
      <c r="QCK7" s="62">
        <f>'Hist. country inflation'!QED256/100</f>
        <v>0</v>
      </c>
      <c r="QCL7" s="62">
        <f>'Hist. country inflation'!QEE256/100</f>
        <v>0</v>
      </c>
      <c r="QCM7" s="62">
        <f>'Hist. country inflation'!QEF256/100</f>
        <v>0</v>
      </c>
      <c r="QCN7" s="62">
        <f>'Hist. country inflation'!QEG256/100</f>
        <v>0</v>
      </c>
      <c r="QCO7" s="62">
        <f>'Hist. country inflation'!QEH256/100</f>
        <v>0</v>
      </c>
      <c r="QCP7" s="62">
        <f>'Hist. country inflation'!QEI256/100</f>
        <v>0</v>
      </c>
      <c r="QCQ7" s="62">
        <f>'Hist. country inflation'!QEJ256/100</f>
        <v>0</v>
      </c>
      <c r="QCR7" s="62">
        <f>'Hist. country inflation'!QEK256/100</f>
        <v>0</v>
      </c>
      <c r="QCS7" s="62">
        <f>'Hist. country inflation'!QEL256/100</f>
        <v>0</v>
      </c>
      <c r="QCT7" s="62">
        <f>'Hist. country inflation'!QEM256/100</f>
        <v>0</v>
      </c>
      <c r="QCU7" s="62">
        <f>'Hist. country inflation'!QEN256/100</f>
        <v>0</v>
      </c>
      <c r="QCV7" s="62">
        <f>'Hist. country inflation'!QEO256/100</f>
        <v>0</v>
      </c>
      <c r="QCW7" s="62">
        <f>'Hist. country inflation'!QEP256/100</f>
        <v>0</v>
      </c>
      <c r="QCX7" s="62">
        <f>'Hist. country inflation'!QEQ256/100</f>
        <v>0</v>
      </c>
      <c r="QCY7" s="62">
        <f>'Hist. country inflation'!QER256/100</f>
        <v>0</v>
      </c>
      <c r="QCZ7" s="62">
        <f>'Hist. country inflation'!QES256/100</f>
        <v>0</v>
      </c>
      <c r="QDA7" s="62">
        <f>'Hist. country inflation'!QET256/100</f>
        <v>0</v>
      </c>
      <c r="QDB7" s="62">
        <f>'Hist. country inflation'!QEU256/100</f>
        <v>0</v>
      </c>
      <c r="QDC7" s="62">
        <f>'Hist. country inflation'!QEV256/100</f>
        <v>0</v>
      </c>
      <c r="QDD7" s="62">
        <f>'Hist. country inflation'!QEW256/100</f>
        <v>0</v>
      </c>
      <c r="QDE7" s="62">
        <f>'Hist. country inflation'!QEX256/100</f>
        <v>0</v>
      </c>
      <c r="QDF7" s="62">
        <f>'Hist. country inflation'!QEY256/100</f>
        <v>0</v>
      </c>
      <c r="QDG7" s="62">
        <f>'Hist. country inflation'!QEZ256/100</f>
        <v>0</v>
      </c>
      <c r="QDH7" s="62">
        <f>'Hist. country inflation'!QFA256/100</f>
        <v>0</v>
      </c>
      <c r="QDI7" s="62">
        <f>'Hist. country inflation'!QFB256/100</f>
        <v>0</v>
      </c>
      <c r="QDJ7" s="62">
        <f>'Hist. country inflation'!QFC256/100</f>
        <v>0</v>
      </c>
      <c r="QDK7" s="62">
        <f>'Hist. country inflation'!QFD256/100</f>
        <v>0</v>
      </c>
      <c r="QDL7" s="62">
        <f>'Hist. country inflation'!QFE256/100</f>
        <v>0</v>
      </c>
      <c r="QDM7" s="62">
        <f>'Hist. country inflation'!QFF256/100</f>
        <v>0</v>
      </c>
      <c r="QDN7" s="62">
        <f>'Hist. country inflation'!QFG256/100</f>
        <v>0</v>
      </c>
      <c r="QDO7" s="62">
        <f>'Hist. country inflation'!QFH256/100</f>
        <v>0</v>
      </c>
      <c r="QDP7" s="62">
        <f>'Hist. country inflation'!QFI256/100</f>
        <v>0</v>
      </c>
      <c r="QDQ7" s="62">
        <f>'Hist. country inflation'!QFJ256/100</f>
        <v>0</v>
      </c>
      <c r="QDR7" s="62">
        <f>'Hist. country inflation'!QFK256/100</f>
        <v>0</v>
      </c>
      <c r="QDS7" s="62">
        <f>'Hist. country inflation'!QFL256/100</f>
        <v>0</v>
      </c>
      <c r="QDT7" s="62">
        <f>'Hist. country inflation'!QFM256/100</f>
        <v>0</v>
      </c>
      <c r="QDU7" s="62">
        <f>'Hist. country inflation'!QFN256/100</f>
        <v>0</v>
      </c>
      <c r="QDV7" s="62">
        <f>'Hist. country inflation'!QFO256/100</f>
        <v>0</v>
      </c>
      <c r="QDW7" s="62">
        <f>'Hist. country inflation'!QFP256/100</f>
        <v>0</v>
      </c>
      <c r="QDX7" s="62">
        <f>'Hist. country inflation'!QFQ256/100</f>
        <v>0</v>
      </c>
      <c r="QDY7" s="62">
        <f>'Hist. country inflation'!QFR256/100</f>
        <v>0</v>
      </c>
      <c r="QDZ7" s="62">
        <f>'Hist. country inflation'!QFS256/100</f>
        <v>0</v>
      </c>
      <c r="QEA7" s="62">
        <f>'Hist. country inflation'!QFT256/100</f>
        <v>0</v>
      </c>
      <c r="QEB7" s="62">
        <f>'Hist. country inflation'!QFU256/100</f>
        <v>0</v>
      </c>
      <c r="QEC7" s="62">
        <f>'Hist. country inflation'!QFV256/100</f>
        <v>0</v>
      </c>
      <c r="QED7" s="62">
        <f>'Hist. country inflation'!QFW256/100</f>
        <v>0</v>
      </c>
      <c r="QEE7" s="62">
        <f>'Hist. country inflation'!QFX256/100</f>
        <v>0</v>
      </c>
      <c r="QEF7" s="62">
        <f>'Hist. country inflation'!QFY256/100</f>
        <v>0</v>
      </c>
      <c r="QEG7" s="62">
        <f>'Hist. country inflation'!QFZ256/100</f>
        <v>0</v>
      </c>
      <c r="QEH7" s="62">
        <f>'Hist. country inflation'!QGA256/100</f>
        <v>0</v>
      </c>
      <c r="QEI7" s="62">
        <f>'Hist. country inflation'!QGB256/100</f>
        <v>0</v>
      </c>
      <c r="QEJ7" s="62">
        <f>'Hist. country inflation'!QGC256/100</f>
        <v>0</v>
      </c>
      <c r="QEK7" s="62">
        <f>'Hist. country inflation'!QGD256/100</f>
        <v>0</v>
      </c>
      <c r="QEL7" s="62">
        <f>'Hist. country inflation'!QGE256/100</f>
        <v>0</v>
      </c>
      <c r="QEM7" s="62">
        <f>'Hist. country inflation'!QGF256/100</f>
        <v>0</v>
      </c>
      <c r="QEN7" s="62">
        <f>'Hist. country inflation'!QGG256/100</f>
        <v>0</v>
      </c>
      <c r="QEO7" s="62">
        <f>'Hist. country inflation'!QGH256/100</f>
        <v>0</v>
      </c>
      <c r="QEP7" s="62">
        <f>'Hist. country inflation'!QGI256/100</f>
        <v>0</v>
      </c>
      <c r="QEQ7" s="62">
        <f>'Hist. country inflation'!QGJ256/100</f>
        <v>0</v>
      </c>
      <c r="QER7" s="62">
        <f>'Hist. country inflation'!QGK256/100</f>
        <v>0</v>
      </c>
      <c r="QES7" s="62">
        <f>'Hist. country inflation'!QGL256/100</f>
        <v>0</v>
      </c>
      <c r="QET7" s="62">
        <f>'Hist. country inflation'!QGM256/100</f>
        <v>0</v>
      </c>
      <c r="QEU7" s="62">
        <f>'Hist. country inflation'!QGN256/100</f>
        <v>0</v>
      </c>
      <c r="QEV7" s="62">
        <f>'Hist. country inflation'!QGO256/100</f>
        <v>0</v>
      </c>
      <c r="QEW7" s="62">
        <f>'Hist. country inflation'!QGP256/100</f>
        <v>0</v>
      </c>
      <c r="QEX7" s="62">
        <f>'Hist. country inflation'!QGQ256/100</f>
        <v>0</v>
      </c>
      <c r="QEY7" s="62">
        <f>'Hist. country inflation'!QGR256/100</f>
        <v>0</v>
      </c>
      <c r="QEZ7" s="62">
        <f>'Hist. country inflation'!QGS256/100</f>
        <v>0</v>
      </c>
      <c r="QFA7" s="62">
        <f>'Hist. country inflation'!QGT256/100</f>
        <v>0</v>
      </c>
      <c r="QFB7" s="62">
        <f>'Hist. country inflation'!QGU256/100</f>
        <v>0</v>
      </c>
      <c r="QFC7" s="62">
        <f>'Hist. country inflation'!QGV256/100</f>
        <v>0</v>
      </c>
      <c r="QFD7" s="62">
        <f>'Hist. country inflation'!QGW256/100</f>
        <v>0</v>
      </c>
      <c r="QFE7" s="62">
        <f>'Hist. country inflation'!QGX256/100</f>
        <v>0</v>
      </c>
      <c r="QFF7" s="62">
        <f>'Hist. country inflation'!QGY256/100</f>
        <v>0</v>
      </c>
      <c r="QFG7" s="62">
        <f>'Hist. country inflation'!QGZ256/100</f>
        <v>0</v>
      </c>
      <c r="QFH7" s="62">
        <f>'Hist. country inflation'!QHA256/100</f>
        <v>0</v>
      </c>
      <c r="QFI7" s="62">
        <f>'Hist. country inflation'!QHB256/100</f>
        <v>0</v>
      </c>
      <c r="QFJ7" s="62">
        <f>'Hist. country inflation'!QHC256/100</f>
        <v>0</v>
      </c>
      <c r="QFK7" s="62">
        <f>'Hist. country inflation'!QHD256/100</f>
        <v>0</v>
      </c>
      <c r="QFL7" s="62">
        <f>'Hist. country inflation'!QHE256/100</f>
        <v>0</v>
      </c>
      <c r="QFM7" s="62">
        <f>'Hist. country inflation'!QHF256/100</f>
        <v>0</v>
      </c>
      <c r="QFN7" s="62">
        <f>'Hist. country inflation'!QHG256/100</f>
        <v>0</v>
      </c>
      <c r="QFO7" s="62">
        <f>'Hist. country inflation'!QHH256/100</f>
        <v>0</v>
      </c>
      <c r="QFP7" s="62">
        <f>'Hist. country inflation'!QHI256/100</f>
        <v>0</v>
      </c>
      <c r="QFQ7" s="62">
        <f>'Hist. country inflation'!QHJ256/100</f>
        <v>0</v>
      </c>
      <c r="QFR7" s="62">
        <f>'Hist. country inflation'!QHK256/100</f>
        <v>0</v>
      </c>
      <c r="QFS7" s="62">
        <f>'Hist. country inflation'!QHL256/100</f>
        <v>0</v>
      </c>
      <c r="QFT7" s="62">
        <f>'Hist. country inflation'!QHM256/100</f>
        <v>0</v>
      </c>
      <c r="QFU7" s="62">
        <f>'Hist. country inflation'!QHN256/100</f>
        <v>0</v>
      </c>
      <c r="QFV7" s="62">
        <f>'Hist. country inflation'!QHO256/100</f>
        <v>0</v>
      </c>
      <c r="QFW7" s="62">
        <f>'Hist. country inflation'!QHP256/100</f>
        <v>0</v>
      </c>
      <c r="QFX7" s="62">
        <f>'Hist. country inflation'!QHQ256/100</f>
        <v>0</v>
      </c>
      <c r="QFY7" s="62">
        <f>'Hist. country inflation'!QHR256/100</f>
        <v>0</v>
      </c>
      <c r="QFZ7" s="62">
        <f>'Hist. country inflation'!QHS256/100</f>
        <v>0</v>
      </c>
      <c r="QGA7" s="62">
        <f>'Hist. country inflation'!QHT256/100</f>
        <v>0</v>
      </c>
      <c r="QGB7" s="62">
        <f>'Hist. country inflation'!QHU256/100</f>
        <v>0</v>
      </c>
      <c r="QGC7" s="62">
        <f>'Hist. country inflation'!QHV256/100</f>
        <v>0</v>
      </c>
      <c r="QGD7" s="62">
        <f>'Hist. country inflation'!QHW256/100</f>
        <v>0</v>
      </c>
      <c r="QGE7" s="62">
        <f>'Hist. country inflation'!QHX256/100</f>
        <v>0</v>
      </c>
      <c r="QGF7" s="62">
        <f>'Hist. country inflation'!QHY256/100</f>
        <v>0</v>
      </c>
      <c r="QGG7" s="62">
        <f>'Hist. country inflation'!QHZ256/100</f>
        <v>0</v>
      </c>
      <c r="QGH7" s="62">
        <f>'Hist. country inflation'!QIA256/100</f>
        <v>0</v>
      </c>
      <c r="QGI7" s="62">
        <f>'Hist. country inflation'!QIB256/100</f>
        <v>0</v>
      </c>
      <c r="QGJ7" s="62">
        <f>'Hist. country inflation'!QIC256/100</f>
        <v>0</v>
      </c>
      <c r="QGK7" s="62">
        <f>'Hist. country inflation'!QID256/100</f>
        <v>0</v>
      </c>
      <c r="QGL7" s="62">
        <f>'Hist. country inflation'!QIE256/100</f>
        <v>0</v>
      </c>
      <c r="QGM7" s="62">
        <f>'Hist. country inflation'!QIF256/100</f>
        <v>0</v>
      </c>
      <c r="QGN7" s="62">
        <f>'Hist. country inflation'!QIG256/100</f>
        <v>0</v>
      </c>
      <c r="QGO7" s="62">
        <f>'Hist. country inflation'!QIH256/100</f>
        <v>0</v>
      </c>
      <c r="QGP7" s="62">
        <f>'Hist. country inflation'!QII256/100</f>
        <v>0</v>
      </c>
      <c r="QGQ7" s="62">
        <f>'Hist. country inflation'!QIJ256/100</f>
        <v>0</v>
      </c>
      <c r="QGR7" s="62">
        <f>'Hist. country inflation'!QIK256/100</f>
        <v>0</v>
      </c>
      <c r="QGS7" s="62">
        <f>'Hist. country inflation'!QIL256/100</f>
        <v>0</v>
      </c>
      <c r="QGT7" s="62">
        <f>'Hist. country inflation'!QIM256/100</f>
        <v>0</v>
      </c>
      <c r="QGU7" s="62">
        <f>'Hist. country inflation'!QIN256/100</f>
        <v>0</v>
      </c>
      <c r="QGV7" s="62">
        <f>'Hist. country inflation'!QIO256/100</f>
        <v>0</v>
      </c>
      <c r="QGW7" s="62">
        <f>'Hist. country inflation'!QIP256/100</f>
        <v>0</v>
      </c>
      <c r="QGX7" s="62">
        <f>'Hist. country inflation'!QIQ256/100</f>
        <v>0</v>
      </c>
      <c r="QGY7" s="62">
        <f>'Hist. country inflation'!QIR256/100</f>
        <v>0</v>
      </c>
      <c r="QGZ7" s="62">
        <f>'Hist. country inflation'!QIS256/100</f>
        <v>0</v>
      </c>
      <c r="QHA7" s="62">
        <f>'Hist. country inflation'!QIT256/100</f>
        <v>0</v>
      </c>
      <c r="QHB7" s="62">
        <f>'Hist. country inflation'!QIU256/100</f>
        <v>0</v>
      </c>
      <c r="QHC7" s="62">
        <f>'Hist. country inflation'!QIV256/100</f>
        <v>0</v>
      </c>
      <c r="QHD7" s="62">
        <f>'Hist. country inflation'!QIW256/100</f>
        <v>0</v>
      </c>
      <c r="QHE7" s="62">
        <f>'Hist. country inflation'!QIX256/100</f>
        <v>0</v>
      </c>
      <c r="QHF7" s="62">
        <f>'Hist. country inflation'!QIY256/100</f>
        <v>0</v>
      </c>
      <c r="QHG7" s="62">
        <f>'Hist. country inflation'!QIZ256/100</f>
        <v>0</v>
      </c>
      <c r="QHH7" s="62">
        <f>'Hist. country inflation'!QJA256/100</f>
        <v>0</v>
      </c>
      <c r="QHI7" s="62">
        <f>'Hist. country inflation'!QJB256/100</f>
        <v>0</v>
      </c>
      <c r="QHJ7" s="62">
        <f>'Hist. country inflation'!QJC256/100</f>
        <v>0</v>
      </c>
      <c r="QHK7" s="62">
        <f>'Hist. country inflation'!QJD256/100</f>
        <v>0</v>
      </c>
      <c r="QHL7" s="62">
        <f>'Hist. country inflation'!QJE256/100</f>
        <v>0</v>
      </c>
      <c r="QHM7" s="62">
        <f>'Hist. country inflation'!QJF256/100</f>
        <v>0</v>
      </c>
      <c r="QHN7" s="62">
        <f>'Hist. country inflation'!QJG256/100</f>
        <v>0</v>
      </c>
      <c r="QHO7" s="62">
        <f>'Hist. country inflation'!QJH256/100</f>
        <v>0</v>
      </c>
      <c r="QHP7" s="62">
        <f>'Hist. country inflation'!QJI256/100</f>
        <v>0</v>
      </c>
      <c r="QHQ7" s="62">
        <f>'Hist. country inflation'!QJJ256/100</f>
        <v>0</v>
      </c>
      <c r="QHR7" s="62">
        <f>'Hist. country inflation'!QJK256/100</f>
        <v>0</v>
      </c>
      <c r="QHS7" s="62">
        <f>'Hist. country inflation'!QJL256/100</f>
        <v>0</v>
      </c>
      <c r="QHT7" s="62">
        <f>'Hist. country inflation'!QJM256/100</f>
        <v>0</v>
      </c>
      <c r="QHU7" s="62">
        <f>'Hist. country inflation'!QJN256/100</f>
        <v>0</v>
      </c>
      <c r="QHV7" s="62">
        <f>'Hist. country inflation'!QJO256/100</f>
        <v>0</v>
      </c>
      <c r="QHW7" s="62">
        <f>'Hist. country inflation'!QJP256/100</f>
        <v>0</v>
      </c>
      <c r="QHX7" s="62">
        <f>'Hist. country inflation'!QJQ256/100</f>
        <v>0</v>
      </c>
      <c r="QHY7" s="62">
        <f>'Hist. country inflation'!QJR256/100</f>
        <v>0</v>
      </c>
      <c r="QHZ7" s="62">
        <f>'Hist. country inflation'!QJS256/100</f>
        <v>0</v>
      </c>
      <c r="QIA7" s="62">
        <f>'Hist. country inflation'!QJT256/100</f>
        <v>0</v>
      </c>
      <c r="QIB7" s="62">
        <f>'Hist. country inflation'!QJU256/100</f>
        <v>0</v>
      </c>
      <c r="QIC7" s="62">
        <f>'Hist. country inflation'!QJV256/100</f>
        <v>0</v>
      </c>
      <c r="QID7" s="62">
        <f>'Hist. country inflation'!QJW256/100</f>
        <v>0</v>
      </c>
      <c r="QIE7" s="62">
        <f>'Hist. country inflation'!QJX256/100</f>
        <v>0</v>
      </c>
      <c r="QIF7" s="62">
        <f>'Hist. country inflation'!QJY256/100</f>
        <v>0</v>
      </c>
      <c r="QIG7" s="62">
        <f>'Hist. country inflation'!QJZ256/100</f>
        <v>0</v>
      </c>
      <c r="QIH7" s="62">
        <f>'Hist. country inflation'!QKA256/100</f>
        <v>0</v>
      </c>
      <c r="QII7" s="62">
        <f>'Hist. country inflation'!QKB256/100</f>
        <v>0</v>
      </c>
      <c r="QIJ7" s="62">
        <f>'Hist. country inflation'!QKC256/100</f>
        <v>0</v>
      </c>
      <c r="QIK7" s="62">
        <f>'Hist. country inflation'!QKD256/100</f>
        <v>0</v>
      </c>
      <c r="QIL7" s="62">
        <f>'Hist. country inflation'!QKE256/100</f>
        <v>0</v>
      </c>
      <c r="QIM7" s="62">
        <f>'Hist. country inflation'!QKF256/100</f>
        <v>0</v>
      </c>
      <c r="QIN7" s="62">
        <f>'Hist. country inflation'!QKG256/100</f>
        <v>0</v>
      </c>
      <c r="QIO7" s="62">
        <f>'Hist. country inflation'!QKH256/100</f>
        <v>0</v>
      </c>
      <c r="QIP7" s="62">
        <f>'Hist. country inflation'!QKI256/100</f>
        <v>0</v>
      </c>
      <c r="QIQ7" s="62">
        <f>'Hist. country inflation'!QKJ256/100</f>
        <v>0</v>
      </c>
      <c r="QIR7" s="62">
        <f>'Hist. country inflation'!QKK256/100</f>
        <v>0</v>
      </c>
      <c r="QIS7" s="62">
        <f>'Hist. country inflation'!QKL256/100</f>
        <v>0</v>
      </c>
      <c r="QIT7" s="62">
        <f>'Hist. country inflation'!QKM256/100</f>
        <v>0</v>
      </c>
      <c r="QIU7" s="62">
        <f>'Hist. country inflation'!QKN256/100</f>
        <v>0</v>
      </c>
      <c r="QIV7" s="62">
        <f>'Hist. country inflation'!QKO256/100</f>
        <v>0</v>
      </c>
      <c r="QIW7" s="62">
        <f>'Hist. country inflation'!QKP256/100</f>
        <v>0</v>
      </c>
      <c r="QIX7" s="62">
        <f>'Hist. country inflation'!QKQ256/100</f>
        <v>0</v>
      </c>
      <c r="QIY7" s="62">
        <f>'Hist. country inflation'!QKR256/100</f>
        <v>0</v>
      </c>
      <c r="QIZ7" s="62">
        <f>'Hist. country inflation'!QKS256/100</f>
        <v>0</v>
      </c>
      <c r="QJA7" s="62">
        <f>'Hist. country inflation'!QKT256/100</f>
        <v>0</v>
      </c>
      <c r="QJB7" s="62">
        <f>'Hist. country inflation'!QKU256/100</f>
        <v>0</v>
      </c>
      <c r="QJC7" s="62">
        <f>'Hist. country inflation'!QKV256/100</f>
        <v>0</v>
      </c>
      <c r="QJD7" s="62">
        <f>'Hist. country inflation'!QKW256/100</f>
        <v>0</v>
      </c>
      <c r="QJE7" s="62">
        <f>'Hist. country inflation'!QKX256/100</f>
        <v>0</v>
      </c>
      <c r="QJF7" s="62">
        <f>'Hist. country inflation'!QKY256/100</f>
        <v>0</v>
      </c>
      <c r="QJG7" s="62">
        <f>'Hist. country inflation'!QKZ256/100</f>
        <v>0</v>
      </c>
      <c r="QJH7" s="62">
        <f>'Hist. country inflation'!QLA256/100</f>
        <v>0</v>
      </c>
      <c r="QJI7" s="62">
        <f>'Hist. country inflation'!QLB256/100</f>
        <v>0</v>
      </c>
      <c r="QJJ7" s="62">
        <f>'Hist. country inflation'!QLC256/100</f>
        <v>0</v>
      </c>
      <c r="QJK7" s="62">
        <f>'Hist. country inflation'!QLD256/100</f>
        <v>0</v>
      </c>
      <c r="QJL7" s="62">
        <f>'Hist. country inflation'!QLE256/100</f>
        <v>0</v>
      </c>
      <c r="QJM7" s="62">
        <f>'Hist. country inflation'!QLF256/100</f>
        <v>0</v>
      </c>
      <c r="QJN7" s="62">
        <f>'Hist. country inflation'!QLG256/100</f>
        <v>0</v>
      </c>
      <c r="QJO7" s="62">
        <f>'Hist. country inflation'!QLH256/100</f>
        <v>0</v>
      </c>
      <c r="QJP7" s="62">
        <f>'Hist. country inflation'!QLI256/100</f>
        <v>0</v>
      </c>
      <c r="QJQ7" s="62">
        <f>'Hist. country inflation'!QLJ256/100</f>
        <v>0</v>
      </c>
      <c r="QJR7" s="62">
        <f>'Hist. country inflation'!QLK256/100</f>
        <v>0</v>
      </c>
      <c r="QJS7" s="62">
        <f>'Hist. country inflation'!QLL256/100</f>
        <v>0</v>
      </c>
      <c r="QJT7" s="62">
        <f>'Hist. country inflation'!QLM256/100</f>
        <v>0</v>
      </c>
      <c r="QJU7" s="62">
        <f>'Hist. country inflation'!QLN256/100</f>
        <v>0</v>
      </c>
      <c r="QJV7" s="62">
        <f>'Hist. country inflation'!QLO256/100</f>
        <v>0</v>
      </c>
      <c r="QJW7" s="62">
        <f>'Hist. country inflation'!QLP256/100</f>
        <v>0</v>
      </c>
      <c r="QJX7" s="62">
        <f>'Hist. country inflation'!QLQ256/100</f>
        <v>0</v>
      </c>
      <c r="QJY7" s="62">
        <f>'Hist. country inflation'!QLR256/100</f>
        <v>0</v>
      </c>
      <c r="QJZ7" s="62">
        <f>'Hist. country inflation'!QLS256/100</f>
        <v>0</v>
      </c>
      <c r="QKA7" s="62">
        <f>'Hist. country inflation'!QLT256/100</f>
        <v>0</v>
      </c>
      <c r="QKB7" s="62">
        <f>'Hist. country inflation'!QLU256/100</f>
        <v>0</v>
      </c>
      <c r="QKC7" s="62">
        <f>'Hist. country inflation'!QLV256/100</f>
        <v>0</v>
      </c>
      <c r="QKD7" s="62">
        <f>'Hist. country inflation'!QLW256/100</f>
        <v>0</v>
      </c>
      <c r="QKE7" s="62">
        <f>'Hist. country inflation'!QLX256/100</f>
        <v>0</v>
      </c>
      <c r="QKF7" s="62">
        <f>'Hist. country inflation'!QLY256/100</f>
        <v>0</v>
      </c>
      <c r="QKG7" s="62">
        <f>'Hist. country inflation'!QLZ256/100</f>
        <v>0</v>
      </c>
      <c r="QKH7" s="62">
        <f>'Hist. country inflation'!QMA256/100</f>
        <v>0</v>
      </c>
      <c r="QKI7" s="62">
        <f>'Hist. country inflation'!QMB256/100</f>
        <v>0</v>
      </c>
      <c r="QKJ7" s="62">
        <f>'Hist. country inflation'!QMC256/100</f>
        <v>0</v>
      </c>
      <c r="QKK7" s="62">
        <f>'Hist. country inflation'!QMD256/100</f>
        <v>0</v>
      </c>
      <c r="QKL7" s="62">
        <f>'Hist. country inflation'!QME256/100</f>
        <v>0</v>
      </c>
      <c r="QKM7" s="62">
        <f>'Hist. country inflation'!QMF256/100</f>
        <v>0</v>
      </c>
      <c r="QKN7" s="62">
        <f>'Hist. country inflation'!QMG256/100</f>
        <v>0</v>
      </c>
      <c r="QKO7" s="62">
        <f>'Hist. country inflation'!QMH256/100</f>
        <v>0</v>
      </c>
      <c r="QKP7" s="62">
        <f>'Hist. country inflation'!QMI256/100</f>
        <v>0</v>
      </c>
      <c r="QKQ7" s="62">
        <f>'Hist. country inflation'!QMJ256/100</f>
        <v>0</v>
      </c>
      <c r="QKR7" s="62">
        <f>'Hist. country inflation'!QMK256/100</f>
        <v>0</v>
      </c>
      <c r="QKS7" s="62">
        <f>'Hist. country inflation'!QML256/100</f>
        <v>0</v>
      </c>
      <c r="QKT7" s="62">
        <f>'Hist. country inflation'!QMM256/100</f>
        <v>0</v>
      </c>
      <c r="QKU7" s="62">
        <f>'Hist. country inflation'!QMN256/100</f>
        <v>0</v>
      </c>
      <c r="QKV7" s="62">
        <f>'Hist. country inflation'!QMO256/100</f>
        <v>0</v>
      </c>
      <c r="QKW7" s="62">
        <f>'Hist. country inflation'!QMP256/100</f>
        <v>0</v>
      </c>
      <c r="QKX7" s="62">
        <f>'Hist. country inflation'!QMQ256/100</f>
        <v>0</v>
      </c>
      <c r="QKY7" s="62">
        <f>'Hist. country inflation'!QMR256/100</f>
        <v>0</v>
      </c>
      <c r="QKZ7" s="62">
        <f>'Hist. country inflation'!QMS256/100</f>
        <v>0</v>
      </c>
      <c r="QLA7" s="62">
        <f>'Hist. country inflation'!QMT256/100</f>
        <v>0</v>
      </c>
      <c r="QLB7" s="62">
        <f>'Hist. country inflation'!QMU256/100</f>
        <v>0</v>
      </c>
      <c r="QLC7" s="62">
        <f>'Hist. country inflation'!QMV256/100</f>
        <v>0</v>
      </c>
      <c r="QLD7" s="62">
        <f>'Hist. country inflation'!QMW256/100</f>
        <v>0</v>
      </c>
      <c r="QLE7" s="62">
        <f>'Hist. country inflation'!QMX256/100</f>
        <v>0</v>
      </c>
      <c r="QLF7" s="62">
        <f>'Hist. country inflation'!QMY256/100</f>
        <v>0</v>
      </c>
      <c r="QLG7" s="62">
        <f>'Hist. country inflation'!QMZ256/100</f>
        <v>0</v>
      </c>
      <c r="QLH7" s="62">
        <f>'Hist. country inflation'!QNA256/100</f>
        <v>0</v>
      </c>
      <c r="QLI7" s="62">
        <f>'Hist. country inflation'!QNB256/100</f>
        <v>0</v>
      </c>
      <c r="QLJ7" s="62">
        <f>'Hist. country inflation'!QNC256/100</f>
        <v>0</v>
      </c>
      <c r="QLK7" s="62">
        <f>'Hist. country inflation'!QND256/100</f>
        <v>0</v>
      </c>
      <c r="QLL7" s="62">
        <f>'Hist. country inflation'!QNE256/100</f>
        <v>0</v>
      </c>
      <c r="QLM7" s="62">
        <f>'Hist. country inflation'!QNF256/100</f>
        <v>0</v>
      </c>
      <c r="QLN7" s="62">
        <f>'Hist. country inflation'!QNG256/100</f>
        <v>0</v>
      </c>
      <c r="QLO7" s="62">
        <f>'Hist. country inflation'!QNH256/100</f>
        <v>0</v>
      </c>
      <c r="QLP7" s="62">
        <f>'Hist. country inflation'!QNI256/100</f>
        <v>0</v>
      </c>
      <c r="QLQ7" s="62">
        <f>'Hist. country inflation'!QNJ256/100</f>
        <v>0</v>
      </c>
      <c r="QLR7" s="62">
        <f>'Hist. country inflation'!QNK256/100</f>
        <v>0</v>
      </c>
      <c r="QLS7" s="62">
        <f>'Hist. country inflation'!QNL256/100</f>
        <v>0</v>
      </c>
      <c r="QLT7" s="62">
        <f>'Hist. country inflation'!QNM256/100</f>
        <v>0</v>
      </c>
      <c r="QLU7" s="62">
        <f>'Hist. country inflation'!QNN256/100</f>
        <v>0</v>
      </c>
      <c r="QLV7" s="62">
        <f>'Hist. country inflation'!QNO256/100</f>
        <v>0</v>
      </c>
      <c r="QLW7" s="62">
        <f>'Hist. country inflation'!QNP256/100</f>
        <v>0</v>
      </c>
      <c r="QLX7" s="62">
        <f>'Hist. country inflation'!QNQ256/100</f>
        <v>0</v>
      </c>
      <c r="QLY7" s="62">
        <f>'Hist. country inflation'!QNR256/100</f>
        <v>0</v>
      </c>
      <c r="QLZ7" s="62">
        <f>'Hist. country inflation'!QNS256/100</f>
        <v>0</v>
      </c>
      <c r="QMA7" s="62">
        <f>'Hist. country inflation'!QNT256/100</f>
        <v>0</v>
      </c>
      <c r="QMB7" s="62">
        <f>'Hist. country inflation'!QNU256/100</f>
        <v>0</v>
      </c>
      <c r="QMC7" s="62">
        <f>'Hist. country inflation'!QNV256/100</f>
        <v>0</v>
      </c>
      <c r="QMD7" s="62">
        <f>'Hist. country inflation'!QNW256/100</f>
        <v>0</v>
      </c>
      <c r="QME7" s="62">
        <f>'Hist. country inflation'!QNX256/100</f>
        <v>0</v>
      </c>
      <c r="QMF7" s="62">
        <f>'Hist. country inflation'!QNY256/100</f>
        <v>0</v>
      </c>
      <c r="QMG7" s="62">
        <f>'Hist. country inflation'!QNZ256/100</f>
        <v>0</v>
      </c>
      <c r="QMH7" s="62">
        <f>'Hist. country inflation'!QOA256/100</f>
        <v>0</v>
      </c>
      <c r="QMI7" s="62">
        <f>'Hist. country inflation'!QOB256/100</f>
        <v>0</v>
      </c>
      <c r="QMJ7" s="62">
        <f>'Hist. country inflation'!QOC256/100</f>
        <v>0</v>
      </c>
      <c r="QMK7" s="62">
        <f>'Hist. country inflation'!QOD256/100</f>
        <v>0</v>
      </c>
      <c r="QML7" s="62">
        <f>'Hist. country inflation'!QOE256/100</f>
        <v>0</v>
      </c>
      <c r="QMM7" s="62">
        <f>'Hist. country inflation'!QOF256/100</f>
        <v>0</v>
      </c>
      <c r="QMN7" s="62">
        <f>'Hist. country inflation'!QOG256/100</f>
        <v>0</v>
      </c>
      <c r="QMO7" s="62">
        <f>'Hist. country inflation'!QOH256/100</f>
        <v>0</v>
      </c>
      <c r="QMP7" s="62">
        <f>'Hist. country inflation'!QOI256/100</f>
        <v>0</v>
      </c>
      <c r="QMQ7" s="62">
        <f>'Hist. country inflation'!QOJ256/100</f>
        <v>0</v>
      </c>
      <c r="QMR7" s="62">
        <f>'Hist. country inflation'!QOK256/100</f>
        <v>0</v>
      </c>
      <c r="QMS7" s="62">
        <f>'Hist. country inflation'!QOL256/100</f>
        <v>0</v>
      </c>
      <c r="QMT7" s="62">
        <f>'Hist. country inflation'!QOM256/100</f>
        <v>0</v>
      </c>
      <c r="QMU7" s="62">
        <f>'Hist. country inflation'!QON256/100</f>
        <v>0</v>
      </c>
      <c r="QMV7" s="62">
        <f>'Hist. country inflation'!QOO256/100</f>
        <v>0</v>
      </c>
      <c r="QMW7" s="62">
        <f>'Hist. country inflation'!QOP256/100</f>
        <v>0</v>
      </c>
      <c r="QMX7" s="62">
        <f>'Hist. country inflation'!QOQ256/100</f>
        <v>0</v>
      </c>
      <c r="QMY7" s="62">
        <f>'Hist. country inflation'!QOR256/100</f>
        <v>0</v>
      </c>
      <c r="QMZ7" s="62">
        <f>'Hist. country inflation'!QOS256/100</f>
        <v>0</v>
      </c>
      <c r="QNA7" s="62">
        <f>'Hist. country inflation'!QOT256/100</f>
        <v>0</v>
      </c>
      <c r="QNB7" s="62">
        <f>'Hist. country inflation'!QOU256/100</f>
        <v>0</v>
      </c>
      <c r="QNC7" s="62">
        <f>'Hist. country inflation'!QOV256/100</f>
        <v>0</v>
      </c>
      <c r="QND7" s="62">
        <f>'Hist. country inflation'!QOW256/100</f>
        <v>0</v>
      </c>
      <c r="QNE7" s="62">
        <f>'Hist. country inflation'!QOX256/100</f>
        <v>0</v>
      </c>
      <c r="QNF7" s="62">
        <f>'Hist. country inflation'!QOY256/100</f>
        <v>0</v>
      </c>
      <c r="QNG7" s="62">
        <f>'Hist. country inflation'!QOZ256/100</f>
        <v>0</v>
      </c>
      <c r="QNH7" s="62">
        <f>'Hist. country inflation'!QPA256/100</f>
        <v>0</v>
      </c>
      <c r="QNI7" s="62">
        <f>'Hist. country inflation'!QPB256/100</f>
        <v>0</v>
      </c>
      <c r="QNJ7" s="62">
        <f>'Hist. country inflation'!QPC256/100</f>
        <v>0</v>
      </c>
      <c r="QNK7" s="62">
        <f>'Hist. country inflation'!QPD256/100</f>
        <v>0</v>
      </c>
      <c r="QNL7" s="62">
        <f>'Hist. country inflation'!QPE256/100</f>
        <v>0</v>
      </c>
      <c r="QNM7" s="62">
        <f>'Hist. country inflation'!QPF256/100</f>
        <v>0</v>
      </c>
      <c r="QNN7" s="62">
        <f>'Hist. country inflation'!QPG256/100</f>
        <v>0</v>
      </c>
      <c r="QNO7" s="62">
        <f>'Hist. country inflation'!QPH256/100</f>
        <v>0</v>
      </c>
      <c r="QNP7" s="62">
        <f>'Hist. country inflation'!QPI256/100</f>
        <v>0</v>
      </c>
      <c r="QNQ7" s="62">
        <f>'Hist. country inflation'!QPJ256/100</f>
        <v>0</v>
      </c>
      <c r="QNR7" s="62">
        <f>'Hist. country inflation'!QPK256/100</f>
        <v>0</v>
      </c>
      <c r="QNS7" s="62">
        <f>'Hist. country inflation'!QPL256/100</f>
        <v>0</v>
      </c>
      <c r="QNT7" s="62">
        <f>'Hist. country inflation'!QPM256/100</f>
        <v>0</v>
      </c>
      <c r="QNU7" s="62">
        <f>'Hist. country inflation'!QPN256/100</f>
        <v>0</v>
      </c>
      <c r="QNV7" s="62">
        <f>'Hist. country inflation'!QPO256/100</f>
        <v>0</v>
      </c>
      <c r="QNW7" s="62">
        <f>'Hist. country inflation'!QPP256/100</f>
        <v>0</v>
      </c>
      <c r="QNX7" s="62">
        <f>'Hist. country inflation'!QPQ256/100</f>
        <v>0</v>
      </c>
      <c r="QNY7" s="62">
        <f>'Hist. country inflation'!QPR256/100</f>
        <v>0</v>
      </c>
      <c r="QNZ7" s="62">
        <f>'Hist. country inflation'!QPS256/100</f>
        <v>0</v>
      </c>
      <c r="QOA7" s="62">
        <f>'Hist. country inflation'!QPT256/100</f>
        <v>0</v>
      </c>
      <c r="QOB7" s="62">
        <f>'Hist. country inflation'!QPU256/100</f>
        <v>0</v>
      </c>
      <c r="QOC7" s="62">
        <f>'Hist. country inflation'!QPV256/100</f>
        <v>0</v>
      </c>
      <c r="QOD7" s="62">
        <f>'Hist. country inflation'!QPW256/100</f>
        <v>0</v>
      </c>
      <c r="QOE7" s="62">
        <f>'Hist. country inflation'!QPX256/100</f>
        <v>0</v>
      </c>
      <c r="QOF7" s="62">
        <f>'Hist. country inflation'!QPY256/100</f>
        <v>0</v>
      </c>
      <c r="QOG7" s="62">
        <f>'Hist. country inflation'!QPZ256/100</f>
        <v>0</v>
      </c>
      <c r="QOH7" s="62">
        <f>'Hist. country inflation'!QQA256/100</f>
        <v>0</v>
      </c>
      <c r="QOI7" s="62">
        <f>'Hist. country inflation'!QQB256/100</f>
        <v>0</v>
      </c>
      <c r="QOJ7" s="62">
        <f>'Hist. country inflation'!QQC256/100</f>
        <v>0</v>
      </c>
      <c r="QOK7" s="62">
        <f>'Hist. country inflation'!QQD256/100</f>
        <v>0</v>
      </c>
      <c r="QOL7" s="62">
        <f>'Hist. country inflation'!QQE256/100</f>
        <v>0</v>
      </c>
      <c r="QOM7" s="62">
        <f>'Hist. country inflation'!QQF256/100</f>
        <v>0</v>
      </c>
      <c r="QON7" s="62">
        <f>'Hist. country inflation'!QQG256/100</f>
        <v>0</v>
      </c>
      <c r="QOO7" s="62">
        <f>'Hist. country inflation'!QQH256/100</f>
        <v>0</v>
      </c>
      <c r="QOP7" s="62">
        <f>'Hist. country inflation'!QQI256/100</f>
        <v>0</v>
      </c>
      <c r="QOQ7" s="62">
        <f>'Hist. country inflation'!QQJ256/100</f>
        <v>0</v>
      </c>
      <c r="QOR7" s="62">
        <f>'Hist. country inflation'!QQK256/100</f>
        <v>0</v>
      </c>
      <c r="QOS7" s="62">
        <f>'Hist. country inflation'!QQL256/100</f>
        <v>0</v>
      </c>
      <c r="QOT7" s="62">
        <f>'Hist. country inflation'!QQM256/100</f>
        <v>0</v>
      </c>
      <c r="QOU7" s="62">
        <f>'Hist. country inflation'!QQN256/100</f>
        <v>0</v>
      </c>
      <c r="QOV7" s="62">
        <f>'Hist. country inflation'!QQO256/100</f>
        <v>0</v>
      </c>
      <c r="QOW7" s="62">
        <f>'Hist. country inflation'!QQP256/100</f>
        <v>0</v>
      </c>
      <c r="QOX7" s="62">
        <f>'Hist. country inflation'!QQQ256/100</f>
        <v>0</v>
      </c>
      <c r="QOY7" s="62">
        <f>'Hist. country inflation'!QQR256/100</f>
        <v>0</v>
      </c>
      <c r="QOZ7" s="62">
        <f>'Hist. country inflation'!QQS256/100</f>
        <v>0</v>
      </c>
      <c r="QPA7" s="62">
        <f>'Hist. country inflation'!QQT256/100</f>
        <v>0</v>
      </c>
      <c r="QPB7" s="62">
        <f>'Hist. country inflation'!QQU256/100</f>
        <v>0</v>
      </c>
      <c r="QPC7" s="62">
        <f>'Hist. country inflation'!QQV256/100</f>
        <v>0</v>
      </c>
      <c r="QPD7" s="62">
        <f>'Hist. country inflation'!QQW256/100</f>
        <v>0</v>
      </c>
      <c r="QPE7" s="62">
        <f>'Hist. country inflation'!QQX256/100</f>
        <v>0</v>
      </c>
      <c r="QPF7" s="62">
        <f>'Hist. country inflation'!QQY256/100</f>
        <v>0</v>
      </c>
      <c r="QPG7" s="62">
        <f>'Hist. country inflation'!QQZ256/100</f>
        <v>0</v>
      </c>
      <c r="QPH7" s="62">
        <f>'Hist. country inflation'!QRA256/100</f>
        <v>0</v>
      </c>
      <c r="QPI7" s="62">
        <f>'Hist. country inflation'!QRB256/100</f>
        <v>0</v>
      </c>
      <c r="QPJ7" s="62">
        <f>'Hist. country inflation'!QRC256/100</f>
        <v>0</v>
      </c>
      <c r="QPK7" s="62">
        <f>'Hist. country inflation'!QRD256/100</f>
        <v>0</v>
      </c>
      <c r="QPL7" s="62">
        <f>'Hist. country inflation'!QRE256/100</f>
        <v>0</v>
      </c>
      <c r="QPM7" s="62">
        <f>'Hist. country inflation'!QRF256/100</f>
        <v>0</v>
      </c>
      <c r="QPN7" s="62">
        <f>'Hist. country inflation'!QRG256/100</f>
        <v>0</v>
      </c>
      <c r="QPO7" s="62">
        <f>'Hist. country inflation'!QRH256/100</f>
        <v>0</v>
      </c>
      <c r="QPP7" s="62">
        <f>'Hist. country inflation'!QRI256/100</f>
        <v>0</v>
      </c>
      <c r="QPQ7" s="62">
        <f>'Hist. country inflation'!QRJ256/100</f>
        <v>0</v>
      </c>
      <c r="QPR7" s="62">
        <f>'Hist. country inflation'!QRK256/100</f>
        <v>0</v>
      </c>
      <c r="QPS7" s="62">
        <f>'Hist. country inflation'!QRL256/100</f>
        <v>0</v>
      </c>
      <c r="QPT7" s="62">
        <f>'Hist. country inflation'!QRM256/100</f>
        <v>0</v>
      </c>
      <c r="QPU7" s="62">
        <f>'Hist. country inflation'!QRN256/100</f>
        <v>0</v>
      </c>
      <c r="QPV7" s="62">
        <f>'Hist. country inflation'!QRO256/100</f>
        <v>0</v>
      </c>
      <c r="QPW7" s="62">
        <f>'Hist. country inflation'!QRP256/100</f>
        <v>0</v>
      </c>
      <c r="QPX7" s="62">
        <f>'Hist. country inflation'!QRQ256/100</f>
        <v>0</v>
      </c>
      <c r="QPY7" s="62">
        <f>'Hist. country inflation'!QRR256/100</f>
        <v>0</v>
      </c>
      <c r="QPZ7" s="62">
        <f>'Hist. country inflation'!QRS256/100</f>
        <v>0</v>
      </c>
      <c r="QQA7" s="62">
        <f>'Hist. country inflation'!QRT256/100</f>
        <v>0</v>
      </c>
      <c r="QQB7" s="62">
        <f>'Hist. country inflation'!QRU256/100</f>
        <v>0</v>
      </c>
      <c r="QQC7" s="62">
        <f>'Hist. country inflation'!QRV256/100</f>
        <v>0</v>
      </c>
      <c r="QQD7" s="62">
        <f>'Hist. country inflation'!QRW256/100</f>
        <v>0</v>
      </c>
      <c r="QQE7" s="62">
        <f>'Hist. country inflation'!QRX256/100</f>
        <v>0</v>
      </c>
      <c r="QQF7" s="62">
        <f>'Hist. country inflation'!QRY256/100</f>
        <v>0</v>
      </c>
      <c r="QQG7" s="62">
        <f>'Hist. country inflation'!QRZ256/100</f>
        <v>0</v>
      </c>
      <c r="QQH7" s="62">
        <f>'Hist. country inflation'!QSA256/100</f>
        <v>0</v>
      </c>
      <c r="QQI7" s="62">
        <f>'Hist. country inflation'!QSB256/100</f>
        <v>0</v>
      </c>
      <c r="QQJ7" s="62">
        <f>'Hist. country inflation'!QSC256/100</f>
        <v>0</v>
      </c>
      <c r="QQK7" s="62">
        <f>'Hist. country inflation'!QSD256/100</f>
        <v>0</v>
      </c>
      <c r="QQL7" s="62">
        <f>'Hist. country inflation'!QSE256/100</f>
        <v>0</v>
      </c>
      <c r="QQM7" s="62">
        <f>'Hist. country inflation'!QSF256/100</f>
        <v>0</v>
      </c>
      <c r="QQN7" s="62">
        <f>'Hist. country inflation'!QSG256/100</f>
        <v>0</v>
      </c>
      <c r="QQO7" s="62">
        <f>'Hist. country inflation'!QSH256/100</f>
        <v>0</v>
      </c>
      <c r="QQP7" s="62">
        <f>'Hist. country inflation'!QSI256/100</f>
        <v>0</v>
      </c>
      <c r="QQQ7" s="62">
        <f>'Hist. country inflation'!QSJ256/100</f>
        <v>0</v>
      </c>
      <c r="QQR7" s="62">
        <f>'Hist. country inflation'!QSK256/100</f>
        <v>0</v>
      </c>
      <c r="QQS7" s="62">
        <f>'Hist. country inflation'!QSL256/100</f>
        <v>0</v>
      </c>
      <c r="QQT7" s="62">
        <f>'Hist. country inflation'!QSM256/100</f>
        <v>0</v>
      </c>
      <c r="QQU7" s="62">
        <f>'Hist. country inflation'!QSN256/100</f>
        <v>0</v>
      </c>
      <c r="QQV7" s="62">
        <f>'Hist. country inflation'!QSO256/100</f>
        <v>0</v>
      </c>
      <c r="QQW7" s="62">
        <f>'Hist. country inflation'!QSP256/100</f>
        <v>0</v>
      </c>
      <c r="QQX7" s="62">
        <f>'Hist. country inflation'!QSQ256/100</f>
        <v>0</v>
      </c>
      <c r="QQY7" s="62">
        <f>'Hist. country inflation'!QSR256/100</f>
        <v>0</v>
      </c>
      <c r="QQZ7" s="62">
        <f>'Hist. country inflation'!QSS256/100</f>
        <v>0</v>
      </c>
      <c r="QRA7" s="62">
        <f>'Hist. country inflation'!QST256/100</f>
        <v>0</v>
      </c>
      <c r="QRB7" s="62">
        <f>'Hist. country inflation'!QSU256/100</f>
        <v>0</v>
      </c>
      <c r="QRC7" s="62">
        <f>'Hist. country inflation'!QSV256/100</f>
        <v>0</v>
      </c>
      <c r="QRD7" s="62">
        <f>'Hist. country inflation'!QSW256/100</f>
        <v>0</v>
      </c>
      <c r="QRE7" s="62">
        <f>'Hist. country inflation'!QSX256/100</f>
        <v>0</v>
      </c>
      <c r="QRF7" s="62">
        <f>'Hist. country inflation'!QSY256/100</f>
        <v>0</v>
      </c>
      <c r="QRG7" s="62">
        <f>'Hist. country inflation'!QSZ256/100</f>
        <v>0</v>
      </c>
      <c r="QRH7" s="62">
        <f>'Hist. country inflation'!QTA256/100</f>
        <v>0</v>
      </c>
      <c r="QRI7" s="62">
        <f>'Hist. country inflation'!QTB256/100</f>
        <v>0</v>
      </c>
      <c r="QRJ7" s="62">
        <f>'Hist. country inflation'!QTC256/100</f>
        <v>0</v>
      </c>
      <c r="QRK7" s="62">
        <f>'Hist. country inflation'!QTD256/100</f>
        <v>0</v>
      </c>
      <c r="QRL7" s="62">
        <f>'Hist. country inflation'!QTE256/100</f>
        <v>0</v>
      </c>
      <c r="QRM7" s="62">
        <f>'Hist. country inflation'!QTF256/100</f>
        <v>0</v>
      </c>
      <c r="QRN7" s="62">
        <f>'Hist. country inflation'!QTG256/100</f>
        <v>0</v>
      </c>
      <c r="QRO7" s="62">
        <f>'Hist. country inflation'!QTH256/100</f>
        <v>0</v>
      </c>
      <c r="QRP7" s="62">
        <f>'Hist. country inflation'!QTI256/100</f>
        <v>0</v>
      </c>
      <c r="QRQ7" s="62">
        <f>'Hist. country inflation'!QTJ256/100</f>
        <v>0</v>
      </c>
      <c r="QRR7" s="62">
        <f>'Hist. country inflation'!QTK256/100</f>
        <v>0</v>
      </c>
      <c r="QRS7" s="62">
        <f>'Hist. country inflation'!QTL256/100</f>
        <v>0</v>
      </c>
      <c r="QRT7" s="62">
        <f>'Hist. country inflation'!QTM256/100</f>
        <v>0</v>
      </c>
      <c r="QRU7" s="62">
        <f>'Hist. country inflation'!QTN256/100</f>
        <v>0</v>
      </c>
      <c r="QRV7" s="62">
        <f>'Hist. country inflation'!QTO256/100</f>
        <v>0</v>
      </c>
      <c r="QRW7" s="62">
        <f>'Hist. country inflation'!QTP256/100</f>
        <v>0</v>
      </c>
      <c r="QRX7" s="62">
        <f>'Hist. country inflation'!QTQ256/100</f>
        <v>0</v>
      </c>
      <c r="QRY7" s="62">
        <f>'Hist. country inflation'!QTR256/100</f>
        <v>0</v>
      </c>
      <c r="QRZ7" s="62">
        <f>'Hist. country inflation'!QTS256/100</f>
        <v>0</v>
      </c>
      <c r="QSA7" s="62">
        <f>'Hist. country inflation'!QTT256/100</f>
        <v>0</v>
      </c>
      <c r="QSB7" s="62">
        <f>'Hist. country inflation'!QTU256/100</f>
        <v>0</v>
      </c>
      <c r="QSC7" s="62">
        <f>'Hist. country inflation'!QTV256/100</f>
        <v>0</v>
      </c>
      <c r="QSD7" s="62">
        <f>'Hist. country inflation'!QTW256/100</f>
        <v>0</v>
      </c>
      <c r="QSE7" s="62">
        <f>'Hist. country inflation'!QTX256/100</f>
        <v>0</v>
      </c>
      <c r="QSF7" s="62">
        <f>'Hist. country inflation'!QTY256/100</f>
        <v>0</v>
      </c>
      <c r="QSG7" s="62">
        <f>'Hist. country inflation'!QTZ256/100</f>
        <v>0</v>
      </c>
      <c r="QSH7" s="62">
        <f>'Hist. country inflation'!QUA256/100</f>
        <v>0</v>
      </c>
      <c r="QSI7" s="62">
        <f>'Hist. country inflation'!QUB256/100</f>
        <v>0</v>
      </c>
      <c r="QSJ7" s="62">
        <f>'Hist. country inflation'!QUC256/100</f>
        <v>0</v>
      </c>
      <c r="QSK7" s="62">
        <f>'Hist. country inflation'!QUD256/100</f>
        <v>0</v>
      </c>
      <c r="QSL7" s="62">
        <f>'Hist. country inflation'!QUE256/100</f>
        <v>0</v>
      </c>
      <c r="QSM7" s="62">
        <f>'Hist. country inflation'!QUF256/100</f>
        <v>0</v>
      </c>
      <c r="QSN7" s="62">
        <f>'Hist. country inflation'!QUG256/100</f>
        <v>0</v>
      </c>
      <c r="QSO7" s="62">
        <f>'Hist. country inflation'!QUH256/100</f>
        <v>0</v>
      </c>
      <c r="QSP7" s="62">
        <f>'Hist. country inflation'!QUI256/100</f>
        <v>0</v>
      </c>
      <c r="QSQ7" s="62">
        <f>'Hist. country inflation'!QUJ256/100</f>
        <v>0</v>
      </c>
      <c r="QSR7" s="62">
        <f>'Hist. country inflation'!QUK256/100</f>
        <v>0</v>
      </c>
      <c r="QSS7" s="62">
        <f>'Hist. country inflation'!QUL256/100</f>
        <v>0</v>
      </c>
      <c r="QST7" s="62">
        <f>'Hist. country inflation'!QUM256/100</f>
        <v>0</v>
      </c>
      <c r="QSU7" s="62">
        <f>'Hist. country inflation'!QUN256/100</f>
        <v>0</v>
      </c>
      <c r="QSV7" s="62">
        <f>'Hist. country inflation'!QUO256/100</f>
        <v>0</v>
      </c>
      <c r="QSW7" s="62">
        <f>'Hist. country inflation'!QUP256/100</f>
        <v>0</v>
      </c>
      <c r="QSX7" s="62">
        <f>'Hist. country inflation'!QUQ256/100</f>
        <v>0</v>
      </c>
      <c r="QSY7" s="62">
        <f>'Hist. country inflation'!QUR256/100</f>
        <v>0</v>
      </c>
      <c r="QSZ7" s="62">
        <f>'Hist. country inflation'!QUS256/100</f>
        <v>0</v>
      </c>
      <c r="QTA7" s="62">
        <f>'Hist. country inflation'!QUT256/100</f>
        <v>0</v>
      </c>
      <c r="QTB7" s="62">
        <f>'Hist. country inflation'!QUU256/100</f>
        <v>0</v>
      </c>
      <c r="QTC7" s="62">
        <f>'Hist. country inflation'!QUV256/100</f>
        <v>0</v>
      </c>
      <c r="QTD7" s="62">
        <f>'Hist. country inflation'!QUW256/100</f>
        <v>0</v>
      </c>
      <c r="QTE7" s="62">
        <f>'Hist. country inflation'!QUX256/100</f>
        <v>0</v>
      </c>
      <c r="QTF7" s="62">
        <f>'Hist. country inflation'!QUY256/100</f>
        <v>0</v>
      </c>
      <c r="QTG7" s="62">
        <f>'Hist. country inflation'!QUZ256/100</f>
        <v>0</v>
      </c>
      <c r="QTH7" s="62">
        <f>'Hist. country inflation'!QVA256/100</f>
        <v>0</v>
      </c>
      <c r="QTI7" s="62">
        <f>'Hist. country inflation'!QVB256/100</f>
        <v>0</v>
      </c>
      <c r="QTJ7" s="62">
        <f>'Hist. country inflation'!QVC256/100</f>
        <v>0</v>
      </c>
      <c r="QTK7" s="62">
        <f>'Hist. country inflation'!QVD256/100</f>
        <v>0</v>
      </c>
      <c r="QTL7" s="62">
        <f>'Hist. country inflation'!QVE256/100</f>
        <v>0</v>
      </c>
      <c r="QTM7" s="62">
        <f>'Hist. country inflation'!QVF256/100</f>
        <v>0</v>
      </c>
      <c r="QTN7" s="62">
        <f>'Hist. country inflation'!QVG256/100</f>
        <v>0</v>
      </c>
      <c r="QTO7" s="62">
        <f>'Hist. country inflation'!QVH256/100</f>
        <v>0</v>
      </c>
      <c r="QTP7" s="62">
        <f>'Hist. country inflation'!QVI256/100</f>
        <v>0</v>
      </c>
      <c r="QTQ7" s="62">
        <f>'Hist. country inflation'!QVJ256/100</f>
        <v>0</v>
      </c>
      <c r="QTR7" s="62">
        <f>'Hist. country inflation'!QVK256/100</f>
        <v>0</v>
      </c>
      <c r="QTS7" s="62">
        <f>'Hist. country inflation'!QVL256/100</f>
        <v>0</v>
      </c>
      <c r="QTT7" s="62">
        <f>'Hist. country inflation'!QVM256/100</f>
        <v>0</v>
      </c>
      <c r="QTU7" s="62">
        <f>'Hist. country inflation'!QVN256/100</f>
        <v>0</v>
      </c>
      <c r="QTV7" s="62">
        <f>'Hist. country inflation'!QVO256/100</f>
        <v>0</v>
      </c>
      <c r="QTW7" s="62">
        <f>'Hist. country inflation'!QVP256/100</f>
        <v>0</v>
      </c>
      <c r="QTX7" s="62">
        <f>'Hist. country inflation'!QVQ256/100</f>
        <v>0</v>
      </c>
      <c r="QTY7" s="62">
        <f>'Hist. country inflation'!QVR256/100</f>
        <v>0</v>
      </c>
      <c r="QTZ7" s="62">
        <f>'Hist. country inflation'!QVS256/100</f>
        <v>0</v>
      </c>
      <c r="QUA7" s="62">
        <f>'Hist. country inflation'!QVT256/100</f>
        <v>0</v>
      </c>
      <c r="QUB7" s="62">
        <f>'Hist. country inflation'!QVU256/100</f>
        <v>0</v>
      </c>
      <c r="QUC7" s="62">
        <f>'Hist. country inflation'!QVV256/100</f>
        <v>0</v>
      </c>
      <c r="QUD7" s="62">
        <f>'Hist. country inflation'!QVW256/100</f>
        <v>0</v>
      </c>
      <c r="QUE7" s="62">
        <f>'Hist. country inflation'!QVX256/100</f>
        <v>0</v>
      </c>
      <c r="QUF7" s="62">
        <f>'Hist. country inflation'!QVY256/100</f>
        <v>0</v>
      </c>
      <c r="QUG7" s="62">
        <f>'Hist. country inflation'!QVZ256/100</f>
        <v>0</v>
      </c>
      <c r="QUH7" s="62">
        <f>'Hist. country inflation'!QWA256/100</f>
        <v>0</v>
      </c>
      <c r="QUI7" s="62">
        <f>'Hist. country inflation'!QWB256/100</f>
        <v>0</v>
      </c>
      <c r="QUJ7" s="62">
        <f>'Hist. country inflation'!QWC256/100</f>
        <v>0</v>
      </c>
      <c r="QUK7" s="62">
        <f>'Hist. country inflation'!QWD256/100</f>
        <v>0</v>
      </c>
      <c r="QUL7" s="62">
        <f>'Hist. country inflation'!QWE256/100</f>
        <v>0</v>
      </c>
      <c r="QUM7" s="62">
        <f>'Hist. country inflation'!QWF256/100</f>
        <v>0</v>
      </c>
      <c r="QUN7" s="62">
        <f>'Hist. country inflation'!QWG256/100</f>
        <v>0</v>
      </c>
      <c r="QUO7" s="62">
        <f>'Hist. country inflation'!QWH256/100</f>
        <v>0</v>
      </c>
      <c r="QUP7" s="62">
        <f>'Hist. country inflation'!QWI256/100</f>
        <v>0</v>
      </c>
      <c r="QUQ7" s="62">
        <f>'Hist. country inflation'!QWJ256/100</f>
        <v>0</v>
      </c>
      <c r="QUR7" s="62">
        <f>'Hist. country inflation'!QWK256/100</f>
        <v>0</v>
      </c>
      <c r="QUS7" s="62">
        <f>'Hist. country inflation'!QWL256/100</f>
        <v>0</v>
      </c>
      <c r="QUT7" s="62">
        <f>'Hist. country inflation'!QWM256/100</f>
        <v>0</v>
      </c>
      <c r="QUU7" s="62">
        <f>'Hist. country inflation'!QWN256/100</f>
        <v>0</v>
      </c>
      <c r="QUV7" s="62">
        <f>'Hist. country inflation'!QWO256/100</f>
        <v>0</v>
      </c>
      <c r="QUW7" s="62">
        <f>'Hist. country inflation'!QWP256/100</f>
        <v>0</v>
      </c>
      <c r="QUX7" s="62">
        <f>'Hist. country inflation'!QWQ256/100</f>
        <v>0</v>
      </c>
      <c r="QUY7" s="62">
        <f>'Hist. country inflation'!QWR256/100</f>
        <v>0</v>
      </c>
      <c r="QUZ7" s="62">
        <f>'Hist. country inflation'!QWS256/100</f>
        <v>0</v>
      </c>
      <c r="QVA7" s="62">
        <f>'Hist. country inflation'!QWT256/100</f>
        <v>0</v>
      </c>
      <c r="QVB7" s="62">
        <f>'Hist. country inflation'!QWU256/100</f>
        <v>0</v>
      </c>
      <c r="QVC7" s="62">
        <f>'Hist. country inflation'!QWV256/100</f>
        <v>0</v>
      </c>
      <c r="QVD7" s="62">
        <f>'Hist. country inflation'!QWW256/100</f>
        <v>0</v>
      </c>
      <c r="QVE7" s="62">
        <f>'Hist. country inflation'!QWX256/100</f>
        <v>0</v>
      </c>
      <c r="QVF7" s="62">
        <f>'Hist. country inflation'!QWY256/100</f>
        <v>0</v>
      </c>
      <c r="QVG7" s="62">
        <f>'Hist. country inflation'!QWZ256/100</f>
        <v>0</v>
      </c>
      <c r="QVH7" s="62">
        <f>'Hist. country inflation'!QXA256/100</f>
        <v>0</v>
      </c>
      <c r="QVI7" s="62">
        <f>'Hist. country inflation'!QXB256/100</f>
        <v>0</v>
      </c>
      <c r="QVJ7" s="62">
        <f>'Hist. country inflation'!QXC256/100</f>
        <v>0</v>
      </c>
      <c r="QVK7" s="62">
        <f>'Hist. country inflation'!QXD256/100</f>
        <v>0</v>
      </c>
      <c r="QVL7" s="62">
        <f>'Hist. country inflation'!QXE256/100</f>
        <v>0</v>
      </c>
      <c r="QVM7" s="62">
        <f>'Hist. country inflation'!QXF256/100</f>
        <v>0</v>
      </c>
      <c r="QVN7" s="62">
        <f>'Hist. country inflation'!QXG256/100</f>
        <v>0</v>
      </c>
      <c r="QVO7" s="62">
        <f>'Hist. country inflation'!QXH256/100</f>
        <v>0</v>
      </c>
      <c r="QVP7" s="62">
        <f>'Hist. country inflation'!QXI256/100</f>
        <v>0</v>
      </c>
      <c r="QVQ7" s="62">
        <f>'Hist. country inflation'!QXJ256/100</f>
        <v>0</v>
      </c>
      <c r="QVR7" s="62">
        <f>'Hist. country inflation'!QXK256/100</f>
        <v>0</v>
      </c>
      <c r="QVS7" s="62">
        <f>'Hist. country inflation'!QXL256/100</f>
        <v>0</v>
      </c>
      <c r="QVT7" s="62">
        <f>'Hist. country inflation'!QXM256/100</f>
        <v>0</v>
      </c>
      <c r="QVU7" s="62">
        <f>'Hist. country inflation'!QXN256/100</f>
        <v>0</v>
      </c>
      <c r="QVV7" s="62">
        <f>'Hist. country inflation'!QXO256/100</f>
        <v>0</v>
      </c>
      <c r="QVW7" s="62">
        <f>'Hist. country inflation'!QXP256/100</f>
        <v>0</v>
      </c>
      <c r="QVX7" s="62">
        <f>'Hist. country inflation'!QXQ256/100</f>
        <v>0</v>
      </c>
      <c r="QVY7" s="62">
        <f>'Hist. country inflation'!QXR256/100</f>
        <v>0</v>
      </c>
      <c r="QVZ7" s="62">
        <f>'Hist. country inflation'!QXS256/100</f>
        <v>0</v>
      </c>
      <c r="QWA7" s="62">
        <f>'Hist. country inflation'!QXT256/100</f>
        <v>0</v>
      </c>
      <c r="QWB7" s="62">
        <f>'Hist. country inflation'!QXU256/100</f>
        <v>0</v>
      </c>
      <c r="QWC7" s="62">
        <f>'Hist. country inflation'!QXV256/100</f>
        <v>0</v>
      </c>
      <c r="QWD7" s="62">
        <f>'Hist. country inflation'!QXW256/100</f>
        <v>0</v>
      </c>
      <c r="QWE7" s="62">
        <f>'Hist. country inflation'!QXX256/100</f>
        <v>0</v>
      </c>
      <c r="QWF7" s="62">
        <f>'Hist. country inflation'!QXY256/100</f>
        <v>0</v>
      </c>
      <c r="QWG7" s="62">
        <f>'Hist. country inflation'!QXZ256/100</f>
        <v>0</v>
      </c>
      <c r="QWH7" s="62">
        <f>'Hist. country inflation'!QYA256/100</f>
        <v>0</v>
      </c>
      <c r="QWI7" s="62">
        <f>'Hist. country inflation'!QYB256/100</f>
        <v>0</v>
      </c>
      <c r="QWJ7" s="62">
        <f>'Hist. country inflation'!QYC256/100</f>
        <v>0</v>
      </c>
      <c r="QWK7" s="62">
        <f>'Hist. country inflation'!QYD256/100</f>
        <v>0</v>
      </c>
      <c r="QWL7" s="62">
        <f>'Hist. country inflation'!QYE256/100</f>
        <v>0</v>
      </c>
      <c r="QWM7" s="62">
        <f>'Hist. country inflation'!QYF256/100</f>
        <v>0</v>
      </c>
      <c r="QWN7" s="62">
        <f>'Hist. country inflation'!QYG256/100</f>
        <v>0</v>
      </c>
      <c r="QWO7" s="62">
        <f>'Hist. country inflation'!QYH256/100</f>
        <v>0</v>
      </c>
      <c r="QWP7" s="62">
        <f>'Hist. country inflation'!QYI256/100</f>
        <v>0</v>
      </c>
      <c r="QWQ7" s="62">
        <f>'Hist. country inflation'!QYJ256/100</f>
        <v>0</v>
      </c>
      <c r="QWR7" s="62">
        <f>'Hist. country inflation'!QYK256/100</f>
        <v>0</v>
      </c>
      <c r="QWS7" s="62">
        <f>'Hist. country inflation'!QYL256/100</f>
        <v>0</v>
      </c>
      <c r="QWT7" s="62">
        <f>'Hist. country inflation'!QYM256/100</f>
        <v>0</v>
      </c>
      <c r="QWU7" s="62">
        <f>'Hist. country inflation'!QYN256/100</f>
        <v>0</v>
      </c>
      <c r="QWV7" s="62">
        <f>'Hist. country inflation'!QYO256/100</f>
        <v>0</v>
      </c>
      <c r="QWW7" s="62">
        <f>'Hist. country inflation'!QYP256/100</f>
        <v>0</v>
      </c>
      <c r="QWX7" s="62">
        <f>'Hist. country inflation'!QYQ256/100</f>
        <v>0</v>
      </c>
      <c r="QWY7" s="62">
        <f>'Hist. country inflation'!QYR256/100</f>
        <v>0</v>
      </c>
      <c r="QWZ7" s="62">
        <f>'Hist. country inflation'!QYS256/100</f>
        <v>0</v>
      </c>
      <c r="QXA7" s="62">
        <f>'Hist. country inflation'!QYT256/100</f>
        <v>0</v>
      </c>
      <c r="QXB7" s="62">
        <f>'Hist. country inflation'!QYU256/100</f>
        <v>0</v>
      </c>
      <c r="QXC7" s="62">
        <f>'Hist. country inflation'!QYV256/100</f>
        <v>0</v>
      </c>
      <c r="QXD7" s="62">
        <f>'Hist. country inflation'!QYW256/100</f>
        <v>0</v>
      </c>
      <c r="QXE7" s="62">
        <f>'Hist. country inflation'!QYX256/100</f>
        <v>0</v>
      </c>
      <c r="QXF7" s="62">
        <f>'Hist. country inflation'!QYY256/100</f>
        <v>0</v>
      </c>
      <c r="QXG7" s="62">
        <f>'Hist. country inflation'!QYZ256/100</f>
        <v>0</v>
      </c>
      <c r="QXH7" s="62">
        <f>'Hist. country inflation'!QZA256/100</f>
        <v>0</v>
      </c>
      <c r="QXI7" s="62">
        <f>'Hist. country inflation'!QZB256/100</f>
        <v>0</v>
      </c>
      <c r="QXJ7" s="62">
        <f>'Hist. country inflation'!QZC256/100</f>
        <v>0</v>
      </c>
      <c r="QXK7" s="62">
        <f>'Hist. country inflation'!QZD256/100</f>
        <v>0</v>
      </c>
      <c r="QXL7" s="62">
        <f>'Hist. country inflation'!QZE256/100</f>
        <v>0</v>
      </c>
      <c r="QXM7" s="62">
        <f>'Hist. country inflation'!QZF256/100</f>
        <v>0</v>
      </c>
      <c r="QXN7" s="62">
        <f>'Hist. country inflation'!QZG256/100</f>
        <v>0</v>
      </c>
      <c r="QXO7" s="62">
        <f>'Hist. country inflation'!QZH256/100</f>
        <v>0</v>
      </c>
      <c r="QXP7" s="62">
        <f>'Hist. country inflation'!QZI256/100</f>
        <v>0</v>
      </c>
      <c r="QXQ7" s="62">
        <f>'Hist. country inflation'!QZJ256/100</f>
        <v>0</v>
      </c>
      <c r="QXR7" s="62">
        <f>'Hist. country inflation'!QZK256/100</f>
        <v>0</v>
      </c>
      <c r="QXS7" s="62">
        <f>'Hist. country inflation'!QZL256/100</f>
        <v>0</v>
      </c>
      <c r="QXT7" s="62">
        <f>'Hist. country inflation'!QZM256/100</f>
        <v>0</v>
      </c>
      <c r="QXU7" s="62">
        <f>'Hist. country inflation'!QZN256/100</f>
        <v>0</v>
      </c>
      <c r="QXV7" s="62">
        <f>'Hist. country inflation'!QZO256/100</f>
        <v>0</v>
      </c>
      <c r="QXW7" s="62">
        <f>'Hist. country inflation'!QZP256/100</f>
        <v>0</v>
      </c>
      <c r="QXX7" s="62">
        <f>'Hist. country inflation'!QZQ256/100</f>
        <v>0</v>
      </c>
      <c r="QXY7" s="62">
        <f>'Hist. country inflation'!QZR256/100</f>
        <v>0</v>
      </c>
      <c r="QXZ7" s="62">
        <f>'Hist. country inflation'!QZS256/100</f>
        <v>0</v>
      </c>
      <c r="QYA7" s="62">
        <f>'Hist. country inflation'!QZT256/100</f>
        <v>0</v>
      </c>
      <c r="QYB7" s="62">
        <f>'Hist. country inflation'!QZU256/100</f>
        <v>0</v>
      </c>
      <c r="QYC7" s="62">
        <f>'Hist. country inflation'!QZV256/100</f>
        <v>0</v>
      </c>
      <c r="QYD7" s="62">
        <f>'Hist. country inflation'!QZW256/100</f>
        <v>0</v>
      </c>
      <c r="QYE7" s="62">
        <f>'Hist. country inflation'!QZX256/100</f>
        <v>0</v>
      </c>
      <c r="QYF7" s="62">
        <f>'Hist. country inflation'!QZY256/100</f>
        <v>0</v>
      </c>
      <c r="QYG7" s="62">
        <f>'Hist. country inflation'!QZZ256/100</f>
        <v>0</v>
      </c>
      <c r="QYH7" s="62">
        <f>'Hist. country inflation'!RAA256/100</f>
        <v>0</v>
      </c>
      <c r="QYI7" s="62">
        <f>'Hist. country inflation'!RAB256/100</f>
        <v>0</v>
      </c>
      <c r="QYJ7" s="62">
        <f>'Hist. country inflation'!RAC256/100</f>
        <v>0</v>
      </c>
      <c r="QYK7" s="62">
        <f>'Hist. country inflation'!RAD256/100</f>
        <v>0</v>
      </c>
      <c r="QYL7" s="62">
        <f>'Hist. country inflation'!RAE256/100</f>
        <v>0</v>
      </c>
      <c r="QYM7" s="62">
        <f>'Hist. country inflation'!RAF256/100</f>
        <v>0</v>
      </c>
      <c r="QYN7" s="62">
        <f>'Hist. country inflation'!RAG256/100</f>
        <v>0</v>
      </c>
      <c r="QYO7" s="62">
        <f>'Hist. country inflation'!RAH256/100</f>
        <v>0</v>
      </c>
      <c r="QYP7" s="62">
        <f>'Hist. country inflation'!RAI256/100</f>
        <v>0</v>
      </c>
      <c r="QYQ7" s="62">
        <f>'Hist. country inflation'!RAJ256/100</f>
        <v>0</v>
      </c>
      <c r="QYR7" s="62">
        <f>'Hist. country inflation'!RAK256/100</f>
        <v>0</v>
      </c>
      <c r="QYS7" s="62">
        <f>'Hist. country inflation'!RAL256/100</f>
        <v>0</v>
      </c>
      <c r="QYT7" s="62">
        <f>'Hist. country inflation'!RAM256/100</f>
        <v>0</v>
      </c>
      <c r="QYU7" s="62">
        <f>'Hist. country inflation'!RAN256/100</f>
        <v>0</v>
      </c>
      <c r="QYV7" s="62">
        <f>'Hist. country inflation'!RAO256/100</f>
        <v>0</v>
      </c>
      <c r="QYW7" s="62">
        <f>'Hist. country inflation'!RAP256/100</f>
        <v>0</v>
      </c>
      <c r="QYX7" s="62">
        <f>'Hist. country inflation'!RAQ256/100</f>
        <v>0</v>
      </c>
      <c r="QYY7" s="62">
        <f>'Hist. country inflation'!RAR256/100</f>
        <v>0</v>
      </c>
      <c r="QYZ7" s="62">
        <f>'Hist. country inflation'!RAS256/100</f>
        <v>0</v>
      </c>
      <c r="QZA7" s="62">
        <f>'Hist. country inflation'!RAT256/100</f>
        <v>0</v>
      </c>
      <c r="QZB7" s="62">
        <f>'Hist. country inflation'!RAU256/100</f>
        <v>0</v>
      </c>
      <c r="QZC7" s="62">
        <f>'Hist. country inflation'!RAV256/100</f>
        <v>0</v>
      </c>
      <c r="QZD7" s="62">
        <f>'Hist. country inflation'!RAW256/100</f>
        <v>0</v>
      </c>
      <c r="QZE7" s="62">
        <f>'Hist. country inflation'!RAX256/100</f>
        <v>0</v>
      </c>
      <c r="QZF7" s="62">
        <f>'Hist. country inflation'!RAY256/100</f>
        <v>0</v>
      </c>
      <c r="QZG7" s="62">
        <f>'Hist. country inflation'!RAZ256/100</f>
        <v>0</v>
      </c>
      <c r="QZH7" s="62">
        <f>'Hist. country inflation'!RBA256/100</f>
        <v>0</v>
      </c>
      <c r="QZI7" s="62">
        <f>'Hist. country inflation'!RBB256/100</f>
        <v>0</v>
      </c>
      <c r="QZJ7" s="62">
        <f>'Hist. country inflation'!RBC256/100</f>
        <v>0</v>
      </c>
      <c r="QZK7" s="62">
        <f>'Hist. country inflation'!RBD256/100</f>
        <v>0</v>
      </c>
      <c r="QZL7" s="62">
        <f>'Hist. country inflation'!RBE256/100</f>
        <v>0</v>
      </c>
      <c r="QZM7" s="62">
        <f>'Hist. country inflation'!RBF256/100</f>
        <v>0</v>
      </c>
      <c r="QZN7" s="62">
        <f>'Hist. country inflation'!RBG256/100</f>
        <v>0</v>
      </c>
      <c r="QZO7" s="62">
        <f>'Hist. country inflation'!RBH256/100</f>
        <v>0</v>
      </c>
      <c r="QZP7" s="62">
        <f>'Hist. country inflation'!RBI256/100</f>
        <v>0</v>
      </c>
      <c r="QZQ7" s="62">
        <f>'Hist. country inflation'!RBJ256/100</f>
        <v>0</v>
      </c>
      <c r="QZR7" s="62">
        <f>'Hist. country inflation'!RBK256/100</f>
        <v>0</v>
      </c>
      <c r="QZS7" s="62">
        <f>'Hist. country inflation'!RBL256/100</f>
        <v>0</v>
      </c>
      <c r="QZT7" s="62">
        <f>'Hist. country inflation'!RBM256/100</f>
        <v>0</v>
      </c>
      <c r="QZU7" s="62">
        <f>'Hist. country inflation'!RBN256/100</f>
        <v>0</v>
      </c>
      <c r="QZV7" s="62">
        <f>'Hist. country inflation'!RBO256/100</f>
        <v>0</v>
      </c>
      <c r="QZW7" s="62">
        <f>'Hist. country inflation'!RBP256/100</f>
        <v>0</v>
      </c>
      <c r="QZX7" s="62">
        <f>'Hist. country inflation'!RBQ256/100</f>
        <v>0</v>
      </c>
      <c r="QZY7" s="62">
        <f>'Hist. country inflation'!RBR256/100</f>
        <v>0</v>
      </c>
      <c r="QZZ7" s="62">
        <f>'Hist. country inflation'!RBS256/100</f>
        <v>0</v>
      </c>
      <c r="RAA7" s="62">
        <f>'Hist. country inflation'!RBT256/100</f>
        <v>0</v>
      </c>
      <c r="RAB7" s="62">
        <f>'Hist. country inflation'!RBU256/100</f>
        <v>0</v>
      </c>
      <c r="RAC7" s="62">
        <f>'Hist. country inflation'!RBV256/100</f>
        <v>0</v>
      </c>
      <c r="RAD7" s="62">
        <f>'Hist. country inflation'!RBW256/100</f>
        <v>0</v>
      </c>
      <c r="RAE7" s="62">
        <f>'Hist. country inflation'!RBX256/100</f>
        <v>0</v>
      </c>
      <c r="RAF7" s="62">
        <f>'Hist. country inflation'!RBY256/100</f>
        <v>0</v>
      </c>
      <c r="RAG7" s="62">
        <f>'Hist. country inflation'!RBZ256/100</f>
        <v>0</v>
      </c>
      <c r="RAH7" s="62">
        <f>'Hist. country inflation'!RCA256/100</f>
        <v>0</v>
      </c>
      <c r="RAI7" s="62">
        <f>'Hist. country inflation'!RCB256/100</f>
        <v>0</v>
      </c>
      <c r="RAJ7" s="62">
        <f>'Hist. country inflation'!RCC256/100</f>
        <v>0</v>
      </c>
      <c r="RAK7" s="62">
        <f>'Hist. country inflation'!RCD256/100</f>
        <v>0</v>
      </c>
      <c r="RAL7" s="62">
        <f>'Hist. country inflation'!RCE256/100</f>
        <v>0</v>
      </c>
      <c r="RAM7" s="62">
        <f>'Hist. country inflation'!RCF256/100</f>
        <v>0</v>
      </c>
      <c r="RAN7" s="62">
        <f>'Hist. country inflation'!RCG256/100</f>
        <v>0</v>
      </c>
      <c r="RAO7" s="62">
        <f>'Hist. country inflation'!RCH256/100</f>
        <v>0</v>
      </c>
      <c r="RAP7" s="62">
        <f>'Hist. country inflation'!RCI256/100</f>
        <v>0</v>
      </c>
      <c r="RAQ7" s="62">
        <f>'Hist. country inflation'!RCJ256/100</f>
        <v>0</v>
      </c>
      <c r="RAR7" s="62">
        <f>'Hist. country inflation'!RCK256/100</f>
        <v>0</v>
      </c>
      <c r="RAS7" s="62">
        <f>'Hist. country inflation'!RCL256/100</f>
        <v>0</v>
      </c>
      <c r="RAT7" s="62">
        <f>'Hist. country inflation'!RCM256/100</f>
        <v>0</v>
      </c>
      <c r="RAU7" s="62">
        <f>'Hist. country inflation'!RCN256/100</f>
        <v>0</v>
      </c>
      <c r="RAV7" s="62">
        <f>'Hist. country inflation'!RCO256/100</f>
        <v>0</v>
      </c>
      <c r="RAW7" s="62">
        <f>'Hist. country inflation'!RCP256/100</f>
        <v>0</v>
      </c>
      <c r="RAX7" s="62">
        <f>'Hist. country inflation'!RCQ256/100</f>
        <v>0</v>
      </c>
      <c r="RAY7" s="62">
        <f>'Hist. country inflation'!RCR256/100</f>
        <v>0</v>
      </c>
      <c r="RAZ7" s="62">
        <f>'Hist. country inflation'!RCS256/100</f>
        <v>0</v>
      </c>
      <c r="RBA7" s="62">
        <f>'Hist. country inflation'!RCT256/100</f>
        <v>0</v>
      </c>
      <c r="RBB7" s="62">
        <f>'Hist. country inflation'!RCU256/100</f>
        <v>0</v>
      </c>
      <c r="RBC7" s="62">
        <f>'Hist. country inflation'!RCV256/100</f>
        <v>0</v>
      </c>
      <c r="RBD7" s="62">
        <f>'Hist. country inflation'!RCW256/100</f>
        <v>0</v>
      </c>
      <c r="RBE7" s="62">
        <f>'Hist. country inflation'!RCX256/100</f>
        <v>0</v>
      </c>
      <c r="RBF7" s="62">
        <f>'Hist. country inflation'!RCY256/100</f>
        <v>0</v>
      </c>
      <c r="RBG7" s="62">
        <f>'Hist. country inflation'!RCZ256/100</f>
        <v>0</v>
      </c>
      <c r="RBH7" s="62">
        <f>'Hist. country inflation'!RDA256/100</f>
        <v>0</v>
      </c>
      <c r="RBI7" s="62">
        <f>'Hist. country inflation'!RDB256/100</f>
        <v>0</v>
      </c>
      <c r="RBJ7" s="62">
        <f>'Hist. country inflation'!RDC256/100</f>
        <v>0</v>
      </c>
      <c r="RBK7" s="62">
        <f>'Hist. country inflation'!RDD256/100</f>
        <v>0</v>
      </c>
      <c r="RBL7" s="62">
        <f>'Hist. country inflation'!RDE256/100</f>
        <v>0</v>
      </c>
      <c r="RBM7" s="62">
        <f>'Hist. country inflation'!RDF256/100</f>
        <v>0</v>
      </c>
      <c r="RBN7" s="62">
        <f>'Hist. country inflation'!RDG256/100</f>
        <v>0</v>
      </c>
      <c r="RBO7" s="62">
        <f>'Hist. country inflation'!RDH256/100</f>
        <v>0</v>
      </c>
      <c r="RBP7" s="62">
        <f>'Hist. country inflation'!RDI256/100</f>
        <v>0</v>
      </c>
      <c r="RBQ7" s="62">
        <f>'Hist. country inflation'!RDJ256/100</f>
        <v>0</v>
      </c>
      <c r="RBR7" s="62">
        <f>'Hist. country inflation'!RDK256/100</f>
        <v>0</v>
      </c>
      <c r="RBS7" s="62">
        <f>'Hist. country inflation'!RDL256/100</f>
        <v>0</v>
      </c>
      <c r="RBT7" s="62">
        <f>'Hist. country inflation'!RDM256/100</f>
        <v>0</v>
      </c>
      <c r="RBU7" s="62">
        <f>'Hist. country inflation'!RDN256/100</f>
        <v>0</v>
      </c>
      <c r="RBV7" s="62">
        <f>'Hist. country inflation'!RDO256/100</f>
        <v>0</v>
      </c>
      <c r="RBW7" s="62">
        <f>'Hist. country inflation'!RDP256/100</f>
        <v>0</v>
      </c>
      <c r="RBX7" s="62">
        <f>'Hist. country inflation'!RDQ256/100</f>
        <v>0</v>
      </c>
      <c r="RBY7" s="62">
        <f>'Hist. country inflation'!RDR256/100</f>
        <v>0</v>
      </c>
      <c r="RBZ7" s="62">
        <f>'Hist. country inflation'!RDS256/100</f>
        <v>0</v>
      </c>
      <c r="RCA7" s="62">
        <f>'Hist. country inflation'!RDT256/100</f>
        <v>0</v>
      </c>
      <c r="RCB7" s="62">
        <f>'Hist. country inflation'!RDU256/100</f>
        <v>0</v>
      </c>
      <c r="RCC7" s="62">
        <f>'Hist. country inflation'!RDV256/100</f>
        <v>0</v>
      </c>
      <c r="RCD7" s="62">
        <f>'Hist. country inflation'!RDW256/100</f>
        <v>0</v>
      </c>
      <c r="RCE7" s="62">
        <f>'Hist. country inflation'!RDX256/100</f>
        <v>0</v>
      </c>
      <c r="RCF7" s="62">
        <f>'Hist. country inflation'!RDY256/100</f>
        <v>0</v>
      </c>
      <c r="RCG7" s="62">
        <f>'Hist. country inflation'!RDZ256/100</f>
        <v>0</v>
      </c>
      <c r="RCH7" s="62">
        <f>'Hist. country inflation'!REA256/100</f>
        <v>0</v>
      </c>
      <c r="RCI7" s="62">
        <f>'Hist. country inflation'!REB256/100</f>
        <v>0</v>
      </c>
      <c r="RCJ7" s="62">
        <f>'Hist. country inflation'!REC256/100</f>
        <v>0</v>
      </c>
      <c r="RCK7" s="62">
        <f>'Hist. country inflation'!RED256/100</f>
        <v>0</v>
      </c>
      <c r="RCL7" s="62">
        <f>'Hist. country inflation'!REE256/100</f>
        <v>0</v>
      </c>
      <c r="RCM7" s="62">
        <f>'Hist. country inflation'!REF256/100</f>
        <v>0</v>
      </c>
      <c r="RCN7" s="62">
        <f>'Hist. country inflation'!REG256/100</f>
        <v>0</v>
      </c>
      <c r="RCO7" s="62">
        <f>'Hist. country inflation'!REH256/100</f>
        <v>0</v>
      </c>
      <c r="RCP7" s="62">
        <f>'Hist. country inflation'!REI256/100</f>
        <v>0</v>
      </c>
      <c r="RCQ7" s="62">
        <f>'Hist. country inflation'!REJ256/100</f>
        <v>0</v>
      </c>
      <c r="RCR7" s="62">
        <f>'Hist. country inflation'!REK256/100</f>
        <v>0</v>
      </c>
      <c r="RCS7" s="62">
        <f>'Hist. country inflation'!REL256/100</f>
        <v>0</v>
      </c>
      <c r="RCT7" s="62">
        <f>'Hist. country inflation'!REM256/100</f>
        <v>0</v>
      </c>
      <c r="RCU7" s="62">
        <f>'Hist. country inflation'!REN256/100</f>
        <v>0</v>
      </c>
      <c r="RCV7" s="62">
        <f>'Hist. country inflation'!REO256/100</f>
        <v>0</v>
      </c>
      <c r="RCW7" s="62">
        <f>'Hist. country inflation'!REP256/100</f>
        <v>0</v>
      </c>
      <c r="RCX7" s="62">
        <f>'Hist. country inflation'!REQ256/100</f>
        <v>0</v>
      </c>
      <c r="RCY7" s="62">
        <f>'Hist. country inflation'!RER256/100</f>
        <v>0</v>
      </c>
      <c r="RCZ7" s="62">
        <f>'Hist. country inflation'!RES256/100</f>
        <v>0</v>
      </c>
      <c r="RDA7" s="62">
        <f>'Hist. country inflation'!RET256/100</f>
        <v>0</v>
      </c>
      <c r="RDB7" s="62">
        <f>'Hist. country inflation'!REU256/100</f>
        <v>0</v>
      </c>
      <c r="RDC7" s="62">
        <f>'Hist. country inflation'!REV256/100</f>
        <v>0</v>
      </c>
      <c r="RDD7" s="62">
        <f>'Hist. country inflation'!REW256/100</f>
        <v>0</v>
      </c>
      <c r="RDE7" s="62">
        <f>'Hist. country inflation'!REX256/100</f>
        <v>0</v>
      </c>
      <c r="RDF7" s="62">
        <f>'Hist. country inflation'!REY256/100</f>
        <v>0</v>
      </c>
      <c r="RDG7" s="62">
        <f>'Hist. country inflation'!REZ256/100</f>
        <v>0</v>
      </c>
      <c r="RDH7" s="62">
        <f>'Hist. country inflation'!RFA256/100</f>
        <v>0</v>
      </c>
      <c r="RDI7" s="62">
        <f>'Hist. country inflation'!RFB256/100</f>
        <v>0</v>
      </c>
      <c r="RDJ7" s="62">
        <f>'Hist. country inflation'!RFC256/100</f>
        <v>0</v>
      </c>
      <c r="RDK7" s="62">
        <f>'Hist. country inflation'!RFD256/100</f>
        <v>0</v>
      </c>
      <c r="RDL7" s="62">
        <f>'Hist. country inflation'!RFE256/100</f>
        <v>0</v>
      </c>
      <c r="RDM7" s="62">
        <f>'Hist. country inflation'!RFF256/100</f>
        <v>0</v>
      </c>
      <c r="RDN7" s="62">
        <f>'Hist. country inflation'!RFG256/100</f>
        <v>0</v>
      </c>
      <c r="RDO7" s="62">
        <f>'Hist. country inflation'!RFH256/100</f>
        <v>0</v>
      </c>
      <c r="RDP7" s="62">
        <f>'Hist. country inflation'!RFI256/100</f>
        <v>0</v>
      </c>
      <c r="RDQ7" s="62">
        <f>'Hist. country inflation'!RFJ256/100</f>
        <v>0</v>
      </c>
      <c r="RDR7" s="62">
        <f>'Hist. country inflation'!RFK256/100</f>
        <v>0</v>
      </c>
      <c r="RDS7" s="62">
        <f>'Hist. country inflation'!RFL256/100</f>
        <v>0</v>
      </c>
      <c r="RDT7" s="62">
        <f>'Hist. country inflation'!RFM256/100</f>
        <v>0</v>
      </c>
      <c r="RDU7" s="62">
        <f>'Hist. country inflation'!RFN256/100</f>
        <v>0</v>
      </c>
      <c r="RDV7" s="62">
        <f>'Hist. country inflation'!RFO256/100</f>
        <v>0</v>
      </c>
      <c r="RDW7" s="62">
        <f>'Hist. country inflation'!RFP256/100</f>
        <v>0</v>
      </c>
      <c r="RDX7" s="62">
        <f>'Hist. country inflation'!RFQ256/100</f>
        <v>0</v>
      </c>
      <c r="RDY7" s="62">
        <f>'Hist. country inflation'!RFR256/100</f>
        <v>0</v>
      </c>
      <c r="RDZ7" s="62">
        <f>'Hist. country inflation'!RFS256/100</f>
        <v>0</v>
      </c>
      <c r="REA7" s="62">
        <f>'Hist. country inflation'!RFT256/100</f>
        <v>0</v>
      </c>
      <c r="REB7" s="62">
        <f>'Hist. country inflation'!RFU256/100</f>
        <v>0</v>
      </c>
      <c r="REC7" s="62">
        <f>'Hist. country inflation'!RFV256/100</f>
        <v>0</v>
      </c>
      <c r="RED7" s="62">
        <f>'Hist. country inflation'!RFW256/100</f>
        <v>0</v>
      </c>
      <c r="REE7" s="62">
        <f>'Hist. country inflation'!RFX256/100</f>
        <v>0</v>
      </c>
      <c r="REF7" s="62">
        <f>'Hist. country inflation'!RFY256/100</f>
        <v>0</v>
      </c>
      <c r="REG7" s="62">
        <f>'Hist. country inflation'!RFZ256/100</f>
        <v>0</v>
      </c>
      <c r="REH7" s="62">
        <f>'Hist. country inflation'!RGA256/100</f>
        <v>0</v>
      </c>
      <c r="REI7" s="62">
        <f>'Hist. country inflation'!RGB256/100</f>
        <v>0</v>
      </c>
      <c r="REJ7" s="62">
        <f>'Hist. country inflation'!RGC256/100</f>
        <v>0</v>
      </c>
      <c r="REK7" s="62">
        <f>'Hist. country inflation'!RGD256/100</f>
        <v>0</v>
      </c>
      <c r="REL7" s="62">
        <f>'Hist. country inflation'!RGE256/100</f>
        <v>0</v>
      </c>
      <c r="REM7" s="62">
        <f>'Hist. country inflation'!RGF256/100</f>
        <v>0</v>
      </c>
      <c r="REN7" s="62">
        <f>'Hist. country inflation'!RGG256/100</f>
        <v>0</v>
      </c>
      <c r="REO7" s="62">
        <f>'Hist. country inflation'!RGH256/100</f>
        <v>0</v>
      </c>
      <c r="REP7" s="62">
        <f>'Hist. country inflation'!RGI256/100</f>
        <v>0</v>
      </c>
      <c r="REQ7" s="62">
        <f>'Hist. country inflation'!RGJ256/100</f>
        <v>0</v>
      </c>
      <c r="RER7" s="62">
        <f>'Hist. country inflation'!RGK256/100</f>
        <v>0</v>
      </c>
      <c r="RES7" s="62">
        <f>'Hist. country inflation'!RGL256/100</f>
        <v>0</v>
      </c>
      <c r="RET7" s="62">
        <f>'Hist. country inflation'!RGM256/100</f>
        <v>0</v>
      </c>
      <c r="REU7" s="62">
        <f>'Hist. country inflation'!RGN256/100</f>
        <v>0</v>
      </c>
      <c r="REV7" s="62">
        <f>'Hist. country inflation'!RGO256/100</f>
        <v>0</v>
      </c>
      <c r="REW7" s="62">
        <f>'Hist. country inflation'!RGP256/100</f>
        <v>0</v>
      </c>
      <c r="REX7" s="62">
        <f>'Hist. country inflation'!RGQ256/100</f>
        <v>0</v>
      </c>
      <c r="REY7" s="62">
        <f>'Hist. country inflation'!RGR256/100</f>
        <v>0</v>
      </c>
      <c r="REZ7" s="62">
        <f>'Hist. country inflation'!RGS256/100</f>
        <v>0</v>
      </c>
      <c r="RFA7" s="62">
        <f>'Hist. country inflation'!RGT256/100</f>
        <v>0</v>
      </c>
      <c r="RFB7" s="62">
        <f>'Hist. country inflation'!RGU256/100</f>
        <v>0</v>
      </c>
      <c r="RFC7" s="62">
        <f>'Hist. country inflation'!RGV256/100</f>
        <v>0</v>
      </c>
      <c r="RFD7" s="62">
        <f>'Hist. country inflation'!RGW256/100</f>
        <v>0</v>
      </c>
      <c r="RFE7" s="62">
        <f>'Hist. country inflation'!RGX256/100</f>
        <v>0</v>
      </c>
      <c r="RFF7" s="62">
        <f>'Hist. country inflation'!RGY256/100</f>
        <v>0</v>
      </c>
      <c r="RFG7" s="62">
        <f>'Hist. country inflation'!RGZ256/100</f>
        <v>0</v>
      </c>
      <c r="RFH7" s="62">
        <f>'Hist. country inflation'!RHA256/100</f>
        <v>0</v>
      </c>
      <c r="RFI7" s="62">
        <f>'Hist. country inflation'!RHB256/100</f>
        <v>0</v>
      </c>
      <c r="RFJ7" s="62">
        <f>'Hist. country inflation'!RHC256/100</f>
        <v>0</v>
      </c>
      <c r="RFK7" s="62">
        <f>'Hist. country inflation'!RHD256/100</f>
        <v>0</v>
      </c>
      <c r="RFL7" s="62">
        <f>'Hist. country inflation'!RHE256/100</f>
        <v>0</v>
      </c>
      <c r="RFM7" s="62">
        <f>'Hist. country inflation'!RHF256/100</f>
        <v>0</v>
      </c>
      <c r="RFN7" s="62">
        <f>'Hist. country inflation'!RHG256/100</f>
        <v>0</v>
      </c>
      <c r="RFO7" s="62">
        <f>'Hist. country inflation'!RHH256/100</f>
        <v>0</v>
      </c>
      <c r="RFP7" s="62">
        <f>'Hist. country inflation'!RHI256/100</f>
        <v>0</v>
      </c>
      <c r="RFQ7" s="62">
        <f>'Hist. country inflation'!RHJ256/100</f>
        <v>0</v>
      </c>
      <c r="RFR7" s="62">
        <f>'Hist. country inflation'!RHK256/100</f>
        <v>0</v>
      </c>
      <c r="RFS7" s="62">
        <f>'Hist. country inflation'!RHL256/100</f>
        <v>0</v>
      </c>
      <c r="RFT7" s="62">
        <f>'Hist. country inflation'!RHM256/100</f>
        <v>0</v>
      </c>
      <c r="RFU7" s="62">
        <f>'Hist. country inflation'!RHN256/100</f>
        <v>0</v>
      </c>
      <c r="RFV7" s="62">
        <f>'Hist. country inflation'!RHO256/100</f>
        <v>0</v>
      </c>
      <c r="RFW7" s="62">
        <f>'Hist. country inflation'!RHP256/100</f>
        <v>0</v>
      </c>
      <c r="RFX7" s="62">
        <f>'Hist. country inflation'!RHQ256/100</f>
        <v>0</v>
      </c>
      <c r="RFY7" s="62">
        <f>'Hist. country inflation'!RHR256/100</f>
        <v>0</v>
      </c>
      <c r="RFZ7" s="62">
        <f>'Hist. country inflation'!RHS256/100</f>
        <v>0</v>
      </c>
      <c r="RGA7" s="62">
        <f>'Hist. country inflation'!RHT256/100</f>
        <v>0</v>
      </c>
      <c r="RGB7" s="62">
        <f>'Hist. country inflation'!RHU256/100</f>
        <v>0</v>
      </c>
      <c r="RGC7" s="62">
        <f>'Hist. country inflation'!RHV256/100</f>
        <v>0</v>
      </c>
      <c r="RGD7" s="62">
        <f>'Hist. country inflation'!RHW256/100</f>
        <v>0</v>
      </c>
      <c r="RGE7" s="62">
        <f>'Hist. country inflation'!RHX256/100</f>
        <v>0</v>
      </c>
      <c r="RGF7" s="62">
        <f>'Hist. country inflation'!RHY256/100</f>
        <v>0</v>
      </c>
      <c r="RGG7" s="62">
        <f>'Hist. country inflation'!RHZ256/100</f>
        <v>0</v>
      </c>
      <c r="RGH7" s="62">
        <f>'Hist. country inflation'!RIA256/100</f>
        <v>0</v>
      </c>
      <c r="RGI7" s="62">
        <f>'Hist. country inflation'!RIB256/100</f>
        <v>0</v>
      </c>
      <c r="RGJ7" s="62">
        <f>'Hist. country inflation'!RIC256/100</f>
        <v>0</v>
      </c>
      <c r="RGK7" s="62">
        <f>'Hist. country inflation'!RID256/100</f>
        <v>0</v>
      </c>
      <c r="RGL7" s="62">
        <f>'Hist. country inflation'!RIE256/100</f>
        <v>0</v>
      </c>
      <c r="RGM7" s="62">
        <f>'Hist. country inflation'!RIF256/100</f>
        <v>0</v>
      </c>
      <c r="RGN7" s="62">
        <f>'Hist. country inflation'!RIG256/100</f>
        <v>0</v>
      </c>
      <c r="RGO7" s="62">
        <f>'Hist. country inflation'!RIH256/100</f>
        <v>0</v>
      </c>
      <c r="RGP7" s="62">
        <f>'Hist. country inflation'!RII256/100</f>
        <v>0</v>
      </c>
      <c r="RGQ7" s="62">
        <f>'Hist. country inflation'!RIJ256/100</f>
        <v>0</v>
      </c>
      <c r="RGR7" s="62">
        <f>'Hist. country inflation'!RIK256/100</f>
        <v>0</v>
      </c>
      <c r="RGS7" s="62">
        <f>'Hist. country inflation'!RIL256/100</f>
        <v>0</v>
      </c>
      <c r="RGT7" s="62">
        <f>'Hist. country inflation'!RIM256/100</f>
        <v>0</v>
      </c>
      <c r="RGU7" s="62">
        <f>'Hist. country inflation'!RIN256/100</f>
        <v>0</v>
      </c>
      <c r="RGV7" s="62">
        <f>'Hist. country inflation'!RIO256/100</f>
        <v>0</v>
      </c>
      <c r="RGW7" s="62">
        <f>'Hist. country inflation'!RIP256/100</f>
        <v>0</v>
      </c>
      <c r="RGX7" s="62">
        <f>'Hist. country inflation'!RIQ256/100</f>
        <v>0</v>
      </c>
      <c r="RGY7" s="62">
        <f>'Hist. country inflation'!RIR256/100</f>
        <v>0</v>
      </c>
      <c r="RGZ7" s="62">
        <f>'Hist. country inflation'!RIS256/100</f>
        <v>0</v>
      </c>
      <c r="RHA7" s="62">
        <f>'Hist. country inflation'!RIT256/100</f>
        <v>0</v>
      </c>
      <c r="RHB7" s="62">
        <f>'Hist. country inflation'!RIU256/100</f>
        <v>0</v>
      </c>
      <c r="RHC7" s="62">
        <f>'Hist. country inflation'!RIV256/100</f>
        <v>0</v>
      </c>
      <c r="RHD7" s="62">
        <f>'Hist. country inflation'!RIW256/100</f>
        <v>0</v>
      </c>
      <c r="RHE7" s="62">
        <f>'Hist. country inflation'!RIX256/100</f>
        <v>0</v>
      </c>
      <c r="RHF7" s="62">
        <f>'Hist. country inflation'!RIY256/100</f>
        <v>0</v>
      </c>
      <c r="RHG7" s="62">
        <f>'Hist. country inflation'!RIZ256/100</f>
        <v>0</v>
      </c>
      <c r="RHH7" s="62">
        <f>'Hist. country inflation'!RJA256/100</f>
        <v>0</v>
      </c>
      <c r="RHI7" s="62">
        <f>'Hist. country inflation'!RJB256/100</f>
        <v>0</v>
      </c>
      <c r="RHJ7" s="62">
        <f>'Hist. country inflation'!RJC256/100</f>
        <v>0</v>
      </c>
      <c r="RHK7" s="62">
        <f>'Hist. country inflation'!RJD256/100</f>
        <v>0</v>
      </c>
      <c r="RHL7" s="62">
        <f>'Hist. country inflation'!RJE256/100</f>
        <v>0</v>
      </c>
      <c r="RHM7" s="62">
        <f>'Hist. country inflation'!RJF256/100</f>
        <v>0</v>
      </c>
      <c r="RHN7" s="62">
        <f>'Hist. country inflation'!RJG256/100</f>
        <v>0</v>
      </c>
      <c r="RHO7" s="62">
        <f>'Hist. country inflation'!RJH256/100</f>
        <v>0</v>
      </c>
      <c r="RHP7" s="62">
        <f>'Hist. country inflation'!RJI256/100</f>
        <v>0</v>
      </c>
      <c r="RHQ7" s="62">
        <f>'Hist. country inflation'!RJJ256/100</f>
        <v>0</v>
      </c>
      <c r="RHR7" s="62">
        <f>'Hist. country inflation'!RJK256/100</f>
        <v>0</v>
      </c>
      <c r="RHS7" s="62">
        <f>'Hist. country inflation'!RJL256/100</f>
        <v>0</v>
      </c>
      <c r="RHT7" s="62">
        <f>'Hist. country inflation'!RJM256/100</f>
        <v>0</v>
      </c>
      <c r="RHU7" s="62">
        <f>'Hist. country inflation'!RJN256/100</f>
        <v>0</v>
      </c>
      <c r="RHV7" s="62">
        <f>'Hist. country inflation'!RJO256/100</f>
        <v>0</v>
      </c>
      <c r="RHW7" s="62">
        <f>'Hist. country inflation'!RJP256/100</f>
        <v>0</v>
      </c>
      <c r="RHX7" s="62">
        <f>'Hist. country inflation'!RJQ256/100</f>
        <v>0</v>
      </c>
      <c r="RHY7" s="62">
        <f>'Hist. country inflation'!RJR256/100</f>
        <v>0</v>
      </c>
      <c r="RHZ7" s="62">
        <f>'Hist. country inflation'!RJS256/100</f>
        <v>0</v>
      </c>
      <c r="RIA7" s="62">
        <f>'Hist. country inflation'!RJT256/100</f>
        <v>0</v>
      </c>
      <c r="RIB7" s="62">
        <f>'Hist. country inflation'!RJU256/100</f>
        <v>0</v>
      </c>
      <c r="RIC7" s="62">
        <f>'Hist. country inflation'!RJV256/100</f>
        <v>0</v>
      </c>
      <c r="RID7" s="62">
        <f>'Hist. country inflation'!RJW256/100</f>
        <v>0</v>
      </c>
      <c r="RIE7" s="62">
        <f>'Hist. country inflation'!RJX256/100</f>
        <v>0</v>
      </c>
      <c r="RIF7" s="62">
        <f>'Hist. country inflation'!RJY256/100</f>
        <v>0</v>
      </c>
      <c r="RIG7" s="62">
        <f>'Hist. country inflation'!RJZ256/100</f>
        <v>0</v>
      </c>
      <c r="RIH7" s="62">
        <f>'Hist. country inflation'!RKA256/100</f>
        <v>0</v>
      </c>
      <c r="RII7" s="62">
        <f>'Hist. country inflation'!RKB256/100</f>
        <v>0</v>
      </c>
      <c r="RIJ7" s="62">
        <f>'Hist. country inflation'!RKC256/100</f>
        <v>0</v>
      </c>
      <c r="RIK7" s="62">
        <f>'Hist. country inflation'!RKD256/100</f>
        <v>0</v>
      </c>
      <c r="RIL7" s="62">
        <f>'Hist. country inflation'!RKE256/100</f>
        <v>0</v>
      </c>
      <c r="RIM7" s="62">
        <f>'Hist. country inflation'!RKF256/100</f>
        <v>0</v>
      </c>
      <c r="RIN7" s="62">
        <f>'Hist. country inflation'!RKG256/100</f>
        <v>0</v>
      </c>
      <c r="RIO7" s="62">
        <f>'Hist. country inflation'!RKH256/100</f>
        <v>0</v>
      </c>
      <c r="RIP7" s="62">
        <f>'Hist. country inflation'!RKI256/100</f>
        <v>0</v>
      </c>
      <c r="RIQ7" s="62">
        <f>'Hist. country inflation'!RKJ256/100</f>
        <v>0</v>
      </c>
      <c r="RIR7" s="62">
        <f>'Hist. country inflation'!RKK256/100</f>
        <v>0</v>
      </c>
      <c r="RIS7" s="62">
        <f>'Hist. country inflation'!RKL256/100</f>
        <v>0</v>
      </c>
      <c r="RIT7" s="62">
        <f>'Hist. country inflation'!RKM256/100</f>
        <v>0</v>
      </c>
      <c r="RIU7" s="62">
        <f>'Hist. country inflation'!RKN256/100</f>
        <v>0</v>
      </c>
      <c r="RIV7" s="62">
        <f>'Hist. country inflation'!RKO256/100</f>
        <v>0</v>
      </c>
      <c r="RIW7" s="62">
        <f>'Hist. country inflation'!RKP256/100</f>
        <v>0</v>
      </c>
      <c r="RIX7" s="62">
        <f>'Hist. country inflation'!RKQ256/100</f>
        <v>0</v>
      </c>
      <c r="RIY7" s="62">
        <f>'Hist. country inflation'!RKR256/100</f>
        <v>0</v>
      </c>
      <c r="RIZ7" s="62">
        <f>'Hist. country inflation'!RKS256/100</f>
        <v>0</v>
      </c>
      <c r="RJA7" s="62">
        <f>'Hist. country inflation'!RKT256/100</f>
        <v>0</v>
      </c>
      <c r="RJB7" s="62">
        <f>'Hist. country inflation'!RKU256/100</f>
        <v>0</v>
      </c>
      <c r="RJC7" s="62">
        <f>'Hist. country inflation'!RKV256/100</f>
        <v>0</v>
      </c>
      <c r="RJD7" s="62">
        <f>'Hist. country inflation'!RKW256/100</f>
        <v>0</v>
      </c>
      <c r="RJE7" s="62">
        <f>'Hist. country inflation'!RKX256/100</f>
        <v>0</v>
      </c>
      <c r="RJF7" s="62">
        <f>'Hist. country inflation'!RKY256/100</f>
        <v>0</v>
      </c>
      <c r="RJG7" s="62">
        <f>'Hist. country inflation'!RKZ256/100</f>
        <v>0</v>
      </c>
      <c r="RJH7" s="62">
        <f>'Hist. country inflation'!RLA256/100</f>
        <v>0</v>
      </c>
      <c r="RJI7" s="62">
        <f>'Hist. country inflation'!RLB256/100</f>
        <v>0</v>
      </c>
      <c r="RJJ7" s="62">
        <f>'Hist. country inflation'!RLC256/100</f>
        <v>0</v>
      </c>
      <c r="RJK7" s="62">
        <f>'Hist. country inflation'!RLD256/100</f>
        <v>0</v>
      </c>
      <c r="RJL7" s="62">
        <f>'Hist. country inflation'!RLE256/100</f>
        <v>0</v>
      </c>
      <c r="RJM7" s="62">
        <f>'Hist. country inflation'!RLF256/100</f>
        <v>0</v>
      </c>
      <c r="RJN7" s="62">
        <f>'Hist. country inflation'!RLG256/100</f>
        <v>0</v>
      </c>
      <c r="RJO7" s="62">
        <f>'Hist. country inflation'!RLH256/100</f>
        <v>0</v>
      </c>
      <c r="RJP7" s="62">
        <f>'Hist. country inflation'!RLI256/100</f>
        <v>0</v>
      </c>
      <c r="RJQ7" s="62">
        <f>'Hist. country inflation'!RLJ256/100</f>
        <v>0</v>
      </c>
      <c r="RJR7" s="62">
        <f>'Hist. country inflation'!RLK256/100</f>
        <v>0</v>
      </c>
      <c r="RJS7" s="62">
        <f>'Hist. country inflation'!RLL256/100</f>
        <v>0</v>
      </c>
      <c r="RJT7" s="62">
        <f>'Hist. country inflation'!RLM256/100</f>
        <v>0</v>
      </c>
      <c r="RJU7" s="62">
        <f>'Hist. country inflation'!RLN256/100</f>
        <v>0</v>
      </c>
      <c r="RJV7" s="62">
        <f>'Hist. country inflation'!RLO256/100</f>
        <v>0</v>
      </c>
      <c r="RJW7" s="62">
        <f>'Hist. country inflation'!RLP256/100</f>
        <v>0</v>
      </c>
      <c r="RJX7" s="62">
        <f>'Hist. country inflation'!RLQ256/100</f>
        <v>0</v>
      </c>
      <c r="RJY7" s="62">
        <f>'Hist. country inflation'!RLR256/100</f>
        <v>0</v>
      </c>
      <c r="RJZ7" s="62">
        <f>'Hist. country inflation'!RLS256/100</f>
        <v>0</v>
      </c>
      <c r="RKA7" s="62">
        <f>'Hist. country inflation'!RLT256/100</f>
        <v>0</v>
      </c>
      <c r="RKB7" s="62">
        <f>'Hist. country inflation'!RLU256/100</f>
        <v>0</v>
      </c>
      <c r="RKC7" s="62">
        <f>'Hist. country inflation'!RLV256/100</f>
        <v>0</v>
      </c>
      <c r="RKD7" s="62">
        <f>'Hist. country inflation'!RLW256/100</f>
        <v>0</v>
      </c>
      <c r="RKE7" s="62">
        <f>'Hist. country inflation'!RLX256/100</f>
        <v>0</v>
      </c>
      <c r="RKF7" s="62">
        <f>'Hist. country inflation'!RLY256/100</f>
        <v>0</v>
      </c>
      <c r="RKG7" s="62">
        <f>'Hist. country inflation'!RLZ256/100</f>
        <v>0</v>
      </c>
      <c r="RKH7" s="62">
        <f>'Hist. country inflation'!RMA256/100</f>
        <v>0</v>
      </c>
      <c r="RKI7" s="62">
        <f>'Hist. country inflation'!RMB256/100</f>
        <v>0</v>
      </c>
      <c r="RKJ7" s="62">
        <f>'Hist. country inflation'!RMC256/100</f>
        <v>0</v>
      </c>
      <c r="RKK7" s="62">
        <f>'Hist. country inflation'!RMD256/100</f>
        <v>0</v>
      </c>
      <c r="RKL7" s="62">
        <f>'Hist. country inflation'!RME256/100</f>
        <v>0</v>
      </c>
      <c r="RKM7" s="62">
        <f>'Hist. country inflation'!RMF256/100</f>
        <v>0</v>
      </c>
      <c r="RKN7" s="62">
        <f>'Hist. country inflation'!RMG256/100</f>
        <v>0</v>
      </c>
      <c r="RKO7" s="62">
        <f>'Hist. country inflation'!RMH256/100</f>
        <v>0</v>
      </c>
      <c r="RKP7" s="62">
        <f>'Hist. country inflation'!RMI256/100</f>
        <v>0</v>
      </c>
      <c r="RKQ7" s="62">
        <f>'Hist. country inflation'!RMJ256/100</f>
        <v>0</v>
      </c>
      <c r="RKR7" s="62">
        <f>'Hist. country inflation'!RMK256/100</f>
        <v>0</v>
      </c>
      <c r="RKS7" s="62">
        <f>'Hist. country inflation'!RML256/100</f>
        <v>0</v>
      </c>
      <c r="RKT7" s="62">
        <f>'Hist. country inflation'!RMM256/100</f>
        <v>0</v>
      </c>
      <c r="RKU7" s="62">
        <f>'Hist. country inflation'!RMN256/100</f>
        <v>0</v>
      </c>
      <c r="RKV7" s="62">
        <f>'Hist. country inflation'!RMO256/100</f>
        <v>0</v>
      </c>
      <c r="RKW7" s="62">
        <f>'Hist. country inflation'!RMP256/100</f>
        <v>0</v>
      </c>
      <c r="RKX7" s="62">
        <f>'Hist. country inflation'!RMQ256/100</f>
        <v>0</v>
      </c>
      <c r="RKY7" s="62">
        <f>'Hist. country inflation'!RMR256/100</f>
        <v>0</v>
      </c>
      <c r="RKZ7" s="62">
        <f>'Hist. country inflation'!RMS256/100</f>
        <v>0</v>
      </c>
      <c r="RLA7" s="62">
        <f>'Hist. country inflation'!RMT256/100</f>
        <v>0</v>
      </c>
      <c r="RLB7" s="62">
        <f>'Hist. country inflation'!RMU256/100</f>
        <v>0</v>
      </c>
      <c r="RLC7" s="62">
        <f>'Hist. country inflation'!RMV256/100</f>
        <v>0</v>
      </c>
      <c r="RLD7" s="62">
        <f>'Hist. country inflation'!RMW256/100</f>
        <v>0</v>
      </c>
      <c r="RLE7" s="62">
        <f>'Hist. country inflation'!RMX256/100</f>
        <v>0</v>
      </c>
      <c r="RLF7" s="62">
        <f>'Hist. country inflation'!RMY256/100</f>
        <v>0</v>
      </c>
      <c r="RLG7" s="62">
        <f>'Hist. country inflation'!RMZ256/100</f>
        <v>0</v>
      </c>
      <c r="RLH7" s="62">
        <f>'Hist. country inflation'!RNA256/100</f>
        <v>0</v>
      </c>
      <c r="RLI7" s="62">
        <f>'Hist. country inflation'!RNB256/100</f>
        <v>0</v>
      </c>
      <c r="RLJ7" s="62">
        <f>'Hist. country inflation'!RNC256/100</f>
        <v>0</v>
      </c>
      <c r="RLK7" s="62">
        <f>'Hist. country inflation'!RND256/100</f>
        <v>0</v>
      </c>
      <c r="RLL7" s="62">
        <f>'Hist. country inflation'!RNE256/100</f>
        <v>0</v>
      </c>
      <c r="RLM7" s="62">
        <f>'Hist. country inflation'!RNF256/100</f>
        <v>0</v>
      </c>
      <c r="RLN7" s="62">
        <f>'Hist. country inflation'!RNG256/100</f>
        <v>0</v>
      </c>
      <c r="RLO7" s="62">
        <f>'Hist. country inflation'!RNH256/100</f>
        <v>0</v>
      </c>
      <c r="RLP7" s="62">
        <f>'Hist. country inflation'!RNI256/100</f>
        <v>0</v>
      </c>
      <c r="RLQ7" s="62">
        <f>'Hist. country inflation'!RNJ256/100</f>
        <v>0</v>
      </c>
      <c r="RLR7" s="62">
        <f>'Hist. country inflation'!RNK256/100</f>
        <v>0</v>
      </c>
      <c r="RLS7" s="62">
        <f>'Hist. country inflation'!RNL256/100</f>
        <v>0</v>
      </c>
      <c r="RLT7" s="62">
        <f>'Hist. country inflation'!RNM256/100</f>
        <v>0</v>
      </c>
      <c r="RLU7" s="62">
        <f>'Hist. country inflation'!RNN256/100</f>
        <v>0</v>
      </c>
      <c r="RLV7" s="62">
        <f>'Hist. country inflation'!RNO256/100</f>
        <v>0</v>
      </c>
      <c r="RLW7" s="62">
        <f>'Hist. country inflation'!RNP256/100</f>
        <v>0</v>
      </c>
      <c r="RLX7" s="62">
        <f>'Hist. country inflation'!RNQ256/100</f>
        <v>0</v>
      </c>
      <c r="RLY7" s="62">
        <f>'Hist. country inflation'!RNR256/100</f>
        <v>0</v>
      </c>
      <c r="RLZ7" s="62">
        <f>'Hist. country inflation'!RNS256/100</f>
        <v>0</v>
      </c>
      <c r="RMA7" s="62">
        <f>'Hist. country inflation'!RNT256/100</f>
        <v>0</v>
      </c>
      <c r="RMB7" s="62">
        <f>'Hist. country inflation'!RNU256/100</f>
        <v>0</v>
      </c>
      <c r="RMC7" s="62">
        <f>'Hist. country inflation'!RNV256/100</f>
        <v>0</v>
      </c>
      <c r="RMD7" s="62">
        <f>'Hist. country inflation'!RNW256/100</f>
        <v>0</v>
      </c>
      <c r="RME7" s="62">
        <f>'Hist. country inflation'!RNX256/100</f>
        <v>0</v>
      </c>
      <c r="RMF7" s="62">
        <f>'Hist. country inflation'!RNY256/100</f>
        <v>0</v>
      </c>
      <c r="RMG7" s="62">
        <f>'Hist. country inflation'!RNZ256/100</f>
        <v>0</v>
      </c>
      <c r="RMH7" s="62">
        <f>'Hist. country inflation'!ROA256/100</f>
        <v>0</v>
      </c>
      <c r="RMI7" s="62">
        <f>'Hist. country inflation'!ROB256/100</f>
        <v>0</v>
      </c>
      <c r="RMJ7" s="62">
        <f>'Hist. country inflation'!ROC256/100</f>
        <v>0</v>
      </c>
      <c r="RMK7" s="62">
        <f>'Hist. country inflation'!ROD256/100</f>
        <v>0</v>
      </c>
      <c r="RML7" s="62">
        <f>'Hist. country inflation'!ROE256/100</f>
        <v>0</v>
      </c>
      <c r="RMM7" s="62">
        <f>'Hist. country inflation'!ROF256/100</f>
        <v>0</v>
      </c>
      <c r="RMN7" s="62">
        <f>'Hist. country inflation'!ROG256/100</f>
        <v>0</v>
      </c>
      <c r="RMO7" s="62">
        <f>'Hist. country inflation'!ROH256/100</f>
        <v>0</v>
      </c>
      <c r="RMP7" s="62">
        <f>'Hist. country inflation'!ROI256/100</f>
        <v>0</v>
      </c>
      <c r="RMQ7" s="62">
        <f>'Hist. country inflation'!ROJ256/100</f>
        <v>0</v>
      </c>
      <c r="RMR7" s="62">
        <f>'Hist. country inflation'!ROK256/100</f>
        <v>0</v>
      </c>
      <c r="RMS7" s="62">
        <f>'Hist. country inflation'!ROL256/100</f>
        <v>0</v>
      </c>
      <c r="RMT7" s="62">
        <f>'Hist. country inflation'!ROM256/100</f>
        <v>0</v>
      </c>
      <c r="RMU7" s="62">
        <f>'Hist. country inflation'!RON256/100</f>
        <v>0</v>
      </c>
      <c r="RMV7" s="62">
        <f>'Hist. country inflation'!ROO256/100</f>
        <v>0</v>
      </c>
      <c r="RMW7" s="62">
        <f>'Hist. country inflation'!ROP256/100</f>
        <v>0</v>
      </c>
      <c r="RMX7" s="62">
        <f>'Hist. country inflation'!ROQ256/100</f>
        <v>0</v>
      </c>
      <c r="RMY7" s="62">
        <f>'Hist. country inflation'!ROR256/100</f>
        <v>0</v>
      </c>
      <c r="RMZ7" s="62">
        <f>'Hist. country inflation'!ROS256/100</f>
        <v>0</v>
      </c>
      <c r="RNA7" s="62">
        <f>'Hist. country inflation'!ROT256/100</f>
        <v>0</v>
      </c>
      <c r="RNB7" s="62">
        <f>'Hist. country inflation'!ROU256/100</f>
        <v>0</v>
      </c>
      <c r="RNC7" s="62">
        <f>'Hist. country inflation'!ROV256/100</f>
        <v>0</v>
      </c>
      <c r="RND7" s="62">
        <f>'Hist. country inflation'!ROW256/100</f>
        <v>0</v>
      </c>
      <c r="RNE7" s="62">
        <f>'Hist. country inflation'!ROX256/100</f>
        <v>0</v>
      </c>
      <c r="RNF7" s="62">
        <f>'Hist. country inflation'!ROY256/100</f>
        <v>0</v>
      </c>
      <c r="RNG7" s="62">
        <f>'Hist. country inflation'!ROZ256/100</f>
        <v>0</v>
      </c>
      <c r="RNH7" s="62">
        <f>'Hist. country inflation'!RPA256/100</f>
        <v>0</v>
      </c>
      <c r="RNI7" s="62">
        <f>'Hist. country inflation'!RPB256/100</f>
        <v>0</v>
      </c>
      <c r="RNJ7" s="62">
        <f>'Hist. country inflation'!RPC256/100</f>
        <v>0</v>
      </c>
      <c r="RNK7" s="62">
        <f>'Hist. country inflation'!RPD256/100</f>
        <v>0</v>
      </c>
      <c r="RNL7" s="62">
        <f>'Hist. country inflation'!RPE256/100</f>
        <v>0</v>
      </c>
      <c r="RNM7" s="62">
        <f>'Hist. country inflation'!RPF256/100</f>
        <v>0</v>
      </c>
      <c r="RNN7" s="62">
        <f>'Hist. country inflation'!RPG256/100</f>
        <v>0</v>
      </c>
      <c r="RNO7" s="62">
        <f>'Hist. country inflation'!RPH256/100</f>
        <v>0</v>
      </c>
      <c r="RNP7" s="62">
        <f>'Hist. country inflation'!RPI256/100</f>
        <v>0</v>
      </c>
      <c r="RNQ7" s="62">
        <f>'Hist. country inflation'!RPJ256/100</f>
        <v>0</v>
      </c>
      <c r="RNR7" s="62">
        <f>'Hist. country inflation'!RPK256/100</f>
        <v>0</v>
      </c>
      <c r="RNS7" s="62">
        <f>'Hist. country inflation'!RPL256/100</f>
        <v>0</v>
      </c>
      <c r="RNT7" s="62">
        <f>'Hist. country inflation'!RPM256/100</f>
        <v>0</v>
      </c>
      <c r="RNU7" s="62">
        <f>'Hist. country inflation'!RPN256/100</f>
        <v>0</v>
      </c>
      <c r="RNV7" s="62">
        <f>'Hist. country inflation'!RPO256/100</f>
        <v>0</v>
      </c>
      <c r="RNW7" s="62">
        <f>'Hist. country inflation'!RPP256/100</f>
        <v>0</v>
      </c>
      <c r="RNX7" s="62">
        <f>'Hist. country inflation'!RPQ256/100</f>
        <v>0</v>
      </c>
      <c r="RNY7" s="62">
        <f>'Hist. country inflation'!RPR256/100</f>
        <v>0</v>
      </c>
      <c r="RNZ7" s="62">
        <f>'Hist. country inflation'!RPS256/100</f>
        <v>0</v>
      </c>
      <c r="ROA7" s="62">
        <f>'Hist. country inflation'!RPT256/100</f>
        <v>0</v>
      </c>
      <c r="ROB7" s="62">
        <f>'Hist. country inflation'!RPU256/100</f>
        <v>0</v>
      </c>
      <c r="ROC7" s="62">
        <f>'Hist. country inflation'!RPV256/100</f>
        <v>0</v>
      </c>
      <c r="ROD7" s="62">
        <f>'Hist. country inflation'!RPW256/100</f>
        <v>0</v>
      </c>
      <c r="ROE7" s="62">
        <f>'Hist. country inflation'!RPX256/100</f>
        <v>0</v>
      </c>
      <c r="ROF7" s="62">
        <f>'Hist. country inflation'!RPY256/100</f>
        <v>0</v>
      </c>
      <c r="ROG7" s="62">
        <f>'Hist. country inflation'!RPZ256/100</f>
        <v>0</v>
      </c>
      <c r="ROH7" s="62">
        <f>'Hist. country inflation'!RQA256/100</f>
        <v>0</v>
      </c>
      <c r="ROI7" s="62">
        <f>'Hist. country inflation'!RQB256/100</f>
        <v>0</v>
      </c>
      <c r="ROJ7" s="62">
        <f>'Hist. country inflation'!RQC256/100</f>
        <v>0</v>
      </c>
      <c r="ROK7" s="62">
        <f>'Hist. country inflation'!RQD256/100</f>
        <v>0</v>
      </c>
      <c r="ROL7" s="62">
        <f>'Hist. country inflation'!RQE256/100</f>
        <v>0</v>
      </c>
      <c r="ROM7" s="62">
        <f>'Hist. country inflation'!RQF256/100</f>
        <v>0</v>
      </c>
      <c r="RON7" s="62">
        <f>'Hist. country inflation'!RQG256/100</f>
        <v>0</v>
      </c>
      <c r="ROO7" s="62">
        <f>'Hist. country inflation'!RQH256/100</f>
        <v>0</v>
      </c>
      <c r="ROP7" s="62">
        <f>'Hist. country inflation'!RQI256/100</f>
        <v>0</v>
      </c>
      <c r="ROQ7" s="62">
        <f>'Hist. country inflation'!RQJ256/100</f>
        <v>0</v>
      </c>
      <c r="ROR7" s="62">
        <f>'Hist. country inflation'!RQK256/100</f>
        <v>0</v>
      </c>
      <c r="ROS7" s="62">
        <f>'Hist. country inflation'!RQL256/100</f>
        <v>0</v>
      </c>
      <c r="ROT7" s="62">
        <f>'Hist. country inflation'!RQM256/100</f>
        <v>0</v>
      </c>
      <c r="ROU7" s="62">
        <f>'Hist. country inflation'!RQN256/100</f>
        <v>0</v>
      </c>
      <c r="ROV7" s="62">
        <f>'Hist. country inflation'!RQO256/100</f>
        <v>0</v>
      </c>
      <c r="ROW7" s="62">
        <f>'Hist. country inflation'!RQP256/100</f>
        <v>0</v>
      </c>
      <c r="ROX7" s="62">
        <f>'Hist. country inflation'!RQQ256/100</f>
        <v>0</v>
      </c>
      <c r="ROY7" s="62">
        <f>'Hist. country inflation'!RQR256/100</f>
        <v>0</v>
      </c>
      <c r="ROZ7" s="62">
        <f>'Hist. country inflation'!RQS256/100</f>
        <v>0</v>
      </c>
      <c r="RPA7" s="62">
        <f>'Hist. country inflation'!RQT256/100</f>
        <v>0</v>
      </c>
      <c r="RPB7" s="62">
        <f>'Hist. country inflation'!RQU256/100</f>
        <v>0</v>
      </c>
      <c r="RPC7" s="62">
        <f>'Hist. country inflation'!RQV256/100</f>
        <v>0</v>
      </c>
      <c r="RPD7" s="62">
        <f>'Hist. country inflation'!RQW256/100</f>
        <v>0</v>
      </c>
      <c r="RPE7" s="62">
        <f>'Hist. country inflation'!RQX256/100</f>
        <v>0</v>
      </c>
      <c r="RPF7" s="62">
        <f>'Hist. country inflation'!RQY256/100</f>
        <v>0</v>
      </c>
      <c r="RPG7" s="62">
        <f>'Hist. country inflation'!RQZ256/100</f>
        <v>0</v>
      </c>
      <c r="RPH7" s="62">
        <f>'Hist. country inflation'!RRA256/100</f>
        <v>0</v>
      </c>
      <c r="RPI7" s="62">
        <f>'Hist. country inflation'!RRB256/100</f>
        <v>0</v>
      </c>
      <c r="RPJ7" s="62">
        <f>'Hist. country inflation'!RRC256/100</f>
        <v>0</v>
      </c>
      <c r="RPK7" s="62">
        <f>'Hist. country inflation'!RRD256/100</f>
        <v>0</v>
      </c>
      <c r="RPL7" s="62">
        <f>'Hist. country inflation'!RRE256/100</f>
        <v>0</v>
      </c>
      <c r="RPM7" s="62">
        <f>'Hist. country inflation'!RRF256/100</f>
        <v>0</v>
      </c>
      <c r="RPN7" s="62">
        <f>'Hist. country inflation'!RRG256/100</f>
        <v>0</v>
      </c>
      <c r="RPO7" s="62">
        <f>'Hist. country inflation'!RRH256/100</f>
        <v>0</v>
      </c>
      <c r="RPP7" s="62">
        <f>'Hist. country inflation'!RRI256/100</f>
        <v>0</v>
      </c>
      <c r="RPQ7" s="62">
        <f>'Hist. country inflation'!RRJ256/100</f>
        <v>0</v>
      </c>
      <c r="RPR7" s="62">
        <f>'Hist. country inflation'!RRK256/100</f>
        <v>0</v>
      </c>
      <c r="RPS7" s="62">
        <f>'Hist. country inflation'!RRL256/100</f>
        <v>0</v>
      </c>
      <c r="RPT7" s="62">
        <f>'Hist. country inflation'!RRM256/100</f>
        <v>0</v>
      </c>
      <c r="RPU7" s="62">
        <f>'Hist. country inflation'!RRN256/100</f>
        <v>0</v>
      </c>
      <c r="RPV7" s="62">
        <f>'Hist. country inflation'!RRO256/100</f>
        <v>0</v>
      </c>
      <c r="RPW7" s="62">
        <f>'Hist. country inflation'!RRP256/100</f>
        <v>0</v>
      </c>
      <c r="RPX7" s="62">
        <f>'Hist. country inflation'!RRQ256/100</f>
        <v>0</v>
      </c>
      <c r="RPY7" s="62">
        <f>'Hist. country inflation'!RRR256/100</f>
        <v>0</v>
      </c>
      <c r="RPZ7" s="62">
        <f>'Hist. country inflation'!RRS256/100</f>
        <v>0</v>
      </c>
      <c r="RQA7" s="62">
        <f>'Hist. country inflation'!RRT256/100</f>
        <v>0</v>
      </c>
      <c r="RQB7" s="62">
        <f>'Hist. country inflation'!RRU256/100</f>
        <v>0</v>
      </c>
      <c r="RQC7" s="62">
        <f>'Hist. country inflation'!RRV256/100</f>
        <v>0</v>
      </c>
      <c r="RQD7" s="62">
        <f>'Hist. country inflation'!RRW256/100</f>
        <v>0</v>
      </c>
      <c r="RQE7" s="62">
        <f>'Hist. country inflation'!RRX256/100</f>
        <v>0</v>
      </c>
      <c r="RQF7" s="62">
        <f>'Hist. country inflation'!RRY256/100</f>
        <v>0</v>
      </c>
      <c r="RQG7" s="62">
        <f>'Hist. country inflation'!RRZ256/100</f>
        <v>0</v>
      </c>
      <c r="RQH7" s="62">
        <f>'Hist. country inflation'!RSA256/100</f>
        <v>0</v>
      </c>
      <c r="RQI7" s="62">
        <f>'Hist. country inflation'!RSB256/100</f>
        <v>0</v>
      </c>
      <c r="RQJ7" s="62">
        <f>'Hist. country inflation'!RSC256/100</f>
        <v>0</v>
      </c>
      <c r="RQK7" s="62">
        <f>'Hist. country inflation'!RSD256/100</f>
        <v>0</v>
      </c>
      <c r="RQL7" s="62">
        <f>'Hist. country inflation'!RSE256/100</f>
        <v>0</v>
      </c>
      <c r="RQM7" s="62">
        <f>'Hist. country inflation'!RSF256/100</f>
        <v>0</v>
      </c>
      <c r="RQN7" s="62">
        <f>'Hist. country inflation'!RSG256/100</f>
        <v>0</v>
      </c>
      <c r="RQO7" s="62">
        <f>'Hist. country inflation'!RSH256/100</f>
        <v>0</v>
      </c>
      <c r="RQP7" s="62">
        <f>'Hist. country inflation'!RSI256/100</f>
        <v>0</v>
      </c>
      <c r="RQQ7" s="62">
        <f>'Hist. country inflation'!RSJ256/100</f>
        <v>0</v>
      </c>
      <c r="RQR7" s="62">
        <f>'Hist. country inflation'!RSK256/100</f>
        <v>0</v>
      </c>
      <c r="RQS7" s="62">
        <f>'Hist. country inflation'!RSL256/100</f>
        <v>0</v>
      </c>
      <c r="RQT7" s="62">
        <f>'Hist. country inflation'!RSM256/100</f>
        <v>0</v>
      </c>
      <c r="RQU7" s="62">
        <f>'Hist. country inflation'!RSN256/100</f>
        <v>0</v>
      </c>
      <c r="RQV7" s="62">
        <f>'Hist. country inflation'!RSO256/100</f>
        <v>0</v>
      </c>
      <c r="RQW7" s="62">
        <f>'Hist. country inflation'!RSP256/100</f>
        <v>0</v>
      </c>
      <c r="RQX7" s="62">
        <f>'Hist. country inflation'!RSQ256/100</f>
        <v>0</v>
      </c>
      <c r="RQY7" s="62">
        <f>'Hist. country inflation'!RSR256/100</f>
        <v>0</v>
      </c>
      <c r="RQZ7" s="62">
        <f>'Hist. country inflation'!RSS256/100</f>
        <v>0</v>
      </c>
      <c r="RRA7" s="62">
        <f>'Hist. country inflation'!RST256/100</f>
        <v>0</v>
      </c>
      <c r="RRB7" s="62">
        <f>'Hist. country inflation'!RSU256/100</f>
        <v>0</v>
      </c>
      <c r="RRC7" s="62">
        <f>'Hist. country inflation'!RSV256/100</f>
        <v>0</v>
      </c>
      <c r="RRD7" s="62">
        <f>'Hist. country inflation'!RSW256/100</f>
        <v>0</v>
      </c>
      <c r="RRE7" s="62">
        <f>'Hist. country inflation'!RSX256/100</f>
        <v>0</v>
      </c>
      <c r="RRF7" s="62">
        <f>'Hist. country inflation'!RSY256/100</f>
        <v>0</v>
      </c>
      <c r="RRG7" s="62">
        <f>'Hist. country inflation'!RSZ256/100</f>
        <v>0</v>
      </c>
      <c r="RRH7" s="62">
        <f>'Hist. country inflation'!RTA256/100</f>
        <v>0</v>
      </c>
      <c r="RRI7" s="62">
        <f>'Hist. country inflation'!RTB256/100</f>
        <v>0</v>
      </c>
      <c r="RRJ7" s="62">
        <f>'Hist. country inflation'!RTC256/100</f>
        <v>0</v>
      </c>
      <c r="RRK7" s="62">
        <f>'Hist. country inflation'!RTD256/100</f>
        <v>0</v>
      </c>
      <c r="RRL7" s="62">
        <f>'Hist. country inflation'!RTE256/100</f>
        <v>0</v>
      </c>
      <c r="RRM7" s="62">
        <f>'Hist. country inflation'!RTF256/100</f>
        <v>0</v>
      </c>
      <c r="RRN7" s="62">
        <f>'Hist. country inflation'!RTG256/100</f>
        <v>0</v>
      </c>
      <c r="RRO7" s="62">
        <f>'Hist. country inflation'!RTH256/100</f>
        <v>0</v>
      </c>
      <c r="RRP7" s="62">
        <f>'Hist. country inflation'!RTI256/100</f>
        <v>0</v>
      </c>
      <c r="RRQ7" s="62">
        <f>'Hist. country inflation'!RTJ256/100</f>
        <v>0</v>
      </c>
      <c r="RRR7" s="62">
        <f>'Hist. country inflation'!RTK256/100</f>
        <v>0</v>
      </c>
      <c r="RRS7" s="62">
        <f>'Hist. country inflation'!RTL256/100</f>
        <v>0</v>
      </c>
      <c r="RRT7" s="62">
        <f>'Hist. country inflation'!RTM256/100</f>
        <v>0</v>
      </c>
      <c r="RRU7" s="62">
        <f>'Hist. country inflation'!RTN256/100</f>
        <v>0</v>
      </c>
      <c r="RRV7" s="62">
        <f>'Hist. country inflation'!RTO256/100</f>
        <v>0</v>
      </c>
      <c r="RRW7" s="62">
        <f>'Hist. country inflation'!RTP256/100</f>
        <v>0</v>
      </c>
      <c r="RRX7" s="62">
        <f>'Hist. country inflation'!RTQ256/100</f>
        <v>0</v>
      </c>
      <c r="RRY7" s="62">
        <f>'Hist. country inflation'!RTR256/100</f>
        <v>0</v>
      </c>
      <c r="RRZ7" s="62">
        <f>'Hist. country inflation'!RTS256/100</f>
        <v>0</v>
      </c>
      <c r="RSA7" s="62">
        <f>'Hist. country inflation'!RTT256/100</f>
        <v>0</v>
      </c>
      <c r="RSB7" s="62">
        <f>'Hist. country inflation'!RTU256/100</f>
        <v>0</v>
      </c>
      <c r="RSC7" s="62">
        <f>'Hist. country inflation'!RTV256/100</f>
        <v>0</v>
      </c>
      <c r="RSD7" s="62">
        <f>'Hist. country inflation'!RTW256/100</f>
        <v>0</v>
      </c>
      <c r="RSE7" s="62">
        <f>'Hist. country inflation'!RTX256/100</f>
        <v>0</v>
      </c>
      <c r="RSF7" s="62">
        <f>'Hist. country inflation'!RTY256/100</f>
        <v>0</v>
      </c>
      <c r="RSG7" s="62">
        <f>'Hist. country inflation'!RTZ256/100</f>
        <v>0</v>
      </c>
      <c r="RSH7" s="62">
        <f>'Hist. country inflation'!RUA256/100</f>
        <v>0</v>
      </c>
      <c r="RSI7" s="62">
        <f>'Hist. country inflation'!RUB256/100</f>
        <v>0</v>
      </c>
      <c r="RSJ7" s="62">
        <f>'Hist. country inflation'!RUC256/100</f>
        <v>0</v>
      </c>
      <c r="RSK7" s="62">
        <f>'Hist. country inflation'!RUD256/100</f>
        <v>0</v>
      </c>
      <c r="RSL7" s="62">
        <f>'Hist. country inflation'!RUE256/100</f>
        <v>0</v>
      </c>
      <c r="RSM7" s="62">
        <f>'Hist. country inflation'!RUF256/100</f>
        <v>0</v>
      </c>
      <c r="RSN7" s="62">
        <f>'Hist. country inflation'!RUG256/100</f>
        <v>0</v>
      </c>
      <c r="RSO7" s="62">
        <f>'Hist. country inflation'!RUH256/100</f>
        <v>0</v>
      </c>
      <c r="RSP7" s="62">
        <f>'Hist. country inflation'!RUI256/100</f>
        <v>0</v>
      </c>
      <c r="RSQ7" s="62">
        <f>'Hist. country inflation'!RUJ256/100</f>
        <v>0</v>
      </c>
      <c r="RSR7" s="62">
        <f>'Hist. country inflation'!RUK256/100</f>
        <v>0</v>
      </c>
      <c r="RSS7" s="62">
        <f>'Hist. country inflation'!RUL256/100</f>
        <v>0</v>
      </c>
      <c r="RST7" s="62">
        <f>'Hist. country inflation'!RUM256/100</f>
        <v>0</v>
      </c>
      <c r="RSU7" s="62">
        <f>'Hist. country inflation'!RUN256/100</f>
        <v>0</v>
      </c>
      <c r="RSV7" s="62">
        <f>'Hist. country inflation'!RUO256/100</f>
        <v>0</v>
      </c>
      <c r="RSW7" s="62">
        <f>'Hist. country inflation'!RUP256/100</f>
        <v>0</v>
      </c>
      <c r="RSX7" s="62">
        <f>'Hist. country inflation'!RUQ256/100</f>
        <v>0</v>
      </c>
      <c r="RSY7" s="62">
        <f>'Hist. country inflation'!RUR256/100</f>
        <v>0</v>
      </c>
      <c r="RSZ7" s="62">
        <f>'Hist. country inflation'!RUS256/100</f>
        <v>0</v>
      </c>
      <c r="RTA7" s="62">
        <f>'Hist. country inflation'!RUT256/100</f>
        <v>0</v>
      </c>
      <c r="RTB7" s="62">
        <f>'Hist. country inflation'!RUU256/100</f>
        <v>0</v>
      </c>
      <c r="RTC7" s="62">
        <f>'Hist. country inflation'!RUV256/100</f>
        <v>0</v>
      </c>
      <c r="RTD7" s="62">
        <f>'Hist. country inflation'!RUW256/100</f>
        <v>0</v>
      </c>
      <c r="RTE7" s="62">
        <f>'Hist. country inflation'!RUX256/100</f>
        <v>0</v>
      </c>
      <c r="RTF7" s="62">
        <f>'Hist. country inflation'!RUY256/100</f>
        <v>0</v>
      </c>
      <c r="RTG7" s="62">
        <f>'Hist. country inflation'!RUZ256/100</f>
        <v>0</v>
      </c>
      <c r="RTH7" s="62">
        <f>'Hist. country inflation'!RVA256/100</f>
        <v>0</v>
      </c>
      <c r="RTI7" s="62">
        <f>'Hist. country inflation'!RVB256/100</f>
        <v>0</v>
      </c>
      <c r="RTJ7" s="62">
        <f>'Hist. country inflation'!RVC256/100</f>
        <v>0</v>
      </c>
      <c r="RTK7" s="62">
        <f>'Hist. country inflation'!RVD256/100</f>
        <v>0</v>
      </c>
      <c r="RTL7" s="62">
        <f>'Hist. country inflation'!RVE256/100</f>
        <v>0</v>
      </c>
      <c r="RTM7" s="62">
        <f>'Hist. country inflation'!RVF256/100</f>
        <v>0</v>
      </c>
      <c r="RTN7" s="62">
        <f>'Hist. country inflation'!RVG256/100</f>
        <v>0</v>
      </c>
      <c r="RTO7" s="62">
        <f>'Hist. country inflation'!RVH256/100</f>
        <v>0</v>
      </c>
      <c r="RTP7" s="62">
        <f>'Hist. country inflation'!RVI256/100</f>
        <v>0</v>
      </c>
      <c r="RTQ7" s="62">
        <f>'Hist. country inflation'!RVJ256/100</f>
        <v>0</v>
      </c>
      <c r="RTR7" s="62">
        <f>'Hist. country inflation'!RVK256/100</f>
        <v>0</v>
      </c>
      <c r="RTS7" s="62">
        <f>'Hist. country inflation'!RVL256/100</f>
        <v>0</v>
      </c>
      <c r="RTT7" s="62">
        <f>'Hist. country inflation'!RVM256/100</f>
        <v>0</v>
      </c>
      <c r="RTU7" s="62">
        <f>'Hist. country inflation'!RVN256/100</f>
        <v>0</v>
      </c>
      <c r="RTV7" s="62">
        <f>'Hist. country inflation'!RVO256/100</f>
        <v>0</v>
      </c>
      <c r="RTW7" s="62">
        <f>'Hist. country inflation'!RVP256/100</f>
        <v>0</v>
      </c>
      <c r="RTX7" s="62">
        <f>'Hist. country inflation'!RVQ256/100</f>
        <v>0</v>
      </c>
      <c r="RTY7" s="62">
        <f>'Hist. country inflation'!RVR256/100</f>
        <v>0</v>
      </c>
      <c r="RTZ7" s="62">
        <f>'Hist. country inflation'!RVS256/100</f>
        <v>0</v>
      </c>
      <c r="RUA7" s="62">
        <f>'Hist. country inflation'!RVT256/100</f>
        <v>0</v>
      </c>
      <c r="RUB7" s="62">
        <f>'Hist. country inflation'!RVU256/100</f>
        <v>0</v>
      </c>
      <c r="RUC7" s="62">
        <f>'Hist. country inflation'!RVV256/100</f>
        <v>0</v>
      </c>
      <c r="RUD7" s="62">
        <f>'Hist. country inflation'!RVW256/100</f>
        <v>0</v>
      </c>
      <c r="RUE7" s="62">
        <f>'Hist. country inflation'!RVX256/100</f>
        <v>0</v>
      </c>
      <c r="RUF7" s="62">
        <f>'Hist. country inflation'!RVY256/100</f>
        <v>0</v>
      </c>
      <c r="RUG7" s="62">
        <f>'Hist. country inflation'!RVZ256/100</f>
        <v>0</v>
      </c>
      <c r="RUH7" s="62">
        <f>'Hist. country inflation'!RWA256/100</f>
        <v>0</v>
      </c>
      <c r="RUI7" s="62">
        <f>'Hist. country inflation'!RWB256/100</f>
        <v>0</v>
      </c>
      <c r="RUJ7" s="62">
        <f>'Hist. country inflation'!RWC256/100</f>
        <v>0</v>
      </c>
      <c r="RUK7" s="62">
        <f>'Hist. country inflation'!RWD256/100</f>
        <v>0</v>
      </c>
      <c r="RUL7" s="62">
        <f>'Hist. country inflation'!RWE256/100</f>
        <v>0</v>
      </c>
      <c r="RUM7" s="62">
        <f>'Hist. country inflation'!RWF256/100</f>
        <v>0</v>
      </c>
      <c r="RUN7" s="62">
        <f>'Hist. country inflation'!RWG256/100</f>
        <v>0</v>
      </c>
      <c r="RUO7" s="62">
        <f>'Hist. country inflation'!RWH256/100</f>
        <v>0</v>
      </c>
      <c r="RUP7" s="62">
        <f>'Hist. country inflation'!RWI256/100</f>
        <v>0</v>
      </c>
      <c r="RUQ7" s="62">
        <f>'Hist. country inflation'!RWJ256/100</f>
        <v>0</v>
      </c>
      <c r="RUR7" s="62">
        <f>'Hist. country inflation'!RWK256/100</f>
        <v>0</v>
      </c>
      <c r="RUS7" s="62">
        <f>'Hist. country inflation'!RWL256/100</f>
        <v>0</v>
      </c>
      <c r="RUT7" s="62">
        <f>'Hist. country inflation'!RWM256/100</f>
        <v>0</v>
      </c>
      <c r="RUU7" s="62">
        <f>'Hist. country inflation'!RWN256/100</f>
        <v>0</v>
      </c>
      <c r="RUV7" s="62">
        <f>'Hist. country inflation'!RWO256/100</f>
        <v>0</v>
      </c>
      <c r="RUW7" s="62">
        <f>'Hist. country inflation'!RWP256/100</f>
        <v>0</v>
      </c>
      <c r="RUX7" s="62">
        <f>'Hist. country inflation'!RWQ256/100</f>
        <v>0</v>
      </c>
      <c r="RUY7" s="62">
        <f>'Hist. country inflation'!RWR256/100</f>
        <v>0</v>
      </c>
      <c r="RUZ7" s="62">
        <f>'Hist. country inflation'!RWS256/100</f>
        <v>0</v>
      </c>
      <c r="RVA7" s="62">
        <f>'Hist. country inflation'!RWT256/100</f>
        <v>0</v>
      </c>
      <c r="RVB7" s="62">
        <f>'Hist. country inflation'!RWU256/100</f>
        <v>0</v>
      </c>
      <c r="RVC7" s="62">
        <f>'Hist. country inflation'!RWV256/100</f>
        <v>0</v>
      </c>
      <c r="RVD7" s="62">
        <f>'Hist. country inflation'!RWW256/100</f>
        <v>0</v>
      </c>
      <c r="RVE7" s="62">
        <f>'Hist. country inflation'!RWX256/100</f>
        <v>0</v>
      </c>
      <c r="RVF7" s="62">
        <f>'Hist. country inflation'!RWY256/100</f>
        <v>0</v>
      </c>
      <c r="RVG7" s="62">
        <f>'Hist. country inflation'!RWZ256/100</f>
        <v>0</v>
      </c>
      <c r="RVH7" s="62">
        <f>'Hist. country inflation'!RXA256/100</f>
        <v>0</v>
      </c>
      <c r="RVI7" s="62">
        <f>'Hist. country inflation'!RXB256/100</f>
        <v>0</v>
      </c>
      <c r="RVJ7" s="62">
        <f>'Hist. country inflation'!RXC256/100</f>
        <v>0</v>
      </c>
      <c r="RVK7" s="62">
        <f>'Hist. country inflation'!RXD256/100</f>
        <v>0</v>
      </c>
      <c r="RVL7" s="62">
        <f>'Hist. country inflation'!RXE256/100</f>
        <v>0</v>
      </c>
      <c r="RVM7" s="62">
        <f>'Hist. country inflation'!RXF256/100</f>
        <v>0</v>
      </c>
      <c r="RVN7" s="62">
        <f>'Hist. country inflation'!RXG256/100</f>
        <v>0</v>
      </c>
      <c r="RVO7" s="62">
        <f>'Hist. country inflation'!RXH256/100</f>
        <v>0</v>
      </c>
      <c r="RVP7" s="62">
        <f>'Hist. country inflation'!RXI256/100</f>
        <v>0</v>
      </c>
      <c r="RVQ7" s="62">
        <f>'Hist. country inflation'!RXJ256/100</f>
        <v>0</v>
      </c>
      <c r="RVR7" s="62">
        <f>'Hist. country inflation'!RXK256/100</f>
        <v>0</v>
      </c>
      <c r="RVS7" s="62">
        <f>'Hist. country inflation'!RXL256/100</f>
        <v>0</v>
      </c>
      <c r="RVT7" s="62">
        <f>'Hist. country inflation'!RXM256/100</f>
        <v>0</v>
      </c>
      <c r="RVU7" s="62">
        <f>'Hist. country inflation'!RXN256/100</f>
        <v>0</v>
      </c>
      <c r="RVV7" s="62">
        <f>'Hist. country inflation'!RXO256/100</f>
        <v>0</v>
      </c>
      <c r="RVW7" s="62">
        <f>'Hist. country inflation'!RXP256/100</f>
        <v>0</v>
      </c>
      <c r="RVX7" s="62">
        <f>'Hist. country inflation'!RXQ256/100</f>
        <v>0</v>
      </c>
      <c r="RVY7" s="62">
        <f>'Hist. country inflation'!RXR256/100</f>
        <v>0</v>
      </c>
      <c r="RVZ7" s="62">
        <f>'Hist. country inflation'!RXS256/100</f>
        <v>0</v>
      </c>
      <c r="RWA7" s="62">
        <f>'Hist. country inflation'!RXT256/100</f>
        <v>0</v>
      </c>
      <c r="RWB7" s="62">
        <f>'Hist. country inflation'!RXU256/100</f>
        <v>0</v>
      </c>
      <c r="RWC7" s="62">
        <f>'Hist. country inflation'!RXV256/100</f>
        <v>0</v>
      </c>
      <c r="RWD7" s="62">
        <f>'Hist. country inflation'!RXW256/100</f>
        <v>0</v>
      </c>
      <c r="RWE7" s="62">
        <f>'Hist. country inflation'!RXX256/100</f>
        <v>0</v>
      </c>
      <c r="RWF7" s="62">
        <f>'Hist. country inflation'!RXY256/100</f>
        <v>0</v>
      </c>
      <c r="RWG7" s="62">
        <f>'Hist. country inflation'!RXZ256/100</f>
        <v>0</v>
      </c>
      <c r="RWH7" s="62">
        <f>'Hist. country inflation'!RYA256/100</f>
        <v>0</v>
      </c>
      <c r="RWI7" s="62">
        <f>'Hist. country inflation'!RYB256/100</f>
        <v>0</v>
      </c>
      <c r="RWJ7" s="62">
        <f>'Hist. country inflation'!RYC256/100</f>
        <v>0</v>
      </c>
      <c r="RWK7" s="62">
        <f>'Hist. country inflation'!RYD256/100</f>
        <v>0</v>
      </c>
      <c r="RWL7" s="62">
        <f>'Hist. country inflation'!RYE256/100</f>
        <v>0</v>
      </c>
      <c r="RWM7" s="62">
        <f>'Hist. country inflation'!RYF256/100</f>
        <v>0</v>
      </c>
      <c r="RWN7" s="62">
        <f>'Hist. country inflation'!RYG256/100</f>
        <v>0</v>
      </c>
      <c r="RWO7" s="62">
        <f>'Hist. country inflation'!RYH256/100</f>
        <v>0</v>
      </c>
      <c r="RWP7" s="62">
        <f>'Hist. country inflation'!RYI256/100</f>
        <v>0</v>
      </c>
      <c r="RWQ7" s="62">
        <f>'Hist. country inflation'!RYJ256/100</f>
        <v>0</v>
      </c>
      <c r="RWR7" s="62">
        <f>'Hist. country inflation'!RYK256/100</f>
        <v>0</v>
      </c>
      <c r="RWS7" s="62">
        <f>'Hist. country inflation'!RYL256/100</f>
        <v>0</v>
      </c>
      <c r="RWT7" s="62">
        <f>'Hist. country inflation'!RYM256/100</f>
        <v>0</v>
      </c>
      <c r="RWU7" s="62">
        <f>'Hist. country inflation'!RYN256/100</f>
        <v>0</v>
      </c>
      <c r="RWV7" s="62">
        <f>'Hist. country inflation'!RYO256/100</f>
        <v>0</v>
      </c>
      <c r="RWW7" s="62">
        <f>'Hist. country inflation'!RYP256/100</f>
        <v>0</v>
      </c>
      <c r="RWX7" s="62">
        <f>'Hist. country inflation'!RYQ256/100</f>
        <v>0</v>
      </c>
      <c r="RWY7" s="62">
        <f>'Hist. country inflation'!RYR256/100</f>
        <v>0</v>
      </c>
      <c r="RWZ7" s="62">
        <f>'Hist. country inflation'!RYS256/100</f>
        <v>0</v>
      </c>
      <c r="RXA7" s="62">
        <f>'Hist. country inflation'!RYT256/100</f>
        <v>0</v>
      </c>
      <c r="RXB7" s="62">
        <f>'Hist. country inflation'!RYU256/100</f>
        <v>0</v>
      </c>
      <c r="RXC7" s="62">
        <f>'Hist. country inflation'!RYV256/100</f>
        <v>0</v>
      </c>
      <c r="RXD7" s="62">
        <f>'Hist. country inflation'!RYW256/100</f>
        <v>0</v>
      </c>
      <c r="RXE7" s="62">
        <f>'Hist. country inflation'!RYX256/100</f>
        <v>0</v>
      </c>
      <c r="RXF7" s="62">
        <f>'Hist. country inflation'!RYY256/100</f>
        <v>0</v>
      </c>
      <c r="RXG7" s="62">
        <f>'Hist. country inflation'!RYZ256/100</f>
        <v>0</v>
      </c>
      <c r="RXH7" s="62">
        <f>'Hist. country inflation'!RZA256/100</f>
        <v>0</v>
      </c>
      <c r="RXI7" s="62">
        <f>'Hist. country inflation'!RZB256/100</f>
        <v>0</v>
      </c>
      <c r="RXJ7" s="62">
        <f>'Hist. country inflation'!RZC256/100</f>
        <v>0</v>
      </c>
      <c r="RXK7" s="62">
        <f>'Hist. country inflation'!RZD256/100</f>
        <v>0</v>
      </c>
      <c r="RXL7" s="62">
        <f>'Hist. country inflation'!RZE256/100</f>
        <v>0</v>
      </c>
      <c r="RXM7" s="62">
        <f>'Hist. country inflation'!RZF256/100</f>
        <v>0</v>
      </c>
      <c r="RXN7" s="62">
        <f>'Hist. country inflation'!RZG256/100</f>
        <v>0</v>
      </c>
      <c r="RXO7" s="62">
        <f>'Hist. country inflation'!RZH256/100</f>
        <v>0</v>
      </c>
      <c r="RXP7" s="62">
        <f>'Hist. country inflation'!RZI256/100</f>
        <v>0</v>
      </c>
      <c r="RXQ7" s="62">
        <f>'Hist. country inflation'!RZJ256/100</f>
        <v>0</v>
      </c>
      <c r="RXR7" s="62">
        <f>'Hist. country inflation'!RZK256/100</f>
        <v>0</v>
      </c>
      <c r="RXS7" s="62">
        <f>'Hist. country inflation'!RZL256/100</f>
        <v>0</v>
      </c>
      <c r="RXT7" s="62">
        <f>'Hist. country inflation'!RZM256/100</f>
        <v>0</v>
      </c>
      <c r="RXU7" s="62">
        <f>'Hist. country inflation'!RZN256/100</f>
        <v>0</v>
      </c>
      <c r="RXV7" s="62">
        <f>'Hist. country inflation'!RZO256/100</f>
        <v>0</v>
      </c>
      <c r="RXW7" s="62">
        <f>'Hist. country inflation'!RZP256/100</f>
        <v>0</v>
      </c>
      <c r="RXX7" s="62">
        <f>'Hist. country inflation'!RZQ256/100</f>
        <v>0</v>
      </c>
      <c r="RXY7" s="62">
        <f>'Hist. country inflation'!RZR256/100</f>
        <v>0</v>
      </c>
      <c r="RXZ7" s="62">
        <f>'Hist. country inflation'!RZS256/100</f>
        <v>0</v>
      </c>
      <c r="RYA7" s="62">
        <f>'Hist. country inflation'!RZT256/100</f>
        <v>0</v>
      </c>
      <c r="RYB7" s="62">
        <f>'Hist. country inflation'!RZU256/100</f>
        <v>0</v>
      </c>
      <c r="RYC7" s="62">
        <f>'Hist. country inflation'!RZV256/100</f>
        <v>0</v>
      </c>
      <c r="RYD7" s="62">
        <f>'Hist. country inflation'!RZW256/100</f>
        <v>0</v>
      </c>
      <c r="RYE7" s="62">
        <f>'Hist. country inflation'!RZX256/100</f>
        <v>0</v>
      </c>
      <c r="RYF7" s="62">
        <f>'Hist. country inflation'!RZY256/100</f>
        <v>0</v>
      </c>
      <c r="RYG7" s="62">
        <f>'Hist. country inflation'!RZZ256/100</f>
        <v>0</v>
      </c>
      <c r="RYH7" s="62">
        <f>'Hist. country inflation'!SAA256/100</f>
        <v>0</v>
      </c>
      <c r="RYI7" s="62">
        <f>'Hist. country inflation'!SAB256/100</f>
        <v>0</v>
      </c>
      <c r="RYJ7" s="62">
        <f>'Hist. country inflation'!SAC256/100</f>
        <v>0</v>
      </c>
      <c r="RYK7" s="62">
        <f>'Hist. country inflation'!SAD256/100</f>
        <v>0</v>
      </c>
      <c r="RYL7" s="62">
        <f>'Hist. country inflation'!SAE256/100</f>
        <v>0</v>
      </c>
      <c r="RYM7" s="62">
        <f>'Hist. country inflation'!SAF256/100</f>
        <v>0</v>
      </c>
      <c r="RYN7" s="62">
        <f>'Hist. country inflation'!SAG256/100</f>
        <v>0</v>
      </c>
      <c r="RYO7" s="62">
        <f>'Hist. country inflation'!SAH256/100</f>
        <v>0</v>
      </c>
      <c r="RYP7" s="62">
        <f>'Hist. country inflation'!SAI256/100</f>
        <v>0</v>
      </c>
      <c r="RYQ7" s="62">
        <f>'Hist. country inflation'!SAJ256/100</f>
        <v>0</v>
      </c>
      <c r="RYR7" s="62">
        <f>'Hist. country inflation'!SAK256/100</f>
        <v>0</v>
      </c>
      <c r="RYS7" s="62">
        <f>'Hist. country inflation'!SAL256/100</f>
        <v>0</v>
      </c>
      <c r="RYT7" s="62">
        <f>'Hist. country inflation'!SAM256/100</f>
        <v>0</v>
      </c>
      <c r="RYU7" s="62">
        <f>'Hist. country inflation'!SAN256/100</f>
        <v>0</v>
      </c>
      <c r="RYV7" s="62">
        <f>'Hist. country inflation'!SAO256/100</f>
        <v>0</v>
      </c>
      <c r="RYW7" s="62">
        <f>'Hist. country inflation'!SAP256/100</f>
        <v>0</v>
      </c>
      <c r="RYX7" s="62">
        <f>'Hist. country inflation'!SAQ256/100</f>
        <v>0</v>
      </c>
      <c r="RYY7" s="62">
        <f>'Hist. country inflation'!SAR256/100</f>
        <v>0</v>
      </c>
      <c r="RYZ7" s="62">
        <f>'Hist. country inflation'!SAS256/100</f>
        <v>0</v>
      </c>
      <c r="RZA7" s="62">
        <f>'Hist. country inflation'!SAT256/100</f>
        <v>0</v>
      </c>
      <c r="RZB7" s="62">
        <f>'Hist. country inflation'!SAU256/100</f>
        <v>0</v>
      </c>
      <c r="RZC7" s="62">
        <f>'Hist. country inflation'!SAV256/100</f>
        <v>0</v>
      </c>
      <c r="RZD7" s="62">
        <f>'Hist. country inflation'!SAW256/100</f>
        <v>0</v>
      </c>
      <c r="RZE7" s="62">
        <f>'Hist. country inflation'!SAX256/100</f>
        <v>0</v>
      </c>
      <c r="RZF7" s="62">
        <f>'Hist. country inflation'!SAY256/100</f>
        <v>0</v>
      </c>
      <c r="RZG7" s="62">
        <f>'Hist. country inflation'!SAZ256/100</f>
        <v>0</v>
      </c>
      <c r="RZH7" s="62">
        <f>'Hist. country inflation'!SBA256/100</f>
        <v>0</v>
      </c>
      <c r="RZI7" s="62">
        <f>'Hist. country inflation'!SBB256/100</f>
        <v>0</v>
      </c>
      <c r="RZJ7" s="62">
        <f>'Hist. country inflation'!SBC256/100</f>
        <v>0</v>
      </c>
      <c r="RZK7" s="62">
        <f>'Hist. country inflation'!SBD256/100</f>
        <v>0</v>
      </c>
      <c r="RZL7" s="62">
        <f>'Hist. country inflation'!SBE256/100</f>
        <v>0</v>
      </c>
      <c r="RZM7" s="62">
        <f>'Hist. country inflation'!SBF256/100</f>
        <v>0</v>
      </c>
      <c r="RZN7" s="62">
        <f>'Hist. country inflation'!SBG256/100</f>
        <v>0</v>
      </c>
      <c r="RZO7" s="62">
        <f>'Hist. country inflation'!SBH256/100</f>
        <v>0</v>
      </c>
      <c r="RZP7" s="62">
        <f>'Hist. country inflation'!SBI256/100</f>
        <v>0</v>
      </c>
      <c r="RZQ7" s="62">
        <f>'Hist. country inflation'!SBJ256/100</f>
        <v>0</v>
      </c>
      <c r="RZR7" s="62">
        <f>'Hist. country inflation'!SBK256/100</f>
        <v>0</v>
      </c>
      <c r="RZS7" s="62">
        <f>'Hist. country inflation'!SBL256/100</f>
        <v>0</v>
      </c>
      <c r="RZT7" s="62">
        <f>'Hist. country inflation'!SBM256/100</f>
        <v>0</v>
      </c>
      <c r="RZU7" s="62">
        <f>'Hist. country inflation'!SBN256/100</f>
        <v>0</v>
      </c>
      <c r="RZV7" s="62">
        <f>'Hist. country inflation'!SBO256/100</f>
        <v>0</v>
      </c>
      <c r="RZW7" s="62">
        <f>'Hist. country inflation'!SBP256/100</f>
        <v>0</v>
      </c>
      <c r="RZX7" s="62">
        <f>'Hist. country inflation'!SBQ256/100</f>
        <v>0</v>
      </c>
      <c r="RZY7" s="62">
        <f>'Hist. country inflation'!SBR256/100</f>
        <v>0</v>
      </c>
      <c r="RZZ7" s="62">
        <f>'Hist. country inflation'!SBS256/100</f>
        <v>0</v>
      </c>
      <c r="SAA7" s="62">
        <f>'Hist. country inflation'!SBT256/100</f>
        <v>0</v>
      </c>
      <c r="SAB7" s="62">
        <f>'Hist. country inflation'!SBU256/100</f>
        <v>0</v>
      </c>
      <c r="SAC7" s="62">
        <f>'Hist. country inflation'!SBV256/100</f>
        <v>0</v>
      </c>
      <c r="SAD7" s="62">
        <f>'Hist. country inflation'!SBW256/100</f>
        <v>0</v>
      </c>
      <c r="SAE7" s="62">
        <f>'Hist. country inflation'!SBX256/100</f>
        <v>0</v>
      </c>
      <c r="SAF7" s="62">
        <f>'Hist. country inflation'!SBY256/100</f>
        <v>0</v>
      </c>
      <c r="SAG7" s="62">
        <f>'Hist. country inflation'!SBZ256/100</f>
        <v>0</v>
      </c>
      <c r="SAH7" s="62">
        <f>'Hist. country inflation'!SCA256/100</f>
        <v>0</v>
      </c>
      <c r="SAI7" s="62">
        <f>'Hist. country inflation'!SCB256/100</f>
        <v>0</v>
      </c>
      <c r="SAJ7" s="62">
        <f>'Hist. country inflation'!SCC256/100</f>
        <v>0</v>
      </c>
      <c r="SAK7" s="62">
        <f>'Hist. country inflation'!SCD256/100</f>
        <v>0</v>
      </c>
      <c r="SAL7" s="62">
        <f>'Hist. country inflation'!SCE256/100</f>
        <v>0</v>
      </c>
      <c r="SAM7" s="62">
        <f>'Hist. country inflation'!SCF256/100</f>
        <v>0</v>
      </c>
      <c r="SAN7" s="62">
        <f>'Hist. country inflation'!SCG256/100</f>
        <v>0</v>
      </c>
      <c r="SAO7" s="62">
        <f>'Hist. country inflation'!SCH256/100</f>
        <v>0</v>
      </c>
      <c r="SAP7" s="62">
        <f>'Hist. country inflation'!SCI256/100</f>
        <v>0</v>
      </c>
      <c r="SAQ7" s="62">
        <f>'Hist. country inflation'!SCJ256/100</f>
        <v>0</v>
      </c>
      <c r="SAR7" s="62">
        <f>'Hist. country inflation'!SCK256/100</f>
        <v>0</v>
      </c>
      <c r="SAS7" s="62">
        <f>'Hist. country inflation'!SCL256/100</f>
        <v>0</v>
      </c>
      <c r="SAT7" s="62">
        <f>'Hist. country inflation'!SCM256/100</f>
        <v>0</v>
      </c>
      <c r="SAU7" s="62">
        <f>'Hist. country inflation'!SCN256/100</f>
        <v>0</v>
      </c>
      <c r="SAV7" s="62">
        <f>'Hist. country inflation'!SCO256/100</f>
        <v>0</v>
      </c>
      <c r="SAW7" s="62">
        <f>'Hist. country inflation'!SCP256/100</f>
        <v>0</v>
      </c>
      <c r="SAX7" s="62">
        <f>'Hist. country inflation'!SCQ256/100</f>
        <v>0</v>
      </c>
      <c r="SAY7" s="62">
        <f>'Hist. country inflation'!SCR256/100</f>
        <v>0</v>
      </c>
      <c r="SAZ7" s="62">
        <f>'Hist. country inflation'!SCS256/100</f>
        <v>0</v>
      </c>
      <c r="SBA7" s="62">
        <f>'Hist. country inflation'!SCT256/100</f>
        <v>0</v>
      </c>
      <c r="SBB7" s="62">
        <f>'Hist. country inflation'!SCU256/100</f>
        <v>0</v>
      </c>
      <c r="SBC7" s="62">
        <f>'Hist. country inflation'!SCV256/100</f>
        <v>0</v>
      </c>
      <c r="SBD7" s="62">
        <f>'Hist. country inflation'!SCW256/100</f>
        <v>0</v>
      </c>
      <c r="SBE7" s="62">
        <f>'Hist. country inflation'!SCX256/100</f>
        <v>0</v>
      </c>
      <c r="SBF7" s="62">
        <f>'Hist. country inflation'!SCY256/100</f>
        <v>0</v>
      </c>
      <c r="SBG7" s="62">
        <f>'Hist. country inflation'!SCZ256/100</f>
        <v>0</v>
      </c>
      <c r="SBH7" s="62">
        <f>'Hist. country inflation'!SDA256/100</f>
        <v>0</v>
      </c>
      <c r="SBI7" s="62">
        <f>'Hist. country inflation'!SDB256/100</f>
        <v>0</v>
      </c>
      <c r="SBJ7" s="62">
        <f>'Hist. country inflation'!SDC256/100</f>
        <v>0</v>
      </c>
      <c r="SBK7" s="62">
        <f>'Hist. country inflation'!SDD256/100</f>
        <v>0</v>
      </c>
      <c r="SBL7" s="62">
        <f>'Hist. country inflation'!SDE256/100</f>
        <v>0</v>
      </c>
      <c r="SBM7" s="62">
        <f>'Hist. country inflation'!SDF256/100</f>
        <v>0</v>
      </c>
      <c r="SBN7" s="62">
        <f>'Hist. country inflation'!SDG256/100</f>
        <v>0</v>
      </c>
      <c r="SBO7" s="62">
        <f>'Hist. country inflation'!SDH256/100</f>
        <v>0</v>
      </c>
      <c r="SBP7" s="62">
        <f>'Hist. country inflation'!SDI256/100</f>
        <v>0</v>
      </c>
      <c r="SBQ7" s="62">
        <f>'Hist. country inflation'!SDJ256/100</f>
        <v>0</v>
      </c>
      <c r="SBR7" s="62">
        <f>'Hist. country inflation'!SDK256/100</f>
        <v>0</v>
      </c>
      <c r="SBS7" s="62">
        <f>'Hist. country inflation'!SDL256/100</f>
        <v>0</v>
      </c>
      <c r="SBT7" s="62">
        <f>'Hist. country inflation'!SDM256/100</f>
        <v>0</v>
      </c>
      <c r="SBU7" s="62">
        <f>'Hist. country inflation'!SDN256/100</f>
        <v>0</v>
      </c>
      <c r="SBV7" s="62">
        <f>'Hist. country inflation'!SDO256/100</f>
        <v>0</v>
      </c>
      <c r="SBW7" s="62">
        <f>'Hist. country inflation'!SDP256/100</f>
        <v>0</v>
      </c>
      <c r="SBX7" s="62">
        <f>'Hist. country inflation'!SDQ256/100</f>
        <v>0</v>
      </c>
      <c r="SBY7" s="62">
        <f>'Hist. country inflation'!SDR256/100</f>
        <v>0</v>
      </c>
      <c r="SBZ7" s="62">
        <f>'Hist. country inflation'!SDS256/100</f>
        <v>0</v>
      </c>
      <c r="SCA7" s="62">
        <f>'Hist. country inflation'!SDT256/100</f>
        <v>0</v>
      </c>
      <c r="SCB7" s="62">
        <f>'Hist. country inflation'!SDU256/100</f>
        <v>0</v>
      </c>
      <c r="SCC7" s="62">
        <f>'Hist. country inflation'!SDV256/100</f>
        <v>0</v>
      </c>
      <c r="SCD7" s="62">
        <f>'Hist. country inflation'!SDW256/100</f>
        <v>0</v>
      </c>
      <c r="SCE7" s="62">
        <f>'Hist. country inflation'!SDX256/100</f>
        <v>0</v>
      </c>
      <c r="SCF7" s="62">
        <f>'Hist. country inflation'!SDY256/100</f>
        <v>0</v>
      </c>
      <c r="SCG7" s="62">
        <f>'Hist. country inflation'!SDZ256/100</f>
        <v>0</v>
      </c>
      <c r="SCH7" s="62">
        <f>'Hist. country inflation'!SEA256/100</f>
        <v>0</v>
      </c>
      <c r="SCI7" s="62">
        <f>'Hist. country inflation'!SEB256/100</f>
        <v>0</v>
      </c>
      <c r="SCJ7" s="62">
        <f>'Hist. country inflation'!SEC256/100</f>
        <v>0</v>
      </c>
      <c r="SCK7" s="62">
        <f>'Hist. country inflation'!SED256/100</f>
        <v>0</v>
      </c>
      <c r="SCL7" s="62">
        <f>'Hist. country inflation'!SEE256/100</f>
        <v>0</v>
      </c>
      <c r="SCM7" s="62">
        <f>'Hist. country inflation'!SEF256/100</f>
        <v>0</v>
      </c>
      <c r="SCN7" s="62">
        <f>'Hist. country inflation'!SEG256/100</f>
        <v>0</v>
      </c>
      <c r="SCO7" s="62">
        <f>'Hist. country inflation'!SEH256/100</f>
        <v>0</v>
      </c>
      <c r="SCP7" s="62">
        <f>'Hist. country inflation'!SEI256/100</f>
        <v>0</v>
      </c>
      <c r="SCQ7" s="62">
        <f>'Hist. country inflation'!SEJ256/100</f>
        <v>0</v>
      </c>
      <c r="SCR7" s="62">
        <f>'Hist. country inflation'!SEK256/100</f>
        <v>0</v>
      </c>
      <c r="SCS7" s="62">
        <f>'Hist. country inflation'!SEL256/100</f>
        <v>0</v>
      </c>
      <c r="SCT7" s="62">
        <f>'Hist. country inflation'!SEM256/100</f>
        <v>0</v>
      </c>
      <c r="SCU7" s="62">
        <f>'Hist. country inflation'!SEN256/100</f>
        <v>0</v>
      </c>
      <c r="SCV7" s="62">
        <f>'Hist. country inflation'!SEO256/100</f>
        <v>0</v>
      </c>
      <c r="SCW7" s="62">
        <f>'Hist. country inflation'!SEP256/100</f>
        <v>0</v>
      </c>
      <c r="SCX7" s="62">
        <f>'Hist. country inflation'!SEQ256/100</f>
        <v>0</v>
      </c>
      <c r="SCY7" s="62">
        <f>'Hist. country inflation'!SER256/100</f>
        <v>0</v>
      </c>
      <c r="SCZ7" s="62">
        <f>'Hist. country inflation'!SES256/100</f>
        <v>0</v>
      </c>
      <c r="SDA7" s="62">
        <f>'Hist. country inflation'!SET256/100</f>
        <v>0</v>
      </c>
      <c r="SDB7" s="62">
        <f>'Hist. country inflation'!SEU256/100</f>
        <v>0</v>
      </c>
      <c r="SDC7" s="62">
        <f>'Hist. country inflation'!SEV256/100</f>
        <v>0</v>
      </c>
      <c r="SDD7" s="62">
        <f>'Hist. country inflation'!SEW256/100</f>
        <v>0</v>
      </c>
      <c r="SDE7" s="62">
        <f>'Hist. country inflation'!SEX256/100</f>
        <v>0</v>
      </c>
      <c r="SDF7" s="62">
        <f>'Hist. country inflation'!SEY256/100</f>
        <v>0</v>
      </c>
      <c r="SDG7" s="62">
        <f>'Hist. country inflation'!SEZ256/100</f>
        <v>0</v>
      </c>
      <c r="SDH7" s="62">
        <f>'Hist. country inflation'!SFA256/100</f>
        <v>0</v>
      </c>
      <c r="SDI7" s="62">
        <f>'Hist. country inflation'!SFB256/100</f>
        <v>0</v>
      </c>
      <c r="SDJ7" s="62">
        <f>'Hist. country inflation'!SFC256/100</f>
        <v>0</v>
      </c>
      <c r="SDK7" s="62">
        <f>'Hist. country inflation'!SFD256/100</f>
        <v>0</v>
      </c>
      <c r="SDL7" s="62">
        <f>'Hist. country inflation'!SFE256/100</f>
        <v>0</v>
      </c>
      <c r="SDM7" s="62">
        <f>'Hist. country inflation'!SFF256/100</f>
        <v>0</v>
      </c>
      <c r="SDN7" s="62">
        <f>'Hist. country inflation'!SFG256/100</f>
        <v>0</v>
      </c>
      <c r="SDO7" s="62">
        <f>'Hist. country inflation'!SFH256/100</f>
        <v>0</v>
      </c>
      <c r="SDP7" s="62">
        <f>'Hist. country inflation'!SFI256/100</f>
        <v>0</v>
      </c>
      <c r="SDQ7" s="62">
        <f>'Hist. country inflation'!SFJ256/100</f>
        <v>0</v>
      </c>
      <c r="SDR7" s="62">
        <f>'Hist. country inflation'!SFK256/100</f>
        <v>0</v>
      </c>
      <c r="SDS7" s="62">
        <f>'Hist. country inflation'!SFL256/100</f>
        <v>0</v>
      </c>
      <c r="SDT7" s="62">
        <f>'Hist. country inflation'!SFM256/100</f>
        <v>0</v>
      </c>
      <c r="SDU7" s="62">
        <f>'Hist. country inflation'!SFN256/100</f>
        <v>0</v>
      </c>
      <c r="SDV7" s="62">
        <f>'Hist. country inflation'!SFO256/100</f>
        <v>0</v>
      </c>
      <c r="SDW7" s="62">
        <f>'Hist. country inflation'!SFP256/100</f>
        <v>0</v>
      </c>
      <c r="SDX7" s="62">
        <f>'Hist. country inflation'!SFQ256/100</f>
        <v>0</v>
      </c>
      <c r="SDY7" s="62">
        <f>'Hist. country inflation'!SFR256/100</f>
        <v>0</v>
      </c>
      <c r="SDZ7" s="62">
        <f>'Hist. country inflation'!SFS256/100</f>
        <v>0</v>
      </c>
      <c r="SEA7" s="62">
        <f>'Hist. country inflation'!SFT256/100</f>
        <v>0</v>
      </c>
      <c r="SEB7" s="62">
        <f>'Hist. country inflation'!SFU256/100</f>
        <v>0</v>
      </c>
      <c r="SEC7" s="62">
        <f>'Hist. country inflation'!SFV256/100</f>
        <v>0</v>
      </c>
      <c r="SED7" s="62">
        <f>'Hist. country inflation'!SFW256/100</f>
        <v>0</v>
      </c>
      <c r="SEE7" s="62">
        <f>'Hist. country inflation'!SFX256/100</f>
        <v>0</v>
      </c>
      <c r="SEF7" s="62">
        <f>'Hist. country inflation'!SFY256/100</f>
        <v>0</v>
      </c>
      <c r="SEG7" s="62">
        <f>'Hist. country inflation'!SFZ256/100</f>
        <v>0</v>
      </c>
      <c r="SEH7" s="62">
        <f>'Hist. country inflation'!SGA256/100</f>
        <v>0</v>
      </c>
      <c r="SEI7" s="62">
        <f>'Hist. country inflation'!SGB256/100</f>
        <v>0</v>
      </c>
      <c r="SEJ7" s="62">
        <f>'Hist. country inflation'!SGC256/100</f>
        <v>0</v>
      </c>
      <c r="SEK7" s="62">
        <f>'Hist. country inflation'!SGD256/100</f>
        <v>0</v>
      </c>
      <c r="SEL7" s="62">
        <f>'Hist. country inflation'!SGE256/100</f>
        <v>0</v>
      </c>
      <c r="SEM7" s="62">
        <f>'Hist. country inflation'!SGF256/100</f>
        <v>0</v>
      </c>
      <c r="SEN7" s="62">
        <f>'Hist. country inflation'!SGG256/100</f>
        <v>0</v>
      </c>
      <c r="SEO7" s="62">
        <f>'Hist. country inflation'!SGH256/100</f>
        <v>0</v>
      </c>
      <c r="SEP7" s="62">
        <f>'Hist. country inflation'!SGI256/100</f>
        <v>0</v>
      </c>
      <c r="SEQ7" s="62">
        <f>'Hist. country inflation'!SGJ256/100</f>
        <v>0</v>
      </c>
      <c r="SER7" s="62">
        <f>'Hist. country inflation'!SGK256/100</f>
        <v>0</v>
      </c>
      <c r="SES7" s="62">
        <f>'Hist. country inflation'!SGL256/100</f>
        <v>0</v>
      </c>
      <c r="SET7" s="62">
        <f>'Hist. country inflation'!SGM256/100</f>
        <v>0</v>
      </c>
      <c r="SEU7" s="62">
        <f>'Hist. country inflation'!SGN256/100</f>
        <v>0</v>
      </c>
      <c r="SEV7" s="62">
        <f>'Hist. country inflation'!SGO256/100</f>
        <v>0</v>
      </c>
      <c r="SEW7" s="62">
        <f>'Hist. country inflation'!SGP256/100</f>
        <v>0</v>
      </c>
      <c r="SEX7" s="62">
        <f>'Hist. country inflation'!SGQ256/100</f>
        <v>0</v>
      </c>
      <c r="SEY7" s="62">
        <f>'Hist. country inflation'!SGR256/100</f>
        <v>0</v>
      </c>
      <c r="SEZ7" s="62">
        <f>'Hist. country inflation'!SGS256/100</f>
        <v>0</v>
      </c>
      <c r="SFA7" s="62">
        <f>'Hist. country inflation'!SGT256/100</f>
        <v>0</v>
      </c>
      <c r="SFB7" s="62">
        <f>'Hist. country inflation'!SGU256/100</f>
        <v>0</v>
      </c>
      <c r="SFC7" s="62">
        <f>'Hist. country inflation'!SGV256/100</f>
        <v>0</v>
      </c>
      <c r="SFD7" s="62">
        <f>'Hist. country inflation'!SGW256/100</f>
        <v>0</v>
      </c>
      <c r="SFE7" s="62">
        <f>'Hist. country inflation'!SGX256/100</f>
        <v>0</v>
      </c>
      <c r="SFF7" s="62">
        <f>'Hist. country inflation'!SGY256/100</f>
        <v>0</v>
      </c>
      <c r="SFG7" s="62">
        <f>'Hist. country inflation'!SGZ256/100</f>
        <v>0</v>
      </c>
      <c r="SFH7" s="62">
        <f>'Hist. country inflation'!SHA256/100</f>
        <v>0</v>
      </c>
      <c r="SFI7" s="62">
        <f>'Hist. country inflation'!SHB256/100</f>
        <v>0</v>
      </c>
      <c r="SFJ7" s="62">
        <f>'Hist. country inflation'!SHC256/100</f>
        <v>0</v>
      </c>
      <c r="SFK7" s="62">
        <f>'Hist. country inflation'!SHD256/100</f>
        <v>0</v>
      </c>
      <c r="SFL7" s="62">
        <f>'Hist. country inflation'!SHE256/100</f>
        <v>0</v>
      </c>
      <c r="SFM7" s="62">
        <f>'Hist. country inflation'!SHF256/100</f>
        <v>0</v>
      </c>
      <c r="SFN7" s="62">
        <f>'Hist. country inflation'!SHG256/100</f>
        <v>0</v>
      </c>
      <c r="SFO7" s="62">
        <f>'Hist. country inflation'!SHH256/100</f>
        <v>0</v>
      </c>
      <c r="SFP7" s="62">
        <f>'Hist. country inflation'!SHI256/100</f>
        <v>0</v>
      </c>
      <c r="SFQ7" s="62">
        <f>'Hist. country inflation'!SHJ256/100</f>
        <v>0</v>
      </c>
      <c r="SFR7" s="62">
        <f>'Hist. country inflation'!SHK256/100</f>
        <v>0</v>
      </c>
      <c r="SFS7" s="62">
        <f>'Hist. country inflation'!SHL256/100</f>
        <v>0</v>
      </c>
      <c r="SFT7" s="62">
        <f>'Hist. country inflation'!SHM256/100</f>
        <v>0</v>
      </c>
      <c r="SFU7" s="62">
        <f>'Hist. country inflation'!SHN256/100</f>
        <v>0</v>
      </c>
      <c r="SFV7" s="62">
        <f>'Hist. country inflation'!SHO256/100</f>
        <v>0</v>
      </c>
      <c r="SFW7" s="62">
        <f>'Hist. country inflation'!SHP256/100</f>
        <v>0</v>
      </c>
      <c r="SFX7" s="62">
        <f>'Hist. country inflation'!SHQ256/100</f>
        <v>0</v>
      </c>
      <c r="SFY7" s="62">
        <f>'Hist. country inflation'!SHR256/100</f>
        <v>0</v>
      </c>
      <c r="SFZ7" s="62">
        <f>'Hist. country inflation'!SHS256/100</f>
        <v>0</v>
      </c>
      <c r="SGA7" s="62">
        <f>'Hist. country inflation'!SHT256/100</f>
        <v>0</v>
      </c>
      <c r="SGB7" s="62">
        <f>'Hist. country inflation'!SHU256/100</f>
        <v>0</v>
      </c>
      <c r="SGC7" s="62">
        <f>'Hist. country inflation'!SHV256/100</f>
        <v>0</v>
      </c>
      <c r="SGD7" s="62">
        <f>'Hist. country inflation'!SHW256/100</f>
        <v>0</v>
      </c>
      <c r="SGE7" s="62">
        <f>'Hist. country inflation'!SHX256/100</f>
        <v>0</v>
      </c>
      <c r="SGF7" s="62">
        <f>'Hist. country inflation'!SHY256/100</f>
        <v>0</v>
      </c>
      <c r="SGG7" s="62">
        <f>'Hist. country inflation'!SHZ256/100</f>
        <v>0</v>
      </c>
      <c r="SGH7" s="62">
        <f>'Hist. country inflation'!SIA256/100</f>
        <v>0</v>
      </c>
      <c r="SGI7" s="62">
        <f>'Hist. country inflation'!SIB256/100</f>
        <v>0</v>
      </c>
      <c r="SGJ7" s="62">
        <f>'Hist. country inflation'!SIC256/100</f>
        <v>0</v>
      </c>
      <c r="SGK7" s="62">
        <f>'Hist. country inflation'!SID256/100</f>
        <v>0</v>
      </c>
      <c r="SGL7" s="62">
        <f>'Hist. country inflation'!SIE256/100</f>
        <v>0</v>
      </c>
      <c r="SGM7" s="62">
        <f>'Hist. country inflation'!SIF256/100</f>
        <v>0</v>
      </c>
      <c r="SGN7" s="62">
        <f>'Hist. country inflation'!SIG256/100</f>
        <v>0</v>
      </c>
      <c r="SGO7" s="62">
        <f>'Hist. country inflation'!SIH256/100</f>
        <v>0</v>
      </c>
      <c r="SGP7" s="62">
        <f>'Hist. country inflation'!SII256/100</f>
        <v>0</v>
      </c>
      <c r="SGQ7" s="62">
        <f>'Hist. country inflation'!SIJ256/100</f>
        <v>0</v>
      </c>
      <c r="SGR7" s="62">
        <f>'Hist. country inflation'!SIK256/100</f>
        <v>0</v>
      </c>
      <c r="SGS7" s="62">
        <f>'Hist. country inflation'!SIL256/100</f>
        <v>0</v>
      </c>
      <c r="SGT7" s="62">
        <f>'Hist. country inflation'!SIM256/100</f>
        <v>0</v>
      </c>
      <c r="SGU7" s="62">
        <f>'Hist. country inflation'!SIN256/100</f>
        <v>0</v>
      </c>
      <c r="SGV7" s="62">
        <f>'Hist. country inflation'!SIO256/100</f>
        <v>0</v>
      </c>
      <c r="SGW7" s="62">
        <f>'Hist. country inflation'!SIP256/100</f>
        <v>0</v>
      </c>
      <c r="SGX7" s="62">
        <f>'Hist. country inflation'!SIQ256/100</f>
        <v>0</v>
      </c>
      <c r="SGY7" s="62">
        <f>'Hist. country inflation'!SIR256/100</f>
        <v>0</v>
      </c>
      <c r="SGZ7" s="62">
        <f>'Hist. country inflation'!SIS256/100</f>
        <v>0</v>
      </c>
      <c r="SHA7" s="62">
        <f>'Hist. country inflation'!SIT256/100</f>
        <v>0</v>
      </c>
      <c r="SHB7" s="62">
        <f>'Hist. country inflation'!SIU256/100</f>
        <v>0</v>
      </c>
      <c r="SHC7" s="62">
        <f>'Hist. country inflation'!SIV256/100</f>
        <v>0</v>
      </c>
      <c r="SHD7" s="62">
        <f>'Hist. country inflation'!SIW256/100</f>
        <v>0</v>
      </c>
      <c r="SHE7" s="62">
        <f>'Hist. country inflation'!SIX256/100</f>
        <v>0</v>
      </c>
      <c r="SHF7" s="62">
        <f>'Hist. country inflation'!SIY256/100</f>
        <v>0</v>
      </c>
      <c r="SHG7" s="62">
        <f>'Hist. country inflation'!SIZ256/100</f>
        <v>0</v>
      </c>
      <c r="SHH7" s="62">
        <f>'Hist. country inflation'!SJA256/100</f>
        <v>0</v>
      </c>
      <c r="SHI7" s="62">
        <f>'Hist. country inflation'!SJB256/100</f>
        <v>0</v>
      </c>
      <c r="SHJ7" s="62">
        <f>'Hist. country inflation'!SJC256/100</f>
        <v>0</v>
      </c>
      <c r="SHK7" s="62">
        <f>'Hist. country inflation'!SJD256/100</f>
        <v>0</v>
      </c>
      <c r="SHL7" s="62">
        <f>'Hist. country inflation'!SJE256/100</f>
        <v>0</v>
      </c>
      <c r="SHM7" s="62">
        <f>'Hist. country inflation'!SJF256/100</f>
        <v>0</v>
      </c>
      <c r="SHN7" s="62">
        <f>'Hist. country inflation'!SJG256/100</f>
        <v>0</v>
      </c>
      <c r="SHO7" s="62">
        <f>'Hist. country inflation'!SJH256/100</f>
        <v>0</v>
      </c>
      <c r="SHP7" s="62">
        <f>'Hist. country inflation'!SJI256/100</f>
        <v>0</v>
      </c>
      <c r="SHQ7" s="62">
        <f>'Hist. country inflation'!SJJ256/100</f>
        <v>0</v>
      </c>
      <c r="SHR7" s="62">
        <f>'Hist. country inflation'!SJK256/100</f>
        <v>0</v>
      </c>
      <c r="SHS7" s="62">
        <f>'Hist. country inflation'!SJL256/100</f>
        <v>0</v>
      </c>
      <c r="SHT7" s="62">
        <f>'Hist. country inflation'!SJM256/100</f>
        <v>0</v>
      </c>
      <c r="SHU7" s="62">
        <f>'Hist. country inflation'!SJN256/100</f>
        <v>0</v>
      </c>
      <c r="SHV7" s="62">
        <f>'Hist. country inflation'!SJO256/100</f>
        <v>0</v>
      </c>
      <c r="SHW7" s="62">
        <f>'Hist. country inflation'!SJP256/100</f>
        <v>0</v>
      </c>
      <c r="SHX7" s="62">
        <f>'Hist. country inflation'!SJQ256/100</f>
        <v>0</v>
      </c>
      <c r="SHY7" s="62">
        <f>'Hist. country inflation'!SJR256/100</f>
        <v>0</v>
      </c>
      <c r="SHZ7" s="62">
        <f>'Hist. country inflation'!SJS256/100</f>
        <v>0</v>
      </c>
      <c r="SIA7" s="62">
        <f>'Hist. country inflation'!SJT256/100</f>
        <v>0</v>
      </c>
      <c r="SIB7" s="62">
        <f>'Hist. country inflation'!SJU256/100</f>
        <v>0</v>
      </c>
      <c r="SIC7" s="62">
        <f>'Hist. country inflation'!SJV256/100</f>
        <v>0</v>
      </c>
      <c r="SID7" s="62">
        <f>'Hist. country inflation'!SJW256/100</f>
        <v>0</v>
      </c>
      <c r="SIE7" s="62">
        <f>'Hist. country inflation'!SJX256/100</f>
        <v>0</v>
      </c>
      <c r="SIF7" s="62">
        <f>'Hist. country inflation'!SJY256/100</f>
        <v>0</v>
      </c>
      <c r="SIG7" s="62">
        <f>'Hist. country inflation'!SJZ256/100</f>
        <v>0</v>
      </c>
      <c r="SIH7" s="62">
        <f>'Hist. country inflation'!SKA256/100</f>
        <v>0</v>
      </c>
      <c r="SII7" s="62">
        <f>'Hist. country inflation'!SKB256/100</f>
        <v>0</v>
      </c>
      <c r="SIJ7" s="62">
        <f>'Hist. country inflation'!SKC256/100</f>
        <v>0</v>
      </c>
      <c r="SIK7" s="62">
        <f>'Hist. country inflation'!SKD256/100</f>
        <v>0</v>
      </c>
      <c r="SIL7" s="62">
        <f>'Hist. country inflation'!SKE256/100</f>
        <v>0</v>
      </c>
      <c r="SIM7" s="62">
        <f>'Hist. country inflation'!SKF256/100</f>
        <v>0</v>
      </c>
      <c r="SIN7" s="62">
        <f>'Hist. country inflation'!SKG256/100</f>
        <v>0</v>
      </c>
      <c r="SIO7" s="62">
        <f>'Hist. country inflation'!SKH256/100</f>
        <v>0</v>
      </c>
      <c r="SIP7" s="62">
        <f>'Hist. country inflation'!SKI256/100</f>
        <v>0</v>
      </c>
      <c r="SIQ7" s="62">
        <f>'Hist. country inflation'!SKJ256/100</f>
        <v>0</v>
      </c>
      <c r="SIR7" s="62">
        <f>'Hist. country inflation'!SKK256/100</f>
        <v>0</v>
      </c>
      <c r="SIS7" s="62">
        <f>'Hist. country inflation'!SKL256/100</f>
        <v>0</v>
      </c>
      <c r="SIT7" s="62">
        <f>'Hist. country inflation'!SKM256/100</f>
        <v>0</v>
      </c>
      <c r="SIU7" s="62">
        <f>'Hist. country inflation'!SKN256/100</f>
        <v>0</v>
      </c>
      <c r="SIV7" s="62">
        <f>'Hist. country inflation'!SKO256/100</f>
        <v>0</v>
      </c>
      <c r="SIW7" s="62">
        <f>'Hist. country inflation'!SKP256/100</f>
        <v>0</v>
      </c>
      <c r="SIX7" s="62">
        <f>'Hist. country inflation'!SKQ256/100</f>
        <v>0</v>
      </c>
      <c r="SIY7" s="62">
        <f>'Hist. country inflation'!SKR256/100</f>
        <v>0</v>
      </c>
      <c r="SIZ7" s="62">
        <f>'Hist. country inflation'!SKS256/100</f>
        <v>0</v>
      </c>
      <c r="SJA7" s="62">
        <f>'Hist. country inflation'!SKT256/100</f>
        <v>0</v>
      </c>
      <c r="SJB7" s="62">
        <f>'Hist. country inflation'!SKU256/100</f>
        <v>0</v>
      </c>
      <c r="SJC7" s="62">
        <f>'Hist. country inflation'!SKV256/100</f>
        <v>0</v>
      </c>
      <c r="SJD7" s="62">
        <f>'Hist. country inflation'!SKW256/100</f>
        <v>0</v>
      </c>
      <c r="SJE7" s="62">
        <f>'Hist. country inflation'!SKX256/100</f>
        <v>0</v>
      </c>
      <c r="SJF7" s="62">
        <f>'Hist. country inflation'!SKY256/100</f>
        <v>0</v>
      </c>
      <c r="SJG7" s="62">
        <f>'Hist. country inflation'!SKZ256/100</f>
        <v>0</v>
      </c>
      <c r="SJH7" s="62">
        <f>'Hist. country inflation'!SLA256/100</f>
        <v>0</v>
      </c>
      <c r="SJI7" s="62">
        <f>'Hist. country inflation'!SLB256/100</f>
        <v>0</v>
      </c>
      <c r="SJJ7" s="62">
        <f>'Hist. country inflation'!SLC256/100</f>
        <v>0</v>
      </c>
      <c r="SJK7" s="62">
        <f>'Hist. country inflation'!SLD256/100</f>
        <v>0</v>
      </c>
      <c r="SJL7" s="62">
        <f>'Hist. country inflation'!SLE256/100</f>
        <v>0</v>
      </c>
      <c r="SJM7" s="62">
        <f>'Hist. country inflation'!SLF256/100</f>
        <v>0</v>
      </c>
      <c r="SJN7" s="62">
        <f>'Hist. country inflation'!SLG256/100</f>
        <v>0</v>
      </c>
      <c r="SJO7" s="62">
        <f>'Hist. country inflation'!SLH256/100</f>
        <v>0</v>
      </c>
      <c r="SJP7" s="62">
        <f>'Hist. country inflation'!SLI256/100</f>
        <v>0</v>
      </c>
      <c r="SJQ7" s="62">
        <f>'Hist. country inflation'!SLJ256/100</f>
        <v>0</v>
      </c>
      <c r="SJR7" s="62">
        <f>'Hist. country inflation'!SLK256/100</f>
        <v>0</v>
      </c>
      <c r="SJS7" s="62">
        <f>'Hist. country inflation'!SLL256/100</f>
        <v>0</v>
      </c>
      <c r="SJT7" s="62">
        <f>'Hist. country inflation'!SLM256/100</f>
        <v>0</v>
      </c>
      <c r="SJU7" s="62">
        <f>'Hist. country inflation'!SLN256/100</f>
        <v>0</v>
      </c>
      <c r="SJV7" s="62">
        <f>'Hist. country inflation'!SLO256/100</f>
        <v>0</v>
      </c>
      <c r="SJW7" s="62">
        <f>'Hist. country inflation'!SLP256/100</f>
        <v>0</v>
      </c>
      <c r="SJX7" s="62">
        <f>'Hist. country inflation'!SLQ256/100</f>
        <v>0</v>
      </c>
      <c r="SJY7" s="62">
        <f>'Hist. country inflation'!SLR256/100</f>
        <v>0</v>
      </c>
      <c r="SJZ7" s="62">
        <f>'Hist. country inflation'!SLS256/100</f>
        <v>0</v>
      </c>
      <c r="SKA7" s="62">
        <f>'Hist. country inflation'!SLT256/100</f>
        <v>0</v>
      </c>
      <c r="SKB7" s="62">
        <f>'Hist. country inflation'!SLU256/100</f>
        <v>0</v>
      </c>
      <c r="SKC7" s="62">
        <f>'Hist. country inflation'!SLV256/100</f>
        <v>0</v>
      </c>
      <c r="SKD7" s="62">
        <f>'Hist. country inflation'!SLW256/100</f>
        <v>0</v>
      </c>
      <c r="SKE7" s="62">
        <f>'Hist. country inflation'!SLX256/100</f>
        <v>0</v>
      </c>
      <c r="SKF7" s="62">
        <f>'Hist. country inflation'!SLY256/100</f>
        <v>0</v>
      </c>
      <c r="SKG7" s="62">
        <f>'Hist. country inflation'!SLZ256/100</f>
        <v>0</v>
      </c>
      <c r="SKH7" s="62">
        <f>'Hist. country inflation'!SMA256/100</f>
        <v>0</v>
      </c>
      <c r="SKI7" s="62">
        <f>'Hist. country inflation'!SMB256/100</f>
        <v>0</v>
      </c>
      <c r="SKJ7" s="62">
        <f>'Hist. country inflation'!SMC256/100</f>
        <v>0</v>
      </c>
      <c r="SKK7" s="62">
        <f>'Hist. country inflation'!SMD256/100</f>
        <v>0</v>
      </c>
      <c r="SKL7" s="62">
        <f>'Hist. country inflation'!SME256/100</f>
        <v>0</v>
      </c>
      <c r="SKM7" s="62">
        <f>'Hist. country inflation'!SMF256/100</f>
        <v>0</v>
      </c>
      <c r="SKN7" s="62">
        <f>'Hist. country inflation'!SMG256/100</f>
        <v>0</v>
      </c>
      <c r="SKO7" s="62">
        <f>'Hist. country inflation'!SMH256/100</f>
        <v>0</v>
      </c>
      <c r="SKP7" s="62">
        <f>'Hist. country inflation'!SMI256/100</f>
        <v>0</v>
      </c>
      <c r="SKQ7" s="62">
        <f>'Hist. country inflation'!SMJ256/100</f>
        <v>0</v>
      </c>
      <c r="SKR7" s="62">
        <f>'Hist. country inflation'!SMK256/100</f>
        <v>0</v>
      </c>
      <c r="SKS7" s="62">
        <f>'Hist. country inflation'!SML256/100</f>
        <v>0</v>
      </c>
      <c r="SKT7" s="62">
        <f>'Hist. country inflation'!SMM256/100</f>
        <v>0</v>
      </c>
      <c r="SKU7" s="62">
        <f>'Hist. country inflation'!SMN256/100</f>
        <v>0</v>
      </c>
      <c r="SKV7" s="62">
        <f>'Hist. country inflation'!SMO256/100</f>
        <v>0</v>
      </c>
      <c r="SKW7" s="62">
        <f>'Hist. country inflation'!SMP256/100</f>
        <v>0</v>
      </c>
      <c r="SKX7" s="62">
        <f>'Hist. country inflation'!SMQ256/100</f>
        <v>0</v>
      </c>
      <c r="SKY7" s="62">
        <f>'Hist. country inflation'!SMR256/100</f>
        <v>0</v>
      </c>
      <c r="SKZ7" s="62">
        <f>'Hist. country inflation'!SMS256/100</f>
        <v>0</v>
      </c>
      <c r="SLA7" s="62">
        <f>'Hist. country inflation'!SMT256/100</f>
        <v>0</v>
      </c>
      <c r="SLB7" s="62">
        <f>'Hist. country inflation'!SMU256/100</f>
        <v>0</v>
      </c>
      <c r="SLC7" s="62">
        <f>'Hist. country inflation'!SMV256/100</f>
        <v>0</v>
      </c>
      <c r="SLD7" s="62">
        <f>'Hist. country inflation'!SMW256/100</f>
        <v>0</v>
      </c>
      <c r="SLE7" s="62">
        <f>'Hist. country inflation'!SMX256/100</f>
        <v>0</v>
      </c>
      <c r="SLF7" s="62">
        <f>'Hist. country inflation'!SMY256/100</f>
        <v>0</v>
      </c>
      <c r="SLG7" s="62">
        <f>'Hist. country inflation'!SMZ256/100</f>
        <v>0</v>
      </c>
      <c r="SLH7" s="62">
        <f>'Hist. country inflation'!SNA256/100</f>
        <v>0</v>
      </c>
      <c r="SLI7" s="62">
        <f>'Hist. country inflation'!SNB256/100</f>
        <v>0</v>
      </c>
      <c r="SLJ7" s="62">
        <f>'Hist. country inflation'!SNC256/100</f>
        <v>0</v>
      </c>
      <c r="SLK7" s="62">
        <f>'Hist. country inflation'!SND256/100</f>
        <v>0</v>
      </c>
      <c r="SLL7" s="62">
        <f>'Hist. country inflation'!SNE256/100</f>
        <v>0</v>
      </c>
      <c r="SLM7" s="62">
        <f>'Hist. country inflation'!SNF256/100</f>
        <v>0</v>
      </c>
      <c r="SLN7" s="62">
        <f>'Hist. country inflation'!SNG256/100</f>
        <v>0</v>
      </c>
      <c r="SLO7" s="62">
        <f>'Hist. country inflation'!SNH256/100</f>
        <v>0</v>
      </c>
      <c r="SLP7" s="62">
        <f>'Hist. country inflation'!SNI256/100</f>
        <v>0</v>
      </c>
      <c r="SLQ7" s="62">
        <f>'Hist. country inflation'!SNJ256/100</f>
        <v>0</v>
      </c>
      <c r="SLR7" s="62">
        <f>'Hist. country inflation'!SNK256/100</f>
        <v>0</v>
      </c>
      <c r="SLS7" s="62">
        <f>'Hist. country inflation'!SNL256/100</f>
        <v>0</v>
      </c>
      <c r="SLT7" s="62">
        <f>'Hist. country inflation'!SNM256/100</f>
        <v>0</v>
      </c>
      <c r="SLU7" s="62">
        <f>'Hist. country inflation'!SNN256/100</f>
        <v>0</v>
      </c>
      <c r="SLV7" s="62">
        <f>'Hist. country inflation'!SNO256/100</f>
        <v>0</v>
      </c>
      <c r="SLW7" s="62">
        <f>'Hist. country inflation'!SNP256/100</f>
        <v>0</v>
      </c>
      <c r="SLX7" s="62">
        <f>'Hist. country inflation'!SNQ256/100</f>
        <v>0</v>
      </c>
      <c r="SLY7" s="62">
        <f>'Hist. country inflation'!SNR256/100</f>
        <v>0</v>
      </c>
      <c r="SLZ7" s="62">
        <f>'Hist. country inflation'!SNS256/100</f>
        <v>0</v>
      </c>
      <c r="SMA7" s="62">
        <f>'Hist. country inflation'!SNT256/100</f>
        <v>0</v>
      </c>
      <c r="SMB7" s="62">
        <f>'Hist. country inflation'!SNU256/100</f>
        <v>0</v>
      </c>
      <c r="SMC7" s="62">
        <f>'Hist. country inflation'!SNV256/100</f>
        <v>0</v>
      </c>
      <c r="SMD7" s="62">
        <f>'Hist. country inflation'!SNW256/100</f>
        <v>0</v>
      </c>
      <c r="SME7" s="62">
        <f>'Hist. country inflation'!SNX256/100</f>
        <v>0</v>
      </c>
      <c r="SMF7" s="62">
        <f>'Hist. country inflation'!SNY256/100</f>
        <v>0</v>
      </c>
      <c r="SMG7" s="62">
        <f>'Hist. country inflation'!SNZ256/100</f>
        <v>0</v>
      </c>
      <c r="SMH7" s="62">
        <f>'Hist. country inflation'!SOA256/100</f>
        <v>0</v>
      </c>
      <c r="SMI7" s="62">
        <f>'Hist. country inflation'!SOB256/100</f>
        <v>0</v>
      </c>
      <c r="SMJ7" s="62">
        <f>'Hist. country inflation'!SOC256/100</f>
        <v>0</v>
      </c>
      <c r="SMK7" s="62">
        <f>'Hist. country inflation'!SOD256/100</f>
        <v>0</v>
      </c>
      <c r="SML7" s="62">
        <f>'Hist. country inflation'!SOE256/100</f>
        <v>0</v>
      </c>
      <c r="SMM7" s="62">
        <f>'Hist. country inflation'!SOF256/100</f>
        <v>0</v>
      </c>
      <c r="SMN7" s="62">
        <f>'Hist. country inflation'!SOG256/100</f>
        <v>0</v>
      </c>
      <c r="SMO7" s="62">
        <f>'Hist. country inflation'!SOH256/100</f>
        <v>0</v>
      </c>
      <c r="SMP7" s="62">
        <f>'Hist. country inflation'!SOI256/100</f>
        <v>0</v>
      </c>
      <c r="SMQ7" s="62">
        <f>'Hist. country inflation'!SOJ256/100</f>
        <v>0</v>
      </c>
      <c r="SMR7" s="62">
        <f>'Hist. country inflation'!SOK256/100</f>
        <v>0</v>
      </c>
      <c r="SMS7" s="62">
        <f>'Hist. country inflation'!SOL256/100</f>
        <v>0</v>
      </c>
      <c r="SMT7" s="62">
        <f>'Hist. country inflation'!SOM256/100</f>
        <v>0</v>
      </c>
      <c r="SMU7" s="62">
        <f>'Hist. country inflation'!SON256/100</f>
        <v>0</v>
      </c>
      <c r="SMV7" s="62">
        <f>'Hist. country inflation'!SOO256/100</f>
        <v>0</v>
      </c>
      <c r="SMW7" s="62">
        <f>'Hist. country inflation'!SOP256/100</f>
        <v>0</v>
      </c>
      <c r="SMX7" s="62">
        <f>'Hist. country inflation'!SOQ256/100</f>
        <v>0</v>
      </c>
      <c r="SMY7" s="62">
        <f>'Hist. country inflation'!SOR256/100</f>
        <v>0</v>
      </c>
      <c r="SMZ7" s="62">
        <f>'Hist. country inflation'!SOS256/100</f>
        <v>0</v>
      </c>
      <c r="SNA7" s="62">
        <f>'Hist. country inflation'!SOT256/100</f>
        <v>0</v>
      </c>
      <c r="SNB7" s="62">
        <f>'Hist. country inflation'!SOU256/100</f>
        <v>0</v>
      </c>
      <c r="SNC7" s="62">
        <f>'Hist. country inflation'!SOV256/100</f>
        <v>0</v>
      </c>
      <c r="SND7" s="62">
        <f>'Hist. country inflation'!SOW256/100</f>
        <v>0</v>
      </c>
      <c r="SNE7" s="62">
        <f>'Hist. country inflation'!SOX256/100</f>
        <v>0</v>
      </c>
      <c r="SNF7" s="62">
        <f>'Hist. country inflation'!SOY256/100</f>
        <v>0</v>
      </c>
      <c r="SNG7" s="62">
        <f>'Hist. country inflation'!SOZ256/100</f>
        <v>0</v>
      </c>
      <c r="SNH7" s="62">
        <f>'Hist. country inflation'!SPA256/100</f>
        <v>0</v>
      </c>
      <c r="SNI7" s="62">
        <f>'Hist. country inflation'!SPB256/100</f>
        <v>0</v>
      </c>
      <c r="SNJ7" s="62">
        <f>'Hist. country inflation'!SPC256/100</f>
        <v>0</v>
      </c>
      <c r="SNK7" s="62">
        <f>'Hist. country inflation'!SPD256/100</f>
        <v>0</v>
      </c>
      <c r="SNL7" s="62">
        <f>'Hist. country inflation'!SPE256/100</f>
        <v>0</v>
      </c>
      <c r="SNM7" s="62">
        <f>'Hist. country inflation'!SPF256/100</f>
        <v>0</v>
      </c>
      <c r="SNN7" s="62">
        <f>'Hist. country inflation'!SPG256/100</f>
        <v>0</v>
      </c>
      <c r="SNO7" s="62">
        <f>'Hist. country inflation'!SPH256/100</f>
        <v>0</v>
      </c>
      <c r="SNP7" s="62">
        <f>'Hist. country inflation'!SPI256/100</f>
        <v>0</v>
      </c>
      <c r="SNQ7" s="62">
        <f>'Hist. country inflation'!SPJ256/100</f>
        <v>0</v>
      </c>
      <c r="SNR7" s="62">
        <f>'Hist. country inflation'!SPK256/100</f>
        <v>0</v>
      </c>
      <c r="SNS7" s="62">
        <f>'Hist. country inflation'!SPL256/100</f>
        <v>0</v>
      </c>
      <c r="SNT7" s="62">
        <f>'Hist. country inflation'!SPM256/100</f>
        <v>0</v>
      </c>
      <c r="SNU7" s="62">
        <f>'Hist. country inflation'!SPN256/100</f>
        <v>0</v>
      </c>
      <c r="SNV7" s="62">
        <f>'Hist. country inflation'!SPO256/100</f>
        <v>0</v>
      </c>
      <c r="SNW7" s="62">
        <f>'Hist. country inflation'!SPP256/100</f>
        <v>0</v>
      </c>
      <c r="SNX7" s="62">
        <f>'Hist. country inflation'!SPQ256/100</f>
        <v>0</v>
      </c>
      <c r="SNY7" s="62">
        <f>'Hist. country inflation'!SPR256/100</f>
        <v>0</v>
      </c>
      <c r="SNZ7" s="62">
        <f>'Hist. country inflation'!SPS256/100</f>
        <v>0</v>
      </c>
      <c r="SOA7" s="62">
        <f>'Hist. country inflation'!SPT256/100</f>
        <v>0</v>
      </c>
      <c r="SOB7" s="62">
        <f>'Hist. country inflation'!SPU256/100</f>
        <v>0</v>
      </c>
      <c r="SOC7" s="62">
        <f>'Hist. country inflation'!SPV256/100</f>
        <v>0</v>
      </c>
      <c r="SOD7" s="62">
        <f>'Hist. country inflation'!SPW256/100</f>
        <v>0</v>
      </c>
      <c r="SOE7" s="62">
        <f>'Hist. country inflation'!SPX256/100</f>
        <v>0</v>
      </c>
      <c r="SOF7" s="62">
        <f>'Hist. country inflation'!SPY256/100</f>
        <v>0</v>
      </c>
      <c r="SOG7" s="62">
        <f>'Hist. country inflation'!SPZ256/100</f>
        <v>0</v>
      </c>
      <c r="SOH7" s="62">
        <f>'Hist. country inflation'!SQA256/100</f>
        <v>0</v>
      </c>
      <c r="SOI7" s="62">
        <f>'Hist. country inflation'!SQB256/100</f>
        <v>0</v>
      </c>
      <c r="SOJ7" s="62">
        <f>'Hist. country inflation'!SQC256/100</f>
        <v>0</v>
      </c>
      <c r="SOK7" s="62">
        <f>'Hist. country inflation'!SQD256/100</f>
        <v>0</v>
      </c>
      <c r="SOL7" s="62">
        <f>'Hist. country inflation'!SQE256/100</f>
        <v>0</v>
      </c>
      <c r="SOM7" s="62">
        <f>'Hist. country inflation'!SQF256/100</f>
        <v>0</v>
      </c>
      <c r="SON7" s="62">
        <f>'Hist. country inflation'!SQG256/100</f>
        <v>0</v>
      </c>
      <c r="SOO7" s="62">
        <f>'Hist. country inflation'!SQH256/100</f>
        <v>0</v>
      </c>
      <c r="SOP7" s="62">
        <f>'Hist. country inflation'!SQI256/100</f>
        <v>0</v>
      </c>
      <c r="SOQ7" s="62">
        <f>'Hist. country inflation'!SQJ256/100</f>
        <v>0</v>
      </c>
      <c r="SOR7" s="62">
        <f>'Hist. country inflation'!SQK256/100</f>
        <v>0</v>
      </c>
      <c r="SOS7" s="62">
        <f>'Hist. country inflation'!SQL256/100</f>
        <v>0</v>
      </c>
      <c r="SOT7" s="62">
        <f>'Hist. country inflation'!SQM256/100</f>
        <v>0</v>
      </c>
      <c r="SOU7" s="62">
        <f>'Hist. country inflation'!SQN256/100</f>
        <v>0</v>
      </c>
      <c r="SOV7" s="62">
        <f>'Hist. country inflation'!SQO256/100</f>
        <v>0</v>
      </c>
      <c r="SOW7" s="62">
        <f>'Hist. country inflation'!SQP256/100</f>
        <v>0</v>
      </c>
      <c r="SOX7" s="62">
        <f>'Hist. country inflation'!SQQ256/100</f>
        <v>0</v>
      </c>
      <c r="SOY7" s="62">
        <f>'Hist. country inflation'!SQR256/100</f>
        <v>0</v>
      </c>
      <c r="SOZ7" s="62">
        <f>'Hist. country inflation'!SQS256/100</f>
        <v>0</v>
      </c>
      <c r="SPA7" s="62">
        <f>'Hist. country inflation'!SQT256/100</f>
        <v>0</v>
      </c>
      <c r="SPB7" s="62">
        <f>'Hist. country inflation'!SQU256/100</f>
        <v>0</v>
      </c>
      <c r="SPC7" s="62">
        <f>'Hist. country inflation'!SQV256/100</f>
        <v>0</v>
      </c>
      <c r="SPD7" s="62">
        <f>'Hist. country inflation'!SQW256/100</f>
        <v>0</v>
      </c>
      <c r="SPE7" s="62">
        <f>'Hist. country inflation'!SQX256/100</f>
        <v>0</v>
      </c>
      <c r="SPF7" s="62">
        <f>'Hist. country inflation'!SQY256/100</f>
        <v>0</v>
      </c>
      <c r="SPG7" s="62">
        <f>'Hist. country inflation'!SQZ256/100</f>
        <v>0</v>
      </c>
      <c r="SPH7" s="62">
        <f>'Hist. country inflation'!SRA256/100</f>
        <v>0</v>
      </c>
      <c r="SPI7" s="62">
        <f>'Hist. country inflation'!SRB256/100</f>
        <v>0</v>
      </c>
      <c r="SPJ7" s="62">
        <f>'Hist. country inflation'!SRC256/100</f>
        <v>0</v>
      </c>
      <c r="SPK7" s="62">
        <f>'Hist. country inflation'!SRD256/100</f>
        <v>0</v>
      </c>
      <c r="SPL7" s="62">
        <f>'Hist. country inflation'!SRE256/100</f>
        <v>0</v>
      </c>
      <c r="SPM7" s="62">
        <f>'Hist. country inflation'!SRF256/100</f>
        <v>0</v>
      </c>
      <c r="SPN7" s="62">
        <f>'Hist. country inflation'!SRG256/100</f>
        <v>0</v>
      </c>
      <c r="SPO7" s="62">
        <f>'Hist. country inflation'!SRH256/100</f>
        <v>0</v>
      </c>
      <c r="SPP7" s="62">
        <f>'Hist. country inflation'!SRI256/100</f>
        <v>0</v>
      </c>
      <c r="SPQ7" s="62">
        <f>'Hist. country inflation'!SRJ256/100</f>
        <v>0</v>
      </c>
      <c r="SPR7" s="62">
        <f>'Hist. country inflation'!SRK256/100</f>
        <v>0</v>
      </c>
      <c r="SPS7" s="62">
        <f>'Hist. country inflation'!SRL256/100</f>
        <v>0</v>
      </c>
      <c r="SPT7" s="62">
        <f>'Hist. country inflation'!SRM256/100</f>
        <v>0</v>
      </c>
      <c r="SPU7" s="62">
        <f>'Hist. country inflation'!SRN256/100</f>
        <v>0</v>
      </c>
      <c r="SPV7" s="62">
        <f>'Hist. country inflation'!SRO256/100</f>
        <v>0</v>
      </c>
      <c r="SPW7" s="62">
        <f>'Hist. country inflation'!SRP256/100</f>
        <v>0</v>
      </c>
      <c r="SPX7" s="62">
        <f>'Hist. country inflation'!SRQ256/100</f>
        <v>0</v>
      </c>
      <c r="SPY7" s="62">
        <f>'Hist. country inflation'!SRR256/100</f>
        <v>0</v>
      </c>
      <c r="SPZ7" s="62">
        <f>'Hist. country inflation'!SRS256/100</f>
        <v>0</v>
      </c>
      <c r="SQA7" s="62">
        <f>'Hist. country inflation'!SRT256/100</f>
        <v>0</v>
      </c>
      <c r="SQB7" s="62">
        <f>'Hist. country inflation'!SRU256/100</f>
        <v>0</v>
      </c>
      <c r="SQC7" s="62">
        <f>'Hist. country inflation'!SRV256/100</f>
        <v>0</v>
      </c>
      <c r="SQD7" s="62">
        <f>'Hist. country inflation'!SRW256/100</f>
        <v>0</v>
      </c>
      <c r="SQE7" s="62">
        <f>'Hist. country inflation'!SRX256/100</f>
        <v>0</v>
      </c>
      <c r="SQF7" s="62">
        <f>'Hist. country inflation'!SRY256/100</f>
        <v>0</v>
      </c>
      <c r="SQG7" s="62">
        <f>'Hist. country inflation'!SRZ256/100</f>
        <v>0</v>
      </c>
      <c r="SQH7" s="62">
        <f>'Hist. country inflation'!SSA256/100</f>
        <v>0</v>
      </c>
      <c r="SQI7" s="62">
        <f>'Hist. country inflation'!SSB256/100</f>
        <v>0</v>
      </c>
      <c r="SQJ7" s="62">
        <f>'Hist. country inflation'!SSC256/100</f>
        <v>0</v>
      </c>
      <c r="SQK7" s="62">
        <f>'Hist. country inflation'!SSD256/100</f>
        <v>0</v>
      </c>
      <c r="SQL7" s="62">
        <f>'Hist. country inflation'!SSE256/100</f>
        <v>0</v>
      </c>
      <c r="SQM7" s="62">
        <f>'Hist. country inflation'!SSF256/100</f>
        <v>0</v>
      </c>
      <c r="SQN7" s="62">
        <f>'Hist. country inflation'!SSG256/100</f>
        <v>0</v>
      </c>
      <c r="SQO7" s="62">
        <f>'Hist. country inflation'!SSH256/100</f>
        <v>0</v>
      </c>
      <c r="SQP7" s="62">
        <f>'Hist. country inflation'!SSI256/100</f>
        <v>0</v>
      </c>
      <c r="SQQ7" s="62">
        <f>'Hist. country inflation'!SSJ256/100</f>
        <v>0</v>
      </c>
      <c r="SQR7" s="62">
        <f>'Hist. country inflation'!SSK256/100</f>
        <v>0</v>
      </c>
      <c r="SQS7" s="62">
        <f>'Hist. country inflation'!SSL256/100</f>
        <v>0</v>
      </c>
      <c r="SQT7" s="62">
        <f>'Hist. country inflation'!SSM256/100</f>
        <v>0</v>
      </c>
      <c r="SQU7" s="62">
        <f>'Hist. country inflation'!SSN256/100</f>
        <v>0</v>
      </c>
      <c r="SQV7" s="62">
        <f>'Hist. country inflation'!SSO256/100</f>
        <v>0</v>
      </c>
      <c r="SQW7" s="62">
        <f>'Hist. country inflation'!SSP256/100</f>
        <v>0</v>
      </c>
      <c r="SQX7" s="62">
        <f>'Hist. country inflation'!SSQ256/100</f>
        <v>0</v>
      </c>
      <c r="SQY7" s="62">
        <f>'Hist. country inflation'!SSR256/100</f>
        <v>0</v>
      </c>
      <c r="SQZ7" s="62">
        <f>'Hist. country inflation'!SSS256/100</f>
        <v>0</v>
      </c>
      <c r="SRA7" s="62">
        <f>'Hist. country inflation'!SST256/100</f>
        <v>0</v>
      </c>
      <c r="SRB7" s="62">
        <f>'Hist. country inflation'!SSU256/100</f>
        <v>0</v>
      </c>
      <c r="SRC7" s="62">
        <f>'Hist. country inflation'!SSV256/100</f>
        <v>0</v>
      </c>
      <c r="SRD7" s="62">
        <f>'Hist. country inflation'!SSW256/100</f>
        <v>0</v>
      </c>
      <c r="SRE7" s="62">
        <f>'Hist. country inflation'!SSX256/100</f>
        <v>0</v>
      </c>
      <c r="SRF7" s="62">
        <f>'Hist. country inflation'!SSY256/100</f>
        <v>0</v>
      </c>
      <c r="SRG7" s="62">
        <f>'Hist. country inflation'!SSZ256/100</f>
        <v>0</v>
      </c>
      <c r="SRH7" s="62">
        <f>'Hist. country inflation'!STA256/100</f>
        <v>0</v>
      </c>
      <c r="SRI7" s="62">
        <f>'Hist. country inflation'!STB256/100</f>
        <v>0</v>
      </c>
      <c r="SRJ7" s="62">
        <f>'Hist. country inflation'!STC256/100</f>
        <v>0</v>
      </c>
      <c r="SRK7" s="62">
        <f>'Hist. country inflation'!STD256/100</f>
        <v>0</v>
      </c>
      <c r="SRL7" s="62">
        <f>'Hist. country inflation'!STE256/100</f>
        <v>0</v>
      </c>
      <c r="SRM7" s="62">
        <f>'Hist. country inflation'!STF256/100</f>
        <v>0</v>
      </c>
      <c r="SRN7" s="62">
        <f>'Hist. country inflation'!STG256/100</f>
        <v>0</v>
      </c>
      <c r="SRO7" s="62">
        <f>'Hist. country inflation'!STH256/100</f>
        <v>0</v>
      </c>
      <c r="SRP7" s="62">
        <f>'Hist. country inflation'!STI256/100</f>
        <v>0</v>
      </c>
      <c r="SRQ7" s="62">
        <f>'Hist. country inflation'!STJ256/100</f>
        <v>0</v>
      </c>
      <c r="SRR7" s="62">
        <f>'Hist. country inflation'!STK256/100</f>
        <v>0</v>
      </c>
      <c r="SRS7" s="62">
        <f>'Hist. country inflation'!STL256/100</f>
        <v>0</v>
      </c>
      <c r="SRT7" s="62">
        <f>'Hist. country inflation'!STM256/100</f>
        <v>0</v>
      </c>
      <c r="SRU7" s="62">
        <f>'Hist. country inflation'!STN256/100</f>
        <v>0</v>
      </c>
      <c r="SRV7" s="62">
        <f>'Hist. country inflation'!STO256/100</f>
        <v>0</v>
      </c>
      <c r="SRW7" s="62">
        <f>'Hist. country inflation'!STP256/100</f>
        <v>0</v>
      </c>
      <c r="SRX7" s="62">
        <f>'Hist. country inflation'!STQ256/100</f>
        <v>0</v>
      </c>
      <c r="SRY7" s="62">
        <f>'Hist. country inflation'!STR256/100</f>
        <v>0</v>
      </c>
      <c r="SRZ7" s="62">
        <f>'Hist. country inflation'!STS256/100</f>
        <v>0</v>
      </c>
      <c r="SSA7" s="62">
        <f>'Hist. country inflation'!STT256/100</f>
        <v>0</v>
      </c>
      <c r="SSB7" s="62">
        <f>'Hist. country inflation'!STU256/100</f>
        <v>0</v>
      </c>
      <c r="SSC7" s="62">
        <f>'Hist. country inflation'!STV256/100</f>
        <v>0</v>
      </c>
      <c r="SSD7" s="62">
        <f>'Hist. country inflation'!STW256/100</f>
        <v>0</v>
      </c>
      <c r="SSE7" s="62">
        <f>'Hist. country inflation'!STX256/100</f>
        <v>0</v>
      </c>
      <c r="SSF7" s="62">
        <f>'Hist. country inflation'!STY256/100</f>
        <v>0</v>
      </c>
      <c r="SSG7" s="62">
        <f>'Hist. country inflation'!STZ256/100</f>
        <v>0</v>
      </c>
      <c r="SSH7" s="62">
        <f>'Hist. country inflation'!SUA256/100</f>
        <v>0</v>
      </c>
      <c r="SSI7" s="62">
        <f>'Hist. country inflation'!SUB256/100</f>
        <v>0</v>
      </c>
      <c r="SSJ7" s="62">
        <f>'Hist. country inflation'!SUC256/100</f>
        <v>0</v>
      </c>
      <c r="SSK7" s="62">
        <f>'Hist. country inflation'!SUD256/100</f>
        <v>0</v>
      </c>
      <c r="SSL7" s="62">
        <f>'Hist. country inflation'!SUE256/100</f>
        <v>0</v>
      </c>
      <c r="SSM7" s="62">
        <f>'Hist. country inflation'!SUF256/100</f>
        <v>0</v>
      </c>
      <c r="SSN7" s="62">
        <f>'Hist. country inflation'!SUG256/100</f>
        <v>0</v>
      </c>
      <c r="SSO7" s="62">
        <f>'Hist. country inflation'!SUH256/100</f>
        <v>0</v>
      </c>
      <c r="SSP7" s="62">
        <f>'Hist. country inflation'!SUI256/100</f>
        <v>0</v>
      </c>
      <c r="SSQ7" s="62">
        <f>'Hist. country inflation'!SUJ256/100</f>
        <v>0</v>
      </c>
      <c r="SSR7" s="62">
        <f>'Hist. country inflation'!SUK256/100</f>
        <v>0</v>
      </c>
      <c r="SSS7" s="62">
        <f>'Hist. country inflation'!SUL256/100</f>
        <v>0</v>
      </c>
      <c r="SST7" s="62">
        <f>'Hist. country inflation'!SUM256/100</f>
        <v>0</v>
      </c>
      <c r="SSU7" s="62">
        <f>'Hist. country inflation'!SUN256/100</f>
        <v>0</v>
      </c>
      <c r="SSV7" s="62">
        <f>'Hist. country inflation'!SUO256/100</f>
        <v>0</v>
      </c>
      <c r="SSW7" s="62">
        <f>'Hist. country inflation'!SUP256/100</f>
        <v>0</v>
      </c>
      <c r="SSX7" s="62">
        <f>'Hist. country inflation'!SUQ256/100</f>
        <v>0</v>
      </c>
      <c r="SSY7" s="62">
        <f>'Hist. country inflation'!SUR256/100</f>
        <v>0</v>
      </c>
      <c r="SSZ7" s="62">
        <f>'Hist. country inflation'!SUS256/100</f>
        <v>0</v>
      </c>
      <c r="STA7" s="62">
        <f>'Hist. country inflation'!SUT256/100</f>
        <v>0</v>
      </c>
      <c r="STB7" s="62">
        <f>'Hist. country inflation'!SUU256/100</f>
        <v>0</v>
      </c>
      <c r="STC7" s="62">
        <f>'Hist. country inflation'!SUV256/100</f>
        <v>0</v>
      </c>
      <c r="STD7" s="62">
        <f>'Hist. country inflation'!SUW256/100</f>
        <v>0</v>
      </c>
      <c r="STE7" s="62">
        <f>'Hist. country inflation'!SUX256/100</f>
        <v>0</v>
      </c>
      <c r="STF7" s="62">
        <f>'Hist. country inflation'!SUY256/100</f>
        <v>0</v>
      </c>
      <c r="STG7" s="62">
        <f>'Hist. country inflation'!SUZ256/100</f>
        <v>0</v>
      </c>
      <c r="STH7" s="62">
        <f>'Hist. country inflation'!SVA256/100</f>
        <v>0</v>
      </c>
      <c r="STI7" s="62">
        <f>'Hist. country inflation'!SVB256/100</f>
        <v>0</v>
      </c>
      <c r="STJ7" s="62">
        <f>'Hist. country inflation'!SVC256/100</f>
        <v>0</v>
      </c>
      <c r="STK7" s="62">
        <f>'Hist. country inflation'!SVD256/100</f>
        <v>0</v>
      </c>
      <c r="STL7" s="62">
        <f>'Hist. country inflation'!SVE256/100</f>
        <v>0</v>
      </c>
      <c r="STM7" s="62">
        <f>'Hist. country inflation'!SVF256/100</f>
        <v>0</v>
      </c>
      <c r="STN7" s="62">
        <f>'Hist. country inflation'!SVG256/100</f>
        <v>0</v>
      </c>
      <c r="STO7" s="62">
        <f>'Hist. country inflation'!SVH256/100</f>
        <v>0</v>
      </c>
      <c r="STP7" s="62">
        <f>'Hist. country inflation'!SVI256/100</f>
        <v>0</v>
      </c>
      <c r="STQ7" s="62">
        <f>'Hist. country inflation'!SVJ256/100</f>
        <v>0</v>
      </c>
      <c r="STR7" s="62">
        <f>'Hist. country inflation'!SVK256/100</f>
        <v>0</v>
      </c>
      <c r="STS7" s="62">
        <f>'Hist. country inflation'!SVL256/100</f>
        <v>0</v>
      </c>
      <c r="STT7" s="62">
        <f>'Hist. country inflation'!SVM256/100</f>
        <v>0</v>
      </c>
      <c r="STU7" s="62">
        <f>'Hist. country inflation'!SVN256/100</f>
        <v>0</v>
      </c>
      <c r="STV7" s="62">
        <f>'Hist. country inflation'!SVO256/100</f>
        <v>0</v>
      </c>
      <c r="STW7" s="62">
        <f>'Hist. country inflation'!SVP256/100</f>
        <v>0</v>
      </c>
      <c r="STX7" s="62">
        <f>'Hist. country inflation'!SVQ256/100</f>
        <v>0</v>
      </c>
      <c r="STY7" s="62">
        <f>'Hist. country inflation'!SVR256/100</f>
        <v>0</v>
      </c>
      <c r="STZ7" s="62">
        <f>'Hist. country inflation'!SVS256/100</f>
        <v>0</v>
      </c>
      <c r="SUA7" s="62">
        <f>'Hist. country inflation'!SVT256/100</f>
        <v>0</v>
      </c>
      <c r="SUB7" s="62">
        <f>'Hist. country inflation'!SVU256/100</f>
        <v>0</v>
      </c>
      <c r="SUC7" s="62">
        <f>'Hist. country inflation'!SVV256/100</f>
        <v>0</v>
      </c>
      <c r="SUD7" s="62">
        <f>'Hist. country inflation'!SVW256/100</f>
        <v>0</v>
      </c>
      <c r="SUE7" s="62">
        <f>'Hist. country inflation'!SVX256/100</f>
        <v>0</v>
      </c>
      <c r="SUF7" s="62">
        <f>'Hist. country inflation'!SVY256/100</f>
        <v>0</v>
      </c>
      <c r="SUG7" s="62">
        <f>'Hist. country inflation'!SVZ256/100</f>
        <v>0</v>
      </c>
      <c r="SUH7" s="62">
        <f>'Hist. country inflation'!SWA256/100</f>
        <v>0</v>
      </c>
      <c r="SUI7" s="62">
        <f>'Hist. country inflation'!SWB256/100</f>
        <v>0</v>
      </c>
      <c r="SUJ7" s="62">
        <f>'Hist. country inflation'!SWC256/100</f>
        <v>0</v>
      </c>
      <c r="SUK7" s="62">
        <f>'Hist. country inflation'!SWD256/100</f>
        <v>0</v>
      </c>
      <c r="SUL7" s="62">
        <f>'Hist. country inflation'!SWE256/100</f>
        <v>0</v>
      </c>
      <c r="SUM7" s="62">
        <f>'Hist. country inflation'!SWF256/100</f>
        <v>0</v>
      </c>
      <c r="SUN7" s="62">
        <f>'Hist. country inflation'!SWG256/100</f>
        <v>0</v>
      </c>
      <c r="SUO7" s="62">
        <f>'Hist. country inflation'!SWH256/100</f>
        <v>0</v>
      </c>
      <c r="SUP7" s="62">
        <f>'Hist. country inflation'!SWI256/100</f>
        <v>0</v>
      </c>
      <c r="SUQ7" s="62">
        <f>'Hist. country inflation'!SWJ256/100</f>
        <v>0</v>
      </c>
      <c r="SUR7" s="62">
        <f>'Hist. country inflation'!SWK256/100</f>
        <v>0</v>
      </c>
      <c r="SUS7" s="62">
        <f>'Hist. country inflation'!SWL256/100</f>
        <v>0</v>
      </c>
      <c r="SUT7" s="62">
        <f>'Hist. country inflation'!SWM256/100</f>
        <v>0</v>
      </c>
      <c r="SUU7" s="62">
        <f>'Hist. country inflation'!SWN256/100</f>
        <v>0</v>
      </c>
      <c r="SUV7" s="62">
        <f>'Hist. country inflation'!SWO256/100</f>
        <v>0</v>
      </c>
      <c r="SUW7" s="62">
        <f>'Hist. country inflation'!SWP256/100</f>
        <v>0</v>
      </c>
      <c r="SUX7" s="62">
        <f>'Hist. country inflation'!SWQ256/100</f>
        <v>0</v>
      </c>
      <c r="SUY7" s="62">
        <f>'Hist. country inflation'!SWR256/100</f>
        <v>0</v>
      </c>
      <c r="SUZ7" s="62">
        <f>'Hist. country inflation'!SWS256/100</f>
        <v>0</v>
      </c>
      <c r="SVA7" s="62">
        <f>'Hist. country inflation'!SWT256/100</f>
        <v>0</v>
      </c>
      <c r="SVB7" s="62">
        <f>'Hist. country inflation'!SWU256/100</f>
        <v>0</v>
      </c>
      <c r="SVC7" s="62">
        <f>'Hist. country inflation'!SWV256/100</f>
        <v>0</v>
      </c>
      <c r="SVD7" s="62">
        <f>'Hist. country inflation'!SWW256/100</f>
        <v>0</v>
      </c>
      <c r="SVE7" s="62">
        <f>'Hist. country inflation'!SWX256/100</f>
        <v>0</v>
      </c>
      <c r="SVF7" s="62">
        <f>'Hist. country inflation'!SWY256/100</f>
        <v>0</v>
      </c>
      <c r="SVG7" s="62">
        <f>'Hist. country inflation'!SWZ256/100</f>
        <v>0</v>
      </c>
      <c r="SVH7" s="62">
        <f>'Hist. country inflation'!SXA256/100</f>
        <v>0</v>
      </c>
      <c r="SVI7" s="62">
        <f>'Hist. country inflation'!SXB256/100</f>
        <v>0</v>
      </c>
      <c r="SVJ7" s="62">
        <f>'Hist. country inflation'!SXC256/100</f>
        <v>0</v>
      </c>
      <c r="SVK7" s="62">
        <f>'Hist. country inflation'!SXD256/100</f>
        <v>0</v>
      </c>
      <c r="SVL7" s="62">
        <f>'Hist. country inflation'!SXE256/100</f>
        <v>0</v>
      </c>
      <c r="SVM7" s="62">
        <f>'Hist. country inflation'!SXF256/100</f>
        <v>0</v>
      </c>
      <c r="SVN7" s="62">
        <f>'Hist. country inflation'!SXG256/100</f>
        <v>0</v>
      </c>
      <c r="SVO7" s="62">
        <f>'Hist. country inflation'!SXH256/100</f>
        <v>0</v>
      </c>
      <c r="SVP7" s="62">
        <f>'Hist. country inflation'!SXI256/100</f>
        <v>0</v>
      </c>
      <c r="SVQ7" s="62">
        <f>'Hist. country inflation'!SXJ256/100</f>
        <v>0</v>
      </c>
      <c r="SVR7" s="62">
        <f>'Hist. country inflation'!SXK256/100</f>
        <v>0</v>
      </c>
      <c r="SVS7" s="62">
        <f>'Hist. country inflation'!SXL256/100</f>
        <v>0</v>
      </c>
      <c r="SVT7" s="62">
        <f>'Hist. country inflation'!SXM256/100</f>
        <v>0</v>
      </c>
      <c r="SVU7" s="62">
        <f>'Hist. country inflation'!SXN256/100</f>
        <v>0</v>
      </c>
      <c r="SVV7" s="62">
        <f>'Hist. country inflation'!SXO256/100</f>
        <v>0</v>
      </c>
      <c r="SVW7" s="62">
        <f>'Hist. country inflation'!SXP256/100</f>
        <v>0</v>
      </c>
      <c r="SVX7" s="62">
        <f>'Hist. country inflation'!SXQ256/100</f>
        <v>0</v>
      </c>
      <c r="SVY7" s="62">
        <f>'Hist. country inflation'!SXR256/100</f>
        <v>0</v>
      </c>
      <c r="SVZ7" s="62">
        <f>'Hist. country inflation'!SXS256/100</f>
        <v>0</v>
      </c>
      <c r="SWA7" s="62">
        <f>'Hist. country inflation'!SXT256/100</f>
        <v>0</v>
      </c>
      <c r="SWB7" s="62">
        <f>'Hist. country inflation'!SXU256/100</f>
        <v>0</v>
      </c>
      <c r="SWC7" s="62">
        <f>'Hist. country inflation'!SXV256/100</f>
        <v>0</v>
      </c>
      <c r="SWD7" s="62">
        <f>'Hist. country inflation'!SXW256/100</f>
        <v>0</v>
      </c>
      <c r="SWE7" s="62">
        <f>'Hist. country inflation'!SXX256/100</f>
        <v>0</v>
      </c>
      <c r="SWF7" s="62">
        <f>'Hist. country inflation'!SXY256/100</f>
        <v>0</v>
      </c>
      <c r="SWG7" s="62">
        <f>'Hist. country inflation'!SXZ256/100</f>
        <v>0</v>
      </c>
      <c r="SWH7" s="62">
        <f>'Hist. country inflation'!SYA256/100</f>
        <v>0</v>
      </c>
      <c r="SWI7" s="62">
        <f>'Hist. country inflation'!SYB256/100</f>
        <v>0</v>
      </c>
      <c r="SWJ7" s="62">
        <f>'Hist. country inflation'!SYC256/100</f>
        <v>0</v>
      </c>
      <c r="SWK7" s="62">
        <f>'Hist. country inflation'!SYD256/100</f>
        <v>0</v>
      </c>
      <c r="SWL7" s="62">
        <f>'Hist. country inflation'!SYE256/100</f>
        <v>0</v>
      </c>
      <c r="SWM7" s="62">
        <f>'Hist. country inflation'!SYF256/100</f>
        <v>0</v>
      </c>
      <c r="SWN7" s="62">
        <f>'Hist. country inflation'!SYG256/100</f>
        <v>0</v>
      </c>
      <c r="SWO7" s="62">
        <f>'Hist. country inflation'!SYH256/100</f>
        <v>0</v>
      </c>
      <c r="SWP7" s="62">
        <f>'Hist. country inflation'!SYI256/100</f>
        <v>0</v>
      </c>
      <c r="SWQ7" s="62">
        <f>'Hist. country inflation'!SYJ256/100</f>
        <v>0</v>
      </c>
      <c r="SWR7" s="62">
        <f>'Hist. country inflation'!SYK256/100</f>
        <v>0</v>
      </c>
      <c r="SWS7" s="62">
        <f>'Hist. country inflation'!SYL256/100</f>
        <v>0</v>
      </c>
      <c r="SWT7" s="62">
        <f>'Hist. country inflation'!SYM256/100</f>
        <v>0</v>
      </c>
      <c r="SWU7" s="62">
        <f>'Hist. country inflation'!SYN256/100</f>
        <v>0</v>
      </c>
      <c r="SWV7" s="62">
        <f>'Hist. country inflation'!SYO256/100</f>
        <v>0</v>
      </c>
      <c r="SWW7" s="62">
        <f>'Hist. country inflation'!SYP256/100</f>
        <v>0</v>
      </c>
      <c r="SWX7" s="62">
        <f>'Hist. country inflation'!SYQ256/100</f>
        <v>0</v>
      </c>
      <c r="SWY7" s="62">
        <f>'Hist. country inflation'!SYR256/100</f>
        <v>0</v>
      </c>
      <c r="SWZ7" s="62">
        <f>'Hist. country inflation'!SYS256/100</f>
        <v>0</v>
      </c>
      <c r="SXA7" s="62">
        <f>'Hist. country inflation'!SYT256/100</f>
        <v>0</v>
      </c>
      <c r="SXB7" s="62">
        <f>'Hist. country inflation'!SYU256/100</f>
        <v>0</v>
      </c>
      <c r="SXC7" s="62">
        <f>'Hist. country inflation'!SYV256/100</f>
        <v>0</v>
      </c>
      <c r="SXD7" s="62">
        <f>'Hist. country inflation'!SYW256/100</f>
        <v>0</v>
      </c>
      <c r="SXE7" s="62">
        <f>'Hist. country inflation'!SYX256/100</f>
        <v>0</v>
      </c>
      <c r="SXF7" s="62">
        <f>'Hist. country inflation'!SYY256/100</f>
        <v>0</v>
      </c>
      <c r="SXG7" s="62">
        <f>'Hist. country inflation'!SYZ256/100</f>
        <v>0</v>
      </c>
      <c r="SXH7" s="62">
        <f>'Hist. country inflation'!SZA256/100</f>
        <v>0</v>
      </c>
      <c r="SXI7" s="62">
        <f>'Hist. country inflation'!SZB256/100</f>
        <v>0</v>
      </c>
      <c r="SXJ7" s="62">
        <f>'Hist. country inflation'!SZC256/100</f>
        <v>0</v>
      </c>
      <c r="SXK7" s="62">
        <f>'Hist. country inflation'!SZD256/100</f>
        <v>0</v>
      </c>
      <c r="SXL7" s="62">
        <f>'Hist. country inflation'!SZE256/100</f>
        <v>0</v>
      </c>
      <c r="SXM7" s="62">
        <f>'Hist. country inflation'!SZF256/100</f>
        <v>0</v>
      </c>
      <c r="SXN7" s="62">
        <f>'Hist. country inflation'!SZG256/100</f>
        <v>0</v>
      </c>
      <c r="SXO7" s="62">
        <f>'Hist. country inflation'!SZH256/100</f>
        <v>0</v>
      </c>
      <c r="SXP7" s="62">
        <f>'Hist. country inflation'!SZI256/100</f>
        <v>0</v>
      </c>
      <c r="SXQ7" s="62">
        <f>'Hist. country inflation'!SZJ256/100</f>
        <v>0</v>
      </c>
      <c r="SXR7" s="62">
        <f>'Hist. country inflation'!SZK256/100</f>
        <v>0</v>
      </c>
      <c r="SXS7" s="62">
        <f>'Hist. country inflation'!SZL256/100</f>
        <v>0</v>
      </c>
      <c r="SXT7" s="62">
        <f>'Hist. country inflation'!SZM256/100</f>
        <v>0</v>
      </c>
      <c r="SXU7" s="62">
        <f>'Hist. country inflation'!SZN256/100</f>
        <v>0</v>
      </c>
      <c r="SXV7" s="62">
        <f>'Hist. country inflation'!SZO256/100</f>
        <v>0</v>
      </c>
      <c r="SXW7" s="62">
        <f>'Hist. country inflation'!SZP256/100</f>
        <v>0</v>
      </c>
      <c r="SXX7" s="62">
        <f>'Hist. country inflation'!SZQ256/100</f>
        <v>0</v>
      </c>
      <c r="SXY7" s="62">
        <f>'Hist. country inflation'!SZR256/100</f>
        <v>0</v>
      </c>
      <c r="SXZ7" s="62">
        <f>'Hist. country inflation'!SZS256/100</f>
        <v>0</v>
      </c>
      <c r="SYA7" s="62">
        <f>'Hist. country inflation'!SZT256/100</f>
        <v>0</v>
      </c>
      <c r="SYB7" s="62">
        <f>'Hist. country inflation'!SZU256/100</f>
        <v>0</v>
      </c>
      <c r="SYC7" s="62">
        <f>'Hist. country inflation'!SZV256/100</f>
        <v>0</v>
      </c>
      <c r="SYD7" s="62">
        <f>'Hist. country inflation'!SZW256/100</f>
        <v>0</v>
      </c>
      <c r="SYE7" s="62">
        <f>'Hist. country inflation'!SZX256/100</f>
        <v>0</v>
      </c>
      <c r="SYF7" s="62">
        <f>'Hist. country inflation'!SZY256/100</f>
        <v>0</v>
      </c>
      <c r="SYG7" s="62">
        <f>'Hist. country inflation'!SZZ256/100</f>
        <v>0</v>
      </c>
      <c r="SYH7" s="62">
        <f>'Hist. country inflation'!TAA256/100</f>
        <v>0</v>
      </c>
      <c r="SYI7" s="62">
        <f>'Hist. country inflation'!TAB256/100</f>
        <v>0</v>
      </c>
      <c r="SYJ7" s="62">
        <f>'Hist. country inflation'!TAC256/100</f>
        <v>0</v>
      </c>
      <c r="SYK7" s="62">
        <f>'Hist. country inflation'!TAD256/100</f>
        <v>0</v>
      </c>
      <c r="SYL7" s="62">
        <f>'Hist. country inflation'!TAE256/100</f>
        <v>0</v>
      </c>
      <c r="SYM7" s="62">
        <f>'Hist. country inflation'!TAF256/100</f>
        <v>0</v>
      </c>
      <c r="SYN7" s="62">
        <f>'Hist. country inflation'!TAG256/100</f>
        <v>0</v>
      </c>
      <c r="SYO7" s="62">
        <f>'Hist. country inflation'!TAH256/100</f>
        <v>0</v>
      </c>
      <c r="SYP7" s="62">
        <f>'Hist. country inflation'!TAI256/100</f>
        <v>0</v>
      </c>
      <c r="SYQ7" s="62">
        <f>'Hist. country inflation'!TAJ256/100</f>
        <v>0</v>
      </c>
      <c r="SYR7" s="62">
        <f>'Hist. country inflation'!TAK256/100</f>
        <v>0</v>
      </c>
      <c r="SYS7" s="62">
        <f>'Hist. country inflation'!TAL256/100</f>
        <v>0</v>
      </c>
      <c r="SYT7" s="62">
        <f>'Hist. country inflation'!TAM256/100</f>
        <v>0</v>
      </c>
      <c r="SYU7" s="62">
        <f>'Hist. country inflation'!TAN256/100</f>
        <v>0</v>
      </c>
      <c r="SYV7" s="62">
        <f>'Hist. country inflation'!TAO256/100</f>
        <v>0</v>
      </c>
      <c r="SYW7" s="62">
        <f>'Hist. country inflation'!TAP256/100</f>
        <v>0</v>
      </c>
      <c r="SYX7" s="62">
        <f>'Hist. country inflation'!TAQ256/100</f>
        <v>0</v>
      </c>
      <c r="SYY7" s="62">
        <f>'Hist. country inflation'!TAR256/100</f>
        <v>0</v>
      </c>
      <c r="SYZ7" s="62">
        <f>'Hist. country inflation'!TAS256/100</f>
        <v>0</v>
      </c>
      <c r="SZA7" s="62">
        <f>'Hist. country inflation'!TAT256/100</f>
        <v>0</v>
      </c>
      <c r="SZB7" s="62">
        <f>'Hist. country inflation'!TAU256/100</f>
        <v>0</v>
      </c>
      <c r="SZC7" s="62">
        <f>'Hist. country inflation'!TAV256/100</f>
        <v>0</v>
      </c>
      <c r="SZD7" s="62">
        <f>'Hist. country inflation'!TAW256/100</f>
        <v>0</v>
      </c>
      <c r="SZE7" s="62">
        <f>'Hist. country inflation'!TAX256/100</f>
        <v>0</v>
      </c>
      <c r="SZF7" s="62">
        <f>'Hist. country inflation'!TAY256/100</f>
        <v>0</v>
      </c>
      <c r="SZG7" s="62">
        <f>'Hist. country inflation'!TAZ256/100</f>
        <v>0</v>
      </c>
      <c r="SZH7" s="62">
        <f>'Hist. country inflation'!TBA256/100</f>
        <v>0</v>
      </c>
      <c r="SZI7" s="62">
        <f>'Hist. country inflation'!TBB256/100</f>
        <v>0</v>
      </c>
      <c r="SZJ7" s="62">
        <f>'Hist. country inflation'!TBC256/100</f>
        <v>0</v>
      </c>
      <c r="SZK7" s="62">
        <f>'Hist. country inflation'!TBD256/100</f>
        <v>0</v>
      </c>
      <c r="SZL7" s="62">
        <f>'Hist. country inflation'!TBE256/100</f>
        <v>0</v>
      </c>
      <c r="SZM7" s="62">
        <f>'Hist. country inflation'!TBF256/100</f>
        <v>0</v>
      </c>
      <c r="SZN7" s="62">
        <f>'Hist. country inflation'!TBG256/100</f>
        <v>0</v>
      </c>
      <c r="SZO7" s="62">
        <f>'Hist. country inflation'!TBH256/100</f>
        <v>0</v>
      </c>
      <c r="SZP7" s="62">
        <f>'Hist. country inflation'!TBI256/100</f>
        <v>0</v>
      </c>
      <c r="SZQ7" s="62">
        <f>'Hist. country inflation'!TBJ256/100</f>
        <v>0</v>
      </c>
      <c r="SZR7" s="62">
        <f>'Hist. country inflation'!TBK256/100</f>
        <v>0</v>
      </c>
      <c r="SZS7" s="62">
        <f>'Hist. country inflation'!TBL256/100</f>
        <v>0</v>
      </c>
      <c r="SZT7" s="62">
        <f>'Hist. country inflation'!TBM256/100</f>
        <v>0</v>
      </c>
      <c r="SZU7" s="62">
        <f>'Hist. country inflation'!TBN256/100</f>
        <v>0</v>
      </c>
      <c r="SZV7" s="62">
        <f>'Hist. country inflation'!TBO256/100</f>
        <v>0</v>
      </c>
      <c r="SZW7" s="62">
        <f>'Hist. country inflation'!TBP256/100</f>
        <v>0</v>
      </c>
      <c r="SZX7" s="62">
        <f>'Hist. country inflation'!TBQ256/100</f>
        <v>0</v>
      </c>
      <c r="SZY7" s="62">
        <f>'Hist. country inflation'!TBR256/100</f>
        <v>0</v>
      </c>
      <c r="SZZ7" s="62">
        <f>'Hist. country inflation'!TBS256/100</f>
        <v>0</v>
      </c>
      <c r="TAA7" s="62">
        <f>'Hist. country inflation'!TBT256/100</f>
        <v>0</v>
      </c>
      <c r="TAB7" s="62">
        <f>'Hist. country inflation'!TBU256/100</f>
        <v>0</v>
      </c>
      <c r="TAC7" s="62">
        <f>'Hist. country inflation'!TBV256/100</f>
        <v>0</v>
      </c>
      <c r="TAD7" s="62">
        <f>'Hist. country inflation'!TBW256/100</f>
        <v>0</v>
      </c>
      <c r="TAE7" s="62">
        <f>'Hist. country inflation'!TBX256/100</f>
        <v>0</v>
      </c>
      <c r="TAF7" s="62">
        <f>'Hist. country inflation'!TBY256/100</f>
        <v>0</v>
      </c>
      <c r="TAG7" s="62">
        <f>'Hist. country inflation'!TBZ256/100</f>
        <v>0</v>
      </c>
      <c r="TAH7" s="62">
        <f>'Hist. country inflation'!TCA256/100</f>
        <v>0</v>
      </c>
      <c r="TAI7" s="62">
        <f>'Hist. country inflation'!TCB256/100</f>
        <v>0</v>
      </c>
      <c r="TAJ7" s="62">
        <f>'Hist. country inflation'!TCC256/100</f>
        <v>0</v>
      </c>
      <c r="TAK7" s="62">
        <f>'Hist. country inflation'!TCD256/100</f>
        <v>0</v>
      </c>
      <c r="TAL7" s="62">
        <f>'Hist. country inflation'!TCE256/100</f>
        <v>0</v>
      </c>
      <c r="TAM7" s="62">
        <f>'Hist. country inflation'!TCF256/100</f>
        <v>0</v>
      </c>
      <c r="TAN7" s="62">
        <f>'Hist. country inflation'!TCG256/100</f>
        <v>0</v>
      </c>
      <c r="TAO7" s="62">
        <f>'Hist. country inflation'!TCH256/100</f>
        <v>0</v>
      </c>
      <c r="TAP7" s="62">
        <f>'Hist. country inflation'!TCI256/100</f>
        <v>0</v>
      </c>
      <c r="TAQ7" s="62">
        <f>'Hist. country inflation'!TCJ256/100</f>
        <v>0</v>
      </c>
      <c r="TAR7" s="62">
        <f>'Hist. country inflation'!TCK256/100</f>
        <v>0</v>
      </c>
      <c r="TAS7" s="62">
        <f>'Hist. country inflation'!TCL256/100</f>
        <v>0</v>
      </c>
      <c r="TAT7" s="62">
        <f>'Hist. country inflation'!TCM256/100</f>
        <v>0</v>
      </c>
      <c r="TAU7" s="62">
        <f>'Hist. country inflation'!TCN256/100</f>
        <v>0</v>
      </c>
      <c r="TAV7" s="62">
        <f>'Hist. country inflation'!TCO256/100</f>
        <v>0</v>
      </c>
      <c r="TAW7" s="62">
        <f>'Hist. country inflation'!TCP256/100</f>
        <v>0</v>
      </c>
      <c r="TAX7" s="62">
        <f>'Hist. country inflation'!TCQ256/100</f>
        <v>0</v>
      </c>
      <c r="TAY7" s="62">
        <f>'Hist. country inflation'!TCR256/100</f>
        <v>0</v>
      </c>
      <c r="TAZ7" s="62">
        <f>'Hist. country inflation'!TCS256/100</f>
        <v>0</v>
      </c>
      <c r="TBA7" s="62">
        <f>'Hist. country inflation'!TCT256/100</f>
        <v>0</v>
      </c>
      <c r="TBB7" s="62">
        <f>'Hist. country inflation'!TCU256/100</f>
        <v>0</v>
      </c>
      <c r="TBC7" s="62">
        <f>'Hist. country inflation'!TCV256/100</f>
        <v>0</v>
      </c>
      <c r="TBD7" s="62">
        <f>'Hist. country inflation'!TCW256/100</f>
        <v>0</v>
      </c>
      <c r="TBE7" s="62">
        <f>'Hist. country inflation'!TCX256/100</f>
        <v>0</v>
      </c>
      <c r="TBF7" s="62">
        <f>'Hist. country inflation'!TCY256/100</f>
        <v>0</v>
      </c>
      <c r="TBG7" s="62">
        <f>'Hist. country inflation'!TCZ256/100</f>
        <v>0</v>
      </c>
      <c r="TBH7" s="62">
        <f>'Hist. country inflation'!TDA256/100</f>
        <v>0</v>
      </c>
      <c r="TBI7" s="62">
        <f>'Hist. country inflation'!TDB256/100</f>
        <v>0</v>
      </c>
      <c r="TBJ7" s="62">
        <f>'Hist. country inflation'!TDC256/100</f>
        <v>0</v>
      </c>
      <c r="TBK7" s="62">
        <f>'Hist. country inflation'!TDD256/100</f>
        <v>0</v>
      </c>
      <c r="TBL7" s="62">
        <f>'Hist. country inflation'!TDE256/100</f>
        <v>0</v>
      </c>
      <c r="TBM7" s="62">
        <f>'Hist. country inflation'!TDF256/100</f>
        <v>0</v>
      </c>
      <c r="TBN7" s="62">
        <f>'Hist. country inflation'!TDG256/100</f>
        <v>0</v>
      </c>
      <c r="TBO7" s="62">
        <f>'Hist. country inflation'!TDH256/100</f>
        <v>0</v>
      </c>
      <c r="TBP7" s="62">
        <f>'Hist. country inflation'!TDI256/100</f>
        <v>0</v>
      </c>
      <c r="TBQ7" s="62">
        <f>'Hist. country inflation'!TDJ256/100</f>
        <v>0</v>
      </c>
      <c r="TBR7" s="62">
        <f>'Hist. country inflation'!TDK256/100</f>
        <v>0</v>
      </c>
      <c r="TBS7" s="62">
        <f>'Hist. country inflation'!TDL256/100</f>
        <v>0</v>
      </c>
      <c r="TBT7" s="62">
        <f>'Hist. country inflation'!TDM256/100</f>
        <v>0</v>
      </c>
      <c r="TBU7" s="62">
        <f>'Hist. country inflation'!TDN256/100</f>
        <v>0</v>
      </c>
      <c r="TBV7" s="62">
        <f>'Hist. country inflation'!TDO256/100</f>
        <v>0</v>
      </c>
      <c r="TBW7" s="62">
        <f>'Hist. country inflation'!TDP256/100</f>
        <v>0</v>
      </c>
      <c r="TBX7" s="62">
        <f>'Hist. country inflation'!TDQ256/100</f>
        <v>0</v>
      </c>
      <c r="TBY7" s="62">
        <f>'Hist. country inflation'!TDR256/100</f>
        <v>0</v>
      </c>
      <c r="TBZ7" s="62">
        <f>'Hist. country inflation'!TDS256/100</f>
        <v>0</v>
      </c>
      <c r="TCA7" s="62">
        <f>'Hist. country inflation'!TDT256/100</f>
        <v>0</v>
      </c>
      <c r="TCB7" s="62">
        <f>'Hist. country inflation'!TDU256/100</f>
        <v>0</v>
      </c>
      <c r="TCC7" s="62">
        <f>'Hist. country inflation'!TDV256/100</f>
        <v>0</v>
      </c>
      <c r="TCD7" s="62">
        <f>'Hist. country inflation'!TDW256/100</f>
        <v>0</v>
      </c>
      <c r="TCE7" s="62">
        <f>'Hist. country inflation'!TDX256/100</f>
        <v>0</v>
      </c>
      <c r="TCF7" s="62">
        <f>'Hist. country inflation'!TDY256/100</f>
        <v>0</v>
      </c>
      <c r="TCG7" s="62">
        <f>'Hist. country inflation'!TDZ256/100</f>
        <v>0</v>
      </c>
      <c r="TCH7" s="62">
        <f>'Hist. country inflation'!TEA256/100</f>
        <v>0</v>
      </c>
      <c r="TCI7" s="62">
        <f>'Hist. country inflation'!TEB256/100</f>
        <v>0</v>
      </c>
      <c r="TCJ7" s="62">
        <f>'Hist. country inflation'!TEC256/100</f>
        <v>0</v>
      </c>
      <c r="TCK7" s="62">
        <f>'Hist. country inflation'!TED256/100</f>
        <v>0</v>
      </c>
      <c r="TCL7" s="62">
        <f>'Hist. country inflation'!TEE256/100</f>
        <v>0</v>
      </c>
      <c r="TCM7" s="62">
        <f>'Hist. country inflation'!TEF256/100</f>
        <v>0</v>
      </c>
      <c r="TCN7" s="62">
        <f>'Hist. country inflation'!TEG256/100</f>
        <v>0</v>
      </c>
      <c r="TCO7" s="62">
        <f>'Hist. country inflation'!TEH256/100</f>
        <v>0</v>
      </c>
      <c r="TCP7" s="62">
        <f>'Hist. country inflation'!TEI256/100</f>
        <v>0</v>
      </c>
      <c r="TCQ7" s="62">
        <f>'Hist. country inflation'!TEJ256/100</f>
        <v>0</v>
      </c>
      <c r="TCR7" s="62">
        <f>'Hist. country inflation'!TEK256/100</f>
        <v>0</v>
      </c>
      <c r="TCS7" s="62">
        <f>'Hist. country inflation'!TEL256/100</f>
        <v>0</v>
      </c>
      <c r="TCT7" s="62">
        <f>'Hist. country inflation'!TEM256/100</f>
        <v>0</v>
      </c>
      <c r="TCU7" s="62">
        <f>'Hist. country inflation'!TEN256/100</f>
        <v>0</v>
      </c>
      <c r="TCV7" s="62">
        <f>'Hist. country inflation'!TEO256/100</f>
        <v>0</v>
      </c>
      <c r="TCW7" s="62">
        <f>'Hist. country inflation'!TEP256/100</f>
        <v>0</v>
      </c>
      <c r="TCX7" s="62">
        <f>'Hist. country inflation'!TEQ256/100</f>
        <v>0</v>
      </c>
      <c r="TCY7" s="62">
        <f>'Hist. country inflation'!TER256/100</f>
        <v>0</v>
      </c>
      <c r="TCZ7" s="62">
        <f>'Hist. country inflation'!TES256/100</f>
        <v>0</v>
      </c>
      <c r="TDA7" s="62">
        <f>'Hist. country inflation'!TET256/100</f>
        <v>0</v>
      </c>
      <c r="TDB7" s="62">
        <f>'Hist. country inflation'!TEU256/100</f>
        <v>0</v>
      </c>
      <c r="TDC7" s="62">
        <f>'Hist. country inflation'!TEV256/100</f>
        <v>0</v>
      </c>
      <c r="TDD7" s="62">
        <f>'Hist. country inflation'!TEW256/100</f>
        <v>0</v>
      </c>
      <c r="TDE7" s="62">
        <f>'Hist. country inflation'!TEX256/100</f>
        <v>0</v>
      </c>
      <c r="TDF7" s="62">
        <f>'Hist. country inflation'!TEY256/100</f>
        <v>0</v>
      </c>
      <c r="TDG7" s="62">
        <f>'Hist. country inflation'!TEZ256/100</f>
        <v>0</v>
      </c>
      <c r="TDH7" s="62">
        <f>'Hist. country inflation'!TFA256/100</f>
        <v>0</v>
      </c>
      <c r="TDI7" s="62">
        <f>'Hist. country inflation'!TFB256/100</f>
        <v>0</v>
      </c>
      <c r="TDJ7" s="62">
        <f>'Hist. country inflation'!TFC256/100</f>
        <v>0</v>
      </c>
      <c r="TDK7" s="62">
        <f>'Hist. country inflation'!TFD256/100</f>
        <v>0</v>
      </c>
      <c r="TDL7" s="62">
        <f>'Hist. country inflation'!TFE256/100</f>
        <v>0</v>
      </c>
      <c r="TDM7" s="62">
        <f>'Hist. country inflation'!TFF256/100</f>
        <v>0</v>
      </c>
      <c r="TDN7" s="62">
        <f>'Hist. country inflation'!TFG256/100</f>
        <v>0</v>
      </c>
      <c r="TDO7" s="62">
        <f>'Hist. country inflation'!TFH256/100</f>
        <v>0</v>
      </c>
      <c r="TDP7" s="62">
        <f>'Hist. country inflation'!TFI256/100</f>
        <v>0</v>
      </c>
      <c r="TDQ7" s="62">
        <f>'Hist. country inflation'!TFJ256/100</f>
        <v>0</v>
      </c>
      <c r="TDR7" s="62">
        <f>'Hist. country inflation'!TFK256/100</f>
        <v>0</v>
      </c>
      <c r="TDS7" s="62">
        <f>'Hist. country inflation'!TFL256/100</f>
        <v>0</v>
      </c>
      <c r="TDT7" s="62">
        <f>'Hist. country inflation'!TFM256/100</f>
        <v>0</v>
      </c>
      <c r="TDU7" s="62">
        <f>'Hist. country inflation'!TFN256/100</f>
        <v>0</v>
      </c>
      <c r="TDV7" s="62">
        <f>'Hist. country inflation'!TFO256/100</f>
        <v>0</v>
      </c>
      <c r="TDW7" s="62">
        <f>'Hist. country inflation'!TFP256/100</f>
        <v>0</v>
      </c>
      <c r="TDX7" s="62">
        <f>'Hist. country inflation'!TFQ256/100</f>
        <v>0</v>
      </c>
      <c r="TDY7" s="62">
        <f>'Hist. country inflation'!TFR256/100</f>
        <v>0</v>
      </c>
      <c r="TDZ7" s="62">
        <f>'Hist. country inflation'!TFS256/100</f>
        <v>0</v>
      </c>
      <c r="TEA7" s="62">
        <f>'Hist. country inflation'!TFT256/100</f>
        <v>0</v>
      </c>
      <c r="TEB7" s="62">
        <f>'Hist. country inflation'!TFU256/100</f>
        <v>0</v>
      </c>
      <c r="TEC7" s="62">
        <f>'Hist. country inflation'!TFV256/100</f>
        <v>0</v>
      </c>
      <c r="TED7" s="62">
        <f>'Hist. country inflation'!TFW256/100</f>
        <v>0</v>
      </c>
      <c r="TEE7" s="62">
        <f>'Hist. country inflation'!TFX256/100</f>
        <v>0</v>
      </c>
      <c r="TEF7" s="62">
        <f>'Hist. country inflation'!TFY256/100</f>
        <v>0</v>
      </c>
      <c r="TEG7" s="62">
        <f>'Hist. country inflation'!TFZ256/100</f>
        <v>0</v>
      </c>
      <c r="TEH7" s="62">
        <f>'Hist. country inflation'!TGA256/100</f>
        <v>0</v>
      </c>
      <c r="TEI7" s="62">
        <f>'Hist. country inflation'!TGB256/100</f>
        <v>0</v>
      </c>
      <c r="TEJ7" s="62">
        <f>'Hist. country inflation'!TGC256/100</f>
        <v>0</v>
      </c>
      <c r="TEK7" s="62">
        <f>'Hist. country inflation'!TGD256/100</f>
        <v>0</v>
      </c>
      <c r="TEL7" s="62">
        <f>'Hist. country inflation'!TGE256/100</f>
        <v>0</v>
      </c>
      <c r="TEM7" s="62">
        <f>'Hist. country inflation'!TGF256/100</f>
        <v>0</v>
      </c>
      <c r="TEN7" s="62">
        <f>'Hist. country inflation'!TGG256/100</f>
        <v>0</v>
      </c>
      <c r="TEO7" s="62">
        <f>'Hist. country inflation'!TGH256/100</f>
        <v>0</v>
      </c>
      <c r="TEP7" s="62">
        <f>'Hist. country inflation'!TGI256/100</f>
        <v>0</v>
      </c>
      <c r="TEQ7" s="62">
        <f>'Hist. country inflation'!TGJ256/100</f>
        <v>0</v>
      </c>
      <c r="TER7" s="62">
        <f>'Hist. country inflation'!TGK256/100</f>
        <v>0</v>
      </c>
      <c r="TES7" s="62">
        <f>'Hist. country inflation'!TGL256/100</f>
        <v>0</v>
      </c>
      <c r="TET7" s="62">
        <f>'Hist. country inflation'!TGM256/100</f>
        <v>0</v>
      </c>
      <c r="TEU7" s="62">
        <f>'Hist. country inflation'!TGN256/100</f>
        <v>0</v>
      </c>
      <c r="TEV7" s="62">
        <f>'Hist. country inflation'!TGO256/100</f>
        <v>0</v>
      </c>
      <c r="TEW7" s="62">
        <f>'Hist. country inflation'!TGP256/100</f>
        <v>0</v>
      </c>
      <c r="TEX7" s="62">
        <f>'Hist. country inflation'!TGQ256/100</f>
        <v>0</v>
      </c>
      <c r="TEY7" s="62">
        <f>'Hist. country inflation'!TGR256/100</f>
        <v>0</v>
      </c>
      <c r="TEZ7" s="62">
        <f>'Hist. country inflation'!TGS256/100</f>
        <v>0</v>
      </c>
      <c r="TFA7" s="62">
        <f>'Hist. country inflation'!TGT256/100</f>
        <v>0</v>
      </c>
      <c r="TFB7" s="62">
        <f>'Hist. country inflation'!TGU256/100</f>
        <v>0</v>
      </c>
      <c r="TFC7" s="62">
        <f>'Hist. country inflation'!TGV256/100</f>
        <v>0</v>
      </c>
      <c r="TFD7" s="62">
        <f>'Hist. country inflation'!TGW256/100</f>
        <v>0</v>
      </c>
      <c r="TFE7" s="62">
        <f>'Hist. country inflation'!TGX256/100</f>
        <v>0</v>
      </c>
      <c r="TFF7" s="62">
        <f>'Hist. country inflation'!TGY256/100</f>
        <v>0</v>
      </c>
      <c r="TFG7" s="62">
        <f>'Hist. country inflation'!TGZ256/100</f>
        <v>0</v>
      </c>
      <c r="TFH7" s="62">
        <f>'Hist. country inflation'!THA256/100</f>
        <v>0</v>
      </c>
      <c r="TFI7" s="62">
        <f>'Hist. country inflation'!THB256/100</f>
        <v>0</v>
      </c>
      <c r="TFJ7" s="62">
        <f>'Hist. country inflation'!THC256/100</f>
        <v>0</v>
      </c>
      <c r="TFK7" s="62">
        <f>'Hist. country inflation'!THD256/100</f>
        <v>0</v>
      </c>
      <c r="TFL7" s="62">
        <f>'Hist. country inflation'!THE256/100</f>
        <v>0</v>
      </c>
      <c r="TFM7" s="62">
        <f>'Hist. country inflation'!THF256/100</f>
        <v>0</v>
      </c>
      <c r="TFN7" s="62">
        <f>'Hist. country inflation'!THG256/100</f>
        <v>0</v>
      </c>
      <c r="TFO7" s="62">
        <f>'Hist. country inflation'!THH256/100</f>
        <v>0</v>
      </c>
      <c r="TFP7" s="62">
        <f>'Hist. country inflation'!THI256/100</f>
        <v>0</v>
      </c>
      <c r="TFQ7" s="62">
        <f>'Hist. country inflation'!THJ256/100</f>
        <v>0</v>
      </c>
      <c r="TFR7" s="62">
        <f>'Hist. country inflation'!THK256/100</f>
        <v>0</v>
      </c>
      <c r="TFS7" s="62">
        <f>'Hist. country inflation'!THL256/100</f>
        <v>0</v>
      </c>
      <c r="TFT7" s="62">
        <f>'Hist. country inflation'!THM256/100</f>
        <v>0</v>
      </c>
      <c r="TFU7" s="62">
        <f>'Hist. country inflation'!THN256/100</f>
        <v>0</v>
      </c>
      <c r="TFV7" s="62">
        <f>'Hist. country inflation'!THO256/100</f>
        <v>0</v>
      </c>
      <c r="TFW7" s="62">
        <f>'Hist. country inflation'!THP256/100</f>
        <v>0</v>
      </c>
      <c r="TFX7" s="62">
        <f>'Hist. country inflation'!THQ256/100</f>
        <v>0</v>
      </c>
      <c r="TFY7" s="62">
        <f>'Hist. country inflation'!THR256/100</f>
        <v>0</v>
      </c>
      <c r="TFZ7" s="62">
        <f>'Hist. country inflation'!THS256/100</f>
        <v>0</v>
      </c>
      <c r="TGA7" s="62">
        <f>'Hist. country inflation'!THT256/100</f>
        <v>0</v>
      </c>
      <c r="TGB7" s="62">
        <f>'Hist. country inflation'!THU256/100</f>
        <v>0</v>
      </c>
      <c r="TGC7" s="62">
        <f>'Hist. country inflation'!THV256/100</f>
        <v>0</v>
      </c>
      <c r="TGD7" s="62">
        <f>'Hist. country inflation'!THW256/100</f>
        <v>0</v>
      </c>
      <c r="TGE7" s="62">
        <f>'Hist. country inflation'!THX256/100</f>
        <v>0</v>
      </c>
      <c r="TGF7" s="62">
        <f>'Hist. country inflation'!THY256/100</f>
        <v>0</v>
      </c>
      <c r="TGG7" s="62">
        <f>'Hist. country inflation'!THZ256/100</f>
        <v>0</v>
      </c>
      <c r="TGH7" s="62">
        <f>'Hist. country inflation'!TIA256/100</f>
        <v>0</v>
      </c>
      <c r="TGI7" s="62">
        <f>'Hist. country inflation'!TIB256/100</f>
        <v>0</v>
      </c>
      <c r="TGJ7" s="62">
        <f>'Hist. country inflation'!TIC256/100</f>
        <v>0</v>
      </c>
      <c r="TGK7" s="62">
        <f>'Hist. country inflation'!TID256/100</f>
        <v>0</v>
      </c>
      <c r="TGL7" s="62">
        <f>'Hist. country inflation'!TIE256/100</f>
        <v>0</v>
      </c>
      <c r="TGM7" s="62">
        <f>'Hist. country inflation'!TIF256/100</f>
        <v>0</v>
      </c>
      <c r="TGN7" s="62">
        <f>'Hist. country inflation'!TIG256/100</f>
        <v>0</v>
      </c>
      <c r="TGO7" s="62">
        <f>'Hist. country inflation'!TIH256/100</f>
        <v>0</v>
      </c>
      <c r="TGP7" s="62">
        <f>'Hist. country inflation'!TII256/100</f>
        <v>0</v>
      </c>
      <c r="TGQ7" s="62">
        <f>'Hist. country inflation'!TIJ256/100</f>
        <v>0</v>
      </c>
      <c r="TGR7" s="62">
        <f>'Hist. country inflation'!TIK256/100</f>
        <v>0</v>
      </c>
      <c r="TGS7" s="62">
        <f>'Hist. country inflation'!TIL256/100</f>
        <v>0</v>
      </c>
      <c r="TGT7" s="62">
        <f>'Hist. country inflation'!TIM256/100</f>
        <v>0</v>
      </c>
      <c r="TGU7" s="62">
        <f>'Hist. country inflation'!TIN256/100</f>
        <v>0</v>
      </c>
      <c r="TGV7" s="62">
        <f>'Hist. country inflation'!TIO256/100</f>
        <v>0</v>
      </c>
      <c r="TGW7" s="62">
        <f>'Hist. country inflation'!TIP256/100</f>
        <v>0</v>
      </c>
      <c r="TGX7" s="62">
        <f>'Hist. country inflation'!TIQ256/100</f>
        <v>0</v>
      </c>
      <c r="TGY7" s="62">
        <f>'Hist. country inflation'!TIR256/100</f>
        <v>0</v>
      </c>
      <c r="TGZ7" s="62">
        <f>'Hist. country inflation'!TIS256/100</f>
        <v>0</v>
      </c>
      <c r="THA7" s="62">
        <f>'Hist. country inflation'!TIT256/100</f>
        <v>0</v>
      </c>
      <c r="THB7" s="62">
        <f>'Hist. country inflation'!TIU256/100</f>
        <v>0</v>
      </c>
      <c r="THC7" s="62">
        <f>'Hist. country inflation'!TIV256/100</f>
        <v>0</v>
      </c>
      <c r="THD7" s="62">
        <f>'Hist. country inflation'!TIW256/100</f>
        <v>0</v>
      </c>
      <c r="THE7" s="62">
        <f>'Hist. country inflation'!TIX256/100</f>
        <v>0</v>
      </c>
      <c r="THF7" s="62">
        <f>'Hist. country inflation'!TIY256/100</f>
        <v>0</v>
      </c>
      <c r="THG7" s="62">
        <f>'Hist. country inflation'!TIZ256/100</f>
        <v>0</v>
      </c>
      <c r="THH7" s="62">
        <f>'Hist. country inflation'!TJA256/100</f>
        <v>0</v>
      </c>
      <c r="THI7" s="62">
        <f>'Hist. country inflation'!TJB256/100</f>
        <v>0</v>
      </c>
      <c r="THJ7" s="62">
        <f>'Hist. country inflation'!TJC256/100</f>
        <v>0</v>
      </c>
      <c r="THK7" s="62">
        <f>'Hist. country inflation'!TJD256/100</f>
        <v>0</v>
      </c>
      <c r="THL7" s="62">
        <f>'Hist. country inflation'!TJE256/100</f>
        <v>0</v>
      </c>
      <c r="THM7" s="62">
        <f>'Hist. country inflation'!TJF256/100</f>
        <v>0</v>
      </c>
      <c r="THN7" s="62">
        <f>'Hist. country inflation'!TJG256/100</f>
        <v>0</v>
      </c>
      <c r="THO7" s="62">
        <f>'Hist. country inflation'!TJH256/100</f>
        <v>0</v>
      </c>
      <c r="THP7" s="62">
        <f>'Hist. country inflation'!TJI256/100</f>
        <v>0</v>
      </c>
      <c r="THQ7" s="62">
        <f>'Hist. country inflation'!TJJ256/100</f>
        <v>0</v>
      </c>
      <c r="THR7" s="62">
        <f>'Hist. country inflation'!TJK256/100</f>
        <v>0</v>
      </c>
      <c r="THS7" s="62">
        <f>'Hist. country inflation'!TJL256/100</f>
        <v>0</v>
      </c>
      <c r="THT7" s="62">
        <f>'Hist. country inflation'!TJM256/100</f>
        <v>0</v>
      </c>
      <c r="THU7" s="62">
        <f>'Hist. country inflation'!TJN256/100</f>
        <v>0</v>
      </c>
      <c r="THV7" s="62">
        <f>'Hist. country inflation'!TJO256/100</f>
        <v>0</v>
      </c>
      <c r="THW7" s="62">
        <f>'Hist. country inflation'!TJP256/100</f>
        <v>0</v>
      </c>
      <c r="THX7" s="62">
        <f>'Hist. country inflation'!TJQ256/100</f>
        <v>0</v>
      </c>
      <c r="THY7" s="62">
        <f>'Hist. country inflation'!TJR256/100</f>
        <v>0</v>
      </c>
      <c r="THZ7" s="62">
        <f>'Hist. country inflation'!TJS256/100</f>
        <v>0</v>
      </c>
      <c r="TIA7" s="62">
        <f>'Hist. country inflation'!TJT256/100</f>
        <v>0</v>
      </c>
      <c r="TIB7" s="62">
        <f>'Hist. country inflation'!TJU256/100</f>
        <v>0</v>
      </c>
      <c r="TIC7" s="62">
        <f>'Hist. country inflation'!TJV256/100</f>
        <v>0</v>
      </c>
      <c r="TID7" s="62">
        <f>'Hist. country inflation'!TJW256/100</f>
        <v>0</v>
      </c>
      <c r="TIE7" s="62">
        <f>'Hist. country inflation'!TJX256/100</f>
        <v>0</v>
      </c>
      <c r="TIF7" s="62">
        <f>'Hist. country inflation'!TJY256/100</f>
        <v>0</v>
      </c>
      <c r="TIG7" s="62">
        <f>'Hist. country inflation'!TJZ256/100</f>
        <v>0</v>
      </c>
      <c r="TIH7" s="62">
        <f>'Hist. country inflation'!TKA256/100</f>
        <v>0</v>
      </c>
      <c r="TII7" s="62">
        <f>'Hist. country inflation'!TKB256/100</f>
        <v>0</v>
      </c>
      <c r="TIJ7" s="62">
        <f>'Hist. country inflation'!TKC256/100</f>
        <v>0</v>
      </c>
      <c r="TIK7" s="62">
        <f>'Hist. country inflation'!TKD256/100</f>
        <v>0</v>
      </c>
      <c r="TIL7" s="62">
        <f>'Hist. country inflation'!TKE256/100</f>
        <v>0</v>
      </c>
      <c r="TIM7" s="62">
        <f>'Hist. country inflation'!TKF256/100</f>
        <v>0</v>
      </c>
      <c r="TIN7" s="62">
        <f>'Hist. country inflation'!TKG256/100</f>
        <v>0</v>
      </c>
      <c r="TIO7" s="62">
        <f>'Hist. country inflation'!TKH256/100</f>
        <v>0</v>
      </c>
      <c r="TIP7" s="62">
        <f>'Hist. country inflation'!TKI256/100</f>
        <v>0</v>
      </c>
      <c r="TIQ7" s="62">
        <f>'Hist. country inflation'!TKJ256/100</f>
        <v>0</v>
      </c>
      <c r="TIR7" s="62">
        <f>'Hist. country inflation'!TKK256/100</f>
        <v>0</v>
      </c>
      <c r="TIS7" s="62">
        <f>'Hist. country inflation'!TKL256/100</f>
        <v>0</v>
      </c>
      <c r="TIT7" s="62">
        <f>'Hist. country inflation'!TKM256/100</f>
        <v>0</v>
      </c>
      <c r="TIU7" s="62">
        <f>'Hist. country inflation'!TKN256/100</f>
        <v>0</v>
      </c>
      <c r="TIV7" s="62">
        <f>'Hist. country inflation'!TKO256/100</f>
        <v>0</v>
      </c>
      <c r="TIW7" s="62">
        <f>'Hist. country inflation'!TKP256/100</f>
        <v>0</v>
      </c>
      <c r="TIX7" s="62">
        <f>'Hist. country inflation'!TKQ256/100</f>
        <v>0</v>
      </c>
      <c r="TIY7" s="62">
        <f>'Hist. country inflation'!TKR256/100</f>
        <v>0</v>
      </c>
      <c r="TIZ7" s="62">
        <f>'Hist. country inflation'!TKS256/100</f>
        <v>0</v>
      </c>
      <c r="TJA7" s="62">
        <f>'Hist. country inflation'!TKT256/100</f>
        <v>0</v>
      </c>
      <c r="TJB7" s="62">
        <f>'Hist. country inflation'!TKU256/100</f>
        <v>0</v>
      </c>
      <c r="TJC7" s="62">
        <f>'Hist. country inflation'!TKV256/100</f>
        <v>0</v>
      </c>
      <c r="TJD7" s="62">
        <f>'Hist. country inflation'!TKW256/100</f>
        <v>0</v>
      </c>
      <c r="TJE7" s="62">
        <f>'Hist. country inflation'!TKX256/100</f>
        <v>0</v>
      </c>
      <c r="TJF7" s="62">
        <f>'Hist. country inflation'!TKY256/100</f>
        <v>0</v>
      </c>
      <c r="TJG7" s="62">
        <f>'Hist. country inflation'!TKZ256/100</f>
        <v>0</v>
      </c>
      <c r="TJH7" s="62">
        <f>'Hist. country inflation'!TLA256/100</f>
        <v>0</v>
      </c>
      <c r="TJI7" s="62">
        <f>'Hist. country inflation'!TLB256/100</f>
        <v>0</v>
      </c>
      <c r="TJJ7" s="62">
        <f>'Hist. country inflation'!TLC256/100</f>
        <v>0</v>
      </c>
      <c r="TJK7" s="62">
        <f>'Hist. country inflation'!TLD256/100</f>
        <v>0</v>
      </c>
      <c r="TJL7" s="62">
        <f>'Hist. country inflation'!TLE256/100</f>
        <v>0</v>
      </c>
      <c r="TJM7" s="62">
        <f>'Hist. country inflation'!TLF256/100</f>
        <v>0</v>
      </c>
      <c r="TJN7" s="62">
        <f>'Hist. country inflation'!TLG256/100</f>
        <v>0</v>
      </c>
      <c r="TJO7" s="62">
        <f>'Hist. country inflation'!TLH256/100</f>
        <v>0</v>
      </c>
      <c r="TJP7" s="62">
        <f>'Hist. country inflation'!TLI256/100</f>
        <v>0</v>
      </c>
      <c r="TJQ7" s="62">
        <f>'Hist. country inflation'!TLJ256/100</f>
        <v>0</v>
      </c>
      <c r="TJR7" s="62">
        <f>'Hist. country inflation'!TLK256/100</f>
        <v>0</v>
      </c>
      <c r="TJS7" s="62">
        <f>'Hist. country inflation'!TLL256/100</f>
        <v>0</v>
      </c>
      <c r="TJT7" s="62">
        <f>'Hist. country inflation'!TLM256/100</f>
        <v>0</v>
      </c>
      <c r="TJU7" s="62">
        <f>'Hist. country inflation'!TLN256/100</f>
        <v>0</v>
      </c>
      <c r="TJV7" s="62">
        <f>'Hist. country inflation'!TLO256/100</f>
        <v>0</v>
      </c>
      <c r="TJW7" s="62">
        <f>'Hist. country inflation'!TLP256/100</f>
        <v>0</v>
      </c>
      <c r="TJX7" s="62">
        <f>'Hist. country inflation'!TLQ256/100</f>
        <v>0</v>
      </c>
      <c r="TJY7" s="62">
        <f>'Hist. country inflation'!TLR256/100</f>
        <v>0</v>
      </c>
      <c r="TJZ7" s="62">
        <f>'Hist. country inflation'!TLS256/100</f>
        <v>0</v>
      </c>
      <c r="TKA7" s="62">
        <f>'Hist. country inflation'!TLT256/100</f>
        <v>0</v>
      </c>
      <c r="TKB7" s="62">
        <f>'Hist. country inflation'!TLU256/100</f>
        <v>0</v>
      </c>
      <c r="TKC7" s="62">
        <f>'Hist. country inflation'!TLV256/100</f>
        <v>0</v>
      </c>
      <c r="TKD7" s="62">
        <f>'Hist. country inflation'!TLW256/100</f>
        <v>0</v>
      </c>
      <c r="TKE7" s="62">
        <f>'Hist. country inflation'!TLX256/100</f>
        <v>0</v>
      </c>
      <c r="TKF7" s="62">
        <f>'Hist. country inflation'!TLY256/100</f>
        <v>0</v>
      </c>
      <c r="TKG7" s="62">
        <f>'Hist. country inflation'!TLZ256/100</f>
        <v>0</v>
      </c>
      <c r="TKH7" s="62">
        <f>'Hist. country inflation'!TMA256/100</f>
        <v>0</v>
      </c>
      <c r="TKI7" s="62">
        <f>'Hist. country inflation'!TMB256/100</f>
        <v>0</v>
      </c>
      <c r="TKJ7" s="62">
        <f>'Hist. country inflation'!TMC256/100</f>
        <v>0</v>
      </c>
      <c r="TKK7" s="62">
        <f>'Hist. country inflation'!TMD256/100</f>
        <v>0</v>
      </c>
      <c r="TKL7" s="62">
        <f>'Hist. country inflation'!TME256/100</f>
        <v>0</v>
      </c>
      <c r="TKM7" s="62">
        <f>'Hist. country inflation'!TMF256/100</f>
        <v>0</v>
      </c>
      <c r="TKN7" s="62">
        <f>'Hist. country inflation'!TMG256/100</f>
        <v>0</v>
      </c>
      <c r="TKO7" s="62">
        <f>'Hist. country inflation'!TMH256/100</f>
        <v>0</v>
      </c>
      <c r="TKP7" s="62">
        <f>'Hist. country inflation'!TMI256/100</f>
        <v>0</v>
      </c>
      <c r="TKQ7" s="62">
        <f>'Hist. country inflation'!TMJ256/100</f>
        <v>0</v>
      </c>
      <c r="TKR7" s="62">
        <f>'Hist. country inflation'!TMK256/100</f>
        <v>0</v>
      </c>
      <c r="TKS7" s="62">
        <f>'Hist. country inflation'!TML256/100</f>
        <v>0</v>
      </c>
      <c r="TKT7" s="62">
        <f>'Hist. country inflation'!TMM256/100</f>
        <v>0</v>
      </c>
      <c r="TKU7" s="62">
        <f>'Hist. country inflation'!TMN256/100</f>
        <v>0</v>
      </c>
      <c r="TKV7" s="62">
        <f>'Hist. country inflation'!TMO256/100</f>
        <v>0</v>
      </c>
      <c r="TKW7" s="62">
        <f>'Hist. country inflation'!TMP256/100</f>
        <v>0</v>
      </c>
      <c r="TKX7" s="62">
        <f>'Hist. country inflation'!TMQ256/100</f>
        <v>0</v>
      </c>
      <c r="TKY7" s="62">
        <f>'Hist. country inflation'!TMR256/100</f>
        <v>0</v>
      </c>
      <c r="TKZ7" s="62">
        <f>'Hist. country inflation'!TMS256/100</f>
        <v>0</v>
      </c>
      <c r="TLA7" s="62">
        <f>'Hist. country inflation'!TMT256/100</f>
        <v>0</v>
      </c>
      <c r="TLB7" s="62">
        <f>'Hist. country inflation'!TMU256/100</f>
        <v>0</v>
      </c>
      <c r="TLC7" s="62">
        <f>'Hist. country inflation'!TMV256/100</f>
        <v>0</v>
      </c>
      <c r="TLD7" s="62">
        <f>'Hist. country inflation'!TMW256/100</f>
        <v>0</v>
      </c>
      <c r="TLE7" s="62">
        <f>'Hist. country inflation'!TMX256/100</f>
        <v>0</v>
      </c>
      <c r="TLF7" s="62">
        <f>'Hist. country inflation'!TMY256/100</f>
        <v>0</v>
      </c>
      <c r="TLG7" s="62">
        <f>'Hist. country inflation'!TMZ256/100</f>
        <v>0</v>
      </c>
      <c r="TLH7" s="62">
        <f>'Hist. country inflation'!TNA256/100</f>
        <v>0</v>
      </c>
      <c r="TLI7" s="62">
        <f>'Hist. country inflation'!TNB256/100</f>
        <v>0</v>
      </c>
      <c r="TLJ7" s="62">
        <f>'Hist. country inflation'!TNC256/100</f>
        <v>0</v>
      </c>
      <c r="TLK7" s="62">
        <f>'Hist. country inflation'!TND256/100</f>
        <v>0</v>
      </c>
      <c r="TLL7" s="62">
        <f>'Hist. country inflation'!TNE256/100</f>
        <v>0</v>
      </c>
      <c r="TLM7" s="62">
        <f>'Hist. country inflation'!TNF256/100</f>
        <v>0</v>
      </c>
      <c r="TLN7" s="62">
        <f>'Hist. country inflation'!TNG256/100</f>
        <v>0</v>
      </c>
      <c r="TLO7" s="62">
        <f>'Hist. country inflation'!TNH256/100</f>
        <v>0</v>
      </c>
      <c r="TLP7" s="62">
        <f>'Hist. country inflation'!TNI256/100</f>
        <v>0</v>
      </c>
      <c r="TLQ7" s="62">
        <f>'Hist. country inflation'!TNJ256/100</f>
        <v>0</v>
      </c>
      <c r="TLR7" s="62">
        <f>'Hist. country inflation'!TNK256/100</f>
        <v>0</v>
      </c>
      <c r="TLS7" s="62">
        <f>'Hist. country inflation'!TNL256/100</f>
        <v>0</v>
      </c>
      <c r="TLT7" s="62">
        <f>'Hist. country inflation'!TNM256/100</f>
        <v>0</v>
      </c>
      <c r="TLU7" s="62">
        <f>'Hist. country inflation'!TNN256/100</f>
        <v>0</v>
      </c>
      <c r="TLV7" s="62">
        <f>'Hist. country inflation'!TNO256/100</f>
        <v>0</v>
      </c>
      <c r="TLW7" s="62">
        <f>'Hist. country inflation'!TNP256/100</f>
        <v>0</v>
      </c>
      <c r="TLX7" s="62">
        <f>'Hist. country inflation'!TNQ256/100</f>
        <v>0</v>
      </c>
      <c r="TLY7" s="62">
        <f>'Hist. country inflation'!TNR256/100</f>
        <v>0</v>
      </c>
      <c r="TLZ7" s="62">
        <f>'Hist. country inflation'!TNS256/100</f>
        <v>0</v>
      </c>
      <c r="TMA7" s="62">
        <f>'Hist. country inflation'!TNT256/100</f>
        <v>0</v>
      </c>
      <c r="TMB7" s="62">
        <f>'Hist. country inflation'!TNU256/100</f>
        <v>0</v>
      </c>
      <c r="TMC7" s="62">
        <f>'Hist. country inflation'!TNV256/100</f>
        <v>0</v>
      </c>
      <c r="TMD7" s="62">
        <f>'Hist. country inflation'!TNW256/100</f>
        <v>0</v>
      </c>
      <c r="TME7" s="62">
        <f>'Hist. country inflation'!TNX256/100</f>
        <v>0</v>
      </c>
      <c r="TMF7" s="62">
        <f>'Hist. country inflation'!TNY256/100</f>
        <v>0</v>
      </c>
      <c r="TMG7" s="62">
        <f>'Hist. country inflation'!TNZ256/100</f>
        <v>0</v>
      </c>
      <c r="TMH7" s="62">
        <f>'Hist. country inflation'!TOA256/100</f>
        <v>0</v>
      </c>
      <c r="TMI7" s="62">
        <f>'Hist. country inflation'!TOB256/100</f>
        <v>0</v>
      </c>
      <c r="TMJ7" s="62">
        <f>'Hist. country inflation'!TOC256/100</f>
        <v>0</v>
      </c>
      <c r="TMK7" s="62">
        <f>'Hist. country inflation'!TOD256/100</f>
        <v>0</v>
      </c>
      <c r="TML7" s="62">
        <f>'Hist. country inflation'!TOE256/100</f>
        <v>0</v>
      </c>
      <c r="TMM7" s="62">
        <f>'Hist. country inflation'!TOF256/100</f>
        <v>0</v>
      </c>
      <c r="TMN7" s="62">
        <f>'Hist. country inflation'!TOG256/100</f>
        <v>0</v>
      </c>
      <c r="TMO7" s="62">
        <f>'Hist. country inflation'!TOH256/100</f>
        <v>0</v>
      </c>
      <c r="TMP7" s="62">
        <f>'Hist. country inflation'!TOI256/100</f>
        <v>0</v>
      </c>
      <c r="TMQ7" s="62">
        <f>'Hist. country inflation'!TOJ256/100</f>
        <v>0</v>
      </c>
      <c r="TMR7" s="62">
        <f>'Hist. country inflation'!TOK256/100</f>
        <v>0</v>
      </c>
      <c r="TMS7" s="62">
        <f>'Hist. country inflation'!TOL256/100</f>
        <v>0</v>
      </c>
      <c r="TMT7" s="62">
        <f>'Hist. country inflation'!TOM256/100</f>
        <v>0</v>
      </c>
      <c r="TMU7" s="62">
        <f>'Hist. country inflation'!TON256/100</f>
        <v>0</v>
      </c>
      <c r="TMV7" s="62">
        <f>'Hist. country inflation'!TOO256/100</f>
        <v>0</v>
      </c>
      <c r="TMW7" s="62">
        <f>'Hist. country inflation'!TOP256/100</f>
        <v>0</v>
      </c>
      <c r="TMX7" s="62">
        <f>'Hist. country inflation'!TOQ256/100</f>
        <v>0</v>
      </c>
      <c r="TMY7" s="62">
        <f>'Hist. country inflation'!TOR256/100</f>
        <v>0</v>
      </c>
      <c r="TMZ7" s="62">
        <f>'Hist. country inflation'!TOS256/100</f>
        <v>0</v>
      </c>
      <c r="TNA7" s="62">
        <f>'Hist. country inflation'!TOT256/100</f>
        <v>0</v>
      </c>
      <c r="TNB7" s="62">
        <f>'Hist. country inflation'!TOU256/100</f>
        <v>0</v>
      </c>
      <c r="TNC7" s="62">
        <f>'Hist. country inflation'!TOV256/100</f>
        <v>0</v>
      </c>
      <c r="TND7" s="62">
        <f>'Hist. country inflation'!TOW256/100</f>
        <v>0</v>
      </c>
      <c r="TNE7" s="62">
        <f>'Hist. country inflation'!TOX256/100</f>
        <v>0</v>
      </c>
      <c r="TNF7" s="62">
        <f>'Hist. country inflation'!TOY256/100</f>
        <v>0</v>
      </c>
      <c r="TNG7" s="62">
        <f>'Hist. country inflation'!TOZ256/100</f>
        <v>0</v>
      </c>
      <c r="TNH7" s="62">
        <f>'Hist. country inflation'!TPA256/100</f>
        <v>0</v>
      </c>
      <c r="TNI7" s="62">
        <f>'Hist. country inflation'!TPB256/100</f>
        <v>0</v>
      </c>
      <c r="TNJ7" s="62">
        <f>'Hist. country inflation'!TPC256/100</f>
        <v>0</v>
      </c>
      <c r="TNK7" s="62">
        <f>'Hist. country inflation'!TPD256/100</f>
        <v>0</v>
      </c>
      <c r="TNL7" s="62">
        <f>'Hist. country inflation'!TPE256/100</f>
        <v>0</v>
      </c>
      <c r="TNM7" s="62">
        <f>'Hist. country inflation'!TPF256/100</f>
        <v>0</v>
      </c>
      <c r="TNN7" s="62">
        <f>'Hist. country inflation'!TPG256/100</f>
        <v>0</v>
      </c>
      <c r="TNO7" s="62">
        <f>'Hist. country inflation'!TPH256/100</f>
        <v>0</v>
      </c>
      <c r="TNP7" s="62">
        <f>'Hist. country inflation'!TPI256/100</f>
        <v>0</v>
      </c>
      <c r="TNQ7" s="62">
        <f>'Hist. country inflation'!TPJ256/100</f>
        <v>0</v>
      </c>
      <c r="TNR7" s="62">
        <f>'Hist. country inflation'!TPK256/100</f>
        <v>0</v>
      </c>
      <c r="TNS7" s="62">
        <f>'Hist. country inflation'!TPL256/100</f>
        <v>0</v>
      </c>
      <c r="TNT7" s="62">
        <f>'Hist. country inflation'!TPM256/100</f>
        <v>0</v>
      </c>
      <c r="TNU7" s="62">
        <f>'Hist. country inflation'!TPN256/100</f>
        <v>0</v>
      </c>
      <c r="TNV7" s="62">
        <f>'Hist. country inflation'!TPO256/100</f>
        <v>0</v>
      </c>
      <c r="TNW7" s="62">
        <f>'Hist. country inflation'!TPP256/100</f>
        <v>0</v>
      </c>
      <c r="TNX7" s="62">
        <f>'Hist. country inflation'!TPQ256/100</f>
        <v>0</v>
      </c>
      <c r="TNY7" s="62">
        <f>'Hist. country inflation'!TPR256/100</f>
        <v>0</v>
      </c>
      <c r="TNZ7" s="62">
        <f>'Hist. country inflation'!TPS256/100</f>
        <v>0</v>
      </c>
      <c r="TOA7" s="62">
        <f>'Hist. country inflation'!TPT256/100</f>
        <v>0</v>
      </c>
      <c r="TOB7" s="62">
        <f>'Hist. country inflation'!TPU256/100</f>
        <v>0</v>
      </c>
      <c r="TOC7" s="62">
        <f>'Hist. country inflation'!TPV256/100</f>
        <v>0</v>
      </c>
      <c r="TOD7" s="62">
        <f>'Hist. country inflation'!TPW256/100</f>
        <v>0</v>
      </c>
      <c r="TOE7" s="62">
        <f>'Hist. country inflation'!TPX256/100</f>
        <v>0</v>
      </c>
      <c r="TOF7" s="62">
        <f>'Hist. country inflation'!TPY256/100</f>
        <v>0</v>
      </c>
      <c r="TOG7" s="62">
        <f>'Hist. country inflation'!TPZ256/100</f>
        <v>0</v>
      </c>
      <c r="TOH7" s="62">
        <f>'Hist. country inflation'!TQA256/100</f>
        <v>0</v>
      </c>
      <c r="TOI7" s="62">
        <f>'Hist. country inflation'!TQB256/100</f>
        <v>0</v>
      </c>
      <c r="TOJ7" s="62">
        <f>'Hist. country inflation'!TQC256/100</f>
        <v>0</v>
      </c>
      <c r="TOK7" s="62">
        <f>'Hist. country inflation'!TQD256/100</f>
        <v>0</v>
      </c>
      <c r="TOL7" s="62">
        <f>'Hist. country inflation'!TQE256/100</f>
        <v>0</v>
      </c>
      <c r="TOM7" s="62">
        <f>'Hist. country inflation'!TQF256/100</f>
        <v>0</v>
      </c>
      <c r="TON7" s="62">
        <f>'Hist. country inflation'!TQG256/100</f>
        <v>0</v>
      </c>
      <c r="TOO7" s="62">
        <f>'Hist. country inflation'!TQH256/100</f>
        <v>0</v>
      </c>
      <c r="TOP7" s="62">
        <f>'Hist. country inflation'!TQI256/100</f>
        <v>0</v>
      </c>
      <c r="TOQ7" s="62">
        <f>'Hist. country inflation'!TQJ256/100</f>
        <v>0</v>
      </c>
      <c r="TOR7" s="62">
        <f>'Hist. country inflation'!TQK256/100</f>
        <v>0</v>
      </c>
      <c r="TOS7" s="62">
        <f>'Hist. country inflation'!TQL256/100</f>
        <v>0</v>
      </c>
      <c r="TOT7" s="62">
        <f>'Hist. country inflation'!TQM256/100</f>
        <v>0</v>
      </c>
      <c r="TOU7" s="62">
        <f>'Hist. country inflation'!TQN256/100</f>
        <v>0</v>
      </c>
      <c r="TOV7" s="62">
        <f>'Hist. country inflation'!TQO256/100</f>
        <v>0</v>
      </c>
      <c r="TOW7" s="62">
        <f>'Hist. country inflation'!TQP256/100</f>
        <v>0</v>
      </c>
      <c r="TOX7" s="62">
        <f>'Hist. country inflation'!TQQ256/100</f>
        <v>0</v>
      </c>
      <c r="TOY7" s="62">
        <f>'Hist. country inflation'!TQR256/100</f>
        <v>0</v>
      </c>
      <c r="TOZ7" s="62">
        <f>'Hist. country inflation'!TQS256/100</f>
        <v>0</v>
      </c>
      <c r="TPA7" s="62">
        <f>'Hist. country inflation'!TQT256/100</f>
        <v>0</v>
      </c>
      <c r="TPB7" s="62">
        <f>'Hist. country inflation'!TQU256/100</f>
        <v>0</v>
      </c>
      <c r="TPC7" s="62">
        <f>'Hist. country inflation'!TQV256/100</f>
        <v>0</v>
      </c>
      <c r="TPD7" s="62">
        <f>'Hist. country inflation'!TQW256/100</f>
        <v>0</v>
      </c>
      <c r="TPE7" s="62">
        <f>'Hist. country inflation'!TQX256/100</f>
        <v>0</v>
      </c>
      <c r="TPF7" s="62">
        <f>'Hist. country inflation'!TQY256/100</f>
        <v>0</v>
      </c>
      <c r="TPG7" s="62">
        <f>'Hist. country inflation'!TQZ256/100</f>
        <v>0</v>
      </c>
      <c r="TPH7" s="62">
        <f>'Hist. country inflation'!TRA256/100</f>
        <v>0</v>
      </c>
      <c r="TPI7" s="62">
        <f>'Hist. country inflation'!TRB256/100</f>
        <v>0</v>
      </c>
      <c r="TPJ7" s="62">
        <f>'Hist. country inflation'!TRC256/100</f>
        <v>0</v>
      </c>
      <c r="TPK7" s="62">
        <f>'Hist. country inflation'!TRD256/100</f>
        <v>0</v>
      </c>
      <c r="TPL7" s="62">
        <f>'Hist. country inflation'!TRE256/100</f>
        <v>0</v>
      </c>
      <c r="TPM7" s="62">
        <f>'Hist. country inflation'!TRF256/100</f>
        <v>0</v>
      </c>
      <c r="TPN7" s="62">
        <f>'Hist. country inflation'!TRG256/100</f>
        <v>0</v>
      </c>
      <c r="TPO7" s="62">
        <f>'Hist. country inflation'!TRH256/100</f>
        <v>0</v>
      </c>
      <c r="TPP7" s="62">
        <f>'Hist. country inflation'!TRI256/100</f>
        <v>0</v>
      </c>
      <c r="TPQ7" s="62">
        <f>'Hist. country inflation'!TRJ256/100</f>
        <v>0</v>
      </c>
      <c r="TPR7" s="62">
        <f>'Hist. country inflation'!TRK256/100</f>
        <v>0</v>
      </c>
      <c r="TPS7" s="62">
        <f>'Hist. country inflation'!TRL256/100</f>
        <v>0</v>
      </c>
      <c r="TPT7" s="62">
        <f>'Hist. country inflation'!TRM256/100</f>
        <v>0</v>
      </c>
      <c r="TPU7" s="62">
        <f>'Hist. country inflation'!TRN256/100</f>
        <v>0</v>
      </c>
      <c r="TPV7" s="62">
        <f>'Hist. country inflation'!TRO256/100</f>
        <v>0</v>
      </c>
      <c r="TPW7" s="62">
        <f>'Hist. country inflation'!TRP256/100</f>
        <v>0</v>
      </c>
      <c r="TPX7" s="62">
        <f>'Hist. country inflation'!TRQ256/100</f>
        <v>0</v>
      </c>
      <c r="TPY7" s="62">
        <f>'Hist. country inflation'!TRR256/100</f>
        <v>0</v>
      </c>
      <c r="TPZ7" s="62">
        <f>'Hist. country inflation'!TRS256/100</f>
        <v>0</v>
      </c>
      <c r="TQA7" s="62">
        <f>'Hist. country inflation'!TRT256/100</f>
        <v>0</v>
      </c>
      <c r="TQB7" s="62">
        <f>'Hist. country inflation'!TRU256/100</f>
        <v>0</v>
      </c>
      <c r="TQC7" s="62">
        <f>'Hist. country inflation'!TRV256/100</f>
        <v>0</v>
      </c>
      <c r="TQD7" s="62">
        <f>'Hist. country inflation'!TRW256/100</f>
        <v>0</v>
      </c>
      <c r="TQE7" s="62">
        <f>'Hist. country inflation'!TRX256/100</f>
        <v>0</v>
      </c>
      <c r="TQF7" s="62">
        <f>'Hist. country inflation'!TRY256/100</f>
        <v>0</v>
      </c>
      <c r="TQG7" s="62">
        <f>'Hist. country inflation'!TRZ256/100</f>
        <v>0</v>
      </c>
      <c r="TQH7" s="62">
        <f>'Hist. country inflation'!TSA256/100</f>
        <v>0</v>
      </c>
      <c r="TQI7" s="62">
        <f>'Hist. country inflation'!TSB256/100</f>
        <v>0</v>
      </c>
      <c r="TQJ7" s="62">
        <f>'Hist. country inflation'!TSC256/100</f>
        <v>0</v>
      </c>
      <c r="TQK7" s="62">
        <f>'Hist. country inflation'!TSD256/100</f>
        <v>0</v>
      </c>
      <c r="TQL7" s="62">
        <f>'Hist. country inflation'!TSE256/100</f>
        <v>0</v>
      </c>
      <c r="TQM7" s="62">
        <f>'Hist. country inflation'!TSF256/100</f>
        <v>0</v>
      </c>
      <c r="TQN7" s="62">
        <f>'Hist. country inflation'!TSG256/100</f>
        <v>0</v>
      </c>
      <c r="TQO7" s="62">
        <f>'Hist. country inflation'!TSH256/100</f>
        <v>0</v>
      </c>
      <c r="TQP7" s="62">
        <f>'Hist. country inflation'!TSI256/100</f>
        <v>0</v>
      </c>
      <c r="TQQ7" s="62">
        <f>'Hist. country inflation'!TSJ256/100</f>
        <v>0</v>
      </c>
      <c r="TQR7" s="62">
        <f>'Hist. country inflation'!TSK256/100</f>
        <v>0</v>
      </c>
      <c r="TQS7" s="62">
        <f>'Hist. country inflation'!TSL256/100</f>
        <v>0</v>
      </c>
      <c r="TQT7" s="62">
        <f>'Hist. country inflation'!TSM256/100</f>
        <v>0</v>
      </c>
      <c r="TQU7" s="62">
        <f>'Hist. country inflation'!TSN256/100</f>
        <v>0</v>
      </c>
      <c r="TQV7" s="62">
        <f>'Hist. country inflation'!TSO256/100</f>
        <v>0</v>
      </c>
      <c r="TQW7" s="62">
        <f>'Hist. country inflation'!TSP256/100</f>
        <v>0</v>
      </c>
      <c r="TQX7" s="62">
        <f>'Hist. country inflation'!TSQ256/100</f>
        <v>0</v>
      </c>
      <c r="TQY7" s="62">
        <f>'Hist. country inflation'!TSR256/100</f>
        <v>0</v>
      </c>
      <c r="TQZ7" s="62">
        <f>'Hist. country inflation'!TSS256/100</f>
        <v>0</v>
      </c>
      <c r="TRA7" s="62">
        <f>'Hist. country inflation'!TST256/100</f>
        <v>0</v>
      </c>
      <c r="TRB7" s="62">
        <f>'Hist. country inflation'!TSU256/100</f>
        <v>0</v>
      </c>
      <c r="TRC7" s="62">
        <f>'Hist. country inflation'!TSV256/100</f>
        <v>0</v>
      </c>
      <c r="TRD7" s="62">
        <f>'Hist. country inflation'!TSW256/100</f>
        <v>0</v>
      </c>
      <c r="TRE7" s="62">
        <f>'Hist. country inflation'!TSX256/100</f>
        <v>0</v>
      </c>
      <c r="TRF7" s="62">
        <f>'Hist. country inflation'!TSY256/100</f>
        <v>0</v>
      </c>
      <c r="TRG7" s="62">
        <f>'Hist. country inflation'!TSZ256/100</f>
        <v>0</v>
      </c>
      <c r="TRH7" s="62">
        <f>'Hist. country inflation'!TTA256/100</f>
        <v>0</v>
      </c>
      <c r="TRI7" s="62">
        <f>'Hist. country inflation'!TTB256/100</f>
        <v>0</v>
      </c>
      <c r="TRJ7" s="62">
        <f>'Hist. country inflation'!TTC256/100</f>
        <v>0</v>
      </c>
      <c r="TRK7" s="62">
        <f>'Hist. country inflation'!TTD256/100</f>
        <v>0</v>
      </c>
      <c r="TRL7" s="62">
        <f>'Hist. country inflation'!TTE256/100</f>
        <v>0</v>
      </c>
      <c r="TRM7" s="62">
        <f>'Hist. country inflation'!TTF256/100</f>
        <v>0</v>
      </c>
      <c r="TRN7" s="62">
        <f>'Hist. country inflation'!TTG256/100</f>
        <v>0</v>
      </c>
      <c r="TRO7" s="62">
        <f>'Hist. country inflation'!TTH256/100</f>
        <v>0</v>
      </c>
      <c r="TRP7" s="62">
        <f>'Hist. country inflation'!TTI256/100</f>
        <v>0</v>
      </c>
      <c r="TRQ7" s="62">
        <f>'Hist. country inflation'!TTJ256/100</f>
        <v>0</v>
      </c>
      <c r="TRR7" s="62">
        <f>'Hist. country inflation'!TTK256/100</f>
        <v>0</v>
      </c>
      <c r="TRS7" s="62">
        <f>'Hist. country inflation'!TTL256/100</f>
        <v>0</v>
      </c>
      <c r="TRT7" s="62">
        <f>'Hist. country inflation'!TTM256/100</f>
        <v>0</v>
      </c>
      <c r="TRU7" s="62">
        <f>'Hist. country inflation'!TTN256/100</f>
        <v>0</v>
      </c>
      <c r="TRV7" s="62">
        <f>'Hist. country inflation'!TTO256/100</f>
        <v>0</v>
      </c>
      <c r="TRW7" s="62">
        <f>'Hist. country inflation'!TTP256/100</f>
        <v>0</v>
      </c>
      <c r="TRX7" s="62">
        <f>'Hist. country inflation'!TTQ256/100</f>
        <v>0</v>
      </c>
      <c r="TRY7" s="62">
        <f>'Hist. country inflation'!TTR256/100</f>
        <v>0</v>
      </c>
      <c r="TRZ7" s="62">
        <f>'Hist. country inflation'!TTS256/100</f>
        <v>0</v>
      </c>
      <c r="TSA7" s="62">
        <f>'Hist. country inflation'!TTT256/100</f>
        <v>0</v>
      </c>
      <c r="TSB7" s="62">
        <f>'Hist. country inflation'!TTU256/100</f>
        <v>0</v>
      </c>
      <c r="TSC7" s="62">
        <f>'Hist. country inflation'!TTV256/100</f>
        <v>0</v>
      </c>
      <c r="TSD7" s="62">
        <f>'Hist. country inflation'!TTW256/100</f>
        <v>0</v>
      </c>
      <c r="TSE7" s="62">
        <f>'Hist. country inflation'!TTX256/100</f>
        <v>0</v>
      </c>
      <c r="TSF7" s="62">
        <f>'Hist. country inflation'!TTY256/100</f>
        <v>0</v>
      </c>
      <c r="TSG7" s="62">
        <f>'Hist. country inflation'!TTZ256/100</f>
        <v>0</v>
      </c>
      <c r="TSH7" s="62">
        <f>'Hist. country inflation'!TUA256/100</f>
        <v>0</v>
      </c>
      <c r="TSI7" s="62">
        <f>'Hist. country inflation'!TUB256/100</f>
        <v>0</v>
      </c>
      <c r="TSJ7" s="62">
        <f>'Hist. country inflation'!TUC256/100</f>
        <v>0</v>
      </c>
      <c r="TSK7" s="62">
        <f>'Hist. country inflation'!TUD256/100</f>
        <v>0</v>
      </c>
      <c r="TSL7" s="62">
        <f>'Hist. country inflation'!TUE256/100</f>
        <v>0</v>
      </c>
      <c r="TSM7" s="62">
        <f>'Hist. country inflation'!TUF256/100</f>
        <v>0</v>
      </c>
      <c r="TSN7" s="62">
        <f>'Hist. country inflation'!TUG256/100</f>
        <v>0</v>
      </c>
      <c r="TSO7" s="62">
        <f>'Hist. country inflation'!TUH256/100</f>
        <v>0</v>
      </c>
      <c r="TSP7" s="62">
        <f>'Hist. country inflation'!TUI256/100</f>
        <v>0</v>
      </c>
      <c r="TSQ7" s="62">
        <f>'Hist. country inflation'!TUJ256/100</f>
        <v>0</v>
      </c>
      <c r="TSR7" s="62">
        <f>'Hist. country inflation'!TUK256/100</f>
        <v>0</v>
      </c>
      <c r="TSS7" s="62">
        <f>'Hist. country inflation'!TUL256/100</f>
        <v>0</v>
      </c>
      <c r="TST7" s="62">
        <f>'Hist. country inflation'!TUM256/100</f>
        <v>0</v>
      </c>
      <c r="TSU7" s="62">
        <f>'Hist. country inflation'!TUN256/100</f>
        <v>0</v>
      </c>
      <c r="TSV7" s="62">
        <f>'Hist. country inflation'!TUO256/100</f>
        <v>0</v>
      </c>
      <c r="TSW7" s="62">
        <f>'Hist. country inflation'!TUP256/100</f>
        <v>0</v>
      </c>
      <c r="TSX7" s="62">
        <f>'Hist. country inflation'!TUQ256/100</f>
        <v>0</v>
      </c>
      <c r="TSY7" s="62">
        <f>'Hist. country inflation'!TUR256/100</f>
        <v>0</v>
      </c>
      <c r="TSZ7" s="62">
        <f>'Hist. country inflation'!TUS256/100</f>
        <v>0</v>
      </c>
      <c r="TTA7" s="62">
        <f>'Hist. country inflation'!TUT256/100</f>
        <v>0</v>
      </c>
      <c r="TTB7" s="62">
        <f>'Hist. country inflation'!TUU256/100</f>
        <v>0</v>
      </c>
      <c r="TTC7" s="62">
        <f>'Hist. country inflation'!TUV256/100</f>
        <v>0</v>
      </c>
      <c r="TTD7" s="62">
        <f>'Hist. country inflation'!TUW256/100</f>
        <v>0</v>
      </c>
      <c r="TTE7" s="62">
        <f>'Hist. country inflation'!TUX256/100</f>
        <v>0</v>
      </c>
      <c r="TTF7" s="62">
        <f>'Hist. country inflation'!TUY256/100</f>
        <v>0</v>
      </c>
      <c r="TTG7" s="62">
        <f>'Hist. country inflation'!TUZ256/100</f>
        <v>0</v>
      </c>
      <c r="TTH7" s="62">
        <f>'Hist. country inflation'!TVA256/100</f>
        <v>0</v>
      </c>
      <c r="TTI7" s="62">
        <f>'Hist. country inflation'!TVB256/100</f>
        <v>0</v>
      </c>
      <c r="TTJ7" s="62">
        <f>'Hist. country inflation'!TVC256/100</f>
        <v>0</v>
      </c>
      <c r="TTK7" s="62">
        <f>'Hist. country inflation'!TVD256/100</f>
        <v>0</v>
      </c>
      <c r="TTL7" s="62">
        <f>'Hist. country inflation'!TVE256/100</f>
        <v>0</v>
      </c>
      <c r="TTM7" s="62">
        <f>'Hist. country inflation'!TVF256/100</f>
        <v>0</v>
      </c>
      <c r="TTN7" s="62">
        <f>'Hist. country inflation'!TVG256/100</f>
        <v>0</v>
      </c>
      <c r="TTO7" s="62">
        <f>'Hist. country inflation'!TVH256/100</f>
        <v>0</v>
      </c>
      <c r="TTP7" s="62">
        <f>'Hist. country inflation'!TVI256/100</f>
        <v>0</v>
      </c>
      <c r="TTQ7" s="62">
        <f>'Hist. country inflation'!TVJ256/100</f>
        <v>0</v>
      </c>
      <c r="TTR7" s="62">
        <f>'Hist. country inflation'!TVK256/100</f>
        <v>0</v>
      </c>
      <c r="TTS7" s="62">
        <f>'Hist. country inflation'!TVL256/100</f>
        <v>0</v>
      </c>
      <c r="TTT7" s="62">
        <f>'Hist. country inflation'!TVM256/100</f>
        <v>0</v>
      </c>
      <c r="TTU7" s="62">
        <f>'Hist. country inflation'!TVN256/100</f>
        <v>0</v>
      </c>
      <c r="TTV7" s="62">
        <f>'Hist. country inflation'!TVO256/100</f>
        <v>0</v>
      </c>
      <c r="TTW7" s="62">
        <f>'Hist. country inflation'!TVP256/100</f>
        <v>0</v>
      </c>
      <c r="TTX7" s="62">
        <f>'Hist. country inflation'!TVQ256/100</f>
        <v>0</v>
      </c>
      <c r="TTY7" s="62">
        <f>'Hist. country inflation'!TVR256/100</f>
        <v>0</v>
      </c>
      <c r="TTZ7" s="62">
        <f>'Hist. country inflation'!TVS256/100</f>
        <v>0</v>
      </c>
      <c r="TUA7" s="62">
        <f>'Hist. country inflation'!TVT256/100</f>
        <v>0</v>
      </c>
      <c r="TUB7" s="62">
        <f>'Hist. country inflation'!TVU256/100</f>
        <v>0</v>
      </c>
      <c r="TUC7" s="62">
        <f>'Hist. country inflation'!TVV256/100</f>
        <v>0</v>
      </c>
      <c r="TUD7" s="62">
        <f>'Hist. country inflation'!TVW256/100</f>
        <v>0</v>
      </c>
      <c r="TUE7" s="62">
        <f>'Hist. country inflation'!TVX256/100</f>
        <v>0</v>
      </c>
      <c r="TUF7" s="62">
        <f>'Hist. country inflation'!TVY256/100</f>
        <v>0</v>
      </c>
      <c r="TUG7" s="62">
        <f>'Hist. country inflation'!TVZ256/100</f>
        <v>0</v>
      </c>
      <c r="TUH7" s="62">
        <f>'Hist. country inflation'!TWA256/100</f>
        <v>0</v>
      </c>
      <c r="TUI7" s="62">
        <f>'Hist. country inflation'!TWB256/100</f>
        <v>0</v>
      </c>
      <c r="TUJ7" s="62">
        <f>'Hist. country inflation'!TWC256/100</f>
        <v>0</v>
      </c>
      <c r="TUK7" s="62">
        <f>'Hist. country inflation'!TWD256/100</f>
        <v>0</v>
      </c>
      <c r="TUL7" s="62">
        <f>'Hist. country inflation'!TWE256/100</f>
        <v>0</v>
      </c>
      <c r="TUM7" s="62">
        <f>'Hist. country inflation'!TWF256/100</f>
        <v>0</v>
      </c>
      <c r="TUN7" s="62">
        <f>'Hist. country inflation'!TWG256/100</f>
        <v>0</v>
      </c>
      <c r="TUO7" s="62">
        <f>'Hist. country inflation'!TWH256/100</f>
        <v>0</v>
      </c>
      <c r="TUP7" s="62">
        <f>'Hist. country inflation'!TWI256/100</f>
        <v>0</v>
      </c>
      <c r="TUQ7" s="62">
        <f>'Hist. country inflation'!TWJ256/100</f>
        <v>0</v>
      </c>
      <c r="TUR7" s="62">
        <f>'Hist. country inflation'!TWK256/100</f>
        <v>0</v>
      </c>
      <c r="TUS7" s="62">
        <f>'Hist. country inflation'!TWL256/100</f>
        <v>0</v>
      </c>
      <c r="TUT7" s="62">
        <f>'Hist. country inflation'!TWM256/100</f>
        <v>0</v>
      </c>
      <c r="TUU7" s="62">
        <f>'Hist. country inflation'!TWN256/100</f>
        <v>0</v>
      </c>
      <c r="TUV7" s="62">
        <f>'Hist. country inflation'!TWO256/100</f>
        <v>0</v>
      </c>
      <c r="TUW7" s="62">
        <f>'Hist. country inflation'!TWP256/100</f>
        <v>0</v>
      </c>
      <c r="TUX7" s="62">
        <f>'Hist. country inflation'!TWQ256/100</f>
        <v>0</v>
      </c>
      <c r="TUY7" s="62">
        <f>'Hist. country inflation'!TWR256/100</f>
        <v>0</v>
      </c>
      <c r="TUZ7" s="62">
        <f>'Hist. country inflation'!TWS256/100</f>
        <v>0</v>
      </c>
      <c r="TVA7" s="62">
        <f>'Hist. country inflation'!TWT256/100</f>
        <v>0</v>
      </c>
      <c r="TVB7" s="62">
        <f>'Hist. country inflation'!TWU256/100</f>
        <v>0</v>
      </c>
      <c r="TVC7" s="62">
        <f>'Hist. country inflation'!TWV256/100</f>
        <v>0</v>
      </c>
      <c r="TVD7" s="62">
        <f>'Hist. country inflation'!TWW256/100</f>
        <v>0</v>
      </c>
      <c r="TVE7" s="62">
        <f>'Hist. country inflation'!TWX256/100</f>
        <v>0</v>
      </c>
      <c r="TVF7" s="62">
        <f>'Hist. country inflation'!TWY256/100</f>
        <v>0</v>
      </c>
      <c r="TVG7" s="62">
        <f>'Hist. country inflation'!TWZ256/100</f>
        <v>0</v>
      </c>
      <c r="TVH7" s="62">
        <f>'Hist. country inflation'!TXA256/100</f>
        <v>0</v>
      </c>
      <c r="TVI7" s="62">
        <f>'Hist. country inflation'!TXB256/100</f>
        <v>0</v>
      </c>
      <c r="TVJ7" s="62">
        <f>'Hist. country inflation'!TXC256/100</f>
        <v>0</v>
      </c>
      <c r="TVK7" s="62">
        <f>'Hist. country inflation'!TXD256/100</f>
        <v>0</v>
      </c>
      <c r="TVL7" s="62">
        <f>'Hist. country inflation'!TXE256/100</f>
        <v>0</v>
      </c>
      <c r="TVM7" s="62">
        <f>'Hist. country inflation'!TXF256/100</f>
        <v>0</v>
      </c>
      <c r="TVN7" s="62">
        <f>'Hist. country inflation'!TXG256/100</f>
        <v>0</v>
      </c>
      <c r="TVO7" s="62">
        <f>'Hist. country inflation'!TXH256/100</f>
        <v>0</v>
      </c>
      <c r="TVP7" s="62">
        <f>'Hist. country inflation'!TXI256/100</f>
        <v>0</v>
      </c>
      <c r="TVQ7" s="62">
        <f>'Hist. country inflation'!TXJ256/100</f>
        <v>0</v>
      </c>
      <c r="TVR7" s="62">
        <f>'Hist. country inflation'!TXK256/100</f>
        <v>0</v>
      </c>
      <c r="TVS7" s="62">
        <f>'Hist. country inflation'!TXL256/100</f>
        <v>0</v>
      </c>
      <c r="TVT7" s="62">
        <f>'Hist. country inflation'!TXM256/100</f>
        <v>0</v>
      </c>
      <c r="TVU7" s="62">
        <f>'Hist. country inflation'!TXN256/100</f>
        <v>0</v>
      </c>
      <c r="TVV7" s="62">
        <f>'Hist. country inflation'!TXO256/100</f>
        <v>0</v>
      </c>
      <c r="TVW7" s="62">
        <f>'Hist. country inflation'!TXP256/100</f>
        <v>0</v>
      </c>
      <c r="TVX7" s="62">
        <f>'Hist. country inflation'!TXQ256/100</f>
        <v>0</v>
      </c>
      <c r="TVY7" s="62">
        <f>'Hist. country inflation'!TXR256/100</f>
        <v>0</v>
      </c>
      <c r="TVZ7" s="62">
        <f>'Hist. country inflation'!TXS256/100</f>
        <v>0</v>
      </c>
      <c r="TWA7" s="62">
        <f>'Hist. country inflation'!TXT256/100</f>
        <v>0</v>
      </c>
      <c r="TWB7" s="62">
        <f>'Hist. country inflation'!TXU256/100</f>
        <v>0</v>
      </c>
      <c r="TWC7" s="62">
        <f>'Hist. country inflation'!TXV256/100</f>
        <v>0</v>
      </c>
      <c r="TWD7" s="62">
        <f>'Hist. country inflation'!TXW256/100</f>
        <v>0</v>
      </c>
      <c r="TWE7" s="62">
        <f>'Hist. country inflation'!TXX256/100</f>
        <v>0</v>
      </c>
      <c r="TWF7" s="62">
        <f>'Hist. country inflation'!TXY256/100</f>
        <v>0</v>
      </c>
      <c r="TWG7" s="62">
        <f>'Hist. country inflation'!TXZ256/100</f>
        <v>0</v>
      </c>
      <c r="TWH7" s="62">
        <f>'Hist. country inflation'!TYA256/100</f>
        <v>0</v>
      </c>
      <c r="TWI7" s="62">
        <f>'Hist. country inflation'!TYB256/100</f>
        <v>0</v>
      </c>
      <c r="TWJ7" s="62">
        <f>'Hist. country inflation'!TYC256/100</f>
        <v>0</v>
      </c>
      <c r="TWK7" s="62">
        <f>'Hist. country inflation'!TYD256/100</f>
        <v>0</v>
      </c>
      <c r="TWL7" s="62">
        <f>'Hist. country inflation'!TYE256/100</f>
        <v>0</v>
      </c>
      <c r="TWM7" s="62">
        <f>'Hist. country inflation'!TYF256/100</f>
        <v>0</v>
      </c>
      <c r="TWN7" s="62">
        <f>'Hist. country inflation'!TYG256/100</f>
        <v>0</v>
      </c>
      <c r="TWO7" s="62">
        <f>'Hist. country inflation'!TYH256/100</f>
        <v>0</v>
      </c>
      <c r="TWP7" s="62">
        <f>'Hist. country inflation'!TYI256/100</f>
        <v>0</v>
      </c>
      <c r="TWQ7" s="62">
        <f>'Hist. country inflation'!TYJ256/100</f>
        <v>0</v>
      </c>
      <c r="TWR7" s="62">
        <f>'Hist. country inflation'!TYK256/100</f>
        <v>0</v>
      </c>
      <c r="TWS7" s="62">
        <f>'Hist. country inflation'!TYL256/100</f>
        <v>0</v>
      </c>
      <c r="TWT7" s="62">
        <f>'Hist. country inflation'!TYM256/100</f>
        <v>0</v>
      </c>
      <c r="TWU7" s="62">
        <f>'Hist. country inflation'!TYN256/100</f>
        <v>0</v>
      </c>
      <c r="TWV7" s="62">
        <f>'Hist. country inflation'!TYO256/100</f>
        <v>0</v>
      </c>
      <c r="TWW7" s="62">
        <f>'Hist. country inflation'!TYP256/100</f>
        <v>0</v>
      </c>
      <c r="TWX7" s="62">
        <f>'Hist. country inflation'!TYQ256/100</f>
        <v>0</v>
      </c>
      <c r="TWY7" s="62">
        <f>'Hist. country inflation'!TYR256/100</f>
        <v>0</v>
      </c>
      <c r="TWZ7" s="62">
        <f>'Hist. country inflation'!TYS256/100</f>
        <v>0</v>
      </c>
      <c r="TXA7" s="62">
        <f>'Hist. country inflation'!TYT256/100</f>
        <v>0</v>
      </c>
      <c r="TXB7" s="62">
        <f>'Hist. country inflation'!TYU256/100</f>
        <v>0</v>
      </c>
      <c r="TXC7" s="62">
        <f>'Hist. country inflation'!TYV256/100</f>
        <v>0</v>
      </c>
      <c r="TXD7" s="62">
        <f>'Hist. country inflation'!TYW256/100</f>
        <v>0</v>
      </c>
      <c r="TXE7" s="62">
        <f>'Hist. country inflation'!TYX256/100</f>
        <v>0</v>
      </c>
      <c r="TXF7" s="62">
        <f>'Hist. country inflation'!TYY256/100</f>
        <v>0</v>
      </c>
      <c r="TXG7" s="62">
        <f>'Hist. country inflation'!TYZ256/100</f>
        <v>0</v>
      </c>
      <c r="TXH7" s="62">
        <f>'Hist. country inflation'!TZA256/100</f>
        <v>0</v>
      </c>
      <c r="TXI7" s="62">
        <f>'Hist. country inflation'!TZB256/100</f>
        <v>0</v>
      </c>
      <c r="TXJ7" s="62">
        <f>'Hist. country inflation'!TZC256/100</f>
        <v>0</v>
      </c>
      <c r="TXK7" s="62">
        <f>'Hist. country inflation'!TZD256/100</f>
        <v>0</v>
      </c>
      <c r="TXL7" s="62">
        <f>'Hist. country inflation'!TZE256/100</f>
        <v>0</v>
      </c>
      <c r="TXM7" s="62">
        <f>'Hist. country inflation'!TZF256/100</f>
        <v>0</v>
      </c>
      <c r="TXN7" s="62">
        <f>'Hist. country inflation'!TZG256/100</f>
        <v>0</v>
      </c>
      <c r="TXO7" s="62">
        <f>'Hist. country inflation'!TZH256/100</f>
        <v>0</v>
      </c>
      <c r="TXP7" s="62">
        <f>'Hist. country inflation'!TZI256/100</f>
        <v>0</v>
      </c>
      <c r="TXQ7" s="62">
        <f>'Hist. country inflation'!TZJ256/100</f>
        <v>0</v>
      </c>
      <c r="TXR7" s="62">
        <f>'Hist. country inflation'!TZK256/100</f>
        <v>0</v>
      </c>
      <c r="TXS7" s="62">
        <f>'Hist. country inflation'!TZL256/100</f>
        <v>0</v>
      </c>
      <c r="TXT7" s="62">
        <f>'Hist. country inflation'!TZM256/100</f>
        <v>0</v>
      </c>
      <c r="TXU7" s="62">
        <f>'Hist. country inflation'!TZN256/100</f>
        <v>0</v>
      </c>
      <c r="TXV7" s="62">
        <f>'Hist. country inflation'!TZO256/100</f>
        <v>0</v>
      </c>
      <c r="TXW7" s="62">
        <f>'Hist. country inflation'!TZP256/100</f>
        <v>0</v>
      </c>
      <c r="TXX7" s="62">
        <f>'Hist. country inflation'!TZQ256/100</f>
        <v>0</v>
      </c>
      <c r="TXY7" s="62">
        <f>'Hist. country inflation'!TZR256/100</f>
        <v>0</v>
      </c>
      <c r="TXZ7" s="62">
        <f>'Hist. country inflation'!TZS256/100</f>
        <v>0</v>
      </c>
      <c r="TYA7" s="62">
        <f>'Hist. country inflation'!TZT256/100</f>
        <v>0</v>
      </c>
      <c r="TYB7" s="62">
        <f>'Hist. country inflation'!TZU256/100</f>
        <v>0</v>
      </c>
      <c r="TYC7" s="62">
        <f>'Hist. country inflation'!TZV256/100</f>
        <v>0</v>
      </c>
      <c r="TYD7" s="62">
        <f>'Hist. country inflation'!TZW256/100</f>
        <v>0</v>
      </c>
      <c r="TYE7" s="62">
        <f>'Hist. country inflation'!TZX256/100</f>
        <v>0</v>
      </c>
      <c r="TYF7" s="62">
        <f>'Hist. country inflation'!TZY256/100</f>
        <v>0</v>
      </c>
      <c r="TYG7" s="62">
        <f>'Hist. country inflation'!TZZ256/100</f>
        <v>0</v>
      </c>
      <c r="TYH7" s="62">
        <f>'Hist. country inflation'!UAA256/100</f>
        <v>0</v>
      </c>
      <c r="TYI7" s="62">
        <f>'Hist. country inflation'!UAB256/100</f>
        <v>0</v>
      </c>
      <c r="TYJ7" s="62">
        <f>'Hist. country inflation'!UAC256/100</f>
        <v>0</v>
      </c>
      <c r="TYK7" s="62">
        <f>'Hist. country inflation'!UAD256/100</f>
        <v>0</v>
      </c>
      <c r="TYL7" s="62">
        <f>'Hist. country inflation'!UAE256/100</f>
        <v>0</v>
      </c>
      <c r="TYM7" s="62">
        <f>'Hist. country inflation'!UAF256/100</f>
        <v>0</v>
      </c>
      <c r="TYN7" s="62">
        <f>'Hist. country inflation'!UAG256/100</f>
        <v>0</v>
      </c>
      <c r="TYO7" s="62">
        <f>'Hist. country inflation'!UAH256/100</f>
        <v>0</v>
      </c>
      <c r="TYP7" s="62">
        <f>'Hist. country inflation'!UAI256/100</f>
        <v>0</v>
      </c>
      <c r="TYQ7" s="62">
        <f>'Hist. country inflation'!UAJ256/100</f>
        <v>0</v>
      </c>
      <c r="TYR7" s="62">
        <f>'Hist. country inflation'!UAK256/100</f>
        <v>0</v>
      </c>
      <c r="TYS7" s="62">
        <f>'Hist. country inflation'!UAL256/100</f>
        <v>0</v>
      </c>
      <c r="TYT7" s="62">
        <f>'Hist. country inflation'!UAM256/100</f>
        <v>0</v>
      </c>
      <c r="TYU7" s="62">
        <f>'Hist. country inflation'!UAN256/100</f>
        <v>0</v>
      </c>
      <c r="TYV7" s="62">
        <f>'Hist. country inflation'!UAO256/100</f>
        <v>0</v>
      </c>
      <c r="TYW7" s="62">
        <f>'Hist. country inflation'!UAP256/100</f>
        <v>0</v>
      </c>
      <c r="TYX7" s="62">
        <f>'Hist. country inflation'!UAQ256/100</f>
        <v>0</v>
      </c>
      <c r="TYY7" s="62">
        <f>'Hist. country inflation'!UAR256/100</f>
        <v>0</v>
      </c>
      <c r="TYZ7" s="62">
        <f>'Hist. country inflation'!UAS256/100</f>
        <v>0</v>
      </c>
      <c r="TZA7" s="62">
        <f>'Hist. country inflation'!UAT256/100</f>
        <v>0</v>
      </c>
      <c r="TZB7" s="62">
        <f>'Hist. country inflation'!UAU256/100</f>
        <v>0</v>
      </c>
      <c r="TZC7" s="62">
        <f>'Hist. country inflation'!UAV256/100</f>
        <v>0</v>
      </c>
      <c r="TZD7" s="62">
        <f>'Hist. country inflation'!UAW256/100</f>
        <v>0</v>
      </c>
      <c r="TZE7" s="62">
        <f>'Hist. country inflation'!UAX256/100</f>
        <v>0</v>
      </c>
      <c r="TZF7" s="62">
        <f>'Hist. country inflation'!UAY256/100</f>
        <v>0</v>
      </c>
      <c r="TZG7" s="62">
        <f>'Hist. country inflation'!UAZ256/100</f>
        <v>0</v>
      </c>
      <c r="TZH7" s="62">
        <f>'Hist. country inflation'!UBA256/100</f>
        <v>0</v>
      </c>
      <c r="TZI7" s="62">
        <f>'Hist. country inflation'!UBB256/100</f>
        <v>0</v>
      </c>
      <c r="TZJ7" s="62">
        <f>'Hist. country inflation'!UBC256/100</f>
        <v>0</v>
      </c>
      <c r="TZK7" s="62">
        <f>'Hist. country inflation'!UBD256/100</f>
        <v>0</v>
      </c>
      <c r="TZL7" s="62">
        <f>'Hist. country inflation'!UBE256/100</f>
        <v>0</v>
      </c>
      <c r="TZM7" s="62">
        <f>'Hist. country inflation'!UBF256/100</f>
        <v>0</v>
      </c>
      <c r="TZN7" s="62">
        <f>'Hist. country inflation'!UBG256/100</f>
        <v>0</v>
      </c>
      <c r="TZO7" s="62">
        <f>'Hist. country inflation'!UBH256/100</f>
        <v>0</v>
      </c>
      <c r="TZP7" s="62">
        <f>'Hist. country inflation'!UBI256/100</f>
        <v>0</v>
      </c>
      <c r="TZQ7" s="62">
        <f>'Hist. country inflation'!UBJ256/100</f>
        <v>0</v>
      </c>
      <c r="TZR7" s="62">
        <f>'Hist. country inflation'!UBK256/100</f>
        <v>0</v>
      </c>
      <c r="TZS7" s="62">
        <f>'Hist. country inflation'!UBL256/100</f>
        <v>0</v>
      </c>
      <c r="TZT7" s="62">
        <f>'Hist. country inflation'!UBM256/100</f>
        <v>0</v>
      </c>
      <c r="TZU7" s="62">
        <f>'Hist. country inflation'!UBN256/100</f>
        <v>0</v>
      </c>
      <c r="TZV7" s="62">
        <f>'Hist. country inflation'!UBO256/100</f>
        <v>0</v>
      </c>
      <c r="TZW7" s="62">
        <f>'Hist. country inflation'!UBP256/100</f>
        <v>0</v>
      </c>
      <c r="TZX7" s="62">
        <f>'Hist. country inflation'!UBQ256/100</f>
        <v>0</v>
      </c>
      <c r="TZY7" s="62">
        <f>'Hist. country inflation'!UBR256/100</f>
        <v>0</v>
      </c>
      <c r="TZZ7" s="62">
        <f>'Hist. country inflation'!UBS256/100</f>
        <v>0</v>
      </c>
      <c r="UAA7" s="62">
        <f>'Hist. country inflation'!UBT256/100</f>
        <v>0</v>
      </c>
      <c r="UAB7" s="62">
        <f>'Hist. country inflation'!UBU256/100</f>
        <v>0</v>
      </c>
      <c r="UAC7" s="62">
        <f>'Hist. country inflation'!UBV256/100</f>
        <v>0</v>
      </c>
      <c r="UAD7" s="62">
        <f>'Hist. country inflation'!UBW256/100</f>
        <v>0</v>
      </c>
      <c r="UAE7" s="62">
        <f>'Hist. country inflation'!UBX256/100</f>
        <v>0</v>
      </c>
      <c r="UAF7" s="62">
        <f>'Hist. country inflation'!UBY256/100</f>
        <v>0</v>
      </c>
      <c r="UAG7" s="62">
        <f>'Hist. country inflation'!UBZ256/100</f>
        <v>0</v>
      </c>
      <c r="UAH7" s="62">
        <f>'Hist. country inflation'!UCA256/100</f>
        <v>0</v>
      </c>
      <c r="UAI7" s="62">
        <f>'Hist. country inflation'!UCB256/100</f>
        <v>0</v>
      </c>
      <c r="UAJ7" s="62">
        <f>'Hist. country inflation'!UCC256/100</f>
        <v>0</v>
      </c>
      <c r="UAK7" s="62">
        <f>'Hist. country inflation'!UCD256/100</f>
        <v>0</v>
      </c>
      <c r="UAL7" s="62">
        <f>'Hist. country inflation'!UCE256/100</f>
        <v>0</v>
      </c>
      <c r="UAM7" s="62">
        <f>'Hist. country inflation'!UCF256/100</f>
        <v>0</v>
      </c>
      <c r="UAN7" s="62">
        <f>'Hist. country inflation'!UCG256/100</f>
        <v>0</v>
      </c>
      <c r="UAO7" s="62">
        <f>'Hist. country inflation'!UCH256/100</f>
        <v>0</v>
      </c>
      <c r="UAP7" s="62">
        <f>'Hist. country inflation'!UCI256/100</f>
        <v>0</v>
      </c>
      <c r="UAQ7" s="62">
        <f>'Hist. country inflation'!UCJ256/100</f>
        <v>0</v>
      </c>
      <c r="UAR7" s="62">
        <f>'Hist. country inflation'!UCK256/100</f>
        <v>0</v>
      </c>
      <c r="UAS7" s="62">
        <f>'Hist. country inflation'!UCL256/100</f>
        <v>0</v>
      </c>
      <c r="UAT7" s="62">
        <f>'Hist. country inflation'!UCM256/100</f>
        <v>0</v>
      </c>
      <c r="UAU7" s="62">
        <f>'Hist. country inflation'!UCN256/100</f>
        <v>0</v>
      </c>
      <c r="UAV7" s="62">
        <f>'Hist. country inflation'!UCO256/100</f>
        <v>0</v>
      </c>
      <c r="UAW7" s="62">
        <f>'Hist. country inflation'!UCP256/100</f>
        <v>0</v>
      </c>
      <c r="UAX7" s="62">
        <f>'Hist. country inflation'!UCQ256/100</f>
        <v>0</v>
      </c>
      <c r="UAY7" s="62">
        <f>'Hist. country inflation'!UCR256/100</f>
        <v>0</v>
      </c>
      <c r="UAZ7" s="62">
        <f>'Hist. country inflation'!UCS256/100</f>
        <v>0</v>
      </c>
      <c r="UBA7" s="62">
        <f>'Hist. country inflation'!UCT256/100</f>
        <v>0</v>
      </c>
      <c r="UBB7" s="62">
        <f>'Hist. country inflation'!UCU256/100</f>
        <v>0</v>
      </c>
      <c r="UBC7" s="62">
        <f>'Hist. country inflation'!UCV256/100</f>
        <v>0</v>
      </c>
      <c r="UBD7" s="62">
        <f>'Hist. country inflation'!UCW256/100</f>
        <v>0</v>
      </c>
      <c r="UBE7" s="62">
        <f>'Hist. country inflation'!UCX256/100</f>
        <v>0</v>
      </c>
      <c r="UBF7" s="62">
        <f>'Hist. country inflation'!UCY256/100</f>
        <v>0</v>
      </c>
      <c r="UBG7" s="62">
        <f>'Hist. country inflation'!UCZ256/100</f>
        <v>0</v>
      </c>
      <c r="UBH7" s="62">
        <f>'Hist. country inflation'!UDA256/100</f>
        <v>0</v>
      </c>
      <c r="UBI7" s="62">
        <f>'Hist. country inflation'!UDB256/100</f>
        <v>0</v>
      </c>
      <c r="UBJ7" s="62">
        <f>'Hist. country inflation'!UDC256/100</f>
        <v>0</v>
      </c>
      <c r="UBK7" s="62">
        <f>'Hist. country inflation'!UDD256/100</f>
        <v>0</v>
      </c>
      <c r="UBL7" s="62">
        <f>'Hist. country inflation'!UDE256/100</f>
        <v>0</v>
      </c>
      <c r="UBM7" s="62">
        <f>'Hist. country inflation'!UDF256/100</f>
        <v>0</v>
      </c>
      <c r="UBN7" s="62">
        <f>'Hist. country inflation'!UDG256/100</f>
        <v>0</v>
      </c>
      <c r="UBO7" s="62">
        <f>'Hist. country inflation'!UDH256/100</f>
        <v>0</v>
      </c>
      <c r="UBP7" s="62">
        <f>'Hist. country inflation'!UDI256/100</f>
        <v>0</v>
      </c>
      <c r="UBQ7" s="62">
        <f>'Hist. country inflation'!UDJ256/100</f>
        <v>0</v>
      </c>
      <c r="UBR7" s="62">
        <f>'Hist. country inflation'!UDK256/100</f>
        <v>0</v>
      </c>
      <c r="UBS7" s="62">
        <f>'Hist. country inflation'!UDL256/100</f>
        <v>0</v>
      </c>
      <c r="UBT7" s="62">
        <f>'Hist. country inflation'!UDM256/100</f>
        <v>0</v>
      </c>
      <c r="UBU7" s="62">
        <f>'Hist. country inflation'!UDN256/100</f>
        <v>0</v>
      </c>
      <c r="UBV7" s="62">
        <f>'Hist. country inflation'!UDO256/100</f>
        <v>0</v>
      </c>
      <c r="UBW7" s="62">
        <f>'Hist. country inflation'!UDP256/100</f>
        <v>0</v>
      </c>
      <c r="UBX7" s="62">
        <f>'Hist. country inflation'!UDQ256/100</f>
        <v>0</v>
      </c>
      <c r="UBY7" s="62">
        <f>'Hist. country inflation'!UDR256/100</f>
        <v>0</v>
      </c>
      <c r="UBZ7" s="62">
        <f>'Hist. country inflation'!UDS256/100</f>
        <v>0</v>
      </c>
      <c r="UCA7" s="62">
        <f>'Hist. country inflation'!UDT256/100</f>
        <v>0</v>
      </c>
      <c r="UCB7" s="62">
        <f>'Hist. country inflation'!UDU256/100</f>
        <v>0</v>
      </c>
      <c r="UCC7" s="62">
        <f>'Hist. country inflation'!UDV256/100</f>
        <v>0</v>
      </c>
      <c r="UCD7" s="62">
        <f>'Hist. country inflation'!UDW256/100</f>
        <v>0</v>
      </c>
      <c r="UCE7" s="62">
        <f>'Hist. country inflation'!UDX256/100</f>
        <v>0</v>
      </c>
      <c r="UCF7" s="62">
        <f>'Hist. country inflation'!UDY256/100</f>
        <v>0</v>
      </c>
      <c r="UCG7" s="62">
        <f>'Hist. country inflation'!UDZ256/100</f>
        <v>0</v>
      </c>
      <c r="UCH7" s="62">
        <f>'Hist. country inflation'!UEA256/100</f>
        <v>0</v>
      </c>
      <c r="UCI7" s="62">
        <f>'Hist. country inflation'!UEB256/100</f>
        <v>0</v>
      </c>
      <c r="UCJ7" s="62">
        <f>'Hist. country inflation'!UEC256/100</f>
        <v>0</v>
      </c>
      <c r="UCK7" s="62">
        <f>'Hist. country inflation'!UED256/100</f>
        <v>0</v>
      </c>
      <c r="UCL7" s="62">
        <f>'Hist. country inflation'!UEE256/100</f>
        <v>0</v>
      </c>
      <c r="UCM7" s="62">
        <f>'Hist. country inflation'!UEF256/100</f>
        <v>0</v>
      </c>
      <c r="UCN7" s="62">
        <f>'Hist. country inflation'!UEG256/100</f>
        <v>0</v>
      </c>
      <c r="UCO7" s="62">
        <f>'Hist. country inflation'!UEH256/100</f>
        <v>0</v>
      </c>
      <c r="UCP7" s="62">
        <f>'Hist. country inflation'!UEI256/100</f>
        <v>0</v>
      </c>
      <c r="UCQ7" s="62">
        <f>'Hist. country inflation'!UEJ256/100</f>
        <v>0</v>
      </c>
      <c r="UCR7" s="62">
        <f>'Hist. country inflation'!UEK256/100</f>
        <v>0</v>
      </c>
      <c r="UCS7" s="62">
        <f>'Hist. country inflation'!UEL256/100</f>
        <v>0</v>
      </c>
      <c r="UCT7" s="62">
        <f>'Hist. country inflation'!UEM256/100</f>
        <v>0</v>
      </c>
      <c r="UCU7" s="62">
        <f>'Hist. country inflation'!UEN256/100</f>
        <v>0</v>
      </c>
      <c r="UCV7" s="62">
        <f>'Hist. country inflation'!UEO256/100</f>
        <v>0</v>
      </c>
      <c r="UCW7" s="62">
        <f>'Hist. country inflation'!UEP256/100</f>
        <v>0</v>
      </c>
      <c r="UCX7" s="62">
        <f>'Hist. country inflation'!UEQ256/100</f>
        <v>0</v>
      </c>
      <c r="UCY7" s="62">
        <f>'Hist. country inflation'!UER256/100</f>
        <v>0</v>
      </c>
      <c r="UCZ7" s="62">
        <f>'Hist. country inflation'!UES256/100</f>
        <v>0</v>
      </c>
      <c r="UDA7" s="62">
        <f>'Hist. country inflation'!UET256/100</f>
        <v>0</v>
      </c>
      <c r="UDB7" s="62">
        <f>'Hist. country inflation'!UEU256/100</f>
        <v>0</v>
      </c>
      <c r="UDC7" s="62">
        <f>'Hist. country inflation'!UEV256/100</f>
        <v>0</v>
      </c>
      <c r="UDD7" s="62">
        <f>'Hist. country inflation'!UEW256/100</f>
        <v>0</v>
      </c>
      <c r="UDE7" s="62">
        <f>'Hist. country inflation'!UEX256/100</f>
        <v>0</v>
      </c>
      <c r="UDF7" s="62">
        <f>'Hist. country inflation'!UEY256/100</f>
        <v>0</v>
      </c>
      <c r="UDG7" s="62">
        <f>'Hist. country inflation'!UEZ256/100</f>
        <v>0</v>
      </c>
      <c r="UDH7" s="62">
        <f>'Hist. country inflation'!UFA256/100</f>
        <v>0</v>
      </c>
      <c r="UDI7" s="62">
        <f>'Hist. country inflation'!UFB256/100</f>
        <v>0</v>
      </c>
      <c r="UDJ7" s="62">
        <f>'Hist. country inflation'!UFC256/100</f>
        <v>0</v>
      </c>
      <c r="UDK7" s="62">
        <f>'Hist. country inflation'!UFD256/100</f>
        <v>0</v>
      </c>
      <c r="UDL7" s="62">
        <f>'Hist. country inflation'!UFE256/100</f>
        <v>0</v>
      </c>
      <c r="UDM7" s="62">
        <f>'Hist. country inflation'!UFF256/100</f>
        <v>0</v>
      </c>
      <c r="UDN7" s="62">
        <f>'Hist. country inflation'!UFG256/100</f>
        <v>0</v>
      </c>
      <c r="UDO7" s="62">
        <f>'Hist. country inflation'!UFH256/100</f>
        <v>0</v>
      </c>
      <c r="UDP7" s="62">
        <f>'Hist. country inflation'!UFI256/100</f>
        <v>0</v>
      </c>
      <c r="UDQ7" s="62">
        <f>'Hist. country inflation'!UFJ256/100</f>
        <v>0</v>
      </c>
      <c r="UDR7" s="62">
        <f>'Hist. country inflation'!UFK256/100</f>
        <v>0</v>
      </c>
      <c r="UDS7" s="62">
        <f>'Hist. country inflation'!UFL256/100</f>
        <v>0</v>
      </c>
      <c r="UDT7" s="62">
        <f>'Hist. country inflation'!UFM256/100</f>
        <v>0</v>
      </c>
      <c r="UDU7" s="62">
        <f>'Hist. country inflation'!UFN256/100</f>
        <v>0</v>
      </c>
      <c r="UDV7" s="62">
        <f>'Hist. country inflation'!UFO256/100</f>
        <v>0</v>
      </c>
      <c r="UDW7" s="62">
        <f>'Hist. country inflation'!UFP256/100</f>
        <v>0</v>
      </c>
      <c r="UDX7" s="62">
        <f>'Hist. country inflation'!UFQ256/100</f>
        <v>0</v>
      </c>
      <c r="UDY7" s="62">
        <f>'Hist. country inflation'!UFR256/100</f>
        <v>0</v>
      </c>
      <c r="UDZ7" s="62">
        <f>'Hist. country inflation'!UFS256/100</f>
        <v>0</v>
      </c>
      <c r="UEA7" s="62">
        <f>'Hist. country inflation'!UFT256/100</f>
        <v>0</v>
      </c>
      <c r="UEB7" s="62">
        <f>'Hist. country inflation'!UFU256/100</f>
        <v>0</v>
      </c>
      <c r="UEC7" s="62">
        <f>'Hist. country inflation'!UFV256/100</f>
        <v>0</v>
      </c>
      <c r="UED7" s="62">
        <f>'Hist. country inflation'!UFW256/100</f>
        <v>0</v>
      </c>
      <c r="UEE7" s="62">
        <f>'Hist. country inflation'!UFX256/100</f>
        <v>0</v>
      </c>
      <c r="UEF7" s="62">
        <f>'Hist. country inflation'!UFY256/100</f>
        <v>0</v>
      </c>
      <c r="UEG7" s="62">
        <f>'Hist. country inflation'!UFZ256/100</f>
        <v>0</v>
      </c>
      <c r="UEH7" s="62">
        <f>'Hist. country inflation'!UGA256/100</f>
        <v>0</v>
      </c>
      <c r="UEI7" s="62">
        <f>'Hist. country inflation'!UGB256/100</f>
        <v>0</v>
      </c>
      <c r="UEJ7" s="62">
        <f>'Hist. country inflation'!UGC256/100</f>
        <v>0</v>
      </c>
      <c r="UEK7" s="62">
        <f>'Hist. country inflation'!UGD256/100</f>
        <v>0</v>
      </c>
      <c r="UEL7" s="62">
        <f>'Hist. country inflation'!UGE256/100</f>
        <v>0</v>
      </c>
      <c r="UEM7" s="62">
        <f>'Hist. country inflation'!UGF256/100</f>
        <v>0</v>
      </c>
      <c r="UEN7" s="62">
        <f>'Hist. country inflation'!UGG256/100</f>
        <v>0</v>
      </c>
      <c r="UEO7" s="62">
        <f>'Hist. country inflation'!UGH256/100</f>
        <v>0</v>
      </c>
      <c r="UEP7" s="62">
        <f>'Hist. country inflation'!UGI256/100</f>
        <v>0</v>
      </c>
      <c r="UEQ7" s="62">
        <f>'Hist. country inflation'!UGJ256/100</f>
        <v>0</v>
      </c>
      <c r="UER7" s="62">
        <f>'Hist. country inflation'!UGK256/100</f>
        <v>0</v>
      </c>
      <c r="UES7" s="62">
        <f>'Hist. country inflation'!UGL256/100</f>
        <v>0</v>
      </c>
      <c r="UET7" s="62">
        <f>'Hist. country inflation'!UGM256/100</f>
        <v>0</v>
      </c>
      <c r="UEU7" s="62">
        <f>'Hist. country inflation'!UGN256/100</f>
        <v>0</v>
      </c>
      <c r="UEV7" s="62">
        <f>'Hist. country inflation'!UGO256/100</f>
        <v>0</v>
      </c>
      <c r="UEW7" s="62">
        <f>'Hist. country inflation'!UGP256/100</f>
        <v>0</v>
      </c>
      <c r="UEX7" s="62">
        <f>'Hist. country inflation'!UGQ256/100</f>
        <v>0</v>
      </c>
      <c r="UEY7" s="62">
        <f>'Hist. country inflation'!UGR256/100</f>
        <v>0</v>
      </c>
      <c r="UEZ7" s="62">
        <f>'Hist. country inflation'!UGS256/100</f>
        <v>0</v>
      </c>
      <c r="UFA7" s="62">
        <f>'Hist. country inflation'!UGT256/100</f>
        <v>0</v>
      </c>
      <c r="UFB7" s="62">
        <f>'Hist. country inflation'!UGU256/100</f>
        <v>0</v>
      </c>
      <c r="UFC7" s="62">
        <f>'Hist. country inflation'!UGV256/100</f>
        <v>0</v>
      </c>
      <c r="UFD7" s="62">
        <f>'Hist. country inflation'!UGW256/100</f>
        <v>0</v>
      </c>
      <c r="UFE7" s="62">
        <f>'Hist. country inflation'!UGX256/100</f>
        <v>0</v>
      </c>
      <c r="UFF7" s="62">
        <f>'Hist. country inflation'!UGY256/100</f>
        <v>0</v>
      </c>
      <c r="UFG7" s="62">
        <f>'Hist. country inflation'!UGZ256/100</f>
        <v>0</v>
      </c>
      <c r="UFH7" s="62">
        <f>'Hist. country inflation'!UHA256/100</f>
        <v>0</v>
      </c>
      <c r="UFI7" s="62">
        <f>'Hist. country inflation'!UHB256/100</f>
        <v>0</v>
      </c>
      <c r="UFJ7" s="62">
        <f>'Hist. country inflation'!UHC256/100</f>
        <v>0</v>
      </c>
      <c r="UFK7" s="62">
        <f>'Hist. country inflation'!UHD256/100</f>
        <v>0</v>
      </c>
      <c r="UFL7" s="62">
        <f>'Hist. country inflation'!UHE256/100</f>
        <v>0</v>
      </c>
      <c r="UFM7" s="62">
        <f>'Hist. country inflation'!UHF256/100</f>
        <v>0</v>
      </c>
      <c r="UFN7" s="62">
        <f>'Hist. country inflation'!UHG256/100</f>
        <v>0</v>
      </c>
      <c r="UFO7" s="62">
        <f>'Hist. country inflation'!UHH256/100</f>
        <v>0</v>
      </c>
      <c r="UFP7" s="62">
        <f>'Hist. country inflation'!UHI256/100</f>
        <v>0</v>
      </c>
      <c r="UFQ7" s="62">
        <f>'Hist. country inflation'!UHJ256/100</f>
        <v>0</v>
      </c>
      <c r="UFR7" s="62">
        <f>'Hist. country inflation'!UHK256/100</f>
        <v>0</v>
      </c>
      <c r="UFS7" s="62">
        <f>'Hist. country inflation'!UHL256/100</f>
        <v>0</v>
      </c>
      <c r="UFT7" s="62">
        <f>'Hist. country inflation'!UHM256/100</f>
        <v>0</v>
      </c>
      <c r="UFU7" s="62">
        <f>'Hist. country inflation'!UHN256/100</f>
        <v>0</v>
      </c>
      <c r="UFV7" s="62">
        <f>'Hist. country inflation'!UHO256/100</f>
        <v>0</v>
      </c>
      <c r="UFW7" s="62">
        <f>'Hist. country inflation'!UHP256/100</f>
        <v>0</v>
      </c>
      <c r="UFX7" s="62">
        <f>'Hist. country inflation'!UHQ256/100</f>
        <v>0</v>
      </c>
      <c r="UFY7" s="62">
        <f>'Hist. country inflation'!UHR256/100</f>
        <v>0</v>
      </c>
      <c r="UFZ7" s="62">
        <f>'Hist. country inflation'!UHS256/100</f>
        <v>0</v>
      </c>
      <c r="UGA7" s="62">
        <f>'Hist. country inflation'!UHT256/100</f>
        <v>0</v>
      </c>
      <c r="UGB7" s="62">
        <f>'Hist. country inflation'!UHU256/100</f>
        <v>0</v>
      </c>
      <c r="UGC7" s="62">
        <f>'Hist. country inflation'!UHV256/100</f>
        <v>0</v>
      </c>
      <c r="UGD7" s="62">
        <f>'Hist. country inflation'!UHW256/100</f>
        <v>0</v>
      </c>
      <c r="UGE7" s="62">
        <f>'Hist. country inflation'!UHX256/100</f>
        <v>0</v>
      </c>
      <c r="UGF7" s="62">
        <f>'Hist. country inflation'!UHY256/100</f>
        <v>0</v>
      </c>
      <c r="UGG7" s="62">
        <f>'Hist. country inflation'!UHZ256/100</f>
        <v>0</v>
      </c>
      <c r="UGH7" s="62">
        <f>'Hist. country inflation'!UIA256/100</f>
        <v>0</v>
      </c>
      <c r="UGI7" s="62">
        <f>'Hist. country inflation'!UIB256/100</f>
        <v>0</v>
      </c>
      <c r="UGJ7" s="62">
        <f>'Hist. country inflation'!UIC256/100</f>
        <v>0</v>
      </c>
      <c r="UGK7" s="62">
        <f>'Hist. country inflation'!UID256/100</f>
        <v>0</v>
      </c>
      <c r="UGL7" s="62">
        <f>'Hist. country inflation'!UIE256/100</f>
        <v>0</v>
      </c>
      <c r="UGM7" s="62">
        <f>'Hist. country inflation'!UIF256/100</f>
        <v>0</v>
      </c>
      <c r="UGN7" s="62">
        <f>'Hist. country inflation'!UIG256/100</f>
        <v>0</v>
      </c>
      <c r="UGO7" s="62">
        <f>'Hist. country inflation'!UIH256/100</f>
        <v>0</v>
      </c>
      <c r="UGP7" s="62">
        <f>'Hist. country inflation'!UII256/100</f>
        <v>0</v>
      </c>
      <c r="UGQ7" s="62">
        <f>'Hist. country inflation'!UIJ256/100</f>
        <v>0</v>
      </c>
      <c r="UGR7" s="62">
        <f>'Hist. country inflation'!UIK256/100</f>
        <v>0</v>
      </c>
      <c r="UGS7" s="62">
        <f>'Hist. country inflation'!UIL256/100</f>
        <v>0</v>
      </c>
      <c r="UGT7" s="62">
        <f>'Hist. country inflation'!UIM256/100</f>
        <v>0</v>
      </c>
      <c r="UGU7" s="62">
        <f>'Hist. country inflation'!UIN256/100</f>
        <v>0</v>
      </c>
      <c r="UGV7" s="62">
        <f>'Hist. country inflation'!UIO256/100</f>
        <v>0</v>
      </c>
      <c r="UGW7" s="62">
        <f>'Hist. country inflation'!UIP256/100</f>
        <v>0</v>
      </c>
      <c r="UGX7" s="62">
        <f>'Hist. country inflation'!UIQ256/100</f>
        <v>0</v>
      </c>
      <c r="UGY7" s="62">
        <f>'Hist. country inflation'!UIR256/100</f>
        <v>0</v>
      </c>
      <c r="UGZ7" s="62">
        <f>'Hist. country inflation'!UIS256/100</f>
        <v>0</v>
      </c>
      <c r="UHA7" s="62">
        <f>'Hist. country inflation'!UIT256/100</f>
        <v>0</v>
      </c>
      <c r="UHB7" s="62">
        <f>'Hist. country inflation'!UIU256/100</f>
        <v>0</v>
      </c>
      <c r="UHC7" s="62">
        <f>'Hist. country inflation'!UIV256/100</f>
        <v>0</v>
      </c>
      <c r="UHD7" s="62">
        <f>'Hist. country inflation'!UIW256/100</f>
        <v>0</v>
      </c>
      <c r="UHE7" s="62">
        <f>'Hist. country inflation'!UIX256/100</f>
        <v>0</v>
      </c>
      <c r="UHF7" s="62">
        <f>'Hist. country inflation'!UIY256/100</f>
        <v>0</v>
      </c>
      <c r="UHG7" s="62">
        <f>'Hist. country inflation'!UIZ256/100</f>
        <v>0</v>
      </c>
      <c r="UHH7" s="62">
        <f>'Hist. country inflation'!UJA256/100</f>
        <v>0</v>
      </c>
      <c r="UHI7" s="62">
        <f>'Hist. country inflation'!UJB256/100</f>
        <v>0</v>
      </c>
      <c r="UHJ7" s="62">
        <f>'Hist. country inflation'!UJC256/100</f>
        <v>0</v>
      </c>
      <c r="UHK7" s="62">
        <f>'Hist. country inflation'!UJD256/100</f>
        <v>0</v>
      </c>
      <c r="UHL7" s="62">
        <f>'Hist. country inflation'!UJE256/100</f>
        <v>0</v>
      </c>
      <c r="UHM7" s="62">
        <f>'Hist. country inflation'!UJF256/100</f>
        <v>0</v>
      </c>
      <c r="UHN7" s="62">
        <f>'Hist. country inflation'!UJG256/100</f>
        <v>0</v>
      </c>
      <c r="UHO7" s="62">
        <f>'Hist. country inflation'!UJH256/100</f>
        <v>0</v>
      </c>
      <c r="UHP7" s="62">
        <f>'Hist. country inflation'!UJI256/100</f>
        <v>0</v>
      </c>
      <c r="UHQ7" s="62">
        <f>'Hist. country inflation'!UJJ256/100</f>
        <v>0</v>
      </c>
      <c r="UHR7" s="62">
        <f>'Hist. country inflation'!UJK256/100</f>
        <v>0</v>
      </c>
      <c r="UHS7" s="62">
        <f>'Hist. country inflation'!UJL256/100</f>
        <v>0</v>
      </c>
      <c r="UHT7" s="62">
        <f>'Hist. country inflation'!UJM256/100</f>
        <v>0</v>
      </c>
      <c r="UHU7" s="62">
        <f>'Hist. country inflation'!UJN256/100</f>
        <v>0</v>
      </c>
      <c r="UHV7" s="62">
        <f>'Hist. country inflation'!UJO256/100</f>
        <v>0</v>
      </c>
      <c r="UHW7" s="62">
        <f>'Hist. country inflation'!UJP256/100</f>
        <v>0</v>
      </c>
      <c r="UHX7" s="62">
        <f>'Hist. country inflation'!UJQ256/100</f>
        <v>0</v>
      </c>
      <c r="UHY7" s="62">
        <f>'Hist. country inflation'!UJR256/100</f>
        <v>0</v>
      </c>
      <c r="UHZ7" s="62">
        <f>'Hist. country inflation'!UJS256/100</f>
        <v>0</v>
      </c>
      <c r="UIA7" s="62">
        <f>'Hist. country inflation'!UJT256/100</f>
        <v>0</v>
      </c>
      <c r="UIB7" s="62">
        <f>'Hist. country inflation'!UJU256/100</f>
        <v>0</v>
      </c>
      <c r="UIC7" s="62">
        <f>'Hist. country inflation'!UJV256/100</f>
        <v>0</v>
      </c>
      <c r="UID7" s="62">
        <f>'Hist. country inflation'!UJW256/100</f>
        <v>0</v>
      </c>
      <c r="UIE7" s="62">
        <f>'Hist. country inflation'!UJX256/100</f>
        <v>0</v>
      </c>
      <c r="UIF7" s="62">
        <f>'Hist. country inflation'!UJY256/100</f>
        <v>0</v>
      </c>
      <c r="UIG7" s="62">
        <f>'Hist. country inflation'!UJZ256/100</f>
        <v>0</v>
      </c>
      <c r="UIH7" s="62">
        <f>'Hist. country inflation'!UKA256/100</f>
        <v>0</v>
      </c>
      <c r="UII7" s="62">
        <f>'Hist. country inflation'!UKB256/100</f>
        <v>0</v>
      </c>
      <c r="UIJ7" s="62">
        <f>'Hist. country inflation'!UKC256/100</f>
        <v>0</v>
      </c>
      <c r="UIK7" s="62">
        <f>'Hist. country inflation'!UKD256/100</f>
        <v>0</v>
      </c>
      <c r="UIL7" s="62">
        <f>'Hist. country inflation'!UKE256/100</f>
        <v>0</v>
      </c>
      <c r="UIM7" s="62">
        <f>'Hist. country inflation'!UKF256/100</f>
        <v>0</v>
      </c>
      <c r="UIN7" s="62">
        <f>'Hist. country inflation'!UKG256/100</f>
        <v>0</v>
      </c>
      <c r="UIO7" s="62">
        <f>'Hist. country inflation'!UKH256/100</f>
        <v>0</v>
      </c>
      <c r="UIP7" s="62">
        <f>'Hist. country inflation'!UKI256/100</f>
        <v>0</v>
      </c>
      <c r="UIQ7" s="62">
        <f>'Hist. country inflation'!UKJ256/100</f>
        <v>0</v>
      </c>
      <c r="UIR7" s="62">
        <f>'Hist. country inflation'!UKK256/100</f>
        <v>0</v>
      </c>
      <c r="UIS7" s="62">
        <f>'Hist. country inflation'!UKL256/100</f>
        <v>0</v>
      </c>
      <c r="UIT7" s="62">
        <f>'Hist. country inflation'!UKM256/100</f>
        <v>0</v>
      </c>
      <c r="UIU7" s="62">
        <f>'Hist. country inflation'!UKN256/100</f>
        <v>0</v>
      </c>
      <c r="UIV7" s="62">
        <f>'Hist. country inflation'!UKO256/100</f>
        <v>0</v>
      </c>
      <c r="UIW7" s="62">
        <f>'Hist. country inflation'!UKP256/100</f>
        <v>0</v>
      </c>
      <c r="UIX7" s="62">
        <f>'Hist. country inflation'!UKQ256/100</f>
        <v>0</v>
      </c>
      <c r="UIY7" s="62">
        <f>'Hist. country inflation'!UKR256/100</f>
        <v>0</v>
      </c>
      <c r="UIZ7" s="62">
        <f>'Hist. country inflation'!UKS256/100</f>
        <v>0</v>
      </c>
      <c r="UJA7" s="62">
        <f>'Hist. country inflation'!UKT256/100</f>
        <v>0</v>
      </c>
      <c r="UJB7" s="62">
        <f>'Hist. country inflation'!UKU256/100</f>
        <v>0</v>
      </c>
      <c r="UJC7" s="62">
        <f>'Hist. country inflation'!UKV256/100</f>
        <v>0</v>
      </c>
      <c r="UJD7" s="62">
        <f>'Hist. country inflation'!UKW256/100</f>
        <v>0</v>
      </c>
      <c r="UJE7" s="62">
        <f>'Hist. country inflation'!UKX256/100</f>
        <v>0</v>
      </c>
      <c r="UJF7" s="62">
        <f>'Hist. country inflation'!UKY256/100</f>
        <v>0</v>
      </c>
      <c r="UJG7" s="62">
        <f>'Hist. country inflation'!UKZ256/100</f>
        <v>0</v>
      </c>
      <c r="UJH7" s="62">
        <f>'Hist. country inflation'!ULA256/100</f>
        <v>0</v>
      </c>
      <c r="UJI7" s="62">
        <f>'Hist. country inflation'!ULB256/100</f>
        <v>0</v>
      </c>
      <c r="UJJ7" s="62">
        <f>'Hist. country inflation'!ULC256/100</f>
        <v>0</v>
      </c>
      <c r="UJK7" s="62">
        <f>'Hist. country inflation'!ULD256/100</f>
        <v>0</v>
      </c>
      <c r="UJL7" s="62">
        <f>'Hist. country inflation'!ULE256/100</f>
        <v>0</v>
      </c>
      <c r="UJM7" s="62">
        <f>'Hist. country inflation'!ULF256/100</f>
        <v>0</v>
      </c>
      <c r="UJN7" s="62">
        <f>'Hist. country inflation'!ULG256/100</f>
        <v>0</v>
      </c>
      <c r="UJO7" s="62">
        <f>'Hist. country inflation'!ULH256/100</f>
        <v>0</v>
      </c>
      <c r="UJP7" s="62">
        <f>'Hist. country inflation'!ULI256/100</f>
        <v>0</v>
      </c>
      <c r="UJQ7" s="62">
        <f>'Hist. country inflation'!ULJ256/100</f>
        <v>0</v>
      </c>
      <c r="UJR7" s="62">
        <f>'Hist. country inflation'!ULK256/100</f>
        <v>0</v>
      </c>
      <c r="UJS7" s="62">
        <f>'Hist. country inflation'!ULL256/100</f>
        <v>0</v>
      </c>
      <c r="UJT7" s="62">
        <f>'Hist. country inflation'!ULM256/100</f>
        <v>0</v>
      </c>
      <c r="UJU7" s="62">
        <f>'Hist. country inflation'!ULN256/100</f>
        <v>0</v>
      </c>
      <c r="UJV7" s="62">
        <f>'Hist. country inflation'!ULO256/100</f>
        <v>0</v>
      </c>
      <c r="UJW7" s="62">
        <f>'Hist. country inflation'!ULP256/100</f>
        <v>0</v>
      </c>
      <c r="UJX7" s="62">
        <f>'Hist. country inflation'!ULQ256/100</f>
        <v>0</v>
      </c>
      <c r="UJY7" s="62">
        <f>'Hist. country inflation'!ULR256/100</f>
        <v>0</v>
      </c>
      <c r="UJZ7" s="62">
        <f>'Hist. country inflation'!ULS256/100</f>
        <v>0</v>
      </c>
      <c r="UKA7" s="62">
        <f>'Hist. country inflation'!ULT256/100</f>
        <v>0</v>
      </c>
      <c r="UKB7" s="62">
        <f>'Hist. country inflation'!ULU256/100</f>
        <v>0</v>
      </c>
      <c r="UKC7" s="62">
        <f>'Hist. country inflation'!ULV256/100</f>
        <v>0</v>
      </c>
      <c r="UKD7" s="62">
        <f>'Hist. country inflation'!ULW256/100</f>
        <v>0</v>
      </c>
      <c r="UKE7" s="62">
        <f>'Hist. country inflation'!ULX256/100</f>
        <v>0</v>
      </c>
      <c r="UKF7" s="62">
        <f>'Hist. country inflation'!ULY256/100</f>
        <v>0</v>
      </c>
      <c r="UKG7" s="62">
        <f>'Hist. country inflation'!ULZ256/100</f>
        <v>0</v>
      </c>
      <c r="UKH7" s="62">
        <f>'Hist. country inflation'!UMA256/100</f>
        <v>0</v>
      </c>
      <c r="UKI7" s="62">
        <f>'Hist. country inflation'!UMB256/100</f>
        <v>0</v>
      </c>
      <c r="UKJ7" s="62">
        <f>'Hist. country inflation'!UMC256/100</f>
        <v>0</v>
      </c>
      <c r="UKK7" s="62">
        <f>'Hist. country inflation'!UMD256/100</f>
        <v>0</v>
      </c>
      <c r="UKL7" s="62">
        <f>'Hist. country inflation'!UME256/100</f>
        <v>0</v>
      </c>
      <c r="UKM7" s="62">
        <f>'Hist. country inflation'!UMF256/100</f>
        <v>0</v>
      </c>
      <c r="UKN7" s="62">
        <f>'Hist. country inflation'!UMG256/100</f>
        <v>0</v>
      </c>
      <c r="UKO7" s="62">
        <f>'Hist. country inflation'!UMH256/100</f>
        <v>0</v>
      </c>
      <c r="UKP7" s="62">
        <f>'Hist. country inflation'!UMI256/100</f>
        <v>0</v>
      </c>
      <c r="UKQ7" s="62">
        <f>'Hist. country inflation'!UMJ256/100</f>
        <v>0</v>
      </c>
      <c r="UKR7" s="62">
        <f>'Hist. country inflation'!UMK256/100</f>
        <v>0</v>
      </c>
      <c r="UKS7" s="62">
        <f>'Hist. country inflation'!UML256/100</f>
        <v>0</v>
      </c>
      <c r="UKT7" s="62">
        <f>'Hist. country inflation'!UMM256/100</f>
        <v>0</v>
      </c>
      <c r="UKU7" s="62">
        <f>'Hist. country inflation'!UMN256/100</f>
        <v>0</v>
      </c>
      <c r="UKV7" s="62">
        <f>'Hist. country inflation'!UMO256/100</f>
        <v>0</v>
      </c>
      <c r="UKW7" s="62">
        <f>'Hist. country inflation'!UMP256/100</f>
        <v>0</v>
      </c>
      <c r="UKX7" s="62">
        <f>'Hist. country inflation'!UMQ256/100</f>
        <v>0</v>
      </c>
      <c r="UKY7" s="62">
        <f>'Hist. country inflation'!UMR256/100</f>
        <v>0</v>
      </c>
      <c r="UKZ7" s="62">
        <f>'Hist. country inflation'!UMS256/100</f>
        <v>0</v>
      </c>
      <c r="ULA7" s="62">
        <f>'Hist. country inflation'!UMT256/100</f>
        <v>0</v>
      </c>
      <c r="ULB7" s="62">
        <f>'Hist. country inflation'!UMU256/100</f>
        <v>0</v>
      </c>
      <c r="ULC7" s="62">
        <f>'Hist. country inflation'!UMV256/100</f>
        <v>0</v>
      </c>
      <c r="ULD7" s="62">
        <f>'Hist. country inflation'!UMW256/100</f>
        <v>0</v>
      </c>
      <c r="ULE7" s="62">
        <f>'Hist. country inflation'!UMX256/100</f>
        <v>0</v>
      </c>
      <c r="ULF7" s="62">
        <f>'Hist. country inflation'!UMY256/100</f>
        <v>0</v>
      </c>
      <c r="ULG7" s="62">
        <f>'Hist. country inflation'!UMZ256/100</f>
        <v>0</v>
      </c>
      <c r="ULH7" s="62">
        <f>'Hist. country inflation'!UNA256/100</f>
        <v>0</v>
      </c>
      <c r="ULI7" s="62">
        <f>'Hist. country inflation'!UNB256/100</f>
        <v>0</v>
      </c>
      <c r="ULJ7" s="62">
        <f>'Hist. country inflation'!UNC256/100</f>
        <v>0</v>
      </c>
      <c r="ULK7" s="62">
        <f>'Hist. country inflation'!UND256/100</f>
        <v>0</v>
      </c>
      <c r="ULL7" s="62">
        <f>'Hist. country inflation'!UNE256/100</f>
        <v>0</v>
      </c>
      <c r="ULM7" s="62">
        <f>'Hist. country inflation'!UNF256/100</f>
        <v>0</v>
      </c>
      <c r="ULN7" s="62">
        <f>'Hist. country inflation'!UNG256/100</f>
        <v>0</v>
      </c>
      <c r="ULO7" s="62">
        <f>'Hist. country inflation'!UNH256/100</f>
        <v>0</v>
      </c>
      <c r="ULP7" s="62">
        <f>'Hist. country inflation'!UNI256/100</f>
        <v>0</v>
      </c>
      <c r="ULQ7" s="62">
        <f>'Hist. country inflation'!UNJ256/100</f>
        <v>0</v>
      </c>
      <c r="ULR7" s="62">
        <f>'Hist. country inflation'!UNK256/100</f>
        <v>0</v>
      </c>
      <c r="ULS7" s="62">
        <f>'Hist. country inflation'!UNL256/100</f>
        <v>0</v>
      </c>
      <c r="ULT7" s="62">
        <f>'Hist. country inflation'!UNM256/100</f>
        <v>0</v>
      </c>
      <c r="ULU7" s="62">
        <f>'Hist. country inflation'!UNN256/100</f>
        <v>0</v>
      </c>
      <c r="ULV7" s="62">
        <f>'Hist. country inflation'!UNO256/100</f>
        <v>0</v>
      </c>
      <c r="ULW7" s="62">
        <f>'Hist. country inflation'!UNP256/100</f>
        <v>0</v>
      </c>
      <c r="ULX7" s="62">
        <f>'Hist. country inflation'!UNQ256/100</f>
        <v>0</v>
      </c>
      <c r="ULY7" s="62">
        <f>'Hist. country inflation'!UNR256/100</f>
        <v>0</v>
      </c>
      <c r="ULZ7" s="62">
        <f>'Hist. country inflation'!UNS256/100</f>
        <v>0</v>
      </c>
      <c r="UMA7" s="62">
        <f>'Hist. country inflation'!UNT256/100</f>
        <v>0</v>
      </c>
      <c r="UMB7" s="62">
        <f>'Hist. country inflation'!UNU256/100</f>
        <v>0</v>
      </c>
      <c r="UMC7" s="62">
        <f>'Hist. country inflation'!UNV256/100</f>
        <v>0</v>
      </c>
      <c r="UMD7" s="62">
        <f>'Hist. country inflation'!UNW256/100</f>
        <v>0</v>
      </c>
      <c r="UME7" s="62">
        <f>'Hist. country inflation'!UNX256/100</f>
        <v>0</v>
      </c>
      <c r="UMF7" s="62">
        <f>'Hist. country inflation'!UNY256/100</f>
        <v>0</v>
      </c>
      <c r="UMG7" s="62">
        <f>'Hist. country inflation'!UNZ256/100</f>
        <v>0</v>
      </c>
      <c r="UMH7" s="62">
        <f>'Hist. country inflation'!UOA256/100</f>
        <v>0</v>
      </c>
      <c r="UMI7" s="62">
        <f>'Hist. country inflation'!UOB256/100</f>
        <v>0</v>
      </c>
      <c r="UMJ7" s="62">
        <f>'Hist. country inflation'!UOC256/100</f>
        <v>0</v>
      </c>
      <c r="UMK7" s="62">
        <f>'Hist. country inflation'!UOD256/100</f>
        <v>0</v>
      </c>
      <c r="UML7" s="62">
        <f>'Hist. country inflation'!UOE256/100</f>
        <v>0</v>
      </c>
      <c r="UMM7" s="62">
        <f>'Hist. country inflation'!UOF256/100</f>
        <v>0</v>
      </c>
      <c r="UMN7" s="62">
        <f>'Hist. country inflation'!UOG256/100</f>
        <v>0</v>
      </c>
      <c r="UMO7" s="62">
        <f>'Hist. country inflation'!UOH256/100</f>
        <v>0</v>
      </c>
      <c r="UMP7" s="62">
        <f>'Hist. country inflation'!UOI256/100</f>
        <v>0</v>
      </c>
      <c r="UMQ7" s="62">
        <f>'Hist. country inflation'!UOJ256/100</f>
        <v>0</v>
      </c>
      <c r="UMR7" s="62">
        <f>'Hist. country inflation'!UOK256/100</f>
        <v>0</v>
      </c>
      <c r="UMS7" s="62">
        <f>'Hist. country inflation'!UOL256/100</f>
        <v>0</v>
      </c>
      <c r="UMT7" s="62">
        <f>'Hist. country inflation'!UOM256/100</f>
        <v>0</v>
      </c>
      <c r="UMU7" s="62">
        <f>'Hist. country inflation'!UON256/100</f>
        <v>0</v>
      </c>
      <c r="UMV7" s="62">
        <f>'Hist. country inflation'!UOO256/100</f>
        <v>0</v>
      </c>
      <c r="UMW7" s="62">
        <f>'Hist. country inflation'!UOP256/100</f>
        <v>0</v>
      </c>
      <c r="UMX7" s="62">
        <f>'Hist. country inflation'!UOQ256/100</f>
        <v>0</v>
      </c>
      <c r="UMY7" s="62">
        <f>'Hist. country inflation'!UOR256/100</f>
        <v>0</v>
      </c>
      <c r="UMZ7" s="62">
        <f>'Hist. country inflation'!UOS256/100</f>
        <v>0</v>
      </c>
      <c r="UNA7" s="62">
        <f>'Hist. country inflation'!UOT256/100</f>
        <v>0</v>
      </c>
      <c r="UNB7" s="62">
        <f>'Hist. country inflation'!UOU256/100</f>
        <v>0</v>
      </c>
      <c r="UNC7" s="62">
        <f>'Hist. country inflation'!UOV256/100</f>
        <v>0</v>
      </c>
      <c r="UND7" s="62">
        <f>'Hist. country inflation'!UOW256/100</f>
        <v>0</v>
      </c>
      <c r="UNE7" s="62">
        <f>'Hist. country inflation'!UOX256/100</f>
        <v>0</v>
      </c>
      <c r="UNF7" s="62">
        <f>'Hist. country inflation'!UOY256/100</f>
        <v>0</v>
      </c>
      <c r="UNG7" s="62">
        <f>'Hist. country inflation'!UOZ256/100</f>
        <v>0</v>
      </c>
      <c r="UNH7" s="62">
        <f>'Hist. country inflation'!UPA256/100</f>
        <v>0</v>
      </c>
      <c r="UNI7" s="62">
        <f>'Hist. country inflation'!UPB256/100</f>
        <v>0</v>
      </c>
      <c r="UNJ7" s="62">
        <f>'Hist. country inflation'!UPC256/100</f>
        <v>0</v>
      </c>
      <c r="UNK7" s="62">
        <f>'Hist. country inflation'!UPD256/100</f>
        <v>0</v>
      </c>
      <c r="UNL7" s="62">
        <f>'Hist. country inflation'!UPE256/100</f>
        <v>0</v>
      </c>
      <c r="UNM7" s="62">
        <f>'Hist. country inflation'!UPF256/100</f>
        <v>0</v>
      </c>
      <c r="UNN7" s="62">
        <f>'Hist. country inflation'!UPG256/100</f>
        <v>0</v>
      </c>
      <c r="UNO7" s="62">
        <f>'Hist. country inflation'!UPH256/100</f>
        <v>0</v>
      </c>
      <c r="UNP7" s="62">
        <f>'Hist. country inflation'!UPI256/100</f>
        <v>0</v>
      </c>
      <c r="UNQ7" s="62">
        <f>'Hist. country inflation'!UPJ256/100</f>
        <v>0</v>
      </c>
      <c r="UNR7" s="62">
        <f>'Hist. country inflation'!UPK256/100</f>
        <v>0</v>
      </c>
      <c r="UNS7" s="62">
        <f>'Hist. country inflation'!UPL256/100</f>
        <v>0</v>
      </c>
      <c r="UNT7" s="62">
        <f>'Hist. country inflation'!UPM256/100</f>
        <v>0</v>
      </c>
      <c r="UNU7" s="62">
        <f>'Hist. country inflation'!UPN256/100</f>
        <v>0</v>
      </c>
      <c r="UNV7" s="62">
        <f>'Hist. country inflation'!UPO256/100</f>
        <v>0</v>
      </c>
      <c r="UNW7" s="62">
        <f>'Hist. country inflation'!UPP256/100</f>
        <v>0</v>
      </c>
      <c r="UNX7" s="62">
        <f>'Hist. country inflation'!UPQ256/100</f>
        <v>0</v>
      </c>
      <c r="UNY7" s="62">
        <f>'Hist. country inflation'!UPR256/100</f>
        <v>0</v>
      </c>
      <c r="UNZ7" s="62">
        <f>'Hist. country inflation'!UPS256/100</f>
        <v>0</v>
      </c>
      <c r="UOA7" s="62">
        <f>'Hist. country inflation'!UPT256/100</f>
        <v>0</v>
      </c>
      <c r="UOB7" s="62">
        <f>'Hist. country inflation'!UPU256/100</f>
        <v>0</v>
      </c>
      <c r="UOC7" s="62">
        <f>'Hist. country inflation'!UPV256/100</f>
        <v>0</v>
      </c>
      <c r="UOD7" s="62">
        <f>'Hist. country inflation'!UPW256/100</f>
        <v>0</v>
      </c>
      <c r="UOE7" s="62">
        <f>'Hist. country inflation'!UPX256/100</f>
        <v>0</v>
      </c>
      <c r="UOF7" s="62">
        <f>'Hist. country inflation'!UPY256/100</f>
        <v>0</v>
      </c>
      <c r="UOG7" s="62">
        <f>'Hist. country inflation'!UPZ256/100</f>
        <v>0</v>
      </c>
      <c r="UOH7" s="62">
        <f>'Hist. country inflation'!UQA256/100</f>
        <v>0</v>
      </c>
      <c r="UOI7" s="62">
        <f>'Hist. country inflation'!UQB256/100</f>
        <v>0</v>
      </c>
      <c r="UOJ7" s="62">
        <f>'Hist. country inflation'!UQC256/100</f>
        <v>0</v>
      </c>
      <c r="UOK7" s="62">
        <f>'Hist. country inflation'!UQD256/100</f>
        <v>0</v>
      </c>
      <c r="UOL7" s="62">
        <f>'Hist. country inflation'!UQE256/100</f>
        <v>0</v>
      </c>
      <c r="UOM7" s="62">
        <f>'Hist. country inflation'!UQF256/100</f>
        <v>0</v>
      </c>
      <c r="UON7" s="62">
        <f>'Hist. country inflation'!UQG256/100</f>
        <v>0</v>
      </c>
      <c r="UOO7" s="62">
        <f>'Hist. country inflation'!UQH256/100</f>
        <v>0</v>
      </c>
      <c r="UOP7" s="62">
        <f>'Hist. country inflation'!UQI256/100</f>
        <v>0</v>
      </c>
      <c r="UOQ7" s="62">
        <f>'Hist. country inflation'!UQJ256/100</f>
        <v>0</v>
      </c>
      <c r="UOR7" s="62">
        <f>'Hist. country inflation'!UQK256/100</f>
        <v>0</v>
      </c>
      <c r="UOS7" s="62">
        <f>'Hist. country inflation'!UQL256/100</f>
        <v>0</v>
      </c>
      <c r="UOT7" s="62">
        <f>'Hist. country inflation'!UQM256/100</f>
        <v>0</v>
      </c>
      <c r="UOU7" s="62">
        <f>'Hist. country inflation'!UQN256/100</f>
        <v>0</v>
      </c>
      <c r="UOV7" s="62">
        <f>'Hist. country inflation'!UQO256/100</f>
        <v>0</v>
      </c>
      <c r="UOW7" s="62">
        <f>'Hist. country inflation'!UQP256/100</f>
        <v>0</v>
      </c>
      <c r="UOX7" s="62">
        <f>'Hist. country inflation'!UQQ256/100</f>
        <v>0</v>
      </c>
      <c r="UOY7" s="62">
        <f>'Hist. country inflation'!UQR256/100</f>
        <v>0</v>
      </c>
      <c r="UOZ7" s="62">
        <f>'Hist. country inflation'!UQS256/100</f>
        <v>0</v>
      </c>
      <c r="UPA7" s="62">
        <f>'Hist. country inflation'!UQT256/100</f>
        <v>0</v>
      </c>
      <c r="UPB7" s="62">
        <f>'Hist. country inflation'!UQU256/100</f>
        <v>0</v>
      </c>
      <c r="UPC7" s="62">
        <f>'Hist. country inflation'!UQV256/100</f>
        <v>0</v>
      </c>
      <c r="UPD7" s="62">
        <f>'Hist. country inflation'!UQW256/100</f>
        <v>0</v>
      </c>
      <c r="UPE7" s="62">
        <f>'Hist. country inflation'!UQX256/100</f>
        <v>0</v>
      </c>
      <c r="UPF7" s="62">
        <f>'Hist. country inflation'!UQY256/100</f>
        <v>0</v>
      </c>
      <c r="UPG7" s="62">
        <f>'Hist. country inflation'!UQZ256/100</f>
        <v>0</v>
      </c>
      <c r="UPH7" s="62">
        <f>'Hist. country inflation'!URA256/100</f>
        <v>0</v>
      </c>
      <c r="UPI7" s="62">
        <f>'Hist. country inflation'!URB256/100</f>
        <v>0</v>
      </c>
      <c r="UPJ7" s="62">
        <f>'Hist. country inflation'!URC256/100</f>
        <v>0</v>
      </c>
      <c r="UPK7" s="62">
        <f>'Hist. country inflation'!URD256/100</f>
        <v>0</v>
      </c>
      <c r="UPL7" s="62">
        <f>'Hist. country inflation'!URE256/100</f>
        <v>0</v>
      </c>
      <c r="UPM7" s="62">
        <f>'Hist. country inflation'!URF256/100</f>
        <v>0</v>
      </c>
      <c r="UPN7" s="62">
        <f>'Hist. country inflation'!URG256/100</f>
        <v>0</v>
      </c>
      <c r="UPO7" s="62">
        <f>'Hist. country inflation'!URH256/100</f>
        <v>0</v>
      </c>
      <c r="UPP7" s="62">
        <f>'Hist. country inflation'!URI256/100</f>
        <v>0</v>
      </c>
      <c r="UPQ7" s="62">
        <f>'Hist. country inflation'!URJ256/100</f>
        <v>0</v>
      </c>
      <c r="UPR7" s="62">
        <f>'Hist. country inflation'!URK256/100</f>
        <v>0</v>
      </c>
      <c r="UPS7" s="62">
        <f>'Hist. country inflation'!URL256/100</f>
        <v>0</v>
      </c>
      <c r="UPT7" s="62">
        <f>'Hist. country inflation'!URM256/100</f>
        <v>0</v>
      </c>
      <c r="UPU7" s="62">
        <f>'Hist. country inflation'!URN256/100</f>
        <v>0</v>
      </c>
      <c r="UPV7" s="62">
        <f>'Hist. country inflation'!URO256/100</f>
        <v>0</v>
      </c>
      <c r="UPW7" s="62">
        <f>'Hist. country inflation'!URP256/100</f>
        <v>0</v>
      </c>
      <c r="UPX7" s="62">
        <f>'Hist. country inflation'!URQ256/100</f>
        <v>0</v>
      </c>
      <c r="UPY7" s="62">
        <f>'Hist. country inflation'!URR256/100</f>
        <v>0</v>
      </c>
      <c r="UPZ7" s="62">
        <f>'Hist. country inflation'!URS256/100</f>
        <v>0</v>
      </c>
      <c r="UQA7" s="62">
        <f>'Hist. country inflation'!URT256/100</f>
        <v>0</v>
      </c>
      <c r="UQB7" s="62">
        <f>'Hist. country inflation'!URU256/100</f>
        <v>0</v>
      </c>
      <c r="UQC7" s="62">
        <f>'Hist. country inflation'!URV256/100</f>
        <v>0</v>
      </c>
      <c r="UQD7" s="62">
        <f>'Hist. country inflation'!URW256/100</f>
        <v>0</v>
      </c>
      <c r="UQE7" s="62">
        <f>'Hist. country inflation'!URX256/100</f>
        <v>0</v>
      </c>
      <c r="UQF7" s="62">
        <f>'Hist. country inflation'!URY256/100</f>
        <v>0</v>
      </c>
      <c r="UQG7" s="62">
        <f>'Hist. country inflation'!URZ256/100</f>
        <v>0</v>
      </c>
      <c r="UQH7" s="62">
        <f>'Hist. country inflation'!USA256/100</f>
        <v>0</v>
      </c>
      <c r="UQI7" s="62">
        <f>'Hist. country inflation'!USB256/100</f>
        <v>0</v>
      </c>
      <c r="UQJ7" s="62">
        <f>'Hist. country inflation'!USC256/100</f>
        <v>0</v>
      </c>
      <c r="UQK7" s="62">
        <f>'Hist. country inflation'!USD256/100</f>
        <v>0</v>
      </c>
      <c r="UQL7" s="62">
        <f>'Hist. country inflation'!USE256/100</f>
        <v>0</v>
      </c>
      <c r="UQM7" s="62">
        <f>'Hist. country inflation'!USF256/100</f>
        <v>0</v>
      </c>
      <c r="UQN7" s="62">
        <f>'Hist. country inflation'!USG256/100</f>
        <v>0</v>
      </c>
      <c r="UQO7" s="62">
        <f>'Hist. country inflation'!USH256/100</f>
        <v>0</v>
      </c>
      <c r="UQP7" s="62">
        <f>'Hist. country inflation'!USI256/100</f>
        <v>0</v>
      </c>
      <c r="UQQ7" s="62">
        <f>'Hist. country inflation'!USJ256/100</f>
        <v>0</v>
      </c>
      <c r="UQR7" s="62">
        <f>'Hist. country inflation'!USK256/100</f>
        <v>0</v>
      </c>
      <c r="UQS7" s="62">
        <f>'Hist. country inflation'!USL256/100</f>
        <v>0</v>
      </c>
      <c r="UQT7" s="62">
        <f>'Hist. country inflation'!USM256/100</f>
        <v>0</v>
      </c>
      <c r="UQU7" s="62">
        <f>'Hist. country inflation'!USN256/100</f>
        <v>0</v>
      </c>
      <c r="UQV7" s="62">
        <f>'Hist. country inflation'!USO256/100</f>
        <v>0</v>
      </c>
      <c r="UQW7" s="62">
        <f>'Hist. country inflation'!USP256/100</f>
        <v>0</v>
      </c>
      <c r="UQX7" s="62">
        <f>'Hist. country inflation'!USQ256/100</f>
        <v>0</v>
      </c>
      <c r="UQY7" s="62">
        <f>'Hist. country inflation'!USR256/100</f>
        <v>0</v>
      </c>
      <c r="UQZ7" s="62">
        <f>'Hist. country inflation'!USS256/100</f>
        <v>0</v>
      </c>
      <c r="URA7" s="62">
        <f>'Hist. country inflation'!UST256/100</f>
        <v>0</v>
      </c>
      <c r="URB7" s="62">
        <f>'Hist. country inflation'!USU256/100</f>
        <v>0</v>
      </c>
      <c r="URC7" s="62">
        <f>'Hist. country inflation'!USV256/100</f>
        <v>0</v>
      </c>
      <c r="URD7" s="62">
        <f>'Hist. country inflation'!USW256/100</f>
        <v>0</v>
      </c>
      <c r="URE7" s="62">
        <f>'Hist. country inflation'!USX256/100</f>
        <v>0</v>
      </c>
      <c r="URF7" s="62">
        <f>'Hist. country inflation'!USY256/100</f>
        <v>0</v>
      </c>
      <c r="URG7" s="62">
        <f>'Hist. country inflation'!USZ256/100</f>
        <v>0</v>
      </c>
      <c r="URH7" s="62">
        <f>'Hist. country inflation'!UTA256/100</f>
        <v>0</v>
      </c>
      <c r="URI7" s="62">
        <f>'Hist. country inflation'!UTB256/100</f>
        <v>0</v>
      </c>
      <c r="URJ7" s="62">
        <f>'Hist. country inflation'!UTC256/100</f>
        <v>0</v>
      </c>
      <c r="URK7" s="62">
        <f>'Hist. country inflation'!UTD256/100</f>
        <v>0</v>
      </c>
      <c r="URL7" s="62">
        <f>'Hist. country inflation'!UTE256/100</f>
        <v>0</v>
      </c>
      <c r="URM7" s="62">
        <f>'Hist. country inflation'!UTF256/100</f>
        <v>0</v>
      </c>
      <c r="URN7" s="62">
        <f>'Hist. country inflation'!UTG256/100</f>
        <v>0</v>
      </c>
      <c r="URO7" s="62">
        <f>'Hist. country inflation'!UTH256/100</f>
        <v>0</v>
      </c>
      <c r="URP7" s="62">
        <f>'Hist. country inflation'!UTI256/100</f>
        <v>0</v>
      </c>
      <c r="URQ7" s="62">
        <f>'Hist. country inflation'!UTJ256/100</f>
        <v>0</v>
      </c>
      <c r="URR7" s="62">
        <f>'Hist. country inflation'!UTK256/100</f>
        <v>0</v>
      </c>
      <c r="URS7" s="62">
        <f>'Hist. country inflation'!UTL256/100</f>
        <v>0</v>
      </c>
      <c r="URT7" s="62">
        <f>'Hist. country inflation'!UTM256/100</f>
        <v>0</v>
      </c>
      <c r="URU7" s="62">
        <f>'Hist. country inflation'!UTN256/100</f>
        <v>0</v>
      </c>
      <c r="URV7" s="62">
        <f>'Hist. country inflation'!UTO256/100</f>
        <v>0</v>
      </c>
      <c r="URW7" s="62">
        <f>'Hist. country inflation'!UTP256/100</f>
        <v>0</v>
      </c>
      <c r="URX7" s="62">
        <f>'Hist. country inflation'!UTQ256/100</f>
        <v>0</v>
      </c>
      <c r="URY7" s="62">
        <f>'Hist. country inflation'!UTR256/100</f>
        <v>0</v>
      </c>
      <c r="URZ7" s="62">
        <f>'Hist. country inflation'!UTS256/100</f>
        <v>0</v>
      </c>
      <c r="USA7" s="62">
        <f>'Hist. country inflation'!UTT256/100</f>
        <v>0</v>
      </c>
      <c r="USB7" s="62">
        <f>'Hist. country inflation'!UTU256/100</f>
        <v>0</v>
      </c>
      <c r="USC7" s="62">
        <f>'Hist. country inflation'!UTV256/100</f>
        <v>0</v>
      </c>
      <c r="USD7" s="62">
        <f>'Hist. country inflation'!UTW256/100</f>
        <v>0</v>
      </c>
      <c r="USE7" s="62">
        <f>'Hist. country inflation'!UTX256/100</f>
        <v>0</v>
      </c>
      <c r="USF7" s="62">
        <f>'Hist. country inflation'!UTY256/100</f>
        <v>0</v>
      </c>
      <c r="USG7" s="62">
        <f>'Hist. country inflation'!UTZ256/100</f>
        <v>0</v>
      </c>
      <c r="USH7" s="62">
        <f>'Hist. country inflation'!UUA256/100</f>
        <v>0</v>
      </c>
      <c r="USI7" s="62">
        <f>'Hist. country inflation'!UUB256/100</f>
        <v>0</v>
      </c>
      <c r="USJ7" s="62">
        <f>'Hist. country inflation'!UUC256/100</f>
        <v>0</v>
      </c>
      <c r="USK7" s="62">
        <f>'Hist. country inflation'!UUD256/100</f>
        <v>0</v>
      </c>
      <c r="USL7" s="62">
        <f>'Hist. country inflation'!UUE256/100</f>
        <v>0</v>
      </c>
      <c r="USM7" s="62">
        <f>'Hist. country inflation'!UUF256/100</f>
        <v>0</v>
      </c>
      <c r="USN7" s="62">
        <f>'Hist. country inflation'!UUG256/100</f>
        <v>0</v>
      </c>
      <c r="USO7" s="62">
        <f>'Hist. country inflation'!UUH256/100</f>
        <v>0</v>
      </c>
      <c r="USP7" s="62">
        <f>'Hist. country inflation'!UUI256/100</f>
        <v>0</v>
      </c>
      <c r="USQ7" s="62">
        <f>'Hist. country inflation'!UUJ256/100</f>
        <v>0</v>
      </c>
      <c r="USR7" s="62">
        <f>'Hist. country inflation'!UUK256/100</f>
        <v>0</v>
      </c>
      <c r="USS7" s="62">
        <f>'Hist. country inflation'!UUL256/100</f>
        <v>0</v>
      </c>
      <c r="UST7" s="62">
        <f>'Hist. country inflation'!UUM256/100</f>
        <v>0</v>
      </c>
      <c r="USU7" s="62">
        <f>'Hist. country inflation'!UUN256/100</f>
        <v>0</v>
      </c>
      <c r="USV7" s="62">
        <f>'Hist. country inflation'!UUO256/100</f>
        <v>0</v>
      </c>
      <c r="USW7" s="62">
        <f>'Hist. country inflation'!UUP256/100</f>
        <v>0</v>
      </c>
      <c r="USX7" s="62">
        <f>'Hist. country inflation'!UUQ256/100</f>
        <v>0</v>
      </c>
      <c r="USY7" s="62">
        <f>'Hist. country inflation'!UUR256/100</f>
        <v>0</v>
      </c>
      <c r="USZ7" s="62">
        <f>'Hist. country inflation'!UUS256/100</f>
        <v>0</v>
      </c>
      <c r="UTA7" s="62">
        <f>'Hist. country inflation'!UUT256/100</f>
        <v>0</v>
      </c>
      <c r="UTB7" s="62">
        <f>'Hist. country inflation'!UUU256/100</f>
        <v>0</v>
      </c>
      <c r="UTC7" s="62">
        <f>'Hist. country inflation'!UUV256/100</f>
        <v>0</v>
      </c>
      <c r="UTD7" s="62">
        <f>'Hist. country inflation'!UUW256/100</f>
        <v>0</v>
      </c>
      <c r="UTE7" s="62">
        <f>'Hist. country inflation'!UUX256/100</f>
        <v>0</v>
      </c>
      <c r="UTF7" s="62">
        <f>'Hist. country inflation'!UUY256/100</f>
        <v>0</v>
      </c>
      <c r="UTG7" s="62">
        <f>'Hist. country inflation'!UUZ256/100</f>
        <v>0</v>
      </c>
      <c r="UTH7" s="62">
        <f>'Hist. country inflation'!UVA256/100</f>
        <v>0</v>
      </c>
      <c r="UTI7" s="62">
        <f>'Hist. country inflation'!UVB256/100</f>
        <v>0</v>
      </c>
      <c r="UTJ7" s="62">
        <f>'Hist. country inflation'!UVC256/100</f>
        <v>0</v>
      </c>
      <c r="UTK7" s="62">
        <f>'Hist. country inflation'!UVD256/100</f>
        <v>0</v>
      </c>
      <c r="UTL7" s="62">
        <f>'Hist. country inflation'!UVE256/100</f>
        <v>0</v>
      </c>
      <c r="UTM7" s="62">
        <f>'Hist. country inflation'!UVF256/100</f>
        <v>0</v>
      </c>
      <c r="UTN7" s="62">
        <f>'Hist. country inflation'!UVG256/100</f>
        <v>0</v>
      </c>
      <c r="UTO7" s="62">
        <f>'Hist. country inflation'!UVH256/100</f>
        <v>0</v>
      </c>
      <c r="UTP7" s="62">
        <f>'Hist. country inflation'!UVI256/100</f>
        <v>0</v>
      </c>
      <c r="UTQ7" s="62">
        <f>'Hist. country inflation'!UVJ256/100</f>
        <v>0</v>
      </c>
      <c r="UTR7" s="62">
        <f>'Hist. country inflation'!UVK256/100</f>
        <v>0</v>
      </c>
      <c r="UTS7" s="62">
        <f>'Hist. country inflation'!UVL256/100</f>
        <v>0</v>
      </c>
      <c r="UTT7" s="62">
        <f>'Hist. country inflation'!UVM256/100</f>
        <v>0</v>
      </c>
      <c r="UTU7" s="62">
        <f>'Hist. country inflation'!UVN256/100</f>
        <v>0</v>
      </c>
      <c r="UTV7" s="62">
        <f>'Hist. country inflation'!UVO256/100</f>
        <v>0</v>
      </c>
      <c r="UTW7" s="62">
        <f>'Hist. country inflation'!UVP256/100</f>
        <v>0</v>
      </c>
      <c r="UTX7" s="62">
        <f>'Hist. country inflation'!UVQ256/100</f>
        <v>0</v>
      </c>
      <c r="UTY7" s="62">
        <f>'Hist. country inflation'!UVR256/100</f>
        <v>0</v>
      </c>
      <c r="UTZ7" s="62">
        <f>'Hist. country inflation'!UVS256/100</f>
        <v>0</v>
      </c>
      <c r="UUA7" s="62">
        <f>'Hist. country inflation'!UVT256/100</f>
        <v>0</v>
      </c>
      <c r="UUB7" s="62">
        <f>'Hist. country inflation'!UVU256/100</f>
        <v>0</v>
      </c>
      <c r="UUC7" s="62">
        <f>'Hist. country inflation'!UVV256/100</f>
        <v>0</v>
      </c>
      <c r="UUD7" s="62">
        <f>'Hist. country inflation'!UVW256/100</f>
        <v>0</v>
      </c>
      <c r="UUE7" s="62">
        <f>'Hist. country inflation'!UVX256/100</f>
        <v>0</v>
      </c>
      <c r="UUF7" s="62">
        <f>'Hist. country inflation'!UVY256/100</f>
        <v>0</v>
      </c>
      <c r="UUG7" s="62">
        <f>'Hist. country inflation'!UVZ256/100</f>
        <v>0</v>
      </c>
      <c r="UUH7" s="62">
        <f>'Hist. country inflation'!UWA256/100</f>
        <v>0</v>
      </c>
      <c r="UUI7" s="62">
        <f>'Hist. country inflation'!UWB256/100</f>
        <v>0</v>
      </c>
      <c r="UUJ7" s="62">
        <f>'Hist. country inflation'!UWC256/100</f>
        <v>0</v>
      </c>
      <c r="UUK7" s="62">
        <f>'Hist. country inflation'!UWD256/100</f>
        <v>0</v>
      </c>
      <c r="UUL7" s="62">
        <f>'Hist. country inflation'!UWE256/100</f>
        <v>0</v>
      </c>
      <c r="UUM7" s="62">
        <f>'Hist. country inflation'!UWF256/100</f>
        <v>0</v>
      </c>
      <c r="UUN7" s="62">
        <f>'Hist. country inflation'!UWG256/100</f>
        <v>0</v>
      </c>
      <c r="UUO7" s="62">
        <f>'Hist. country inflation'!UWH256/100</f>
        <v>0</v>
      </c>
      <c r="UUP7" s="62">
        <f>'Hist. country inflation'!UWI256/100</f>
        <v>0</v>
      </c>
      <c r="UUQ7" s="62">
        <f>'Hist. country inflation'!UWJ256/100</f>
        <v>0</v>
      </c>
      <c r="UUR7" s="62">
        <f>'Hist. country inflation'!UWK256/100</f>
        <v>0</v>
      </c>
      <c r="UUS7" s="62">
        <f>'Hist. country inflation'!UWL256/100</f>
        <v>0</v>
      </c>
      <c r="UUT7" s="62">
        <f>'Hist. country inflation'!UWM256/100</f>
        <v>0</v>
      </c>
      <c r="UUU7" s="62">
        <f>'Hist. country inflation'!UWN256/100</f>
        <v>0</v>
      </c>
      <c r="UUV7" s="62">
        <f>'Hist. country inflation'!UWO256/100</f>
        <v>0</v>
      </c>
      <c r="UUW7" s="62">
        <f>'Hist. country inflation'!UWP256/100</f>
        <v>0</v>
      </c>
      <c r="UUX7" s="62">
        <f>'Hist. country inflation'!UWQ256/100</f>
        <v>0</v>
      </c>
      <c r="UUY7" s="62">
        <f>'Hist. country inflation'!UWR256/100</f>
        <v>0</v>
      </c>
      <c r="UUZ7" s="62">
        <f>'Hist. country inflation'!UWS256/100</f>
        <v>0</v>
      </c>
      <c r="UVA7" s="62">
        <f>'Hist. country inflation'!UWT256/100</f>
        <v>0</v>
      </c>
      <c r="UVB7" s="62">
        <f>'Hist. country inflation'!UWU256/100</f>
        <v>0</v>
      </c>
      <c r="UVC7" s="62">
        <f>'Hist. country inflation'!UWV256/100</f>
        <v>0</v>
      </c>
      <c r="UVD7" s="62">
        <f>'Hist. country inflation'!UWW256/100</f>
        <v>0</v>
      </c>
      <c r="UVE7" s="62">
        <f>'Hist. country inflation'!UWX256/100</f>
        <v>0</v>
      </c>
      <c r="UVF7" s="62">
        <f>'Hist. country inflation'!UWY256/100</f>
        <v>0</v>
      </c>
      <c r="UVG7" s="62">
        <f>'Hist. country inflation'!UWZ256/100</f>
        <v>0</v>
      </c>
      <c r="UVH7" s="62">
        <f>'Hist. country inflation'!UXA256/100</f>
        <v>0</v>
      </c>
      <c r="UVI7" s="62">
        <f>'Hist. country inflation'!UXB256/100</f>
        <v>0</v>
      </c>
      <c r="UVJ7" s="62">
        <f>'Hist. country inflation'!UXC256/100</f>
        <v>0</v>
      </c>
      <c r="UVK7" s="62">
        <f>'Hist. country inflation'!UXD256/100</f>
        <v>0</v>
      </c>
      <c r="UVL7" s="62">
        <f>'Hist. country inflation'!UXE256/100</f>
        <v>0</v>
      </c>
      <c r="UVM7" s="62">
        <f>'Hist. country inflation'!UXF256/100</f>
        <v>0</v>
      </c>
      <c r="UVN7" s="62">
        <f>'Hist. country inflation'!UXG256/100</f>
        <v>0</v>
      </c>
      <c r="UVO7" s="62">
        <f>'Hist. country inflation'!UXH256/100</f>
        <v>0</v>
      </c>
      <c r="UVP7" s="62">
        <f>'Hist. country inflation'!UXI256/100</f>
        <v>0</v>
      </c>
      <c r="UVQ7" s="62">
        <f>'Hist. country inflation'!UXJ256/100</f>
        <v>0</v>
      </c>
      <c r="UVR7" s="62">
        <f>'Hist. country inflation'!UXK256/100</f>
        <v>0</v>
      </c>
      <c r="UVS7" s="62">
        <f>'Hist. country inflation'!UXL256/100</f>
        <v>0</v>
      </c>
      <c r="UVT7" s="62">
        <f>'Hist. country inflation'!UXM256/100</f>
        <v>0</v>
      </c>
      <c r="UVU7" s="62">
        <f>'Hist. country inflation'!UXN256/100</f>
        <v>0</v>
      </c>
      <c r="UVV7" s="62">
        <f>'Hist. country inflation'!UXO256/100</f>
        <v>0</v>
      </c>
      <c r="UVW7" s="62">
        <f>'Hist. country inflation'!UXP256/100</f>
        <v>0</v>
      </c>
      <c r="UVX7" s="62">
        <f>'Hist. country inflation'!UXQ256/100</f>
        <v>0</v>
      </c>
      <c r="UVY7" s="62">
        <f>'Hist. country inflation'!UXR256/100</f>
        <v>0</v>
      </c>
      <c r="UVZ7" s="62">
        <f>'Hist. country inflation'!UXS256/100</f>
        <v>0</v>
      </c>
      <c r="UWA7" s="62">
        <f>'Hist. country inflation'!UXT256/100</f>
        <v>0</v>
      </c>
      <c r="UWB7" s="62">
        <f>'Hist. country inflation'!UXU256/100</f>
        <v>0</v>
      </c>
      <c r="UWC7" s="62">
        <f>'Hist. country inflation'!UXV256/100</f>
        <v>0</v>
      </c>
      <c r="UWD7" s="62">
        <f>'Hist. country inflation'!UXW256/100</f>
        <v>0</v>
      </c>
      <c r="UWE7" s="62">
        <f>'Hist. country inflation'!UXX256/100</f>
        <v>0</v>
      </c>
      <c r="UWF7" s="62">
        <f>'Hist. country inflation'!UXY256/100</f>
        <v>0</v>
      </c>
      <c r="UWG7" s="62">
        <f>'Hist. country inflation'!UXZ256/100</f>
        <v>0</v>
      </c>
      <c r="UWH7" s="62">
        <f>'Hist. country inflation'!UYA256/100</f>
        <v>0</v>
      </c>
      <c r="UWI7" s="62">
        <f>'Hist. country inflation'!UYB256/100</f>
        <v>0</v>
      </c>
      <c r="UWJ7" s="62">
        <f>'Hist. country inflation'!UYC256/100</f>
        <v>0</v>
      </c>
      <c r="UWK7" s="62">
        <f>'Hist. country inflation'!UYD256/100</f>
        <v>0</v>
      </c>
      <c r="UWL7" s="62">
        <f>'Hist. country inflation'!UYE256/100</f>
        <v>0</v>
      </c>
      <c r="UWM7" s="62">
        <f>'Hist. country inflation'!UYF256/100</f>
        <v>0</v>
      </c>
      <c r="UWN7" s="62">
        <f>'Hist. country inflation'!UYG256/100</f>
        <v>0</v>
      </c>
      <c r="UWO7" s="62">
        <f>'Hist. country inflation'!UYH256/100</f>
        <v>0</v>
      </c>
      <c r="UWP7" s="62">
        <f>'Hist. country inflation'!UYI256/100</f>
        <v>0</v>
      </c>
      <c r="UWQ7" s="62">
        <f>'Hist. country inflation'!UYJ256/100</f>
        <v>0</v>
      </c>
      <c r="UWR7" s="62">
        <f>'Hist. country inflation'!UYK256/100</f>
        <v>0</v>
      </c>
      <c r="UWS7" s="62">
        <f>'Hist. country inflation'!UYL256/100</f>
        <v>0</v>
      </c>
      <c r="UWT7" s="62">
        <f>'Hist. country inflation'!UYM256/100</f>
        <v>0</v>
      </c>
      <c r="UWU7" s="62">
        <f>'Hist. country inflation'!UYN256/100</f>
        <v>0</v>
      </c>
      <c r="UWV7" s="62">
        <f>'Hist. country inflation'!UYO256/100</f>
        <v>0</v>
      </c>
      <c r="UWW7" s="62">
        <f>'Hist. country inflation'!UYP256/100</f>
        <v>0</v>
      </c>
      <c r="UWX7" s="62">
        <f>'Hist. country inflation'!UYQ256/100</f>
        <v>0</v>
      </c>
      <c r="UWY7" s="62">
        <f>'Hist. country inflation'!UYR256/100</f>
        <v>0</v>
      </c>
      <c r="UWZ7" s="62">
        <f>'Hist. country inflation'!UYS256/100</f>
        <v>0</v>
      </c>
      <c r="UXA7" s="62">
        <f>'Hist. country inflation'!UYT256/100</f>
        <v>0</v>
      </c>
      <c r="UXB7" s="62">
        <f>'Hist. country inflation'!UYU256/100</f>
        <v>0</v>
      </c>
      <c r="UXC7" s="62">
        <f>'Hist. country inflation'!UYV256/100</f>
        <v>0</v>
      </c>
      <c r="UXD7" s="62">
        <f>'Hist. country inflation'!UYW256/100</f>
        <v>0</v>
      </c>
      <c r="UXE7" s="62">
        <f>'Hist. country inflation'!UYX256/100</f>
        <v>0</v>
      </c>
      <c r="UXF7" s="62">
        <f>'Hist. country inflation'!UYY256/100</f>
        <v>0</v>
      </c>
      <c r="UXG7" s="62">
        <f>'Hist. country inflation'!UYZ256/100</f>
        <v>0</v>
      </c>
      <c r="UXH7" s="62">
        <f>'Hist. country inflation'!UZA256/100</f>
        <v>0</v>
      </c>
      <c r="UXI7" s="62">
        <f>'Hist. country inflation'!UZB256/100</f>
        <v>0</v>
      </c>
      <c r="UXJ7" s="62">
        <f>'Hist. country inflation'!UZC256/100</f>
        <v>0</v>
      </c>
      <c r="UXK7" s="62">
        <f>'Hist. country inflation'!UZD256/100</f>
        <v>0</v>
      </c>
      <c r="UXL7" s="62">
        <f>'Hist. country inflation'!UZE256/100</f>
        <v>0</v>
      </c>
      <c r="UXM7" s="62">
        <f>'Hist. country inflation'!UZF256/100</f>
        <v>0</v>
      </c>
      <c r="UXN7" s="62">
        <f>'Hist. country inflation'!UZG256/100</f>
        <v>0</v>
      </c>
      <c r="UXO7" s="62">
        <f>'Hist. country inflation'!UZH256/100</f>
        <v>0</v>
      </c>
      <c r="UXP7" s="62">
        <f>'Hist. country inflation'!UZI256/100</f>
        <v>0</v>
      </c>
      <c r="UXQ7" s="62">
        <f>'Hist. country inflation'!UZJ256/100</f>
        <v>0</v>
      </c>
      <c r="UXR7" s="62">
        <f>'Hist. country inflation'!UZK256/100</f>
        <v>0</v>
      </c>
      <c r="UXS7" s="62">
        <f>'Hist. country inflation'!UZL256/100</f>
        <v>0</v>
      </c>
      <c r="UXT7" s="62">
        <f>'Hist. country inflation'!UZM256/100</f>
        <v>0</v>
      </c>
      <c r="UXU7" s="62">
        <f>'Hist. country inflation'!UZN256/100</f>
        <v>0</v>
      </c>
      <c r="UXV7" s="62">
        <f>'Hist. country inflation'!UZO256/100</f>
        <v>0</v>
      </c>
      <c r="UXW7" s="62">
        <f>'Hist. country inflation'!UZP256/100</f>
        <v>0</v>
      </c>
      <c r="UXX7" s="62">
        <f>'Hist. country inflation'!UZQ256/100</f>
        <v>0</v>
      </c>
      <c r="UXY7" s="62">
        <f>'Hist. country inflation'!UZR256/100</f>
        <v>0</v>
      </c>
      <c r="UXZ7" s="62">
        <f>'Hist. country inflation'!UZS256/100</f>
        <v>0</v>
      </c>
      <c r="UYA7" s="62">
        <f>'Hist. country inflation'!UZT256/100</f>
        <v>0</v>
      </c>
      <c r="UYB7" s="62">
        <f>'Hist. country inflation'!UZU256/100</f>
        <v>0</v>
      </c>
      <c r="UYC7" s="62">
        <f>'Hist. country inflation'!UZV256/100</f>
        <v>0</v>
      </c>
      <c r="UYD7" s="62">
        <f>'Hist. country inflation'!UZW256/100</f>
        <v>0</v>
      </c>
      <c r="UYE7" s="62">
        <f>'Hist. country inflation'!UZX256/100</f>
        <v>0</v>
      </c>
      <c r="UYF7" s="62">
        <f>'Hist. country inflation'!UZY256/100</f>
        <v>0</v>
      </c>
      <c r="UYG7" s="62">
        <f>'Hist. country inflation'!UZZ256/100</f>
        <v>0</v>
      </c>
      <c r="UYH7" s="62">
        <f>'Hist. country inflation'!VAA256/100</f>
        <v>0</v>
      </c>
      <c r="UYI7" s="62">
        <f>'Hist. country inflation'!VAB256/100</f>
        <v>0</v>
      </c>
      <c r="UYJ7" s="62">
        <f>'Hist. country inflation'!VAC256/100</f>
        <v>0</v>
      </c>
      <c r="UYK7" s="62">
        <f>'Hist. country inflation'!VAD256/100</f>
        <v>0</v>
      </c>
      <c r="UYL7" s="62">
        <f>'Hist. country inflation'!VAE256/100</f>
        <v>0</v>
      </c>
      <c r="UYM7" s="62">
        <f>'Hist. country inflation'!VAF256/100</f>
        <v>0</v>
      </c>
      <c r="UYN7" s="62">
        <f>'Hist. country inflation'!VAG256/100</f>
        <v>0</v>
      </c>
      <c r="UYO7" s="62">
        <f>'Hist. country inflation'!VAH256/100</f>
        <v>0</v>
      </c>
      <c r="UYP7" s="62">
        <f>'Hist. country inflation'!VAI256/100</f>
        <v>0</v>
      </c>
      <c r="UYQ7" s="62">
        <f>'Hist. country inflation'!VAJ256/100</f>
        <v>0</v>
      </c>
      <c r="UYR7" s="62">
        <f>'Hist. country inflation'!VAK256/100</f>
        <v>0</v>
      </c>
      <c r="UYS7" s="62">
        <f>'Hist. country inflation'!VAL256/100</f>
        <v>0</v>
      </c>
      <c r="UYT7" s="62">
        <f>'Hist. country inflation'!VAM256/100</f>
        <v>0</v>
      </c>
      <c r="UYU7" s="62">
        <f>'Hist. country inflation'!VAN256/100</f>
        <v>0</v>
      </c>
      <c r="UYV7" s="62">
        <f>'Hist. country inflation'!VAO256/100</f>
        <v>0</v>
      </c>
      <c r="UYW7" s="62">
        <f>'Hist. country inflation'!VAP256/100</f>
        <v>0</v>
      </c>
      <c r="UYX7" s="62">
        <f>'Hist. country inflation'!VAQ256/100</f>
        <v>0</v>
      </c>
      <c r="UYY7" s="62">
        <f>'Hist. country inflation'!VAR256/100</f>
        <v>0</v>
      </c>
      <c r="UYZ7" s="62">
        <f>'Hist. country inflation'!VAS256/100</f>
        <v>0</v>
      </c>
      <c r="UZA7" s="62">
        <f>'Hist. country inflation'!VAT256/100</f>
        <v>0</v>
      </c>
      <c r="UZB7" s="62">
        <f>'Hist. country inflation'!VAU256/100</f>
        <v>0</v>
      </c>
      <c r="UZC7" s="62">
        <f>'Hist. country inflation'!VAV256/100</f>
        <v>0</v>
      </c>
      <c r="UZD7" s="62">
        <f>'Hist. country inflation'!VAW256/100</f>
        <v>0</v>
      </c>
      <c r="UZE7" s="62">
        <f>'Hist. country inflation'!VAX256/100</f>
        <v>0</v>
      </c>
      <c r="UZF7" s="62">
        <f>'Hist. country inflation'!VAY256/100</f>
        <v>0</v>
      </c>
      <c r="UZG7" s="62">
        <f>'Hist. country inflation'!VAZ256/100</f>
        <v>0</v>
      </c>
      <c r="UZH7" s="62">
        <f>'Hist. country inflation'!VBA256/100</f>
        <v>0</v>
      </c>
      <c r="UZI7" s="62">
        <f>'Hist. country inflation'!VBB256/100</f>
        <v>0</v>
      </c>
      <c r="UZJ7" s="62">
        <f>'Hist. country inflation'!VBC256/100</f>
        <v>0</v>
      </c>
      <c r="UZK7" s="62">
        <f>'Hist. country inflation'!VBD256/100</f>
        <v>0</v>
      </c>
      <c r="UZL7" s="62">
        <f>'Hist. country inflation'!VBE256/100</f>
        <v>0</v>
      </c>
      <c r="UZM7" s="62">
        <f>'Hist. country inflation'!VBF256/100</f>
        <v>0</v>
      </c>
      <c r="UZN7" s="62">
        <f>'Hist. country inflation'!VBG256/100</f>
        <v>0</v>
      </c>
      <c r="UZO7" s="62">
        <f>'Hist. country inflation'!VBH256/100</f>
        <v>0</v>
      </c>
      <c r="UZP7" s="62">
        <f>'Hist. country inflation'!VBI256/100</f>
        <v>0</v>
      </c>
      <c r="UZQ7" s="62">
        <f>'Hist. country inflation'!VBJ256/100</f>
        <v>0</v>
      </c>
      <c r="UZR7" s="62">
        <f>'Hist. country inflation'!VBK256/100</f>
        <v>0</v>
      </c>
      <c r="UZS7" s="62">
        <f>'Hist. country inflation'!VBL256/100</f>
        <v>0</v>
      </c>
      <c r="UZT7" s="62">
        <f>'Hist. country inflation'!VBM256/100</f>
        <v>0</v>
      </c>
      <c r="UZU7" s="62">
        <f>'Hist. country inflation'!VBN256/100</f>
        <v>0</v>
      </c>
      <c r="UZV7" s="62">
        <f>'Hist. country inflation'!VBO256/100</f>
        <v>0</v>
      </c>
      <c r="UZW7" s="62">
        <f>'Hist. country inflation'!VBP256/100</f>
        <v>0</v>
      </c>
      <c r="UZX7" s="62">
        <f>'Hist. country inflation'!VBQ256/100</f>
        <v>0</v>
      </c>
      <c r="UZY7" s="62">
        <f>'Hist. country inflation'!VBR256/100</f>
        <v>0</v>
      </c>
      <c r="UZZ7" s="62">
        <f>'Hist. country inflation'!VBS256/100</f>
        <v>0</v>
      </c>
      <c r="VAA7" s="62">
        <f>'Hist. country inflation'!VBT256/100</f>
        <v>0</v>
      </c>
      <c r="VAB7" s="62">
        <f>'Hist. country inflation'!VBU256/100</f>
        <v>0</v>
      </c>
      <c r="VAC7" s="62">
        <f>'Hist. country inflation'!VBV256/100</f>
        <v>0</v>
      </c>
      <c r="VAD7" s="62">
        <f>'Hist. country inflation'!VBW256/100</f>
        <v>0</v>
      </c>
      <c r="VAE7" s="62">
        <f>'Hist. country inflation'!VBX256/100</f>
        <v>0</v>
      </c>
      <c r="VAF7" s="62">
        <f>'Hist. country inflation'!VBY256/100</f>
        <v>0</v>
      </c>
      <c r="VAG7" s="62">
        <f>'Hist. country inflation'!VBZ256/100</f>
        <v>0</v>
      </c>
      <c r="VAH7" s="62">
        <f>'Hist. country inflation'!VCA256/100</f>
        <v>0</v>
      </c>
      <c r="VAI7" s="62">
        <f>'Hist. country inflation'!VCB256/100</f>
        <v>0</v>
      </c>
      <c r="VAJ7" s="62">
        <f>'Hist. country inflation'!VCC256/100</f>
        <v>0</v>
      </c>
      <c r="VAK7" s="62">
        <f>'Hist. country inflation'!VCD256/100</f>
        <v>0</v>
      </c>
      <c r="VAL7" s="62">
        <f>'Hist. country inflation'!VCE256/100</f>
        <v>0</v>
      </c>
      <c r="VAM7" s="62">
        <f>'Hist. country inflation'!VCF256/100</f>
        <v>0</v>
      </c>
      <c r="VAN7" s="62">
        <f>'Hist. country inflation'!VCG256/100</f>
        <v>0</v>
      </c>
      <c r="VAO7" s="62">
        <f>'Hist. country inflation'!VCH256/100</f>
        <v>0</v>
      </c>
      <c r="VAP7" s="62">
        <f>'Hist. country inflation'!VCI256/100</f>
        <v>0</v>
      </c>
      <c r="VAQ7" s="62">
        <f>'Hist. country inflation'!VCJ256/100</f>
        <v>0</v>
      </c>
      <c r="VAR7" s="62">
        <f>'Hist. country inflation'!VCK256/100</f>
        <v>0</v>
      </c>
      <c r="VAS7" s="62">
        <f>'Hist. country inflation'!VCL256/100</f>
        <v>0</v>
      </c>
      <c r="VAT7" s="62">
        <f>'Hist. country inflation'!VCM256/100</f>
        <v>0</v>
      </c>
      <c r="VAU7" s="62">
        <f>'Hist. country inflation'!VCN256/100</f>
        <v>0</v>
      </c>
      <c r="VAV7" s="62">
        <f>'Hist. country inflation'!VCO256/100</f>
        <v>0</v>
      </c>
      <c r="VAW7" s="62">
        <f>'Hist. country inflation'!VCP256/100</f>
        <v>0</v>
      </c>
      <c r="VAX7" s="62">
        <f>'Hist. country inflation'!VCQ256/100</f>
        <v>0</v>
      </c>
      <c r="VAY7" s="62">
        <f>'Hist. country inflation'!VCR256/100</f>
        <v>0</v>
      </c>
      <c r="VAZ7" s="62">
        <f>'Hist. country inflation'!VCS256/100</f>
        <v>0</v>
      </c>
      <c r="VBA7" s="62">
        <f>'Hist. country inflation'!VCT256/100</f>
        <v>0</v>
      </c>
      <c r="VBB7" s="62">
        <f>'Hist. country inflation'!VCU256/100</f>
        <v>0</v>
      </c>
      <c r="VBC7" s="62">
        <f>'Hist. country inflation'!VCV256/100</f>
        <v>0</v>
      </c>
      <c r="VBD7" s="62">
        <f>'Hist. country inflation'!VCW256/100</f>
        <v>0</v>
      </c>
      <c r="VBE7" s="62">
        <f>'Hist. country inflation'!VCX256/100</f>
        <v>0</v>
      </c>
      <c r="VBF7" s="62">
        <f>'Hist. country inflation'!VCY256/100</f>
        <v>0</v>
      </c>
      <c r="VBG7" s="62">
        <f>'Hist. country inflation'!VCZ256/100</f>
        <v>0</v>
      </c>
      <c r="VBH7" s="62">
        <f>'Hist. country inflation'!VDA256/100</f>
        <v>0</v>
      </c>
      <c r="VBI7" s="62">
        <f>'Hist. country inflation'!VDB256/100</f>
        <v>0</v>
      </c>
      <c r="VBJ7" s="62">
        <f>'Hist. country inflation'!VDC256/100</f>
        <v>0</v>
      </c>
      <c r="VBK7" s="62">
        <f>'Hist. country inflation'!VDD256/100</f>
        <v>0</v>
      </c>
      <c r="VBL7" s="62">
        <f>'Hist. country inflation'!VDE256/100</f>
        <v>0</v>
      </c>
      <c r="VBM7" s="62">
        <f>'Hist. country inflation'!VDF256/100</f>
        <v>0</v>
      </c>
      <c r="VBN7" s="62">
        <f>'Hist. country inflation'!VDG256/100</f>
        <v>0</v>
      </c>
      <c r="VBO7" s="62">
        <f>'Hist. country inflation'!VDH256/100</f>
        <v>0</v>
      </c>
      <c r="VBP7" s="62">
        <f>'Hist. country inflation'!VDI256/100</f>
        <v>0</v>
      </c>
      <c r="VBQ7" s="62">
        <f>'Hist. country inflation'!VDJ256/100</f>
        <v>0</v>
      </c>
      <c r="VBR7" s="62">
        <f>'Hist. country inflation'!VDK256/100</f>
        <v>0</v>
      </c>
      <c r="VBS7" s="62">
        <f>'Hist. country inflation'!VDL256/100</f>
        <v>0</v>
      </c>
      <c r="VBT7" s="62">
        <f>'Hist. country inflation'!VDM256/100</f>
        <v>0</v>
      </c>
      <c r="VBU7" s="62">
        <f>'Hist. country inflation'!VDN256/100</f>
        <v>0</v>
      </c>
      <c r="VBV7" s="62">
        <f>'Hist. country inflation'!VDO256/100</f>
        <v>0</v>
      </c>
      <c r="VBW7" s="62">
        <f>'Hist. country inflation'!VDP256/100</f>
        <v>0</v>
      </c>
      <c r="VBX7" s="62">
        <f>'Hist. country inflation'!VDQ256/100</f>
        <v>0</v>
      </c>
      <c r="VBY7" s="62">
        <f>'Hist. country inflation'!VDR256/100</f>
        <v>0</v>
      </c>
      <c r="VBZ7" s="62">
        <f>'Hist. country inflation'!VDS256/100</f>
        <v>0</v>
      </c>
      <c r="VCA7" s="62">
        <f>'Hist. country inflation'!VDT256/100</f>
        <v>0</v>
      </c>
      <c r="VCB7" s="62">
        <f>'Hist. country inflation'!VDU256/100</f>
        <v>0</v>
      </c>
      <c r="VCC7" s="62">
        <f>'Hist. country inflation'!VDV256/100</f>
        <v>0</v>
      </c>
      <c r="VCD7" s="62">
        <f>'Hist. country inflation'!VDW256/100</f>
        <v>0</v>
      </c>
      <c r="VCE7" s="62">
        <f>'Hist. country inflation'!VDX256/100</f>
        <v>0</v>
      </c>
      <c r="VCF7" s="62">
        <f>'Hist. country inflation'!VDY256/100</f>
        <v>0</v>
      </c>
      <c r="VCG7" s="62">
        <f>'Hist. country inflation'!VDZ256/100</f>
        <v>0</v>
      </c>
      <c r="VCH7" s="62">
        <f>'Hist. country inflation'!VEA256/100</f>
        <v>0</v>
      </c>
      <c r="VCI7" s="62">
        <f>'Hist. country inflation'!VEB256/100</f>
        <v>0</v>
      </c>
      <c r="VCJ7" s="62">
        <f>'Hist. country inflation'!VEC256/100</f>
        <v>0</v>
      </c>
      <c r="VCK7" s="62">
        <f>'Hist. country inflation'!VED256/100</f>
        <v>0</v>
      </c>
      <c r="VCL7" s="62">
        <f>'Hist. country inflation'!VEE256/100</f>
        <v>0</v>
      </c>
      <c r="VCM7" s="62">
        <f>'Hist. country inflation'!VEF256/100</f>
        <v>0</v>
      </c>
      <c r="VCN7" s="62">
        <f>'Hist. country inflation'!VEG256/100</f>
        <v>0</v>
      </c>
      <c r="VCO7" s="62">
        <f>'Hist. country inflation'!VEH256/100</f>
        <v>0</v>
      </c>
      <c r="VCP7" s="62">
        <f>'Hist. country inflation'!VEI256/100</f>
        <v>0</v>
      </c>
      <c r="VCQ7" s="62">
        <f>'Hist. country inflation'!VEJ256/100</f>
        <v>0</v>
      </c>
      <c r="VCR7" s="62">
        <f>'Hist. country inflation'!VEK256/100</f>
        <v>0</v>
      </c>
      <c r="VCS7" s="62">
        <f>'Hist. country inflation'!VEL256/100</f>
        <v>0</v>
      </c>
      <c r="VCT7" s="62">
        <f>'Hist. country inflation'!VEM256/100</f>
        <v>0</v>
      </c>
      <c r="VCU7" s="62">
        <f>'Hist. country inflation'!VEN256/100</f>
        <v>0</v>
      </c>
      <c r="VCV7" s="62">
        <f>'Hist. country inflation'!VEO256/100</f>
        <v>0</v>
      </c>
      <c r="VCW7" s="62">
        <f>'Hist. country inflation'!VEP256/100</f>
        <v>0</v>
      </c>
      <c r="VCX7" s="62">
        <f>'Hist. country inflation'!VEQ256/100</f>
        <v>0</v>
      </c>
      <c r="VCY7" s="62">
        <f>'Hist. country inflation'!VER256/100</f>
        <v>0</v>
      </c>
      <c r="VCZ7" s="62">
        <f>'Hist. country inflation'!VES256/100</f>
        <v>0</v>
      </c>
      <c r="VDA7" s="62">
        <f>'Hist. country inflation'!VET256/100</f>
        <v>0</v>
      </c>
      <c r="VDB7" s="62">
        <f>'Hist. country inflation'!VEU256/100</f>
        <v>0</v>
      </c>
      <c r="VDC7" s="62">
        <f>'Hist. country inflation'!VEV256/100</f>
        <v>0</v>
      </c>
      <c r="VDD7" s="62">
        <f>'Hist. country inflation'!VEW256/100</f>
        <v>0</v>
      </c>
      <c r="VDE7" s="62">
        <f>'Hist. country inflation'!VEX256/100</f>
        <v>0</v>
      </c>
      <c r="VDF7" s="62">
        <f>'Hist. country inflation'!VEY256/100</f>
        <v>0</v>
      </c>
      <c r="VDG7" s="62">
        <f>'Hist. country inflation'!VEZ256/100</f>
        <v>0</v>
      </c>
      <c r="VDH7" s="62">
        <f>'Hist. country inflation'!VFA256/100</f>
        <v>0</v>
      </c>
      <c r="VDI7" s="62">
        <f>'Hist. country inflation'!VFB256/100</f>
        <v>0</v>
      </c>
      <c r="VDJ7" s="62">
        <f>'Hist. country inflation'!VFC256/100</f>
        <v>0</v>
      </c>
      <c r="VDK7" s="62">
        <f>'Hist. country inflation'!VFD256/100</f>
        <v>0</v>
      </c>
      <c r="VDL7" s="62">
        <f>'Hist. country inflation'!VFE256/100</f>
        <v>0</v>
      </c>
      <c r="VDM7" s="62">
        <f>'Hist. country inflation'!VFF256/100</f>
        <v>0</v>
      </c>
      <c r="VDN7" s="62">
        <f>'Hist. country inflation'!VFG256/100</f>
        <v>0</v>
      </c>
      <c r="VDO7" s="62">
        <f>'Hist. country inflation'!VFH256/100</f>
        <v>0</v>
      </c>
      <c r="VDP7" s="62">
        <f>'Hist. country inflation'!VFI256/100</f>
        <v>0</v>
      </c>
      <c r="VDQ7" s="62">
        <f>'Hist. country inflation'!VFJ256/100</f>
        <v>0</v>
      </c>
      <c r="VDR7" s="62">
        <f>'Hist. country inflation'!VFK256/100</f>
        <v>0</v>
      </c>
      <c r="VDS7" s="62">
        <f>'Hist. country inflation'!VFL256/100</f>
        <v>0</v>
      </c>
      <c r="VDT7" s="62">
        <f>'Hist. country inflation'!VFM256/100</f>
        <v>0</v>
      </c>
      <c r="VDU7" s="62">
        <f>'Hist. country inflation'!VFN256/100</f>
        <v>0</v>
      </c>
      <c r="VDV7" s="62">
        <f>'Hist. country inflation'!VFO256/100</f>
        <v>0</v>
      </c>
      <c r="VDW7" s="62">
        <f>'Hist. country inflation'!VFP256/100</f>
        <v>0</v>
      </c>
      <c r="VDX7" s="62">
        <f>'Hist. country inflation'!VFQ256/100</f>
        <v>0</v>
      </c>
      <c r="VDY7" s="62">
        <f>'Hist. country inflation'!VFR256/100</f>
        <v>0</v>
      </c>
      <c r="VDZ7" s="62">
        <f>'Hist. country inflation'!VFS256/100</f>
        <v>0</v>
      </c>
      <c r="VEA7" s="62">
        <f>'Hist. country inflation'!VFT256/100</f>
        <v>0</v>
      </c>
      <c r="VEB7" s="62">
        <f>'Hist. country inflation'!VFU256/100</f>
        <v>0</v>
      </c>
      <c r="VEC7" s="62">
        <f>'Hist. country inflation'!VFV256/100</f>
        <v>0</v>
      </c>
      <c r="VED7" s="62">
        <f>'Hist. country inflation'!VFW256/100</f>
        <v>0</v>
      </c>
      <c r="VEE7" s="62">
        <f>'Hist. country inflation'!VFX256/100</f>
        <v>0</v>
      </c>
      <c r="VEF7" s="62">
        <f>'Hist. country inflation'!VFY256/100</f>
        <v>0</v>
      </c>
      <c r="VEG7" s="62">
        <f>'Hist. country inflation'!VFZ256/100</f>
        <v>0</v>
      </c>
      <c r="VEH7" s="62">
        <f>'Hist. country inflation'!VGA256/100</f>
        <v>0</v>
      </c>
      <c r="VEI7" s="62">
        <f>'Hist. country inflation'!VGB256/100</f>
        <v>0</v>
      </c>
      <c r="VEJ7" s="62">
        <f>'Hist. country inflation'!VGC256/100</f>
        <v>0</v>
      </c>
      <c r="VEK7" s="62">
        <f>'Hist. country inflation'!VGD256/100</f>
        <v>0</v>
      </c>
      <c r="VEL7" s="62">
        <f>'Hist. country inflation'!VGE256/100</f>
        <v>0</v>
      </c>
      <c r="VEM7" s="62">
        <f>'Hist. country inflation'!VGF256/100</f>
        <v>0</v>
      </c>
      <c r="VEN7" s="62">
        <f>'Hist. country inflation'!VGG256/100</f>
        <v>0</v>
      </c>
      <c r="VEO7" s="62">
        <f>'Hist. country inflation'!VGH256/100</f>
        <v>0</v>
      </c>
      <c r="VEP7" s="62">
        <f>'Hist. country inflation'!VGI256/100</f>
        <v>0</v>
      </c>
      <c r="VEQ7" s="62">
        <f>'Hist. country inflation'!VGJ256/100</f>
        <v>0</v>
      </c>
      <c r="VER7" s="62">
        <f>'Hist. country inflation'!VGK256/100</f>
        <v>0</v>
      </c>
      <c r="VES7" s="62">
        <f>'Hist. country inflation'!VGL256/100</f>
        <v>0</v>
      </c>
      <c r="VET7" s="62">
        <f>'Hist. country inflation'!VGM256/100</f>
        <v>0</v>
      </c>
      <c r="VEU7" s="62">
        <f>'Hist. country inflation'!VGN256/100</f>
        <v>0</v>
      </c>
      <c r="VEV7" s="62">
        <f>'Hist. country inflation'!VGO256/100</f>
        <v>0</v>
      </c>
      <c r="VEW7" s="62">
        <f>'Hist. country inflation'!VGP256/100</f>
        <v>0</v>
      </c>
      <c r="VEX7" s="62">
        <f>'Hist. country inflation'!VGQ256/100</f>
        <v>0</v>
      </c>
      <c r="VEY7" s="62">
        <f>'Hist. country inflation'!VGR256/100</f>
        <v>0</v>
      </c>
      <c r="VEZ7" s="62">
        <f>'Hist. country inflation'!VGS256/100</f>
        <v>0</v>
      </c>
      <c r="VFA7" s="62">
        <f>'Hist. country inflation'!VGT256/100</f>
        <v>0</v>
      </c>
      <c r="VFB7" s="62">
        <f>'Hist. country inflation'!VGU256/100</f>
        <v>0</v>
      </c>
      <c r="VFC7" s="62">
        <f>'Hist. country inflation'!VGV256/100</f>
        <v>0</v>
      </c>
      <c r="VFD7" s="62">
        <f>'Hist. country inflation'!VGW256/100</f>
        <v>0</v>
      </c>
      <c r="VFE7" s="62">
        <f>'Hist. country inflation'!VGX256/100</f>
        <v>0</v>
      </c>
      <c r="VFF7" s="62">
        <f>'Hist. country inflation'!VGY256/100</f>
        <v>0</v>
      </c>
      <c r="VFG7" s="62">
        <f>'Hist. country inflation'!VGZ256/100</f>
        <v>0</v>
      </c>
      <c r="VFH7" s="62">
        <f>'Hist. country inflation'!VHA256/100</f>
        <v>0</v>
      </c>
      <c r="VFI7" s="62">
        <f>'Hist. country inflation'!VHB256/100</f>
        <v>0</v>
      </c>
      <c r="VFJ7" s="62">
        <f>'Hist. country inflation'!VHC256/100</f>
        <v>0</v>
      </c>
      <c r="VFK7" s="62">
        <f>'Hist. country inflation'!VHD256/100</f>
        <v>0</v>
      </c>
      <c r="VFL7" s="62">
        <f>'Hist. country inflation'!VHE256/100</f>
        <v>0</v>
      </c>
      <c r="VFM7" s="62">
        <f>'Hist. country inflation'!VHF256/100</f>
        <v>0</v>
      </c>
      <c r="VFN7" s="62">
        <f>'Hist. country inflation'!VHG256/100</f>
        <v>0</v>
      </c>
      <c r="VFO7" s="62">
        <f>'Hist. country inflation'!VHH256/100</f>
        <v>0</v>
      </c>
      <c r="VFP7" s="62">
        <f>'Hist. country inflation'!VHI256/100</f>
        <v>0</v>
      </c>
      <c r="VFQ7" s="62">
        <f>'Hist. country inflation'!VHJ256/100</f>
        <v>0</v>
      </c>
      <c r="VFR7" s="62">
        <f>'Hist. country inflation'!VHK256/100</f>
        <v>0</v>
      </c>
      <c r="VFS7" s="62">
        <f>'Hist. country inflation'!VHL256/100</f>
        <v>0</v>
      </c>
      <c r="VFT7" s="62">
        <f>'Hist. country inflation'!VHM256/100</f>
        <v>0</v>
      </c>
      <c r="VFU7" s="62">
        <f>'Hist. country inflation'!VHN256/100</f>
        <v>0</v>
      </c>
      <c r="VFV7" s="62">
        <f>'Hist. country inflation'!VHO256/100</f>
        <v>0</v>
      </c>
      <c r="VFW7" s="62">
        <f>'Hist. country inflation'!VHP256/100</f>
        <v>0</v>
      </c>
      <c r="VFX7" s="62">
        <f>'Hist. country inflation'!VHQ256/100</f>
        <v>0</v>
      </c>
      <c r="VFY7" s="62">
        <f>'Hist. country inflation'!VHR256/100</f>
        <v>0</v>
      </c>
      <c r="VFZ7" s="62">
        <f>'Hist. country inflation'!VHS256/100</f>
        <v>0</v>
      </c>
      <c r="VGA7" s="62">
        <f>'Hist. country inflation'!VHT256/100</f>
        <v>0</v>
      </c>
      <c r="VGB7" s="62">
        <f>'Hist. country inflation'!VHU256/100</f>
        <v>0</v>
      </c>
      <c r="VGC7" s="62">
        <f>'Hist. country inflation'!VHV256/100</f>
        <v>0</v>
      </c>
      <c r="VGD7" s="62">
        <f>'Hist. country inflation'!VHW256/100</f>
        <v>0</v>
      </c>
      <c r="VGE7" s="62">
        <f>'Hist. country inflation'!VHX256/100</f>
        <v>0</v>
      </c>
      <c r="VGF7" s="62">
        <f>'Hist. country inflation'!VHY256/100</f>
        <v>0</v>
      </c>
      <c r="VGG7" s="62">
        <f>'Hist. country inflation'!VHZ256/100</f>
        <v>0</v>
      </c>
      <c r="VGH7" s="62">
        <f>'Hist. country inflation'!VIA256/100</f>
        <v>0</v>
      </c>
      <c r="VGI7" s="62">
        <f>'Hist. country inflation'!VIB256/100</f>
        <v>0</v>
      </c>
      <c r="VGJ7" s="62">
        <f>'Hist. country inflation'!VIC256/100</f>
        <v>0</v>
      </c>
      <c r="VGK7" s="62">
        <f>'Hist. country inflation'!VID256/100</f>
        <v>0</v>
      </c>
      <c r="VGL7" s="62">
        <f>'Hist. country inflation'!VIE256/100</f>
        <v>0</v>
      </c>
      <c r="VGM7" s="62">
        <f>'Hist. country inflation'!VIF256/100</f>
        <v>0</v>
      </c>
      <c r="VGN7" s="62">
        <f>'Hist. country inflation'!VIG256/100</f>
        <v>0</v>
      </c>
      <c r="VGO7" s="62">
        <f>'Hist. country inflation'!VIH256/100</f>
        <v>0</v>
      </c>
      <c r="VGP7" s="62">
        <f>'Hist. country inflation'!VII256/100</f>
        <v>0</v>
      </c>
      <c r="VGQ7" s="62">
        <f>'Hist. country inflation'!VIJ256/100</f>
        <v>0</v>
      </c>
      <c r="VGR7" s="62">
        <f>'Hist. country inflation'!VIK256/100</f>
        <v>0</v>
      </c>
      <c r="VGS7" s="62">
        <f>'Hist. country inflation'!VIL256/100</f>
        <v>0</v>
      </c>
      <c r="VGT7" s="62">
        <f>'Hist. country inflation'!VIM256/100</f>
        <v>0</v>
      </c>
      <c r="VGU7" s="62">
        <f>'Hist. country inflation'!VIN256/100</f>
        <v>0</v>
      </c>
      <c r="VGV7" s="62">
        <f>'Hist. country inflation'!VIO256/100</f>
        <v>0</v>
      </c>
      <c r="VGW7" s="62">
        <f>'Hist. country inflation'!VIP256/100</f>
        <v>0</v>
      </c>
      <c r="VGX7" s="62">
        <f>'Hist. country inflation'!VIQ256/100</f>
        <v>0</v>
      </c>
      <c r="VGY7" s="62">
        <f>'Hist. country inflation'!VIR256/100</f>
        <v>0</v>
      </c>
      <c r="VGZ7" s="62">
        <f>'Hist. country inflation'!VIS256/100</f>
        <v>0</v>
      </c>
      <c r="VHA7" s="62">
        <f>'Hist. country inflation'!VIT256/100</f>
        <v>0</v>
      </c>
      <c r="VHB7" s="62">
        <f>'Hist. country inflation'!VIU256/100</f>
        <v>0</v>
      </c>
      <c r="VHC7" s="62">
        <f>'Hist. country inflation'!VIV256/100</f>
        <v>0</v>
      </c>
      <c r="VHD7" s="62">
        <f>'Hist. country inflation'!VIW256/100</f>
        <v>0</v>
      </c>
      <c r="VHE7" s="62">
        <f>'Hist. country inflation'!VIX256/100</f>
        <v>0</v>
      </c>
      <c r="VHF7" s="62">
        <f>'Hist. country inflation'!VIY256/100</f>
        <v>0</v>
      </c>
      <c r="VHG7" s="62">
        <f>'Hist. country inflation'!VIZ256/100</f>
        <v>0</v>
      </c>
      <c r="VHH7" s="62">
        <f>'Hist. country inflation'!VJA256/100</f>
        <v>0</v>
      </c>
      <c r="VHI7" s="62">
        <f>'Hist. country inflation'!VJB256/100</f>
        <v>0</v>
      </c>
      <c r="VHJ7" s="62">
        <f>'Hist. country inflation'!VJC256/100</f>
        <v>0</v>
      </c>
      <c r="VHK7" s="62">
        <f>'Hist. country inflation'!VJD256/100</f>
        <v>0</v>
      </c>
      <c r="VHL7" s="62">
        <f>'Hist. country inflation'!VJE256/100</f>
        <v>0</v>
      </c>
      <c r="VHM7" s="62">
        <f>'Hist. country inflation'!VJF256/100</f>
        <v>0</v>
      </c>
      <c r="VHN7" s="62">
        <f>'Hist. country inflation'!VJG256/100</f>
        <v>0</v>
      </c>
      <c r="VHO7" s="62">
        <f>'Hist. country inflation'!VJH256/100</f>
        <v>0</v>
      </c>
      <c r="VHP7" s="62">
        <f>'Hist. country inflation'!VJI256/100</f>
        <v>0</v>
      </c>
      <c r="VHQ7" s="62">
        <f>'Hist. country inflation'!VJJ256/100</f>
        <v>0</v>
      </c>
      <c r="VHR7" s="62">
        <f>'Hist. country inflation'!VJK256/100</f>
        <v>0</v>
      </c>
      <c r="VHS7" s="62">
        <f>'Hist. country inflation'!VJL256/100</f>
        <v>0</v>
      </c>
      <c r="VHT7" s="62">
        <f>'Hist. country inflation'!VJM256/100</f>
        <v>0</v>
      </c>
      <c r="VHU7" s="62">
        <f>'Hist. country inflation'!VJN256/100</f>
        <v>0</v>
      </c>
      <c r="VHV7" s="62">
        <f>'Hist. country inflation'!VJO256/100</f>
        <v>0</v>
      </c>
      <c r="VHW7" s="62">
        <f>'Hist. country inflation'!VJP256/100</f>
        <v>0</v>
      </c>
      <c r="VHX7" s="62">
        <f>'Hist. country inflation'!VJQ256/100</f>
        <v>0</v>
      </c>
      <c r="VHY7" s="62">
        <f>'Hist. country inflation'!VJR256/100</f>
        <v>0</v>
      </c>
      <c r="VHZ7" s="62">
        <f>'Hist. country inflation'!VJS256/100</f>
        <v>0</v>
      </c>
      <c r="VIA7" s="62">
        <f>'Hist. country inflation'!VJT256/100</f>
        <v>0</v>
      </c>
      <c r="VIB7" s="62">
        <f>'Hist. country inflation'!VJU256/100</f>
        <v>0</v>
      </c>
      <c r="VIC7" s="62">
        <f>'Hist. country inflation'!VJV256/100</f>
        <v>0</v>
      </c>
      <c r="VID7" s="62">
        <f>'Hist. country inflation'!VJW256/100</f>
        <v>0</v>
      </c>
      <c r="VIE7" s="62">
        <f>'Hist. country inflation'!VJX256/100</f>
        <v>0</v>
      </c>
      <c r="VIF7" s="62">
        <f>'Hist. country inflation'!VJY256/100</f>
        <v>0</v>
      </c>
      <c r="VIG7" s="62">
        <f>'Hist. country inflation'!VJZ256/100</f>
        <v>0</v>
      </c>
      <c r="VIH7" s="62">
        <f>'Hist. country inflation'!VKA256/100</f>
        <v>0</v>
      </c>
      <c r="VII7" s="62">
        <f>'Hist. country inflation'!VKB256/100</f>
        <v>0</v>
      </c>
      <c r="VIJ7" s="62">
        <f>'Hist. country inflation'!VKC256/100</f>
        <v>0</v>
      </c>
      <c r="VIK7" s="62">
        <f>'Hist. country inflation'!VKD256/100</f>
        <v>0</v>
      </c>
      <c r="VIL7" s="62">
        <f>'Hist. country inflation'!VKE256/100</f>
        <v>0</v>
      </c>
      <c r="VIM7" s="62">
        <f>'Hist. country inflation'!VKF256/100</f>
        <v>0</v>
      </c>
      <c r="VIN7" s="62">
        <f>'Hist. country inflation'!VKG256/100</f>
        <v>0</v>
      </c>
      <c r="VIO7" s="62">
        <f>'Hist. country inflation'!VKH256/100</f>
        <v>0</v>
      </c>
      <c r="VIP7" s="62">
        <f>'Hist. country inflation'!VKI256/100</f>
        <v>0</v>
      </c>
      <c r="VIQ7" s="62">
        <f>'Hist. country inflation'!VKJ256/100</f>
        <v>0</v>
      </c>
      <c r="VIR7" s="62">
        <f>'Hist. country inflation'!VKK256/100</f>
        <v>0</v>
      </c>
      <c r="VIS7" s="62">
        <f>'Hist. country inflation'!VKL256/100</f>
        <v>0</v>
      </c>
      <c r="VIT7" s="62">
        <f>'Hist. country inflation'!VKM256/100</f>
        <v>0</v>
      </c>
      <c r="VIU7" s="62">
        <f>'Hist. country inflation'!VKN256/100</f>
        <v>0</v>
      </c>
      <c r="VIV7" s="62">
        <f>'Hist. country inflation'!VKO256/100</f>
        <v>0</v>
      </c>
      <c r="VIW7" s="62">
        <f>'Hist. country inflation'!VKP256/100</f>
        <v>0</v>
      </c>
      <c r="VIX7" s="62">
        <f>'Hist. country inflation'!VKQ256/100</f>
        <v>0</v>
      </c>
      <c r="VIY7" s="62">
        <f>'Hist. country inflation'!VKR256/100</f>
        <v>0</v>
      </c>
      <c r="VIZ7" s="62">
        <f>'Hist. country inflation'!VKS256/100</f>
        <v>0</v>
      </c>
      <c r="VJA7" s="62">
        <f>'Hist. country inflation'!VKT256/100</f>
        <v>0</v>
      </c>
      <c r="VJB7" s="62">
        <f>'Hist. country inflation'!VKU256/100</f>
        <v>0</v>
      </c>
      <c r="VJC7" s="62">
        <f>'Hist. country inflation'!VKV256/100</f>
        <v>0</v>
      </c>
      <c r="VJD7" s="62">
        <f>'Hist. country inflation'!VKW256/100</f>
        <v>0</v>
      </c>
      <c r="VJE7" s="62">
        <f>'Hist. country inflation'!VKX256/100</f>
        <v>0</v>
      </c>
      <c r="VJF7" s="62">
        <f>'Hist. country inflation'!VKY256/100</f>
        <v>0</v>
      </c>
      <c r="VJG7" s="62">
        <f>'Hist. country inflation'!VKZ256/100</f>
        <v>0</v>
      </c>
      <c r="VJH7" s="62">
        <f>'Hist. country inflation'!VLA256/100</f>
        <v>0</v>
      </c>
      <c r="VJI7" s="62">
        <f>'Hist. country inflation'!VLB256/100</f>
        <v>0</v>
      </c>
      <c r="VJJ7" s="62">
        <f>'Hist. country inflation'!VLC256/100</f>
        <v>0</v>
      </c>
      <c r="VJK7" s="62">
        <f>'Hist. country inflation'!VLD256/100</f>
        <v>0</v>
      </c>
      <c r="VJL7" s="62">
        <f>'Hist. country inflation'!VLE256/100</f>
        <v>0</v>
      </c>
      <c r="VJM7" s="62">
        <f>'Hist. country inflation'!VLF256/100</f>
        <v>0</v>
      </c>
      <c r="VJN7" s="62">
        <f>'Hist. country inflation'!VLG256/100</f>
        <v>0</v>
      </c>
      <c r="VJO7" s="62">
        <f>'Hist. country inflation'!VLH256/100</f>
        <v>0</v>
      </c>
      <c r="VJP7" s="62">
        <f>'Hist. country inflation'!VLI256/100</f>
        <v>0</v>
      </c>
      <c r="VJQ7" s="62">
        <f>'Hist. country inflation'!VLJ256/100</f>
        <v>0</v>
      </c>
      <c r="VJR7" s="62">
        <f>'Hist. country inflation'!VLK256/100</f>
        <v>0</v>
      </c>
      <c r="VJS7" s="62">
        <f>'Hist. country inflation'!VLL256/100</f>
        <v>0</v>
      </c>
      <c r="VJT7" s="62">
        <f>'Hist. country inflation'!VLM256/100</f>
        <v>0</v>
      </c>
      <c r="VJU7" s="62">
        <f>'Hist. country inflation'!VLN256/100</f>
        <v>0</v>
      </c>
      <c r="VJV7" s="62">
        <f>'Hist. country inflation'!VLO256/100</f>
        <v>0</v>
      </c>
      <c r="VJW7" s="62">
        <f>'Hist. country inflation'!VLP256/100</f>
        <v>0</v>
      </c>
      <c r="VJX7" s="62">
        <f>'Hist. country inflation'!VLQ256/100</f>
        <v>0</v>
      </c>
      <c r="VJY7" s="62">
        <f>'Hist. country inflation'!VLR256/100</f>
        <v>0</v>
      </c>
      <c r="VJZ7" s="62">
        <f>'Hist. country inflation'!VLS256/100</f>
        <v>0</v>
      </c>
      <c r="VKA7" s="62">
        <f>'Hist. country inflation'!VLT256/100</f>
        <v>0</v>
      </c>
      <c r="VKB7" s="62">
        <f>'Hist. country inflation'!VLU256/100</f>
        <v>0</v>
      </c>
      <c r="VKC7" s="62">
        <f>'Hist. country inflation'!VLV256/100</f>
        <v>0</v>
      </c>
      <c r="VKD7" s="62">
        <f>'Hist. country inflation'!VLW256/100</f>
        <v>0</v>
      </c>
      <c r="VKE7" s="62">
        <f>'Hist. country inflation'!VLX256/100</f>
        <v>0</v>
      </c>
      <c r="VKF7" s="62">
        <f>'Hist. country inflation'!VLY256/100</f>
        <v>0</v>
      </c>
      <c r="VKG7" s="62">
        <f>'Hist. country inflation'!VLZ256/100</f>
        <v>0</v>
      </c>
      <c r="VKH7" s="62">
        <f>'Hist. country inflation'!VMA256/100</f>
        <v>0</v>
      </c>
      <c r="VKI7" s="62">
        <f>'Hist. country inflation'!VMB256/100</f>
        <v>0</v>
      </c>
      <c r="VKJ7" s="62">
        <f>'Hist. country inflation'!VMC256/100</f>
        <v>0</v>
      </c>
      <c r="VKK7" s="62">
        <f>'Hist. country inflation'!VMD256/100</f>
        <v>0</v>
      </c>
      <c r="VKL7" s="62">
        <f>'Hist. country inflation'!VME256/100</f>
        <v>0</v>
      </c>
      <c r="VKM7" s="62">
        <f>'Hist. country inflation'!VMF256/100</f>
        <v>0</v>
      </c>
      <c r="VKN7" s="62">
        <f>'Hist. country inflation'!VMG256/100</f>
        <v>0</v>
      </c>
      <c r="VKO7" s="62">
        <f>'Hist. country inflation'!VMH256/100</f>
        <v>0</v>
      </c>
      <c r="VKP7" s="62">
        <f>'Hist. country inflation'!VMI256/100</f>
        <v>0</v>
      </c>
      <c r="VKQ7" s="62">
        <f>'Hist. country inflation'!VMJ256/100</f>
        <v>0</v>
      </c>
      <c r="VKR7" s="62">
        <f>'Hist. country inflation'!VMK256/100</f>
        <v>0</v>
      </c>
      <c r="VKS7" s="62">
        <f>'Hist. country inflation'!VML256/100</f>
        <v>0</v>
      </c>
      <c r="VKT7" s="62">
        <f>'Hist. country inflation'!VMM256/100</f>
        <v>0</v>
      </c>
      <c r="VKU7" s="62">
        <f>'Hist. country inflation'!VMN256/100</f>
        <v>0</v>
      </c>
      <c r="VKV7" s="62">
        <f>'Hist. country inflation'!VMO256/100</f>
        <v>0</v>
      </c>
      <c r="VKW7" s="62">
        <f>'Hist. country inflation'!VMP256/100</f>
        <v>0</v>
      </c>
      <c r="VKX7" s="62">
        <f>'Hist. country inflation'!VMQ256/100</f>
        <v>0</v>
      </c>
      <c r="VKY7" s="62">
        <f>'Hist. country inflation'!VMR256/100</f>
        <v>0</v>
      </c>
      <c r="VKZ7" s="62">
        <f>'Hist. country inflation'!VMS256/100</f>
        <v>0</v>
      </c>
      <c r="VLA7" s="62">
        <f>'Hist. country inflation'!VMT256/100</f>
        <v>0</v>
      </c>
      <c r="VLB7" s="62">
        <f>'Hist. country inflation'!VMU256/100</f>
        <v>0</v>
      </c>
      <c r="VLC7" s="62">
        <f>'Hist. country inflation'!VMV256/100</f>
        <v>0</v>
      </c>
      <c r="VLD7" s="62">
        <f>'Hist. country inflation'!VMW256/100</f>
        <v>0</v>
      </c>
      <c r="VLE7" s="62">
        <f>'Hist. country inflation'!VMX256/100</f>
        <v>0</v>
      </c>
      <c r="VLF7" s="62">
        <f>'Hist. country inflation'!VMY256/100</f>
        <v>0</v>
      </c>
      <c r="VLG7" s="62">
        <f>'Hist. country inflation'!VMZ256/100</f>
        <v>0</v>
      </c>
      <c r="VLH7" s="62">
        <f>'Hist. country inflation'!VNA256/100</f>
        <v>0</v>
      </c>
      <c r="VLI7" s="62">
        <f>'Hist. country inflation'!VNB256/100</f>
        <v>0</v>
      </c>
      <c r="VLJ7" s="62">
        <f>'Hist. country inflation'!VNC256/100</f>
        <v>0</v>
      </c>
      <c r="VLK7" s="62">
        <f>'Hist. country inflation'!VND256/100</f>
        <v>0</v>
      </c>
      <c r="VLL7" s="62">
        <f>'Hist. country inflation'!VNE256/100</f>
        <v>0</v>
      </c>
      <c r="VLM7" s="62">
        <f>'Hist. country inflation'!VNF256/100</f>
        <v>0</v>
      </c>
      <c r="VLN7" s="62">
        <f>'Hist. country inflation'!VNG256/100</f>
        <v>0</v>
      </c>
      <c r="VLO7" s="62">
        <f>'Hist. country inflation'!VNH256/100</f>
        <v>0</v>
      </c>
      <c r="VLP7" s="62">
        <f>'Hist. country inflation'!VNI256/100</f>
        <v>0</v>
      </c>
      <c r="VLQ7" s="62">
        <f>'Hist. country inflation'!VNJ256/100</f>
        <v>0</v>
      </c>
      <c r="VLR7" s="62">
        <f>'Hist. country inflation'!VNK256/100</f>
        <v>0</v>
      </c>
      <c r="VLS7" s="62">
        <f>'Hist. country inflation'!VNL256/100</f>
        <v>0</v>
      </c>
      <c r="VLT7" s="62">
        <f>'Hist. country inflation'!VNM256/100</f>
        <v>0</v>
      </c>
      <c r="VLU7" s="62">
        <f>'Hist. country inflation'!VNN256/100</f>
        <v>0</v>
      </c>
      <c r="VLV7" s="62">
        <f>'Hist. country inflation'!VNO256/100</f>
        <v>0</v>
      </c>
      <c r="VLW7" s="62">
        <f>'Hist. country inflation'!VNP256/100</f>
        <v>0</v>
      </c>
      <c r="VLX7" s="62">
        <f>'Hist. country inflation'!VNQ256/100</f>
        <v>0</v>
      </c>
      <c r="VLY7" s="62">
        <f>'Hist. country inflation'!VNR256/100</f>
        <v>0</v>
      </c>
      <c r="VLZ7" s="62">
        <f>'Hist. country inflation'!VNS256/100</f>
        <v>0</v>
      </c>
      <c r="VMA7" s="62">
        <f>'Hist. country inflation'!VNT256/100</f>
        <v>0</v>
      </c>
      <c r="VMB7" s="62">
        <f>'Hist. country inflation'!VNU256/100</f>
        <v>0</v>
      </c>
      <c r="VMC7" s="62">
        <f>'Hist. country inflation'!VNV256/100</f>
        <v>0</v>
      </c>
      <c r="VMD7" s="62">
        <f>'Hist. country inflation'!VNW256/100</f>
        <v>0</v>
      </c>
      <c r="VME7" s="62">
        <f>'Hist. country inflation'!VNX256/100</f>
        <v>0</v>
      </c>
      <c r="VMF7" s="62">
        <f>'Hist. country inflation'!VNY256/100</f>
        <v>0</v>
      </c>
      <c r="VMG7" s="62">
        <f>'Hist. country inflation'!VNZ256/100</f>
        <v>0</v>
      </c>
      <c r="VMH7" s="62">
        <f>'Hist. country inflation'!VOA256/100</f>
        <v>0</v>
      </c>
      <c r="VMI7" s="62">
        <f>'Hist. country inflation'!VOB256/100</f>
        <v>0</v>
      </c>
      <c r="VMJ7" s="62">
        <f>'Hist. country inflation'!VOC256/100</f>
        <v>0</v>
      </c>
      <c r="VMK7" s="62">
        <f>'Hist. country inflation'!VOD256/100</f>
        <v>0</v>
      </c>
      <c r="VML7" s="62">
        <f>'Hist. country inflation'!VOE256/100</f>
        <v>0</v>
      </c>
      <c r="VMM7" s="62">
        <f>'Hist. country inflation'!VOF256/100</f>
        <v>0</v>
      </c>
      <c r="VMN7" s="62">
        <f>'Hist. country inflation'!VOG256/100</f>
        <v>0</v>
      </c>
      <c r="VMO7" s="62">
        <f>'Hist. country inflation'!VOH256/100</f>
        <v>0</v>
      </c>
      <c r="VMP7" s="62">
        <f>'Hist. country inflation'!VOI256/100</f>
        <v>0</v>
      </c>
      <c r="VMQ7" s="62">
        <f>'Hist. country inflation'!VOJ256/100</f>
        <v>0</v>
      </c>
      <c r="VMR7" s="62">
        <f>'Hist. country inflation'!VOK256/100</f>
        <v>0</v>
      </c>
      <c r="VMS7" s="62">
        <f>'Hist. country inflation'!VOL256/100</f>
        <v>0</v>
      </c>
      <c r="VMT7" s="62">
        <f>'Hist. country inflation'!VOM256/100</f>
        <v>0</v>
      </c>
      <c r="VMU7" s="62">
        <f>'Hist. country inflation'!VON256/100</f>
        <v>0</v>
      </c>
      <c r="VMV7" s="62">
        <f>'Hist. country inflation'!VOO256/100</f>
        <v>0</v>
      </c>
      <c r="VMW7" s="62">
        <f>'Hist. country inflation'!VOP256/100</f>
        <v>0</v>
      </c>
      <c r="VMX7" s="62">
        <f>'Hist. country inflation'!VOQ256/100</f>
        <v>0</v>
      </c>
      <c r="VMY7" s="62">
        <f>'Hist. country inflation'!VOR256/100</f>
        <v>0</v>
      </c>
      <c r="VMZ7" s="62">
        <f>'Hist. country inflation'!VOS256/100</f>
        <v>0</v>
      </c>
      <c r="VNA7" s="62">
        <f>'Hist. country inflation'!VOT256/100</f>
        <v>0</v>
      </c>
      <c r="VNB7" s="62">
        <f>'Hist. country inflation'!VOU256/100</f>
        <v>0</v>
      </c>
      <c r="VNC7" s="62">
        <f>'Hist. country inflation'!VOV256/100</f>
        <v>0</v>
      </c>
      <c r="VND7" s="62">
        <f>'Hist. country inflation'!VOW256/100</f>
        <v>0</v>
      </c>
      <c r="VNE7" s="62">
        <f>'Hist. country inflation'!VOX256/100</f>
        <v>0</v>
      </c>
      <c r="VNF7" s="62">
        <f>'Hist. country inflation'!VOY256/100</f>
        <v>0</v>
      </c>
      <c r="VNG7" s="62">
        <f>'Hist. country inflation'!VOZ256/100</f>
        <v>0</v>
      </c>
      <c r="VNH7" s="62">
        <f>'Hist. country inflation'!VPA256/100</f>
        <v>0</v>
      </c>
      <c r="VNI7" s="62">
        <f>'Hist. country inflation'!VPB256/100</f>
        <v>0</v>
      </c>
      <c r="VNJ7" s="62">
        <f>'Hist. country inflation'!VPC256/100</f>
        <v>0</v>
      </c>
      <c r="VNK7" s="62">
        <f>'Hist. country inflation'!VPD256/100</f>
        <v>0</v>
      </c>
      <c r="VNL7" s="62">
        <f>'Hist. country inflation'!VPE256/100</f>
        <v>0</v>
      </c>
      <c r="VNM7" s="62">
        <f>'Hist. country inflation'!VPF256/100</f>
        <v>0</v>
      </c>
      <c r="VNN7" s="62">
        <f>'Hist. country inflation'!VPG256/100</f>
        <v>0</v>
      </c>
      <c r="VNO7" s="62">
        <f>'Hist. country inflation'!VPH256/100</f>
        <v>0</v>
      </c>
      <c r="VNP7" s="62">
        <f>'Hist. country inflation'!VPI256/100</f>
        <v>0</v>
      </c>
      <c r="VNQ7" s="62">
        <f>'Hist. country inflation'!VPJ256/100</f>
        <v>0</v>
      </c>
      <c r="VNR7" s="62">
        <f>'Hist. country inflation'!VPK256/100</f>
        <v>0</v>
      </c>
      <c r="VNS7" s="62">
        <f>'Hist. country inflation'!VPL256/100</f>
        <v>0</v>
      </c>
      <c r="VNT7" s="62">
        <f>'Hist. country inflation'!VPM256/100</f>
        <v>0</v>
      </c>
      <c r="VNU7" s="62">
        <f>'Hist. country inflation'!VPN256/100</f>
        <v>0</v>
      </c>
      <c r="VNV7" s="62">
        <f>'Hist. country inflation'!VPO256/100</f>
        <v>0</v>
      </c>
      <c r="VNW7" s="62">
        <f>'Hist. country inflation'!VPP256/100</f>
        <v>0</v>
      </c>
      <c r="VNX7" s="62">
        <f>'Hist. country inflation'!VPQ256/100</f>
        <v>0</v>
      </c>
      <c r="VNY7" s="62">
        <f>'Hist. country inflation'!VPR256/100</f>
        <v>0</v>
      </c>
      <c r="VNZ7" s="62">
        <f>'Hist. country inflation'!VPS256/100</f>
        <v>0</v>
      </c>
      <c r="VOA7" s="62">
        <f>'Hist. country inflation'!VPT256/100</f>
        <v>0</v>
      </c>
      <c r="VOB7" s="62">
        <f>'Hist. country inflation'!VPU256/100</f>
        <v>0</v>
      </c>
      <c r="VOC7" s="62">
        <f>'Hist. country inflation'!VPV256/100</f>
        <v>0</v>
      </c>
      <c r="VOD7" s="62">
        <f>'Hist. country inflation'!VPW256/100</f>
        <v>0</v>
      </c>
      <c r="VOE7" s="62">
        <f>'Hist. country inflation'!VPX256/100</f>
        <v>0</v>
      </c>
      <c r="VOF7" s="62">
        <f>'Hist. country inflation'!VPY256/100</f>
        <v>0</v>
      </c>
      <c r="VOG7" s="62">
        <f>'Hist. country inflation'!VPZ256/100</f>
        <v>0</v>
      </c>
      <c r="VOH7" s="62">
        <f>'Hist. country inflation'!VQA256/100</f>
        <v>0</v>
      </c>
      <c r="VOI7" s="62">
        <f>'Hist. country inflation'!VQB256/100</f>
        <v>0</v>
      </c>
      <c r="VOJ7" s="62">
        <f>'Hist. country inflation'!VQC256/100</f>
        <v>0</v>
      </c>
      <c r="VOK7" s="62">
        <f>'Hist. country inflation'!VQD256/100</f>
        <v>0</v>
      </c>
      <c r="VOL7" s="62">
        <f>'Hist. country inflation'!VQE256/100</f>
        <v>0</v>
      </c>
      <c r="VOM7" s="62">
        <f>'Hist. country inflation'!VQF256/100</f>
        <v>0</v>
      </c>
      <c r="VON7" s="62">
        <f>'Hist. country inflation'!VQG256/100</f>
        <v>0</v>
      </c>
      <c r="VOO7" s="62">
        <f>'Hist. country inflation'!VQH256/100</f>
        <v>0</v>
      </c>
      <c r="VOP7" s="62">
        <f>'Hist. country inflation'!VQI256/100</f>
        <v>0</v>
      </c>
      <c r="VOQ7" s="62">
        <f>'Hist. country inflation'!VQJ256/100</f>
        <v>0</v>
      </c>
      <c r="VOR7" s="62">
        <f>'Hist. country inflation'!VQK256/100</f>
        <v>0</v>
      </c>
      <c r="VOS7" s="62">
        <f>'Hist. country inflation'!VQL256/100</f>
        <v>0</v>
      </c>
      <c r="VOT7" s="62">
        <f>'Hist. country inflation'!VQM256/100</f>
        <v>0</v>
      </c>
      <c r="VOU7" s="62">
        <f>'Hist. country inflation'!VQN256/100</f>
        <v>0</v>
      </c>
      <c r="VOV7" s="62">
        <f>'Hist. country inflation'!VQO256/100</f>
        <v>0</v>
      </c>
      <c r="VOW7" s="62">
        <f>'Hist. country inflation'!VQP256/100</f>
        <v>0</v>
      </c>
      <c r="VOX7" s="62">
        <f>'Hist. country inflation'!VQQ256/100</f>
        <v>0</v>
      </c>
      <c r="VOY7" s="62">
        <f>'Hist. country inflation'!VQR256/100</f>
        <v>0</v>
      </c>
      <c r="VOZ7" s="62">
        <f>'Hist. country inflation'!VQS256/100</f>
        <v>0</v>
      </c>
      <c r="VPA7" s="62">
        <f>'Hist. country inflation'!VQT256/100</f>
        <v>0</v>
      </c>
      <c r="VPB7" s="62">
        <f>'Hist. country inflation'!VQU256/100</f>
        <v>0</v>
      </c>
      <c r="VPC7" s="62">
        <f>'Hist. country inflation'!VQV256/100</f>
        <v>0</v>
      </c>
      <c r="VPD7" s="62">
        <f>'Hist. country inflation'!VQW256/100</f>
        <v>0</v>
      </c>
      <c r="VPE7" s="62">
        <f>'Hist. country inflation'!VQX256/100</f>
        <v>0</v>
      </c>
      <c r="VPF7" s="62">
        <f>'Hist. country inflation'!VQY256/100</f>
        <v>0</v>
      </c>
      <c r="VPG7" s="62">
        <f>'Hist. country inflation'!VQZ256/100</f>
        <v>0</v>
      </c>
      <c r="VPH7" s="62">
        <f>'Hist. country inflation'!VRA256/100</f>
        <v>0</v>
      </c>
      <c r="VPI7" s="62">
        <f>'Hist. country inflation'!VRB256/100</f>
        <v>0</v>
      </c>
      <c r="VPJ7" s="62">
        <f>'Hist. country inflation'!VRC256/100</f>
        <v>0</v>
      </c>
      <c r="VPK7" s="62">
        <f>'Hist. country inflation'!VRD256/100</f>
        <v>0</v>
      </c>
      <c r="VPL7" s="62">
        <f>'Hist. country inflation'!VRE256/100</f>
        <v>0</v>
      </c>
      <c r="VPM7" s="62">
        <f>'Hist. country inflation'!VRF256/100</f>
        <v>0</v>
      </c>
      <c r="VPN7" s="62">
        <f>'Hist. country inflation'!VRG256/100</f>
        <v>0</v>
      </c>
      <c r="VPO7" s="62">
        <f>'Hist. country inflation'!VRH256/100</f>
        <v>0</v>
      </c>
      <c r="VPP7" s="62">
        <f>'Hist. country inflation'!VRI256/100</f>
        <v>0</v>
      </c>
      <c r="VPQ7" s="62">
        <f>'Hist. country inflation'!VRJ256/100</f>
        <v>0</v>
      </c>
      <c r="VPR7" s="62">
        <f>'Hist. country inflation'!VRK256/100</f>
        <v>0</v>
      </c>
      <c r="VPS7" s="62">
        <f>'Hist. country inflation'!VRL256/100</f>
        <v>0</v>
      </c>
      <c r="VPT7" s="62">
        <f>'Hist. country inflation'!VRM256/100</f>
        <v>0</v>
      </c>
      <c r="VPU7" s="62">
        <f>'Hist. country inflation'!VRN256/100</f>
        <v>0</v>
      </c>
      <c r="VPV7" s="62">
        <f>'Hist. country inflation'!VRO256/100</f>
        <v>0</v>
      </c>
      <c r="VPW7" s="62">
        <f>'Hist. country inflation'!VRP256/100</f>
        <v>0</v>
      </c>
      <c r="VPX7" s="62">
        <f>'Hist. country inflation'!VRQ256/100</f>
        <v>0</v>
      </c>
      <c r="VPY7" s="62">
        <f>'Hist. country inflation'!VRR256/100</f>
        <v>0</v>
      </c>
      <c r="VPZ7" s="62">
        <f>'Hist. country inflation'!VRS256/100</f>
        <v>0</v>
      </c>
      <c r="VQA7" s="62">
        <f>'Hist. country inflation'!VRT256/100</f>
        <v>0</v>
      </c>
      <c r="VQB7" s="62">
        <f>'Hist. country inflation'!VRU256/100</f>
        <v>0</v>
      </c>
      <c r="VQC7" s="62">
        <f>'Hist. country inflation'!VRV256/100</f>
        <v>0</v>
      </c>
      <c r="VQD7" s="62">
        <f>'Hist. country inflation'!VRW256/100</f>
        <v>0</v>
      </c>
      <c r="VQE7" s="62">
        <f>'Hist. country inflation'!VRX256/100</f>
        <v>0</v>
      </c>
      <c r="VQF7" s="62">
        <f>'Hist. country inflation'!VRY256/100</f>
        <v>0</v>
      </c>
      <c r="VQG7" s="62">
        <f>'Hist. country inflation'!VRZ256/100</f>
        <v>0</v>
      </c>
      <c r="VQH7" s="62">
        <f>'Hist. country inflation'!VSA256/100</f>
        <v>0</v>
      </c>
      <c r="VQI7" s="62">
        <f>'Hist. country inflation'!VSB256/100</f>
        <v>0</v>
      </c>
      <c r="VQJ7" s="62">
        <f>'Hist. country inflation'!VSC256/100</f>
        <v>0</v>
      </c>
      <c r="VQK7" s="62">
        <f>'Hist. country inflation'!VSD256/100</f>
        <v>0</v>
      </c>
      <c r="VQL7" s="62">
        <f>'Hist. country inflation'!VSE256/100</f>
        <v>0</v>
      </c>
      <c r="VQM7" s="62">
        <f>'Hist. country inflation'!VSF256/100</f>
        <v>0</v>
      </c>
      <c r="VQN7" s="62">
        <f>'Hist. country inflation'!VSG256/100</f>
        <v>0</v>
      </c>
      <c r="VQO7" s="62">
        <f>'Hist. country inflation'!VSH256/100</f>
        <v>0</v>
      </c>
      <c r="VQP7" s="62">
        <f>'Hist. country inflation'!VSI256/100</f>
        <v>0</v>
      </c>
      <c r="VQQ7" s="62">
        <f>'Hist. country inflation'!VSJ256/100</f>
        <v>0</v>
      </c>
      <c r="VQR7" s="62">
        <f>'Hist. country inflation'!VSK256/100</f>
        <v>0</v>
      </c>
      <c r="VQS7" s="62">
        <f>'Hist. country inflation'!VSL256/100</f>
        <v>0</v>
      </c>
      <c r="VQT7" s="62">
        <f>'Hist. country inflation'!VSM256/100</f>
        <v>0</v>
      </c>
      <c r="VQU7" s="62">
        <f>'Hist. country inflation'!VSN256/100</f>
        <v>0</v>
      </c>
      <c r="VQV7" s="62">
        <f>'Hist. country inflation'!VSO256/100</f>
        <v>0</v>
      </c>
      <c r="VQW7" s="62">
        <f>'Hist. country inflation'!VSP256/100</f>
        <v>0</v>
      </c>
      <c r="VQX7" s="62">
        <f>'Hist. country inflation'!VSQ256/100</f>
        <v>0</v>
      </c>
      <c r="VQY7" s="62">
        <f>'Hist. country inflation'!VSR256/100</f>
        <v>0</v>
      </c>
      <c r="VQZ7" s="62">
        <f>'Hist. country inflation'!VSS256/100</f>
        <v>0</v>
      </c>
      <c r="VRA7" s="62">
        <f>'Hist. country inflation'!VST256/100</f>
        <v>0</v>
      </c>
      <c r="VRB7" s="62">
        <f>'Hist. country inflation'!VSU256/100</f>
        <v>0</v>
      </c>
      <c r="VRC7" s="62">
        <f>'Hist. country inflation'!VSV256/100</f>
        <v>0</v>
      </c>
      <c r="VRD7" s="62">
        <f>'Hist. country inflation'!VSW256/100</f>
        <v>0</v>
      </c>
      <c r="VRE7" s="62">
        <f>'Hist. country inflation'!VSX256/100</f>
        <v>0</v>
      </c>
      <c r="VRF7" s="62">
        <f>'Hist. country inflation'!VSY256/100</f>
        <v>0</v>
      </c>
      <c r="VRG7" s="62">
        <f>'Hist. country inflation'!VSZ256/100</f>
        <v>0</v>
      </c>
      <c r="VRH7" s="62">
        <f>'Hist. country inflation'!VTA256/100</f>
        <v>0</v>
      </c>
      <c r="VRI7" s="62">
        <f>'Hist. country inflation'!VTB256/100</f>
        <v>0</v>
      </c>
      <c r="VRJ7" s="62">
        <f>'Hist. country inflation'!VTC256/100</f>
        <v>0</v>
      </c>
      <c r="VRK7" s="62">
        <f>'Hist. country inflation'!VTD256/100</f>
        <v>0</v>
      </c>
      <c r="VRL7" s="62">
        <f>'Hist. country inflation'!VTE256/100</f>
        <v>0</v>
      </c>
      <c r="VRM7" s="62">
        <f>'Hist. country inflation'!VTF256/100</f>
        <v>0</v>
      </c>
      <c r="VRN7" s="62">
        <f>'Hist. country inflation'!VTG256/100</f>
        <v>0</v>
      </c>
      <c r="VRO7" s="62">
        <f>'Hist. country inflation'!VTH256/100</f>
        <v>0</v>
      </c>
      <c r="VRP7" s="62">
        <f>'Hist. country inflation'!VTI256/100</f>
        <v>0</v>
      </c>
      <c r="VRQ7" s="62">
        <f>'Hist. country inflation'!VTJ256/100</f>
        <v>0</v>
      </c>
      <c r="VRR7" s="62">
        <f>'Hist. country inflation'!VTK256/100</f>
        <v>0</v>
      </c>
      <c r="VRS7" s="62">
        <f>'Hist. country inflation'!VTL256/100</f>
        <v>0</v>
      </c>
      <c r="VRT7" s="62">
        <f>'Hist. country inflation'!VTM256/100</f>
        <v>0</v>
      </c>
      <c r="VRU7" s="62">
        <f>'Hist. country inflation'!VTN256/100</f>
        <v>0</v>
      </c>
      <c r="VRV7" s="62">
        <f>'Hist. country inflation'!VTO256/100</f>
        <v>0</v>
      </c>
      <c r="VRW7" s="62">
        <f>'Hist. country inflation'!VTP256/100</f>
        <v>0</v>
      </c>
      <c r="VRX7" s="62">
        <f>'Hist. country inflation'!VTQ256/100</f>
        <v>0</v>
      </c>
      <c r="VRY7" s="62">
        <f>'Hist. country inflation'!VTR256/100</f>
        <v>0</v>
      </c>
      <c r="VRZ7" s="62">
        <f>'Hist. country inflation'!VTS256/100</f>
        <v>0</v>
      </c>
      <c r="VSA7" s="62">
        <f>'Hist. country inflation'!VTT256/100</f>
        <v>0</v>
      </c>
      <c r="VSB7" s="62">
        <f>'Hist. country inflation'!VTU256/100</f>
        <v>0</v>
      </c>
      <c r="VSC7" s="62">
        <f>'Hist. country inflation'!VTV256/100</f>
        <v>0</v>
      </c>
      <c r="VSD7" s="62">
        <f>'Hist. country inflation'!VTW256/100</f>
        <v>0</v>
      </c>
      <c r="VSE7" s="62">
        <f>'Hist. country inflation'!VTX256/100</f>
        <v>0</v>
      </c>
      <c r="VSF7" s="62">
        <f>'Hist. country inflation'!VTY256/100</f>
        <v>0</v>
      </c>
      <c r="VSG7" s="62">
        <f>'Hist. country inflation'!VTZ256/100</f>
        <v>0</v>
      </c>
      <c r="VSH7" s="62">
        <f>'Hist. country inflation'!VUA256/100</f>
        <v>0</v>
      </c>
      <c r="VSI7" s="62">
        <f>'Hist. country inflation'!VUB256/100</f>
        <v>0</v>
      </c>
      <c r="VSJ7" s="62">
        <f>'Hist. country inflation'!VUC256/100</f>
        <v>0</v>
      </c>
      <c r="VSK7" s="62">
        <f>'Hist. country inflation'!VUD256/100</f>
        <v>0</v>
      </c>
      <c r="VSL7" s="62">
        <f>'Hist. country inflation'!VUE256/100</f>
        <v>0</v>
      </c>
      <c r="VSM7" s="62">
        <f>'Hist. country inflation'!VUF256/100</f>
        <v>0</v>
      </c>
      <c r="VSN7" s="62">
        <f>'Hist. country inflation'!VUG256/100</f>
        <v>0</v>
      </c>
      <c r="VSO7" s="62">
        <f>'Hist. country inflation'!VUH256/100</f>
        <v>0</v>
      </c>
      <c r="VSP7" s="62">
        <f>'Hist. country inflation'!VUI256/100</f>
        <v>0</v>
      </c>
      <c r="VSQ7" s="62">
        <f>'Hist. country inflation'!VUJ256/100</f>
        <v>0</v>
      </c>
      <c r="VSR7" s="62">
        <f>'Hist. country inflation'!VUK256/100</f>
        <v>0</v>
      </c>
      <c r="VSS7" s="62">
        <f>'Hist. country inflation'!VUL256/100</f>
        <v>0</v>
      </c>
      <c r="VST7" s="62">
        <f>'Hist. country inflation'!VUM256/100</f>
        <v>0</v>
      </c>
      <c r="VSU7" s="62">
        <f>'Hist. country inflation'!VUN256/100</f>
        <v>0</v>
      </c>
      <c r="VSV7" s="62">
        <f>'Hist. country inflation'!VUO256/100</f>
        <v>0</v>
      </c>
      <c r="VSW7" s="62">
        <f>'Hist. country inflation'!VUP256/100</f>
        <v>0</v>
      </c>
      <c r="VSX7" s="62">
        <f>'Hist. country inflation'!VUQ256/100</f>
        <v>0</v>
      </c>
      <c r="VSY7" s="62">
        <f>'Hist. country inflation'!VUR256/100</f>
        <v>0</v>
      </c>
      <c r="VSZ7" s="62">
        <f>'Hist. country inflation'!VUS256/100</f>
        <v>0</v>
      </c>
      <c r="VTA7" s="62">
        <f>'Hist. country inflation'!VUT256/100</f>
        <v>0</v>
      </c>
      <c r="VTB7" s="62">
        <f>'Hist. country inflation'!VUU256/100</f>
        <v>0</v>
      </c>
      <c r="VTC7" s="62">
        <f>'Hist. country inflation'!VUV256/100</f>
        <v>0</v>
      </c>
      <c r="VTD7" s="62">
        <f>'Hist. country inflation'!VUW256/100</f>
        <v>0</v>
      </c>
      <c r="VTE7" s="62">
        <f>'Hist. country inflation'!VUX256/100</f>
        <v>0</v>
      </c>
      <c r="VTF7" s="62">
        <f>'Hist. country inflation'!VUY256/100</f>
        <v>0</v>
      </c>
      <c r="VTG7" s="62">
        <f>'Hist. country inflation'!VUZ256/100</f>
        <v>0</v>
      </c>
      <c r="VTH7" s="62">
        <f>'Hist. country inflation'!VVA256/100</f>
        <v>0</v>
      </c>
      <c r="VTI7" s="62">
        <f>'Hist. country inflation'!VVB256/100</f>
        <v>0</v>
      </c>
      <c r="VTJ7" s="62">
        <f>'Hist. country inflation'!VVC256/100</f>
        <v>0</v>
      </c>
      <c r="VTK7" s="62">
        <f>'Hist. country inflation'!VVD256/100</f>
        <v>0</v>
      </c>
      <c r="VTL7" s="62">
        <f>'Hist. country inflation'!VVE256/100</f>
        <v>0</v>
      </c>
      <c r="VTM7" s="62">
        <f>'Hist. country inflation'!VVF256/100</f>
        <v>0</v>
      </c>
      <c r="VTN7" s="62">
        <f>'Hist. country inflation'!VVG256/100</f>
        <v>0</v>
      </c>
      <c r="VTO7" s="62">
        <f>'Hist. country inflation'!VVH256/100</f>
        <v>0</v>
      </c>
      <c r="VTP7" s="62">
        <f>'Hist. country inflation'!VVI256/100</f>
        <v>0</v>
      </c>
      <c r="VTQ7" s="62">
        <f>'Hist. country inflation'!VVJ256/100</f>
        <v>0</v>
      </c>
      <c r="VTR7" s="62">
        <f>'Hist. country inflation'!VVK256/100</f>
        <v>0</v>
      </c>
      <c r="VTS7" s="62">
        <f>'Hist. country inflation'!VVL256/100</f>
        <v>0</v>
      </c>
      <c r="VTT7" s="62">
        <f>'Hist. country inflation'!VVM256/100</f>
        <v>0</v>
      </c>
      <c r="VTU7" s="62">
        <f>'Hist. country inflation'!VVN256/100</f>
        <v>0</v>
      </c>
      <c r="VTV7" s="62">
        <f>'Hist. country inflation'!VVO256/100</f>
        <v>0</v>
      </c>
      <c r="VTW7" s="62">
        <f>'Hist. country inflation'!VVP256/100</f>
        <v>0</v>
      </c>
      <c r="VTX7" s="62">
        <f>'Hist. country inflation'!VVQ256/100</f>
        <v>0</v>
      </c>
      <c r="VTY7" s="62">
        <f>'Hist. country inflation'!VVR256/100</f>
        <v>0</v>
      </c>
      <c r="VTZ7" s="62">
        <f>'Hist. country inflation'!VVS256/100</f>
        <v>0</v>
      </c>
      <c r="VUA7" s="62">
        <f>'Hist. country inflation'!VVT256/100</f>
        <v>0</v>
      </c>
      <c r="VUB7" s="62">
        <f>'Hist. country inflation'!VVU256/100</f>
        <v>0</v>
      </c>
      <c r="VUC7" s="62">
        <f>'Hist. country inflation'!VVV256/100</f>
        <v>0</v>
      </c>
      <c r="VUD7" s="62">
        <f>'Hist. country inflation'!VVW256/100</f>
        <v>0</v>
      </c>
      <c r="VUE7" s="62">
        <f>'Hist. country inflation'!VVX256/100</f>
        <v>0</v>
      </c>
      <c r="VUF7" s="62">
        <f>'Hist. country inflation'!VVY256/100</f>
        <v>0</v>
      </c>
      <c r="VUG7" s="62">
        <f>'Hist. country inflation'!VVZ256/100</f>
        <v>0</v>
      </c>
      <c r="VUH7" s="62">
        <f>'Hist. country inflation'!VWA256/100</f>
        <v>0</v>
      </c>
      <c r="VUI7" s="62">
        <f>'Hist. country inflation'!VWB256/100</f>
        <v>0</v>
      </c>
      <c r="VUJ7" s="62">
        <f>'Hist. country inflation'!VWC256/100</f>
        <v>0</v>
      </c>
      <c r="VUK7" s="62">
        <f>'Hist. country inflation'!VWD256/100</f>
        <v>0</v>
      </c>
      <c r="VUL7" s="62">
        <f>'Hist. country inflation'!VWE256/100</f>
        <v>0</v>
      </c>
      <c r="VUM7" s="62">
        <f>'Hist. country inflation'!VWF256/100</f>
        <v>0</v>
      </c>
      <c r="VUN7" s="62">
        <f>'Hist. country inflation'!VWG256/100</f>
        <v>0</v>
      </c>
      <c r="VUO7" s="62">
        <f>'Hist. country inflation'!VWH256/100</f>
        <v>0</v>
      </c>
      <c r="VUP7" s="62">
        <f>'Hist. country inflation'!VWI256/100</f>
        <v>0</v>
      </c>
      <c r="VUQ7" s="62">
        <f>'Hist. country inflation'!VWJ256/100</f>
        <v>0</v>
      </c>
      <c r="VUR7" s="62">
        <f>'Hist. country inflation'!VWK256/100</f>
        <v>0</v>
      </c>
      <c r="VUS7" s="62">
        <f>'Hist. country inflation'!VWL256/100</f>
        <v>0</v>
      </c>
      <c r="VUT7" s="62">
        <f>'Hist. country inflation'!VWM256/100</f>
        <v>0</v>
      </c>
      <c r="VUU7" s="62">
        <f>'Hist. country inflation'!VWN256/100</f>
        <v>0</v>
      </c>
      <c r="VUV7" s="62">
        <f>'Hist. country inflation'!VWO256/100</f>
        <v>0</v>
      </c>
      <c r="VUW7" s="62">
        <f>'Hist. country inflation'!VWP256/100</f>
        <v>0</v>
      </c>
      <c r="VUX7" s="62">
        <f>'Hist. country inflation'!VWQ256/100</f>
        <v>0</v>
      </c>
      <c r="VUY7" s="62">
        <f>'Hist. country inflation'!VWR256/100</f>
        <v>0</v>
      </c>
      <c r="VUZ7" s="62">
        <f>'Hist. country inflation'!VWS256/100</f>
        <v>0</v>
      </c>
      <c r="VVA7" s="62">
        <f>'Hist. country inflation'!VWT256/100</f>
        <v>0</v>
      </c>
      <c r="VVB7" s="62">
        <f>'Hist. country inflation'!VWU256/100</f>
        <v>0</v>
      </c>
      <c r="VVC7" s="62">
        <f>'Hist. country inflation'!VWV256/100</f>
        <v>0</v>
      </c>
      <c r="VVD7" s="62">
        <f>'Hist. country inflation'!VWW256/100</f>
        <v>0</v>
      </c>
      <c r="VVE7" s="62">
        <f>'Hist. country inflation'!VWX256/100</f>
        <v>0</v>
      </c>
      <c r="VVF7" s="62">
        <f>'Hist. country inflation'!VWY256/100</f>
        <v>0</v>
      </c>
      <c r="VVG7" s="62">
        <f>'Hist. country inflation'!VWZ256/100</f>
        <v>0</v>
      </c>
      <c r="VVH7" s="62">
        <f>'Hist. country inflation'!VXA256/100</f>
        <v>0</v>
      </c>
      <c r="VVI7" s="62">
        <f>'Hist. country inflation'!VXB256/100</f>
        <v>0</v>
      </c>
      <c r="VVJ7" s="62">
        <f>'Hist. country inflation'!VXC256/100</f>
        <v>0</v>
      </c>
      <c r="VVK7" s="62">
        <f>'Hist. country inflation'!VXD256/100</f>
        <v>0</v>
      </c>
      <c r="VVL7" s="62">
        <f>'Hist. country inflation'!VXE256/100</f>
        <v>0</v>
      </c>
      <c r="VVM7" s="62">
        <f>'Hist. country inflation'!VXF256/100</f>
        <v>0</v>
      </c>
      <c r="VVN7" s="62">
        <f>'Hist. country inflation'!VXG256/100</f>
        <v>0</v>
      </c>
      <c r="VVO7" s="62">
        <f>'Hist. country inflation'!VXH256/100</f>
        <v>0</v>
      </c>
      <c r="VVP7" s="62">
        <f>'Hist. country inflation'!VXI256/100</f>
        <v>0</v>
      </c>
      <c r="VVQ7" s="62">
        <f>'Hist. country inflation'!VXJ256/100</f>
        <v>0</v>
      </c>
      <c r="VVR7" s="62">
        <f>'Hist. country inflation'!VXK256/100</f>
        <v>0</v>
      </c>
      <c r="VVS7" s="62">
        <f>'Hist. country inflation'!VXL256/100</f>
        <v>0</v>
      </c>
      <c r="VVT7" s="62">
        <f>'Hist. country inflation'!VXM256/100</f>
        <v>0</v>
      </c>
      <c r="VVU7" s="62">
        <f>'Hist. country inflation'!VXN256/100</f>
        <v>0</v>
      </c>
      <c r="VVV7" s="62">
        <f>'Hist. country inflation'!VXO256/100</f>
        <v>0</v>
      </c>
      <c r="VVW7" s="62">
        <f>'Hist. country inflation'!VXP256/100</f>
        <v>0</v>
      </c>
      <c r="VVX7" s="62">
        <f>'Hist. country inflation'!VXQ256/100</f>
        <v>0</v>
      </c>
      <c r="VVY7" s="62">
        <f>'Hist. country inflation'!VXR256/100</f>
        <v>0</v>
      </c>
      <c r="VVZ7" s="62">
        <f>'Hist. country inflation'!VXS256/100</f>
        <v>0</v>
      </c>
      <c r="VWA7" s="62">
        <f>'Hist. country inflation'!VXT256/100</f>
        <v>0</v>
      </c>
      <c r="VWB7" s="62">
        <f>'Hist. country inflation'!VXU256/100</f>
        <v>0</v>
      </c>
      <c r="VWC7" s="62">
        <f>'Hist. country inflation'!VXV256/100</f>
        <v>0</v>
      </c>
      <c r="VWD7" s="62">
        <f>'Hist. country inflation'!VXW256/100</f>
        <v>0</v>
      </c>
      <c r="VWE7" s="62">
        <f>'Hist. country inflation'!VXX256/100</f>
        <v>0</v>
      </c>
      <c r="VWF7" s="62">
        <f>'Hist. country inflation'!VXY256/100</f>
        <v>0</v>
      </c>
      <c r="VWG7" s="62">
        <f>'Hist. country inflation'!VXZ256/100</f>
        <v>0</v>
      </c>
      <c r="VWH7" s="62">
        <f>'Hist. country inflation'!VYA256/100</f>
        <v>0</v>
      </c>
      <c r="VWI7" s="62">
        <f>'Hist. country inflation'!VYB256/100</f>
        <v>0</v>
      </c>
      <c r="VWJ7" s="62">
        <f>'Hist. country inflation'!VYC256/100</f>
        <v>0</v>
      </c>
      <c r="VWK7" s="62">
        <f>'Hist. country inflation'!VYD256/100</f>
        <v>0</v>
      </c>
      <c r="VWL7" s="62">
        <f>'Hist. country inflation'!VYE256/100</f>
        <v>0</v>
      </c>
      <c r="VWM7" s="62">
        <f>'Hist. country inflation'!VYF256/100</f>
        <v>0</v>
      </c>
      <c r="VWN7" s="62">
        <f>'Hist. country inflation'!VYG256/100</f>
        <v>0</v>
      </c>
      <c r="VWO7" s="62">
        <f>'Hist. country inflation'!VYH256/100</f>
        <v>0</v>
      </c>
      <c r="VWP7" s="62">
        <f>'Hist. country inflation'!VYI256/100</f>
        <v>0</v>
      </c>
      <c r="VWQ7" s="62">
        <f>'Hist. country inflation'!VYJ256/100</f>
        <v>0</v>
      </c>
      <c r="VWR7" s="62">
        <f>'Hist. country inflation'!VYK256/100</f>
        <v>0</v>
      </c>
      <c r="VWS7" s="62">
        <f>'Hist. country inflation'!VYL256/100</f>
        <v>0</v>
      </c>
      <c r="VWT7" s="62">
        <f>'Hist. country inflation'!VYM256/100</f>
        <v>0</v>
      </c>
      <c r="VWU7" s="62">
        <f>'Hist. country inflation'!VYN256/100</f>
        <v>0</v>
      </c>
      <c r="VWV7" s="62">
        <f>'Hist. country inflation'!VYO256/100</f>
        <v>0</v>
      </c>
      <c r="VWW7" s="62">
        <f>'Hist. country inflation'!VYP256/100</f>
        <v>0</v>
      </c>
      <c r="VWX7" s="62">
        <f>'Hist. country inflation'!VYQ256/100</f>
        <v>0</v>
      </c>
      <c r="VWY7" s="62">
        <f>'Hist. country inflation'!VYR256/100</f>
        <v>0</v>
      </c>
      <c r="VWZ7" s="62">
        <f>'Hist. country inflation'!VYS256/100</f>
        <v>0</v>
      </c>
      <c r="VXA7" s="62">
        <f>'Hist. country inflation'!VYT256/100</f>
        <v>0</v>
      </c>
      <c r="VXB7" s="62">
        <f>'Hist. country inflation'!VYU256/100</f>
        <v>0</v>
      </c>
      <c r="VXC7" s="62">
        <f>'Hist. country inflation'!VYV256/100</f>
        <v>0</v>
      </c>
      <c r="VXD7" s="62">
        <f>'Hist. country inflation'!VYW256/100</f>
        <v>0</v>
      </c>
      <c r="VXE7" s="62">
        <f>'Hist. country inflation'!VYX256/100</f>
        <v>0</v>
      </c>
      <c r="VXF7" s="62">
        <f>'Hist. country inflation'!VYY256/100</f>
        <v>0</v>
      </c>
      <c r="VXG7" s="62">
        <f>'Hist. country inflation'!VYZ256/100</f>
        <v>0</v>
      </c>
      <c r="VXH7" s="62">
        <f>'Hist. country inflation'!VZA256/100</f>
        <v>0</v>
      </c>
      <c r="VXI7" s="62">
        <f>'Hist. country inflation'!VZB256/100</f>
        <v>0</v>
      </c>
      <c r="VXJ7" s="62">
        <f>'Hist. country inflation'!VZC256/100</f>
        <v>0</v>
      </c>
      <c r="VXK7" s="62">
        <f>'Hist. country inflation'!VZD256/100</f>
        <v>0</v>
      </c>
      <c r="VXL7" s="62">
        <f>'Hist. country inflation'!VZE256/100</f>
        <v>0</v>
      </c>
      <c r="VXM7" s="62">
        <f>'Hist. country inflation'!VZF256/100</f>
        <v>0</v>
      </c>
      <c r="VXN7" s="62">
        <f>'Hist. country inflation'!VZG256/100</f>
        <v>0</v>
      </c>
      <c r="VXO7" s="62">
        <f>'Hist. country inflation'!VZH256/100</f>
        <v>0</v>
      </c>
      <c r="VXP7" s="62">
        <f>'Hist. country inflation'!VZI256/100</f>
        <v>0</v>
      </c>
      <c r="VXQ7" s="62">
        <f>'Hist. country inflation'!VZJ256/100</f>
        <v>0</v>
      </c>
      <c r="VXR7" s="62">
        <f>'Hist. country inflation'!VZK256/100</f>
        <v>0</v>
      </c>
      <c r="VXS7" s="62">
        <f>'Hist. country inflation'!VZL256/100</f>
        <v>0</v>
      </c>
      <c r="VXT7" s="62">
        <f>'Hist. country inflation'!VZM256/100</f>
        <v>0</v>
      </c>
      <c r="VXU7" s="62">
        <f>'Hist. country inflation'!VZN256/100</f>
        <v>0</v>
      </c>
      <c r="VXV7" s="62">
        <f>'Hist. country inflation'!VZO256/100</f>
        <v>0</v>
      </c>
      <c r="VXW7" s="62">
        <f>'Hist. country inflation'!VZP256/100</f>
        <v>0</v>
      </c>
      <c r="VXX7" s="62">
        <f>'Hist. country inflation'!VZQ256/100</f>
        <v>0</v>
      </c>
      <c r="VXY7" s="62">
        <f>'Hist. country inflation'!VZR256/100</f>
        <v>0</v>
      </c>
      <c r="VXZ7" s="62">
        <f>'Hist. country inflation'!VZS256/100</f>
        <v>0</v>
      </c>
      <c r="VYA7" s="62">
        <f>'Hist. country inflation'!VZT256/100</f>
        <v>0</v>
      </c>
      <c r="VYB7" s="62">
        <f>'Hist. country inflation'!VZU256/100</f>
        <v>0</v>
      </c>
      <c r="VYC7" s="62">
        <f>'Hist. country inflation'!VZV256/100</f>
        <v>0</v>
      </c>
      <c r="VYD7" s="62">
        <f>'Hist. country inflation'!VZW256/100</f>
        <v>0</v>
      </c>
      <c r="VYE7" s="62">
        <f>'Hist. country inflation'!VZX256/100</f>
        <v>0</v>
      </c>
      <c r="VYF7" s="62">
        <f>'Hist. country inflation'!VZY256/100</f>
        <v>0</v>
      </c>
      <c r="VYG7" s="62">
        <f>'Hist. country inflation'!VZZ256/100</f>
        <v>0</v>
      </c>
      <c r="VYH7" s="62">
        <f>'Hist. country inflation'!WAA256/100</f>
        <v>0</v>
      </c>
      <c r="VYI7" s="62">
        <f>'Hist. country inflation'!WAB256/100</f>
        <v>0</v>
      </c>
      <c r="VYJ7" s="62">
        <f>'Hist. country inflation'!WAC256/100</f>
        <v>0</v>
      </c>
      <c r="VYK7" s="62">
        <f>'Hist. country inflation'!WAD256/100</f>
        <v>0</v>
      </c>
      <c r="VYL7" s="62">
        <f>'Hist. country inflation'!WAE256/100</f>
        <v>0</v>
      </c>
      <c r="VYM7" s="62">
        <f>'Hist. country inflation'!WAF256/100</f>
        <v>0</v>
      </c>
      <c r="VYN7" s="62">
        <f>'Hist. country inflation'!WAG256/100</f>
        <v>0</v>
      </c>
      <c r="VYO7" s="62">
        <f>'Hist. country inflation'!WAH256/100</f>
        <v>0</v>
      </c>
      <c r="VYP7" s="62">
        <f>'Hist. country inflation'!WAI256/100</f>
        <v>0</v>
      </c>
      <c r="VYQ7" s="62">
        <f>'Hist. country inflation'!WAJ256/100</f>
        <v>0</v>
      </c>
      <c r="VYR7" s="62">
        <f>'Hist. country inflation'!WAK256/100</f>
        <v>0</v>
      </c>
      <c r="VYS7" s="62">
        <f>'Hist. country inflation'!WAL256/100</f>
        <v>0</v>
      </c>
      <c r="VYT7" s="62">
        <f>'Hist. country inflation'!WAM256/100</f>
        <v>0</v>
      </c>
      <c r="VYU7" s="62">
        <f>'Hist. country inflation'!WAN256/100</f>
        <v>0</v>
      </c>
      <c r="VYV7" s="62">
        <f>'Hist. country inflation'!WAO256/100</f>
        <v>0</v>
      </c>
      <c r="VYW7" s="62">
        <f>'Hist. country inflation'!WAP256/100</f>
        <v>0</v>
      </c>
      <c r="VYX7" s="62">
        <f>'Hist. country inflation'!WAQ256/100</f>
        <v>0</v>
      </c>
      <c r="VYY7" s="62">
        <f>'Hist. country inflation'!WAR256/100</f>
        <v>0</v>
      </c>
      <c r="VYZ7" s="62">
        <f>'Hist. country inflation'!WAS256/100</f>
        <v>0</v>
      </c>
      <c r="VZA7" s="62">
        <f>'Hist. country inflation'!WAT256/100</f>
        <v>0</v>
      </c>
      <c r="VZB7" s="62">
        <f>'Hist. country inflation'!WAU256/100</f>
        <v>0</v>
      </c>
      <c r="VZC7" s="62">
        <f>'Hist. country inflation'!WAV256/100</f>
        <v>0</v>
      </c>
      <c r="VZD7" s="62">
        <f>'Hist. country inflation'!WAW256/100</f>
        <v>0</v>
      </c>
      <c r="VZE7" s="62">
        <f>'Hist. country inflation'!WAX256/100</f>
        <v>0</v>
      </c>
      <c r="VZF7" s="62">
        <f>'Hist. country inflation'!WAY256/100</f>
        <v>0</v>
      </c>
      <c r="VZG7" s="62">
        <f>'Hist. country inflation'!WAZ256/100</f>
        <v>0</v>
      </c>
      <c r="VZH7" s="62">
        <f>'Hist. country inflation'!WBA256/100</f>
        <v>0</v>
      </c>
      <c r="VZI7" s="62">
        <f>'Hist. country inflation'!WBB256/100</f>
        <v>0</v>
      </c>
      <c r="VZJ7" s="62">
        <f>'Hist. country inflation'!WBC256/100</f>
        <v>0</v>
      </c>
      <c r="VZK7" s="62">
        <f>'Hist. country inflation'!WBD256/100</f>
        <v>0</v>
      </c>
      <c r="VZL7" s="62">
        <f>'Hist. country inflation'!WBE256/100</f>
        <v>0</v>
      </c>
      <c r="VZM7" s="62">
        <f>'Hist. country inflation'!WBF256/100</f>
        <v>0</v>
      </c>
      <c r="VZN7" s="62">
        <f>'Hist. country inflation'!WBG256/100</f>
        <v>0</v>
      </c>
      <c r="VZO7" s="62">
        <f>'Hist. country inflation'!WBH256/100</f>
        <v>0</v>
      </c>
      <c r="VZP7" s="62">
        <f>'Hist. country inflation'!WBI256/100</f>
        <v>0</v>
      </c>
      <c r="VZQ7" s="62">
        <f>'Hist. country inflation'!WBJ256/100</f>
        <v>0</v>
      </c>
      <c r="VZR7" s="62">
        <f>'Hist. country inflation'!WBK256/100</f>
        <v>0</v>
      </c>
      <c r="VZS7" s="62">
        <f>'Hist. country inflation'!WBL256/100</f>
        <v>0</v>
      </c>
      <c r="VZT7" s="62">
        <f>'Hist. country inflation'!WBM256/100</f>
        <v>0</v>
      </c>
      <c r="VZU7" s="62">
        <f>'Hist. country inflation'!WBN256/100</f>
        <v>0</v>
      </c>
      <c r="VZV7" s="62">
        <f>'Hist. country inflation'!WBO256/100</f>
        <v>0</v>
      </c>
      <c r="VZW7" s="62">
        <f>'Hist. country inflation'!WBP256/100</f>
        <v>0</v>
      </c>
      <c r="VZX7" s="62">
        <f>'Hist. country inflation'!WBQ256/100</f>
        <v>0</v>
      </c>
      <c r="VZY7" s="62">
        <f>'Hist. country inflation'!WBR256/100</f>
        <v>0</v>
      </c>
      <c r="VZZ7" s="62">
        <f>'Hist. country inflation'!WBS256/100</f>
        <v>0</v>
      </c>
      <c r="WAA7" s="62">
        <f>'Hist. country inflation'!WBT256/100</f>
        <v>0</v>
      </c>
      <c r="WAB7" s="62">
        <f>'Hist. country inflation'!WBU256/100</f>
        <v>0</v>
      </c>
      <c r="WAC7" s="62">
        <f>'Hist. country inflation'!WBV256/100</f>
        <v>0</v>
      </c>
      <c r="WAD7" s="62">
        <f>'Hist. country inflation'!WBW256/100</f>
        <v>0</v>
      </c>
      <c r="WAE7" s="62">
        <f>'Hist. country inflation'!WBX256/100</f>
        <v>0</v>
      </c>
      <c r="WAF7" s="62">
        <f>'Hist. country inflation'!WBY256/100</f>
        <v>0</v>
      </c>
      <c r="WAG7" s="62">
        <f>'Hist. country inflation'!WBZ256/100</f>
        <v>0</v>
      </c>
      <c r="WAH7" s="62">
        <f>'Hist. country inflation'!WCA256/100</f>
        <v>0</v>
      </c>
      <c r="WAI7" s="62">
        <f>'Hist. country inflation'!WCB256/100</f>
        <v>0</v>
      </c>
      <c r="WAJ7" s="62">
        <f>'Hist. country inflation'!WCC256/100</f>
        <v>0</v>
      </c>
      <c r="WAK7" s="62">
        <f>'Hist. country inflation'!WCD256/100</f>
        <v>0</v>
      </c>
      <c r="WAL7" s="62">
        <f>'Hist. country inflation'!WCE256/100</f>
        <v>0</v>
      </c>
      <c r="WAM7" s="62">
        <f>'Hist. country inflation'!WCF256/100</f>
        <v>0</v>
      </c>
      <c r="WAN7" s="62">
        <f>'Hist. country inflation'!WCG256/100</f>
        <v>0</v>
      </c>
      <c r="WAO7" s="62">
        <f>'Hist. country inflation'!WCH256/100</f>
        <v>0</v>
      </c>
      <c r="WAP7" s="62">
        <f>'Hist. country inflation'!WCI256/100</f>
        <v>0</v>
      </c>
      <c r="WAQ7" s="62">
        <f>'Hist. country inflation'!WCJ256/100</f>
        <v>0</v>
      </c>
      <c r="WAR7" s="62">
        <f>'Hist. country inflation'!WCK256/100</f>
        <v>0</v>
      </c>
      <c r="WAS7" s="62">
        <f>'Hist. country inflation'!WCL256/100</f>
        <v>0</v>
      </c>
      <c r="WAT7" s="62">
        <f>'Hist. country inflation'!WCM256/100</f>
        <v>0</v>
      </c>
      <c r="WAU7" s="62">
        <f>'Hist. country inflation'!WCN256/100</f>
        <v>0</v>
      </c>
      <c r="WAV7" s="62">
        <f>'Hist. country inflation'!WCO256/100</f>
        <v>0</v>
      </c>
      <c r="WAW7" s="62">
        <f>'Hist. country inflation'!WCP256/100</f>
        <v>0</v>
      </c>
      <c r="WAX7" s="62">
        <f>'Hist. country inflation'!WCQ256/100</f>
        <v>0</v>
      </c>
      <c r="WAY7" s="62">
        <f>'Hist. country inflation'!WCR256/100</f>
        <v>0</v>
      </c>
      <c r="WAZ7" s="62">
        <f>'Hist. country inflation'!WCS256/100</f>
        <v>0</v>
      </c>
      <c r="WBA7" s="62">
        <f>'Hist. country inflation'!WCT256/100</f>
        <v>0</v>
      </c>
      <c r="WBB7" s="62">
        <f>'Hist. country inflation'!WCU256/100</f>
        <v>0</v>
      </c>
      <c r="WBC7" s="62">
        <f>'Hist. country inflation'!WCV256/100</f>
        <v>0</v>
      </c>
      <c r="WBD7" s="62">
        <f>'Hist. country inflation'!WCW256/100</f>
        <v>0</v>
      </c>
      <c r="WBE7" s="62">
        <f>'Hist. country inflation'!WCX256/100</f>
        <v>0</v>
      </c>
      <c r="WBF7" s="62">
        <f>'Hist. country inflation'!WCY256/100</f>
        <v>0</v>
      </c>
      <c r="WBG7" s="62">
        <f>'Hist. country inflation'!WCZ256/100</f>
        <v>0</v>
      </c>
      <c r="WBH7" s="62">
        <f>'Hist. country inflation'!WDA256/100</f>
        <v>0</v>
      </c>
      <c r="WBI7" s="62">
        <f>'Hist. country inflation'!WDB256/100</f>
        <v>0</v>
      </c>
      <c r="WBJ7" s="62">
        <f>'Hist. country inflation'!WDC256/100</f>
        <v>0</v>
      </c>
      <c r="WBK7" s="62">
        <f>'Hist. country inflation'!WDD256/100</f>
        <v>0</v>
      </c>
      <c r="WBL7" s="62">
        <f>'Hist. country inflation'!WDE256/100</f>
        <v>0</v>
      </c>
      <c r="WBM7" s="62">
        <f>'Hist. country inflation'!WDF256/100</f>
        <v>0</v>
      </c>
      <c r="WBN7" s="62">
        <f>'Hist. country inflation'!WDG256/100</f>
        <v>0</v>
      </c>
      <c r="WBO7" s="62">
        <f>'Hist. country inflation'!WDH256/100</f>
        <v>0</v>
      </c>
      <c r="WBP7" s="62">
        <f>'Hist. country inflation'!WDI256/100</f>
        <v>0</v>
      </c>
      <c r="WBQ7" s="62">
        <f>'Hist. country inflation'!WDJ256/100</f>
        <v>0</v>
      </c>
      <c r="WBR7" s="62">
        <f>'Hist. country inflation'!WDK256/100</f>
        <v>0</v>
      </c>
      <c r="WBS7" s="62">
        <f>'Hist. country inflation'!WDL256/100</f>
        <v>0</v>
      </c>
      <c r="WBT7" s="62">
        <f>'Hist. country inflation'!WDM256/100</f>
        <v>0</v>
      </c>
      <c r="WBU7" s="62">
        <f>'Hist. country inflation'!WDN256/100</f>
        <v>0</v>
      </c>
      <c r="WBV7" s="62">
        <f>'Hist. country inflation'!WDO256/100</f>
        <v>0</v>
      </c>
      <c r="WBW7" s="62">
        <f>'Hist. country inflation'!WDP256/100</f>
        <v>0</v>
      </c>
      <c r="WBX7" s="62">
        <f>'Hist. country inflation'!WDQ256/100</f>
        <v>0</v>
      </c>
      <c r="WBY7" s="62">
        <f>'Hist. country inflation'!WDR256/100</f>
        <v>0</v>
      </c>
      <c r="WBZ7" s="62">
        <f>'Hist. country inflation'!WDS256/100</f>
        <v>0</v>
      </c>
      <c r="WCA7" s="62">
        <f>'Hist. country inflation'!WDT256/100</f>
        <v>0</v>
      </c>
      <c r="WCB7" s="62">
        <f>'Hist. country inflation'!WDU256/100</f>
        <v>0</v>
      </c>
      <c r="WCC7" s="62">
        <f>'Hist. country inflation'!WDV256/100</f>
        <v>0</v>
      </c>
      <c r="WCD7" s="62">
        <f>'Hist. country inflation'!WDW256/100</f>
        <v>0</v>
      </c>
      <c r="WCE7" s="62">
        <f>'Hist. country inflation'!WDX256/100</f>
        <v>0</v>
      </c>
      <c r="WCF7" s="62">
        <f>'Hist. country inflation'!WDY256/100</f>
        <v>0</v>
      </c>
      <c r="WCG7" s="62">
        <f>'Hist. country inflation'!WDZ256/100</f>
        <v>0</v>
      </c>
      <c r="WCH7" s="62">
        <f>'Hist. country inflation'!WEA256/100</f>
        <v>0</v>
      </c>
      <c r="WCI7" s="62">
        <f>'Hist. country inflation'!WEB256/100</f>
        <v>0</v>
      </c>
      <c r="WCJ7" s="62">
        <f>'Hist. country inflation'!WEC256/100</f>
        <v>0</v>
      </c>
      <c r="WCK7" s="62">
        <f>'Hist. country inflation'!WED256/100</f>
        <v>0</v>
      </c>
      <c r="WCL7" s="62">
        <f>'Hist. country inflation'!WEE256/100</f>
        <v>0</v>
      </c>
      <c r="WCM7" s="62">
        <f>'Hist. country inflation'!WEF256/100</f>
        <v>0</v>
      </c>
      <c r="WCN7" s="62">
        <f>'Hist. country inflation'!WEG256/100</f>
        <v>0</v>
      </c>
      <c r="WCO7" s="62">
        <f>'Hist. country inflation'!WEH256/100</f>
        <v>0</v>
      </c>
      <c r="WCP7" s="62">
        <f>'Hist. country inflation'!WEI256/100</f>
        <v>0</v>
      </c>
      <c r="WCQ7" s="62">
        <f>'Hist. country inflation'!WEJ256/100</f>
        <v>0</v>
      </c>
      <c r="WCR7" s="62">
        <f>'Hist. country inflation'!WEK256/100</f>
        <v>0</v>
      </c>
      <c r="WCS7" s="62">
        <f>'Hist. country inflation'!WEL256/100</f>
        <v>0</v>
      </c>
      <c r="WCT7" s="62">
        <f>'Hist. country inflation'!WEM256/100</f>
        <v>0</v>
      </c>
      <c r="WCU7" s="62">
        <f>'Hist. country inflation'!WEN256/100</f>
        <v>0</v>
      </c>
      <c r="WCV7" s="62">
        <f>'Hist. country inflation'!WEO256/100</f>
        <v>0</v>
      </c>
      <c r="WCW7" s="62">
        <f>'Hist. country inflation'!WEP256/100</f>
        <v>0</v>
      </c>
      <c r="WCX7" s="62">
        <f>'Hist. country inflation'!WEQ256/100</f>
        <v>0</v>
      </c>
      <c r="WCY7" s="62">
        <f>'Hist. country inflation'!WER256/100</f>
        <v>0</v>
      </c>
      <c r="WCZ7" s="62">
        <f>'Hist. country inflation'!WES256/100</f>
        <v>0</v>
      </c>
      <c r="WDA7" s="62">
        <f>'Hist. country inflation'!WET256/100</f>
        <v>0</v>
      </c>
      <c r="WDB7" s="62">
        <f>'Hist. country inflation'!WEU256/100</f>
        <v>0</v>
      </c>
      <c r="WDC7" s="62">
        <f>'Hist. country inflation'!WEV256/100</f>
        <v>0</v>
      </c>
      <c r="WDD7" s="62">
        <f>'Hist. country inflation'!WEW256/100</f>
        <v>0</v>
      </c>
      <c r="WDE7" s="62">
        <f>'Hist. country inflation'!WEX256/100</f>
        <v>0</v>
      </c>
      <c r="WDF7" s="62">
        <f>'Hist. country inflation'!WEY256/100</f>
        <v>0</v>
      </c>
      <c r="WDG7" s="62">
        <f>'Hist. country inflation'!WEZ256/100</f>
        <v>0</v>
      </c>
      <c r="WDH7" s="62">
        <f>'Hist. country inflation'!WFA256/100</f>
        <v>0</v>
      </c>
      <c r="WDI7" s="62">
        <f>'Hist. country inflation'!WFB256/100</f>
        <v>0</v>
      </c>
      <c r="WDJ7" s="62">
        <f>'Hist. country inflation'!WFC256/100</f>
        <v>0</v>
      </c>
      <c r="WDK7" s="62">
        <f>'Hist. country inflation'!WFD256/100</f>
        <v>0</v>
      </c>
      <c r="WDL7" s="62">
        <f>'Hist. country inflation'!WFE256/100</f>
        <v>0</v>
      </c>
      <c r="WDM7" s="62">
        <f>'Hist. country inflation'!WFF256/100</f>
        <v>0</v>
      </c>
      <c r="WDN7" s="62">
        <f>'Hist. country inflation'!WFG256/100</f>
        <v>0</v>
      </c>
      <c r="WDO7" s="62">
        <f>'Hist. country inflation'!WFH256/100</f>
        <v>0</v>
      </c>
      <c r="WDP7" s="62">
        <f>'Hist. country inflation'!WFI256/100</f>
        <v>0</v>
      </c>
      <c r="WDQ7" s="62">
        <f>'Hist. country inflation'!WFJ256/100</f>
        <v>0</v>
      </c>
      <c r="WDR7" s="62">
        <f>'Hist. country inflation'!WFK256/100</f>
        <v>0</v>
      </c>
      <c r="WDS7" s="62">
        <f>'Hist. country inflation'!WFL256/100</f>
        <v>0</v>
      </c>
      <c r="WDT7" s="62">
        <f>'Hist. country inflation'!WFM256/100</f>
        <v>0</v>
      </c>
      <c r="WDU7" s="62">
        <f>'Hist. country inflation'!WFN256/100</f>
        <v>0</v>
      </c>
      <c r="WDV7" s="62">
        <f>'Hist. country inflation'!WFO256/100</f>
        <v>0</v>
      </c>
      <c r="WDW7" s="62">
        <f>'Hist. country inflation'!WFP256/100</f>
        <v>0</v>
      </c>
      <c r="WDX7" s="62">
        <f>'Hist. country inflation'!WFQ256/100</f>
        <v>0</v>
      </c>
      <c r="WDY7" s="62">
        <f>'Hist. country inflation'!WFR256/100</f>
        <v>0</v>
      </c>
      <c r="WDZ7" s="62">
        <f>'Hist. country inflation'!WFS256/100</f>
        <v>0</v>
      </c>
      <c r="WEA7" s="62">
        <f>'Hist. country inflation'!WFT256/100</f>
        <v>0</v>
      </c>
      <c r="WEB7" s="62">
        <f>'Hist. country inflation'!WFU256/100</f>
        <v>0</v>
      </c>
      <c r="WEC7" s="62">
        <f>'Hist. country inflation'!WFV256/100</f>
        <v>0</v>
      </c>
      <c r="WED7" s="62">
        <f>'Hist. country inflation'!WFW256/100</f>
        <v>0</v>
      </c>
      <c r="WEE7" s="62">
        <f>'Hist. country inflation'!WFX256/100</f>
        <v>0</v>
      </c>
      <c r="WEF7" s="62">
        <f>'Hist. country inflation'!WFY256/100</f>
        <v>0</v>
      </c>
      <c r="WEG7" s="62">
        <f>'Hist. country inflation'!WFZ256/100</f>
        <v>0</v>
      </c>
      <c r="WEH7" s="62">
        <f>'Hist. country inflation'!WGA256/100</f>
        <v>0</v>
      </c>
      <c r="WEI7" s="62">
        <f>'Hist. country inflation'!WGB256/100</f>
        <v>0</v>
      </c>
      <c r="WEJ7" s="62">
        <f>'Hist. country inflation'!WGC256/100</f>
        <v>0</v>
      </c>
      <c r="WEK7" s="62">
        <f>'Hist. country inflation'!WGD256/100</f>
        <v>0</v>
      </c>
      <c r="WEL7" s="62">
        <f>'Hist. country inflation'!WGE256/100</f>
        <v>0</v>
      </c>
      <c r="WEM7" s="62">
        <f>'Hist. country inflation'!WGF256/100</f>
        <v>0</v>
      </c>
      <c r="WEN7" s="62">
        <f>'Hist. country inflation'!WGG256/100</f>
        <v>0</v>
      </c>
      <c r="WEO7" s="62">
        <f>'Hist. country inflation'!WGH256/100</f>
        <v>0</v>
      </c>
      <c r="WEP7" s="62">
        <f>'Hist. country inflation'!WGI256/100</f>
        <v>0</v>
      </c>
      <c r="WEQ7" s="62">
        <f>'Hist. country inflation'!WGJ256/100</f>
        <v>0</v>
      </c>
      <c r="WER7" s="62">
        <f>'Hist. country inflation'!WGK256/100</f>
        <v>0</v>
      </c>
      <c r="WES7" s="62">
        <f>'Hist. country inflation'!WGL256/100</f>
        <v>0</v>
      </c>
      <c r="WET7" s="62">
        <f>'Hist. country inflation'!WGM256/100</f>
        <v>0</v>
      </c>
      <c r="WEU7" s="62">
        <f>'Hist. country inflation'!WGN256/100</f>
        <v>0</v>
      </c>
      <c r="WEV7" s="62">
        <f>'Hist. country inflation'!WGO256/100</f>
        <v>0</v>
      </c>
      <c r="WEW7" s="62">
        <f>'Hist. country inflation'!WGP256/100</f>
        <v>0</v>
      </c>
      <c r="WEX7" s="62">
        <f>'Hist. country inflation'!WGQ256/100</f>
        <v>0</v>
      </c>
      <c r="WEY7" s="62">
        <f>'Hist. country inflation'!WGR256/100</f>
        <v>0</v>
      </c>
      <c r="WEZ7" s="62">
        <f>'Hist. country inflation'!WGS256/100</f>
        <v>0</v>
      </c>
      <c r="WFA7" s="62">
        <f>'Hist. country inflation'!WGT256/100</f>
        <v>0</v>
      </c>
      <c r="WFB7" s="62">
        <f>'Hist. country inflation'!WGU256/100</f>
        <v>0</v>
      </c>
      <c r="WFC7" s="62">
        <f>'Hist. country inflation'!WGV256/100</f>
        <v>0</v>
      </c>
      <c r="WFD7" s="62">
        <f>'Hist. country inflation'!WGW256/100</f>
        <v>0</v>
      </c>
      <c r="WFE7" s="62">
        <f>'Hist. country inflation'!WGX256/100</f>
        <v>0</v>
      </c>
      <c r="WFF7" s="62">
        <f>'Hist. country inflation'!WGY256/100</f>
        <v>0</v>
      </c>
      <c r="WFG7" s="62">
        <f>'Hist. country inflation'!WGZ256/100</f>
        <v>0</v>
      </c>
      <c r="WFH7" s="62">
        <f>'Hist. country inflation'!WHA256/100</f>
        <v>0</v>
      </c>
      <c r="WFI7" s="62">
        <f>'Hist. country inflation'!WHB256/100</f>
        <v>0</v>
      </c>
      <c r="WFJ7" s="62">
        <f>'Hist. country inflation'!WHC256/100</f>
        <v>0</v>
      </c>
      <c r="WFK7" s="62">
        <f>'Hist. country inflation'!WHD256/100</f>
        <v>0</v>
      </c>
      <c r="WFL7" s="62">
        <f>'Hist. country inflation'!WHE256/100</f>
        <v>0</v>
      </c>
      <c r="WFM7" s="62">
        <f>'Hist. country inflation'!WHF256/100</f>
        <v>0</v>
      </c>
      <c r="WFN7" s="62">
        <f>'Hist. country inflation'!WHG256/100</f>
        <v>0</v>
      </c>
      <c r="WFO7" s="62">
        <f>'Hist. country inflation'!WHH256/100</f>
        <v>0</v>
      </c>
      <c r="WFP7" s="62">
        <f>'Hist. country inflation'!WHI256/100</f>
        <v>0</v>
      </c>
      <c r="WFQ7" s="62">
        <f>'Hist. country inflation'!WHJ256/100</f>
        <v>0</v>
      </c>
      <c r="WFR7" s="62">
        <f>'Hist. country inflation'!WHK256/100</f>
        <v>0</v>
      </c>
      <c r="WFS7" s="62">
        <f>'Hist. country inflation'!WHL256/100</f>
        <v>0</v>
      </c>
      <c r="WFT7" s="62">
        <f>'Hist. country inflation'!WHM256/100</f>
        <v>0</v>
      </c>
      <c r="WFU7" s="62">
        <f>'Hist. country inflation'!WHN256/100</f>
        <v>0</v>
      </c>
      <c r="WFV7" s="62">
        <f>'Hist. country inflation'!WHO256/100</f>
        <v>0</v>
      </c>
      <c r="WFW7" s="62">
        <f>'Hist. country inflation'!WHP256/100</f>
        <v>0</v>
      </c>
      <c r="WFX7" s="62">
        <f>'Hist. country inflation'!WHQ256/100</f>
        <v>0</v>
      </c>
      <c r="WFY7" s="62">
        <f>'Hist. country inflation'!WHR256/100</f>
        <v>0</v>
      </c>
      <c r="WFZ7" s="62">
        <f>'Hist. country inflation'!WHS256/100</f>
        <v>0</v>
      </c>
      <c r="WGA7" s="62">
        <f>'Hist. country inflation'!WHT256/100</f>
        <v>0</v>
      </c>
      <c r="WGB7" s="62">
        <f>'Hist. country inflation'!WHU256/100</f>
        <v>0</v>
      </c>
      <c r="WGC7" s="62">
        <f>'Hist. country inflation'!WHV256/100</f>
        <v>0</v>
      </c>
      <c r="WGD7" s="62">
        <f>'Hist. country inflation'!WHW256/100</f>
        <v>0</v>
      </c>
      <c r="WGE7" s="62">
        <f>'Hist. country inflation'!WHX256/100</f>
        <v>0</v>
      </c>
      <c r="WGF7" s="62">
        <f>'Hist. country inflation'!WHY256/100</f>
        <v>0</v>
      </c>
      <c r="WGG7" s="62">
        <f>'Hist. country inflation'!WHZ256/100</f>
        <v>0</v>
      </c>
      <c r="WGH7" s="62">
        <f>'Hist. country inflation'!WIA256/100</f>
        <v>0</v>
      </c>
      <c r="WGI7" s="62">
        <f>'Hist. country inflation'!WIB256/100</f>
        <v>0</v>
      </c>
      <c r="WGJ7" s="62">
        <f>'Hist. country inflation'!WIC256/100</f>
        <v>0</v>
      </c>
      <c r="WGK7" s="62">
        <f>'Hist. country inflation'!WID256/100</f>
        <v>0</v>
      </c>
      <c r="WGL7" s="62">
        <f>'Hist. country inflation'!WIE256/100</f>
        <v>0</v>
      </c>
      <c r="WGM7" s="62">
        <f>'Hist. country inflation'!WIF256/100</f>
        <v>0</v>
      </c>
      <c r="WGN7" s="62">
        <f>'Hist. country inflation'!WIG256/100</f>
        <v>0</v>
      </c>
      <c r="WGO7" s="62">
        <f>'Hist. country inflation'!WIH256/100</f>
        <v>0</v>
      </c>
      <c r="WGP7" s="62">
        <f>'Hist. country inflation'!WII256/100</f>
        <v>0</v>
      </c>
      <c r="WGQ7" s="62">
        <f>'Hist. country inflation'!WIJ256/100</f>
        <v>0</v>
      </c>
      <c r="WGR7" s="62">
        <f>'Hist. country inflation'!WIK256/100</f>
        <v>0</v>
      </c>
      <c r="WGS7" s="62">
        <f>'Hist. country inflation'!WIL256/100</f>
        <v>0</v>
      </c>
      <c r="WGT7" s="62">
        <f>'Hist. country inflation'!WIM256/100</f>
        <v>0</v>
      </c>
      <c r="WGU7" s="62">
        <f>'Hist. country inflation'!WIN256/100</f>
        <v>0</v>
      </c>
      <c r="WGV7" s="62">
        <f>'Hist. country inflation'!WIO256/100</f>
        <v>0</v>
      </c>
      <c r="WGW7" s="62">
        <f>'Hist. country inflation'!WIP256/100</f>
        <v>0</v>
      </c>
      <c r="WGX7" s="62">
        <f>'Hist. country inflation'!WIQ256/100</f>
        <v>0</v>
      </c>
      <c r="WGY7" s="62">
        <f>'Hist. country inflation'!WIR256/100</f>
        <v>0</v>
      </c>
      <c r="WGZ7" s="62">
        <f>'Hist. country inflation'!WIS256/100</f>
        <v>0</v>
      </c>
      <c r="WHA7" s="62">
        <f>'Hist. country inflation'!WIT256/100</f>
        <v>0</v>
      </c>
      <c r="WHB7" s="62">
        <f>'Hist. country inflation'!WIU256/100</f>
        <v>0</v>
      </c>
      <c r="WHC7" s="62">
        <f>'Hist. country inflation'!WIV256/100</f>
        <v>0</v>
      </c>
      <c r="WHD7" s="62">
        <f>'Hist. country inflation'!WIW256/100</f>
        <v>0</v>
      </c>
      <c r="WHE7" s="62">
        <f>'Hist. country inflation'!WIX256/100</f>
        <v>0</v>
      </c>
      <c r="WHF7" s="62">
        <f>'Hist. country inflation'!WIY256/100</f>
        <v>0</v>
      </c>
      <c r="WHG7" s="62">
        <f>'Hist. country inflation'!WIZ256/100</f>
        <v>0</v>
      </c>
      <c r="WHH7" s="62">
        <f>'Hist. country inflation'!WJA256/100</f>
        <v>0</v>
      </c>
      <c r="WHI7" s="62">
        <f>'Hist. country inflation'!WJB256/100</f>
        <v>0</v>
      </c>
      <c r="WHJ7" s="62">
        <f>'Hist. country inflation'!WJC256/100</f>
        <v>0</v>
      </c>
      <c r="WHK7" s="62">
        <f>'Hist. country inflation'!WJD256/100</f>
        <v>0</v>
      </c>
      <c r="WHL7" s="62">
        <f>'Hist. country inflation'!WJE256/100</f>
        <v>0</v>
      </c>
      <c r="WHM7" s="62">
        <f>'Hist. country inflation'!WJF256/100</f>
        <v>0</v>
      </c>
      <c r="WHN7" s="62">
        <f>'Hist. country inflation'!WJG256/100</f>
        <v>0</v>
      </c>
      <c r="WHO7" s="62">
        <f>'Hist. country inflation'!WJH256/100</f>
        <v>0</v>
      </c>
      <c r="WHP7" s="62">
        <f>'Hist. country inflation'!WJI256/100</f>
        <v>0</v>
      </c>
      <c r="WHQ7" s="62">
        <f>'Hist. country inflation'!WJJ256/100</f>
        <v>0</v>
      </c>
      <c r="WHR7" s="62">
        <f>'Hist. country inflation'!WJK256/100</f>
        <v>0</v>
      </c>
      <c r="WHS7" s="62">
        <f>'Hist. country inflation'!WJL256/100</f>
        <v>0</v>
      </c>
      <c r="WHT7" s="62">
        <f>'Hist. country inflation'!WJM256/100</f>
        <v>0</v>
      </c>
      <c r="WHU7" s="62">
        <f>'Hist. country inflation'!WJN256/100</f>
        <v>0</v>
      </c>
      <c r="WHV7" s="62">
        <f>'Hist. country inflation'!WJO256/100</f>
        <v>0</v>
      </c>
      <c r="WHW7" s="62">
        <f>'Hist. country inflation'!WJP256/100</f>
        <v>0</v>
      </c>
      <c r="WHX7" s="62">
        <f>'Hist. country inflation'!WJQ256/100</f>
        <v>0</v>
      </c>
      <c r="WHY7" s="62">
        <f>'Hist. country inflation'!WJR256/100</f>
        <v>0</v>
      </c>
      <c r="WHZ7" s="62">
        <f>'Hist. country inflation'!WJS256/100</f>
        <v>0</v>
      </c>
      <c r="WIA7" s="62">
        <f>'Hist. country inflation'!WJT256/100</f>
        <v>0</v>
      </c>
      <c r="WIB7" s="62">
        <f>'Hist. country inflation'!WJU256/100</f>
        <v>0</v>
      </c>
      <c r="WIC7" s="62">
        <f>'Hist. country inflation'!WJV256/100</f>
        <v>0</v>
      </c>
      <c r="WID7" s="62">
        <f>'Hist. country inflation'!WJW256/100</f>
        <v>0</v>
      </c>
      <c r="WIE7" s="62">
        <f>'Hist. country inflation'!WJX256/100</f>
        <v>0</v>
      </c>
      <c r="WIF7" s="62">
        <f>'Hist. country inflation'!WJY256/100</f>
        <v>0</v>
      </c>
      <c r="WIG7" s="62">
        <f>'Hist. country inflation'!WJZ256/100</f>
        <v>0</v>
      </c>
      <c r="WIH7" s="62">
        <f>'Hist. country inflation'!WKA256/100</f>
        <v>0</v>
      </c>
      <c r="WII7" s="62">
        <f>'Hist. country inflation'!WKB256/100</f>
        <v>0</v>
      </c>
      <c r="WIJ7" s="62">
        <f>'Hist. country inflation'!WKC256/100</f>
        <v>0</v>
      </c>
      <c r="WIK7" s="62">
        <f>'Hist. country inflation'!WKD256/100</f>
        <v>0</v>
      </c>
      <c r="WIL7" s="62">
        <f>'Hist. country inflation'!WKE256/100</f>
        <v>0</v>
      </c>
      <c r="WIM7" s="62">
        <f>'Hist. country inflation'!WKF256/100</f>
        <v>0</v>
      </c>
      <c r="WIN7" s="62">
        <f>'Hist. country inflation'!WKG256/100</f>
        <v>0</v>
      </c>
      <c r="WIO7" s="62">
        <f>'Hist. country inflation'!WKH256/100</f>
        <v>0</v>
      </c>
      <c r="WIP7" s="62">
        <f>'Hist. country inflation'!WKI256/100</f>
        <v>0</v>
      </c>
      <c r="WIQ7" s="62">
        <f>'Hist. country inflation'!WKJ256/100</f>
        <v>0</v>
      </c>
      <c r="WIR7" s="62">
        <f>'Hist. country inflation'!WKK256/100</f>
        <v>0</v>
      </c>
      <c r="WIS7" s="62">
        <f>'Hist. country inflation'!WKL256/100</f>
        <v>0</v>
      </c>
      <c r="WIT7" s="62">
        <f>'Hist. country inflation'!WKM256/100</f>
        <v>0</v>
      </c>
      <c r="WIU7" s="62">
        <f>'Hist. country inflation'!WKN256/100</f>
        <v>0</v>
      </c>
      <c r="WIV7" s="62">
        <f>'Hist. country inflation'!WKO256/100</f>
        <v>0</v>
      </c>
      <c r="WIW7" s="62">
        <f>'Hist. country inflation'!WKP256/100</f>
        <v>0</v>
      </c>
      <c r="WIX7" s="62">
        <f>'Hist. country inflation'!WKQ256/100</f>
        <v>0</v>
      </c>
      <c r="WIY7" s="62">
        <f>'Hist. country inflation'!WKR256/100</f>
        <v>0</v>
      </c>
      <c r="WIZ7" s="62">
        <f>'Hist. country inflation'!WKS256/100</f>
        <v>0</v>
      </c>
      <c r="WJA7" s="62">
        <f>'Hist. country inflation'!WKT256/100</f>
        <v>0</v>
      </c>
      <c r="WJB7" s="62">
        <f>'Hist. country inflation'!WKU256/100</f>
        <v>0</v>
      </c>
      <c r="WJC7" s="62">
        <f>'Hist. country inflation'!WKV256/100</f>
        <v>0</v>
      </c>
      <c r="WJD7" s="62">
        <f>'Hist. country inflation'!WKW256/100</f>
        <v>0</v>
      </c>
      <c r="WJE7" s="62">
        <f>'Hist. country inflation'!WKX256/100</f>
        <v>0</v>
      </c>
      <c r="WJF7" s="62">
        <f>'Hist. country inflation'!WKY256/100</f>
        <v>0</v>
      </c>
      <c r="WJG7" s="62">
        <f>'Hist. country inflation'!WKZ256/100</f>
        <v>0</v>
      </c>
      <c r="WJH7" s="62">
        <f>'Hist. country inflation'!WLA256/100</f>
        <v>0</v>
      </c>
      <c r="WJI7" s="62">
        <f>'Hist. country inflation'!WLB256/100</f>
        <v>0</v>
      </c>
      <c r="WJJ7" s="62">
        <f>'Hist. country inflation'!WLC256/100</f>
        <v>0</v>
      </c>
      <c r="WJK7" s="62">
        <f>'Hist. country inflation'!WLD256/100</f>
        <v>0</v>
      </c>
      <c r="WJL7" s="62">
        <f>'Hist. country inflation'!WLE256/100</f>
        <v>0</v>
      </c>
      <c r="WJM7" s="62">
        <f>'Hist. country inflation'!WLF256/100</f>
        <v>0</v>
      </c>
      <c r="WJN7" s="62">
        <f>'Hist. country inflation'!WLG256/100</f>
        <v>0</v>
      </c>
      <c r="WJO7" s="62">
        <f>'Hist. country inflation'!WLH256/100</f>
        <v>0</v>
      </c>
      <c r="WJP7" s="62">
        <f>'Hist. country inflation'!WLI256/100</f>
        <v>0</v>
      </c>
      <c r="WJQ7" s="62">
        <f>'Hist. country inflation'!WLJ256/100</f>
        <v>0</v>
      </c>
      <c r="WJR7" s="62">
        <f>'Hist. country inflation'!WLK256/100</f>
        <v>0</v>
      </c>
      <c r="WJS7" s="62">
        <f>'Hist. country inflation'!WLL256/100</f>
        <v>0</v>
      </c>
      <c r="WJT7" s="62">
        <f>'Hist. country inflation'!WLM256/100</f>
        <v>0</v>
      </c>
      <c r="WJU7" s="62">
        <f>'Hist. country inflation'!WLN256/100</f>
        <v>0</v>
      </c>
      <c r="WJV7" s="62">
        <f>'Hist. country inflation'!WLO256/100</f>
        <v>0</v>
      </c>
      <c r="WJW7" s="62">
        <f>'Hist. country inflation'!WLP256/100</f>
        <v>0</v>
      </c>
      <c r="WJX7" s="62">
        <f>'Hist. country inflation'!WLQ256/100</f>
        <v>0</v>
      </c>
      <c r="WJY7" s="62">
        <f>'Hist. country inflation'!WLR256/100</f>
        <v>0</v>
      </c>
      <c r="WJZ7" s="62">
        <f>'Hist. country inflation'!WLS256/100</f>
        <v>0</v>
      </c>
      <c r="WKA7" s="62">
        <f>'Hist. country inflation'!WLT256/100</f>
        <v>0</v>
      </c>
      <c r="WKB7" s="62">
        <f>'Hist. country inflation'!WLU256/100</f>
        <v>0</v>
      </c>
      <c r="WKC7" s="62">
        <f>'Hist. country inflation'!WLV256/100</f>
        <v>0</v>
      </c>
      <c r="WKD7" s="62">
        <f>'Hist. country inflation'!WLW256/100</f>
        <v>0</v>
      </c>
      <c r="WKE7" s="62">
        <f>'Hist. country inflation'!WLX256/100</f>
        <v>0</v>
      </c>
      <c r="WKF7" s="62">
        <f>'Hist. country inflation'!WLY256/100</f>
        <v>0</v>
      </c>
      <c r="WKG7" s="62">
        <f>'Hist. country inflation'!WLZ256/100</f>
        <v>0</v>
      </c>
      <c r="WKH7" s="62">
        <f>'Hist. country inflation'!WMA256/100</f>
        <v>0</v>
      </c>
      <c r="WKI7" s="62">
        <f>'Hist. country inflation'!WMB256/100</f>
        <v>0</v>
      </c>
      <c r="WKJ7" s="62">
        <f>'Hist. country inflation'!WMC256/100</f>
        <v>0</v>
      </c>
      <c r="WKK7" s="62">
        <f>'Hist. country inflation'!WMD256/100</f>
        <v>0</v>
      </c>
      <c r="WKL7" s="62">
        <f>'Hist. country inflation'!WME256/100</f>
        <v>0</v>
      </c>
      <c r="WKM7" s="62">
        <f>'Hist. country inflation'!WMF256/100</f>
        <v>0</v>
      </c>
      <c r="WKN7" s="62">
        <f>'Hist. country inflation'!WMG256/100</f>
        <v>0</v>
      </c>
      <c r="WKO7" s="62">
        <f>'Hist. country inflation'!WMH256/100</f>
        <v>0</v>
      </c>
      <c r="WKP7" s="62">
        <f>'Hist. country inflation'!WMI256/100</f>
        <v>0</v>
      </c>
      <c r="WKQ7" s="62">
        <f>'Hist. country inflation'!WMJ256/100</f>
        <v>0</v>
      </c>
      <c r="WKR7" s="62">
        <f>'Hist. country inflation'!WMK256/100</f>
        <v>0</v>
      </c>
      <c r="WKS7" s="62">
        <f>'Hist. country inflation'!WML256/100</f>
        <v>0</v>
      </c>
      <c r="WKT7" s="62">
        <f>'Hist. country inflation'!WMM256/100</f>
        <v>0</v>
      </c>
      <c r="WKU7" s="62">
        <f>'Hist. country inflation'!WMN256/100</f>
        <v>0</v>
      </c>
      <c r="WKV7" s="62">
        <f>'Hist. country inflation'!WMO256/100</f>
        <v>0</v>
      </c>
      <c r="WKW7" s="62">
        <f>'Hist. country inflation'!WMP256/100</f>
        <v>0</v>
      </c>
      <c r="WKX7" s="62">
        <f>'Hist. country inflation'!WMQ256/100</f>
        <v>0</v>
      </c>
      <c r="WKY7" s="62">
        <f>'Hist. country inflation'!WMR256/100</f>
        <v>0</v>
      </c>
      <c r="WKZ7" s="62">
        <f>'Hist. country inflation'!WMS256/100</f>
        <v>0</v>
      </c>
      <c r="WLA7" s="62">
        <f>'Hist. country inflation'!WMT256/100</f>
        <v>0</v>
      </c>
      <c r="WLB7" s="62">
        <f>'Hist. country inflation'!WMU256/100</f>
        <v>0</v>
      </c>
      <c r="WLC7" s="62">
        <f>'Hist. country inflation'!WMV256/100</f>
        <v>0</v>
      </c>
      <c r="WLD7" s="62">
        <f>'Hist. country inflation'!WMW256/100</f>
        <v>0</v>
      </c>
      <c r="WLE7" s="62">
        <f>'Hist. country inflation'!WMX256/100</f>
        <v>0</v>
      </c>
      <c r="WLF7" s="62">
        <f>'Hist. country inflation'!WMY256/100</f>
        <v>0</v>
      </c>
      <c r="WLG7" s="62">
        <f>'Hist. country inflation'!WMZ256/100</f>
        <v>0</v>
      </c>
      <c r="WLH7" s="62">
        <f>'Hist. country inflation'!WNA256/100</f>
        <v>0</v>
      </c>
      <c r="WLI7" s="62">
        <f>'Hist. country inflation'!WNB256/100</f>
        <v>0</v>
      </c>
      <c r="WLJ7" s="62">
        <f>'Hist. country inflation'!WNC256/100</f>
        <v>0</v>
      </c>
      <c r="WLK7" s="62">
        <f>'Hist. country inflation'!WND256/100</f>
        <v>0</v>
      </c>
      <c r="WLL7" s="62">
        <f>'Hist. country inflation'!WNE256/100</f>
        <v>0</v>
      </c>
      <c r="WLM7" s="62">
        <f>'Hist. country inflation'!WNF256/100</f>
        <v>0</v>
      </c>
      <c r="WLN7" s="62">
        <f>'Hist. country inflation'!WNG256/100</f>
        <v>0</v>
      </c>
      <c r="WLO7" s="62">
        <f>'Hist. country inflation'!WNH256/100</f>
        <v>0</v>
      </c>
      <c r="WLP7" s="62">
        <f>'Hist. country inflation'!WNI256/100</f>
        <v>0</v>
      </c>
      <c r="WLQ7" s="62">
        <f>'Hist. country inflation'!WNJ256/100</f>
        <v>0</v>
      </c>
      <c r="WLR7" s="62">
        <f>'Hist. country inflation'!WNK256/100</f>
        <v>0</v>
      </c>
      <c r="WLS7" s="62">
        <f>'Hist. country inflation'!WNL256/100</f>
        <v>0</v>
      </c>
      <c r="WLT7" s="62">
        <f>'Hist. country inflation'!WNM256/100</f>
        <v>0</v>
      </c>
      <c r="WLU7" s="62">
        <f>'Hist. country inflation'!WNN256/100</f>
        <v>0</v>
      </c>
      <c r="WLV7" s="62">
        <f>'Hist. country inflation'!WNO256/100</f>
        <v>0</v>
      </c>
      <c r="WLW7" s="62">
        <f>'Hist. country inflation'!WNP256/100</f>
        <v>0</v>
      </c>
      <c r="WLX7" s="62">
        <f>'Hist. country inflation'!WNQ256/100</f>
        <v>0</v>
      </c>
      <c r="WLY7" s="62">
        <f>'Hist. country inflation'!WNR256/100</f>
        <v>0</v>
      </c>
      <c r="WLZ7" s="62">
        <f>'Hist. country inflation'!WNS256/100</f>
        <v>0</v>
      </c>
      <c r="WMA7" s="62">
        <f>'Hist. country inflation'!WNT256/100</f>
        <v>0</v>
      </c>
      <c r="WMB7" s="62">
        <f>'Hist. country inflation'!WNU256/100</f>
        <v>0</v>
      </c>
      <c r="WMC7" s="62">
        <f>'Hist. country inflation'!WNV256/100</f>
        <v>0</v>
      </c>
      <c r="WMD7" s="62">
        <f>'Hist. country inflation'!WNW256/100</f>
        <v>0</v>
      </c>
      <c r="WME7" s="62">
        <f>'Hist. country inflation'!WNX256/100</f>
        <v>0</v>
      </c>
      <c r="WMF7" s="62">
        <f>'Hist. country inflation'!WNY256/100</f>
        <v>0</v>
      </c>
      <c r="WMG7" s="62">
        <f>'Hist. country inflation'!WNZ256/100</f>
        <v>0</v>
      </c>
      <c r="WMH7" s="62">
        <f>'Hist. country inflation'!WOA256/100</f>
        <v>0</v>
      </c>
      <c r="WMI7" s="62">
        <f>'Hist. country inflation'!WOB256/100</f>
        <v>0</v>
      </c>
      <c r="WMJ7" s="62">
        <f>'Hist. country inflation'!WOC256/100</f>
        <v>0</v>
      </c>
      <c r="WMK7" s="62">
        <f>'Hist. country inflation'!WOD256/100</f>
        <v>0</v>
      </c>
      <c r="WML7" s="62">
        <f>'Hist. country inflation'!WOE256/100</f>
        <v>0</v>
      </c>
      <c r="WMM7" s="62">
        <f>'Hist. country inflation'!WOF256/100</f>
        <v>0</v>
      </c>
      <c r="WMN7" s="62">
        <f>'Hist. country inflation'!WOG256/100</f>
        <v>0</v>
      </c>
      <c r="WMO7" s="62">
        <f>'Hist. country inflation'!WOH256/100</f>
        <v>0</v>
      </c>
      <c r="WMP7" s="62">
        <f>'Hist. country inflation'!WOI256/100</f>
        <v>0</v>
      </c>
      <c r="WMQ7" s="62">
        <f>'Hist. country inflation'!WOJ256/100</f>
        <v>0</v>
      </c>
      <c r="WMR7" s="62">
        <f>'Hist. country inflation'!WOK256/100</f>
        <v>0</v>
      </c>
      <c r="WMS7" s="62">
        <f>'Hist. country inflation'!WOL256/100</f>
        <v>0</v>
      </c>
      <c r="WMT7" s="62">
        <f>'Hist. country inflation'!WOM256/100</f>
        <v>0</v>
      </c>
      <c r="WMU7" s="62">
        <f>'Hist. country inflation'!WON256/100</f>
        <v>0</v>
      </c>
      <c r="WMV7" s="62">
        <f>'Hist. country inflation'!WOO256/100</f>
        <v>0</v>
      </c>
      <c r="WMW7" s="62">
        <f>'Hist. country inflation'!WOP256/100</f>
        <v>0</v>
      </c>
      <c r="WMX7" s="62">
        <f>'Hist. country inflation'!WOQ256/100</f>
        <v>0</v>
      </c>
      <c r="WMY7" s="62">
        <f>'Hist. country inflation'!WOR256/100</f>
        <v>0</v>
      </c>
      <c r="WMZ7" s="62">
        <f>'Hist. country inflation'!WOS256/100</f>
        <v>0</v>
      </c>
      <c r="WNA7" s="62">
        <f>'Hist. country inflation'!WOT256/100</f>
        <v>0</v>
      </c>
      <c r="WNB7" s="62">
        <f>'Hist. country inflation'!WOU256/100</f>
        <v>0</v>
      </c>
      <c r="WNC7" s="62">
        <f>'Hist. country inflation'!WOV256/100</f>
        <v>0</v>
      </c>
      <c r="WND7" s="62">
        <f>'Hist. country inflation'!WOW256/100</f>
        <v>0</v>
      </c>
      <c r="WNE7" s="62">
        <f>'Hist. country inflation'!WOX256/100</f>
        <v>0</v>
      </c>
      <c r="WNF7" s="62">
        <f>'Hist. country inflation'!WOY256/100</f>
        <v>0</v>
      </c>
      <c r="WNG7" s="62">
        <f>'Hist. country inflation'!WOZ256/100</f>
        <v>0</v>
      </c>
      <c r="WNH7" s="62">
        <f>'Hist. country inflation'!WPA256/100</f>
        <v>0</v>
      </c>
      <c r="WNI7" s="62">
        <f>'Hist. country inflation'!WPB256/100</f>
        <v>0</v>
      </c>
      <c r="WNJ7" s="62">
        <f>'Hist. country inflation'!WPC256/100</f>
        <v>0</v>
      </c>
      <c r="WNK7" s="62">
        <f>'Hist. country inflation'!WPD256/100</f>
        <v>0</v>
      </c>
      <c r="WNL7" s="62">
        <f>'Hist. country inflation'!WPE256/100</f>
        <v>0</v>
      </c>
      <c r="WNM7" s="62">
        <f>'Hist. country inflation'!WPF256/100</f>
        <v>0</v>
      </c>
      <c r="WNN7" s="62">
        <f>'Hist. country inflation'!WPG256/100</f>
        <v>0</v>
      </c>
      <c r="WNO7" s="62">
        <f>'Hist. country inflation'!WPH256/100</f>
        <v>0</v>
      </c>
      <c r="WNP7" s="62">
        <f>'Hist. country inflation'!WPI256/100</f>
        <v>0</v>
      </c>
      <c r="WNQ7" s="62">
        <f>'Hist. country inflation'!WPJ256/100</f>
        <v>0</v>
      </c>
      <c r="WNR7" s="62">
        <f>'Hist. country inflation'!WPK256/100</f>
        <v>0</v>
      </c>
      <c r="WNS7" s="62">
        <f>'Hist. country inflation'!WPL256/100</f>
        <v>0</v>
      </c>
      <c r="WNT7" s="62">
        <f>'Hist. country inflation'!WPM256/100</f>
        <v>0</v>
      </c>
      <c r="WNU7" s="62">
        <f>'Hist. country inflation'!WPN256/100</f>
        <v>0</v>
      </c>
      <c r="WNV7" s="62">
        <f>'Hist. country inflation'!WPO256/100</f>
        <v>0</v>
      </c>
      <c r="WNW7" s="62">
        <f>'Hist. country inflation'!WPP256/100</f>
        <v>0</v>
      </c>
      <c r="WNX7" s="62">
        <f>'Hist. country inflation'!WPQ256/100</f>
        <v>0</v>
      </c>
      <c r="WNY7" s="62">
        <f>'Hist. country inflation'!WPR256/100</f>
        <v>0</v>
      </c>
      <c r="WNZ7" s="62">
        <f>'Hist. country inflation'!WPS256/100</f>
        <v>0</v>
      </c>
      <c r="WOA7" s="62">
        <f>'Hist. country inflation'!WPT256/100</f>
        <v>0</v>
      </c>
      <c r="WOB7" s="62">
        <f>'Hist. country inflation'!WPU256/100</f>
        <v>0</v>
      </c>
      <c r="WOC7" s="62">
        <f>'Hist. country inflation'!WPV256/100</f>
        <v>0</v>
      </c>
      <c r="WOD7" s="62">
        <f>'Hist. country inflation'!WPW256/100</f>
        <v>0</v>
      </c>
      <c r="WOE7" s="62">
        <f>'Hist. country inflation'!WPX256/100</f>
        <v>0</v>
      </c>
      <c r="WOF7" s="62">
        <f>'Hist. country inflation'!WPY256/100</f>
        <v>0</v>
      </c>
      <c r="WOG7" s="62">
        <f>'Hist. country inflation'!WPZ256/100</f>
        <v>0</v>
      </c>
      <c r="WOH7" s="62">
        <f>'Hist. country inflation'!WQA256/100</f>
        <v>0</v>
      </c>
      <c r="WOI7" s="62">
        <f>'Hist. country inflation'!WQB256/100</f>
        <v>0</v>
      </c>
      <c r="WOJ7" s="62">
        <f>'Hist. country inflation'!WQC256/100</f>
        <v>0</v>
      </c>
      <c r="WOK7" s="62">
        <f>'Hist. country inflation'!WQD256/100</f>
        <v>0</v>
      </c>
      <c r="WOL7" s="62">
        <f>'Hist. country inflation'!WQE256/100</f>
        <v>0</v>
      </c>
      <c r="WOM7" s="62">
        <f>'Hist. country inflation'!WQF256/100</f>
        <v>0</v>
      </c>
      <c r="WON7" s="62">
        <f>'Hist. country inflation'!WQG256/100</f>
        <v>0</v>
      </c>
      <c r="WOO7" s="62">
        <f>'Hist. country inflation'!WQH256/100</f>
        <v>0</v>
      </c>
      <c r="WOP7" s="62">
        <f>'Hist. country inflation'!WQI256/100</f>
        <v>0</v>
      </c>
      <c r="WOQ7" s="62">
        <f>'Hist. country inflation'!WQJ256/100</f>
        <v>0</v>
      </c>
      <c r="WOR7" s="62">
        <f>'Hist. country inflation'!WQK256/100</f>
        <v>0</v>
      </c>
      <c r="WOS7" s="62">
        <f>'Hist. country inflation'!WQL256/100</f>
        <v>0</v>
      </c>
      <c r="WOT7" s="62">
        <f>'Hist. country inflation'!WQM256/100</f>
        <v>0</v>
      </c>
      <c r="WOU7" s="62">
        <f>'Hist. country inflation'!WQN256/100</f>
        <v>0</v>
      </c>
      <c r="WOV7" s="62">
        <f>'Hist. country inflation'!WQO256/100</f>
        <v>0</v>
      </c>
      <c r="WOW7" s="62">
        <f>'Hist. country inflation'!WQP256/100</f>
        <v>0</v>
      </c>
      <c r="WOX7" s="62">
        <f>'Hist. country inflation'!WQQ256/100</f>
        <v>0</v>
      </c>
      <c r="WOY7" s="62">
        <f>'Hist. country inflation'!WQR256/100</f>
        <v>0</v>
      </c>
      <c r="WOZ7" s="62">
        <f>'Hist. country inflation'!WQS256/100</f>
        <v>0</v>
      </c>
      <c r="WPA7" s="62">
        <f>'Hist. country inflation'!WQT256/100</f>
        <v>0</v>
      </c>
      <c r="WPB7" s="62">
        <f>'Hist. country inflation'!WQU256/100</f>
        <v>0</v>
      </c>
      <c r="WPC7" s="62">
        <f>'Hist. country inflation'!WQV256/100</f>
        <v>0</v>
      </c>
      <c r="WPD7" s="62">
        <f>'Hist. country inflation'!WQW256/100</f>
        <v>0</v>
      </c>
      <c r="WPE7" s="62">
        <f>'Hist. country inflation'!WQX256/100</f>
        <v>0</v>
      </c>
      <c r="WPF7" s="62">
        <f>'Hist. country inflation'!WQY256/100</f>
        <v>0</v>
      </c>
      <c r="WPG7" s="62">
        <f>'Hist. country inflation'!WQZ256/100</f>
        <v>0</v>
      </c>
      <c r="WPH7" s="62">
        <f>'Hist. country inflation'!WRA256/100</f>
        <v>0</v>
      </c>
      <c r="WPI7" s="62">
        <f>'Hist. country inflation'!WRB256/100</f>
        <v>0</v>
      </c>
      <c r="WPJ7" s="62">
        <f>'Hist. country inflation'!WRC256/100</f>
        <v>0</v>
      </c>
      <c r="WPK7" s="62">
        <f>'Hist. country inflation'!WRD256/100</f>
        <v>0</v>
      </c>
      <c r="WPL7" s="62">
        <f>'Hist. country inflation'!WRE256/100</f>
        <v>0</v>
      </c>
      <c r="WPM7" s="62">
        <f>'Hist. country inflation'!WRF256/100</f>
        <v>0</v>
      </c>
      <c r="WPN7" s="62">
        <f>'Hist. country inflation'!WRG256/100</f>
        <v>0</v>
      </c>
      <c r="WPO7" s="62">
        <f>'Hist. country inflation'!WRH256/100</f>
        <v>0</v>
      </c>
      <c r="WPP7" s="62">
        <f>'Hist. country inflation'!WRI256/100</f>
        <v>0</v>
      </c>
      <c r="WPQ7" s="62">
        <f>'Hist. country inflation'!WRJ256/100</f>
        <v>0</v>
      </c>
      <c r="WPR7" s="62">
        <f>'Hist. country inflation'!WRK256/100</f>
        <v>0</v>
      </c>
      <c r="WPS7" s="62">
        <f>'Hist. country inflation'!WRL256/100</f>
        <v>0</v>
      </c>
      <c r="WPT7" s="62">
        <f>'Hist. country inflation'!WRM256/100</f>
        <v>0</v>
      </c>
      <c r="WPU7" s="62">
        <f>'Hist. country inflation'!WRN256/100</f>
        <v>0</v>
      </c>
      <c r="WPV7" s="62">
        <f>'Hist. country inflation'!WRO256/100</f>
        <v>0</v>
      </c>
      <c r="WPW7" s="62">
        <f>'Hist. country inflation'!WRP256/100</f>
        <v>0</v>
      </c>
      <c r="WPX7" s="62">
        <f>'Hist. country inflation'!WRQ256/100</f>
        <v>0</v>
      </c>
      <c r="WPY7" s="62">
        <f>'Hist. country inflation'!WRR256/100</f>
        <v>0</v>
      </c>
      <c r="WPZ7" s="62">
        <f>'Hist. country inflation'!WRS256/100</f>
        <v>0</v>
      </c>
      <c r="WQA7" s="62">
        <f>'Hist. country inflation'!WRT256/100</f>
        <v>0</v>
      </c>
      <c r="WQB7" s="62">
        <f>'Hist. country inflation'!WRU256/100</f>
        <v>0</v>
      </c>
      <c r="WQC7" s="62">
        <f>'Hist. country inflation'!WRV256/100</f>
        <v>0</v>
      </c>
      <c r="WQD7" s="62">
        <f>'Hist. country inflation'!WRW256/100</f>
        <v>0</v>
      </c>
      <c r="WQE7" s="62">
        <f>'Hist. country inflation'!WRX256/100</f>
        <v>0</v>
      </c>
      <c r="WQF7" s="62">
        <f>'Hist. country inflation'!WRY256/100</f>
        <v>0</v>
      </c>
      <c r="WQG7" s="62">
        <f>'Hist. country inflation'!WRZ256/100</f>
        <v>0</v>
      </c>
      <c r="WQH7" s="62">
        <f>'Hist. country inflation'!WSA256/100</f>
        <v>0</v>
      </c>
      <c r="WQI7" s="62">
        <f>'Hist. country inflation'!WSB256/100</f>
        <v>0</v>
      </c>
      <c r="WQJ7" s="62">
        <f>'Hist. country inflation'!WSC256/100</f>
        <v>0</v>
      </c>
      <c r="WQK7" s="62">
        <f>'Hist. country inflation'!WSD256/100</f>
        <v>0</v>
      </c>
      <c r="WQL7" s="62">
        <f>'Hist. country inflation'!WSE256/100</f>
        <v>0</v>
      </c>
      <c r="WQM7" s="62">
        <f>'Hist. country inflation'!WSF256/100</f>
        <v>0</v>
      </c>
      <c r="WQN7" s="62">
        <f>'Hist. country inflation'!WSG256/100</f>
        <v>0</v>
      </c>
      <c r="WQO7" s="62">
        <f>'Hist. country inflation'!WSH256/100</f>
        <v>0</v>
      </c>
      <c r="WQP7" s="62">
        <f>'Hist. country inflation'!WSI256/100</f>
        <v>0</v>
      </c>
      <c r="WQQ7" s="62">
        <f>'Hist. country inflation'!WSJ256/100</f>
        <v>0</v>
      </c>
      <c r="WQR7" s="62">
        <f>'Hist. country inflation'!WSK256/100</f>
        <v>0</v>
      </c>
      <c r="WQS7" s="62">
        <f>'Hist. country inflation'!WSL256/100</f>
        <v>0</v>
      </c>
      <c r="WQT7" s="62">
        <f>'Hist. country inflation'!WSM256/100</f>
        <v>0</v>
      </c>
      <c r="WQU7" s="62">
        <f>'Hist. country inflation'!WSN256/100</f>
        <v>0</v>
      </c>
      <c r="WQV7" s="62">
        <f>'Hist. country inflation'!WSO256/100</f>
        <v>0</v>
      </c>
      <c r="WQW7" s="62">
        <f>'Hist. country inflation'!WSP256/100</f>
        <v>0</v>
      </c>
      <c r="WQX7" s="62">
        <f>'Hist. country inflation'!WSQ256/100</f>
        <v>0</v>
      </c>
      <c r="WQY7" s="62">
        <f>'Hist. country inflation'!WSR256/100</f>
        <v>0</v>
      </c>
      <c r="WQZ7" s="62">
        <f>'Hist. country inflation'!WSS256/100</f>
        <v>0</v>
      </c>
      <c r="WRA7" s="62">
        <f>'Hist. country inflation'!WST256/100</f>
        <v>0</v>
      </c>
      <c r="WRB7" s="62">
        <f>'Hist. country inflation'!WSU256/100</f>
        <v>0</v>
      </c>
      <c r="WRC7" s="62">
        <f>'Hist. country inflation'!WSV256/100</f>
        <v>0</v>
      </c>
      <c r="WRD7" s="62">
        <f>'Hist. country inflation'!WSW256/100</f>
        <v>0</v>
      </c>
      <c r="WRE7" s="62">
        <f>'Hist. country inflation'!WSX256/100</f>
        <v>0</v>
      </c>
      <c r="WRF7" s="62">
        <f>'Hist. country inflation'!WSY256/100</f>
        <v>0</v>
      </c>
      <c r="WRG7" s="62">
        <f>'Hist. country inflation'!WSZ256/100</f>
        <v>0</v>
      </c>
      <c r="WRH7" s="62">
        <f>'Hist. country inflation'!WTA256/100</f>
        <v>0</v>
      </c>
      <c r="WRI7" s="62">
        <f>'Hist. country inflation'!WTB256/100</f>
        <v>0</v>
      </c>
      <c r="WRJ7" s="62">
        <f>'Hist. country inflation'!WTC256/100</f>
        <v>0</v>
      </c>
      <c r="WRK7" s="62">
        <f>'Hist. country inflation'!WTD256/100</f>
        <v>0</v>
      </c>
      <c r="WRL7" s="62">
        <f>'Hist. country inflation'!WTE256/100</f>
        <v>0</v>
      </c>
      <c r="WRM7" s="62">
        <f>'Hist. country inflation'!WTF256/100</f>
        <v>0</v>
      </c>
      <c r="WRN7" s="62">
        <f>'Hist. country inflation'!WTG256/100</f>
        <v>0</v>
      </c>
      <c r="WRO7" s="62">
        <f>'Hist. country inflation'!WTH256/100</f>
        <v>0</v>
      </c>
      <c r="WRP7" s="62">
        <f>'Hist. country inflation'!WTI256/100</f>
        <v>0</v>
      </c>
      <c r="WRQ7" s="62">
        <f>'Hist. country inflation'!WTJ256/100</f>
        <v>0</v>
      </c>
      <c r="WRR7" s="62">
        <f>'Hist. country inflation'!WTK256/100</f>
        <v>0</v>
      </c>
      <c r="WRS7" s="62">
        <f>'Hist. country inflation'!WTL256/100</f>
        <v>0</v>
      </c>
      <c r="WRT7" s="62">
        <f>'Hist. country inflation'!WTM256/100</f>
        <v>0</v>
      </c>
      <c r="WRU7" s="62">
        <f>'Hist. country inflation'!WTN256/100</f>
        <v>0</v>
      </c>
      <c r="WRV7" s="62">
        <f>'Hist. country inflation'!WTO256/100</f>
        <v>0</v>
      </c>
      <c r="WRW7" s="62">
        <f>'Hist. country inflation'!WTP256/100</f>
        <v>0</v>
      </c>
      <c r="WRX7" s="62">
        <f>'Hist. country inflation'!WTQ256/100</f>
        <v>0</v>
      </c>
      <c r="WRY7" s="62">
        <f>'Hist. country inflation'!WTR256/100</f>
        <v>0</v>
      </c>
      <c r="WRZ7" s="62">
        <f>'Hist. country inflation'!WTS256/100</f>
        <v>0</v>
      </c>
      <c r="WSA7" s="62">
        <f>'Hist. country inflation'!WTT256/100</f>
        <v>0</v>
      </c>
      <c r="WSB7" s="62">
        <f>'Hist. country inflation'!WTU256/100</f>
        <v>0</v>
      </c>
      <c r="WSC7" s="62">
        <f>'Hist. country inflation'!WTV256/100</f>
        <v>0</v>
      </c>
      <c r="WSD7" s="62">
        <f>'Hist. country inflation'!WTW256/100</f>
        <v>0</v>
      </c>
      <c r="WSE7" s="62">
        <f>'Hist. country inflation'!WTX256/100</f>
        <v>0</v>
      </c>
      <c r="WSF7" s="62">
        <f>'Hist. country inflation'!WTY256/100</f>
        <v>0</v>
      </c>
      <c r="WSG7" s="62">
        <f>'Hist. country inflation'!WTZ256/100</f>
        <v>0</v>
      </c>
      <c r="WSH7" s="62">
        <f>'Hist. country inflation'!WUA256/100</f>
        <v>0</v>
      </c>
      <c r="WSI7" s="62">
        <f>'Hist. country inflation'!WUB256/100</f>
        <v>0</v>
      </c>
      <c r="WSJ7" s="62">
        <f>'Hist. country inflation'!WUC256/100</f>
        <v>0</v>
      </c>
      <c r="WSK7" s="62">
        <f>'Hist. country inflation'!WUD256/100</f>
        <v>0</v>
      </c>
      <c r="WSL7" s="62">
        <f>'Hist. country inflation'!WUE256/100</f>
        <v>0</v>
      </c>
      <c r="WSM7" s="62">
        <f>'Hist. country inflation'!WUF256/100</f>
        <v>0</v>
      </c>
      <c r="WSN7" s="62">
        <f>'Hist. country inflation'!WUG256/100</f>
        <v>0</v>
      </c>
      <c r="WSO7" s="62">
        <f>'Hist. country inflation'!WUH256/100</f>
        <v>0</v>
      </c>
      <c r="WSP7" s="62">
        <f>'Hist. country inflation'!WUI256/100</f>
        <v>0</v>
      </c>
      <c r="WSQ7" s="62">
        <f>'Hist. country inflation'!WUJ256/100</f>
        <v>0</v>
      </c>
      <c r="WSR7" s="62">
        <f>'Hist. country inflation'!WUK256/100</f>
        <v>0</v>
      </c>
      <c r="WSS7" s="62">
        <f>'Hist. country inflation'!WUL256/100</f>
        <v>0</v>
      </c>
      <c r="WST7" s="62">
        <f>'Hist. country inflation'!WUM256/100</f>
        <v>0</v>
      </c>
      <c r="WSU7" s="62">
        <f>'Hist. country inflation'!WUN256/100</f>
        <v>0</v>
      </c>
      <c r="WSV7" s="62">
        <f>'Hist. country inflation'!WUO256/100</f>
        <v>0</v>
      </c>
      <c r="WSW7" s="62">
        <f>'Hist. country inflation'!WUP256/100</f>
        <v>0</v>
      </c>
      <c r="WSX7" s="62">
        <f>'Hist. country inflation'!WUQ256/100</f>
        <v>0</v>
      </c>
      <c r="WSY7" s="62">
        <f>'Hist. country inflation'!WUR256/100</f>
        <v>0</v>
      </c>
      <c r="WSZ7" s="62">
        <f>'Hist. country inflation'!WUS256/100</f>
        <v>0</v>
      </c>
      <c r="WTA7" s="62">
        <f>'Hist. country inflation'!WUT256/100</f>
        <v>0</v>
      </c>
      <c r="WTB7" s="62">
        <f>'Hist. country inflation'!WUU256/100</f>
        <v>0</v>
      </c>
      <c r="WTC7" s="62">
        <f>'Hist. country inflation'!WUV256/100</f>
        <v>0</v>
      </c>
      <c r="WTD7" s="62">
        <f>'Hist. country inflation'!WUW256/100</f>
        <v>0</v>
      </c>
      <c r="WTE7" s="62">
        <f>'Hist. country inflation'!WUX256/100</f>
        <v>0</v>
      </c>
      <c r="WTF7" s="62">
        <f>'Hist. country inflation'!WUY256/100</f>
        <v>0</v>
      </c>
      <c r="WTG7" s="62">
        <f>'Hist. country inflation'!WUZ256/100</f>
        <v>0</v>
      </c>
      <c r="WTH7" s="62">
        <f>'Hist. country inflation'!WVA256/100</f>
        <v>0</v>
      </c>
      <c r="WTI7" s="62">
        <f>'Hist. country inflation'!WVB256/100</f>
        <v>0</v>
      </c>
      <c r="WTJ7" s="62">
        <f>'Hist. country inflation'!WVC256/100</f>
        <v>0</v>
      </c>
      <c r="WTK7" s="62">
        <f>'Hist. country inflation'!WVD256/100</f>
        <v>0</v>
      </c>
      <c r="WTL7" s="62">
        <f>'Hist. country inflation'!WVE256/100</f>
        <v>0</v>
      </c>
      <c r="WTM7" s="62">
        <f>'Hist. country inflation'!WVF256/100</f>
        <v>0</v>
      </c>
      <c r="WTN7" s="62">
        <f>'Hist. country inflation'!WVG256/100</f>
        <v>0</v>
      </c>
      <c r="WTO7" s="62">
        <f>'Hist. country inflation'!WVH256/100</f>
        <v>0</v>
      </c>
      <c r="WTP7" s="62">
        <f>'Hist. country inflation'!WVI256/100</f>
        <v>0</v>
      </c>
      <c r="WTQ7" s="62">
        <f>'Hist. country inflation'!WVJ256/100</f>
        <v>0</v>
      </c>
      <c r="WTR7" s="62">
        <f>'Hist. country inflation'!WVK256/100</f>
        <v>0</v>
      </c>
      <c r="WTS7" s="62">
        <f>'Hist. country inflation'!WVL256/100</f>
        <v>0</v>
      </c>
      <c r="WTT7" s="62">
        <f>'Hist. country inflation'!WVM256/100</f>
        <v>0</v>
      </c>
      <c r="WTU7" s="62">
        <f>'Hist. country inflation'!WVN256/100</f>
        <v>0</v>
      </c>
      <c r="WTV7" s="62">
        <f>'Hist. country inflation'!WVO256/100</f>
        <v>0</v>
      </c>
      <c r="WTW7" s="62">
        <f>'Hist. country inflation'!WVP256/100</f>
        <v>0</v>
      </c>
      <c r="WTX7" s="62">
        <f>'Hist. country inflation'!WVQ256/100</f>
        <v>0</v>
      </c>
      <c r="WTY7" s="62">
        <f>'Hist. country inflation'!WVR256/100</f>
        <v>0</v>
      </c>
      <c r="WTZ7" s="62">
        <f>'Hist. country inflation'!WVS256/100</f>
        <v>0</v>
      </c>
      <c r="WUA7" s="62">
        <f>'Hist. country inflation'!WVT256/100</f>
        <v>0</v>
      </c>
      <c r="WUB7" s="62">
        <f>'Hist. country inflation'!WVU256/100</f>
        <v>0</v>
      </c>
      <c r="WUC7" s="62">
        <f>'Hist. country inflation'!WVV256/100</f>
        <v>0</v>
      </c>
      <c r="WUD7" s="62">
        <f>'Hist. country inflation'!WVW256/100</f>
        <v>0</v>
      </c>
      <c r="WUE7" s="62">
        <f>'Hist. country inflation'!WVX256/100</f>
        <v>0</v>
      </c>
      <c r="WUF7" s="62">
        <f>'Hist. country inflation'!WVY256/100</f>
        <v>0</v>
      </c>
      <c r="WUG7" s="62">
        <f>'Hist. country inflation'!WVZ256/100</f>
        <v>0</v>
      </c>
      <c r="WUH7" s="62">
        <f>'Hist. country inflation'!WWA256/100</f>
        <v>0</v>
      </c>
      <c r="WUI7" s="62">
        <f>'Hist. country inflation'!WWB256/100</f>
        <v>0</v>
      </c>
      <c r="WUJ7" s="62">
        <f>'Hist. country inflation'!WWC256/100</f>
        <v>0</v>
      </c>
      <c r="WUK7" s="62">
        <f>'Hist. country inflation'!WWD256/100</f>
        <v>0</v>
      </c>
      <c r="WUL7" s="62">
        <f>'Hist. country inflation'!WWE256/100</f>
        <v>0</v>
      </c>
      <c r="WUM7" s="62">
        <f>'Hist. country inflation'!WWF256/100</f>
        <v>0</v>
      </c>
      <c r="WUN7" s="62">
        <f>'Hist. country inflation'!WWG256/100</f>
        <v>0</v>
      </c>
      <c r="WUO7" s="62">
        <f>'Hist. country inflation'!WWH256/100</f>
        <v>0</v>
      </c>
      <c r="WUP7" s="62">
        <f>'Hist. country inflation'!WWI256/100</f>
        <v>0</v>
      </c>
      <c r="WUQ7" s="62">
        <f>'Hist. country inflation'!WWJ256/100</f>
        <v>0</v>
      </c>
      <c r="WUR7" s="62">
        <f>'Hist. country inflation'!WWK256/100</f>
        <v>0</v>
      </c>
      <c r="WUS7" s="62">
        <f>'Hist. country inflation'!WWL256/100</f>
        <v>0</v>
      </c>
      <c r="WUT7" s="62">
        <f>'Hist. country inflation'!WWM256/100</f>
        <v>0</v>
      </c>
      <c r="WUU7" s="62">
        <f>'Hist. country inflation'!WWN256/100</f>
        <v>0</v>
      </c>
      <c r="WUV7" s="62">
        <f>'Hist. country inflation'!WWO256/100</f>
        <v>0</v>
      </c>
      <c r="WUW7" s="62">
        <f>'Hist. country inflation'!WWP256/100</f>
        <v>0</v>
      </c>
      <c r="WUX7" s="62">
        <f>'Hist. country inflation'!WWQ256/100</f>
        <v>0</v>
      </c>
      <c r="WUY7" s="62">
        <f>'Hist. country inflation'!WWR256/100</f>
        <v>0</v>
      </c>
      <c r="WUZ7" s="62">
        <f>'Hist. country inflation'!WWS256/100</f>
        <v>0</v>
      </c>
      <c r="WVA7" s="62">
        <f>'Hist. country inflation'!WWT256/100</f>
        <v>0</v>
      </c>
      <c r="WVB7" s="62">
        <f>'Hist. country inflation'!WWU256/100</f>
        <v>0</v>
      </c>
      <c r="WVC7" s="62">
        <f>'Hist. country inflation'!WWV256/100</f>
        <v>0</v>
      </c>
      <c r="WVD7" s="62">
        <f>'Hist. country inflation'!WWW256/100</f>
        <v>0</v>
      </c>
      <c r="WVE7" s="62">
        <f>'Hist. country inflation'!WWX256/100</f>
        <v>0</v>
      </c>
      <c r="WVF7" s="62">
        <f>'Hist. country inflation'!WWY256/100</f>
        <v>0</v>
      </c>
      <c r="WVG7" s="62">
        <f>'Hist. country inflation'!WWZ256/100</f>
        <v>0</v>
      </c>
      <c r="WVH7" s="62">
        <f>'Hist. country inflation'!WXA256/100</f>
        <v>0</v>
      </c>
      <c r="WVI7" s="62">
        <f>'Hist. country inflation'!WXB256/100</f>
        <v>0</v>
      </c>
      <c r="WVJ7" s="62">
        <f>'Hist. country inflation'!WXC256/100</f>
        <v>0</v>
      </c>
      <c r="WVK7" s="62">
        <f>'Hist. country inflation'!WXD256/100</f>
        <v>0</v>
      </c>
      <c r="WVL7" s="62">
        <f>'Hist. country inflation'!WXE256/100</f>
        <v>0</v>
      </c>
      <c r="WVM7" s="62">
        <f>'Hist. country inflation'!WXF256/100</f>
        <v>0</v>
      </c>
      <c r="WVN7" s="62">
        <f>'Hist. country inflation'!WXG256/100</f>
        <v>0</v>
      </c>
      <c r="WVO7" s="62">
        <f>'Hist. country inflation'!WXH256/100</f>
        <v>0</v>
      </c>
      <c r="WVP7" s="62">
        <f>'Hist. country inflation'!WXI256/100</f>
        <v>0</v>
      </c>
      <c r="WVQ7" s="62">
        <f>'Hist. country inflation'!WXJ256/100</f>
        <v>0</v>
      </c>
      <c r="WVR7" s="62">
        <f>'Hist. country inflation'!WXK256/100</f>
        <v>0</v>
      </c>
      <c r="WVS7" s="62">
        <f>'Hist. country inflation'!WXL256/100</f>
        <v>0</v>
      </c>
      <c r="WVT7" s="62">
        <f>'Hist. country inflation'!WXM256/100</f>
        <v>0</v>
      </c>
      <c r="WVU7" s="62">
        <f>'Hist. country inflation'!WXN256/100</f>
        <v>0</v>
      </c>
      <c r="WVV7" s="62">
        <f>'Hist. country inflation'!WXO256/100</f>
        <v>0</v>
      </c>
      <c r="WVW7" s="62">
        <f>'Hist. country inflation'!WXP256/100</f>
        <v>0</v>
      </c>
      <c r="WVX7" s="62">
        <f>'Hist. country inflation'!WXQ256/100</f>
        <v>0</v>
      </c>
      <c r="WVY7" s="62">
        <f>'Hist. country inflation'!WXR256/100</f>
        <v>0</v>
      </c>
      <c r="WVZ7" s="62">
        <f>'Hist. country inflation'!WXS256/100</f>
        <v>0</v>
      </c>
      <c r="WWA7" s="62">
        <f>'Hist. country inflation'!WXT256/100</f>
        <v>0</v>
      </c>
      <c r="WWB7" s="62">
        <f>'Hist. country inflation'!WXU256/100</f>
        <v>0</v>
      </c>
      <c r="WWC7" s="62">
        <f>'Hist. country inflation'!WXV256/100</f>
        <v>0</v>
      </c>
      <c r="WWD7" s="62">
        <f>'Hist. country inflation'!WXW256/100</f>
        <v>0</v>
      </c>
      <c r="WWE7" s="62">
        <f>'Hist. country inflation'!WXX256/100</f>
        <v>0</v>
      </c>
      <c r="WWF7" s="62">
        <f>'Hist. country inflation'!WXY256/100</f>
        <v>0</v>
      </c>
      <c r="WWG7" s="62">
        <f>'Hist. country inflation'!WXZ256/100</f>
        <v>0</v>
      </c>
      <c r="WWH7" s="62">
        <f>'Hist. country inflation'!WYA256/100</f>
        <v>0</v>
      </c>
      <c r="WWI7" s="62">
        <f>'Hist. country inflation'!WYB256/100</f>
        <v>0</v>
      </c>
      <c r="WWJ7" s="62">
        <f>'Hist. country inflation'!WYC256/100</f>
        <v>0</v>
      </c>
      <c r="WWK7" s="62">
        <f>'Hist. country inflation'!WYD256/100</f>
        <v>0</v>
      </c>
      <c r="WWL7" s="62">
        <f>'Hist. country inflation'!WYE256/100</f>
        <v>0</v>
      </c>
      <c r="WWM7" s="62">
        <f>'Hist. country inflation'!WYF256/100</f>
        <v>0</v>
      </c>
      <c r="WWN7" s="62">
        <f>'Hist. country inflation'!WYG256/100</f>
        <v>0</v>
      </c>
      <c r="WWO7" s="62">
        <f>'Hist. country inflation'!WYH256/100</f>
        <v>0</v>
      </c>
      <c r="WWP7" s="62">
        <f>'Hist. country inflation'!WYI256/100</f>
        <v>0</v>
      </c>
      <c r="WWQ7" s="62">
        <f>'Hist. country inflation'!WYJ256/100</f>
        <v>0</v>
      </c>
      <c r="WWR7" s="62">
        <f>'Hist. country inflation'!WYK256/100</f>
        <v>0</v>
      </c>
      <c r="WWS7" s="62">
        <f>'Hist. country inflation'!WYL256/100</f>
        <v>0</v>
      </c>
      <c r="WWT7" s="62">
        <f>'Hist. country inflation'!WYM256/100</f>
        <v>0</v>
      </c>
      <c r="WWU7" s="62">
        <f>'Hist. country inflation'!WYN256/100</f>
        <v>0</v>
      </c>
      <c r="WWV7" s="62">
        <f>'Hist. country inflation'!WYO256/100</f>
        <v>0</v>
      </c>
      <c r="WWW7" s="62">
        <f>'Hist. country inflation'!WYP256/100</f>
        <v>0</v>
      </c>
      <c r="WWX7" s="62">
        <f>'Hist. country inflation'!WYQ256/100</f>
        <v>0</v>
      </c>
      <c r="WWY7" s="62">
        <f>'Hist. country inflation'!WYR256/100</f>
        <v>0</v>
      </c>
      <c r="WWZ7" s="62">
        <f>'Hist. country inflation'!WYS256/100</f>
        <v>0</v>
      </c>
      <c r="WXA7" s="62">
        <f>'Hist. country inflation'!WYT256/100</f>
        <v>0</v>
      </c>
      <c r="WXB7" s="62">
        <f>'Hist. country inflation'!WYU256/100</f>
        <v>0</v>
      </c>
      <c r="WXC7" s="62">
        <f>'Hist. country inflation'!WYV256/100</f>
        <v>0</v>
      </c>
      <c r="WXD7" s="62">
        <f>'Hist. country inflation'!WYW256/100</f>
        <v>0</v>
      </c>
      <c r="WXE7" s="62">
        <f>'Hist. country inflation'!WYX256/100</f>
        <v>0</v>
      </c>
      <c r="WXF7" s="62">
        <f>'Hist. country inflation'!WYY256/100</f>
        <v>0</v>
      </c>
      <c r="WXG7" s="62">
        <f>'Hist. country inflation'!WYZ256/100</f>
        <v>0</v>
      </c>
      <c r="WXH7" s="62">
        <f>'Hist. country inflation'!WZA256/100</f>
        <v>0</v>
      </c>
      <c r="WXI7" s="62">
        <f>'Hist. country inflation'!WZB256/100</f>
        <v>0</v>
      </c>
      <c r="WXJ7" s="62">
        <f>'Hist. country inflation'!WZC256/100</f>
        <v>0</v>
      </c>
      <c r="WXK7" s="62">
        <f>'Hist. country inflation'!WZD256/100</f>
        <v>0</v>
      </c>
      <c r="WXL7" s="62">
        <f>'Hist. country inflation'!WZE256/100</f>
        <v>0</v>
      </c>
      <c r="WXM7" s="62">
        <f>'Hist. country inflation'!WZF256/100</f>
        <v>0</v>
      </c>
      <c r="WXN7" s="62">
        <f>'Hist. country inflation'!WZG256/100</f>
        <v>0</v>
      </c>
      <c r="WXO7" s="62">
        <f>'Hist. country inflation'!WZH256/100</f>
        <v>0</v>
      </c>
      <c r="WXP7" s="62">
        <f>'Hist. country inflation'!WZI256/100</f>
        <v>0</v>
      </c>
      <c r="WXQ7" s="62">
        <f>'Hist. country inflation'!WZJ256/100</f>
        <v>0</v>
      </c>
      <c r="WXR7" s="62">
        <f>'Hist. country inflation'!WZK256/100</f>
        <v>0</v>
      </c>
      <c r="WXS7" s="62">
        <f>'Hist. country inflation'!WZL256/100</f>
        <v>0</v>
      </c>
      <c r="WXT7" s="62">
        <f>'Hist. country inflation'!WZM256/100</f>
        <v>0</v>
      </c>
      <c r="WXU7" s="62">
        <f>'Hist. country inflation'!WZN256/100</f>
        <v>0</v>
      </c>
      <c r="WXV7" s="62">
        <f>'Hist. country inflation'!WZO256/100</f>
        <v>0</v>
      </c>
      <c r="WXW7" s="62">
        <f>'Hist. country inflation'!WZP256/100</f>
        <v>0</v>
      </c>
      <c r="WXX7" s="62">
        <f>'Hist. country inflation'!WZQ256/100</f>
        <v>0</v>
      </c>
      <c r="WXY7" s="62">
        <f>'Hist. country inflation'!WZR256/100</f>
        <v>0</v>
      </c>
      <c r="WXZ7" s="62">
        <f>'Hist. country inflation'!WZS256/100</f>
        <v>0</v>
      </c>
      <c r="WYA7" s="62">
        <f>'Hist. country inflation'!WZT256/100</f>
        <v>0</v>
      </c>
      <c r="WYB7" s="62">
        <f>'Hist. country inflation'!WZU256/100</f>
        <v>0</v>
      </c>
      <c r="WYC7" s="62">
        <f>'Hist. country inflation'!WZV256/100</f>
        <v>0</v>
      </c>
      <c r="WYD7" s="62">
        <f>'Hist. country inflation'!WZW256/100</f>
        <v>0</v>
      </c>
      <c r="WYE7" s="62">
        <f>'Hist. country inflation'!WZX256/100</f>
        <v>0</v>
      </c>
      <c r="WYF7" s="62">
        <f>'Hist. country inflation'!WZY256/100</f>
        <v>0</v>
      </c>
      <c r="WYG7" s="62">
        <f>'Hist. country inflation'!WZZ256/100</f>
        <v>0</v>
      </c>
      <c r="WYH7" s="62">
        <f>'Hist. country inflation'!XAA256/100</f>
        <v>0</v>
      </c>
      <c r="WYI7" s="62">
        <f>'Hist. country inflation'!XAB256/100</f>
        <v>0</v>
      </c>
      <c r="WYJ7" s="62">
        <f>'Hist. country inflation'!XAC256/100</f>
        <v>0</v>
      </c>
      <c r="WYK7" s="62">
        <f>'Hist. country inflation'!XAD256/100</f>
        <v>0</v>
      </c>
      <c r="WYL7" s="62">
        <f>'Hist. country inflation'!XAE256/100</f>
        <v>0</v>
      </c>
      <c r="WYM7" s="62">
        <f>'Hist. country inflation'!XAF256/100</f>
        <v>0</v>
      </c>
      <c r="WYN7" s="62">
        <f>'Hist. country inflation'!XAG256/100</f>
        <v>0</v>
      </c>
      <c r="WYO7" s="62">
        <f>'Hist. country inflation'!XAH256/100</f>
        <v>0</v>
      </c>
      <c r="WYP7" s="62">
        <f>'Hist. country inflation'!XAI256/100</f>
        <v>0</v>
      </c>
      <c r="WYQ7" s="62">
        <f>'Hist. country inflation'!XAJ256/100</f>
        <v>0</v>
      </c>
      <c r="WYR7" s="62">
        <f>'Hist. country inflation'!XAK256/100</f>
        <v>0</v>
      </c>
      <c r="WYS7" s="62">
        <f>'Hist. country inflation'!XAL256/100</f>
        <v>0</v>
      </c>
      <c r="WYT7" s="62">
        <f>'Hist. country inflation'!XAM256/100</f>
        <v>0</v>
      </c>
      <c r="WYU7" s="62">
        <f>'Hist. country inflation'!XAN256/100</f>
        <v>0</v>
      </c>
      <c r="WYV7" s="62">
        <f>'Hist. country inflation'!XAO256/100</f>
        <v>0</v>
      </c>
      <c r="WYW7" s="62">
        <f>'Hist. country inflation'!XAP256/100</f>
        <v>0</v>
      </c>
      <c r="WYX7" s="62">
        <f>'Hist. country inflation'!XAQ256/100</f>
        <v>0</v>
      </c>
      <c r="WYY7" s="62">
        <f>'Hist. country inflation'!XAR256/100</f>
        <v>0</v>
      </c>
      <c r="WYZ7" s="62">
        <f>'Hist. country inflation'!XAS256/100</f>
        <v>0</v>
      </c>
      <c r="WZA7" s="62">
        <f>'Hist. country inflation'!XAT256/100</f>
        <v>0</v>
      </c>
      <c r="WZB7" s="62">
        <f>'Hist. country inflation'!XAU256/100</f>
        <v>0</v>
      </c>
      <c r="WZC7" s="62">
        <f>'Hist. country inflation'!XAV256/100</f>
        <v>0</v>
      </c>
      <c r="WZD7" s="62">
        <f>'Hist. country inflation'!XAW256/100</f>
        <v>0</v>
      </c>
      <c r="WZE7" s="62">
        <f>'Hist. country inflation'!XAX256/100</f>
        <v>0</v>
      </c>
      <c r="WZF7" s="62">
        <f>'Hist. country inflation'!XAY256/100</f>
        <v>0</v>
      </c>
      <c r="WZG7" s="62">
        <f>'Hist. country inflation'!XAZ256/100</f>
        <v>0</v>
      </c>
      <c r="WZH7" s="62">
        <f>'Hist. country inflation'!XBA256/100</f>
        <v>0</v>
      </c>
      <c r="WZI7" s="62">
        <f>'Hist. country inflation'!XBB256/100</f>
        <v>0</v>
      </c>
      <c r="WZJ7" s="62">
        <f>'Hist. country inflation'!XBC256/100</f>
        <v>0</v>
      </c>
      <c r="WZK7" s="62">
        <f>'Hist. country inflation'!XBD256/100</f>
        <v>0</v>
      </c>
      <c r="WZL7" s="62">
        <f>'Hist. country inflation'!XBE256/100</f>
        <v>0</v>
      </c>
      <c r="WZM7" s="62">
        <f>'Hist. country inflation'!XBF256/100</f>
        <v>0</v>
      </c>
      <c r="WZN7" s="62">
        <f>'Hist. country inflation'!XBG256/100</f>
        <v>0</v>
      </c>
      <c r="WZO7" s="62">
        <f>'Hist. country inflation'!XBH256/100</f>
        <v>0</v>
      </c>
      <c r="WZP7" s="62">
        <f>'Hist. country inflation'!XBI256/100</f>
        <v>0</v>
      </c>
      <c r="WZQ7" s="62">
        <f>'Hist. country inflation'!XBJ256/100</f>
        <v>0</v>
      </c>
      <c r="WZR7" s="62">
        <f>'Hist. country inflation'!XBK256/100</f>
        <v>0</v>
      </c>
      <c r="WZS7" s="62">
        <f>'Hist. country inflation'!XBL256/100</f>
        <v>0</v>
      </c>
      <c r="WZT7" s="62">
        <f>'Hist. country inflation'!XBM256/100</f>
        <v>0</v>
      </c>
      <c r="WZU7" s="62">
        <f>'Hist. country inflation'!XBN256/100</f>
        <v>0</v>
      </c>
      <c r="WZV7" s="62">
        <f>'Hist. country inflation'!XBO256/100</f>
        <v>0</v>
      </c>
      <c r="WZW7" s="62">
        <f>'Hist. country inflation'!XBP256/100</f>
        <v>0</v>
      </c>
      <c r="WZX7" s="62">
        <f>'Hist. country inflation'!XBQ256/100</f>
        <v>0</v>
      </c>
      <c r="WZY7" s="62">
        <f>'Hist. country inflation'!XBR256/100</f>
        <v>0</v>
      </c>
      <c r="WZZ7" s="62">
        <f>'Hist. country inflation'!XBS256/100</f>
        <v>0</v>
      </c>
      <c r="XAA7" s="62">
        <f>'Hist. country inflation'!XBT256/100</f>
        <v>0</v>
      </c>
      <c r="XAB7" s="62">
        <f>'Hist. country inflation'!XBU256/100</f>
        <v>0</v>
      </c>
      <c r="XAC7" s="62">
        <f>'Hist. country inflation'!XBV256/100</f>
        <v>0</v>
      </c>
      <c r="XAD7" s="62">
        <f>'Hist. country inflation'!XBW256/100</f>
        <v>0</v>
      </c>
      <c r="XAE7" s="62">
        <f>'Hist. country inflation'!XBX256/100</f>
        <v>0</v>
      </c>
      <c r="XAF7" s="62">
        <f>'Hist. country inflation'!XBY256/100</f>
        <v>0</v>
      </c>
      <c r="XAG7" s="62">
        <f>'Hist. country inflation'!XBZ256/100</f>
        <v>0</v>
      </c>
      <c r="XAH7" s="62">
        <f>'Hist. country inflation'!XCA256/100</f>
        <v>0</v>
      </c>
      <c r="XAI7" s="62">
        <f>'Hist. country inflation'!XCB256/100</f>
        <v>0</v>
      </c>
      <c r="XAJ7" s="62">
        <f>'Hist. country inflation'!XCC256/100</f>
        <v>0</v>
      </c>
      <c r="XAK7" s="62">
        <f>'Hist. country inflation'!XCD256/100</f>
        <v>0</v>
      </c>
      <c r="XAL7" s="62">
        <f>'Hist. country inflation'!XCE256/100</f>
        <v>0</v>
      </c>
      <c r="XAM7" s="62">
        <f>'Hist. country inflation'!XCF256/100</f>
        <v>0</v>
      </c>
      <c r="XAN7" s="62">
        <f>'Hist. country inflation'!XCG256/100</f>
        <v>0</v>
      </c>
      <c r="XAO7" s="62">
        <f>'Hist. country inflation'!XCH256/100</f>
        <v>0</v>
      </c>
      <c r="XAP7" s="62">
        <f>'Hist. country inflation'!XCI256/100</f>
        <v>0</v>
      </c>
      <c r="XAQ7" s="62">
        <f>'Hist. country inflation'!XCJ256/100</f>
        <v>0</v>
      </c>
      <c r="XAR7" s="62">
        <f>'Hist. country inflation'!XCK256/100</f>
        <v>0</v>
      </c>
      <c r="XAS7" s="62">
        <f>'Hist. country inflation'!XCL256/100</f>
        <v>0</v>
      </c>
      <c r="XAT7" s="62">
        <f>'Hist. country inflation'!XCM256/100</f>
        <v>0</v>
      </c>
      <c r="XAU7" s="62">
        <f>'Hist. country inflation'!XCN256/100</f>
        <v>0</v>
      </c>
      <c r="XAV7" s="62">
        <f>'Hist. country inflation'!XCO256/100</f>
        <v>0</v>
      </c>
      <c r="XAW7" s="62">
        <f>'Hist. country inflation'!XCP256/100</f>
        <v>0</v>
      </c>
      <c r="XAX7" s="62">
        <f>'Hist. country inflation'!XCQ256/100</f>
        <v>0</v>
      </c>
      <c r="XAY7" s="62">
        <f>'Hist. country inflation'!XCR256/100</f>
        <v>0</v>
      </c>
      <c r="XAZ7" s="62">
        <f>'Hist. country inflation'!XCS256/100</f>
        <v>0</v>
      </c>
      <c r="XBA7" s="62">
        <f>'Hist. country inflation'!XCT256/100</f>
        <v>0</v>
      </c>
      <c r="XBB7" s="62">
        <f>'Hist. country inflation'!XCU256/100</f>
        <v>0</v>
      </c>
      <c r="XBC7" s="62">
        <f>'Hist. country inflation'!XCV256/100</f>
        <v>0</v>
      </c>
      <c r="XBD7" s="62">
        <f>'Hist. country inflation'!XCW256/100</f>
        <v>0</v>
      </c>
      <c r="XBE7" s="62">
        <f>'Hist. country inflation'!XCX256/100</f>
        <v>0</v>
      </c>
      <c r="XBF7" s="62">
        <f>'Hist. country inflation'!XCY256/100</f>
        <v>0</v>
      </c>
      <c r="XBG7" s="62">
        <f>'Hist. country inflation'!XCZ256/100</f>
        <v>0</v>
      </c>
      <c r="XBH7" s="62">
        <f>'Hist. country inflation'!XDA256/100</f>
        <v>0</v>
      </c>
      <c r="XBI7" s="62">
        <f>'Hist. country inflation'!XDB256/100</f>
        <v>0</v>
      </c>
      <c r="XBJ7" s="62">
        <f>'Hist. country inflation'!XDC256/100</f>
        <v>0</v>
      </c>
      <c r="XBK7" s="62">
        <f>'Hist. country inflation'!XDD256/100</f>
        <v>0</v>
      </c>
      <c r="XBL7" s="62">
        <f>'Hist. country inflation'!XDE256/100</f>
        <v>0</v>
      </c>
      <c r="XBM7" s="62">
        <f>'Hist. country inflation'!XDF256/100</f>
        <v>0</v>
      </c>
      <c r="XBN7" s="62">
        <f>'Hist. country inflation'!XDG256/100</f>
        <v>0</v>
      </c>
      <c r="XBO7" s="62">
        <f>'Hist. country inflation'!XDH256/100</f>
        <v>0</v>
      </c>
      <c r="XBP7" s="62">
        <f>'Hist. country inflation'!XDI256/100</f>
        <v>0</v>
      </c>
      <c r="XBQ7" s="62">
        <f>'Hist. country inflation'!XDJ256/100</f>
        <v>0</v>
      </c>
      <c r="XBR7" s="62">
        <f>'Hist. country inflation'!XDK256/100</f>
        <v>0</v>
      </c>
      <c r="XBS7" s="62">
        <f>'Hist. country inflation'!XDL256/100</f>
        <v>0</v>
      </c>
      <c r="XBT7" s="62">
        <f>'Hist. country inflation'!XDM256/100</f>
        <v>0</v>
      </c>
      <c r="XBU7" s="62">
        <f>'Hist. country inflation'!XDN256/100</f>
        <v>0</v>
      </c>
      <c r="XBV7" s="62">
        <f>'Hist. country inflation'!XDO256/100</f>
        <v>0</v>
      </c>
      <c r="XBW7" s="62">
        <f>'Hist. country inflation'!XDP256/100</f>
        <v>0</v>
      </c>
      <c r="XBX7" s="62">
        <f>'Hist. country inflation'!XDQ256/100</f>
        <v>0</v>
      </c>
      <c r="XBY7" s="62">
        <f>'Hist. country inflation'!XDR256/100</f>
        <v>0</v>
      </c>
      <c r="XBZ7" s="62">
        <f>'Hist. country inflation'!XDS256/100</f>
        <v>0</v>
      </c>
      <c r="XCA7" s="62">
        <f>'Hist. country inflation'!XDT256/100</f>
        <v>0</v>
      </c>
      <c r="XCB7" s="62">
        <f>'Hist. country inflation'!XDU256/100</f>
        <v>0</v>
      </c>
      <c r="XCC7" s="62">
        <f>'Hist. country inflation'!XDV256/100</f>
        <v>0</v>
      </c>
      <c r="XCD7" s="62">
        <f>'Hist. country inflation'!XDW256/100</f>
        <v>0</v>
      </c>
      <c r="XCE7" s="62">
        <f>'Hist. country inflation'!XDX256/100</f>
        <v>0</v>
      </c>
      <c r="XCF7" s="62">
        <f>'Hist. country inflation'!XDY256/100</f>
        <v>0</v>
      </c>
      <c r="XCG7" s="62">
        <f>'Hist. country inflation'!XDZ256/100</f>
        <v>0</v>
      </c>
      <c r="XCH7" s="62">
        <f>'Hist. country inflation'!XEA256/100</f>
        <v>0</v>
      </c>
      <c r="XCI7" s="62">
        <f>'Hist. country inflation'!XEB256/100</f>
        <v>0</v>
      </c>
      <c r="XCJ7" s="62">
        <f>'Hist. country inflation'!XEC256/100</f>
        <v>0</v>
      </c>
      <c r="XCK7" s="62">
        <f>'Hist. country inflation'!XED256/100</f>
        <v>0</v>
      </c>
      <c r="XCL7" s="62">
        <f>'Hist. country inflation'!XEE256/100</f>
        <v>0</v>
      </c>
      <c r="XCM7" s="62">
        <f>'Hist. country inflation'!XEF256/100</f>
        <v>0</v>
      </c>
      <c r="XCN7" s="62">
        <f>'Hist. country inflation'!XEG256/100</f>
        <v>0</v>
      </c>
      <c r="XCO7" s="62">
        <f>'Hist. country inflation'!XEH256/100</f>
        <v>0</v>
      </c>
      <c r="XCP7" s="62">
        <f>'Hist. country inflation'!XEI256/100</f>
        <v>0</v>
      </c>
      <c r="XCQ7" s="62">
        <f>'Hist. country inflation'!XEJ256/100</f>
        <v>0</v>
      </c>
      <c r="XCR7" s="62">
        <f>'Hist. country inflation'!XEK256/100</f>
        <v>0</v>
      </c>
      <c r="XCS7" s="62">
        <f>'Hist. country inflation'!XEL256/100</f>
        <v>0</v>
      </c>
      <c r="XCT7" s="62">
        <f>'Hist. country inflation'!XEM256/100</f>
        <v>0</v>
      </c>
      <c r="XCU7" s="62">
        <f>'Hist. country inflation'!XEN256/100</f>
        <v>0</v>
      </c>
      <c r="XCV7" s="62">
        <f>'Hist. country inflation'!XEO256/100</f>
        <v>0</v>
      </c>
      <c r="XCW7" s="62">
        <f>'Hist. country inflation'!XEP256/100</f>
        <v>0</v>
      </c>
      <c r="XCX7" s="62">
        <f>'Hist. country inflation'!XEQ256/100</f>
        <v>0</v>
      </c>
      <c r="XCY7" s="62">
        <f>'Hist. country inflation'!XER256/100</f>
        <v>0</v>
      </c>
      <c r="XCZ7" s="62">
        <f>'Hist. country inflation'!XES256/100</f>
        <v>0</v>
      </c>
      <c r="XDA7" s="62">
        <f>'Hist. country inflation'!XET256/100</f>
        <v>0</v>
      </c>
      <c r="XDB7" s="62">
        <f>'Hist. country inflation'!XEU256/100</f>
        <v>0</v>
      </c>
      <c r="XDC7" s="62">
        <f>'Hist. country inflation'!XEV256/100</f>
        <v>0</v>
      </c>
      <c r="XDD7" s="62">
        <f>'Hist. country inflation'!XEW256/100</f>
        <v>0</v>
      </c>
      <c r="XDE7" s="62">
        <f>'Hist. country inflation'!XEX256/100</f>
        <v>0</v>
      </c>
      <c r="XDF7" s="62">
        <f>'Hist. country inflation'!XEY256/100</f>
        <v>0</v>
      </c>
      <c r="XDG7" s="62">
        <f>'Hist. country inflation'!XEZ256/100</f>
        <v>0</v>
      </c>
      <c r="XDH7" s="62">
        <f>'Hist. country inflation'!XFA256/100</f>
        <v>0</v>
      </c>
      <c r="XDI7" s="62">
        <f>'Hist. country inflation'!XFB256/100</f>
        <v>0</v>
      </c>
      <c r="XDJ7" s="62">
        <f>'Hist. country inflation'!XFC256/100</f>
        <v>0</v>
      </c>
      <c r="XDK7" s="62">
        <f>'Hist. country inflation'!XFD256/100</f>
        <v>0</v>
      </c>
      <c r="XDL7" s="62" t="e">
        <f>'Hist. country inflation'!#REF!/100</f>
        <v>#REF!</v>
      </c>
      <c r="XDM7" s="62" t="e">
        <f>'Hist. country inflation'!#REF!/100</f>
        <v>#REF!</v>
      </c>
      <c r="XDN7" s="62" t="e">
        <f>'Hist. country inflation'!#REF!/100</f>
        <v>#REF!</v>
      </c>
      <c r="XDO7" s="62" t="e">
        <f>'Hist. country inflation'!#REF!/100</f>
        <v>#REF!</v>
      </c>
      <c r="XDP7" s="62" t="e">
        <f>'Hist. country inflation'!#REF!/100</f>
        <v>#REF!</v>
      </c>
      <c r="XDQ7" s="62" t="e">
        <f>'Hist. country inflation'!#REF!/100</f>
        <v>#REF!</v>
      </c>
      <c r="XDR7" s="62" t="e">
        <f>'Hist. country inflation'!#REF!/100</f>
        <v>#REF!</v>
      </c>
      <c r="XDS7" s="62" t="e">
        <f>'Hist. country inflation'!#REF!/100</f>
        <v>#REF!</v>
      </c>
      <c r="XDT7" s="62" t="e">
        <f>'Hist. country inflation'!#REF!/100</f>
        <v>#REF!</v>
      </c>
      <c r="XDU7" s="62" t="e">
        <f>'Hist. country inflation'!#REF!/100</f>
        <v>#REF!</v>
      </c>
      <c r="XDV7" s="62" t="e">
        <f>'Hist. country inflation'!#REF!/100</f>
        <v>#REF!</v>
      </c>
      <c r="XDW7" s="62" t="e">
        <f>'Hist. country inflation'!#REF!/100</f>
        <v>#REF!</v>
      </c>
      <c r="XDX7" s="62" t="e">
        <f>'Hist. country inflation'!#REF!/100</f>
        <v>#REF!</v>
      </c>
      <c r="XDY7" s="62" t="e">
        <f>'Hist. country inflation'!#REF!/100</f>
        <v>#REF!</v>
      </c>
      <c r="XDZ7" s="62" t="e">
        <f>'Hist. country inflation'!#REF!/100</f>
        <v>#REF!</v>
      </c>
      <c r="XEA7" s="62" t="e">
        <f>'Hist. country inflation'!#REF!/100</f>
        <v>#REF!</v>
      </c>
      <c r="XEB7" s="62" t="e">
        <f>'Hist. country inflation'!#REF!/100</f>
        <v>#REF!</v>
      </c>
      <c r="XEC7" s="62" t="e">
        <f>'Hist. country inflation'!#REF!/100</f>
        <v>#REF!</v>
      </c>
      <c r="XED7" s="62" t="e">
        <f>'Hist. country inflation'!#REF!/100</f>
        <v>#REF!</v>
      </c>
      <c r="XEE7" s="62" t="e">
        <f>'Hist. country inflation'!#REF!/100</f>
        <v>#REF!</v>
      </c>
      <c r="XEF7" s="62" t="e">
        <f>'Hist. country inflation'!#REF!/100</f>
        <v>#REF!</v>
      </c>
      <c r="XEG7" s="62" t="e">
        <f>'Hist. country inflation'!#REF!/100</f>
        <v>#REF!</v>
      </c>
      <c r="XEH7" s="62" t="e">
        <f>'Hist. country inflation'!#REF!/100</f>
        <v>#REF!</v>
      </c>
      <c r="XEI7" s="62" t="e">
        <f>'Hist. country inflation'!#REF!/100</f>
        <v>#REF!</v>
      </c>
      <c r="XEJ7" s="62" t="e">
        <f>'Hist. country inflation'!#REF!/100</f>
        <v>#REF!</v>
      </c>
      <c r="XEK7" s="62" t="e">
        <f>'Hist. country inflation'!#REF!/100</f>
        <v>#REF!</v>
      </c>
      <c r="XEL7" s="62" t="e">
        <f>'Hist. country inflation'!#REF!/100</f>
        <v>#REF!</v>
      </c>
      <c r="XEM7" s="62" t="e">
        <f>'Hist. country inflation'!#REF!/100</f>
        <v>#REF!</v>
      </c>
      <c r="XEN7" s="62" t="e">
        <f>'Hist. country inflation'!#REF!/100</f>
        <v>#REF!</v>
      </c>
      <c r="XEO7" s="62" t="e">
        <f>'Hist. country inflation'!#REF!/100</f>
        <v>#REF!</v>
      </c>
      <c r="XEP7" s="62" t="e">
        <f>'Hist. country inflation'!#REF!/100</f>
        <v>#REF!</v>
      </c>
      <c r="XEQ7" s="62" t="e">
        <f>'Hist. country inflation'!#REF!/100</f>
        <v>#REF!</v>
      </c>
      <c r="XER7" s="62" t="e">
        <f>'Hist. country inflation'!#REF!/100</f>
        <v>#REF!</v>
      </c>
      <c r="XES7" s="62" t="e">
        <f>'Hist. country inflation'!#REF!/100</f>
        <v>#REF!</v>
      </c>
      <c r="XET7" s="62" t="e">
        <f>'Hist. country inflation'!#REF!/100</f>
        <v>#REF!</v>
      </c>
      <c r="XEU7" s="62" t="e">
        <f>'Hist. country inflation'!#REF!/100</f>
        <v>#REF!</v>
      </c>
      <c r="XEV7" s="62" t="e">
        <f>'Hist. country inflation'!#REF!/100</f>
        <v>#REF!</v>
      </c>
      <c r="XEW7" s="62" t="e">
        <f>'Hist. country inflation'!#REF!/100</f>
        <v>#REF!</v>
      </c>
      <c r="XEX7" s="62" t="e">
        <f>'Hist. country inflation'!#REF!/100</f>
        <v>#REF!</v>
      </c>
      <c r="XEY7" s="62" t="e">
        <f>'Hist. country inflation'!#REF!/100</f>
        <v>#REF!</v>
      </c>
      <c r="XEZ7" s="62" t="e">
        <f>'Hist. country inflation'!#REF!/100</f>
        <v>#REF!</v>
      </c>
      <c r="XFA7" s="62" t="e">
        <f>'Hist. country inflation'!#REF!/100</f>
        <v>#REF!</v>
      </c>
      <c r="XFB7" s="62" t="e">
        <f>'Hist. country inflation'!#REF!/100</f>
        <v>#REF!</v>
      </c>
    </row>
    <row r="8" spans="1:16382" s="62" customFormat="1" x14ac:dyDescent="0.2">
      <c r="A8" s="24"/>
      <c r="B8" s="6"/>
      <c r="C8" s="7"/>
      <c r="D8" s="8"/>
      <c r="E8" s="9" t="s">
        <v>1250</v>
      </c>
      <c r="F8" s="24"/>
      <c r="G8" s="25"/>
      <c r="H8" t="s">
        <v>1102</v>
      </c>
      <c r="I8" s="4"/>
      <c r="J8" s="24"/>
      <c r="K8" s="24"/>
      <c r="L8" s="27"/>
      <c r="M8" s="27"/>
      <c r="N8" s="27"/>
      <c r="O8" s="27"/>
      <c r="P8" s="27"/>
      <c r="Q8" s="27"/>
      <c r="R8" s="27"/>
      <c r="S8" s="27"/>
      <c r="T8" s="27"/>
      <c r="U8" s="27"/>
      <c r="V8" s="27"/>
      <c r="W8" s="27"/>
      <c r="X8" s="27">
        <v>2.9000000000000001E-2</v>
      </c>
      <c r="Y8" s="27">
        <v>2.7E-2</v>
      </c>
      <c r="Z8" s="31"/>
    </row>
    <row r="9" spans="1:16382" s="62" customFormat="1" x14ac:dyDescent="0.2">
      <c r="A9" s="24"/>
      <c r="B9" s="6"/>
      <c r="C9" s="7"/>
      <c r="D9" s="8"/>
      <c r="E9" s="9" t="s">
        <v>1101</v>
      </c>
      <c r="F9" s="24"/>
      <c r="G9" s="25"/>
      <c r="H9"/>
      <c r="I9" s="4" t="s">
        <v>1103</v>
      </c>
      <c r="J9" s="24"/>
      <c r="K9" s="24"/>
      <c r="L9" s="31">
        <f t="shared" ref="L9:Y9" si="0">MAX(L7,L8)</f>
        <v>2.0693372652606658E-2</v>
      </c>
      <c r="M9" s="31">
        <f t="shared" si="0"/>
        <v>1.4648326556271669E-2</v>
      </c>
      <c r="N9" s="31">
        <f t="shared" si="0"/>
        <v>1.6222229774081741E-2</v>
      </c>
      <c r="O9" s="31">
        <f t="shared" si="0"/>
        <v>1.1862713555245059E-3</v>
      </c>
      <c r="P9" s="31">
        <f t="shared" si="0"/>
        <v>1.2615832057053579E-2</v>
      </c>
      <c r="Q9" s="31">
        <f t="shared" si="0"/>
        <v>2.1301100036596118E-2</v>
      </c>
      <c r="R9" s="31">
        <f t="shared" si="0"/>
        <v>2.442583296928166E-2</v>
      </c>
      <c r="S9" s="31">
        <f t="shared" si="0"/>
        <v>1.8122100752602052E-2</v>
      </c>
      <c r="T9" s="31">
        <f t="shared" si="0"/>
        <v>1.2335843963062929E-2</v>
      </c>
      <c r="U9" s="31">
        <f t="shared" si="0"/>
        <v>4.6978588636374212E-2</v>
      </c>
      <c r="V9" s="31">
        <f t="shared" si="0"/>
        <v>8.00279982052121E-2</v>
      </c>
      <c r="W9" s="31">
        <f t="shared" si="0"/>
        <v>4.1163383837448782E-2</v>
      </c>
      <c r="X9" s="31">
        <f t="shared" si="0"/>
        <v>2.9495252048520729E-2</v>
      </c>
      <c r="Y9" s="31">
        <f t="shared" si="0"/>
        <v>2.7E-2</v>
      </c>
      <c r="Z9" s="31"/>
    </row>
    <row r="10" spans="1:16382" s="62" customFormat="1" x14ac:dyDescent="0.2">
      <c r="A10" s="24"/>
      <c r="B10" s="6"/>
      <c r="C10" s="7"/>
      <c r="D10" s="8"/>
      <c r="E10" s="9" t="s">
        <v>1109</v>
      </c>
      <c r="F10" s="24"/>
      <c r="G10" s="25"/>
      <c r="H10"/>
      <c r="I10" s="4"/>
      <c r="J10" s="24"/>
      <c r="L10" s="31">
        <f>(1+L9)*(1+M10) -1</f>
        <v>0.39454963749458249</v>
      </c>
      <c r="M10" s="31">
        <f t="shared" ref="M10:V10" si="1">(1+M9)*(1+N10) -1</f>
        <v>0.3662767632853221</v>
      </c>
      <c r="N10" s="31">
        <f t="shared" si="1"/>
        <v>0.34655202943317476</v>
      </c>
      <c r="O10" s="31">
        <f t="shared" si="1"/>
        <v>0.32505665589752875</v>
      </c>
      <c r="P10" s="31">
        <f t="shared" si="1"/>
        <v>0.32348664160517338</v>
      </c>
      <c r="Q10" s="31">
        <f t="shared" si="1"/>
        <v>0.30699777714971033</v>
      </c>
      <c r="R10" s="31">
        <f t="shared" si="1"/>
        <v>0.27973795103410426</v>
      </c>
      <c r="S10" s="31">
        <f t="shared" si="1"/>
        <v>0.24922459962260479</v>
      </c>
      <c r="T10" s="31">
        <f t="shared" si="1"/>
        <v>0.22698898167436932</v>
      </c>
      <c r="U10" s="31">
        <f t="shared" si="1"/>
        <v>0.21203747648704052</v>
      </c>
      <c r="V10" s="31">
        <f t="shared" si="1"/>
        <v>0.15765259160232237</v>
      </c>
      <c r="W10" s="31">
        <f>(1+W9)*(1+X10) -1</f>
        <v>7.1872760267425173E-2</v>
      </c>
      <c r="X10" s="31">
        <f>(1+X9)*(1+Y10) -1</f>
        <v>2.949525204852077E-2</v>
      </c>
      <c r="Y10" s="31">
        <v>0</v>
      </c>
      <c r="Z10" s="31">
        <f>1/(1+Y9) -1</f>
        <v>-2.6290165530671761E-2</v>
      </c>
    </row>
    <row r="11" spans="1:16382" x14ac:dyDescent="0.2">
      <c r="A11" s="24"/>
      <c r="E11" s="24"/>
      <c r="F11" s="24"/>
      <c r="G11" s="25"/>
      <c r="J11" s="24"/>
      <c r="K11" s="24"/>
    </row>
    <row r="12" spans="1:16382" x14ac:dyDescent="0.2">
      <c r="A12" s="24"/>
      <c r="B12" s="6" t="s">
        <v>1355</v>
      </c>
      <c r="E12" s="24"/>
      <c r="F12" s="24"/>
      <c r="G12" s="25"/>
      <c r="J12" s="24"/>
      <c r="K12" s="24"/>
    </row>
    <row r="13" spans="1:16382" x14ac:dyDescent="0.2">
      <c r="J13" s="38"/>
      <c r="K13" s="38"/>
      <c r="L13" s="38"/>
      <c r="M13" s="38"/>
      <c r="N13" s="38"/>
      <c r="O13" s="38"/>
      <c r="P13" s="38"/>
      <c r="Q13" s="38"/>
      <c r="R13" s="38"/>
      <c r="S13" s="38"/>
      <c r="T13" s="38"/>
      <c r="U13" s="38"/>
      <c r="V13" s="38"/>
      <c r="W13" s="38"/>
      <c r="X13" s="38"/>
      <c r="Y13" s="38"/>
      <c r="Z13" s="38"/>
    </row>
    <row r="14" spans="1:16382" x14ac:dyDescent="0.2">
      <c r="D14" s="8" t="s">
        <v>393</v>
      </c>
      <c r="J14" s="38"/>
      <c r="K14" s="38"/>
      <c r="L14" s="38"/>
      <c r="M14" s="38"/>
      <c r="N14" s="38"/>
      <c r="O14" s="38"/>
      <c r="P14" s="38"/>
      <c r="Q14" s="38"/>
      <c r="R14" s="38"/>
      <c r="S14" s="38"/>
      <c r="T14" s="38"/>
      <c r="U14" s="38"/>
      <c r="V14" s="38"/>
      <c r="W14" s="38"/>
      <c r="X14" s="38"/>
      <c r="Y14" s="38"/>
      <c r="Z14" s="38"/>
    </row>
    <row r="15" spans="1:16382" x14ac:dyDescent="0.2">
      <c r="A15" s="24"/>
      <c r="E15" t="s">
        <v>22</v>
      </c>
      <c r="F15" s="39">
        <f>AVERAGE('Cobalt Prices'!$G$10:$G$1054)</f>
        <v>39380.231193910397</v>
      </c>
      <c r="G15" s="10" t="s">
        <v>41</v>
      </c>
      <c r="H15" s="1"/>
      <c r="I15" s="73"/>
      <c r="J15" s="39"/>
      <c r="K15" s="39"/>
      <c r="L15" s="38"/>
      <c r="M15" s="38"/>
      <c r="N15" s="38"/>
      <c r="O15" s="38"/>
      <c r="P15" s="38"/>
      <c r="Q15" s="38"/>
      <c r="R15" s="38"/>
      <c r="S15" s="38"/>
      <c r="T15" s="38"/>
      <c r="U15" s="38"/>
      <c r="V15" s="38"/>
      <c r="W15" s="38"/>
      <c r="X15" s="38"/>
      <c r="Y15" s="38"/>
      <c r="Z15" s="38"/>
    </row>
    <row r="16" spans="1:16382" x14ac:dyDescent="0.2">
      <c r="E16" t="s">
        <v>24</v>
      </c>
      <c r="F16" s="39">
        <f>AVERAGE('Nickel Prices'!$G$10:$G$1054)</f>
        <v>19638.739766273808</v>
      </c>
      <c r="G16" s="10" t="s">
        <v>41</v>
      </c>
      <c r="J16" s="38"/>
      <c r="K16" s="38"/>
      <c r="L16" s="38"/>
      <c r="M16" s="38"/>
      <c r="N16" s="38"/>
      <c r="O16" s="38"/>
      <c r="P16" s="38"/>
      <c r="Q16" s="38"/>
      <c r="R16" s="38"/>
      <c r="S16" s="38"/>
      <c r="T16" s="38"/>
      <c r="U16" s="38"/>
      <c r="V16" s="38"/>
      <c r="W16" s="38"/>
      <c r="X16" s="38"/>
      <c r="Y16" s="38"/>
      <c r="Z16" s="38"/>
    </row>
    <row r="17" spans="1:16384" x14ac:dyDescent="0.2">
      <c r="E17" t="s">
        <v>19</v>
      </c>
      <c r="F17" s="39">
        <f>AVERAGE('Copper Prices'!$H$10:$H$1054)</f>
        <v>9812.8683263003513</v>
      </c>
      <c r="G17" s="10" t="s">
        <v>41</v>
      </c>
      <c r="J17" s="38"/>
      <c r="K17" s="38"/>
      <c r="L17" s="38"/>
      <c r="M17" s="38"/>
      <c r="N17" s="38"/>
      <c r="O17" s="38"/>
      <c r="P17" s="38"/>
      <c r="Q17" s="38"/>
      <c r="R17" s="38"/>
      <c r="S17" s="38"/>
      <c r="T17" s="38"/>
      <c r="U17" s="38"/>
      <c r="V17" s="38"/>
      <c r="W17" s="38"/>
      <c r="X17" s="38"/>
      <c r="Y17" s="38"/>
      <c r="Z17" s="38"/>
    </row>
    <row r="18" spans="1:16384" x14ac:dyDescent="0.2">
      <c r="B18" s="35"/>
      <c r="C18" s="36"/>
      <c r="D18" s="37"/>
      <c r="E18"/>
      <c r="F18" s="85"/>
      <c r="J18" s="38"/>
      <c r="K18" s="38"/>
      <c r="L18" s="52"/>
      <c r="M18" s="52"/>
      <c r="N18" s="52"/>
      <c r="O18" s="52"/>
      <c r="P18" s="52"/>
      <c r="Q18" s="52"/>
      <c r="R18" s="52"/>
      <c r="S18" s="52"/>
      <c r="T18" s="52"/>
      <c r="U18" s="52"/>
      <c r="V18" s="52"/>
      <c r="W18" s="52"/>
      <c r="X18" s="52"/>
      <c r="Y18" s="52"/>
      <c r="Z18" s="52"/>
    </row>
    <row r="19" spans="1:16384" x14ac:dyDescent="0.2">
      <c r="D19" s="8" t="s">
        <v>394</v>
      </c>
      <c r="J19" s="38"/>
      <c r="K19" s="38"/>
      <c r="L19" s="38"/>
      <c r="M19" s="38"/>
      <c r="N19" s="38"/>
      <c r="O19" s="38"/>
      <c r="P19" s="38"/>
      <c r="Q19" s="38"/>
      <c r="R19" s="38"/>
      <c r="S19" s="38"/>
      <c r="T19" s="38"/>
      <c r="U19" s="38"/>
      <c r="V19" s="38"/>
      <c r="W19" s="38"/>
      <c r="X19" s="38"/>
      <c r="Y19" s="38"/>
      <c r="Z19" s="38"/>
    </row>
    <row r="20" spans="1:16384" s="38" customFormat="1" x14ac:dyDescent="0.2">
      <c r="A20" s="9"/>
      <c r="B20" s="6"/>
      <c r="C20" s="7"/>
      <c r="D20" s="8"/>
      <c r="E20" t="s">
        <v>22</v>
      </c>
      <c r="F20" s="39">
        <f>MEDIAN('Cobalt Prices'!$G$10:$G$1054)</f>
        <v>35346.076142578611</v>
      </c>
      <c r="G20" s="10" t="s">
        <v>41</v>
      </c>
      <c r="H20"/>
      <c r="I20" s="4"/>
      <c r="AA20" s="38" t="e">
        <f>AVERAGEIFS('Cobalt Prices'!$G$10:$G$4229,'Cobalt Prices'!$E$10:$E$4229,AA$4)</f>
        <v>#DIV/0!</v>
      </c>
      <c r="AB20" s="38" t="e">
        <f>AVERAGEIFS('Cobalt Prices'!$G$10:$G$4229,'Cobalt Prices'!$E$10:$E$4229,AB$4)</f>
        <v>#DIV/0!</v>
      </c>
      <c r="AC20" s="38" t="e">
        <f>AVERAGEIFS('Cobalt Prices'!$G$10:$G$4229,'Cobalt Prices'!$E$10:$E$4229,AC$4)</f>
        <v>#DIV/0!</v>
      </c>
      <c r="AD20" s="38" t="e">
        <f>AVERAGEIFS('Cobalt Prices'!$G$10:$G$4229,'Cobalt Prices'!$E$10:$E$4229,AD$4)</f>
        <v>#DIV/0!</v>
      </c>
      <c r="AE20" s="38" t="e">
        <f>AVERAGEIFS('Cobalt Prices'!$G$10:$G$4229,'Cobalt Prices'!$E$10:$E$4229,AE$4)</f>
        <v>#DIV/0!</v>
      </c>
      <c r="AF20" s="38" t="e">
        <f>AVERAGEIFS('Cobalt Prices'!$G$10:$G$4229,'Cobalt Prices'!$E$10:$E$4229,AF$4)</f>
        <v>#DIV/0!</v>
      </c>
      <c r="AG20" s="38" t="e">
        <f>AVERAGEIFS('Cobalt Prices'!$G$10:$G$4229,'Cobalt Prices'!$E$10:$E$4229,AG$4)</f>
        <v>#DIV/0!</v>
      </c>
      <c r="AH20" s="38" t="e">
        <f>AVERAGEIFS('Cobalt Prices'!$G$10:$G$4229,'Cobalt Prices'!$E$10:$E$4229,AH$4)</f>
        <v>#DIV/0!</v>
      </c>
      <c r="AI20" s="38" t="e">
        <f>AVERAGEIFS('Cobalt Prices'!$G$10:$G$4229,'Cobalt Prices'!$E$10:$E$4229,AI$4)</f>
        <v>#DIV/0!</v>
      </c>
      <c r="AJ20" s="38" t="e">
        <f>AVERAGEIFS('Cobalt Prices'!$G$10:$G$4229,'Cobalt Prices'!$E$10:$E$4229,AJ$4)</f>
        <v>#DIV/0!</v>
      </c>
      <c r="AK20" s="38" t="e">
        <f>AVERAGEIFS('Cobalt Prices'!$G$10:$G$4229,'Cobalt Prices'!$E$10:$E$4229,AK$4)</f>
        <v>#DIV/0!</v>
      </c>
      <c r="AL20" s="38" t="e">
        <f>AVERAGEIFS('Cobalt Prices'!$G$10:$G$4229,'Cobalt Prices'!$E$10:$E$4229,AL$4)</f>
        <v>#DIV/0!</v>
      </c>
      <c r="AM20" s="38" t="e">
        <f>AVERAGEIFS('Cobalt Prices'!$G$10:$G$4229,'Cobalt Prices'!$E$10:$E$4229,AM$4)</f>
        <v>#DIV/0!</v>
      </c>
      <c r="AN20" s="38" t="e">
        <f>AVERAGEIFS('Cobalt Prices'!$G$10:$G$4229,'Cobalt Prices'!$E$10:$E$4229,AN$4)</f>
        <v>#DIV/0!</v>
      </c>
      <c r="AO20" s="38" t="e">
        <f>AVERAGEIFS('Cobalt Prices'!$G$10:$G$4229,'Cobalt Prices'!$E$10:$E$4229,AO$4)</f>
        <v>#DIV/0!</v>
      </c>
      <c r="AP20" s="38" t="e">
        <f>AVERAGEIFS('Cobalt Prices'!$G$10:$G$4229,'Cobalt Prices'!$E$10:$E$4229,AP$4)</f>
        <v>#DIV/0!</v>
      </c>
      <c r="AQ20" s="38" t="e">
        <f>AVERAGEIFS('Cobalt Prices'!$G$10:$G$4229,'Cobalt Prices'!$E$10:$E$4229,AQ$4)</f>
        <v>#DIV/0!</v>
      </c>
      <c r="AR20" s="38" t="e">
        <f>AVERAGEIFS('Cobalt Prices'!$G$10:$G$4229,'Cobalt Prices'!$E$10:$E$4229,AR$4)</f>
        <v>#DIV/0!</v>
      </c>
      <c r="AS20" s="38" t="e">
        <f>AVERAGEIFS('Cobalt Prices'!$G$10:$G$4229,'Cobalt Prices'!$E$10:$E$4229,AS$4)</f>
        <v>#DIV/0!</v>
      </c>
      <c r="AT20" s="38" t="e">
        <f>AVERAGEIFS('Cobalt Prices'!$G$10:$G$4229,'Cobalt Prices'!$E$10:$E$4229,AT$4)</f>
        <v>#DIV/0!</v>
      </c>
      <c r="AU20" s="38" t="e">
        <f>AVERAGEIFS('Cobalt Prices'!$G$10:$G$4229,'Cobalt Prices'!$E$10:$E$4229,AU$4)</f>
        <v>#DIV/0!</v>
      </c>
      <c r="AV20" s="38" t="e">
        <f>AVERAGEIFS('Cobalt Prices'!$G$10:$G$4229,'Cobalt Prices'!$E$10:$E$4229,AV$4)</f>
        <v>#DIV/0!</v>
      </c>
      <c r="AW20" s="38" t="e">
        <f>AVERAGEIFS('Cobalt Prices'!$G$10:$G$4229,'Cobalt Prices'!$E$10:$E$4229,AW$4)</f>
        <v>#DIV/0!</v>
      </c>
      <c r="AX20" s="38" t="e">
        <f>AVERAGEIFS('Cobalt Prices'!$G$10:$G$4229,'Cobalt Prices'!$E$10:$E$4229,AX$4)</f>
        <v>#DIV/0!</v>
      </c>
      <c r="AY20" s="38" t="e">
        <f>AVERAGEIFS('Cobalt Prices'!$G$10:$G$4229,'Cobalt Prices'!$E$10:$E$4229,AY$4)</f>
        <v>#DIV/0!</v>
      </c>
      <c r="AZ20" s="38" t="e">
        <f>AVERAGEIFS('Cobalt Prices'!$G$10:$G$4229,'Cobalt Prices'!$E$10:$E$4229,AZ$4)</f>
        <v>#DIV/0!</v>
      </c>
      <c r="BA20" s="38" t="e">
        <f>AVERAGEIFS('Cobalt Prices'!$G$10:$G$4229,'Cobalt Prices'!$E$10:$E$4229,BA$4)</f>
        <v>#DIV/0!</v>
      </c>
      <c r="BB20" s="38" t="e">
        <f>AVERAGEIFS('Cobalt Prices'!$G$10:$G$4229,'Cobalt Prices'!$E$10:$E$4229,BB$4)</f>
        <v>#DIV/0!</v>
      </c>
      <c r="BC20" s="38" t="e">
        <f>AVERAGEIFS('Cobalt Prices'!$G$10:$G$4229,'Cobalt Prices'!$E$10:$E$4229,BC$4)</f>
        <v>#DIV/0!</v>
      </c>
      <c r="BD20" s="38" t="e">
        <f>AVERAGEIFS('Cobalt Prices'!$G$10:$G$4229,'Cobalt Prices'!$E$10:$E$4229,BD$4)</f>
        <v>#DIV/0!</v>
      </c>
      <c r="BE20" s="38" t="e">
        <f>AVERAGEIFS('Cobalt Prices'!$G$10:$G$4229,'Cobalt Prices'!$E$10:$E$4229,BE$4)</f>
        <v>#DIV/0!</v>
      </c>
      <c r="BF20" s="38" t="e">
        <f>AVERAGEIFS('Cobalt Prices'!$G$10:$G$4229,'Cobalt Prices'!$E$10:$E$4229,BF$4)</f>
        <v>#DIV/0!</v>
      </c>
      <c r="BG20" s="38" t="e">
        <f>AVERAGEIFS('Cobalt Prices'!$G$10:$G$4229,'Cobalt Prices'!$E$10:$E$4229,BG$4)</f>
        <v>#DIV/0!</v>
      </c>
      <c r="BH20" s="38" t="e">
        <f>AVERAGEIFS('Cobalt Prices'!$G$10:$G$4229,'Cobalt Prices'!$E$10:$E$4229,BH$4)</f>
        <v>#DIV/0!</v>
      </c>
      <c r="BI20" s="38" t="e">
        <f>AVERAGEIFS('Cobalt Prices'!$G$10:$G$4229,'Cobalt Prices'!$E$10:$E$4229,BI$4)</f>
        <v>#DIV/0!</v>
      </c>
      <c r="BJ20" s="38" t="e">
        <f>AVERAGEIFS('Cobalt Prices'!$G$10:$G$4229,'Cobalt Prices'!$E$10:$E$4229,BJ$4)</f>
        <v>#DIV/0!</v>
      </c>
      <c r="BK20" s="38" t="e">
        <f>AVERAGEIFS('Cobalt Prices'!$G$10:$G$4229,'Cobalt Prices'!$E$10:$E$4229,BK$4)</f>
        <v>#DIV/0!</v>
      </c>
      <c r="BL20" s="38" t="e">
        <f>AVERAGEIFS('Cobalt Prices'!$G$10:$G$4229,'Cobalt Prices'!$E$10:$E$4229,BL$4)</f>
        <v>#DIV/0!</v>
      </c>
      <c r="BM20" s="38" t="e">
        <f>AVERAGEIFS('Cobalt Prices'!$G$10:$G$4229,'Cobalt Prices'!$E$10:$E$4229,BM$4)</f>
        <v>#DIV/0!</v>
      </c>
      <c r="BN20" s="38" t="e">
        <f>AVERAGEIFS('Cobalt Prices'!$G$10:$G$4229,'Cobalt Prices'!$E$10:$E$4229,BN$4)</f>
        <v>#DIV/0!</v>
      </c>
      <c r="BO20" s="38" t="e">
        <f>AVERAGEIFS('Cobalt Prices'!$G$10:$G$4229,'Cobalt Prices'!$E$10:$E$4229,BO$4)</f>
        <v>#DIV/0!</v>
      </c>
      <c r="BP20" s="38" t="e">
        <f>AVERAGEIFS('Cobalt Prices'!$G$10:$G$4229,'Cobalt Prices'!$E$10:$E$4229,BP$4)</f>
        <v>#DIV/0!</v>
      </c>
      <c r="BQ20" s="38" t="e">
        <f>AVERAGEIFS('Cobalt Prices'!$G$10:$G$4229,'Cobalt Prices'!$E$10:$E$4229,BQ$4)</f>
        <v>#DIV/0!</v>
      </c>
      <c r="BR20" s="38" t="e">
        <f>AVERAGEIFS('Cobalt Prices'!$G$10:$G$4229,'Cobalt Prices'!$E$10:$E$4229,BR$4)</f>
        <v>#DIV/0!</v>
      </c>
      <c r="BS20" s="38" t="e">
        <f>AVERAGEIFS('Cobalt Prices'!$G$10:$G$4229,'Cobalt Prices'!$E$10:$E$4229,BS$4)</f>
        <v>#DIV/0!</v>
      </c>
      <c r="BT20" s="38" t="e">
        <f>AVERAGEIFS('Cobalt Prices'!$G$10:$G$4229,'Cobalt Prices'!$E$10:$E$4229,BT$4)</f>
        <v>#DIV/0!</v>
      </c>
      <c r="BU20" s="38" t="e">
        <f>AVERAGEIFS('Cobalt Prices'!$G$10:$G$4229,'Cobalt Prices'!$E$10:$E$4229,BU$4)</f>
        <v>#DIV/0!</v>
      </c>
      <c r="BV20" s="38" t="e">
        <f>AVERAGEIFS('Cobalt Prices'!$G$10:$G$4229,'Cobalt Prices'!$E$10:$E$4229,BV$4)</f>
        <v>#DIV/0!</v>
      </c>
      <c r="BW20" s="38" t="e">
        <f>AVERAGEIFS('Cobalt Prices'!$G$10:$G$4229,'Cobalt Prices'!$E$10:$E$4229,BW$4)</f>
        <v>#DIV/0!</v>
      </c>
      <c r="BX20" s="38" t="e">
        <f>AVERAGEIFS('Cobalt Prices'!$G$10:$G$4229,'Cobalt Prices'!$E$10:$E$4229,BX$4)</f>
        <v>#DIV/0!</v>
      </c>
      <c r="BY20" s="38" t="e">
        <f>AVERAGEIFS('Cobalt Prices'!$G$10:$G$4229,'Cobalt Prices'!$E$10:$E$4229,BY$4)</f>
        <v>#DIV/0!</v>
      </c>
      <c r="BZ20" s="38" t="e">
        <f>AVERAGEIFS('Cobalt Prices'!$G$10:$G$4229,'Cobalt Prices'!$E$10:$E$4229,BZ$4)</f>
        <v>#DIV/0!</v>
      </c>
      <c r="CA20" s="38" t="e">
        <f>AVERAGEIFS('Cobalt Prices'!$G$10:$G$4229,'Cobalt Prices'!$E$10:$E$4229,CA$4)</f>
        <v>#DIV/0!</v>
      </c>
      <c r="CB20" s="38" t="e">
        <f>AVERAGEIFS('Cobalt Prices'!$G$10:$G$4229,'Cobalt Prices'!$E$10:$E$4229,CB$4)</f>
        <v>#DIV/0!</v>
      </c>
      <c r="CC20" s="38" t="e">
        <f>AVERAGEIFS('Cobalt Prices'!$G$10:$G$4229,'Cobalt Prices'!$E$10:$E$4229,CC$4)</f>
        <v>#DIV/0!</v>
      </c>
      <c r="CD20" s="38" t="e">
        <f>AVERAGEIFS('Cobalt Prices'!$G$10:$G$4229,'Cobalt Prices'!$E$10:$E$4229,CD$4)</f>
        <v>#DIV/0!</v>
      </c>
      <c r="CE20" s="38" t="e">
        <f>AVERAGEIFS('Cobalt Prices'!$G$10:$G$4229,'Cobalt Prices'!$E$10:$E$4229,CE$4)</f>
        <v>#DIV/0!</v>
      </c>
      <c r="CF20" s="38" t="e">
        <f>AVERAGEIFS('Cobalt Prices'!$G$10:$G$4229,'Cobalt Prices'!$E$10:$E$4229,CF$4)</f>
        <v>#DIV/0!</v>
      </c>
      <c r="CG20" s="38" t="e">
        <f>AVERAGEIFS('Cobalt Prices'!$G$10:$G$4229,'Cobalt Prices'!$E$10:$E$4229,CG$4)</f>
        <v>#DIV/0!</v>
      </c>
      <c r="CH20" s="38" t="e">
        <f>AVERAGEIFS('Cobalt Prices'!$G$10:$G$4229,'Cobalt Prices'!$E$10:$E$4229,CH$4)</f>
        <v>#DIV/0!</v>
      </c>
      <c r="CI20" s="38" t="e">
        <f>AVERAGEIFS('Cobalt Prices'!$G$10:$G$4229,'Cobalt Prices'!$E$10:$E$4229,CI$4)</f>
        <v>#DIV/0!</v>
      </c>
      <c r="CJ20" s="38" t="e">
        <f>AVERAGEIFS('Cobalt Prices'!$G$10:$G$4229,'Cobalt Prices'!$E$10:$E$4229,CJ$4)</f>
        <v>#DIV/0!</v>
      </c>
      <c r="CK20" s="38" t="e">
        <f>AVERAGEIFS('Cobalt Prices'!$G$10:$G$4229,'Cobalt Prices'!$E$10:$E$4229,CK$4)</f>
        <v>#DIV/0!</v>
      </c>
      <c r="CL20" s="38" t="e">
        <f>AVERAGEIFS('Cobalt Prices'!$G$10:$G$4229,'Cobalt Prices'!$E$10:$E$4229,CL$4)</f>
        <v>#DIV/0!</v>
      </c>
      <c r="CM20" s="38" t="e">
        <f>AVERAGEIFS('Cobalt Prices'!$G$10:$G$4229,'Cobalt Prices'!$E$10:$E$4229,CM$4)</f>
        <v>#DIV/0!</v>
      </c>
      <c r="CN20" s="38" t="e">
        <f>AVERAGEIFS('Cobalt Prices'!$G$10:$G$4229,'Cobalt Prices'!$E$10:$E$4229,CN$4)</f>
        <v>#DIV/0!</v>
      </c>
      <c r="CO20" s="38" t="e">
        <f>AVERAGEIFS('Cobalt Prices'!$G$10:$G$4229,'Cobalt Prices'!$E$10:$E$4229,CO$4)</f>
        <v>#DIV/0!</v>
      </c>
      <c r="CP20" s="38" t="e">
        <f>AVERAGEIFS('Cobalt Prices'!$G$10:$G$4229,'Cobalt Prices'!$E$10:$E$4229,CP$4)</f>
        <v>#DIV/0!</v>
      </c>
      <c r="CQ20" s="38" t="e">
        <f>AVERAGEIFS('Cobalt Prices'!$G$10:$G$4229,'Cobalt Prices'!$E$10:$E$4229,CQ$4)</f>
        <v>#DIV/0!</v>
      </c>
      <c r="CR20" s="38" t="e">
        <f>AVERAGEIFS('Cobalt Prices'!$G$10:$G$4229,'Cobalt Prices'!$E$10:$E$4229,CR$4)</f>
        <v>#DIV/0!</v>
      </c>
      <c r="CS20" s="38" t="e">
        <f>AVERAGEIFS('Cobalt Prices'!$G$10:$G$4229,'Cobalt Prices'!$E$10:$E$4229,CS$4)</f>
        <v>#DIV/0!</v>
      </c>
      <c r="CT20" s="38" t="e">
        <f>AVERAGEIFS('Cobalt Prices'!$G$10:$G$4229,'Cobalt Prices'!$E$10:$E$4229,CT$4)</f>
        <v>#DIV/0!</v>
      </c>
      <c r="CU20" s="38" t="e">
        <f>AVERAGEIFS('Cobalt Prices'!$G$10:$G$4229,'Cobalt Prices'!$E$10:$E$4229,CU$4)</f>
        <v>#DIV/0!</v>
      </c>
      <c r="CV20" s="38" t="e">
        <f>AVERAGEIFS('Cobalt Prices'!$G$10:$G$4229,'Cobalt Prices'!$E$10:$E$4229,CV$4)</f>
        <v>#DIV/0!</v>
      </c>
      <c r="CW20" s="38" t="e">
        <f>AVERAGEIFS('Cobalt Prices'!$G$10:$G$4229,'Cobalt Prices'!$E$10:$E$4229,CW$4)</f>
        <v>#DIV/0!</v>
      </c>
      <c r="CX20" s="38" t="e">
        <f>AVERAGEIFS('Cobalt Prices'!$G$10:$G$4229,'Cobalt Prices'!$E$10:$E$4229,CX$4)</f>
        <v>#DIV/0!</v>
      </c>
      <c r="CY20" s="38" t="e">
        <f>AVERAGEIFS('Cobalt Prices'!$G$10:$G$4229,'Cobalt Prices'!$E$10:$E$4229,CY$4)</f>
        <v>#DIV/0!</v>
      </c>
      <c r="CZ20" s="38" t="e">
        <f>AVERAGEIFS('Cobalt Prices'!$G$10:$G$4229,'Cobalt Prices'!$E$10:$E$4229,CZ$4)</f>
        <v>#DIV/0!</v>
      </c>
      <c r="DA20" s="38" t="e">
        <f>AVERAGEIFS('Cobalt Prices'!$G$10:$G$4229,'Cobalt Prices'!$E$10:$E$4229,DA$4)</f>
        <v>#DIV/0!</v>
      </c>
      <c r="DB20" s="38" t="e">
        <f>AVERAGEIFS('Cobalt Prices'!$G$10:$G$4229,'Cobalt Prices'!$E$10:$E$4229,DB$4)</f>
        <v>#DIV/0!</v>
      </c>
      <c r="DC20" s="38" t="e">
        <f>AVERAGEIFS('Cobalt Prices'!$G$10:$G$4229,'Cobalt Prices'!$E$10:$E$4229,DC$4)</f>
        <v>#DIV/0!</v>
      </c>
      <c r="DD20" s="38" t="e">
        <f>AVERAGEIFS('Cobalt Prices'!$G$10:$G$4229,'Cobalt Prices'!$E$10:$E$4229,DD$4)</f>
        <v>#DIV/0!</v>
      </c>
      <c r="DE20" s="38" t="e">
        <f>AVERAGEIFS('Cobalt Prices'!$G$10:$G$4229,'Cobalt Prices'!$E$10:$E$4229,DE$4)</f>
        <v>#DIV/0!</v>
      </c>
      <c r="DF20" s="38" t="e">
        <f>AVERAGEIFS('Cobalt Prices'!$G$10:$G$4229,'Cobalt Prices'!$E$10:$E$4229,DF$4)</f>
        <v>#DIV/0!</v>
      </c>
      <c r="DG20" s="38" t="e">
        <f>AVERAGEIFS('Cobalt Prices'!$G$10:$G$4229,'Cobalt Prices'!$E$10:$E$4229,DG$4)</f>
        <v>#DIV/0!</v>
      </c>
      <c r="DH20" s="38" t="e">
        <f>AVERAGEIFS('Cobalt Prices'!$G$10:$G$4229,'Cobalt Prices'!$E$10:$E$4229,DH$4)</f>
        <v>#DIV/0!</v>
      </c>
      <c r="DI20" s="38" t="e">
        <f>AVERAGEIFS('Cobalt Prices'!$G$10:$G$4229,'Cobalt Prices'!$E$10:$E$4229,DI$4)</f>
        <v>#DIV/0!</v>
      </c>
      <c r="DJ20" s="38" t="e">
        <f>AVERAGEIFS('Cobalt Prices'!$G$10:$G$4229,'Cobalt Prices'!$E$10:$E$4229,DJ$4)</f>
        <v>#DIV/0!</v>
      </c>
      <c r="DK20" s="38" t="e">
        <f>AVERAGEIFS('Cobalt Prices'!$G$10:$G$4229,'Cobalt Prices'!$E$10:$E$4229,DK$4)</f>
        <v>#DIV/0!</v>
      </c>
      <c r="DL20" s="38" t="e">
        <f>AVERAGEIFS('Cobalt Prices'!$G$10:$G$4229,'Cobalt Prices'!$E$10:$E$4229,DL$4)</f>
        <v>#DIV/0!</v>
      </c>
      <c r="DM20" s="38" t="e">
        <f>AVERAGEIFS('Cobalt Prices'!$G$10:$G$4229,'Cobalt Prices'!$E$10:$E$4229,DM$4)</f>
        <v>#DIV/0!</v>
      </c>
      <c r="DN20" s="38" t="e">
        <f>AVERAGEIFS('Cobalt Prices'!$G$10:$G$4229,'Cobalt Prices'!$E$10:$E$4229,DN$4)</f>
        <v>#DIV/0!</v>
      </c>
      <c r="DO20" s="38" t="e">
        <f>AVERAGEIFS('Cobalt Prices'!$G$10:$G$4229,'Cobalt Prices'!$E$10:$E$4229,DO$4)</f>
        <v>#DIV/0!</v>
      </c>
      <c r="DP20" s="38" t="e">
        <f>AVERAGEIFS('Cobalt Prices'!$G$10:$G$4229,'Cobalt Prices'!$E$10:$E$4229,DP$4)</f>
        <v>#DIV/0!</v>
      </c>
      <c r="DQ20" s="38" t="e">
        <f>AVERAGEIFS('Cobalt Prices'!$G$10:$G$4229,'Cobalt Prices'!$E$10:$E$4229,DQ$4)</f>
        <v>#DIV/0!</v>
      </c>
      <c r="DR20" s="38" t="e">
        <f>AVERAGEIFS('Cobalt Prices'!$G$10:$G$4229,'Cobalt Prices'!$E$10:$E$4229,DR$4)</f>
        <v>#DIV/0!</v>
      </c>
      <c r="DS20" s="38" t="e">
        <f>AVERAGEIFS('Cobalt Prices'!$G$10:$G$4229,'Cobalt Prices'!$E$10:$E$4229,DS$4)</f>
        <v>#DIV/0!</v>
      </c>
      <c r="DT20" s="38" t="e">
        <f>AVERAGEIFS('Cobalt Prices'!$G$10:$G$4229,'Cobalt Prices'!$E$10:$E$4229,DT$4)</f>
        <v>#DIV/0!</v>
      </c>
      <c r="DU20" s="38" t="e">
        <f>AVERAGEIFS('Cobalt Prices'!$G$10:$G$4229,'Cobalt Prices'!$E$10:$E$4229,DU$4)</f>
        <v>#DIV/0!</v>
      </c>
      <c r="DV20" s="38" t="e">
        <f>AVERAGEIFS('Cobalt Prices'!$G$10:$G$4229,'Cobalt Prices'!$E$10:$E$4229,DV$4)</f>
        <v>#DIV/0!</v>
      </c>
      <c r="DW20" s="38" t="e">
        <f>AVERAGEIFS('Cobalt Prices'!$G$10:$G$4229,'Cobalt Prices'!$E$10:$E$4229,DW$4)</f>
        <v>#DIV/0!</v>
      </c>
      <c r="DX20" s="38" t="e">
        <f>AVERAGEIFS('Cobalt Prices'!$G$10:$G$4229,'Cobalt Prices'!$E$10:$E$4229,DX$4)</f>
        <v>#DIV/0!</v>
      </c>
      <c r="DY20" s="38" t="e">
        <f>AVERAGEIFS('Cobalt Prices'!$G$10:$G$4229,'Cobalt Prices'!$E$10:$E$4229,DY$4)</f>
        <v>#DIV/0!</v>
      </c>
      <c r="DZ20" s="38" t="e">
        <f>AVERAGEIFS('Cobalt Prices'!$G$10:$G$4229,'Cobalt Prices'!$E$10:$E$4229,DZ$4)</f>
        <v>#DIV/0!</v>
      </c>
      <c r="EA20" s="38" t="e">
        <f>AVERAGEIFS('Cobalt Prices'!$G$10:$G$4229,'Cobalt Prices'!$E$10:$E$4229,EA$4)</f>
        <v>#DIV/0!</v>
      </c>
      <c r="EB20" s="38" t="e">
        <f>AVERAGEIFS('Cobalt Prices'!$G$10:$G$4229,'Cobalt Prices'!$E$10:$E$4229,EB$4)</f>
        <v>#DIV/0!</v>
      </c>
      <c r="EC20" s="38" t="e">
        <f>AVERAGEIFS('Cobalt Prices'!$G$10:$G$4229,'Cobalt Prices'!$E$10:$E$4229,EC$4)</f>
        <v>#DIV/0!</v>
      </c>
      <c r="ED20" s="38" t="e">
        <f>AVERAGEIFS('Cobalt Prices'!$G$10:$G$4229,'Cobalt Prices'!$E$10:$E$4229,ED$4)</f>
        <v>#DIV/0!</v>
      </c>
      <c r="EE20" s="38" t="e">
        <f>AVERAGEIFS('Cobalt Prices'!$G$10:$G$4229,'Cobalt Prices'!$E$10:$E$4229,EE$4)</f>
        <v>#DIV/0!</v>
      </c>
      <c r="EF20" s="38" t="e">
        <f>AVERAGEIFS('Cobalt Prices'!$G$10:$G$4229,'Cobalt Prices'!$E$10:$E$4229,EF$4)</f>
        <v>#DIV/0!</v>
      </c>
      <c r="EG20" s="38" t="e">
        <f>AVERAGEIFS('Cobalt Prices'!$G$10:$G$4229,'Cobalt Prices'!$E$10:$E$4229,EG$4)</f>
        <v>#DIV/0!</v>
      </c>
      <c r="EH20" s="38" t="e">
        <f>AVERAGEIFS('Cobalt Prices'!$G$10:$G$4229,'Cobalt Prices'!$E$10:$E$4229,EH$4)</f>
        <v>#DIV/0!</v>
      </c>
      <c r="EI20" s="38" t="e">
        <f>AVERAGEIFS('Cobalt Prices'!$G$10:$G$4229,'Cobalt Prices'!$E$10:$E$4229,EI$4)</f>
        <v>#DIV/0!</v>
      </c>
      <c r="EJ20" s="38" t="e">
        <f>AVERAGEIFS('Cobalt Prices'!$G$10:$G$4229,'Cobalt Prices'!$E$10:$E$4229,EJ$4)</f>
        <v>#DIV/0!</v>
      </c>
      <c r="EK20" s="38" t="e">
        <f>AVERAGEIFS('Cobalt Prices'!$G$10:$G$4229,'Cobalt Prices'!$E$10:$E$4229,EK$4)</f>
        <v>#DIV/0!</v>
      </c>
      <c r="EL20" s="38" t="e">
        <f>AVERAGEIFS('Cobalt Prices'!$G$10:$G$4229,'Cobalt Prices'!$E$10:$E$4229,EL$4)</f>
        <v>#DIV/0!</v>
      </c>
      <c r="EM20" s="38" t="e">
        <f>AVERAGEIFS('Cobalt Prices'!$G$10:$G$4229,'Cobalt Prices'!$E$10:$E$4229,EM$4)</f>
        <v>#DIV/0!</v>
      </c>
      <c r="EN20" s="38" t="e">
        <f>AVERAGEIFS('Cobalt Prices'!$G$10:$G$4229,'Cobalt Prices'!$E$10:$E$4229,EN$4)</f>
        <v>#DIV/0!</v>
      </c>
      <c r="EO20" s="38" t="e">
        <f>AVERAGEIFS('Cobalt Prices'!$G$10:$G$4229,'Cobalt Prices'!$E$10:$E$4229,EO$4)</f>
        <v>#DIV/0!</v>
      </c>
      <c r="EP20" s="38" t="e">
        <f>AVERAGEIFS('Cobalt Prices'!$G$10:$G$4229,'Cobalt Prices'!$E$10:$E$4229,EP$4)</f>
        <v>#DIV/0!</v>
      </c>
      <c r="EQ20" s="38" t="e">
        <f>AVERAGEIFS('Cobalt Prices'!$G$10:$G$4229,'Cobalt Prices'!$E$10:$E$4229,EQ$4)</f>
        <v>#DIV/0!</v>
      </c>
      <c r="ER20" s="38" t="e">
        <f>AVERAGEIFS('Cobalt Prices'!$G$10:$G$4229,'Cobalt Prices'!$E$10:$E$4229,ER$4)</f>
        <v>#DIV/0!</v>
      </c>
      <c r="ES20" s="38" t="e">
        <f>AVERAGEIFS('Cobalt Prices'!$G$10:$G$4229,'Cobalt Prices'!$E$10:$E$4229,ES$4)</f>
        <v>#DIV/0!</v>
      </c>
      <c r="ET20" s="38" t="e">
        <f>AVERAGEIFS('Cobalt Prices'!$G$10:$G$4229,'Cobalt Prices'!$E$10:$E$4229,ET$4)</f>
        <v>#DIV/0!</v>
      </c>
      <c r="EU20" s="38" t="e">
        <f>AVERAGEIFS('Cobalt Prices'!$G$10:$G$4229,'Cobalt Prices'!$E$10:$E$4229,EU$4)</f>
        <v>#DIV/0!</v>
      </c>
      <c r="EV20" s="38" t="e">
        <f>AVERAGEIFS('Cobalt Prices'!$G$10:$G$4229,'Cobalt Prices'!$E$10:$E$4229,EV$4)</f>
        <v>#DIV/0!</v>
      </c>
      <c r="EW20" s="38" t="e">
        <f>AVERAGEIFS('Cobalt Prices'!$G$10:$G$4229,'Cobalt Prices'!$E$10:$E$4229,EW$4)</f>
        <v>#DIV/0!</v>
      </c>
      <c r="EX20" s="38" t="e">
        <f>AVERAGEIFS('Cobalt Prices'!$G$10:$G$4229,'Cobalt Prices'!$E$10:$E$4229,EX$4)</f>
        <v>#DIV/0!</v>
      </c>
      <c r="EY20" s="38" t="e">
        <f>AVERAGEIFS('Cobalt Prices'!$G$10:$G$4229,'Cobalt Prices'!$E$10:$E$4229,EY$4)</f>
        <v>#DIV/0!</v>
      </c>
      <c r="EZ20" s="38" t="e">
        <f>AVERAGEIFS('Cobalt Prices'!$G$10:$G$4229,'Cobalt Prices'!$E$10:$E$4229,EZ$4)</f>
        <v>#DIV/0!</v>
      </c>
      <c r="FA20" s="38" t="e">
        <f>AVERAGEIFS('Cobalt Prices'!$G$10:$G$4229,'Cobalt Prices'!$E$10:$E$4229,FA$4)</f>
        <v>#DIV/0!</v>
      </c>
      <c r="FB20" s="38" t="e">
        <f>AVERAGEIFS('Cobalt Prices'!$G$10:$G$4229,'Cobalt Prices'!$E$10:$E$4229,FB$4)</f>
        <v>#DIV/0!</v>
      </c>
      <c r="FC20" s="38" t="e">
        <f>AVERAGEIFS('Cobalt Prices'!$G$10:$G$4229,'Cobalt Prices'!$E$10:$E$4229,FC$4)</f>
        <v>#DIV/0!</v>
      </c>
      <c r="FD20" s="38" t="e">
        <f>AVERAGEIFS('Cobalt Prices'!$G$10:$G$4229,'Cobalt Prices'!$E$10:$E$4229,FD$4)</f>
        <v>#DIV/0!</v>
      </c>
      <c r="FE20" s="38" t="e">
        <f>AVERAGEIFS('Cobalt Prices'!$G$10:$G$4229,'Cobalt Prices'!$E$10:$E$4229,FE$4)</f>
        <v>#DIV/0!</v>
      </c>
      <c r="FF20" s="38" t="e">
        <f>AVERAGEIFS('Cobalt Prices'!$G$10:$G$4229,'Cobalt Prices'!$E$10:$E$4229,FF$4)</f>
        <v>#DIV/0!</v>
      </c>
      <c r="FG20" s="38" t="e">
        <f>AVERAGEIFS('Cobalt Prices'!$G$10:$G$4229,'Cobalt Prices'!$E$10:$E$4229,FG$4)</f>
        <v>#DIV/0!</v>
      </c>
      <c r="FH20" s="38" t="e">
        <f>AVERAGEIFS('Cobalt Prices'!$G$10:$G$4229,'Cobalt Prices'!$E$10:$E$4229,FH$4)</f>
        <v>#DIV/0!</v>
      </c>
      <c r="FI20" s="38" t="e">
        <f>AVERAGEIFS('Cobalt Prices'!$G$10:$G$4229,'Cobalt Prices'!$E$10:$E$4229,FI$4)</f>
        <v>#DIV/0!</v>
      </c>
      <c r="FJ20" s="38" t="e">
        <f>AVERAGEIFS('Cobalt Prices'!$G$10:$G$4229,'Cobalt Prices'!$E$10:$E$4229,FJ$4)</f>
        <v>#DIV/0!</v>
      </c>
      <c r="FK20" s="38" t="e">
        <f>AVERAGEIFS('Cobalt Prices'!$G$10:$G$4229,'Cobalt Prices'!$E$10:$E$4229,FK$4)</f>
        <v>#DIV/0!</v>
      </c>
      <c r="FL20" s="38" t="e">
        <f>AVERAGEIFS('Cobalt Prices'!$G$10:$G$4229,'Cobalt Prices'!$E$10:$E$4229,FL$4)</f>
        <v>#DIV/0!</v>
      </c>
      <c r="FM20" s="38" t="e">
        <f>AVERAGEIFS('Cobalt Prices'!$G$10:$G$4229,'Cobalt Prices'!$E$10:$E$4229,FM$4)</f>
        <v>#DIV/0!</v>
      </c>
      <c r="FN20" s="38" t="e">
        <f>AVERAGEIFS('Cobalt Prices'!$G$10:$G$4229,'Cobalt Prices'!$E$10:$E$4229,FN$4)</f>
        <v>#DIV/0!</v>
      </c>
      <c r="FO20" s="38" t="e">
        <f>AVERAGEIFS('Cobalt Prices'!$G$10:$G$4229,'Cobalt Prices'!$E$10:$E$4229,FO$4)</f>
        <v>#DIV/0!</v>
      </c>
      <c r="FP20" s="38" t="e">
        <f>AVERAGEIFS('Cobalt Prices'!$G$10:$G$4229,'Cobalt Prices'!$E$10:$E$4229,FP$4)</f>
        <v>#DIV/0!</v>
      </c>
      <c r="FQ20" s="38" t="e">
        <f>AVERAGEIFS('Cobalt Prices'!$G$10:$G$4229,'Cobalt Prices'!$E$10:$E$4229,FQ$4)</f>
        <v>#DIV/0!</v>
      </c>
      <c r="FR20" s="38" t="e">
        <f>AVERAGEIFS('Cobalt Prices'!$G$10:$G$4229,'Cobalt Prices'!$E$10:$E$4229,FR$4)</f>
        <v>#DIV/0!</v>
      </c>
      <c r="FS20" s="38" t="e">
        <f>AVERAGEIFS('Cobalt Prices'!$G$10:$G$4229,'Cobalt Prices'!$E$10:$E$4229,FS$4)</f>
        <v>#DIV/0!</v>
      </c>
      <c r="FT20" s="38" t="e">
        <f>AVERAGEIFS('Cobalt Prices'!$G$10:$G$4229,'Cobalt Prices'!$E$10:$E$4229,FT$4)</f>
        <v>#DIV/0!</v>
      </c>
      <c r="FU20" s="38" t="e">
        <f>AVERAGEIFS('Cobalt Prices'!$G$10:$G$4229,'Cobalt Prices'!$E$10:$E$4229,FU$4)</f>
        <v>#DIV/0!</v>
      </c>
      <c r="FV20" s="38" t="e">
        <f>AVERAGEIFS('Cobalt Prices'!$G$10:$G$4229,'Cobalt Prices'!$E$10:$E$4229,FV$4)</f>
        <v>#DIV/0!</v>
      </c>
      <c r="FW20" s="38" t="e">
        <f>AVERAGEIFS('Cobalt Prices'!$G$10:$G$4229,'Cobalt Prices'!$E$10:$E$4229,FW$4)</f>
        <v>#DIV/0!</v>
      </c>
      <c r="FX20" s="38" t="e">
        <f>AVERAGEIFS('Cobalt Prices'!$G$10:$G$4229,'Cobalt Prices'!$E$10:$E$4229,FX$4)</f>
        <v>#DIV/0!</v>
      </c>
      <c r="FY20" s="38" t="e">
        <f>AVERAGEIFS('Cobalt Prices'!$G$10:$G$4229,'Cobalt Prices'!$E$10:$E$4229,FY$4)</f>
        <v>#DIV/0!</v>
      </c>
      <c r="FZ20" s="38" t="e">
        <f>AVERAGEIFS('Cobalt Prices'!$G$10:$G$4229,'Cobalt Prices'!$E$10:$E$4229,FZ$4)</f>
        <v>#DIV/0!</v>
      </c>
      <c r="GA20" s="38" t="e">
        <f>AVERAGEIFS('Cobalt Prices'!$G$10:$G$4229,'Cobalt Prices'!$E$10:$E$4229,GA$4)</f>
        <v>#DIV/0!</v>
      </c>
      <c r="GB20" s="38" t="e">
        <f>AVERAGEIFS('Cobalt Prices'!$G$10:$G$4229,'Cobalt Prices'!$E$10:$E$4229,GB$4)</f>
        <v>#DIV/0!</v>
      </c>
      <c r="GC20" s="38" t="e">
        <f>AVERAGEIFS('Cobalt Prices'!$G$10:$G$4229,'Cobalt Prices'!$E$10:$E$4229,GC$4)</f>
        <v>#DIV/0!</v>
      </c>
      <c r="GD20" s="38" t="e">
        <f>AVERAGEIFS('Cobalt Prices'!$G$10:$G$4229,'Cobalt Prices'!$E$10:$E$4229,GD$4)</f>
        <v>#DIV/0!</v>
      </c>
      <c r="GE20" s="38" t="e">
        <f>AVERAGEIFS('Cobalt Prices'!$G$10:$G$4229,'Cobalt Prices'!$E$10:$E$4229,GE$4)</f>
        <v>#DIV/0!</v>
      </c>
      <c r="GF20" s="38" t="e">
        <f>AVERAGEIFS('Cobalt Prices'!$G$10:$G$4229,'Cobalt Prices'!$E$10:$E$4229,GF$4)</f>
        <v>#DIV/0!</v>
      </c>
      <c r="GG20" s="38" t="e">
        <f>AVERAGEIFS('Cobalt Prices'!$G$10:$G$4229,'Cobalt Prices'!$E$10:$E$4229,GG$4)</f>
        <v>#DIV/0!</v>
      </c>
      <c r="GH20" s="38" t="e">
        <f>AVERAGEIFS('Cobalt Prices'!$G$10:$G$4229,'Cobalt Prices'!$E$10:$E$4229,GH$4)</f>
        <v>#DIV/0!</v>
      </c>
      <c r="GI20" s="38" t="e">
        <f>AVERAGEIFS('Cobalt Prices'!$G$10:$G$4229,'Cobalt Prices'!$E$10:$E$4229,GI$4)</f>
        <v>#DIV/0!</v>
      </c>
      <c r="GJ20" s="38" t="e">
        <f>AVERAGEIFS('Cobalt Prices'!$G$10:$G$4229,'Cobalt Prices'!$E$10:$E$4229,GJ$4)</f>
        <v>#DIV/0!</v>
      </c>
      <c r="GK20" s="38" t="e">
        <f>AVERAGEIFS('Cobalt Prices'!$G$10:$G$4229,'Cobalt Prices'!$E$10:$E$4229,GK$4)</f>
        <v>#DIV/0!</v>
      </c>
      <c r="GL20" s="38" t="e">
        <f>AVERAGEIFS('Cobalt Prices'!$G$10:$G$4229,'Cobalt Prices'!$E$10:$E$4229,GL$4)</f>
        <v>#DIV/0!</v>
      </c>
      <c r="GM20" s="38" t="e">
        <f>AVERAGEIFS('Cobalt Prices'!$G$10:$G$4229,'Cobalt Prices'!$E$10:$E$4229,GM$4)</f>
        <v>#DIV/0!</v>
      </c>
      <c r="GN20" s="38" t="e">
        <f>AVERAGEIFS('Cobalt Prices'!$G$10:$G$4229,'Cobalt Prices'!$E$10:$E$4229,GN$4)</f>
        <v>#DIV/0!</v>
      </c>
      <c r="GO20" s="38" t="e">
        <f>AVERAGEIFS('Cobalt Prices'!$G$10:$G$4229,'Cobalt Prices'!$E$10:$E$4229,GO$4)</f>
        <v>#DIV/0!</v>
      </c>
      <c r="GP20" s="38" t="e">
        <f>AVERAGEIFS('Cobalt Prices'!$G$10:$G$4229,'Cobalt Prices'!$E$10:$E$4229,GP$4)</f>
        <v>#DIV/0!</v>
      </c>
      <c r="GQ20" s="38" t="e">
        <f>AVERAGEIFS('Cobalt Prices'!$G$10:$G$4229,'Cobalt Prices'!$E$10:$E$4229,GQ$4)</f>
        <v>#DIV/0!</v>
      </c>
      <c r="GR20" s="38" t="e">
        <f>AVERAGEIFS('Cobalt Prices'!$G$10:$G$4229,'Cobalt Prices'!$E$10:$E$4229,GR$4)</f>
        <v>#DIV/0!</v>
      </c>
      <c r="GS20" s="38" t="e">
        <f>AVERAGEIFS('Cobalt Prices'!$G$10:$G$4229,'Cobalt Prices'!$E$10:$E$4229,GS$4)</f>
        <v>#DIV/0!</v>
      </c>
      <c r="GT20" s="38" t="e">
        <f>AVERAGEIFS('Cobalt Prices'!$G$10:$G$4229,'Cobalt Prices'!$E$10:$E$4229,GT$4)</f>
        <v>#DIV/0!</v>
      </c>
      <c r="GU20" s="38" t="e">
        <f>AVERAGEIFS('Cobalt Prices'!$G$10:$G$4229,'Cobalt Prices'!$E$10:$E$4229,GU$4)</f>
        <v>#DIV/0!</v>
      </c>
      <c r="GV20" s="38" t="e">
        <f>AVERAGEIFS('Cobalt Prices'!$G$10:$G$4229,'Cobalt Prices'!$E$10:$E$4229,GV$4)</f>
        <v>#DIV/0!</v>
      </c>
      <c r="GW20" s="38" t="e">
        <f>AVERAGEIFS('Cobalt Prices'!$G$10:$G$4229,'Cobalt Prices'!$E$10:$E$4229,GW$4)</f>
        <v>#DIV/0!</v>
      </c>
      <c r="GX20" s="38" t="e">
        <f>AVERAGEIFS('Cobalt Prices'!$G$10:$G$4229,'Cobalt Prices'!$E$10:$E$4229,GX$4)</f>
        <v>#DIV/0!</v>
      </c>
      <c r="GY20" s="38" t="e">
        <f>AVERAGEIFS('Cobalt Prices'!$G$10:$G$4229,'Cobalt Prices'!$E$10:$E$4229,GY$4)</f>
        <v>#DIV/0!</v>
      </c>
      <c r="GZ20" s="38" t="e">
        <f>AVERAGEIFS('Cobalt Prices'!$G$10:$G$4229,'Cobalt Prices'!$E$10:$E$4229,GZ$4)</f>
        <v>#DIV/0!</v>
      </c>
      <c r="HA20" s="38" t="e">
        <f>AVERAGEIFS('Cobalt Prices'!$G$10:$G$4229,'Cobalt Prices'!$E$10:$E$4229,HA$4)</f>
        <v>#DIV/0!</v>
      </c>
      <c r="HB20" s="38" t="e">
        <f>AVERAGEIFS('Cobalt Prices'!$G$10:$G$4229,'Cobalt Prices'!$E$10:$E$4229,HB$4)</f>
        <v>#DIV/0!</v>
      </c>
      <c r="HC20" s="38" t="e">
        <f>AVERAGEIFS('Cobalt Prices'!$G$10:$G$4229,'Cobalt Prices'!$E$10:$E$4229,HC$4)</f>
        <v>#DIV/0!</v>
      </c>
      <c r="HD20" s="38" t="e">
        <f>AVERAGEIFS('Cobalt Prices'!$G$10:$G$4229,'Cobalt Prices'!$E$10:$E$4229,HD$4)</f>
        <v>#DIV/0!</v>
      </c>
      <c r="HE20" s="38" t="e">
        <f>AVERAGEIFS('Cobalt Prices'!$G$10:$G$4229,'Cobalt Prices'!$E$10:$E$4229,HE$4)</f>
        <v>#DIV/0!</v>
      </c>
      <c r="HF20" s="38" t="e">
        <f>AVERAGEIFS('Cobalt Prices'!$G$10:$G$4229,'Cobalt Prices'!$E$10:$E$4229,HF$4)</f>
        <v>#DIV/0!</v>
      </c>
      <c r="HG20" s="38" t="e">
        <f>AVERAGEIFS('Cobalt Prices'!$G$10:$G$4229,'Cobalt Prices'!$E$10:$E$4229,HG$4)</f>
        <v>#DIV/0!</v>
      </c>
      <c r="HH20" s="38" t="e">
        <f>AVERAGEIFS('Cobalt Prices'!$G$10:$G$4229,'Cobalt Prices'!$E$10:$E$4229,HH$4)</f>
        <v>#DIV/0!</v>
      </c>
      <c r="HI20" s="38" t="e">
        <f>AVERAGEIFS('Cobalt Prices'!$G$10:$G$4229,'Cobalt Prices'!$E$10:$E$4229,HI$4)</f>
        <v>#DIV/0!</v>
      </c>
      <c r="HJ20" s="38" t="e">
        <f>AVERAGEIFS('Cobalt Prices'!$G$10:$G$4229,'Cobalt Prices'!$E$10:$E$4229,HJ$4)</f>
        <v>#DIV/0!</v>
      </c>
      <c r="HK20" s="38" t="e">
        <f>AVERAGEIFS('Cobalt Prices'!$G$10:$G$4229,'Cobalt Prices'!$E$10:$E$4229,HK$4)</f>
        <v>#DIV/0!</v>
      </c>
      <c r="HL20" s="38" t="e">
        <f>AVERAGEIFS('Cobalt Prices'!$G$10:$G$4229,'Cobalt Prices'!$E$10:$E$4229,HL$4)</f>
        <v>#DIV/0!</v>
      </c>
      <c r="HM20" s="38" t="e">
        <f>AVERAGEIFS('Cobalt Prices'!$G$10:$G$4229,'Cobalt Prices'!$E$10:$E$4229,HM$4)</f>
        <v>#DIV/0!</v>
      </c>
      <c r="HN20" s="38" t="e">
        <f>AVERAGEIFS('Cobalt Prices'!$G$10:$G$4229,'Cobalt Prices'!$E$10:$E$4229,HN$4)</f>
        <v>#DIV/0!</v>
      </c>
      <c r="HO20" s="38" t="e">
        <f>AVERAGEIFS('Cobalt Prices'!$G$10:$G$4229,'Cobalt Prices'!$E$10:$E$4229,HO$4)</f>
        <v>#DIV/0!</v>
      </c>
      <c r="HP20" s="38" t="e">
        <f>AVERAGEIFS('Cobalt Prices'!$G$10:$G$4229,'Cobalt Prices'!$E$10:$E$4229,HP$4)</f>
        <v>#DIV/0!</v>
      </c>
      <c r="HQ20" s="38" t="e">
        <f>AVERAGEIFS('Cobalt Prices'!$G$10:$G$4229,'Cobalt Prices'!$E$10:$E$4229,HQ$4)</f>
        <v>#DIV/0!</v>
      </c>
      <c r="HR20" s="38" t="e">
        <f>AVERAGEIFS('Cobalt Prices'!$G$10:$G$4229,'Cobalt Prices'!$E$10:$E$4229,HR$4)</f>
        <v>#DIV/0!</v>
      </c>
      <c r="HS20" s="38" t="e">
        <f>AVERAGEIFS('Cobalt Prices'!$G$10:$G$4229,'Cobalt Prices'!$E$10:$E$4229,HS$4)</f>
        <v>#DIV/0!</v>
      </c>
      <c r="HT20" s="38" t="e">
        <f>AVERAGEIFS('Cobalt Prices'!$G$10:$G$4229,'Cobalt Prices'!$E$10:$E$4229,HT$4)</f>
        <v>#DIV/0!</v>
      </c>
      <c r="HU20" s="38" t="e">
        <f>AVERAGEIFS('Cobalt Prices'!$G$10:$G$4229,'Cobalt Prices'!$E$10:$E$4229,HU$4)</f>
        <v>#DIV/0!</v>
      </c>
      <c r="HV20" s="38" t="e">
        <f>AVERAGEIFS('Cobalt Prices'!$G$10:$G$4229,'Cobalt Prices'!$E$10:$E$4229,HV$4)</f>
        <v>#DIV/0!</v>
      </c>
      <c r="HW20" s="38" t="e">
        <f>AVERAGEIFS('Cobalt Prices'!$G$10:$G$4229,'Cobalt Prices'!$E$10:$E$4229,HW$4)</f>
        <v>#DIV/0!</v>
      </c>
      <c r="HX20" s="38" t="e">
        <f>AVERAGEIFS('Cobalt Prices'!$G$10:$G$4229,'Cobalt Prices'!$E$10:$E$4229,HX$4)</f>
        <v>#DIV/0!</v>
      </c>
      <c r="HY20" s="38" t="e">
        <f>AVERAGEIFS('Cobalt Prices'!$G$10:$G$4229,'Cobalt Prices'!$E$10:$E$4229,HY$4)</f>
        <v>#DIV/0!</v>
      </c>
      <c r="HZ20" s="38" t="e">
        <f>AVERAGEIFS('Cobalt Prices'!$G$10:$G$4229,'Cobalt Prices'!$E$10:$E$4229,HZ$4)</f>
        <v>#DIV/0!</v>
      </c>
      <c r="IA20" s="38" t="e">
        <f>AVERAGEIFS('Cobalt Prices'!$G$10:$G$4229,'Cobalt Prices'!$E$10:$E$4229,IA$4)</f>
        <v>#DIV/0!</v>
      </c>
      <c r="IB20" s="38" t="e">
        <f>AVERAGEIFS('Cobalt Prices'!$G$10:$G$4229,'Cobalt Prices'!$E$10:$E$4229,IB$4)</f>
        <v>#DIV/0!</v>
      </c>
      <c r="IC20" s="38" t="e">
        <f>AVERAGEIFS('Cobalt Prices'!$G$10:$G$4229,'Cobalt Prices'!$E$10:$E$4229,IC$4)</f>
        <v>#DIV/0!</v>
      </c>
      <c r="ID20" s="38" t="e">
        <f>AVERAGEIFS('Cobalt Prices'!$G$10:$G$4229,'Cobalt Prices'!$E$10:$E$4229,ID$4)</f>
        <v>#DIV/0!</v>
      </c>
      <c r="IE20" s="38" t="e">
        <f>AVERAGEIFS('Cobalt Prices'!$G$10:$G$4229,'Cobalt Prices'!$E$10:$E$4229,IE$4)</f>
        <v>#DIV/0!</v>
      </c>
      <c r="IF20" s="38" t="e">
        <f>AVERAGEIFS('Cobalt Prices'!$G$10:$G$4229,'Cobalt Prices'!$E$10:$E$4229,IF$4)</f>
        <v>#DIV/0!</v>
      </c>
      <c r="IG20" s="38" t="e">
        <f>AVERAGEIFS('Cobalt Prices'!$G$10:$G$4229,'Cobalt Prices'!$E$10:$E$4229,IG$4)</f>
        <v>#DIV/0!</v>
      </c>
      <c r="IH20" s="38" t="e">
        <f>AVERAGEIFS('Cobalt Prices'!$G$10:$G$4229,'Cobalt Prices'!$E$10:$E$4229,IH$4)</f>
        <v>#DIV/0!</v>
      </c>
      <c r="II20" s="38" t="e">
        <f>AVERAGEIFS('Cobalt Prices'!$G$10:$G$4229,'Cobalt Prices'!$E$10:$E$4229,II$4)</f>
        <v>#DIV/0!</v>
      </c>
      <c r="IJ20" s="38" t="e">
        <f>AVERAGEIFS('Cobalt Prices'!$G$10:$G$4229,'Cobalt Prices'!$E$10:$E$4229,IJ$4)</f>
        <v>#DIV/0!</v>
      </c>
      <c r="IK20" s="38" t="e">
        <f>AVERAGEIFS('Cobalt Prices'!$G$10:$G$4229,'Cobalt Prices'!$E$10:$E$4229,IK$4)</f>
        <v>#DIV/0!</v>
      </c>
      <c r="IL20" s="38" t="e">
        <f>AVERAGEIFS('Cobalt Prices'!$G$10:$G$4229,'Cobalt Prices'!$E$10:$E$4229,IL$4)</f>
        <v>#DIV/0!</v>
      </c>
      <c r="IM20" s="38" t="e">
        <f>AVERAGEIFS('Cobalt Prices'!$G$10:$G$4229,'Cobalt Prices'!$E$10:$E$4229,IM$4)</f>
        <v>#DIV/0!</v>
      </c>
      <c r="IN20" s="38" t="e">
        <f>AVERAGEIFS('Cobalt Prices'!$G$10:$G$4229,'Cobalt Prices'!$E$10:$E$4229,IN$4)</f>
        <v>#DIV/0!</v>
      </c>
      <c r="IO20" s="38" t="e">
        <f>AVERAGEIFS('Cobalt Prices'!$G$10:$G$4229,'Cobalt Prices'!$E$10:$E$4229,IO$4)</f>
        <v>#DIV/0!</v>
      </c>
      <c r="IP20" s="38" t="e">
        <f>AVERAGEIFS('Cobalt Prices'!$G$10:$G$4229,'Cobalt Prices'!$E$10:$E$4229,IP$4)</f>
        <v>#DIV/0!</v>
      </c>
      <c r="IQ20" s="38" t="e">
        <f>AVERAGEIFS('Cobalt Prices'!$G$10:$G$4229,'Cobalt Prices'!$E$10:$E$4229,IQ$4)</f>
        <v>#DIV/0!</v>
      </c>
      <c r="IR20" s="38" t="e">
        <f>AVERAGEIFS('Cobalt Prices'!$G$10:$G$4229,'Cobalt Prices'!$E$10:$E$4229,IR$4)</f>
        <v>#DIV/0!</v>
      </c>
      <c r="IS20" s="38" t="e">
        <f>AVERAGEIFS('Cobalt Prices'!$G$10:$G$4229,'Cobalt Prices'!$E$10:$E$4229,IS$4)</f>
        <v>#DIV/0!</v>
      </c>
      <c r="IT20" s="38" t="e">
        <f>AVERAGEIFS('Cobalt Prices'!$G$10:$G$4229,'Cobalt Prices'!$E$10:$E$4229,IT$4)</f>
        <v>#DIV/0!</v>
      </c>
      <c r="IU20" s="38" t="e">
        <f>AVERAGEIFS('Cobalt Prices'!$G$10:$G$4229,'Cobalt Prices'!$E$10:$E$4229,IU$4)</f>
        <v>#DIV/0!</v>
      </c>
      <c r="IV20" s="38" t="e">
        <f>AVERAGEIFS('Cobalt Prices'!$G$10:$G$4229,'Cobalt Prices'!$E$10:$E$4229,IV$4)</f>
        <v>#DIV/0!</v>
      </c>
      <c r="IW20" s="38" t="e">
        <f>AVERAGEIFS('Cobalt Prices'!$G$10:$G$4229,'Cobalt Prices'!$E$10:$E$4229,IW$4)</f>
        <v>#DIV/0!</v>
      </c>
      <c r="IX20" s="38" t="e">
        <f>AVERAGEIFS('Cobalt Prices'!$G$10:$G$4229,'Cobalt Prices'!$E$10:$E$4229,IX$4)</f>
        <v>#DIV/0!</v>
      </c>
      <c r="IY20" s="38" t="e">
        <f>AVERAGEIFS('Cobalt Prices'!$G$10:$G$4229,'Cobalt Prices'!$E$10:$E$4229,IY$4)</f>
        <v>#DIV/0!</v>
      </c>
      <c r="IZ20" s="38" t="e">
        <f>AVERAGEIFS('Cobalt Prices'!$G$10:$G$4229,'Cobalt Prices'!$E$10:$E$4229,IZ$4)</f>
        <v>#DIV/0!</v>
      </c>
      <c r="JA20" s="38" t="e">
        <f>AVERAGEIFS('Cobalt Prices'!$G$10:$G$4229,'Cobalt Prices'!$E$10:$E$4229,JA$4)</f>
        <v>#DIV/0!</v>
      </c>
      <c r="JB20" s="38" t="e">
        <f>AVERAGEIFS('Cobalt Prices'!$G$10:$G$4229,'Cobalt Prices'!$E$10:$E$4229,JB$4)</f>
        <v>#DIV/0!</v>
      </c>
      <c r="JC20" s="38" t="e">
        <f>AVERAGEIFS('Cobalt Prices'!$G$10:$G$4229,'Cobalt Prices'!$E$10:$E$4229,JC$4)</f>
        <v>#DIV/0!</v>
      </c>
      <c r="JD20" s="38" t="e">
        <f>AVERAGEIFS('Cobalt Prices'!$G$10:$G$4229,'Cobalt Prices'!$E$10:$E$4229,JD$4)</f>
        <v>#DIV/0!</v>
      </c>
      <c r="JE20" s="38" t="e">
        <f>AVERAGEIFS('Cobalt Prices'!$G$10:$G$4229,'Cobalt Prices'!$E$10:$E$4229,JE$4)</f>
        <v>#DIV/0!</v>
      </c>
      <c r="JF20" s="38" t="e">
        <f>AVERAGEIFS('Cobalt Prices'!$G$10:$G$4229,'Cobalt Prices'!$E$10:$E$4229,JF$4)</f>
        <v>#DIV/0!</v>
      </c>
      <c r="JG20" s="38" t="e">
        <f>AVERAGEIFS('Cobalt Prices'!$G$10:$G$4229,'Cobalt Prices'!$E$10:$E$4229,JG$4)</f>
        <v>#DIV/0!</v>
      </c>
      <c r="JH20" s="38" t="e">
        <f>AVERAGEIFS('Cobalt Prices'!$G$10:$G$4229,'Cobalt Prices'!$E$10:$E$4229,JH$4)</f>
        <v>#DIV/0!</v>
      </c>
      <c r="JI20" s="38" t="e">
        <f>AVERAGEIFS('Cobalt Prices'!$G$10:$G$4229,'Cobalt Prices'!$E$10:$E$4229,JI$4)</f>
        <v>#DIV/0!</v>
      </c>
      <c r="JJ20" s="38" t="e">
        <f>AVERAGEIFS('Cobalt Prices'!$G$10:$G$4229,'Cobalt Prices'!$E$10:$E$4229,JJ$4)</f>
        <v>#DIV/0!</v>
      </c>
      <c r="JK20" s="38" t="e">
        <f>AVERAGEIFS('Cobalt Prices'!$G$10:$G$4229,'Cobalt Prices'!$E$10:$E$4229,JK$4)</f>
        <v>#DIV/0!</v>
      </c>
      <c r="JL20" s="38" t="e">
        <f>AVERAGEIFS('Cobalt Prices'!$G$10:$G$4229,'Cobalt Prices'!$E$10:$E$4229,JL$4)</f>
        <v>#DIV/0!</v>
      </c>
      <c r="JM20" s="38" t="e">
        <f>AVERAGEIFS('Cobalt Prices'!$G$10:$G$4229,'Cobalt Prices'!$E$10:$E$4229,JM$4)</f>
        <v>#DIV/0!</v>
      </c>
      <c r="JN20" s="38" t="e">
        <f>AVERAGEIFS('Cobalt Prices'!$G$10:$G$4229,'Cobalt Prices'!$E$10:$E$4229,JN$4)</f>
        <v>#DIV/0!</v>
      </c>
      <c r="JO20" s="38" t="e">
        <f>AVERAGEIFS('Cobalt Prices'!$G$10:$G$4229,'Cobalt Prices'!$E$10:$E$4229,JO$4)</f>
        <v>#DIV/0!</v>
      </c>
      <c r="JP20" s="38" t="e">
        <f>AVERAGEIFS('Cobalt Prices'!$G$10:$G$4229,'Cobalt Prices'!$E$10:$E$4229,JP$4)</f>
        <v>#DIV/0!</v>
      </c>
      <c r="JQ20" s="38" t="e">
        <f>AVERAGEIFS('Cobalt Prices'!$G$10:$G$4229,'Cobalt Prices'!$E$10:$E$4229,JQ$4)</f>
        <v>#DIV/0!</v>
      </c>
      <c r="JR20" s="38" t="e">
        <f>AVERAGEIFS('Cobalt Prices'!$G$10:$G$4229,'Cobalt Prices'!$E$10:$E$4229,JR$4)</f>
        <v>#DIV/0!</v>
      </c>
      <c r="JS20" s="38" t="e">
        <f>AVERAGEIFS('Cobalt Prices'!$G$10:$G$4229,'Cobalt Prices'!$E$10:$E$4229,JS$4)</f>
        <v>#DIV/0!</v>
      </c>
      <c r="JT20" s="38" t="e">
        <f>AVERAGEIFS('Cobalt Prices'!$G$10:$G$4229,'Cobalt Prices'!$E$10:$E$4229,JT$4)</f>
        <v>#DIV/0!</v>
      </c>
      <c r="JU20" s="38" t="e">
        <f>AVERAGEIFS('Cobalt Prices'!$G$10:$G$4229,'Cobalt Prices'!$E$10:$E$4229,JU$4)</f>
        <v>#DIV/0!</v>
      </c>
      <c r="JV20" s="38" t="e">
        <f>AVERAGEIFS('Cobalt Prices'!$G$10:$G$4229,'Cobalt Prices'!$E$10:$E$4229,JV$4)</f>
        <v>#DIV/0!</v>
      </c>
      <c r="JW20" s="38" t="e">
        <f>AVERAGEIFS('Cobalt Prices'!$G$10:$G$4229,'Cobalt Prices'!$E$10:$E$4229,JW$4)</f>
        <v>#DIV/0!</v>
      </c>
      <c r="JX20" s="38" t="e">
        <f>AVERAGEIFS('Cobalt Prices'!$G$10:$G$4229,'Cobalt Prices'!$E$10:$E$4229,JX$4)</f>
        <v>#DIV/0!</v>
      </c>
      <c r="JY20" s="38" t="e">
        <f>AVERAGEIFS('Cobalt Prices'!$G$10:$G$4229,'Cobalt Prices'!$E$10:$E$4229,JY$4)</f>
        <v>#DIV/0!</v>
      </c>
      <c r="JZ20" s="38" t="e">
        <f>AVERAGEIFS('Cobalt Prices'!$G$10:$G$4229,'Cobalt Prices'!$E$10:$E$4229,JZ$4)</f>
        <v>#DIV/0!</v>
      </c>
      <c r="KA20" s="38" t="e">
        <f>AVERAGEIFS('Cobalt Prices'!$G$10:$G$4229,'Cobalt Prices'!$E$10:$E$4229,KA$4)</f>
        <v>#DIV/0!</v>
      </c>
      <c r="KB20" s="38" t="e">
        <f>AVERAGEIFS('Cobalt Prices'!$G$10:$G$4229,'Cobalt Prices'!$E$10:$E$4229,KB$4)</f>
        <v>#DIV/0!</v>
      </c>
      <c r="KC20" s="38" t="e">
        <f>AVERAGEIFS('Cobalt Prices'!$G$10:$G$4229,'Cobalt Prices'!$E$10:$E$4229,KC$4)</f>
        <v>#DIV/0!</v>
      </c>
      <c r="KD20" s="38" t="e">
        <f>AVERAGEIFS('Cobalt Prices'!$G$10:$G$4229,'Cobalt Prices'!$E$10:$E$4229,KD$4)</f>
        <v>#DIV/0!</v>
      </c>
      <c r="KE20" s="38" t="e">
        <f>AVERAGEIFS('Cobalt Prices'!$G$10:$G$4229,'Cobalt Prices'!$E$10:$E$4229,KE$4)</f>
        <v>#DIV/0!</v>
      </c>
      <c r="KF20" s="38" t="e">
        <f>AVERAGEIFS('Cobalt Prices'!$G$10:$G$4229,'Cobalt Prices'!$E$10:$E$4229,KF$4)</f>
        <v>#DIV/0!</v>
      </c>
      <c r="KG20" s="38" t="e">
        <f>AVERAGEIFS('Cobalt Prices'!$G$10:$G$4229,'Cobalt Prices'!$E$10:$E$4229,KG$4)</f>
        <v>#DIV/0!</v>
      </c>
      <c r="KH20" s="38" t="e">
        <f>AVERAGEIFS('Cobalt Prices'!$G$10:$G$4229,'Cobalt Prices'!$E$10:$E$4229,KH$4)</f>
        <v>#DIV/0!</v>
      </c>
      <c r="KI20" s="38" t="e">
        <f>AVERAGEIFS('Cobalt Prices'!$G$10:$G$4229,'Cobalt Prices'!$E$10:$E$4229,KI$4)</f>
        <v>#DIV/0!</v>
      </c>
      <c r="KJ20" s="38" t="e">
        <f>AVERAGEIFS('Cobalt Prices'!$G$10:$G$4229,'Cobalt Prices'!$E$10:$E$4229,KJ$4)</f>
        <v>#DIV/0!</v>
      </c>
      <c r="KK20" s="38" t="e">
        <f>AVERAGEIFS('Cobalt Prices'!$G$10:$G$4229,'Cobalt Prices'!$E$10:$E$4229,KK$4)</f>
        <v>#DIV/0!</v>
      </c>
      <c r="KL20" s="38" t="e">
        <f>AVERAGEIFS('Cobalt Prices'!$G$10:$G$4229,'Cobalt Prices'!$E$10:$E$4229,KL$4)</f>
        <v>#DIV/0!</v>
      </c>
      <c r="KM20" s="38" t="e">
        <f>AVERAGEIFS('Cobalt Prices'!$G$10:$G$4229,'Cobalt Prices'!$E$10:$E$4229,KM$4)</f>
        <v>#DIV/0!</v>
      </c>
      <c r="KN20" s="38" t="e">
        <f>AVERAGEIFS('Cobalt Prices'!$G$10:$G$4229,'Cobalt Prices'!$E$10:$E$4229,KN$4)</f>
        <v>#DIV/0!</v>
      </c>
      <c r="KO20" s="38" t="e">
        <f>AVERAGEIFS('Cobalt Prices'!$G$10:$G$4229,'Cobalt Prices'!$E$10:$E$4229,KO$4)</f>
        <v>#DIV/0!</v>
      </c>
      <c r="KP20" s="38" t="e">
        <f>AVERAGEIFS('Cobalt Prices'!$G$10:$G$4229,'Cobalt Prices'!$E$10:$E$4229,KP$4)</f>
        <v>#DIV/0!</v>
      </c>
      <c r="KQ20" s="38" t="e">
        <f>AVERAGEIFS('Cobalt Prices'!$G$10:$G$4229,'Cobalt Prices'!$E$10:$E$4229,KQ$4)</f>
        <v>#DIV/0!</v>
      </c>
      <c r="KR20" s="38" t="e">
        <f>AVERAGEIFS('Cobalt Prices'!$G$10:$G$4229,'Cobalt Prices'!$E$10:$E$4229,KR$4)</f>
        <v>#DIV/0!</v>
      </c>
      <c r="KS20" s="38" t="e">
        <f>AVERAGEIFS('Cobalt Prices'!$G$10:$G$4229,'Cobalt Prices'!$E$10:$E$4229,KS$4)</f>
        <v>#DIV/0!</v>
      </c>
      <c r="KT20" s="38" t="e">
        <f>AVERAGEIFS('Cobalt Prices'!$G$10:$G$4229,'Cobalt Prices'!$E$10:$E$4229,KT$4)</f>
        <v>#DIV/0!</v>
      </c>
      <c r="KU20" s="38" t="e">
        <f>AVERAGEIFS('Cobalt Prices'!$G$10:$G$4229,'Cobalt Prices'!$E$10:$E$4229,KU$4)</f>
        <v>#DIV/0!</v>
      </c>
      <c r="KV20" s="38" t="e">
        <f>AVERAGEIFS('Cobalt Prices'!$G$10:$G$4229,'Cobalt Prices'!$E$10:$E$4229,KV$4)</f>
        <v>#DIV/0!</v>
      </c>
      <c r="KW20" s="38" t="e">
        <f>AVERAGEIFS('Cobalt Prices'!$G$10:$G$4229,'Cobalt Prices'!$E$10:$E$4229,KW$4)</f>
        <v>#DIV/0!</v>
      </c>
      <c r="KX20" s="38" t="e">
        <f>AVERAGEIFS('Cobalt Prices'!$G$10:$G$4229,'Cobalt Prices'!$E$10:$E$4229,KX$4)</f>
        <v>#DIV/0!</v>
      </c>
      <c r="KY20" s="38" t="e">
        <f>AVERAGEIFS('Cobalt Prices'!$G$10:$G$4229,'Cobalt Prices'!$E$10:$E$4229,KY$4)</f>
        <v>#DIV/0!</v>
      </c>
      <c r="KZ20" s="38" t="e">
        <f>AVERAGEIFS('Cobalt Prices'!$G$10:$G$4229,'Cobalt Prices'!$E$10:$E$4229,KZ$4)</f>
        <v>#DIV/0!</v>
      </c>
      <c r="LA20" s="38" t="e">
        <f>AVERAGEIFS('Cobalt Prices'!$G$10:$G$4229,'Cobalt Prices'!$E$10:$E$4229,LA$4)</f>
        <v>#DIV/0!</v>
      </c>
      <c r="LB20" s="38" t="e">
        <f>AVERAGEIFS('Cobalt Prices'!$G$10:$G$4229,'Cobalt Prices'!$E$10:$E$4229,LB$4)</f>
        <v>#DIV/0!</v>
      </c>
      <c r="LC20" s="38" t="e">
        <f>AVERAGEIFS('Cobalt Prices'!$G$10:$G$4229,'Cobalt Prices'!$E$10:$E$4229,LC$4)</f>
        <v>#DIV/0!</v>
      </c>
      <c r="LD20" s="38" t="e">
        <f>AVERAGEIFS('Cobalt Prices'!$G$10:$G$4229,'Cobalt Prices'!$E$10:$E$4229,LD$4)</f>
        <v>#DIV/0!</v>
      </c>
      <c r="LE20" s="38" t="e">
        <f>AVERAGEIFS('Cobalt Prices'!$G$10:$G$4229,'Cobalt Prices'!$E$10:$E$4229,LE$4)</f>
        <v>#DIV/0!</v>
      </c>
      <c r="LF20" s="38" t="e">
        <f>AVERAGEIFS('Cobalt Prices'!$G$10:$G$4229,'Cobalt Prices'!$E$10:$E$4229,LF$4)</f>
        <v>#DIV/0!</v>
      </c>
      <c r="LG20" s="38" t="e">
        <f>AVERAGEIFS('Cobalt Prices'!$G$10:$G$4229,'Cobalt Prices'!$E$10:$E$4229,LG$4)</f>
        <v>#DIV/0!</v>
      </c>
      <c r="LH20" s="38" t="e">
        <f>AVERAGEIFS('Cobalt Prices'!$G$10:$G$4229,'Cobalt Prices'!$E$10:$E$4229,LH$4)</f>
        <v>#DIV/0!</v>
      </c>
      <c r="LI20" s="38" t="e">
        <f>AVERAGEIFS('Cobalt Prices'!$G$10:$G$4229,'Cobalt Prices'!$E$10:$E$4229,LI$4)</f>
        <v>#DIV/0!</v>
      </c>
      <c r="LJ20" s="38" t="e">
        <f>AVERAGEIFS('Cobalt Prices'!$G$10:$G$4229,'Cobalt Prices'!$E$10:$E$4229,LJ$4)</f>
        <v>#DIV/0!</v>
      </c>
      <c r="LK20" s="38" t="e">
        <f>AVERAGEIFS('Cobalt Prices'!$G$10:$G$4229,'Cobalt Prices'!$E$10:$E$4229,LK$4)</f>
        <v>#DIV/0!</v>
      </c>
      <c r="LL20" s="38" t="e">
        <f>AVERAGEIFS('Cobalt Prices'!$G$10:$G$4229,'Cobalt Prices'!$E$10:$E$4229,LL$4)</f>
        <v>#DIV/0!</v>
      </c>
      <c r="LM20" s="38" t="e">
        <f>AVERAGEIFS('Cobalt Prices'!$G$10:$G$4229,'Cobalt Prices'!$E$10:$E$4229,LM$4)</f>
        <v>#DIV/0!</v>
      </c>
      <c r="LN20" s="38" t="e">
        <f>AVERAGEIFS('Cobalt Prices'!$G$10:$G$4229,'Cobalt Prices'!$E$10:$E$4229,LN$4)</f>
        <v>#DIV/0!</v>
      </c>
      <c r="LO20" s="38" t="e">
        <f>AVERAGEIFS('Cobalt Prices'!$G$10:$G$4229,'Cobalt Prices'!$E$10:$E$4229,LO$4)</f>
        <v>#DIV/0!</v>
      </c>
      <c r="LP20" s="38" t="e">
        <f>AVERAGEIFS('Cobalt Prices'!$G$10:$G$4229,'Cobalt Prices'!$E$10:$E$4229,LP$4)</f>
        <v>#DIV/0!</v>
      </c>
      <c r="LQ20" s="38" t="e">
        <f>AVERAGEIFS('Cobalt Prices'!$G$10:$G$4229,'Cobalt Prices'!$E$10:$E$4229,LQ$4)</f>
        <v>#DIV/0!</v>
      </c>
      <c r="LR20" s="38" t="e">
        <f>AVERAGEIFS('Cobalt Prices'!$G$10:$G$4229,'Cobalt Prices'!$E$10:$E$4229,LR$4)</f>
        <v>#DIV/0!</v>
      </c>
      <c r="LS20" s="38" t="e">
        <f>AVERAGEIFS('Cobalt Prices'!$G$10:$G$4229,'Cobalt Prices'!$E$10:$E$4229,LS$4)</f>
        <v>#DIV/0!</v>
      </c>
      <c r="LT20" s="38" t="e">
        <f>AVERAGEIFS('Cobalt Prices'!$G$10:$G$4229,'Cobalt Prices'!$E$10:$E$4229,LT$4)</f>
        <v>#DIV/0!</v>
      </c>
      <c r="LU20" s="38" t="e">
        <f>AVERAGEIFS('Cobalt Prices'!$G$10:$G$4229,'Cobalt Prices'!$E$10:$E$4229,LU$4)</f>
        <v>#DIV/0!</v>
      </c>
      <c r="LV20" s="38" t="e">
        <f>AVERAGEIFS('Cobalt Prices'!$G$10:$G$4229,'Cobalt Prices'!$E$10:$E$4229,LV$4)</f>
        <v>#DIV/0!</v>
      </c>
      <c r="LW20" s="38" t="e">
        <f>AVERAGEIFS('Cobalt Prices'!$G$10:$G$4229,'Cobalt Prices'!$E$10:$E$4229,LW$4)</f>
        <v>#DIV/0!</v>
      </c>
      <c r="LX20" s="38" t="e">
        <f>AVERAGEIFS('Cobalt Prices'!$G$10:$G$4229,'Cobalt Prices'!$E$10:$E$4229,LX$4)</f>
        <v>#DIV/0!</v>
      </c>
      <c r="LY20" s="38" t="e">
        <f>AVERAGEIFS('Cobalt Prices'!$G$10:$G$4229,'Cobalt Prices'!$E$10:$E$4229,LY$4)</f>
        <v>#DIV/0!</v>
      </c>
      <c r="LZ20" s="38" t="e">
        <f>AVERAGEIFS('Cobalt Prices'!$G$10:$G$4229,'Cobalt Prices'!$E$10:$E$4229,LZ$4)</f>
        <v>#DIV/0!</v>
      </c>
      <c r="MA20" s="38" t="e">
        <f>AVERAGEIFS('Cobalt Prices'!$G$10:$G$4229,'Cobalt Prices'!$E$10:$E$4229,MA$4)</f>
        <v>#DIV/0!</v>
      </c>
      <c r="MB20" s="38" t="e">
        <f>AVERAGEIFS('Cobalt Prices'!$G$10:$G$4229,'Cobalt Prices'!$E$10:$E$4229,MB$4)</f>
        <v>#DIV/0!</v>
      </c>
      <c r="MC20" s="38" t="e">
        <f>AVERAGEIFS('Cobalt Prices'!$G$10:$G$4229,'Cobalt Prices'!$E$10:$E$4229,MC$4)</f>
        <v>#DIV/0!</v>
      </c>
      <c r="MD20" s="38" t="e">
        <f>AVERAGEIFS('Cobalt Prices'!$G$10:$G$4229,'Cobalt Prices'!$E$10:$E$4229,MD$4)</f>
        <v>#DIV/0!</v>
      </c>
      <c r="ME20" s="38" t="e">
        <f>AVERAGEIFS('Cobalt Prices'!$G$10:$G$4229,'Cobalt Prices'!$E$10:$E$4229,ME$4)</f>
        <v>#DIV/0!</v>
      </c>
      <c r="MF20" s="38" t="e">
        <f>AVERAGEIFS('Cobalt Prices'!$G$10:$G$4229,'Cobalt Prices'!$E$10:$E$4229,MF$4)</f>
        <v>#DIV/0!</v>
      </c>
      <c r="MG20" s="38" t="e">
        <f>AVERAGEIFS('Cobalt Prices'!$G$10:$G$4229,'Cobalt Prices'!$E$10:$E$4229,MG$4)</f>
        <v>#DIV/0!</v>
      </c>
      <c r="MH20" s="38" t="e">
        <f>AVERAGEIFS('Cobalt Prices'!$G$10:$G$4229,'Cobalt Prices'!$E$10:$E$4229,MH$4)</f>
        <v>#DIV/0!</v>
      </c>
      <c r="MI20" s="38" t="e">
        <f>AVERAGEIFS('Cobalt Prices'!$G$10:$G$4229,'Cobalt Prices'!$E$10:$E$4229,MI$4)</f>
        <v>#DIV/0!</v>
      </c>
      <c r="MJ20" s="38" t="e">
        <f>AVERAGEIFS('Cobalt Prices'!$G$10:$G$4229,'Cobalt Prices'!$E$10:$E$4229,MJ$4)</f>
        <v>#DIV/0!</v>
      </c>
      <c r="MK20" s="38" t="e">
        <f>AVERAGEIFS('Cobalt Prices'!$G$10:$G$4229,'Cobalt Prices'!$E$10:$E$4229,MK$4)</f>
        <v>#DIV/0!</v>
      </c>
      <c r="ML20" s="38" t="e">
        <f>AVERAGEIFS('Cobalt Prices'!$G$10:$G$4229,'Cobalt Prices'!$E$10:$E$4229,ML$4)</f>
        <v>#DIV/0!</v>
      </c>
      <c r="MM20" s="38" t="e">
        <f>AVERAGEIFS('Cobalt Prices'!$G$10:$G$4229,'Cobalt Prices'!$E$10:$E$4229,MM$4)</f>
        <v>#DIV/0!</v>
      </c>
      <c r="MN20" s="38" t="e">
        <f>AVERAGEIFS('Cobalt Prices'!$G$10:$G$4229,'Cobalt Prices'!$E$10:$E$4229,MN$4)</f>
        <v>#DIV/0!</v>
      </c>
      <c r="MO20" s="38" t="e">
        <f>AVERAGEIFS('Cobalt Prices'!$G$10:$G$4229,'Cobalt Prices'!$E$10:$E$4229,MO$4)</f>
        <v>#DIV/0!</v>
      </c>
      <c r="MP20" s="38" t="e">
        <f>AVERAGEIFS('Cobalt Prices'!$G$10:$G$4229,'Cobalt Prices'!$E$10:$E$4229,MP$4)</f>
        <v>#DIV/0!</v>
      </c>
      <c r="MQ20" s="38" t="e">
        <f>AVERAGEIFS('Cobalt Prices'!$G$10:$G$4229,'Cobalt Prices'!$E$10:$E$4229,MQ$4)</f>
        <v>#DIV/0!</v>
      </c>
      <c r="MR20" s="38" t="e">
        <f>AVERAGEIFS('Cobalt Prices'!$G$10:$G$4229,'Cobalt Prices'!$E$10:$E$4229,MR$4)</f>
        <v>#DIV/0!</v>
      </c>
      <c r="MS20" s="38" t="e">
        <f>AVERAGEIFS('Cobalt Prices'!$G$10:$G$4229,'Cobalt Prices'!$E$10:$E$4229,MS$4)</f>
        <v>#DIV/0!</v>
      </c>
      <c r="MT20" s="38" t="e">
        <f>AVERAGEIFS('Cobalt Prices'!$G$10:$G$4229,'Cobalt Prices'!$E$10:$E$4229,MT$4)</f>
        <v>#DIV/0!</v>
      </c>
      <c r="MU20" s="38" t="e">
        <f>AVERAGEIFS('Cobalt Prices'!$G$10:$G$4229,'Cobalt Prices'!$E$10:$E$4229,MU$4)</f>
        <v>#DIV/0!</v>
      </c>
      <c r="MV20" s="38" t="e">
        <f>AVERAGEIFS('Cobalt Prices'!$G$10:$G$4229,'Cobalt Prices'!$E$10:$E$4229,MV$4)</f>
        <v>#DIV/0!</v>
      </c>
      <c r="MW20" s="38" t="e">
        <f>AVERAGEIFS('Cobalt Prices'!$G$10:$G$4229,'Cobalt Prices'!$E$10:$E$4229,MW$4)</f>
        <v>#DIV/0!</v>
      </c>
      <c r="MX20" s="38" t="e">
        <f>AVERAGEIFS('Cobalt Prices'!$G$10:$G$4229,'Cobalt Prices'!$E$10:$E$4229,MX$4)</f>
        <v>#DIV/0!</v>
      </c>
      <c r="MY20" s="38" t="e">
        <f>AVERAGEIFS('Cobalt Prices'!$G$10:$G$4229,'Cobalt Prices'!$E$10:$E$4229,MY$4)</f>
        <v>#DIV/0!</v>
      </c>
      <c r="MZ20" s="38" t="e">
        <f>AVERAGEIFS('Cobalt Prices'!$G$10:$G$4229,'Cobalt Prices'!$E$10:$E$4229,MZ$4)</f>
        <v>#DIV/0!</v>
      </c>
      <c r="NA20" s="38" t="e">
        <f>AVERAGEIFS('Cobalt Prices'!$G$10:$G$4229,'Cobalt Prices'!$E$10:$E$4229,NA$4)</f>
        <v>#DIV/0!</v>
      </c>
      <c r="NB20" s="38" t="e">
        <f>AVERAGEIFS('Cobalt Prices'!$G$10:$G$4229,'Cobalt Prices'!$E$10:$E$4229,NB$4)</f>
        <v>#DIV/0!</v>
      </c>
      <c r="NC20" s="38" t="e">
        <f>AVERAGEIFS('Cobalt Prices'!$G$10:$G$4229,'Cobalt Prices'!$E$10:$E$4229,NC$4)</f>
        <v>#DIV/0!</v>
      </c>
      <c r="ND20" s="38" t="e">
        <f>AVERAGEIFS('Cobalt Prices'!$G$10:$G$4229,'Cobalt Prices'!$E$10:$E$4229,ND$4)</f>
        <v>#DIV/0!</v>
      </c>
      <c r="NE20" s="38" t="e">
        <f>AVERAGEIFS('Cobalt Prices'!$G$10:$G$4229,'Cobalt Prices'!$E$10:$E$4229,NE$4)</f>
        <v>#DIV/0!</v>
      </c>
      <c r="NF20" s="38" t="e">
        <f>AVERAGEIFS('Cobalt Prices'!$G$10:$G$4229,'Cobalt Prices'!$E$10:$E$4229,NF$4)</f>
        <v>#DIV/0!</v>
      </c>
      <c r="NG20" s="38" t="e">
        <f>AVERAGEIFS('Cobalt Prices'!$G$10:$G$4229,'Cobalt Prices'!$E$10:$E$4229,NG$4)</f>
        <v>#DIV/0!</v>
      </c>
      <c r="NH20" s="38" t="e">
        <f>AVERAGEIFS('Cobalt Prices'!$G$10:$G$4229,'Cobalt Prices'!$E$10:$E$4229,NH$4)</f>
        <v>#DIV/0!</v>
      </c>
      <c r="NI20" s="38" t="e">
        <f>AVERAGEIFS('Cobalt Prices'!$G$10:$G$4229,'Cobalt Prices'!$E$10:$E$4229,NI$4)</f>
        <v>#DIV/0!</v>
      </c>
      <c r="NJ20" s="38" t="e">
        <f>AVERAGEIFS('Cobalt Prices'!$G$10:$G$4229,'Cobalt Prices'!$E$10:$E$4229,NJ$4)</f>
        <v>#DIV/0!</v>
      </c>
      <c r="NK20" s="38" t="e">
        <f>AVERAGEIFS('Cobalt Prices'!$G$10:$G$4229,'Cobalt Prices'!$E$10:$E$4229,NK$4)</f>
        <v>#DIV/0!</v>
      </c>
      <c r="NL20" s="38" t="e">
        <f>AVERAGEIFS('Cobalt Prices'!$G$10:$G$4229,'Cobalt Prices'!$E$10:$E$4229,NL$4)</f>
        <v>#DIV/0!</v>
      </c>
      <c r="NM20" s="38" t="e">
        <f>AVERAGEIFS('Cobalt Prices'!$G$10:$G$4229,'Cobalt Prices'!$E$10:$E$4229,NM$4)</f>
        <v>#DIV/0!</v>
      </c>
      <c r="NN20" s="38" t="e">
        <f>AVERAGEIFS('Cobalt Prices'!$G$10:$G$4229,'Cobalt Prices'!$E$10:$E$4229,NN$4)</f>
        <v>#DIV/0!</v>
      </c>
      <c r="NO20" s="38" t="e">
        <f>AVERAGEIFS('Cobalt Prices'!$G$10:$G$4229,'Cobalt Prices'!$E$10:$E$4229,NO$4)</f>
        <v>#DIV/0!</v>
      </c>
      <c r="NP20" s="38" t="e">
        <f>AVERAGEIFS('Cobalt Prices'!$G$10:$G$4229,'Cobalt Prices'!$E$10:$E$4229,NP$4)</f>
        <v>#DIV/0!</v>
      </c>
      <c r="NQ20" s="38" t="e">
        <f>AVERAGEIFS('Cobalt Prices'!$G$10:$G$4229,'Cobalt Prices'!$E$10:$E$4229,NQ$4)</f>
        <v>#DIV/0!</v>
      </c>
      <c r="NR20" s="38" t="e">
        <f>AVERAGEIFS('Cobalt Prices'!$G$10:$G$4229,'Cobalt Prices'!$E$10:$E$4229,NR$4)</f>
        <v>#DIV/0!</v>
      </c>
      <c r="NS20" s="38" t="e">
        <f>AVERAGEIFS('Cobalt Prices'!$G$10:$G$4229,'Cobalt Prices'!$E$10:$E$4229,NS$4)</f>
        <v>#DIV/0!</v>
      </c>
      <c r="NT20" s="38" t="e">
        <f>AVERAGEIFS('Cobalt Prices'!$G$10:$G$4229,'Cobalt Prices'!$E$10:$E$4229,NT$4)</f>
        <v>#DIV/0!</v>
      </c>
      <c r="NU20" s="38" t="e">
        <f>AVERAGEIFS('Cobalt Prices'!$G$10:$G$4229,'Cobalt Prices'!$E$10:$E$4229,NU$4)</f>
        <v>#DIV/0!</v>
      </c>
      <c r="NV20" s="38" t="e">
        <f>AVERAGEIFS('Cobalt Prices'!$G$10:$G$4229,'Cobalt Prices'!$E$10:$E$4229,NV$4)</f>
        <v>#DIV/0!</v>
      </c>
      <c r="NW20" s="38" t="e">
        <f>AVERAGEIFS('Cobalt Prices'!$G$10:$G$4229,'Cobalt Prices'!$E$10:$E$4229,NW$4)</f>
        <v>#DIV/0!</v>
      </c>
      <c r="NX20" s="38" t="e">
        <f>AVERAGEIFS('Cobalt Prices'!$G$10:$G$4229,'Cobalt Prices'!$E$10:$E$4229,NX$4)</f>
        <v>#DIV/0!</v>
      </c>
      <c r="NY20" s="38" t="e">
        <f>AVERAGEIFS('Cobalt Prices'!$G$10:$G$4229,'Cobalt Prices'!$E$10:$E$4229,NY$4)</f>
        <v>#DIV/0!</v>
      </c>
      <c r="NZ20" s="38" t="e">
        <f>AVERAGEIFS('Cobalt Prices'!$G$10:$G$4229,'Cobalt Prices'!$E$10:$E$4229,NZ$4)</f>
        <v>#DIV/0!</v>
      </c>
      <c r="OA20" s="38" t="e">
        <f>AVERAGEIFS('Cobalt Prices'!$G$10:$G$4229,'Cobalt Prices'!$E$10:$E$4229,OA$4)</f>
        <v>#DIV/0!</v>
      </c>
      <c r="OB20" s="38" t="e">
        <f>AVERAGEIFS('Cobalt Prices'!$G$10:$G$4229,'Cobalt Prices'!$E$10:$E$4229,OB$4)</f>
        <v>#DIV/0!</v>
      </c>
      <c r="OC20" s="38" t="e">
        <f>AVERAGEIFS('Cobalt Prices'!$G$10:$G$4229,'Cobalt Prices'!$E$10:$E$4229,OC$4)</f>
        <v>#DIV/0!</v>
      </c>
      <c r="OD20" s="38" t="e">
        <f>AVERAGEIFS('Cobalt Prices'!$G$10:$G$4229,'Cobalt Prices'!$E$10:$E$4229,OD$4)</f>
        <v>#DIV/0!</v>
      </c>
      <c r="OE20" s="38" t="e">
        <f>AVERAGEIFS('Cobalt Prices'!$G$10:$G$4229,'Cobalt Prices'!$E$10:$E$4229,OE$4)</f>
        <v>#DIV/0!</v>
      </c>
      <c r="OF20" s="38" t="e">
        <f>AVERAGEIFS('Cobalt Prices'!$G$10:$G$4229,'Cobalt Prices'!$E$10:$E$4229,OF$4)</f>
        <v>#DIV/0!</v>
      </c>
      <c r="OG20" s="38" t="e">
        <f>AVERAGEIFS('Cobalt Prices'!$G$10:$G$4229,'Cobalt Prices'!$E$10:$E$4229,OG$4)</f>
        <v>#DIV/0!</v>
      </c>
      <c r="OH20" s="38" t="e">
        <f>AVERAGEIFS('Cobalt Prices'!$G$10:$G$4229,'Cobalt Prices'!$E$10:$E$4229,OH$4)</f>
        <v>#DIV/0!</v>
      </c>
      <c r="OI20" s="38" t="e">
        <f>AVERAGEIFS('Cobalt Prices'!$G$10:$G$4229,'Cobalt Prices'!$E$10:$E$4229,OI$4)</f>
        <v>#DIV/0!</v>
      </c>
      <c r="OJ20" s="38" t="e">
        <f>AVERAGEIFS('Cobalt Prices'!$G$10:$G$4229,'Cobalt Prices'!$E$10:$E$4229,OJ$4)</f>
        <v>#DIV/0!</v>
      </c>
      <c r="OK20" s="38" t="e">
        <f>AVERAGEIFS('Cobalt Prices'!$G$10:$G$4229,'Cobalt Prices'!$E$10:$E$4229,OK$4)</f>
        <v>#DIV/0!</v>
      </c>
      <c r="OL20" s="38" t="e">
        <f>AVERAGEIFS('Cobalt Prices'!$G$10:$G$4229,'Cobalt Prices'!$E$10:$E$4229,OL$4)</f>
        <v>#DIV/0!</v>
      </c>
      <c r="OM20" s="38" t="e">
        <f>AVERAGEIFS('Cobalt Prices'!$G$10:$G$4229,'Cobalt Prices'!$E$10:$E$4229,OM$4)</f>
        <v>#DIV/0!</v>
      </c>
      <c r="ON20" s="38" t="e">
        <f>AVERAGEIFS('Cobalt Prices'!$G$10:$G$4229,'Cobalt Prices'!$E$10:$E$4229,ON$4)</f>
        <v>#DIV/0!</v>
      </c>
      <c r="OO20" s="38" t="e">
        <f>AVERAGEIFS('Cobalt Prices'!$G$10:$G$4229,'Cobalt Prices'!$E$10:$E$4229,OO$4)</f>
        <v>#DIV/0!</v>
      </c>
      <c r="OP20" s="38" t="e">
        <f>AVERAGEIFS('Cobalt Prices'!$G$10:$G$4229,'Cobalt Prices'!$E$10:$E$4229,OP$4)</f>
        <v>#DIV/0!</v>
      </c>
      <c r="OQ20" s="38" t="e">
        <f>AVERAGEIFS('Cobalt Prices'!$G$10:$G$4229,'Cobalt Prices'!$E$10:$E$4229,OQ$4)</f>
        <v>#DIV/0!</v>
      </c>
      <c r="OR20" s="38" t="e">
        <f>AVERAGEIFS('Cobalt Prices'!$G$10:$G$4229,'Cobalt Prices'!$E$10:$E$4229,OR$4)</f>
        <v>#DIV/0!</v>
      </c>
      <c r="OS20" s="38" t="e">
        <f>AVERAGEIFS('Cobalt Prices'!$G$10:$G$4229,'Cobalt Prices'!$E$10:$E$4229,OS$4)</f>
        <v>#DIV/0!</v>
      </c>
      <c r="OT20" s="38" t="e">
        <f>AVERAGEIFS('Cobalt Prices'!$G$10:$G$4229,'Cobalt Prices'!$E$10:$E$4229,OT$4)</f>
        <v>#DIV/0!</v>
      </c>
      <c r="OU20" s="38" t="e">
        <f>AVERAGEIFS('Cobalt Prices'!$G$10:$G$4229,'Cobalt Prices'!$E$10:$E$4229,OU$4)</f>
        <v>#DIV/0!</v>
      </c>
      <c r="OV20" s="38" t="e">
        <f>AVERAGEIFS('Cobalt Prices'!$G$10:$G$4229,'Cobalt Prices'!$E$10:$E$4229,OV$4)</f>
        <v>#DIV/0!</v>
      </c>
      <c r="OW20" s="38" t="e">
        <f>AVERAGEIFS('Cobalt Prices'!$G$10:$G$4229,'Cobalt Prices'!$E$10:$E$4229,OW$4)</f>
        <v>#DIV/0!</v>
      </c>
      <c r="OX20" s="38" t="e">
        <f>AVERAGEIFS('Cobalt Prices'!$G$10:$G$4229,'Cobalt Prices'!$E$10:$E$4229,OX$4)</f>
        <v>#DIV/0!</v>
      </c>
      <c r="OY20" s="38" t="e">
        <f>AVERAGEIFS('Cobalt Prices'!$G$10:$G$4229,'Cobalt Prices'!$E$10:$E$4229,OY$4)</f>
        <v>#DIV/0!</v>
      </c>
      <c r="OZ20" s="38" t="e">
        <f>AVERAGEIFS('Cobalt Prices'!$G$10:$G$4229,'Cobalt Prices'!$E$10:$E$4229,OZ$4)</f>
        <v>#DIV/0!</v>
      </c>
      <c r="PA20" s="38" t="e">
        <f>AVERAGEIFS('Cobalt Prices'!$G$10:$G$4229,'Cobalt Prices'!$E$10:$E$4229,PA$4)</f>
        <v>#DIV/0!</v>
      </c>
      <c r="PB20" s="38" t="e">
        <f>AVERAGEIFS('Cobalt Prices'!$G$10:$G$4229,'Cobalt Prices'!$E$10:$E$4229,PB$4)</f>
        <v>#DIV/0!</v>
      </c>
      <c r="PC20" s="38" t="e">
        <f>AVERAGEIFS('Cobalt Prices'!$G$10:$G$4229,'Cobalt Prices'!$E$10:$E$4229,PC$4)</f>
        <v>#DIV/0!</v>
      </c>
      <c r="PD20" s="38" t="e">
        <f>AVERAGEIFS('Cobalt Prices'!$G$10:$G$4229,'Cobalt Prices'!$E$10:$E$4229,PD$4)</f>
        <v>#DIV/0!</v>
      </c>
      <c r="PE20" s="38" t="e">
        <f>AVERAGEIFS('Cobalt Prices'!$G$10:$G$4229,'Cobalt Prices'!$E$10:$E$4229,PE$4)</f>
        <v>#DIV/0!</v>
      </c>
      <c r="PF20" s="38" t="e">
        <f>AVERAGEIFS('Cobalt Prices'!$G$10:$G$4229,'Cobalt Prices'!$E$10:$E$4229,PF$4)</f>
        <v>#DIV/0!</v>
      </c>
      <c r="PG20" s="38" t="e">
        <f>AVERAGEIFS('Cobalt Prices'!$G$10:$G$4229,'Cobalt Prices'!$E$10:$E$4229,PG$4)</f>
        <v>#DIV/0!</v>
      </c>
      <c r="PH20" s="38" t="e">
        <f>AVERAGEIFS('Cobalt Prices'!$G$10:$G$4229,'Cobalt Prices'!$E$10:$E$4229,PH$4)</f>
        <v>#DIV/0!</v>
      </c>
      <c r="PI20" s="38" t="e">
        <f>AVERAGEIFS('Cobalt Prices'!$G$10:$G$4229,'Cobalt Prices'!$E$10:$E$4229,PI$4)</f>
        <v>#DIV/0!</v>
      </c>
      <c r="PJ20" s="38" t="e">
        <f>AVERAGEIFS('Cobalt Prices'!$G$10:$G$4229,'Cobalt Prices'!$E$10:$E$4229,PJ$4)</f>
        <v>#DIV/0!</v>
      </c>
      <c r="PK20" s="38" t="e">
        <f>AVERAGEIFS('Cobalt Prices'!$G$10:$G$4229,'Cobalt Prices'!$E$10:$E$4229,PK$4)</f>
        <v>#DIV/0!</v>
      </c>
      <c r="PL20" s="38" t="e">
        <f>AVERAGEIFS('Cobalt Prices'!$G$10:$G$4229,'Cobalt Prices'!$E$10:$E$4229,PL$4)</f>
        <v>#DIV/0!</v>
      </c>
      <c r="PM20" s="38" t="e">
        <f>AVERAGEIFS('Cobalt Prices'!$G$10:$G$4229,'Cobalt Prices'!$E$10:$E$4229,PM$4)</f>
        <v>#DIV/0!</v>
      </c>
      <c r="PN20" s="38" t="e">
        <f>AVERAGEIFS('Cobalt Prices'!$G$10:$G$4229,'Cobalt Prices'!$E$10:$E$4229,PN$4)</f>
        <v>#DIV/0!</v>
      </c>
      <c r="PO20" s="38" t="e">
        <f>AVERAGEIFS('Cobalt Prices'!$G$10:$G$4229,'Cobalt Prices'!$E$10:$E$4229,PO$4)</f>
        <v>#DIV/0!</v>
      </c>
      <c r="PP20" s="38" t="e">
        <f>AVERAGEIFS('Cobalt Prices'!$G$10:$G$4229,'Cobalt Prices'!$E$10:$E$4229,PP$4)</f>
        <v>#DIV/0!</v>
      </c>
      <c r="PQ20" s="38" t="e">
        <f>AVERAGEIFS('Cobalt Prices'!$G$10:$G$4229,'Cobalt Prices'!$E$10:$E$4229,PQ$4)</f>
        <v>#DIV/0!</v>
      </c>
      <c r="PR20" s="38" t="e">
        <f>AVERAGEIFS('Cobalt Prices'!$G$10:$G$4229,'Cobalt Prices'!$E$10:$E$4229,PR$4)</f>
        <v>#DIV/0!</v>
      </c>
      <c r="PS20" s="38" t="e">
        <f>AVERAGEIFS('Cobalt Prices'!$G$10:$G$4229,'Cobalt Prices'!$E$10:$E$4229,PS$4)</f>
        <v>#DIV/0!</v>
      </c>
      <c r="PT20" s="38" t="e">
        <f>AVERAGEIFS('Cobalt Prices'!$G$10:$G$4229,'Cobalt Prices'!$E$10:$E$4229,PT$4)</f>
        <v>#DIV/0!</v>
      </c>
      <c r="PU20" s="38" t="e">
        <f>AVERAGEIFS('Cobalt Prices'!$G$10:$G$4229,'Cobalt Prices'!$E$10:$E$4229,PU$4)</f>
        <v>#DIV/0!</v>
      </c>
      <c r="PV20" s="38" t="e">
        <f>AVERAGEIFS('Cobalt Prices'!$G$10:$G$4229,'Cobalt Prices'!$E$10:$E$4229,PV$4)</f>
        <v>#DIV/0!</v>
      </c>
      <c r="PW20" s="38" t="e">
        <f>AVERAGEIFS('Cobalt Prices'!$G$10:$G$4229,'Cobalt Prices'!$E$10:$E$4229,PW$4)</f>
        <v>#DIV/0!</v>
      </c>
      <c r="PX20" s="38" t="e">
        <f>AVERAGEIFS('Cobalt Prices'!$G$10:$G$4229,'Cobalt Prices'!$E$10:$E$4229,PX$4)</f>
        <v>#DIV/0!</v>
      </c>
      <c r="PY20" s="38" t="e">
        <f>AVERAGEIFS('Cobalt Prices'!$G$10:$G$4229,'Cobalt Prices'!$E$10:$E$4229,PY$4)</f>
        <v>#DIV/0!</v>
      </c>
      <c r="PZ20" s="38" t="e">
        <f>AVERAGEIFS('Cobalt Prices'!$G$10:$G$4229,'Cobalt Prices'!$E$10:$E$4229,PZ$4)</f>
        <v>#DIV/0!</v>
      </c>
      <c r="QA20" s="38" t="e">
        <f>AVERAGEIFS('Cobalt Prices'!$G$10:$G$4229,'Cobalt Prices'!$E$10:$E$4229,QA$4)</f>
        <v>#DIV/0!</v>
      </c>
      <c r="QB20" s="38" t="e">
        <f>AVERAGEIFS('Cobalt Prices'!$G$10:$G$4229,'Cobalt Prices'!$E$10:$E$4229,QB$4)</f>
        <v>#DIV/0!</v>
      </c>
      <c r="QC20" s="38" t="e">
        <f>AVERAGEIFS('Cobalt Prices'!$G$10:$G$4229,'Cobalt Prices'!$E$10:$E$4229,QC$4)</f>
        <v>#DIV/0!</v>
      </c>
      <c r="QD20" s="38" t="e">
        <f>AVERAGEIFS('Cobalt Prices'!$G$10:$G$4229,'Cobalt Prices'!$E$10:$E$4229,QD$4)</f>
        <v>#DIV/0!</v>
      </c>
      <c r="QE20" s="38" t="e">
        <f>AVERAGEIFS('Cobalt Prices'!$G$10:$G$4229,'Cobalt Prices'!$E$10:$E$4229,QE$4)</f>
        <v>#DIV/0!</v>
      </c>
      <c r="QF20" s="38" t="e">
        <f>AVERAGEIFS('Cobalt Prices'!$G$10:$G$4229,'Cobalt Prices'!$E$10:$E$4229,QF$4)</f>
        <v>#DIV/0!</v>
      </c>
      <c r="QG20" s="38" t="e">
        <f>AVERAGEIFS('Cobalt Prices'!$G$10:$G$4229,'Cobalt Prices'!$E$10:$E$4229,QG$4)</f>
        <v>#DIV/0!</v>
      </c>
      <c r="QH20" s="38" t="e">
        <f>AVERAGEIFS('Cobalt Prices'!$G$10:$G$4229,'Cobalt Prices'!$E$10:$E$4229,QH$4)</f>
        <v>#DIV/0!</v>
      </c>
      <c r="QI20" s="38" t="e">
        <f>AVERAGEIFS('Cobalt Prices'!$G$10:$G$4229,'Cobalt Prices'!$E$10:$E$4229,QI$4)</f>
        <v>#DIV/0!</v>
      </c>
      <c r="QJ20" s="38" t="e">
        <f>AVERAGEIFS('Cobalt Prices'!$G$10:$G$4229,'Cobalt Prices'!$E$10:$E$4229,QJ$4)</f>
        <v>#DIV/0!</v>
      </c>
      <c r="QK20" s="38" t="e">
        <f>AVERAGEIFS('Cobalt Prices'!$G$10:$G$4229,'Cobalt Prices'!$E$10:$E$4229,QK$4)</f>
        <v>#DIV/0!</v>
      </c>
      <c r="QL20" s="38" t="e">
        <f>AVERAGEIFS('Cobalt Prices'!$G$10:$G$4229,'Cobalt Prices'!$E$10:$E$4229,QL$4)</f>
        <v>#DIV/0!</v>
      </c>
      <c r="QM20" s="38" t="e">
        <f>AVERAGEIFS('Cobalt Prices'!$G$10:$G$4229,'Cobalt Prices'!$E$10:$E$4229,QM$4)</f>
        <v>#DIV/0!</v>
      </c>
      <c r="QN20" s="38" t="e">
        <f>AVERAGEIFS('Cobalt Prices'!$G$10:$G$4229,'Cobalt Prices'!$E$10:$E$4229,QN$4)</f>
        <v>#DIV/0!</v>
      </c>
      <c r="QO20" s="38" t="e">
        <f>AVERAGEIFS('Cobalt Prices'!$G$10:$G$4229,'Cobalt Prices'!$E$10:$E$4229,QO$4)</f>
        <v>#DIV/0!</v>
      </c>
      <c r="QP20" s="38" t="e">
        <f>AVERAGEIFS('Cobalt Prices'!$G$10:$G$4229,'Cobalt Prices'!$E$10:$E$4229,QP$4)</f>
        <v>#DIV/0!</v>
      </c>
      <c r="QQ20" s="38" t="e">
        <f>AVERAGEIFS('Cobalt Prices'!$G$10:$G$4229,'Cobalt Prices'!$E$10:$E$4229,QQ$4)</f>
        <v>#DIV/0!</v>
      </c>
      <c r="QR20" s="38" t="e">
        <f>AVERAGEIFS('Cobalt Prices'!$G$10:$G$4229,'Cobalt Prices'!$E$10:$E$4229,QR$4)</f>
        <v>#DIV/0!</v>
      </c>
      <c r="QS20" s="38" t="e">
        <f>AVERAGEIFS('Cobalt Prices'!$G$10:$G$4229,'Cobalt Prices'!$E$10:$E$4229,QS$4)</f>
        <v>#DIV/0!</v>
      </c>
      <c r="QT20" s="38" t="e">
        <f>AVERAGEIFS('Cobalt Prices'!$G$10:$G$4229,'Cobalt Prices'!$E$10:$E$4229,QT$4)</f>
        <v>#DIV/0!</v>
      </c>
      <c r="QU20" s="38" t="e">
        <f>AVERAGEIFS('Cobalt Prices'!$G$10:$G$4229,'Cobalt Prices'!$E$10:$E$4229,QU$4)</f>
        <v>#DIV/0!</v>
      </c>
      <c r="QV20" s="38" t="e">
        <f>AVERAGEIFS('Cobalt Prices'!$G$10:$G$4229,'Cobalt Prices'!$E$10:$E$4229,QV$4)</f>
        <v>#DIV/0!</v>
      </c>
      <c r="QW20" s="38" t="e">
        <f>AVERAGEIFS('Cobalt Prices'!$G$10:$G$4229,'Cobalt Prices'!$E$10:$E$4229,QW$4)</f>
        <v>#DIV/0!</v>
      </c>
      <c r="QX20" s="38" t="e">
        <f>AVERAGEIFS('Cobalt Prices'!$G$10:$G$4229,'Cobalt Prices'!$E$10:$E$4229,QX$4)</f>
        <v>#DIV/0!</v>
      </c>
      <c r="QY20" s="38" t="e">
        <f>AVERAGEIFS('Cobalt Prices'!$G$10:$G$4229,'Cobalt Prices'!$E$10:$E$4229,QY$4)</f>
        <v>#DIV/0!</v>
      </c>
      <c r="QZ20" s="38" t="e">
        <f>AVERAGEIFS('Cobalt Prices'!$G$10:$G$4229,'Cobalt Prices'!$E$10:$E$4229,QZ$4)</f>
        <v>#DIV/0!</v>
      </c>
      <c r="RA20" s="38" t="e">
        <f>AVERAGEIFS('Cobalt Prices'!$G$10:$G$4229,'Cobalt Prices'!$E$10:$E$4229,RA$4)</f>
        <v>#DIV/0!</v>
      </c>
      <c r="RB20" s="38" t="e">
        <f>AVERAGEIFS('Cobalt Prices'!$G$10:$G$4229,'Cobalt Prices'!$E$10:$E$4229,RB$4)</f>
        <v>#DIV/0!</v>
      </c>
      <c r="RC20" s="38" t="e">
        <f>AVERAGEIFS('Cobalt Prices'!$G$10:$G$4229,'Cobalt Prices'!$E$10:$E$4229,RC$4)</f>
        <v>#DIV/0!</v>
      </c>
      <c r="RD20" s="38" t="e">
        <f>AVERAGEIFS('Cobalt Prices'!$G$10:$G$4229,'Cobalt Prices'!$E$10:$E$4229,RD$4)</f>
        <v>#DIV/0!</v>
      </c>
      <c r="RE20" s="38" t="e">
        <f>AVERAGEIFS('Cobalt Prices'!$G$10:$G$4229,'Cobalt Prices'!$E$10:$E$4229,RE$4)</f>
        <v>#DIV/0!</v>
      </c>
      <c r="RF20" s="38" t="e">
        <f>AVERAGEIFS('Cobalt Prices'!$G$10:$G$4229,'Cobalt Prices'!$E$10:$E$4229,RF$4)</f>
        <v>#DIV/0!</v>
      </c>
      <c r="RG20" s="38" t="e">
        <f>AVERAGEIFS('Cobalt Prices'!$G$10:$G$4229,'Cobalt Prices'!$E$10:$E$4229,RG$4)</f>
        <v>#DIV/0!</v>
      </c>
      <c r="RH20" s="38" t="e">
        <f>AVERAGEIFS('Cobalt Prices'!$G$10:$G$4229,'Cobalt Prices'!$E$10:$E$4229,RH$4)</f>
        <v>#DIV/0!</v>
      </c>
      <c r="RI20" s="38" t="e">
        <f>AVERAGEIFS('Cobalt Prices'!$G$10:$G$4229,'Cobalt Prices'!$E$10:$E$4229,RI$4)</f>
        <v>#DIV/0!</v>
      </c>
      <c r="RJ20" s="38" t="e">
        <f>AVERAGEIFS('Cobalt Prices'!$G$10:$G$4229,'Cobalt Prices'!$E$10:$E$4229,RJ$4)</f>
        <v>#DIV/0!</v>
      </c>
      <c r="RK20" s="38" t="e">
        <f>AVERAGEIFS('Cobalt Prices'!$G$10:$G$4229,'Cobalt Prices'!$E$10:$E$4229,RK$4)</f>
        <v>#DIV/0!</v>
      </c>
      <c r="RL20" s="38" t="e">
        <f>AVERAGEIFS('Cobalt Prices'!$G$10:$G$4229,'Cobalt Prices'!$E$10:$E$4229,RL$4)</f>
        <v>#DIV/0!</v>
      </c>
      <c r="RM20" s="38" t="e">
        <f>AVERAGEIFS('Cobalt Prices'!$G$10:$G$4229,'Cobalt Prices'!$E$10:$E$4229,RM$4)</f>
        <v>#DIV/0!</v>
      </c>
      <c r="RN20" s="38" t="e">
        <f>AVERAGEIFS('Cobalt Prices'!$G$10:$G$4229,'Cobalt Prices'!$E$10:$E$4229,RN$4)</f>
        <v>#DIV/0!</v>
      </c>
      <c r="RO20" s="38" t="e">
        <f>AVERAGEIFS('Cobalt Prices'!$G$10:$G$4229,'Cobalt Prices'!$E$10:$E$4229,RO$4)</f>
        <v>#DIV/0!</v>
      </c>
      <c r="RP20" s="38" t="e">
        <f>AVERAGEIFS('Cobalt Prices'!$G$10:$G$4229,'Cobalt Prices'!$E$10:$E$4229,RP$4)</f>
        <v>#DIV/0!</v>
      </c>
      <c r="RQ20" s="38" t="e">
        <f>AVERAGEIFS('Cobalt Prices'!$G$10:$G$4229,'Cobalt Prices'!$E$10:$E$4229,RQ$4)</f>
        <v>#DIV/0!</v>
      </c>
      <c r="RR20" s="38" t="e">
        <f>AVERAGEIFS('Cobalt Prices'!$G$10:$G$4229,'Cobalt Prices'!$E$10:$E$4229,RR$4)</f>
        <v>#DIV/0!</v>
      </c>
      <c r="RS20" s="38" t="e">
        <f>AVERAGEIFS('Cobalt Prices'!$G$10:$G$4229,'Cobalt Prices'!$E$10:$E$4229,RS$4)</f>
        <v>#DIV/0!</v>
      </c>
      <c r="RT20" s="38" t="e">
        <f>AVERAGEIFS('Cobalt Prices'!$G$10:$G$4229,'Cobalt Prices'!$E$10:$E$4229,RT$4)</f>
        <v>#DIV/0!</v>
      </c>
      <c r="RU20" s="38" t="e">
        <f>AVERAGEIFS('Cobalt Prices'!$G$10:$G$4229,'Cobalt Prices'!$E$10:$E$4229,RU$4)</f>
        <v>#DIV/0!</v>
      </c>
      <c r="RV20" s="38" t="e">
        <f>AVERAGEIFS('Cobalt Prices'!$G$10:$G$4229,'Cobalt Prices'!$E$10:$E$4229,RV$4)</f>
        <v>#DIV/0!</v>
      </c>
      <c r="RW20" s="38" t="e">
        <f>AVERAGEIFS('Cobalt Prices'!$G$10:$G$4229,'Cobalt Prices'!$E$10:$E$4229,RW$4)</f>
        <v>#DIV/0!</v>
      </c>
      <c r="RX20" s="38" t="e">
        <f>AVERAGEIFS('Cobalt Prices'!$G$10:$G$4229,'Cobalt Prices'!$E$10:$E$4229,RX$4)</f>
        <v>#DIV/0!</v>
      </c>
      <c r="RY20" s="38" t="e">
        <f>AVERAGEIFS('Cobalt Prices'!$G$10:$G$4229,'Cobalt Prices'!$E$10:$E$4229,RY$4)</f>
        <v>#DIV/0!</v>
      </c>
      <c r="RZ20" s="38" t="e">
        <f>AVERAGEIFS('Cobalt Prices'!$G$10:$G$4229,'Cobalt Prices'!$E$10:$E$4229,RZ$4)</f>
        <v>#DIV/0!</v>
      </c>
      <c r="SA20" s="38" t="e">
        <f>AVERAGEIFS('Cobalt Prices'!$G$10:$G$4229,'Cobalt Prices'!$E$10:$E$4229,SA$4)</f>
        <v>#DIV/0!</v>
      </c>
      <c r="SB20" s="38" t="e">
        <f>AVERAGEIFS('Cobalt Prices'!$G$10:$G$4229,'Cobalt Prices'!$E$10:$E$4229,SB$4)</f>
        <v>#DIV/0!</v>
      </c>
      <c r="SC20" s="38" t="e">
        <f>AVERAGEIFS('Cobalt Prices'!$G$10:$G$4229,'Cobalt Prices'!$E$10:$E$4229,SC$4)</f>
        <v>#DIV/0!</v>
      </c>
      <c r="SD20" s="38" t="e">
        <f>AVERAGEIFS('Cobalt Prices'!$G$10:$G$4229,'Cobalt Prices'!$E$10:$E$4229,SD$4)</f>
        <v>#DIV/0!</v>
      </c>
      <c r="SE20" s="38" t="e">
        <f>AVERAGEIFS('Cobalt Prices'!$G$10:$G$4229,'Cobalt Prices'!$E$10:$E$4229,SE$4)</f>
        <v>#DIV/0!</v>
      </c>
      <c r="SF20" s="38" t="e">
        <f>AVERAGEIFS('Cobalt Prices'!$G$10:$G$4229,'Cobalt Prices'!$E$10:$E$4229,SF$4)</f>
        <v>#DIV/0!</v>
      </c>
      <c r="SG20" s="38" t="e">
        <f>AVERAGEIFS('Cobalt Prices'!$G$10:$G$4229,'Cobalt Prices'!$E$10:$E$4229,SG$4)</f>
        <v>#DIV/0!</v>
      </c>
      <c r="SH20" s="38" t="e">
        <f>AVERAGEIFS('Cobalt Prices'!$G$10:$G$4229,'Cobalt Prices'!$E$10:$E$4229,SH$4)</f>
        <v>#DIV/0!</v>
      </c>
      <c r="SI20" s="38" t="e">
        <f>AVERAGEIFS('Cobalt Prices'!$G$10:$G$4229,'Cobalt Prices'!$E$10:$E$4229,SI$4)</f>
        <v>#DIV/0!</v>
      </c>
      <c r="SJ20" s="38" t="e">
        <f>AVERAGEIFS('Cobalt Prices'!$G$10:$G$4229,'Cobalt Prices'!$E$10:$E$4229,SJ$4)</f>
        <v>#DIV/0!</v>
      </c>
      <c r="SK20" s="38" t="e">
        <f>AVERAGEIFS('Cobalt Prices'!$G$10:$G$4229,'Cobalt Prices'!$E$10:$E$4229,SK$4)</f>
        <v>#DIV/0!</v>
      </c>
      <c r="SL20" s="38" t="e">
        <f>AVERAGEIFS('Cobalt Prices'!$G$10:$G$4229,'Cobalt Prices'!$E$10:$E$4229,SL$4)</f>
        <v>#DIV/0!</v>
      </c>
      <c r="SM20" s="38" t="e">
        <f>AVERAGEIFS('Cobalt Prices'!$G$10:$G$4229,'Cobalt Prices'!$E$10:$E$4229,SM$4)</f>
        <v>#DIV/0!</v>
      </c>
      <c r="SN20" s="38" t="e">
        <f>AVERAGEIFS('Cobalt Prices'!$G$10:$G$4229,'Cobalt Prices'!$E$10:$E$4229,SN$4)</f>
        <v>#DIV/0!</v>
      </c>
      <c r="SO20" s="38" t="e">
        <f>AVERAGEIFS('Cobalt Prices'!$G$10:$G$4229,'Cobalt Prices'!$E$10:$E$4229,SO$4)</f>
        <v>#DIV/0!</v>
      </c>
      <c r="SP20" s="38" t="e">
        <f>AVERAGEIFS('Cobalt Prices'!$G$10:$G$4229,'Cobalt Prices'!$E$10:$E$4229,SP$4)</f>
        <v>#DIV/0!</v>
      </c>
      <c r="SQ20" s="38" t="e">
        <f>AVERAGEIFS('Cobalt Prices'!$G$10:$G$4229,'Cobalt Prices'!$E$10:$E$4229,SQ$4)</f>
        <v>#DIV/0!</v>
      </c>
      <c r="SR20" s="38" t="e">
        <f>AVERAGEIFS('Cobalt Prices'!$G$10:$G$4229,'Cobalt Prices'!$E$10:$E$4229,SR$4)</f>
        <v>#DIV/0!</v>
      </c>
      <c r="SS20" s="38" t="e">
        <f>AVERAGEIFS('Cobalt Prices'!$G$10:$G$4229,'Cobalt Prices'!$E$10:$E$4229,SS$4)</f>
        <v>#DIV/0!</v>
      </c>
      <c r="ST20" s="38" t="e">
        <f>AVERAGEIFS('Cobalt Prices'!$G$10:$G$4229,'Cobalt Prices'!$E$10:$E$4229,ST$4)</f>
        <v>#DIV/0!</v>
      </c>
      <c r="SU20" s="38" t="e">
        <f>AVERAGEIFS('Cobalt Prices'!$G$10:$G$4229,'Cobalt Prices'!$E$10:$E$4229,SU$4)</f>
        <v>#DIV/0!</v>
      </c>
      <c r="SV20" s="38" t="e">
        <f>AVERAGEIFS('Cobalt Prices'!$G$10:$G$4229,'Cobalt Prices'!$E$10:$E$4229,SV$4)</f>
        <v>#DIV/0!</v>
      </c>
      <c r="SW20" s="38" t="e">
        <f>AVERAGEIFS('Cobalt Prices'!$G$10:$G$4229,'Cobalt Prices'!$E$10:$E$4229,SW$4)</f>
        <v>#DIV/0!</v>
      </c>
      <c r="SX20" s="38" t="e">
        <f>AVERAGEIFS('Cobalt Prices'!$G$10:$G$4229,'Cobalt Prices'!$E$10:$E$4229,SX$4)</f>
        <v>#DIV/0!</v>
      </c>
      <c r="SY20" s="38" t="e">
        <f>AVERAGEIFS('Cobalt Prices'!$G$10:$G$4229,'Cobalt Prices'!$E$10:$E$4229,SY$4)</f>
        <v>#DIV/0!</v>
      </c>
      <c r="SZ20" s="38" t="e">
        <f>AVERAGEIFS('Cobalt Prices'!$G$10:$G$4229,'Cobalt Prices'!$E$10:$E$4229,SZ$4)</f>
        <v>#DIV/0!</v>
      </c>
      <c r="TA20" s="38" t="e">
        <f>AVERAGEIFS('Cobalt Prices'!$G$10:$G$4229,'Cobalt Prices'!$E$10:$E$4229,TA$4)</f>
        <v>#DIV/0!</v>
      </c>
      <c r="TB20" s="38" t="e">
        <f>AVERAGEIFS('Cobalt Prices'!$G$10:$G$4229,'Cobalt Prices'!$E$10:$E$4229,TB$4)</f>
        <v>#DIV/0!</v>
      </c>
      <c r="TC20" s="38" t="e">
        <f>AVERAGEIFS('Cobalt Prices'!$G$10:$G$4229,'Cobalt Prices'!$E$10:$E$4229,TC$4)</f>
        <v>#DIV/0!</v>
      </c>
      <c r="TD20" s="38" t="e">
        <f>AVERAGEIFS('Cobalt Prices'!$G$10:$G$4229,'Cobalt Prices'!$E$10:$E$4229,TD$4)</f>
        <v>#DIV/0!</v>
      </c>
      <c r="TE20" s="38" t="e">
        <f>AVERAGEIFS('Cobalt Prices'!$G$10:$G$4229,'Cobalt Prices'!$E$10:$E$4229,TE$4)</f>
        <v>#DIV/0!</v>
      </c>
      <c r="TF20" s="38" t="e">
        <f>AVERAGEIFS('Cobalt Prices'!$G$10:$G$4229,'Cobalt Prices'!$E$10:$E$4229,TF$4)</f>
        <v>#DIV/0!</v>
      </c>
      <c r="TG20" s="38" t="e">
        <f>AVERAGEIFS('Cobalt Prices'!$G$10:$G$4229,'Cobalt Prices'!$E$10:$E$4229,TG$4)</f>
        <v>#DIV/0!</v>
      </c>
      <c r="TH20" s="38" t="e">
        <f>AVERAGEIFS('Cobalt Prices'!$G$10:$G$4229,'Cobalt Prices'!$E$10:$E$4229,TH$4)</f>
        <v>#DIV/0!</v>
      </c>
      <c r="TI20" s="38" t="e">
        <f>AVERAGEIFS('Cobalt Prices'!$G$10:$G$4229,'Cobalt Prices'!$E$10:$E$4229,TI$4)</f>
        <v>#DIV/0!</v>
      </c>
      <c r="TJ20" s="38" t="e">
        <f>AVERAGEIFS('Cobalt Prices'!$G$10:$G$4229,'Cobalt Prices'!$E$10:$E$4229,TJ$4)</f>
        <v>#DIV/0!</v>
      </c>
      <c r="TK20" s="38" t="e">
        <f>AVERAGEIFS('Cobalt Prices'!$G$10:$G$4229,'Cobalt Prices'!$E$10:$E$4229,TK$4)</f>
        <v>#DIV/0!</v>
      </c>
      <c r="TL20" s="38" t="e">
        <f>AVERAGEIFS('Cobalt Prices'!$G$10:$G$4229,'Cobalt Prices'!$E$10:$E$4229,TL$4)</f>
        <v>#DIV/0!</v>
      </c>
      <c r="TM20" s="38" t="e">
        <f>AVERAGEIFS('Cobalt Prices'!$G$10:$G$4229,'Cobalt Prices'!$E$10:$E$4229,TM$4)</f>
        <v>#DIV/0!</v>
      </c>
      <c r="TN20" s="38" t="e">
        <f>AVERAGEIFS('Cobalt Prices'!$G$10:$G$4229,'Cobalt Prices'!$E$10:$E$4229,TN$4)</f>
        <v>#DIV/0!</v>
      </c>
      <c r="TO20" s="38" t="e">
        <f>AVERAGEIFS('Cobalt Prices'!$G$10:$G$4229,'Cobalt Prices'!$E$10:$E$4229,TO$4)</f>
        <v>#DIV/0!</v>
      </c>
      <c r="TP20" s="38" t="e">
        <f>AVERAGEIFS('Cobalt Prices'!$G$10:$G$4229,'Cobalt Prices'!$E$10:$E$4229,TP$4)</f>
        <v>#DIV/0!</v>
      </c>
      <c r="TQ20" s="38" t="e">
        <f>AVERAGEIFS('Cobalt Prices'!$G$10:$G$4229,'Cobalt Prices'!$E$10:$E$4229,TQ$4)</f>
        <v>#DIV/0!</v>
      </c>
      <c r="TR20" s="38" t="e">
        <f>AVERAGEIFS('Cobalt Prices'!$G$10:$G$4229,'Cobalt Prices'!$E$10:$E$4229,TR$4)</f>
        <v>#DIV/0!</v>
      </c>
      <c r="TS20" s="38" t="e">
        <f>AVERAGEIFS('Cobalt Prices'!$G$10:$G$4229,'Cobalt Prices'!$E$10:$E$4229,TS$4)</f>
        <v>#DIV/0!</v>
      </c>
      <c r="TT20" s="38" t="e">
        <f>AVERAGEIFS('Cobalt Prices'!$G$10:$G$4229,'Cobalt Prices'!$E$10:$E$4229,TT$4)</f>
        <v>#DIV/0!</v>
      </c>
      <c r="TU20" s="38" t="e">
        <f>AVERAGEIFS('Cobalt Prices'!$G$10:$G$4229,'Cobalt Prices'!$E$10:$E$4229,TU$4)</f>
        <v>#DIV/0!</v>
      </c>
      <c r="TV20" s="38" t="e">
        <f>AVERAGEIFS('Cobalt Prices'!$G$10:$G$4229,'Cobalt Prices'!$E$10:$E$4229,TV$4)</f>
        <v>#DIV/0!</v>
      </c>
      <c r="TW20" s="38" t="e">
        <f>AVERAGEIFS('Cobalt Prices'!$G$10:$G$4229,'Cobalt Prices'!$E$10:$E$4229,TW$4)</f>
        <v>#DIV/0!</v>
      </c>
      <c r="TX20" s="38" t="e">
        <f>AVERAGEIFS('Cobalt Prices'!$G$10:$G$4229,'Cobalt Prices'!$E$10:$E$4229,TX$4)</f>
        <v>#DIV/0!</v>
      </c>
      <c r="TY20" s="38" t="e">
        <f>AVERAGEIFS('Cobalt Prices'!$G$10:$G$4229,'Cobalt Prices'!$E$10:$E$4229,TY$4)</f>
        <v>#DIV/0!</v>
      </c>
      <c r="TZ20" s="38" t="e">
        <f>AVERAGEIFS('Cobalt Prices'!$G$10:$G$4229,'Cobalt Prices'!$E$10:$E$4229,TZ$4)</f>
        <v>#DIV/0!</v>
      </c>
      <c r="UA20" s="38" t="e">
        <f>AVERAGEIFS('Cobalt Prices'!$G$10:$G$4229,'Cobalt Prices'!$E$10:$E$4229,UA$4)</f>
        <v>#DIV/0!</v>
      </c>
      <c r="UB20" s="38" t="e">
        <f>AVERAGEIFS('Cobalt Prices'!$G$10:$G$4229,'Cobalt Prices'!$E$10:$E$4229,UB$4)</f>
        <v>#DIV/0!</v>
      </c>
      <c r="UC20" s="38" t="e">
        <f>AVERAGEIFS('Cobalt Prices'!$G$10:$G$4229,'Cobalt Prices'!$E$10:$E$4229,UC$4)</f>
        <v>#DIV/0!</v>
      </c>
      <c r="UD20" s="38" t="e">
        <f>AVERAGEIFS('Cobalt Prices'!$G$10:$G$4229,'Cobalt Prices'!$E$10:$E$4229,UD$4)</f>
        <v>#DIV/0!</v>
      </c>
      <c r="UE20" s="38" t="e">
        <f>AVERAGEIFS('Cobalt Prices'!$G$10:$G$4229,'Cobalt Prices'!$E$10:$E$4229,UE$4)</f>
        <v>#DIV/0!</v>
      </c>
      <c r="UF20" s="38" t="e">
        <f>AVERAGEIFS('Cobalt Prices'!$G$10:$G$4229,'Cobalt Prices'!$E$10:$E$4229,UF$4)</f>
        <v>#DIV/0!</v>
      </c>
      <c r="UG20" s="38" t="e">
        <f>AVERAGEIFS('Cobalt Prices'!$G$10:$G$4229,'Cobalt Prices'!$E$10:$E$4229,UG$4)</f>
        <v>#DIV/0!</v>
      </c>
      <c r="UH20" s="38" t="e">
        <f>AVERAGEIFS('Cobalt Prices'!$G$10:$G$4229,'Cobalt Prices'!$E$10:$E$4229,UH$4)</f>
        <v>#DIV/0!</v>
      </c>
      <c r="UI20" s="38" t="e">
        <f>AVERAGEIFS('Cobalt Prices'!$G$10:$G$4229,'Cobalt Prices'!$E$10:$E$4229,UI$4)</f>
        <v>#DIV/0!</v>
      </c>
      <c r="UJ20" s="38" t="e">
        <f>AVERAGEIFS('Cobalt Prices'!$G$10:$G$4229,'Cobalt Prices'!$E$10:$E$4229,UJ$4)</f>
        <v>#DIV/0!</v>
      </c>
      <c r="UK20" s="38" t="e">
        <f>AVERAGEIFS('Cobalt Prices'!$G$10:$G$4229,'Cobalt Prices'!$E$10:$E$4229,UK$4)</f>
        <v>#DIV/0!</v>
      </c>
      <c r="UL20" s="38" t="e">
        <f>AVERAGEIFS('Cobalt Prices'!$G$10:$G$4229,'Cobalt Prices'!$E$10:$E$4229,UL$4)</f>
        <v>#DIV/0!</v>
      </c>
      <c r="UM20" s="38" t="e">
        <f>AVERAGEIFS('Cobalt Prices'!$G$10:$G$4229,'Cobalt Prices'!$E$10:$E$4229,UM$4)</f>
        <v>#DIV/0!</v>
      </c>
      <c r="UN20" s="38" t="e">
        <f>AVERAGEIFS('Cobalt Prices'!$G$10:$G$4229,'Cobalt Prices'!$E$10:$E$4229,UN$4)</f>
        <v>#DIV/0!</v>
      </c>
      <c r="UO20" s="38" t="e">
        <f>AVERAGEIFS('Cobalt Prices'!$G$10:$G$4229,'Cobalt Prices'!$E$10:$E$4229,UO$4)</f>
        <v>#DIV/0!</v>
      </c>
      <c r="UP20" s="38" t="e">
        <f>AVERAGEIFS('Cobalt Prices'!$G$10:$G$4229,'Cobalt Prices'!$E$10:$E$4229,UP$4)</f>
        <v>#DIV/0!</v>
      </c>
      <c r="UQ20" s="38" t="e">
        <f>AVERAGEIFS('Cobalt Prices'!$G$10:$G$4229,'Cobalt Prices'!$E$10:$E$4229,UQ$4)</f>
        <v>#DIV/0!</v>
      </c>
      <c r="UR20" s="38" t="e">
        <f>AVERAGEIFS('Cobalt Prices'!$G$10:$G$4229,'Cobalt Prices'!$E$10:$E$4229,UR$4)</f>
        <v>#DIV/0!</v>
      </c>
      <c r="US20" s="38" t="e">
        <f>AVERAGEIFS('Cobalt Prices'!$G$10:$G$4229,'Cobalt Prices'!$E$10:$E$4229,US$4)</f>
        <v>#DIV/0!</v>
      </c>
      <c r="UT20" s="38" t="e">
        <f>AVERAGEIFS('Cobalt Prices'!$G$10:$G$4229,'Cobalt Prices'!$E$10:$E$4229,UT$4)</f>
        <v>#DIV/0!</v>
      </c>
      <c r="UU20" s="38" t="e">
        <f>AVERAGEIFS('Cobalt Prices'!$G$10:$G$4229,'Cobalt Prices'!$E$10:$E$4229,UU$4)</f>
        <v>#DIV/0!</v>
      </c>
      <c r="UV20" s="38" t="e">
        <f>AVERAGEIFS('Cobalt Prices'!$G$10:$G$4229,'Cobalt Prices'!$E$10:$E$4229,UV$4)</f>
        <v>#DIV/0!</v>
      </c>
      <c r="UW20" s="38" t="e">
        <f>AVERAGEIFS('Cobalt Prices'!$G$10:$G$4229,'Cobalt Prices'!$E$10:$E$4229,UW$4)</f>
        <v>#DIV/0!</v>
      </c>
      <c r="UX20" s="38" t="e">
        <f>AVERAGEIFS('Cobalt Prices'!$G$10:$G$4229,'Cobalt Prices'!$E$10:$E$4229,UX$4)</f>
        <v>#DIV/0!</v>
      </c>
      <c r="UY20" s="38" t="e">
        <f>AVERAGEIFS('Cobalt Prices'!$G$10:$G$4229,'Cobalt Prices'!$E$10:$E$4229,UY$4)</f>
        <v>#DIV/0!</v>
      </c>
      <c r="UZ20" s="38" t="e">
        <f>AVERAGEIFS('Cobalt Prices'!$G$10:$G$4229,'Cobalt Prices'!$E$10:$E$4229,UZ$4)</f>
        <v>#DIV/0!</v>
      </c>
      <c r="VA20" s="38" t="e">
        <f>AVERAGEIFS('Cobalt Prices'!$G$10:$G$4229,'Cobalt Prices'!$E$10:$E$4229,VA$4)</f>
        <v>#DIV/0!</v>
      </c>
      <c r="VB20" s="38" t="e">
        <f>AVERAGEIFS('Cobalt Prices'!$G$10:$G$4229,'Cobalt Prices'!$E$10:$E$4229,VB$4)</f>
        <v>#DIV/0!</v>
      </c>
      <c r="VC20" s="38" t="e">
        <f>AVERAGEIFS('Cobalt Prices'!$G$10:$G$4229,'Cobalt Prices'!$E$10:$E$4229,VC$4)</f>
        <v>#DIV/0!</v>
      </c>
      <c r="VD20" s="38" t="e">
        <f>AVERAGEIFS('Cobalt Prices'!$G$10:$G$4229,'Cobalt Prices'!$E$10:$E$4229,VD$4)</f>
        <v>#DIV/0!</v>
      </c>
      <c r="VE20" s="38" t="e">
        <f>AVERAGEIFS('Cobalt Prices'!$G$10:$G$4229,'Cobalt Prices'!$E$10:$E$4229,VE$4)</f>
        <v>#DIV/0!</v>
      </c>
      <c r="VF20" s="38" t="e">
        <f>AVERAGEIFS('Cobalt Prices'!$G$10:$G$4229,'Cobalt Prices'!$E$10:$E$4229,VF$4)</f>
        <v>#DIV/0!</v>
      </c>
      <c r="VG20" s="38" t="e">
        <f>AVERAGEIFS('Cobalt Prices'!$G$10:$G$4229,'Cobalt Prices'!$E$10:$E$4229,VG$4)</f>
        <v>#DIV/0!</v>
      </c>
      <c r="VH20" s="38" t="e">
        <f>AVERAGEIFS('Cobalt Prices'!$G$10:$G$4229,'Cobalt Prices'!$E$10:$E$4229,VH$4)</f>
        <v>#DIV/0!</v>
      </c>
      <c r="VI20" s="38" t="e">
        <f>AVERAGEIFS('Cobalt Prices'!$G$10:$G$4229,'Cobalt Prices'!$E$10:$E$4229,VI$4)</f>
        <v>#DIV/0!</v>
      </c>
      <c r="VJ20" s="38" t="e">
        <f>AVERAGEIFS('Cobalt Prices'!$G$10:$G$4229,'Cobalt Prices'!$E$10:$E$4229,VJ$4)</f>
        <v>#DIV/0!</v>
      </c>
      <c r="VK20" s="38" t="e">
        <f>AVERAGEIFS('Cobalt Prices'!$G$10:$G$4229,'Cobalt Prices'!$E$10:$E$4229,VK$4)</f>
        <v>#DIV/0!</v>
      </c>
      <c r="VL20" s="38" t="e">
        <f>AVERAGEIFS('Cobalt Prices'!$G$10:$G$4229,'Cobalt Prices'!$E$10:$E$4229,VL$4)</f>
        <v>#DIV/0!</v>
      </c>
      <c r="VM20" s="38" t="e">
        <f>AVERAGEIFS('Cobalt Prices'!$G$10:$G$4229,'Cobalt Prices'!$E$10:$E$4229,VM$4)</f>
        <v>#DIV/0!</v>
      </c>
      <c r="VN20" s="38" t="e">
        <f>AVERAGEIFS('Cobalt Prices'!$G$10:$G$4229,'Cobalt Prices'!$E$10:$E$4229,VN$4)</f>
        <v>#DIV/0!</v>
      </c>
      <c r="VO20" s="38" t="e">
        <f>AVERAGEIFS('Cobalt Prices'!$G$10:$G$4229,'Cobalt Prices'!$E$10:$E$4229,VO$4)</f>
        <v>#DIV/0!</v>
      </c>
      <c r="VP20" s="38" t="e">
        <f>AVERAGEIFS('Cobalt Prices'!$G$10:$G$4229,'Cobalt Prices'!$E$10:$E$4229,VP$4)</f>
        <v>#DIV/0!</v>
      </c>
      <c r="VQ20" s="38" t="e">
        <f>AVERAGEIFS('Cobalt Prices'!$G$10:$G$4229,'Cobalt Prices'!$E$10:$E$4229,VQ$4)</f>
        <v>#DIV/0!</v>
      </c>
      <c r="VR20" s="38" t="e">
        <f>AVERAGEIFS('Cobalt Prices'!$G$10:$G$4229,'Cobalt Prices'!$E$10:$E$4229,VR$4)</f>
        <v>#DIV/0!</v>
      </c>
      <c r="VS20" s="38" t="e">
        <f>AVERAGEIFS('Cobalt Prices'!$G$10:$G$4229,'Cobalt Prices'!$E$10:$E$4229,VS$4)</f>
        <v>#DIV/0!</v>
      </c>
      <c r="VT20" s="38" t="e">
        <f>AVERAGEIFS('Cobalt Prices'!$G$10:$G$4229,'Cobalt Prices'!$E$10:$E$4229,VT$4)</f>
        <v>#DIV/0!</v>
      </c>
      <c r="VU20" s="38" t="e">
        <f>AVERAGEIFS('Cobalt Prices'!$G$10:$G$4229,'Cobalt Prices'!$E$10:$E$4229,VU$4)</f>
        <v>#DIV/0!</v>
      </c>
      <c r="VV20" s="38" t="e">
        <f>AVERAGEIFS('Cobalt Prices'!$G$10:$G$4229,'Cobalt Prices'!$E$10:$E$4229,VV$4)</f>
        <v>#DIV/0!</v>
      </c>
      <c r="VW20" s="38" t="e">
        <f>AVERAGEIFS('Cobalt Prices'!$G$10:$G$4229,'Cobalt Prices'!$E$10:$E$4229,VW$4)</f>
        <v>#DIV/0!</v>
      </c>
      <c r="VX20" s="38" t="e">
        <f>AVERAGEIFS('Cobalt Prices'!$G$10:$G$4229,'Cobalt Prices'!$E$10:$E$4229,VX$4)</f>
        <v>#DIV/0!</v>
      </c>
      <c r="VY20" s="38" t="e">
        <f>AVERAGEIFS('Cobalt Prices'!$G$10:$G$4229,'Cobalt Prices'!$E$10:$E$4229,VY$4)</f>
        <v>#DIV/0!</v>
      </c>
      <c r="VZ20" s="38" t="e">
        <f>AVERAGEIFS('Cobalt Prices'!$G$10:$G$4229,'Cobalt Prices'!$E$10:$E$4229,VZ$4)</f>
        <v>#DIV/0!</v>
      </c>
      <c r="WA20" s="38" t="e">
        <f>AVERAGEIFS('Cobalt Prices'!$G$10:$G$4229,'Cobalt Prices'!$E$10:$E$4229,WA$4)</f>
        <v>#DIV/0!</v>
      </c>
      <c r="WB20" s="38" t="e">
        <f>AVERAGEIFS('Cobalt Prices'!$G$10:$G$4229,'Cobalt Prices'!$E$10:$E$4229,WB$4)</f>
        <v>#DIV/0!</v>
      </c>
      <c r="WC20" s="38" t="e">
        <f>AVERAGEIFS('Cobalt Prices'!$G$10:$G$4229,'Cobalt Prices'!$E$10:$E$4229,WC$4)</f>
        <v>#DIV/0!</v>
      </c>
      <c r="WD20" s="38" t="e">
        <f>AVERAGEIFS('Cobalt Prices'!$G$10:$G$4229,'Cobalt Prices'!$E$10:$E$4229,WD$4)</f>
        <v>#DIV/0!</v>
      </c>
      <c r="WE20" s="38" t="e">
        <f>AVERAGEIFS('Cobalt Prices'!$G$10:$G$4229,'Cobalt Prices'!$E$10:$E$4229,WE$4)</f>
        <v>#DIV/0!</v>
      </c>
      <c r="WF20" s="38" t="e">
        <f>AVERAGEIFS('Cobalt Prices'!$G$10:$G$4229,'Cobalt Prices'!$E$10:$E$4229,WF$4)</f>
        <v>#DIV/0!</v>
      </c>
      <c r="WG20" s="38" t="e">
        <f>AVERAGEIFS('Cobalt Prices'!$G$10:$G$4229,'Cobalt Prices'!$E$10:$E$4229,WG$4)</f>
        <v>#DIV/0!</v>
      </c>
      <c r="WH20" s="38" t="e">
        <f>AVERAGEIFS('Cobalt Prices'!$G$10:$G$4229,'Cobalt Prices'!$E$10:$E$4229,WH$4)</f>
        <v>#DIV/0!</v>
      </c>
      <c r="WI20" s="38" t="e">
        <f>AVERAGEIFS('Cobalt Prices'!$G$10:$G$4229,'Cobalt Prices'!$E$10:$E$4229,WI$4)</f>
        <v>#DIV/0!</v>
      </c>
      <c r="WJ20" s="38" t="e">
        <f>AVERAGEIFS('Cobalt Prices'!$G$10:$G$4229,'Cobalt Prices'!$E$10:$E$4229,WJ$4)</f>
        <v>#DIV/0!</v>
      </c>
      <c r="WK20" s="38" t="e">
        <f>AVERAGEIFS('Cobalt Prices'!$G$10:$G$4229,'Cobalt Prices'!$E$10:$E$4229,WK$4)</f>
        <v>#DIV/0!</v>
      </c>
      <c r="WL20" s="38" t="e">
        <f>AVERAGEIFS('Cobalt Prices'!$G$10:$G$4229,'Cobalt Prices'!$E$10:$E$4229,WL$4)</f>
        <v>#DIV/0!</v>
      </c>
      <c r="WM20" s="38" t="e">
        <f>AVERAGEIFS('Cobalt Prices'!$G$10:$G$4229,'Cobalt Prices'!$E$10:$E$4229,WM$4)</f>
        <v>#DIV/0!</v>
      </c>
      <c r="WN20" s="38" t="e">
        <f>AVERAGEIFS('Cobalt Prices'!$G$10:$G$4229,'Cobalt Prices'!$E$10:$E$4229,WN$4)</f>
        <v>#DIV/0!</v>
      </c>
      <c r="WO20" s="38" t="e">
        <f>AVERAGEIFS('Cobalt Prices'!$G$10:$G$4229,'Cobalt Prices'!$E$10:$E$4229,WO$4)</f>
        <v>#DIV/0!</v>
      </c>
      <c r="WP20" s="38" t="e">
        <f>AVERAGEIFS('Cobalt Prices'!$G$10:$G$4229,'Cobalt Prices'!$E$10:$E$4229,WP$4)</f>
        <v>#DIV/0!</v>
      </c>
      <c r="WQ20" s="38" t="e">
        <f>AVERAGEIFS('Cobalt Prices'!$G$10:$G$4229,'Cobalt Prices'!$E$10:$E$4229,WQ$4)</f>
        <v>#DIV/0!</v>
      </c>
      <c r="WR20" s="38" t="e">
        <f>AVERAGEIFS('Cobalt Prices'!$G$10:$G$4229,'Cobalt Prices'!$E$10:$E$4229,WR$4)</f>
        <v>#DIV/0!</v>
      </c>
      <c r="WS20" s="38" t="e">
        <f>AVERAGEIFS('Cobalt Prices'!$G$10:$G$4229,'Cobalt Prices'!$E$10:$E$4229,WS$4)</f>
        <v>#DIV/0!</v>
      </c>
      <c r="WT20" s="38" t="e">
        <f>AVERAGEIFS('Cobalt Prices'!$G$10:$G$4229,'Cobalt Prices'!$E$10:$E$4229,WT$4)</f>
        <v>#DIV/0!</v>
      </c>
      <c r="WU20" s="38" t="e">
        <f>AVERAGEIFS('Cobalt Prices'!$G$10:$G$4229,'Cobalt Prices'!$E$10:$E$4229,WU$4)</f>
        <v>#DIV/0!</v>
      </c>
      <c r="WV20" s="38" t="e">
        <f>AVERAGEIFS('Cobalt Prices'!$G$10:$G$4229,'Cobalt Prices'!$E$10:$E$4229,WV$4)</f>
        <v>#DIV/0!</v>
      </c>
      <c r="WW20" s="38" t="e">
        <f>AVERAGEIFS('Cobalt Prices'!$G$10:$G$4229,'Cobalt Prices'!$E$10:$E$4229,WW$4)</f>
        <v>#DIV/0!</v>
      </c>
      <c r="WX20" s="38" t="e">
        <f>AVERAGEIFS('Cobalt Prices'!$G$10:$G$4229,'Cobalt Prices'!$E$10:$E$4229,WX$4)</f>
        <v>#DIV/0!</v>
      </c>
      <c r="WY20" s="38" t="e">
        <f>AVERAGEIFS('Cobalt Prices'!$G$10:$G$4229,'Cobalt Prices'!$E$10:$E$4229,WY$4)</f>
        <v>#DIV/0!</v>
      </c>
      <c r="WZ20" s="38" t="e">
        <f>AVERAGEIFS('Cobalt Prices'!$G$10:$G$4229,'Cobalt Prices'!$E$10:$E$4229,WZ$4)</f>
        <v>#DIV/0!</v>
      </c>
      <c r="XA20" s="38" t="e">
        <f>AVERAGEIFS('Cobalt Prices'!$G$10:$G$4229,'Cobalt Prices'!$E$10:$E$4229,XA$4)</f>
        <v>#DIV/0!</v>
      </c>
      <c r="XB20" s="38" t="e">
        <f>AVERAGEIFS('Cobalt Prices'!$G$10:$G$4229,'Cobalt Prices'!$E$10:$E$4229,XB$4)</f>
        <v>#DIV/0!</v>
      </c>
      <c r="XC20" s="38" t="e">
        <f>AVERAGEIFS('Cobalt Prices'!$G$10:$G$4229,'Cobalt Prices'!$E$10:$E$4229,XC$4)</f>
        <v>#DIV/0!</v>
      </c>
      <c r="XD20" s="38" t="e">
        <f>AVERAGEIFS('Cobalt Prices'!$G$10:$G$4229,'Cobalt Prices'!$E$10:$E$4229,XD$4)</f>
        <v>#DIV/0!</v>
      </c>
      <c r="XE20" s="38" t="e">
        <f>AVERAGEIFS('Cobalt Prices'!$G$10:$G$4229,'Cobalt Prices'!$E$10:$E$4229,XE$4)</f>
        <v>#DIV/0!</v>
      </c>
      <c r="XF20" s="38" t="e">
        <f>AVERAGEIFS('Cobalt Prices'!$G$10:$G$4229,'Cobalt Prices'!$E$10:$E$4229,XF$4)</f>
        <v>#DIV/0!</v>
      </c>
      <c r="XG20" s="38" t="e">
        <f>AVERAGEIFS('Cobalt Prices'!$G$10:$G$4229,'Cobalt Prices'!$E$10:$E$4229,XG$4)</f>
        <v>#DIV/0!</v>
      </c>
      <c r="XH20" s="38" t="e">
        <f>AVERAGEIFS('Cobalt Prices'!$G$10:$G$4229,'Cobalt Prices'!$E$10:$E$4229,XH$4)</f>
        <v>#DIV/0!</v>
      </c>
      <c r="XI20" s="38" t="e">
        <f>AVERAGEIFS('Cobalt Prices'!$G$10:$G$4229,'Cobalt Prices'!$E$10:$E$4229,XI$4)</f>
        <v>#DIV/0!</v>
      </c>
      <c r="XJ20" s="38" t="e">
        <f>AVERAGEIFS('Cobalt Prices'!$G$10:$G$4229,'Cobalt Prices'!$E$10:$E$4229,XJ$4)</f>
        <v>#DIV/0!</v>
      </c>
      <c r="XK20" s="38" t="e">
        <f>AVERAGEIFS('Cobalt Prices'!$G$10:$G$4229,'Cobalt Prices'!$E$10:$E$4229,XK$4)</f>
        <v>#DIV/0!</v>
      </c>
      <c r="XL20" s="38" t="e">
        <f>AVERAGEIFS('Cobalt Prices'!$G$10:$G$4229,'Cobalt Prices'!$E$10:$E$4229,XL$4)</f>
        <v>#DIV/0!</v>
      </c>
      <c r="XM20" s="38" t="e">
        <f>AVERAGEIFS('Cobalt Prices'!$G$10:$G$4229,'Cobalt Prices'!$E$10:$E$4229,XM$4)</f>
        <v>#DIV/0!</v>
      </c>
      <c r="XN20" s="38" t="e">
        <f>AVERAGEIFS('Cobalt Prices'!$G$10:$G$4229,'Cobalt Prices'!$E$10:$E$4229,XN$4)</f>
        <v>#DIV/0!</v>
      </c>
      <c r="XO20" s="38" t="e">
        <f>AVERAGEIFS('Cobalt Prices'!$G$10:$G$4229,'Cobalt Prices'!$E$10:$E$4229,XO$4)</f>
        <v>#DIV/0!</v>
      </c>
      <c r="XP20" s="38" t="e">
        <f>AVERAGEIFS('Cobalt Prices'!$G$10:$G$4229,'Cobalt Prices'!$E$10:$E$4229,XP$4)</f>
        <v>#DIV/0!</v>
      </c>
      <c r="XQ20" s="38" t="e">
        <f>AVERAGEIFS('Cobalt Prices'!$G$10:$G$4229,'Cobalt Prices'!$E$10:$E$4229,XQ$4)</f>
        <v>#DIV/0!</v>
      </c>
      <c r="XR20" s="38" t="e">
        <f>AVERAGEIFS('Cobalt Prices'!$G$10:$G$4229,'Cobalt Prices'!$E$10:$E$4229,XR$4)</f>
        <v>#DIV/0!</v>
      </c>
      <c r="XS20" s="38" t="e">
        <f>AVERAGEIFS('Cobalt Prices'!$G$10:$G$4229,'Cobalt Prices'!$E$10:$E$4229,XS$4)</f>
        <v>#DIV/0!</v>
      </c>
      <c r="XT20" s="38" t="e">
        <f>AVERAGEIFS('Cobalt Prices'!$G$10:$G$4229,'Cobalt Prices'!$E$10:$E$4229,XT$4)</f>
        <v>#DIV/0!</v>
      </c>
      <c r="XU20" s="38" t="e">
        <f>AVERAGEIFS('Cobalt Prices'!$G$10:$G$4229,'Cobalt Prices'!$E$10:$E$4229,XU$4)</f>
        <v>#DIV/0!</v>
      </c>
      <c r="XV20" s="38" t="e">
        <f>AVERAGEIFS('Cobalt Prices'!$G$10:$G$4229,'Cobalt Prices'!$E$10:$E$4229,XV$4)</f>
        <v>#DIV/0!</v>
      </c>
      <c r="XW20" s="38" t="e">
        <f>AVERAGEIFS('Cobalt Prices'!$G$10:$G$4229,'Cobalt Prices'!$E$10:$E$4229,XW$4)</f>
        <v>#DIV/0!</v>
      </c>
      <c r="XX20" s="38" t="e">
        <f>AVERAGEIFS('Cobalt Prices'!$G$10:$G$4229,'Cobalt Prices'!$E$10:$E$4229,XX$4)</f>
        <v>#DIV/0!</v>
      </c>
      <c r="XY20" s="38" t="e">
        <f>AVERAGEIFS('Cobalt Prices'!$G$10:$G$4229,'Cobalt Prices'!$E$10:$E$4229,XY$4)</f>
        <v>#DIV/0!</v>
      </c>
      <c r="XZ20" s="38" t="e">
        <f>AVERAGEIFS('Cobalt Prices'!$G$10:$G$4229,'Cobalt Prices'!$E$10:$E$4229,XZ$4)</f>
        <v>#DIV/0!</v>
      </c>
      <c r="YA20" s="38" t="e">
        <f>AVERAGEIFS('Cobalt Prices'!$G$10:$G$4229,'Cobalt Prices'!$E$10:$E$4229,YA$4)</f>
        <v>#DIV/0!</v>
      </c>
      <c r="YB20" s="38" t="e">
        <f>AVERAGEIFS('Cobalt Prices'!$G$10:$G$4229,'Cobalt Prices'!$E$10:$E$4229,YB$4)</f>
        <v>#DIV/0!</v>
      </c>
      <c r="YC20" s="38" t="e">
        <f>AVERAGEIFS('Cobalt Prices'!$G$10:$G$4229,'Cobalt Prices'!$E$10:$E$4229,YC$4)</f>
        <v>#DIV/0!</v>
      </c>
      <c r="YD20" s="38" t="e">
        <f>AVERAGEIFS('Cobalt Prices'!$G$10:$G$4229,'Cobalt Prices'!$E$10:$E$4229,YD$4)</f>
        <v>#DIV/0!</v>
      </c>
      <c r="YE20" s="38" t="e">
        <f>AVERAGEIFS('Cobalt Prices'!$G$10:$G$4229,'Cobalt Prices'!$E$10:$E$4229,YE$4)</f>
        <v>#DIV/0!</v>
      </c>
      <c r="YF20" s="38" t="e">
        <f>AVERAGEIFS('Cobalt Prices'!$G$10:$G$4229,'Cobalt Prices'!$E$10:$E$4229,YF$4)</f>
        <v>#DIV/0!</v>
      </c>
      <c r="YG20" s="38" t="e">
        <f>AVERAGEIFS('Cobalt Prices'!$G$10:$G$4229,'Cobalt Prices'!$E$10:$E$4229,YG$4)</f>
        <v>#DIV/0!</v>
      </c>
      <c r="YH20" s="38" t="e">
        <f>AVERAGEIFS('Cobalt Prices'!$G$10:$G$4229,'Cobalt Prices'!$E$10:$E$4229,YH$4)</f>
        <v>#DIV/0!</v>
      </c>
      <c r="YI20" s="38" t="e">
        <f>AVERAGEIFS('Cobalt Prices'!$G$10:$G$4229,'Cobalt Prices'!$E$10:$E$4229,YI$4)</f>
        <v>#DIV/0!</v>
      </c>
      <c r="YJ20" s="38" t="e">
        <f>AVERAGEIFS('Cobalt Prices'!$G$10:$G$4229,'Cobalt Prices'!$E$10:$E$4229,YJ$4)</f>
        <v>#DIV/0!</v>
      </c>
      <c r="YK20" s="38" t="e">
        <f>AVERAGEIFS('Cobalt Prices'!$G$10:$G$4229,'Cobalt Prices'!$E$10:$E$4229,YK$4)</f>
        <v>#DIV/0!</v>
      </c>
      <c r="YL20" s="38" t="e">
        <f>AVERAGEIFS('Cobalt Prices'!$G$10:$G$4229,'Cobalt Prices'!$E$10:$E$4229,YL$4)</f>
        <v>#DIV/0!</v>
      </c>
      <c r="YM20" s="38" t="e">
        <f>AVERAGEIFS('Cobalt Prices'!$G$10:$G$4229,'Cobalt Prices'!$E$10:$E$4229,YM$4)</f>
        <v>#DIV/0!</v>
      </c>
      <c r="YN20" s="38" t="e">
        <f>AVERAGEIFS('Cobalt Prices'!$G$10:$G$4229,'Cobalt Prices'!$E$10:$E$4229,YN$4)</f>
        <v>#DIV/0!</v>
      </c>
      <c r="YO20" s="38" t="e">
        <f>AVERAGEIFS('Cobalt Prices'!$G$10:$G$4229,'Cobalt Prices'!$E$10:$E$4229,YO$4)</f>
        <v>#DIV/0!</v>
      </c>
      <c r="YP20" s="38" t="e">
        <f>AVERAGEIFS('Cobalt Prices'!$G$10:$G$4229,'Cobalt Prices'!$E$10:$E$4229,YP$4)</f>
        <v>#DIV/0!</v>
      </c>
      <c r="YQ20" s="38" t="e">
        <f>AVERAGEIFS('Cobalt Prices'!$G$10:$G$4229,'Cobalt Prices'!$E$10:$E$4229,YQ$4)</f>
        <v>#DIV/0!</v>
      </c>
      <c r="YR20" s="38" t="e">
        <f>AVERAGEIFS('Cobalt Prices'!$G$10:$G$4229,'Cobalt Prices'!$E$10:$E$4229,YR$4)</f>
        <v>#DIV/0!</v>
      </c>
      <c r="YS20" s="38" t="e">
        <f>AVERAGEIFS('Cobalt Prices'!$G$10:$G$4229,'Cobalt Prices'!$E$10:$E$4229,YS$4)</f>
        <v>#DIV/0!</v>
      </c>
      <c r="YT20" s="38" t="e">
        <f>AVERAGEIFS('Cobalt Prices'!$G$10:$G$4229,'Cobalt Prices'!$E$10:$E$4229,YT$4)</f>
        <v>#DIV/0!</v>
      </c>
      <c r="YU20" s="38" t="e">
        <f>AVERAGEIFS('Cobalt Prices'!$G$10:$G$4229,'Cobalt Prices'!$E$10:$E$4229,YU$4)</f>
        <v>#DIV/0!</v>
      </c>
      <c r="YV20" s="38" t="e">
        <f>AVERAGEIFS('Cobalt Prices'!$G$10:$G$4229,'Cobalt Prices'!$E$10:$E$4229,YV$4)</f>
        <v>#DIV/0!</v>
      </c>
      <c r="YW20" s="38" t="e">
        <f>AVERAGEIFS('Cobalt Prices'!$G$10:$G$4229,'Cobalt Prices'!$E$10:$E$4229,YW$4)</f>
        <v>#DIV/0!</v>
      </c>
      <c r="YX20" s="38" t="e">
        <f>AVERAGEIFS('Cobalt Prices'!$G$10:$G$4229,'Cobalt Prices'!$E$10:$E$4229,YX$4)</f>
        <v>#DIV/0!</v>
      </c>
      <c r="YY20" s="38" t="e">
        <f>AVERAGEIFS('Cobalt Prices'!$G$10:$G$4229,'Cobalt Prices'!$E$10:$E$4229,YY$4)</f>
        <v>#DIV/0!</v>
      </c>
      <c r="YZ20" s="38" t="e">
        <f>AVERAGEIFS('Cobalt Prices'!$G$10:$G$4229,'Cobalt Prices'!$E$10:$E$4229,YZ$4)</f>
        <v>#DIV/0!</v>
      </c>
      <c r="ZA20" s="38" t="e">
        <f>AVERAGEIFS('Cobalt Prices'!$G$10:$G$4229,'Cobalt Prices'!$E$10:$E$4229,ZA$4)</f>
        <v>#DIV/0!</v>
      </c>
      <c r="ZB20" s="38" t="e">
        <f>AVERAGEIFS('Cobalt Prices'!$G$10:$G$4229,'Cobalt Prices'!$E$10:$E$4229,ZB$4)</f>
        <v>#DIV/0!</v>
      </c>
      <c r="ZC20" s="38" t="e">
        <f>AVERAGEIFS('Cobalt Prices'!$G$10:$G$4229,'Cobalt Prices'!$E$10:$E$4229,ZC$4)</f>
        <v>#DIV/0!</v>
      </c>
      <c r="ZD20" s="38" t="e">
        <f>AVERAGEIFS('Cobalt Prices'!$G$10:$G$4229,'Cobalt Prices'!$E$10:$E$4229,ZD$4)</f>
        <v>#DIV/0!</v>
      </c>
      <c r="ZE20" s="38" t="e">
        <f>AVERAGEIFS('Cobalt Prices'!$G$10:$G$4229,'Cobalt Prices'!$E$10:$E$4229,ZE$4)</f>
        <v>#DIV/0!</v>
      </c>
      <c r="ZF20" s="38" t="e">
        <f>AVERAGEIFS('Cobalt Prices'!$G$10:$G$4229,'Cobalt Prices'!$E$10:$E$4229,ZF$4)</f>
        <v>#DIV/0!</v>
      </c>
      <c r="ZG20" s="38" t="e">
        <f>AVERAGEIFS('Cobalt Prices'!$G$10:$G$4229,'Cobalt Prices'!$E$10:$E$4229,ZG$4)</f>
        <v>#DIV/0!</v>
      </c>
      <c r="ZH20" s="38" t="e">
        <f>AVERAGEIFS('Cobalt Prices'!$G$10:$G$4229,'Cobalt Prices'!$E$10:$E$4229,ZH$4)</f>
        <v>#DIV/0!</v>
      </c>
      <c r="ZI20" s="38" t="e">
        <f>AVERAGEIFS('Cobalt Prices'!$G$10:$G$4229,'Cobalt Prices'!$E$10:$E$4229,ZI$4)</f>
        <v>#DIV/0!</v>
      </c>
      <c r="ZJ20" s="38" t="e">
        <f>AVERAGEIFS('Cobalt Prices'!$G$10:$G$4229,'Cobalt Prices'!$E$10:$E$4229,ZJ$4)</f>
        <v>#DIV/0!</v>
      </c>
      <c r="ZK20" s="38" t="e">
        <f>AVERAGEIFS('Cobalt Prices'!$G$10:$G$4229,'Cobalt Prices'!$E$10:$E$4229,ZK$4)</f>
        <v>#DIV/0!</v>
      </c>
      <c r="ZL20" s="38" t="e">
        <f>AVERAGEIFS('Cobalt Prices'!$G$10:$G$4229,'Cobalt Prices'!$E$10:$E$4229,ZL$4)</f>
        <v>#DIV/0!</v>
      </c>
      <c r="ZM20" s="38" t="e">
        <f>AVERAGEIFS('Cobalt Prices'!$G$10:$G$4229,'Cobalt Prices'!$E$10:$E$4229,ZM$4)</f>
        <v>#DIV/0!</v>
      </c>
      <c r="ZN20" s="38" t="e">
        <f>AVERAGEIFS('Cobalt Prices'!$G$10:$G$4229,'Cobalt Prices'!$E$10:$E$4229,ZN$4)</f>
        <v>#DIV/0!</v>
      </c>
      <c r="ZO20" s="38" t="e">
        <f>AVERAGEIFS('Cobalt Prices'!$G$10:$G$4229,'Cobalt Prices'!$E$10:$E$4229,ZO$4)</f>
        <v>#DIV/0!</v>
      </c>
      <c r="ZP20" s="38" t="e">
        <f>AVERAGEIFS('Cobalt Prices'!$G$10:$G$4229,'Cobalt Prices'!$E$10:$E$4229,ZP$4)</f>
        <v>#DIV/0!</v>
      </c>
      <c r="ZQ20" s="38" t="e">
        <f>AVERAGEIFS('Cobalt Prices'!$G$10:$G$4229,'Cobalt Prices'!$E$10:$E$4229,ZQ$4)</f>
        <v>#DIV/0!</v>
      </c>
      <c r="ZR20" s="38" t="e">
        <f>AVERAGEIFS('Cobalt Prices'!$G$10:$G$4229,'Cobalt Prices'!$E$10:$E$4229,ZR$4)</f>
        <v>#DIV/0!</v>
      </c>
      <c r="ZS20" s="38" t="e">
        <f>AVERAGEIFS('Cobalt Prices'!$G$10:$G$4229,'Cobalt Prices'!$E$10:$E$4229,ZS$4)</f>
        <v>#DIV/0!</v>
      </c>
      <c r="ZT20" s="38" t="e">
        <f>AVERAGEIFS('Cobalt Prices'!$G$10:$G$4229,'Cobalt Prices'!$E$10:$E$4229,ZT$4)</f>
        <v>#DIV/0!</v>
      </c>
      <c r="ZU20" s="38" t="e">
        <f>AVERAGEIFS('Cobalt Prices'!$G$10:$G$4229,'Cobalt Prices'!$E$10:$E$4229,ZU$4)</f>
        <v>#DIV/0!</v>
      </c>
      <c r="ZV20" s="38" t="e">
        <f>AVERAGEIFS('Cobalt Prices'!$G$10:$G$4229,'Cobalt Prices'!$E$10:$E$4229,ZV$4)</f>
        <v>#DIV/0!</v>
      </c>
      <c r="ZW20" s="38" t="e">
        <f>AVERAGEIFS('Cobalt Prices'!$G$10:$G$4229,'Cobalt Prices'!$E$10:$E$4229,ZW$4)</f>
        <v>#DIV/0!</v>
      </c>
      <c r="ZX20" s="38" t="e">
        <f>AVERAGEIFS('Cobalt Prices'!$G$10:$G$4229,'Cobalt Prices'!$E$10:$E$4229,ZX$4)</f>
        <v>#DIV/0!</v>
      </c>
      <c r="ZY20" s="38" t="e">
        <f>AVERAGEIFS('Cobalt Prices'!$G$10:$G$4229,'Cobalt Prices'!$E$10:$E$4229,ZY$4)</f>
        <v>#DIV/0!</v>
      </c>
      <c r="ZZ20" s="38" t="e">
        <f>AVERAGEIFS('Cobalt Prices'!$G$10:$G$4229,'Cobalt Prices'!$E$10:$E$4229,ZZ$4)</f>
        <v>#DIV/0!</v>
      </c>
      <c r="AAA20" s="38" t="e">
        <f>AVERAGEIFS('Cobalt Prices'!$G$10:$G$4229,'Cobalt Prices'!$E$10:$E$4229,AAA$4)</f>
        <v>#DIV/0!</v>
      </c>
      <c r="AAB20" s="38" t="e">
        <f>AVERAGEIFS('Cobalt Prices'!$G$10:$G$4229,'Cobalt Prices'!$E$10:$E$4229,AAB$4)</f>
        <v>#DIV/0!</v>
      </c>
      <c r="AAC20" s="38" t="e">
        <f>AVERAGEIFS('Cobalt Prices'!$G$10:$G$4229,'Cobalt Prices'!$E$10:$E$4229,AAC$4)</f>
        <v>#DIV/0!</v>
      </c>
      <c r="AAD20" s="38" t="e">
        <f>AVERAGEIFS('Cobalt Prices'!$G$10:$G$4229,'Cobalt Prices'!$E$10:$E$4229,AAD$4)</f>
        <v>#DIV/0!</v>
      </c>
      <c r="AAE20" s="38" t="e">
        <f>AVERAGEIFS('Cobalt Prices'!$G$10:$G$4229,'Cobalt Prices'!$E$10:$E$4229,AAE$4)</f>
        <v>#DIV/0!</v>
      </c>
      <c r="AAF20" s="38" t="e">
        <f>AVERAGEIFS('Cobalt Prices'!$G$10:$G$4229,'Cobalt Prices'!$E$10:$E$4229,AAF$4)</f>
        <v>#DIV/0!</v>
      </c>
      <c r="AAG20" s="38" t="e">
        <f>AVERAGEIFS('Cobalt Prices'!$G$10:$G$4229,'Cobalt Prices'!$E$10:$E$4229,AAG$4)</f>
        <v>#DIV/0!</v>
      </c>
      <c r="AAH20" s="38" t="e">
        <f>AVERAGEIFS('Cobalt Prices'!$G$10:$G$4229,'Cobalt Prices'!$E$10:$E$4229,AAH$4)</f>
        <v>#DIV/0!</v>
      </c>
      <c r="AAI20" s="38" t="e">
        <f>AVERAGEIFS('Cobalt Prices'!$G$10:$G$4229,'Cobalt Prices'!$E$10:$E$4229,AAI$4)</f>
        <v>#DIV/0!</v>
      </c>
      <c r="AAJ20" s="38" t="e">
        <f>AVERAGEIFS('Cobalt Prices'!$G$10:$G$4229,'Cobalt Prices'!$E$10:$E$4229,AAJ$4)</f>
        <v>#DIV/0!</v>
      </c>
      <c r="AAK20" s="38" t="e">
        <f>AVERAGEIFS('Cobalt Prices'!$G$10:$G$4229,'Cobalt Prices'!$E$10:$E$4229,AAK$4)</f>
        <v>#DIV/0!</v>
      </c>
      <c r="AAL20" s="38" t="e">
        <f>AVERAGEIFS('Cobalt Prices'!$G$10:$G$4229,'Cobalt Prices'!$E$10:$E$4229,AAL$4)</f>
        <v>#DIV/0!</v>
      </c>
      <c r="AAM20" s="38" t="e">
        <f>AVERAGEIFS('Cobalt Prices'!$G$10:$G$4229,'Cobalt Prices'!$E$10:$E$4229,AAM$4)</f>
        <v>#DIV/0!</v>
      </c>
      <c r="AAN20" s="38" t="e">
        <f>AVERAGEIFS('Cobalt Prices'!$G$10:$G$4229,'Cobalt Prices'!$E$10:$E$4229,AAN$4)</f>
        <v>#DIV/0!</v>
      </c>
      <c r="AAO20" s="38" t="e">
        <f>AVERAGEIFS('Cobalt Prices'!$G$10:$G$4229,'Cobalt Prices'!$E$10:$E$4229,AAO$4)</f>
        <v>#DIV/0!</v>
      </c>
      <c r="AAP20" s="38" t="e">
        <f>AVERAGEIFS('Cobalt Prices'!$G$10:$G$4229,'Cobalt Prices'!$E$10:$E$4229,AAP$4)</f>
        <v>#DIV/0!</v>
      </c>
      <c r="AAQ20" s="38" t="e">
        <f>AVERAGEIFS('Cobalt Prices'!$G$10:$G$4229,'Cobalt Prices'!$E$10:$E$4229,AAQ$4)</f>
        <v>#DIV/0!</v>
      </c>
      <c r="AAR20" s="38" t="e">
        <f>AVERAGEIFS('Cobalt Prices'!$G$10:$G$4229,'Cobalt Prices'!$E$10:$E$4229,AAR$4)</f>
        <v>#DIV/0!</v>
      </c>
      <c r="AAS20" s="38" t="e">
        <f>AVERAGEIFS('Cobalt Prices'!$G$10:$G$4229,'Cobalt Prices'!$E$10:$E$4229,AAS$4)</f>
        <v>#DIV/0!</v>
      </c>
      <c r="AAT20" s="38" t="e">
        <f>AVERAGEIFS('Cobalt Prices'!$G$10:$G$4229,'Cobalt Prices'!$E$10:$E$4229,AAT$4)</f>
        <v>#DIV/0!</v>
      </c>
      <c r="AAU20" s="38" t="e">
        <f>AVERAGEIFS('Cobalt Prices'!$G$10:$G$4229,'Cobalt Prices'!$E$10:$E$4229,AAU$4)</f>
        <v>#DIV/0!</v>
      </c>
      <c r="AAV20" s="38" t="e">
        <f>AVERAGEIFS('Cobalt Prices'!$G$10:$G$4229,'Cobalt Prices'!$E$10:$E$4229,AAV$4)</f>
        <v>#DIV/0!</v>
      </c>
      <c r="AAW20" s="38" t="e">
        <f>AVERAGEIFS('Cobalt Prices'!$G$10:$G$4229,'Cobalt Prices'!$E$10:$E$4229,AAW$4)</f>
        <v>#DIV/0!</v>
      </c>
      <c r="AAX20" s="38" t="e">
        <f>AVERAGEIFS('Cobalt Prices'!$G$10:$G$4229,'Cobalt Prices'!$E$10:$E$4229,AAX$4)</f>
        <v>#DIV/0!</v>
      </c>
      <c r="AAY20" s="38" t="e">
        <f>AVERAGEIFS('Cobalt Prices'!$G$10:$G$4229,'Cobalt Prices'!$E$10:$E$4229,AAY$4)</f>
        <v>#DIV/0!</v>
      </c>
      <c r="AAZ20" s="38" t="e">
        <f>AVERAGEIFS('Cobalt Prices'!$G$10:$G$4229,'Cobalt Prices'!$E$10:$E$4229,AAZ$4)</f>
        <v>#DIV/0!</v>
      </c>
      <c r="ABA20" s="38" t="e">
        <f>AVERAGEIFS('Cobalt Prices'!$G$10:$G$4229,'Cobalt Prices'!$E$10:$E$4229,ABA$4)</f>
        <v>#DIV/0!</v>
      </c>
      <c r="ABB20" s="38" t="e">
        <f>AVERAGEIFS('Cobalt Prices'!$G$10:$G$4229,'Cobalt Prices'!$E$10:$E$4229,ABB$4)</f>
        <v>#DIV/0!</v>
      </c>
      <c r="ABC20" s="38" t="e">
        <f>AVERAGEIFS('Cobalt Prices'!$G$10:$G$4229,'Cobalt Prices'!$E$10:$E$4229,ABC$4)</f>
        <v>#DIV/0!</v>
      </c>
      <c r="ABD20" s="38" t="e">
        <f>AVERAGEIFS('Cobalt Prices'!$G$10:$G$4229,'Cobalt Prices'!$E$10:$E$4229,ABD$4)</f>
        <v>#DIV/0!</v>
      </c>
      <c r="ABE20" s="38" t="e">
        <f>AVERAGEIFS('Cobalt Prices'!$G$10:$G$4229,'Cobalt Prices'!$E$10:$E$4229,ABE$4)</f>
        <v>#DIV/0!</v>
      </c>
      <c r="ABF20" s="38" t="e">
        <f>AVERAGEIFS('Cobalt Prices'!$G$10:$G$4229,'Cobalt Prices'!$E$10:$E$4229,ABF$4)</f>
        <v>#DIV/0!</v>
      </c>
      <c r="ABG20" s="38" t="e">
        <f>AVERAGEIFS('Cobalt Prices'!$G$10:$G$4229,'Cobalt Prices'!$E$10:$E$4229,ABG$4)</f>
        <v>#DIV/0!</v>
      </c>
      <c r="ABH20" s="38" t="e">
        <f>AVERAGEIFS('Cobalt Prices'!$G$10:$G$4229,'Cobalt Prices'!$E$10:$E$4229,ABH$4)</f>
        <v>#DIV/0!</v>
      </c>
      <c r="ABI20" s="38" t="e">
        <f>AVERAGEIFS('Cobalt Prices'!$G$10:$G$4229,'Cobalt Prices'!$E$10:$E$4229,ABI$4)</f>
        <v>#DIV/0!</v>
      </c>
      <c r="ABJ20" s="38" t="e">
        <f>AVERAGEIFS('Cobalt Prices'!$G$10:$G$4229,'Cobalt Prices'!$E$10:$E$4229,ABJ$4)</f>
        <v>#DIV/0!</v>
      </c>
      <c r="ABK20" s="38" t="e">
        <f>AVERAGEIFS('Cobalt Prices'!$G$10:$G$4229,'Cobalt Prices'!$E$10:$E$4229,ABK$4)</f>
        <v>#DIV/0!</v>
      </c>
      <c r="ABL20" s="38" t="e">
        <f>AVERAGEIFS('Cobalt Prices'!$G$10:$G$4229,'Cobalt Prices'!$E$10:$E$4229,ABL$4)</f>
        <v>#DIV/0!</v>
      </c>
      <c r="ABM20" s="38" t="e">
        <f>AVERAGEIFS('Cobalt Prices'!$G$10:$G$4229,'Cobalt Prices'!$E$10:$E$4229,ABM$4)</f>
        <v>#DIV/0!</v>
      </c>
      <c r="ABN20" s="38" t="e">
        <f>AVERAGEIFS('Cobalt Prices'!$G$10:$G$4229,'Cobalt Prices'!$E$10:$E$4229,ABN$4)</f>
        <v>#DIV/0!</v>
      </c>
      <c r="ABO20" s="38" t="e">
        <f>AVERAGEIFS('Cobalt Prices'!$G$10:$G$4229,'Cobalt Prices'!$E$10:$E$4229,ABO$4)</f>
        <v>#DIV/0!</v>
      </c>
      <c r="ABP20" s="38" t="e">
        <f>AVERAGEIFS('Cobalt Prices'!$G$10:$G$4229,'Cobalt Prices'!$E$10:$E$4229,ABP$4)</f>
        <v>#DIV/0!</v>
      </c>
      <c r="ABQ20" s="38" t="e">
        <f>AVERAGEIFS('Cobalt Prices'!$G$10:$G$4229,'Cobalt Prices'!$E$10:$E$4229,ABQ$4)</f>
        <v>#DIV/0!</v>
      </c>
      <c r="ABR20" s="38" t="e">
        <f>AVERAGEIFS('Cobalt Prices'!$G$10:$G$4229,'Cobalt Prices'!$E$10:$E$4229,ABR$4)</f>
        <v>#DIV/0!</v>
      </c>
      <c r="ABS20" s="38" t="e">
        <f>AVERAGEIFS('Cobalt Prices'!$G$10:$G$4229,'Cobalt Prices'!$E$10:$E$4229,ABS$4)</f>
        <v>#DIV/0!</v>
      </c>
      <c r="ABT20" s="38" t="e">
        <f>AVERAGEIFS('Cobalt Prices'!$G$10:$G$4229,'Cobalt Prices'!$E$10:$E$4229,ABT$4)</f>
        <v>#DIV/0!</v>
      </c>
      <c r="ABU20" s="38" t="e">
        <f>AVERAGEIFS('Cobalt Prices'!$G$10:$G$4229,'Cobalt Prices'!$E$10:$E$4229,ABU$4)</f>
        <v>#DIV/0!</v>
      </c>
      <c r="ABV20" s="38" t="e">
        <f>AVERAGEIFS('Cobalt Prices'!$G$10:$G$4229,'Cobalt Prices'!$E$10:$E$4229,ABV$4)</f>
        <v>#DIV/0!</v>
      </c>
      <c r="ABW20" s="38" t="e">
        <f>AVERAGEIFS('Cobalt Prices'!$G$10:$G$4229,'Cobalt Prices'!$E$10:$E$4229,ABW$4)</f>
        <v>#DIV/0!</v>
      </c>
      <c r="ABX20" s="38" t="e">
        <f>AVERAGEIFS('Cobalt Prices'!$G$10:$G$4229,'Cobalt Prices'!$E$10:$E$4229,ABX$4)</f>
        <v>#DIV/0!</v>
      </c>
      <c r="ABY20" s="38" t="e">
        <f>AVERAGEIFS('Cobalt Prices'!$G$10:$G$4229,'Cobalt Prices'!$E$10:$E$4229,ABY$4)</f>
        <v>#DIV/0!</v>
      </c>
      <c r="ABZ20" s="38" t="e">
        <f>AVERAGEIFS('Cobalt Prices'!$G$10:$G$4229,'Cobalt Prices'!$E$10:$E$4229,ABZ$4)</f>
        <v>#DIV/0!</v>
      </c>
      <c r="ACA20" s="38" t="e">
        <f>AVERAGEIFS('Cobalt Prices'!$G$10:$G$4229,'Cobalt Prices'!$E$10:$E$4229,ACA$4)</f>
        <v>#DIV/0!</v>
      </c>
      <c r="ACB20" s="38" t="e">
        <f>AVERAGEIFS('Cobalt Prices'!$G$10:$G$4229,'Cobalt Prices'!$E$10:$E$4229,ACB$4)</f>
        <v>#DIV/0!</v>
      </c>
      <c r="ACC20" s="38" t="e">
        <f>AVERAGEIFS('Cobalt Prices'!$G$10:$G$4229,'Cobalt Prices'!$E$10:$E$4229,ACC$4)</f>
        <v>#DIV/0!</v>
      </c>
      <c r="ACD20" s="38" t="e">
        <f>AVERAGEIFS('Cobalt Prices'!$G$10:$G$4229,'Cobalt Prices'!$E$10:$E$4229,ACD$4)</f>
        <v>#DIV/0!</v>
      </c>
      <c r="ACE20" s="38" t="e">
        <f>AVERAGEIFS('Cobalt Prices'!$G$10:$G$4229,'Cobalt Prices'!$E$10:$E$4229,ACE$4)</f>
        <v>#DIV/0!</v>
      </c>
      <c r="ACF20" s="38" t="e">
        <f>AVERAGEIFS('Cobalt Prices'!$G$10:$G$4229,'Cobalt Prices'!$E$10:$E$4229,ACF$4)</f>
        <v>#DIV/0!</v>
      </c>
      <c r="ACG20" s="38" t="e">
        <f>AVERAGEIFS('Cobalt Prices'!$G$10:$G$4229,'Cobalt Prices'!$E$10:$E$4229,ACG$4)</f>
        <v>#DIV/0!</v>
      </c>
      <c r="ACH20" s="38" t="e">
        <f>AVERAGEIFS('Cobalt Prices'!$G$10:$G$4229,'Cobalt Prices'!$E$10:$E$4229,ACH$4)</f>
        <v>#DIV/0!</v>
      </c>
      <c r="ACI20" s="38" t="e">
        <f>AVERAGEIFS('Cobalt Prices'!$G$10:$G$4229,'Cobalt Prices'!$E$10:$E$4229,ACI$4)</f>
        <v>#DIV/0!</v>
      </c>
      <c r="ACJ20" s="38" t="e">
        <f>AVERAGEIFS('Cobalt Prices'!$G$10:$G$4229,'Cobalt Prices'!$E$10:$E$4229,ACJ$4)</f>
        <v>#DIV/0!</v>
      </c>
      <c r="ACK20" s="38" t="e">
        <f>AVERAGEIFS('Cobalt Prices'!$G$10:$G$4229,'Cobalt Prices'!$E$10:$E$4229,ACK$4)</f>
        <v>#DIV/0!</v>
      </c>
      <c r="ACL20" s="38" t="e">
        <f>AVERAGEIFS('Cobalt Prices'!$G$10:$G$4229,'Cobalt Prices'!$E$10:$E$4229,ACL$4)</f>
        <v>#DIV/0!</v>
      </c>
      <c r="ACM20" s="38" t="e">
        <f>AVERAGEIFS('Cobalt Prices'!$G$10:$G$4229,'Cobalt Prices'!$E$10:$E$4229,ACM$4)</f>
        <v>#DIV/0!</v>
      </c>
      <c r="ACN20" s="38" t="e">
        <f>AVERAGEIFS('Cobalt Prices'!$G$10:$G$4229,'Cobalt Prices'!$E$10:$E$4229,ACN$4)</f>
        <v>#DIV/0!</v>
      </c>
      <c r="ACO20" s="38" t="e">
        <f>AVERAGEIFS('Cobalt Prices'!$G$10:$G$4229,'Cobalt Prices'!$E$10:$E$4229,ACO$4)</f>
        <v>#DIV/0!</v>
      </c>
      <c r="ACP20" s="38" t="e">
        <f>AVERAGEIFS('Cobalt Prices'!$G$10:$G$4229,'Cobalt Prices'!$E$10:$E$4229,ACP$4)</f>
        <v>#DIV/0!</v>
      </c>
      <c r="ACQ20" s="38" t="e">
        <f>AVERAGEIFS('Cobalt Prices'!$G$10:$G$4229,'Cobalt Prices'!$E$10:$E$4229,ACQ$4)</f>
        <v>#DIV/0!</v>
      </c>
      <c r="ACR20" s="38" t="e">
        <f>AVERAGEIFS('Cobalt Prices'!$G$10:$G$4229,'Cobalt Prices'!$E$10:$E$4229,ACR$4)</f>
        <v>#DIV/0!</v>
      </c>
      <c r="ACS20" s="38" t="e">
        <f>AVERAGEIFS('Cobalt Prices'!$G$10:$G$4229,'Cobalt Prices'!$E$10:$E$4229,ACS$4)</f>
        <v>#DIV/0!</v>
      </c>
      <c r="ACT20" s="38" t="e">
        <f>AVERAGEIFS('Cobalt Prices'!$G$10:$G$4229,'Cobalt Prices'!$E$10:$E$4229,ACT$4)</f>
        <v>#DIV/0!</v>
      </c>
      <c r="ACU20" s="38" t="e">
        <f>AVERAGEIFS('Cobalt Prices'!$G$10:$G$4229,'Cobalt Prices'!$E$10:$E$4229,ACU$4)</f>
        <v>#DIV/0!</v>
      </c>
      <c r="ACV20" s="38" t="e">
        <f>AVERAGEIFS('Cobalt Prices'!$G$10:$G$4229,'Cobalt Prices'!$E$10:$E$4229,ACV$4)</f>
        <v>#DIV/0!</v>
      </c>
      <c r="ACW20" s="38" t="e">
        <f>AVERAGEIFS('Cobalt Prices'!$G$10:$G$4229,'Cobalt Prices'!$E$10:$E$4229,ACW$4)</f>
        <v>#DIV/0!</v>
      </c>
      <c r="ACX20" s="38" t="e">
        <f>AVERAGEIFS('Cobalt Prices'!$G$10:$G$4229,'Cobalt Prices'!$E$10:$E$4229,ACX$4)</f>
        <v>#DIV/0!</v>
      </c>
      <c r="ACY20" s="38" t="e">
        <f>AVERAGEIFS('Cobalt Prices'!$G$10:$G$4229,'Cobalt Prices'!$E$10:$E$4229,ACY$4)</f>
        <v>#DIV/0!</v>
      </c>
      <c r="ACZ20" s="38" t="e">
        <f>AVERAGEIFS('Cobalt Prices'!$G$10:$G$4229,'Cobalt Prices'!$E$10:$E$4229,ACZ$4)</f>
        <v>#DIV/0!</v>
      </c>
      <c r="ADA20" s="38" t="e">
        <f>AVERAGEIFS('Cobalt Prices'!$G$10:$G$4229,'Cobalt Prices'!$E$10:$E$4229,ADA$4)</f>
        <v>#DIV/0!</v>
      </c>
      <c r="ADB20" s="38" t="e">
        <f>AVERAGEIFS('Cobalt Prices'!$G$10:$G$4229,'Cobalt Prices'!$E$10:$E$4229,ADB$4)</f>
        <v>#DIV/0!</v>
      </c>
      <c r="ADC20" s="38" t="e">
        <f>AVERAGEIFS('Cobalt Prices'!$G$10:$G$4229,'Cobalt Prices'!$E$10:$E$4229,ADC$4)</f>
        <v>#DIV/0!</v>
      </c>
      <c r="ADD20" s="38" t="e">
        <f>AVERAGEIFS('Cobalt Prices'!$G$10:$G$4229,'Cobalt Prices'!$E$10:$E$4229,ADD$4)</f>
        <v>#DIV/0!</v>
      </c>
      <c r="ADE20" s="38" t="e">
        <f>AVERAGEIFS('Cobalt Prices'!$G$10:$G$4229,'Cobalt Prices'!$E$10:$E$4229,ADE$4)</f>
        <v>#DIV/0!</v>
      </c>
      <c r="ADF20" s="38" t="e">
        <f>AVERAGEIFS('Cobalt Prices'!$G$10:$G$4229,'Cobalt Prices'!$E$10:$E$4229,ADF$4)</f>
        <v>#DIV/0!</v>
      </c>
      <c r="ADG20" s="38" t="e">
        <f>AVERAGEIFS('Cobalt Prices'!$G$10:$G$4229,'Cobalt Prices'!$E$10:$E$4229,ADG$4)</f>
        <v>#DIV/0!</v>
      </c>
      <c r="ADH20" s="38" t="e">
        <f>AVERAGEIFS('Cobalt Prices'!$G$10:$G$4229,'Cobalt Prices'!$E$10:$E$4229,ADH$4)</f>
        <v>#DIV/0!</v>
      </c>
      <c r="ADI20" s="38" t="e">
        <f>AVERAGEIFS('Cobalt Prices'!$G$10:$G$4229,'Cobalt Prices'!$E$10:$E$4229,ADI$4)</f>
        <v>#DIV/0!</v>
      </c>
      <c r="ADJ20" s="38" t="e">
        <f>AVERAGEIFS('Cobalt Prices'!$G$10:$G$4229,'Cobalt Prices'!$E$10:$E$4229,ADJ$4)</f>
        <v>#DIV/0!</v>
      </c>
      <c r="ADK20" s="38" t="e">
        <f>AVERAGEIFS('Cobalt Prices'!$G$10:$G$4229,'Cobalt Prices'!$E$10:$E$4229,ADK$4)</f>
        <v>#DIV/0!</v>
      </c>
      <c r="ADL20" s="38" t="e">
        <f>AVERAGEIFS('Cobalt Prices'!$G$10:$G$4229,'Cobalt Prices'!$E$10:$E$4229,ADL$4)</f>
        <v>#DIV/0!</v>
      </c>
      <c r="ADM20" s="38" t="e">
        <f>AVERAGEIFS('Cobalt Prices'!$G$10:$G$4229,'Cobalt Prices'!$E$10:$E$4229,ADM$4)</f>
        <v>#DIV/0!</v>
      </c>
      <c r="ADN20" s="38" t="e">
        <f>AVERAGEIFS('Cobalt Prices'!$G$10:$G$4229,'Cobalt Prices'!$E$10:$E$4229,ADN$4)</f>
        <v>#DIV/0!</v>
      </c>
      <c r="ADO20" s="38" t="e">
        <f>AVERAGEIFS('Cobalt Prices'!$G$10:$G$4229,'Cobalt Prices'!$E$10:$E$4229,ADO$4)</f>
        <v>#DIV/0!</v>
      </c>
      <c r="ADP20" s="38" t="e">
        <f>AVERAGEIFS('Cobalt Prices'!$G$10:$G$4229,'Cobalt Prices'!$E$10:$E$4229,ADP$4)</f>
        <v>#DIV/0!</v>
      </c>
      <c r="ADQ20" s="38" t="e">
        <f>AVERAGEIFS('Cobalt Prices'!$G$10:$G$4229,'Cobalt Prices'!$E$10:$E$4229,ADQ$4)</f>
        <v>#DIV/0!</v>
      </c>
      <c r="ADR20" s="38" t="e">
        <f>AVERAGEIFS('Cobalt Prices'!$G$10:$G$4229,'Cobalt Prices'!$E$10:$E$4229,ADR$4)</f>
        <v>#DIV/0!</v>
      </c>
      <c r="ADS20" s="38" t="e">
        <f>AVERAGEIFS('Cobalt Prices'!$G$10:$G$4229,'Cobalt Prices'!$E$10:$E$4229,ADS$4)</f>
        <v>#DIV/0!</v>
      </c>
      <c r="ADT20" s="38" t="e">
        <f>AVERAGEIFS('Cobalt Prices'!$G$10:$G$4229,'Cobalt Prices'!$E$10:$E$4229,ADT$4)</f>
        <v>#DIV/0!</v>
      </c>
      <c r="ADU20" s="38" t="e">
        <f>AVERAGEIFS('Cobalt Prices'!$G$10:$G$4229,'Cobalt Prices'!$E$10:$E$4229,ADU$4)</f>
        <v>#DIV/0!</v>
      </c>
      <c r="ADV20" s="38" t="e">
        <f>AVERAGEIFS('Cobalt Prices'!$G$10:$G$4229,'Cobalt Prices'!$E$10:$E$4229,ADV$4)</f>
        <v>#DIV/0!</v>
      </c>
      <c r="ADW20" s="38" t="e">
        <f>AVERAGEIFS('Cobalt Prices'!$G$10:$G$4229,'Cobalt Prices'!$E$10:$E$4229,ADW$4)</f>
        <v>#DIV/0!</v>
      </c>
      <c r="ADX20" s="38" t="e">
        <f>AVERAGEIFS('Cobalt Prices'!$G$10:$G$4229,'Cobalt Prices'!$E$10:$E$4229,ADX$4)</f>
        <v>#DIV/0!</v>
      </c>
      <c r="ADY20" s="38" t="e">
        <f>AVERAGEIFS('Cobalt Prices'!$G$10:$G$4229,'Cobalt Prices'!$E$10:$E$4229,ADY$4)</f>
        <v>#DIV/0!</v>
      </c>
      <c r="ADZ20" s="38" t="e">
        <f>AVERAGEIFS('Cobalt Prices'!$G$10:$G$4229,'Cobalt Prices'!$E$10:$E$4229,ADZ$4)</f>
        <v>#DIV/0!</v>
      </c>
      <c r="AEA20" s="38" t="e">
        <f>AVERAGEIFS('Cobalt Prices'!$G$10:$G$4229,'Cobalt Prices'!$E$10:$E$4229,AEA$4)</f>
        <v>#DIV/0!</v>
      </c>
      <c r="AEB20" s="38" t="e">
        <f>AVERAGEIFS('Cobalt Prices'!$G$10:$G$4229,'Cobalt Prices'!$E$10:$E$4229,AEB$4)</f>
        <v>#DIV/0!</v>
      </c>
      <c r="AEC20" s="38" t="e">
        <f>AVERAGEIFS('Cobalt Prices'!$G$10:$G$4229,'Cobalt Prices'!$E$10:$E$4229,AEC$4)</f>
        <v>#DIV/0!</v>
      </c>
      <c r="AED20" s="38" t="e">
        <f>AVERAGEIFS('Cobalt Prices'!$G$10:$G$4229,'Cobalt Prices'!$E$10:$E$4229,AED$4)</f>
        <v>#DIV/0!</v>
      </c>
      <c r="AEE20" s="38" t="e">
        <f>AVERAGEIFS('Cobalt Prices'!$G$10:$G$4229,'Cobalt Prices'!$E$10:$E$4229,AEE$4)</f>
        <v>#DIV/0!</v>
      </c>
      <c r="AEF20" s="38" t="e">
        <f>AVERAGEIFS('Cobalt Prices'!$G$10:$G$4229,'Cobalt Prices'!$E$10:$E$4229,AEF$4)</f>
        <v>#DIV/0!</v>
      </c>
      <c r="AEG20" s="38" t="e">
        <f>AVERAGEIFS('Cobalt Prices'!$G$10:$G$4229,'Cobalt Prices'!$E$10:$E$4229,AEG$4)</f>
        <v>#DIV/0!</v>
      </c>
      <c r="AEH20" s="38" t="e">
        <f>AVERAGEIFS('Cobalt Prices'!$G$10:$G$4229,'Cobalt Prices'!$E$10:$E$4229,AEH$4)</f>
        <v>#DIV/0!</v>
      </c>
      <c r="AEI20" s="38" t="e">
        <f>AVERAGEIFS('Cobalt Prices'!$G$10:$G$4229,'Cobalt Prices'!$E$10:$E$4229,AEI$4)</f>
        <v>#DIV/0!</v>
      </c>
      <c r="AEJ20" s="38" t="e">
        <f>AVERAGEIFS('Cobalt Prices'!$G$10:$G$4229,'Cobalt Prices'!$E$10:$E$4229,AEJ$4)</f>
        <v>#DIV/0!</v>
      </c>
      <c r="AEK20" s="38" t="e">
        <f>AVERAGEIFS('Cobalt Prices'!$G$10:$G$4229,'Cobalt Prices'!$E$10:$E$4229,AEK$4)</f>
        <v>#DIV/0!</v>
      </c>
      <c r="AEL20" s="38" t="e">
        <f>AVERAGEIFS('Cobalt Prices'!$G$10:$G$4229,'Cobalt Prices'!$E$10:$E$4229,AEL$4)</f>
        <v>#DIV/0!</v>
      </c>
      <c r="AEM20" s="38" t="e">
        <f>AVERAGEIFS('Cobalt Prices'!$G$10:$G$4229,'Cobalt Prices'!$E$10:$E$4229,AEM$4)</f>
        <v>#DIV/0!</v>
      </c>
      <c r="AEN20" s="38" t="e">
        <f>AVERAGEIFS('Cobalt Prices'!$G$10:$G$4229,'Cobalt Prices'!$E$10:$E$4229,AEN$4)</f>
        <v>#DIV/0!</v>
      </c>
      <c r="AEO20" s="38" t="e">
        <f>AVERAGEIFS('Cobalt Prices'!$G$10:$G$4229,'Cobalt Prices'!$E$10:$E$4229,AEO$4)</f>
        <v>#DIV/0!</v>
      </c>
      <c r="AEP20" s="38" t="e">
        <f>AVERAGEIFS('Cobalt Prices'!$G$10:$G$4229,'Cobalt Prices'!$E$10:$E$4229,AEP$4)</f>
        <v>#DIV/0!</v>
      </c>
      <c r="AEQ20" s="38" t="e">
        <f>AVERAGEIFS('Cobalt Prices'!$G$10:$G$4229,'Cobalt Prices'!$E$10:$E$4229,AEQ$4)</f>
        <v>#DIV/0!</v>
      </c>
      <c r="AER20" s="38" t="e">
        <f>AVERAGEIFS('Cobalt Prices'!$G$10:$G$4229,'Cobalt Prices'!$E$10:$E$4229,AER$4)</f>
        <v>#DIV/0!</v>
      </c>
      <c r="AES20" s="38" t="e">
        <f>AVERAGEIFS('Cobalt Prices'!$G$10:$G$4229,'Cobalt Prices'!$E$10:$E$4229,AES$4)</f>
        <v>#DIV/0!</v>
      </c>
      <c r="AET20" s="38" t="e">
        <f>AVERAGEIFS('Cobalt Prices'!$G$10:$G$4229,'Cobalt Prices'!$E$10:$E$4229,AET$4)</f>
        <v>#DIV/0!</v>
      </c>
      <c r="AEU20" s="38" t="e">
        <f>AVERAGEIFS('Cobalt Prices'!$G$10:$G$4229,'Cobalt Prices'!$E$10:$E$4229,AEU$4)</f>
        <v>#DIV/0!</v>
      </c>
      <c r="AEV20" s="38" t="e">
        <f>AVERAGEIFS('Cobalt Prices'!$G$10:$G$4229,'Cobalt Prices'!$E$10:$E$4229,AEV$4)</f>
        <v>#DIV/0!</v>
      </c>
      <c r="AEW20" s="38" t="e">
        <f>AVERAGEIFS('Cobalt Prices'!$G$10:$G$4229,'Cobalt Prices'!$E$10:$E$4229,AEW$4)</f>
        <v>#DIV/0!</v>
      </c>
      <c r="AEX20" s="38" t="e">
        <f>AVERAGEIFS('Cobalt Prices'!$G$10:$G$4229,'Cobalt Prices'!$E$10:$E$4229,AEX$4)</f>
        <v>#DIV/0!</v>
      </c>
      <c r="AEY20" s="38" t="e">
        <f>AVERAGEIFS('Cobalt Prices'!$G$10:$G$4229,'Cobalt Prices'!$E$10:$E$4229,AEY$4)</f>
        <v>#DIV/0!</v>
      </c>
      <c r="AEZ20" s="38" t="e">
        <f>AVERAGEIFS('Cobalt Prices'!$G$10:$G$4229,'Cobalt Prices'!$E$10:$E$4229,AEZ$4)</f>
        <v>#DIV/0!</v>
      </c>
      <c r="AFA20" s="38" t="e">
        <f>AVERAGEIFS('Cobalt Prices'!$G$10:$G$4229,'Cobalt Prices'!$E$10:$E$4229,AFA$4)</f>
        <v>#DIV/0!</v>
      </c>
      <c r="AFB20" s="38" t="e">
        <f>AVERAGEIFS('Cobalt Prices'!$G$10:$G$4229,'Cobalt Prices'!$E$10:$E$4229,AFB$4)</f>
        <v>#DIV/0!</v>
      </c>
      <c r="AFC20" s="38" t="e">
        <f>AVERAGEIFS('Cobalt Prices'!$G$10:$G$4229,'Cobalt Prices'!$E$10:$E$4229,AFC$4)</f>
        <v>#DIV/0!</v>
      </c>
      <c r="AFD20" s="38" t="e">
        <f>AVERAGEIFS('Cobalt Prices'!$G$10:$G$4229,'Cobalt Prices'!$E$10:$E$4229,AFD$4)</f>
        <v>#DIV/0!</v>
      </c>
      <c r="AFE20" s="38" t="e">
        <f>AVERAGEIFS('Cobalt Prices'!$G$10:$G$4229,'Cobalt Prices'!$E$10:$E$4229,AFE$4)</f>
        <v>#DIV/0!</v>
      </c>
      <c r="AFF20" s="38" t="e">
        <f>AVERAGEIFS('Cobalt Prices'!$G$10:$G$4229,'Cobalt Prices'!$E$10:$E$4229,AFF$4)</f>
        <v>#DIV/0!</v>
      </c>
      <c r="AFG20" s="38" t="e">
        <f>AVERAGEIFS('Cobalt Prices'!$G$10:$G$4229,'Cobalt Prices'!$E$10:$E$4229,AFG$4)</f>
        <v>#DIV/0!</v>
      </c>
      <c r="AFH20" s="38" t="e">
        <f>AVERAGEIFS('Cobalt Prices'!$G$10:$G$4229,'Cobalt Prices'!$E$10:$E$4229,AFH$4)</f>
        <v>#DIV/0!</v>
      </c>
      <c r="AFI20" s="38" t="e">
        <f>AVERAGEIFS('Cobalt Prices'!$G$10:$G$4229,'Cobalt Prices'!$E$10:$E$4229,AFI$4)</f>
        <v>#DIV/0!</v>
      </c>
      <c r="AFJ20" s="38" t="e">
        <f>AVERAGEIFS('Cobalt Prices'!$G$10:$G$4229,'Cobalt Prices'!$E$10:$E$4229,AFJ$4)</f>
        <v>#DIV/0!</v>
      </c>
      <c r="AFK20" s="38" t="e">
        <f>AVERAGEIFS('Cobalt Prices'!$G$10:$G$4229,'Cobalt Prices'!$E$10:$E$4229,AFK$4)</f>
        <v>#DIV/0!</v>
      </c>
      <c r="AFL20" s="38" t="e">
        <f>AVERAGEIFS('Cobalt Prices'!$G$10:$G$4229,'Cobalt Prices'!$E$10:$E$4229,AFL$4)</f>
        <v>#DIV/0!</v>
      </c>
      <c r="AFM20" s="38" t="e">
        <f>AVERAGEIFS('Cobalt Prices'!$G$10:$G$4229,'Cobalt Prices'!$E$10:$E$4229,AFM$4)</f>
        <v>#DIV/0!</v>
      </c>
      <c r="AFN20" s="38" t="e">
        <f>AVERAGEIFS('Cobalt Prices'!$G$10:$G$4229,'Cobalt Prices'!$E$10:$E$4229,AFN$4)</f>
        <v>#DIV/0!</v>
      </c>
      <c r="AFO20" s="38" t="e">
        <f>AVERAGEIFS('Cobalt Prices'!$G$10:$G$4229,'Cobalt Prices'!$E$10:$E$4229,AFO$4)</f>
        <v>#DIV/0!</v>
      </c>
      <c r="AFP20" s="38" t="e">
        <f>AVERAGEIFS('Cobalt Prices'!$G$10:$G$4229,'Cobalt Prices'!$E$10:$E$4229,AFP$4)</f>
        <v>#DIV/0!</v>
      </c>
      <c r="AFQ20" s="38" t="e">
        <f>AVERAGEIFS('Cobalt Prices'!$G$10:$G$4229,'Cobalt Prices'!$E$10:$E$4229,AFQ$4)</f>
        <v>#DIV/0!</v>
      </c>
      <c r="AFR20" s="38" t="e">
        <f>AVERAGEIFS('Cobalt Prices'!$G$10:$G$4229,'Cobalt Prices'!$E$10:$E$4229,AFR$4)</f>
        <v>#DIV/0!</v>
      </c>
      <c r="AFS20" s="38" t="e">
        <f>AVERAGEIFS('Cobalt Prices'!$G$10:$G$4229,'Cobalt Prices'!$E$10:$E$4229,AFS$4)</f>
        <v>#DIV/0!</v>
      </c>
      <c r="AFT20" s="38" t="e">
        <f>AVERAGEIFS('Cobalt Prices'!$G$10:$G$4229,'Cobalt Prices'!$E$10:$E$4229,AFT$4)</f>
        <v>#DIV/0!</v>
      </c>
      <c r="AFU20" s="38" t="e">
        <f>AVERAGEIFS('Cobalt Prices'!$G$10:$G$4229,'Cobalt Prices'!$E$10:$E$4229,AFU$4)</f>
        <v>#DIV/0!</v>
      </c>
      <c r="AFV20" s="38" t="e">
        <f>AVERAGEIFS('Cobalt Prices'!$G$10:$G$4229,'Cobalt Prices'!$E$10:$E$4229,AFV$4)</f>
        <v>#DIV/0!</v>
      </c>
      <c r="AFW20" s="38" t="e">
        <f>AVERAGEIFS('Cobalt Prices'!$G$10:$G$4229,'Cobalt Prices'!$E$10:$E$4229,AFW$4)</f>
        <v>#DIV/0!</v>
      </c>
      <c r="AFX20" s="38" t="e">
        <f>AVERAGEIFS('Cobalt Prices'!$G$10:$G$4229,'Cobalt Prices'!$E$10:$E$4229,AFX$4)</f>
        <v>#DIV/0!</v>
      </c>
      <c r="AFY20" s="38" t="e">
        <f>AVERAGEIFS('Cobalt Prices'!$G$10:$G$4229,'Cobalt Prices'!$E$10:$E$4229,AFY$4)</f>
        <v>#DIV/0!</v>
      </c>
      <c r="AFZ20" s="38" t="e">
        <f>AVERAGEIFS('Cobalt Prices'!$G$10:$G$4229,'Cobalt Prices'!$E$10:$E$4229,AFZ$4)</f>
        <v>#DIV/0!</v>
      </c>
      <c r="AGA20" s="38" t="e">
        <f>AVERAGEIFS('Cobalt Prices'!$G$10:$G$4229,'Cobalt Prices'!$E$10:$E$4229,AGA$4)</f>
        <v>#DIV/0!</v>
      </c>
      <c r="AGB20" s="38" t="e">
        <f>AVERAGEIFS('Cobalt Prices'!$G$10:$G$4229,'Cobalt Prices'!$E$10:$E$4229,AGB$4)</f>
        <v>#DIV/0!</v>
      </c>
      <c r="AGC20" s="38" t="e">
        <f>AVERAGEIFS('Cobalt Prices'!$G$10:$G$4229,'Cobalt Prices'!$E$10:$E$4229,AGC$4)</f>
        <v>#DIV/0!</v>
      </c>
      <c r="AGD20" s="38" t="e">
        <f>AVERAGEIFS('Cobalt Prices'!$G$10:$G$4229,'Cobalt Prices'!$E$10:$E$4229,AGD$4)</f>
        <v>#DIV/0!</v>
      </c>
      <c r="AGE20" s="38" t="e">
        <f>AVERAGEIFS('Cobalt Prices'!$G$10:$G$4229,'Cobalt Prices'!$E$10:$E$4229,AGE$4)</f>
        <v>#DIV/0!</v>
      </c>
      <c r="AGF20" s="38" t="e">
        <f>AVERAGEIFS('Cobalt Prices'!$G$10:$G$4229,'Cobalt Prices'!$E$10:$E$4229,AGF$4)</f>
        <v>#DIV/0!</v>
      </c>
      <c r="AGG20" s="38" t="e">
        <f>AVERAGEIFS('Cobalt Prices'!$G$10:$G$4229,'Cobalt Prices'!$E$10:$E$4229,AGG$4)</f>
        <v>#DIV/0!</v>
      </c>
      <c r="AGH20" s="38" t="e">
        <f>AVERAGEIFS('Cobalt Prices'!$G$10:$G$4229,'Cobalt Prices'!$E$10:$E$4229,AGH$4)</f>
        <v>#DIV/0!</v>
      </c>
      <c r="AGI20" s="38" t="e">
        <f>AVERAGEIFS('Cobalt Prices'!$G$10:$G$4229,'Cobalt Prices'!$E$10:$E$4229,AGI$4)</f>
        <v>#DIV/0!</v>
      </c>
      <c r="AGJ20" s="38" t="e">
        <f>AVERAGEIFS('Cobalt Prices'!$G$10:$G$4229,'Cobalt Prices'!$E$10:$E$4229,AGJ$4)</f>
        <v>#DIV/0!</v>
      </c>
      <c r="AGK20" s="38" t="e">
        <f>AVERAGEIFS('Cobalt Prices'!$G$10:$G$4229,'Cobalt Prices'!$E$10:$E$4229,AGK$4)</f>
        <v>#DIV/0!</v>
      </c>
      <c r="AGL20" s="38" t="e">
        <f>AVERAGEIFS('Cobalt Prices'!$G$10:$G$4229,'Cobalt Prices'!$E$10:$E$4229,AGL$4)</f>
        <v>#DIV/0!</v>
      </c>
      <c r="AGM20" s="38" t="e">
        <f>AVERAGEIFS('Cobalt Prices'!$G$10:$G$4229,'Cobalt Prices'!$E$10:$E$4229,AGM$4)</f>
        <v>#DIV/0!</v>
      </c>
      <c r="AGN20" s="38" t="e">
        <f>AVERAGEIFS('Cobalt Prices'!$G$10:$G$4229,'Cobalt Prices'!$E$10:$E$4229,AGN$4)</f>
        <v>#DIV/0!</v>
      </c>
      <c r="AGO20" s="38" t="e">
        <f>AVERAGEIFS('Cobalt Prices'!$G$10:$G$4229,'Cobalt Prices'!$E$10:$E$4229,AGO$4)</f>
        <v>#DIV/0!</v>
      </c>
      <c r="AGP20" s="38" t="e">
        <f>AVERAGEIFS('Cobalt Prices'!$G$10:$G$4229,'Cobalt Prices'!$E$10:$E$4229,AGP$4)</f>
        <v>#DIV/0!</v>
      </c>
      <c r="AGQ20" s="38" t="e">
        <f>AVERAGEIFS('Cobalt Prices'!$G$10:$G$4229,'Cobalt Prices'!$E$10:$E$4229,AGQ$4)</f>
        <v>#DIV/0!</v>
      </c>
      <c r="AGR20" s="38" t="e">
        <f>AVERAGEIFS('Cobalt Prices'!$G$10:$G$4229,'Cobalt Prices'!$E$10:$E$4229,AGR$4)</f>
        <v>#DIV/0!</v>
      </c>
      <c r="AGS20" s="38" t="e">
        <f>AVERAGEIFS('Cobalt Prices'!$G$10:$G$4229,'Cobalt Prices'!$E$10:$E$4229,AGS$4)</f>
        <v>#DIV/0!</v>
      </c>
      <c r="AGT20" s="38" t="e">
        <f>AVERAGEIFS('Cobalt Prices'!$G$10:$G$4229,'Cobalt Prices'!$E$10:$E$4229,AGT$4)</f>
        <v>#DIV/0!</v>
      </c>
      <c r="AGU20" s="38" t="e">
        <f>AVERAGEIFS('Cobalt Prices'!$G$10:$G$4229,'Cobalt Prices'!$E$10:$E$4229,AGU$4)</f>
        <v>#DIV/0!</v>
      </c>
      <c r="AGV20" s="38" t="e">
        <f>AVERAGEIFS('Cobalt Prices'!$G$10:$G$4229,'Cobalt Prices'!$E$10:$E$4229,AGV$4)</f>
        <v>#DIV/0!</v>
      </c>
      <c r="AGW20" s="38" t="e">
        <f>AVERAGEIFS('Cobalt Prices'!$G$10:$G$4229,'Cobalt Prices'!$E$10:$E$4229,AGW$4)</f>
        <v>#DIV/0!</v>
      </c>
      <c r="AGX20" s="38" t="e">
        <f>AVERAGEIFS('Cobalt Prices'!$G$10:$G$4229,'Cobalt Prices'!$E$10:$E$4229,AGX$4)</f>
        <v>#DIV/0!</v>
      </c>
      <c r="AGY20" s="38" t="e">
        <f>AVERAGEIFS('Cobalt Prices'!$G$10:$G$4229,'Cobalt Prices'!$E$10:$E$4229,AGY$4)</f>
        <v>#DIV/0!</v>
      </c>
      <c r="AGZ20" s="38" t="e">
        <f>AVERAGEIFS('Cobalt Prices'!$G$10:$G$4229,'Cobalt Prices'!$E$10:$E$4229,AGZ$4)</f>
        <v>#DIV/0!</v>
      </c>
      <c r="AHA20" s="38" t="e">
        <f>AVERAGEIFS('Cobalt Prices'!$G$10:$G$4229,'Cobalt Prices'!$E$10:$E$4229,AHA$4)</f>
        <v>#DIV/0!</v>
      </c>
      <c r="AHB20" s="38" t="e">
        <f>AVERAGEIFS('Cobalt Prices'!$G$10:$G$4229,'Cobalt Prices'!$E$10:$E$4229,AHB$4)</f>
        <v>#DIV/0!</v>
      </c>
      <c r="AHC20" s="38" t="e">
        <f>AVERAGEIFS('Cobalt Prices'!$G$10:$G$4229,'Cobalt Prices'!$E$10:$E$4229,AHC$4)</f>
        <v>#DIV/0!</v>
      </c>
      <c r="AHD20" s="38" t="e">
        <f>AVERAGEIFS('Cobalt Prices'!$G$10:$G$4229,'Cobalt Prices'!$E$10:$E$4229,AHD$4)</f>
        <v>#DIV/0!</v>
      </c>
      <c r="AHE20" s="38" t="e">
        <f>AVERAGEIFS('Cobalt Prices'!$G$10:$G$4229,'Cobalt Prices'!$E$10:$E$4229,AHE$4)</f>
        <v>#DIV/0!</v>
      </c>
      <c r="AHF20" s="38" t="e">
        <f>AVERAGEIFS('Cobalt Prices'!$G$10:$G$4229,'Cobalt Prices'!$E$10:$E$4229,AHF$4)</f>
        <v>#DIV/0!</v>
      </c>
      <c r="AHG20" s="38" t="e">
        <f>AVERAGEIFS('Cobalt Prices'!$G$10:$G$4229,'Cobalt Prices'!$E$10:$E$4229,AHG$4)</f>
        <v>#DIV/0!</v>
      </c>
      <c r="AHH20" s="38" t="e">
        <f>AVERAGEIFS('Cobalt Prices'!$G$10:$G$4229,'Cobalt Prices'!$E$10:$E$4229,AHH$4)</f>
        <v>#DIV/0!</v>
      </c>
      <c r="AHI20" s="38" t="e">
        <f>AVERAGEIFS('Cobalt Prices'!$G$10:$G$4229,'Cobalt Prices'!$E$10:$E$4229,AHI$4)</f>
        <v>#DIV/0!</v>
      </c>
      <c r="AHJ20" s="38" t="e">
        <f>AVERAGEIFS('Cobalt Prices'!$G$10:$G$4229,'Cobalt Prices'!$E$10:$E$4229,AHJ$4)</f>
        <v>#DIV/0!</v>
      </c>
      <c r="AHK20" s="38" t="e">
        <f>AVERAGEIFS('Cobalt Prices'!$G$10:$G$4229,'Cobalt Prices'!$E$10:$E$4229,AHK$4)</f>
        <v>#DIV/0!</v>
      </c>
      <c r="AHL20" s="38" t="e">
        <f>AVERAGEIFS('Cobalt Prices'!$G$10:$G$4229,'Cobalt Prices'!$E$10:$E$4229,AHL$4)</f>
        <v>#DIV/0!</v>
      </c>
      <c r="AHM20" s="38" t="e">
        <f>AVERAGEIFS('Cobalt Prices'!$G$10:$G$4229,'Cobalt Prices'!$E$10:$E$4229,AHM$4)</f>
        <v>#DIV/0!</v>
      </c>
      <c r="AHN20" s="38" t="e">
        <f>AVERAGEIFS('Cobalt Prices'!$G$10:$G$4229,'Cobalt Prices'!$E$10:$E$4229,AHN$4)</f>
        <v>#DIV/0!</v>
      </c>
      <c r="AHO20" s="38" t="e">
        <f>AVERAGEIFS('Cobalt Prices'!$G$10:$G$4229,'Cobalt Prices'!$E$10:$E$4229,AHO$4)</f>
        <v>#DIV/0!</v>
      </c>
      <c r="AHP20" s="38" t="e">
        <f>AVERAGEIFS('Cobalt Prices'!$G$10:$G$4229,'Cobalt Prices'!$E$10:$E$4229,AHP$4)</f>
        <v>#DIV/0!</v>
      </c>
      <c r="AHQ20" s="38" t="e">
        <f>AVERAGEIFS('Cobalt Prices'!$G$10:$G$4229,'Cobalt Prices'!$E$10:$E$4229,AHQ$4)</f>
        <v>#DIV/0!</v>
      </c>
      <c r="AHR20" s="38" t="e">
        <f>AVERAGEIFS('Cobalt Prices'!$G$10:$G$4229,'Cobalt Prices'!$E$10:$E$4229,AHR$4)</f>
        <v>#DIV/0!</v>
      </c>
      <c r="AHS20" s="38" t="e">
        <f>AVERAGEIFS('Cobalt Prices'!$G$10:$G$4229,'Cobalt Prices'!$E$10:$E$4229,AHS$4)</f>
        <v>#DIV/0!</v>
      </c>
      <c r="AHT20" s="38" t="e">
        <f>AVERAGEIFS('Cobalt Prices'!$G$10:$G$4229,'Cobalt Prices'!$E$10:$E$4229,AHT$4)</f>
        <v>#DIV/0!</v>
      </c>
      <c r="AHU20" s="38" t="e">
        <f>AVERAGEIFS('Cobalt Prices'!$G$10:$G$4229,'Cobalt Prices'!$E$10:$E$4229,AHU$4)</f>
        <v>#DIV/0!</v>
      </c>
      <c r="AHV20" s="38" t="e">
        <f>AVERAGEIFS('Cobalt Prices'!$G$10:$G$4229,'Cobalt Prices'!$E$10:$E$4229,AHV$4)</f>
        <v>#DIV/0!</v>
      </c>
      <c r="AHW20" s="38" t="e">
        <f>AVERAGEIFS('Cobalt Prices'!$G$10:$G$4229,'Cobalt Prices'!$E$10:$E$4229,AHW$4)</f>
        <v>#DIV/0!</v>
      </c>
      <c r="AHX20" s="38" t="e">
        <f>AVERAGEIFS('Cobalt Prices'!$G$10:$G$4229,'Cobalt Prices'!$E$10:$E$4229,AHX$4)</f>
        <v>#DIV/0!</v>
      </c>
      <c r="AHY20" s="38" t="e">
        <f>AVERAGEIFS('Cobalt Prices'!$G$10:$G$4229,'Cobalt Prices'!$E$10:$E$4229,AHY$4)</f>
        <v>#DIV/0!</v>
      </c>
      <c r="AHZ20" s="38" t="e">
        <f>AVERAGEIFS('Cobalt Prices'!$G$10:$G$4229,'Cobalt Prices'!$E$10:$E$4229,AHZ$4)</f>
        <v>#DIV/0!</v>
      </c>
      <c r="AIA20" s="38" t="e">
        <f>AVERAGEIFS('Cobalt Prices'!$G$10:$G$4229,'Cobalt Prices'!$E$10:$E$4229,AIA$4)</f>
        <v>#DIV/0!</v>
      </c>
      <c r="AIB20" s="38" t="e">
        <f>AVERAGEIFS('Cobalt Prices'!$G$10:$G$4229,'Cobalt Prices'!$E$10:$E$4229,AIB$4)</f>
        <v>#DIV/0!</v>
      </c>
      <c r="AIC20" s="38" t="e">
        <f>AVERAGEIFS('Cobalt Prices'!$G$10:$G$4229,'Cobalt Prices'!$E$10:$E$4229,AIC$4)</f>
        <v>#DIV/0!</v>
      </c>
      <c r="AID20" s="38" t="e">
        <f>AVERAGEIFS('Cobalt Prices'!$G$10:$G$4229,'Cobalt Prices'!$E$10:$E$4229,AID$4)</f>
        <v>#DIV/0!</v>
      </c>
      <c r="AIE20" s="38" t="e">
        <f>AVERAGEIFS('Cobalt Prices'!$G$10:$G$4229,'Cobalt Prices'!$E$10:$E$4229,AIE$4)</f>
        <v>#DIV/0!</v>
      </c>
      <c r="AIF20" s="38" t="e">
        <f>AVERAGEIFS('Cobalt Prices'!$G$10:$G$4229,'Cobalt Prices'!$E$10:$E$4229,AIF$4)</f>
        <v>#DIV/0!</v>
      </c>
      <c r="AIG20" s="38" t="e">
        <f>AVERAGEIFS('Cobalt Prices'!$G$10:$G$4229,'Cobalt Prices'!$E$10:$E$4229,AIG$4)</f>
        <v>#DIV/0!</v>
      </c>
      <c r="AIH20" s="38" t="e">
        <f>AVERAGEIFS('Cobalt Prices'!$G$10:$G$4229,'Cobalt Prices'!$E$10:$E$4229,AIH$4)</f>
        <v>#DIV/0!</v>
      </c>
      <c r="AII20" s="38" t="e">
        <f>AVERAGEIFS('Cobalt Prices'!$G$10:$G$4229,'Cobalt Prices'!$E$10:$E$4229,AII$4)</f>
        <v>#DIV/0!</v>
      </c>
      <c r="AIJ20" s="38" t="e">
        <f>AVERAGEIFS('Cobalt Prices'!$G$10:$G$4229,'Cobalt Prices'!$E$10:$E$4229,AIJ$4)</f>
        <v>#DIV/0!</v>
      </c>
      <c r="AIK20" s="38" t="e">
        <f>AVERAGEIFS('Cobalt Prices'!$G$10:$G$4229,'Cobalt Prices'!$E$10:$E$4229,AIK$4)</f>
        <v>#DIV/0!</v>
      </c>
      <c r="AIL20" s="38" t="e">
        <f>AVERAGEIFS('Cobalt Prices'!$G$10:$G$4229,'Cobalt Prices'!$E$10:$E$4229,AIL$4)</f>
        <v>#DIV/0!</v>
      </c>
      <c r="AIM20" s="38" t="e">
        <f>AVERAGEIFS('Cobalt Prices'!$G$10:$G$4229,'Cobalt Prices'!$E$10:$E$4229,AIM$4)</f>
        <v>#DIV/0!</v>
      </c>
      <c r="AIN20" s="38" t="e">
        <f>AVERAGEIFS('Cobalt Prices'!$G$10:$G$4229,'Cobalt Prices'!$E$10:$E$4229,AIN$4)</f>
        <v>#DIV/0!</v>
      </c>
      <c r="AIO20" s="38" t="e">
        <f>AVERAGEIFS('Cobalt Prices'!$G$10:$G$4229,'Cobalt Prices'!$E$10:$E$4229,AIO$4)</f>
        <v>#DIV/0!</v>
      </c>
      <c r="AIP20" s="38" t="e">
        <f>AVERAGEIFS('Cobalt Prices'!$G$10:$G$4229,'Cobalt Prices'!$E$10:$E$4229,AIP$4)</f>
        <v>#DIV/0!</v>
      </c>
      <c r="AIQ20" s="38" t="e">
        <f>AVERAGEIFS('Cobalt Prices'!$G$10:$G$4229,'Cobalt Prices'!$E$10:$E$4229,AIQ$4)</f>
        <v>#DIV/0!</v>
      </c>
      <c r="AIR20" s="38" t="e">
        <f>AVERAGEIFS('Cobalt Prices'!$G$10:$G$4229,'Cobalt Prices'!$E$10:$E$4229,AIR$4)</f>
        <v>#DIV/0!</v>
      </c>
      <c r="AIS20" s="38" t="e">
        <f>AVERAGEIFS('Cobalt Prices'!$G$10:$G$4229,'Cobalt Prices'!$E$10:$E$4229,AIS$4)</f>
        <v>#DIV/0!</v>
      </c>
      <c r="AIT20" s="38" t="e">
        <f>AVERAGEIFS('Cobalt Prices'!$G$10:$G$4229,'Cobalt Prices'!$E$10:$E$4229,AIT$4)</f>
        <v>#DIV/0!</v>
      </c>
      <c r="AIU20" s="38" t="e">
        <f>AVERAGEIFS('Cobalt Prices'!$G$10:$G$4229,'Cobalt Prices'!$E$10:$E$4229,AIU$4)</f>
        <v>#DIV/0!</v>
      </c>
      <c r="AIV20" s="38" t="e">
        <f>AVERAGEIFS('Cobalt Prices'!$G$10:$G$4229,'Cobalt Prices'!$E$10:$E$4229,AIV$4)</f>
        <v>#DIV/0!</v>
      </c>
      <c r="AIW20" s="38" t="e">
        <f>AVERAGEIFS('Cobalt Prices'!$G$10:$G$4229,'Cobalt Prices'!$E$10:$E$4229,AIW$4)</f>
        <v>#DIV/0!</v>
      </c>
      <c r="AIX20" s="38" t="e">
        <f>AVERAGEIFS('Cobalt Prices'!$G$10:$G$4229,'Cobalt Prices'!$E$10:$E$4229,AIX$4)</f>
        <v>#DIV/0!</v>
      </c>
      <c r="AIY20" s="38" t="e">
        <f>AVERAGEIFS('Cobalt Prices'!$G$10:$G$4229,'Cobalt Prices'!$E$10:$E$4229,AIY$4)</f>
        <v>#DIV/0!</v>
      </c>
      <c r="AIZ20" s="38" t="e">
        <f>AVERAGEIFS('Cobalt Prices'!$G$10:$G$4229,'Cobalt Prices'!$E$10:$E$4229,AIZ$4)</f>
        <v>#DIV/0!</v>
      </c>
      <c r="AJA20" s="38" t="e">
        <f>AVERAGEIFS('Cobalt Prices'!$G$10:$G$4229,'Cobalt Prices'!$E$10:$E$4229,AJA$4)</f>
        <v>#DIV/0!</v>
      </c>
      <c r="AJB20" s="38" t="e">
        <f>AVERAGEIFS('Cobalt Prices'!$G$10:$G$4229,'Cobalt Prices'!$E$10:$E$4229,AJB$4)</f>
        <v>#DIV/0!</v>
      </c>
      <c r="AJC20" s="38" t="e">
        <f>AVERAGEIFS('Cobalt Prices'!$G$10:$G$4229,'Cobalt Prices'!$E$10:$E$4229,AJC$4)</f>
        <v>#DIV/0!</v>
      </c>
      <c r="AJD20" s="38" t="e">
        <f>AVERAGEIFS('Cobalt Prices'!$G$10:$G$4229,'Cobalt Prices'!$E$10:$E$4229,AJD$4)</f>
        <v>#DIV/0!</v>
      </c>
      <c r="AJE20" s="38" t="e">
        <f>AVERAGEIFS('Cobalt Prices'!$G$10:$G$4229,'Cobalt Prices'!$E$10:$E$4229,AJE$4)</f>
        <v>#DIV/0!</v>
      </c>
      <c r="AJF20" s="38" t="e">
        <f>AVERAGEIFS('Cobalt Prices'!$G$10:$G$4229,'Cobalt Prices'!$E$10:$E$4229,AJF$4)</f>
        <v>#DIV/0!</v>
      </c>
      <c r="AJG20" s="38" t="e">
        <f>AVERAGEIFS('Cobalt Prices'!$G$10:$G$4229,'Cobalt Prices'!$E$10:$E$4229,AJG$4)</f>
        <v>#DIV/0!</v>
      </c>
      <c r="AJH20" s="38" t="e">
        <f>AVERAGEIFS('Cobalt Prices'!$G$10:$G$4229,'Cobalt Prices'!$E$10:$E$4229,AJH$4)</f>
        <v>#DIV/0!</v>
      </c>
      <c r="AJI20" s="38" t="e">
        <f>AVERAGEIFS('Cobalt Prices'!$G$10:$G$4229,'Cobalt Prices'!$E$10:$E$4229,AJI$4)</f>
        <v>#DIV/0!</v>
      </c>
      <c r="AJJ20" s="38" t="e">
        <f>AVERAGEIFS('Cobalt Prices'!$G$10:$G$4229,'Cobalt Prices'!$E$10:$E$4229,AJJ$4)</f>
        <v>#DIV/0!</v>
      </c>
      <c r="AJK20" s="38" t="e">
        <f>AVERAGEIFS('Cobalt Prices'!$G$10:$G$4229,'Cobalt Prices'!$E$10:$E$4229,AJK$4)</f>
        <v>#DIV/0!</v>
      </c>
      <c r="AJL20" s="38" t="e">
        <f>AVERAGEIFS('Cobalt Prices'!$G$10:$G$4229,'Cobalt Prices'!$E$10:$E$4229,AJL$4)</f>
        <v>#DIV/0!</v>
      </c>
      <c r="AJM20" s="38" t="e">
        <f>AVERAGEIFS('Cobalt Prices'!$G$10:$G$4229,'Cobalt Prices'!$E$10:$E$4229,AJM$4)</f>
        <v>#DIV/0!</v>
      </c>
      <c r="AJN20" s="38" t="e">
        <f>AVERAGEIFS('Cobalt Prices'!$G$10:$G$4229,'Cobalt Prices'!$E$10:$E$4229,AJN$4)</f>
        <v>#DIV/0!</v>
      </c>
      <c r="AJO20" s="38" t="e">
        <f>AVERAGEIFS('Cobalt Prices'!$G$10:$G$4229,'Cobalt Prices'!$E$10:$E$4229,AJO$4)</f>
        <v>#DIV/0!</v>
      </c>
      <c r="AJP20" s="38" t="e">
        <f>AVERAGEIFS('Cobalt Prices'!$G$10:$G$4229,'Cobalt Prices'!$E$10:$E$4229,AJP$4)</f>
        <v>#DIV/0!</v>
      </c>
      <c r="AJQ20" s="38" t="e">
        <f>AVERAGEIFS('Cobalt Prices'!$G$10:$G$4229,'Cobalt Prices'!$E$10:$E$4229,AJQ$4)</f>
        <v>#DIV/0!</v>
      </c>
      <c r="AJR20" s="38" t="e">
        <f>AVERAGEIFS('Cobalt Prices'!$G$10:$G$4229,'Cobalt Prices'!$E$10:$E$4229,AJR$4)</f>
        <v>#DIV/0!</v>
      </c>
      <c r="AJS20" s="38" t="e">
        <f>AVERAGEIFS('Cobalt Prices'!$G$10:$G$4229,'Cobalt Prices'!$E$10:$E$4229,AJS$4)</f>
        <v>#DIV/0!</v>
      </c>
      <c r="AJT20" s="38" t="e">
        <f>AVERAGEIFS('Cobalt Prices'!$G$10:$G$4229,'Cobalt Prices'!$E$10:$E$4229,AJT$4)</f>
        <v>#DIV/0!</v>
      </c>
      <c r="AJU20" s="38" t="e">
        <f>AVERAGEIFS('Cobalt Prices'!$G$10:$G$4229,'Cobalt Prices'!$E$10:$E$4229,AJU$4)</f>
        <v>#DIV/0!</v>
      </c>
      <c r="AJV20" s="38" t="e">
        <f>AVERAGEIFS('Cobalt Prices'!$G$10:$G$4229,'Cobalt Prices'!$E$10:$E$4229,AJV$4)</f>
        <v>#DIV/0!</v>
      </c>
      <c r="AJW20" s="38" t="e">
        <f>AVERAGEIFS('Cobalt Prices'!$G$10:$G$4229,'Cobalt Prices'!$E$10:$E$4229,AJW$4)</f>
        <v>#DIV/0!</v>
      </c>
      <c r="AJX20" s="38" t="e">
        <f>AVERAGEIFS('Cobalt Prices'!$G$10:$G$4229,'Cobalt Prices'!$E$10:$E$4229,AJX$4)</f>
        <v>#DIV/0!</v>
      </c>
      <c r="AJY20" s="38" t="e">
        <f>AVERAGEIFS('Cobalt Prices'!$G$10:$G$4229,'Cobalt Prices'!$E$10:$E$4229,AJY$4)</f>
        <v>#DIV/0!</v>
      </c>
      <c r="AJZ20" s="38" t="e">
        <f>AVERAGEIFS('Cobalt Prices'!$G$10:$G$4229,'Cobalt Prices'!$E$10:$E$4229,AJZ$4)</f>
        <v>#DIV/0!</v>
      </c>
      <c r="AKA20" s="38" t="e">
        <f>AVERAGEIFS('Cobalt Prices'!$G$10:$G$4229,'Cobalt Prices'!$E$10:$E$4229,AKA$4)</f>
        <v>#DIV/0!</v>
      </c>
      <c r="AKB20" s="38" t="e">
        <f>AVERAGEIFS('Cobalt Prices'!$G$10:$G$4229,'Cobalt Prices'!$E$10:$E$4229,AKB$4)</f>
        <v>#DIV/0!</v>
      </c>
      <c r="AKC20" s="38" t="e">
        <f>AVERAGEIFS('Cobalt Prices'!$G$10:$G$4229,'Cobalt Prices'!$E$10:$E$4229,AKC$4)</f>
        <v>#DIV/0!</v>
      </c>
      <c r="AKD20" s="38" t="e">
        <f>AVERAGEIFS('Cobalt Prices'!$G$10:$G$4229,'Cobalt Prices'!$E$10:$E$4229,AKD$4)</f>
        <v>#DIV/0!</v>
      </c>
      <c r="AKE20" s="38" t="e">
        <f>AVERAGEIFS('Cobalt Prices'!$G$10:$G$4229,'Cobalt Prices'!$E$10:$E$4229,AKE$4)</f>
        <v>#DIV/0!</v>
      </c>
      <c r="AKF20" s="38" t="e">
        <f>AVERAGEIFS('Cobalt Prices'!$G$10:$G$4229,'Cobalt Prices'!$E$10:$E$4229,AKF$4)</f>
        <v>#DIV/0!</v>
      </c>
      <c r="AKG20" s="38" t="e">
        <f>AVERAGEIFS('Cobalt Prices'!$G$10:$G$4229,'Cobalt Prices'!$E$10:$E$4229,AKG$4)</f>
        <v>#DIV/0!</v>
      </c>
      <c r="AKH20" s="38" t="e">
        <f>AVERAGEIFS('Cobalt Prices'!$G$10:$G$4229,'Cobalt Prices'!$E$10:$E$4229,AKH$4)</f>
        <v>#DIV/0!</v>
      </c>
      <c r="AKI20" s="38" t="e">
        <f>AVERAGEIFS('Cobalt Prices'!$G$10:$G$4229,'Cobalt Prices'!$E$10:$E$4229,AKI$4)</f>
        <v>#DIV/0!</v>
      </c>
      <c r="AKJ20" s="38" t="e">
        <f>AVERAGEIFS('Cobalt Prices'!$G$10:$G$4229,'Cobalt Prices'!$E$10:$E$4229,AKJ$4)</f>
        <v>#DIV/0!</v>
      </c>
      <c r="AKK20" s="38" t="e">
        <f>AVERAGEIFS('Cobalt Prices'!$G$10:$G$4229,'Cobalt Prices'!$E$10:$E$4229,AKK$4)</f>
        <v>#DIV/0!</v>
      </c>
      <c r="AKL20" s="38" t="e">
        <f>AVERAGEIFS('Cobalt Prices'!$G$10:$G$4229,'Cobalt Prices'!$E$10:$E$4229,AKL$4)</f>
        <v>#DIV/0!</v>
      </c>
      <c r="AKM20" s="38" t="e">
        <f>AVERAGEIFS('Cobalt Prices'!$G$10:$G$4229,'Cobalt Prices'!$E$10:$E$4229,AKM$4)</f>
        <v>#DIV/0!</v>
      </c>
      <c r="AKN20" s="38" t="e">
        <f>AVERAGEIFS('Cobalt Prices'!$G$10:$G$4229,'Cobalt Prices'!$E$10:$E$4229,AKN$4)</f>
        <v>#DIV/0!</v>
      </c>
      <c r="AKO20" s="38" t="e">
        <f>AVERAGEIFS('Cobalt Prices'!$G$10:$G$4229,'Cobalt Prices'!$E$10:$E$4229,AKO$4)</f>
        <v>#DIV/0!</v>
      </c>
      <c r="AKP20" s="38" t="e">
        <f>AVERAGEIFS('Cobalt Prices'!$G$10:$G$4229,'Cobalt Prices'!$E$10:$E$4229,AKP$4)</f>
        <v>#DIV/0!</v>
      </c>
      <c r="AKQ20" s="38" t="e">
        <f>AVERAGEIFS('Cobalt Prices'!$G$10:$G$4229,'Cobalt Prices'!$E$10:$E$4229,AKQ$4)</f>
        <v>#DIV/0!</v>
      </c>
      <c r="AKR20" s="38" t="e">
        <f>AVERAGEIFS('Cobalt Prices'!$G$10:$G$4229,'Cobalt Prices'!$E$10:$E$4229,AKR$4)</f>
        <v>#DIV/0!</v>
      </c>
      <c r="AKS20" s="38" t="e">
        <f>AVERAGEIFS('Cobalt Prices'!$G$10:$G$4229,'Cobalt Prices'!$E$10:$E$4229,AKS$4)</f>
        <v>#DIV/0!</v>
      </c>
      <c r="AKT20" s="38" t="e">
        <f>AVERAGEIFS('Cobalt Prices'!$G$10:$G$4229,'Cobalt Prices'!$E$10:$E$4229,AKT$4)</f>
        <v>#DIV/0!</v>
      </c>
      <c r="AKU20" s="38" t="e">
        <f>AVERAGEIFS('Cobalt Prices'!$G$10:$G$4229,'Cobalt Prices'!$E$10:$E$4229,AKU$4)</f>
        <v>#DIV/0!</v>
      </c>
      <c r="AKV20" s="38" t="e">
        <f>AVERAGEIFS('Cobalt Prices'!$G$10:$G$4229,'Cobalt Prices'!$E$10:$E$4229,AKV$4)</f>
        <v>#DIV/0!</v>
      </c>
      <c r="AKW20" s="38" t="e">
        <f>AVERAGEIFS('Cobalt Prices'!$G$10:$G$4229,'Cobalt Prices'!$E$10:$E$4229,AKW$4)</f>
        <v>#DIV/0!</v>
      </c>
      <c r="AKX20" s="38" t="e">
        <f>AVERAGEIFS('Cobalt Prices'!$G$10:$G$4229,'Cobalt Prices'!$E$10:$E$4229,AKX$4)</f>
        <v>#DIV/0!</v>
      </c>
      <c r="AKY20" s="38" t="e">
        <f>AVERAGEIFS('Cobalt Prices'!$G$10:$G$4229,'Cobalt Prices'!$E$10:$E$4229,AKY$4)</f>
        <v>#DIV/0!</v>
      </c>
      <c r="AKZ20" s="38" t="e">
        <f>AVERAGEIFS('Cobalt Prices'!$G$10:$G$4229,'Cobalt Prices'!$E$10:$E$4229,AKZ$4)</f>
        <v>#DIV/0!</v>
      </c>
      <c r="ALA20" s="38" t="e">
        <f>AVERAGEIFS('Cobalt Prices'!$G$10:$G$4229,'Cobalt Prices'!$E$10:$E$4229,ALA$4)</f>
        <v>#DIV/0!</v>
      </c>
      <c r="ALB20" s="38" t="e">
        <f>AVERAGEIFS('Cobalt Prices'!$G$10:$G$4229,'Cobalt Prices'!$E$10:$E$4229,ALB$4)</f>
        <v>#DIV/0!</v>
      </c>
      <c r="ALC20" s="38" t="e">
        <f>AVERAGEIFS('Cobalt Prices'!$G$10:$G$4229,'Cobalt Prices'!$E$10:$E$4229,ALC$4)</f>
        <v>#DIV/0!</v>
      </c>
      <c r="ALD20" s="38" t="e">
        <f>AVERAGEIFS('Cobalt Prices'!$G$10:$G$4229,'Cobalt Prices'!$E$10:$E$4229,ALD$4)</f>
        <v>#DIV/0!</v>
      </c>
      <c r="ALE20" s="38" t="e">
        <f>AVERAGEIFS('Cobalt Prices'!$G$10:$G$4229,'Cobalt Prices'!$E$10:$E$4229,ALE$4)</f>
        <v>#DIV/0!</v>
      </c>
      <c r="ALF20" s="38" t="e">
        <f>AVERAGEIFS('Cobalt Prices'!$G$10:$G$4229,'Cobalt Prices'!$E$10:$E$4229,ALF$4)</f>
        <v>#DIV/0!</v>
      </c>
      <c r="ALG20" s="38" t="e">
        <f>AVERAGEIFS('Cobalt Prices'!$G$10:$G$4229,'Cobalt Prices'!$E$10:$E$4229,ALG$4)</f>
        <v>#DIV/0!</v>
      </c>
      <c r="ALH20" s="38" t="e">
        <f>AVERAGEIFS('Cobalt Prices'!$G$10:$G$4229,'Cobalt Prices'!$E$10:$E$4229,ALH$4)</f>
        <v>#DIV/0!</v>
      </c>
      <c r="ALI20" s="38" t="e">
        <f>AVERAGEIFS('Cobalt Prices'!$G$10:$G$4229,'Cobalt Prices'!$E$10:$E$4229,ALI$4)</f>
        <v>#DIV/0!</v>
      </c>
      <c r="ALJ20" s="38" t="e">
        <f>AVERAGEIFS('Cobalt Prices'!$G$10:$G$4229,'Cobalt Prices'!$E$10:$E$4229,ALJ$4)</f>
        <v>#DIV/0!</v>
      </c>
      <c r="ALK20" s="38" t="e">
        <f>AVERAGEIFS('Cobalt Prices'!$G$10:$G$4229,'Cobalt Prices'!$E$10:$E$4229,ALK$4)</f>
        <v>#DIV/0!</v>
      </c>
      <c r="ALL20" s="38" t="e">
        <f>AVERAGEIFS('Cobalt Prices'!$G$10:$G$4229,'Cobalt Prices'!$E$10:$E$4229,ALL$4)</f>
        <v>#DIV/0!</v>
      </c>
      <c r="ALM20" s="38" t="e">
        <f>AVERAGEIFS('Cobalt Prices'!$G$10:$G$4229,'Cobalt Prices'!$E$10:$E$4229,ALM$4)</f>
        <v>#DIV/0!</v>
      </c>
      <c r="ALN20" s="38" t="e">
        <f>AVERAGEIFS('Cobalt Prices'!$G$10:$G$4229,'Cobalt Prices'!$E$10:$E$4229,ALN$4)</f>
        <v>#DIV/0!</v>
      </c>
      <c r="ALO20" s="38" t="e">
        <f>AVERAGEIFS('Cobalt Prices'!$G$10:$G$4229,'Cobalt Prices'!$E$10:$E$4229,ALO$4)</f>
        <v>#DIV/0!</v>
      </c>
      <c r="ALP20" s="38" t="e">
        <f>AVERAGEIFS('Cobalt Prices'!$G$10:$G$4229,'Cobalt Prices'!$E$10:$E$4229,ALP$4)</f>
        <v>#DIV/0!</v>
      </c>
      <c r="ALQ20" s="38" t="e">
        <f>AVERAGEIFS('Cobalt Prices'!$G$10:$G$4229,'Cobalt Prices'!$E$10:$E$4229,ALQ$4)</f>
        <v>#DIV/0!</v>
      </c>
      <c r="ALR20" s="38" t="e">
        <f>AVERAGEIFS('Cobalt Prices'!$G$10:$G$4229,'Cobalt Prices'!$E$10:$E$4229,ALR$4)</f>
        <v>#DIV/0!</v>
      </c>
      <c r="ALS20" s="38" t="e">
        <f>AVERAGEIFS('Cobalt Prices'!$G$10:$G$4229,'Cobalt Prices'!$E$10:$E$4229,ALS$4)</f>
        <v>#DIV/0!</v>
      </c>
      <c r="ALT20" s="38" t="e">
        <f>AVERAGEIFS('Cobalt Prices'!$G$10:$G$4229,'Cobalt Prices'!$E$10:$E$4229,ALT$4)</f>
        <v>#DIV/0!</v>
      </c>
      <c r="ALU20" s="38" t="e">
        <f>AVERAGEIFS('Cobalt Prices'!$G$10:$G$4229,'Cobalt Prices'!$E$10:$E$4229,ALU$4)</f>
        <v>#DIV/0!</v>
      </c>
      <c r="ALV20" s="38" t="e">
        <f>AVERAGEIFS('Cobalt Prices'!$G$10:$G$4229,'Cobalt Prices'!$E$10:$E$4229,ALV$4)</f>
        <v>#DIV/0!</v>
      </c>
      <c r="ALW20" s="38" t="e">
        <f>AVERAGEIFS('Cobalt Prices'!$G$10:$G$4229,'Cobalt Prices'!$E$10:$E$4229,ALW$4)</f>
        <v>#DIV/0!</v>
      </c>
      <c r="ALX20" s="38" t="e">
        <f>AVERAGEIFS('Cobalt Prices'!$G$10:$G$4229,'Cobalt Prices'!$E$10:$E$4229,ALX$4)</f>
        <v>#DIV/0!</v>
      </c>
      <c r="ALY20" s="38" t="e">
        <f>AVERAGEIFS('Cobalt Prices'!$G$10:$G$4229,'Cobalt Prices'!$E$10:$E$4229,ALY$4)</f>
        <v>#DIV/0!</v>
      </c>
      <c r="ALZ20" s="38" t="e">
        <f>AVERAGEIFS('Cobalt Prices'!$G$10:$G$4229,'Cobalt Prices'!$E$10:$E$4229,ALZ$4)</f>
        <v>#DIV/0!</v>
      </c>
      <c r="AMA20" s="38" t="e">
        <f>AVERAGEIFS('Cobalt Prices'!$G$10:$G$4229,'Cobalt Prices'!$E$10:$E$4229,AMA$4)</f>
        <v>#DIV/0!</v>
      </c>
      <c r="AMB20" s="38" t="e">
        <f>AVERAGEIFS('Cobalt Prices'!$G$10:$G$4229,'Cobalt Prices'!$E$10:$E$4229,AMB$4)</f>
        <v>#DIV/0!</v>
      </c>
      <c r="AMC20" s="38" t="e">
        <f>AVERAGEIFS('Cobalt Prices'!$G$10:$G$4229,'Cobalt Prices'!$E$10:$E$4229,AMC$4)</f>
        <v>#DIV/0!</v>
      </c>
      <c r="AMD20" s="38" t="e">
        <f>AVERAGEIFS('Cobalt Prices'!$G$10:$G$4229,'Cobalt Prices'!$E$10:$E$4229,AMD$4)</f>
        <v>#DIV/0!</v>
      </c>
      <c r="AME20" s="38" t="e">
        <f>AVERAGEIFS('Cobalt Prices'!$G$10:$G$4229,'Cobalt Prices'!$E$10:$E$4229,AME$4)</f>
        <v>#DIV/0!</v>
      </c>
      <c r="AMF20" s="38" t="e">
        <f>AVERAGEIFS('Cobalt Prices'!$G$10:$G$4229,'Cobalt Prices'!$E$10:$E$4229,AMF$4)</f>
        <v>#DIV/0!</v>
      </c>
      <c r="AMG20" s="38" t="e">
        <f>AVERAGEIFS('Cobalt Prices'!$G$10:$G$4229,'Cobalt Prices'!$E$10:$E$4229,AMG$4)</f>
        <v>#DIV/0!</v>
      </c>
      <c r="AMH20" s="38" t="e">
        <f>AVERAGEIFS('Cobalt Prices'!$G$10:$G$4229,'Cobalt Prices'!$E$10:$E$4229,AMH$4)</f>
        <v>#DIV/0!</v>
      </c>
      <c r="AMI20" s="38" t="e">
        <f>AVERAGEIFS('Cobalt Prices'!$G$10:$G$4229,'Cobalt Prices'!$E$10:$E$4229,AMI$4)</f>
        <v>#DIV/0!</v>
      </c>
      <c r="AMJ20" s="38" t="e">
        <f>AVERAGEIFS('Cobalt Prices'!$G$10:$G$4229,'Cobalt Prices'!$E$10:$E$4229,AMJ$4)</f>
        <v>#DIV/0!</v>
      </c>
      <c r="AMK20" s="38" t="e">
        <f>AVERAGEIFS('Cobalt Prices'!$G$10:$G$4229,'Cobalt Prices'!$E$10:$E$4229,AMK$4)</f>
        <v>#DIV/0!</v>
      </c>
      <c r="AML20" s="38" t="e">
        <f>AVERAGEIFS('Cobalt Prices'!$G$10:$G$4229,'Cobalt Prices'!$E$10:$E$4229,AML$4)</f>
        <v>#DIV/0!</v>
      </c>
      <c r="AMM20" s="38" t="e">
        <f>AVERAGEIFS('Cobalt Prices'!$G$10:$G$4229,'Cobalt Prices'!$E$10:$E$4229,AMM$4)</f>
        <v>#DIV/0!</v>
      </c>
      <c r="AMN20" s="38" t="e">
        <f>AVERAGEIFS('Cobalt Prices'!$G$10:$G$4229,'Cobalt Prices'!$E$10:$E$4229,AMN$4)</f>
        <v>#DIV/0!</v>
      </c>
      <c r="AMO20" s="38" t="e">
        <f>AVERAGEIFS('Cobalt Prices'!$G$10:$G$4229,'Cobalt Prices'!$E$10:$E$4229,AMO$4)</f>
        <v>#DIV/0!</v>
      </c>
      <c r="AMP20" s="38" t="e">
        <f>AVERAGEIFS('Cobalt Prices'!$G$10:$G$4229,'Cobalt Prices'!$E$10:$E$4229,AMP$4)</f>
        <v>#DIV/0!</v>
      </c>
      <c r="AMQ20" s="38" t="e">
        <f>AVERAGEIFS('Cobalt Prices'!$G$10:$G$4229,'Cobalt Prices'!$E$10:$E$4229,AMQ$4)</f>
        <v>#DIV/0!</v>
      </c>
      <c r="AMR20" s="38" t="e">
        <f>AVERAGEIFS('Cobalt Prices'!$G$10:$G$4229,'Cobalt Prices'!$E$10:$E$4229,AMR$4)</f>
        <v>#DIV/0!</v>
      </c>
      <c r="AMS20" s="38" t="e">
        <f>AVERAGEIFS('Cobalt Prices'!$G$10:$G$4229,'Cobalt Prices'!$E$10:$E$4229,AMS$4)</f>
        <v>#DIV/0!</v>
      </c>
      <c r="AMT20" s="38" t="e">
        <f>AVERAGEIFS('Cobalt Prices'!$G$10:$G$4229,'Cobalt Prices'!$E$10:$E$4229,AMT$4)</f>
        <v>#DIV/0!</v>
      </c>
      <c r="AMU20" s="38" t="e">
        <f>AVERAGEIFS('Cobalt Prices'!$G$10:$G$4229,'Cobalt Prices'!$E$10:$E$4229,AMU$4)</f>
        <v>#DIV/0!</v>
      </c>
      <c r="AMV20" s="38" t="e">
        <f>AVERAGEIFS('Cobalt Prices'!$G$10:$G$4229,'Cobalt Prices'!$E$10:$E$4229,AMV$4)</f>
        <v>#DIV/0!</v>
      </c>
      <c r="AMW20" s="38" t="e">
        <f>AVERAGEIFS('Cobalt Prices'!$G$10:$G$4229,'Cobalt Prices'!$E$10:$E$4229,AMW$4)</f>
        <v>#DIV/0!</v>
      </c>
      <c r="AMX20" s="38" t="e">
        <f>AVERAGEIFS('Cobalt Prices'!$G$10:$G$4229,'Cobalt Prices'!$E$10:$E$4229,AMX$4)</f>
        <v>#DIV/0!</v>
      </c>
      <c r="AMY20" s="38" t="e">
        <f>AVERAGEIFS('Cobalt Prices'!$G$10:$G$4229,'Cobalt Prices'!$E$10:$E$4229,AMY$4)</f>
        <v>#DIV/0!</v>
      </c>
      <c r="AMZ20" s="38" t="e">
        <f>AVERAGEIFS('Cobalt Prices'!$G$10:$G$4229,'Cobalt Prices'!$E$10:$E$4229,AMZ$4)</f>
        <v>#DIV/0!</v>
      </c>
      <c r="ANA20" s="38" t="e">
        <f>AVERAGEIFS('Cobalt Prices'!$G$10:$G$4229,'Cobalt Prices'!$E$10:$E$4229,ANA$4)</f>
        <v>#DIV/0!</v>
      </c>
      <c r="ANB20" s="38" t="e">
        <f>AVERAGEIFS('Cobalt Prices'!$G$10:$G$4229,'Cobalt Prices'!$E$10:$E$4229,ANB$4)</f>
        <v>#DIV/0!</v>
      </c>
      <c r="ANC20" s="38" t="e">
        <f>AVERAGEIFS('Cobalt Prices'!$G$10:$G$4229,'Cobalt Prices'!$E$10:$E$4229,ANC$4)</f>
        <v>#DIV/0!</v>
      </c>
      <c r="AND20" s="38" t="e">
        <f>AVERAGEIFS('Cobalt Prices'!$G$10:$G$4229,'Cobalt Prices'!$E$10:$E$4229,AND$4)</f>
        <v>#DIV/0!</v>
      </c>
      <c r="ANE20" s="38" t="e">
        <f>AVERAGEIFS('Cobalt Prices'!$G$10:$G$4229,'Cobalt Prices'!$E$10:$E$4229,ANE$4)</f>
        <v>#DIV/0!</v>
      </c>
      <c r="ANF20" s="38" t="e">
        <f>AVERAGEIFS('Cobalt Prices'!$G$10:$G$4229,'Cobalt Prices'!$E$10:$E$4229,ANF$4)</f>
        <v>#DIV/0!</v>
      </c>
      <c r="ANG20" s="38" t="e">
        <f>AVERAGEIFS('Cobalt Prices'!$G$10:$G$4229,'Cobalt Prices'!$E$10:$E$4229,ANG$4)</f>
        <v>#DIV/0!</v>
      </c>
      <c r="ANH20" s="38" t="e">
        <f>AVERAGEIFS('Cobalt Prices'!$G$10:$G$4229,'Cobalt Prices'!$E$10:$E$4229,ANH$4)</f>
        <v>#DIV/0!</v>
      </c>
      <c r="ANI20" s="38" t="e">
        <f>AVERAGEIFS('Cobalt Prices'!$G$10:$G$4229,'Cobalt Prices'!$E$10:$E$4229,ANI$4)</f>
        <v>#DIV/0!</v>
      </c>
      <c r="ANJ20" s="38" t="e">
        <f>AVERAGEIFS('Cobalt Prices'!$G$10:$G$4229,'Cobalt Prices'!$E$10:$E$4229,ANJ$4)</f>
        <v>#DIV/0!</v>
      </c>
      <c r="ANK20" s="38" t="e">
        <f>AVERAGEIFS('Cobalt Prices'!$G$10:$G$4229,'Cobalt Prices'!$E$10:$E$4229,ANK$4)</f>
        <v>#DIV/0!</v>
      </c>
      <c r="ANL20" s="38" t="e">
        <f>AVERAGEIFS('Cobalt Prices'!$G$10:$G$4229,'Cobalt Prices'!$E$10:$E$4229,ANL$4)</f>
        <v>#DIV/0!</v>
      </c>
      <c r="ANM20" s="38" t="e">
        <f>AVERAGEIFS('Cobalt Prices'!$G$10:$G$4229,'Cobalt Prices'!$E$10:$E$4229,ANM$4)</f>
        <v>#DIV/0!</v>
      </c>
      <c r="ANN20" s="38" t="e">
        <f>AVERAGEIFS('Cobalt Prices'!$G$10:$G$4229,'Cobalt Prices'!$E$10:$E$4229,ANN$4)</f>
        <v>#DIV/0!</v>
      </c>
      <c r="ANO20" s="38" t="e">
        <f>AVERAGEIFS('Cobalt Prices'!$G$10:$G$4229,'Cobalt Prices'!$E$10:$E$4229,ANO$4)</f>
        <v>#DIV/0!</v>
      </c>
      <c r="ANP20" s="38" t="e">
        <f>AVERAGEIFS('Cobalt Prices'!$G$10:$G$4229,'Cobalt Prices'!$E$10:$E$4229,ANP$4)</f>
        <v>#DIV/0!</v>
      </c>
      <c r="ANQ20" s="38" t="e">
        <f>AVERAGEIFS('Cobalt Prices'!$G$10:$G$4229,'Cobalt Prices'!$E$10:$E$4229,ANQ$4)</f>
        <v>#DIV/0!</v>
      </c>
      <c r="ANR20" s="38" t="e">
        <f>AVERAGEIFS('Cobalt Prices'!$G$10:$G$4229,'Cobalt Prices'!$E$10:$E$4229,ANR$4)</f>
        <v>#DIV/0!</v>
      </c>
      <c r="ANS20" s="38" t="e">
        <f>AVERAGEIFS('Cobalt Prices'!$G$10:$G$4229,'Cobalt Prices'!$E$10:$E$4229,ANS$4)</f>
        <v>#DIV/0!</v>
      </c>
      <c r="ANT20" s="38" t="e">
        <f>AVERAGEIFS('Cobalt Prices'!$G$10:$G$4229,'Cobalt Prices'!$E$10:$E$4229,ANT$4)</f>
        <v>#DIV/0!</v>
      </c>
      <c r="ANU20" s="38" t="e">
        <f>AVERAGEIFS('Cobalt Prices'!$G$10:$G$4229,'Cobalt Prices'!$E$10:$E$4229,ANU$4)</f>
        <v>#DIV/0!</v>
      </c>
      <c r="ANV20" s="38" t="e">
        <f>AVERAGEIFS('Cobalt Prices'!$G$10:$G$4229,'Cobalt Prices'!$E$10:$E$4229,ANV$4)</f>
        <v>#DIV/0!</v>
      </c>
      <c r="ANW20" s="38" t="e">
        <f>AVERAGEIFS('Cobalt Prices'!$G$10:$G$4229,'Cobalt Prices'!$E$10:$E$4229,ANW$4)</f>
        <v>#DIV/0!</v>
      </c>
      <c r="ANX20" s="38" t="e">
        <f>AVERAGEIFS('Cobalt Prices'!$G$10:$G$4229,'Cobalt Prices'!$E$10:$E$4229,ANX$4)</f>
        <v>#DIV/0!</v>
      </c>
      <c r="ANY20" s="38" t="e">
        <f>AVERAGEIFS('Cobalt Prices'!$G$10:$G$4229,'Cobalt Prices'!$E$10:$E$4229,ANY$4)</f>
        <v>#DIV/0!</v>
      </c>
      <c r="ANZ20" s="38" t="e">
        <f>AVERAGEIFS('Cobalt Prices'!$G$10:$G$4229,'Cobalt Prices'!$E$10:$E$4229,ANZ$4)</f>
        <v>#DIV/0!</v>
      </c>
      <c r="AOA20" s="38" t="e">
        <f>AVERAGEIFS('Cobalt Prices'!$G$10:$G$4229,'Cobalt Prices'!$E$10:$E$4229,AOA$4)</f>
        <v>#DIV/0!</v>
      </c>
      <c r="AOB20" s="38" t="e">
        <f>AVERAGEIFS('Cobalt Prices'!$G$10:$G$4229,'Cobalt Prices'!$E$10:$E$4229,AOB$4)</f>
        <v>#DIV/0!</v>
      </c>
      <c r="AOC20" s="38" t="e">
        <f>AVERAGEIFS('Cobalt Prices'!$G$10:$G$4229,'Cobalt Prices'!$E$10:$E$4229,AOC$4)</f>
        <v>#DIV/0!</v>
      </c>
      <c r="AOD20" s="38" t="e">
        <f>AVERAGEIFS('Cobalt Prices'!$G$10:$G$4229,'Cobalt Prices'!$E$10:$E$4229,AOD$4)</f>
        <v>#DIV/0!</v>
      </c>
      <c r="AOE20" s="38" t="e">
        <f>AVERAGEIFS('Cobalt Prices'!$G$10:$G$4229,'Cobalt Prices'!$E$10:$E$4229,AOE$4)</f>
        <v>#DIV/0!</v>
      </c>
      <c r="AOF20" s="38" t="e">
        <f>AVERAGEIFS('Cobalt Prices'!$G$10:$G$4229,'Cobalt Prices'!$E$10:$E$4229,AOF$4)</f>
        <v>#DIV/0!</v>
      </c>
      <c r="AOG20" s="38" t="e">
        <f>AVERAGEIFS('Cobalt Prices'!$G$10:$G$4229,'Cobalt Prices'!$E$10:$E$4229,AOG$4)</f>
        <v>#DIV/0!</v>
      </c>
      <c r="AOH20" s="38" t="e">
        <f>AVERAGEIFS('Cobalt Prices'!$G$10:$G$4229,'Cobalt Prices'!$E$10:$E$4229,AOH$4)</f>
        <v>#DIV/0!</v>
      </c>
      <c r="AOI20" s="38" t="e">
        <f>AVERAGEIFS('Cobalt Prices'!$G$10:$G$4229,'Cobalt Prices'!$E$10:$E$4229,AOI$4)</f>
        <v>#DIV/0!</v>
      </c>
      <c r="AOJ20" s="38" t="e">
        <f>AVERAGEIFS('Cobalt Prices'!$G$10:$G$4229,'Cobalt Prices'!$E$10:$E$4229,AOJ$4)</f>
        <v>#DIV/0!</v>
      </c>
      <c r="AOK20" s="38" t="e">
        <f>AVERAGEIFS('Cobalt Prices'!$G$10:$G$4229,'Cobalt Prices'!$E$10:$E$4229,AOK$4)</f>
        <v>#DIV/0!</v>
      </c>
      <c r="AOL20" s="38" t="e">
        <f>AVERAGEIFS('Cobalt Prices'!$G$10:$G$4229,'Cobalt Prices'!$E$10:$E$4229,AOL$4)</f>
        <v>#DIV/0!</v>
      </c>
      <c r="AOM20" s="38" t="e">
        <f>AVERAGEIFS('Cobalt Prices'!$G$10:$G$4229,'Cobalt Prices'!$E$10:$E$4229,AOM$4)</f>
        <v>#DIV/0!</v>
      </c>
      <c r="AON20" s="38" t="e">
        <f>AVERAGEIFS('Cobalt Prices'!$G$10:$G$4229,'Cobalt Prices'!$E$10:$E$4229,AON$4)</f>
        <v>#DIV/0!</v>
      </c>
      <c r="AOO20" s="38" t="e">
        <f>AVERAGEIFS('Cobalt Prices'!$G$10:$G$4229,'Cobalt Prices'!$E$10:$E$4229,AOO$4)</f>
        <v>#DIV/0!</v>
      </c>
      <c r="AOP20" s="38" t="e">
        <f>AVERAGEIFS('Cobalt Prices'!$G$10:$G$4229,'Cobalt Prices'!$E$10:$E$4229,AOP$4)</f>
        <v>#DIV/0!</v>
      </c>
      <c r="AOQ20" s="38" t="e">
        <f>AVERAGEIFS('Cobalt Prices'!$G$10:$G$4229,'Cobalt Prices'!$E$10:$E$4229,AOQ$4)</f>
        <v>#DIV/0!</v>
      </c>
      <c r="AOR20" s="38" t="e">
        <f>AVERAGEIFS('Cobalt Prices'!$G$10:$G$4229,'Cobalt Prices'!$E$10:$E$4229,AOR$4)</f>
        <v>#DIV/0!</v>
      </c>
      <c r="AOS20" s="38" t="e">
        <f>AVERAGEIFS('Cobalt Prices'!$G$10:$G$4229,'Cobalt Prices'!$E$10:$E$4229,AOS$4)</f>
        <v>#DIV/0!</v>
      </c>
      <c r="AOT20" s="38" t="e">
        <f>AVERAGEIFS('Cobalt Prices'!$G$10:$G$4229,'Cobalt Prices'!$E$10:$E$4229,AOT$4)</f>
        <v>#DIV/0!</v>
      </c>
      <c r="AOU20" s="38" t="e">
        <f>AVERAGEIFS('Cobalt Prices'!$G$10:$G$4229,'Cobalt Prices'!$E$10:$E$4229,AOU$4)</f>
        <v>#DIV/0!</v>
      </c>
      <c r="AOV20" s="38" t="e">
        <f>AVERAGEIFS('Cobalt Prices'!$G$10:$G$4229,'Cobalt Prices'!$E$10:$E$4229,AOV$4)</f>
        <v>#DIV/0!</v>
      </c>
      <c r="AOW20" s="38" t="e">
        <f>AVERAGEIFS('Cobalt Prices'!$G$10:$G$4229,'Cobalt Prices'!$E$10:$E$4229,AOW$4)</f>
        <v>#DIV/0!</v>
      </c>
      <c r="AOX20" s="38" t="e">
        <f>AVERAGEIFS('Cobalt Prices'!$G$10:$G$4229,'Cobalt Prices'!$E$10:$E$4229,AOX$4)</f>
        <v>#DIV/0!</v>
      </c>
      <c r="AOY20" s="38" t="e">
        <f>AVERAGEIFS('Cobalt Prices'!$G$10:$G$4229,'Cobalt Prices'!$E$10:$E$4229,AOY$4)</f>
        <v>#DIV/0!</v>
      </c>
      <c r="AOZ20" s="38" t="e">
        <f>AVERAGEIFS('Cobalt Prices'!$G$10:$G$4229,'Cobalt Prices'!$E$10:$E$4229,AOZ$4)</f>
        <v>#DIV/0!</v>
      </c>
      <c r="APA20" s="38" t="e">
        <f>AVERAGEIFS('Cobalt Prices'!$G$10:$G$4229,'Cobalt Prices'!$E$10:$E$4229,APA$4)</f>
        <v>#DIV/0!</v>
      </c>
      <c r="APB20" s="38" t="e">
        <f>AVERAGEIFS('Cobalt Prices'!$G$10:$G$4229,'Cobalt Prices'!$E$10:$E$4229,APB$4)</f>
        <v>#DIV/0!</v>
      </c>
      <c r="APC20" s="38" t="e">
        <f>AVERAGEIFS('Cobalt Prices'!$G$10:$G$4229,'Cobalt Prices'!$E$10:$E$4229,APC$4)</f>
        <v>#DIV/0!</v>
      </c>
      <c r="APD20" s="38" t="e">
        <f>AVERAGEIFS('Cobalt Prices'!$G$10:$G$4229,'Cobalt Prices'!$E$10:$E$4229,APD$4)</f>
        <v>#DIV/0!</v>
      </c>
      <c r="APE20" s="38" t="e">
        <f>AVERAGEIFS('Cobalt Prices'!$G$10:$G$4229,'Cobalt Prices'!$E$10:$E$4229,APE$4)</f>
        <v>#DIV/0!</v>
      </c>
      <c r="APF20" s="38" t="e">
        <f>AVERAGEIFS('Cobalt Prices'!$G$10:$G$4229,'Cobalt Prices'!$E$10:$E$4229,APF$4)</f>
        <v>#DIV/0!</v>
      </c>
      <c r="APG20" s="38" t="e">
        <f>AVERAGEIFS('Cobalt Prices'!$G$10:$G$4229,'Cobalt Prices'!$E$10:$E$4229,APG$4)</f>
        <v>#DIV/0!</v>
      </c>
      <c r="APH20" s="38" t="e">
        <f>AVERAGEIFS('Cobalt Prices'!$G$10:$G$4229,'Cobalt Prices'!$E$10:$E$4229,APH$4)</f>
        <v>#DIV/0!</v>
      </c>
      <c r="API20" s="38" t="e">
        <f>AVERAGEIFS('Cobalt Prices'!$G$10:$G$4229,'Cobalt Prices'!$E$10:$E$4229,API$4)</f>
        <v>#DIV/0!</v>
      </c>
      <c r="APJ20" s="38" t="e">
        <f>AVERAGEIFS('Cobalt Prices'!$G$10:$G$4229,'Cobalt Prices'!$E$10:$E$4229,APJ$4)</f>
        <v>#DIV/0!</v>
      </c>
      <c r="APK20" s="38" t="e">
        <f>AVERAGEIFS('Cobalt Prices'!$G$10:$G$4229,'Cobalt Prices'!$E$10:$E$4229,APK$4)</f>
        <v>#DIV/0!</v>
      </c>
      <c r="APL20" s="38" t="e">
        <f>AVERAGEIFS('Cobalt Prices'!$G$10:$G$4229,'Cobalt Prices'!$E$10:$E$4229,APL$4)</f>
        <v>#DIV/0!</v>
      </c>
      <c r="APM20" s="38" t="e">
        <f>AVERAGEIFS('Cobalt Prices'!$G$10:$G$4229,'Cobalt Prices'!$E$10:$E$4229,APM$4)</f>
        <v>#DIV/0!</v>
      </c>
      <c r="APN20" s="38" t="e">
        <f>AVERAGEIFS('Cobalt Prices'!$G$10:$G$4229,'Cobalt Prices'!$E$10:$E$4229,APN$4)</f>
        <v>#DIV/0!</v>
      </c>
      <c r="APO20" s="38" t="e">
        <f>AVERAGEIFS('Cobalt Prices'!$G$10:$G$4229,'Cobalt Prices'!$E$10:$E$4229,APO$4)</f>
        <v>#DIV/0!</v>
      </c>
      <c r="APP20" s="38" t="e">
        <f>AVERAGEIFS('Cobalt Prices'!$G$10:$G$4229,'Cobalt Prices'!$E$10:$E$4229,APP$4)</f>
        <v>#DIV/0!</v>
      </c>
      <c r="APQ20" s="38" t="e">
        <f>AVERAGEIFS('Cobalt Prices'!$G$10:$G$4229,'Cobalt Prices'!$E$10:$E$4229,APQ$4)</f>
        <v>#DIV/0!</v>
      </c>
      <c r="APR20" s="38" t="e">
        <f>AVERAGEIFS('Cobalt Prices'!$G$10:$G$4229,'Cobalt Prices'!$E$10:$E$4229,APR$4)</f>
        <v>#DIV/0!</v>
      </c>
      <c r="APS20" s="38" t="e">
        <f>AVERAGEIFS('Cobalt Prices'!$G$10:$G$4229,'Cobalt Prices'!$E$10:$E$4229,APS$4)</f>
        <v>#DIV/0!</v>
      </c>
      <c r="APT20" s="38" t="e">
        <f>AVERAGEIFS('Cobalt Prices'!$G$10:$G$4229,'Cobalt Prices'!$E$10:$E$4229,APT$4)</f>
        <v>#DIV/0!</v>
      </c>
      <c r="APU20" s="38" t="e">
        <f>AVERAGEIFS('Cobalt Prices'!$G$10:$G$4229,'Cobalt Prices'!$E$10:$E$4229,APU$4)</f>
        <v>#DIV/0!</v>
      </c>
      <c r="APV20" s="38" t="e">
        <f>AVERAGEIFS('Cobalt Prices'!$G$10:$G$4229,'Cobalt Prices'!$E$10:$E$4229,APV$4)</f>
        <v>#DIV/0!</v>
      </c>
      <c r="APW20" s="38" t="e">
        <f>AVERAGEIFS('Cobalt Prices'!$G$10:$G$4229,'Cobalt Prices'!$E$10:$E$4229,APW$4)</f>
        <v>#DIV/0!</v>
      </c>
      <c r="APX20" s="38" t="e">
        <f>AVERAGEIFS('Cobalt Prices'!$G$10:$G$4229,'Cobalt Prices'!$E$10:$E$4229,APX$4)</f>
        <v>#DIV/0!</v>
      </c>
      <c r="APY20" s="38" t="e">
        <f>AVERAGEIFS('Cobalt Prices'!$G$10:$G$4229,'Cobalt Prices'!$E$10:$E$4229,APY$4)</f>
        <v>#DIV/0!</v>
      </c>
      <c r="APZ20" s="38" t="e">
        <f>AVERAGEIFS('Cobalt Prices'!$G$10:$G$4229,'Cobalt Prices'!$E$10:$E$4229,APZ$4)</f>
        <v>#DIV/0!</v>
      </c>
      <c r="AQA20" s="38" t="e">
        <f>AVERAGEIFS('Cobalt Prices'!$G$10:$G$4229,'Cobalt Prices'!$E$10:$E$4229,AQA$4)</f>
        <v>#DIV/0!</v>
      </c>
      <c r="AQB20" s="38" t="e">
        <f>AVERAGEIFS('Cobalt Prices'!$G$10:$G$4229,'Cobalt Prices'!$E$10:$E$4229,AQB$4)</f>
        <v>#DIV/0!</v>
      </c>
      <c r="AQC20" s="38" t="e">
        <f>AVERAGEIFS('Cobalt Prices'!$G$10:$G$4229,'Cobalt Prices'!$E$10:$E$4229,AQC$4)</f>
        <v>#DIV/0!</v>
      </c>
      <c r="AQD20" s="38" t="e">
        <f>AVERAGEIFS('Cobalt Prices'!$G$10:$G$4229,'Cobalt Prices'!$E$10:$E$4229,AQD$4)</f>
        <v>#DIV/0!</v>
      </c>
      <c r="AQE20" s="38" t="e">
        <f>AVERAGEIFS('Cobalt Prices'!$G$10:$G$4229,'Cobalt Prices'!$E$10:$E$4229,AQE$4)</f>
        <v>#DIV/0!</v>
      </c>
      <c r="AQF20" s="38" t="e">
        <f>AVERAGEIFS('Cobalt Prices'!$G$10:$G$4229,'Cobalt Prices'!$E$10:$E$4229,AQF$4)</f>
        <v>#DIV/0!</v>
      </c>
      <c r="AQG20" s="38" t="e">
        <f>AVERAGEIFS('Cobalt Prices'!$G$10:$G$4229,'Cobalt Prices'!$E$10:$E$4229,AQG$4)</f>
        <v>#DIV/0!</v>
      </c>
      <c r="AQH20" s="38" t="e">
        <f>AVERAGEIFS('Cobalt Prices'!$G$10:$G$4229,'Cobalt Prices'!$E$10:$E$4229,AQH$4)</f>
        <v>#DIV/0!</v>
      </c>
      <c r="AQI20" s="38" t="e">
        <f>AVERAGEIFS('Cobalt Prices'!$G$10:$G$4229,'Cobalt Prices'!$E$10:$E$4229,AQI$4)</f>
        <v>#DIV/0!</v>
      </c>
      <c r="AQJ20" s="38" t="e">
        <f>AVERAGEIFS('Cobalt Prices'!$G$10:$G$4229,'Cobalt Prices'!$E$10:$E$4229,AQJ$4)</f>
        <v>#DIV/0!</v>
      </c>
      <c r="AQK20" s="38" t="e">
        <f>AVERAGEIFS('Cobalt Prices'!$G$10:$G$4229,'Cobalt Prices'!$E$10:$E$4229,AQK$4)</f>
        <v>#DIV/0!</v>
      </c>
      <c r="AQL20" s="38" t="e">
        <f>AVERAGEIFS('Cobalt Prices'!$G$10:$G$4229,'Cobalt Prices'!$E$10:$E$4229,AQL$4)</f>
        <v>#DIV/0!</v>
      </c>
      <c r="AQM20" s="38" t="e">
        <f>AVERAGEIFS('Cobalt Prices'!$G$10:$G$4229,'Cobalt Prices'!$E$10:$E$4229,AQM$4)</f>
        <v>#DIV/0!</v>
      </c>
      <c r="AQN20" s="38" t="e">
        <f>AVERAGEIFS('Cobalt Prices'!$G$10:$G$4229,'Cobalt Prices'!$E$10:$E$4229,AQN$4)</f>
        <v>#DIV/0!</v>
      </c>
      <c r="AQO20" s="38" t="e">
        <f>AVERAGEIFS('Cobalt Prices'!$G$10:$G$4229,'Cobalt Prices'!$E$10:$E$4229,AQO$4)</f>
        <v>#DIV/0!</v>
      </c>
      <c r="AQP20" s="38" t="e">
        <f>AVERAGEIFS('Cobalt Prices'!$G$10:$G$4229,'Cobalt Prices'!$E$10:$E$4229,AQP$4)</f>
        <v>#DIV/0!</v>
      </c>
      <c r="AQQ20" s="38" t="e">
        <f>AVERAGEIFS('Cobalt Prices'!$G$10:$G$4229,'Cobalt Prices'!$E$10:$E$4229,AQQ$4)</f>
        <v>#DIV/0!</v>
      </c>
      <c r="AQR20" s="38" t="e">
        <f>AVERAGEIFS('Cobalt Prices'!$G$10:$G$4229,'Cobalt Prices'!$E$10:$E$4229,AQR$4)</f>
        <v>#DIV/0!</v>
      </c>
      <c r="AQS20" s="38" t="e">
        <f>AVERAGEIFS('Cobalt Prices'!$G$10:$G$4229,'Cobalt Prices'!$E$10:$E$4229,AQS$4)</f>
        <v>#DIV/0!</v>
      </c>
      <c r="AQT20" s="38" t="e">
        <f>AVERAGEIFS('Cobalt Prices'!$G$10:$G$4229,'Cobalt Prices'!$E$10:$E$4229,AQT$4)</f>
        <v>#DIV/0!</v>
      </c>
      <c r="AQU20" s="38" t="e">
        <f>AVERAGEIFS('Cobalt Prices'!$G$10:$G$4229,'Cobalt Prices'!$E$10:$E$4229,AQU$4)</f>
        <v>#DIV/0!</v>
      </c>
      <c r="AQV20" s="38" t="e">
        <f>AVERAGEIFS('Cobalt Prices'!$G$10:$G$4229,'Cobalt Prices'!$E$10:$E$4229,AQV$4)</f>
        <v>#DIV/0!</v>
      </c>
      <c r="AQW20" s="38" t="e">
        <f>AVERAGEIFS('Cobalt Prices'!$G$10:$G$4229,'Cobalt Prices'!$E$10:$E$4229,AQW$4)</f>
        <v>#DIV/0!</v>
      </c>
      <c r="AQX20" s="38" t="e">
        <f>AVERAGEIFS('Cobalt Prices'!$G$10:$G$4229,'Cobalt Prices'!$E$10:$E$4229,AQX$4)</f>
        <v>#DIV/0!</v>
      </c>
      <c r="AQY20" s="38" t="e">
        <f>AVERAGEIFS('Cobalt Prices'!$G$10:$G$4229,'Cobalt Prices'!$E$10:$E$4229,AQY$4)</f>
        <v>#DIV/0!</v>
      </c>
      <c r="AQZ20" s="38" t="e">
        <f>AVERAGEIFS('Cobalt Prices'!$G$10:$G$4229,'Cobalt Prices'!$E$10:$E$4229,AQZ$4)</f>
        <v>#DIV/0!</v>
      </c>
      <c r="ARA20" s="38" t="e">
        <f>AVERAGEIFS('Cobalt Prices'!$G$10:$G$4229,'Cobalt Prices'!$E$10:$E$4229,ARA$4)</f>
        <v>#DIV/0!</v>
      </c>
      <c r="ARB20" s="38" t="e">
        <f>AVERAGEIFS('Cobalt Prices'!$G$10:$G$4229,'Cobalt Prices'!$E$10:$E$4229,ARB$4)</f>
        <v>#DIV/0!</v>
      </c>
      <c r="ARC20" s="38" t="e">
        <f>AVERAGEIFS('Cobalt Prices'!$G$10:$G$4229,'Cobalt Prices'!$E$10:$E$4229,ARC$4)</f>
        <v>#DIV/0!</v>
      </c>
      <c r="ARD20" s="38" t="e">
        <f>AVERAGEIFS('Cobalt Prices'!$G$10:$G$4229,'Cobalt Prices'!$E$10:$E$4229,ARD$4)</f>
        <v>#DIV/0!</v>
      </c>
      <c r="ARE20" s="38" t="e">
        <f>AVERAGEIFS('Cobalt Prices'!$G$10:$G$4229,'Cobalt Prices'!$E$10:$E$4229,ARE$4)</f>
        <v>#DIV/0!</v>
      </c>
      <c r="ARF20" s="38" t="e">
        <f>AVERAGEIFS('Cobalt Prices'!$G$10:$G$4229,'Cobalt Prices'!$E$10:$E$4229,ARF$4)</f>
        <v>#DIV/0!</v>
      </c>
      <c r="ARG20" s="38" t="e">
        <f>AVERAGEIFS('Cobalt Prices'!$G$10:$G$4229,'Cobalt Prices'!$E$10:$E$4229,ARG$4)</f>
        <v>#DIV/0!</v>
      </c>
      <c r="ARH20" s="38" t="e">
        <f>AVERAGEIFS('Cobalt Prices'!$G$10:$G$4229,'Cobalt Prices'!$E$10:$E$4229,ARH$4)</f>
        <v>#DIV/0!</v>
      </c>
      <c r="ARI20" s="38" t="e">
        <f>AVERAGEIFS('Cobalt Prices'!$G$10:$G$4229,'Cobalt Prices'!$E$10:$E$4229,ARI$4)</f>
        <v>#DIV/0!</v>
      </c>
      <c r="ARJ20" s="38" t="e">
        <f>AVERAGEIFS('Cobalt Prices'!$G$10:$G$4229,'Cobalt Prices'!$E$10:$E$4229,ARJ$4)</f>
        <v>#DIV/0!</v>
      </c>
      <c r="ARK20" s="38" t="e">
        <f>AVERAGEIFS('Cobalt Prices'!$G$10:$G$4229,'Cobalt Prices'!$E$10:$E$4229,ARK$4)</f>
        <v>#DIV/0!</v>
      </c>
      <c r="ARL20" s="38" t="e">
        <f>AVERAGEIFS('Cobalt Prices'!$G$10:$G$4229,'Cobalt Prices'!$E$10:$E$4229,ARL$4)</f>
        <v>#DIV/0!</v>
      </c>
      <c r="ARM20" s="38" t="e">
        <f>AVERAGEIFS('Cobalt Prices'!$G$10:$G$4229,'Cobalt Prices'!$E$10:$E$4229,ARM$4)</f>
        <v>#DIV/0!</v>
      </c>
      <c r="ARN20" s="38" t="e">
        <f>AVERAGEIFS('Cobalt Prices'!$G$10:$G$4229,'Cobalt Prices'!$E$10:$E$4229,ARN$4)</f>
        <v>#DIV/0!</v>
      </c>
      <c r="ARO20" s="38" t="e">
        <f>AVERAGEIFS('Cobalt Prices'!$G$10:$G$4229,'Cobalt Prices'!$E$10:$E$4229,ARO$4)</f>
        <v>#DIV/0!</v>
      </c>
      <c r="ARP20" s="38" t="e">
        <f>AVERAGEIFS('Cobalt Prices'!$G$10:$G$4229,'Cobalt Prices'!$E$10:$E$4229,ARP$4)</f>
        <v>#DIV/0!</v>
      </c>
      <c r="ARQ20" s="38" t="e">
        <f>AVERAGEIFS('Cobalt Prices'!$G$10:$G$4229,'Cobalt Prices'!$E$10:$E$4229,ARQ$4)</f>
        <v>#DIV/0!</v>
      </c>
      <c r="ARR20" s="38" t="e">
        <f>AVERAGEIFS('Cobalt Prices'!$G$10:$G$4229,'Cobalt Prices'!$E$10:$E$4229,ARR$4)</f>
        <v>#DIV/0!</v>
      </c>
      <c r="ARS20" s="38" t="e">
        <f>AVERAGEIFS('Cobalt Prices'!$G$10:$G$4229,'Cobalt Prices'!$E$10:$E$4229,ARS$4)</f>
        <v>#DIV/0!</v>
      </c>
      <c r="ART20" s="38" t="e">
        <f>AVERAGEIFS('Cobalt Prices'!$G$10:$G$4229,'Cobalt Prices'!$E$10:$E$4229,ART$4)</f>
        <v>#DIV/0!</v>
      </c>
      <c r="ARU20" s="38" t="e">
        <f>AVERAGEIFS('Cobalt Prices'!$G$10:$G$4229,'Cobalt Prices'!$E$10:$E$4229,ARU$4)</f>
        <v>#DIV/0!</v>
      </c>
      <c r="ARV20" s="38" t="e">
        <f>AVERAGEIFS('Cobalt Prices'!$G$10:$G$4229,'Cobalt Prices'!$E$10:$E$4229,ARV$4)</f>
        <v>#DIV/0!</v>
      </c>
      <c r="ARW20" s="38" t="e">
        <f>AVERAGEIFS('Cobalt Prices'!$G$10:$G$4229,'Cobalt Prices'!$E$10:$E$4229,ARW$4)</f>
        <v>#DIV/0!</v>
      </c>
      <c r="ARX20" s="38" t="e">
        <f>AVERAGEIFS('Cobalt Prices'!$G$10:$G$4229,'Cobalt Prices'!$E$10:$E$4229,ARX$4)</f>
        <v>#DIV/0!</v>
      </c>
      <c r="ARY20" s="38" t="e">
        <f>AVERAGEIFS('Cobalt Prices'!$G$10:$G$4229,'Cobalt Prices'!$E$10:$E$4229,ARY$4)</f>
        <v>#DIV/0!</v>
      </c>
      <c r="ARZ20" s="38" t="e">
        <f>AVERAGEIFS('Cobalt Prices'!$G$10:$G$4229,'Cobalt Prices'!$E$10:$E$4229,ARZ$4)</f>
        <v>#DIV/0!</v>
      </c>
      <c r="ASA20" s="38" t="e">
        <f>AVERAGEIFS('Cobalt Prices'!$G$10:$G$4229,'Cobalt Prices'!$E$10:$E$4229,ASA$4)</f>
        <v>#DIV/0!</v>
      </c>
      <c r="ASB20" s="38" t="e">
        <f>AVERAGEIFS('Cobalt Prices'!$G$10:$G$4229,'Cobalt Prices'!$E$10:$E$4229,ASB$4)</f>
        <v>#DIV/0!</v>
      </c>
      <c r="ASC20" s="38" t="e">
        <f>AVERAGEIFS('Cobalt Prices'!$G$10:$G$4229,'Cobalt Prices'!$E$10:$E$4229,ASC$4)</f>
        <v>#DIV/0!</v>
      </c>
      <c r="ASD20" s="38" t="e">
        <f>AVERAGEIFS('Cobalt Prices'!$G$10:$G$4229,'Cobalt Prices'!$E$10:$E$4229,ASD$4)</f>
        <v>#DIV/0!</v>
      </c>
      <c r="ASE20" s="38" t="e">
        <f>AVERAGEIFS('Cobalt Prices'!$G$10:$G$4229,'Cobalt Prices'!$E$10:$E$4229,ASE$4)</f>
        <v>#DIV/0!</v>
      </c>
      <c r="ASF20" s="38" t="e">
        <f>AVERAGEIFS('Cobalt Prices'!$G$10:$G$4229,'Cobalt Prices'!$E$10:$E$4229,ASF$4)</f>
        <v>#DIV/0!</v>
      </c>
      <c r="ASG20" s="38" t="e">
        <f>AVERAGEIFS('Cobalt Prices'!$G$10:$G$4229,'Cobalt Prices'!$E$10:$E$4229,ASG$4)</f>
        <v>#DIV/0!</v>
      </c>
      <c r="ASH20" s="38" t="e">
        <f>AVERAGEIFS('Cobalt Prices'!$G$10:$G$4229,'Cobalt Prices'!$E$10:$E$4229,ASH$4)</f>
        <v>#DIV/0!</v>
      </c>
      <c r="ASI20" s="38" t="e">
        <f>AVERAGEIFS('Cobalt Prices'!$G$10:$G$4229,'Cobalt Prices'!$E$10:$E$4229,ASI$4)</f>
        <v>#DIV/0!</v>
      </c>
      <c r="ASJ20" s="38" t="e">
        <f>AVERAGEIFS('Cobalt Prices'!$G$10:$G$4229,'Cobalt Prices'!$E$10:$E$4229,ASJ$4)</f>
        <v>#DIV/0!</v>
      </c>
      <c r="ASK20" s="38" t="e">
        <f>AVERAGEIFS('Cobalt Prices'!$G$10:$G$4229,'Cobalt Prices'!$E$10:$E$4229,ASK$4)</f>
        <v>#DIV/0!</v>
      </c>
      <c r="ASL20" s="38" t="e">
        <f>AVERAGEIFS('Cobalt Prices'!$G$10:$G$4229,'Cobalt Prices'!$E$10:$E$4229,ASL$4)</f>
        <v>#DIV/0!</v>
      </c>
      <c r="ASM20" s="38" t="e">
        <f>AVERAGEIFS('Cobalt Prices'!$G$10:$G$4229,'Cobalt Prices'!$E$10:$E$4229,ASM$4)</f>
        <v>#DIV/0!</v>
      </c>
      <c r="ASN20" s="38" t="e">
        <f>AVERAGEIFS('Cobalt Prices'!$G$10:$G$4229,'Cobalt Prices'!$E$10:$E$4229,ASN$4)</f>
        <v>#DIV/0!</v>
      </c>
      <c r="ASO20" s="38" t="e">
        <f>AVERAGEIFS('Cobalt Prices'!$G$10:$G$4229,'Cobalt Prices'!$E$10:$E$4229,ASO$4)</f>
        <v>#DIV/0!</v>
      </c>
      <c r="ASP20" s="38" t="e">
        <f>AVERAGEIFS('Cobalt Prices'!$G$10:$G$4229,'Cobalt Prices'!$E$10:$E$4229,ASP$4)</f>
        <v>#DIV/0!</v>
      </c>
      <c r="ASQ20" s="38" t="e">
        <f>AVERAGEIFS('Cobalt Prices'!$G$10:$G$4229,'Cobalt Prices'!$E$10:$E$4229,ASQ$4)</f>
        <v>#DIV/0!</v>
      </c>
      <c r="ASR20" s="38" t="e">
        <f>AVERAGEIFS('Cobalt Prices'!$G$10:$G$4229,'Cobalt Prices'!$E$10:$E$4229,ASR$4)</f>
        <v>#DIV/0!</v>
      </c>
      <c r="ASS20" s="38" t="e">
        <f>AVERAGEIFS('Cobalt Prices'!$G$10:$G$4229,'Cobalt Prices'!$E$10:$E$4229,ASS$4)</f>
        <v>#DIV/0!</v>
      </c>
      <c r="AST20" s="38" t="e">
        <f>AVERAGEIFS('Cobalt Prices'!$G$10:$G$4229,'Cobalt Prices'!$E$10:$E$4229,AST$4)</f>
        <v>#DIV/0!</v>
      </c>
      <c r="ASU20" s="38" t="e">
        <f>AVERAGEIFS('Cobalt Prices'!$G$10:$G$4229,'Cobalt Prices'!$E$10:$E$4229,ASU$4)</f>
        <v>#DIV/0!</v>
      </c>
      <c r="ASV20" s="38" t="e">
        <f>AVERAGEIFS('Cobalt Prices'!$G$10:$G$4229,'Cobalt Prices'!$E$10:$E$4229,ASV$4)</f>
        <v>#DIV/0!</v>
      </c>
      <c r="ASW20" s="38" t="e">
        <f>AVERAGEIFS('Cobalt Prices'!$G$10:$G$4229,'Cobalt Prices'!$E$10:$E$4229,ASW$4)</f>
        <v>#DIV/0!</v>
      </c>
      <c r="ASX20" s="38" t="e">
        <f>AVERAGEIFS('Cobalt Prices'!$G$10:$G$4229,'Cobalt Prices'!$E$10:$E$4229,ASX$4)</f>
        <v>#DIV/0!</v>
      </c>
      <c r="ASY20" s="38" t="e">
        <f>AVERAGEIFS('Cobalt Prices'!$G$10:$G$4229,'Cobalt Prices'!$E$10:$E$4229,ASY$4)</f>
        <v>#DIV/0!</v>
      </c>
      <c r="ASZ20" s="38" t="e">
        <f>AVERAGEIFS('Cobalt Prices'!$G$10:$G$4229,'Cobalt Prices'!$E$10:$E$4229,ASZ$4)</f>
        <v>#DIV/0!</v>
      </c>
      <c r="ATA20" s="38" t="e">
        <f>AVERAGEIFS('Cobalt Prices'!$G$10:$G$4229,'Cobalt Prices'!$E$10:$E$4229,ATA$4)</f>
        <v>#DIV/0!</v>
      </c>
      <c r="ATB20" s="38" t="e">
        <f>AVERAGEIFS('Cobalt Prices'!$G$10:$G$4229,'Cobalt Prices'!$E$10:$E$4229,ATB$4)</f>
        <v>#DIV/0!</v>
      </c>
      <c r="ATC20" s="38" t="e">
        <f>AVERAGEIFS('Cobalt Prices'!$G$10:$G$4229,'Cobalt Prices'!$E$10:$E$4229,ATC$4)</f>
        <v>#DIV/0!</v>
      </c>
      <c r="ATD20" s="38" t="e">
        <f>AVERAGEIFS('Cobalt Prices'!$G$10:$G$4229,'Cobalt Prices'!$E$10:$E$4229,ATD$4)</f>
        <v>#DIV/0!</v>
      </c>
      <c r="ATE20" s="38" t="e">
        <f>AVERAGEIFS('Cobalt Prices'!$G$10:$G$4229,'Cobalt Prices'!$E$10:$E$4229,ATE$4)</f>
        <v>#DIV/0!</v>
      </c>
      <c r="ATF20" s="38" t="e">
        <f>AVERAGEIFS('Cobalt Prices'!$G$10:$G$4229,'Cobalt Prices'!$E$10:$E$4229,ATF$4)</f>
        <v>#DIV/0!</v>
      </c>
      <c r="ATG20" s="38" t="e">
        <f>AVERAGEIFS('Cobalt Prices'!$G$10:$G$4229,'Cobalt Prices'!$E$10:$E$4229,ATG$4)</f>
        <v>#DIV/0!</v>
      </c>
      <c r="ATH20" s="38" t="e">
        <f>AVERAGEIFS('Cobalt Prices'!$G$10:$G$4229,'Cobalt Prices'!$E$10:$E$4229,ATH$4)</f>
        <v>#DIV/0!</v>
      </c>
      <c r="ATI20" s="38" t="e">
        <f>AVERAGEIFS('Cobalt Prices'!$G$10:$G$4229,'Cobalt Prices'!$E$10:$E$4229,ATI$4)</f>
        <v>#DIV/0!</v>
      </c>
      <c r="ATJ20" s="38" t="e">
        <f>AVERAGEIFS('Cobalt Prices'!$G$10:$G$4229,'Cobalt Prices'!$E$10:$E$4229,ATJ$4)</f>
        <v>#DIV/0!</v>
      </c>
      <c r="ATK20" s="38" t="e">
        <f>AVERAGEIFS('Cobalt Prices'!$G$10:$G$4229,'Cobalt Prices'!$E$10:$E$4229,ATK$4)</f>
        <v>#DIV/0!</v>
      </c>
      <c r="ATL20" s="38" t="e">
        <f>AVERAGEIFS('Cobalt Prices'!$G$10:$G$4229,'Cobalt Prices'!$E$10:$E$4229,ATL$4)</f>
        <v>#DIV/0!</v>
      </c>
      <c r="ATM20" s="38" t="e">
        <f>AVERAGEIFS('Cobalt Prices'!$G$10:$G$4229,'Cobalt Prices'!$E$10:$E$4229,ATM$4)</f>
        <v>#DIV/0!</v>
      </c>
      <c r="ATN20" s="38" t="e">
        <f>AVERAGEIFS('Cobalt Prices'!$G$10:$G$4229,'Cobalt Prices'!$E$10:$E$4229,ATN$4)</f>
        <v>#DIV/0!</v>
      </c>
      <c r="ATO20" s="38" t="e">
        <f>AVERAGEIFS('Cobalt Prices'!$G$10:$G$4229,'Cobalt Prices'!$E$10:$E$4229,ATO$4)</f>
        <v>#DIV/0!</v>
      </c>
      <c r="ATP20" s="38" t="e">
        <f>AVERAGEIFS('Cobalt Prices'!$G$10:$G$4229,'Cobalt Prices'!$E$10:$E$4229,ATP$4)</f>
        <v>#DIV/0!</v>
      </c>
      <c r="ATQ20" s="38" t="e">
        <f>AVERAGEIFS('Cobalt Prices'!$G$10:$G$4229,'Cobalt Prices'!$E$10:$E$4229,ATQ$4)</f>
        <v>#DIV/0!</v>
      </c>
      <c r="ATR20" s="38" t="e">
        <f>AVERAGEIFS('Cobalt Prices'!$G$10:$G$4229,'Cobalt Prices'!$E$10:$E$4229,ATR$4)</f>
        <v>#DIV/0!</v>
      </c>
      <c r="ATS20" s="38" t="e">
        <f>AVERAGEIFS('Cobalt Prices'!$G$10:$G$4229,'Cobalt Prices'!$E$10:$E$4229,ATS$4)</f>
        <v>#DIV/0!</v>
      </c>
      <c r="ATT20" s="38" t="e">
        <f>AVERAGEIFS('Cobalt Prices'!$G$10:$G$4229,'Cobalt Prices'!$E$10:$E$4229,ATT$4)</f>
        <v>#DIV/0!</v>
      </c>
      <c r="ATU20" s="38" t="e">
        <f>AVERAGEIFS('Cobalt Prices'!$G$10:$G$4229,'Cobalt Prices'!$E$10:$E$4229,ATU$4)</f>
        <v>#DIV/0!</v>
      </c>
      <c r="ATV20" s="38" t="e">
        <f>AVERAGEIFS('Cobalt Prices'!$G$10:$G$4229,'Cobalt Prices'!$E$10:$E$4229,ATV$4)</f>
        <v>#DIV/0!</v>
      </c>
      <c r="ATW20" s="38" t="e">
        <f>AVERAGEIFS('Cobalt Prices'!$G$10:$G$4229,'Cobalt Prices'!$E$10:$E$4229,ATW$4)</f>
        <v>#DIV/0!</v>
      </c>
      <c r="ATX20" s="38" t="e">
        <f>AVERAGEIFS('Cobalt Prices'!$G$10:$G$4229,'Cobalt Prices'!$E$10:$E$4229,ATX$4)</f>
        <v>#DIV/0!</v>
      </c>
      <c r="ATY20" s="38" t="e">
        <f>AVERAGEIFS('Cobalt Prices'!$G$10:$G$4229,'Cobalt Prices'!$E$10:$E$4229,ATY$4)</f>
        <v>#DIV/0!</v>
      </c>
      <c r="ATZ20" s="38" t="e">
        <f>AVERAGEIFS('Cobalt Prices'!$G$10:$G$4229,'Cobalt Prices'!$E$10:$E$4229,ATZ$4)</f>
        <v>#DIV/0!</v>
      </c>
      <c r="AUA20" s="38" t="e">
        <f>AVERAGEIFS('Cobalt Prices'!$G$10:$G$4229,'Cobalt Prices'!$E$10:$E$4229,AUA$4)</f>
        <v>#DIV/0!</v>
      </c>
      <c r="AUB20" s="38" t="e">
        <f>AVERAGEIFS('Cobalt Prices'!$G$10:$G$4229,'Cobalt Prices'!$E$10:$E$4229,AUB$4)</f>
        <v>#DIV/0!</v>
      </c>
      <c r="AUC20" s="38" t="e">
        <f>AVERAGEIFS('Cobalt Prices'!$G$10:$G$4229,'Cobalt Prices'!$E$10:$E$4229,AUC$4)</f>
        <v>#DIV/0!</v>
      </c>
      <c r="AUD20" s="38" t="e">
        <f>AVERAGEIFS('Cobalt Prices'!$G$10:$G$4229,'Cobalt Prices'!$E$10:$E$4229,AUD$4)</f>
        <v>#DIV/0!</v>
      </c>
      <c r="AUE20" s="38" t="e">
        <f>AVERAGEIFS('Cobalt Prices'!$G$10:$G$4229,'Cobalt Prices'!$E$10:$E$4229,AUE$4)</f>
        <v>#DIV/0!</v>
      </c>
      <c r="AUF20" s="38" t="e">
        <f>AVERAGEIFS('Cobalt Prices'!$G$10:$G$4229,'Cobalt Prices'!$E$10:$E$4229,AUF$4)</f>
        <v>#DIV/0!</v>
      </c>
      <c r="AUG20" s="38" t="e">
        <f>AVERAGEIFS('Cobalt Prices'!$G$10:$G$4229,'Cobalt Prices'!$E$10:$E$4229,AUG$4)</f>
        <v>#DIV/0!</v>
      </c>
      <c r="AUH20" s="38" t="e">
        <f>AVERAGEIFS('Cobalt Prices'!$G$10:$G$4229,'Cobalt Prices'!$E$10:$E$4229,AUH$4)</f>
        <v>#DIV/0!</v>
      </c>
      <c r="AUI20" s="38" t="e">
        <f>AVERAGEIFS('Cobalt Prices'!$G$10:$G$4229,'Cobalt Prices'!$E$10:$E$4229,AUI$4)</f>
        <v>#DIV/0!</v>
      </c>
      <c r="AUJ20" s="38" t="e">
        <f>AVERAGEIFS('Cobalt Prices'!$G$10:$G$4229,'Cobalt Prices'!$E$10:$E$4229,AUJ$4)</f>
        <v>#DIV/0!</v>
      </c>
      <c r="AUK20" s="38" t="e">
        <f>AVERAGEIFS('Cobalt Prices'!$G$10:$G$4229,'Cobalt Prices'!$E$10:$E$4229,AUK$4)</f>
        <v>#DIV/0!</v>
      </c>
      <c r="AUL20" s="38" t="e">
        <f>AVERAGEIFS('Cobalt Prices'!$G$10:$G$4229,'Cobalt Prices'!$E$10:$E$4229,AUL$4)</f>
        <v>#DIV/0!</v>
      </c>
      <c r="AUM20" s="38" t="e">
        <f>AVERAGEIFS('Cobalt Prices'!$G$10:$G$4229,'Cobalt Prices'!$E$10:$E$4229,AUM$4)</f>
        <v>#DIV/0!</v>
      </c>
      <c r="AUN20" s="38" t="e">
        <f>AVERAGEIFS('Cobalt Prices'!$G$10:$G$4229,'Cobalt Prices'!$E$10:$E$4229,AUN$4)</f>
        <v>#DIV/0!</v>
      </c>
      <c r="AUO20" s="38" t="e">
        <f>AVERAGEIFS('Cobalt Prices'!$G$10:$G$4229,'Cobalt Prices'!$E$10:$E$4229,AUO$4)</f>
        <v>#DIV/0!</v>
      </c>
      <c r="AUP20" s="38" t="e">
        <f>AVERAGEIFS('Cobalt Prices'!$G$10:$G$4229,'Cobalt Prices'!$E$10:$E$4229,AUP$4)</f>
        <v>#DIV/0!</v>
      </c>
      <c r="AUQ20" s="38" t="e">
        <f>AVERAGEIFS('Cobalt Prices'!$G$10:$G$4229,'Cobalt Prices'!$E$10:$E$4229,AUQ$4)</f>
        <v>#DIV/0!</v>
      </c>
      <c r="AUR20" s="38" t="e">
        <f>AVERAGEIFS('Cobalt Prices'!$G$10:$G$4229,'Cobalt Prices'!$E$10:$E$4229,AUR$4)</f>
        <v>#DIV/0!</v>
      </c>
      <c r="AUS20" s="38" t="e">
        <f>AVERAGEIFS('Cobalt Prices'!$G$10:$G$4229,'Cobalt Prices'!$E$10:$E$4229,AUS$4)</f>
        <v>#DIV/0!</v>
      </c>
      <c r="AUT20" s="38" t="e">
        <f>AVERAGEIFS('Cobalt Prices'!$G$10:$G$4229,'Cobalt Prices'!$E$10:$E$4229,AUT$4)</f>
        <v>#DIV/0!</v>
      </c>
      <c r="AUU20" s="38" t="e">
        <f>AVERAGEIFS('Cobalt Prices'!$G$10:$G$4229,'Cobalt Prices'!$E$10:$E$4229,AUU$4)</f>
        <v>#DIV/0!</v>
      </c>
      <c r="AUV20" s="38" t="e">
        <f>AVERAGEIFS('Cobalt Prices'!$G$10:$G$4229,'Cobalt Prices'!$E$10:$E$4229,AUV$4)</f>
        <v>#DIV/0!</v>
      </c>
      <c r="AUW20" s="38" t="e">
        <f>AVERAGEIFS('Cobalt Prices'!$G$10:$G$4229,'Cobalt Prices'!$E$10:$E$4229,AUW$4)</f>
        <v>#DIV/0!</v>
      </c>
      <c r="AUX20" s="38" t="e">
        <f>AVERAGEIFS('Cobalt Prices'!$G$10:$G$4229,'Cobalt Prices'!$E$10:$E$4229,AUX$4)</f>
        <v>#DIV/0!</v>
      </c>
      <c r="AUY20" s="38" t="e">
        <f>AVERAGEIFS('Cobalt Prices'!$G$10:$G$4229,'Cobalt Prices'!$E$10:$E$4229,AUY$4)</f>
        <v>#DIV/0!</v>
      </c>
      <c r="AUZ20" s="38" t="e">
        <f>AVERAGEIFS('Cobalt Prices'!$G$10:$G$4229,'Cobalt Prices'!$E$10:$E$4229,AUZ$4)</f>
        <v>#DIV/0!</v>
      </c>
      <c r="AVA20" s="38" t="e">
        <f>AVERAGEIFS('Cobalt Prices'!$G$10:$G$4229,'Cobalt Prices'!$E$10:$E$4229,AVA$4)</f>
        <v>#DIV/0!</v>
      </c>
      <c r="AVB20" s="38" t="e">
        <f>AVERAGEIFS('Cobalt Prices'!$G$10:$G$4229,'Cobalt Prices'!$E$10:$E$4229,AVB$4)</f>
        <v>#DIV/0!</v>
      </c>
      <c r="AVC20" s="38" t="e">
        <f>AVERAGEIFS('Cobalt Prices'!$G$10:$G$4229,'Cobalt Prices'!$E$10:$E$4229,AVC$4)</f>
        <v>#DIV/0!</v>
      </c>
      <c r="AVD20" s="38" t="e">
        <f>AVERAGEIFS('Cobalt Prices'!$G$10:$G$4229,'Cobalt Prices'!$E$10:$E$4229,AVD$4)</f>
        <v>#DIV/0!</v>
      </c>
      <c r="AVE20" s="38" t="e">
        <f>AVERAGEIFS('Cobalt Prices'!$G$10:$G$4229,'Cobalt Prices'!$E$10:$E$4229,AVE$4)</f>
        <v>#DIV/0!</v>
      </c>
      <c r="AVF20" s="38" t="e">
        <f>AVERAGEIFS('Cobalt Prices'!$G$10:$G$4229,'Cobalt Prices'!$E$10:$E$4229,AVF$4)</f>
        <v>#DIV/0!</v>
      </c>
      <c r="AVG20" s="38" t="e">
        <f>AVERAGEIFS('Cobalt Prices'!$G$10:$G$4229,'Cobalt Prices'!$E$10:$E$4229,AVG$4)</f>
        <v>#DIV/0!</v>
      </c>
      <c r="AVH20" s="38" t="e">
        <f>AVERAGEIFS('Cobalt Prices'!$G$10:$G$4229,'Cobalt Prices'!$E$10:$E$4229,AVH$4)</f>
        <v>#DIV/0!</v>
      </c>
      <c r="AVI20" s="38" t="e">
        <f>AVERAGEIFS('Cobalt Prices'!$G$10:$G$4229,'Cobalt Prices'!$E$10:$E$4229,AVI$4)</f>
        <v>#DIV/0!</v>
      </c>
      <c r="AVJ20" s="38" t="e">
        <f>AVERAGEIFS('Cobalt Prices'!$G$10:$G$4229,'Cobalt Prices'!$E$10:$E$4229,AVJ$4)</f>
        <v>#DIV/0!</v>
      </c>
      <c r="AVK20" s="38" t="e">
        <f>AVERAGEIFS('Cobalt Prices'!$G$10:$G$4229,'Cobalt Prices'!$E$10:$E$4229,AVK$4)</f>
        <v>#DIV/0!</v>
      </c>
      <c r="AVL20" s="38" t="e">
        <f>AVERAGEIFS('Cobalt Prices'!$G$10:$G$4229,'Cobalt Prices'!$E$10:$E$4229,AVL$4)</f>
        <v>#DIV/0!</v>
      </c>
      <c r="AVM20" s="38" t="e">
        <f>AVERAGEIFS('Cobalt Prices'!$G$10:$G$4229,'Cobalt Prices'!$E$10:$E$4229,AVM$4)</f>
        <v>#DIV/0!</v>
      </c>
      <c r="AVN20" s="38" t="e">
        <f>AVERAGEIFS('Cobalt Prices'!$G$10:$G$4229,'Cobalt Prices'!$E$10:$E$4229,AVN$4)</f>
        <v>#DIV/0!</v>
      </c>
      <c r="AVO20" s="38" t="e">
        <f>AVERAGEIFS('Cobalt Prices'!$G$10:$G$4229,'Cobalt Prices'!$E$10:$E$4229,AVO$4)</f>
        <v>#DIV/0!</v>
      </c>
      <c r="AVP20" s="38" t="e">
        <f>AVERAGEIFS('Cobalt Prices'!$G$10:$G$4229,'Cobalt Prices'!$E$10:$E$4229,AVP$4)</f>
        <v>#DIV/0!</v>
      </c>
      <c r="AVQ20" s="38" t="e">
        <f>AVERAGEIFS('Cobalt Prices'!$G$10:$G$4229,'Cobalt Prices'!$E$10:$E$4229,AVQ$4)</f>
        <v>#DIV/0!</v>
      </c>
      <c r="AVR20" s="38" t="e">
        <f>AVERAGEIFS('Cobalt Prices'!$G$10:$G$4229,'Cobalt Prices'!$E$10:$E$4229,AVR$4)</f>
        <v>#DIV/0!</v>
      </c>
      <c r="AVS20" s="38" t="e">
        <f>AVERAGEIFS('Cobalt Prices'!$G$10:$G$4229,'Cobalt Prices'!$E$10:$E$4229,AVS$4)</f>
        <v>#DIV/0!</v>
      </c>
      <c r="AVT20" s="38" t="e">
        <f>AVERAGEIFS('Cobalt Prices'!$G$10:$G$4229,'Cobalt Prices'!$E$10:$E$4229,AVT$4)</f>
        <v>#DIV/0!</v>
      </c>
      <c r="AVU20" s="38" t="e">
        <f>AVERAGEIFS('Cobalt Prices'!$G$10:$G$4229,'Cobalt Prices'!$E$10:$E$4229,AVU$4)</f>
        <v>#DIV/0!</v>
      </c>
      <c r="AVV20" s="38" t="e">
        <f>AVERAGEIFS('Cobalt Prices'!$G$10:$G$4229,'Cobalt Prices'!$E$10:$E$4229,AVV$4)</f>
        <v>#DIV/0!</v>
      </c>
      <c r="AVW20" s="38" t="e">
        <f>AVERAGEIFS('Cobalt Prices'!$G$10:$G$4229,'Cobalt Prices'!$E$10:$E$4229,AVW$4)</f>
        <v>#DIV/0!</v>
      </c>
      <c r="AVX20" s="38" t="e">
        <f>AVERAGEIFS('Cobalt Prices'!$G$10:$G$4229,'Cobalt Prices'!$E$10:$E$4229,AVX$4)</f>
        <v>#DIV/0!</v>
      </c>
      <c r="AVY20" s="38" t="e">
        <f>AVERAGEIFS('Cobalt Prices'!$G$10:$G$4229,'Cobalt Prices'!$E$10:$E$4229,AVY$4)</f>
        <v>#DIV/0!</v>
      </c>
      <c r="AVZ20" s="38" t="e">
        <f>AVERAGEIFS('Cobalt Prices'!$G$10:$G$4229,'Cobalt Prices'!$E$10:$E$4229,AVZ$4)</f>
        <v>#DIV/0!</v>
      </c>
      <c r="AWA20" s="38" t="e">
        <f>AVERAGEIFS('Cobalt Prices'!$G$10:$G$4229,'Cobalt Prices'!$E$10:$E$4229,AWA$4)</f>
        <v>#DIV/0!</v>
      </c>
      <c r="AWB20" s="38" t="e">
        <f>AVERAGEIFS('Cobalt Prices'!$G$10:$G$4229,'Cobalt Prices'!$E$10:$E$4229,AWB$4)</f>
        <v>#DIV/0!</v>
      </c>
      <c r="AWC20" s="38" t="e">
        <f>AVERAGEIFS('Cobalt Prices'!$G$10:$G$4229,'Cobalt Prices'!$E$10:$E$4229,AWC$4)</f>
        <v>#DIV/0!</v>
      </c>
      <c r="AWD20" s="38" t="e">
        <f>AVERAGEIFS('Cobalt Prices'!$G$10:$G$4229,'Cobalt Prices'!$E$10:$E$4229,AWD$4)</f>
        <v>#DIV/0!</v>
      </c>
      <c r="AWE20" s="38" t="e">
        <f>AVERAGEIFS('Cobalt Prices'!$G$10:$G$4229,'Cobalt Prices'!$E$10:$E$4229,AWE$4)</f>
        <v>#DIV/0!</v>
      </c>
      <c r="AWF20" s="38" t="e">
        <f>AVERAGEIFS('Cobalt Prices'!$G$10:$G$4229,'Cobalt Prices'!$E$10:$E$4229,AWF$4)</f>
        <v>#DIV/0!</v>
      </c>
      <c r="AWG20" s="38" t="e">
        <f>AVERAGEIFS('Cobalt Prices'!$G$10:$G$4229,'Cobalt Prices'!$E$10:$E$4229,AWG$4)</f>
        <v>#DIV/0!</v>
      </c>
      <c r="AWH20" s="38" t="e">
        <f>AVERAGEIFS('Cobalt Prices'!$G$10:$G$4229,'Cobalt Prices'!$E$10:$E$4229,AWH$4)</f>
        <v>#DIV/0!</v>
      </c>
      <c r="AWI20" s="38" t="e">
        <f>AVERAGEIFS('Cobalt Prices'!$G$10:$G$4229,'Cobalt Prices'!$E$10:$E$4229,AWI$4)</f>
        <v>#DIV/0!</v>
      </c>
      <c r="AWJ20" s="38" t="e">
        <f>AVERAGEIFS('Cobalt Prices'!$G$10:$G$4229,'Cobalt Prices'!$E$10:$E$4229,AWJ$4)</f>
        <v>#DIV/0!</v>
      </c>
      <c r="AWK20" s="38" t="e">
        <f>AVERAGEIFS('Cobalt Prices'!$G$10:$G$4229,'Cobalt Prices'!$E$10:$E$4229,AWK$4)</f>
        <v>#DIV/0!</v>
      </c>
      <c r="AWL20" s="38" t="e">
        <f>AVERAGEIFS('Cobalt Prices'!$G$10:$G$4229,'Cobalt Prices'!$E$10:$E$4229,AWL$4)</f>
        <v>#DIV/0!</v>
      </c>
      <c r="AWM20" s="38" t="e">
        <f>AVERAGEIFS('Cobalt Prices'!$G$10:$G$4229,'Cobalt Prices'!$E$10:$E$4229,AWM$4)</f>
        <v>#DIV/0!</v>
      </c>
      <c r="AWN20" s="38" t="e">
        <f>AVERAGEIFS('Cobalt Prices'!$G$10:$G$4229,'Cobalt Prices'!$E$10:$E$4229,AWN$4)</f>
        <v>#DIV/0!</v>
      </c>
      <c r="AWO20" s="38" t="e">
        <f>AVERAGEIFS('Cobalt Prices'!$G$10:$G$4229,'Cobalt Prices'!$E$10:$E$4229,AWO$4)</f>
        <v>#DIV/0!</v>
      </c>
      <c r="AWP20" s="38" t="e">
        <f>AVERAGEIFS('Cobalt Prices'!$G$10:$G$4229,'Cobalt Prices'!$E$10:$E$4229,AWP$4)</f>
        <v>#DIV/0!</v>
      </c>
      <c r="AWQ20" s="38" t="e">
        <f>AVERAGEIFS('Cobalt Prices'!$G$10:$G$4229,'Cobalt Prices'!$E$10:$E$4229,AWQ$4)</f>
        <v>#DIV/0!</v>
      </c>
      <c r="AWR20" s="38" t="e">
        <f>AVERAGEIFS('Cobalt Prices'!$G$10:$G$4229,'Cobalt Prices'!$E$10:$E$4229,AWR$4)</f>
        <v>#DIV/0!</v>
      </c>
      <c r="AWS20" s="38" t="e">
        <f>AVERAGEIFS('Cobalt Prices'!$G$10:$G$4229,'Cobalt Prices'!$E$10:$E$4229,AWS$4)</f>
        <v>#DIV/0!</v>
      </c>
      <c r="AWT20" s="38" t="e">
        <f>AVERAGEIFS('Cobalt Prices'!$G$10:$G$4229,'Cobalt Prices'!$E$10:$E$4229,AWT$4)</f>
        <v>#DIV/0!</v>
      </c>
      <c r="AWU20" s="38" t="e">
        <f>AVERAGEIFS('Cobalt Prices'!$G$10:$G$4229,'Cobalt Prices'!$E$10:$E$4229,AWU$4)</f>
        <v>#DIV/0!</v>
      </c>
      <c r="AWV20" s="38" t="e">
        <f>AVERAGEIFS('Cobalt Prices'!$G$10:$G$4229,'Cobalt Prices'!$E$10:$E$4229,AWV$4)</f>
        <v>#DIV/0!</v>
      </c>
      <c r="AWW20" s="38" t="e">
        <f>AVERAGEIFS('Cobalt Prices'!$G$10:$G$4229,'Cobalt Prices'!$E$10:$E$4229,AWW$4)</f>
        <v>#DIV/0!</v>
      </c>
      <c r="AWX20" s="38" t="e">
        <f>AVERAGEIFS('Cobalt Prices'!$G$10:$G$4229,'Cobalt Prices'!$E$10:$E$4229,AWX$4)</f>
        <v>#DIV/0!</v>
      </c>
      <c r="AWY20" s="38" t="e">
        <f>AVERAGEIFS('Cobalt Prices'!$G$10:$G$4229,'Cobalt Prices'!$E$10:$E$4229,AWY$4)</f>
        <v>#DIV/0!</v>
      </c>
      <c r="AWZ20" s="38" t="e">
        <f>AVERAGEIFS('Cobalt Prices'!$G$10:$G$4229,'Cobalt Prices'!$E$10:$E$4229,AWZ$4)</f>
        <v>#DIV/0!</v>
      </c>
      <c r="AXA20" s="38" t="e">
        <f>AVERAGEIFS('Cobalt Prices'!$G$10:$G$4229,'Cobalt Prices'!$E$10:$E$4229,AXA$4)</f>
        <v>#DIV/0!</v>
      </c>
      <c r="AXB20" s="38" t="e">
        <f>AVERAGEIFS('Cobalt Prices'!$G$10:$G$4229,'Cobalt Prices'!$E$10:$E$4229,AXB$4)</f>
        <v>#DIV/0!</v>
      </c>
      <c r="AXC20" s="38" t="e">
        <f>AVERAGEIFS('Cobalt Prices'!$G$10:$G$4229,'Cobalt Prices'!$E$10:$E$4229,AXC$4)</f>
        <v>#DIV/0!</v>
      </c>
      <c r="AXD20" s="38" t="e">
        <f>AVERAGEIFS('Cobalt Prices'!$G$10:$G$4229,'Cobalt Prices'!$E$10:$E$4229,AXD$4)</f>
        <v>#DIV/0!</v>
      </c>
      <c r="AXE20" s="38" t="e">
        <f>AVERAGEIFS('Cobalt Prices'!$G$10:$G$4229,'Cobalt Prices'!$E$10:$E$4229,AXE$4)</f>
        <v>#DIV/0!</v>
      </c>
      <c r="AXF20" s="38" t="e">
        <f>AVERAGEIFS('Cobalt Prices'!$G$10:$G$4229,'Cobalt Prices'!$E$10:$E$4229,AXF$4)</f>
        <v>#DIV/0!</v>
      </c>
      <c r="AXG20" s="38" t="e">
        <f>AVERAGEIFS('Cobalt Prices'!$G$10:$G$4229,'Cobalt Prices'!$E$10:$E$4229,AXG$4)</f>
        <v>#DIV/0!</v>
      </c>
      <c r="AXH20" s="38" t="e">
        <f>AVERAGEIFS('Cobalt Prices'!$G$10:$G$4229,'Cobalt Prices'!$E$10:$E$4229,AXH$4)</f>
        <v>#DIV/0!</v>
      </c>
      <c r="AXI20" s="38" t="e">
        <f>AVERAGEIFS('Cobalt Prices'!$G$10:$G$4229,'Cobalt Prices'!$E$10:$E$4229,AXI$4)</f>
        <v>#DIV/0!</v>
      </c>
      <c r="AXJ20" s="38" t="e">
        <f>AVERAGEIFS('Cobalt Prices'!$G$10:$G$4229,'Cobalt Prices'!$E$10:$E$4229,AXJ$4)</f>
        <v>#DIV/0!</v>
      </c>
      <c r="AXK20" s="38" t="e">
        <f>AVERAGEIFS('Cobalt Prices'!$G$10:$G$4229,'Cobalt Prices'!$E$10:$E$4229,AXK$4)</f>
        <v>#DIV/0!</v>
      </c>
      <c r="AXL20" s="38" t="e">
        <f>AVERAGEIFS('Cobalt Prices'!$G$10:$G$4229,'Cobalt Prices'!$E$10:$E$4229,AXL$4)</f>
        <v>#DIV/0!</v>
      </c>
      <c r="AXM20" s="38" t="e">
        <f>AVERAGEIFS('Cobalt Prices'!$G$10:$G$4229,'Cobalt Prices'!$E$10:$E$4229,AXM$4)</f>
        <v>#DIV/0!</v>
      </c>
      <c r="AXN20" s="38" t="e">
        <f>AVERAGEIFS('Cobalt Prices'!$G$10:$G$4229,'Cobalt Prices'!$E$10:$E$4229,AXN$4)</f>
        <v>#DIV/0!</v>
      </c>
      <c r="AXO20" s="38" t="e">
        <f>AVERAGEIFS('Cobalt Prices'!$G$10:$G$4229,'Cobalt Prices'!$E$10:$E$4229,AXO$4)</f>
        <v>#DIV/0!</v>
      </c>
      <c r="AXP20" s="38" t="e">
        <f>AVERAGEIFS('Cobalt Prices'!$G$10:$G$4229,'Cobalt Prices'!$E$10:$E$4229,AXP$4)</f>
        <v>#DIV/0!</v>
      </c>
      <c r="AXQ20" s="38" t="e">
        <f>AVERAGEIFS('Cobalt Prices'!$G$10:$G$4229,'Cobalt Prices'!$E$10:$E$4229,AXQ$4)</f>
        <v>#DIV/0!</v>
      </c>
      <c r="AXR20" s="38" t="e">
        <f>AVERAGEIFS('Cobalt Prices'!$G$10:$G$4229,'Cobalt Prices'!$E$10:$E$4229,AXR$4)</f>
        <v>#DIV/0!</v>
      </c>
      <c r="AXS20" s="38" t="e">
        <f>AVERAGEIFS('Cobalt Prices'!$G$10:$G$4229,'Cobalt Prices'!$E$10:$E$4229,AXS$4)</f>
        <v>#DIV/0!</v>
      </c>
      <c r="AXT20" s="38" t="e">
        <f>AVERAGEIFS('Cobalt Prices'!$G$10:$G$4229,'Cobalt Prices'!$E$10:$E$4229,AXT$4)</f>
        <v>#DIV/0!</v>
      </c>
      <c r="AXU20" s="38" t="e">
        <f>AVERAGEIFS('Cobalt Prices'!$G$10:$G$4229,'Cobalt Prices'!$E$10:$E$4229,AXU$4)</f>
        <v>#DIV/0!</v>
      </c>
      <c r="AXV20" s="38" t="e">
        <f>AVERAGEIFS('Cobalt Prices'!$G$10:$G$4229,'Cobalt Prices'!$E$10:$E$4229,AXV$4)</f>
        <v>#DIV/0!</v>
      </c>
      <c r="AXW20" s="38" t="e">
        <f>AVERAGEIFS('Cobalt Prices'!$G$10:$G$4229,'Cobalt Prices'!$E$10:$E$4229,AXW$4)</f>
        <v>#DIV/0!</v>
      </c>
      <c r="AXX20" s="38" t="e">
        <f>AVERAGEIFS('Cobalt Prices'!$G$10:$G$4229,'Cobalt Prices'!$E$10:$E$4229,AXX$4)</f>
        <v>#DIV/0!</v>
      </c>
      <c r="AXY20" s="38" t="e">
        <f>AVERAGEIFS('Cobalt Prices'!$G$10:$G$4229,'Cobalt Prices'!$E$10:$E$4229,AXY$4)</f>
        <v>#DIV/0!</v>
      </c>
      <c r="AXZ20" s="38" t="e">
        <f>AVERAGEIFS('Cobalt Prices'!$G$10:$G$4229,'Cobalt Prices'!$E$10:$E$4229,AXZ$4)</f>
        <v>#DIV/0!</v>
      </c>
      <c r="AYA20" s="38" t="e">
        <f>AVERAGEIFS('Cobalt Prices'!$G$10:$G$4229,'Cobalt Prices'!$E$10:$E$4229,AYA$4)</f>
        <v>#DIV/0!</v>
      </c>
      <c r="AYB20" s="38" t="e">
        <f>AVERAGEIFS('Cobalt Prices'!$G$10:$G$4229,'Cobalt Prices'!$E$10:$E$4229,AYB$4)</f>
        <v>#DIV/0!</v>
      </c>
      <c r="AYC20" s="38" t="e">
        <f>AVERAGEIFS('Cobalt Prices'!$G$10:$G$4229,'Cobalt Prices'!$E$10:$E$4229,AYC$4)</f>
        <v>#DIV/0!</v>
      </c>
      <c r="AYD20" s="38" t="e">
        <f>AVERAGEIFS('Cobalt Prices'!$G$10:$G$4229,'Cobalt Prices'!$E$10:$E$4229,AYD$4)</f>
        <v>#DIV/0!</v>
      </c>
      <c r="AYE20" s="38" t="e">
        <f>AVERAGEIFS('Cobalt Prices'!$G$10:$G$4229,'Cobalt Prices'!$E$10:$E$4229,AYE$4)</f>
        <v>#DIV/0!</v>
      </c>
      <c r="AYF20" s="38" t="e">
        <f>AVERAGEIFS('Cobalt Prices'!$G$10:$G$4229,'Cobalt Prices'!$E$10:$E$4229,AYF$4)</f>
        <v>#DIV/0!</v>
      </c>
      <c r="AYG20" s="38" t="e">
        <f>AVERAGEIFS('Cobalt Prices'!$G$10:$G$4229,'Cobalt Prices'!$E$10:$E$4229,AYG$4)</f>
        <v>#DIV/0!</v>
      </c>
      <c r="AYH20" s="38" t="e">
        <f>AVERAGEIFS('Cobalt Prices'!$G$10:$G$4229,'Cobalt Prices'!$E$10:$E$4229,AYH$4)</f>
        <v>#DIV/0!</v>
      </c>
      <c r="AYI20" s="38" t="e">
        <f>AVERAGEIFS('Cobalt Prices'!$G$10:$G$4229,'Cobalt Prices'!$E$10:$E$4229,AYI$4)</f>
        <v>#DIV/0!</v>
      </c>
      <c r="AYJ20" s="38" t="e">
        <f>AVERAGEIFS('Cobalt Prices'!$G$10:$G$4229,'Cobalt Prices'!$E$10:$E$4229,AYJ$4)</f>
        <v>#DIV/0!</v>
      </c>
      <c r="AYK20" s="38" t="e">
        <f>AVERAGEIFS('Cobalt Prices'!$G$10:$G$4229,'Cobalt Prices'!$E$10:$E$4229,AYK$4)</f>
        <v>#DIV/0!</v>
      </c>
      <c r="AYL20" s="38" t="e">
        <f>AVERAGEIFS('Cobalt Prices'!$G$10:$G$4229,'Cobalt Prices'!$E$10:$E$4229,AYL$4)</f>
        <v>#DIV/0!</v>
      </c>
      <c r="AYM20" s="38" t="e">
        <f>AVERAGEIFS('Cobalt Prices'!$G$10:$G$4229,'Cobalt Prices'!$E$10:$E$4229,AYM$4)</f>
        <v>#DIV/0!</v>
      </c>
      <c r="AYN20" s="38" t="e">
        <f>AVERAGEIFS('Cobalt Prices'!$G$10:$G$4229,'Cobalt Prices'!$E$10:$E$4229,AYN$4)</f>
        <v>#DIV/0!</v>
      </c>
      <c r="AYO20" s="38" t="e">
        <f>AVERAGEIFS('Cobalt Prices'!$G$10:$G$4229,'Cobalt Prices'!$E$10:$E$4229,AYO$4)</f>
        <v>#DIV/0!</v>
      </c>
      <c r="AYP20" s="38" t="e">
        <f>AVERAGEIFS('Cobalt Prices'!$G$10:$G$4229,'Cobalt Prices'!$E$10:$E$4229,AYP$4)</f>
        <v>#DIV/0!</v>
      </c>
      <c r="AYQ20" s="38" t="e">
        <f>AVERAGEIFS('Cobalt Prices'!$G$10:$G$4229,'Cobalt Prices'!$E$10:$E$4229,AYQ$4)</f>
        <v>#DIV/0!</v>
      </c>
      <c r="AYR20" s="38" t="e">
        <f>AVERAGEIFS('Cobalt Prices'!$G$10:$G$4229,'Cobalt Prices'!$E$10:$E$4229,AYR$4)</f>
        <v>#DIV/0!</v>
      </c>
      <c r="AYS20" s="38" t="e">
        <f>AVERAGEIFS('Cobalt Prices'!$G$10:$G$4229,'Cobalt Prices'!$E$10:$E$4229,AYS$4)</f>
        <v>#DIV/0!</v>
      </c>
      <c r="AYT20" s="38" t="e">
        <f>AVERAGEIFS('Cobalt Prices'!$G$10:$G$4229,'Cobalt Prices'!$E$10:$E$4229,AYT$4)</f>
        <v>#DIV/0!</v>
      </c>
      <c r="AYU20" s="38" t="e">
        <f>AVERAGEIFS('Cobalt Prices'!$G$10:$G$4229,'Cobalt Prices'!$E$10:$E$4229,AYU$4)</f>
        <v>#DIV/0!</v>
      </c>
      <c r="AYV20" s="38" t="e">
        <f>AVERAGEIFS('Cobalt Prices'!$G$10:$G$4229,'Cobalt Prices'!$E$10:$E$4229,AYV$4)</f>
        <v>#DIV/0!</v>
      </c>
      <c r="AYW20" s="38" t="e">
        <f>AVERAGEIFS('Cobalt Prices'!$G$10:$G$4229,'Cobalt Prices'!$E$10:$E$4229,AYW$4)</f>
        <v>#DIV/0!</v>
      </c>
      <c r="AYX20" s="38" t="e">
        <f>AVERAGEIFS('Cobalt Prices'!$G$10:$G$4229,'Cobalt Prices'!$E$10:$E$4229,AYX$4)</f>
        <v>#DIV/0!</v>
      </c>
      <c r="AYY20" s="38" t="e">
        <f>AVERAGEIFS('Cobalt Prices'!$G$10:$G$4229,'Cobalt Prices'!$E$10:$E$4229,AYY$4)</f>
        <v>#DIV/0!</v>
      </c>
      <c r="AYZ20" s="38" t="e">
        <f>AVERAGEIFS('Cobalt Prices'!$G$10:$G$4229,'Cobalt Prices'!$E$10:$E$4229,AYZ$4)</f>
        <v>#DIV/0!</v>
      </c>
      <c r="AZA20" s="38" t="e">
        <f>AVERAGEIFS('Cobalt Prices'!$G$10:$G$4229,'Cobalt Prices'!$E$10:$E$4229,AZA$4)</f>
        <v>#DIV/0!</v>
      </c>
      <c r="AZB20" s="38" t="e">
        <f>AVERAGEIFS('Cobalt Prices'!$G$10:$G$4229,'Cobalt Prices'!$E$10:$E$4229,AZB$4)</f>
        <v>#DIV/0!</v>
      </c>
      <c r="AZC20" s="38" t="e">
        <f>AVERAGEIFS('Cobalt Prices'!$G$10:$G$4229,'Cobalt Prices'!$E$10:$E$4229,AZC$4)</f>
        <v>#DIV/0!</v>
      </c>
      <c r="AZD20" s="38" t="e">
        <f>AVERAGEIFS('Cobalt Prices'!$G$10:$G$4229,'Cobalt Prices'!$E$10:$E$4229,AZD$4)</f>
        <v>#DIV/0!</v>
      </c>
      <c r="AZE20" s="38" t="e">
        <f>AVERAGEIFS('Cobalt Prices'!$G$10:$G$4229,'Cobalt Prices'!$E$10:$E$4229,AZE$4)</f>
        <v>#DIV/0!</v>
      </c>
      <c r="AZF20" s="38" t="e">
        <f>AVERAGEIFS('Cobalt Prices'!$G$10:$G$4229,'Cobalt Prices'!$E$10:$E$4229,AZF$4)</f>
        <v>#DIV/0!</v>
      </c>
      <c r="AZG20" s="38" t="e">
        <f>AVERAGEIFS('Cobalt Prices'!$G$10:$G$4229,'Cobalt Prices'!$E$10:$E$4229,AZG$4)</f>
        <v>#DIV/0!</v>
      </c>
      <c r="AZH20" s="38" t="e">
        <f>AVERAGEIFS('Cobalt Prices'!$G$10:$G$4229,'Cobalt Prices'!$E$10:$E$4229,AZH$4)</f>
        <v>#DIV/0!</v>
      </c>
      <c r="AZI20" s="38" t="e">
        <f>AVERAGEIFS('Cobalt Prices'!$G$10:$G$4229,'Cobalt Prices'!$E$10:$E$4229,AZI$4)</f>
        <v>#DIV/0!</v>
      </c>
      <c r="AZJ20" s="38" t="e">
        <f>AVERAGEIFS('Cobalt Prices'!$G$10:$G$4229,'Cobalt Prices'!$E$10:$E$4229,AZJ$4)</f>
        <v>#DIV/0!</v>
      </c>
      <c r="AZK20" s="38" t="e">
        <f>AVERAGEIFS('Cobalt Prices'!$G$10:$G$4229,'Cobalt Prices'!$E$10:$E$4229,AZK$4)</f>
        <v>#DIV/0!</v>
      </c>
      <c r="AZL20" s="38" t="e">
        <f>AVERAGEIFS('Cobalt Prices'!$G$10:$G$4229,'Cobalt Prices'!$E$10:$E$4229,AZL$4)</f>
        <v>#DIV/0!</v>
      </c>
      <c r="AZM20" s="38" t="e">
        <f>AVERAGEIFS('Cobalt Prices'!$G$10:$G$4229,'Cobalt Prices'!$E$10:$E$4229,AZM$4)</f>
        <v>#DIV/0!</v>
      </c>
      <c r="AZN20" s="38" t="e">
        <f>AVERAGEIFS('Cobalt Prices'!$G$10:$G$4229,'Cobalt Prices'!$E$10:$E$4229,AZN$4)</f>
        <v>#DIV/0!</v>
      </c>
      <c r="AZO20" s="38" t="e">
        <f>AVERAGEIFS('Cobalt Prices'!$G$10:$G$4229,'Cobalt Prices'!$E$10:$E$4229,AZO$4)</f>
        <v>#DIV/0!</v>
      </c>
      <c r="AZP20" s="38" t="e">
        <f>AVERAGEIFS('Cobalt Prices'!$G$10:$G$4229,'Cobalt Prices'!$E$10:$E$4229,AZP$4)</f>
        <v>#DIV/0!</v>
      </c>
      <c r="AZQ20" s="38" t="e">
        <f>AVERAGEIFS('Cobalt Prices'!$G$10:$G$4229,'Cobalt Prices'!$E$10:$E$4229,AZQ$4)</f>
        <v>#DIV/0!</v>
      </c>
      <c r="AZR20" s="38" t="e">
        <f>AVERAGEIFS('Cobalt Prices'!$G$10:$G$4229,'Cobalt Prices'!$E$10:$E$4229,AZR$4)</f>
        <v>#DIV/0!</v>
      </c>
      <c r="AZS20" s="38" t="e">
        <f>AVERAGEIFS('Cobalt Prices'!$G$10:$G$4229,'Cobalt Prices'!$E$10:$E$4229,AZS$4)</f>
        <v>#DIV/0!</v>
      </c>
      <c r="AZT20" s="38" t="e">
        <f>AVERAGEIFS('Cobalt Prices'!$G$10:$G$4229,'Cobalt Prices'!$E$10:$E$4229,AZT$4)</f>
        <v>#DIV/0!</v>
      </c>
      <c r="AZU20" s="38" t="e">
        <f>AVERAGEIFS('Cobalt Prices'!$G$10:$G$4229,'Cobalt Prices'!$E$10:$E$4229,AZU$4)</f>
        <v>#DIV/0!</v>
      </c>
      <c r="AZV20" s="38" t="e">
        <f>AVERAGEIFS('Cobalt Prices'!$G$10:$G$4229,'Cobalt Prices'!$E$10:$E$4229,AZV$4)</f>
        <v>#DIV/0!</v>
      </c>
      <c r="AZW20" s="38" t="e">
        <f>AVERAGEIFS('Cobalt Prices'!$G$10:$G$4229,'Cobalt Prices'!$E$10:$E$4229,AZW$4)</f>
        <v>#DIV/0!</v>
      </c>
      <c r="AZX20" s="38" t="e">
        <f>AVERAGEIFS('Cobalt Prices'!$G$10:$G$4229,'Cobalt Prices'!$E$10:$E$4229,AZX$4)</f>
        <v>#DIV/0!</v>
      </c>
      <c r="AZY20" s="38" t="e">
        <f>AVERAGEIFS('Cobalt Prices'!$G$10:$G$4229,'Cobalt Prices'!$E$10:$E$4229,AZY$4)</f>
        <v>#DIV/0!</v>
      </c>
      <c r="AZZ20" s="38" t="e">
        <f>AVERAGEIFS('Cobalt Prices'!$G$10:$G$4229,'Cobalt Prices'!$E$10:$E$4229,AZZ$4)</f>
        <v>#DIV/0!</v>
      </c>
      <c r="BAA20" s="38" t="e">
        <f>AVERAGEIFS('Cobalt Prices'!$G$10:$G$4229,'Cobalt Prices'!$E$10:$E$4229,BAA$4)</f>
        <v>#DIV/0!</v>
      </c>
      <c r="BAB20" s="38" t="e">
        <f>AVERAGEIFS('Cobalt Prices'!$G$10:$G$4229,'Cobalt Prices'!$E$10:$E$4229,BAB$4)</f>
        <v>#DIV/0!</v>
      </c>
      <c r="BAC20" s="38" t="e">
        <f>AVERAGEIFS('Cobalt Prices'!$G$10:$G$4229,'Cobalt Prices'!$E$10:$E$4229,BAC$4)</f>
        <v>#DIV/0!</v>
      </c>
      <c r="BAD20" s="38" t="e">
        <f>AVERAGEIFS('Cobalt Prices'!$G$10:$G$4229,'Cobalt Prices'!$E$10:$E$4229,BAD$4)</f>
        <v>#DIV/0!</v>
      </c>
      <c r="BAE20" s="38" t="e">
        <f>AVERAGEIFS('Cobalt Prices'!$G$10:$G$4229,'Cobalt Prices'!$E$10:$E$4229,BAE$4)</f>
        <v>#DIV/0!</v>
      </c>
      <c r="BAF20" s="38" t="e">
        <f>AVERAGEIFS('Cobalt Prices'!$G$10:$G$4229,'Cobalt Prices'!$E$10:$E$4229,BAF$4)</f>
        <v>#DIV/0!</v>
      </c>
      <c r="BAG20" s="38" t="e">
        <f>AVERAGEIFS('Cobalt Prices'!$G$10:$G$4229,'Cobalt Prices'!$E$10:$E$4229,BAG$4)</f>
        <v>#DIV/0!</v>
      </c>
      <c r="BAH20" s="38" t="e">
        <f>AVERAGEIFS('Cobalt Prices'!$G$10:$G$4229,'Cobalt Prices'!$E$10:$E$4229,BAH$4)</f>
        <v>#DIV/0!</v>
      </c>
      <c r="BAI20" s="38" t="e">
        <f>AVERAGEIFS('Cobalt Prices'!$G$10:$G$4229,'Cobalt Prices'!$E$10:$E$4229,BAI$4)</f>
        <v>#DIV/0!</v>
      </c>
      <c r="BAJ20" s="38" t="e">
        <f>AVERAGEIFS('Cobalt Prices'!$G$10:$G$4229,'Cobalt Prices'!$E$10:$E$4229,BAJ$4)</f>
        <v>#DIV/0!</v>
      </c>
      <c r="BAK20" s="38" t="e">
        <f>AVERAGEIFS('Cobalt Prices'!$G$10:$G$4229,'Cobalt Prices'!$E$10:$E$4229,BAK$4)</f>
        <v>#DIV/0!</v>
      </c>
      <c r="BAL20" s="38" t="e">
        <f>AVERAGEIFS('Cobalt Prices'!$G$10:$G$4229,'Cobalt Prices'!$E$10:$E$4229,BAL$4)</f>
        <v>#DIV/0!</v>
      </c>
      <c r="BAM20" s="38" t="e">
        <f>AVERAGEIFS('Cobalt Prices'!$G$10:$G$4229,'Cobalt Prices'!$E$10:$E$4229,BAM$4)</f>
        <v>#DIV/0!</v>
      </c>
      <c r="BAN20" s="38" t="e">
        <f>AVERAGEIFS('Cobalt Prices'!$G$10:$G$4229,'Cobalt Prices'!$E$10:$E$4229,BAN$4)</f>
        <v>#DIV/0!</v>
      </c>
      <c r="BAO20" s="38" t="e">
        <f>AVERAGEIFS('Cobalt Prices'!$G$10:$G$4229,'Cobalt Prices'!$E$10:$E$4229,BAO$4)</f>
        <v>#DIV/0!</v>
      </c>
      <c r="BAP20" s="38" t="e">
        <f>AVERAGEIFS('Cobalt Prices'!$G$10:$G$4229,'Cobalt Prices'!$E$10:$E$4229,BAP$4)</f>
        <v>#DIV/0!</v>
      </c>
      <c r="BAQ20" s="38" t="e">
        <f>AVERAGEIFS('Cobalt Prices'!$G$10:$G$4229,'Cobalt Prices'!$E$10:$E$4229,BAQ$4)</f>
        <v>#DIV/0!</v>
      </c>
      <c r="BAR20" s="38" t="e">
        <f>AVERAGEIFS('Cobalt Prices'!$G$10:$G$4229,'Cobalt Prices'!$E$10:$E$4229,BAR$4)</f>
        <v>#DIV/0!</v>
      </c>
      <c r="BAS20" s="38" t="e">
        <f>AVERAGEIFS('Cobalt Prices'!$G$10:$G$4229,'Cobalt Prices'!$E$10:$E$4229,BAS$4)</f>
        <v>#DIV/0!</v>
      </c>
      <c r="BAT20" s="38" t="e">
        <f>AVERAGEIFS('Cobalt Prices'!$G$10:$G$4229,'Cobalt Prices'!$E$10:$E$4229,BAT$4)</f>
        <v>#DIV/0!</v>
      </c>
      <c r="BAU20" s="38" t="e">
        <f>AVERAGEIFS('Cobalt Prices'!$G$10:$G$4229,'Cobalt Prices'!$E$10:$E$4229,BAU$4)</f>
        <v>#DIV/0!</v>
      </c>
      <c r="BAV20" s="38" t="e">
        <f>AVERAGEIFS('Cobalt Prices'!$G$10:$G$4229,'Cobalt Prices'!$E$10:$E$4229,BAV$4)</f>
        <v>#DIV/0!</v>
      </c>
      <c r="BAW20" s="38" t="e">
        <f>AVERAGEIFS('Cobalt Prices'!$G$10:$G$4229,'Cobalt Prices'!$E$10:$E$4229,BAW$4)</f>
        <v>#DIV/0!</v>
      </c>
      <c r="BAX20" s="38" t="e">
        <f>AVERAGEIFS('Cobalt Prices'!$G$10:$G$4229,'Cobalt Prices'!$E$10:$E$4229,BAX$4)</f>
        <v>#DIV/0!</v>
      </c>
      <c r="BAY20" s="38" t="e">
        <f>AVERAGEIFS('Cobalt Prices'!$G$10:$G$4229,'Cobalt Prices'!$E$10:$E$4229,BAY$4)</f>
        <v>#DIV/0!</v>
      </c>
      <c r="BAZ20" s="38" t="e">
        <f>AVERAGEIFS('Cobalt Prices'!$G$10:$G$4229,'Cobalt Prices'!$E$10:$E$4229,BAZ$4)</f>
        <v>#DIV/0!</v>
      </c>
      <c r="BBA20" s="38" t="e">
        <f>AVERAGEIFS('Cobalt Prices'!$G$10:$G$4229,'Cobalt Prices'!$E$10:$E$4229,BBA$4)</f>
        <v>#DIV/0!</v>
      </c>
      <c r="BBB20" s="38" t="e">
        <f>AVERAGEIFS('Cobalt Prices'!$G$10:$G$4229,'Cobalt Prices'!$E$10:$E$4229,BBB$4)</f>
        <v>#DIV/0!</v>
      </c>
      <c r="BBC20" s="38" t="e">
        <f>AVERAGEIFS('Cobalt Prices'!$G$10:$G$4229,'Cobalt Prices'!$E$10:$E$4229,BBC$4)</f>
        <v>#DIV/0!</v>
      </c>
      <c r="BBD20" s="38" t="e">
        <f>AVERAGEIFS('Cobalt Prices'!$G$10:$G$4229,'Cobalt Prices'!$E$10:$E$4229,BBD$4)</f>
        <v>#DIV/0!</v>
      </c>
      <c r="BBE20" s="38" t="e">
        <f>AVERAGEIFS('Cobalt Prices'!$G$10:$G$4229,'Cobalt Prices'!$E$10:$E$4229,BBE$4)</f>
        <v>#DIV/0!</v>
      </c>
      <c r="BBF20" s="38" t="e">
        <f>AVERAGEIFS('Cobalt Prices'!$G$10:$G$4229,'Cobalt Prices'!$E$10:$E$4229,BBF$4)</f>
        <v>#DIV/0!</v>
      </c>
      <c r="BBG20" s="38" t="e">
        <f>AVERAGEIFS('Cobalt Prices'!$G$10:$G$4229,'Cobalt Prices'!$E$10:$E$4229,BBG$4)</f>
        <v>#DIV/0!</v>
      </c>
      <c r="BBH20" s="38" t="e">
        <f>AVERAGEIFS('Cobalt Prices'!$G$10:$G$4229,'Cobalt Prices'!$E$10:$E$4229,BBH$4)</f>
        <v>#DIV/0!</v>
      </c>
      <c r="BBI20" s="38" t="e">
        <f>AVERAGEIFS('Cobalt Prices'!$G$10:$G$4229,'Cobalt Prices'!$E$10:$E$4229,BBI$4)</f>
        <v>#DIV/0!</v>
      </c>
      <c r="BBJ20" s="38" t="e">
        <f>AVERAGEIFS('Cobalt Prices'!$G$10:$G$4229,'Cobalt Prices'!$E$10:$E$4229,BBJ$4)</f>
        <v>#DIV/0!</v>
      </c>
      <c r="BBK20" s="38" t="e">
        <f>AVERAGEIFS('Cobalt Prices'!$G$10:$G$4229,'Cobalt Prices'!$E$10:$E$4229,BBK$4)</f>
        <v>#DIV/0!</v>
      </c>
      <c r="BBL20" s="38" t="e">
        <f>AVERAGEIFS('Cobalt Prices'!$G$10:$G$4229,'Cobalt Prices'!$E$10:$E$4229,BBL$4)</f>
        <v>#DIV/0!</v>
      </c>
      <c r="BBM20" s="38" t="e">
        <f>AVERAGEIFS('Cobalt Prices'!$G$10:$G$4229,'Cobalt Prices'!$E$10:$E$4229,BBM$4)</f>
        <v>#DIV/0!</v>
      </c>
      <c r="BBN20" s="38" t="e">
        <f>AVERAGEIFS('Cobalt Prices'!$G$10:$G$4229,'Cobalt Prices'!$E$10:$E$4229,BBN$4)</f>
        <v>#DIV/0!</v>
      </c>
      <c r="BBO20" s="38" t="e">
        <f>AVERAGEIFS('Cobalt Prices'!$G$10:$G$4229,'Cobalt Prices'!$E$10:$E$4229,BBO$4)</f>
        <v>#DIV/0!</v>
      </c>
      <c r="BBP20" s="38" t="e">
        <f>AVERAGEIFS('Cobalt Prices'!$G$10:$G$4229,'Cobalt Prices'!$E$10:$E$4229,BBP$4)</f>
        <v>#DIV/0!</v>
      </c>
      <c r="BBQ20" s="38" t="e">
        <f>AVERAGEIFS('Cobalt Prices'!$G$10:$G$4229,'Cobalt Prices'!$E$10:$E$4229,BBQ$4)</f>
        <v>#DIV/0!</v>
      </c>
      <c r="BBR20" s="38" t="e">
        <f>AVERAGEIFS('Cobalt Prices'!$G$10:$G$4229,'Cobalt Prices'!$E$10:$E$4229,BBR$4)</f>
        <v>#DIV/0!</v>
      </c>
      <c r="BBS20" s="38" t="e">
        <f>AVERAGEIFS('Cobalt Prices'!$G$10:$G$4229,'Cobalt Prices'!$E$10:$E$4229,BBS$4)</f>
        <v>#DIV/0!</v>
      </c>
      <c r="BBT20" s="38" t="e">
        <f>AVERAGEIFS('Cobalt Prices'!$G$10:$G$4229,'Cobalt Prices'!$E$10:$E$4229,BBT$4)</f>
        <v>#DIV/0!</v>
      </c>
      <c r="BBU20" s="38" t="e">
        <f>AVERAGEIFS('Cobalt Prices'!$G$10:$G$4229,'Cobalt Prices'!$E$10:$E$4229,BBU$4)</f>
        <v>#DIV/0!</v>
      </c>
      <c r="BBV20" s="38" t="e">
        <f>AVERAGEIFS('Cobalt Prices'!$G$10:$G$4229,'Cobalt Prices'!$E$10:$E$4229,BBV$4)</f>
        <v>#DIV/0!</v>
      </c>
      <c r="BBW20" s="38" t="e">
        <f>AVERAGEIFS('Cobalt Prices'!$G$10:$G$4229,'Cobalt Prices'!$E$10:$E$4229,BBW$4)</f>
        <v>#DIV/0!</v>
      </c>
      <c r="BBX20" s="38" t="e">
        <f>AVERAGEIFS('Cobalt Prices'!$G$10:$G$4229,'Cobalt Prices'!$E$10:$E$4229,BBX$4)</f>
        <v>#DIV/0!</v>
      </c>
      <c r="BBY20" s="38" t="e">
        <f>AVERAGEIFS('Cobalt Prices'!$G$10:$G$4229,'Cobalt Prices'!$E$10:$E$4229,BBY$4)</f>
        <v>#DIV/0!</v>
      </c>
      <c r="BBZ20" s="38" t="e">
        <f>AVERAGEIFS('Cobalt Prices'!$G$10:$G$4229,'Cobalt Prices'!$E$10:$E$4229,BBZ$4)</f>
        <v>#DIV/0!</v>
      </c>
      <c r="BCA20" s="38" t="e">
        <f>AVERAGEIFS('Cobalt Prices'!$G$10:$G$4229,'Cobalt Prices'!$E$10:$E$4229,BCA$4)</f>
        <v>#DIV/0!</v>
      </c>
      <c r="BCB20" s="38" t="e">
        <f>AVERAGEIFS('Cobalt Prices'!$G$10:$G$4229,'Cobalt Prices'!$E$10:$E$4229,BCB$4)</f>
        <v>#DIV/0!</v>
      </c>
      <c r="BCC20" s="38" t="e">
        <f>AVERAGEIFS('Cobalt Prices'!$G$10:$G$4229,'Cobalt Prices'!$E$10:$E$4229,BCC$4)</f>
        <v>#DIV/0!</v>
      </c>
      <c r="BCD20" s="38" t="e">
        <f>AVERAGEIFS('Cobalt Prices'!$G$10:$G$4229,'Cobalt Prices'!$E$10:$E$4229,BCD$4)</f>
        <v>#DIV/0!</v>
      </c>
      <c r="BCE20" s="38" t="e">
        <f>AVERAGEIFS('Cobalt Prices'!$G$10:$G$4229,'Cobalt Prices'!$E$10:$E$4229,BCE$4)</f>
        <v>#DIV/0!</v>
      </c>
      <c r="BCF20" s="38" t="e">
        <f>AVERAGEIFS('Cobalt Prices'!$G$10:$G$4229,'Cobalt Prices'!$E$10:$E$4229,BCF$4)</f>
        <v>#DIV/0!</v>
      </c>
      <c r="BCG20" s="38" t="e">
        <f>AVERAGEIFS('Cobalt Prices'!$G$10:$G$4229,'Cobalt Prices'!$E$10:$E$4229,BCG$4)</f>
        <v>#DIV/0!</v>
      </c>
      <c r="BCH20" s="38" t="e">
        <f>AVERAGEIFS('Cobalt Prices'!$G$10:$G$4229,'Cobalt Prices'!$E$10:$E$4229,BCH$4)</f>
        <v>#DIV/0!</v>
      </c>
      <c r="BCI20" s="38" t="e">
        <f>AVERAGEIFS('Cobalt Prices'!$G$10:$G$4229,'Cobalt Prices'!$E$10:$E$4229,BCI$4)</f>
        <v>#DIV/0!</v>
      </c>
      <c r="BCJ20" s="38" t="e">
        <f>AVERAGEIFS('Cobalt Prices'!$G$10:$G$4229,'Cobalt Prices'!$E$10:$E$4229,BCJ$4)</f>
        <v>#DIV/0!</v>
      </c>
      <c r="BCK20" s="38" t="e">
        <f>AVERAGEIFS('Cobalt Prices'!$G$10:$G$4229,'Cobalt Prices'!$E$10:$E$4229,BCK$4)</f>
        <v>#DIV/0!</v>
      </c>
      <c r="BCL20" s="38" t="e">
        <f>AVERAGEIFS('Cobalt Prices'!$G$10:$G$4229,'Cobalt Prices'!$E$10:$E$4229,BCL$4)</f>
        <v>#DIV/0!</v>
      </c>
      <c r="BCM20" s="38" t="e">
        <f>AVERAGEIFS('Cobalt Prices'!$G$10:$G$4229,'Cobalt Prices'!$E$10:$E$4229,BCM$4)</f>
        <v>#DIV/0!</v>
      </c>
      <c r="BCN20" s="38" t="e">
        <f>AVERAGEIFS('Cobalt Prices'!$G$10:$G$4229,'Cobalt Prices'!$E$10:$E$4229,BCN$4)</f>
        <v>#DIV/0!</v>
      </c>
      <c r="BCO20" s="38" t="e">
        <f>AVERAGEIFS('Cobalt Prices'!$G$10:$G$4229,'Cobalt Prices'!$E$10:$E$4229,BCO$4)</f>
        <v>#DIV/0!</v>
      </c>
      <c r="BCP20" s="38" t="e">
        <f>AVERAGEIFS('Cobalt Prices'!$G$10:$G$4229,'Cobalt Prices'!$E$10:$E$4229,BCP$4)</f>
        <v>#DIV/0!</v>
      </c>
      <c r="BCQ20" s="38" t="e">
        <f>AVERAGEIFS('Cobalt Prices'!$G$10:$G$4229,'Cobalt Prices'!$E$10:$E$4229,BCQ$4)</f>
        <v>#DIV/0!</v>
      </c>
      <c r="BCR20" s="38" t="e">
        <f>AVERAGEIFS('Cobalt Prices'!$G$10:$G$4229,'Cobalt Prices'!$E$10:$E$4229,BCR$4)</f>
        <v>#DIV/0!</v>
      </c>
      <c r="BCS20" s="38" t="e">
        <f>AVERAGEIFS('Cobalt Prices'!$G$10:$G$4229,'Cobalt Prices'!$E$10:$E$4229,BCS$4)</f>
        <v>#DIV/0!</v>
      </c>
      <c r="BCT20" s="38" t="e">
        <f>AVERAGEIFS('Cobalt Prices'!$G$10:$G$4229,'Cobalt Prices'!$E$10:$E$4229,BCT$4)</f>
        <v>#DIV/0!</v>
      </c>
      <c r="BCU20" s="38" t="e">
        <f>AVERAGEIFS('Cobalt Prices'!$G$10:$G$4229,'Cobalt Prices'!$E$10:$E$4229,BCU$4)</f>
        <v>#DIV/0!</v>
      </c>
      <c r="BCV20" s="38" t="e">
        <f>AVERAGEIFS('Cobalt Prices'!$G$10:$G$4229,'Cobalt Prices'!$E$10:$E$4229,BCV$4)</f>
        <v>#DIV/0!</v>
      </c>
      <c r="BCW20" s="38" t="e">
        <f>AVERAGEIFS('Cobalt Prices'!$G$10:$G$4229,'Cobalt Prices'!$E$10:$E$4229,BCW$4)</f>
        <v>#DIV/0!</v>
      </c>
      <c r="BCX20" s="38" t="e">
        <f>AVERAGEIFS('Cobalt Prices'!$G$10:$G$4229,'Cobalt Prices'!$E$10:$E$4229,BCX$4)</f>
        <v>#DIV/0!</v>
      </c>
      <c r="BCY20" s="38" t="e">
        <f>AVERAGEIFS('Cobalt Prices'!$G$10:$G$4229,'Cobalt Prices'!$E$10:$E$4229,BCY$4)</f>
        <v>#DIV/0!</v>
      </c>
      <c r="BCZ20" s="38" t="e">
        <f>AVERAGEIFS('Cobalt Prices'!$G$10:$G$4229,'Cobalt Prices'!$E$10:$E$4229,BCZ$4)</f>
        <v>#DIV/0!</v>
      </c>
      <c r="BDA20" s="38" t="e">
        <f>AVERAGEIFS('Cobalt Prices'!$G$10:$G$4229,'Cobalt Prices'!$E$10:$E$4229,BDA$4)</f>
        <v>#DIV/0!</v>
      </c>
      <c r="BDB20" s="38" t="e">
        <f>AVERAGEIFS('Cobalt Prices'!$G$10:$G$4229,'Cobalt Prices'!$E$10:$E$4229,BDB$4)</f>
        <v>#DIV/0!</v>
      </c>
      <c r="BDC20" s="38" t="e">
        <f>AVERAGEIFS('Cobalt Prices'!$G$10:$G$4229,'Cobalt Prices'!$E$10:$E$4229,BDC$4)</f>
        <v>#DIV/0!</v>
      </c>
      <c r="BDD20" s="38" t="e">
        <f>AVERAGEIFS('Cobalt Prices'!$G$10:$G$4229,'Cobalt Prices'!$E$10:$E$4229,BDD$4)</f>
        <v>#DIV/0!</v>
      </c>
      <c r="BDE20" s="38" t="e">
        <f>AVERAGEIFS('Cobalt Prices'!$G$10:$G$4229,'Cobalt Prices'!$E$10:$E$4229,BDE$4)</f>
        <v>#DIV/0!</v>
      </c>
      <c r="BDF20" s="38" t="e">
        <f>AVERAGEIFS('Cobalt Prices'!$G$10:$G$4229,'Cobalt Prices'!$E$10:$E$4229,BDF$4)</f>
        <v>#DIV/0!</v>
      </c>
      <c r="BDG20" s="38" t="e">
        <f>AVERAGEIFS('Cobalt Prices'!$G$10:$G$4229,'Cobalt Prices'!$E$10:$E$4229,BDG$4)</f>
        <v>#DIV/0!</v>
      </c>
      <c r="BDH20" s="38" t="e">
        <f>AVERAGEIFS('Cobalt Prices'!$G$10:$G$4229,'Cobalt Prices'!$E$10:$E$4229,BDH$4)</f>
        <v>#DIV/0!</v>
      </c>
      <c r="BDI20" s="38" t="e">
        <f>AVERAGEIFS('Cobalt Prices'!$G$10:$G$4229,'Cobalt Prices'!$E$10:$E$4229,BDI$4)</f>
        <v>#DIV/0!</v>
      </c>
      <c r="BDJ20" s="38" t="e">
        <f>AVERAGEIFS('Cobalt Prices'!$G$10:$G$4229,'Cobalt Prices'!$E$10:$E$4229,BDJ$4)</f>
        <v>#DIV/0!</v>
      </c>
      <c r="BDK20" s="38" t="e">
        <f>AVERAGEIFS('Cobalt Prices'!$G$10:$G$4229,'Cobalt Prices'!$E$10:$E$4229,BDK$4)</f>
        <v>#DIV/0!</v>
      </c>
      <c r="BDL20" s="38" t="e">
        <f>AVERAGEIFS('Cobalt Prices'!$G$10:$G$4229,'Cobalt Prices'!$E$10:$E$4229,BDL$4)</f>
        <v>#DIV/0!</v>
      </c>
      <c r="BDM20" s="38" t="e">
        <f>AVERAGEIFS('Cobalt Prices'!$G$10:$G$4229,'Cobalt Prices'!$E$10:$E$4229,BDM$4)</f>
        <v>#DIV/0!</v>
      </c>
      <c r="BDN20" s="38" t="e">
        <f>AVERAGEIFS('Cobalt Prices'!$G$10:$G$4229,'Cobalt Prices'!$E$10:$E$4229,BDN$4)</f>
        <v>#DIV/0!</v>
      </c>
      <c r="BDO20" s="38" t="e">
        <f>AVERAGEIFS('Cobalt Prices'!$G$10:$G$4229,'Cobalt Prices'!$E$10:$E$4229,BDO$4)</f>
        <v>#DIV/0!</v>
      </c>
      <c r="BDP20" s="38" t="e">
        <f>AVERAGEIFS('Cobalt Prices'!$G$10:$G$4229,'Cobalt Prices'!$E$10:$E$4229,BDP$4)</f>
        <v>#DIV/0!</v>
      </c>
      <c r="BDQ20" s="38" t="e">
        <f>AVERAGEIFS('Cobalt Prices'!$G$10:$G$4229,'Cobalt Prices'!$E$10:$E$4229,BDQ$4)</f>
        <v>#DIV/0!</v>
      </c>
      <c r="BDR20" s="38" t="e">
        <f>AVERAGEIFS('Cobalt Prices'!$G$10:$G$4229,'Cobalt Prices'!$E$10:$E$4229,BDR$4)</f>
        <v>#DIV/0!</v>
      </c>
      <c r="BDS20" s="38" t="e">
        <f>AVERAGEIFS('Cobalt Prices'!$G$10:$G$4229,'Cobalt Prices'!$E$10:$E$4229,BDS$4)</f>
        <v>#DIV/0!</v>
      </c>
      <c r="BDT20" s="38" t="e">
        <f>AVERAGEIFS('Cobalt Prices'!$G$10:$G$4229,'Cobalt Prices'!$E$10:$E$4229,BDT$4)</f>
        <v>#DIV/0!</v>
      </c>
      <c r="BDU20" s="38" t="e">
        <f>AVERAGEIFS('Cobalt Prices'!$G$10:$G$4229,'Cobalt Prices'!$E$10:$E$4229,BDU$4)</f>
        <v>#DIV/0!</v>
      </c>
      <c r="BDV20" s="38" t="e">
        <f>AVERAGEIFS('Cobalt Prices'!$G$10:$G$4229,'Cobalt Prices'!$E$10:$E$4229,BDV$4)</f>
        <v>#DIV/0!</v>
      </c>
      <c r="BDW20" s="38" t="e">
        <f>AVERAGEIFS('Cobalt Prices'!$G$10:$G$4229,'Cobalt Prices'!$E$10:$E$4229,BDW$4)</f>
        <v>#DIV/0!</v>
      </c>
      <c r="BDX20" s="38" t="e">
        <f>AVERAGEIFS('Cobalt Prices'!$G$10:$G$4229,'Cobalt Prices'!$E$10:$E$4229,BDX$4)</f>
        <v>#DIV/0!</v>
      </c>
      <c r="BDY20" s="38" t="e">
        <f>AVERAGEIFS('Cobalt Prices'!$G$10:$G$4229,'Cobalt Prices'!$E$10:$E$4229,BDY$4)</f>
        <v>#DIV/0!</v>
      </c>
      <c r="BDZ20" s="38" t="e">
        <f>AVERAGEIFS('Cobalt Prices'!$G$10:$G$4229,'Cobalt Prices'!$E$10:$E$4229,BDZ$4)</f>
        <v>#DIV/0!</v>
      </c>
      <c r="BEA20" s="38" t="e">
        <f>AVERAGEIFS('Cobalt Prices'!$G$10:$G$4229,'Cobalt Prices'!$E$10:$E$4229,BEA$4)</f>
        <v>#DIV/0!</v>
      </c>
      <c r="BEB20" s="38" t="e">
        <f>AVERAGEIFS('Cobalt Prices'!$G$10:$G$4229,'Cobalt Prices'!$E$10:$E$4229,BEB$4)</f>
        <v>#DIV/0!</v>
      </c>
      <c r="BEC20" s="38" t="e">
        <f>AVERAGEIFS('Cobalt Prices'!$G$10:$G$4229,'Cobalt Prices'!$E$10:$E$4229,BEC$4)</f>
        <v>#DIV/0!</v>
      </c>
      <c r="BED20" s="38" t="e">
        <f>AVERAGEIFS('Cobalt Prices'!$G$10:$G$4229,'Cobalt Prices'!$E$10:$E$4229,BED$4)</f>
        <v>#DIV/0!</v>
      </c>
      <c r="BEE20" s="38" t="e">
        <f>AVERAGEIFS('Cobalt Prices'!$G$10:$G$4229,'Cobalt Prices'!$E$10:$E$4229,BEE$4)</f>
        <v>#DIV/0!</v>
      </c>
      <c r="BEF20" s="38" t="e">
        <f>AVERAGEIFS('Cobalt Prices'!$G$10:$G$4229,'Cobalt Prices'!$E$10:$E$4229,BEF$4)</f>
        <v>#DIV/0!</v>
      </c>
      <c r="BEG20" s="38" t="e">
        <f>AVERAGEIFS('Cobalt Prices'!$G$10:$G$4229,'Cobalt Prices'!$E$10:$E$4229,BEG$4)</f>
        <v>#DIV/0!</v>
      </c>
      <c r="BEH20" s="38" t="e">
        <f>AVERAGEIFS('Cobalt Prices'!$G$10:$G$4229,'Cobalt Prices'!$E$10:$E$4229,BEH$4)</f>
        <v>#DIV/0!</v>
      </c>
      <c r="BEI20" s="38" t="e">
        <f>AVERAGEIFS('Cobalt Prices'!$G$10:$G$4229,'Cobalt Prices'!$E$10:$E$4229,BEI$4)</f>
        <v>#DIV/0!</v>
      </c>
      <c r="BEJ20" s="38" t="e">
        <f>AVERAGEIFS('Cobalt Prices'!$G$10:$G$4229,'Cobalt Prices'!$E$10:$E$4229,BEJ$4)</f>
        <v>#DIV/0!</v>
      </c>
      <c r="BEK20" s="38" t="e">
        <f>AVERAGEIFS('Cobalt Prices'!$G$10:$G$4229,'Cobalt Prices'!$E$10:$E$4229,BEK$4)</f>
        <v>#DIV/0!</v>
      </c>
      <c r="BEL20" s="38" t="e">
        <f>AVERAGEIFS('Cobalt Prices'!$G$10:$G$4229,'Cobalt Prices'!$E$10:$E$4229,BEL$4)</f>
        <v>#DIV/0!</v>
      </c>
      <c r="BEM20" s="38" t="e">
        <f>AVERAGEIFS('Cobalt Prices'!$G$10:$G$4229,'Cobalt Prices'!$E$10:$E$4229,BEM$4)</f>
        <v>#DIV/0!</v>
      </c>
      <c r="BEN20" s="38" t="e">
        <f>AVERAGEIFS('Cobalt Prices'!$G$10:$G$4229,'Cobalt Prices'!$E$10:$E$4229,BEN$4)</f>
        <v>#DIV/0!</v>
      </c>
      <c r="BEO20" s="38" t="e">
        <f>AVERAGEIFS('Cobalt Prices'!$G$10:$G$4229,'Cobalt Prices'!$E$10:$E$4229,BEO$4)</f>
        <v>#DIV/0!</v>
      </c>
      <c r="BEP20" s="38" t="e">
        <f>AVERAGEIFS('Cobalt Prices'!$G$10:$G$4229,'Cobalt Prices'!$E$10:$E$4229,BEP$4)</f>
        <v>#DIV/0!</v>
      </c>
      <c r="BEQ20" s="38" t="e">
        <f>AVERAGEIFS('Cobalt Prices'!$G$10:$G$4229,'Cobalt Prices'!$E$10:$E$4229,BEQ$4)</f>
        <v>#DIV/0!</v>
      </c>
      <c r="BER20" s="38" t="e">
        <f>AVERAGEIFS('Cobalt Prices'!$G$10:$G$4229,'Cobalt Prices'!$E$10:$E$4229,BER$4)</f>
        <v>#DIV/0!</v>
      </c>
      <c r="BES20" s="38" t="e">
        <f>AVERAGEIFS('Cobalt Prices'!$G$10:$G$4229,'Cobalt Prices'!$E$10:$E$4229,BES$4)</f>
        <v>#DIV/0!</v>
      </c>
      <c r="BET20" s="38" t="e">
        <f>AVERAGEIFS('Cobalt Prices'!$G$10:$G$4229,'Cobalt Prices'!$E$10:$E$4229,BET$4)</f>
        <v>#DIV/0!</v>
      </c>
      <c r="BEU20" s="38" t="e">
        <f>AVERAGEIFS('Cobalt Prices'!$G$10:$G$4229,'Cobalt Prices'!$E$10:$E$4229,BEU$4)</f>
        <v>#DIV/0!</v>
      </c>
      <c r="BEV20" s="38" t="e">
        <f>AVERAGEIFS('Cobalt Prices'!$G$10:$G$4229,'Cobalt Prices'!$E$10:$E$4229,BEV$4)</f>
        <v>#DIV/0!</v>
      </c>
      <c r="BEW20" s="38" t="e">
        <f>AVERAGEIFS('Cobalt Prices'!$G$10:$G$4229,'Cobalt Prices'!$E$10:$E$4229,BEW$4)</f>
        <v>#DIV/0!</v>
      </c>
      <c r="BEX20" s="38" t="e">
        <f>AVERAGEIFS('Cobalt Prices'!$G$10:$G$4229,'Cobalt Prices'!$E$10:$E$4229,BEX$4)</f>
        <v>#DIV/0!</v>
      </c>
      <c r="BEY20" s="38" t="e">
        <f>AVERAGEIFS('Cobalt Prices'!$G$10:$G$4229,'Cobalt Prices'!$E$10:$E$4229,BEY$4)</f>
        <v>#DIV/0!</v>
      </c>
      <c r="BEZ20" s="38" t="e">
        <f>AVERAGEIFS('Cobalt Prices'!$G$10:$G$4229,'Cobalt Prices'!$E$10:$E$4229,BEZ$4)</f>
        <v>#DIV/0!</v>
      </c>
      <c r="BFA20" s="38" t="e">
        <f>AVERAGEIFS('Cobalt Prices'!$G$10:$G$4229,'Cobalt Prices'!$E$10:$E$4229,BFA$4)</f>
        <v>#DIV/0!</v>
      </c>
      <c r="BFB20" s="38" t="e">
        <f>AVERAGEIFS('Cobalt Prices'!$G$10:$G$4229,'Cobalt Prices'!$E$10:$E$4229,BFB$4)</f>
        <v>#DIV/0!</v>
      </c>
      <c r="BFC20" s="38" t="e">
        <f>AVERAGEIFS('Cobalt Prices'!$G$10:$G$4229,'Cobalt Prices'!$E$10:$E$4229,BFC$4)</f>
        <v>#DIV/0!</v>
      </c>
      <c r="BFD20" s="38" t="e">
        <f>AVERAGEIFS('Cobalt Prices'!$G$10:$G$4229,'Cobalt Prices'!$E$10:$E$4229,BFD$4)</f>
        <v>#DIV/0!</v>
      </c>
      <c r="BFE20" s="38" t="e">
        <f>AVERAGEIFS('Cobalt Prices'!$G$10:$G$4229,'Cobalt Prices'!$E$10:$E$4229,BFE$4)</f>
        <v>#DIV/0!</v>
      </c>
      <c r="BFF20" s="38" t="e">
        <f>AVERAGEIFS('Cobalt Prices'!$G$10:$G$4229,'Cobalt Prices'!$E$10:$E$4229,BFF$4)</f>
        <v>#DIV/0!</v>
      </c>
      <c r="BFG20" s="38" t="e">
        <f>AVERAGEIFS('Cobalt Prices'!$G$10:$G$4229,'Cobalt Prices'!$E$10:$E$4229,BFG$4)</f>
        <v>#DIV/0!</v>
      </c>
      <c r="BFH20" s="38" t="e">
        <f>AVERAGEIFS('Cobalt Prices'!$G$10:$G$4229,'Cobalt Prices'!$E$10:$E$4229,BFH$4)</f>
        <v>#DIV/0!</v>
      </c>
      <c r="BFI20" s="38" t="e">
        <f>AVERAGEIFS('Cobalt Prices'!$G$10:$G$4229,'Cobalt Prices'!$E$10:$E$4229,BFI$4)</f>
        <v>#DIV/0!</v>
      </c>
      <c r="BFJ20" s="38" t="e">
        <f>AVERAGEIFS('Cobalt Prices'!$G$10:$G$4229,'Cobalt Prices'!$E$10:$E$4229,BFJ$4)</f>
        <v>#DIV/0!</v>
      </c>
      <c r="BFK20" s="38" t="e">
        <f>AVERAGEIFS('Cobalt Prices'!$G$10:$G$4229,'Cobalt Prices'!$E$10:$E$4229,BFK$4)</f>
        <v>#DIV/0!</v>
      </c>
      <c r="BFL20" s="38" t="e">
        <f>AVERAGEIFS('Cobalt Prices'!$G$10:$G$4229,'Cobalt Prices'!$E$10:$E$4229,BFL$4)</f>
        <v>#DIV/0!</v>
      </c>
      <c r="BFM20" s="38" t="e">
        <f>AVERAGEIFS('Cobalt Prices'!$G$10:$G$4229,'Cobalt Prices'!$E$10:$E$4229,BFM$4)</f>
        <v>#DIV/0!</v>
      </c>
      <c r="BFN20" s="38" t="e">
        <f>AVERAGEIFS('Cobalt Prices'!$G$10:$G$4229,'Cobalt Prices'!$E$10:$E$4229,BFN$4)</f>
        <v>#DIV/0!</v>
      </c>
      <c r="BFO20" s="38" t="e">
        <f>AVERAGEIFS('Cobalt Prices'!$G$10:$G$4229,'Cobalt Prices'!$E$10:$E$4229,BFO$4)</f>
        <v>#DIV/0!</v>
      </c>
      <c r="BFP20" s="38" t="e">
        <f>AVERAGEIFS('Cobalt Prices'!$G$10:$G$4229,'Cobalt Prices'!$E$10:$E$4229,BFP$4)</f>
        <v>#DIV/0!</v>
      </c>
      <c r="BFQ20" s="38" t="e">
        <f>AVERAGEIFS('Cobalt Prices'!$G$10:$G$4229,'Cobalt Prices'!$E$10:$E$4229,BFQ$4)</f>
        <v>#DIV/0!</v>
      </c>
      <c r="BFR20" s="38" t="e">
        <f>AVERAGEIFS('Cobalt Prices'!$G$10:$G$4229,'Cobalt Prices'!$E$10:$E$4229,BFR$4)</f>
        <v>#DIV/0!</v>
      </c>
      <c r="BFS20" s="38" t="e">
        <f>AVERAGEIFS('Cobalt Prices'!$G$10:$G$4229,'Cobalt Prices'!$E$10:$E$4229,BFS$4)</f>
        <v>#DIV/0!</v>
      </c>
      <c r="BFT20" s="38" t="e">
        <f>AVERAGEIFS('Cobalt Prices'!$G$10:$G$4229,'Cobalt Prices'!$E$10:$E$4229,BFT$4)</f>
        <v>#DIV/0!</v>
      </c>
      <c r="BFU20" s="38" t="e">
        <f>AVERAGEIFS('Cobalt Prices'!$G$10:$G$4229,'Cobalt Prices'!$E$10:$E$4229,BFU$4)</f>
        <v>#DIV/0!</v>
      </c>
      <c r="BFV20" s="38" t="e">
        <f>AVERAGEIFS('Cobalt Prices'!$G$10:$G$4229,'Cobalt Prices'!$E$10:$E$4229,BFV$4)</f>
        <v>#DIV/0!</v>
      </c>
      <c r="BFW20" s="38" t="e">
        <f>AVERAGEIFS('Cobalt Prices'!$G$10:$G$4229,'Cobalt Prices'!$E$10:$E$4229,BFW$4)</f>
        <v>#DIV/0!</v>
      </c>
      <c r="BFX20" s="38" t="e">
        <f>AVERAGEIFS('Cobalt Prices'!$G$10:$G$4229,'Cobalt Prices'!$E$10:$E$4229,BFX$4)</f>
        <v>#DIV/0!</v>
      </c>
      <c r="BFY20" s="38" t="e">
        <f>AVERAGEIFS('Cobalt Prices'!$G$10:$G$4229,'Cobalt Prices'!$E$10:$E$4229,BFY$4)</f>
        <v>#DIV/0!</v>
      </c>
      <c r="BFZ20" s="38" t="e">
        <f>AVERAGEIFS('Cobalt Prices'!$G$10:$G$4229,'Cobalt Prices'!$E$10:$E$4229,BFZ$4)</f>
        <v>#DIV/0!</v>
      </c>
      <c r="BGA20" s="38" t="e">
        <f>AVERAGEIFS('Cobalt Prices'!$G$10:$G$4229,'Cobalt Prices'!$E$10:$E$4229,BGA$4)</f>
        <v>#DIV/0!</v>
      </c>
      <c r="BGB20" s="38" t="e">
        <f>AVERAGEIFS('Cobalt Prices'!$G$10:$G$4229,'Cobalt Prices'!$E$10:$E$4229,BGB$4)</f>
        <v>#DIV/0!</v>
      </c>
      <c r="BGC20" s="38" t="e">
        <f>AVERAGEIFS('Cobalt Prices'!$G$10:$G$4229,'Cobalt Prices'!$E$10:$E$4229,BGC$4)</f>
        <v>#DIV/0!</v>
      </c>
      <c r="BGD20" s="38" t="e">
        <f>AVERAGEIFS('Cobalt Prices'!$G$10:$G$4229,'Cobalt Prices'!$E$10:$E$4229,BGD$4)</f>
        <v>#DIV/0!</v>
      </c>
      <c r="BGE20" s="38" t="e">
        <f>AVERAGEIFS('Cobalt Prices'!$G$10:$G$4229,'Cobalt Prices'!$E$10:$E$4229,BGE$4)</f>
        <v>#DIV/0!</v>
      </c>
      <c r="BGF20" s="38" t="e">
        <f>AVERAGEIFS('Cobalt Prices'!$G$10:$G$4229,'Cobalt Prices'!$E$10:$E$4229,BGF$4)</f>
        <v>#DIV/0!</v>
      </c>
      <c r="BGG20" s="38" t="e">
        <f>AVERAGEIFS('Cobalt Prices'!$G$10:$G$4229,'Cobalt Prices'!$E$10:$E$4229,BGG$4)</f>
        <v>#DIV/0!</v>
      </c>
      <c r="BGH20" s="38" t="e">
        <f>AVERAGEIFS('Cobalt Prices'!$G$10:$G$4229,'Cobalt Prices'!$E$10:$E$4229,BGH$4)</f>
        <v>#DIV/0!</v>
      </c>
      <c r="BGI20" s="38" t="e">
        <f>AVERAGEIFS('Cobalt Prices'!$G$10:$G$4229,'Cobalt Prices'!$E$10:$E$4229,BGI$4)</f>
        <v>#DIV/0!</v>
      </c>
      <c r="BGJ20" s="38" t="e">
        <f>AVERAGEIFS('Cobalt Prices'!$G$10:$G$4229,'Cobalt Prices'!$E$10:$E$4229,BGJ$4)</f>
        <v>#DIV/0!</v>
      </c>
      <c r="BGK20" s="38" t="e">
        <f>AVERAGEIFS('Cobalt Prices'!$G$10:$G$4229,'Cobalt Prices'!$E$10:$E$4229,BGK$4)</f>
        <v>#DIV/0!</v>
      </c>
      <c r="BGL20" s="38" t="e">
        <f>AVERAGEIFS('Cobalt Prices'!$G$10:$G$4229,'Cobalt Prices'!$E$10:$E$4229,BGL$4)</f>
        <v>#DIV/0!</v>
      </c>
      <c r="BGM20" s="38" t="e">
        <f>AVERAGEIFS('Cobalt Prices'!$G$10:$G$4229,'Cobalt Prices'!$E$10:$E$4229,BGM$4)</f>
        <v>#DIV/0!</v>
      </c>
      <c r="BGN20" s="38" t="e">
        <f>AVERAGEIFS('Cobalt Prices'!$G$10:$G$4229,'Cobalt Prices'!$E$10:$E$4229,BGN$4)</f>
        <v>#DIV/0!</v>
      </c>
      <c r="BGO20" s="38" t="e">
        <f>AVERAGEIFS('Cobalt Prices'!$G$10:$G$4229,'Cobalt Prices'!$E$10:$E$4229,BGO$4)</f>
        <v>#DIV/0!</v>
      </c>
      <c r="BGP20" s="38" t="e">
        <f>AVERAGEIFS('Cobalt Prices'!$G$10:$G$4229,'Cobalt Prices'!$E$10:$E$4229,BGP$4)</f>
        <v>#DIV/0!</v>
      </c>
      <c r="BGQ20" s="38" t="e">
        <f>AVERAGEIFS('Cobalt Prices'!$G$10:$G$4229,'Cobalt Prices'!$E$10:$E$4229,BGQ$4)</f>
        <v>#DIV/0!</v>
      </c>
      <c r="BGR20" s="38" t="e">
        <f>AVERAGEIFS('Cobalt Prices'!$G$10:$G$4229,'Cobalt Prices'!$E$10:$E$4229,BGR$4)</f>
        <v>#DIV/0!</v>
      </c>
      <c r="BGS20" s="38" t="e">
        <f>AVERAGEIFS('Cobalt Prices'!$G$10:$G$4229,'Cobalt Prices'!$E$10:$E$4229,BGS$4)</f>
        <v>#DIV/0!</v>
      </c>
      <c r="BGT20" s="38" t="e">
        <f>AVERAGEIFS('Cobalt Prices'!$G$10:$G$4229,'Cobalt Prices'!$E$10:$E$4229,BGT$4)</f>
        <v>#DIV/0!</v>
      </c>
      <c r="BGU20" s="38" t="e">
        <f>AVERAGEIFS('Cobalt Prices'!$G$10:$G$4229,'Cobalt Prices'!$E$10:$E$4229,BGU$4)</f>
        <v>#DIV/0!</v>
      </c>
      <c r="BGV20" s="38" t="e">
        <f>AVERAGEIFS('Cobalt Prices'!$G$10:$G$4229,'Cobalt Prices'!$E$10:$E$4229,BGV$4)</f>
        <v>#DIV/0!</v>
      </c>
      <c r="BGW20" s="38" t="e">
        <f>AVERAGEIFS('Cobalt Prices'!$G$10:$G$4229,'Cobalt Prices'!$E$10:$E$4229,BGW$4)</f>
        <v>#DIV/0!</v>
      </c>
      <c r="BGX20" s="38" t="e">
        <f>AVERAGEIFS('Cobalt Prices'!$G$10:$G$4229,'Cobalt Prices'!$E$10:$E$4229,BGX$4)</f>
        <v>#DIV/0!</v>
      </c>
      <c r="BGY20" s="38" t="e">
        <f>AVERAGEIFS('Cobalt Prices'!$G$10:$G$4229,'Cobalt Prices'!$E$10:$E$4229,BGY$4)</f>
        <v>#DIV/0!</v>
      </c>
      <c r="BGZ20" s="38" t="e">
        <f>AVERAGEIFS('Cobalt Prices'!$G$10:$G$4229,'Cobalt Prices'!$E$10:$E$4229,BGZ$4)</f>
        <v>#DIV/0!</v>
      </c>
      <c r="BHA20" s="38" t="e">
        <f>AVERAGEIFS('Cobalt Prices'!$G$10:$G$4229,'Cobalt Prices'!$E$10:$E$4229,BHA$4)</f>
        <v>#DIV/0!</v>
      </c>
      <c r="BHB20" s="38" t="e">
        <f>AVERAGEIFS('Cobalt Prices'!$G$10:$G$4229,'Cobalt Prices'!$E$10:$E$4229,BHB$4)</f>
        <v>#DIV/0!</v>
      </c>
      <c r="BHC20" s="38" t="e">
        <f>AVERAGEIFS('Cobalt Prices'!$G$10:$G$4229,'Cobalt Prices'!$E$10:$E$4229,BHC$4)</f>
        <v>#DIV/0!</v>
      </c>
      <c r="BHD20" s="38" t="e">
        <f>AVERAGEIFS('Cobalt Prices'!$G$10:$G$4229,'Cobalt Prices'!$E$10:$E$4229,BHD$4)</f>
        <v>#DIV/0!</v>
      </c>
      <c r="BHE20" s="38" t="e">
        <f>AVERAGEIFS('Cobalt Prices'!$G$10:$G$4229,'Cobalt Prices'!$E$10:$E$4229,BHE$4)</f>
        <v>#DIV/0!</v>
      </c>
      <c r="BHF20" s="38" t="e">
        <f>AVERAGEIFS('Cobalt Prices'!$G$10:$G$4229,'Cobalt Prices'!$E$10:$E$4229,BHF$4)</f>
        <v>#DIV/0!</v>
      </c>
      <c r="BHG20" s="38" t="e">
        <f>AVERAGEIFS('Cobalt Prices'!$G$10:$G$4229,'Cobalt Prices'!$E$10:$E$4229,BHG$4)</f>
        <v>#DIV/0!</v>
      </c>
      <c r="BHH20" s="38" t="e">
        <f>AVERAGEIFS('Cobalt Prices'!$G$10:$G$4229,'Cobalt Prices'!$E$10:$E$4229,BHH$4)</f>
        <v>#DIV/0!</v>
      </c>
      <c r="BHI20" s="38" t="e">
        <f>AVERAGEIFS('Cobalt Prices'!$G$10:$G$4229,'Cobalt Prices'!$E$10:$E$4229,BHI$4)</f>
        <v>#DIV/0!</v>
      </c>
      <c r="BHJ20" s="38" t="e">
        <f>AVERAGEIFS('Cobalt Prices'!$G$10:$G$4229,'Cobalt Prices'!$E$10:$E$4229,BHJ$4)</f>
        <v>#DIV/0!</v>
      </c>
      <c r="BHK20" s="38" t="e">
        <f>AVERAGEIFS('Cobalt Prices'!$G$10:$G$4229,'Cobalt Prices'!$E$10:$E$4229,BHK$4)</f>
        <v>#DIV/0!</v>
      </c>
      <c r="BHL20" s="38" t="e">
        <f>AVERAGEIFS('Cobalt Prices'!$G$10:$G$4229,'Cobalt Prices'!$E$10:$E$4229,BHL$4)</f>
        <v>#DIV/0!</v>
      </c>
      <c r="BHM20" s="38" t="e">
        <f>AVERAGEIFS('Cobalt Prices'!$G$10:$G$4229,'Cobalt Prices'!$E$10:$E$4229,BHM$4)</f>
        <v>#DIV/0!</v>
      </c>
      <c r="BHN20" s="38" t="e">
        <f>AVERAGEIFS('Cobalt Prices'!$G$10:$G$4229,'Cobalt Prices'!$E$10:$E$4229,BHN$4)</f>
        <v>#DIV/0!</v>
      </c>
      <c r="BHO20" s="38" t="e">
        <f>AVERAGEIFS('Cobalt Prices'!$G$10:$G$4229,'Cobalt Prices'!$E$10:$E$4229,BHO$4)</f>
        <v>#DIV/0!</v>
      </c>
      <c r="BHP20" s="38" t="e">
        <f>AVERAGEIFS('Cobalt Prices'!$G$10:$G$4229,'Cobalt Prices'!$E$10:$E$4229,BHP$4)</f>
        <v>#DIV/0!</v>
      </c>
      <c r="BHQ20" s="38" t="e">
        <f>AVERAGEIFS('Cobalt Prices'!$G$10:$G$4229,'Cobalt Prices'!$E$10:$E$4229,BHQ$4)</f>
        <v>#DIV/0!</v>
      </c>
      <c r="BHR20" s="38" t="e">
        <f>AVERAGEIFS('Cobalt Prices'!$G$10:$G$4229,'Cobalt Prices'!$E$10:$E$4229,BHR$4)</f>
        <v>#DIV/0!</v>
      </c>
      <c r="BHS20" s="38" t="e">
        <f>AVERAGEIFS('Cobalt Prices'!$G$10:$G$4229,'Cobalt Prices'!$E$10:$E$4229,BHS$4)</f>
        <v>#DIV/0!</v>
      </c>
      <c r="BHT20" s="38" t="e">
        <f>AVERAGEIFS('Cobalt Prices'!$G$10:$G$4229,'Cobalt Prices'!$E$10:$E$4229,BHT$4)</f>
        <v>#DIV/0!</v>
      </c>
      <c r="BHU20" s="38" t="e">
        <f>AVERAGEIFS('Cobalt Prices'!$G$10:$G$4229,'Cobalt Prices'!$E$10:$E$4229,BHU$4)</f>
        <v>#DIV/0!</v>
      </c>
      <c r="BHV20" s="38" t="e">
        <f>AVERAGEIFS('Cobalt Prices'!$G$10:$G$4229,'Cobalt Prices'!$E$10:$E$4229,BHV$4)</f>
        <v>#DIV/0!</v>
      </c>
      <c r="BHW20" s="38" t="e">
        <f>AVERAGEIFS('Cobalt Prices'!$G$10:$G$4229,'Cobalt Prices'!$E$10:$E$4229,BHW$4)</f>
        <v>#DIV/0!</v>
      </c>
      <c r="BHX20" s="38" t="e">
        <f>AVERAGEIFS('Cobalt Prices'!$G$10:$G$4229,'Cobalt Prices'!$E$10:$E$4229,BHX$4)</f>
        <v>#DIV/0!</v>
      </c>
      <c r="BHY20" s="38" t="e">
        <f>AVERAGEIFS('Cobalt Prices'!$G$10:$G$4229,'Cobalt Prices'!$E$10:$E$4229,BHY$4)</f>
        <v>#DIV/0!</v>
      </c>
      <c r="BHZ20" s="38" t="e">
        <f>AVERAGEIFS('Cobalt Prices'!$G$10:$G$4229,'Cobalt Prices'!$E$10:$E$4229,BHZ$4)</f>
        <v>#DIV/0!</v>
      </c>
      <c r="BIA20" s="38" t="e">
        <f>AVERAGEIFS('Cobalt Prices'!$G$10:$G$4229,'Cobalt Prices'!$E$10:$E$4229,BIA$4)</f>
        <v>#DIV/0!</v>
      </c>
      <c r="BIB20" s="38" t="e">
        <f>AVERAGEIFS('Cobalt Prices'!$G$10:$G$4229,'Cobalt Prices'!$E$10:$E$4229,BIB$4)</f>
        <v>#DIV/0!</v>
      </c>
      <c r="BIC20" s="38" t="e">
        <f>AVERAGEIFS('Cobalt Prices'!$G$10:$G$4229,'Cobalt Prices'!$E$10:$E$4229,BIC$4)</f>
        <v>#DIV/0!</v>
      </c>
      <c r="BID20" s="38" t="e">
        <f>AVERAGEIFS('Cobalt Prices'!$G$10:$G$4229,'Cobalt Prices'!$E$10:$E$4229,BID$4)</f>
        <v>#DIV/0!</v>
      </c>
      <c r="BIE20" s="38" t="e">
        <f>AVERAGEIFS('Cobalt Prices'!$G$10:$G$4229,'Cobalt Prices'!$E$10:$E$4229,BIE$4)</f>
        <v>#DIV/0!</v>
      </c>
      <c r="BIF20" s="38" t="e">
        <f>AVERAGEIFS('Cobalt Prices'!$G$10:$G$4229,'Cobalt Prices'!$E$10:$E$4229,BIF$4)</f>
        <v>#DIV/0!</v>
      </c>
      <c r="BIG20" s="38" t="e">
        <f>AVERAGEIFS('Cobalt Prices'!$G$10:$G$4229,'Cobalt Prices'!$E$10:$E$4229,BIG$4)</f>
        <v>#DIV/0!</v>
      </c>
      <c r="BIH20" s="38" t="e">
        <f>AVERAGEIFS('Cobalt Prices'!$G$10:$G$4229,'Cobalt Prices'!$E$10:$E$4229,BIH$4)</f>
        <v>#DIV/0!</v>
      </c>
      <c r="BII20" s="38" t="e">
        <f>AVERAGEIFS('Cobalt Prices'!$G$10:$G$4229,'Cobalt Prices'!$E$10:$E$4229,BII$4)</f>
        <v>#DIV/0!</v>
      </c>
      <c r="BIJ20" s="38" t="e">
        <f>AVERAGEIFS('Cobalt Prices'!$G$10:$G$4229,'Cobalt Prices'!$E$10:$E$4229,BIJ$4)</f>
        <v>#DIV/0!</v>
      </c>
      <c r="BIK20" s="38" t="e">
        <f>AVERAGEIFS('Cobalt Prices'!$G$10:$G$4229,'Cobalt Prices'!$E$10:$E$4229,BIK$4)</f>
        <v>#DIV/0!</v>
      </c>
      <c r="BIL20" s="38" t="e">
        <f>AVERAGEIFS('Cobalt Prices'!$G$10:$G$4229,'Cobalt Prices'!$E$10:$E$4229,BIL$4)</f>
        <v>#DIV/0!</v>
      </c>
      <c r="BIM20" s="38" t="e">
        <f>AVERAGEIFS('Cobalt Prices'!$G$10:$G$4229,'Cobalt Prices'!$E$10:$E$4229,BIM$4)</f>
        <v>#DIV/0!</v>
      </c>
      <c r="BIN20" s="38" t="e">
        <f>AVERAGEIFS('Cobalt Prices'!$G$10:$G$4229,'Cobalt Prices'!$E$10:$E$4229,BIN$4)</f>
        <v>#DIV/0!</v>
      </c>
      <c r="BIO20" s="38" t="e">
        <f>AVERAGEIFS('Cobalt Prices'!$G$10:$G$4229,'Cobalt Prices'!$E$10:$E$4229,BIO$4)</f>
        <v>#DIV/0!</v>
      </c>
      <c r="BIP20" s="38" t="e">
        <f>AVERAGEIFS('Cobalt Prices'!$G$10:$G$4229,'Cobalt Prices'!$E$10:$E$4229,BIP$4)</f>
        <v>#DIV/0!</v>
      </c>
      <c r="BIQ20" s="38" t="e">
        <f>AVERAGEIFS('Cobalt Prices'!$G$10:$G$4229,'Cobalt Prices'!$E$10:$E$4229,BIQ$4)</f>
        <v>#DIV/0!</v>
      </c>
      <c r="BIR20" s="38" t="e">
        <f>AVERAGEIFS('Cobalt Prices'!$G$10:$G$4229,'Cobalt Prices'!$E$10:$E$4229,BIR$4)</f>
        <v>#DIV/0!</v>
      </c>
      <c r="BIS20" s="38" t="e">
        <f>AVERAGEIFS('Cobalt Prices'!$G$10:$G$4229,'Cobalt Prices'!$E$10:$E$4229,BIS$4)</f>
        <v>#DIV/0!</v>
      </c>
      <c r="BIT20" s="38" t="e">
        <f>AVERAGEIFS('Cobalt Prices'!$G$10:$G$4229,'Cobalt Prices'!$E$10:$E$4229,BIT$4)</f>
        <v>#DIV/0!</v>
      </c>
      <c r="BIU20" s="38" t="e">
        <f>AVERAGEIFS('Cobalt Prices'!$G$10:$G$4229,'Cobalt Prices'!$E$10:$E$4229,BIU$4)</f>
        <v>#DIV/0!</v>
      </c>
      <c r="BIV20" s="38" t="e">
        <f>AVERAGEIFS('Cobalt Prices'!$G$10:$G$4229,'Cobalt Prices'!$E$10:$E$4229,BIV$4)</f>
        <v>#DIV/0!</v>
      </c>
      <c r="BIW20" s="38" t="e">
        <f>AVERAGEIFS('Cobalt Prices'!$G$10:$G$4229,'Cobalt Prices'!$E$10:$E$4229,BIW$4)</f>
        <v>#DIV/0!</v>
      </c>
      <c r="BIX20" s="38" t="e">
        <f>AVERAGEIFS('Cobalt Prices'!$G$10:$G$4229,'Cobalt Prices'!$E$10:$E$4229,BIX$4)</f>
        <v>#DIV/0!</v>
      </c>
      <c r="BIY20" s="38" t="e">
        <f>AVERAGEIFS('Cobalt Prices'!$G$10:$G$4229,'Cobalt Prices'!$E$10:$E$4229,BIY$4)</f>
        <v>#DIV/0!</v>
      </c>
      <c r="BIZ20" s="38" t="e">
        <f>AVERAGEIFS('Cobalt Prices'!$G$10:$G$4229,'Cobalt Prices'!$E$10:$E$4229,BIZ$4)</f>
        <v>#DIV/0!</v>
      </c>
      <c r="BJA20" s="38" t="e">
        <f>AVERAGEIFS('Cobalt Prices'!$G$10:$G$4229,'Cobalt Prices'!$E$10:$E$4229,BJA$4)</f>
        <v>#DIV/0!</v>
      </c>
      <c r="BJB20" s="38" t="e">
        <f>AVERAGEIFS('Cobalt Prices'!$G$10:$G$4229,'Cobalt Prices'!$E$10:$E$4229,BJB$4)</f>
        <v>#DIV/0!</v>
      </c>
      <c r="BJC20" s="38" t="e">
        <f>AVERAGEIFS('Cobalt Prices'!$G$10:$G$4229,'Cobalt Prices'!$E$10:$E$4229,BJC$4)</f>
        <v>#DIV/0!</v>
      </c>
      <c r="BJD20" s="38" t="e">
        <f>AVERAGEIFS('Cobalt Prices'!$G$10:$G$4229,'Cobalt Prices'!$E$10:$E$4229,BJD$4)</f>
        <v>#DIV/0!</v>
      </c>
      <c r="BJE20" s="38" t="e">
        <f>AVERAGEIFS('Cobalt Prices'!$G$10:$G$4229,'Cobalt Prices'!$E$10:$E$4229,BJE$4)</f>
        <v>#DIV/0!</v>
      </c>
      <c r="BJF20" s="38" t="e">
        <f>AVERAGEIFS('Cobalt Prices'!$G$10:$G$4229,'Cobalt Prices'!$E$10:$E$4229,BJF$4)</f>
        <v>#DIV/0!</v>
      </c>
      <c r="BJG20" s="38" t="e">
        <f>AVERAGEIFS('Cobalt Prices'!$G$10:$G$4229,'Cobalt Prices'!$E$10:$E$4229,BJG$4)</f>
        <v>#DIV/0!</v>
      </c>
      <c r="BJH20" s="38" t="e">
        <f>AVERAGEIFS('Cobalt Prices'!$G$10:$G$4229,'Cobalt Prices'!$E$10:$E$4229,BJH$4)</f>
        <v>#DIV/0!</v>
      </c>
      <c r="BJI20" s="38" t="e">
        <f>AVERAGEIFS('Cobalt Prices'!$G$10:$G$4229,'Cobalt Prices'!$E$10:$E$4229,BJI$4)</f>
        <v>#DIV/0!</v>
      </c>
      <c r="BJJ20" s="38" t="e">
        <f>AVERAGEIFS('Cobalt Prices'!$G$10:$G$4229,'Cobalt Prices'!$E$10:$E$4229,BJJ$4)</f>
        <v>#DIV/0!</v>
      </c>
      <c r="BJK20" s="38" t="e">
        <f>AVERAGEIFS('Cobalt Prices'!$G$10:$G$4229,'Cobalt Prices'!$E$10:$E$4229,BJK$4)</f>
        <v>#DIV/0!</v>
      </c>
      <c r="BJL20" s="38" t="e">
        <f>AVERAGEIFS('Cobalt Prices'!$G$10:$G$4229,'Cobalt Prices'!$E$10:$E$4229,BJL$4)</f>
        <v>#DIV/0!</v>
      </c>
      <c r="BJM20" s="38" t="e">
        <f>AVERAGEIFS('Cobalt Prices'!$G$10:$G$4229,'Cobalt Prices'!$E$10:$E$4229,BJM$4)</f>
        <v>#DIV/0!</v>
      </c>
      <c r="BJN20" s="38" t="e">
        <f>AVERAGEIFS('Cobalt Prices'!$G$10:$G$4229,'Cobalt Prices'!$E$10:$E$4229,BJN$4)</f>
        <v>#DIV/0!</v>
      </c>
      <c r="BJO20" s="38" t="e">
        <f>AVERAGEIFS('Cobalt Prices'!$G$10:$G$4229,'Cobalt Prices'!$E$10:$E$4229,BJO$4)</f>
        <v>#DIV/0!</v>
      </c>
      <c r="BJP20" s="38" t="e">
        <f>AVERAGEIFS('Cobalt Prices'!$G$10:$G$4229,'Cobalt Prices'!$E$10:$E$4229,BJP$4)</f>
        <v>#DIV/0!</v>
      </c>
      <c r="BJQ20" s="38" t="e">
        <f>AVERAGEIFS('Cobalt Prices'!$G$10:$G$4229,'Cobalt Prices'!$E$10:$E$4229,BJQ$4)</f>
        <v>#DIV/0!</v>
      </c>
      <c r="BJR20" s="38" t="e">
        <f>AVERAGEIFS('Cobalt Prices'!$G$10:$G$4229,'Cobalt Prices'!$E$10:$E$4229,BJR$4)</f>
        <v>#DIV/0!</v>
      </c>
      <c r="BJS20" s="38" t="e">
        <f>AVERAGEIFS('Cobalt Prices'!$G$10:$G$4229,'Cobalt Prices'!$E$10:$E$4229,BJS$4)</f>
        <v>#DIV/0!</v>
      </c>
      <c r="BJT20" s="38" t="e">
        <f>AVERAGEIFS('Cobalt Prices'!$G$10:$G$4229,'Cobalt Prices'!$E$10:$E$4229,BJT$4)</f>
        <v>#DIV/0!</v>
      </c>
      <c r="BJU20" s="38" t="e">
        <f>AVERAGEIFS('Cobalt Prices'!$G$10:$G$4229,'Cobalt Prices'!$E$10:$E$4229,BJU$4)</f>
        <v>#DIV/0!</v>
      </c>
      <c r="BJV20" s="38" t="e">
        <f>AVERAGEIFS('Cobalt Prices'!$G$10:$G$4229,'Cobalt Prices'!$E$10:$E$4229,BJV$4)</f>
        <v>#DIV/0!</v>
      </c>
      <c r="BJW20" s="38" t="e">
        <f>AVERAGEIFS('Cobalt Prices'!$G$10:$G$4229,'Cobalt Prices'!$E$10:$E$4229,BJW$4)</f>
        <v>#DIV/0!</v>
      </c>
      <c r="BJX20" s="38" t="e">
        <f>AVERAGEIFS('Cobalt Prices'!$G$10:$G$4229,'Cobalt Prices'!$E$10:$E$4229,BJX$4)</f>
        <v>#DIV/0!</v>
      </c>
      <c r="BJY20" s="38" t="e">
        <f>AVERAGEIFS('Cobalt Prices'!$G$10:$G$4229,'Cobalt Prices'!$E$10:$E$4229,BJY$4)</f>
        <v>#DIV/0!</v>
      </c>
      <c r="BJZ20" s="38" t="e">
        <f>AVERAGEIFS('Cobalt Prices'!$G$10:$G$4229,'Cobalt Prices'!$E$10:$E$4229,BJZ$4)</f>
        <v>#DIV/0!</v>
      </c>
      <c r="BKA20" s="38" t="e">
        <f>AVERAGEIFS('Cobalt Prices'!$G$10:$G$4229,'Cobalt Prices'!$E$10:$E$4229,BKA$4)</f>
        <v>#DIV/0!</v>
      </c>
      <c r="BKB20" s="38" t="e">
        <f>AVERAGEIFS('Cobalt Prices'!$G$10:$G$4229,'Cobalt Prices'!$E$10:$E$4229,BKB$4)</f>
        <v>#DIV/0!</v>
      </c>
      <c r="BKC20" s="38" t="e">
        <f>AVERAGEIFS('Cobalt Prices'!$G$10:$G$4229,'Cobalt Prices'!$E$10:$E$4229,BKC$4)</f>
        <v>#DIV/0!</v>
      </c>
      <c r="BKD20" s="38" t="e">
        <f>AVERAGEIFS('Cobalt Prices'!$G$10:$G$4229,'Cobalt Prices'!$E$10:$E$4229,BKD$4)</f>
        <v>#DIV/0!</v>
      </c>
      <c r="BKE20" s="38" t="e">
        <f>AVERAGEIFS('Cobalt Prices'!$G$10:$G$4229,'Cobalt Prices'!$E$10:$E$4229,BKE$4)</f>
        <v>#DIV/0!</v>
      </c>
      <c r="BKF20" s="38" t="e">
        <f>AVERAGEIFS('Cobalt Prices'!$G$10:$G$4229,'Cobalt Prices'!$E$10:$E$4229,BKF$4)</f>
        <v>#DIV/0!</v>
      </c>
      <c r="BKG20" s="38" t="e">
        <f>AVERAGEIFS('Cobalt Prices'!$G$10:$G$4229,'Cobalt Prices'!$E$10:$E$4229,BKG$4)</f>
        <v>#DIV/0!</v>
      </c>
      <c r="BKH20" s="38" t="e">
        <f>AVERAGEIFS('Cobalt Prices'!$G$10:$G$4229,'Cobalt Prices'!$E$10:$E$4229,BKH$4)</f>
        <v>#DIV/0!</v>
      </c>
      <c r="BKI20" s="38" t="e">
        <f>AVERAGEIFS('Cobalt Prices'!$G$10:$G$4229,'Cobalt Prices'!$E$10:$E$4229,BKI$4)</f>
        <v>#DIV/0!</v>
      </c>
      <c r="BKJ20" s="38" t="e">
        <f>AVERAGEIFS('Cobalt Prices'!$G$10:$G$4229,'Cobalt Prices'!$E$10:$E$4229,BKJ$4)</f>
        <v>#DIV/0!</v>
      </c>
      <c r="BKK20" s="38" t="e">
        <f>AVERAGEIFS('Cobalt Prices'!$G$10:$G$4229,'Cobalt Prices'!$E$10:$E$4229,BKK$4)</f>
        <v>#DIV/0!</v>
      </c>
      <c r="BKL20" s="38" t="e">
        <f>AVERAGEIFS('Cobalt Prices'!$G$10:$G$4229,'Cobalt Prices'!$E$10:$E$4229,BKL$4)</f>
        <v>#DIV/0!</v>
      </c>
      <c r="BKM20" s="38" t="e">
        <f>AVERAGEIFS('Cobalt Prices'!$G$10:$G$4229,'Cobalt Prices'!$E$10:$E$4229,BKM$4)</f>
        <v>#DIV/0!</v>
      </c>
      <c r="BKN20" s="38" t="e">
        <f>AVERAGEIFS('Cobalt Prices'!$G$10:$G$4229,'Cobalt Prices'!$E$10:$E$4229,BKN$4)</f>
        <v>#DIV/0!</v>
      </c>
      <c r="BKO20" s="38" t="e">
        <f>AVERAGEIFS('Cobalt Prices'!$G$10:$G$4229,'Cobalt Prices'!$E$10:$E$4229,BKO$4)</f>
        <v>#DIV/0!</v>
      </c>
      <c r="BKP20" s="38" t="e">
        <f>AVERAGEIFS('Cobalt Prices'!$G$10:$G$4229,'Cobalt Prices'!$E$10:$E$4229,BKP$4)</f>
        <v>#DIV/0!</v>
      </c>
      <c r="BKQ20" s="38" t="e">
        <f>AVERAGEIFS('Cobalt Prices'!$G$10:$G$4229,'Cobalt Prices'!$E$10:$E$4229,BKQ$4)</f>
        <v>#DIV/0!</v>
      </c>
      <c r="BKR20" s="38" t="e">
        <f>AVERAGEIFS('Cobalt Prices'!$G$10:$G$4229,'Cobalt Prices'!$E$10:$E$4229,BKR$4)</f>
        <v>#DIV/0!</v>
      </c>
      <c r="BKS20" s="38" t="e">
        <f>AVERAGEIFS('Cobalt Prices'!$G$10:$G$4229,'Cobalt Prices'!$E$10:$E$4229,BKS$4)</f>
        <v>#DIV/0!</v>
      </c>
      <c r="BKT20" s="38" t="e">
        <f>AVERAGEIFS('Cobalt Prices'!$G$10:$G$4229,'Cobalt Prices'!$E$10:$E$4229,BKT$4)</f>
        <v>#DIV/0!</v>
      </c>
      <c r="BKU20" s="38" t="e">
        <f>AVERAGEIFS('Cobalt Prices'!$G$10:$G$4229,'Cobalt Prices'!$E$10:$E$4229,BKU$4)</f>
        <v>#DIV/0!</v>
      </c>
      <c r="BKV20" s="38" t="e">
        <f>AVERAGEIFS('Cobalt Prices'!$G$10:$G$4229,'Cobalt Prices'!$E$10:$E$4229,BKV$4)</f>
        <v>#DIV/0!</v>
      </c>
      <c r="BKW20" s="38" t="e">
        <f>AVERAGEIFS('Cobalt Prices'!$G$10:$G$4229,'Cobalt Prices'!$E$10:$E$4229,BKW$4)</f>
        <v>#DIV/0!</v>
      </c>
      <c r="BKX20" s="38" t="e">
        <f>AVERAGEIFS('Cobalt Prices'!$G$10:$G$4229,'Cobalt Prices'!$E$10:$E$4229,BKX$4)</f>
        <v>#DIV/0!</v>
      </c>
      <c r="BKY20" s="38" t="e">
        <f>AVERAGEIFS('Cobalt Prices'!$G$10:$G$4229,'Cobalt Prices'!$E$10:$E$4229,BKY$4)</f>
        <v>#DIV/0!</v>
      </c>
      <c r="BKZ20" s="38" t="e">
        <f>AVERAGEIFS('Cobalt Prices'!$G$10:$G$4229,'Cobalt Prices'!$E$10:$E$4229,BKZ$4)</f>
        <v>#DIV/0!</v>
      </c>
      <c r="BLA20" s="38" t="e">
        <f>AVERAGEIFS('Cobalt Prices'!$G$10:$G$4229,'Cobalt Prices'!$E$10:$E$4229,BLA$4)</f>
        <v>#DIV/0!</v>
      </c>
      <c r="BLB20" s="38" t="e">
        <f>AVERAGEIFS('Cobalt Prices'!$G$10:$G$4229,'Cobalt Prices'!$E$10:$E$4229,BLB$4)</f>
        <v>#DIV/0!</v>
      </c>
      <c r="BLC20" s="38" t="e">
        <f>AVERAGEIFS('Cobalt Prices'!$G$10:$G$4229,'Cobalt Prices'!$E$10:$E$4229,BLC$4)</f>
        <v>#DIV/0!</v>
      </c>
      <c r="BLD20" s="38" t="e">
        <f>AVERAGEIFS('Cobalt Prices'!$G$10:$G$4229,'Cobalt Prices'!$E$10:$E$4229,BLD$4)</f>
        <v>#DIV/0!</v>
      </c>
      <c r="BLE20" s="38" t="e">
        <f>AVERAGEIFS('Cobalt Prices'!$G$10:$G$4229,'Cobalt Prices'!$E$10:$E$4229,BLE$4)</f>
        <v>#DIV/0!</v>
      </c>
      <c r="BLF20" s="38" t="e">
        <f>AVERAGEIFS('Cobalt Prices'!$G$10:$G$4229,'Cobalt Prices'!$E$10:$E$4229,BLF$4)</f>
        <v>#DIV/0!</v>
      </c>
      <c r="BLG20" s="38" t="e">
        <f>AVERAGEIFS('Cobalt Prices'!$G$10:$G$4229,'Cobalt Prices'!$E$10:$E$4229,BLG$4)</f>
        <v>#DIV/0!</v>
      </c>
      <c r="BLH20" s="38" t="e">
        <f>AVERAGEIFS('Cobalt Prices'!$G$10:$G$4229,'Cobalt Prices'!$E$10:$E$4229,BLH$4)</f>
        <v>#DIV/0!</v>
      </c>
      <c r="BLI20" s="38" t="e">
        <f>AVERAGEIFS('Cobalt Prices'!$G$10:$G$4229,'Cobalt Prices'!$E$10:$E$4229,BLI$4)</f>
        <v>#DIV/0!</v>
      </c>
      <c r="BLJ20" s="38" t="e">
        <f>AVERAGEIFS('Cobalt Prices'!$G$10:$G$4229,'Cobalt Prices'!$E$10:$E$4229,BLJ$4)</f>
        <v>#DIV/0!</v>
      </c>
      <c r="BLK20" s="38" t="e">
        <f>AVERAGEIFS('Cobalt Prices'!$G$10:$G$4229,'Cobalt Prices'!$E$10:$E$4229,BLK$4)</f>
        <v>#DIV/0!</v>
      </c>
      <c r="BLL20" s="38" t="e">
        <f>AVERAGEIFS('Cobalt Prices'!$G$10:$G$4229,'Cobalt Prices'!$E$10:$E$4229,BLL$4)</f>
        <v>#DIV/0!</v>
      </c>
      <c r="BLM20" s="38" t="e">
        <f>AVERAGEIFS('Cobalt Prices'!$G$10:$G$4229,'Cobalt Prices'!$E$10:$E$4229,BLM$4)</f>
        <v>#DIV/0!</v>
      </c>
      <c r="BLN20" s="38" t="e">
        <f>AVERAGEIFS('Cobalt Prices'!$G$10:$G$4229,'Cobalt Prices'!$E$10:$E$4229,BLN$4)</f>
        <v>#DIV/0!</v>
      </c>
      <c r="BLO20" s="38" t="e">
        <f>AVERAGEIFS('Cobalt Prices'!$G$10:$G$4229,'Cobalt Prices'!$E$10:$E$4229,BLO$4)</f>
        <v>#DIV/0!</v>
      </c>
      <c r="BLP20" s="38" t="e">
        <f>AVERAGEIFS('Cobalt Prices'!$G$10:$G$4229,'Cobalt Prices'!$E$10:$E$4229,BLP$4)</f>
        <v>#DIV/0!</v>
      </c>
      <c r="BLQ20" s="38" t="e">
        <f>AVERAGEIFS('Cobalt Prices'!$G$10:$G$4229,'Cobalt Prices'!$E$10:$E$4229,BLQ$4)</f>
        <v>#DIV/0!</v>
      </c>
      <c r="BLR20" s="38" t="e">
        <f>AVERAGEIFS('Cobalt Prices'!$G$10:$G$4229,'Cobalt Prices'!$E$10:$E$4229,BLR$4)</f>
        <v>#DIV/0!</v>
      </c>
      <c r="BLS20" s="38" t="e">
        <f>AVERAGEIFS('Cobalt Prices'!$G$10:$G$4229,'Cobalt Prices'!$E$10:$E$4229,BLS$4)</f>
        <v>#DIV/0!</v>
      </c>
      <c r="BLT20" s="38" t="e">
        <f>AVERAGEIFS('Cobalt Prices'!$G$10:$G$4229,'Cobalt Prices'!$E$10:$E$4229,BLT$4)</f>
        <v>#DIV/0!</v>
      </c>
      <c r="BLU20" s="38" t="e">
        <f>AVERAGEIFS('Cobalt Prices'!$G$10:$G$4229,'Cobalt Prices'!$E$10:$E$4229,BLU$4)</f>
        <v>#DIV/0!</v>
      </c>
      <c r="BLV20" s="38" t="e">
        <f>AVERAGEIFS('Cobalt Prices'!$G$10:$G$4229,'Cobalt Prices'!$E$10:$E$4229,BLV$4)</f>
        <v>#DIV/0!</v>
      </c>
      <c r="BLW20" s="38" t="e">
        <f>AVERAGEIFS('Cobalt Prices'!$G$10:$G$4229,'Cobalt Prices'!$E$10:$E$4229,BLW$4)</f>
        <v>#DIV/0!</v>
      </c>
      <c r="BLX20" s="38" t="e">
        <f>AVERAGEIFS('Cobalt Prices'!$G$10:$G$4229,'Cobalt Prices'!$E$10:$E$4229,BLX$4)</f>
        <v>#DIV/0!</v>
      </c>
      <c r="BLY20" s="38" t="e">
        <f>AVERAGEIFS('Cobalt Prices'!$G$10:$G$4229,'Cobalt Prices'!$E$10:$E$4229,BLY$4)</f>
        <v>#DIV/0!</v>
      </c>
      <c r="BLZ20" s="38" t="e">
        <f>AVERAGEIFS('Cobalt Prices'!$G$10:$G$4229,'Cobalt Prices'!$E$10:$E$4229,BLZ$4)</f>
        <v>#DIV/0!</v>
      </c>
      <c r="BMA20" s="38" t="e">
        <f>AVERAGEIFS('Cobalt Prices'!$G$10:$G$4229,'Cobalt Prices'!$E$10:$E$4229,BMA$4)</f>
        <v>#DIV/0!</v>
      </c>
      <c r="BMB20" s="38" t="e">
        <f>AVERAGEIFS('Cobalt Prices'!$G$10:$G$4229,'Cobalt Prices'!$E$10:$E$4229,BMB$4)</f>
        <v>#DIV/0!</v>
      </c>
      <c r="BMC20" s="38" t="e">
        <f>AVERAGEIFS('Cobalt Prices'!$G$10:$G$4229,'Cobalt Prices'!$E$10:$E$4229,BMC$4)</f>
        <v>#DIV/0!</v>
      </c>
      <c r="BMD20" s="38" t="e">
        <f>AVERAGEIFS('Cobalt Prices'!$G$10:$G$4229,'Cobalt Prices'!$E$10:$E$4229,BMD$4)</f>
        <v>#DIV/0!</v>
      </c>
      <c r="BME20" s="38" t="e">
        <f>AVERAGEIFS('Cobalt Prices'!$G$10:$G$4229,'Cobalt Prices'!$E$10:$E$4229,BME$4)</f>
        <v>#DIV/0!</v>
      </c>
      <c r="BMF20" s="38" t="e">
        <f>AVERAGEIFS('Cobalt Prices'!$G$10:$G$4229,'Cobalt Prices'!$E$10:$E$4229,BMF$4)</f>
        <v>#DIV/0!</v>
      </c>
      <c r="BMG20" s="38" t="e">
        <f>AVERAGEIFS('Cobalt Prices'!$G$10:$G$4229,'Cobalt Prices'!$E$10:$E$4229,BMG$4)</f>
        <v>#DIV/0!</v>
      </c>
      <c r="BMH20" s="38" t="e">
        <f>AVERAGEIFS('Cobalt Prices'!$G$10:$G$4229,'Cobalt Prices'!$E$10:$E$4229,BMH$4)</f>
        <v>#DIV/0!</v>
      </c>
      <c r="BMI20" s="38" t="e">
        <f>AVERAGEIFS('Cobalt Prices'!$G$10:$G$4229,'Cobalt Prices'!$E$10:$E$4229,BMI$4)</f>
        <v>#DIV/0!</v>
      </c>
      <c r="BMJ20" s="38" t="e">
        <f>AVERAGEIFS('Cobalt Prices'!$G$10:$G$4229,'Cobalt Prices'!$E$10:$E$4229,BMJ$4)</f>
        <v>#DIV/0!</v>
      </c>
      <c r="BMK20" s="38" t="e">
        <f>AVERAGEIFS('Cobalt Prices'!$G$10:$G$4229,'Cobalt Prices'!$E$10:$E$4229,BMK$4)</f>
        <v>#DIV/0!</v>
      </c>
      <c r="BML20" s="38" t="e">
        <f>AVERAGEIFS('Cobalt Prices'!$G$10:$G$4229,'Cobalt Prices'!$E$10:$E$4229,BML$4)</f>
        <v>#DIV/0!</v>
      </c>
      <c r="BMM20" s="38" t="e">
        <f>AVERAGEIFS('Cobalt Prices'!$G$10:$G$4229,'Cobalt Prices'!$E$10:$E$4229,BMM$4)</f>
        <v>#DIV/0!</v>
      </c>
      <c r="BMN20" s="38" t="e">
        <f>AVERAGEIFS('Cobalt Prices'!$G$10:$G$4229,'Cobalt Prices'!$E$10:$E$4229,BMN$4)</f>
        <v>#DIV/0!</v>
      </c>
      <c r="BMO20" s="38" t="e">
        <f>AVERAGEIFS('Cobalt Prices'!$G$10:$G$4229,'Cobalt Prices'!$E$10:$E$4229,BMO$4)</f>
        <v>#DIV/0!</v>
      </c>
      <c r="BMP20" s="38" t="e">
        <f>AVERAGEIFS('Cobalt Prices'!$G$10:$G$4229,'Cobalt Prices'!$E$10:$E$4229,BMP$4)</f>
        <v>#DIV/0!</v>
      </c>
      <c r="BMQ20" s="38" t="e">
        <f>AVERAGEIFS('Cobalt Prices'!$G$10:$G$4229,'Cobalt Prices'!$E$10:$E$4229,BMQ$4)</f>
        <v>#DIV/0!</v>
      </c>
      <c r="BMR20" s="38" t="e">
        <f>AVERAGEIFS('Cobalt Prices'!$G$10:$G$4229,'Cobalt Prices'!$E$10:$E$4229,BMR$4)</f>
        <v>#DIV/0!</v>
      </c>
      <c r="BMS20" s="38" t="e">
        <f>AVERAGEIFS('Cobalt Prices'!$G$10:$G$4229,'Cobalt Prices'!$E$10:$E$4229,BMS$4)</f>
        <v>#DIV/0!</v>
      </c>
      <c r="BMT20" s="38" t="e">
        <f>AVERAGEIFS('Cobalt Prices'!$G$10:$G$4229,'Cobalt Prices'!$E$10:$E$4229,BMT$4)</f>
        <v>#DIV/0!</v>
      </c>
      <c r="BMU20" s="38" t="e">
        <f>AVERAGEIFS('Cobalt Prices'!$G$10:$G$4229,'Cobalt Prices'!$E$10:$E$4229,BMU$4)</f>
        <v>#DIV/0!</v>
      </c>
      <c r="BMV20" s="38" t="e">
        <f>AVERAGEIFS('Cobalt Prices'!$G$10:$G$4229,'Cobalt Prices'!$E$10:$E$4229,BMV$4)</f>
        <v>#DIV/0!</v>
      </c>
      <c r="BMW20" s="38" t="e">
        <f>AVERAGEIFS('Cobalt Prices'!$G$10:$G$4229,'Cobalt Prices'!$E$10:$E$4229,BMW$4)</f>
        <v>#DIV/0!</v>
      </c>
      <c r="BMX20" s="38" t="e">
        <f>AVERAGEIFS('Cobalt Prices'!$G$10:$G$4229,'Cobalt Prices'!$E$10:$E$4229,BMX$4)</f>
        <v>#DIV/0!</v>
      </c>
      <c r="BMY20" s="38" t="e">
        <f>AVERAGEIFS('Cobalt Prices'!$G$10:$G$4229,'Cobalt Prices'!$E$10:$E$4229,BMY$4)</f>
        <v>#DIV/0!</v>
      </c>
      <c r="BMZ20" s="38" t="e">
        <f>AVERAGEIFS('Cobalt Prices'!$G$10:$G$4229,'Cobalt Prices'!$E$10:$E$4229,BMZ$4)</f>
        <v>#DIV/0!</v>
      </c>
      <c r="BNA20" s="38" t="e">
        <f>AVERAGEIFS('Cobalt Prices'!$G$10:$G$4229,'Cobalt Prices'!$E$10:$E$4229,BNA$4)</f>
        <v>#DIV/0!</v>
      </c>
      <c r="BNB20" s="38" t="e">
        <f>AVERAGEIFS('Cobalt Prices'!$G$10:$G$4229,'Cobalt Prices'!$E$10:$E$4229,BNB$4)</f>
        <v>#DIV/0!</v>
      </c>
      <c r="BNC20" s="38" t="e">
        <f>AVERAGEIFS('Cobalt Prices'!$G$10:$G$4229,'Cobalt Prices'!$E$10:$E$4229,BNC$4)</f>
        <v>#DIV/0!</v>
      </c>
      <c r="BND20" s="38" t="e">
        <f>AVERAGEIFS('Cobalt Prices'!$G$10:$G$4229,'Cobalt Prices'!$E$10:$E$4229,BND$4)</f>
        <v>#DIV/0!</v>
      </c>
      <c r="BNE20" s="38" t="e">
        <f>AVERAGEIFS('Cobalt Prices'!$G$10:$G$4229,'Cobalt Prices'!$E$10:$E$4229,BNE$4)</f>
        <v>#DIV/0!</v>
      </c>
      <c r="BNF20" s="38" t="e">
        <f>AVERAGEIFS('Cobalt Prices'!$G$10:$G$4229,'Cobalt Prices'!$E$10:$E$4229,BNF$4)</f>
        <v>#DIV/0!</v>
      </c>
      <c r="BNG20" s="38" t="e">
        <f>AVERAGEIFS('Cobalt Prices'!$G$10:$G$4229,'Cobalt Prices'!$E$10:$E$4229,BNG$4)</f>
        <v>#DIV/0!</v>
      </c>
      <c r="BNH20" s="38" t="e">
        <f>AVERAGEIFS('Cobalt Prices'!$G$10:$G$4229,'Cobalt Prices'!$E$10:$E$4229,BNH$4)</f>
        <v>#DIV/0!</v>
      </c>
      <c r="BNI20" s="38" t="e">
        <f>AVERAGEIFS('Cobalt Prices'!$G$10:$G$4229,'Cobalt Prices'!$E$10:$E$4229,BNI$4)</f>
        <v>#DIV/0!</v>
      </c>
      <c r="BNJ20" s="38" t="e">
        <f>AVERAGEIFS('Cobalt Prices'!$G$10:$G$4229,'Cobalt Prices'!$E$10:$E$4229,BNJ$4)</f>
        <v>#DIV/0!</v>
      </c>
      <c r="BNK20" s="38" t="e">
        <f>AVERAGEIFS('Cobalt Prices'!$G$10:$G$4229,'Cobalt Prices'!$E$10:$E$4229,BNK$4)</f>
        <v>#DIV/0!</v>
      </c>
      <c r="BNL20" s="38" t="e">
        <f>AVERAGEIFS('Cobalt Prices'!$G$10:$G$4229,'Cobalt Prices'!$E$10:$E$4229,BNL$4)</f>
        <v>#DIV/0!</v>
      </c>
      <c r="BNM20" s="38" t="e">
        <f>AVERAGEIFS('Cobalt Prices'!$G$10:$G$4229,'Cobalt Prices'!$E$10:$E$4229,BNM$4)</f>
        <v>#DIV/0!</v>
      </c>
      <c r="BNN20" s="38" t="e">
        <f>AVERAGEIFS('Cobalt Prices'!$G$10:$G$4229,'Cobalt Prices'!$E$10:$E$4229,BNN$4)</f>
        <v>#DIV/0!</v>
      </c>
      <c r="BNO20" s="38" t="e">
        <f>AVERAGEIFS('Cobalt Prices'!$G$10:$G$4229,'Cobalt Prices'!$E$10:$E$4229,BNO$4)</f>
        <v>#DIV/0!</v>
      </c>
      <c r="BNP20" s="38" t="e">
        <f>AVERAGEIFS('Cobalt Prices'!$G$10:$G$4229,'Cobalt Prices'!$E$10:$E$4229,BNP$4)</f>
        <v>#DIV/0!</v>
      </c>
      <c r="BNQ20" s="38" t="e">
        <f>AVERAGEIFS('Cobalt Prices'!$G$10:$G$4229,'Cobalt Prices'!$E$10:$E$4229,BNQ$4)</f>
        <v>#DIV/0!</v>
      </c>
      <c r="BNR20" s="38" t="e">
        <f>AVERAGEIFS('Cobalt Prices'!$G$10:$G$4229,'Cobalt Prices'!$E$10:$E$4229,BNR$4)</f>
        <v>#DIV/0!</v>
      </c>
      <c r="BNS20" s="38" t="e">
        <f>AVERAGEIFS('Cobalt Prices'!$G$10:$G$4229,'Cobalt Prices'!$E$10:$E$4229,BNS$4)</f>
        <v>#DIV/0!</v>
      </c>
      <c r="BNT20" s="38" t="e">
        <f>AVERAGEIFS('Cobalt Prices'!$G$10:$G$4229,'Cobalt Prices'!$E$10:$E$4229,BNT$4)</f>
        <v>#DIV/0!</v>
      </c>
      <c r="BNU20" s="38" t="e">
        <f>AVERAGEIFS('Cobalt Prices'!$G$10:$G$4229,'Cobalt Prices'!$E$10:$E$4229,BNU$4)</f>
        <v>#DIV/0!</v>
      </c>
      <c r="BNV20" s="38" t="e">
        <f>AVERAGEIFS('Cobalt Prices'!$G$10:$G$4229,'Cobalt Prices'!$E$10:$E$4229,BNV$4)</f>
        <v>#DIV/0!</v>
      </c>
      <c r="BNW20" s="38" t="e">
        <f>AVERAGEIFS('Cobalt Prices'!$G$10:$G$4229,'Cobalt Prices'!$E$10:$E$4229,BNW$4)</f>
        <v>#DIV/0!</v>
      </c>
      <c r="BNX20" s="38" t="e">
        <f>AVERAGEIFS('Cobalt Prices'!$G$10:$G$4229,'Cobalt Prices'!$E$10:$E$4229,BNX$4)</f>
        <v>#DIV/0!</v>
      </c>
      <c r="BNY20" s="38" t="e">
        <f>AVERAGEIFS('Cobalt Prices'!$G$10:$G$4229,'Cobalt Prices'!$E$10:$E$4229,BNY$4)</f>
        <v>#DIV/0!</v>
      </c>
      <c r="BNZ20" s="38" t="e">
        <f>AVERAGEIFS('Cobalt Prices'!$G$10:$G$4229,'Cobalt Prices'!$E$10:$E$4229,BNZ$4)</f>
        <v>#DIV/0!</v>
      </c>
      <c r="BOA20" s="38" t="e">
        <f>AVERAGEIFS('Cobalt Prices'!$G$10:$G$4229,'Cobalt Prices'!$E$10:$E$4229,BOA$4)</f>
        <v>#DIV/0!</v>
      </c>
      <c r="BOB20" s="38" t="e">
        <f>AVERAGEIFS('Cobalt Prices'!$G$10:$G$4229,'Cobalt Prices'!$E$10:$E$4229,BOB$4)</f>
        <v>#DIV/0!</v>
      </c>
      <c r="BOC20" s="38" t="e">
        <f>AVERAGEIFS('Cobalt Prices'!$G$10:$G$4229,'Cobalt Prices'!$E$10:$E$4229,BOC$4)</f>
        <v>#DIV/0!</v>
      </c>
      <c r="BOD20" s="38" t="e">
        <f>AVERAGEIFS('Cobalt Prices'!$G$10:$G$4229,'Cobalt Prices'!$E$10:$E$4229,BOD$4)</f>
        <v>#DIV/0!</v>
      </c>
      <c r="BOE20" s="38" t="e">
        <f>AVERAGEIFS('Cobalt Prices'!$G$10:$G$4229,'Cobalt Prices'!$E$10:$E$4229,BOE$4)</f>
        <v>#DIV/0!</v>
      </c>
      <c r="BOF20" s="38" t="e">
        <f>AVERAGEIFS('Cobalt Prices'!$G$10:$G$4229,'Cobalt Prices'!$E$10:$E$4229,BOF$4)</f>
        <v>#DIV/0!</v>
      </c>
      <c r="BOG20" s="38" t="e">
        <f>AVERAGEIFS('Cobalt Prices'!$G$10:$G$4229,'Cobalt Prices'!$E$10:$E$4229,BOG$4)</f>
        <v>#DIV/0!</v>
      </c>
      <c r="BOH20" s="38" t="e">
        <f>AVERAGEIFS('Cobalt Prices'!$G$10:$G$4229,'Cobalt Prices'!$E$10:$E$4229,BOH$4)</f>
        <v>#DIV/0!</v>
      </c>
      <c r="BOI20" s="38" t="e">
        <f>AVERAGEIFS('Cobalt Prices'!$G$10:$G$4229,'Cobalt Prices'!$E$10:$E$4229,BOI$4)</f>
        <v>#DIV/0!</v>
      </c>
      <c r="BOJ20" s="38" t="e">
        <f>AVERAGEIFS('Cobalt Prices'!$G$10:$G$4229,'Cobalt Prices'!$E$10:$E$4229,BOJ$4)</f>
        <v>#DIV/0!</v>
      </c>
      <c r="BOK20" s="38" t="e">
        <f>AVERAGEIFS('Cobalt Prices'!$G$10:$G$4229,'Cobalt Prices'!$E$10:$E$4229,BOK$4)</f>
        <v>#DIV/0!</v>
      </c>
      <c r="BOL20" s="38" t="e">
        <f>AVERAGEIFS('Cobalt Prices'!$G$10:$G$4229,'Cobalt Prices'!$E$10:$E$4229,BOL$4)</f>
        <v>#DIV/0!</v>
      </c>
      <c r="BOM20" s="38" t="e">
        <f>AVERAGEIFS('Cobalt Prices'!$G$10:$G$4229,'Cobalt Prices'!$E$10:$E$4229,BOM$4)</f>
        <v>#DIV/0!</v>
      </c>
      <c r="BON20" s="38" t="e">
        <f>AVERAGEIFS('Cobalt Prices'!$G$10:$G$4229,'Cobalt Prices'!$E$10:$E$4229,BON$4)</f>
        <v>#DIV/0!</v>
      </c>
      <c r="BOO20" s="38" t="e">
        <f>AVERAGEIFS('Cobalt Prices'!$G$10:$G$4229,'Cobalt Prices'!$E$10:$E$4229,BOO$4)</f>
        <v>#DIV/0!</v>
      </c>
      <c r="BOP20" s="38" t="e">
        <f>AVERAGEIFS('Cobalt Prices'!$G$10:$G$4229,'Cobalt Prices'!$E$10:$E$4229,BOP$4)</f>
        <v>#DIV/0!</v>
      </c>
      <c r="BOQ20" s="38" t="e">
        <f>AVERAGEIFS('Cobalt Prices'!$G$10:$G$4229,'Cobalt Prices'!$E$10:$E$4229,BOQ$4)</f>
        <v>#DIV/0!</v>
      </c>
      <c r="BOR20" s="38" t="e">
        <f>AVERAGEIFS('Cobalt Prices'!$G$10:$G$4229,'Cobalt Prices'!$E$10:$E$4229,BOR$4)</f>
        <v>#DIV/0!</v>
      </c>
      <c r="BOS20" s="38" t="e">
        <f>AVERAGEIFS('Cobalt Prices'!$G$10:$G$4229,'Cobalt Prices'!$E$10:$E$4229,BOS$4)</f>
        <v>#DIV/0!</v>
      </c>
      <c r="BOT20" s="38" t="e">
        <f>AVERAGEIFS('Cobalt Prices'!$G$10:$G$4229,'Cobalt Prices'!$E$10:$E$4229,BOT$4)</f>
        <v>#DIV/0!</v>
      </c>
      <c r="BOU20" s="38" t="e">
        <f>AVERAGEIFS('Cobalt Prices'!$G$10:$G$4229,'Cobalt Prices'!$E$10:$E$4229,BOU$4)</f>
        <v>#DIV/0!</v>
      </c>
      <c r="BOV20" s="38" t="e">
        <f>AVERAGEIFS('Cobalt Prices'!$G$10:$G$4229,'Cobalt Prices'!$E$10:$E$4229,BOV$4)</f>
        <v>#DIV/0!</v>
      </c>
      <c r="BOW20" s="38" t="e">
        <f>AVERAGEIFS('Cobalt Prices'!$G$10:$G$4229,'Cobalt Prices'!$E$10:$E$4229,BOW$4)</f>
        <v>#DIV/0!</v>
      </c>
      <c r="BOX20" s="38" t="e">
        <f>AVERAGEIFS('Cobalt Prices'!$G$10:$G$4229,'Cobalt Prices'!$E$10:$E$4229,BOX$4)</f>
        <v>#DIV/0!</v>
      </c>
      <c r="BOY20" s="38" t="e">
        <f>AVERAGEIFS('Cobalt Prices'!$G$10:$G$4229,'Cobalt Prices'!$E$10:$E$4229,BOY$4)</f>
        <v>#DIV/0!</v>
      </c>
      <c r="BOZ20" s="38" t="e">
        <f>AVERAGEIFS('Cobalt Prices'!$G$10:$G$4229,'Cobalt Prices'!$E$10:$E$4229,BOZ$4)</f>
        <v>#DIV/0!</v>
      </c>
      <c r="BPA20" s="38" t="e">
        <f>AVERAGEIFS('Cobalt Prices'!$G$10:$G$4229,'Cobalt Prices'!$E$10:$E$4229,BPA$4)</f>
        <v>#DIV/0!</v>
      </c>
      <c r="BPB20" s="38" t="e">
        <f>AVERAGEIFS('Cobalt Prices'!$G$10:$G$4229,'Cobalt Prices'!$E$10:$E$4229,BPB$4)</f>
        <v>#DIV/0!</v>
      </c>
      <c r="BPC20" s="38" t="e">
        <f>AVERAGEIFS('Cobalt Prices'!$G$10:$G$4229,'Cobalt Prices'!$E$10:$E$4229,BPC$4)</f>
        <v>#DIV/0!</v>
      </c>
      <c r="BPD20" s="38" t="e">
        <f>AVERAGEIFS('Cobalt Prices'!$G$10:$G$4229,'Cobalt Prices'!$E$10:$E$4229,BPD$4)</f>
        <v>#DIV/0!</v>
      </c>
      <c r="BPE20" s="38" t="e">
        <f>AVERAGEIFS('Cobalt Prices'!$G$10:$G$4229,'Cobalt Prices'!$E$10:$E$4229,BPE$4)</f>
        <v>#DIV/0!</v>
      </c>
      <c r="BPF20" s="38" t="e">
        <f>AVERAGEIFS('Cobalt Prices'!$G$10:$G$4229,'Cobalt Prices'!$E$10:$E$4229,BPF$4)</f>
        <v>#DIV/0!</v>
      </c>
      <c r="BPG20" s="38" t="e">
        <f>AVERAGEIFS('Cobalt Prices'!$G$10:$G$4229,'Cobalt Prices'!$E$10:$E$4229,BPG$4)</f>
        <v>#DIV/0!</v>
      </c>
      <c r="BPH20" s="38" t="e">
        <f>AVERAGEIFS('Cobalt Prices'!$G$10:$G$4229,'Cobalt Prices'!$E$10:$E$4229,BPH$4)</f>
        <v>#DIV/0!</v>
      </c>
      <c r="BPI20" s="38" t="e">
        <f>AVERAGEIFS('Cobalt Prices'!$G$10:$G$4229,'Cobalt Prices'!$E$10:$E$4229,BPI$4)</f>
        <v>#DIV/0!</v>
      </c>
      <c r="BPJ20" s="38" t="e">
        <f>AVERAGEIFS('Cobalt Prices'!$G$10:$G$4229,'Cobalt Prices'!$E$10:$E$4229,BPJ$4)</f>
        <v>#DIV/0!</v>
      </c>
      <c r="BPK20" s="38" t="e">
        <f>AVERAGEIFS('Cobalt Prices'!$G$10:$G$4229,'Cobalt Prices'!$E$10:$E$4229,BPK$4)</f>
        <v>#DIV/0!</v>
      </c>
      <c r="BPL20" s="38" t="e">
        <f>AVERAGEIFS('Cobalt Prices'!$G$10:$G$4229,'Cobalt Prices'!$E$10:$E$4229,BPL$4)</f>
        <v>#DIV/0!</v>
      </c>
      <c r="BPM20" s="38" t="e">
        <f>AVERAGEIFS('Cobalt Prices'!$G$10:$G$4229,'Cobalt Prices'!$E$10:$E$4229,BPM$4)</f>
        <v>#DIV/0!</v>
      </c>
      <c r="BPN20" s="38" t="e">
        <f>AVERAGEIFS('Cobalt Prices'!$G$10:$G$4229,'Cobalt Prices'!$E$10:$E$4229,BPN$4)</f>
        <v>#DIV/0!</v>
      </c>
      <c r="BPO20" s="38" t="e">
        <f>AVERAGEIFS('Cobalt Prices'!$G$10:$G$4229,'Cobalt Prices'!$E$10:$E$4229,BPO$4)</f>
        <v>#DIV/0!</v>
      </c>
      <c r="BPP20" s="38" t="e">
        <f>AVERAGEIFS('Cobalt Prices'!$G$10:$G$4229,'Cobalt Prices'!$E$10:$E$4229,BPP$4)</f>
        <v>#DIV/0!</v>
      </c>
      <c r="BPQ20" s="38" t="e">
        <f>AVERAGEIFS('Cobalt Prices'!$G$10:$G$4229,'Cobalt Prices'!$E$10:$E$4229,BPQ$4)</f>
        <v>#DIV/0!</v>
      </c>
      <c r="BPR20" s="38" t="e">
        <f>AVERAGEIFS('Cobalt Prices'!$G$10:$G$4229,'Cobalt Prices'!$E$10:$E$4229,BPR$4)</f>
        <v>#DIV/0!</v>
      </c>
      <c r="BPS20" s="38" t="e">
        <f>AVERAGEIFS('Cobalt Prices'!$G$10:$G$4229,'Cobalt Prices'!$E$10:$E$4229,BPS$4)</f>
        <v>#DIV/0!</v>
      </c>
      <c r="BPT20" s="38" t="e">
        <f>AVERAGEIFS('Cobalt Prices'!$G$10:$G$4229,'Cobalt Prices'!$E$10:$E$4229,BPT$4)</f>
        <v>#DIV/0!</v>
      </c>
      <c r="BPU20" s="38" t="e">
        <f>AVERAGEIFS('Cobalt Prices'!$G$10:$G$4229,'Cobalt Prices'!$E$10:$E$4229,BPU$4)</f>
        <v>#DIV/0!</v>
      </c>
      <c r="BPV20" s="38" t="e">
        <f>AVERAGEIFS('Cobalt Prices'!$G$10:$G$4229,'Cobalt Prices'!$E$10:$E$4229,BPV$4)</f>
        <v>#DIV/0!</v>
      </c>
      <c r="BPW20" s="38" t="e">
        <f>AVERAGEIFS('Cobalt Prices'!$G$10:$G$4229,'Cobalt Prices'!$E$10:$E$4229,BPW$4)</f>
        <v>#DIV/0!</v>
      </c>
      <c r="BPX20" s="38" t="e">
        <f>AVERAGEIFS('Cobalt Prices'!$G$10:$G$4229,'Cobalt Prices'!$E$10:$E$4229,BPX$4)</f>
        <v>#DIV/0!</v>
      </c>
      <c r="BPY20" s="38" t="e">
        <f>AVERAGEIFS('Cobalt Prices'!$G$10:$G$4229,'Cobalt Prices'!$E$10:$E$4229,BPY$4)</f>
        <v>#DIV/0!</v>
      </c>
      <c r="BPZ20" s="38" t="e">
        <f>AVERAGEIFS('Cobalt Prices'!$G$10:$G$4229,'Cobalt Prices'!$E$10:$E$4229,BPZ$4)</f>
        <v>#DIV/0!</v>
      </c>
      <c r="BQA20" s="38" t="e">
        <f>AVERAGEIFS('Cobalt Prices'!$G$10:$G$4229,'Cobalt Prices'!$E$10:$E$4229,BQA$4)</f>
        <v>#DIV/0!</v>
      </c>
      <c r="BQB20" s="38" t="e">
        <f>AVERAGEIFS('Cobalt Prices'!$G$10:$G$4229,'Cobalt Prices'!$E$10:$E$4229,BQB$4)</f>
        <v>#DIV/0!</v>
      </c>
      <c r="BQC20" s="38" t="e">
        <f>AVERAGEIFS('Cobalt Prices'!$G$10:$G$4229,'Cobalt Prices'!$E$10:$E$4229,BQC$4)</f>
        <v>#DIV/0!</v>
      </c>
      <c r="BQD20" s="38" t="e">
        <f>AVERAGEIFS('Cobalt Prices'!$G$10:$G$4229,'Cobalt Prices'!$E$10:$E$4229,BQD$4)</f>
        <v>#DIV/0!</v>
      </c>
      <c r="BQE20" s="38" t="e">
        <f>AVERAGEIFS('Cobalt Prices'!$G$10:$G$4229,'Cobalt Prices'!$E$10:$E$4229,BQE$4)</f>
        <v>#DIV/0!</v>
      </c>
      <c r="BQF20" s="38" t="e">
        <f>AVERAGEIFS('Cobalt Prices'!$G$10:$G$4229,'Cobalt Prices'!$E$10:$E$4229,BQF$4)</f>
        <v>#DIV/0!</v>
      </c>
      <c r="BQG20" s="38" t="e">
        <f>AVERAGEIFS('Cobalt Prices'!$G$10:$G$4229,'Cobalt Prices'!$E$10:$E$4229,BQG$4)</f>
        <v>#DIV/0!</v>
      </c>
      <c r="BQH20" s="38" t="e">
        <f>AVERAGEIFS('Cobalt Prices'!$G$10:$G$4229,'Cobalt Prices'!$E$10:$E$4229,BQH$4)</f>
        <v>#DIV/0!</v>
      </c>
      <c r="BQI20" s="38" t="e">
        <f>AVERAGEIFS('Cobalt Prices'!$G$10:$G$4229,'Cobalt Prices'!$E$10:$E$4229,BQI$4)</f>
        <v>#DIV/0!</v>
      </c>
      <c r="BQJ20" s="38" t="e">
        <f>AVERAGEIFS('Cobalt Prices'!$G$10:$G$4229,'Cobalt Prices'!$E$10:$E$4229,BQJ$4)</f>
        <v>#DIV/0!</v>
      </c>
      <c r="BQK20" s="38" t="e">
        <f>AVERAGEIFS('Cobalt Prices'!$G$10:$G$4229,'Cobalt Prices'!$E$10:$E$4229,BQK$4)</f>
        <v>#DIV/0!</v>
      </c>
      <c r="BQL20" s="38" t="e">
        <f>AVERAGEIFS('Cobalt Prices'!$G$10:$G$4229,'Cobalt Prices'!$E$10:$E$4229,BQL$4)</f>
        <v>#DIV/0!</v>
      </c>
      <c r="BQM20" s="38" t="e">
        <f>AVERAGEIFS('Cobalt Prices'!$G$10:$G$4229,'Cobalt Prices'!$E$10:$E$4229,BQM$4)</f>
        <v>#DIV/0!</v>
      </c>
      <c r="BQN20" s="38" t="e">
        <f>AVERAGEIFS('Cobalt Prices'!$G$10:$G$4229,'Cobalt Prices'!$E$10:$E$4229,BQN$4)</f>
        <v>#DIV/0!</v>
      </c>
      <c r="BQO20" s="38" t="e">
        <f>AVERAGEIFS('Cobalt Prices'!$G$10:$G$4229,'Cobalt Prices'!$E$10:$E$4229,BQO$4)</f>
        <v>#DIV/0!</v>
      </c>
      <c r="BQP20" s="38" t="e">
        <f>AVERAGEIFS('Cobalt Prices'!$G$10:$G$4229,'Cobalt Prices'!$E$10:$E$4229,BQP$4)</f>
        <v>#DIV/0!</v>
      </c>
      <c r="BQQ20" s="38" t="e">
        <f>AVERAGEIFS('Cobalt Prices'!$G$10:$G$4229,'Cobalt Prices'!$E$10:$E$4229,BQQ$4)</f>
        <v>#DIV/0!</v>
      </c>
      <c r="BQR20" s="38" t="e">
        <f>AVERAGEIFS('Cobalt Prices'!$G$10:$G$4229,'Cobalt Prices'!$E$10:$E$4229,BQR$4)</f>
        <v>#DIV/0!</v>
      </c>
      <c r="BQS20" s="38" t="e">
        <f>AVERAGEIFS('Cobalt Prices'!$G$10:$G$4229,'Cobalt Prices'!$E$10:$E$4229,BQS$4)</f>
        <v>#DIV/0!</v>
      </c>
      <c r="BQT20" s="38" t="e">
        <f>AVERAGEIFS('Cobalt Prices'!$G$10:$G$4229,'Cobalt Prices'!$E$10:$E$4229,BQT$4)</f>
        <v>#DIV/0!</v>
      </c>
      <c r="BQU20" s="38" t="e">
        <f>AVERAGEIFS('Cobalt Prices'!$G$10:$G$4229,'Cobalt Prices'!$E$10:$E$4229,BQU$4)</f>
        <v>#DIV/0!</v>
      </c>
      <c r="BQV20" s="38" t="e">
        <f>AVERAGEIFS('Cobalt Prices'!$G$10:$G$4229,'Cobalt Prices'!$E$10:$E$4229,BQV$4)</f>
        <v>#DIV/0!</v>
      </c>
      <c r="BQW20" s="38" t="e">
        <f>AVERAGEIFS('Cobalt Prices'!$G$10:$G$4229,'Cobalt Prices'!$E$10:$E$4229,BQW$4)</f>
        <v>#DIV/0!</v>
      </c>
      <c r="BQX20" s="38" t="e">
        <f>AVERAGEIFS('Cobalt Prices'!$G$10:$G$4229,'Cobalt Prices'!$E$10:$E$4229,BQX$4)</f>
        <v>#DIV/0!</v>
      </c>
      <c r="BQY20" s="38" t="e">
        <f>AVERAGEIFS('Cobalt Prices'!$G$10:$G$4229,'Cobalt Prices'!$E$10:$E$4229,BQY$4)</f>
        <v>#DIV/0!</v>
      </c>
      <c r="BQZ20" s="38" t="e">
        <f>AVERAGEIFS('Cobalt Prices'!$G$10:$G$4229,'Cobalt Prices'!$E$10:$E$4229,BQZ$4)</f>
        <v>#DIV/0!</v>
      </c>
      <c r="BRA20" s="38" t="e">
        <f>AVERAGEIFS('Cobalt Prices'!$G$10:$G$4229,'Cobalt Prices'!$E$10:$E$4229,BRA$4)</f>
        <v>#DIV/0!</v>
      </c>
      <c r="BRB20" s="38" t="e">
        <f>AVERAGEIFS('Cobalt Prices'!$G$10:$G$4229,'Cobalt Prices'!$E$10:$E$4229,BRB$4)</f>
        <v>#DIV/0!</v>
      </c>
      <c r="BRC20" s="38" t="e">
        <f>AVERAGEIFS('Cobalt Prices'!$G$10:$G$4229,'Cobalt Prices'!$E$10:$E$4229,BRC$4)</f>
        <v>#DIV/0!</v>
      </c>
      <c r="BRD20" s="38" t="e">
        <f>AVERAGEIFS('Cobalt Prices'!$G$10:$G$4229,'Cobalt Prices'!$E$10:$E$4229,BRD$4)</f>
        <v>#DIV/0!</v>
      </c>
      <c r="BRE20" s="38" t="e">
        <f>AVERAGEIFS('Cobalt Prices'!$G$10:$G$4229,'Cobalt Prices'!$E$10:$E$4229,BRE$4)</f>
        <v>#DIV/0!</v>
      </c>
      <c r="BRF20" s="38" t="e">
        <f>AVERAGEIFS('Cobalt Prices'!$G$10:$G$4229,'Cobalt Prices'!$E$10:$E$4229,BRF$4)</f>
        <v>#DIV/0!</v>
      </c>
      <c r="BRG20" s="38" t="e">
        <f>AVERAGEIFS('Cobalt Prices'!$G$10:$G$4229,'Cobalt Prices'!$E$10:$E$4229,BRG$4)</f>
        <v>#DIV/0!</v>
      </c>
      <c r="BRH20" s="38" t="e">
        <f>AVERAGEIFS('Cobalt Prices'!$G$10:$G$4229,'Cobalt Prices'!$E$10:$E$4229,BRH$4)</f>
        <v>#DIV/0!</v>
      </c>
      <c r="BRI20" s="38" t="e">
        <f>AVERAGEIFS('Cobalt Prices'!$G$10:$G$4229,'Cobalt Prices'!$E$10:$E$4229,BRI$4)</f>
        <v>#DIV/0!</v>
      </c>
      <c r="BRJ20" s="38" t="e">
        <f>AVERAGEIFS('Cobalt Prices'!$G$10:$G$4229,'Cobalt Prices'!$E$10:$E$4229,BRJ$4)</f>
        <v>#DIV/0!</v>
      </c>
      <c r="BRK20" s="38" t="e">
        <f>AVERAGEIFS('Cobalt Prices'!$G$10:$G$4229,'Cobalt Prices'!$E$10:$E$4229,BRK$4)</f>
        <v>#DIV/0!</v>
      </c>
      <c r="BRL20" s="38" t="e">
        <f>AVERAGEIFS('Cobalt Prices'!$G$10:$G$4229,'Cobalt Prices'!$E$10:$E$4229,BRL$4)</f>
        <v>#DIV/0!</v>
      </c>
      <c r="BRM20" s="38" t="e">
        <f>AVERAGEIFS('Cobalt Prices'!$G$10:$G$4229,'Cobalt Prices'!$E$10:$E$4229,BRM$4)</f>
        <v>#DIV/0!</v>
      </c>
      <c r="BRN20" s="38" t="e">
        <f>AVERAGEIFS('Cobalt Prices'!$G$10:$G$4229,'Cobalt Prices'!$E$10:$E$4229,BRN$4)</f>
        <v>#DIV/0!</v>
      </c>
      <c r="BRO20" s="38" t="e">
        <f>AVERAGEIFS('Cobalt Prices'!$G$10:$G$4229,'Cobalt Prices'!$E$10:$E$4229,BRO$4)</f>
        <v>#DIV/0!</v>
      </c>
      <c r="BRP20" s="38" t="e">
        <f>AVERAGEIFS('Cobalt Prices'!$G$10:$G$4229,'Cobalt Prices'!$E$10:$E$4229,BRP$4)</f>
        <v>#DIV/0!</v>
      </c>
      <c r="BRQ20" s="38" t="e">
        <f>AVERAGEIFS('Cobalt Prices'!$G$10:$G$4229,'Cobalt Prices'!$E$10:$E$4229,BRQ$4)</f>
        <v>#DIV/0!</v>
      </c>
      <c r="BRR20" s="38" t="e">
        <f>AVERAGEIFS('Cobalt Prices'!$G$10:$G$4229,'Cobalt Prices'!$E$10:$E$4229,BRR$4)</f>
        <v>#DIV/0!</v>
      </c>
      <c r="BRS20" s="38" t="e">
        <f>AVERAGEIFS('Cobalt Prices'!$G$10:$G$4229,'Cobalt Prices'!$E$10:$E$4229,BRS$4)</f>
        <v>#DIV/0!</v>
      </c>
      <c r="BRT20" s="38" t="e">
        <f>AVERAGEIFS('Cobalt Prices'!$G$10:$G$4229,'Cobalt Prices'!$E$10:$E$4229,BRT$4)</f>
        <v>#DIV/0!</v>
      </c>
      <c r="BRU20" s="38" t="e">
        <f>AVERAGEIFS('Cobalt Prices'!$G$10:$G$4229,'Cobalt Prices'!$E$10:$E$4229,BRU$4)</f>
        <v>#DIV/0!</v>
      </c>
      <c r="BRV20" s="38" t="e">
        <f>AVERAGEIFS('Cobalt Prices'!$G$10:$G$4229,'Cobalt Prices'!$E$10:$E$4229,BRV$4)</f>
        <v>#DIV/0!</v>
      </c>
      <c r="BRW20" s="38" t="e">
        <f>AVERAGEIFS('Cobalt Prices'!$G$10:$G$4229,'Cobalt Prices'!$E$10:$E$4229,BRW$4)</f>
        <v>#DIV/0!</v>
      </c>
      <c r="BRX20" s="38" t="e">
        <f>AVERAGEIFS('Cobalt Prices'!$G$10:$G$4229,'Cobalt Prices'!$E$10:$E$4229,BRX$4)</f>
        <v>#DIV/0!</v>
      </c>
      <c r="BRY20" s="38" t="e">
        <f>AVERAGEIFS('Cobalt Prices'!$G$10:$G$4229,'Cobalt Prices'!$E$10:$E$4229,BRY$4)</f>
        <v>#DIV/0!</v>
      </c>
      <c r="BRZ20" s="38" t="e">
        <f>AVERAGEIFS('Cobalt Prices'!$G$10:$G$4229,'Cobalt Prices'!$E$10:$E$4229,BRZ$4)</f>
        <v>#DIV/0!</v>
      </c>
      <c r="BSA20" s="38" t="e">
        <f>AVERAGEIFS('Cobalt Prices'!$G$10:$G$4229,'Cobalt Prices'!$E$10:$E$4229,BSA$4)</f>
        <v>#DIV/0!</v>
      </c>
      <c r="BSB20" s="38" t="e">
        <f>AVERAGEIFS('Cobalt Prices'!$G$10:$G$4229,'Cobalt Prices'!$E$10:$E$4229,BSB$4)</f>
        <v>#DIV/0!</v>
      </c>
      <c r="BSC20" s="38" t="e">
        <f>AVERAGEIFS('Cobalt Prices'!$G$10:$G$4229,'Cobalt Prices'!$E$10:$E$4229,BSC$4)</f>
        <v>#DIV/0!</v>
      </c>
      <c r="BSD20" s="38" t="e">
        <f>AVERAGEIFS('Cobalt Prices'!$G$10:$G$4229,'Cobalt Prices'!$E$10:$E$4229,BSD$4)</f>
        <v>#DIV/0!</v>
      </c>
      <c r="BSE20" s="38" t="e">
        <f>AVERAGEIFS('Cobalt Prices'!$G$10:$G$4229,'Cobalt Prices'!$E$10:$E$4229,BSE$4)</f>
        <v>#DIV/0!</v>
      </c>
      <c r="BSF20" s="38" t="e">
        <f>AVERAGEIFS('Cobalt Prices'!$G$10:$G$4229,'Cobalt Prices'!$E$10:$E$4229,BSF$4)</f>
        <v>#DIV/0!</v>
      </c>
      <c r="BSG20" s="38" t="e">
        <f>AVERAGEIFS('Cobalt Prices'!$G$10:$G$4229,'Cobalt Prices'!$E$10:$E$4229,BSG$4)</f>
        <v>#DIV/0!</v>
      </c>
      <c r="BSH20" s="38" t="e">
        <f>AVERAGEIFS('Cobalt Prices'!$G$10:$G$4229,'Cobalt Prices'!$E$10:$E$4229,BSH$4)</f>
        <v>#DIV/0!</v>
      </c>
      <c r="BSI20" s="38" t="e">
        <f>AVERAGEIFS('Cobalt Prices'!$G$10:$G$4229,'Cobalt Prices'!$E$10:$E$4229,BSI$4)</f>
        <v>#DIV/0!</v>
      </c>
      <c r="BSJ20" s="38" t="e">
        <f>AVERAGEIFS('Cobalt Prices'!$G$10:$G$4229,'Cobalt Prices'!$E$10:$E$4229,BSJ$4)</f>
        <v>#DIV/0!</v>
      </c>
      <c r="BSK20" s="38" t="e">
        <f>AVERAGEIFS('Cobalt Prices'!$G$10:$G$4229,'Cobalt Prices'!$E$10:$E$4229,BSK$4)</f>
        <v>#DIV/0!</v>
      </c>
      <c r="BSL20" s="38" t="e">
        <f>AVERAGEIFS('Cobalt Prices'!$G$10:$G$4229,'Cobalt Prices'!$E$10:$E$4229,BSL$4)</f>
        <v>#DIV/0!</v>
      </c>
      <c r="BSM20" s="38" t="e">
        <f>AVERAGEIFS('Cobalt Prices'!$G$10:$G$4229,'Cobalt Prices'!$E$10:$E$4229,BSM$4)</f>
        <v>#DIV/0!</v>
      </c>
      <c r="BSN20" s="38" t="e">
        <f>AVERAGEIFS('Cobalt Prices'!$G$10:$G$4229,'Cobalt Prices'!$E$10:$E$4229,BSN$4)</f>
        <v>#DIV/0!</v>
      </c>
      <c r="BSO20" s="38" t="e">
        <f>AVERAGEIFS('Cobalt Prices'!$G$10:$G$4229,'Cobalt Prices'!$E$10:$E$4229,BSO$4)</f>
        <v>#DIV/0!</v>
      </c>
      <c r="BSP20" s="38" t="e">
        <f>AVERAGEIFS('Cobalt Prices'!$G$10:$G$4229,'Cobalt Prices'!$E$10:$E$4229,BSP$4)</f>
        <v>#DIV/0!</v>
      </c>
      <c r="BSQ20" s="38" t="e">
        <f>AVERAGEIFS('Cobalt Prices'!$G$10:$G$4229,'Cobalt Prices'!$E$10:$E$4229,BSQ$4)</f>
        <v>#DIV/0!</v>
      </c>
      <c r="BSR20" s="38" t="e">
        <f>AVERAGEIFS('Cobalt Prices'!$G$10:$G$4229,'Cobalt Prices'!$E$10:$E$4229,BSR$4)</f>
        <v>#DIV/0!</v>
      </c>
      <c r="BSS20" s="38" t="e">
        <f>AVERAGEIFS('Cobalt Prices'!$G$10:$G$4229,'Cobalt Prices'!$E$10:$E$4229,BSS$4)</f>
        <v>#DIV/0!</v>
      </c>
      <c r="BST20" s="38" t="e">
        <f>AVERAGEIFS('Cobalt Prices'!$G$10:$G$4229,'Cobalt Prices'!$E$10:$E$4229,BST$4)</f>
        <v>#DIV/0!</v>
      </c>
      <c r="BSU20" s="38" t="e">
        <f>AVERAGEIFS('Cobalt Prices'!$G$10:$G$4229,'Cobalt Prices'!$E$10:$E$4229,BSU$4)</f>
        <v>#DIV/0!</v>
      </c>
      <c r="BSV20" s="38" t="e">
        <f>AVERAGEIFS('Cobalt Prices'!$G$10:$G$4229,'Cobalt Prices'!$E$10:$E$4229,BSV$4)</f>
        <v>#DIV/0!</v>
      </c>
      <c r="BSW20" s="38" t="e">
        <f>AVERAGEIFS('Cobalt Prices'!$G$10:$G$4229,'Cobalt Prices'!$E$10:$E$4229,BSW$4)</f>
        <v>#DIV/0!</v>
      </c>
      <c r="BSX20" s="38" t="e">
        <f>AVERAGEIFS('Cobalt Prices'!$G$10:$G$4229,'Cobalt Prices'!$E$10:$E$4229,BSX$4)</f>
        <v>#DIV/0!</v>
      </c>
      <c r="BSY20" s="38" t="e">
        <f>AVERAGEIFS('Cobalt Prices'!$G$10:$G$4229,'Cobalt Prices'!$E$10:$E$4229,BSY$4)</f>
        <v>#DIV/0!</v>
      </c>
      <c r="BSZ20" s="38" t="e">
        <f>AVERAGEIFS('Cobalt Prices'!$G$10:$G$4229,'Cobalt Prices'!$E$10:$E$4229,BSZ$4)</f>
        <v>#DIV/0!</v>
      </c>
      <c r="BTA20" s="38" t="e">
        <f>AVERAGEIFS('Cobalt Prices'!$G$10:$G$4229,'Cobalt Prices'!$E$10:$E$4229,BTA$4)</f>
        <v>#DIV/0!</v>
      </c>
      <c r="BTB20" s="38" t="e">
        <f>AVERAGEIFS('Cobalt Prices'!$G$10:$G$4229,'Cobalt Prices'!$E$10:$E$4229,BTB$4)</f>
        <v>#DIV/0!</v>
      </c>
      <c r="BTC20" s="38" t="e">
        <f>AVERAGEIFS('Cobalt Prices'!$G$10:$G$4229,'Cobalt Prices'!$E$10:$E$4229,BTC$4)</f>
        <v>#DIV/0!</v>
      </c>
      <c r="BTD20" s="38" t="e">
        <f>AVERAGEIFS('Cobalt Prices'!$G$10:$G$4229,'Cobalt Prices'!$E$10:$E$4229,BTD$4)</f>
        <v>#DIV/0!</v>
      </c>
      <c r="BTE20" s="38" t="e">
        <f>AVERAGEIFS('Cobalt Prices'!$G$10:$G$4229,'Cobalt Prices'!$E$10:$E$4229,BTE$4)</f>
        <v>#DIV/0!</v>
      </c>
      <c r="BTF20" s="38" t="e">
        <f>AVERAGEIFS('Cobalt Prices'!$G$10:$G$4229,'Cobalt Prices'!$E$10:$E$4229,BTF$4)</f>
        <v>#DIV/0!</v>
      </c>
      <c r="BTG20" s="38" t="e">
        <f>AVERAGEIFS('Cobalt Prices'!$G$10:$G$4229,'Cobalt Prices'!$E$10:$E$4229,BTG$4)</f>
        <v>#DIV/0!</v>
      </c>
      <c r="BTH20" s="38" t="e">
        <f>AVERAGEIFS('Cobalt Prices'!$G$10:$G$4229,'Cobalt Prices'!$E$10:$E$4229,BTH$4)</f>
        <v>#DIV/0!</v>
      </c>
      <c r="BTI20" s="38" t="e">
        <f>AVERAGEIFS('Cobalt Prices'!$G$10:$G$4229,'Cobalt Prices'!$E$10:$E$4229,BTI$4)</f>
        <v>#DIV/0!</v>
      </c>
      <c r="BTJ20" s="38" t="e">
        <f>AVERAGEIFS('Cobalt Prices'!$G$10:$G$4229,'Cobalt Prices'!$E$10:$E$4229,BTJ$4)</f>
        <v>#DIV/0!</v>
      </c>
      <c r="BTK20" s="38" t="e">
        <f>AVERAGEIFS('Cobalt Prices'!$G$10:$G$4229,'Cobalt Prices'!$E$10:$E$4229,BTK$4)</f>
        <v>#DIV/0!</v>
      </c>
      <c r="BTL20" s="38" t="e">
        <f>AVERAGEIFS('Cobalt Prices'!$G$10:$G$4229,'Cobalt Prices'!$E$10:$E$4229,BTL$4)</f>
        <v>#DIV/0!</v>
      </c>
      <c r="BTM20" s="38" t="e">
        <f>AVERAGEIFS('Cobalt Prices'!$G$10:$G$4229,'Cobalt Prices'!$E$10:$E$4229,BTM$4)</f>
        <v>#DIV/0!</v>
      </c>
      <c r="BTN20" s="38" t="e">
        <f>AVERAGEIFS('Cobalt Prices'!$G$10:$G$4229,'Cobalt Prices'!$E$10:$E$4229,BTN$4)</f>
        <v>#DIV/0!</v>
      </c>
      <c r="BTO20" s="38" t="e">
        <f>AVERAGEIFS('Cobalt Prices'!$G$10:$G$4229,'Cobalt Prices'!$E$10:$E$4229,BTO$4)</f>
        <v>#DIV/0!</v>
      </c>
      <c r="BTP20" s="38" t="e">
        <f>AVERAGEIFS('Cobalt Prices'!$G$10:$G$4229,'Cobalt Prices'!$E$10:$E$4229,BTP$4)</f>
        <v>#DIV/0!</v>
      </c>
      <c r="BTQ20" s="38" t="e">
        <f>AVERAGEIFS('Cobalt Prices'!$G$10:$G$4229,'Cobalt Prices'!$E$10:$E$4229,BTQ$4)</f>
        <v>#DIV/0!</v>
      </c>
      <c r="BTR20" s="38" t="e">
        <f>AVERAGEIFS('Cobalt Prices'!$G$10:$G$4229,'Cobalt Prices'!$E$10:$E$4229,BTR$4)</f>
        <v>#DIV/0!</v>
      </c>
      <c r="BTS20" s="38" t="e">
        <f>AVERAGEIFS('Cobalt Prices'!$G$10:$G$4229,'Cobalt Prices'!$E$10:$E$4229,BTS$4)</f>
        <v>#DIV/0!</v>
      </c>
      <c r="BTT20" s="38" t="e">
        <f>AVERAGEIFS('Cobalt Prices'!$G$10:$G$4229,'Cobalt Prices'!$E$10:$E$4229,BTT$4)</f>
        <v>#DIV/0!</v>
      </c>
      <c r="BTU20" s="38" t="e">
        <f>AVERAGEIFS('Cobalt Prices'!$G$10:$G$4229,'Cobalt Prices'!$E$10:$E$4229,BTU$4)</f>
        <v>#DIV/0!</v>
      </c>
      <c r="BTV20" s="38" t="e">
        <f>AVERAGEIFS('Cobalt Prices'!$G$10:$G$4229,'Cobalt Prices'!$E$10:$E$4229,BTV$4)</f>
        <v>#DIV/0!</v>
      </c>
      <c r="BTW20" s="38" t="e">
        <f>AVERAGEIFS('Cobalt Prices'!$G$10:$G$4229,'Cobalt Prices'!$E$10:$E$4229,BTW$4)</f>
        <v>#DIV/0!</v>
      </c>
      <c r="BTX20" s="38" t="e">
        <f>AVERAGEIFS('Cobalt Prices'!$G$10:$G$4229,'Cobalt Prices'!$E$10:$E$4229,BTX$4)</f>
        <v>#DIV/0!</v>
      </c>
      <c r="BTY20" s="38" t="e">
        <f>AVERAGEIFS('Cobalt Prices'!$G$10:$G$4229,'Cobalt Prices'!$E$10:$E$4229,BTY$4)</f>
        <v>#DIV/0!</v>
      </c>
      <c r="BTZ20" s="38" t="e">
        <f>AVERAGEIFS('Cobalt Prices'!$G$10:$G$4229,'Cobalt Prices'!$E$10:$E$4229,BTZ$4)</f>
        <v>#DIV/0!</v>
      </c>
      <c r="BUA20" s="38" t="e">
        <f>AVERAGEIFS('Cobalt Prices'!$G$10:$G$4229,'Cobalt Prices'!$E$10:$E$4229,BUA$4)</f>
        <v>#DIV/0!</v>
      </c>
      <c r="BUB20" s="38" t="e">
        <f>AVERAGEIFS('Cobalt Prices'!$G$10:$G$4229,'Cobalt Prices'!$E$10:$E$4229,BUB$4)</f>
        <v>#DIV/0!</v>
      </c>
      <c r="BUC20" s="38" t="e">
        <f>AVERAGEIFS('Cobalt Prices'!$G$10:$G$4229,'Cobalt Prices'!$E$10:$E$4229,BUC$4)</f>
        <v>#DIV/0!</v>
      </c>
      <c r="BUD20" s="38" t="e">
        <f>AVERAGEIFS('Cobalt Prices'!$G$10:$G$4229,'Cobalt Prices'!$E$10:$E$4229,BUD$4)</f>
        <v>#DIV/0!</v>
      </c>
      <c r="BUE20" s="38" t="e">
        <f>AVERAGEIFS('Cobalt Prices'!$G$10:$G$4229,'Cobalt Prices'!$E$10:$E$4229,BUE$4)</f>
        <v>#DIV/0!</v>
      </c>
      <c r="BUF20" s="38" t="e">
        <f>AVERAGEIFS('Cobalt Prices'!$G$10:$G$4229,'Cobalt Prices'!$E$10:$E$4229,BUF$4)</f>
        <v>#DIV/0!</v>
      </c>
      <c r="BUG20" s="38" t="e">
        <f>AVERAGEIFS('Cobalt Prices'!$G$10:$G$4229,'Cobalt Prices'!$E$10:$E$4229,BUG$4)</f>
        <v>#DIV/0!</v>
      </c>
      <c r="BUH20" s="38" t="e">
        <f>AVERAGEIFS('Cobalt Prices'!$G$10:$G$4229,'Cobalt Prices'!$E$10:$E$4229,BUH$4)</f>
        <v>#DIV/0!</v>
      </c>
      <c r="BUI20" s="38" t="e">
        <f>AVERAGEIFS('Cobalt Prices'!$G$10:$G$4229,'Cobalt Prices'!$E$10:$E$4229,BUI$4)</f>
        <v>#DIV/0!</v>
      </c>
      <c r="BUJ20" s="38" t="e">
        <f>AVERAGEIFS('Cobalt Prices'!$G$10:$G$4229,'Cobalt Prices'!$E$10:$E$4229,BUJ$4)</f>
        <v>#DIV/0!</v>
      </c>
      <c r="BUK20" s="38" t="e">
        <f>AVERAGEIFS('Cobalt Prices'!$G$10:$G$4229,'Cobalt Prices'!$E$10:$E$4229,BUK$4)</f>
        <v>#DIV/0!</v>
      </c>
      <c r="BUL20" s="38" t="e">
        <f>AVERAGEIFS('Cobalt Prices'!$G$10:$G$4229,'Cobalt Prices'!$E$10:$E$4229,BUL$4)</f>
        <v>#DIV/0!</v>
      </c>
      <c r="BUM20" s="38" t="e">
        <f>AVERAGEIFS('Cobalt Prices'!$G$10:$G$4229,'Cobalt Prices'!$E$10:$E$4229,BUM$4)</f>
        <v>#DIV/0!</v>
      </c>
      <c r="BUN20" s="38" t="e">
        <f>AVERAGEIFS('Cobalt Prices'!$G$10:$G$4229,'Cobalt Prices'!$E$10:$E$4229,BUN$4)</f>
        <v>#DIV/0!</v>
      </c>
      <c r="BUO20" s="38" t="e">
        <f>AVERAGEIFS('Cobalt Prices'!$G$10:$G$4229,'Cobalt Prices'!$E$10:$E$4229,BUO$4)</f>
        <v>#DIV/0!</v>
      </c>
      <c r="BUP20" s="38" t="e">
        <f>AVERAGEIFS('Cobalt Prices'!$G$10:$G$4229,'Cobalt Prices'!$E$10:$E$4229,BUP$4)</f>
        <v>#DIV/0!</v>
      </c>
      <c r="BUQ20" s="38" t="e">
        <f>AVERAGEIFS('Cobalt Prices'!$G$10:$G$4229,'Cobalt Prices'!$E$10:$E$4229,BUQ$4)</f>
        <v>#DIV/0!</v>
      </c>
      <c r="BUR20" s="38" t="e">
        <f>AVERAGEIFS('Cobalt Prices'!$G$10:$G$4229,'Cobalt Prices'!$E$10:$E$4229,BUR$4)</f>
        <v>#DIV/0!</v>
      </c>
      <c r="BUS20" s="38" t="e">
        <f>AVERAGEIFS('Cobalt Prices'!$G$10:$G$4229,'Cobalt Prices'!$E$10:$E$4229,BUS$4)</f>
        <v>#DIV/0!</v>
      </c>
      <c r="BUT20" s="38" t="e">
        <f>AVERAGEIFS('Cobalt Prices'!$G$10:$G$4229,'Cobalt Prices'!$E$10:$E$4229,BUT$4)</f>
        <v>#DIV/0!</v>
      </c>
      <c r="BUU20" s="38" t="e">
        <f>AVERAGEIFS('Cobalt Prices'!$G$10:$G$4229,'Cobalt Prices'!$E$10:$E$4229,BUU$4)</f>
        <v>#DIV/0!</v>
      </c>
      <c r="BUV20" s="38" t="e">
        <f>AVERAGEIFS('Cobalt Prices'!$G$10:$G$4229,'Cobalt Prices'!$E$10:$E$4229,BUV$4)</f>
        <v>#DIV/0!</v>
      </c>
      <c r="BUW20" s="38" t="e">
        <f>AVERAGEIFS('Cobalt Prices'!$G$10:$G$4229,'Cobalt Prices'!$E$10:$E$4229,BUW$4)</f>
        <v>#DIV/0!</v>
      </c>
      <c r="BUX20" s="38" t="e">
        <f>AVERAGEIFS('Cobalt Prices'!$G$10:$G$4229,'Cobalt Prices'!$E$10:$E$4229,BUX$4)</f>
        <v>#DIV/0!</v>
      </c>
      <c r="BUY20" s="38" t="e">
        <f>AVERAGEIFS('Cobalt Prices'!$G$10:$G$4229,'Cobalt Prices'!$E$10:$E$4229,BUY$4)</f>
        <v>#DIV/0!</v>
      </c>
      <c r="BUZ20" s="38" t="e">
        <f>AVERAGEIFS('Cobalt Prices'!$G$10:$G$4229,'Cobalt Prices'!$E$10:$E$4229,BUZ$4)</f>
        <v>#DIV/0!</v>
      </c>
      <c r="BVA20" s="38" t="e">
        <f>AVERAGEIFS('Cobalt Prices'!$G$10:$G$4229,'Cobalt Prices'!$E$10:$E$4229,BVA$4)</f>
        <v>#DIV/0!</v>
      </c>
      <c r="BVB20" s="38" t="e">
        <f>AVERAGEIFS('Cobalt Prices'!$G$10:$G$4229,'Cobalt Prices'!$E$10:$E$4229,BVB$4)</f>
        <v>#DIV/0!</v>
      </c>
      <c r="BVC20" s="38" t="e">
        <f>AVERAGEIFS('Cobalt Prices'!$G$10:$G$4229,'Cobalt Prices'!$E$10:$E$4229,BVC$4)</f>
        <v>#DIV/0!</v>
      </c>
      <c r="BVD20" s="38" t="e">
        <f>AVERAGEIFS('Cobalt Prices'!$G$10:$G$4229,'Cobalt Prices'!$E$10:$E$4229,BVD$4)</f>
        <v>#DIV/0!</v>
      </c>
      <c r="BVE20" s="38" t="e">
        <f>AVERAGEIFS('Cobalt Prices'!$G$10:$G$4229,'Cobalt Prices'!$E$10:$E$4229,BVE$4)</f>
        <v>#DIV/0!</v>
      </c>
      <c r="BVF20" s="38" t="e">
        <f>AVERAGEIFS('Cobalt Prices'!$G$10:$G$4229,'Cobalt Prices'!$E$10:$E$4229,BVF$4)</f>
        <v>#DIV/0!</v>
      </c>
      <c r="BVG20" s="38" t="e">
        <f>AVERAGEIFS('Cobalt Prices'!$G$10:$G$4229,'Cobalt Prices'!$E$10:$E$4229,BVG$4)</f>
        <v>#DIV/0!</v>
      </c>
      <c r="BVH20" s="38" t="e">
        <f>AVERAGEIFS('Cobalt Prices'!$G$10:$G$4229,'Cobalt Prices'!$E$10:$E$4229,BVH$4)</f>
        <v>#DIV/0!</v>
      </c>
      <c r="BVI20" s="38" t="e">
        <f>AVERAGEIFS('Cobalt Prices'!$G$10:$G$4229,'Cobalt Prices'!$E$10:$E$4229,BVI$4)</f>
        <v>#DIV/0!</v>
      </c>
      <c r="BVJ20" s="38" t="e">
        <f>AVERAGEIFS('Cobalt Prices'!$G$10:$G$4229,'Cobalt Prices'!$E$10:$E$4229,BVJ$4)</f>
        <v>#DIV/0!</v>
      </c>
      <c r="BVK20" s="38" t="e">
        <f>AVERAGEIFS('Cobalt Prices'!$G$10:$G$4229,'Cobalt Prices'!$E$10:$E$4229,BVK$4)</f>
        <v>#DIV/0!</v>
      </c>
      <c r="BVL20" s="38" t="e">
        <f>AVERAGEIFS('Cobalt Prices'!$G$10:$G$4229,'Cobalt Prices'!$E$10:$E$4229,BVL$4)</f>
        <v>#DIV/0!</v>
      </c>
      <c r="BVM20" s="38" t="e">
        <f>AVERAGEIFS('Cobalt Prices'!$G$10:$G$4229,'Cobalt Prices'!$E$10:$E$4229,BVM$4)</f>
        <v>#DIV/0!</v>
      </c>
      <c r="BVN20" s="38" t="e">
        <f>AVERAGEIFS('Cobalt Prices'!$G$10:$G$4229,'Cobalt Prices'!$E$10:$E$4229,BVN$4)</f>
        <v>#DIV/0!</v>
      </c>
      <c r="BVO20" s="38" t="e">
        <f>AVERAGEIFS('Cobalt Prices'!$G$10:$G$4229,'Cobalt Prices'!$E$10:$E$4229,BVO$4)</f>
        <v>#DIV/0!</v>
      </c>
      <c r="BVP20" s="38" t="e">
        <f>AVERAGEIFS('Cobalt Prices'!$G$10:$G$4229,'Cobalt Prices'!$E$10:$E$4229,BVP$4)</f>
        <v>#DIV/0!</v>
      </c>
      <c r="BVQ20" s="38" t="e">
        <f>AVERAGEIFS('Cobalt Prices'!$G$10:$G$4229,'Cobalt Prices'!$E$10:$E$4229,BVQ$4)</f>
        <v>#DIV/0!</v>
      </c>
      <c r="BVR20" s="38" t="e">
        <f>AVERAGEIFS('Cobalt Prices'!$G$10:$G$4229,'Cobalt Prices'!$E$10:$E$4229,BVR$4)</f>
        <v>#DIV/0!</v>
      </c>
      <c r="BVS20" s="38" t="e">
        <f>AVERAGEIFS('Cobalt Prices'!$G$10:$G$4229,'Cobalt Prices'!$E$10:$E$4229,BVS$4)</f>
        <v>#DIV/0!</v>
      </c>
      <c r="BVT20" s="38" t="e">
        <f>AVERAGEIFS('Cobalt Prices'!$G$10:$G$4229,'Cobalt Prices'!$E$10:$E$4229,BVT$4)</f>
        <v>#DIV/0!</v>
      </c>
      <c r="BVU20" s="38" t="e">
        <f>AVERAGEIFS('Cobalt Prices'!$G$10:$G$4229,'Cobalt Prices'!$E$10:$E$4229,BVU$4)</f>
        <v>#DIV/0!</v>
      </c>
      <c r="BVV20" s="38" t="e">
        <f>AVERAGEIFS('Cobalt Prices'!$G$10:$G$4229,'Cobalt Prices'!$E$10:$E$4229,BVV$4)</f>
        <v>#DIV/0!</v>
      </c>
      <c r="BVW20" s="38" t="e">
        <f>AVERAGEIFS('Cobalt Prices'!$G$10:$G$4229,'Cobalt Prices'!$E$10:$E$4229,BVW$4)</f>
        <v>#DIV/0!</v>
      </c>
      <c r="BVX20" s="38" t="e">
        <f>AVERAGEIFS('Cobalt Prices'!$G$10:$G$4229,'Cobalt Prices'!$E$10:$E$4229,BVX$4)</f>
        <v>#DIV/0!</v>
      </c>
      <c r="BVY20" s="38" t="e">
        <f>AVERAGEIFS('Cobalt Prices'!$G$10:$G$4229,'Cobalt Prices'!$E$10:$E$4229,BVY$4)</f>
        <v>#DIV/0!</v>
      </c>
      <c r="BVZ20" s="38" t="e">
        <f>AVERAGEIFS('Cobalt Prices'!$G$10:$G$4229,'Cobalt Prices'!$E$10:$E$4229,BVZ$4)</f>
        <v>#DIV/0!</v>
      </c>
      <c r="BWA20" s="38" t="e">
        <f>AVERAGEIFS('Cobalt Prices'!$G$10:$G$4229,'Cobalt Prices'!$E$10:$E$4229,BWA$4)</f>
        <v>#DIV/0!</v>
      </c>
      <c r="BWB20" s="38" t="e">
        <f>AVERAGEIFS('Cobalt Prices'!$G$10:$G$4229,'Cobalt Prices'!$E$10:$E$4229,BWB$4)</f>
        <v>#DIV/0!</v>
      </c>
      <c r="BWC20" s="38" t="e">
        <f>AVERAGEIFS('Cobalt Prices'!$G$10:$G$4229,'Cobalt Prices'!$E$10:$E$4229,BWC$4)</f>
        <v>#DIV/0!</v>
      </c>
      <c r="BWD20" s="38" t="e">
        <f>AVERAGEIFS('Cobalt Prices'!$G$10:$G$4229,'Cobalt Prices'!$E$10:$E$4229,BWD$4)</f>
        <v>#DIV/0!</v>
      </c>
      <c r="BWE20" s="38" t="e">
        <f>AVERAGEIFS('Cobalt Prices'!$G$10:$G$4229,'Cobalt Prices'!$E$10:$E$4229,BWE$4)</f>
        <v>#DIV/0!</v>
      </c>
      <c r="BWF20" s="38" t="e">
        <f>AVERAGEIFS('Cobalt Prices'!$G$10:$G$4229,'Cobalt Prices'!$E$10:$E$4229,BWF$4)</f>
        <v>#DIV/0!</v>
      </c>
      <c r="BWG20" s="38" t="e">
        <f>AVERAGEIFS('Cobalt Prices'!$G$10:$G$4229,'Cobalt Prices'!$E$10:$E$4229,BWG$4)</f>
        <v>#DIV/0!</v>
      </c>
      <c r="BWH20" s="38" t="e">
        <f>AVERAGEIFS('Cobalt Prices'!$G$10:$G$4229,'Cobalt Prices'!$E$10:$E$4229,BWH$4)</f>
        <v>#DIV/0!</v>
      </c>
      <c r="BWI20" s="38" t="e">
        <f>AVERAGEIFS('Cobalt Prices'!$G$10:$G$4229,'Cobalt Prices'!$E$10:$E$4229,BWI$4)</f>
        <v>#DIV/0!</v>
      </c>
      <c r="BWJ20" s="38" t="e">
        <f>AVERAGEIFS('Cobalt Prices'!$G$10:$G$4229,'Cobalt Prices'!$E$10:$E$4229,BWJ$4)</f>
        <v>#DIV/0!</v>
      </c>
      <c r="BWK20" s="38" t="e">
        <f>AVERAGEIFS('Cobalt Prices'!$G$10:$G$4229,'Cobalt Prices'!$E$10:$E$4229,BWK$4)</f>
        <v>#DIV/0!</v>
      </c>
      <c r="BWL20" s="38" t="e">
        <f>AVERAGEIFS('Cobalt Prices'!$G$10:$G$4229,'Cobalt Prices'!$E$10:$E$4229,BWL$4)</f>
        <v>#DIV/0!</v>
      </c>
      <c r="BWM20" s="38" t="e">
        <f>AVERAGEIFS('Cobalt Prices'!$G$10:$G$4229,'Cobalt Prices'!$E$10:$E$4229,BWM$4)</f>
        <v>#DIV/0!</v>
      </c>
      <c r="BWN20" s="38" t="e">
        <f>AVERAGEIFS('Cobalt Prices'!$G$10:$G$4229,'Cobalt Prices'!$E$10:$E$4229,BWN$4)</f>
        <v>#DIV/0!</v>
      </c>
      <c r="BWO20" s="38" t="e">
        <f>AVERAGEIFS('Cobalt Prices'!$G$10:$G$4229,'Cobalt Prices'!$E$10:$E$4229,BWO$4)</f>
        <v>#DIV/0!</v>
      </c>
      <c r="BWP20" s="38" t="e">
        <f>AVERAGEIFS('Cobalt Prices'!$G$10:$G$4229,'Cobalt Prices'!$E$10:$E$4229,BWP$4)</f>
        <v>#DIV/0!</v>
      </c>
      <c r="BWQ20" s="38" t="e">
        <f>AVERAGEIFS('Cobalt Prices'!$G$10:$G$4229,'Cobalt Prices'!$E$10:$E$4229,BWQ$4)</f>
        <v>#DIV/0!</v>
      </c>
      <c r="BWR20" s="38" t="e">
        <f>AVERAGEIFS('Cobalt Prices'!$G$10:$G$4229,'Cobalt Prices'!$E$10:$E$4229,BWR$4)</f>
        <v>#DIV/0!</v>
      </c>
      <c r="BWS20" s="38" t="e">
        <f>AVERAGEIFS('Cobalt Prices'!$G$10:$G$4229,'Cobalt Prices'!$E$10:$E$4229,BWS$4)</f>
        <v>#DIV/0!</v>
      </c>
      <c r="BWT20" s="38" t="e">
        <f>AVERAGEIFS('Cobalt Prices'!$G$10:$G$4229,'Cobalt Prices'!$E$10:$E$4229,BWT$4)</f>
        <v>#DIV/0!</v>
      </c>
      <c r="BWU20" s="38" t="e">
        <f>AVERAGEIFS('Cobalt Prices'!$G$10:$G$4229,'Cobalt Prices'!$E$10:$E$4229,BWU$4)</f>
        <v>#DIV/0!</v>
      </c>
      <c r="BWV20" s="38" t="e">
        <f>AVERAGEIFS('Cobalt Prices'!$G$10:$G$4229,'Cobalt Prices'!$E$10:$E$4229,BWV$4)</f>
        <v>#DIV/0!</v>
      </c>
      <c r="BWW20" s="38" t="e">
        <f>AVERAGEIFS('Cobalt Prices'!$G$10:$G$4229,'Cobalt Prices'!$E$10:$E$4229,BWW$4)</f>
        <v>#DIV/0!</v>
      </c>
      <c r="BWX20" s="38" t="e">
        <f>AVERAGEIFS('Cobalt Prices'!$G$10:$G$4229,'Cobalt Prices'!$E$10:$E$4229,BWX$4)</f>
        <v>#DIV/0!</v>
      </c>
      <c r="BWY20" s="38" t="e">
        <f>AVERAGEIFS('Cobalt Prices'!$G$10:$G$4229,'Cobalt Prices'!$E$10:$E$4229,BWY$4)</f>
        <v>#DIV/0!</v>
      </c>
      <c r="BWZ20" s="38" t="e">
        <f>AVERAGEIFS('Cobalt Prices'!$G$10:$G$4229,'Cobalt Prices'!$E$10:$E$4229,BWZ$4)</f>
        <v>#DIV/0!</v>
      </c>
      <c r="BXA20" s="38" t="e">
        <f>AVERAGEIFS('Cobalt Prices'!$G$10:$G$4229,'Cobalt Prices'!$E$10:$E$4229,BXA$4)</f>
        <v>#DIV/0!</v>
      </c>
      <c r="BXB20" s="38" t="e">
        <f>AVERAGEIFS('Cobalt Prices'!$G$10:$G$4229,'Cobalt Prices'!$E$10:$E$4229,BXB$4)</f>
        <v>#DIV/0!</v>
      </c>
      <c r="BXC20" s="38" t="e">
        <f>AVERAGEIFS('Cobalt Prices'!$G$10:$G$4229,'Cobalt Prices'!$E$10:$E$4229,BXC$4)</f>
        <v>#DIV/0!</v>
      </c>
      <c r="BXD20" s="38" t="e">
        <f>AVERAGEIFS('Cobalt Prices'!$G$10:$G$4229,'Cobalt Prices'!$E$10:$E$4229,BXD$4)</f>
        <v>#DIV/0!</v>
      </c>
      <c r="BXE20" s="38" t="e">
        <f>AVERAGEIFS('Cobalt Prices'!$G$10:$G$4229,'Cobalt Prices'!$E$10:$E$4229,BXE$4)</f>
        <v>#DIV/0!</v>
      </c>
      <c r="BXF20" s="38" t="e">
        <f>AVERAGEIFS('Cobalt Prices'!$G$10:$G$4229,'Cobalt Prices'!$E$10:$E$4229,BXF$4)</f>
        <v>#DIV/0!</v>
      </c>
      <c r="BXG20" s="38" t="e">
        <f>AVERAGEIFS('Cobalt Prices'!$G$10:$G$4229,'Cobalt Prices'!$E$10:$E$4229,BXG$4)</f>
        <v>#DIV/0!</v>
      </c>
      <c r="BXH20" s="38" t="e">
        <f>AVERAGEIFS('Cobalt Prices'!$G$10:$G$4229,'Cobalt Prices'!$E$10:$E$4229,BXH$4)</f>
        <v>#DIV/0!</v>
      </c>
      <c r="BXI20" s="38" t="e">
        <f>AVERAGEIFS('Cobalt Prices'!$G$10:$G$4229,'Cobalt Prices'!$E$10:$E$4229,BXI$4)</f>
        <v>#DIV/0!</v>
      </c>
      <c r="BXJ20" s="38" t="e">
        <f>AVERAGEIFS('Cobalt Prices'!$G$10:$G$4229,'Cobalt Prices'!$E$10:$E$4229,BXJ$4)</f>
        <v>#DIV/0!</v>
      </c>
      <c r="BXK20" s="38" t="e">
        <f>AVERAGEIFS('Cobalt Prices'!$G$10:$G$4229,'Cobalt Prices'!$E$10:$E$4229,BXK$4)</f>
        <v>#DIV/0!</v>
      </c>
      <c r="BXL20" s="38" t="e">
        <f>AVERAGEIFS('Cobalt Prices'!$G$10:$G$4229,'Cobalt Prices'!$E$10:$E$4229,BXL$4)</f>
        <v>#DIV/0!</v>
      </c>
      <c r="BXM20" s="38" t="e">
        <f>AVERAGEIFS('Cobalt Prices'!$G$10:$G$4229,'Cobalt Prices'!$E$10:$E$4229,BXM$4)</f>
        <v>#DIV/0!</v>
      </c>
      <c r="BXN20" s="38" t="e">
        <f>AVERAGEIFS('Cobalt Prices'!$G$10:$G$4229,'Cobalt Prices'!$E$10:$E$4229,BXN$4)</f>
        <v>#DIV/0!</v>
      </c>
      <c r="BXO20" s="38" t="e">
        <f>AVERAGEIFS('Cobalt Prices'!$G$10:$G$4229,'Cobalt Prices'!$E$10:$E$4229,BXO$4)</f>
        <v>#DIV/0!</v>
      </c>
      <c r="BXP20" s="38" t="e">
        <f>AVERAGEIFS('Cobalt Prices'!$G$10:$G$4229,'Cobalt Prices'!$E$10:$E$4229,BXP$4)</f>
        <v>#DIV/0!</v>
      </c>
      <c r="BXQ20" s="38" t="e">
        <f>AVERAGEIFS('Cobalt Prices'!$G$10:$G$4229,'Cobalt Prices'!$E$10:$E$4229,BXQ$4)</f>
        <v>#DIV/0!</v>
      </c>
      <c r="BXR20" s="38" t="e">
        <f>AVERAGEIFS('Cobalt Prices'!$G$10:$G$4229,'Cobalt Prices'!$E$10:$E$4229,BXR$4)</f>
        <v>#DIV/0!</v>
      </c>
      <c r="BXS20" s="38" t="e">
        <f>AVERAGEIFS('Cobalt Prices'!$G$10:$G$4229,'Cobalt Prices'!$E$10:$E$4229,BXS$4)</f>
        <v>#DIV/0!</v>
      </c>
      <c r="BXT20" s="38" t="e">
        <f>AVERAGEIFS('Cobalt Prices'!$G$10:$G$4229,'Cobalt Prices'!$E$10:$E$4229,BXT$4)</f>
        <v>#DIV/0!</v>
      </c>
      <c r="BXU20" s="38" t="e">
        <f>AVERAGEIFS('Cobalt Prices'!$G$10:$G$4229,'Cobalt Prices'!$E$10:$E$4229,BXU$4)</f>
        <v>#DIV/0!</v>
      </c>
      <c r="BXV20" s="38" t="e">
        <f>AVERAGEIFS('Cobalt Prices'!$G$10:$G$4229,'Cobalt Prices'!$E$10:$E$4229,BXV$4)</f>
        <v>#DIV/0!</v>
      </c>
      <c r="BXW20" s="38" t="e">
        <f>AVERAGEIFS('Cobalt Prices'!$G$10:$G$4229,'Cobalt Prices'!$E$10:$E$4229,BXW$4)</f>
        <v>#DIV/0!</v>
      </c>
      <c r="BXX20" s="38" t="e">
        <f>AVERAGEIFS('Cobalt Prices'!$G$10:$G$4229,'Cobalt Prices'!$E$10:$E$4229,BXX$4)</f>
        <v>#DIV/0!</v>
      </c>
      <c r="BXY20" s="38" t="e">
        <f>AVERAGEIFS('Cobalt Prices'!$G$10:$G$4229,'Cobalt Prices'!$E$10:$E$4229,BXY$4)</f>
        <v>#DIV/0!</v>
      </c>
      <c r="BXZ20" s="38" t="e">
        <f>AVERAGEIFS('Cobalt Prices'!$G$10:$G$4229,'Cobalt Prices'!$E$10:$E$4229,BXZ$4)</f>
        <v>#DIV/0!</v>
      </c>
      <c r="BYA20" s="38" t="e">
        <f>AVERAGEIFS('Cobalt Prices'!$G$10:$G$4229,'Cobalt Prices'!$E$10:$E$4229,BYA$4)</f>
        <v>#DIV/0!</v>
      </c>
      <c r="BYB20" s="38" t="e">
        <f>AVERAGEIFS('Cobalt Prices'!$G$10:$G$4229,'Cobalt Prices'!$E$10:$E$4229,BYB$4)</f>
        <v>#DIV/0!</v>
      </c>
      <c r="BYC20" s="38" t="e">
        <f>AVERAGEIFS('Cobalt Prices'!$G$10:$G$4229,'Cobalt Prices'!$E$10:$E$4229,BYC$4)</f>
        <v>#DIV/0!</v>
      </c>
      <c r="BYD20" s="38" t="e">
        <f>AVERAGEIFS('Cobalt Prices'!$G$10:$G$4229,'Cobalt Prices'!$E$10:$E$4229,BYD$4)</f>
        <v>#DIV/0!</v>
      </c>
      <c r="BYE20" s="38" t="e">
        <f>AVERAGEIFS('Cobalt Prices'!$G$10:$G$4229,'Cobalt Prices'!$E$10:$E$4229,BYE$4)</f>
        <v>#DIV/0!</v>
      </c>
      <c r="BYF20" s="38" t="e">
        <f>AVERAGEIFS('Cobalt Prices'!$G$10:$G$4229,'Cobalt Prices'!$E$10:$E$4229,BYF$4)</f>
        <v>#DIV/0!</v>
      </c>
      <c r="BYG20" s="38" t="e">
        <f>AVERAGEIFS('Cobalt Prices'!$G$10:$G$4229,'Cobalt Prices'!$E$10:$E$4229,BYG$4)</f>
        <v>#DIV/0!</v>
      </c>
      <c r="BYH20" s="38" t="e">
        <f>AVERAGEIFS('Cobalt Prices'!$G$10:$G$4229,'Cobalt Prices'!$E$10:$E$4229,BYH$4)</f>
        <v>#DIV/0!</v>
      </c>
      <c r="BYI20" s="38" t="e">
        <f>AVERAGEIFS('Cobalt Prices'!$G$10:$G$4229,'Cobalt Prices'!$E$10:$E$4229,BYI$4)</f>
        <v>#DIV/0!</v>
      </c>
      <c r="BYJ20" s="38" t="e">
        <f>AVERAGEIFS('Cobalt Prices'!$G$10:$G$4229,'Cobalt Prices'!$E$10:$E$4229,BYJ$4)</f>
        <v>#DIV/0!</v>
      </c>
      <c r="BYK20" s="38" t="e">
        <f>AVERAGEIFS('Cobalt Prices'!$G$10:$G$4229,'Cobalt Prices'!$E$10:$E$4229,BYK$4)</f>
        <v>#DIV/0!</v>
      </c>
      <c r="BYL20" s="38" t="e">
        <f>AVERAGEIFS('Cobalt Prices'!$G$10:$G$4229,'Cobalt Prices'!$E$10:$E$4229,BYL$4)</f>
        <v>#DIV/0!</v>
      </c>
      <c r="BYM20" s="38" t="e">
        <f>AVERAGEIFS('Cobalt Prices'!$G$10:$G$4229,'Cobalt Prices'!$E$10:$E$4229,BYM$4)</f>
        <v>#DIV/0!</v>
      </c>
      <c r="BYN20" s="38" t="e">
        <f>AVERAGEIFS('Cobalt Prices'!$G$10:$G$4229,'Cobalt Prices'!$E$10:$E$4229,BYN$4)</f>
        <v>#DIV/0!</v>
      </c>
      <c r="BYO20" s="38" t="e">
        <f>AVERAGEIFS('Cobalt Prices'!$G$10:$G$4229,'Cobalt Prices'!$E$10:$E$4229,BYO$4)</f>
        <v>#DIV/0!</v>
      </c>
      <c r="BYP20" s="38" t="e">
        <f>AVERAGEIFS('Cobalt Prices'!$G$10:$G$4229,'Cobalt Prices'!$E$10:$E$4229,BYP$4)</f>
        <v>#DIV/0!</v>
      </c>
      <c r="BYQ20" s="38" t="e">
        <f>AVERAGEIFS('Cobalt Prices'!$G$10:$G$4229,'Cobalt Prices'!$E$10:$E$4229,BYQ$4)</f>
        <v>#DIV/0!</v>
      </c>
      <c r="BYR20" s="38" t="e">
        <f>AVERAGEIFS('Cobalt Prices'!$G$10:$G$4229,'Cobalt Prices'!$E$10:$E$4229,BYR$4)</f>
        <v>#DIV/0!</v>
      </c>
      <c r="BYS20" s="38" t="e">
        <f>AVERAGEIFS('Cobalt Prices'!$G$10:$G$4229,'Cobalt Prices'!$E$10:$E$4229,BYS$4)</f>
        <v>#DIV/0!</v>
      </c>
      <c r="BYT20" s="38" t="e">
        <f>AVERAGEIFS('Cobalt Prices'!$G$10:$G$4229,'Cobalt Prices'!$E$10:$E$4229,BYT$4)</f>
        <v>#DIV/0!</v>
      </c>
      <c r="BYU20" s="38" t="e">
        <f>AVERAGEIFS('Cobalt Prices'!$G$10:$G$4229,'Cobalt Prices'!$E$10:$E$4229,BYU$4)</f>
        <v>#DIV/0!</v>
      </c>
      <c r="BYV20" s="38" t="e">
        <f>AVERAGEIFS('Cobalt Prices'!$G$10:$G$4229,'Cobalt Prices'!$E$10:$E$4229,BYV$4)</f>
        <v>#DIV/0!</v>
      </c>
      <c r="BYW20" s="38" t="e">
        <f>AVERAGEIFS('Cobalt Prices'!$G$10:$G$4229,'Cobalt Prices'!$E$10:$E$4229,BYW$4)</f>
        <v>#DIV/0!</v>
      </c>
      <c r="BYX20" s="38" t="e">
        <f>AVERAGEIFS('Cobalt Prices'!$G$10:$G$4229,'Cobalt Prices'!$E$10:$E$4229,BYX$4)</f>
        <v>#DIV/0!</v>
      </c>
      <c r="BYY20" s="38" t="e">
        <f>AVERAGEIFS('Cobalt Prices'!$G$10:$G$4229,'Cobalt Prices'!$E$10:$E$4229,BYY$4)</f>
        <v>#DIV/0!</v>
      </c>
      <c r="BYZ20" s="38" t="e">
        <f>AVERAGEIFS('Cobalt Prices'!$G$10:$G$4229,'Cobalt Prices'!$E$10:$E$4229,BYZ$4)</f>
        <v>#DIV/0!</v>
      </c>
      <c r="BZA20" s="38" t="e">
        <f>AVERAGEIFS('Cobalt Prices'!$G$10:$G$4229,'Cobalt Prices'!$E$10:$E$4229,BZA$4)</f>
        <v>#DIV/0!</v>
      </c>
      <c r="BZB20" s="38" t="e">
        <f>AVERAGEIFS('Cobalt Prices'!$G$10:$G$4229,'Cobalt Prices'!$E$10:$E$4229,BZB$4)</f>
        <v>#DIV/0!</v>
      </c>
      <c r="BZC20" s="38" t="e">
        <f>AVERAGEIFS('Cobalt Prices'!$G$10:$G$4229,'Cobalt Prices'!$E$10:$E$4229,BZC$4)</f>
        <v>#DIV/0!</v>
      </c>
      <c r="BZD20" s="38" t="e">
        <f>AVERAGEIFS('Cobalt Prices'!$G$10:$G$4229,'Cobalt Prices'!$E$10:$E$4229,BZD$4)</f>
        <v>#DIV/0!</v>
      </c>
      <c r="BZE20" s="38" t="e">
        <f>AVERAGEIFS('Cobalt Prices'!$G$10:$G$4229,'Cobalt Prices'!$E$10:$E$4229,BZE$4)</f>
        <v>#DIV/0!</v>
      </c>
      <c r="BZF20" s="38" t="e">
        <f>AVERAGEIFS('Cobalt Prices'!$G$10:$G$4229,'Cobalt Prices'!$E$10:$E$4229,BZF$4)</f>
        <v>#DIV/0!</v>
      </c>
      <c r="BZG20" s="38" t="e">
        <f>AVERAGEIFS('Cobalt Prices'!$G$10:$G$4229,'Cobalt Prices'!$E$10:$E$4229,BZG$4)</f>
        <v>#DIV/0!</v>
      </c>
      <c r="BZH20" s="38" t="e">
        <f>AVERAGEIFS('Cobalt Prices'!$G$10:$G$4229,'Cobalt Prices'!$E$10:$E$4229,BZH$4)</f>
        <v>#DIV/0!</v>
      </c>
      <c r="BZI20" s="38" t="e">
        <f>AVERAGEIFS('Cobalt Prices'!$G$10:$G$4229,'Cobalt Prices'!$E$10:$E$4229,BZI$4)</f>
        <v>#DIV/0!</v>
      </c>
      <c r="BZJ20" s="38" t="e">
        <f>AVERAGEIFS('Cobalt Prices'!$G$10:$G$4229,'Cobalt Prices'!$E$10:$E$4229,BZJ$4)</f>
        <v>#DIV/0!</v>
      </c>
      <c r="BZK20" s="38" t="e">
        <f>AVERAGEIFS('Cobalt Prices'!$G$10:$G$4229,'Cobalt Prices'!$E$10:$E$4229,BZK$4)</f>
        <v>#DIV/0!</v>
      </c>
      <c r="BZL20" s="38" t="e">
        <f>AVERAGEIFS('Cobalt Prices'!$G$10:$G$4229,'Cobalt Prices'!$E$10:$E$4229,BZL$4)</f>
        <v>#DIV/0!</v>
      </c>
      <c r="BZM20" s="38" t="e">
        <f>AVERAGEIFS('Cobalt Prices'!$G$10:$G$4229,'Cobalt Prices'!$E$10:$E$4229,BZM$4)</f>
        <v>#DIV/0!</v>
      </c>
      <c r="BZN20" s="38" t="e">
        <f>AVERAGEIFS('Cobalt Prices'!$G$10:$G$4229,'Cobalt Prices'!$E$10:$E$4229,BZN$4)</f>
        <v>#DIV/0!</v>
      </c>
      <c r="BZO20" s="38" t="e">
        <f>AVERAGEIFS('Cobalt Prices'!$G$10:$G$4229,'Cobalt Prices'!$E$10:$E$4229,BZO$4)</f>
        <v>#DIV/0!</v>
      </c>
      <c r="BZP20" s="38" t="e">
        <f>AVERAGEIFS('Cobalt Prices'!$G$10:$G$4229,'Cobalt Prices'!$E$10:$E$4229,BZP$4)</f>
        <v>#DIV/0!</v>
      </c>
      <c r="BZQ20" s="38" t="e">
        <f>AVERAGEIFS('Cobalt Prices'!$G$10:$G$4229,'Cobalt Prices'!$E$10:$E$4229,BZQ$4)</f>
        <v>#DIV/0!</v>
      </c>
      <c r="BZR20" s="38" t="e">
        <f>AVERAGEIFS('Cobalt Prices'!$G$10:$G$4229,'Cobalt Prices'!$E$10:$E$4229,BZR$4)</f>
        <v>#DIV/0!</v>
      </c>
      <c r="BZS20" s="38" t="e">
        <f>AVERAGEIFS('Cobalt Prices'!$G$10:$G$4229,'Cobalt Prices'!$E$10:$E$4229,BZS$4)</f>
        <v>#DIV/0!</v>
      </c>
      <c r="BZT20" s="38" t="e">
        <f>AVERAGEIFS('Cobalt Prices'!$G$10:$G$4229,'Cobalt Prices'!$E$10:$E$4229,BZT$4)</f>
        <v>#DIV/0!</v>
      </c>
      <c r="BZU20" s="38" t="e">
        <f>AVERAGEIFS('Cobalt Prices'!$G$10:$G$4229,'Cobalt Prices'!$E$10:$E$4229,BZU$4)</f>
        <v>#DIV/0!</v>
      </c>
      <c r="BZV20" s="38" t="e">
        <f>AVERAGEIFS('Cobalt Prices'!$G$10:$G$4229,'Cobalt Prices'!$E$10:$E$4229,BZV$4)</f>
        <v>#DIV/0!</v>
      </c>
      <c r="BZW20" s="38" t="e">
        <f>AVERAGEIFS('Cobalt Prices'!$G$10:$G$4229,'Cobalt Prices'!$E$10:$E$4229,BZW$4)</f>
        <v>#DIV/0!</v>
      </c>
      <c r="BZX20" s="38" t="e">
        <f>AVERAGEIFS('Cobalt Prices'!$G$10:$G$4229,'Cobalt Prices'!$E$10:$E$4229,BZX$4)</f>
        <v>#DIV/0!</v>
      </c>
      <c r="BZY20" s="38" t="e">
        <f>AVERAGEIFS('Cobalt Prices'!$G$10:$G$4229,'Cobalt Prices'!$E$10:$E$4229,BZY$4)</f>
        <v>#DIV/0!</v>
      </c>
      <c r="BZZ20" s="38" t="e">
        <f>AVERAGEIFS('Cobalt Prices'!$G$10:$G$4229,'Cobalt Prices'!$E$10:$E$4229,BZZ$4)</f>
        <v>#DIV/0!</v>
      </c>
      <c r="CAA20" s="38" t="e">
        <f>AVERAGEIFS('Cobalt Prices'!$G$10:$G$4229,'Cobalt Prices'!$E$10:$E$4229,CAA$4)</f>
        <v>#DIV/0!</v>
      </c>
      <c r="CAB20" s="38" t="e">
        <f>AVERAGEIFS('Cobalt Prices'!$G$10:$G$4229,'Cobalt Prices'!$E$10:$E$4229,CAB$4)</f>
        <v>#DIV/0!</v>
      </c>
      <c r="CAC20" s="38" t="e">
        <f>AVERAGEIFS('Cobalt Prices'!$G$10:$G$4229,'Cobalt Prices'!$E$10:$E$4229,CAC$4)</f>
        <v>#DIV/0!</v>
      </c>
      <c r="CAD20" s="38" t="e">
        <f>AVERAGEIFS('Cobalt Prices'!$G$10:$G$4229,'Cobalt Prices'!$E$10:$E$4229,CAD$4)</f>
        <v>#DIV/0!</v>
      </c>
      <c r="CAE20" s="38" t="e">
        <f>AVERAGEIFS('Cobalt Prices'!$G$10:$G$4229,'Cobalt Prices'!$E$10:$E$4229,CAE$4)</f>
        <v>#DIV/0!</v>
      </c>
      <c r="CAF20" s="38" t="e">
        <f>AVERAGEIFS('Cobalt Prices'!$G$10:$G$4229,'Cobalt Prices'!$E$10:$E$4229,CAF$4)</f>
        <v>#DIV/0!</v>
      </c>
      <c r="CAG20" s="38" t="e">
        <f>AVERAGEIFS('Cobalt Prices'!$G$10:$G$4229,'Cobalt Prices'!$E$10:$E$4229,CAG$4)</f>
        <v>#DIV/0!</v>
      </c>
      <c r="CAH20" s="38" t="e">
        <f>AVERAGEIFS('Cobalt Prices'!$G$10:$G$4229,'Cobalt Prices'!$E$10:$E$4229,CAH$4)</f>
        <v>#DIV/0!</v>
      </c>
      <c r="CAI20" s="38" t="e">
        <f>AVERAGEIFS('Cobalt Prices'!$G$10:$G$4229,'Cobalt Prices'!$E$10:$E$4229,CAI$4)</f>
        <v>#DIV/0!</v>
      </c>
      <c r="CAJ20" s="38" t="e">
        <f>AVERAGEIFS('Cobalt Prices'!$G$10:$G$4229,'Cobalt Prices'!$E$10:$E$4229,CAJ$4)</f>
        <v>#DIV/0!</v>
      </c>
      <c r="CAK20" s="38" t="e">
        <f>AVERAGEIFS('Cobalt Prices'!$G$10:$G$4229,'Cobalt Prices'!$E$10:$E$4229,CAK$4)</f>
        <v>#DIV/0!</v>
      </c>
      <c r="CAL20" s="38" t="e">
        <f>AVERAGEIFS('Cobalt Prices'!$G$10:$G$4229,'Cobalt Prices'!$E$10:$E$4229,CAL$4)</f>
        <v>#DIV/0!</v>
      </c>
      <c r="CAM20" s="38" t="e">
        <f>AVERAGEIFS('Cobalt Prices'!$G$10:$G$4229,'Cobalt Prices'!$E$10:$E$4229,CAM$4)</f>
        <v>#DIV/0!</v>
      </c>
      <c r="CAN20" s="38" t="e">
        <f>AVERAGEIFS('Cobalt Prices'!$G$10:$G$4229,'Cobalt Prices'!$E$10:$E$4229,CAN$4)</f>
        <v>#DIV/0!</v>
      </c>
      <c r="CAO20" s="38" t="e">
        <f>AVERAGEIFS('Cobalt Prices'!$G$10:$G$4229,'Cobalt Prices'!$E$10:$E$4229,CAO$4)</f>
        <v>#DIV/0!</v>
      </c>
      <c r="CAP20" s="38" t="e">
        <f>AVERAGEIFS('Cobalt Prices'!$G$10:$G$4229,'Cobalt Prices'!$E$10:$E$4229,CAP$4)</f>
        <v>#DIV/0!</v>
      </c>
      <c r="CAQ20" s="38" t="e">
        <f>AVERAGEIFS('Cobalt Prices'!$G$10:$G$4229,'Cobalt Prices'!$E$10:$E$4229,CAQ$4)</f>
        <v>#DIV/0!</v>
      </c>
      <c r="CAR20" s="38" t="e">
        <f>AVERAGEIFS('Cobalt Prices'!$G$10:$G$4229,'Cobalt Prices'!$E$10:$E$4229,CAR$4)</f>
        <v>#DIV/0!</v>
      </c>
      <c r="CAS20" s="38" t="e">
        <f>AVERAGEIFS('Cobalt Prices'!$G$10:$G$4229,'Cobalt Prices'!$E$10:$E$4229,CAS$4)</f>
        <v>#DIV/0!</v>
      </c>
      <c r="CAT20" s="38" t="e">
        <f>AVERAGEIFS('Cobalt Prices'!$G$10:$G$4229,'Cobalt Prices'!$E$10:$E$4229,CAT$4)</f>
        <v>#DIV/0!</v>
      </c>
      <c r="CAU20" s="38" t="e">
        <f>AVERAGEIFS('Cobalt Prices'!$G$10:$G$4229,'Cobalt Prices'!$E$10:$E$4229,CAU$4)</f>
        <v>#DIV/0!</v>
      </c>
      <c r="CAV20" s="38" t="e">
        <f>AVERAGEIFS('Cobalt Prices'!$G$10:$G$4229,'Cobalt Prices'!$E$10:$E$4229,CAV$4)</f>
        <v>#DIV/0!</v>
      </c>
      <c r="CAW20" s="38" t="e">
        <f>AVERAGEIFS('Cobalt Prices'!$G$10:$G$4229,'Cobalt Prices'!$E$10:$E$4229,CAW$4)</f>
        <v>#DIV/0!</v>
      </c>
      <c r="CAX20" s="38" t="e">
        <f>AVERAGEIFS('Cobalt Prices'!$G$10:$G$4229,'Cobalt Prices'!$E$10:$E$4229,CAX$4)</f>
        <v>#DIV/0!</v>
      </c>
      <c r="CAY20" s="38" t="e">
        <f>AVERAGEIFS('Cobalt Prices'!$G$10:$G$4229,'Cobalt Prices'!$E$10:$E$4229,CAY$4)</f>
        <v>#DIV/0!</v>
      </c>
      <c r="CAZ20" s="38" t="e">
        <f>AVERAGEIFS('Cobalt Prices'!$G$10:$G$4229,'Cobalt Prices'!$E$10:$E$4229,CAZ$4)</f>
        <v>#DIV/0!</v>
      </c>
      <c r="CBA20" s="38" t="e">
        <f>AVERAGEIFS('Cobalt Prices'!$G$10:$G$4229,'Cobalt Prices'!$E$10:$E$4229,CBA$4)</f>
        <v>#DIV/0!</v>
      </c>
      <c r="CBB20" s="38" t="e">
        <f>AVERAGEIFS('Cobalt Prices'!$G$10:$G$4229,'Cobalt Prices'!$E$10:$E$4229,CBB$4)</f>
        <v>#DIV/0!</v>
      </c>
      <c r="CBC20" s="38" t="e">
        <f>AVERAGEIFS('Cobalt Prices'!$G$10:$G$4229,'Cobalt Prices'!$E$10:$E$4229,CBC$4)</f>
        <v>#DIV/0!</v>
      </c>
      <c r="CBD20" s="38" t="e">
        <f>AVERAGEIFS('Cobalt Prices'!$G$10:$G$4229,'Cobalt Prices'!$E$10:$E$4229,CBD$4)</f>
        <v>#DIV/0!</v>
      </c>
      <c r="CBE20" s="38" t="e">
        <f>AVERAGEIFS('Cobalt Prices'!$G$10:$G$4229,'Cobalt Prices'!$E$10:$E$4229,CBE$4)</f>
        <v>#DIV/0!</v>
      </c>
      <c r="CBF20" s="38" t="e">
        <f>AVERAGEIFS('Cobalt Prices'!$G$10:$G$4229,'Cobalt Prices'!$E$10:$E$4229,CBF$4)</f>
        <v>#DIV/0!</v>
      </c>
      <c r="CBG20" s="38" t="e">
        <f>AVERAGEIFS('Cobalt Prices'!$G$10:$G$4229,'Cobalt Prices'!$E$10:$E$4229,CBG$4)</f>
        <v>#DIV/0!</v>
      </c>
      <c r="CBH20" s="38" t="e">
        <f>AVERAGEIFS('Cobalt Prices'!$G$10:$G$4229,'Cobalt Prices'!$E$10:$E$4229,CBH$4)</f>
        <v>#DIV/0!</v>
      </c>
      <c r="CBI20" s="38" t="e">
        <f>AVERAGEIFS('Cobalt Prices'!$G$10:$G$4229,'Cobalt Prices'!$E$10:$E$4229,CBI$4)</f>
        <v>#DIV/0!</v>
      </c>
      <c r="CBJ20" s="38" t="e">
        <f>AVERAGEIFS('Cobalt Prices'!$G$10:$G$4229,'Cobalt Prices'!$E$10:$E$4229,CBJ$4)</f>
        <v>#DIV/0!</v>
      </c>
      <c r="CBK20" s="38" t="e">
        <f>AVERAGEIFS('Cobalt Prices'!$G$10:$G$4229,'Cobalt Prices'!$E$10:$E$4229,CBK$4)</f>
        <v>#DIV/0!</v>
      </c>
      <c r="CBL20" s="38" t="e">
        <f>AVERAGEIFS('Cobalt Prices'!$G$10:$G$4229,'Cobalt Prices'!$E$10:$E$4229,CBL$4)</f>
        <v>#DIV/0!</v>
      </c>
      <c r="CBM20" s="38" t="e">
        <f>AVERAGEIFS('Cobalt Prices'!$G$10:$G$4229,'Cobalt Prices'!$E$10:$E$4229,CBM$4)</f>
        <v>#DIV/0!</v>
      </c>
      <c r="CBN20" s="38" t="e">
        <f>AVERAGEIFS('Cobalt Prices'!$G$10:$G$4229,'Cobalt Prices'!$E$10:$E$4229,CBN$4)</f>
        <v>#DIV/0!</v>
      </c>
      <c r="CBO20" s="38" t="e">
        <f>AVERAGEIFS('Cobalt Prices'!$G$10:$G$4229,'Cobalt Prices'!$E$10:$E$4229,CBO$4)</f>
        <v>#DIV/0!</v>
      </c>
      <c r="CBP20" s="38" t="e">
        <f>AVERAGEIFS('Cobalt Prices'!$G$10:$G$4229,'Cobalt Prices'!$E$10:$E$4229,CBP$4)</f>
        <v>#DIV/0!</v>
      </c>
      <c r="CBQ20" s="38" t="e">
        <f>AVERAGEIFS('Cobalt Prices'!$G$10:$G$4229,'Cobalt Prices'!$E$10:$E$4229,CBQ$4)</f>
        <v>#DIV/0!</v>
      </c>
      <c r="CBR20" s="38" t="e">
        <f>AVERAGEIFS('Cobalt Prices'!$G$10:$G$4229,'Cobalt Prices'!$E$10:$E$4229,CBR$4)</f>
        <v>#DIV/0!</v>
      </c>
      <c r="CBS20" s="38" t="e">
        <f>AVERAGEIFS('Cobalt Prices'!$G$10:$G$4229,'Cobalt Prices'!$E$10:$E$4229,CBS$4)</f>
        <v>#DIV/0!</v>
      </c>
      <c r="CBT20" s="38" t="e">
        <f>AVERAGEIFS('Cobalt Prices'!$G$10:$G$4229,'Cobalt Prices'!$E$10:$E$4229,CBT$4)</f>
        <v>#DIV/0!</v>
      </c>
      <c r="CBU20" s="38" t="e">
        <f>AVERAGEIFS('Cobalt Prices'!$G$10:$G$4229,'Cobalt Prices'!$E$10:$E$4229,CBU$4)</f>
        <v>#DIV/0!</v>
      </c>
      <c r="CBV20" s="38" t="e">
        <f>AVERAGEIFS('Cobalt Prices'!$G$10:$G$4229,'Cobalt Prices'!$E$10:$E$4229,CBV$4)</f>
        <v>#DIV/0!</v>
      </c>
      <c r="CBW20" s="38" t="e">
        <f>AVERAGEIFS('Cobalt Prices'!$G$10:$G$4229,'Cobalt Prices'!$E$10:$E$4229,CBW$4)</f>
        <v>#DIV/0!</v>
      </c>
      <c r="CBX20" s="38" t="e">
        <f>AVERAGEIFS('Cobalt Prices'!$G$10:$G$4229,'Cobalt Prices'!$E$10:$E$4229,CBX$4)</f>
        <v>#DIV/0!</v>
      </c>
      <c r="CBY20" s="38" t="e">
        <f>AVERAGEIFS('Cobalt Prices'!$G$10:$G$4229,'Cobalt Prices'!$E$10:$E$4229,CBY$4)</f>
        <v>#DIV/0!</v>
      </c>
      <c r="CBZ20" s="38" t="e">
        <f>AVERAGEIFS('Cobalt Prices'!$G$10:$G$4229,'Cobalt Prices'!$E$10:$E$4229,CBZ$4)</f>
        <v>#DIV/0!</v>
      </c>
      <c r="CCA20" s="38" t="e">
        <f>AVERAGEIFS('Cobalt Prices'!$G$10:$G$4229,'Cobalt Prices'!$E$10:$E$4229,CCA$4)</f>
        <v>#DIV/0!</v>
      </c>
      <c r="CCB20" s="38" t="e">
        <f>AVERAGEIFS('Cobalt Prices'!$G$10:$G$4229,'Cobalt Prices'!$E$10:$E$4229,CCB$4)</f>
        <v>#DIV/0!</v>
      </c>
      <c r="CCC20" s="38" t="e">
        <f>AVERAGEIFS('Cobalt Prices'!$G$10:$G$4229,'Cobalt Prices'!$E$10:$E$4229,CCC$4)</f>
        <v>#DIV/0!</v>
      </c>
      <c r="CCD20" s="38" t="e">
        <f>AVERAGEIFS('Cobalt Prices'!$G$10:$G$4229,'Cobalt Prices'!$E$10:$E$4229,CCD$4)</f>
        <v>#DIV/0!</v>
      </c>
      <c r="CCE20" s="38" t="e">
        <f>AVERAGEIFS('Cobalt Prices'!$G$10:$G$4229,'Cobalt Prices'!$E$10:$E$4229,CCE$4)</f>
        <v>#DIV/0!</v>
      </c>
      <c r="CCF20" s="38" t="e">
        <f>AVERAGEIFS('Cobalt Prices'!$G$10:$G$4229,'Cobalt Prices'!$E$10:$E$4229,CCF$4)</f>
        <v>#DIV/0!</v>
      </c>
      <c r="CCG20" s="38" t="e">
        <f>AVERAGEIFS('Cobalt Prices'!$G$10:$G$4229,'Cobalt Prices'!$E$10:$E$4229,CCG$4)</f>
        <v>#DIV/0!</v>
      </c>
      <c r="CCH20" s="38" t="e">
        <f>AVERAGEIFS('Cobalt Prices'!$G$10:$G$4229,'Cobalt Prices'!$E$10:$E$4229,CCH$4)</f>
        <v>#DIV/0!</v>
      </c>
      <c r="CCI20" s="38" t="e">
        <f>AVERAGEIFS('Cobalt Prices'!$G$10:$G$4229,'Cobalt Prices'!$E$10:$E$4229,CCI$4)</f>
        <v>#DIV/0!</v>
      </c>
      <c r="CCJ20" s="38" t="e">
        <f>AVERAGEIFS('Cobalt Prices'!$G$10:$G$4229,'Cobalt Prices'!$E$10:$E$4229,CCJ$4)</f>
        <v>#DIV/0!</v>
      </c>
      <c r="CCK20" s="38" t="e">
        <f>AVERAGEIFS('Cobalt Prices'!$G$10:$G$4229,'Cobalt Prices'!$E$10:$E$4229,CCK$4)</f>
        <v>#DIV/0!</v>
      </c>
      <c r="CCL20" s="38" t="e">
        <f>AVERAGEIFS('Cobalt Prices'!$G$10:$G$4229,'Cobalt Prices'!$E$10:$E$4229,CCL$4)</f>
        <v>#DIV/0!</v>
      </c>
      <c r="CCM20" s="38" t="e">
        <f>AVERAGEIFS('Cobalt Prices'!$G$10:$G$4229,'Cobalt Prices'!$E$10:$E$4229,CCM$4)</f>
        <v>#DIV/0!</v>
      </c>
      <c r="CCN20" s="38" t="e">
        <f>AVERAGEIFS('Cobalt Prices'!$G$10:$G$4229,'Cobalt Prices'!$E$10:$E$4229,CCN$4)</f>
        <v>#DIV/0!</v>
      </c>
      <c r="CCO20" s="38" t="e">
        <f>AVERAGEIFS('Cobalt Prices'!$G$10:$G$4229,'Cobalt Prices'!$E$10:$E$4229,CCO$4)</f>
        <v>#DIV/0!</v>
      </c>
      <c r="CCP20" s="38" t="e">
        <f>AVERAGEIFS('Cobalt Prices'!$G$10:$G$4229,'Cobalt Prices'!$E$10:$E$4229,CCP$4)</f>
        <v>#DIV/0!</v>
      </c>
      <c r="CCQ20" s="38" t="e">
        <f>AVERAGEIFS('Cobalt Prices'!$G$10:$G$4229,'Cobalt Prices'!$E$10:$E$4229,CCQ$4)</f>
        <v>#DIV/0!</v>
      </c>
      <c r="CCR20" s="38" t="e">
        <f>AVERAGEIFS('Cobalt Prices'!$G$10:$G$4229,'Cobalt Prices'!$E$10:$E$4229,CCR$4)</f>
        <v>#DIV/0!</v>
      </c>
      <c r="CCS20" s="38" t="e">
        <f>AVERAGEIFS('Cobalt Prices'!$G$10:$G$4229,'Cobalt Prices'!$E$10:$E$4229,CCS$4)</f>
        <v>#DIV/0!</v>
      </c>
      <c r="CCT20" s="38" t="e">
        <f>AVERAGEIFS('Cobalt Prices'!$G$10:$G$4229,'Cobalt Prices'!$E$10:$E$4229,CCT$4)</f>
        <v>#DIV/0!</v>
      </c>
      <c r="CCU20" s="38" t="e">
        <f>AVERAGEIFS('Cobalt Prices'!$G$10:$G$4229,'Cobalt Prices'!$E$10:$E$4229,CCU$4)</f>
        <v>#DIV/0!</v>
      </c>
      <c r="CCV20" s="38" t="e">
        <f>AVERAGEIFS('Cobalt Prices'!$G$10:$G$4229,'Cobalt Prices'!$E$10:$E$4229,CCV$4)</f>
        <v>#DIV/0!</v>
      </c>
      <c r="CCW20" s="38" t="e">
        <f>AVERAGEIFS('Cobalt Prices'!$G$10:$G$4229,'Cobalt Prices'!$E$10:$E$4229,CCW$4)</f>
        <v>#DIV/0!</v>
      </c>
      <c r="CCX20" s="38" t="e">
        <f>AVERAGEIFS('Cobalt Prices'!$G$10:$G$4229,'Cobalt Prices'!$E$10:$E$4229,CCX$4)</f>
        <v>#DIV/0!</v>
      </c>
      <c r="CCY20" s="38" t="e">
        <f>AVERAGEIFS('Cobalt Prices'!$G$10:$G$4229,'Cobalt Prices'!$E$10:$E$4229,CCY$4)</f>
        <v>#DIV/0!</v>
      </c>
      <c r="CCZ20" s="38" t="e">
        <f>AVERAGEIFS('Cobalt Prices'!$G$10:$G$4229,'Cobalt Prices'!$E$10:$E$4229,CCZ$4)</f>
        <v>#DIV/0!</v>
      </c>
      <c r="CDA20" s="38" t="e">
        <f>AVERAGEIFS('Cobalt Prices'!$G$10:$G$4229,'Cobalt Prices'!$E$10:$E$4229,CDA$4)</f>
        <v>#DIV/0!</v>
      </c>
      <c r="CDB20" s="38" t="e">
        <f>AVERAGEIFS('Cobalt Prices'!$G$10:$G$4229,'Cobalt Prices'!$E$10:$E$4229,CDB$4)</f>
        <v>#DIV/0!</v>
      </c>
      <c r="CDC20" s="38" t="e">
        <f>AVERAGEIFS('Cobalt Prices'!$G$10:$G$4229,'Cobalt Prices'!$E$10:$E$4229,CDC$4)</f>
        <v>#DIV/0!</v>
      </c>
      <c r="CDD20" s="38" t="e">
        <f>AVERAGEIFS('Cobalt Prices'!$G$10:$G$4229,'Cobalt Prices'!$E$10:$E$4229,CDD$4)</f>
        <v>#DIV/0!</v>
      </c>
      <c r="CDE20" s="38" t="e">
        <f>AVERAGEIFS('Cobalt Prices'!$G$10:$G$4229,'Cobalt Prices'!$E$10:$E$4229,CDE$4)</f>
        <v>#DIV/0!</v>
      </c>
      <c r="CDF20" s="38" t="e">
        <f>AVERAGEIFS('Cobalt Prices'!$G$10:$G$4229,'Cobalt Prices'!$E$10:$E$4229,CDF$4)</f>
        <v>#DIV/0!</v>
      </c>
      <c r="CDG20" s="38" t="e">
        <f>AVERAGEIFS('Cobalt Prices'!$G$10:$G$4229,'Cobalt Prices'!$E$10:$E$4229,CDG$4)</f>
        <v>#DIV/0!</v>
      </c>
      <c r="CDH20" s="38" t="e">
        <f>AVERAGEIFS('Cobalt Prices'!$G$10:$G$4229,'Cobalt Prices'!$E$10:$E$4229,CDH$4)</f>
        <v>#DIV/0!</v>
      </c>
      <c r="CDI20" s="38" t="e">
        <f>AVERAGEIFS('Cobalt Prices'!$G$10:$G$4229,'Cobalt Prices'!$E$10:$E$4229,CDI$4)</f>
        <v>#DIV/0!</v>
      </c>
      <c r="CDJ20" s="38" t="e">
        <f>AVERAGEIFS('Cobalt Prices'!$G$10:$G$4229,'Cobalt Prices'!$E$10:$E$4229,CDJ$4)</f>
        <v>#DIV/0!</v>
      </c>
      <c r="CDK20" s="38" t="e">
        <f>AVERAGEIFS('Cobalt Prices'!$G$10:$G$4229,'Cobalt Prices'!$E$10:$E$4229,CDK$4)</f>
        <v>#DIV/0!</v>
      </c>
      <c r="CDL20" s="38" t="e">
        <f>AVERAGEIFS('Cobalt Prices'!$G$10:$G$4229,'Cobalt Prices'!$E$10:$E$4229,CDL$4)</f>
        <v>#DIV/0!</v>
      </c>
      <c r="CDM20" s="38" t="e">
        <f>AVERAGEIFS('Cobalt Prices'!$G$10:$G$4229,'Cobalt Prices'!$E$10:$E$4229,CDM$4)</f>
        <v>#DIV/0!</v>
      </c>
      <c r="CDN20" s="38" t="e">
        <f>AVERAGEIFS('Cobalt Prices'!$G$10:$G$4229,'Cobalt Prices'!$E$10:$E$4229,CDN$4)</f>
        <v>#DIV/0!</v>
      </c>
      <c r="CDO20" s="38" t="e">
        <f>AVERAGEIFS('Cobalt Prices'!$G$10:$G$4229,'Cobalt Prices'!$E$10:$E$4229,CDO$4)</f>
        <v>#DIV/0!</v>
      </c>
      <c r="CDP20" s="38" t="e">
        <f>AVERAGEIFS('Cobalt Prices'!$G$10:$G$4229,'Cobalt Prices'!$E$10:$E$4229,CDP$4)</f>
        <v>#DIV/0!</v>
      </c>
      <c r="CDQ20" s="38" t="e">
        <f>AVERAGEIFS('Cobalt Prices'!$G$10:$G$4229,'Cobalt Prices'!$E$10:$E$4229,CDQ$4)</f>
        <v>#DIV/0!</v>
      </c>
      <c r="CDR20" s="38" t="e">
        <f>AVERAGEIFS('Cobalt Prices'!$G$10:$G$4229,'Cobalt Prices'!$E$10:$E$4229,CDR$4)</f>
        <v>#DIV/0!</v>
      </c>
      <c r="CDS20" s="38" t="e">
        <f>AVERAGEIFS('Cobalt Prices'!$G$10:$G$4229,'Cobalt Prices'!$E$10:$E$4229,CDS$4)</f>
        <v>#DIV/0!</v>
      </c>
      <c r="CDT20" s="38" t="e">
        <f>AVERAGEIFS('Cobalt Prices'!$G$10:$G$4229,'Cobalt Prices'!$E$10:$E$4229,CDT$4)</f>
        <v>#DIV/0!</v>
      </c>
      <c r="CDU20" s="38" t="e">
        <f>AVERAGEIFS('Cobalt Prices'!$G$10:$G$4229,'Cobalt Prices'!$E$10:$E$4229,CDU$4)</f>
        <v>#DIV/0!</v>
      </c>
      <c r="CDV20" s="38" t="e">
        <f>AVERAGEIFS('Cobalt Prices'!$G$10:$G$4229,'Cobalt Prices'!$E$10:$E$4229,CDV$4)</f>
        <v>#DIV/0!</v>
      </c>
      <c r="CDW20" s="38" t="e">
        <f>AVERAGEIFS('Cobalt Prices'!$G$10:$G$4229,'Cobalt Prices'!$E$10:$E$4229,CDW$4)</f>
        <v>#DIV/0!</v>
      </c>
      <c r="CDX20" s="38" t="e">
        <f>AVERAGEIFS('Cobalt Prices'!$G$10:$G$4229,'Cobalt Prices'!$E$10:$E$4229,CDX$4)</f>
        <v>#DIV/0!</v>
      </c>
      <c r="CDY20" s="38" t="e">
        <f>AVERAGEIFS('Cobalt Prices'!$G$10:$G$4229,'Cobalt Prices'!$E$10:$E$4229,CDY$4)</f>
        <v>#DIV/0!</v>
      </c>
      <c r="CDZ20" s="38" t="e">
        <f>AVERAGEIFS('Cobalt Prices'!$G$10:$G$4229,'Cobalt Prices'!$E$10:$E$4229,CDZ$4)</f>
        <v>#DIV/0!</v>
      </c>
      <c r="CEA20" s="38" t="e">
        <f>AVERAGEIFS('Cobalt Prices'!$G$10:$G$4229,'Cobalt Prices'!$E$10:$E$4229,CEA$4)</f>
        <v>#DIV/0!</v>
      </c>
      <c r="CEB20" s="38" t="e">
        <f>AVERAGEIFS('Cobalt Prices'!$G$10:$G$4229,'Cobalt Prices'!$E$10:$E$4229,CEB$4)</f>
        <v>#DIV/0!</v>
      </c>
      <c r="CEC20" s="38" t="e">
        <f>AVERAGEIFS('Cobalt Prices'!$G$10:$G$4229,'Cobalt Prices'!$E$10:$E$4229,CEC$4)</f>
        <v>#DIV/0!</v>
      </c>
      <c r="CED20" s="38" t="e">
        <f>AVERAGEIFS('Cobalt Prices'!$G$10:$G$4229,'Cobalt Prices'!$E$10:$E$4229,CED$4)</f>
        <v>#DIV/0!</v>
      </c>
      <c r="CEE20" s="38" t="e">
        <f>AVERAGEIFS('Cobalt Prices'!$G$10:$G$4229,'Cobalt Prices'!$E$10:$E$4229,CEE$4)</f>
        <v>#DIV/0!</v>
      </c>
      <c r="CEF20" s="38" t="e">
        <f>AVERAGEIFS('Cobalt Prices'!$G$10:$G$4229,'Cobalt Prices'!$E$10:$E$4229,CEF$4)</f>
        <v>#DIV/0!</v>
      </c>
      <c r="CEG20" s="38" t="e">
        <f>AVERAGEIFS('Cobalt Prices'!$G$10:$G$4229,'Cobalt Prices'!$E$10:$E$4229,CEG$4)</f>
        <v>#DIV/0!</v>
      </c>
      <c r="CEH20" s="38" t="e">
        <f>AVERAGEIFS('Cobalt Prices'!$G$10:$G$4229,'Cobalt Prices'!$E$10:$E$4229,CEH$4)</f>
        <v>#DIV/0!</v>
      </c>
      <c r="CEI20" s="38" t="e">
        <f>AVERAGEIFS('Cobalt Prices'!$G$10:$G$4229,'Cobalt Prices'!$E$10:$E$4229,CEI$4)</f>
        <v>#DIV/0!</v>
      </c>
      <c r="CEJ20" s="38" t="e">
        <f>AVERAGEIFS('Cobalt Prices'!$G$10:$G$4229,'Cobalt Prices'!$E$10:$E$4229,CEJ$4)</f>
        <v>#DIV/0!</v>
      </c>
      <c r="CEK20" s="38" t="e">
        <f>AVERAGEIFS('Cobalt Prices'!$G$10:$G$4229,'Cobalt Prices'!$E$10:$E$4229,CEK$4)</f>
        <v>#DIV/0!</v>
      </c>
      <c r="CEL20" s="38" t="e">
        <f>AVERAGEIFS('Cobalt Prices'!$G$10:$G$4229,'Cobalt Prices'!$E$10:$E$4229,CEL$4)</f>
        <v>#DIV/0!</v>
      </c>
      <c r="CEM20" s="38" t="e">
        <f>AVERAGEIFS('Cobalt Prices'!$G$10:$G$4229,'Cobalt Prices'!$E$10:$E$4229,CEM$4)</f>
        <v>#DIV/0!</v>
      </c>
      <c r="CEN20" s="38" t="e">
        <f>AVERAGEIFS('Cobalt Prices'!$G$10:$G$4229,'Cobalt Prices'!$E$10:$E$4229,CEN$4)</f>
        <v>#DIV/0!</v>
      </c>
      <c r="CEO20" s="38" t="e">
        <f>AVERAGEIFS('Cobalt Prices'!$G$10:$G$4229,'Cobalt Prices'!$E$10:$E$4229,CEO$4)</f>
        <v>#DIV/0!</v>
      </c>
      <c r="CEP20" s="38" t="e">
        <f>AVERAGEIFS('Cobalt Prices'!$G$10:$G$4229,'Cobalt Prices'!$E$10:$E$4229,CEP$4)</f>
        <v>#DIV/0!</v>
      </c>
      <c r="CEQ20" s="38" t="e">
        <f>AVERAGEIFS('Cobalt Prices'!$G$10:$G$4229,'Cobalt Prices'!$E$10:$E$4229,CEQ$4)</f>
        <v>#DIV/0!</v>
      </c>
      <c r="CER20" s="38" t="e">
        <f>AVERAGEIFS('Cobalt Prices'!$G$10:$G$4229,'Cobalt Prices'!$E$10:$E$4229,CER$4)</f>
        <v>#DIV/0!</v>
      </c>
      <c r="CES20" s="38" t="e">
        <f>AVERAGEIFS('Cobalt Prices'!$G$10:$G$4229,'Cobalt Prices'!$E$10:$E$4229,CES$4)</f>
        <v>#DIV/0!</v>
      </c>
      <c r="CET20" s="38" t="e">
        <f>AVERAGEIFS('Cobalt Prices'!$G$10:$G$4229,'Cobalt Prices'!$E$10:$E$4229,CET$4)</f>
        <v>#DIV/0!</v>
      </c>
      <c r="CEU20" s="38" t="e">
        <f>AVERAGEIFS('Cobalt Prices'!$G$10:$G$4229,'Cobalt Prices'!$E$10:$E$4229,CEU$4)</f>
        <v>#DIV/0!</v>
      </c>
      <c r="CEV20" s="38" t="e">
        <f>AVERAGEIFS('Cobalt Prices'!$G$10:$G$4229,'Cobalt Prices'!$E$10:$E$4229,CEV$4)</f>
        <v>#DIV/0!</v>
      </c>
      <c r="CEW20" s="38" t="e">
        <f>AVERAGEIFS('Cobalt Prices'!$G$10:$G$4229,'Cobalt Prices'!$E$10:$E$4229,CEW$4)</f>
        <v>#DIV/0!</v>
      </c>
      <c r="CEX20" s="38" t="e">
        <f>AVERAGEIFS('Cobalt Prices'!$G$10:$G$4229,'Cobalt Prices'!$E$10:$E$4229,CEX$4)</f>
        <v>#DIV/0!</v>
      </c>
      <c r="CEY20" s="38" t="e">
        <f>AVERAGEIFS('Cobalt Prices'!$G$10:$G$4229,'Cobalt Prices'!$E$10:$E$4229,CEY$4)</f>
        <v>#DIV/0!</v>
      </c>
      <c r="CEZ20" s="38" t="e">
        <f>AVERAGEIFS('Cobalt Prices'!$G$10:$G$4229,'Cobalt Prices'!$E$10:$E$4229,CEZ$4)</f>
        <v>#DIV/0!</v>
      </c>
      <c r="CFA20" s="38" t="e">
        <f>AVERAGEIFS('Cobalt Prices'!$G$10:$G$4229,'Cobalt Prices'!$E$10:$E$4229,CFA$4)</f>
        <v>#DIV/0!</v>
      </c>
      <c r="CFB20" s="38" t="e">
        <f>AVERAGEIFS('Cobalt Prices'!$G$10:$G$4229,'Cobalt Prices'!$E$10:$E$4229,CFB$4)</f>
        <v>#DIV/0!</v>
      </c>
      <c r="CFC20" s="38" t="e">
        <f>AVERAGEIFS('Cobalt Prices'!$G$10:$G$4229,'Cobalt Prices'!$E$10:$E$4229,CFC$4)</f>
        <v>#DIV/0!</v>
      </c>
      <c r="CFD20" s="38" t="e">
        <f>AVERAGEIFS('Cobalt Prices'!$G$10:$G$4229,'Cobalt Prices'!$E$10:$E$4229,CFD$4)</f>
        <v>#DIV/0!</v>
      </c>
      <c r="CFE20" s="38" t="e">
        <f>AVERAGEIFS('Cobalt Prices'!$G$10:$G$4229,'Cobalt Prices'!$E$10:$E$4229,CFE$4)</f>
        <v>#DIV/0!</v>
      </c>
      <c r="CFF20" s="38" t="e">
        <f>AVERAGEIFS('Cobalt Prices'!$G$10:$G$4229,'Cobalt Prices'!$E$10:$E$4229,CFF$4)</f>
        <v>#DIV/0!</v>
      </c>
      <c r="CFG20" s="38" t="e">
        <f>AVERAGEIFS('Cobalt Prices'!$G$10:$G$4229,'Cobalt Prices'!$E$10:$E$4229,CFG$4)</f>
        <v>#DIV/0!</v>
      </c>
      <c r="CFH20" s="38" t="e">
        <f>AVERAGEIFS('Cobalt Prices'!$G$10:$G$4229,'Cobalt Prices'!$E$10:$E$4229,CFH$4)</f>
        <v>#DIV/0!</v>
      </c>
      <c r="CFI20" s="38" t="e">
        <f>AVERAGEIFS('Cobalt Prices'!$G$10:$G$4229,'Cobalt Prices'!$E$10:$E$4229,CFI$4)</f>
        <v>#DIV/0!</v>
      </c>
      <c r="CFJ20" s="38" t="e">
        <f>AVERAGEIFS('Cobalt Prices'!$G$10:$G$4229,'Cobalt Prices'!$E$10:$E$4229,CFJ$4)</f>
        <v>#DIV/0!</v>
      </c>
      <c r="CFK20" s="38" t="e">
        <f>AVERAGEIFS('Cobalt Prices'!$G$10:$G$4229,'Cobalt Prices'!$E$10:$E$4229,CFK$4)</f>
        <v>#DIV/0!</v>
      </c>
      <c r="CFL20" s="38" t="e">
        <f>AVERAGEIFS('Cobalt Prices'!$G$10:$G$4229,'Cobalt Prices'!$E$10:$E$4229,CFL$4)</f>
        <v>#DIV/0!</v>
      </c>
      <c r="CFM20" s="38" t="e">
        <f>AVERAGEIFS('Cobalt Prices'!$G$10:$G$4229,'Cobalt Prices'!$E$10:$E$4229,CFM$4)</f>
        <v>#DIV/0!</v>
      </c>
      <c r="CFN20" s="38" t="e">
        <f>AVERAGEIFS('Cobalt Prices'!$G$10:$G$4229,'Cobalt Prices'!$E$10:$E$4229,CFN$4)</f>
        <v>#DIV/0!</v>
      </c>
      <c r="CFO20" s="38" t="e">
        <f>AVERAGEIFS('Cobalt Prices'!$G$10:$G$4229,'Cobalt Prices'!$E$10:$E$4229,CFO$4)</f>
        <v>#DIV/0!</v>
      </c>
      <c r="CFP20" s="38" t="e">
        <f>AVERAGEIFS('Cobalt Prices'!$G$10:$G$4229,'Cobalt Prices'!$E$10:$E$4229,CFP$4)</f>
        <v>#DIV/0!</v>
      </c>
      <c r="CFQ20" s="38" t="e">
        <f>AVERAGEIFS('Cobalt Prices'!$G$10:$G$4229,'Cobalt Prices'!$E$10:$E$4229,CFQ$4)</f>
        <v>#DIV/0!</v>
      </c>
      <c r="CFR20" s="38" t="e">
        <f>AVERAGEIFS('Cobalt Prices'!$G$10:$G$4229,'Cobalt Prices'!$E$10:$E$4229,CFR$4)</f>
        <v>#DIV/0!</v>
      </c>
      <c r="CFS20" s="38" t="e">
        <f>AVERAGEIFS('Cobalt Prices'!$G$10:$G$4229,'Cobalt Prices'!$E$10:$E$4229,CFS$4)</f>
        <v>#DIV/0!</v>
      </c>
      <c r="CFT20" s="38" t="e">
        <f>AVERAGEIFS('Cobalt Prices'!$G$10:$G$4229,'Cobalt Prices'!$E$10:$E$4229,CFT$4)</f>
        <v>#DIV/0!</v>
      </c>
      <c r="CFU20" s="38" t="e">
        <f>AVERAGEIFS('Cobalt Prices'!$G$10:$G$4229,'Cobalt Prices'!$E$10:$E$4229,CFU$4)</f>
        <v>#DIV/0!</v>
      </c>
      <c r="CFV20" s="38" t="e">
        <f>AVERAGEIFS('Cobalt Prices'!$G$10:$G$4229,'Cobalt Prices'!$E$10:$E$4229,CFV$4)</f>
        <v>#DIV/0!</v>
      </c>
      <c r="CFW20" s="38" t="e">
        <f>AVERAGEIFS('Cobalt Prices'!$G$10:$G$4229,'Cobalt Prices'!$E$10:$E$4229,CFW$4)</f>
        <v>#DIV/0!</v>
      </c>
      <c r="CFX20" s="38" t="e">
        <f>AVERAGEIFS('Cobalt Prices'!$G$10:$G$4229,'Cobalt Prices'!$E$10:$E$4229,CFX$4)</f>
        <v>#DIV/0!</v>
      </c>
      <c r="CFY20" s="38" t="e">
        <f>AVERAGEIFS('Cobalt Prices'!$G$10:$G$4229,'Cobalt Prices'!$E$10:$E$4229,CFY$4)</f>
        <v>#DIV/0!</v>
      </c>
      <c r="CFZ20" s="38" t="e">
        <f>AVERAGEIFS('Cobalt Prices'!$G$10:$G$4229,'Cobalt Prices'!$E$10:$E$4229,CFZ$4)</f>
        <v>#DIV/0!</v>
      </c>
      <c r="CGA20" s="38" t="e">
        <f>AVERAGEIFS('Cobalt Prices'!$G$10:$G$4229,'Cobalt Prices'!$E$10:$E$4229,CGA$4)</f>
        <v>#DIV/0!</v>
      </c>
      <c r="CGB20" s="38" t="e">
        <f>AVERAGEIFS('Cobalt Prices'!$G$10:$G$4229,'Cobalt Prices'!$E$10:$E$4229,CGB$4)</f>
        <v>#DIV/0!</v>
      </c>
      <c r="CGC20" s="38" t="e">
        <f>AVERAGEIFS('Cobalt Prices'!$G$10:$G$4229,'Cobalt Prices'!$E$10:$E$4229,CGC$4)</f>
        <v>#DIV/0!</v>
      </c>
      <c r="CGD20" s="38" t="e">
        <f>AVERAGEIFS('Cobalt Prices'!$G$10:$G$4229,'Cobalt Prices'!$E$10:$E$4229,CGD$4)</f>
        <v>#DIV/0!</v>
      </c>
      <c r="CGE20" s="38" t="e">
        <f>AVERAGEIFS('Cobalt Prices'!$G$10:$G$4229,'Cobalt Prices'!$E$10:$E$4229,CGE$4)</f>
        <v>#DIV/0!</v>
      </c>
      <c r="CGF20" s="38" t="e">
        <f>AVERAGEIFS('Cobalt Prices'!$G$10:$G$4229,'Cobalt Prices'!$E$10:$E$4229,CGF$4)</f>
        <v>#DIV/0!</v>
      </c>
      <c r="CGG20" s="38" t="e">
        <f>AVERAGEIFS('Cobalt Prices'!$G$10:$G$4229,'Cobalt Prices'!$E$10:$E$4229,CGG$4)</f>
        <v>#DIV/0!</v>
      </c>
      <c r="CGH20" s="38" t="e">
        <f>AVERAGEIFS('Cobalt Prices'!$G$10:$G$4229,'Cobalt Prices'!$E$10:$E$4229,CGH$4)</f>
        <v>#DIV/0!</v>
      </c>
      <c r="CGI20" s="38" t="e">
        <f>AVERAGEIFS('Cobalt Prices'!$G$10:$G$4229,'Cobalt Prices'!$E$10:$E$4229,CGI$4)</f>
        <v>#DIV/0!</v>
      </c>
      <c r="CGJ20" s="38" t="e">
        <f>AVERAGEIFS('Cobalt Prices'!$G$10:$G$4229,'Cobalt Prices'!$E$10:$E$4229,CGJ$4)</f>
        <v>#DIV/0!</v>
      </c>
      <c r="CGK20" s="38" t="e">
        <f>AVERAGEIFS('Cobalt Prices'!$G$10:$G$4229,'Cobalt Prices'!$E$10:$E$4229,CGK$4)</f>
        <v>#DIV/0!</v>
      </c>
      <c r="CGL20" s="38" t="e">
        <f>AVERAGEIFS('Cobalt Prices'!$G$10:$G$4229,'Cobalt Prices'!$E$10:$E$4229,CGL$4)</f>
        <v>#DIV/0!</v>
      </c>
      <c r="CGM20" s="38" t="e">
        <f>AVERAGEIFS('Cobalt Prices'!$G$10:$G$4229,'Cobalt Prices'!$E$10:$E$4229,CGM$4)</f>
        <v>#DIV/0!</v>
      </c>
      <c r="CGN20" s="38" t="e">
        <f>AVERAGEIFS('Cobalt Prices'!$G$10:$G$4229,'Cobalt Prices'!$E$10:$E$4229,CGN$4)</f>
        <v>#DIV/0!</v>
      </c>
      <c r="CGO20" s="38" t="e">
        <f>AVERAGEIFS('Cobalt Prices'!$G$10:$G$4229,'Cobalt Prices'!$E$10:$E$4229,CGO$4)</f>
        <v>#DIV/0!</v>
      </c>
      <c r="CGP20" s="38" t="e">
        <f>AVERAGEIFS('Cobalt Prices'!$G$10:$G$4229,'Cobalt Prices'!$E$10:$E$4229,CGP$4)</f>
        <v>#DIV/0!</v>
      </c>
      <c r="CGQ20" s="38" t="e">
        <f>AVERAGEIFS('Cobalt Prices'!$G$10:$G$4229,'Cobalt Prices'!$E$10:$E$4229,CGQ$4)</f>
        <v>#DIV/0!</v>
      </c>
      <c r="CGR20" s="38" t="e">
        <f>AVERAGEIFS('Cobalt Prices'!$G$10:$G$4229,'Cobalt Prices'!$E$10:$E$4229,CGR$4)</f>
        <v>#DIV/0!</v>
      </c>
      <c r="CGS20" s="38" t="e">
        <f>AVERAGEIFS('Cobalt Prices'!$G$10:$G$4229,'Cobalt Prices'!$E$10:$E$4229,CGS$4)</f>
        <v>#DIV/0!</v>
      </c>
      <c r="CGT20" s="38" t="e">
        <f>AVERAGEIFS('Cobalt Prices'!$G$10:$G$4229,'Cobalt Prices'!$E$10:$E$4229,CGT$4)</f>
        <v>#DIV/0!</v>
      </c>
      <c r="CGU20" s="38" t="e">
        <f>AVERAGEIFS('Cobalt Prices'!$G$10:$G$4229,'Cobalt Prices'!$E$10:$E$4229,CGU$4)</f>
        <v>#DIV/0!</v>
      </c>
      <c r="CGV20" s="38" t="e">
        <f>AVERAGEIFS('Cobalt Prices'!$G$10:$G$4229,'Cobalt Prices'!$E$10:$E$4229,CGV$4)</f>
        <v>#DIV/0!</v>
      </c>
      <c r="CGW20" s="38" t="e">
        <f>AVERAGEIFS('Cobalt Prices'!$G$10:$G$4229,'Cobalt Prices'!$E$10:$E$4229,CGW$4)</f>
        <v>#DIV/0!</v>
      </c>
      <c r="CGX20" s="38" t="e">
        <f>AVERAGEIFS('Cobalt Prices'!$G$10:$G$4229,'Cobalt Prices'!$E$10:$E$4229,CGX$4)</f>
        <v>#DIV/0!</v>
      </c>
      <c r="CGY20" s="38" t="e">
        <f>AVERAGEIFS('Cobalt Prices'!$G$10:$G$4229,'Cobalt Prices'!$E$10:$E$4229,CGY$4)</f>
        <v>#DIV/0!</v>
      </c>
      <c r="CGZ20" s="38" t="e">
        <f>AVERAGEIFS('Cobalt Prices'!$G$10:$G$4229,'Cobalt Prices'!$E$10:$E$4229,CGZ$4)</f>
        <v>#DIV/0!</v>
      </c>
      <c r="CHA20" s="38" t="e">
        <f>AVERAGEIFS('Cobalt Prices'!$G$10:$G$4229,'Cobalt Prices'!$E$10:$E$4229,CHA$4)</f>
        <v>#DIV/0!</v>
      </c>
      <c r="CHB20" s="38" t="e">
        <f>AVERAGEIFS('Cobalt Prices'!$G$10:$G$4229,'Cobalt Prices'!$E$10:$E$4229,CHB$4)</f>
        <v>#DIV/0!</v>
      </c>
      <c r="CHC20" s="38" t="e">
        <f>AVERAGEIFS('Cobalt Prices'!$G$10:$G$4229,'Cobalt Prices'!$E$10:$E$4229,CHC$4)</f>
        <v>#DIV/0!</v>
      </c>
      <c r="CHD20" s="38" t="e">
        <f>AVERAGEIFS('Cobalt Prices'!$G$10:$G$4229,'Cobalt Prices'!$E$10:$E$4229,CHD$4)</f>
        <v>#DIV/0!</v>
      </c>
      <c r="CHE20" s="38" t="e">
        <f>AVERAGEIFS('Cobalt Prices'!$G$10:$G$4229,'Cobalt Prices'!$E$10:$E$4229,CHE$4)</f>
        <v>#DIV/0!</v>
      </c>
      <c r="CHF20" s="38" t="e">
        <f>AVERAGEIFS('Cobalt Prices'!$G$10:$G$4229,'Cobalt Prices'!$E$10:$E$4229,CHF$4)</f>
        <v>#DIV/0!</v>
      </c>
      <c r="CHG20" s="38" t="e">
        <f>AVERAGEIFS('Cobalt Prices'!$G$10:$G$4229,'Cobalt Prices'!$E$10:$E$4229,CHG$4)</f>
        <v>#DIV/0!</v>
      </c>
      <c r="CHH20" s="38" t="e">
        <f>AVERAGEIFS('Cobalt Prices'!$G$10:$G$4229,'Cobalt Prices'!$E$10:$E$4229,CHH$4)</f>
        <v>#DIV/0!</v>
      </c>
      <c r="CHI20" s="38" t="e">
        <f>AVERAGEIFS('Cobalt Prices'!$G$10:$G$4229,'Cobalt Prices'!$E$10:$E$4229,CHI$4)</f>
        <v>#DIV/0!</v>
      </c>
      <c r="CHJ20" s="38" t="e">
        <f>AVERAGEIFS('Cobalt Prices'!$G$10:$G$4229,'Cobalt Prices'!$E$10:$E$4229,CHJ$4)</f>
        <v>#DIV/0!</v>
      </c>
      <c r="CHK20" s="38" t="e">
        <f>AVERAGEIFS('Cobalt Prices'!$G$10:$G$4229,'Cobalt Prices'!$E$10:$E$4229,CHK$4)</f>
        <v>#DIV/0!</v>
      </c>
      <c r="CHL20" s="38" t="e">
        <f>AVERAGEIFS('Cobalt Prices'!$G$10:$G$4229,'Cobalt Prices'!$E$10:$E$4229,CHL$4)</f>
        <v>#DIV/0!</v>
      </c>
      <c r="CHM20" s="38" t="e">
        <f>AVERAGEIFS('Cobalt Prices'!$G$10:$G$4229,'Cobalt Prices'!$E$10:$E$4229,CHM$4)</f>
        <v>#DIV/0!</v>
      </c>
      <c r="CHN20" s="38" t="e">
        <f>AVERAGEIFS('Cobalt Prices'!$G$10:$G$4229,'Cobalt Prices'!$E$10:$E$4229,CHN$4)</f>
        <v>#DIV/0!</v>
      </c>
      <c r="CHO20" s="38" t="e">
        <f>AVERAGEIFS('Cobalt Prices'!$G$10:$G$4229,'Cobalt Prices'!$E$10:$E$4229,CHO$4)</f>
        <v>#DIV/0!</v>
      </c>
      <c r="CHP20" s="38" t="e">
        <f>AVERAGEIFS('Cobalt Prices'!$G$10:$G$4229,'Cobalt Prices'!$E$10:$E$4229,CHP$4)</f>
        <v>#DIV/0!</v>
      </c>
      <c r="CHQ20" s="38" t="e">
        <f>AVERAGEIFS('Cobalt Prices'!$G$10:$G$4229,'Cobalt Prices'!$E$10:$E$4229,CHQ$4)</f>
        <v>#DIV/0!</v>
      </c>
      <c r="CHR20" s="38" t="e">
        <f>AVERAGEIFS('Cobalt Prices'!$G$10:$G$4229,'Cobalt Prices'!$E$10:$E$4229,CHR$4)</f>
        <v>#DIV/0!</v>
      </c>
      <c r="CHS20" s="38" t="e">
        <f>AVERAGEIFS('Cobalt Prices'!$G$10:$G$4229,'Cobalt Prices'!$E$10:$E$4229,CHS$4)</f>
        <v>#DIV/0!</v>
      </c>
      <c r="CHT20" s="38" t="e">
        <f>AVERAGEIFS('Cobalt Prices'!$G$10:$G$4229,'Cobalt Prices'!$E$10:$E$4229,CHT$4)</f>
        <v>#DIV/0!</v>
      </c>
      <c r="CHU20" s="38" t="e">
        <f>AVERAGEIFS('Cobalt Prices'!$G$10:$G$4229,'Cobalt Prices'!$E$10:$E$4229,CHU$4)</f>
        <v>#DIV/0!</v>
      </c>
      <c r="CHV20" s="38" t="e">
        <f>AVERAGEIFS('Cobalt Prices'!$G$10:$G$4229,'Cobalt Prices'!$E$10:$E$4229,CHV$4)</f>
        <v>#DIV/0!</v>
      </c>
      <c r="CHW20" s="38" t="e">
        <f>AVERAGEIFS('Cobalt Prices'!$G$10:$G$4229,'Cobalt Prices'!$E$10:$E$4229,CHW$4)</f>
        <v>#DIV/0!</v>
      </c>
      <c r="CHX20" s="38" t="e">
        <f>AVERAGEIFS('Cobalt Prices'!$G$10:$G$4229,'Cobalt Prices'!$E$10:$E$4229,CHX$4)</f>
        <v>#DIV/0!</v>
      </c>
      <c r="CHY20" s="38" t="e">
        <f>AVERAGEIFS('Cobalt Prices'!$G$10:$G$4229,'Cobalt Prices'!$E$10:$E$4229,CHY$4)</f>
        <v>#DIV/0!</v>
      </c>
      <c r="CHZ20" s="38" t="e">
        <f>AVERAGEIFS('Cobalt Prices'!$G$10:$G$4229,'Cobalt Prices'!$E$10:$E$4229,CHZ$4)</f>
        <v>#DIV/0!</v>
      </c>
      <c r="CIA20" s="38" t="e">
        <f>AVERAGEIFS('Cobalt Prices'!$G$10:$G$4229,'Cobalt Prices'!$E$10:$E$4229,CIA$4)</f>
        <v>#DIV/0!</v>
      </c>
      <c r="CIB20" s="38" t="e">
        <f>AVERAGEIFS('Cobalt Prices'!$G$10:$G$4229,'Cobalt Prices'!$E$10:$E$4229,CIB$4)</f>
        <v>#DIV/0!</v>
      </c>
      <c r="CIC20" s="38" t="e">
        <f>AVERAGEIFS('Cobalt Prices'!$G$10:$G$4229,'Cobalt Prices'!$E$10:$E$4229,CIC$4)</f>
        <v>#DIV/0!</v>
      </c>
      <c r="CID20" s="38" t="e">
        <f>AVERAGEIFS('Cobalt Prices'!$G$10:$G$4229,'Cobalt Prices'!$E$10:$E$4229,CID$4)</f>
        <v>#DIV/0!</v>
      </c>
      <c r="CIE20" s="38" t="e">
        <f>AVERAGEIFS('Cobalt Prices'!$G$10:$G$4229,'Cobalt Prices'!$E$10:$E$4229,CIE$4)</f>
        <v>#DIV/0!</v>
      </c>
      <c r="CIF20" s="38" t="e">
        <f>AVERAGEIFS('Cobalt Prices'!$G$10:$G$4229,'Cobalt Prices'!$E$10:$E$4229,CIF$4)</f>
        <v>#DIV/0!</v>
      </c>
      <c r="CIG20" s="38" t="e">
        <f>AVERAGEIFS('Cobalt Prices'!$G$10:$G$4229,'Cobalt Prices'!$E$10:$E$4229,CIG$4)</f>
        <v>#DIV/0!</v>
      </c>
      <c r="CIH20" s="38" t="e">
        <f>AVERAGEIFS('Cobalt Prices'!$G$10:$G$4229,'Cobalt Prices'!$E$10:$E$4229,CIH$4)</f>
        <v>#DIV/0!</v>
      </c>
      <c r="CII20" s="38" t="e">
        <f>AVERAGEIFS('Cobalt Prices'!$G$10:$G$4229,'Cobalt Prices'!$E$10:$E$4229,CII$4)</f>
        <v>#DIV/0!</v>
      </c>
      <c r="CIJ20" s="38" t="e">
        <f>AVERAGEIFS('Cobalt Prices'!$G$10:$G$4229,'Cobalt Prices'!$E$10:$E$4229,CIJ$4)</f>
        <v>#DIV/0!</v>
      </c>
      <c r="CIK20" s="38" t="e">
        <f>AVERAGEIFS('Cobalt Prices'!$G$10:$G$4229,'Cobalt Prices'!$E$10:$E$4229,CIK$4)</f>
        <v>#DIV/0!</v>
      </c>
      <c r="CIL20" s="38" t="e">
        <f>AVERAGEIFS('Cobalt Prices'!$G$10:$G$4229,'Cobalt Prices'!$E$10:$E$4229,CIL$4)</f>
        <v>#DIV/0!</v>
      </c>
      <c r="CIM20" s="38" t="e">
        <f>AVERAGEIFS('Cobalt Prices'!$G$10:$G$4229,'Cobalt Prices'!$E$10:$E$4229,CIM$4)</f>
        <v>#DIV/0!</v>
      </c>
      <c r="CIN20" s="38" t="e">
        <f>AVERAGEIFS('Cobalt Prices'!$G$10:$G$4229,'Cobalt Prices'!$E$10:$E$4229,CIN$4)</f>
        <v>#DIV/0!</v>
      </c>
      <c r="CIO20" s="38" t="e">
        <f>AVERAGEIFS('Cobalt Prices'!$G$10:$G$4229,'Cobalt Prices'!$E$10:$E$4229,CIO$4)</f>
        <v>#DIV/0!</v>
      </c>
      <c r="CIP20" s="38" t="e">
        <f>AVERAGEIFS('Cobalt Prices'!$G$10:$G$4229,'Cobalt Prices'!$E$10:$E$4229,CIP$4)</f>
        <v>#DIV/0!</v>
      </c>
      <c r="CIQ20" s="38" t="e">
        <f>AVERAGEIFS('Cobalt Prices'!$G$10:$G$4229,'Cobalt Prices'!$E$10:$E$4229,CIQ$4)</f>
        <v>#DIV/0!</v>
      </c>
      <c r="CIR20" s="38" t="e">
        <f>AVERAGEIFS('Cobalt Prices'!$G$10:$G$4229,'Cobalt Prices'!$E$10:$E$4229,CIR$4)</f>
        <v>#DIV/0!</v>
      </c>
      <c r="CIS20" s="38" t="e">
        <f>AVERAGEIFS('Cobalt Prices'!$G$10:$G$4229,'Cobalt Prices'!$E$10:$E$4229,CIS$4)</f>
        <v>#DIV/0!</v>
      </c>
      <c r="CIT20" s="38" t="e">
        <f>AVERAGEIFS('Cobalt Prices'!$G$10:$G$4229,'Cobalt Prices'!$E$10:$E$4229,CIT$4)</f>
        <v>#DIV/0!</v>
      </c>
      <c r="CIU20" s="38" t="e">
        <f>AVERAGEIFS('Cobalt Prices'!$G$10:$G$4229,'Cobalt Prices'!$E$10:$E$4229,CIU$4)</f>
        <v>#DIV/0!</v>
      </c>
      <c r="CIV20" s="38" t="e">
        <f>AVERAGEIFS('Cobalt Prices'!$G$10:$G$4229,'Cobalt Prices'!$E$10:$E$4229,CIV$4)</f>
        <v>#DIV/0!</v>
      </c>
      <c r="CIW20" s="38" t="e">
        <f>AVERAGEIFS('Cobalt Prices'!$G$10:$G$4229,'Cobalt Prices'!$E$10:$E$4229,CIW$4)</f>
        <v>#DIV/0!</v>
      </c>
      <c r="CIX20" s="38" t="e">
        <f>AVERAGEIFS('Cobalt Prices'!$G$10:$G$4229,'Cobalt Prices'!$E$10:$E$4229,CIX$4)</f>
        <v>#DIV/0!</v>
      </c>
      <c r="CIY20" s="38" t="e">
        <f>AVERAGEIFS('Cobalt Prices'!$G$10:$G$4229,'Cobalt Prices'!$E$10:$E$4229,CIY$4)</f>
        <v>#DIV/0!</v>
      </c>
      <c r="CIZ20" s="38" t="e">
        <f>AVERAGEIFS('Cobalt Prices'!$G$10:$G$4229,'Cobalt Prices'!$E$10:$E$4229,CIZ$4)</f>
        <v>#DIV/0!</v>
      </c>
      <c r="CJA20" s="38" t="e">
        <f>AVERAGEIFS('Cobalt Prices'!$G$10:$G$4229,'Cobalt Prices'!$E$10:$E$4229,CJA$4)</f>
        <v>#DIV/0!</v>
      </c>
      <c r="CJB20" s="38" t="e">
        <f>AVERAGEIFS('Cobalt Prices'!$G$10:$G$4229,'Cobalt Prices'!$E$10:$E$4229,CJB$4)</f>
        <v>#DIV/0!</v>
      </c>
      <c r="CJC20" s="38" t="e">
        <f>AVERAGEIFS('Cobalt Prices'!$G$10:$G$4229,'Cobalt Prices'!$E$10:$E$4229,CJC$4)</f>
        <v>#DIV/0!</v>
      </c>
      <c r="CJD20" s="38" t="e">
        <f>AVERAGEIFS('Cobalt Prices'!$G$10:$G$4229,'Cobalt Prices'!$E$10:$E$4229,CJD$4)</f>
        <v>#DIV/0!</v>
      </c>
      <c r="CJE20" s="38" t="e">
        <f>AVERAGEIFS('Cobalt Prices'!$G$10:$G$4229,'Cobalt Prices'!$E$10:$E$4229,CJE$4)</f>
        <v>#DIV/0!</v>
      </c>
      <c r="CJF20" s="38" t="e">
        <f>AVERAGEIFS('Cobalt Prices'!$G$10:$G$4229,'Cobalt Prices'!$E$10:$E$4229,CJF$4)</f>
        <v>#DIV/0!</v>
      </c>
      <c r="CJG20" s="38" t="e">
        <f>AVERAGEIFS('Cobalt Prices'!$G$10:$G$4229,'Cobalt Prices'!$E$10:$E$4229,CJG$4)</f>
        <v>#DIV/0!</v>
      </c>
      <c r="CJH20" s="38" t="e">
        <f>AVERAGEIFS('Cobalt Prices'!$G$10:$G$4229,'Cobalt Prices'!$E$10:$E$4229,CJH$4)</f>
        <v>#DIV/0!</v>
      </c>
      <c r="CJI20" s="38" t="e">
        <f>AVERAGEIFS('Cobalt Prices'!$G$10:$G$4229,'Cobalt Prices'!$E$10:$E$4229,CJI$4)</f>
        <v>#DIV/0!</v>
      </c>
      <c r="CJJ20" s="38" t="e">
        <f>AVERAGEIFS('Cobalt Prices'!$G$10:$G$4229,'Cobalt Prices'!$E$10:$E$4229,CJJ$4)</f>
        <v>#DIV/0!</v>
      </c>
      <c r="CJK20" s="38" t="e">
        <f>AVERAGEIFS('Cobalt Prices'!$G$10:$G$4229,'Cobalt Prices'!$E$10:$E$4229,CJK$4)</f>
        <v>#DIV/0!</v>
      </c>
      <c r="CJL20" s="38" t="e">
        <f>AVERAGEIFS('Cobalt Prices'!$G$10:$G$4229,'Cobalt Prices'!$E$10:$E$4229,CJL$4)</f>
        <v>#DIV/0!</v>
      </c>
      <c r="CJM20" s="38" t="e">
        <f>AVERAGEIFS('Cobalt Prices'!$G$10:$G$4229,'Cobalt Prices'!$E$10:$E$4229,CJM$4)</f>
        <v>#DIV/0!</v>
      </c>
      <c r="CJN20" s="38" t="e">
        <f>AVERAGEIFS('Cobalt Prices'!$G$10:$G$4229,'Cobalt Prices'!$E$10:$E$4229,CJN$4)</f>
        <v>#DIV/0!</v>
      </c>
      <c r="CJO20" s="38" t="e">
        <f>AVERAGEIFS('Cobalt Prices'!$G$10:$G$4229,'Cobalt Prices'!$E$10:$E$4229,CJO$4)</f>
        <v>#DIV/0!</v>
      </c>
      <c r="CJP20" s="38" t="e">
        <f>AVERAGEIFS('Cobalt Prices'!$G$10:$G$4229,'Cobalt Prices'!$E$10:$E$4229,CJP$4)</f>
        <v>#DIV/0!</v>
      </c>
      <c r="CJQ20" s="38" t="e">
        <f>AVERAGEIFS('Cobalt Prices'!$G$10:$G$4229,'Cobalt Prices'!$E$10:$E$4229,CJQ$4)</f>
        <v>#DIV/0!</v>
      </c>
      <c r="CJR20" s="38" t="e">
        <f>AVERAGEIFS('Cobalt Prices'!$G$10:$G$4229,'Cobalt Prices'!$E$10:$E$4229,CJR$4)</f>
        <v>#DIV/0!</v>
      </c>
      <c r="CJS20" s="38" t="e">
        <f>AVERAGEIFS('Cobalt Prices'!$G$10:$G$4229,'Cobalt Prices'!$E$10:$E$4229,CJS$4)</f>
        <v>#DIV/0!</v>
      </c>
      <c r="CJT20" s="38" t="e">
        <f>AVERAGEIFS('Cobalt Prices'!$G$10:$G$4229,'Cobalt Prices'!$E$10:$E$4229,CJT$4)</f>
        <v>#DIV/0!</v>
      </c>
      <c r="CJU20" s="38" t="e">
        <f>AVERAGEIFS('Cobalt Prices'!$G$10:$G$4229,'Cobalt Prices'!$E$10:$E$4229,CJU$4)</f>
        <v>#DIV/0!</v>
      </c>
      <c r="CJV20" s="38" t="e">
        <f>AVERAGEIFS('Cobalt Prices'!$G$10:$G$4229,'Cobalt Prices'!$E$10:$E$4229,CJV$4)</f>
        <v>#DIV/0!</v>
      </c>
      <c r="CJW20" s="38" t="e">
        <f>AVERAGEIFS('Cobalt Prices'!$G$10:$G$4229,'Cobalt Prices'!$E$10:$E$4229,CJW$4)</f>
        <v>#DIV/0!</v>
      </c>
      <c r="CJX20" s="38" t="e">
        <f>AVERAGEIFS('Cobalt Prices'!$G$10:$G$4229,'Cobalt Prices'!$E$10:$E$4229,CJX$4)</f>
        <v>#DIV/0!</v>
      </c>
      <c r="CJY20" s="38" t="e">
        <f>AVERAGEIFS('Cobalt Prices'!$G$10:$G$4229,'Cobalt Prices'!$E$10:$E$4229,CJY$4)</f>
        <v>#DIV/0!</v>
      </c>
      <c r="CJZ20" s="38" t="e">
        <f>AVERAGEIFS('Cobalt Prices'!$G$10:$G$4229,'Cobalt Prices'!$E$10:$E$4229,CJZ$4)</f>
        <v>#DIV/0!</v>
      </c>
      <c r="CKA20" s="38" t="e">
        <f>AVERAGEIFS('Cobalt Prices'!$G$10:$G$4229,'Cobalt Prices'!$E$10:$E$4229,CKA$4)</f>
        <v>#DIV/0!</v>
      </c>
      <c r="CKB20" s="38" t="e">
        <f>AVERAGEIFS('Cobalt Prices'!$G$10:$G$4229,'Cobalt Prices'!$E$10:$E$4229,CKB$4)</f>
        <v>#DIV/0!</v>
      </c>
      <c r="CKC20" s="38" t="e">
        <f>AVERAGEIFS('Cobalt Prices'!$G$10:$G$4229,'Cobalt Prices'!$E$10:$E$4229,CKC$4)</f>
        <v>#DIV/0!</v>
      </c>
      <c r="CKD20" s="38" t="e">
        <f>AVERAGEIFS('Cobalt Prices'!$G$10:$G$4229,'Cobalt Prices'!$E$10:$E$4229,CKD$4)</f>
        <v>#DIV/0!</v>
      </c>
      <c r="CKE20" s="38" t="e">
        <f>AVERAGEIFS('Cobalt Prices'!$G$10:$G$4229,'Cobalt Prices'!$E$10:$E$4229,CKE$4)</f>
        <v>#DIV/0!</v>
      </c>
      <c r="CKF20" s="38" t="e">
        <f>AVERAGEIFS('Cobalt Prices'!$G$10:$G$4229,'Cobalt Prices'!$E$10:$E$4229,CKF$4)</f>
        <v>#DIV/0!</v>
      </c>
      <c r="CKG20" s="38" t="e">
        <f>AVERAGEIFS('Cobalt Prices'!$G$10:$G$4229,'Cobalt Prices'!$E$10:$E$4229,CKG$4)</f>
        <v>#DIV/0!</v>
      </c>
      <c r="CKH20" s="38" t="e">
        <f>AVERAGEIFS('Cobalt Prices'!$G$10:$G$4229,'Cobalt Prices'!$E$10:$E$4229,CKH$4)</f>
        <v>#DIV/0!</v>
      </c>
      <c r="CKI20" s="38" t="e">
        <f>AVERAGEIFS('Cobalt Prices'!$G$10:$G$4229,'Cobalt Prices'!$E$10:$E$4229,CKI$4)</f>
        <v>#DIV/0!</v>
      </c>
      <c r="CKJ20" s="38" t="e">
        <f>AVERAGEIFS('Cobalt Prices'!$G$10:$G$4229,'Cobalt Prices'!$E$10:$E$4229,CKJ$4)</f>
        <v>#DIV/0!</v>
      </c>
      <c r="CKK20" s="38" t="e">
        <f>AVERAGEIFS('Cobalt Prices'!$G$10:$G$4229,'Cobalt Prices'!$E$10:$E$4229,CKK$4)</f>
        <v>#DIV/0!</v>
      </c>
      <c r="CKL20" s="38" t="e">
        <f>AVERAGEIFS('Cobalt Prices'!$G$10:$G$4229,'Cobalt Prices'!$E$10:$E$4229,CKL$4)</f>
        <v>#DIV/0!</v>
      </c>
      <c r="CKM20" s="38" t="e">
        <f>AVERAGEIFS('Cobalt Prices'!$G$10:$G$4229,'Cobalt Prices'!$E$10:$E$4229,CKM$4)</f>
        <v>#DIV/0!</v>
      </c>
      <c r="CKN20" s="38" t="e">
        <f>AVERAGEIFS('Cobalt Prices'!$G$10:$G$4229,'Cobalt Prices'!$E$10:$E$4229,CKN$4)</f>
        <v>#DIV/0!</v>
      </c>
      <c r="CKO20" s="38" t="e">
        <f>AVERAGEIFS('Cobalt Prices'!$G$10:$G$4229,'Cobalt Prices'!$E$10:$E$4229,CKO$4)</f>
        <v>#DIV/0!</v>
      </c>
      <c r="CKP20" s="38" t="e">
        <f>AVERAGEIFS('Cobalt Prices'!$G$10:$G$4229,'Cobalt Prices'!$E$10:$E$4229,CKP$4)</f>
        <v>#DIV/0!</v>
      </c>
      <c r="CKQ20" s="38" t="e">
        <f>AVERAGEIFS('Cobalt Prices'!$G$10:$G$4229,'Cobalt Prices'!$E$10:$E$4229,CKQ$4)</f>
        <v>#DIV/0!</v>
      </c>
      <c r="CKR20" s="38" t="e">
        <f>AVERAGEIFS('Cobalt Prices'!$G$10:$G$4229,'Cobalt Prices'!$E$10:$E$4229,CKR$4)</f>
        <v>#DIV/0!</v>
      </c>
      <c r="CKS20" s="38" t="e">
        <f>AVERAGEIFS('Cobalt Prices'!$G$10:$G$4229,'Cobalt Prices'!$E$10:$E$4229,CKS$4)</f>
        <v>#DIV/0!</v>
      </c>
      <c r="CKT20" s="38" t="e">
        <f>AVERAGEIFS('Cobalt Prices'!$G$10:$G$4229,'Cobalt Prices'!$E$10:$E$4229,CKT$4)</f>
        <v>#DIV/0!</v>
      </c>
      <c r="CKU20" s="38" t="e">
        <f>AVERAGEIFS('Cobalt Prices'!$G$10:$G$4229,'Cobalt Prices'!$E$10:$E$4229,CKU$4)</f>
        <v>#DIV/0!</v>
      </c>
      <c r="CKV20" s="38" t="e">
        <f>AVERAGEIFS('Cobalt Prices'!$G$10:$G$4229,'Cobalt Prices'!$E$10:$E$4229,CKV$4)</f>
        <v>#DIV/0!</v>
      </c>
      <c r="CKW20" s="38" t="e">
        <f>AVERAGEIFS('Cobalt Prices'!$G$10:$G$4229,'Cobalt Prices'!$E$10:$E$4229,CKW$4)</f>
        <v>#DIV/0!</v>
      </c>
      <c r="CKX20" s="38" t="e">
        <f>AVERAGEIFS('Cobalt Prices'!$G$10:$G$4229,'Cobalt Prices'!$E$10:$E$4229,CKX$4)</f>
        <v>#DIV/0!</v>
      </c>
      <c r="CKY20" s="38" t="e">
        <f>AVERAGEIFS('Cobalt Prices'!$G$10:$G$4229,'Cobalt Prices'!$E$10:$E$4229,CKY$4)</f>
        <v>#DIV/0!</v>
      </c>
      <c r="CKZ20" s="38" t="e">
        <f>AVERAGEIFS('Cobalt Prices'!$G$10:$G$4229,'Cobalt Prices'!$E$10:$E$4229,CKZ$4)</f>
        <v>#DIV/0!</v>
      </c>
      <c r="CLA20" s="38" t="e">
        <f>AVERAGEIFS('Cobalt Prices'!$G$10:$G$4229,'Cobalt Prices'!$E$10:$E$4229,CLA$4)</f>
        <v>#DIV/0!</v>
      </c>
      <c r="CLB20" s="38" t="e">
        <f>AVERAGEIFS('Cobalt Prices'!$G$10:$G$4229,'Cobalt Prices'!$E$10:$E$4229,CLB$4)</f>
        <v>#DIV/0!</v>
      </c>
      <c r="CLC20" s="38" t="e">
        <f>AVERAGEIFS('Cobalt Prices'!$G$10:$G$4229,'Cobalt Prices'!$E$10:$E$4229,CLC$4)</f>
        <v>#DIV/0!</v>
      </c>
      <c r="CLD20" s="38" t="e">
        <f>AVERAGEIFS('Cobalt Prices'!$G$10:$G$4229,'Cobalt Prices'!$E$10:$E$4229,CLD$4)</f>
        <v>#DIV/0!</v>
      </c>
      <c r="CLE20" s="38" t="e">
        <f>AVERAGEIFS('Cobalt Prices'!$G$10:$G$4229,'Cobalt Prices'!$E$10:$E$4229,CLE$4)</f>
        <v>#DIV/0!</v>
      </c>
      <c r="CLF20" s="38" t="e">
        <f>AVERAGEIFS('Cobalt Prices'!$G$10:$G$4229,'Cobalt Prices'!$E$10:$E$4229,CLF$4)</f>
        <v>#DIV/0!</v>
      </c>
      <c r="CLG20" s="38" t="e">
        <f>AVERAGEIFS('Cobalt Prices'!$G$10:$G$4229,'Cobalt Prices'!$E$10:$E$4229,CLG$4)</f>
        <v>#DIV/0!</v>
      </c>
      <c r="CLH20" s="38" t="e">
        <f>AVERAGEIFS('Cobalt Prices'!$G$10:$G$4229,'Cobalt Prices'!$E$10:$E$4229,CLH$4)</f>
        <v>#DIV/0!</v>
      </c>
      <c r="CLI20" s="38" t="e">
        <f>AVERAGEIFS('Cobalt Prices'!$G$10:$G$4229,'Cobalt Prices'!$E$10:$E$4229,CLI$4)</f>
        <v>#DIV/0!</v>
      </c>
      <c r="CLJ20" s="38" t="e">
        <f>AVERAGEIFS('Cobalt Prices'!$G$10:$G$4229,'Cobalt Prices'!$E$10:$E$4229,CLJ$4)</f>
        <v>#DIV/0!</v>
      </c>
      <c r="CLK20" s="38" t="e">
        <f>AVERAGEIFS('Cobalt Prices'!$G$10:$G$4229,'Cobalt Prices'!$E$10:$E$4229,CLK$4)</f>
        <v>#DIV/0!</v>
      </c>
      <c r="CLL20" s="38" t="e">
        <f>AVERAGEIFS('Cobalt Prices'!$G$10:$G$4229,'Cobalt Prices'!$E$10:$E$4229,CLL$4)</f>
        <v>#DIV/0!</v>
      </c>
      <c r="CLM20" s="38" t="e">
        <f>AVERAGEIFS('Cobalt Prices'!$G$10:$G$4229,'Cobalt Prices'!$E$10:$E$4229,CLM$4)</f>
        <v>#DIV/0!</v>
      </c>
      <c r="CLN20" s="38" t="e">
        <f>AVERAGEIFS('Cobalt Prices'!$G$10:$G$4229,'Cobalt Prices'!$E$10:$E$4229,CLN$4)</f>
        <v>#DIV/0!</v>
      </c>
      <c r="CLO20" s="38" t="e">
        <f>AVERAGEIFS('Cobalt Prices'!$G$10:$G$4229,'Cobalt Prices'!$E$10:$E$4229,CLO$4)</f>
        <v>#DIV/0!</v>
      </c>
      <c r="CLP20" s="38" t="e">
        <f>AVERAGEIFS('Cobalt Prices'!$G$10:$G$4229,'Cobalt Prices'!$E$10:$E$4229,CLP$4)</f>
        <v>#DIV/0!</v>
      </c>
      <c r="CLQ20" s="38" t="e">
        <f>AVERAGEIFS('Cobalt Prices'!$G$10:$G$4229,'Cobalt Prices'!$E$10:$E$4229,CLQ$4)</f>
        <v>#DIV/0!</v>
      </c>
      <c r="CLR20" s="38" t="e">
        <f>AVERAGEIFS('Cobalt Prices'!$G$10:$G$4229,'Cobalt Prices'!$E$10:$E$4229,CLR$4)</f>
        <v>#DIV/0!</v>
      </c>
      <c r="CLS20" s="38" t="e">
        <f>AVERAGEIFS('Cobalt Prices'!$G$10:$G$4229,'Cobalt Prices'!$E$10:$E$4229,CLS$4)</f>
        <v>#DIV/0!</v>
      </c>
      <c r="CLT20" s="38" t="e">
        <f>AVERAGEIFS('Cobalt Prices'!$G$10:$G$4229,'Cobalt Prices'!$E$10:$E$4229,CLT$4)</f>
        <v>#DIV/0!</v>
      </c>
      <c r="CLU20" s="38" t="e">
        <f>AVERAGEIFS('Cobalt Prices'!$G$10:$G$4229,'Cobalt Prices'!$E$10:$E$4229,CLU$4)</f>
        <v>#DIV/0!</v>
      </c>
      <c r="CLV20" s="38" t="e">
        <f>AVERAGEIFS('Cobalt Prices'!$G$10:$G$4229,'Cobalt Prices'!$E$10:$E$4229,CLV$4)</f>
        <v>#DIV/0!</v>
      </c>
      <c r="CLW20" s="38" t="e">
        <f>AVERAGEIFS('Cobalt Prices'!$G$10:$G$4229,'Cobalt Prices'!$E$10:$E$4229,CLW$4)</f>
        <v>#DIV/0!</v>
      </c>
      <c r="CLX20" s="38" t="e">
        <f>AVERAGEIFS('Cobalt Prices'!$G$10:$G$4229,'Cobalt Prices'!$E$10:$E$4229,CLX$4)</f>
        <v>#DIV/0!</v>
      </c>
      <c r="CLY20" s="38" t="e">
        <f>AVERAGEIFS('Cobalt Prices'!$G$10:$G$4229,'Cobalt Prices'!$E$10:$E$4229,CLY$4)</f>
        <v>#DIV/0!</v>
      </c>
      <c r="CLZ20" s="38" t="e">
        <f>AVERAGEIFS('Cobalt Prices'!$G$10:$G$4229,'Cobalt Prices'!$E$10:$E$4229,CLZ$4)</f>
        <v>#DIV/0!</v>
      </c>
      <c r="CMA20" s="38" t="e">
        <f>AVERAGEIFS('Cobalt Prices'!$G$10:$G$4229,'Cobalt Prices'!$E$10:$E$4229,CMA$4)</f>
        <v>#DIV/0!</v>
      </c>
      <c r="CMB20" s="38" t="e">
        <f>AVERAGEIFS('Cobalt Prices'!$G$10:$G$4229,'Cobalt Prices'!$E$10:$E$4229,CMB$4)</f>
        <v>#DIV/0!</v>
      </c>
      <c r="CMC20" s="38" t="e">
        <f>AVERAGEIFS('Cobalt Prices'!$G$10:$G$4229,'Cobalt Prices'!$E$10:$E$4229,CMC$4)</f>
        <v>#DIV/0!</v>
      </c>
      <c r="CMD20" s="38" t="e">
        <f>AVERAGEIFS('Cobalt Prices'!$G$10:$G$4229,'Cobalt Prices'!$E$10:$E$4229,CMD$4)</f>
        <v>#DIV/0!</v>
      </c>
      <c r="CME20" s="38" t="e">
        <f>AVERAGEIFS('Cobalt Prices'!$G$10:$G$4229,'Cobalt Prices'!$E$10:$E$4229,CME$4)</f>
        <v>#DIV/0!</v>
      </c>
      <c r="CMF20" s="38" t="e">
        <f>AVERAGEIFS('Cobalt Prices'!$G$10:$G$4229,'Cobalt Prices'!$E$10:$E$4229,CMF$4)</f>
        <v>#DIV/0!</v>
      </c>
      <c r="CMG20" s="38" t="e">
        <f>AVERAGEIFS('Cobalt Prices'!$G$10:$G$4229,'Cobalt Prices'!$E$10:$E$4229,CMG$4)</f>
        <v>#DIV/0!</v>
      </c>
      <c r="CMH20" s="38" t="e">
        <f>AVERAGEIFS('Cobalt Prices'!$G$10:$G$4229,'Cobalt Prices'!$E$10:$E$4229,CMH$4)</f>
        <v>#DIV/0!</v>
      </c>
      <c r="CMI20" s="38" t="e">
        <f>AVERAGEIFS('Cobalt Prices'!$G$10:$G$4229,'Cobalt Prices'!$E$10:$E$4229,CMI$4)</f>
        <v>#DIV/0!</v>
      </c>
      <c r="CMJ20" s="38" t="e">
        <f>AVERAGEIFS('Cobalt Prices'!$G$10:$G$4229,'Cobalt Prices'!$E$10:$E$4229,CMJ$4)</f>
        <v>#DIV/0!</v>
      </c>
      <c r="CMK20" s="38" t="e">
        <f>AVERAGEIFS('Cobalt Prices'!$G$10:$G$4229,'Cobalt Prices'!$E$10:$E$4229,CMK$4)</f>
        <v>#DIV/0!</v>
      </c>
      <c r="CML20" s="38" t="e">
        <f>AVERAGEIFS('Cobalt Prices'!$G$10:$G$4229,'Cobalt Prices'!$E$10:$E$4229,CML$4)</f>
        <v>#DIV/0!</v>
      </c>
      <c r="CMM20" s="38" t="e">
        <f>AVERAGEIFS('Cobalt Prices'!$G$10:$G$4229,'Cobalt Prices'!$E$10:$E$4229,CMM$4)</f>
        <v>#DIV/0!</v>
      </c>
      <c r="CMN20" s="38" t="e">
        <f>AVERAGEIFS('Cobalt Prices'!$G$10:$G$4229,'Cobalt Prices'!$E$10:$E$4229,CMN$4)</f>
        <v>#DIV/0!</v>
      </c>
      <c r="CMO20" s="38" t="e">
        <f>AVERAGEIFS('Cobalt Prices'!$G$10:$G$4229,'Cobalt Prices'!$E$10:$E$4229,CMO$4)</f>
        <v>#DIV/0!</v>
      </c>
      <c r="CMP20" s="38" t="e">
        <f>AVERAGEIFS('Cobalt Prices'!$G$10:$G$4229,'Cobalt Prices'!$E$10:$E$4229,CMP$4)</f>
        <v>#DIV/0!</v>
      </c>
      <c r="CMQ20" s="38" t="e">
        <f>AVERAGEIFS('Cobalt Prices'!$G$10:$G$4229,'Cobalt Prices'!$E$10:$E$4229,CMQ$4)</f>
        <v>#DIV/0!</v>
      </c>
      <c r="CMR20" s="38" t="e">
        <f>AVERAGEIFS('Cobalt Prices'!$G$10:$G$4229,'Cobalt Prices'!$E$10:$E$4229,CMR$4)</f>
        <v>#DIV/0!</v>
      </c>
      <c r="CMS20" s="38" t="e">
        <f>AVERAGEIFS('Cobalt Prices'!$G$10:$G$4229,'Cobalt Prices'!$E$10:$E$4229,CMS$4)</f>
        <v>#DIV/0!</v>
      </c>
      <c r="CMT20" s="38" t="e">
        <f>AVERAGEIFS('Cobalt Prices'!$G$10:$G$4229,'Cobalt Prices'!$E$10:$E$4229,CMT$4)</f>
        <v>#DIV/0!</v>
      </c>
      <c r="CMU20" s="38" t="e">
        <f>AVERAGEIFS('Cobalt Prices'!$G$10:$G$4229,'Cobalt Prices'!$E$10:$E$4229,CMU$4)</f>
        <v>#DIV/0!</v>
      </c>
      <c r="CMV20" s="38" t="e">
        <f>AVERAGEIFS('Cobalt Prices'!$G$10:$G$4229,'Cobalt Prices'!$E$10:$E$4229,CMV$4)</f>
        <v>#DIV/0!</v>
      </c>
      <c r="CMW20" s="38" t="e">
        <f>AVERAGEIFS('Cobalt Prices'!$G$10:$G$4229,'Cobalt Prices'!$E$10:$E$4229,CMW$4)</f>
        <v>#DIV/0!</v>
      </c>
      <c r="CMX20" s="38" t="e">
        <f>AVERAGEIFS('Cobalt Prices'!$G$10:$G$4229,'Cobalt Prices'!$E$10:$E$4229,CMX$4)</f>
        <v>#DIV/0!</v>
      </c>
      <c r="CMY20" s="38" t="e">
        <f>AVERAGEIFS('Cobalt Prices'!$G$10:$G$4229,'Cobalt Prices'!$E$10:$E$4229,CMY$4)</f>
        <v>#DIV/0!</v>
      </c>
      <c r="CMZ20" s="38" t="e">
        <f>AVERAGEIFS('Cobalt Prices'!$G$10:$G$4229,'Cobalt Prices'!$E$10:$E$4229,CMZ$4)</f>
        <v>#DIV/0!</v>
      </c>
      <c r="CNA20" s="38" t="e">
        <f>AVERAGEIFS('Cobalt Prices'!$G$10:$G$4229,'Cobalt Prices'!$E$10:$E$4229,CNA$4)</f>
        <v>#DIV/0!</v>
      </c>
      <c r="CNB20" s="38" t="e">
        <f>AVERAGEIFS('Cobalt Prices'!$G$10:$G$4229,'Cobalt Prices'!$E$10:$E$4229,CNB$4)</f>
        <v>#DIV/0!</v>
      </c>
      <c r="CNC20" s="38" t="e">
        <f>AVERAGEIFS('Cobalt Prices'!$G$10:$G$4229,'Cobalt Prices'!$E$10:$E$4229,CNC$4)</f>
        <v>#DIV/0!</v>
      </c>
      <c r="CND20" s="38" t="e">
        <f>AVERAGEIFS('Cobalt Prices'!$G$10:$G$4229,'Cobalt Prices'!$E$10:$E$4229,CND$4)</f>
        <v>#DIV/0!</v>
      </c>
      <c r="CNE20" s="38" t="e">
        <f>AVERAGEIFS('Cobalt Prices'!$G$10:$G$4229,'Cobalt Prices'!$E$10:$E$4229,CNE$4)</f>
        <v>#DIV/0!</v>
      </c>
      <c r="CNF20" s="38" t="e">
        <f>AVERAGEIFS('Cobalt Prices'!$G$10:$G$4229,'Cobalt Prices'!$E$10:$E$4229,CNF$4)</f>
        <v>#DIV/0!</v>
      </c>
      <c r="CNG20" s="38" t="e">
        <f>AVERAGEIFS('Cobalt Prices'!$G$10:$G$4229,'Cobalt Prices'!$E$10:$E$4229,CNG$4)</f>
        <v>#DIV/0!</v>
      </c>
      <c r="CNH20" s="38" t="e">
        <f>AVERAGEIFS('Cobalt Prices'!$G$10:$G$4229,'Cobalt Prices'!$E$10:$E$4229,CNH$4)</f>
        <v>#DIV/0!</v>
      </c>
      <c r="CNI20" s="38" t="e">
        <f>AVERAGEIFS('Cobalt Prices'!$G$10:$G$4229,'Cobalt Prices'!$E$10:$E$4229,CNI$4)</f>
        <v>#DIV/0!</v>
      </c>
      <c r="CNJ20" s="38" t="e">
        <f>AVERAGEIFS('Cobalt Prices'!$G$10:$G$4229,'Cobalt Prices'!$E$10:$E$4229,CNJ$4)</f>
        <v>#DIV/0!</v>
      </c>
      <c r="CNK20" s="38" t="e">
        <f>AVERAGEIFS('Cobalt Prices'!$G$10:$G$4229,'Cobalt Prices'!$E$10:$E$4229,CNK$4)</f>
        <v>#DIV/0!</v>
      </c>
      <c r="CNL20" s="38" t="e">
        <f>AVERAGEIFS('Cobalt Prices'!$G$10:$G$4229,'Cobalt Prices'!$E$10:$E$4229,CNL$4)</f>
        <v>#DIV/0!</v>
      </c>
      <c r="CNM20" s="38" t="e">
        <f>AVERAGEIFS('Cobalt Prices'!$G$10:$G$4229,'Cobalt Prices'!$E$10:$E$4229,CNM$4)</f>
        <v>#DIV/0!</v>
      </c>
      <c r="CNN20" s="38" t="e">
        <f>AVERAGEIFS('Cobalt Prices'!$G$10:$G$4229,'Cobalt Prices'!$E$10:$E$4229,CNN$4)</f>
        <v>#DIV/0!</v>
      </c>
      <c r="CNO20" s="38" t="e">
        <f>AVERAGEIFS('Cobalt Prices'!$G$10:$G$4229,'Cobalt Prices'!$E$10:$E$4229,CNO$4)</f>
        <v>#DIV/0!</v>
      </c>
      <c r="CNP20" s="38" t="e">
        <f>AVERAGEIFS('Cobalt Prices'!$G$10:$G$4229,'Cobalt Prices'!$E$10:$E$4229,CNP$4)</f>
        <v>#DIV/0!</v>
      </c>
      <c r="CNQ20" s="38" t="e">
        <f>AVERAGEIFS('Cobalt Prices'!$G$10:$G$4229,'Cobalt Prices'!$E$10:$E$4229,CNQ$4)</f>
        <v>#DIV/0!</v>
      </c>
      <c r="CNR20" s="38" t="e">
        <f>AVERAGEIFS('Cobalt Prices'!$G$10:$G$4229,'Cobalt Prices'!$E$10:$E$4229,CNR$4)</f>
        <v>#DIV/0!</v>
      </c>
      <c r="CNS20" s="38" t="e">
        <f>AVERAGEIFS('Cobalt Prices'!$G$10:$G$4229,'Cobalt Prices'!$E$10:$E$4229,CNS$4)</f>
        <v>#DIV/0!</v>
      </c>
      <c r="CNT20" s="38" t="e">
        <f>AVERAGEIFS('Cobalt Prices'!$G$10:$G$4229,'Cobalt Prices'!$E$10:$E$4229,CNT$4)</f>
        <v>#DIV/0!</v>
      </c>
      <c r="CNU20" s="38" t="e">
        <f>AVERAGEIFS('Cobalt Prices'!$G$10:$G$4229,'Cobalt Prices'!$E$10:$E$4229,CNU$4)</f>
        <v>#DIV/0!</v>
      </c>
      <c r="CNV20" s="38" t="e">
        <f>AVERAGEIFS('Cobalt Prices'!$G$10:$G$4229,'Cobalt Prices'!$E$10:$E$4229,CNV$4)</f>
        <v>#DIV/0!</v>
      </c>
      <c r="CNW20" s="38" t="e">
        <f>AVERAGEIFS('Cobalt Prices'!$G$10:$G$4229,'Cobalt Prices'!$E$10:$E$4229,CNW$4)</f>
        <v>#DIV/0!</v>
      </c>
      <c r="CNX20" s="38" t="e">
        <f>AVERAGEIFS('Cobalt Prices'!$G$10:$G$4229,'Cobalt Prices'!$E$10:$E$4229,CNX$4)</f>
        <v>#DIV/0!</v>
      </c>
      <c r="CNY20" s="38" t="e">
        <f>AVERAGEIFS('Cobalt Prices'!$G$10:$G$4229,'Cobalt Prices'!$E$10:$E$4229,CNY$4)</f>
        <v>#DIV/0!</v>
      </c>
      <c r="CNZ20" s="38" t="e">
        <f>AVERAGEIFS('Cobalt Prices'!$G$10:$G$4229,'Cobalt Prices'!$E$10:$E$4229,CNZ$4)</f>
        <v>#DIV/0!</v>
      </c>
      <c r="COA20" s="38" t="e">
        <f>AVERAGEIFS('Cobalt Prices'!$G$10:$G$4229,'Cobalt Prices'!$E$10:$E$4229,COA$4)</f>
        <v>#DIV/0!</v>
      </c>
      <c r="COB20" s="38" t="e">
        <f>AVERAGEIFS('Cobalt Prices'!$G$10:$G$4229,'Cobalt Prices'!$E$10:$E$4229,COB$4)</f>
        <v>#DIV/0!</v>
      </c>
      <c r="COC20" s="38" t="e">
        <f>AVERAGEIFS('Cobalt Prices'!$G$10:$G$4229,'Cobalt Prices'!$E$10:$E$4229,COC$4)</f>
        <v>#DIV/0!</v>
      </c>
      <c r="COD20" s="38" t="e">
        <f>AVERAGEIFS('Cobalt Prices'!$G$10:$G$4229,'Cobalt Prices'!$E$10:$E$4229,COD$4)</f>
        <v>#DIV/0!</v>
      </c>
      <c r="COE20" s="38" t="e">
        <f>AVERAGEIFS('Cobalt Prices'!$G$10:$G$4229,'Cobalt Prices'!$E$10:$E$4229,COE$4)</f>
        <v>#DIV/0!</v>
      </c>
      <c r="COF20" s="38" t="e">
        <f>AVERAGEIFS('Cobalt Prices'!$G$10:$G$4229,'Cobalt Prices'!$E$10:$E$4229,COF$4)</f>
        <v>#DIV/0!</v>
      </c>
      <c r="COG20" s="38" t="e">
        <f>AVERAGEIFS('Cobalt Prices'!$G$10:$G$4229,'Cobalt Prices'!$E$10:$E$4229,COG$4)</f>
        <v>#DIV/0!</v>
      </c>
      <c r="COH20" s="38" t="e">
        <f>AVERAGEIFS('Cobalt Prices'!$G$10:$G$4229,'Cobalt Prices'!$E$10:$E$4229,COH$4)</f>
        <v>#DIV/0!</v>
      </c>
      <c r="COI20" s="38" t="e">
        <f>AVERAGEIFS('Cobalt Prices'!$G$10:$G$4229,'Cobalt Prices'!$E$10:$E$4229,COI$4)</f>
        <v>#DIV/0!</v>
      </c>
      <c r="COJ20" s="38" t="e">
        <f>AVERAGEIFS('Cobalt Prices'!$G$10:$G$4229,'Cobalt Prices'!$E$10:$E$4229,COJ$4)</f>
        <v>#DIV/0!</v>
      </c>
      <c r="COK20" s="38" t="e">
        <f>AVERAGEIFS('Cobalt Prices'!$G$10:$G$4229,'Cobalt Prices'!$E$10:$E$4229,COK$4)</f>
        <v>#DIV/0!</v>
      </c>
      <c r="COL20" s="38" t="e">
        <f>AVERAGEIFS('Cobalt Prices'!$G$10:$G$4229,'Cobalt Prices'!$E$10:$E$4229,COL$4)</f>
        <v>#DIV/0!</v>
      </c>
      <c r="COM20" s="38" t="e">
        <f>AVERAGEIFS('Cobalt Prices'!$G$10:$G$4229,'Cobalt Prices'!$E$10:$E$4229,COM$4)</f>
        <v>#DIV/0!</v>
      </c>
      <c r="CON20" s="38" t="e">
        <f>AVERAGEIFS('Cobalt Prices'!$G$10:$G$4229,'Cobalt Prices'!$E$10:$E$4229,CON$4)</f>
        <v>#DIV/0!</v>
      </c>
      <c r="COO20" s="38" t="e">
        <f>AVERAGEIFS('Cobalt Prices'!$G$10:$G$4229,'Cobalt Prices'!$E$10:$E$4229,COO$4)</f>
        <v>#DIV/0!</v>
      </c>
      <c r="COP20" s="38" t="e">
        <f>AVERAGEIFS('Cobalt Prices'!$G$10:$G$4229,'Cobalt Prices'!$E$10:$E$4229,COP$4)</f>
        <v>#DIV/0!</v>
      </c>
      <c r="COQ20" s="38" t="e">
        <f>AVERAGEIFS('Cobalt Prices'!$G$10:$G$4229,'Cobalt Prices'!$E$10:$E$4229,COQ$4)</f>
        <v>#DIV/0!</v>
      </c>
      <c r="COR20" s="38" t="e">
        <f>AVERAGEIFS('Cobalt Prices'!$G$10:$G$4229,'Cobalt Prices'!$E$10:$E$4229,COR$4)</f>
        <v>#DIV/0!</v>
      </c>
      <c r="COS20" s="38" t="e">
        <f>AVERAGEIFS('Cobalt Prices'!$G$10:$G$4229,'Cobalt Prices'!$E$10:$E$4229,COS$4)</f>
        <v>#DIV/0!</v>
      </c>
      <c r="COT20" s="38" t="e">
        <f>AVERAGEIFS('Cobalt Prices'!$G$10:$G$4229,'Cobalt Prices'!$E$10:$E$4229,COT$4)</f>
        <v>#DIV/0!</v>
      </c>
      <c r="COU20" s="38" t="e">
        <f>AVERAGEIFS('Cobalt Prices'!$G$10:$G$4229,'Cobalt Prices'!$E$10:$E$4229,COU$4)</f>
        <v>#DIV/0!</v>
      </c>
      <c r="COV20" s="38" t="e">
        <f>AVERAGEIFS('Cobalt Prices'!$G$10:$G$4229,'Cobalt Prices'!$E$10:$E$4229,COV$4)</f>
        <v>#DIV/0!</v>
      </c>
      <c r="COW20" s="38" t="e">
        <f>AVERAGEIFS('Cobalt Prices'!$G$10:$G$4229,'Cobalt Prices'!$E$10:$E$4229,COW$4)</f>
        <v>#DIV/0!</v>
      </c>
      <c r="COX20" s="38" t="e">
        <f>AVERAGEIFS('Cobalt Prices'!$G$10:$G$4229,'Cobalt Prices'!$E$10:$E$4229,COX$4)</f>
        <v>#DIV/0!</v>
      </c>
      <c r="COY20" s="38" t="e">
        <f>AVERAGEIFS('Cobalt Prices'!$G$10:$G$4229,'Cobalt Prices'!$E$10:$E$4229,COY$4)</f>
        <v>#DIV/0!</v>
      </c>
      <c r="COZ20" s="38" t="e">
        <f>AVERAGEIFS('Cobalt Prices'!$G$10:$G$4229,'Cobalt Prices'!$E$10:$E$4229,COZ$4)</f>
        <v>#DIV/0!</v>
      </c>
      <c r="CPA20" s="38" t="e">
        <f>AVERAGEIFS('Cobalt Prices'!$G$10:$G$4229,'Cobalt Prices'!$E$10:$E$4229,CPA$4)</f>
        <v>#DIV/0!</v>
      </c>
      <c r="CPB20" s="38" t="e">
        <f>AVERAGEIFS('Cobalt Prices'!$G$10:$G$4229,'Cobalt Prices'!$E$10:$E$4229,CPB$4)</f>
        <v>#DIV/0!</v>
      </c>
      <c r="CPC20" s="38" t="e">
        <f>AVERAGEIFS('Cobalt Prices'!$G$10:$G$4229,'Cobalt Prices'!$E$10:$E$4229,CPC$4)</f>
        <v>#DIV/0!</v>
      </c>
      <c r="CPD20" s="38" t="e">
        <f>AVERAGEIFS('Cobalt Prices'!$G$10:$G$4229,'Cobalt Prices'!$E$10:$E$4229,CPD$4)</f>
        <v>#DIV/0!</v>
      </c>
      <c r="CPE20" s="38" t="e">
        <f>AVERAGEIFS('Cobalt Prices'!$G$10:$G$4229,'Cobalt Prices'!$E$10:$E$4229,CPE$4)</f>
        <v>#DIV/0!</v>
      </c>
      <c r="CPF20" s="38" t="e">
        <f>AVERAGEIFS('Cobalt Prices'!$G$10:$G$4229,'Cobalt Prices'!$E$10:$E$4229,CPF$4)</f>
        <v>#DIV/0!</v>
      </c>
      <c r="CPG20" s="38" t="e">
        <f>AVERAGEIFS('Cobalt Prices'!$G$10:$G$4229,'Cobalt Prices'!$E$10:$E$4229,CPG$4)</f>
        <v>#DIV/0!</v>
      </c>
      <c r="CPH20" s="38" t="e">
        <f>AVERAGEIFS('Cobalt Prices'!$G$10:$G$4229,'Cobalt Prices'!$E$10:$E$4229,CPH$4)</f>
        <v>#DIV/0!</v>
      </c>
      <c r="CPI20" s="38" t="e">
        <f>AVERAGEIFS('Cobalt Prices'!$G$10:$G$4229,'Cobalt Prices'!$E$10:$E$4229,CPI$4)</f>
        <v>#DIV/0!</v>
      </c>
      <c r="CPJ20" s="38" t="e">
        <f>AVERAGEIFS('Cobalt Prices'!$G$10:$G$4229,'Cobalt Prices'!$E$10:$E$4229,CPJ$4)</f>
        <v>#DIV/0!</v>
      </c>
      <c r="CPK20" s="38" t="e">
        <f>AVERAGEIFS('Cobalt Prices'!$G$10:$G$4229,'Cobalt Prices'!$E$10:$E$4229,CPK$4)</f>
        <v>#DIV/0!</v>
      </c>
      <c r="CPL20" s="38" t="e">
        <f>AVERAGEIFS('Cobalt Prices'!$G$10:$G$4229,'Cobalt Prices'!$E$10:$E$4229,CPL$4)</f>
        <v>#DIV/0!</v>
      </c>
      <c r="CPM20" s="38" t="e">
        <f>AVERAGEIFS('Cobalt Prices'!$G$10:$G$4229,'Cobalt Prices'!$E$10:$E$4229,CPM$4)</f>
        <v>#DIV/0!</v>
      </c>
      <c r="CPN20" s="38" t="e">
        <f>AVERAGEIFS('Cobalt Prices'!$G$10:$G$4229,'Cobalt Prices'!$E$10:$E$4229,CPN$4)</f>
        <v>#DIV/0!</v>
      </c>
      <c r="CPO20" s="38" t="e">
        <f>AVERAGEIFS('Cobalt Prices'!$G$10:$G$4229,'Cobalt Prices'!$E$10:$E$4229,CPO$4)</f>
        <v>#DIV/0!</v>
      </c>
      <c r="CPP20" s="38" t="e">
        <f>AVERAGEIFS('Cobalt Prices'!$G$10:$G$4229,'Cobalt Prices'!$E$10:$E$4229,CPP$4)</f>
        <v>#DIV/0!</v>
      </c>
      <c r="CPQ20" s="38" t="e">
        <f>AVERAGEIFS('Cobalt Prices'!$G$10:$G$4229,'Cobalt Prices'!$E$10:$E$4229,CPQ$4)</f>
        <v>#DIV/0!</v>
      </c>
      <c r="CPR20" s="38" t="e">
        <f>AVERAGEIFS('Cobalt Prices'!$G$10:$G$4229,'Cobalt Prices'!$E$10:$E$4229,CPR$4)</f>
        <v>#DIV/0!</v>
      </c>
      <c r="CPS20" s="38" t="e">
        <f>AVERAGEIFS('Cobalt Prices'!$G$10:$G$4229,'Cobalt Prices'!$E$10:$E$4229,CPS$4)</f>
        <v>#DIV/0!</v>
      </c>
      <c r="CPT20" s="38" t="e">
        <f>AVERAGEIFS('Cobalt Prices'!$G$10:$G$4229,'Cobalt Prices'!$E$10:$E$4229,CPT$4)</f>
        <v>#DIV/0!</v>
      </c>
      <c r="CPU20" s="38" t="e">
        <f>AVERAGEIFS('Cobalt Prices'!$G$10:$G$4229,'Cobalt Prices'!$E$10:$E$4229,CPU$4)</f>
        <v>#DIV/0!</v>
      </c>
      <c r="CPV20" s="38" t="e">
        <f>AVERAGEIFS('Cobalt Prices'!$G$10:$G$4229,'Cobalt Prices'!$E$10:$E$4229,CPV$4)</f>
        <v>#DIV/0!</v>
      </c>
      <c r="CPW20" s="38" t="e">
        <f>AVERAGEIFS('Cobalt Prices'!$G$10:$G$4229,'Cobalt Prices'!$E$10:$E$4229,CPW$4)</f>
        <v>#DIV/0!</v>
      </c>
      <c r="CPX20" s="38" t="e">
        <f>AVERAGEIFS('Cobalt Prices'!$G$10:$G$4229,'Cobalt Prices'!$E$10:$E$4229,CPX$4)</f>
        <v>#DIV/0!</v>
      </c>
      <c r="CPY20" s="38" t="e">
        <f>AVERAGEIFS('Cobalt Prices'!$G$10:$G$4229,'Cobalt Prices'!$E$10:$E$4229,CPY$4)</f>
        <v>#DIV/0!</v>
      </c>
      <c r="CPZ20" s="38" t="e">
        <f>AVERAGEIFS('Cobalt Prices'!$G$10:$G$4229,'Cobalt Prices'!$E$10:$E$4229,CPZ$4)</f>
        <v>#DIV/0!</v>
      </c>
      <c r="CQA20" s="38" t="e">
        <f>AVERAGEIFS('Cobalt Prices'!$G$10:$G$4229,'Cobalt Prices'!$E$10:$E$4229,CQA$4)</f>
        <v>#DIV/0!</v>
      </c>
      <c r="CQB20" s="38" t="e">
        <f>AVERAGEIFS('Cobalt Prices'!$G$10:$G$4229,'Cobalt Prices'!$E$10:$E$4229,CQB$4)</f>
        <v>#DIV/0!</v>
      </c>
      <c r="CQC20" s="38" t="e">
        <f>AVERAGEIFS('Cobalt Prices'!$G$10:$G$4229,'Cobalt Prices'!$E$10:$E$4229,CQC$4)</f>
        <v>#DIV/0!</v>
      </c>
      <c r="CQD20" s="38" t="e">
        <f>AVERAGEIFS('Cobalt Prices'!$G$10:$G$4229,'Cobalt Prices'!$E$10:$E$4229,CQD$4)</f>
        <v>#DIV/0!</v>
      </c>
      <c r="CQE20" s="38" t="e">
        <f>AVERAGEIFS('Cobalt Prices'!$G$10:$G$4229,'Cobalt Prices'!$E$10:$E$4229,CQE$4)</f>
        <v>#DIV/0!</v>
      </c>
      <c r="CQF20" s="38" t="e">
        <f>AVERAGEIFS('Cobalt Prices'!$G$10:$G$4229,'Cobalt Prices'!$E$10:$E$4229,CQF$4)</f>
        <v>#DIV/0!</v>
      </c>
      <c r="CQG20" s="38" t="e">
        <f>AVERAGEIFS('Cobalt Prices'!$G$10:$G$4229,'Cobalt Prices'!$E$10:$E$4229,CQG$4)</f>
        <v>#DIV/0!</v>
      </c>
      <c r="CQH20" s="38" t="e">
        <f>AVERAGEIFS('Cobalt Prices'!$G$10:$G$4229,'Cobalt Prices'!$E$10:$E$4229,CQH$4)</f>
        <v>#DIV/0!</v>
      </c>
      <c r="CQI20" s="38" t="e">
        <f>AVERAGEIFS('Cobalt Prices'!$G$10:$G$4229,'Cobalt Prices'!$E$10:$E$4229,CQI$4)</f>
        <v>#DIV/0!</v>
      </c>
      <c r="CQJ20" s="38" t="e">
        <f>AVERAGEIFS('Cobalt Prices'!$G$10:$G$4229,'Cobalt Prices'!$E$10:$E$4229,CQJ$4)</f>
        <v>#DIV/0!</v>
      </c>
      <c r="CQK20" s="38" t="e">
        <f>AVERAGEIFS('Cobalt Prices'!$G$10:$G$4229,'Cobalt Prices'!$E$10:$E$4229,CQK$4)</f>
        <v>#DIV/0!</v>
      </c>
      <c r="CQL20" s="38" t="e">
        <f>AVERAGEIFS('Cobalt Prices'!$G$10:$G$4229,'Cobalt Prices'!$E$10:$E$4229,CQL$4)</f>
        <v>#DIV/0!</v>
      </c>
      <c r="CQM20" s="38" t="e">
        <f>AVERAGEIFS('Cobalt Prices'!$G$10:$G$4229,'Cobalt Prices'!$E$10:$E$4229,CQM$4)</f>
        <v>#DIV/0!</v>
      </c>
      <c r="CQN20" s="38" t="e">
        <f>AVERAGEIFS('Cobalt Prices'!$G$10:$G$4229,'Cobalt Prices'!$E$10:$E$4229,CQN$4)</f>
        <v>#DIV/0!</v>
      </c>
      <c r="CQO20" s="38" t="e">
        <f>AVERAGEIFS('Cobalt Prices'!$G$10:$G$4229,'Cobalt Prices'!$E$10:$E$4229,CQO$4)</f>
        <v>#DIV/0!</v>
      </c>
      <c r="CQP20" s="38" t="e">
        <f>AVERAGEIFS('Cobalt Prices'!$G$10:$G$4229,'Cobalt Prices'!$E$10:$E$4229,CQP$4)</f>
        <v>#DIV/0!</v>
      </c>
      <c r="CQQ20" s="38" t="e">
        <f>AVERAGEIFS('Cobalt Prices'!$G$10:$G$4229,'Cobalt Prices'!$E$10:$E$4229,CQQ$4)</f>
        <v>#DIV/0!</v>
      </c>
      <c r="CQR20" s="38" t="e">
        <f>AVERAGEIFS('Cobalt Prices'!$G$10:$G$4229,'Cobalt Prices'!$E$10:$E$4229,CQR$4)</f>
        <v>#DIV/0!</v>
      </c>
      <c r="CQS20" s="38" t="e">
        <f>AVERAGEIFS('Cobalt Prices'!$G$10:$G$4229,'Cobalt Prices'!$E$10:$E$4229,CQS$4)</f>
        <v>#DIV/0!</v>
      </c>
      <c r="CQT20" s="38" t="e">
        <f>AVERAGEIFS('Cobalt Prices'!$G$10:$G$4229,'Cobalt Prices'!$E$10:$E$4229,CQT$4)</f>
        <v>#DIV/0!</v>
      </c>
      <c r="CQU20" s="38" t="e">
        <f>AVERAGEIFS('Cobalt Prices'!$G$10:$G$4229,'Cobalt Prices'!$E$10:$E$4229,CQU$4)</f>
        <v>#DIV/0!</v>
      </c>
      <c r="CQV20" s="38" t="e">
        <f>AVERAGEIFS('Cobalt Prices'!$G$10:$G$4229,'Cobalt Prices'!$E$10:$E$4229,CQV$4)</f>
        <v>#DIV/0!</v>
      </c>
      <c r="CQW20" s="38" t="e">
        <f>AVERAGEIFS('Cobalt Prices'!$G$10:$G$4229,'Cobalt Prices'!$E$10:$E$4229,CQW$4)</f>
        <v>#DIV/0!</v>
      </c>
      <c r="CQX20" s="38" t="e">
        <f>AVERAGEIFS('Cobalt Prices'!$G$10:$G$4229,'Cobalt Prices'!$E$10:$E$4229,CQX$4)</f>
        <v>#DIV/0!</v>
      </c>
      <c r="CQY20" s="38" t="e">
        <f>AVERAGEIFS('Cobalt Prices'!$G$10:$G$4229,'Cobalt Prices'!$E$10:$E$4229,CQY$4)</f>
        <v>#DIV/0!</v>
      </c>
      <c r="CQZ20" s="38" t="e">
        <f>AVERAGEIFS('Cobalt Prices'!$G$10:$G$4229,'Cobalt Prices'!$E$10:$E$4229,CQZ$4)</f>
        <v>#DIV/0!</v>
      </c>
      <c r="CRA20" s="38" t="e">
        <f>AVERAGEIFS('Cobalt Prices'!$G$10:$G$4229,'Cobalt Prices'!$E$10:$E$4229,CRA$4)</f>
        <v>#DIV/0!</v>
      </c>
      <c r="CRB20" s="38" t="e">
        <f>AVERAGEIFS('Cobalt Prices'!$G$10:$G$4229,'Cobalt Prices'!$E$10:$E$4229,CRB$4)</f>
        <v>#DIV/0!</v>
      </c>
      <c r="CRC20" s="38" t="e">
        <f>AVERAGEIFS('Cobalt Prices'!$G$10:$G$4229,'Cobalt Prices'!$E$10:$E$4229,CRC$4)</f>
        <v>#DIV/0!</v>
      </c>
      <c r="CRD20" s="38" t="e">
        <f>AVERAGEIFS('Cobalt Prices'!$G$10:$G$4229,'Cobalt Prices'!$E$10:$E$4229,CRD$4)</f>
        <v>#DIV/0!</v>
      </c>
      <c r="CRE20" s="38" t="e">
        <f>AVERAGEIFS('Cobalt Prices'!$G$10:$G$4229,'Cobalt Prices'!$E$10:$E$4229,CRE$4)</f>
        <v>#DIV/0!</v>
      </c>
      <c r="CRF20" s="38" t="e">
        <f>AVERAGEIFS('Cobalt Prices'!$G$10:$G$4229,'Cobalt Prices'!$E$10:$E$4229,CRF$4)</f>
        <v>#DIV/0!</v>
      </c>
      <c r="CRG20" s="38" t="e">
        <f>AVERAGEIFS('Cobalt Prices'!$G$10:$G$4229,'Cobalt Prices'!$E$10:$E$4229,CRG$4)</f>
        <v>#DIV/0!</v>
      </c>
      <c r="CRH20" s="38" t="e">
        <f>AVERAGEIFS('Cobalt Prices'!$G$10:$G$4229,'Cobalt Prices'!$E$10:$E$4229,CRH$4)</f>
        <v>#DIV/0!</v>
      </c>
      <c r="CRI20" s="38" t="e">
        <f>AVERAGEIFS('Cobalt Prices'!$G$10:$G$4229,'Cobalt Prices'!$E$10:$E$4229,CRI$4)</f>
        <v>#DIV/0!</v>
      </c>
      <c r="CRJ20" s="38" t="e">
        <f>AVERAGEIFS('Cobalt Prices'!$G$10:$G$4229,'Cobalt Prices'!$E$10:$E$4229,CRJ$4)</f>
        <v>#DIV/0!</v>
      </c>
      <c r="CRK20" s="38" t="e">
        <f>AVERAGEIFS('Cobalt Prices'!$G$10:$G$4229,'Cobalt Prices'!$E$10:$E$4229,CRK$4)</f>
        <v>#DIV/0!</v>
      </c>
      <c r="CRL20" s="38" t="e">
        <f>AVERAGEIFS('Cobalt Prices'!$G$10:$G$4229,'Cobalt Prices'!$E$10:$E$4229,CRL$4)</f>
        <v>#DIV/0!</v>
      </c>
      <c r="CRM20" s="38" t="e">
        <f>AVERAGEIFS('Cobalt Prices'!$G$10:$G$4229,'Cobalt Prices'!$E$10:$E$4229,CRM$4)</f>
        <v>#DIV/0!</v>
      </c>
      <c r="CRN20" s="38" t="e">
        <f>AVERAGEIFS('Cobalt Prices'!$G$10:$G$4229,'Cobalt Prices'!$E$10:$E$4229,CRN$4)</f>
        <v>#DIV/0!</v>
      </c>
      <c r="CRO20" s="38" t="e">
        <f>AVERAGEIFS('Cobalt Prices'!$G$10:$G$4229,'Cobalt Prices'!$E$10:$E$4229,CRO$4)</f>
        <v>#DIV/0!</v>
      </c>
      <c r="CRP20" s="38" t="e">
        <f>AVERAGEIFS('Cobalt Prices'!$G$10:$G$4229,'Cobalt Prices'!$E$10:$E$4229,CRP$4)</f>
        <v>#DIV/0!</v>
      </c>
      <c r="CRQ20" s="38" t="e">
        <f>AVERAGEIFS('Cobalt Prices'!$G$10:$G$4229,'Cobalt Prices'!$E$10:$E$4229,CRQ$4)</f>
        <v>#DIV/0!</v>
      </c>
      <c r="CRR20" s="38" t="e">
        <f>AVERAGEIFS('Cobalt Prices'!$G$10:$G$4229,'Cobalt Prices'!$E$10:$E$4229,CRR$4)</f>
        <v>#DIV/0!</v>
      </c>
      <c r="CRS20" s="38" t="e">
        <f>AVERAGEIFS('Cobalt Prices'!$G$10:$G$4229,'Cobalt Prices'!$E$10:$E$4229,CRS$4)</f>
        <v>#DIV/0!</v>
      </c>
      <c r="CRT20" s="38" t="e">
        <f>AVERAGEIFS('Cobalt Prices'!$G$10:$G$4229,'Cobalt Prices'!$E$10:$E$4229,CRT$4)</f>
        <v>#DIV/0!</v>
      </c>
      <c r="CRU20" s="38" t="e">
        <f>AVERAGEIFS('Cobalt Prices'!$G$10:$G$4229,'Cobalt Prices'!$E$10:$E$4229,CRU$4)</f>
        <v>#DIV/0!</v>
      </c>
      <c r="CRV20" s="38" t="e">
        <f>AVERAGEIFS('Cobalt Prices'!$G$10:$G$4229,'Cobalt Prices'!$E$10:$E$4229,CRV$4)</f>
        <v>#DIV/0!</v>
      </c>
      <c r="CRW20" s="38" t="e">
        <f>AVERAGEIFS('Cobalt Prices'!$G$10:$G$4229,'Cobalt Prices'!$E$10:$E$4229,CRW$4)</f>
        <v>#DIV/0!</v>
      </c>
      <c r="CRX20" s="38" t="e">
        <f>AVERAGEIFS('Cobalt Prices'!$G$10:$G$4229,'Cobalt Prices'!$E$10:$E$4229,CRX$4)</f>
        <v>#DIV/0!</v>
      </c>
      <c r="CRY20" s="38" t="e">
        <f>AVERAGEIFS('Cobalt Prices'!$G$10:$G$4229,'Cobalt Prices'!$E$10:$E$4229,CRY$4)</f>
        <v>#DIV/0!</v>
      </c>
      <c r="CRZ20" s="38" t="e">
        <f>AVERAGEIFS('Cobalt Prices'!$G$10:$G$4229,'Cobalt Prices'!$E$10:$E$4229,CRZ$4)</f>
        <v>#DIV/0!</v>
      </c>
      <c r="CSA20" s="38" t="e">
        <f>AVERAGEIFS('Cobalt Prices'!$G$10:$G$4229,'Cobalt Prices'!$E$10:$E$4229,CSA$4)</f>
        <v>#DIV/0!</v>
      </c>
      <c r="CSB20" s="38" t="e">
        <f>AVERAGEIFS('Cobalt Prices'!$G$10:$G$4229,'Cobalt Prices'!$E$10:$E$4229,CSB$4)</f>
        <v>#DIV/0!</v>
      </c>
      <c r="CSC20" s="38" t="e">
        <f>AVERAGEIFS('Cobalt Prices'!$G$10:$G$4229,'Cobalt Prices'!$E$10:$E$4229,CSC$4)</f>
        <v>#DIV/0!</v>
      </c>
      <c r="CSD20" s="38" t="e">
        <f>AVERAGEIFS('Cobalt Prices'!$G$10:$G$4229,'Cobalt Prices'!$E$10:$E$4229,CSD$4)</f>
        <v>#DIV/0!</v>
      </c>
      <c r="CSE20" s="38" t="e">
        <f>AVERAGEIFS('Cobalt Prices'!$G$10:$G$4229,'Cobalt Prices'!$E$10:$E$4229,CSE$4)</f>
        <v>#DIV/0!</v>
      </c>
      <c r="CSF20" s="38" t="e">
        <f>AVERAGEIFS('Cobalt Prices'!$G$10:$G$4229,'Cobalt Prices'!$E$10:$E$4229,CSF$4)</f>
        <v>#DIV/0!</v>
      </c>
      <c r="CSG20" s="38" t="e">
        <f>AVERAGEIFS('Cobalt Prices'!$G$10:$G$4229,'Cobalt Prices'!$E$10:$E$4229,CSG$4)</f>
        <v>#DIV/0!</v>
      </c>
      <c r="CSH20" s="38" t="e">
        <f>AVERAGEIFS('Cobalt Prices'!$G$10:$G$4229,'Cobalt Prices'!$E$10:$E$4229,CSH$4)</f>
        <v>#DIV/0!</v>
      </c>
      <c r="CSI20" s="38" t="e">
        <f>AVERAGEIFS('Cobalt Prices'!$G$10:$G$4229,'Cobalt Prices'!$E$10:$E$4229,CSI$4)</f>
        <v>#DIV/0!</v>
      </c>
      <c r="CSJ20" s="38" t="e">
        <f>AVERAGEIFS('Cobalt Prices'!$G$10:$G$4229,'Cobalt Prices'!$E$10:$E$4229,CSJ$4)</f>
        <v>#DIV/0!</v>
      </c>
      <c r="CSK20" s="38" t="e">
        <f>AVERAGEIFS('Cobalt Prices'!$G$10:$G$4229,'Cobalt Prices'!$E$10:$E$4229,CSK$4)</f>
        <v>#DIV/0!</v>
      </c>
      <c r="CSL20" s="38" t="e">
        <f>AVERAGEIFS('Cobalt Prices'!$G$10:$G$4229,'Cobalt Prices'!$E$10:$E$4229,CSL$4)</f>
        <v>#DIV/0!</v>
      </c>
      <c r="CSM20" s="38" t="e">
        <f>AVERAGEIFS('Cobalt Prices'!$G$10:$G$4229,'Cobalt Prices'!$E$10:$E$4229,CSM$4)</f>
        <v>#DIV/0!</v>
      </c>
      <c r="CSN20" s="38" t="e">
        <f>AVERAGEIFS('Cobalt Prices'!$G$10:$G$4229,'Cobalt Prices'!$E$10:$E$4229,CSN$4)</f>
        <v>#DIV/0!</v>
      </c>
      <c r="CSO20" s="38" t="e">
        <f>AVERAGEIFS('Cobalt Prices'!$G$10:$G$4229,'Cobalt Prices'!$E$10:$E$4229,CSO$4)</f>
        <v>#DIV/0!</v>
      </c>
      <c r="CSP20" s="38" t="e">
        <f>AVERAGEIFS('Cobalt Prices'!$G$10:$G$4229,'Cobalt Prices'!$E$10:$E$4229,CSP$4)</f>
        <v>#DIV/0!</v>
      </c>
      <c r="CSQ20" s="38" t="e">
        <f>AVERAGEIFS('Cobalt Prices'!$G$10:$G$4229,'Cobalt Prices'!$E$10:$E$4229,CSQ$4)</f>
        <v>#DIV/0!</v>
      </c>
      <c r="CSR20" s="38" t="e">
        <f>AVERAGEIFS('Cobalt Prices'!$G$10:$G$4229,'Cobalt Prices'!$E$10:$E$4229,CSR$4)</f>
        <v>#DIV/0!</v>
      </c>
      <c r="CSS20" s="38" t="e">
        <f>AVERAGEIFS('Cobalt Prices'!$G$10:$G$4229,'Cobalt Prices'!$E$10:$E$4229,CSS$4)</f>
        <v>#DIV/0!</v>
      </c>
      <c r="CST20" s="38" t="e">
        <f>AVERAGEIFS('Cobalt Prices'!$G$10:$G$4229,'Cobalt Prices'!$E$10:$E$4229,CST$4)</f>
        <v>#DIV/0!</v>
      </c>
      <c r="CSU20" s="38" t="e">
        <f>AVERAGEIFS('Cobalt Prices'!$G$10:$G$4229,'Cobalt Prices'!$E$10:$E$4229,CSU$4)</f>
        <v>#DIV/0!</v>
      </c>
      <c r="CSV20" s="38" t="e">
        <f>AVERAGEIFS('Cobalt Prices'!$G$10:$G$4229,'Cobalt Prices'!$E$10:$E$4229,CSV$4)</f>
        <v>#DIV/0!</v>
      </c>
      <c r="CSW20" s="38" t="e">
        <f>AVERAGEIFS('Cobalt Prices'!$G$10:$G$4229,'Cobalt Prices'!$E$10:$E$4229,CSW$4)</f>
        <v>#DIV/0!</v>
      </c>
      <c r="CSX20" s="38" t="e">
        <f>AVERAGEIFS('Cobalt Prices'!$G$10:$G$4229,'Cobalt Prices'!$E$10:$E$4229,CSX$4)</f>
        <v>#DIV/0!</v>
      </c>
      <c r="CSY20" s="38" t="e">
        <f>AVERAGEIFS('Cobalt Prices'!$G$10:$G$4229,'Cobalt Prices'!$E$10:$E$4229,CSY$4)</f>
        <v>#DIV/0!</v>
      </c>
      <c r="CSZ20" s="38" t="e">
        <f>AVERAGEIFS('Cobalt Prices'!$G$10:$G$4229,'Cobalt Prices'!$E$10:$E$4229,CSZ$4)</f>
        <v>#DIV/0!</v>
      </c>
      <c r="CTA20" s="38" t="e">
        <f>AVERAGEIFS('Cobalt Prices'!$G$10:$G$4229,'Cobalt Prices'!$E$10:$E$4229,CTA$4)</f>
        <v>#DIV/0!</v>
      </c>
      <c r="CTB20" s="38" t="e">
        <f>AVERAGEIFS('Cobalt Prices'!$G$10:$G$4229,'Cobalt Prices'!$E$10:$E$4229,CTB$4)</f>
        <v>#DIV/0!</v>
      </c>
      <c r="CTC20" s="38" t="e">
        <f>AVERAGEIFS('Cobalt Prices'!$G$10:$G$4229,'Cobalt Prices'!$E$10:$E$4229,CTC$4)</f>
        <v>#DIV/0!</v>
      </c>
      <c r="CTD20" s="38" t="e">
        <f>AVERAGEIFS('Cobalt Prices'!$G$10:$G$4229,'Cobalt Prices'!$E$10:$E$4229,CTD$4)</f>
        <v>#DIV/0!</v>
      </c>
      <c r="CTE20" s="38" t="e">
        <f>AVERAGEIFS('Cobalt Prices'!$G$10:$G$4229,'Cobalt Prices'!$E$10:$E$4229,CTE$4)</f>
        <v>#DIV/0!</v>
      </c>
      <c r="CTF20" s="38" t="e">
        <f>AVERAGEIFS('Cobalt Prices'!$G$10:$G$4229,'Cobalt Prices'!$E$10:$E$4229,CTF$4)</f>
        <v>#DIV/0!</v>
      </c>
      <c r="CTG20" s="38" t="e">
        <f>AVERAGEIFS('Cobalt Prices'!$G$10:$G$4229,'Cobalt Prices'!$E$10:$E$4229,CTG$4)</f>
        <v>#DIV/0!</v>
      </c>
      <c r="CTH20" s="38" t="e">
        <f>AVERAGEIFS('Cobalt Prices'!$G$10:$G$4229,'Cobalt Prices'!$E$10:$E$4229,CTH$4)</f>
        <v>#DIV/0!</v>
      </c>
      <c r="CTI20" s="38" t="e">
        <f>AVERAGEIFS('Cobalt Prices'!$G$10:$G$4229,'Cobalt Prices'!$E$10:$E$4229,CTI$4)</f>
        <v>#DIV/0!</v>
      </c>
      <c r="CTJ20" s="38" t="e">
        <f>AVERAGEIFS('Cobalt Prices'!$G$10:$G$4229,'Cobalt Prices'!$E$10:$E$4229,CTJ$4)</f>
        <v>#DIV/0!</v>
      </c>
      <c r="CTK20" s="38" t="e">
        <f>AVERAGEIFS('Cobalt Prices'!$G$10:$G$4229,'Cobalt Prices'!$E$10:$E$4229,CTK$4)</f>
        <v>#DIV/0!</v>
      </c>
      <c r="CTL20" s="38" t="e">
        <f>AVERAGEIFS('Cobalt Prices'!$G$10:$G$4229,'Cobalt Prices'!$E$10:$E$4229,CTL$4)</f>
        <v>#DIV/0!</v>
      </c>
      <c r="CTM20" s="38" t="e">
        <f>AVERAGEIFS('Cobalt Prices'!$G$10:$G$4229,'Cobalt Prices'!$E$10:$E$4229,CTM$4)</f>
        <v>#DIV/0!</v>
      </c>
      <c r="CTN20" s="38" t="e">
        <f>AVERAGEIFS('Cobalt Prices'!$G$10:$G$4229,'Cobalt Prices'!$E$10:$E$4229,CTN$4)</f>
        <v>#DIV/0!</v>
      </c>
      <c r="CTO20" s="38" t="e">
        <f>AVERAGEIFS('Cobalt Prices'!$G$10:$G$4229,'Cobalt Prices'!$E$10:$E$4229,CTO$4)</f>
        <v>#DIV/0!</v>
      </c>
      <c r="CTP20" s="38" t="e">
        <f>AVERAGEIFS('Cobalt Prices'!$G$10:$G$4229,'Cobalt Prices'!$E$10:$E$4229,CTP$4)</f>
        <v>#DIV/0!</v>
      </c>
      <c r="CTQ20" s="38" t="e">
        <f>AVERAGEIFS('Cobalt Prices'!$G$10:$G$4229,'Cobalt Prices'!$E$10:$E$4229,CTQ$4)</f>
        <v>#DIV/0!</v>
      </c>
      <c r="CTR20" s="38" t="e">
        <f>AVERAGEIFS('Cobalt Prices'!$G$10:$G$4229,'Cobalt Prices'!$E$10:$E$4229,CTR$4)</f>
        <v>#DIV/0!</v>
      </c>
      <c r="CTS20" s="38" t="e">
        <f>AVERAGEIFS('Cobalt Prices'!$G$10:$G$4229,'Cobalt Prices'!$E$10:$E$4229,CTS$4)</f>
        <v>#DIV/0!</v>
      </c>
      <c r="CTT20" s="38" t="e">
        <f>AVERAGEIFS('Cobalt Prices'!$G$10:$G$4229,'Cobalt Prices'!$E$10:$E$4229,CTT$4)</f>
        <v>#DIV/0!</v>
      </c>
      <c r="CTU20" s="38" t="e">
        <f>AVERAGEIFS('Cobalt Prices'!$G$10:$G$4229,'Cobalt Prices'!$E$10:$E$4229,CTU$4)</f>
        <v>#DIV/0!</v>
      </c>
      <c r="CTV20" s="38" t="e">
        <f>AVERAGEIFS('Cobalt Prices'!$G$10:$G$4229,'Cobalt Prices'!$E$10:$E$4229,CTV$4)</f>
        <v>#DIV/0!</v>
      </c>
      <c r="CTW20" s="38" t="e">
        <f>AVERAGEIFS('Cobalt Prices'!$G$10:$G$4229,'Cobalt Prices'!$E$10:$E$4229,CTW$4)</f>
        <v>#DIV/0!</v>
      </c>
      <c r="CTX20" s="38" t="e">
        <f>AVERAGEIFS('Cobalt Prices'!$G$10:$G$4229,'Cobalt Prices'!$E$10:$E$4229,CTX$4)</f>
        <v>#DIV/0!</v>
      </c>
      <c r="CTY20" s="38" t="e">
        <f>AVERAGEIFS('Cobalt Prices'!$G$10:$G$4229,'Cobalt Prices'!$E$10:$E$4229,CTY$4)</f>
        <v>#DIV/0!</v>
      </c>
      <c r="CTZ20" s="38" t="e">
        <f>AVERAGEIFS('Cobalt Prices'!$G$10:$G$4229,'Cobalt Prices'!$E$10:$E$4229,CTZ$4)</f>
        <v>#DIV/0!</v>
      </c>
      <c r="CUA20" s="38" t="e">
        <f>AVERAGEIFS('Cobalt Prices'!$G$10:$G$4229,'Cobalt Prices'!$E$10:$E$4229,CUA$4)</f>
        <v>#DIV/0!</v>
      </c>
      <c r="CUB20" s="38" t="e">
        <f>AVERAGEIFS('Cobalt Prices'!$G$10:$G$4229,'Cobalt Prices'!$E$10:$E$4229,CUB$4)</f>
        <v>#DIV/0!</v>
      </c>
      <c r="CUC20" s="38" t="e">
        <f>AVERAGEIFS('Cobalt Prices'!$G$10:$G$4229,'Cobalt Prices'!$E$10:$E$4229,CUC$4)</f>
        <v>#DIV/0!</v>
      </c>
      <c r="CUD20" s="38" t="e">
        <f>AVERAGEIFS('Cobalt Prices'!$G$10:$G$4229,'Cobalt Prices'!$E$10:$E$4229,CUD$4)</f>
        <v>#DIV/0!</v>
      </c>
      <c r="CUE20" s="38" t="e">
        <f>AVERAGEIFS('Cobalt Prices'!$G$10:$G$4229,'Cobalt Prices'!$E$10:$E$4229,CUE$4)</f>
        <v>#DIV/0!</v>
      </c>
      <c r="CUF20" s="38" t="e">
        <f>AVERAGEIFS('Cobalt Prices'!$G$10:$G$4229,'Cobalt Prices'!$E$10:$E$4229,CUF$4)</f>
        <v>#DIV/0!</v>
      </c>
      <c r="CUG20" s="38" t="e">
        <f>AVERAGEIFS('Cobalt Prices'!$G$10:$G$4229,'Cobalt Prices'!$E$10:$E$4229,CUG$4)</f>
        <v>#DIV/0!</v>
      </c>
      <c r="CUH20" s="38" t="e">
        <f>AVERAGEIFS('Cobalt Prices'!$G$10:$G$4229,'Cobalt Prices'!$E$10:$E$4229,CUH$4)</f>
        <v>#DIV/0!</v>
      </c>
      <c r="CUI20" s="38" t="e">
        <f>AVERAGEIFS('Cobalt Prices'!$G$10:$G$4229,'Cobalt Prices'!$E$10:$E$4229,CUI$4)</f>
        <v>#DIV/0!</v>
      </c>
      <c r="CUJ20" s="38" t="e">
        <f>AVERAGEIFS('Cobalt Prices'!$G$10:$G$4229,'Cobalt Prices'!$E$10:$E$4229,CUJ$4)</f>
        <v>#DIV/0!</v>
      </c>
      <c r="CUK20" s="38" t="e">
        <f>AVERAGEIFS('Cobalt Prices'!$G$10:$G$4229,'Cobalt Prices'!$E$10:$E$4229,CUK$4)</f>
        <v>#DIV/0!</v>
      </c>
      <c r="CUL20" s="38" t="e">
        <f>AVERAGEIFS('Cobalt Prices'!$G$10:$G$4229,'Cobalt Prices'!$E$10:$E$4229,CUL$4)</f>
        <v>#DIV/0!</v>
      </c>
      <c r="CUM20" s="38" t="e">
        <f>AVERAGEIFS('Cobalt Prices'!$G$10:$G$4229,'Cobalt Prices'!$E$10:$E$4229,CUM$4)</f>
        <v>#DIV/0!</v>
      </c>
      <c r="CUN20" s="38" t="e">
        <f>AVERAGEIFS('Cobalt Prices'!$G$10:$G$4229,'Cobalt Prices'!$E$10:$E$4229,CUN$4)</f>
        <v>#DIV/0!</v>
      </c>
      <c r="CUO20" s="38" t="e">
        <f>AVERAGEIFS('Cobalt Prices'!$G$10:$G$4229,'Cobalt Prices'!$E$10:$E$4229,CUO$4)</f>
        <v>#DIV/0!</v>
      </c>
      <c r="CUP20" s="38" t="e">
        <f>AVERAGEIFS('Cobalt Prices'!$G$10:$G$4229,'Cobalt Prices'!$E$10:$E$4229,CUP$4)</f>
        <v>#DIV/0!</v>
      </c>
      <c r="CUQ20" s="38" t="e">
        <f>AVERAGEIFS('Cobalt Prices'!$G$10:$G$4229,'Cobalt Prices'!$E$10:$E$4229,CUQ$4)</f>
        <v>#DIV/0!</v>
      </c>
      <c r="CUR20" s="38" t="e">
        <f>AVERAGEIFS('Cobalt Prices'!$G$10:$G$4229,'Cobalt Prices'!$E$10:$E$4229,CUR$4)</f>
        <v>#DIV/0!</v>
      </c>
      <c r="CUS20" s="38" t="e">
        <f>AVERAGEIFS('Cobalt Prices'!$G$10:$G$4229,'Cobalt Prices'!$E$10:$E$4229,CUS$4)</f>
        <v>#DIV/0!</v>
      </c>
      <c r="CUT20" s="38" t="e">
        <f>AVERAGEIFS('Cobalt Prices'!$G$10:$G$4229,'Cobalt Prices'!$E$10:$E$4229,CUT$4)</f>
        <v>#DIV/0!</v>
      </c>
      <c r="CUU20" s="38" t="e">
        <f>AVERAGEIFS('Cobalt Prices'!$G$10:$G$4229,'Cobalt Prices'!$E$10:$E$4229,CUU$4)</f>
        <v>#DIV/0!</v>
      </c>
      <c r="CUV20" s="38" t="e">
        <f>AVERAGEIFS('Cobalt Prices'!$G$10:$G$4229,'Cobalt Prices'!$E$10:$E$4229,CUV$4)</f>
        <v>#DIV/0!</v>
      </c>
      <c r="CUW20" s="38" t="e">
        <f>AVERAGEIFS('Cobalt Prices'!$G$10:$G$4229,'Cobalt Prices'!$E$10:$E$4229,CUW$4)</f>
        <v>#DIV/0!</v>
      </c>
      <c r="CUX20" s="38" t="e">
        <f>AVERAGEIFS('Cobalt Prices'!$G$10:$G$4229,'Cobalt Prices'!$E$10:$E$4229,CUX$4)</f>
        <v>#DIV/0!</v>
      </c>
      <c r="CUY20" s="38" t="e">
        <f>AVERAGEIFS('Cobalt Prices'!$G$10:$G$4229,'Cobalt Prices'!$E$10:$E$4229,CUY$4)</f>
        <v>#DIV/0!</v>
      </c>
      <c r="CUZ20" s="38" t="e">
        <f>AVERAGEIFS('Cobalt Prices'!$G$10:$G$4229,'Cobalt Prices'!$E$10:$E$4229,CUZ$4)</f>
        <v>#DIV/0!</v>
      </c>
      <c r="CVA20" s="38" t="e">
        <f>AVERAGEIFS('Cobalt Prices'!$G$10:$G$4229,'Cobalt Prices'!$E$10:$E$4229,CVA$4)</f>
        <v>#DIV/0!</v>
      </c>
      <c r="CVB20" s="38" t="e">
        <f>AVERAGEIFS('Cobalt Prices'!$G$10:$G$4229,'Cobalt Prices'!$E$10:$E$4229,CVB$4)</f>
        <v>#DIV/0!</v>
      </c>
      <c r="CVC20" s="38" t="e">
        <f>AVERAGEIFS('Cobalt Prices'!$G$10:$G$4229,'Cobalt Prices'!$E$10:$E$4229,CVC$4)</f>
        <v>#DIV/0!</v>
      </c>
      <c r="CVD20" s="38" t="e">
        <f>AVERAGEIFS('Cobalt Prices'!$G$10:$G$4229,'Cobalt Prices'!$E$10:$E$4229,CVD$4)</f>
        <v>#DIV/0!</v>
      </c>
      <c r="CVE20" s="38" t="e">
        <f>AVERAGEIFS('Cobalt Prices'!$G$10:$G$4229,'Cobalt Prices'!$E$10:$E$4229,CVE$4)</f>
        <v>#DIV/0!</v>
      </c>
      <c r="CVF20" s="38" t="e">
        <f>AVERAGEIFS('Cobalt Prices'!$G$10:$G$4229,'Cobalt Prices'!$E$10:$E$4229,CVF$4)</f>
        <v>#DIV/0!</v>
      </c>
      <c r="CVG20" s="38" t="e">
        <f>AVERAGEIFS('Cobalt Prices'!$G$10:$G$4229,'Cobalt Prices'!$E$10:$E$4229,CVG$4)</f>
        <v>#DIV/0!</v>
      </c>
      <c r="CVH20" s="38" t="e">
        <f>AVERAGEIFS('Cobalt Prices'!$G$10:$G$4229,'Cobalt Prices'!$E$10:$E$4229,CVH$4)</f>
        <v>#DIV/0!</v>
      </c>
      <c r="CVI20" s="38" t="e">
        <f>AVERAGEIFS('Cobalt Prices'!$G$10:$G$4229,'Cobalt Prices'!$E$10:$E$4229,CVI$4)</f>
        <v>#DIV/0!</v>
      </c>
      <c r="CVJ20" s="38" t="e">
        <f>AVERAGEIFS('Cobalt Prices'!$G$10:$G$4229,'Cobalt Prices'!$E$10:$E$4229,CVJ$4)</f>
        <v>#DIV/0!</v>
      </c>
      <c r="CVK20" s="38" t="e">
        <f>AVERAGEIFS('Cobalt Prices'!$G$10:$G$4229,'Cobalt Prices'!$E$10:$E$4229,CVK$4)</f>
        <v>#DIV/0!</v>
      </c>
      <c r="CVL20" s="38" t="e">
        <f>AVERAGEIFS('Cobalt Prices'!$G$10:$G$4229,'Cobalt Prices'!$E$10:$E$4229,CVL$4)</f>
        <v>#DIV/0!</v>
      </c>
      <c r="CVM20" s="38" t="e">
        <f>AVERAGEIFS('Cobalt Prices'!$G$10:$G$4229,'Cobalt Prices'!$E$10:$E$4229,CVM$4)</f>
        <v>#DIV/0!</v>
      </c>
      <c r="CVN20" s="38" t="e">
        <f>AVERAGEIFS('Cobalt Prices'!$G$10:$G$4229,'Cobalt Prices'!$E$10:$E$4229,CVN$4)</f>
        <v>#DIV/0!</v>
      </c>
      <c r="CVO20" s="38" t="e">
        <f>AVERAGEIFS('Cobalt Prices'!$G$10:$G$4229,'Cobalt Prices'!$E$10:$E$4229,CVO$4)</f>
        <v>#DIV/0!</v>
      </c>
      <c r="CVP20" s="38" t="e">
        <f>AVERAGEIFS('Cobalt Prices'!$G$10:$G$4229,'Cobalt Prices'!$E$10:$E$4229,CVP$4)</f>
        <v>#DIV/0!</v>
      </c>
      <c r="CVQ20" s="38" t="e">
        <f>AVERAGEIFS('Cobalt Prices'!$G$10:$G$4229,'Cobalt Prices'!$E$10:$E$4229,CVQ$4)</f>
        <v>#DIV/0!</v>
      </c>
      <c r="CVR20" s="38" t="e">
        <f>AVERAGEIFS('Cobalt Prices'!$G$10:$G$4229,'Cobalt Prices'!$E$10:$E$4229,CVR$4)</f>
        <v>#DIV/0!</v>
      </c>
      <c r="CVS20" s="38" t="e">
        <f>AVERAGEIFS('Cobalt Prices'!$G$10:$G$4229,'Cobalt Prices'!$E$10:$E$4229,CVS$4)</f>
        <v>#DIV/0!</v>
      </c>
      <c r="CVT20" s="38" t="e">
        <f>AVERAGEIFS('Cobalt Prices'!$G$10:$G$4229,'Cobalt Prices'!$E$10:$E$4229,CVT$4)</f>
        <v>#DIV/0!</v>
      </c>
      <c r="CVU20" s="38" t="e">
        <f>AVERAGEIFS('Cobalt Prices'!$G$10:$G$4229,'Cobalt Prices'!$E$10:$E$4229,CVU$4)</f>
        <v>#DIV/0!</v>
      </c>
      <c r="CVV20" s="38" t="e">
        <f>AVERAGEIFS('Cobalt Prices'!$G$10:$G$4229,'Cobalt Prices'!$E$10:$E$4229,CVV$4)</f>
        <v>#DIV/0!</v>
      </c>
      <c r="CVW20" s="38" t="e">
        <f>AVERAGEIFS('Cobalt Prices'!$G$10:$G$4229,'Cobalt Prices'!$E$10:$E$4229,CVW$4)</f>
        <v>#DIV/0!</v>
      </c>
      <c r="CVX20" s="38" t="e">
        <f>AVERAGEIFS('Cobalt Prices'!$G$10:$G$4229,'Cobalt Prices'!$E$10:$E$4229,CVX$4)</f>
        <v>#DIV/0!</v>
      </c>
      <c r="CVY20" s="38" t="e">
        <f>AVERAGEIFS('Cobalt Prices'!$G$10:$G$4229,'Cobalt Prices'!$E$10:$E$4229,CVY$4)</f>
        <v>#DIV/0!</v>
      </c>
      <c r="CVZ20" s="38" t="e">
        <f>AVERAGEIFS('Cobalt Prices'!$G$10:$G$4229,'Cobalt Prices'!$E$10:$E$4229,CVZ$4)</f>
        <v>#DIV/0!</v>
      </c>
      <c r="CWA20" s="38" t="e">
        <f>AVERAGEIFS('Cobalt Prices'!$G$10:$G$4229,'Cobalt Prices'!$E$10:$E$4229,CWA$4)</f>
        <v>#DIV/0!</v>
      </c>
      <c r="CWB20" s="38" t="e">
        <f>AVERAGEIFS('Cobalt Prices'!$G$10:$G$4229,'Cobalt Prices'!$E$10:$E$4229,CWB$4)</f>
        <v>#DIV/0!</v>
      </c>
      <c r="CWC20" s="38" t="e">
        <f>AVERAGEIFS('Cobalt Prices'!$G$10:$G$4229,'Cobalt Prices'!$E$10:$E$4229,CWC$4)</f>
        <v>#DIV/0!</v>
      </c>
      <c r="CWD20" s="38" t="e">
        <f>AVERAGEIFS('Cobalt Prices'!$G$10:$G$4229,'Cobalt Prices'!$E$10:$E$4229,CWD$4)</f>
        <v>#DIV/0!</v>
      </c>
      <c r="CWE20" s="38" t="e">
        <f>AVERAGEIFS('Cobalt Prices'!$G$10:$G$4229,'Cobalt Prices'!$E$10:$E$4229,CWE$4)</f>
        <v>#DIV/0!</v>
      </c>
      <c r="CWF20" s="38" t="e">
        <f>AVERAGEIFS('Cobalt Prices'!$G$10:$G$4229,'Cobalt Prices'!$E$10:$E$4229,CWF$4)</f>
        <v>#DIV/0!</v>
      </c>
      <c r="CWG20" s="38" t="e">
        <f>AVERAGEIFS('Cobalt Prices'!$G$10:$G$4229,'Cobalt Prices'!$E$10:$E$4229,CWG$4)</f>
        <v>#DIV/0!</v>
      </c>
      <c r="CWH20" s="38" t="e">
        <f>AVERAGEIFS('Cobalt Prices'!$G$10:$G$4229,'Cobalt Prices'!$E$10:$E$4229,CWH$4)</f>
        <v>#DIV/0!</v>
      </c>
      <c r="CWI20" s="38" t="e">
        <f>AVERAGEIFS('Cobalt Prices'!$G$10:$G$4229,'Cobalt Prices'!$E$10:$E$4229,CWI$4)</f>
        <v>#DIV/0!</v>
      </c>
      <c r="CWJ20" s="38" t="e">
        <f>AVERAGEIFS('Cobalt Prices'!$G$10:$G$4229,'Cobalt Prices'!$E$10:$E$4229,CWJ$4)</f>
        <v>#DIV/0!</v>
      </c>
      <c r="CWK20" s="38" t="e">
        <f>AVERAGEIFS('Cobalt Prices'!$G$10:$G$4229,'Cobalt Prices'!$E$10:$E$4229,CWK$4)</f>
        <v>#DIV/0!</v>
      </c>
      <c r="CWL20" s="38" t="e">
        <f>AVERAGEIFS('Cobalt Prices'!$G$10:$G$4229,'Cobalt Prices'!$E$10:$E$4229,CWL$4)</f>
        <v>#DIV/0!</v>
      </c>
      <c r="CWM20" s="38" t="e">
        <f>AVERAGEIFS('Cobalt Prices'!$G$10:$G$4229,'Cobalt Prices'!$E$10:$E$4229,CWM$4)</f>
        <v>#DIV/0!</v>
      </c>
      <c r="CWN20" s="38" t="e">
        <f>AVERAGEIFS('Cobalt Prices'!$G$10:$G$4229,'Cobalt Prices'!$E$10:$E$4229,CWN$4)</f>
        <v>#DIV/0!</v>
      </c>
      <c r="CWO20" s="38" t="e">
        <f>AVERAGEIFS('Cobalt Prices'!$G$10:$G$4229,'Cobalt Prices'!$E$10:$E$4229,CWO$4)</f>
        <v>#DIV/0!</v>
      </c>
      <c r="CWP20" s="38" t="e">
        <f>AVERAGEIFS('Cobalt Prices'!$G$10:$G$4229,'Cobalt Prices'!$E$10:$E$4229,CWP$4)</f>
        <v>#DIV/0!</v>
      </c>
      <c r="CWQ20" s="38" t="e">
        <f>AVERAGEIFS('Cobalt Prices'!$G$10:$G$4229,'Cobalt Prices'!$E$10:$E$4229,CWQ$4)</f>
        <v>#DIV/0!</v>
      </c>
      <c r="CWR20" s="38" t="e">
        <f>AVERAGEIFS('Cobalt Prices'!$G$10:$G$4229,'Cobalt Prices'!$E$10:$E$4229,CWR$4)</f>
        <v>#DIV/0!</v>
      </c>
      <c r="CWS20" s="38" t="e">
        <f>AVERAGEIFS('Cobalt Prices'!$G$10:$G$4229,'Cobalt Prices'!$E$10:$E$4229,CWS$4)</f>
        <v>#DIV/0!</v>
      </c>
      <c r="CWT20" s="38" t="e">
        <f>AVERAGEIFS('Cobalt Prices'!$G$10:$G$4229,'Cobalt Prices'!$E$10:$E$4229,CWT$4)</f>
        <v>#DIV/0!</v>
      </c>
      <c r="CWU20" s="38" t="e">
        <f>AVERAGEIFS('Cobalt Prices'!$G$10:$G$4229,'Cobalt Prices'!$E$10:$E$4229,CWU$4)</f>
        <v>#DIV/0!</v>
      </c>
      <c r="CWV20" s="38" t="e">
        <f>AVERAGEIFS('Cobalt Prices'!$G$10:$G$4229,'Cobalt Prices'!$E$10:$E$4229,CWV$4)</f>
        <v>#DIV/0!</v>
      </c>
      <c r="CWW20" s="38" t="e">
        <f>AVERAGEIFS('Cobalt Prices'!$G$10:$G$4229,'Cobalt Prices'!$E$10:$E$4229,CWW$4)</f>
        <v>#DIV/0!</v>
      </c>
      <c r="CWX20" s="38" t="e">
        <f>AVERAGEIFS('Cobalt Prices'!$G$10:$G$4229,'Cobalt Prices'!$E$10:$E$4229,CWX$4)</f>
        <v>#DIV/0!</v>
      </c>
      <c r="CWY20" s="38" t="e">
        <f>AVERAGEIFS('Cobalt Prices'!$G$10:$G$4229,'Cobalt Prices'!$E$10:$E$4229,CWY$4)</f>
        <v>#DIV/0!</v>
      </c>
      <c r="CWZ20" s="38" t="e">
        <f>AVERAGEIFS('Cobalt Prices'!$G$10:$G$4229,'Cobalt Prices'!$E$10:$E$4229,CWZ$4)</f>
        <v>#DIV/0!</v>
      </c>
      <c r="CXA20" s="38" t="e">
        <f>AVERAGEIFS('Cobalt Prices'!$G$10:$G$4229,'Cobalt Prices'!$E$10:$E$4229,CXA$4)</f>
        <v>#DIV/0!</v>
      </c>
      <c r="CXB20" s="38" t="e">
        <f>AVERAGEIFS('Cobalt Prices'!$G$10:$G$4229,'Cobalt Prices'!$E$10:$E$4229,CXB$4)</f>
        <v>#DIV/0!</v>
      </c>
      <c r="CXC20" s="38" t="e">
        <f>AVERAGEIFS('Cobalt Prices'!$G$10:$G$4229,'Cobalt Prices'!$E$10:$E$4229,CXC$4)</f>
        <v>#DIV/0!</v>
      </c>
      <c r="CXD20" s="38" t="e">
        <f>AVERAGEIFS('Cobalt Prices'!$G$10:$G$4229,'Cobalt Prices'!$E$10:$E$4229,CXD$4)</f>
        <v>#DIV/0!</v>
      </c>
      <c r="CXE20" s="38" t="e">
        <f>AVERAGEIFS('Cobalt Prices'!$G$10:$G$4229,'Cobalt Prices'!$E$10:$E$4229,CXE$4)</f>
        <v>#DIV/0!</v>
      </c>
      <c r="CXF20" s="38" t="e">
        <f>AVERAGEIFS('Cobalt Prices'!$G$10:$G$4229,'Cobalt Prices'!$E$10:$E$4229,CXF$4)</f>
        <v>#DIV/0!</v>
      </c>
      <c r="CXG20" s="38" t="e">
        <f>AVERAGEIFS('Cobalt Prices'!$G$10:$G$4229,'Cobalt Prices'!$E$10:$E$4229,CXG$4)</f>
        <v>#DIV/0!</v>
      </c>
      <c r="CXH20" s="38" t="e">
        <f>AVERAGEIFS('Cobalt Prices'!$G$10:$G$4229,'Cobalt Prices'!$E$10:$E$4229,CXH$4)</f>
        <v>#DIV/0!</v>
      </c>
      <c r="CXI20" s="38" t="e">
        <f>AVERAGEIFS('Cobalt Prices'!$G$10:$G$4229,'Cobalt Prices'!$E$10:$E$4229,CXI$4)</f>
        <v>#DIV/0!</v>
      </c>
      <c r="CXJ20" s="38" t="e">
        <f>AVERAGEIFS('Cobalt Prices'!$G$10:$G$4229,'Cobalt Prices'!$E$10:$E$4229,CXJ$4)</f>
        <v>#DIV/0!</v>
      </c>
      <c r="CXK20" s="38" t="e">
        <f>AVERAGEIFS('Cobalt Prices'!$G$10:$G$4229,'Cobalt Prices'!$E$10:$E$4229,CXK$4)</f>
        <v>#DIV/0!</v>
      </c>
      <c r="CXL20" s="38" t="e">
        <f>AVERAGEIFS('Cobalt Prices'!$G$10:$G$4229,'Cobalt Prices'!$E$10:$E$4229,CXL$4)</f>
        <v>#DIV/0!</v>
      </c>
      <c r="CXM20" s="38" t="e">
        <f>AVERAGEIFS('Cobalt Prices'!$G$10:$G$4229,'Cobalt Prices'!$E$10:$E$4229,CXM$4)</f>
        <v>#DIV/0!</v>
      </c>
      <c r="CXN20" s="38" t="e">
        <f>AVERAGEIFS('Cobalt Prices'!$G$10:$G$4229,'Cobalt Prices'!$E$10:$E$4229,CXN$4)</f>
        <v>#DIV/0!</v>
      </c>
      <c r="CXO20" s="38" t="e">
        <f>AVERAGEIFS('Cobalt Prices'!$G$10:$G$4229,'Cobalt Prices'!$E$10:$E$4229,CXO$4)</f>
        <v>#DIV/0!</v>
      </c>
      <c r="CXP20" s="38" t="e">
        <f>AVERAGEIFS('Cobalt Prices'!$G$10:$G$4229,'Cobalt Prices'!$E$10:$E$4229,CXP$4)</f>
        <v>#DIV/0!</v>
      </c>
      <c r="CXQ20" s="38" t="e">
        <f>AVERAGEIFS('Cobalt Prices'!$G$10:$G$4229,'Cobalt Prices'!$E$10:$E$4229,CXQ$4)</f>
        <v>#DIV/0!</v>
      </c>
      <c r="CXR20" s="38" t="e">
        <f>AVERAGEIFS('Cobalt Prices'!$G$10:$G$4229,'Cobalt Prices'!$E$10:$E$4229,CXR$4)</f>
        <v>#DIV/0!</v>
      </c>
      <c r="CXS20" s="38" t="e">
        <f>AVERAGEIFS('Cobalt Prices'!$G$10:$G$4229,'Cobalt Prices'!$E$10:$E$4229,CXS$4)</f>
        <v>#DIV/0!</v>
      </c>
      <c r="CXT20" s="38" t="e">
        <f>AVERAGEIFS('Cobalt Prices'!$G$10:$G$4229,'Cobalt Prices'!$E$10:$E$4229,CXT$4)</f>
        <v>#DIV/0!</v>
      </c>
      <c r="CXU20" s="38" t="e">
        <f>AVERAGEIFS('Cobalt Prices'!$G$10:$G$4229,'Cobalt Prices'!$E$10:$E$4229,CXU$4)</f>
        <v>#DIV/0!</v>
      </c>
      <c r="CXV20" s="38" t="e">
        <f>AVERAGEIFS('Cobalt Prices'!$G$10:$G$4229,'Cobalt Prices'!$E$10:$E$4229,CXV$4)</f>
        <v>#DIV/0!</v>
      </c>
      <c r="CXW20" s="38" t="e">
        <f>AVERAGEIFS('Cobalt Prices'!$G$10:$G$4229,'Cobalt Prices'!$E$10:$E$4229,CXW$4)</f>
        <v>#DIV/0!</v>
      </c>
      <c r="CXX20" s="38" t="e">
        <f>AVERAGEIFS('Cobalt Prices'!$G$10:$G$4229,'Cobalt Prices'!$E$10:$E$4229,CXX$4)</f>
        <v>#DIV/0!</v>
      </c>
      <c r="CXY20" s="38" t="e">
        <f>AVERAGEIFS('Cobalt Prices'!$G$10:$G$4229,'Cobalt Prices'!$E$10:$E$4229,CXY$4)</f>
        <v>#DIV/0!</v>
      </c>
      <c r="CXZ20" s="38" t="e">
        <f>AVERAGEIFS('Cobalt Prices'!$G$10:$G$4229,'Cobalt Prices'!$E$10:$E$4229,CXZ$4)</f>
        <v>#DIV/0!</v>
      </c>
      <c r="CYA20" s="38" t="e">
        <f>AVERAGEIFS('Cobalt Prices'!$G$10:$G$4229,'Cobalt Prices'!$E$10:$E$4229,CYA$4)</f>
        <v>#DIV/0!</v>
      </c>
      <c r="CYB20" s="38" t="e">
        <f>AVERAGEIFS('Cobalt Prices'!$G$10:$G$4229,'Cobalt Prices'!$E$10:$E$4229,CYB$4)</f>
        <v>#DIV/0!</v>
      </c>
      <c r="CYC20" s="38" t="e">
        <f>AVERAGEIFS('Cobalt Prices'!$G$10:$G$4229,'Cobalt Prices'!$E$10:$E$4229,CYC$4)</f>
        <v>#DIV/0!</v>
      </c>
      <c r="CYD20" s="38" t="e">
        <f>AVERAGEIFS('Cobalt Prices'!$G$10:$G$4229,'Cobalt Prices'!$E$10:$E$4229,CYD$4)</f>
        <v>#DIV/0!</v>
      </c>
      <c r="CYE20" s="38" t="e">
        <f>AVERAGEIFS('Cobalt Prices'!$G$10:$G$4229,'Cobalt Prices'!$E$10:$E$4229,CYE$4)</f>
        <v>#DIV/0!</v>
      </c>
      <c r="CYF20" s="38" t="e">
        <f>AVERAGEIFS('Cobalt Prices'!$G$10:$G$4229,'Cobalt Prices'!$E$10:$E$4229,CYF$4)</f>
        <v>#DIV/0!</v>
      </c>
      <c r="CYG20" s="38" t="e">
        <f>AVERAGEIFS('Cobalt Prices'!$G$10:$G$4229,'Cobalt Prices'!$E$10:$E$4229,CYG$4)</f>
        <v>#DIV/0!</v>
      </c>
      <c r="CYH20" s="38" t="e">
        <f>AVERAGEIFS('Cobalt Prices'!$G$10:$G$4229,'Cobalt Prices'!$E$10:$E$4229,CYH$4)</f>
        <v>#DIV/0!</v>
      </c>
      <c r="CYI20" s="38" t="e">
        <f>AVERAGEIFS('Cobalt Prices'!$G$10:$G$4229,'Cobalt Prices'!$E$10:$E$4229,CYI$4)</f>
        <v>#DIV/0!</v>
      </c>
      <c r="CYJ20" s="38" t="e">
        <f>AVERAGEIFS('Cobalt Prices'!$G$10:$G$4229,'Cobalt Prices'!$E$10:$E$4229,CYJ$4)</f>
        <v>#DIV/0!</v>
      </c>
      <c r="CYK20" s="38" t="e">
        <f>AVERAGEIFS('Cobalt Prices'!$G$10:$G$4229,'Cobalt Prices'!$E$10:$E$4229,CYK$4)</f>
        <v>#DIV/0!</v>
      </c>
      <c r="CYL20" s="38" t="e">
        <f>AVERAGEIFS('Cobalt Prices'!$G$10:$G$4229,'Cobalt Prices'!$E$10:$E$4229,CYL$4)</f>
        <v>#DIV/0!</v>
      </c>
      <c r="CYM20" s="38" t="e">
        <f>AVERAGEIFS('Cobalt Prices'!$G$10:$G$4229,'Cobalt Prices'!$E$10:$E$4229,CYM$4)</f>
        <v>#DIV/0!</v>
      </c>
      <c r="CYN20" s="38" t="e">
        <f>AVERAGEIFS('Cobalt Prices'!$G$10:$G$4229,'Cobalt Prices'!$E$10:$E$4229,CYN$4)</f>
        <v>#DIV/0!</v>
      </c>
      <c r="CYO20" s="38" t="e">
        <f>AVERAGEIFS('Cobalt Prices'!$G$10:$G$4229,'Cobalt Prices'!$E$10:$E$4229,CYO$4)</f>
        <v>#DIV/0!</v>
      </c>
      <c r="CYP20" s="38" t="e">
        <f>AVERAGEIFS('Cobalt Prices'!$G$10:$G$4229,'Cobalt Prices'!$E$10:$E$4229,CYP$4)</f>
        <v>#DIV/0!</v>
      </c>
      <c r="CYQ20" s="38" t="e">
        <f>AVERAGEIFS('Cobalt Prices'!$G$10:$G$4229,'Cobalt Prices'!$E$10:$E$4229,CYQ$4)</f>
        <v>#DIV/0!</v>
      </c>
      <c r="CYR20" s="38" t="e">
        <f>AVERAGEIFS('Cobalt Prices'!$G$10:$G$4229,'Cobalt Prices'!$E$10:$E$4229,CYR$4)</f>
        <v>#DIV/0!</v>
      </c>
      <c r="CYS20" s="38" t="e">
        <f>AVERAGEIFS('Cobalt Prices'!$G$10:$G$4229,'Cobalt Prices'!$E$10:$E$4229,CYS$4)</f>
        <v>#DIV/0!</v>
      </c>
      <c r="CYT20" s="38" t="e">
        <f>AVERAGEIFS('Cobalt Prices'!$G$10:$G$4229,'Cobalt Prices'!$E$10:$E$4229,CYT$4)</f>
        <v>#DIV/0!</v>
      </c>
      <c r="CYU20" s="38" t="e">
        <f>AVERAGEIFS('Cobalt Prices'!$G$10:$G$4229,'Cobalt Prices'!$E$10:$E$4229,CYU$4)</f>
        <v>#DIV/0!</v>
      </c>
      <c r="CYV20" s="38" t="e">
        <f>AVERAGEIFS('Cobalt Prices'!$G$10:$G$4229,'Cobalt Prices'!$E$10:$E$4229,CYV$4)</f>
        <v>#DIV/0!</v>
      </c>
      <c r="CYW20" s="38" t="e">
        <f>AVERAGEIFS('Cobalt Prices'!$G$10:$G$4229,'Cobalt Prices'!$E$10:$E$4229,CYW$4)</f>
        <v>#DIV/0!</v>
      </c>
      <c r="CYX20" s="38" t="e">
        <f>AVERAGEIFS('Cobalt Prices'!$G$10:$G$4229,'Cobalt Prices'!$E$10:$E$4229,CYX$4)</f>
        <v>#DIV/0!</v>
      </c>
      <c r="CYY20" s="38" t="e">
        <f>AVERAGEIFS('Cobalt Prices'!$G$10:$G$4229,'Cobalt Prices'!$E$10:$E$4229,CYY$4)</f>
        <v>#DIV/0!</v>
      </c>
      <c r="CYZ20" s="38" t="e">
        <f>AVERAGEIFS('Cobalt Prices'!$G$10:$G$4229,'Cobalt Prices'!$E$10:$E$4229,CYZ$4)</f>
        <v>#DIV/0!</v>
      </c>
      <c r="CZA20" s="38" t="e">
        <f>AVERAGEIFS('Cobalt Prices'!$G$10:$G$4229,'Cobalt Prices'!$E$10:$E$4229,CZA$4)</f>
        <v>#DIV/0!</v>
      </c>
      <c r="CZB20" s="38" t="e">
        <f>AVERAGEIFS('Cobalt Prices'!$G$10:$G$4229,'Cobalt Prices'!$E$10:$E$4229,CZB$4)</f>
        <v>#DIV/0!</v>
      </c>
      <c r="CZC20" s="38" t="e">
        <f>AVERAGEIFS('Cobalt Prices'!$G$10:$G$4229,'Cobalt Prices'!$E$10:$E$4229,CZC$4)</f>
        <v>#DIV/0!</v>
      </c>
      <c r="CZD20" s="38" t="e">
        <f>AVERAGEIFS('Cobalt Prices'!$G$10:$G$4229,'Cobalt Prices'!$E$10:$E$4229,CZD$4)</f>
        <v>#DIV/0!</v>
      </c>
      <c r="CZE20" s="38" t="e">
        <f>AVERAGEIFS('Cobalt Prices'!$G$10:$G$4229,'Cobalt Prices'!$E$10:$E$4229,CZE$4)</f>
        <v>#DIV/0!</v>
      </c>
      <c r="CZF20" s="38" t="e">
        <f>AVERAGEIFS('Cobalt Prices'!$G$10:$G$4229,'Cobalt Prices'!$E$10:$E$4229,CZF$4)</f>
        <v>#DIV/0!</v>
      </c>
      <c r="CZG20" s="38" t="e">
        <f>AVERAGEIFS('Cobalt Prices'!$G$10:$G$4229,'Cobalt Prices'!$E$10:$E$4229,CZG$4)</f>
        <v>#DIV/0!</v>
      </c>
      <c r="CZH20" s="38" t="e">
        <f>AVERAGEIFS('Cobalt Prices'!$G$10:$G$4229,'Cobalt Prices'!$E$10:$E$4229,CZH$4)</f>
        <v>#DIV/0!</v>
      </c>
      <c r="CZI20" s="38" t="e">
        <f>AVERAGEIFS('Cobalt Prices'!$G$10:$G$4229,'Cobalt Prices'!$E$10:$E$4229,CZI$4)</f>
        <v>#DIV/0!</v>
      </c>
      <c r="CZJ20" s="38" t="e">
        <f>AVERAGEIFS('Cobalt Prices'!$G$10:$G$4229,'Cobalt Prices'!$E$10:$E$4229,CZJ$4)</f>
        <v>#DIV/0!</v>
      </c>
      <c r="CZK20" s="38" t="e">
        <f>AVERAGEIFS('Cobalt Prices'!$G$10:$G$4229,'Cobalt Prices'!$E$10:$E$4229,CZK$4)</f>
        <v>#DIV/0!</v>
      </c>
      <c r="CZL20" s="38" t="e">
        <f>AVERAGEIFS('Cobalt Prices'!$G$10:$G$4229,'Cobalt Prices'!$E$10:$E$4229,CZL$4)</f>
        <v>#DIV/0!</v>
      </c>
      <c r="CZM20" s="38" t="e">
        <f>AVERAGEIFS('Cobalt Prices'!$G$10:$G$4229,'Cobalt Prices'!$E$10:$E$4229,CZM$4)</f>
        <v>#DIV/0!</v>
      </c>
      <c r="CZN20" s="38" t="e">
        <f>AVERAGEIFS('Cobalt Prices'!$G$10:$G$4229,'Cobalt Prices'!$E$10:$E$4229,CZN$4)</f>
        <v>#DIV/0!</v>
      </c>
      <c r="CZO20" s="38" t="e">
        <f>AVERAGEIFS('Cobalt Prices'!$G$10:$G$4229,'Cobalt Prices'!$E$10:$E$4229,CZO$4)</f>
        <v>#DIV/0!</v>
      </c>
      <c r="CZP20" s="38" t="e">
        <f>AVERAGEIFS('Cobalt Prices'!$G$10:$G$4229,'Cobalt Prices'!$E$10:$E$4229,CZP$4)</f>
        <v>#DIV/0!</v>
      </c>
      <c r="CZQ20" s="38" t="e">
        <f>AVERAGEIFS('Cobalt Prices'!$G$10:$G$4229,'Cobalt Prices'!$E$10:$E$4229,CZQ$4)</f>
        <v>#DIV/0!</v>
      </c>
      <c r="CZR20" s="38" t="e">
        <f>AVERAGEIFS('Cobalt Prices'!$G$10:$G$4229,'Cobalt Prices'!$E$10:$E$4229,CZR$4)</f>
        <v>#DIV/0!</v>
      </c>
      <c r="CZS20" s="38" t="e">
        <f>AVERAGEIFS('Cobalt Prices'!$G$10:$G$4229,'Cobalt Prices'!$E$10:$E$4229,CZS$4)</f>
        <v>#DIV/0!</v>
      </c>
      <c r="CZT20" s="38" t="e">
        <f>AVERAGEIFS('Cobalt Prices'!$G$10:$G$4229,'Cobalt Prices'!$E$10:$E$4229,CZT$4)</f>
        <v>#DIV/0!</v>
      </c>
      <c r="CZU20" s="38" t="e">
        <f>AVERAGEIFS('Cobalt Prices'!$G$10:$G$4229,'Cobalt Prices'!$E$10:$E$4229,CZU$4)</f>
        <v>#DIV/0!</v>
      </c>
      <c r="CZV20" s="38" t="e">
        <f>AVERAGEIFS('Cobalt Prices'!$G$10:$G$4229,'Cobalt Prices'!$E$10:$E$4229,CZV$4)</f>
        <v>#DIV/0!</v>
      </c>
      <c r="CZW20" s="38" t="e">
        <f>AVERAGEIFS('Cobalt Prices'!$G$10:$G$4229,'Cobalt Prices'!$E$10:$E$4229,CZW$4)</f>
        <v>#DIV/0!</v>
      </c>
      <c r="CZX20" s="38" t="e">
        <f>AVERAGEIFS('Cobalt Prices'!$G$10:$G$4229,'Cobalt Prices'!$E$10:$E$4229,CZX$4)</f>
        <v>#DIV/0!</v>
      </c>
      <c r="CZY20" s="38" t="e">
        <f>AVERAGEIFS('Cobalt Prices'!$G$10:$G$4229,'Cobalt Prices'!$E$10:$E$4229,CZY$4)</f>
        <v>#DIV/0!</v>
      </c>
      <c r="CZZ20" s="38" t="e">
        <f>AVERAGEIFS('Cobalt Prices'!$G$10:$G$4229,'Cobalt Prices'!$E$10:$E$4229,CZZ$4)</f>
        <v>#DIV/0!</v>
      </c>
      <c r="DAA20" s="38" t="e">
        <f>AVERAGEIFS('Cobalt Prices'!$G$10:$G$4229,'Cobalt Prices'!$E$10:$E$4229,DAA$4)</f>
        <v>#DIV/0!</v>
      </c>
      <c r="DAB20" s="38" t="e">
        <f>AVERAGEIFS('Cobalt Prices'!$G$10:$G$4229,'Cobalt Prices'!$E$10:$E$4229,DAB$4)</f>
        <v>#DIV/0!</v>
      </c>
      <c r="DAC20" s="38" t="e">
        <f>AVERAGEIFS('Cobalt Prices'!$G$10:$G$4229,'Cobalt Prices'!$E$10:$E$4229,DAC$4)</f>
        <v>#DIV/0!</v>
      </c>
      <c r="DAD20" s="38" t="e">
        <f>AVERAGEIFS('Cobalt Prices'!$G$10:$G$4229,'Cobalt Prices'!$E$10:$E$4229,DAD$4)</f>
        <v>#DIV/0!</v>
      </c>
      <c r="DAE20" s="38" t="e">
        <f>AVERAGEIFS('Cobalt Prices'!$G$10:$G$4229,'Cobalt Prices'!$E$10:$E$4229,DAE$4)</f>
        <v>#DIV/0!</v>
      </c>
      <c r="DAF20" s="38" t="e">
        <f>AVERAGEIFS('Cobalt Prices'!$G$10:$G$4229,'Cobalt Prices'!$E$10:$E$4229,DAF$4)</f>
        <v>#DIV/0!</v>
      </c>
      <c r="DAG20" s="38" t="e">
        <f>AVERAGEIFS('Cobalt Prices'!$G$10:$G$4229,'Cobalt Prices'!$E$10:$E$4229,DAG$4)</f>
        <v>#DIV/0!</v>
      </c>
      <c r="DAH20" s="38" t="e">
        <f>AVERAGEIFS('Cobalt Prices'!$G$10:$G$4229,'Cobalt Prices'!$E$10:$E$4229,DAH$4)</f>
        <v>#DIV/0!</v>
      </c>
      <c r="DAI20" s="38" t="e">
        <f>AVERAGEIFS('Cobalt Prices'!$G$10:$G$4229,'Cobalt Prices'!$E$10:$E$4229,DAI$4)</f>
        <v>#DIV/0!</v>
      </c>
      <c r="DAJ20" s="38" t="e">
        <f>AVERAGEIFS('Cobalt Prices'!$G$10:$G$4229,'Cobalt Prices'!$E$10:$E$4229,DAJ$4)</f>
        <v>#DIV/0!</v>
      </c>
      <c r="DAK20" s="38" t="e">
        <f>AVERAGEIFS('Cobalt Prices'!$G$10:$G$4229,'Cobalt Prices'!$E$10:$E$4229,DAK$4)</f>
        <v>#DIV/0!</v>
      </c>
      <c r="DAL20" s="38" t="e">
        <f>AVERAGEIFS('Cobalt Prices'!$G$10:$G$4229,'Cobalt Prices'!$E$10:$E$4229,DAL$4)</f>
        <v>#DIV/0!</v>
      </c>
      <c r="DAM20" s="38" t="e">
        <f>AVERAGEIFS('Cobalt Prices'!$G$10:$G$4229,'Cobalt Prices'!$E$10:$E$4229,DAM$4)</f>
        <v>#DIV/0!</v>
      </c>
      <c r="DAN20" s="38" t="e">
        <f>AVERAGEIFS('Cobalt Prices'!$G$10:$G$4229,'Cobalt Prices'!$E$10:$E$4229,DAN$4)</f>
        <v>#DIV/0!</v>
      </c>
      <c r="DAO20" s="38" t="e">
        <f>AVERAGEIFS('Cobalt Prices'!$G$10:$G$4229,'Cobalt Prices'!$E$10:$E$4229,DAO$4)</f>
        <v>#DIV/0!</v>
      </c>
      <c r="DAP20" s="38" t="e">
        <f>AVERAGEIFS('Cobalt Prices'!$G$10:$G$4229,'Cobalt Prices'!$E$10:$E$4229,DAP$4)</f>
        <v>#DIV/0!</v>
      </c>
      <c r="DAQ20" s="38" t="e">
        <f>AVERAGEIFS('Cobalt Prices'!$G$10:$G$4229,'Cobalt Prices'!$E$10:$E$4229,DAQ$4)</f>
        <v>#DIV/0!</v>
      </c>
      <c r="DAR20" s="38" t="e">
        <f>AVERAGEIFS('Cobalt Prices'!$G$10:$G$4229,'Cobalt Prices'!$E$10:$E$4229,DAR$4)</f>
        <v>#DIV/0!</v>
      </c>
      <c r="DAS20" s="38" t="e">
        <f>AVERAGEIFS('Cobalt Prices'!$G$10:$G$4229,'Cobalt Prices'!$E$10:$E$4229,DAS$4)</f>
        <v>#DIV/0!</v>
      </c>
      <c r="DAT20" s="38" t="e">
        <f>AVERAGEIFS('Cobalt Prices'!$G$10:$G$4229,'Cobalt Prices'!$E$10:$E$4229,DAT$4)</f>
        <v>#DIV/0!</v>
      </c>
      <c r="DAU20" s="38" t="e">
        <f>AVERAGEIFS('Cobalt Prices'!$G$10:$G$4229,'Cobalt Prices'!$E$10:$E$4229,DAU$4)</f>
        <v>#DIV/0!</v>
      </c>
      <c r="DAV20" s="38" t="e">
        <f>AVERAGEIFS('Cobalt Prices'!$G$10:$G$4229,'Cobalt Prices'!$E$10:$E$4229,DAV$4)</f>
        <v>#DIV/0!</v>
      </c>
      <c r="DAW20" s="38" t="e">
        <f>AVERAGEIFS('Cobalt Prices'!$G$10:$G$4229,'Cobalt Prices'!$E$10:$E$4229,DAW$4)</f>
        <v>#DIV/0!</v>
      </c>
      <c r="DAX20" s="38" t="e">
        <f>AVERAGEIFS('Cobalt Prices'!$G$10:$G$4229,'Cobalt Prices'!$E$10:$E$4229,DAX$4)</f>
        <v>#DIV/0!</v>
      </c>
      <c r="DAY20" s="38" t="e">
        <f>AVERAGEIFS('Cobalt Prices'!$G$10:$G$4229,'Cobalt Prices'!$E$10:$E$4229,DAY$4)</f>
        <v>#DIV/0!</v>
      </c>
      <c r="DAZ20" s="38" t="e">
        <f>AVERAGEIFS('Cobalt Prices'!$G$10:$G$4229,'Cobalt Prices'!$E$10:$E$4229,DAZ$4)</f>
        <v>#DIV/0!</v>
      </c>
      <c r="DBA20" s="38" t="e">
        <f>AVERAGEIFS('Cobalt Prices'!$G$10:$G$4229,'Cobalt Prices'!$E$10:$E$4229,DBA$4)</f>
        <v>#DIV/0!</v>
      </c>
      <c r="DBB20" s="38" t="e">
        <f>AVERAGEIFS('Cobalt Prices'!$G$10:$G$4229,'Cobalt Prices'!$E$10:$E$4229,DBB$4)</f>
        <v>#DIV/0!</v>
      </c>
      <c r="DBC20" s="38" t="e">
        <f>AVERAGEIFS('Cobalt Prices'!$G$10:$G$4229,'Cobalt Prices'!$E$10:$E$4229,DBC$4)</f>
        <v>#DIV/0!</v>
      </c>
      <c r="DBD20" s="38" t="e">
        <f>AVERAGEIFS('Cobalt Prices'!$G$10:$G$4229,'Cobalt Prices'!$E$10:$E$4229,DBD$4)</f>
        <v>#DIV/0!</v>
      </c>
      <c r="DBE20" s="38" t="e">
        <f>AVERAGEIFS('Cobalt Prices'!$G$10:$G$4229,'Cobalt Prices'!$E$10:$E$4229,DBE$4)</f>
        <v>#DIV/0!</v>
      </c>
      <c r="DBF20" s="38" t="e">
        <f>AVERAGEIFS('Cobalt Prices'!$G$10:$G$4229,'Cobalt Prices'!$E$10:$E$4229,DBF$4)</f>
        <v>#DIV/0!</v>
      </c>
      <c r="DBG20" s="38" t="e">
        <f>AVERAGEIFS('Cobalt Prices'!$G$10:$G$4229,'Cobalt Prices'!$E$10:$E$4229,DBG$4)</f>
        <v>#DIV/0!</v>
      </c>
      <c r="DBH20" s="38" t="e">
        <f>AVERAGEIFS('Cobalt Prices'!$G$10:$G$4229,'Cobalt Prices'!$E$10:$E$4229,DBH$4)</f>
        <v>#DIV/0!</v>
      </c>
      <c r="DBI20" s="38" t="e">
        <f>AVERAGEIFS('Cobalt Prices'!$G$10:$G$4229,'Cobalt Prices'!$E$10:$E$4229,DBI$4)</f>
        <v>#DIV/0!</v>
      </c>
      <c r="DBJ20" s="38" t="e">
        <f>AVERAGEIFS('Cobalt Prices'!$G$10:$G$4229,'Cobalt Prices'!$E$10:$E$4229,DBJ$4)</f>
        <v>#DIV/0!</v>
      </c>
      <c r="DBK20" s="38" t="e">
        <f>AVERAGEIFS('Cobalt Prices'!$G$10:$G$4229,'Cobalt Prices'!$E$10:$E$4229,DBK$4)</f>
        <v>#DIV/0!</v>
      </c>
      <c r="DBL20" s="38" t="e">
        <f>AVERAGEIFS('Cobalt Prices'!$G$10:$G$4229,'Cobalt Prices'!$E$10:$E$4229,DBL$4)</f>
        <v>#DIV/0!</v>
      </c>
      <c r="DBM20" s="38" t="e">
        <f>AVERAGEIFS('Cobalt Prices'!$G$10:$G$4229,'Cobalt Prices'!$E$10:$E$4229,DBM$4)</f>
        <v>#DIV/0!</v>
      </c>
      <c r="DBN20" s="38" t="e">
        <f>AVERAGEIFS('Cobalt Prices'!$G$10:$G$4229,'Cobalt Prices'!$E$10:$E$4229,DBN$4)</f>
        <v>#DIV/0!</v>
      </c>
      <c r="DBO20" s="38" t="e">
        <f>AVERAGEIFS('Cobalt Prices'!$G$10:$G$4229,'Cobalt Prices'!$E$10:$E$4229,DBO$4)</f>
        <v>#DIV/0!</v>
      </c>
      <c r="DBP20" s="38" t="e">
        <f>AVERAGEIFS('Cobalt Prices'!$G$10:$G$4229,'Cobalt Prices'!$E$10:$E$4229,DBP$4)</f>
        <v>#DIV/0!</v>
      </c>
      <c r="DBQ20" s="38" t="e">
        <f>AVERAGEIFS('Cobalt Prices'!$G$10:$G$4229,'Cobalt Prices'!$E$10:$E$4229,DBQ$4)</f>
        <v>#DIV/0!</v>
      </c>
      <c r="DBR20" s="38" t="e">
        <f>AVERAGEIFS('Cobalt Prices'!$G$10:$G$4229,'Cobalt Prices'!$E$10:$E$4229,DBR$4)</f>
        <v>#DIV/0!</v>
      </c>
      <c r="DBS20" s="38" t="e">
        <f>AVERAGEIFS('Cobalt Prices'!$G$10:$G$4229,'Cobalt Prices'!$E$10:$E$4229,DBS$4)</f>
        <v>#DIV/0!</v>
      </c>
      <c r="DBT20" s="38" t="e">
        <f>AVERAGEIFS('Cobalt Prices'!$G$10:$G$4229,'Cobalt Prices'!$E$10:$E$4229,DBT$4)</f>
        <v>#DIV/0!</v>
      </c>
      <c r="DBU20" s="38" t="e">
        <f>AVERAGEIFS('Cobalt Prices'!$G$10:$G$4229,'Cobalt Prices'!$E$10:$E$4229,DBU$4)</f>
        <v>#DIV/0!</v>
      </c>
      <c r="DBV20" s="38" t="e">
        <f>AVERAGEIFS('Cobalt Prices'!$G$10:$G$4229,'Cobalt Prices'!$E$10:$E$4229,DBV$4)</f>
        <v>#DIV/0!</v>
      </c>
      <c r="DBW20" s="38" t="e">
        <f>AVERAGEIFS('Cobalt Prices'!$G$10:$G$4229,'Cobalt Prices'!$E$10:$E$4229,DBW$4)</f>
        <v>#DIV/0!</v>
      </c>
      <c r="DBX20" s="38" t="e">
        <f>AVERAGEIFS('Cobalt Prices'!$G$10:$G$4229,'Cobalt Prices'!$E$10:$E$4229,DBX$4)</f>
        <v>#DIV/0!</v>
      </c>
      <c r="DBY20" s="38" t="e">
        <f>AVERAGEIFS('Cobalt Prices'!$G$10:$G$4229,'Cobalt Prices'!$E$10:$E$4229,DBY$4)</f>
        <v>#DIV/0!</v>
      </c>
      <c r="DBZ20" s="38" t="e">
        <f>AVERAGEIFS('Cobalt Prices'!$G$10:$G$4229,'Cobalt Prices'!$E$10:$E$4229,DBZ$4)</f>
        <v>#DIV/0!</v>
      </c>
      <c r="DCA20" s="38" t="e">
        <f>AVERAGEIFS('Cobalt Prices'!$G$10:$G$4229,'Cobalt Prices'!$E$10:$E$4229,DCA$4)</f>
        <v>#DIV/0!</v>
      </c>
      <c r="DCB20" s="38" t="e">
        <f>AVERAGEIFS('Cobalt Prices'!$G$10:$G$4229,'Cobalt Prices'!$E$10:$E$4229,DCB$4)</f>
        <v>#DIV/0!</v>
      </c>
      <c r="DCC20" s="38" t="e">
        <f>AVERAGEIFS('Cobalt Prices'!$G$10:$G$4229,'Cobalt Prices'!$E$10:$E$4229,DCC$4)</f>
        <v>#DIV/0!</v>
      </c>
      <c r="DCD20" s="38" t="e">
        <f>AVERAGEIFS('Cobalt Prices'!$G$10:$G$4229,'Cobalt Prices'!$E$10:$E$4229,DCD$4)</f>
        <v>#DIV/0!</v>
      </c>
      <c r="DCE20" s="38" t="e">
        <f>AVERAGEIFS('Cobalt Prices'!$G$10:$G$4229,'Cobalt Prices'!$E$10:$E$4229,DCE$4)</f>
        <v>#DIV/0!</v>
      </c>
      <c r="DCF20" s="38" t="e">
        <f>AVERAGEIFS('Cobalt Prices'!$G$10:$G$4229,'Cobalt Prices'!$E$10:$E$4229,DCF$4)</f>
        <v>#DIV/0!</v>
      </c>
      <c r="DCG20" s="38" t="e">
        <f>AVERAGEIFS('Cobalt Prices'!$G$10:$G$4229,'Cobalt Prices'!$E$10:$E$4229,DCG$4)</f>
        <v>#DIV/0!</v>
      </c>
      <c r="DCH20" s="38" t="e">
        <f>AVERAGEIFS('Cobalt Prices'!$G$10:$G$4229,'Cobalt Prices'!$E$10:$E$4229,DCH$4)</f>
        <v>#DIV/0!</v>
      </c>
      <c r="DCI20" s="38" t="e">
        <f>AVERAGEIFS('Cobalt Prices'!$G$10:$G$4229,'Cobalt Prices'!$E$10:$E$4229,DCI$4)</f>
        <v>#DIV/0!</v>
      </c>
      <c r="DCJ20" s="38" t="e">
        <f>AVERAGEIFS('Cobalt Prices'!$G$10:$G$4229,'Cobalt Prices'!$E$10:$E$4229,DCJ$4)</f>
        <v>#DIV/0!</v>
      </c>
      <c r="DCK20" s="38" t="e">
        <f>AVERAGEIFS('Cobalt Prices'!$G$10:$G$4229,'Cobalt Prices'!$E$10:$E$4229,DCK$4)</f>
        <v>#DIV/0!</v>
      </c>
      <c r="DCL20" s="38" t="e">
        <f>AVERAGEIFS('Cobalt Prices'!$G$10:$G$4229,'Cobalt Prices'!$E$10:$E$4229,DCL$4)</f>
        <v>#DIV/0!</v>
      </c>
      <c r="DCM20" s="38" t="e">
        <f>AVERAGEIFS('Cobalt Prices'!$G$10:$G$4229,'Cobalt Prices'!$E$10:$E$4229,DCM$4)</f>
        <v>#DIV/0!</v>
      </c>
      <c r="DCN20" s="38" t="e">
        <f>AVERAGEIFS('Cobalt Prices'!$G$10:$G$4229,'Cobalt Prices'!$E$10:$E$4229,DCN$4)</f>
        <v>#DIV/0!</v>
      </c>
      <c r="DCO20" s="38" t="e">
        <f>AVERAGEIFS('Cobalt Prices'!$G$10:$G$4229,'Cobalt Prices'!$E$10:$E$4229,DCO$4)</f>
        <v>#DIV/0!</v>
      </c>
      <c r="DCP20" s="38" t="e">
        <f>AVERAGEIFS('Cobalt Prices'!$G$10:$G$4229,'Cobalt Prices'!$E$10:$E$4229,DCP$4)</f>
        <v>#DIV/0!</v>
      </c>
      <c r="DCQ20" s="38" t="e">
        <f>AVERAGEIFS('Cobalt Prices'!$G$10:$G$4229,'Cobalt Prices'!$E$10:$E$4229,DCQ$4)</f>
        <v>#DIV/0!</v>
      </c>
      <c r="DCR20" s="38" t="e">
        <f>AVERAGEIFS('Cobalt Prices'!$G$10:$G$4229,'Cobalt Prices'!$E$10:$E$4229,DCR$4)</f>
        <v>#DIV/0!</v>
      </c>
      <c r="DCS20" s="38" t="e">
        <f>AVERAGEIFS('Cobalt Prices'!$G$10:$G$4229,'Cobalt Prices'!$E$10:$E$4229,DCS$4)</f>
        <v>#DIV/0!</v>
      </c>
      <c r="DCT20" s="38" t="e">
        <f>AVERAGEIFS('Cobalt Prices'!$G$10:$G$4229,'Cobalt Prices'!$E$10:$E$4229,DCT$4)</f>
        <v>#DIV/0!</v>
      </c>
      <c r="DCU20" s="38" t="e">
        <f>AVERAGEIFS('Cobalt Prices'!$G$10:$G$4229,'Cobalt Prices'!$E$10:$E$4229,DCU$4)</f>
        <v>#DIV/0!</v>
      </c>
      <c r="DCV20" s="38" t="e">
        <f>AVERAGEIFS('Cobalt Prices'!$G$10:$G$4229,'Cobalt Prices'!$E$10:$E$4229,DCV$4)</f>
        <v>#DIV/0!</v>
      </c>
      <c r="DCW20" s="38" t="e">
        <f>AVERAGEIFS('Cobalt Prices'!$G$10:$G$4229,'Cobalt Prices'!$E$10:$E$4229,DCW$4)</f>
        <v>#DIV/0!</v>
      </c>
      <c r="DCX20" s="38" t="e">
        <f>AVERAGEIFS('Cobalt Prices'!$G$10:$G$4229,'Cobalt Prices'!$E$10:$E$4229,DCX$4)</f>
        <v>#DIV/0!</v>
      </c>
      <c r="DCY20" s="38" t="e">
        <f>AVERAGEIFS('Cobalt Prices'!$G$10:$G$4229,'Cobalt Prices'!$E$10:$E$4229,DCY$4)</f>
        <v>#DIV/0!</v>
      </c>
      <c r="DCZ20" s="38" t="e">
        <f>AVERAGEIFS('Cobalt Prices'!$G$10:$G$4229,'Cobalt Prices'!$E$10:$E$4229,DCZ$4)</f>
        <v>#DIV/0!</v>
      </c>
      <c r="DDA20" s="38" t="e">
        <f>AVERAGEIFS('Cobalt Prices'!$G$10:$G$4229,'Cobalt Prices'!$E$10:$E$4229,DDA$4)</f>
        <v>#DIV/0!</v>
      </c>
      <c r="DDB20" s="38" t="e">
        <f>AVERAGEIFS('Cobalt Prices'!$G$10:$G$4229,'Cobalt Prices'!$E$10:$E$4229,DDB$4)</f>
        <v>#DIV/0!</v>
      </c>
      <c r="DDC20" s="38" t="e">
        <f>AVERAGEIFS('Cobalt Prices'!$G$10:$G$4229,'Cobalt Prices'!$E$10:$E$4229,DDC$4)</f>
        <v>#DIV/0!</v>
      </c>
      <c r="DDD20" s="38" t="e">
        <f>AVERAGEIFS('Cobalt Prices'!$G$10:$G$4229,'Cobalt Prices'!$E$10:$E$4229,DDD$4)</f>
        <v>#DIV/0!</v>
      </c>
      <c r="DDE20" s="38" t="e">
        <f>AVERAGEIFS('Cobalt Prices'!$G$10:$G$4229,'Cobalt Prices'!$E$10:$E$4229,DDE$4)</f>
        <v>#DIV/0!</v>
      </c>
      <c r="DDF20" s="38" t="e">
        <f>AVERAGEIFS('Cobalt Prices'!$G$10:$G$4229,'Cobalt Prices'!$E$10:$E$4229,DDF$4)</f>
        <v>#DIV/0!</v>
      </c>
      <c r="DDG20" s="38" t="e">
        <f>AVERAGEIFS('Cobalt Prices'!$G$10:$G$4229,'Cobalt Prices'!$E$10:$E$4229,DDG$4)</f>
        <v>#DIV/0!</v>
      </c>
      <c r="DDH20" s="38" t="e">
        <f>AVERAGEIFS('Cobalt Prices'!$G$10:$G$4229,'Cobalt Prices'!$E$10:$E$4229,DDH$4)</f>
        <v>#DIV/0!</v>
      </c>
      <c r="DDI20" s="38" t="e">
        <f>AVERAGEIFS('Cobalt Prices'!$G$10:$G$4229,'Cobalt Prices'!$E$10:$E$4229,DDI$4)</f>
        <v>#DIV/0!</v>
      </c>
      <c r="DDJ20" s="38" t="e">
        <f>AVERAGEIFS('Cobalt Prices'!$G$10:$G$4229,'Cobalt Prices'!$E$10:$E$4229,DDJ$4)</f>
        <v>#DIV/0!</v>
      </c>
      <c r="DDK20" s="38" t="e">
        <f>AVERAGEIFS('Cobalt Prices'!$G$10:$G$4229,'Cobalt Prices'!$E$10:$E$4229,DDK$4)</f>
        <v>#DIV/0!</v>
      </c>
      <c r="DDL20" s="38" t="e">
        <f>AVERAGEIFS('Cobalt Prices'!$G$10:$G$4229,'Cobalt Prices'!$E$10:$E$4229,DDL$4)</f>
        <v>#DIV/0!</v>
      </c>
      <c r="DDM20" s="38" t="e">
        <f>AVERAGEIFS('Cobalt Prices'!$G$10:$G$4229,'Cobalt Prices'!$E$10:$E$4229,DDM$4)</f>
        <v>#DIV/0!</v>
      </c>
      <c r="DDN20" s="38" t="e">
        <f>AVERAGEIFS('Cobalt Prices'!$G$10:$G$4229,'Cobalt Prices'!$E$10:$E$4229,DDN$4)</f>
        <v>#DIV/0!</v>
      </c>
      <c r="DDO20" s="38" t="e">
        <f>AVERAGEIFS('Cobalt Prices'!$G$10:$G$4229,'Cobalt Prices'!$E$10:$E$4229,DDO$4)</f>
        <v>#DIV/0!</v>
      </c>
      <c r="DDP20" s="38" t="e">
        <f>AVERAGEIFS('Cobalt Prices'!$G$10:$G$4229,'Cobalt Prices'!$E$10:$E$4229,DDP$4)</f>
        <v>#DIV/0!</v>
      </c>
      <c r="DDQ20" s="38" t="e">
        <f>AVERAGEIFS('Cobalt Prices'!$G$10:$G$4229,'Cobalt Prices'!$E$10:$E$4229,DDQ$4)</f>
        <v>#DIV/0!</v>
      </c>
      <c r="DDR20" s="38" t="e">
        <f>AVERAGEIFS('Cobalt Prices'!$G$10:$G$4229,'Cobalt Prices'!$E$10:$E$4229,DDR$4)</f>
        <v>#DIV/0!</v>
      </c>
      <c r="DDS20" s="38" t="e">
        <f>AVERAGEIFS('Cobalt Prices'!$G$10:$G$4229,'Cobalt Prices'!$E$10:$E$4229,DDS$4)</f>
        <v>#DIV/0!</v>
      </c>
      <c r="DDT20" s="38" t="e">
        <f>AVERAGEIFS('Cobalt Prices'!$G$10:$G$4229,'Cobalt Prices'!$E$10:$E$4229,DDT$4)</f>
        <v>#DIV/0!</v>
      </c>
      <c r="DDU20" s="38" t="e">
        <f>AVERAGEIFS('Cobalt Prices'!$G$10:$G$4229,'Cobalt Prices'!$E$10:$E$4229,DDU$4)</f>
        <v>#DIV/0!</v>
      </c>
      <c r="DDV20" s="38" t="e">
        <f>AVERAGEIFS('Cobalt Prices'!$G$10:$G$4229,'Cobalt Prices'!$E$10:$E$4229,DDV$4)</f>
        <v>#DIV/0!</v>
      </c>
      <c r="DDW20" s="38" t="e">
        <f>AVERAGEIFS('Cobalt Prices'!$G$10:$G$4229,'Cobalt Prices'!$E$10:$E$4229,DDW$4)</f>
        <v>#DIV/0!</v>
      </c>
      <c r="DDX20" s="38" t="e">
        <f>AVERAGEIFS('Cobalt Prices'!$G$10:$G$4229,'Cobalt Prices'!$E$10:$E$4229,DDX$4)</f>
        <v>#DIV/0!</v>
      </c>
      <c r="DDY20" s="38" t="e">
        <f>AVERAGEIFS('Cobalt Prices'!$G$10:$G$4229,'Cobalt Prices'!$E$10:$E$4229,DDY$4)</f>
        <v>#DIV/0!</v>
      </c>
      <c r="DDZ20" s="38" t="e">
        <f>AVERAGEIFS('Cobalt Prices'!$G$10:$G$4229,'Cobalt Prices'!$E$10:$E$4229,DDZ$4)</f>
        <v>#DIV/0!</v>
      </c>
      <c r="DEA20" s="38" t="e">
        <f>AVERAGEIFS('Cobalt Prices'!$G$10:$G$4229,'Cobalt Prices'!$E$10:$E$4229,DEA$4)</f>
        <v>#DIV/0!</v>
      </c>
      <c r="DEB20" s="38" t="e">
        <f>AVERAGEIFS('Cobalt Prices'!$G$10:$G$4229,'Cobalt Prices'!$E$10:$E$4229,DEB$4)</f>
        <v>#DIV/0!</v>
      </c>
      <c r="DEC20" s="38" t="e">
        <f>AVERAGEIFS('Cobalt Prices'!$G$10:$G$4229,'Cobalt Prices'!$E$10:$E$4229,DEC$4)</f>
        <v>#DIV/0!</v>
      </c>
      <c r="DED20" s="38" t="e">
        <f>AVERAGEIFS('Cobalt Prices'!$G$10:$G$4229,'Cobalt Prices'!$E$10:$E$4229,DED$4)</f>
        <v>#DIV/0!</v>
      </c>
      <c r="DEE20" s="38" t="e">
        <f>AVERAGEIFS('Cobalt Prices'!$G$10:$G$4229,'Cobalt Prices'!$E$10:$E$4229,DEE$4)</f>
        <v>#DIV/0!</v>
      </c>
      <c r="DEF20" s="38" t="e">
        <f>AVERAGEIFS('Cobalt Prices'!$G$10:$G$4229,'Cobalt Prices'!$E$10:$E$4229,DEF$4)</f>
        <v>#DIV/0!</v>
      </c>
      <c r="DEG20" s="38" t="e">
        <f>AVERAGEIFS('Cobalt Prices'!$G$10:$G$4229,'Cobalt Prices'!$E$10:$E$4229,DEG$4)</f>
        <v>#DIV/0!</v>
      </c>
      <c r="DEH20" s="38" t="e">
        <f>AVERAGEIFS('Cobalt Prices'!$G$10:$G$4229,'Cobalt Prices'!$E$10:$E$4229,DEH$4)</f>
        <v>#DIV/0!</v>
      </c>
      <c r="DEI20" s="38" t="e">
        <f>AVERAGEIFS('Cobalt Prices'!$G$10:$G$4229,'Cobalt Prices'!$E$10:$E$4229,DEI$4)</f>
        <v>#DIV/0!</v>
      </c>
      <c r="DEJ20" s="38" t="e">
        <f>AVERAGEIFS('Cobalt Prices'!$G$10:$G$4229,'Cobalt Prices'!$E$10:$E$4229,DEJ$4)</f>
        <v>#DIV/0!</v>
      </c>
      <c r="DEK20" s="38" t="e">
        <f>AVERAGEIFS('Cobalt Prices'!$G$10:$G$4229,'Cobalt Prices'!$E$10:$E$4229,DEK$4)</f>
        <v>#DIV/0!</v>
      </c>
      <c r="DEL20" s="38" t="e">
        <f>AVERAGEIFS('Cobalt Prices'!$G$10:$G$4229,'Cobalt Prices'!$E$10:$E$4229,DEL$4)</f>
        <v>#DIV/0!</v>
      </c>
      <c r="DEM20" s="38" t="e">
        <f>AVERAGEIFS('Cobalt Prices'!$G$10:$G$4229,'Cobalt Prices'!$E$10:$E$4229,DEM$4)</f>
        <v>#DIV/0!</v>
      </c>
      <c r="DEN20" s="38" t="e">
        <f>AVERAGEIFS('Cobalt Prices'!$G$10:$G$4229,'Cobalt Prices'!$E$10:$E$4229,DEN$4)</f>
        <v>#DIV/0!</v>
      </c>
      <c r="DEO20" s="38" t="e">
        <f>AVERAGEIFS('Cobalt Prices'!$G$10:$G$4229,'Cobalt Prices'!$E$10:$E$4229,DEO$4)</f>
        <v>#DIV/0!</v>
      </c>
      <c r="DEP20" s="38" t="e">
        <f>AVERAGEIFS('Cobalt Prices'!$G$10:$G$4229,'Cobalt Prices'!$E$10:$E$4229,DEP$4)</f>
        <v>#DIV/0!</v>
      </c>
      <c r="DEQ20" s="38" t="e">
        <f>AVERAGEIFS('Cobalt Prices'!$G$10:$G$4229,'Cobalt Prices'!$E$10:$E$4229,DEQ$4)</f>
        <v>#DIV/0!</v>
      </c>
      <c r="DER20" s="38" t="e">
        <f>AVERAGEIFS('Cobalt Prices'!$G$10:$G$4229,'Cobalt Prices'!$E$10:$E$4229,DER$4)</f>
        <v>#DIV/0!</v>
      </c>
      <c r="DES20" s="38" t="e">
        <f>AVERAGEIFS('Cobalt Prices'!$G$10:$G$4229,'Cobalt Prices'!$E$10:$E$4229,DES$4)</f>
        <v>#DIV/0!</v>
      </c>
      <c r="DET20" s="38" t="e">
        <f>AVERAGEIFS('Cobalt Prices'!$G$10:$G$4229,'Cobalt Prices'!$E$10:$E$4229,DET$4)</f>
        <v>#DIV/0!</v>
      </c>
      <c r="DEU20" s="38" t="e">
        <f>AVERAGEIFS('Cobalt Prices'!$G$10:$G$4229,'Cobalt Prices'!$E$10:$E$4229,DEU$4)</f>
        <v>#DIV/0!</v>
      </c>
      <c r="DEV20" s="38" t="e">
        <f>AVERAGEIFS('Cobalt Prices'!$G$10:$G$4229,'Cobalt Prices'!$E$10:$E$4229,DEV$4)</f>
        <v>#DIV/0!</v>
      </c>
      <c r="DEW20" s="38" t="e">
        <f>AVERAGEIFS('Cobalt Prices'!$G$10:$G$4229,'Cobalt Prices'!$E$10:$E$4229,DEW$4)</f>
        <v>#DIV/0!</v>
      </c>
      <c r="DEX20" s="38" t="e">
        <f>AVERAGEIFS('Cobalt Prices'!$G$10:$G$4229,'Cobalt Prices'!$E$10:$E$4229,DEX$4)</f>
        <v>#DIV/0!</v>
      </c>
      <c r="DEY20" s="38" t="e">
        <f>AVERAGEIFS('Cobalt Prices'!$G$10:$G$4229,'Cobalt Prices'!$E$10:$E$4229,DEY$4)</f>
        <v>#DIV/0!</v>
      </c>
      <c r="DEZ20" s="38" t="e">
        <f>AVERAGEIFS('Cobalt Prices'!$G$10:$G$4229,'Cobalt Prices'!$E$10:$E$4229,DEZ$4)</f>
        <v>#DIV/0!</v>
      </c>
      <c r="DFA20" s="38" t="e">
        <f>AVERAGEIFS('Cobalt Prices'!$G$10:$G$4229,'Cobalt Prices'!$E$10:$E$4229,DFA$4)</f>
        <v>#DIV/0!</v>
      </c>
      <c r="DFB20" s="38" t="e">
        <f>AVERAGEIFS('Cobalt Prices'!$G$10:$G$4229,'Cobalt Prices'!$E$10:$E$4229,DFB$4)</f>
        <v>#DIV/0!</v>
      </c>
      <c r="DFC20" s="38" t="e">
        <f>AVERAGEIFS('Cobalt Prices'!$G$10:$G$4229,'Cobalt Prices'!$E$10:$E$4229,DFC$4)</f>
        <v>#DIV/0!</v>
      </c>
      <c r="DFD20" s="38" t="e">
        <f>AVERAGEIFS('Cobalt Prices'!$G$10:$G$4229,'Cobalt Prices'!$E$10:$E$4229,DFD$4)</f>
        <v>#DIV/0!</v>
      </c>
      <c r="DFE20" s="38" t="e">
        <f>AVERAGEIFS('Cobalt Prices'!$G$10:$G$4229,'Cobalt Prices'!$E$10:$E$4229,DFE$4)</f>
        <v>#DIV/0!</v>
      </c>
      <c r="DFF20" s="38" t="e">
        <f>AVERAGEIFS('Cobalt Prices'!$G$10:$G$4229,'Cobalt Prices'!$E$10:$E$4229,DFF$4)</f>
        <v>#DIV/0!</v>
      </c>
      <c r="DFG20" s="38" t="e">
        <f>AVERAGEIFS('Cobalt Prices'!$G$10:$G$4229,'Cobalt Prices'!$E$10:$E$4229,DFG$4)</f>
        <v>#DIV/0!</v>
      </c>
      <c r="DFH20" s="38" t="e">
        <f>AVERAGEIFS('Cobalt Prices'!$G$10:$G$4229,'Cobalt Prices'!$E$10:$E$4229,DFH$4)</f>
        <v>#DIV/0!</v>
      </c>
      <c r="DFI20" s="38" t="e">
        <f>AVERAGEIFS('Cobalt Prices'!$G$10:$G$4229,'Cobalt Prices'!$E$10:$E$4229,DFI$4)</f>
        <v>#DIV/0!</v>
      </c>
      <c r="DFJ20" s="38" t="e">
        <f>AVERAGEIFS('Cobalt Prices'!$G$10:$G$4229,'Cobalt Prices'!$E$10:$E$4229,DFJ$4)</f>
        <v>#DIV/0!</v>
      </c>
      <c r="DFK20" s="38" t="e">
        <f>AVERAGEIFS('Cobalt Prices'!$G$10:$G$4229,'Cobalt Prices'!$E$10:$E$4229,DFK$4)</f>
        <v>#DIV/0!</v>
      </c>
      <c r="DFL20" s="38" t="e">
        <f>AVERAGEIFS('Cobalt Prices'!$G$10:$G$4229,'Cobalt Prices'!$E$10:$E$4229,DFL$4)</f>
        <v>#DIV/0!</v>
      </c>
      <c r="DFM20" s="38" t="e">
        <f>AVERAGEIFS('Cobalt Prices'!$G$10:$G$4229,'Cobalt Prices'!$E$10:$E$4229,DFM$4)</f>
        <v>#DIV/0!</v>
      </c>
      <c r="DFN20" s="38" t="e">
        <f>AVERAGEIFS('Cobalt Prices'!$G$10:$G$4229,'Cobalt Prices'!$E$10:$E$4229,DFN$4)</f>
        <v>#DIV/0!</v>
      </c>
      <c r="DFO20" s="38" t="e">
        <f>AVERAGEIFS('Cobalt Prices'!$G$10:$G$4229,'Cobalt Prices'!$E$10:$E$4229,DFO$4)</f>
        <v>#DIV/0!</v>
      </c>
      <c r="DFP20" s="38" t="e">
        <f>AVERAGEIFS('Cobalt Prices'!$G$10:$G$4229,'Cobalt Prices'!$E$10:$E$4229,DFP$4)</f>
        <v>#DIV/0!</v>
      </c>
      <c r="DFQ20" s="38" t="e">
        <f>AVERAGEIFS('Cobalt Prices'!$G$10:$G$4229,'Cobalt Prices'!$E$10:$E$4229,DFQ$4)</f>
        <v>#DIV/0!</v>
      </c>
      <c r="DFR20" s="38" t="e">
        <f>AVERAGEIFS('Cobalt Prices'!$G$10:$G$4229,'Cobalt Prices'!$E$10:$E$4229,DFR$4)</f>
        <v>#DIV/0!</v>
      </c>
      <c r="DFS20" s="38" t="e">
        <f>AVERAGEIFS('Cobalt Prices'!$G$10:$G$4229,'Cobalt Prices'!$E$10:$E$4229,DFS$4)</f>
        <v>#DIV/0!</v>
      </c>
      <c r="DFT20" s="38" t="e">
        <f>AVERAGEIFS('Cobalt Prices'!$G$10:$G$4229,'Cobalt Prices'!$E$10:$E$4229,DFT$4)</f>
        <v>#DIV/0!</v>
      </c>
      <c r="DFU20" s="38" t="e">
        <f>AVERAGEIFS('Cobalt Prices'!$G$10:$G$4229,'Cobalt Prices'!$E$10:$E$4229,DFU$4)</f>
        <v>#DIV/0!</v>
      </c>
      <c r="DFV20" s="38" t="e">
        <f>AVERAGEIFS('Cobalt Prices'!$G$10:$G$4229,'Cobalt Prices'!$E$10:$E$4229,DFV$4)</f>
        <v>#DIV/0!</v>
      </c>
      <c r="DFW20" s="38" t="e">
        <f>AVERAGEIFS('Cobalt Prices'!$G$10:$G$4229,'Cobalt Prices'!$E$10:$E$4229,DFW$4)</f>
        <v>#DIV/0!</v>
      </c>
      <c r="DFX20" s="38" t="e">
        <f>AVERAGEIFS('Cobalt Prices'!$G$10:$G$4229,'Cobalt Prices'!$E$10:$E$4229,DFX$4)</f>
        <v>#DIV/0!</v>
      </c>
      <c r="DFY20" s="38" t="e">
        <f>AVERAGEIFS('Cobalt Prices'!$G$10:$G$4229,'Cobalt Prices'!$E$10:$E$4229,DFY$4)</f>
        <v>#DIV/0!</v>
      </c>
      <c r="DFZ20" s="38" t="e">
        <f>AVERAGEIFS('Cobalt Prices'!$G$10:$G$4229,'Cobalt Prices'!$E$10:$E$4229,DFZ$4)</f>
        <v>#DIV/0!</v>
      </c>
      <c r="DGA20" s="38" t="e">
        <f>AVERAGEIFS('Cobalt Prices'!$G$10:$G$4229,'Cobalt Prices'!$E$10:$E$4229,DGA$4)</f>
        <v>#DIV/0!</v>
      </c>
      <c r="DGB20" s="38" t="e">
        <f>AVERAGEIFS('Cobalt Prices'!$G$10:$G$4229,'Cobalt Prices'!$E$10:$E$4229,DGB$4)</f>
        <v>#DIV/0!</v>
      </c>
      <c r="DGC20" s="38" t="e">
        <f>AVERAGEIFS('Cobalt Prices'!$G$10:$G$4229,'Cobalt Prices'!$E$10:$E$4229,DGC$4)</f>
        <v>#DIV/0!</v>
      </c>
      <c r="DGD20" s="38" t="e">
        <f>AVERAGEIFS('Cobalt Prices'!$G$10:$G$4229,'Cobalt Prices'!$E$10:$E$4229,DGD$4)</f>
        <v>#DIV/0!</v>
      </c>
      <c r="DGE20" s="38" t="e">
        <f>AVERAGEIFS('Cobalt Prices'!$G$10:$G$4229,'Cobalt Prices'!$E$10:$E$4229,DGE$4)</f>
        <v>#DIV/0!</v>
      </c>
      <c r="DGF20" s="38" t="e">
        <f>AVERAGEIFS('Cobalt Prices'!$G$10:$G$4229,'Cobalt Prices'!$E$10:$E$4229,DGF$4)</f>
        <v>#DIV/0!</v>
      </c>
      <c r="DGG20" s="38" t="e">
        <f>AVERAGEIFS('Cobalt Prices'!$G$10:$G$4229,'Cobalt Prices'!$E$10:$E$4229,DGG$4)</f>
        <v>#DIV/0!</v>
      </c>
      <c r="DGH20" s="38" t="e">
        <f>AVERAGEIFS('Cobalt Prices'!$G$10:$G$4229,'Cobalt Prices'!$E$10:$E$4229,DGH$4)</f>
        <v>#DIV/0!</v>
      </c>
      <c r="DGI20" s="38" t="e">
        <f>AVERAGEIFS('Cobalt Prices'!$G$10:$G$4229,'Cobalt Prices'!$E$10:$E$4229,DGI$4)</f>
        <v>#DIV/0!</v>
      </c>
      <c r="DGJ20" s="38" t="e">
        <f>AVERAGEIFS('Cobalt Prices'!$G$10:$G$4229,'Cobalt Prices'!$E$10:$E$4229,DGJ$4)</f>
        <v>#DIV/0!</v>
      </c>
      <c r="DGK20" s="38" t="e">
        <f>AVERAGEIFS('Cobalt Prices'!$G$10:$G$4229,'Cobalt Prices'!$E$10:$E$4229,DGK$4)</f>
        <v>#DIV/0!</v>
      </c>
      <c r="DGL20" s="38" t="e">
        <f>AVERAGEIFS('Cobalt Prices'!$G$10:$G$4229,'Cobalt Prices'!$E$10:$E$4229,DGL$4)</f>
        <v>#DIV/0!</v>
      </c>
      <c r="DGM20" s="38" t="e">
        <f>AVERAGEIFS('Cobalt Prices'!$G$10:$G$4229,'Cobalt Prices'!$E$10:$E$4229,DGM$4)</f>
        <v>#DIV/0!</v>
      </c>
      <c r="DGN20" s="38" t="e">
        <f>AVERAGEIFS('Cobalt Prices'!$G$10:$G$4229,'Cobalt Prices'!$E$10:$E$4229,DGN$4)</f>
        <v>#DIV/0!</v>
      </c>
      <c r="DGO20" s="38" t="e">
        <f>AVERAGEIFS('Cobalt Prices'!$G$10:$G$4229,'Cobalt Prices'!$E$10:$E$4229,DGO$4)</f>
        <v>#DIV/0!</v>
      </c>
      <c r="DGP20" s="38" t="e">
        <f>AVERAGEIFS('Cobalt Prices'!$G$10:$G$4229,'Cobalt Prices'!$E$10:$E$4229,DGP$4)</f>
        <v>#DIV/0!</v>
      </c>
      <c r="DGQ20" s="38" t="e">
        <f>AVERAGEIFS('Cobalt Prices'!$G$10:$G$4229,'Cobalt Prices'!$E$10:$E$4229,DGQ$4)</f>
        <v>#DIV/0!</v>
      </c>
      <c r="DGR20" s="38" t="e">
        <f>AVERAGEIFS('Cobalt Prices'!$G$10:$G$4229,'Cobalt Prices'!$E$10:$E$4229,DGR$4)</f>
        <v>#DIV/0!</v>
      </c>
      <c r="DGS20" s="38" t="e">
        <f>AVERAGEIFS('Cobalt Prices'!$G$10:$G$4229,'Cobalt Prices'!$E$10:$E$4229,DGS$4)</f>
        <v>#DIV/0!</v>
      </c>
      <c r="DGT20" s="38" t="e">
        <f>AVERAGEIFS('Cobalt Prices'!$G$10:$G$4229,'Cobalt Prices'!$E$10:$E$4229,DGT$4)</f>
        <v>#DIV/0!</v>
      </c>
      <c r="DGU20" s="38" t="e">
        <f>AVERAGEIFS('Cobalt Prices'!$G$10:$G$4229,'Cobalt Prices'!$E$10:$E$4229,DGU$4)</f>
        <v>#DIV/0!</v>
      </c>
      <c r="DGV20" s="38" t="e">
        <f>AVERAGEIFS('Cobalt Prices'!$G$10:$G$4229,'Cobalt Prices'!$E$10:$E$4229,DGV$4)</f>
        <v>#DIV/0!</v>
      </c>
      <c r="DGW20" s="38" t="e">
        <f>AVERAGEIFS('Cobalt Prices'!$G$10:$G$4229,'Cobalt Prices'!$E$10:$E$4229,DGW$4)</f>
        <v>#DIV/0!</v>
      </c>
      <c r="DGX20" s="38" t="e">
        <f>AVERAGEIFS('Cobalt Prices'!$G$10:$G$4229,'Cobalt Prices'!$E$10:$E$4229,DGX$4)</f>
        <v>#DIV/0!</v>
      </c>
      <c r="DGY20" s="38" t="e">
        <f>AVERAGEIFS('Cobalt Prices'!$G$10:$G$4229,'Cobalt Prices'!$E$10:$E$4229,DGY$4)</f>
        <v>#DIV/0!</v>
      </c>
      <c r="DGZ20" s="38" t="e">
        <f>AVERAGEIFS('Cobalt Prices'!$G$10:$G$4229,'Cobalt Prices'!$E$10:$E$4229,DGZ$4)</f>
        <v>#DIV/0!</v>
      </c>
      <c r="DHA20" s="38" t="e">
        <f>AVERAGEIFS('Cobalt Prices'!$G$10:$G$4229,'Cobalt Prices'!$E$10:$E$4229,DHA$4)</f>
        <v>#DIV/0!</v>
      </c>
      <c r="DHB20" s="38" t="e">
        <f>AVERAGEIFS('Cobalt Prices'!$G$10:$G$4229,'Cobalt Prices'!$E$10:$E$4229,DHB$4)</f>
        <v>#DIV/0!</v>
      </c>
      <c r="DHC20" s="38" t="e">
        <f>AVERAGEIFS('Cobalt Prices'!$G$10:$G$4229,'Cobalt Prices'!$E$10:$E$4229,DHC$4)</f>
        <v>#DIV/0!</v>
      </c>
      <c r="DHD20" s="38" t="e">
        <f>AVERAGEIFS('Cobalt Prices'!$G$10:$G$4229,'Cobalt Prices'!$E$10:$E$4229,DHD$4)</f>
        <v>#DIV/0!</v>
      </c>
      <c r="DHE20" s="38" t="e">
        <f>AVERAGEIFS('Cobalt Prices'!$G$10:$G$4229,'Cobalt Prices'!$E$10:$E$4229,DHE$4)</f>
        <v>#DIV/0!</v>
      </c>
      <c r="DHF20" s="38" t="e">
        <f>AVERAGEIFS('Cobalt Prices'!$G$10:$G$4229,'Cobalt Prices'!$E$10:$E$4229,DHF$4)</f>
        <v>#DIV/0!</v>
      </c>
      <c r="DHG20" s="38" t="e">
        <f>AVERAGEIFS('Cobalt Prices'!$G$10:$G$4229,'Cobalt Prices'!$E$10:$E$4229,DHG$4)</f>
        <v>#DIV/0!</v>
      </c>
      <c r="DHH20" s="38" t="e">
        <f>AVERAGEIFS('Cobalt Prices'!$G$10:$G$4229,'Cobalt Prices'!$E$10:$E$4229,DHH$4)</f>
        <v>#DIV/0!</v>
      </c>
      <c r="DHI20" s="38" t="e">
        <f>AVERAGEIFS('Cobalt Prices'!$G$10:$G$4229,'Cobalt Prices'!$E$10:$E$4229,DHI$4)</f>
        <v>#DIV/0!</v>
      </c>
      <c r="DHJ20" s="38" t="e">
        <f>AVERAGEIFS('Cobalt Prices'!$G$10:$G$4229,'Cobalt Prices'!$E$10:$E$4229,DHJ$4)</f>
        <v>#DIV/0!</v>
      </c>
      <c r="DHK20" s="38" t="e">
        <f>AVERAGEIFS('Cobalt Prices'!$G$10:$G$4229,'Cobalt Prices'!$E$10:$E$4229,DHK$4)</f>
        <v>#DIV/0!</v>
      </c>
      <c r="DHL20" s="38" t="e">
        <f>AVERAGEIFS('Cobalt Prices'!$G$10:$G$4229,'Cobalt Prices'!$E$10:$E$4229,DHL$4)</f>
        <v>#DIV/0!</v>
      </c>
      <c r="DHM20" s="38" t="e">
        <f>AVERAGEIFS('Cobalt Prices'!$G$10:$G$4229,'Cobalt Prices'!$E$10:$E$4229,DHM$4)</f>
        <v>#DIV/0!</v>
      </c>
      <c r="DHN20" s="38" t="e">
        <f>AVERAGEIFS('Cobalt Prices'!$G$10:$G$4229,'Cobalt Prices'!$E$10:$E$4229,DHN$4)</f>
        <v>#DIV/0!</v>
      </c>
      <c r="DHO20" s="38" t="e">
        <f>AVERAGEIFS('Cobalt Prices'!$G$10:$G$4229,'Cobalt Prices'!$E$10:$E$4229,DHO$4)</f>
        <v>#DIV/0!</v>
      </c>
      <c r="DHP20" s="38" t="e">
        <f>AVERAGEIFS('Cobalt Prices'!$G$10:$G$4229,'Cobalt Prices'!$E$10:$E$4229,DHP$4)</f>
        <v>#DIV/0!</v>
      </c>
      <c r="DHQ20" s="38" t="e">
        <f>AVERAGEIFS('Cobalt Prices'!$G$10:$G$4229,'Cobalt Prices'!$E$10:$E$4229,DHQ$4)</f>
        <v>#DIV/0!</v>
      </c>
      <c r="DHR20" s="38" t="e">
        <f>AVERAGEIFS('Cobalt Prices'!$G$10:$G$4229,'Cobalt Prices'!$E$10:$E$4229,DHR$4)</f>
        <v>#DIV/0!</v>
      </c>
      <c r="DHS20" s="38" t="e">
        <f>AVERAGEIFS('Cobalt Prices'!$G$10:$G$4229,'Cobalt Prices'!$E$10:$E$4229,DHS$4)</f>
        <v>#DIV/0!</v>
      </c>
      <c r="DHT20" s="38" t="e">
        <f>AVERAGEIFS('Cobalt Prices'!$G$10:$G$4229,'Cobalt Prices'!$E$10:$E$4229,DHT$4)</f>
        <v>#DIV/0!</v>
      </c>
      <c r="DHU20" s="38" t="e">
        <f>AVERAGEIFS('Cobalt Prices'!$G$10:$G$4229,'Cobalt Prices'!$E$10:$E$4229,DHU$4)</f>
        <v>#DIV/0!</v>
      </c>
      <c r="DHV20" s="38" t="e">
        <f>AVERAGEIFS('Cobalt Prices'!$G$10:$G$4229,'Cobalt Prices'!$E$10:$E$4229,DHV$4)</f>
        <v>#DIV/0!</v>
      </c>
      <c r="DHW20" s="38" t="e">
        <f>AVERAGEIFS('Cobalt Prices'!$G$10:$G$4229,'Cobalt Prices'!$E$10:$E$4229,DHW$4)</f>
        <v>#DIV/0!</v>
      </c>
      <c r="DHX20" s="38" t="e">
        <f>AVERAGEIFS('Cobalt Prices'!$G$10:$G$4229,'Cobalt Prices'!$E$10:$E$4229,DHX$4)</f>
        <v>#DIV/0!</v>
      </c>
      <c r="DHY20" s="38" t="e">
        <f>AVERAGEIFS('Cobalt Prices'!$G$10:$G$4229,'Cobalt Prices'!$E$10:$E$4229,DHY$4)</f>
        <v>#DIV/0!</v>
      </c>
      <c r="DHZ20" s="38" t="e">
        <f>AVERAGEIFS('Cobalt Prices'!$G$10:$G$4229,'Cobalt Prices'!$E$10:$E$4229,DHZ$4)</f>
        <v>#DIV/0!</v>
      </c>
      <c r="DIA20" s="38" t="e">
        <f>AVERAGEIFS('Cobalt Prices'!$G$10:$G$4229,'Cobalt Prices'!$E$10:$E$4229,DIA$4)</f>
        <v>#DIV/0!</v>
      </c>
      <c r="DIB20" s="38" t="e">
        <f>AVERAGEIFS('Cobalt Prices'!$G$10:$G$4229,'Cobalt Prices'!$E$10:$E$4229,DIB$4)</f>
        <v>#DIV/0!</v>
      </c>
      <c r="DIC20" s="38" t="e">
        <f>AVERAGEIFS('Cobalt Prices'!$G$10:$G$4229,'Cobalt Prices'!$E$10:$E$4229,DIC$4)</f>
        <v>#DIV/0!</v>
      </c>
      <c r="DID20" s="38" t="e">
        <f>AVERAGEIFS('Cobalt Prices'!$G$10:$G$4229,'Cobalt Prices'!$E$10:$E$4229,DID$4)</f>
        <v>#DIV/0!</v>
      </c>
      <c r="DIE20" s="38" t="e">
        <f>AVERAGEIFS('Cobalt Prices'!$G$10:$G$4229,'Cobalt Prices'!$E$10:$E$4229,DIE$4)</f>
        <v>#DIV/0!</v>
      </c>
      <c r="DIF20" s="38" t="e">
        <f>AVERAGEIFS('Cobalt Prices'!$G$10:$G$4229,'Cobalt Prices'!$E$10:$E$4229,DIF$4)</f>
        <v>#DIV/0!</v>
      </c>
      <c r="DIG20" s="38" t="e">
        <f>AVERAGEIFS('Cobalt Prices'!$G$10:$G$4229,'Cobalt Prices'!$E$10:$E$4229,DIG$4)</f>
        <v>#DIV/0!</v>
      </c>
      <c r="DIH20" s="38" t="e">
        <f>AVERAGEIFS('Cobalt Prices'!$G$10:$G$4229,'Cobalt Prices'!$E$10:$E$4229,DIH$4)</f>
        <v>#DIV/0!</v>
      </c>
      <c r="DII20" s="38" t="e">
        <f>AVERAGEIFS('Cobalt Prices'!$G$10:$G$4229,'Cobalt Prices'!$E$10:$E$4229,DII$4)</f>
        <v>#DIV/0!</v>
      </c>
      <c r="DIJ20" s="38" t="e">
        <f>AVERAGEIFS('Cobalt Prices'!$G$10:$G$4229,'Cobalt Prices'!$E$10:$E$4229,DIJ$4)</f>
        <v>#DIV/0!</v>
      </c>
      <c r="DIK20" s="38" t="e">
        <f>AVERAGEIFS('Cobalt Prices'!$G$10:$G$4229,'Cobalt Prices'!$E$10:$E$4229,DIK$4)</f>
        <v>#DIV/0!</v>
      </c>
      <c r="DIL20" s="38" t="e">
        <f>AVERAGEIFS('Cobalt Prices'!$G$10:$G$4229,'Cobalt Prices'!$E$10:$E$4229,DIL$4)</f>
        <v>#DIV/0!</v>
      </c>
      <c r="DIM20" s="38" t="e">
        <f>AVERAGEIFS('Cobalt Prices'!$G$10:$G$4229,'Cobalt Prices'!$E$10:$E$4229,DIM$4)</f>
        <v>#DIV/0!</v>
      </c>
      <c r="DIN20" s="38" t="e">
        <f>AVERAGEIFS('Cobalt Prices'!$G$10:$G$4229,'Cobalt Prices'!$E$10:$E$4229,DIN$4)</f>
        <v>#DIV/0!</v>
      </c>
      <c r="DIO20" s="38" t="e">
        <f>AVERAGEIFS('Cobalt Prices'!$G$10:$G$4229,'Cobalt Prices'!$E$10:$E$4229,DIO$4)</f>
        <v>#DIV/0!</v>
      </c>
      <c r="DIP20" s="38" t="e">
        <f>AVERAGEIFS('Cobalt Prices'!$G$10:$G$4229,'Cobalt Prices'!$E$10:$E$4229,DIP$4)</f>
        <v>#DIV/0!</v>
      </c>
      <c r="DIQ20" s="38" t="e">
        <f>AVERAGEIFS('Cobalt Prices'!$G$10:$G$4229,'Cobalt Prices'!$E$10:$E$4229,DIQ$4)</f>
        <v>#DIV/0!</v>
      </c>
      <c r="DIR20" s="38" t="e">
        <f>AVERAGEIFS('Cobalt Prices'!$G$10:$G$4229,'Cobalt Prices'!$E$10:$E$4229,DIR$4)</f>
        <v>#DIV/0!</v>
      </c>
      <c r="DIS20" s="38" t="e">
        <f>AVERAGEIFS('Cobalt Prices'!$G$10:$G$4229,'Cobalt Prices'!$E$10:$E$4229,DIS$4)</f>
        <v>#DIV/0!</v>
      </c>
      <c r="DIT20" s="38" t="e">
        <f>AVERAGEIFS('Cobalt Prices'!$G$10:$G$4229,'Cobalt Prices'!$E$10:$E$4229,DIT$4)</f>
        <v>#DIV/0!</v>
      </c>
      <c r="DIU20" s="38" t="e">
        <f>AVERAGEIFS('Cobalt Prices'!$G$10:$G$4229,'Cobalt Prices'!$E$10:$E$4229,DIU$4)</f>
        <v>#DIV/0!</v>
      </c>
      <c r="DIV20" s="38" t="e">
        <f>AVERAGEIFS('Cobalt Prices'!$G$10:$G$4229,'Cobalt Prices'!$E$10:$E$4229,DIV$4)</f>
        <v>#DIV/0!</v>
      </c>
      <c r="DIW20" s="38" t="e">
        <f>AVERAGEIFS('Cobalt Prices'!$G$10:$G$4229,'Cobalt Prices'!$E$10:$E$4229,DIW$4)</f>
        <v>#DIV/0!</v>
      </c>
      <c r="DIX20" s="38" t="e">
        <f>AVERAGEIFS('Cobalt Prices'!$G$10:$G$4229,'Cobalt Prices'!$E$10:$E$4229,DIX$4)</f>
        <v>#DIV/0!</v>
      </c>
      <c r="DIY20" s="38" t="e">
        <f>AVERAGEIFS('Cobalt Prices'!$G$10:$G$4229,'Cobalt Prices'!$E$10:$E$4229,DIY$4)</f>
        <v>#DIV/0!</v>
      </c>
      <c r="DIZ20" s="38" t="e">
        <f>AVERAGEIFS('Cobalt Prices'!$G$10:$G$4229,'Cobalt Prices'!$E$10:$E$4229,DIZ$4)</f>
        <v>#DIV/0!</v>
      </c>
      <c r="DJA20" s="38" t="e">
        <f>AVERAGEIFS('Cobalt Prices'!$G$10:$G$4229,'Cobalt Prices'!$E$10:$E$4229,DJA$4)</f>
        <v>#DIV/0!</v>
      </c>
      <c r="DJB20" s="38" t="e">
        <f>AVERAGEIFS('Cobalt Prices'!$G$10:$G$4229,'Cobalt Prices'!$E$10:$E$4229,DJB$4)</f>
        <v>#DIV/0!</v>
      </c>
      <c r="DJC20" s="38" t="e">
        <f>AVERAGEIFS('Cobalt Prices'!$G$10:$G$4229,'Cobalt Prices'!$E$10:$E$4229,DJC$4)</f>
        <v>#DIV/0!</v>
      </c>
      <c r="DJD20" s="38" t="e">
        <f>AVERAGEIFS('Cobalt Prices'!$G$10:$G$4229,'Cobalt Prices'!$E$10:$E$4229,DJD$4)</f>
        <v>#DIV/0!</v>
      </c>
      <c r="DJE20" s="38" t="e">
        <f>AVERAGEIFS('Cobalt Prices'!$G$10:$G$4229,'Cobalt Prices'!$E$10:$E$4229,DJE$4)</f>
        <v>#DIV/0!</v>
      </c>
      <c r="DJF20" s="38" t="e">
        <f>AVERAGEIFS('Cobalt Prices'!$G$10:$G$4229,'Cobalt Prices'!$E$10:$E$4229,DJF$4)</f>
        <v>#DIV/0!</v>
      </c>
      <c r="DJG20" s="38" t="e">
        <f>AVERAGEIFS('Cobalt Prices'!$G$10:$G$4229,'Cobalt Prices'!$E$10:$E$4229,DJG$4)</f>
        <v>#DIV/0!</v>
      </c>
      <c r="DJH20" s="38" t="e">
        <f>AVERAGEIFS('Cobalt Prices'!$G$10:$G$4229,'Cobalt Prices'!$E$10:$E$4229,DJH$4)</f>
        <v>#DIV/0!</v>
      </c>
      <c r="DJI20" s="38" t="e">
        <f>AVERAGEIFS('Cobalt Prices'!$G$10:$G$4229,'Cobalt Prices'!$E$10:$E$4229,DJI$4)</f>
        <v>#DIV/0!</v>
      </c>
      <c r="DJJ20" s="38" t="e">
        <f>AVERAGEIFS('Cobalt Prices'!$G$10:$G$4229,'Cobalt Prices'!$E$10:$E$4229,DJJ$4)</f>
        <v>#DIV/0!</v>
      </c>
      <c r="DJK20" s="38" t="e">
        <f>AVERAGEIFS('Cobalt Prices'!$G$10:$G$4229,'Cobalt Prices'!$E$10:$E$4229,DJK$4)</f>
        <v>#DIV/0!</v>
      </c>
      <c r="DJL20" s="38" t="e">
        <f>AVERAGEIFS('Cobalt Prices'!$G$10:$G$4229,'Cobalt Prices'!$E$10:$E$4229,DJL$4)</f>
        <v>#DIV/0!</v>
      </c>
      <c r="DJM20" s="38" t="e">
        <f>AVERAGEIFS('Cobalt Prices'!$G$10:$G$4229,'Cobalt Prices'!$E$10:$E$4229,DJM$4)</f>
        <v>#DIV/0!</v>
      </c>
      <c r="DJN20" s="38" t="e">
        <f>AVERAGEIFS('Cobalt Prices'!$G$10:$G$4229,'Cobalt Prices'!$E$10:$E$4229,DJN$4)</f>
        <v>#DIV/0!</v>
      </c>
      <c r="DJO20" s="38" t="e">
        <f>AVERAGEIFS('Cobalt Prices'!$G$10:$G$4229,'Cobalt Prices'!$E$10:$E$4229,DJO$4)</f>
        <v>#DIV/0!</v>
      </c>
      <c r="DJP20" s="38" t="e">
        <f>AVERAGEIFS('Cobalt Prices'!$G$10:$G$4229,'Cobalt Prices'!$E$10:$E$4229,DJP$4)</f>
        <v>#DIV/0!</v>
      </c>
      <c r="DJQ20" s="38" t="e">
        <f>AVERAGEIFS('Cobalt Prices'!$G$10:$G$4229,'Cobalt Prices'!$E$10:$E$4229,DJQ$4)</f>
        <v>#DIV/0!</v>
      </c>
      <c r="DJR20" s="38" t="e">
        <f>AVERAGEIFS('Cobalt Prices'!$G$10:$G$4229,'Cobalt Prices'!$E$10:$E$4229,DJR$4)</f>
        <v>#DIV/0!</v>
      </c>
      <c r="DJS20" s="38" t="e">
        <f>AVERAGEIFS('Cobalt Prices'!$G$10:$G$4229,'Cobalt Prices'!$E$10:$E$4229,DJS$4)</f>
        <v>#DIV/0!</v>
      </c>
      <c r="DJT20" s="38" t="e">
        <f>AVERAGEIFS('Cobalt Prices'!$G$10:$G$4229,'Cobalt Prices'!$E$10:$E$4229,DJT$4)</f>
        <v>#DIV/0!</v>
      </c>
      <c r="DJU20" s="38" t="e">
        <f>AVERAGEIFS('Cobalt Prices'!$G$10:$G$4229,'Cobalt Prices'!$E$10:$E$4229,DJU$4)</f>
        <v>#DIV/0!</v>
      </c>
      <c r="DJV20" s="38" t="e">
        <f>AVERAGEIFS('Cobalt Prices'!$G$10:$G$4229,'Cobalt Prices'!$E$10:$E$4229,DJV$4)</f>
        <v>#DIV/0!</v>
      </c>
      <c r="DJW20" s="38" t="e">
        <f>AVERAGEIFS('Cobalt Prices'!$G$10:$G$4229,'Cobalt Prices'!$E$10:$E$4229,DJW$4)</f>
        <v>#DIV/0!</v>
      </c>
      <c r="DJX20" s="38" t="e">
        <f>AVERAGEIFS('Cobalt Prices'!$G$10:$G$4229,'Cobalt Prices'!$E$10:$E$4229,DJX$4)</f>
        <v>#DIV/0!</v>
      </c>
      <c r="DJY20" s="38" t="e">
        <f>AVERAGEIFS('Cobalt Prices'!$G$10:$G$4229,'Cobalt Prices'!$E$10:$E$4229,DJY$4)</f>
        <v>#DIV/0!</v>
      </c>
      <c r="DJZ20" s="38" t="e">
        <f>AVERAGEIFS('Cobalt Prices'!$G$10:$G$4229,'Cobalt Prices'!$E$10:$E$4229,DJZ$4)</f>
        <v>#DIV/0!</v>
      </c>
      <c r="DKA20" s="38" t="e">
        <f>AVERAGEIFS('Cobalt Prices'!$G$10:$G$4229,'Cobalt Prices'!$E$10:$E$4229,DKA$4)</f>
        <v>#DIV/0!</v>
      </c>
      <c r="DKB20" s="38" t="e">
        <f>AVERAGEIFS('Cobalt Prices'!$G$10:$G$4229,'Cobalt Prices'!$E$10:$E$4229,DKB$4)</f>
        <v>#DIV/0!</v>
      </c>
      <c r="DKC20" s="38" t="e">
        <f>AVERAGEIFS('Cobalt Prices'!$G$10:$G$4229,'Cobalt Prices'!$E$10:$E$4229,DKC$4)</f>
        <v>#DIV/0!</v>
      </c>
      <c r="DKD20" s="38" t="e">
        <f>AVERAGEIFS('Cobalt Prices'!$G$10:$G$4229,'Cobalt Prices'!$E$10:$E$4229,DKD$4)</f>
        <v>#DIV/0!</v>
      </c>
      <c r="DKE20" s="38" t="e">
        <f>AVERAGEIFS('Cobalt Prices'!$G$10:$G$4229,'Cobalt Prices'!$E$10:$E$4229,DKE$4)</f>
        <v>#DIV/0!</v>
      </c>
      <c r="DKF20" s="38" t="e">
        <f>AVERAGEIFS('Cobalt Prices'!$G$10:$G$4229,'Cobalt Prices'!$E$10:$E$4229,DKF$4)</f>
        <v>#DIV/0!</v>
      </c>
      <c r="DKG20" s="38" t="e">
        <f>AVERAGEIFS('Cobalt Prices'!$G$10:$G$4229,'Cobalt Prices'!$E$10:$E$4229,DKG$4)</f>
        <v>#DIV/0!</v>
      </c>
      <c r="DKH20" s="38" t="e">
        <f>AVERAGEIFS('Cobalt Prices'!$G$10:$G$4229,'Cobalt Prices'!$E$10:$E$4229,DKH$4)</f>
        <v>#DIV/0!</v>
      </c>
      <c r="DKI20" s="38" t="e">
        <f>AVERAGEIFS('Cobalt Prices'!$G$10:$G$4229,'Cobalt Prices'!$E$10:$E$4229,DKI$4)</f>
        <v>#DIV/0!</v>
      </c>
      <c r="DKJ20" s="38" t="e">
        <f>AVERAGEIFS('Cobalt Prices'!$G$10:$G$4229,'Cobalt Prices'!$E$10:$E$4229,DKJ$4)</f>
        <v>#DIV/0!</v>
      </c>
      <c r="DKK20" s="38" t="e">
        <f>AVERAGEIFS('Cobalt Prices'!$G$10:$G$4229,'Cobalt Prices'!$E$10:$E$4229,DKK$4)</f>
        <v>#DIV/0!</v>
      </c>
      <c r="DKL20" s="38" t="e">
        <f>AVERAGEIFS('Cobalt Prices'!$G$10:$G$4229,'Cobalt Prices'!$E$10:$E$4229,DKL$4)</f>
        <v>#DIV/0!</v>
      </c>
      <c r="DKM20" s="38" t="e">
        <f>AVERAGEIFS('Cobalt Prices'!$G$10:$G$4229,'Cobalt Prices'!$E$10:$E$4229,DKM$4)</f>
        <v>#DIV/0!</v>
      </c>
      <c r="DKN20" s="38" t="e">
        <f>AVERAGEIFS('Cobalt Prices'!$G$10:$G$4229,'Cobalt Prices'!$E$10:$E$4229,DKN$4)</f>
        <v>#DIV/0!</v>
      </c>
      <c r="DKO20" s="38" t="e">
        <f>AVERAGEIFS('Cobalt Prices'!$G$10:$G$4229,'Cobalt Prices'!$E$10:$E$4229,DKO$4)</f>
        <v>#DIV/0!</v>
      </c>
      <c r="DKP20" s="38" t="e">
        <f>AVERAGEIFS('Cobalt Prices'!$G$10:$G$4229,'Cobalt Prices'!$E$10:$E$4229,DKP$4)</f>
        <v>#DIV/0!</v>
      </c>
      <c r="DKQ20" s="38" t="e">
        <f>AVERAGEIFS('Cobalt Prices'!$G$10:$G$4229,'Cobalt Prices'!$E$10:$E$4229,DKQ$4)</f>
        <v>#DIV/0!</v>
      </c>
      <c r="DKR20" s="38" t="e">
        <f>AVERAGEIFS('Cobalt Prices'!$G$10:$G$4229,'Cobalt Prices'!$E$10:$E$4229,DKR$4)</f>
        <v>#DIV/0!</v>
      </c>
      <c r="DKS20" s="38" t="e">
        <f>AVERAGEIFS('Cobalt Prices'!$G$10:$G$4229,'Cobalt Prices'!$E$10:$E$4229,DKS$4)</f>
        <v>#DIV/0!</v>
      </c>
      <c r="DKT20" s="38" t="e">
        <f>AVERAGEIFS('Cobalt Prices'!$G$10:$G$4229,'Cobalt Prices'!$E$10:$E$4229,DKT$4)</f>
        <v>#DIV/0!</v>
      </c>
      <c r="DKU20" s="38" t="e">
        <f>AVERAGEIFS('Cobalt Prices'!$G$10:$G$4229,'Cobalt Prices'!$E$10:$E$4229,DKU$4)</f>
        <v>#DIV/0!</v>
      </c>
      <c r="DKV20" s="38" t="e">
        <f>AVERAGEIFS('Cobalt Prices'!$G$10:$G$4229,'Cobalt Prices'!$E$10:$E$4229,DKV$4)</f>
        <v>#DIV/0!</v>
      </c>
      <c r="DKW20" s="38" t="e">
        <f>AVERAGEIFS('Cobalt Prices'!$G$10:$G$4229,'Cobalt Prices'!$E$10:$E$4229,DKW$4)</f>
        <v>#DIV/0!</v>
      </c>
      <c r="DKX20" s="38" t="e">
        <f>AVERAGEIFS('Cobalt Prices'!$G$10:$G$4229,'Cobalt Prices'!$E$10:$E$4229,DKX$4)</f>
        <v>#DIV/0!</v>
      </c>
      <c r="DKY20" s="38" t="e">
        <f>AVERAGEIFS('Cobalt Prices'!$G$10:$G$4229,'Cobalt Prices'!$E$10:$E$4229,DKY$4)</f>
        <v>#DIV/0!</v>
      </c>
      <c r="DKZ20" s="38" t="e">
        <f>AVERAGEIFS('Cobalt Prices'!$G$10:$G$4229,'Cobalt Prices'!$E$10:$E$4229,DKZ$4)</f>
        <v>#DIV/0!</v>
      </c>
      <c r="DLA20" s="38" t="e">
        <f>AVERAGEIFS('Cobalt Prices'!$G$10:$G$4229,'Cobalt Prices'!$E$10:$E$4229,DLA$4)</f>
        <v>#DIV/0!</v>
      </c>
      <c r="DLB20" s="38" t="e">
        <f>AVERAGEIFS('Cobalt Prices'!$G$10:$G$4229,'Cobalt Prices'!$E$10:$E$4229,DLB$4)</f>
        <v>#DIV/0!</v>
      </c>
      <c r="DLC20" s="38" t="e">
        <f>AVERAGEIFS('Cobalt Prices'!$G$10:$G$4229,'Cobalt Prices'!$E$10:$E$4229,DLC$4)</f>
        <v>#DIV/0!</v>
      </c>
      <c r="DLD20" s="38" t="e">
        <f>AVERAGEIFS('Cobalt Prices'!$G$10:$G$4229,'Cobalt Prices'!$E$10:$E$4229,DLD$4)</f>
        <v>#DIV/0!</v>
      </c>
      <c r="DLE20" s="38" t="e">
        <f>AVERAGEIFS('Cobalt Prices'!$G$10:$G$4229,'Cobalt Prices'!$E$10:$E$4229,DLE$4)</f>
        <v>#DIV/0!</v>
      </c>
      <c r="DLF20" s="38" t="e">
        <f>AVERAGEIFS('Cobalt Prices'!$G$10:$G$4229,'Cobalt Prices'!$E$10:$E$4229,DLF$4)</f>
        <v>#DIV/0!</v>
      </c>
      <c r="DLG20" s="38" t="e">
        <f>AVERAGEIFS('Cobalt Prices'!$G$10:$G$4229,'Cobalt Prices'!$E$10:$E$4229,DLG$4)</f>
        <v>#DIV/0!</v>
      </c>
      <c r="DLH20" s="38" t="e">
        <f>AVERAGEIFS('Cobalt Prices'!$G$10:$G$4229,'Cobalt Prices'!$E$10:$E$4229,DLH$4)</f>
        <v>#DIV/0!</v>
      </c>
      <c r="DLI20" s="38" t="e">
        <f>AVERAGEIFS('Cobalt Prices'!$G$10:$G$4229,'Cobalt Prices'!$E$10:$E$4229,DLI$4)</f>
        <v>#DIV/0!</v>
      </c>
      <c r="DLJ20" s="38" t="e">
        <f>AVERAGEIFS('Cobalt Prices'!$G$10:$G$4229,'Cobalt Prices'!$E$10:$E$4229,DLJ$4)</f>
        <v>#DIV/0!</v>
      </c>
      <c r="DLK20" s="38" t="e">
        <f>AVERAGEIFS('Cobalt Prices'!$G$10:$G$4229,'Cobalt Prices'!$E$10:$E$4229,DLK$4)</f>
        <v>#DIV/0!</v>
      </c>
      <c r="DLL20" s="38" t="e">
        <f>AVERAGEIFS('Cobalt Prices'!$G$10:$G$4229,'Cobalt Prices'!$E$10:$E$4229,DLL$4)</f>
        <v>#DIV/0!</v>
      </c>
      <c r="DLM20" s="38" t="e">
        <f>AVERAGEIFS('Cobalt Prices'!$G$10:$G$4229,'Cobalt Prices'!$E$10:$E$4229,DLM$4)</f>
        <v>#DIV/0!</v>
      </c>
      <c r="DLN20" s="38" t="e">
        <f>AVERAGEIFS('Cobalt Prices'!$G$10:$G$4229,'Cobalt Prices'!$E$10:$E$4229,DLN$4)</f>
        <v>#DIV/0!</v>
      </c>
      <c r="DLO20" s="38" t="e">
        <f>AVERAGEIFS('Cobalt Prices'!$G$10:$G$4229,'Cobalt Prices'!$E$10:$E$4229,DLO$4)</f>
        <v>#DIV/0!</v>
      </c>
      <c r="DLP20" s="38" t="e">
        <f>AVERAGEIFS('Cobalt Prices'!$G$10:$G$4229,'Cobalt Prices'!$E$10:$E$4229,DLP$4)</f>
        <v>#DIV/0!</v>
      </c>
      <c r="DLQ20" s="38" t="e">
        <f>AVERAGEIFS('Cobalt Prices'!$G$10:$G$4229,'Cobalt Prices'!$E$10:$E$4229,DLQ$4)</f>
        <v>#DIV/0!</v>
      </c>
      <c r="DLR20" s="38" t="e">
        <f>AVERAGEIFS('Cobalt Prices'!$G$10:$G$4229,'Cobalt Prices'!$E$10:$E$4229,DLR$4)</f>
        <v>#DIV/0!</v>
      </c>
      <c r="DLS20" s="38" t="e">
        <f>AVERAGEIFS('Cobalt Prices'!$G$10:$G$4229,'Cobalt Prices'!$E$10:$E$4229,DLS$4)</f>
        <v>#DIV/0!</v>
      </c>
      <c r="DLT20" s="38" t="e">
        <f>AVERAGEIFS('Cobalt Prices'!$G$10:$G$4229,'Cobalt Prices'!$E$10:$E$4229,DLT$4)</f>
        <v>#DIV/0!</v>
      </c>
      <c r="DLU20" s="38" t="e">
        <f>AVERAGEIFS('Cobalt Prices'!$G$10:$G$4229,'Cobalt Prices'!$E$10:$E$4229,DLU$4)</f>
        <v>#DIV/0!</v>
      </c>
      <c r="DLV20" s="38" t="e">
        <f>AVERAGEIFS('Cobalt Prices'!$G$10:$G$4229,'Cobalt Prices'!$E$10:$E$4229,DLV$4)</f>
        <v>#DIV/0!</v>
      </c>
      <c r="DLW20" s="38" t="e">
        <f>AVERAGEIFS('Cobalt Prices'!$G$10:$G$4229,'Cobalt Prices'!$E$10:$E$4229,DLW$4)</f>
        <v>#DIV/0!</v>
      </c>
      <c r="DLX20" s="38" t="e">
        <f>AVERAGEIFS('Cobalt Prices'!$G$10:$G$4229,'Cobalt Prices'!$E$10:$E$4229,DLX$4)</f>
        <v>#DIV/0!</v>
      </c>
      <c r="DLY20" s="38" t="e">
        <f>AVERAGEIFS('Cobalt Prices'!$G$10:$G$4229,'Cobalt Prices'!$E$10:$E$4229,DLY$4)</f>
        <v>#DIV/0!</v>
      </c>
      <c r="DLZ20" s="38" t="e">
        <f>AVERAGEIFS('Cobalt Prices'!$G$10:$G$4229,'Cobalt Prices'!$E$10:$E$4229,DLZ$4)</f>
        <v>#DIV/0!</v>
      </c>
      <c r="DMA20" s="38" t="e">
        <f>AVERAGEIFS('Cobalt Prices'!$G$10:$G$4229,'Cobalt Prices'!$E$10:$E$4229,DMA$4)</f>
        <v>#DIV/0!</v>
      </c>
      <c r="DMB20" s="38" t="e">
        <f>AVERAGEIFS('Cobalt Prices'!$G$10:$G$4229,'Cobalt Prices'!$E$10:$E$4229,DMB$4)</f>
        <v>#DIV/0!</v>
      </c>
      <c r="DMC20" s="38" t="e">
        <f>AVERAGEIFS('Cobalt Prices'!$G$10:$G$4229,'Cobalt Prices'!$E$10:$E$4229,DMC$4)</f>
        <v>#DIV/0!</v>
      </c>
      <c r="DMD20" s="38" t="e">
        <f>AVERAGEIFS('Cobalt Prices'!$G$10:$G$4229,'Cobalt Prices'!$E$10:$E$4229,DMD$4)</f>
        <v>#DIV/0!</v>
      </c>
      <c r="DME20" s="38" t="e">
        <f>AVERAGEIFS('Cobalt Prices'!$G$10:$G$4229,'Cobalt Prices'!$E$10:$E$4229,DME$4)</f>
        <v>#DIV/0!</v>
      </c>
      <c r="DMF20" s="38" t="e">
        <f>AVERAGEIFS('Cobalt Prices'!$G$10:$G$4229,'Cobalt Prices'!$E$10:$E$4229,DMF$4)</f>
        <v>#DIV/0!</v>
      </c>
      <c r="DMG20" s="38" t="e">
        <f>AVERAGEIFS('Cobalt Prices'!$G$10:$G$4229,'Cobalt Prices'!$E$10:$E$4229,DMG$4)</f>
        <v>#DIV/0!</v>
      </c>
      <c r="DMH20" s="38" t="e">
        <f>AVERAGEIFS('Cobalt Prices'!$G$10:$G$4229,'Cobalt Prices'!$E$10:$E$4229,DMH$4)</f>
        <v>#DIV/0!</v>
      </c>
      <c r="DMI20" s="38" t="e">
        <f>AVERAGEIFS('Cobalt Prices'!$G$10:$G$4229,'Cobalt Prices'!$E$10:$E$4229,DMI$4)</f>
        <v>#DIV/0!</v>
      </c>
      <c r="DMJ20" s="38" t="e">
        <f>AVERAGEIFS('Cobalt Prices'!$G$10:$G$4229,'Cobalt Prices'!$E$10:$E$4229,DMJ$4)</f>
        <v>#DIV/0!</v>
      </c>
      <c r="DMK20" s="38" t="e">
        <f>AVERAGEIFS('Cobalt Prices'!$G$10:$G$4229,'Cobalt Prices'!$E$10:$E$4229,DMK$4)</f>
        <v>#DIV/0!</v>
      </c>
      <c r="DML20" s="38" t="e">
        <f>AVERAGEIFS('Cobalt Prices'!$G$10:$G$4229,'Cobalt Prices'!$E$10:$E$4229,DML$4)</f>
        <v>#DIV/0!</v>
      </c>
      <c r="DMM20" s="38" t="e">
        <f>AVERAGEIFS('Cobalt Prices'!$G$10:$G$4229,'Cobalt Prices'!$E$10:$E$4229,DMM$4)</f>
        <v>#DIV/0!</v>
      </c>
      <c r="DMN20" s="38" t="e">
        <f>AVERAGEIFS('Cobalt Prices'!$G$10:$G$4229,'Cobalt Prices'!$E$10:$E$4229,DMN$4)</f>
        <v>#DIV/0!</v>
      </c>
      <c r="DMO20" s="38" t="e">
        <f>AVERAGEIFS('Cobalt Prices'!$G$10:$G$4229,'Cobalt Prices'!$E$10:$E$4229,DMO$4)</f>
        <v>#DIV/0!</v>
      </c>
      <c r="DMP20" s="38" t="e">
        <f>AVERAGEIFS('Cobalt Prices'!$G$10:$G$4229,'Cobalt Prices'!$E$10:$E$4229,DMP$4)</f>
        <v>#DIV/0!</v>
      </c>
      <c r="DMQ20" s="38" t="e">
        <f>AVERAGEIFS('Cobalt Prices'!$G$10:$G$4229,'Cobalt Prices'!$E$10:$E$4229,DMQ$4)</f>
        <v>#DIV/0!</v>
      </c>
      <c r="DMR20" s="38" t="e">
        <f>AVERAGEIFS('Cobalt Prices'!$G$10:$G$4229,'Cobalt Prices'!$E$10:$E$4229,DMR$4)</f>
        <v>#DIV/0!</v>
      </c>
      <c r="DMS20" s="38" t="e">
        <f>AVERAGEIFS('Cobalt Prices'!$G$10:$G$4229,'Cobalt Prices'!$E$10:$E$4229,DMS$4)</f>
        <v>#DIV/0!</v>
      </c>
      <c r="DMT20" s="38" t="e">
        <f>AVERAGEIFS('Cobalt Prices'!$G$10:$G$4229,'Cobalt Prices'!$E$10:$E$4229,DMT$4)</f>
        <v>#DIV/0!</v>
      </c>
      <c r="DMU20" s="38" t="e">
        <f>AVERAGEIFS('Cobalt Prices'!$G$10:$G$4229,'Cobalt Prices'!$E$10:$E$4229,DMU$4)</f>
        <v>#DIV/0!</v>
      </c>
      <c r="DMV20" s="38" t="e">
        <f>AVERAGEIFS('Cobalt Prices'!$G$10:$G$4229,'Cobalt Prices'!$E$10:$E$4229,DMV$4)</f>
        <v>#DIV/0!</v>
      </c>
      <c r="DMW20" s="38" t="e">
        <f>AVERAGEIFS('Cobalt Prices'!$G$10:$G$4229,'Cobalt Prices'!$E$10:$E$4229,DMW$4)</f>
        <v>#DIV/0!</v>
      </c>
      <c r="DMX20" s="38" t="e">
        <f>AVERAGEIFS('Cobalt Prices'!$G$10:$G$4229,'Cobalt Prices'!$E$10:$E$4229,DMX$4)</f>
        <v>#DIV/0!</v>
      </c>
      <c r="DMY20" s="38" t="e">
        <f>AVERAGEIFS('Cobalt Prices'!$G$10:$G$4229,'Cobalt Prices'!$E$10:$E$4229,DMY$4)</f>
        <v>#DIV/0!</v>
      </c>
      <c r="DMZ20" s="38" t="e">
        <f>AVERAGEIFS('Cobalt Prices'!$G$10:$G$4229,'Cobalt Prices'!$E$10:$E$4229,DMZ$4)</f>
        <v>#DIV/0!</v>
      </c>
      <c r="DNA20" s="38" t="e">
        <f>AVERAGEIFS('Cobalt Prices'!$G$10:$G$4229,'Cobalt Prices'!$E$10:$E$4229,DNA$4)</f>
        <v>#DIV/0!</v>
      </c>
      <c r="DNB20" s="38" t="e">
        <f>AVERAGEIFS('Cobalt Prices'!$G$10:$G$4229,'Cobalt Prices'!$E$10:$E$4229,DNB$4)</f>
        <v>#DIV/0!</v>
      </c>
      <c r="DNC20" s="38" t="e">
        <f>AVERAGEIFS('Cobalt Prices'!$G$10:$G$4229,'Cobalt Prices'!$E$10:$E$4229,DNC$4)</f>
        <v>#DIV/0!</v>
      </c>
      <c r="DND20" s="38" t="e">
        <f>AVERAGEIFS('Cobalt Prices'!$G$10:$G$4229,'Cobalt Prices'!$E$10:$E$4229,DND$4)</f>
        <v>#DIV/0!</v>
      </c>
      <c r="DNE20" s="38" t="e">
        <f>AVERAGEIFS('Cobalt Prices'!$G$10:$G$4229,'Cobalt Prices'!$E$10:$E$4229,DNE$4)</f>
        <v>#DIV/0!</v>
      </c>
      <c r="DNF20" s="38" t="e">
        <f>AVERAGEIFS('Cobalt Prices'!$G$10:$G$4229,'Cobalt Prices'!$E$10:$E$4229,DNF$4)</f>
        <v>#DIV/0!</v>
      </c>
      <c r="DNG20" s="38" t="e">
        <f>AVERAGEIFS('Cobalt Prices'!$G$10:$G$4229,'Cobalt Prices'!$E$10:$E$4229,DNG$4)</f>
        <v>#DIV/0!</v>
      </c>
      <c r="DNH20" s="38" t="e">
        <f>AVERAGEIFS('Cobalt Prices'!$G$10:$G$4229,'Cobalt Prices'!$E$10:$E$4229,DNH$4)</f>
        <v>#DIV/0!</v>
      </c>
      <c r="DNI20" s="38" t="e">
        <f>AVERAGEIFS('Cobalt Prices'!$G$10:$G$4229,'Cobalt Prices'!$E$10:$E$4229,DNI$4)</f>
        <v>#DIV/0!</v>
      </c>
      <c r="DNJ20" s="38" t="e">
        <f>AVERAGEIFS('Cobalt Prices'!$G$10:$G$4229,'Cobalt Prices'!$E$10:$E$4229,DNJ$4)</f>
        <v>#DIV/0!</v>
      </c>
      <c r="DNK20" s="38" t="e">
        <f>AVERAGEIFS('Cobalt Prices'!$G$10:$G$4229,'Cobalt Prices'!$E$10:$E$4229,DNK$4)</f>
        <v>#DIV/0!</v>
      </c>
      <c r="DNL20" s="38" t="e">
        <f>AVERAGEIFS('Cobalt Prices'!$G$10:$G$4229,'Cobalt Prices'!$E$10:$E$4229,DNL$4)</f>
        <v>#DIV/0!</v>
      </c>
      <c r="DNM20" s="38" t="e">
        <f>AVERAGEIFS('Cobalt Prices'!$G$10:$G$4229,'Cobalt Prices'!$E$10:$E$4229,DNM$4)</f>
        <v>#DIV/0!</v>
      </c>
      <c r="DNN20" s="38" t="e">
        <f>AVERAGEIFS('Cobalt Prices'!$G$10:$G$4229,'Cobalt Prices'!$E$10:$E$4229,DNN$4)</f>
        <v>#DIV/0!</v>
      </c>
      <c r="DNO20" s="38" t="e">
        <f>AVERAGEIFS('Cobalt Prices'!$G$10:$G$4229,'Cobalt Prices'!$E$10:$E$4229,DNO$4)</f>
        <v>#DIV/0!</v>
      </c>
      <c r="DNP20" s="38" t="e">
        <f>AVERAGEIFS('Cobalt Prices'!$G$10:$G$4229,'Cobalt Prices'!$E$10:$E$4229,DNP$4)</f>
        <v>#DIV/0!</v>
      </c>
      <c r="DNQ20" s="38" t="e">
        <f>AVERAGEIFS('Cobalt Prices'!$G$10:$G$4229,'Cobalt Prices'!$E$10:$E$4229,DNQ$4)</f>
        <v>#DIV/0!</v>
      </c>
      <c r="DNR20" s="38" t="e">
        <f>AVERAGEIFS('Cobalt Prices'!$G$10:$G$4229,'Cobalt Prices'!$E$10:$E$4229,DNR$4)</f>
        <v>#DIV/0!</v>
      </c>
      <c r="DNS20" s="38" t="e">
        <f>AVERAGEIFS('Cobalt Prices'!$G$10:$G$4229,'Cobalt Prices'!$E$10:$E$4229,DNS$4)</f>
        <v>#DIV/0!</v>
      </c>
      <c r="DNT20" s="38" t="e">
        <f>AVERAGEIFS('Cobalt Prices'!$G$10:$G$4229,'Cobalt Prices'!$E$10:$E$4229,DNT$4)</f>
        <v>#DIV/0!</v>
      </c>
      <c r="DNU20" s="38" t="e">
        <f>AVERAGEIFS('Cobalt Prices'!$G$10:$G$4229,'Cobalt Prices'!$E$10:$E$4229,DNU$4)</f>
        <v>#DIV/0!</v>
      </c>
      <c r="DNV20" s="38" t="e">
        <f>AVERAGEIFS('Cobalt Prices'!$G$10:$G$4229,'Cobalt Prices'!$E$10:$E$4229,DNV$4)</f>
        <v>#DIV/0!</v>
      </c>
      <c r="DNW20" s="38" t="e">
        <f>AVERAGEIFS('Cobalt Prices'!$G$10:$G$4229,'Cobalt Prices'!$E$10:$E$4229,DNW$4)</f>
        <v>#DIV/0!</v>
      </c>
      <c r="DNX20" s="38" t="e">
        <f>AVERAGEIFS('Cobalt Prices'!$G$10:$G$4229,'Cobalt Prices'!$E$10:$E$4229,DNX$4)</f>
        <v>#DIV/0!</v>
      </c>
      <c r="DNY20" s="38" t="e">
        <f>AVERAGEIFS('Cobalt Prices'!$G$10:$G$4229,'Cobalt Prices'!$E$10:$E$4229,DNY$4)</f>
        <v>#DIV/0!</v>
      </c>
      <c r="DNZ20" s="38" t="e">
        <f>AVERAGEIFS('Cobalt Prices'!$G$10:$G$4229,'Cobalt Prices'!$E$10:$E$4229,DNZ$4)</f>
        <v>#DIV/0!</v>
      </c>
      <c r="DOA20" s="38" t="e">
        <f>AVERAGEIFS('Cobalt Prices'!$G$10:$G$4229,'Cobalt Prices'!$E$10:$E$4229,DOA$4)</f>
        <v>#DIV/0!</v>
      </c>
      <c r="DOB20" s="38" t="e">
        <f>AVERAGEIFS('Cobalt Prices'!$G$10:$G$4229,'Cobalt Prices'!$E$10:$E$4229,DOB$4)</f>
        <v>#DIV/0!</v>
      </c>
      <c r="DOC20" s="38" t="e">
        <f>AVERAGEIFS('Cobalt Prices'!$G$10:$G$4229,'Cobalt Prices'!$E$10:$E$4229,DOC$4)</f>
        <v>#DIV/0!</v>
      </c>
      <c r="DOD20" s="38" t="e">
        <f>AVERAGEIFS('Cobalt Prices'!$G$10:$G$4229,'Cobalt Prices'!$E$10:$E$4229,DOD$4)</f>
        <v>#DIV/0!</v>
      </c>
      <c r="DOE20" s="38" t="e">
        <f>AVERAGEIFS('Cobalt Prices'!$G$10:$G$4229,'Cobalt Prices'!$E$10:$E$4229,DOE$4)</f>
        <v>#DIV/0!</v>
      </c>
      <c r="DOF20" s="38" t="e">
        <f>AVERAGEIFS('Cobalt Prices'!$G$10:$G$4229,'Cobalt Prices'!$E$10:$E$4229,DOF$4)</f>
        <v>#DIV/0!</v>
      </c>
      <c r="DOG20" s="38" t="e">
        <f>AVERAGEIFS('Cobalt Prices'!$G$10:$G$4229,'Cobalt Prices'!$E$10:$E$4229,DOG$4)</f>
        <v>#DIV/0!</v>
      </c>
      <c r="DOH20" s="38" t="e">
        <f>AVERAGEIFS('Cobalt Prices'!$G$10:$G$4229,'Cobalt Prices'!$E$10:$E$4229,DOH$4)</f>
        <v>#DIV/0!</v>
      </c>
      <c r="DOI20" s="38" t="e">
        <f>AVERAGEIFS('Cobalt Prices'!$G$10:$G$4229,'Cobalt Prices'!$E$10:$E$4229,DOI$4)</f>
        <v>#DIV/0!</v>
      </c>
      <c r="DOJ20" s="38" t="e">
        <f>AVERAGEIFS('Cobalt Prices'!$G$10:$G$4229,'Cobalt Prices'!$E$10:$E$4229,DOJ$4)</f>
        <v>#DIV/0!</v>
      </c>
      <c r="DOK20" s="38" t="e">
        <f>AVERAGEIFS('Cobalt Prices'!$G$10:$G$4229,'Cobalt Prices'!$E$10:$E$4229,DOK$4)</f>
        <v>#DIV/0!</v>
      </c>
      <c r="DOL20" s="38" t="e">
        <f>AVERAGEIFS('Cobalt Prices'!$G$10:$G$4229,'Cobalt Prices'!$E$10:$E$4229,DOL$4)</f>
        <v>#DIV/0!</v>
      </c>
      <c r="DOM20" s="38" t="e">
        <f>AVERAGEIFS('Cobalt Prices'!$G$10:$G$4229,'Cobalt Prices'!$E$10:$E$4229,DOM$4)</f>
        <v>#DIV/0!</v>
      </c>
      <c r="DON20" s="38" t="e">
        <f>AVERAGEIFS('Cobalt Prices'!$G$10:$G$4229,'Cobalt Prices'!$E$10:$E$4229,DON$4)</f>
        <v>#DIV/0!</v>
      </c>
      <c r="DOO20" s="38" t="e">
        <f>AVERAGEIFS('Cobalt Prices'!$G$10:$G$4229,'Cobalt Prices'!$E$10:$E$4229,DOO$4)</f>
        <v>#DIV/0!</v>
      </c>
      <c r="DOP20" s="38" t="e">
        <f>AVERAGEIFS('Cobalt Prices'!$G$10:$G$4229,'Cobalt Prices'!$E$10:$E$4229,DOP$4)</f>
        <v>#DIV/0!</v>
      </c>
      <c r="DOQ20" s="38" t="e">
        <f>AVERAGEIFS('Cobalt Prices'!$G$10:$G$4229,'Cobalt Prices'!$E$10:$E$4229,DOQ$4)</f>
        <v>#DIV/0!</v>
      </c>
      <c r="DOR20" s="38" t="e">
        <f>AVERAGEIFS('Cobalt Prices'!$G$10:$G$4229,'Cobalt Prices'!$E$10:$E$4229,DOR$4)</f>
        <v>#DIV/0!</v>
      </c>
      <c r="DOS20" s="38" t="e">
        <f>AVERAGEIFS('Cobalt Prices'!$G$10:$G$4229,'Cobalt Prices'!$E$10:$E$4229,DOS$4)</f>
        <v>#DIV/0!</v>
      </c>
      <c r="DOT20" s="38" t="e">
        <f>AVERAGEIFS('Cobalt Prices'!$G$10:$G$4229,'Cobalt Prices'!$E$10:$E$4229,DOT$4)</f>
        <v>#DIV/0!</v>
      </c>
      <c r="DOU20" s="38" t="e">
        <f>AVERAGEIFS('Cobalt Prices'!$G$10:$G$4229,'Cobalt Prices'!$E$10:$E$4229,DOU$4)</f>
        <v>#DIV/0!</v>
      </c>
      <c r="DOV20" s="38" t="e">
        <f>AVERAGEIFS('Cobalt Prices'!$G$10:$G$4229,'Cobalt Prices'!$E$10:$E$4229,DOV$4)</f>
        <v>#DIV/0!</v>
      </c>
      <c r="DOW20" s="38" t="e">
        <f>AVERAGEIFS('Cobalt Prices'!$G$10:$G$4229,'Cobalt Prices'!$E$10:$E$4229,DOW$4)</f>
        <v>#DIV/0!</v>
      </c>
      <c r="DOX20" s="38" t="e">
        <f>AVERAGEIFS('Cobalt Prices'!$G$10:$G$4229,'Cobalt Prices'!$E$10:$E$4229,DOX$4)</f>
        <v>#DIV/0!</v>
      </c>
      <c r="DOY20" s="38" t="e">
        <f>AVERAGEIFS('Cobalt Prices'!$G$10:$G$4229,'Cobalt Prices'!$E$10:$E$4229,DOY$4)</f>
        <v>#DIV/0!</v>
      </c>
      <c r="DOZ20" s="38" t="e">
        <f>AVERAGEIFS('Cobalt Prices'!$G$10:$G$4229,'Cobalt Prices'!$E$10:$E$4229,DOZ$4)</f>
        <v>#DIV/0!</v>
      </c>
      <c r="DPA20" s="38" t="e">
        <f>AVERAGEIFS('Cobalt Prices'!$G$10:$G$4229,'Cobalt Prices'!$E$10:$E$4229,DPA$4)</f>
        <v>#DIV/0!</v>
      </c>
      <c r="DPB20" s="38" t="e">
        <f>AVERAGEIFS('Cobalt Prices'!$G$10:$G$4229,'Cobalt Prices'!$E$10:$E$4229,DPB$4)</f>
        <v>#DIV/0!</v>
      </c>
      <c r="DPC20" s="38" t="e">
        <f>AVERAGEIFS('Cobalt Prices'!$G$10:$G$4229,'Cobalt Prices'!$E$10:$E$4229,DPC$4)</f>
        <v>#DIV/0!</v>
      </c>
      <c r="DPD20" s="38" t="e">
        <f>AVERAGEIFS('Cobalt Prices'!$G$10:$G$4229,'Cobalt Prices'!$E$10:$E$4229,DPD$4)</f>
        <v>#DIV/0!</v>
      </c>
      <c r="DPE20" s="38" t="e">
        <f>AVERAGEIFS('Cobalt Prices'!$G$10:$G$4229,'Cobalt Prices'!$E$10:$E$4229,DPE$4)</f>
        <v>#DIV/0!</v>
      </c>
      <c r="DPF20" s="38" t="e">
        <f>AVERAGEIFS('Cobalt Prices'!$G$10:$G$4229,'Cobalt Prices'!$E$10:$E$4229,DPF$4)</f>
        <v>#DIV/0!</v>
      </c>
      <c r="DPG20" s="38" t="e">
        <f>AVERAGEIFS('Cobalt Prices'!$G$10:$G$4229,'Cobalt Prices'!$E$10:$E$4229,DPG$4)</f>
        <v>#DIV/0!</v>
      </c>
      <c r="DPH20" s="38" t="e">
        <f>AVERAGEIFS('Cobalt Prices'!$G$10:$G$4229,'Cobalt Prices'!$E$10:$E$4229,DPH$4)</f>
        <v>#DIV/0!</v>
      </c>
      <c r="DPI20" s="38" t="e">
        <f>AVERAGEIFS('Cobalt Prices'!$G$10:$G$4229,'Cobalt Prices'!$E$10:$E$4229,DPI$4)</f>
        <v>#DIV/0!</v>
      </c>
      <c r="DPJ20" s="38" t="e">
        <f>AVERAGEIFS('Cobalt Prices'!$G$10:$G$4229,'Cobalt Prices'!$E$10:$E$4229,DPJ$4)</f>
        <v>#DIV/0!</v>
      </c>
      <c r="DPK20" s="38" t="e">
        <f>AVERAGEIFS('Cobalt Prices'!$G$10:$G$4229,'Cobalt Prices'!$E$10:$E$4229,DPK$4)</f>
        <v>#DIV/0!</v>
      </c>
      <c r="DPL20" s="38" t="e">
        <f>AVERAGEIFS('Cobalt Prices'!$G$10:$G$4229,'Cobalt Prices'!$E$10:$E$4229,DPL$4)</f>
        <v>#DIV/0!</v>
      </c>
      <c r="DPM20" s="38" t="e">
        <f>AVERAGEIFS('Cobalt Prices'!$G$10:$G$4229,'Cobalt Prices'!$E$10:$E$4229,DPM$4)</f>
        <v>#DIV/0!</v>
      </c>
      <c r="DPN20" s="38" t="e">
        <f>AVERAGEIFS('Cobalt Prices'!$G$10:$G$4229,'Cobalt Prices'!$E$10:$E$4229,DPN$4)</f>
        <v>#DIV/0!</v>
      </c>
      <c r="DPO20" s="38" t="e">
        <f>AVERAGEIFS('Cobalt Prices'!$G$10:$G$4229,'Cobalt Prices'!$E$10:$E$4229,DPO$4)</f>
        <v>#DIV/0!</v>
      </c>
      <c r="DPP20" s="38" t="e">
        <f>AVERAGEIFS('Cobalt Prices'!$G$10:$G$4229,'Cobalt Prices'!$E$10:$E$4229,DPP$4)</f>
        <v>#DIV/0!</v>
      </c>
      <c r="DPQ20" s="38" t="e">
        <f>AVERAGEIFS('Cobalt Prices'!$G$10:$G$4229,'Cobalt Prices'!$E$10:$E$4229,DPQ$4)</f>
        <v>#DIV/0!</v>
      </c>
      <c r="DPR20" s="38" t="e">
        <f>AVERAGEIFS('Cobalt Prices'!$G$10:$G$4229,'Cobalt Prices'!$E$10:$E$4229,DPR$4)</f>
        <v>#DIV/0!</v>
      </c>
      <c r="DPS20" s="38" t="e">
        <f>AVERAGEIFS('Cobalt Prices'!$G$10:$G$4229,'Cobalt Prices'!$E$10:$E$4229,DPS$4)</f>
        <v>#DIV/0!</v>
      </c>
      <c r="DPT20" s="38" t="e">
        <f>AVERAGEIFS('Cobalt Prices'!$G$10:$G$4229,'Cobalt Prices'!$E$10:$E$4229,DPT$4)</f>
        <v>#DIV/0!</v>
      </c>
      <c r="DPU20" s="38" t="e">
        <f>AVERAGEIFS('Cobalt Prices'!$G$10:$G$4229,'Cobalt Prices'!$E$10:$E$4229,DPU$4)</f>
        <v>#DIV/0!</v>
      </c>
      <c r="DPV20" s="38" t="e">
        <f>AVERAGEIFS('Cobalt Prices'!$G$10:$G$4229,'Cobalt Prices'!$E$10:$E$4229,DPV$4)</f>
        <v>#DIV/0!</v>
      </c>
      <c r="DPW20" s="38" t="e">
        <f>AVERAGEIFS('Cobalt Prices'!$G$10:$G$4229,'Cobalt Prices'!$E$10:$E$4229,DPW$4)</f>
        <v>#DIV/0!</v>
      </c>
      <c r="DPX20" s="38" t="e">
        <f>AVERAGEIFS('Cobalt Prices'!$G$10:$G$4229,'Cobalt Prices'!$E$10:$E$4229,DPX$4)</f>
        <v>#DIV/0!</v>
      </c>
      <c r="DPY20" s="38" t="e">
        <f>AVERAGEIFS('Cobalt Prices'!$G$10:$G$4229,'Cobalt Prices'!$E$10:$E$4229,DPY$4)</f>
        <v>#DIV/0!</v>
      </c>
      <c r="DPZ20" s="38" t="e">
        <f>AVERAGEIFS('Cobalt Prices'!$G$10:$G$4229,'Cobalt Prices'!$E$10:$E$4229,DPZ$4)</f>
        <v>#DIV/0!</v>
      </c>
      <c r="DQA20" s="38" t="e">
        <f>AVERAGEIFS('Cobalt Prices'!$G$10:$G$4229,'Cobalt Prices'!$E$10:$E$4229,DQA$4)</f>
        <v>#DIV/0!</v>
      </c>
      <c r="DQB20" s="38" t="e">
        <f>AVERAGEIFS('Cobalt Prices'!$G$10:$G$4229,'Cobalt Prices'!$E$10:$E$4229,DQB$4)</f>
        <v>#DIV/0!</v>
      </c>
      <c r="DQC20" s="38" t="e">
        <f>AVERAGEIFS('Cobalt Prices'!$G$10:$G$4229,'Cobalt Prices'!$E$10:$E$4229,DQC$4)</f>
        <v>#DIV/0!</v>
      </c>
      <c r="DQD20" s="38" t="e">
        <f>AVERAGEIFS('Cobalt Prices'!$G$10:$G$4229,'Cobalt Prices'!$E$10:$E$4229,DQD$4)</f>
        <v>#DIV/0!</v>
      </c>
      <c r="DQE20" s="38" t="e">
        <f>AVERAGEIFS('Cobalt Prices'!$G$10:$G$4229,'Cobalt Prices'!$E$10:$E$4229,DQE$4)</f>
        <v>#DIV/0!</v>
      </c>
      <c r="DQF20" s="38" t="e">
        <f>AVERAGEIFS('Cobalt Prices'!$G$10:$G$4229,'Cobalt Prices'!$E$10:$E$4229,DQF$4)</f>
        <v>#DIV/0!</v>
      </c>
      <c r="DQG20" s="38" t="e">
        <f>AVERAGEIFS('Cobalt Prices'!$G$10:$G$4229,'Cobalt Prices'!$E$10:$E$4229,DQG$4)</f>
        <v>#DIV/0!</v>
      </c>
      <c r="DQH20" s="38" t="e">
        <f>AVERAGEIFS('Cobalt Prices'!$G$10:$G$4229,'Cobalt Prices'!$E$10:$E$4229,DQH$4)</f>
        <v>#DIV/0!</v>
      </c>
      <c r="DQI20" s="38" t="e">
        <f>AVERAGEIFS('Cobalt Prices'!$G$10:$G$4229,'Cobalt Prices'!$E$10:$E$4229,DQI$4)</f>
        <v>#DIV/0!</v>
      </c>
      <c r="DQJ20" s="38" t="e">
        <f>AVERAGEIFS('Cobalt Prices'!$G$10:$G$4229,'Cobalt Prices'!$E$10:$E$4229,DQJ$4)</f>
        <v>#DIV/0!</v>
      </c>
      <c r="DQK20" s="38" t="e">
        <f>AVERAGEIFS('Cobalt Prices'!$G$10:$G$4229,'Cobalt Prices'!$E$10:$E$4229,DQK$4)</f>
        <v>#DIV/0!</v>
      </c>
      <c r="DQL20" s="38" t="e">
        <f>AVERAGEIFS('Cobalt Prices'!$G$10:$G$4229,'Cobalt Prices'!$E$10:$E$4229,DQL$4)</f>
        <v>#DIV/0!</v>
      </c>
      <c r="DQM20" s="38" t="e">
        <f>AVERAGEIFS('Cobalt Prices'!$G$10:$G$4229,'Cobalt Prices'!$E$10:$E$4229,DQM$4)</f>
        <v>#DIV/0!</v>
      </c>
      <c r="DQN20" s="38" t="e">
        <f>AVERAGEIFS('Cobalt Prices'!$G$10:$G$4229,'Cobalt Prices'!$E$10:$E$4229,DQN$4)</f>
        <v>#DIV/0!</v>
      </c>
      <c r="DQO20" s="38" t="e">
        <f>AVERAGEIFS('Cobalt Prices'!$G$10:$G$4229,'Cobalt Prices'!$E$10:$E$4229,DQO$4)</f>
        <v>#DIV/0!</v>
      </c>
      <c r="DQP20" s="38" t="e">
        <f>AVERAGEIFS('Cobalt Prices'!$G$10:$G$4229,'Cobalt Prices'!$E$10:$E$4229,DQP$4)</f>
        <v>#DIV/0!</v>
      </c>
      <c r="DQQ20" s="38" t="e">
        <f>AVERAGEIFS('Cobalt Prices'!$G$10:$G$4229,'Cobalt Prices'!$E$10:$E$4229,DQQ$4)</f>
        <v>#DIV/0!</v>
      </c>
      <c r="DQR20" s="38" t="e">
        <f>AVERAGEIFS('Cobalt Prices'!$G$10:$G$4229,'Cobalt Prices'!$E$10:$E$4229,DQR$4)</f>
        <v>#DIV/0!</v>
      </c>
      <c r="DQS20" s="38" t="e">
        <f>AVERAGEIFS('Cobalt Prices'!$G$10:$G$4229,'Cobalt Prices'!$E$10:$E$4229,DQS$4)</f>
        <v>#DIV/0!</v>
      </c>
      <c r="DQT20" s="38" t="e">
        <f>AVERAGEIFS('Cobalt Prices'!$G$10:$G$4229,'Cobalt Prices'!$E$10:$E$4229,DQT$4)</f>
        <v>#DIV/0!</v>
      </c>
      <c r="DQU20" s="38" t="e">
        <f>AVERAGEIFS('Cobalt Prices'!$G$10:$G$4229,'Cobalt Prices'!$E$10:$E$4229,DQU$4)</f>
        <v>#DIV/0!</v>
      </c>
      <c r="DQV20" s="38" t="e">
        <f>AVERAGEIFS('Cobalt Prices'!$G$10:$G$4229,'Cobalt Prices'!$E$10:$E$4229,DQV$4)</f>
        <v>#DIV/0!</v>
      </c>
      <c r="DQW20" s="38" t="e">
        <f>AVERAGEIFS('Cobalt Prices'!$G$10:$G$4229,'Cobalt Prices'!$E$10:$E$4229,DQW$4)</f>
        <v>#DIV/0!</v>
      </c>
      <c r="DQX20" s="38" t="e">
        <f>AVERAGEIFS('Cobalt Prices'!$G$10:$G$4229,'Cobalt Prices'!$E$10:$E$4229,DQX$4)</f>
        <v>#DIV/0!</v>
      </c>
      <c r="DQY20" s="38" t="e">
        <f>AVERAGEIFS('Cobalt Prices'!$G$10:$G$4229,'Cobalt Prices'!$E$10:$E$4229,DQY$4)</f>
        <v>#DIV/0!</v>
      </c>
      <c r="DQZ20" s="38" t="e">
        <f>AVERAGEIFS('Cobalt Prices'!$G$10:$G$4229,'Cobalt Prices'!$E$10:$E$4229,DQZ$4)</f>
        <v>#DIV/0!</v>
      </c>
      <c r="DRA20" s="38" t="e">
        <f>AVERAGEIFS('Cobalt Prices'!$G$10:$G$4229,'Cobalt Prices'!$E$10:$E$4229,DRA$4)</f>
        <v>#DIV/0!</v>
      </c>
      <c r="DRB20" s="38" t="e">
        <f>AVERAGEIFS('Cobalt Prices'!$G$10:$G$4229,'Cobalt Prices'!$E$10:$E$4229,DRB$4)</f>
        <v>#DIV/0!</v>
      </c>
      <c r="DRC20" s="38" t="e">
        <f>AVERAGEIFS('Cobalt Prices'!$G$10:$G$4229,'Cobalt Prices'!$E$10:$E$4229,DRC$4)</f>
        <v>#DIV/0!</v>
      </c>
      <c r="DRD20" s="38" t="e">
        <f>AVERAGEIFS('Cobalt Prices'!$G$10:$G$4229,'Cobalt Prices'!$E$10:$E$4229,DRD$4)</f>
        <v>#DIV/0!</v>
      </c>
      <c r="DRE20" s="38" t="e">
        <f>AVERAGEIFS('Cobalt Prices'!$G$10:$G$4229,'Cobalt Prices'!$E$10:$E$4229,DRE$4)</f>
        <v>#DIV/0!</v>
      </c>
      <c r="DRF20" s="38" t="e">
        <f>AVERAGEIFS('Cobalt Prices'!$G$10:$G$4229,'Cobalt Prices'!$E$10:$E$4229,DRF$4)</f>
        <v>#DIV/0!</v>
      </c>
      <c r="DRG20" s="38" t="e">
        <f>AVERAGEIFS('Cobalt Prices'!$G$10:$G$4229,'Cobalt Prices'!$E$10:$E$4229,DRG$4)</f>
        <v>#DIV/0!</v>
      </c>
      <c r="DRH20" s="38" t="e">
        <f>AVERAGEIFS('Cobalt Prices'!$G$10:$G$4229,'Cobalt Prices'!$E$10:$E$4229,DRH$4)</f>
        <v>#DIV/0!</v>
      </c>
      <c r="DRI20" s="38" t="e">
        <f>AVERAGEIFS('Cobalt Prices'!$G$10:$G$4229,'Cobalt Prices'!$E$10:$E$4229,DRI$4)</f>
        <v>#DIV/0!</v>
      </c>
      <c r="DRJ20" s="38" t="e">
        <f>AVERAGEIFS('Cobalt Prices'!$G$10:$G$4229,'Cobalt Prices'!$E$10:$E$4229,DRJ$4)</f>
        <v>#DIV/0!</v>
      </c>
      <c r="DRK20" s="38" t="e">
        <f>AVERAGEIFS('Cobalt Prices'!$G$10:$G$4229,'Cobalt Prices'!$E$10:$E$4229,DRK$4)</f>
        <v>#DIV/0!</v>
      </c>
      <c r="DRL20" s="38" t="e">
        <f>AVERAGEIFS('Cobalt Prices'!$G$10:$G$4229,'Cobalt Prices'!$E$10:$E$4229,DRL$4)</f>
        <v>#DIV/0!</v>
      </c>
      <c r="DRM20" s="38" t="e">
        <f>AVERAGEIFS('Cobalt Prices'!$G$10:$G$4229,'Cobalt Prices'!$E$10:$E$4229,DRM$4)</f>
        <v>#DIV/0!</v>
      </c>
      <c r="DRN20" s="38" t="e">
        <f>AVERAGEIFS('Cobalt Prices'!$G$10:$G$4229,'Cobalt Prices'!$E$10:$E$4229,DRN$4)</f>
        <v>#DIV/0!</v>
      </c>
      <c r="DRO20" s="38" t="e">
        <f>AVERAGEIFS('Cobalt Prices'!$G$10:$G$4229,'Cobalt Prices'!$E$10:$E$4229,DRO$4)</f>
        <v>#DIV/0!</v>
      </c>
      <c r="DRP20" s="38" t="e">
        <f>AVERAGEIFS('Cobalt Prices'!$G$10:$G$4229,'Cobalt Prices'!$E$10:$E$4229,DRP$4)</f>
        <v>#DIV/0!</v>
      </c>
      <c r="DRQ20" s="38" t="e">
        <f>AVERAGEIFS('Cobalt Prices'!$G$10:$G$4229,'Cobalt Prices'!$E$10:$E$4229,DRQ$4)</f>
        <v>#DIV/0!</v>
      </c>
      <c r="DRR20" s="38" t="e">
        <f>AVERAGEIFS('Cobalt Prices'!$G$10:$G$4229,'Cobalt Prices'!$E$10:$E$4229,DRR$4)</f>
        <v>#DIV/0!</v>
      </c>
      <c r="DRS20" s="38" t="e">
        <f>AVERAGEIFS('Cobalt Prices'!$G$10:$G$4229,'Cobalt Prices'!$E$10:$E$4229,DRS$4)</f>
        <v>#DIV/0!</v>
      </c>
      <c r="DRT20" s="38" t="e">
        <f>AVERAGEIFS('Cobalt Prices'!$G$10:$G$4229,'Cobalt Prices'!$E$10:$E$4229,DRT$4)</f>
        <v>#DIV/0!</v>
      </c>
      <c r="DRU20" s="38" t="e">
        <f>AVERAGEIFS('Cobalt Prices'!$G$10:$G$4229,'Cobalt Prices'!$E$10:$E$4229,DRU$4)</f>
        <v>#DIV/0!</v>
      </c>
      <c r="DRV20" s="38" t="e">
        <f>AVERAGEIFS('Cobalt Prices'!$G$10:$G$4229,'Cobalt Prices'!$E$10:$E$4229,DRV$4)</f>
        <v>#DIV/0!</v>
      </c>
      <c r="DRW20" s="38" t="e">
        <f>AVERAGEIFS('Cobalt Prices'!$G$10:$G$4229,'Cobalt Prices'!$E$10:$E$4229,DRW$4)</f>
        <v>#DIV/0!</v>
      </c>
      <c r="DRX20" s="38" t="e">
        <f>AVERAGEIFS('Cobalt Prices'!$G$10:$G$4229,'Cobalt Prices'!$E$10:$E$4229,DRX$4)</f>
        <v>#DIV/0!</v>
      </c>
      <c r="DRY20" s="38" t="e">
        <f>AVERAGEIFS('Cobalt Prices'!$G$10:$G$4229,'Cobalt Prices'!$E$10:$E$4229,DRY$4)</f>
        <v>#DIV/0!</v>
      </c>
      <c r="DRZ20" s="38" t="e">
        <f>AVERAGEIFS('Cobalt Prices'!$G$10:$G$4229,'Cobalt Prices'!$E$10:$E$4229,DRZ$4)</f>
        <v>#DIV/0!</v>
      </c>
      <c r="DSA20" s="38" t="e">
        <f>AVERAGEIFS('Cobalt Prices'!$G$10:$G$4229,'Cobalt Prices'!$E$10:$E$4229,DSA$4)</f>
        <v>#DIV/0!</v>
      </c>
      <c r="DSB20" s="38" t="e">
        <f>AVERAGEIFS('Cobalt Prices'!$G$10:$G$4229,'Cobalt Prices'!$E$10:$E$4229,DSB$4)</f>
        <v>#DIV/0!</v>
      </c>
      <c r="DSC20" s="38" t="e">
        <f>AVERAGEIFS('Cobalt Prices'!$G$10:$G$4229,'Cobalt Prices'!$E$10:$E$4229,DSC$4)</f>
        <v>#DIV/0!</v>
      </c>
      <c r="DSD20" s="38" t="e">
        <f>AVERAGEIFS('Cobalt Prices'!$G$10:$G$4229,'Cobalt Prices'!$E$10:$E$4229,DSD$4)</f>
        <v>#DIV/0!</v>
      </c>
      <c r="DSE20" s="38" t="e">
        <f>AVERAGEIFS('Cobalt Prices'!$G$10:$G$4229,'Cobalt Prices'!$E$10:$E$4229,DSE$4)</f>
        <v>#DIV/0!</v>
      </c>
      <c r="DSF20" s="38" t="e">
        <f>AVERAGEIFS('Cobalt Prices'!$G$10:$G$4229,'Cobalt Prices'!$E$10:$E$4229,DSF$4)</f>
        <v>#DIV/0!</v>
      </c>
      <c r="DSG20" s="38" t="e">
        <f>AVERAGEIFS('Cobalt Prices'!$G$10:$G$4229,'Cobalt Prices'!$E$10:$E$4229,DSG$4)</f>
        <v>#DIV/0!</v>
      </c>
      <c r="DSH20" s="38" t="e">
        <f>AVERAGEIFS('Cobalt Prices'!$G$10:$G$4229,'Cobalt Prices'!$E$10:$E$4229,DSH$4)</f>
        <v>#DIV/0!</v>
      </c>
      <c r="DSI20" s="38" t="e">
        <f>AVERAGEIFS('Cobalt Prices'!$G$10:$G$4229,'Cobalt Prices'!$E$10:$E$4229,DSI$4)</f>
        <v>#DIV/0!</v>
      </c>
      <c r="DSJ20" s="38" t="e">
        <f>AVERAGEIFS('Cobalt Prices'!$G$10:$G$4229,'Cobalt Prices'!$E$10:$E$4229,DSJ$4)</f>
        <v>#DIV/0!</v>
      </c>
      <c r="DSK20" s="38" t="e">
        <f>AVERAGEIFS('Cobalt Prices'!$G$10:$G$4229,'Cobalt Prices'!$E$10:$E$4229,DSK$4)</f>
        <v>#DIV/0!</v>
      </c>
      <c r="DSL20" s="38" t="e">
        <f>AVERAGEIFS('Cobalt Prices'!$G$10:$G$4229,'Cobalt Prices'!$E$10:$E$4229,DSL$4)</f>
        <v>#DIV/0!</v>
      </c>
      <c r="DSM20" s="38" t="e">
        <f>AVERAGEIFS('Cobalt Prices'!$G$10:$G$4229,'Cobalt Prices'!$E$10:$E$4229,DSM$4)</f>
        <v>#DIV/0!</v>
      </c>
      <c r="DSN20" s="38" t="e">
        <f>AVERAGEIFS('Cobalt Prices'!$G$10:$G$4229,'Cobalt Prices'!$E$10:$E$4229,DSN$4)</f>
        <v>#DIV/0!</v>
      </c>
      <c r="DSO20" s="38" t="e">
        <f>AVERAGEIFS('Cobalt Prices'!$G$10:$G$4229,'Cobalt Prices'!$E$10:$E$4229,DSO$4)</f>
        <v>#DIV/0!</v>
      </c>
      <c r="DSP20" s="38" t="e">
        <f>AVERAGEIFS('Cobalt Prices'!$G$10:$G$4229,'Cobalt Prices'!$E$10:$E$4229,DSP$4)</f>
        <v>#DIV/0!</v>
      </c>
      <c r="DSQ20" s="38" t="e">
        <f>AVERAGEIFS('Cobalt Prices'!$G$10:$G$4229,'Cobalt Prices'!$E$10:$E$4229,DSQ$4)</f>
        <v>#DIV/0!</v>
      </c>
      <c r="DSR20" s="38" t="e">
        <f>AVERAGEIFS('Cobalt Prices'!$G$10:$G$4229,'Cobalt Prices'!$E$10:$E$4229,DSR$4)</f>
        <v>#DIV/0!</v>
      </c>
      <c r="DSS20" s="38" t="e">
        <f>AVERAGEIFS('Cobalt Prices'!$G$10:$G$4229,'Cobalt Prices'!$E$10:$E$4229,DSS$4)</f>
        <v>#DIV/0!</v>
      </c>
      <c r="DST20" s="38" t="e">
        <f>AVERAGEIFS('Cobalt Prices'!$G$10:$G$4229,'Cobalt Prices'!$E$10:$E$4229,DST$4)</f>
        <v>#DIV/0!</v>
      </c>
      <c r="DSU20" s="38" t="e">
        <f>AVERAGEIFS('Cobalt Prices'!$G$10:$G$4229,'Cobalt Prices'!$E$10:$E$4229,DSU$4)</f>
        <v>#DIV/0!</v>
      </c>
      <c r="DSV20" s="38" t="e">
        <f>AVERAGEIFS('Cobalt Prices'!$G$10:$G$4229,'Cobalt Prices'!$E$10:$E$4229,DSV$4)</f>
        <v>#DIV/0!</v>
      </c>
      <c r="DSW20" s="38" t="e">
        <f>AVERAGEIFS('Cobalt Prices'!$G$10:$G$4229,'Cobalt Prices'!$E$10:$E$4229,DSW$4)</f>
        <v>#DIV/0!</v>
      </c>
      <c r="DSX20" s="38" t="e">
        <f>AVERAGEIFS('Cobalt Prices'!$G$10:$G$4229,'Cobalt Prices'!$E$10:$E$4229,DSX$4)</f>
        <v>#DIV/0!</v>
      </c>
      <c r="DSY20" s="38" t="e">
        <f>AVERAGEIFS('Cobalt Prices'!$G$10:$G$4229,'Cobalt Prices'!$E$10:$E$4229,DSY$4)</f>
        <v>#DIV/0!</v>
      </c>
      <c r="DSZ20" s="38" t="e">
        <f>AVERAGEIFS('Cobalt Prices'!$G$10:$G$4229,'Cobalt Prices'!$E$10:$E$4229,DSZ$4)</f>
        <v>#DIV/0!</v>
      </c>
      <c r="DTA20" s="38" t="e">
        <f>AVERAGEIFS('Cobalt Prices'!$G$10:$G$4229,'Cobalt Prices'!$E$10:$E$4229,DTA$4)</f>
        <v>#DIV/0!</v>
      </c>
      <c r="DTB20" s="38" t="e">
        <f>AVERAGEIFS('Cobalt Prices'!$G$10:$G$4229,'Cobalt Prices'!$E$10:$E$4229,DTB$4)</f>
        <v>#DIV/0!</v>
      </c>
      <c r="DTC20" s="38" t="e">
        <f>AVERAGEIFS('Cobalt Prices'!$G$10:$G$4229,'Cobalt Prices'!$E$10:$E$4229,DTC$4)</f>
        <v>#DIV/0!</v>
      </c>
      <c r="DTD20" s="38" t="e">
        <f>AVERAGEIFS('Cobalt Prices'!$G$10:$G$4229,'Cobalt Prices'!$E$10:$E$4229,DTD$4)</f>
        <v>#DIV/0!</v>
      </c>
      <c r="DTE20" s="38" t="e">
        <f>AVERAGEIFS('Cobalt Prices'!$G$10:$G$4229,'Cobalt Prices'!$E$10:$E$4229,DTE$4)</f>
        <v>#DIV/0!</v>
      </c>
      <c r="DTF20" s="38" t="e">
        <f>AVERAGEIFS('Cobalt Prices'!$G$10:$G$4229,'Cobalt Prices'!$E$10:$E$4229,DTF$4)</f>
        <v>#DIV/0!</v>
      </c>
      <c r="DTG20" s="38" t="e">
        <f>AVERAGEIFS('Cobalt Prices'!$G$10:$G$4229,'Cobalt Prices'!$E$10:$E$4229,DTG$4)</f>
        <v>#DIV/0!</v>
      </c>
      <c r="DTH20" s="38" t="e">
        <f>AVERAGEIFS('Cobalt Prices'!$G$10:$G$4229,'Cobalt Prices'!$E$10:$E$4229,DTH$4)</f>
        <v>#DIV/0!</v>
      </c>
      <c r="DTI20" s="38" t="e">
        <f>AVERAGEIFS('Cobalt Prices'!$G$10:$G$4229,'Cobalt Prices'!$E$10:$E$4229,DTI$4)</f>
        <v>#DIV/0!</v>
      </c>
      <c r="DTJ20" s="38" t="e">
        <f>AVERAGEIFS('Cobalt Prices'!$G$10:$G$4229,'Cobalt Prices'!$E$10:$E$4229,DTJ$4)</f>
        <v>#DIV/0!</v>
      </c>
      <c r="DTK20" s="38" t="e">
        <f>AVERAGEIFS('Cobalt Prices'!$G$10:$G$4229,'Cobalt Prices'!$E$10:$E$4229,DTK$4)</f>
        <v>#DIV/0!</v>
      </c>
      <c r="DTL20" s="38" t="e">
        <f>AVERAGEIFS('Cobalt Prices'!$G$10:$G$4229,'Cobalt Prices'!$E$10:$E$4229,DTL$4)</f>
        <v>#DIV/0!</v>
      </c>
      <c r="DTM20" s="38" t="e">
        <f>AVERAGEIFS('Cobalt Prices'!$G$10:$G$4229,'Cobalt Prices'!$E$10:$E$4229,DTM$4)</f>
        <v>#DIV/0!</v>
      </c>
      <c r="DTN20" s="38" t="e">
        <f>AVERAGEIFS('Cobalt Prices'!$G$10:$G$4229,'Cobalt Prices'!$E$10:$E$4229,DTN$4)</f>
        <v>#DIV/0!</v>
      </c>
      <c r="DTO20" s="38" t="e">
        <f>AVERAGEIFS('Cobalt Prices'!$G$10:$G$4229,'Cobalt Prices'!$E$10:$E$4229,DTO$4)</f>
        <v>#DIV/0!</v>
      </c>
      <c r="DTP20" s="38" t="e">
        <f>AVERAGEIFS('Cobalt Prices'!$G$10:$G$4229,'Cobalt Prices'!$E$10:$E$4229,DTP$4)</f>
        <v>#DIV/0!</v>
      </c>
      <c r="DTQ20" s="38" t="e">
        <f>AVERAGEIFS('Cobalt Prices'!$G$10:$G$4229,'Cobalt Prices'!$E$10:$E$4229,DTQ$4)</f>
        <v>#DIV/0!</v>
      </c>
      <c r="DTR20" s="38" t="e">
        <f>AVERAGEIFS('Cobalt Prices'!$G$10:$G$4229,'Cobalt Prices'!$E$10:$E$4229,DTR$4)</f>
        <v>#DIV/0!</v>
      </c>
      <c r="DTS20" s="38" t="e">
        <f>AVERAGEIFS('Cobalt Prices'!$G$10:$G$4229,'Cobalt Prices'!$E$10:$E$4229,DTS$4)</f>
        <v>#DIV/0!</v>
      </c>
      <c r="DTT20" s="38" t="e">
        <f>AVERAGEIFS('Cobalt Prices'!$G$10:$G$4229,'Cobalt Prices'!$E$10:$E$4229,DTT$4)</f>
        <v>#DIV/0!</v>
      </c>
      <c r="DTU20" s="38" t="e">
        <f>AVERAGEIFS('Cobalt Prices'!$G$10:$G$4229,'Cobalt Prices'!$E$10:$E$4229,DTU$4)</f>
        <v>#DIV/0!</v>
      </c>
      <c r="DTV20" s="38" t="e">
        <f>AVERAGEIFS('Cobalt Prices'!$G$10:$G$4229,'Cobalt Prices'!$E$10:$E$4229,DTV$4)</f>
        <v>#DIV/0!</v>
      </c>
      <c r="DTW20" s="38" t="e">
        <f>AVERAGEIFS('Cobalt Prices'!$G$10:$G$4229,'Cobalt Prices'!$E$10:$E$4229,DTW$4)</f>
        <v>#DIV/0!</v>
      </c>
      <c r="DTX20" s="38" t="e">
        <f>AVERAGEIFS('Cobalt Prices'!$G$10:$G$4229,'Cobalt Prices'!$E$10:$E$4229,DTX$4)</f>
        <v>#DIV/0!</v>
      </c>
      <c r="DTY20" s="38" t="e">
        <f>AVERAGEIFS('Cobalt Prices'!$G$10:$G$4229,'Cobalt Prices'!$E$10:$E$4229,DTY$4)</f>
        <v>#DIV/0!</v>
      </c>
      <c r="DTZ20" s="38" t="e">
        <f>AVERAGEIFS('Cobalt Prices'!$G$10:$G$4229,'Cobalt Prices'!$E$10:$E$4229,DTZ$4)</f>
        <v>#DIV/0!</v>
      </c>
      <c r="DUA20" s="38" t="e">
        <f>AVERAGEIFS('Cobalt Prices'!$G$10:$G$4229,'Cobalt Prices'!$E$10:$E$4229,DUA$4)</f>
        <v>#DIV/0!</v>
      </c>
      <c r="DUB20" s="38" t="e">
        <f>AVERAGEIFS('Cobalt Prices'!$G$10:$G$4229,'Cobalt Prices'!$E$10:$E$4229,DUB$4)</f>
        <v>#DIV/0!</v>
      </c>
      <c r="DUC20" s="38" t="e">
        <f>AVERAGEIFS('Cobalt Prices'!$G$10:$G$4229,'Cobalt Prices'!$E$10:$E$4229,DUC$4)</f>
        <v>#DIV/0!</v>
      </c>
      <c r="DUD20" s="38" t="e">
        <f>AVERAGEIFS('Cobalt Prices'!$G$10:$G$4229,'Cobalt Prices'!$E$10:$E$4229,DUD$4)</f>
        <v>#DIV/0!</v>
      </c>
      <c r="DUE20" s="38" t="e">
        <f>AVERAGEIFS('Cobalt Prices'!$G$10:$G$4229,'Cobalt Prices'!$E$10:$E$4229,DUE$4)</f>
        <v>#DIV/0!</v>
      </c>
      <c r="DUF20" s="38" t="e">
        <f>AVERAGEIFS('Cobalt Prices'!$G$10:$G$4229,'Cobalt Prices'!$E$10:$E$4229,DUF$4)</f>
        <v>#DIV/0!</v>
      </c>
      <c r="DUG20" s="38" t="e">
        <f>AVERAGEIFS('Cobalt Prices'!$G$10:$G$4229,'Cobalt Prices'!$E$10:$E$4229,DUG$4)</f>
        <v>#DIV/0!</v>
      </c>
      <c r="DUH20" s="38" t="e">
        <f>AVERAGEIFS('Cobalt Prices'!$G$10:$G$4229,'Cobalt Prices'!$E$10:$E$4229,DUH$4)</f>
        <v>#DIV/0!</v>
      </c>
      <c r="DUI20" s="38" t="e">
        <f>AVERAGEIFS('Cobalt Prices'!$G$10:$G$4229,'Cobalt Prices'!$E$10:$E$4229,DUI$4)</f>
        <v>#DIV/0!</v>
      </c>
      <c r="DUJ20" s="38" t="e">
        <f>AVERAGEIFS('Cobalt Prices'!$G$10:$G$4229,'Cobalt Prices'!$E$10:$E$4229,DUJ$4)</f>
        <v>#DIV/0!</v>
      </c>
      <c r="DUK20" s="38" t="e">
        <f>AVERAGEIFS('Cobalt Prices'!$G$10:$G$4229,'Cobalt Prices'!$E$10:$E$4229,DUK$4)</f>
        <v>#DIV/0!</v>
      </c>
      <c r="DUL20" s="38" t="e">
        <f>AVERAGEIFS('Cobalt Prices'!$G$10:$G$4229,'Cobalt Prices'!$E$10:$E$4229,DUL$4)</f>
        <v>#DIV/0!</v>
      </c>
      <c r="DUM20" s="38" t="e">
        <f>AVERAGEIFS('Cobalt Prices'!$G$10:$G$4229,'Cobalt Prices'!$E$10:$E$4229,DUM$4)</f>
        <v>#DIV/0!</v>
      </c>
      <c r="DUN20" s="38" t="e">
        <f>AVERAGEIFS('Cobalt Prices'!$G$10:$G$4229,'Cobalt Prices'!$E$10:$E$4229,DUN$4)</f>
        <v>#DIV/0!</v>
      </c>
      <c r="DUO20" s="38" t="e">
        <f>AVERAGEIFS('Cobalt Prices'!$G$10:$G$4229,'Cobalt Prices'!$E$10:$E$4229,DUO$4)</f>
        <v>#DIV/0!</v>
      </c>
      <c r="DUP20" s="38" t="e">
        <f>AVERAGEIFS('Cobalt Prices'!$G$10:$G$4229,'Cobalt Prices'!$E$10:$E$4229,DUP$4)</f>
        <v>#DIV/0!</v>
      </c>
      <c r="DUQ20" s="38" t="e">
        <f>AVERAGEIFS('Cobalt Prices'!$G$10:$G$4229,'Cobalt Prices'!$E$10:$E$4229,DUQ$4)</f>
        <v>#DIV/0!</v>
      </c>
      <c r="DUR20" s="38" t="e">
        <f>AVERAGEIFS('Cobalt Prices'!$G$10:$G$4229,'Cobalt Prices'!$E$10:$E$4229,DUR$4)</f>
        <v>#DIV/0!</v>
      </c>
      <c r="DUS20" s="38" t="e">
        <f>AVERAGEIFS('Cobalt Prices'!$G$10:$G$4229,'Cobalt Prices'!$E$10:$E$4229,DUS$4)</f>
        <v>#DIV/0!</v>
      </c>
      <c r="DUT20" s="38" t="e">
        <f>AVERAGEIFS('Cobalt Prices'!$G$10:$G$4229,'Cobalt Prices'!$E$10:$E$4229,DUT$4)</f>
        <v>#DIV/0!</v>
      </c>
      <c r="DUU20" s="38" t="e">
        <f>AVERAGEIFS('Cobalt Prices'!$G$10:$G$4229,'Cobalt Prices'!$E$10:$E$4229,DUU$4)</f>
        <v>#DIV/0!</v>
      </c>
      <c r="DUV20" s="38" t="e">
        <f>AVERAGEIFS('Cobalt Prices'!$G$10:$G$4229,'Cobalt Prices'!$E$10:$E$4229,DUV$4)</f>
        <v>#DIV/0!</v>
      </c>
      <c r="DUW20" s="38" t="e">
        <f>AVERAGEIFS('Cobalt Prices'!$G$10:$G$4229,'Cobalt Prices'!$E$10:$E$4229,DUW$4)</f>
        <v>#DIV/0!</v>
      </c>
      <c r="DUX20" s="38" t="e">
        <f>AVERAGEIFS('Cobalt Prices'!$G$10:$G$4229,'Cobalt Prices'!$E$10:$E$4229,DUX$4)</f>
        <v>#DIV/0!</v>
      </c>
      <c r="DUY20" s="38" t="e">
        <f>AVERAGEIFS('Cobalt Prices'!$G$10:$G$4229,'Cobalt Prices'!$E$10:$E$4229,DUY$4)</f>
        <v>#DIV/0!</v>
      </c>
      <c r="DUZ20" s="38" t="e">
        <f>AVERAGEIFS('Cobalt Prices'!$G$10:$G$4229,'Cobalt Prices'!$E$10:$E$4229,DUZ$4)</f>
        <v>#DIV/0!</v>
      </c>
      <c r="DVA20" s="38" t="e">
        <f>AVERAGEIFS('Cobalt Prices'!$G$10:$G$4229,'Cobalt Prices'!$E$10:$E$4229,DVA$4)</f>
        <v>#DIV/0!</v>
      </c>
      <c r="DVB20" s="38" t="e">
        <f>AVERAGEIFS('Cobalt Prices'!$G$10:$G$4229,'Cobalt Prices'!$E$10:$E$4229,DVB$4)</f>
        <v>#DIV/0!</v>
      </c>
      <c r="DVC20" s="38" t="e">
        <f>AVERAGEIFS('Cobalt Prices'!$G$10:$G$4229,'Cobalt Prices'!$E$10:$E$4229,DVC$4)</f>
        <v>#DIV/0!</v>
      </c>
      <c r="DVD20" s="38" t="e">
        <f>AVERAGEIFS('Cobalt Prices'!$G$10:$G$4229,'Cobalt Prices'!$E$10:$E$4229,DVD$4)</f>
        <v>#DIV/0!</v>
      </c>
      <c r="DVE20" s="38" t="e">
        <f>AVERAGEIFS('Cobalt Prices'!$G$10:$G$4229,'Cobalt Prices'!$E$10:$E$4229,DVE$4)</f>
        <v>#DIV/0!</v>
      </c>
      <c r="DVF20" s="38" t="e">
        <f>AVERAGEIFS('Cobalt Prices'!$G$10:$G$4229,'Cobalt Prices'!$E$10:$E$4229,DVF$4)</f>
        <v>#DIV/0!</v>
      </c>
      <c r="DVG20" s="38" t="e">
        <f>AVERAGEIFS('Cobalt Prices'!$G$10:$G$4229,'Cobalt Prices'!$E$10:$E$4229,DVG$4)</f>
        <v>#DIV/0!</v>
      </c>
      <c r="DVH20" s="38" t="e">
        <f>AVERAGEIFS('Cobalt Prices'!$G$10:$G$4229,'Cobalt Prices'!$E$10:$E$4229,DVH$4)</f>
        <v>#DIV/0!</v>
      </c>
      <c r="DVI20" s="38" t="e">
        <f>AVERAGEIFS('Cobalt Prices'!$G$10:$G$4229,'Cobalt Prices'!$E$10:$E$4229,DVI$4)</f>
        <v>#DIV/0!</v>
      </c>
      <c r="DVJ20" s="38" t="e">
        <f>AVERAGEIFS('Cobalt Prices'!$G$10:$G$4229,'Cobalt Prices'!$E$10:$E$4229,DVJ$4)</f>
        <v>#DIV/0!</v>
      </c>
      <c r="DVK20" s="38" t="e">
        <f>AVERAGEIFS('Cobalt Prices'!$G$10:$G$4229,'Cobalt Prices'!$E$10:$E$4229,DVK$4)</f>
        <v>#DIV/0!</v>
      </c>
      <c r="DVL20" s="38" t="e">
        <f>AVERAGEIFS('Cobalt Prices'!$G$10:$G$4229,'Cobalt Prices'!$E$10:$E$4229,DVL$4)</f>
        <v>#DIV/0!</v>
      </c>
      <c r="DVM20" s="38" t="e">
        <f>AVERAGEIFS('Cobalt Prices'!$G$10:$G$4229,'Cobalt Prices'!$E$10:$E$4229,DVM$4)</f>
        <v>#DIV/0!</v>
      </c>
      <c r="DVN20" s="38" t="e">
        <f>AVERAGEIFS('Cobalt Prices'!$G$10:$G$4229,'Cobalt Prices'!$E$10:$E$4229,DVN$4)</f>
        <v>#DIV/0!</v>
      </c>
      <c r="DVO20" s="38" t="e">
        <f>AVERAGEIFS('Cobalt Prices'!$G$10:$G$4229,'Cobalt Prices'!$E$10:$E$4229,DVO$4)</f>
        <v>#DIV/0!</v>
      </c>
      <c r="DVP20" s="38" t="e">
        <f>AVERAGEIFS('Cobalt Prices'!$G$10:$G$4229,'Cobalt Prices'!$E$10:$E$4229,DVP$4)</f>
        <v>#DIV/0!</v>
      </c>
      <c r="DVQ20" s="38" t="e">
        <f>AVERAGEIFS('Cobalt Prices'!$G$10:$G$4229,'Cobalt Prices'!$E$10:$E$4229,DVQ$4)</f>
        <v>#DIV/0!</v>
      </c>
      <c r="DVR20" s="38" t="e">
        <f>AVERAGEIFS('Cobalt Prices'!$G$10:$G$4229,'Cobalt Prices'!$E$10:$E$4229,DVR$4)</f>
        <v>#DIV/0!</v>
      </c>
      <c r="DVS20" s="38" t="e">
        <f>AVERAGEIFS('Cobalt Prices'!$G$10:$G$4229,'Cobalt Prices'!$E$10:$E$4229,DVS$4)</f>
        <v>#DIV/0!</v>
      </c>
      <c r="DVT20" s="38" t="e">
        <f>AVERAGEIFS('Cobalt Prices'!$G$10:$G$4229,'Cobalt Prices'!$E$10:$E$4229,DVT$4)</f>
        <v>#DIV/0!</v>
      </c>
      <c r="DVU20" s="38" t="e">
        <f>AVERAGEIFS('Cobalt Prices'!$G$10:$G$4229,'Cobalt Prices'!$E$10:$E$4229,DVU$4)</f>
        <v>#DIV/0!</v>
      </c>
      <c r="DVV20" s="38" t="e">
        <f>AVERAGEIFS('Cobalt Prices'!$G$10:$G$4229,'Cobalt Prices'!$E$10:$E$4229,DVV$4)</f>
        <v>#DIV/0!</v>
      </c>
      <c r="DVW20" s="38" t="e">
        <f>AVERAGEIFS('Cobalt Prices'!$G$10:$G$4229,'Cobalt Prices'!$E$10:$E$4229,DVW$4)</f>
        <v>#DIV/0!</v>
      </c>
      <c r="DVX20" s="38" t="e">
        <f>AVERAGEIFS('Cobalt Prices'!$G$10:$G$4229,'Cobalt Prices'!$E$10:$E$4229,DVX$4)</f>
        <v>#DIV/0!</v>
      </c>
      <c r="DVY20" s="38" t="e">
        <f>AVERAGEIFS('Cobalt Prices'!$G$10:$G$4229,'Cobalt Prices'!$E$10:$E$4229,DVY$4)</f>
        <v>#DIV/0!</v>
      </c>
      <c r="DVZ20" s="38" t="e">
        <f>AVERAGEIFS('Cobalt Prices'!$G$10:$G$4229,'Cobalt Prices'!$E$10:$E$4229,DVZ$4)</f>
        <v>#DIV/0!</v>
      </c>
      <c r="DWA20" s="38" t="e">
        <f>AVERAGEIFS('Cobalt Prices'!$G$10:$G$4229,'Cobalt Prices'!$E$10:$E$4229,DWA$4)</f>
        <v>#DIV/0!</v>
      </c>
      <c r="DWB20" s="38" t="e">
        <f>AVERAGEIFS('Cobalt Prices'!$G$10:$G$4229,'Cobalt Prices'!$E$10:$E$4229,DWB$4)</f>
        <v>#DIV/0!</v>
      </c>
      <c r="DWC20" s="38" t="e">
        <f>AVERAGEIFS('Cobalt Prices'!$G$10:$G$4229,'Cobalt Prices'!$E$10:$E$4229,DWC$4)</f>
        <v>#DIV/0!</v>
      </c>
      <c r="DWD20" s="38" t="e">
        <f>AVERAGEIFS('Cobalt Prices'!$G$10:$G$4229,'Cobalt Prices'!$E$10:$E$4229,DWD$4)</f>
        <v>#DIV/0!</v>
      </c>
      <c r="DWE20" s="38" t="e">
        <f>AVERAGEIFS('Cobalt Prices'!$G$10:$G$4229,'Cobalt Prices'!$E$10:$E$4229,DWE$4)</f>
        <v>#DIV/0!</v>
      </c>
      <c r="DWF20" s="38" t="e">
        <f>AVERAGEIFS('Cobalt Prices'!$G$10:$G$4229,'Cobalt Prices'!$E$10:$E$4229,DWF$4)</f>
        <v>#DIV/0!</v>
      </c>
      <c r="DWG20" s="38" t="e">
        <f>AVERAGEIFS('Cobalt Prices'!$G$10:$G$4229,'Cobalt Prices'!$E$10:$E$4229,DWG$4)</f>
        <v>#DIV/0!</v>
      </c>
      <c r="DWH20" s="38" t="e">
        <f>AVERAGEIFS('Cobalt Prices'!$G$10:$G$4229,'Cobalt Prices'!$E$10:$E$4229,DWH$4)</f>
        <v>#DIV/0!</v>
      </c>
      <c r="DWI20" s="38" t="e">
        <f>AVERAGEIFS('Cobalt Prices'!$G$10:$G$4229,'Cobalt Prices'!$E$10:$E$4229,DWI$4)</f>
        <v>#DIV/0!</v>
      </c>
      <c r="DWJ20" s="38" t="e">
        <f>AVERAGEIFS('Cobalt Prices'!$G$10:$G$4229,'Cobalt Prices'!$E$10:$E$4229,DWJ$4)</f>
        <v>#DIV/0!</v>
      </c>
      <c r="DWK20" s="38" t="e">
        <f>AVERAGEIFS('Cobalt Prices'!$G$10:$G$4229,'Cobalt Prices'!$E$10:$E$4229,DWK$4)</f>
        <v>#DIV/0!</v>
      </c>
      <c r="DWL20" s="38" t="e">
        <f>AVERAGEIFS('Cobalt Prices'!$G$10:$G$4229,'Cobalt Prices'!$E$10:$E$4229,DWL$4)</f>
        <v>#DIV/0!</v>
      </c>
      <c r="DWM20" s="38" t="e">
        <f>AVERAGEIFS('Cobalt Prices'!$G$10:$G$4229,'Cobalt Prices'!$E$10:$E$4229,DWM$4)</f>
        <v>#DIV/0!</v>
      </c>
      <c r="DWN20" s="38" t="e">
        <f>AVERAGEIFS('Cobalt Prices'!$G$10:$G$4229,'Cobalt Prices'!$E$10:$E$4229,DWN$4)</f>
        <v>#DIV/0!</v>
      </c>
      <c r="DWO20" s="38" t="e">
        <f>AVERAGEIFS('Cobalt Prices'!$G$10:$G$4229,'Cobalt Prices'!$E$10:$E$4229,DWO$4)</f>
        <v>#DIV/0!</v>
      </c>
      <c r="DWP20" s="38" t="e">
        <f>AVERAGEIFS('Cobalt Prices'!$G$10:$G$4229,'Cobalt Prices'!$E$10:$E$4229,DWP$4)</f>
        <v>#DIV/0!</v>
      </c>
      <c r="DWQ20" s="38" t="e">
        <f>AVERAGEIFS('Cobalt Prices'!$G$10:$G$4229,'Cobalt Prices'!$E$10:$E$4229,DWQ$4)</f>
        <v>#DIV/0!</v>
      </c>
      <c r="DWR20" s="38" t="e">
        <f>AVERAGEIFS('Cobalt Prices'!$G$10:$G$4229,'Cobalt Prices'!$E$10:$E$4229,DWR$4)</f>
        <v>#DIV/0!</v>
      </c>
      <c r="DWS20" s="38" t="e">
        <f>AVERAGEIFS('Cobalt Prices'!$G$10:$G$4229,'Cobalt Prices'!$E$10:$E$4229,DWS$4)</f>
        <v>#DIV/0!</v>
      </c>
      <c r="DWT20" s="38" t="e">
        <f>AVERAGEIFS('Cobalt Prices'!$G$10:$G$4229,'Cobalt Prices'!$E$10:$E$4229,DWT$4)</f>
        <v>#DIV/0!</v>
      </c>
      <c r="DWU20" s="38" t="e">
        <f>AVERAGEIFS('Cobalt Prices'!$G$10:$G$4229,'Cobalt Prices'!$E$10:$E$4229,DWU$4)</f>
        <v>#DIV/0!</v>
      </c>
      <c r="DWV20" s="38" t="e">
        <f>AVERAGEIFS('Cobalt Prices'!$G$10:$G$4229,'Cobalt Prices'!$E$10:$E$4229,DWV$4)</f>
        <v>#DIV/0!</v>
      </c>
      <c r="DWW20" s="38" t="e">
        <f>AVERAGEIFS('Cobalt Prices'!$G$10:$G$4229,'Cobalt Prices'!$E$10:$E$4229,DWW$4)</f>
        <v>#DIV/0!</v>
      </c>
      <c r="DWX20" s="38" t="e">
        <f>AVERAGEIFS('Cobalt Prices'!$G$10:$G$4229,'Cobalt Prices'!$E$10:$E$4229,DWX$4)</f>
        <v>#DIV/0!</v>
      </c>
      <c r="DWY20" s="38" t="e">
        <f>AVERAGEIFS('Cobalt Prices'!$G$10:$G$4229,'Cobalt Prices'!$E$10:$E$4229,DWY$4)</f>
        <v>#DIV/0!</v>
      </c>
      <c r="DWZ20" s="38" t="e">
        <f>AVERAGEIFS('Cobalt Prices'!$G$10:$G$4229,'Cobalt Prices'!$E$10:$E$4229,DWZ$4)</f>
        <v>#DIV/0!</v>
      </c>
      <c r="DXA20" s="38" t="e">
        <f>AVERAGEIFS('Cobalt Prices'!$G$10:$G$4229,'Cobalt Prices'!$E$10:$E$4229,DXA$4)</f>
        <v>#DIV/0!</v>
      </c>
      <c r="DXB20" s="38" t="e">
        <f>AVERAGEIFS('Cobalt Prices'!$G$10:$G$4229,'Cobalt Prices'!$E$10:$E$4229,DXB$4)</f>
        <v>#DIV/0!</v>
      </c>
      <c r="DXC20" s="38" t="e">
        <f>AVERAGEIFS('Cobalt Prices'!$G$10:$G$4229,'Cobalt Prices'!$E$10:$E$4229,DXC$4)</f>
        <v>#DIV/0!</v>
      </c>
      <c r="DXD20" s="38" t="e">
        <f>AVERAGEIFS('Cobalt Prices'!$G$10:$G$4229,'Cobalt Prices'!$E$10:$E$4229,DXD$4)</f>
        <v>#DIV/0!</v>
      </c>
      <c r="DXE20" s="38" t="e">
        <f>AVERAGEIFS('Cobalt Prices'!$G$10:$G$4229,'Cobalt Prices'!$E$10:$E$4229,DXE$4)</f>
        <v>#DIV/0!</v>
      </c>
      <c r="DXF20" s="38" t="e">
        <f>AVERAGEIFS('Cobalt Prices'!$G$10:$G$4229,'Cobalt Prices'!$E$10:$E$4229,DXF$4)</f>
        <v>#DIV/0!</v>
      </c>
      <c r="DXG20" s="38" t="e">
        <f>AVERAGEIFS('Cobalt Prices'!$G$10:$G$4229,'Cobalt Prices'!$E$10:$E$4229,DXG$4)</f>
        <v>#DIV/0!</v>
      </c>
      <c r="DXH20" s="38" t="e">
        <f>AVERAGEIFS('Cobalt Prices'!$G$10:$G$4229,'Cobalt Prices'!$E$10:$E$4229,DXH$4)</f>
        <v>#DIV/0!</v>
      </c>
      <c r="DXI20" s="38" t="e">
        <f>AVERAGEIFS('Cobalt Prices'!$G$10:$G$4229,'Cobalt Prices'!$E$10:$E$4229,DXI$4)</f>
        <v>#DIV/0!</v>
      </c>
      <c r="DXJ20" s="38" t="e">
        <f>AVERAGEIFS('Cobalt Prices'!$G$10:$G$4229,'Cobalt Prices'!$E$10:$E$4229,DXJ$4)</f>
        <v>#DIV/0!</v>
      </c>
      <c r="DXK20" s="38" t="e">
        <f>AVERAGEIFS('Cobalt Prices'!$G$10:$G$4229,'Cobalt Prices'!$E$10:$E$4229,DXK$4)</f>
        <v>#DIV/0!</v>
      </c>
      <c r="DXL20" s="38" t="e">
        <f>AVERAGEIFS('Cobalt Prices'!$G$10:$G$4229,'Cobalt Prices'!$E$10:$E$4229,DXL$4)</f>
        <v>#DIV/0!</v>
      </c>
      <c r="DXM20" s="38" t="e">
        <f>AVERAGEIFS('Cobalt Prices'!$G$10:$G$4229,'Cobalt Prices'!$E$10:$E$4229,DXM$4)</f>
        <v>#DIV/0!</v>
      </c>
      <c r="DXN20" s="38" t="e">
        <f>AVERAGEIFS('Cobalt Prices'!$G$10:$G$4229,'Cobalt Prices'!$E$10:$E$4229,DXN$4)</f>
        <v>#DIV/0!</v>
      </c>
      <c r="DXO20" s="38" t="e">
        <f>AVERAGEIFS('Cobalt Prices'!$G$10:$G$4229,'Cobalt Prices'!$E$10:$E$4229,DXO$4)</f>
        <v>#DIV/0!</v>
      </c>
      <c r="DXP20" s="38" t="e">
        <f>AVERAGEIFS('Cobalt Prices'!$G$10:$G$4229,'Cobalt Prices'!$E$10:$E$4229,DXP$4)</f>
        <v>#DIV/0!</v>
      </c>
      <c r="DXQ20" s="38" t="e">
        <f>AVERAGEIFS('Cobalt Prices'!$G$10:$G$4229,'Cobalt Prices'!$E$10:$E$4229,DXQ$4)</f>
        <v>#DIV/0!</v>
      </c>
      <c r="DXR20" s="38" t="e">
        <f>AVERAGEIFS('Cobalt Prices'!$G$10:$G$4229,'Cobalt Prices'!$E$10:$E$4229,DXR$4)</f>
        <v>#DIV/0!</v>
      </c>
      <c r="DXS20" s="38" t="e">
        <f>AVERAGEIFS('Cobalt Prices'!$G$10:$G$4229,'Cobalt Prices'!$E$10:$E$4229,DXS$4)</f>
        <v>#DIV/0!</v>
      </c>
      <c r="DXT20" s="38" t="e">
        <f>AVERAGEIFS('Cobalt Prices'!$G$10:$G$4229,'Cobalt Prices'!$E$10:$E$4229,DXT$4)</f>
        <v>#DIV/0!</v>
      </c>
      <c r="DXU20" s="38" t="e">
        <f>AVERAGEIFS('Cobalt Prices'!$G$10:$G$4229,'Cobalt Prices'!$E$10:$E$4229,DXU$4)</f>
        <v>#DIV/0!</v>
      </c>
      <c r="DXV20" s="38" t="e">
        <f>AVERAGEIFS('Cobalt Prices'!$G$10:$G$4229,'Cobalt Prices'!$E$10:$E$4229,DXV$4)</f>
        <v>#DIV/0!</v>
      </c>
      <c r="DXW20" s="38" t="e">
        <f>AVERAGEIFS('Cobalt Prices'!$G$10:$G$4229,'Cobalt Prices'!$E$10:$E$4229,DXW$4)</f>
        <v>#DIV/0!</v>
      </c>
      <c r="DXX20" s="38" t="e">
        <f>AVERAGEIFS('Cobalt Prices'!$G$10:$G$4229,'Cobalt Prices'!$E$10:$E$4229,DXX$4)</f>
        <v>#DIV/0!</v>
      </c>
      <c r="DXY20" s="38" t="e">
        <f>AVERAGEIFS('Cobalt Prices'!$G$10:$G$4229,'Cobalt Prices'!$E$10:$E$4229,DXY$4)</f>
        <v>#DIV/0!</v>
      </c>
      <c r="DXZ20" s="38" t="e">
        <f>AVERAGEIFS('Cobalt Prices'!$G$10:$G$4229,'Cobalt Prices'!$E$10:$E$4229,DXZ$4)</f>
        <v>#DIV/0!</v>
      </c>
      <c r="DYA20" s="38" t="e">
        <f>AVERAGEIFS('Cobalt Prices'!$G$10:$G$4229,'Cobalt Prices'!$E$10:$E$4229,DYA$4)</f>
        <v>#DIV/0!</v>
      </c>
      <c r="DYB20" s="38" t="e">
        <f>AVERAGEIFS('Cobalt Prices'!$G$10:$G$4229,'Cobalt Prices'!$E$10:$E$4229,DYB$4)</f>
        <v>#DIV/0!</v>
      </c>
      <c r="DYC20" s="38" t="e">
        <f>AVERAGEIFS('Cobalt Prices'!$G$10:$G$4229,'Cobalt Prices'!$E$10:$E$4229,DYC$4)</f>
        <v>#DIV/0!</v>
      </c>
      <c r="DYD20" s="38" t="e">
        <f>AVERAGEIFS('Cobalt Prices'!$G$10:$G$4229,'Cobalt Prices'!$E$10:$E$4229,DYD$4)</f>
        <v>#DIV/0!</v>
      </c>
      <c r="DYE20" s="38" t="e">
        <f>AVERAGEIFS('Cobalt Prices'!$G$10:$G$4229,'Cobalt Prices'!$E$10:$E$4229,DYE$4)</f>
        <v>#DIV/0!</v>
      </c>
      <c r="DYF20" s="38" t="e">
        <f>AVERAGEIFS('Cobalt Prices'!$G$10:$G$4229,'Cobalt Prices'!$E$10:$E$4229,DYF$4)</f>
        <v>#DIV/0!</v>
      </c>
      <c r="DYG20" s="38" t="e">
        <f>AVERAGEIFS('Cobalt Prices'!$G$10:$G$4229,'Cobalt Prices'!$E$10:$E$4229,DYG$4)</f>
        <v>#DIV/0!</v>
      </c>
      <c r="DYH20" s="38" t="e">
        <f>AVERAGEIFS('Cobalt Prices'!$G$10:$G$4229,'Cobalt Prices'!$E$10:$E$4229,DYH$4)</f>
        <v>#DIV/0!</v>
      </c>
      <c r="DYI20" s="38" t="e">
        <f>AVERAGEIFS('Cobalt Prices'!$G$10:$G$4229,'Cobalt Prices'!$E$10:$E$4229,DYI$4)</f>
        <v>#DIV/0!</v>
      </c>
      <c r="DYJ20" s="38" t="e">
        <f>AVERAGEIFS('Cobalt Prices'!$G$10:$G$4229,'Cobalt Prices'!$E$10:$E$4229,DYJ$4)</f>
        <v>#DIV/0!</v>
      </c>
      <c r="DYK20" s="38" t="e">
        <f>AVERAGEIFS('Cobalt Prices'!$G$10:$G$4229,'Cobalt Prices'!$E$10:$E$4229,DYK$4)</f>
        <v>#DIV/0!</v>
      </c>
      <c r="DYL20" s="38" t="e">
        <f>AVERAGEIFS('Cobalt Prices'!$G$10:$G$4229,'Cobalt Prices'!$E$10:$E$4229,DYL$4)</f>
        <v>#DIV/0!</v>
      </c>
      <c r="DYM20" s="38" t="e">
        <f>AVERAGEIFS('Cobalt Prices'!$G$10:$G$4229,'Cobalt Prices'!$E$10:$E$4229,DYM$4)</f>
        <v>#DIV/0!</v>
      </c>
      <c r="DYN20" s="38" t="e">
        <f>AVERAGEIFS('Cobalt Prices'!$G$10:$G$4229,'Cobalt Prices'!$E$10:$E$4229,DYN$4)</f>
        <v>#DIV/0!</v>
      </c>
      <c r="DYO20" s="38" t="e">
        <f>AVERAGEIFS('Cobalt Prices'!$G$10:$G$4229,'Cobalt Prices'!$E$10:$E$4229,DYO$4)</f>
        <v>#DIV/0!</v>
      </c>
      <c r="DYP20" s="38" t="e">
        <f>AVERAGEIFS('Cobalt Prices'!$G$10:$G$4229,'Cobalt Prices'!$E$10:$E$4229,DYP$4)</f>
        <v>#DIV/0!</v>
      </c>
      <c r="DYQ20" s="38" t="e">
        <f>AVERAGEIFS('Cobalt Prices'!$G$10:$G$4229,'Cobalt Prices'!$E$10:$E$4229,DYQ$4)</f>
        <v>#DIV/0!</v>
      </c>
      <c r="DYR20" s="38" t="e">
        <f>AVERAGEIFS('Cobalt Prices'!$G$10:$G$4229,'Cobalt Prices'!$E$10:$E$4229,DYR$4)</f>
        <v>#DIV/0!</v>
      </c>
      <c r="DYS20" s="38" t="e">
        <f>AVERAGEIFS('Cobalt Prices'!$G$10:$G$4229,'Cobalt Prices'!$E$10:$E$4229,DYS$4)</f>
        <v>#DIV/0!</v>
      </c>
      <c r="DYT20" s="38" t="e">
        <f>AVERAGEIFS('Cobalt Prices'!$G$10:$G$4229,'Cobalt Prices'!$E$10:$E$4229,DYT$4)</f>
        <v>#DIV/0!</v>
      </c>
      <c r="DYU20" s="38" t="e">
        <f>AVERAGEIFS('Cobalt Prices'!$G$10:$G$4229,'Cobalt Prices'!$E$10:$E$4229,DYU$4)</f>
        <v>#DIV/0!</v>
      </c>
      <c r="DYV20" s="38" t="e">
        <f>AVERAGEIFS('Cobalt Prices'!$G$10:$G$4229,'Cobalt Prices'!$E$10:$E$4229,DYV$4)</f>
        <v>#DIV/0!</v>
      </c>
      <c r="DYW20" s="38" t="e">
        <f>AVERAGEIFS('Cobalt Prices'!$G$10:$G$4229,'Cobalt Prices'!$E$10:$E$4229,DYW$4)</f>
        <v>#DIV/0!</v>
      </c>
      <c r="DYX20" s="38" t="e">
        <f>AVERAGEIFS('Cobalt Prices'!$G$10:$G$4229,'Cobalt Prices'!$E$10:$E$4229,DYX$4)</f>
        <v>#DIV/0!</v>
      </c>
      <c r="DYY20" s="38" t="e">
        <f>AVERAGEIFS('Cobalt Prices'!$G$10:$G$4229,'Cobalt Prices'!$E$10:$E$4229,DYY$4)</f>
        <v>#DIV/0!</v>
      </c>
      <c r="DYZ20" s="38" t="e">
        <f>AVERAGEIFS('Cobalt Prices'!$G$10:$G$4229,'Cobalt Prices'!$E$10:$E$4229,DYZ$4)</f>
        <v>#DIV/0!</v>
      </c>
      <c r="DZA20" s="38" t="e">
        <f>AVERAGEIFS('Cobalt Prices'!$G$10:$G$4229,'Cobalt Prices'!$E$10:$E$4229,DZA$4)</f>
        <v>#DIV/0!</v>
      </c>
      <c r="DZB20" s="38" t="e">
        <f>AVERAGEIFS('Cobalt Prices'!$G$10:$G$4229,'Cobalt Prices'!$E$10:$E$4229,DZB$4)</f>
        <v>#DIV/0!</v>
      </c>
      <c r="DZC20" s="38" t="e">
        <f>AVERAGEIFS('Cobalt Prices'!$G$10:$G$4229,'Cobalt Prices'!$E$10:$E$4229,DZC$4)</f>
        <v>#DIV/0!</v>
      </c>
      <c r="DZD20" s="38" t="e">
        <f>AVERAGEIFS('Cobalt Prices'!$G$10:$G$4229,'Cobalt Prices'!$E$10:$E$4229,DZD$4)</f>
        <v>#DIV/0!</v>
      </c>
      <c r="DZE20" s="38" t="e">
        <f>AVERAGEIFS('Cobalt Prices'!$G$10:$G$4229,'Cobalt Prices'!$E$10:$E$4229,DZE$4)</f>
        <v>#DIV/0!</v>
      </c>
      <c r="DZF20" s="38" t="e">
        <f>AVERAGEIFS('Cobalt Prices'!$G$10:$G$4229,'Cobalt Prices'!$E$10:$E$4229,DZF$4)</f>
        <v>#DIV/0!</v>
      </c>
      <c r="DZG20" s="38" t="e">
        <f>AVERAGEIFS('Cobalt Prices'!$G$10:$G$4229,'Cobalt Prices'!$E$10:$E$4229,DZG$4)</f>
        <v>#DIV/0!</v>
      </c>
      <c r="DZH20" s="38" t="e">
        <f>AVERAGEIFS('Cobalt Prices'!$G$10:$G$4229,'Cobalt Prices'!$E$10:$E$4229,DZH$4)</f>
        <v>#DIV/0!</v>
      </c>
      <c r="DZI20" s="38" t="e">
        <f>AVERAGEIFS('Cobalt Prices'!$G$10:$G$4229,'Cobalt Prices'!$E$10:$E$4229,DZI$4)</f>
        <v>#DIV/0!</v>
      </c>
      <c r="DZJ20" s="38" t="e">
        <f>AVERAGEIFS('Cobalt Prices'!$G$10:$G$4229,'Cobalt Prices'!$E$10:$E$4229,DZJ$4)</f>
        <v>#DIV/0!</v>
      </c>
      <c r="DZK20" s="38" t="e">
        <f>AVERAGEIFS('Cobalt Prices'!$G$10:$G$4229,'Cobalt Prices'!$E$10:$E$4229,DZK$4)</f>
        <v>#DIV/0!</v>
      </c>
      <c r="DZL20" s="38" t="e">
        <f>AVERAGEIFS('Cobalt Prices'!$G$10:$G$4229,'Cobalt Prices'!$E$10:$E$4229,DZL$4)</f>
        <v>#DIV/0!</v>
      </c>
      <c r="DZM20" s="38" t="e">
        <f>AVERAGEIFS('Cobalt Prices'!$G$10:$G$4229,'Cobalt Prices'!$E$10:$E$4229,DZM$4)</f>
        <v>#DIV/0!</v>
      </c>
      <c r="DZN20" s="38" t="e">
        <f>AVERAGEIFS('Cobalt Prices'!$G$10:$G$4229,'Cobalt Prices'!$E$10:$E$4229,DZN$4)</f>
        <v>#DIV/0!</v>
      </c>
      <c r="DZO20" s="38" t="e">
        <f>AVERAGEIFS('Cobalt Prices'!$G$10:$G$4229,'Cobalt Prices'!$E$10:$E$4229,DZO$4)</f>
        <v>#DIV/0!</v>
      </c>
      <c r="DZP20" s="38" t="e">
        <f>AVERAGEIFS('Cobalt Prices'!$G$10:$G$4229,'Cobalt Prices'!$E$10:$E$4229,DZP$4)</f>
        <v>#DIV/0!</v>
      </c>
      <c r="DZQ20" s="38" t="e">
        <f>AVERAGEIFS('Cobalt Prices'!$G$10:$G$4229,'Cobalt Prices'!$E$10:$E$4229,DZQ$4)</f>
        <v>#DIV/0!</v>
      </c>
      <c r="DZR20" s="38" t="e">
        <f>AVERAGEIFS('Cobalt Prices'!$G$10:$G$4229,'Cobalt Prices'!$E$10:$E$4229,DZR$4)</f>
        <v>#DIV/0!</v>
      </c>
      <c r="DZS20" s="38" t="e">
        <f>AVERAGEIFS('Cobalt Prices'!$G$10:$G$4229,'Cobalt Prices'!$E$10:$E$4229,DZS$4)</f>
        <v>#DIV/0!</v>
      </c>
      <c r="DZT20" s="38" t="e">
        <f>AVERAGEIFS('Cobalt Prices'!$G$10:$G$4229,'Cobalt Prices'!$E$10:$E$4229,DZT$4)</f>
        <v>#DIV/0!</v>
      </c>
      <c r="DZU20" s="38" t="e">
        <f>AVERAGEIFS('Cobalt Prices'!$G$10:$G$4229,'Cobalt Prices'!$E$10:$E$4229,DZU$4)</f>
        <v>#DIV/0!</v>
      </c>
      <c r="DZV20" s="38" t="e">
        <f>AVERAGEIFS('Cobalt Prices'!$G$10:$G$4229,'Cobalt Prices'!$E$10:$E$4229,DZV$4)</f>
        <v>#DIV/0!</v>
      </c>
      <c r="DZW20" s="38" t="e">
        <f>AVERAGEIFS('Cobalt Prices'!$G$10:$G$4229,'Cobalt Prices'!$E$10:$E$4229,DZW$4)</f>
        <v>#DIV/0!</v>
      </c>
      <c r="DZX20" s="38" t="e">
        <f>AVERAGEIFS('Cobalt Prices'!$G$10:$G$4229,'Cobalt Prices'!$E$10:$E$4229,DZX$4)</f>
        <v>#DIV/0!</v>
      </c>
      <c r="DZY20" s="38" t="e">
        <f>AVERAGEIFS('Cobalt Prices'!$G$10:$G$4229,'Cobalt Prices'!$E$10:$E$4229,DZY$4)</f>
        <v>#DIV/0!</v>
      </c>
      <c r="DZZ20" s="38" t="e">
        <f>AVERAGEIFS('Cobalt Prices'!$G$10:$G$4229,'Cobalt Prices'!$E$10:$E$4229,DZZ$4)</f>
        <v>#DIV/0!</v>
      </c>
      <c r="EAA20" s="38" t="e">
        <f>AVERAGEIFS('Cobalt Prices'!$G$10:$G$4229,'Cobalt Prices'!$E$10:$E$4229,EAA$4)</f>
        <v>#DIV/0!</v>
      </c>
      <c r="EAB20" s="38" t="e">
        <f>AVERAGEIFS('Cobalt Prices'!$G$10:$G$4229,'Cobalt Prices'!$E$10:$E$4229,EAB$4)</f>
        <v>#DIV/0!</v>
      </c>
      <c r="EAC20" s="38" t="e">
        <f>AVERAGEIFS('Cobalt Prices'!$G$10:$G$4229,'Cobalt Prices'!$E$10:$E$4229,EAC$4)</f>
        <v>#DIV/0!</v>
      </c>
      <c r="EAD20" s="38" t="e">
        <f>AVERAGEIFS('Cobalt Prices'!$G$10:$G$4229,'Cobalt Prices'!$E$10:$E$4229,EAD$4)</f>
        <v>#DIV/0!</v>
      </c>
      <c r="EAE20" s="38" t="e">
        <f>AVERAGEIFS('Cobalt Prices'!$G$10:$G$4229,'Cobalt Prices'!$E$10:$E$4229,EAE$4)</f>
        <v>#DIV/0!</v>
      </c>
      <c r="EAF20" s="38" t="e">
        <f>AVERAGEIFS('Cobalt Prices'!$G$10:$G$4229,'Cobalt Prices'!$E$10:$E$4229,EAF$4)</f>
        <v>#DIV/0!</v>
      </c>
      <c r="EAG20" s="38" t="e">
        <f>AVERAGEIFS('Cobalt Prices'!$G$10:$G$4229,'Cobalt Prices'!$E$10:$E$4229,EAG$4)</f>
        <v>#DIV/0!</v>
      </c>
      <c r="EAH20" s="38" t="e">
        <f>AVERAGEIFS('Cobalt Prices'!$G$10:$G$4229,'Cobalt Prices'!$E$10:$E$4229,EAH$4)</f>
        <v>#DIV/0!</v>
      </c>
      <c r="EAI20" s="38" t="e">
        <f>AVERAGEIFS('Cobalt Prices'!$G$10:$G$4229,'Cobalt Prices'!$E$10:$E$4229,EAI$4)</f>
        <v>#DIV/0!</v>
      </c>
      <c r="EAJ20" s="38" t="e">
        <f>AVERAGEIFS('Cobalt Prices'!$G$10:$G$4229,'Cobalt Prices'!$E$10:$E$4229,EAJ$4)</f>
        <v>#DIV/0!</v>
      </c>
      <c r="EAK20" s="38" t="e">
        <f>AVERAGEIFS('Cobalt Prices'!$G$10:$G$4229,'Cobalt Prices'!$E$10:$E$4229,EAK$4)</f>
        <v>#DIV/0!</v>
      </c>
      <c r="EAL20" s="38" t="e">
        <f>AVERAGEIFS('Cobalt Prices'!$G$10:$G$4229,'Cobalt Prices'!$E$10:$E$4229,EAL$4)</f>
        <v>#DIV/0!</v>
      </c>
      <c r="EAM20" s="38" t="e">
        <f>AVERAGEIFS('Cobalt Prices'!$G$10:$G$4229,'Cobalt Prices'!$E$10:$E$4229,EAM$4)</f>
        <v>#DIV/0!</v>
      </c>
      <c r="EAN20" s="38" t="e">
        <f>AVERAGEIFS('Cobalt Prices'!$G$10:$G$4229,'Cobalt Prices'!$E$10:$E$4229,EAN$4)</f>
        <v>#DIV/0!</v>
      </c>
      <c r="EAO20" s="38" t="e">
        <f>AVERAGEIFS('Cobalt Prices'!$G$10:$G$4229,'Cobalt Prices'!$E$10:$E$4229,EAO$4)</f>
        <v>#DIV/0!</v>
      </c>
      <c r="EAP20" s="38" t="e">
        <f>AVERAGEIFS('Cobalt Prices'!$G$10:$G$4229,'Cobalt Prices'!$E$10:$E$4229,EAP$4)</f>
        <v>#DIV/0!</v>
      </c>
      <c r="EAQ20" s="38" t="e">
        <f>AVERAGEIFS('Cobalt Prices'!$G$10:$G$4229,'Cobalt Prices'!$E$10:$E$4229,EAQ$4)</f>
        <v>#DIV/0!</v>
      </c>
      <c r="EAR20" s="38" t="e">
        <f>AVERAGEIFS('Cobalt Prices'!$G$10:$G$4229,'Cobalt Prices'!$E$10:$E$4229,EAR$4)</f>
        <v>#DIV/0!</v>
      </c>
      <c r="EAS20" s="38" t="e">
        <f>AVERAGEIFS('Cobalt Prices'!$G$10:$G$4229,'Cobalt Prices'!$E$10:$E$4229,EAS$4)</f>
        <v>#DIV/0!</v>
      </c>
      <c r="EAT20" s="38" t="e">
        <f>AVERAGEIFS('Cobalt Prices'!$G$10:$G$4229,'Cobalt Prices'!$E$10:$E$4229,EAT$4)</f>
        <v>#DIV/0!</v>
      </c>
      <c r="EAU20" s="38" t="e">
        <f>AVERAGEIFS('Cobalt Prices'!$G$10:$G$4229,'Cobalt Prices'!$E$10:$E$4229,EAU$4)</f>
        <v>#DIV/0!</v>
      </c>
      <c r="EAV20" s="38" t="e">
        <f>AVERAGEIFS('Cobalt Prices'!$G$10:$G$4229,'Cobalt Prices'!$E$10:$E$4229,EAV$4)</f>
        <v>#DIV/0!</v>
      </c>
      <c r="EAW20" s="38" t="e">
        <f>AVERAGEIFS('Cobalt Prices'!$G$10:$G$4229,'Cobalt Prices'!$E$10:$E$4229,EAW$4)</f>
        <v>#DIV/0!</v>
      </c>
      <c r="EAX20" s="38" t="e">
        <f>AVERAGEIFS('Cobalt Prices'!$G$10:$G$4229,'Cobalt Prices'!$E$10:$E$4229,EAX$4)</f>
        <v>#DIV/0!</v>
      </c>
      <c r="EAY20" s="38" t="e">
        <f>AVERAGEIFS('Cobalt Prices'!$G$10:$G$4229,'Cobalt Prices'!$E$10:$E$4229,EAY$4)</f>
        <v>#DIV/0!</v>
      </c>
      <c r="EAZ20" s="38" t="e">
        <f>AVERAGEIFS('Cobalt Prices'!$G$10:$G$4229,'Cobalt Prices'!$E$10:$E$4229,EAZ$4)</f>
        <v>#DIV/0!</v>
      </c>
      <c r="EBA20" s="38" t="e">
        <f>AVERAGEIFS('Cobalt Prices'!$G$10:$G$4229,'Cobalt Prices'!$E$10:$E$4229,EBA$4)</f>
        <v>#DIV/0!</v>
      </c>
      <c r="EBB20" s="38" t="e">
        <f>AVERAGEIFS('Cobalt Prices'!$G$10:$G$4229,'Cobalt Prices'!$E$10:$E$4229,EBB$4)</f>
        <v>#DIV/0!</v>
      </c>
      <c r="EBC20" s="38" t="e">
        <f>AVERAGEIFS('Cobalt Prices'!$G$10:$G$4229,'Cobalt Prices'!$E$10:$E$4229,EBC$4)</f>
        <v>#DIV/0!</v>
      </c>
      <c r="EBD20" s="38" t="e">
        <f>AVERAGEIFS('Cobalt Prices'!$G$10:$G$4229,'Cobalt Prices'!$E$10:$E$4229,EBD$4)</f>
        <v>#DIV/0!</v>
      </c>
      <c r="EBE20" s="38" t="e">
        <f>AVERAGEIFS('Cobalt Prices'!$G$10:$G$4229,'Cobalt Prices'!$E$10:$E$4229,EBE$4)</f>
        <v>#DIV/0!</v>
      </c>
      <c r="EBF20" s="38" t="e">
        <f>AVERAGEIFS('Cobalt Prices'!$G$10:$G$4229,'Cobalt Prices'!$E$10:$E$4229,EBF$4)</f>
        <v>#DIV/0!</v>
      </c>
      <c r="EBG20" s="38" t="e">
        <f>AVERAGEIFS('Cobalt Prices'!$G$10:$G$4229,'Cobalt Prices'!$E$10:$E$4229,EBG$4)</f>
        <v>#DIV/0!</v>
      </c>
      <c r="EBH20" s="38" t="e">
        <f>AVERAGEIFS('Cobalt Prices'!$G$10:$G$4229,'Cobalt Prices'!$E$10:$E$4229,EBH$4)</f>
        <v>#DIV/0!</v>
      </c>
      <c r="EBI20" s="38" t="e">
        <f>AVERAGEIFS('Cobalt Prices'!$G$10:$G$4229,'Cobalt Prices'!$E$10:$E$4229,EBI$4)</f>
        <v>#DIV/0!</v>
      </c>
      <c r="EBJ20" s="38" t="e">
        <f>AVERAGEIFS('Cobalt Prices'!$G$10:$G$4229,'Cobalt Prices'!$E$10:$E$4229,EBJ$4)</f>
        <v>#DIV/0!</v>
      </c>
      <c r="EBK20" s="38" t="e">
        <f>AVERAGEIFS('Cobalt Prices'!$G$10:$G$4229,'Cobalt Prices'!$E$10:$E$4229,EBK$4)</f>
        <v>#DIV/0!</v>
      </c>
      <c r="EBL20" s="38" t="e">
        <f>AVERAGEIFS('Cobalt Prices'!$G$10:$G$4229,'Cobalt Prices'!$E$10:$E$4229,EBL$4)</f>
        <v>#DIV/0!</v>
      </c>
      <c r="EBM20" s="38" t="e">
        <f>AVERAGEIFS('Cobalt Prices'!$G$10:$G$4229,'Cobalt Prices'!$E$10:$E$4229,EBM$4)</f>
        <v>#DIV/0!</v>
      </c>
      <c r="EBN20" s="38" t="e">
        <f>AVERAGEIFS('Cobalt Prices'!$G$10:$G$4229,'Cobalt Prices'!$E$10:$E$4229,EBN$4)</f>
        <v>#DIV/0!</v>
      </c>
      <c r="EBO20" s="38" t="e">
        <f>AVERAGEIFS('Cobalt Prices'!$G$10:$G$4229,'Cobalt Prices'!$E$10:$E$4229,EBO$4)</f>
        <v>#DIV/0!</v>
      </c>
      <c r="EBP20" s="38" t="e">
        <f>AVERAGEIFS('Cobalt Prices'!$G$10:$G$4229,'Cobalt Prices'!$E$10:$E$4229,EBP$4)</f>
        <v>#DIV/0!</v>
      </c>
      <c r="EBQ20" s="38" t="e">
        <f>AVERAGEIFS('Cobalt Prices'!$G$10:$G$4229,'Cobalt Prices'!$E$10:$E$4229,EBQ$4)</f>
        <v>#DIV/0!</v>
      </c>
      <c r="EBR20" s="38" t="e">
        <f>AVERAGEIFS('Cobalt Prices'!$G$10:$G$4229,'Cobalt Prices'!$E$10:$E$4229,EBR$4)</f>
        <v>#DIV/0!</v>
      </c>
      <c r="EBS20" s="38" t="e">
        <f>AVERAGEIFS('Cobalt Prices'!$G$10:$G$4229,'Cobalt Prices'!$E$10:$E$4229,EBS$4)</f>
        <v>#DIV/0!</v>
      </c>
      <c r="EBT20" s="38" t="e">
        <f>AVERAGEIFS('Cobalt Prices'!$G$10:$G$4229,'Cobalt Prices'!$E$10:$E$4229,EBT$4)</f>
        <v>#DIV/0!</v>
      </c>
      <c r="EBU20" s="38" t="e">
        <f>AVERAGEIFS('Cobalt Prices'!$G$10:$G$4229,'Cobalt Prices'!$E$10:$E$4229,EBU$4)</f>
        <v>#DIV/0!</v>
      </c>
      <c r="EBV20" s="38" t="e">
        <f>AVERAGEIFS('Cobalt Prices'!$G$10:$G$4229,'Cobalt Prices'!$E$10:$E$4229,EBV$4)</f>
        <v>#DIV/0!</v>
      </c>
      <c r="EBW20" s="38" t="e">
        <f>AVERAGEIFS('Cobalt Prices'!$G$10:$G$4229,'Cobalt Prices'!$E$10:$E$4229,EBW$4)</f>
        <v>#DIV/0!</v>
      </c>
      <c r="EBX20" s="38" t="e">
        <f>AVERAGEIFS('Cobalt Prices'!$G$10:$G$4229,'Cobalt Prices'!$E$10:$E$4229,EBX$4)</f>
        <v>#DIV/0!</v>
      </c>
      <c r="EBY20" s="38" t="e">
        <f>AVERAGEIFS('Cobalt Prices'!$G$10:$G$4229,'Cobalt Prices'!$E$10:$E$4229,EBY$4)</f>
        <v>#DIV/0!</v>
      </c>
      <c r="EBZ20" s="38" t="e">
        <f>AVERAGEIFS('Cobalt Prices'!$G$10:$G$4229,'Cobalt Prices'!$E$10:$E$4229,EBZ$4)</f>
        <v>#DIV/0!</v>
      </c>
      <c r="ECA20" s="38" t="e">
        <f>AVERAGEIFS('Cobalt Prices'!$G$10:$G$4229,'Cobalt Prices'!$E$10:$E$4229,ECA$4)</f>
        <v>#DIV/0!</v>
      </c>
      <c r="ECB20" s="38" t="e">
        <f>AVERAGEIFS('Cobalt Prices'!$G$10:$G$4229,'Cobalt Prices'!$E$10:$E$4229,ECB$4)</f>
        <v>#DIV/0!</v>
      </c>
      <c r="ECC20" s="38" t="e">
        <f>AVERAGEIFS('Cobalt Prices'!$G$10:$G$4229,'Cobalt Prices'!$E$10:$E$4229,ECC$4)</f>
        <v>#DIV/0!</v>
      </c>
      <c r="ECD20" s="38" t="e">
        <f>AVERAGEIFS('Cobalt Prices'!$G$10:$G$4229,'Cobalt Prices'!$E$10:$E$4229,ECD$4)</f>
        <v>#DIV/0!</v>
      </c>
      <c r="ECE20" s="38" t="e">
        <f>AVERAGEIFS('Cobalt Prices'!$G$10:$G$4229,'Cobalt Prices'!$E$10:$E$4229,ECE$4)</f>
        <v>#DIV/0!</v>
      </c>
      <c r="ECF20" s="38" t="e">
        <f>AVERAGEIFS('Cobalt Prices'!$G$10:$G$4229,'Cobalt Prices'!$E$10:$E$4229,ECF$4)</f>
        <v>#DIV/0!</v>
      </c>
      <c r="ECG20" s="38" t="e">
        <f>AVERAGEIFS('Cobalt Prices'!$G$10:$G$4229,'Cobalt Prices'!$E$10:$E$4229,ECG$4)</f>
        <v>#DIV/0!</v>
      </c>
      <c r="ECH20" s="38" t="e">
        <f>AVERAGEIFS('Cobalt Prices'!$G$10:$G$4229,'Cobalt Prices'!$E$10:$E$4229,ECH$4)</f>
        <v>#DIV/0!</v>
      </c>
      <c r="ECI20" s="38" t="e">
        <f>AVERAGEIFS('Cobalt Prices'!$G$10:$G$4229,'Cobalt Prices'!$E$10:$E$4229,ECI$4)</f>
        <v>#DIV/0!</v>
      </c>
      <c r="ECJ20" s="38" t="e">
        <f>AVERAGEIFS('Cobalt Prices'!$G$10:$G$4229,'Cobalt Prices'!$E$10:$E$4229,ECJ$4)</f>
        <v>#DIV/0!</v>
      </c>
      <c r="ECK20" s="38" t="e">
        <f>AVERAGEIFS('Cobalt Prices'!$G$10:$G$4229,'Cobalt Prices'!$E$10:$E$4229,ECK$4)</f>
        <v>#DIV/0!</v>
      </c>
      <c r="ECL20" s="38" t="e">
        <f>AVERAGEIFS('Cobalt Prices'!$G$10:$G$4229,'Cobalt Prices'!$E$10:$E$4229,ECL$4)</f>
        <v>#DIV/0!</v>
      </c>
      <c r="ECM20" s="38" t="e">
        <f>AVERAGEIFS('Cobalt Prices'!$G$10:$G$4229,'Cobalt Prices'!$E$10:$E$4229,ECM$4)</f>
        <v>#DIV/0!</v>
      </c>
      <c r="ECN20" s="38" t="e">
        <f>AVERAGEIFS('Cobalt Prices'!$G$10:$G$4229,'Cobalt Prices'!$E$10:$E$4229,ECN$4)</f>
        <v>#DIV/0!</v>
      </c>
      <c r="ECO20" s="38" t="e">
        <f>AVERAGEIFS('Cobalt Prices'!$G$10:$G$4229,'Cobalt Prices'!$E$10:$E$4229,ECO$4)</f>
        <v>#DIV/0!</v>
      </c>
      <c r="ECP20" s="38" t="e">
        <f>AVERAGEIFS('Cobalt Prices'!$G$10:$G$4229,'Cobalt Prices'!$E$10:$E$4229,ECP$4)</f>
        <v>#DIV/0!</v>
      </c>
      <c r="ECQ20" s="38" t="e">
        <f>AVERAGEIFS('Cobalt Prices'!$G$10:$G$4229,'Cobalt Prices'!$E$10:$E$4229,ECQ$4)</f>
        <v>#DIV/0!</v>
      </c>
      <c r="ECR20" s="38" t="e">
        <f>AVERAGEIFS('Cobalt Prices'!$G$10:$G$4229,'Cobalt Prices'!$E$10:$E$4229,ECR$4)</f>
        <v>#DIV/0!</v>
      </c>
      <c r="ECS20" s="38" t="e">
        <f>AVERAGEIFS('Cobalt Prices'!$G$10:$G$4229,'Cobalt Prices'!$E$10:$E$4229,ECS$4)</f>
        <v>#DIV/0!</v>
      </c>
      <c r="ECT20" s="38" t="e">
        <f>AVERAGEIFS('Cobalt Prices'!$G$10:$G$4229,'Cobalt Prices'!$E$10:$E$4229,ECT$4)</f>
        <v>#DIV/0!</v>
      </c>
      <c r="ECU20" s="38" t="e">
        <f>AVERAGEIFS('Cobalt Prices'!$G$10:$G$4229,'Cobalt Prices'!$E$10:$E$4229,ECU$4)</f>
        <v>#DIV/0!</v>
      </c>
      <c r="ECV20" s="38" t="e">
        <f>AVERAGEIFS('Cobalt Prices'!$G$10:$G$4229,'Cobalt Prices'!$E$10:$E$4229,ECV$4)</f>
        <v>#DIV/0!</v>
      </c>
      <c r="ECW20" s="38" t="e">
        <f>AVERAGEIFS('Cobalt Prices'!$G$10:$G$4229,'Cobalt Prices'!$E$10:$E$4229,ECW$4)</f>
        <v>#DIV/0!</v>
      </c>
      <c r="ECX20" s="38" t="e">
        <f>AVERAGEIFS('Cobalt Prices'!$G$10:$G$4229,'Cobalt Prices'!$E$10:$E$4229,ECX$4)</f>
        <v>#DIV/0!</v>
      </c>
      <c r="ECY20" s="38" t="e">
        <f>AVERAGEIFS('Cobalt Prices'!$G$10:$G$4229,'Cobalt Prices'!$E$10:$E$4229,ECY$4)</f>
        <v>#DIV/0!</v>
      </c>
      <c r="ECZ20" s="38" t="e">
        <f>AVERAGEIFS('Cobalt Prices'!$G$10:$G$4229,'Cobalt Prices'!$E$10:$E$4229,ECZ$4)</f>
        <v>#DIV/0!</v>
      </c>
      <c r="EDA20" s="38" t="e">
        <f>AVERAGEIFS('Cobalt Prices'!$G$10:$G$4229,'Cobalt Prices'!$E$10:$E$4229,EDA$4)</f>
        <v>#DIV/0!</v>
      </c>
      <c r="EDB20" s="38" t="e">
        <f>AVERAGEIFS('Cobalt Prices'!$G$10:$G$4229,'Cobalt Prices'!$E$10:$E$4229,EDB$4)</f>
        <v>#DIV/0!</v>
      </c>
      <c r="EDC20" s="38" t="e">
        <f>AVERAGEIFS('Cobalt Prices'!$G$10:$G$4229,'Cobalt Prices'!$E$10:$E$4229,EDC$4)</f>
        <v>#DIV/0!</v>
      </c>
      <c r="EDD20" s="38" t="e">
        <f>AVERAGEIFS('Cobalt Prices'!$G$10:$G$4229,'Cobalt Prices'!$E$10:$E$4229,EDD$4)</f>
        <v>#DIV/0!</v>
      </c>
      <c r="EDE20" s="38" t="e">
        <f>AVERAGEIFS('Cobalt Prices'!$G$10:$G$4229,'Cobalt Prices'!$E$10:$E$4229,EDE$4)</f>
        <v>#DIV/0!</v>
      </c>
      <c r="EDF20" s="38" t="e">
        <f>AVERAGEIFS('Cobalt Prices'!$G$10:$G$4229,'Cobalt Prices'!$E$10:$E$4229,EDF$4)</f>
        <v>#DIV/0!</v>
      </c>
      <c r="EDG20" s="38" t="e">
        <f>AVERAGEIFS('Cobalt Prices'!$G$10:$G$4229,'Cobalt Prices'!$E$10:$E$4229,EDG$4)</f>
        <v>#DIV/0!</v>
      </c>
      <c r="EDH20" s="38" t="e">
        <f>AVERAGEIFS('Cobalt Prices'!$G$10:$G$4229,'Cobalt Prices'!$E$10:$E$4229,EDH$4)</f>
        <v>#DIV/0!</v>
      </c>
      <c r="EDI20" s="38" t="e">
        <f>AVERAGEIFS('Cobalt Prices'!$G$10:$G$4229,'Cobalt Prices'!$E$10:$E$4229,EDI$4)</f>
        <v>#DIV/0!</v>
      </c>
      <c r="EDJ20" s="38" t="e">
        <f>AVERAGEIFS('Cobalt Prices'!$G$10:$G$4229,'Cobalt Prices'!$E$10:$E$4229,EDJ$4)</f>
        <v>#DIV/0!</v>
      </c>
      <c r="EDK20" s="38" t="e">
        <f>AVERAGEIFS('Cobalt Prices'!$G$10:$G$4229,'Cobalt Prices'!$E$10:$E$4229,EDK$4)</f>
        <v>#DIV/0!</v>
      </c>
      <c r="EDL20" s="38" t="e">
        <f>AVERAGEIFS('Cobalt Prices'!$G$10:$G$4229,'Cobalt Prices'!$E$10:$E$4229,EDL$4)</f>
        <v>#DIV/0!</v>
      </c>
      <c r="EDM20" s="38" t="e">
        <f>AVERAGEIFS('Cobalt Prices'!$G$10:$G$4229,'Cobalt Prices'!$E$10:$E$4229,EDM$4)</f>
        <v>#DIV/0!</v>
      </c>
      <c r="EDN20" s="38" t="e">
        <f>AVERAGEIFS('Cobalt Prices'!$G$10:$G$4229,'Cobalt Prices'!$E$10:$E$4229,EDN$4)</f>
        <v>#DIV/0!</v>
      </c>
      <c r="EDO20" s="38" t="e">
        <f>AVERAGEIFS('Cobalt Prices'!$G$10:$G$4229,'Cobalt Prices'!$E$10:$E$4229,EDO$4)</f>
        <v>#DIV/0!</v>
      </c>
      <c r="EDP20" s="38" t="e">
        <f>AVERAGEIFS('Cobalt Prices'!$G$10:$G$4229,'Cobalt Prices'!$E$10:$E$4229,EDP$4)</f>
        <v>#DIV/0!</v>
      </c>
      <c r="EDQ20" s="38" t="e">
        <f>AVERAGEIFS('Cobalt Prices'!$G$10:$G$4229,'Cobalt Prices'!$E$10:$E$4229,EDQ$4)</f>
        <v>#DIV/0!</v>
      </c>
      <c r="EDR20" s="38" t="e">
        <f>AVERAGEIFS('Cobalt Prices'!$G$10:$G$4229,'Cobalt Prices'!$E$10:$E$4229,EDR$4)</f>
        <v>#DIV/0!</v>
      </c>
      <c r="EDS20" s="38" t="e">
        <f>AVERAGEIFS('Cobalt Prices'!$G$10:$G$4229,'Cobalt Prices'!$E$10:$E$4229,EDS$4)</f>
        <v>#DIV/0!</v>
      </c>
      <c r="EDT20" s="38" t="e">
        <f>AVERAGEIFS('Cobalt Prices'!$G$10:$G$4229,'Cobalt Prices'!$E$10:$E$4229,EDT$4)</f>
        <v>#DIV/0!</v>
      </c>
      <c r="EDU20" s="38" t="e">
        <f>AVERAGEIFS('Cobalt Prices'!$G$10:$G$4229,'Cobalt Prices'!$E$10:$E$4229,EDU$4)</f>
        <v>#DIV/0!</v>
      </c>
      <c r="EDV20" s="38" t="e">
        <f>AVERAGEIFS('Cobalt Prices'!$G$10:$G$4229,'Cobalt Prices'!$E$10:$E$4229,EDV$4)</f>
        <v>#DIV/0!</v>
      </c>
      <c r="EDW20" s="38" t="e">
        <f>AVERAGEIFS('Cobalt Prices'!$G$10:$G$4229,'Cobalt Prices'!$E$10:$E$4229,EDW$4)</f>
        <v>#DIV/0!</v>
      </c>
      <c r="EDX20" s="38" t="e">
        <f>AVERAGEIFS('Cobalt Prices'!$G$10:$G$4229,'Cobalt Prices'!$E$10:$E$4229,EDX$4)</f>
        <v>#DIV/0!</v>
      </c>
      <c r="EDY20" s="38" t="e">
        <f>AVERAGEIFS('Cobalt Prices'!$G$10:$G$4229,'Cobalt Prices'!$E$10:$E$4229,EDY$4)</f>
        <v>#DIV/0!</v>
      </c>
      <c r="EDZ20" s="38" t="e">
        <f>AVERAGEIFS('Cobalt Prices'!$G$10:$G$4229,'Cobalt Prices'!$E$10:$E$4229,EDZ$4)</f>
        <v>#DIV/0!</v>
      </c>
      <c r="EEA20" s="38" t="e">
        <f>AVERAGEIFS('Cobalt Prices'!$G$10:$G$4229,'Cobalt Prices'!$E$10:$E$4229,EEA$4)</f>
        <v>#DIV/0!</v>
      </c>
      <c r="EEB20" s="38" t="e">
        <f>AVERAGEIFS('Cobalt Prices'!$G$10:$G$4229,'Cobalt Prices'!$E$10:$E$4229,EEB$4)</f>
        <v>#DIV/0!</v>
      </c>
      <c r="EEC20" s="38" t="e">
        <f>AVERAGEIFS('Cobalt Prices'!$G$10:$G$4229,'Cobalt Prices'!$E$10:$E$4229,EEC$4)</f>
        <v>#DIV/0!</v>
      </c>
      <c r="EED20" s="38" t="e">
        <f>AVERAGEIFS('Cobalt Prices'!$G$10:$G$4229,'Cobalt Prices'!$E$10:$E$4229,EED$4)</f>
        <v>#DIV/0!</v>
      </c>
      <c r="EEE20" s="38" t="e">
        <f>AVERAGEIFS('Cobalt Prices'!$G$10:$G$4229,'Cobalt Prices'!$E$10:$E$4229,EEE$4)</f>
        <v>#DIV/0!</v>
      </c>
      <c r="EEF20" s="38" t="e">
        <f>AVERAGEIFS('Cobalt Prices'!$G$10:$G$4229,'Cobalt Prices'!$E$10:$E$4229,EEF$4)</f>
        <v>#DIV/0!</v>
      </c>
      <c r="EEG20" s="38" t="e">
        <f>AVERAGEIFS('Cobalt Prices'!$G$10:$G$4229,'Cobalt Prices'!$E$10:$E$4229,EEG$4)</f>
        <v>#DIV/0!</v>
      </c>
      <c r="EEH20" s="38" t="e">
        <f>AVERAGEIFS('Cobalt Prices'!$G$10:$G$4229,'Cobalt Prices'!$E$10:$E$4229,EEH$4)</f>
        <v>#DIV/0!</v>
      </c>
      <c r="EEI20" s="38" t="e">
        <f>AVERAGEIFS('Cobalt Prices'!$G$10:$G$4229,'Cobalt Prices'!$E$10:$E$4229,EEI$4)</f>
        <v>#DIV/0!</v>
      </c>
      <c r="EEJ20" s="38" t="e">
        <f>AVERAGEIFS('Cobalt Prices'!$G$10:$G$4229,'Cobalt Prices'!$E$10:$E$4229,EEJ$4)</f>
        <v>#DIV/0!</v>
      </c>
      <c r="EEK20" s="38" t="e">
        <f>AVERAGEIFS('Cobalt Prices'!$G$10:$G$4229,'Cobalt Prices'!$E$10:$E$4229,EEK$4)</f>
        <v>#DIV/0!</v>
      </c>
      <c r="EEL20" s="38" t="e">
        <f>AVERAGEIFS('Cobalt Prices'!$G$10:$G$4229,'Cobalt Prices'!$E$10:$E$4229,EEL$4)</f>
        <v>#DIV/0!</v>
      </c>
      <c r="EEM20" s="38" t="e">
        <f>AVERAGEIFS('Cobalt Prices'!$G$10:$G$4229,'Cobalt Prices'!$E$10:$E$4229,EEM$4)</f>
        <v>#DIV/0!</v>
      </c>
      <c r="EEN20" s="38" t="e">
        <f>AVERAGEIFS('Cobalt Prices'!$G$10:$G$4229,'Cobalt Prices'!$E$10:$E$4229,EEN$4)</f>
        <v>#DIV/0!</v>
      </c>
      <c r="EEO20" s="38" t="e">
        <f>AVERAGEIFS('Cobalt Prices'!$G$10:$G$4229,'Cobalt Prices'!$E$10:$E$4229,EEO$4)</f>
        <v>#DIV/0!</v>
      </c>
      <c r="EEP20" s="38" t="e">
        <f>AVERAGEIFS('Cobalt Prices'!$G$10:$G$4229,'Cobalt Prices'!$E$10:$E$4229,EEP$4)</f>
        <v>#DIV/0!</v>
      </c>
      <c r="EEQ20" s="38" t="e">
        <f>AVERAGEIFS('Cobalt Prices'!$G$10:$G$4229,'Cobalt Prices'!$E$10:$E$4229,EEQ$4)</f>
        <v>#DIV/0!</v>
      </c>
      <c r="EER20" s="38" t="e">
        <f>AVERAGEIFS('Cobalt Prices'!$G$10:$G$4229,'Cobalt Prices'!$E$10:$E$4229,EER$4)</f>
        <v>#DIV/0!</v>
      </c>
      <c r="EES20" s="38" t="e">
        <f>AVERAGEIFS('Cobalt Prices'!$G$10:$G$4229,'Cobalt Prices'!$E$10:$E$4229,EES$4)</f>
        <v>#DIV/0!</v>
      </c>
      <c r="EET20" s="38" t="e">
        <f>AVERAGEIFS('Cobalt Prices'!$G$10:$G$4229,'Cobalt Prices'!$E$10:$E$4229,EET$4)</f>
        <v>#DIV/0!</v>
      </c>
      <c r="EEU20" s="38" t="e">
        <f>AVERAGEIFS('Cobalt Prices'!$G$10:$G$4229,'Cobalt Prices'!$E$10:$E$4229,EEU$4)</f>
        <v>#DIV/0!</v>
      </c>
      <c r="EEV20" s="38" t="e">
        <f>AVERAGEIFS('Cobalt Prices'!$G$10:$G$4229,'Cobalt Prices'!$E$10:$E$4229,EEV$4)</f>
        <v>#DIV/0!</v>
      </c>
      <c r="EEW20" s="38" t="e">
        <f>AVERAGEIFS('Cobalt Prices'!$G$10:$G$4229,'Cobalt Prices'!$E$10:$E$4229,EEW$4)</f>
        <v>#DIV/0!</v>
      </c>
      <c r="EEX20" s="38" t="e">
        <f>AVERAGEIFS('Cobalt Prices'!$G$10:$G$4229,'Cobalt Prices'!$E$10:$E$4229,EEX$4)</f>
        <v>#DIV/0!</v>
      </c>
      <c r="EEY20" s="38" t="e">
        <f>AVERAGEIFS('Cobalt Prices'!$G$10:$G$4229,'Cobalt Prices'!$E$10:$E$4229,EEY$4)</f>
        <v>#DIV/0!</v>
      </c>
      <c r="EEZ20" s="38" t="e">
        <f>AVERAGEIFS('Cobalt Prices'!$G$10:$G$4229,'Cobalt Prices'!$E$10:$E$4229,EEZ$4)</f>
        <v>#DIV/0!</v>
      </c>
      <c r="EFA20" s="38" t="e">
        <f>AVERAGEIFS('Cobalt Prices'!$G$10:$G$4229,'Cobalt Prices'!$E$10:$E$4229,EFA$4)</f>
        <v>#DIV/0!</v>
      </c>
      <c r="EFB20" s="38" t="e">
        <f>AVERAGEIFS('Cobalt Prices'!$G$10:$G$4229,'Cobalt Prices'!$E$10:$E$4229,EFB$4)</f>
        <v>#DIV/0!</v>
      </c>
      <c r="EFC20" s="38" t="e">
        <f>AVERAGEIFS('Cobalt Prices'!$G$10:$G$4229,'Cobalt Prices'!$E$10:$E$4229,EFC$4)</f>
        <v>#DIV/0!</v>
      </c>
      <c r="EFD20" s="38" t="e">
        <f>AVERAGEIFS('Cobalt Prices'!$G$10:$G$4229,'Cobalt Prices'!$E$10:$E$4229,EFD$4)</f>
        <v>#DIV/0!</v>
      </c>
      <c r="EFE20" s="38" t="e">
        <f>AVERAGEIFS('Cobalt Prices'!$G$10:$G$4229,'Cobalt Prices'!$E$10:$E$4229,EFE$4)</f>
        <v>#DIV/0!</v>
      </c>
      <c r="EFF20" s="38" t="e">
        <f>AVERAGEIFS('Cobalt Prices'!$G$10:$G$4229,'Cobalt Prices'!$E$10:$E$4229,EFF$4)</f>
        <v>#DIV/0!</v>
      </c>
      <c r="EFG20" s="38" t="e">
        <f>AVERAGEIFS('Cobalt Prices'!$G$10:$G$4229,'Cobalt Prices'!$E$10:$E$4229,EFG$4)</f>
        <v>#DIV/0!</v>
      </c>
      <c r="EFH20" s="38" t="e">
        <f>AVERAGEIFS('Cobalt Prices'!$G$10:$G$4229,'Cobalt Prices'!$E$10:$E$4229,EFH$4)</f>
        <v>#DIV/0!</v>
      </c>
      <c r="EFI20" s="38" t="e">
        <f>AVERAGEIFS('Cobalt Prices'!$G$10:$G$4229,'Cobalt Prices'!$E$10:$E$4229,EFI$4)</f>
        <v>#DIV/0!</v>
      </c>
      <c r="EFJ20" s="38" t="e">
        <f>AVERAGEIFS('Cobalt Prices'!$G$10:$G$4229,'Cobalt Prices'!$E$10:$E$4229,EFJ$4)</f>
        <v>#DIV/0!</v>
      </c>
      <c r="EFK20" s="38" t="e">
        <f>AVERAGEIFS('Cobalt Prices'!$G$10:$G$4229,'Cobalt Prices'!$E$10:$E$4229,EFK$4)</f>
        <v>#DIV/0!</v>
      </c>
      <c r="EFL20" s="38" t="e">
        <f>AVERAGEIFS('Cobalt Prices'!$G$10:$G$4229,'Cobalt Prices'!$E$10:$E$4229,EFL$4)</f>
        <v>#DIV/0!</v>
      </c>
      <c r="EFM20" s="38" t="e">
        <f>AVERAGEIFS('Cobalt Prices'!$G$10:$G$4229,'Cobalt Prices'!$E$10:$E$4229,EFM$4)</f>
        <v>#DIV/0!</v>
      </c>
      <c r="EFN20" s="38" t="e">
        <f>AVERAGEIFS('Cobalt Prices'!$G$10:$G$4229,'Cobalt Prices'!$E$10:$E$4229,EFN$4)</f>
        <v>#DIV/0!</v>
      </c>
      <c r="EFO20" s="38" t="e">
        <f>AVERAGEIFS('Cobalt Prices'!$G$10:$G$4229,'Cobalt Prices'!$E$10:$E$4229,EFO$4)</f>
        <v>#DIV/0!</v>
      </c>
      <c r="EFP20" s="38" t="e">
        <f>AVERAGEIFS('Cobalt Prices'!$G$10:$G$4229,'Cobalt Prices'!$E$10:$E$4229,EFP$4)</f>
        <v>#DIV/0!</v>
      </c>
      <c r="EFQ20" s="38" t="e">
        <f>AVERAGEIFS('Cobalt Prices'!$G$10:$G$4229,'Cobalt Prices'!$E$10:$E$4229,EFQ$4)</f>
        <v>#DIV/0!</v>
      </c>
      <c r="EFR20" s="38" t="e">
        <f>AVERAGEIFS('Cobalt Prices'!$G$10:$G$4229,'Cobalt Prices'!$E$10:$E$4229,EFR$4)</f>
        <v>#DIV/0!</v>
      </c>
      <c r="EFS20" s="38" t="e">
        <f>AVERAGEIFS('Cobalt Prices'!$G$10:$G$4229,'Cobalt Prices'!$E$10:$E$4229,EFS$4)</f>
        <v>#DIV/0!</v>
      </c>
      <c r="EFT20" s="38" t="e">
        <f>AVERAGEIFS('Cobalt Prices'!$G$10:$G$4229,'Cobalt Prices'!$E$10:$E$4229,EFT$4)</f>
        <v>#DIV/0!</v>
      </c>
      <c r="EFU20" s="38" t="e">
        <f>AVERAGEIFS('Cobalt Prices'!$G$10:$G$4229,'Cobalt Prices'!$E$10:$E$4229,EFU$4)</f>
        <v>#DIV/0!</v>
      </c>
      <c r="EFV20" s="38" t="e">
        <f>AVERAGEIFS('Cobalt Prices'!$G$10:$G$4229,'Cobalt Prices'!$E$10:$E$4229,EFV$4)</f>
        <v>#DIV/0!</v>
      </c>
      <c r="EFW20" s="38" t="e">
        <f>AVERAGEIFS('Cobalt Prices'!$G$10:$G$4229,'Cobalt Prices'!$E$10:$E$4229,EFW$4)</f>
        <v>#DIV/0!</v>
      </c>
      <c r="EFX20" s="38" t="e">
        <f>AVERAGEIFS('Cobalt Prices'!$G$10:$G$4229,'Cobalt Prices'!$E$10:$E$4229,EFX$4)</f>
        <v>#DIV/0!</v>
      </c>
      <c r="EFY20" s="38" t="e">
        <f>AVERAGEIFS('Cobalt Prices'!$G$10:$G$4229,'Cobalt Prices'!$E$10:$E$4229,EFY$4)</f>
        <v>#DIV/0!</v>
      </c>
      <c r="EFZ20" s="38" t="e">
        <f>AVERAGEIFS('Cobalt Prices'!$G$10:$G$4229,'Cobalt Prices'!$E$10:$E$4229,EFZ$4)</f>
        <v>#DIV/0!</v>
      </c>
      <c r="EGA20" s="38" t="e">
        <f>AVERAGEIFS('Cobalt Prices'!$G$10:$G$4229,'Cobalt Prices'!$E$10:$E$4229,EGA$4)</f>
        <v>#DIV/0!</v>
      </c>
      <c r="EGB20" s="38" t="e">
        <f>AVERAGEIFS('Cobalt Prices'!$G$10:$G$4229,'Cobalt Prices'!$E$10:$E$4229,EGB$4)</f>
        <v>#DIV/0!</v>
      </c>
      <c r="EGC20" s="38" t="e">
        <f>AVERAGEIFS('Cobalt Prices'!$G$10:$G$4229,'Cobalt Prices'!$E$10:$E$4229,EGC$4)</f>
        <v>#DIV/0!</v>
      </c>
      <c r="EGD20" s="38" t="e">
        <f>AVERAGEIFS('Cobalt Prices'!$G$10:$G$4229,'Cobalt Prices'!$E$10:$E$4229,EGD$4)</f>
        <v>#DIV/0!</v>
      </c>
      <c r="EGE20" s="38" t="e">
        <f>AVERAGEIFS('Cobalt Prices'!$G$10:$G$4229,'Cobalt Prices'!$E$10:$E$4229,EGE$4)</f>
        <v>#DIV/0!</v>
      </c>
      <c r="EGF20" s="38" t="e">
        <f>AVERAGEIFS('Cobalt Prices'!$G$10:$G$4229,'Cobalt Prices'!$E$10:$E$4229,EGF$4)</f>
        <v>#DIV/0!</v>
      </c>
      <c r="EGG20" s="38" t="e">
        <f>AVERAGEIFS('Cobalt Prices'!$G$10:$G$4229,'Cobalt Prices'!$E$10:$E$4229,EGG$4)</f>
        <v>#DIV/0!</v>
      </c>
      <c r="EGH20" s="38" t="e">
        <f>AVERAGEIFS('Cobalt Prices'!$G$10:$G$4229,'Cobalt Prices'!$E$10:$E$4229,EGH$4)</f>
        <v>#DIV/0!</v>
      </c>
      <c r="EGI20" s="38" t="e">
        <f>AVERAGEIFS('Cobalt Prices'!$G$10:$G$4229,'Cobalt Prices'!$E$10:$E$4229,EGI$4)</f>
        <v>#DIV/0!</v>
      </c>
      <c r="EGJ20" s="38" t="e">
        <f>AVERAGEIFS('Cobalt Prices'!$G$10:$G$4229,'Cobalt Prices'!$E$10:$E$4229,EGJ$4)</f>
        <v>#DIV/0!</v>
      </c>
      <c r="EGK20" s="38" t="e">
        <f>AVERAGEIFS('Cobalt Prices'!$G$10:$G$4229,'Cobalt Prices'!$E$10:$E$4229,EGK$4)</f>
        <v>#DIV/0!</v>
      </c>
      <c r="EGL20" s="38" t="e">
        <f>AVERAGEIFS('Cobalt Prices'!$G$10:$G$4229,'Cobalt Prices'!$E$10:$E$4229,EGL$4)</f>
        <v>#DIV/0!</v>
      </c>
      <c r="EGM20" s="38" t="e">
        <f>AVERAGEIFS('Cobalt Prices'!$G$10:$G$4229,'Cobalt Prices'!$E$10:$E$4229,EGM$4)</f>
        <v>#DIV/0!</v>
      </c>
      <c r="EGN20" s="38" t="e">
        <f>AVERAGEIFS('Cobalt Prices'!$G$10:$G$4229,'Cobalt Prices'!$E$10:$E$4229,EGN$4)</f>
        <v>#DIV/0!</v>
      </c>
      <c r="EGO20" s="38" t="e">
        <f>AVERAGEIFS('Cobalt Prices'!$G$10:$G$4229,'Cobalt Prices'!$E$10:$E$4229,EGO$4)</f>
        <v>#DIV/0!</v>
      </c>
      <c r="EGP20" s="38" t="e">
        <f>AVERAGEIFS('Cobalt Prices'!$G$10:$G$4229,'Cobalt Prices'!$E$10:$E$4229,EGP$4)</f>
        <v>#DIV/0!</v>
      </c>
      <c r="EGQ20" s="38" t="e">
        <f>AVERAGEIFS('Cobalt Prices'!$G$10:$G$4229,'Cobalt Prices'!$E$10:$E$4229,EGQ$4)</f>
        <v>#DIV/0!</v>
      </c>
      <c r="EGR20" s="38" t="e">
        <f>AVERAGEIFS('Cobalt Prices'!$G$10:$G$4229,'Cobalt Prices'!$E$10:$E$4229,EGR$4)</f>
        <v>#DIV/0!</v>
      </c>
      <c r="EGS20" s="38" t="e">
        <f>AVERAGEIFS('Cobalt Prices'!$G$10:$G$4229,'Cobalt Prices'!$E$10:$E$4229,EGS$4)</f>
        <v>#DIV/0!</v>
      </c>
      <c r="EGT20" s="38" t="e">
        <f>AVERAGEIFS('Cobalt Prices'!$G$10:$G$4229,'Cobalt Prices'!$E$10:$E$4229,EGT$4)</f>
        <v>#DIV/0!</v>
      </c>
      <c r="EGU20" s="38" t="e">
        <f>AVERAGEIFS('Cobalt Prices'!$G$10:$G$4229,'Cobalt Prices'!$E$10:$E$4229,EGU$4)</f>
        <v>#DIV/0!</v>
      </c>
      <c r="EGV20" s="38" t="e">
        <f>AVERAGEIFS('Cobalt Prices'!$G$10:$G$4229,'Cobalt Prices'!$E$10:$E$4229,EGV$4)</f>
        <v>#DIV/0!</v>
      </c>
      <c r="EGW20" s="38" t="e">
        <f>AVERAGEIFS('Cobalt Prices'!$G$10:$G$4229,'Cobalt Prices'!$E$10:$E$4229,EGW$4)</f>
        <v>#DIV/0!</v>
      </c>
      <c r="EGX20" s="38" t="e">
        <f>AVERAGEIFS('Cobalt Prices'!$G$10:$G$4229,'Cobalt Prices'!$E$10:$E$4229,EGX$4)</f>
        <v>#DIV/0!</v>
      </c>
      <c r="EGY20" s="38" t="e">
        <f>AVERAGEIFS('Cobalt Prices'!$G$10:$G$4229,'Cobalt Prices'!$E$10:$E$4229,EGY$4)</f>
        <v>#DIV/0!</v>
      </c>
      <c r="EGZ20" s="38" t="e">
        <f>AVERAGEIFS('Cobalt Prices'!$G$10:$G$4229,'Cobalt Prices'!$E$10:$E$4229,EGZ$4)</f>
        <v>#DIV/0!</v>
      </c>
      <c r="EHA20" s="38" t="e">
        <f>AVERAGEIFS('Cobalt Prices'!$G$10:$G$4229,'Cobalt Prices'!$E$10:$E$4229,EHA$4)</f>
        <v>#DIV/0!</v>
      </c>
      <c r="EHB20" s="38" t="e">
        <f>AVERAGEIFS('Cobalt Prices'!$G$10:$G$4229,'Cobalt Prices'!$E$10:$E$4229,EHB$4)</f>
        <v>#DIV/0!</v>
      </c>
      <c r="EHC20" s="38" t="e">
        <f>AVERAGEIFS('Cobalt Prices'!$G$10:$G$4229,'Cobalt Prices'!$E$10:$E$4229,EHC$4)</f>
        <v>#DIV/0!</v>
      </c>
      <c r="EHD20" s="38" t="e">
        <f>AVERAGEIFS('Cobalt Prices'!$G$10:$G$4229,'Cobalt Prices'!$E$10:$E$4229,EHD$4)</f>
        <v>#DIV/0!</v>
      </c>
      <c r="EHE20" s="38" t="e">
        <f>AVERAGEIFS('Cobalt Prices'!$G$10:$G$4229,'Cobalt Prices'!$E$10:$E$4229,EHE$4)</f>
        <v>#DIV/0!</v>
      </c>
      <c r="EHF20" s="38" t="e">
        <f>AVERAGEIFS('Cobalt Prices'!$G$10:$G$4229,'Cobalt Prices'!$E$10:$E$4229,EHF$4)</f>
        <v>#DIV/0!</v>
      </c>
      <c r="EHG20" s="38" t="e">
        <f>AVERAGEIFS('Cobalt Prices'!$G$10:$G$4229,'Cobalt Prices'!$E$10:$E$4229,EHG$4)</f>
        <v>#DIV/0!</v>
      </c>
      <c r="EHH20" s="38" t="e">
        <f>AVERAGEIFS('Cobalt Prices'!$G$10:$G$4229,'Cobalt Prices'!$E$10:$E$4229,EHH$4)</f>
        <v>#DIV/0!</v>
      </c>
      <c r="EHI20" s="38" t="e">
        <f>AVERAGEIFS('Cobalt Prices'!$G$10:$G$4229,'Cobalt Prices'!$E$10:$E$4229,EHI$4)</f>
        <v>#DIV/0!</v>
      </c>
      <c r="EHJ20" s="38" t="e">
        <f>AVERAGEIFS('Cobalt Prices'!$G$10:$G$4229,'Cobalt Prices'!$E$10:$E$4229,EHJ$4)</f>
        <v>#DIV/0!</v>
      </c>
      <c r="EHK20" s="38" t="e">
        <f>AVERAGEIFS('Cobalt Prices'!$G$10:$G$4229,'Cobalt Prices'!$E$10:$E$4229,EHK$4)</f>
        <v>#DIV/0!</v>
      </c>
      <c r="EHL20" s="38" t="e">
        <f>AVERAGEIFS('Cobalt Prices'!$G$10:$G$4229,'Cobalt Prices'!$E$10:$E$4229,EHL$4)</f>
        <v>#DIV/0!</v>
      </c>
      <c r="EHM20" s="38" t="e">
        <f>AVERAGEIFS('Cobalt Prices'!$G$10:$G$4229,'Cobalt Prices'!$E$10:$E$4229,EHM$4)</f>
        <v>#DIV/0!</v>
      </c>
      <c r="EHN20" s="38" t="e">
        <f>AVERAGEIFS('Cobalt Prices'!$G$10:$G$4229,'Cobalt Prices'!$E$10:$E$4229,EHN$4)</f>
        <v>#DIV/0!</v>
      </c>
      <c r="EHO20" s="38" t="e">
        <f>AVERAGEIFS('Cobalt Prices'!$G$10:$G$4229,'Cobalt Prices'!$E$10:$E$4229,EHO$4)</f>
        <v>#DIV/0!</v>
      </c>
      <c r="EHP20" s="38" t="e">
        <f>AVERAGEIFS('Cobalt Prices'!$G$10:$G$4229,'Cobalt Prices'!$E$10:$E$4229,EHP$4)</f>
        <v>#DIV/0!</v>
      </c>
      <c r="EHQ20" s="38" t="e">
        <f>AVERAGEIFS('Cobalt Prices'!$G$10:$G$4229,'Cobalt Prices'!$E$10:$E$4229,EHQ$4)</f>
        <v>#DIV/0!</v>
      </c>
      <c r="EHR20" s="38" t="e">
        <f>AVERAGEIFS('Cobalt Prices'!$G$10:$G$4229,'Cobalt Prices'!$E$10:$E$4229,EHR$4)</f>
        <v>#DIV/0!</v>
      </c>
      <c r="EHS20" s="38" t="e">
        <f>AVERAGEIFS('Cobalt Prices'!$G$10:$G$4229,'Cobalt Prices'!$E$10:$E$4229,EHS$4)</f>
        <v>#DIV/0!</v>
      </c>
      <c r="EHT20" s="38" t="e">
        <f>AVERAGEIFS('Cobalt Prices'!$G$10:$G$4229,'Cobalt Prices'!$E$10:$E$4229,EHT$4)</f>
        <v>#DIV/0!</v>
      </c>
      <c r="EHU20" s="38" t="e">
        <f>AVERAGEIFS('Cobalt Prices'!$G$10:$G$4229,'Cobalt Prices'!$E$10:$E$4229,EHU$4)</f>
        <v>#DIV/0!</v>
      </c>
      <c r="EHV20" s="38" t="e">
        <f>AVERAGEIFS('Cobalt Prices'!$G$10:$G$4229,'Cobalt Prices'!$E$10:$E$4229,EHV$4)</f>
        <v>#DIV/0!</v>
      </c>
      <c r="EHW20" s="38" t="e">
        <f>AVERAGEIFS('Cobalt Prices'!$G$10:$G$4229,'Cobalt Prices'!$E$10:$E$4229,EHW$4)</f>
        <v>#DIV/0!</v>
      </c>
      <c r="EHX20" s="38" t="e">
        <f>AVERAGEIFS('Cobalt Prices'!$G$10:$G$4229,'Cobalt Prices'!$E$10:$E$4229,EHX$4)</f>
        <v>#DIV/0!</v>
      </c>
      <c r="EHY20" s="38" t="e">
        <f>AVERAGEIFS('Cobalt Prices'!$G$10:$G$4229,'Cobalt Prices'!$E$10:$E$4229,EHY$4)</f>
        <v>#DIV/0!</v>
      </c>
      <c r="EHZ20" s="38" t="e">
        <f>AVERAGEIFS('Cobalt Prices'!$G$10:$G$4229,'Cobalt Prices'!$E$10:$E$4229,EHZ$4)</f>
        <v>#DIV/0!</v>
      </c>
      <c r="EIA20" s="38" t="e">
        <f>AVERAGEIFS('Cobalt Prices'!$G$10:$G$4229,'Cobalt Prices'!$E$10:$E$4229,EIA$4)</f>
        <v>#DIV/0!</v>
      </c>
      <c r="EIB20" s="38" t="e">
        <f>AVERAGEIFS('Cobalt Prices'!$G$10:$G$4229,'Cobalt Prices'!$E$10:$E$4229,EIB$4)</f>
        <v>#DIV/0!</v>
      </c>
      <c r="EIC20" s="38" t="e">
        <f>AVERAGEIFS('Cobalt Prices'!$G$10:$G$4229,'Cobalt Prices'!$E$10:$E$4229,EIC$4)</f>
        <v>#DIV/0!</v>
      </c>
      <c r="EID20" s="38" t="e">
        <f>AVERAGEIFS('Cobalt Prices'!$G$10:$G$4229,'Cobalt Prices'!$E$10:$E$4229,EID$4)</f>
        <v>#DIV/0!</v>
      </c>
      <c r="EIE20" s="38" t="e">
        <f>AVERAGEIFS('Cobalt Prices'!$G$10:$G$4229,'Cobalt Prices'!$E$10:$E$4229,EIE$4)</f>
        <v>#DIV/0!</v>
      </c>
      <c r="EIF20" s="38" t="e">
        <f>AVERAGEIFS('Cobalt Prices'!$G$10:$G$4229,'Cobalt Prices'!$E$10:$E$4229,EIF$4)</f>
        <v>#DIV/0!</v>
      </c>
      <c r="EIG20" s="38" t="e">
        <f>AVERAGEIFS('Cobalt Prices'!$G$10:$G$4229,'Cobalt Prices'!$E$10:$E$4229,EIG$4)</f>
        <v>#DIV/0!</v>
      </c>
      <c r="EIH20" s="38" t="e">
        <f>AVERAGEIFS('Cobalt Prices'!$G$10:$G$4229,'Cobalt Prices'!$E$10:$E$4229,EIH$4)</f>
        <v>#DIV/0!</v>
      </c>
      <c r="EII20" s="38" t="e">
        <f>AVERAGEIFS('Cobalt Prices'!$G$10:$G$4229,'Cobalt Prices'!$E$10:$E$4229,EII$4)</f>
        <v>#DIV/0!</v>
      </c>
      <c r="EIJ20" s="38" t="e">
        <f>AVERAGEIFS('Cobalt Prices'!$G$10:$G$4229,'Cobalt Prices'!$E$10:$E$4229,EIJ$4)</f>
        <v>#DIV/0!</v>
      </c>
      <c r="EIK20" s="38" t="e">
        <f>AVERAGEIFS('Cobalt Prices'!$G$10:$G$4229,'Cobalt Prices'!$E$10:$E$4229,EIK$4)</f>
        <v>#DIV/0!</v>
      </c>
      <c r="EIL20" s="38" t="e">
        <f>AVERAGEIFS('Cobalt Prices'!$G$10:$G$4229,'Cobalt Prices'!$E$10:$E$4229,EIL$4)</f>
        <v>#DIV/0!</v>
      </c>
      <c r="EIM20" s="38" t="e">
        <f>AVERAGEIFS('Cobalt Prices'!$G$10:$G$4229,'Cobalt Prices'!$E$10:$E$4229,EIM$4)</f>
        <v>#DIV/0!</v>
      </c>
      <c r="EIN20" s="38" t="e">
        <f>AVERAGEIFS('Cobalt Prices'!$G$10:$G$4229,'Cobalt Prices'!$E$10:$E$4229,EIN$4)</f>
        <v>#DIV/0!</v>
      </c>
      <c r="EIO20" s="38" t="e">
        <f>AVERAGEIFS('Cobalt Prices'!$G$10:$G$4229,'Cobalt Prices'!$E$10:$E$4229,EIO$4)</f>
        <v>#DIV/0!</v>
      </c>
      <c r="EIP20" s="38" t="e">
        <f>AVERAGEIFS('Cobalt Prices'!$G$10:$G$4229,'Cobalt Prices'!$E$10:$E$4229,EIP$4)</f>
        <v>#DIV/0!</v>
      </c>
      <c r="EIQ20" s="38" t="e">
        <f>AVERAGEIFS('Cobalt Prices'!$G$10:$G$4229,'Cobalt Prices'!$E$10:$E$4229,EIQ$4)</f>
        <v>#DIV/0!</v>
      </c>
      <c r="EIR20" s="38" t="e">
        <f>AVERAGEIFS('Cobalt Prices'!$G$10:$G$4229,'Cobalt Prices'!$E$10:$E$4229,EIR$4)</f>
        <v>#DIV/0!</v>
      </c>
      <c r="EIS20" s="38" t="e">
        <f>AVERAGEIFS('Cobalt Prices'!$G$10:$G$4229,'Cobalt Prices'!$E$10:$E$4229,EIS$4)</f>
        <v>#DIV/0!</v>
      </c>
      <c r="EIT20" s="38" t="e">
        <f>AVERAGEIFS('Cobalt Prices'!$G$10:$G$4229,'Cobalt Prices'!$E$10:$E$4229,EIT$4)</f>
        <v>#DIV/0!</v>
      </c>
      <c r="EIU20" s="38" t="e">
        <f>AVERAGEIFS('Cobalt Prices'!$G$10:$G$4229,'Cobalt Prices'!$E$10:$E$4229,EIU$4)</f>
        <v>#DIV/0!</v>
      </c>
      <c r="EIV20" s="38" t="e">
        <f>AVERAGEIFS('Cobalt Prices'!$G$10:$G$4229,'Cobalt Prices'!$E$10:$E$4229,EIV$4)</f>
        <v>#DIV/0!</v>
      </c>
      <c r="EIW20" s="38" t="e">
        <f>AVERAGEIFS('Cobalt Prices'!$G$10:$G$4229,'Cobalt Prices'!$E$10:$E$4229,EIW$4)</f>
        <v>#DIV/0!</v>
      </c>
      <c r="EIX20" s="38" t="e">
        <f>AVERAGEIFS('Cobalt Prices'!$G$10:$G$4229,'Cobalt Prices'!$E$10:$E$4229,EIX$4)</f>
        <v>#DIV/0!</v>
      </c>
      <c r="EIY20" s="38" t="e">
        <f>AVERAGEIFS('Cobalt Prices'!$G$10:$G$4229,'Cobalt Prices'!$E$10:$E$4229,EIY$4)</f>
        <v>#DIV/0!</v>
      </c>
      <c r="EIZ20" s="38" t="e">
        <f>AVERAGEIFS('Cobalt Prices'!$G$10:$G$4229,'Cobalt Prices'!$E$10:$E$4229,EIZ$4)</f>
        <v>#DIV/0!</v>
      </c>
      <c r="EJA20" s="38" t="e">
        <f>AVERAGEIFS('Cobalt Prices'!$G$10:$G$4229,'Cobalt Prices'!$E$10:$E$4229,EJA$4)</f>
        <v>#DIV/0!</v>
      </c>
      <c r="EJB20" s="38" t="e">
        <f>AVERAGEIFS('Cobalt Prices'!$G$10:$G$4229,'Cobalt Prices'!$E$10:$E$4229,EJB$4)</f>
        <v>#DIV/0!</v>
      </c>
      <c r="EJC20" s="38" t="e">
        <f>AVERAGEIFS('Cobalt Prices'!$G$10:$G$4229,'Cobalt Prices'!$E$10:$E$4229,EJC$4)</f>
        <v>#DIV/0!</v>
      </c>
      <c r="EJD20" s="38" t="e">
        <f>AVERAGEIFS('Cobalt Prices'!$G$10:$G$4229,'Cobalt Prices'!$E$10:$E$4229,EJD$4)</f>
        <v>#DIV/0!</v>
      </c>
      <c r="EJE20" s="38" t="e">
        <f>AVERAGEIFS('Cobalt Prices'!$G$10:$G$4229,'Cobalt Prices'!$E$10:$E$4229,EJE$4)</f>
        <v>#DIV/0!</v>
      </c>
      <c r="EJF20" s="38" t="e">
        <f>AVERAGEIFS('Cobalt Prices'!$G$10:$G$4229,'Cobalt Prices'!$E$10:$E$4229,EJF$4)</f>
        <v>#DIV/0!</v>
      </c>
      <c r="EJG20" s="38" t="e">
        <f>AVERAGEIFS('Cobalt Prices'!$G$10:$G$4229,'Cobalt Prices'!$E$10:$E$4229,EJG$4)</f>
        <v>#DIV/0!</v>
      </c>
      <c r="EJH20" s="38" t="e">
        <f>AVERAGEIFS('Cobalt Prices'!$G$10:$G$4229,'Cobalt Prices'!$E$10:$E$4229,EJH$4)</f>
        <v>#DIV/0!</v>
      </c>
      <c r="EJI20" s="38" t="e">
        <f>AVERAGEIFS('Cobalt Prices'!$G$10:$G$4229,'Cobalt Prices'!$E$10:$E$4229,EJI$4)</f>
        <v>#DIV/0!</v>
      </c>
      <c r="EJJ20" s="38" t="e">
        <f>AVERAGEIFS('Cobalt Prices'!$G$10:$G$4229,'Cobalt Prices'!$E$10:$E$4229,EJJ$4)</f>
        <v>#DIV/0!</v>
      </c>
      <c r="EJK20" s="38" t="e">
        <f>AVERAGEIFS('Cobalt Prices'!$G$10:$G$4229,'Cobalt Prices'!$E$10:$E$4229,EJK$4)</f>
        <v>#DIV/0!</v>
      </c>
      <c r="EJL20" s="38" t="e">
        <f>AVERAGEIFS('Cobalt Prices'!$G$10:$G$4229,'Cobalt Prices'!$E$10:$E$4229,EJL$4)</f>
        <v>#DIV/0!</v>
      </c>
      <c r="EJM20" s="38" t="e">
        <f>AVERAGEIFS('Cobalt Prices'!$G$10:$G$4229,'Cobalt Prices'!$E$10:$E$4229,EJM$4)</f>
        <v>#DIV/0!</v>
      </c>
      <c r="EJN20" s="38" t="e">
        <f>AVERAGEIFS('Cobalt Prices'!$G$10:$G$4229,'Cobalt Prices'!$E$10:$E$4229,EJN$4)</f>
        <v>#DIV/0!</v>
      </c>
      <c r="EJO20" s="38" t="e">
        <f>AVERAGEIFS('Cobalt Prices'!$G$10:$G$4229,'Cobalt Prices'!$E$10:$E$4229,EJO$4)</f>
        <v>#DIV/0!</v>
      </c>
      <c r="EJP20" s="38" t="e">
        <f>AVERAGEIFS('Cobalt Prices'!$G$10:$G$4229,'Cobalt Prices'!$E$10:$E$4229,EJP$4)</f>
        <v>#DIV/0!</v>
      </c>
      <c r="EJQ20" s="38" t="e">
        <f>AVERAGEIFS('Cobalt Prices'!$G$10:$G$4229,'Cobalt Prices'!$E$10:$E$4229,EJQ$4)</f>
        <v>#DIV/0!</v>
      </c>
      <c r="EJR20" s="38" t="e">
        <f>AVERAGEIFS('Cobalt Prices'!$G$10:$G$4229,'Cobalt Prices'!$E$10:$E$4229,EJR$4)</f>
        <v>#DIV/0!</v>
      </c>
      <c r="EJS20" s="38" t="e">
        <f>AVERAGEIFS('Cobalt Prices'!$G$10:$G$4229,'Cobalt Prices'!$E$10:$E$4229,EJS$4)</f>
        <v>#DIV/0!</v>
      </c>
      <c r="EJT20" s="38" t="e">
        <f>AVERAGEIFS('Cobalt Prices'!$G$10:$G$4229,'Cobalt Prices'!$E$10:$E$4229,EJT$4)</f>
        <v>#DIV/0!</v>
      </c>
      <c r="EJU20" s="38" t="e">
        <f>AVERAGEIFS('Cobalt Prices'!$G$10:$G$4229,'Cobalt Prices'!$E$10:$E$4229,EJU$4)</f>
        <v>#DIV/0!</v>
      </c>
      <c r="EJV20" s="38" t="e">
        <f>AVERAGEIFS('Cobalt Prices'!$G$10:$G$4229,'Cobalt Prices'!$E$10:$E$4229,EJV$4)</f>
        <v>#DIV/0!</v>
      </c>
      <c r="EJW20" s="38" t="e">
        <f>AVERAGEIFS('Cobalt Prices'!$G$10:$G$4229,'Cobalt Prices'!$E$10:$E$4229,EJW$4)</f>
        <v>#DIV/0!</v>
      </c>
      <c r="EJX20" s="38" t="e">
        <f>AVERAGEIFS('Cobalt Prices'!$G$10:$G$4229,'Cobalt Prices'!$E$10:$E$4229,EJX$4)</f>
        <v>#DIV/0!</v>
      </c>
      <c r="EJY20" s="38" t="e">
        <f>AVERAGEIFS('Cobalt Prices'!$G$10:$G$4229,'Cobalt Prices'!$E$10:$E$4229,EJY$4)</f>
        <v>#DIV/0!</v>
      </c>
      <c r="EJZ20" s="38" t="e">
        <f>AVERAGEIFS('Cobalt Prices'!$G$10:$G$4229,'Cobalt Prices'!$E$10:$E$4229,EJZ$4)</f>
        <v>#DIV/0!</v>
      </c>
      <c r="EKA20" s="38" t="e">
        <f>AVERAGEIFS('Cobalt Prices'!$G$10:$G$4229,'Cobalt Prices'!$E$10:$E$4229,EKA$4)</f>
        <v>#DIV/0!</v>
      </c>
      <c r="EKB20" s="38" t="e">
        <f>AVERAGEIFS('Cobalt Prices'!$G$10:$G$4229,'Cobalt Prices'!$E$10:$E$4229,EKB$4)</f>
        <v>#DIV/0!</v>
      </c>
      <c r="EKC20" s="38" t="e">
        <f>AVERAGEIFS('Cobalt Prices'!$G$10:$G$4229,'Cobalt Prices'!$E$10:$E$4229,EKC$4)</f>
        <v>#DIV/0!</v>
      </c>
      <c r="EKD20" s="38" t="e">
        <f>AVERAGEIFS('Cobalt Prices'!$G$10:$G$4229,'Cobalt Prices'!$E$10:$E$4229,EKD$4)</f>
        <v>#DIV/0!</v>
      </c>
      <c r="EKE20" s="38" t="e">
        <f>AVERAGEIFS('Cobalt Prices'!$G$10:$G$4229,'Cobalt Prices'!$E$10:$E$4229,EKE$4)</f>
        <v>#DIV/0!</v>
      </c>
      <c r="EKF20" s="38" t="e">
        <f>AVERAGEIFS('Cobalt Prices'!$G$10:$G$4229,'Cobalt Prices'!$E$10:$E$4229,EKF$4)</f>
        <v>#DIV/0!</v>
      </c>
      <c r="EKG20" s="38" t="e">
        <f>AVERAGEIFS('Cobalt Prices'!$G$10:$G$4229,'Cobalt Prices'!$E$10:$E$4229,EKG$4)</f>
        <v>#DIV/0!</v>
      </c>
      <c r="EKH20" s="38" t="e">
        <f>AVERAGEIFS('Cobalt Prices'!$G$10:$G$4229,'Cobalt Prices'!$E$10:$E$4229,EKH$4)</f>
        <v>#DIV/0!</v>
      </c>
      <c r="EKI20" s="38" t="e">
        <f>AVERAGEIFS('Cobalt Prices'!$G$10:$G$4229,'Cobalt Prices'!$E$10:$E$4229,EKI$4)</f>
        <v>#DIV/0!</v>
      </c>
      <c r="EKJ20" s="38" t="e">
        <f>AVERAGEIFS('Cobalt Prices'!$G$10:$G$4229,'Cobalt Prices'!$E$10:$E$4229,EKJ$4)</f>
        <v>#DIV/0!</v>
      </c>
      <c r="EKK20" s="38" t="e">
        <f>AVERAGEIFS('Cobalt Prices'!$G$10:$G$4229,'Cobalt Prices'!$E$10:$E$4229,EKK$4)</f>
        <v>#DIV/0!</v>
      </c>
      <c r="EKL20" s="38" t="e">
        <f>AVERAGEIFS('Cobalt Prices'!$G$10:$G$4229,'Cobalt Prices'!$E$10:$E$4229,EKL$4)</f>
        <v>#DIV/0!</v>
      </c>
      <c r="EKM20" s="38" t="e">
        <f>AVERAGEIFS('Cobalt Prices'!$G$10:$G$4229,'Cobalt Prices'!$E$10:$E$4229,EKM$4)</f>
        <v>#DIV/0!</v>
      </c>
      <c r="EKN20" s="38" t="e">
        <f>AVERAGEIFS('Cobalt Prices'!$G$10:$G$4229,'Cobalt Prices'!$E$10:$E$4229,EKN$4)</f>
        <v>#DIV/0!</v>
      </c>
      <c r="EKO20" s="38" t="e">
        <f>AVERAGEIFS('Cobalt Prices'!$G$10:$G$4229,'Cobalt Prices'!$E$10:$E$4229,EKO$4)</f>
        <v>#DIV/0!</v>
      </c>
      <c r="EKP20" s="38" t="e">
        <f>AVERAGEIFS('Cobalt Prices'!$G$10:$G$4229,'Cobalt Prices'!$E$10:$E$4229,EKP$4)</f>
        <v>#DIV/0!</v>
      </c>
      <c r="EKQ20" s="38" t="e">
        <f>AVERAGEIFS('Cobalt Prices'!$G$10:$G$4229,'Cobalt Prices'!$E$10:$E$4229,EKQ$4)</f>
        <v>#DIV/0!</v>
      </c>
      <c r="EKR20" s="38" t="e">
        <f>AVERAGEIFS('Cobalt Prices'!$G$10:$G$4229,'Cobalt Prices'!$E$10:$E$4229,EKR$4)</f>
        <v>#DIV/0!</v>
      </c>
      <c r="EKS20" s="38" t="e">
        <f>AVERAGEIFS('Cobalt Prices'!$G$10:$G$4229,'Cobalt Prices'!$E$10:$E$4229,EKS$4)</f>
        <v>#DIV/0!</v>
      </c>
      <c r="EKT20" s="38" t="e">
        <f>AVERAGEIFS('Cobalt Prices'!$G$10:$G$4229,'Cobalt Prices'!$E$10:$E$4229,EKT$4)</f>
        <v>#DIV/0!</v>
      </c>
      <c r="EKU20" s="38" t="e">
        <f>AVERAGEIFS('Cobalt Prices'!$G$10:$G$4229,'Cobalt Prices'!$E$10:$E$4229,EKU$4)</f>
        <v>#DIV/0!</v>
      </c>
      <c r="EKV20" s="38" t="e">
        <f>AVERAGEIFS('Cobalt Prices'!$G$10:$G$4229,'Cobalt Prices'!$E$10:$E$4229,EKV$4)</f>
        <v>#DIV/0!</v>
      </c>
      <c r="EKW20" s="38" t="e">
        <f>AVERAGEIFS('Cobalt Prices'!$G$10:$G$4229,'Cobalt Prices'!$E$10:$E$4229,EKW$4)</f>
        <v>#DIV/0!</v>
      </c>
      <c r="EKX20" s="38" t="e">
        <f>AVERAGEIFS('Cobalt Prices'!$G$10:$G$4229,'Cobalt Prices'!$E$10:$E$4229,EKX$4)</f>
        <v>#DIV/0!</v>
      </c>
      <c r="EKY20" s="38" t="e">
        <f>AVERAGEIFS('Cobalt Prices'!$G$10:$G$4229,'Cobalt Prices'!$E$10:$E$4229,EKY$4)</f>
        <v>#DIV/0!</v>
      </c>
      <c r="EKZ20" s="38" t="e">
        <f>AVERAGEIFS('Cobalt Prices'!$G$10:$G$4229,'Cobalt Prices'!$E$10:$E$4229,EKZ$4)</f>
        <v>#DIV/0!</v>
      </c>
      <c r="ELA20" s="38" t="e">
        <f>AVERAGEIFS('Cobalt Prices'!$G$10:$G$4229,'Cobalt Prices'!$E$10:$E$4229,ELA$4)</f>
        <v>#DIV/0!</v>
      </c>
      <c r="ELB20" s="38" t="e">
        <f>AVERAGEIFS('Cobalt Prices'!$G$10:$G$4229,'Cobalt Prices'!$E$10:$E$4229,ELB$4)</f>
        <v>#DIV/0!</v>
      </c>
      <c r="ELC20" s="38" t="e">
        <f>AVERAGEIFS('Cobalt Prices'!$G$10:$G$4229,'Cobalt Prices'!$E$10:$E$4229,ELC$4)</f>
        <v>#DIV/0!</v>
      </c>
      <c r="ELD20" s="38" t="e">
        <f>AVERAGEIFS('Cobalt Prices'!$G$10:$G$4229,'Cobalt Prices'!$E$10:$E$4229,ELD$4)</f>
        <v>#DIV/0!</v>
      </c>
      <c r="ELE20" s="38" t="e">
        <f>AVERAGEIFS('Cobalt Prices'!$G$10:$G$4229,'Cobalt Prices'!$E$10:$E$4229,ELE$4)</f>
        <v>#DIV/0!</v>
      </c>
      <c r="ELF20" s="38" t="e">
        <f>AVERAGEIFS('Cobalt Prices'!$G$10:$G$4229,'Cobalt Prices'!$E$10:$E$4229,ELF$4)</f>
        <v>#DIV/0!</v>
      </c>
      <c r="ELG20" s="38" t="e">
        <f>AVERAGEIFS('Cobalt Prices'!$G$10:$G$4229,'Cobalt Prices'!$E$10:$E$4229,ELG$4)</f>
        <v>#DIV/0!</v>
      </c>
      <c r="ELH20" s="38" t="e">
        <f>AVERAGEIFS('Cobalt Prices'!$G$10:$G$4229,'Cobalt Prices'!$E$10:$E$4229,ELH$4)</f>
        <v>#DIV/0!</v>
      </c>
      <c r="ELI20" s="38" t="e">
        <f>AVERAGEIFS('Cobalt Prices'!$G$10:$G$4229,'Cobalt Prices'!$E$10:$E$4229,ELI$4)</f>
        <v>#DIV/0!</v>
      </c>
      <c r="ELJ20" s="38" t="e">
        <f>AVERAGEIFS('Cobalt Prices'!$G$10:$G$4229,'Cobalt Prices'!$E$10:$E$4229,ELJ$4)</f>
        <v>#DIV/0!</v>
      </c>
      <c r="ELK20" s="38" t="e">
        <f>AVERAGEIFS('Cobalt Prices'!$G$10:$G$4229,'Cobalt Prices'!$E$10:$E$4229,ELK$4)</f>
        <v>#DIV/0!</v>
      </c>
      <c r="ELL20" s="38" t="e">
        <f>AVERAGEIFS('Cobalt Prices'!$G$10:$G$4229,'Cobalt Prices'!$E$10:$E$4229,ELL$4)</f>
        <v>#DIV/0!</v>
      </c>
      <c r="ELM20" s="38" t="e">
        <f>AVERAGEIFS('Cobalt Prices'!$G$10:$G$4229,'Cobalt Prices'!$E$10:$E$4229,ELM$4)</f>
        <v>#DIV/0!</v>
      </c>
      <c r="ELN20" s="38" t="e">
        <f>AVERAGEIFS('Cobalt Prices'!$G$10:$G$4229,'Cobalt Prices'!$E$10:$E$4229,ELN$4)</f>
        <v>#DIV/0!</v>
      </c>
      <c r="ELO20" s="38" t="e">
        <f>AVERAGEIFS('Cobalt Prices'!$G$10:$G$4229,'Cobalt Prices'!$E$10:$E$4229,ELO$4)</f>
        <v>#DIV/0!</v>
      </c>
      <c r="ELP20" s="38" t="e">
        <f>AVERAGEIFS('Cobalt Prices'!$G$10:$G$4229,'Cobalt Prices'!$E$10:$E$4229,ELP$4)</f>
        <v>#DIV/0!</v>
      </c>
      <c r="ELQ20" s="38" t="e">
        <f>AVERAGEIFS('Cobalt Prices'!$G$10:$G$4229,'Cobalt Prices'!$E$10:$E$4229,ELQ$4)</f>
        <v>#DIV/0!</v>
      </c>
      <c r="ELR20" s="38" t="e">
        <f>AVERAGEIFS('Cobalt Prices'!$G$10:$G$4229,'Cobalt Prices'!$E$10:$E$4229,ELR$4)</f>
        <v>#DIV/0!</v>
      </c>
      <c r="ELS20" s="38" t="e">
        <f>AVERAGEIFS('Cobalt Prices'!$G$10:$G$4229,'Cobalt Prices'!$E$10:$E$4229,ELS$4)</f>
        <v>#DIV/0!</v>
      </c>
      <c r="ELT20" s="38" t="e">
        <f>AVERAGEIFS('Cobalt Prices'!$G$10:$G$4229,'Cobalt Prices'!$E$10:$E$4229,ELT$4)</f>
        <v>#DIV/0!</v>
      </c>
      <c r="ELU20" s="38" t="e">
        <f>AVERAGEIFS('Cobalt Prices'!$G$10:$G$4229,'Cobalt Prices'!$E$10:$E$4229,ELU$4)</f>
        <v>#DIV/0!</v>
      </c>
      <c r="ELV20" s="38" t="e">
        <f>AVERAGEIFS('Cobalt Prices'!$G$10:$G$4229,'Cobalt Prices'!$E$10:$E$4229,ELV$4)</f>
        <v>#DIV/0!</v>
      </c>
      <c r="ELW20" s="38" t="e">
        <f>AVERAGEIFS('Cobalt Prices'!$G$10:$G$4229,'Cobalt Prices'!$E$10:$E$4229,ELW$4)</f>
        <v>#DIV/0!</v>
      </c>
      <c r="ELX20" s="38" t="e">
        <f>AVERAGEIFS('Cobalt Prices'!$G$10:$G$4229,'Cobalt Prices'!$E$10:$E$4229,ELX$4)</f>
        <v>#DIV/0!</v>
      </c>
      <c r="ELY20" s="38" t="e">
        <f>AVERAGEIFS('Cobalt Prices'!$G$10:$G$4229,'Cobalt Prices'!$E$10:$E$4229,ELY$4)</f>
        <v>#DIV/0!</v>
      </c>
      <c r="ELZ20" s="38" t="e">
        <f>AVERAGEIFS('Cobalt Prices'!$G$10:$G$4229,'Cobalt Prices'!$E$10:$E$4229,ELZ$4)</f>
        <v>#DIV/0!</v>
      </c>
      <c r="EMA20" s="38" t="e">
        <f>AVERAGEIFS('Cobalt Prices'!$G$10:$G$4229,'Cobalt Prices'!$E$10:$E$4229,EMA$4)</f>
        <v>#DIV/0!</v>
      </c>
      <c r="EMB20" s="38" t="e">
        <f>AVERAGEIFS('Cobalt Prices'!$G$10:$G$4229,'Cobalt Prices'!$E$10:$E$4229,EMB$4)</f>
        <v>#DIV/0!</v>
      </c>
      <c r="EMC20" s="38" t="e">
        <f>AVERAGEIFS('Cobalt Prices'!$G$10:$G$4229,'Cobalt Prices'!$E$10:$E$4229,EMC$4)</f>
        <v>#DIV/0!</v>
      </c>
      <c r="EMD20" s="38" t="e">
        <f>AVERAGEIFS('Cobalt Prices'!$G$10:$G$4229,'Cobalt Prices'!$E$10:$E$4229,EMD$4)</f>
        <v>#DIV/0!</v>
      </c>
      <c r="EME20" s="38" t="e">
        <f>AVERAGEIFS('Cobalt Prices'!$G$10:$G$4229,'Cobalt Prices'!$E$10:$E$4229,EME$4)</f>
        <v>#DIV/0!</v>
      </c>
      <c r="EMF20" s="38" t="e">
        <f>AVERAGEIFS('Cobalt Prices'!$G$10:$G$4229,'Cobalt Prices'!$E$10:$E$4229,EMF$4)</f>
        <v>#DIV/0!</v>
      </c>
      <c r="EMG20" s="38" t="e">
        <f>AVERAGEIFS('Cobalt Prices'!$G$10:$G$4229,'Cobalt Prices'!$E$10:$E$4229,EMG$4)</f>
        <v>#DIV/0!</v>
      </c>
      <c r="EMH20" s="38" t="e">
        <f>AVERAGEIFS('Cobalt Prices'!$G$10:$G$4229,'Cobalt Prices'!$E$10:$E$4229,EMH$4)</f>
        <v>#DIV/0!</v>
      </c>
      <c r="EMI20" s="38" t="e">
        <f>AVERAGEIFS('Cobalt Prices'!$G$10:$G$4229,'Cobalt Prices'!$E$10:$E$4229,EMI$4)</f>
        <v>#DIV/0!</v>
      </c>
      <c r="EMJ20" s="38" t="e">
        <f>AVERAGEIFS('Cobalt Prices'!$G$10:$G$4229,'Cobalt Prices'!$E$10:$E$4229,EMJ$4)</f>
        <v>#DIV/0!</v>
      </c>
      <c r="EMK20" s="38" t="e">
        <f>AVERAGEIFS('Cobalt Prices'!$G$10:$G$4229,'Cobalt Prices'!$E$10:$E$4229,EMK$4)</f>
        <v>#DIV/0!</v>
      </c>
      <c r="EML20" s="38" t="e">
        <f>AVERAGEIFS('Cobalt Prices'!$G$10:$G$4229,'Cobalt Prices'!$E$10:$E$4229,EML$4)</f>
        <v>#DIV/0!</v>
      </c>
      <c r="EMM20" s="38" t="e">
        <f>AVERAGEIFS('Cobalt Prices'!$G$10:$G$4229,'Cobalt Prices'!$E$10:$E$4229,EMM$4)</f>
        <v>#DIV/0!</v>
      </c>
      <c r="EMN20" s="38" t="e">
        <f>AVERAGEIFS('Cobalt Prices'!$G$10:$G$4229,'Cobalt Prices'!$E$10:$E$4229,EMN$4)</f>
        <v>#DIV/0!</v>
      </c>
      <c r="EMO20" s="38" t="e">
        <f>AVERAGEIFS('Cobalt Prices'!$G$10:$G$4229,'Cobalt Prices'!$E$10:$E$4229,EMO$4)</f>
        <v>#DIV/0!</v>
      </c>
      <c r="EMP20" s="38" t="e">
        <f>AVERAGEIFS('Cobalt Prices'!$G$10:$G$4229,'Cobalt Prices'!$E$10:$E$4229,EMP$4)</f>
        <v>#DIV/0!</v>
      </c>
      <c r="EMQ20" s="38" t="e">
        <f>AVERAGEIFS('Cobalt Prices'!$G$10:$G$4229,'Cobalt Prices'!$E$10:$E$4229,EMQ$4)</f>
        <v>#DIV/0!</v>
      </c>
      <c r="EMR20" s="38" t="e">
        <f>AVERAGEIFS('Cobalt Prices'!$G$10:$G$4229,'Cobalt Prices'!$E$10:$E$4229,EMR$4)</f>
        <v>#DIV/0!</v>
      </c>
      <c r="EMS20" s="38" t="e">
        <f>AVERAGEIFS('Cobalt Prices'!$G$10:$G$4229,'Cobalt Prices'!$E$10:$E$4229,EMS$4)</f>
        <v>#DIV/0!</v>
      </c>
      <c r="EMT20" s="38" t="e">
        <f>AVERAGEIFS('Cobalt Prices'!$G$10:$G$4229,'Cobalt Prices'!$E$10:$E$4229,EMT$4)</f>
        <v>#DIV/0!</v>
      </c>
      <c r="EMU20" s="38" t="e">
        <f>AVERAGEIFS('Cobalt Prices'!$G$10:$G$4229,'Cobalt Prices'!$E$10:$E$4229,EMU$4)</f>
        <v>#DIV/0!</v>
      </c>
      <c r="EMV20" s="38" t="e">
        <f>AVERAGEIFS('Cobalt Prices'!$G$10:$G$4229,'Cobalt Prices'!$E$10:$E$4229,EMV$4)</f>
        <v>#DIV/0!</v>
      </c>
      <c r="EMW20" s="38" t="e">
        <f>AVERAGEIFS('Cobalt Prices'!$G$10:$G$4229,'Cobalt Prices'!$E$10:$E$4229,EMW$4)</f>
        <v>#DIV/0!</v>
      </c>
      <c r="EMX20" s="38" t="e">
        <f>AVERAGEIFS('Cobalt Prices'!$G$10:$G$4229,'Cobalt Prices'!$E$10:$E$4229,EMX$4)</f>
        <v>#DIV/0!</v>
      </c>
      <c r="EMY20" s="38" t="e">
        <f>AVERAGEIFS('Cobalt Prices'!$G$10:$G$4229,'Cobalt Prices'!$E$10:$E$4229,EMY$4)</f>
        <v>#DIV/0!</v>
      </c>
      <c r="EMZ20" s="38" t="e">
        <f>AVERAGEIFS('Cobalt Prices'!$G$10:$G$4229,'Cobalt Prices'!$E$10:$E$4229,EMZ$4)</f>
        <v>#DIV/0!</v>
      </c>
      <c r="ENA20" s="38" t="e">
        <f>AVERAGEIFS('Cobalt Prices'!$G$10:$G$4229,'Cobalt Prices'!$E$10:$E$4229,ENA$4)</f>
        <v>#DIV/0!</v>
      </c>
      <c r="ENB20" s="38" t="e">
        <f>AVERAGEIFS('Cobalt Prices'!$G$10:$G$4229,'Cobalt Prices'!$E$10:$E$4229,ENB$4)</f>
        <v>#DIV/0!</v>
      </c>
      <c r="ENC20" s="38" t="e">
        <f>AVERAGEIFS('Cobalt Prices'!$G$10:$G$4229,'Cobalt Prices'!$E$10:$E$4229,ENC$4)</f>
        <v>#DIV/0!</v>
      </c>
      <c r="END20" s="38" t="e">
        <f>AVERAGEIFS('Cobalt Prices'!$G$10:$G$4229,'Cobalt Prices'!$E$10:$E$4229,END$4)</f>
        <v>#DIV/0!</v>
      </c>
      <c r="ENE20" s="38" t="e">
        <f>AVERAGEIFS('Cobalt Prices'!$G$10:$G$4229,'Cobalt Prices'!$E$10:$E$4229,ENE$4)</f>
        <v>#DIV/0!</v>
      </c>
      <c r="ENF20" s="38" t="e">
        <f>AVERAGEIFS('Cobalt Prices'!$G$10:$G$4229,'Cobalt Prices'!$E$10:$E$4229,ENF$4)</f>
        <v>#DIV/0!</v>
      </c>
      <c r="ENG20" s="38" t="e">
        <f>AVERAGEIFS('Cobalt Prices'!$G$10:$G$4229,'Cobalt Prices'!$E$10:$E$4229,ENG$4)</f>
        <v>#DIV/0!</v>
      </c>
      <c r="ENH20" s="38" t="e">
        <f>AVERAGEIFS('Cobalt Prices'!$G$10:$G$4229,'Cobalt Prices'!$E$10:$E$4229,ENH$4)</f>
        <v>#DIV/0!</v>
      </c>
      <c r="ENI20" s="38" t="e">
        <f>AVERAGEIFS('Cobalt Prices'!$G$10:$G$4229,'Cobalt Prices'!$E$10:$E$4229,ENI$4)</f>
        <v>#DIV/0!</v>
      </c>
      <c r="ENJ20" s="38" t="e">
        <f>AVERAGEIFS('Cobalt Prices'!$G$10:$G$4229,'Cobalt Prices'!$E$10:$E$4229,ENJ$4)</f>
        <v>#DIV/0!</v>
      </c>
      <c r="ENK20" s="38" t="e">
        <f>AVERAGEIFS('Cobalt Prices'!$G$10:$G$4229,'Cobalt Prices'!$E$10:$E$4229,ENK$4)</f>
        <v>#DIV/0!</v>
      </c>
      <c r="ENL20" s="38" t="e">
        <f>AVERAGEIFS('Cobalt Prices'!$G$10:$G$4229,'Cobalt Prices'!$E$10:$E$4229,ENL$4)</f>
        <v>#DIV/0!</v>
      </c>
      <c r="ENM20" s="38" t="e">
        <f>AVERAGEIFS('Cobalt Prices'!$G$10:$G$4229,'Cobalt Prices'!$E$10:$E$4229,ENM$4)</f>
        <v>#DIV/0!</v>
      </c>
      <c r="ENN20" s="38" t="e">
        <f>AVERAGEIFS('Cobalt Prices'!$G$10:$G$4229,'Cobalt Prices'!$E$10:$E$4229,ENN$4)</f>
        <v>#DIV/0!</v>
      </c>
      <c r="ENO20" s="38" t="e">
        <f>AVERAGEIFS('Cobalt Prices'!$G$10:$G$4229,'Cobalt Prices'!$E$10:$E$4229,ENO$4)</f>
        <v>#DIV/0!</v>
      </c>
      <c r="ENP20" s="38" t="e">
        <f>AVERAGEIFS('Cobalt Prices'!$G$10:$G$4229,'Cobalt Prices'!$E$10:$E$4229,ENP$4)</f>
        <v>#DIV/0!</v>
      </c>
      <c r="ENQ20" s="38" t="e">
        <f>AVERAGEIFS('Cobalt Prices'!$G$10:$G$4229,'Cobalt Prices'!$E$10:$E$4229,ENQ$4)</f>
        <v>#DIV/0!</v>
      </c>
      <c r="ENR20" s="38" t="e">
        <f>AVERAGEIFS('Cobalt Prices'!$G$10:$G$4229,'Cobalt Prices'!$E$10:$E$4229,ENR$4)</f>
        <v>#DIV/0!</v>
      </c>
      <c r="ENS20" s="38" t="e">
        <f>AVERAGEIFS('Cobalt Prices'!$G$10:$G$4229,'Cobalt Prices'!$E$10:$E$4229,ENS$4)</f>
        <v>#DIV/0!</v>
      </c>
      <c r="ENT20" s="38" t="e">
        <f>AVERAGEIFS('Cobalt Prices'!$G$10:$G$4229,'Cobalt Prices'!$E$10:$E$4229,ENT$4)</f>
        <v>#DIV/0!</v>
      </c>
      <c r="ENU20" s="38" t="e">
        <f>AVERAGEIFS('Cobalt Prices'!$G$10:$G$4229,'Cobalt Prices'!$E$10:$E$4229,ENU$4)</f>
        <v>#DIV/0!</v>
      </c>
      <c r="ENV20" s="38" t="e">
        <f>AVERAGEIFS('Cobalt Prices'!$G$10:$G$4229,'Cobalt Prices'!$E$10:$E$4229,ENV$4)</f>
        <v>#DIV/0!</v>
      </c>
      <c r="ENW20" s="38" t="e">
        <f>AVERAGEIFS('Cobalt Prices'!$G$10:$G$4229,'Cobalt Prices'!$E$10:$E$4229,ENW$4)</f>
        <v>#DIV/0!</v>
      </c>
      <c r="ENX20" s="38" t="e">
        <f>AVERAGEIFS('Cobalt Prices'!$G$10:$G$4229,'Cobalt Prices'!$E$10:$E$4229,ENX$4)</f>
        <v>#DIV/0!</v>
      </c>
      <c r="ENY20" s="38" t="e">
        <f>AVERAGEIFS('Cobalt Prices'!$G$10:$G$4229,'Cobalt Prices'!$E$10:$E$4229,ENY$4)</f>
        <v>#DIV/0!</v>
      </c>
      <c r="ENZ20" s="38" t="e">
        <f>AVERAGEIFS('Cobalt Prices'!$G$10:$G$4229,'Cobalt Prices'!$E$10:$E$4229,ENZ$4)</f>
        <v>#DIV/0!</v>
      </c>
      <c r="EOA20" s="38" t="e">
        <f>AVERAGEIFS('Cobalt Prices'!$G$10:$G$4229,'Cobalt Prices'!$E$10:$E$4229,EOA$4)</f>
        <v>#DIV/0!</v>
      </c>
      <c r="EOB20" s="38" t="e">
        <f>AVERAGEIFS('Cobalt Prices'!$G$10:$G$4229,'Cobalt Prices'!$E$10:$E$4229,EOB$4)</f>
        <v>#DIV/0!</v>
      </c>
      <c r="EOC20" s="38" t="e">
        <f>AVERAGEIFS('Cobalt Prices'!$G$10:$G$4229,'Cobalt Prices'!$E$10:$E$4229,EOC$4)</f>
        <v>#DIV/0!</v>
      </c>
      <c r="EOD20" s="38" t="e">
        <f>AVERAGEIFS('Cobalt Prices'!$G$10:$G$4229,'Cobalt Prices'!$E$10:$E$4229,EOD$4)</f>
        <v>#DIV/0!</v>
      </c>
      <c r="EOE20" s="38" t="e">
        <f>AVERAGEIFS('Cobalt Prices'!$G$10:$G$4229,'Cobalt Prices'!$E$10:$E$4229,EOE$4)</f>
        <v>#DIV/0!</v>
      </c>
      <c r="EOF20" s="38" t="e">
        <f>AVERAGEIFS('Cobalt Prices'!$G$10:$G$4229,'Cobalt Prices'!$E$10:$E$4229,EOF$4)</f>
        <v>#DIV/0!</v>
      </c>
      <c r="EOG20" s="38" t="e">
        <f>AVERAGEIFS('Cobalt Prices'!$G$10:$G$4229,'Cobalt Prices'!$E$10:$E$4229,EOG$4)</f>
        <v>#DIV/0!</v>
      </c>
      <c r="EOH20" s="38" t="e">
        <f>AVERAGEIFS('Cobalt Prices'!$G$10:$G$4229,'Cobalt Prices'!$E$10:$E$4229,EOH$4)</f>
        <v>#DIV/0!</v>
      </c>
      <c r="EOI20" s="38" t="e">
        <f>AVERAGEIFS('Cobalt Prices'!$G$10:$G$4229,'Cobalt Prices'!$E$10:$E$4229,EOI$4)</f>
        <v>#DIV/0!</v>
      </c>
      <c r="EOJ20" s="38" t="e">
        <f>AVERAGEIFS('Cobalt Prices'!$G$10:$G$4229,'Cobalt Prices'!$E$10:$E$4229,EOJ$4)</f>
        <v>#DIV/0!</v>
      </c>
      <c r="EOK20" s="38" t="e">
        <f>AVERAGEIFS('Cobalt Prices'!$G$10:$G$4229,'Cobalt Prices'!$E$10:$E$4229,EOK$4)</f>
        <v>#DIV/0!</v>
      </c>
      <c r="EOL20" s="38" t="e">
        <f>AVERAGEIFS('Cobalt Prices'!$G$10:$G$4229,'Cobalt Prices'!$E$10:$E$4229,EOL$4)</f>
        <v>#DIV/0!</v>
      </c>
      <c r="EOM20" s="38" t="e">
        <f>AVERAGEIFS('Cobalt Prices'!$G$10:$G$4229,'Cobalt Prices'!$E$10:$E$4229,EOM$4)</f>
        <v>#DIV/0!</v>
      </c>
      <c r="EON20" s="38" t="e">
        <f>AVERAGEIFS('Cobalt Prices'!$G$10:$G$4229,'Cobalt Prices'!$E$10:$E$4229,EON$4)</f>
        <v>#DIV/0!</v>
      </c>
      <c r="EOO20" s="38" t="e">
        <f>AVERAGEIFS('Cobalt Prices'!$G$10:$G$4229,'Cobalt Prices'!$E$10:$E$4229,EOO$4)</f>
        <v>#DIV/0!</v>
      </c>
      <c r="EOP20" s="38" t="e">
        <f>AVERAGEIFS('Cobalt Prices'!$G$10:$G$4229,'Cobalt Prices'!$E$10:$E$4229,EOP$4)</f>
        <v>#DIV/0!</v>
      </c>
      <c r="EOQ20" s="38" t="e">
        <f>AVERAGEIFS('Cobalt Prices'!$G$10:$G$4229,'Cobalt Prices'!$E$10:$E$4229,EOQ$4)</f>
        <v>#DIV/0!</v>
      </c>
      <c r="EOR20" s="38" t="e">
        <f>AVERAGEIFS('Cobalt Prices'!$G$10:$G$4229,'Cobalt Prices'!$E$10:$E$4229,EOR$4)</f>
        <v>#DIV/0!</v>
      </c>
      <c r="EOS20" s="38" t="e">
        <f>AVERAGEIFS('Cobalt Prices'!$G$10:$G$4229,'Cobalt Prices'!$E$10:$E$4229,EOS$4)</f>
        <v>#DIV/0!</v>
      </c>
      <c r="EOT20" s="38" t="e">
        <f>AVERAGEIFS('Cobalt Prices'!$G$10:$G$4229,'Cobalt Prices'!$E$10:$E$4229,EOT$4)</f>
        <v>#DIV/0!</v>
      </c>
      <c r="EOU20" s="38" t="e">
        <f>AVERAGEIFS('Cobalt Prices'!$G$10:$G$4229,'Cobalt Prices'!$E$10:$E$4229,EOU$4)</f>
        <v>#DIV/0!</v>
      </c>
      <c r="EOV20" s="38" t="e">
        <f>AVERAGEIFS('Cobalt Prices'!$G$10:$G$4229,'Cobalt Prices'!$E$10:$E$4229,EOV$4)</f>
        <v>#DIV/0!</v>
      </c>
      <c r="EOW20" s="38" t="e">
        <f>AVERAGEIFS('Cobalt Prices'!$G$10:$G$4229,'Cobalt Prices'!$E$10:$E$4229,EOW$4)</f>
        <v>#DIV/0!</v>
      </c>
      <c r="EOX20" s="38" t="e">
        <f>AVERAGEIFS('Cobalt Prices'!$G$10:$G$4229,'Cobalt Prices'!$E$10:$E$4229,EOX$4)</f>
        <v>#DIV/0!</v>
      </c>
      <c r="EOY20" s="38" t="e">
        <f>AVERAGEIFS('Cobalt Prices'!$G$10:$G$4229,'Cobalt Prices'!$E$10:$E$4229,EOY$4)</f>
        <v>#DIV/0!</v>
      </c>
      <c r="EOZ20" s="38" t="e">
        <f>AVERAGEIFS('Cobalt Prices'!$G$10:$G$4229,'Cobalt Prices'!$E$10:$E$4229,EOZ$4)</f>
        <v>#DIV/0!</v>
      </c>
      <c r="EPA20" s="38" t="e">
        <f>AVERAGEIFS('Cobalt Prices'!$G$10:$G$4229,'Cobalt Prices'!$E$10:$E$4229,EPA$4)</f>
        <v>#DIV/0!</v>
      </c>
      <c r="EPB20" s="38" t="e">
        <f>AVERAGEIFS('Cobalt Prices'!$G$10:$G$4229,'Cobalt Prices'!$E$10:$E$4229,EPB$4)</f>
        <v>#DIV/0!</v>
      </c>
      <c r="EPC20" s="38" t="e">
        <f>AVERAGEIFS('Cobalt Prices'!$G$10:$G$4229,'Cobalt Prices'!$E$10:$E$4229,EPC$4)</f>
        <v>#DIV/0!</v>
      </c>
      <c r="EPD20" s="38" t="e">
        <f>AVERAGEIFS('Cobalt Prices'!$G$10:$G$4229,'Cobalt Prices'!$E$10:$E$4229,EPD$4)</f>
        <v>#DIV/0!</v>
      </c>
      <c r="EPE20" s="38" t="e">
        <f>AVERAGEIFS('Cobalt Prices'!$G$10:$G$4229,'Cobalt Prices'!$E$10:$E$4229,EPE$4)</f>
        <v>#DIV/0!</v>
      </c>
      <c r="EPF20" s="38" t="e">
        <f>AVERAGEIFS('Cobalt Prices'!$G$10:$G$4229,'Cobalt Prices'!$E$10:$E$4229,EPF$4)</f>
        <v>#DIV/0!</v>
      </c>
      <c r="EPG20" s="38" t="e">
        <f>AVERAGEIFS('Cobalt Prices'!$G$10:$G$4229,'Cobalt Prices'!$E$10:$E$4229,EPG$4)</f>
        <v>#DIV/0!</v>
      </c>
      <c r="EPH20" s="38" t="e">
        <f>AVERAGEIFS('Cobalt Prices'!$G$10:$G$4229,'Cobalt Prices'!$E$10:$E$4229,EPH$4)</f>
        <v>#DIV/0!</v>
      </c>
      <c r="EPI20" s="38" t="e">
        <f>AVERAGEIFS('Cobalt Prices'!$G$10:$G$4229,'Cobalt Prices'!$E$10:$E$4229,EPI$4)</f>
        <v>#DIV/0!</v>
      </c>
      <c r="EPJ20" s="38" t="e">
        <f>AVERAGEIFS('Cobalt Prices'!$G$10:$G$4229,'Cobalt Prices'!$E$10:$E$4229,EPJ$4)</f>
        <v>#DIV/0!</v>
      </c>
      <c r="EPK20" s="38" t="e">
        <f>AVERAGEIFS('Cobalt Prices'!$G$10:$G$4229,'Cobalt Prices'!$E$10:$E$4229,EPK$4)</f>
        <v>#DIV/0!</v>
      </c>
      <c r="EPL20" s="38" t="e">
        <f>AVERAGEIFS('Cobalt Prices'!$G$10:$G$4229,'Cobalt Prices'!$E$10:$E$4229,EPL$4)</f>
        <v>#DIV/0!</v>
      </c>
      <c r="EPM20" s="38" t="e">
        <f>AVERAGEIFS('Cobalt Prices'!$G$10:$G$4229,'Cobalt Prices'!$E$10:$E$4229,EPM$4)</f>
        <v>#DIV/0!</v>
      </c>
      <c r="EPN20" s="38" t="e">
        <f>AVERAGEIFS('Cobalt Prices'!$G$10:$G$4229,'Cobalt Prices'!$E$10:$E$4229,EPN$4)</f>
        <v>#DIV/0!</v>
      </c>
      <c r="EPO20" s="38" t="e">
        <f>AVERAGEIFS('Cobalt Prices'!$G$10:$G$4229,'Cobalt Prices'!$E$10:$E$4229,EPO$4)</f>
        <v>#DIV/0!</v>
      </c>
      <c r="EPP20" s="38" t="e">
        <f>AVERAGEIFS('Cobalt Prices'!$G$10:$G$4229,'Cobalt Prices'!$E$10:$E$4229,EPP$4)</f>
        <v>#DIV/0!</v>
      </c>
      <c r="EPQ20" s="38" t="e">
        <f>AVERAGEIFS('Cobalt Prices'!$G$10:$G$4229,'Cobalt Prices'!$E$10:$E$4229,EPQ$4)</f>
        <v>#DIV/0!</v>
      </c>
      <c r="EPR20" s="38" t="e">
        <f>AVERAGEIFS('Cobalt Prices'!$G$10:$G$4229,'Cobalt Prices'!$E$10:$E$4229,EPR$4)</f>
        <v>#DIV/0!</v>
      </c>
      <c r="EPS20" s="38" t="e">
        <f>AVERAGEIFS('Cobalt Prices'!$G$10:$G$4229,'Cobalt Prices'!$E$10:$E$4229,EPS$4)</f>
        <v>#DIV/0!</v>
      </c>
      <c r="EPT20" s="38" t="e">
        <f>AVERAGEIFS('Cobalt Prices'!$G$10:$G$4229,'Cobalt Prices'!$E$10:$E$4229,EPT$4)</f>
        <v>#DIV/0!</v>
      </c>
      <c r="EPU20" s="38" t="e">
        <f>AVERAGEIFS('Cobalt Prices'!$G$10:$G$4229,'Cobalt Prices'!$E$10:$E$4229,EPU$4)</f>
        <v>#DIV/0!</v>
      </c>
      <c r="EPV20" s="38" t="e">
        <f>AVERAGEIFS('Cobalt Prices'!$G$10:$G$4229,'Cobalt Prices'!$E$10:$E$4229,EPV$4)</f>
        <v>#DIV/0!</v>
      </c>
      <c r="EPW20" s="38" t="e">
        <f>AVERAGEIFS('Cobalt Prices'!$G$10:$G$4229,'Cobalt Prices'!$E$10:$E$4229,EPW$4)</f>
        <v>#DIV/0!</v>
      </c>
      <c r="EPX20" s="38" t="e">
        <f>AVERAGEIFS('Cobalt Prices'!$G$10:$G$4229,'Cobalt Prices'!$E$10:$E$4229,EPX$4)</f>
        <v>#DIV/0!</v>
      </c>
      <c r="EPY20" s="38" t="e">
        <f>AVERAGEIFS('Cobalt Prices'!$G$10:$G$4229,'Cobalt Prices'!$E$10:$E$4229,EPY$4)</f>
        <v>#DIV/0!</v>
      </c>
      <c r="EPZ20" s="38" t="e">
        <f>AVERAGEIFS('Cobalt Prices'!$G$10:$G$4229,'Cobalt Prices'!$E$10:$E$4229,EPZ$4)</f>
        <v>#DIV/0!</v>
      </c>
      <c r="EQA20" s="38" t="e">
        <f>AVERAGEIFS('Cobalt Prices'!$G$10:$G$4229,'Cobalt Prices'!$E$10:$E$4229,EQA$4)</f>
        <v>#DIV/0!</v>
      </c>
      <c r="EQB20" s="38" t="e">
        <f>AVERAGEIFS('Cobalt Prices'!$G$10:$G$4229,'Cobalt Prices'!$E$10:$E$4229,EQB$4)</f>
        <v>#DIV/0!</v>
      </c>
      <c r="EQC20" s="38" t="e">
        <f>AVERAGEIFS('Cobalt Prices'!$G$10:$G$4229,'Cobalt Prices'!$E$10:$E$4229,EQC$4)</f>
        <v>#DIV/0!</v>
      </c>
      <c r="EQD20" s="38" t="e">
        <f>AVERAGEIFS('Cobalt Prices'!$G$10:$G$4229,'Cobalt Prices'!$E$10:$E$4229,EQD$4)</f>
        <v>#DIV/0!</v>
      </c>
      <c r="EQE20" s="38" t="e">
        <f>AVERAGEIFS('Cobalt Prices'!$G$10:$G$4229,'Cobalt Prices'!$E$10:$E$4229,EQE$4)</f>
        <v>#DIV/0!</v>
      </c>
      <c r="EQF20" s="38" t="e">
        <f>AVERAGEIFS('Cobalt Prices'!$G$10:$G$4229,'Cobalt Prices'!$E$10:$E$4229,EQF$4)</f>
        <v>#DIV/0!</v>
      </c>
      <c r="EQG20" s="38" t="e">
        <f>AVERAGEIFS('Cobalt Prices'!$G$10:$G$4229,'Cobalt Prices'!$E$10:$E$4229,EQG$4)</f>
        <v>#DIV/0!</v>
      </c>
      <c r="EQH20" s="38" t="e">
        <f>AVERAGEIFS('Cobalt Prices'!$G$10:$G$4229,'Cobalt Prices'!$E$10:$E$4229,EQH$4)</f>
        <v>#DIV/0!</v>
      </c>
      <c r="EQI20" s="38" t="e">
        <f>AVERAGEIFS('Cobalt Prices'!$G$10:$G$4229,'Cobalt Prices'!$E$10:$E$4229,EQI$4)</f>
        <v>#DIV/0!</v>
      </c>
      <c r="EQJ20" s="38" t="e">
        <f>AVERAGEIFS('Cobalt Prices'!$G$10:$G$4229,'Cobalt Prices'!$E$10:$E$4229,EQJ$4)</f>
        <v>#DIV/0!</v>
      </c>
      <c r="EQK20" s="38" t="e">
        <f>AVERAGEIFS('Cobalt Prices'!$G$10:$G$4229,'Cobalt Prices'!$E$10:$E$4229,EQK$4)</f>
        <v>#DIV/0!</v>
      </c>
      <c r="EQL20" s="38" t="e">
        <f>AVERAGEIFS('Cobalt Prices'!$G$10:$G$4229,'Cobalt Prices'!$E$10:$E$4229,EQL$4)</f>
        <v>#DIV/0!</v>
      </c>
      <c r="EQM20" s="38" t="e">
        <f>AVERAGEIFS('Cobalt Prices'!$G$10:$G$4229,'Cobalt Prices'!$E$10:$E$4229,EQM$4)</f>
        <v>#DIV/0!</v>
      </c>
      <c r="EQN20" s="38" t="e">
        <f>AVERAGEIFS('Cobalt Prices'!$G$10:$G$4229,'Cobalt Prices'!$E$10:$E$4229,EQN$4)</f>
        <v>#DIV/0!</v>
      </c>
      <c r="EQO20" s="38" t="e">
        <f>AVERAGEIFS('Cobalt Prices'!$G$10:$G$4229,'Cobalt Prices'!$E$10:$E$4229,EQO$4)</f>
        <v>#DIV/0!</v>
      </c>
      <c r="EQP20" s="38" t="e">
        <f>AVERAGEIFS('Cobalt Prices'!$G$10:$G$4229,'Cobalt Prices'!$E$10:$E$4229,EQP$4)</f>
        <v>#DIV/0!</v>
      </c>
      <c r="EQQ20" s="38" t="e">
        <f>AVERAGEIFS('Cobalt Prices'!$G$10:$G$4229,'Cobalt Prices'!$E$10:$E$4229,EQQ$4)</f>
        <v>#DIV/0!</v>
      </c>
      <c r="EQR20" s="38" t="e">
        <f>AVERAGEIFS('Cobalt Prices'!$G$10:$G$4229,'Cobalt Prices'!$E$10:$E$4229,EQR$4)</f>
        <v>#DIV/0!</v>
      </c>
      <c r="EQS20" s="38" t="e">
        <f>AVERAGEIFS('Cobalt Prices'!$G$10:$G$4229,'Cobalt Prices'!$E$10:$E$4229,EQS$4)</f>
        <v>#DIV/0!</v>
      </c>
      <c r="EQT20" s="38" t="e">
        <f>AVERAGEIFS('Cobalt Prices'!$G$10:$G$4229,'Cobalt Prices'!$E$10:$E$4229,EQT$4)</f>
        <v>#DIV/0!</v>
      </c>
      <c r="EQU20" s="38" t="e">
        <f>AVERAGEIFS('Cobalt Prices'!$G$10:$G$4229,'Cobalt Prices'!$E$10:$E$4229,EQU$4)</f>
        <v>#DIV/0!</v>
      </c>
      <c r="EQV20" s="38" t="e">
        <f>AVERAGEIFS('Cobalt Prices'!$G$10:$G$4229,'Cobalt Prices'!$E$10:$E$4229,EQV$4)</f>
        <v>#DIV/0!</v>
      </c>
      <c r="EQW20" s="38" t="e">
        <f>AVERAGEIFS('Cobalt Prices'!$G$10:$G$4229,'Cobalt Prices'!$E$10:$E$4229,EQW$4)</f>
        <v>#DIV/0!</v>
      </c>
      <c r="EQX20" s="38" t="e">
        <f>AVERAGEIFS('Cobalt Prices'!$G$10:$G$4229,'Cobalt Prices'!$E$10:$E$4229,EQX$4)</f>
        <v>#DIV/0!</v>
      </c>
      <c r="EQY20" s="38" t="e">
        <f>AVERAGEIFS('Cobalt Prices'!$G$10:$G$4229,'Cobalt Prices'!$E$10:$E$4229,EQY$4)</f>
        <v>#DIV/0!</v>
      </c>
      <c r="EQZ20" s="38" t="e">
        <f>AVERAGEIFS('Cobalt Prices'!$G$10:$G$4229,'Cobalt Prices'!$E$10:$E$4229,EQZ$4)</f>
        <v>#DIV/0!</v>
      </c>
      <c r="ERA20" s="38" t="e">
        <f>AVERAGEIFS('Cobalt Prices'!$G$10:$G$4229,'Cobalt Prices'!$E$10:$E$4229,ERA$4)</f>
        <v>#DIV/0!</v>
      </c>
      <c r="ERB20" s="38" t="e">
        <f>AVERAGEIFS('Cobalt Prices'!$G$10:$G$4229,'Cobalt Prices'!$E$10:$E$4229,ERB$4)</f>
        <v>#DIV/0!</v>
      </c>
      <c r="ERC20" s="38" t="e">
        <f>AVERAGEIFS('Cobalt Prices'!$G$10:$G$4229,'Cobalt Prices'!$E$10:$E$4229,ERC$4)</f>
        <v>#DIV/0!</v>
      </c>
      <c r="ERD20" s="38" t="e">
        <f>AVERAGEIFS('Cobalt Prices'!$G$10:$G$4229,'Cobalt Prices'!$E$10:$E$4229,ERD$4)</f>
        <v>#DIV/0!</v>
      </c>
      <c r="ERE20" s="38" t="e">
        <f>AVERAGEIFS('Cobalt Prices'!$G$10:$G$4229,'Cobalt Prices'!$E$10:$E$4229,ERE$4)</f>
        <v>#DIV/0!</v>
      </c>
      <c r="ERF20" s="38" t="e">
        <f>AVERAGEIFS('Cobalt Prices'!$G$10:$G$4229,'Cobalt Prices'!$E$10:$E$4229,ERF$4)</f>
        <v>#DIV/0!</v>
      </c>
      <c r="ERG20" s="38" t="e">
        <f>AVERAGEIFS('Cobalt Prices'!$G$10:$G$4229,'Cobalt Prices'!$E$10:$E$4229,ERG$4)</f>
        <v>#DIV/0!</v>
      </c>
      <c r="ERH20" s="38" t="e">
        <f>AVERAGEIFS('Cobalt Prices'!$G$10:$G$4229,'Cobalt Prices'!$E$10:$E$4229,ERH$4)</f>
        <v>#DIV/0!</v>
      </c>
      <c r="ERI20" s="38" t="e">
        <f>AVERAGEIFS('Cobalt Prices'!$G$10:$G$4229,'Cobalt Prices'!$E$10:$E$4229,ERI$4)</f>
        <v>#DIV/0!</v>
      </c>
      <c r="ERJ20" s="38" t="e">
        <f>AVERAGEIFS('Cobalt Prices'!$G$10:$G$4229,'Cobalt Prices'!$E$10:$E$4229,ERJ$4)</f>
        <v>#DIV/0!</v>
      </c>
      <c r="ERK20" s="38" t="e">
        <f>AVERAGEIFS('Cobalt Prices'!$G$10:$G$4229,'Cobalt Prices'!$E$10:$E$4229,ERK$4)</f>
        <v>#DIV/0!</v>
      </c>
      <c r="ERL20" s="38" t="e">
        <f>AVERAGEIFS('Cobalt Prices'!$G$10:$G$4229,'Cobalt Prices'!$E$10:$E$4229,ERL$4)</f>
        <v>#DIV/0!</v>
      </c>
      <c r="ERM20" s="38" t="e">
        <f>AVERAGEIFS('Cobalt Prices'!$G$10:$G$4229,'Cobalt Prices'!$E$10:$E$4229,ERM$4)</f>
        <v>#DIV/0!</v>
      </c>
      <c r="ERN20" s="38" t="e">
        <f>AVERAGEIFS('Cobalt Prices'!$G$10:$G$4229,'Cobalt Prices'!$E$10:$E$4229,ERN$4)</f>
        <v>#DIV/0!</v>
      </c>
      <c r="ERO20" s="38" t="e">
        <f>AVERAGEIFS('Cobalt Prices'!$G$10:$G$4229,'Cobalt Prices'!$E$10:$E$4229,ERO$4)</f>
        <v>#DIV/0!</v>
      </c>
      <c r="ERP20" s="38" t="e">
        <f>AVERAGEIFS('Cobalt Prices'!$G$10:$G$4229,'Cobalt Prices'!$E$10:$E$4229,ERP$4)</f>
        <v>#DIV/0!</v>
      </c>
      <c r="ERQ20" s="38" t="e">
        <f>AVERAGEIFS('Cobalt Prices'!$G$10:$G$4229,'Cobalt Prices'!$E$10:$E$4229,ERQ$4)</f>
        <v>#DIV/0!</v>
      </c>
      <c r="ERR20" s="38" t="e">
        <f>AVERAGEIFS('Cobalt Prices'!$G$10:$G$4229,'Cobalt Prices'!$E$10:$E$4229,ERR$4)</f>
        <v>#DIV/0!</v>
      </c>
      <c r="ERS20" s="38" t="e">
        <f>AVERAGEIFS('Cobalt Prices'!$G$10:$G$4229,'Cobalt Prices'!$E$10:$E$4229,ERS$4)</f>
        <v>#DIV/0!</v>
      </c>
      <c r="ERT20" s="38" t="e">
        <f>AVERAGEIFS('Cobalt Prices'!$G$10:$G$4229,'Cobalt Prices'!$E$10:$E$4229,ERT$4)</f>
        <v>#DIV/0!</v>
      </c>
      <c r="ERU20" s="38" t="e">
        <f>AVERAGEIFS('Cobalt Prices'!$G$10:$G$4229,'Cobalt Prices'!$E$10:$E$4229,ERU$4)</f>
        <v>#DIV/0!</v>
      </c>
      <c r="ERV20" s="38" t="e">
        <f>AVERAGEIFS('Cobalt Prices'!$G$10:$G$4229,'Cobalt Prices'!$E$10:$E$4229,ERV$4)</f>
        <v>#DIV/0!</v>
      </c>
      <c r="ERW20" s="38" t="e">
        <f>AVERAGEIFS('Cobalt Prices'!$G$10:$G$4229,'Cobalt Prices'!$E$10:$E$4229,ERW$4)</f>
        <v>#DIV/0!</v>
      </c>
      <c r="ERX20" s="38" t="e">
        <f>AVERAGEIFS('Cobalt Prices'!$G$10:$G$4229,'Cobalt Prices'!$E$10:$E$4229,ERX$4)</f>
        <v>#DIV/0!</v>
      </c>
      <c r="ERY20" s="38" t="e">
        <f>AVERAGEIFS('Cobalt Prices'!$G$10:$G$4229,'Cobalt Prices'!$E$10:$E$4229,ERY$4)</f>
        <v>#DIV/0!</v>
      </c>
      <c r="ERZ20" s="38" t="e">
        <f>AVERAGEIFS('Cobalt Prices'!$G$10:$G$4229,'Cobalt Prices'!$E$10:$E$4229,ERZ$4)</f>
        <v>#DIV/0!</v>
      </c>
      <c r="ESA20" s="38" t="e">
        <f>AVERAGEIFS('Cobalt Prices'!$G$10:$G$4229,'Cobalt Prices'!$E$10:$E$4229,ESA$4)</f>
        <v>#DIV/0!</v>
      </c>
      <c r="ESB20" s="38" t="e">
        <f>AVERAGEIFS('Cobalt Prices'!$G$10:$G$4229,'Cobalt Prices'!$E$10:$E$4229,ESB$4)</f>
        <v>#DIV/0!</v>
      </c>
      <c r="ESC20" s="38" t="e">
        <f>AVERAGEIFS('Cobalt Prices'!$G$10:$G$4229,'Cobalt Prices'!$E$10:$E$4229,ESC$4)</f>
        <v>#DIV/0!</v>
      </c>
      <c r="ESD20" s="38" t="e">
        <f>AVERAGEIFS('Cobalt Prices'!$G$10:$G$4229,'Cobalt Prices'!$E$10:$E$4229,ESD$4)</f>
        <v>#DIV/0!</v>
      </c>
      <c r="ESE20" s="38" t="e">
        <f>AVERAGEIFS('Cobalt Prices'!$G$10:$G$4229,'Cobalt Prices'!$E$10:$E$4229,ESE$4)</f>
        <v>#DIV/0!</v>
      </c>
      <c r="ESF20" s="38" t="e">
        <f>AVERAGEIFS('Cobalt Prices'!$G$10:$G$4229,'Cobalt Prices'!$E$10:$E$4229,ESF$4)</f>
        <v>#DIV/0!</v>
      </c>
      <c r="ESG20" s="38" t="e">
        <f>AVERAGEIFS('Cobalt Prices'!$G$10:$G$4229,'Cobalt Prices'!$E$10:$E$4229,ESG$4)</f>
        <v>#DIV/0!</v>
      </c>
      <c r="ESH20" s="38" t="e">
        <f>AVERAGEIFS('Cobalt Prices'!$G$10:$G$4229,'Cobalt Prices'!$E$10:$E$4229,ESH$4)</f>
        <v>#DIV/0!</v>
      </c>
      <c r="ESI20" s="38" t="e">
        <f>AVERAGEIFS('Cobalt Prices'!$G$10:$G$4229,'Cobalt Prices'!$E$10:$E$4229,ESI$4)</f>
        <v>#DIV/0!</v>
      </c>
      <c r="ESJ20" s="38" t="e">
        <f>AVERAGEIFS('Cobalt Prices'!$G$10:$G$4229,'Cobalt Prices'!$E$10:$E$4229,ESJ$4)</f>
        <v>#DIV/0!</v>
      </c>
      <c r="ESK20" s="38" t="e">
        <f>AVERAGEIFS('Cobalt Prices'!$G$10:$G$4229,'Cobalt Prices'!$E$10:$E$4229,ESK$4)</f>
        <v>#DIV/0!</v>
      </c>
      <c r="ESL20" s="38" t="e">
        <f>AVERAGEIFS('Cobalt Prices'!$G$10:$G$4229,'Cobalt Prices'!$E$10:$E$4229,ESL$4)</f>
        <v>#DIV/0!</v>
      </c>
      <c r="ESM20" s="38" t="e">
        <f>AVERAGEIFS('Cobalt Prices'!$G$10:$G$4229,'Cobalt Prices'!$E$10:$E$4229,ESM$4)</f>
        <v>#DIV/0!</v>
      </c>
      <c r="ESN20" s="38" t="e">
        <f>AVERAGEIFS('Cobalt Prices'!$G$10:$G$4229,'Cobalt Prices'!$E$10:$E$4229,ESN$4)</f>
        <v>#DIV/0!</v>
      </c>
      <c r="ESO20" s="38" t="e">
        <f>AVERAGEIFS('Cobalt Prices'!$G$10:$G$4229,'Cobalt Prices'!$E$10:$E$4229,ESO$4)</f>
        <v>#DIV/0!</v>
      </c>
      <c r="ESP20" s="38" t="e">
        <f>AVERAGEIFS('Cobalt Prices'!$G$10:$G$4229,'Cobalt Prices'!$E$10:$E$4229,ESP$4)</f>
        <v>#DIV/0!</v>
      </c>
      <c r="ESQ20" s="38" t="e">
        <f>AVERAGEIFS('Cobalt Prices'!$G$10:$G$4229,'Cobalt Prices'!$E$10:$E$4229,ESQ$4)</f>
        <v>#DIV/0!</v>
      </c>
      <c r="ESR20" s="38" t="e">
        <f>AVERAGEIFS('Cobalt Prices'!$G$10:$G$4229,'Cobalt Prices'!$E$10:$E$4229,ESR$4)</f>
        <v>#DIV/0!</v>
      </c>
      <c r="ESS20" s="38" t="e">
        <f>AVERAGEIFS('Cobalt Prices'!$G$10:$G$4229,'Cobalt Prices'!$E$10:$E$4229,ESS$4)</f>
        <v>#DIV/0!</v>
      </c>
      <c r="EST20" s="38" t="e">
        <f>AVERAGEIFS('Cobalt Prices'!$G$10:$G$4229,'Cobalt Prices'!$E$10:$E$4229,EST$4)</f>
        <v>#DIV/0!</v>
      </c>
      <c r="ESU20" s="38" t="e">
        <f>AVERAGEIFS('Cobalt Prices'!$G$10:$G$4229,'Cobalt Prices'!$E$10:$E$4229,ESU$4)</f>
        <v>#DIV/0!</v>
      </c>
      <c r="ESV20" s="38" t="e">
        <f>AVERAGEIFS('Cobalt Prices'!$G$10:$G$4229,'Cobalt Prices'!$E$10:$E$4229,ESV$4)</f>
        <v>#DIV/0!</v>
      </c>
      <c r="ESW20" s="38" t="e">
        <f>AVERAGEIFS('Cobalt Prices'!$G$10:$G$4229,'Cobalt Prices'!$E$10:$E$4229,ESW$4)</f>
        <v>#DIV/0!</v>
      </c>
      <c r="ESX20" s="38" t="e">
        <f>AVERAGEIFS('Cobalt Prices'!$G$10:$G$4229,'Cobalt Prices'!$E$10:$E$4229,ESX$4)</f>
        <v>#DIV/0!</v>
      </c>
      <c r="ESY20" s="38" t="e">
        <f>AVERAGEIFS('Cobalt Prices'!$G$10:$G$4229,'Cobalt Prices'!$E$10:$E$4229,ESY$4)</f>
        <v>#DIV/0!</v>
      </c>
      <c r="ESZ20" s="38" t="e">
        <f>AVERAGEIFS('Cobalt Prices'!$G$10:$G$4229,'Cobalt Prices'!$E$10:$E$4229,ESZ$4)</f>
        <v>#DIV/0!</v>
      </c>
      <c r="ETA20" s="38" t="e">
        <f>AVERAGEIFS('Cobalt Prices'!$G$10:$G$4229,'Cobalt Prices'!$E$10:$E$4229,ETA$4)</f>
        <v>#DIV/0!</v>
      </c>
      <c r="ETB20" s="38" t="e">
        <f>AVERAGEIFS('Cobalt Prices'!$G$10:$G$4229,'Cobalt Prices'!$E$10:$E$4229,ETB$4)</f>
        <v>#DIV/0!</v>
      </c>
      <c r="ETC20" s="38" t="e">
        <f>AVERAGEIFS('Cobalt Prices'!$G$10:$G$4229,'Cobalt Prices'!$E$10:$E$4229,ETC$4)</f>
        <v>#DIV/0!</v>
      </c>
      <c r="ETD20" s="38" t="e">
        <f>AVERAGEIFS('Cobalt Prices'!$G$10:$G$4229,'Cobalt Prices'!$E$10:$E$4229,ETD$4)</f>
        <v>#DIV/0!</v>
      </c>
      <c r="ETE20" s="38" t="e">
        <f>AVERAGEIFS('Cobalt Prices'!$G$10:$G$4229,'Cobalt Prices'!$E$10:$E$4229,ETE$4)</f>
        <v>#DIV/0!</v>
      </c>
      <c r="ETF20" s="38" t="e">
        <f>AVERAGEIFS('Cobalt Prices'!$G$10:$G$4229,'Cobalt Prices'!$E$10:$E$4229,ETF$4)</f>
        <v>#DIV/0!</v>
      </c>
      <c r="ETG20" s="38" t="e">
        <f>AVERAGEIFS('Cobalt Prices'!$G$10:$G$4229,'Cobalt Prices'!$E$10:$E$4229,ETG$4)</f>
        <v>#DIV/0!</v>
      </c>
      <c r="ETH20" s="38" t="e">
        <f>AVERAGEIFS('Cobalt Prices'!$G$10:$G$4229,'Cobalt Prices'!$E$10:$E$4229,ETH$4)</f>
        <v>#DIV/0!</v>
      </c>
      <c r="ETI20" s="38" t="e">
        <f>AVERAGEIFS('Cobalt Prices'!$G$10:$G$4229,'Cobalt Prices'!$E$10:$E$4229,ETI$4)</f>
        <v>#DIV/0!</v>
      </c>
      <c r="ETJ20" s="38" t="e">
        <f>AVERAGEIFS('Cobalt Prices'!$G$10:$G$4229,'Cobalt Prices'!$E$10:$E$4229,ETJ$4)</f>
        <v>#DIV/0!</v>
      </c>
      <c r="ETK20" s="38" t="e">
        <f>AVERAGEIFS('Cobalt Prices'!$G$10:$G$4229,'Cobalt Prices'!$E$10:$E$4229,ETK$4)</f>
        <v>#DIV/0!</v>
      </c>
      <c r="ETL20" s="38" t="e">
        <f>AVERAGEIFS('Cobalt Prices'!$G$10:$G$4229,'Cobalt Prices'!$E$10:$E$4229,ETL$4)</f>
        <v>#DIV/0!</v>
      </c>
      <c r="ETM20" s="38" t="e">
        <f>AVERAGEIFS('Cobalt Prices'!$G$10:$G$4229,'Cobalt Prices'!$E$10:$E$4229,ETM$4)</f>
        <v>#DIV/0!</v>
      </c>
      <c r="ETN20" s="38" t="e">
        <f>AVERAGEIFS('Cobalt Prices'!$G$10:$G$4229,'Cobalt Prices'!$E$10:$E$4229,ETN$4)</f>
        <v>#DIV/0!</v>
      </c>
      <c r="ETO20" s="38" t="e">
        <f>AVERAGEIFS('Cobalt Prices'!$G$10:$G$4229,'Cobalt Prices'!$E$10:$E$4229,ETO$4)</f>
        <v>#DIV/0!</v>
      </c>
      <c r="ETP20" s="38" t="e">
        <f>AVERAGEIFS('Cobalt Prices'!$G$10:$G$4229,'Cobalt Prices'!$E$10:$E$4229,ETP$4)</f>
        <v>#DIV/0!</v>
      </c>
      <c r="ETQ20" s="38" t="e">
        <f>AVERAGEIFS('Cobalt Prices'!$G$10:$G$4229,'Cobalt Prices'!$E$10:$E$4229,ETQ$4)</f>
        <v>#DIV/0!</v>
      </c>
      <c r="ETR20" s="38" t="e">
        <f>AVERAGEIFS('Cobalt Prices'!$G$10:$G$4229,'Cobalt Prices'!$E$10:$E$4229,ETR$4)</f>
        <v>#DIV/0!</v>
      </c>
      <c r="ETS20" s="38" t="e">
        <f>AVERAGEIFS('Cobalt Prices'!$G$10:$G$4229,'Cobalt Prices'!$E$10:$E$4229,ETS$4)</f>
        <v>#DIV/0!</v>
      </c>
      <c r="ETT20" s="38" t="e">
        <f>AVERAGEIFS('Cobalt Prices'!$G$10:$G$4229,'Cobalt Prices'!$E$10:$E$4229,ETT$4)</f>
        <v>#DIV/0!</v>
      </c>
      <c r="ETU20" s="38" t="e">
        <f>AVERAGEIFS('Cobalt Prices'!$G$10:$G$4229,'Cobalt Prices'!$E$10:$E$4229,ETU$4)</f>
        <v>#DIV/0!</v>
      </c>
      <c r="ETV20" s="38" t="e">
        <f>AVERAGEIFS('Cobalt Prices'!$G$10:$G$4229,'Cobalt Prices'!$E$10:$E$4229,ETV$4)</f>
        <v>#DIV/0!</v>
      </c>
      <c r="ETW20" s="38" t="e">
        <f>AVERAGEIFS('Cobalt Prices'!$G$10:$G$4229,'Cobalt Prices'!$E$10:$E$4229,ETW$4)</f>
        <v>#DIV/0!</v>
      </c>
      <c r="ETX20" s="38" t="e">
        <f>AVERAGEIFS('Cobalt Prices'!$G$10:$G$4229,'Cobalt Prices'!$E$10:$E$4229,ETX$4)</f>
        <v>#DIV/0!</v>
      </c>
      <c r="ETY20" s="38" t="e">
        <f>AVERAGEIFS('Cobalt Prices'!$G$10:$G$4229,'Cobalt Prices'!$E$10:$E$4229,ETY$4)</f>
        <v>#DIV/0!</v>
      </c>
      <c r="ETZ20" s="38" t="e">
        <f>AVERAGEIFS('Cobalt Prices'!$G$10:$G$4229,'Cobalt Prices'!$E$10:$E$4229,ETZ$4)</f>
        <v>#DIV/0!</v>
      </c>
      <c r="EUA20" s="38" t="e">
        <f>AVERAGEIFS('Cobalt Prices'!$G$10:$G$4229,'Cobalt Prices'!$E$10:$E$4229,EUA$4)</f>
        <v>#DIV/0!</v>
      </c>
      <c r="EUB20" s="38" t="e">
        <f>AVERAGEIFS('Cobalt Prices'!$G$10:$G$4229,'Cobalt Prices'!$E$10:$E$4229,EUB$4)</f>
        <v>#DIV/0!</v>
      </c>
      <c r="EUC20" s="38" t="e">
        <f>AVERAGEIFS('Cobalt Prices'!$G$10:$G$4229,'Cobalt Prices'!$E$10:$E$4229,EUC$4)</f>
        <v>#DIV/0!</v>
      </c>
      <c r="EUD20" s="38" t="e">
        <f>AVERAGEIFS('Cobalt Prices'!$G$10:$G$4229,'Cobalt Prices'!$E$10:$E$4229,EUD$4)</f>
        <v>#DIV/0!</v>
      </c>
      <c r="EUE20" s="38" t="e">
        <f>AVERAGEIFS('Cobalt Prices'!$G$10:$G$4229,'Cobalt Prices'!$E$10:$E$4229,EUE$4)</f>
        <v>#DIV/0!</v>
      </c>
      <c r="EUF20" s="38" t="e">
        <f>AVERAGEIFS('Cobalt Prices'!$G$10:$G$4229,'Cobalt Prices'!$E$10:$E$4229,EUF$4)</f>
        <v>#DIV/0!</v>
      </c>
      <c r="EUG20" s="38" t="e">
        <f>AVERAGEIFS('Cobalt Prices'!$G$10:$G$4229,'Cobalt Prices'!$E$10:$E$4229,EUG$4)</f>
        <v>#DIV/0!</v>
      </c>
      <c r="EUH20" s="38" t="e">
        <f>AVERAGEIFS('Cobalt Prices'!$G$10:$G$4229,'Cobalt Prices'!$E$10:$E$4229,EUH$4)</f>
        <v>#DIV/0!</v>
      </c>
      <c r="EUI20" s="38" t="e">
        <f>AVERAGEIFS('Cobalt Prices'!$G$10:$G$4229,'Cobalt Prices'!$E$10:$E$4229,EUI$4)</f>
        <v>#DIV/0!</v>
      </c>
      <c r="EUJ20" s="38" t="e">
        <f>AVERAGEIFS('Cobalt Prices'!$G$10:$G$4229,'Cobalt Prices'!$E$10:$E$4229,EUJ$4)</f>
        <v>#DIV/0!</v>
      </c>
      <c r="EUK20" s="38" t="e">
        <f>AVERAGEIFS('Cobalt Prices'!$G$10:$G$4229,'Cobalt Prices'!$E$10:$E$4229,EUK$4)</f>
        <v>#DIV/0!</v>
      </c>
      <c r="EUL20" s="38" t="e">
        <f>AVERAGEIFS('Cobalt Prices'!$G$10:$G$4229,'Cobalt Prices'!$E$10:$E$4229,EUL$4)</f>
        <v>#DIV/0!</v>
      </c>
      <c r="EUM20" s="38" t="e">
        <f>AVERAGEIFS('Cobalt Prices'!$G$10:$G$4229,'Cobalt Prices'!$E$10:$E$4229,EUM$4)</f>
        <v>#DIV/0!</v>
      </c>
      <c r="EUN20" s="38" t="e">
        <f>AVERAGEIFS('Cobalt Prices'!$G$10:$G$4229,'Cobalt Prices'!$E$10:$E$4229,EUN$4)</f>
        <v>#DIV/0!</v>
      </c>
      <c r="EUO20" s="38" t="e">
        <f>AVERAGEIFS('Cobalt Prices'!$G$10:$G$4229,'Cobalt Prices'!$E$10:$E$4229,EUO$4)</f>
        <v>#DIV/0!</v>
      </c>
      <c r="EUP20" s="38" t="e">
        <f>AVERAGEIFS('Cobalt Prices'!$G$10:$G$4229,'Cobalt Prices'!$E$10:$E$4229,EUP$4)</f>
        <v>#DIV/0!</v>
      </c>
      <c r="EUQ20" s="38" t="e">
        <f>AVERAGEIFS('Cobalt Prices'!$G$10:$G$4229,'Cobalt Prices'!$E$10:$E$4229,EUQ$4)</f>
        <v>#DIV/0!</v>
      </c>
      <c r="EUR20" s="38" t="e">
        <f>AVERAGEIFS('Cobalt Prices'!$G$10:$G$4229,'Cobalt Prices'!$E$10:$E$4229,EUR$4)</f>
        <v>#DIV/0!</v>
      </c>
      <c r="EUS20" s="38" t="e">
        <f>AVERAGEIFS('Cobalt Prices'!$G$10:$G$4229,'Cobalt Prices'!$E$10:$E$4229,EUS$4)</f>
        <v>#DIV/0!</v>
      </c>
      <c r="EUT20" s="38" t="e">
        <f>AVERAGEIFS('Cobalt Prices'!$G$10:$G$4229,'Cobalt Prices'!$E$10:$E$4229,EUT$4)</f>
        <v>#DIV/0!</v>
      </c>
      <c r="EUU20" s="38" t="e">
        <f>AVERAGEIFS('Cobalt Prices'!$G$10:$G$4229,'Cobalt Prices'!$E$10:$E$4229,EUU$4)</f>
        <v>#DIV/0!</v>
      </c>
      <c r="EUV20" s="38" t="e">
        <f>AVERAGEIFS('Cobalt Prices'!$G$10:$G$4229,'Cobalt Prices'!$E$10:$E$4229,EUV$4)</f>
        <v>#DIV/0!</v>
      </c>
      <c r="EUW20" s="38" t="e">
        <f>AVERAGEIFS('Cobalt Prices'!$G$10:$G$4229,'Cobalt Prices'!$E$10:$E$4229,EUW$4)</f>
        <v>#DIV/0!</v>
      </c>
      <c r="EUX20" s="38" t="e">
        <f>AVERAGEIFS('Cobalt Prices'!$G$10:$G$4229,'Cobalt Prices'!$E$10:$E$4229,EUX$4)</f>
        <v>#DIV/0!</v>
      </c>
      <c r="EUY20" s="38" t="e">
        <f>AVERAGEIFS('Cobalt Prices'!$G$10:$G$4229,'Cobalt Prices'!$E$10:$E$4229,EUY$4)</f>
        <v>#DIV/0!</v>
      </c>
      <c r="EUZ20" s="38" t="e">
        <f>AVERAGEIFS('Cobalt Prices'!$G$10:$G$4229,'Cobalt Prices'!$E$10:$E$4229,EUZ$4)</f>
        <v>#DIV/0!</v>
      </c>
      <c r="EVA20" s="38" t="e">
        <f>AVERAGEIFS('Cobalt Prices'!$G$10:$G$4229,'Cobalt Prices'!$E$10:$E$4229,EVA$4)</f>
        <v>#DIV/0!</v>
      </c>
      <c r="EVB20" s="38" t="e">
        <f>AVERAGEIFS('Cobalt Prices'!$G$10:$G$4229,'Cobalt Prices'!$E$10:$E$4229,EVB$4)</f>
        <v>#DIV/0!</v>
      </c>
      <c r="EVC20" s="38" t="e">
        <f>AVERAGEIFS('Cobalt Prices'!$G$10:$G$4229,'Cobalt Prices'!$E$10:$E$4229,EVC$4)</f>
        <v>#DIV/0!</v>
      </c>
      <c r="EVD20" s="38" t="e">
        <f>AVERAGEIFS('Cobalt Prices'!$G$10:$G$4229,'Cobalt Prices'!$E$10:$E$4229,EVD$4)</f>
        <v>#DIV/0!</v>
      </c>
      <c r="EVE20" s="38" t="e">
        <f>AVERAGEIFS('Cobalt Prices'!$G$10:$G$4229,'Cobalt Prices'!$E$10:$E$4229,EVE$4)</f>
        <v>#DIV/0!</v>
      </c>
      <c r="EVF20" s="38" t="e">
        <f>AVERAGEIFS('Cobalt Prices'!$G$10:$G$4229,'Cobalt Prices'!$E$10:$E$4229,EVF$4)</f>
        <v>#DIV/0!</v>
      </c>
      <c r="EVG20" s="38" t="e">
        <f>AVERAGEIFS('Cobalt Prices'!$G$10:$G$4229,'Cobalt Prices'!$E$10:$E$4229,EVG$4)</f>
        <v>#DIV/0!</v>
      </c>
      <c r="EVH20" s="38" t="e">
        <f>AVERAGEIFS('Cobalt Prices'!$G$10:$G$4229,'Cobalt Prices'!$E$10:$E$4229,EVH$4)</f>
        <v>#DIV/0!</v>
      </c>
      <c r="EVI20" s="38" t="e">
        <f>AVERAGEIFS('Cobalt Prices'!$G$10:$G$4229,'Cobalt Prices'!$E$10:$E$4229,EVI$4)</f>
        <v>#DIV/0!</v>
      </c>
      <c r="EVJ20" s="38" t="e">
        <f>AVERAGEIFS('Cobalt Prices'!$G$10:$G$4229,'Cobalt Prices'!$E$10:$E$4229,EVJ$4)</f>
        <v>#DIV/0!</v>
      </c>
      <c r="EVK20" s="38" t="e">
        <f>AVERAGEIFS('Cobalt Prices'!$G$10:$G$4229,'Cobalt Prices'!$E$10:$E$4229,EVK$4)</f>
        <v>#DIV/0!</v>
      </c>
      <c r="EVL20" s="38" t="e">
        <f>AVERAGEIFS('Cobalt Prices'!$G$10:$G$4229,'Cobalt Prices'!$E$10:$E$4229,EVL$4)</f>
        <v>#DIV/0!</v>
      </c>
      <c r="EVM20" s="38" t="e">
        <f>AVERAGEIFS('Cobalt Prices'!$G$10:$G$4229,'Cobalt Prices'!$E$10:$E$4229,EVM$4)</f>
        <v>#DIV/0!</v>
      </c>
      <c r="EVN20" s="38" t="e">
        <f>AVERAGEIFS('Cobalt Prices'!$G$10:$G$4229,'Cobalt Prices'!$E$10:$E$4229,EVN$4)</f>
        <v>#DIV/0!</v>
      </c>
      <c r="EVO20" s="38" t="e">
        <f>AVERAGEIFS('Cobalt Prices'!$G$10:$G$4229,'Cobalt Prices'!$E$10:$E$4229,EVO$4)</f>
        <v>#DIV/0!</v>
      </c>
      <c r="EVP20" s="38" t="e">
        <f>AVERAGEIFS('Cobalt Prices'!$G$10:$G$4229,'Cobalt Prices'!$E$10:$E$4229,EVP$4)</f>
        <v>#DIV/0!</v>
      </c>
      <c r="EVQ20" s="38" t="e">
        <f>AVERAGEIFS('Cobalt Prices'!$G$10:$G$4229,'Cobalt Prices'!$E$10:$E$4229,EVQ$4)</f>
        <v>#DIV/0!</v>
      </c>
      <c r="EVR20" s="38" t="e">
        <f>AVERAGEIFS('Cobalt Prices'!$G$10:$G$4229,'Cobalt Prices'!$E$10:$E$4229,EVR$4)</f>
        <v>#DIV/0!</v>
      </c>
      <c r="EVS20" s="38" t="e">
        <f>AVERAGEIFS('Cobalt Prices'!$G$10:$G$4229,'Cobalt Prices'!$E$10:$E$4229,EVS$4)</f>
        <v>#DIV/0!</v>
      </c>
      <c r="EVT20" s="38" t="e">
        <f>AVERAGEIFS('Cobalt Prices'!$G$10:$G$4229,'Cobalt Prices'!$E$10:$E$4229,EVT$4)</f>
        <v>#DIV/0!</v>
      </c>
      <c r="EVU20" s="38" t="e">
        <f>AVERAGEIFS('Cobalt Prices'!$G$10:$G$4229,'Cobalt Prices'!$E$10:$E$4229,EVU$4)</f>
        <v>#DIV/0!</v>
      </c>
      <c r="EVV20" s="38" t="e">
        <f>AVERAGEIFS('Cobalt Prices'!$G$10:$G$4229,'Cobalt Prices'!$E$10:$E$4229,EVV$4)</f>
        <v>#DIV/0!</v>
      </c>
      <c r="EVW20" s="38" t="e">
        <f>AVERAGEIFS('Cobalt Prices'!$G$10:$G$4229,'Cobalt Prices'!$E$10:$E$4229,EVW$4)</f>
        <v>#DIV/0!</v>
      </c>
      <c r="EVX20" s="38" t="e">
        <f>AVERAGEIFS('Cobalt Prices'!$G$10:$G$4229,'Cobalt Prices'!$E$10:$E$4229,EVX$4)</f>
        <v>#DIV/0!</v>
      </c>
      <c r="EVY20" s="38" t="e">
        <f>AVERAGEIFS('Cobalt Prices'!$G$10:$G$4229,'Cobalt Prices'!$E$10:$E$4229,EVY$4)</f>
        <v>#DIV/0!</v>
      </c>
      <c r="EVZ20" s="38" t="e">
        <f>AVERAGEIFS('Cobalt Prices'!$G$10:$G$4229,'Cobalt Prices'!$E$10:$E$4229,EVZ$4)</f>
        <v>#DIV/0!</v>
      </c>
      <c r="EWA20" s="38" t="e">
        <f>AVERAGEIFS('Cobalt Prices'!$G$10:$G$4229,'Cobalt Prices'!$E$10:$E$4229,EWA$4)</f>
        <v>#DIV/0!</v>
      </c>
      <c r="EWB20" s="38" t="e">
        <f>AVERAGEIFS('Cobalt Prices'!$G$10:$G$4229,'Cobalt Prices'!$E$10:$E$4229,EWB$4)</f>
        <v>#DIV/0!</v>
      </c>
      <c r="EWC20" s="38" t="e">
        <f>AVERAGEIFS('Cobalt Prices'!$G$10:$G$4229,'Cobalt Prices'!$E$10:$E$4229,EWC$4)</f>
        <v>#DIV/0!</v>
      </c>
      <c r="EWD20" s="38" t="e">
        <f>AVERAGEIFS('Cobalt Prices'!$G$10:$G$4229,'Cobalt Prices'!$E$10:$E$4229,EWD$4)</f>
        <v>#DIV/0!</v>
      </c>
      <c r="EWE20" s="38" t="e">
        <f>AVERAGEIFS('Cobalt Prices'!$G$10:$G$4229,'Cobalt Prices'!$E$10:$E$4229,EWE$4)</f>
        <v>#DIV/0!</v>
      </c>
      <c r="EWF20" s="38" t="e">
        <f>AVERAGEIFS('Cobalt Prices'!$G$10:$G$4229,'Cobalt Prices'!$E$10:$E$4229,EWF$4)</f>
        <v>#DIV/0!</v>
      </c>
      <c r="EWG20" s="38" t="e">
        <f>AVERAGEIFS('Cobalt Prices'!$G$10:$G$4229,'Cobalt Prices'!$E$10:$E$4229,EWG$4)</f>
        <v>#DIV/0!</v>
      </c>
      <c r="EWH20" s="38" t="e">
        <f>AVERAGEIFS('Cobalt Prices'!$G$10:$G$4229,'Cobalt Prices'!$E$10:$E$4229,EWH$4)</f>
        <v>#DIV/0!</v>
      </c>
      <c r="EWI20" s="38" t="e">
        <f>AVERAGEIFS('Cobalt Prices'!$G$10:$G$4229,'Cobalt Prices'!$E$10:$E$4229,EWI$4)</f>
        <v>#DIV/0!</v>
      </c>
      <c r="EWJ20" s="38" t="e">
        <f>AVERAGEIFS('Cobalt Prices'!$G$10:$G$4229,'Cobalt Prices'!$E$10:$E$4229,EWJ$4)</f>
        <v>#DIV/0!</v>
      </c>
      <c r="EWK20" s="38" t="e">
        <f>AVERAGEIFS('Cobalt Prices'!$G$10:$G$4229,'Cobalt Prices'!$E$10:$E$4229,EWK$4)</f>
        <v>#DIV/0!</v>
      </c>
      <c r="EWL20" s="38" t="e">
        <f>AVERAGEIFS('Cobalt Prices'!$G$10:$G$4229,'Cobalt Prices'!$E$10:$E$4229,EWL$4)</f>
        <v>#DIV/0!</v>
      </c>
      <c r="EWM20" s="38" t="e">
        <f>AVERAGEIFS('Cobalt Prices'!$G$10:$G$4229,'Cobalt Prices'!$E$10:$E$4229,EWM$4)</f>
        <v>#DIV/0!</v>
      </c>
      <c r="EWN20" s="38" t="e">
        <f>AVERAGEIFS('Cobalt Prices'!$G$10:$G$4229,'Cobalt Prices'!$E$10:$E$4229,EWN$4)</f>
        <v>#DIV/0!</v>
      </c>
      <c r="EWO20" s="38" t="e">
        <f>AVERAGEIFS('Cobalt Prices'!$G$10:$G$4229,'Cobalt Prices'!$E$10:$E$4229,EWO$4)</f>
        <v>#DIV/0!</v>
      </c>
      <c r="EWP20" s="38" t="e">
        <f>AVERAGEIFS('Cobalt Prices'!$G$10:$G$4229,'Cobalt Prices'!$E$10:$E$4229,EWP$4)</f>
        <v>#DIV/0!</v>
      </c>
      <c r="EWQ20" s="38" t="e">
        <f>AVERAGEIFS('Cobalt Prices'!$G$10:$G$4229,'Cobalt Prices'!$E$10:$E$4229,EWQ$4)</f>
        <v>#DIV/0!</v>
      </c>
      <c r="EWR20" s="38" t="e">
        <f>AVERAGEIFS('Cobalt Prices'!$G$10:$G$4229,'Cobalt Prices'!$E$10:$E$4229,EWR$4)</f>
        <v>#DIV/0!</v>
      </c>
      <c r="EWS20" s="38" t="e">
        <f>AVERAGEIFS('Cobalt Prices'!$G$10:$G$4229,'Cobalt Prices'!$E$10:$E$4229,EWS$4)</f>
        <v>#DIV/0!</v>
      </c>
      <c r="EWT20" s="38" t="e">
        <f>AVERAGEIFS('Cobalt Prices'!$G$10:$G$4229,'Cobalt Prices'!$E$10:$E$4229,EWT$4)</f>
        <v>#DIV/0!</v>
      </c>
      <c r="EWU20" s="38" t="e">
        <f>AVERAGEIFS('Cobalt Prices'!$G$10:$G$4229,'Cobalt Prices'!$E$10:$E$4229,EWU$4)</f>
        <v>#DIV/0!</v>
      </c>
      <c r="EWV20" s="38" t="e">
        <f>AVERAGEIFS('Cobalt Prices'!$G$10:$G$4229,'Cobalt Prices'!$E$10:$E$4229,EWV$4)</f>
        <v>#DIV/0!</v>
      </c>
      <c r="EWW20" s="38" t="e">
        <f>AVERAGEIFS('Cobalt Prices'!$G$10:$G$4229,'Cobalt Prices'!$E$10:$E$4229,EWW$4)</f>
        <v>#DIV/0!</v>
      </c>
      <c r="EWX20" s="38" t="e">
        <f>AVERAGEIFS('Cobalt Prices'!$G$10:$G$4229,'Cobalt Prices'!$E$10:$E$4229,EWX$4)</f>
        <v>#DIV/0!</v>
      </c>
      <c r="EWY20" s="38" t="e">
        <f>AVERAGEIFS('Cobalt Prices'!$G$10:$G$4229,'Cobalt Prices'!$E$10:$E$4229,EWY$4)</f>
        <v>#DIV/0!</v>
      </c>
      <c r="EWZ20" s="38" t="e">
        <f>AVERAGEIFS('Cobalt Prices'!$G$10:$G$4229,'Cobalt Prices'!$E$10:$E$4229,EWZ$4)</f>
        <v>#DIV/0!</v>
      </c>
      <c r="EXA20" s="38" t="e">
        <f>AVERAGEIFS('Cobalt Prices'!$G$10:$G$4229,'Cobalt Prices'!$E$10:$E$4229,EXA$4)</f>
        <v>#DIV/0!</v>
      </c>
      <c r="EXB20" s="38" t="e">
        <f>AVERAGEIFS('Cobalt Prices'!$G$10:$G$4229,'Cobalt Prices'!$E$10:$E$4229,EXB$4)</f>
        <v>#DIV/0!</v>
      </c>
      <c r="EXC20" s="38" t="e">
        <f>AVERAGEIFS('Cobalt Prices'!$G$10:$G$4229,'Cobalt Prices'!$E$10:$E$4229,EXC$4)</f>
        <v>#DIV/0!</v>
      </c>
      <c r="EXD20" s="38" t="e">
        <f>AVERAGEIFS('Cobalt Prices'!$G$10:$G$4229,'Cobalt Prices'!$E$10:$E$4229,EXD$4)</f>
        <v>#DIV/0!</v>
      </c>
      <c r="EXE20" s="38" t="e">
        <f>AVERAGEIFS('Cobalt Prices'!$G$10:$G$4229,'Cobalt Prices'!$E$10:$E$4229,EXE$4)</f>
        <v>#DIV/0!</v>
      </c>
      <c r="EXF20" s="38" t="e">
        <f>AVERAGEIFS('Cobalt Prices'!$G$10:$G$4229,'Cobalt Prices'!$E$10:$E$4229,EXF$4)</f>
        <v>#DIV/0!</v>
      </c>
      <c r="EXG20" s="38" t="e">
        <f>AVERAGEIFS('Cobalt Prices'!$G$10:$G$4229,'Cobalt Prices'!$E$10:$E$4229,EXG$4)</f>
        <v>#DIV/0!</v>
      </c>
      <c r="EXH20" s="38" t="e">
        <f>AVERAGEIFS('Cobalt Prices'!$G$10:$G$4229,'Cobalt Prices'!$E$10:$E$4229,EXH$4)</f>
        <v>#DIV/0!</v>
      </c>
      <c r="EXI20" s="38" t="e">
        <f>AVERAGEIFS('Cobalt Prices'!$G$10:$G$4229,'Cobalt Prices'!$E$10:$E$4229,EXI$4)</f>
        <v>#DIV/0!</v>
      </c>
      <c r="EXJ20" s="38" t="e">
        <f>AVERAGEIFS('Cobalt Prices'!$G$10:$G$4229,'Cobalt Prices'!$E$10:$E$4229,EXJ$4)</f>
        <v>#DIV/0!</v>
      </c>
      <c r="EXK20" s="38" t="e">
        <f>AVERAGEIFS('Cobalt Prices'!$G$10:$G$4229,'Cobalt Prices'!$E$10:$E$4229,EXK$4)</f>
        <v>#DIV/0!</v>
      </c>
      <c r="EXL20" s="38" t="e">
        <f>AVERAGEIFS('Cobalt Prices'!$G$10:$G$4229,'Cobalt Prices'!$E$10:$E$4229,EXL$4)</f>
        <v>#DIV/0!</v>
      </c>
      <c r="EXM20" s="38" t="e">
        <f>AVERAGEIFS('Cobalt Prices'!$G$10:$G$4229,'Cobalt Prices'!$E$10:$E$4229,EXM$4)</f>
        <v>#DIV/0!</v>
      </c>
      <c r="EXN20" s="38" t="e">
        <f>AVERAGEIFS('Cobalt Prices'!$G$10:$G$4229,'Cobalt Prices'!$E$10:$E$4229,EXN$4)</f>
        <v>#DIV/0!</v>
      </c>
      <c r="EXO20" s="38" t="e">
        <f>AVERAGEIFS('Cobalt Prices'!$G$10:$G$4229,'Cobalt Prices'!$E$10:$E$4229,EXO$4)</f>
        <v>#DIV/0!</v>
      </c>
      <c r="EXP20" s="38" t="e">
        <f>AVERAGEIFS('Cobalt Prices'!$G$10:$G$4229,'Cobalt Prices'!$E$10:$E$4229,EXP$4)</f>
        <v>#DIV/0!</v>
      </c>
      <c r="EXQ20" s="38" t="e">
        <f>AVERAGEIFS('Cobalt Prices'!$G$10:$G$4229,'Cobalt Prices'!$E$10:$E$4229,EXQ$4)</f>
        <v>#DIV/0!</v>
      </c>
      <c r="EXR20" s="38" t="e">
        <f>AVERAGEIFS('Cobalt Prices'!$G$10:$G$4229,'Cobalt Prices'!$E$10:$E$4229,EXR$4)</f>
        <v>#DIV/0!</v>
      </c>
      <c r="EXS20" s="38" t="e">
        <f>AVERAGEIFS('Cobalt Prices'!$G$10:$G$4229,'Cobalt Prices'!$E$10:$E$4229,EXS$4)</f>
        <v>#DIV/0!</v>
      </c>
      <c r="EXT20" s="38" t="e">
        <f>AVERAGEIFS('Cobalt Prices'!$G$10:$G$4229,'Cobalt Prices'!$E$10:$E$4229,EXT$4)</f>
        <v>#DIV/0!</v>
      </c>
      <c r="EXU20" s="38" t="e">
        <f>AVERAGEIFS('Cobalt Prices'!$G$10:$G$4229,'Cobalt Prices'!$E$10:$E$4229,EXU$4)</f>
        <v>#DIV/0!</v>
      </c>
      <c r="EXV20" s="38" t="e">
        <f>AVERAGEIFS('Cobalt Prices'!$G$10:$G$4229,'Cobalt Prices'!$E$10:$E$4229,EXV$4)</f>
        <v>#DIV/0!</v>
      </c>
      <c r="EXW20" s="38" t="e">
        <f>AVERAGEIFS('Cobalt Prices'!$G$10:$G$4229,'Cobalt Prices'!$E$10:$E$4229,EXW$4)</f>
        <v>#DIV/0!</v>
      </c>
      <c r="EXX20" s="38" t="e">
        <f>AVERAGEIFS('Cobalt Prices'!$G$10:$G$4229,'Cobalt Prices'!$E$10:$E$4229,EXX$4)</f>
        <v>#DIV/0!</v>
      </c>
      <c r="EXY20" s="38" t="e">
        <f>AVERAGEIFS('Cobalt Prices'!$G$10:$G$4229,'Cobalt Prices'!$E$10:$E$4229,EXY$4)</f>
        <v>#DIV/0!</v>
      </c>
      <c r="EXZ20" s="38" t="e">
        <f>AVERAGEIFS('Cobalt Prices'!$G$10:$G$4229,'Cobalt Prices'!$E$10:$E$4229,EXZ$4)</f>
        <v>#DIV/0!</v>
      </c>
      <c r="EYA20" s="38" t="e">
        <f>AVERAGEIFS('Cobalt Prices'!$G$10:$G$4229,'Cobalt Prices'!$E$10:$E$4229,EYA$4)</f>
        <v>#DIV/0!</v>
      </c>
      <c r="EYB20" s="38" t="e">
        <f>AVERAGEIFS('Cobalt Prices'!$G$10:$G$4229,'Cobalt Prices'!$E$10:$E$4229,EYB$4)</f>
        <v>#DIV/0!</v>
      </c>
      <c r="EYC20" s="38" t="e">
        <f>AVERAGEIFS('Cobalt Prices'!$G$10:$G$4229,'Cobalt Prices'!$E$10:$E$4229,EYC$4)</f>
        <v>#DIV/0!</v>
      </c>
      <c r="EYD20" s="38" t="e">
        <f>AVERAGEIFS('Cobalt Prices'!$G$10:$G$4229,'Cobalt Prices'!$E$10:$E$4229,EYD$4)</f>
        <v>#DIV/0!</v>
      </c>
      <c r="EYE20" s="38" t="e">
        <f>AVERAGEIFS('Cobalt Prices'!$G$10:$G$4229,'Cobalt Prices'!$E$10:$E$4229,EYE$4)</f>
        <v>#DIV/0!</v>
      </c>
      <c r="EYF20" s="38" t="e">
        <f>AVERAGEIFS('Cobalt Prices'!$G$10:$G$4229,'Cobalt Prices'!$E$10:$E$4229,EYF$4)</f>
        <v>#DIV/0!</v>
      </c>
      <c r="EYG20" s="38" t="e">
        <f>AVERAGEIFS('Cobalt Prices'!$G$10:$G$4229,'Cobalt Prices'!$E$10:$E$4229,EYG$4)</f>
        <v>#DIV/0!</v>
      </c>
      <c r="EYH20" s="38" t="e">
        <f>AVERAGEIFS('Cobalt Prices'!$G$10:$G$4229,'Cobalt Prices'!$E$10:$E$4229,EYH$4)</f>
        <v>#DIV/0!</v>
      </c>
      <c r="EYI20" s="38" t="e">
        <f>AVERAGEIFS('Cobalt Prices'!$G$10:$G$4229,'Cobalt Prices'!$E$10:$E$4229,EYI$4)</f>
        <v>#DIV/0!</v>
      </c>
      <c r="EYJ20" s="38" t="e">
        <f>AVERAGEIFS('Cobalt Prices'!$G$10:$G$4229,'Cobalt Prices'!$E$10:$E$4229,EYJ$4)</f>
        <v>#DIV/0!</v>
      </c>
      <c r="EYK20" s="38" t="e">
        <f>AVERAGEIFS('Cobalt Prices'!$G$10:$G$4229,'Cobalt Prices'!$E$10:$E$4229,EYK$4)</f>
        <v>#DIV/0!</v>
      </c>
      <c r="EYL20" s="38" t="e">
        <f>AVERAGEIFS('Cobalt Prices'!$G$10:$G$4229,'Cobalt Prices'!$E$10:$E$4229,EYL$4)</f>
        <v>#DIV/0!</v>
      </c>
      <c r="EYM20" s="38" t="e">
        <f>AVERAGEIFS('Cobalt Prices'!$G$10:$G$4229,'Cobalt Prices'!$E$10:$E$4229,EYM$4)</f>
        <v>#DIV/0!</v>
      </c>
      <c r="EYN20" s="38" t="e">
        <f>AVERAGEIFS('Cobalt Prices'!$G$10:$G$4229,'Cobalt Prices'!$E$10:$E$4229,EYN$4)</f>
        <v>#DIV/0!</v>
      </c>
      <c r="EYO20" s="38" t="e">
        <f>AVERAGEIFS('Cobalt Prices'!$G$10:$G$4229,'Cobalt Prices'!$E$10:$E$4229,EYO$4)</f>
        <v>#DIV/0!</v>
      </c>
      <c r="EYP20" s="38" t="e">
        <f>AVERAGEIFS('Cobalt Prices'!$G$10:$G$4229,'Cobalt Prices'!$E$10:$E$4229,EYP$4)</f>
        <v>#DIV/0!</v>
      </c>
      <c r="EYQ20" s="38" t="e">
        <f>AVERAGEIFS('Cobalt Prices'!$G$10:$G$4229,'Cobalt Prices'!$E$10:$E$4229,EYQ$4)</f>
        <v>#DIV/0!</v>
      </c>
      <c r="EYR20" s="38" t="e">
        <f>AVERAGEIFS('Cobalt Prices'!$G$10:$G$4229,'Cobalt Prices'!$E$10:$E$4229,EYR$4)</f>
        <v>#DIV/0!</v>
      </c>
      <c r="EYS20" s="38" t="e">
        <f>AVERAGEIFS('Cobalt Prices'!$G$10:$G$4229,'Cobalt Prices'!$E$10:$E$4229,EYS$4)</f>
        <v>#DIV/0!</v>
      </c>
      <c r="EYT20" s="38" t="e">
        <f>AVERAGEIFS('Cobalt Prices'!$G$10:$G$4229,'Cobalt Prices'!$E$10:$E$4229,EYT$4)</f>
        <v>#DIV/0!</v>
      </c>
      <c r="EYU20" s="38" t="e">
        <f>AVERAGEIFS('Cobalt Prices'!$G$10:$G$4229,'Cobalt Prices'!$E$10:$E$4229,EYU$4)</f>
        <v>#DIV/0!</v>
      </c>
      <c r="EYV20" s="38" t="e">
        <f>AVERAGEIFS('Cobalt Prices'!$G$10:$G$4229,'Cobalt Prices'!$E$10:$E$4229,EYV$4)</f>
        <v>#DIV/0!</v>
      </c>
      <c r="EYW20" s="38" t="e">
        <f>AVERAGEIFS('Cobalt Prices'!$G$10:$G$4229,'Cobalt Prices'!$E$10:$E$4229,EYW$4)</f>
        <v>#DIV/0!</v>
      </c>
      <c r="EYX20" s="38" t="e">
        <f>AVERAGEIFS('Cobalt Prices'!$G$10:$G$4229,'Cobalt Prices'!$E$10:$E$4229,EYX$4)</f>
        <v>#DIV/0!</v>
      </c>
      <c r="EYY20" s="38" t="e">
        <f>AVERAGEIFS('Cobalt Prices'!$G$10:$G$4229,'Cobalt Prices'!$E$10:$E$4229,EYY$4)</f>
        <v>#DIV/0!</v>
      </c>
      <c r="EYZ20" s="38" t="e">
        <f>AVERAGEIFS('Cobalt Prices'!$G$10:$G$4229,'Cobalt Prices'!$E$10:$E$4229,EYZ$4)</f>
        <v>#DIV/0!</v>
      </c>
      <c r="EZA20" s="38" t="e">
        <f>AVERAGEIFS('Cobalt Prices'!$G$10:$G$4229,'Cobalt Prices'!$E$10:$E$4229,EZA$4)</f>
        <v>#DIV/0!</v>
      </c>
      <c r="EZB20" s="38" t="e">
        <f>AVERAGEIFS('Cobalt Prices'!$G$10:$G$4229,'Cobalt Prices'!$E$10:$E$4229,EZB$4)</f>
        <v>#DIV/0!</v>
      </c>
      <c r="EZC20" s="38" t="e">
        <f>AVERAGEIFS('Cobalt Prices'!$G$10:$G$4229,'Cobalt Prices'!$E$10:$E$4229,EZC$4)</f>
        <v>#DIV/0!</v>
      </c>
      <c r="EZD20" s="38" t="e">
        <f>AVERAGEIFS('Cobalt Prices'!$G$10:$G$4229,'Cobalt Prices'!$E$10:$E$4229,EZD$4)</f>
        <v>#DIV/0!</v>
      </c>
      <c r="EZE20" s="38" t="e">
        <f>AVERAGEIFS('Cobalt Prices'!$G$10:$G$4229,'Cobalt Prices'!$E$10:$E$4229,EZE$4)</f>
        <v>#DIV/0!</v>
      </c>
      <c r="EZF20" s="38" t="e">
        <f>AVERAGEIFS('Cobalt Prices'!$G$10:$G$4229,'Cobalt Prices'!$E$10:$E$4229,EZF$4)</f>
        <v>#DIV/0!</v>
      </c>
      <c r="EZG20" s="38" t="e">
        <f>AVERAGEIFS('Cobalt Prices'!$G$10:$G$4229,'Cobalt Prices'!$E$10:$E$4229,EZG$4)</f>
        <v>#DIV/0!</v>
      </c>
      <c r="EZH20" s="38" t="e">
        <f>AVERAGEIFS('Cobalt Prices'!$G$10:$G$4229,'Cobalt Prices'!$E$10:$E$4229,EZH$4)</f>
        <v>#DIV/0!</v>
      </c>
      <c r="EZI20" s="38" t="e">
        <f>AVERAGEIFS('Cobalt Prices'!$G$10:$G$4229,'Cobalt Prices'!$E$10:$E$4229,EZI$4)</f>
        <v>#DIV/0!</v>
      </c>
      <c r="EZJ20" s="38" t="e">
        <f>AVERAGEIFS('Cobalt Prices'!$G$10:$G$4229,'Cobalt Prices'!$E$10:$E$4229,EZJ$4)</f>
        <v>#DIV/0!</v>
      </c>
      <c r="EZK20" s="38" t="e">
        <f>AVERAGEIFS('Cobalt Prices'!$G$10:$G$4229,'Cobalt Prices'!$E$10:$E$4229,EZK$4)</f>
        <v>#DIV/0!</v>
      </c>
      <c r="EZL20" s="38" t="e">
        <f>AVERAGEIFS('Cobalt Prices'!$G$10:$G$4229,'Cobalt Prices'!$E$10:$E$4229,EZL$4)</f>
        <v>#DIV/0!</v>
      </c>
      <c r="EZM20" s="38" t="e">
        <f>AVERAGEIFS('Cobalt Prices'!$G$10:$G$4229,'Cobalt Prices'!$E$10:$E$4229,EZM$4)</f>
        <v>#DIV/0!</v>
      </c>
      <c r="EZN20" s="38" t="e">
        <f>AVERAGEIFS('Cobalt Prices'!$G$10:$G$4229,'Cobalt Prices'!$E$10:$E$4229,EZN$4)</f>
        <v>#DIV/0!</v>
      </c>
      <c r="EZO20" s="38" t="e">
        <f>AVERAGEIFS('Cobalt Prices'!$G$10:$G$4229,'Cobalt Prices'!$E$10:$E$4229,EZO$4)</f>
        <v>#DIV/0!</v>
      </c>
      <c r="EZP20" s="38" t="e">
        <f>AVERAGEIFS('Cobalt Prices'!$G$10:$G$4229,'Cobalt Prices'!$E$10:$E$4229,EZP$4)</f>
        <v>#DIV/0!</v>
      </c>
      <c r="EZQ20" s="38" t="e">
        <f>AVERAGEIFS('Cobalt Prices'!$G$10:$G$4229,'Cobalt Prices'!$E$10:$E$4229,EZQ$4)</f>
        <v>#DIV/0!</v>
      </c>
      <c r="EZR20" s="38" t="e">
        <f>AVERAGEIFS('Cobalt Prices'!$G$10:$G$4229,'Cobalt Prices'!$E$10:$E$4229,EZR$4)</f>
        <v>#DIV/0!</v>
      </c>
      <c r="EZS20" s="38" t="e">
        <f>AVERAGEIFS('Cobalt Prices'!$G$10:$G$4229,'Cobalt Prices'!$E$10:$E$4229,EZS$4)</f>
        <v>#DIV/0!</v>
      </c>
      <c r="EZT20" s="38" t="e">
        <f>AVERAGEIFS('Cobalt Prices'!$G$10:$G$4229,'Cobalt Prices'!$E$10:$E$4229,EZT$4)</f>
        <v>#DIV/0!</v>
      </c>
      <c r="EZU20" s="38" t="e">
        <f>AVERAGEIFS('Cobalt Prices'!$G$10:$G$4229,'Cobalt Prices'!$E$10:$E$4229,EZU$4)</f>
        <v>#DIV/0!</v>
      </c>
      <c r="EZV20" s="38" t="e">
        <f>AVERAGEIFS('Cobalt Prices'!$G$10:$G$4229,'Cobalt Prices'!$E$10:$E$4229,EZV$4)</f>
        <v>#DIV/0!</v>
      </c>
      <c r="EZW20" s="38" t="e">
        <f>AVERAGEIFS('Cobalt Prices'!$G$10:$G$4229,'Cobalt Prices'!$E$10:$E$4229,EZW$4)</f>
        <v>#DIV/0!</v>
      </c>
      <c r="EZX20" s="38" t="e">
        <f>AVERAGEIFS('Cobalt Prices'!$G$10:$G$4229,'Cobalt Prices'!$E$10:$E$4229,EZX$4)</f>
        <v>#DIV/0!</v>
      </c>
      <c r="EZY20" s="38" t="e">
        <f>AVERAGEIFS('Cobalt Prices'!$G$10:$G$4229,'Cobalt Prices'!$E$10:$E$4229,EZY$4)</f>
        <v>#DIV/0!</v>
      </c>
      <c r="EZZ20" s="38" t="e">
        <f>AVERAGEIFS('Cobalt Prices'!$G$10:$G$4229,'Cobalt Prices'!$E$10:$E$4229,EZZ$4)</f>
        <v>#DIV/0!</v>
      </c>
      <c r="FAA20" s="38" t="e">
        <f>AVERAGEIFS('Cobalt Prices'!$G$10:$G$4229,'Cobalt Prices'!$E$10:$E$4229,FAA$4)</f>
        <v>#DIV/0!</v>
      </c>
      <c r="FAB20" s="38" t="e">
        <f>AVERAGEIFS('Cobalt Prices'!$G$10:$G$4229,'Cobalt Prices'!$E$10:$E$4229,FAB$4)</f>
        <v>#DIV/0!</v>
      </c>
      <c r="FAC20" s="38" t="e">
        <f>AVERAGEIFS('Cobalt Prices'!$G$10:$G$4229,'Cobalt Prices'!$E$10:$E$4229,FAC$4)</f>
        <v>#DIV/0!</v>
      </c>
      <c r="FAD20" s="38" t="e">
        <f>AVERAGEIFS('Cobalt Prices'!$G$10:$G$4229,'Cobalt Prices'!$E$10:$E$4229,FAD$4)</f>
        <v>#DIV/0!</v>
      </c>
      <c r="FAE20" s="38" t="e">
        <f>AVERAGEIFS('Cobalt Prices'!$G$10:$G$4229,'Cobalt Prices'!$E$10:$E$4229,FAE$4)</f>
        <v>#DIV/0!</v>
      </c>
      <c r="FAF20" s="38" t="e">
        <f>AVERAGEIFS('Cobalt Prices'!$G$10:$G$4229,'Cobalt Prices'!$E$10:$E$4229,FAF$4)</f>
        <v>#DIV/0!</v>
      </c>
      <c r="FAG20" s="38" t="e">
        <f>AVERAGEIFS('Cobalt Prices'!$G$10:$G$4229,'Cobalt Prices'!$E$10:$E$4229,FAG$4)</f>
        <v>#DIV/0!</v>
      </c>
      <c r="FAH20" s="38" t="e">
        <f>AVERAGEIFS('Cobalt Prices'!$G$10:$G$4229,'Cobalt Prices'!$E$10:$E$4229,FAH$4)</f>
        <v>#DIV/0!</v>
      </c>
      <c r="FAI20" s="38" t="e">
        <f>AVERAGEIFS('Cobalt Prices'!$G$10:$G$4229,'Cobalt Prices'!$E$10:$E$4229,FAI$4)</f>
        <v>#DIV/0!</v>
      </c>
      <c r="FAJ20" s="38" t="e">
        <f>AVERAGEIFS('Cobalt Prices'!$G$10:$G$4229,'Cobalt Prices'!$E$10:$E$4229,FAJ$4)</f>
        <v>#DIV/0!</v>
      </c>
      <c r="FAK20" s="38" t="e">
        <f>AVERAGEIFS('Cobalt Prices'!$G$10:$G$4229,'Cobalt Prices'!$E$10:$E$4229,FAK$4)</f>
        <v>#DIV/0!</v>
      </c>
      <c r="FAL20" s="38" t="e">
        <f>AVERAGEIFS('Cobalt Prices'!$G$10:$G$4229,'Cobalt Prices'!$E$10:$E$4229,FAL$4)</f>
        <v>#DIV/0!</v>
      </c>
      <c r="FAM20" s="38" t="e">
        <f>AVERAGEIFS('Cobalt Prices'!$G$10:$G$4229,'Cobalt Prices'!$E$10:$E$4229,FAM$4)</f>
        <v>#DIV/0!</v>
      </c>
      <c r="FAN20" s="38" t="e">
        <f>AVERAGEIFS('Cobalt Prices'!$G$10:$G$4229,'Cobalt Prices'!$E$10:$E$4229,FAN$4)</f>
        <v>#DIV/0!</v>
      </c>
      <c r="FAO20" s="38" t="e">
        <f>AVERAGEIFS('Cobalt Prices'!$G$10:$G$4229,'Cobalt Prices'!$E$10:$E$4229,FAO$4)</f>
        <v>#DIV/0!</v>
      </c>
      <c r="FAP20" s="38" t="e">
        <f>AVERAGEIFS('Cobalt Prices'!$G$10:$G$4229,'Cobalt Prices'!$E$10:$E$4229,FAP$4)</f>
        <v>#DIV/0!</v>
      </c>
      <c r="FAQ20" s="38" t="e">
        <f>AVERAGEIFS('Cobalt Prices'!$G$10:$G$4229,'Cobalt Prices'!$E$10:$E$4229,FAQ$4)</f>
        <v>#DIV/0!</v>
      </c>
      <c r="FAR20" s="38" t="e">
        <f>AVERAGEIFS('Cobalt Prices'!$G$10:$G$4229,'Cobalt Prices'!$E$10:$E$4229,FAR$4)</f>
        <v>#DIV/0!</v>
      </c>
      <c r="FAS20" s="38" t="e">
        <f>AVERAGEIFS('Cobalt Prices'!$G$10:$G$4229,'Cobalt Prices'!$E$10:$E$4229,FAS$4)</f>
        <v>#DIV/0!</v>
      </c>
      <c r="FAT20" s="38" t="e">
        <f>AVERAGEIFS('Cobalt Prices'!$G$10:$G$4229,'Cobalt Prices'!$E$10:$E$4229,FAT$4)</f>
        <v>#DIV/0!</v>
      </c>
      <c r="FAU20" s="38" t="e">
        <f>AVERAGEIFS('Cobalt Prices'!$G$10:$G$4229,'Cobalt Prices'!$E$10:$E$4229,FAU$4)</f>
        <v>#DIV/0!</v>
      </c>
      <c r="FAV20" s="38" t="e">
        <f>AVERAGEIFS('Cobalt Prices'!$G$10:$G$4229,'Cobalt Prices'!$E$10:$E$4229,FAV$4)</f>
        <v>#DIV/0!</v>
      </c>
      <c r="FAW20" s="38" t="e">
        <f>AVERAGEIFS('Cobalt Prices'!$G$10:$G$4229,'Cobalt Prices'!$E$10:$E$4229,FAW$4)</f>
        <v>#DIV/0!</v>
      </c>
      <c r="FAX20" s="38" t="e">
        <f>AVERAGEIFS('Cobalt Prices'!$G$10:$G$4229,'Cobalt Prices'!$E$10:$E$4229,FAX$4)</f>
        <v>#DIV/0!</v>
      </c>
      <c r="FAY20" s="38" t="e">
        <f>AVERAGEIFS('Cobalt Prices'!$G$10:$G$4229,'Cobalt Prices'!$E$10:$E$4229,FAY$4)</f>
        <v>#DIV/0!</v>
      </c>
      <c r="FAZ20" s="38" t="e">
        <f>AVERAGEIFS('Cobalt Prices'!$G$10:$G$4229,'Cobalt Prices'!$E$10:$E$4229,FAZ$4)</f>
        <v>#DIV/0!</v>
      </c>
      <c r="FBA20" s="38" t="e">
        <f>AVERAGEIFS('Cobalt Prices'!$G$10:$G$4229,'Cobalt Prices'!$E$10:$E$4229,FBA$4)</f>
        <v>#DIV/0!</v>
      </c>
      <c r="FBB20" s="38" t="e">
        <f>AVERAGEIFS('Cobalt Prices'!$G$10:$G$4229,'Cobalt Prices'!$E$10:$E$4229,FBB$4)</f>
        <v>#DIV/0!</v>
      </c>
      <c r="FBC20" s="38" t="e">
        <f>AVERAGEIFS('Cobalt Prices'!$G$10:$G$4229,'Cobalt Prices'!$E$10:$E$4229,FBC$4)</f>
        <v>#DIV/0!</v>
      </c>
      <c r="FBD20" s="38" t="e">
        <f>AVERAGEIFS('Cobalt Prices'!$G$10:$G$4229,'Cobalt Prices'!$E$10:$E$4229,FBD$4)</f>
        <v>#DIV/0!</v>
      </c>
      <c r="FBE20" s="38" t="e">
        <f>AVERAGEIFS('Cobalt Prices'!$G$10:$G$4229,'Cobalt Prices'!$E$10:$E$4229,FBE$4)</f>
        <v>#DIV/0!</v>
      </c>
      <c r="FBF20" s="38" t="e">
        <f>AVERAGEIFS('Cobalt Prices'!$G$10:$G$4229,'Cobalt Prices'!$E$10:$E$4229,FBF$4)</f>
        <v>#DIV/0!</v>
      </c>
      <c r="FBG20" s="38" t="e">
        <f>AVERAGEIFS('Cobalt Prices'!$G$10:$G$4229,'Cobalt Prices'!$E$10:$E$4229,FBG$4)</f>
        <v>#DIV/0!</v>
      </c>
      <c r="FBH20" s="38" t="e">
        <f>AVERAGEIFS('Cobalt Prices'!$G$10:$G$4229,'Cobalt Prices'!$E$10:$E$4229,FBH$4)</f>
        <v>#DIV/0!</v>
      </c>
      <c r="FBI20" s="38" t="e">
        <f>AVERAGEIFS('Cobalt Prices'!$G$10:$G$4229,'Cobalt Prices'!$E$10:$E$4229,FBI$4)</f>
        <v>#DIV/0!</v>
      </c>
      <c r="FBJ20" s="38" t="e">
        <f>AVERAGEIFS('Cobalt Prices'!$G$10:$G$4229,'Cobalt Prices'!$E$10:$E$4229,FBJ$4)</f>
        <v>#DIV/0!</v>
      </c>
      <c r="FBK20" s="38" t="e">
        <f>AVERAGEIFS('Cobalt Prices'!$G$10:$G$4229,'Cobalt Prices'!$E$10:$E$4229,FBK$4)</f>
        <v>#DIV/0!</v>
      </c>
      <c r="FBL20" s="38" t="e">
        <f>AVERAGEIFS('Cobalt Prices'!$G$10:$G$4229,'Cobalt Prices'!$E$10:$E$4229,FBL$4)</f>
        <v>#DIV/0!</v>
      </c>
      <c r="FBM20" s="38" t="e">
        <f>AVERAGEIFS('Cobalt Prices'!$G$10:$G$4229,'Cobalt Prices'!$E$10:$E$4229,FBM$4)</f>
        <v>#DIV/0!</v>
      </c>
      <c r="FBN20" s="38" t="e">
        <f>AVERAGEIFS('Cobalt Prices'!$G$10:$G$4229,'Cobalt Prices'!$E$10:$E$4229,FBN$4)</f>
        <v>#DIV/0!</v>
      </c>
      <c r="FBO20" s="38" t="e">
        <f>AVERAGEIFS('Cobalt Prices'!$G$10:$G$4229,'Cobalt Prices'!$E$10:$E$4229,FBO$4)</f>
        <v>#DIV/0!</v>
      </c>
      <c r="FBP20" s="38" t="e">
        <f>AVERAGEIFS('Cobalt Prices'!$G$10:$G$4229,'Cobalt Prices'!$E$10:$E$4229,FBP$4)</f>
        <v>#DIV/0!</v>
      </c>
      <c r="FBQ20" s="38" t="e">
        <f>AVERAGEIFS('Cobalt Prices'!$G$10:$G$4229,'Cobalt Prices'!$E$10:$E$4229,FBQ$4)</f>
        <v>#DIV/0!</v>
      </c>
      <c r="FBR20" s="38" t="e">
        <f>AVERAGEIFS('Cobalt Prices'!$G$10:$G$4229,'Cobalt Prices'!$E$10:$E$4229,FBR$4)</f>
        <v>#DIV/0!</v>
      </c>
      <c r="FBS20" s="38" t="e">
        <f>AVERAGEIFS('Cobalt Prices'!$G$10:$G$4229,'Cobalt Prices'!$E$10:$E$4229,FBS$4)</f>
        <v>#DIV/0!</v>
      </c>
      <c r="FBT20" s="38" t="e">
        <f>AVERAGEIFS('Cobalt Prices'!$G$10:$G$4229,'Cobalt Prices'!$E$10:$E$4229,FBT$4)</f>
        <v>#DIV/0!</v>
      </c>
      <c r="FBU20" s="38" t="e">
        <f>AVERAGEIFS('Cobalt Prices'!$G$10:$G$4229,'Cobalt Prices'!$E$10:$E$4229,FBU$4)</f>
        <v>#DIV/0!</v>
      </c>
      <c r="FBV20" s="38" t="e">
        <f>AVERAGEIFS('Cobalt Prices'!$G$10:$G$4229,'Cobalt Prices'!$E$10:$E$4229,FBV$4)</f>
        <v>#DIV/0!</v>
      </c>
      <c r="FBW20" s="38" t="e">
        <f>AVERAGEIFS('Cobalt Prices'!$G$10:$G$4229,'Cobalt Prices'!$E$10:$E$4229,FBW$4)</f>
        <v>#DIV/0!</v>
      </c>
      <c r="FBX20" s="38" t="e">
        <f>AVERAGEIFS('Cobalt Prices'!$G$10:$G$4229,'Cobalt Prices'!$E$10:$E$4229,FBX$4)</f>
        <v>#DIV/0!</v>
      </c>
      <c r="FBY20" s="38" t="e">
        <f>AVERAGEIFS('Cobalt Prices'!$G$10:$G$4229,'Cobalt Prices'!$E$10:$E$4229,FBY$4)</f>
        <v>#DIV/0!</v>
      </c>
      <c r="FBZ20" s="38" t="e">
        <f>AVERAGEIFS('Cobalt Prices'!$G$10:$G$4229,'Cobalt Prices'!$E$10:$E$4229,FBZ$4)</f>
        <v>#DIV/0!</v>
      </c>
      <c r="FCA20" s="38" t="e">
        <f>AVERAGEIFS('Cobalt Prices'!$G$10:$G$4229,'Cobalt Prices'!$E$10:$E$4229,FCA$4)</f>
        <v>#DIV/0!</v>
      </c>
      <c r="FCB20" s="38" t="e">
        <f>AVERAGEIFS('Cobalt Prices'!$G$10:$G$4229,'Cobalt Prices'!$E$10:$E$4229,FCB$4)</f>
        <v>#DIV/0!</v>
      </c>
      <c r="FCC20" s="38" t="e">
        <f>AVERAGEIFS('Cobalt Prices'!$G$10:$G$4229,'Cobalt Prices'!$E$10:$E$4229,FCC$4)</f>
        <v>#DIV/0!</v>
      </c>
      <c r="FCD20" s="38" t="e">
        <f>AVERAGEIFS('Cobalt Prices'!$G$10:$G$4229,'Cobalt Prices'!$E$10:$E$4229,FCD$4)</f>
        <v>#DIV/0!</v>
      </c>
      <c r="FCE20" s="38" t="e">
        <f>AVERAGEIFS('Cobalt Prices'!$G$10:$G$4229,'Cobalt Prices'!$E$10:$E$4229,FCE$4)</f>
        <v>#DIV/0!</v>
      </c>
      <c r="FCF20" s="38" t="e">
        <f>AVERAGEIFS('Cobalt Prices'!$G$10:$G$4229,'Cobalt Prices'!$E$10:$E$4229,FCF$4)</f>
        <v>#DIV/0!</v>
      </c>
      <c r="FCG20" s="38" t="e">
        <f>AVERAGEIFS('Cobalt Prices'!$G$10:$G$4229,'Cobalt Prices'!$E$10:$E$4229,FCG$4)</f>
        <v>#DIV/0!</v>
      </c>
      <c r="FCH20" s="38" t="e">
        <f>AVERAGEIFS('Cobalt Prices'!$G$10:$G$4229,'Cobalt Prices'!$E$10:$E$4229,FCH$4)</f>
        <v>#DIV/0!</v>
      </c>
      <c r="FCI20" s="38" t="e">
        <f>AVERAGEIFS('Cobalt Prices'!$G$10:$G$4229,'Cobalt Prices'!$E$10:$E$4229,FCI$4)</f>
        <v>#DIV/0!</v>
      </c>
      <c r="FCJ20" s="38" t="e">
        <f>AVERAGEIFS('Cobalt Prices'!$G$10:$G$4229,'Cobalt Prices'!$E$10:$E$4229,FCJ$4)</f>
        <v>#DIV/0!</v>
      </c>
      <c r="FCK20" s="38" t="e">
        <f>AVERAGEIFS('Cobalt Prices'!$G$10:$G$4229,'Cobalt Prices'!$E$10:$E$4229,FCK$4)</f>
        <v>#DIV/0!</v>
      </c>
      <c r="FCL20" s="38" t="e">
        <f>AVERAGEIFS('Cobalt Prices'!$G$10:$G$4229,'Cobalt Prices'!$E$10:$E$4229,FCL$4)</f>
        <v>#DIV/0!</v>
      </c>
      <c r="FCM20" s="38" t="e">
        <f>AVERAGEIFS('Cobalt Prices'!$G$10:$G$4229,'Cobalt Prices'!$E$10:$E$4229,FCM$4)</f>
        <v>#DIV/0!</v>
      </c>
      <c r="FCN20" s="38" t="e">
        <f>AVERAGEIFS('Cobalt Prices'!$G$10:$G$4229,'Cobalt Prices'!$E$10:$E$4229,FCN$4)</f>
        <v>#DIV/0!</v>
      </c>
      <c r="FCO20" s="38" t="e">
        <f>AVERAGEIFS('Cobalt Prices'!$G$10:$G$4229,'Cobalt Prices'!$E$10:$E$4229,FCO$4)</f>
        <v>#DIV/0!</v>
      </c>
      <c r="FCP20" s="38" t="e">
        <f>AVERAGEIFS('Cobalt Prices'!$G$10:$G$4229,'Cobalt Prices'!$E$10:$E$4229,FCP$4)</f>
        <v>#DIV/0!</v>
      </c>
      <c r="FCQ20" s="38" t="e">
        <f>AVERAGEIFS('Cobalt Prices'!$G$10:$G$4229,'Cobalt Prices'!$E$10:$E$4229,FCQ$4)</f>
        <v>#DIV/0!</v>
      </c>
      <c r="FCR20" s="38" t="e">
        <f>AVERAGEIFS('Cobalt Prices'!$G$10:$G$4229,'Cobalt Prices'!$E$10:$E$4229,FCR$4)</f>
        <v>#DIV/0!</v>
      </c>
      <c r="FCS20" s="38" t="e">
        <f>AVERAGEIFS('Cobalt Prices'!$G$10:$G$4229,'Cobalt Prices'!$E$10:$E$4229,FCS$4)</f>
        <v>#DIV/0!</v>
      </c>
      <c r="FCT20" s="38" t="e">
        <f>AVERAGEIFS('Cobalt Prices'!$G$10:$G$4229,'Cobalt Prices'!$E$10:$E$4229,FCT$4)</f>
        <v>#DIV/0!</v>
      </c>
      <c r="FCU20" s="38" t="e">
        <f>AVERAGEIFS('Cobalt Prices'!$G$10:$G$4229,'Cobalt Prices'!$E$10:$E$4229,FCU$4)</f>
        <v>#DIV/0!</v>
      </c>
      <c r="FCV20" s="38" t="e">
        <f>AVERAGEIFS('Cobalt Prices'!$G$10:$G$4229,'Cobalt Prices'!$E$10:$E$4229,FCV$4)</f>
        <v>#DIV/0!</v>
      </c>
      <c r="FCW20" s="38" t="e">
        <f>AVERAGEIFS('Cobalt Prices'!$G$10:$G$4229,'Cobalt Prices'!$E$10:$E$4229,FCW$4)</f>
        <v>#DIV/0!</v>
      </c>
      <c r="FCX20" s="38" t="e">
        <f>AVERAGEIFS('Cobalt Prices'!$G$10:$G$4229,'Cobalt Prices'!$E$10:$E$4229,FCX$4)</f>
        <v>#DIV/0!</v>
      </c>
      <c r="FCY20" s="38" t="e">
        <f>AVERAGEIFS('Cobalt Prices'!$G$10:$G$4229,'Cobalt Prices'!$E$10:$E$4229,FCY$4)</f>
        <v>#DIV/0!</v>
      </c>
      <c r="FCZ20" s="38" t="e">
        <f>AVERAGEIFS('Cobalt Prices'!$G$10:$G$4229,'Cobalt Prices'!$E$10:$E$4229,FCZ$4)</f>
        <v>#DIV/0!</v>
      </c>
      <c r="FDA20" s="38" t="e">
        <f>AVERAGEIFS('Cobalt Prices'!$G$10:$G$4229,'Cobalt Prices'!$E$10:$E$4229,FDA$4)</f>
        <v>#DIV/0!</v>
      </c>
      <c r="FDB20" s="38" t="e">
        <f>AVERAGEIFS('Cobalt Prices'!$G$10:$G$4229,'Cobalt Prices'!$E$10:$E$4229,FDB$4)</f>
        <v>#DIV/0!</v>
      </c>
      <c r="FDC20" s="38" t="e">
        <f>AVERAGEIFS('Cobalt Prices'!$G$10:$G$4229,'Cobalt Prices'!$E$10:$E$4229,FDC$4)</f>
        <v>#DIV/0!</v>
      </c>
      <c r="FDD20" s="38" t="e">
        <f>AVERAGEIFS('Cobalt Prices'!$G$10:$G$4229,'Cobalt Prices'!$E$10:$E$4229,FDD$4)</f>
        <v>#DIV/0!</v>
      </c>
      <c r="FDE20" s="38" t="e">
        <f>AVERAGEIFS('Cobalt Prices'!$G$10:$G$4229,'Cobalt Prices'!$E$10:$E$4229,FDE$4)</f>
        <v>#DIV/0!</v>
      </c>
      <c r="FDF20" s="38" t="e">
        <f>AVERAGEIFS('Cobalt Prices'!$G$10:$G$4229,'Cobalt Prices'!$E$10:$E$4229,FDF$4)</f>
        <v>#DIV/0!</v>
      </c>
      <c r="FDG20" s="38" t="e">
        <f>AVERAGEIFS('Cobalt Prices'!$G$10:$G$4229,'Cobalt Prices'!$E$10:$E$4229,FDG$4)</f>
        <v>#DIV/0!</v>
      </c>
      <c r="FDH20" s="38" t="e">
        <f>AVERAGEIFS('Cobalt Prices'!$G$10:$G$4229,'Cobalt Prices'!$E$10:$E$4229,FDH$4)</f>
        <v>#DIV/0!</v>
      </c>
      <c r="FDI20" s="38" t="e">
        <f>AVERAGEIFS('Cobalt Prices'!$G$10:$G$4229,'Cobalt Prices'!$E$10:$E$4229,FDI$4)</f>
        <v>#DIV/0!</v>
      </c>
      <c r="FDJ20" s="38" t="e">
        <f>AVERAGEIFS('Cobalt Prices'!$G$10:$G$4229,'Cobalt Prices'!$E$10:$E$4229,FDJ$4)</f>
        <v>#DIV/0!</v>
      </c>
      <c r="FDK20" s="38" t="e">
        <f>AVERAGEIFS('Cobalt Prices'!$G$10:$G$4229,'Cobalt Prices'!$E$10:$E$4229,FDK$4)</f>
        <v>#DIV/0!</v>
      </c>
      <c r="FDL20" s="38" t="e">
        <f>AVERAGEIFS('Cobalt Prices'!$G$10:$G$4229,'Cobalt Prices'!$E$10:$E$4229,FDL$4)</f>
        <v>#DIV/0!</v>
      </c>
      <c r="FDM20" s="38" t="e">
        <f>AVERAGEIFS('Cobalt Prices'!$G$10:$G$4229,'Cobalt Prices'!$E$10:$E$4229,FDM$4)</f>
        <v>#DIV/0!</v>
      </c>
      <c r="FDN20" s="38" t="e">
        <f>AVERAGEIFS('Cobalt Prices'!$G$10:$G$4229,'Cobalt Prices'!$E$10:$E$4229,FDN$4)</f>
        <v>#DIV/0!</v>
      </c>
      <c r="FDO20" s="38" t="e">
        <f>AVERAGEIFS('Cobalt Prices'!$G$10:$G$4229,'Cobalt Prices'!$E$10:$E$4229,FDO$4)</f>
        <v>#DIV/0!</v>
      </c>
      <c r="FDP20" s="38" t="e">
        <f>AVERAGEIFS('Cobalt Prices'!$G$10:$G$4229,'Cobalt Prices'!$E$10:$E$4229,FDP$4)</f>
        <v>#DIV/0!</v>
      </c>
      <c r="FDQ20" s="38" t="e">
        <f>AVERAGEIFS('Cobalt Prices'!$G$10:$G$4229,'Cobalt Prices'!$E$10:$E$4229,FDQ$4)</f>
        <v>#DIV/0!</v>
      </c>
      <c r="FDR20" s="38" t="e">
        <f>AVERAGEIFS('Cobalt Prices'!$G$10:$G$4229,'Cobalt Prices'!$E$10:$E$4229,FDR$4)</f>
        <v>#DIV/0!</v>
      </c>
      <c r="FDS20" s="38" t="e">
        <f>AVERAGEIFS('Cobalt Prices'!$G$10:$G$4229,'Cobalt Prices'!$E$10:$E$4229,FDS$4)</f>
        <v>#DIV/0!</v>
      </c>
      <c r="FDT20" s="38" t="e">
        <f>AVERAGEIFS('Cobalt Prices'!$G$10:$G$4229,'Cobalt Prices'!$E$10:$E$4229,FDT$4)</f>
        <v>#DIV/0!</v>
      </c>
      <c r="FDU20" s="38" t="e">
        <f>AVERAGEIFS('Cobalt Prices'!$G$10:$G$4229,'Cobalt Prices'!$E$10:$E$4229,FDU$4)</f>
        <v>#DIV/0!</v>
      </c>
      <c r="FDV20" s="38" t="e">
        <f>AVERAGEIFS('Cobalt Prices'!$G$10:$G$4229,'Cobalt Prices'!$E$10:$E$4229,FDV$4)</f>
        <v>#DIV/0!</v>
      </c>
      <c r="FDW20" s="38" t="e">
        <f>AVERAGEIFS('Cobalt Prices'!$G$10:$G$4229,'Cobalt Prices'!$E$10:$E$4229,FDW$4)</f>
        <v>#DIV/0!</v>
      </c>
      <c r="FDX20" s="38" t="e">
        <f>AVERAGEIFS('Cobalt Prices'!$G$10:$G$4229,'Cobalt Prices'!$E$10:$E$4229,FDX$4)</f>
        <v>#DIV/0!</v>
      </c>
      <c r="FDY20" s="38" t="e">
        <f>AVERAGEIFS('Cobalt Prices'!$G$10:$G$4229,'Cobalt Prices'!$E$10:$E$4229,FDY$4)</f>
        <v>#DIV/0!</v>
      </c>
      <c r="FDZ20" s="38" t="e">
        <f>AVERAGEIFS('Cobalt Prices'!$G$10:$G$4229,'Cobalt Prices'!$E$10:$E$4229,FDZ$4)</f>
        <v>#DIV/0!</v>
      </c>
      <c r="FEA20" s="38" t="e">
        <f>AVERAGEIFS('Cobalt Prices'!$G$10:$G$4229,'Cobalt Prices'!$E$10:$E$4229,FEA$4)</f>
        <v>#DIV/0!</v>
      </c>
      <c r="FEB20" s="38" t="e">
        <f>AVERAGEIFS('Cobalt Prices'!$G$10:$G$4229,'Cobalt Prices'!$E$10:$E$4229,FEB$4)</f>
        <v>#DIV/0!</v>
      </c>
      <c r="FEC20" s="38" t="e">
        <f>AVERAGEIFS('Cobalt Prices'!$G$10:$G$4229,'Cobalt Prices'!$E$10:$E$4229,FEC$4)</f>
        <v>#DIV/0!</v>
      </c>
      <c r="FED20" s="38" t="e">
        <f>AVERAGEIFS('Cobalt Prices'!$G$10:$G$4229,'Cobalt Prices'!$E$10:$E$4229,FED$4)</f>
        <v>#DIV/0!</v>
      </c>
      <c r="FEE20" s="38" t="e">
        <f>AVERAGEIFS('Cobalt Prices'!$G$10:$G$4229,'Cobalt Prices'!$E$10:$E$4229,FEE$4)</f>
        <v>#DIV/0!</v>
      </c>
      <c r="FEF20" s="38" t="e">
        <f>AVERAGEIFS('Cobalt Prices'!$G$10:$G$4229,'Cobalt Prices'!$E$10:$E$4229,FEF$4)</f>
        <v>#DIV/0!</v>
      </c>
      <c r="FEG20" s="38" t="e">
        <f>AVERAGEIFS('Cobalt Prices'!$G$10:$G$4229,'Cobalt Prices'!$E$10:$E$4229,FEG$4)</f>
        <v>#DIV/0!</v>
      </c>
      <c r="FEH20" s="38" t="e">
        <f>AVERAGEIFS('Cobalt Prices'!$G$10:$G$4229,'Cobalt Prices'!$E$10:$E$4229,FEH$4)</f>
        <v>#DIV/0!</v>
      </c>
      <c r="FEI20" s="38" t="e">
        <f>AVERAGEIFS('Cobalt Prices'!$G$10:$G$4229,'Cobalt Prices'!$E$10:$E$4229,FEI$4)</f>
        <v>#DIV/0!</v>
      </c>
      <c r="FEJ20" s="38" t="e">
        <f>AVERAGEIFS('Cobalt Prices'!$G$10:$G$4229,'Cobalt Prices'!$E$10:$E$4229,FEJ$4)</f>
        <v>#DIV/0!</v>
      </c>
      <c r="FEK20" s="38" t="e">
        <f>AVERAGEIFS('Cobalt Prices'!$G$10:$G$4229,'Cobalt Prices'!$E$10:$E$4229,FEK$4)</f>
        <v>#DIV/0!</v>
      </c>
      <c r="FEL20" s="38" t="e">
        <f>AVERAGEIFS('Cobalt Prices'!$G$10:$G$4229,'Cobalt Prices'!$E$10:$E$4229,FEL$4)</f>
        <v>#DIV/0!</v>
      </c>
      <c r="FEM20" s="38" t="e">
        <f>AVERAGEIFS('Cobalt Prices'!$G$10:$G$4229,'Cobalt Prices'!$E$10:$E$4229,FEM$4)</f>
        <v>#DIV/0!</v>
      </c>
      <c r="FEN20" s="38" t="e">
        <f>AVERAGEIFS('Cobalt Prices'!$G$10:$G$4229,'Cobalt Prices'!$E$10:$E$4229,FEN$4)</f>
        <v>#DIV/0!</v>
      </c>
      <c r="FEO20" s="38" t="e">
        <f>AVERAGEIFS('Cobalt Prices'!$G$10:$G$4229,'Cobalt Prices'!$E$10:$E$4229,FEO$4)</f>
        <v>#DIV/0!</v>
      </c>
      <c r="FEP20" s="38" t="e">
        <f>AVERAGEIFS('Cobalt Prices'!$G$10:$G$4229,'Cobalt Prices'!$E$10:$E$4229,FEP$4)</f>
        <v>#DIV/0!</v>
      </c>
      <c r="FEQ20" s="38" t="e">
        <f>AVERAGEIFS('Cobalt Prices'!$G$10:$G$4229,'Cobalt Prices'!$E$10:$E$4229,FEQ$4)</f>
        <v>#DIV/0!</v>
      </c>
      <c r="FER20" s="38" t="e">
        <f>AVERAGEIFS('Cobalt Prices'!$G$10:$G$4229,'Cobalt Prices'!$E$10:$E$4229,FER$4)</f>
        <v>#DIV/0!</v>
      </c>
      <c r="FES20" s="38" t="e">
        <f>AVERAGEIFS('Cobalt Prices'!$G$10:$G$4229,'Cobalt Prices'!$E$10:$E$4229,FES$4)</f>
        <v>#DIV/0!</v>
      </c>
      <c r="FET20" s="38" t="e">
        <f>AVERAGEIFS('Cobalt Prices'!$G$10:$G$4229,'Cobalt Prices'!$E$10:$E$4229,FET$4)</f>
        <v>#DIV/0!</v>
      </c>
      <c r="FEU20" s="38" t="e">
        <f>AVERAGEIFS('Cobalt Prices'!$G$10:$G$4229,'Cobalt Prices'!$E$10:$E$4229,FEU$4)</f>
        <v>#DIV/0!</v>
      </c>
      <c r="FEV20" s="38" t="e">
        <f>AVERAGEIFS('Cobalt Prices'!$G$10:$G$4229,'Cobalt Prices'!$E$10:$E$4229,FEV$4)</f>
        <v>#DIV/0!</v>
      </c>
      <c r="FEW20" s="38" t="e">
        <f>AVERAGEIFS('Cobalt Prices'!$G$10:$G$4229,'Cobalt Prices'!$E$10:$E$4229,FEW$4)</f>
        <v>#DIV/0!</v>
      </c>
      <c r="FEX20" s="38" t="e">
        <f>AVERAGEIFS('Cobalt Prices'!$G$10:$G$4229,'Cobalt Prices'!$E$10:$E$4229,FEX$4)</f>
        <v>#DIV/0!</v>
      </c>
      <c r="FEY20" s="38" t="e">
        <f>AVERAGEIFS('Cobalt Prices'!$G$10:$G$4229,'Cobalt Prices'!$E$10:$E$4229,FEY$4)</f>
        <v>#DIV/0!</v>
      </c>
      <c r="FEZ20" s="38" t="e">
        <f>AVERAGEIFS('Cobalt Prices'!$G$10:$G$4229,'Cobalt Prices'!$E$10:$E$4229,FEZ$4)</f>
        <v>#DIV/0!</v>
      </c>
      <c r="FFA20" s="38" t="e">
        <f>AVERAGEIFS('Cobalt Prices'!$G$10:$G$4229,'Cobalt Prices'!$E$10:$E$4229,FFA$4)</f>
        <v>#DIV/0!</v>
      </c>
      <c r="FFB20" s="38" t="e">
        <f>AVERAGEIFS('Cobalt Prices'!$G$10:$G$4229,'Cobalt Prices'!$E$10:$E$4229,FFB$4)</f>
        <v>#DIV/0!</v>
      </c>
      <c r="FFC20" s="38" t="e">
        <f>AVERAGEIFS('Cobalt Prices'!$G$10:$G$4229,'Cobalt Prices'!$E$10:$E$4229,FFC$4)</f>
        <v>#DIV/0!</v>
      </c>
      <c r="FFD20" s="38" t="e">
        <f>AVERAGEIFS('Cobalt Prices'!$G$10:$G$4229,'Cobalt Prices'!$E$10:$E$4229,FFD$4)</f>
        <v>#DIV/0!</v>
      </c>
      <c r="FFE20" s="38" t="e">
        <f>AVERAGEIFS('Cobalt Prices'!$G$10:$G$4229,'Cobalt Prices'!$E$10:$E$4229,FFE$4)</f>
        <v>#DIV/0!</v>
      </c>
      <c r="FFF20" s="38" t="e">
        <f>AVERAGEIFS('Cobalt Prices'!$G$10:$G$4229,'Cobalt Prices'!$E$10:$E$4229,FFF$4)</f>
        <v>#DIV/0!</v>
      </c>
      <c r="FFG20" s="38" t="e">
        <f>AVERAGEIFS('Cobalt Prices'!$G$10:$G$4229,'Cobalt Prices'!$E$10:$E$4229,FFG$4)</f>
        <v>#DIV/0!</v>
      </c>
      <c r="FFH20" s="38" t="e">
        <f>AVERAGEIFS('Cobalt Prices'!$G$10:$G$4229,'Cobalt Prices'!$E$10:$E$4229,FFH$4)</f>
        <v>#DIV/0!</v>
      </c>
      <c r="FFI20" s="38" t="e">
        <f>AVERAGEIFS('Cobalt Prices'!$G$10:$G$4229,'Cobalt Prices'!$E$10:$E$4229,FFI$4)</f>
        <v>#DIV/0!</v>
      </c>
      <c r="FFJ20" s="38" t="e">
        <f>AVERAGEIFS('Cobalt Prices'!$G$10:$G$4229,'Cobalt Prices'!$E$10:$E$4229,FFJ$4)</f>
        <v>#DIV/0!</v>
      </c>
      <c r="FFK20" s="38" t="e">
        <f>AVERAGEIFS('Cobalt Prices'!$G$10:$G$4229,'Cobalt Prices'!$E$10:$E$4229,FFK$4)</f>
        <v>#DIV/0!</v>
      </c>
      <c r="FFL20" s="38" t="e">
        <f>AVERAGEIFS('Cobalt Prices'!$G$10:$G$4229,'Cobalt Prices'!$E$10:$E$4229,FFL$4)</f>
        <v>#DIV/0!</v>
      </c>
      <c r="FFM20" s="38" t="e">
        <f>AVERAGEIFS('Cobalt Prices'!$G$10:$G$4229,'Cobalt Prices'!$E$10:$E$4229,FFM$4)</f>
        <v>#DIV/0!</v>
      </c>
      <c r="FFN20" s="38" t="e">
        <f>AVERAGEIFS('Cobalt Prices'!$G$10:$G$4229,'Cobalt Prices'!$E$10:$E$4229,FFN$4)</f>
        <v>#DIV/0!</v>
      </c>
      <c r="FFO20" s="38" t="e">
        <f>AVERAGEIFS('Cobalt Prices'!$G$10:$G$4229,'Cobalt Prices'!$E$10:$E$4229,FFO$4)</f>
        <v>#DIV/0!</v>
      </c>
      <c r="FFP20" s="38" t="e">
        <f>AVERAGEIFS('Cobalt Prices'!$G$10:$G$4229,'Cobalt Prices'!$E$10:$E$4229,FFP$4)</f>
        <v>#DIV/0!</v>
      </c>
      <c r="FFQ20" s="38" t="e">
        <f>AVERAGEIFS('Cobalt Prices'!$G$10:$G$4229,'Cobalt Prices'!$E$10:$E$4229,FFQ$4)</f>
        <v>#DIV/0!</v>
      </c>
      <c r="FFR20" s="38" t="e">
        <f>AVERAGEIFS('Cobalt Prices'!$G$10:$G$4229,'Cobalt Prices'!$E$10:$E$4229,FFR$4)</f>
        <v>#DIV/0!</v>
      </c>
      <c r="FFS20" s="38" t="e">
        <f>AVERAGEIFS('Cobalt Prices'!$G$10:$G$4229,'Cobalt Prices'!$E$10:$E$4229,FFS$4)</f>
        <v>#DIV/0!</v>
      </c>
      <c r="FFT20" s="38" t="e">
        <f>AVERAGEIFS('Cobalt Prices'!$G$10:$G$4229,'Cobalt Prices'!$E$10:$E$4229,FFT$4)</f>
        <v>#DIV/0!</v>
      </c>
      <c r="FFU20" s="38" t="e">
        <f>AVERAGEIFS('Cobalt Prices'!$G$10:$G$4229,'Cobalt Prices'!$E$10:$E$4229,FFU$4)</f>
        <v>#DIV/0!</v>
      </c>
      <c r="FFV20" s="38" t="e">
        <f>AVERAGEIFS('Cobalt Prices'!$G$10:$G$4229,'Cobalt Prices'!$E$10:$E$4229,FFV$4)</f>
        <v>#DIV/0!</v>
      </c>
      <c r="FFW20" s="38" t="e">
        <f>AVERAGEIFS('Cobalt Prices'!$G$10:$G$4229,'Cobalt Prices'!$E$10:$E$4229,FFW$4)</f>
        <v>#DIV/0!</v>
      </c>
      <c r="FFX20" s="38" t="e">
        <f>AVERAGEIFS('Cobalt Prices'!$G$10:$G$4229,'Cobalt Prices'!$E$10:$E$4229,FFX$4)</f>
        <v>#DIV/0!</v>
      </c>
      <c r="FFY20" s="38" t="e">
        <f>AVERAGEIFS('Cobalt Prices'!$G$10:$G$4229,'Cobalt Prices'!$E$10:$E$4229,FFY$4)</f>
        <v>#DIV/0!</v>
      </c>
      <c r="FFZ20" s="38" t="e">
        <f>AVERAGEIFS('Cobalt Prices'!$G$10:$G$4229,'Cobalt Prices'!$E$10:$E$4229,FFZ$4)</f>
        <v>#DIV/0!</v>
      </c>
      <c r="FGA20" s="38" t="e">
        <f>AVERAGEIFS('Cobalt Prices'!$G$10:$G$4229,'Cobalt Prices'!$E$10:$E$4229,FGA$4)</f>
        <v>#DIV/0!</v>
      </c>
      <c r="FGB20" s="38" t="e">
        <f>AVERAGEIFS('Cobalt Prices'!$G$10:$G$4229,'Cobalt Prices'!$E$10:$E$4229,FGB$4)</f>
        <v>#DIV/0!</v>
      </c>
      <c r="FGC20" s="38" t="e">
        <f>AVERAGEIFS('Cobalt Prices'!$G$10:$G$4229,'Cobalt Prices'!$E$10:$E$4229,FGC$4)</f>
        <v>#DIV/0!</v>
      </c>
      <c r="FGD20" s="38" t="e">
        <f>AVERAGEIFS('Cobalt Prices'!$G$10:$G$4229,'Cobalt Prices'!$E$10:$E$4229,FGD$4)</f>
        <v>#DIV/0!</v>
      </c>
      <c r="FGE20" s="38" t="e">
        <f>AVERAGEIFS('Cobalt Prices'!$G$10:$G$4229,'Cobalt Prices'!$E$10:$E$4229,FGE$4)</f>
        <v>#DIV/0!</v>
      </c>
      <c r="FGF20" s="38" t="e">
        <f>AVERAGEIFS('Cobalt Prices'!$G$10:$G$4229,'Cobalt Prices'!$E$10:$E$4229,FGF$4)</f>
        <v>#DIV/0!</v>
      </c>
      <c r="FGG20" s="38" t="e">
        <f>AVERAGEIFS('Cobalt Prices'!$G$10:$G$4229,'Cobalt Prices'!$E$10:$E$4229,FGG$4)</f>
        <v>#DIV/0!</v>
      </c>
      <c r="FGH20" s="38" t="e">
        <f>AVERAGEIFS('Cobalt Prices'!$G$10:$G$4229,'Cobalt Prices'!$E$10:$E$4229,FGH$4)</f>
        <v>#DIV/0!</v>
      </c>
      <c r="FGI20" s="38" t="e">
        <f>AVERAGEIFS('Cobalt Prices'!$G$10:$G$4229,'Cobalt Prices'!$E$10:$E$4229,FGI$4)</f>
        <v>#DIV/0!</v>
      </c>
      <c r="FGJ20" s="38" t="e">
        <f>AVERAGEIFS('Cobalt Prices'!$G$10:$G$4229,'Cobalt Prices'!$E$10:$E$4229,FGJ$4)</f>
        <v>#DIV/0!</v>
      </c>
      <c r="FGK20" s="38" t="e">
        <f>AVERAGEIFS('Cobalt Prices'!$G$10:$G$4229,'Cobalt Prices'!$E$10:$E$4229,FGK$4)</f>
        <v>#DIV/0!</v>
      </c>
      <c r="FGL20" s="38" t="e">
        <f>AVERAGEIFS('Cobalt Prices'!$G$10:$G$4229,'Cobalt Prices'!$E$10:$E$4229,FGL$4)</f>
        <v>#DIV/0!</v>
      </c>
      <c r="FGM20" s="38" t="e">
        <f>AVERAGEIFS('Cobalt Prices'!$G$10:$G$4229,'Cobalt Prices'!$E$10:$E$4229,FGM$4)</f>
        <v>#DIV/0!</v>
      </c>
      <c r="FGN20" s="38" t="e">
        <f>AVERAGEIFS('Cobalt Prices'!$G$10:$G$4229,'Cobalt Prices'!$E$10:$E$4229,FGN$4)</f>
        <v>#DIV/0!</v>
      </c>
      <c r="FGO20" s="38" t="e">
        <f>AVERAGEIFS('Cobalt Prices'!$G$10:$G$4229,'Cobalt Prices'!$E$10:$E$4229,FGO$4)</f>
        <v>#DIV/0!</v>
      </c>
      <c r="FGP20" s="38" t="e">
        <f>AVERAGEIFS('Cobalt Prices'!$G$10:$G$4229,'Cobalt Prices'!$E$10:$E$4229,FGP$4)</f>
        <v>#DIV/0!</v>
      </c>
      <c r="FGQ20" s="38" t="e">
        <f>AVERAGEIFS('Cobalt Prices'!$G$10:$G$4229,'Cobalt Prices'!$E$10:$E$4229,FGQ$4)</f>
        <v>#DIV/0!</v>
      </c>
      <c r="FGR20" s="38" t="e">
        <f>AVERAGEIFS('Cobalt Prices'!$G$10:$G$4229,'Cobalt Prices'!$E$10:$E$4229,FGR$4)</f>
        <v>#DIV/0!</v>
      </c>
      <c r="FGS20" s="38" t="e">
        <f>AVERAGEIFS('Cobalt Prices'!$G$10:$G$4229,'Cobalt Prices'!$E$10:$E$4229,FGS$4)</f>
        <v>#DIV/0!</v>
      </c>
      <c r="FGT20" s="38" t="e">
        <f>AVERAGEIFS('Cobalt Prices'!$G$10:$G$4229,'Cobalt Prices'!$E$10:$E$4229,FGT$4)</f>
        <v>#DIV/0!</v>
      </c>
      <c r="FGU20" s="38" t="e">
        <f>AVERAGEIFS('Cobalt Prices'!$G$10:$G$4229,'Cobalt Prices'!$E$10:$E$4229,FGU$4)</f>
        <v>#DIV/0!</v>
      </c>
      <c r="FGV20" s="38" t="e">
        <f>AVERAGEIFS('Cobalt Prices'!$G$10:$G$4229,'Cobalt Prices'!$E$10:$E$4229,FGV$4)</f>
        <v>#DIV/0!</v>
      </c>
      <c r="FGW20" s="38" t="e">
        <f>AVERAGEIFS('Cobalt Prices'!$G$10:$G$4229,'Cobalt Prices'!$E$10:$E$4229,FGW$4)</f>
        <v>#DIV/0!</v>
      </c>
      <c r="FGX20" s="38" t="e">
        <f>AVERAGEIFS('Cobalt Prices'!$G$10:$G$4229,'Cobalt Prices'!$E$10:$E$4229,FGX$4)</f>
        <v>#DIV/0!</v>
      </c>
      <c r="FGY20" s="38" t="e">
        <f>AVERAGEIFS('Cobalt Prices'!$G$10:$G$4229,'Cobalt Prices'!$E$10:$E$4229,FGY$4)</f>
        <v>#DIV/0!</v>
      </c>
      <c r="FGZ20" s="38" t="e">
        <f>AVERAGEIFS('Cobalt Prices'!$G$10:$G$4229,'Cobalt Prices'!$E$10:$E$4229,FGZ$4)</f>
        <v>#DIV/0!</v>
      </c>
      <c r="FHA20" s="38" t="e">
        <f>AVERAGEIFS('Cobalt Prices'!$G$10:$G$4229,'Cobalt Prices'!$E$10:$E$4229,FHA$4)</f>
        <v>#DIV/0!</v>
      </c>
      <c r="FHB20" s="38" t="e">
        <f>AVERAGEIFS('Cobalt Prices'!$G$10:$G$4229,'Cobalt Prices'!$E$10:$E$4229,FHB$4)</f>
        <v>#DIV/0!</v>
      </c>
      <c r="FHC20" s="38" t="e">
        <f>AVERAGEIFS('Cobalt Prices'!$G$10:$G$4229,'Cobalt Prices'!$E$10:$E$4229,FHC$4)</f>
        <v>#DIV/0!</v>
      </c>
      <c r="FHD20" s="38" t="e">
        <f>AVERAGEIFS('Cobalt Prices'!$G$10:$G$4229,'Cobalt Prices'!$E$10:$E$4229,FHD$4)</f>
        <v>#DIV/0!</v>
      </c>
      <c r="FHE20" s="38" t="e">
        <f>AVERAGEIFS('Cobalt Prices'!$G$10:$G$4229,'Cobalt Prices'!$E$10:$E$4229,FHE$4)</f>
        <v>#DIV/0!</v>
      </c>
      <c r="FHF20" s="38" t="e">
        <f>AVERAGEIFS('Cobalt Prices'!$G$10:$G$4229,'Cobalt Prices'!$E$10:$E$4229,FHF$4)</f>
        <v>#DIV/0!</v>
      </c>
      <c r="FHG20" s="38" t="e">
        <f>AVERAGEIFS('Cobalt Prices'!$G$10:$G$4229,'Cobalt Prices'!$E$10:$E$4229,FHG$4)</f>
        <v>#DIV/0!</v>
      </c>
      <c r="FHH20" s="38" t="e">
        <f>AVERAGEIFS('Cobalt Prices'!$G$10:$G$4229,'Cobalt Prices'!$E$10:$E$4229,FHH$4)</f>
        <v>#DIV/0!</v>
      </c>
      <c r="FHI20" s="38" t="e">
        <f>AVERAGEIFS('Cobalt Prices'!$G$10:$G$4229,'Cobalt Prices'!$E$10:$E$4229,FHI$4)</f>
        <v>#DIV/0!</v>
      </c>
      <c r="FHJ20" s="38" t="e">
        <f>AVERAGEIFS('Cobalt Prices'!$G$10:$G$4229,'Cobalt Prices'!$E$10:$E$4229,FHJ$4)</f>
        <v>#DIV/0!</v>
      </c>
      <c r="FHK20" s="38" t="e">
        <f>AVERAGEIFS('Cobalt Prices'!$G$10:$G$4229,'Cobalt Prices'!$E$10:$E$4229,FHK$4)</f>
        <v>#DIV/0!</v>
      </c>
      <c r="FHL20" s="38" t="e">
        <f>AVERAGEIFS('Cobalt Prices'!$G$10:$G$4229,'Cobalt Prices'!$E$10:$E$4229,FHL$4)</f>
        <v>#DIV/0!</v>
      </c>
      <c r="FHM20" s="38" t="e">
        <f>AVERAGEIFS('Cobalt Prices'!$G$10:$G$4229,'Cobalt Prices'!$E$10:$E$4229,FHM$4)</f>
        <v>#DIV/0!</v>
      </c>
      <c r="FHN20" s="38" t="e">
        <f>AVERAGEIFS('Cobalt Prices'!$G$10:$G$4229,'Cobalt Prices'!$E$10:$E$4229,FHN$4)</f>
        <v>#DIV/0!</v>
      </c>
      <c r="FHO20" s="38" t="e">
        <f>AVERAGEIFS('Cobalt Prices'!$G$10:$G$4229,'Cobalt Prices'!$E$10:$E$4229,FHO$4)</f>
        <v>#DIV/0!</v>
      </c>
      <c r="FHP20" s="38" t="e">
        <f>AVERAGEIFS('Cobalt Prices'!$G$10:$G$4229,'Cobalt Prices'!$E$10:$E$4229,FHP$4)</f>
        <v>#DIV/0!</v>
      </c>
      <c r="FHQ20" s="38" t="e">
        <f>AVERAGEIFS('Cobalt Prices'!$G$10:$G$4229,'Cobalt Prices'!$E$10:$E$4229,FHQ$4)</f>
        <v>#DIV/0!</v>
      </c>
      <c r="FHR20" s="38" t="e">
        <f>AVERAGEIFS('Cobalt Prices'!$G$10:$G$4229,'Cobalt Prices'!$E$10:$E$4229,FHR$4)</f>
        <v>#DIV/0!</v>
      </c>
      <c r="FHS20" s="38" t="e">
        <f>AVERAGEIFS('Cobalt Prices'!$G$10:$G$4229,'Cobalt Prices'!$E$10:$E$4229,FHS$4)</f>
        <v>#DIV/0!</v>
      </c>
      <c r="FHT20" s="38" t="e">
        <f>AVERAGEIFS('Cobalt Prices'!$G$10:$G$4229,'Cobalt Prices'!$E$10:$E$4229,FHT$4)</f>
        <v>#DIV/0!</v>
      </c>
      <c r="FHU20" s="38" t="e">
        <f>AVERAGEIFS('Cobalt Prices'!$G$10:$G$4229,'Cobalt Prices'!$E$10:$E$4229,FHU$4)</f>
        <v>#DIV/0!</v>
      </c>
      <c r="FHV20" s="38" t="e">
        <f>AVERAGEIFS('Cobalt Prices'!$G$10:$G$4229,'Cobalt Prices'!$E$10:$E$4229,FHV$4)</f>
        <v>#DIV/0!</v>
      </c>
      <c r="FHW20" s="38" t="e">
        <f>AVERAGEIFS('Cobalt Prices'!$G$10:$G$4229,'Cobalt Prices'!$E$10:$E$4229,FHW$4)</f>
        <v>#DIV/0!</v>
      </c>
      <c r="FHX20" s="38" t="e">
        <f>AVERAGEIFS('Cobalt Prices'!$G$10:$G$4229,'Cobalt Prices'!$E$10:$E$4229,FHX$4)</f>
        <v>#DIV/0!</v>
      </c>
      <c r="FHY20" s="38" t="e">
        <f>AVERAGEIFS('Cobalt Prices'!$G$10:$G$4229,'Cobalt Prices'!$E$10:$E$4229,FHY$4)</f>
        <v>#DIV/0!</v>
      </c>
      <c r="FHZ20" s="38" t="e">
        <f>AVERAGEIFS('Cobalt Prices'!$G$10:$G$4229,'Cobalt Prices'!$E$10:$E$4229,FHZ$4)</f>
        <v>#DIV/0!</v>
      </c>
      <c r="FIA20" s="38" t="e">
        <f>AVERAGEIFS('Cobalt Prices'!$G$10:$G$4229,'Cobalt Prices'!$E$10:$E$4229,FIA$4)</f>
        <v>#DIV/0!</v>
      </c>
      <c r="FIB20" s="38" t="e">
        <f>AVERAGEIFS('Cobalt Prices'!$G$10:$G$4229,'Cobalt Prices'!$E$10:$E$4229,FIB$4)</f>
        <v>#DIV/0!</v>
      </c>
      <c r="FIC20" s="38" t="e">
        <f>AVERAGEIFS('Cobalt Prices'!$G$10:$G$4229,'Cobalt Prices'!$E$10:$E$4229,FIC$4)</f>
        <v>#DIV/0!</v>
      </c>
      <c r="FID20" s="38" t="e">
        <f>AVERAGEIFS('Cobalt Prices'!$G$10:$G$4229,'Cobalt Prices'!$E$10:$E$4229,FID$4)</f>
        <v>#DIV/0!</v>
      </c>
      <c r="FIE20" s="38" t="e">
        <f>AVERAGEIFS('Cobalt Prices'!$G$10:$G$4229,'Cobalt Prices'!$E$10:$E$4229,FIE$4)</f>
        <v>#DIV/0!</v>
      </c>
      <c r="FIF20" s="38" t="e">
        <f>AVERAGEIFS('Cobalt Prices'!$G$10:$G$4229,'Cobalt Prices'!$E$10:$E$4229,FIF$4)</f>
        <v>#DIV/0!</v>
      </c>
      <c r="FIG20" s="38" t="e">
        <f>AVERAGEIFS('Cobalt Prices'!$G$10:$G$4229,'Cobalt Prices'!$E$10:$E$4229,FIG$4)</f>
        <v>#DIV/0!</v>
      </c>
      <c r="FIH20" s="38" t="e">
        <f>AVERAGEIFS('Cobalt Prices'!$G$10:$G$4229,'Cobalt Prices'!$E$10:$E$4229,FIH$4)</f>
        <v>#DIV/0!</v>
      </c>
      <c r="FII20" s="38" t="e">
        <f>AVERAGEIFS('Cobalt Prices'!$G$10:$G$4229,'Cobalt Prices'!$E$10:$E$4229,FII$4)</f>
        <v>#DIV/0!</v>
      </c>
      <c r="FIJ20" s="38" t="e">
        <f>AVERAGEIFS('Cobalt Prices'!$G$10:$G$4229,'Cobalt Prices'!$E$10:$E$4229,FIJ$4)</f>
        <v>#DIV/0!</v>
      </c>
      <c r="FIK20" s="38" t="e">
        <f>AVERAGEIFS('Cobalt Prices'!$G$10:$G$4229,'Cobalt Prices'!$E$10:$E$4229,FIK$4)</f>
        <v>#DIV/0!</v>
      </c>
      <c r="FIL20" s="38" t="e">
        <f>AVERAGEIFS('Cobalt Prices'!$G$10:$G$4229,'Cobalt Prices'!$E$10:$E$4229,FIL$4)</f>
        <v>#DIV/0!</v>
      </c>
      <c r="FIM20" s="38" t="e">
        <f>AVERAGEIFS('Cobalt Prices'!$G$10:$G$4229,'Cobalt Prices'!$E$10:$E$4229,FIM$4)</f>
        <v>#DIV/0!</v>
      </c>
      <c r="FIN20" s="38" t="e">
        <f>AVERAGEIFS('Cobalt Prices'!$G$10:$G$4229,'Cobalt Prices'!$E$10:$E$4229,FIN$4)</f>
        <v>#DIV/0!</v>
      </c>
      <c r="FIO20" s="38" t="e">
        <f>AVERAGEIFS('Cobalt Prices'!$G$10:$G$4229,'Cobalt Prices'!$E$10:$E$4229,FIO$4)</f>
        <v>#DIV/0!</v>
      </c>
      <c r="FIP20" s="38" t="e">
        <f>AVERAGEIFS('Cobalt Prices'!$G$10:$G$4229,'Cobalt Prices'!$E$10:$E$4229,FIP$4)</f>
        <v>#DIV/0!</v>
      </c>
      <c r="FIQ20" s="38" t="e">
        <f>AVERAGEIFS('Cobalt Prices'!$G$10:$G$4229,'Cobalt Prices'!$E$10:$E$4229,FIQ$4)</f>
        <v>#DIV/0!</v>
      </c>
      <c r="FIR20" s="38" t="e">
        <f>AVERAGEIFS('Cobalt Prices'!$G$10:$G$4229,'Cobalt Prices'!$E$10:$E$4229,FIR$4)</f>
        <v>#DIV/0!</v>
      </c>
      <c r="FIS20" s="38" t="e">
        <f>AVERAGEIFS('Cobalt Prices'!$G$10:$G$4229,'Cobalt Prices'!$E$10:$E$4229,FIS$4)</f>
        <v>#DIV/0!</v>
      </c>
      <c r="FIT20" s="38" t="e">
        <f>AVERAGEIFS('Cobalt Prices'!$G$10:$G$4229,'Cobalt Prices'!$E$10:$E$4229,FIT$4)</f>
        <v>#DIV/0!</v>
      </c>
      <c r="FIU20" s="38" t="e">
        <f>AVERAGEIFS('Cobalt Prices'!$G$10:$G$4229,'Cobalt Prices'!$E$10:$E$4229,FIU$4)</f>
        <v>#DIV/0!</v>
      </c>
      <c r="FIV20" s="38" t="e">
        <f>AVERAGEIFS('Cobalt Prices'!$G$10:$G$4229,'Cobalt Prices'!$E$10:$E$4229,FIV$4)</f>
        <v>#DIV/0!</v>
      </c>
      <c r="FIW20" s="38" t="e">
        <f>AVERAGEIFS('Cobalt Prices'!$G$10:$G$4229,'Cobalt Prices'!$E$10:$E$4229,FIW$4)</f>
        <v>#DIV/0!</v>
      </c>
      <c r="FIX20" s="38" t="e">
        <f>AVERAGEIFS('Cobalt Prices'!$G$10:$G$4229,'Cobalt Prices'!$E$10:$E$4229,FIX$4)</f>
        <v>#DIV/0!</v>
      </c>
      <c r="FIY20" s="38" t="e">
        <f>AVERAGEIFS('Cobalt Prices'!$G$10:$G$4229,'Cobalt Prices'!$E$10:$E$4229,FIY$4)</f>
        <v>#DIV/0!</v>
      </c>
      <c r="FIZ20" s="38" t="e">
        <f>AVERAGEIFS('Cobalt Prices'!$G$10:$G$4229,'Cobalt Prices'!$E$10:$E$4229,FIZ$4)</f>
        <v>#DIV/0!</v>
      </c>
      <c r="FJA20" s="38" t="e">
        <f>AVERAGEIFS('Cobalt Prices'!$G$10:$G$4229,'Cobalt Prices'!$E$10:$E$4229,FJA$4)</f>
        <v>#DIV/0!</v>
      </c>
      <c r="FJB20" s="38" t="e">
        <f>AVERAGEIFS('Cobalt Prices'!$G$10:$G$4229,'Cobalt Prices'!$E$10:$E$4229,FJB$4)</f>
        <v>#DIV/0!</v>
      </c>
      <c r="FJC20" s="38" t="e">
        <f>AVERAGEIFS('Cobalt Prices'!$G$10:$G$4229,'Cobalt Prices'!$E$10:$E$4229,FJC$4)</f>
        <v>#DIV/0!</v>
      </c>
      <c r="FJD20" s="38" t="e">
        <f>AVERAGEIFS('Cobalt Prices'!$G$10:$G$4229,'Cobalt Prices'!$E$10:$E$4229,FJD$4)</f>
        <v>#DIV/0!</v>
      </c>
      <c r="FJE20" s="38" t="e">
        <f>AVERAGEIFS('Cobalt Prices'!$G$10:$G$4229,'Cobalt Prices'!$E$10:$E$4229,FJE$4)</f>
        <v>#DIV/0!</v>
      </c>
      <c r="FJF20" s="38" t="e">
        <f>AVERAGEIFS('Cobalt Prices'!$G$10:$G$4229,'Cobalt Prices'!$E$10:$E$4229,FJF$4)</f>
        <v>#DIV/0!</v>
      </c>
      <c r="FJG20" s="38" t="e">
        <f>AVERAGEIFS('Cobalt Prices'!$G$10:$G$4229,'Cobalt Prices'!$E$10:$E$4229,FJG$4)</f>
        <v>#DIV/0!</v>
      </c>
      <c r="FJH20" s="38" t="e">
        <f>AVERAGEIFS('Cobalt Prices'!$G$10:$G$4229,'Cobalt Prices'!$E$10:$E$4229,FJH$4)</f>
        <v>#DIV/0!</v>
      </c>
      <c r="FJI20" s="38" t="e">
        <f>AVERAGEIFS('Cobalt Prices'!$G$10:$G$4229,'Cobalt Prices'!$E$10:$E$4229,FJI$4)</f>
        <v>#DIV/0!</v>
      </c>
      <c r="FJJ20" s="38" t="e">
        <f>AVERAGEIFS('Cobalt Prices'!$G$10:$G$4229,'Cobalt Prices'!$E$10:$E$4229,FJJ$4)</f>
        <v>#DIV/0!</v>
      </c>
      <c r="FJK20" s="38" t="e">
        <f>AVERAGEIFS('Cobalt Prices'!$G$10:$G$4229,'Cobalt Prices'!$E$10:$E$4229,FJK$4)</f>
        <v>#DIV/0!</v>
      </c>
      <c r="FJL20" s="38" t="e">
        <f>AVERAGEIFS('Cobalt Prices'!$G$10:$G$4229,'Cobalt Prices'!$E$10:$E$4229,FJL$4)</f>
        <v>#DIV/0!</v>
      </c>
      <c r="FJM20" s="38" t="e">
        <f>AVERAGEIFS('Cobalt Prices'!$G$10:$G$4229,'Cobalt Prices'!$E$10:$E$4229,FJM$4)</f>
        <v>#DIV/0!</v>
      </c>
      <c r="FJN20" s="38" t="e">
        <f>AVERAGEIFS('Cobalt Prices'!$G$10:$G$4229,'Cobalt Prices'!$E$10:$E$4229,FJN$4)</f>
        <v>#DIV/0!</v>
      </c>
      <c r="FJO20" s="38" t="e">
        <f>AVERAGEIFS('Cobalt Prices'!$G$10:$G$4229,'Cobalt Prices'!$E$10:$E$4229,FJO$4)</f>
        <v>#DIV/0!</v>
      </c>
      <c r="FJP20" s="38" t="e">
        <f>AVERAGEIFS('Cobalt Prices'!$G$10:$G$4229,'Cobalt Prices'!$E$10:$E$4229,FJP$4)</f>
        <v>#DIV/0!</v>
      </c>
      <c r="FJQ20" s="38" t="e">
        <f>AVERAGEIFS('Cobalt Prices'!$G$10:$G$4229,'Cobalt Prices'!$E$10:$E$4229,FJQ$4)</f>
        <v>#DIV/0!</v>
      </c>
      <c r="FJR20" s="38" t="e">
        <f>AVERAGEIFS('Cobalt Prices'!$G$10:$G$4229,'Cobalt Prices'!$E$10:$E$4229,FJR$4)</f>
        <v>#DIV/0!</v>
      </c>
      <c r="FJS20" s="38" t="e">
        <f>AVERAGEIFS('Cobalt Prices'!$G$10:$G$4229,'Cobalt Prices'!$E$10:$E$4229,FJS$4)</f>
        <v>#DIV/0!</v>
      </c>
      <c r="FJT20" s="38" t="e">
        <f>AVERAGEIFS('Cobalt Prices'!$G$10:$G$4229,'Cobalt Prices'!$E$10:$E$4229,FJT$4)</f>
        <v>#DIV/0!</v>
      </c>
      <c r="FJU20" s="38" t="e">
        <f>AVERAGEIFS('Cobalt Prices'!$G$10:$G$4229,'Cobalt Prices'!$E$10:$E$4229,FJU$4)</f>
        <v>#DIV/0!</v>
      </c>
      <c r="FJV20" s="38" t="e">
        <f>AVERAGEIFS('Cobalt Prices'!$G$10:$G$4229,'Cobalt Prices'!$E$10:$E$4229,FJV$4)</f>
        <v>#DIV/0!</v>
      </c>
      <c r="FJW20" s="38" t="e">
        <f>AVERAGEIFS('Cobalt Prices'!$G$10:$G$4229,'Cobalt Prices'!$E$10:$E$4229,FJW$4)</f>
        <v>#DIV/0!</v>
      </c>
      <c r="FJX20" s="38" t="e">
        <f>AVERAGEIFS('Cobalt Prices'!$G$10:$G$4229,'Cobalt Prices'!$E$10:$E$4229,FJX$4)</f>
        <v>#DIV/0!</v>
      </c>
      <c r="FJY20" s="38" t="e">
        <f>AVERAGEIFS('Cobalt Prices'!$G$10:$G$4229,'Cobalt Prices'!$E$10:$E$4229,FJY$4)</f>
        <v>#DIV/0!</v>
      </c>
      <c r="FJZ20" s="38" t="e">
        <f>AVERAGEIFS('Cobalt Prices'!$G$10:$G$4229,'Cobalt Prices'!$E$10:$E$4229,FJZ$4)</f>
        <v>#DIV/0!</v>
      </c>
      <c r="FKA20" s="38" t="e">
        <f>AVERAGEIFS('Cobalt Prices'!$G$10:$G$4229,'Cobalt Prices'!$E$10:$E$4229,FKA$4)</f>
        <v>#DIV/0!</v>
      </c>
      <c r="FKB20" s="38" t="e">
        <f>AVERAGEIFS('Cobalt Prices'!$G$10:$G$4229,'Cobalt Prices'!$E$10:$E$4229,FKB$4)</f>
        <v>#DIV/0!</v>
      </c>
      <c r="FKC20" s="38" t="e">
        <f>AVERAGEIFS('Cobalt Prices'!$G$10:$G$4229,'Cobalt Prices'!$E$10:$E$4229,FKC$4)</f>
        <v>#DIV/0!</v>
      </c>
      <c r="FKD20" s="38" t="e">
        <f>AVERAGEIFS('Cobalt Prices'!$G$10:$G$4229,'Cobalt Prices'!$E$10:$E$4229,FKD$4)</f>
        <v>#DIV/0!</v>
      </c>
      <c r="FKE20" s="38" t="e">
        <f>AVERAGEIFS('Cobalt Prices'!$G$10:$G$4229,'Cobalt Prices'!$E$10:$E$4229,FKE$4)</f>
        <v>#DIV/0!</v>
      </c>
      <c r="FKF20" s="38" t="e">
        <f>AVERAGEIFS('Cobalt Prices'!$G$10:$G$4229,'Cobalt Prices'!$E$10:$E$4229,FKF$4)</f>
        <v>#DIV/0!</v>
      </c>
      <c r="FKG20" s="38" t="e">
        <f>AVERAGEIFS('Cobalt Prices'!$G$10:$G$4229,'Cobalt Prices'!$E$10:$E$4229,FKG$4)</f>
        <v>#DIV/0!</v>
      </c>
      <c r="FKH20" s="38" t="e">
        <f>AVERAGEIFS('Cobalt Prices'!$G$10:$G$4229,'Cobalt Prices'!$E$10:$E$4229,FKH$4)</f>
        <v>#DIV/0!</v>
      </c>
      <c r="FKI20" s="38" t="e">
        <f>AVERAGEIFS('Cobalt Prices'!$G$10:$G$4229,'Cobalt Prices'!$E$10:$E$4229,FKI$4)</f>
        <v>#DIV/0!</v>
      </c>
      <c r="FKJ20" s="38" t="e">
        <f>AVERAGEIFS('Cobalt Prices'!$G$10:$G$4229,'Cobalt Prices'!$E$10:$E$4229,FKJ$4)</f>
        <v>#DIV/0!</v>
      </c>
      <c r="FKK20" s="38" t="e">
        <f>AVERAGEIFS('Cobalt Prices'!$G$10:$G$4229,'Cobalt Prices'!$E$10:$E$4229,FKK$4)</f>
        <v>#DIV/0!</v>
      </c>
      <c r="FKL20" s="38" t="e">
        <f>AVERAGEIFS('Cobalt Prices'!$G$10:$G$4229,'Cobalt Prices'!$E$10:$E$4229,FKL$4)</f>
        <v>#DIV/0!</v>
      </c>
      <c r="FKM20" s="38" t="e">
        <f>AVERAGEIFS('Cobalt Prices'!$G$10:$G$4229,'Cobalt Prices'!$E$10:$E$4229,FKM$4)</f>
        <v>#DIV/0!</v>
      </c>
      <c r="FKN20" s="38" t="e">
        <f>AVERAGEIFS('Cobalt Prices'!$G$10:$G$4229,'Cobalt Prices'!$E$10:$E$4229,FKN$4)</f>
        <v>#DIV/0!</v>
      </c>
      <c r="FKO20" s="38" t="e">
        <f>AVERAGEIFS('Cobalt Prices'!$G$10:$G$4229,'Cobalt Prices'!$E$10:$E$4229,FKO$4)</f>
        <v>#DIV/0!</v>
      </c>
      <c r="FKP20" s="38" t="e">
        <f>AVERAGEIFS('Cobalt Prices'!$G$10:$G$4229,'Cobalt Prices'!$E$10:$E$4229,FKP$4)</f>
        <v>#DIV/0!</v>
      </c>
      <c r="FKQ20" s="38" t="e">
        <f>AVERAGEIFS('Cobalt Prices'!$G$10:$G$4229,'Cobalt Prices'!$E$10:$E$4229,FKQ$4)</f>
        <v>#DIV/0!</v>
      </c>
      <c r="FKR20" s="38" t="e">
        <f>AVERAGEIFS('Cobalt Prices'!$G$10:$G$4229,'Cobalt Prices'!$E$10:$E$4229,FKR$4)</f>
        <v>#DIV/0!</v>
      </c>
      <c r="FKS20" s="38" t="e">
        <f>AVERAGEIFS('Cobalt Prices'!$G$10:$G$4229,'Cobalt Prices'!$E$10:$E$4229,FKS$4)</f>
        <v>#DIV/0!</v>
      </c>
      <c r="FKT20" s="38" t="e">
        <f>AVERAGEIFS('Cobalt Prices'!$G$10:$G$4229,'Cobalt Prices'!$E$10:$E$4229,FKT$4)</f>
        <v>#DIV/0!</v>
      </c>
      <c r="FKU20" s="38" t="e">
        <f>AVERAGEIFS('Cobalt Prices'!$G$10:$G$4229,'Cobalt Prices'!$E$10:$E$4229,FKU$4)</f>
        <v>#DIV/0!</v>
      </c>
      <c r="FKV20" s="38" t="e">
        <f>AVERAGEIFS('Cobalt Prices'!$G$10:$G$4229,'Cobalt Prices'!$E$10:$E$4229,FKV$4)</f>
        <v>#DIV/0!</v>
      </c>
      <c r="FKW20" s="38" t="e">
        <f>AVERAGEIFS('Cobalt Prices'!$G$10:$G$4229,'Cobalt Prices'!$E$10:$E$4229,FKW$4)</f>
        <v>#DIV/0!</v>
      </c>
      <c r="FKX20" s="38" t="e">
        <f>AVERAGEIFS('Cobalt Prices'!$G$10:$G$4229,'Cobalt Prices'!$E$10:$E$4229,FKX$4)</f>
        <v>#DIV/0!</v>
      </c>
      <c r="FKY20" s="38" t="e">
        <f>AVERAGEIFS('Cobalt Prices'!$G$10:$G$4229,'Cobalt Prices'!$E$10:$E$4229,FKY$4)</f>
        <v>#DIV/0!</v>
      </c>
      <c r="FKZ20" s="38" t="e">
        <f>AVERAGEIFS('Cobalt Prices'!$G$10:$G$4229,'Cobalt Prices'!$E$10:$E$4229,FKZ$4)</f>
        <v>#DIV/0!</v>
      </c>
      <c r="FLA20" s="38" t="e">
        <f>AVERAGEIFS('Cobalt Prices'!$G$10:$G$4229,'Cobalt Prices'!$E$10:$E$4229,FLA$4)</f>
        <v>#DIV/0!</v>
      </c>
      <c r="FLB20" s="38" t="e">
        <f>AVERAGEIFS('Cobalt Prices'!$G$10:$G$4229,'Cobalt Prices'!$E$10:$E$4229,FLB$4)</f>
        <v>#DIV/0!</v>
      </c>
      <c r="FLC20" s="38" t="e">
        <f>AVERAGEIFS('Cobalt Prices'!$G$10:$G$4229,'Cobalt Prices'!$E$10:$E$4229,FLC$4)</f>
        <v>#DIV/0!</v>
      </c>
      <c r="FLD20" s="38" t="e">
        <f>AVERAGEIFS('Cobalt Prices'!$G$10:$G$4229,'Cobalt Prices'!$E$10:$E$4229,FLD$4)</f>
        <v>#DIV/0!</v>
      </c>
      <c r="FLE20" s="38" t="e">
        <f>AVERAGEIFS('Cobalt Prices'!$G$10:$G$4229,'Cobalt Prices'!$E$10:$E$4229,FLE$4)</f>
        <v>#DIV/0!</v>
      </c>
      <c r="FLF20" s="38" t="e">
        <f>AVERAGEIFS('Cobalt Prices'!$G$10:$G$4229,'Cobalt Prices'!$E$10:$E$4229,FLF$4)</f>
        <v>#DIV/0!</v>
      </c>
      <c r="FLG20" s="38" t="e">
        <f>AVERAGEIFS('Cobalt Prices'!$G$10:$G$4229,'Cobalt Prices'!$E$10:$E$4229,FLG$4)</f>
        <v>#DIV/0!</v>
      </c>
      <c r="FLH20" s="38" t="e">
        <f>AVERAGEIFS('Cobalt Prices'!$G$10:$G$4229,'Cobalt Prices'!$E$10:$E$4229,FLH$4)</f>
        <v>#DIV/0!</v>
      </c>
      <c r="FLI20" s="38" t="e">
        <f>AVERAGEIFS('Cobalt Prices'!$G$10:$G$4229,'Cobalt Prices'!$E$10:$E$4229,FLI$4)</f>
        <v>#DIV/0!</v>
      </c>
      <c r="FLJ20" s="38" t="e">
        <f>AVERAGEIFS('Cobalt Prices'!$G$10:$G$4229,'Cobalt Prices'!$E$10:$E$4229,FLJ$4)</f>
        <v>#DIV/0!</v>
      </c>
      <c r="FLK20" s="38" t="e">
        <f>AVERAGEIFS('Cobalt Prices'!$G$10:$G$4229,'Cobalt Prices'!$E$10:$E$4229,FLK$4)</f>
        <v>#DIV/0!</v>
      </c>
      <c r="FLL20" s="38" t="e">
        <f>AVERAGEIFS('Cobalt Prices'!$G$10:$G$4229,'Cobalt Prices'!$E$10:$E$4229,FLL$4)</f>
        <v>#DIV/0!</v>
      </c>
      <c r="FLM20" s="38" t="e">
        <f>AVERAGEIFS('Cobalt Prices'!$G$10:$G$4229,'Cobalt Prices'!$E$10:$E$4229,FLM$4)</f>
        <v>#DIV/0!</v>
      </c>
      <c r="FLN20" s="38" t="e">
        <f>AVERAGEIFS('Cobalt Prices'!$G$10:$G$4229,'Cobalt Prices'!$E$10:$E$4229,FLN$4)</f>
        <v>#DIV/0!</v>
      </c>
      <c r="FLO20" s="38" t="e">
        <f>AVERAGEIFS('Cobalt Prices'!$G$10:$G$4229,'Cobalt Prices'!$E$10:$E$4229,FLO$4)</f>
        <v>#DIV/0!</v>
      </c>
      <c r="FLP20" s="38" t="e">
        <f>AVERAGEIFS('Cobalt Prices'!$G$10:$G$4229,'Cobalt Prices'!$E$10:$E$4229,FLP$4)</f>
        <v>#DIV/0!</v>
      </c>
      <c r="FLQ20" s="38" t="e">
        <f>AVERAGEIFS('Cobalt Prices'!$G$10:$G$4229,'Cobalt Prices'!$E$10:$E$4229,FLQ$4)</f>
        <v>#DIV/0!</v>
      </c>
      <c r="FLR20" s="38" t="e">
        <f>AVERAGEIFS('Cobalt Prices'!$G$10:$G$4229,'Cobalt Prices'!$E$10:$E$4229,FLR$4)</f>
        <v>#DIV/0!</v>
      </c>
      <c r="FLS20" s="38" t="e">
        <f>AVERAGEIFS('Cobalt Prices'!$G$10:$G$4229,'Cobalt Prices'!$E$10:$E$4229,FLS$4)</f>
        <v>#DIV/0!</v>
      </c>
      <c r="FLT20" s="38" t="e">
        <f>AVERAGEIFS('Cobalt Prices'!$G$10:$G$4229,'Cobalt Prices'!$E$10:$E$4229,FLT$4)</f>
        <v>#DIV/0!</v>
      </c>
      <c r="FLU20" s="38" t="e">
        <f>AVERAGEIFS('Cobalt Prices'!$G$10:$G$4229,'Cobalt Prices'!$E$10:$E$4229,FLU$4)</f>
        <v>#DIV/0!</v>
      </c>
      <c r="FLV20" s="38" t="e">
        <f>AVERAGEIFS('Cobalt Prices'!$G$10:$G$4229,'Cobalt Prices'!$E$10:$E$4229,FLV$4)</f>
        <v>#DIV/0!</v>
      </c>
      <c r="FLW20" s="38" t="e">
        <f>AVERAGEIFS('Cobalt Prices'!$G$10:$G$4229,'Cobalt Prices'!$E$10:$E$4229,FLW$4)</f>
        <v>#DIV/0!</v>
      </c>
      <c r="FLX20" s="38" t="e">
        <f>AVERAGEIFS('Cobalt Prices'!$G$10:$G$4229,'Cobalt Prices'!$E$10:$E$4229,FLX$4)</f>
        <v>#DIV/0!</v>
      </c>
      <c r="FLY20" s="38" t="e">
        <f>AVERAGEIFS('Cobalt Prices'!$G$10:$G$4229,'Cobalt Prices'!$E$10:$E$4229,FLY$4)</f>
        <v>#DIV/0!</v>
      </c>
      <c r="FLZ20" s="38" t="e">
        <f>AVERAGEIFS('Cobalt Prices'!$G$10:$G$4229,'Cobalt Prices'!$E$10:$E$4229,FLZ$4)</f>
        <v>#DIV/0!</v>
      </c>
      <c r="FMA20" s="38" t="e">
        <f>AVERAGEIFS('Cobalt Prices'!$G$10:$G$4229,'Cobalt Prices'!$E$10:$E$4229,FMA$4)</f>
        <v>#DIV/0!</v>
      </c>
      <c r="FMB20" s="38" t="e">
        <f>AVERAGEIFS('Cobalt Prices'!$G$10:$G$4229,'Cobalt Prices'!$E$10:$E$4229,FMB$4)</f>
        <v>#DIV/0!</v>
      </c>
      <c r="FMC20" s="38" t="e">
        <f>AVERAGEIFS('Cobalt Prices'!$G$10:$G$4229,'Cobalt Prices'!$E$10:$E$4229,FMC$4)</f>
        <v>#DIV/0!</v>
      </c>
      <c r="FMD20" s="38" t="e">
        <f>AVERAGEIFS('Cobalt Prices'!$G$10:$G$4229,'Cobalt Prices'!$E$10:$E$4229,FMD$4)</f>
        <v>#DIV/0!</v>
      </c>
      <c r="FME20" s="38" t="e">
        <f>AVERAGEIFS('Cobalt Prices'!$G$10:$G$4229,'Cobalt Prices'!$E$10:$E$4229,FME$4)</f>
        <v>#DIV/0!</v>
      </c>
      <c r="FMF20" s="38" t="e">
        <f>AVERAGEIFS('Cobalt Prices'!$G$10:$G$4229,'Cobalt Prices'!$E$10:$E$4229,FMF$4)</f>
        <v>#DIV/0!</v>
      </c>
      <c r="FMG20" s="38" t="e">
        <f>AVERAGEIFS('Cobalt Prices'!$G$10:$G$4229,'Cobalt Prices'!$E$10:$E$4229,FMG$4)</f>
        <v>#DIV/0!</v>
      </c>
      <c r="FMH20" s="38" t="e">
        <f>AVERAGEIFS('Cobalt Prices'!$G$10:$G$4229,'Cobalt Prices'!$E$10:$E$4229,FMH$4)</f>
        <v>#DIV/0!</v>
      </c>
      <c r="FMI20" s="38" t="e">
        <f>AVERAGEIFS('Cobalt Prices'!$G$10:$G$4229,'Cobalt Prices'!$E$10:$E$4229,FMI$4)</f>
        <v>#DIV/0!</v>
      </c>
      <c r="FMJ20" s="38" t="e">
        <f>AVERAGEIFS('Cobalt Prices'!$G$10:$G$4229,'Cobalt Prices'!$E$10:$E$4229,FMJ$4)</f>
        <v>#DIV/0!</v>
      </c>
      <c r="FMK20" s="38" t="e">
        <f>AVERAGEIFS('Cobalt Prices'!$G$10:$G$4229,'Cobalt Prices'!$E$10:$E$4229,FMK$4)</f>
        <v>#DIV/0!</v>
      </c>
      <c r="FML20" s="38" t="e">
        <f>AVERAGEIFS('Cobalt Prices'!$G$10:$G$4229,'Cobalt Prices'!$E$10:$E$4229,FML$4)</f>
        <v>#DIV/0!</v>
      </c>
      <c r="FMM20" s="38" t="e">
        <f>AVERAGEIFS('Cobalt Prices'!$G$10:$G$4229,'Cobalt Prices'!$E$10:$E$4229,FMM$4)</f>
        <v>#DIV/0!</v>
      </c>
      <c r="FMN20" s="38" t="e">
        <f>AVERAGEIFS('Cobalt Prices'!$G$10:$G$4229,'Cobalt Prices'!$E$10:$E$4229,FMN$4)</f>
        <v>#DIV/0!</v>
      </c>
      <c r="FMO20" s="38" t="e">
        <f>AVERAGEIFS('Cobalt Prices'!$G$10:$G$4229,'Cobalt Prices'!$E$10:$E$4229,FMO$4)</f>
        <v>#DIV/0!</v>
      </c>
      <c r="FMP20" s="38" t="e">
        <f>AVERAGEIFS('Cobalt Prices'!$G$10:$G$4229,'Cobalt Prices'!$E$10:$E$4229,FMP$4)</f>
        <v>#DIV/0!</v>
      </c>
      <c r="FMQ20" s="38" t="e">
        <f>AVERAGEIFS('Cobalt Prices'!$G$10:$G$4229,'Cobalt Prices'!$E$10:$E$4229,FMQ$4)</f>
        <v>#DIV/0!</v>
      </c>
      <c r="FMR20" s="38" t="e">
        <f>AVERAGEIFS('Cobalt Prices'!$G$10:$G$4229,'Cobalt Prices'!$E$10:$E$4229,FMR$4)</f>
        <v>#DIV/0!</v>
      </c>
      <c r="FMS20" s="38" t="e">
        <f>AVERAGEIFS('Cobalt Prices'!$G$10:$G$4229,'Cobalt Prices'!$E$10:$E$4229,FMS$4)</f>
        <v>#DIV/0!</v>
      </c>
      <c r="FMT20" s="38" t="e">
        <f>AVERAGEIFS('Cobalt Prices'!$G$10:$G$4229,'Cobalt Prices'!$E$10:$E$4229,FMT$4)</f>
        <v>#DIV/0!</v>
      </c>
      <c r="FMU20" s="38" t="e">
        <f>AVERAGEIFS('Cobalt Prices'!$G$10:$G$4229,'Cobalt Prices'!$E$10:$E$4229,FMU$4)</f>
        <v>#DIV/0!</v>
      </c>
      <c r="FMV20" s="38" t="e">
        <f>AVERAGEIFS('Cobalt Prices'!$G$10:$G$4229,'Cobalt Prices'!$E$10:$E$4229,FMV$4)</f>
        <v>#DIV/0!</v>
      </c>
      <c r="FMW20" s="38" t="e">
        <f>AVERAGEIFS('Cobalt Prices'!$G$10:$G$4229,'Cobalt Prices'!$E$10:$E$4229,FMW$4)</f>
        <v>#DIV/0!</v>
      </c>
      <c r="FMX20" s="38" t="e">
        <f>AVERAGEIFS('Cobalt Prices'!$G$10:$G$4229,'Cobalt Prices'!$E$10:$E$4229,FMX$4)</f>
        <v>#DIV/0!</v>
      </c>
      <c r="FMY20" s="38" t="e">
        <f>AVERAGEIFS('Cobalt Prices'!$G$10:$G$4229,'Cobalt Prices'!$E$10:$E$4229,FMY$4)</f>
        <v>#DIV/0!</v>
      </c>
      <c r="FMZ20" s="38" t="e">
        <f>AVERAGEIFS('Cobalt Prices'!$G$10:$G$4229,'Cobalt Prices'!$E$10:$E$4229,FMZ$4)</f>
        <v>#DIV/0!</v>
      </c>
      <c r="FNA20" s="38" t="e">
        <f>AVERAGEIFS('Cobalt Prices'!$G$10:$G$4229,'Cobalt Prices'!$E$10:$E$4229,FNA$4)</f>
        <v>#DIV/0!</v>
      </c>
      <c r="FNB20" s="38" t="e">
        <f>AVERAGEIFS('Cobalt Prices'!$G$10:$G$4229,'Cobalt Prices'!$E$10:$E$4229,FNB$4)</f>
        <v>#DIV/0!</v>
      </c>
      <c r="FNC20" s="38" t="e">
        <f>AVERAGEIFS('Cobalt Prices'!$G$10:$G$4229,'Cobalt Prices'!$E$10:$E$4229,FNC$4)</f>
        <v>#DIV/0!</v>
      </c>
      <c r="FND20" s="38" t="e">
        <f>AVERAGEIFS('Cobalt Prices'!$G$10:$G$4229,'Cobalt Prices'!$E$10:$E$4229,FND$4)</f>
        <v>#DIV/0!</v>
      </c>
      <c r="FNE20" s="38" t="e">
        <f>AVERAGEIFS('Cobalt Prices'!$G$10:$G$4229,'Cobalt Prices'!$E$10:$E$4229,FNE$4)</f>
        <v>#DIV/0!</v>
      </c>
      <c r="FNF20" s="38" t="e">
        <f>AVERAGEIFS('Cobalt Prices'!$G$10:$G$4229,'Cobalt Prices'!$E$10:$E$4229,FNF$4)</f>
        <v>#DIV/0!</v>
      </c>
      <c r="FNG20" s="38" t="e">
        <f>AVERAGEIFS('Cobalt Prices'!$G$10:$G$4229,'Cobalt Prices'!$E$10:$E$4229,FNG$4)</f>
        <v>#DIV/0!</v>
      </c>
      <c r="FNH20" s="38" t="e">
        <f>AVERAGEIFS('Cobalt Prices'!$G$10:$G$4229,'Cobalt Prices'!$E$10:$E$4229,FNH$4)</f>
        <v>#DIV/0!</v>
      </c>
      <c r="FNI20" s="38" t="e">
        <f>AVERAGEIFS('Cobalt Prices'!$G$10:$G$4229,'Cobalt Prices'!$E$10:$E$4229,FNI$4)</f>
        <v>#DIV/0!</v>
      </c>
      <c r="FNJ20" s="38" t="e">
        <f>AVERAGEIFS('Cobalt Prices'!$G$10:$G$4229,'Cobalt Prices'!$E$10:$E$4229,FNJ$4)</f>
        <v>#DIV/0!</v>
      </c>
      <c r="FNK20" s="38" t="e">
        <f>AVERAGEIFS('Cobalt Prices'!$G$10:$G$4229,'Cobalt Prices'!$E$10:$E$4229,FNK$4)</f>
        <v>#DIV/0!</v>
      </c>
      <c r="FNL20" s="38" t="e">
        <f>AVERAGEIFS('Cobalt Prices'!$G$10:$G$4229,'Cobalt Prices'!$E$10:$E$4229,FNL$4)</f>
        <v>#DIV/0!</v>
      </c>
      <c r="FNM20" s="38" t="e">
        <f>AVERAGEIFS('Cobalt Prices'!$G$10:$G$4229,'Cobalt Prices'!$E$10:$E$4229,FNM$4)</f>
        <v>#DIV/0!</v>
      </c>
      <c r="FNN20" s="38" t="e">
        <f>AVERAGEIFS('Cobalt Prices'!$G$10:$G$4229,'Cobalt Prices'!$E$10:$E$4229,FNN$4)</f>
        <v>#DIV/0!</v>
      </c>
      <c r="FNO20" s="38" t="e">
        <f>AVERAGEIFS('Cobalt Prices'!$G$10:$G$4229,'Cobalt Prices'!$E$10:$E$4229,FNO$4)</f>
        <v>#DIV/0!</v>
      </c>
      <c r="FNP20" s="38" t="e">
        <f>AVERAGEIFS('Cobalt Prices'!$G$10:$G$4229,'Cobalt Prices'!$E$10:$E$4229,FNP$4)</f>
        <v>#DIV/0!</v>
      </c>
      <c r="FNQ20" s="38" t="e">
        <f>AVERAGEIFS('Cobalt Prices'!$G$10:$G$4229,'Cobalt Prices'!$E$10:$E$4229,FNQ$4)</f>
        <v>#DIV/0!</v>
      </c>
      <c r="FNR20" s="38" t="e">
        <f>AVERAGEIFS('Cobalt Prices'!$G$10:$G$4229,'Cobalt Prices'!$E$10:$E$4229,FNR$4)</f>
        <v>#DIV/0!</v>
      </c>
      <c r="FNS20" s="38" t="e">
        <f>AVERAGEIFS('Cobalt Prices'!$G$10:$G$4229,'Cobalt Prices'!$E$10:$E$4229,FNS$4)</f>
        <v>#DIV/0!</v>
      </c>
      <c r="FNT20" s="38" t="e">
        <f>AVERAGEIFS('Cobalt Prices'!$G$10:$G$4229,'Cobalt Prices'!$E$10:$E$4229,FNT$4)</f>
        <v>#DIV/0!</v>
      </c>
      <c r="FNU20" s="38" t="e">
        <f>AVERAGEIFS('Cobalt Prices'!$G$10:$G$4229,'Cobalt Prices'!$E$10:$E$4229,FNU$4)</f>
        <v>#DIV/0!</v>
      </c>
      <c r="FNV20" s="38" t="e">
        <f>AVERAGEIFS('Cobalt Prices'!$G$10:$G$4229,'Cobalt Prices'!$E$10:$E$4229,FNV$4)</f>
        <v>#DIV/0!</v>
      </c>
      <c r="FNW20" s="38" t="e">
        <f>AVERAGEIFS('Cobalt Prices'!$G$10:$G$4229,'Cobalt Prices'!$E$10:$E$4229,FNW$4)</f>
        <v>#DIV/0!</v>
      </c>
      <c r="FNX20" s="38" t="e">
        <f>AVERAGEIFS('Cobalt Prices'!$G$10:$G$4229,'Cobalt Prices'!$E$10:$E$4229,FNX$4)</f>
        <v>#DIV/0!</v>
      </c>
      <c r="FNY20" s="38" t="e">
        <f>AVERAGEIFS('Cobalt Prices'!$G$10:$G$4229,'Cobalt Prices'!$E$10:$E$4229,FNY$4)</f>
        <v>#DIV/0!</v>
      </c>
      <c r="FNZ20" s="38" t="e">
        <f>AVERAGEIFS('Cobalt Prices'!$G$10:$G$4229,'Cobalt Prices'!$E$10:$E$4229,FNZ$4)</f>
        <v>#DIV/0!</v>
      </c>
      <c r="FOA20" s="38" t="e">
        <f>AVERAGEIFS('Cobalt Prices'!$G$10:$G$4229,'Cobalt Prices'!$E$10:$E$4229,FOA$4)</f>
        <v>#DIV/0!</v>
      </c>
      <c r="FOB20" s="38" t="e">
        <f>AVERAGEIFS('Cobalt Prices'!$G$10:$G$4229,'Cobalt Prices'!$E$10:$E$4229,FOB$4)</f>
        <v>#DIV/0!</v>
      </c>
      <c r="FOC20" s="38" t="e">
        <f>AVERAGEIFS('Cobalt Prices'!$G$10:$G$4229,'Cobalt Prices'!$E$10:$E$4229,FOC$4)</f>
        <v>#DIV/0!</v>
      </c>
      <c r="FOD20" s="38" t="e">
        <f>AVERAGEIFS('Cobalt Prices'!$G$10:$G$4229,'Cobalt Prices'!$E$10:$E$4229,FOD$4)</f>
        <v>#DIV/0!</v>
      </c>
      <c r="FOE20" s="38" t="e">
        <f>AVERAGEIFS('Cobalt Prices'!$G$10:$G$4229,'Cobalt Prices'!$E$10:$E$4229,FOE$4)</f>
        <v>#DIV/0!</v>
      </c>
      <c r="FOF20" s="38" t="e">
        <f>AVERAGEIFS('Cobalt Prices'!$G$10:$G$4229,'Cobalt Prices'!$E$10:$E$4229,FOF$4)</f>
        <v>#DIV/0!</v>
      </c>
      <c r="FOG20" s="38" t="e">
        <f>AVERAGEIFS('Cobalt Prices'!$G$10:$G$4229,'Cobalt Prices'!$E$10:$E$4229,FOG$4)</f>
        <v>#DIV/0!</v>
      </c>
      <c r="FOH20" s="38" t="e">
        <f>AVERAGEIFS('Cobalt Prices'!$G$10:$G$4229,'Cobalt Prices'!$E$10:$E$4229,FOH$4)</f>
        <v>#DIV/0!</v>
      </c>
      <c r="FOI20" s="38" t="e">
        <f>AVERAGEIFS('Cobalt Prices'!$G$10:$G$4229,'Cobalt Prices'!$E$10:$E$4229,FOI$4)</f>
        <v>#DIV/0!</v>
      </c>
      <c r="FOJ20" s="38" t="e">
        <f>AVERAGEIFS('Cobalt Prices'!$G$10:$G$4229,'Cobalt Prices'!$E$10:$E$4229,FOJ$4)</f>
        <v>#DIV/0!</v>
      </c>
      <c r="FOK20" s="38" t="e">
        <f>AVERAGEIFS('Cobalt Prices'!$G$10:$G$4229,'Cobalt Prices'!$E$10:$E$4229,FOK$4)</f>
        <v>#DIV/0!</v>
      </c>
      <c r="FOL20" s="38" t="e">
        <f>AVERAGEIFS('Cobalt Prices'!$G$10:$G$4229,'Cobalt Prices'!$E$10:$E$4229,FOL$4)</f>
        <v>#DIV/0!</v>
      </c>
      <c r="FOM20" s="38" t="e">
        <f>AVERAGEIFS('Cobalt Prices'!$G$10:$G$4229,'Cobalt Prices'!$E$10:$E$4229,FOM$4)</f>
        <v>#DIV/0!</v>
      </c>
      <c r="FON20" s="38" t="e">
        <f>AVERAGEIFS('Cobalt Prices'!$G$10:$G$4229,'Cobalt Prices'!$E$10:$E$4229,FON$4)</f>
        <v>#DIV/0!</v>
      </c>
      <c r="FOO20" s="38" t="e">
        <f>AVERAGEIFS('Cobalt Prices'!$G$10:$G$4229,'Cobalt Prices'!$E$10:$E$4229,FOO$4)</f>
        <v>#DIV/0!</v>
      </c>
      <c r="FOP20" s="38" t="e">
        <f>AVERAGEIFS('Cobalt Prices'!$G$10:$G$4229,'Cobalt Prices'!$E$10:$E$4229,FOP$4)</f>
        <v>#DIV/0!</v>
      </c>
      <c r="FOQ20" s="38" t="e">
        <f>AVERAGEIFS('Cobalt Prices'!$G$10:$G$4229,'Cobalt Prices'!$E$10:$E$4229,FOQ$4)</f>
        <v>#DIV/0!</v>
      </c>
      <c r="FOR20" s="38" t="e">
        <f>AVERAGEIFS('Cobalt Prices'!$G$10:$G$4229,'Cobalt Prices'!$E$10:$E$4229,FOR$4)</f>
        <v>#DIV/0!</v>
      </c>
      <c r="FOS20" s="38" t="e">
        <f>AVERAGEIFS('Cobalt Prices'!$G$10:$G$4229,'Cobalt Prices'!$E$10:$E$4229,FOS$4)</f>
        <v>#DIV/0!</v>
      </c>
      <c r="FOT20" s="38" t="e">
        <f>AVERAGEIFS('Cobalt Prices'!$G$10:$G$4229,'Cobalt Prices'!$E$10:$E$4229,FOT$4)</f>
        <v>#DIV/0!</v>
      </c>
      <c r="FOU20" s="38" t="e">
        <f>AVERAGEIFS('Cobalt Prices'!$G$10:$G$4229,'Cobalt Prices'!$E$10:$E$4229,FOU$4)</f>
        <v>#DIV/0!</v>
      </c>
      <c r="FOV20" s="38" t="e">
        <f>AVERAGEIFS('Cobalt Prices'!$G$10:$G$4229,'Cobalt Prices'!$E$10:$E$4229,FOV$4)</f>
        <v>#DIV/0!</v>
      </c>
      <c r="FOW20" s="38" t="e">
        <f>AVERAGEIFS('Cobalt Prices'!$G$10:$G$4229,'Cobalt Prices'!$E$10:$E$4229,FOW$4)</f>
        <v>#DIV/0!</v>
      </c>
      <c r="FOX20" s="38" t="e">
        <f>AVERAGEIFS('Cobalt Prices'!$G$10:$G$4229,'Cobalt Prices'!$E$10:$E$4229,FOX$4)</f>
        <v>#DIV/0!</v>
      </c>
      <c r="FOY20" s="38" t="e">
        <f>AVERAGEIFS('Cobalt Prices'!$G$10:$G$4229,'Cobalt Prices'!$E$10:$E$4229,FOY$4)</f>
        <v>#DIV/0!</v>
      </c>
      <c r="FOZ20" s="38" t="e">
        <f>AVERAGEIFS('Cobalt Prices'!$G$10:$G$4229,'Cobalt Prices'!$E$10:$E$4229,FOZ$4)</f>
        <v>#DIV/0!</v>
      </c>
      <c r="FPA20" s="38" t="e">
        <f>AVERAGEIFS('Cobalt Prices'!$G$10:$G$4229,'Cobalt Prices'!$E$10:$E$4229,FPA$4)</f>
        <v>#DIV/0!</v>
      </c>
      <c r="FPB20" s="38" t="e">
        <f>AVERAGEIFS('Cobalt Prices'!$G$10:$G$4229,'Cobalt Prices'!$E$10:$E$4229,FPB$4)</f>
        <v>#DIV/0!</v>
      </c>
      <c r="FPC20" s="38" t="e">
        <f>AVERAGEIFS('Cobalt Prices'!$G$10:$G$4229,'Cobalt Prices'!$E$10:$E$4229,FPC$4)</f>
        <v>#DIV/0!</v>
      </c>
      <c r="FPD20" s="38" t="e">
        <f>AVERAGEIFS('Cobalt Prices'!$G$10:$G$4229,'Cobalt Prices'!$E$10:$E$4229,FPD$4)</f>
        <v>#DIV/0!</v>
      </c>
      <c r="FPE20" s="38" t="e">
        <f>AVERAGEIFS('Cobalt Prices'!$G$10:$G$4229,'Cobalt Prices'!$E$10:$E$4229,FPE$4)</f>
        <v>#DIV/0!</v>
      </c>
      <c r="FPF20" s="38" t="e">
        <f>AVERAGEIFS('Cobalt Prices'!$G$10:$G$4229,'Cobalt Prices'!$E$10:$E$4229,FPF$4)</f>
        <v>#DIV/0!</v>
      </c>
      <c r="FPG20" s="38" t="e">
        <f>AVERAGEIFS('Cobalt Prices'!$G$10:$G$4229,'Cobalt Prices'!$E$10:$E$4229,FPG$4)</f>
        <v>#DIV/0!</v>
      </c>
      <c r="FPH20" s="38" t="e">
        <f>AVERAGEIFS('Cobalt Prices'!$G$10:$G$4229,'Cobalt Prices'!$E$10:$E$4229,FPH$4)</f>
        <v>#DIV/0!</v>
      </c>
      <c r="FPI20" s="38" t="e">
        <f>AVERAGEIFS('Cobalt Prices'!$G$10:$G$4229,'Cobalt Prices'!$E$10:$E$4229,FPI$4)</f>
        <v>#DIV/0!</v>
      </c>
      <c r="FPJ20" s="38" t="e">
        <f>AVERAGEIFS('Cobalt Prices'!$G$10:$G$4229,'Cobalt Prices'!$E$10:$E$4229,FPJ$4)</f>
        <v>#DIV/0!</v>
      </c>
      <c r="FPK20" s="38" t="e">
        <f>AVERAGEIFS('Cobalt Prices'!$G$10:$G$4229,'Cobalt Prices'!$E$10:$E$4229,FPK$4)</f>
        <v>#DIV/0!</v>
      </c>
      <c r="FPL20" s="38" t="e">
        <f>AVERAGEIFS('Cobalt Prices'!$G$10:$G$4229,'Cobalt Prices'!$E$10:$E$4229,FPL$4)</f>
        <v>#DIV/0!</v>
      </c>
      <c r="FPM20" s="38" t="e">
        <f>AVERAGEIFS('Cobalt Prices'!$G$10:$G$4229,'Cobalt Prices'!$E$10:$E$4229,FPM$4)</f>
        <v>#DIV/0!</v>
      </c>
      <c r="FPN20" s="38" t="e">
        <f>AVERAGEIFS('Cobalt Prices'!$G$10:$G$4229,'Cobalt Prices'!$E$10:$E$4229,FPN$4)</f>
        <v>#DIV/0!</v>
      </c>
      <c r="FPO20" s="38" t="e">
        <f>AVERAGEIFS('Cobalt Prices'!$G$10:$G$4229,'Cobalt Prices'!$E$10:$E$4229,FPO$4)</f>
        <v>#DIV/0!</v>
      </c>
      <c r="FPP20" s="38" t="e">
        <f>AVERAGEIFS('Cobalt Prices'!$G$10:$G$4229,'Cobalt Prices'!$E$10:$E$4229,FPP$4)</f>
        <v>#DIV/0!</v>
      </c>
      <c r="FPQ20" s="38" t="e">
        <f>AVERAGEIFS('Cobalt Prices'!$G$10:$G$4229,'Cobalt Prices'!$E$10:$E$4229,FPQ$4)</f>
        <v>#DIV/0!</v>
      </c>
      <c r="FPR20" s="38" t="e">
        <f>AVERAGEIFS('Cobalt Prices'!$G$10:$G$4229,'Cobalt Prices'!$E$10:$E$4229,FPR$4)</f>
        <v>#DIV/0!</v>
      </c>
      <c r="FPS20" s="38" t="e">
        <f>AVERAGEIFS('Cobalt Prices'!$G$10:$G$4229,'Cobalt Prices'!$E$10:$E$4229,FPS$4)</f>
        <v>#DIV/0!</v>
      </c>
      <c r="FPT20" s="38" t="e">
        <f>AVERAGEIFS('Cobalt Prices'!$G$10:$G$4229,'Cobalt Prices'!$E$10:$E$4229,FPT$4)</f>
        <v>#DIV/0!</v>
      </c>
      <c r="FPU20" s="38" t="e">
        <f>AVERAGEIFS('Cobalt Prices'!$G$10:$G$4229,'Cobalt Prices'!$E$10:$E$4229,FPU$4)</f>
        <v>#DIV/0!</v>
      </c>
      <c r="FPV20" s="38" t="e">
        <f>AVERAGEIFS('Cobalt Prices'!$G$10:$G$4229,'Cobalt Prices'!$E$10:$E$4229,FPV$4)</f>
        <v>#DIV/0!</v>
      </c>
      <c r="FPW20" s="38" t="e">
        <f>AVERAGEIFS('Cobalt Prices'!$G$10:$G$4229,'Cobalt Prices'!$E$10:$E$4229,FPW$4)</f>
        <v>#DIV/0!</v>
      </c>
      <c r="FPX20" s="38" t="e">
        <f>AVERAGEIFS('Cobalt Prices'!$G$10:$G$4229,'Cobalt Prices'!$E$10:$E$4229,FPX$4)</f>
        <v>#DIV/0!</v>
      </c>
      <c r="FPY20" s="38" t="e">
        <f>AVERAGEIFS('Cobalt Prices'!$G$10:$G$4229,'Cobalt Prices'!$E$10:$E$4229,FPY$4)</f>
        <v>#DIV/0!</v>
      </c>
      <c r="FPZ20" s="38" t="e">
        <f>AVERAGEIFS('Cobalt Prices'!$G$10:$G$4229,'Cobalt Prices'!$E$10:$E$4229,FPZ$4)</f>
        <v>#DIV/0!</v>
      </c>
      <c r="FQA20" s="38" t="e">
        <f>AVERAGEIFS('Cobalt Prices'!$G$10:$G$4229,'Cobalt Prices'!$E$10:$E$4229,FQA$4)</f>
        <v>#DIV/0!</v>
      </c>
      <c r="FQB20" s="38" t="e">
        <f>AVERAGEIFS('Cobalt Prices'!$G$10:$G$4229,'Cobalt Prices'!$E$10:$E$4229,FQB$4)</f>
        <v>#DIV/0!</v>
      </c>
      <c r="FQC20" s="38" t="e">
        <f>AVERAGEIFS('Cobalt Prices'!$G$10:$G$4229,'Cobalt Prices'!$E$10:$E$4229,FQC$4)</f>
        <v>#DIV/0!</v>
      </c>
      <c r="FQD20" s="38" t="e">
        <f>AVERAGEIFS('Cobalt Prices'!$G$10:$G$4229,'Cobalt Prices'!$E$10:$E$4229,FQD$4)</f>
        <v>#DIV/0!</v>
      </c>
      <c r="FQE20" s="38" t="e">
        <f>AVERAGEIFS('Cobalt Prices'!$G$10:$G$4229,'Cobalt Prices'!$E$10:$E$4229,FQE$4)</f>
        <v>#DIV/0!</v>
      </c>
      <c r="FQF20" s="38" t="e">
        <f>AVERAGEIFS('Cobalt Prices'!$G$10:$G$4229,'Cobalt Prices'!$E$10:$E$4229,FQF$4)</f>
        <v>#DIV/0!</v>
      </c>
      <c r="FQG20" s="38" t="e">
        <f>AVERAGEIFS('Cobalt Prices'!$G$10:$G$4229,'Cobalt Prices'!$E$10:$E$4229,FQG$4)</f>
        <v>#DIV/0!</v>
      </c>
      <c r="FQH20" s="38" t="e">
        <f>AVERAGEIFS('Cobalt Prices'!$G$10:$G$4229,'Cobalt Prices'!$E$10:$E$4229,FQH$4)</f>
        <v>#DIV/0!</v>
      </c>
      <c r="FQI20" s="38" t="e">
        <f>AVERAGEIFS('Cobalt Prices'!$G$10:$G$4229,'Cobalt Prices'!$E$10:$E$4229,FQI$4)</f>
        <v>#DIV/0!</v>
      </c>
      <c r="FQJ20" s="38" t="e">
        <f>AVERAGEIFS('Cobalt Prices'!$G$10:$G$4229,'Cobalt Prices'!$E$10:$E$4229,FQJ$4)</f>
        <v>#DIV/0!</v>
      </c>
      <c r="FQK20" s="38" t="e">
        <f>AVERAGEIFS('Cobalt Prices'!$G$10:$G$4229,'Cobalt Prices'!$E$10:$E$4229,FQK$4)</f>
        <v>#DIV/0!</v>
      </c>
      <c r="FQL20" s="38" t="e">
        <f>AVERAGEIFS('Cobalt Prices'!$G$10:$G$4229,'Cobalt Prices'!$E$10:$E$4229,FQL$4)</f>
        <v>#DIV/0!</v>
      </c>
      <c r="FQM20" s="38" t="e">
        <f>AVERAGEIFS('Cobalt Prices'!$G$10:$G$4229,'Cobalt Prices'!$E$10:$E$4229,FQM$4)</f>
        <v>#DIV/0!</v>
      </c>
      <c r="FQN20" s="38" t="e">
        <f>AVERAGEIFS('Cobalt Prices'!$G$10:$G$4229,'Cobalt Prices'!$E$10:$E$4229,FQN$4)</f>
        <v>#DIV/0!</v>
      </c>
      <c r="FQO20" s="38" t="e">
        <f>AVERAGEIFS('Cobalt Prices'!$G$10:$G$4229,'Cobalt Prices'!$E$10:$E$4229,FQO$4)</f>
        <v>#DIV/0!</v>
      </c>
      <c r="FQP20" s="38" t="e">
        <f>AVERAGEIFS('Cobalt Prices'!$G$10:$G$4229,'Cobalt Prices'!$E$10:$E$4229,FQP$4)</f>
        <v>#DIV/0!</v>
      </c>
      <c r="FQQ20" s="38" t="e">
        <f>AVERAGEIFS('Cobalt Prices'!$G$10:$G$4229,'Cobalt Prices'!$E$10:$E$4229,FQQ$4)</f>
        <v>#DIV/0!</v>
      </c>
      <c r="FQR20" s="38" t="e">
        <f>AVERAGEIFS('Cobalt Prices'!$G$10:$G$4229,'Cobalt Prices'!$E$10:$E$4229,FQR$4)</f>
        <v>#DIV/0!</v>
      </c>
      <c r="FQS20" s="38" t="e">
        <f>AVERAGEIFS('Cobalt Prices'!$G$10:$G$4229,'Cobalt Prices'!$E$10:$E$4229,FQS$4)</f>
        <v>#DIV/0!</v>
      </c>
      <c r="FQT20" s="38" t="e">
        <f>AVERAGEIFS('Cobalt Prices'!$G$10:$G$4229,'Cobalt Prices'!$E$10:$E$4229,FQT$4)</f>
        <v>#DIV/0!</v>
      </c>
      <c r="FQU20" s="38" t="e">
        <f>AVERAGEIFS('Cobalt Prices'!$G$10:$G$4229,'Cobalt Prices'!$E$10:$E$4229,FQU$4)</f>
        <v>#DIV/0!</v>
      </c>
      <c r="FQV20" s="38" t="e">
        <f>AVERAGEIFS('Cobalt Prices'!$G$10:$G$4229,'Cobalt Prices'!$E$10:$E$4229,FQV$4)</f>
        <v>#DIV/0!</v>
      </c>
      <c r="FQW20" s="38" t="e">
        <f>AVERAGEIFS('Cobalt Prices'!$G$10:$G$4229,'Cobalt Prices'!$E$10:$E$4229,FQW$4)</f>
        <v>#DIV/0!</v>
      </c>
      <c r="FQX20" s="38" t="e">
        <f>AVERAGEIFS('Cobalt Prices'!$G$10:$G$4229,'Cobalt Prices'!$E$10:$E$4229,FQX$4)</f>
        <v>#DIV/0!</v>
      </c>
      <c r="FQY20" s="38" t="e">
        <f>AVERAGEIFS('Cobalt Prices'!$G$10:$G$4229,'Cobalt Prices'!$E$10:$E$4229,FQY$4)</f>
        <v>#DIV/0!</v>
      </c>
      <c r="FQZ20" s="38" t="e">
        <f>AVERAGEIFS('Cobalt Prices'!$G$10:$G$4229,'Cobalt Prices'!$E$10:$E$4229,FQZ$4)</f>
        <v>#DIV/0!</v>
      </c>
      <c r="FRA20" s="38" t="e">
        <f>AVERAGEIFS('Cobalt Prices'!$G$10:$G$4229,'Cobalt Prices'!$E$10:$E$4229,FRA$4)</f>
        <v>#DIV/0!</v>
      </c>
      <c r="FRB20" s="38" t="e">
        <f>AVERAGEIFS('Cobalt Prices'!$G$10:$G$4229,'Cobalt Prices'!$E$10:$E$4229,FRB$4)</f>
        <v>#DIV/0!</v>
      </c>
      <c r="FRC20" s="38" t="e">
        <f>AVERAGEIFS('Cobalt Prices'!$G$10:$G$4229,'Cobalt Prices'!$E$10:$E$4229,FRC$4)</f>
        <v>#DIV/0!</v>
      </c>
      <c r="FRD20" s="38" t="e">
        <f>AVERAGEIFS('Cobalt Prices'!$G$10:$G$4229,'Cobalt Prices'!$E$10:$E$4229,FRD$4)</f>
        <v>#DIV/0!</v>
      </c>
      <c r="FRE20" s="38" t="e">
        <f>AVERAGEIFS('Cobalt Prices'!$G$10:$G$4229,'Cobalt Prices'!$E$10:$E$4229,FRE$4)</f>
        <v>#DIV/0!</v>
      </c>
      <c r="FRF20" s="38" t="e">
        <f>AVERAGEIFS('Cobalt Prices'!$G$10:$G$4229,'Cobalt Prices'!$E$10:$E$4229,FRF$4)</f>
        <v>#DIV/0!</v>
      </c>
      <c r="FRG20" s="38" t="e">
        <f>AVERAGEIFS('Cobalt Prices'!$G$10:$G$4229,'Cobalt Prices'!$E$10:$E$4229,FRG$4)</f>
        <v>#DIV/0!</v>
      </c>
      <c r="FRH20" s="38" t="e">
        <f>AVERAGEIFS('Cobalt Prices'!$G$10:$G$4229,'Cobalt Prices'!$E$10:$E$4229,FRH$4)</f>
        <v>#DIV/0!</v>
      </c>
      <c r="FRI20" s="38" t="e">
        <f>AVERAGEIFS('Cobalt Prices'!$G$10:$G$4229,'Cobalt Prices'!$E$10:$E$4229,FRI$4)</f>
        <v>#DIV/0!</v>
      </c>
      <c r="FRJ20" s="38" t="e">
        <f>AVERAGEIFS('Cobalt Prices'!$G$10:$G$4229,'Cobalt Prices'!$E$10:$E$4229,FRJ$4)</f>
        <v>#DIV/0!</v>
      </c>
      <c r="FRK20" s="38" t="e">
        <f>AVERAGEIFS('Cobalt Prices'!$G$10:$G$4229,'Cobalt Prices'!$E$10:$E$4229,FRK$4)</f>
        <v>#DIV/0!</v>
      </c>
      <c r="FRL20" s="38" t="e">
        <f>AVERAGEIFS('Cobalt Prices'!$G$10:$G$4229,'Cobalt Prices'!$E$10:$E$4229,FRL$4)</f>
        <v>#DIV/0!</v>
      </c>
      <c r="FRM20" s="38" t="e">
        <f>AVERAGEIFS('Cobalt Prices'!$G$10:$G$4229,'Cobalt Prices'!$E$10:$E$4229,FRM$4)</f>
        <v>#DIV/0!</v>
      </c>
      <c r="FRN20" s="38" t="e">
        <f>AVERAGEIFS('Cobalt Prices'!$G$10:$G$4229,'Cobalt Prices'!$E$10:$E$4229,FRN$4)</f>
        <v>#DIV/0!</v>
      </c>
      <c r="FRO20" s="38" t="e">
        <f>AVERAGEIFS('Cobalt Prices'!$G$10:$G$4229,'Cobalt Prices'!$E$10:$E$4229,FRO$4)</f>
        <v>#DIV/0!</v>
      </c>
      <c r="FRP20" s="38" t="e">
        <f>AVERAGEIFS('Cobalt Prices'!$G$10:$G$4229,'Cobalt Prices'!$E$10:$E$4229,FRP$4)</f>
        <v>#DIV/0!</v>
      </c>
      <c r="FRQ20" s="38" t="e">
        <f>AVERAGEIFS('Cobalt Prices'!$G$10:$G$4229,'Cobalt Prices'!$E$10:$E$4229,FRQ$4)</f>
        <v>#DIV/0!</v>
      </c>
      <c r="FRR20" s="38" t="e">
        <f>AVERAGEIFS('Cobalt Prices'!$G$10:$G$4229,'Cobalt Prices'!$E$10:$E$4229,FRR$4)</f>
        <v>#DIV/0!</v>
      </c>
      <c r="FRS20" s="38" t="e">
        <f>AVERAGEIFS('Cobalt Prices'!$G$10:$G$4229,'Cobalt Prices'!$E$10:$E$4229,FRS$4)</f>
        <v>#DIV/0!</v>
      </c>
      <c r="FRT20" s="38" t="e">
        <f>AVERAGEIFS('Cobalt Prices'!$G$10:$G$4229,'Cobalt Prices'!$E$10:$E$4229,FRT$4)</f>
        <v>#DIV/0!</v>
      </c>
      <c r="FRU20" s="38" t="e">
        <f>AVERAGEIFS('Cobalt Prices'!$G$10:$G$4229,'Cobalt Prices'!$E$10:$E$4229,FRU$4)</f>
        <v>#DIV/0!</v>
      </c>
      <c r="FRV20" s="38" t="e">
        <f>AVERAGEIFS('Cobalt Prices'!$G$10:$G$4229,'Cobalt Prices'!$E$10:$E$4229,FRV$4)</f>
        <v>#DIV/0!</v>
      </c>
      <c r="FRW20" s="38" t="e">
        <f>AVERAGEIFS('Cobalt Prices'!$G$10:$G$4229,'Cobalt Prices'!$E$10:$E$4229,FRW$4)</f>
        <v>#DIV/0!</v>
      </c>
      <c r="FRX20" s="38" t="e">
        <f>AVERAGEIFS('Cobalt Prices'!$G$10:$G$4229,'Cobalt Prices'!$E$10:$E$4229,FRX$4)</f>
        <v>#DIV/0!</v>
      </c>
      <c r="FRY20" s="38" t="e">
        <f>AVERAGEIFS('Cobalt Prices'!$G$10:$G$4229,'Cobalt Prices'!$E$10:$E$4229,FRY$4)</f>
        <v>#DIV/0!</v>
      </c>
      <c r="FRZ20" s="38" t="e">
        <f>AVERAGEIFS('Cobalt Prices'!$G$10:$G$4229,'Cobalt Prices'!$E$10:$E$4229,FRZ$4)</f>
        <v>#DIV/0!</v>
      </c>
      <c r="FSA20" s="38" t="e">
        <f>AVERAGEIFS('Cobalt Prices'!$G$10:$G$4229,'Cobalt Prices'!$E$10:$E$4229,FSA$4)</f>
        <v>#DIV/0!</v>
      </c>
      <c r="FSB20" s="38" t="e">
        <f>AVERAGEIFS('Cobalt Prices'!$G$10:$G$4229,'Cobalt Prices'!$E$10:$E$4229,FSB$4)</f>
        <v>#DIV/0!</v>
      </c>
      <c r="FSC20" s="38" t="e">
        <f>AVERAGEIFS('Cobalt Prices'!$G$10:$G$4229,'Cobalt Prices'!$E$10:$E$4229,FSC$4)</f>
        <v>#DIV/0!</v>
      </c>
      <c r="FSD20" s="38" t="e">
        <f>AVERAGEIFS('Cobalt Prices'!$G$10:$G$4229,'Cobalt Prices'!$E$10:$E$4229,FSD$4)</f>
        <v>#DIV/0!</v>
      </c>
      <c r="FSE20" s="38" t="e">
        <f>AVERAGEIFS('Cobalt Prices'!$G$10:$G$4229,'Cobalt Prices'!$E$10:$E$4229,FSE$4)</f>
        <v>#DIV/0!</v>
      </c>
      <c r="FSF20" s="38" t="e">
        <f>AVERAGEIFS('Cobalt Prices'!$G$10:$G$4229,'Cobalt Prices'!$E$10:$E$4229,FSF$4)</f>
        <v>#DIV/0!</v>
      </c>
      <c r="FSG20" s="38" t="e">
        <f>AVERAGEIFS('Cobalt Prices'!$G$10:$G$4229,'Cobalt Prices'!$E$10:$E$4229,FSG$4)</f>
        <v>#DIV/0!</v>
      </c>
      <c r="FSH20" s="38" t="e">
        <f>AVERAGEIFS('Cobalt Prices'!$G$10:$G$4229,'Cobalt Prices'!$E$10:$E$4229,FSH$4)</f>
        <v>#DIV/0!</v>
      </c>
      <c r="FSI20" s="38" t="e">
        <f>AVERAGEIFS('Cobalt Prices'!$G$10:$G$4229,'Cobalt Prices'!$E$10:$E$4229,FSI$4)</f>
        <v>#DIV/0!</v>
      </c>
      <c r="FSJ20" s="38" t="e">
        <f>AVERAGEIFS('Cobalt Prices'!$G$10:$G$4229,'Cobalt Prices'!$E$10:$E$4229,FSJ$4)</f>
        <v>#DIV/0!</v>
      </c>
      <c r="FSK20" s="38" t="e">
        <f>AVERAGEIFS('Cobalt Prices'!$G$10:$G$4229,'Cobalt Prices'!$E$10:$E$4229,FSK$4)</f>
        <v>#DIV/0!</v>
      </c>
      <c r="FSL20" s="38" t="e">
        <f>AVERAGEIFS('Cobalt Prices'!$G$10:$G$4229,'Cobalt Prices'!$E$10:$E$4229,FSL$4)</f>
        <v>#DIV/0!</v>
      </c>
      <c r="FSM20" s="38" t="e">
        <f>AVERAGEIFS('Cobalt Prices'!$G$10:$G$4229,'Cobalt Prices'!$E$10:$E$4229,FSM$4)</f>
        <v>#DIV/0!</v>
      </c>
      <c r="FSN20" s="38" t="e">
        <f>AVERAGEIFS('Cobalt Prices'!$G$10:$G$4229,'Cobalt Prices'!$E$10:$E$4229,FSN$4)</f>
        <v>#DIV/0!</v>
      </c>
      <c r="FSO20" s="38" t="e">
        <f>AVERAGEIFS('Cobalt Prices'!$G$10:$G$4229,'Cobalt Prices'!$E$10:$E$4229,FSO$4)</f>
        <v>#DIV/0!</v>
      </c>
      <c r="FSP20" s="38" t="e">
        <f>AVERAGEIFS('Cobalt Prices'!$G$10:$G$4229,'Cobalt Prices'!$E$10:$E$4229,FSP$4)</f>
        <v>#DIV/0!</v>
      </c>
      <c r="FSQ20" s="38" t="e">
        <f>AVERAGEIFS('Cobalt Prices'!$G$10:$G$4229,'Cobalt Prices'!$E$10:$E$4229,FSQ$4)</f>
        <v>#DIV/0!</v>
      </c>
      <c r="FSR20" s="38" t="e">
        <f>AVERAGEIFS('Cobalt Prices'!$G$10:$G$4229,'Cobalt Prices'!$E$10:$E$4229,FSR$4)</f>
        <v>#DIV/0!</v>
      </c>
      <c r="FSS20" s="38" t="e">
        <f>AVERAGEIFS('Cobalt Prices'!$G$10:$G$4229,'Cobalt Prices'!$E$10:$E$4229,FSS$4)</f>
        <v>#DIV/0!</v>
      </c>
      <c r="FST20" s="38" t="e">
        <f>AVERAGEIFS('Cobalt Prices'!$G$10:$G$4229,'Cobalt Prices'!$E$10:$E$4229,FST$4)</f>
        <v>#DIV/0!</v>
      </c>
      <c r="FSU20" s="38" t="e">
        <f>AVERAGEIFS('Cobalt Prices'!$G$10:$G$4229,'Cobalt Prices'!$E$10:$E$4229,FSU$4)</f>
        <v>#DIV/0!</v>
      </c>
      <c r="FSV20" s="38" t="e">
        <f>AVERAGEIFS('Cobalt Prices'!$G$10:$G$4229,'Cobalt Prices'!$E$10:$E$4229,FSV$4)</f>
        <v>#DIV/0!</v>
      </c>
      <c r="FSW20" s="38" t="e">
        <f>AVERAGEIFS('Cobalt Prices'!$G$10:$G$4229,'Cobalt Prices'!$E$10:$E$4229,FSW$4)</f>
        <v>#DIV/0!</v>
      </c>
      <c r="FSX20" s="38" t="e">
        <f>AVERAGEIFS('Cobalt Prices'!$G$10:$G$4229,'Cobalt Prices'!$E$10:$E$4229,FSX$4)</f>
        <v>#DIV/0!</v>
      </c>
      <c r="FSY20" s="38" t="e">
        <f>AVERAGEIFS('Cobalt Prices'!$G$10:$G$4229,'Cobalt Prices'!$E$10:$E$4229,FSY$4)</f>
        <v>#DIV/0!</v>
      </c>
      <c r="FSZ20" s="38" t="e">
        <f>AVERAGEIFS('Cobalt Prices'!$G$10:$G$4229,'Cobalt Prices'!$E$10:$E$4229,FSZ$4)</f>
        <v>#DIV/0!</v>
      </c>
      <c r="FTA20" s="38" t="e">
        <f>AVERAGEIFS('Cobalt Prices'!$G$10:$G$4229,'Cobalt Prices'!$E$10:$E$4229,FTA$4)</f>
        <v>#DIV/0!</v>
      </c>
      <c r="FTB20" s="38" t="e">
        <f>AVERAGEIFS('Cobalt Prices'!$G$10:$G$4229,'Cobalt Prices'!$E$10:$E$4229,FTB$4)</f>
        <v>#DIV/0!</v>
      </c>
      <c r="FTC20" s="38" t="e">
        <f>AVERAGEIFS('Cobalt Prices'!$G$10:$G$4229,'Cobalt Prices'!$E$10:$E$4229,FTC$4)</f>
        <v>#DIV/0!</v>
      </c>
      <c r="FTD20" s="38" t="e">
        <f>AVERAGEIFS('Cobalt Prices'!$G$10:$G$4229,'Cobalt Prices'!$E$10:$E$4229,FTD$4)</f>
        <v>#DIV/0!</v>
      </c>
      <c r="FTE20" s="38" t="e">
        <f>AVERAGEIFS('Cobalt Prices'!$G$10:$G$4229,'Cobalt Prices'!$E$10:$E$4229,FTE$4)</f>
        <v>#DIV/0!</v>
      </c>
      <c r="FTF20" s="38" t="e">
        <f>AVERAGEIFS('Cobalt Prices'!$G$10:$G$4229,'Cobalt Prices'!$E$10:$E$4229,FTF$4)</f>
        <v>#DIV/0!</v>
      </c>
      <c r="FTG20" s="38" t="e">
        <f>AVERAGEIFS('Cobalt Prices'!$G$10:$G$4229,'Cobalt Prices'!$E$10:$E$4229,FTG$4)</f>
        <v>#DIV/0!</v>
      </c>
      <c r="FTH20" s="38" t="e">
        <f>AVERAGEIFS('Cobalt Prices'!$G$10:$G$4229,'Cobalt Prices'!$E$10:$E$4229,FTH$4)</f>
        <v>#DIV/0!</v>
      </c>
      <c r="FTI20" s="38" t="e">
        <f>AVERAGEIFS('Cobalt Prices'!$G$10:$G$4229,'Cobalt Prices'!$E$10:$E$4229,FTI$4)</f>
        <v>#DIV/0!</v>
      </c>
      <c r="FTJ20" s="38" t="e">
        <f>AVERAGEIFS('Cobalt Prices'!$G$10:$G$4229,'Cobalt Prices'!$E$10:$E$4229,FTJ$4)</f>
        <v>#DIV/0!</v>
      </c>
      <c r="FTK20" s="38" t="e">
        <f>AVERAGEIFS('Cobalt Prices'!$G$10:$G$4229,'Cobalt Prices'!$E$10:$E$4229,FTK$4)</f>
        <v>#DIV/0!</v>
      </c>
      <c r="FTL20" s="38" t="e">
        <f>AVERAGEIFS('Cobalt Prices'!$G$10:$G$4229,'Cobalt Prices'!$E$10:$E$4229,FTL$4)</f>
        <v>#DIV/0!</v>
      </c>
      <c r="FTM20" s="38" t="e">
        <f>AVERAGEIFS('Cobalt Prices'!$G$10:$G$4229,'Cobalt Prices'!$E$10:$E$4229,FTM$4)</f>
        <v>#DIV/0!</v>
      </c>
      <c r="FTN20" s="38" t="e">
        <f>AVERAGEIFS('Cobalt Prices'!$G$10:$G$4229,'Cobalt Prices'!$E$10:$E$4229,FTN$4)</f>
        <v>#DIV/0!</v>
      </c>
      <c r="FTO20" s="38" t="e">
        <f>AVERAGEIFS('Cobalt Prices'!$G$10:$G$4229,'Cobalt Prices'!$E$10:$E$4229,FTO$4)</f>
        <v>#DIV/0!</v>
      </c>
      <c r="FTP20" s="38" t="e">
        <f>AVERAGEIFS('Cobalt Prices'!$G$10:$G$4229,'Cobalt Prices'!$E$10:$E$4229,FTP$4)</f>
        <v>#DIV/0!</v>
      </c>
      <c r="FTQ20" s="38" t="e">
        <f>AVERAGEIFS('Cobalt Prices'!$G$10:$G$4229,'Cobalt Prices'!$E$10:$E$4229,FTQ$4)</f>
        <v>#DIV/0!</v>
      </c>
      <c r="FTR20" s="38" t="e">
        <f>AVERAGEIFS('Cobalt Prices'!$G$10:$G$4229,'Cobalt Prices'!$E$10:$E$4229,FTR$4)</f>
        <v>#DIV/0!</v>
      </c>
      <c r="FTS20" s="38" t="e">
        <f>AVERAGEIFS('Cobalt Prices'!$G$10:$G$4229,'Cobalt Prices'!$E$10:$E$4229,FTS$4)</f>
        <v>#DIV/0!</v>
      </c>
      <c r="FTT20" s="38" t="e">
        <f>AVERAGEIFS('Cobalt Prices'!$G$10:$G$4229,'Cobalt Prices'!$E$10:$E$4229,FTT$4)</f>
        <v>#DIV/0!</v>
      </c>
      <c r="FTU20" s="38" t="e">
        <f>AVERAGEIFS('Cobalt Prices'!$G$10:$G$4229,'Cobalt Prices'!$E$10:$E$4229,FTU$4)</f>
        <v>#DIV/0!</v>
      </c>
      <c r="FTV20" s="38" t="e">
        <f>AVERAGEIFS('Cobalt Prices'!$G$10:$G$4229,'Cobalt Prices'!$E$10:$E$4229,FTV$4)</f>
        <v>#DIV/0!</v>
      </c>
      <c r="FTW20" s="38" t="e">
        <f>AVERAGEIFS('Cobalt Prices'!$G$10:$G$4229,'Cobalt Prices'!$E$10:$E$4229,FTW$4)</f>
        <v>#DIV/0!</v>
      </c>
      <c r="FTX20" s="38" t="e">
        <f>AVERAGEIFS('Cobalt Prices'!$G$10:$G$4229,'Cobalt Prices'!$E$10:$E$4229,FTX$4)</f>
        <v>#DIV/0!</v>
      </c>
      <c r="FTY20" s="38" t="e">
        <f>AVERAGEIFS('Cobalt Prices'!$G$10:$G$4229,'Cobalt Prices'!$E$10:$E$4229,FTY$4)</f>
        <v>#DIV/0!</v>
      </c>
      <c r="FTZ20" s="38" t="e">
        <f>AVERAGEIFS('Cobalt Prices'!$G$10:$G$4229,'Cobalt Prices'!$E$10:$E$4229,FTZ$4)</f>
        <v>#DIV/0!</v>
      </c>
      <c r="FUA20" s="38" t="e">
        <f>AVERAGEIFS('Cobalt Prices'!$G$10:$G$4229,'Cobalt Prices'!$E$10:$E$4229,FUA$4)</f>
        <v>#DIV/0!</v>
      </c>
      <c r="FUB20" s="38" t="e">
        <f>AVERAGEIFS('Cobalt Prices'!$G$10:$G$4229,'Cobalt Prices'!$E$10:$E$4229,FUB$4)</f>
        <v>#DIV/0!</v>
      </c>
      <c r="FUC20" s="38" t="e">
        <f>AVERAGEIFS('Cobalt Prices'!$G$10:$G$4229,'Cobalt Prices'!$E$10:$E$4229,FUC$4)</f>
        <v>#DIV/0!</v>
      </c>
      <c r="FUD20" s="38" t="e">
        <f>AVERAGEIFS('Cobalt Prices'!$G$10:$G$4229,'Cobalt Prices'!$E$10:$E$4229,FUD$4)</f>
        <v>#DIV/0!</v>
      </c>
      <c r="FUE20" s="38" t="e">
        <f>AVERAGEIFS('Cobalt Prices'!$G$10:$G$4229,'Cobalt Prices'!$E$10:$E$4229,FUE$4)</f>
        <v>#DIV/0!</v>
      </c>
      <c r="FUF20" s="38" t="e">
        <f>AVERAGEIFS('Cobalt Prices'!$G$10:$G$4229,'Cobalt Prices'!$E$10:$E$4229,FUF$4)</f>
        <v>#DIV/0!</v>
      </c>
      <c r="FUG20" s="38" t="e">
        <f>AVERAGEIFS('Cobalt Prices'!$G$10:$G$4229,'Cobalt Prices'!$E$10:$E$4229,FUG$4)</f>
        <v>#DIV/0!</v>
      </c>
      <c r="FUH20" s="38" t="e">
        <f>AVERAGEIFS('Cobalt Prices'!$G$10:$G$4229,'Cobalt Prices'!$E$10:$E$4229,FUH$4)</f>
        <v>#DIV/0!</v>
      </c>
      <c r="FUI20" s="38" t="e">
        <f>AVERAGEIFS('Cobalt Prices'!$G$10:$G$4229,'Cobalt Prices'!$E$10:$E$4229,FUI$4)</f>
        <v>#DIV/0!</v>
      </c>
      <c r="FUJ20" s="38" t="e">
        <f>AVERAGEIFS('Cobalt Prices'!$G$10:$G$4229,'Cobalt Prices'!$E$10:$E$4229,FUJ$4)</f>
        <v>#DIV/0!</v>
      </c>
      <c r="FUK20" s="38" t="e">
        <f>AVERAGEIFS('Cobalt Prices'!$G$10:$G$4229,'Cobalt Prices'!$E$10:$E$4229,FUK$4)</f>
        <v>#DIV/0!</v>
      </c>
      <c r="FUL20" s="38" t="e">
        <f>AVERAGEIFS('Cobalt Prices'!$G$10:$G$4229,'Cobalt Prices'!$E$10:$E$4229,FUL$4)</f>
        <v>#DIV/0!</v>
      </c>
      <c r="FUM20" s="38" t="e">
        <f>AVERAGEIFS('Cobalt Prices'!$G$10:$G$4229,'Cobalt Prices'!$E$10:$E$4229,FUM$4)</f>
        <v>#DIV/0!</v>
      </c>
      <c r="FUN20" s="38" t="e">
        <f>AVERAGEIFS('Cobalt Prices'!$G$10:$G$4229,'Cobalt Prices'!$E$10:$E$4229,FUN$4)</f>
        <v>#DIV/0!</v>
      </c>
      <c r="FUO20" s="38" t="e">
        <f>AVERAGEIFS('Cobalt Prices'!$G$10:$G$4229,'Cobalt Prices'!$E$10:$E$4229,FUO$4)</f>
        <v>#DIV/0!</v>
      </c>
      <c r="FUP20" s="38" t="e">
        <f>AVERAGEIFS('Cobalt Prices'!$G$10:$G$4229,'Cobalt Prices'!$E$10:$E$4229,FUP$4)</f>
        <v>#DIV/0!</v>
      </c>
      <c r="FUQ20" s="38" t="e">
        <f>AVERAGEIFS('Cobalt Prices'!$G$10:$G$4229,'Cobalt Prices'!$E$10:$E$4229,FUQ$4)</f>
        <v>#DIV/0!</v>
      </c>
      <c r="FUR20" s="38" t="e">
        <f>AVERAGEIFS('Cobalt Prices'!$G$10:$G$4229,'Cobalt Prices'!$E$10:$E$4229,FUR$4)</f>
        <v>#DIV/0!</v>
      </c>
      <c r="FUS20" s="38" t="e">
        <f>AVERAGEIFS('Cobalt Prices'!$G$10:$G$4229,'Cobalt Prices'!$E$10:$E$4229,FUS$4)</f>
        <v>#DIV/0!</v>
      </c>
      <c r="FUT20" s="38" t="e">
        <f>AVERAGEIFS('Cobalt Prices'!$G$10:$G$4229,'Cobalt Prices'!$E$10:$E$4229,FUT$4)</f>
        <v>#DIV/0!</v>
      </c>
      <c r="FUU20" s="38" t="e">
        <f>AVERAGEIFS('Cobalt Prices'!$G$10:$G$4229,'Cobalt Prices'!$E$10:$E$4229,FUU$4)</f>
        <v>#DIV/0!</v>
      </c>
      <c r="FUV20" s="38" t="e">
        <f>AVERAGEIFS('Cobalt Prices'!$G$10:$G$4229,'Cobalt Prices'!$E$10:$E$4229,FUV$4)</f>
        <v>#DIV/0!</v>
      </c>
      <c r="FUW20" s="38" t="e">
        <f>AVERAGEIFS('Cobalt Prices'!$G$10:$G$4229,'Cobalt Prices'!$E$10:$E$4229,FUW$4)</f>
        <v>#DIV/0!</v>
      </c>
      <c r="FUX20" s="38" t="e">
        <f>AVERAGEIFS('Cobalt Prices'!$G$10:$G$4229,'Cobalt Prices'!$E$10:$E$4229,FUX$4)</f>
        <v>#DIV/0!</v>
      </c>
      <c r="FUY20" s="38" t="e">
        <f>AVERAGEIFS('Cobalt Prices'!$G$10:$G$4229,'Cobalt Prices'!$E$10:$E$4229,FUY$4)</f>
        <v>#DIV/0!</v>
      </c>
      <c r="FUZ20" s="38" t="e">
        <f>AVERAGEIFS('Cobalt Prices'!$G$10:$G$4229,'Cobalt Prices'!$E$10:$E$4229,FUZ$4)</f>
        <v>#DIV/0!</v>
      </c>
      <c r="FVA20" s="38" t="e">
        <f>AVERAGEIFS('Cobalt Prices'!$G$10:$G$4229,'Cobalt Prices'!$E$10:$E$4229,FVA$4)</f>
        <v>#DIV/0!</v>
      </c>
      <c r="FVB20" s="38" t="e">
        <f>AVERAGEIFS('Cobalt Prices'!$G$10:$G$4229,'Cobalt Prices'!$E$10:$E$4229,FVB$4)</f>
        <v>#DIV/0!</v>
      </c>
      <c r="FVC20" s="38" t="e">
        <f>AVERAGEIFS('Cobalt Prices'!$G$10:$G$4229,'Cobalt Prices'!$E$10:$E$4229,FVC$4)</f>
        <v>#DIV/0!</v>
      </c>
      <c r="FVD20" s="38" t="e">
        <f>AVERAGEIFS('Cobalt Prices'!$G$10:$G$4229,'Cobalt Prices'!$E$10:$E$4229,FVD$4)</f>
        <v>#DIV/0!</v>
      </c>
      <c r="FVE20" s="38" t="e">
        <f>AVERAGEIFS('Cobalt Prices'!$G$10:$G$4229,'Cobalt Prices'!$E$10:$E$4229,FVE$4)</f>
        <v>#DIV/0!</v>
      </c>
      <c r="FVF20" s="38" t="e">
        <f>AVERAGEIFS('Cobalt Prices'!$G$10:$G$4229,'Cobalt Prices'!$E$10:$E$4229,FVF$4)</f>
        <v>#DIV/0!</v>
      </c>
      <c r="FVG20" s="38" t="e">
        <f>AVERAGEIFS('Cobalt Prices'!$G$10:$G$4229,'Cobalt Prices'!$E$10:$E$4229,FVG$4)</f>
        <v>#DIV/0!</v>
      </c>
      <c r="FVH20" s="38" t="e">
        <f>AVERAGEIFS('Cobalt Prices'!$G$10:$G$4229,'Cobalt Prices'!$E$10:$E$4229,FVH$4)</f>
        <v>#DIV/0!</v>
      </c>
      <c r="FVI20" s="38" t="e">
        <f>AVERAGEIFS('Cobalt Prices'!$G$10:$G$4229,'Cobalt Prices'!$E$10:$E$4229,FVI$4)</f>
        <v>#DIV/0!</v>
      </c>
      <c r="FVJ20" s="38" t="e">
        <f>AVERAGEIFS('Cobalt Prices'!$G$10:$G$4229,'Cobalt Prices'!$E$10:$E$4229,FVJ$4)</f>
        <v>#DIV/0!</v>
      </c>
      <c r="FVK20" s="38" t="e">
        <f>AVERAGEIFS('Cobalt Prices'!$G$10:$G$4229,'Cobalt Prices'!$E$10:$E$4229,FVK$4)</f>
        <v>#DIV/0!</v>
      </c>
      <c r="FVL20" s="38" t="e">
        <f>AVERAGEIFS('Cobalt Prices'!$G$10:$G$4229,'Cobalt Prices'!$E$10:$E$4229,FVL$4)</f>
        <v>#DIV/0!</v>
      </c>
      <c r="FVM20" s="38" t="e">
        <f>AVERAGEIFS('Cobalt Prices'!$G$10:$G$4229,'Cobalt Prices'!$E$10:$E$4229,FVM$4)</f>
        <v>#DIV/0!</v>
      </c>
      <c r="FVN20" s="38" t="e">
        <f>AVERAGEIFS('Cobalt Prices'!$G$10:$G$4229,'Cobalt Prices'!$E$10:$E$4229,FVN$4)</f>
        <v>#DIV/0!</v>
      </c>
      <c r="FVO20" s="38" t="e">
        <f>AVERAGEIFS('Cobalt Prices'!$G$10:$G$4229,'Cobalt Prices'!$E$10:$E$4229,FVO$4)</f>
        <v>#DIV/0!</v>
      </c>
      <c r="FVP20" s="38" t="e">
        <f>AVERAGEIFS('Cobalt Prices'!$G$10:$G$4229,'Cobalt Prices'!$E$10:$E$4229,FVP$4)</f>
        <v>#DIV/0!</v>
      </c>
      <c r="FVQ20" s="38" t="e">
        <f>AVERAGEIFS('Cobalt Prices'!$G$10:$G$4229,'Cobalt Prices'!$E$10:$E$4229,FVQ$4)</f>
        <v>#DIV/0!</v>
      </c>
      <c r="FVR20" s="38" t="e">
        <f>AVERAGEIFS('Cobalt Prices'!$G$10:$G$4229,'Cobalt Prices'!$E$10:$E$4229,FVR$4)</f>
        <v>#DIV/0!</v>
      </c>
      <c r="FVS20" s="38" t="e">
        <f>AVERAGEIFS('Cobalt Prices'!$G$10:$G$4229,'Cobalt Prices'!$E$10:$E$4229,FVS$4)</f>
        <v>#DIV/0!</v>
      </c>
      <c r="FVT20" s="38" t="e">
        <f>AVERAGEIFS('Cobalt Prices'!$G$10:$G$4229,'Cobalt Prices'!$E$10:$E$4229,FVT$4)</f>
        <v>#DIV/0!</v>
      </c>
      <c r="FVU20" s="38" t="e">
        <f>AVERAGEIFS('Cobalt Prices'!$G$10:$G$4229,'Cobalt Prices'!$E$10:$E$4229,FVU$4)</f>
        <v>#DIV/0!</v>
      </c>
      <c r="FVV20" s="38" t="e">
        <f>AVERAGEIFS('Cobalt Prices'!$G$10:$G$4229,'Cobalt Prices'!$E$10:$E$4229,FVV$4)</f>
        <v>#DIV/0!</v>
      </c>
      <c r="FVW20" s="38" t="e">
        <f>AVERAGEIFS('Cobalt Prices'!$G$10:$G$4229,'Cobalt Prices'!$E$10:$E$4229,FVW$4)</f>
        <v>#DIV/0!</v>
      </c>
      <c r="FVX20" s="38" t="e">
        <f>AVERAGEIFS('Cobalt Prices'!$G$10:$G$4229,'Cobalt Prices'!$E$10:$E$4229,FVX$4)</f>
        <v>#DIV/0!</v>
      </c>
      <c r="FVY20" s="38" t="e">
        <f>AVERAGEIFS('Cobalt Prices'!$G$10:$G$4229,'Cobalt Prices'!$E$10:$E$4229,FVY$4)</f>
        <v>#DIV/0!</v>
      </c>
      <c r="FVZ20" s="38" t="e">
        <f>AVERAGEIFS('Cobalt Prices'!$G$10:$G$4229,'Cobalt Prices'!$E$10:$E$4229,FVZ$4)</f>
        <v>#DIV/0!</v>
      </c>
      <c r="FWA20" s="38" t="e">
        <f>AVERAGEIFS('Cobalt Prices'!$G$10:$G$4229,'Cobalt Prices'!$E$10:$E$4229,FWA$4)</f>
        <v>#DIV/0!</v>
      </c>
      <c r="FWB20" s="38" t="e">
        <f>AVERAGEIFS('Cobalt Prices'!$G$10:$G$4229,'Cobalt Prices'!$E$10:$E$4229,FWB$4)</f>
        <v>#DIV/0!</v>
      </c>
      <c r="FWC20" s="38" t="e">
        <f>AVERAGEIFS('Cobalt Prices'!$G$10:$G$4229,'Cobalt Prices'!$E$10:$E$4229,FWC$4)</f>
        <v>#DIV/0!</v>
      </c>
      <c r="FWD20" s="38" t="e">
        <f>AVERAGEIFS('Cobalt Prices'!$G$10:$G$4229,'Cobalt Prices'!$E$10:$E$4229,FWD$4)</f>
        <v>#DIV/0!</v>
      </c>
      <c r="FWE20" s="38" t="e">
        <f>AVERAGEIFS('Cobalt Prices'!$G$10:$G$4229,'Cobalt Prices'!$E$10:$E$4229,FWE$4)</f>
        <v>#DIV/0!</v>
      </c>
      <c r="FWF20" s="38" t="e">
        <f>AVERAGEIFS('Cobalt Prices'!$G$10:$G$4229,'Cobalt Prices'!$E$10:$E$4229,FWF$4)</f>
        <v>#DIV/0!</v>
      </c>
      <c r="FWG20" s="38" t="e">
        <f>AVERAGEIFS('Cobalt Prices'!$G$10:$G$4229,'Cobalt Prices'!$E$10:$E$4229,FWG$4)</f>
        <v>#DIV/0!</v>
      </c>
      <c r="FWH20" s="38" t="e">
        <f>AVERAGEIFS('Cobalt Prices'!$G$10:$G$4229,'Cobalt Prices'!$E$10:$E$4229,FWH$4)</f>
        <v>#DIV/0!</v>
      </c>
      <c r="FWI20" s="38" t="e">
        <f>AVERAGEIFS('Cobalt Prices'!$G$10:$G$4229,'Cobalt Prices'!$E$10:$E$4229,FWI$4)</f>
        <v>#DIV/0!</v>
      </c>
      <c r="FWJ20" s="38" t="e">
        <f>AVERAGEIFS('Cobalt Prices'!$G$10:$G$4229,'Cobalt Prices'!$E$10:$E$4229,FWJ$4)</f>
        <v>#DIV/0!</v>
      </c>
      <c r="FWK20" s="38" t="e">
        <f>AVERAGEIFS('Cobalt Prices'!$G$10:$G$4229,'Cobalt Prices'!$E$10:$E$4229,FWK$4)</f>
        <v>#DIV/0!</v>
      </c>
      <c r="FWL20" s="38" t="e">
        <f>AVERAGEIFS('Cobalt Prices'!$G$10:$G$4229,'Cobalt Prices'!$E$10:$E$4229,FWL$4)</f>
        <v>#DIV/0!</v>
      </c>
      <c r="FWM20" s="38" t="e">
        <f>AVERAGEIFS('Cobalt Prices'!$G$10:$G$4229,'Cobalt Prices'!$E$10:$E$4229,FWM$4)</f>
        <v>#DIV/0!</v>
      </c>
      <c r="FWN20" s="38" t="e">
        <f>AVERAGEIFS('Cobalt Prices'!$G$10:$G$4229,'Cobalt Prices'!$E$10:$E$4229,FWN$4)</f>
        <v>#DIV/0!</v>
      </c>
      <c r="FWO20" s="38" t="e">
        <f>AVERAGEIFS('Cobalt Prices'!$G$10:$G$4229,'Cobalt Prices'!$E$10:$E$4229,FWO$4)</f>
        <v>#DIV/0!</v>
      </c>
      <c r="FWP20" s="38" t="e">
        <f>AVERAGEIFS('Cobalt Prices'!$G$10:$G$4229,'Cobalt Prices'!$E$10:$E$4229,FWP$4)</f>
        <v>#DIV/0!</v>
      </c>
      <c r="FWQ20" s="38" t="e">
        <f>AVERAGEIFS('Cobalt Prices'!$G$10:$G$4229,'Cobalt Prices'!$E$10:$E$4229,FWQ$4)</f>
        <v>#DIV/0!</v>
      </c>
      <c r="FWR20" s="38" t="e">
        <f>AVERAGEIFS('Cobalt Prices'!$G$10:$G$4229,'Cobalt Prices'!$E$10:$E$4229,FWR$4)</f>
        <v>#DIV/0!</v>
      </c>
      <c r="FWS20" s="38" t="e">
        <f>AVERAGEIFS('Cobalt Prices'!$G$10:$G$4229,'Cobalt Prices'!$E$10:$E$4229,FWS$4)</f>
        <v>#DIV/0!</v>
      </c>
      <c r="FWT20" s="38" t="e">
        <f>AVERAGEIFS('Cobalt Prices'!$G$10:$G$4229,'Cobalt Prices'!$E$10:$E$4229,FWT$4)</f>
        <v>#DIV/0!</v>
      </c>
      <c r="FWU20" s="38" t="e">
        <f>AVERAGEIFS('Cobalt Prices'!$G$10:$G$4229,'Cobalt Prices'!$E$10:$E$4229,FWU$4)</f>
        <v>#DIV/0!</v>
      </c>
      <c r="FWV20" s="38" t="e">
        <f>AVERAGEIFS('Cobalt Prices'!$G$10:$G$4229,'Cobalt Prices'!$E$10:$E$4229,FWV$4)</f>
        <v>#DIV/0!</v>
      </c>
      <c r="FWW20" s="38" t="e">
        <f>AVERAGEIFS('Cobalt Prices'!$G$10:$G$4229,'Cobalt Prices'!$E$10:$E$4229,FWW$4)</f>
        <v>#DIV/0!</v>
      </c>
      <c r="FWX20" s="38" t="e">
        <f>AVERAGEIFS('Cobalt Prices'!$G$10:$G$4229,'Cobalt Prices'!$E$10:$E$4229,FWX$4)</f>
        <v>#DIV/0!</v>
      </c>
      <c r="FWY20" s="38" t="e">
        <f>AVERAGEIFS('Cobalt Prices'!$G$10:$G$4229,'Cobalt Prices'!$E$10:$E$4229,FWY$4)</f>
        <v>#DIV/0!</v>
      </c>
      <c r="FWZ20" s="38" t="e">
        <f>AVERAGEIFS('Cobalt Prices'!$G$10:$G$4229,'Cobalt Prices'!$E$10:$E$4229,FWZ$4)</f>
        <v>#DIV/0!</v>
      </c>
      <c r="FXA20" s="38" t="e">
        <f>AVERAGEIFS('Cobalt Prices'!$G$10:$G$4229,'Cobalt Prices'!$E$10:$E$4229,FXA$4)</f>
        <v>#DIV/0!</v>
      </c>
      <c r="FXB20" s="38" t="e">
        <f>AVERAGEIFS('Cobalt Prices'!$G$10:$G$4229,'Cobalt Prices'!$E$10:$E$4229,FXB$4)</f>
        <v>#DIV/0!</v>
      </c>
      <c r="FXC20" s="38" t="e">
        <f>AVERAGEIFS('Cobalt Prices'!$G$10:$G$4229,'Cobalt Prices'!$E$10:$E$4229,FXC$4)</f>
        <v>#DIV/0!</v>
      </c>
      <c r="FXD20" s="38" t="e">
        <f>AVERAGEIFS('Cobalt Prices'!$G$10:$G$4229,'Cobalt Prices'!$E$10:$E$4229,FXD$4)</f>
        <v>#DIV/0!</v>
      </c>
      <c r="FXE20" s="38" t="e">
        <f>AVERAGEIFS('Cobalt Prices'!$G$10:$G$4229,'Cobalt Prices'!$E$10:$E$4229,FXE$4)</f>
        <v>#DIV/0!</v>
      </c>
      <c r="FXF20" s="38" t="e">
        <f>AVERAGEIFS('Cobalt Prices'!$G$10:$G$4229,'Cobalt Prices'!$E$10:$E$4229,FXF$4)</f>
        <v>#DIV/0!</v>
      </c>
      <c r="FXG20" s="38" t="e">
        <f>AVERAGEIFS('Cobalt Prices'!$G$10:$G$4229,'Cobalt Prices'!$E$10:$E$4229,FXG$4)</f>
        <v>#DIV/0!</v>
      </c>
      <c r="FXH20" s="38" t="e">
        <f>AVERAGEIFS('Cobalt Prices'!$G$10:$G$4229,'Cobalt Prices'!$E$10:$E$4229,FXH$4)</f>
        <v>#DIV/0!</v>
      </c>
      <c r="FXI20" s="38" t="e">
        <f>AVERAGEIFS('Cobalt Prices'!$G$10:$G$4229,'Cobalt Prices'!$E$10:$E$4229,FXI$4)</f>
        <v>#DIV/0!</v>
      </c>
      <c r="FXJ20" s="38" t="e">
        <f>AVERAGEIFS('Cobalt Prices'!$G$10:$G$4229,'Cobalt Prices'!$E$10:$E$4229,FXJ$4)</f>
        <v>#DIV/0!</v>
      </c>
      <c r="FXK20" s="38" t="e">
        <f>AVERAGEIFS('Cobalt Prices'!$G$10:$G$4229,'Cobalt Prices'!$E$10:$E$4229,FXK$4)</f>
        <v>#DIV/0!</v>
      </c>
      <c r="FXL20" s="38" t="e">
        <f>AVERAGEIFS('Cobalt Prices'!$G$10:$G$4229,'Cobalt Prices'!$E$10:$E$4229,FXL$4)</f>
        <v>#DIV/0!</v>
      </c>
      <c r="FXM20" s="38" t="e">
        <f>AVERAGEIFS('Cobalt Prices'!$G$10:$G$4229,'Cobalt Prices'!$E$10:$E$4229,FXM$4)</f>
        <v>#DIV/0!</v>
      </c>
      <c r="FXN20" s="38" t="e">
        <f>AVERAGEIFS('Cobalt Prices'!$G$10:$G$4229,'Cobalt Prices'!$E$10:$E$4229,FXN$4)</f>
        <v>#DIV/0!</v>
      </c>
      <c r="FXO20" s="38" t="e">
        <f>AVERAGEIFS('Cobalt Prices'!$G$10:$G$4229,'Cobalt Prices'!$E$10:$E$4229,FXO$4)</f>
        <v>#DIV/0!</v>
      </c>
      <c r="FXP20" s="38" t="e">
        <f>AVERAGEIFS('Cobalt Prices'!$G$10:$G$4229,'Cobalt Prices'!$E$10:$E$4229,FXP$4)</f>
        <v>#DIV/0!</v>
      </c>
      <c r="FXQ20" s="38" t="e">
        <f>AVERAGEIFS('Cobalt Prices'!$G$10:$G$4229,'Cobalt Prices'!$E$10:$E$4229,FXQ$4)</f>
        <v>#DIV/0!</v>
      </c>
      <c r="FXR20" s="38" t="e">
        <f>AVERAGEIFS('Cobalt Prices'!$G$10:$G$4229,'Cobalt Prices'!$E$10:$E$4229,FXR$4)</f>
        <v>#DIV/0!</v>
      </c>
      <c r="FXS20" s="38" t="e">
        <f>AVERAGEIFS('Cobalt Prices'!$G$10:$G$4229,'Cobalt Prices'!$E$10:$E$4229,FXS$4)</f>
        <v>#DIV/0!</v>
      </c>
      <c r="FXT20" s="38" t="e">
        <f>AVERAGEIFS('Cobalt Prices'!$G$10:$G$4229,'Cobalt Prices'!$E$10:$E$4229,FXT$4)</f>
        <v>#DIV/0!</v>
      </c>
      <c r="FXU20" s="38" t="e">
        <f>AVERAGEIFS('Cobalt Prices'!$G$10:$G$4229,'Cobalt Prices'!$E$10:$E$4229,FXU$4)</f>
        <v>#DIV/0!</v>
      </c>
      <c r="FXV20" s="38" t="e">
        <f>AVERAGEIFS('Cobalt Prices'!$G$10:$G$4229,'Cobalt Prices'!$E$10:$E$4229,FXV$4)</f>
        <v>#DIV/0!</v>
      </c>
      <c r="FXW20" s="38" t="e">
        <f>AVERAGEIFS('Cobalt Prices'!$G$10:$G$4229,'Cobalt Prices'!$E$10:$E$4229,FXW$4)</f>
        <v>#DIV/0!</v>
      </c>
      <c r="FXX20" s="38" t="e">
        <f>AVERAGEIFS('Cobalt Prices'!$G$10:$G$4229,'Cobalt Prices'!$E$10:$E$4229,FXX$4)</f>
        <v>#DIV/0!</v>
      </c>
      <c r="FXY20" s="38" t="e">
        <f>AVERAGEIFS('Cobalt Prices'!$G$10:$G$4229,'Cobalt Prices'!$E$10:$E$4229,FXY$4)</f>
        <v>#DIV/0!</v>
      </c>
      <c r="FXZ20" s="38" t="e">
        <f>AVERAGEIFS('Cobalt Prices'!$G$10:$G$4229,'Cobalt Prices'!$E$10:$E$4229,FXZ$4)</f>
        <v>#DIV/0!</v>
      </c>
      <c r="FYA20" s="38" t="e">
        <f>AVERAGEIFS('Cobalt Prices'!$G$10:$G$4229,'Cobalt Prices'!$E$10:$E$4229,FYA$4)</f>
        <v>#DIV/0!</v>
      </c>
      <c r="FYB20" s="38" t="e">
        <f>AVERAGEIFS('Cobalt Prices'!$G$10:$G$4229,'Cobalt Prices'!$E$10:$E$4229,FYB$4)</f>
        <v>#DIV/0!</v>
      </c>
      <c r="FYC20" s="38" t="e">
        <f>AVERAGEIFS('Cobalt Prices'!$G$10:$G$4229,'Cobalt Prices'!$E$10:$E$4229,FYC$4)</f>
        <v>#DIV/0!</v>
      </c>
      <c r="FYD20" s="38" t="e">
        <f>AVERAGEIFS('Cobalt Prices'!$G$10:$G$4229,'Cobalt Prices'!$E$10:$E$4229,FYD$4)</f>
        <v>#DIV/0!</v>
      </c>
      <c r="FYE20" s="38" t="e">
        <f>AVERAGEIFS('Cobalt Prices'!$G$10:$G$4229,'Cobalt Prices'!$E$10:$E$4229,FYE$4)</f>
        <v>#DIV/0!</v>
      </c>
      <c r="FYF20" s="38" t="e">
        <f>AVERAGEIFS('Cobalt Prices'!$G$10:$G$4229,'Cobalt Prices'!$E$10:$E$4229,FYF$4)</f>
        <v>#DIV/0!</v>
      </c>
      <c r="FYG20" s="38" t="e">
        <f>AVERAGEIFS('Cobalt Prices'!$G$10:$G$4229,'Cobalt Prices'!$E$10:$E$4229,FYG$4)</f>
        <v>#DIV/0!</v>
      </c>
      <c r="FYH20" s="38" t="e">
        <f>AVERAGEIFS('Cobalt Prices'!$G$10:$G$4229,'Cobalt Prices'!$E$10:$E$4229,FYH$4)</f>
        <v>#DIV/0!</v>
      </c>
      <c r="FYI20" s="38" t="e">
        <f>AVERAGEIFS('Cobalt Prices'!$G$10:$G$4229,'Cobalt Prices'!$E$10:$E$4229,FYI$4)</f>
        <v>#DIV/0!</v>
      </c>
      <c r="FYJ20" s="38" t="e">
        <f>AVERAGEIFS('Cobalt Prices'!$G$10:$G$4229,'Cobalt Prices'!$E$10:$E$4229,FYJ$4)</f>
        <v>#DIV/0!</v>
      </c>
      <c r="FYK20" s="38" t="e">
        <f>AVERAGEIFS('Cobalt Prices'!$G$10:$G$4229,'Cobalt Prices'!$E$10:$E$4229,FYK$4)</f>
        <v>#DIV/0!</v>
      </c>
      <c r="FYL20" s="38" t="e">
        <f>AVERAGEIFS('Cobalt Prices'!$G$10:$G$4229,'Cobalt Prices'!$E$10:$E$4229,FYL$4)</f>
        <v>#DIV/0!</v>
      </c>
      <c r="FYM20" s="38" t="e">
        <f>AVERAGEIFS('Cobalt Prices'!$G$10:$G$4229,'Cobalt Prices'!$E$10:$E$4229,FYM$4)</f>
        <v>#DIV/0!</v>
      </c>
      <c r="FYN20" s="38" t="e">
        <f>AVERAGEIFS('Cobalt Prices'!$G$10:$G$4229,'Cobalt Prices'!$E$10:$E$4229,FYN$4)</f>
        <v>#DIV/0!</v>
      </c>
      <c r="FYO20" s="38" t="e">
        <f>AVERAGEIFS('Cobalt Prices'!$G$10:$G$4229,'Cobalt Prices'!$E$10:$E$4229,FYO$4)</f>
        <v>#DIV/0!</v>
      </c>
      <c r="FYP20" s="38" t="e">
        <f>AVERAGEIFS('Cobalt Prices'!$G$10:$G$4229,'Cobalt Prices'!$E$10:$E$4229,FYP$4)</f>
        <v>#DIV/0!</v>
      </c>
      <c r="FYQ20" s="38" t="e">
        <f>AVERAGEIFS('Cobalt Prices'!$G$10:$G$4229,'Cobalt Prices'!$E$10:$E$4229,FYQ$4)</f>
        <v>#DIV/0!</v>
      </c>
      <c r="FYR20" s="38" t="e">
        <f>AVERAGEIFS('Cobalt Prices'!$G$10:$G$4229,'Cobalt Prices'!$E$10:$E$4229,FYR$4)</f>
        <v>#DIV/0!</v>
      </c>
      <c r="FYS20" s="38" t="e">
        <f>AVERAGEIFS('Cobalt Prices'!$G$10:$G$4229,'Cobalt Prices'!$E$10:$E$4229,FYS$4)</f>
        <v>#DIV/0!</v>
      </c>
      <c r="FYT20" s="38" t="e">
        <f>AVERAGEIFS('Cobalt Prices'!$G$10:$G$4229,'Cobalt Prices'!$E$10:$E$4229,FYT$4)</f>
        <v>#DIV/0!</v>
      </c>
      <c r="FYU20" s="38" t="e">
        <f>AVERAGEIFS('Cobalt Prices'!$G$10:$G$4229,'Cobalt Prices'!$E$10:$E$4229,FYU$4)</f>
        <v>#DIV/0!</v>
      </c>
      <c r="FYV20" s="38" t="e">
        <f>AVERAGEIFS('Cobalt Prices'!$G$10:$G$4229,'Cobalt Prices'!$E$10:$E$4229,FYV$4)</f>
        <v>#DIV/0!</v>
      </c>
      <c r="FYW20" s="38" t="e">
        <f>AVERAGEIFS('Cobalt Prices'!$G$10:$G$4229,'Cobalt Prices'!$E$10:$E$4229,FYW$4)</f>
        <v>#DIV/0!</v>
      </c>
      <c r="FYX20" s="38" t="e">
        <f>AVERAGEIFS('Cobalt Prices'!$G$10:$G$4229,'Cobalt Prices'!$E$10:$E$4229,FYX$4)</f>
        <v>#DIV/0!</v>
      </c>
      <c r="FYY20" s="38" t="e">
        <f>AVERAGEIFS('Cobalt Prices'!$G$10:$G$4229,'Cobalt Prices'!$E$10:$E$4229,FYY$4)</f>
        <v>#DIV/0!</v>
      </c>
      <c r="FYZ20" s="38" t="e">
        <f>AVERAGEIFS('Cobalt Prices'!$G$10:$G$4229,'Cobalt Prices'!$E$10:$E$4229,FYZ$4)</f>
        <v>#DIV/0!</v>
      </c>
      <c r="FZA20" s="38" t="e">
        <f>AVERAGEIFS('Cobalt Prices'!$G$10:$G$4229,'Cobalt Prices'!$E$10:$E$4229,FZA$4)</f>
        <v>#DIV/0!</v>
      </c>
      <c r="FZB20" s="38" t="e">
        <f>AVERAGEIFS('Cobalt Prices'!$G$10:$G$4229,'Cobalt Prices'!$E$10:$E$4229,FZB$4)</f>
        <v>#DIV/0!</v>
      </c>
      <c r="FZC20" s="38" t="e">
        <f>AVERAGEIFS('Cobalt Prices'!$G$10:$G$4229,'Cobalt Prices'!$E$10:$E$4229,FZC$4)</f>
        <v>#DIV/0!</v>
      </c>
      <c r="FZD20" s="38" t="e">
        <f>AVERAGEIFS('Cobalt Prices'!$G$10:$G$4229,'Cobalt Prices'!$E$10:$E$4229,FZD$4)</f>
        <v>#DIV/0!</v>
      </c>
      <c r="FZE20" s="38" t="e">
        <f>AVERAGEIFS('Cobalt Prices'!$G$10:$G$4229,'Cobalt Prices'!$E$10:$E$4229,FZE$4)</f>
        <v>#DIV/0!</v>
      </c>
      <c r="FZF20" s="38" t="e">
        <f>AVERAGEIFS('Cobalt Prices'!$G$10:$G$4229,'Cobalt Prices'!$E$10:$E$4229,FZF$4)</f>
        <v>#DIV/0!</v>
      </c>
      <c r="FZG20" s="38" t="e">
        <f>AVERAGEIFS('Cobalt Prices'!$G$10:$G$4229,'Cobalt Prices'!$E$10:$E$4229,FZG$4)</f>
        <v>#DIV/0!</v>
      </c>
      <c r="FZH20" s="38" t="e">
        <f>AVERAGEIFS('Cobalt Prices'!$G$10:$G$4229,'Cobalt Prices'!$E$10:$E$4229,FZH$4)</f>
        <v>#DIV/0!</v>
      </c>
      <c r="FZI20" s="38" t="e">
        <f>AVERAGEIFS('Cobalt Prices'!$G$10:$G$4229,'Cobalt Prices'!$E$10:$E$4229,FZI$4)</f>
        <v>#DIV/0!</v>
      </c>
      <c r="FZJ20" s="38" t="e">
        <f>AVERAGEIFS('Cobalt Prices'!$G$10:$G$4229,'Cobalt Prices'!$E$10:$E$4229,FZJ$4)</f>
        <v>#DIV/0!</v>
      </c>
      <c r="FZK20" s="38" t="e">
        <f>AVERAGEIFS('Cobalt Prices'!$G$10:$G$4229,'Cobalt Prices'!$E$10:$E$4229,FZK$4)</f>
        <v>#DIV/0!</v>
      </c>
      <c r="FZL20" s="38" t="e">
        <f>AVERAGEIFS('Cobalt Prices'!$G$10:$G$4229,'Cobalt Prices'!$E$10:$E$4229,FZL$4)</f>
        <v>#DIV/0!</v>
      </c>
      <c r="FZM20" s="38" t="e">
        <f>AVERAGEIFS('Cobalt Prices'!$G$10:$G$4229,'Cobalt Prices'!$E$10:$E$4229,FZM$4)</f>
        <v>#DIV/0!</v>
      </c>
      <c r="FZN20" s="38" t="e">
        <f>AVERAGEIFS('Cobalt Prices'!$G$10:$G$4229,'Cobalt Prices'!$E$10:$E$4229,FZN$4)</f>
        <v>#DIV/0!</v>
      </c>
      <c r="FZO20" s="38" t="e">
        <f>AVERAGEIFS('Cobalt Prices'!$G$10:$G$4229,'Cobalt Prices'!$E$10:$E$4229,FZO$4)</f>
        <v>#DIV/0!</v>
      </c>
      <c r="FZP20" s="38" t="e">
        <f>AVERAGEIFS('Cobalt Prices'!$G$10:$G$4229,'Cobalt Prices'!$E$10:$E$4229,FZP$4)</f>
        <v>#DIV/0!</v>
      </c>
      <c r="FZQ20" s="38" t="e">
        <f>AVERAGEIFS('Cobalt Prices'!$G$10:$G$4229,'Cobalt Prices'!$E$10:$E$4229,FZQ$4)</f>
        <v>#DIV/0!</v>
      </c>
      <c r="FZR20" s="38" t="e">
        <f>AVERAGEIFS('Cobalt Prices'!$G$10:$G$4229,'Cobalt Prices'!$E$10:$E$4229,FZR$4)</f>
        <v>#DIV/0!</v>
      </c>
      <c r="FZS20" s="38" t="e">
        <f>AVERAGEIFS('Cobalt Prices'!$G$10:$G$4229,'Cobalt Prices'!$E$10:$E$4229,FZS$4)</f>
        <v>#DIV/0!</v>
      </c>
      <c r="FZT20" s="38" t="e">
        <f>AVERAGEIFS('Cobalt Prices'!$G$10:$G$4229,'Cobalt Prices'!$E$10:$E$4229,FZT$4)</f>
        <v>#DIV/0!</v>
      </c>
      <c r="FZU20" s="38" t="e">
        <f>AVERAGEIFS('Cobalt Prices'!$G$10:$G$4229,'Cobalt Prices'!$E$10:$E$4229,FZU$4)</f>
        <v>#DIV/0!</v>
      </c>
      <c r="FZV20" s="38" t="e">
        <f>AVERAGEIFS('Cobalt Prices'!$G$10:$G$4229,'Cobalt Prices'!$E$10:$E$4229,FZV$4)</f>
        <v>#DIV/0!</v>
      </c>
      <c r="FZW20" s="38" t="e">
        <f>AVERAGEIFS('Cobalt Prices'!$G$10:$G$4229,'Cobalt Prices'!$E$10:$E$4229,FZW$4)</f>
        <v>#DIV/0!</v>
      </c>
      <c r="FZX20" s="38" t="e">
        <f>AVERAGEIFS('Cobalt Prices'!$G$10:$G$4229,'Cobalt Prices'!$E$10:$E$4229,FZX$4)</f>
        <v>#DIV/0!</v>
      </c>
      <c r="FZY20" s="38" t="e">
        <f>AVERAGEIFS('Cobalt Prices'!$G$10:$G$4229,'Cobalt Prices'!$E$10:$E$4229,FZY$4)</f>
        <v>#DIV/0!</v>
      </c>
      <c r="FZZ20" s="38" t="e">
        <f>AVERAGEIFS('Cobalt Prices'!$G$10:$G$4229,'Cobalt Prices'!$E$10:$E$4229,FZZ$4)</f>
        <v>#DIV/0!</v>
      </c>
      <c r="GAA20" s="38" t="e">
        <f>AVERAGEIFS('Cobalt Prices'!$G$10:$G$4229,'Cobalt Prices'!$E$10:$E$4229,GAA$4)</f>
        <v>#DIV/0!</v>
      </c>
      <c r="GAB20" s="38" t="e">
        <f>AVERAGEIFS('Cobalt Prices'!$G$10:$G$4229,'Cobalt Prices'!$E$10:$E$4229,GAB$4)</f>
        <v>#DIV/0!</v>
      </c>
      <c r="GAC20" s="38" t="e">
        <f>AVERAGEIFS('Cobalt Prices'!$G$10:$G$4229,'Cobalt Prices'!$E$10:$E$4229,GAC$4)</f>
        <v>#DIV/0!</v>
      </c>
      <c r="GAD20" s="38" t="e">
        <f>AVERAGEIFS('Cobalt Prices'!$G$10:$G$4229,'Cobalt Prices'!$E$10:$E$4229,GAD$4)</f>
        <v>#DIV/0!</v>
      </c>
      <c r="GAE20" s="38" t="e">
        <f>AVERAGEIFS('Cobalt Prices'!$G$10:$G$4229,'Cobalt Prices'!$E$10:$E$4229,GAE$4)</f>
        <v>#DIV/0!</v>
      </c>
      <c r="GAF20" s="38" t="e">
        <f>AVERAGEIFS('Cobalt Prices'!$G$10:$G$4229,'Cobalt Prices'!$E$10:$E$4229,GAF$4)</f>
        <v>#DIV/0!</v>
      </c>
      <c r="GAG20" s="38" t="e">
        <f>AVERAGEIFS('Cobalt Prices'!$G$10:$G$4229,'Cobalt Prices'!$E$10:$E$4229,GAG$4)</f>
        <v>#DIV/0!</v>
      </c>
      <c r="GAH20" s="38" t="e">
        <f>AVERAGEIFS('Cobalt Prices'!$G$10:$G$4229,'Cobalt Prices'!$E$10:$E$4229,GAH$4)</f>
        <v>#DIV/0!</v>
      </c>
      <c r="GAI20" s="38" t="e">
        <f>AVERAGEIFS('Cobalt Prices'!$G$10:$G$4229,'Cobalt Prices'!$E$10:$E$4229,GAI$4)</f>
        <v>#DIV/0!</v>
      </c>
      <c r="GAJ20" s="38" t="e">
        <f>AVERAGEIFS('Cobalt Prices'!$G$10:$G$4229,'Cobalt Prices'!$E$10:$E$4229,GAJ$4)</f>
        <v>#DIV/0!</v>
      </c>
      <c r="GAK20" s="38" t="e">
        <f>AVERAGEIFS('Cobalt Prices'!$G$10:$G$4229,'Cobalt Prices'!$E$10:$E$4229,GAK$4)</f>
        <v>#DIV/0!</v>
      </c>
      <c r="GAL20" s="38" t="e">
        <f>AVERAGEIFS('Cobalt Prices'!$G$10:$G$4229,'Cobalt Prices'!$E$10:$E$4229,GAL$4)</f>
        <v>#DIV/0!</v>
      </c>
      <c r="GAM20" s="38" t="e">
        <f>AVERAGEIFS('Cobalt Prices'!$G$10:$G$4229,'Cobalt Prices'!$E$10:$E$4229,GAM$4)</f>
        <v>#DIV/0!</v>
      </c>
      <c r="GAN20" s="38" t="e">
        <f>AVERAGEIFS('Cobalt Prices'!$G$10:$G$4229,'Cobalt Prices'!$E$10:$E$4229,GAN$4)</f>
        <v>#DIV/0!</v>
      </c>
      <c r="GAO20" s="38" t="e">
        <f>AVERAGEIFS('Cobalt Prices'!$G$10:$G$4229,'Cobalt Prices'!$E$10:$E$4229,GAO$4)</f>
        <v>#DIV/0!</v>
      </c>
      <c r="GAP20" s="38" t="e">
        <f>AVERAGEIFS('Cobalt Prices'!$G$10:$G$4229,'Cobalt Prices'!$E$10:$E$4229,GAP$4)</f>
        <v>#DIV/0!</v>
      </c>
      <c r="GAQ20" s="38" t="e">
        <f>AVERAGEIFS('Cobalt Prices'!$G$10:$G$4229,'Cobalt Prices'!$E$10:$E$4229,GAQ$4)</f>
        <v>#DIV/0!</v>
      </c>
      <c r="GAR20" s="38" t="e">
        <f>AVERAGEIFS('Cobalt Prices'!$G$10:$G$4229,'Cobalt Prices'!$E$10:$E$4229,GAR$4)</f>
        <v>#DIV/0!</v>
      </c>
      <c r="GAS20" s="38" t="e">
        <f>AVERAGEIFS('Cobalt Prices'!$G$10:$G$4229,'Cobalt Prices'!$E$10:$E$4229,GAS$4)</f>
        <v>#DIV/0!</v>
      </c>
      <c r="GAT20" s="38" t="e">
        <f>AVERAGEIFS('Cobalt Prices'!$G$10:$G$4229,'Cobalt Prices'!$E$10:$E$4229,GAT$4)</f>
        <v>#DIV/0!</v>
      </c>
      <c r="GAU20" s="38" t="e">
        <f>AVERAGEIFS('Cobalt Prices'!$G$10:$G$4229,'Cobalt Prices'!$E$10:$E$4229,GAU$4)</f>
        <v>#DIV/0!</v>
      </c>
      <c r="GAV20" s="38" t="e">
        <f>AVERAGEIFS('Cobalt Prices'!$G$10:$G$4229,'Cobalt Prices'!$E$10:$E$4229,GAV$4)</f>
        <v>#DIV/0!</v>
      </c>
      <c r="GAW20" s="38" t="e">
        <f>AVERAGEIFS('Cobalt Prices'!$G$10:$G$4229,'Cobalt Prices'!$E$10:$E$4229,GAW$4)</f>
        <v>#DIV/0!</v>
      </c>
      <c r="GAX20" s="38" t="e">
        <f>AVERAGEIFS('Cobalt Prices'!$G$10:$G$4229,'Cobalt Prices'!$E$10:$E$4229,GAX$4)</f>
        <v>#DIV/0!</v>
      </c>
      <c r="GAY20" s="38" t="e">
        <f>AVERAGEIFS('Cobalt Prices'!$G$10:$G$4229,'Cobalt Prices'!$E$10:$E$4229,GAY$4)</f>
        <v>#DIV/0!</v>
      </c>
      <c r="GAZ20" s="38" t="e">
        <f>AVERAGEIFS('Cobalt Prices'!$G$10:$G$4229,'Cobalt Prices'!$E$10:$E$4229,GAZ$4)</f>
        <v>#DIV/0!</v>
      </c>
      <c r="GBA20" s="38" t="e">
        <f>AVERAGEIFS('Cobalt Prices'!$G$10:$G$4229,'Cobalt Prices'!$E$10:$E$4229,GBA$4)</f>
        <v>#DIV/0!</v>
      </c>
      <c r="GBB20" s="38" t="e">
        <f>AVERAGEIFS('Cobalt Prices'!$G$10:$G$4229,'Cobalt Prices'!$E$10:$E$4229,GBB$4)</f>
        <v>#DIV/0!</v>
      </c>
      <c r="GBC20" s="38" t="e">
        <f>AVERAGEIFS('Cobalt Prices'!$G$10:$G$4229,'Cobalt Prices'!$E$10:$E$4229,GBC$4)</f>
        <v>#DIV/0!</v>
      </c>
      <c r="GBD20" s="38" t="e">
        <f>AVERAGEIFS('Cobalt Prices'!$G$10:$G$4229,'Cobalt Prices'!$E$10:$E$4229,GBD$4)</f>
        <v>#DIV/0!</v>
      </c>
      <c r="GBE20" s="38" t="e">
        <f>AVERAGEIFS('Cobalt Prices'!$G$10:$G$4229,'Cobalt Prices'!$E$10:$E$4229,GBE$4)</f>
        <v>#DIV/0!</v>
      </c>
      <c r="GBF20" s="38" t="e">
        <f>AVERAGEIFS('Cobalt Prices'!$G$10:$G$4229,'Cobalt Prices'!$E$10:$E$4229,GBF$4)</f>
        <v>#DIV/0!</v>
      </c>
      <c r="GBG20" s="38" t="e">
        <f>AVERAGEIFS('Cobalt Prices'!$G$10:$G$4229,'Cobalt Prices'!$E$10:$E$4229,GBG$4)</f>
        <v>#DIV/0!</v>
      </c>
      <c r="GBH20" s="38" t="e">
        <f>AVERAGEIFS('Cobalt Prices'!$G$10:$G$4229,'Cobalt Prices'!$E$10:$E$4229,GBH$4)</f>
        <v>#DIV/0!</v>
      </c>
      <c r="GBI20" s="38" t="e">
        <f>AVERAGEIFS('Cobalt Prices'!$G$10:$G$4229,'Cobalt Prices'!$E$10:$E$4229,GBI$4)</f>
        <v>#DIV/0!</v>
      </c>
      <c r="GBJ20" s="38" t="e">
        <f>AVERAGEIFS('Cobalt Prices'!$G$10:$G$4229,'Cobalt Prices'!$E$10:$E$4229,GBJ$4)</f>
        <v>#DIV/0!</v>
      </c>
      <c r="GBK20" s="38" t="e">
        <f>AVERAGEIFS('Cobalt Prices'!$G$10:$G$4229,'Cobalt Prices'!$E$10:$E$4229,GBK$4)</f>
        <v>#DIV/0!</v>
      </c>
      <c r="GBL20" s="38" t="e">
        <f>AVERAGEIFS('Cobalt Prices'!$G$10:$G$4229,'Cobalt Prices'!$E$10:$E$4229,GBL$4)</f>
        <v>#DIV/0!</v>
      </c>
      <c r="GBM20" s="38" t="e">
        <f>AVERAGEIFS('Cobalt Prices'!$G$10:$G$4229,'Cobalt Prices'!$E$10:$E$4229,GBM$4)</f>
        <v>#DIV/0!</v>
      </c>
      <c r="GBN20" s="38" t="e">
        <f>AVERAGEIFS('Cobalt Prices'!$G$10:$G$4229,'Cobalt Prices'!$E$10:$E$4229,GBN$4)</f>
        <v>#DIV/0!</v>
      </c>
      <c r="GBO20" s="38" t="e">
        <f>AVERAGEIFS('Cobalt Prices'!$G$10:$G$4229,'Cobalt Prices'!$E$10:$E$4229,GBO$4)</f>
        <v>#DIV/0!</v>
      </c>
      <c r="GBP20" s="38" t="e">
        <f>AVERAGEIFS('Cobalt Prices'!$G$10:$G$4229,'Cobalt Prices'!$E$10:$E$4229,GBP$4)</f>
        <v>#DIV/0!</v>
      </c>
      <c r="GBQ20" s="38" t="e">
        <f>AVERAGEIFS('Cobalt Prices'!$G$10:$G$4229,'Cobalt Prices'!$E$10:$E$4229,GBQ$4)</f>
        <v>#DIV/0!</v>
      </c>
      <c r="GBR20" s="38" t="e">
        <f>AVERAGEIFS('Cobalt Prices'!$G$10:$G$4229,'Cobalt Prices'!$E$10:$E$4229,GBR$4)</f>
        <v>#DIV/0!</v>
      </c>
      <c r="GBS20" s="38" t="e">
        <f>AVERAGEIFS('Cobalt Prices'!$G$10:$G$4229,'Cobalt Prices'!$E$10:$E$4229,GBS$4)</f>
        <v>#DIV/0!</v>
      </c>
      <c r="GBT20" s="38" t="e">
        <f>AVERAGEIFS('Cobalt Prices'!$G$10:$G$4229,'Cobalt Prices'!$E$10:$E$4229,GBT$4)</f>
        <v>#DIV/0!</v>
      </c>
      <c r="GBU20" s="38" t="e">
        <f>AVERAGEIFS('Cobalt Prices'!$G$10:$G$4229,'Cobalt Prices'!$E$10:$E$4229,GBU$4)</f>
        <v>#DIV/0!</v>
      </c>
      <c r="GBV20" s="38" t="e">
        <f>AVERAGEIFS('Cobalt Prices'!$G$10:$G$4229,'Cobalt Prices'!$E$10:$E$4229,GBV$4)</f>
        <v>#DIV/0!</v>
      </c>
      <c r="GBW20" s="38" t="e">
        <f>AVERAGEIFS('Cobalt Prices'!$G$10:$G$4229,'Cobalt Prices'!$E$10:$E$4229,GBW$4)</f>
        <v>#DIV/0!</v>
      </c>
      <c r="GBX20" s="38" t="e">
        <f>AVERAGEIFS('Cobalt Prices'!$G$10:$G$4229,'Cobalt Prices'!$E$10:$E$4229,GBX$4)</f>
        <v>#DIV/0!</v>
      </c>
      <c r="GBY20" s="38" t="e">
        <f>AVERAGEIFS('Cobalt Prices'!$G$10:$G$4229,'Cobalt Prices'!$E$10:$E$4229,GBY$4)</f>
        <v>#DIV/0!</v>
      </c>
      <c r="GBZ20" s="38" t="e">
        <f>AVERAGEIFS('Cobalt Prices'!$G$10:$G$4229,'Cobalt Prices'!$E$10:$E$4229,GBZ$4)</f>
        <v>#DIV/0!</v>
      </c>
      <c r="GCA20" s="38" t="e">
        <f>AVERAGEIFS('Cobalt Prices'!$G$10:$G$4229,'Cobalt Prices'!$E$10:$E$4229,GCA$4)</f>
        <v>#DIV/0!</v>
      </c>
      <c r="GCB20" s="38" t="e">
        <f>AVERAGEIFS('Cobalt Prices'!$G$10:$G$4229,'Cobalt Prices'!$E$10:$E$4229,GCB$4)</f>
        <v>#DIV/0!</v>
      </c>
      <c r="GCC20" s="38" t="e">
        <f>AVERAGEIFS('Cobalt Prices'!$G$10:$G$4229,'Cobalt Prices'!$E$10:$E$4229,GCC$4)</f>
        <v>#DIV/0!</v>
      </c>
      <c r="GCD20" s="38" t="e">
        <f>AVERAGEIFS('Cobalt Prices'!$G$10:$G$4229,'Cobalt Prices'!$E$10:$E$4229,GCD$4)</f>
        <v>#DIV/0!</v>
      </c>
      <c r="GCE20" s="38" t="e">
        <f>AVERAGEIFS('Cobalt Prices'!$G$10:$G$4229,'Cobalt Prices'!$E$10:$E$4229,GCE$4)</f>
        <v>#DIV/0!</v>
      </c>
      <c r="GCF20" s="38" t="e">
        <f>AVERAGEIFS('Cobalt Prices'!$G$10:$G$4229,'Cobalt Prices'!$E$10:$E$4229,GCF$4)</f>
        <v>#DIV/0!</v>
      </c>
      <c r="GCG20" s="38" t="e">
        <f>AVERAGEIFS('Cobalt Prices'!$G$10:$G$4229,'Cobalt Prices'!$E$10:$E$4229,GCG$4)</f>
        <v>#DIV/0!</v>
      </c>
      <c r="GCH20" s="38" t="e">
        <f>AVERAGEIFS('Cobalt Prices'!$G$10:$G$4229,'Cobalt Prices'!$E$10:$E$4229,GCH$4)</f>
        <v>#DIV/0!</v>
      </c>
      <c r="GCI20" s="38" t="e">
        <f>AVERAGEIFS('Cobalt Prices'!$G$10:$G$4229,'Cobalt Prices'!$E$10:$E$4229,GCI$4)</f>
        <v>#DIV/0!</v>
      </c>
      <c r="GCJ20" s="38" t="e">
        <f>AVERAGEIFS('Cobalt Prices'!$G$10:$G$4229,'Cobalt Prices'!$E$10:$E$4229,GCJ$4)</f>
        <v>#DIV/0!</v>
      </c>
      <c r="GCK20" s="38" t="e">
        <f>AVERAGEIFS('Cobalt Prices'!$G$10:$G$4229,'Cobalt Prices'!$E$10:$E$4229,GCK$4)</f>
        <v>#DIV/0!</v>
      </c>
      <c r="GCL20" s="38" t="e">
        <f>AVERAGEIFS('Cobalt Prices'!$G$10:$G$4229,'Cobalt Prices'!$E$10:$E$4229,GCL$4)</f>
        <v>#DIV/0!</v>
      </c>
      <c r="GCM20" s="38" t="e">
        <f>AVERAGEIFS('Cobalt Prices'!$G$10:$G$4229,'Cobalt Prices'!$E$10:$E$4229,GCM$4)</f>
        <v>#DIV/0!</v>
      </c>
      <c r="GCN20" s="38" t="e">
        <f>AVERAGEIFS('Cobalt Prices'!$G$10:$G$4229,'Cobalt Prices'!$E$10:$E$4229,GCN$4)</f>
        <v>#DIV/0!</v>
      </c>
      <c r="GCO20" s="38" t="e">
        <f>AVERAGEIFS('Cobalt Prices'!$G$10:$G$4229,'Cobalt Prices'!$E$10:$E$4229,GCO$4)</f>
        <v>#DIV/0!</v>
      </c>
      <c r="GCP20" s="38" t="e">
        <f>AVERAGEIFS('Cobalt Prices'!$G$10:$G$4229,'Cobalt Prices'!$E$10:$E$4229,GCP$4)</f>
        <v>#DIV/0!</v>
      </c>
      <c r="GCQ20" s="38" t="e">
        <f>AVERAGEIFS('Cobalt Prices'!$G$10:$G$4229,'Cobalt Prices'!$E$10:$E$4229,GCQ$4)</f>
        <v>#DIV/0!</v>
      </c>
      <c r="GCR20" s="38" t="e">
        <f>AVERAGEIFS('Cobalt Prices'!$G$10:$G$4229,'Cobalt Prices'!$E$10:$E$4229,GCR$4)</f>
        <v>#DIV/0!</v>
      </c>
      <c r="GCS20" s="38" t="e">
        <f>AVERAGEIFS('Cobalt Prices'!$G$10:$G$4229,'Cobalt Prices'!$E$10:$E$4229,GCS$4)</f>
        <v>#DIV/0!</v>
      </c>
      <c r="GCT20" s="38" t="e">
        <f>AVERAGEIFS('Cobalt Prices'!$G$10:$G$4229,'Cobalt Prices'!$E$10:$E$4229,GCT$4)</f>
        <v>#DIV/0!</v>
      </c>
      <c r="GCU20" s="38" t="e">
        <f>AVERAGEIFS('Cobalt Prices'!$G$10:$G$4229,'Cobalt Prices'!$E$10:$E$4229,GCU$4)</f>
        <v>#DIV/0!</v>
      </c>
      <c r="GCV20" s="38" t="e">
        <f>AVERAGEIFS('Cobalt Prices'!$G$10:$G$4229,'Cobalt Prices'!$E$10:$E$4229,GCV$4)</f>
        <v>#DIV/0!</v>
      </c>
      <c r="GCW20" s="38" t="e">
        <f>AVERAGEIFS('Cobalt Prices'!$G$10:$G$4229,'Cobalt Prices'!$E$10:$E$4229,GCW$4)</f>
        <v>#DIV/0!</v>
      </c>
      <c r="GCX20" s="38" t="e">
        <f>AVERAGEIFS('Cobalt Prices'!$G$10:$G$4229,'Cobalt Prices'!$E$10:$E$4229,GCX$4)</f>
        <v>#DIV/0!</v>
      </c>
      <c r="GCY20" s="38" t="e">
        <f>AVERAGEIFS('Cobalt Prices'!$G$10:$G$4229,'Cobalt Prices'!$E$10:$E$4229,GCY$4)</f>
        <v>#DIV/0!</v>
      </c>
      <c r="GCZ20" s="38" t="e">
        <f>AVERAGEIFS('Cobalt Prices'!$G$10:$G$4229,'Cobalt Prices'!$E$10:$E$4229,GCZ$4)</f>
        <v>#DIV/0!</v>
      </c>
      <c r="GDA20" s="38" t="e">
        <f>AVERAGEIFS('Cobalt Prices'!$G$10:$G$4229,'Cobalt Prices'!$E$10:$E$4229,GDA$4)</f>
        <v>#DIV/0!</v>
      </c>
      <c r="GDB20" s="38" t="e">
        <f>AVERAGEIFS('Cobalt Prices'!$G$10:$G$4229,'Cobalt Prices'!$E$10:$E$4229,GDB$4)</f>
        <v>#DIV/0!</v>
      </c>
      <c r="GDC20" s="38" t="e">
        <f>AVERAGEIFS('Cobalt Prices'!$G$10:$G$4229,'Cobalt Prices'!$E$10:$E$4229,GDC$4)</f>
        <v>#DIV/0!</v>
      </c>
      <c r="GDD20" s="38" t="e">
        <f>AVERAGEIFS('Cobalt Prices'!$G$10:$G$4229,'Cobalt Prices'!$E$10:$E$4229,GDD$4)</f>
        <v>#DIV/0!</v>
      </c>
      <c r="GDE20" s="38" t="e">
        <f>AVERAGEIFS('Cobalt Prices'!$G$10:$G$4229,'Cobalt Prices'!$E$10:$E$4229,GDE$4)</f>
        <v>#DIV/0!</v>
      </c>
      <c r="GDF20" s="38" t="e">
        <f>AVERAGEIFS('Cobalt Prices'!$G$10:$G$4229,'Cobalt Prices'!$E$10:$E$4229,GDF$4)</f>
        <v>#DIV/0!</v>
      </c>
      <c r="GDG20" s="38" t="e">
        <f>AVERAGEIFS('Cobalt Prices'!$G$10:$G$4229,'Cobalt Prices'!$E$10:$E$4229,GDG$4)</f>
        <v>#DIV/0!</v>
      </c>
      <c r="GDH20" s="38" t="e">
        <f>AVERAGEIFS('Cobalt Prices'!$G$10:$G$4229,'Cobalt Prices'!$E$10:$E$4229,GDH$4)</f>
        <v>#DIV/0!</v>
      </c>
      <c r="GDI20" s="38" t="e">
        <f>AVERAGEIFS('Cobalt Prices'!$G$10:$G$4229,'Cobalt Prices'!$E$10:$E$4229,GDI$4)</f>
        <v>#DIV/0!</v>
      </c>
      <c r="GDJ20" s="38" t="e">
        <f>AVERAGEIFS('Cobalt Prices'!$G$10:$G$4229,'Cobalt Prices'!$E$10:$E$4229,GDJ$4)</f>
        <v>#DIV/0!</v>
      </c>
      <c r="GDK20" s="38" t="e">
        <f>AVERAGEIFS('Cobalt Prices'!$G$10:$G$4229,'Cobalt Prices'!$E$10:$E$4229,GDK$4)</f>
        <v>#DIV/0!</v>
      </c>
      <c r="GDL20" s="38" t="e">
        <f>AVERAGEIFS('Cobalt Prices'!$G$10:$G$4229,'Cobalt Prices'!$E$10:$E$4229,GDL$4)</f>
        <v>#DIV/0!</v>
      </c>
      <c r="GDM20" s="38" t="e">
        <f>AVERAGEIFS('Cobalt Prices'!$G$10:$G$4229,'Cobalt Prices'!$E$10:$E$4229,GDM$4)</f>
        <v>#DIV/0!</v>
      </c>
      <c r="GDN20" s="38" t="e">
        <f>AVERAGEIFS('Cobalt Prices'!$G$10:$G$4229,'Cobalt Prices'!$E$10:$E$4229,GDN$4)</f>
        <v>#DIV/0!</v>
      </c>
      <c r="GDO20" s="38" t="e">
        <f>AVERAGEIFS('Cobalt Prices'!$G$10:$G$4229,'Cobalt Prices'!$E$10:$E$4229,GDO$4)</f>
        <v>#DIV/0!</v>
      </c>
      <c r="GDP20" s="38" t="e">
        <f>AVERAGEIFS('Cobalt Prices'!$G$10:$G$4229,'Cobalt Prices'!$E$10:$E$4229,GDP$4)</f>
        <v>#DIV/0!</v>
      </c>
      <c r="GDQ20" s="38" t="e">
        <f>AVERAGEIFS('Cobalt Prices'!$G$10:$G$4229,'Cobalt Prices'!$E$10:$E$4229,GDQ$4)</f>
        <v>#DIV/0!</v>
      </c>
      <c r="GDR20" s="38" t="e">
        <f>AVERAGEIFS('Cobalt Prices'!$G$10:$G$4229,'Cobalt Prices'!$E$10:$E$4229,GDR$4)</f>
        <v>#DIV/0!</v>
      </c>
      <c r="GDS20" s="38" t="e">
        <f>AVERAGEIFS('Cobalt Prices'!$G$10:$G$4229,'Cobalt Prices'!$E$10:$E$4229,GDS$4)</f>
        <v>#DIV/0!</v>
      </c>
      <c r="GDT20" s="38" t="e">
        <f>AVERAGEIFS('Cobalt Prices'!$G$10:$G$4229,'Cobalt Prices'!$E$10:$E$4229,GDT$4)</f>
        <v>#DIV/0!</v>
      </c>
      <c r="GDU20" s="38" t="e">
        <f>AVERAGEIFS('Cobalt Prices'!$G$10:$G$4229,'Cobalt Prices'!$E$10:$E$4229,GDU$4)</f>
        <v>#DIV/0!</v>
      </c>
      <c r="GDV20" s="38" t="e">
        <f>AVERAGEIFS('Cobalt Prices'!$G$10:$G$4229,'Cobalt Prices'!$E$10:$E$4229,GDV$4)</f>
        <v>#DIV/0!</v>
      </c>
      <c r="GDW20" s="38" t="e">
        <f>AVERAGEIFS('Cobalt Prices'!$G$10:$G$4229,'Cobalt Prices'!$E$10:$E$4229,GDW$4)</f>
        <v>#DIV/0!</v>
      </c>
      <c r="GDX20" s="38" t="e">
        <f>AVERAGEIFS('Cobalt Prices'!$G$10:$G$4229,'Cobalt Prices'!$E$10:$E$4229,GDX$4)</f>
        <v>#DIV/0!</v>
      </c>
      <c r="GDY20" s="38" t="e">
        <f>AVERAGEIFS('Cobalt Prices'!$G$10:$G$4229,'Cobalt Prices'!$E$10:$E$4229,GDY$4)</f>
        <v>#DIV/0!</v>
      </c>
      <c r="GDZ20" s="38" t="e">
        <f>AVERAGEIFS('Cobalt Prices'!$G$10:$G$4229,'Cobalt Prices'!$E$10:$E$4229,GDZ$4)</f>
        <v>#DIV/0!</v>
      </c>
      <c r="GEA20" s="38" t="e">
        <f>AVERAGEIFS('Cobalt Prices'!$G$10:$G$4229,'Cobalt Prices'!$E$10:$E$4229,GEA$4)</f>
        <v>#DIV/0!</v>
      </c>
      <c r="GEB20" s="38" t="e">
        <f>AVERAGEIFS('Cobalt Prices'!$G$10:$G$4229,'Cobalt Prices'!$E$10:$E$4229,GEB$4)</f>
        <v>#DIV/0!</v>
      </c>
      <c r="GEC20" s="38" t="e">
        <f>AVERAGEIFS('Cobalt Prices'!$G$10:$G$4229,'Cobalt Prices'!$E$10:$E$4229,GEC$4)</f>
        <v>#DIV/0!</v>
      </c>
      <c r="GED20" s="38" t="e">
        <f>AVERAGEIFS('Cobalt Prices'!$G$10:$G$4229,'Cobalt Prices'!$E$10:$E$4229,GED$4)</f>
        <v>#DIV/0!</v>
      </c>
      <c r="GEE20" s="38" t="e">
        <f>AVERAGEIFS('Cobalt Prices'!$G$10:$G$4229,'Cobalt Prices'!$E$10:$E$4229,GEE$4)</f>
        <v>#DIV/0!</v>
      </c>
      <c r="GEF20" s="38" t="e">
        <f>AVERAGEIFS('Cobalt Prices'!$G$10:$G$4229,'Cobalt Prices'!$E$10:$E$4229,GEF$4)</f>
        <v>#DIV/0!</v>
      </c>
      <c r="GEG20" s="38" t="e">
        <f>AVERAGEIFS('Cobalt Prices'!$G$10:$G$4229,'Cobalt Prices'!$E$10:$E$4229,GEG$4)</f>
        <v>#DIV/0!</v>
      </c>
      <c r="GEH20" s="38" t="e">
        <f>AVERAGEIFS('Cobalt Prices'!$G$10:$G$4229,'Cobalt Prices'!$E$10:$E$4229,GEH$4)</f>
        <v>#DIV/0!</v>
      </c>
      <c r="GEI20" s="38" t="e">
        <f>AVERAGEIFS('Cobalt Prices'!$G$10:$G$4229,'Cobalt Prices'!$E$10:$E$4229,GEI$4)</f>
        <v>#DIV/0!</v>
      </c>
      <c r="GEJ20" s="38" t="e">
        <f>AVERAGEIFS('Cobalt Prices'!$G$10:$G$4229,'Cobalt Prices'!$E$10:$E$4229,GEJ$4)</f>
        <v>#DIV/0!</v>
      </c>
      <c r="GEK20" s="38" t="e">
        <f>AVERAGEIFS('Cobalt Prices'!$G$10:$G$4229,'Cobalt Prices'!$E$10:$E$4229,GEK$4)</f>
        <v>#DIV/0!</v>
      </c>
      <c r="GEL20" s="38" t="e">
        <f>AVERAGEIFS('Cobalt Prices'!$G$10:$G$4229,'Cobalt Prices'!$E$10:$E$4229,GEL$4)</f>
        <v>#DIV/0!</v>
      </c>
      <c r="GEM20" s="38" t="e">
        <f>AVERAGEIFS('Cobalt Prices'!$G$10:$G$4229,'Cobalt Prices'!$E$10:$E$4229,GEM$4)</f>
        <v>#DIV/0!</v>
      </c>
      <c r="GEN20" s="38" t="e">
        <f>AVERAGEIFS('Cobalt Prices'!$G$10:$G$4229,'Cobalt Prices'!$E$10:$E$4229,GEN$4)</f>
        <v>#DIV/0!</v>
      </c>
      <c r="GEO20" s="38" t="e">
        <f>AVERAGEIFS('Cobalt Prices'!$G$10:$G$4229,'Cobalt Prices'!$E$10:$E$4229,GEO$4)</f>
        <v>#DIV/0!</v>
      </c>
      <c r="GEP20" s="38" t="e">
        <f>AVERAGEIFS('Cobalt Prices'!$G$10:$G$4229,'Cobalt Prices'!$E$10:$E$4229,GEP$4)</f>
        <v>#DIV/0!</v>
      </c>
      <c r="GEQ20" s="38" t="e">
        <f>AVERAGEIFS('Cobalt Prices'!$G$10:$G$4229,'Cobalt Prices'!$E$10:$E$4229,GEQ$4)</f>
        <v>#DIV/0!</v>
      </c>
      <c r="GER20" s="38" t="e">
        <f>AVERAGEIFS('Cobalt Prices'!$G$10:$G$4229,'Cobalt Prices'!$E$10:$E$4229,GER$4)</f>
        <v>#DIV/0!</v>
      </c>
      <c r="GES20" s="38" t="e">
        <f>AVERAGEIFS('Cobalt Prices'!$G$10:$G$4229,'Cobalt Prices'!$E$10:$E$4229,GES$4)</f>
        <v>#DIV/0!</v>
      </c>
      <c r="GET20" s="38" t="e">
        <f>AVERAGEIFS('Cobalt Prices'!$G$10:$G$4229,'Cobalt Prices'!$E$10:$E$4229,GET$4)</f>
        <v>#DIV/0!</v>
      </c>
      <c r="GEU20" s="38" t="e">
        <f>AVERAGEIFS('Cobalt Prices'!$G$10:$G$4229,'Cobalt Prices'!$E$10:$E$4229,GEU$4)</f>
        <v>#DIV/0!</v>
      </c>
      <c r="GEV20" s="38" t="e">
        <f>AVERAGEIFS('Cobalt Prices'!$G$10:$G$4229,'Cobalt Prices'!$E$10:$E$4229,GEV$4)</f>
        <v>#DIV/0!</v>
      </c>
      <c r="GEW20" s="38" t="e">
        <f>AVERAGEIFS('Cobalt Prices'!$G$10:$G$4229,'Cobalt Prices'!$E$10:$E$4229,GEW$4)</f>
        <v>#DIV/0!</v>
      </c>
      <c r="GEX20" s="38" t="e">
        <f>AVERAGEIFS('Cobalt Prices'!$G$10:$G$4229,'Cobalt Prices'!$E$10:$E$4229,GEX$4)</f>
        <v>#DIV/0!</v>
      </c>
      <c r="GEY20" s="38" t="e">
        <f>AVERAGEIFS('Cobalt Prices'!$G$10:$G$4229,'Cobalt Prices'!$E$10:$E$4229,GEY$4)</f>
        <v>#DIV/0!</v>
      </c>
      <c r="GEZ20" s="38" t="e">
        <f>AVERAGEIFS('Cobalt Prices'!$G$10:$G$4229,'Cobalt Prices'!$E$10:$E$4229,GEZ$4)</f>
        <v>#DIV/0!</v>
      </c>
      <c r="GFA20" s="38" t="e">
        <f>AVERAGEIFS('Cobalt Prices'!$G$10:$G$4229,'Cobalt Prices'!$E$10:$E$4229,GFA$4)</f>
        <v>#DIV/0!</v>
      </c>
      <c r="GFB20" s="38" t="e">
        <f>AVERAGEIFS('Cobalt Prices'!$G$10:$G$4229,'Cobalt Prices'!$E$10:$E$4229,GFB$4)</f>
        <v>#DIV/0!</v>
      </c>
      <c r="GFC20" s="38" t="e">
        <f>AVERAGEIFS('Cobalt Prices'!$G$10:$G$4229,'Cobalt Prices'!$E$10:$E$4229,GFC$4)</f>
        <v>#DIV/0!</v>
      </c>
      <c r="GFD20" s="38" t="e">
        <f>AVERAGEIFS('Cobalt Prices'!$G$10:$G$4229,'Cobalt Prices'!$E$10:$E$4229,GFD$4)</f>
        <v>#DIV/0!</v>
      </c>
      <c r="GFE20" s="38" t="e">
        <f>AVERAGEIFS('Cobalt Prices'!$G$10:$G$4229,'Cobalt Prices'!$E$10:$E$4229,GFE$4)</f>
        <v>#DIV/0!</v>
      </c>
      <c r="GFF20" s="38" t="e">
        <f>AVERAGEIFS('Cobalt Prices'!$G$10:$G$4229,'Cobalt Prices'!$E$10:$E$4229,GFF$4)</f>
        <v>#DIV/0!</v>
      </c>
      <c r="GFG20" s="38" t="e">
        <f>AVERAGEIFS('Cobalt Prices'!$G$10:$G$4229,'Cobalt Prices'!$E$10:$E$4229,GFG$4)</f>
        <v>#DIV/0!</v>
      </c>
      <c r="GFH20" s="38" t="e">
        <f>AVERAGEIFS('Cobalt Prices'!$G$10:$G$4229,'Cobalt Prices'!$E$10:$E$4229,GFH$4)</f>
        <v>#DIV/0!</v>
      </c>
      <c r="GFI20" s="38" t="e">
        <f>AVERAGEIFS('Cobalt Prices'!$G$10:$G$4229,'Cobalt Prices'!$E$10:$E$4229,GFI$4)</f>
        <v>#DIV/0!</v>
      </c>
      <c r="GFJ20" s="38" t="e">
        <f>AVERAGEIFS('Cobalt Prices'!$G$10:$G$4229,'Cobalt Prices'!$E$10:$E$4229,GFJ$4)</f>
        <v>#DIV/0!</v>
      </c>
      <c r="GFK20" s="38" t="e">
        <f>AVERAGEIFS('Cobalt Prices'!$G$10:$G$4229,'Cobalt Prices'!$E$10:$E$4229,GFK$4)</f>
        <v>#DIV/0!</v>
      </c>
      <c r="GFL20" s="38" t="e">
        <f>AVERAGEIFS('Cobalt Prices'!$G$10:$G$4229,'Cobalt Prices'!$E$10:$E$4229,GFL$4)</f>
        <v>#DIV/0!</v>
      </c>
      <c r="GFM20" s="38" t="e">
        <f>AVERAGEIFS('Cobalt Prices'!$G$10:$G$4229,'Cobalt Prices'!$E$10:$E$4229,GFM$4)</f>
        <v>#DIV/0!</v>
      </c>
      <c r="GFN20" s="38" t="e">
        <f>AVERAGEIFS('Cobalt Prices'!$G$10:$G$4229,'Cobalt Prices'!$E$10:$E$4229,GFN$4)</f>
        <v>#DIV/0!</v>
      </c>
      <c r="GFO20" s="38" t="e">
        <f>AVERAGEIFS('Cobalt Prices'!$G$10:$G$4229,'Cobalt Prices'!$E$10:$E$4229,GFO$4)</f>
        <v>#DIV/0!</v>
      </c>
      <c r="GFP20" s="38" t="e">
        <f>AVERAGEIFS('Cobalt Prices'!$G$10:$G$4229,'Cobalt Prices'!$E$10:$E$4229,GFP$4)</f>
        <v>#DIV/0!</v>
      </c>
      <c r="GFQ20" s="38" t="e">
        <f>AVERAGEIFS('Cobalt Prices'!$G$10:$G$4229,'Cobalt Prices'!$E$10:$E$4229,GFQ$4)</f>
        <v>#DIV/0!</v>
      </c>
      <c r="GFR20" s="38" t="e">
        <f>AVERAGEIFS('Cobalt Prices'!$G$10:$G$4229,'Cobalt Prices'!$E$10:$E$4229,GFR$4)</f>
        <v>#DIV/0!</v>
      </c>
      <c r="GFS20" s="38" t="e">
        <f>AVERAGEIFS('Cobalt Prices'!$G$10:$G$4229,'Cobalt Prices'!$E$10:$E$4229,GFS$4)</f>
        <v>#DIV/0!</v>
      </c>
      <c r="GFT20" s="38" t="e">
        <f>AVERAGEIFS('Cobalt Prices'!$G$10:$G$4229,'Cobalt Prices'!$E$10:$E$4229,GFT$4)</f>
        <v>#DIV/0!</v>
      </c>
      <c r="GFU20" s="38" t="e">
        <f>AVERAGEIFS('Cobalt Prices'!$G$10:$G$4229,'Cobalt Prices'!$E$10:$E$4229,GFU$4)</f>
        <v>#DIV/0!</v>
      </c>
      <c r="GFV20" s="38" t="e">
        <f>AVERAGEIFS('Cobalt Prices'!$G$10:$G$4229,'Cobalt Prices'!$E$10:$E$4229,GFV$4)</f>
        <v>#DIV/0!</v>
      </c>
      <c r="GFW20" s="38" t="e">
        <f>AVERAGEIFS('Cobalt Prices'!$G$10:$G$4229,'Cobalt Prices'!$E$10:$E$4229,GFW$4)</f>
        <v>#DIV/0!</v>
      </c>
      <c r="GFX20" s="38" t="e">
        <f>AVERAGEIFS('Cobalt Prices'!$G$10:$G$4229,'Cobalt Prices'!$E$10:$E$4229,GFX$4)</f>
        <v>#DIV/0!</v>
      </c>
      <c r="GFY20" s="38" t="e">
        <f>AVERAGEIFS('Cobalt Prices'!$G$10:$G$4229,'Cobalt Prices'!$E$10:$E$4229,GFY$4)</f>
        <v>#DIV/0!</v>
      </c>
      <c r="GFZ20" s="38" t="e">
        <f>AVERAGEIFS('Cobalt Prices'!$G$10:$G$4229,'Cobalt Prices'!$E$10:$E$4229,GFZ$4)</f>
        <v>#DIV/0!</v>
      </c>
      <c r="GGA20" s="38" t="e">
        <f>AVERAGEIFS('Cobalt Prices'!$G$10:$G$4229,'Cobalt Prices'!$E$10:$E$4229,GGA$4)</f>
        <v>#DIV/0!</v>
      </c>
      <c r="GGB20" s="38" t="e">
        <f>AVERAGEIFS('Cobalt Prices'!$G$10:$G$4229,'Cobalt Prices'!$E$10:$E$4229,GGB$4)</f>
        <v>#DIV/0!</v>
      </c>
      <c r="GGC20" s="38" t="e">
        <f>AVERAGEIFS('Cobalt Prices'!$G$10:$G$4229,'Cobalt Prices'!$E$10:$E$4229,GGC$4)</f>
        <v>#DIV/0!</v>
      </c>
      <c r="GGD20" s="38" t="e">
        <f>AVERAGEIFS('Cobalt Prices'!$G$10:$G$4229,'Cobalt Prices'!$E$10:$E$4229,GGD$4)</f>
        <v>#DIV/0!</v>
      </c>
      <c r="GGE20" s="38" t="e">
        <f>AVERAGEIFS('Cobalt Prices'!$G$10:$G$4229,'Cobalt Prices'!$E$10:$E$4229,GGE$4)</f>
        <v>#DIV/0!</v>
      </c>
      <c r="GGF20" s="38" t="e">
        <f>AVERAGEIFS('Cobalt Prices'!$G$10:$G$4229,'Cobalt Prices'!$E$10:$E$4229,GGF$4)</f>
        <v>#DIV/0!</v>
      </c>
      <c r="GGG20" s="38" t="e">
        <f>AVERAGEIFS('Cobalt Prices'!$G$10:$G$4229,'Cobalt Prices'!$E$10:$E$4229,GGG$4)</f>
        <v>#DIV/0!</v>
      </c>
      <c r="GGH20" s="38" t="e">
        <f>AVERAGEIFS('Cobalt Prices'!$G$10:$G$4229,'Cobalt Prices'!$E$10:$E$4229,GGH$4)</f>
        <v>#DIV/0!</v>
      </c>
      <c r="GGI20" s="38" t="e">
        <f>AVERAGEIFS('Cobalt Prices'!$G$10:$G$4229,'Cobalt Prices'!$E$10:$E$4229,GGI$4)</f>
        <v>#DIV/0!</v>
      </c>
      <c r="GGJ20" s="38" t="e">
        <f>AVERAGEIFS('Cobalt Prices'!$G$10:$G$4229,'Cobalt Prices'!$E$10:$E$4229,GGJ$4)</f>
        <v>#DIV/0!</v>
      </c>
      <c r="GGK20" s="38" t="e">
        <f>AVERAGEIFS('Cobalt Prices'!$G$10:$G$4229,'Cobalt Prices'!$E$10:$E$4229,GGK$4)</f>
        <v>#DIV/0!</v>
      </c>
      <c r="GGL20" s="38" t="e">
        <f>AVERAGEIFS('Cobalt Prices'!$G$10:$G$4229,'Cobalt Prices'!$E$10:$E$4229,GGL$4)</f>
        <v>#DIV/0!</v>
      </c>
      <c r="GGM20" s="38" t="e">
        <f>AVERAGEIFS('Cobalt Prices'!$G$10:$G$4229,'Cobalt Prices'!$E$10:$E$4229,GGM$4)</f>
        <v>#DIV/0!</v>
      </c>
      <c r="GGN20" s="38" t="e">
        <f>AVERAGEIFS('Cobalt Prices'!$G$10:$G$4229,'Cobalt Prices'!$E$10:$E$4229,GGN$4)</f>
        <v>#DIV/0!</v>
      </c>
      <c r="GGO20" s="38" t="e">
        <f>AVERAGEIFS('Cobalt Prices'!$G$10:$G$4229,'Cobalt Prices'!$E$10:$E$4229,GGO$4)</f>
        <v>#DIV/0!</v>
      </c>
      <c r="GGP20" s="38" t="e">
        <f>AVERAGEIFS('Cobalt Prices'!$G$10:$G$4229,'Cobalt Prices'!$E$10:$E$4229,GGP$4)</f>
        <v>#DIV/0!</v>
      </c>
      <c r="GGQ20" s="38" t="e">
        <f>AVERAGEIFS('Cobalt Prices'!$G$10:$G$4229,'Cobalt Prices'!$E$10:$E$4229,GGQ$4)</f>
        <v>#DIV/0!</v>
      </c>
      <c r="GGR20" s="38" t="e">
        <f>AVERAGEIFS('Cobalt Prices'!$G$10:$G$4229,'Cobalt Prices'!$E$10:$E$4229,GGR$4)</f>
        <v>#DIV/0!</v>
      </c>
      <c r="GGS20" s="38" t="e">
        <f>AVERAGEIFS('Cobalt Prices'!$G$10:$G$4229,'Cobalt Prices'!$E$10:$E$4229,GGS$4)</f>
        <v>#DIV/0!</v>
      </c>
      <c r="GGT20" s="38" t="e">
        <f>AVERAGEIFS('Cobalt Prices'!$G$10:$G$4229,'Cobalt Prices'!$E$10:$E$4229,GGT$4)</f>
        <v>#DIV/0!</v>
      </c>
      <c r="GGU20" s="38" t="e">
        <f>AVERAGEIFS('Cobalt Prices'!$G$10:$G$4229,'Cobalt Prices'!$E$10:$E$4229,GGU$4)</f>
        <v>#DIV/0!</v>
      </c>
      <c r="GGV20" s="38" t="e">
        <f>AVERAGEIFS('Cobalt Prices'!$G$10:$G$4229,'Cobalt Prices'!$E$10:$E$4229,GGV$4)</f>
        <v>#DIV/0!</v>
      </c>
      <c r="GGW20" s="38" t="e">
        <f>AVERAGEIFS('Cobalt Prices'!$G$10:$G$4229,'Cobalt Prices'!$E$10:$E$4229,GGW$4)</f>
        <v>#DIV/0!</v>
      </c>
      <c r="GGX20" s="38" t="e">
        <f>AVERAGEIFS('Cobalt Prices'!$G$10:$G$4229,'Cobalt Prices'!$E$10:$E$4229,GGX$4)</f>
        <v>#DIV/0!</v>
      </c>
      <c r="GGY20" s="38" t="e">
        <f>AVERAGEIFS('Cobalt Prices'!$G$10:$G$4229,'Cobalt Prices'!$E$10:$E$4229,GGY$4)</f>
        <v>#DIV/0!</v>
      </c>
      <c r="GGZ20" s="38" t="e">
        <f>AVERAGEIFS('Cobalt Prices'!$G$10:$G$4229,'Cobalt Prices'!$E$10:$E$4229,GGZ$4)</f>
        <v>#DIV/0!</v>
      </c>
      <c r="GHA20" s="38" t="e">
        <f>AVERAGEIFS('Cobalt Prices'!$G$10:$G$4229,'Cobalt Prices'!$E$10:$E$4229,GHA$4)</f>
        <v>#DIV/0!</v>
      </c>
      <c r="GHB20" s="38" t="e">
        <f>AVERAGEIFS('Cobalt Prices'!$G$10:$G$4229,'Cobalt Prices'!$E$10:$E$4229,GHB$4)</f>
        <v>#DIV/0!</v>
      </c>
      <c r="GHC20" s="38" t="e">
        <f>AVERAGEIFS('Cobalt Prices'!$G$10:$G$4229,'Cobalt Prices'!$E$10:$E$4229,GHC$4)</f>
        <v>#DIV/0!</v>
      </c>
      <c r="GHD20" s="38" t="e">
        <f>AVERAGEIFS('Cobalt Prices'!$G$10:$G$4229,'Cobalt Prices'!$E$10:$E$4229,GHD$4)</f>
        <v>#DIV/0!</v>
      </c>
      <c r="GHE20" s="38" t="e">
        <f>AVERAGEIFS('Cobalt Prices'!$G$10:$G$4229,'Cobalt Prices'!$E$10:$E$4229,GHE$4)</f>
        <v>#DIV/0!</v>
      </c>
      <c r="GHF20" s="38" t="e">
        <f>AVERAGEIFS('Cobalt Prices'!$G$10:$G$4229,'Cobalt Prices'!$E$10:$E$4229,GHF$4)</f>
        <v>#DIV/0!</v>
      </c>
      <c r="GHG20" s="38" t="e">
        <f>AVERAGEIFS('Cobalt Prices'!$G$10:$G$4229,'Cobalt Prices'!$E$10:$E$4229,GHG$4)</f>
        <v>#DIV/0!</v>
      </c>
      <c r="GHH20" s="38" t="e">
        <f>AVERAGEIFS('Cobalt Prices'!$G$10:$G$4229,'Cobalt Prices'!$E$10:$E$4229,GHH$4)</f>
        <v>#DIV/0!</v>
      </c>
      <c r="GHI20" s="38" t="e">
        <f>AVERAGEIFS('Cobalt Prices'!$G$10:$G$4229,'Cobalt Prices'!$E$10:$E$4229,GHI$4)</f>
        <v>#DIV/0!</v>
      </c>
      <c r="GHJ20" s="38" t="e">
        <f>AVERAGEIFS('Cobalt Prices'!$G$10:$G$4229,'Cobalt Prices'!$E$10:$E$4229,GHJ$4)</f>
        <v>#DIV/0!</v>
      </c>
      <c r="GHK20" s="38" t="e">
        <f>AVERAGEIFS('Cobalt Prices'!$G$10:$G$4229,'Cobalt Prices'!$E$10:$E$4229,GHK$4)</f>
        <v>#DIV/0!</v>
      </c>
      <c r="GHL20" s="38" t="e">
        <f>AVERAGEIFS('Cobalt Prices'!$G$10:$G$4229,'Cobalt Prices'!$E$10:$E$4229,GHL$4)</f>
        <v>#DIV/0!</v>
      </c>
      <c r="GHM20" s="38" t="e">
        <f>AVERAGEIFS('Cobalt Prices'!$G$10:$G$4229,'Cobalt Prices'!$E$10:$E$4229,GHM$4)</f>
        <v>#DIV/0!</v>
      </c>
      <c r="GHN20" s="38" t="e">
        <f>AVERAGEIFS('Cobalt Prices'!$G$10:$G$4229,'Cobalt Prices'!$E$10:$E$4229,GHN$4)</f>
        <v>#DIV/0!</v>
      </c>
      <c r="GHO20" s="38" t="e">
        <f>AVERAGEIFS('Cobalt Prices'!$G$10:$G$4229,'Cobalt Prices'!$E$10:$E$4229,GHO$4)</f>
        <v>#DIV/0!</v>
      </c>
      <c r="GHP20" s="38" t="e">
        <f>AVERAGEIFS('Cobalt Prices'!$G$10:$G$4229,'Cobalt Prices'!$E$10:$E$4229,GHP$4)</f>
        <v>#DIV/0!</v>
      </c>
      <c r="GHQ20" s="38" t="e">
        <f>AVERAGEIFS('Cobalt Prices'!$G$10:$G$4229,'Cobalt Prices'!$E$10:$E$4229,GHQ$4)</f>
        <v>#DIV/0!</v>
      </c>
      <c r="GHR20" s="38" t="e">
        <f>AVERAGEIFS('Cobalt Prices'!$G$10:$G$4229,'Cobalt Prices'!$E$10:$E$4229,GHR$4)</f>
        <v>#DIV/0!</v>
      </c>
      <c r="GHS20" s="38" t="e">
        <f>AVERAGEIFS('Cobalt Prices'!$G$10:$G$4229,'Cobalt Prices'!$E$10:$E$4229,GHS$4)</f>
        <v>#DIV/0!</v>
      </c>
      <c r="GHT20" s="38" t="e">
        <f>AVERAGEIFS('Cobalt Prices'!$G$10:$G$4229,'Cobalt Prices'!$E$10:$E$4229,GHT$4)</f>
        <v>#DIV/0!</v>
      </c>
      <c r="GHU20" s="38" t="e">
        <f>AVERAGEIFS('Cobalt Prices'!$G$10:$G$4229,'Cobalt Prices'!$E$10:$E$4229,GHU$4)</f>
        <v>#DIV/0!</v>
      </c>
      <c r="GHV20" s="38" t="e">
        <f>AVERAGEIFS('Cobalt Prices'!$G$10:$G$4229,'Cobalt Prices'!$E$10:$E$4229,GHV$4)</f>
        <v>#DIV/0!</v>
      </c>
      <c r="GHW20" s="38" t="e">
        <f>AVERAGEIFS('Cobalt Prices'!$G$10:$G$4229,'Cobalt Prices'!$E$10:$E$4229,GHW$4)</f>
        <v>#DIV/0!</v>
      </c>
      <c r="GHX20" s="38" t="e">
        <f>AVERAGEIFS('Cobalt Prices'!$G$10:$G$4229,'Cobalt Prices'!$E$10:$E$4229,GHX$4)</f>
        <v>#DIV/0!</v>
      </c>
      <c r="GHY20" s="38" t="e">
        <f>AVERAGEIFS('Cobalt Prices'!$G$10:$G$4229,'Cobalt Prices'!$E$10:$E$4229,GHY$4)</f>
        <v>#DIV/0!</v>
      </c>
      <c r="GHZ20" s="38" t="e">
        <f>AVERAGEIFS('Cobalt Prices'!$G$10:$G$4229,'Cobalt Prices'!$E$10:$E$4229,GHZ$4)</f>
        <v>#DIV/0!</v>
      </c>
      <c r="GIA20" s="38" t="e">
        <f>AVERAGEIFS('Cobalt Prices'!$G$10:$G$4229,'Cobalt Prices'!$E$10:$E$4229,GIA$4)</f>
        <v>#DIV/0!</v>
      </c>
      <c r="GIB20" s="38" t="e">
        <f>AVERAGEIFS('Cobalt Prices'!$G$10:$G$4229,'Cobalt Prices'!$E$10:$E$4229,GIB$4)</f>
        <v>#DIV/0!</v>
      </c>
      <c r="GIC20" s="38" t="e">
        <f>AVERAGEIFS('Cobalt Prices'!$G$10:$G$4229,'Cobalt Prices'!$E$10:$E$4229,GIC$4)</f>
        <v>#DIV/0!</v>
      </c>
      <c r="GID20" s="38" t="e">
        <f>AVERAGEIFS('Cobalt Prices'!$G$10:$G$4229,'Cobalt Prices'!$E$10:$E$4229,GID$4)</f>
        <v>#DIV/0!</v>
      </c>
      <c r="GIE20" s="38" t="e">
        <f>AVERAGEIFS('Cobalt Prices'!$G$10:$G$4229,'Cobalt Prices'!$E$10:$E$4229,GIE$4)</f>
        <v>#DIV/0!</v>
      </c>
      <c r="GIF20" s="38" t="e">
        <f>AVERAGEIFS('Cobalt Prices'!$G$10:$G$4229,'Cobalt Prices'!$E$10:$E$4229,GIF$4)</f>
        <v>#DIV/0!</v>
      </c>
      <c r="GIG20" s="38" t="e">
        <f>AVERAGEIFS('Cobalt Prices'!$G$10:$G$4229,'Cobalt Prices'!$E$10:$E$4229,GIG$4)</f>
        <v>#DIV/0!</v>
      </c>
      <c r="GIH20" s="38" t="e">
        <f>AVERAGEIFS('Cobalt Prices'!$G$10:$G$4229,'Cobalt Prices'!$E$10:$E$4229,GIH$4)</f>
        <v>#DIV/0!</v>
      </c>
      <c r="GII20" s="38" t="e">
        <f>AVERAGEIFS('Cobalt Prices'!$G$10:$G$4229,'Cobalt Prices'!$E$10:$E$4229,GII$4)</f>
        <v>#DIV/0!</v>
      </c>
      <c r="GIJ20" s="38" t="e">
        <f>AVERAGEIFS('Cobalt Prices'!$G$10:$G$4229,'Cobalt Prices'!$E$10:$E$4229,GIJ$4)</f>
        <v>#DIV/0!</v>
      </c>
      <c r="GIK20" s="38" t="e">
        <f>AVERAGEIFS('Cobalt Prices'!$G$10:$G$4229,'Cobalt Prices'!$E$10:$E$4229,GIK$4)</f>
        <v>#DIV/0!</v>
      </c>
      <c r="GIL20" s="38" t="e">
        <f>AVERAGEIFS('Cobalt Prices'!$G$10:$G$4229,'Cobalt Prices'!$E$10:$E$4229,GIL$4)</f>
        <v>#DIV/0!</v>
      </c>
      <c r="GIM20" s="38" t="e">
        <f>AVERAGEIFS('Cobalt Prices'!$G$10:$G$4229,'Cobalt Prices'!$E$10:$E$4229,GIM$4)</f>
        <v>#DIV/0!</v>
      </c>
      <c r="GIN20" s="38" t="e">
        <f>AVERAGEIFS('Cobalt Prices'!$G$10:$G$4229,'Cobalt Prices'!$E$10:$E$4229,GIN$4)</f>
        <v>#DIV/0!</v>
      </c>
      <c r="GIO20" s="38" t="e">
        <f>AVERAGEIFS('Cobalt Prices'!$G$10:$G$4229,'Cobalt Prices'!$E$10:$E$4229,GIO$4)</f>
        <v>#DIV/0!</v>
      </c>
      <c r="GIP20" s="38" t="e">
        <f>AVERAGEIFS('Cobalt Prices'!$G$10:$G$4229,'Cobalt Prices'!$E$10:$E$4229,GIP$4)</f>
        <v>#DIV/0!</v>
      </c>
      <c r="GIQ20" s="38" t="e">
        <f>AVERAGEIFS('Cobalt Prices'!$G$10:$G$4229,'Cobalt Prices'!$E$10:$E$4229,GIQ$4)</f>
        <v>#DIV/0!</v>
      </c>
      <c r="GIR20" s="38" t="e">
        <f>AVERAGEIFS('Cobalt Prices'!$G$10:$G$4229,'Cobalt Prices'!$E$10:$E$4229,GIR$4)</f>
        <v>#DIV/0!</v>
      </c>
      <c r="GIS20" s="38" t="e">
        <f>AVERAGEIFS('Cobalt Prices'!$G$10:$G$4229,'Cobalt Prices'!$E$10:$E$4229,GIS$4)</f>
        <v>#DIV/0!</v>
      </c>
      <c r="GIT20" s="38" t="e">
        <f>AVERAGEIFS('Cobalt Prices'!$G$10:$G$4229,'Cobalt Prices'!$E$10:$E$4229,GIT$4)</f>
        <v>#DIV/0!</v>
      </c>
      <c r="GIU20" s="38" t="e">
        <f>AVERAGEIFS('Cobalt Prices'!$G$10:$G$4229,'Cobalt Prices'!$E$10:$E$4229,GIU$4)</f>
        <v>#DIV/0!</v>
      </c>
      <c r="GIV20" s="38" t="e">
        <f>AVERAGEIFS('Cobalt Prices'!$G$10:$G$4229,'Cobalt Prices'!$E$10:$E$4229,GIV$4)</f>
        <v>#DIV/0!</v>
      </c>
      <c r="GIW20" s="38" t="e">
        <f>AVERAGEIFS('Cobalt Prices'!$G$10:$G$4229,'Cobalt Prices'!$E$10:$E$4229,GIW$4)</f>
        <v>#DIV/0!</v>
      </c>
      <c r="GIX20" s="38" t="e">
        <f>AVERAGEIFS('Cobalt Prices'!$G$10:$G$4229,'Cobalt Prices'!$E$10:$E$4229,GIX$4)</f>
        <v>#DIV/0!</v>
      </c>
      <c r="GIY20" s="38" t="e">
        <f>AVERAGEIFS('Cobalt Prices'!$G$10:$G$4229,'Cobalt Prices'!$E$10:$E$4229,GIY$4)</f>
        <v>#DIV/0!</v>
      </c>
      <c r="GIZ20" s="38" t="e">
        <f>AVERAGEIFS('Cobalt Prices'!$G$10:$G$4229,'Cobalt Prices'!$E$10:$E$4229,GIZ$4)</f>
        <v>#DIV/0!</v>
      </c>
      <c r="GJA20" s="38" t="e">
        <f>AVERAGEIFS('Cobalt Prices'!$G$10:$G$4229,'Cobalt Prices'!$E$10:$E$4229,GJA$4)</f>
        <v>#DIV/0!</v>
      </c>
      <c r="GJB20" s="38" t="e">
        <f>AVERAGEIFS('Cobalt Prices'!$G$10:$G$4229,'Cobalt Prices'!$E$10:$E$4229,GJB$4)</f>
        <v>#DIV/0!</v>
      </c>
      <c r="GJC20" s="38" t="e">
        <f>AVERAGEIFS('Cobalt Prices'!$G$10:$G$4229,'Cobalt Prices'!$E$10:$E$4229,GJC$4)</f>
        <v>#DIV/0!</v>
      </c>
      <c r="GJD20" s="38" t="e">
        <f>AVERAGEIFS('Cobalt Prices'!$G$10:$G$4229,'Cobalt Prices'!$E$10:$E$4229,GJD$4)</f>
        <v>#DIV/0!</v>
      </c>
      <c r="GJE20" s="38" t="e">
        <f>AVERAGEIFS('Cobalt Prices'!$G$10:$G$4229,'Cobalt Prices'!$E$10:$E$4229,GJE$4)</f>
        <v>#DIV/0!</v>
      </c>
      <c r="GJF20" s="38" t="e">
        <f>AVERAGEIFS('Cobalt Prices'!$G$10:$G$4229,'Cobalt Prices'!$E$10:$E$4229,GJF$4)</f>
        <v>#DIV/0!</v>
      </c>
      <c r="GJG20" s="38" t="e">
        <f>AVERAGEIFS('Cobalt Prices'!$G$10:$G$4229,'Cobalt Prices'!$E$10:$E$4229,GJG$4)</f>
        <v>#DIV/0!</v>
      </c>
      <c r="GJH20" s="38" t="e">
        <f>AVERAGEIFS('Cobalt Prices'!$G$10:$G$4229,'Cobalt Prices'!$E$10:$E$4229,GJH$4)</f>
        <v>#DIV/0!</v>
      </c>
      <c r="GJI20" s="38" t="e">
        <f>AVERAGEIFS('Cobalt Prices'!$G$10:$G$4229,'Cobalt Prices'!$E$10:$E$4229,GJI$4)</f>
        <v>#DIV/0!</v>
      </c>
      <c r="GJJ20" s="38" t="e">
        <f>AVERAGEIFS('Cobalt Prices'!$G$10:$G$4229,'Cobalt Prices'!$E$10:$E$4229,GJJ$4)</f>
        <v>#DIV/0!</v>
      </c>
      <c r="GJK20" s="38" t="e">
        <f>AVERAGEIFS('Cobalt Prices'!$G$10:$G$4229,'Cobalt Prices'!$E$10:$E$4229,GJK$4)</f>
        <v>#DIV/0!</v>
      </c>
      <c r="GJL20" s="38" t="e">
        <f>AVERAGEIFS('Cobalt Prices'!$G$10:$G$4229,'Cobalt Prices'!$E$10:$E$4229,GJL$4)</f>
        <v>#DIV/0!</v>
      </c>
      <c r="GJM20" s="38" t="e">
        <f>AVERAGEIFS('Cobalt Prices'!$G$10:$G$4229,'Cobalt Prices'!$E$10:$E$4229,GJM$4)</f>
        <v>#DIV/0!</v>
      </c>
      <c r="GJN20" s="38" t="e">
        <f>AVERAGEIFS('Cobalt Prices'!$G$10:$G$4229,'Cobalt Prices'!$E$10:$E$4229,GJN$4)</f>
        <v>#DIV/0!</v>
      </c>
      <c r="GJO20" s="38" t="e">
        <f>AVERAGEIFS('Cobalt Prices'!$G$10:$G$4229,'Cobalt Prices'!$E$10:$E$4229,GJO$4)</f>
        <v>#DIV/0!</v>
      </c>
      <c r="GJP20" s="38" t="e">
        <f>AVERAGEIFS('Cobalt Prices'!$G$10:$G$4229,'Cobalt Prices'!$E$10:$E$4229,GJP$4)</f>
        <v>#DIV/0!</v>
      </c>
      <c r="GJQ20" s="38" t="e">
        <f>AVERAGEIFS('Cobalt Prices'!$G$10:$G$4229,'Cobalt Prices'!$E$10:$E$4229,GJQ$4)</f>
        <v>#DIV/0!</v>
      </c>
      <c r="GJR20" s="38" t="e">
        <f>AVERAGEIFS('Cobalt Prices'!$G$10:$G$4229,'Cobalt Prices'!$E$10:$E$4229,GJR$4)</f>
        <v>#DIV/0!</v>
      </c>
      <c r="GJS20" s="38" t="e">
        <f>AVERAGEIFS('Cobalt Prices'!$G$10:$G$4229,'Cobalt Prices'!$E$10:$E$4229,GJS$4)</f>
        <v>#DIV/0!</v>
      </c>
      <c r="GJT20" s="38" t="e">
        <f>AVERAGEIFS('Cobalt Prices'!$G$10:$G$4229,'Cobalt Prices'!$E$10:$E$4229,GJT$4)</f>
        <v>#DIV/0!</v>
      </c>
      <c r="GJU20" s="38" t="e">
        <f>AVERAGEIFS('Cobalt Prices'!$G$10:$G$4229,'Cobalt Prices'!$E$10:$E$4229,GJU$4)</f>
        <v>#DIV/0!</v>
      </c>
      <c r="GJV20" s="38" t="e">
        <f>AVERAGEIFS('Cobalt Prices'!$G$10:$G$4229,'Cobalt Prices'!$E$10:$E$4229,GJV$4)</f>
        <v>#DIV/0!</v>
      </c>
      <c r="GJW20" s="38" t="e">
        <f>AVERAGEIFS('Cobalt Prices'!$G$10:$G$4229,'Cobalt Prices'!$E$10:$E$4229,GJW$4)</f>
        <v>#DIV/0!</v>
      </c>
      <c r="GJX20" s="38" t="e">
        <f>AVERAGEIFS('Cobalt Prices'!$G$10:$G$4229,'Cobalt Prices'!$E$10:$E$4229,GJX$4)</f>
        <v>#DIV/0!</v>
      </c>
      <c r="GJY20" s="38" t="e">
        <f>AVERAGEIFS('Cobalt Prices'!$G$10:$G$4229,'Cobalt Prices'!$E$10:$E$4229,GJY$4)</f>
        <v>#DIV/0!</v>
      </c>
      <c r="GJZ20" s="38" t="e">
        <f>AVERAGEIFS('Cobalt Prices'!$G$10:$G$4229,'Cobalt Prices'!$E$10:$E$4229,GJZ$4)</f>
        <v>#DIV/0!</v>
      </c>
      <c r="GKA20" s="38" t="e">
        <f>AVERAGEIFS('Cobalt Prices'!$G$10:$G$4229,'Cobalt Prices'!$E$10:$E$4229,GKA$4)</f>
        <v>#DIV/0!</v>
      </c>
      <c r="GKB20" s="38" t="e">
        <f>AVERAGEIFS('Cobalt Prices'!$G$10:$G$4229,'Cobalt Prices'!$E$10:$E$4229,GKB$4)</f>
        <v>#DIV/0!</v>
      </c>
      <c r="GKC20" s="38" t="e">
        <f>AVERAGEIFS('Cobalt Prices'!$G$10:$G$4229,'Cobalt Prices'!$E$10:$E$4229,GKC$4)</f>
        <v>#DIV/0!</v>
      </c>
      <c r="GKD20" s="38" t="e">
        <f>AVERAGEIFS('Cobalt Prices'!$G$10:$G$4229,'Cobalt Prices'!$E$10:$E$4229,GKD$4)</f>
        <v>#DIV/0!</v>
      </c>
      <c r="GKE20" s="38" t="e">
        <f>AVERAGEIFS('Cobalt Prices'!$G$10:$G$4229,'Cobalt Prices'!$E$10:$E$4229,GKE$4)</f>
        <v>#DIV/0!</v>
      </c>
      <c r="GKF20" s="38" t="e">
        <f>AVERAGEIFS('Cobalt Prices'!$G$10:$G$4229,'Cobalt Prices'!$E$10:$E$4229,GKF$4)</f>
        <v>#DIV/0!</v>
      </c>
      <c r="GKG20" s="38" t="e">
        <f>AVERAGEIFS('Cobalt Prices'!$G$10:$G$4229,'Cobalt Prices'!$E$10:$E$4229,GKG$4)</f>
        <v>#DIV/0!</v>
      </c>
      <c r="GKH20" s="38" t="e">
        <f>AVERAGEIFS('Cobalt Prices'!$G$10:$G$4229,'Cobalt Prices'!$E$10:$E$4229,GKH$4)</f>
        <v>#DIV/0!</v>
      </c>
      <c r="GKI20" s="38" t="e">
        <f>AVERAGEIFS('Cobalt Prices'!$G$10:$G$4229,'Cobalt Prices'!$E$10:$E$4229,GKI$4)</f>
        <v>#DIV/0!</v>
      </c>
      <c r="GKJ20" s="38" t="e">
        <f>AVERAGEIFS('Cobalt Prices'!$G$10:$G$4229,'Cobalt Prices'!$E$10:$E$4229,GKJ$4)</f>
        <v>#DIV/0!</v>
      </c>
      <c r="GKK20" s="38" t="e">
        <f>AVERAGEIFS('Cobalt Prices'!$G$10:$G$4229,'Cobalt Prices'!$E$10:$E$4229,GKK$4)</f>
        <v>#DIV/0!</v>
      </c>
      <c r="GKL20" s="38" t="e">
        <f>AVERAGEIFS('Cobalt Prices'!$G$10:$G$4229,'Cobalt Prices'!$E$10:$E$4229,GKL$4)</f>
        <v>#DIV/0!</v>
      </c>
      <c r="GKM20" s="38" t="e">
        <f>AVERAGEIFS('Cobalt Prices'!$G$10:$G$4229,'Cobalt Prices'!$E$10:$E$4229,GKM$4)</f>
        <v>#DIV/0!</v>
      </c>
      <c r="GKN20" s="38" t="e">
        <f>AVERAGEIFS('Cobalt Prices'!$G$10:$G$4229,'Cobalt Prices'!$E$10:$E$4229,GKN$4)</f>
        <v>#DIV/0!</v>
      </c>
      <c r="GKO20" s="38" t="e">
        <f>AVERAGEIFS('Cobalt Prices'!$G$10:$G$4229,'Cobalt Prices'!$E$10:$E$4229,GKO$4)</f>
        <v>#DIV/0!</v>
      </c>
      <c r="GKP20" s="38" t="e">
        <f>AVERAGEIFS('Cobalt Prices'!$G$10:$G$4229,'Cobalt Prices'!$E$10:$E$4229,GKP$4)</f>
        <v>#DIV/0!</v>
      </c>
      <c r="GKQ20" s="38" t="e">
        <f>AVERAGEIFS('Cobalt Prices'!$G$10:$G$4229,'Cobalt Prices'!$E$10:$E$4229,GKQ$4)</f>
        <v>#DIV/0!</v>
      </c>
      <c r="GKR20" s="38" t="e">
        <f>AVERAGEIFS('Cobalt Prices'!$G$10:$G$4229,'Cobalt Prices'!$E$10:$E$4229,GKR$4)</f>
        <v>#DIV/0!</v>
      </c>
      <c r="GKS20" s="38" t="e">
        <f>AVERAGEIFS('Cobalt Prices'!$G$10:$G$4229,'Cobalt Prices'!$E$10:$E$4229,GKS$4)</f>
        <v>#DIV/0!</v>
      </c>
      <c r="GKT20" s="38" t="e">
        <f>AVERAGEIFS('Cobalt Prices'!$G$10:$G$4229,'Cobalt Prices'!$E$10:$E$4229,GKT$4)</f>
        <v>#DIV/0!</v>
      </c>
      <c r="GKU20" s="38" t="e">
        <f>AVERAGEIFS('Cobalt Prices'!$G$10:$G$4229,'Cobalt Prices'!$E$10:$E$4229,GKU$4)</f>
        <v>#DIV/0!</v>
      </c>
      <c r="GKV20" s="38" t="e">
        <f>AVERAGEIFS('Cobalt Prices'!$G$10:$G$4229,'Cobalt Prices'!$E$10:$E$4229,GKV$4)</f>
        <v>#DIV/0!</v>
      </c>
      <c r="GKW20" s="38" t="e">
        <f>AVERAGEIFS('Cobalt Prices'!$G$10:$G$4229,'Cobalt Prices'!$E$10:$E$4229,GKW$4)</f>
        <v>#DIV/0!</v>
      </c>
      <c r="GKX20" s="38" t="e">
        <f>AVERAGEIFS('Cobalt Prices'!$G$10:$G$4229,'Cobalt Prices'!$E$10:$E$4229,GKX$4)</f>
        <v>#DIV/0!</v>
      </c>
      <c r="GKY20" s="38" t="e">
        <f>AVERAGEIFS('Cobalt Prices'!$G$10:$G$4229,'Cobalt Prices'!$E$10:$E$4229,GKY$4)</f>
        <v>#DIV/0!</v>
      </c>
      <c r="GKZ20" s="38" t="e">
        <f>AVERAGEIFS('Cobalt Prices'!$G$10:$G$4229,'Cobalt Prices'!$E$10:$E$4229,GKZ$4)</f>
        <v>#DIV/0!</v>
      </c>
      <c r="GLA20" s="38" t="e">
        <f>AVERAGEIFS('Cobalt Prices'!$G$10:$G$4229,'Cobalt Prices'!$E$10:$E$4229,GLA$4)</f>
        <v>#DIV/0!</v>
      </c>
      <c r="GLB20" s="38" t="e">
        <f>AVERAGEIFS('Cobalt Prices'!$G$10:$G$4229,'Cobalt Prices'!$E$10:$E$4229,GLB$4)</f>
        <v>#DIV/0!</v>
      </c>
      <c r="GLC20" s="38" t="e">
        <f>AVERAGEIFS('Cobalt Prices'!$G$10:$G$4229,'Cobalt Prices'!$E$10:$E$4229,GLC$4)</f>
        <v>#DIV/0!</v>
      </c>
      <c r="GLD20" s="38" t="e">
        <f>AVERAGEIFS('Cobalt Prices'!$G$10:$G$4229,'Cobalt Prices'!$E$10:$E$4229,GLD$4)</f>
        <v>#DIV/0!</v>
      </c>
      <c r="GLE20" s="38" t="e">
        <f>AVERAGEIFS('Cobalt Prices'!$G$10:$G$4229,'Cobalt Prices'!$E$10:$E$4229,GLE$4)</f>
        <v>#DIV/0!</v>
      </c>
      <c r="GLF20" s="38" t="e">
        <f>AVERAGEIFS('Cobalt Prices'!$G$10:$G$4229,'Cobalt Prices'!$E$10:$E$4229,GLF$4)</f>
        <v>#DIV/0!</v>
      </c>
      <c r="GLG20" s="38" t="e">
        <f>AVERAGEIFS('Cobalt Prices'!$G$10:$G$4229,'Cobalt Prices'!$E$10:$E$4229,GLG$4)</f>
        <v>#DIV/0!</v>
      </c>
      <c r="GLH20" s="38" t="e">
        <f>AVERAGEIFS('Cobalt Prices'!$G$10:$G$4229,'Cobalt Prices'!$E$10:$E$4229,GLH$4)</f>
        <v>#DIV/0!</v>
      </c>
      <c r="GLI20" s="38" t="e">
        <f>AVERAGEIFS('Cobalt Prices'!$G$10:$G$4229,'Cobalt Prices'!$E$10:$E$4229,GLI$4)</f>
        <v>#DIV/0!</v>
      </c>
      <c r="GLJ20" s="38" t="e">
        <f>AVERAGEIFS('Cobalt Prices'!$G$10:$G$4229,'Cobalt Prices'!$E$10:$E$4229,GLJ$4)</f>
        <v>#DIV/0!</v>
      </c>
      <c r="GLK20" s="38" t="e">
        <f>AVERAGEIFS('Cobalt Prices'!$G$10:$G$4229,'Cobalt Prices'!$E$10:$E$4229,GLK$4)</f>
        <v>#DIV/0!</v>
      </c>
      <c r="GLL20" s="38" t="e">
        <f>AVERAGEIFS('Cobalt Prices'!$G$10:$G$4229,'Cobalt Prices'!$E$10:$E$4229,GLL$4)</f>
        <v>#DIV/0!</v>
      </c>
      <c r="GLM20" s="38" t="e">
        <f>AVERAGEIFS('Cobalt Prices'!$G$10:$G$4229,'Cobalt Prices'!$E$10:$E$4229,GLM$4)</f>
        <v>#DIV/0!</v>
      </c>
      <c r="GLN20" s="38" t="e">
        <f>AVERAGEIFS('Cobalt Prices'!$G$10:$G$4229,'Cobalt Prices'!$E$10:$E$4229,GLN$4)</f>
        <v>#DIV/0!</v>
      </c>
      <c r="GLO20" s="38" t="e">
        <f>AVERAGEIFS('Cobalt Prices'!$G$10:$G$4229,'Cobalt Prices'!$E$10:$E$4229,GLO$4)</f>
        <v>#DIV/0!</v>
      </c>
      <c r="GLP20" s="38" t="e">
        <f>AVERAGEIFS('Cobalt Prices'!$G$10:$G$4229,'Cobalt Prices'!$E$10:$E$4229,GLP$4)</f>
        <v>#DIV/0!</v>
      </c>
      <c r="GLQ20" s="38" t="e">
        <f>AVERAGEIFS('Cobalt Prices'!$G$10:$G$4229,'Cobalt Prices'!$E$10:$E$4229,GLQ$4)</f>
        <v>#DIV/0!</v>
      </c>
      <c r="GLR20" s="38" t="e">
        <f>AVERAGEIFS('Cobalt Prices'!$G$10:$G$4229,'Cobalt Prices'!$E$10:$E$4229,GLR$4)</f>
        <v>#DIV/0!</v>
      </c>
      <c r="GLS20" s="38" t="e">
        <f>AVERAGEIFS('Cobalt Prices'!$G$10:$G$4229,'Cobalt Prices'!$E$10:$E$4229,GLS$4)</f>
        <v>#DIV/0!</v>
      </c>
      <c r="GLT20" s="38" t="e">
        <f>AVERAGEIFS('Cobalt Prices'!$G$10:$G$4229,'Cobalt Prices'!$E$10:$E$4229,GLT$4)</f>
        <v>#DIV/0!</v>
      </c>
      <c r="GLU20" s="38" t="e">
        <f>AVERAGEIFS('Cobalt Prices'!$G$10:$G$4229,'Cobalt Prices'!$E$10:$E$4229,GLU$4)</f>
        <v>#DIV/0!</v>
      </c>
      <c r="GLV20" s="38" t="e">
        <f>AVERAGEIFS('Cobalt Prices'!$G$10:$G$4229,'Cobalt Prices'!$E$10:$E$4229,GLV$4)</f>
        <v>#DIV/0!</v>
      </c>
      <c r="GLW20" s="38" t="e">
        <f>AVERAGEIFS('Cobalt Prices'!$G$10:$G$4229,'Cobalt Prices'!$E$10:$E$4229,GLW$4)</f>
        <v>#DIV/0!</v>
      </c>
      <c r="GLX20" s="38" t="e">
        <f>AVERAGEIFS('Cobalt Prices'!$G$10:$G$4229,'Cobalt Prices'!$E$10:$E$4229,GLX$4)</f>
        <v>#DIV/0!</v>
      </c>
      <c r="GLY20" s="38" t="e">
        <f>AVERAGEIFS('Cobalt Prices'!$G$10:$G$4229,'Cobalt Prices'!$E$10:$E$4229,GLY$4)</f>
        <v>#DIV/0!</v>
      </c>
      <c r="GLZ20" s="38" t="e">
        <f>AVERAGEIFS('Cobalt Prices'!$G$10:$G$4229,'Cobalt Prices'!$E$10:$E$4229,GLZ$4)</f>
        <v>#DIV/0!</v>
      </c>
      <c r="GMA20" s="38" t="e">
        <f>AVERAGEIFS('Cobalt Prices'!$G$10:$G$4229,'Cobalt Prices'!$E$10:$E$4229,GMA$4)</f>
        <v>#DIV/0!</v>
      </c>
      <c r="GMB20" s="38" t="e">
        <f>AVERAGEIFS('Cobalt Prices'!$G$10:$G$4229,'Cobalt Prices'!$E$10:$E$4229,GMB$4)</f>
        <v>#DIV/0!</v>
      </c>
      <c r="GMC20" s="38" t="e">
        <f>AVERAGEIFS('Cobalt Prices'!$G$10:$G$4229,'Cobalt Prices'!$E$10:$E$4229,GMC$4)</f>
        <v>#DIV/0!</v>
      </c>
      <c r="GMD20" s="38" t="e">
        <f>AVERAGEIFS('Cobalt Prices'!$G$10:$G$4229,'Cobalt Prices'!$E$10:$E$4229,GMD$4)</f>
        <v>#DIV/0!</v>
      </c>
      <c r="GME20" s="38" t="e">
        <f>AVERAGEIFS('Cobalt Prices'!$G$10:$G$4229,'Cobalt Prices'!$E$10:$E$4229,GME$4)</f>
        <v>#DIV/0!</v>
      </c>
      <c r="GMF20" s="38" t="e">
        <f>AVERAGEIFS('Cobalt Prices'!$G$10:$G$4229,'Cobalt Prices'!$E$10:$E$4229,GMF$4)</f>
        <v>#DIV/0!</v>
      </c>
      <c r="GMG20" s="38" t="e">
        <f>AVERAGEIFS('Cobalt Prices'!$G$10:$G$4229,'Cobalt Prices'!$E$10:$E$4229,GMG$4)</f>
        <v>#DIV/0!</v>
      </c>
      <c r="GMH20" s="38" t="e">
        <f>AVERAGEIFS('Cobalt Prices'!$G$10:$G$4229,'Cobalt Prices'!$E$10:$E$4229,GMH$4)</f>
        <v>#DIV/0!</v>
      </c>
      <c r="GMI20" s="38" t="e">
        <f>AVERAGEIFS('Cobalt Prices'!$G$10:$G$4229,'Cobalt Prices'!$E$10:$E$4229,GMI$4)</f>
        <v>#DIV/0!</v>
      </c>
      <c r="GMJ20" s="38" t="e">
        <f>AVERAGEIFS('Cobalt Prices'!$G$10:$G$4229,'Cobalt Prices'!$E$10:$E$4229,GMJ$4)</f>
        <v>#DIV/0!</v>
      </c>
      <c r="GMK20" s="38" t="e">
        <f>AVERAGEIFS('Cobalt Prices'!$G$10:$G$4229,'Cobalt Prices'!$E$10:$E$4229,GMK$4)</f>
        <v>#DIV/0!</v>
      </c>
      <c r="GML20" s="38" t="e">
        <f>AVERAGEIFS('Cobalt Prices'!$G$10:$G$4229,'Cobalt Prices'!$E$10:$E$4229,GML$4)</f>
        <v>#DIV/0!</v>
      </c>
      <c r="GMM20" s="38" t="e">
        <f>AVERAGEIFS('Cobalt Prices'!$G$10:$G$4229,'Cobalt Prices'!$E$10:$E$4229,GMM$4)</f>
        <v>#DIV/0!</v>
      </c>
      <c r="GMN20" s="38" t="e">
        <f>AVERAGEIFS('Cobalt Prices'!$G$10:$G$4229,'Cobalt Prices'!$E$10:$E$4229,GMN$4)</f>
        <v>#DIV/0!</v>
      </c>
      <c r="GMO20" s="38" t="e">
        <f>AVERAGEIFS('Cobalt Prices'!$G$10:$G$4229,'Cobalt Prices'!$E$10:$E$4229,GMO$4)</f>
        <v>#DIV/0!</v>
      </c>
      <c r="GMP20" s="38" t="e">
        <f>AVERAGEIFS('Cobalt Prices'!$G$10:$G$4229,'Cobalt Prices'!$E$10:$E$4229,GMP$4)</f>
        <v>#DIV/0!</v>
      </c>
      <c r="GMQ20" s="38" t="e">
        <f>AVERAGEIFS('Cobalt Prices'!$G$10:$G$4229,'Cobalt Prices'!$E$10:$E$4229,GMQ$4)</f>
        <v>#DIV/0!</v>
      </c>
      <c r="GMR20" s="38" t="e">
        <f>AVERAGEIFS('Cobalt Prices'!$G$10:$G$4229,'Cobalt Prices'!$E$10:$E$4229,GMR$4)</f>
        <v>#DIV/0!</v>
      </c>
      <c r="GMS20" s="38" t="e">
        <f>AVERAGEIFS('Cobalt Prices'!$G$10:$G$4229,'Cobalt Prices'!$E$10:$E$4229,GMS$4)</f>
        <v>#DIV/0!</v>
      </c>
      <c r="GMT20" s="38" t="e">
        <f>AVERAGEIFS('Cobalt Prices'!$G$10:$G$4229,'Cobalt Prices'!$E$10:$E$4229,GMT$4)</f>
        <v>#DIV/0!</v>
      </c>
      <c r="GMU20" s="38" t="e">
        <f>AVERAGEIFS('Cobalt Prices'!$G$10:$G$4229,'Cobalt Prices'!$E$10:$E$4229,GMU$4)</f>
        <v>#DIV/0!</v>
      </c>
      <c r="GMV20" s="38" t="e">
        <f>AVERAGEIFS('Cobalt Prices'!$G$10:$G$4229,'Cobalt Prices'!$E$10:$E$4229,GMV$4)</f>
        <v>#DIV/0!</v>
      </c>
      <c r="GMW20" s="38" t="e">
        <f>AVERAGEIFS('Cobalt Prices'!$G$10:$G$4229,'Cobalt Prices'!$E$10:$E$4229,GMW$4)</f>
        <v>#DIV/0!</v>
      </c>
      <c r="GMX20" s="38" t="e">
        <f>AVERAGEIFS('Cobalt Prices'!$G$10:$G$4229,'Cobalt Prices'!$E$10:$E$4229,GMX$4)</f>
        <v>#DIV/0!</v>
      </c>
      <c r="GMY20" s="38" t="e">
        <f>AVERAGEIFS('Cobalt Prices'!$G$10:$G$4229,'Cobalt Prices'!$E$10:$E$4229,GMY$4)</f>
        <v>#DIV/0!</v>
      </c>
      <c r="GMZ20" s="38" t="e">
        <f>AVERAGEIFS('Cobalt Prices'!$G$10:$G$4229,'Cobalt Prices'!$E$10:$E$4229,GMZ$4)</f>
        <v>#DIV/0!</v>
      </c>
      <c r="GNA20" s="38" t="e">
        <f>AVERAGEIFS('Cobalt Prices'!$G$10:$G$4229,'Cobalt Prices'!$E$10:$E$4229,GNA$4)</f>
        <v>#DIV/0!</v>
      </c>
      <c r="GNB20" s="38" t="e">
        <f>AVERAGEIFS('Cobalt Prices'!$G$10:$G$4229,'Cobalt Prices'!$E$10:$E$4229,GNB$4)</f>
        <v>#DIV/0!</v>
      </c>
      <c r="GNC20" s="38" t="e">
        <f>AVERAGEIFS('Cobalt Prices'!$G$10:$G$4229,'Cobalt Prices'!$E$10:$E$4229,GNC$4)</f>
        <v>#DIV/0!</v>
      </c>
      <c r="GND20" s="38" t="e">
        <f>AVERAGEIFS('Cobalt Prices'!$G$10:$G$4229,'Cobalt Prices'!$E$10:$E$4229,GND$4)</f>
        <v>#DIV/0!</v>
      </c>
      <c r="GNE20" s="38" t="e">
        <f>AVERAGEIFS('Cobalt Prices'!$G$10:$G$4229,'Cobalt Prices'!$E$10:$E$4229,GNE$4)</f>
        <v>#DIV/0!</v>
      </c>
      <c r="GNF20" s="38" t="e">
        <f>AVERAGEIFS('Cobalt Prices'!$G$10:$G$4229,'Cobalt Prices'!$E$10:$E$4229,GNF$4)</f>
        <v>#DIV/0!</v>
      </c>
      <c r="GNG20" s="38" t="e">
        <f>AVERAGEIFS('Cobalt Prices'!$G$10:$G$4229,'Cobalt Prices'!$E$10:$E$4229,GNG$4)</f>
        <v>#DIV/0!</v>
      </c>
      <c r="GNH20" s="38" t="e">
        <f>AVERAGEIFS('Cobalt Prices'!$G$10:$G$4229,'Cobalt Prices'!$E$10:$E$4229,GNH$4)</f>
        <v>#DIV/0!</v>
      </c>
      <c r="GNI20" s="38" t="e">
        <f>AVERAGEIFS('Cobalt Prices'!$G$10:$G$4229,'Cobalt Prices'!$E$10:$E$4229,GNI$4)</f>
        <v>#DIV/0!</v>
      </c>
      <c r="GNJ20" s="38" t="e">
        <f>AVERAGEIFS('Cobalt Prices'!$G$10:$G$4229,'Cobalt Prices'!$E$10:$E$4229,GNJ$4)</f>
        <v>#DIV/0!</v>
      </c>
      <c r="GNK20" s="38" t="e">
        <f>AVERAGEIFS('Cobalt Prices'!$G$10:$G$4229,'Cobalt Prices'!$E$10:$E$4229,GNK$4)</f>
        <v>#DIV/0!</v>
      </c>
      <c r="GNL20" s="38" t="e">
        <f>AVERAGEIFS('Cobalt Prices'!$G$10:$G$4229,'Cobalt Prices'!$E$10:$E$4229,GNL$4)</f>
        <v>#DIV/0!</v>
      </c>
      <c r="GNM20" s="38" t="e">
        <f>AVERAGEIFS('Cobalt Prices'!$G$10:$G$4229,'Cobalt Prices'!$E$10:$E$4229,GNM$4)</f>
        <v>#DIV/0!</v>
      </c>
      <c r="GNN20" s="38" t="e">
        <f>AVERAGEIFS('Cobalt Prices'!$G$10:$G$4229,'Cobalt Prices'!$E$10:$E$4229,GNN$4)</f>
        <v>#DIV/0!</v>
      </c>
      <c r="GNO20" s="38" t="e">
        <f>AVERAGEIFS('Cobalt Prices'!$G$10:$G$4229,'Cobalt Prices'!$E$10:$E$4229,GNO$4)</f>
        <v>#DIV/0!</v>
      </c>
      <c r="GNP20" s="38" t="e">
        <f>AVERAGEIFS('Cobalt Prices'!$G$10:$G$4229,'Cobalt Prices'!$E$10:$E$4229,GNP$4)</f>
        <v>#DIV/0!</v>
      </c>
      <c r="GNQ20" s="38" t="e">
        <f>AVERAGEIFS('Cobalt Prices'!$G$10:$G$4229,'Cobalt Prices'!$E$10:$E$4229,GNQ$4)</f>
        <v>#DIV/0!</v>
      </c>
      <c r="GNR20" s="38" t="e">
        <f>AVERAGEIFS('Cobalt Prices'!$G$10:$G$4229,'Cobalt Prices'!$E$10:$E$4229,GNR$4)</f>
        <v>#DIV/0!</v>
      </c>
      <c r="GNS20" s="38" t="e">
        <f>AVERAGEIFS('Cobalt Prices'!$G$10:$G$4229,'Cobalt Prices'!$E$10:$E$4229,GNS$4)</f>
        <v>#DIV/0!</v>
      </c>
      <c r="GNT20" s="38" t="e">
        <f>AVERAGEIFS('Cobalt Prices'!$G$10:$G$4229,'Cobalt Prices'!$E$10:$E$4229,GNT$4)</f>
        <v>#DIV/0!</v>
      </c>
      <c r="GNU20" s="38" t="e">
        <f>AVERAGEIFS('Cobalt Prices'!$G$10:$G$4229,'Cobalt Prices'!$E$10:$E$4229,GNU$4)</f>
        <v>#DIV/0!</v>
      </c>
      <c r="GNV20" s="38" t="e">
        <f>AVERAGEIFS('Cobalt Prices'!$G$10:$G$4229,'Cobalt Prices'!$E$10:$E$4229,GNV$4)</f>
        <v>#DIV/0!</v>
      </c>
      <c r="GNW20" s="38" t="e">
        <f>AVERAGEIFS('Cobalt Prices'!$G$10:$G$4229,'Cobalt Prices'!$E$10:$E$4229,GNW$4)</f>
        <v>#DIV/0!</v>
      </c>
      <c r="GNX20" s="38" t="e">
        <f>AVERAGEIFS('Cobalt Prices'!$G$10:$G$4229,'Cobalt Prices'!$E$10:$E$4229,GNX$4)</f>
        <v>#DIV/0!</v>
      </c>
      <c r="GNY20" s="38" t="e">
        <f>AVERAGEIFS('Cobalt Prices'!$G$10:$G$4229,'Cobalt Prices'!$E$10:$E$4229,GNY$4)</f>
        <v>#DIV/0!</v>
      </c>
      <c r="GNZ20" s="38" t="e">
        <f>AVERAGEIFS('Cobalt Prices'!$G$10:$G$4229,'Cobalt Prices'!$E$10:$E$4229,GNZ$4)</f>
        <v>#DIV/0!</v>
      </c>
      <c r="GOA20" s="38" t="e">
        <f>AVERAGEIFS('Cobalt Prices'!$G$10:$G$4229,'Cobalt Prices'!$E$10:$E$4229,GOA$4)</f>
        <v>#DIV/0!</v>
      </c>
      <c r="GOB20" s="38" t="e">
        <f>AVERAGEIFS('Cobalt Prices'!$G$10:$G$4229,'Cobalt Prices'!$E$10:$E$4229,GOB$4)</f>
        <v>#DIV/0!</v>
      </c>
      <c r="GOC20" s="38" t="e">
        <f>AVERAGEIFS('Cobalt Prices'!$G$10:$G$4229,'Cobalt Prices'!$E$10:$E$4229,GOC$4)</f>
        <v>#DIV/0!</v>
      </c>
      <c r="GOD20" s="38" t="e">
        <f>AVERAGEIFS('Cobalt Prices'!$G$10:$G$4229,'Cobalt Prices'!$E$10:$E$4229,GOD$4)</f>
        <v>#DIV/0!</v>
      </c>
      <c r="GOE20" s="38" t="e">
        <f>AVERAGEIFS('Cobalt Prices'!$G$10:$G$4229,'Cobalt Prices'!$E$10:$E$4229,GOE$4)</f>
        <v>#DIV/0!</v>
      </c>
      <c r="GOF20" s="38" t="e">
        <f>AVERAGEIFS('Cobalt Prices'!$G$10:$G$4229,'Cobalt Prices'!$E$10:$E$4229,GOF$4)</f>
        <v>#DIV/0!</v>
      </c>
      <c r="GOG20" s="38" t="e">
        <f>AVERAGEIFS('Cobalt Prices'!$G$10:$G$4229,'Cobalt Prices'!$E$10:$E$4229,GOG$4)</f>
        <v>#DIV/0!</v>
      </c>
      <c r="GOH20" s="38" t="e">
        <f>AVERAGEIFS('Cobalt Prices'!$G$10:$G$4229,'Cobalt Prices'!$E$10:$E$4229,GOH$4)</f>
        <v>#DIV/0!</v>
      </c>
      <c r="GOI20" s="38" t="e">
        <f>AVERAGEIFS('Cobalt Prices'!$G$10:$G$4229,'Cobalt Prices'!$E$10:$E$4229,GOI$4)</f>
        <v>#DIV/0!</v>
      </c>
      <c r="GOJ20" s="38" t="e">
        <f>AVERAGEIFS('Cobalt Prices'!$G$10:$G$4229,'Cobalt Prices'!$E$10:$E$4229,GOJ$4)</f>
        <v>#DIV/0!</v>
      </c>
      <c r="GOK20" s="38" t="e">
        <f>AVERAGEIFS('Cobalt Prices'!$G$10:$G$4229,'Cobalt Prices'!$E$10:$E$4229,GOK$4)</f>
        <v>#DIV/0!</v>
      </c>
      <c r="GOL20" s="38" t="e">
        <f>AVERAGEIFS('Cobalt Prices'!$G$10:$G$4229,'Cobalt Prices'!$E$10:$E$4229,GOL$4)</f>
        <v>#DIV/0!</v>
      </c>
      <c r="GOM20" s="38" t="e">
        <f>AVERAGEIFS('Cobalt Prices'!$G$10:$G$4229,'Cobalt Prices'!$E$10:$E$4229,GOM$4)</f>
        <v>#DIV/0!</v>
      </c>
      <c r="GON20" s="38" t="e">
        <f>AVERAGEIFS('Cobalt Prices'!$G$10:$G$4229,'Cobalt Prices'!$E$10:$E$4229,GON$4)</f>
        <v>#DIV/0!</v>
      </c>
      <c r="GOO20" s="38" t="e">
        <f>AVERAGEIFS('Cobalt Prices'!$G$10:$G$4229,'Cobalt Prices'!$E$10:$E$4229,GOO$4)</f>
        <v>#DIV/0!</v>
      </c>
      <c r="GOP20" s="38" t="e">
        <f>AVERAGEIFS('Cobalt Prices'!$G$10:$G$4229,'Cobalt Prices'!$E$10:$E$4229,GOP$4)</f>
        <v>#DIV/0!</v>
      </c>
      <c r="GOQ20" s="38" t="e">
        <f>AVERAGEIFS('Cobalt Prices'!$G$10:$G$4229,'Cobalt Prices'!$E$10:$E$4229,GOQ$4)</f>
        <v>#DIV/0!</v>
      </c>
      <c r="GOR20" s="38" t="e">
        <f>AVERAGEIFS('Cobalt Prices'!$G$10:$G$4229,'Cobalt Prices'!$E$10:$E$4229,GOR$4)</f>
        <v>#DIV/0!</v>
      </c>
      <c r="GOS20" s="38" t="e">
        <f>AVERAGEIFS('Cobalt Prices'!$G$10:$G$4229,'Cobalt Prices'!$E$10:$E$4229,GOS$4)</f>
        <v>#DIV/0!</v>
      </c>
      <c r="GOT20" s="38" t="e">
        <f>AVERAGEIFS('Cobalt Prices'!$G$10:$G$4229,'Cobalt Prices'!$E$10:$E$4229,GOT$4)</f>
        <v>#DIV/0!</v>
      </c>
      <c r="GOU20" s="38" t="e">
        <f>AVERAGEIFS('Cobalt Prices'!$G$10:$G$4229,'Cobalt Prices'!$E$10:$E$4229,GOU$4)</f>
        <v>#DIV/0!</v>
      </c>
      <c r="GOV20" s="38" t="e">
        <f>AVERAGEIFS('Cobalt Prices'!$G$10:$G$4229,'Cobalt Prices'!$E$10:$E$4229,GOV$4)</f>
        <v>#DIV/0!</v>
      </c>
      <c r="GOW20" s="38" t="e">
        <f>AVERAGEIFS('Cobalt Prices'!$G$10:$G$4229,'Cobalt Prices'!$E$10:$E$4229,GOW$4)</f>
        <v>#DIV/0!</v>
      </c>
      <c r="GOX20" s="38" t="e">
        <f>AVERAGEIFS('Cobalt Prices'!$G$10:$G$4229,'Cobalt Prices'!$E$10:$E$4229,GOX$4)</f>
        <v>#DIV/0!</v>
      </c>
      <c r="GOY20" s="38" t="e">
        <f>AVERAGEIFS('Cobalt Prices'!$G$10:$G$4229,'Cobalt Prices'!$E$10:$E$4229,GOY$4)</f>
        <v>#DIV/0!</v>
      </c>
      <c r="GOZ20" s="38" t="e">
        <f>AVERAGEIFS('Cobalt Prices'!$G$10:$G$4229,'Cobalt Prices'!$E$10:$E$4229,GOZ$4)</f>
        <v>#DIV/0!</v>
      </c>
      <c r="GPA20" s="38" t="e">
        <f>AVERAGEIFS('Cobalt Prices'!$G$10:$G$4229,'Cobalt Prices'!$E$10:$E$4229,GPA$4)</f>
        <v>#DIV/0!</v>
      </c>
      <c r="GPB20" s="38" t="e">
        <f>AVERAGEIFS('Cobalt Prices'!$G$10:$G$4229,'Cobalt Prices'!$E$10:$E$4229,GPB$4)</f>
        <v>#DIV/0!</v>
      </c>
      <c r="GPC20" s="38" t="e">
        <f>AVERAGEIFS('Cobalt Prices'!$G$10:$G$4229,'Cobalt Prices'!$E$10:$E$4229,GPC$4)</f>
        <v>#DIV/0!</v>
      </c>
      <c r="GPD20" s="38" t="e">
        <f>AVERAGEIFS('Cobalt Prices'!$G$10:$G$4229,'Cobalt Prices'!$E$10:$E$4229,GPD$4)</f>
        <v>#DIV/0!</v>
      </c>
      <c r="GPE20" s="38" t="e">
        <f>AVERAGEIFS('Cobalt Prices'!$G$10:$G$4229,'Cobalt Prices'!$E$10:$E$4229,GPE$4)</f>
        <v>#DIV/0!</v>
      </c>
      <c r="GPF20" s="38" t="e">
        <f>AVERAGEIFS('Cobalt Prices'!$G$10:$G$4229,'Cobalt Prices'!$E$10:$E$4229,GPF$4)</f>
        <v>#DIV/0!</v>
      </c>
      <c r="GPG20" s="38" t="e">
        <f>AVERAGEIFS('Cobalt Prices'!$G$10:$G$4229,'Cobalt Prices'!$E$10:$E$4229,GPG$4)</f>
        <v>#DIV/0!</v>
      </c>
      <c r="GPH20" s="38" t="e">
        <f>AVERAGEIFS('Cobalt Prices'!$G$10:$G$4229,'Cobalt Prices'!$E$10:$E$4229,GPH$4)</f>
        <v>#DIV/0!</v>
      </c>
      <c r="GPI20" s="38" t="e">
        <f>AVERAGEIFS('Cobalt Prices'!$G$10:$G$4229,'Cobalt Prices'!$E$10:$E$4229,GPI$4)</f>
        <v>#DIV/0!</v>
      </c>
      <c r="GPJ20" s="38" t="e">
        <f>AVERAGEIFS('Cobalt Prices'!$G$10:$G$4229,'Cobalt Prices'!$E$10:$E$4229,GPJ$4)</f>
        <v>#DIV/0!</v>
      </c>
      <c r="GPK20" s="38" t="e">
        <f>AVERAGEIFS('Cobalt Prices'!$G$10:$G$4229,'Cobalt Prices'!$E$10:$E$4229,GPK$4)</f>
        <v>#DIV/0!</v>
      </c>
      <c r="GPL20" s="38" t="e">
        <f>AVERAGEIFS('Cobalt Prices'!$G$10:$G$4229,'Cobalt Prices'!$E$10:$E$4229,GPL$4)</f>
        <v>#DIV/0!</v>
      </c>
      <c r="GPM20" s="38" t="e">
        <f>AVERAGEIFS('Cobalt Prices'!$G$10:$G$4229,'Cobalt Prices'!$E$10:$E$4229,GPM$4)</f>
        <v>#DIV/0!</v>
      </c>
      <c r="GPN20" s="38" t="e">
        <f>AVERAGEIFS('Cobalt Prices'!$G$10:$G$4229,'Cobalt Prices'!$E$10:$E$4229,GPN$4)</f>
        <v>#DIV/0!</v>
      </c>
      <c r="GPO20" s="38" t="e">
        <f>AVERAGEIFS('Cobalt Prices'!$G$10:$G$4229,'Cobalt Prices'!$E$10:$E$4229,GPO$4)</f>
        <v>#DIV/0!</v>
      </c>
      <c r="GPP20" s="38" t="e">
        <f>AVERAGEIFS('Cobalt Prices'!$G$10:$G$4229,'Cobalt Prices'!$E$10:$E$4229,GPP$4)</f>
        <v>#DIV/0!</v>
      </c>
      <c r="GPQ20" s="38" t="e">
        <f>AVERAGEIFS('Cobalt Prices'!$G$10:$G$4229,'Cobalt Prices'!$E$10:$E$4229,GPQ$4)</f>
        <v>#DIV/0!</v>
      </c>
      <c r="GPR20" s="38" t="e">
        <f>AVERAGEIFS('Cobalt Prices'!$G$10:$G$4229,'Cobalt Prices'!$E$10:$E$4229,GPR$4)</f>
        <v>#DIV/0!</v>
      </c>
      <c r="GPS20" s="38" t="e">
        <f>AVERAGEIFS('Cobalt Prices'!$G$10:$G$4229,'Cobalt Prices'!$E$10:$E$4229,GPS$4)</f>
        <v>#DIV/0!</v>
      </c>
      <c r="GPT20" s="38" t="e">
        <f>AVERAGEIFS('Cobalt Prices'!$G$10:$G$4229,'Cobalt Prices'!$E$10:$E$4229,GPT$4)</f>
        <v>#DIV/0!</v>
      </c>
      <c r="GPU20" s="38" t="e">
        <f>AVERAGEIFS('Cobalt Prices'!$G$10:$G$4229,'Cobalt Prices'!$E$10:$E$4229,GPU$4)</f>
        <v>#DIV/0!</v>
      </c>
      <c r="GPV20" s="38" t="e">
        <f>AVERAGEIFS('Cobalt Prices'!$G$10:$G$4229,'Cobalt Prices'!$E$10:$E$4229,GPV$4)</f>
        <v>#DIV/0!</v>
      </c>
      <c r="GPW20" s="38" t="e">
        <f>AVERAGEIFS('Cobalt Prices'!$G$10:$G$4229,'Cobalt Prices'!$E$10:$E$4229,GPW$4)</f>
        <v>#DIV/0!</v>
      </c>
      <c r="GPX20" s="38" t="e">
        <f>AVERAGEIFS('Cobalt Prices'!$G$10:$G$4229,'Cobalt Prices'!$E$10:$E$4229,GPX$4)</f>
        <v>#DIV/0!</v>
      </c>
      <c r="GPY20" s="38" t="e">
        <f>AVERAGEIFS('Cobalt Prices'!$G$10:$G$4229,'Cobalt Prices'!$E$10:$E$4229,GPY$4)</f>
        <v>#DIV/0!</v>
      </c>
      <c r="GPZ20" s="38" t="e">
        <f>AVERAGEIFS('Cobalt Prices'!$G$10:$G$4229,'Cobalt Prices'!$E$10:$E$4229,GPZ$4)</f>
        <v>#DIV/0!</v>
      </c>
      <c r="GQA20" s="38" t="e">
        <f>AVERAGEIFS('Cobalt Prices'!$G$10:$G$4229,'Cobalt Prices'!$E$10:$E$4229,GQA$4)</f>
        <v>#DIV/0!</v>
      </c>
      <c r="GQB20" s="38" t="e">
        <f>AVERAGEIFS('Cobalt Prices'!$G$10:$G$4229,'Cobalt Prices'!$E$10:$E$4229,GQB$4)</f>
        <v>#DIV/0!</v>
      </c>
      <c r="GQC20" s="38" t="e">
        <f>AVERAGEIFS('Cobalt Prices'!$G$10:$G$4229,'Cobalt Prices'!$E$10:$E$4229,GQC$4)</f>
        <v>#DIV/0!</v>
      </c>
      <c r="GQD20" s="38" t="e">
        <f>AVERAGEIFS('Cobalt Prices'!$G$10:$G$4229,'Cobalt Prices'!$E$10:$E$4229,GQD$4)</f>
        <v>#DIV/0!</v>
      </c>
      <c r="GQE20" s="38" t="e">
        <f>AVERAGEIFS('Cobalt Prices'!$G$10:$G$4229,'Cobalt Prices'!$E$10:$E$4229,GQE$4)</f>
        <v>#DIV/0!</v>
      </c>
      <c r="GQF20" s="38" t="e">
        <f>AVERAGEIFS('Cobalt Prices'!$G$10:$G$4229,'Cobalt Prices'!$E$10:$E$4229,GQF$4)</f>
        <v>#DIV/0!</v>
      </c>
      <c r="GQG20" s="38" t="e">
        <f>AVERAGEIFS('Cobalt Prices'!$G$10:$G$4229,'Cobalt Prices'!$E$10:$E$4229,GQG$4)</f>
        <v>#DIV/0!</v>
      </c>
      <c r="GQH20" s="38" t="e">
        <f>AVERAGEIFS('Cobalt Prices'!$G$10:$G$4229,'Cobalt Prices'!$E$10:$E$4229,GQH$4)</f>
        <v>#DIV/0!</v>
      </c>
      <c r="GQI20" s="38" t="e">
        <f>AVERAGEIFS('Cobalt Prices'!$G$10:$G$4229,'Cobalt Prices'!$E$10:$E$4229,GQI$4)</f>
        <v>#DIV/0!</v>
      </c>
      <c r="GQJ20" s="38" t="e">
        <f>AVERAGEIFS('Cobalt Prices'!$G$10:$G$4229,'Cobalt Prices'!$E$10:$E$4229,GQJ$4)</f>
        <v>#DIV/0!</v>
      </c>
      <c r="GQK20" s="38" t="e">
        <f>AVERAGEIFS('Cobalt Prices'!$G$10:$G$4229,'Cobalt Prices'!$E$10:$E$4229,GQK$4)</f>
        <v>#DIV/0!</v>
      </c>
      <c r="GQL20" s="38" t="e">
        <f>AVERAGEIFS('Cobalt Prices'!$G$10:$G$4229,'Cobalt Prices'!$E$10:$E$4229,GQL$4)</f>
        <v>#DIV/0!</v>
      </c>
      <c r="GQM20" s="38" t="e">
        <f>AVERAGEIFS('Cobalt Prices'!$G$10:$G$4229,'Cobalt Prices'!$E$10:$E$4229,GQM$4)</f>
        <v>#DIV/0!</v>
      </c>
      <c r="GQN20" s="38" t="e">
        <f>AVERAGEIFS('Cobalt Prices'!$G$10:$G$4229,'Cobalt Prices'!$E$10:$E$4229,GQN$4)</f>
        <v>#DIV/0!</v>
      </c>
      <c r="GQO20" s="38" t="e">
        <f>AVERAGEIFS('Cobalt Prices'!$G$10:$G$4229,'Cobalt Prices'!$E$10:$E$4229,GQO$4)</f>
        <v>#DIV/0!</v>
      </c>
      <c r="GQP20" s="38" t="e">
        <f>AVERAGEIFS('Cobalt Prices'!$G$10:$G$4229,'Cobalt Prices'!$E$10:$E$4229,GQP$4)</f>
        <v>#DIV/0!</v>
      </c>
      <c r="GQQ20" s="38" t="e">
        <f>AVERAGEIFS('Cobalt Prices'!$G$10:$G$4229,'Cobalt Prices'!$E$10:$E$4229,GQQ$4)</f>
        <v>#DIV/0!</v>
      </c>
      <c r="GQR20" s="38" t="e">
        <f>AVERAGEIFS('Cobalt Prices'!$G$10:$G$4229,'Cobalt Prices'!$E$10:$E$4229,GQR$4)</f>
        <v>#DIV/0!</v>
      </c>
      <c r="GQS20" s="38" t="e">
        <f>AVERAGEIFS('Cobalt Prices'!$G$10:$G$4229,'Cobalt Prices'!$E$10:$E$4229,GQS$4)</f>
        <v>#DIV/0!</v>
      </c>
      <c r="GQT20" s="38" t="e">
        <f>AVERAGEIFS('Cobalt Prices'!$G$10:$G$4229,'Cobalt Prices'!$E$10:$E$4229,GQT$4)</f>
        <v>#DIV/0!</v>
      </c>
      <c r="GQU20" s="38" t="e">
        <f>AVERAGEIFS('Cobalt Prices'!$G$10:$G$4229,'Cobalt Prices'!$E$10:$E$4229,GQU$4)</f>
        <v>#DIV/0!</v>
      </c>
      <c r="GQV20" s="38" t="e">
        <f>AVERAGEIFS('Cobalt Prices'!$G$10:$G$4229,'Cobalt Prices'!$E$10:$E$4229,GQV$4)</f>
        <v>#DIV/0!</v>
      </c>
      <c r="GQW20" s="38" t="e">
        <f>AVERAGEIFS('Cobalt Prices'!$G$10:$G$4229,'Cobalt Prices'!$E$10:$E$4229,GQW$4)</f>
        <v>#DIV/0!</v>
      </c>
      <c r="GQX20" s="38" t="e">
        <f>AVERAGEIFS('Cobalt Prices'!$G$10:$G$4229,'Cobalt Prices'!$E$10:$E$4229,GQX$4)</f>
        <v>#DIV/0!</v>
      </c>
      <c r="GQY20" s="38" t="e">
        <f>AVERAGEIFS('Cobalt Prices'!$G$10:$G$4229,'Cobalt Prices'!$E$10:$E$4229,GQY$4)</f>
        <v>#DIV/0!</v>
      </c>
      <c r="GQZ20" s="38" t="e">
        <f>AVERAGEIFS('Cobalt Prices'!$G$10:$G$4229,'Cobalt Prices'!$E$10:$E$4229,GQZ$4)</f>
        <v>#DIV/0!</v>
      </c>
      <c r="GRA20" s="38" t="e">
        <f>AVERAGEIFS('Cobalt Prices'!$G$10:$G$4229,'Cobalt Prices'!$E$10:$E$4229,GRA$4)</f>
        <v>#DIV/0!</v>
      </c>
      <c r="GRB20" s="38" t="e">
        <f>AVERAGEIFS('Cobalt Prices'!$G$10:$G$4229,'Cobalt Prices'!$E$10:$E$4229,GRB$4)</f>
        <v>#DIV/0!</v>
      </c>
      <c r="GRC20" s="38" t="e">
        <f>AVERAGEIFS('Cobalt Prices'!$G$10:$G$4229,'Cobalt Prices'!$E$10:$E$4229,GRC$4)</f>
        <v>#DIV/0!</v>
      </c>
      <c r="GRD20" s="38" t="e">
        <f>AVERAGEIFS('Cobalt Prices'!$G$10:$G$4229,'Cobalt Prices'!$E$10:$E$4229,GRD$4)</f>
        <v>#DIV/0!</v>
      </c>
      <c r="GRE20" s="38" t="e">
        <f>AVERAGEIFS('Cobalt Prices'!$G$10:$G$4229,'Cobalt Prices'!$E$10:$E$4229,GRE$4)</f>
        <v>#DIV/0!</v>
      </c>
      <c r="GRF20" s="38" t="e">
        <f>AVERAGEIFS('Cobalt Prices'!$G$10:$G$4229,'Cobalt Prices'!$E$10:$E$4229,GRF$4)</f>
        <v>#DIV/0!</v>
      </c>
      <c r="GRG20" s="38" t="e">
        <f>AVERAGEIFS('Cobalt Prices'!$G$10:$G$4229,'Cobalt Prices'!$E$10:$E$4229,GRG$4)</f>
        <v>#DIV/0!</v>
      </c>
      <c r="GRH20" s="38" t="e">
        <f>AVERAGEIFS('Cobalt Prices'!$G$10:$G$4229,'Cobalt Prices'!$E$10:$E$4229,GRH$4)</f>
        <v>#DIV/0!</v>
      </c>
      <c r="GRI20" s="38" t="e">
        <f>AVERAGEIFS('Cobalt Prices'!$G$10:$G$4229,'Cobalt Prices'!$E$10:$E$4229,GRI$4)</f>
        <v>#DIV/0!</v>
      </c>
      <c r="GRJ20" s="38" t="e">
        <f>AVERAGEIFS('Cobalt Prices'!$G$10:$G$4229,'Cobalt Prices'!$E$10:$E$4229,GRJ$4)</f>
        <v>#DIV/0!</v>
      </c>
      <c r="GRK20" s="38" t="e">
        <f>AVERAGEIFS('Cobalt Prices'!$G$10:$G$4229,'Cobalt Prices'!$E$10:$E$4229,GRK$4)</f>
        <v>#DIV/0!</v>
      </c>
      <c r="GRL20" s="38" t="e">
        <f>AVERAGEIFS('Cobalt Prices'!$G$10:$G$4229,'Cobalt Prices'!$E$10:$E$4229,GRL$4)</f>
        <v>#DIV/0!</v>
      </c>
      <c r="GRM20" s="38" t="e">
        <f>AVERAGEIFS('Cobalt Prices'!$G$10:$G$4229,'Cobalt Prices'!$E$10:$E$4229,GRM$4)</f>
        <v>#DIV/0!</v>
      </c>
      <c r="GRN20" s="38" t="e">
        <f>AVERAGEIFS('Cobalt Prices'!$G$10:$G$4229,'Cobalt Prices'!$E$10:$E$4229,GRN$4)</f>
        <v>#DIV/0!</v>
      </c>
      <c r="GRO20" s="38" t="e">
        <f>AVERAGEIFS('Cobalt Prices'!$G$10:$G$4229,'Cobalt Prices'!$E$10:$E$4229,GRO$4)</f>
        <v>#DIV/0!</v>
      </c>
      <c r="GRP20" s="38" t="e">
        <f>AVERAGEIFS('Cobalt Prices'!$G$10:$G$4229,'Cobalt Prices'!$E$10:$E$4229,GRP$4)</f>
        <v>#DIV/0!</v>
      </c>
      <c r="GRQ20" s="38" t="e">
        <f>AVERAGEIFS('Cobalt Prices'!$G$10:$G$4229,'Cobalt Prices'!$E$10:$E$4229,GRQ$4)</f>
        <v>#DIV/0!</v>
      </c>
      <c r="GRR20" s="38" t="e">
        <f>AVERAGEIFS('Cobalt Prices'!$G$10:$G$4229,'Cobalt Prices'!$E$10:$E$4229,GRR$4)</f>
        <v>#DIV/0!</v>
      </c>
      <c r="GRS20" s="38" t="e">
        <f>AVERAGEIFS('Cobalt Prices'!$G$10:$G$4229,'Cobalt Prices'!$E$10:$E$4229,GRS$4)</f>
        <v>#DIV/0!</v>
      </c>
      <c r="GRT20" s="38" t="e">
        <f>AVERAGEIFS('Cobalt Prices'!$G$10:$G$4229,'Cobalt Prices'!$E$10:$E$4229,GRT$4)</f>
        <v>#DIV/0!</v>
      </c>
      <c r="GRU20" s="38" t="e">
        <f>AVERAGEIFS('Cobalt Prices'!$G$10:$G$4229,'Cobalt Prices'!$E$10:$E$4229,GRU$4)</f>
        <v>#DIV/0!</v>
      </c>
      <c r="GRV20" s="38" t="e">
        <f>AVERAGEIFS('Cobalt Prices'!$G$10:$G$4229,'Cobalt Prices'!$E$10:$E$4229,GRV$4)</f>
        <v>#DIV/0!</v>
      </c>
      <c r="GRW20" s="38" t="e">
        <f>AVERAGEIFS('Cobalt Prices'!$G$10:$G$4229,'Cobalt Prices'!$E$10:$E$4229,GRW$4)</f>
        <v>#DIV/0!</v>
      </c>
      <c r="GRX20" s="38" t="e">
        <f>AVERAGEIFS('Cobalt Prices'!$G$10:$G$4229,'Cobalt Prices'!$E$10:$E$4229,GRX$4)</f>
        <v>#DIV/0!</v>
      </c>
      <c r="GRY20" s="38" t="e">
        <f>AVERAGEIFS('Cobalt Prices'!$G$10:$G$4229,'Cobalt Prices'!$E$10:$E$4229,GRY$4)</f>
        <v>#DIV/0!</v>
      </c>
      <c r="GRZ20" s="38" t="e">
        <f>AVERAGEIFS('Cobalt Prices'!$G$10:$G$4229,'Cobalt Prices'!$E$10:$E$4229,GRZ$4)</f>
        <v>#DIV/0!</v>
      </c>
      <c r="GSA20" s="38" t="e">
        <f>AVERAGEIFS('Cobalt Prices'!$G$10:$G$4229,'Cobalt Prices'!$E$10:$E$4229,GSA$4)</f>
        <v>#DIV/0!</v>
      </c>
      <c r="GSB20" s="38" t="e">
        <f>AVERAGEIFS('Cobalt Prices'!$G$10:$G$4229,'Cobalt Prices'!$E$10:$E$4229,GSB$4)</f>
        <v>#DIV/0!</v>
      </c>
      <c r="GSC20" s="38" t="e">
        <f>AVERAGEIFS('Cobalt Prices'!$G$10:$G$4229,'Cobalt Prices'!$E$10:$E$4229,GSC$4)</f>
        <v>#DIV/0!</v>
      </c>
      <c r="GSD20" s="38" t="e">
        <f>AVERAGEIFS('Cobalt Prices'!$G$10:$G$4229,'Cobalt Prices'!$E$10:$E$4229,GSD$4)</f>
        <v>#DIV/0!</v>
      </c>
      <c r="GSE20" s="38" t="e">
        <f>AVERAGEIFS('Cobalt Prices'!$G$10:$G$4229,'Cobalt Prices'!$E$10:$E$4229,GSE$4)</f>
        <v>#DIV/0!</v>
      </c>
      <c r="GSF20" s="38" t="e">
        <f>AVERAGEIFS('Cobalt Prices'!$G$10:$G$4229,'Cobalt Prices'!$E$10:$E$4229,GSF$4)</f>
        <v>#DIV/0!</v>
      </c>
      <c r="GSG20" s="38" t="e">
        <f>AVERAGEIFS('Cobalt Prices'!$G$10:$G$4229,'Cobalt Prices'!$E$10:$E$4229,GSG$4)</f>
        <v>#DIV/0!</v>
      </c>
      <c r="GSH20" s="38" t="e">
        <f>AVERAGEIFS('Cobalt Prices'!$G$10:$G$4229,'Cobalt Prices'!$E$10:$E$4229,GSH$4)</f>
        <v>#DIV/0!</v>
      </c>
      <c r="GSI20" s="38" t="e">
        <f>AVERAGEIFS('Cobalt Prices'!$G$10:$G$4229,'Cobalt Prices'!$E$10:$E$4229,GSI$4)</f>
        <v>#DIV/0!</v>
      </c>
      <c r="GSJ20" s="38" t="e">
        <f>AVERAGEIFS('Cobalt Prices'!$G$10:$G$4229,'Cobalt Prices'!$E$10:$E$4229,GSJ$4)</f>
        <v>#DIV/0!</v>
      </c>
      <c r="GSK20" s="38" t="e">
        <f>AVERAGEIFS('Cobalt Prices'!$G$10:$G$4229,'Cobalt Prices'!$E$10:$E$4229,GSK$4)</f>
        <v>#DIV/0!</v>
      </c>
      <c r="GSL20" s="38" t="e">
        <f>AVERAGEIFS('Cobalt Prices'!$G$10:$G$4229,'Cobalt Prices'!$E$10:$E$4229,GSL$4)</f>
        <v>#DIV/0!</v>
      </c>
      <c r="GSM20" s="38" t="e">
        <f>AVERAGEIFS('Cobalt Prices'!$G$10:$G$4229,'Cobalt Prices'!$E$10:$E$4229,GSM$4)</f>
        <v>#DIV/0!</v>
      </c>
      <c r="GSN20" s="38" t="e">
        <f>AVERAGEIFS('Cobalt Prices'!$G$10:$G$4229,'Cobalt Prices'!$E$10:$E$4229,GSN$4)</f>
        <v>#DIV/0!</v>
      </c>
      <c r="GSO20" s="38" t="e">
        <f>AVERAGEIFS('Cobalt Prices'!$G$10:$G$4229,'Cobalt Prices'!$E$10:$E$4229,GSO$4)</f>
        <v>#DIV/0!</v>
      </c>
      <c r="GSP20" s="38" t="e">
        <f>AVERAGEIFS('Cobalt Prices'!$G$10:$G$4229,'Cobalt Prices'!$E$10:$E$4229,GSP$4)</f>
        <v>#DIV/0!</v>
      </c>
      <c r="GSQ20" s="38" t="e">
        <f>AVERAGEIFS('Cobalt Prices'!$G$10:$G$4229,'Cobalt Prices'!$E$10:$E$4229,GSQ$4)</f>
        <v>#DIV/0!</v>
      </c>
      <c r="GSR20" s="38" t="e">
        <f>AVERAGEIFS('Cobalt Prices'!$G$10:$G$4229,'Cobalt Prices'!$E$10:$E$4229,GSR$4)</f>
        <v>#DIV/0!</v>
      </c>
      <c r="GSS20" s="38" t="e">
        <f>AVERAGEIFS('Cobalt Prices'!$G$10:$G$4229,'Cobalt Prices'!$E$10:$E$4229,GSS$4)</f>
        <v>#DIV/0!</v>
      </c>
      <c r="GST20" s="38" t="e">
        <f>AVERAGEIFS('Cobalt Prices'!$G$10:$G$4229,'Cobalt Prices'!$E$10:$E$4229,GST$4)</f>
        <v>#DIV/0!</v>
      </c>
      <c r="GSU20" s="38" t="e">
        <f>AVERAGEIFS('Cobalt Prices'!$G$10:$G$4229,'Cobalt Prices'!$E$10:$E$4229,GSU$4)</f>
        <v>#DIV/0!</v>
      </c>
      <c r="GSV20" s="38" t="e">
        <f>AVERAGEIFS('Cobalt Prices'!$G$10:$G$4229,'Cobalt Prices'!$E$10:$E$4229,GSV$4)</f>
        <v>#DIV/0!</v>
      </c>
      <c r="GSW20" s="38" t="e">
        <f>AVERAGEIFS('Cobalt Prices'!$G$10:$G$4229,'Cobalt Prices'!$E$10:$E$4229,GSW$4)</f>
        <v>#DIV/0!</v>
      </c>
      <c r="GSX20" s="38" t="e">
        <f>AVERAGEIFS('Cobalt Prices'!$G$10:$G$4229,'Cobalt Prices'!$E$10:$E$4229,GSX$4)</f>
        <v>#DIV/0!</v>
      </c>
      <c r="GSY20" s="38" t="e">
        <f>AVERAGEIFS('Cobalt Prices'!$G$10:$G$4229,'Cobalt Prices'!$E$10:$E$4229,GSY$4)</f>
        <v>#DIV/0!</v>
      </c>
      <c r="GSZ20" s="38" t="e">
        <f>AVERAGEIFS('Cobalt Prices'!$G$10:$G$4229,'Cobalt Prices'!$E$10:$E$4229,GSZ$4)</f>
        <v>#DIV/0!</v>
      </c>
      <c r="GTA20" s="38" t="e">
        <f>AVERAGEIFS('Cobalt Prices'!$G$10:$G$4229,'Cobalt Prices'!$E$10:$E$4229,GTA$4)</f>
        <v>#DIV/0!</v>
      </c>
      <c r="GTB20" s="38" t="e">
        <f>AVERAGEIFS('Cobalt Prices'!$G$10:$G$4229,'Cobalt Prices'!$E$10:$E$4229,GTB$4)</f>
        <v>#DIV/0!</v>
      </c>
      <c r="GTC20" s="38" t="e">
        <f>AVERAGEIFS('Cobalt Prices'!$G$10:$G$4229,'Cobalt Prices'!$E$10:$E$4229,GTC$4)</f>
        <v>#DIV/0!</v>
      </c>
      <c r="GTD20" s="38" t="e">
        <f>AVERAGEIFS('Cobalt Prices'!$G$10:$G$4229,'Cobalt Prices'!$E$10:$E$4229,GTD$4)</f>
        <v>#DIV/0!</v>
      </c>
      <c r="GTE20" s="38" t="e">
        <f>AVERAGEIFS('Cobalt Prices'!$G$10:$G$4229,'Cobalt Prices'!$E$10:$E$4229,GTE$4)</f>
        <v>#DIV/0!</v>
      </c>
      <c r="GTF20" s="38" t="e">
        <f>AVERAGEIFS('Cobalt Prices'!$G$10:$G$4229,'Cobalt Prices'!$E$10:$E$4229,GTF$4)</f>
        <v>#DIV/0!</v>
      </c>
      <c r="GTG20" s="38" t="e">
        <f>AVERAGEIFS('Cobalt Prices'!$G$10:$G$4229,'Cobalt Prices'!$E$10:$E$4229,GTG$4)</f>
        <v>#DIV/0!</v>
      </c>
      <c r="GTH20" s="38" t="e">
        <f>AVERAGEIFS('Cobalt Prices'!$G$10:$G$4229,'Cobalt Prices'!$E$10:$E$4229,GTH$4)</f>
        <v>#DIV/0!</v>
      </c>
      <c r="GTI20" s="38" t="e">
        <f>AVERAGEIFS('Cobalt Prices'!$G$10:$G$4229,'Cobalt Prices'!$E$10:$E$4229,GTI$4)</f>
        <v>#DIV/0!</v>
      </c>
      <c r="GTJ20" s="38" t="e">
        <f>AVERAGEIFS('Cobalt Prices'!$G$10:$G$4229,'Cobalt Prices'!$E$10:$E$4229,GTJ$4)</f>
        <v>#DIV/0!</v>
      </c>
      <c r="GTK20" s="38" t="e">
        <f>AVERAGEIFS('Cobalt Prices'!$G$10:$G$4229,'Cobalt Prices'!$E$10:$E$4229,GTK$4)</f>
        <v>#DIV/0!</v>
      </c>
      <c r="GTL20" s="38" t="e">
        <f>AVERAGEIFS('Cobalt Prices'!$G$10:$G$4229,'Cobalt Prices'!$E$10:$E$4229,GTL$4)</f>
        <v>#DIV/0!</v>
      </c>
      <c r="GTM20" s="38" t="e">
        <f>AVERAGEIFS('Cobalt Prices'!$G$10:$G$4229,'Cobalt Prices'!$E$10:$E$4229,GTM$4)</f>
        <v>#DIV/0!</v>
      </c>
      <c r="GTN20" s="38" t="e">
        <f>AVERAGEIFS('Cobalt Prices'!$G$10:$G$4229,'Cobalt Prices'!$E$10:$E$4229,GTN$4)</f>
        <v>#DIV/0!</v>
      </c>
      <c r="GTO20" s="38" t="e">
        <f>AVERAGEIFS('Cobalt Prices'!$G$10:$G$4229,'Cobalt Prices'!$E$10:$E$4229,GTO$4)</f>
        <v>#DIV/0!</v>
      </c>
      <c r="GTP20" s="38" t="e">
        <f>AVERAGEIFS('Cobalt Prices'!$G$10:$G$4229,'Cobalt Prices'!$E$10:$E$4229,GTP$4)</f>
        <v>#DIV/0!</v>
      </c>
      <c r="GTQ20" s="38" t="e">
        <f>AVERAGEIFS('Cobalt Prices'!$G$10:$G$4229,'Cobalt Prices'!$E$10:$E$4229,GTQ$4)</f>
        <v>#DIV/0!</v>
      </c>
      <c r="GTR20" s="38" t="e">
        <f>AVERAGEIFS('Cobalt Prices'!$G$10:$G$4229,'Cobalt Prices'!$E$10:$E$4229,GTR$4)</f>
        <v>#DIV/0!</v>
      </c>
      <c r="GTS20" s="38" t="e">
        <f>AVERAGEIFS('Cobalt Prices'!$G$10:$G$4229,'Cobalt Prices'!$E$10:$E$4229,GTS$4)</f>
        <v>#DIV/0!</v>
      </c>
      <c r="GTT20" s="38" t="e">
        <f>AVERAGEIFS('Cobalt Prices'!$G$10:$G$4229,'Cobalt Prices'!$E$10:$E$4229,GTT$4)</f>
        <v>#DIV/0!</v>
      </c>
      <c r="GTU20" s="38" t="e">
        <f>AVERAGEIFS('Cobalt Prices'!$G$10:$G$4229,'Cobalt Prices'!$E$10:$E$4229,GTU$4)</f>
        <v>#DIV/0!</v>
      </c>
      <c r="GTV20" s="38" t="e">
        <f>AVERAGEIFS('Cobalt Prices'!$G$10:$G$4229,'Cobalt Prices'!$E$10:$E$4229,GTV$4)</f>
        <v>#DIV/0!</v>
      </c>
      <c r="GTW20" s="38" t="e">
        <f>AVERAGEIFS('Cobalt Prices'!$G$10:$G$4229,'Cobalt Prices'!$E$10:$E$4229,GTW$4)</f>
        <v>#DIV/0!</v>
      </c>
      <c r="GTX20" s="38" t="e">
        <f>AVERAGEIFS('Cobalt Prices'!$G$10:$G$4229,'Cobalt Prices'!$E$10:$E$4229,GTX$4)</f>
        <v>#DIV/0!</v>
      </c>
      <c r="GTY20" s="38" t="e">
        <f>AVERAGEIFS('Cobalt Prices'!$G$10:$G$4229,'Cobalt Prices'!$E$10:$E$4229,GTY$4)</f>
        <v>#DIV/0!</v>
      </c>
      <c r="GTZ20" s="38" t="e">
        <f>AVERAGEIFS('Cobalt Prices'!$G$10:$G$4229,'Cobalt Prices'!$E$10:$E$4229,GTZ$4)</f>
        <v>#DIV/0!</v>
      </c>
      <c r="GUA20" s="38" t="e">
        <f>AVERAGEIFS('Cobalt Prices'!$G$10:$G$4229,'Cobalt Prices'!$E$10:$E$4229,GUA$4)</f>
        <v>#DIV/0!</v>
      </c>
      <c r="GUB20" s="38" t="e">
        <f>AVERAGEIFS('Cobalt Prices'!$G$10:$G$4229,'Cobalt Prices'!$E$10:$E$4229,GUB$4)</f>
        <v>#DIV/0!</v>
      </c>
      <c r="GUC20" s="38" t="e">
        <f>AVERAGEIFS('Cobalt Prices'!$G$10:$G$4229,'Cobalt Prices'!$E$10:$E$4229,GUC$4)</f>
        <v>#DIV/0!</v>
      </c>
      <c r="GUD20" s="38" t="e">
        <f>AVERAGEIFS('Cobalt Prices'!$G$10:$G$4229,'Cobalt Prices'!$E$10:$E$4229,GUD$4)</f>
        <v>#DIV/0!</v>
      </c>
      <c r="GUE20" s="38" t="e">
        <f>AVERAGEIFS('Cobalt Prices'!$G$10:$G$4229,'Cobalt Prices'!$E$10:$E$4229,GUE$4)</f>
        <v>#DIV/0!</v>
      </c>
      <c r="GUF20" s="38" t="e">
        <f>AVERAGEIFS('Cobalt Prices'!$G$10:$G$4229,'Cobalt Prices'!$E$10:$E$4229,GUF$4)</f>
        <v>#DIV/0!</v>
      </c>
      <c r="GUG20" s="38" t="e">
        <f>AVERAGEIFS('Cobalt Prices'!$G$10:$G$4229,'Cobalt Prices'!$E$10:$E$4229,GUG$4)</f>
        <v>#DIV/0!</v>
      </c>
      <c r="GUH20" s="38" t="e">
        <f>AVERAGEIFS('Cobalt Prices'!$G$10:$G$4229,'Cobalt Prices'!$E$10:$E$4229,GUH$4)</f>
        <v>#DIV/0!</v>
      </c>
      <c r="GUI20" s="38" t="e">
        <f>AVERAGEIFS('Cobalt Prices'!$G$10:$G$4229,'Cobalt Prices'!$E$10:$E$4229,GUI$4)</f>
        <v>#DIV/0!</v>
      </c>
      <c r="GUJ20" s="38" t="e">
        <f>AVERAGEIFS('Cobalt Prices'!$G$10:$G$4229,'Cobalt Prices'!$E$10:$E$4229,GUJ$4)</f>
        <v>#DIV/0!</v>
      </c>
      <c r="GUK20" s="38" t="e">
        <f>AVERAGEIFS('Cobalt Prices'!$G$10:$G$4229,'Cobalt Prices'!$E$10:$E$4229,GUK$4)</f>
        <v>#DIV/0!</v>
      </c>
      <c r="GUL20" s="38" t="e">
        <f>AVERAGEIFS('Cobalt Prices'!$G$10:$G$4229,'Cobalt Prices'!$E$10:$E$4229,GUL$4)</f>
        <v>#DIV/0!</v>
      </c>
      <c r="GUM20" s="38" t="e">
        <f>AVERAGEIFS('Cobalt Prices'!$G$10:$G$4229,'Cobalt Prices'!$E$10:$E$4229,GUM$4)</f>
        <v>#DIV/0!</v>
      </c>
      <c r="GUN20" s="38" t="e">
        <f>AVERAGEIFS('Cobalt Prices'!$G$10:$G$4229,'Cobalt Prices'!$E$10:$E$4229,GUN$4)</f>
        <v>#DIV/0!</v>
      </c>
      <c r="GUO20" s="38" t="e">
        <f>AVERAGEIFS('Cobalt Prices'!$G$10:$G$4229,'Cobalt Prices'!$E$10:$E$4229,GUO$4)</f>
        <v>#DIV/0!</v>
      </c>
      <c r="GUP20" s="38" t="e">
        <f>AVERAGEIFS('Cobalt Prices'!$G$10:$G$4229,'Cobalt Prices'!$E$10:$E$4229,GUP$4)</f>
        <v>#DIV/0!</v>
      </c>
      <c r="GUQ20" s="38" t="e">
        <f>AVERAGEIFS('Cobalt Prices'!$G$10:$G$4229,'Cobalt Prices'!$E$10:$E$4229,GUQ$4)</f>
        <v>#DIV/0!</v>
      </c>
      <c r="GUR20" s="38" t="e">
        <f>AVERAGEIFS('Cobalt Prices'!$G$10:$G$4229,'Cobalt Prices'!$E$10:$E$4229,GUR$4)</f>
        <v>#DIV/0!</v>
      </c>
      <c r="GUS20" s="38" t="e">
        <f>AVERAGEIFS('Cobalt Prices'!$G$10:$G$4229,'Cobalt Prices'!$E$10:$E$4229,GUS$4)</f>
        <v>#DIV/0!</v>
      </c>
      <c r="GUT20" s="38" t="e">
        <f>AVERAGEIFS('Cobalt Prices'!$G$10:$G$4229,'Cobalt Prices'!$E$10:$E$4229,GUT$4)</f>
        <v>#DIV/0!</v>
      </c>
      <c r="GUU20" s="38" t="e">
        <f>AVERAGEIFS('Cobalt Prices'!$G$10:$G$4229,'Cobalt Prices'!$E$10:$E$4229,GUU$4)</f>
        <v>#DIV/0!</v>
      </c>
      <c r="GUV20" s="38" t="e">
        <f>AVERAGEIFS('Cobalt Prices'!$G$10:$G$4229,'Cobalt Prices'!$E$10:$E$4229,GUV$4)</f>
        <v>#DIV/0!</v>
      </c>
      <c r="GUW20" s="38" t="e">
        <f>AVERAGEIFS('Cobalt Prices'!$G$10:$G$4229,'Cobalt Prices'!$E$10:$E$4229,GUW$4)</f>
        <v>#DIV/0!</v>
      </c>
      <c r="GUX20" s="38" t="e">
        <f>AVERAGEIFS('Cobalt Prices'!$G$10:$G$4229,'Cobalt Prices'!$E$10:$E$4229,GUX$4)</f>
        <v>#DIV/0!</v>
      </c>
      <c r="GUY20" s="38" t="e">
        <f>AVERAGEIFS('Cobalt Prices'!$G$10:$G$4229,'Cobalt Prices'!$E$10:$E$4229,GUY$4)</f>
        <v>#DIV/0!</v>
      </c>
      <c r="GUZ20" s="38" t="e">
        <f>AVERAGEIFS('Cobalt Prices'!$G$10:$G$4229,'Cobalt Prices'!$E$10:$E$4229,GUZ$4)</f>
        <v>#DIV/0!</v>
      </c>
      <c r="GVA20" s="38" t="e">
        <f>AVERAGEIFS('Cobalt Prices'!$G$10:$G$4229,'Cobalt Prices'!$E$10:$E$4229,GVA$4)</f>
        <v>#DIV/0!</v>
      </c>
      <c r="GVB20" s="38" t="e">
        <f>AVERAGEIFS('Cobalt Prices'!$G$10:$G$4229,'Cobalt Prices'!$E$10:$E$4229,GVB$4)</f>
        <v>#DIV/0!</v>
      </c>
      <c r="GVC20" s="38" t="e">
        <f>AVERAGEIFS('Cobalt Prices'!$G$10:$G$4229,'Cobalt Prices'!$E$10:$E$4229,GVC$4)</f>
        <v>#DIV/0!</v>
      </c>
      <c r="GVD20" s="38" t="e">
        <f>AVERAGEIFS('Cobalt Prices'!$G$10:$G$4229,'Cobalt Prices'!$E$10:$E$4229,GVD$4)</f>
        <v>#DIV/0!</v>
      </c>
      <c r="GVE20" s="38" t="e">
        <f>AVERAGEIFS('Cobalt Prices'!$G$10:$G$4229,'Cobalt Prices'!$E$10:$E$4229,GVE$4)</f>
        <v>#DIV/0!</v>
      </c>
      <c r="GVF20" s="38" t="e">
        <f>AVERAGEIFS('Cobalt Prices'!$G$10:$G$4229,'Cobalt Prices'!$E$10:$E$4229,GVF$4)</f>
        <v>#DIV/0!</v>
      </c>
      <c r="GVG20" s="38" t="e">
        <f>AVERAGEIFS('Cobalt Prices'!$G$10:$G$4229,'Cobalt Prices'!$E$10:$E$4229,GVG$4)</f>
        <v>#DIV/0!</v>
      </c>
      <c r="GVH20" s="38" t="e">
        <f>AVERAGEIFS('Cobalt Prices'!$G$10:$G$4229,'Cobalt Prices'!$E$10:$E$4229,GVH$4)</f>
        <v>#DIV/0!</v>
      </c>
      <c r="GVI20" s="38" t="e">
        <f>AVERAGEIFS('Cobalt Prices'!$G$10:$G$4229,'Cobalt Prices'!$E$10:$E$4229,GVI$4)</f>
        <v>#DIV/0!</v>
      </c>
      <c r="GVJ20" s="38" t="e">
        <f>AVERAGEIFS('Cobalt Prices'!$G$10:$G$4229,'Cobalt Prices'!$E$10:$E$4229,GVJ$4)</f>
        <v>#DIV/0!</v>
      </c>
      <c r="GVK20" s="38" t="e">
        <f>AVERAGEIFS('Cobalt Prices'!$G$10:$G$4229,'Cobalt Prices'!$E$10:$E$4229,GVK$4)</f>
        <v>#DIV/0!</v>
      </c>
      <c r="GVL20" s="38" t="e">
        <f>AVERAGEIFS('Cobalt Prices'!$G$10:$G$4229,'Cobalt Prices'!$E$10:$E$4229,GVL$4)</f>
        <v>#DIV/0!</v>
      </c>
      <c r="GVM20" s="38" t="e">
        <f>AVERAGEIFS('Cobalt Prices'!$G$10:$G$4229,'Cobalt Prices'!$E$10:$E$4229,GVM$4)</f>
        <v>#DIV/0!</v>
      </c>
      <c r="GVN20" s="38" t="e">
        <f>AVERAGEIFS('Cobalt Prices'!$G$10:$G$4229,'Cobalt Prices'!$E$10:$E$4229,GVN$4)</f>
        <v>#DIV/0!</v>
      </c>
      <c r="GVO20" s="38" t="e">
        <f>AVERAGEIFS('Cobalt Prices'!$G$10:$G$4229,'Cobalt Prices'!$E$10:$E$4229,GVO$4)</f>
        <v>#DIV/0!</v>
      </c>
      <c r="GVP20" s="38" t="e">
        <f>AVERAGEIFS('Cobalt Prices'!$G$10:$G$4229,'Cobalt Prices'!$E$10:$E$4229,GVP$4)</f>
        <v>#DIV/0!</v>
      </c>
      <c r="GVQ20" s="38" t="e">
        <f>AVERAGEIFS('Cobalt Prices'!$G$10:$G$4229,'Cobalt Prices'!$E$10:$E$4229,GVQ$4)</f>
        <v>#DIV/0!</v>
      </c>
      <c r="GVR20" s="38" t="e">
        <f>AVERAGEIFS('Cobalt Prices'!$G$10:$G$4229,'Cobalt Prices'!$E$10:$E$4229,GVR$4)</f>
        <v>#DIV/0!</v>
      </c>
      <c r="GVS20" s="38" t="e">
        <f>AVERAGEIFS('Cobalt Prices'!$G$10:$G$4229,'Cobalt Prices'!$E$10:$E$4229,GVS$4)</f>
        <v>#DIV/0!</v>
      </c>
      <c r="GVT20" s="38" t="e">
        <f>AVERAGEIFS('Cobalt Prices'!$G$10:$G$4229,'Cobalt Prices'!$E$10:$E$4229,GVT$4)</f>
        <v>#DIV/0!</v>
      </c>
      <c r="GVU20" s="38" t="e">
        <f>AVERAGEIFS('Cobalt Prices'!$G$10:$G$4229,'Cobalt Prices'!$E$10:$E$4229,GVU$4)</f>
        <v>#DIV/0!</v>
      </c>
      <c r="GVV20" s="38" t="e">
        <f>AVERAGEIFS('Cobalt Prices'!$G$10:$G$4229,'Cobalt Prices'!$E$10:$E$4229,GVV$4)</f>
        <v>#DIV/0!</v>
      </c>
      <c r="GVW20" s="38" t="e">
        <f>AVERAGEIFS('Cobalt Prices'!$G$10:$G$4229,'Cobalt Prices'!$E$10:$E$4229,GVW$4)</f>
        <v>#DIV/0!</v>
      </c>
      <c r="GVX20" s="38" t="e">
        <f>AVERAGEIFS('Cobalt Prices'!$G$10:$G$4229,'Cobalt Prices'!$E$10:$E$4229,GVX$4)</f>
        <v>#DIV/0!</v>
      </c>
      <c r="GVY20" s="38" t="e">
        <f>AVERAGEIFS('Cobalt Prices'!$G$10:$G$4229,'Cobalt Prices'!$E$10:$E$4229,GVY$4)</f>
        <v>#DIV/0!</v>
      </c>
      <c r="GVZ20" s="38" t="e">
        <f>AVERAGEIFS('Cobalt Prices'!$G$10:$G$4229,'Cobalt Prices'!$E$10:$E$4229,GVZ$4)</f>
        <v>#DIV/0!</v>
      </c>
      <c r="GWA20" s="38" t="e">
        <f>AVERAGEIFS('Cobalt Prices'!$G$10:$G$4229,'Cobalt Prices'!$E$10:$E$4229,GWA$4)</f>
        <v>#DIV/0!</v>
      </c>
      <c r="GWB20" s="38" t="e">
        <f>AVERAGEIFS('Cobalt Prices'!$G$10:$G$4229,'Cobalt Prices'!$E$10:$E$4229,GWB$4)</f>
        <v>#DIV/0!</v>
      </c>
      <c r="GWC20" s="38" t="e">
        <f>AVERAGEIFS('Cobalt Prices'!$G$10:$G$4229,'Cobalt Prices'!$E$10:$E$4229,GWC$4)</f>
        <v>#DIV/0!</v>
      </c>
      <c r="GWD20" s="38" t="e">
        <f>AVERAGEIFS('Cobalt Prices'!$G$10:$G$4229,'Cobalt Prices'!$E$10:$E$4229,GWD$4)</f>
        <v>#DIV/0!</v>
      </c>
      <c r="GWE20" s="38" t="e">
        <f>AVERAGEIFS('Cobalt Prices'!$G$10:$G$4229,'Cobalt Prices'!$E$10:$E$4229,GWE$4)</f>
        <v>#DIV/0!</v>
      </c>
      <c r="GWF20" s="38" t="e">
        <f>AVERAGEIFS('Cobalt Prices'!$G$10:$G$4229,'Cobalt Prices'!$E$10:$E$4229,GWF$4)</f>
        <v>#DIV/0!</v>
      </c>
      <c r="GWG20" s="38" t="e">
        <f>AVERAGEIFS('Cobalt Prices'!$G$10:$G$4229,'Cobalt Prices'!$E$10:$E$4229,GWG$4)</f>
        <v>#DIV/0!</v>
      </c>
      <c r="GWH20" s="38" t="e">
        <f>AVERAGEIFS('Cobalt Prices'!$G$10:$G$4229,'Cobalt Prices'!$E$10:$E$4229,GWH$4)</f>
        <v>#DIV/0!</v>
      </c>
      <c r="GWI20" s="38" t="e">
        <f>AVERAGEIFS('Cobalt Prices'!$G$10:$G$4229,'Cobalt Prices'!$E$10:$E$4229,GWI$4)</f>
        <v>#DIV/0!</v>
      </c>
      <c r="GWJ20" s="38" t="e">
        <f>AVERAGEIFS('Cobalt Prices'!$G$10:$G$4229,'Cobalt Prices'!$E$10:$E$4229,GWJ$4)</f>
        <v>#DIV/0!</v>
      </c>
      <c r="GWK20" s="38" t="e">
        <f>AVERAGEIFS('Cobalt Prices'!$G$10:$G$4229,'Cobalt Prices'!$E$10:$E$4229,GWK$4)</f>
        <v>#DIV/0!</v>
      </c>
      <c r="GWL20" s="38" t="e">
        <f>AVERAGEIFS('Cobalt Prices'!$G$10:$G$4229,'Cobalt Prices'!$E$10:$E$4229,GWL$4)</f>
        <v>#DIV/0!</v>
      </c>
      <c r="GWM20" s="38" t="e">
        <f>AVERAGEIFS('Cobalt Prices'!$G$10:$G$4229,'Cobalt Prices'!$E$10:$E$4229,GWM$4)</f>
        <v>#DIV/0!</v>
      </c>
      <c r="GWN20" s="38" t="e">
        <f>AVERAGEIFS('Cobalt Prices'!$G$10:$G$4229,'Cobalt Prices'!$E$10:$E$4229,GWN$4)</f>
        <v>#DIV/0!</v>
      </c>
      <c r="GWO20" s="38" t="e">
        <f>AVERAGEIFS('Cobalt Prices'!$G$10:$G$4229,'Cobalt Prices'!$E$10:$E$4229,GWO$4)</f>
        <v>#DIV/0!</v>
      </c>
      <c r="GWP20" s="38" t="e">
        <f>AVERAGEIFS('Cobalt Prices'!$G$10:$G$4229,'Cobalt Prices'!$E$10:$E$4229,GWP$4)</f>
        <v>#DIV/0!</v>
      </c>
      <c r="GWQ20" s="38" t="e">
        <f>AVERAGEIFS('Cobalt Prices'!$G$10:$G$4229,'Cobalt Prices'!$E$10:$E$4229,GWQ$4)</f>
        <v>#DIV/0!</v>
      </c>
      <c r="GWR20" s="38" t="e">
        <f>AVERAGEIFS('Cobalt Prices'!$G$10:$G$4229,'Cobalt Prices'!$E$10:$E$4229,GWR$4)</f>
        <v>#DIV/0!</v>
      </c>
      <c r="GWS20" s="38" t="e">
        <f>AVERAGEIFS('Cobalt Prices'!$G$10:$G$4229,'Cobalt Prices'!$E$10:$E$4229,GWS$4)</f>
        <v>#DIV/0!</v>
      </c>
      <c r="GWT20" s="38" t="e">
        <f>AVERAGEIFS('Cobalt Prices'!$G$10:$G$4229,'Cobalt Prices'!$E$10:$E$4229,GWT$4)</f>
        <v>#DIV/0!</v>
      </c>
      <c r="GWU20" s="38" t="e">
        <f>AVERAGEIFS('Cobalt Prices'!$G$10:$G$4229,'Cobalt Prices'!$E$10:$E$4229,GWU$4)</f>
        <v>#DIV/0!</v>
      </c>
      <c r="GWV20" s="38" t="e">
        <f>AVERAGEIFS('Cobalt Prices'!$G$10:$G$4229,'Cobalt Prices'!$E$10:$E$4229,GWV$4)</f>
        <v>#DIV/0!</v>
      </c>
      <c r="GWW20" s="38" t="e">
        <f>AVERAGEIFS('Cobalt Prices'!$G$10:$G$4229,'Cobalt Prices'!$E$10:$E$4229,GWW$4)</f>
        <v>#DIV/0!</v>
      </c>
      <c r="GWX20" s="38" t="e">
        <f>AVERAGEIFS('Cobalt Prices'!$G$10:$G$4229,'Cobalt Prices'!$E$10:$E$4229,GWX$4)</f>
        <v>#DIV/0!</v>
      </c>
      <c r="GWY20" s="38" t="e">
        <f>AVERAGEIFS('Cobalt Prices'!$G$10:$G$4229,'Cobalt Prices'!$E$10:$E$4229,GWY$4)</f>
        <v>#DIV/0!</v>
      </c>
      <c r="GWZ20" s="38" t="e">
        <f>AVERAGEIFS('Cobalt Prices'!$G$10:$G$4229,'Cobalt Prices'!$E$10:$E$4229,GWZ$4)</f>
        <v>#DIV/0!</v>
      </c>
      <c r="GXA20" s="38" t="e">
        <f>AVERAGEIFS('Cobalt Prices'!$G$10:$G$4229,'Cobalt Prices'!$E$10:$E$4229,GXA$4)</f>
        <v>#DIV/0!</v>
      </c>
      <c r="GXB20" s="38" t="e">
        <f>AVERAGEIFS('Cobalt Prices'!$G$10:$G$4229,'Cobalt Prices'!$E$10:$E$4229,GXB$4)</f>
        <v>#DIV/0!</v>
      </c>
      <c r="GXC20" s="38" t="e">
        <f>AVERAGEIFS('Cobalt Prices'!$G$10:$G$4229,'Cobalt Prices'!$E$10:$E$4229,GXC$4)</f>
        <v>#DIV/0!</v>
      </c>
      <c r="GXD20" s="38" t="e">
        <f>AVERAGEIFS('Cobalt Prices'!$G$10:$G$4229,'Cobalt Prices'!$E$10:$E$4229,GXD$4)</f>
        <v>#DIV/0!</v>
      </c>
      <c r="GXE20" s="38" t="e">
        <f>AVERAGEIFS('Cobalt Prices'!$G$10:$G$4229,'Cobalt Prices'!$E$10:$E$4229,GXE$4)</f>
        <v>#DIV/0!</v>
      </c>
      <c r="GXF20" s="38" t="e">
        <f>AVERAGEIFS('Cobalt Prices'!$G$10:$G$4229,'Cobalt Prices'!$E$10:$E$4229,GXF$4)</f>
        <v>#DIV/0!</v>
      </c>
      <c r="GXG20" s="38" t="e">
        <f>AVERAGEIFS('Cobalt Prices'!$G$10:$G$4229,'Cobalt Prices'!$E$10:$E$4229,GXG$4)</f>
        <v>#DIV/0!</v>
      </c>
      <c r="GXH20" s="38" t="e">
        <f>AVERAGEIFS('Cobalt Prices'!$G$10:$G$4229,'Cobalt Prices'!$E$10:$E$4229,GXH$4)</f>
        <v>#DIV/0!</v>
      </c>
      <c r="GXI20" s="38" t="e">
        <f>AVERAGEIFS('Cobalt Prices'!$G$10:$G$4229,'Cobalt Prices'!$E$10:$E$4229,GXI$4)</f>
        <v>#DIV/0!</v>
      </c>
      <c r="GXJ20" s="38" t="e">
        <f>AVERAGEIFS('Cobalt Prices'!$G$10:$G$4229,'Cobalt Prices'!$E$10:$E$4229,GXJ$4)</f>
        <v>#DIV/0!</v>
      </c>
      <c r="GXK20" s="38" t="e">
        <f>AVERAGEIFS('Cobalt Prices'!$G$10:$G$4229,'Cobalt Prices'!$E$10:$E$4229,GXK$4)</f>
        <v>#DIV/0!</v>
      </c>
      <c r="GXL20" s="38" t="e">
        <f>AVERAGEIFS('Cobalt Prices'!$G$10:$G$4229,'Cobalt Prices'!$E$10:$E$4229,GXL$4)</f>
        <v>#DIV/0!</v>
      </c>
      <c r="GXM20" s="38" t="e">
        <f>AVERAGEIFS('Cobalt Prices'!$G$10:$G$4229,'Cobalt Prices'!$E$10:$E$4229,GXM$4)</f>
        <v>#DIV/0!</v>
      </c>
      <c r="GXN20" s="38" t="e">
        <f>AVERAGEIFS('Cobalt Prices'!$G$10:$G$4229,'Cobalt Prices'!$E$10:$E$4229,GXN$4)</f>
        <v>#DIV/0!</v>
      </c>
      <c r="GXO20" s="38" t="e">
        <f>AVERAGEIFS('Cobalt Prices'!$G$10:$G$4229,'Cobalt Prices'!$E$10:$E$4229,GXO$4)</f>
        <v>#DIV/0!</v>
      </c>
      <c r="GXP20" s="38" t="e">
        <f>AVERAGEIFS('Cobalt Prices'!$G$10:$G$4229,'Cobalt Prices'!$E$10:$E$4229,GXP$4)</f>
        <v>#DIV/0!</v>
      </c>
      <c r="GXQ20" s="38" t="e">
        <f>AVERAGEIFS('Cobalt Prices'!$G$10:$G$4229,'Cobalt Prices'!$E$10:$E$4229,GXQ$4)</f>
        <v>#DIV/0!</v>
      </c>
      <c r="GXR20" s="38" t="e">
        <f>AVERAGEIFS('Cobalt Prices'!$G$10:$G$4229,'Cobalt Prices'!$E$10:$E$4229,GXR$4)</f>
        <v>#DIV/0!</v>
      </c>
      <c r="GXS20" s="38" t="e">
        <f>AVERAGEIFS('Cobalt Prices'!$G$10:$G$4229,'Cobalt Prices'!$E$10:$E$4229,GXS$4)</f>
        <v>#DIV/0!</v>
      </c>
      <c r="GXT20" s="38" t="e">
        <f>AVERAGEIFS('Cobalt Prices'!$G$10:$G$4229,'Cobalt Prices'!$E$10:$E$4229,GXT$4)</f>
        <v>#DIV/0!</v>
      </c>
      <c r="GXU20" s="38" t="e">
        <f>AVERAGEIFS('Cobalt Prices'!$G$10:$G$4229,'Cobalt Prices'!$E$10:$E$4229,GXU$4)</f>
        <v>#DIV/0!</v>
      </c>
      <c r="GXV20" s="38" t="e">
        <f>AVERAGEIFS('Cobalt Prices'!$G$10:$G$4229,'Cobalt Prices'!$E$10:$E$4229,GXV$4)</f>
        <v>#DIV/0!</v>
      </c>
      <c r="GXW20" s="38" t="e">
        <f>AVERAGEIFS('Cobalt Prices'!$G$10:$G$4229,'Cobalt Prices'!$E$10:$E$4229,GXW$4)</f>
        <v>#DIV/0!</v>
      </c>
      <c r="GXX20" s="38" t="e">
        <f>AVERAGEIFS('Cobalt Prices'!$G$10:$G$4229,'Cobalt Prices'!$E$10:$E$4229,GXX$4)</f>
        <v>#DIV/0!</v>
      </c>
      <c r="GXY20" s="38" t="e">
        <f>AVERAGEIFS('Cobalt Prices'!$G$10:$G$4229,'Cobalt Prices'!$E$10:$E$4229,GXY$4)</f>
        <v>#DIV/0!</v>
      </c>
      <c r="GXZ20" s="38" t="e">
        <f>AVERAGEIFS('Cobalt Prices'!$G$10:$G$4229,'Cobalt Prices'!$E$10:$E$4229,GXZ$4)</f>
        <v>#DIV/0!</v>
      </c>
      <c r="GYA20" s="38" t="e">
        <f>AVERAGEIFS('Cobalt Prices'!$G$10:$G$4229,'Cobalt Prices'!$E$10:$E$4229,GYA$4)</f>
        <v>#DIV/0!</v>
      </c>
      <c r="GYB20" s="38" t="e">
        <f>AVERAGEIFS('Cobalt Prices'!$G$10:$G$4229,'Cobalt Prices'!$E$10:$E$4229,GYB$4)</f>
        <v>#DIV/0!</v>
      </c>
      <c r="GYC20" s="38" t="e">
        <f>AVERAGEIFS('Cobalt Prices'!$G$10:$G$4229,'Cobalt Prices'!$E$10:$E$4229,GYC$4)</f>
        <v>#DIV/0!</v>
      </c>
      <c r="GYD20" s="38" t="e">
        <f>AVERAGEIFS('Cobalt Prices'!$G$10:$G$4229,'Cobalt Prices'!$E$10:$E$4229,GYD$4)</f>
        <v>#DIV/0!</v>
      </c>
      <c r="GYE20" s="38" t="e">
        <f>AVERAGEIFS('Cobalt Prices'!$G$10:$G$4229,'Cobalt Prices'!$E$10:$E$4229,GYE$4)</f>
        <v>#DIV/0!</v>
      </c>
      <c r="GYF20" s="38" t="e">
        <f>AVERAGEIFS('Cobalt Prices'!$G$10:$G$4229,'Cobalt Prices'!$E$10:$E$4229,GYF$4)</f>
        <v>#DIV/0!</v>
      </c>
      <c r="GYG20" s="38" t="e">
        <f>AVERAGEIFS('Cobalt Prices'!$G$10:$G$4229,'Cobalt Prices'!$E$10:$E$4229,GYG$4)</f>
        <v>#DIV/0!</v>
      </c>
      <c r="GYH20" s="38" t="e">
        <f>AVERAGEIFS('Cobalt Prices'!$G$10:$G$4229,'Cobalt Prices'!$E$10:$E$4229,GYH$4)</f>
        <v>#DIV/0!</v>
      </c>
      <c r="GYI20" s="38" t="e">
        <f>AVERAGEIFS('Cobalt Prices'!$G$10:$G$4229,'Cobalt Prices'!$E$10:$E$4229,GYI$4)</f>
        <v>#DIV/0!</v>
      </c>
      <c r="GYJ20" s="38" t="e">
        <f>AVERAGEIFS('Cobalt Prices'!$G$10:$G$4229,'Cobalt Prices'!$E$10:$E$4229,GYJ$4)</f>
        <v>#DIV/0!</v>
      </c>
      <c r="GYK20" s="38" t="e">
        <f>AVERAGEIFS('Cobalt Prices'!$G$10:$G$4229,'Cobalt Prices'!$E$10:$E$4229,GYK$4)</f>
        <v>#DIV/0!</v>
      </c>
      <c r="GYL20" s="38" t="e">
        <f>AVERAGEIFS('Cobalt Prices'!$G$10:$G$4229,'Cobalt Prices'!$E$10:$E$4229,GYL$4)</f>
        <v>#DIV/0!</v>
      </c>
      <c r="GYM20" s="38" t="e">
        <f>AVERAGEIFS('Cobalt Prices'!$G$10:$G$4229,'Cobalt Prices'!$E$10:$E$4229,GYM$4)</f>
        <v>#DIV/0!</v>
      </c>
      <c r="GYN20" s="38" t="e">
        <f>AVERAGEIFS('Cobalt Prices'!$G$10:$G$4229,'Cobalt Prices'!$E$10:$E$4229,GYN$4)</f>
        <v>#DIV/0!</v>
      </c>
      <c r="GYO20" s="38" t="e">
        <f>AVERAGEIFS('Cobalt Prices'!$G$10:$G$4229,'Cobalt Prices'!$E$10:$E$4229,GYO$4)</f>
        <v>#DIV/0!</v>
      </c>
      <c r="GYP20" s="38" t="e">
        <f>AVERAGEIFS('Cobalt Prices'!$G$10:$G$4229,'Cobalt Prices'!$E$10:$E$4229,GYP$4)</f>
        <v>#DIV/0!</v>
      </c>
      <c r="GYQ20" s="38" t="e">
        <f>AVERAGEIFS('Cobalt Prices'!$G$10:$G$4229,'Cobalt Prices'!$E$10:$E$4229,GYQ$4)</f>
        <v>#DIV/0!</v>
      </c>
      <c r="GYR20" s="38" t="e">
        <f>AVERAGEIFS('Cobalt Prices'!$G$10:$G$4229,'Cobalt Prices'!$E$10:$E$4229,GYR$4)</f>
        <v>#DIV/0!</v>
      </c>
      <c r="GYS20" s="38" t="e">
        <f>AVERAGEIFS('Cobalt Prices'!$G$10:$G$4229,'Cobalt Prices'!$E$10:$E$4229,GYS$4)</f>
        <v>#DIV/0!</v>
      </c>
      <c r="GYT20" s="38" t="e">
        <f>AVERAGEIFS('Cobalt Prices'!$G$10:$G$4229,'Cobalt Prices'!$E$10:$E$4229,GYT$4)</f>
        <v>#DIV/0!</v>
      </c>
      <c r="GYU20" s="38" t="e">
        <f>AVERAGEIFS('Cobalt Prices'!$G$10:$G$4229,'Cobalt Prices'!$E$10:$E$4229,GYU$4)</f>
        <v>#DIV/0!</v>
      </c>
      <c r="GYV20" s="38" t="e">
        <f>AVERAGEIFS('Cobalt Prices'!$G$10:$G$4229,'Cobalt Prices'!$E$10:$E$4229,GYV$4)</f>
        <v>#DIV/0!</v>
      </c>
      <c r="GYW20" s="38" t="e">
        <f>AVERAGEIFS('Cobalt Prices'!$G$10:$G$4229,'Cobalt Prices'!$E$10:$E$4229,GYW$4)</f>
        <v>#DIV/0!</v>
      </c>
      <c r="GYX20" s="38" t="e">
        <f>AVERAGEIFS('Cobalt Prices'!$G$10:$G$4229,'Cobalt Prices'!$E$10:$E$4229,GYX$4)</f>
        <v>#DIV/0!</v>
      </c>
      <c r="GYY20" s="38" t="e">
        <f>AVERAGEIFS('Cobalt Prices'!$G$10:$G$4229,'Cobalt Prices'!$E$10:$E$4229,GYY$4)</f>
        <v>#DIV/0!</v>
      </c>
      <c r="GYZ20" s="38" t="e">
        <f>AVERAGEIFS('Cobalt Prices'!$G$10:$G$4229,'Cobalt Prices'!$E$10:$E$4229,GYZ$4)</f>
        <v>#DIV/0!</v>
      </c>
      <c r="GZA20" s="38" t="e">
        <f>AVERAGEIFS('Cobalt Prices'!$G$10:$G$4229,'Cobalt Prices'!$E$10:$E$4229,GZA$4)</f>
        <v>#DIV/0!</v>
      </c>
      <c r="GZB20" s="38" t="e">
        <f>AVERAGEIFS('Cobalt Prices'!$G$10:$G$4229,'Cobalt Prices'!$E$10:$E$4229,GZB$4)</f>
        <v>#DIV/0!</v>
      </c>
      <c r="GZC20" s="38" t="e">
        <f>AVERAGEIFS('Cobalt Prices'!$G$10:$G$4229,'Cobalt Prices'!$E$10:$E$4229,GZC$4)</f>
        <v>#DIV/0!</v>
      </c>
      <c r="GZD20" s="38" t="e">
        <f>AVERAGEIFS('Cobalt Prices'!$G$10:$G$4229,'Cobalt Prices'!$E$10:$E$4229,GZD$4)</f>
        <v>#DIV/0!</v>
      </c>
      <c r="GZE20" s="38" t="e">
        <f>AVERAGEIFS('Cobalt Prices'!$G$10:$G$4229,'Cobalt Prices'!$E$10:$E$4229,GZE$4)</f>
        <v>#DIV/0!</v>
      </c>
      <c r="GZF20" s="38" t="e">
        <f>AVERAGEIFS('Cobalt Prices'!$G$10:$G$4229,'Cobalt Prices'!$E$10:$E$4229,GZF$4)</f>
        <v>#DIV/0!</v>
      </c>
      <c r="GZG20" s="38" t="e">
        <f>AVERAGEIFS('Cobalt Prices'!$G$10:$G$4229,'Cobalt Prices'!$E$10:$E$4229,GZG$4)</f>
        <v>#DIV/0!</v>
      </c>
      <c r="GZH20" s="38" t="e">
        <f>AVERAGEIFS('Cobalt Prices'!$G$10:$G$4229,'Cobalt Prices'!$E$10:$E$4229,GZH$4)</f>
        <v>#DIV/0!</v>
      </c>
      <c r="GZI20" s="38" t="e">
        <f>AVERAGEIFS('Cobalt Prices'!$G$10:$G$4229,'Cobalt Prices'!$E$10:$E$4229,GZI$4)</f>
        <v>#DIV/0!</v>
      </c>
      <c r="GZJ20" s="38" t="e">
        <f>AVERAGEIFS('Cobalt Prices'!$G$10:$G$4229,'Cobalt Prices'!$E$10:$E$4229,GZJ$4)</f>
        <v>#DIV/0!</v>
      </c>
      <c r="GZK20" s="38" t="e">
        <f>AVERAGEIFS('Cobalt Prices'!$G$10:$G$4229,'Cobalt Prices'!$E$10:$E$4229,GZK$4)</f>
        <v>#DIV/0!</v>
      </c>
      <c r="GZL20" s="38" t="e">
        <f>AVERAGEIFS('Cobalt Prices'!$G$10:$G$4229,'Cobalt Prices'!$E$10:$E$4229,GZL$4)</f>
        <v>#DIV/0!</v>
      </c>
      <c r="GZM20" s="38" t="e">
        <f>AVERAGEIFS('Cobalt Prices'!$G$10:$G$4229,'Cobalt Prices'!$E$10:$E$4229,GZM$4)</f>
        <v>#DIV/0!</v>
      </c>
      <c r="GZN20" s="38" t="e">
        <f>AVERAGEIFS('Cobalt Prices'!$G$10:$G$4229,'Cobalt Prices'!$E$10:$E$4229,GZN$4)</f>
        <v>#DIV/0!</v>
      </c>
      <c r="GZO20" s="38" t="e">
        <f>AVERAGEIFS('Cobalt Prices'!$G$10:$G$4229,'Cobalt Prices'!$E$10:$E$4229,GZO$4)</f>
        <v>#DIV/0!</v>
      </c>
      <c r="GZP20" s="38" t="e">
        <f>AVERAGEIFS('Cobalt Prices'!$G$10:$G$4229,'Cobalt Prices'!$E$10:$E$4229,GZP$4)</f>
        <v>#DIV/0!</v>
      </c>
      <c r="GZQ20" s="38" t="e">
        <f>AVERAGEIFS('Cobalt Prices'!$G$10:$G$4229,'Cobalt Prices'!$E$10:$E$4229,GZQ$4)</f>
        <v>#DIV/0!</v>
      </c>
      <c r="GZR20" s="38" t="e">
        <f>AVERAGEIFS('Cobalt Prices'!$G$10:$G$4229,'Cobalt Prices'!$E$10:$E$4229,GZR$4)</f>
        <v>#DIV/0!</v>
      </c>
      <c r="GZS20" s="38" t="e">
        <f>AVERAGEIFS('Cobalt Prices'!$G$10:$G$4229,'Cobalt Prices'!$E$10:$E$4229,GZS$4)</f>
        <v>#DIV/0!</v>
      </c>
      <c r="GZT20" s="38" t="e">
        <f>AVERAGEIFS('Cobalt Prices'!$G$10:$G$4229,'Cobalt Prices'!$E$10:$E$4229,GZT$4)</f>
        <v>#DIV/0!</v>
      </c>
      <c r="GZU20" s="38" t="e">
        <f>AVERAGEIFS('Cobalt Prices'!$G$10:$G$4229,'Cobalt Prices'!$E$10:$E$4229,GZU$4)</f>
        <v>#DIV/0!</v>
      </c>
      <c r="GZV20" s="38" t="e">
        <f>AVERAGEIFS('Cobalt Prices'!$G$10:$G$4229,'Cobalt Prices'!$E$10:$E$4229,GZV$4)</f>
        <v>#DIV/0!</v>
      </c>
      <c r="GZW20" s="38" t="e">
        <f>AVERAGEIFS('Cobalt Prices'!$G$10:$G$4229,'Cobalt Prices'!$E$10:$E$4229,GZW$4)</f>
        <v>#DIV/0!</v>
      </c>
      <c r="GZX20" s="38" t="e">
        <f>AVERAGEIFS('Cobalt Prices'!$G$10:$G$4229,'Cobalt Prices'!$E$10:$E$4229,GZX$4)</f>
        <v>#DIV/0!</v>
      </c>
      <c r="GZY20" s="38" t="e">
        <f>AVERAGEIFS('Cobalt Prices'!$G$10:$G$4229,'Cobalt Prices'!$E$10:$E$4229,GZY$4)</f>
        <v>#DIV/0!</v>
      </c>
      <c r="GZZ20" s="38" t="e">
        <f>AVERAGEIFS('Cobalt Prices'!$G$10:$G$4229,'Cobalt Prices'!$E$10:$E$4229,GZZ$4)</f>
        <v>#DIV/0!</v>
      </c>
      <c r="HAA20" s="38" t="e">
        <f>AVERAGEIFS('Cobalt Prices'!$G$10:$G$4229,'Cobalt Prices'!$E$10:$E$4229,HAA$4)</f>
        <v>#DIV/0!</v>
      </c>
      <c r="HAB20" s="38" t="e">
        <f>AVERAGEIFS('Cobalt Prices'!$G$10:$G$4229,'Cobalt Prices'!$E$10:$E$4229,HAB$4)</f>
        <v>#DIV/0!</v>
      </c>
      <c r="HAC20" s="38" t="e">
        <f>AVERAGEIFS('Cobalt Prices'!$G$10:$G$4229,'Cobalt Prices'!$E$10:$E$4229,HAC$4)</f>
        <v>#DIV/0!</v>
      </c>
      <c r="HAD20" s="38" t="e">
        <f>AVERAGEIFS('Cobalt Prices'!$G$10:$G$4229,'Cobalt Prices'!$E$10:$E$4229,HAD$4)</f>
        <v>#DIV/0!</v>
      </c>
      <c r="HAE20" s="38" t="e">
        <f>AVERAGEIFS('Cobalt Prices'!$G$10:$G$4229,'Cobalt Prices'!$E$10:$E$4229,HAE$4)</f>
        <v>#DIV/0!</v>
      </c>
      <c r="HAF20" s="38" t="e">
        <f>AVERAGEIFS('Cobalt Prices'!$G$10:$G$4229,'Cobalt Prices'!$E$10:$E$4229,HAF$4)</f>
        <v>#DIV/0!</v>
      </c>
      <c r="HAG20" s="38" t="e">
        <f>AVERAGEIFS('Cobalt Prices'!$G$10:$G$4229,'Cobalt Prices'!$E$10:$E$4229,HAG$4)</f>
        <v>#DIV/0!</v>
      </c>
      <c r="HAH20" s="38" t="e">
        <f>AVERAGEIFS('Cobalt Prices'!$G$10:$G$4229,'Cobalt Prices'!$E$10:$E$4229,HAH$4)</f>
        <v>#DIV/0!</v>
      </c>
      <c r="HAI20" s="38" t="e">
        <f>AVERAGEIFS('Cobalt Prices'!$G$10:$G$4229,'Cobalt Prices'!$E$10:$E$4229,HAI$4)</f>
        <v>#DIV/0!</v>
      </c>
      <c r="HAJ20" s="38" t="e">
        <f>AVERAGEIFS('Cobalt Prices'!$G$10:$G$4229,'Cobalt Prices'!$E$10:$E$4229,HAJ$4)</f>
        <v>#DIV/0!</v>
      </c>
      <c r="HAK20" s="38" t="e">
        <f>AVERAGEIFS('Cobalt Prices'!$G$10:$G$4229,'Cobalt Prices'!$E$10:$E$4229,HAK$4)</f>
        <v>#DIV/0!</v>
      </c>
      <c r="HAL20" s="38" t="e">
        <f>AVERAGEIFS('Cobalt Prices'!$G$10:$G$4229,'Cobalt Prices'!$E$10:$E$4229,HAL$4)</f>
        <v>#DIV/0!</v>
      </c>
      <c r="HAM20" s="38" t="e">
        <f>AVERAGEIFS('Cobalt Prices'!$G$10:$G$4229,'Cobalt Prices'!$E$10:$E$4229,HAM$4)</f>
        <v>#DIV/0!</v>
      </c>
      <c r="HAN20" s="38" t="e">
        <f>AVERAGEIFS('Cobalt Prices'!$G$10:$G$4229,'Cobalt Prices'!$E$10:$E$4229,HAN$4)</f>
        <v>#DIV/0!</v>
      </c>
      <c r="HAO20" s="38" t="e">
        <f>AVERAGEIFS('Cobalt Prices'!$G$10:$G$4229,'Cobalt Prices'!$E$10:$E$4229,HAO$4)</f>
        <v>#DIV/0!</v>
      </c>
      <c r="HAP20" s="38" t="e">
        <f>AVERAGEIFS('Cobalt Prices'!$G$10:$G$4229,'Cobalt Prices'!$E$10:$E$4229,HAP$4)</f>
        <v>#DIV/0!</v>
      </c>
      <c r="HAQ20" s="38" t="e">
        <f>AVERAGEIFS('Cobalt Prices'!$G$10:$G$4229,'Cobalt Prices'!$E$10:$E$4229,HAQ$4)</f>
        <v>#DIV/0!</v>
      </c>
      <c r="HAR20" s="38" t="e">
        <f>AVERAGEIFS('Cobalt Prices'!$G$10:$G$4229,'Cobalt Prices'!$E$10:$E$4229,HAR$4)</f>
        <v>#DIV/0!</v>
      </c>
      <c r="HAS20" s="38" t="e">
        <f>AVERAGEIFS('Cobalt Prices'!$G$10:$G$4229,'Cobalt Prices'!$E$10:$E$4229,HAS$4)</f>
        <v>#DIV/0!</v>
      </c>
      <c r="HAT20" s="38" t="e">
        <f>AVERAGEIFS('Cobalt Prices'!$G$10:$G$4229,'Cobalt Prices'!$E$10:$E$4229,HAT$4)</f>
        <v>#DIV/0!</v>
      </c>
      <c r="HAU20" s="38" t="e">
        <f>AVERAGEIFS('Cobalt Prices'!$G$10:$G$4229,'Cobalt Prices'!$E$10:$E$4229,HAU$4)</f>
        <v>#DIV/0!</v>
      </c>
      <c r="HAV20" s="38" t="e">
        <f>AVERAGEIFS('Cobalt Prices'!$G$10:$G$4229,'Cobalt Prices'!$E$10:$E$4229,HAV$4)</f>
        <v>#DIV/0!</v>
      </c>
      <c r="HAW20" s="38" t="e">
        <f>AVERAGEIFS('Cobalt Prices'!$G$10:$G$4229,'Cobalt Prices'!$E$10:$E$4229,HAW$4)</f>
        <v>#DIV/0!</v>
      </c>
      <c r="HAX20" s="38" t="e">
        <f>AVERAGEIFS('Cobalt Prices'!$G$10:$G$4229,'Cobalt Prices'!$E$10:$E$4229,HAX$4)</f>
        <v>#DIV/0!</v>
      </c>
      <c r="HAY20" s="38" t="e">
        <f>AVERAGEIFS('Cobalt Prices'!$G$10:$G$4229,'Cobalt Prices'!$E$10:$E$4229,HAY$4)</f>
        <v>#DIV/0!</v>
      </c>
      <c r="HAZ20" s="38" t="e">
        <f>AVERAGEIFS('Cobalt Prices'!$G$10:$G$4229,'Cobalt Prices'!$E$10:$E$4229,HAZ$4)</f>
        <v>#DIV/0!</v>
      </c>
      <c r="HBA20" s="38" t="e">
        <f>AVERAGEIFS('Cobalt Prices'!$G$10:$G$4229,'Cobalt Prices'!$E$10:$E$4229,HBA$4)</f>
        <v>#DIV/0!</v>
      </c>
      <c r="HBB20" s="38" t="e">
        <f>AVERAGEIFS('Cobalt Prices'!$G$10:$G$4229,'Cobalt Prices'!$E$10:$E$4229,HBB$4)</f>
        <v>#DIV/0!</v>
      </c>
      <c r="HBC20" s="38" t="e">
        <f>AVERAGEIFS('Cobalt Prices'!$G$10:$G$4229,'Cobalt Prices'!$E$10:$E$4229,HBC$4)</f>
        <v>#DIV/0!</v>
      </c>
      <c r="HBD20" s="38" t="e">
        <f>AVERAGEIFS('Cobalt Prices'!$G$10:$G$4229,'Cobalt Prices'!$E$10:$E$4229,HBD$4)</f>
        <v>#DIV/0!</v>
      </c>
      <c r="HBE20" s="38" t="e">
        <f>AVERAGEIFS('Cobalt Prices'!$G$10:$G$4229,'Cobalt Prices'!$E$10:$E$4229,HBE$4)</f>
        <v>#DIV/0!</v>
      </c>
      <c r="HBF20" s="38" t="e">
        <f>AVERAGEIFS('Cobalt Prices'!$G$10:$G$4229,'Cobalt Prices'!$E$10:$E$4229,HBF$4)</f>
        <v>#DIV/0!</v>
      </c>
      <c r="HBG20" s="38" t="e">
        <f>AVERAGEIFS('Cobalt Prices'!$G$10:$G$4229,'Cobalt Prices'!$E$10:$E$4229,HBG$4)</f>
        <v>#DIV/0!</v>
      </c>
      <c r="HBH20" s="38" t="e">
        <f>AVERAGEIFS('Cobalt Prices'!$G$10:$G$4229,'Cobalt Prices'!$E$10:$E$4229,HBH$4)</f>
        <v>#DIV/0!</v>
      </c>
      <c r="HBI20" s="38" t="e">
        <f>AVERAGEIFS('Cobalt Prices'!$G$10:$G$4229,'Cobalt Prices'!$E$10:$E$4229,HBI$4)</f>
        <v>#DIV/0!</v>
      </c>
      <c r="HBJ20" s="38" t="e">
        <f>AVERAGEIFS('Cobalt Prices'!$G$10:$G$4229,'Cobalt Prices'!$E$10:$E$4229,HBJ$4)</f>
        <v>#DIV/0!</v>
      </c>
      <c r="HBK20" s="38" t="e">
        <f>AVERAGEIFS('Cobalt Prices'!$G$10:$G$4229,'Cobalt Prices'!$E$10:$E$4229,HBK$4)</f>
        <v>#DIV/0!</v>
      </c>
      <c r="HBL20" s="38" t="e">
        <f>AVERAGEIFS('Cobalt Prices'!$G$10:$G$4229,'Cobalt Prices'!$E$10:$E$4229,HBL$4)</f>
        <v>#DIV/0!</v>
      </c>
      <c r="HBM20" s="38" t="e">
        <f>AVERAGEIFS('Cobalt Prices'!$G$10:$G$4229,'Cobalt Prices'!$E$10:$E$4229,HBM$4)</f>
        <v>#DIV/0!</v>
      </c>
      <c r="HBN20" s="38" t="e">
        <f>AVERAGEIFS('Cobalt Prices'!$G$10:$G$4229,'Cobalt Prices'!$E$10:$E$4229,HBN$4)</f>
        <v>#DIV/0!</v>
      </c>
      <c r="HBO20" s="38" t="e">
        <f>AVERAGEIFS('Cobalt Prices'!$G$10:$G$4229,'Cobalt Prices'!$E$10:$E$4229,HBO$4)</f>
        <v>#DIV/0!</v>
      </c>
      <c r="HBP20" s="38" t="e">
        <f>AVERAGEIFS('Cobalt Prices'!$G$10:$G$4229,'Cobalt Prices'!$E$10:$E$4229,HBP$4)</f>
        <v>#DIV/0!</v>
      </c>
      <c r="HBQ20" s="38" t="e">
        <f>AVERAGEIFS('Cobalt Prices'!$G$10:$G$4229,'Cobalt Prices'!$E$10:$E$4229,HBQ$4)</f>
        <v>#DIV/0!</v>
      </c>
      <c r="HBR20" s="38" t="e">
        <f>AVERAGEIFS('Cobalt Prices'!$G$10:$G$4229,'Cobalt Prices'!$E$10:$E$4229,HBR$4)</f>
        <v>#DIV/0!</v>
      </c>
      <c r="HBS20" s="38" t="e">
        <f>AVERAGEIFS('Cobalt Prices'!$G$10:$G$4229,'Cobalt Prices'!$E$10:$E$4229,HBS$4)</f>
        <v>#DIV/0!</v>
      </c>
      <c r="HBT20" s="38" t="e">
        <f>AVERAGEIFS('Cobalt Prices'!$G$10:$G$4229,'Cobalt Prices'!$E$10:$E$4229,HBT$4)</f>
        <v>#DIV/0!</v>
      </c>
      <c r="HBU20" s="38" t="e">
        <f>AVERAGEIFS('Cobalt Prices'!$G$10:$G$4229,'Cobalt Prices'!$E$10:$E$4229,HBU$4)</f>
        <v>#DIV/0!</v>
      </c>
      <c r="HBV20" s="38" t="e">
        <f>AVERAGEIFS('Cobalt Prices'!$G$10:$G$4229,'Cobalt Prices'!$E$10:$E$4229,HBV$4)</f>
        <v>#DIV/0!</v>
      </c>
      <c r="HBW20" s="38" t="e">
        <f>AVERAGEIFS('Cobalt Prices'!$G$10:$G$4229,'Cobalt Prices'!$E$10:$E$4229,HBW$4)</f>
        <v>#DIV/0!</v>
      </c>
      <c r="HBX20" s="38" t="e">
        <f>AVERAGEIFS('Cobalt Prices'!$G$10:$G$4229,'Cobalt Prices'!$E$10:$E$4229,HBX$4)</f>
        <v>#DIV/0!</v>
      </c>
      <c r="HBY20" s="38" t="e">
        <f>AVERAGEIFS('Cobalt Prices'!$G$10:$G$4229,'Cobalt Prices'!$E$10:$E$4229,HBY$4)</f>
        <v>#DIV/0!</v>
      </c>
      <c r="HBZ20" s="38" t="e">
        <f>AVERAGEIFS('Cobalt Prices'!$G$10:$G$4229,'Cobalt Prices'!$E$10:$E$4229,HBZ$4)</f>
        <v>#DIV/0!</v>
      </c>
      <c r="HCA20" s="38" t="e">
        <f>AVERAGEIFS('Cobalt Prices'!$G$10:$G$4229,'Cobalt Prices'!$E$10:$E$4229,HCA$4)</f>
        <v>#DIV/0!</v>
      </c>
      <c r="HCB20" s="38" t="e">
        <f>AVERAGEIFS('Cobalt Prices'!$G$10:$G$4229,'Cobalt Prices'!$E$10:$E$4229,HCB$4)</f>
        <v>#DIV/0!</v>
      </c>
      <c r="HCC20" s="38" t="e">
        <f>AVERAGEIFS('Cobalt Prices'!$G$10:$G$4229,'Cobalt Prices'!$E$10:$E$4229,HCC$4)</f>
        <v>#DIV/0!</v>
      </c>
      <c r="HCD20" s="38" t="e">
        <f>AVERAGEIFS('Cobalt Prices'!$G$10:$G$4229,'Cobalt Prices'!$E$10:$E$4229,HCD$4)</f>
        <v>#DIV/0!</v>
      </c>
      <c r="HCE20" s="38" t="e">
        <f>AVERAGEIFS('Cobalt Prices'!$G$10:$G$4229,'Cobalt Prices'!$E$10:$E$4229,HCE$4)</f>
        <v>#DIV/0!</v>
      </c>
      <c r="HCF20" s="38" t="e">
        <f>AVERAGEIFS('Cobalt Prices'!$G$10:$G$4229,'Cobalt Prices'!$E$10:$E$4229,HCF$4)</f>
        <v>#DIV/0!</v>
      </c>
      <c r="HCG20" s="38" t="e">
        <f>AVERAGEIFS('Cobalt Prices'!$G$10:$G$4229,'Cobalt Prices'!$E$10:$E$4229,HCG$4)</f>
        <v>#DIV/0!</v>
      </c>
      <c r="HCH20" s="38" t="e">
        <f>AVERAGEIFS('Cobalt Prices'!$G$10:$G$4229,'Cobalt Prices'!$E$10:$E$4229,HCH$4)</f>
        <v>#DIV/0!</v>
      </c>
      <c r="HCI20" s="38" t="e">
        <f>AVERAGEIFS('Cobalt Prices'!$G$10:$G$4229,'Cobalt Prices'!$E$10:$E$4229,HCI$4)</f>
        <v>#DIV/0!</v>
      </c>
      <c r="HCJ20" s="38" t="e">
        <f>AVERAGEIFS('Cobalt Prices'!$G$10:$G$4229,'Cobalt Prices'!$E$10:$E$4229,HCJ$4)</f>
        <v>#DIV/0!</v>
      </c>
      <c r="HCK20" s="38" t="e">
        <f>AVERAGEIFS('Cobalt Prices'!$G$10:$G$4229,'Cobalt Prices'!$E$10:$E$4229,HCK$4)</f>
        <v>#DIV/0!</v>
      </c>
      <c r="HCL20" s="38" t="e">
        <f>AVERAGEIFS('Cobalt Prices'!$G$10:$G$4229,'Cobalt Prices'!$E$10:$E$4229,HCL$4)</f>
        <v>#DIV/0!</v>
      </c>
      <c r="HCM20" s="38" t="e">
        <f>AVERAGEIFS('Cobalt Prices'!$G$10:$G$4229,'Cobalt Prices'!$E$10:$E$4229,HCM$4)</f>
        <v>#DIV/0!</v>
      </c>
      <c r="HCN20" s="38" t="e">
        <f>AVERAGEIFS('Cobalt Prices'!$G$10:$G$4229,'Cobalt Prices'!$E$10:$E$4229,HCN$4)</f>
        <v>#DIV/0!</v>
      </c>
      <c r="HCO20" s="38" t="e">
        <f>AVERAGEIFS('Cobalt Prices'!$G$10:$G$4229,'Cobalt Prices'!$E$10:$E$4229,HCO$4)</f>
        <v>#DIV/0!</v>
      </c>
      <c r="HCP20" s="38" t="e">
        <f>AVERAGEIFS('Cobalt Prices'!$G$10:$G$4229,'Cobalt Prices'!$E$10:$E$4229,HCP$4)</f>
        <v>#DIV/0!</v>
      </c>
      <c r="HCQ20" s="38" t="e">
        <f>AVERAGEIFS('Cobalt Prices'!$G$10:$G$4229,'Cobalt Prices'!$E$10:$E$4229,HCQ$4)</f>
        <v>#DIV/0!</v>
      </c>
      <c r="HCR20" s="38" t="e">
        <f>AVERAGEIFS('Cobalt Prices'!$G$10:$G$4229,'Cobalt Prices'!$E$10:$E$4229,HCR$4)</f>
        <v>#DIV/0!</v>
      </c>
      <c r="HCS20" s="38" t="e">
        <f>AVERAGEIFS('Cobalt Prices'!$G$10:$G$4229,'Cobalt Prices'!$E$10:$E$4229,HCS$4)</f>
        <v>#DIV/0!</v>
      </c>
      <c r="HCT20" s="38" t="e">
        <f>AVERAGEIFS('Cobalt Prices'!$G$10:$G$4229,'Cobalt Prices'!$E$10:$E$4229,HCT$4)</f>
        <v>#DIV/0!</v>
      </c>
      <c r="HCU20" s="38" t="e">
        <f>AVERAGEIFS('Cobalt Prices'!$G$10:$G$4229,'Cobalt Prices'!$E$10:$E$4229,HCU$4)</f>
        <v>#DIV/0!</v>
      </c>
      <c r="HCV20" s="38" t="e">
        <f>AVERAGEIFS('Cobalt Prices'!$G$10:$G$4229,'Cobalt Prices'!$E$10:$E$4229,HCV$4)</f>
        <v>#DIV/0!</v>
      </c>
      <c r="HCW20" s="38" t="e">
        <f>AVERAGEIFS('Cobalt Prices'!$G$10:$G$4229,'Cobalt Prices'!$E$10:$E$4229,HCW$4)</f>
        <v>#DIV/0!</v>
      </c>
      <c r="HCX20" s="38" t="e">
        <f>AVERAGEIFS('Cobalt Prices'!$G$10:$G$4229,'Cobalt Prices'!$E$10:$E$4229,HCX$4)</f>
        <v>#DIV/0!</v>
      </c>
      <c r="HCY20" s="38" t="e">
        <f>AVERAGEIFS('Cobalt Prices'!$G$10:$G$4229,'Cobalt Prices'!$E$10:$E$4229,HCY$4)</f>
        <v>#DIV/0!</v>
      </c>
      <c r="HCZ20" s="38" t="e">
        <f>AVERAGEIFS('Cobalt Prices'!$G$10:$G$4229,'Cobalt Prices'!$E$10:$E$4229,HCZ$4)</f>
        <v>#DIV/0!</v>
      </c>
      <c r="HDA20" s="38" t="e">
        <f>AVERAGEIFS('Cobalt Prices'!$G$10:$G$4229,'Cobalt Prices'!$E$10:$E$4229,HDA$4)</f>
        <v>#DIV/0!</v>
      </c>
      <c r="HDB20" s="38" t="e">
        <f>AVERAGEIFS('Cobalt Prices'!$G$10:$G$4229,'Cobalt Prices'!$E$10:$E$4229,HDB$4)</f>
        <v>#DIV/0!</v>
      </c>
      <c r="HDC20" s="38" t="e">
        <f>AVERAGEIFS('Cobalt Prices'!$G$10:$G$4229,'Cobalt Prices'!$E$10:$E$4229,HDC$4)</f>
        <v>#DIV/0!</v>
      </c>
      <c r="HDD20" s="38" t="e">
        <f>AVERAGEIFS('Cobalt Prices'!$G$10:$G$4229,'Cobalt Prices'!$E$10:$E$4229,HDD$4)</f>
        <v>#DIV/0!</v>
      </c>
      <c r="HDE20" s="38" t="e">
        <f>AVERAGEIFS('Cobalt Prices'!$G$10:$G$4229,'Cobalt Prices'!$E$10:$E$4229,HDE$4)</f>
        <v>#DIV/0!</v>
      </c>
      <c r="HDF20" s="38" t="e">
        <f>AVERAGEIFS('Cobalt Prices'!$G$10:$G$4229,'Cobalt Prices'!$E$10:$E$4229,HDF$4)</f>
        <v>#DIV/0!</v>
      </c>
      <c r="HDG20" s="38" t="e">
        <f>AVERAGEIFS('Cobalt Prices'!$G$10:$G$4229,'Cobalt Prices'!$E$10:$E$4229,HDG$4)</f>
        <v>#DIV/0!</v>
      </c>
      <c r="HDH20" s="38" t="e">
        <f>AVERAGEIFS('Cobalt Prices'!$G$10:$G$4229,'Cobalt Prices'!$E$10:$E$4229,HDH$4)</f>
        <v>#DIV/0!</v>
      </c>
      <c r="HDI20" s="38" t="e">
        <f>AVERAGEIFS('Cobalt Prices'!$G$10:$G$4229,'Cobalt Prices'!$E$10:$E$4229,HDI$4)</f>
        <v>#DIV/0!</v>
      </c>
      <c r="HDJ20" s="38" t="e">
        <f>AVERAGEIFS('Cobalt Prices'!$G$10:$G$4229,'Cobalt Prices'!$E$10:$E$4229,HDJ$4)</f>
        <v>#DIV/0!</v>
      </c>
      <c r="HDK20" s="38" t="e">
        <f>AVERAGEIFS('Cobalt Prices'!$G$10:$G$4229,'Cobalt Prices'!$E$10:$E$4229,HDK$4)</f>
        <v>#DIV/0!</v>
      </c>
      <c r="HDL20" s="38" t="e">
        <f>AVERAGEIFS('Cobalt Prices'!$G$10:$G$4229,'Cobalt Prices'!$E$10:$E$4229,HDL$4)</f>
        <v>#DIV/0!</v>
      </c>
      <c r="HDM20" s="38" t="e">
        <f>AVERAGEIFS('Cobalt Prices'!$G$10:$G$4229,'Cobalt Prices'!$E$10:$E$4229,HDM$4)</f>
        <v>#DIV/0!</v>
      </c>
      <c r="HDN20" s="38" t="e">
        <f>AVERAGEIFS('Cobalt Prices'!$G$10:$G$4229,'Cobalt Prices'!$E$10:$E$4229,HDN$4)</f>
        <v>#DIV/0!</v>
      </c>
      <c r="HDO20" s="38" t="e">
        <f>AVERAGEIFS('Cobalt Prices'!$G$10:$G$4229,'Cobalt Prices'!$E$10:$E$4229,HDO$4)</f>
        <v>#DIV/0!</v>
      </c>
      <c r="HDP20" s="38" t="e">
        <f>AVERAGEIFS('Cobalt Prices'!$G$10:$G$4229,'Cobalt Prices'!$E$10:$E$4229,HDP$4)</f>
        <v>#DIV/0!</v>
      </c>
      <c r="HDQ20" s="38" t="e">
        <f>AVERAGEIFS('Cobalt Prices'!$G$10:$G$4229,'Cobalt Prices'!$E$10:$E$4229,HDQ$4)</f>
        <v>#DIV/0!</v>
      </c>
      <c r="HDR20" s="38" t="e">
        <f>AVERAGEIFS('Cobalt Prices'!$G$10:$G$4229,'Cobalt Prices'!$E$10:$E$4229,HDR$4)</f>
        <v>#DIV/0!</v>
      </c>
      <c r="HDS20" s="38" t="e">
        <f>AVERAGEIFS('Cobalt Prices'!$G$10:$G$4229,'Cobalt Prices'!$E$10:$E$4229,HDS$4)</f>
        <v>#DIV/0!</v>
      </c>
      <c r="HDT20" s="38" t="e">
        <f>AVERAGEIFS('Cobalt Prices'!$G$10:$G$4229,'Cobalt Prices'!$E$10:$E$4229,HDT$4)</f>
        <v>#DIV/0!</v>
      </c>
      <c r="HDU20" s="38" t="e">
        <f>AVERAGEIFS('Cobalt Prices'!$G$10:$G$4229,'Cobalt Prices'!$E$10:$E$4229,HDU$4)</f>
        <v>#DIV/0!</v>
      </c>
      <c r="HDV20" s="38" t="e">
        <f>AVERAGEIFS('Cobalt Prices'!$G$10:$G$4229,'Cobalt Prices'!$E$10:$E$4229,HDV$4)</f>
        <v>#DIV/0!</v>
      </c>
      <c r="HDW20" s="38" t="e">
        <f>AVERAGEIFS('Cobalt Prices'!$G$10:$G$4229,'Cobalt Prices'!$E$10:$E$4229,HDW$4)</f>
        <v>#DIV/0!</v>
      </c>
      <c r="HDX20" s="38" t="e">
        <f>AVERAGEIFS('Cobalt Prices'!$G$10:$G$4229,'Cobalt Prices'!$E$10:$E$4229,HDX$4)</f>
        <v>#DIV/0!</v>
      </c>
      <c r="HDY20" s="38" t="e">
        <f>AVERAGEIFS('Cobalt Prices'!$G$10:$G$4229,'Cobalt Prices'!$E$10:$E$4229,HDY$4)</f>
        <v>#DIV/0!</v>
      </c>
      <c r="HDZ20" s="38" t="e">
        <f>AVERAGEIFS('Cobalt Prices'!$G$10:$G$4229,'Cobalt Prices'!$E$10:$E$4229,HDZ$4)</f>
        <v>#DIV/0!</v>
      </c>
      <c r="HEA20" s="38" t="e">
        <f>AVERAGEIFS('Cobalt Prices'!$G$10:$G$4229,'Cobalt Prices'!$E$10:$E$4229,HEA$4)</f>
        <v>#DIV/0!</v>
      </c>
      <c r="HEB20" s="38" t="e">
        <f>AVERAGEIFS('Cobalt Prices'!$G$10:$G$4229,'Cobalt Prices'!$E$10:$E$4229,HEB$4)</f>
        <v>#DIV/0!</v>
      </c>
      <c r="HEC20" s="38" t="e">
        <f>AVERAGEIFS('Cobalt Prices'!$G$10:$G$4229,'Cobalt Prices'!$E$10:$E$4229,HEC$4)</f>
        <v>#DIV/0!</v>
      </c>
      <c r="HED20" s="38" t="e">
        <f>AVERAGEIFS('Cobalt Prices'!$G$10:$G$4229,'Cobalt Prices'!$E$10:$E$4229,HED$4)</f>
        <v>#DIV/0!</v>
      </c>
      <c r="HEE20" s="38" t="e">
        <f>AVERAGEIFS('Cobalt Prices'!$G$10:$G$4229,'Cobalt Prices'!$E$10:$E$4229,HEE$4)</f>
        <v>#DIV/0!</v>
      </c>
      <c r="HEF20" s="38" t="e">
        <f>AVERAGEIFS('Cobalt Prices'!$G$10:$G$4229,'Cobalt Prices'!$E$10:$E$4229,HEF$4)</f>
        <v>#DIV/0!</v>
      </c>
      <c r="HEG20" s="38" t="e">
        <f>AVERAGEIFS('Cobalt Prices'!$G$10:$G$4229,'Cobalt Prices'!$E$10:$E$4229,HEG$4)</f>
        <v>#DIV/0!</v>
      </c>
      <c r="HEH20" s="38" t="e">
        <f>AVERAGEIFS('Cobalt Prices'!$G$10:$G$4229,'Cobalt Prices'!$E$10:$E$4229,HEH$4)</f>
        <v>#DIV/0!</v>
      </c>
      <c r="HEI20" s="38" t="e">
        <f>AVERAGEIFS('Cobalt Prices'!$G$10:$G$4229,'Cobalt Prices'!$E$10:$E$4229,HEI$4)</f>
        <v>#DIV/0!</v>
      </c>
      <c r="HEJ20" s="38" t="e">
        <f>AVERAGEIFS('Cobalt Prices'!$G$10:$G$4229,'Cobalt Prices'!$E$10:$E$4229,HEJ$4)</f>
        <v>#DIV/0!</v>
      </c>
      <c r="HEK20" s="38" t="e">
        <f>AVERAGEIFS('Cobalt Prices'!$G$10:$G$4229,'Cobalt Prices'!$E$10:$E$4229,HEK$4)</f>
        <v>#DIV/0!</v>
      </c>
      <c r="HEL20" s="38" t="e">
        <f>AVERAGEIFS('Cobalt Prices'!$G$10:$G$4229,'Cobalt Prices'!$E$10:$E$4229,HEL$4)</f>
        <v>#DIV/0!</v>
      </c>
      <c r="HEM20" s="38" t="e">
        <f>AVERAGEIFS('Cobalt Prices'!$G$10:$G$4229,'Cobalt Prices'!$E$10:$E$4229,HEM$4)</f>
        <v>#DIV/0!</v>
      </c>
      <c r="HEN20" s="38" t="e">
        <f>AVERAGEIFS('Cobalt Prices'!$G$10:$G$4229,'Cobalt Prices'!$E$10:$E$4229,HEN$4)</f>
        <v>#DIV/0!</v>
      </c>
      <c r="HEO20" s="38" t="e">
        <f>AVERAGEIFS('Cobalt Prices'!$G$10:$G$4229,'Cobalt Prices'!$E$10:$E$4229,HEO$4)</f>
        <v>#DIV/0!</v>
      </c>
      <c r="HEP20" s="38" t="e">
        <f>AVERAGEIFS('Cobalt Prices'!$G$10:$G$4229,'Cobalt Prices'!$E$10:$E$4229,HEP$4)</f>
        <v>#DIV/0!</v>
      </c>
      <c r="HEQ20" s="38" t="e">
        <f>AVERAGEIFS('Cobalt Prices'!$G$10:$G$4229,'Cobalt Prices'!$E$10:$E$4229,HEQ$4)</f>
        <v>#DIV/0!</v>
      </c>
      <c r="HER20" s="38" t="e">
        <f>AVERAGEIFS('Cobalt Prices'!$G$10:$G$4229,'Cobalt Prices'!$E$10:$E$4229,HER$4)</f>
        <v>#DIV/0!</v>
      </c>
      <c r="HES20" s="38" t="e">
        <f>AVERAGEIFS('Cobalt Prices'!$G$10:$G$4229,'Cobalt Prices'!$E$10:$E$4229,HES$4)</f>
        <v>#DIV/0!</v>
      </c>
      <c r="HET20" s="38" t="e">
        <f>AVERAGEIFS('Cobalt Prices'!$G$10:$G$4229,'Cobalt Prices'!$E$10:$E$4229,HET$4)</f>
        <v>#DIV/0!</v>
      </c>
      <c r="HEU20" s="38" t="e">
        <f>AVERAGEIFS('Cobalt Prices'!$G$10:$G$4229,'Cobalt Prices'!$E$10:$E$4229,HEU$4)</f>
        <v>#DIV/0!</v>
      </c>
      <c r="HEV20" s="38" t="e">
        <f>AVERAGEIFS('Cobalt Prices'!$G$10:$G$4229,'Cobalt Prices'!$E$10:$E$4229,HEV$4)</f>
        <v>#DIV/0!</v>
      </c>
      <c r="HEW20" s="38" t="e">
        <f>AVERAGEIFS('Cobalt Prices'!$G$10:$G$4229,'Cobalt Prices'!$E$10:$E$4229,HEW$4)</f>
        <v>#DIV/0!</v>
      </c>
      <c r="HEX20" s="38" t="e">
        <f>AVERAGEIFS('Cobalt Prices'!$G$10:$G$4229,'Cobalt Prices'!$E$10:$E$4229,HEX$4)</f>
        <v>#DIV/0!</v>
      </c>
      <c r="HEY20" s="38" t="e">
        <f>AVERAGEIFS('Cobalt Prices'!$G$10:$G$4229,'Cobalt Prices'!$E$10:$E$4229,HEY$4)</f>
        <v>#DIV/0!</v>
      </c>
      <c r="HEZ20" s="38" t="e">
        <f>AVERAGEIFS('Cobalt Prices'!$G$10:$G$4229,'Cobalt Prices'!$E$10:$E$4229,HEZ$4)</f>
        <v>#DIV/0!</v>
      </c>
      <c r="HFA20" s="38" t="e">
        <f>AVERAGEIFS('Cobalt Prices'!$G$10:$G$4229,'Cobalt Prices'!$E$10:$E$4229,HFA$4)</f>
        <v>#DIV/0!</v>
      </c>
      <c r="HFB20" s="38" t="e">
        <f>AVERAGEIFS('Cobalt Prices'!$G$10:$G$4229,'Cobalt Prices'!$E$10:$E$4229,HFB$4)</f>
        <v>#DIV/0!</v>
      </c>
      <c r="HFC20" s="38" t="e">
        <f>AVERAGEIFS('Cobalt Prices'!$G$10:$G$4229,'Cobalt Prices'!$E$10:$E$4229,HFC$4)</f>
        <v>#DIV/0!</v>
      </c>
      <c r="HFD20" s="38" t="e">
        <f>AVERAGEIFS('Cobalt Prices'!$G$10:$G$4229,'Cobalt Prices'!$E$10:$E$4229,HFD$4)</f>
        <v>#DIV/0!</v>
      </c>
      <c r="HFE20" s="38" t="e">
        <f>AVERAGEIFS('Cobalt Prices'!$G$10:$G$4229,'Cobalt Prices'!$E$10:$E$4229,HFE$4)</f>
        <v>#DIV/0!</v>
      </c>
      <c r="HFF20" s="38" t="e">
        <f>AVERAGEIFS('Cobalt Prices'!$G$10:$G$4229,'Cobalt Prices'!$E$10:$E$4229,HFF$4)</f>
        <v>#DIV/0!</v>
      </c>
      <c r="HFG20" s="38" t="e">
        <f>AVERAGEIFS('Cobalt Prices'!$G$10:$G$4229,'Cobalt Prices'!$E$10:$E$4229,HFG$4)</f>
        <v>#DIV/0!</v>
      </c>
      <c r="HFH20" s="38" t="e">
        <f>AVERAGEIFS('Cobalt Prices'!$G$10:$G$4229,'Cobalt Prices'!$E$10:$E$4229,HFH$4)</f>
        <v>#DIV/0!</v>
      </c>
      <c r="HFI20" s="38" t="e">
        <f>AVERAGEIFS('Cobalt Prices'!$G$10:$G$4229,'Cobalt Prices'!$E$10:$E$4229,HFI$4)</f>
        <v>#DIV/0!</v>
      </c>
      <c r="HFJ20" s="38" t="e">
        <f>AVERAGEIFS('Cobalt Prices'!$G$10:$G$4229,'Cobalt Prices'!$E$10:$E$4229,HFJ$4)</f>
        <v>#DIV/0!</v>
      </c>
      <c r="HFK20" s="38" t="e">
        <f>AVERAGEIFS('Cobalt Prices'!$G$10:$G$4229,'Cobalt Prices'!$E$10:$E$4229,HFK$4)</f>
        <v>#DIV/0!</v>
      </c>
      <c r="HFL20" s="38" t="e">
        <f>AVERAGEIFS('Cobalt Prices'!$G$10:$G$4229,'Cobalt Prices'!$E$10:$E$4229,HFL$4)</f>
        <v>#DIV/0!</v>
      </c>
      <c r="HFM20" s="38" t="e">
        <f>AVERAGEIFS('Cobalt Prices'!$G$10:$G$4229,'Cobalt Prices'!$E$10:$E$4229,HFM$4)</f>
        <v>#DIV/0!</v>
      </c>
      <c r="HFN20" s="38" t="e">
        <f>AVERAGEIFS('Cobalt Prices'!$G$10:$G$4229,'Cobalt Prices'!$E$10:$E$4229,HFN$4)</f>
        <v>#DIV/0!</v>
      </c>
      <c r="HFO20" s="38" t="e">
        <f>AVERAGEIFS('Cobalt Prices'!$G$10:$G$4229,'Cobalt Prices'!$E$10:$E$4229,HFO$4)</f>
        <v>#DIV/0!</v>
      </c>
      <c r="HFP20" s="38" t="e">
        <f>AVERAGEIFS('Cobalt Prices'!$G$10:$G$4229,'Cobalt Prices'!$E$10:$E$4229,HFP$4)</f>
        <v>#DIV/0!</v>
      </c>
      <c r="HFQ20" s="38" t="e">
        <f>AVERAGEIFS('Cobalt Prices'!$G$10:$G$4229,'Cobalt Prices'!$E$10:$E$4229,HFQ$4)</f>
        <v>#DIV/0!</v>
      </c>
      <c r="HFR20" s="38" t="e">
        <f>AVERAGEIFS('Cobalt Prices'!$G$10:$G$4229,'Cobalt Prices'!$E$10:$E$4229,HFR$4)</f>
        <v>#DIV/0!</v>
      </c>
      <c r="HFS20" s="38" t="e">
        <f>AVERAGEIFS('Cobalt Prices'!$G$10:$G$4229,'Cobalt Prices'!$E$10:$E$4229,HFS$4)</f>
        <v>#DIV/0!</v>
      </c>
      <c r="HFT20" s="38" t="e">
        <f>AVERAGEIFS('Cobalt Prices'!$G$10:$G$4229,'Cobalt Prices'!$E$10:$E$4229,HFT$4)</f>
        <v>#DIV/0!</v>
      </c>
      <c r="HFU20" s="38" t="e">
        <f>AVERAGEIFS('Cobalt Prices'!$G$10:$G$4229,'Cobalt Prices'!$E$10:$E$4229,HFU$4)</f>
        <v>#DIV/0!</v>
      </c>
      <c r="HFV20" s="38" t="e">
        <f>AVERAGEIFS('Cobalt Prices'!$G$10:$G$4229,'Cobalt Prices'!$E$10:$E$4229,HFV$4)</f>
        <v>#DIV/0!</v>
      </c>
      <c r="HFW20" s="38" t="e">
        <f>AVERAGEIFS('Cobalt Prices'!$G$10:$G$4229,'Cobalt Prices'!$E$10:$E$4229,HFW$4)</f>
        <v>#DIV/0!</v>
      </c>
      <c r="HFX20" s="38" t="e">
        <f>AVERAGEIFS('Cobalt Prices'!$G$10:$G$4229,'Cobalt Prices'!$E$10:$E$4229,HFX$4)</f>
        <v>#DIV/0!</v>
      </c>
      <c r="HFY20" s="38" t="e">
        <f>AVERAGEIFS('Cobalt Prices'!$G$10:$G$4229,'Cobalt Prices'!$E$10:$E$4229,HFY$4)</f>
        <v>#DIV/0!</v>
      </c>
      <c r="HFZ20" s="38" t="e">
        <f>AVERAGEIFS('Cobalt Prices'!$G$10:$G$4229,'Cobalt Prices'!$E$10:$E$4229,HFZ$4)</f>
        <v>#DIV/0!</v>
      </c>
      <c r="HGA20" s="38" t="e">
        <f>AVERAGEIFS('Cobalt Prices'!$G$10:$G$4229,'Cobalt Prices'!$E$10:$E$4229,HGA$4)</f>
        <v>#DIV/0!</v>
      </c>
      <c r="HGB20" s="38" t="e">
        <f>AVERAGEIFS('Cobalt Prices'!$G$10:$G$4229,'Cobalt Prices'!$E$10:$E$4229,HGB$4)</f>
        <v>#DIV/0!</v>
      </c>
      <c r="HGC20" s="38" t="e">
        <f>AVERAGEIFS('Cobalt Prices'!$G$10:$G$4229,'Cobalt Prices'!$E$10:$E$4229,HGC$4)</f>
        <v>#DIV/0!</v>
      </c>
      <c r="HGD20" s="38" t="e">
        <f>AVERAGEIFS('Cobalt Prices'!$G$10:$G$4229,'Cobalt Prices'!$E$10:$E$4229,HGD$4)</f>
        <v>#DIV/0!</v>
      </c>
      <c r="HGE20" s="38" t="e">
        <f>AVERAGEIFS('Cobalt Prices'!$G$10:$G$4229,'Cobalt Prices'!$E$10:$E$4229,HGE$4)</f>
        <v>#DIV/0!</v>
      </c>
      <c r="HGF20" s="38" t="e">
        <f>AVERAGEIFS('Cobalt Prices'!$G$10:$G$4229,'Cobalt Prices'!$E$10:$E$4229,HGF$4)</f>
        <v>#DIV/0!</v>
      </c>
      <c r="HGG20" s="38" t="e">
        <f>AVERAGEIFS('Cobalt Prices'!$G$10:$G$4229,'Cobalt Prices'!$E$10:$E$4229,HGG$4)</f>
        <v>#DIV/0!</v>
      </c>
      <c r="HGH20" s="38" t="e">
        <f>AVERAGEIFS('Cobalt Prices'!$G$10:$G$4229,'Cobalt Prices'!$E$10:$E$4229,HGH$4)</f>
        <v>#DIV/0!</v>
      </c>
      <c r="HGI20" s="38" t="e">
        <f>AVERAGEIFS('Cobalt Prices'!$G$10:$G$4229,'Cobalt Prices'!$E$10:$E$4229,HGI$4)</f>
        <v>#DIV/0!</v>
      </c>
      <c r="HGJ20" s="38" t="e">
        <f>AVERAGEIFS('Cobalt Prices'!$G$10:$G$4229,'Cobalt Prices'!$E$10:$E$4229,HGJ$4)</f>
        <v>#DIV/0!</v>
      </c>
      <c r="HGK20" s="38" t="e">
        <f>AVERAGEIFS('Cobalt Prices'!$G$10:$G$4229,'Cobalt Prices'!$E$10:$E$4229,HGK$4)</f>
        <v>#DIV/0!</v>
      </c>
      <c r="HGL20" s="38" t="e">
        <f>AVERAGEIFS('Cobalt Prices'!$G$10:$G$4229,'Cobalt Prices'!$E$10:$E$4229,HGL$4)</f>
        <v>#DIV/0!</v>
      </c>
      <c r="HGM20" s="38" t="e">
        <f>AVERAGEIFS('Cobalt Prices'!$G$10:$G$4229,'Cobalt Prices'!$E$10:$E$4229,HGM$4)</f>
        <v>#DIV/0!</v>
      </c>
      <c r="HGN20" s="38" t="e">
        <f>AVERAGEIFS('Cobalt Prices'!$G$10:$G$4229,'Cobalt Prices'!$E$10:$E$4229,HGN$4)</f>
        <v>#DIV/0!</v>
      </c>
      <c r="HGO20" s="38" t="e">
        <f>AVERAGEIFS('Cobalt Prices'!$G$10:$G$4229,'Cobalt Prices'!$E$10:$E$4229,HGO$4)</f>
        <v>#DIV/0!</v>
      </c>
      <c r="HGP20" s="38" t="e">
        <f>AVERAGEIFS('Cobalt Prices'!$G$10:$G$4229,'Cobalt Prices'!$E$10:$E$4229,HGP$4)</f>
        <v>#DIV/0!</v>
      </c>
      <c r="HGQ20" s="38" t="e">
        <f>AVERAGEIFS('Cobalt Prices'!$G$10:$G$4229,'Cobalt Prices'!$E$10:$E$4229,HGQ$4)</f>
        <v>#DIV/0!</v>
      </c>
      <c r="HGR20" s="38" t="e">
        <f>AVERAGEIFS('Cobalt Prices'!$G$10:$G$4229,'Cobalt Prices'!$E$10:$E$4229,HGR$4)</f>
        <v>#DIV/0!</v>
      </c>
      <c r="HGS20" s="38" t="e">
        <f>AVERAGEIFS('Cobalt Prices'!$G$10:$G$4229,'Cobalt Prices'!$E$10:$E$4229,HGS$4)</f>
        <v>#DIV/0!</v>
      </c>
      <c r="HGT20" s="38" t="e">
        <f>AVERAGEIFS('Cobalt Prices'!$G$10:$G$4229,'Cobalt Prices'!$E$10:$E$4229,HGT$4)</f>
        <v>#DIV/0!</v>
      </c>
      <c r="HGU20" s="38" t="e">
        <f>AVERAGEIFS('Cobalt Prices'!$G$10:$G$4229,'Cobalt Prices'!$E$10:$E$4229,HGU$4)</f>
        <v>#DIV/0!</v>
      </c>
      <c r="HGV20" s="38" t="e">
        <f>AVERAGEIFS('Cobalt Prices'!$G$10:$G$4229,'Cobalt Prices'!$E$10:$E$4229,HGV$4)</f>
        <v>#DIV/0!</v>
      </c>
      <c r="HGW20" s="38" t="e">
        <f>AVERAGEIFS('Cobalt Prices'!$G$10:$G$4229,'Cobalt Prices'!$E$10:$E$4229,HGW$4)</f>
        <v>#DIV/0!</v>
      </c>
      <c r="HGX20" s="38" t="e">
        <f>AVERAGEIFS('Cobalt Prices'!$G$10:$G$4229,'Cobalt Prices'!$E$10:$E$4229,HGX$4)</f>
        <v>#DIV/0!</v>
      </c>
      <c r="HGY20" s="38" t="e">
        <f>AVERAGEIFS('Cobalt Prices'!$G$10:$G$4229,'Cobalt Prices'!$E$10:$E$4229,HGY$4)</f>
        <v>#DIV/0!</v>
      </c>
      <c r="HGZ20" s="38" t="e">
        <f>AVERAGEIFS('Cobalt Prices'!$G$10:$G$4229,'Cobalt Prices'!$E$10:$E$4229,HGZ$4)</f>
        <v>#DIV/0!</v>
      </c>
      <c r="HHA20" s="38" t="e">
        <f>AVERAGEIFS('Cobalt Prices'!$G$10:$G$4229,'Cobalt Prices'!$E$10:$E$4229,HHA$4)</f>
        <v>#DIV/0!</v>
      </c>
      <c r="HHB20" s="38" t="e">
        <f>AVERAGEIFS('Cobalt Prices'!$G$10:$G$4229,'Cobalt Prices'!$E$10:$E$4229,HHB$4)</f>
        <v>#DIV/0!</v>
      </c>
      <c r="HHC20" s="38" t="e">
        <f>AVERAGEIFS('Cobalt Prices'!$G$10:$G$4229,'Cobalt Prices'!$E$10:$E$4229,HHC$4)</f>
        <v>#DIV/0!</v>
      </c>
      <c r="HHD20" s="38" t="e">
        <f>AVERAGEIFS('Cobalt Prices'!$G$10:$G$4229,'Cobalt Prices'!$E$10:$E$4229,HHD$4)</f>
        <v>#DIV/0!</v>
      </c>
      <c r="HHE20" s="38" t="e">
        <f>AVERAGEIFS('Cobalt Prices'!$G$10:$G$4229,'Cobalt Prices'!$E$10:$E$4229,HHE$4)</f>
        <v>#DIV/0!</v>
      </c>
      <c r="HHF20" s="38" t="e">
        <f>AVERAGEIFS('Cobalt Prices'!$G$10:$G$4229,'Cobalt Prices'!$E$10:$E$4229,HHF$4)</f>
        <v>#DIV/0!</v>
      </c>
      <c r="HHG20" s="38" t="e">
        <f>AVERAGEIFS('Cobalt Prices'!$G$10:$G$4229,'Cobalt Prices'!$E$10:$E$4229,HHG$4)</f>
        <v>#DIV/0!</v>
      </c>
      <c r="HHH20" s="38" t="e">
        <f>AVERAGEIFS('Cobalt Prices'!$G$10:$G$4229,'Cobalt Prices'!$E$10:$E$4229,HHH$4)</f>
        <v>#DIV/0!</v>
      </c>
      <c r="HHI20" s="38" t="e">
        <f>AVERAGEIFS('Cobalt Prices'!$G$10:$G$4229,'Cobalt Prices'!$E$10:$E$4229,HHI$4)</f>
        <v>#DIV/0!</v>
      </c>
      <c r="HHJ20" s="38" t="e">
        <f>AVERAGEIFS('Cobalt Prices'!$G$10:$G$4229,'Cobalt Prices'!$E$10:$E$4229,HHJ$4)</f>
        <v>#DIV/0!</v>
      </c>
      <c r="HHK20" s="38" t="e">
        <f>AVERAGEIFS('Cobalt Prices'!$G$10:$G$4229,'Cobalt Prices'!$E$10:$E$4229,HHK$4)</f>
        <v>#DIV/0!</v>
      </c>
      <c r="HHL20" s="38" t="e">
        <f>AVERAGEIFS('Cobalt Prices'!$G$10:$G$4229,'Cobalt Prices'!$E$10:$E$4229,HHL$4)</f>
        <v>#DIV/0!</v>
      </c>
      <c r="HHM20" s="38" t="e">
        <f>AVERAGEIFS('Cobalt Prices'!$G$10:$G$4229,'Cobalt Prices'!$E$10:$E$4229,HHM$4)</f>
        <v>#DIV/0!</v>
      </c>
      <c r="HHN20" s="38" t="e">
        <f>AVERAGEIFS('Cobalt Prices'!$G$10:$G$4229,'Cobalt Prices'!$E$10:$E$4229,HHN$4)</f>
        <v>#DIV/0!</v>
      </c>
      <c r="HHO20" s="38" t="e">
        <f>AVERAGEIFS('Cobalt Prices'!$G$10:$G$4229,'Cobalt Prices'!$E$10:$E$4229,HHO$4)</f>
        <v>#DIV/0!</v>
      </c>
      <c r="HHP20" s="38" t="e">
        <f>AVERAGEIFS('Cobalt Prices'!$G$10:$G$4229,'Cobalt Prices'!$E$10:$E$4229,HHP$4)</f>
        <v>#DIV/0!</v>
      </c>
      <c r="HHQ20" s="38" t="e">
        <f>AVERAGEIFS('Cobalt Prices'!$G$10:$G$4229,'Cobalt Prices'!$E$10:$E$4229,HHQ$4)</f>
        <v>#DIV/0!</v>
      </c>
      <c r="HHR20" s="38" t="e">
        <f>AVERAGEIFS('Cobalt Prices'!$G$10:$G$4229,'Cobalt Prices'!$E$10:$E$4229,HHR$4)</f>
        <v>#DIV/0!</v>
      </c>
      <c r="HHS20" s="38" t="e">
        <f>AVERAGEIFS('Cobalt Prices'!$G$10:$G$4229,'Cobalt Prices'!$E$10:$E$4229,HHS$4)</f>
        <v>#DIV/0!</v>
      </c>
      <c r="HHT20" s="38" t="e">
        <f>AVERAGEIFS('Cobalt Prices'!$G$10:$G$4229,'Cobalt Prices'!$E$10:$E$4229,HHT$4)</f>
        <v>#DIV/0!</v>
      </c>
      <c r="HHU20" s="38" t="e">
        <f>AVERAGEIFS('Cobalt Prices'!$G$10:$G$4229,'Cobalt Prices'!$E$10:$E$4229,HHU$4)</f>
        <v>#DIV/0!</v>
      </c>
      <c r="HHV20" s="38" t="e">
        <f>AVERAGEIFS('Cobalt Prices'!$G$10:$G$4229,'Cobalt Prices'!$E$10:$E$4229,HHV$4)</f>
        <v>#DIV/0!</v>
      </c>
      <c r="HHW20" s="38" t="e">
        <f>AVERAGEIFS('Cobalt Prices'!$G$10:$G$4229,'Cobalt Prices'!$E$10:$E$4229,HHW$4)</f>
        <v>#DIV/0!</v>
      </c>
      <c r="HHX20" s="38" t="e">
        <f>AVERAGEIFS('Cobalt Prices'!$G$10:$G$4229,'Cobalt Prices'!$E$10:$E$4229,HHX$4)</f>
        <v>#DIV/0!</v>
      </c>
      <c r="HHY20" s="38" t="e">
        <f>AVERAGEIFS('Cobalt Prices'!$G$10:$G$4229,'Cobalt Prices'!$E$10:$E$4229,HHY$4)</f>
        <v>#DIV/0!</v>
      </c>
      <c r="HHZ20" s="38" t="e">
        <f>AVERAGEIFS('Cobalt Prices'!$G$10:$G$4229,'Cobalt Prices'!$E$10:$E$4229,HHZ$4)</f>
        <v>#DIV/0!</v>
      </c>
      <c r="HIA20" s="38" t="e">
        <f>AVERAGEIFS('Cobalt Prices'!$G$10:$G$4229,'Cobalt Prices'!$E$10:$E$4229,HIA$4)</f>
        <v>#DIV/0!</v>
      </c>
      <c r="HIB20" s="38" t="e">
        <f>AVERAGEIFS('Cobalt Prices'!$G$10:$G$4229,'Cobalt Prices'!$E$10:$E$4229,HIB$4)</f>
        <v>#DIV/0!</v>
      </c>
      <c r="HIC20" s="38" t="e">
        <f>AVERAGEIFS('Cobalt Prices'!$G$10:$G$4229,'Cobalt Prices'!$E$10:$E$4229,HIC$4)</f>
        <v>#DIV/0!</v>
      </c>
      <c r="HID20" s="38" t="e">
        <f>AVERAGEIFS('Cobalt Prices'!$G$10:$G$4229,'Cobalt Prices'!$E$10:$E$4229,HID$4)</f>
        <v>#DIV/0!</v>
      </c>
      <c r="HIE20" s="38" t="e">
        <f>AVERAGEIFS('Cobalt Prices'!$G$10:$G$4229,'Cobalt Prices'!$E$10:$E$4229,HIE$4)</f>
        <v>#DIV/0!</v>
      </c>
      <c r="HIF20" s="38" t="e">
        <f>AVERAGEIFS('Cobalt Prices'!$G$10:$G$4229,'Cobalt Prices'!$E$10:$E$4229,HIF$4)</f>
        <v>#DIV/0!</v>
      </c>
      <c r="HIG20" s="38" t="e">
        <f>AVERAGEIFS('Cobalt Prices'!$G$10:$G$4229,'Cobalt Prices'!$E$10:$E$4229,HIG$4)</f>
        <v>#DIV/0!</v>
      </c>
      <c r="HIH20" s="38" t="e">
        <f>AVERAGEIFS('Cobalt Prices'!$G$10:$G$4229,'Cobalt Prices'!$E$10:$E$4229,HIH$4)</f>
        <v>#DIV/0!</v>
      </c>
      <c r="HII20" s="38" t="e">
        <f>AVERAGEIFS('Cobalt Prices'!$G$10:$G$4229,'Cobalt Prices'!$E$10:$E$4229,HII$4)</f>
        <v>#DIV/0!</v>
      </c>
      <c r="HIJ20" s="38" t="e">
        <f>AVERAGEIFS('Cobalt Prices'!$G$10:$G$4229,'Cobalt Prices'!$E$10:$E$4229,HIJ$4)</f>
        <v>#DIV/0!</v>
      </c>
      <c r="HIK20" s="38" t="e">
        <f>AVERAGEIFS('Cobalt Prices'!$G$10:$G$4229,'Cobalt Prices'!$E$10:$E$4229,HIK$4)</f>
        <v>#DIV/0!</v>
      </c>
      <c r="HIL20" s="38" t="e">
        <f>AVERAGEIFS('Cobalt Prices'!$G$10:$G$4229,'Cobalt Prices'!$E$10:$E$4229,HIL$4)</f>
        <v>#DIV/0!</v>
      </c>
      <c r="HIM20" s="38" t="e">
        <f>AVERAGEIFS('Cobalt Prices'!$G$10:$G$4229,'Cobalt Prices'!$E$10:$E$4229,HIM$4)</f>
        <v>#DIV/0!</v>
      </c>
      <c r="HIN20" s="38" t="e">
        <f>AVERAGEIFS('Cobalt Prices'!$G$10:$G$4229,'Cobalt Prices'!$E$10:$E$4229,HIN$4)</f>
        <v>#DIV/0!</v>
      </c>
      <c r="HIO20" s="38" t="e">
        <f>AVERAGEIFS('Cobalt Prices'!$G$10:$G$4229,'Cobalt Prices'!$E$10:$E$4229,HIO$4)</f>
        <v>#DIV/0!</v>
      </c>
      <c r="HIP20" s="38" t="e">
        <f>AVERAGEIFS('Cobalt Prices'!$G$10:$G$4229,'Cobalt Prices'!$E$10:$E$4229,HIP$4)</f>
        <v>#DIV/0!</v>
      </c>
      <c r="HIQ20" s="38" t="e">
        <f>AVERAGEIFS('Cobalt Prices'!$G$10:$G$4229,'Cobalt Prices'!$E$10:$E$4229,HIQ$4)</f>
        <v>#DIV/0!</v>
      </c>
      <c r="HIR20" s="38" t="e">
        <f>AVERAGEIFS('Cobalt Prices'!$G$10:$G$4229,'Cobalt Prices'!$E$10:$E$4229,HIR$4)</f>
        <v>#DIV/0!</v>
      </c>
      <c r="HIS20" s="38" t="e">
        <f>AVERAGEIFS('Cobalt Prices'!$G$10:$G$4229,'Cobalt Prices'!$E$10:$E$4229,HIS$4)</f>
        <v>#DIV/0!</v>
      </c>
      <c r="HIT20" s="38" t="e">
        <f>AVERAGEIFS('Cobalt Prices'!$G$10:$G$4229,'Cobalt Prices'!$E$10:$E$4229,HIT$4)</f>
        <v>#DIV/0!</v>
      </c>
      <c r="HIU20" s="38" t="e">
        <f>AVERAGEIFS('Cobalt Prices'!$G$10:$G$4229,'Cobalt Prices'!$E$10:$E$4229,HIU$4)</f>
        <v>#DIV/0!</v>
      </c>
      <c r="HIV20" s="38" t="e">
        <f>AVERAGEIFS('Cobalt Prices'!$G$10:$G$4229,'Cobalt Prices'!$E$10:$E$4229,HIV$4)</f>
        <v>#DIV/0!</v>
      </c>
      <c r="HIW20" s="38" t="e">
        <f>AVERAGEIFS('Cobalt Prices'!$G$10:$G$4229,'Cobalt Prices'!$E$10:$E$4229,HIW$4)</f>
        <v>#DIV/0!</v>
      </c>
      <c r="HIX20" s="38" t="e">
        <f>AVERAGEIFS('Cobalt Prices'!$G$10:$G$4229,'Cobalt Prices'!$E$10:$E$4229,HIX$4)</f>
        <v>#DIV/0!</v>
      </c>
      <c r="HIY20" s="38" t="e">
        <f>AVERAGEIFS('Cobalt Prices'!$G$10:$G$4229,'Cobalt Prices'!$E$10:$E$4229,HIY$4)</f>
        <v>#DIV/0!</v>
      </c>
      <c r="HIZ20" s="38" t="e">
        <f>AVERAGEIFS('Cobalt Prices'!$G$10:$G$4229,'Cobalt Prices'!$E$10:$E$4229,HIZ$4)</f>
        <v>#DIV/0!</v>
      </c>
      <c r="HJA20" s="38" t="e">
        <f>AVERAGEIFS('Cobalt Prices'!$G$10:$G$4229,'Cobalt Prices'!$E$10:$E$4229,HJA$4)</f>
        <v>#DIV/0!</v>
      </c>
      <c r="HJB20" s="38" t="e">
        <f>AVERAGEIFS('Cobalt Prices'!$G$10:$G$4229,'Cobalt Prices'!$E$10:$E$4229,HJB$4)</f>
        <v>#DIV/0!</v>
      </c>
      <c r="HJC20" s="38" t="e">
        <f>AVERAGEIFS('Cobalt Prices'!$G$10:$G$4229,'Cobalt Prices'!$E$10:$E$4229,HJC$4)</f>
        <v>#DIV/0!</v>
      </c>
      <c r="HJD20" s="38" t="e">
        <f>AVERAGEIFS('Cobalt Prices'!$G$10:$G$4229,'Cobalt Prices'!$E$10:$E$4229,HJD$4)</f>
        <v>#DIV/0!</v>
      </c>
      <c r="HJE20" s="38" t="e">
        <f>AVERAGEIFS('Cobalt Prices'!$G$10:$G$4229,'Cobalt Prices'!$E$10:$E$4229,HJE$4)</f>
        <v>#DIV/0!</v>
      </c>
      <c r="HJF20" s="38" t="e">
        <f>AVERAGEIFS('Cobalt Prices'!$G$10:$G$4229,'Cobalt Prices'!$E$10:$E$4229,HJF$4)</f>
        <v>#DIV/0!</v>
      </c>
      <c r="HJG20" s="38" t="e">
        <f>AVERAGEIFS('Cobalt Prices'!$G$10:$G$4229,'Cobalt Prices'!$E$10:$E$4229,HJG$4)</f>
        <v>#DIV/0!</v>
      </c>
      <c r="HJH20" s="38" t="e">
        <f>AVERAGEIFS('Cobalt Prices'!$G$10:$G$4229,'Cobalt Prices'!$E$10:$E$4229,HJH$4)</f>
        <v>#DIV/0!</v>
      </c>
      <c r="HJI20" s="38" t="e">
        <f>AVERAGEIFS('Cobalt Prices'!$G$10:$G$4229,'Cobalt Prices'!$E$10:$E$4229,HJI$4)</f>
        <v>#DIV/0!</v>
      </c>
      <c r="HJJ20" s="38" t="e">
        <f>AVERAGEIFS('Cobalt Prices'!$G$10:$G$4229,'Cobalt Prices'!$E$10:$E$4229,HJJ$4)</f>
        <v>#DIV/0!</v>
      </c>
      <c r="HJK20" s="38" t="e">
        <f>AVERAGEIFS('Cobalt Prices'!$G$10:$G$4229,'Cobalt Prices'!$E$10:$E$4229,HJK$4)</f>
        <v>#DIV/0!</v>
      </c>
      <c r="HJL20" s="38" t="e">
        <f>AVERAGEIFS('Cobalt Prices'!$G$10:$G$4229,'Cobalt Prices'!$E$10:$E$4229,HJL$4)</f>
        <v>#DIV/0!</v>
      </c>
      <c r="HJM20" s="38" t="e">
        <f>AVERAGEIFS('Cobalt Prices'!$G$10:$G$4229,'Cobalt Prices'!$E$10:$E$4229,HJM$4)</f>
        <v>#DIV/0!</v>
      </c>
      <c r="HJN20" s="38" t="e">
        <f>AVERAGEIFS('Cobalt Prices'!$G$10:$G$4229,'Cobalt Prices'!$E$10:$E$4229,HJN$4)</f>
        <v>#DIV/0!</v>
      </c>
      <c r="HJO20" s="38" t="e">
        <f>AVERAGEIFS('Cobalt Prices'!$G$10:$G$4229,'Cobalt Prices'!$E$10:$E$4229,HJO$4)</f>
        <v>#DIV/0!</v>
      </c>
      <c r="HJP20" s="38" t="e">
        <f>AVERAGEIFS('Cobalt Prices'!$G$10:$G$4229,'Cobalt Prices'!$E$10:$E$4229,HJP$4)</f>
        <v>#DIV/0!</v>
      </c>
      <c r="HJQ20" s="38" t="e">
        <f>AVERAGEIFS('Cobalt Prices'!$G$10:$G$4229,'Cobalt Prices'!$E$10:$E$4229,HJQ$4)</f>
        <v>#DIV/0!</v>
      </c>
      <c r="HJR20" s="38" t="e">
        <f>AVERAGEIFS('Cobalt Prices'!$G$10:$G$4229,'Cobalt Prices'!$E$10:$E$4229,HJR$4)</f>
        <v>#DIV/0!</v>
      </c>
      <c r="HJS20" s="38" t="e">
        <f>AVERAGEIFS('Cobalt Prices'!$G$10:$G$4229,'Cobalt Prices'!$E$10:$E$4229,HJS$4)</f>
        <v>#DIV/0!</v>
      </c>
      <c r="HJT20" s="38" t="e">
        <f>AVERAGEIFS('Cobalt Prices'!$G$10:$G$4229,'Cobalt Prices'!$E$10:$E$4229,HJT$4)</f>
        <v>#DIV/0!</v>
      </c>
      <c r="HJU20" s="38" t="e">
        <f>AVERAGEIFS('Cobalt Prices'!$G$10:$G$4229,'Cobalt Prices'!$E$10:$E$4229,HJU$4)</f>
        <v>#DIV/0!</v>
      </c>
      <c r="HJV20" s="38" t="e">
        <f>AVERAGEIFS('Cobalt Prices'!$G$10:$G$4229,'Cobalt Prices'!$E$10:$E$4229,HJV$4)</f>
        <v>#DIV/0!</v>
      </c>
      <c r="HJW20" s="38" t="e">
        <f>AVERAGEIFS('Cobalt Prices'!$G$10:$G$4229,'Cobalt Prices'!$E$10:$E$4229,HJW$4)</f>
        <v>#DIV/0!</v>
      </c>
      <c r="HJX20" s="38" t="e">
        <f>AVERAGEIFS('Cobalt Prices'!$G$10:$G$4229,'Cobalt Prices'!$E$10:$E$4229,HJX$4)</f>
        <v>#DIV/0!</v>
      </c>
      <c r="HJY20" s="38" t="e">
        <f>AVERAGEIFS('Cobalt Prices'!$G$10:$G$4229,'Cobalt Prices'!$E$10:$E$4229,HJY$4)</f>
        <v>#DIV/0!</v>
      </c>
      <c r="HJZ20" s="38" t="e">
        <f>AVERAGEIFS('Cobalt Prices'!$G$10:$G$4229,'Cobalt Prices'!$E$10:$E$4229,HJZ$4)</f>
        <v>#DIV/0!</v>
      </c>
      <c r="HKA20" s="38" t="e">
        <f>AVERAGEIFS('Cobalt Prices'!$G$10:$G$4229,'Cobalt Prices'!$E$10:$E$4229,HKA$4)</f>
        <v>#DIV/0!</v>
      </c>
      <c r="HKB20" s="38" t="e">
        <f>AVERAGEIFS('Cobalt Prices'!$G$10:$G$4229,'Cobalt Prices'!$E$10:$E$4229,HKB$4)</f>
        <v>#DIV/0!</v>
      </c>
      <c r="HKC20" s="38" t="e">
        <f>AVERAGEIFS('Cobalt Prices'!$G$10:$G$4229,'Cobalt Prices'!$E$10:$E$4229,HKC$4)</f>
        <v>#DIV/0!</v>
      </c>
      <c r="HKD20" s="38" t="e">
        <f>AVERAGEIFS('Cobalt Prices'!$G$10:$G$4229,'Cobalt Prices'!$E$10:$E$4229,HKD$4)</f>
        <v>#DIV/0!</v>
      </c>
      <c r="HKE20" s="38" t="e">
        <f>AVERAGEIFS('Cobalt Prices'!$G$10:$G$4229,'Cobalt Prices'!$E$10:$E$4229,HKE$4)</f>
        <v>#DIV/0!</v>
      </c>
      <c r="HKF20" s="38" t="e">
        <f>AVERAGEIFS('Cobalt Prices'!$G$10:$G$4229,'Cobalt Prices'!$E$10:$E$4229,HKF$4)</f>
        <v>#DIV/0!</v>
      </c>
      <c r="HKG20" s="38" t="e">
        <f>AVERAGEIFS('Cobalt Prices'!$G$10:$G$4229,'Cobalt Prices'!$E$10:$E$4229,HKG$4)</f>
        <v>#DIV/0!</v>
      </c>
      <c r="HKH20" s="38" t="e">
        <f>AVERAGEIFS('Cobalt Prices'!$G$10:$G$4229,'Cobalt Prices'!$E$10:$E$4229,HKH$4)</f>
        <v>#DIV/0!</v>
      </c>
      <c r="HKI20" s="38" t="e">
        <f>AVERAGEIFS('Cobalt Prices'!$G$10:$G$4229,'Cobalt Prices'!$E$10:$E$4229,HKI$4)</f>
        <v>#DIV/0!</v>
      </c>
      <c r="HKJ20" s="38" t="e">
        <f>AVERAGEIFS('Cobalt Prices'!$G$10:$G$4229,'Cobalt Prices'!$E$10:$E$4229,HKJ$4)</f>
        <v>#DIV/0!</v>
      </c>
      <c r="HKK20" s="38" t="e">
        <f>AVERAGEIFS('Cobalt Prices'!$G$10:$G$4229,'Cobalt Prices'!$E$10:$E$4229,HKK$4)</f>
        <v>#DIV/0!</v>
      </c>
      <c r="HKL20" s="38" t="e">
        <f>AVERAGEIFS('Cobalt Prices'!$G$10:$G$4229,'Cobalt Prices'!$E$10:$E$4229,HKL$4)</f>
        <v>#DIV/0!</v>
      </c>
      <c r="HKM20" s="38" t="e">
        <f>AVERAGEIFS('Cobalt Prices'!$G$10:$G$4229,'Cobalt Prices'!$E$10:$E$4229,HKM$4)</f>
        <v>#DIV/0!</v>
      </c>
      <c r="HKN20" s="38" t="e">
        <f>AVERAGEIFS('Cobalt Prices'!$G$10:$G$4229,'Cobalt Prices'!$E$10:$E$4229,HKN$4)</f>
        <v>#DIV/0!</v>
      </c>
      <c r="HKO20" s="38" t="e">
        <f>AVERAGEIFS('Cobalt Prices'!$G$10:$G$4229,'Cobalt Prices'!$E$10:$E$4229,HKO$4)</f>
        <v>#DIV/0!</v>
      </c>
      <c r="HKP20" s="38" t="e">
        <f>AVERAGEIFS('Cobalt Prices'!$G$10:$G$4229,'Cobalt Prices'!$E$10:$E$4229,HKP$4)</f>
        <v>#DIV/0!</v>
      </c>
      <c r="HKQ20" s="38" t="e">
        <f>AVERAGEIFS('Cobalt Prices'!$G$10:$G$4229,'Cobalt Prices'!$E$10:$E$4229,HKQ$4)</f>
        <v>#DIV/0!</v>
      </c>
      <c r="HKR20" s="38" t="e">
        <f>AVERAGEIFS('Cobalt Prices'!$G$10:$G$4229,'Cobalt Prices'!$E$10:$E$4229,HKR$4)</f>
        <v>#DIV/0!</v>
      </c>
      <c r="HKS20" s="38" t="e">
        <f>AVERAGEIFS('Cobalt Prices'!$G$10:$G$4229,'Cobalt Prices'!$E$10:$E$4229,HKS$4)</f>
        <v>#DIV/0!</v>
      </c>
      <c r="HKT20" s="38" t="e">
        <f>AVERAGEIFS('Cobalt Prices'!$G$10:$G$4229,'Cobalt Prices'!$E$10:$E$4229,HKT$4)</f>
        <v>#DIV/0!</v>
      </c>
      <c r="HKU20" s="38" t="e">
        <f>AVERAGEIFS('Cobalt Prices'!$G$10:$G$4229,'Cobalt Prices'!$E$10:$E$4229,HKU$4)</f>
        <v>#DIV/0!</v>
      </c>
      <c r="HKV20" s="38" t="e">
        <f>AVERAGEIFS('Cobalt Prices'!$G$10:$G$4229,'Cobalt Prices'!$E$10:$E$4229,HKV$4)</f>
        <v>#DIV/0!</v>
      </c>
      <c r="HKW20" s="38" t="e">
        <f>AVERAGEIFS('Cobalt Prices'!$G$10:$G$4229,'Cobalt Prices'!$E$10:$E$4229,HKW$4)</f>
        <v>#DIV/0!</v>
      </c>
      <c r="HKX20" s="38" t="e">
        <f>AVERAGEIFS('Cobalt Prices'!$G$10:$G$4229,'Cobalt Prices'!$E$10:$E$4229,HKX$4)</f>
        <v>#DIV/0!</v>
      </c>
      <c r="HKY20" s="38" t="e">
        <f>AVERAGEIFS('Cobalt Prices'!$G$10:$G$4229,'Cobalt Prices'!$E$10:$E$4229,HKY$4)</f>
        <v>#DIV/0!</v>
      </c>
      <c r="HKZ20" s="38" t="e">
        <f>AVERAGEIFS('Cobalt Prices'!$G$10:$G$4229,'Cobalt Prices'!$E$10:$E$4229,HKZ$4)</f>
        <v>#DIV/0!</v>
      </c>
      <c r="HLA20" s="38" t="e">
        <f>AVERAGEIFS('Cobalt Prices'!$G$10:$G$4229,'Cobalt Prices'!$E$10:$E$4229,HLA$4)</f>
        <v>#DIV/0!</v>
      </c>
      <c r="HLB20" s="38" t="e">
        <f>AVERAGEIFS('Cobalt Prices'!$G$10:$G$4229,'Cobalt Prices'!$E$10:$E$4229,HLB$4)</f>
        <v>#DIV/0!</v>
      </c>
      <c r="HLC20" s="38" t="e">
        <f>AVERAGEIFS('Cobalt Prices'!$G$10:$G$4229,'Cobalt Prices'!$E$10:$E$4229,HLC$4)</f>
        <v>#DIV/0!</v>
      </c>
      <c r="HLD20" s="38" t="e">
        <f>AVERAGEIFS('Cobalt Prices'!$G$10:$G$4229,'Cobalt Prices'!$E$10:$E$4229,HLD$4)</f>
        <v>#DIV/0!</v>
      </c>
      <c r="HLE20" s="38" t="e">
        <f>AVERAGEIFS('Cobalt Prices'!$G$10:$G$4229,'Cobalt Prices'!$E$10:$E$4229,HLE$4)</f>
        <v>#DIV/0!</v>
      </c>
      <c r="HLF20" s="38" t="e">
        <f>AVERAGEIFS('Cobalt Prices'!$G$10:$G$4229,'Cobalt Prices'!$E$10:$E$4229,HLF$4)</f>
        <v>#DIV/0!</v>
      </c>
      <c r="HLG20" s="38" t="e">
        <f>AVERAGEIFS('Cobalt Prices'!$G$10:$G$4229,'Cobalt Prices'!$E$10:$E$4229,HLG$4)</f>
        <v>#DIV/0!</v>
      </c>
      <c r="HLH20" s="38" t="e">
        <f>AVERAGEIFS('Cobalt Prices'!$G$10:$G$4229,'Cobalt Prices'!$E$10:$E$4229,HLH$4)</f>
        <v>#DIV/0!</v>
      </c>
      <c r="HLI20" s="38" t="e">
        <f>AVERAGEIFS('Cobalt Prices'!$G$10:$G$4229,'Cobalt Prices'!$E$10:$E$4229,HLI$4)</f>
        <v>#DIV/0!</v>
      </c>
      <c r="HLJ20" s="38" t="e">
        <f>AVERAGEIFS('Cobalt Prices'!$G$10:$G$4229,'Cobalt Prices'!$E$10:$E$4229,HLJ$4)</f>
        <v>#DIV/0!</v>
      </c>
      <c r="HLK20" s="38" t="e">
        <f>AVERAGEIFS('Cobalt Prices'!$G$10:$G$4229,'Cobalt Prices'!$E$10:$E$4229,HLK$4)</f>
        <v>#DIV/0!</v>
      </c>
      <c r="HLL20" s="38" t="e">
        <f>AVERAGEIFS('Cobalt Prices'!$G$10:$G$4229,'Cobalt Prices'!$E$10:$E$4229,HLL$4)</f>
        <v>#DIV/0!</v>
      </c>
      <c r="HLM20" s="38" t="e">
        <f>AVERAGEIFS('Cobalt Prices'!$G$10:$G$4229,'Cobalt Prices'!$E$10:$E$4229,HLM$4)</f>
        <v>#DIV/0!</v>
      </c>
      <c r="HLN20" s="38" t="e">
        <f>AVERAGEIFS('Cobalt Prices'!$G$10:$G$4229,'Cobalt Prices'!$E$10:$E$4229,HLN$4)</f>
        <v>#DIV/0!</v>
      </c>
      <c r="HLO20" s="38" t="e">
        <f>AVERAGEIFS('Cobalt Prices'!$G$10:$G$4229,'Cobalt Prices'!$E$10:$E$4229,HLO$4)</f>
        <v>#DIV/0!</v>
      </c>
      <c r="HLP20" s="38" t="e">
        <f>AVERAGEIFS('Cobalt Prices'!$G$10:$G$4229,'Cobalt Prices'!$E$10:$E$4229,HLP$4)</f>
        <v>#DIV/0!</v>
      </c>
      <c r="HLQ20" s="38" t="e">
        <f>AVERAGEIFS('Cobalt Prices'!$G$10:$G$4229,'Cobalt Prices'!$E$10:$E$4229,HLQ$4)</f>
        <v>#DIV/0!</v>
      </c>
      <c r="HLR20" s="38" t="e">
        <f>AVERAGEIFS('Cobalt Prices'!$G$10:$G$4229,'Cobalt Prices'!$E$10:$E$4229,HLR$4)</f>
        <v>#DIV/0!</v>
      </c>
      <c r="HLS20" s="38" t="e">
        <f>AVERAGEIFS('Cobalt Prices'!$G$10:$G$4229,'Cobalt Prices'!$E$10:$E$4229,HLS$4)</f>
        <v>#DIV/0!</v>
      </c>
      <c r="HLT20" s="38" t="e">
        <f>AVERAGEIFS('Cobalt Prices'!$G$10:$G$4229,'Cobalt Prices'!$E$10:$E$4229,HLT$4)</f>
        <v>#DIV/0!</v>
      </c>
      <c r="HLU20" s="38" t="e">
        <f>AVERAGEIFS('Cobalt Prices'!$G$10:$G$4229,'Cobalt Prices'!$E$10:$E$4229,HLU$4)</f>
        <v>#DIV/0!</v>
      </c>
      <c r="HLV20" s="38" t="e">
        <f>AVERAGEIFS('Cobalt Prices'!$G$10:$G$4229,'Cobalt Prices'!$E$10:$E$4229,HLV$4)</f>
        <v>#DIV/0!</v>
      </c>
      <c r="HLW20" s="38" t="e">
        <f>AVERAGEIFS('Cobalt Prices'!$G$10:$G$4229,'Cobalt Prices'!$E$10:$E$4229,HLW$4)</f>
        <v>#DIV/0!</v>
      </c>
      <c r="HLX20" s="38" t="e">
        <f>AVERAGEIFS('Cobalt Prices'!$G$10:$G$4229,'Cobalt Prices'!$E$10:$E$4229,HLX$4)</f>
        <v>#DIV/0!</v>
      </c>
      <c r="HLY20" s="38" t="e">
        <f>AVERAGEIFS('Cobalt Prices'!$G$10:$G$4229,'Cobalt Prices'!$E$10:$E$4229,HLY$4)</f>
        <v>#DIV/0!</v>
      </c>
      <c r="HLZ20" s="38" t="e">
        <f>AVERAGEIFS('Cobalt Prices'!$G$10:$G$4229,'Cobalt Prices'!$E$10:$E$4229,HLZ$4)</f>
        <v>#DIV/0!</v>
      </c>
      <c r="HMA20" s="38" t="e">
        <f>AVERAGEIFS('Cobalt Prices'!$G$10:$G$4229,'Cobalt Prices'!$E$10:$E$4229,HMA$4)</f>
        <v>#DIV/0!</v>
      </c>
      <c r="HMB20" s="38" t="e">
        <f>AVERAGEIFS('Cobalt Prices'!$G$10:$G$4229,'Cobalt Prices'!$E$10:$E$4229,HMB$4)</f>
        <v>#DIV/0!</v>
      </c>
      <c r="HMC20" s="38" t="e">
        <f>AVERAGEIFS('Cobalt Prices'!$G$10:$G$4229,'Cobalt Prices'!$E$10:$E$4229,HMC$4)</f>
        <v>#DIV/0!</v>
      </c>
      <c r="HMD20" s="38" t="e">
        <f>AVERAGEIFS('Cobalt Prices'!$G$10:$G$4229,'Cobalt Prices'!$E$10:$E$4229,HMD$4)</f>
        <v>#DIV/0!</v>
      </c>
      <c r="HME20" s="38" t="e">
        <f>AVERAGEIFS('Cobalt Prices'!$G$10:$G$4229,'Cobalt Prices'!$E$10:$E$4229,HME$4)</f>
        <v>#DIV/0!</v>
      </c>
      <c r="HMF20" s="38" t="e">
        <f>AVERAGEIFS('Cobalt Prices'!$G$10:$G$4229,'Cobalt Prices'!$E$10:$E$4229,HMF$4)</f>
        <v>#DIV/0!</v>
      </c>
      <c r="HMG20" s="38" t="e">
        <f>AVERAGEIFS('Cobalt Prices'!$G$10:$G$4229,'Cobalt Prices'!$E$10:$E$4229,HMG$4)</f>
        <v>#DIV/0!</v>
      </c>
      <c r="HMH20" s="38" t="e">
        <f>AVERAGEIFS('Cobalt Prices'!$G$10:$G$4229,'Cobalt Prices'!$E$10:$E$4229,HMH$4)</f>
        <v>#DIV/0!</v>
      </c>
      <c r="HMI20" s="38" t="e">
        <f>AVERAGEIFS('Cobalt Prices'!$G$10:$G$4229,'Cobalt Prices'!$E$10:$E$4229,HMI$4)</f>
        <v>#DIV/0!</v>
      </c>
      <c r="HMJ20" s="38" t="e">
        <f>AVERAGEIFS('Cobalt Prices'!$G$10:$G$4229,'Cobalt Prices'!$E$10:$E$4229,HMJ$4)</f>
        <v>#DIV/0!</v>
      </c>
      <c r="HMK20" s="38" t="e">
        <f>AVERAGEIFS('Cobalt Prices'!$G$10:$G$4229,'Cobalt Prices'!$E$10:$E$4229,HMK$4)</f>
        <v>#DIV/0!</v>
      </c>
      <c r="HML20" s="38" t="e">
        <f>AVERAGEIFS('Cobalt Prices'!$G$10:$G$4229,'Cobalt Prices'!$E$10:$E$4229,HML$4)</f>
        <v>#DIV/0!</v>
      </c>
      <c r="HMM20" s="38" t="e">
        <f>AVERAGEIFS('Cobalt Prices'!$G$10:$G$4229,'Cobalt Prices'!$E$10:$E$4229,HMM$4)</f>
        <v>#DIV/0!</v>
      </c>
      <c r="HMN20" s="38" t="e">
        <f>AVERAGEIFS('Cobalt Prices'!$G$10:$G$4229,'Cobalt Prices'!$E$10:$E$4229,HMN$4)</f>
        <v>#DIV/0!</v>
      </c>
      <c r="HMO20" s="38" t="e">
        <f>AVERAGEIFS('Cobalt Prices'!$G$10:$G$4229,'Cobalt Prices'!$E$10:$E$4229,HMO$4)</f>
        <v>#DIV/0!</v>
      </c>
      <c r="HMP20" s="38" t="e">
        <f>AVERAGEIFS('Cobalt Prices'!$G$10:$G$4229,'Cobalt Prices'!$E$10:$E$4229,HMP$4)</f>
        <v>#DIV/0!</v>
      </c>
      <c r="HMQ20" s="38" t="e">
        <f>AVERAGEIFS('Cobalt Prices'!$G$10:$G$4229,'Cobalt Prices'!$E$10:$E$4229,HMQ$4)</f>
        <v>#DIV/0!</v>
      </c>
      <c r="HMR20" s="38" t="e">
        <f>AVERAGEIFS('Cobalt Prices'!$G$10:$G$4229,'Cobalt Prices'!$E$10:$E$4229,HMR$4)</f>
        <v>#DIV/0!</v>
      </c>
      <c r="HMS20" s="38" t="e">
        <f>AVERAGEIFS('Cobalt Prices'!$G$10:$G$4229,'Cobalt Prices'!$E$10:$E$4229,HMS$4)</f>
        <v>#DIV/0!</v>
      </c>
      <c r="HMT20" s="38" t="e">
        <f>AVERAGEIFS('Cobalt Prices'!$G$10:$G$4229,'Cobalt Prices'!$E$10:$E$4229,HMT$4)</f>
        <v>#DIV/0!</v>
      </c>
      <c r="HMU20" s="38" t="e">
        <f>AVERAGEIFS('Cobalt Prices'!$G$10:$G$4229,'Cobalt Prices'!$E$10:$E$4229,HMU$4)</f>
        <v>#DIV/0!</v>
      </c>
      <c r="HMV20" s="38" t="e">
        <f>AVERAGEIFS('Cobalt Prices'!$G$10:$G$4229,'Cobalt Prices'!$E$10:$E$4229,HMV$4)</f>
        <v>#DIV/0!</v>
      </c>
      <c r="HMW20" s="38" t="e">
        <f>AVERAGEIFS('Cobalt Prices'!$G$10:$G$4229,'Cobalt Prices'!$E$10:$E$4229,HMW$4)</f>
        <v>#DIV/0!</v>
      </c>
      <c r="HMX20" s="38" t="e">
        <f>AVERAGEIFS('Cobalt Prices'!$G$10:$G$4229,'Cobalt Prices'!$E$10:$E$4229,HMX$4)</f>
        <v>#DIV/0!</v>
      </c>
      <c r="HMY20" s="38" t="e">
        <f>AVERAGEIFS('Cobalt Prices'!$G$10:$G$4229,'Cobalt Prices'!$E$10:$E$4229,HMY$4)</f>
        <v>#DIV/0!</v>
      </c>
      <c r="HMZ20" s="38" t="e">
        <f>AVERAGEIFS('Cobalt Prices'!$G$10:$G$4229,'Cobalt Prices'!$E$10:$E$4229,HMZ$4)</f>
        <v>#DIV/0!</v>
      </c>
      <c r="HNA20" s="38" t="e">
        <f>AVERAGEIFS('Cobalt Prices'!$G$10:$G$4229,'Cobalt Prices'!$E$10:$E$4229,HNA$4)</f>
        <v>#DIV/0!</v>
      </c>
      <c r="HNB20" s="38" t="e">
        <f>AVERAGEIFS('Cobalt Prices'!$G$10:$G$4229,'Cobalt Prices'!$E$10:$E$4229,HNB$4)</f>
        <v>#DIV/0!</v>
      </c>
      <c r="HNC20" s="38" t="e">
        <f>AVERAGEIFS('Cobalt Prices'!$G$10:$G$4229,'Cobalt Prices'!$E$10:$E$4229,HNC$4)</f>
        <v>#DIV/0!</v>
      </c>
      <c r="HND20" s="38" t="e">
        <f>AVERAGEIFS('Cobalt Prices'!$G$10:$G$4229,'Cobalt Prices'!$E$10:$E$4229,HND$4)</f>
        <v>#DIV/0!</v>
      </c>
      <c r="HNE20" s="38" t="e">
        <f>AVERAGEIFS('Cobalt Prices'!$G$10:$G$4229,'Cobalt Prices'!$E$10:$E$4229,HNE$4)</f>
        <v>#DIV/0!</v>
      </c>
      <c r="HNF20" s="38" t="e">
        <f>AVERAGEIFS('Cobalt Prices'!$G$10:$G$4229,'Cobalt Prices'!$E$10:$E$4229,HNF$4)</f>
        <v>#DIV/0!</v>
      </c>
      <c r="HNG20" s="38" t="e">
        <f>AVERAGEIFS('Cobalt Prices'!$G$10:$G$4229,'Cobalt Prices'!$E$10:$E$4229,HNG$4)</f>
        <v>#DIV/0!</v>
      </c>
      <c r="HNH20" s="38" t="e">
        <f>AVERAGEIFS('Cobalt Prices'!$G$10:$G$4229,'Cobalt Prices'!$E$10:$E$4229,HNH$4)</f>
        <v>#DIV/0!</v>
      </c>
      <c r="HNI20" s="38" t="e">
        <f>AVERAGEIFS('Cobalt Prices'!$G$10:$G$4229,'Cobalt Prices'!$E$10:$E$4229,HNI$4)</f>
        <v>#DIV/0!</v>
      </c>
      <c r="HNJ20" s="38" t="e">
        <f>AVERAGEIFS('Cobalt Prices'!$G$10:$G$4229,'Cobalt Prices'!$E$10:$E$4229,HNJ$4)</f>
        <v>#DIV/0!</v>
      </c>
      <c r="HNK20" s="38" t="e">
        <f>AVERAGEIFS('Cobalt Prices'!$G$10:$G$4229,'Cobalt Prices'!$E$10:$E$4229,HNK$4)</f>
        <v>#DIV/0!</v>
      </c>
      <c r="HNL20" s="38" t="e">
        <f>AVERAGEIFS('Cobalt Prices'!$G$10:$G$4229,'Cobalt Prices'!$E$10:$E$4229,HNL$4)</f>
        <v>#DIV/0!</v>
      </c>
      <c r="HNM20" s="38" t="e">
        <f>AVERAGEIFS('Cobalt Prices'!$G$10:$G$4229,'Cobalt Prices'!$E$10:$E$4229,HNM$4)</f>
        <v>#DIV/0!</v>
      </c>
      <c r="HNN20" s="38" t="e">
        <f>AVERAGEIFS('Cobalt Prices'!$G$10:$G$4229,'Cobalt Prices'!$E$10:$E$4229,HNN$4)</f>
        <v>#DIV/0!</v>
      </c>
      <c r="HNO20" s="38" t="e">
        <f>AVERAGEIFS('Cobalt Prices'!$G$10:$G$4229,'Cobalt Prices'!$E$10:$E$4229,HNO$4)</f>
        <v>#DIV/0!</v>
      </c>
      <c r="HNP20" s="38" t="e">
        <f>AVERAGEIFS('Cobalt Prices'!$G$10:$G$4229,'Cobalt Prices'!$E$10:$E$4229,HNP$4)</f>
        <v>#DIV/0!</v>
      </c>
      <c r="HNQ20" s="38" t="e">
        <f>AVERAGEIFS('Cobalt Prices'!$G$10:$G$4229,'Cobalt Prices'!$E$10:$E$4229,HNQ$4)</f>
        <v>#DIV/0!</v>
      </c>
      <c r="HNR20" s="38" t="e">
        <f>AVERAGEIFS('Cobalt Prices'!$G$10:$G$4229,'Cobalt Prices'!$E$10:$E$4229,HNR$4)</f>
        <v>#DIV/0!</v>
      </c>
      <c r="HNS20" s="38" t="e">
        <f>AVERAGEIFS('Cobalt Prices'!$G$10:$G$4229,'Cobalt Prices'!$E$10:$E$4229,HNS$4)</f>
        <v>#DIV/0!</v>
      </c>
      <c r="HNT20" s="38" t="e">
        <f>AVERAGEIFS('Cobalt Prices'!$G$10:$G$4229,'Cobalt Prices'!$E$10:$E$4229,HNT$4)</f>
        <v>#DIV/0!</v>
      </c>
      <c r="HNU20" s="38" t="e">
        <f>AVERAGEIFS('Cobalt Prices'!$G$10:$G$4229,'Cobalt Prices'!$E$10:$E$4229,HNU$4)</f>
        <v>#DIV/0!</v>
      </c>
      <c r="HNV20" s="38" t="e">
        <f>AVERAGEIFS('Cobalt Prices'!$G$10:$G$4229,'Cobalt Prices'!$E$10:$E$4229,HNV$4)</f>
        <v>#DIV/0!</v>
      </c>
      <c r="HNW20" s="38" t="e">
        <f>AVERAGEIFS('Cobalt Prices'!$G$10:$G$4229,'Cobalt Prices'!$E$10:$E$4229,HNW$4)</f>
        <v>#DIV/0!</v>
      </c>
      <c r="HNX20" s="38" t="e">
        <f>AVERAGEIFS('Cobalt Prices'!$G$10:$G$4229,'Cobalt Prices'!$E$10:$E$4229,HNX$4)</f>
        <v>#DIV/0!</v>
      </c>
      <c r="HNY20" s="38" t="e">
        <f>AVERAGEIFS('Cobalt Prices'!$G$10:$G$4229,'Cobalt Prices'!$E$10:$E$4229,HNY$4)</f>
        <v>#DIV/0!</v>
      </c>
      <c r="HNZ20" s="38" t="e">
        <f>AVERAGEIFS('Cobalt Prices'!$G$10:$G$4229,'Cobalt Prices'!$E$10:$E$4229,HNZ$4)</f>
        <v>#DIV/0!</v>
      </c>
      <c r="HOA20" s="38" t="e">
        <f>AVERAGEIFS('Cobalt Prices'!$G$10:$G$4229,'Cobalt Prices'!$E$10:$E$4229,HOA$4)</f>
        <v>#DIV/0!</v>
      </c>
      <c r="HOB20" s="38" t="e">
        <f>AVERAGEIFS('Cobalt Prices'!$G$10:$G$4229,'Cobalt Prices'!$E$10:$E$4229,HOB$4)</f>
        <v>#DIV/0!</v>
      </c>
      <c r="HOC20" s="38" t="e">
        <f>AVERAGEIFS('Cobalt Prices'!$G$10:$G$4229,'Cobalt Prices'!$E$10:$E$4229,HOC$4)</f>
        <v>#DIV/0!</v>
      </c>
      <c r="HOD20" s="38" t="e">
        <f>AVERAGEIFS('Cobalt Prices'!$G$10:$G$4229,'Cobalt Prices'!$E$10:$E$4229,HOD$4)</f>
        <v>#DIV/0!</v>
      </c>
      <c r="HOE20" s="38" t="e">
        <f>AVERAGEIFS('Cobalt Prices'!$G$10:$G$4229,'Cobalt Prices'!$E$10:$E$4229,HOE$4)</f>
        <v>#DIV/0!</v>
      </c>
      <c r="HOF20" s="38" t="e">
        <f>AVERAGEIFS('Cobalt Prices'!$G$10:$G$4229,'Cobalt Prices'!$E$10:$E$4229,HOF$4)</f>
        <v>#DIV/0!</v>
      </c>
      <c r="HOG20" s="38" t="e">
        <f>AVERAGEIFS('Cobalt Prices'!$G$10:$G$4229,'Cobalt Prices'!$E$10:$E$4229,HOG$4)</f>
        <v>#DIV/0!</v>
      </c>
      <c r="HOH20" s="38" t="e">
        <f>AVERAGEIFS('Cobalt Prices'!$G$10:$G$4229,'Cobalt Prices'!$E$10:$E$4229,HOH$4)</f>
        <v>#DIV/0!</v>
      </c>
      <c r="HOI20" s="38" t="e">
        <f>AVERAGEIFS('Cobalt Prices'!$G$10:$G$4229,'Cobalt Prices'!$E$10:$E$4229,HOI$4)</f>
        <v>#DIV/0!</v>
      </c>
      <c r="HOJ20" s="38" t="e">
        <f>AVERAGEIFS('Cobalt Prices'!$G$10:$G$4229,'Cobalt Prices'!$E$10:$E$4229,HOJ$4)</f>
        <v>#DIV/0!</v>
      </c>
      <c r="HOK20" s="38" t="e">
        <f>AVERAGEIFS('Cobalt Prices'!$G$10:$G$4229,'Cobalt Prices'!$E$10:$E$4229,HOK$4)</f>
        <v>#DIV/0!</v>
      </c>
      <c r="HOL20" s="38" t="e">
        <f>AVERAGEIFS('Cobalt Prices'!$G$10:$G$4229,'Cobalt Prices'!$E$10:$E$4229,HOL$4)</f>
        <v>#DIV/0!</v>
      </c>
      <c r="HOM20" s="38" t="e">
        <f>AVERAGEIFS('Cobalt Prices'!$G$10:$G$4229,'Cobalt Prices'!$E$10:$E$4229,HOM$4)</f>
        <v>#DIV/0!</v>
      </c>
      <c r="HON20" s="38" t="e">
        <f>AVERAGEIFS('Cobalt Prices'!$G$10:$G$4229,'Cobalt Prices'!$E$10:$E$4229,HON$4)</f>
        <v>#DIV/0!</v>
      </c>
      <c r="HOO20" s="38" t="e">
        <f>AVERAGEIFS('Cobalt Prices'!$G$10:$G$4229,'Cobalt Prices'!$E$10:$E$4229,HOO$4)</f>
        <v>#DIV/0!</v>
      </c>
      <c r="HOP20" s="38" t="e">
        <f>AVERAGEIFS('Cobalt Prices'!$G$10:$G$4229,'Cobalt Prices'!$E$10:$E$4229,HOP$4)</f>
        <v>#DIV/0!</v>
      </c>
      <c r="HOQ20" s="38" t="e">
        <f>AVERAGEIFS('Cobalt Prices'!$G$10:$G$4229,'Cobalt Prices'!$E$10:$E$4229,HOQ$4)</f>
        <v>#DIV/0!</v>
      </c>
      <c r="HOR20" s="38" t="e">
        <f>AVERAGEIFS('Cobalt Prices'!$G$10:$G$4229,'Cobalt Prices'!$E$10:$E$4229,HOR$4)</f>
        <v>#DIV/0!</v>
      </c>
      <c r="HOS20" s="38" t="e">
        <f>AVERAGEIFS('Cobalt Prices'!$G$10:$G$4229,'Cobalt Prices'!$E$10:$E$4229,HOS$4)</f>
        <v>#DIV/0!</v>
      </c>
      <c r="HOT20" s="38" t="e">
        <f>AVERAGEIFS('Cobalt Prices'!$G$10:$G$4229,'Cobalt Prices'!$E$10:$E$4229,HOT$4)</f>
        <v>#DIV/0!</v>
      </c>
      <c r="HOU20" s="38" t="e">
        <f>AVERAGEIFS('Cobalt Prices'!$G$10:$G$4229,'Cobalt Prices'!$E$10:$E$4229,HOU$4)</f>
        <v>#DIV/0!</v>
      </c>
      <c r="HOV20" s="38" t="e">
        <f>AVERAGEIFS('Cobalt Prices'!$G$10:$G$4229,'Cobalt Prices'!$E$10:$E$4229,HOV$4)</f>
        <v>#DIV/0!</v>
      </c>
      <c r="HOW20" s="38" t="e">
        <f>AVERAGEIFS('Cobalt Prices'!$G$10:$G$4229,'Cobalt Prices'!$E$10:$E$4229,HOW$4)</f>
        <v>#DIV/0!</v>
      </c>
      <c r="HOX20" s="38" t="e">
        <f>AVERAGEIFS('Cobalt Prices'!$G$10:$G$4229,'Cobalt Prices'!$E$10:$E$4229,HOX$4)</f>
        <v>#DIV/0!</v>
      </c>
      <c r="HOY20" s="38" t="e">
        <f>AVERAGEIFS('Cobalt Prices'!$G$10:$G$4229,'Cobalt Prices'!$E$10:$E$4229,HOY$4)</f>
        <v>#DIV/0!</v>
      </c>
      <c r="HOZ20" s="38" t="e">
        <f>AVERAGEIFS('Cobalt Prices'!$G$10:$G$4229,'Cobalt Prices'!$E$10:$E$4229,HOZ$4)</f>
        <v>#DIV/0!</v>
      </c>
      <c r="HPA20" s="38" t="e">
        <f>AVERAGEIFS('Cobalt Prices'!$G$10:$G$4229,'Cobalt Prices'!$E$10:$E$4229,HPA$4)</f>
        <v>#DIV/0!</v>
      </c>
      <c r="HPB20" s="38" t="e">
        <f>AVERAGEIFS('Cobalt Prices'!$G$10:$G$4229,'Cobalt Prices'!$E$10:$E$4229,HPB$4)</f>
        <v>#DIV/0!</v>
      </c>
      <c r="HPC20" s="38" t="e">
        <f>AVERAGEIFS('Cobalt Prices'!$G$10:$G$4229,'Cobalt Prices'!$E$10:$E$4229,HPC$4)</f>
        <v>#DIV/0!</v>
      </c>
      <c r="HPD20" s="38" t="e">
        <f>AVERAGEIFS('Cobalt Prices'!$G$10:$G$4229,'Cobalt Prices'!$E$10:$E$4229,HPD$4)</f>
        <v>#DIV/0!</v>
      </c>
      <c r="HPE20" s="38" t="e">
        <f>AVERAGEIFS('Cobalt Prices'!$G$10:$G$4229,'Cobalt Prices'!$E$10:$E$4229,HPE$4)</f>
        <v>#DIV/0!</v>
      </c>
      <c r="HPF20" s="38" t="e">
        <f>AVERAGEIFS('Cobalt Prices'!$G$10:$G$4229,'Cobalt Prices'!$E$10:$E$4229,HPF$4)</f>
        <v>#DIV/0!</v>
      </c>
      <c r="HPG20" s="38" t="e">
        <f>AVERAGEIFS('Cobalt Prices'!$G$10:$G$4229,'Cobalt Prices'!$E$10:$E$4229,HPG$4)</f>
        <v>#DIV/0!</v>
      </c>
      <c r="HPH20" s="38" t="e">
        <f>AVERAGEIFS('Cobalt Prices'!$G$10:$G$4229,'Cobalt Prices'!$E$10:$E$4229,HPH$4)</f>
        <v>#DIV/0!</v>
      </c>
      <c r="HPI20" s="38" t="e">
        <f>AVERAGEIFS('Cobalt Prices'!$G$10:$G$4229,'Cobalt Prices'!$E$10:$E$4229,HPI$4)</f>
        <v>#DIV/0!</v>
      </c>
      <c r="HPJ20" s="38" t="e">
        <f>AVERAGEIFS('Cobalt Prices'!$G$10:$G$4229,'Cobalt Prices'!$E$10:$E$4229,HPJ$4)</f>
        <v>#DIV/0!</v>
      </c>
      <c r="HPK20" s="38" t="e">
        <f>AVERAGEIFS('Cobalt Prices'!$G$10:$G$4229,'Cobalt Prices'!$E$10:$E$4229,HPK$4)</f>
        <v>#DIV/0!</v>
      </c>
      <c r="HPL20" s="38" t="e">
        <f>AVERAGEIFS('Cobalt Prices'!$G$10:$G$4229,'Cobalt Prices'!$E$10:$E$4229,HPL$4)</f>
        <v>#DIV/0!</v>
      </c>
      <c r="HPM20" s="38" t="e">
        <f>AVERAGEIFS('Cobalt Prices'!$G$10:$G$4229,'Cobalt Prices'!$E$10:$E$4229,HPM$4)</f>
        <v>#DIV/0!</v>
      </c>
      <c r="HPN20" s="38" t="e">
        <f>AVERAGEIFS('Cobalt Prices'!$G$10:$G$4229,'Cobalt Prices'!$E$10:$E$4229,HPN$4)</f>
        <v>#DIV/0!</v>
      </c>
      <c r="HPO20" s="38" t="e">
        <f>AVERAGEIFS('Cobalt Prices'!$G$10:$G$4229,'Cobalt Prices'!$E$10:$E$4229,HPO$4)</f>
        <v>#DIV/0!</v>
      </c>
      <c r="HPP20" s="38" t="e">
        <f>AVERAGEIFS('Cobalt Prices'!$G$10:$G$4229,'Cobalt Prices'!$E$10:$E$4229,HPP$4)</f>
        <v>#DIV/0!</v>
      </c>
      <c r="HPQ20" s="38" t="e">
        <f>AVERAGEIFS('Cobalt Prices'!$G$10:$G$4229,'Cobalt Prices'!$E$10:$E$4229,HPQ$4)</f>
        <v>#DIV/0!</v>
      </c>
      <c r="HPR20" s="38" t="e">
        <f>AVERAGEIFS('Cobalt Prices'!$G$10:$G$4229,'Cobalt Prices'!$E$10:$E$4229,HPR$4)</f>
        <v>#DIV/0!</v>
      </c>
      <c r="HPS20" s="38" t="e">
        <f>AVERAGEIFS('Cobalt Prices'!$G$10:$G$4229,'Cobalt Prices'!$E$10:$E$4229,HPS$4)</f>
        <v>#DIV/0!</v>
      </c>
      <c r="HPT20" s="38" t="e">
        <f>AVERAGEIFS('Cobalt Prices'!$G$10:$G$4229,'Cobalt Prices'!$E$10:$E$4229,HPT$4)</f>
        <v>#DIV/0!</v>
      </c>
      <c r="HPU20" s="38" t="e">
        <f>AVERAGEIFS('Cobalt Prices'!$G$10:$G$4229,'Cobalt Prices'!$E$10:$E$4229,HPU$4)</f>
        <v>#DIV/0!</v>
      </c>
      <c r="HPV20" s="38" t="e">
        <f>AVERAGEIFS('Cobalt Prices'!$G$10:$G$4229,'Cobalt Prices'!$E$10:$E$4229,HPV$4)</f>
        <v>#DIV/0!</v>
      </c>
      <c r="HPW20" s="38" t="e">
        <f>AVERAGEIFS('Cobalt Prices'!$G$10:$G$4229,'Cobalt Prices'!$E$10:$E$4229,HPW$4)</f>
        <v>#DIV/0!</v>
      </c>
      <c r="HPX20" s="38" t="e">
        <f>AVERAGEIFS('Cobalt Prices'!$G$10:$G$4229,'Cobalt Prices'!$E$10:$E$4229,HPX$4)</f>
        <v>#DIV/0!</v>
      </c>
      <c r="HPY20" s="38" t="e">
        <f>AVERAGEIFS('Cobalt Prices'!$G$10:$G$4229,'Cobalt Prices'!$E$10:$E$4229,HPY$4)</f>
        <v>#DIV/0!</v>
      </c>
      <c r="HPZ20" s="38" t="e">
        <f>AVERAGEIFS('Cobalt Prices'!$G$10:$G$4229,'Cobalt Prices'!$E$10:$E$4229,HPZ$4)</f>
        <v>#DIV/0!</v>
      </c>
      <c r="HQA20" s="38" t="e">
        <f>AVERAGEIFS('Cobalt Prices'!$G$10:$G$4229,'Cobalt Prices'!$E$10:$E$4229,HQA$4)</f>
        <v>#DIV/0!</v>
      </c>
      <c r="HQB20" s="38" t="e">
        <f>AVERAGEIFS('Cobalt Prices'!$G$10:$G$4229,'Cobalt Prices'!$E$10:$E$4229,HQB$4)</f>
        <v>#DIV/0!</v>
      </c>
      <c r="HQC20" s="38" t="e">
        <f>AVERAGEIFS('Cobalt Prices'!$G$10:$G$4229,'Cobalt Prices'!$E$10:$E$4229,HQC$4)</f>
        <v>#DIV/0!</v>
      </c>
      <c r="HQD20" s="38" t="e">
        <f>AVERAGEIFS('Cobalt Prices'!$G$10:$G$4229,'Cobalt Prices'!$E$10:$E$4229,HQD$4)</f>
        <v>#DIV/0!</v>
      </c>
      <c r="HQE20" s="38" t="e">
        <f>AVERAGEIFS('Cobalt Prices'!$G$10:$G$4229,'Cobalt Prices'!$E$10:$E$4229,HQE$4)</f>
        <v>#DIV/0!</v>
      </c>
      <c r="HQF20" s="38" t="e">
        <f>AVERAGEIFS('Cobalt Prices'!$G$10:$G$4229,'Cobalt Prices'!$E$10:$E$4229,HQF$4)</f>
        <v>#DIV/0!</v>
      </c>
      <c r="HQG20" s="38" t="e">
        <f>AVERAGEIFS('Cobalt Prices'!$G$10:$G$4229,'Cobalt Prices'!$E$10:$E$4229,HQG$4)</f>
        <v>#DIV/0!</v>
      </c>
      <c r="HQH20" s="38" t="e">
        <f>AVERAGEIFS('Cobalt Prices'!$G$10:$G$4229,'Cobalt Prices'!$E$10:$E$4229,HQH$4)</f>
        <v>#DIV/0!</v>
      </c>
      <c r="HQI20" s="38" t="e">
        <f>AVERAGEIFS('Cobalt Prices'!$G$10:$G$4229,'Cobalt Prices'!$E$10:$E$4229,HQI$4)</f>
        <v>#DIV/0!</v>
      </c>
      <c r="HQJ20" s="38" t="e">
        <f>AVERAGEIFS('Cobalt Prices'!$G$10:$G$4229,'Cobalt Prices'!$E$10:$E$4229,HQJ$4)</f>
        <v>#DIV/0!</v>
      </c>
      <c r="HQK20" s="38" t="e">
        <f>AVERAGEIFS('Cobalt Prices'!$G$10:$G$4229,'Cobalt Prices'!$E$10:$E$4229,HQK$4)</f>
        <v>#DIV/0!</v>
      </c>
      <c r="HQL20" s="38" t="e">
        <f>AVERAGEIFS('Cobalt Prices'!$G$10:$G$4229,'Cobalt Prices'!$E$10:$E$4229,HQL$4)</f>
        <v>#DIV/0!</v>
      </c>
      <c r="HQM20" s="38" t="e">
        <f>AVERAGEIFS('Cobalt Prices'!$G$10:$G$4229,'Cobalt Prices'!$E$10:$E$4229,HQM$4)</f>
        <v>#DIV/0!</v>
      </c>
      <c r="HQN20" s="38" t="e">
        <f>AVERAGEIFS('Cobalt Prices'!$G$10:$G$4229,'Cobalt Prices'!$E$10:$E$4229,HQN$4)</f>
        <v>#DIV/0!</v>
      </c>
      <c r="HQO20" s="38" t="e">
        <f>AVERAGEIFS('Cobalt Prices'!$G$10:$G$4229,'Cobalt Prices'!$E$10:$E$4229,HQO$4)</f>
        <v>#DIV/0!</v>
      </c>
      <c r="HQP20" s="38" t="e">
        <f>AVERAGEIFS('Cobalt Prices'!$G$10:$G$4229,'Cobalt Prices'!$E$10:$E$4229,HQP$4)</f>
        <v>#DIV/0!</v>
      </c>
      <c r="HQQ20" s="38" t="e">
        <f>AVERAGEIFS('Cobalt Prices'!$G$10:$G$4229,'Cobalt Prices'!$E$10:$E$4229,HQQ$4)</f>
        <v>#DIV/0!</v>
      </c>
      <c r="HQR20" s="38" t="e">
        <f>AVERAGEIFS('Cobalt Prices'!$G$10:$G$4229,'Cobalt Prices'!$E$10:$E$4229,HQR$4)</f>
        <v>#DIV/0!</v>
      </c>
      <c r="HQS20" s="38" t="e">
        <f>AVERAGEIFS('Cobalt Prices'!$G$10:$G$4229,'Cobalt Prices'!$E$10:$E$4229,HQS$4)</f>
        <v>#DIV/0!</v>
      </c>
      <c r="HQT20" s="38" t="e">
        <f>AVERAGEIFS('Cobalt Prices'!$G$10:$G$4229,'Cobalt Prices'!$E$10:$E$4229,HQT$4)</f>
        <v>#DIV/0!</v>
      </c>
      <c r="HQU20" s="38" t="e">
        <f>AVERAGEIFS('Cobalt Prices'!$G$10:$G$4229,'Cobalt Prices'!$E$10:$E$4229,HQU$4)</f>
        <v>#DIV/0!</v>
      </c>
      <c r="HQV20" s="38" t="e">
        <f>AVERAGEIFS('Cobalt Prices'!$G$10:$G$4229,'Cobalt Prices'!$E$10:$E$4229,HQV$4)</f>
        <v>#DIV/0!</v>
      </c>
      <c r="HQW20" s="38" t="e">
        <f>AVERAGEIFS('Cobalt Prices'!$G$10:$G$4229,'Cobalt Prices'!$E$10:$E$4229,HQW$4)</f>
        <v>#DIV/0!</v>
      </c>
      <c r="HQX20" s="38" t="e">
        <f>AVERAGEIFS('Cobalt Prices'!$G$10:$G$4229,'Cobalt Prices'!$E$10:$E$4229,HQX$4)</f>
        <v>#DIV/0!</v>
      </c>
      <c r="HQY20" s="38" t="e">
        <f>AVERAGEIFS('Cobalt Prices'!$G$10:$G$4229,'Cobalt Prices'!$E$10:$E$4229,HQY$4)</f>
        <v>#DIV/0!</v>
      </c>
      <c r="HQZ20" s="38" t="e">
        <f>AVERAGEIFS('Cobalt Prices'!$G$10:$G$4229,'Cobalt Prices'!$E$10:$E$4229,HQZ$4)</f>
        <v>#DIV/0!</v>
      </c>
      <c r="HRA20" s="38" t="e">
        <f>AVERAGEIFS('Cobalt Prices'!$G$10:$G$4229,'Cobalt Prices'!$E$10:$E$4229,HRA$4)</f>
        <v>#DIV/0!</v>
      </c>
      <c r="HRB20" s="38" t="e">
        <f>AVERAGEIFS('Cobalt Prices'!$G$10:$G$4229,'Cobalt Prices'!$E$10:$E$4229,HRB$4)</f>
        <v>#DIV/0!</v>
      </c>
      <c r="HRC20" s="38" t="e">
        <f>AVERAGEIFS('Cobalt Prices'!$G$10:$G$4229,'Cobalt Prices'!$E$10:$E$4229,HRC$4)</f>
        <v>#DIV/0!</v>
      </c>
      <c r="HRD20" s="38" t="e">
        <f>AVERAGEIFS('Cobalt Prices'!$G$10:$G$4229,'Cobalt Prices'!$E$10:$E$4229,HRD$4)</f>
        <v>#DIV/0!</v>
      </c>
      <c r="HRE20" s="38" t="e">
        <f>AVERAGEIFS('Cobalt Prices'!$G$10:$G$4229,'Cobalt Prices'!$E$10:$E$4229,HRE$4)</f>
        <v>#DIV/0!</v>
      </c>
      <c r="HRF20" s="38" t="e">
        <f>AVERAGEIFS('Cobalt Prices'!$G$10:$G$4229,'Cobalt Prices'!$E$10:$E$4229,HRF$4)</f>
        <v>#DIV/0!</v>
      </c>
      <c r="HRG20" s="38" t="e">
        <f>AVERAGEIFS('Cobalt Prices'!$G$10:$G$4229,'Cobalt Prices'!$E$10:$E$4229,HRG$4)</f>
        <v>#DIV/0!</v>
      </c>
      <c r="HRH20" s="38" t="e">
        <f>AVERAGEIFS('Cobalt Prices'!$G$10:$G$4229,'Cobalt Prices'!$E$10:$E$4229,HRH$4)</f>
        <v>#DIV/0!</v>
      </c>
      <c r="HRI20" s="38" t="e">
        <f>AVERAGEIFS('Cobalt Prices'!$G$10:$G$4229,'Cobalt Prices'!$E$10:$E$4229,HRI$4)</f>
        <v>#DIV/0!</v>
      </c>
      <c r="HRJ20" s="38" t="e">
        <f>AVERAGEIFS('Cobalt Prices'!$G$10:$G$4229,'Cobalt Prices'!$E$10:$E$4229,HRJ$4)</f>
        <v>#DIV/0!</v>
      </c>
      <c r="HRK20" s="38" t="e">
        <f>AVERAGEIFS('Cobalt Prices'!$G$10:$G$4229,'Cobalt Prices'!$E$10:$E$4229,HRK$4)</f>
        <v>#DIV/0!</v>
      </c>
      <c r="HRL20" s="38" t="e">
        <f>AVERAGEIFS('Cobalt Prices'!$G$10:$G$4229,'Cobalt Prices'!$E$10:$E$4229,HRL$4)</f>
        <v>#DIV/0!</v>
      </c>
      <c r="HRM20" s="38" t="e">
        <f>AVERAGEIFS('Cobalt Prices'!$G$10:$G$4229,'Cobalt Prices'!$E$10:$E$4229,HRM$4)</f>
        <v>#DIV/0!</v>
      </c>
      <c r="HRN20" s="38" t="e">
        <f>AVERAGEIFS('Cobalt Prices'!$G$10:$G$4229,'Cobalt Prices'!$E$10:$E$4229,HRN$4)</f>
        <v>#DIV/0!</v>
      </c>
      <c r="HRO20" s="38" t="e">
        <f>AVERAGEIFS('Cobalt Prices'!$G$10:$G$4229,'Cobalt Prices'!$E$10:$E$4229,HRO$4)</f>
        <v>#DIV/0!</v>
      </c>
      <c r="HRP20" s="38" t="e">
        <f>AVERAGEIFS('Cobalt Prices'!$G$10:$G$4229,'Cobalt Prices'!$E$10:$E$4229,HRP$4)</f>
        <v>#DIV/0!</v>
      </c>
      <c r="HRQ20" s="38" t="e">
        <f>AVERAGEIFS('Cobalt Prices'!$G$10:$G$4229,'Cobalt Prices'!$E$10:$E$4229,HRQ$4)</f>
        <v>#DIV/0!</v>
      </c>
      <c r="HRR20" s="38" t="e">
        <f>AVERAGEIFS('Cobalt Prices'!$G$10:$G$4229,'Cobalt Prices'!$E$10:$E$4229,HRR$4)</f>
        <v>#DIV/0!</v>
      </c>
      <c r="HRS20" s="38" t="e">
        <f>AVERAGEIFS('Cobalt Prices'!$G$10:$G$4229,'Cobalt Prices'!$E$10:$E$4229,HRS$4)</f>
        <v>#DIV/0!</v>
      </c>
      <c r="HRT20" s="38" t="e">
        <f>AVERAGEIFS('Cobalt Prices'!$G$10:$G$4229,'Cobalt Prices'!$E$10:$E$4229,HRT$4)</f>
        <v>#DIV/0!</v>
      </c>
      <c r="HRU20" s="38" t="e">
        <f>AVERAGEIFS('Cobalt Prices'!$G$10:$G$4229,'Cobalt Prices'!$E$10:$E$4229,HRU$4)</f>
        <v>#DIV/0!</v>
      </c>
      <c r="HRV20" s="38" t="e">
        <f>AVERAGEIFS('Cobalt Prices'!$G$10:$G$4229,'Cobalt Prices'!$E$10:$E$4229,HRV$4)</f>
        <v>#DIV/0!</v>
      </c>
      <c r="HRW20" s="38" t="e">
        <f>AVERAGEIFS('Cobalt Prices'!$G$10:$G$4229,'Cobalt Prices'!$E$10:$E$4229,HRW$4)</f>
        <v>#DIV/0!</v>
      </c>
      <c r="HRX20" s="38" t="e">
        <f>AVERAGEIFS('Cobalt Prices'!$G$10:$G$4229,'Cobalt Prices'!$E$10:$E$4229,HRX$4)</f>
        <v>#DIV/0!</v>
      </c>
      <c r="HRY20" s="38" t="e">
        <f>AVERAGEIFS('Cobalt Prices'!$G$10:$G$4229,'Cobalt Prices'!$E$10:$E$4229,HRY$4)</f>
        <v>#DIV/0!</v>
      </c>
      <c r="HRZ20" s="38" t="e">
        <f>AVERAGEIFS('Cobalt Prices'!$G$10:$G$4229,'Cobalt Prices'!$E$10:$E$4229,HRZ$4)</f>
        <v>#DIV/0!</v>
      </c>
      <c r="HSA20" s="38" t="e">
        <f>AVERAGEIFS('Cobalt Prices'!$G$10:$G$4229,'Cobalt Prices'!$E$10:$E$4229,HSA$4)</f>
        <v>#DIV/0!</v>
      </c>
      <c r="HSB20" s="38" t="e">
        <f>AVERAGEIFS('Cobalt Prices'!$G$10:$G$4229,'Cobalt Prices'!$E$10:$E$4229,HSB$4)</f>
        <v>#DIV/0!</v>
      </c>
      <c r="HSC20" s="38" t="e">
        <f>AVERAGEIFS('Cobalt Prices'!$G$10:$G$4229,'Cobalt Prices'!$E$10:$E$4229,HSC$4)</f>
        <v>#DIV/0!</v>
      </c>
      <c r="HSD20" s="38" t="e">
        <f>AVERAGEIFS('Cobalt Prices'!$G$10:$G$4229,'Cobalt Prices'!$E$10:$E$4229,HSD$4)</f>
        <v>#DIV/0!</v>
      </c>
      <c r="HSE20" s="38" t="e">
        <f>AVERAGEIFS('Cobalt Prices'!$G$10:$G$4229,'Cobalt Prices'!$E$10:$E$4229,HSE$4)</f>
        <v>#DIV/0!</v>
      </c>
      <c r="HSF20" s="38" t="e">
        <f>AVERAGEIFS('Cobalt Prices'!$G$10:$G$4229,'Cobalt Prices'!$E$10:$E$4229,HSF$4)</f>
        <v>#DIV/0!</v>
      </c>
      <c r="HSG20" s="38" t="e">
        <f>AVERAGEIFS('Cobalt Prices'!$G$10:$G$4229,'Cobalt Prices'!$E$10:$E$4229,HSG$4)</f>
        <v>#DIV/0!</v>
      </c>
      <c r="HSH20" s="38" t="e">
        <f>AVERAGEIFS('Cobalt Prices'!$G$10:$G$4229,'Cobalt Prices'!$E$10:$E$4229,HSH$4)</f>
        <v>#DIV/0!</v>
      </c>
      <c r="HSI20" s="38" t="e">
        <f>AVERAGEIFS('Cobalt Prices'!$G$10:$G$4229,'Cobalt Prices'!$E$10:$E$4229,HSI$4)</f>
        <v>#DIV/0!</v>
      </c>
      <c r="HSJ20" s="38" t="e">
        <f>AVERAGEIFS('Cobalt Prices'!$G$10:$G$4229,'Cobalt Prices'!$E$10:$E$4229,HSJ$4)</f>
        <v>#DIV/0!</v>
      </c>
      <c r="HSK20" s="38" t="e">
        <f>AVERAGEIFS('Cobalt Prices'!$G$10:$G$4229,'Cobalt Prices'!$E$10:$E$4229,HSK$4)</f>
        <v>#DIV/0!</v>
      </c>
      <c r="HSL20" s="38" t="e">
        <f>AVERAGEIFS('Cobalt Prices'!$G$10:$G$4229,'Cobalt Prices'!$E$10:$E$4229,HSL$4)</f>
        <v>#DIV/0!</v>
      </c>
      <c r="HSM20" s="38" t="e">
        <f>AVERAGEIFS('Cobalt Prices'!$G$10:$G$4229,'Cobalt Prices'!$E$10:$E$4229,HSM$4)</f>
        <v>#DIV/0!</v>
      </c>
      <c r="HSN20" s="38" t="e">
        <f>AVERAGEIFS('Cobalt Prices'!$G$10:$G$4229,'Cobalt Prices'!$E$10:$E$4229,HSN$4)</f>
        <v>#DIV/0!</v>
      </c>
      <c r="HSO20" s="38" t="e">
        <f>AVERAGEIFS('Cobalt Prices'!$G$10:$G$4229,'Cobalt Prices'!$E$10:$E$4229,HSO$4)</f>
        <v>#DIV/0!</v>
      </c>
      <c r="HSP20" s="38" t="e">
        <f>AVERAGEIFS('Cobalt Prices'!$G$10:$G$4229,'Cobalt Prices'!$E$10:$E$4229,HSP$4)</f>
        <v>#DIV/0!</v>
      </c>
      <c r="HSQ20" s="38" t="e">
        <f>AVERAGEIFS('Cobalt Prices'!$G$10:$G$4229,'Cobalt Prices'!$E$10:$E$4229,HSQ$4)</f>
        <v>#DIV/0!</v>
      </c>
      <c r="HSR20" s="38" t="e">
        <f>AVERAGEIFS('Cobalt Prices'!$G$10:$G$4229,'Cobalt Prices'!$E$10:$E$4229,HSR$4)</f>
        <v>#DIV/0!</v>
      </c>
      <c r="HSS20" s="38" t="e">
        <f>AVERAGEIFS('Cobalt Prices'!$G$10:$G$4229,'Cobalt Prices'!$E$10:$E$4229,HSS$4)</f>
        <v>#DIV/0!</v>
      </c>
      <c r="HST20" s="38" t="e">
        <f>AVERAGEIFS('Cobalt Prices'!$G$10:$G$4229,'Cobalt Prices'!$E$10:$E$4229,HST$4)</f>
        <v>#DIV/0!</v>
      </c>
      <c r="HSU20" s="38" t="e">
        <f>AVERAGEIFS('Cobalt Prices'!$G$10:$G$4229,'Cobalt Prices'!$E$10:$E$4229,HSU$4)</f>
        <v>#DIV/0!</v>
      </c>
      <c r="HSV20" s="38" t="e">
        <f>AVERAGEIFS('Cobalt Prices'!$G$10:$G$4229,'Cobalt Prices'!$E$10:$E$4229,HSV$4)</f>
        <v>#DIV/0!</v>
      </c>
      <c r="HSW20" s="38" t="e">
        <f>AVERAGEIFS('Cobalt Prices'!$G$10:$G$4229,'Cobalt Prices'!$E$10:$E$4229,HSW$4)</f>
        <v>#DIV/0!</v>
      </c>
      <c r="HSX20" s="38" t="e">
        <f>AVERAGEIFS('Cobalt Prices'!$G$10:$G$4229,'Cobalt Prices'!$E$10:$E$4229,HSX$4)</f>
        <v>#DIV/0!</v>
      </c>
      <c r="HSY20" s="38" t="e">
        <f>AVERAGEIFS('Cobalt Prices'!$G$10:$G$4229,'Cobalt Prices'!$E$10:$E$4229,HSY$4)</f>
        <v>#DIV/0!</v>
      </c>
      <c r="HSZ20" s="38" t="e">
        <f>AVERAGEIFS('Cobalt Prices'!$G$10:$G$4229,'Cobalt Prices'!$E$10:$E$4229,HSZ$4)</f>
        <v>#DIV/0!</v>
      </c>
      <c r="HTA20" s="38" t="e">
        <f>AVERAGEIFS('Cobalt Prices'!$G$10:$G$4229,'Cobalt Prices'!$E$10:$E$4229,HTA$4)</f>
        <v>#DIV/0!</v>
      </c>
      <c r="HTB20" s="38" t="e">
        <f>AVERAGEIFS('Cobalt Prices'!$G$10:$G$4229,'Cobalt Prices'!$E$10:$E$4229,HTB$4)</f>
        <v>#DIV/0!</v>
      </c>
      <c r="HTC20" s="38" t="e">
        <f>AVERAGEIFS('Cobalt Prices'!$G$10:$G$4229,'Cobalt Prices'!$E$10:$E$4229,HTC$4)</f>
        <v>#DIV/0!</v>
      </c>
      <c r="HTD20" s="38" t="e">
        <f>AVERAGEIFS('Cobalt Prices'!$G$10:$G$4229,'Cobalt Prices'!$E$10:$E$4229,HTD$4)</f>
        <v>#DIV/0!</v>
      </c>
      <c r="HTE20" s="38" t="e">
        <f>AVERAGEIFS('Cobalt Prices'!$G$10:$G$4229,'Cobalt Prices'!$E$10:$E$4229,HTE$4)</f>
        <v>#DIV/0!</v>
      </c>
      <c r="HTF20" s="38" t="e">
        <f>AVERAGEIFS('Cobalt Prices'!$G$10:$G$4229,'Cobalt Prices'!$E$10:$E$4229,HTF$4)</f>
        <v>#DIV/0!</v>
      </c>
      <c r="HTG20" s="38" t="e">
        <f>AVERAGEIFS('Cobalt Prices'!$G$10:$G$4229,'Cobalt Prices'!$E$10:$E$4229,HTG$4)</f>
        <v>#DIV/0!</v>
      </c>
      <c r="HTH20" s="38" t="e">
        <f>AVERAGEIFS('Cobalt Prices'!$G$10:$G$4229,'Cobalt Prices'!$E$10:$E$4229,HTH$4)</f>
        <v>#DIV/0!</v>
      </c>
      <c r="HTI20" s="38" t="e">
        <f>AVERAGEIFS('Cobalt Prices'!$G$10:$G$4229,'Cobalt Prices'!$E$10:$E$4229,HTI$4)</f>
        <v>#DIV/0!</v>
      </c>
      <c r="HTJ20" s="38" t="e">
        <f>AVERAGEIFS('Cobalt Prices'!$G$10:$G$4229,'Cobalt Prices'!$E$10:$E$4229,HTJ$4)</f>
        <v>#DIV/0!</v>
      </c>
      <c r="HTK20" s="38" t="e">
        <f>AVERAGEIFS('Cobalt Prices'!$G$10:$G$4229,'Cobalt Prices'!$E$10:$E$4229,HTK$4)</f>
        <v>#DIV/0!</v>
      </c>
      <c r="HTL20" s="38" t="e">
        <f>AVERAGEIFS('Cobalt Prices'!$G$10:$G$4229,'Cobalt Prices'!$E$10:$E$4229,HTL$4)</f>
        <v>#DIV/0!</v>
      </c>
      <c r="HTM20" s="38" t="e">
        <f>AVERAGEIFS('Cobalt Prices'!$G$10:$G$4229,'Cobalt Prices'!$E$10:$E$4229,HTM$4)</f>
        <v>#DIV/0!</v>
      </c>
      <c r="HTN20" s="38" t="e">
        <f>AVERAGEIFS('Cobalt Prices'!$G$10:$G$4229,'Cobalt Prices'!$E$10:$E$4229,HTN$4)</f>
        <v>#DIV/0!</v>
      </c>
      <c r="HTO20" s="38" t="e">
        <f>AVERAGEIFS('Cobalt Prices'!$G$10:$G$4229,'Cobalt Prices'!$E$10:$E$4229,HTO$4)</f>
        <v>#DIV/0!</v>
      </c>
      <c r="HTP20" s="38" t="e">
        <f>AVERAGEIFS('Cobalt Prices'!$G$10:$G$4229,'Cobalt Prices'!$E$10:$E$4229,HTP$4)</f>
        <v>#DIV/0!</v>
      </c>
      <c r="HTQ20" s="38" t="e">
        <f>AVERAGEIFS('Cobalt Prices'!$G$10:$G$4229,'Cobalt Prices'!$E$10:$E$4229,HTQ$4)</f>
        <v>#DIV/0!</v>
      </c>
      <c r="HTR20" s="38" t="e">
        <f>AVERAGEIFS('Cobalt Prices'!$G$10:$G$4229,'Cobalt Prices'!$E$10:$E$4229,HTR$4)</f>
        <v>#DIV/0!</v>
      </c>
      <c r="HTS20" s="38" t="e">
        <f>AVERAGEIFS('Cobalt Prices'!$G$10:$G$4229,'Cobalt Prices'!$E$10:$E$4229,HTS$4)</f>
        <v>#DIV/0!</v>
      </c>
      <c r="HTT20" s="38" t="e">
        <f>AVERAGEIFS('Cobalt Prices'!$G$10:$G$4229,'Cobalt Prices'!$E$10:$E$4229,HTT$4)</f>
        <v>#DIV/0!</v>
      </c>
      <c r="HTU20" s="38" t="e">
        <f>AVERAGEIFS('Cobalt Prices'!$G$10:$G$4229,'Cobalt Prices'!$E$10:$E$4229,HTU$4)</f>
        <v>#DIV/0!</v>
      </c>
      <c r="HTV20" s="38" t="e">
        <f>AVERAGEIFS('Cobalt Prices'!$G$10:$G$4229,'Cobalt Prices'!$E$10:$E$4229,HTV$4)</f>
        <v>#DIV/0!</v>
      </c>
      <c r="HTW20" s="38" t="e">
        <f>AVERAGEIFS('Cobalt Prices'!$G$10:$G$4229,'Cobalt Prices'!$E$10:$E$4229,HTW$4)</f>
        <v>#DIV/0!</v>
      </c>
      <c r="HTX20" s="38" t="e">
        <f>AVERAGEIFS('Cobalt Prices'!$G$10:$G$4229,'Cobalt Prices'!$E$10:$E$4229,HTX$4)</f>
        <v>#DIV/0!</v>
      </c>
      <c r="HTY20" s="38" t="e">
        <f>AVERAGEIFS('Cobalt Prices'!$G$10:$G$4229,'Cobalt Prices'!$E$10:$E$4229,HTY$4)</f>
        <v>#DIV/0!</v>
      </c>
      <c r="HTZ20" s="38" t="e">
        <f>AVERAGEIFS('Cobalt Prices'!$G$10:$G$4229,'Cobalt Prices'!$E$10:$E$4229,HTZ$4)</f>
        <v>#DIV/0!</v>
      </c>
      <c r="HUA20" s="38" t="e">
        <f>AVERAGEIFS('Cobalt Prices'!$G$10:$G$4229,'Cobalt Prices'!$E$10:$E$4229,HUA$4)</f>
        <v>#DIV/0!</v>
      </c>
      <c r="HUB20" s="38" t="e">
        <f>AVERAGEIFS('Cobalt Prices'!$G$10:$G$4229,'Cobalt Prices'!$E$10:$E$4229,HUB$4)</f>
        <v>#DIV/0!</v>
      </c>
      <c r="HUC20" s="38" t="e">
        <f>AVERAGEIFS('Cobalt Prices'!$G$10:$G$4229,'Cobalt Prices'!$E$10:$E$4229,HUC$4)</f>
        <v>#DIV/0!</v>
      </c>
      <c r="HUD20" s="38" t="e">
        <f>AVERAGEIFS('Cobalt Prices'!$G$10:$G$4229,'Cobalt Prices'!$E$10:$E$4229,HUD$4)</f>
        <v>#DIV/0!</v>
      </c>
      <c r="HUE20" s="38" t="e">
        <f>AVERAGEIFS('Cobalt Prices'!$G$10:$G$4229,'Cobalt Prices'!$E$10:$E$4229,HUE$4)</f>
        <v>#DIV/0!</v>
      </c>
      <c r="HUF20" s="38" t="e">
        <f>AVERAGEIFS('Cobalt Prices'!$G$10:$G$4229,'Cobalt Prices'!$E$10:$E$4229,HUF$4)</f>
        <v>#DIV/0!</v>
      </c>
      <c r="HUG20" s="38" t="e">
        <f>AVERAGEIFS('Cobalt Prices'!$G$10:$G$4229,'Cobalt Prices'!$E$10:$E$4229,HUG$4)</f>
        <v>#DIV/0!</v>
      </c>
      <c r="HUH20" s="38" t="e">
        <f>AVERAGEIFS('Cobalt Prices'!$G$10:$G$4229,'Cobalt Prices'!$E$10:$E$4229,HUH$4)</f>
        <v>#DIV/0!</v>
      </c>
      <c r="HUI20" s="38" t="e">
        <f>AVERAGEIFS('Cobalt Prices'!$G$10:$G$4229,'Cobalt Prices'!$E$10:$E$4229,HUI$4)</f>
        <v>#DIV/0!</v>
      </c>
      <c r="HUJ20" s="38" t="e">
        <f>AVERAGEIFS('Cobalt Prices'!$G$10:$G$4229,'Cobalt Prices'!$E$10:$E$4229,HUJ$4)</f>
        <v>#DIV/0!</v>
      </c>
      <c r="HUK20" s="38" t="e">
        <f>AVERAGEIFS('Cobalt Prices'!$G$10:$G$4229,'Cobalt Prices'!$E$10:$E$4229,HUK$4)</f>
        <v>#DIV/0!</v>
      </c>
      <c r="HUL20" s="38" t="e">
        <f>AVERAGEIFS('Cobalt Prices'!$G$10:$G$4229,'Cobalt Prices'!$E$10:$E$4229,HUL$4)</f>
        <v>#DIV/0!</v>
      </c>
      <c r="HUM20" s="38" t="e">
        <f>AVERAGEIFS('Cobalt Prices'!$G$10:$G$4229,'Cobalt Prices'!$E$10:$E$4229,HUM$4)</f>
        <v>#DIV/0!</v>
      </c>
      <c r="HUN20" s="38" t="e">
        <f>AVERAGEIFS('Cobalt Prices'!$G$10:$G$4229,'Cobalt Prices'!$E$10:$E$4229,HUN$4)</f>
        <v>#DIV/0!</v>
      </c>
      <c r="HUO20" s="38" t="e">
        <f>AVERAGEIFS('Cobalt Prices'!$G$10:$G$4229,'Cobalt Prices'!$E$10:$E$4229,HUO$4)</f>
        <v>#DIV/0!</v>
      </c>
      <c r="HUP20" s="38" t="e">
        <f>AVERAGEIFS('Cobalt Prices'!$G$10:$G$4229,'Cobalt Prices'!$E$10:$E$4229,HUP$4)</f>
        <v>#DIV/0!</v>
      </c>
      <c r="HUQ20" s="38" t="e">
        <f>AVERAGEIFS('Cobalt Prices'!$G$10:$G$4229,'Cobalt Prices'!$E$10:$E$4229,HUQ$4)</f>
        <v>#DIV/0!</v>
      </c>
      <c r="HUR20" s="38" t="e">
        <f>AVERAGEIFS('Cobalt Prices'!$G$10:$G$4229,'Cobalt Prices'!$E$10:$E$4229,HUR$4)</f>
        <v>#DIV/0!</v>
      </c>
      <c r="HUS20" s="38" t="e">
        <f>AVERAGEIFS('Cobalt Prices'!$G$10:$G$4229,'Cobalt Prices'!$E$10:$E$4229,HUS$4)</f>
        <v>#DIV/0!</v>
      </c>
      <c r="HUT20" s="38" t="e">
        <f>AVERAGEIFS('Cobalt Prices'!$G$10:$G$4229,'Cobalt Prices'!$E$10:$E$4229,HUT$4)</f>
        <v>#DIV/0!</v>
      </c>
      <c r="HUU20" s="38" t="e">
        <f>AVERAGEIFS('Cobalt Prices'!$G$10:$G$4229,'Cobalt Prices'!$E$10:$E$4229,HUU$4)</f>
        <v>#DIV/0!</v>
      </c>
      <c r="HUV20" s="38" t="e">
        <f>AVERAGEIFS('Cobalt Prices'!$G$10:$G$4229,'Cobalt Prices'!$E$10:$E$4229,HUV$4)</f>
        <v>#DIV/0!</v>
      </c>
      <c r="HUW20" s="38" t="e">
        <f>AVERAGEIFS('Cobalt Prices'!$G$10:$G$4229,'Cobalt Prices'!$E$10:$E$4229,HUW$4)</f>
        <v>#DIV/0!</v>
      </c>
      <c r="HUX20" s="38" t="e">
        <f>AVERAGEIFS('Cobalt Prices'!$G$10:$G$4229,'Cobalt Prices'!$E$10:$E$4229,HUX$4)</f>
        <v>#DIV/0!</v>
      </c>
      <c r="HUY20" s="38" t="e">
        <f>AVERAGEIFS('Cobalt Prices'!$G$10:$G$4229,'Cobalt Prices'!$E$10:$E$4229,HUY$4)</f>
        <v>#DIV/0!</v>
      </c>
      <c r="HUZ20" s="38" t="e">
        <f>AVERAGEIFS('Cobalt Prices'!$G$10:$G$4229,'Cobalt Prices'!$E$10:$E$4229,HUZ$4)</f>
        <v>#DIV/0!</v>
      </c>
      <c r="HVA20" s="38" t="e">
        <f>AVERAGEIFS('Cobalt Prices'!$G$10:$G$4229,'Cobalt Prices'!$E$10:$E$4229,HVA$4)</f>
        <v>#DIV/0!</v>
      </c>
      <c r="HVB20" s="38" t="e">
        <f>AVERAGEIFS('Cobalt Prices'!$G$10:$G$4229,'Cobalt Prices'!$E$10:$E$4229,HVB$4)</f>
        <v>#DIV/0!</v>
      </c>
      <c r="HVC20" s="38" t="e">
        <f>AVERAGEIFS('Cobalt Prices'!$G$10:$G$4229,'Cobalt Prices'!$E$10:$E$4229,HVC$4)</f>
        <v>#DIV/0!</v>
      </c>
      <c r="HVD20" s="38" t="e">
        <f>AVERAGEIFS('Cobalt Prices'!$G$10:$G$4229,'Cobalt Prices'!$E$10:$E$4229,HVD$4)</f>
        <v>#DIV/0!</v>
      </c>
      <c r="HVE20" s="38" t="e">
        <f>AVERAGEIFS('Cobalt Prices'!$G$10:$G$4229,'Cobalt Prices'!$E$10:$E$4229,HVE$4)</f>
        <v>#DIV/0!</v>
      </c>
      <c r="HVF20" s="38" t="e">
        <f>AVERAGEIFS('Cobalt Prices'!$G$10:$G$4229,'Cobalt Prices'!$E$10:$E$4229,HVF$4)</f>
        <v>#DIV/0!</v>
      </c>
      <c r="HVG20" s="38" t="e">
        <f>AVERAGEIFS('Cobalt Prices'!$G$10:$G$4229,'Cobalt Prices'!$E$10:$E$4229,HVG$4)</f>
        <v>#DIV/0!</v>
      </c>
      <c r="HVH20" s="38" t="e">
        <f>AVERAGEIFS('Cobalt Prices'!$G$10:$G$4229,'Cobalt Prices'!$E$10:$E$4229,HVH$4)</f>
        <v>#DIV/0!</v>
      </c>
      <c r="HVI20" s="38" t="e">
        <f>AVERAGEIFS('Cobalt Prices'!$G$10:$G$4229,'Cobalt Prices'!$E$10:$E$4229,HVI$4)</f>
        <v>#DIV/0!</v>
      </c>
      <c r="HVJ20" s="38" t="e">
        <f>AVERAGEIFS('Cobalt Prices'!$G$10:$G$4229,'Cobalt Prices'!$E$10:$E$4229,HVJ$4)</f>
        <v>#DIV/0!</v>
      </c>
      <c r="HVK20" s="38" t="e">
        <f>AVERAGEIFS('Cobalt Prices'!$G$10:$G$4229,'Cobalt Prices'!$E$10:$E$4229,HVK$4)</f>
        <v>#DIV/0!</v>
      </c>
      <c r="HVL20" s="38" t="e">
        <f>AVERAGEIFS('Cobalt Prices'!$G$10:$G$4229,'Cobalt Prices'!$E$10:$E$4229,HVL$4)</f>
        <v>#DIV/0!</v>
      </c>
      <c r="HVM20" s="38" t="e">
        <f>AVERAGEIFS('Cobalt Prices'!$G$10:$G$4229,'Cobalt Prices'!$E$10:$E$4229,HVM$4)</f>
        <v>#DIV/0!</v>
      </c>
      <c r="HVN20" s="38" t="e">
        <f>AVERAGEIFS('Cobalt Prices'!$G$10:$G$4229,'Cobalt Prices'!$E$10:$E$4229,HVN$4)</f>
        <v>#DIV/0!</v>
      </c>
      <c r="HVO20" s="38" t="e">
        <f>AVERAGEIFS('Cobalt Prices'!$G$10:$G$4229,'Cobalt Prices'!$E$10:$E$4229,HVO$4)</f>
        <v>#DIV/0!</v>
      </c>
      <c r="HVP20" s="38" t="e">
        <f>AVERAGEIFS('Cobalt Prices'!$G$10:$G$4229,'Cobalt Prices'!$E$10:$E$4229,HVP$4)</f>
        <v>#DIV/0!</v>
      </c>
      <c r="HVQ20" s="38" t="e">
        <f>AVERAGEIFS('Cobalt Prices'!$G$10:$G$4229,'Cobalt Prices'!$E$10:$E$4229,HVQ$4)</f>
        <v>#DIV/0!</v>
      </c>
      <c r="HVR20" s="38" t="e">
        <f>AVERAGEIFS('Cobalt Prices'!$G$10:$G$4229,'Cobalt Prices'!$E$10:$E$4229,HVR$4)</f>
        <v>#DIV/0!</v>
      </c>
      <c r="HVS20" s="38" t="e">
        <f>AVERAGEIFS('Cobalt Prices'!$G$10:$G$4229,'Cobalt Prices'!$E$10:$E$4229,HVS$4)</f>
        <v>#DIV/0!</v>
      </c>
      <c r="HVT20" s="38" t="e">
        <f>AVERAGEIFS('Cobalt Prices'!$G$10:$G$4229,'Cobalt Prices'!$E$10:$E$4229,HVT$4)</f>
        <v>#DIV/0!</v>
      </c>
      <c r="HVU20" s="38" t="e">
        <f>AVERAGEIFS('Cobalt Prices'!$G$10:$G$4229,'Cobalt Prices'!$E$10:$E$4229,HVU$4)</f>
        <v>#DIV/0!</v>
      </c>
      <c r="HVV20" s="38" t="e">
        <f>AVERAGEIFS('Cobalt Prices'!$G$10:$G$4229,'Cobalt Prices'!$E$10:$E$4229,HVV$4)</f>
        <v>#DIV/0!</v>
      </c>
      <c r="HVW20" s="38" t="e">
        <f>AVERAGEIFS('Cobalt Prices'!$G$10:$G$4229,'Cobalt Prices'!$E$10:$E$4229,HVW$4)</f>
        <v>#DIV/0!</v>
      </c>
      <c r="HVX20" s="38" t="e">
        <f>AVERAGEIFS('Cobalt Prices'!$G$10:$G$4229,'Cobalt Prices'!$E$10:$E$4229,HVX$4)</f>
        <v>#DIV/0!</v>
      </c>
      <c r="HVY20" s="38" t="e">
        <f>AVERAGEIFS('Cobalt Prices'!$G$10:$G$4229,'Cobalt Prices'!$E$10:$E$4229,HVY$4)</f>
        <v>#DIV/0!</v>
      </c>
      <c r="HVZ20" s="38" t="e">
        <f>AVERAGEIFS('Cobalt Prices'!$G$10:$G$4229,'Cobalt Prices'!$E$10:$E$4229,HVZ$4)</f>
        <v>#DIV/0!</v>
      </c>
      <c r="HWA20" s="38" t="e">
        <f>AVERAGEIFS('Cobalt Prices'!$G$10:$G$4229,'Cobalt Prices'!$E$10:$E$4229,HWA$4)</f>
        <v>#DIV/0!</v>
      </c>
      <c r="HWB20" s="38" t="e">
        <f>AVERAGEIFS('Cobalt Prices'!$G$10:$G$4229,'Cobalt Prices'!$E$10:$E$4229,HWB$4)</f>
        <v>#DIV/0!</v>
      </c>
      <c r="HWC20" s="38" t="e">
        <f>AVERAGEIFS('Cobalt Prices'!$G$10:$G$4229,'Cobalt Prices'!$E$10:$E$4229,HWC$4)</f>
        <v>#DIV/0!</v>
      </c>
      <c r="HWD20" s="38" t="e">
        <f>AVERAGEIFS('Cobalt Prices'!$G$10:$G$4229,'Cobalt Prices'!$E$10:$E$4229,HWD$4)</f>
        <v>#DIV/0!</v>
      </c>
      <c r="HWE20" s="38" t="e">
        <f>AVERAGEIFS('Cobalt Prices'!$G$10:$G$4229,'Cobalt Prices'!$E$10:$E$4229,HWE$4)</f>
        <v>#DIV/0!</v>
      </c>
      <c r="HWF20" s="38" t="e">
        <f>AVERAGEIFS('Cobalt Prices'!$G$10:$G$4229,'Cobalt Prices'!$E$10:$E$4229,HWF$4)</f>
        <v>#DIV/0!</v>
      </c>
      <c r="HWG20" s="38" t="e">
        <f>AVERAGEIFS('Cobalt Prices'!$G$10:$G$4229,'Cobalt Prices'!$E$10:$E$4229,HWG$4)</f>
        <v>#DIV/0!</v>
      </c>
      <c r="HWH20" s="38" t="e">
        <f>AVERAGEIFS('Cobalt Prices'!$G$10:$G$4229,'Cobalt Prices'!$E$10:$E$4229,HWH$4)</f>
        <v>#DIV/0!</v>
      </c>
      <c r="HWI20" s="38" t="e">
        <f>AVERAGEIFS('Cobalt Prices'!$G$10:$G$4229,'Cobalt Prices'!$E$10:$E$4229,HWI$4)</f>
        <v>#DIV/0!</v>
      </c>
      <c r="HWJ20" s="38" t="e">
        <f>AVERAGEIFS('Cobalt Prices'!$G$10:$G$4229,'Cobalt Prices'!$E$10:$E$4229,HWJ$4)</f>
        <v>#DIV/0!</v>
      </c>
      <c r="HWK20" s="38" t="e">
        <f>AVERAGEIFS('Cobalt Prices'!$G$10:$G$4229,'Cobalt Prices'!$E$10:$E$4229,HWK$4)</f>
        <v>#DIV/0!</v>
      </c>
      <c r="HWL20" s="38" t="e">
        <f>AVERAGEIFS('Cobalt Prices'!$G$10:$G$4229,'Cobalt Prices'!$E$10:$E$4229,HWL$4)</f>
        <v>#DIV/0!</v>
      </c>
      <c r="HWM20" s="38" t="e">
        <f>AVERAGEIFS('Cobalt Prices'!$G$10:$G$4229,'Cobalt Prices'!$E$10:$E$4229,HWM$4)</f>
        <v>#DIV/0!</v>
      </c>
      <c r="HWN20" s="38" t="e">
        <f>AVERAGEIFS('Cobalt Prices'!$G$10:$G$4229,'Cobalt Prices'!$E$10:$E$4229,HWN$4)</f>
        <v>#DIV/0!</v>
      </c>
      <c r="HWO20" s="38" t="e">
        <f>AVERAGEIFS('Cobalt Prices'!$G$10:$G$4229,'Cobalt Prices'!$E$10:$E$4229,HWO$4)</f>
        <v>#DIV/0!</v>
      </c>
      <c r="HWP20" s="38" t="e">
        <f>AVERAGEIFS('Cobalt Prices'!$G$10:$G$4229,'Cobalt Prices'!$E$10:$E$4229,HWP$4)</f>
        <v>#DIV/0!</v>
      </c>
      <c r="HWQ20" s="38" t="e">
        <f>AVERAGEIFS('Cobalt Prices'!$G$10:$G$4229,'Cobalt Prices'!$E$10:$E$4229,HWQ$4)</f>
        <v>#DIV/0!</v>
      </c>
      <c r="HWR20" s="38" t="e">
        <f>AVERAGEIFS('Cobalt Prices'!$G$10:$G$4229,'Cobalt Prices'!$E$10:$E$4229,HWR$4)</f>
        <v>#DIV/0!</v>
      </c>
      <c r="HWS20" s="38" t="e">
        <f>AVERAGEIFS('Cobalt Prices'!$G$10:$G$4229,'Cobalt Prices'!$E$10:$E$4229,HWS$4)</f>
        <v>#DIV/0!</v>
      </c>
      <c r="HWT20" s="38" t="e">
        <f>AVERAGEIFS('Cobalt Prices'!$G$10:$G$4229,'Cobalt Prices'!$E$10:$E$4229,HWT$4)</f>
        <v>#DIV/0!</v>
      </c>
      <c r="HWU20" s="38" t="e">
        <f>AVERAGEIFS('Cobalt Prices'!$G$10:$G$4229,'Cobalt Prices'!$E$10:$E$4229,HWU$4)</f>
        <v>#DIV/0!</v>
      </c>
      <c r="HWV20" s="38" t="e">
        <f>AVERAGEIFS('Cobalt Prices'!$G$10:$G$4229,'Cobalt Prices'!$E$10:$E$4229,HWV$4)</f>
        <v>#DIV/0!</v>
      </c>
      <c r="HWW20" s="38" t="e">
        <f>AVERAGEIFS('Cobalt Prices'!$G$10:$G$4229,'Cobalt Prices'!$E$10:$E$4229,HWW$4)</f>
        <v>#DIV/0!</v>
      </c>
      <c r="HWX20" s="38" t="e">
        <f>AVERAGEIFS('Cobalt Prices'!$G$10:$G$4229,'Cobalt Prices'!$E$10:$E$4229,HWX$4)</f>
        <v>#DIV/0!</v>
      </c>
      <c r="HWY20" s="38" t="e">
        <f>AVERAGEIFS('Cobalt Prices'!$G$10:$G$4229,'Cobalt Prices'!$E$10:$E$4229,HWY$4)</f>
        <v>#DIV/0!</v>
      </c>
      <c r="HWZ20" s="38" t="e">
        <f>AVERAGEIFS('Cobalt Prices'!$G$10:$G$4229,'Cobalt Prices'!$E$10:$E$4229,HWZ$4)</f>
        <v>#DIV/0!</v>
      </c>
      <c r="HXA20" s="38" t="e">
        <f>AVERAGEIFS('Cobalt Prices'!$G$10:$G$4229,'Cobalt Prices'!$E$10:$E$4229,HXA$4)</f>
        <v>#DIV/0!</v>
      </c>
      <c r="HXB20" s="38" t="e">
        <f>AVERAGEIFS('Cobalt Prices'!$G$10:$G$4229,'Cobalt Prices'!$E$10:$E$4229,HXB$4)</f>
        <v>#DIV/0!</v>
      </c>
      <c r="HXC20" s="38" t="e">
        <f>AVERAGEIFS('Cobalt Prices'!$G$10:$G$4229,'Cobalt Prices'!$E$10:$E$4229,HXC$4)</f>
        <v>#DIV/0!</v>
      </c>
      <c r="HXD20" s="38" t="e">
        <f>AVERAGEIFS('Cobalt Prices'!$G$10:$G$4229,'Cobalt Prices'!$E$10:$E$4229,HXD$4)</f>
        <v>#DIV/0!</v>
      </c>
      <c r="HXE20" s="38" t="e">
        <f>AVERAGEIFS('Cobalt Prices'!$G$10:$G$4229,'Cobalt Prices'!$E$10:$E$4229,HXE$4)</f>
        <v>#DIV/0!</v>
      </c>
      <c r="HXF20" s="38" t="e">
        <f>AVERAGEIFS('Cobalt Prices'!$G$10:$G$4229,'Cobalt Prices'!$E$10:$E$4229,HXF$4)</f>
        <v>#DIV/0!</v>
      </c>
      <c r="HXG20" s="38" t="e">
        <f>AVERAGEIFS('Cobalt Prices'!$G$10:$G$4229,'Cobalt Prices'!$E$10:$E$4229,HXG$4)</f>
        <v>#DIV/0!</v>
      </c>
      <c r="HXH20" s="38" t="e">
        <f>AVERAGEIFS('Cobalt Prices'!$G$10:$G$4229,'Cobalt Prices'!$E$10:$E$4229,HXH$4)</f>
        <v>#DIV/0!</v>
      </c>
      <c r="HXI20" s="38" t="e">
        <f>AVERAGEIFS('Cobalt Prices'!$G$10:$G$4229,'Cobalt Prices'!$E$10:$E$4229,HXI$4)</f>
        <v>#DIV/0!</v>
      </c>
      <c r="HXJ20" s="38" t="e">
        <f>AVERAGEIFS('Cobalt Prices'!$G$10:$G$4229,'Cobalt Prices'!$E$10:$E$4229,HXJ$4)</f>
        <v>#DIV/0!</v>
      </c>
      <c r="HXK20" s="38" t="e">
        <f>AVERAGEIFS('Cobalt Prices'!$G$10:$G$4229,'Cobalt Prices'!$E$10:$E$4229,HXK$4)</f>
        <v>#DIV/0!</v>
      </c>
      <c r="HXL20" s="38" t="e">
        <f>AVERAGEIFS('Cobalt Prices'!$G$10:$G$4229,'Cobalt Prices'!$E$10:$E$4229,HXL$4)</f>
        <v>#DIV/0!</v>
      </c>
      <c r="HXM20" s="38" t="e">
        <f>AVERAGEIFS('Cobalt Prices'!$G$10:$G$4229,'Cobalt Prices'!$E$10:$E$4229,HXM$4)</f>
        <v>#DIV/0!</v>
      </c>
      <c r="HXN20" s="38" t="e">
        <f>AVERAGEIFS('Cobalt Prices'!$G$10:$G$4229,'Cobalt Prices'!$E$10:$E$4229,HXN$4)</f>
        <v>#DIV/0!</v>
      </c>
      <c r="HXO20" s="38" t="e">
        <f>AVERAGEIFS('Cobalt Prices'!$G$10:$G$4229,'Cobalt Prices'!$E$10:$E$4229,HXO$4)</f>
        <v>#DIV/0!</v>
      </c>
      <c r="HXP20" s="38" t="e">
        <f>AVERAGEIFS('Cobalt Prices'!$G$10:$G$4229,'Cobalt Prices'!$E$10:$E$4229,HXP$4)</f>
        <v>#DIV/0!</v>
      </c>
      <c r="HXQ20" s="38" t="e">
        <f>AVERAGEIFS('Cobalt Prices'!$G$10:$G$4229,'Cobalt Prices'!$E$10:$E$4229,HXQ$4)</f>
        <v>#DIV/0!</v>
      </c>
      <c r="HXR20" s="38" t="e">
        <f>AVERAGEIFS('Cobalt Prices'!$G$10:$G$4229,'Cobalt Prices'!$E$10:$E$4229,HXR$4)</f>
        <v>#DIV/0!</v>
      </c>
      <c r="HXS20" s="38" t="e">
        <f>AVERAGEIFS('Cobalt Prices'!$G$10:$G$4229,'Cobalt Prices'!$E$10:$E$4229,HXS$4)</f>
        <v>#DIV/0!</v>
      </c>
      <c r="HXT20" s="38" t="e">
        <f>AVERAGEIFS('Cobalt Prices'!$G$10:$G$4229,'Cobalt Prices'!$E$10:$E$4229,HXT$4)</f>
        <v>#DIV/0!</v>
      </c>
      <c r="HXU20" s="38" t="e">
        <f>AVERAGEIFS('Cobalt Prices'!$G$10:$G$4229,'Cobalt Prices'!$E$10:$E$4229,HXU$4)</f>
        <v>#DIV/0!</v>
      </c>
      <c r="HXV20" s="38" t="e">
        <f>AVERAGEIFS('Cobalt Prices'!$G$10:$G$4229,'Cobalt Prices'!$E$10:$E$4229,HXV$4)</f>
        <v>#DIV/0!</v>
      </c>
      <c r="HXW20" s="38" t="e">
        <f>AVERAGEIFS('Cobalt Prices'!$G$10:$G$4229,'Cobalt Prices'!$E$10:$E$4229,HXW$4)</f>
        <v>#DIV/0!</v>
      </c>
      <c r="HXX20" s="38" t="e">
        <f>AVERAGEIFS('Cobalt Prices'!$G$10:$G$4229,'Cobalt Prices'!$E$10:$E$4229,HXX$4)</f>
        <v>#DIV/0!</v>
      </c>
      <c r="HXY20" s="38" t="e">
        <f>AVERAGEIFS('Cobalt Prices'!$G$10:$G$4229,'Cobalt Prices'!$E$10:$E$4229,HXY$4)</f>
        <v>#DIV/0!</v>
      </c>
      <c r="HXZ20" s="38" t="e">
        <f>AVERAGEIFS('Cobalt Prices'!$G$10:$G$4229,'Cobalt Prices'!$E$10:$E$4229,HXZ$4)</f>
        <v>#DIV/0!</v>
      </c>
      <c r="HYA20" s="38" t="e">
        <f>AVERAGEIFS('Cobalt Prices'!$G$10:$G$4229,'Cobalt Prices'!$E$10:$E$4229,HYA$4)</f>
        <v>#DIV/0!</v>
      </c>
      <c r="HYB20" s="38" t="e">
        <f>AVERAGEIFS('Cobalt Prices'!$G$10:$G$4229,'Cobalt Prices'!$E$10:$E$4229,HYB$4)</f>
        <v>#DIV/0!</v>
      </c>
      <c r="HYC20" s="38" t="e">
        <f>AVERAGEIFS('Cobalt Prices'!$G$10:$G$4229,'Cobalt Prices'!$E$10:$E$4229,HYC$4)</f>
        <v>#DIV/0!</v>
      </c>
      <c r="HYD20" s="38" t="e">
        <f>AVERAGEIFS('Cobalt Prices'!$G$10:$G$4229,'Cobalt Prices'!$E$10:$E$4229,HYD$4)</f>
        <v>#DIV/0!</v>
      </c>
      <c r="HYE20" s="38" t="e">
        <f>AVERAGEIFS('Cobalt Prices'!$G$10:$G$4229,'Cobalt Prices'!$E$10:$E$4229,HYE$4)</f>
        <v>#DIV/0!</v>
      </c>
      <c r="HYF20" s="38" t="e">
        <f>AVERAGEIFS('Cobalt Prices'!$G$10:$G$4229,'Cobalt Prices'!$E$10:$E$4229,HYF$4)</f>
        <v>#DIV/0!</v>
      </c>
      <c r="HYG20" s="38" t="e">
        <f>AVERAGEIFS('Cobalt Prices'!$G$10:$G$4229,'Cobalt Prices'!$E$10:$E$4229,HYG$4)</f>
        <v>#DIV/0!</v>
      </c>
      <c r="HYH20" s="38" t="e">
        <f>AVERAGEIFS('Cobalt Prices'!$G$10:$G$4229,'Cobalt Prices'!$E$10:$E$4229,HYH$4)</f>
        <v>#DIV/0!</v>
      </c>
      <c r="HYI20" s="38" t="e">
        <f>AVERAGEIFS('Cobalt Prices'!$G$10:$G$4229,'Cobalt Prices'!$E$10:$E$4229,HYI$4)</f>
        <v>#DIV/0!</v>
      </c>
      <c r="HYJ20" s="38" t="e">
        <f>AVERAGEIFS('Cobalt Prices'!$G$10:$G$4229,'Cobalt Prices'!$E$10:$E$4229,HYJ$4)</f>
        <v>#DIV/0!</v>
      </c>
      <c r="HYK20" s="38" t="e">
        <f>AVERAGEIFS('Cobalt Prices'!$G$10:$G$4229,'Cobalt Prices'!$E$10:$E$4229,HYK$4)</f>
        <v>#DIV/0!</v>
      </c>
      <c r="HYL20" s="38" t="e">
        <f>AVERAGEIFS('Cobalt Prices'!$G$10:$G$4229,'Cobalt Prices'!$E$10:$E$4229,HYL$4)</f>
        <v>#DIV/0!</v>
      </c>
      <c r="HYM20" s="38" t="e">
        <f>AVERAGEIFS('Cobalt Prices'!$G$10:$G$4229,'Cobalt Prices'!$E$10:$E$4229,HYM$4)</f>
        <v>#DIV/0!</v>
      </c>
      <c r="HYN20" s="38" t="e">
        <f>AVERAGEIFS('Cobalt Prices'!$G$10:$G$4229,'Cobalt Prices'!$E$10:$E$4229,HYN$4)</f>
        <v>#DIV/0!</v>
      </c>
      <c r="HYO20" s="38" t="e">
        <f>AVERAGEIFS('Cobalt Prices'!$G$10:$G$4229,'Cobalt Prices'!$E$10:$E$4229,HYO$4)</f>
        <v>#DIV/0!</v>
      </c>
      <c r="HYP20" s="38" t="e">
        <f>AVERAGEIFS('Cobalt Prices'!$G$10:$G$4229,'Cobalt Prices'!$E$10:$E$4229,HYP$4)</f>
        <v>#DIV/0!</v>
      </c>
      <c r="HYQ20" s="38" t="e">
        <f>AVERAGEIFS('Cobalt Prices'!$G$10:$G$4229,'Cobalt Prices'!$E$10:$E$4229,HYQ$4)</f>
        <v>#DIV/0!</v>
      </c>
      <c r="HYR20" s="38" t="e">
        <f>AVERAGEIFS('Cobalt Prices'!$G$10:$G$4229,'Cobalt Prices'!$E$10:$E$4229,HYR$4)</f>
        <v>#DIV/0!</v>
      </c>
      <c r="HYS20" s="38" t="e">
        <f>AVERAGEIFS('Cobalt Prices'!$G$10:$G$4229,'Cobalt Prices'!$E$10:$E$4229,HYS$4)</f>
        <v>#DIV/0!</v>
      </c>
      <c r="HYT20" s="38" t="e">
        <f>AVERAGEIFS('Cobalt Prices'!$G$10:$G$4229,'Cobalt Prices'!$E$10:$E$4229,HYT$4)</f>
        <v>#DIV/0!</v>
      </c>
      <c r="HYU20" s="38" t="e">
        <f>AVERAGEIFS('Cobalt Prices'!$G$10:$G$4229,'Cobalt Prices'!$E$10:$E$4229,HYU$4)</f>
        <v>#DIV/0!</v>
      </c>
      <c r="HYV20" s="38" t="e">
        <f>AVERAGEIFS('Cobalt Prices'!$G$10:$G$4229,'Cobalt Prices'!$E$10:$E$4229,HYV$4)</f>
        <v>#DIV/0!</v>
      </c>
      <c r="HYW20" s="38" t="e">
        <f>AVERAGEIFS('Cobalt Prices'!$G$10:$G$4229,'Cobalt Prices'!$E$10:$E$4229,HYW$4)</f>
        <v>#DIV/0!</v>
      </c>
      <c r="HYX20" s="38" t="e">
        <f>AVERAGEIFS('Cobalt Prices'!$G$10:$G$4229,'Cobalt Prices'!$E$10:$E$4229,HYX$4)</f>
        <v>#DIV/0!</v>
      </c>
      <c r="HYY20" s="38" t="e">
        <f>AVERAGEIFS('Cobalt Prices'!$G$10:$G$4229,'Cobalt Prices'!$E$10:$E$4229,HYY$4)</f>
        <v>#DIV/0!</v>
      </c>
      <c r="HYZ20" s="38" t="e">
        <f>AVERAGEIFS('Cobalt Prices'!$G$10:$G$4229,'Cobalt Prices'!$E$10:$E$4229,HYZ$4)</f>
        <v>#DIV/0!</v>
      </c>
      <c r="HZA20" s="38" t="e">
        <f>AVERAGEIFS('Cobalt Prices'!$G$10:$G$4229,'Cobalt Prices'!$E$10:$E$4229,HZA$4)</f>
        <v>#DIV/0!</v>
      </c>
      <c r="HZB20" s="38" t="e">
        <f>AVERAGEIFS('Cobalt Prices'!$G$10:$G$4229,'Cobalt Prices'!$E$10:$E$4229,HZB$4)</f>
        <v>#DIV/0!</v>
      </c>
      <c r="HZC20" s="38" t="e">
        <f>AVERAGEIFS('Cobalt Prices'!$G$10:$G$4229,'Cobalt Prices'!$E$10:$E$4229,HZC$4)</f>
        <v>#DIV/0!</v>
      </c>
      <c r="HZD20" s="38" t="e">
        <f>AVERAGEIFS('Cobalt Prices'!$G$10:$G$4229,'Cobalt Prices'!$E$10:$E$4229,HZD$4)</f>
        <v>#DIV/0!</v>
      </c>
      <c r="HZE20" s="38" t="e">
        <f>AVERAGEIFS('Cobalt Prices'!$G$10:$G$4229,'Cobalt Prices'!$E$10:$E$4229,HZE$4)</f>
        <v>#DIV/0!</v>
      </c>
      <c r="HZF20" s="38" t="e">
        <f>AVERAGEIFS('Cobalt Prices'!$G$10:$G$4229,'Cobalt Prices'!$E$10:$E$4229,HZF$4)</f>
        <v>#DIV/0!</v>
      </c>
      <c r="HZG20" s="38" t="e">
        <f>AVERAGEIFS('Cobalt Prices'!$G$10:$G$4229,'Cobalt Prices'!$E$10:$E$4229,HZG$4)</f>
        <v>#DIV/0!</v>
      </c>
      <c r="HZH20" s="38" t="e">
        <f>AVERAGEIFS('Cobalt Prices'!$G$10:$G$4229,'Cobalt Prices'!$E$10:$E$4229,HZH$4)</f>
        <v>#DIV/0!</v>
      </c>
      <c r="HZI20" s="38" t="e">
        <f>AVERAGEIFS('Cobalt Prices'!$G$10:$G$4229,'Cobalt Prices'!$E$10:$E$4229,HZI$4)</f>
        <v>#DIV/0!</v>
      </c>
      <c r="HZJ20" s="38" t="e">
        <f>AVERAGEIFS('Cobalt Prices'!$G$10:$G$4229,'Cobalt Prices'!$E$10:$E$4229,HZJ$4)</f>
        <v>#DIV/0!</v>
      </c>
      <c r="HZK20" s="38" t="e">
        <f>AVERAGEIFS('Cobalt Prices'!$G$10:$G$4229,'Cobalt Prices'!$E$10:$E$4229,HZK$4)</f>
        <v>#DIV/0!</v>
      </c>
      <c r="HZL20" s="38" t="e">
        <f>AVERAGEIFS('Cobalt Prices'!$G$10:$G$4229,'Cobalt Prices'!$E$10:$E$4229,HZL$4)</f>
        <v>#DIV/0!</v>
      </c>
      <c r="HZM20" s="38" t="e">
        <f>AVERAGEIFS('Cobalt Prices'!$G$10:$G$4229,'Cobalt Prices'!$E$10:$E$4229,HZM$4)</f>
        <v>#DIV/0!</v>
      </c>
      <c r="HZN20" s="38" t="e">
        <f>AVERAGEIFS('Cobalt Prices'!$G$10:$G$4229,'Cobalt Prices'!$E$10:$E$4229,HZN$4)</f>
        <v>#DIV/0!</v>
      </c>
      <c r="HZO20" s="38" t="e">
        <f>AVERAGEIFS('Cobalt Prices'!$G$10:$G$4229,'Cobalt Prices'!$E$10:$E$4229,HZO$4)</f>
        <v>#DIV/0!</v>
      </c>
      <c r="HZP20" s="38" t="e">
        <f>AVERAGEIFS('Cobalt Prices'!$G$10:$G$4229,'Cobalt Prices'!$E$10:$E$4229,HZP$4)</f>
        <v>#DIV/0!</v>
      </c>
      <c r="HZQ20" s="38" t="e">
        <f>AVERAGEIFS('Cobalt Prices'!$G$10:$G$4229,'Cobalt Prices'!$E$10:$E$4229,HZQ$4)</f>
        <v>#DIV/0!</v>
      </c>
      <c r="HZR20" s="38" t="e">
        <f>AVERAGEIFS('Cobalt Prices'!$G$10:$G$4229,'Cobalt Prices'!$E$10:$E$4229,HZR$4)</f>
        <v>#DIV/0!</v>
      </c>
      <c r="HZS20" s="38" t="e">
        <f>AVERAGEIFS('Cobalt Prices'!$G$10:$G$4229,'Cobalt Prices'!$E$10:$E$4229,HZS$4)</f>
        <v>#DIV/0!</v>
      </c>
      <c r="HZT20" s="38" t="e">
        <f>AVERAGEIFS('Cobalt Prices'!$G$10:$G$4229,'Cobalt Prices'!$E$10:$E$4229,HZT$4)</f>
        <v>#DIV/0!</v>
      </c>
      <c r="HZU20" s="38" t="e">
        <f>AVERAGEIFS('Cobalt Prices'!$G$10:$G$4229,'Cobalt Prices'!$E$10:$E$4229,HZU$4)</f>
        <v>#DIV/0!</v>
      </c>
      <c r="HZV20" s="38" t="e">
        <f>AVERAGEIFS('Cobalt Prices'!$G$10:$G$4229,'Cobalt Prices'!$E$10:$E$4229,HZV$4)</f>
        <v>#DIV/0!</v>
      </c>
      <c r="HZW20" s="38" t="e">
        <f>AVERAGEIFS('Cobalt Prices'!$G$10:$G$4229,'Cobalt Prices'!$E$10:$E$4229,HZW$4)</f>
        <v>#DIV/0!</v>
      </c>
      <c r="HZX20" s="38" t="e">
        <f>AVERAGEIFS('Cobalt Prices'!$G$10:$G$4229,'Cobalt Prices'!$E$10:$E$4229,HZX$4)</f>
        <v>#DIV/0!</v>
      </c>
      <c r="HZY20" s="38" t="e">
        <f>AVERAGEIFS('Cobalt Prices'!$G$10:$G$4229,'Cobalt Prices'!$E$10:$E$4229,HZY$4)</f>
        <v>#DIV/0!</v>
      </c>
      <c r="HZZ20" s="38" t="e">
        <f>AVERAGEIFS('Cobalt Prices'!$G$10:$G$4229,'Cobalt Prices'!$E$10:$E$4229,HZZ$4)</f>
        <v>#DIV/0!</v>
      </c>
      <c r="IAA20" s="38" t="e">
        <f>AVERAGEIFS('Cobalt Prices'!$G$10:$G$4229,'Cobalt Prices'!$E$10:$E$4229,IAA$4)</f>
        <v>#DIV/0!</v>
      </c>
      <c r="IAB20" s="38" t="e">
        <f>AVERAGEIFS('Cobalt Prices'!$G$10:$G$4229,'Cobalt Prices'!$E$10:$E$4229,IAB$4)</f>
        <v>#DIV/0!</v>
      </c>
      <c r="IAC20" s="38" t="e">
        <f>AVERAGEIFS('Cobalt Prices'!$G$10:$G$4229,'Cobalt Prices'!$E$10:$E$4229,IAC$4)</f>
        <v>#DIV/0!</v>
      </c>
      <c r="IAD20" s="38" t="e">
        <f>AVERAGEIFS('Cobalt Prices'!$G$10:$G$4229,'Cobalt Prices'!$E$10:$E$4229,IAD$4)</f>
        <v>#DIV/0!</v>
      </c>
      <c r="IAE20" s="38" t="e">
        <f>AVERAGEIFS('Cobalt Prices'!$G$10:$G$4229,'Cobalt Prices'!$E$10:$E$4229,IAE$4)</f>
        <v>#DIV/0!</v>
      </c>
      <c r="IAF20" s="38" t="e">
        <f>AVERAGEIFS('Cobalt Prices'!$G$10:$G$4229,'Cobalt Prices'!$E$10:$E$4229,IAF$4)</f>
        <v>#DIV/0!</v>
      </c>
      <c r="IAG20" s="38" t="e">
        <f>AVERAGEIFS('Cobalt Prices'!$G$10:$G$4229,'Cobalt Prices'!$E$10:$E$4229,IAG$4)</f>
        <v>#DIV/0!</v>
      </c>
      <c r="IAH20" s="38" t="e">
        <f>AVERAGEIFS('Cobalt Prices'!$G$10:$G$4229,'Cobalt Prices'!$E$10:$E$4229,IAH$4)</f>
        <v>#DIV/0!</v>
      </c>
      <c r="IAI20" s="38" t="e">
        <f>AVERAGEIFS('Cobalt Prices'!$G$10:$G$4229,'Cobalt Prices'!$E$10:$E$4229,IAI$4)</f>
        <v>#DIV/0!</v>
      </c>
      <c r="IAJ20" s="38" t="e">
        <f>AVERAGEIFS('Cobalt Prices'!$G$10:$G$4229,'Cobalt Prices'!$E$10:$E$4229,IAJ$4)</f>
        <v>#DIV/0!</v>
      </c>
      <c r="IAK20" s="38" t="e">
        <f>AVERAGEIFS('Cobalt Prices'!$G$10:$G$4229,'Cobalt Prices'!$E$10:$E$4229,IAK$4)</f>
        <v>#DIV/0!</v>
      </c>
      <c r="IAL20" s="38" t="e">
        <f>AVERAGEIFS('Cobalt Prices'!$G$10:$G$4229,'Cobalt Prices'!$E$10:$E$4229,IAL$4)</f>
        <v>#DIV/0!</v>
      </c>
      <c r="IAM20" s="38" t="e">
        <f>AVERAGEIFS('Cobalt Prices'!$G$10:$G$4229,'Cobalt Prices'!$E$10:$E$4229,IAM$4)</f>
        <v>#DIV/0!</v>
      </c>
      <c r="IAN20" s="38" t="e">
        <f>AVERAGEIFS('Cobalt Prices'!$G$10:$G$4229,'Cobalt Prices'!$E$10:$E$4229,IAN$4)</f>
        <v>#DIV/0!</v>
      </c>
      <c r="IAO20" s="38" t="e">
        <f>AVERAGEIFS('Cobalt Prices'!$G$10:$G$4229,'Cobalt Prices'!$E$10:$E$4229,IAO$4)</f>
        <v>#DIV/0!</v>
      </c>
      <c r="IAP20" s="38" t="e">
        <f>AVERAGEIFS('Cobalt Prices'!$G$10:$G$4229,'Cobalt Prices'!$E$10:$E$4229,IAP$4)</f>
        <v>#DIV/0!</v>
      </c>
      <c r="IAQ20" s="38" t="e">
        <f>AVERAGEIFS('Cobalt Prices'!$G$10:$G$4229,'Cobalt Prices'!$E$10:$E$4229,IAQ$4)</f>
        <v>#DIV/0!</v>
      </c>
      <c r="IAR20" s="38" t="e">
        <f>AVERAGEIFS('Cobalt Prices'!$G$10:$G$4229,'Cobalt Prices'!$E$10:$E$4229,IAR$4)</f>
        <v>#DIV/0!</v>
      </c>
      <c r="IAS20" s="38" t="e">
        <f>AVERAGEIFS('Cobalt Prices'!$G$10:$G$4229,'Cobalt Prices'!$E$10:$E$4229,IAS$4)</f>
        <v>#DIV/0!</v>
      </c>
      <c r="IAT20" s="38" t="e">
        <f>AVERAGEIFS('Cobalt Prices'!$G$10:$G$4229,'Cobalt Prices'!$E$10:$E$4229,IAT$4)</f>
        <v>#DIV/0!</v>
      </c>
      <c r="IAU20" s="38" t="e">
        <f>AVERAGEIFS('Cobalt Prices'!$G$10:$G$4229,'Cobalt Prices'!$E$10:$E$4229,IAU$4)</f>
        <v>#DIV/0!</v>
      </c>
      <c r="IAV20" s="38" t="e">
        <f>AVERAGEIFS('Cobalt Prices'!$G$10:$G$4229,'Cobalt Prices'!$E$10:$E$4229,IAV$4)</f>
        <v>#DIV/0!</v>
      </c>
      <c r="IAW20" s="38" t="e">
        <f>AVERAGEIFS('Cobalt Prices'!$G$10:$G$4229,'Cobalt Prices'!$E$10:$E$4229,IAW$4)</f>
        <v>#DIV/0!</v>
      </c>
      <c r="IAX20" s="38" t="e">
        <f>AVERAGEIFS('Cobalt Prices'!$G$10:$G$4229,'Cobalt Prices'!$E$10:$E$4229,IAX$4)</f>
        <v>#DIV/0!</v>
      </c>
      <c r="IAY20" s="38" t="e">
        <f>AVERAGEIFS('Cobalt Prices'!$G$10:$G$4229,'Cobalt Prices'!$E$10:$E$4229,IAY$4)</f>
        <v>#DIV/0!</v>
      </c>
      <c r="IAZ20" s="38" t="e">
        <f>AVERAGEIFS('Cobalt Prices'!$G$10:$G$4229,'Cobalt Prices'!$E$10:$E$4229,IAZ$4)</f>
        <v>#DIV/0!</v>
      </c>
      <c r="IBA20" s="38" t="e">
        <f>AVERAGEIFS('Cobalt Prices'!$G$10:$G$4229,'Cobalt Prices'!$E$10:$E$4229,IBA$4)</f>
        <v>#DIV/0!</v>
      </c>
      <c r="IBB20" s="38" t="e">
        <f>AVERAGEIFS('Cobalt Prices'!$G$10:$G$4229,'Cobalt Prices'!$E$10:$E$4229,IBB$4)</f>
        <v>#DIV/0!</v>
      </c>
      <c r="IBC20" s="38" t="e">
        <f>AVERAGEIFS('Cobalt Prices'!$G$10:$G$4229,'Cobalt Prices'!$E$10:$E$4229,IBC$4)</f>
        <v>#DIV/0!</v>
      </c>
      <c r="IBD20" s="38" t="e">
        <f>AVERAGEIFS('Cobalt Prices'!$G$10:$G$4229,'Cobalt Prices'!$E$10:$E$4229,IBD$4)</f>
        <v>#DIV/0!</v>
      </c>
      <c r="IBE20" s="38" t="e">
        <f>AVERAGEIFS('Cobalt Prices'!$G$10:$G$4229,'Cobalt Prices'!$E$10:$E$4229,IBE$4)</f>
        <v>#DIV/0!</v>
      </c>
      <c r="IBF20" s="38" t="e">
        <f>AVERAGEIFS('Cobalt Prices'!$G$10:$G$4229,'Cobalt Prices'!$E$10:$E$4229,IBF$4)</f>
        <v>#DIV/0!</v>
      </c>
      <c r="IBG20" s="38" t="e">
        <f>AVERAGEIFS('Cobalt Prices'!$G$10:$G$4229,'Cobalt Prices'!$E$10:$E$4229,IBG$4)</f>
        <v>#DIV/0!</v>
      </c>
      <c r="IBH20" s="38" t="e">
        <f>AVERAGEIFS('Cobalt Prices'!$G$10:$G$4229,'Cobalt Prices'!$E$10:$E$4229,IBH$4)</f>
        <v>#DIV/0!</v>
      </c>
      <c r="IBI20" s="38" t="e">
        <f>AVERAGEIFS('Cobalt Prices'!$G$10:$G$4229,'Cobalt Prices'!$E$10:$E$4229,IBI$4)</f>
        <v>#DIV/0!</v>
      </c>
      <c r="IBJ20" s="38" t="e">
        <f>AVERAGEIFS('Cobalt Prices'!$G$10:$G$4229,'Cobalt Prices'!$E$10:$E$4229,IBJ$4)</f>
        <v>#DIV/0!</v>
      </c>
      <c r="IBK20" s="38" t="e">
        <f>AVERAGEIFS('Cobalt Prices'!$G$10:$G$4229,'Cobalt Prices'!$E$10:$E$4229,IBK$4)</f>
        <v>#DIV/0!</v>
      </c>
      <c r="IBL20" s="38" t="e">
        <f>AVERAGEIFS('Cobalt Prices'!$G$10:$G$4229,'Cobalt Prices'!$E$10:$E$4229,IBL$4)</f>
        <v>#DIV/0!</v>
      </c>
      <c r="IBM20" s="38" t="e">
        <f>AVERAGEIFS('Cobalt Prices'!$G$10:$G$4229,'Cobalt Prices'!$E$10:$E$4229,IBM$4)</f>
        <v>#DIV/0!</v>
      </c>
      <c r="IBN20" s="38" t="e">
        <f>AVERAGEIFS('Cobalt Prices'!$G$10:$G$4229,'Cobalt Prices'!$E$10:$E$4229,IBN$4)</f>
        <v>#DIV/0!</v>
      </c>
      <c r="IBO20" s="38" t="e">
        <f>AVERAGEIFS('Cobalt Prices'!$G$10:$G$4229,'Cobalt Prices'!$E$10:$E$4229,IBO$4)</f>
        <v>#DIV/0!</v>
      </c>
      <c r="IBP20" s="38" t="e">
        <f>AVERAGEIFS('Cobalt Prices'!$G$10:$G$4229,'Cobalt Prices'!$E$10:$E$4229,IBP$4)</f>
        <v>#DIV/0!</v>
      </c>
      <c r="IBQ20" s="38" t="e">
        <f>AVERAGEIFS('Cobalt Prices'!$G$10:$G$4229,'Cobalt Prices'!$E$10:$E$4229,IBQ$4)</f>
        <v>#DIV/0!</v>
      </c>
      <c r="IBR20" s="38" t="e">
        <f>AVERAGEIFS('Cobalt Prices'!$G$10:$G$4229,'Cobalt Prices'!$E$10:$E$4229,IBR$4)</f>
        <v>#DIV/0!</v>
      </c>
      <c r="IBS20" s="38" t="e">
        <f>AVERAGEIFS('Cobalt Prices'!$G$10:$G$4229,'Cobalt Prices'!$E$10:$E$4229,IBS$4)</f>
        <v>#DIV/0!</v>
      </c>
      <c r="IBT20" s="38" t="e">
        <f>AVERAGEIFS('Cobalt Prices'!$G$10:$G$4229,'Cobalt Prices'!$E$10:$E$4229,IBT$4)</f>
        <v>#DIV/0!</v>
      </c>
      <c r="IBU20" s="38" t="e">
        <f>AVERAGEIFS('Cobalt Prices'!$G$10:$G$4229,'Cobalt Prices'!$E$10:$E$4229,IBU$4)</f>
        <v>#DIV/0!</v>
      </c>
      <c r="IBV20" s="38" t="e">
        <f>AVERAGEIFS('Cobalt Prices'!$G$10:$G$4229,'Cobalt Prices'!$E$10:$E$4229,IBV$4)</f>
        <v>#DIV/0!</v>
      </c>
      <c r="IBW20" s="38" t="e">
        <f>AVERAGEIFS('Cobalt Prices'!$G$10:$G$4229,'Cobalt Prices'!$E$10:$E$4229,IBW$4)</f>
        <v>#DIV/0!</v>
      </c>
      <c r="IBX20" s="38" t="e">
        <f>AVERAGEIFS('Cobalt Prices'!$G$10:$G$4229,'Cobalt Prices'!$E$10:$E$4229,IBX$4)</f>
        <v>#DIV/0!</v>
      </c>
      <c r="IBY20" s="38" t="e">
        <f>AVERAGEIFS('Cobalt Prices'!$G$10:$G$4229,'Cobalt Prices'!$E$10:$E$4229,IBY$4)</f>
        <v>#DIV/0!</v>
      </c>
      <c r="IBZ20" s="38" t="e">
        <f>AVERAGEIFS('Cobalt Prices'!$G$10:$G$4229,'Cobalt Prices'!$E$10:$E$4229,IBZ$4)</f>
        <v>#DIV/0!</v>
      </c>
      <c r="ICA20" s="38" t="e">
        <f>AVERAGEIFS('Cobalt Prices'!$G$10:$G$4229,'Cobalt Prices'!$E$10:$E$4229,ICA$4)</f>
        <v>#DIV/0!</v>
      </c>
      <c r="ICB20" s="38" t="e">
        <f>AVERAGEIFS('Cobalt Prices'!$G$10:$G$4229,'Cobalt Prices'!$E$10:$E$4229,ICB$4)</f>
        <v>#DIV/0!</v>
      </c>
      <c r="ICC20" s="38" t="e">
        <f>AVERAGEIFS('Cobalt Prices'!$G$10:$G$4229,'Cobalt Prices'!$E$10:$E$4229,ICC$4)</f>
        <v>#DIV/0!</v>
      </c>
      <c r="ICD20" s="38" t="e">
        <f>AVERAGEIFS('Cobalt Prices'!$G$10:$G$4229,'Cobalt Prices'!$E$10:$E$4229,ICD$4)</f>
        <v>#DIV/0!</v>
      </c>
      <c r="ICE20" s="38" t="e">
        <f>AVERAGEIFS('Cobalt Prices'!$G$10:$G$4229,'Cobalt Prices'!$E$10:$E$4229,ICE$4)</f>
        <v>#DIV/0!</v>
      </c>
      <c r="ICF20" s="38" t="e">
        <f>AVERAGEIFS('Cobalt Prices'!$G$10:$G$4229,'Cobalt Prices'!$E$10:$E$4229,ICF$4)</f>
        <v>#DIV/0!</v>
      </c>
      <c r="ICG20" s="38" t="e">
        <f>AVERAGEIFS('Cobalt Prices'!$G$10:$G$4229,'Cobalt Prices'!$E$10:$E$4229,ICG$4)</f>
        <v>#DIV/0!</v>
      </c>
      <c r="ICH20" s="38" t="e">
        <f>AVERAGEIFS('Cobalt Prices'!$G$10:$G$4229,'Cobalt Prices'!$E$10:$E$4229,ICH$4)</f>
        <v>#DIV/0!</v>
      </c>
      <c r="ICI20" s="38" t="e">
        <f>AVERAGEIFS('Cobalt Prices'!$G$10:$G$4229,'Cobalt Prices'!$E$10:$E$4229,ICI$4)</f>
        <v>#DIV/0!</v>
      </c>
      <c r="ICJ20" s="38" t="e">
        <f>AVERAGEIFS('Cobalt Prices'!$G$10:$G$4229,'Cobalt Prices'!$E$10:$E$4229,ICJ$4)</f>
        <v>#DIV/0!</v>
      </c>
      <c r="ICK20" s="38" t="e">
        <f>AVERAGEIFS('Cobalt Prices'!$G$10:$G$4229,'Cobalt Prices'!$E$10:$E$4229,ICK$4)</f>
        <v>#DIV/0!</v>
      </c>
      <c r="ICL20" s="38" t="e">
        <f>AVERAGEIFS('Cobalt Prices'!$G$10:$G$4229,'Cobalt Prices'!$E$10:$E$4229,ICL$4)</f>
        <v>#DIV/0!</v>
      </c>
      <c r="ICM20" s="38" t="e">
        <f>AVERAGEIFS('Cobalt Prices'!$G$10:$G$4229,'Cobalt Prices'!$E$10:$E$4229,ICM$4)</f>
        <v>#DIV/0!</v>
      </c>
      <c r="ICN20" s="38" t="e">
        <f>AVERAGEIFS('Cobalt Prices'!$G$10:$G$4229,'Cobalt Prices'!$E$10:$E$4229,ICN$4)</f>
        <v>#DIV/0!</v>
      </c>
      <c r="ICO20" s="38" t="e">
        <f>AVERAGEIFS('Cobalt Prices'!$G$10:$G$4229,'Cobalt Prices'!$E$10:$E$4229,ICO$4)</f>
        <v>#DIV/0!</v>
      </c>
      <c r="ICP20" s="38" t="e">
        <f>AVERAGEIFS('Cobalt Prices'!$G$10:$G$4229,'Cobalt Prices'!$E$10:$E$4229,ICP$4)</f>
        <v>#DIV/0!</v>
      </c>
      <c r="ICQ20" s="38" t="e">
        <f>AVERAGEIFS('Cobalt Prices'!$G$10:$G$4229,'Cobalt Prices'!$E$10:$E$4229,ICQ$4)</f>
        <v>#DIV/0!</v>
      </c>
      <c r="ICR20" s="38" t="e">
        <f>AVERAGEIFS('Cobalt Prices'!$G$10:$G$4229,'Cobalt Prices'!$E$10:$E$4229,ICR$4)</f>
        <v>#DIV/0!</v>
      </c>
      <c r="ICS20" s="38" t="e">
        <f>AVERAGEIFS('Cobalt Prices'!$G$10:$G$4229,'Cobalt Prices'!$E$10:$E$4229,ICS$4)</f>
        <v>#DIV/0!</v>
      </c>
      <c r="ICT20" s="38" t="e">
        <f>AVERAGEIFS('Cobalt Prices'!$G$10:$G$4229,'Cobalt Prices'!$E$10:$E$4229,ICT$4)</f>
        <v>#DIV/0!</v>
      </c>
      <c r="ICU20" s="38" t="e">
        <f>AVERAGEIFS('Cobalt Prices'!$G$10:$G$4229,'Cobalt Prices'!$E$10:$E$4229,ICU$4)</f>
        <v>#DIV/0!</v>
      </c>
      <c r="ICV20" s="38" t="e">
        <f>AVERAGEIFS('Cobalt Prices'!$G$10:$G$4229,'Cobalt Prices'!$E$10:$E$4229,ICV$4)</f>
        <v>#DIV/0!</v>
      </c>
      <c r="ICW20" s="38" t="e">
        <f>AVERAGEIFS('Cobalt Prices'!$G$10:$G$4229,'Cobalt Prices'!$E$10:$E$4229,ICW$4)</f>
        <v>#DIV/0!</v>
      </c>
      <c r="ICX20" s="38" t="e">
        <f>AVERAGEIFS('Cobalt Prices'!$G$10:$G$4229,'Cobalt Prices'!$E$10:$E$4229,ICX$4)</f>
        <v>#DIV/0!</v>
      </c>
      <c r="ICY20" s="38" t="e">
        <f>AVERAGEIFS('Cobalt Prices'!$G$10:$G$4229,'Cobalt Prices'!$E$10:$E$4229,ICY$4)</f>
        <v>#DIV/0!</v>
      </c>
      <c r="ICZ20" s="38" t="e">
        <f>AVERAGEIFS('Cobalt Prices'!$G$10:$G$4229,'Cobalt Prices'!$E$10:$E$4229,ICZ$4)</f>
        <v>#DIV/0!</v>
      </c>
      <c r="IDA20" s="38" t="e">
        <f>AVERAGEIFS('Cobalt Prices'!$G$10:$G$4229,'Cobalt Prices'!$E$10:$E$4229,IDA$4)</f>
        <v>#DIV/0!</v>
      </c>
      <c r="IDB20" s="38" t="e">
        <f>AVERAGEIFS('Cobalt Prices'!$G$10:$G$4229,'Cobalt Prices'!$E$10:$E$4229,IDB$4)</f>
        <v>#DIV/0!</v>
      </c>
      <c r="IDC20" s="38" t="e">
        <f>AVERAGEIFS('Cobalt Prices'!$G$10:$G$4229,'Cobalt Prices'!$E$10:$E$4229,IDC$4)</f>
        <v>#DIV/0!</v>
      </c>
      <c r="IDD20" s="38" t="e">
        <f>AVERAGEIFS('Cobalt Prices'!$G$10:$G$4229,'Cobalt Prices'!$E$10:$E$4229,IDD$4)</f>
        <v>#DIV/0!</v>
      </c>
      <c r="IDE20" s="38" t="e">
        <f>AVERAGEIFS('Cobalt Prices'!$G$10:$G$4229,'Cobalt Prices'!$E$10:$E$4229,IDE$4)</f>
        <v>#DIV/0!</v>
      </c>
      <c r="IDF20" s="38" t="e">
        <f>AVERAGEIFS('Cobalt Prices'!$G$10:$G$4229,'Cobalt Prices'!$E$10:$E$4229,IDF$4)</f>
        <v>#DIV/0!</v>
      </c>
      <c r="IDG20" s="38" t="e">
        <f>AVERAGEIFS('Cobalt Prices'!$G$10:$G$4229,'Cobalt Prices'!$E$10:$E$4229,IDG$4)</f>
        <v>#DIV/0!</v>
      </c>
      <c r="IDH20" s="38" t="e">
        <f>AVERAGEIFS('Cobalt Prices'!$G$10:$G$4229,'Cobalt Prices'!$E$10:$E$4229,IDH$4)</f>
        <v>#DIV/0!</v>
      </c>
      <c r="IDI20" s="38" t="e">
        <f>AVERAGEIFS('Cobalt Prices'!$G$10:$G$4229,'Cobalt Prices'!$E$10:$E$4229,IDI$4)</f>
        <v>#DIV/0!</v>
      </c>
      <c r="IDJ20" s="38" t="e">
        <f>AVERAGEIFS('Cobalt Prices'!$G$10:$G$4229,'Cobalt Prices'!$E$10:$E$4229,IDJ$4)</f>
        <v>#DIV/0!</v>
      </c>
      <c r="IDK20" s="38" t="e">
        <f>AVERAGEIFS('Cobalt Prices'!$G$10:$G$4229,'Cobalt Prices'!$E$10:$E$4229,IDK$4)</f>
        <v>#DIV/0!</v>
      </c>
      <c r="IDL20" s="38" t="e">
        <f>AVERAGEIFS('Cobalt Prices'!$G$10:$G$4229,'Cobalt Prices'!$E$10:$E$4229,IDL$4)</f>
        <v>#DIV/0!</v>
      </c>
      <c r="IDM20" s="38" t="e">
        <f>AVERAGEIFS('Cobalt Prices'!$G$10:$G$4229,'Cobalt Prices'!$E$10:$E$4229,IDM$4)</f>
        <v>#DIV/0!</v>
      </c>
      <c r="IDN20" s="38" t="e">
        <f>AVERAGEIFS('Cobalt Prices'!$G$10:$G$4229,'Cobalt Prices'!$E$10:$E$4229,IDN$4)</f>
        <v>#DIV/0!</v>
      </c>
      <c r="IDO20" s="38" t="e">
        <f>AVERAGEIFS('Cobalt Prices'!$G$10:$G$4229,'Cobalt Prices'!$E$10:$E$4229,IDO$4)</f>
        <v>#DIV/0!</v>
      </c>
      <c r="IDP20" s="38" t="e">
        <f>AVERAGEIFS('Cobalt Prices'!$G$10:$G$4229,'Cobalt Prices'!$E$10:$E$4229,IDP$4)</f>
        <v>#DIV/0!</v>
      </c>
      <c r="IDQ20" s="38" t="e">
        <f>AVERAGEIFS('Cobalt Prices'!$G$10:$G$4229,'Cobalt Prices'!$E$10:$E$4229,IDQ$4)</f>
        <v>#DIV/0!</v>
      </c>
      <c r="IDR20" s="38" t="e">
        <f>AVERAGEIFS('Cobalt Prices'!$G$10:$G$4229,'Cobalt Prices'!$E$10:$E$4229,IDR$4)</f>
        <v>#DIV/0!</v>
      </c>
      <c r="IDS20" s="38" t="e">
        <f>AVERAGEIFS('Cobalt Prices'!$G$10:$G$4229,'Cobalt Prices'!$E$10:$E$4229,IDS$4)</f>
        <v>#DIV/0!</v>
      </c>
      <c r="IDT20" s="38" t="e">
        <f>AVERAGEIFS('Cobalt Prices'!$G$10:$G$4229,'Cobalt Prices'!$E$10:$E$4229,IDT$4)</f>
        <v>#DIV/0!</v>
      </c>
      <c r="IDU20" s="38" t="e">
        <f>AVERAGEIFS('Cobalt Prices'!$G$10:$G$4229,'Cobalt Prices'!$E$10:$E$4229,IDU$4)</f>
        <v>#DIV/0!</v>
      </c>
      <c r="IDV20" s="38" t="e">
        <f>AVERAGEIFS('Cobalt Prices'!$G$10:$G$4229,'Cobalt Prices'!$E$10:$E$4229,IDV$4)</f>
        <v>#DIV/0!</v>
      </c>
      <c r="IDW20" s="38" t="e">
        <f>AVERAGEIFS('Cobalt Prices'!$G$10:$G$4229,'Cobalt Prices'!$E$10:$E$4229,IDW$4)</f>
        <v>#DIV/0!</v>
      </c>
      <c r="IDX20" s="38" t="e">
        <f>AVERAGEIFS('Cobalt Prices'!$G$10:$G$4229,'Cobalt Prices'!$E$10:$E$4229,IDX$4)</f>
        <v>#DIV/0!</v>
      </c>
      <c r="IDY20" s="38" t="e">
        <f>AVERAGEIFS('Cobalt Prices'!$G$10:$G$4229,'Cobalt Prices'!$E$10:$E$4229,IDY$4)</f>
        <v>#DIV/0!</v>
      </c>
      <c r="IDZ20" s="38" t="e">
        <f>AVERAGEIFS('Cobalt Prices'!$G$10:$G$4229,'Cobalt Prices'!$E$10:$E$4229,IDZ$4)</f>
        <v>#DIV/0!</v>
      </c>
      <c r="IEA20" s="38" t="e">
        <f>AVERAGEIFS('Cobalt Prices'!$G$10:$G$4229,'Cobalt Prices'!$E$10:$E$4229,IEA$4)</f>
        <v>#DIV/0!</v>
      </c>
      <c r="IEB20" s="38" t="e">
        <f>AVERAGEIFS('Cobalt Prices'!$G$10:$G$4229,'Cobalt Prices'!$E$10:$E$4229,IEB$4)</f>
        <v>#DIV/0!</v>
      </c>
      <c r="IEC20" s="38" t="e">
        <f>AVERAGEIFS('Cobalt Prices'!$G$10:$G$4229,'Cobalt Prices'!$E$10:$E$4229,IEC$4)</f>
        <v>#DIV/0!</v>
      </c>
      <c r="IED20" s="38" t="e">
        <f>AVERAGEIFS('Cobalt Prices'!$G$10:$G$4229,'Cobalt Prices'!$E$10:$E$4229,IED$4)</f>
        <v>#DIV/0!</v>
      </c>
      <c r="IEE20" s="38" t="e">
        <f>AVERAGEIFS('Cobalt Prices'!$G$10:$G$4229,'Cobalt Prices'!$E$10:$E$4229,IEE$4)</f>
        <v>#DIV/0!</v>
      </c>
      <c r="IEF20" s="38" t="e">
        <f>AVERAGEIFS('Cobalt Prices'!$G$10:$G$4229,'Cobalt Prices'!$E$10:$E$4229,IEF$4)</f>
        <v>#DIV/0!</v>
      </c>
      <c r="IEG20" s="38" t="e">
        <f>AVERAGEIFS('Cobalt Prices'!$G$10:$G$4229,'Cobalt Prices'!$E$10:$E$4229,IEG$4)</f>
        <v>#DIV/0!</v>
      </c>
      <c r="IEH20" s="38" t="e">
        <f>AVERAGEIFS('Cobalt Prices'!$G$10:$G$4229,'Cobalt Prices'!$E$10:$E$4229,IEH$4)</f>
        <v>#DIV/0!</v>
      </c>
      <c r="IEI20" s="38" t="e">
        <f>AVERAGEIFS('Cobalt Prices'!$G$10:$G$4229,'Cobalt Prices'!$E$10:$E$4229,IEI$4)</f>
        <v>#DIV/0!</v>
      </c>
      <c r="IEJ20" s="38" t="e">
        <f>AVERAGEIFS('Cobalt Prices'!$G$10:$G$4229,'Cobalt Prices'!$E$10:$E$4229,IEJ$4)</f>
        <v>#DIV/0!</v>
      </c>
      <c r="IEK20" s="38" t="e">
        <f>AVERAGEIFS('Cobalt Prices'!$G$10:$G$4229,'Cobalt Prices'!$E$10:$E$4229,IEK$4)</f>
        <v>#DIV/0!</v>
      </c>
      <c r="IEL20" s="38" t="e">
        <f>AVERAGEIFS('Cobalt Prices'!$G$10:$G$4229,'Cobalt Prices'!$E$10:$E$4229,IEL$4)</f>
        <v>#DIV/0!</v>
      </c>
      <c r="IEM20" s="38" t="e">
        <f>AVERAGEIFS('Cobalt Prices'!$G$10:$G$4229,'Cobalt Prices'!$E$10:$E$4229,IEM$4)</f>
        <v>#DIV/0!</v>
      </c>
      <c r="IEN20" s="38" t="e">
        <f>AVERAGEIFS('Cobalt Prices'!$G$10:$G$4229,'Cobalt Prices'!$E$10:$E$4229,IEN$4)</f>
        <v>#DIV/0!</v>
      </c>
      <c r="IEO20" s="38" t="e">
        <f>AVERAGEIFS('Cobalt Prices'!$G$10:$G$4229,'Cobalt Prices'!$E$10:$E$4229,IEO$4)</f>
        <v>#DIV/0!</v>
      </c>
      <c r="IEP20" s="38" t="e">
        <f>AVERAGEIFS('Cobalt Prices'!$G$10:$G$4229,'Cobalt Prices'!$E$10:$E$4229,IEP$4)</f>
        <v>#DIV/0!</v>
      </c>
      <c r="IEQ20" s="38" t="e">
        <f>AVERAGEIFS('Cobalt Prices'!$G$10:$G$4229,'Cobalt Prices'!$E$10:$E$4229,IEQ$4)</f>
        <v>#DIV/0!</v>
      </c>
      <c r="IER20" s="38" t="e">
        <f>AVERAGEIFS('Cobalt Prices'!$G$10:$G$4229,'Cobalt Prices'!$E$10:$E$4229,IER$4)</f>
        <v>#DIV/0!</v>
      </c>
      <c r="IES20" s="38" t="e">
        <f>AVERAGEIFS('Cobalt Prices'!$G$10:$G$4229,'Cobalt Prices'!$E$10:$E$4229,IES$4)</f>
        <v>#DIV/0!</v>
      </c>
      <c r="IET20" s="38" t="e">
        <f>AVERAGEIFS('Cobalt Prices'!$G$10:$G$4229,'Cobalt Prices'!$E$10:$E$4229,IET$4)</f>
        <v>#DIV/0!</v>
      </c>
      <c r="IEU20" s="38" t="e">
        <f>AVERAGEIFS('Cobalt Prices'!$G$10:$G$4229,'Cobalt Prices'!$E$10:$E$4229,IEU$4)</f>
        <v>#DIV/0!</v>
      </c>
      <c r="IEV20" s="38" t="e">
        <f>AVERAGEIFS('Cobalt Prices'!$G$10:$G$4229,'Cobalt Prices'!$E$10:$E$4229,IEV$4)</f>
        <v>#DIV/0!</v>
      </c>
      <c r="IEW20" s="38" t="e">
        <f>AVERAGEIFS('Cobalt Prices'!$G$10:$G$4229,'Cobalt Prices'!$E$10:$E$4229,IEW$4)</f>
        <v>#DIV/0!</v>
      </c>
      <c r="IEX20" s="38" t="e">
        <f>AVERAGEIFS('Cobalt Prices'!$G$10:$G$4229,'Cobalt Prices'!$E$10:$E$4229,IEX$4)</f>
        <v>#DIV/0!</v>
      </c>
      <c r="IEY20" s="38" t="e">
        <f>AVERAGEIFS('Cobalt Prices'!$G$10:$G$4229,'Cobalt Prices'!$E$10:$E$4229,IEY$4)</f>
        <v>#DIV/0!</v>
      </c>
      <c r="IEZ20" s="38" t="e">
        <f>AVERAGEIFS('Cobalt Prices'!$G$10:$G$4229,'Cobalt Prices'!$E$10:$E$4229,IEZ$4)</f>
        <v>#DIV/0!</v>
      </c>
      <c r="IFA20" s="38" t="e">
        <f>AVERAGEIFS('Cobalt Prices'!$G$10:$G$4229,'Cobalt Prices'!$E$10:$E$4229,IFA$4)</f>
        <v>#DIV/0!</v>
      </c>
      <c r="IFB20" s="38" t="e">
        <f>AVERAGEIFS('Cobalt Prices'!$G$10:$G$4229,'Cobalt Prices'!$E$10:$E$4229,IFB$4)</f>
        <v>#DIV/0!</v>
      </c>
      <c r="IFC20" s="38" t="e">
        <f>AVERAGEIFS('Cobalt Prices'!$G$10:$G$4229,'Cobalt Prices'!$E$10:$E$4229,IFC$4)</f>
        <v>#DIV/0!</v>
      </c>
      <c r="IFD20" s="38" t="e">
        <f>AVERAGEIFS('Cobalt Prices'!$G$10:$G$4229,'Cobalt Prices'!$E$10:$E$4229,IFD$4)</f>
        <v>#DIV/0!</v>
      </c>
      <c r="IFE20" s="38" t="e">
        <f>AVERAGEIFS('Cobalt Prices'!$G$10:$G$4229,'Cobalt Prices'!$E$10:$E$4229,IFE$4)</f>
        <v>#DIV/0!</v>
      </c>
      <c r="IFF20" s="38" t="e">
        <f>AVERAGEIFS('Cobalt Prices'!$G$10:$G$4229,'Cobalt Prices'!$E$10:$E$4229,IFF$4)</f>
        <v>#DIV/0!</v>
      </c>
      <c r="IFG20" s="38" t="e">
        <f>AVERAGEIFS('Cobalt Prices'!$G$10:$G$4229,'Cobalt Prices'!$E$10:$E$4229,IFG$4)</f>
        <v>#DIV/0!</v>
      </c>
      <c r="IFH20" s="38" t="e">
        <f>AVERAGEIFS('Cobalt Prices'!$G$10:$G$4229,'Cobalt Prices'!$E$10:$E$4229,IFH$4)</f>
        <v>#DIV/0!</v>
      </c>
      <c r="IFI20" s="38" t="e">
        <f>AVERAGEIFS('Cobalt Prices'!$G$10:$G$4229,'Cobalt Prices'!$E$10:$E$4229,IFI$4)</f>
        <v>#DIV/0!</v>
      </c>
      <c r="IFJ20" s="38" t="e">
        <f>AVERAGEIFS('Cobalt Prices'!$G$10:$G$4229,'Cobalt Prices'!$E$10:$E$4229,IFJ$4)</f>
        <v>#DIV/0!</v>
      </c>
      <c r="IFK20" s="38" t="e">
        <f>AVERAGEIFS('Cobalt Prices'!$G$10:$G$4229,'Cobalt Prices'!$E$10:$E$4229,IFK$4)</f>
        <v>#DIV/0!</v>
      </c>
      <c r="IFL20" s="38" t="e">
        <f>AVERAGEIFS('Cobalt Prices'!$G$10:$G$4229,'Cobalt Prices'!$E$10:$E$4229,IFL$4)</f>
        <v>#DIV/0!</v>
      </c>
      <c r="IFM20" s="38" t="e">
        <f>AVERAGEIFS('Cobalt Prices'!$G$10:$G$4229,'Cobalt Prices'!$E$10:$E$4229,IFM$4)</f>
        <v>#DIV/0!</v>
      </c>
      <c r="IFN20" s="38" t="e">
        <f>AVERAGEIFS('Cobalt Prices'!$G$10:$G$4229,'Cobalt Prices'!$E$10:$E$4229,IFN$4)</f>
        <v>#DIV/0!</v>
      </c>
      <c r="IFO20" s="38" t="e">
        <f>AVERAGEIFS('Cobalt Prices'!$G$10:$G$4229,'Cobalt Prices'!$E$10:$E$4229,IFO$4)</f>
        <v>#DIV/0!</v>
      </c>
      <c r="IFP20" s="38" t="e">
        <f>AVERAGEIFS('Cobalt Prices'!$G$10:$G$4229,'Cobalt Prices'!$E$10:$E$4229,IFP$4)</f>
        <v>#DIV/0!</v>
      </c>
      <c r="IFQ20" s="38" t="e">
        <f>AVERAGEIFS('Cobalt Prices'!$G$10:$G$4229,'Cobalt Prices'!$E$10:$E$4229,IFQ$4)</f>
        <v>#DIV/0!</v>
      </c>
      <c r="IFR20" s="38" t="e">
        <f>AVERAGEIFS('Cobalt Prices'!$G$10:$G$4229,'Cobalt Prices'!$E$10:$E$4229,IFR$4)</f>
        <v>#DIV/0!</v>
      </c>
      <c r="IFS20" s="38" t="e">
        <f>AVERAGEIFS('Cobalt Prices'!$G$10:$G$4229,'Cobalt Prices'!$E$10:$E$4229,IFS$4)</f>
        <v>#DIV/0!</v>
      </c>
      <c r="IFT20" s="38" t="e">
        <f>AVERAGEIFS('Cobalt Prices'!$G$10:$G$4229,'Cobalt Prices'!$E$10:$E$4229,IFT$4)</f>
        <v>#DIV/0!</v>
      </c>
      <c r="IFU20" s="38" t="e">
        <f>AVERAGEIFS('Cobalt Prices'!$G$10:$G$4229,'Cobalt Prices'!$E$10:$E$4229,IFU$4)</f>
        <v>#DIV/0!</v>
      </c>
      <c r="IFV20" s="38" t="e">
        <f>AVERAGEIFS('Cobalt Prices'!$G$10:$G$4229,'Cobalt Prices'!$E$10:$E$4229,IFV$4)</f>
        <v>#DIV/0!</v>
      </c>
      <c r="IFW20" s="38" t="e">
        <f>AVERAGEIFS('Cobalt Prices'!$G$10:$G$4229,'Cobalt Prices'!$E$10:$E$4229,IFW$4)</f>
        <v>#DIV/0!</v>
      </c>
      <c r="IFX20" s="38" t="e">
        <f>AVERAGEIFS('Cobalt Prices'!$G$10:$G$4229,'Cobalt Prices'!$E$10:$E$4229,IFX$4)</f>
        <v>#DIV/0!</v>
      </c>
      <c r="IFY20" s="38" t="e">
        <f>AVERAGEIFS('Cobalt Prices'!$G$10:$G$4229,'Cobalt Prices'!$E$10:$E$4229,IFY$4)</f>
        <v>#DIV/0!</v>
      </c>
      <c r="IFZ20" s="38" t="e">
        <f>AVERAGEIFS('Cobalt Prices'!$G$10:$G$4229,'Cobalt Prices'!$E$10:$E$4229,IFZ$4)</f>
        <v>#DIV/0!</v>
      </c>
      <c r="IGA20" s="38" t="e">
        <f>AVERAGEIFS('Cobalt Prices'!$G$10:$G$4229,'Cobalt Prices'!$E$10:$E$4229,IGA$4)</f>
        <v>#DIV/0!</v>
      </c>
      <c r="IGB20" s="38" t="e">
        <f>AVERAGEIFS('Cobalt Prices'!$G$10:$G$4229,'Cobalt Prices'!$E$10:$E$4229,IGB$4)</f>
        <v>#DIV/0!</v>
      </c>
      <c r="IGC20" s="38" t="e">
        <f>AVERAGEIFS('Cobalt Prices'!$G$10:$G$4229,'Cobalt Prices'!$E$10:$E$4229,IGC$4)</f>
        <v>#DIV/0!</v>
      </c>
      <c r="IGD20" s="38" t="e">
        <f>AVERAGEIFS('Cobalt Prices'!$G$10:$G$4229,'Cobalt Prices'!$E$10:$E$4229,IGD$4)</f>
        <v>#DIV/0!</v>
      </c>
      <c r="IGE20" s="38" t="e">
        <f>AVERAGEIFS('Cobalt Prices'!$G$10:$G$4229,'Cobalt Prices'!$E$10:$E$4229,IGE$4)</f>
        <v>#DIV/0!</v>
      </c>
      <c r="IGF20" s="38" t="e">
        <f>AVERAGEIFS('Cobalt Prices'!$G$10:$G$4229,'Cobalt Prices'!$E$10:$E$4229,IGF$4)</f>
        <v>#DIV/0!</v>
      </c>
      <c r="IGG20" s="38" t="e">
        <f>AVERAGEIFS('Cobalt Prices'!$G$10:$G$4229,'Cobalt Prices'!$E$10:$E$4229,IGG$4)</f>
        <v>#DIV/0!</v>
      </c>
      <c r="IGH20" s="38" t="e">
        <f>AVERAGEIFS('Cobalt Prices'!$G$10:$G$4229,'Cobalt Prices'!$E$10:$E$4229,IGH$4)</f>
        <v>#DIV/0!</v>
      </c>
      <c r="IGI20" s="38" t="e">
        <f>AVERAGEIFS('Cobalt Prices'!$G$10:$G$4229,'Cobalt Prices'!$E$10:$E$4229,IGI$4)</f>
        <v>#DIV/0!</v>
      </c>
      <c r="IGJ20" s="38" t="e">
        <f>AVERAGEIFS('Cobalt Prices'!$G$10:$G$4229,'Cobalt Prices'!$E$10:$E$4229,IGJ$4)</f>
        <v>#DIV/0!</v>
      </c>
      <c r="IGK20" s="38" t="e">
        <f>AVERAGEIFS('Cobalt Prices'!$G$10:$G$4229,'Cobalt Prices'!$E$10:$E$4229,IGK$4)</f>
        <v>#DIV/0!</v>
      </c>
      <c r="IGL20" s="38" t="e">
        <f>AVERAGEIFS('Cobalt Prices'!$G$10:$G$4229,'Cobalt Prices'!$E$10:$E$4229,IGL$4)</f>
        <v>#DIV/0!</v>
      </c>
      <c r="IGM20" s="38" t="e">
        <f>AVERAGEIFS('Cobalt Prices'!$G$10:$G$4229,'Cobalt Prices'!$E$10:$E$4229,IGM$4)</f>
        <v>#DIV/0!</v>
      </c>
      <c r="IGN20" s="38" t="e">
        <f>AVERAGEIFS('Cobalt Prices'!$G$10:$G$4229,'Cobalt Prices'!$E$10:$E$4229,IGN$4)</f>
        <v>#DIV/0!</v>
      </c>
      <c r="IGO20" s="38" t="e">
        <f>AVERAGEIFS('Cobalt Prices'!$G$10:$G$4229,'Cobalt Prices'!$E$10:$E$4229,IGO$4)</f>
        <v>#DIV/0!</v>
      </c>
      <c r="IGP20" s="38" t="e">
        <f>AVERAGEIFS('Cobalt Prices'!$G$10:$G$4229,'Cobalt Prices'!$E$10:$E$4229,IGP$4)</f>
        <v>#DIV/0!</v>
      </c>
      <c r="IGQ20" s="38" t="e">
        <f>AVERAGEIFS('Cobalt Prices'!$G$10:$G$4229,'Cobalt Prices'!$E$10:$E$4229,IGQ$4)</f>
        <v>#DIV/0!</v>
      </c>
      <c r="IGR20" s="38" t="e">
        <f>AVERAGEIFS('Cobalt Prices'!$G$10:$G$4229,'Cobalt Prices'!$E$10:$E$4229,IGR$4)</f>
        <v>#DIV/0!</v>
      </c>
      <c r="IGS20" s="38" t="e">
        <f>AVERAGEIFS('Cobalt Prices'!$G$10:$G$4229,'Cobalt Prices'!$E$10:$E$4229,IGS$4)</f>
        <v>#DIV/0!</v>
      </c>
      <c r="IGT20" s="38" t="e">
        <f>AVERAGEIFS('Cobalt Prices'!$G$10:$G$4229,'Cobalt Prices'!$E$10:$E$4229,IGT$4)</f>
        <v>#DIV/0!</v>
      </c>
      <c r="IGU20" s="38" t="e">
        <f>AVERAGEIFS('Cobalt Prices'!$G$10:$G$4229,'Cobalt Prices'!$E$10:$E$4229,IGU$4)</f>
        <v>#DIV/0!</v>
      </c>
      <c r="IGV20" s="38" t="e">
        <f>AVERAGEIFS('Cobalt Prices'!$G$10:$G$4229,'Cobalt Prices'!$E$10:$E$4229,IGV$4)</f>
        <v>#DIV/0!</v>
      </c>
      <c r="IGW20" s="38" t="e">
        <f>AVERAGEIFS('Cobalt Prices'!$G$10:$G$4229,'Cobalt Prices'!$E$10:$E$4229,IGW$4)</f>
        <v>#DIV/0!</v>
      </c>
      <c r="IGX20" s="38" t="e">
        <f>AVERAGEIFS('Cobalt Prices'!$G$10:$G$4229,'Cobalt Prices'!$E$10:$E$4229,IGX$4)</f>
        <v>#DIV/0!</v>
      </c>
      <c r="IGY20" s="38" t="e">
        <f>AVERAGEIFS('Cobalt Prices'!$G$10:$G$4229,'Cobalt Prices'!$E$10:$E$4229,IGY$4)</f>
        <v>#DIV/0!</v>
      </c>
      <c r="IGZ20" s="38" t="e">
        <f>AVERAGEIFS('Cobalt Prices'!$G$10:$G$4229,'Cobalt Prices'!$E$10:$E$4229,IGZ$4)</f>
        <v>#DIV/0!</v>
      </c>
      <c r="IHA20" s="38" t="e">
        <f>AVERAGEIFS('Cobalt Prices'!$G$10:$G$4229,'Cobalt Prices'!$E$10:$E$4229,IHA$4)</f>
        <v>#DIV/0!</v>
      </c>
      <c r="IHB20" s="38" t="e">
        <f>AVERAGEIFS('Cobalt Prices'!$G$10:$G$4229,'Cobalt Prices'!$E$10:$E$4229,IHB$4)</f>
        <v>#DIV/0!</v>
      </c>
      <c r="IHC20" s="38" t="e">
        <f>AVERAGEIFS('Cobalt Prices'!$G$10:$G$4229,'Cobalt Prices'!$E$10:$E$4229,IHC$4)</f>
        <v>#DIV/0!</v>
      </c>
      <c r="IHD20" s="38" t="e">
        <f>AVERAGEIFS('Cobalt Prices'!$G$10:$G$4229,'Cobalt Prices'!$E$10:$E$4229,IHD$4)</f>
        <v>#DIV/0!</v>
      </c>
      <c r="IHE20" s="38" t="e">
        <f>AVERAGEIFS('Cobalt Prices'!$G$10:$G$4229,'Cobalt Prices'!$E$10:$E$4229,IHE$4)</f>
        <v>#DIV/0!</v>
      </c>
      <c r="IHF20" s="38" t="e">
        <f>AVERAGEIFS('Cobalt Prices'!$G$10:$G$4229,'Cobalt Prices'!$E$10:$E$4229,IHF$4)</f>
        <v>#DIV/0!</v>
      </c>
      <c r="IHG20" s="38" t="e">
        <f>AVERAGEIFS('Cobalt Prices'!$G$10:$G$4229,'Cobalt Prices'!$E$10:$E$4229,IHG$4)</f>
        <v>#DIV/0!</v>
      </c>
      <c r="IHH20" s="38" t="e">
        <f>AVERAGEIFS('Cobalt Prices'!$G$10:$G$4229,'Cobalt Prices'!$E$10:$E$4229,IHH$4)</f>
        <v>#DIV/0!</v>
      </c>
      <c r="IHI20" s="38" t="e">
        <f>AVERAGEIFS('Cobalt Prices'!$G$10:$G$4229,'Cobalt Prices'!$E$10:$E$4229,IHI$4)</f>
        <v>#DIV/0!</v>
      </c>
      <c r="IHJ20" s="38" t="e">
        <f>AVERAGEIFS('Cobalt Prices'!$G$10:$G$4229,'Cobalt Prices'!$E$10:$E$4229,IHJ$4)</f>
        <v>#DIV/0!</v>
      </c>
      <c r="IHK20" s="38" t="e">
        <f>AVERAGEIFS('Cobalt Prices'!$G$10:$G$4229,'Cobalt Prices'!$E$10:$E$4229,IHK$4)</f>
        <v>#DIV/0!</v>
      </c>
      <c r="IHL20" s="38" t="e">
        <f>AVERAGEIFS('Cobalt Prices'!$G$10:$G$4229,'Cobalt Prices'!$E$10:$E$4229,IHL$4)</f>
        <v>#DIV/0!</v>
      </c>
      <c r="IHM20" s="38" t="e">
        <f>AVERAGEIFS('Cobalt Prices'!$G$10:$G$4229,'Cobalt Prices'!$E$10:$E$4229,IHM$4)</f>
        <v>#DIV/0!</v>
      </c>
      <c r="IHN20" s="38" t="e">
        <f>AVERAGEIFS('Cobalt Prices'!$G$10:$G$4229,'Cobalt Prices'!$E$10:$E$4229,IHN$4)</f>
        <v>#DIV/0!</v>
      </c>
      <c r="IHO20" s="38" t="e">
        <f>AVERAGEIFS('Cobalt Prices'!$G$10:$G$4229,'Cobalt Prices'!$E$10:$E$4229,IHO$4)</f>
        <v>#DIV/0!</v>
      </c>
      <c r="IHP20" s="38" t="e">
        <f>AVERAGEIFS('Cobalt Prices'!$G$10:$G$4229,'Cobalt Prices'!$E$10:$E$4229,IHP$4)</f>
        <v>#DIV/0!</v>
      </c>
      <c r="IHQ20" s="38" t="e">
        <f>AVERAGEIFS('Cobalt Prices'!$G$10:$G$4229,'Cobalt Prices'!$E$10:$E$4229,IHQ$4)</f>
        <v>#DIV/0!</v>
      </c>
      <c r="IHR20" s="38" t="e">
        <f>AVERAGEIFS('Cobalt Prices'!$G$10:$G$4229,'Cobalt Prices'!$E$10:$E$4229,IHR$4)</f>
        <v>#DIV/0!</v>
      </c>
      <c r="IHS20" s="38" t="e">
        <f>AVERAGEIFS('Cobalt Prices'!$G$10:$G$4229,'Cobalt Prices'!$E$10:$E$4229,IHS$4)</f>
        <v>#DIV/0!</v>
      </c>
      <c r="IHT20" s="38" t="e">
        <f>AVERAGEIFS('Cobalt Prices'!$G$10:$G$4229,'Cobalt Prices'!$E$10:$E$4229,IHT$4)</f>
        <v>#DIV/0!</v>
      </c>
      <c r="IHU20" s="38" t="e">
        <f>AVERAGEIFS('Cobalt Prices'!$G$10:$G$4229,'Cobalt Prices'!$E$10:$E$4229,IHU$4)</f>
        <v>#DIV/0!</v>
      </c>
      <c r="IHV20" s="38" t="e">
        <f>AVERAGEIFS('Cobalt Prices'!$G$10:$G$4229,'Cobalt Prices'!$E$10:$E$4229,IHV$4)</f>
        <v>#DIV/0!</v>
      </c>
      <c r="IHW20" s="38" t="e">
        <f>AVERAGEIFS('Cobalt Prices'!$G$10:$G$4229,'Cobalt Prices'!$E$10:$E$4229,IHW$4)</f>
        <v>#DIV/0!</v>
      </c>
      <c r="IHX20" s="38" t="e">
        <f>AVERAGEIFS('Cobalt Prices'!$G$10:$G$4229,'Cobalt Prices'!$E$10:$E$4229,IHX$4)</f>
        <v>#DIV/0!</v>
      </c>
      <c r="IHY20" s="38" t="e">
        <f>AVERAGEIFS('Cobalt Prices'!$G$10:$G$4229,'Cobalt Prices'!$E$10:$E$4229,IHY$4)</f>
        <v>#DIV/0!</v>
      </c>
      <c r="IHZ20" s="38" t="e">
        <f>AVERAGEIFS('Cobalt Prices'!$G$10:$G$4229,'Cobalt Prices'!$E$10:$E$4229,IHZ$4)</f>
        <v>#DIV/0!</v>
      </c>
      <c r="IIA20" s="38" t="e">
        <f>AVERAGEIFS('Cobalt Prices'!$G$10:$G$4229,'Cobalt Prices'!$E$10:$E$4229,IIA$4)</f>
        <v>#DIV/0!</v>
      </c>
      <c r="IIB20" s="38" t="e">
        <f>AVERAGEIFS('Cobalt Prices'!$G$10:$G$4229,'Cobalt Prices'!$E$10:$E$4229,IIB$4)</f>
        <v>#DIV/0!</v>
      </c>
      <c r="IIC20" s="38" t="e">
        <f>AVERAGEIFS('Cobalt Prices'!$G$10:$G$4229,'Cobalt Prices'!$E$10:$E$4229,IIC$4)</f>
        <v>#DIV/0!</v>
      </c>
      <c r="IID20" s="38" t="e">
        <f>AVERAGEIFS('Cobalt Prices'!$G$10:$G$4229,'Cobalt Prices'!$E$10:$E$4229,IID$4)</f>
        <v>#DIV/0!</v>
      </c>
      <c r="IIE20" s="38" t="e">
        <f>AVERAGEIFS('Cobalt Prices'!$G$10:$G$4229,'Cobalt Prices'!$E$10:$E$4229,IIE$4)</f>
        <v>#DIV/0!</v>
      </c>
      <c r="IIF20" s="38" t="e">
        <f>AVERAGEIFS('Cobalt Prices'!$G$10:$G$4229,'Cobalt Prices'!$E$10:$E$4229,IIF$4)</f>
        <v>#DIV/0!</v>
      </c>
      <c r="IIG20" s="38" t="e">
        <f>AVERAGEIFS('Cobalt Prices'!$G$10:$G$4229,'Cobalt Prices'!$E$10:$E$4229,IIG$4)</f>
        <v>#DIV/0!</v>
      </c>
      <c r="IIH20" s="38" t="e">
        <f>AVERAGEIFS('Cobalt Prices'!$G$10:$G$4229,'Cobalt Prices'!$E$10:$E$4229,IIH$4)</f>
        <v>#DIV/0!</v>
      </c>
      <c r="III20" s="38" t="e">
        <f>AVERAGEIFS('Cobalt Prices'!$G$10:$G$4229,'Cobalt Prices'!$E$10:$E$4229,III$4)</f>
        <v>#DIV/0!</v>
      </c>
      <c r="IIJ20" s="38" t="e">
        <f>AVERAGEIFS('Cobalt Prices'!$G$10:$G$4229,'Cobalt Prices'!$E$10:$E$4229,IIJ$4)</f>
        <v>#DIV/0!</v>
      </c>
      <c r="IIK20" s="38" t="e">
        <f>AVERAGEIFS('Cobalt Prices'!$G$10:$G$4229,'Cobalt Prices'!$E$10:$E$4229,IIK$4)</f>
        <v>#DIV/0!</v>
      </c>
      <c r="IIL20" s="38" t="e">
        <f>AVERAGEIFS('Cobalt Prices'!$G$10:$G$4229,'Cobalt Prices'!$E$10:$E$4229,IIL$4)</f>
        <v>#DIV/0!</v>
      </c>
      <c r="IIM20" s="38" t="e">
        <f>AVERAGEIFS('Cobalt Prices'!$G$10:$G$4229,'Cobalt Prices'!$E$10:$E$4229,IIM$4)</f>
        <v>#DIV/0!</v>
      </c>
      <c r="IIN20" s="38" t="e">
        <f>AVERAGEIFS('Cobalt Prices'!$G$10:$G$4229,'Cobalt Prices'!$E$10:$E$4229,IIN$4)</f>
        <v>#DIV/0!</v>
      </c>
      <c r="IIO20" s="38" t="e">
        <f>AVERAGEIFS('Cobalt Prices'!$G$10:$G$4229,'Cobalt Prices'!$E$10:$E$4229,IIO$4)</f>
        <v>#DIV/0!</v>
      </c>
      <c r="IIP20" s="38" t="e">
        <f>AVERAGEIFS('Cobalt Prices'!$G$10:$G$4229,'Cobalt Prices'!$E$10:$E$4229,IIP$4)</f>
        <v>#DIV/0!</v>
      </c>
      <c r="IIQ20" s="38" t="e">
        <f>AVERAGEIFS('Cobalt Prices'!$G$10:$G$4229,'Cobalt Prices'!$E$10:$E$4229,IIQ$4)</f>
        <v>#DIV/0!</v>
      </c>
      <c r="IIR20" s="38" t="e">
        <f>AVERAGEIFS('Cobalt Prices'!$G$10:$G$4229,'Cobalt Prices'!$E$10:$E$4229,IIR$4)</f>
        <v>#DIV/0!</v>
      </c>
      <c r="IIS20" s="38" t="e">
        <f>AVERAGEIFS('Cobalt Prices'!$G$10:$G$4229,'Cobalt Prices'!$E$10:$E$4229,IIS$4)</f>
        <v>#DIV/0!</v>
      </c>
      <c r="IIT20" s="38" t="e">
        <f>AVERAGEIFS('Cobalt Prices'!$G$10:$G$4229,'Cobalt Prices'!$E$10:$E$4229,IIT$4)</f>
        <v>#DIV/0!</v>
      </c>
      <c r="IIU20" s="38" t="e">
        <f>AVERAGEIFS('Cobalt Prices'!$G$10:$G$4229,'Cobalt Prices'!$E$10:$E$4229,IIU$4)</f>
        <v>#DIV/0!</v>
      </c>
      <c r="IIV20" s="38" t="e">
        <f>AVERAGEIFS('Cobalt Prices'!$G$10:$G$4229,'Cobalt Prices'!$E$10:$E$4229,IIV$4)</f>
        <v>#DIV/0!</v>
      </c>
      <c r="IIW20" s="38" t="e">
        <f>AVERAGEIFS('Cobalt Prices'!$G$10:$G$4229,'Cobalt Prices'!$E$10:$E$4229,IIW$4)</f>
        <v>#DIV/0!</v>
      </c>
      <c r="IIX20" s="38" t="e">
        <f>AVERAGEIFS('Cobalt Prices'!$G$10:$G$4229,'Cobalt Prices'!$E$10:$E$4229,IIX$4)</f>
        <v>#DIV/0!</v>
      </c>
      <c r="IIY20" s="38" t="e">
        <f>AVERAGEIFS('Cobalt Prices'!$G$10:$G$4229,'Cobalt Prices'!$E$10:$E$4229,IIY$4)</f>
        <v>#DIV/0!</v>
      </c>
      <c r="IIZ20" s="38" t="e">
        <f>AVERAGEIFS('Cobalt Prices'!$G$10:$G$4229,'Cobalt Prices'!$E$10:$E$4229,IIZ$4)</f>
        <v>#DIV/0!</v>
      </c>
      <c r="IJA20" s="38" t="e">
        <f>AVERAGEIFS('Cobalt Prices'!$G$10:$G$4229,'Cobalt Prices'!$E$10:$E$4229,IJA$4)</f>
        <v>#DIV/0!</v>
      </c>
      <c r="IJB20" s="38" t="e">
        <f>AVERAGEIFS('Cobalt Prices'!$G$10:$G$4229,'Cobalt Prices'!$E$10:$E$4229,IJB$4)</f>
        <v>#DIV/0!</v>
      </c>
      <c r="IJC20" s="38" t="e">
        <f>AVERAGEIFS('Cobalt Prices'!$G$10:$G$4229,'Cobalt Prices'!$E$10:$E$4229,IJC$4)</f>
        <v>#DIV/0!</v>
      </c>
      <c r="IJD20" s="38" t="e">
        <f>AVERAGEIFS('Cobalt Prices'!$G$10:$G$4229,'Cobalt Prices'!$E$10:$E$4229,IJD$4)</f>
        <v>#DIV/0!</v>
      </c>
      <c r="IJE20" s="38" t="e">
        <f>AVERAGEIFS('Cobalt Prices'!$G$10:$G$4229,'Cobalt Prices'!$E$10:$E$4229,IJE$4)</f>
        <v>#DIV/0!</v>
      </c>
      <c r="IJF20" s="38" t="e">
        <f>AVERAGEIFS('Cobalt Prices'!$G$10:$G$4229,'Cobalt Prices'!$E$10:$E$4229,IJF$4)</f>
        <v>#DIV/0!</v>
      </c>
      <c r="IJG20" s="38" t="e">
        <f>AVERAGEIFS('Cobalt Prices'!$G$10:$G$4229,'Cobalt Prices'!$E$10:$E$4229,IJG$4)</f>
        <v>#DIV/0!</v>
      </c>
      <c r="IJH20" s="38" t="e">
        <f>AVERAGEIFS('Cobalt Prices'!$G$10:$G$4229,'Cobalt Prices'!$E$10:$E$4229,IJH$4)</f>
        <v>#DIV/0!</v>
      </c>
      <c r="IJI20" s="38" t="e">
        <f>AVERAGEIFS('Cobalt Prices'!$G$10:$G$4229,'Cobalt Prices'!$E$10:$E$4229,IJI$4)</f>
        <v>#DIV/0!</v>
      </c>
      <c r="IJJ20" s="38" t="e">
        <f>AVERAGEIFS('Cobalt Prices'!$G$10:$G$4229,'Cobalt Prices'!$E$10:$E$4229,IJJ$4)</f>
        <v>#DIV/0!</v>
      </c>
      <c r="IJK20" s="38" t="e">
        <f>AVERAGEIFS('Cobalt Prices'!$G$10:$G$4229,'Cobalt Prices'!$E$10:$E$4229,IJK$4)</f>
        <v>#DIV/0!</v>
      </c>
      <c r="IJL20" s="38" t="e">
        <f>AVERAGEIFS('Cobalt Prices'!$G$10:$G$4229,'Cobalt Prices'!$E$10:$E$4229,IJL$4)</f>
        <v>#DIV/0!</v>
      </c>
      <c r="IJM20" s="38" t="e">
        <f>AVERAGEIFS('Cobalt Prices'!$G$10:$G$4229,'Cobalt Prices'!$E$10:$E$4229,IJM$4)</f>
        <v>#DIV/0!</v>
      </c>
      <c r="IJN20" s="38" t="e">
        <f>AVERAGEIFS('Cobalt Prices'!$G$10:$G$4229,'Cobalt Prices'!$E$10:$E$4229,IJN$4)</f>
        <v>#DIV/0!</v>
      </c>
      <c r="IJO20" s="38" t="e">
        <f>AVERAGEIFS('Cobalt Prices'!$G$10:$G$4229,'Cobalt Prices'!$E$10:$E$4229,IJO$4)</f>
        <v>#DIV/0!</v>
      </c>
      <c r="IJP20" s="38" t="e">
        <f>AVERAGEIFS('Cobalt Prices'!$G$10:$G$4229,'Cobalt Prices'!$E$10:$E$4229,IJP$4)</f>
        <v>#DIV/0!</v>
      </c>
      <c r="IJQ20" s="38" t="e">
        <f>AVERAGEIFS('Cobalt Prices'!$G$10:$G$4229,'Cobalt Prices'!$E$10:$E$4229,IJQ$4)</f>
        <v>#DIV/0!</v>
      </c>
      <c r="IJR20" s="38" t="e">
        <f>AVERAGEIFS('Cobalt Prices'!$G$10:$G$4229,'Cobalt Prices'!$E$10:$E$4229,IJR$4)</f>
        <v>#DIV/0!</v>
      </c>
      <c r="IJS20" s="38" t="e">
        <f>AVERAGEIFS('Cobalt Prices'!$G$10:$G$4229,'Cobalt Prices'!$E$10:$E$4229,IJS$4)</f>
        <v>#DIV/0!</v>
      </c>
      <c r="IJT20" s="38" t="e">
        <f>AVERAGEIFS('Cobalt Prices'!$G$10:$G$4229,'Cobalt Prices'!$E$10:$E$4229,IJT$4)</f>
        <v>#DIV/0!</v>
      </c>
      <c r="IJU20" s="38" t="e">
        <f>AVERAGEIFS('Cobalt Prices'!$G$10:$G$4229,'Cobalt Prices'!$E$10:$E$4229,IJU$4)</f>
        <v>#DIV/0!</v>
      </c>
      <c r="IJV20" s="38" t="e">
        <f>AVERAGEIFS('Cobalt Prices'!$G$10:$G$4229,'Cobalt Prices'!$E$10:$E$4229,IJV$4)</f>
        <v>#DIV/0!</v>
      </c>
      <c r="IJW20" s="38" t="e">
        <f>AVERAGEIFS('Cobalt Prices'!$G$10:$G$4229,'Cobalt Prices'!$E$10:$E$4229,IJW$4)</f>
        <v>#DIV/0!</v>
      </c>
      <c r="IJX20" s="38" t="e">
        <f>AVERAGEIFS('Cobalt Prices'!$G$10:$G$4229,'Cobalt Prices'!$E$10:$E$4229,IJX$4)</f>
        <v>#DIV/0!</v>
      </c>
      <c r="IJY20" s="38" t="e">
        <f>AVERAGEIFS('Cobalt Prices'!$G$10:$G$4229,'Cobalt Prices'!$E$10:$E$4229,IJY$4)</f>
        <v>#DIV/0!</v>
      </c>
      <c r="IJZ20" s="38" t="e">
        <f>AVERAGEIFS('Cobalt Prices'!$G$10:$G$4229,'Cobalt Prices'!$E$10:$E$4229,IJZ$4)</f>
        <v>#DIV/0!</v>
      </c>
      <c r="IKA20" s="38" t="e">
        <f>AVERAGEIFS('Cobalt Prices'!$G$10:$G$4229,'Cobalt Prices'!$E$10:$E$4229,IKA$4)</f>
        <v>#DIV/0!</v>
      </c>
      <c r="IKB20" s="38" t="e">
        <f>AVERAGEIFS('Cobalt Prices'!$G$10:$G$4229,'Cobalt Prices'!$E$10:$E$4229,IKB$4)</f>
        <v>#DIV/0!</v>
      </c>
      <c r="IKC20" s="38" t="e">
        <f>AVERAGEIFS('Cobalt Prices'!$G$10:$G$4229,'Cobalt Prices'!$E$10:$E$4229,IKC$4)</f>
        <v>#DIV/0!</v>
      </c>
      <c r="IKD20" s="38" t="e">
        <f>AVERAGEIFS('Cobalt Prices'!$G$10:$G$4229,'Cobalt Prices'!$E$10:$E$4229,IKD$4)</f>
        <v>#DIV/0!</v>
      </c>
      <c r="IKE20" s="38" t="e">
        <f>AVERAGEIFS('Cobalt Prices'!$G$10:$G$4229,'Cobalt Prices'!$E$10:$E$4229,IKE$4)</f>
        <v>#DIV/0!</v>
      </c>
      <c r="IKF20" s="38" t="e">
        <f>AVERAGEIFS('Cobalt Prices'!$G$10:$G$4229,'Cobalt Prices'!$E$10:$E$4229,IKF$4)</f>
        <v>#DIV/0!</v>
      </c>
      <c r="IKG20" s="38" t="e">
        <f>AVERAGEIFS('Cobalt Prices'!$G$10:$G$4229,'Cobalt Prices'!$E$10:$E$4229,IKG$4)</f>
        <v>#DIV/0!</v>
      </c>
      <c r="IKH20" s="38" t="e">
        <f>AVERAGEIFS('Cobalt Prices'!$G$10:$G$4229,'Cobalt Prices'!$E$10:$E$4229,IKH$4)</f>
        <v>#DIV/0!</v>
      </c>
      <c r="IKI20" s="38" t="e">
        <f>AVERAGEIFS('Cobalt Prices'!$G$10:$G$4229,'Cobalt Prices'!$E$10:$E$4229,IKI$4)</f>
        <v>#DIV/0!</v>
      </c>
      <c r="IKJ20" s="38" t="e">
        <f>AVERAGEIFS('Cobalt Prices'!$G$10:$G$4229,'Cobalt Prices'!$E$10:$E$4229,IKJ$4)</f>
        <v>#DIV/0!</v>
      </c>
      <c r="IKK20" s="38" t="e">
        <f>AVERAGEIFS('Cobalt Prices'!$G$10:$G$4229,'Cobalt Prices'!$E$10:$E$4229,IKK$4)</f>
        <v>#DIV/0!</v>
      </c>
      <c r="IKL20" s="38" t="e">
        <f>AVERAGEIFS('Cobalt Prices'!$G$10:$G$4229,'Cobalt Prices'!$E$10:$E$4229,IKL$4)</f>
        <v>#DIV/0!</v>
      </c>
      <c r="IKM20" s="38" t="e">
        <f>AVERAGEIFS('Cobalt Prices'!$G$10:$G$4229,'Cobalt Prices'!$E$10:$E$4229,IKM$4)</f>
        <v>#DIV/0!</v>
      </c>
      <c r="IKN20" s="38" t="e">
        <f>AVERAGEIFS('Cobalt Prices'!$G$10:$G$4229,'Cobalt Prices'!$E$10:$E$4229,IKN$4)</f>
        <v>#DIV/0!</v>
      </c>
      <c r="IKO20" s="38" t="e">
        <f>AVERAGEIFS('Cobalt Prices'!$G$10:$G$4229,'Cobalt Prices'!$E$10:$E$4229,IKO$4)</f>
        <v>#DIV/0!</v>
      </c>
      <c r="IKP20" s="38" t="e">
        <f>AVERAGEIFS('Cobalt Prices'!$G$10:$G$4229,'Cobalt Prices'!$E$10:$E$4229,IKP$4)</f>
        <v>#DIV/0!</v>
      </c>
      <c r="IKQ20" s="38" t="e">
        <f>AVERAGEIFS('Cobalt Prices'!$G$10:$G$4229,'Cobalt Prices'!$E$10:$E$4229,IKQ$4)</f>
        <v>#DIV/0!</v>
      </c>
      <c r="IKR20" s="38" t="e">
        <f>AVERAGEIFS('Cobalt Prices'!$G$10:$G$4229,'Cobalt Prices'!$E$10:$E$4229,IKR$4)</f>
        <v>#DIV/0!</v>
      </c>
      <c r="IKS20" s="38" t="e">
        <f>AVERAGEIFS('Cobalt Prices'!$G$10:$G$4229,'Cobalt Prices'!$E$10:$E$4229,IKS$4)</f>
        <v>#DIV/0!</v>
      </c>
      <c r="IKT20" s="38" t="e">
        <f>AVERAGEIFS('Cobalt Prices'!$G$10:$G$4229,'Cobalt Prices'!$E$10:$E$4229,IKT$4)</f>
        <v>#DIV/0!</v>
      </c>
      <c r="IKU20" s="38" t="e">
        <f>AVERAGEIFS('Cobalt Prices'!$G$10:$G$4229,'Cobalt Prices'!$E$10:$E$4229,IKU$4)</f>
        <v>#DIV/0!</v>
      </c>
      <c r="IKV20" s="38" t="e">
        <f>AVERAGEIFS('Cobalt Prices'!$G$10:$G$4229,'Cobalt Prices'!$E$10:$E$4229,IKV$4)</f>
        <v>#DIV/0!</v>
      </c>
      <c r="IKW20" s="38" t="e">
        <f>AVERAGEIFS('Cobalt Prices'!$G$10:$G$4229,'Cobalt Prices'!$E$10:$E$4229,IKW$4)</f>
        <v>#DIV/0!</v>
      </c>
      <c r="IKX20" s="38" t="e">
        <f>AVERAGEIFS('Cobalt Prices'!$G$10:$G$4229,'Cobalt Prices'!$E$10:$E$4229,IKX$4)</f>
        <v>#DIV/0!</v>
      </c>
      <c r="IKY20" s="38" t="e">
        <f>AVERAGEIFS('Cobalt Prices'!$G$10:$G$4229,'Cobalt Prices'!$E$10:$E$4229,IKY$4)</f>
        <v>#DIV/0!</v>
      </c>
      <c r="IKZ20" s="38" t="e">
        <f>AVERAGEIFS('Cobalt Prices'!$G$10:$G$4229,'Cobalt Prices'!$E$10:$E$4229,IKZ$4)</f>
        <v>#DIV/0!</v>
      </c>
      <c r="ILA20" s="38" t="e">
        <f>AVERAGEIFS('Cobalt Prices'!$G$10:$G$4229,'Cobalt Prices'!$E$10:$E$4229,ILA$4)</f>
        <v>#DIV/0!</v>
      </c>
      <c r="ILB20" s="38" t="e">
        <f>AVERAGEIFS('Cobalt Prices'!$G$10:$G$4229,'Cobalt Prices'!$E$10:$E$4229,ILB$4)</f>
        <v>#DIV/0!</v>
      </c>
      <c r="ILC20" s="38" t="e">
        <f>AVERAGEIFS('Cobalt Prices'!$G$10:$G$4229,'Cobalt Prices'!$E$10:$E$4229,ILC$4)</f>
        <v>#DIV/0!</v>
      </c>
      <c r="ILD20" s="38" t="e">
        <f>AVERAGEIFS('Cobalt Prices'!$G$10:$G$4229,'Cobalt Prices'!$E$10:$E$4229,ILD$4)</f>
        <v>#DIV/0!</v>
      </c>
      <c r="ILE20" s="38" t="e">
        <f>AVERAGEIFS('Cobalt Prices'!$G$10:$G$4229,'Cobalt Prices'!$E$10:$E$4229,ILE$4)</f>
        <v>#DIV/0!</v>
      </c>
      <c r="ILF20" s="38" t="e">
        <f>AVERAGEIFS('Cobalt Prices'!$G$10:$G$4229,'Cobalt Prices'!$E$10:$E$4229,ILF$4)</f>
        <v>#DIV/0!</v>
      </c>
      <c r="ILG20" s="38" t="e">
        <f>AVERAGEIFS('Cobalt Prices'!$G$10:$G$4229,'Cobalt Prices'!$E$10:$E$4229,ILG$4)</f>
        <v>#DIV/0!</v>
      </c>
      <c r="ILH20" s="38" t="e">
        <f>AVERAGEIFS('Cobalt Prices'!$G$10:$G$4229,'Cobalt Prices'!$E$10:$E$4229,ILH$4)</f>
        <v>#DIV/0!</v>
      </c>
      <c r="ILI20" s="38" t="e">
        <f>AVERAGEIFS('Cobalt Prices'!$G$10:$G$4229,'Cobalt Prices'!$E$10:$E$4229,ILI$4)</f>
        <v>#DIV/0!</v>
      </c>
      <c r="ILJ20" s="38" t="e">
        <f>AVERAGEIFS('Cobalt Prices'!$G$10:$G$4229,'Cobalt Prices'!$E$10:$E$4229,ILJ$4)</f>
        <v>#DIV/0!</v>
      </c>
      <c r="ILK20" s="38" t="e">
        <f>AVERAGEIFS('Cobalt Prices'!$G$10:$G$4229,'Cobalt Prices'!$E$10:$E$4229,ILK$4)</f>
        <v>#DIV/0!</v>
      </c>
      <c r="ILL20" s="38" t="e">
        <f>AVERAGEIFS('Cobalt Prices'!$G$10:$G$4229,'Cobalt Prices'!$E$10:$E$4229,ILL$4)</f>
        <v>#DIV/0!</v>
      </c>
      <c r="ILM20" s="38" t="e">
        <f>AVERAGEIFS('Cobalt Prices'!$G$10:$G$4229,'Cobalt Prices'!$E$10:$E$4229,ILM$4)</f>
        <v>#DIV/0!</v>
      </c>
      <c r="ILN20" s="38" t="e">
        <f>AVERAGEIFS('Cobalt Prices'!$G$10:$G$4229,'Cobalt Prices'!$E$10:$E$4229,ILN$4)</f>
        <v>#DIV/0!</v>
      </c>
      <c r="ILO20" s="38" t="e">
        <f>AVERAGEIFS('Cobalt Prices'!$G$10:$G$4229,'Cobalt Prices'!$E$10:$E$4229,ILO$4)</f>
        <v>#DIV/0!</v>
      </c>
      <c r="ILP20" s="38" t="e">
        <f>AVERAGEIFS('Cobalt Prices'!$G$10:$G$4229,'Cobalt Prices'!$E$10:$E$4229,ILP$4)</f>
        <v>#DIV/0!</v>
      </c>
      <c r="ILQ20" s="38" t="e">
        <f>AVERAGEIFS('Cobalt Prices'!$G$10:$G$4229,'Cobalt Prices'!$E$10:$E$4229,ILQ$4)</f>
        <v>#DIV/0!</v>
      </c>
      <c r="ILR20" s="38" t="e">
        <f>AVERAGEIFS('Cobalt Prices'!$G$10:$G$4229,'Cobalt Prices'!$E$10:$E$4229,ILR$4)</f>
        <v>#DIV/0!</v>
      </c>
      <c r="ILS20" s="38" t="e">
        <f>AVERAGEIFS('Cobalt Prices'!$G$10:$G$4229,'Cobalt Prices'!$E$10:$E$4229,ILS$4)</f>
        <v>#DIV/0!</v>
      </c>
      <c r="ILT20" s="38" t="e">
        <f>AVERAGEIFS('Cobalt Prices'!$G$10:$G$4229,'Cobalt Prices'!$E$10:$E$4229,ILT$4)</f>
        <v>#DIV/0!</v>
      </c>
      <c r="ILU20" s="38" t="e">
        <f>AVERAGEIFS('Cobalt Prices'!$G$10:$G$4229,'Cobalt Prices'!$E$10:$E$4229,ILU$4)</f>
        <v>#DIV/0!</v>
      </c>
      <c r="ILV20" s="38" t="e">
        <f>AVERAGEIFS('Cobalt Prices'!$G$10:$G$4229,'Cobalt Prices'!$E$10:$E$4229,ILV$4)</f>
        <v>#DIV/0!</v>
      </c>
      <c r="ILW20" s="38" t="e">
        <f>AVERAGEIFS('Cobalt Prices'!$G$10:$G$4229,'Cobalt Prices'!$E$10:$E$4229,ILW$4)</f>
        <v>#DIV/0!</v>
      </c>
      <c r="ILX20" s="38" t="e">
        <f>AVERAGEIFS('Cobalt Prices'!$G$10:$G$4229,'Cobalt Prices'!$E$10:$E$4229,ILX$4)</f>
        <v>#DIV/0!</v>
      </c>
      <c r="ILY20" s="38" t="e">
        <f>AVERAGEIFS('Cobalt Prices'!$G$10:$G$4229,'Cobalt Prices'!$E$10:$E$4229,ILY$4)</f>
        <v>#DIV/0!</v>
      </c>
      <c r="ILZ20" s="38" t="e">
        <f>AVERAGEIFS('Cobalt Prices'!$G$10:$G$4229,'Cobalt Prices'!$E$10:$E$4229,ILZ$4)</f>
        <v>#DIV/0!</v>
      </c>
      <c r="IMA20" s="38" t="e">
        <f>AVERAGEIFS('Cobalt Prices'!$G$10:$G$4229,'Cobalt Prices'!$E$10:$E$4229,IMA$4)</f>
        <v>#DIV/0!</v>
      </c>
      <c r="IMB20" s="38" t="e">
        <f>AVERAGEIFS('Cobalt Prices'!$G$10:$G$4229,'Cobalt Prices'!$E$10:$E$4229,IMB$4)</f>
        <v>#DIV/0!</v>
      </c>
      <c r="IMC20" s="38" t="e">
        <f>AVERAGEIFS('Cobalt Prices'!$G$10:$G$4229,'Cobalt Prices'!$E$10:$E$4229,IMC$4)</f>
        <v>#DIV/0!</v>
      </c>
      <c r="IMD20" s="38" t="e">
        <f>AVERAGEIFS('Cobalt Prices'!$G$10:$G$4229,'Cobalt Prices'!$E$10:$E$4229,IMD$4)</f>
        <v>#DIV/0!</v>
      </c>
      <c r="IME20" s="38" t="e">
        <f>AVERAGEIFS('Cobalt Prices'!$G$10:$G$4229,'Cobalt Prices'!$E$10:$E$4229,IME$4)</f>
        <v>#DIV/0!</v>
      </c>
      <c r="IMF20" s="38" t="e">
        <f>AVERAGEIFS('Cobalt Prices'!$G$10:$G$4229,'Cobalt Prices'!$E$10:$E$4229,IMF$4)</f>
        <v>#DIV/0!</v>
      </c>
      <c r="IMG20" s="38" t="e">
        <f>AVERAGEIFS('Cobalt Prices'!$G$10:$G$4229,'Cobalt Prices'!$E$10:$E$4229,IMG$4)</f>
        <v>#DIV/0!</v>
      </c>
      <c r="IMH20" s="38" t="e">
        <f>AVERAGEIFS('Cobalt Prices'!$G$10:$G$4229,'Cobalt Prices'!$E$10:$E$4229,IMH$4)</f>
        <v>#DIV/0!</v>
      </c>
      <c r="IMI20" s="38" t="e">
        <f>AVERAGEIFS('Cobalt Prices'!$G$10:$G$4229,'Cobalt Prices'!$E$10:$E$4229,IMI$4)</f>
        <v>#DIV/0!</v>
      </c>
      <c r="IMJ20" s="38" t="e">
        <f>AVERAGEIFS('Cobalt Prices'!$G$10:$G$4229,'Cobalt Prices'!$E$10:$E$4229,IMJ$4)</f>
        <v>#DIV/0!</v>
      </c>
      <c r="IMK20" s="38" t="e">
        <f>AVERAGEIFS('Cobalt Prices'!$G$10:$G$4229,'Cobalt Prices'!$E$10:$E$4229,IMK$4)</f>
        <v>#DIV/0!</v>
      </c>
      <c r="IML20" s="38" t="e">
        <f>AVERAGEIFS('Cobalt Prices'!$G$10:$G$4229,'Cobalt Prices'!$E$10:$E$4229,IML$4)</f>
        <v>#DIV/0!</v>
      </c>
      <c r="IMM20" s="38" t="e">
        <f>AVERAGEIFS('Cobalt Prices'!$G$10:$G$4229,'Cobalt Prices'!$E$10:$E$4229,IMM$4)</f>
        <v>#DIV/0!</v>
      </c>
      <c r="IMN20" s="38" t="e">
        <f>AVERAGEIFS('Cobalt Prices'!$G$10:$G$4229,'Cobalt Prices'!$E$10:$E$4229,IMN$4)</f>
        <v>#DIV/0!</v>
      </c>
      <c r="IMO20" s="38" t="e">
        <f>AVERAGEIFS('Cobalt Prices'!$G$10:$G$4229,'Cobalt Prices'!$E$10:$E$4229,IMO$4)</f>
        <v>#DIV/0!</v>
      </c>
      <c r="IMP20" s="38" t="e">
        <f>AVERAGEIFS('Cobalt Prices'!$G$10:$G$4229,'Cobalt Prices'!$E$10:$E$4229,IMP$4)</f>
        <v>#DIV/0!</v>
      </c>
      <c r="IMQ20" s="38" t="e">
        <f>AVERAGEIFS('Cobalt Prices'!$G$10:$G$4229,'Cobalt Prices'!$E$10:$E$4229,IMQ$4)</f>
        <v>#DIV/0!</v>
      </c>
      <c r="IMR20" s="38" t="e">
        <f>AVERAGEIFS('Cobalt Prices'!$G$10:$G$4229,'Cobalt Prices'!$E$10:$E$4229,IMR$4)</f>
        <v>#DIV/0!</v>
      </c>
      <c r="IMS20" s="38" t="e">
        <f>AVERAGEIFS('Cobalt Prices'!$G$10:$G$4229,'Cobalt Prices'!$E$10:$E$4229,IMS$4)</f>
        <v>#DIV/0!</v>
      </c>
      <c r="IMT20" s="38" t="e">
        <f>AVERAGEIFS('Cobalt Prices'!$G$10:$G$4229,'Cobalt Prices'!$E$10:$E$4229,IMT$4)</f>
        <v>#DIV/0!</v>
      </c>
      <c r="IMU20" s="38" t="e">
        <f>AVERAGEIFS('Cobalt Prices'!$G$10:$G$4229,'Cobalt Prices'!$E$10:$E$4229,IMU$4)</f>
        <v>#DIV/0!</v>
      </c>
      <c r="IMV20" s="38" t="e">
        <f>AVERAGEIFS('Cobalt Prices'!$G$10:$G$4229,'Cobalt Prices'!$E$10:$E$4229,IMV$4)</f>
        <v>#DIV/0!</v>
      </c>
      <c r="IMW20" s="38" t="e">
        <f>AVERAGEIFS('Cobalt Prices'!$G$10:$G$4229,'Cobalt Prices'!$E$10:$E$4229,IMW$4)</f>
        <v>#DIV/0!</v>
      </c>
      <c r="IMX20" s="38" t="e">
        <f>AVERAGEIFS('Cobalt Prices'!$G$10:$G$4229,'Cobalt Prices'!$E$10:$E$4229,IMX$4)</f>
        <v>#DIV/0!</v>
      </c>
      <c r="IMY20" s="38" t="e">
        <f>AVERAGEIFS('Cobalt Prices'!$G$10:$G$4229,'Cobalt Prices'!$E$10:$E$4229,IMY$4)</f>
        <v>#DIV/0!</v>
      </c>
      <c r="IMZ20" s="38" t="e">
        <f>AVERAGEIFS('Cobalt Prices'!$G$10:$G$4229,'Cobalt Prices'!$E$10:$E$4229,IMZ$4)</f>
        <v>#DIV/0!</v>
      </c>
      <c r="INA20" s="38" t="e">
        <f>AVERAGEIFS('Cobalt Prices'!$G$10:$G$4229,'Cobalt Prices'!$E$10:$E$4229,INA$4)</f>
        <v>#DIV/0!</v>
      </c>
      <c r="INB20" s="38" t="e">
        <f>AVERAGEIFS('Cobalt Prices'!$G$10:$G$4229,'Cobalt Prices'!$E$10:$E$4229,INB$4)</f>
        <v>#DIV/0!</v>
      </c>
      <c r="INC20" s="38" t="e">
        <f>AVERAGEIFS('Cobalt Prices'!$G$10:$G$4229,'Cobalt Prices'!$E$10:$E$4229,INC$4)</f>
        <v>#DIV/0!</v>
      </c>
      <c r="IND20" s="38" t="e">
        <f>AVERAGEIFS('Cobalt Prices'!$G$10:$G$4229,'Cobalt Prices'!$E$10:$E$4229,IND$4)</f>
        <v>#DIV/0!</v>
      </c>
      <c r="INE20" s="38" t="e">
        <f>AVERAGEIFS('Cobalt Prices'!$G$10:$G$4229,'Cobalt Prices'!$E$10:$E$4229,INE$4)</f>
        <v>#DIV/0!</v>
      </c>
      <c r="INF20" s="38" t="e">
        <f>AVERAGEIFS('Cobalt Prices'!$G$10:$G$4229,'Cobalt Prices'!$E$10:$E$4229,INF$4)</f>
        <v>#DIV/0!</v>
      </c>
      <c r="ING20" s="38" t="e">
        <f>AVERAGEIFS('Cobalt Prices'!$G$10:$G$4229,'Cobalt Prices'!$E$10:$E$4229,ING$4)</f>
        <v>#DIV/0!</v>
      </c>
      <c r="INH20" s="38" t="e">
        <f>AVERAGEIFS('Cobalt Prices'!$G$10:$G$4229,'Cobalt Prices'!$E$10:$E$4229,INH$4)</f>
        <v>#DIV/0!</v>
      </c>
      <c r="INI20" s="38" t="e">
        <f>AVERAGEIFS('Cobalt Prices'!$G$10:$G$4229,'Cobalt Prices'!$E$10:$E$4229,INI$4)</f>
        <v>#DIV/0!</v>
      </c>
      <c r="INJ20" s="38" t="e">
        <f>AVERAGEIFS('Cobalt Prices'!$G$10:$G$4229,'Cobalt Prices'!$E$10:$E$4229,INJ$4)</f>
        <v>#DIV/0!</v>
      </c>
      <c r="INK20" s="38" t="e">
        <f>AVERAGEIFS('Cobalt Prices'!$G$10:$G$4229,'Cobalt Prices'!$E$10:$E$4229,INK$4)</f>
        <v>#DIV/0!</v>
      </c>
      <c r="INL20" s="38" t="e">
        <f>AVERAGEIFS('Cobalt Prices'!$G$10:$G$4229,'Cobalt Prices'!$E$10:$E$4229,INL$4)</f>
        <v>#DIV/0!</v>
      </c>
      <c r="INM20" s="38" t="e">
        <f>AVERAGEIFS('Cobalt Prices'!$G$10:$G$4229,'Cobalt Prices'!$E$10:$E$4229,INM$4)</f>
        <v>#DIV/0!</v>
      </c>
      <c r="INN20" s="38" t="e">
        <f>AVERAGEIFS('Cobalt Prices'!$G$10:$G$4229,'Cobalt Prices'!$E$10:$E$4229,INN$4)</f>
        <v>#DIV/0!</v>
      </c>
      <c r="INO20" s="38" t="e">
        <f>AVERAGEIFS('Cobalt Prices'!$G$10:$G$4229,'Cobalt Prices'!$E$10:$E$4229,INO$4)</f>
        <v>#DIV/0!</v>
      </c>
      <c r="INP20" s="38" t="e">
        <f>AVERAGEIFS('Cobalt Prices'!$G$10:$G$4229,'Cobalt Prices'!$E$10:$E$4229,INP$4)</f>
        <v>#DIV/0!</v>
      </c>
      <c r="INQ20" s="38" t="e">
        <f>AVERAGEIFS('Cobalt Prices'!$G$10:$G$4229,'Cobalt Prices'!$E$10:$E$4229,INQ$4)</f>
        <v>#DIV/0!</v>
      </c>
      <c r="INR20" s="38" t="e">
        <f>AVERAGEIFS('Cobalt Prices'!$G$10:$G$4229,'Cobalt Prices'!$E$10:$E$4229,INR$4)</f>
        <v>#DIV/0!</v>
      </c>
      <c r="INS20" s="38" t="e">
        <f>AVERAGEIFS('Cobalt Prices'!$G$10:$G$4229,'Cobalt Prices'!$E$10:$E$4229,INS$4)</f>
        <v>#DIV/0!</v>
      </c>
      <c r="INT20" s="38" t="e">
        <f>AVERAGEIFS('Cobalt Prices'!$G$10:$G$4229,'Cobalt Prices'!$E$10:$E$4229,INT$4)</f>
        <v>#DIV/0!</v>
      </c>
      <c r="INU20" s="38" t="e">
        <f>AVERAGEIFS('Cobalt Prices'!$G$10:$G$4229,'Cobalt Prices'!$E$10:$E$4229,INU$4)</f>
        <v>#DIV/0!</v>
      </c>
      <c r="INV20" s="38" t="e">
        <f>AVERAGEIFS('Cobalt Prices'!$G$10:$G$4229,'Cobalt Prices'!$E$10:$E$4229,INV$4)</f>
        <v>#DIV/0!</v>
      </c>
      <c r="INW20" s="38" t="e">
        <f>AVERAGEIFS('Cobalt Prices'!$G$10:$G$4229,'Cobalt Prices'!$E$10:$E$4229,INW$4)</f>
        <v>#DIV/0!</v>
      </c>
      <c r="INX20" s="38" t="e">
        <f>AVERAGEIFS('Cobalt Prices'!$G$10:$G$4229,'Cobalt Prices'!$E$10:$E$4229,INX$4)</f>
        <v>#DIV/0!</v>
      </c>
      <c r="INY20" s="38" t="e">
        <f>AVERAGEIFS('Cobalt Prices'!$G$10:$G$4229,'Cobalt Prices'!$E$10:$E$4229,INY$4)</f>
        <v>#DIV/0!</v>
      </c>
      <c r="INZ20" s="38" t="e">
        <f>AVERAGEIFS('Cobalt Prices'!$G$10:$G$4229,'Cobalt Prices'!$E$10:$E$4229,INZ$4)</f>
        <v>#DIV/0!</v>
      </c>
      <c r="IOA20" s="38" t="e">
        <f>AVERAGEIFS('Cobalt Prices'!$G$10:$G$4229,'Cobalt Prices'!$E$10:$E$4229,IOA$4)</f>
        <v>#DIV/0!</v>
      </c>
      <c r="IOB20" s="38" t="e">
        <f>AVERAGEIFS('Cobalt Prices'!$G$10:$G$4229,'Cobalt Prices'!$E$10:$E$4229,IOB$4)</f>
        <v>#DIV/0!</v>
      </c>
      <c r="IOC20" s="38" t="e">
        <f>AVERAGEIFS('Cobalt Prices'!$G$10:$G$4229,'Cobalt Prices'!$E$10:$E$4229,IOC$4)</f>
        <v>#DIV/0!</v>
      </c>
      <c r="IOD20" s="38" t="e">
        <f>AVERAGEIFS('Cobalt Prices'!$G$10:$G$4229,'Cobalt Prices'!$E$10:$E$4229,IOD$4)</f>
        <v>#DIV/0!</v>
      </c>
      <c r="IOE20" s="38" t="e">
        <f>AVERAGEIFS('Cobalt Prices'!$G$10:$G$4229,'Cobalt Prices'!$E$10:$E$4229,IOE$4)</f>
        <v>#DIV/0!</v>
      </c>
      <c r="IOF20" s="38" t="e">
        <f>AVERAGEIFS('Cobalt Prices'!$G$10:$G$4229,'Cobalt Prices'!$E$10:$E$4229,IOF$4)</f>
        <v>#DIV/0!</v>
      </c>
      <c r="IOG20" s="38" t="e">
        <f>AVERAGEIFS('Cobalt Prices'!$G$10:$G$4229,'Cobalt Prices'!$E$10:$E$4229,IOG$4)</f>
        <v>#DIV/0!</v>
      </c>
      <c r="IOH20" s="38" t="e">
        <f>AVERAGEIFS('Cobalt Prices'!$G$10:$G$4229,'Cobalt Prices'!$E$10:$E$4229,IOH$4)</f>
        <v>#DIV/0!</v>
      </c>
      <c r="IOI20" s="38" t="e">
        <f>AVERAGEIFS('Cobalt Prices'!$G$10:$G$4229,'Cobalt Prices'!$E$10:$E$4229,IOI$4)</f>
        <v>#DIV/0!</v>
      </c>
      <c r="IOJ20" s="38" t="e">
        <f>AVERAGEIFS('Cobalt Prices'!$G$10:$G$4229,'Cobalt Prices'!$E$10:$E$4229,IOJ$4)</f>
        <v>#DIV/0!</v>
      </c>
      <c r="IOK20" s="38" t="e">
        <f>AVERAGEIFS('Cobalt Prices'!$G$10:$G$4229,'Cobalt Prices'!$E$10:$E$4229,IOK$4)</f>
        <v>#DIV/0!</v>
      </c>
      <c r="IOL20" s="38" t="e">
        <f>AVERAGEIFS('Cobalt Prices'!$G$10:$G$4229,'Cobalt Prices'!$E$10:$E$4229,IOL$4)</f>
        <v>#DIV/0!</v>
      </c>
      <c r="IOM20" s="38" t="e">
        <f>AVERAGEIFS('Cobalt Prices'!$G$10:$G$4229,'Cobalt Prices'!$E$10:$E$4229,IOM$4)</f>
        <v>#DIV/0!</v>
      </c>
      <c r="ION20" s="38" t="e">
        <f>AVERAGEIFS('Cobalt Prices'!$G$10:$G$4229,'Cobalt Prices'!$E$10:$E$4229,ION$4)</f>
        <v>#DIV/0!</v>
      </c>
      <c r="IOO20" s="38" t="e">
        <f>AVERAGEIFS('Cobalt Prices'!$G$10:$G$4229,'Cobalt Prices'!$E$10:$E$4229,IOO$4)</f>
        <v>#DIV/0!</v>
      </c>
      <c r="IOP20" s="38" t="e">
        <f>AVERAGEIFS('Cobalt Prices'!$G$10:$G$4229,'Cobalt Prices'!$E$10:$E$4229,IOP$4)</f>
        <v>#DIV/0!</v>
      </c>
      <c r="IOQ20" s="38" t="e">
        <f>AVERAGEIFS('Cobalt Prices'!$G$10:$G$4229,'Cobalt Prices'!$E$10:$E$4229,IOQ$4)</f>
        <v>#DIV/0!</v>
      </c>
      <c r="IOR20" s="38" t="e">
        <f>AVERAGEIFS('Cobalt Prices'!$G$10:$G$4229,'Cobalt Prices'!$E$10:$E$4229,IOR$4)</f>
        <v>#DIV/0!</v>
      </c>
      <c r="IOS20" s="38" t="e">
        <f>AVERAGEIFS('Cobalt Prices'!$G$10:$G$4229,'Cobalt Prices'!$E$10:$E$4229,IOS$4)</f>
        <v>#DIV/0!</v>
      </c>
      <c r="IOT20" s="38" t="e">
        <f>AVERAGEIFS('Cobalt Prices'!$G$10:$G$4229,'Cobalt Prices'!$E$10:$E$4229,IOT$4)</f>
        <v>#DIV/0!</v>
      </c>
      <c r="IOU20" s="38" t="e">
        <f>AVERAGEIFS('Cobalt Prices'!$G$10:$G$4229,'Cobalt Prices'!$E$10:$E$4229,IOU$4)</f>
        <v>#DIV/0!</v>
      </c>
      <c r="IOV20" s="38" t="e">
        <f>AVERAGEIFS('Cobalt Prices'!$G$10:$G$4229,'Cobalt Prices'!$E$10:$E$4229,IOV$4)</f>
        <v>#DIV/0!</v>
      </c>
      <c r="IOW20" s="38" t="e">
        <f>AVERAGEIFS('Cobalt Prices'!$G$10:$G$4229,'Cobalt Prices'!$E$10:$E$4229,IOW$4)</f>
        <v>#DIV/0!</v>
      </c>
      <c r="IOX20" s="38" t="e">
        <f>AVERAGEIFS('Cobalt Prices'!$G$10:$G$4229,'Cobalt Prices'!$E$10:$E$4229,IOX$4)</f>
        <v>#DIV/0!</v>
      </c>
      <c r="IOY20" s="38" t="e">
        <f>AVERAGEIFS('Cobalt Prices'!$G$10:$G$4229,'Cobalt Prices'!$E$10:$E$4229,IOY$4)</f>
        <v>#DIV/0!</v>
      </c>
      <c r="IOZ20" s="38" t="e">
        <f>AVERAGEIFS('Cobalt Prices'!$G$10:$G$4229,'Cobalt Prices'!$E$10:$E$4229,IOZ$4)</f>
        <v>#DIV/0!</v>
      </c>
      <c r="IPA20" s="38" t="e">
        <f>AVERAGEIFS('Cobalt Prices'!$G$10:$G$4229,'Cobalt Prices'!$E$10:$E$4229,IPA$4)</f>
        <v>#DIV/0!</v>
      </c>
      <c r="IPB20" s="38" t="e">
        <f>AVERAGEIFS('Cobalt Prices'!$G$10:$G$4229,'Cobalt Prices'!$E$10:$E$4229,IPB$4)</f>
        <v>#DIV/0!</v>
      </c>
      <c r="IPC20" s="38" t="e">
        <f>AVERAGEIFS('Cobalt Prices'!$G$10:$G$4229,'Cobalt Prices'!$E$10:$E$4229,IPC$4)</f>
        <v>#DIV/0!</v>
      </c>
      <c r="IPD20" s="38" t="e">
        <f>AVERAGEIFS('Cobalt Prices'!$G$10:$G$4229,'Cobalt Prices'!$E$10:$E$4229,IPD$4)</f>
        <v>#DIV/0!</v>
      </c>
      <c r="IPE20" s="38" t="e">
        <f>AVERAGEIFS('Cobalt Prices'!$G$10:$G$4229,'Cobalt Prices'!$E$10:$E$4229,IPE$4)</f>
        <v>#DIV/0!</v>
      </c>
      <c r="IPF20" s="38" t="e">
        <f>AVERAGEIFS('Cobalt Prices'!$G$10:$G$4229,'Cobalt Prices'!$E$10:$E$4229,IPF$4)</f>
        <v>#DIV/0!</v>
      </c>
      <c r="IPG20" s="38" t="e">
        <f>AVERAGEIFS('Cobalt Prices'!$G$10:$G$4229,'Cobalt Prices'!$E$10:$E$4229,IPG$4)</f>
        <v>#DIV/0!</v>
      </c>
      <c r="IPH20" s="38" t="e">
        <f>AVERAGEIFS('Cobalt Prices'!$G$10:$G$4229,'Cobalt Prices'!$E$10:$E$4229,IPH$4)</f>
        <v>#DIV/0!</v>
      </c>
      <c r="IPI20" s="38" t="e">
        <f>AVERAGEIFS('Cobalt Prices'!$G$10:$G$4229,'Cobalt Prices'!$E$10:$E$4229,IPI$4)</f>
        <v>#DIV/0!</v>
      </c>
      <c r="IPJ20" s="38" t="e">
        <f>AVERAGEIFS('Cobalt Prices'!$G$10:$G$4229,'Cobalt Prices'!$E$10:$E$4229,IPJ$4)</f>
        <v>#DIV/0!</v>
      </c>
      <c r="IPK20" s="38" t="e">
        <f>AVERAGEIFS('Cobalt Prices'!$G$10:$G$4229,'Cobalt Prices'!$E$10:$E$4229,IPK$4)</f>
        <v>#DIV/0!</v>
      </c>
      <c r="IPL20" s="38" t="e">
        <f>AVERAGEIFS('Cobalt Prices'!$G$10:$G$4229,'Cobalt Prices'!$E$10:$E$4229,IPL$4)</f>
        <v>#DIV/0!</v>
      </c>
      <c r="IPM20" s="38" t="e">
        <f>AVERAGEIFS('Cobalt Prices'!$G$10:$G$4229,'Cobalt Prices'!$E$10:$E$4229,IPM$4)</f>
        <v>#DIV/0!</v>
      </c>
      <c r="IPN20" s="38" t="e">
        <f>AVERAGEIFS('Cobalt Prices'!$G$10:$G$4229,'Cobalt Prices'!$E$10:$E$4229,IPN$4)</f>
        <v>#DIV/0!</v>
      </c>
      <c r="IPO20" s="38" t="e">
        <f>AVERAGEIFS('Cobalt Prices'!$G$10:$G$4229,'Cobalt Prices'!$E$10:$E$4229,IPO$4)</f>
        <v>#DIV/0!</v>
      </c>
      <c r="IPP20" s="38" t="e">
        <f>AVERAGEIFS('Cobalt Prices'!$G$10:$G$4229,'Cobalt Prices'!$E$10:$E$4229,IPP$4)</f>
        <v>#DIV/0!</v>
      </c>
      <c r="IPQ20" s="38" t="e">
        <f>AVERAGEIFS('Cobalt Prices'!$G$10:$G$4229,'Cobalt Prices'!$E$10:$E$4229,IPQ$4)</f>
        <v>#DIV/0!</v>
      </c>
      <c r="IPR20" s="38" t="e">
        <f>AVERAGEIFS('Cobalt Prices'!$G$10:$G$4229,'Cobalt Prices'!$E$10:$E$4229,IPR$4)</f>
        <v>#DIV/0!</v>
      </c>
      <c r="IPS20" s="38" t="e">
        <f>AVERAGEIFS('Cobalt Prices'!$G$10:$G$4229,'Cobalt Prices'!$E$10:$E$4229,IPS$4)</f>
        <v>#DIV/0!</v>
      </c>
      <c r="IPT20" s="38" t="e">
        <f>AVERAGEIFS('Cobalt Prices'!$G$10:$G$4229,'Cobalt Prices'!$E$10:$E$4229,IPT$4)</f>
        <v>#DIV/0!</v>
      </c>
      <c r="IPU20" s="38" t="e">
        <f>AVERAGEIFS('Cobalt Prices'!$G$10:$G$4229,'Cobalt Prices'!$E$10:$E$4229,IPU$4)</f>
        <v>#DIV/0!</v>
      </c>
      <c r="IPV20" s="38" t="e">
        <f>AVERAGEIFS('Cobalt Prices'!$G$10:$G$4229,'Cobalt Prices'!$E$10:$E$4229,IPV$4)</f>
        <v>#DIV/0!</v>
      </c>
      <c r="IPW20" s="38" t="e">
        <f>AVERAGEIFS('Cobalt Prices'!$G$10:$G$4229,'Cobalt Prices'!$E$10:$E$4229,IPW$4)</f>
        <v>#DIV/0!</v>
      </c>
      <c r="IPX20" s="38" t="e">
        <f>AVERAGEIFS('Cobalt Prices'!$G$10:$G$4229,'Cobalt Prices'!$E$10:$E$4229,IPX$4)</f>
        <v>#DIV/0!</v>
      </c>
      <c r="IPY20" s="38" t="e">
        <f>AVERAGEIFS('Cobalt Prices'!$G$10:$G$4229,'Cobalt Prices'!$E$10:$E$4229,IPY$4)</f>
        <v>#DIV/0!</v>
      </c>
      <c r="IPZ20" s="38" t="e">
        <f>AVERAGEIFS('Cobalt Prices'!$G$10:$G$4229,'Cobalt Prices'!$E$10:$E$4229,IPZ$4)</f>
        <v>#DIV/0!</v>
      </c>
      <c r="IQA20" s="38" t="e">
        <f>AVERAGEIFS('Cobalt Prices'!$G$10:$G$4229,'Cobalt Prices'!$E$10:$E$4229,IQA$4)</f>
        <v>#DIV/0!</v>
      </c>
      <c r="IQB20" s="38" t="e">
        <f>AVERAGEIFS('Cobalt Prices'!$G$10:$G$4229,'Cobalt Prices'!$E$10:$E$4229,IQB$4)</f>
        <v>#DIV/0!</v>
      </c>
      <c r="IQC20" s="38" t="e">
        <f>AVERAGEIFS('Cobalt Prices'!$G$10:$G$4229,'Cobalt Prices'!$E$10:$E$4229,IQC$4)</f>
        <v>#DIV/0!</v>
      </c>
      <c r="IQD20" s="38" t="e">
        <f>AVERAGEIFS('Cobalt Prices'!$G$10:$G$4229,'Cobalt Prices'!$E$10:$E$4229,IQD$4)</f>
        <v>#DIV/0!</v>
      </c>
      <c r="IQE20" s="38" t="e">
        <f>AVERAGEIFS('Cobalt Prices'!$G$10:$G$4229,'Cobalt Prices'!$E$10:$E$4229,IQE$4)</f>
        <v>#DIV/0!</v>
      </c>
      <c r="IQF20" s="38" t="e">
        <f>AVERAGEIFS('Cobalt Prices'!$G$10:$G$4229,'Cobalt Prices'!$E$10:$E$4229,IQF$4)</f>
        <v>#DIV/0!</v>
      </c>
      <c r="IQG20" s="38" t="e">
        <f>AVERAGEIFS('Cobalt Prices'!$G$10:$G$4229,'Cobalt Prices'!$E$10:$E$4229,IQG$4)</f>
        <v>#DIV/0!</v>
      </c>
      <c r="IQH20" s="38" t="e">
        <f>AVERAGEIFS('Cobalt Prices'!$G$10:$G$4229,'Cobalt Prices'!$E$10:$E$4229,IQH$4)</f>
        <v>#DIV/0!</v>
      </c>
      <c r="IQI20" s="38" t="e">
        <f>AVERAGEIFS('Cobalt Prices'!$G$10:$G$4229,'Cobalt Prices'!$E$10:$E$4229,IQI$4)</f>
        <v>#DIV/0!</v>
      </c>
      <c r="IQJ20" s="38" t="e">
        <f>AVERAGEIFS('Cobalt Prices'!$G$10:$G$4229,'Cobalt Prices'!$E$10:$E$4229,IQJ$4)</f>
        <v>#DIV/0!</v>
      </c>
      <c r="IQK20" s="38" t="e">
        <f>AVERAGEIFS('Cobalt Prices'!$G$10:$G$4229,'Cobalt Prices'!$E$10:$E$4229,IQK$4)</f>
        <v>#DIV/0!</v>
      </c>
      <c r="IQL20" s="38" t="e">
        <f>AVERAGEIFS('Cobalt Prices'!$G$10:$G$4229,'Cobalt Prices'!$E$10:$E$4229,IQL$4)</f>
        <v>#DIV/0!</v>
      </c>
      <c r="IQM20" s="38" t="e">
        <f>AVERAGEIFS('Cobalt Prices'!$G$10:$G$4229,'Cobalt Prices'!$E$10:$E$4229,IQM$4)</f>
        <v>#DIV/0!</v>
      </c>
      <c r="IQN20" s="38" t="e">
        <f>AVERAGEIFS('Cobalt Prices'!$G$10:$G$4229,'Cobalt Prices'!$E$10:$E$4229,IQN$4)</f>
        <v>#DIV/0!</v>
      </c>
      <c r="IQO20" s="38" t="e">
        <f>AVERAGEIFS('Cobalt Prices'!$G$10:$G$4229,'Cobalt Prices'!$E$10:$E$4229,IQO$4)</f>
        <v>#DIV/0!</v>
      </c>
      <c r="IQP20" s="38" t="e">
        <f>AVERAGEIFS('Cobalt Prices'!$G$10:$G$4229,'Cobalt Prices'!$E$10:$E$4229,IQP$4)</f>
        <v>#DIV/0!</v>
      </c>
      <c r="IQQ20" s="38" t="e">
        <f>AVERAGEIFS('Cobalt Prices'!$G$10:$G$4229,'Cobalt Prices'!$E$10:$E$4229,IQQ$4)</f>
        <v>#DIV/0!</v>
      </c>
      <c r="IQR20" s="38" t="e">
        <f>AVERAGEIFS('Cobalt Prices'!$G$10:$G$4229,'Cobalt Prices'!$E$10:$E$4229,IQR$4)</f>
        <v>#DIV/0!</v>
      </c>
      <c r="IQS20" s="38" t="e">
        <f>AVERAGEIFS('Cobalt Prices'!$G$10:$G$4229,'Cobalt Prices'!$E$10:$E$4229,IQS$4)</f>
        <v>#DIV/0!</v>
      </c>
      <c r="IQT20" s="38" t="e">
        <f>AVERAGEIFS('Cobalt Prices'!$G$10:$G$4229,'Cobalt Prices'!$E$10:$E$4229,IQT$4)</f>
        <v>#DIV/0!</v>
      </c>
      <c r="IQU20" s="38" t="e">
        <f>AVERAGEIFS('Cobalt Prices'!$G$10:$G$4229,'Cobalt Prices'!$E$10:$E$4229,IQU$4)</f>
        <v>#DIV/0!</v>
      </c>
      <c r="IQV20" s="38" t="e">
        <f>AVERAGEIFS('Cobalt Prices'!$G$10:$G$4229,'Cobalt Prices'!$E$10:$E$4229,IQV$4)</f>
        <v>#DIV/0!</v>
      </c>
      <c r="IQW20" s="38" t="e">
        <f>AVERAGEIFS('Cobalt Prices'!$G$10:$G$4229,'Cobalt Prices'!$E$10:$E$4229,IQW$4)</f>
        <v>#DIV/0!</v>
      </c>
      <c r="IQX20" s="38" t="e">
        <f>AVERAGEIFS('Cobalt Prices'!$G$10:$G$4229,'Cobalt Prices'!$E$10:$E$4229,IQX$4)</f>
        <v>#DIV/0!</v>
      </c>
      <c r="IQY20" s="38" t="e">
        <f>AVERAGEIFS('Cobalt Prices'!$G$10:$G$4229,'Cobalt Prices'!$E$10:$E$4229,IQY$4)</f>
        <v>#DIV/0!</v>
      </c>
      <c r="IQZ20" s="38" t="e">
        <f>AVERAGEIFS('Cobalt Prices'!$G$10:$G$4229,'Cobalt Prices'!$E$10:$E$4229,IQZ$4)</f>
        <v>#DIV/0!</v>
      </c>
      <c r="IRA20" s="38" t="e">
        <f>AVERAGEIFS('Cobalt Prices'!$G$10:$G$4229,'Cobalt Prices'!$E$10:$E$4229,IRA$4)</f>
        <v>#DIV/0!</v>
      </c>
      <c r="IRB20" s="38" t="e">
        <f>AVERAGEIFS('Cobalt Prices'!$G$10:$G$4229,'Cobalt Prices'!$E$10:$E$4229,IRB$4)</f>
        <v>#DIV/0!</v>
      </c>
      <c r="IRC20" s="38" t="e">
        <f>AVERAGEIFS('Cobalt Prices'!$G$10:$G$4229,'Cobalt Prices'!$E$10:$E$4229,IRC$4)</f>
        <v>#DIV/0!</v>
      </c>
      <c r="IRD20" s="38" t="e">
        <f>AVERAGEIFS('Cobalt Prices'!$G$10:$G$4229,'Cobalt Prices'!$E$10:$E$4229,IRD$4)</f>
        <v>#DIV/0!</v>
      </c>
      <c r="IRE20" s="38" t="e">
        <f>AVERAGEIFS('Cobalt Prices'!$G$10:$G$4229,'Cobalt Prices'!$E$10:$E$4229,IRE$4)</f>
        <v>#DIV/0!</v>
      </c>
      <c r="IRF20" s="38" t="e">
        <f>AVERAGEIFS('Cobalt Prices'!$G$10:$G$4229,'Cobalt Prices'!$E$10:$E$4229,IRF$4)</f>
        <v>#DIV/0!</v>
      </c>
      <c r="IRG20" s="38" t="e">
        <f>AVERAGEIFS('Cobalt Prices'!$G$10:$G$4229,'Cobalt Prices'!$E$10:$E$4229,IRG$4)</f>
        <v>#DIV/0!</v>
      </c>
      <c r="IRH20" s="38" t="e">
        <f>AVERAGEIFS('Cobalt Prices'!$G$10:$G$4229,'Cobalt Prices'!$E$10:$E$4229,IRH$4)</f>
        <v>#DIV/0!</v>
      </c>
      <c r="IRI20" s="38" t="e">
        <f>AVERAGEIFS('Cobalt Prices'!$G$10:$G$4229,'Cobalt Prices'!$E$10:$E$4229,IRI$4)</f>
        <v>#DIV/0!</v>
      </c>
      <c r="IRJ20" s="38" t="e">
        <f>AVERAGEIFS('Cobalt Prices'!$G$10:$G$4229,'Cobalt Prices'!$E$10:$E$4229,IRJ$4)</f>
        <v>#DIV/0!</v>
      </c>
      <c r="IRK20" s="38" t="e">
        <f>AVERAGEIFS('Cobalt Prices'!$G$10:$G$4229,'Cobalt Prices'!$E$10:$E$4229,IRK$4)</f>
        <v>#DIV/0!</v>
      </c>
      <c r="IRL20" s="38" t="e">
        <f>AVERAGEIFS('Cobalt Prices'!$G$10:$G$4229,'Cobalt Prices'!$E$10:$E$4229,IRL$4)</f>
        <v>#DIV/0!</v>
      </c>
      <c r="IRM20" s="38" t="e">
        <f>AVERAGEIFS('Cobalt Prices'!$G$10:$G$4229,'Cobalt Prices'!$E$10:$E$4229,IRM$4)</f>
        <v>#DIV/0!</v>
      </c>
      <c r="IRN20" s="38" t="e">
        <f>AVERAGEIFS('Cobalt Prices'!$G$10:$G$4229,'Cobalt Prices'!$E$10:$E$4229,IRN$4)</f>
        <v>#DIV/0!</v>
      </c>
      <c r="IRO20" s="38" t="e">
        <f>AVERAGEIFS('Cobalt Prices'!$G$10:$G$4229,'Cobalt Prices'!$E$10:$E$4229,IRO$4)</f>
        <v>#DIV/0!</v>
      </c>
      <c r="IRP20" s="38" t="e">
        <f>AVERAGEIFS('Cobalt Prices'!$G$10:$G$4229,'Cobalt Prices'!$E$10:$E$4229,IRP$4)</f>
        <v>#DIV/0!</v>
      </c>
      <c r="IRQ20" s="38" t="e">
        <f>AVERAGEIFS('Cobalt Prices'!$G$10:$G$4229,'Cobalt Prices'!$E$10:$E$4229,IRQ$4)</f>
        <v>#DIV/0!</v>
      </c>
      <c r="IRR20" s="38" t="e">
        <f>AVERAGEIFS('Cobalt Prices'!$G$10:$G$4229,'Cobalt Prices'!$E$10:$E$4229,IRR$4)</f>
        <v>#DIV/0!</v>
      </c>
      <c r="IRS20" s="38" t="e">
        <f>AVERAGEIFS('Cobalt Prices'!$G$10:$G$4229,'Cobalt Prices'!$E$10:$E$4229,IRS$4)</f>
        <v>#DIV/0!</v>
      </c>
      <c r="IRT20" s="38" t="e">
        <f>AVERAGEIFS('Cobalt Prices'!$G$10:$G$4229,'Cobalt Prices'!$E$10:$E$4229,IRT$4)</f>
        <v>#DIV/0!</v>
      </c>
      <c r="IRU20" s="38" t="e">
        <f>AVERAGEIFS('Cobalt Prices'!$G$10:$G$4229,'Cobalt Prices'!$E$10:$E$4229,IRU$4)</f>
        <v>#DIV/0!</v>
      </c>
      <c r="IRV20" s="38" t="e">
        <f>AVERAGEIFS('Cobalt Prices'!$G$10:$G$4229,'Cobalt Prices'!$E$10:$E$4229,IRV$4)</f>
        <v>#DIV/0!</v>
      </c>
      <c r="IRW20" s="38" t="e">
        <f>AVERAGEIFS('Cobalt Prices'!$G$10:$G$4229,'Cobalt Prices'!$E$10:$E$4229,IRW$4)</f>
        <v>#DIV/0!</v>
      </c>
      <c r="IRX20" s="38" t="e">
        <f>AVERAGEIFS('Cobalt Prices'!$G$10:$G$4229,'Cobalt Prices'!$E$10:$E$4229,IRX$4)</f>
        <v>#DIV/0!</v>
      </c>
      <c r="IRY20" s="38" t="e">
        <f>AVERAGEIFS('Cobalt Prices'!$G$10:$G$4229,'Cobalt Prices'!$E$10:$E$4229,IRY$4)</f>
        <v>#DIV/0!</v>
      </c>
      <c r="IRZ20" s="38" t="e">
        <f>AVERAGEIFS('Cobalt Prices'!$G$10:$G$4229,'Cobalt Prices'!$E$10:$E$4229,IRZ$4)</f>
        <v>#DIV/0!</v>
      </c>
      <c r="ISA20" s="38" t="e">
        <f>AVERAGEIFS('Cobalt Prices'!$G$10:$G$4229,'Cobalt Prices'!$E$10:$E$4229,ISA$4)</f>
        <v>#DIV/0!</v>
      </c>
      <c r="ISB20" s="38" t="e">
        <f>AVERAGEIFS('Cobalt Prices'!$G$10:$G$4229,'Cobalt Prices'!$E$10:$E$4229,ISB$4)</f>
        <v>#DIV/0!</v>
      </c>
      <c r="ISC20" s="38" t="e">
        <f>AVERAGEIFS('Cobalt Prices'!$G$10:$G$4229,'Cobalt Prices'!$E$10:$E$4229,ISC$4)</f>
        <v>#DIV/0!</v>
      </c>
      <c r="ISD20" s="38" t="e">
        <f>AVERAGEIFS('Cobalt Prices'!$G$10:$G$4229,'Cobalt Prices'!$E$10:$E$4229,ISD$4)</f>
        <v>#DIV/0!</v>
      </c>
      <c r="ISE20" s="38" t="e">
        <f>AVERAGEIFS('Cobalt Prices'!$G$10:$G$4229,'Cobalt Prices'!$E$10:$E$4229,ISE$4)</f>
        <v>#DIV/0!</v>
      </c>
      <c r="ISF20" s="38" t="e">
        <f>AVERAGEIFS('Cobalt Prices'!$G$10:$G$4229,'Cobalt Prices'!$E$10:$E$4229,ISF$4)</f>
        <v>#DIV/0!</v>
      </c>
      <c r="ISG20" s="38" t="e">
        <f>AVERAGEIFS('Cobalt Prices'!$G$10:$G$4229,'Cobalt Prices'!$E$10:$E$4229,ISG$4)</f>
        <v>#DIV/0!</v>
      </c>
      <c r="ISH20" s="38" t="e">
        <f>AVERAGEIFS('Cobalt Prices'!$G$10:$G$4229,'Cobalt Prices'!$E$10:$E$4229,ISH$4)</f>
        <v>#DIV/0!</v>
      </c>
      <c r="ISI20" s="38" t="e">
        <f>AVERAGEIFS('Cobalt Prices'!$G$10:$G$4229,'Cobalt Prices'!$E$10:$E$4229,ISI$4)</f>
        <v>#DIV/0!</v>
      </c>
      <c r="ISJ20" s="38" t="e">
        <f>AVERAGEIFS('Cobalt Prices'!$G$10:$G$4229,'Cobalt Prices'!$E$10:$E$4229,ISJ$4)</f>
        <v>#DIV/0!</v>
      </c>
      <c r="ISK20" s="38" t="e">
        <f>AVERAGEIFS('Cobalt Prices'!$G$10:$G$4229,'Cobalt Prices'!$E$10:$E$4229,ISK$4)</f>
        <v>#DIV/0!</v>
      </c>
      <c r="ISL20" s="38" t="e">
        <f>AVERAGEIFS('Cobalt Prices'!$G$10:$G$4229,'Cobalt Prices'!$E$10:$E$4229,ISL$4)</f>
        <v>#DIV/0!</v>
      </c>
      <c r="ISM20" s="38" t="e">
        <f>AVERAGEIFS('Cobalt Prices'!$G$10:$G$4229,'Cobalt Prices'!$E$10:$E$4229,ISM$4)</f>
        <v>#DIV/0!</v>
      </c>
      <c r="ISN20" s="38" t="e">
        <f>AVERAGEIFS('Cobalt Prices'!$G$10:$G$4229,'Cobalt Prices'!$E$10:$E$4229,ISN$4)</f>
        <v>#DIV/0!</v>
      </c>
      <c r="ISO20" s="38" t="e">
        <f>AVERAGEIFS('Cobalt Prices'!$G$10:$G$4229,'Cobalt Prices'!$E$10:$E$4229,ISO$4)</f>
        <v>#DIV/0!</v>
      </c>
      <c r="ISP20" s="38" t="e">
        <f>AVERAGEIFS('Cobalt Prices'!$G$10:$G$4229,'Cobalt Prices'!$E$10:$E$4229,ISP$4)</f>
        <v>#DIV/0!</v>
      </c>
      <c r="ISQ20" s="38" t="e">
        <f>AVERAGEIFS('Cobalt Prices'!$G$10:$G$4229,'Cobalt Prices'!$E$10:$E$4229,ISQ$4)</f>
        <v>#DIV/0!</v>
      </c>
      <c r="ISR20" s="38" t="e">
        <f>AVERAGEIFS('Cobalt Prices'!$G$10:$G$4229,'Cobalt Prices'!$E$10:$E$4229,ISR$4)</f>
        <v>#DIV/0!</v>
      </c>
      <c r="ISS20" s="38" t="e">
        <f>AVERAGEIFS('Cobalt Prices'!$G$10:$G$4229,'Cobalt Prices'!$E$10:$E$4229,ISS$4)</f>
        <v>#DIV/0!</v>
      </c>
      <c r="IST20" s="38" t="e">
        <f>AVERAGEIFS('Cobalt Prices'!$G$10:$G$4229,'Cobalt Prices'!$E$10:$E$4229,IST$4)</f>
        <v>#DIV/0!</v>
      </c>
      <c r="ISU20" s="38" t="e">
        <f>AVERAGEIFS('Cobalt Prices'!$G$10:$G$4229,'Cobalt Prices'!$E$10:$E$4229,ISU$4)</f>
        <v>#DIV/0!</v>
      </c>
      <c r="ISV20" s="38" t="e">
        <f>AVERAGEIFS('Cobalt Prices'!$G$10:$G$4229,'Cobalt Prices'!$E$10:$E$4229,ISV$4)</f>
        <v>#DIV/0!</v>
      </c>
      <c r="ISW20" s="38" t="e">
        <f>AVERAGEIFS('Cobalt Prices'!$G$10:$G$4229,'Cobalt Prices'!$E$10:$E$4229,ISW$4)</f>
        <v>#DIV/0!</v>
      </c>
      <c r="ISX20" s="38" t="e">
        <f>AVERAGEIFS('Cobalt Prices'!$G$10:$G$4229,'Cobalt Prices'!$E$10:$E$4229,ISX$4)</f>
        <v>#DIV/0!</v>
      </c>
      <c r="ISY20" s="38" t="e">
        <f>AVERAGEIFS('Cobalt Prices'!$G$10:$G$4229,'Cobalt Prices'!$E$10:$E$4229,ISY$4)</f>
        <v>#DIV/0!</v>
      </c>
      <c r="ISZ20" s="38" t="e">
        <f>AVERAGEIFS('Cobalt Prices'!$G$10:$G$4229,'Cobalt Prices'!$E$10:$E$4229,ISZ$4)</f>
        <v>#DIV/0!</v>
      </c>
      <c r="ITA20" s="38" t="e">
        <f>AVERAGEIFS('Cobalt Prices'!$G$10:$G$4229,'Cobalt Prices'!$E$10:$E$4229,ITA$4)</f>
        <v>#DIV/0!</v>
      </c>
      <c r="ITB20" s="38" t="e">
        <f>AVERAGEIFS('Cobalt Prices'!$G$10:$G$4229,'Cobalt Prices'!$E$10:$E$4229,ITB$4)</f>
        <v>#DIV/0!</v>
      </c>
      <c r="ITC20" s="38" t="e">
        <f>AVERAGEIFS('Cobalt Prices'!$G$10:$G$4229,'Cobalt Prices'!$E$10:$E$4229,ITC$4)</f>
        <v>#DIV/0!</v>
      </c>
      <c r="ITD20" s="38" t="e">
        <f>AVERAGEIFS('Cobalt Prices'!$G$10:$G$4229,'Cobalt Prices'!$E$10:$E$4229,ITD$4)</f>
        <v>#DIV/0!</v>
      </c>
      <c r="ITE20" s="38" t="e">
        <f>AVERAGEIFS('Cobalt Prices'!$G$10:$G$4229,'Cobalt Prices'!$E$10:$E$4229,ITE$4)</f>
        <v>#DIV/0!</v>
      </c>
      <c r="ITF20" s="38" t="e">
        <f>AVERAGEIFS('Cobalt Prices'!$G$10:$G$4229,'Cobalt Prices'!$E$10:$E$4229,ITF$4)</f>
        <v>#DIV/0!</v>
      </c>
      <c r="ITG20" s="38" t="e">
        <f>AVERAGEIFS('Cobalt Prices'!$G$10:$G$4229,'Cobalt Prices'!$E$10:$E$4229,ITG$4)</f>
        <v>#DIV/0!</v>
      </c>
      <c r="ITH20" s="38" t="e">
        <f>AVERAGEIFS('Cobalt Prices'!$G$10:$G$4229,'Cobalt Prices'!$E$10:$E$4229,ITH$4)</f>
        <v>#DIV/0!</v>
      </c>
      <c r="ITI20" s="38" t="e">
        <f>AVERAGEIFS('Cobalt Prices'!$G$10:$G$4229,'Cobalt Prices'!$E$10:$E$4229,ITI$4)</f>
        <v>#DIV/0!</v>
      </c>
      <c r="ITJ20" s="38" t="e">
        <f>AVERAGEIFS('Cobalt Prices'!$G$10:$G$4229,'Cobalt Prices'!$E$10:$E$4229,ITJ$4)</f>
        <v>#DIV/0!</v>
      </c>
      <c r="ITK20" s="38" t="e">
        <f>AVERAGEIFS('Cobalt Prices'!$G$10:$G$4229,'Cobalt Prices'!$E$10:$E$4229,ITK$4)</f>
        <v>#DIV/0!</v>
      </c>
      <c r="ITL20" s="38" t="e">
        <f>AVERAGEIFS('Cobalt Prices'!$G$10:$G$4229,'Cobalt Prices'!$E$10:$E$4229,ITL$4)</f>
        <v>#DIV/0!</v>
      </c>
      <c r="ITM20" s="38" t="e">
        <f>AVERAGEIFS('Cobalt Prices'!$G$10:$G$4229,'Cobalt Prices'!$E$10:$E$4229,ITM$4)</f>
        <v>#DIV/0!</v>
      </c>
      <c r="ITN20" s="38" t="e">
        <f>AVERAGEIFS('Cobalt Prices'!$G$10:$G$4229,'Cobalt Prices'!$E$10:$E$4229,ITN$4)</f>
        <v>#DIV/0!</v>
      </c>
      <c r="ITO20" s="38" t="e">
        <f>AVERAGEIFS('Cobalt Prices'!$G$10:$G$4229,'Cobalt Prices'!$E$10:$E$4229,ITO$4)</f>
        <v>#DIV/0!</v>
      </c>
      <c r="ITP20" s="38" t="e">
        <f>AVERAGEIFS('Cobalt Prices'!$G$10:$G$4229,'Cobalt Prices'!$E$10:$E$4229,ITP$4)</f>
        <v>#DIV/0!</v>
      </c>
      <c r="ITQ20" s="38" t="e">
        <f>AVERAGEIFS('Cobalt Prices'!$G$10:$G$4229,'Cobalt Prices'!$E$10:$E$4229,ITQ$4)</f>
        <v>#DIV/0!</v>
      </c>
      <c r="ITR20" s="38" t="e">
        <f>AVERAGEIFS('Cobalt Prices'!$G$10:$G$4229,'Cobalt Prices'!$E$10:$E$4229,ITR$4)</f>
        <v>#DIV/0!</v>
      </c>
      <c r="ITS20" s="38" t="e">
        <f>AVERAGEIFS('Cobalt Prices'!$G$10:$G$4229,'Cobalt Prices'!$E$10:$E$4229,ITS$4)</f>
        <v>#DIV/0!</v>
      </c>
      <c r="ITT20" s="38" t="e">
        <f>AVERAGEIFS('Cobalt Prices'!$G$10:$G$4229,'Cobalt Prices'!$E$10:$E$4229,ITT$4)</f>
        <v>#DIV/0!</v>
      </c>
      <c r="ITU20" s="38" t="e">
        <f>AVERAGEIFS('Cobalt Prices'!$G$10:$G$4229,'Cobalt Prices'!$E$10:$E$4229,ITU$4)</f>
        <v>#DIV/0!</v>
      </c>
      <c r="ITV20" s="38" t="e">
        <f>AVERAGEIFS('Cobalt Prices'!$G$10:$G$4229,'Cobalt Prices'!$E$10:$E$4229,ITV$4)</f>
        <v>#DIV/0!</v>
      </c>
      <c r="ITW20" s="38" t="e">
        <f>AVERAGEIFS('Cobalt Prices'!$G$10:$G$4229,'Cobalt Prices'!$E$10:$E$4229,ITW$4)</f>
        <v>#DIV/0!</v>
      </c>
      <c r="ITX20" s="38" t="e">
        <f>AVERAGEIFS('Cobalt Prices'!$G$10:$G$4229,'Cobalt Prices'!$E$10:$E$4229,ITX$4)</f>
        <v>#DIV/0!</v>
      </c>
      <c r="ITY20" s="38" t="e">
        <f>AVERAGEIFS('Cobalt Prices'!$G$10:$G$4229,'Cobalt Prices'!$E$10:$E$4229,ITY$4)</f>
        <v>#DIV/0!</v>
      </c>
      <c r="ITZ20" s="38" t="e">
        <f>AVERAGEIFS('Cobalt Prices'!$G$10:$G$4229,'Cobalt Prices'!$E$10:$E$4229,ITZ$4)</f>
        <v>#DIV/0!</v>
      </c>
      <c r="IUA20" s="38" t="e">
        <f>AVERAGEIFS('Cobalt Prices'!$G$10:$G$4229,'Cobalt Prices'!$E$10:$E$4229,IUA$4)</f>
        <v>#DIV/0!</v>
      </c>
      <c r="IUB20" s="38" t="e">
        <f>AVERAGEIFS('Cobalt Prices'!$G$10:$G$4229,'Cobalt Prices'!$E$10:$E$4229,IUB$4)</f>
        <v>#DIV/0!</v>
      </c>
      <c r="IUC20" s="38" t="e">
        <f>AVERAGEIFS('Cobalt Prices'!$G$10:$G$4229,'Cobalt Prices'!$E$10:$E$4229,IUC$4)</f>
        <v>#DIV/0!</v>
      </c>
      <c r="IUD20" s="38" t="e">
        <f>AVERAGEIFS('Cobalt Prices'!$G$10:$G$4229,'Cobalt Prices'!$E$10:$E$4229,IUD$4)</f>
        <v>#DIV/0!</v>
      </c>
      <c r="IUE20" s="38" t="e">
        <f>AVERAGEIFS('Cobalt Prices'!$G$10:$G$4229,'Cobalt Prices'!$E$10:$E$4229,IUE$4)</f>
        <v>#DIV/0!</v>
      </c>
      <c r="IUF20" s="38" t="e">
        <f>AVERAGEIFS('Cobalt Prices'!$G$10:$G$4229,'Cobalt Prices'!$E$10:$E$4229,IUF$4)</f>
        <v>#DIV/0!</v>
      </c>
      <c r="IUG20" s="38" t="e">
        <f>AVERAGEIFS('Cobalt Prices'!$G$10:$G$4229,'Cobalt Prices'!$E$10:$E$4229,IUG$4)</f>
        <v>#DIV/0!</v>
      </c>
      <c r="IUH20" s="38" t="e">
        <f>AVERAGEIFS('Cobalt Prices'!$G$10:$G$4229,'Cobalt Prices'!$E$10:$E$4229,IUH$4)</f>
        <v>#DIV/0!</v>
      </c>
      <c r="IUI20" s="38" t="e">
        <f>AVERAGEIFS('Cobalt Prices'!$G$10:$G$4229,'Cobalt Prices'!$E$10:$E$4229,IUI$4)</f>
        <v>#DIV/0!</v>
      </c>
      <c r="IUJ20" s="38" t="e">
        <f>AVERAGEIFS('Cobalt Prices'!$G$10:$G$4229,'Cobalt Prices'!$E$10:$E$4229,IUJ$4)</f>
        <v>#DIV/0!</v>
      </c>
      <c r="IUK20" s="38" t="e">
        <f>AVERAGEIFS('Cobalt Prices'!$G$10:$G$4229,'Cobalt Prices'!$E$10:$E$4229,IUK$4)</f>
        <v>#DIV/0!</v>
      </c>
      <c r="IUL20" s="38" t="e">
        <f>AVERAGEIFS('Cobalt Prices'!$G$10:$G$4229,'Cobalt Prices'!$E$10:$E$4229,IUL$4)</f>
        <v>#DIV/0!</v>
      </c>
      <c r="IUM20" s="38" t="e">
        <f>AVERAGEIFS('Cobalt Prices'!$G$10:$G$4229,'Cobalt Prices'!$E$10:$E$4229,IUM$4)</f>
        <v>#DIV/0!</v>
      </c>
      <c r="IUN20" s="38" t="e">
        <f>AVERAGEIFS('Cobalt Prices'!$G$10:$G$4229,'Cobalt Prices'!$E$10:$E$4229,IUN$4)</f>
        <v>#DIV/0!</v>
      </c>
      <c r="IUO20" s="38" t="e">
        <f>AVERAGEIFS('Cobalt Prices'!$G$10:$G$4229,'Cobalt Prices'!$E$10:$E$4229,IUO$4)</f>
        <v>#DIV/0!</v>
      </c>
      <c r="IUP20" s="38" t="e">
        <f>AVERAGEIFS('Cobalt Prices'!$G$10:$G$4229,'Cobalt Prices'!$E$10:$E$4229,IUP$4)</f>
        <v>#DIV/0!</v>
      </c>
      <c r="IUQ20" s="38" t="e">
        <f>AVERAGEIFS('Cobalt Prices'!$G$10:$G$4229,'Cobalt Prices'!$E$10:$E$4229,IUQ$4)</f>
        <v>#DIV/0!</v>
      </c>
      <c r="IUR20" s="38" t="e">
        <f>AVERAGEIFS('Cobalt Prices'!$G$10:$G$4229,'Cobalt Prices'!$E$10:$E$4229,IUR$4)</f>
        <v>#DIV/0!</v>
      </c>
      <c r="IUS20" s="38" t="e">
        <f>AVERAGEIFS('Cobalt Prices'!$G$10:$G$4229,'Cobalt Prices'!$E$10:$E$4229,IUS$4)</f>
        <v>#DIV/0!</v>
      </c>
      <c r="IUT20" s="38" t="e">
        <f>AVERAGEIFS('Cobalt Prices'!$G$10:$G$4229,'Cobalt Prices'!$E$10:$E$4229,IUT$4)</f>
        <v>#DIV/0!</v>
      </c>
      <c r="IUU20" s="38" t="e">
        <f>AVERAGEIFS('Cobalt Prices'!$G$10:$G$4229,'Cobalt Prices'!$E$10:$E$4229,IUU$4)</f>
        <v>#DIV/0!</v>
      </c>
      <c r="IUV20" s="38" t="e">
        <f>AVERAGEIFS('Cobalt Prices'!$G$10:$G$4229,'Cobalt Prices'!$E$10:$E$4229,IUV$4)</f>
        <v>#DIV/0!</v>
      </c>
      <c r="IUW20" s="38" t="e">
        <f>AVERAGEIFS('Cobalt Prices'!$G$10:$G$4229,'Cobalt Prices'!$E$10:$E$4229,IUW$4)</f>
        <v>#DIV/0!</v>
      </c>
      <c r="IUX20" s="38" t="e">
        <f>AVERAGEIFS('Cobalt Prices'!$G$10:$G$4229,'Cobalt Prices'!$E$10:$E$4229,IUX$4)</f>
        <v>#DIV/0!</v>
      </c>
      <c r="IUY20" s="38" t="e">
        <f>AVERAGEIFS('Cobalt Prices'!$G$10:$G$4229,'Cobalt Prices'!$E$10:$E$4229,IUY$4)</f>
        <v>#DIV/0!</v>
      </c>
      <c r="IUZ20" s="38" t="e">
        <f>AVERAGEIFS('Cobalt Prices'!$G$10:$G$4229,'Cobalt Prices'!$E$10:$E$4229,IUZ$4)</f>
        <v>#DIV/0!</v>
      </c>
      <c r="IVA20" s="38" t="e">
        <f>AVERAGEIFS('Cobalt Prices'!$G$10:$G$4229,'Cobalt Prices'!$E$10:$E$4229,IVA$4)</f>
        <v>#DIV/0!</v>
      </c>
      <c r="IVB20" s="38" t="e">
        <f>AVERAGEIFS('Cobalt Prices'!$G$10:$G$4229,'Cobalt Prices'!$E$10:$E$4229,IVB$4)</f>
        <v>#DIV/0!</v>
      </c>
      <c r="IVC20" s="38" t="e">
        <f>AVERAGEIFS('Cobalt Prices'!$G$10:$G$4229,'Cobalt Prices'!$E$10:$E$4229,IVC$4)</f>
        <v>#DIV/0!</v>
      </c>
      <c r="IVD20" s="38" t="e">
        <f>AVERAGEIFS('Cobalt Prices'!$G$10:$G$4229,'Cobalt Prices'!$E$10:$E$4229,IVD$4)</f>
        <v>#DIV/0!</v>
      </c>
      <c r="IVE20" s="38" t="e">
        <f>AVERAGEIFS('Cobalt Prices'!$G$10:$G$4229,'Cobalt Prices'!$E$10:$E$4229,IVE$4)</f>
        <v>#DIV/0!</v>
      </c>
      <c r="IVF20" s="38" t="e">
        <f>AVERAGEIFS('Cobalt Prices'!$G$10:$G$4229,'Cobalt Prices'!$E$10:$E$4229,IVF$4)</f>
        <v>#DIV/0!</v>
      </c>
      <c r="IVG20" s="38" t="e">
        <f>AVERAGEIFS('Cobalt Prices'!$G$10:$G$4229,'Cobalt Prices'!$E$10:$E$4229,IVG$4)</f>
        <v>#DIV/0!</v>
      </c>
      <c r="IVH20" s="38" t="e">
        <f>AVERAGEIFS('Cobalt Prices'!$G$10:$G$4229,'Cobalt Prices'!$E$10:$E$4229,IVH$4)</f>
        <v>#DIV/0!</v>
      </c>
      <c r="IVI20" s="38" t="e">
        <f>AVERAGEIFS('Cobalt Prices'!$G$10:$G$4229,'Cobalt Prices'!$E$10:$E$4229,IVI$4)</f>
        <v>#DIV/0!</v>
      </c>
      <c r="IVJ20" s="38" t="e">
        <f>AVERAGEIFS('Cobalt Prices'!$G$10:$G$4229,'Cobalt Prices'!$E$10:$E$4229,IVJ$4)</f>
        <v>#DIV/0!</v>
      </c>
      <c r="IVK20" s="38" t="e">
        <f>AVERAGEIFS('Cobalt Prices'!$G$10:$G$4229,'Cobalt Prices'!$E$10:$E$4229,IVK$4)</f>
        <v>#DIV/0!</v>
      </c>
      <c r="IVL20" s="38" t="e">
        <f>AVERAGEIFS('Cobalt Prices'!$G$10:$G$4229,'Cobalt Prices'!$E$10:$E$4229,IVL$4)</f>
        <v>#DIV/0!</v>
      </c>
      <c r="IVM20" s="38" t="e">
        <f>AVERAGEIFS('Cobalt Prices'!$G$10:$G$4229,'Cobalt Prices'!$E$10:$E$4229,IVM$4)</f>
        <v>#DIV/0!</v>
      </c>
      <c r="IVN20" s="38" t="e">
        <f>AVERAGEIFS('Cobalt Prices'!$G$10:$G$4229,'Cobalt Prices'!$E$10:$E$4229,IVN$4)</f>
        <v>#DIV/0!</v>
      </c>
      <c r="IVO20" s="38" t="e">
        <f>AVERAGEIFS('Cobalt Prices'!$G$10:$G$4229,'Cobalt Prices'!$E$10:$E$4229,IVO$4)</f>
        <v>#DIV/0!</v>
      </c>
      <c r="IVP20" s="38" t="e">
        <f>AVERAGEIFS('Cobalt Prices'!$G$10:$G$4229,'Cobalt Prices'!$E$10:$E$4229,IVP$4)</f>
        <v>#DIV/0!</v>
      </c>
      <c r="IVQ20" s="38" t="e">
        <f>AVERAGEIFS('Cobalt Prices'!$G$10:$G$4229,'Cobalt Prices'!$E$10:$E$4229,IVQ$4)</f>
        <v>#DIV/0!</v>
      </c>
      <c r="IVR20" s="38" t="e">
        <f>AVERAGEIFS('Cobalt Prices'!$G$10:$G$4229,'Cobalt Prices'!$E$10:$E$4229,IVR$4)</f>
        <v>#DIV/0!</v>
      </c>
      <c r="IVS20" s="38" t="e">
        <f>AVERAGEIFS('Cobalt Prices'!$G$10:$G$4229,'Cobalt Prices'!$E$10:$E$4229,IVS$4)</f>
        <v>#DIV/0!</v>
      </c>
      <c r="IVT20" s="38" t="e">
        <f>AVERAGEIFS('Cobalt Prices'!$G$10:$G$4229,'Cobalt Prices'!$E$10:$E$4229,IVT$4)</f>
        <v>#DIV/0!</v>
      </c>
      <c r="IVU20" s="38" t="e">
        <f>AVERAGEIFS('Cobalt Prices'!$G$10:$G$4229,'Cobalt Prices'!$E$10:$E$4229,IVU$4)</f>
        <v>#DIV/0!</v>
      </c>
      <c r="IVV20" s="38" t="e">
        <f>AVERAGEIFS('Cobalt Prices'!$G$10:$G$4229,'Cobalt Prices'!$E$10:$E$4229,IVV$4)</f>
        <v>#DIV/0!</v>
      </c>
      <c r="IVW20" s="38" t="e">
        <f>AVERAGEIFS('Cobalt Prices'!$G$10:$G$4229,'Cobalt Prices'!$E$10:$E$4229,IVW$4)</f>
        <v>#DIV/0!</v>
      </c>
      <c r="IVX20" s="38" t="e">
        <f>AVERAGEIFS('Cobalt Prices'!$G$10:$G$4229,'Cobalt Prices'!$E$10:$E$4229,IVX$4)</f>
        <v>#DIV/0!</v>
      </c>
      <c r="IVY20" s="38" t="e">
        <f>AVERAGEIFS('Cobalt Prices'!$G$10:$G$4229,'Cobalt Prices'!$E$10:$E$4229,IVY$4)</f>
        <v>#DIV/0!</v>
      </c>
      <c r="IVZ20" s="38" t="e">
        <f>AVERAGEIFS('Cobalt Prices'!$G$10:$G$4229,'Cobalt Prices'!$E$10:$E$4229,IVZ$4)</f>
        <v>#DIV/0!</v>
      </c>
      <c r="IWA20" s="38" t="e">
        <f>AVERAGEIFS('Cobalt Prices'!$G$10:$G$4229,'Cobalt Prices'!$E$10:$E$4229,IWA$4)</f>
        <v>#DIV/0!</v>
      </c>
      <c r="IWB20" s="38" t="e">
        <f>AVERAGEIFS('Cobalt Prices'!$G$10:$G$4229,'Cobalt Prices'!$E$10:$E$4229,IWB$4)</f>
        <v>#DIV/0!</v>
      </c>
      <c r="IWC20" s="38" t="e">
        <f>AVERAGEIFS('Cobalt Prices'!$G$10:$G$4229,'Cobalt Prices'!$E$10:$E$4229,IWC$4)</f>
        <v>#DIV/0!</v>
      </c>
      <c r="IWD20" s="38" t="e">
        <f>AVERAGEIFS('Cobalt Prices'!$G$10:$G$4229,'Cobalt Prices'!$E$10:$E$4229,IWD$4)</f>
        <v>#DIV/0!</v>
      </c>
      <c r="IWE20" s="38" t="e">
        <f>AVERAGEIFS('Cobalt Prices'!$G$10:$G$4229,'Cobalt Prices'!$E$10:$E$4229,IWE$4)</f>
        <v>#DIV/0!</v>
      </c>
      <c r="IWF20" s="38" t="e">
        <f>AVERAGEIFS('Cobalt Prices'!$G$10:$G$4229,'Cobalt Prices'!$E$10:$E$4229,IWF$4)</f>
        <v>#DIV/0!</v>
      </c>
      <c r="IWG20" s="38" t="e">
        <f>AVERAGEIFS('Cobalt Prices'!$G$10:$G$4229,'Cobalt Prices'!$E$10:$E$4229,IWG$4)</f>
        <v>#DIV/0!</v>
      </c>
      <c r="IWH20" s="38" t="e">
        <f>AVERAGEIFS('Cobalt Prices'!$G$10:$G$4229,'Cobalt Prices'!$E$10:$E$4229,IWH$4)</f>
        <v>#DIV/0!</v>
      </c>
      <c r="IWI20" s="38" t="e">
        <f>AVERAGEIFS('Cobalt Prices'!$G$10:$G$4229,'Cobalt Prices'!$E$10:$E$4229,IWI$4)</f>
        <v>#DIV/0!</v>
      </c>
      <c r="IWJ20" s="38" t="e">
        <f>AVERAGEIFS('Cobalt Prices'!$G$10:$G$4229,'Cobalt Prices'!$E$10:$E$4229,IWJ$4)</f>
        <v>#DIV/0!</v>
      </c>
      <c r="IWK20" s="38" t="e">
        <f>AVERAGEIFS('Cobalt Prices'!$G$10:$G$4229,'Cobalt Prices'!$E$10:$E$4229,IWK$4)</f>
        <v>#DIV/0!</v>
      </c>
      <c r="IWL20" s="38" t="e">
        <f>AVERAGEIFS('Cobalt Prices'!$G$10:$G$4229,'Cobalt Prices'!$E$10:$E$4229,IWL$4)</f>
        <v>#DIV/0!</v>
      </c>
      <c r="IWM20" s="38" t="e">
        <f>AVERAGEIFS('Cobalt Prices'!$G$10:$G$4229,'Cobalt Prices'!$E$10:$E$4229,IWM$4)</f>
        <v>#DIV/0!</v>
      </c>
      <c r="IWN20" s="38" t="e">
        <f>AVERAGEIFS('Cobalt Prices'!$G$10:$G$4229,'Cobalt Prices'!$E$10:$E$4229,IWN$4)</f>
        <v>#DIV/0!</v>
      </c>
      <c r="IWO20" s="38" t="e">
        <f>AVERAGEIFS('Cobalt Prices'!$G$10:$G$4229,'Cobalt Prices'!$E$10:$E$4229,IWO$4)</f>
        <v>#DIV/0!</v>
      </c>
      <c r="IWP20" s="38" t="e">
        <f>AVERAGEIFS('Cobalt Prices'!$G$10:$G$4229,'Cobalt Prices'!$E$10:$E$4229,IWP$4)</f>
        <v>#DIV/0!</v>
      </c>
      <c r="IWQ20" s="38" t="e">
        <f>AVERAGEIFS('Cobalt Prices'!$G$10:$G$4229,'Cobalt Prices'!$E$10:$E$4229,IWQ$4)</f>
        <v>#DIV/0!</v>
      </c>
      <c r="IWR20" s="38" t="e">
        <f>AVERAGEIFS('Cobalt Prices'!$G$10:$G$4229,'Cobalt Prices'!$E$10:$E$4229,IWR$4)</f>
        <v>#DIV/0!</v>
      </c>
      <c r="IWS20" s="38" t="e">
        <f>AVERAGEIFS('Cobalt Prices'!$G$10:$G$4229,'Cobalt Prices'!$E$10:$E$4229,IWS$4)</f>
        <v>#DIV/0!</v>
      </c>
      <c r="IWT20" s="38" t="e">
        <f>AVERAGEIFS('Cobalt Prices'!$G$10:$G$4229,'Cobalt Prices'!$E$10:$E$4229,IWT$4)</f>
        <v>#DIV/0!</v>
      </c>
      <c r="IWU20" s="38" t="e">
        <f>AVERAGEIFS('Cobalt Prices'!$G$10:$G$4229,'Cobalt Prices'!$E$10:$E$4229,IWU$4)</f>
        <v>#DIV/0!</v>
      </c>
      <c r="IWV20" s="38" t="e">
        <f>AVERAGEIFS('Cobalt Prices'!$G$10:$G$4229,'Cobalt Prices'!$E$10:$E$4229,IWV$4)</f>
        <v>#DIV/0!</v>
      </c>
      <c r="IWW20" s="38" t="e">
        <f>AVERAGEIFS('Cobalt Prices'!$G$10:$G$4229,'Cobalt Prices'!$E$10:$E$4229,IWW$4)</f>
        <v>#DIV/0!</v>
      </c>
      <c r="IWX20" s="38" t="e">
        <f>AVERAGEIFS('Cobalt Prices'!$G$10:$G$4229,'Cobalt Prices'!$E$10:$E$4229,IWX$4)</f>
        <v>#DIV/0!</v>
      </c>
      <c r="IWY20" s="38" t="e">
        <f>AVERAGEIFS('Cobalt Prices'!$G$10:$G$4229,'Cobalt Prices'!$E$10:$E$4229,IWY$4)</f>
        <v>#DIV/0!</v>
      </c>
      <c r="IWZ20" s="38" t="e">
        <f>AVERAGEIFS('Cobalt Prices'!$G$10:$G$4229,'Cobalt Prices'!$E$10:$E$4229,IWZ$4)</f>
        <v>#DIV/0!</v>
      </c>
      <c r="IXA20" s="38" t="e">
        <f>AVERAGEIFS('Cobalt Prices'!$G$10:$G$4229,'Cobalt Prices'!$E$10:$E$4229,IXA$4)</f>
        <v>#DIV/0!</v>
      </c>
      <c r="IXB20" s="38" t="e">
        <f>AVERAGEIFS('Cobalt Prices'!$G$10:$G$4229,'Cobalt Prices'!$E$10:$E$4229,IXB$4)</f>
        <v>#DIV/0!</v>
      </c>
      <c r="IXC20" s="38" t="e">
        <f>AVERAGEIFS('Cobalt Prices'!$G$10:$G$4229,'Cobalt Prices'!$E$10:$E$4229,IXC$4)</f>
        <v>#DIV/0!</v>
      </c>
      <c r="IXD20" s="38" t="e">
        <f>AVERAGEIFS('Cobalt Prices'!$G$10:$G$4229,'Cobalt Prices'!$E$10:$E$4229,IXD$4)</f>
        <v>#DIV/0!</v>
      </c>
      <c r="IXE20" s="38" t="e">
        <f>AVERAGEIFS('Cobalt Prices'!$G$10:$G$4229,'Cobalt Prices'!$E$10:$E$4229,IXE$4)</f>
        <v>#DIV/0!</v>
      </c>
      <c r="IXF20" s="38" t="e">
        <f>AVERAGEIFS('Cobalt Prices'!$G$10:$G$4229,'Cobalt Prices'!$E$10:$E$4229,IXF$4)</f>
        <v>#DIV/0!</v>
      </c>
      <c r="IXG20" s="38" t="e">
        <f>AVERAGEIFS('Cobalt Prices'!$G$10:$G$4229,'Cobalt Prices'!$E$10:$E$4229,IXG$4)</f>
        <v>#DIV/0!</v>
      </c>
      <c r="IXH20" s="38" t="e">
        <f>AVERAGEIFS('Cobalt Prices'!$G$10:$G$4229,'Cobalt Prices'!$E$10:$E$4229,IXH$4)</f>
        <v>#DIV/0!</v>
      </c>
      <c r="IXI20" s="38" t="e">
        <f>AVERAGEIFS('Cobalt Prices'!$G$10:$G$4229,'Cobalt Prices'!$E$10:$E$4229,IXI$4)</f>
        <v>#DIV/0!</v>
      </c>
      <c r="IXJ20" s="38" t="e">
        <f>AVERAGEIFS('Cobalt Prices'!$G$10:$G$4229,'Cobalt Prices'!$E$10:$E$4229,IXJ$4)</f>
        <v>#DIV/0!</v>
      </c>
      <c r="IXK20" s="38" t="e">
        <f>AVERAGEIFS('Cobalt Prices'!$G$10:$G$4229,'Cobalt Prices'!$E$10:$E$4229,IXK$4)</f>
        <v>#DIV/0!</v>
      </c>
      <c r="IXL20" s="38" t="e">
        <f>AVERAGEIFS('Cobalt Prices'!$G$10:$G$4229,'Cobalt Prices'!$E$10:$E$4229,IXL$4)</f>
        <v>#DIV/0!</v>
      </c>
      <c r="IXM20" s="38" t="e">
        <f>AVERAGEIFS('Cobalt Prices'!$G$10:$G$4229,'Cobalt Prices'!$E$10:$E$4229,IXM$4)</f>
        <v>#DIV/0!</v>
      </c>
      <c r="IXN20" s="38" t="e">
        <f>AVERAGEIFS('Cobalt Prices'!$G$10:$G$4229,'Cobalt Prices'!$E$10:$E$4229,IXN$4)</f>
        <v>#DIV/0!</v>
      </c>
      <c r="IXO20" s="38" t="e">
        <f>AVERAGEIFS('Cobalt Prices'!$G$10:$G$4229,'Cobalt Prices'!$E$10:$E$4229,IXO$4)</f>
        <v>#DIV/0!</v>
      </c>
      <c r="IXP20" s="38" t="e">
        <f>AVERAGEIFS('Cobalt Prices'!$G$10:$G$4229,'Cobalt Prices'!$E$10:$E$4229,IXP$4)</f>
        <v>#DIV/0!</v>
      </c>
      <c r="IXQ20" s="38" t="e">
        <f>AVERAGEIFS('Cobalt Prices'!$G$10:$G$4229,'Cobalt Prices'!$E$10:$E$4229,IXQ$4)</f>
        <v>#DIV/0!</v>
      </c>
      <c r="IXR20" s="38" t="e">
        <f>AVERAGEIFS('Cobalt Prices'!$G$10:$G$4229,'Cobalt Prices'!$E$10:$E$4229,IXR$4)</f>
        <v>#DIV/0!</v>
      </c>
      <c r="IXS20" s="38" t="e">
        <f>AVERAGEIFS('Cobalt Prices'!$G$10:$G$4229,'Cobalt Prices'!$E$10:$E$4229,IXS$4)</f>
        <v>#DIV/0!</v>
      </c>
      <c r="IXT20" s="38" t="e">
        <f>AVERAGEIFS('Cobalt Prices'!$G$10:$G$4229,'Cobalt Prices'!$E$10:$E$4229,IXT$4)</f>
        <v>#DIV/0!</v>
      </c>
      <c r="IXU20" s="38" t="e">
        <f>AVERAGEIFS('Cobalt Prices'!$G$10:$G$4229,'Cobalt Prices'!$E$10:$E$4229,IXU$4)</f>
        <v>#DIV/0!</v>
      </c>
      <c r="IXV20" s="38" t="e">
        <f>AVERAGEIFS('Cobalt Prices'!$G$10:$G$4229,'Cobalt Prices'!$E$10:$E$4229,IXV$4)</f>
        <v>#DIV/0!</v>
      </c>
      <c r="IXW20" s="38" t="e">
        <f>AVERAGEIFS('Cobalt Prices'!$G$10:$G$4229,'Cobalt Prices'!$E$10:$E$4229,IXW$4)</f>
        <v>#DIV/0!</v>
      </c>
      <c r="IXX20" s="38" t="e">
        <f>AVERAGEIFS('Cobalt Prices'!$G$10:$G$4229,'Cobalt Prices'!$E$10:$E$4229,IXX$4)</f>
        <v>#DIV/0!</v>
      </c>
      <c r="IXY20" s="38" t="e">
        <f>AVERAGEIFS('Cobalt Prices'!$G$10:$G$4229,'Cobalt Prices'!$E$10:$E$4229,IXY$4)</f>
        <v>#DIV/0!</v>
      </c>
      <c r="IXZ20" s="38" t="e">
        <f>AVERAGEIFS('Cobalt Prices'!$G$10:$G$4229,'Cobalt Prices'!$E$10:$E$4229,IXZ$4)</f>
        <v>#DIV/0!</v>
      </c>
      <c r="IYA20" s="38" t="e">
        <f>AVERAGEIFS('Cobalt Prices'!$G$10:$G$4229,'Cobalt Prices'!$E$10:$E$4229,IYA$4)</f>
        <v>#DIV/0!</v>
      </c>
      <c r="IYB20" s="38" t="e">
        <f>AVERAGEIFS('Cobalt Prices'!$G$10:$G$4229,'Cobalt Prices'!$E$10:$E$4229,IYB$4)</f>
        <v>#DIV/0!</v>
      </c>
      <c r="IYC20" s="38" t="e">
        <f>AVERAGEIFS('Cobalt Prices'!$G$10:$G$4229,'Cobalt Prices'!$E$10:$E$4229,IYC$4)</f>
        <v>#DIV/0!</v>
      </c>
      <c r="IYD20" s="38" t="e">
        <f>AVERAGEIFS('Cobalt Prices'!$G$10:$G$4229,'Cobalt Prices'!$E$10:$E$4229,IYD$4)</f>
        <v>#DIV/0!</v>
      </c>
      <c r="IYE20" s="38" t="e">
        <f>AVERAGEIFS('Cobalt Prices'!$G$10:$G$4229,'Cobalt Prices'!$E$10:$E$4229,IYE$4)</f>
        <v>#DIV/0!</v>
      </c>
      <c r="IYF20" s="38" t="e">
        <f>AVERAGEIFS('Cobalt Prices'!$G$10:$G$4229,'Cobalt Prices'!$E$10:$E$4229,IYF$4)</f>
        <v>#DIV/0!</v>
      </c>
      <c r="IYG20" s="38" t="e">
        <f>AVERAGEIFS('Cobalt Prices'!$G$10:$G$4229,'Cobalt Prices'!$E$10:$E$4229,IYG$4)</f>
        <v>#DIV/0!</v>
      </c>
      <c r="IYH20" s="38" t="e">
        <f>AVERAGEIFS('Cobalt Prices'!$G$10:$G$4229,'Cobalt Prices'!$E$10:$E$4229,IYH$4)</f>
        <v>#DIV/0!</v>
      </c>
      <c r="IYI20" s="38" t="e">
        <f>AVERAGEIFS('Cobalt Prices'!$G$10:$G$4229,'Cobalt Prices'!$E$10:$E$4229,IYI$4)</f>
        <v>#DIV/0!</v>
      </c>
      <c r="IYJ20" s="38" t="e">
        <f>AVERAGEIFS('Cobalt Prices'!$G$10:$G$4229,'Cobalt Prices'!$E$10:$E$4229,IYJ$4)</f>
        <v>#DIV/0!</v>
      </c>
      <c r="IYK20" s="38" t="e">
        <f>AVERAGEIFS('Cobalt Prices'!$G$10:$G$4229,'Cobalt Prices'!$E$10:$E$4229,IYK$4)</f>
        <v>#DIV/0!</v>
      </c>
      <c r="IYL20" s="38" t="e">
        <f>AVERAGEIFS('Cobalt Prices'!$G$10:$G$4229,'Cobalt Prices'!$E$10:$E$4229,IYL$4)</f>
        <v>#DIV/0!</v>
      </c>
      <c r="IYM20" s="38" t="e">
        <f>AVERAGEIFS('Cobalt Prices'!$G$10:$G$4229,'Cobalt Prices'!$E$10:$E$4229,IYM$4)</f>
        <v>#DIV/0!</v>
      </c>
      <c r="IYN20" s="38" t="e">
        <f>AVERAGEIFS('Cobalt Prices'!$G$10:$G$4229,'Cobalt Prices'!$E$10:$E$4229,IYN$4)</f>
        <v>#DIV/0!</v>
      </c>
      <c r="IYO20" s="38" t="e">
        <f>AVERAGEIFS('Cobalt Prices'!$G$10:$G$4229,'Cobalt Prices'!$E$10:$E$4229,IYO$4)</f>
        <v>#DIV/0!</v>
      </c>
      <c r="IYP20" s="38" t="e">
        <f>AVERAGEIFS('Cobalt Prices'!$G$10:$G$4229,'Cobalt Prices'!$E$10:$E$4229,IYP$4)</f>
        <v>#DIV/0!</v>
      </c>
      <c r="IYQ20" s="38" t="e">
        <f>AVERAGEIFS('Cobalt Prices'!$G$10:$G$4229,'Cobalt Prices'!$E$10:$E$4229,IYQ$4)</f>
        <v>#DIV/0!</v>
      </c>
      <c r="IYR20" s="38" t="e">
        <f>AVERAGEIFS('Cobalt Prices'!$G$10:$G$4229,'Cobalt Prices'!$E$10:$E$4229,IYR$4)</f>
        <v>#DIV/0!</v>
      </c>
      <c r="IYS20" s="38" t="e">
        <f>AVERAGEIFS('Cobalt Prices'!$G$10:$G$4229,'Cobalt Prices'!$E$10:$E$4229,IYS$4)</f>
        <v>#DIV/0!</v>
      </c>
      <c r="IYT20" s="38" t="e">
        <f>AVERAGEIFS('Cobalt Prices'!$G$10:$G$4229,'Cobalt Prices'!$E$10:$E$4229,IYT$4)</f>
        <v>#DIV/0!</v>
      </c>
      <c r="IYU20" s="38" t="e">
        <f>AVERAGEIFS('Cobalt Prices'!$G$10:$G$4229,'Cobalt Prices'!$E$10:$E$4229,IYU$4)</f>
        <v>#DIV/0!</v>
      </c>
      <c r="IYV20" s="38" t="e">
        <f>AVERAGEIFS('Cobalt Prices'!$G$10:$G$4229,'Cobalt Prices'!$E$10:$E$4229,IYV$4)</f>
        <v>#DIV/0!</v>
      </c>
      <c r="IYW20" s="38" t="e">
        <f>AVERAGEIFS('Cobalt Prices'!$G$10:$G$4229,'Cobalt Prices'!$E$10:$E$4229,IYW$4)</f>
        <v>#DIV/0!</v>
      </c>
      <c r="IYX20" s="38" t="e">
        <f>AVERAGEIFS('Cobalt Prices'!$G$10:$G$4229,'Cobalt Prices'!$E$10:$E$4229,IYX$4)</f>
        <v>#DIV/0!</v>
      </c>
      <c r="IYY20" s="38" t="e">
        <f>AVERAGEIFS('Cobalt Prices'!$G$10:$G$4229,'Cobalt Prices'!$E$10:$E$4229,IYY$4)</f>
        <v>#DIV/0!</v>
      </c>
      <c r="IYZ20" s="38" t="e">
        <f>AVERAGEIFS('Cobalt Prices'!$G$10:$G$4229,'Cobalt Prices'!$E$10:$E$4229,IYZ$4)</f>
        <v>#DIV/0!</v>
      </c>
      <c r="IZA20" s="38" t="e">
        <f>AVERAGEIFS('Cobalt Prices'!$G$10:$G$4229,'Cobalt Prices'!$E$10:$E$4229,IZA$4)</f>
        <v>#DIV/0!</v>
      </c>
      <c r="IZB20" s="38" t="e">
        <f>AVERAGEIFS('Cobalt Prices'!$G$10:$G$4229,'Cobalt Prices'!$E$10:$E$4229,IZB$4)</f>
        <v>#DIV/0!</v>
      </c>
      <c r="IZC20" s="38" t="e">
        <f>AVERAGEIFS('Cobalt Prices'!$G$10:$G$4229,'Cobalt Prices'!$E$10:$E$4229,IZC$4)</f>
        <v>#DIV/0!</v>
      </c>
      <c r="IZD20" s="38" t="e">
        <f>AVERAGEIFS('Cobalt Prices'!$G$10:$G$4229,'Cobalt Prices'!$E$10:$E$4229,IZD$4)</f>
        <v>#DIV/0!</v>
      </c>
      <c r="IZE20" s="38" t="e">
        <f>AVERAGEIFS('Cobalt Prices'!$G$10:$G$4229,'Cobalt Prices'!$E$10:$E$4229,IZE$4)</f>
        <v>#DIV/0!</v>
      </c>
      <c r="IZF20" s="38" t="e">
        <f>AVERAGEIFS('Cobalt Prices'!$G$10:$G$4229,'Cobalt Prices'!$E$10:$E$4229,IZF$4)</f>
        <v>#DIV/0!</v>
      </c>
      <c r="IZG20" s="38" t="e">
        <f>AVERAGEIFS('Cobalt Prices'!$G$10:$G$4229,'Cobalt Prices'!$E$10:$E$4229,IZG$4)</f>
        <v>#DIV/0!</v>
      </c>
      <c r="IZH20" s="38" t="e">
        <f>AVERAGEIFS('Cobalt Prices'!$G$10:$G$4229,'Cobalt Prices'!$E$10:$E$4229,IZH$4)</f>
        <v>#DIV/0!</v>
      </c>
      <c r="IZI20" s="38" t="e">
        <f>AVERAGEIFS('Cobalt Prices'!$G$10:$G$4229,'Cobalt Prices'!$E$10:$E$4229,IZI$4)</f>
        <v>#DIV/0!</v>
      </c>
      <c r="IZJ20" s="38" t="e">
        <f>AVERAGEIFS('Cobalt Prices'!$G$10:$G$4229,'Cobalt Prices'!$E$10:$E$4229,IZJ$4)</f>
        <v>#DIV/0!</v>
      </c>
      <c r="IZK20" s="38" t="e">
        <f>AVERAGEIFS('Cobalt Prices'!$G$10:$G$4229,'Cobalt Prices'!$E$10:$E$4229,IZK$4)</f>
        <v>#DIV/0!</v>
      </c>
      <c r="IZL20" s="38" t="e">
        <f>AVERAGEIFS('Cobalt Prices'!$G$10:$G$4229,'Cobalt Prices'!$E$10:$E$4229,IZL$4)</f>
        <v>#DIV/0!</v>
      </c>
      <c r="IZM20" s="38" t="e">
        <f>AVERAGEIFS('Cobalt Prices'!$G$10:$G$4229,'Cobalt Prices'!$E$10:$E$4229,IZM$4)</f>
        <v>#DIV/0!</v>
      </c>
      <c r="IZN20" s="38" t="e">
        <f>AVERAGEIFS('Cobalt Prices'!$G$10:$G$4229,'Cobalt Prices'!$E$10:$E$4229,IZN$4)</f>
        <v>#DIV/0!</v>
      </c>
      <c r="IZO20" s="38" t="e">
        <f>AVERAGEIFS('Cobalt Prices'!$G$10:$G$4229,'Cobalt Prices'!$E$10:$E$4229,IZO$4)</f>
        <v>#DIV/0!</v>
      </c>
      <c r="IZP20" s="38" t="e">
        <f>AVERAGEIFS('Cobalt Prices'!$G$10:$G$4229,'Cobalt Prices'!$E$10:$E$4229,IZP$4)</f>
        <v>#DIV/0!</v>
      </c>
      <c r="IZQ20" s="38" t="e">
        <f>AVERAGEIFS('Cobalt Prices'!$G$10:$G$4229,'Cobalt Prices'!$E$10:$E$4229,IZQ$4)</f>
        <v>#DIV/0!</v>
      </c>
      <c r="IZR20" s="38" t="e">
        <f>AVERAGEIFS('Cobalt Prices'!$G$10:$G$4229,'Cobalt Prices'!$E$10:$E$4229,IZR$4)</f>
        <v>#DIV/0!</v>
      </c>
      <c r="IZS20" s="38" t="e">
        <f>AVERAGEIFS('Cobalt Prices'!$G$10:$G$4229,'Cobalt Prices'!$E$10:$E$4229,IZS$4)</f>
        <v>#DIV/0!</v>
      </c>
      <c r="IZT20" s="38" t="e">
        <f>AVERAGEIFS('Cobalt Prices'!$G$10:$G$4229,'Cobalt Prices'!$E$10:$E$4229,IZT$4)</f>
        <v>#DIV/0!</v>
      </c>
      <c r="IZU20" s="38" t="e">
        <f>AVERAGEIFS('Cobalt Prices'!$G$10:$G$4229,'Cobalt Prices'!$E$10:$E$4229,IZU$4)</f>
        <v>#DIV/0!</v>
      </c>
      <c r="IZV20" s="38" t="e">
        <f>AVERAGEIFS('Cobalt Prices'!$G$10:$G$4229,'Cobalt Prices'!$E$10:$E$4229,IZV$4)</f>
        <v>#DIV/0!</v>
      </c>
      <c r="IZW20" s="38" t="e">
        <f>AVERAGEIFS('Cobalt Prices'!$G$10:$G$4229,'Cobalt Prices'!$E$10:$E$4229,IZW$4)</f>
        <v>#DIV/0!</v>
      </c>
      <c r="IZX20" s="38" t="e">
        <f>AVERAGEIFS('Cobalt Prices'!$G$10:$G$4229,'Cobalt Prices'!$E$10:$E$4229,IZX$4)</f>
        <v>#DIV/0!</v>
      </c>
      <c r="IZY20" s="38" t="e">
        <f>AVERAGEIFS('Cobalt Prices'!$G$10:$G$4229,'Cobalt Prices'!$E$10:$E$4229,IZY$4)</f>
        <v>#DIV/0!</v>
      </c>
      <c r="IZZ20" s="38" t="e">
        <f>AVERAGEIFS('Cobalt Prices'!$G$10:$G$4229,'Cobalt Prices'!$E$10:$E$4229,IZZ$4)</f>
        <v>#DIV/0!</v>
      </c>
      <c r="JAA20" s="38" t="e">
        <f>AVERAGEIFS('Cobalt Prices'!$G$10:$G$4229,'Cobalt Prices'!$E$10:$E$4229,JAA$4)</f>
        <v>#DIV/0!</v>
      </c>
      <c r="JAB20" s="38" t="e">
        <f>AVERAGEIFS('Cobalt Prices'!$G$10:$G$4229,'Cobalt Prices'!$E$10:$E$4229,JAB$4)</f>
        <v>#DIV/0!</v>
      </c>
      <c r="JAC20" s="38" t="e">
        <f>AVERAGEIFS('Cobalt Prices'!$G$10:$G$4229,'Cobalt Prices'!$E$10:$E$4229,JAC$4)</f>
        <v>#DIV/0!</v>
      </c>
      <c r="JAD20" s="38" t="e">
        <f>AVERAGEIFS('Cobalt Prices'!$G$10:$G$4229,'Cobalt Prices'!$E$10:$E$4229,JAD$4)</f>
        <v>#DIV/0!</v>
      </c>
      <c r="JAE20" s="38" t="e">
        <f>AVERAGEIFS('Cobalt Prices'!$G$10:$G$4229,'Cobalt Prices'!$E$10:$E$4229,JAE$4)</f>
        <v>#DIV/0!</v>
      </c>
      <c r="JAF20" s="38" t="e">
        <f>AVERAGEIFS('Cobalt Prices'!$G$10:$G$4229,'Cobalt Prices'!$E$10:$E$4229,JAF$4)</f>
        <v>#DIV/0!</v>
      </c>
      <c r="JAG20" s="38" t="e">
        <f>AVERAGEIFS('Cobalt Prices'!$G$10:$G$4229,'Cobalt Prices'!$E$10:$E$4229,JAG$4)</f>
        <v>#DIV/0!</v>
      </c>
      <c r="JAH20" s="38" t="e">
        <f>AVERAGEIFS('Cobalt Prices'!$G$10:$G$4229,'Cobalt Prices'!$E$10:$E$4229,JAH$4)</f>
        <v>#DIV/0!</v>
      </c>
      <c r="JAI20" s="38" t="e">
        <f>AVERAGEIFS('Cobalt Prices'!$G$10:$G$4229,'Cobalt Prices'!$E$10:$E$4229,JAI$4)</f>
        <v>#DIV/0!</v>
      </c>
      <c r="JAJ20" s="38" t="e">
        <f>AVERAGEIFS('Cobalt Prices'!$G$10:$G$4229,'Cobalt Prices'!$E$10:$E$4229,JAJ$4)</f>
        <v>#DIV/0!</v>
      </c>
      <c r="JAK20" s="38" t="e">
        <f>AVERAGEIFS('Cobalt Prices'!$G$10:$G$4229,'Cobalt Prices'!$E$10:$E$4229,JAK$4)</f>
        <v>#DIV/0!</v>
      </c>
      <c r="JAL20" s="38" t="e">
        <f>AVERAGEIFS('Cobalt Prices'!$G$10:$G$4229,'Cobalt Prices'!$E$10:$E$4229,JAL$4)</f>
        <v>#DIV/0!</v>
      </c>
      <c r="JAM20" s="38" t="e">
        <f>AVERAGEIFS('Cobalt Prices'!$G$10:$G$4229,'Cobalt Prices'!$E$10:$E$4229,JAM$4)</f>
        <v>#DIV/0!</v>
      </c>
      <c r="JAN20" s="38" t="e">
        <f>AVERAGEIFS('Cobalt Prices'!$G$10:$G$4229,'Cobalt Prices'!$E$10:$E$4229,JAN$4)</f>
        <v>#DIV/0!</v>
      </c>
      <c r="JAO20" s="38" t="e">
        <f>AVERAGEIFS('Cobalt Prices'!$G$10:$G$4229,'Cobalt Prices'!$E$10:$E$4229,JAO$4)</f>
        <v>#DIV/0!</v>
      </c>
      <c r="JAP20" s="38" t="e">
        <f>AVERAGEIFS('Cobalt Prices'!$G$10:$G$4229,'Cobalt Prices'!$E$10:$E$4229,JAP$4)</f>
        <v>#DIV/0!</v>
      </c>
      <c r="JAQ20" s="38" t="e">
        <f>AVERAGEIFS('Cobalt Prices'!$G$10:$G$4229,'Cobalt Prices'!$E$10:$E$4229,JAQ$4)</f>
        <v>#DIV/0!</v>
      </c>
      <c r="JAR20" s="38" t="e">
        <f>AVERAGEIFS('Cobalt Prices'!$G$10:$G$4229,'Cobalt Prices'!$E$10:$E$4229,JAR$4)</f>
        <v>#DIV/0!</v>
      </c>
      <c r="JAS20" s="38" t="e">
        <f>AVERAGEIFS('Cobalt Prices'!$G$10:$G$4229,'Cobalt Prices'!$E$10:$E$4229,JAS$4)</f>
        <v>#DIV/0!</v>
      </c>
      <c r="JAT20" s="38" t="e">
        <f>AVERAGEIFS('Cobalt Prices'!$G$10:$G$4229,'Cobalt Prices'!$E$10:$E$4229,JAT$4)</f>
        <v>#DIV/0!</v>
      </c>
      <c r="JAU20" s="38" t="e">
        <f>AVERAGEIFS('Cobalt Prices'!$G$10:$G$4229,'Cobalt Prices'!$E$10:$E$4229,JAU$4)</f>
        <v>#DIV/0!</v>
      </c>
      <c r="JAV20" s="38" t="e">
        <f>AVERAGEIFS('Cobalt Prices'!$G$10:$G$4229,'Cobalt Prices'!$E$10:$E$4229,JAV$4)</f>
        <v>#DIV/0!</v>
      </c>
      <c r="JAW20" s="38" t="e">
        <f>AVERAGEIFS('Cobalt Prices'!$G$10:$G$4229,'Cobalt Prices'!$E$10:$E$4229,JAW$4)</f>
        <v>#DIV/0!</v>
      </c>
      <c r="JAX20" s="38" t="e">
        <f>AVERAGEIFS('Cobalt Prices'!$G$10:$G$4229,'Cobalt Prices'!$E$10:$E$4229,JAX$4)</f>
        <v>#DIV/0!</v>
      </c>
      <c r="JAY20" s="38" t="e">
        <f>AVERAGEIFS('Cobalt Prices'!$G$10:$G$4229,'Cobalt Prices'!$E$10:$E$4229,JAY$4)</f>
        <v>#DIV/0!</v>
      </c>
      <c r="JAZ20" s="38" t="e">
        <f>AVERAGEIFS('Cobalt Prices'!$G$10:$G$4229,'Cobalt Prices'!$E$10:$E$4229,JAZ$4)</f>
        <v>#DIV/0!</v>
      </c>
      <c r="JBA20" s="38" t="e">
        <f>AVERAGEIFS('Cobalt Prices'!$G$10:$G$4229,'Cobalt Prices'!$E$10:$E$4229,JBA$4)</f>
        <v>#DIV/0!</v>
      </c>
      <c r="JBB20" s="38" t="e">
        <f>AVERAGEIFS('Cobalt Prices'!$G$10:$G$4229,'Cobalt Prices'!$E$10:$E$4229,JBB$4)</f>
        <v>#DIV/0!</v>
      </c>
      <c r="JBC20" s="38" t="e">
        <f>AVERAGEIFS('Cobalt Prices'!$G$10:$G$4229,'Cobalt Prices'!$E$10:$E$4229,JBC$4)</f>
        <v>#DIV/0!</v>
      </c>
      <c r="JBD20" s="38" t="e">
        <f>AVERAGEIFS('Cobalt Prices'!$G$10:$G$4229,'Cobalt Prices'!$E$10:$E$4229,JBD$4)</f>
        <v>#DIV/0!</v>
      </c>
      <c r="JBE20" s="38" t="e">
        <f>AVERAGEIFS('Cobalt Prices'!$G$10:$G$4229,'Cobalt Prices'!$E$10:$E$4229,JBE$4)</f>
        <v>#DIV/0!</v>
      </c>
      <c r="JBF20" s="38" t="e">
        <f>AVERAGEIFS('Cobalt Prices'!$G$10:$G$4229,'Cobalt Prices'!$E$10:$E$4229,JBF$4)</f>
        <v>#DIV/0!</v>
      </c>
      <c r="JBG20" s="38" t="e">
        <f>AVERAGEIFS('Cobalt Prices'!$G$10:$G$4229,'Cobalt Prices'!$E$10:$E$4229,JBG$4)</f>
        <v>#DIV/0!</v>
      </c>
      <c r="JBH20" s="38" t="e">
        <f>AVERAGEIFS('Cobalt Prices'!$G$10:$G$4229,'Cobalt Prices'!$E$10:$E$4229,JBH$4)</f>
        <v>#DIV/0!</v>
      </c>
      <c r="JBI20" s="38" t="e">
        <f>AVERAGEIFS('Cobalt Prices'!$G$10:$G$4229,'Cobalt Prices'!$E$10:$E$4229,JBI$4)</f>
        <v>#DIV/0!</v>
      </c>
      <c r="JBJ20" s="38" t="e">
        <f>AVERAGEIFS('Cobalt Prices'!$G$10:$G$4229,'Cobalt Prices'!$E$10:$E$4229,JBJ$4)</f>
        <v>#DIV/0!</v>
      </c>
      <c r="JBK20" s="38" t="e">
        <f>AVERAGEIFS('Cobalt Prices'!$G$10:$G$4229,'Cobalt Prices'!$E$10:$E$4229,JBK$4)</f>
        <v>#DIV/0!</v>
      </c>
      <c r="JBL20" s="38" t="e">
        <f>AVERAGEIFS('Cobalt Prices'!$G$10:$G$4229,'Cobalt Prices'!$E$10:$E$4229,JBL$4)</f>
        <v>#DIV/0!</v>
      </c>
      <c r="JBM20" s="38" t="e">
        <f>AVERAGEIFS('Cobalt Prices'!$G$10:$G$4229,'Cobalt Prices'!$E$10:$E$4229,JBM$4)</f>
        <v>#DIV/0!</v>
      </c>
      <c r="JBN20" s="38" t="e">
        <f>AVERAGEIFS('Cobalt Prices'!$G$10:$G$4229,'Cobalt Prices'!$E$10:$E$4229,JBN$4)</f>
        <v>#DIV/0!</v>
      </c>
      <c r="JBO20" s="38" t="e">
        <f>AVERAGEIFS('Cobalt Prices'!$G$10:$G$4229,'Cobalt Prices'!$E$10:$E$4229,JBO$4)</f>
        <v>#DIV/0!</v>
      </c>
      <c r="JBP20" s="38" t="e">
        <f>AVERAGEIFS('Cobalt Prices'!$G$10:$G$4229,'Cobalt Prices'!$E$10:$E$4229,JBP$4)</f>
        <v>#DIV/0!</v>
      </c>
      <c r="JBQ20" s="38" t="e">
        <f>AVERAGEIFS('Cobalt Prices'!$G$10:$G$4229,'Cobalt Prices'!$E$10:$E$4229,JBQ$4)</f>
        <v>#DIV/0!</v>
      </c>
      <c r="JBR20" s="38" t="e">
        <f>AVERAGEIFS('Cobalt Prices'!$G$10:$G$4229,'Cobalt Prices'!$E$10:$E$4229,JBR$4)</f>
        <v>#DIV/0!</v>
      </c>
      <c r="JBS20" s="38" t="e">
        <f>AVERAGEIFS('Cobalt Prices'!$G$10:$G$4229,'Cobalt Prices'!$E$10:$E$4229,JBS$4)</f>
        <v>#DIV/0!</v>
      </c>
      <c r="JBT20" s="38" t="e">
        <f>AVERAGEIFS('Cobalt Prices'!$G$10:$G$4229,'Cobalt Prices'!$E$10:$E$4229,JBT$4)</f>
        <v>#DIV/0!</v>
      </c>
      <c r="JBU20" s="38" t="e">
        <f>AVERAGEIFS('Cobalt Prices'!$G$10:$G$4229,'Cobalt Prices'!$E$10:$E$4229,JBU$4)</f>
        <v>#DIV/0!</v>
      </c>
      <c r="JBV20" s="38" t="e">
        <f>AVERAGEIFS('Cobalt Prices'!$G$10:$G$4229,'Cobalt Prices'!$E$10:$E$4229,JBV$4)</f>
        <v>#DIV/0!</v>
      </c>
      <c r="JBW20" s="38" t="e">
        <f>AVERAGEIFS('Cobalt Prices'!$G$10:$G$4229,'Cobalt Prices'!$E$10:$E$4229,JBW$4)</f>
        <v>#DIV/0!</v>
      </c>
      <c r="JBX20" s="38" t="e">
        <f>AVERAGEIFS('Cobalt Prices'!$G$10:$G$4229,'Cobalt Prices'!$E$10:$E$4229,JBX$4)</f>
        <v>#DIV/0!</v>
      </c>
      <c r="JBY20" s="38" t="e">
        <f>AVERAGEIFS('Cobalt Prices'!$G$10:$G$4229,'Cobalt Prices'!$E$10:$E$4229,JBY$4)</f>
        <v>#DIV/0!</v>
      </c>
      <c r="JBZ20" s="38" t="e">
        <f>AVERAGEIFS('Cobalt Prices'!$G$10:$G$4229,'Cobalt Prices'!$E$10:$E$4229,JBZ$4)</f>
        <v>#DIV/0!</v>
      </c>
      <c r="JCA20" s="38" t="e">
        <f>AVERAGEIFS('Cobalt Prices'!$G$10:$G$4229,'Cobalt Prices'!$E$10:$E$4229,JCA$4)</f>
        <v>#DIV/0!</v>
      </c>
      <c r="JCB20" s="38" t="e">
        <f>AVERAGEIFS('Cobalt Prices'!$G$10:$G$4229,'Cobalt Prices'!$E$10:$E$4229,JCB$4)</f>
        <v>#DIV/0!</v>
      </c>
      <c r="JCC20" s="38" t="e">
        <f>AVERAGEIFS('Cobalt Prices'!$G$10:$G$4229,'Cobalt Prices'!$E$10:$E$4229,JCC$4)</f>
        <v>#DIV/0!</v>
      </c>
      <c r="JCD20" s="38" t="e">
        <f>AVERAGEIFS('Cobalt Prices'!$G$10:$G$4229,'Cobalt Prices'!$E$10:$E$4229,JCD$4)</f>
        <v>#DIV/0!</v>
      </c>
      <c r="JCE20" s="38" t="e">
        <f>AVERAGEIFS('Cobalt Prices'!$G$10:$G$4229,'Cobalt Prices'!$E$10:$E$4229,JCE$4)</f>
        <v>#DIV/0!</v>
      </c>
      <c r="JCF20" s="38" t="e">
        <f>AVERAGEIFS('Cobalt Prices'!$G$10:$G$4229,'Cobalt Prices'!$E$10:$E$4229,JCF$4)</f>
        <v>#DIV/0!</v>
      </c>
      <c r="JCG20" s="38" t="e">
        <f>AVERAGEIFS('Cobalt Prices'!$G$10:$G$4229,'Cobalt Prices'!$E$10:$E$4229,JCG$4)</f>
        <v>#DIV/0!</v>
      </c>
      <c r="JCH20" s="38" t="e">
        <f>AVERAGEIFS('Cobalt Prices'!$G$10:$G$4229,'Cobalt Prices'!$E$10:$E$4229,JCH$4)</f>
        <v>#DIV/0!</v>
      </c>
      <c r="JCI20" s="38" t="e">
        <f>AVERAGEIFS('Cobalt Prices'!$G$10:$G$4229,'Cobalt Prices'!$E$10:$E$4229,JCI$4)</f>
        <v>#DIV/0!</v>
      </c>
      <c r="JCJ20" s="38" t="e">
        <f>AVERAGEIFS('Cobalt Prices'!$G$10:$G$4229,'Cobalt Prices'!$E$10:$E$4229,JCJ$4)</f>
        <v>#DIV/0!</v>
      </c>
      <c r="JCK20" s="38" t="e">
        <f>AVERAGEIFS('Cobalt Prices'!$G$10:$G$4229,'Cobalt Prices'!$E$10:$E$4229,JCK$4)</f>
        <v>#DIV/0!</v>
      </c>
      <c r="JCL20" s="38" t="e">
        <f>AVERAGEIFS('Cobalt Prices'!$G$10:$G$4229,'Cobalt Prices'!$E$10:$E$4229,JCL$4)</f>
        <v>#DIV/0!</v>
      </c>
      <c r="JCM20" s="38" t="e">
        <f>AVERAGEIFS('Cobalt Prices'!$G$10:$G$4229,'Cobalt Prices'!$E$10:$E$4229,JCM$4)</f>
        <v>#DIV/0!</v>
      </c>
      <c r="JCN20" s="38" t="e">
        <f>AVERAGEIFS('Cobalt Prices'!$G$10:$G$4229,'Cobalt Prices'!$E$10:$E$4229,JCN$4)</f>
        <v>#DIV/0!</v>
      </c>
      <c r="JCO20" s="38" t="e">
        <f>AVERAGEIFS('Cobalt Prices'!$G$10:$G$4229,'Cobalt Prices'!$E$10:$E$4229,JCO$4)</f>
        <v>#DIV/0!</v>
      </c>
      <c r="JCP20" s="38" t="e">
        <f>AVERAGEIFS('Cobalt Prices'!$G$10:$G$4229,'Cobalt Prices'!$E$10:$E$4229,JCP$4)</f>
        <v>#DIV/0!</v>
      </c>
      <c r="JCQ20" s="38" t="e">
        <f>AVERAGEIFS('Cobalt Prices'!$G$10:$G$4229,'Cobalt Prices'!$E$10:$E$4229,JCQ$4)</f>
        <v>#DIV/0!</v>
      </c>
      <c r="JCR20" s="38" t="e">
        <f>AVERAGEIFS('Cobalt Prices'!$G$10:$G$4229,'Cobalt Prices'!$E$10:$E$4229,JCR$4)</f>
        <v>#DIV/0!</v>
      </c>
      <c r="JCS20" s="38" t="e">
        <f>AVERAGEIFS('Cobalt Prices'!$G$10:$G$4229,'Cobalt Prices'!$E$10:$E$4229,JCS$4)</f>
        <v>#DIV/0!</v>
      </c>
      <c r="JCT20" s="38" t="e">
        <f>AVERAGEIFS('Cobalt Prices'!$G$10:$G$4229,'Cobalt Prices'!$E$10:$E$4229,JCT$4)</f>
        <v>#DIV/0!</v>
      </c>
      <c r="JCU20" s="38" t="e">
        <f>AVERAGEIFS('Cobalt Prices'!$G$10:$G$4229,'Cobalt Prices'!$E$10:$E$4229,JCU$4)</f>
        <v>#DIV/0!</v>
      </c>
      <c r="JCV20" s="38" t="e">
        <f>AVERAGEIFS('Cobalt Prices'!$G$10:$G$4229,'Cobalt Prices'!$E$10:$E$4229,JCV$4)</f>
        <v>#DIV/0!</v>
      </c>
      <c r="JCW20" s="38" t="e">
        <f>AVERAGEIFS('Cobalt Prices'!$G$10:$G$4229,'Cobalt Prices'!$E$10:$E$4229,JCW$4)</f>
        <v>#DIV/0!</v>
      </c>
      <c r="JCX20" s="38" t="e">
        <f>AVERAGEIFS('Cobalt Prices'!$G$10:$G$4229,'Cobalt Prices'!$E$10:$E$4229,JCX$4)</f>
        <v>#DIV/0!</v>
      </c>
      <c r="JCY20" s="38" t="e">
        <f>AVERAGEIFS('Cobalt Prices'!$G$10:$G$4229,'Cobalt Prices'!$E$10:$E$4229,JCY$4)</f>
        <v>#DIV/0!</v>
      </c>
      <c r="JCZ20" s="38" t="e">
        <f>AVERAGEIFS('Cobalt Prices'!$G$10:$G$4229,'Cobalt Prices'!$E$10:$E$4229,JCZ$4)</f>
        <v>#DIV/0!</v>
      </c>
      <c r="JDA20" s="38" t="e">
        <f>AVERAGEIFS('Cobalt Prices'!$G$10:$G$4229,'Cobalt Prices'!$E$10:$E$4229,JDA$4)</f>
        <v>#DIV/0!</v>
      </c>
      <c r="JDB20" s="38" t="e">
        <f>AVERAGEIFS('Cobalt Prices'!$G$10:$G$4229,'Cobalt Prices'!$E$10:$E$4229,JDB$4)</f>
        <v>#DIV/0!</v>
      </c>
      <c r="JDC20" s="38" t="e">
        <f>AVERAGEIFS('Cobalt Prices'!$G$10:$G$4229,'Cobalt Prices'!$E$10:$E$4229,JDC$4)</f>
        <v>#DIV/0!</v>
      </c>
      <c r="JDD20" s="38" t="e">
        <f>AVERAGEIFS('Cobalt Prices'!$G$10:$G$4229,'Cobalt Prices'!$E$10:$E$4229,JDD$4)</f>
        <v>#DIV/0!</v>
      </c>
      <c r="JDE20" s="38" t="e">
        <f>AVERAGEIFS('Cobalt Prices'!$G$10:$G$4229,'Cobalt Prices'!$E$10:$E$4229,JDE$4)</f>
        <v>#DIV/0!</v>
      </c>
      <c r="JDF20" s="38" t="e">
        <f>AVERAGEIFS('Cobalt Prices'!$G$10:$G$4229,'Cobalt Prices'!$E$10:$E$4229,JDF$4)</f>
        <v>#DIV/0!</v>
      </c>
      <c r="JDG20" s="38" t="e">
        <f>AVERAGEIFS('Cobalt Prices'!$G$10:$G$4229,'Cobalt Prices'!$E$10:$E$4229,JDG$4)</f>
        <v>#DIV/0!</v>
      </c>
      <c r="JDH20" s="38" t="e">
        <f>AVERAGEIFS('Cobalt Prices'!$G$10:$G$4229,'Cobalt Prices'!$E$10:$E$4229,JDH$4)</f>
        <v>#DIV/0!</v>
      </c>
      <c r="JDI20" s="38" t="e">
        <f>AVERAGEIFS('Cobalt Prices'!$G$10:$G$4229,'Cobalt Prices'!$E$10:$E$4229,JDI$4)</f>
        <v>#DIV/0!</v>
      </c>
      <c r="JDJ20" s="38" t="e">
        <f>AVERAGEIFS('Cobalt Prices'!$G$10:$G$4229,'Cobalt Prices'!$E$10:$E$4229,JDJ$4)</f>
        <v>#DIV/0!</v>
      </c>
      <c r="JDK20" s="38" t="e">
        <f>AVERAGEIFS('Cobalt Prices'!$G$10:$G$4229,'Cobalt Prices'!$E$10:$E$4229,JDK$4)</f>
        <v>#DIV/0!</v>
      </c>
      <c r="JDL20" s="38" t="e">
        <f>AVERAGEIFS('Cobalt Prices'!$G$10:$G$4229,'Cobalt Prices'!$E$10:$E$4229,JDL$4)</f>
        <v>#DIV/0!</v>
      </c>
      <c r="JDM20" s="38" t="e">
        <f>AVERAGEIFS('Cobalt Prices'!$G$10:$G$4229,'Cobalt Prices'!$E$10:$E$4229,JDM$4)</f>
        <v>#DIV/0!</v>
      </c>
      <c r="JDN20" s="38" t="e">
        <f>AVERAGEIFS('Cobalt Prices'!$G$10:$G$4229,'Cobalt Prices'!$E$10:$E$4229,JDN$4)</f>
        <v>#DIV/0!</v>
      </c>
      <c r="JDO20" s="38" t="e">
        <f>AVERAGEIFS('Cobalt Prices'!$G$10:$G$4229,'Cobalt Prices'!$E$10:$E$4229,JDO$4)</f>
        <v>#DIV/0!</v>
      </c>
      <c r="JDP20" s="38" t="e">
        <f>AVERAGEIFS('Cobalt Prices'!$G$10:$G$4229,'Cobalt Prices'!$E$10:$E$4229,JDP$4)</f>
        <v>#DIV/0!</v>
      </c>
      <c r="JDQ20" s="38" t="e">
        <f>AVERAGEIFS('Cobalt Prices'!$G$10:$G$4229,'Cobalt Prices'!$E$10:$E$4229,JDQ$4)</f>
        <v>#DIV/0!</v>
      </c>
      <c r="JDR20" s="38" t="e">
        <f>AVERAGEIFS('Cobalt Prices'!$G$10:$G$4229,'Cobalt Prices'!$E$10:$E$4229,JDR$4)</f>
        <v>#DIV/0!</v>
      </c>
      <c r="JDS20" s="38" t="e">
        <f>AVERAGEIFS('Cobalt Prices'!$G$10:$G$4229,'Cobalt Prices'!$E$10:$E$4229,JDS$4)</f>
        <v>#DIV/0!</v>
      </c>
      <c r="JDT20" s="38" t="e">
        <f>AVERAGEIFS('Cobalt Prices'!$G$10:$G$4229,'Cobalt Prices'!$E$10:$E$4229,JDT$4)</f>
        <v>#DIV/0!</v>
      </c>
      <c r="JDU20" s="38" t="e">
        <f>AVERAGEIFS('Cobalt Prices'!$G$10:$G$4229,'Cobalt Prices'!$E$10:$E$4229,JDU$4)</f>
        <v>#DIV/0!</v>
      </c>
      <c r="JDV20" s="38" t="e">
        <f>AVERAGEIFS('Cobalt Prices'!$G$10:$G$4229,'Cobalt Prices'!$E$10:$E$4229,JDV$4)</f>
        <v>#DIV/0!</v>
      </c>
      <c r="JDW20" s="38" t="e">
        <f>AVERAGEIFS('Cobalt Prices'!$G$10:$G$4229,'Cobalt Prices'!$E$10:$E$4229,JDW$4)</f>
        <v>#DIV/0!</v>
      </c>
      <c r="JDX20" s="38" t="e">
        <f>AVERAGEIFS('Cobalt Prices'!$G$10:$G$4229,'Cobalt Prices'!$E$10:$E$4229,JDX$4)</f>
        <v>#DIV/0!</v>
      </c>
      <c r="JDY20" s="38" t="e">
        <f>AVERAGEIFS('Cobalt Prices'!$G$10:$G$4229,'Cobalt Prices'!$E$10:$E$4229,JDY$4)</f>
        <v>#DIV/0!</v>
      </c>
      <c r="JDZ20" s="38" t="e">
        <f>AVERAGEIFS('Cobalt Prices'!$G$10:$G$4229,'Cobalt Prices'!$E$10:$E$4229,JDZ$4)</f>
        <v>#DIV/0!</v>
      </c>
      <c r="JEA20" s="38" t="e">
        <f>AVERAGEIFS('Cobalt Prices'!$G$10:$G$4229,'Cobalt Prices'!$E$10:$E$4229,JEA$4)</f>
        <v>#DIV/0!</v>
      </c>
      <c r="JEB20" s="38" t="e">
        <f>AVERAGEIFS('Cobalt Prices'!$G$10:$G$4229,'Cobalt Prices'!$E$10:$E$4229,JEB$4)</f>
        <v>#DIV/0!</v>
      </c>
      <c r="JEC20" s="38" t="e">
        <f>AVERAGEIFS('Cobalt Prices'!$G$10:$G$4229,'Cobalt Prices'!$E$10:$E$4229,JEC$4)</f>
        <v>#DIV/0!</v>
      </c>
      <c r="JED20" s="38" t="e">
        <f>AVERAGEIFS('Cobalt Prices'!$G$10:$G$4229,'Cobalt Prices'!$E$10:$E$4229,JED$4)</f>
        <v>#DIV/0!</v>
      </c>
      <c r="JEE20" s="38" t="e">
        <f>AVERAGEIFS('Cobalt Prices'!$G$10:$G$4229,'Cobalt Prices'!$E$10:$E$4229,JEE$4)</f>
        <v>#DIV/0!</v>
      </c>
      <c r="JEF20" s="38" t="e">
        <f>AVERAGEIFS('Cobalt Prices'!$G$10:$G$4229,'Cobalt Prices'!$E$10:$E$4229,JEF$4)</f>
        <v>#DIV/0!</v>
      </c>
      <c r="JEG20" s="38" t="e">
        <f>AVERAGEIFS('Cobalt Prices'!$G$10:$G$4229,'Cobalt Prices'!$E$10:$E$4229,JEG$4)</f>
        <v>#DIV/0!</v>
      </c>
      <c r="JEH20" s="38" t="e">
        <f>AVERAGEIFS('Cobalt Prices'!$G$10:$G$4229,'Cobalt Prices'!$E$10:$E$4229,JEH$4)</f>
        <v>#DIV/0!</v>
      </c>
      <c r="JEI20" s="38" t="e">
        <f>AVERAGEIFS('Cobalt Prices'!$G$10:$G$4229,'Cobalt Prices'!$E$10:$E$4229,JEI$4)</f>
        <v>#DIV/0!</v>
      </c>
      <c r="JEJ20" s="38" t="e">
        <f>AVERAGEIFS('Cobalt Prices'!$G$10:$G$4229,'Cobalt Prices'!$E$10:$E$4229,JEJ$4)</f>
        <v>#DIV/0!</v>
      </c>
      <c r="JEK20" s="38" t="e">
        <f>AVERAGEIFS('Cobalt Prices'!$G$10:$G$4229,'Cobalt Prices'!$E$10:$E$4229,JEK$4)</f>
        <v>#DIV/0!</v>
      </c>
      <c r="JEL20" s="38" t="e">
        <f>AVERAGEIFS('Cobalt Prices'!$G$10:$G$4229,'Cobalt Prices'!$E$10:$E$4229,JEL$4)</f>
        <v>#DIV/0!</v>
      </c>
      <c r="JEM20" s="38" t="e">
        <f>AVERAGEIFS('Cobalt Prices'!$G$10:$G$4229,'Cobalt Prices'!$E$10:$E$4229,JEM$4)</f>
        <v>#DIV/0!</v>
      </c>
      <c r="JEN20" s="38" t="e">
        <f>AVERAGEIFS('Cobalt Prices'!$G$10:$G$4229,'Cobalt Prices'!$E$10:$E$4229,JEN$4)</f>
        <v>#DIV/0!</v>
      </c>
      <c r="JEO20" s="38" t="e">
        <f>AVERAGEIFS('Cobalt Prices'!$G$10:$G$4229,'Cobalt Prices'!$E$10:$E$4229,JEO$4)</f>
        <v>#DIV/0!</v>
      </c>
      <c r="JEP20" s="38" t="e">
        <f>AVERAGEIFS('Cobalt Prices'!$G$10:$G$4229,'Cobalt Prices'!$E$10:$E$4229,JEP$4)</f>
        <v>#DIV/0!</v>
      </c>
      <c r="JEQ20" s="38" t="e">
        <f>AVERAGEIFS('Cobalt Prices'!$G$10:$G$4229,'Cobalt Prices'!$E$10:$E$4229,JEQ$4)</f>
        <v>#DIV/0!</v>
      </c>
      <c r="JER20" s="38" t="e">
        <f>AVERAGEIFS('Cobalt Prices'!$G$10:$G$4229,'Cobalt Prices'!$E$10:$E$4229,JER$4)</f>
        <v>#DIV/0!</v>
      </c>
      <c r="JES20" s="38" t="e">
        <f>AVERAGEIFS('Cobalt Prices'!$G$10:$G$4229,'Cobalt Prices'!$E$10:$E$4229,JES$4)</f>
        <v>#DIV/0!</v>
      </c>
      <c r="JET20" s="38" t="e">
        <f>AVERAGEIFS('Cobalt Prices'!$G$10:$G$4229,'Cobalt Prices'!$E$10:$E$4229,JET$4)</f>
        <v>#DIV/0!</v>
      </c>
      <c r="JEU20" s="38" t="e">
        <f>AVERAGEIFS('Cobalt Prices'!$G$10:$G$4229,'Cobalt Prices'!$E$10:$E$4229,JEU$4)</f>
        <v>#DIV/0!</v>
      </c>
      <c r="JEV20" s="38" t="e">
        <f>AVERAGEIFS('Cobalt Prices'!$G$10:$G$4229,'Cobalt Prices'!$E$10:$E$4229,JEV$4)</f>
        <v>#DIV/0!</v>
      </c>
      <c r="JEW20" s="38" t="e">
        <f>AVERAGEIFS('Cobalt Prices'!$G$10:$G$4229,'Cobalt Prices'!$E$10:$E$4229,JEW$4)</f>
        <v>#DIV/0!</v>
      </c>
      <c r="JEX20" s="38" t="e">
        <f>AVERAGEIFS('Cobalt Prices'!$G$10:$G$4229,'Cobalt Prices'!$E$10:$E$4229,JEX$4)</f>
        <v>#DIV/0!</v>
      </c>
      <c r="JEY20" s="38" t="e">
        <f>AVERAGEIFS('Cobalt Prices'!$G$10:$G$4229,'Cobalt Prices'!$E$10:$E$4229,JEY$4)</f>
        <v>#DIV/0!</v>
      </c>
      <c r="JEZ20" s="38" t="e">
        <f>AVERAGEIFS('Cobalt Prices'!$G$10:$G$4229,'Cobalt Prices'!$E$10:$E$4229,JEZ$4)</f>
        <v>#DIV/0!</v>
      </c>
      <c r="JFA20" s="38" t="e">
        <f>AVERAGEIFS('Cobalt Prices'!$G$10:$G$4229,'Cobalt Prices'!$E$10:$E$4229,JFA$4)</f>
        <v>#DIV/0!</v>
      </c>
      <c r="JFB20" s="38" t="e">
        <f>AVERAGEIFS('Cobalt Prices'!$G$10:$G$4229,'Cobalt Prices'!$E$10:$E$4229,JFB$4)</f>
        <v>#DIV/0!</v>
      </c>
      <c r="JFC20" s="38" t="e">
        <f>AVERAGEIFS('Cobalt Prices'!$G$10:$G$4229,'Cobalt Prices'!$E$10:$E$4229,JFC$4)</f>
        <v>#DIV/0!</v>
      </c>
      <c r="JFD20" s="38" t="e">
        <f>AVERAGEIFS('Cobalt Prices'!$G$10:$G$4229,'Cobalt Prices'!$E$10:$E$4229,JFD$4)</f>
        <v>#DIV/0!</v>
      </c>
      <c r="JFE20" s="38" t="e">
        <f>AVERAGEIFS('Cobalt Prices'!$G$10:$G$4229,'Cobalt Prices'!$E$10:$E$4229,JFE$4)</f>
        <v>#DIV/0!</v>
      </c>
      <c r="JFF20" s="38" t="e">
        <f>AVERAGEIFS('Cobalt Prices'!$G$10:$G$4229,'Cobalt Prices'!$E$10:$E$4229,JFF$4)</f>
        <v>#DIV/0!</v>
      </c>
      <c r="JFG20" s="38" t="e">
        <f>AVERAGEIFS('Cobalt Prices'!$G$10:$G$4229,'Cobalt Prices'!$E$10:$E$4229,JFG$4)</f>
        <v>#DIV/0!</v>
      </c>
      <c r="JFH20" s="38" t="e">
        <f>AVERAGEIFS('Cobalt Prices'!$G$10:$G$4229,'Cobalt Prices'!$E$10:$E$4229,JFH$4)</f>
        <v>#DIV/0!</v>
      </c>
      <c r="JFI20" s="38" t="e">
        <f>AVERAGEIFS('Cobalt Prices'!$G$10:$G$4229,'Cobalt Prices'!$E$10:$E$4229,JFI$4)</f>
        <v>#DIV/0!</v>
      </c>
      <c r="JFJ20" s="38" t="e">
        <f>AVERAGEIFS('Cobalt Prices'!$G$10:$G$4229,'Cobalt Prices'!$E$10:$E$4229,JFJ$4)</f>
        <v>#DIV/0!</v>
      </c>
      <c r="JFK20" s="38" t="e">
        <f>AVERAGEIFS('Cobalt Prices'!$G$10:$G$4229,'Cobalt Prices'!$E$10:$E$4229,JFK$4)</f>
        <v>#DIV/0!</v>
      </c>
      <c r="JFL20" s="38" t="e">
        <f>AVERAGEIFS('Cobalt Prices'!$G$10:$G$4229,'Cobalt Prices'!$E$10:$E$4229,JFL$4)</f>
        <v>#DIV/0!</v>
      </c>
      <c r="JFM20" s="38" t="e">
        <f>AVERAGEIFS('Cobalt Prices'!$G$10:$G$4229,'Cobalt Prices'!$E$10:$E$4229,JFM$4)</f>
        <v>#DIV/0!</v>
      </c>
      <c r="JFN20" s="38" t="e">
        <f>AVERAGEIFS('Cobalt Prices'!$G$10:$G$4229,'Cobalt Prices'!$E$10:$E$4229,JFN$4)</f>
        <v>#DIV/0!</v>
      </c>
      <c r="JFO20" s="38" t="e">
        <f>AVERAGEIFS('Cobalt Prices'!$G$10:$G$4229,'Cobalt Prices'!$E$10:$E$4229,JFO$4)</f>
        <v>#DIV/0!</v>
      </c>
      <c r="JFP20" s="38" t="e">
        <f>AVERAGEIFS('Cobalt Prices'!$G$10:$G$4229,'Cobalt Prices'!$E$10:$E$4229,JFP$4)</f>
        <v>#DIV/0!</v>
      </c>
      <c r="JFQ20" s="38" t="e">
        <f>AVERAGEIFS('Cobalt Prices'!$G$10:$G$4229,'Cobalt Prices'!$E$10:$E$4229,JFQ$4)</f>
        <v>#DIV/0!</v>
      </c>
      <c r="JFR20" s="38" t="e">
        <f>AVERAGEIFS('Cobalt Prices'!$G$10:$G$4229,'Cobalt Prices'!$E$10:$E$4229,JFR$4)</f>
        <v>#DIV/0!</v>
      </c>
      <c r="JFS20" s="38" t="e">
        <f>AVERAGEIFS('Cobalt Prices'!$G$10:$G$4229,'Cobalt Prices'!$E$10:$E$4229,JFS$4)</f>
        <v>#DIV/0!</v>
      </c>
      <c r="JFT20" s="38" t="e">
        <f>AVERAGEIFS('Cobalt Prices'!$G$10:$G$4229,'Cobalt Prices'!$E$10:$E$4229,JFT$4)</f>
        <v>#DIV/0!</v>
      </c>
      <c r="JFU20" s="38" t="e">
        <f>AVERAGEIFS('Cobalt Prices'!$G$10:$G$4229,'Cobalt Prices'!$E$10:$E$4229,JFU$4)</f>
        <v>#DIV/0!</v>
      </c>
      <c r="JFV20" s="38" t="e">
        <f>AVERAGEIFS('Cobalt Prices'!$G$10:$G$4229,'Cobalt Prices'!$E$10:$E$4229,JFV$4)</f>
        <v>#DIV/0!</v>
      </c>
      <c r="JFW20" s="38" t="e">
        <f>AVERAGEIFS('Cobalt Prices'!$G$10:$G$4229,'Cobalt Prices'!$E$10:$E$4229,JFW$4)</f>
        <v>#DIV/0!</v>
      </c>
      <c r="JFX20" s="38" t="e">
        <f>AVERAGEIFS('Cobalt Prices'!$G$10:$G$4229,'Cobalt Prices'!$E$10:$E$4229,JFX$4)</f>
        <v>#DIV/0!</v>
      </c>
      <c r="JFY20" s="38" t="e">
        <f>AVERAGEIFS('Cobalt Prices'!$G$10:$G$4229,'Cobalt Prices'!$E$10:$E$4229,JFY$4)</f>
        <v>#DIV/0!</v>
      </c>
      <c r="JFZ20" s="38" t="e">
        <f>AVERAGEIFS('Cobalt Prices'!$G$10:$G$4229,'Cobalt Prices'!$E$10:$E$4229,JFZ$4)</f>
        <v>#DIV/0!</v>
      </c>
      <c r="JGA20" s="38" t="e">
        <f>AVERAGEIFS('Cobalt Prices'!$G$10:$G$4229,'Cobalt Prices'!$E$10:$E$4229,JGA$4)</f>
        <v>#DIV/0!</v>
      </c>
      <c r="JGB20" s="38" t="e">
        <f>AVERAGEIFS('Cobalt Prices'!$G$10:$G$4229,'Cobalt Prices'!$E$10:$E$4229,JGB$4)</f>
        <v>#DIV/0!</v>
      </c>
      <c r="JGC20" s="38" t="e">
        <f>AVERAGEIFS('Cobalt Prices'!$G$10:$G$4229,'Cobalt Prices'!$E$10:$E$4229,JGC$4)</f>
        <v>#DIV/0!</v>
      </c>
      <c r="JGD20" s="38" t="e">
        <f>AVERAGEIFS('Cobalt Prices'!$G$10:$G$4229,'Cobalt Prices'!$E$10:$E$4229,JGD$4)</f>
        <v>#DIV/0!</v>
      </c>
      <c r="JGE20" s="38" t="e">
        <f>AVERAGEIFS('Cobalt Prices'!$G$10:$G$4229,'Cobalt Prices'!$E$10:$E$4229,JGE$4)</f>
        <v>#DIV/0!</v>
      </c>
      <c r="JGF20" s="38" t="e">
        <f>AVERAGEIFS('Cobalt Prices'!$G$10:$G$4229,'Cobalt Prices'!$E$10:$E$4229,JGF$4)</f>
        <v>#DIV/0!</v>
      </c>
      <c r="JGG20" s="38" t="e">
        <f>AVERAGEIFS('Cobalt Prices'!$G$10:$G$4229,'Cobalt Prices'!$E$10:$E$4229,JGG$4)</f>
        <v>#DIV/0!</v>
      </c>
      <c r="JGH20" s="38" t="e">
        <f>AVERAGEIFS('Cobalt Prices'!$G$10:$G$4229,'Cobalt Prices'!$E$10:$E$4229,JGH$4)</f>
        <v>#DIV/0!</v>
      </c>
      <c r="JGI20" s="38" t="e">
        <f>AVERAGEIFS('Cobalt Prices'!$G$10:$G$4229,'Cobalt Prices'!$E$10:$E$4229,JGI$4)</f>
        <v>#DIV/0!</v>
      </c>
      <c r="JGJ20" s="38" t="e">
        <f>AVERAGEIFS('Cobalt Prices'!$G$10:$G$4229,'Cobalt Prices'!$E$10:$E$4229,JGJ$4)</f>
        <v>#DIV/0!</v>
      </c>
      <c r="JGK20" s="38" t="e">
        <f>AVERAGEIFS('Cobalt Prices'!$G$10:$G$4229,'Cobalt Prices'!$E$10:$E$4229,JGK$4)</f>
        <v>#DIV/0!</v>
      </c>
      <c r="JGL20" s="38" t="e">
        <f>AVERAGEIFS('Cobalt Prices'!$G$10:$G$4229,'Cobalt Prices'!$E$10:$E$4229,JGL$4)</f>
        <v>#DIV/0!</v>
      </c>
      <c r="JGM20" s="38" t="e">
        <f>AVERAGEIFS('Cobalt Prices'!$G$10:$G$4229,'Cobalt Prices'!$E$10:$E$4229,JGM$4)</f>
        <v>#DIV/0!</v>
      </c>
      <c r="JGN20" s="38" t="e">
        <f>AVERAGEIFS('Cobalt Prices'!$G$10:$G$4229,'Cobalt Prices'!$E$10:$E$4229,JGN$4)</f>
        <v>#DIV/0!</v>
      </c>
      <c r="JGO20" s="38" t="e">
        <f>AVERAGEIFS('Cobalt Prices'!$G$10:$G$4229,'Cobalt Prices'!$E$10:$E$4229,JGO$4)</f>
        <v>#DIV/0!</v>
      </c>
      <c r="JGP20" s="38" t="e">
        <f>AVERAGEIFS('Cobalt Prices'!$G$10:$G$4229,'Cobalt Prices'!$E$10:$E$4229,JGP$4)</f>
        <v>#DIV/0!</v>
      </c>
      <c r="JGQ20" s="38" t="e">
        <f>AVERAGEIFS('Cobalt Prices'!$G$10:$G$4229,'Cobalt Prices'!$E$10:$E$4229,JGQ$4)</f>
        <v>#DIV/0!</v>
      </c>
      <c r="JGR20" s="38" t="e">
        <f>AVERAGEIFS('Cobalt Prices'!$G$10:$G$4229,'Cobalt Prices'!$E$10:$E$4229,JGR$4)</f>
        <v>#DIV/0!</v>
      </c>
      <c r="JGS20" s="38" t="e">
        <f>AVERAGEIFS('Cobalt Prices'!$G$10:$G$4229,'Cobalt Prices'!$E$10:$E$4229,JGS$4)</f>
        <v>#DIV/0!</v>
      </c>
      <c r="JGT20" s="38" t="e">
        <f>AVERAGEIFS('Cobalt Prices'!$G$10:$G$4229,'Cobalt Prices'!$E$10:$E$4229,JGT$4)</f>
        <v>#DIV/0!</v>
      </c>
      <c r="JGU20" s="38" t="e">
        <f>AVERAGEIFS('Cobalt Prices'!$G$10:$G$4229,'Cobalt Prices'!$E$10:$E$4229,JGU$4)</f>
        <v>#DIV/0!</v>
      </c>
      <c r="JGV20" s="38" t="e">
        <f>AVERAGEIFS('Cobalt Prices'!$G$10:$G$4229,'Cobalt Prices'!$E$10:$E$4229,JGV$4)</f>
        <v>#DIV/0!</v>
      </c>
      <c r="JGW20" s="38" t="e">
        <f>AVERAGEIFS('Cobalt Prices'!$G$10:$G$4229,'Cobalt Prices'!$E$10:$E$4229,JGW$4)</f>
        <v>#DIV/0!</v>
      </c>
      <c r="JGX20" s="38" t="e">
        <f>AVERAGEIFS('Cobalt Prices'!$G$10:$G$4229,'Cobalt Prices'!$E$10:$E$4229,JGX$4)</f>
        <v>#DIV/0!</v>
      </c>
      <c r="JGY20" s="38" t="e">
        <f>AVERAGEIFS('Cobalt Prices'!$G$10:$G$4229,'Cobalt Prices'!$E$10:$E$4229,JGY$4)</f>
        <v>#DIV/0!</v>
      </c>
      <c r="JGZ20" s="38" t="e">
        <f>AVERAGEIFS('Cobalt Prices'!$G$10:$G$4229,'Cobalt Prices'!$E$10:$E$4229,JGZ$4)</f>
        <v>#DIV/0!</v>
      </c>
      <c r="JHA20" s="38" t="e">
        <f>AVERAGEIFS('Cobalt Prices'!$G$10:$G$4229,'Cobalt Prices'!$E$10:$E$4229,JHA$4)</f>
        <v>#DIV/0!</v>
      </c>
      <c r="JHB20" s="38" t="e">
        <f>AVERAGEIFS('Cobalt Prices'!$G$10:$G$4229,'Cobalt Prices'!$E$10:$E$4229,JHB$4)</f>
        <v>#DIV/0!</v>
      </c>
      <c r="JHC20" s="38" t="e">
        <f>AVERAGEIFS('Cobalt Prices'!$G$10:$G$4229,'Cobalt Prices'!$E$10:$E$4229,JHC$4)</f>
        <v>#DIV/0!</v>
      </c>
      <c r="JHD20" s="38" t="e">
        <f>AVERAGEIFS('Cobalt Prices'!$G$10:$G$4229,'Cobalt Prices'!$E$10:$E$4229,JHD$4)</f>
        <v>#DIV/0!</v>
      </c>
      <c r="JHE20" s="38" t="e">
        <f>AVERAGEIFS('Cobalt Prices'!$G$10:$G$4229,'Cobalt Prices'!$E$10:$E$4229,JHE$4)</f>
        <v>#DIV/0!</v>
      </c>
      <c r="JHF20" s="38" t="e">
        <f>AVERAGEIFS('Cobalt Prices'!$G$10:$G$4229,'Cobalt Prices'!$E$10:$E$4229,JHF$4)</f>
        <v>#DIV/0!</v>
      </c>
      <c r="JHG20" s="38" t="e">
        <f>AVERAGEIFS('Cobalt Prices'!$G$10:$G$4229,'Cobalt Prices'!$E$10:$E$4229,JHG$4)</f>
        <v>#DIV/0!</v>
      </c>
      <c r="JHH20" s="38" t="e">
        <f>AVERAGEIFS('Cobalt Prices'!$G$10:$G$4229,'Cobalt Prices'!$E$10:$E$4229,JHH$4)</f>
        <v>#DIV/0!</v>
      </c>
      <c r="JHI20" s="38" t="e">
        <f>AVERAGEIFS('Cobalt Prices'!$G$10:$G$4229,'Cobalt Prices'!$E$10:$E$4229,JHI$4)</f>
        <v>#DIV/0!</v>
      </c>
      <c r="JHJ20" s="38" t="e">
        <f>AVERAGEIFS('Cobalt Prices'!$G$10:$G$4229,'Cobalt Prices'!$E$10:$E$4229,JHJ$4)</f>
        <v>#DIV/0!</v>
      </c>
      <c r="JHK20" s="38" t="e">
        <f>AVERAGEIFS('Cobalt Prices'!$G$10:$G$4229,'Cobalt Prices'!$E$10:$E$4229,JHK$4)</f>
        <v>#DIV/0!</v>
      </c>
      <c r="JHL20" s="38" t="e">
        <f>AVERAGEIFS('Cobalt Prices'!$G$10:$G$4229,'Cobalt Prices'!$E$10:$E$4229,JHL$4)</f>
        <v>#DIV/0!</v>
      </c>
      <c r="JHM20" s="38" t="e">
        <f>AVERAGEIFS('Cobalt Prices'!$G$10:$G$4229,'Cobalt Prices'!$E$10:$E$4229,JHM$4)</f>
        <v>#DIV/0!</v>
      </c>
      <c r="JHN20" s="38" t="e">
        <f>AVERAGEIFS('Cobalt Prices'!$G$10:$G$4229,'Cobalt Prices'!$E$10:$E$4229,JHN$4)</f>
        <v>#DIV/0!</v>
      </c>
      <c r="JHO20" s="38" t="e">
        <f>AVERAGEIFS('Cobalt Prices'!$G$10:$G$4229,'Cobalt Prices'!$E$10:$E$4229,JHO$4)</f>
        <v>#DIV/0!</v>
      </c>
      <c r="JHP20" s="38" t="e">
        <f>AVERAGEIFS('Cobalt Prices'!$G$10:$G$4229,'Cobalt Prices'!$E$10:$E$4229,JHP$4)</f>
        <v>#DIV/0!</v>
      </c>
      <c r="JHQ20" s="38" t="e">
        <f>AVERAGEIFS('Cobalt Prices'!$G$10:$G$4229,'Cobalt Prices'!$E$10:$E$4229,JHQ$4)</f>
        <v>#DIV/0!</v>
      </c>
      <c r="JHR20" s="38" t="e">
        <f>AVERAGEIFS('Cobalt Prices'!$G$10:$G$4229,'Cobalt Prices'!$E$10:$E$4229,JHR$4)</f>
        <v>#DIV/0!</v>
      </c>
      <c r="JHS20" s="38" t="e">
        <f>AVERAGEIFS('Cobalt Prices'!$G$10:$G$4229,'Cobalt Prices'!$E$10:$E$4229,JHS$4)</f>
        <v>#DIV/0!</v>
      </c>
      <c r="JHT20" s="38" t="e">
        <f>AVERAGEIFS('Cobalt Prices'!$G$10:$G$4229,'Cobalt Prices'!$E$10:$E$4229,JHT$4)</f>
        <v>#DIV/0!</v>
      </c>
      <c r="JHU20" s="38" t="e">
        <f>AVERAGEIFS('Cobalt Prices'!$G$10:$G$4229,'Cobalt Prices'!$E$10:$E$4229,JHU$4)</f>
        <v>#DIV/0!</v>
      </c>
      <c r="JHV20" s="38" t="e">
        <f>AVERAGEIFS('Cobalt Prices'!$G$10:$G$4229,'Cobalt Prices'!$E$10:$E$4229,JHV$4)</f>
        <v>#DIV/0!</v>
      </c>
      <c r="JHW20" s="38" t="e">
        <f>AVERAGEIFS('Cobalt Prices'!$G$10:$G$4229,'Cobalt Prices'!$E$10:$E$4229,JHW$4)</f>
        <v>#DIV/0!</v>
      </c>
      <c r="JHX20" s="38" t="e">
        <f>AVERAGEIFS('Cobalt Prices'!$G$10:$G$4229,'Cobalt Prices'!$E$10:$E$4229,JHX$4)</f>
        <v>#DIV/0!</v>
      </c>
      <c r="JHY20" s="38" t="e">
        <f>AVERAGEIFS('Cobalt Prices'!$G$10:$G$4229,'Cobalt Prices'!$E$10:$E$4229,JHY$4)</f>
        <v>#DIV/0!</v>
      </c>
      <c r="JHZ20" s="38" t="e">
        <f>AVERAGEIFS('Cobalt Prices'!$G$10:$G$4229,'Cobalt Prices'!$E$10:$E$4229,JHZ$4)</f>
        <v>#DIV/0!</v>
      </c>
      <c r="JIA20" s="38" t="e">
        <f>AVERAGEIFS('Cobalt Prices'!$G$10:$G$4229,'Cobalt Prices'!$E$10:$E$4229,JIA$4)</f>
        <v>#DIV/0!</v>
      </c>
      <c r="JIB20" s="38" t="e">
        <f>AVERAGEIFS('Cobalt Prices'!$G$10:$G$4229,'Cobalt Prices'!$E$10:$E$4229,JIB$4)</f>
        <v>#DIV/0!</v>
      </c>
      <c r="JIC20" s="38" t="e">
        <f>AVERAGEIFS('Cobalt Prices'!$G$10:$G$4229,'Cobalt Prices'!$E$10:$E$4229,JIC$4)</f>
        <v>#DIV/0!</v>
      </c>
      <c r="JID20" s="38" t="e">
        <f>AVERAGEIFS('Cobalt Prices'!$G$10:$G$4229,'Cobalt Prices'!$E$10:$E$4229,JID$4)</f>
        <v>#DIV/0!</v>
      </c>
      <c r="JIE20" s="38" t="e">
        <f>AVERAGEIFS('Cobalt Prices'!$G$10:$G$4229,'Cobalt Prices'!$E$10:$E$4229,JIE$4)</f>
        <v>#DIV/0!</v>
      </c>
      <c r="JIF20" s="38" t="e">
        <f>AVERAGEIFS('Cobalt Prices'!$G$10:$G$4229,'Cobalt Prices'!$E$10:$E$4229,JIF$4)</f>
        <v>#DIV/0!</v>
      </c>
      <c r="JIG20" s="38" t="e">
        <f>AVERAGEIFS('Cobalt Prices'!$G$10:$G$4229,'Cobalt Prices'!$E$10:$E$4229,JIG$4)</f>
        <v>#DIV/0!</v>
      </c>
      <c r="JIH20" s="38" t="e">
        <f>AVERAGEIFS('Cobalt Prices'!$G$10:$G$4229,'Cobalt Prices'!$E$10:$E$4229,JIH$4)</f>
        <v>#DIV/0!</v>
      </c>
      <c r="JII20" s="38" t="e">
        <f>AVERAGEIFS('Cobalt Prices'!$G$10:$G$4229,'Cobalt Prices'!$E$10:$E$4229,JII$4)</f>
        <v>#DIV/0!</v>
      </c>
      <c r="JIJ20" s="38" t="e">
        <f>AVERAGEIFS('Cobalt Prices'!$G$10:$G$4229,'Cobalt Prices'!$E$10:$E$4229,JIJ$4)</f>
        <v>#DIV/0!</v>
      </c>
      <c r="JIK20" s="38" t="e">
        <f>AVERAGEIFS('Cobalt Prices'!$G$10:$G$4229,'Cobalt Prices'!$E$10:$E$4229,JIK$4)</f>
        <v>#DIV/0!</v>
      </c>
      <c r="JIL20" s="38" t="e">
        <f>AVERAGEIFS('Cobalt Prices'!$G$10:$G$4229,'Cobalt Prices'!$E$10:$E$4229,JIL$4)</f>
        <v>#DIV/0!</v>
      </c>
      <c r="JIM20" s="38" t="e">
        <f>AVERAGEIFS('Cobalt Prices'!$G$10:$G$4229,'Cobalt Prices'!$E$10:$E$4229,JIM$4)</f>
        <v>#DIV/0!</v>
      </c>
      <c r="JIN20" s="38" t="e">
        <f>AVERAGEIFS('Cobalt Prices'!$G$10:$G$4229,'Cobalt Prices'!$E$10:$E$4229,JIN$4)</f>
        <v>#DIV/0!</v>
      </c>
      <c r="JIO20" s="38" t="e">
        <f>AVERAGEIFS('Cobalt Prices'!$G$10:$G$4229,'Cobalt Prices'!$E$10:$E$4229,JIO$4)</f>
        <v>#DIV/0!</v>
      </c>
      <c r="JIP20" s="38" t="e">
        <f>AVERAGEIFS('Cobalt Prices'!$G$10:$G$4229,'Cobalt Prices'!$E$10:$E$4229,JIP$4)</f>
        <v>#DIV/0!</v>
      </c>
      <c r="JIQ20" s="38" t="e">
        <f>AVERAGEIFS('Cobalt Prices'!$G$10:$G$4229,'Cobalt Prices'!$E$10:$E$4229,JIQ$4)</f>
        <v>#DIV/0!</v>
      </c>
      <c r="JIR20" s="38" t="e">
        <f>AVERAGEIFS('Cobalt Prices'!$G$10:$G$4229,'Cobalt Prices'!$E$10:$E$4229,JIR$4)</f>
        <v>#DIV/0!</v>
      </c>
      <c r="JIS20" s="38" t="e">
        <f>AVERAGEIFS('Cobalt Prices'!$G$10:$G$4229,'Cobalt Prices'!$E$10:$E$4229,JIS$4)</f>
        <v>#DIV/0!</v>
      </c>
      <c r="JIT20" s="38" t="e">
        <f>AVERAGEIFS('Cobalt Prices'!$G$10:$G$4229,'Cobalt Prices'!$E$10:$E$4229,JIT$4)</f>
        <v>#DIV/0!</v>
      </c>
      <c r="JIU20" s="38" t="e">
        <f>AVERAGEIFS('Cobalt Prices'!$G$10:$G$4229,'Cobalt Prices'!$E$10:$E$4229,JIU$4)</f>
        <v>#DIV/0!</v>
      </c>
      <c r="JIV20" s="38" t="e">
        <f>AVERAGEIFS('Cobalt Prices'!$G$10:$G$4229,'Cobalt Prices'!$E$10:$E$4229,JIV$4)</f>
        <v>#DIV/0!</v>
      </c>
      <c r="JIW20" s="38" t="e">
        <f>AVERAGEIFS('Cobalt Prices'!$G$10:$G$4229,'Cobalt Prices'!$E$10:$E$4229,JIW$4)</f>
        <v>#DIV/0!</v>
      </c>
      <c r="JIX20" s="38" t="e">
        <f>AVERAGEIFS('Cobalt Prices'!$G$10:$G$4229,'Cobalt Prices'!$E$10:$E$4229,JIX$4)</f>
        <v>#DIV/0!</v>
      </c>
      <c r="JIY20" s="38" t="e">
        <f>AVERAGEIFS('Cobalt Prices'!$G$10:$G$4229,'Cobalt Prices'!$E$10:$E$4229,JIY$4)</f>
        <v>#DIV/0!</v>
      </c>
      <c r="JIZ20" s="38" t="e">
        <f>AVERAGEIFS('Cobalt Prices'!$G$10:$G$4229,'Cobalt Prices'!$E$10:$E$4229,JIZ$4)</f>
        <v>#DIV/0!</v>
      </c>
      <c r="JJA20" s="38" t="e">
        <f>AVERAGEIFS('Cobalt Prices'!$G$10:$G$4229,'Cobalt Prices'!$E$10:$E$4229,JJA$4)</f>
        <v>#DIV/0!</v>
      </c>
      <c r="JJB20" s="38" t="e">
        <f>AVERAGEIFS('Cobalt Prices'!$G$10:$G$4229,'Cobalt Prices'!$E$10:$E$4229,JJB$4)</f>
        <v>#DIV/0!</v>
      </c>
      <c r="JJC20" s="38" t="e">
        <f>AVERAGEIFS('Cobalt Prices'!$G$10:$G$4229,'Cobalt Prices'!$E$10:$E$4229,JJC$4)</f>
        <v>#DIV/0!</v>
      </c>
      <c r="JJD20" s="38" t="e">
        <f>AVERAGEIFS('Cobalt Prices'!$G$10:$G$4229,'Cobalt Prices'!$E$10:$E$4229,JJD$4)</f>
        <v>#DIV/0!</v>
      </c>
      <c r="JJE20" s="38" t="e">
        <f>AVERAGEIFS('Cobalt Prices'!$G$10:$G$4229,'Cobalt Prices'!$E$10:$E$4229,JJE$4)</f>
        <v>#DIV/0!</v>
      </c>
      <c r="JJF20" s="38" t="e">
        <f>AVERAGEIFS('Cobalt Prices'!$G$10:$G$4229,'Cobalt Prices'!$E$10:$E$4229,JJF$4)</f>
        <v>#DIV/0!</v>
      </c>
      <c r="JJG20" s="38" t="e">
        <f>AVERAGEIFS('Cobalt Prices'!$G$10:$G$4229,'Cobalt Prices'!$E$10:$E$4229,JJG$4)</f>
        <v>#DIV/0!</v>
      </c>
      <c r="JJH20" s="38" t="e">
        <f>AVERAGEIFS('Cobalt Prices'!$G$10:$G$4229,'Cobalt Prices'!$E$10:$E$4229,JJH$4)</f>
        <v>#DIV/0!</v>
      </c>
      <c r="JJI20" s="38" t="e">
        <f>AVERAGEIFS('Cobalt Prices'!$G$10:$G$4229,'Cobalt Prices'!$E$10:$E$4229,JJI$4)</f>
        <v>#DIV/0!</v>
      </c>
      <c r="JJJ20" s="38" t="e">
        <f>AVERAGEIFS('Cobalt Prices'!$G$10:$G$4229,'Cobalt Prices'!$E$10:$E$4229,JJJ$4)</f>
        <v>#DIV/0!</v>
      </c>
      <c r="JJK20" s="38" t="e">
        <f>AVERAGEIFS('Cobalt Prices'!$G$10:$G$4229,'Cobalt Prices'!$E$10:$E$4229,JJK$4)</f>
        <v>#DIV/0!</v>
      </c>
      <c r="JJL20" s="38" t="e">
        <f>AVERAGEIFS('Cobalt Prices'!$G$10:$G$4229,'Cobalt Prices'!$E$10:$E$4229,JJL$4)</f>
        <v>#DIV/0!</v>
      </c>
      <c r="JJM20" s="38" t="e">
        <f>AVERAGEIFS('Cobalt Prices'!$G$10:$G$4229,'Cobalt Prices'!$E$10:$E$4229,JJM$4)</f>
        <v>#DIV/0!</v>
      </c>
      <c r="JJN20" s="38" t="e">
        <f>AVERAGEIFS('Cobalt Prices'!$G$10:$G$4229,'Cobalt Prices'!$E$10:$E$4229,JJN$4)</f>
        <v>#DIV/0!</v>
      </c>
      <c r="JJO20" s="38" t="e">
        <f>AVERAGEIFS('Cobalt Prices'!$G$10:$G$4229,'Cobalt Prices'!$E$10:$E$4229,JJO$4)</f>
        <v>#DIV/0!</v>
      </c>
      <c r="JJP20" s="38" t="e">
        <f>AVERAGEIFS('Cobalt Prices'!$G$10:$G$4229,'Cobalt Prices'!$E$10:$E$4229,JJP$4)</f>
        <v>#DIV/0!</v>
      </c>
      <c r="JJQ20" s="38" t="e">
        <f>AVERAGEIFS('Cobalt Prices'!$G$10:$G$4229,'Cobalt Prices'!$E$10:$E$4229,JJQ$4)</f>
        <v>#DIV/0!</v>
      </c>
      <c r="JJR20" s="38" t="e">
        <f>AVERAGEIFS('Cobalt Prices'!$G$10:$G$4229,'Cobalt Prices'!$E$10:$E$4229,JJR$4)</f>
        <v>#DIV/0!</v>
      </c>
      <c r="JJS20" s="38" t="e">
        <f>AVERAGEIFS('Cobalt Prices'!$G$10:$G$4229,'Cobalt Prices'!$E$10:$E$4229,JJS$4)</f>
        <v>#DIV/0!</v>
      </c>
      <c r="JJT20" s="38" t="e">
        <f>AVERAGEIFS('Cobalt Prices'!$G$10:$G$4229,'Cobalt Prices'!$E$10:$E$4229,JJT$4)</f>
        <v>#DIV/0!</v>
      </c>
      <c r="JJU20" s="38" t="e">
        <f>AVERAGEIFS('Cobalt Prices'!$G$10:$G$4229,'Cobalt Prices'!$E$10:$E$4229,JJU$4)</f>
        <v>#DIV/0!</v>
      </c>
      <c r="JJV20" s="38" t="e">
        <f>AVERAGEIFS('Cobalt Prices'!$G$10:$G$4229,'Cobalt Prices'!$E$10:$E$4229,JJV$4)</f>
        <v>#DIV/0!</v>
      </c>
      <c r="JJW20" s="38" t="e">
        <f>AVERAGEIFS('Cobalt Prices'!$G$10:$G$4229,'Cobalt Prices'!$E$10:$E$4229,JJW$4)</f>
        <v>#DIV/0!</v>
      </c>
      <c r="JJX20" s="38" t="e">
        <f>AVERAGEIFS('Cobalt Prices'!$G$10:$G$4229,'Cobalt Prices'!$E$10:$E$4229,JJX$4)</f>
        <v>#DIV/0!</v>
      </c>
      <c r="JJY20" s="38" t="e">
        <f>AVERAGEIFS('Cobalt Prices'!$G$10:$G$4229,'Cobalt Prices'!$E$10:$E$4229,JJY$4)</f>
        <v>#DIV/0!</v>
      </c>
      <c r="JJZ20" s="38" t="e">
        <f>AVERAGEIFS('Cobalt Prices'!$G$10:$G$4229,'Cobalt Prices'!$E$10:$E$4229,JJZ$4)</f>
        <v>#DIV/0!</v>
      </c>
      <c r="JKA20" s="38" t="e">
        <f>AVERAGEIFS('Cobalt Prices'!$G$10:$G$4229,'Cobalt Prices'!$E$10:$E$4229,JKA$4)</f>
        <v>#DIV/0!</v>
      </c>
      <c r="JKB20" s="38" t="e">
        <f>AVERAGEIFS('Cobalt Prices'!$G$10:$G$4229,'Cobalt Prices'!$E$10:$E$4229,JKB$4)</f>
        <v>#DIV/0!</v>
      </c>
      <c r="JKC20" s="38" t="e">
        <f>AVERAGEIFS('Cobalt Prices'!$G$10:$G$4229,'Cobalt Prices'!$E$10:$E$4229,JKC$4)</f>
        <v>#DIV/0!</v>
      </c>
      <c r="JKD20" s="38" t="e">
        <f>AVERAGEIFS('Cobalt Prices'!$G$10:$G$4229,'Cobalt Prices'!$E$10:$E$4229,JKD$4)</f>
        <v>#DIV/0!</v>
      </c>
      <c r="JKE20" s="38" t="e">
        <f>AVERAGEIFS('Cobalt Prices'!$G$10:$G$4229,'Cobalt Prices'!$E$10:$E$4229,JKE$4)</f>
        <v>#DIV/0!</v>
      </c>
      <c r="JKF20" s="38" t="e">
        <f>AVERAGEIFS('Cobalt Prices'!$G$10:$G$4229,'Cobalt Prices'!$E$10:$E$4229,JKF$4)</f>
        <v>#DIV/0!</v>
      </c>
      <c r="JKG20" s="38" t="e">
        <f>AVERAGEIFS('Cobalt Prices'!$G$10:$G$4229,'Cobalt Prices'!$E$10:$E$4229,JKG$4)</f>
        <v>#DIV/0!</v>
      </c>
      <c r="JKH20" s="38" t="e">
        <f>AVERAGEIFS('Cobalt Prices'!$G$10:$G$4229,'Cobalt Prices'!$E$10:$E$4229,JKH$4)</f>
        <v>#DIV/0!</v>
      </c>
      <c r="JKI20" s="38" t="e">
        <f>AVERAGEIFS('Cobalt Prices'!$G$10:$G$4229,'Cobalt Prices'!$E$10:$E$4229,JKI$4)</f>
        <v>#DIV/0!</v>
      </c>
      <c r="JKJ20" s="38" t="e">
        <f>AVERAGEIFS('Cobalt Prices'!$G$10:$G$4229,'Cobalt Prices'!$E$10:$E$4229,JKJ$4)</f>
        <v>#DIV/0!</v>
      </c>
      <c r="JKK20" s="38" t="e">
        <f>AVERAGEIFS('Cobalt Prices'!$G$10:$G$4229,'Cobalt Prices'!$E$10:$E$4229,JKK$4)</f>
        <v>#DIV/0!</v>
      </c>
      <c r="JKL20" s="38" t="e">
        <f>AVERAGEIFS('Cobalt Prices'!$G$10:$G$4229,'Cobalt Prices'!$E$10:$E$4229,JKL$4)</f>
        <v>#DIV/0!</v>
      </c>
      <c r="JKM20" s="38" t="e">
        <f>AVERAGEIFS('Cobalt Prices'!$G$10:$G$4229,'Cobalt Prices'!$E$10:$E$4229,JKM$4)</f>
        <v>#DIV/0!</v>
      </c>
      <c r="JKN20" s="38" t="e">
        <f>AVERAGEIFS('Cobalt Prices'!$G$10:$G$4229,'Cobalt Prices'!$E$10:$E$4229,JKN$4)</f>
        <v>#DIV/0!</v>
      </c>
      <c r="JKO20" s="38" t="e">
        <f>AVERAGEIFS('Cobalt Prices'!$G$10:$G$4229,'Cobalt Prices'!$E$10:$E$4229,JKO$4)</f>
        <v>#DIV/0!</v>
      </c>
      <c r="JKP20" s="38" t="e">
        <f>AVERAGEIFS('Cobalt Prices'!$G$10:$G$4229,'Cobalt Prices'!$E$10:$E$4229,JKP$4)</f>
        <v>#DIV/0!</v>
      </c>
      <c r="JKQ20" s="38" t="e">
        <f>AVERAGEIFS('Cobalt Prices'!$G$10:$G$4229,'Cobalt Prices'!$E$10:$E$4229,JKQ$4)</f>
        <v>#DIV/0!</v>
      </c>
      <c r="JKR20" s="38" t="e">
        <f>AVERAGEIFS('Cobalt Prices'!$G$10:$G$4229,'Cobalt Prices'!$E$10:$E$4229,JKR$4)</f>
        <v>#DIV/0!</v>
      </c>
      <c r="JKS20" s="38" t="e">
        <f>AVERAGEIFS('Cobalt Prices'!$G$10:$G$4229,'Cobalt Prices'!$E$10:$E$4229,JKS$4)</f>
        <v>#DIV/0!</v>
      </c>
      <c r="JKT20" s="38" t="e">
        <f>AVERAGEIFS('Cobalt Prices'!$G$10:$G$4229,'Cobalt Prices'!$E$10:$E$4229,JKT$4)</f>
        <v>#DIV/0!</v>
      </c>
      <c r="JKU20" s="38" t="e">
        <f>AVERAGEIFS('Cobalt Prices'!$G$10:$G$4229,'Cobalt Prices'!$E$10:$E$4229,JKU$4)</f>
        <v>#DIV/0!</v>
      </c>
      <c r="JKV20" s="38" t="e">
        <f>AVERAGEIFS('Cobalt Prices'!$G$10:$G$4229,'Cobalt Prices'!$E$10:$E$4229,JKV$4)</f>
        <v>#DIV/0!</v>
      </c>
      <c r="JKW20" s="38" t="e">
        <f>AVERAGEIFS('Cobalt Prices'!$G$10:$G$4229,'Cobalt Prices'!$E$10:$E$4229,JKW$4)</f>
        <v>#DIV/0!</v>
      </c>
      <c r="JKX20" s="38" t="e">
        <f>AVERAGEIFS('Cobalt Prices'!$G$10:$G$4229,'Cobalt Prices'!$E$10:$E$4229,JKX$4)</f>
        <v>#DIV/0!</v>
      </c>
      <c r="JKY20" s="38" t="e">
        <f>AVERAGEIFS('Cobalt Prices'!$G$10:$G$4229,'Cobalt Prices'!$E$10:$E$4229,JKY$4)</f>
        <v>#DIV/0!</v>
      </c>
      <c r="JKZ20" s="38" t="e">
        <f>AVERAGEIFS('Cobalt Prices'!$G$10:$G$4229,'Cobalt Prices'!$E$10:$E$4229,JKZ$4)</f>
        <v>#DIV/0!</v>
      </c>
      <c r="JLA20" s="38" t="e">
        <f>AVERAGEIFS('Cobalt Prices'!$G$10:$G$4229,'Cobalt Prices'!$E$10:$E$4229,JLA$4)</f>
        <v>#DIV/0!</v>
      </c>
      <c r="JLB20" s="38" t="e">
        <f>AVERAGEIFS('Cobalt Prices'!$G$10:$G$4229,'Cobalt Prices'!$E$10:$E$4229,JLB$4)</f>
        <v>#DIV/0!</v>
      </c>
      <c r="JLC20" s="38" t="e">
        <f>AVERAGEIFS('Cobalt Prices'!$G$10:$G$4229,'Cobalt Prices'!$E$10:$E$4229,JLC$4)</f>
        <v>#DIV/0!</v>
      </c>
      <c r="JLD20" s="38" t="e">
        <f>AVERAGEIFS('Cobalt Prices'!$G$10:$G$4229,'Cobalt Prices'!$E$10:$E$4229,JLD$4)</f>
        <v>#DIV/0!</v>
      </c>
      <c r="JLE20" s="38" t="e">
        <f>AVERAGEIFS('Cobalt Prices'!$G$10:$G$4229,'Cobalt Prices'!$E$10:$E$4229,JLE$4)</f>
        <v>#DIV/0!</v>
      </c>
      <c r="JLF20" s="38" t="e">
        <f>AVERAGEIFS('Cobalt Prices'!$G$10:$G$4229,'Cobalt Prices'!$E$10:$E$4229,JLF$4)</f>
        <v>#DIV/0!</v>
      </c>
      <c r="JLG20" s="38" t="e">
        <f>AVERAGEIFS('Cobalt Prices'!$G$10:$G$4229,'Cobalt Prices'!$E$10:$E$4229,JLG$4)</f>
        <v>#DIV/0!</v>
      </c>
      <c r="JLH20" s="38" t="e">
        <f>AVERAGEIFS('Cobalt Prices'!$G$10:$G$4229,'Cobalt Prices'!$E$10:$E$4229,JLH$4)</f>
        <v>#DIV/0!</v>
      </c>
      <c r="JLI20" s="38" t="e">
        <f>AVERAGEIFS('Cobalt Prices'!$G$10:$G$4229,'Cobalt Prices'!$E$10:$E$4229,JLI$4)</f>
        <v>#DIV/0!</v>
      </c>
      <c r="JLJ20" s="38" t="e">
        <f>AVERAGEIFS('Cobalt Prices'!$G$10:$G$4229,'Cobalt Prices'!$E$10:$E$4229,JLJ$4)</f>
        <v>#DIV/0!</v>
      </c>
      <c r="JLK20" s="38" t="e">
        <f>AVERAGEIFS('Cobalt Prices'!$G$10:$G$4229,'Cobalt Prices'!$E$10:$E$4229,JLK$4)</f>
        <v>#DIV/0!</v>
      </c>
      <c r="JLL20" s="38" t="e">
        <f>AVERAGEIFS('Cobalt Prices'!$G$10:$G$4229,'Cobalt Prices'!$E$10:$E$4229,JLL$4)</f>
        <v>#DIV/0!</v>
      </c>
      <c r="JLM20" s="38" t="e">
        <f>AVERAGEIFS('Cobalt Prices'!$G$10:$G$4229,'Cobalt Prices'!$E$10:$E$4229,JLM$4)</f>
        <v>#DIV/0!</v>
      </c>
      <c r="JLN20" s="38" t="e">
        <f>AVERAGEIFS('Cobalt Prices'!$G$10:$G$4229,'Cobalt Prices'!$E$10:$E$4229,JLN$4)</f>
        <v>#DIV/0!</v>
      </c>
      <c r="JLO20" s="38" t="e">
        <f>AVERAGEIFS('Cobalt Prices'!$G$10:$G$4229,'Cobalt Prices'!$E$10:$E$4229,JLO$4)</f>
        <v>#DIV/0!</v>
      </c>
      <c r="JLP20" s="38" t="e">
        <f>AVERAGEIFS('Cobalt Prices'!$G$10:$G$4229,'Cobalt Prices'!$E$10:$E$4229,JLP$4)</f>
        <v>#DIV/0!</v>
      </c>
      <c r="JLQ20" s="38" t="e">
        <f>AVERAGEIFS('Cobalt Prices'!$G$10:$G$4229,'Cobalt Prices'!$E$10:$E$4229,JLQ$4)</f>
        <v>#DIV/0!</v>
      </c>
      <c r="JLR20" s="38" t="e">
        <f>AVERAGEIFS('Cobalt Prices'!$G$10:$G$4229,'Cobalt Prices'!$E$10:$E$4229,JLR$4)</f>
        <v>#DIV/0!</v>
      </c>
      <c r="JLS20" s="38" t="e">
        <f>AVERAGEIFS('Cobalt Prices'!$G$10:$G$4229,'Cobalt Prices'!$E$10:$E$4229,JLS$4)</f>
        <v>#DIV/0!</v>
      </c>
      <c r="JLT20" s="38" t="e">
        <f>AVERAGEIFS('Cobalt Prices'!$G$10:$G$4229,'Cobalt Prices'!$E$10:$E$4229,JLT$4)</f>
        <v>#DIV/0!</v>
      </c>
      <c r="JLU20" s="38" t="e">
        <f>AVERAGEIFS('Cobalt Prices'!$G$10:$G$4229,'Cobalt Prices'!$E$10:$E$4229,JLU$4)</f>
        <v>#DIV/0!</v>
      </c>
      <c r="JLV20" s="38" t="e">
        <f>AVERAGEIFS('Cobalt Prices'!$G$10:$G$4229,'Cobalt Prices'!$E$10:$E$4229,JLV$4)</f>
        <v>#DIV/0!</v>
      </c>
      <c r="JLW20" s="38" t="e">
        <f>AVERAGEIFS('Cobalt Prices'!$G$10:$G$4229,'Cobalt Prices'!$E$10:$E$4229,JLW$4)</f>
        <v>#DIV/0!</v>
      </c>
      <c r="JLX20" s="38" t="e">
        <f>AVERAGEIFS('Cobalt Prices'!$G$10:$G$4229,'Cobalt Prices'!$E$10:$E$4229,JLX$4)</f>
        <v>#DIV/0!</v>
      </c>
      <c r="JLY20" s="38" t="e">
        <f>AVERAGEIFS('Cobalt Prices'!$G$10:$G$4229,'Cobalt Prices'!$E$10:$E$4229,JLY$4)</f>
        <v>#DIV/0!</v>
      </c>
      <c r="JLZ20" s="38" t="e">
        <f>AVERAGEIFS('Cobalt Prices'!$G$10:$G$4229,'Cobalt Prices'!$E$10:$E$4229,JLZ$4)</f>
        <v>#DIV/0!</v>
      </c>
      <c r="JMA20" s="38" t="e">
        <f>AVERAGEIFS('Cobalt Prices'!$G$10:$G$4229,'Cobalt Prices'!$E$10:$E$4229,JMA$4)</f>
        <v>#DIV/0!</v>
      </c>
      <c r="JMB20" s="38" t="e">
        <f>AVERAGEIFS('Cobalt Prices'!$G$10:$G$4229,'Cobalt Prices'!$E$10:$E$4229,JMB$4)</f>
        <v>#DIV/0!</v>
      </c>
      <c r="JMC20" s="38" t="e">
        <f>AVERAGEIFS('Cobalt Prices'!$G$10:$G$4229,'Cobalt Prices'!$E$10:$E$4229,JMC$4)</f>
        <v>#DIV/0!</v>
      </c>
      <c r="JMD20" s="38" t="e">
        <f>AVERAGEIFS('Cobalt Prices'!$G$10:$G$4229,'Cobalt Prices'!$E$10:$E$4229,JMD$4)</f>
        <v>#DIV/0!</v>
      </c>
      <c r="JME20" s="38" t="e">
        <f>AVERAGEIFS('Cobalt Prices'!$G$10:$G$4229,'Cobalt Prices'!$E$10:$E$4229,JME$4)</f>
        <v>#DIV/0!</v>
      </c>
      <c r="JMF20" s="38" t="e">
        <f>AVERAGEIFS('Cobalt Prices'!$G$10:$G$4229,'Cobalt Prices'!$E$10:$E$4229,JMF$4)</f>
        <v>#DIV/0!</v>
      </c>
      <c r="JMG20" s="38" t="e">
        <f>AVERAGEIFS('Cobalt Prices'!$G$10:$G$4229,'Cobalt Prices'!$E$10:$E$4229,JMG$4)</f>
        <v>#DIV/0!</v>
      </c>
      <c r="JMH20" s="38" t="e">
        <f>AVERAGEIFS('Cobalt Prices'!$G$10:$G$4229,'Cobalt Prices'!$E$10:$E$4229,JMH$4)</f>
        <v>#DIV/0!</v>
      </c>
      <c r="JMI20" s="38" t="e">
        <f>AVERAGEIFS('Cobalt Prices'!$G$10:$G$4229,'Cobalt Prices'!$E$10:$E$4229,JMI$4)</f>
        <v>#DIV/0!</v>
      </c>
      <c r="JMJ20" s="38" t="e">
        <f>AVERAGEIFS('Cobalt Prices'!$G$10:$G$4229,'Cobalt Prices'!$E$10:$E$4229,JMJ$4)</f>
        <v>#DIV/0!</v>
      </c>
      <c r="JMK20" s="38" t="e">
        <f>AVERAGEIFS('Cobalt Prices'!$G$10:$G$4229,'Cobalt Prices'!$E$10:$E$4229,JMK$4)</f>
        <v>#DIV/0!</v>
      </c>
      <c r="JML20" s="38" t="e">
        <f>AVERAGEIFS('Cobalt Prices'!$G$10:$G$4229,'Cobalt Prices'!$E$10:$E$4229,JML$4)</f>
        <v>#DIV/0!</v>
      </c>
      <c r="JMM20" s="38" t="e">
        <f>AVERAGEIFS('Cobalt Prices'!$G$10:$G$4229,'Cobalt Prices'!$E$10:$E$4229,JMM$4)</f>
        <v>#DIV/0!</v>
      </c>
      <c r="JMN20" s="38" t="e">
        <f>AVERAGEIFS('Cobalt Prices'!$G$10:$G$4229,'Cobalt Prices'!$E$10:$E$4229,JMN$4)</f>
        <v>#DIV/0!</v>
      </c>
      <c r="JMO20" s="38" t="e">
        <f>AVERAGEIFS('Cobalt Prices'!$G$10:$G$4229,'Cobalt Prices'!$E$10:$E$4229,JMO$4)</f>
        <v>#DIV/0!</v>
      </c>
      <c r="JMP20" s="38" t="e">
        <f>AVERAGEIFS('Cobalt Prices'!$G$10:$G$4229,'Cobalt Prices'!$E$10:$E$4229,JMP$4)</f>
        <v>#DIV/0!</v>
      </c>
      <c r="JMQ20" s="38" t="e">
        <f>AVERAGEIFS('Cobalt Prices'!$G$10:$G$4229,'Cobalt Prices'!$E$10:$E$4229,JMQ$4)</f>
        <v>#DIV/0!</v>
      </c>
      <c r="JMR20" s="38" t="e">
        <f>AVERAGEIFS('Cobalt Prices'!$G$10:$G$4229,'Cobalt Prices'!$E$10:$E$4229,JMR$4)</f>
        <v>#DIV/0!</v>
      </c>
      <c r="JMS20" s="38" t="e">
        <f>AVERAGEIFS('Cobalt Prices'!$G$10:$G$4229,'Cobalt Prices'!$E$10:$E$4229,JMS$4)</f>
        <v>#DIV/0!</v>
      </c>
      <c r="JMT20" s="38" t="e">
        <f>AVERAGEIFS('Cobalt Prices'!$G$10:$G$4229,'Cobalt Prices'!$E$10:$E$4229,JMT$4)</f>
        <v>#DIV/0!</v>
      </c>
      <c r="JMU20" s="38" t="e">
        <f>AVERAGEIFS('Cobalt Prices'!$G$10:$G$4229,'Cobalt Prices'!$E$10:$E$4229,JMU$4)</f>
        <v>#DIV/0!</v>
      </c>
      <c r="JMV20" s="38" t="e">
        <f>AVERAGEIFS('Cobalt Prices'!$G$10:$G$4229,'Cobalt Prices'!$E$10:$E$4229,JMV$4)</f>
        <v>#DIV/0!</v>
      </c>
      <c r="JMW20" s="38" t="e">
        <f>AVERAGEIFS('Cobalt Prices'!$G$10:$G$4229,'Cobalt Prices'!$E$10:$E$4229,JMW$4)</f>
        <v>#DIV/0!</v>
      </c>
      <c r="JMX20" s="38" t="e">
        <f>AVERAGEIFS('Cobalt Prices'!$G$10:$G$4229,'Cobalt Prices'!$E$10:$E$4229,JMX$4)</f>
        <v>#DIV/0!</v>
      </c>
      <c r="JMY20" s="38" t="e">
        <f>AVERAGEIFS('Cobalt Prices'!$G$10:$G$4229,'Cobalt Prices'!$E$10:$E$4229,JMY$4)</f>
        <v>#DIV/0!</v>
      </c>
      <c r="JMZ20" s="38" t="e">
        <f>AVERAGEIFS('Cobalt Prices'!$G$10:$G$4229,'Cobalt Prices'!$E$10:$E$4229,JMZ$4)</f>
        <v>#DIV/0!</v>
      </c>
      <c r="JNA20" s="38" t="e">
        <f>AVERAGEIFS('Cobalt Prices'!$G$10:$G$4229,'Cobalt Prices'!$E$10:$E$4229,JNA$4)</f>
        <v>#DIV/0!</v>
      </c>
      <c r="JNB20" s="38" t="e">
        <f>AVERAGEIFS('Cobalt Prices'!$G$10:$G$4229,'Cobalt Prices'!$E$10:$E$4229,JNB$4)</f>
        <v>#DIV/0!</v>
      </c>
      <c r="JNC20" s="38" t="e">
        <f>AVERAGEIFS('Cobalt Prices'!$G$10:$G$4229,'Cobalt Prices'!$E$10:$E$4229,JNC$4)</f>
        <v>#DIV/0!</v>
      </c>
      <c r="JND20" s="38" t="e">
        <f>AVERAGEIFS('Cobalt Prices'!$G$10:$G$4229,'Cobalt Prices'!$E$10:$E$4229,JND$4)</f>
        <v>#DIV/0!</v>
      </c>
      <c r="JNE20" s="38" t="e">
        <f>AVERAGEIFS('Cobalt Prices'!$G$10:$G$4229,'Cobalt Prices'!$E$10:$E$4229,JNE$4)</f>
        <v>#DIV/0!</v>
      </c>
      <c r="JNF20" s="38" t="e">
        <f>AVERAGEIFS('Cobalt Prices'!$G$10:$G$4229,'Cobalt Prices'!$E$10:$E$4229,JNF$4)</f>
        <v>#DIV/0!</v>
      </c>
      <c r="JNG20" s="38" t="e">
        <f>AVERAGEIFS('Cobalt Prices'!$G$10:$G$4229,'Cobalt Prices'!$E$10:$E$4229,JNG$4)</f>
        <v>#DIV/0!</v>
      </c>
      <c r="JNH20" s="38" t="e">
        <f>AVERAGEIFS('Cobalt Prices'!$G$10:$G$4229,'Cobalt Prices'!$E$10:$E$4229,JNH$4)</f>
        <v>#DIV/0!</v>
      </c>
      <c r="JNI20" s="38" t="e">
        <f>AVERAGEIFS('Cobalt Prices'!$G$10:$G$4229,'Cobalt Prices'!$E$10:$E$4229,JNI$4)</f>
        <v>#DIV/0!</v>
      </c>
      <c r="JNJ20" s="38" t="e">
        <f>AVERAGEIFS('Cobalt Prices'!$G$10:$G$4229,'Cobalt Prices'!$E$10:$E$4229,JNJ$4)</f>
        <v>#DIV/0!</v>
      </c>
      <c r="JNK20" s="38" t="e">
        <f>AVERAGEIFS('Cobalt Prices'!$G$10:$G$4229,'Cobalt Prices'!$E$10:$E$4229,JNK$4)</f>
        <v>#DIV/0!</v>
      </c>
      <c r="JNL20" s="38" t="e">
        <f>AVERAGEIFS('Cobalt Prices'!$G$10:$G$4229,'Cobalt Prices'!$E$10:$E$4229,JNL$4)</f>
        <v>#DIV/0!</v>
      </c>
      <c r="JNM20" s="38" t="e">
        <f>AVERAGEIFS('Cobalt Prices'!$G$10:$G$4229,'Cobalt Prices'!$E$10:$E$4229,JNM$4)</f>
        <v>#DIV/0!</v>
      </c>
      <c r="JNN20" s="38" t="e">
        <f>AVERAGEIFS('Cobalt Prices'!$G$10:$G$4229,'Cobalt Prices'!$E$10:$E$4229,JNN$4)</f>
        <v>#DIV/0!</v>
      </c>
      <c r="JNO20" s="38" t="e">
        <f>AVERAGEIFS('Cobalt Prices'!$G$10:$G$4229,'Cobalt Prices'!$E$10:$E$4229,JNO$4)</f>
        <v>#DIV/0!</v>
      </c>
      <c r="JNP20" s="38" t="e">
        <f>AVERAGEIFS('Cobalt Prices'!$G$10:$G$4229,'Cobalt Prices'!$E$10:$E$4229,JNP$4)</f>
        <v>#DIV/0!</v>
      </c>
      <c r="JNQ20" s="38" t="e">
        <f>AVERAGEIFS('Cobalt Prices'!$G$10:$G$4229,'Cobalt Prices'!$E$10:$E$4229,JNQ$4)</f>
        <v>#DIV/0!</v>
      </c>
      <c r="JNR20" s="38" t="e">
        <f>AVERAGEIFS('Cobalt Prices'!$G$10:$G$4229,'Cobalt Prices'!$E$10:$E$4229,JNR$4)</f>
        <v>#DIV/0!</v>
      </c>
      <c r="JNS20" s="38" t="e">
        <f>AVERAGEIFS('Cobalt Prices'!$G$10:$G$4229,'Cobalt Prices'!$E$10:$E$4229,JNS$4)</f>
        <v>#DIV/0!</v>
      </c>
      <c r="JNT20" s="38" t="e">
        <f>AVERAGEIFS('Cobalt Prices'!$G$10:$G$4229,'Cobalt Prices'!$E$10:$E$4229,JNT$4)</f>
        <v>#DIV/0!</v>
      </c>
      <c r="JNU20" s="38" t="e">
        <f>AVERAGEIFS('Cobalt Prices'!$G$10:$G$4229,'Cobalt Prices'!$E$10:$E$4229,JNU$4)</f>
        <v>#DIV/0!</v>
      </c>
      <c r="JNV20" s="38" t="e">
        <f>AVERAGEIFS('Cobalt Prices'!$G$10:$G$4229,'Cobalt Prices'!$E$10:$E$4229,JNV$4)</f>
        <v>#DIV/0!</v>
      </c>
      <c r="JNW20" s="38" t="e">
        <f>AVERAGEIFS('Cobalt Prices'!$G$10:$G$4229,'Cobalt Prices'!$E$10:$E$4229,JNW$4)</f>
        <v>#DIV/0!</v>
      </c>
      <c r="JNX20" s="38" t="e">
        <f>AVERAGEIFS('Cobalt Prices'!$G$10:$G$4229,'Cobalt Prices'!$E$10:$E$4229,JNX$4)</f>
        <v>#DIV/0!</v>
      </c>
      <c r="JNY20" s="38" t="e">
        <f>AVERAGEIFS('Cobalt Prices'!$G$10:$G$4229,'Cobalt Prices'!$E$10:$E$4229,JNY$4)</f>
        <v>#DIV/0!</v>
      </c>
      <c r="JNZ20" s="38" t="e">
        <f>AVERAGEIFS('Cobalt Prices'!$G$10:$G$4229,'Cobalt Prices'!$E$10:$E$4229,JNZ$4)</f>
        <v>#DIV/0!</v>
      </c>
      <c r="JOA20" s="38" t="e">
        <f>AVERAGEIFS('Cobalt Prices'!$G$10:$G$4229,'Cobalt Prices'!$E$10:$E$4229,JOA$4)</f>
        <v>#DIV/0!</v>
      </c>
      <c r="JOB20" s="38" t="e">
        <f>AVERAGEIFS('Cobalt Prices'!$G$10:$G$4229,'Cobalt Prices'!$E$10:$E$4229,JOB$4)</f>
        <v>#DIV/0!</v>
      </c>
      <c r="JOC20" s="38" t="e">
        <f>AVERAGEIFS('Cobalt Prices'!$G$10:$G$4229,'Cobalt Prices'!$E$10:$E$4229,JOC$4)</f>
        <v>#DIV/0!</v>
      </c>
      <c r="JOD20" s="38" t="e">
        <f>AVERAGEIFS('Cobalt Prices'!$G$10:$G$4229,'Cobalt Prices'!$E$10:$E$4229,JOD$4)</f>
        <v>#DIV/0!</v>
      </c>
      <c r="JOE20" s="38" t="e">
        <f>AVERAGEIFS('Cobalt Prices'!$G$10:$G$4229,'Cobalt Prices'!$E$10:$E$4229,JOE$4)</f>
        <v>#DIV/0!</v>
      </c>
      <c r="JOF20" s="38" t="e">
        <f>AVERAGEIFS('Cobalt Prices'!$G$10:$G$4229,'Cobalt Prices'!$E$10:$E$4229,JOF$4)</f>
        <v>#DIV/0!</v>
      </c>
      <c r="JOG20" s="38" t="e">
        <f>AVERAGEIFS('Cobalt Prices'!$G$10:$G$4229,'Cobalt Prices'!$E$10:$E$4229,JOG$4)</f>
        <v>#DIV/0!</v>
      </c>
      <c r="JOH20" s="38" t="e">
        <f>AVERAGEIFS('Cobalt Prices'!$G$10:$G$4229,'Cobalt Prices'!$E$10:$E$4229,JOH$4)</f>
        <v>#DIV/0!</v>
      </c>
      <c r="JOI20" s="38" t="e">
        <f>AVERAGEIFS('Cobalt Prices'!$G$10:$G$4229,'Cobalt Prices'!$E$10:$E$4229,JOI$4)</f>
        <v>#DIV/0!</v>
      </c>
      <c r="JOJ20" s="38" t="e">
        <f>AVERAGEIFS('Cobalt Prices'!$G$10:$G$4229,'Cobalt Prices'!$E$10:$E$4229,JOJ$4)</f>
        <v>#DIV/0!</v>
      </c>
      <c r="JOK20" s="38" t="e">
        <f>AVERAGEIFS('Cobalt Prices'!$G$10:$G$4229,'Cobalt Prices'!$E$10:$E$4229,JOK$4)</f>
        <v>#DIV/0!</v>
      </c>
      <c r="JOL20" s="38" t="e">
        <f>AVERAGEIFS('Cobalt Prices'!$G$10:$G$4229,'Cobalt Prices'!$E$10:$E$4229,JOL$4)</f>
        <v>#DIV/0!</v>
      </c>
      <c r="JOM20" s="38" t="e">
        <f>AVERAGEIFS('Cobalt Prices'!$G$10:$G$4229,'Cobalt Prices'!$E$10:$E$4229,JOM$4)</f>
        <v>#DIV/0!</v>
      </c>
      <c r="JON20" s="38" t="e">
        <f>AVERAGEIFS('Cobalt Prices'!$G$10:$G$4229,'Cobalt Prices'!$E$10:$E$4229,JON$4)</f>
        <v>#DIV/0!</v>
      </c>
      <c r="JOO20" s="38" t="e">
        <f>AVERAGEIFS('Cobalt Prices'!$G$10:$G$4229,'Cobalt Prices'!$E$10:$E$4229,JOO$4)</f>
        <v>#DIV/0!</v>
      </c>
      <c r="JOP20" s="38" t="e">
        <f>AVERAGEIFS('Cobalt Prices'!$G$10:$G$4229,'Cobalt Prices'!$E$10:$E$4229,JOP$4)</f>
        <v>#DIV/0!</v>
      </c>
      <c r="JOQ20" s="38" t="e">
        <f>AVERAGEIFS('Cobalt Prices'!$G$10:$G$4229,'Cobalt Prices'!$E$10:$E$4229,JOQ$4)</f>
        <v>#DIV/0!</v>
      </c>
      <c r="JOR20" s="38" t="e">
        <f>AVERAGEIFS('Cobalt Prices'!$G$10:$G$4229,'Cobalt Prices'!$E$10:$E$4229,JOR$4)</f>
        <v>#DIV/0!</v>
      </c>
      <c r="JOS20" s="38" t="e">
        <f>AVERAGEIFS('Cobalt Prices'!$G$10:$G$4229,'Cobalt Prices'!$E$10:$E$4229,JOS$4)</f>
        <v>#DIV/0!</v>
      </c>
      <c r="JOT20" s="38" t="e">
        <f>AVERAGEIFS('Cobalt Prices'!$G$10:$G$4229,'Cobalt Prices'!$E$10:$E$4229,JOT$4)</f>
        <v>#DIV/0!</v>
      </c>
      <c r="JOU20" s="38" t="e">
        <f>AVERAGEIFS('Cobalt Prices'!$G$10:$G$4229,'Cobalt Prices'!$E$10:$E$4229,JOU$4)</f>
        <v>#DIV/0!</v>
      </c>
      <c r="JOV20" s="38" t="e">
        <f>AVERAGEIFS('Cobalt Prices'!$G$10:$G$4229,'Cobalt Prices'!$E$10:$E$4229,JOV$4)</f>
        <v>#DIV/0!</v>
      </c>
      <c r="JOW20" s="38" t="e">
        <f>AVERAGEIFS('Cobalt Prices'!$G$10:$G$4229,'Cobalt Prices'!$E$10:$E$4229,JOW$4)</f>
        <v>#DIV/0!</v>
      </c>
      <c r="JOX20" s="38" t="e">
        <f>AVERAGEIFS('Cobalt Prices'!$G$10:$G$4229,'Cobalt Prices'!$E$10:$E$4229,JOX$4)</f>
        <v>#DIV/0!</v>
      </c>
      <c r="JOY20" s="38" t="e">
        <f>AVERAGEIFS('Cobalt Prices'!$G$10:$G$4229,'Cobalt Prices'!$E$10:$E$4229,JOY$4)</f>
        <v>#DIV/0!</v>
      </c>
      <c r="JOZ20" s="38" t="e">
        <f>AVERAGEIFS('Cobalt Prices'!$G$10:$G$4229,'Cobalt Prices'!$E$10:$E$4229,JOZ$4)</f>
        <v>#DIV/0!</v>
      </c>
      <c r="JPA20" s="38" t="e">
        <f>AVERAGEIFS('Cobalt Prices'!$G$10:$G$4229,'Cobalt Prices'!$E$10:$E$4229,JPA$4)</f>
        <v>#DIV/0!</v>
      </c>
      <c r="JPB20" s="38" t="e">
        <f>AVERAGEIFS('Cobalt Prices'!$G$10:$G$4229,'Cobalt Prices'!$E$10:$E$4229,JPB$4)</f>
        <v>#DIV/0!</v>
      </c>
      <c r="JPC20" s="38" t="e">
        <f>AVERAGEIFS('Cobalt Prices'!$G$10:$G$4229,'Cobalt Prices'!$E$10:$E$4229,JPC$4)</f>
        <v>#DIV/0!</v>
      </c>
      <c r="JPD20" s="38" t="e">
        <f>AVERAGEIFS('Cobalt Prices'!$G$10:$G$4229,'Cobalt Prices'!$E$10:$E$4229,JPD$4)</f>
        <v>#DIV/0!</v>
      </c>
      <c r="JPE20" s="38" t="e">
        <f>AVERAGEIFS('Cobalt Prices'!$G$10:$G$4229,'Cobalt Prices'!$E$10:$E$4229,JPE$4)</f>
        <v>#DIV/0!</v>
      </c>
      <c r="JPF20" s="38" t="e">
        <f>AVERAGEIFS('Cobalt Prices'!$G$10:$G$4229,'Cobalt Prices'!$E$10:$E$4229,JPF$4)</f>
        <v>#DIV/0!</v>
      </c>
      <c r="JPG20" s="38" t="e">
        <f>AVERAGEIFS('Cobalt Prices'!$G$10:$G$4229,'Cobalt Prices'!$E$10:$E$4229,JPG$4)</f>
        <v>#DIV/0!</v>
      </c>
      <c r="JPH20" s="38" t="e">
        <f>AVERAGEIFS('Cobalt Prices'!$G$10:$G$4229,'Cobalt Prices'!$E$10:$E$4229,JPH$4)</f>
        <v>#DIV/0!</v>
      </c>
      <c r="JPI20" s="38" t="e">
        <f>AVERAGEIFS('Cobalt Prices'!$G$10:$G$4229,'Cobalt Prices'!$E$10:$E$4229,JPI$4)</f>
        <v>#DIV/0!</v>
      </c>
      <c r="JPJ20" s="38" t="e">
        <f>AVERAGEIFS('Cobalt Prices'!$G$10:$G$4229,'Cobalt Prices'!$E$10:$E$4229,JPJ$4)</f>
        <v>#DIV/0!</v>
      </c>
      <c r="JPK20" s="38" t="e">
        <f>AVERAGEIFS('Cobalt Prices'!$G$10:$G$4229,'Cobalt Prices'!$E$10:$E$4229,JPK$4)</f>
        <v>#DIV/0!</v>
      </c>
      <c r="JPL20" s="38" t="e">
        <f>AVERAGEIFS('Cobalt Prices'!$G$10:$G$4229,'Cobalt Prices'!$E$10:$E$4229,JPL$4)</f>
        <v>#DIV/0!</v>
      </c>
      <c r="JPM20" s="38" t="e">
        <f>AVERAGEIFS('Cobalt Prices'!$G$10:$G$4229,'Cobalt Prices'!$E$10:$E$4229,JPM$4)</f>
        <v>#DIV/0!</v>
      </c>
      <c r="JPN20" s="38" t="e">
        <f>AVERAGEIFS('Cobalt Prices'!$G$10:$G$4229,'Cobalt Prices'!$E$10:$E$4229,JPN$4)</f>
        <v>#DIV/0!</v>
      </c>
      <c r="JPO20" s="38" t="e">
        <f>AVERAGEIFS('Cobalt Prices'!$G$10:$G$4229,'Cobalt Prices'!$E$10:$E$4229,JPO$4)</f>
        <v>#DIV/0!</v>
      </c>
      <c r="JPP20" s="38" t="e">
        <f>AVERAGEIFS('Cobalt Prices'!$G$10:$G$4229,'Cobalt Prices'!$E$10:$E$4229,JPP$4)</f>
        <v>#DIV/0!</v>
      </c>
      <c r="JPQ20" s="38" t="e">
        <f>AVERAGEIFS('Cobalt Prices'!$G$10:$G$4229,'Cobalt Prices'!$E$10:$E$4229,JPQ$4)</f>
        <v>#DIV/0!</v>
      </c>
      <c r="JPR20" s="38" t="e">
        <f>AVERAGEIFS('Cobalt Prices'!$G$10:$G$4229,'Cobalt Prices'!$E$10:$E$4229,JPR$4)</f>
        <v>#DIV/0!</v>
      </c>
      <c r="JPS20" s="38" t="e">
        <f>AVERAGEIFS('Cobalt Prices'!$G$10:$G$4229,'Cobalt Prices'!$E$10:$E$4229,JPS$4)</f>
        <v>#DIV/0!</v>
      </c>
      <c r="JPT20" s="38" t="e">
        <f>AVERAGEIFS('Cobalt Prices'!$G$10:$G$4229,'Cobalt Prices'!$E$10:$E$4229,JPT$4)</f>
        <v>#DIV/0!</v>
      </c>
      <c r="JPU20" s="38" t="e">
        <f>AVERAGEIFS('Cobalt Prices'!$G$10:$G$4229,'Cobalt Prices'!$E$10:$E$4229,JPU$4)</f>
        <v>#DIV/0!</v>
      </c>
      <c r="JPV20" s="38" t="e">
        <f>AVERAGEIFS('Cobalt Prices'!$G$10:$G$4229,'Cobalt Prices'!$E$10:$E$4229,JPV$4)</f>
        <v>#DIV/0!</v>
      </c>
      <c r="JPW20" s="38" t="e">
        <f>AVERAGEIFS('Cobalt Prices'!$G$10:$G$4229,'Cobalt Prices'!$E$10:$E$4229,JPW$4)</f>
        <v>#DIV/0!</v>
      </c>
      <c r="JPX20" s="38" t="e">
        <f>AVERAGEIFS('Cobalt Prices'!$G$10:$G$4229,'Cobalt Prices'!$E$10:$E$4229,JPX$4)</f>
        <v>#DIV/0!</v>
      </c>
      <c r="JPY20" s="38" t="e">
        <f>AVERAGEIFS('Cobalt Prices'!$G$10:$G$4229,'Cobalt Prices'!$E$10:$E$4229,JPY$4)</f>
        <v>#DIV/0!</v>
      </c>
      <c r="JPZ20" s="38" t="e">
        <f>AVERAGEIFS('Cobalt Prices'!$G$10:$G$4229,'Cobalt Prices'!$E$10:$E$4229,JPZ$4)</f>
        <v>#DIV/0!</v>
      </c>
      <c r="JQA20" s="38" t="e">
        <f>AVERAGEIFS('Cobalt Prices'!$G$10:$G$4229,'Cobalt Prices'!$E$10:$E$4229,JQA$4)</f>
        <v>#DIV/0!</v>
      </c>
      <c r="JQB20" s="38" t="e">
        <f>AVERAGEIFS('Cobalt Prices'!$G$10:$G$4229,'Cobalt Prices'!$E$10:$E$4229,JQB$4)</f>
        <v>#DIV/0!</v>
      </c>
      <c r="JQC20" s="38" t="e">
        <f>AVERAGEIFS('Cobalt Prices'!$G$10:$G$4229,'Cobalt Prices'!$E$10:$E$4229,JQC$4)</f>
        <v>#DIV/0!</v>
      </c>
      <c r="JQD20" s="38" t="e">
        <f>AVERAGEIFS('Cobalt Prices'!$G$10:$G$4229,'Cobalt Prices'!$E$10:$E$4229,JQD$4)</f>
        <v>#DIV/0!</v>
      </c>
      <c r="JQE20" s="38" t="e">
        <f>AVERAGEIFS('Cobalt Prices'!$G$10:$G$4229,'Cobalt Prices'!$E$10:$E$4229,JQE$4)</f>
        <v>#DIV/0!</v>
      </c>
      <c r="JQF20" s="38" t="e">
        <f>AVERAGEIFS('Cobalt Prices'!$G$10:$G$4229,'Cobalt Prices'!$E$10:$E$4229,JQF$4)</f>
        <v>#DIV/0!</v>
      </c>
      <c r="JQG20" s="38" t="e">
        <f>AVERAGEIFS('Cobalt Prices'!$G$10:$G$4229,'Cobalt Prices'!$E$10:$E$4229,JQG$4)</f>
        <v>#DIV/0!</v>
      </c>
      <c r="JQH20" s="38" t="e">
        <f>AVERAGEIFS('Cobalt Prices'!$G$10:$G$4229,'Cobalt Prices'!$E$10:$E$4229,JQH$4)</f>
        <v>#DIV/0!</v>
      </c>
      <c r="JQI20" s="38" t="e">
        <f>AVERAGEIFS('Cobalt Prices'!$G$10:$G$4229,'Cobalt Prices'!$E$10:$E$4229,JQI$4)</f>
        <v>#DIV/0!</v>
      </c>
      <c r="JQJ20" s="38" t="e">
        <f>AVERAGEIFS('Cobalt Prices'!$G$10:$G$4229,'Cobalt Prices'!$E$10:$E$4229,JQJ$4)</f>
        <v>#DIV/0!</v>
      </c>
      <c r="JQK20" s="38" t="e">
        <f>AVERAGEIFS('Cobalt Prices'!$G$10:$G$4229,'Cobalt Prices'!$E$10:$E$4229,JQK$4)</f>
        <v>#DIV/0!</v>
      </c>
      <c r="JQL20" s="38" t="e">
        <f>AVERAGEIFS('Cobalt Prices'!$G$10:$G$4229,'Cobalt Prices'!$E$10:$E$4229,JQL$4)</f>
        <v>#DIV/0!</v>
      </c>
      <c r="JQM20" s="38" t="e">
        <f>AVERAGEIFS('Cobalt Prices'!$G$10:$G$4229,'Cobalt Prices'!$E$10:$E$4229,JQM$4)</f>
        <v>#DIV/0!</v>
      </c>
      <c r="JQN20" s="38" t="e">
        <f>AVERAGEIFS('Cobalt Prices'!$G$10:$G$4229,'Cobalt Prices'!$E$10:$E$4229,JQN$4)</f>
        <v>#DIV/0!</v>
      </c>
      <c r="JQO20" s="38" t="e">
        <f>AVERAGEIFS('Cobalt Prices'!$G$10:$G$4229,'Cobalt Prices'!$E$10:$E$4229,JQO$4)</f>
        <v>#DIV/0!</v>
      </c>
      <c r="JQP20" s="38" t="e">
        <f>AVERAGEIFS('Cobalt Prices'!$G$10:$G$4229,'Cobalt Prices'!$E$10:$E$4229,JQP$4)</f>
        <v>#DIV/0!</v>
      </c>
      <c r="JQQ20" s="38" t="e">
        <f>AVERAGEIFS('Cobalt Prices'!$G$10:$G$4229,'Cobalt Prices'!$E$10:$E$4229,JQQ$4)</f>
        <v>#DIV/0!</v>
      </c>
      <c r="JQR20" s="38" t="e">
        <f>AVERAGEIFS('Cobalt Prices'!$G$10:$G$4229,'Cobalt Prices'!$E$10:$E$4229,JQR$4)</f>
        <v>#DIV/0!</v>
      </c>
      <c r="JQS20" s="38" t="e">
        <f>AVERAGEIFS('Cobalt Prices'!$G$10:$G$4229,'Cobalt Prices'!$E$10:$E$4229,JQS$4)</f>
        <v>#DIV/0!</v>
      </c>
      <c r="JQT20" s="38" t="e">
        <f>AVERAGEIFS('Cobalt Prices'!$G$10:$G$4229,'Cobalt Prices'!$E$10:$E$4229,JQT$4)</f>
        <v>#DIV/0!</v>
      </c>
      <c r="JQU20" s="38" t="e">
        <f>AVERAGEIFS('Cobalt Prices'!$G$10:$G$4229,'Cobalt Prices'!$E$10:$E$4229,JQU$4)</f>
        <v>#DIV/0!</v>
      </c>
      <c r="JQV20" s="38" t="e">
        <f>AVERAGEIFS('Cobalt Prices'!$G$10:$G$4229,'Cobalt Prices'!$E$10:$E$4229,JQV$4)</f>
        <v>#DIV/0!</v>
      </c>
      <c r="JQW20" s="38" t="e">
        <f>AVERAGEIFS('Cobalt Prices'!$G$10:$G$4229,'Cobalt Prices'!$E$10:$E$4229,JQW$4)</f>
        <v>#DIV/0!</v>
      </c>
      <c r="JQX20" s="38" t="e">
        <f>AVERAGEIFS('Cobalt Prices'!$G$10:$G$4229,'Cobalt Prices'!$E$10:$E$4229,JQX$4)</f>
        <v>#DIV/0!</v>
      </c>
      <c r="JQY20" s="38" t="e">
        <f>AVERAGEIFS('Cobalt Prices'!$G$10:$G$4229,'Cobalt Prices'!$E$10:$E$4229,JQY$4)</f>
        <v>#DIV/0!</v>
      </c>
      <c r="JQZ20" s="38" t="e">
        <f>AVERAGEIFS('Cobalt Prices'!$G$10:$G$4229,'Cobalt Prices'!$E$10:$E$4229,JQZ$4)</f>
        <v>#DIV/0!</v>
      </c>
      <c r="JRA20" s="38" t="e">
        <f>AVERAGEIFS('Cobalt Prices'!$G$10:$G$4229,'Cobalt Prices'!$E$10:$E$4229,JRA$4)</f>
        <v>#DIV/0!</v>
      </c>
      <c r="JRB20" s="38" t="e">
        <f>AVERAGEIFS('Cobalt Prices'!$G$10:$G$4229,'Cobalt Prices'!$E$10:$E$4229,JRB$4)</f>
        <v>#DIV/0!</v>
      </c>
      <c r="JRC20" s="38" t="e">
        <f>AVERAGEIFS('Cobalt Prices'!$G$10:$G$4229,'Cobalt Prices'!$E$10:$E$4229,JRC$4)</f>
        <v>#DIV/0!</v>
      </c>
      <c r="JRD20" s="38" t="e">
        <f>AVERAGEIFS('Cobalt Prices'!$G$10:$G$4229,'Cobalt Prices'!$E$10:$E$4229,JRD$4)</f>
        <v>#DIV/0!</v>
      </c>
      <c r="JRE20" s="38" t="e">
        <f>AVERAGEIFS('Cobalt Prices'!$G$10:$G$4229,'Cobalt Prices'!$E$10:$E$4229,JRE$4)</f>
        <v>#DIV/0!</v>
      </c>
      <c r="JRF20" s="38" t="e">
        <f>AVERAGEIFS('Cobalt Prices'!$G$10:$G$4229,'Cobalt Prices'!$E$10:$E$4229,JRF$4)</f>
        <v>#DIV/0!</v>
      </c>
      <c r="JRG20" s="38" t="e">
        <f>AVERAGEIFS('Cobalt Prices'!$G$10:$G$4229,'Cobalt Prices'!$E$10:$E$4229,JRG$4)</f>
        <v>#DIV/0!</v>
      </c>
      <c r="JRH20" s="38" t="e">
        <f>AVERAGEIFS('Cobalt Prices'!$G$10:$G$4229,'Cobalt Prices'!$E$10:$E$4229,JRH$4)</f>
        <v>#DIV/0!</v>
      </c>
      <c r="JRI20" s="38" t="e">
        <f>AVERAGEIFS('Cobalt Prices'!$G$10:$G$4229,'Cobalt Prices'!$E$10:$E$4229,JRI$4)</f>
        <v>#DIV/0!</v>
      </c>
      <c r="JRJ20" s="38" t="e">
        <f>AVERAGEIFS('Cobalt Prices'!$G$10:$G$4229,'Cobalt Prices'!$E$10:$E$4229,JRJ$4)</f>
        <v>#DIV/0!</v>
      </c>
      <c r="JRK20" s="38" t="e">
        <f>AVERAGEIFS('Cobalt Prices'!$G$10:$G$4229,'Cobalt Prices'!$E$10:$E$4229,JRK$4)</f>
        <v>#DIV/0!</v>
      </c>
      <c r="JRL20" s="38" t="e">
        <f>AVERAGEIFS('Cobalt Prices'!$G$10:$G$4229,'Cobalt Prices'!$E$10:$E$4229,JRL$4)</f>
        <v>#DIV/0!</v>
      </c>
      <c r="JRM20" s="38" t="e">
        <f>AVERAGEIFS('Cobalt Prices'!$G$10:$G$4229,'Cobalt Prices'!$E$10:$E$4229,JRM$4)</f>
        <v>#DIV/0!</v>
      </c>
      <c r="JRN20" s="38" t="e">
        <f>AVERAGEIFS('Cobalt Prices'!$G$10:$G$4229,'Cobalt Prices'!$E$10:$E$4229,JRN$4)</f>
        <v>#DIV/0!</v>
      </c>
      <c r="JRO20" s="38" t="e">
        <f>AVERAGEIFS('Cobalt Prices'!$G$10:$G$4229,'Cobalt Prices'!$E$10:$E$4229,JRO$4)</f>
        <v>#DIV/0!</v>
      </c>
      <c r="JRP20" s="38" t="e">
        <f>AVERAGEIFS('Cobalt Prices'!$G$10:$G$4229,'Cobalt Prices'!$E$10:$E$4229,JRP$4)</f>
        <v>#DIV/0!</v>
      </c>
      <c r="JRQ20" s="38" t="e">
        <f>AVERAGEIFS('Cobalt Prices'!$G$10:$G$4229,'Cobalt Prices'!$E$10:$E$4229,JRQ$4)</f>
        <v>#DIV/0!</v>
      </c>
      <c r="JRR20" s="38" t="e">
        <f>AVERAGEIFS('Cobalt Prices'!$G$10:$G$4229,'Cobalt Prices'!$E$10:$E$4229,JRR$4)</f>
        <v>#DIV/0!</v>
      </c>
      <c r="JRS20" s="38" t="e">
        <f>AVERAGEIFS('Cobalt Prices'!$G$10:$G$4229,'Cobalt Prices'!$E$10:$E$4229,JRS$4)</f>
        <v>#DIV/0!</v>
      </c>
      <c r="JRT20" s="38" t="e">
        <f>AVERAGEIFS('Cobalt Prices'!$G$10:$G$4229,'Cobalt Prices'!$E$10:$E$4229,JRT$4)</f>
        <v>#DIV/0!</v>
      </c>
      <c r="JRU20" s="38" t="e">
        <f>AVERAGEIFS('Cobalt Prices'!$G$10:$G$4229,'Cobalt Prices'!$E$10:$E$4229,JRU$4)</f>
        <v>#DIV/0!</v>
      </c>
      <c r="JRV20" s="38" t="e">
        <f>AVERAGEIFS('Cobalt Prices'!$G$10:$G$4229,'Cobalt Prices'!$E$10:$E$4229,JRV$4)</f>
        <v>#DIV/0!</v>
      </c>
      <c r="JRW20" s="38" t="e">
        <f>AVERAGEIFS('Cobalt Prices'!$G$10:$G$4229,'Cobalt Prices'!$E$10:$E$4229,JRW$4)</f>
        <v>#DIV/0!</v>
      </c>
      <c r="JRX20" s="38" t="e">
        <f>AVERAGEIFS('Cobalt Prices'!$G$10:$G$4229,'Cobalt Prices'!$E$10:$E$4229,JRX$4)</f>
        <v>#DIV/0!</v>
      </c>
      <c r="JRY20" s="38" t="e">
        <f>AVERAGEIFS('Cobalt Prices'!$G$10:$G$4229,'Cobalt Prices'!$E$10:$E$4229,JRY$4)</f>
        <v>#DIV/0!</v>
      </c>
      <c r="JRZ20" s="38" t="e">
        <f>AVERAGEIFS('Cobalt Prices'!$G$10:$G$4229,'Cobalt Prices'!$E$10:$E$4229,JRZ$4)</f>
        <v>#DIV/0!</v>
      </c>
      <c r="JSA20" s="38" t="e">
        <f>AVERAGEIFS('Cobalt Prices'!$G$10:$G$4229,'Cobalt Prices'!$E$10:$E$4229,JSA$4)</f>
        <v>#DIV/0!</v>
      </c>
      <c r="JSB20" s="38" t="e">
        <f>AVERAGEIFS('Cobalt Prices'!$G$10:$G$4229,'Cobalt Prices'!$E$10:$E$4229,JSB$4)</f>
        <v>#DIV/0!</v>
      </c>
      <c r="JSC20" s="38" t="e">
        <f>AVERAGEIFS('Cobalt Prices'!$G$10:$G$4229,'Cobalt Prices'!$E$10:$E$4229,JSC$4)</f>
        <v>#DIV/0!</v>
      </c>
      <c r="JSD20" s="38" t="e">
        <f>AVERAGEIFS('Cobalt Prices'!$G$10:$G$4229,'Cobalt Prices'!$E$10:$E$4229,JSD$4)</f>
        <v>#DIV/0!</v>
      </c>
      <c r="JSE20" s="38" t="e">
        <f>AVERAGEIFS('Cobalt Prices'!$G$10:$G$4229,'Cobalt Prices'!$E$10:$E$4229,JSE$4)</f>
        <v>#DIV/0!</v>
      </c>
      <c r="JSF20" s="38" t="e">
        <f>AVERAGEIFS('Cobalt Prices'!$G$10:$G$4229,'Cobalt Prices'!$E$10:$E$4229,JSF$4)</f>
        <v>#DIV/0!</v>
      </c>
      <c r="JSG20" s="38" t="e">
        <f>AVERAGEIFS('Cobalt Prices'!$G$10:$G$4229,'Cobalt Prices'!$E$10:$E$4229,JSG$4)</f>
        <v>#DIV/0!</v>
      </c>
      <c r="JSH20" s="38" t="e">
        <f>AVERAGEIFS('Cobalt Prices'!$G$10:$G$4229,'Cobalt Prices'!$E$10:$E$4229,JSH$4)</f>
        <v>#DIV/0!</v>
      </c>
      <c r="JSI20" s="38" t="e">
        <f>AVERAGEIFS('Cobalt Prices'!$G$10:$G$4229,'Cobalt Prices'!$E$10:$E$4229,JSI$4)</f>
        <v>#DIV/0!</v>
      </c>
      <c r="JSJ20" s="38" t="e">
        <f>AVERAGEIFS('Cobalt Prices'!$G$10:$G$4229,'Cobalt Prices'!$E$10:$E$4229,JSJ$4)</f>
        <v>#DIV/0!</v>
      </c>
      <c r="JSK20" s="38" t="e">
        <f>AVERAGEIFS('Cobalt Prices'!$G$10:$G$4229,'Cobalt Prices'!$E$10:$E$4229,JSK$4)</f>
        <v>#DIV/0!</v>
      </c>
      <c r="JSL20" s="38" t="e">
        <f>AVERAGEIFS('Cobalt Prices'!$G$10:$G$4229,'Cobalt Prices'!$E$10:$E$4229,JSL$4)</f>
        <v>#DIV/0!</v>
      </c>
      <c r="JSM20" s="38" t="e">
        <f>AVERAGEIFS('Cobalt Prices'!$G$10:$G$4229,'Cobalt Prices'!$E$10:$E$4229,JSM$4)</f>
        <v>#DIV/0!</v>
      </c>
      <c r="JSN20" s="38" t="e">
        <f>AVERAGEIFS('Cobalt Prices'!$G$10:$G$4229,'Cobalt Prices'!$E$10:$E$4229,JSN$4)</f>
        <v>#DIV/0!</v>
      </c>
      <c r="JSO20" s="38" t="e">
        <f>AVERAGEIFS('Cobalt Prices'!$G$10:$G$4229,'Cobalt Prices'!$E$10:$E$4229,JSO$4)</f>
        <v>#DIV/0!</v>
      </c>
      <c r="JSP20" s="38" t="e">
        <f>AVERAGEIFS('Cobalt Prices'!$G$10:$G$4229,'Cobalt Prices'!$E$10:$E$4229,JSP$4)</f>
        <v>#DIV/0!</v>
      </c>
      <c r="JSQ20" s="38" t="e">
        <f>AVERAGEIFS('Cobalt Prices'!$G$10:$G$4229,'Cobalt Prices'!$E$10:$E$4229,JSQ$4)</f>
        <v>#DIV/0!</v>
      </c>
      <c r="JSR20" s="38" t="e">
        <f>AVERAGEIFS('Cobalt Prices'!$G$10:$G$4229,'Cobalt Prices'!$E$10:$E$4229,JSR$4)</f>
        <v>#DIV/0!</v>
      </c>
      <c r="JSS20" s="38" t="e">
        <f>AVERAGEIFS('Cobalt Prices'!$G$10:$G$4229,'Cobalt Prices'!$E$10:$E$4229,JSS$4)</f>
        <v>#DIV/0!</v>
      </c>
      <c r="JST20" s="38" t="e">
        <f>AVERAGEIFS('Cobalt Prices'!$G$10:$G$4229,'Cobalt Prices'!$E$10:$E$4229,JST$4)</f>
        <v>#DIV/0!</v>
      </c>
      <c r="JSU20" s="38" t="e">
        <f>AVERAGEIFS('Cobalt Prices'!$G$10:$G$4229,'Cobalt Prices'!$E$10:$E$4229,JSU$4)</f>
        <v>#DIV/0!</v>
      </c>
      <c r="JSV20" s="38" t="e">
        <f>AVERAGEIFS('Cobalt Prices'!$G$10:$G$4229,'Cobalt Prices'!$E$10:$E$4229,JSV$4)</f>
        <v>#DIV/0!</v>
      </c>
      <c r="JSW20" s="38" t="e">
        <f>AVERAGEIFS('Cobalt Prices'!$G$10:$G$4229,'Cobalt Prices'!$E$10:$E$4229,JSW$4)</f>
        <v>#DIV/0!</v>
      </c>
      <c r="JSX20" s="38" t="e">
        <f>AVERAGEIFS('Cobalt Prices'!$G$10:$G$4229,'Cobalt Prices'!$E$10:$E$4229,JSX$4)</f>
        <v>#DIV/0!</v>
      </c>
      <c r="JSY20" s="38" t="e">
        <f>AVERAGEIFS('Cobalt Prices'!$G$10:$G$4229,'Cobalt Prices'!$E$10:$E$4229,JSY$4)</f>
        <v>#DIV/0!</v>
      </c>
      <c r="JSZ20" s="38" t="e">
        <f>AVERAGEIFS('Cobalt Prices'!$G$10:$G$4229,'Cobalt Prices'!$E$10:$E$4229,JSZ$4)</f>
        <v>#DIV/0!</v>
      </c>
      <c r="JTA20" s="38" t="e">
        <f>AVERAGEIFS('Cobalt Prices'!$G$10:$G$4229,'Cobalt Prices'!$E$10:$E$4229,JTA$4)</f>
        <v>#DIV/0!</v>
      </c>
      <c r="JTB20" s="38" t="e">
        <f>AVERAGEIFS('Cobalt Prices'!$G$10:$G$4229,'Cobalt Prices'!$E$10:$E$4229,JTB$4)</f>
        <v>#DIV/0!</v>
      </c>
      <c r="JTC20" s="38" t="e">
        <f>AVERAGEIFS('Cobalt Prices'!$G$10:$G$4229,'Cobalt Prices'!$E$10:$E$4229,JTC$4)</f>
        <v>#DIV/0!</v>
      </c>
      <c r="JTD20" s="38" t="e">
        <f>AVERAGEIFS('Cobalt Prices'!$G$10:$G$4229,'Cobalt Prices'!$E$10:$E$4229,JTD$4)</f>
        <v>#DIV/0!</v>
      </c>
      <c r="JTE20" s="38" t="e">
        <f>AVERAGEIFS('Cobalt Prices'!$G$10:$G$4229,'Cobalt Prices'!$E$10:$E$4229,JTE$4)</f>
        <v>#DIV/0!</v>
      </c>
      <c r="JTF20" s="38" t="e">
        <f>AVERAGEIFS('Cobalt Prices'!$G$10:$G$4229,'Cobalt Prices'!$E$10:$E$4229,JTF$4)</f>
        <v>#DIV/0!</v>
      </c>
      <c r="JTG20" s="38" t="e">
        <f>AVERAGEIFS('Cobalt Prices'!$G$10:$G$4229,'Cobalt Prices'!$E$10:$E$4229,JTG$4)</f>
        <v>#DIV/0!</v>
      </c>
      <c r="JTH20" s="38" t="e">
        <f>AVERAGEIFS('Cobalt Prices'!$G$10:$G$4229,'Cobalt Prices'!$E$10:$E$4229,JTH$4)</f>
        <v>#DIV/0!</v>
      </c>
      <c r="JTI20" s="38" t="e">
        <f>AVERAGEIFS('Cobalt Prices'!$G$10:$G$4229,'Cobalt Prices'!$E$10:$E$4229,JTI$4)</f>
        <v>#DIV/0!</v>
      </c>
      <c r="JTJ20" s="38" t="e">
        <f>AVERAGEIFS('Cobalt Prices'!$G$10:$G$4229,'Cobalt Prices'!$E$10:$E$4229,JTJ$4)</f>
        <v>#DIV/0!</v>
      </c>
      <c r="JTK20" s="38" t="e">
        <f>AVERAGEIFS('Cobalt Prices'!$G$10:$G$4229,'Cobalt Prices'!$E$10:$E$4229,JTK$4)</f>
        <v>#DIV/0!</v>
      </c>
      <c r="JTL20" s="38" t="e">
        <f>AVERAGEIFS('Cobalt Prices'!$G$10:$G$4229,'Cobalt Prices'!$E$10:$E$4229,JTL$4)</f>
        <v>#DIV/0!</v>
      </c>
      <c r="JTM20" s="38" t="e">
        <f>AVERAGEIFS('Cobalt Prices'!$G$10:$G$4229,'Cobalt Prices'!$E$10:$E$4229,JTM$4)</f>
        <v>#DIV/0!</v>
      </c>
      <c r="JTN20" s="38" t="e">
        <f>AVERAGEIFS('Cobalt Prices'!$G$10:$G$4229,'Cobalt Prices'!$E$10:$E$4229,JTN$4)</f>
        <v>#DIV/0!</v>
      </c>
      <c r="JTO20" s="38" t="e">
        <f>AVERAGEIFS('Cobalt Prices'!$G$10:$G$4229,'Cobalt Prices'!$E$10:$E$4229,JTO$4)</f>
        <v>#DIV/0!</v>
      </c>
      <c r="JTP20" s="38" t="e">
        <f>AVERAGEIFS('Cobalt Prices'!$G$10:$G$4229,'Cobalt Prices'!$E$10:$E$4229,JTP$4)</f>
        <v>#DIV/0!</v>
      </c>
      <c r="JTQ20" s="38" t="e">
        <f>AVERAGEIFS('Cobalt Prices'!$G$10:$G$4229,'Cobalt Prices'!$E$10:$E$4229,JTQ$4)</f>
        <v>#DIV/0!</v>
      </c>
      <c r="JTR20" s="38" t="e">
        <f>AVERAGEIFS('Cobalt Prices'!$G$10:$G$4229,'Cobalt Prices'!$E$10:$E$4229,JTR$4)</f>
        <v>#DIV/0!</v>
      </c>
      <c r="JTS20" s="38" t="e">
        <f>AVERAGEIFS('Cobalt Prices'!$G$10:$G$4229,'Cobalt Prices'!$E$10:$E$4229,JTS$4)</f>
        <v>#DIV/0!</v>
      </c>
      <c r="JTT20" s="38" t="e">
        <f>AVERAGEIFS('Cobalt Prices'!$G$10:$G$4229,'Cobalt Prices'!$E$10:$E$4229,JTT$4)</f>
        <v>#DIV/0!</v>
      </c>
      <c r="JTU20" s="38" t="e">
        <f>AVERAGEIFS('Cobalt Prices'!$G$10:$G$4229,'Cobalt Prices'!$E$10:$E$4229,JTU$4)</f>
        <v>#DIV/0!</v>
      </c>
      <c r="JTV20" s="38" t="e">
        <f>AVERAGEIFS('Cobalt Prices'!$G$10:$G$4229,'Cobalt Prices'!$E$10:$E$4229,JTV$4)</f>
        <v>#DIV/0!</v>
      </c>
      <c r="JTW20" s="38" t="e">
        <f>AVERAGEIFS('Cobalt Prices'!$G$10:$G$4229,'Cobalt Prices'!$E$10:$E$4229,JTW$4)</f>
        <v>#DIV/0!</v>
      </c>
      <c r="JTX20" s="38" t="e">
        <f>AVERAGEIFS('Cobalt Prices'!$G$10:$G$4229,'Cobalt Prices'!$E$10:$E$4229,JTX$4)</f>
        <v>#DIV/0!</v>
      </c>
      <c r="JTY20" s="38" t="e">
        <f>AVERAGEIFS('Cobalt Prices'!$G$10:$G$4229,'Cobalt Prices'!$E$10:$E$4229,JTY$4)</f>
        <v>#DIV/0!</v>
      </c>
      <c r="JTZ20" s="38" t="e">
        <f>AVERAGEIFS('Cobalt Prices'!$G$10:$G$4229,'Cobalt Prices'!$E$10:$E$4229,JTZ$4)</f>
        <v>#DIV/0!</v>
      </c>
      <c r="JUA20" s="38" t="e">
        <f>AVERAGEIFS('Cobalt Prices'!$G$10:$G$4229,'Cobalt Prices'!$E$10:$E$4229,JUA$4)</f>
        <v>#DIV/0!</v>
      </c>
      <c r="JUB20" s="38" t="e">
        <f>AVERAGEIFS('Cobalt Prices'!$G$10:$G$4229,'Cobalt Prices'!$E$10:$E$4229,JUB$4)</f>
        <v>#DIV/0!</v>
      </c>
      <c r="JUC20" s="38" t="e">
        <f>AVERAGEIFS('Cobalt Prices'!$G$10:$G$4229,'Cobalt Prices'!$E$10:$E$4229,JUC$4)</f>
        <v>#DIV/0!</v>
      </c>
      <c r="JUD20" s="38" t="e">
        <f>AVERAGEIFS('Cobalt Prices'!$G$10:$G$4229,'Cobalt Prices'!$E$10:$E$4229,JUD$4)</f>
        <v>#DIV/0!</v>
      </c>
      <c r="JUE20" s="38" t="e">
        <f>AVERAGEIFS('Cobalt Prices'!$G$10:$G$4229,'Cobalt Prices'!$E$10:$E$4229,JUE$4)</f>
        <v>#DIV/0!</v>
      </c>
      <c r="JUF20" s="38" t="e">
        <f>AVERAGEIFS('Cobalt Prices'!$G$10:$G$4229,'Cobalt Prices'!$E$10:$E$4229,JUF$4)</f>
        <v>#DIV/0!</v>
      </c>
      <c r="JUG20" s="38" t="e">
        <f>AVERAGEIFS('Cobalt Prices'!$G$10:$G$4229,'Cobalt Prices'!$E$10:$E$4229,JUG$4)</f>
        <v>#DIV/0!</v>
      </c>
      <c r="JUH20" s="38" t="e">
        <f>AVERAGEIFS('Cobalt Prices'!$G$10:$G$4229,'Cobalt Prices'!$E$10:$E$4229,JUH$4)</f>
        <v>#DIV/0!</v>
      </c>
      <c r="JUI20" s="38" t="e">
        <f>AVERAGEIFS('Cobalt Prices'!$G$10:$G$4229,'Cobalt Prices'!$E$10:$E$4229,JUI$4)</f>
        <v>#DIV/0!</v>
      </c>
      <c r="JUJ20" s="38" t="e">
        <f>AVERAGEIFS('Cobalt Prices'!$G$10:$G$4229,'Cobalt Prices'!$E$10:$E$4229,JUJ$4)</f>
        <v>#DIV/0!</v>
      </c>
      <c r="JUK20" s="38" t="e">
        <f>AVERAGEIFS('Cobalt Prices'!$G$10:$G$4229,'Cobalt Prices'!$E$10:$E$4229,JUK$4)</f>
        <v>#DIV/0!</v>
      </c>
      <c r="JUL20" s="38" t="e">
        <f>AVERAGEIFS('Cobalt Prices'!$G$10:$G$4229,'Cobalt Prices'!$E$10:$E$4229,JUL$4)</f>
        <v>#DIV/0!</v>
      </c>
      <c r="JUM20" s="38" t="e">
        <f>AVERAGEIFS('Cobalt Prices'!$G$10:$G$4229,'Cobalt Prices'!$E$10:$E$4229,JUM$4)</f>
        <v>#DIV/0!</v>
      </c>
      <c r="JUN20" s="38" t="e">
        <f>AVERAGEIFS('Cobalt Prices'!$G$10:$G$4229,'Cobalt Prices'!$E$10:$E$4229,JUN$4)</f>
        <v>#DIV/0!</v>
      </c>
      <c r="JUO20" s="38" t="e">
        <f>AVERAGEIFS('Cobalt Prices'!$G$10:$G$4229,'Cobalt Prices'!$E$10:$E$4229,JUO$4)</f>
        <v>#DIV/0!</v>
      </c>
      <c r="JUP20" s="38" t="e">
        <f>AVERAGEIFS('Cobalt Prices'!$G$10:$G$4229,'Cobalt Prices'!$E$10:$E$4229,JUP$4)</f>
        <v>#DIV/0!</v>
      </c>
      <c r="JUQ20" s="38" t="e">
        <f>AVERAGEIFS('Cobalt Prices'!$G$10:$G$4229,'Cobalt Prices'!$E$10:$E$4229,JUQ$4)</f>
        <v>#DIV/0!</v>
      </c>
      <c r="JUR20" s="38" t="e">
        <f>AVERAGEIFS('Cobalt Prices'!$G$10:$G$4229,'Cobalt Prices'!$E$10:$E$4229,JUR$4)</f>
        <v>#DIV/0!</v>
      </c>
      <c r="JUS20" s="38" t="e">
        <f>AVERAGEIFS('Cobalt Prices'!$G$10:$G$4229,'Cobalt Prices'!$E$10:$E$4229,JUS$4)</f>
        <v>#DIV/0!</v>
      </c>
      <c r="JUT20" s="38" t="e">
        <f>AVERAGEIFS('Cobalt Prices'!$G$10:$G$4229,'Cobalt Prices'!$E$10:$E$4229,JUT$4)</f>
        <v>#DIV/0!</v>
      </c>
      <c r="JUU20" s="38" t="e">
        <f>AVERAGEIFS('Cobalt Prices'!$G$10:$G$4229,'Cobalt Prices'!$E$10:$E$4229,JUU$4)</f>
        <v>#DIV/0!</v>
      </c>
      <c r="JUV20" s="38" t="e">
        <f>AVERAGEIFS('Cobalt Prices'!$G$10:$G$4229,'Cobalt Prices'!$E$10:$E$4229,JUV$4)</f>
        <v>#DIV/0!</v>
      </c>
      <c r="JUW20" s="38" t="e">
        <f>AVERAGEIFS('Cobalt Prices'!$G$10:$G$4229,'Cobalt Prices'!$E$10:$E$4229,JUW$4)</f>
        <v>#DIV/0!</v>
      </c>
      <c r="JUX20" s="38" t="e">
        <f>AVERAGEIFS('Cobalt Prices'!$G$10:$G$4229,'Cobalt Prices'!$E$10:$E$4229,JUX$4)</f>
        <v>#DIV/0!</v>
      </c>
      <c r="JUY20" s="38" t="e">
        <f>AVERAGEIFS('Cobalt Prices'!$G$10:$G$4229,'Cobalt Prices'!$E$10:$E$4229,JUY$4)</f>
        <v>#DIV/0!</v>
      </c>
      <c r="JUZ20" s="38" t="e">
        <f>AVERAGEIFS('Cobalt Prices'!$G$10:$G$4229,'Cobalt Prices'!$E$10:$E$4229,JUZ$4)</f>
        <v>#DIV/0!</v>
      </c>
      <c r="JVA20" s="38" t="e">
        <f>AVERAGEIFS('Cobalt Prices'!$G$10:$G$4229,'Cobalt Prices'!$E$10:$E$4229,JVA$4)</f>
        <v>#DIV/0!</v>
      </c>
      <c r="JVB20" s="38" t="e">
        <f>AVERAGEIFS('Cobalt Prices'!$G$10:$G$4229,'Cobalt Prices'!$E$10:$E$4229,JVB$4)</f>
        <v>#DIV/0!</v>
      </c>
      <c r="JVC20" s="38" t="e">
        <f>AVERAGEIFS('Cobalt Prices'!$G$10:$G$4229,'Cobalt Prices'!$E$10:$E$4229,JVC$4)</f>
        <v>#DIV/0!</v>
      </c>
      <c r="JVD20" s="38" t="e">
        <f>AVERAGEIFS('Cobalt Prices'!$G$10:$G$4229,'Cobalt Prices'!$E$10:$E$4229,JVD$4)</f>
        <v>#DIV/0!</v>
      </c>
      <c r="JVE20" s="38" t="e">
        <f>AVERAGEIFS('Cobalt Prices'!$G$10:$G$4229,'Cobalt Prices'!$E$10:$E$4229,JVE$4)</f>
        <v>#DIV/0!</v>
      </c>
      <c r="JVF20" s="38" t="e">
        <f>AVERAGEIFS('Cobalt Prices'!$G$10:$G$4229,'Cobalt Prices'!$E$10:$E$4229,JVF$4)</f>
        <v>#DIV/0!</v>
      </c>
      <c r="JVG20" s="38" t="e">
        <f>AVERAGEIFS('Cobalt Prices'!$G$10:$G$4229,'Cobalt Prices'!$E$10:$E$4229,JVG$4)</f>
        <v>#DIV/0!</v>
      </c>
      <c r="JVH20" s="38" t="e">
        <f>AVERAGEIFS('Cobalt Prices'!$G$10:$G$4229,'Cobalt Prices'!$E$10:$E$4229,JVH$4)</f>
        <v>#DIV/0!</v>
      </c>
      <c r="JVI20" s="38" t="e">
        <f>AVERAGEIFS('Cobalt Prices'!$G$10:$G$4229,'Cobalt Prices'!$E$10:$E$4229,JVI$4)</f>
        <v>#DIV/0!</v>
      </c>
      <c r="JVJ20" s="38" t="e">
        <f>AVERAGEIFS('Cobalt Prices'!$G$10:$G$4229,'Cobalt Prices'!$E$10:$E$4229,JVJ$4)</f>
        <v>#DIV/0!</v>
      </c>
      <c r="JVK20" s="38" t="e">
        <f>AVERAGEIFS('Cobalt Prices'!$G$10:$G$4229,'Cobalt Prices'!$E$10:$E$4229,JVK$4)</f>
        <v>#DIV/0!</v>
      </c>
      <c r="JVL20" s="38" t="e">
        <f>AVERAGEIFS('Cobalt Prices'!$G$10:$G$4229,'Cobalt Prices'!$E$10:$E$4229,JVL$4)</f>
        <v>#DIV/0!</v>
      </c>
      <c r="JVM20" s="38" t="e">
        <f>AVERAGEIFS('Cobalt Prices'!$G$10:$G$4229,'Cobalt Prices'!$E$10:$E$4229,JVM$4)</f>
        <v>#DIV/0!</v>
      </c>
      <c r="JVN20" s="38" t="e">
        <f>AVERAGEIFS('Cobalt Prices'!$G$10:$G$4229,'Cobalt Prices'!$E$10:$E$4229,JVN$4)</f>
        <v>#DIV/0!</v>
      </c>
      <c r="JVO20" s="38" t="e">
        <f>AVERAGEIFS('Cobalt Prices'!$G$10:$G$4229,'Cobalt Prices'!$E$10:$E$4229,JVO$4)</f>
        <v>#DIV/0!</v>
      </c>
      <c r="JVP20" s="38" t="e">
        <f>AVERAGEIFS('Cobalt Prices'!$G$10:$G$4229,'Cobalt Prices'!$E$10:$E$4229,JVP$4)</f>
        <v>#DIV/0!</v>
      </c>
      <c r="JVQ20" s="38" t="e">
        <f>AVERAGEIFS('Cobalt Prices'!$G$10:$G$4229,'Cobalt Prices'!$E$10:$E$4229,JVQ$4)</f>
        <v>#DIV/0!</v>
      </c>
      <c r="JVR20" s="38" t="e">
        <f>AVERAGEIFS('Cobalt Prices'!$G$10:$G$4229,'Cobalt Prices'!$E$10:$E$4229,JVR$4)</f>
        <v>#DIV/0!</v>
      </c>
      <c r="JVS20" s="38" t="e">
        <f>AVERAGEIFS('Cobalt Prices'!$G$10:$G$4229,'Cobalt Prices'!$E$10:$E$4229,JVS$4)</f>
        <v>#DIV/0!</v>
      </c>
      <c r="JVT20" s="38" t="e">
        <f>AVERAGEIFS('Cobalt Prices'!$G$10:$G$4229,'Cobalt Prices'!$E$10:$E$4229,JVT$4)</f>
        <v>#DIV/0!</v>
      </c>
      <c r="JVU20" s="38" t="e">
        <f>AVERAGEIFS('Cobalt Prices'!$G$10:$G$4229,'Cobalt Prices'!$E$10:$E$4229,JVU$4)</f>
        <v>#DIV/0!</v>
      </c>
      <c r="JVV20" s="38" t="e">
        <f>AVERAGEIFS('Cobalt Prices'!$G$10:$G$4229,'Cobalt Prices'!$E$10:$E$4229,JVV$4)</f>
        <v>#DIV/0!</v>
      </c>
      <c r="JVW20" s="38" t="e">
        <f>AVERAGEIFS('Cobalt Prices'!$G$10:$G$4229,'Cobalt Prices'!$E$10:$E$4229,JVW$4)</f>
        <v>#DIV/0!</v>
      </c>
      <c r="JVX20" s="38" t="e">
        <f>AVERAGEIFS('Cobalt Prices'!$G$10:$G$4229,'Cobalt Prices'!$E$10:$E$4229,JVX$4)</f>
        <v>#DIV/0!</v>
      </c>
      <c r="JVY20" s="38" t="e">
        <f>AVERAGEIFS('Cobalt Prices'!$G$10:$G$4229,'Cobalt Prices'!$E$10:$E$4229,JVY$4)</f>
        <v>#DIV/0!</v>
      </c>
      <c r="JVZ20" s="38" t="e">
        <f>AVERAGEIFS('Cobalt Prices'!$G$10:$G$4229,'Cobalt Prices'!$E$10:$E$4229,JVZ$4)</f>
        <v>#DIV/0!</v>
      </c>
      <c r="JWA20" s="38" t="e">
        <f>AVERAGEIFS('Cobalt Prices'!$G$10:$G$4229,'Cobalt Prices'!$E$10:$E$4229,JWA$4)</f>
        <v>#DIV/0!</v>
      </c>
      <c r="JWB20" s="38" t="e">
        <f>AVERAGEIFS('Cobalt Prices'!$G$10:$G$4229,'Cobalt Prices'!$E$10:$E$4229,JWB$4)</f>
        <v>#DIV/0!</v>
      </c>
      <c r="JWC20" s="38" t="e">
        <f>AVERAGEIFS('Cobalt Prices'!$G$10:$G$4229,'Cobalt Prices'!$E$10:$E$4229,JWC$4)</f>
        <v>#DIV/0!</v>
      </c>
      <c r="JWD20" s="38" t="e">
        <f>AVERAGEIFS('Cobalt Prices'!$G$10:$G$4229,'Cobalt Prices'!$E$10:$E$4229,JWD$4)</f>
        <v>#DIV/0!</v>
      </c>
      <c r="JWE20" s="38" t="e">
        <f>AVERAGEIFS('Cobalt Prices'!$G$10:$G$4229,'Cobalt Prices'!$E$10:$E$4229,JWE$4)</f>
        <v>#DIV/0!</v>
      </c>
      <c r="JWF20" s="38" t="e">
        <f>AVERAGEIFS('Cobalt Prices'!$G$10:$G$4229,'Cobalt Prices'!$E$10:$E$4229,JWF$4)</f>
        <v>#DIV/0!</v>
      </c>
      <c r="JWG20" s="38" t="e">
        <f>AVERAGEIFS('Cobalt Prices'!$G$10:$G$4229,'Cobalt Prices'!$E$10:$E$4229,JWG$4)</f>
        <v>#DIV/0!</v>
      </c>
      <c r="JWH20" s="38" t="e">
        <f>AVERAGEIFS('Cobalt Prices'!$G$10:$G$4229,'Cobalt Prices'!$E$10:$E$4229,JWH$4)</f>
        <v>#DIV/0!</v>
      </c>
      <c r="JWI20" s="38" t="e">
        <f>AVERAGEIFS('Cobalt Prices'!$G$10:$G$4229,'Cobalt Prices'!$E$10:$E$4229,JWI$4)</f>
        <v>#DIV/0!</v>
      </c>
      <c r="JWJ20" s="38" t="e">
        <f>AVERAGEIFS('Cobalt Prices'!$G$10:$G$4229,'Cobalt Prices'!$E$10:$E$4229,JWJ$4)</f>
        <v>#DIV/0!</v>
      </c>
      <c r="JWK20" s="38" t="e">
        <f>AVERAGEIFS('Cobalt Prices'!$G$10:$G$4229,'Cobalt Prices'!$E$10:$E$4229,JWK$4)</f>
        <v>#DIV/0!</v>
      </c>
      <c r="JWL20" s="38" t="e">
        <f>AVERAGEIFS('Cobalt Prices'!$G$10:$G$4229,'Cobalt Prices'!$E$10:$E$4229,JWL$4)</f>
        <v>#DIV/0!</v>
      </c>
      <c r="JWM20" s="38" t="e">
        <f>AVERAGEIFS('Cobalt Prices'!$G$10:$G$4229,'Cobalt Prices'!$E$10:$E$4229,JWM$4)</f>
        <v>#DIV/0!</v>
      </c>
      <c r="JWN20" s="38" t="e">
        <f>AVERAGEIFS('Cobalt Prices'!$G$10:$G$4229,'Cobalt Prices'!$E$10:$E$4229,JWN$4)</f>
        <v>#DIV/0!</v>
      </c>
      <c r="JWO20" s="38" t="e">
        <f>AVERAGEIFS('Cobalt Prices'!$G$10:$G$4229,'Cobalt Prices'!$E$10:$E$4229,JWO$4)</f>
        <v>#DIV/0!</v>
      </c>
      <c r="JWP20" s="38" t="e">
        <f>AVERAGEIFS('Cobalt Prices'!$G$10:$G$4229,'Cobalt Prices'!$E$10:$E$4229,JWP$4)</f>
        <v>#DIV/0!</v>
      </c>
      <c r="JWQ20" s="38" t="e">
        <f>AVERAGEIFS('Cobalt Prices'!$G$10:$G$4229,'Cobalt Prices'!$E$10:$E$4229,JWQ$4)</f>
        <v>#DIV/0!</v>
      </c>
      <c r="JWR20" s="38" t="e">
        <f>AVERAGEIFS('Cobalt Prices'!$G$10:$G$4229,'Cobalt Prices'!$E$10:$E$4229,JWR$4)</f>
        <v>#DIV/0!</v>
      </c>
      <c r="JWS20" s="38" t="e">
        <f>AVERAGEIFS('Cobalt Prices'!$G$10:$G$4229,'Cobalt Prices'!$E$10:$E$4229,JWS$4)</f>
        <v>#DIV/0!</v>
      </c>
      <c r="JWT20" s="38" t="e">
        <f>AVERAGEIFS('Cobalt Prices'!$G$10:$G$4229,'Cobalt Prices'!$E$10:$E$4229,JWT$4)</f>
        <v>#DIV/0!</v>
      </c>
      <c r="JWU20" s="38" t="e">
        <f>AVERAGEIFS('Cobalt Prices'!$G$10:$G$4229,'Cobalt Prices'!$E$10:$E$4229,JWU$4)</f>
        <v>#DIV/0!</v>
      </c>
      <c r="JWV20" s="38" t="e">
        <f>AVERAGEIFS('Cobalt Prices'!$G$10:$G$4229,'Cobalt Prices'!$E$10:$E$4229,JWV$4)</f>
        <v>#DIV/0!</v>
      </c>
      <c r="JWW20" s="38" t="e">
        <f>AVERAGEIFS('Cobalt Prices'!$G$10:$G$4229,'Cobalt Prices'!$E$10:$E$4229,JWW$4)</f>
        <v>#DIV/0!</v>
      </c>
      <c r="JWX20" s="38" t="e">
        <f>AVERAGEIFS('Cobalt Prices'!$G$10:$G$4229,'Cobalt Prices'!$E$10:$E$4229,JWX$4)</f>
        <v>#DIV/0!</v>
      </c>
      <c r="JWY20" s="38" t="e">
        <f>AVERAGEIFS('Cobalt Prices'!$G$10:$G$4229,'Cobalt Prices'!$E$10:$E$4229,JWY$4)</f>
        <v>#DIV/0!</v>
      </c>
      <c r="JWZ20" s="38" t="e">
        <f>AVERAGEIFS('Cobalt Prices'!$G$10:$G$4229,'Cobalt Prices'!$E$10:$E$4229,JWZ$4)</f>
        <v>#DIV/0!</v>
      </c>
      <c r="JXA20" s="38" t="e">
        <f>AVERAGEIFS('Cobalt Prices'!$G$10:$G$4229,'Cobalt Prices'!$E$10:$E$4229,JXA$4)</f>
        <v>#DIV/0!</v>
      </c>
      <c r="JXB20" s="38" t="e">
        <f>AVERAGEIFS('Cobalt Prices'!$G$10:$G$4229,'Cobalt Prices'!$E$10:$E$4229,JXB$4)</f>
        <v>#DIV/0!</v>
      </c>
      <c r="JXC20" s="38" t="e">
        <f>AVERAGEIFS('Cobalt Prices'!$G$10:$G$4229,'Cobalt Prices'!$E$10:$E$4229,JXC$4)</f>
        <v>#DIV/0!</v>
      </c>
      <c r="JXD20" s="38" t="e">
        <f>AVERAGEIFS('Cobalt Prices'!$G$10:$G$4229,'Cobalt Prices'!$E$10:$E$4229,JXD$4)</f>
        <v>#DIV/0!</v>
      </c>
      <c r="JXE20" s="38" t="e">
        <f>AVERAGEIFS('Cobalt Prices'!$G$10:$G$4229,'Cobalt Prices'!$E$10:$E$4229,JXE$4)</f>
        <v>#DIV/0!</v>
      </c>
      <c r="JXF20" s="38" t="e">
        <f>AVERAGEIFS('Cobalt Prices'!$G$10:$G$4229,'Cobalt Prices'!$E$10:$E$4229,JXF$4)</f>
        <v>#DIV/0!</v>
      </c>
      <c r="JXG20" s="38" t="e">
        <f>AVERAGEIFS('Cobalt Prices'!$G$10:$G$4229,'Cobalt Prices'!$E$10:$E$4229,JXG$4)</f>
        <v>#DIV/0!</v>
      </c>
      <c r="JXH20" s="38" t="e">
        <f>AVERAGEIFS('Cobalt Prices'!$G$10:$G$4229,'Cobalt Prices'!$E$10:$E$4229,JXH$4)</f>
        <v>#DIV/0!</v>
      </c>
      <c r="JXI20" s="38" t="e">
        <f>AVERAGEIFS('Cobalt Prices'!$G$10:$G$4229,'Cobalt Prices'!$E$10:$E$4229,JXI$4)</f>
        <v>#DIV/0!</v>
      </c>
      <c r="JXJ20" s="38" t="e">
        <f>AVERAGEIFS('Cobalt Prices'!$G$10:$G$4229,'Cobalt Prices'!$E$10:$E$4229,JXJ$4)</f>
        <v>#DIV/0!</v>
      </c>
      <c r="JXK20" s="38" t="e">
        <f>AVERAGEIFS('Cobalt Prices'!$G$10:$G$4229,'Cobalt Prices'!$E$10:$E$4229,JXK$4)</f>
        <v>#DIV/0!</v>
      </c>
      <c r="JXL20" s="38" t="e">
        <f>AVERAGEIFS('Cobalt Prices'!$G$10:$G$4229,'Cobalt Prices'!$E$10:$E$4229,JXL$4)</f>
        <v>#DIV/0!</v>
      </c>
      <c r="JXM20" s="38" t="e">
        <f>AVERAGEIFS('Cobalt Prices'!$G$10:$G$4229,'Cobalt Prices'!$E$10:$E$4229,JXM$4)</f>
        <v>#DIV/0!</v>
      </c>
      <c r="JXN20" s="38" t="e">
        <f>AVERAGEIFS('Cobalt Prices'!$G$10:$G$4229,'Cobalt Prices'!$E$10:$E$4229,JXN$4)</f>
        <v>#DIV/0!</v>
      </c>
      <c r="JXO20" s="38" t="e">
        <f>AVERAGEIFS('Cobalt Prices'!$G$10:$G$4229,'Cobalt Prices'!$E$10:$E$4229,JXO$4)</f>
        <v>#DIV/0!</v>
      </c>
      <c r="JXP20" s="38" t="e">
        <f>AVERAGEIFS('Cobalt Prices'!$G$10:$G$4229,'Cobalt Prices'!$E$10:$E$4229,JXP$4)</f>
        <v>#DIV/0!</v>
      </c>
      <c r="JXQ20" s="38" t="e">
        <f>AVERAGEIFS('Cobalt Prices'!$G$10:$G$4229,'Cobalt Prices'!$E$10:$E$4229,JXQ$4)</f>
        <v>#DIV/0!</v>
      </c>
      <c r="JXR20" s="38" t="e">
        <f>AVERAGEIFS('Cobalt Prices'!$G$10:$G$4229,'Cobalt Prices'!$E$10:$E$4229,JXR$4)</f>
        <v>#DIV/0!</v>
      </c>
      <c r="JXS20" s="38" t="e">
        <f>AVERAGEIFS('Cobalt Prices'!$G$10:$G$4229,'Cobalt Prices'!$E$10:$E$4229,JXS$4)</f>
        <v>#DIV/0!</v>
      </c>
      <c r="JXT20" s="38" t="e">
        <f>AVERAGEIFS('Cobalt Prices'!$G$10:$G$4229,'Cobalt Prices'!$E$10:$E$4229,JXT$4)</f>
        <v>#DIV/0!</v>
      </c>
      <c r="JXU20" s="38" t="e">
        <f>AVERAGEIFS('Cobalt Prices'!$G$10:$G$4229,'Cobalt Prices'!$E$10:$E$4229,JXU$4)</f>
        <v>#DIV/0!</v>
      </c>
      <c r="JXV20" s="38" t="e">
        <f>AVERAGEIFS('Cobalt Prices'!$G$10:$G$4229,'Cobalt Prices'!$E$10:$E$4229,JXV$4)</f>
        <v>#DIV/0!</v>
      </c>
      <c r="JXW20" s="38" t="e">
        <f>AVERAGEIFS('Cobalt Prices'!$G$10:$G$4229,'Cobalt Prices'!$E$10:$E$4229,JXW$4)</f>
        <v>#DIV/0!</v>
      </c>
      <c r="JXX20" s="38" t="e">
        <f>AVERAGEIFS('Cobalt Prices'!$G$10:$G$4229,'Cobalt Prices'!$E$10:$E$4229,JXX$4)</f>
        <v>#DIV/0!</v>
      </c>
      <c r="JXY20" s="38" t="e">
        <f>AVERAGEIFS('Cobalt Prices'!$G$10:$G$4229,'Cobalt Prices'!$E$10:$E$4229,JXY$4)</f>
        <v>#DIV/0!</v>
      </c>
      <c r="JXZ20" s="38" t="e">
        <f>AVERAGEIFS('Cobalt Prices'!$G$10:$G$4229,'Cobalt Prices'!$E$10:$E$4229,JXZ$4)</f>
        <v>#DIV/0!</v>
      </c>
      <c r="JYA20" s="38" t="e">
        <f>AVERAGEIFS('Cobalt Prices'!$G$10:$G$4229,'Cobalt Prices'!$E$10:$E$4229,JYA$4)</f>
        <v>#DIV/0!</v>
      </c>
      <c r="JYB20" s="38" t="e">
        <f>AVERAGEIFS('Cobalt Prices'!$G$10:$G$4229,'Cobalt Prices'!$E$10:$E$4229,JYB$4)</f>
        <v>#DIV/0!</v>
      </c>
      <c r="JYC20" s="38" t="e">
        <f>AVERAGEIFS('Cobalt Prices'!$G$10:$G$4229,'Cobalt Prices'!$E$10:$E$4229,JYC$4)</f>
        <v>#DIV/0!</v>
      </c>
      <c r="JYD20" s="38" t="e">
        <f>AVERAGEIFS('Cobalt Prices'!$G$10:$G$4229,'Cobalt Prices'!$E$10:$E$4229,JYD$4)</f>
        <v>#DIV/0!</v>
      </c>
      <c r="JYE20" s="38" t="e">
        <f>AVERAGEIFS('Cobalt Prices'!$G$10:$G$4229,'Cobalt Prices'!$E$10:$E$4229,JYE$4)</f>
        <v>#DIV/0!</v>
      </c>
      <c r="JYF20" s="38" t="e">
        <f>AVERAGEIFS('Cobalt Prices'!$G$10:$G$4229,'Cobalt Prices'!$E$10:$E$4229,JYF$4)</f>
        <v>#DIV/0!</v>
      </c>
      <c r="JYG20" s="38" t="e">
        <f>AVERAGEIFS('Cobalt Prices'!$G$10:$G$4229,'Cobalt Prices'!$E$10:$E$4229,JYG$4)</f>
        <v>#DIV/0!</v>
      </c>
      <c r="JYH20" s="38" t="e">
        <f>AVERAGEIFS('Cobalt Prices'!$G$10:$G$4229,'Cobalt Prices'!$E$10:$E$4229,JYH$4)</f>
        <v>#DIV/0!</v>
      </c>
      <c r="JYI20" s="38" t="e">
        <f>AVERAGEIFS('Cobalt Prices'!$G$10:$G$4229,'Cobalt Prices'!$E$10:$E$4229,JYI$4)</f>
        <v>#DIV/0!</v>
      </c>
      <c r="JYJ20" s="38" t="e">
        <f>AVERAGEIFS('Cobalt Prices'!$G$10:$G$4229,'Cobalt Prices'!$E$10:$E$4229,JYJ$4)</f>
        <v>#DIV/0!</v>
      </c>
      <c r="JYK20" s="38" t="e">
        <f>AVERAGEIFS('Cobalt Prices'!$G$10:$G$4229,'Cobalt Prices'!$E$10:$E$4229,JYK$4)</f>
        <v>#DIV/0!</v>
      </c>
      <c r="JYL20" s="38" t="e">
        <f>AVERAGEIFS('Cobalt Prices'!$G$10:$G$4229,'Cobalt Prices'!$E$10:$E$4229,JYL$4)</f>
        <v>#DIV/0!</v>
      </c>
      <c r="JYM20" s="38" t="e">
        <f>AVERAGEIFS('Cobalt Prices'!$G$10:$G$4229,'Cobalt Prices'!$E$10:$E$4229,JYM$4)</f>
        <v>#DIV/0!</v>
      </c>
      <c r="JYN20" s="38" t="e">
        <f>AVERAGEIFS('Cobalt Prices'!$G$10:$G$4229,'Cobalt Prices'!$E$10:$E$4229,JYN$4)</f>
        <v>#DIV/0!</v>
      </c>
      <c r="JYO20" s="38" t="e">
        <f>AVERAGEIFS('Cobalt Prices'!$G$10:$G$4229,'Cobalt Prices'!$E$10:$E$4229,JYO$4)</f>
        <v>#DIV/0!</v>
      </c>
      <c r="JYP20" s="38" t="e">
        <f>AVERAGEIFS('Cobalt Prices'!$G$10:$G$4229,'Cobalt Prices'!$E$10:$E$4229,JYP$4)</f>
        <v>#DIV/0!</v>
      </c>
      <c r="JYQ20" s="38" t="e">
        <f>AVERAGEIFS('Cobalt Prices'!$G$10:$G$4229,'Cobalt Prices'!$E$10:$E$4229,JYQ$4)</f>
        <v>#DIV/0!</v>
      </c>
      <c r="JYR20" s="38" t="e">
        <f>AVERAGEIFS('Cobalt Prices'!$G$10:$G$4229,'Cobalt Prices'!$E$10:$E$4229,JYR$4)</f>
        <v>#DIV/0!</v>
      </c>
      <c r="JYS20" s="38" t="e">
        <f>AVERAGEIFS('Cobalt Prices'!$G$10:$G$4229,'Cobalt Prices'!$E$10:$E$4229,JYS$4)</f>
        <v>#DIV/0!</v>
      </c>
      <c r="JYT20" s="38" t="e">
        <f>AVERAGEIFS('Cobalt Prices'!$G$10:$G$4229,'Cobalt Prices'!$E$10:$E$4229,JYT$4)</f>
        <v>#DIV/0!</v>
      </c>
      <c r="JYU20" s="38" t="e">
        <f>AVERAGEIFS('Cobalt Prices'!$G$10:$G$4229,'Cobalt Prices'!$E$10:$E$4229,JYU$4)</f>
        <v>#DIV/0!</v>
      </c>
      <c r="JYV20" s="38" t="e">
        <f>AVERAGEIFS('Cobalt Prices'!$G$10:$G$4229,'Cobalt Prices'!$E$10:$E$4229,JYV$4)</f>
        <v>#DIV/0!</v>
      </c>
      <c r="JYW20" s="38" t="e">
        <f>AVERAGEIFS('Cobalt Prices'!$G$10:$G$4229,'Cobalt Prices'!$E$10:$E$4229,JYW$4)</f>
        <v>#DIV/0!</v>
      </c>
      <c r="JYX20" s="38" t="e">
        <f>AVERAGEIFS('Cobalt Prices'!$G$10:$G$4229,'Cobalt Prices'!$E$10:$E$4229,JYX$4)</f>
        <v>#DIV/0!</v>
      </c>
      <c r="JYY20" s="38" t="e">
        <f>AVERAGEIFS('Cobalt Prices'!$G$10:$G$4229,'Cobalt Prices'!$E$10:$E$4229,JYY$4)</f>
        <v>#DIV/0!</v>
      </c>
      <c r="JYZ20" s="38" t="e">
        <f>AVERAGEIFS('Cobalt Prices'!$G$10:$G$4229,'Cobalt Prices'!$E$10:$E$4229,JYZ$4)</f>
        <v>#DIV/0!</v>
      </c>
      <c r="JZA20" s="38" t="e">
        <f>AVERAGEIFS('Cobalt Prices'!$G$10:$G$4229,'Cobalt Prices'!$E$10:$E$4229,JZA$4)</f>
        <v>#DIV/0!</v>
      </c>
      <c r="JZB20" s="38" t="e">
        <f>AVERAGEIFS('Cobalt Prices'!$G$10:$G$4229,'Cobalt Prices'!$E$10:$E$4229,JZB$4)</f>
        <v>#DIV/0!</v>
      </c>
      <c r="JZC20" s="38" t="e">
        <f>AVERAGEIFS('Cobalt Prices'!$G$10:$G$4229,'Cobalt Prices'!$E$10:$E$4229,JZC$4)</f>
        <v>#DIV/0!</v>
      </c>
      <c r="JZD20" s="38" t="e">
        <f>AVERAGEIFS('Cobalt Prices'!$G$10:$G$4229,'Cobalt Prices'!$E$10:$E$4229,JZD$4)</f>
        <v>#DIV/0!</v>
      </c>
      <c r="JZE20" s="38" t="e">
        <f>AVERAGEIFS('Cobalt Prices'!$G$10:$G$4229,'Cobalt Prices'!$E$10:$E$4229,JZE$4)</f>
        <v>#DIV/0!</v>
      </c>
      <c r="JZF20" s="38" t="e">
        <f>AVERAGEIFS('Cobalt Prices'!$G$10:$G$4229,'Cobalt Prices'!$E$10:$E$4229,JZF$4)</f>
        <v>#DIV/0!</v>
      </c>
      <c r="JZG20" s="38" t="e">
        <f>AVERAGEIFS('Cobalt Prices'!$G$10:$G$4229,'Cobalt Prices'!$E$10:$E$4229,JZG$4)</f>
        <v>#DIV/0!</v>
      </c>
      <c r="JZH20" s="38" t="e">
        <f>AVERAGEIFS('Cobalt Prices'!$G$10:$G$4229,'Cobalt Prices'!$E$10:$E$4229,JZH$4)</f>
        <v>#DIV/0!</v>
      </c>
      <c r="JZI20" s="38" t="e">
        <f>AVERAGEIFS('Cobalt Prices'!$G$10:$G$4229,'Cobalt Prices'!$E$10:$E$4229,JZI$4)</f>
        <v>#DIV/0!</v>
      </c>
      <c r="JZJ20" s="38" t="e">
        <f>AVERAGEIFS('Cobalt Prices'!$G$10:$G$4229,'Cobalt Prices'!$E$10:$E$4229,JZJ$4)</f>
        <v>#DIV/0!</v>
      </c>
      <c r="JZK20" s="38" t="e">
        <f>AVERAGEIFS('Cobalt Prices'!$G$10:$G$4229,'Cobalt Prices'!$E$10:$E$4229,JZK$4)</f>
        <v>#DIV/0!</v>
      </c>
      <c r="JZL20" s="38" t="e">
        <f>AVERAGEIFS('Cobalt Prices'!$G$10:$G$4229,'Cobalt Prices'!$E$10:$E$4229,JZL$4)</f>
        <v>#DIV/0!</v>
      </c>
      <c r="JZM20" s="38" t="e">
        <f>AVERAGEIFS('Cobalt Prices'!$G$10:$G$4229,'Cobalt Prices'!$E$10:$E$4229,JZM$4)</f>
        <v>#DIV/0!</v>
      </c>
      <c r="JZN20" s="38" t="e">
        <f>AVERAGEIFS('Cobalt Prices'!$G$10:$G$4229,'Cobalt Prices'!$E$10:$E$4229,JZN$4)</f>
        <v>#DIV/0!</v>
      </c>
      <c r="JZO20" s="38" t="e">
        <f>AVERAGEIFS('Cobalt Prices'!$G$10:$G$4229,'Cobalt Prices'!$E$10:$E$4229,JZO$4)</f>
        <v>#DIV/0!</v>
      </c>
      <c r="JZP20" s="38" t="e">
        <f>AVERAGEIFS('Cobalt Prices'!$G$10:$G$4229,'Cobalt Prices'!$E$10:$E$4229,JZP$4)</f>
        <v>#DIV/0!</v>
      </c>
      <c r="JZQ20" s="38" t="e">
        <f>AVERAGEIFS('Cobalt Prices'!$G$10:$G$4229,'Cobalt Prices'!$E$10:$E$4229,JZQ$4)</f>
        <v>#DIV/0!</v>
      </c>
      <c r="JZR20" s="38" t="e">
        <f>AVERAGEIFS('Cobalt Prices'!$G$10:$G$4229,'Cobalt Prices'!$E$10:$E$4229,JZR$4)</f>
        <v>#DIV/0!</v>
      </c>
      <c r="JZS20" s="38" t="e">
        <f>AVERAGEIFS('Cobalt Prices'!$G$10:$G$4229,'Cobalt Prices'!$E$10:$E$4229,JZS$4)</f>
        <v>#DIV/0!</v>
      </c>
      <c r="JZT20" s="38" t="e">
        <f>AVERAGEIFS('Cobalt Prices'!$G$10:$G$4229,'Cobalt Prices'!$E$10:$E$4229,JZT$4)</f>
        <v>#DIV/0!</v>
      </c>
      <c r="JZU20" s="38" t="e">
        <f>AVERAGEIFS('Cobalt Prices'!$G$10:$G$4229,'Cobalt Prices'!$E$10:$E$4229,JZU$4)</f>
        <v>#DIV/0!</v>
      </c>
      <c r="JZV20" s="38" t="e">
        <f>AVERAGEIFS('Cobalt Prices'!$G$10:$G$4229,'Cobalt Prices'!$E$10:$E$4229,JZV$4)</f>
        <v>#DIV/0!</v>
      </c>
      <c r="JZW20" s="38" t="e">
        <f>AVERAGEIFS('Cobalt Prices'!$G$10:$G$4229,'Cobalt Prices'!$E$10:$E$4229,JZW$4)</f>
        <v>#DIV/0!</v>
      </c>
      <c r="JZX20" s="38" t="e">
        <f>AVERAGEIFS('Cobalt Prices'!$G$10:$G$4229,'Cobalt Prices'!$E$10:$E$4229,JZX$4)</f>
        <v>#DIV/0!</v>
      </c>
      <c r="JZY20" s="38" t="e">
        <f>AVERAGEIFS('Cobalt Prices'!$G$10:$G$4229,'Cobalt Prices'!$E$10:$E$4229,JZY$4)</f>
        <v>#DIV/0!</v>
      </c>
      <c r="JZZ20" s="38" t="e">
        <f>AVERAGEIFS('Cobalt Prices'!$G$10:$G$4229,'Cobalt Prices'!$E$10:$E$4229,JZZ$4)</f>
        <v>#DIV/0!</v>
      </c>
      <c r="KAA20" s="38" t="e">
        <f>AVERAGEIFS('Cobalt Prices'!$G$10:$G$4229,'Cobalt Prices'!$E$10:$E$4229,KAA$4)</f>
        <v>#DIV/0!</v>
      </c>
      <c r="KAB20" s="38" t="e">
        <f>AVERAGEIFS('Cobalt Prices'!$G$10:$G$4229,'Cobalt Prices'!$E$10:$E$4229,KAB$4)</f>
        <v>#DIV/0!</v>
      </c>
      <c r="KAC20" s="38" t="e">
        <f>AVERAGEIFS('Cobalt Prices'!$G$10:$G$4229,'Cobalt Prices'!$E$10:$E$4229,KAC$4)</f>
        <v>#DIV/0!</v>
      </c>
      <c r="KAD20" s="38" t="e">
        <f>AVERAGEIFS('Cobalt Prices'!$G$10:$G$4229,'Cobalt Prices'!$E$10:$E$4229,KAD$4)</f>
        <v>#DIV/0!</v>
      </c>
      <c r="KAE20" s="38" t="e">
        <f>AVERAGEIFS('Cobalt Prices'!$G$10:$G$4229,'Cobalt Prices'!$E$10:$E$4229,KAE$4)</f>
        <v>#DIV/0!</v>
      </c>
      <c r="KAF20" s="38" t="e">
        <f>AVERAGEIFS('Cobalt Prices'!$G$10:$G$4229,'Cobalt Prices'!$E$10:$E$4229,KAF$4)</f>
        <v>#DIV/0!</v>
      </c>
      <c r="KAG20" s="38" t="e">
        <f>AVERAGEIFS('Cobalt Prices'!$G$10:$G$4229,'Cobalt Prices'!$E$10:$E$4229,KAG$4)</f>
        <v>#DIV/0!</v>
      </c>
      <c r="KAH20" s="38" t="e">
        <f>AVERAGEIFS('Cobalt Prices'!$G$10:$G$4229,'Cobalt Prices'!$E$10:$E$4229,KAH$4)</f>
        <v>#DIV/0!</v>
      </c>
      <c r="KAI20" s="38" t="e">
        <f>AVERAGEIFS('Cobalt Prices'!$G$10:$G$4229,'Cobalt Prices'!$E$10:$E$4229,KAI$4)</f>
        <v>#DIV/0!</v>
      </c>
      <c r="KAJ20" s="38" t="e">
        <f>AVERAGEIFS('Cobalt Prices'!$G$10:$G$4229,'Cobalt Prices'!$E$10:$E$4229,KAJ$4)</f>
        <v>#DIV/0!</v>
      </c>
      <c r="KAK20" s="38" t="e">
        <f>AVERAGEIFS('Cobalt Prices'!$G$10:$G$4229,'Cobalt Prices'!$E$10:$E$4229,KAK$4)</f>
        <v>#DIV/0!</v>
      </c>
      <c r="KAL20" s="38" t="e">
        <f>AVERAGEIFS('Cobalt Prices'!$G$10:$G$4229,'Cobalt Prices'!$E$10:$E$4229,KAL$4)</f>
        <v>#DIV/0!</v>
      </c>
      <c r="KAM20" s="38" t="e">
        <f>AVERAGEIFS('Cobalt Prices'!$G$10:$G$4229,'Cobalt Prices'!$E$10:$E$4229,KAM$4)</f>
        <v>#DIV/0!</v>
      </c>
      <c r="KAN20" s="38" t="e">
        <f>AVERAGEIFS('Cobalt Prices'!$G$10:$G$4229,'Cobalt Prices'!$E$10:$E$4229,KAN$4)</f>
        <v>#DIV/0!</v>
      </c>
      <c r="KAO20" s="38" t="e">
        <f>AVERAGEIFS('Cobalt Prices'!$G$10:$G$4229,'Cobalt Prices'!$E$10:$E$4229,KAO$4)</f>
        <v>#DIV/0!</v>
      </c>
      <c r="KAP20" s="38" t="e">
        <f>AVERAGEIFS('Cobalt Prices'!$G$10:$G$4229,'Cobalt Prices'!$E$10:$E$4229,KAP$4)</f>
        <v>#DIV/0!</v>
      </c>
      <c r="KAQ20" s="38" t="e">
        <f>AVERAGEIFS('Cobalt Prices'!$G$10:$G$4229,'Cobalt Prices'!$E$10:$E$4229,KAQ$4)</f>
        <v>#DIV/0!</v>
      </c>
      <c r="KAR20" s="38" t="e">
        <f>AVERAGEIFS('Cobalt Prices'!$G$10:$G$4229,'Cobalt Prices'!$E$10:$E$4229,KAR$4)</f>
        <v>#DIV/0!</v>
      </c>
      <c r="KAS20" s="38" t="e">
        <f>AVERAGEIFS('Cobalt Prices'!$G$10:$G$4229,'Cobalt Prices'!$E$10:$E$4229,KAS$4)</f>
        <v>#DIV/0!</v>
      </c>
      <c r="KAT20" s="38" t="e">
        <f>AVERAGEIFS('Cobalt Prices'!$G$10:$G$4229,'Cobalt Prices'!$E$10:$E$4229,KAT$4)</f>
        <v>#DIV/0!</v>
      </c>
      <c r="KAU20" s="38" t="e">
        <f>AVERAGEIFS('Cobalt Prices'!$G$10:$G$4229,'Cobalt Prices'!$E$10:$E$4229,KAU$4)</f>
        <v>#DIV/0!</v>
      </c>
      <c r="KAV20" s="38" t="e">
        <f>AVERAGEIFS('Cobalt Prices'!$G$10:$G$4229,'Cobalt Prices'!$E$10:$E$4229,KAV$4)</f>
        <v>#DIV/0!</v>
      </c>
      <c r="KAW20" s="38" t="e">
        <f>AVERAGEIFS('Cobalt Prices'!$G$10:$G$4229,'Cobalt Prices'!$E$10:$E$4229,KAW$4)</f>
        <v>#DIV/0!</v>
      </c>
      <c r="KAX20" s="38" t="e">
        <f>AVERAGEIFS('Cobalt Prices'!$G$10:$G$4229,'Cobalt Prices'!$E$10:$E$4229,KAX$4)</f>
        <v>#DIV/0!</v>
      </c>
      <c r="KAY20" s="38" t="e">
        <f>AVERAGEIFS('Cobalt Prices'!$G$10:$G$4229,'Cobalt Prices'!$E$10:$E$4229,KAY$4)</f>
        <v>#DIV/0!</v>
      </c>
      <c r="KAZ20" s="38" t="e">
        <f>AVERAGEIFS('Cobalt Prices'!$G$10:$G$4229,'Cobalt Prices'!$E$10:$E$4229,KAZ$4)</f>
        <v>#DIV/0!</v>
      </c>
      <c r="KBA20" s="38" t="e">
        <f>AVERAGEIFS('Cobalt Prices'!$G$10:$G$4229,'Cobalt Prices'!$E$10:$E$4229,KBA$4)</f>
        <v>#DIV/0!</v>
      </c>
      <c r="KBB20" s="38" t="e">
        <f>AVERAGEIFS('Cobalt Prices'!$G$10:$G$4229,'Cobalt Prices'!$E$10:$E$4229,KBB$4)</f>
        <v>#DIV/0!</v>
      </c>
      <c r="KBC20" s="38" t="e">
        <f>AVERAGEIFS('Cobalt Prices'!$G$10:$G$4229,'Cobalt Prices'!$E$10:$E$4229,KBC$4)</f>
        <v>#DIV/0!</v>
      </c>
      <c r="KBD20" s="38" t="e">
        <f>AVERAGEIFS('Cobalt Prices'!$G$10:$G$4229,'Cobalt Prices'!$E$10:$E$4229,KBD$4)</f>
        <v>#DIV/0!</v>
      </c>
      <c r="KBE20" s="38" t="e">
        <f>AVERAGEIFS('Cobalt Prices'!$G$10:$G$4229,'Cobalt Prices'!$E$10:$E$4229,KBE$4)</f>
        <v>#DIV/0!</v>
      </c>
      <c r="KBF20" s="38" t="e">
        <f>AVERAGEIFS('Cobalt Prices'!$G$10:$G$4229,'Cobalt Prices'!$E$10:$E$4229,KBF$4)</f>
        <v>#DIV/0!</v>
      </c>
      <c r="KBG20" s="38" t="e">
        <f>AVERAGEIFS('Cobalt Prices'!$G$10:$G$4229,'Cobalt Prices'!$E$10:$E$4229,KBG$4)</f>
        <v>#DIV/0!</v>
      </c>
      <c r="KBH20" s="38" t="e">
        <f>AVERAGEIFS('Cobalt Prices'!$G$10:$G$4229,'Cobalt Prices'!$E$10:$E$4229,KBH$4)</f>
        <v>#DIV/0!</v>
      </c>
      <c r="KBI20" s="38" t="e">
        <f>AVERAGEIFS('Cobalt Prices'!$G$10:$G$4229,'Cobalt Prices'!$E$10:$E$4229,KBI$4)</f>
        <v>#DIV/0!</v>
      </c>
      <c r="KBJ20" s="38" t="e">
        <f>AVERAGEIFS('Cobalt Prices'!$G$10:$G$4229,'Cobalt Prices'!$E$10:$E$4229,KBJ$4)</f>
        <v>#DIV/0!</v>
      </c>
      <c r="KBK20" s="38" t="e">
        <f>AVERAGEIFS('Cobalt Prices'!$G$10:$G$4229,'Cobalt Prices'!$E$10:$E$4229,KBK$4)</f>
        <v>#DIV/0!</v>
      </c>
      <c r="KBL20" s="38" t="e">
        <f>AVERAGEIFS('Cobalt Prices'!$G$10:$G$4229,'Cobalt Prices'!$E$10:$E$4229,KBL$4)</f>
        <v>#DIV/0!</v>
      </c>
      <c r="KBM20" s="38" t="e">
        <f>AVERAGEIFS('Cobalt Prices'!$G$10:$G$4229,'Cobalt Prices'!$E$10:$E$4229,KBM$4)</f>
        <v>#DIV/0!</v>
      </c>
      <c r="KBN20" s="38" t="e">
        <f>AVERAGEIFS('Cobalt Prices'!$G$10:$G$4229,'Cobalt Prices'!$E$10:$E$4229,KBN$4)</f>
        <v>#DIV/0!</v>
      </c>
      <c r="KBO20" s="38" t="e">
        <f>AVERAGEIFS('Cobalt Prices'!$G$10:$G$4229,'Cobalt Prices'!$E$10:$E$4229,KBO$4)</f>
        <v>#DIV/0!</v>
      </c>
      <c r="KBP20" s="38" t="e">
        <f>AVERAGEIFS('Cobalt Prices'!$G$10:$G$4229,'Cobalt Prices'!$E$10:$E$4229,KBP$4)</f>
        <v>#DIV/0!</v>
      </c>
      <c r="KBQ20" s="38" t="e">
        <f>AVERAGEIFS('Cobalt Prices'!$G$10:$G$4229,'Cobalt Prices'!$E$10:$E$4229,KBQ$4)</f>
        <v>#DIV/0!</v>
      </c>
      <c r="KBR20" s="38" t="e">
        <f>AVERAGEIFS('Cobalt Prices'!$G$10:$G$4229,'Cobalt Prices'!$E$10:$E$4229,KBR$4)</f>
        <v>#DIV/0!</v>
      </c>
      <c r="KBS20" s="38" t="e">
        <f>AVERAGEIFS('Cobalt Prices'!$G$10:$G$4229,'Cobalt Prices'!$E$10:$E$4229,KBS$4)</f>
        <v>#DIV/0!</v>
      </c>
      <c r="KBT20" s="38" t="e">
        <f>AVERAGEIFS('Cobalt Prices'!$G$10:$G$4229,'Cobalt Prices'!$E$10:$E$4229,KBT$4)</f>
        <v>#DIV/0!</v>
      </c>
      <c r="KBU20" s="38" t="e">
        <f>AVERAGEIFS('Cobalt Prices'!$G$10:$G$4229,'Cobalt Prices'!$E$10:$E$4229,KBU$4)</f>
        <v>#DIV/0!</v>
      </c>
      <c r="KBV20" s="38" t="e">
        <f>AVERAGEIFS('Cobalt Prices'!$G$10:$G$4229,'Cobalt Prices'!$E$10:$E$4229,KBV$4)</f>
        <v>#DIV/0!</v>
      </c>
      <c r="KBW20" s="38" t="e">
        <f>AVERAGEIFS('Cobalt Prices'!$G$10:$G$4229,'Cobalt Prices'!$E$10:$E$4229,KBW$4)</f>
        <v>#DIV/0!</v>
      </c>
      <c r="KBX20" s="38" t="e">
        <f>AVERAGEIFS('Cobalt Prices'!$G$10:$G$4229,'Cobalt Prices'!$E$10:$E$4229,KBX$4)</f>
        <v>#DIV/0!</v>
      </c>
      <c r="KBY20" s="38" t="e">
        <f>AVERAGEIFS('Cobalt Prices'!$G$10:$G$4229,'Cobalt Prices'!$E$10:$E$4229,KBY$4)</f>
        <v>#DIV/0!</v>
      </c>
      <c r="KBZ20" s="38" t="e">
        <f>AVERAGEIFS('Cobalt Prices'!$G$10:$G$4229,'Cobalt Prices'!$E$10:$E$4229,KBZ$4)</f>
        <v>#DIV/0!</v>
      </c>
      <c r="KCA20" s="38" t="e">
        <f>AVERAGEIFS('Cobalt Prices'!$G$10:$G$4229,'Cobalt Prices'!$E$10:$E$4229,KCA$4)</f>
        <v>#DIV/0!</v>
      </c>
      <c r="KCB20" s="38" t="e">
        <f>AVERAGEIFS('Cobalt Prices'!$G$10:$G$4229,'Cobalt Prices'!$E$10:$E$4229,KCB$4)</f>
        <v>#DIV/0!</v>
      </c>
      <c r="KCC20" s="38" t="e">
        <f>AVERAGEIFS('Cobalt Prices'!$G$10:$G$4229,'Cobalt Prices'!$E$10:$E$4229,KCC$4)</f>
        <v>#DIV/0!</v>
      </c>
      <c r="KCD20" s="38" t="e">
        <f>AVERAGEIFS('Cobalt Prices'!$G$10:$G$4229,'Cobalt Prices'!$E$10:$E$4229,KCD$4)</f>
        <v>#DIV/0!</v>
      </c>
      <c r="KCE20" s="38" t="e">
        <f>AVERAGEIFS('Cobalt Prices'!$G$10:$G$4229,'Cobalt Prices'!$E$10:$E$4229,KCE$4)</f>
        <v>#DIV/0!</v>
      </c>
      <c r="KCF20" s="38" t="e">
        <f>AVERAGEIFS('Cobalt Prices'!$G$10:$G$4229,'Cobalt Prices'!$E$10:$E$4229,KCF$4)</f>
        <v>#DIV/0!</v>
      </c>
      <c r="KCG20" s="38" t="e">
        <f>AVERAGEIFS('Cobalt Prices'!$G$10:$G$4229,'Cobalt Prices'!$E$10:$E$4229,KCG$4)</f>
        <v>#DIV/0!</v>
      </c>
      <c r="KCH20" s="38" t="e">
        <f>AVERAGEIFS('Cobalt Prices'!$G$10:$G$4229,'Cobalt Prices'!$E$10:$E$4229,KCH$4)</f>
        <v>#DIV/0!</v>
      </c>
      <c r="KCI20" s="38" t="e">
        <f>AVERAGEIFS('Cobalt Prices'!$G$10:$G$4229,'Cobalt Prices'!$E$10:$E$4229,KCI$4)</f>
        <v>#DIV/0!</v>
      </c>
      <c r="KCJ20" s="38" t="e">
        <f>AVERAGEIFS('Cobalt Prices'!$G$10:$G$4229,'Cobalt Prices'!$E$10:$E$4229,KCJ$4)</f>
        <v>#DIV/0!</v>
      </c>
      <c r="KCK20" s="38" t="e">
        <f>AVERAGEIFS('Cobalt Prices'!$G$10:$G$4229,'Cobalt Prices'!$E$10:$E$4229,KCK$4)</f>
        <v>#DIV/0!</v>
      </c>
      <c r="KCL20" s="38" t="e">
        <f>AVERAGEIFS('Cobalt Prices'!$G$10:$G$4229,'Cobalt Prices'!$E$10:$E$4229,KCL$4)</f>
        <v>#DIV/0!</v>
      </c>
      <c r="KCM20" s="38" t="e">
        <f>AVERAGEIFS('Cobalt Prices'!$G$10:$G$4229,'Cobalt Prices'!$E$10:$E$4229,KCM$4)</f>
        <v>#DIV/0!</v>
      </c>
      <c r="KCN20" s="38" t="e">
        <f>AVERAGEIFS('Cobalt Prices'!$G$10:$G$4229,'Cobalt Prices'!$E$10:$E$4229,KCN$4)</f>
        <v>#DIV/0!</v>
      </c>
      <c r="KCO20" s="38" t="e">
        <f>AVERAGEIFS('Cobalt Prices'!$G$10:$G$4229,'Cobalt Prices'!$E$10:$E$4229,KCO$4)</f>
        <v>#DIV/0!</v>
      </c>
      <c r="KCP20" s="38" t="e">
        <f>AVERAGEIFS('Cobalt Prices'!$G$10:$G$4229,'Cobalt Prices'!$E$10:$E$4229,KCP$4)</f>
        <v>#DIV/0!</v>
      </c>
      <c r="KCQ20" s="38" t="e">
        <f>AVERAGEIFS('Cobalt Prices'!$G$10:$G$4229,'Cobalt Prices'!$E$10:$E$4229,KCQ$4)</f>
        <v>#DIV/0!</v>
      </c>
      <c r="KCR20" s="38" t="e">
        <f>AVERAGEIFS('Cobalt Prices'!$G$10:$G$4229,'Cobalt Prices'!$E$10:$E$4229,KCR$4)</f>
        <v>#DIV/0!</v>
      </c>
      <c r="KCS20" s="38" t="e">
        <f>AVERAGEIFS('Cobalt Prices'!$G$10:$G$4229,'Cobalt Prices'!$E$10:$E$4229,KCS$4)</f>
        <v>#DIV/0!</v>
      </c>
      <c r="KCT20" s="38" t="e">
        <f>AVERAGEIFS('Cobalt Prices'!$G$10:$G$4229,'Cobalt Prices'!$E$10:$E$4229,KCT$4)</f>
        <v>#DIV/0!</v>
      </c>
      <c r="KCU20" s="38" t="e">
        <f>AVERAGEIFS('Cobalt Prices'!$G$10:$G$4229,'Cobalt Prices'!$E$10:$E$4229,KCU$4)</f>
        <v>#DIV/0!</v>
      </c>
      <c r="KCV20" s="38" t="e">
        <f>AVERAGEIFS('Cobalt Prices'!$G$10:$G$4229,'Cobalt Prices'!$E$10:$E$4229,KCV$4)</f>
        <v>#DIV/0!</v>
      </c>
      <c r="KCW20" s="38" t="e">
        <f>AVERAGEIFS('Cobalt Prices'!$G$10:$G$4229,'Cobalt Prices'!$E$10:$E$4229,KCW$4)</f>
        <v>#DIV/0!</v>
      </c>
      <c r="KCX20" s="38" t="e">
        <f>AVERAGEIFS('Cobalt Prices'!$G$10:$G$4229,'Cobalt Prices'!$E$10:$E$4229,KCX$4)</f>
        <v>#DIV/0!</v>
      </c>
      <c r="KCY20" s="38" t="e">
        <f>AVERAGEIFS('Cobalt Prices'!$G$10:$G$4229,'Cobalt Prices'!$E$10:$E$4229,KCY$4)</f>
        <v>#DIV/0!</v>
      </c>
      <c r="KCZ20" s="38" t="e">
        <f>AVERAGEIFS('Cobalt Prices'!$G$10:$G$4229,'Cobalt Prices'!$E$10:$E$4229,KCZ$4)</f>
        <v>#DIV/0!</v>
      </c>
      <c r="KDA20" s="38" t="e">
        <f>AVERAGEIFS('Cobalt Prices'!$G$10:$G$4229,'Cobalt Prices'!$E$10:$E$4229,KDA$4)</f>
        <v>#DIV/0!</v>
      </c>
      <c r="KDB20" s="38" t="e">
        <f>AVERAGEIFS('Cobalt Prices'!$G$10:$G$4229,'Cobalt Prices'!$E$10:$E$4229,KDB$4)</f>
        <v>#DIV/0!</v>
      </c>
      <c r="KDC20" s="38" t="e">
        <f>AVERAGEIFS('Cobalt Prices'!$G$10:$G$4229,'Cobalt Prices'!$E$10:$E$4229,KDC$4)</f>
        <v>#DIV/0!</v>
      </c>
      <c r="KDD20" s="38" t="e">
        <f>AVERAGEIFS('Cobalt Prices'!$G$10:$G$4229,'Cobalt Prices'!$E$10:$E$4229,KDD$4)</f>
        <v>#DIV/0!</v>
      </c>
      <c r="KDE20" s="38" t="e">
        <f>AVERAGEIFS('Cobalt Prices'!$G$10:$G$4229,'Cobalt Prices'!$E$10:$E$4229,KDE$4)</f>
        <v>#DIV/0!</v>
      </c>
      <c r="KDF20" s="38" t="e">
        <f>AVERAGEIFS('Cobalt Prices'!$G$10:$G$4229,'Cobalt Prices'!$E$10:$E$4229,KDF$4)</f>
        <v>#DIV/0!</v>
      </c>
      <c r="KDG20" s="38" t="e">
        <f>AVERAGEIFS('Cobalt Prices'!$G$10:$G$4229,'Cobalt Prices'!$E$10:$E$4229,KDG$4)</f>
        <v>#DIV/0!</v>
      </c>
      <c r="KDH20" s="38" t="e">
        <f>AVERAGEIFS('Cobalt Prices'!$G$10:$G$4229,'Cobalt Prices'!$E$10:$E$4229,KDH$4)</f>
        <v>#DIV/0!</v>
      </c>
      <c r="KDI20" s="38" t="e">
        <f>AVERAGEIFS('Cobalt Prices'!$G$10:$G$4229,'Cobalt Prices'!$E$10:$E$4229,KDI$4)</f>
        <v>#DIV/0!</v>
      </c>
      <c r="KDJ20" s="38" t="e">
        <f>AVERAGEIFS('Cobalt Prices'!$G$10:$G$4229,'Cobalt Prices'!$E$10:$E$4229,KDJ$4)</f>
        <v>#DIV/0!</v>
      </c>
      <c r="KDK20" s="38" t="e">
        <f>AVERAGEIFS('Cobalt Prices'!$G$10:$G$4229,'Cobalt Prices'!$E$10:$E$4229,KDK$4)</f>
        <v>#DIV/0!</v>
      </c>
      <c r="KDL20" s="38" t="e">
        <f>AVERAGEIFS('Cobalt Prices'!$G$10:$G$4229,'Cobalt Prices'!$E$10:$E$4229,KDL$4)</f>
        <v>#DIV/0!</v>
      </c>
      <c r="KDM20" s="38" t="e">
        <f>AVERAGEIFS('Cobalt Prices'!$G$10:$G$4229,'Cobalt Prices'!$E$10:$E$4229,KDM$4)</f>
        <v>#DIV/0!</v>
      </c>
      <c r="KDN20" s="38" t="e">
        <f>AVERAGEIFS('Cobalt Prices'!$G$10:$G$4229,'Cobalt Prices'!$E$10:$E$4229,KDN$4)</f>
        <v>#DIV/0!</v>
      </c>
      <c r="KDO20" s="38" t="e">
        <f>AVERAGEIFS('Cobalt Prices'!$G$10:$G$4229,'Cobalt Prices'!$E$10:$E$4229,KDO$4)</f>
        <v>#DIV/0!</v>
      </c>
      <c r="KDP20" s="38" t="e">
        <f>AVERAGEIFS('Cobalt Prices'!$G$10:$G$4229,'Cobalt Prices'!$E$10:$E$4229,KDP$4)</f>
        <v>#DIV/0!</v>
      </c>
      <c r="KDQ20" s="38" t="e">
        <f>AVERAGEIFS('Cobalt Prices'!$G$10:$G$4229,'Cobalt Prices'!$E$10:$E$4229,KDQ$4)</f>
        <v>#DIV/0!</v>
      </c>
      <c r="KDR20" s="38" t="e">
        <f>AVERAGEIFS('Cobalt Prices'!$G$10:$G$4229,'Cobalt Prices'!$E$10:$E$4229,KDR$4)</f>
        <v>#DIV/0!</v>
      </c>
      <c r="KDS20" s="38" t="e">
        <f>AVERAGEIFS('Cobalt Prices'!$G$10:$G$4229,'Cobalt Prices'!$E$10:$E$4229,KDS$4)</f>
        <v>#DIV/0!</v>
      </c>
      <c r="KDT20" s="38" t="e">
        <f>AVERAGEIFS('Cobalt Prices'!$G$10:$G$4229,'Cobalt Prices'!$E$10:$E$4229,KDT$4)</f>
        <v>#DIV/0!</v>
      </c>
      <c r="KDU20" s="38" t="e">
        <f>AVERAGEIFS('Cobalt Prices'!$G$10:$G$4229,'Cobalt Prices'!$E$10:$E$4229,KDU$4)</f>
        <v>#DIV/0!</v>
      </c>
      <c r="KDV20" s="38" t="e">
        <f>AVERAGEIFS('Cobalt Prices'!$G$10:$G$4229,'Cobalt Prices'!$E$10:$E$4229,KDV$4)</f>
        <v>#DIV/0!</v>
      </c>
      <c r="KDW20" s="38" t="e">
        <f>AVERAGEIFS('Cobalt Prices'!$G$10:$G$4229,'Cobalt Prices'!$E$10:$E$4229,KDW$4)</f>
        <v>#DIV/0!</v>
      </c>
      <c r="KDX20" s="38" t="e">
        <f>AVERAGEIFS('Cobalt Prices'!$G$10:$G$4229,'Cobalt Prices'!$E$10:$E$4229,KDX$4)</f>
        <v>#DIV/0!</v>
      </c>
      <c r="KDY20" s="38" t="e">
        <f>AVERAGEIFS('Cobalt Prices'!$G$10:$G$4229,'Cobalt Prices'!$E$10:$E$4229,KDY$4)</f>
        <v>#DIV/0!</v>
      </c>
      <c r="KDZ20" s="38" t="e">
        <f>AVERAGEIFS('Cobalt Prices'!$G$10:$G$4229,'Cobalt Prices'!$E$10:$E$4229,KDZ$4)</f>
        <v>#DIV/0!</v>
      </c>
      <c r="KEA20" s="38" t="e">
        <f>AVERAGEIFS('Cobalt Prices'!$G$10:$G$4229,'Cobalt Prices'!$E$10:$E$4229,KEA$4)</f>
        <v>#DIV/0!</v>
      </c>
      <c r="KEB20" s="38" t="e">
        <f>AVERAGEIFS('Cobalt Prices'!$G$10:$G$4229,'Cobalt Prices'!$E$10:$E$4229,KEB$4)</f>
        <v>#DIV/0!</v>
      </c>
      <c r="KEC20" s="38" t="e">
        <f>AVERAGEIFS('Cobalt Prices'!$G$10:$G$4229,'Cobalt Prices'!$E$10:$E$4229,KEC$4)</f>
        <v>#DIV/0!</v>
      </c>
      <c r="KED20" s="38" t="e">
        <f>AVERAGEIFS('Cobalt Prices'!$G$10:$G$4229,'Cobalt Prices'!$E$10:$E$4229,KED$4)</f>
        <v>#DIV/0!</v>
      </c>
      <c r="KEE20" s="38" t="e">
        <f>AVERAGEIFS('Cobalt Prices'!$G$10:$G$4229,'Cobalt Prices'!$E$10:$E$4229,KEE$4)</f>
        <v>#DIV/0!</v>
      </c>
      <c r="KEF20" s="38" t="e">
        <f>AVERAGEIFS('Cobalt Prices'!$G$10:$G$4229,'Cobalt Prices'!$E$10:$E$4229,KEF$4)</f>
        <v>#DIV/0!</v>
      </c>
      <c r="KEG20" s="38" t="e">
        <f>AVERAGEIFS('Cobalt Prices'!$G$10:$G$4229,'Cobalt Prices'!$E$10:$E$4229,KEG$4)</f>
        <v>#DIV/0!</v>
      </c>
      <c r="KEH20" s="38" t="e">
        <f>AVERAGEIFS('Cobalt Prices'!$G$10:$G$4229,'Cobalt Prices'!$E$10:$E$4229,KEH$4)</f>
        <v>#DIV/0!</v>
      </c>
      <c r="KEI20" s="38" t="e">
        <f>AVERAGEIFS('Cobalt Prices'!$G$10:$G$4229,'Cobalt Prices'!$E$10:$E$4229,KEI$4)</f>
        <v>#DIV/0!</v>
      </c>
      <c r="KEJ20" s="38" t="e">
        <f>AVERAGEIFS('Cobalt Prices'!$G$10:$G$4229,'Cobalt Prices'!$E$10:$E$4229,KEJ$4)</f>
        <v>#DIV/0!</v>
      </c>
      <c r="KEK20" s="38" t="e">
        <f>AVERAGEIFS('Cobalt Prices'!$G$10:$G$4229,'Cobalt Prices'!$E$10:$E$4229,KEK$4)</f>
        <v>#DIV/0!</v>
      </c>
      <c r="KEL20" s="38" t="e">
        <f>AVERAGEIFS('Cobalt Prices'!$G$10:$G$4229,'Cobalt Prices'!$E$10:$E$4229,KEL$4)</f>
        <v>#DIV/0!</v>
      </c>
      <c r="KEM20" s="38" t="e">
        <f>AVERAGEIFS('Cobalt Prices'!$G$10:$G$4229,'Cobalt Prices'!$E$10:$E$4229,KEM$4)</f>
        <v>#DIV/0!</v>
      </c>
      <c r="KEN20" s="38" t="e">
        <f>AVERAGEIFS('Cobalt Prices'!$G$10:$G$4229,'Cobalt Prices'!$E$10:$E$4229,KEN$4)</f>
        <v>#DIV/0!</v>
      </c>
      <c r="KEO20" s="38" t="e">
        <f>AVERAGEIFS('Cobalt Prices'!$G$10:$G$4229,'Cobalt Prices'!$E$10:$E$4229,KEO$4)</f>
        <v>#DIV/0!</v>
      </c>
      <c r="KEP20" s="38" t="e">
        <f>AVERAGEIFS('Cobalt Prices'!$G$10:$G$4229,'Cobalt Prices'!$E$10:$E$4229,KEP$4)</f>
        <v>#DIV/0!</v>
      </c>
      <c r="KEQ20" s="38" t="e">
        <f>AVERAGEIFS('Cobalt Prices'!$G$10:$G$4229,'Cobalt Prices'!$E$10:$E$4229,KEQ$4)</f>
        <v>#DIV/0!</v>
      </c>
      <c r="KER20" s="38" t="e">
        <f>AVERAGEIFS('Cobalt Prices'!$G$10:$G$4229,'Cobalt Prices'!$E$10:$E$4229,KER$4)</f>
        <v>#DIV/0!</v>
      </c>
      <c r="KES20" s="38" t="e">
        <f>AVERAGEIFS('Cobalt Prices'!$G$10:$G$4229,'Cobalt Prices'!$E$10:$E$4229,KES$4)</f>
        <v>#DIV/0!</v>
      </c>
      <c r="KET20" s="38" t="e">
        <f>AVERAGEIFS('Cobalt Prices'!$G$10:$G$4229,'Cobalt Prices'!$E$10:$E$4229,KET$4)</f>
        <v>#DIV/0!</v>
      </c>
      <c r="KEU20" s="38" t="e">
        <f>AVERAGEIFS('Cobalt Prices'!$G$10:$G$4229,'Cobalt Prices'!$E$10:$E$4229,KEU$4)</f>
        <v>#DIV/0!</v>
      </c>
      <c r="KEV20" s="38" t="e">
        <f>AVERAGEIFS('Cobalt Prices'!$G$10:$G$4229,'Cobalt Prices'!$E$10:$E$4229,KEV$4)</f>
        <v>#DIV/0!</v>
      </c>
      <c r="KEW20" s="38" t="e">
        <f>AVERAGEIFS('Cobalt Prices'!$G$10:$G$4229,'Cobalt Prices'!$E$10:$E$4229,KEW$4)</f>
        <v>#DIV/0!</v>
      </c>
      <c r="KEX20" s="38" t="e">
        <f>AVERAGEIFS('Cobalt Prices'!$G$10:$G$4229,'Cobalt Prices'!$E$10:$E$4229,KEX$4)</f>
        <v>#DIV/0!</v>
      </c>
      <c r="KEY20" s="38" t="e">
        <f>AVERAGEIFS('Cobalt Prices'!$G$10:$G$4229,'Cobalt Prices'!$E$10:$E$4229,KEY$4)</f>
        <v>#DIV/0!</v>
      </c>
      <c r="KEZ20" s="38" t="e">
        <f>AVERAGEIFS('Cobalt Prices'!$G$10:$G$4229,'Cobalt Prices'!$E$10:$E$4229,KEZ$4)</f>
        <v>#DIV/0!</v>
      </c>
      <c r="KFA20" s="38" t="e">
        <f>AVERAGEIFS('Cobalt Prices'!$G$10:$G$4229,'Cobalt Prices'!$E$10:$E$4229,KFA$4)</f>
        <v>#DIV/0!</v>
      </c>
      <c r="KFB20" s="38" t="e">
        <f>AVERAGEIFS('Cobalt Prices'!$G$10:$G$4229,'Cobalt Prices'!$E$10:$E$4229,KFB$4)</f>
        <v>#DIV/0!</v>
      </c>
      <c r="KFC20" s="38" t="e">
        <f>AVERAGEIFS('Cobalt Prices'!$G$10:$G$4229,'Cobalt Prices'!$E$10:$E$4229,KFC$4)</f>
        <v>#DIV/0!</v>
      </c>
      <c r="KFD20" s="38" t="e">
        <f>AVERAGEIFS('Cobalt Prices'!$G$10:$G$4229,'Cobalt Prices'!$E$10:$E$4229,KFD$4)</f>
        <v>#DIV/0!</v>
      </c>
      <c r="KFE20" s="38" t="e">
        <f>AVERAGEIFS('Cobalt Prices'!$G$10:$G$4229,'Cobalt Prices'!$E$10:$E$4229,KFE$4)</f>
        <v>#DIV/0!</v>
      </c>
      <c r="KFF20" s="38" t="e">
        <f>AVERAGEIFS('Cobalt Prices'!$G$10:$G$4229,'Cobalt Prices'!$E$10:$E$4229,KFF$4)</f>
        <v>#DIV/0!</v>
      </c>
      <c r="KFG20" s="38" t="e">
        <f>AVERAGEIFS('Cobalt Prices'!$G$10:$G$4229,'Cobalt Prices'!$E$10:$E$4229,KFG$4)</f>
        <v>#DIV/0!</v>
      </c>
      <c r="KFH20" s="38" t="e">
        <f>AVERAGEIFS('Cobalt Prices'!$G$10:$G$4229,'Cobalt Prices'!$E$10:$E$4229,KFH$4)</f>
        <v>#DIV/0!</v>
      </c>
      <c r="KFI20" s="38" t="e">
        <f>AVERAGEIFS('Cobalt Prices'!$G$10:$G$4229,'Cobalt Prices'!$E$10:$E$4229,KFI$4)</f>
        <v>#DIV/0!</v>
      </c>
      <c r="KFJ20" s="38" t="e">
        <f>AVERAGEIFS('Cobalt Prices'!$G$10:$G$4229,'Cobalt Prices'!$E$10:$E$4229,KFJ$4)</f>
        <v>#DIV/0!</v>
      </c>
      <c r="KFK20" s="38" t="e">
        <f>AVERAGEIFS('Cobalt Prices'!$G$10:$G$4229,'Cobalt Prices'!$E$10:$E$4229,KFK$4)</f>
        <v>#DIV/0!</v>
      </c>
      <c r="KFL20" s="38" t="e">
        <f>AVERAGEIFS('Cobalt Prices'!$G$10:$G$4229,'Cobalt Prices'!$E$10:$E$4229,KFL$4)</f>
        <v>#DIV/0!</v>
      </c>
      <c r="KFM20" s="38" t="e">
        <f>AVERAGEIFS('Cobalt Prices'!$G$10:$G$4229,'Cobalt Prices'!$E$10:$E$4229,KFM$4)</f>
        <v>#DIV/0!</v>
      </c>
      <c r="KFN20" s="38" t="e">
        <f>AVERAGEIFS('Cobalt Prices'!$G$10:$G$4229,'Cobalt Prices'!$E$10:$E$4229,KFN$4)</f>
        <v>#DIV/0!</v>
      </c>
      <c r="KFO20" s="38" t="e">
        <f>AVERAGEIFS('Cobalt Prices'!$G$10:$G$4229,'Cobalt Prices'!$E$10:$E$4229,KFO$4)</f>
        <v>#DIV/0!</v>
      </c>
      <c r="KFP20" s="38" t="e">
        <f>AVERAGEIFS('Cobalt Prices'!$G$10:$G$4229,'Cobalt Prices'!$E$10:$E$4229,KFP$4)</f>
        <v>#DIV/0!</v>
      </c>
      <c r="KFQ20" s="38" t="e">
        <f>AVERAGEIFS('Cobalt Prices'!$G$10:$G$4229,'Cobalt Prices'!$E$10:$E$4229,KFQ$4)</f>
        <v>#DIV/0!</v>
      </c>
      <c r="KFR20" s="38" t="e">
        <f>AVERAGEIFS('Cobalt Prices'!$G$10:$G$4229,'Cobalt Prices'!$E$10:$E$4229,KFR$4)</f>
        <v>#DIV/0!</v>
      </c>
      <c r="KFS20" s="38" t="e">
        <f>AVERAGEIFS('Cobalt Prices'!$G$10:$G$4229,'Cobalt Prices'!$E$10:$E$4229,KFS$4)</f>
        <v>#DIV/0!</v>
      </c>
      <c r="KFT20" s="38" t="e">
        <f>AVERAGEIFS('Cobalt Prices'!$G$10:$G$4229,'Cobalt Prices'!$E$10:$E$4229,KFT$4)</f>
        <v>#DIV/0!</v>
      </c>
      <c r="KFU20" s="38" t="e">
        <f>AVERAGEIFS('Cobalt Prices'!$G$10:$G$4229,'Cobalt Prices'!$E$10:$E$4229,KFU$4)</f>
        <v>#DIV/0!</v>
      </c>
      <c r="KFV20" s="38" t="e">
        <f>AVERAGEIFS('Cobalt Prices'!$G$10:$G$4229,'Cobalt Prices'!$E$10:$E$4229,KFV$4)</f>
        <v>#DIV/0!</v>
      </c>
      <c r="KFW20" s="38" t="e">
        <f>AVERAGEIFS('Cobalt Prices'!$G$10:$G$4229,'Cobalt Prices'!$E$10:$E$4229,KFW$4)</f>
        <v>#DIV/0!</v>
      </c>
      <c r="KFX20" s="38" t="e">
        <f>AVERAGEIFS('Cobalt Prices'!$G$10:$G$4229,'Cobalt Prices'!$E$10:$E$4229,KFX$4)</f>
        <v>#DIV/0!</v>
      </c>
      <c r="KFY20" s="38" t="e">
        <f>AVERAGEIFS('Cobalt Prices'!$G$10:$G$4229,'Cobalt Prices'!$E$10:$E$4229,KFY$4)</f>
        <v>#DIV/0!</v>
      </c>
      <c r="KFZ20" s="38" t="e">
        <f>AVERAGEIFS('Cobalt Prices'!$G$10:$G$4229,'Cobalt Prices'!$E$10:$E$4229,KFZ$4)</f>
        <v>#DIV/0!</v>
      </c>
      <c r="KGA20" s="38" t="e">
        <f>AVERAGEIFS('Cobalt Prices'!$G$10:$G$4229,'Cobalt Prices'!$E$10:$E$4229,KGA$4)</f>
        <v>#DIV/0!</v>
      </c>
      <c r="KGB20" s="38" t="e">
        <f>AVERAGEIFS('Cobalt Prices'!$G$10:$G$4229,'Cobalt Prices'!$E$10:$E$4229,KGB$4)</f>
        <v>#DIV/0!</v>
      </c>
      <c r="KGC20" s="38" t="e">
        <f>AVERAGEIFS('Cobalt Prices'!$G$10:$G$4229,'Cobalt Prices'!$E$10:$E$4229,KGC$4)</f>
        <v>#DIV/0!</v>
      </c>
      <c r="KGD20" s="38" t="e">
        <f>AVERAGEIFS('Cobalt Prices'!$G$10:$G$4229,'Cobalt Prices'!$E$10:$E$4229,KGD$4)</f>
        <v>#DIV/0!</v>
      </c>
      <c r="KGE20" s="38" t="e">
        <f>AVERAGEIFS('Cobalt Prices'!$G$10:$G$4229,'Cobalt Prices'!$E$10:$E$4229,KGE$4)</f>
        <v>#DIV/0!</v>
      </c>
      <c r="KGF20" s="38" t="e">
        <f>AVERAGEIFS('Cobalt Prices'!$G$10:$G$4229,'Cobalt Prices'!$E$10:$E$4229,KGF$4)</f>
        <v>#DIV/0!</v>
      </c>
      <c r="KGG20" s="38" t="e">
        <f>AVERAGEIFS('Cobalt Prices'!$G$10:$G$4229,'Cobalt Prices'!$E$10:$E$4229,KGG$4)</f>
        <v>#DIV/0!</v>
      </c>
      <c r="KGH20" s="38" t="e">
        <f>AVERAGEIFS('Cobalt Prices'!$G$10:$G$4229,'Cobalt Prices'!$E$10:$E$4229,KGH$4)</f>
        <v>#DIV/0!</v>
      </c>
      <c r="KGI20" s="38" t="e">
        <f>AVERAGEIFS('Cobalt Prices'!$G$10:$G$4229,'Cobalt Prices'!$E$10:$E$4229,KGI$4)</f>
        <v>#DIV/0!</v>
      </c>
      <c r="KGJ20" s="38" t="e">
        <f>AVERAGEIFS('Cobalt Prices'!$G$10:$G$4229,'Cobalt Prices'!$E$10:$E$4229,KGJ$4)</f>
        <v>#DIV/0!</v>
      </c>
      <c r="KGK20" s="38" t="e">
        <f>AVERAGEIFS('Cobalt Prices'!$G$10:$G$4229,'Cobalt Prices'!$E$10:$E$4229,KGK$4)</f>
        <v>#DIV/0!</v>
      </c>
      <c r="KGL20" s="38" t="e">
        <f>AVERAGEIFS('Cobalt Prices'!$G$10:$G$4229,'Cobalt Prices'!$E$10:$E$4229,KGL$4)</f>
        <v>#DIV/0!</v>
      </c>
      <c r="KGM20" s="38" t="e">
        <f>AVERAGEIFS('Cobalt Prices'!$G$10:$G$4229,'Cobalt Prices'!$E$10:$E$4229,KGM$4)</f>
        <v>#DIV/0!</v>
      </c>
      <c r="KGN20" s="38" t="e">
        <f>AVERAGEIFS('Cobalt Prices'!$G$10:$G$4229,'Cobalt Prices'!$E$10:$E$4229,KGN$4)</f>
        <v>#DIV/0!</v>
      </c>
      <c r="KGO20" s="38" t="e">
        <f>AVERAGEIFS('Cobalt Prices'!$G$10:$G$4229,'Cobalt Prices'!$E$10:$E$4229,KGO$4)</f>
        <v>#DIV/0!</v>
      </c>
      <c r="KGP20" s="38" t="e">
        <f>AVERAGEIFS('Cobalt Prices'!$G$10:$G$4229,'Cobalt Prices'!$E$10:$E$4229,KGP$4)</f>
        <v>#DIV/0!</v>
      </c>
      <c r="KGQ20" s="38" t="e">
        <f>AVERAGEIFS('Cobalt Prices'!$G$10:$G$4229,'Cobalt Prices'!$E$10:$E$4229,KGQ$4)</f>
        <v>#DIV/0!</v>
      </c>
      <c r="KGR20" s="38" t="e">
        <f>AVERAGEIFS('Cobalt Prices'!$G$10:$G$4229,'Cobalt Prices'!$E$10:$E$4229,KGR$4)</f>
        <v>#DIV/0!</v>
      </c>
      <c r="KGS20" s="38" t="e">
        <f>AVERAGEIFS('Cobalt Prices'!$G$10:$G$4229,'Cobalt Prices'!$E$10:$E$4229,KGS$4)</f>
        <v>#DIV/0!</v>
      </c>
      <c r="KGT20" s="38" t="e">
        <f>AVERAGEIFS('Cobalt Prices'!$G$10:$G$4229,'Cobalt Prices'!$E$10:$E$4229,KGT$4)</f>
        <v>#DIV/0!</v>
      </c>
      <c r="KGU20" s="38" t="e">
        <f>AVERAGEIFS('Cobalt Prices'!$G$10:$G$4229,'Cobalt Prices'!$E$10:$E$4229,KGU$4)</f>
        <v>#DIV/0!</v>
      </c>
      <c r="KGV20" s="38" t="e">
        <f>AVERAGEIFS('Cobalt Prices'!$G$10:$G$4229,'Cobalt Prices'!$E$10:$E$4229,KGV$4)</f>
        <v>#DIV/0!</v>
      </c>
      <c r="KGW20" s="38" t="e">
        <f>AVERAGEIFS('Cobalt Prices'!$G$10:$G$4229,'Cobalt Prices'!$E$10:$E$4229,KGW$4)</f>
        <v>#DIV/0!</v>
      </c>
      <c r="KGX20" s="38" t="e">
        <f>AVERAGEIFS('Cobalt Prices'!$G$10:$G$4229,'Cobalt Prices'!$E$10:$E$4229,KGX$4)</f>
        <v>#DIV/0!</v>
      </c>
      <c r="KGY20" s="38" t="e">
        <f>AVERAGEIFS('Cobalt Prices'!$G$10:$G$4229,'Cobalt Prices'!$E$10:$E$4229,KGY$4)</f>
        <v>#DIV/0!</v>
      </c>
      <c r="KGZ20" s="38" t="e">
        <f>AVERAGEIFS('Cobalt Prices'!$G$10:$G$4229,'Cobalt Prices'!$E$10:$E$4229,KGZ$4)</f>
        <v>#DIV/0!</v>
      </c>
      <c r="KHA20" s="38" t="e">
        <f>AVERAGEIFS('Cobalt Prices'!$G$10:$G$4229,'Cobalt Prices'!$E$10:$E$4229,KHA$4)</f>
        <v>#DIV/0!</v>
      </c>
      <c r="KHB20" s="38" t="e">
        <f>AVERAGEIFS('Cobalt Prices'!$G$10:$G$4229,'Cobalt Prices'!$E$10:$E$4229,KHB$4)</f>
        <v>#DIV/0!</v>
      </c>
      <c r="KHC20" s="38" t="e">
        <f>AVERAGEIFS('Cobalt Prices'!$G$10:$G$4229,'Cobalt Prices'!$E$10:$E$4229,KHC$4)</f>
        <v>#DIV/0!</v>
      </c>
      <c r="KHD20" s="38" t="e">
        <f>AVERAGEIFS('Cobalt Prices'!$G$10:$G$4229,'Cobalt Prices'!$E$10:$E$4229,KHD$4)</f>
        <v>#DIV/0!</v>
      </c>
      <c r="KHE20" s="38" t="e">
        <f>AVERAGEIFS('Cobalt Prices'!$G$10:$G$4229,'Cobalt Prices'!$E$10:$E$4229,KHE$4)</f>
        <v>#DIV/0!</v>
      </c>
      <c r="KHF20" s="38" t="e">
        <f>AVERAGEIFS('Cobalt Prices'!$G$10:$G$4229,'Cobalt Prices'!$E$10:$E$4229,KHF$4)</f>
        <v>#DIV/0!</v>
      </c>
      <c r="KHG20" s="38" t="e">
        <f>AVERAGEIFS('Cobalt Prices'!$G$10:$G$4229,'Cobalt Prices'!$E$10:$E$4229,KHG$4)</f>
        <v>#DIV/0!</v>
      </c>
      <c r="KHH20" s="38" t="e">
        <f>AVERAGEIFS('Cobalt Prices'!$G$10:$G$4229,'Cobalt Prices'!$E$10:$E$4229,KHH$4)</f>
        <v>#DIV/0!</v>
      </c>
      <c r="KHI20" s="38" t="e">
        <f>AVERAGEIFS('Cobalt Prices'!$G$10:$G$4229,'Cobalt Prices'!$E$10:$E$4229,KHI$4)</f>
        <v>#DIV/0!</v>
      </c>
      <c r="KHJ20" s="38" t="e">
        <f>AVERAGEIFS('Cobalt Prices'!$G$10:$G$4229,'Cobalt Prices'!$E$10:$E$4229,KHJ$4)</f>
        <v>#DIV/0!</v>
      </c>
      <c r="KHK20" s="38" t="e">
        <f>AVERAGEIFS('Cobalt Prices'!$G$10:$G$4229,'Cobalt Prices'!$E$10:$E$4229,KHK$4)</f>
        <v>#DIV/0!</v>
      </c>
      <c r="KHL20" s="38" t="e">
        <f>AVERAGEIFS('Cobalt Prices'!$G$10:$G$4229,'Cobalt Prices'!$E$10:$E$4229,KHL$4)</f>
        <v>#DIV/0!</v>
      </c>
      <c r="KHM20" s="38" t="e">
        <f>AVERAGEIFS('Cobalt Prices'!$G$10:$G$4229,'Cobalt Prices'!$E$10:$E$4229,KHM$4)</f>
        <v>#DIV/0!</v>
      </c>
      <c r="KHN20" s="38" t="e">
        <f>AVERAGEIFS('Cobalt Prices'!$G$10:$G$4229,'Cobalt Prices'!$E$10:$E$4229,KHN$4)</f>
        <v>#DIV/0!</v>
      </c>
      <c r="KHO20" s="38" t="e">
        <f>AVERAGEIFS('Cobalt Prices'!$G$10:$G$4229,'Cobalt Prices'!$E$10:$E$4229,KHO$4)</f>
        <v>#DIV/0!</v>
      </c>
      <c r="KHP20" s="38" t="e">
        <f>AVERAGEIFS('Cobalt Prices'!$G$10:$G$4229,'Cobalt Prices'!$E$10:$E$4229,KHP$4)</f>
        <v>#DIV/0!</v>
      </c>
      <c r="KHQ20" s="38" t="e">
        <f>AVERAGEIFS('Cobalt Prices'!$G$10:$G$4229,'Cobalt Prices'!$E$10:$E$4229,KHQ$4)</f>
        <v>#DIV/0!</v>
      </c>
      <c r="KHR20" s="38" t="e">
        <f>AVERAGEIFS('Cobalt Prices'!$G$10:$G$4229,'Cobalt Prices'!$E$10:$E$4229,KHR$4)</f>
        <v>#DIV/0!</v>
      </c>
      <c r="KHS20" s="38" t="e">
        <f>AVERAGEIFS('Cobalt Prices'!$G$10:$G$4229,'Cobalt Prices'!$E$10:$E$4229,KHS$4)</f>
        <v>#DIV/0!</v>
      </c>
      <c r="KHT20" s="38" t="e">
        <f>AVERAGEIFS('Cobalt Prices'!$G$10:$G$4229,'Cobalt Prices'!$E$10:$E$4229,KHT$4)</f>
        <v>#DIV/0!</v>
      </c>
      <c r="KHU20" s="38" t="e">
        <f>AVERAGEIFS('Cobalt Prices'!$G$10:$G$4229,'Cobalt Prices'!$E$10:$E$4229,KHU$4)</f>
        <v>#DIV/0!</v>
      </c>
      <c r="KHV20" s="38" t="e">
        <f>AVERAGEIFS('Cobalt Prices'!$G$10:$G$4229,'Cobalt Prices'!$E$10:$E$4229,KHV$4)</f>
        <v>#DIV/0!</v>
      </c>
      <c r="KHW20" s="38" t="e">
        <f>AVERAGEIFS('Cobalt Prices'!$G$10:$G$4229,'Cobalt Prices'!$E$10:$E$4229,KHW$4)</f>
        <v>#DIV/0!</v>
      </c>
      <c r="KHX20" s="38" t="e">
        <f>AVERAGEIFS('Cobalt Prices'!$G$10:$G$4229,'Cobalt Prices'!$E$10:$E$4229,KHX$4)</f>
        <v>#DIV/0!</v>
      </c>
      <c r="KHY20" s="38" t="e">
        <f>AVERAGEIFS('Cobalt Prices'!$G$10:$G$4229,'Cobalt Prices'!$E$10:$E$4229,KHY$4)</f>
        <v>#DIV/0!</v>
      </c>
      <c r="KHZ20" s="38" t="e">
        <f>AVERAGEIFS('Cobalt Prices'!$G$10:$G$4229,'Cobalt Prices'!$E$10:$E$4229,KHZ$4)</f>
        <v>#DIV/0!</v>
      </c>
      <c r="KIA20" s="38" t="e">
        <f>AVERAGEIFS('Cobalt Prices'!$G$10:$G$4229,'Cobalt Prices'!$E$10:$E$4229,KIA$4)</f>
        <v>#DIV/0!</v>
      </c>
      <c r="KIB20" s="38" t="e">
        <f>AVERAGEIFS('Cobalt Prices'!$G$10:$G$4229,'Cobalt Prices'!$E$10:$E$4229,KIB$4)</f>
        <v>#DIV/0!</v>
      </c>
      <c r="KIC20" s="38" t="e">
        <f>AVERAGEIFS('Cobalt Prices'!$G$10:$G$4229,'Cobalt Prices'!$E$10:$E$4229,KIC$4)</f>
        <v>#DIV/0!</v>
      </c>
      <c r="KID20" s="38" t="e">
        <f>AVERAGEIFS('Cobalt Prices'!$G$10:$G$4229,'Cobalt Prices'!$E$10:$E$4229,KID$4)</f>
        <v>#DIV/0!</v>
      </c>
      <c r="KIE20" s="38" t="e">
        <f>AVERAGEIFS('Cobalt Prices'!$G$10:$G$4229,'Cobalt Prices'!$E$10:$E$4229,KIE$4)</f>
        <v>#DIV/0!</v>
      </c>
      <c r="KIF20" s="38" t="e">
        <f>AVERAGEIFS('Cobalt Prices'!$G$10:$G$4229,'Cobalt Prices'!$E$10:$E$4229,KIF$4)</f>
        <v>#DIV/0!</v>
      </c>
      <c r="KIG20" s="38" t="e">
        <f>AVERAGEIFS('Cobalt Prices'!$G$10:$G$4229,'Cobalt Prices'!$E$10:$E$4229,KIG$4)</f>
        <v>#DIV/0!</v>
      </c>
      <c r="KIH20" s="38" t="e">
        <f>AVERAGEIFS('Cobalt Prices'!$G$10:$G$4229,'Cobalt Prices'!$E$10:$E$4229,KIH$4)</f>
        <v>#DIV/0!</v>
      </c>
      <c r="KII20" s="38" t="e">
        <f>AVERAGEIFS('Cobalt Prices'!$G$10:$G$4229,'Cobalt Prices'!$E$10:$E$4229,KII$4)</f>
        <v>#DIV/0!</v>
      </c>
      <c r="KIJ20" s="38" t="e">
        <f>AVERAGEIFS('Cobalt Prices'!$G$10:$G$4229,'Cobalt Prices'!$E$10:$E$4229,KIJ$4)</f>
        <v>#DIV/0!</v>
      </c>
      <c r="KIK20" s="38" t="e">
        <f>AVERAGEIFS('Cobalt Prices'!$G$10:$G$4229,'Cobalt Prices'!$E$10:$E$4229,KIK$4)</f>
        <v>#DIV/0!</v>
      </c>
      <c r="KIL20" s="38" t="e">
        <f>AVERAGEIFS('Cobalt Prices'!$G$10:$G$4229,'Cobalt Prices'!$E$10:$E$4229,KIL$4)</f>
        <v>#DIV/0!</v>
      </c>
      <c r="KIM20" s="38" t="e">
        <f>AVERAGEIFS('Cobalt Prices'!$G$10:$G$4229,'Cobalt Prices'!$E$10:$E$4229,KIM$4)</f>
        <v>#DIV/0!</v>
      </c>
      <c r="KIN20" s="38" t="e">
        <f>AVERAGEIFS('Cobalt Prices'!$G$10:$G$4229,'Cobalt Prices'!$E$10:$E$4229,KIN$4)</f>
        <v>#DIV/0!</v>
      </c>
      <c r="KIO20" s="38" t="e">
        <f>AVERAGEIFS('Cobalt Prices'!$G$10:$G$4229,'Cobalt Prices'!$E$10:$E$4229,KIO$4)</f>
        <v>#DIV/0!</v>
      </c>
      <c r="KIP20" s="38" t="e">
        <f>AVERAGEIFS('Cobalt Prices'!$G$10:$G$4229,'Cobalt Prices'!$E$10:$E$4229,KIP$4)</f>
        <v>#DIV/0!</v>
      </c>
      <c r="KIQ20" s="38" t="e">
        <f>AVERAGEIFS('Cobalt Prices'!$G$10:$G$4229,'Cobalt Prices'!$E$10:$E$4229,KIQ$4)</f>
        <v>#DIV/0!</v>
      </c>
      <c r="KIR20" s="38" t="e">
        <f>AVERAGEIFS('Cobalt Prices'!$G$10:$G$4229,'Cobalt Prices'!$E$10:$E$4229,KIR$4)</f>
        <v>#DIV/0!</v>
      </c>
      <c r="KIS20" s="38" t="e">
        <f>AVERAGEIFS('Cobalt Prices'!$G$10:$G$4229,'Cobalt Prices'!$E$10:$E$4229,KIS$4)</f>
        <v>#DIV/0!</v>
      </c>
      <c r="KIT20" s="38" t="e">
        <f>AVERAGEIFS('Cobalt Prices'!$G$10:$G$4229,'Cobalt Prices'!$E$10:$E$4229,KIT$4)</f>
        <v>#DIV/0!</v>
      </c>
      <c r="KIU20" s="38" t="e">
        <f>AVERAGEIFS('Cobalt Prices'!$G$10:$G$4229,'Cobalt Prices'!$E$10:$E$4229,KIU$4)</f>
        <v>#DIV/0!</v>
      </c>
      <c r="KIV20" s="38" t="e">
        <f>AVERAGEIFS('Cobalt Prices'!$G$10:$G$4229,'Cobalt Prices'!$E$10:$E$4229,KIV$4)</f>
        <v>#DIV/0!</v>
      </c>
      <c r="KIW20" s="38" t="e">
        <f>AVERAGEIFS('Cobalt Prices'!$G$10:$G$4229,'Cobalt Prices'!$E$10:$E$4229,KIW$4)</f>
        <v>#DIV/0!</v>
      </c>
      <c r="KIX20" s="38" t="e">
        <f>AVERAGEIFS('Cobalt Prices'!$G$10:$G$4229,'Cobalt Prices'!$E$10:$E$4229,KIX$4)</f>
        <v>#DIV/0!</v>
      </c>
      <c r="KIY20" s="38" t="e">
        <f>AVERAGEIFS('Cobalt Prices'!$G$10:$G$4229,'Cobalt Prices'!$E$10:$E$4229,KIY$4)</f>
        <v>#DIV/0!</v>
      </c>
      <c r="KIZ20" s="38" t="e">
        <f>AVERAGEIFS('Cobalt Prices'!$G$10:$G$4229,'Cobalt Prices'!$E$10:$E$4229,KIZ$4)</f>
        <v>#DIV/0!</v>
      </c>
      <c r="KJA20" s="38" t="e">
        <f>AVERAGEIFS('Cobalt Prices'!$G$10:$G$4229,'Cobalt Prices'!$E$10:$E$4229,KJA$4)</f>
        <v>#DIV/0!</v>
      </c>
      <c r="KJB20" s="38" t="e">
        <f>AVERAGEIFS('Cobalt Prices'!$G$10:$G$4229,'Cobalt Prices'!$E$10:$E$4229,KJB$4)</f>
        <v>#DIV/0!</v>
      </c>
      <c r="KJC20" s="38" t="e">
        <f>AVERAGEIFS('Cobalt Prices'!$G$10:$G$4229,'Cobalt Prices'!$E$10:$E$4229,KJC$4)</f>
        <v>#DIV/0!</v>
      </c>
      <c r="KJD20" s="38" t="e">
        <f>AVERAGEIFS('Cobalt Prices'!$G$10:$G$4229,'Cobalt Prices'!$E$10:$E$4229,KJD$4)</f>
        <v>#DIV/0!</v>
      </c>
      <c r="KJE20" s="38" t="e">
        <f>AVERAGEIFS('Cobalt Prices'!$G$10:$G$4229,'Cobalt Prices'!$E$10:$E$4229,KJE$4)</f>
        <v>#DIV/0!</v>
      </c>
      <c r="KJF20" s="38" t="e">
        <f>AVERAGEIFS('Cobalt Prices'!$G$10:$G$4229,'Cobalt Prices'!$E$10:$E$4229,KJF$4)</f>
        <v>#DIV/0!</v>
      </c>
      <c r="KJG20" s="38" t="e">
        <f>AVERAGEIFS('Cobalt Prices'!$G$10:$G$4229,'Cobalt Prices'!$E$10:$E$4229,KJG$4)</f>
        <v>#DIV/0!</v>
      </c>
      <c r="KJH20" s="38" t="e">
        <f>AVERAGEIFS('Cobalt Prices'!$G$10:$G$4229,'Cobalt Prices'!$E$10:$E$4229,KJH$4)</f>
        <v>#DIV/0!</v>
      </c>
      <c r="KJI20" s="38" t="e">
        <f>AVERAGEIFS('Cobalt Prices'!$G$10:$G$4229,'Cobalt Prices'!$E$10:$E$4229,KJI$4)</f>
        <v>#DIV/0!</v>
      </c>
      <c r="KJJ20" s="38" t="e">
        <f>AVERAGEIFS('Cobalt Prices'!$G$10:$G$4229,'Cobalt Prices'!$E$10:$E$4229,KJJ$4)</f>
        <v>#DIV/0!</v>
      </c>
      <c r="KJK20" s="38" t="e">
        <f>AVERAGEIFS('Cobalt Prices'!$G$10:$G$4229,'Cobalt Prices'!$E$10:$E$4229,KJK$4)</f>
        <v>#DIV/0!</v>
      </c>
      <c r="KJL20" s="38" t="e">
        <f>AVERAGEIFS('Cobalt Prices'!$G$10:$G$4229,'Cobalt Prices'!$E$10:$E$4229,KJL$4)</f>
        <v>#DIV/0!</v>
      </c>
      <c r="KJM20" s="38" t="e">
        <f>AVERAGEIFS('Cobalt Prices'!$G$10:$G$4229,'Cobalt Prices'!$E$10:$E$4229,KJM$4)</f>
        <v>#DIV/0!</v>
      </c>
      <c r="KJN20" s="38" t="e">
        <f>AVERAGEIFS('Cobalt Prices'!$G$10:$G$4229,'Cobalt Prices'!$E$10:$E$4229,KJN$4)</f>
        <v>#DIV/0!</v>
      </c>
      <c r="KJO20" s="38" t="e">
        <f>AVERAGEIFS('Cobalt Prices'!$G$10:$G$4229,'Cobalt Prices'!$E$10:$E$4229,KJO$4)</f>
        <v>#DIV/0!</v>
      </c>
      <c r="KJP20" s="38" t="e">
        <f>AVERAGEIFS('Cobalt Prices'!$G$10:$G$4229,'Cobalt Prices'!$E$10:$E$4229,KJP$4)</f>
        <v>#DIV/0!</v>
      </c>
      <c r="KJQ20" s="38" t="e">
        <f>AVERAGEIFS('Cobalt Prices'!$G$10:$G$4229,'Cobalt Prices'!$E$10:$E$4229,KJQ$4)</f>
        <v>#DIV/0!</v>
      </c>
      <c r="KJR20" s="38" t="e">
        <f>AVERAGEIFS('Cobalt Prices'!$G$10:$G$4229,'Cobalt Prices'!$E$10:$E$4229,KJR$4)</f>
        <v>#DIV/0!</v>
      </c>
      <c r="KJS20" s="38" t="e">
        <f>AVERAGEIFS('Cobalt Prices'!$G$10:$G$4229,'Cobalt Prices'!$E$10:$E$4229,KJS$4)</f>
        <v>#DIV/0!</v>
      </c>
      <c r="KJT20" s="38" t="e">
        <f>AVERAGEIFS('Cobalt Prices'!$G$10:$G$4229,'Cobalt Prices'!$E$10:$E$4229,KJT$4)</f>
        <v>#DIV/0!</v>
      </c>
      <c r="KJU20" s="38" t="e">
        <f>AVERAGEIFS('Cobalt Prices'!$G$10:$G$4229,'Cobalt Prices'!$E$10:$E$4229,KJU$4)</f>
        <v>#DIV/0!</v>
      </c>
      <c r="KJV20" s="38" t="e">
        <f>AVERAGEIFS('Cobalt Prices'!$G$10:$G$4229,'Cobalt Prices'!$E$10:$E$4229,KJV$4)</f>
        <v>#DIV/0!</v>
      </c>
      <c r="KJW20" s="38" t="e">
        <f>AVERAGEIFS('Cobalt Prices'!$G$10:$G$4229,'Cobalt Prices'!$E$10:$E$4229,KJW$4)</f>
        <v>#DIV/0!</v>
      </c>
      <c r="KJX20" s="38" t="e">
        <f>AVERAGEIFS('Cobalt Prices'!$G$10:$G$4229,'Cobalt Prices'!$E$10:$E$4229,KJX$4)</f>
        <v>#DIV/0!</v>
      </c>
      <c r="KJY20" s="38" t="e">
        <f>AVERAGEIFS('Cobalt Prices'!$G$10:$G$4229,'Cobalt Prices'!$E$10:$E$4229,KJY$4)</f>
        <v>#DIV/0!</v>
      </c>
      <c r="KJZ20" s="38" t="e">
        <f>AVERAGEIFS('Cobalt Prices'!$G$10:$G$4229,'Cobalt Prices'!$E$10:$E$4229,KJZ$4)</f>
        <v>#DIV/0!</v>
      </c>
      <c r="KKA20" s="38" t="e">
        <f>AVERAGEIFS('Cobalt Prices'!$G$10:$G$4229,'Cobalt Prices'!$E$10:$E$4229,KKA$4)</f>
        <v>#DIV/0!</v>
      </c>
      <c r="KKB20" s="38" t="e">
        <f>AVERAGEIFS('Cobalt Prices'!$G$10:$G$4229,'Cobalt Prices'!$E$10:$E$4229,KKB$4)</f>
        <v>#DIV/0!</v>
      </c>
      <c r="KKC20" s="38" t="e">
        <f>AVERAGEIFS('Cobalt Prices'!$G$10:$G$4229,'Cobalt Prices'!$E$10:$E$4229,KKC$4)</f>
        <v>#DIV/0!</v>
      </c>
      <c r="KKD20" s="38" t="e">
        <f>AVERAGEIFS('Cobalt Prices'!$G$10:$G$4229,'Cobalt Prices'!$E$10:$E$4229,KKD$4)</f>
        <v>#DIV/0!</v>
      </c>
      <c r="KKE20" s="38" t="e">
        <f>AVERAGEIFS('Cobalt Prices'!$G$10:$G$4229,'Cobalt Prices'!$E$10:$E$4229,KKE$4)</f>
        <v>#DIV/0!</v>
      </c>
      <c r="KKF20" s="38" t="e">
        <f>AVERAGEIFS('Cobalt Prices'!$G$10:$G$4229,'Cobalt Prices'!$E$10:$E$4229,KKF$4)</f>
        <v>#DIV/0!</v>
      </c>
      <c r="KKG20" s="38" t="e">
        <f>AVERAGEIFS('Cobalt Prices'!$G$10:$G$4229,'Cobalt Prices'!$E$10:$E$4229,KKG$4)</f>
        <v>#DIV/0!</v>
      </c>
      <c r="KKH20" s="38" t="e">
        <f>AVERAGEIFS('Cobalt Prices'!$G$10:$G$4229,'Cobalt Prices'!$E$10:$E$4229,KKH$4)</f>
        <v>#DIV/0!</v>
      </c>
      <c r="KKI20" s="38" t="e">
        <f>AVERAGEIFS('Cobalt Prices'!$G$10:$G$4229,'Cobalt Prices'!$E$10:$E$4229,KKI$4)</f>
        <v>#DIV/0!</v>
      </c>
      <c r="KKJ20" s="38" t="e">
        <f>AVERAGEIFS('Cobalt Prices'!$G$10:$G$4229,'Cobalt Prices'!$E$10:$E$4229,KKJ$4)</f>
        <v>#DIV/0!</v>
      </c>
      <c r="KKK20" s="38" t="e">
        <f>AVERAGEIFS('Cobalt Prices'!$G$10:$G$4229,'Cobalt Prices'!$E$10:$E$4229,KKK$4)</f>
        <v>#DIV/0!</v>
      </c>
      <c r="KKL20" s="38" t="e">
        <f>AVERAGEIFS('Cobalt Prices'!$G$10:$G$4229,'Cobalt Prices'!$E$10:$E$4229,KKL$4)</f>
        <v>#DIV/0!</v>
      </c>
      <c r="KKM20" s="38" t="e">
        <f>AVERAGEIFS('Cobalt Prices'!$G$10:$G$4229,'Cobalt Prices'!$E$10:$E$4229,KKM$4)</f>
        <v>#DIV/0!</v>
      </c>
      <c r="KKN20" s="38" t="e">
        <f>AVERAGEIFS('Cobalt Prices'!$G$10:$G$4229,'Cobalt Prices'!$E$10:$E$4229,KKN$4)</f>
        <v>#DIV/0!</v>
      </c>
      <c r="KKO20" s="38" t="e">
        <f>AVERAGEIFS('Cobalt Prices'!$G$10:$G$4229,'Cobalt Prices'!$E$10:$E$4229,KKO$4)</f>
        <v>#DIV/0!</v>
      </c>
      <c r="KKP20" s="38" t="e">
        <f>AVERAGEIFS('Cobalt Prices'!$G$10:$G$4229,'Cobalt Prices'!$E$10:$E$4229,KKP$4)</f>
        <v>#DIV/0!</v>
      </c>
      <c r="KKQ20" s="38" t="e">
        <f>AVERAGEIFS('Cobalt Prices'!$G$10:$G$4229,'Cobalt Prices'!$E$10:$E$4229,KKQ$4)</f>
        <v>#DIV/0!</v>
      </c>
      <c r="KKR20" s="38" t="e">
        <f>AVERAGEIFS('Cobalt Prices'!$G$10:$G$4229,'Cobalt Prices'!$E$10:$E$4229,KKR$4)</f>
        <v>#DIV/0!</v>
      </c>
      <c r="KKS20" s="38" t="e">
        <f>AVERAGEIFS('Cobalt Prices'!$G$10:$G$4229,'Cobalt Prices'!$E$10:$E$4229,KKS$4)</f>
        <v>#DIV/0!</v>
      </c>
      <c r="KKT20" s="38" t="e">
        <f>AVERAGEIFS('Cobalt Prices'!$G$10:$G$4229,'Cobalt Prices'!$E$10:$E$4229,KKT$4)</f>
        <v>#DIV/0!</v>
      </c>
      <c r="KKU20" s="38" t="e">
        <f>AVERAGEIFS('Cobalt Prices'!$G$10:$G$4229,'Cobalt Prices'!$E$10:$E$4229,KKU$4)</f>
        <v>#DIV/0!</v>
      </c>
      <c r="KKV20" s="38" t="e">
        <f>AVERAGEIFS('Cobalt Prices'!$G$10:$G$4229,'Cobalt Prices'!$E$10:$E$4229,KKV$4)</f>
        <v>#DIV/0!</v>
      </c>
      <c r="KKW20" s="38" t="e">
        <f>AVERAGEIFS('Cobalt Prices'!$G$10:$G$4229,'Cobalt Prices'!$E$10:$E$4229,KKW$4)</f>
        <v>#DIV/0!</v>
      </c>
      <c r="KKX20" s="38" t="e">
        <f>AVERAGEIFS('Cobalt Prices'!$G$10:$G$4229,'Cobalt Prices'!$E$10:$E$4229,KKX$4)</f>
        <v>#DIV/0!</v>
      </c>
      <c r="KKY20" s="38" t="e">
        <f>AVERAGEIFS('Cobalt Prices'!$G$10:$G$4229,'Cobalt Prices'!$E$10:$E$4229,KKY$4)</f>
        <v>#DIV/0!</v>
      </c>
      <c r="KKZ20" s="38" t="e">
        <f>AVERAGEIFS('Cobalt Prices'!$G$10:$G$4229,'Cobalt Prices'!$E$10:$E$4229,KKZ$4)</f>
        <v>#DIV/0!</v>
      </c>
      <c r="KLA20" s="38" t="e">
        <f>AVERAGEIFS('Cobalt Prices'!$G$10:$G$4229,'Cobalt Prices'!$E$10:$E$4229,KLA$4)</f>
        <v>#DIV/0!</v>
      </c>
      <c r="KLB20" s="38" t="e">
        <f>AVERAGEIFS('Cobalt Prices'!$G$10:$G$4229,'Cobalt Prices'!$E$10:$E$4229,KLB$4)</f>
        <v>#DIV/0!</v>
      </c>
      <c r="KLC20" s="38" t="e">
        <f>AVERAGEIFS('Cobalt Prices'!$G$10:$G$4229,'Cobalt Prices'!$E$10:$E$4229,KLC$4)</f>
        <v>#DIV/0!</v>
      </c>
      <c r="KLD20" s="38" t="e">
        <f>AVERAGEIFS('Cobalt Prices'!$G$10:$G$4229,'Cobalt Prices'!$E$10:$E$4229,KLD$4)</f>
        <v>#DIV/0!</v>
      </c>
      <c r="KLE20" s="38" t="e">
        <f>AVERAGEIFS('Cobalt Prices'!$G$10:$G$4229,'Cobalt Prices'!$E$10:$E$4229,KLE$4)</f>
        <v>#DIV/0!</v>
      </c>
      <c r="KLF20" s="38" t="e">
        <f>AVERAGEIFS('Cobalt Prices'!$G$10:$G$4229,'Cobalt Prices'!$E$10:$E$4229,KLF$4)</f>
        <v>#DIV/0!</v>
      </c>
      <c r="KLG20" s="38" t="e">
        <f>AVERAGEIFS('Cobalt Prices'!$G$10:$G$4229,'Cobalt Prices'!$E$10:$E$4229,KLG$4)</f>
        <v>#DIV/0!</v>
      </c>
      <c r="KLH20" s="38" t="e">
        <f>AVERAGEIFS('Cobalt Prices'!$G$10:$G$4229,'Cobalt Prices'!$E$10:$E$4229,KLH$4)</f>
        <v>#DIV/0!</v>
      </c>
      <c r="KLI20" s="38" t="e">
        <f>AVERAGEIFS('Cobalt Prices'!$G$10:$G$4229,'Cobalt Prices'!$E$10:$E$4229,KLI$4)</f>
        <v>#DIV/0!</v>
      </c>
      <c r="KLJ20" s="38" t="e">
        <f>AVERAGEIFS('Cobalt Prices'!$G$10:$G$4229,'Cobalt Prices'!$E$10:$E$4229,KLJ$4)</f>
        <v>#DIV/0!</v>
      </c>
      <c r="KLK20" s="38" t="e">
        <f>AVERAGEIFS('Cobalt Prices'!$G$10:$G$4229,'Cobalt Prices'!$E$10:$E$4229,KLK$4)</f>
        <v>#DIV/0!</v>
      </c>
      <c r="KLL20" s="38" t="e">
        <f>AVERAGEIFS('Cobalt Prices'!$G$10:$G$4229,'Cobalt Prices'!$E$10:$E$4229,KLL$4)</f>
        <v>#DIV/0!</v>
      </c>
      <c r="KLM20" s="38" t="e">
        <f>AVERAGEIFS('Cobalt Prices'!$G$10:$G$4229,'Cobalt Prices'!$E$10:$E$4229,KLM$4)</f>
        <v>#DIV/0!</v>
      </c>
      <c r="KLN20" s="38" t="e">
        <f>AVERAGEIFS('Cobalt Prices'!$G$10:$G$4229,'Cobalt Prices'!$E$10:$E$4229,KLN$4)</f>
        <v>#DIV/0!</v>
      </c>
      <c r="KLO20" s="38" t="e">
        <f>AVERAGEIFS('Cobalt Prices'!$G$10:$G$4229,'Cobalt Prices'!$E$10:$E$4229,KLO$4)</f>
        <v>#DIV/0!</v>
      </c>
      <c r="KLP20" s="38" t="e">
        <f>AVERAGEIFS('Cobalt Prices'!$G$10:$G$4229,'Cobalt Prices'!$E$10:$E$4229,KLP$4)</f>
        <v>#DIV/0!</v>
      </c>
      <c r="KLQ20" s="38" t="e">
        <f>AVERAGEIFS('Cobalt Prices'!$G$10:$G$4229,'Cobalt Prices'!$E$10:$E$4229,KLQ$4)</f>
        <v>#DIV/0!</v>
      </c>
      <c r="KLR20" s="38" t="e">
        <f>AVERAGEIFS('Cobalt Prices'!$G$10:$G$4229,'Cobalt Prices'!$E$10:$E$4229,KLR$4)</f>
        <v>#DIV/0!</v>
      </c>
      <c r="KLS20" s="38" t="e">
        <f>AVERAGEIFS('Cobalt Prices'!$G$10:$G$4229,'Cobalt Prices'!$E$10:$E$4229,KLS$4)</f>
        <v>#DIV/0!</v>
      </c>
      <c r="KLT20" s="38" t="e">
        <f>AVERAGEIFS('Cobalt Prices'!$G$10:$G$4229,'Cobalt Prices'!$E$10:$E$4229,KLT$4)</f>
        <v>#DIV/0!</v>
      </c>
      <c r="KLU20" s="38" t="e">
        <f>AVERAGEIFS('Cobalt Prices'!$G$10:$G$4229,'Cobalt Prices'!$E$10:$E$4229,KLU$4)</f>
        <v>#DIV/0!</v>
      </c>
      <c r="KLV20" s="38" t="e">
        <f>AVERAGEIFS('Cobalt Prices'!$G$10:$G$4229,'Cobalt Prices'!$E$10:$E$4229,KLV$4)</f>
        <v>#DIV/0!</v>
      </c>
      <c r="KLW20" s="38" t="e">
        <f>AVERAGEIFS('Cobalt Prices'!$G$10:$G$4229,'Cobalt Prices'!$E$10:$E$4229,KLW$4)</f>
        <v>#DIV/0!</v>
      </c>
      <c r="KLX20" s="38" t="e">
        <f>AVERAGEIFS('Cobalt Prices'!$G$10:$G$4229,'Cobalt Prices'!$E$10:$E$4229,KLX$4)</f>
        <v>#DIV/0!</v>
      </c>
      <c r="KLY20" s="38" t="e">
        <f>AVERAGEIFS('Cobalt Prices'!$G$10:$G$4229,'Cobalt Prices'!$E$10:$E$4229,KLY$4)</f>
        <v>#DIV/0!</v>
      </c>
      <c r="KLZ20" s="38" t="e">
        <f>AVERAGEIFS('Cobalt Prices'!$G$10:$G$4229,'Cobalt Prices'!$E$10:$E$4229,KLZ$4)</f>
        <v>#DIV/0!</v>
      </c>
      <c r="KMA20" s="38" t="e">
        <f>AVERAGEIFS('Cobalt Prices'!$G$10:$G$4229,'Cobalt Prices'!$E$10:$E$4229,KMA$4)</f>
        <v>#DIV/0!</v>
      </c>
      <c r="KMB20" s="38" t="e">
        <f>AVERAGEIFS('Cobalt Prices'!$G$10:$G$4229,'Cobalt Prices'!$E$10:$E$4229,KMB$4)</f>
        <v>#DIV/0!</v>
      </c>
      <c r="KMC20" s="38" t="e">
        <f>AVERAGEIFS('Cobalt Prices'!$G$10:$G$4229,'Cobalt Prices'!$E$10:$E$4229,KMC$4)</f>
        <v>#DIV/0!</v>
      </c>
      <c r="KMD20" s="38" t="e">
        <f>AVERAGEIFS('Cobalt Prices'!$G$10:$G$4229,'Cobalt Prices'!$E$10:$E$4229,KMD$4)</f>
        <v>#DIV/0!</v>
      </c>
      <c r="KME20" s="38" t="e">
        <f>AVERAGEIFS('Cobalt Prices'!$G$10:$G$4229,'Cobalt Prices'!$E$10:$E$4229,KME$4)</f>
        <v>#DIV/0!</v>
      </c>
      <c r="KMF20" s="38" t="e">
        <f>AVERAGEIFS('Cobalt Prices'!$G$10:$G$4229,'Cobalt Prices'!$E$10:$E$4229,KMF$4)</f>
        <v>#DIV/0!</v>
      </c>
      <c r="KMG20" s="38" t="e">
        <f>AVERAGEIFS('Cobalt Prices'!$G$10:$G$4229,'Cobalt Prices'!$E$10:$E$4229,KMG$4)</f>
        <v>#DIV/0!</v>
      </c>
      <c r="KMH20" s="38" t="e">
        <f>AVERAGEIFS('Cobalt Prices'!$G$10:$G$4229,'Cobalt Prices'!$E$10:$E$4229,KMH$4)</f>
        <v>#DIV/0!</v>
      </c>
      <c r="KMI20" s="38" t="e">
        <f>AVERAGEIFS('Cobalt Prices'!$G$10:$G$4229,'Cobalt Prices'!$E$10:$E$4229,KMI$4)</f>
        <v>#DIV/0!</v>
      </c>
      <c r="KMJ20" s="38" t="e">
        <f>AVERAGEIFS('Cobalt Prices'!$G$10:$G$4229,'Cobalt Prices'!$E$10:$E$4229,KMJ$4)</f>
        <v>#DIV/0!</v>
      </c>
      <c r="KMK20" s="38" t="e">
        <f>AVERAGEIFS('Cobalt Prices'!$G$10:$G$4229,'Cobalt Prices'!$E$10:$E$4229,KMK$4)</f>
        <v>#DIV/0!</v>
      </c>
      <c r="KML20" s="38" t="e">
        <f>AVERAGEIFS('Cobalt Prices'!$G$10:$G$4229,'Cobalt Prices'!$E$10:$E$4229,KML$4)</f>
        <v>#DIV/0!</v>
      </c>
      <c r="KMM20" s="38" t="e">
        <f>AVERAGEIFS('Cobalt Prices'!$G$10:$G$4229,'Cobalt Prices'!$E$10:$E$4229,KMM$4)</f>
        <v>#DIV/0!</v>
      </c>
      <c r="KMN20" s="38" t="e">
        <f>AVERAGEIFS('Cobalt Prices'!$G$10:$G$4229,'Cobalt Prices'!$E$10:$E$4229,KMN$4)</f>
        <v>#DIV/0!</v>
      </c>
      <c r="KMO20" s="38" t="e">
        <f>AVERAGEIFS('Cobalt Prices'!$G$10:$G$4229,'Cobalt Prices'!$E$10:$E$4229,KMO$4)</f>
        <v>#DIV/0!</v>
      </c>
      <c r="KMP20" s="38" t="e">
        <f>AVERAGEIFS('Cobalt Prices'!$G$10:$G$4229,'Cobalt Prices'!$E$10:$E$4229,KMP$4)</f>
        <v>#DIV/0!</v>
      </c>
      <c r="KMQ20" s="38" t="e">
        <f>AVERAGEIFS('Cobalt Prices'!$G$10:$G$4229,'Cobalt Prices'!$E$10:$E$4229,KMQ$4)</f>
        <v>#DIV/0!</v>
      </c>
      <c r="KMR20" s="38" t="e">
        <f>AVERAGEIFS('Cobalt Prices'!$G$10:$G$4229,'Cobalt Prices'!$E$10:$E$4229,KMR$4)</f>
        <v>#DIV/0!</v>
      </c>
      <c r="KMS20" s="38" t="e">
        <f>AVERAGEIFS('Cobalt Prices'!$G$10:$G$4229,'Cobalt Prices'!$E$10:$E$4229,KMS$4)</f>
        <v>#DIV/0!</v>
      </c>
      <c r="KMT20" s="38" t="e">
        <f>AVERAGEIFS('Cobalt Prices'!$G$10:$G$4229,'Cobalt Prices'!$E$10:$E$4229,KMT$4)</f>
        <v>#DIV/0!</v>
      </c>
      <c r="KMU20" s="38" t="e">
        <f>AVERAGEIFS('Cobalt Prices'!$G$10:$G$4229,'Cobalt Prices'!$E$10:$E$4229,KMU$4)</f>
        <v>#DIV/0!</v>
      </c>
      <c r="KMV20" s="38" t="e">
        <f>AVERAGEIFS('Cobalt Prices'!$G$10:$G$4229,'Cobalt Prices'!$E$10:$E$4229,KMV$4)</f>
        <v>#DIV/0!</v>
      </c>
      <c r="KMW20" s="38" t="e">
        <f>AVERAGEIFS('Cobalt Prices'!$G$10:$G$4229,'Cobalt Prices'!$E$10:$E$4229,KMW$4)</f>
        <v>#DIV/0!</v>
      </c>
      <c r="KMX20" s="38" t="e">
        <f>AVERAGEIFS('Cobalt Prices'!$G$10:$G$4229,'Cobalt Prices'!$E$10:$E$4229,KMX$4)</f>
        <v>#DIV/0!</v>
      </c>
      <c r="KMY20" s="38" t="e">
        <f>AVERAGEIFS('Cobalt Prices'!$G$10:$G$4229,'Cobalt Prices'!$E$10:$E$4229,KMY$4)</f>
        <v>#DIV/0!</v>
      </c>
      <c r="KMZ20" s="38" t="e">
        <f>AVERAGEIFS('Cobalt Prices'!$G$10:$G$4229,'Cobalt Prices'!$E$10:$E$4229,KMZ$4)</f>
        <v>#DIV/0!</v>
      </c>
      <c r="KNA20" s="38" t="e">
        <f>AVERAGEIFS('Cobalt Prices'!$G$10:$G$4229,'Cobalt Prices'!$E$10:$E$4229,KNA$4)</f>
        <v>#DIV/0!</v>
      </c>
      <c r="KNB20" s="38" t="e">
        <f>AVERAGEIFS('Cobalt Prices'!$G$10:$G$4229,'Cobalt Prices'!$E$10:$E$4229,KNB$4)</f>
        <v>#DIV/0!</v>
      </c>
      <c r="KNC20" s="38" t="e">
        <f>AVERAGEIFS('Cobalt Prices'!$G$10:$G$4229,'Cobalt Prices'!$E$10:$E$4229,KNC$4)</f>
        <v>#DIV/0!</v>
      </c>
      <c r="KND20" s="38" t="e">
        <f>AVERAGEIFS('Cobalt Prices'!$G$10:$G$4229,'Cobalt Prices'!$E$10:$E$4229,KND$4)</f>
        <v>#DIV/0!</v>
      </c>
      <c r="KNE20" s="38" t="e">
        <f>AVERAGEIFS('Cobalt Prices'!$G$10:$G$4229,'Cobalt Prices'!$E$10:$E$4229,KNE$4)</f>
        <v>#DIV/0!</v>
      </c>
      <c r="KNF20" s="38" t="e">
        <f>AVERAGEIFS('Cobalt Prices'!$G$10:$G$4229,'Cobalt Prices'!$E$10:$E$4229,KNF$4)</f>
        <v>#DIV/0!</v>
      </c>
      <c r="KNG20" s="38" t="e">
        <f>AVERAGEIFS('Cobalt Prices'!$G$10:$G$4229,'Cobalt Prices'!$E$10:$E$4229,KNG$4)</f>
        <v>#DIV/0!</v>
      </c>
      <c r="KNH20" s="38" t="e">
        <f>AVERAGEIFS('Cobalt Prices'!$G$10:$G$4229,'Cobalt Prices'!$E$10:$E$4229,KNH$4)</f>
        <v>#DIV/0!</v>
      </c>
      <c r="KNI20" s="38" t="e">
        <f>AVERAGEIFS('Cobalt Prices'!$G$10:$G$4229,'Cobalt Prices'!$E$10:$E$4229,KNI$4)</f>
        <v>#DIV/0!</v>
      </c>
      <c r="KNJ20" s="38" t="e">
        <f>AVERAGEIFS('Cobalt Prices'!$G$10:$G$4229,'Cobalt Prices'!$E$10:$E$4229,KNJ$4)</f>
        <v>#DIV/0!</v>
      </c>
      <c r="KNK20" s="38" t="e">
        <f>AVERAGEIFS('Cobalt Prices'!$G$10:$G$4229,'Cobalt Prices'!$E$10:$E$4229,KNK$4)</f>
        <v>#DIV/0!</v>
      </c>
      <c r="KNL20" s="38" t="e">
        <f>AVERAGEIFS('Cobalt Prices'!$G$10:$G$4229,'Cobalt Prices'!$E$10:$E$4229,KNL$4)</f>
        <v>#DIV/0!</v>
      </c>
      <c r="KNM20" s="38" t="e">
        <f>AVERAGEIFS('Cobalt Prices'!$G$10:$G$4229,'Cobalt Prices'!$E$10:$E$4229,KNM$4)</f>
        <v>#DIV/0!</v>
      </c>
      <c r="KNN20" s="38" t="e">
        <f>AVERAGEIFS('Cobalt Prices'!$G$10:$G$4229,'Cobalt Prices'!$E$10:$E$4229,KNN$4)</f>
        <v>#DIV/0!</v>
      </c>
      <c r="KNO20" s="38" t="e">
        <f>AVERAGEIFS('Cobalt Prices'!$G$10:$G$4229,'Cobalt Prices'!$E$10:$E$4229,KNO$4)</f>
        <v>#DIV/0!</v>
      </c>
      <c r="KNP20" s="38" t="e">
        <f>AVERAGEIFS('Cobalt Prices'!$G$10:$G$4229,'Cobalt Prices'!$E$10:$E$4229,KNP$4)</f>
        <v>#DIV/0!</v>
      </c>
      <c r="KNQ20" s="38" t="e">
        <f>AVERAGEIFS('Cobalt Prices'!$G$10:$G$4229,'Cobalt Prices'!$E$10:$E$4229,KNQ$4)</f>
        <v>#DIV/0!</v>
      </c>
      <c r="KNR20" s="38" t="e">
        <f>AVERAGEIFS('Cobalt Prices'!$G$10:$G$4229,'Cobalt Prices'!$E$10:$E$4229,KNR$4)</f>
        <v>#DIV/0!</v>
      </c>
      <c r="KNS20" s="38" t="e">
        <f>AVERAGEIFS('Cobalt Prices'!$G$10:$G$4229,'Cobalt Prices'!$E$10:$E$4229,KNS$4)</f>
        <v>#DIV/0!</v>
      </c>
      <c r="KNT20" s="38" t="e">
        <f>AVERAGEIFS('Cobalt Prices'!$G$10:$G$4229,'Cobalt Prices'!$E$10:$E$4229,KNT$4)</f>
        <v>#DIV/0!</v>
      </c>
      <c r="KNU20" s="38" t="e">
        <f>AVERAGEIFS('Cobalt Prices'!$G$10:$G$4229,'Cobalt Prices'!$E$10:$E$4229,KNU$4)</f>
        <v>#DIV/0!</v>
      </c>
      <c r="KNV20" s="38" t="e">
        <f>AVERAGEIFS('Cobalt Prices'!$G$10:$G$4229,'Cobalt Prices'!$E$10:$E$4229,KNV$4)</f>
        <v>#DIV/0!</v>
      </c>
      <c r="KNW20" s="38" t="e">
        <f>AVERAGEIFS('Cobalt Prices'!$G$10:$G$4229,'Cobalt Prices'!$E$10:$E$4229,KNW$4)</f>
        <v>#DIV/0!</v>
      </c>
      <c r="KNX20" s="38" t="e">
        <f>AVERAGEIFS('Cobalt Prices'!$G$10:$G$4229,'Cobalt Prices'!$E$10:$E$4229,KNX$4)</f>
        <v>#DIV/0!</v>
      </c>
      <c r="KNY20" s="38" t="e">
        <f>AVERAGEIFS('Cobalt Prices'!$G$10:$G$4229,'Cobalt Prices'!$E$10:$E$4229,KNY$4)</f>
        <v>#DIV/0!</v>
      </c>
      <c r="KNZ20" s="38" t="e">
        <f>AVERAGEIFS('Cobalt Prices'!$G$10:$G$4229,'Cobalt Prices'!$E$10:$E$4229,KNZ$4)</f>
        <v>#DIV/0!</v>
      </c>
      <c r="KOA20" s="38" t="e">
        <f>AVERAGEIFS('Cobalt Prices'!$G$10:$G$4229,'Cobalt Prices'!$E$10:$E$4229,KOA$4)</f>
        <v>#DIV/0!</v>
      </c>
      <c r="KOB20" s="38" t="e">
        <f>AVERAGEIFS('Cobalt Prices'!$G$10:$G$4229,'Cobalt Prices'!$E$10:$E$4229,KOB$4)</f>
        <v>#DIV/0!</v>
      </c>
      <c r="KOC20" s="38" t="e">
        <f>AVERAGEIFS('Cobalt Prices'!$G$10:$G$4229,'Cobalt Prices'!$E$10:$E$4229,KOC$4)</f>
        <v>#DIV/0!</v>
      </c>
      <c r="KOD20" s="38" t="e">
        <f>AVERAGEIFS('Cobalt Prices'!$G$10:$G$4229,'Cobalt Prices'!$E$10:$E$4229,KOD$4)</f>
        <v>#DIV/0!</v>
      </c>
      <c r="KOE20" s="38" t="e">
        <f>AVERAGEIFS('Cobalt Prices'!$G$10:$G$4229,'Cobalt Prices'!$E$10:$E$4229,KOE$4)</f>
        <v>#DIV/0!</v>
      </c>
      <c r="KOF20" s="38" t="e">
        <f>AVERAGEIFS('Cobalt Prices'!$G$10:$G$4229,'Cobalt Prices'!$E$10:$E$4229,KOF$4)</f>
        <v>#DIV/0!</v>
      </c>
      <c r="KOG20" s="38" t="e">
        <f>AVERAGEIFS('Cobalt Prices'!$G$10:$G$4229,'Cobalt Prices'!$E$10:$E$4229,KOG$4)</f>
        <v>#DIV/0!</v>
      </c>
      <c r="KOH20" s="38" t="e">
        <f>AVERAGEIFS('Cobalt Prices'!$G$10:$G$4229,'Cobalt Prices'!$E$10:$E$4229,KOH$4)</f>
        <v>#DIV/0!</v>
      </c>
      <c r="KOI20" s="38" t="e">
        <f>AVERAGEIFS('Cobalt Prices'!$G$10:$G$4229,'Cobalt Prices'!$E$10:$E$4229,KOI$4)</f>
        <v>#DIV/0!</v>
      </c>
      <c r="KOJ20" s="38" t="e">
        <f>AVERAGEIFS('Cobalt Prices'!$G$10:$G$4229,'Cobalt Prices'!$E$10:$E$4229,KOJ$4)</f>
        <v>#DIV/0!</v>
      </c>
      <c r="KOK20" s="38" t="e">
        <f>AVERAGEIFS('Cobalt Prices'!$G$10:$G$4229,'Cobalt Prices'!$E$10:$E$4229,KOK$4)</f>
        <v>#DIV/0!</v>
      </c>
      <c r="KOL20" s="38" t="e">
        <f>AVERAGEIFS('Cobalt Prices'!$G$10:$G$4229,'Cobalt Prices'!$E$10:$E$4229,KOL$4)</f>
        <v>#DIV/0!</v>
      </c>
      <c r="KOM20" s="38" t="e">
        <f>AVERAGEIFS('Cobalt Prices'!$G$10:$G$4229,'Cobalt Prices'!$E$10:$E$4229,KOM$4)</f>
        <v>#DIV/0!</v>
      </c>
      <c r="KON20" s="38" t="e">
        <f>AVERAGEIFS('Cobalt Prices'!$G$10:$G$4229,'Cobalt Prices'!$E$10:$E$4229,KON$4)</f>
        <v>#DIV/0!</v>
      </c>
      <c r="KOO20" s="38" t="e">
        <f>AVERAGEIFS('Cobalt Prices'!$G$10:$G$4229,'Cobalt Prices'!$E$10:$E$4229,KOO$4)</f>
        <v>#DIV/0!</v>
      </c>
      <c r="KOP20" s="38" t="e">
        <f>AVERAGEIFS('Cobalt Prices'!$G$10:$G$4229,'Cobalt Prices'!$E$10:$E$4229,KOP$4)</f>
        <v>#DIV/0!</v>
      </c>
      <c r="KOQ20" s="38" t="e">
        <f>AVERAGEIFS('Cobalt Prices'!$G$10:$G$4229,'Cobalt Prices'!$E$10:$E$4229,KOQ$4)</f>
        <v>#DIV/0!</v>
      </c>
      <c r="KOR20" s="38" t="e">
        <f>AVERAGEIFS('Cobalt Prices'!$G$10:$G$4229,'Cobalt Prices'!$E$10:$E$4229,KOR$4)</f>
        <v>#DIV/0!</v>
      </c>
      <c r="KOS20" s="38" t="e">
        <f>AVERAGEIFS('Cobalt Prices'!$G$10:$G$4229,'Cobalt Prices'!$E$10:$E$4229,KOS$4)</f>
        <v>#DIV/0!</v>
      </c>
      <c r="KOT20" s="38" t="e">
        <f>AVERAGEIFS('Cobalt Prices'!$G$10:$G$4229,'Cobalt Prices'!$E$10:$E$4229,KOT$4)</f>
        <v>#DIV/0!</v>
      </c>
      <c r="KOU20" s="38" t="e">
        <f>AVERAGEIFS('Cobalt Prices'!$G$10:$G$4229,'Cobalt Prices'!$E$10:$E$4229,KOU$4)</f>
        <v>#DIV/0!</v>
      </c>
      <c r="KOV20" s="38" t="e">
        <f>AVERAGEIFS('Cobalt Prices'!$G$10:$G$4229,'Cobalt Prices'!$E$10:$E$4229,KOV$4)</f>
        <v>#DIV/0!</v>
      </c>
      <c r="KOW20" s="38" t="e">
        <f>AVERAGEIFS('Cobalt Prices'!$G$10:$G$4229,'Cobalt Prices'!$E$10:$E$4229,KOW$4)</f>
        <v>#DIV/0!</v>
      </c>
      <c r="KOX20" s="38" t="e">
        <f>AVERAGEIFS('Cobalt Prices'!$G$10:$G$4229,'Cobalt Prices'!$E$10:$E$4229,KOX$4)</f>
        <v>#DIV/0!</v>
      </c>
      <c r="KOY20" s="38" t="e">
        <f>AVERAGEIFS('Cobalt Prices'!$G$10:$G$4229,'Cobalt Prices'!$E$10:$E$4229,KOY$4)</f>
        <v>#DIV/0!</v>
      </c>
      <c r="KOZ20" s="38" t="e">
        <f>AVERAGEIFS('Cobalt Prices'!$G$10:$G$4229,'Cobalt Prices'!$E$10:$E$4229,KOZ$4)</f>
        <v>#DIV/0!</v>
      </c>
      <c r="KPA20" s="38" t="e">
        <f>AVERAGEIFS('Cobalt Prices'!$G$10:$G$4229,'Cobalt Prices'!$E$10:$E$4229,KPA$4)</f>
        <v>#DIV/0!</v>
      </c>
      <c r="KPB20" s="38" t="e">
        <f>AVERAGEIFS('Cobalt Prices'!$G$10:$G$4229,'Cobalt Prices'!$E$10:$E$4229,KPB$4)</f>
        <v>#DIV/0!</v>
      </c>
      <c r="KPC20" s="38" t="e">
        <f>AVERAGEIFS('Cobalt Prices'!$G$10:$G$4229,'Cobalt Prices'!$E$10:$E$4229,KPC$4)</f>
        <v>#DIV/0!</v>
      </c>
      <c r="KPD20" s="38" t="e">
        <f>AVERAGEIFS('Cobalt Prices'!$G$10:$G$4229,'Cobalt Prices'!$E$10:$E$4229,KPD$4)</f>
        <v>#DIV/0!</v>
      </c>
      <c r="KPE20" s="38" t="e">
        <f>AVERAGEIFS('Cobalt Prices'!$G$10:$G$4229,'Cobalt Prices'!$E$10:$E$4229,KPE$4)</f>
        <v>#DIV/0!</v>
      </c>
      <c r="KPF20" s="38" t="e">
        <f>AVERAGEIFS('Cobalt Prices'!$G$10:$G$4229,'Cobalt Prices'!$E$10:$E$4229,KPF$4)</f>
        <v>#DIV/0!</v>
      </c>
      <c r="KPG20" s="38" t="e">
        <f>AVERAGEIFS('Cobalt Prices'!$G$10:$G$4229,'Cobalt Prices'!$E$10:$E$4229,KPG$4)</f>
        <v>#DIV/0!</v>
      </c>
      <c r="KPH20" s="38" t="e">
        <f>AVERAGEIFS('Cobalt Prices'!$G$10:$G$4229,'Cobalt Prices'!$E$10:$E$4229,KPH$4)</f>
        <v>#DIV/0!</v>
      </c>
      <c r="KPI20" s="38" t="e">
        <f>AVERAGEIFS('Cobalt Prices'!$G$10:$G$4229,'Cobalt Prices'!$E$10:$E$4229,KPI$4)</f>
        <v>#DIV/0!</v>
      </c>
      <c r="KPJ20" s="38" t="e">
        <f>AVERAGEIFS('Cobalt Prices'!$G$10:$G$4229,'Cobalt Prices'!$E$10:$E$4229,KPJ$4)</f>
        <v>#DIV/0!</v>
      </c>
      <c r="KPK20" s="38" t="e">
        <f>AVERAGEIFS('Cobalt Prices'!$G$10:$G$4229,'Cobalt Prices'!$E$10:$E$4229,KPK$4)</f>
        <v>#DIV/0!</v>
      </c>
      <c r="KPL20" s="38" t="e">
        <f>AVERAGEIFS('Cobalt Prices'!$G$10:$G$4229,'Cobalt Prices'!$E$10:$E$4229,KPL$4)</f>
        <v>#DIV/0!</v>
      </c>
      <c r="KPM20" s="38" t="e">
        <f>AVERAGEIFS('Cobalt Prices'!$G$10:$G$4229,'Cobalt Prices'!$E$10:$E$4229,KPM$4)</f>
        <v>#DIV/0!</v>
      </c>
      <c r="KPN20" s="38" t="e">
        <f>AVERAGEIFS('Cobalt Prices'!$G$10:$G$4229,'Cobalt Prices'!$E$10:$E$4229,KPN$4)</f>
        <v>#DIV/0!</v>
      </c>
      <c r="KPO20" s="38" t="e">
        <f>AVERAGEIFS('Cobalt Prices'!$G$10:$G$4229,'Cobalt Prices'!$E$10:$E$4229,KPO$4)</f>
        <v>#DIV/0!</v>
      </c>
      <c r="KPP20" s="38" t="e">
        <f>AVERAGEIFS('Cobalt Prices'!$G$10:$G$4229,'Cobalt Prices'!$E$10:$E$4229,KPP$4)</f>
        <v>#DIV/0!</v>
      </c>
      <c r="KPQ20" s="38" t="e">
        <f>AVERAGEIFS('Cobalt Prices'!$G$10:$G$4229,'Cobalt Prices'!$E$10:$E$4229,KPQ$4)</f>
        <v>#DIV/0!</v>
      </c>
      <c r="KPR20" s="38" t="e">
        <f>AVERAGEIFS('Cobalt Prices'!$G$10:$G$4229,'Cobalt Prices'!$E$10:$E$4229,KPR$4)</f>
        <v>#DIV/0!</v>
      </c>
      <c r="KPS20" s="38" t="e">
        <f>AVERAGEIFS('Cobalt Prices'!$G$10:$G$4229,'Cobalt Prices'!$E$10:$E$4229,KPS$4)</f>
        <v>#DIV/0!</v>
      </c>
      <c r="KPT20" s="38" t="e">
        <f>AVERAGEIFS('Cobalt Prices'!$G$10:$G$4229,'Cobalt Prices'!$E$10:$E$4229,KPT$4)</f>
        <v>#DIV/0!</v>
      </c>
      <c r="KPU20" s="38" t="e">
        <f>AVERAGEIFS('Cobalt Prices'!$G$10:$G$4229,'Cobalt Prices'!$E$10:$E$4229,KPU$4)</f>
        <v>#DIV/0!</v>
      </c>
      <c r="KPV20" s="38" t="e">
        <f>AVERAGEIFS('Cobalt Prices'!$G$10:$G$4229,'Cobalt Prices'!$E$10:$E$4229,KPV$4)</f>
        <v>#DIV/0!</v>
      </c>
      <c r="KPW20" s="38" t="e">
        <f>AVERAGEIFS('Cobalt Prices'!$G$10:$G$4229,'Cobalt Prices'!$E$10:$E$4229,KPW$4)</f>
        <v>#DIV/0!</v>
      </c>
      <c r="KPX20" s="38" t="e">
        <f>AVERAGEIFS('Cobalt Prices'!$G$10:$G$4229,'Cobalt Prices'!$E$10:$E$4229,KPX$4)</f>
        <v>#DIV/0!</v>
      </c>
      <c r="KPY20" s="38" t="e">
        <f>AVERAGEIFS('Cobalt Prices'!$G$10:$G$4229,'Cobalt Prices'!$E$10:$E$4229,KPY$4)</f>
        <v>#DIV/0!</v>
      </c>
      <c r="KPZ20" s="38" t="e">
        <f>AVERAGEIFS('Cobalt Prices'!$G$10:$G$4229,'Cobalt Prices'!$E$10:$E$4229,KPZ$4)</f>
        <v>#DIV/0!</v>
      </c>
      <c r="KQA20" s="38" t="e">
        <f>AVERAGEIFS('Cobalt Prices'!$G$10:$G$4229,'Cobalt Prices'!$E$10:$E$4229,KQA$4)</f>
        <v>#DIV/0!</v>
      </c>
      <c r="KQB20" s="38" t="e">
        <f>AVERAGEIFS('Cobalt Prices'!$G$10:$G$4229,'Cobalt Prices'!$E$10:$E$4229,KQB$4)</f>
        <v>#DIV/0!</v>
      </c>
      <c r="KQC20" s="38" t="e">
        <f>AVERAGEIFS('Cobalt Prices'!$G$10:$G$4229,'Cobalt Prices'!$E$10:$E$4229,KQC$4)</f>
        <v>#DIV/0!</v>
      </c>
      <c r="KQD20" s="38" t="e">
        <f>AVERAGEIFS('Cobalt Prices'!$G$10:$G$4229,'Cobalt Prices'!$E$10:$E$4229,KQD$4)</f>
        <v>#DIV/0!</v>
      </c>
      <c r="KQE20" s="38" t="e">
        <f>AVERAGEIFS('Cobalt Prices'!$G$10:$G$4229,'Cobalt Prices'!$E$10:$E$4229,KQE$4)</f>
        <v>#DIV/0!</v>
      </c>
      <c r="KQF20" s="38" t="e">
        <f>AVERAGEIFS('Cobalt Prices'!$G$10:$G$4229,'Cobalt Prices'!$E$10:$E$4229,KQF$4)</f>
        <v>#DIV/0!</v>
      </c>
      <c r="KQG20" s="38" t="e">
        <f>AVERAGEIFS('Cobalt Prices'!$G$10:$G$4229,'Cobalt Prices'!$E$10:$E$4229,KQG$4)</f>
        <v>#DIV/0!</v>
      </c>
      <c r="KQH20" s="38" t="e">
        <f>AVERAGEIFS('Cobalt Prices'!$G$10:$G$4229,'Cobalt Prices'!$E$10:$E$4229,KQH$4)</f>
        <v>#DIV/0!</v>
      </c>
      <c r="KQI20" s="38" t="e">
        <f>AVERAGEIFS('Cobalt Prices'!$G$10:$G$4229,'Cobalt Prices'!$E$10:$E$4229,KQI$4)</f>
        <v>#DIV/0!</v>
      </c>
      <c r="KQJ20" s="38" t="e">
        <f>AVERAGEIFS('Cobalt Prices'!$G$10:$G$4229,'Cobalt Prices'!$E$10:$E$4229,KQJ$4)</f>
        <v>#DIV/0!</v>
      </c>
      <c r="KQK20" s="38" t="e">
        <f>AVERAGEIFS('Cobalt Prices'!$G$10:$G$4229,'Cobalt Prices'!$E$10:$E$4229,KQK$4)</f>
        <v>#DIV/0!</v>
      </c>
      <c r="KQL20" s="38" t="e">
        <f>AVERAGEIFS('Cobalt Prices'!$G$10:$G$4229,'Cobalt Prices'!$E$10:$E$4229,KQL$4)</f>
        <v>#DIV/0!</v>
      </c>
      <c r="KQM20" s="38" t="e">
        <f>AVERAGEIFS('Cobalt Prices'!$G$10:$G$4229,'Cobalt Prices'!$E$10:$E$4229,KQM$4)</f>
        <v>#DIV/0!</v>
      </c>
      <c r="KQN20" s="38" t="e">
        <f>AVERAGEIFS('Cobalt Prices'!$G$10:$G$4229,'Cobalt Prices'!$E$10:$E$4229,KQN$4)</f>
        <v>#DIV/0!</v>
      </c>
      <c r="KQO20" s="38" t="e">
        <f>AVERAGEIFS('Cobalt Prices'!$G$10:$G$4229,'Cobalt Prices'!$E$10:$E$4229,KQO$4)</f>
        <v>#DIV/0!</v>
      </c>
      <c r="KQP20" s="38" t="e">
        <f>AVERAGEIFS('Cobalt Prices'!$G$10:$G$4229,'Cobalt Prices'!$E$10:$E$4229,KQP$4)</f>
        <v>#DIV/0!</v>
      </c>
      <c r="KQQ20" s="38" t="e">
        <f>AVERAGEIFS('Cobalt Prices'!$G$10:$G$4229,'Cobalt Prices'!$E$10:$E$4229,KQQ$4)</f>
        <v>#DIV/0!</v>
      </c>
      <c r="KQR20" s="38" t="e">
        <f>AVERAGEIFS('Cobalt Prices'!$G$10:$G$4229,'Cobalt Prices'!$E$10:$E$4229,KQR$4)</f>
        <v>#DIV/0!</v>
      </c>
      <c r="KQS20" s="38" t="e">
        <f>AVERAGEIFS('Cobalt Prices'!$G$10:$G$4229,'Cobalt Prices'!$E$10:$E$4229,KQS$4)</f>
        <v>#DIV/0!</v>
      </c>
      <c r="KQT20" s="38" t="e">
        <f>AVERAGEIFS('Cobalt Prices'!$G$10:$G$4229,'Cobalt Prices'!$E$10:$E$4229,KQT$4)</f>
        <v>#DIV/0!</v>
      </c>
      <c r="KQU20" s="38" t="e">
        <f>AVERAGEIFS('Cobalt Prices'!$G$10:$G$4229,'Cobalt Prices'!$E$10:$E$4229,KQU$4)</f>
        <v>#DIV/0!</v>
      </c>
      <c r="KQV20" s="38" t="e">
        <f>AVERAGEIFS('Cobalt Prices'!$G$10:$G$4229,'Cobalt Prices'!$E$10:$E$4229,KQV$4)</f>
        <v>#DIV/0!</v>
      </c>
      <c r="KQW20" s="38" t="e">
        <f>AVERAGEIFS('Cobalt Prices'!$G$10:$G$4229,'Cobalt Prices'!$E$10:$E$4229,KQW$4)</f>
        <v>#DIV/0!</v>
      </c>
      <c r="KQX20" s="38" t="e">
        <f>AVERAGEIFS('Cobalt Prices'!$G$10:$G$4229,'Cobalt Prices'!$E$10:$E$4229,KQX$4)</f>
        <v>#DIV/0!</v>
      </c>
      <c r="KQY20" s="38" t="e">
        <f>AVERAGEIFS('Cobalt Prices'!$G$10:$G$4229,'Cobalt Prices'!$E$10:$E$4229,KQY$4)</f>
        <v>#DIV/0!</v>
      </c>
      <c r="KQZ20" s="38" t="e">
        <f>AVERAGEIFS('Cobalt Prices'!$G$10:$G$4229,'Cobalt Prices'!$E$10:$E$4229,KQZ$4)</f>
        <v>#DIV/0!</v>
      </c>
      <c r="KRA20" s="38" t="e">
        <f>AVERAGEIFS('Cobalt Prices'!$G$10:$G$4229,'Cobalt Prices'!$E$10:$E$4229,KRA$4)</f>
        <v>#DIV/0!</v>
      </c>
      <c r="KRB20" s="38" t="e">
        <f>AVERAGEIFS('Cobalt Prices'!$G$10:$G$4229,'Cobalt Prices'!$E$10:$E$4229,KRB$4)</f>
        <v>#DIV/0!</v>
      </c>
      <c r="KRC20" s="38" t="e">
        <f>AVERAGEIFS('Cobalt Prices'!$G$10:$G$4229,'Cobalt Prices'!$E$10:$E$4229,KRC$4)</f>
        <v>#DIV/0!</v>
      </c>
      <c r="KRD20" s="38" t="e">
        <f>AVERAGEIFS('Cobalt Prices'!$G$10:$G$4229,'Cobalt Prices'!$E$10:$E$4229,KRD$4)</f>
        <v>#DIV/0!</v>
      </c>
      <c r="KRE20" s="38" t="e">
        <f>AVERAGEIFS('Cobalt Prices'!$G$10:$G$4229,'Cobalt Prices'!$E$10:$E$4229,KRE$4)</f>
        <v>#DIV/0!</v>
      </c>
      <c r="KRF20" s="38" t="e">
        <f>AVERAGEIFS('Cobalt Prices'!$G$10:$G$4229,'Cobalt Prices'!$E$10:$E$4229,KRF$4)</f>
        <v>#DIV/0!</v>
      </c>
      <c r="KRG20" s="38" t="e">
        <f>AVERAGEIFS('Cobalt Prices'!$G$10:$G$4229,'Cobalt Prices'!$E$10:$E$4229,KRG$4)</f>
        <v>#DIV/0!</v>
      </c>
      <c r="KRH20" s="38" t="e">
        <f>AVERAGEIFS('Cobalt Prices'!$G$10:$G$4229,'Cobalt Prices'!$E$10:$E$4229,KRH$4)</f>
        <v>#DIV/0!</v>
      </c>
      <c r="KRI20" s="38" t="e">
        <f>AVERAGEIFS('Cobalt Prices'!$G$10:$G$4229,'Cobalt Prices'!$E$10:$E$4229,KRI$4)</f>
        <v>#DIV/0!</v>
      </c>
      <c r="KRJ20" s="38" t="e">
        <f>AVERAGEIFS('Cobalt Prices'!$G$10:$G$4229,'Cobalt Prices'!$E$10:$E$4229,KRJ$4)</f>
        <v>#DIV/0!</v>
      </c>
      <c r="KRK20" s="38" t="e">
        <f>AVERAGEIFS('Cobalt Prices'!$G$10:$G$4229,'Cobalt Prices'!$E$10:$E$4229,KRK$4)</f>
        <v>#DIV/0!</v>
      </c>
      <c r="KRL20" s="38" t="e">
        <f>AVERAGEIFS('Cobalt Prices'!$G$10:$G$4229,'Cobalt Prices'!$E$10:$E$4229,KRL$4)</f>
        <v>#DIV/0!</v>
      </c>
      <c r="KRM20" s="38" t="e">
        <f>AVERAGEIFS('Cobalt Prices'!$G$10:$G$4229,'Cobalt Prices'!$E$10:$E$4229,KRM$4)</f>
        <v>#DIV/0!</v>
      </c>
      <c r="KRN20" s="38" t="e">
        <f>AVERAGEIFS('Cobalt Prices'!$G$10:$G$4229,'Cobalt Prices'!$E$10:$E$4229,KRN$4)</f>
        <v>#DIV/0!</v>
      </c>
      <c r="KRO20" s="38" t="e">
        <f>AVERAGEIFS('Cobalt Prices'!$G$10:$G$4229,'Cobalt Prices'!$E$10:$E$4229,KRO$4)</f>
        <v>#DIV/0!</v>
      </c>
      <c r="KRP20" s="38" t="e">
        <f>AVERAGEIFS('Cobalt Prices'!$G$10:$G$4229,'Cobalt Prices'!$E$10:$E$4229,KRP$4)</f>
        <v>#DIV/0!</v>
      </c>
      <c r="KRQ20" s="38" t="e">
        <f>AVERAGEIFS('Cobalt Prices'!$G$10:$G$4229,'Cobalt Prices'!$E$10:$E$4229,KRQ$4)</f>
        <v>#DIV/0!</v>
      </c>
      <c r="KRR20" s="38" t="e">
        <f>AVERAGEIFS('Cobalt Prices'!$G$10:$G$4229,'Cobalt Prices'!$E$10:$E$4229,KRR$4)</f>
        <v>#DIV/0!</v>
      </c>
      <c r="KRS20" s="38" t="e">
        <f>AVERAGEIFS('Cobalt Prices'!$G$10:$G$4229,'Cobalt Prices'!$E$10:$E$4229,KRS$4)</f>
        <v>#DIV/0!</v>
      </c>
      <c r="KRT20" s="38" t="e">
        <f>AVERAGEIFS('Cobalt Prices'!$G$10:$G$4229,'Cobalt Prices'!$E$10:$E$4229,KRT$4)</f>
        <v>#DIV/0!</v>
      </c>
      <c r="KRU20" s="38" t="e">
        <f>AVERAGEIFS('Cobalt Prices'!$G$10:$G$4229,'Cobalt Prices'!$E$10:$E$4229,KRU$4)</f>
        <v>#DIV/0!</v>
      </c>
      <c r="KRV20" s="38" t="e">
        <f>AVERAGEIFS('Cobalt Prices'!$G$10:$G$4229,'Cobalt Prices'!$E$10:$E$4229,KRV$4)</f>
        <v>#DIV/0!</v>
      </c>
      <c r="KRW20" s="38" t="e">
        <f>AVERAGEIFS('Cobalt Prices'!$G$10:$G$4229,'Cobalt Prices'!$E$10:$E$4229,KRW$4)</f>
        <v>#DIV/0!</v>
      </c>
      <c r="KRX20" s="38" t="e">
        <f>AVERAGEIFS('Cobalt Prices'!$G$10:$G$4229,'Cobalt Prices'!$E$10:$E$4229,KRX$4)</f>
        <v>#DIV/0!</v>
      </c>
      <c r="KRY20" s="38" t="e">
        <f>AVERAGEIFS('Cobalt Prices'!$G$10:$G$4229,'Cobalt Prices'!$E$10:$E$4229,KRY$4)</f>
        <v>#DIV/0!</v>
      </c>
      <c r="KRZ20" s="38" t="e">
        <f>AVERAGEIFS('Cobalt Prices'!$G$10:$G$4229,'Cobalt Prices'!$E$10:$E$4229,KRZ$4)</f>
        <v>#DIV/0!</v>
      </c>
      <c r="KSA20" s="38" t="e">
        <f>AVERAGEIFS('Cobalt Prices'!$G$10:$G$4229,'Cobalt Prices'!$E$10:$E$4229,KSA$4)</f>
        <v>#DIV/0!</v>
      </c>
      <c r="KSB20" s="38" t="e">
        <f>AVERAGEIFS('Cobalt Prices'!$G$10:$G$4229,'Cobalt Prices'!$E$10:$E$4229,KSB$4)</f>
        <v>#DIV/0!</v>
      </c>
      <c r="KSC20" s="38" t="e">
        <f>AVERAGEIFS('Cobalt Prices'!$G$10:$G$4229,'Cobalt Prices'!$E$10:$E$4229,KSC$4)</f>
        <v>#DIV/0!</v>
      </c>
      <c r="KSD20" s="38" t="e">
        <f>AVERAGEIFS('Cobalt Prices'!$G$10:$G$4229,'Cobalt Prices'!$E$10:$E$4229,KSD$4)</f>
        <v>#DIV/0!</v>
      </c>
      <c r="KSE20" s="38" t="e">
        <f>AVERAGEIFS('Cobalt Prices'!$G$10:$G$4229,'Cobalt Prices'!$E$10:$E$4229,KSE$4)</f>
        <v>#DIV/0!</v>
      </c>
      <c r="KSF20" s="38" t="e">
        <f>AVERAGEIFS('Cobalt Prices'!$G$10:$G$4229,'Cobalt Prices'!$E$10:$E$4229,KSF$4)</f>
        <v>#DIV/0!</v>
      </c>
      <c r="KSG20" s="38" t="e">
        <f>AVERAGEIFS('Cobalt Prices'!$G$10:$G$4229,'Cobalt Prices'!$E$10:$E$4229,KSG$4)</f>
        <v>#DIV/0!</v>
      </c>
      <c r="KSH20" s="38" t="e">
        <f>AVERAGEIFS('Cobalt Prices'!$G$10:$G$4229,'Cobalt Prices'!$E$10:$E$4229,KSH$4)</f>
        <v>#DIV/0!</v>
      </c>
      <c r="KSI20" s="38" t="e">
        <f>AVERAGEIFS('Cobalt Prices'!$G$10:$G$4229,'Cobalt Prices'!$E$10:$E$4229,KSI$4)</f>
        <v>#DIV/0!</v>
      </c>
      <c r="KSJ20" s="38" t="e">
        <f>AVERAGEIFS('Cobalt Prices'!$G$10:$G$4229,'Cobalt Prices'!$E$10:$E$4229,KSJ$4)</f>
        <v>#DIV/0!</v>
      </c>
      <c r="KSK20" s="38" t="e">
        <f>AVERAGEIFS('Cobalt Prices'!$G$10:$G$4229,'Cobalt Prices'!$E$10:$E$4229,KSK$4)</f>
        <v>#DIV/0!</v>
      </c>
      <c r="KSL20" s="38" t="e">
        <f>AVERAGEIFS('Cobalt Prices'!$G$10:$G$4229,'Cobalt Prices'!$E$10:$E$4229,KSL$4)</f>
        <v>#DIV/0!</v>
      </c>
      <c r="KSM20" s="38" t="e">
        <f>AVERAGEIFS('Cobalt Prices'!$G$10:$G$4229,'Cobalt Prices'!$E$10:$E$4229,KSM$4)</f>
        <v>#DIV/0!</v>
      </c>
      <c r="KSN20" s="38" t="e">
        <f>AVERAGEIFS('Cobalt Prices'!$G$10:$G$4229,'Cobalt Prices'!$E$10:$E$4229,KSN$4)</f>
        <v>#DIV/0!</v>
      </c>
      <c r="KSO20" s="38" t="e">
        <f>AVERAGEIFS('Cobalt Prices'!$G$10:$G$4229,'Cobalt Prices'!$E$10:$E$4229,KSO$4)</f>
        <v>#DIV/0!</v>
      </c>
      <c r="KSP20" s="38" t="e">
        <f>AVERAGEIFS('Cobalt Prices'!$G$10:$G$4229,'Cobalt Prices'!$E$10:$E$4229,KSP$4)</f>
        <v>#DIV/0!</v>
      </c>
      <c r="KSQ20" s="38" t="e">
        <f>AVERAGEIFS('Cobalt Prices'!$G$10:$G$4229,'Cobalt Prices'!$E$10:$E$4229,KSQ$4)</f>
        <v>#DIV/0!</v>
      </c>
      <c r="KSR20" s="38" t="e">
        <f>AVERAGEIFS('Cobalt Prices'!$G$10:$G$4229,'Cobalt Prices'!$E$10:$E$4229,KSR$4)</f>
        <v>#DIV/0!</v>
      </c>
      <c r="KSS20" s="38" t="e">
        <f>AVERAGEIFS('Cobalt Prices'!$G$10:$G$4229,'Cobalt Prices'!$E$10:$E$4229,KSS$4)</f>
        <v>#DIV/0!</v>
      </c>
      <c r="KST20" s="38" t="e">
        <f>AVERAGEIFS('Cobalt Prices'!$G$10:$G$4229,'Cobalt Prices'!$E$10:$E$4229,KST$4)</f>
        <v>#DIV/0!</v>
      </c>
      <c r="KSU20" s="38" t="e">
        <f>AVERAGEIFS('Cobalt Prices'!$G$10:$G$4229,'Cobalt Prices'!$E$10:$E$4229,KSU$4)</f>
        <v>#DIV/0!</v>
      </c>
      <c r="KSV20" s="38" t="e">
        <f>AVERAGEIFS('Cobalt Prices'!$G$10:$G$4229,'Cobalt Prices'!$E$10:$E$4229,KSV$4)</f>
        <v>#DIV/0!</v>
      </c>
      <c r="KSW20" s="38" t="e">
        <f>AVERAGEIFS('Cobalt Prices'!$G$10:$G$4229,'Cobalt Prices'!$E$10:$E$4229,KSW$4)</f>
        <v>#DIV/0!</v>
      </c>
      <c r="KSX20" s="38" t="e">
        <f>AVERAGEIFS('Cobalt Prices'!$G$10:$G$4229,'Cobalt Prices'!$E$10:$E$4229,KSX$4)</f>
        <v>#DIV/0!</v>
      </c>
      <c r="KSY20" s="38" t="e">
        <f>AVERAGEIFS('Cobalt Prices'!$G$10:$G$4229,'Cobalt Prices'!$E$10:$E$4229,KSY$4)</f>
        <v>#DIV/0!</v>
      </c>
      <c r="KSZ20" s="38" t="e">
        <f>AVERAGEIFS('Cobalt Prices'!$G$10:$G$4229,'Cobalt Prices'!$E$10:$E$4229,KSZ$4)</f>
        <v>#DIV/0!</v>
      </c>
      <c r="KTA20" s="38" t="e">
        <f>AVERAGEIFS('Cobalt Prices'!$G$10:$G$4229,'Cobalt Prices'!$E$10:$E$4229,KTA$4)</f>
        <v>#DIV/0!</v>
      </c>
      <c r="KTB20" s="38" t="e">
        <f>AVERAGEIFS('Cobalt Prices'!$G$10:$G$4229,'Cobalt Prices'!$E$10:$E$4229,KTB$4)</f>
        <v>#DIV/0!</v>
      </c>
      <c r="KTC20" s="38" t="e">
        <f>AVERAGEIFS('Cobalt Prices'!$G$10:$G$4229,'Cobalt Prices'!$E$10:$E$4229,KTC$4)</f>
        <v>#DIV/0!</v>
      </c>
      <c r="KTD20" s="38" t="e">
        <f>AVERAGEIFS('Cobalt Prices'!$G$10:$G$4229,'Cobalt Prices'!$E$10:$E$4229,KTD$4)</f>
        <v>#DIV/0!</v>
      </c>
      <c r="KTE20" s="38" t="e">
        <f>AVERAGEIFS('Cobalt Prices'!$G$10:$G$4229,'Cobalt Prices'!$E$10:$E$4229,KTE$4)</f>
        <v>#DIV/0!</v>
      </c>
      <c r="KTF20" s="38" t="e">
        <f>AVERAGEIFS('Cobalt Prices'!$G$10:$G$4229,'Cobalt Prices'!$E$10:$E$4229,KTF$4)</f>
        <v>#DIV/0!</v>
      </c>
      <c r="KTG20" s="38" t="e">
        <f>AVERAGEIFS('Cobalt Prices'!$G$10:$G$4229,'Cobalt Prices'!$E$10:$E$4229,KTG$4)</f>
        <v>#DIV/0!</v>
      </c>
      <c r="KTH20" s="38" t="e">
        <f>AVERAGEIFS('Cobalt Prices'!$G$10:$G$4229,'Cobalt Prices'!$E$10:$E$4229,KTH$4)</f>
        <v>#DIV/0!</v>
      </c>
      <c r="KTI20" s="38" t="e">
        <f>AVERAGEIFS('Cobalt Prices'!$G$10:$G$4229,'Cobalt Prices'!$E$10:$E$4229,KTI$4)</f>
        <v>#DIV/0!</v>
      </c>
      <c r="KTJ20" s="38" t="e">
        <f>AVERAGEIFS('Cobalt Prices'!$G$10:$G$4229,'Cobalt Prices'!$E$10:$E$4229,KTJ$4)</f>
        <v>#DIV/0!</v>
      </c>
      <c r="KTK20" s="38" t="e">
        <f>AVERAGEIFS('Cobalt Prices'!$G$10:$G$4229,'Cobalt Prices'!$E$10:$E$4229,KTK$4)</f>
        <v>#DIV/0!</v>
      </c>
      <c r="KTL20" s="38" t="e">
        <f>AVERAGEIFS('Cobalt Prices'!$G$10:$G$4229,'Cobalt Prices'!$E$10:$E$4229,KTL$4)</f>
        <v>#DIV/0!</v>
      </c>
      <c r="KTM20" s="38" t="e">
        <f>AVERAGEIFS('Cobalt Prices'!$G$10:$G$4229,'Cobalt Prices'!$E$10:$E$4229,KTM$4)</f>
        <v>#DIV/0!</v>
      </c>
      <c r="KTN20" s="38" t="e">
        <f>AVERAGEIFS('Cobalt Prices'!$G$10:$G$4229,'Cobalt Prices'!$E$10:$E$4229,KTN$4)</f>
        <v>#DIV/0!</v>
      </c>
      <c r="KTO20" s="38" t="e">
        <f>AVERAGEIFS('Cobalt Prices'!$G$10:$G$4229,'Cobalt Prices'!$E$10:$E$4229,KTO$4)</f>
        <v>#DIV/0!</v>
      </c>
      <c r="KTP20" s="38" t="e">
        <f>AVERAGEIFS('Cobalt Prices'!$G$10:$G$4229,'Cobalt Prices'!$E$10:$E$4229,KTP$4)</f>
        <v>#DIV/0!</v>
      </c>
      <c r="KTQ20" s="38" t="e">
        <f>AVERAGEIFS('Cobalt Prices'!$G$10:$G$4229,'Cobalt Prices'!$E$10:$E$4229,KTQ$4)</f>
        <v>#DIV/0!</v>
      </c>
      <c r="KTR20" s="38" t="e">
        <f>AVERAGEIFS('Cobalt Prices'!$G$10:$G$4229,'Cobalt Prices'!$E$10:$E$4229,KTR$4)</f>
        <v>#DIV/0!</v>
      </c>
      <c r="KTS20" s="38" t="e">
        <f>AVERAGEIFS('Cobalt Prices'!$G$10:$G$4229,'Cobalt Prices'!$E$10:$E$4229,KTS$4)</f>
        <v>#DIV/0!</v>
      </c>
      <c r="KTT20" s="38" t="e">
        <f>AVERAGEIFS('Cobalt Prices'!$G$10:$G$4229,'Cobalt Prices'!$E$10:$E$4229,KTT$4)</f>
        <v>#DIV/0!</v>
      </c>
      <c r="KTU20" s="38" t="e">
        <f>AVERAGEIFS('Cobalt Prices'!$G$10:$G$4229,'Cobalt Prices'!$E$10:$E$4229,KTU$4)</f>
        <v>#DIV/0!</v>
      </c>
      <c r="KTV20" s="38" t="e">
        <f>AVERAGEIFS('Cobalt Prices'!$G$10:$G$4229,'Cobalt Prices'!$E$10:$E$4229,KTV$4)</f>
        <v>#DIV/0!</v>
      </c>
      <c r="KTW20" s="38" t="e">
        <f>AVERAGEIFS('Cobalt Prices'!$G$10:$G$4229,'Cobalt Prices'!$E$10:$E$4229,KTW$4)</f>
        <v>#DIV/0!</v>
      </c>
      <c r="KTX20" s="38" t="e">
        <f>AVERAGEIFS('Cobalt Prices'!$G$10:$G$4229,'Cobalt Prices'!$E$10:$E$4229,KTX$4)</f>
        <v>#DIV/0!</v>
      </c>
      <c r="KTY20" s="38" t="e">
        <f>AVERAGEIFS('Cobalt Prices'!$G$10:$G$4229,'Cobalt Prices'!$E$10:$E$4229,KTY$4)</f>
        <v>#DIV/0!</v>
      </c>
      <c r="KTZ20" s="38" t="e">
        <f>AVERAGEIFS('Cobalt Prices'!$G$10:$G$4229,'Cobalt Prices'!$E$10:$E$4229,KTZ$4)</f>
        <v>#DIV/0!</v>
      </c>
      <c r="KUA20" s="38" t="e">
        <f>AVERAGEIFS('Cobalt Prices'!$G$10:$G$4229,'Cobalt Prices'!$E$10:$E$4229,KUA$4)</f>
        <v>#DIV/0!</v>
      </c>
      <c r="KUB20" s="38" t="e">
        <f>AVERAGEIFS('Cobalt Prices'!$G$10:$G$4229,'Cobalt Prices'!$E$10:$E$4229,KUB$4)</f>
        <v>#DIV/0!</v>
      </c>
      <c r="KUC20" s="38" t="e">
        <f>AVERAGEIFS('Cobalt Prices'!$G$10:$G$4229,'Cobalt Prices'!$E$10:$E$4229,KUC$4)</f>
        <v>#DIV/0!</v>
      </c>
      <c r="KUD20" s="38" t="e">
        <f>AVERAGEIFS('Cobalt Prices'!$G$10:$G$4229,'Cobalt Prices'!$E$10:$E$4229,KUD$4)</f>
        <v>#DIV/0!</v>
      </c>
      <c r="KUE20" s="38" t="e">
        <f>AVERAGEIFS('Cobalt Prices'!$G$10:$G$4229,'Cobalt Prices'!$E$10:$E$4229,KUE$4)</f>
        <v>#DIV/0!</v>
      </c>
      <c r="KUF20" s="38" t="e">
        <f>AVERAGEIFS('Cobalt Prices'!$G$10:$G$4229,'Cobalt Prices'!$E$10:$E$4229,KUF$4)</f>
        <v>#DIV/0!</v>
      </c>
      <c r="KUG20" s="38" t="e">
        <f>AVERAGEIFS('Cobalt Prices'!$G$10:$G$4229,'Cobalt Prices'!$E$10:$E$4229,KUG$4)</f>
        <v>#DIV/0!</v>
      </c>
      <c r="KUH20" s="38" t="e">
        <f>AVERAGEIFS('Cobalt Prices'!$G$10:$G$4229,'Cobalt Prices'!$E$10:$E$4229,KUH$4)</f>
        <v>#DIV/0!</v>
      </c>
      <c r="KUI20" s="38" t="e">
        <f>AVERAGEIFS('Cobalt Prices'!$G$10:$G$4229,'Cobalt Prices'!$E$10:$E$4229,KUI$4)</f>
        <v>#DIV/0!</v>
      </c>
      <c r="KUJ20" s="38" t="e">
        <f>AVERAGEIFS('Cobalt Prices'!$G$10:$G$4229,'Cobalt Prices'!$E$10:$E$4229,KUJ$4)</f>
        <v>#DIV/0!</v>
      </c>
      <c r="KUK20" s="38" t="e">
        <f>AVERAGEIFS('Cobalt Prices'!$G$10:$G$4229,'Cobalt Prices'!$E$10:$E$4229,KUK$4)</f>
        <v>#DIV/0!</v>
      </c>
      <c r="KUL20" s="38" t="e">
        <f>AVERAGEIFS('Cobalt Prices'!$G$10:$G$4229,'Cobalt Prices'!$E$10:$E$4229,KUL$4)</f>
        <v>#DIV/0!</v>
      </c>
      <c r="KUM20" s="38" t="e">
        <f>AVERAGEIFS('Cobalt Prices'!$G$10:$G$4229,'Cobalt Prices'!$E$10:$E$4229,KUM$4)</f>
        <v>#DIV/0!</v>
      </c>
      <c r="KUN20" s="38" t="e">
        <f>AVERAGEIFS('Cobalt Prices'!$G$10:$G$4229,'Cobalt Prices'!$E$10:$E$4229,KUN$4)</f>
        <v>#DIV/0!</v>
      </c>
      <c r="KUO20" s="38" t="e">
        <f>AVERAGEIFS('Cobalt Prices'!$G$10:$G$4229,'Cobalt Prices'!$E$10:$E$4229,KUO$4)</f>
        <v>#DIV/0!</v>
      </c>
      <c r="KUP20" s="38" t="e">
        <f>AVERAGEIFS('Cobalt Prices'!$G$10:$G$4229,'Cobalt Prices'!$E$10:$E$4229,KUP$4)</f>
        <v>#DIV/0!</v>
      </c>
      <c r="KUQ20" s="38" t="e">
        <f>AVERAGEIFS('Cobalt Prices'!$G$10:$G$4229,'Cobalt Prices'!$E$10:$E$4229,KUQ$4)</f>
        <v>#DIV/0!</v>
      </c>
      <c r="KUR20" s="38" t="e">
        <f>AVERAGEIFS('Cobalt Prices'!$G$10:$G$4229,'Cobalt Prices'!$E$10:$E$4229,KUR$4)</f>
        <v>#DIV/0!</v>
      </c>
      <c r="KUS20" s="38" t="e">
        <f>AVERAGEIFS('Cobalt Prices'!$G$10:$G$4229,'Cobalt Prices'!$E$10:$E$4229,KUS$4)</f>
        <v>#DIV/0!</v>
      </c>
      <c r="KUT20" s="38" t="e">
        <f>AVERAGEIFS('Cobalt Prices'!$G$10:$G$4229,'Cobalt Prices'!$E$10:$E$4229,KUT$4)</f>
        <v>#DIV/0!</v>
      </c>
      <c r="KUU20" s="38" t="e">
        <f>AVERAGEIFS('Cobalt Prices'!$G$10:$G$4229,'Cobalt Prices'!$E$10:$E$4229,KUU$4)</f>
        <v>#DIV/0!</v>
      </c>
      <c r="KUV20" s="38" t="e">
        <f>AVERAGEIFS('Cobalt Prices'!$G$10:$G$4229,'Cobalt Prices'!$E$10:$E$4229,KUV$4)</f>
        <v>#DIV/0!</v>
      </c>
      <c r="KUW20" s="38" t="e">
        <f>AVERAGEIFS('Cobalt Prices'!$G$10:$G$4229,'Cobalt Prices'!$E$10:$E$4229,KUW$4)</f>
        <v>#DIV/0!</v>
      </c>
      <c r="KUX20" s="38" t="e">
        <f>AVERAGEIFS('Cobalt Prices'!$G$10:$G$4229,'Cobalt Prices'!$E$10:$E$4229,KUX$4)</f>
        <v>#DIV/0!</v>
      </c>
      <c r="KUY20" s="38" t="e">
        <f>AVERAGEIFS('Cobalt Prices'!$G$10:$G$4229,'Cobalt Prices'!$E$10:$E$4229,KUY$4)</f>
        <v>#DIV/0!</v>
      </c>
      <c r="KUZ20" s="38" t="e">
        <f>AVERAGEIFS('Cobalt Prices'!$G$10:$G$4229,'Cobalt Prices'!$E$10:$E$4229,KUZ$4)</f>
        <v>#DIV/0!</v>
      </c>
      <c r="KVA20" s="38" t="e">
        <f>AVERAGEIFS('Cobalt Prices'!$G$10:$G$4229,'Cobalt Prices'!$E$10:$E$4229,KVA$4)</f>
        <v>#DIV/0!</v>
      </c>
      <c r="KVB20" s="38" t="e">
        <f>AVERAGEIFS('Cobalt Prices'!$G$10:$G$4229,'Cobalt Prices'!$E$10:$E$4229,KVB$4)</f>
        <v>#DIV/0!</v>
      </c>
      <c r="KVC20" s="38" t="e">
        <f>AVERAGEIFS('Cobalt Prices'!$G$10:$G$4229,'Cobalt Prices'!$E$10:$E$4229,KVC$4)</f>
        <v>#DIV/0!</v>
      </c>
      <c r="KVD20" s="38" t="e">
        <f>AVERAGEIFS('Cobalt Prices'!$G$10:$G$4229,'Cobalt Prices'!$E$10:$E$4229,KVD$4)</f>
        <v>#DIV/0!</v>
      </c>
      <c r="KVE20" s="38" t="e">
        <f>AVERAGEIFS('Cobalt Prices'!$G$10:$G$4229,'Cobalt Prices'!$E$10:$E$4229,KVE$4)</f>
        <v>#DIV/0!</v>
      </c>
      <c r="KVF20" s="38" t="e">
        <f>AVERAGEIFS('Cobalt Prices'!$G$10:$G$4229,'Cobalt Prices'!$E$10:$E$4229,KVF$4)</f>
        <v>#DIV/0!</v>
      </c>
      <c r="KVG20" s="38" t="e">
        <f>AVERAGEIFS('Cobalt Prices'!$G$10:$G$4229,'Cobalt Prices'!$E$10:$E$4229,KVG$4)</f>
        <v>#DIV/0!</v>
      </c>
      <c r="KVH20" s="38" t="e">
        <f>AVERAGEIFS('Cobalt Prices'!$G$10:$G$4229,'Cobalt Prices'!$E$10:$E$4229,KVH$4)</f>
        <v>#DIV/0!</v>
      </c>
      <c r="KVI20" s="38" t="e">
        <f>AVERAGEIFS('Cobalt Prices'!$G$10:$G$4229,'Cobalt Prices'!$E$10:$E$4229,KVI$4)</f>
        <v>#DIV/0!</v>
      </c>
      <c r="KVJ20" s="38" t="e">
        <f>AVERAGEIFS('Cobalt Prices'!$G$10:$G$4229,'Cobalt Prices'!$E$10:$E$4229,KVJ$4)</f>
        <v>#DIV/0!</v>
      </c>
      <c r="KVK20" s="38" t="e">
        <f>AVERAGEIFS('Cobalt Prices'!$G$10:$G$4229,'Cobalt Prices'!$E$10:$E$4229,KVK$4)</f>
        <v>#DIV/0!</v>
      </c>
      <c r="KVL20" s="38" t="e">
        <f>AVERAGEIFS('Cobalt Prices'!$G$10:$G$4229,'Cobalt Prices'!$E$10:$E$4229,KVL$4)</f>
        <v>#DIV/0!</v>
      </c>
      <c r="KVM20" s="38" t="e">
        <f>AVERAGEIFS('Cobalt Prices'!$G$10:$G$4229,'Cobalt Prices'!$E$10:$E$4229,KVM$4)</f>
        <v>#DIV/0!</v>
      </c>
      <c r="KVN20" s="38" t="e">
        <f>AVERAGEIFS('Cobalt Prices'!$G$10:$G$4229,'Cobalt Prices'!$E$10:$E$4229,KVN$4)</f>
        <v>#DIV/0!</v>
      </c>
      <c r="KVO20" s="38" t="e">
        <f>AVERAGEIFS('Cobalt Prices'!$G$10:$G$4229,'Cobalt Prices'!$E$10:$E$4229,KVO$4)</f>
        <v>#DIV/0!</v>
      </c>
      <c r="KVP20" s="38" t="e">
        <f>AVERAGEIFS('Cobalt Prices'!$G$10:$G$4229,'Cobalt Prices'!$E$10:$E$4229,KVP$4)</f>
        <v>#DIV/0!</v>
      </c>
      <c r="KVQ20" s="38" t="e">
        <f>AVERAGEIFS('Cobalt Prices'!$G$10:$G$4229,'Cobalt Prices'!$E$10:$E$4229,KVQ$4)</f>
        <v>#DIV/0!</v>
      </c>
      <c r="KVR20" s="38" t="e">
        <f>AVERAGEIFS('Cobalt Prices'!$G$10:$G$4229,'Cobalt Prices'!$E$10:$E$4229,KVR$4)</f>
        <v>#DIV/0!</v>
      </c>
      <c r="KVS20" s="38" t="e">
        <f>AVERAGEIFS('Cobalt Prices'!$G$10:$G$4229,'Cobalt Prices'!$E$10:$E$4229,KVS$4)</f>
        <v>#DIV/0!</v>
      </c>
      <c r="KVT20" s="38" t="e">
        <f>AVERAGEIFS('Cobalt Prices'!$G$10:$G$4229,'Cobalt Prices'!$E$10:$E$4229,KVT$4)</f>
        <v>#DIV/0!</v>
      </c>
      <c r="KVU20" s="38" t="e">
        <f>AVERAGEIFS('Cobalt Prices'!$G$10:$G$4229,'Cobalt Prices'!$E$10:$E$4229,KVU$4)</f>
        <v>#DIV/0!</v>
      </c>
      <c r="KVV20" s="38" t="e">
        <f>AVERAGEIFS('Cobalt Prices'!$G$10:$G$4229,'Cobalt Prices'!$E$10:$E$4229,KVV$4)</f>
        <v>#DIV/0!</v>
      </c>
      <c r="KVW20" s="38" t="e">
        <f>AVERAGEIFS('Cobalt Prices'!$G$10:$G$4229,'Cobalt Prices'!$E$10:$E$4229,KVW$4)</f>
        <v>#DIV/0!</v>
      </c>
      <c r="KVX20" s="38" t="e">
        <f>AVERAGEIFS('Cobalt Prices'!$G$10:$G$4229,'Cobalt Prices'!$E$10:$E$4229,KVX$4)</f>
        <v>#DIV/0!</v>
      </c>
      <c r="KVY20" s="38" t="e">
        <f>AVERAGEIFS('Cobalt Prices'!$G$10:$G$4229,'Cobalt Prices'!$E$10:$E$4229,KVY$4)</f>
        <v>#DIV/0!</v>
      </c>
      <c r="KVZ20" s="38" t="e">
        <f>AVERAGEIFS('Cobalt Prices'!$G$10:$G$4229,'Cobalt Prices'!$E$10:$E$4229,KVZ$4)</f>
        <v>#DIV/0!</v>
      </c>
      <c r="KWA20" s="38" t="e">
        <f>AVERAGEIFS('Cobalt Prices'!$G$10:$G$4229,'Cobalt Prices'!$E$10:$E$4229,KWA$4)</f>
        <v>#DIV/0!</v>
      </c>
      <c r="KWB20" s="38" t="e">
        <f>AVERAGEIFS('Cobalt Prices'!$G$10:$G$4229,'Cobalt Prices'!$E$10:$E$4229,KWB$4)</f>
        <v>#DIV/0!</v>
      </c>
      <c r="KWC20" s="38" t="e">
        <f>AVERAGEIFS('Cobalt Prices'!$G$10:$G$4229,'Cobalt Prices'!$E$10:$E$4229,KWC$4)</f>
        <v>#DIV/0!</v>
      </c>
      <c r="KWD20" s="38" t="e">
        <f>AVERAGEIFS('Cobalt Prices'!$G$10:$G$4229,'Cobalt Prices'!$E$10:$E$4229,KWD$4)</f>
        <v>#DIV/0!</v>
      </c>
      <c r="KWE20" s="38" t="e">
        <f>AVERAGEIFS('Cobalt Prices'!$G$10:$G$4229,'Cobalt Prices'!$E$10:$E$4229,KWE$4)</f>
        <v>#DIV/0!</v>
      </c>
      <c r="KWF20" s="38" t="e">
        <f>AVERAGEIFS('Cobalt Prices'!$G$10:$G$4229,'Cobalt Prices'!$E$10:$E$4229,KWF$4)</f>
        <v>#DIV/0!</v>
      </c>
      <c r="KWG20" s="38" t="e">
        <f>AVERAGEIFS('Cobalt Prices'!$G$10:$G$4229,'Cobalt Prices'!$E$10:$E$4229,KWG$4)</f>
        <v>#DIV/0!</v>
      </c>
      <c r="KWH20" s="38" t="e">
        <f>AVERAGEIFS('Cobalt Prices'!$G$10:$G$4229,'Cobalt Prices'!$E$10:$E$4229,KWH$4)</f>
        <v>#DIV/0!</v>
      </c>
      <c r="KWI20" s="38" t="e">
        <f>AVERAGEIFS('Cobalt Prices'!$G$10:$G$4229,'Cobalt Prices'!$E$10:$E$4229,KWI$4)</f>
        <v>#DIV/0!</v>
      </c>
      <c r="KWJ20" s="38" t="e">
        <f>AVERAGEIFS('Cobalt Prices'!$G$10:$G$4229,'Cobalt Prices'!$E$10:$E$4229,KWJ$4)</f>
        <v>#DIV/0!</v>
      </c>
      <c r="KWK20" s="38" t="e">
        <f>AVERAGEIFS('Cobalt Prices'!$G$10:$G$4229,'Cobalt Prices'!$E$10:$E$4229,KWK$4)</f>
        <v>#DIV/0!</v>
      </c>
      <c r="KWL20" s="38" t="e">
        <f>AVERAGEIFS('Cobalt Prices'!$G$10:$G$4229,'Cobalt Prices'!$E$10:$E$4229,KWL$4)</f>
        <v>#DIV/0!</v>
      </c>
      <c r="KWM20" s="38" t="e">
        <f>AVERAGEIFS('Cobalt Prices'!$G$10:$G$4229,'Cobalt Prices'!$E$10:$E$4229,KWM$4)</f>
        <v>#DIV/0!</v>
      </c>
      <c r="KWN20" s="38" t="e">
        <f>AVERAGEIFS('Cobalt Prices'!$G$10:$G$4229,'Cobalt Prices'!$E$10:$E$4229,KWN$4)</f>
        <v>#DIV/0!</v>
      </c>
      <c r="KWO20" s="38" t="e">
        <f>AVERAGEIFS('Cobalt Prices'!$G$10:$G$4229,'Cobalt Prices'!$E$10:$E$4229,KWO$4)</f>
        <v>#DIV/0!</v>
      </c>
      <c r="KWP20" s="38" t="e">
        <f>AVERAGEIFS('Cobalt Prices'!$G$10:$G$4229,'Cobalt Prices'!$E$10:$E$4229,KWP$4)</f>
        <v>#DIV/0!</v>
      </c>
      <c r="KWQ20" s="38" t="e">
        <f>AVERAGEIFS('Cobalt Prices'!$G$10:$G$4229,'Cobalt Prices'!$E$10:$E$4229,KWQ$4)</f>
        <v>#DIV/0!</v>
      </c>
      <c r="KWR20" s="38" t="e">
        <f>AVERAGEIFS('Cobalt Prices'!$G$10:$G$4229,'Cobalt Prices'!$E$10:$E$4229,KWR$4)</f>
        <v>#DIV/0!</v>
      </c>
      <c r="KWS20" s="38" t="e">
        <f>AVERAGEIFS('Cobalt Prices'!$G$10:$G$4229,'Cobalt Prices'!$E$10:$E$4229,KWS$4)</f>
        <v>#DIV/0!</v>
      </c>
      <c r="KWT20" s="38" t="e">
        <f>AVERAGEIFS('Cobalt Prices'!$G$10:$G$4229,'Cobalt Prices'!$E$10:$E$4229,KWT$4)</f>
        <v>#DIV/0!</v>
      </c>
      <c r="KWU20" s="38" t="e">
        <f>AVERAGEIFS('Cobalt Prices'!$G$10:$G$4229,'Cobalt Prices'!$E$10:$E$4229,KWU$4)</f>
        <v>#DIV/0!</v>
      </c>
      <c r="KWV20" s="38" t="e">
        <f>AVERAGEIFS('Cobalt Prices'!$G$10:$G$4229,'Cobalt Prices'!$E$10:$E$4229,KWV$4)</f>
        <v>#DIV/0!</v>
      </c>
      <c r="KWW20" s="38" t="e">
        <f>AVERAGEIFS('Cobalt Prices'!$G$10:$G$4229,'Cobalt Prices'!$E$10:$E$4229,KWW$4)</f>
        <v>#DIV/0!</v>
      </c>
      <c r="KWX20" s="38" t="e">
        <f>AVERAGEIFS('Cobalt Prices'!$G$10:$G$4229,'Cobalt Prices'!$E$10:$E$4229,KWX$4)</f>
        <v>#DIV/0!</v>
      </c>
      <c r="KWY20" s="38" t="e">
        <f>AVERAGEIFS('Cobalt Prices'!$G$10:$G$4229,'Cobalt Prices'!$E$10:$E$4229,KWY$4)</f>
        <v>#DIV/0!</v>
      </c>
      <c r="KWZ20" s="38" t="e">
        <f>AVERAGEIFS('Cobalt Prices'!$G$10:$G$4229,'Cobalt Prices'!$E$10:$E$4229,KWZ$4)</f>
        <v>#DIV/0!</v>
      </c>
      <c r="KXA20" s="38" t="e">
        <f>AVERAGEIFS('Cobalt Prices'!$G$10:$G$4229,'Cobalt Prices'!$E$10:$E$4229,KXA$4)</f>
        <v>#DIV/0!</v>
      </c>
      <c r="KXB20" s="38" t="e">
        <f>AVERAGEIFS('Cobalt Prices'!$G$10:$G$4229,'Cobalt Prices'!$E$10:$E$4229,KXB$4)</f>
        <v>#DIV/0!</v>
      </c>
      <c r="KXC20" s="38" t="e">
        <f>AVERAGEIFS('Cobalt Prices'!$G$10:$G$4229,'Cobalt Prices'!$E$10:$E$4229,KXC$4)</f>
        <v>#DIV/0!</v>
      </c>
      <c r="KXD20" s="38" t="e">
        <f>AVERAGEIFS('Cobalt Prices'!$G$10:$G$4229,'Cobalt Prices'!$E$10:$E$4229,KXD$4)</f>
        <v>#DIV/0!</v>
      </c>
      <c r="KXE20" s="38" t="e">
        <f>AVERAGEIFS('Cobalt Prices'!$G$10:$G$4229,'Cobalt Prices'!$E$10:$E$4229,KXE$4)</f>
        <v>#DIV/0!</v>
      </c>
      <c r="KXF20" s="38" t="e">
        <f>AVERAGEIFS('Cobalt Prices'!$G$10:$G$4229,'Cobalt Prices'!$E$10:$E$4229,KXF$4)</f>
        <v>#DIV/0!</v>
      </c>
      <c r="KXG20" s="38" t="e">
        <f>AVERAGEIFS('Cobalt Prices'!$G$10:$G$4229,'Cobalt Prices'!$E$10:$E$4229,KXG$4)</f>
        <v>#DIV/0!</v>
      </c>
      <c r="KXH20" s="38" t="e">
        <f>AVERAGEIFS('Cobalt Prices'!$G$10:$G$4229,'Cobalt Prices'!$E$10:$E$4229,KXH$4)</f>
        <v>#DIV/0!</v>
      </c>
      <c r="KXI20" s="38" t="e">
        <f>AVERAGEIFS('Cobalt Prices'!$G$10:$G$4229,'Cobalt Prices'!$E$10:$E$4229,KXI$4)</f>
        <v>#DIV/0!</v>
      </c>
      <c r="KXJ20" s="38" t="e">
        <f>AVERAGEIFS('Cobalt Prices'!$G$10:$G$4229,'Cobalt Prices'!$E$10:$E$4229,KXJ$4)</f>
        <v>#DIV/0!</v>
      </c>
      <c r="KXK20" s="38" t="e">
        <f>AVERAGEIFS('Cobalt Prices'!$G$10:$G$4229,'Cobalt Prices'!$E$10:$E$4229,KXK$4)</f>
        <v>#DIV/0!</v>
      </c>
      <c r="KXL20" s="38" t="e">
        <f>AVERAGEIFS('Cobalt Prices'!$G$10:$G$4229,'Cobalt Prices'!$E$10:$E$4229,KXL$4)</f>
        <v>#DIV/0!</v>
      </c>
      <c r="KXM20" s="38" t="e">
        <f>AVERAGEIFS('Cobalt Prices'!$G$10:$G$4229,'Cobalt Prices'!$E$10:$E$4229,KXM$4)</f>
        <v>#DIV/0!</v>
      </c>
      <c r="KXN20" s="38" t="e">
        <f>AVERAGEIFS('Cobalt Prices'!$G$10:$G$4229,'Cobalt Prices'!$E$10:$E$4229,KXN$4)</f>
        <v>#DIV/0!</v>
      </c>
      <c r="KXO20" s="38" t="e">
        <f>AVERAGEIFS('Cobalt Prices'!$G$10:$G$4229,'Cobalt Prices'!$E$10:$E$4229,KXO$4)</f>
        <v>#DIV/0!</v>
      </c>
      <c r="KXP20" s="38" t="e">
        <f>AVERAGEIFS('Cobalt Prices'!$G$10:$G$4229,'Cobalt Prices'!$E$10:$E$4229,KXP$4)</f>
        <v>#DIV/0!</v>
      </c>
      <c r="KXQ20" s="38" t="e">
        <f>AVERAGEIFS('Cobalt Prices'!$G$10:$G$4229,'Cobalt Prices'!$E$10:$E$4229,KXQ$4)</f>
        <v>#DIV/0!</v>
      </c>
      <c r="KXR20" s="38" t="e">
        <f>AVERAGEIFS('Cobalt Prices'!$G$10:$G$4229,'Cobalt Prices'!$E$10:$E$4229,KXR$4)</f>
        <v>#DIV/0!</v>
      </c>
      <c r="KXS20" s="38" t="e">
        <f>AVERAGEIFS('Cobalt Prices'!$G$10:$G$4229,'Cobalt Prices'!$E$10:$E$4229,KXS$4)</f>
        <v>#DIV/0!</v>
      </c>
      <c r="KXT20" s="38" t="e">
        <f>AVERAGEIFS('Cobalt Prices'!$G$10:$G$4229,'Cobalt Prices'!$E$10:$E$4229,KXT$4)</f>
        <v>#DIV/0!</v>
      </c>
      <c r="KXU20" s="38" t="e">
        <f>AVERAGEIFS('Cobalt Prices'!$G$10:$G$4229,'Cobalt Prices'!$E$10:$E$4229,KXU$4)</f>
        <v>#DIV/0!</v>
      </c>
      <c r="KXV20" s="38" t="e">
        <f>AVERAGEIFS('Cobalt Prices'!$G$10:$G$4229,'Cobalt Prices'!$E$10:$E$4229,KXV$4)</f>
        <v>#DIV/0!</v>
      </c>
      <c r="KXW20" s="38" t="e">
        <f>AVERAGEIFS('Cobalt Prices'!$G$10:$G$4229,'Cobalt Prices'!$E$10:$E$4229,KXW$4)</f>
        <v>#DIV/0!</v>
      </c>
      <c r="KXX20" s="38" t="e">
        <f>AVERAGEIFS('Cobalt Prices'!$G$10:$G$4229,'Cobalt Prices'!$E$10:$E$4229,KXX$4)</f>
        <v>#DIV/0!</v>
      </c>
      <c r="KXY20" s="38" t="e">
        <f>AVERAGEIFS('Cobalt Prices'!$G$10:$G$4229,'Cobalt Prices'!$E$10:$E$4229,KXY$4)</f>
        <v>#DIV/0!</v>
      </c>
      <c r="KXZ20" s="38" t="e">
        <f>AVERAGEIFS('Cobalt Prices'!$G$10:$G$4229,'Cobalt Prices'!$E$10:$E$4229,KXZ$4)</f>
        <v>#DIV/0!</v>
      </c>
      <c r="KYA20" s="38" t="e">
        <f>AVERAGEIFS('Cobalt Prices'!$G$10:$G$4229,'Cobalt Prices'!$E$10:$E$4229,KYA$4)</f>
        <v>#DIV/0!</v>
      </c>
      <c r="KYB20" s="38" t="e">
        <f>AVERAGEIFS('Cobalt Prices'!$G$10:$G$4229,'Cobalt Prices'!$E$10:$E$4229,KYB$4)</f>
        <v>#DIV/0!</v>
      </c>
      <c r="KYC20" s="38" t="e">
        <f>AVERAGEIFS('Cobalt Prices'!$G$10:$G$4229,'Cobalt Prices'!$E$10:$E$4229,KYC$4)</f>
        <v>#DIV/0!</v>
      </c>
      <c r="KYD20" s="38" t="e">
        <f>AVERAGEIFS('Cobalt Prices'!$G$10:$G$4229,'Cobalt Prices'!$E$10:$E$4229,KYD$4)</f>
        <v>#DIV/0!</v>
      </c>
      <c r="KYE20" s="38" t="e">
        <f>AVERAGEIFS('Cobalt Prices'!$G$10:$G$4229,'Cobalt Prices'!$E$10:$E$4229,KYE$4)</f>
        <v>#DIV/0!</v>
      </c>
      <c r="KYF20" s="38" t="e">
        <f>AVERAGEIFS('Cobalt Prices'!$G$10:$G$4229,'Cobalt Prices'!$E$10:$E$4229,KYF$4)</f>
        <v>#DIV/0!</v>
      </c>
      <c r="KYG20" s="38" t="e">
        <f>AVERAGEIFS('Cobalt Prices'!$G$10:$G$4229,'Cobalt Prices'!$E$10:$E$4229,KYG$4)</f>
        <v>#DIV/0!</v>
      </c>
      <c r="KYH20" s="38" t="e">
        <f>AVERAGEIFS('Cobalt Prices'!$G$10:$G$4229,'Cobalt Prices'!$E$10:$E$4229,KYH$4)</f>
        <v>#DIV/0!</v>
      </c>
      <c r="KYI20" s="38" t="e">
        <f>AVERAGEIFS('Cobalt Prices'!$G$10:$G$4229,'Cobalt Prices'!$E$10:$E$4229,KYI$4)</f>
        <v>#DIV/0!</v>
      </c>
      <c r="KYJ20" s="38" t="e">
        <f>AVERAGEIFS('Cobalt Prices'!$G$10:$G$4229,'Cobalt Prices'!$E$10:$E$4229,KYJ$4)</f>
        <v>#DIV/0!</v>
      </c>
      <c r="KYK20" s="38" t="e">
        <f>AVERAGEIFS('Cobalt Prices'!$G$10:$G$4229,'Cobalt Prices'!$E$10:$E$4229,KYK$4)</f>
        <v>#DIV/0!</v>
      </c>
      <c r="KYL20" s="38" t="e">
        <f>AVERAGEIFS('Cobalt Prices'!$G$10:$G$4229,'Cobalt Prices'!$E$10:$E$4229,KYL$4)</f>
        <v>#DIV/0!</v>
      </c>
      <c r="KYM20" s="38" t="e">
        <f>AVERAGEIFS('Cobalt Prices'!$G$10:$G$4229,'Cobalt Prices'!$E$10:$E$4229,KYM$4)</f>
        <v>#DIV/0!</v>
      </c>
      <c r="KYN20" s="38" t="e">
        <f>AVERAGEIFS('Cobalt Prices'!$G$10:$G$4229,'Cobalt Prices'!$E$10:$E$4229,KYN$4)</f>
        <v>#DIV/0!</v>
      </c>
      <c r="KYO20" s="38" t="e">
        <f>AVERAGEIFS('Cobalt Prices'!$G$10:$G$4229,'Cobalt Prices'!$E$10:$E$4229,KYO$4)</f>
        <v>#DIV/0!</v>
      </c>
      <c r="KYP20" s="38" t="e">
        <f>AVERAGEIFS('Cobalt Prices'!$G$10:$G$4229,'Cobalt Prices'!$E$10:$E$4229,KYP$4)</f>
        <v>#DIV/0!</v>
      </c>
      <c r="KYQ20" s="38" t="e">
        <f>AVERAGEIFS('Cobalt Prices'!$G$10:$G$4229,'Cobalt Prices'!$E$10:$E$4229,KYQ$4)</f>
        <v>#DIV/0!</v>
      </c>
      <c r="KYR20" s="38" t="e">
        <f>AVERAGEIFS('Cobalt Prices'!$G$10:$G$4229,'Cobalt Prices'!$E$10:$E$4229,KYR$4)</f>
        <v>#DIV/0!</v>
      </c>
      <c r="KYS20" s="38" t="e">
        <f>AVERAGEIFS('Cobalt Prices'!$G$10:$G$4229,'Cobalt Prices'!$E$10:$E$4229,KYS$4)</f>
        <v>#DIV/0!</v>
      </c>
      <c r="KYT20" s="38" t="e">
        <f>AVERAGEIFS('Cobalt Prices'!$G$10:$G$4229,'Cobalt Prices'!$E$10:$E$4229,KYT$4)</f>
        <v>#DIV/0!</v>
      </c>
      <c r="KYU20" s="38" t="e">
        <f>AVERAGEIFS('Cobalt Prices'!$G$10:$G$4229,'Cobalt Prices'!$E$10:$E$4229,KYU$4)</f>
        <v>#DIV/0!</v>
      </c>
      <c r="KYV20" s="38" t="e">
        <f>AVERAGEIFS('Cobalt Prices'!$G$10:$G$4229,'Cobalt Prices'!$E$10:$E$4229,KYV$4)</f>
        <v>#DIV/0!</v>
      </c>
      <c r="KYW20" s="38" t="e">
        <f>AVERAGEIFS('Cobalt Prices'!$G$10:$G$4229,'Cobalt Prices'!$E$10:$E$4229,KYW$4)</f>
        <v>#DIV/0!</v>
      </c>
      <c r="KYX20" s="38" t="e">
        <f>AVERAGEIFS('Cobalt Prices'!$G$10:$G$4229,'Cobalt Prices'!$E$10:$E$4229,KYX$4)</f>
        <v>#DIV/0!</v>
      </c>
      <c r="KYY20" s="38" t="e">
        <f>AVERAGEIFS('Cobalt Prices'!$G$10:$G$4229,'Cobalt Prices'!$E$10:$E$4229,KYY$4)</f>
        <v>#DIV/0!</v>
      </c>
      <c r="KYZ20" s="38" t="e">
        <f>AVERAGEIFS('Cobalt Prices'!$G$10:$G$4229,'Cobalt Prices'!$E$10:$E$4229,KYZ$4)</f>
        <v>#DIV/0!</v>
      </c>
      <c r="KZA20" s="38" t="e">
        <f>AVERAGEIFS('Cobalt Prices'!$G$10:$G$4229,'Cobalt Prices'!$E$10:$E$4229,KZA$4)</f>
        <v>#DIV/0!</v>
      </c>
      <c r="KZB20" s="38" t="e">
        <f>AVERAGEIFS('Cobalt Prices'!$G$10:$G$4229,'Cobalt Prices'!$E$10:$E$4229,KZB$4)</f>
        <v>#DIV/0!</v>
      </c>
      <c r="KZC20" s="38" t="e">
        <f>AVERAGEIFS('Cobalt Prices'!$G$10:$G$4229,'Cobalt Prices'!$E$10:$E$4229,KZC$4)</f>
        <v>#DIV/0!</v>
      </c>
      <c r="KZD20" s="38" t="e">
        <f>AVERAGEIFS('Cobalt Prices'!$G$10:$G$4229,'Cobalt Prices'!$E$10:$E$4229,KZD$4)</f>
        <v>#DIV/0!</v>
      </c>
      <c r="KZE20" s="38" t="e">
        <f>AVERAGEIFS('Cobalt Prices'!$G$10:$G$4229,'Cobalt Prices'!$E$10:$E$4229,KZE$4)</f>
        <v>#DIV/0!</v>
      </c>
      <c r="KZF20" s="38" t="e">
        <f>AVERAGEIFS('Cobalt Prices'!$G$10:$G$4229,'Cobalt Prices'!$E$10:$E$4229,KZF$4)</f>
        <v>#DIV/0!</v>
      </c>
      <c r="KZG20" s="38" t="e">
        <f>AVERAGEIFS('Cobalt Prices'!$G$10:$G$4229,'Cobalt Prices'!$E$10:$E$4229,KZG$4)</f>
        <v>#DIV/0!</v>
      </c>
      <c r="KZH20" s="38" t="e">
        <f>AVERAGEIFS('Cobalt Prices'!$G$10:$G$4229,'Cobalt Prices'!$E$10:$E$4229,KZH$4)</f>
        <v>#DIV/0!</v>
      </c>
      <c r="KZI20" s="38" t="e">
        <f>AVERAGEIFS('Cobalt Prices'!$G$10:$G$4229,'Cobalt Prices'!$E$10:$E$4229,KZI$4)</f>
        <v>#DIV/0!</v>
      </c>
      <c r="KZJ20" s="38" t="e">
        <f>AVERAGEIFS('Cobalt Prices'!$G$10:$G$4229,'Cobalt Prices'!$E$10:$E$4229,KZJ$4)</f>
        <v>#DIV/0!</v>
      </c>
      <c r="KZK20" s="38" t="e">
        <f>AVERAGEIFS('Cobalt Prices'!$G$10:$G$4229,'Cobalt Prices'!$E$10:$E$4229,KZK$4)</f>
        <v>#DIV/0!</v>
      </c>
      <c r="KZL20" s="38" t="e">
        <f>AVERAGEIFS('Cobalt Prices'!$G$10:$G$4229,'Cobalt Prices'!$E$10:$E$4229,KZL$4)</f>
        <v>#DIV/0!</v>
      </c>
      <c r="KZM20" s="38" t="e">
        <f>AVERAGEIFS('Cobalt Prices'!$G$10:$G$4229,'Cobalt Prices'!$E$10:$E$4229,KZM$4)</f>
        <v>#DIV/0!</v>
      </c>
      <c r="KZN20" s="38" t="e">
        <f>AVERAGEIFS('Cobalt Prices'!$G$10:$G$4229,'Cobalt Prices'!$E$10:$E$4229,KZN$4)</f>
        <v>#DIV/0!</v>
      </c>
      <c r="KZO20" s="38" t="e">
        <f>AVERAGEIFS('Cobalt Prices'!$G$10:$G$4229,'Cobalt Prices'!$E$10:$E$4229,KZO$4)</f>
        <v>#DIV/0!</v>
      </c>
      <c r="KZP20" s="38" t="e">
        <f>AVERAGEIFS('Cobalt Prices'!$G$10:$G$4229,'Cobalt Prices'!$E$10:$E$4229,KZP$4)</f>
        <v>#DIV/0!</v>
      </c>
      <c r="KZQ20" s="38" t="e">
        <f>AVERAGEIFS('Cobalt Prices'!$G$10:$G$4229,'Cobalt Prices'!$E$10:$E$4229,KZQ$4)</f>
        <v>#DIV/0!</v>
      </c>
      <c r="KZR20" s="38" t="e">
        <f>AVERAGEIFS('Cobalt Prices'!$G$10:$G$4229,'Cobalt Prices'!$E$10:$E$4229,KZR$4)</f>
        <v>#DIV/0!</v>
      </c>
      <c r="KZS20" s="38" t="e">
        <f>AVERAGEIFS('Cobalt Prices'!$G$10:$G$4229,'Cobalt Prices'!$E$10:$E$4229,KZS$4)</f>
        <v>#DIV/0!</v>
      </c>
      <c r="KZT20" s="38" t="e">
        <f>AVERAGEIFS('Cobalt Prices'!$G$10:$G$4229,'Cobalt Prices'!$E$10:$E$4229,KZT$4)</f>
        <v>#DIV/0!</v>
      </c>
      <c r="KZU20" s="38" t="e">
        <f>AVERAGEIFS('Cobalt Prices'!$G$10:$G$4229,'Cobalt Prices'!$E$10:$E$4229,KZU$4)</f>
        <v>#DIV/0!</v>
      </c>
      <c r="KZV20" s="38" t="e">
        <f>AVERAGEIFS('Cobalt Prices'!$G$10:$G$4229,'Cobalt Prices'!$E$10:$E$4229,KZV$4)</f>
        <v>#DIV/0!</v>
      </c>
      <c r="KZW20" s="38" t="e">
        <f>AVERAGEIFS('Cobalt Prices'!$G$10:$G$4229,'Cobalt Prices'!$E$10:$E$4229,KZW$4)</f>
        <v>#DIV/0!</v>
      </c>
      <c r="KZX20" s="38" t="e">
        <f>AVERAGEIFS('Cobalt Prices'!$G$10:$G$4229,'Cobalt Prices'!$E$10:$E$4229,KZX$4)</f>
        <v>#DIV/0!</v>
      </c>
      <c r="KZY20" s="38" t="e">
        <f>AVERAGEIFS('Cobalt Prices'!$G$10:$G$4229,'Cobalt Prices'!$E$10:$E$4229,KZY$4)</f>
        <v>#DIV/0!</v>
      </c>
      <c r="KZZ20" s="38" t="e">
        <f>AVERAGEIFS('Cobalt Prices'!$G$10:$G$4229,'Cobalt Prices'!$E$10:$E$4229,KZZ$4)</f>
        <v>#DIV/0!</v>
      </c>
      <c r="LAA20" s="38" t="e">
        <f>AVERAGEIFS('Cobalt Prices'!$G$10:$G$4229,'Cobalt Prices'!$E$10:$E$4229,LAA$4)</f>
        <v>#DIV/0!</v>
      </c>
      <c r="LAB20" s="38" t="e">
        <f>AVERAGEIFS('Cobalt Prices'!$G$10:$G$4229,'Cobalt Prices'!$E$10:$E$4229,LAB$4)</f>
        <v>#DIV/0!</v>
      </c>
      <c r="LAC20" s="38" t="e">
        <f>AVERAGEIFS('Cobalt Prices'!$G$10:$G$4229,'Cobalt Prices'!$E$10:$E$4229,LAC$4)</f>
        <v>#DIV/0!</v>
      </c>
      <c r="LAD20" s="38" t="e">
        <f>AVERAGEIFS('Cobalt Prices'!$G$10:$G$4229,'Cobalt Prices'!$E$10:$E$4229,LAD$4)</f>
        <v>#DIV/0!</v>
      </c>
      <c r="LAE20" s="38" t="e">
        <f>AVERAGEIFS('Cobalt Prices'!$G$10:$G$4229,'Cobalt Prices'!$E$10:$E$4229,LAE$4)</f>
        <v>#DIV/0!</v>
      </c>
      <c r="LAF20" s="38" t="e">
        <f>AVERAGEIFS('Cobalt Prices'!$G$10:$G$4229,'Cobalt Prices'!$E$10:$E$4229,LAF$4)</f>
        <v>#DIV/0!</v>
      </c>
      <c r="LAG20" s="38" t="e">
        <f>AVERAGEIFS('Cobalt Prices'!$G$10:$G$4229,'Cobalt Prices'!$E$10:$E$4229,LAG$4)</f>
        <v>#DIV/0!</v>
      </c>
      <c r="LAH20" s="38" t="e">
        <f>AVERAGEIFS('Cobalt Prices'!$G$10:$G$4229,'Cobalt Prices'!$E$10:$E$4229,LAH$4)</f>
        <v>#DIV/0!</v>
      </c>
      <c r="LAI20" s="38" t="e">
        <f>AVERAGEIFS('Cobalt Prices'!$G$10:$G$4229,'Cobalt Prices'!$E$10:$E$4229,LAI$4)</f>
        <v>#DIV/0!</v>
      </c>
      <c r="LAJ20" s="38" t="e">
        <f>AVERAGEIFS('Cobalt Prices'!$G$10:$G$4229,'Cobalt Prices'!$E$10:$E$4229,LAJ$4)</f>
        <v>#DIV/0!</v>
      </c>
      <c r="LAK20" s="38" t="e">
        <f>AVERAGEIFS('Cobalt Prices'!$G$10:$G$4229,'Cobalt Prices'!$E$10:$E$4229,LAK$4)</f>
        <v>#DIV/0!</v>
      </c>
      <c r="LAL20" s="38" t="e">
        <f>AVERAGEIFS('Cobalt Prices'!$G$10:$G$4229,'Cobalt Prices'!$E$10:$E$4229,LAL$4)</f>
        <v>#DIV/0!</v>
      </c>
      <c r="LAM20" s="38" t="e">
        <f>AVERAGEIFS('Cobalt Prices'!$G$10:$G$4229,'Cobalt Prices'!$E$10:$E$4229,LAM$4)</f>
        <v>#DIV/0!</v>
      </c>
      <c r="LAN20" s="38" t="e">
        <f>AVERAGEIFS('Cobalt Prices'!$G$10:$G$4229,'Cobalt Prices'!$E$10:$E$4229,LAN$4)</f>
        <v>#DIV/0!</v>
      </c>
      <c r="LAO20" s="38" t="e">
        <f>AVERAGEIFS('Cobalt Prices'!$G$10:$G$4229,'Cobalt Prices'!$E$10:$E$4229,LAO$4)</f>
        <v>#DIV/0!</v>
      </c>
      <c r="LAP20" s="38" t="e">
        <f>AVERAGEIFS('Cobalt Prices'!$G$10:$G$4229,'Cobalt Prices'!$E$10:$E$4229,LAP$4)</f>
        <v>#DIV/0!</v>
      </c>
      <c r="LAQ20" s="38" t="e">
        <f>AVERAGEIFS('Cobalt Prices'!$G$10:$G$4229,'Cobalt Prices'!$E$10:$E$4229,LAQ$4)</f>
        <v>#DIV/0!</v>
      </c>
      <c r="LAR20" s="38" t="e">
        <f>AVERAGEIFS('Cobalt Prices'!$G$10:$G$4229,'Cobalt Prices'!$E$10:$E$4229,LAR$4)</f>
        <v>#DIV/0!</v>
      </c>
      <c r="LAS20" s="38" t="e">
        <f>AVERAGEIFS('Cobalt Prices'!$G$10:$G$4229,'Cobalt Prices'!$E$10:$E$4229,LAS$4)</f>
        <v>#DIV/0!</v>
      </c>
      <c r="LAT20" s="38" t="e">
        <f>AVERAGEIFS('Cobalt Prices'!$G$10:$G$4229,'Cobalt Prices'!$E$10:$E$4229,LAT$4)</f>
        <v>#DIV/0!</v>
      </c>
      <c r="LAU20" s="38" t="e">
        <f>AVERAGEIFS('Cobalt Prices'!$G$10:$G$4229,'Cobalt Prices'!$E$10:$E$4229,LAU$4)</f>
        <v>#DIV/0!</v>
      </c>
      <c r="LAV20" s="38" t="e">
        <f>AVERAGEIFS('Cobalt Prices'!$G$10:$G$4229,'Cobalt Prices'!$E$10:$E$4229,LAV$4)</f>
        <v>#DIV/0!</v>
      </c>
      <c r="LAW20" s="38" t="e">
        <f>AVERAGEIFS('Cobalt Prices'!$G$10:$G$4229,'Cobalt Prices'!$E$10:$E$4229,LAW$4)</f>
        <v>#DIV/0!</v>
      </c>
      <c r="LAX20" s="38" t="e">
        <f>AVERAGEIFS('Cobalt Prices'!$G$10:$G$4229,'Cobalt Prices'!$E$10:$E$4229,LAX$4)</f>
        <v>#DIV/0!</v>
      </c>
      <c r="LAY20" s="38" t="e">
        <f>AVERAGEIFS('Cobalt Prices'!$G$10:$G$4229,'Cobalt Prices'!$E$10:$E$4229,LAY$4)</f>
        <v>#DIV/0!</v>
      </c>
      <c r="LAZ20" s="38" t="e">
        <f>AVERAGEIFS('Cobalt Prices'!$G$10:$G$4229,'Cobalt Prices'!$E$10:$E$4229,LAZ$4)</f>
        <v>#DIV/0!</v>
      </c>
      <c r="LBA20" s="38" t="e">
        <f>AVERAGEIFS('Cobalt Prices'!$G$10:$G$4229,'Cobalt Prices'!$E$10:$E$4229,LBA$4)</f>
        <v>#DIV/0!</v>
      </c>
      <c r="LBB20" s="38" t="e">
        <f>AVERAGEIFS('Cobalt Prices'!$G$10:$G$4229,'Cobalt Prices'!$E$10:$E$4229,LBB$4)</f>
        <v>#DIV/0!</v>
      </c>
      <c r="LBC20" s="38" t="e">
        <f>AVERAGEIFS('Cobalt Prices'!$G$10:$G$4229,'Cobalt Prices'!$E$10:$E$4229,LBC$4)</f>
        <v>#DIV/0!</v>
      </c>
      <c r="LBD20" s="38" t="e">
        <f>AVERAGEIFS('Cobalt Prices'!$G$10:$G$4229,'Cobalt Prices'!$E$10:$E$4229,LBD$4)</f>
        <v>#DIV/0!</v>
      </c>
      <c r="LBE20" s="38" t="e">
        <f>AVERAGEIFS('Cobalt Prices'!$G$10:$G$4229,'Cobalt Prices'!$E$10:$E$4229,LBE$4)</f>
        <v>#DIV/0!</v>
      </c>
      <c r="LBF20" s="38" t="e">
        <f>AVERAGEIFS('Cobalt Prices'!$G$10:$G$4229,'Cobalt Prices'!$E$10:$E$4229,LBF$4)</f>
        <v>#DIV/0!</v>
      </c>
      <c r="LBG20" s="38" t="e">
        <f>AVERAGEIFS('Cobalt Prices'!$G$10:$G$4229,'Cobalt Prices'!$E$10:$E$4229,LBG$4)</f>
        <v>#DIV/0!</v>
      </c>
      <c r="LBH20" s="38" t="e">
        <f>AVERAGEIFS('Cobalt Prices'!$G$10:$G$4229,'Cobalt Prices'!$E$10:$E$4229,LBH$4)</f>
        <v>#DIV/0!</v>
      </c>
      <c r="LBI20" s="38" t="e">
        <f>AVERAGEIFS('Cobalt Prices'!$G$10:$G$4229,'Cobalt Prices'!$E$10:$E$4229,LBI$4)</f>
        <v>#DIV/0!</v>
      </c>
      <c r="LBJ20" s="38" t="e">
        <f>AVERAGEIFS('Cobalt Prices'!$G$10:$G$4229,'Cobalt Prices'!$E$10:$E$4229,LBJ$4)</f>
        <v>#DIV/0!</v>
      </c>
      <c r="LBK20" s="38" t="e">
        <f>AVERAGEIFS('Cobalt Prices'!$G$10:$G$4229,'Cobalt Prices'!$E$10:$E$4229,LBK$4)</f>
        <v>#DIV/0!</v>
      </c>
      <c r="LBL20" s="38" t="e">
        <f>AVERAGEIFS('Cobalt Prices'!$G$10:$G$4229,'Cobalt Prices'!$E$10:$E$4229,LBL$4)</f>
        <v>#DIV/0!</v>
      </c>
      <c r="LBM20" s="38" t="e">
        <f>AVERAGEIFS('Cobalt Prices'!$G$10:$G$4229,'Cobalt Prices'!$E$10:$E$4229,LBM$4)</f>
        <v>#DIV/0!</v>
      </c>
      <c r="LBN20" s="38" t="e">
        <f>AVERAGEIFS('Cobalt Prices'!$G$10:$G$4229,'Cobalt Prices'!$E$10:$E$4229,LBN$4)</f>
        <v>#DIV/0!</v>
      </c>
      <c r="LBO20" s="38" t="e">
        <f>AVERAGEIFS('Cobalt Prices'!$G$10:$G$4229,'Cobalt Prices'!$E$10:$E$4229,LBO$4)</f>
        <v>#DIV/0!</v>
      </c>
      <c r="LBP20" s="38" t="e">
        <f>AVERAGEIFS('Cobalt Prices'!$G$10:$G$4229,'Cobalt Prices'!$E$10:$E$4229,LBP$4)</f>
        <v>#DIV/0!</v>
      </c>
      <c r="LBQ20" s="38" t="e">
        <f>AVERAGEIFS('Cobalt Prices'!$G$10:$G$4229,'Cobalt Prices'!$E$10:$E$4229,LBQ$4)</f>
        <v>#DIV/0!</v>
      </c>
      <c r="LBR20" s="38" t="e">
        <f>AVERAGEIFS('Cobalt Prices'!$G$10:$G$4229,'Cobalt Prices'!$E$10:$E$4229,LBR$4)</f>
        <v>#DIV/0!</v>
      </c>
      <c r="LBS20" s="38" t="e">
        <f>AVERAGEIFS('Cobalt Prices'!$G$10:$G$4229,'Cobalt Prices'!$E$10:$E$4229,LBS$4)</f>
        <v>#DIV/0!</v>
      </c>
      <c r="LBT20" s="38" t="e">
        <f>AVERAGEIFS('Cobalt Prices'!$G$10:$G$4229,'Cobalt Prices'!$E$10:$E$4229,LBT$4)</f>
        <v>#DIV/0!</v>
      </c>
      <c r="LBU20" s="38" t="e">
        <f>AVERAGEIFS('Cobalt Prices'!$G$10:$G$4229,'Cobalt Prices'!$E$10:$E$4229,LBU$4)</f>
        <v>#DIV/0!</v>
      </c>
      <c r="LBV20" s="38" t="e">
        <f>AVERAGEIFS('Cobalt Prices'!$G$10:$G$4229,'Cobalt Prices'!$E$10:$E$4229,LBV$4)</f>
        <v>#DIV/0!</v>
      </c>
      <c r="LBW20" s="38" t="e">
        <f>AVERAGEIFS('Cobalt Prices'!$G$10:$G$4229,'Cobalt Prices'!$E$10:$E$4229,LBW$4)</f>
        <v>#DIV/0!</v>
      </c>
      <c r="LBX20" s="38" t="e">
        <f>AVERAGEIFS('Cobalt Prices'!$G$10:$G$4229,'Cobalt Prices'!$E$10:$E$4229,LBX$4)</f>
        <v>#DIV/0!</v>
      </c>
      <c r="LBY20" s="38" t="e">
        <f>AVERAGEIFS('Cobalt Prices'!$G$10:$G$4229,'Cobalt Prices'!$E$10:$E$4229,LBY$4)</f>
        <v>#DIV/0!</v>
      </c>
      <c r="LBZ20" s="38" t="e">
        <f>AVERAGEIFS('Cobalt Prices'!$G$10:$G$4229,'Cobalt Prices'!$E$10:$E$4229,LBZ$4)</f>
        <v>#DIV/0!</v>
      </c>
      <c r="LCA20" s="38" t="e">
        <f>AVERAGEIFS('Cobalt Prices'!$G$10:$G$4229,'Cobalt Prices'!$E$10:$E$4229,LCA$4)</f>
        <v>#DIV/0!</v>
      </c>
      <c r="LCB20" s="38" t="e">
        <f>AVERAGEIFS('Cobalt Prices'!$G$10:$G$4229,'Cobalt Prices'!$E$10:$E$4229,LCB$4)</f>
        <v>#DIV/0!</v>
      </c>
      <c r="LCC20" s="38" t="e">
        <f>AVERAGEIFS('Cobalt Prices'!$G$10:$G$4229,'Cobalt Prices'!$E$10:$E$4229,LCC$4)</f>
        <v>#DIV/0!</v>
      </c>
      <c r="LCD20" s="38" t="e">
        <f>AVERAGEIFS('Cobalt Prices'!$G$10:$G$4229,'Cobalt Prices'!$E$10:$E$4229,LCD$4)</f>
        <v>#DIV/0!</v>
      </c>
      <c r="LCE20" s="38" t="e">
        <f>AVERAGEIFS('Cobalt Prices'!$G$10:$G$4229,'Cobalt Prices'!$E$10:$E$4229,LCE$4)</f>
        <v>#DIV/0!</v>
      </c>
      <c r="LCF20" s="38" t="e">
        <f>AVERAGEIFS('Cobalt Prices'!$G$10:$G$4229,'Cobalt Prices'!$E$10:$E$4229,LCF$4)</f>
        <v>#DIV/0!</v>
      </c>
      <c r="LCG20" s="38" t="e">
        <f>AVERAGEIFS('Cobalt Prices'!$G$10:$G$4229,'Cobalt Prices'!$E$10:$E$4229,LCG$4)</f>
        <v>#DIV/0!</v>
      </c>
      <c r="LCH20" s="38" t="e">
        <f>AVERAGEIFS('Cobalt Prices'!$G$10:$G$4229,'Cobalt Prices'!$E$10:$E$4229,LCH$4)</f>
        <v>#DIV/0!</v>
      </c>
      <c r="LCI20" s="38" t="e">
        <f>AVERAGEIFS('Cobalt Prices'!$G$10:$G$4229,'Cobalt Prices'!$E$10:$E$4229,LCI$4)</f>
        <v>#DIV/0!</v>
      </c>
      <c r="LCJ20" s="38" t="e">
        <f>AVERAGEIFS('Cobalt Prices'!$G$10:$G$4229,'Cobalt Prices'!$E$10:$E$4229,LCJ$4)</f>
        <v>#DIV/0!</v>
      </c>
      <c r="LCK20" s="38" t="e">
        <f>AVERAGEIFS('Cobalt Prices'!$G$10:$G$4229,'Cobalt Prices'!$E$10:$E$4229,LCK$4)</f>
        <v>#DIV/0!</v>
      </c>
      <c r="LCL20" s="38" t="e">
        <f>AVERAGEIFS('Cobalt Prices'!$G$10:$G$4229,'Cobalt Prices'!$E$10:$E$4229,LCL$4)</f>
        <v>#DIV/0!</v>
      </c>
      <c r="LCM20" s="38" t="e">
        <f>AVERAGEIFS('Cobalt Prices'!$G$10:$G$4229,'Cobalt Prices'!$E$10:$E$4229,LCM$4)</f>
        <v>#DIV/0!</v>
      </c>
      <c r="LCN20" s="38" t="e">
        <f>AVERAGEIFS('Cobalt Prices'!$G$10:$G$4229,'Cobalt Prices'!$E$10:$E$4229,LCN$4)</f>
        <v>#DIV/0!</v>
      </c>
      <c r="LCO20" s="38" t="e">
        <f>AVERAGEIFS('Cobalt Prices'!$G$10:$G$4229,'Cobalt Prices'!$E$10:$E$4229,LCO$4)</f>
        <v>#DIV/0!</v>
      </c>
      <c r="LCP20" s="38" t="e">
        <f>AVERAGEIFS('Cobalt Prices'!$G$10:$G$4229,'Cobalt Prices'!$E$10:$E$4229,LCP$4)</f>
        <v>#DIV/0!</v>
      </c>
      <c r="LCQ20" s="38" t="e">
        <f>AVERAGEIFS('Cobalt Prices'!$G$10:$G$4229,'Cobalt Prices'!$E$10:$E$4229,LCQ$4)</f>
        <v>#DIV/0!</v>
      </c>
      <c r="LCR20" s="38" t="e">
        <f>AVERAGEIFS('Cobalt Prices'!$G$10:$G$4229,'Cobalt Prices'!$E$10:$E$4229,LCR$4)</f>
        <v>#DIV/0!</v>
      </c>
      <c r="LCS20" s="38" t="e">
        <f>AVERAGEIFS('Cobalt Prices'!$G$10:$G$4229,'Cobalt Prices'!$E$10:$E$4229,LCS$4)</f>
        <v>#DIV/0!</v>
      </c>
      <c r="LCT20" s="38" t="e">
        <f>AVERAGEIFS('Cobalt Prices'!$G$10:$G$4229,'Cobalt Prices'!$E$10:$E$4229,LCT$4)</f>
        <v>#DIV/0!</v>
      </c>
      <c r="LCU20" s="38" t="e">
        <f>AVERAGEIFS('Cobalt Prices'!$G$10:$G$4229,'Cobalt Prices'!$E$10:$E$4229,LCU$4)</f>
        <v>#DIV/0!</v>
      </c>
      <c r="LCV20" s="38" t="e">
        <f>AVERAGEIFS('Cobalt Prices'!$G$10:$G$4229,'Cobalt Prices'!$E$10:$E$4229,LCV$4)</f>
        <v>#DIV/0!</v>
      </c>
      <c r="LCW20" s="38" t="e">
        <f>AVERAGEIFS('Cobalt Prices'!$G$10:$G$4229,'Cobalt Prices'!$E$10:$E$4229,LCW$4)</f>
        <v>#DIV/0!</v>
      </c>
      <c r="LCX20" s="38" t="e">
        <f>AVERAGEIFS('Cobalt Prices'!$G$10:$G$4229,'Cobalt Prices'!$E$10:$E$4229,LCX$4)</f>
        <v>#DIV/0!</v>
      </c>
      <c r="LCY20" s="38" t="e">
        <f>AVERAGEIFS('Cobalt Prices'!$G$10:$G$4229,'Cobalt Prices'!$E$10:$E$4229,LCY$4)</f>
        <v>#DIV/0!</v>
      </c>
      <c r="LCZ20" s="38" t="e">
        <f>AVERAGEIFS('Cobalt Prices'!$G$10:$G$4229,'Cobalt Prices'!$E$10:$E$4229,LCZ$4)</f>
        <v>#DIV/0!</v>
      </c>
      <c r="LDA20" s="38" t="e">
        <f>AVERAGEIFS('Cobalt Prices'!$G$10:$G$4229,'Cobalt Prices'!$E$10:$E$4229,LDA$4)</f>
        <v>#DIV/0!</v>
      </c>
      <c r="LDB20" s="38" t="e">
        <f>AVERAGEIFS('Cobalt Prices'!$G$10:$G$4229,'Cobalt Prices'!$E$10:$E$4229,LDB$4)</f>
        <v>#DIV/0!</v>
      </c>
      <c r="LDC20" s="38" t="e">
        <f>AVERAGEIFS('Cobalt Prices'!$G$10:$G$4229,'Cobalt Prices'!$E$10:$E$4229,LDC$4)</f>
        <v>#DIV/0!</v>
      </c>
      <c r="LDD20" s="38" t="e">
        <f>AVERAGEIFS('Cobalt Prices'!$G$10:$G$4229,'Cobalt Prices'!$E$10:$E$4229,LDD$4)</f>
        <v>#DIV/0!</v>
      </c>
      <c r="LDE20" s="38" t="e">
        <f>AVERAGEIFS('Cobalt Prices'!$G$10:$G$4229,'Cobalt Prices'!$E$10:$E$4229,LDE$4)</f>
        <v>#DIV/0!</v>
      </c>
      <c r="LDF20" s="38" t="e">
        <f>AVERAGEIFS('Cobalt Prices'!$G$10:$G$4229,'Cobalt Prices'!$E$10:$E$4229,LDF$4)</f>
        <v>#DIV/0!</v>
      </c>
      <c r="LDG20" s="38" t="e">
        <f>AVERAGEIFS('Cobalt Prices'!$G$10:$G$4229,'Cobalt Prices'!$E$10:$E$4229,LDG$4)</f>
        <v>#DIV/0!</v>
      </c>
      <c r="LDH20" s="38" t="e">
        <f>AVERAGEIFS('Cobalt Prices'!$G$10:$G$4229,'Cobalt Prices'!$E$10:$E$4229,LDH$4)</f>
        <v>#DIV/0!</v>
      </c>
      <c r="LDI20" s="38" t="e">
        <f>AVERAGEIFS('Cobalt Prices'!$G$10:$G$4229,'Cobalt Prices'!$E$10:$E$4229,LDI$4)</f>
        <v>#DIV/0!</v>
      </c>
      <c r="LDJ20" s="38" t="e">
        <f>AVERAGEIFS('Cobalt Prices'!$G$10:$G$4229,'Cobalt Prices'!$E$10:$E$4229,LDJ$4)</f>
        <v>#DIV/0!</v>
      </c>
      <c r="LDK20" s="38" t="e">
        <f>AVERAGEIFS('Cobalt Prices'!$G$10:$G$4229,'Cobalt Prices'!$E$10:$E$4229,LDK$4)</f>
        <v>#DIV/0!</v>
      </c>
      <c r="LDL20" s="38" t="e">
        <f>AVERAGEIFS('Cobalt Prices'!$G$10:$G$4229,'Cobalt Prices'!$E$10:$E$4229,LDL$4)</f>
        <v>#DIV/0!</v>
      </c>
      <c r="LDM20" s="38" t="e">
        <f>AVERAGEIFS('Cobalt Prices'!$G$10:$G$4229,'Cobalt Prices'!$E$10:$E$4229,LDM$4)</f>
        <v>#DIV/0!</v>
      </c>
      <c r="LDN20" s="38" t="e">
        <f>AVERAGEIFS('Cobalt Prices'!$G$10:$G$4229,'Cobalt Prices'!$E$10:$E$4229,LDN$4)</f>
        <v>#DIV/0!</v>
      </c>
      <c r="LDO20" s="38" t="e">
        <f>AVERAGEIFS('Cobalt Prices'!$G$10:$G$4229,'Cobalt Prices'!$E$10:$E$4229,LDO$4)</f>
        <v>#DIV/0!</v>
      </c>
      <c r="LDP20" s="38" t="e">
        <f>AVERAGEIFS('Cobalt Prices'!$G$10:$G$4229,'Cobalt Prices'!$E$10:$E$4229,LDP$4)</f>
        <v>#DIV/0!</v>
      </c>
      <c r="LDQ20" s="38" t="e">
        <f>AVERAGEIFS('Cobalt Prices'!$G$10:$G$4229,'Cobalt Prices'!$E$10:$E$4229,LDQ$4)</f>
        <v>#DIV/0!</v>
      </c>
      <c r="LDR20" s="38" t="e">
        <f>AVERAGEIFS('Cobalt Prices'!$G$10:$G$4229,'Cobalt Prices'!$E$10:$E$4229,LDR$4)</f>
        <v>#DIV/0!</v>
      </c>
      <c r="LDS20" s="38" t="e">
        <f>AVERAGEIFS('Cobalt Prices'!$G$10:$G$4229,'Cobalt Prices'!$E$10:$E$4229,LDS$4)</f>
        <v>#DIV/0!</v>
      </c>
      <c r="LDT20" s="38" t="e">
        <f>AVERAGEIFS('Cobalt Prices'!$G$10:$G$4229,'Cobalt Prices'!$E$10:$E$4229,LDT$4)</f>
        <v>#DIV/0!</v>
      </c>
      <c r="LDU20" s="38" t="e">
        <f>AVERAGEIFS('Cobalt Prices'!$G$10:$G$4229,'Cobalt Prices'!$E$10:$E$4229,LDU$4)</f>
        <v>#DIV/0!</v>
      </c>
      <c r="LDV20" s="38" t="e">
        <f>AVERAGEIFS('Cobalt Prices'!$G$10:$G$4229,'Cobalt Prices'!$E$10:$E$4229,LDV$4)</f>
        <v>#DIV/0!</v>
      </c>
      <c r="LDW20" s="38" t="e">
        <f>AVERAGEIFS('Cobalt Prices'!$G$10:$G$4229,'Cobalt Prices'!$E$10:$E$4229,LDW$4)</f>
        <v>#DIV/0!</v>
      </c>
      <c r="LDX20" s="38" t="e">
        <f>AVERAGEIFS('Cobalt Prices'!$G$10:$G$4229,'Cobalt Prices'!$E$10:$E$4229,LDX$4)</f>
        <v>#DIV/0!</v>
      </c>
      <c r="LDY20" s="38" t="e">
        <f>AVERAGEIFS('Cobalt Prices'!$G$10:$G$4229,'Cobalt Prices'!$E$10:$E$4229,LDY$4)</f>
        <v>#DIV/0!</v>
      </c>
      <c r="LDZ20" s="38" t="e">
        <f>AVERAGEIFS('Cobalt Prices'!$G$10:$G$4229,'Cobalt Prices'!$E$10:$E$4229,LDZ$4)</f>
        <v>#DIV/0!</v>
      </c>
      <c r="LEA20" s="38" t="e">
        <f>AVERAGEIFS('Cobalt Prices'!$G$10:$G$4229,'Cobalt Prices'!$E$10:$E$4229,LEA$4)</f>
        <v>#DIV/0!</v>
      </c>
      <c r="LEB20" s="38" t="e">
        <f>AVERAGEIFS('Cobalt Prices'!$G$10:$G$4229,'Cobalt Prices'!$E$10:$E$4229,LEB$4)</f>
        <v>#DIV/0!</v>
      </c>
      <c r="LEC20" s="38" t="e">
        <f>AVERAGEIFS('Cobalt Prices'!$G$10:$G$4229,'Cobalt Prices'!$E$10:$E$4229,LEC$4)</f>
        <v>#DIV/0!</v>
      </c>
      <c r="LED20" s="38" t="e">
        <f>AVERAGEIFS('Cobalt Prices'!$G$10:$G$4229,'Cobalt Prices'!$E$10:$E$4229,LED$4)</f>
        <v>#DIV/0!</v>
      </c>
      <c r="LEE20" s="38" t="e">
        <f>AVERAGEIFS('Cobalt Prices'!$G$10:$G$4229,'Cobalt Prices'!$E$10:$E$4229,LEE$4)</f>
        <v>#DIV/0!</v>
      </c>
      <c r="LEF20" s="38" t="e">
        <f>AVERAGEIFS('Cobalt Prices'!$G$10:$G$4229,'Cobalt Prices'!$E$10:$E$4229,LEF$4)</f>
        <v>#DIV/0!</v>
      </c>
      <c r="LEG20" s="38" t="e">
        <f>AVERAGEIFS('Cobalt Prices'!$G$10:$G$4229,'Cobalt Prices'!$E$10:$E$4229,LEG$4)</f>
        <v>#DIV/0!</v>
      </c>
      <c r="LEH20" s="38" t="e">
        <f>AVERAGEIFS('Cobalt Prices'!$G$10:$G$4229,'Cobalt Prices'!$E$10:$E$4229,LEH$4)</f>
        <v>#DIV/0!</v>
      </c>
      <c r="LEI20" s="38" t="e">
        <f>AVERAGEIFS('Cobalt Prices'!$G$10:$G$4229,'Cobalt Prices'!$E$10:$E$4229,LEI$4)</f>
        <v>#DIV/0!</v>
      </c>
      <c r="LEJ20" s="38" t="e">
        <f>AVERAGEIFS('Cobalt Prices'!$G$10:$G$4229,'Cobalt Prices'!$E$10:$E$4229,LEJ$4)</f>
        <v>#DIV/0!</v>
      </c>
      <c r="LEK20" s="38" t="e">
        <f>AVERAGEIFS('Cobalt Prices'!$G$10:$G$4229,'Cobalt Prices'!$E$10:$E$4229,LEK$4)</f>
        <v>#DIV/0!</v>
      </c>
      <c r="LEL20" s="38" t="e">
        <f>AVERAGEIFS('Cobalt Prices'!$G$10:$G$4229,'Cobalt Prices'!$E$10:$E$4229,LEL$4)</f>
        <v>#DIV/0!</v>
      </c>
      <c r="LEM20" s="38" t="e">
        <f>AVERAGEIFS('Cobalt Prices'!$G$10:$G$4229,'Cobalt Prices'!$E$10:$E$4229,LEM$4)</f>
        <v>#DIV/0!</v>
      </c>
      <c r="LEN20" s="38" t="e">
        <f>AVERAGEIFS('Cobalt Prices'!$G$10:$G$4229,'Cobalt Prices'!$E$10:$E$4229,LEN$4)</f>
        <v>#DIV/0!</v>
      </c>
      <c r="LEO20" s="38" t="e">
        <f>AVERAGEIFS('Cobalt Prices'!$G$10:$G$4229,'Cobalt Prices'!$E$10:$E$4229,LEO$4)</f>
        <v>#DIV/0!</v>
      </c>
      <c r="LEP20" s="38" t="e">
        <f>AVERAGEIFS('Cobalt Prices'!$G$10:$G$4229,'Cobalt Prices'!$E$10:$E$4229,LEP$4)</f>
        <v>#DIV/0!</v>
      </c>
      <c r="LEQ20" s="38" t="e">
        <f>AVERAGEIFS('Cobalt Prices'!$G$10:$G$4229,'Cobalt Prices'!$E$10:$E$4229,LEQ$4)</f>
        <v>#DIV/0!</v>
      </c>
      <c r="LER20" s="38" t="e">
        <f>AVERAGEIFS('Cobalt Prices'!$G$10:$G$4229,'Cobalt Prices'!$E$10:$E$4229,LER$4)</f>
        <v>#DIV/0!</v>
      </c>
      <c r="LES20" s="38" t="e">
        <f>AVERAGEIFS('Cobalt Prices'!$G$10:$G$4229,'Cobalt Prices'!$E$10:$E$4229,LES$4)</f>
        <v>#DIV/0!</v>
      </c>
      <c r="LET20" s="38" t="e">
        <f>AVERAGEIFS('Cobalt Prices'!$G$10:$G$4229,'Cobalt Prices'!$E$10:$E$4229,LET$4)</f>
        <v>#DIV/0!</v>
      </c>
      <c r="LEU20" s="38" t="e">
        <f>AVERAGEIFS('Cobalt Prices'!$G$10:$G$4229,'Cobalt Prices'!$E$10:$E$4229,LEU$4)</f>
        <v>#DIV/0!</v>
      </c>
      <c r="LEV20" s="38" t="e">
        <f>AVERAGEIFS('Cobalt Prices'!$G$10:$G$4229,'Cobalt Prices'!$E$10:$E$4229,LEV$4)</f>
        <v>#DIV/0!</v>
      </c>
      <c r="LEW20" s="38" t="e">
        <f>AVERAGEIFS('Cobalt Prices'!$G$10:$G$4229,'Cobalt Prices'!$E$10:$E$4229,LEW$4)</f>
        <v>#DIV/0!</v>
      </c>
      <c r="LEX20" s="38" t="e">
        <f>AVERAGEIFS('Cobalt Prices'!$G$10:$G$4229,'Cobalt Prices'!$E$10:$E$4229,LEX$4)</f>
        <v>#DIV/0!</v>
      </c>
      <c r="LEY20" s="38" t="e">
        <f>AVERAGEIFS('Cobalt Prices'!$G$10:$G$4229,'Cobalt Prices'!$E$10:$E$4229,LEY$4)</f>
        <v>#DIV/0!</v>
      </c>
      <c r="LEZ20" s="38" t="e">
        <f>AVERAGEIFS('Cobalt Prices'!$G$10:$G$4229,'Cobalt Prices'!$E$10:$E$4229,LEZ$4)</f>
        <v>#DIV/0!</v>
      </c>
      <c r="LFA20" s="38" t="e">
        <f>AVERAGEIFS('Cobalt Prices'!$G$10:$G$4229,'Cobalt Prices'!$E$10:$E$4229,LFA$4)</f>
        <v>#DIV/0!</v>
      </c>
      <c r="LFB20" s="38" t="e">
        <f>AVERAGEIFS('Cobalt Prices'!$G$10:$G$4229,'Cobalt Prices'!$E$10:$E$4229,LFB$4)</f>
        <v>#DIV/0!</v>
      </c>
      <c r="LFC20" s="38" t="e">
        <f>AVERAGEIFS('Cobalt Prices'!$G$10:$G$4229,'Cobalt Prices'!$E$10:$E$4229,LFC$4)</f>
        <v>#DIV/0!</v>
      </c>
      <c r="LFD20" s="38" t="e">
        <f>AVERAGEIFS('Cobalt Prices'!$G$10:$G$4229,'Cobalt Prices'!$E$10:$E$4229,LFD$4)</f>
        <v>#DIV/0!</v>
      </c>
      <c r="LFE20" s="38" t="e">
        <f>AVERAGEIFS('Cobalt Prices'!$G$10:$G$4229,'Cobalt Prices'!$E$10:$E$4229,LFE$4)</f>
        <v>#DIV/0!</v>
      </c>
      <c r="LFF20" s="38" t="e">
        <f>AVERAGEIFS('Cobalt Prices'!$G$10:$G$4229,'Cobalt Prices'!$E$10:$E$4229,LFF$4)</f>
        <v>#DIV/0!</v>
      </c>
      <c r="LFG20" s="38" t="e">
        <f>AVERAGEIFS('Cobalt Prices'!$G$10:$G$4229,'Cobalt Prices'!$E$10:$E$4229,LFG$4)</f>
        <v>#DIV/0!</v>
      </c>
      <c r="LFH20" s="38" t="e">
        <f>AVERAGEIFS('Cobalt Prices'!$G$10:$G$4229,'Cobalt Prices'!$E$10:$E$4229,LFH$4)</f>
        <v>#DIV/0!</v>
      </c>
      <c r="LFI20" s="38" t="e">
        <f>AVERAGEIFS('Cobalt Prices'!$G$10:$G$4229,'Cobalt Prices'!$E$10:$E$4229,LFI$4)</f>
        <v>#DIV/0!</v>
      </c>
      <c r="LFJ20" s="38" t="e">
        <f>AVERAGEIFS('Cobalt Prices'!$G$10:$G$4229,'Cobalt Prices'!$E$10:$E$4229,LFJ$4)</f>
        <v>#DIV/0!</v>
      </c>
      <c r="LFK20" s="38" t="e">
        <f>AVERAGEIFS('Cobalt Prices'!$G$10:$G$4229,'Cobalt Prices'!$E$10:$E$4229,LFK$4)</f>
        <v>#DIV/0!</v>
      </c>
      <c r="LFL20" s="38" t="e">
        <f>AVERAGEIFS('Cobalt Prices'!$G$10:$G$4229,'Cobalt Prices'!$E$10:$E$4229,LFL$4)</f>
        <v>#DIV/0!</v>
      </c>
      <c r="LFM20" s="38" t="e">
        <f>AVERAGEIFS('Cobalt Prices'!$G$10:$G$4229,'Cobalt Prices'!$E$10:$E$4229,LFM$4)</f>
        <v>#DIV/0!</v>
      </c>
      <c r="LFN20" s="38" t="e">
        <f>AVERAGEIFS('Cobalt Prices'!$G$10:$G$4229,'Cobalt Prices'!$E$10:$E$4229,LFN$4)</f>
        <v>#DIV/0!</v>
      </c>
      <c r="LFO20" s="38" t="e">
        <f>AVERAGEIFS('Cobalt Prices'!$G$10:$G$4229,'Cobalt Prices'!$E$10:$E$4229,LFO$4)</f>
        <v>#DIV/0!</v>
      </c>
      <c r="LFP20" s="38" t="e">
        <f>AVERAGEIFS('Cobalt Prices'!$G$10:$G$4229,'Cobalt Prices'!$E$10:$E$4229,LFP$4)</f>
        <v>#DIV/0!</v>
      </c>
      <c r="LFQ20" s="38" t="e">
        <f>AVERAGEIFS('Cobalt Prices'!$G$10:$G$4229,'Cobalt Prices'!$E$10:$E$4229,LFQ$4)</f>
        <v>#DIV/0!</v>
      </c>
      <c r="LFR20" s="38" t="e">
        <f>AVERAGEIFS('Cobalt Prices'!$G$10:$G$4229,'Cobalt Prices'!$E$10:$E$4229,LFR$4)</f>
        <v>#DIV/0!</v>
      </c>
      <c r="LFS20" s="38" t="e">
        <f>AVERAGEIFS('Cobalt Prices'!$G$10:$G$4229,'Cobalt Prices'!$E$10:$E$4229,LFS$4)</f>
        <v>#DIV/0!</v>
      </c>
      <c r="LFT20" s="38" t="e">
        <f>AVERAGEIFS('Cobalt Prices'!$G$10:$G$4229,'Cobalt Prices'!$E$10:$E$4229,LFT$4)</f>
        <v>#DIV/0!</v>
      </c>
      <c r="LFU20" s="38" t="e">
        <f>AVERAGEIFS('Cobalt Prices'!$G$10:$G$4229,'Cobalt Prices'!$E$10:$E$4229,LFU$4)</f>
        <v>#DIV/0!</v>
      </c>
      <c r="LFV20" s="38" t="e">
        <f>AVERAGEIFS('Cobalt Prices'!$G$10:$G$4229,'Cobalt Prices'!$E$10:$E$4229,LFV$4)</f>
        <v>#DIV/0!</v>
      </c>
      <c r="LFW20" s="38" t="e">
        <f>AVERAGEIFS('Cobalt Prices'!$G$10:$G$4229,'Cobalt Prices'!$E$10:$E$4229,LFW$4)</f>
        <v>#DIV/0!</v>
      </c>
      <c r="LFX20" s="38" t="e">
        <f>AVERAGEIFS('Cobalt Prices'!$G$10:$G$4229,'Cobalt Prices'!$E$10:$E$4229,LFX$4)</f>
        <v>#DIV/0!</v>
      </c>
      <c r="LFY20" s="38" t="e">
        <f>AVERAGEIFS('Cobalt Prices'!$G$10:$G$4229,'Cobalt Prices'!$E$10:$E$4229,LFY$4)</f>
        <v>#DIV/0!</v>
      </c>
      <c r="LFZ20" s="38" t="e">
        <f>AVERAGEIFS('Cobalt Prices'!$G$10:$G$4229,'Cobalt Prices'!$E$10:$E$4229,LFZ$4)</f>
        <v>#DIV/0!</v>
      </c>
      <c r="LGA20" s="38" t="e">
        <f>AVERAGEIFS('Cobalt Prices'!$G$10:$G$4229,'Cobalt Prices'!$E$10:$E$4229,LGA$4)</f>
        <v>#DIV/0!</v>
      </c>
      <c r="LGB20" s="38" t="e">
        <f>AVERAGEIFS('Cobalt Prices'!$G$10:$G$4229,'Cobalt Prices'!$E$10:$E$4229,LGB$4)</f>
        <v>#DIV/0!</v>
      </c>
      <c r="LGC20" s="38" t="e">
        <f>AVERAGEIFS('Cobalt Prices'!$G$10:$G$4229,'Cobalt Prices'!$E$10:$E$4229,LGC$4)</f>
        <v>#DIV/0!</v>
      </c>
      <c r="LGD20" s="38" t="e">
        <f>AVERAGEIFS('Cobalt Prices'!$G$10:$G$4229,'Cobalt Prices'!$E$10:$E$4229,LGD$4)</f>
        <v>#DIV/0!</v>
      </c>
      <c r="LGE20" s="38" t="e">
        <f>AVERAGEIFS('Cobalt Prices'!$G$10:$G$4229,'Cobalt Prices'!$E$10:$E$4229,LGE$4)</f>
        <v>#DIV/0!</v>
      </c>
      <c r="LGF20" s="38" t="e">
        <f>AVERAGEIFS('Cobalt Prices'!$G$10:$G$4229,'Cobalt Prices'!$E$10:$E$4229,LGF$4)</f>
        <v>#DIV/0!</v>
      </c>
      <c r="LGG20" s="38" t="e">
        <f>AVERAGEIFS('Cobalt Prices'!$G$10:$G$4229,'Cobalt Prices'!$E$10:$E$4229,LGG$4)</f>
        <v>#DIV/0!</v>
      </c>
      <c r="LGH20" s="38" t="e">
        <f>AVERAGEIFS('Cobalt Prices'!$G$10:$G$4229,'Cobalt Prices'!$E$10:$E$4229,LGH$4)</f>
        <v>#DIV/0!</v>
      </c>
      <c r="LGI20" s="38" t="e">
        <f>AVERAGEIFS('Cobalt Prices'!$G$10:$G$4229,'Cobalt Prices'!$E$10:$E$4229,LGI$4)</f>
        <v>#DIV/0!</v>
      </c>
      <c r="LGJ20" s="38" t="e">
        <f>AVERAGEIFS('Cobalt Prices'!$G$10:$G$4229,'Cobalt Prices'!$E$10:$E$4229,LGJ$4)</f>
        <v>#DIV/0!</v>
      </c>
      <c r="LGK20" s="38" t="e">
        <f>AVERAGEIFS('Cobalt Prices'!$G$10:$G$4229,'Cobalt Prices'!$E$10:$E$4229,LGK$4)</f>
        <v>#DIV/0!</v>
      </c>
      <c r="LGL20" s="38" t="e">
        <f>AVERAGEIFS('Cobalt Prices'!$G$10:$G$4229,'Cobalt Prices'!$E$10:$E$4229,LGL$4)</f>
        <v>#DIV/0!</v>
      </c>
      <c r="LGM20" s="38" t="e">
        <f>AVERAGEIFS('Cobalt Prices'!$G$10:$G$4229,'Cobalt Prices'!$E$10:$E$4229,LGM$4)</f>
        <v>#DIV/0!</v>
      </c>
      <c r="LGN20" s="38" t="e">
        <f>AVERAGEIFS('Cobalt Prices'!$G$10:$G$4229,'Cobalt Prices'!$E$10:$E$4229,LGN$4)</f>
        <v>#DIV/0!</v>
      </c>
      <c r="LGO20" s="38" t="e">
        <f>AVERAGEIFS('Cobalt Prices'!$G$10:$G$4229,'Cobalt Prices'!$E$10:$E$4229,LGO$4)</f>
        <v>#DIV/0!</v>
      </c>
      <c r="LGP20" s="38" t="e">
        <f>AVERAGEIFS('Cobalt Prices'!$G$10:$G$4229,'Cobalt Prices'!$E$10:$E$4229,LGP$4)</f>
        <v>#DIV/0!</v>
      </c>
      <c r="LGQ20" s="38" t="e">
        <f>AVERAGEIFS('Cobalt Prices'!$G$10:$G$4229,'Cobalt Prices'!$E$10:$E$4229,LGQ$4)</f>
        <v>#DIV/0!</v>
      </c>
      <c r="LGR20" s="38" t="e">
        <f>AVERAGEIFS('Cobalt Prices'!$G$10:$G$4229,'Cobalt Prices'!$E$10:$E$4229,LGR$4)</f>
        <v>#DIV/0!</v>
      </c>
      <c r="LGS20" s="38" t="e">
        <f>AVERAGEIFS('Cobalt Prices'!$G$10:$G$4229,'Cobalt Prices'!$E$10:$E$4229,LGS$4)</f>
        <v>#DIV/0!</v>
      </c>
      <c r="LGT20" s="38" t="e">
        <f>AVERAGEIFS('Cobalt Prices'!$G$10:$G$4229,'Cobalt Prices'!$E$10:$E$4229,LGT$4)</f>
        <v>#DIV/0!</v>
      </c>
      <c r="LGU20" s="38" t="e">
        <f>AVERAGEIFS('Cobalt Prices'!$G$10:$G$4229,'Cobalt Prices'!$E$10:$E$4229,LGU$4)</f>
        <v>#DIV/0!</v>
      </c>
      <c r="LGV20" s="38" t="e">
        <f>AVERAGEIFS('Cobalt Prices'!$G$10:$G$4229,'Cobalt Prices'!$E$10:$E$4229,LGV$4)</f>
        <v>#DIV/0!</v>
      </c>
      <c r="LGW20" s="38" t="e">
        <f>AVERAGEIFS('Cobalt Prices'!$G$10:$G$4229,'Cobalt Prices'!$E$10:$E$4229,LGW$4)</f>
        <v>#DIV/0!</v>
      </c>
      <c r="LGX20" s="38" t="e">
        <f>AVERAGEIFS('Cobalt Prices'!$G$10:$G$4229,'Cobalt Prices'!$E$10:$E$4229,LGX$4)</f>
        <v>#DIV/0!</v>
      </c>
      <c r="LGY20" s="38" t="e">
        <f>AVERAGEIFS('Cobalt Prices'!$G$10:$G$4229,'Cobalt Prices'!$E$10:$E$4229,LGY$4)</f>
        <v>#DIV/0!</v>
      </c>
      <c r="LGZ20" s="38" t="e">
        <f>AVERAGEIFS('Cobalt Prices'!$G$10:$G$4229,'Cobalt Prices'!$E$10:$E$4229,LGZ$4)</f>
        <v>#DIV/0!</v>
      </c>
      <c r="LHA20" s="38" t="e">
        <f>AVERAGEIFS('Cobalt Prices'!$G$10:$G$4229,'Cobalt Prices'!$E$10:$E$4229,LHA$4)</f>
        <v>#DIV/0!</v>
      </c>
      <c r="LHB20" s="38" t="e">
        <f>AVERAGEIFS('Cobalt Prices'!$G$10:$G$4229,'Cobalt Prices'!$E$10:$E$4229,LHB$4)</f>
        <v>#DIV/0!</v>
      </c>
      <c r="LHC20" s="38" t="e">
        <f>AVERAGEIFS('Cobalt Prices'!$G$10:$G$4229,'Cobalt Prices'!$E$10:$E$4229,LHC$4)</f>
        <v>#DIV/0!</v>
      </c>
      <c r="LHD20" s="38" t="e">
        <f>AVERAGEIFS('Cobalt Prices'!$G$10:$G$4229,'Cobalt Prices'!$E$10:$E$4229,LHD$4)</f>
        <v>#DIV/0!</v>
      </c>
      <c r="LHE20" s="38" t="e">
        <f>AVERAGEIFS('Cobalt Prices'!$G$10:$G$4229,'Cobalt Prices'!$E$10:$E$4229,LHE$4)</f>
        <v>#DIV/0!</v>
      </c>
      <c r="LHF20" s="38" t="e">
        <f>AVERAGEIFS('Cobalt Prices'!$G$10:$G$4229,'Cobalt Prices'!$E$10:$E$4229,LHF$4)</f>
        <v>#DIV/0!</v>
      </c>
      <c r="LHG20" s="38" t="e">
        <f>AVERAGEIFS('Cobalt Prices'!$G$10:$G$4229,'Cobalt Prices'!$E$10:$E$4229,LHG$4)</f>
        <v>#DIV/0!</v>
      </c>
      <c r="LHH20" s="38" t="e">
        <f>AVERAGEIFS('Cobalt Prices'!$G$10:$G$4229,'Cobalt Prices'!$E$10:$E$4229,LHH$4)</f>
        <v>#DIV/0!</v>
      </c>
      <c r="LHI20" s="38" t="e">
        <f>AVERAGEIFS('Cobalt Prices'!$G$10:$G$4229,'Cobalt Prices'!$E$10:$E$4229,LHI$4)</f>
        <v>#DIV/0!</v>
      </c>
      <c r="LHJ20" s="38" t="e">
        <f>AVERAGEIFS('Cobalt Prices'!$G$10:$G$4229,'Cobalt Prices'!$E$10:$E$4229,LHJ$4)</f>
        <v>#DIV/0!</v>
      </c>
      <c r="LHK20" s="38" t="e">
        <f>AVERAGEIFS('Cobalt Prices'!$G$10:$G$4229,'Cobalt Prices'!$E$10:$E$4229,LHK$4)</f>
        <v>#DIV/0!</v>
      </c>
      <c r="LHL20" s="38" t="e">
        <f>AVERAGEIFS('Cobalt Prices'!$G$10:$G$4229,'Cobalt Prices'!$E$10:$E$4229,LHL$4)</f>
        <v>#DIV/0!</v>
      </c>
      <c r="LHM20" s="38" t="e">
        <f>AVERAGEIFS('Cobalt Prices'!$G$10:$G$4229,'Cobalt Prices'!$E$10:$E$4229,LHM$4)</f>
        <v>#DIV/0!</v>
      </c>
      <c r="LHN20" s="38" t="e">
        <f>AVERAGEIFS('Cobalt Prices'!$G$10:$G$4229,'Cobalt Prices'!$E$10:$E$4229,LHN$4)</f>
        <v>#DIV/0!</v>
      </c>
      <c r="LHO20" s="38" t="e">
        <f>AVERAGEIFS('Cobalt Prices'!$G$10:$G$4229,'Cobalt Prices'!$E$10:$E$4229,LHO$4)</f>
        <v>#DIV/0!</v>
      </c>
      <c r="LHP20" s="38" t="e">
        <f>AVERAGEIFS('Cobalt Prices'!$G$10:$G$4229,'Cobalt Prices'!$E$10:$E$4229,LHP$4)</f>
        <v>#DIV/0!</v>
      </c>
      <c r="LHQ20" s="38" t="e">
        <f>AVERAGEIFS('Cobalt Prices'!$G$10:$G$4229,'Cobalt Prices'!$E$10:$E$4229,LHQ$4)</f>
        <v>#DIV/0!</v>
      </c>
      <c r="LHR20" s="38" t="e">
        <f>AVERAGEIFS('Cobalt Prices'!$G$10:$G$4229,'Cobalt Prices'!$E$10:$E$4229,LHR$4)</f>
        <v>#DIV/0!</v>
      </c>
      <c r="LHS20" s="38" t="e">
        <f>AVERAGEIFS('Cobalt Prices'!$G$10:$G$4229,'Cobalt Prices'!$E$10:$E$4229,LHS$4)</f>
        <v>#DIV/0!</v>
      </c>
      <c r="LHT20" s="38" t="e">
        <f>AVERAGEIFS('Cobalt Prices'!$G$10:$G$4229,'Cobalt Prices'!$E$10:$E$4229,LHT$4)</f>
        <v>#DIV/0!</v>
      </c>
      <c r="LHU20" s="38" t="e">
        <f>AVERAGEIFS('Cobalt Prices'!$G$10:$G$4229,'Cobalt Prices'!$E$10:$E$4229,LHU$4)</f>
        <v>#DIV/0!</v>
      </c>
      <c r="LHV20" s="38" t="e">
        <f>AVERAGEIFS('Cobalt Prices'!$G$10:$G$4229,'Cobalt Prices'!$E$10:$E$4229,LHV$4)</f>
        <v>#DIV/0!</v>
      </c>
      <c r="LHW20" s="38" t="e">
        <f>AVERAGEIFS('Cobalt Prices'!$G$10:$G$4229,'Cobalt Prices'!$E$10:$E$4229,LHW$4)</f>
        <v>#DIV/0!</v>
      </c>
      <c r="LHX20" s="38" t="e">
        <f>AVERAGEIFS('Cobalt Prices'!$G$10:$G$4229,'Cobalt Prices'!$E$10:$E$4229,LHX$4)</f>
        <v>#DIV/0!</v>
      </c>
      <c r="LHY20" s="38" t="e">
        <f>AVERAGEIFS('Cobalt Prices'!$G$10:$G$4229,'Cobalt Prices'!$E$10:$E$4229,LHY$4)</f>
        <v>#DIV/0!</v>
      </c>
      <c r="LHZ20" s="38" t="e">
        <f>AVERAGEIFS('Cobalt Prices'!$G$10:$G$4229,'Cobalt Prices'!$E$10:$E$4229,LHZ$4)</f>
        <v>#DIV/0!</v>
      </c>
      <c r="LIA20" s="38" t="e">
        <f>AVERAGEIFS('Cobalt Prices'!$G$10:$G$4229,'Cobalt Prices'!$E$10:$E$4229,LIA$4)</f>
        <v>#DIV/0!</v>
      </c>
      <c r="LIB20" s="38" t="e">
        <f>AVERAGEIFS('Cobalt Prices'!$G$10:$G$4229,'Cobalt Prices'!$E$10:$E$4229,LIB$4)</f>
        <v>#DIV/0!</v>
      </c>
      <c r="LIC20" s="38" t="e">
        <f>AVERAGEIFS('Cobalt Prices'!$G$10:$G$4229,'Cobalt Prices'!$E$10:$E$4229,LIC$4)</f>
        <v>#DIV/0!</v>
      </c>
      <c r="LID20" s="38" t="e">
        <f>AVERAGEIFS('Cobalt Prices'!$G$10:$G$4229,'Cobalt Prices'!$E$10:$E$4229,LID$4)</f>
        <v>#DIV/0!</v>
      </c>
      <c r="LIE20" s="38" t="e">
        <f>AVERAGEIFS('Cobalt Prices'!$G$10:$G$4229,'Cobalt Prices'!$E$10:$E$4229,LIE$4)</f>
        <v>#DIV/0!</v>
      </c>
      <c r="LIF20" s="38" t="e">
        <f>AVERAGEIFS('Cobalt Prices'!$G$10:$G$4229,'Cobalt Prices'!$E$10:$E$4229,LIF$4)</f>
        <v>#DIV/0!</v>
      </c>
      <c r="LIG20" s="38" t="e">
        <f>AVERAGEIFS('Cobalt Prices'!$G$10:$G$4229,'Cobalt Prices'!$E$10:$E$4229,LIG$4)</f>
        <v>#DIV/0!</v>
      </c>
      <c r="LIH20" s="38" t="e">
        <f>AVERAGEIFS('Cobalt Prices'!$G$10:$G$4229,'Cobalt Prices'!$E$10:$E$4229,LIH$4)</f>
        <v>#DIV/0!</v>
      </c>
      <c r="LII20" s="38" t="e">
        <f>AVERAGEIFS('Cobalt Prices'!$G$10:$G$4229,'Cobalt Prices'!$E$10:$E$4229,LII$4)</f>
        <v>#DIV/0!</v>
      </c>
      <c r="LIJ20" s="38" t="e">
        <f>AVERAGEIFS('Cobalt Prices'!$G$10:$G$4229,'Cobalt Prices'!$E$10:$E$4229,LIJ$4)</f>
        <v>#DIV/0!</v>
      </c>
      <c r="LIK20" s="38" t="e">
        <f>AVERAGEIFS('Cobalt Prices'!$G$10:$G$4229,'Cobalt Prices'!$E$10:$E$4229,LIK$4)</f>
        <v>#DIV/0!</v>
      </c>
      <c r="LIL20" s="38" t="e">
        <f>AVERAGEIFS('Cobalt Prices'!$G$10:$G$4229,'Cobalt Prices'!$E$10:$E$4229,LIL$4)</f>
        <v>#DIV/0!</v>
      </c>
      <c r="LIM20" s="38" t="e">
        <f>AVERAGEIFS('Cobalt Prices'!$G$10:$G$4229,'Cobalt Prices'!$E$10:$E$4229,LIM$4)</f>
        <v>#DIV/0!</v>
      </c>
      <c r="LIN20" s="38" t="e">
        <f>AVERAGEIFS('Cobalt Prices'!$G$10:$G$4229,'Cobalt Prices'!$E$10:$E$4229,LIN$4)</f>
        <v>#DIV/0!</v>
      </c>
      <c r="LIO20" s="38" t="e">
        <f>AVERAGEIFS('Cobalt Prices'!$G$10:$G$4229,'Cobalt Prices'!$E$10:$E$4229,LIO$4)</f>
        <v>#DIV/0!</v>
      </c>
      <c r="LIP20" s="38" t="e">
        <f>AVERAGEIFS('Cobalt Prices'!$G$10:$G$4229,'Cobalt Prices'!$E$10:$E$4229,LIP$4)</f>
        <v>#DIV/0!</v>
      </c>
      <c r="LIQ20" s="38" t="e">
        <f>AVERAGEIFS('Cobalt Prices'!$G$10:$G$4229,'Cobalt Prices'!$E$10:$E$4229,LIQ$4)</f>
        <v>#DIV/0!</v>
      </c>
      <c r="LIR20" s="38" t="e">
        <f>AVERAGEIFS('Cobalt Prices'!$G$10:$G$4229,'Cobalt Prices'!$E$10:$E$4229,LIR$4)</f>
        <v>#DIV/0!</v>
      </c>
      <c r="LIS20" s="38" t="e">
        <f>AVERAGEIFS('Cobalt Prices'!$G$10:$G$4229,'Cobalt Prices'!$E$10:$E$4229,LIS$4)</f>
        <v>#DIV/0!</v>
      </c>
      <c r="LIT20" s="38" t="e">
        <f>AVERAGEIFS('Cobalt Prices'!$G$10:$G$4229,'Cobalt Prices'!$E$10:$E$4229,LIT$4)</f>
        <v>#DIV/0!</v>
      </c>
      <c r="LIU20" s="38" t="e">
        <f>AVERAGEIFS('Cobalt Prices'!$G$10:$G$4229,'Cobalt Prices'!$E$10:$E$4229,LIU$4)</f>
        <v>#DIV/0!</v>
      </c>
      <c r="LIV20" s="38" t="e">
        <f>AVERAGEIFS('Cobalt Prices'!$G$10:$G$4229,'Cobalt Prices'!$E$10:$E$4229,LIV$4)</f>
        <v>#DIV/0!</v>
      </c>
      <c r="LIW20" s="38" t="e">
        <f>AVERAGEIFS('Cobalt Prices'!$G$10:$G$4229,'Cobalt Prices'!$E$10:$E$4229,LIW$4)</f>
        <v>#DIV/0!</v>
      </c>
      <c r="LIX20" s="38" t="e">
        <f>AVERAGEIFS('Cobalt Prices'!$G$10:$G$4229,'Cobalt Prices'!$E$10:$E$4229,LIX$4)</f>
        <v>#DIV/0!</v>
      </c>
      <c r="LIY20" s="38" t="e">
        <f>AVERAGEIFS('Cobalt Prices'!$G$10:$G$4229,'Cobalt Prices'!$E$10:$E$4229,LIY$4)</f>
        <v>#DIV/0!</v>
      </c>
      <c r="LIZ20" s="38" t="e">
        <f>AVERAGEIFS('Cobalt Prices'!$G$10:$G$4229,'Cobalt Prices'!$E$10:$E$4229,LIZ$4)</f>
        <v>#DIV/0!</v>
      </c>
      <c r="LJA20" s="38" t="e">
        <f>AVERAGEIFS('Cobalt Prices'!$G$10:$G$4229,'Cobalt Prices'!$E$10:$E$4229,LJA$4)</f>
        <v>#DIV/0!</v>
      </c>
      <c r="LJB20" s="38" t="e">
        <f>AVERAGEIFS('Cobalt Prices'!$G$10:$G$4229,'Cobalt Prices'!$E$10:$E$4229,LJB$4)</f>
        <v>#DIV/0!</v>
      </c>
      <c r="LJC20" s="38" t="e">
        <f>AVERAGEIFS('Cobalt Prices'!$G$10:$G$4229,'Cobalt Prices'!$E$10:$E$4229,LJC$4)</f>
        <v>#DIV/0!</v>
      </c>
      <c r="LJD20" s="38" t="e">
        <f>AVERAGEIFS('Cobalt Prices'!$G$10:$G$4229,'Cobalt Prices'!$E$10:$E$4229,LJD$4)</f>
        <v>#DIV/0!</v>
      </c>
      <c r="LJE20" s="38" t="e">
        <f>AVERAGEIFS('Cobalt Prices'!$G$10:$G$4229,'Cobalt Prices'!$E$10:$E$4229,LJE$4)</f>
        <v>#DIV/0!</v>
      </c>
      <c r="LJF20" s="38" t="e">
        <f>AVERAGEIFS('Cobalt Prices'!$G$10:$G$4229,'Cobalt Prices'!$E$10:$E$4229,LJF$4)</f>
        <v>#DIV/0!</v>
      </c>
      <c r="LJG20" s="38" t="e">
        <f>AVERAGEIFS('Cobalt Prices'!$G$10:$G$4229,'Cobalt Prices'!$E$10:$E$4229,LJG$4)</f>
        <v>#DIV/0!</v>
      </c>
      <c r="LJH20" s="38" t="e">
        <f>AVERAGEIFS('Cobalt Prices'!$G$10:$G$4229,'Cobalt Prices'!$E$10:$E$4229,LJH$4)</f>
        <v>#DIV/0!</v>
      </c>
      <c r="LJI20" s="38" t="e">
        <f>AVERAGEIFS('Cobalt Prices'!$G$10:$G$4229,'Cobalt Prices'!$E$10:$E$4229,LJI$4)</f>
        <v>#DIV/0!</v>
      </c>
      <c r="LJJ20" s="38" t="e">
        <f>AVERAGEIFS('Cobalt Prices'!$G$10:$G$4229,'Cobalt Prices'!$E$10:$E$4229,LJJ$4)</f>
        <v>#DIV/0!</v>
      </c>
      <c r="LJK20" s="38" t="e">
        <f>AVERAGEIFS('Cobalt Prices'!$G$10:$G$4229,'Cobalt Prices'!$E$10:$E$4229,LJK$4)</f>
        <v>#DIV/0!</v>
      </c>
      <c r="LJL20" s="38" t="e">
        <f>AVERAGEIFS('Cobalt Prices'!$G$10:$G$4229,'Cobalt Prices'!$E$10:$E$4229,LJL$4)</f>
        <v>#DIV/0!</v>
      </c>
      <c r="LJM20" s="38" t="e">
        <f>AVERAGEIFS('Cobalt Prices'!$G$10:$G$4229,'Cobalt Prices'!$E$10:$E$4229,LJM$4)</f>
        <v>#DIV/0!</v>
      </c>
      <c r="LJN20" s="38" t="e">
        <f>AVERAGEIFS('Cobalt Prices'!$G$10:$G$4229,'Cobalt Prices'!$E$10:$E$4229,LJN$4)</f>
        <v>#DIV/0!</v>
      </c>
      <c r="LJO20" s="38" t="e">
        <f>AVERAGEIFS('Cobalt Prices'!$G$10:$G$4229,'Cobalt Prices'!$E$10:$E$4229,LJO$4)</f>
        <v>#DIV/0!</v>
      </c>
      <c r="LJP20" s="38" t="e">
        <f>AVERAGEIFS('Cobalt Prices'!$G$10:$G$4229,'Cobalt Prices'!$E$10:$E$4229,LJP$4)</f>
        <v>#DIV/0!</v>
      </c>
      <c r="LJQ20" s="38" t="e">
        <f>AVERAGEIFS('Cobalt Prices'!$G$10:$G$4229,'Cobalt Prices'!$E$10:$E$4229,LJQ$4)</f>
        <v>#DIV/0!</v>
      </c>
      <c r="LJR20" s="38" t="e">
        <f>AVERAGEIFS('Cobalt Prices'!$G$10:$G$4229,'Cobalt Prices'!$E$10:$E$4229,LJR$4)</f>
        <v>#DIV/0!</v>
      </c>
      <c r="LJS20" s="38" t="e">
        <f>AVERAGEIFS('Cobalt Prices'!$G$10:$G$4229,'Cobalt Prices'!$E$10:$E$4229,LJS$4)</f>
        <v>#DIV/0!</v>
      </c>
      <c r="LJT20" s="38" t="e">
        <f>AVERAGEIFS('Cobalt Prices'!$G$10:$G$4229,'Cobalt Prices'!$E$10:$E$4229,LJT$4)</f>
        <v>#DIV/0!</v>
      </c>
      <c r="LJU20" s="38" t="e">
        <f>AVERAGEIFS('Cobalt Prices'!$G$10:$G$4229,'Cobalt Prices'!$E$10:$E$4229,LJU$4)</f>
        <v>#DIV/0!</v>
      </c>
      <c r="LJV20" s="38" t="e">
        <f>AVERAGEIFS('Cobalt Prices'!$G$10:$G$4229,'Cobalt Prices'!$E$10:$E$4229,LJV$4)</f>
        <v>#DIV/0!</v>
      </c>
      <c r="LJW20" s="38" t="e">
        <f>AVERAGEIFS('Cobalt Prices'!$G$10:$G$4229,'Cobalt Prices'!$E$10:$E$4229,LJW$4)</f>
        <v>#DIV/0!</v>
      </c>
      <c r="LJX20" s="38" t="e">
        <f>AVERAGEIFS('Cobalt Prices'!$G$10:$G$4229,'Cobalt Prices'!$E$10:$E$4229,LJX$4)</f>
        <v>#DIV/0!</v>
      </c>
      <c r="LJY20" s="38" t="e">
        <f>AVERAGEIFS('Cobalt Prices'!$G$10:$G$4229,'Cobalt Prices'!$E$10:$E$4229,LJY$4)</f>
        <v>#DIV/0!</v>
      </c>
      <c r="LJZ20" s="38" t="e">
        <f>AVERAGEIFS('Cobalt Prices'!$G$10:$G$4229,'Cobalt Prices'!$E$10:$E$4229,LJZ$4)</f>
        <v>#DIV/0!</v>
      </c>
      <c r="LKA20" s="38" t="e">
        <f>AVERAGEIFS('Cobalt Prices'!$G$10:$G$4229,'Cobalt Prices'!$E$10:$E$4229,LKA$4)</f>
        <v>#DIV/0!</v>
      </c>
      <c r="LKB20" s="38" t="e">
        <f>AVERAGEIFS('Cobalt Prices'!$G$10:$G$4229,'Cobalt Prices'!$E$10:$E$4229,LKB$4)</f>
        <v>#DIV/0!</v>
      </c>
      <c r="LKC20" s="38" t="e">
        <f>AVERAGEIFS('Cobalt Prices'!$G$10:$G$4229,'Cobalt Prices'!$E$10:$E$4229,LKC$4)</f>
        <v>#DIV/0!</v>
      </c>
      <c r="LKD20" s="38" t="e">
        <f>AVERAGEIFS('Cobalt Prices'!$G$10:$G$4229,'Cobalt Prices'!$E$10:$E$4229,LKD$4)</f>
        <v>#DIV/0!</v>
      </c>
      <c r="LKE20" s="38" t="e">
        <f>AVERAGEIFS('Cobalt Prices'!$G$10:$G$4229,'Cobalt Prices'!$E$10:$E$4229,LKE$4)</f>
        <v>#DIV/0!</v>
      </c>
      <c r="LKF20" s="38" t="e">
        <f>AVERAGEIFS('Cobalt Prices'!$G$10:$G$4229,'Cobalt Prices'!$E$10:$E$4229,LKF$4)</f>
        <v>#DIV/0!</v>
      </c>
      <c r="LKG20" s="38" t="e">
        <f>AVERAGEIFS('Cobalt Prices'!$G$10:$G$4229,'Cobalt Prices'!$E$10:$E$4229,LKG$4)</f>
        <v>#DIV/0!</v>
      </c>
      <c r="LKH20" s="38" t="e">
        <f>AVERAGEIFS('Cobalt Prices'!$G$10:$G$4229,'Cobalt Prices'!$E$10:$E$4229,LKH$4)</f>
        <v>#DIV/0!</v>
      </c>
      <c r="LKI20" s="38" t="e">
        <f>AVERAGEIFS('Cobalt Prices'!$G$10:$G$4229,'Cobalt Prices'!$E$10:$E$4229,LKI$4)</f>
        <v>#DIV/0!</v>
      </c>
      <c r="LKJ20" s="38" t="e">
        <f>AVERAGEIFS('Cobalt Prices'!$G$10:$G$4229,'Cobalt Prices'!$E$10:$E$4229,LKJ$4)</f>
        <v>#DIV/0!</v>
      </c>
      <c r="LKK20" s="38" t="e">
        <f>AVERAGEIFS('Cobalt Prices'!$G$10:$G$4229,'Cobalt Prices'!$E$10:$E$4229,LKK$4)</f>
        <v>#DIV/0!</v>
      </c>
      <c r="LKL20" s="38" t="e">
        <f>AVERAGEIFS('Cobalt Prices'!$G$10:$G$4229,'Cobalt Prices'!$E$10:$E$4229,LKL$4)</f>
        <v>#DIV/0!</v>
      </c>
      <c r="LKM20" s="38" t="e">
        <f>AVERAGEIFS('Cobalt Prices'!$G$10:$G$4229,'Cobalt Prices'!$E$10:$E$4229,LKM$4)</f>
        <v>#DIV/0!</v>
      </c>
      <c r="LKN20" s="38" t="e">
        <f>AVERAGEIFS('Cobalt Prices'!$G$10:$G$4229,'Cobalt Prices'!$E$10:$E$4229,LKN$4)</f>
        <v>#DIV/0!</v>
      </c>
      <c r="LKO20" s="38" t="e">
        <f>AVERAGEIFS('Cobalt Prices'!$G$10:$G$4229,'Cobalt Prices'!$E$10:$E$4229,LKO$4)</f>
        <v>#DIV/0!</v>
      </c>
      <c r="LKP20" s="38" t="e">
        <f>AVERAGEIFS('Cobalt Prices'!$G$10:$G$4229,'Cobalt Prices'!$E$10:$E$4229,LKP$4)</f>
        <v>#DIV/0!</v>
      </c>
      <c r="LKQ20" s="38" t="e">
        <f>AVERAGEIFS('Cobalt Prices'!$G$10:$G$4229,'Cobalt Prices'!$E$10:$E$4229,LKQ$4)</f>
        <v>#DIV/0!</v>
      </c>
      <c r="LKR20" s="38" t="e">
        <f>AVERAGEIFS('Cobalt Prices'!$G$10:$G$4229,'Cobalt Prices'!$E$10:$E$4229,LKR$4)</f>
        <v>#DIV/0!</v>
      </c>
      <c r="LKS20" s="38" t="e">
        <f>AVERAGEIFS('Cobalt Prices'!$G$10:$G$4229,'Cobalt Prices'!$E$10:$E$4229,LKS$4)</f>
        <v>#DIV/0!</v>
      </c>
      <c r="LKT20" s="38" t="e">
        <f>AVERAGEIFS('Cobalt Prices'!$G$10:$G$4229,'Cobalt Prices'!$E$10:$E$4229,LKT$4)</f>
        <v>#DIV/0!</v>
      </c>
      <c r="LKU20" s="38" t="e">
        <f>AVERAGEIFS('Cobalt Prices'!$G$10:$G$4229,'Cobalt Prices'!$E$10:$E$4229,LKU$4)</f>
        <v>#DIV/0!</v>
      </c>
      <c r="LKV20" s="38" t="e">
        <f>AVERAGEIFS('Cobalt Prices'!$G$10:$G$4229,'Cobalt Prices'!$E$10:$E$4229,LKV$4)</f>
        <v>#DIV/0!</v>
      </c>
      <c r="LKW20" s="38" t="e">
        <f>AVERAGEIFS('Cobalt Prices'!$G$10:$G$4229,'Cobalt Prices'!$E$10:$E$4229,LKW$4)</f>
        <v>#DIV/0!</v>
      </c>
      <c r="LKX20" s="38" t="e">
        <f>AVERAGEIFS('Cobalt Prices'!$G$10:$G$4229,'Cobalt Prices'!$E$10:$E$4229,LKX$4)</f>
        <v>#DIV/0!</v>
      </c>
      <c r="LKY20" s="38" t="e">
        <f>AVERAGEIFS('Cobalt Prices'!$G$10:$G$4229,'Cobalt Prices'!$E$10:$E$4229,LKY$4)</f>
        <v>#DIV/0!</v>
      </c>
      <c r="LKZ20" s="38" t="e">
        <f>AVERAGEIFS('Cobalt Prices'!$G$10:$G$4229,'Cobalt Prices'!$E$10:$E$4229,LKZ$4)</f>
        <v>#DIV/0!</v>
      </c>
      <c r="LLA20" s="38" t="e">
        <f>AVERAGEIFS('Cobalt Prices'!$G$10:$G$4229,'Cobalt Prices'!$E$10:$E$4229,LLA$4)</f>
        <v>#DIV/0!</v>
      </c>
      <c r="LLB20" s="38" t="e">
        <f>AVERAGEIFS('Cobalt Prices'!$G$10:$G$4229,'Cobalt Prices'!$E$10:$E$4229,LLB$4)</f>
        <v>#DIV/0!</v>
      </c>
      <c r="LLC20" s="38" t="e">
        <f>AVERAGEIFS('Cobalt Prices'!$G$10:$G$4229,'Cobalt Prices'!$E$10:$E$4229,LLC$4)</f>
        <v>#DIV/0!</v>
      </c>
      <c r="LLD20" s="38" t="e">
        <f>AVERAGEIFS('Cobalt Prices'!$G$10:$G$4229,'Cobalt Prices'!$E$10:$E$4229,LLD$4)</f>
        <v>#DIV/0!</v>
      </c>
      <c r="LLE20" s="38" t="e">
        <f>AVERAGEIFS('Cobalt Prices'!$G$10:$G$4229,'Cobalt Prices'!$E$10:$E$4229,LLE$4)</f>
        <v>#DIV/0!</v>
      </c>
      <c r="LLF20" s="38" t="e">
        <f>AVERAGEIFS('Cobalt Prices'!$G$10:$G$4229,'Cobalt Prices'!$E$10:$E$4229,LLF$4)</f>
        <v>#DIV/0!</v>
      </c>
      <c r="LLG20" s="38" t="e">
        <f>AVERAGEIFS('Cobalt Prices'!$G$10:$G$4229,'Cobalt Prices'!$E$10:$E$4229,LLG$4)</f>
        <v>#DIV/0!</v>
      </c>
      <c r="LLH20" s="38" t="e">
        <f>AVERAGEIFS('Cobalt Prices'!$G$10:$G$4229,'Cobalt Prices'!$E$10:$E$4229,LLH$4)</f>
        <v>#DIV/0!</v>
      </c>
      <c r="LLI20" s="38" t="e">
        <f>AVERAGEIFS('Cobalt Prices'!$G$10:$G$4229,'Cobalt Prices'!$E$10:$E$4229,LLI$4)</f>
        <v>#DIV/0!</v>
      </c>
      <c r="LLJ20" s="38" t="e">
        <f>AVERAGEIFS('Cobalt Prices'!$G$10:$G$4229,'Cobalt Prices'!$E$10:$E$4229,LLJ$4)</f>
        <v>#DIV/0!</v>
      </c>
      <c r="LLK20" s="38" t="e">
        <f>AVERAGEIFS('Cobalt Prices'!$G$10:$G$4229,'Cobalt Prices'!$E$10:$E$4229,LLK$4)</f>
        <v>#DIV/0!</v>
      </c>
      <c r="LLL20" s="38" t="e">
        <f>AVERAGEIFS('Cobalt Prices'!$G$10:$G$4229,'Cobalt Prices'!$E$10:$E$4229,LLL$4)</f>
        <v>#DIV/0!</v>
      </c>
      <c r="LLM20" s="38" t="e">
        <f>AVERAGEIFS('Cobalt Prices'!$G$10:$G$4229,'Cobalt Prices'!$E$10:$E$4229,LLM$4)</f>
        <v>#DIV/0!</v>
      </c>
      <c r="LLN20" s="38" t="e">
        <f>AVERAGEIFS('Cobalt Prices'!$G$10:$G$4229,'Cobalt Prices'!$E$10:$E$4229,LLN$4)</f>
        <v>#DIV/0!</v>
      </c>
      <c r="LLO20" s="38" t="e">
        <f>AVERAGEIFS('Cobalt Prices'!$G$10:$G$4229,'Cobalt Prices'!$E$10:$E$4229,LLO$4)</f>
        <v>#DIV/0!</v>
      </c>
      <c r="LLP20" s="38" t="e">
        <f>AVERAGEIFS('Cobalt Prices'!$G$10:$G$4229,'Cobalt Prices'!$E$10:$E$4229,LLP$4)</f>
        <v>#DIV/0!</v>
      </c>
      <c r="LLQ20" s="38" t="e">
        <f>AVERAGEIFS('Cobalt Prices'!$G$10:$G$4229,'Cobalt Prices'!$E$10:$E$4229,LLQ$4)</f>
        <v>#DIV/0!</v>
      </c>
      <c r="LLR20" s="38" t="e">
        <f>AVERAGEIFS('Cobalt Prices'!$G$10:$G$4229,'Cobalt Prices'!$E$10:$E$4229,LLR$4)</f>
        <v>#DIV/0!</v>
      </c>
      <c r="LLS20" s="38" t="e">
        <f>AVERAGEIFS('Cobalt Prices'!$G$10:$G$4229,'Cobalt Prices'!$E$10:$E$4229,LLS$4)</f>
        <v>#DIV/0!</v>
      </c>
      <c r="LLT20" s="38" t="e">
        <f>AVERAGEIFS('Cobalt Prices'!$G$10:$G$4229,'Cobalt Prices'!$E$10:$E$4229,LLT$4)</f>
        <v>#DIV/0!</v>
      </c>
      <c r="LLU20" s="38" t="e">
        <f>AVERAGEIFS('Cobalt Prices'!$G$10:$G$4229,'Cobalt Prices'!$E$10:$E$4229,LLU$4)</f>
        <v>#DIV/0!</v>
      </c>
      <c r="LLV20" s="38" t="e">
        <f>AVERAGEIFS('Cobalt Prices'!$G$10:$G$4229,'Cobalt Prices'!$E$10:$E$4229,LLV$4)</f>
        <v>#DIV/0!</v>
      </c>
      <c r="LLW20" s="38" t="e">
        <f>AVERAGEIFS('Cobalt Prices'!$G$10:$G$4229,'Cobalt Prices'!$E$10:$E$4229,LLW$4)</f>
        <v>#DIV/0!</v>
      </c>
      <c r="LLX20" s="38" t="e">
        <f>AVERAGEIFS('Cobalt Prices'!$G$10:$G$4229,'Cobalt Prices'!$E$10:$E$4229,LLX$4)</f>
        <v>#DIV/0!</v>
      </c>
      <c r="LLY20" s="38" t="e">
        <f>AVERAGEIFS('Cobalt Prices'!$G$10:$G$4229,'Cobalt Prices'!$E$10:$E$4229,LLY$4)</f>
        <v>#DIV/0!</v>
      </c>
      <c r="LLZ20" s="38" t="e">
        <f>AVERAGEIFS('Cobalt Prices'!$G$10:$G$4229,'Cobalt Prices'!$E$10:$E$4229,LLZ$4)</f>
        <v>#DIV/0!</v>
      </c>
      <c r="LMA20" s="38" t="e">
        <f>AVERAGEIFS('Cobalt Prices'!$G$10:$G$4229,'Cobalt Prices'!$E$10:$E$4229,LMA$4)</f>
        <v>#DIV/0!</v>
      </c>
      <c r="LMB20" s="38" t="e">
        <f>AVERAGEIFS('Cobalt Prices'!$G$10:$G$4229,'Cobalt Prices'!$E$10:$E$4229,LMB$4)</f>
        <v>#DIV/0!</v>
      </c>
      <c r="LMC20" s="38" t="e">
        <f>AVERAGEIFS('Cobalt Prices'!$G$10:$G$4229,'Cobalt Prices'!$E$10:$E$4229,LMC$4)</f>
        <v>#DIV/0!</v>
      </c>
      <c r="LMD20" s="38" t="e">
        <f>AVERAGEIFS('Cobalt Prices'!$G$10:$G$4229,'Cobalt Prices'!$E$10:$E$4229,LMD$4)</f>
        <v>#DIV/0!</v>
      </c>
      <c r="LME20" s="38" t="e">
        <f>AVERAGEIFS('Cobalt Prices'!$G$10:$G$4229,'Cobalt Prices'!$E$10:$E$4229,LME$4)</f>
        <v>#DIV/0!</v>
      </c>
      <c r="LMF20" s="38" t="e">
        <f>AVERAGEIFS('Cobalt Prices'!$G$10:$G$4229,'Cobalt Prices'!$E$10:$E$4229,LMF$4)</f>
        <v>#DIV/0!</v>
      </c>
      <c r="LMG20" s="38" t="e">
        <f>AVERAGEIFS('Cobalt Prices'!$G$10:$G$4229,'Cobalt Prices'!$E$10:$E$4229,LMG$4)</f>
        <v>#DIV/0!</v>
      </c>
      <c r="LMH20" s="38" t="e">
        <f>AVERAGEIFS('Cobalt Prices'!$G$10:$G$4229,'Cobalt Prices'!$E$10:$E$4229,LMH$4)</f>
        <v>#DIV/0!</v>
      </c>
      <c r="LMI20" s="38" t="e">
        <f>AVERAGEIFS('Cobalt Prices'!$G$10:$G$4229,'Cobalt Prices'!$E$10:$E$4229,LMI$4)</f>
        <v>#DIV/0!</v>
      </c>
      <c r="LMJ20" s="38" t="e">
        <f>AVERAGEIFS('Cobalt Prices'!$G$10:$G$4229,'Cobalt Prices'!$E$10:$E$4229,LMJ$4)</f>
        <v>#DIV/0!</v>
      </c>
      <c r="LMK20" s="38" t="e">
        <f>AVERAGEIFS('Cobalt Prices'!$G$10:$G$4229,'Cobalt Prices'!$E$10:$E$4229,LMK$4)</f>
        <v>#DIV/0!</v>
      </c>
      <c r="LML20" s="38" t="e">
        <f>AVERAGEIFS('Cobalt Prices'!$G$10:$G$4229,'Cobalt Prices'!$E$10:$E$4229,LML$4)</f>
        <v>#DIV/0!</v>
      </c>
      <c r="LMM20" s="38" t="e">
        <f>AVERAGEIFS('Cobalt Prices'!$G$10:$G$4229,'Cobalt Prices'!$E$10:$E$4229,LMM$4)</f>
        <v>#DIV/0!</v>
      </c>
      <c r="LMN20" s="38" t="e">
        <f>AVERAGEIFS('Cobalt Prices'!$G$10:$G$4229,'Cobalt Prices'!$E$10:$E$4229,LMN$4)</f>
        <v>#DIV/0!</v>
      </c>
      <c r="LMO20" s="38" t="e">
        <f>AVERAGEIFS('Cobalt Prices'!$G$10:$G$4229,'Cobalt Prices'!$E$10:$E$4229,LMO$4)</f>
        <v>#DIV/0!</v>
      </c>
      <c r="LMP20" s="38" t="e">
        <f>AVERAGEIFS('Cobalt Prices'!$G$10:$G$4229,'Cobalt Prices'!$E$10:$E$4229,LMP$4)</f>
        <v>#DIV/0!</v>
      </c>
      <c r="LMQ20" s="38" t="e">
        <f>AVERAGEIFS('Cobalt Prices'!$G$10:$G$4229,'Cobalt Prices'!$E$10:$E$4229,LMQ$4)</f>
        <v>#DIV/0!</v>
      </c>
      <c r="LMR20" s="38" t="e">
        <f>AVERAGEIFS('Cobalt Prices'!$G$10:$G$4229,'Cobalt Prices'!$E$10:$E$4229,LMR$4)</f>
        <v>#DIV/0!</v>
      </c>
      <c r="LMS20" s="38" t="e">
        <f>AVERAGEIFS('Cobalt Prices'!$G$10:$G$4229,'Cobalt Prices'!$E$10:$E$4229,LMS$4)</f>
        <v>#DIV/0!</v>
      </c>
      <c r="LMT20" s="38" t="e">
        <f>AVERAGEIFS('Cobalt Prices'!$G$10:$G$4229,'Cobalt Prices'!$E$10:$E$4229,LMT$4)</f>
        <v>#DIV/0!</v>
      </c>
      <c r="LMU20" s="38" t="e">
        <f>AVERAGEIFS('Cobalt Prices'!$G$10:$G$4229,'Cobalt Prices'!$E$10:$E$4229,LMU$4)</f>
        <v>#DIV/0!</v>
      </c>
      <c r="LMV20" s="38" t="e">
        <f>AVERAGEIFS('Cobalt Prices'!$G$10:$G$4229,'Cobalt Prices'!$E$10:$E$4229,LMV$4)</f>
        <v>#DIV/0!</v>
      </c>
      <c r="LMW20" s="38" t="e">
        <f>AVERAGEIFS('Cobalt Prices'!$G$10:$G$4229,'Cobalt Prices'!$E$10:$E$4229,LMW$4)</f>
        <v>#DIV/0!</v>
      </c>
      <c r="LMX20" s="38" t="e">
        <f>AVERAGEIFS('Cobalt Prices'!$G$10:$G$4229,'Cobalt Prices'!$E$10:$E$4229,LMX$4)</f>
        <v>#DIV/0!</v>
      </c>
      <c r="LMY20" s="38" t="e">
        <f>AVERAGEIFS('Cobalt Prices'!$G$10:$G$4229,'Cobalt Prices'!$E$10:$E$4229,LMY$4)</f>
        <v>#DIV/0!</v>
      </c>
      <c r="LMZ20" s="38" t="e">
        <f>AVERAGEIFS('Cobalt Prices'!$G$10:$G$4229,'Cobalt Prices'!$E$10:$E$4229,LMZ$4)</f>
        <v>#DIV/0!</v>
      </c>
      <c r="LNA20" s="38" t="e">
        <f>AVERAGEIFS('Cobalt Prices'!$G$10:$G$4229,'Cobalt Prices'!$E$10:$E$4229,LNA$4)</f>
        <v>#DIV/0!</v>
      </c>
      <c r="LNB20" s="38" t="e">
        <f>AVERAGEIFS('Cobalt Prices'!$G$10:$G$4229,'Cobalt Prices'!$E$10:$E$4229,LNB$4)</f>
        <v>#DIV/0!</v>
      </c>
      <c r="LNC20" s="38" t="e">
        <f>AVERAGEIFS('Cobalt Prices'!$G$10:$G$4229,'Cobalt Prices'!$E$10:$E$4229,LNC$4)</f>
        <v>#DIV/0!</v>
      </c>
      <c r="LND20" s="38" t="e">
        <f>AVERAGEIFS('Cobalt Prices'!$G$10:$G$4229,'Cobalt Prices'!$E$10:$E$4229,LND$4)</f>
        <v>#DIV/0!</v>
      </c>
      <c r="LNE20" s="38" t="e">
        <f>AVERAGEIFS('Cobalt Prices'!$G$10:$G$4229,'Cobalt Prices'!$E$10:$E$4229,LNE$4)</f>
        <v>#DIV/0!</v>
      </c>
      <c r="LNF20" s="38" t="e">
        <f>AVERAGEIFS('Cobalt Prices'!$G$10:$G$4229,'Cobalt Prices'!$E$10:$E$4229,LNF$4)</f>
        <v>#DIV/0!</v>
      </c>
      <c r="LNG20" s="38" t="e">
        <f>AVERAGEIFS('Cobalt Prices'!$G$10:$G$4229,'Cobalt Prices'!$E$10:$E$4229,LNG$4)</f>
        <v>#DIV/0!</v>
      </c>
      <c r="LNH20" s="38" t="e">
        <f>AVERAGEIFS('Cobalt Prices'!$G$10:$G$4229,'Cobalt Prices'!$E$10:$E$4229,LNH$4)</f>
        <v>#DIV/0!</v>
      </c>
      <c r="LNI20" s="38" t="e">
        <f>AVERAGEIFS('Cobalt Prices'!$G$10:$G$4229,'Cobalt Prices'!$E$10:$E$4229,LNI$4)</f>
        <v>#DIV/0!</v>
      </c>
      <c r="LNJ20" s="38" t="e">
        <f>AVERAGEIFS('Cobalt Prices'!$G$10:$G$4229,'Cobalt Prices'!$E$10:$E$4229,LNJ$4)</f>
        <v>#DIV/0!</v>
      </c>
      <c r="LNK20" s="38" t="e">
        <f>AVERAGEIFS('Cobalt Prices'!$G$10:$G$4229,'Cobalt Prices'!$E$10:$E$4229,LNK$4)</f>
        <v>#DIV/0!</v>
      </c>
      <c r="LNL20" s="38" t="e">
        <f>AVERAGEIFS('Cobalt Prices'!$G$10:$G$4229,'Cobalt Prices'!$E$10:$E$4229,LNL$4)</f>
        <v>#DIV/0!</v>
      </c>
      <c r="LNM20" s="38" t="e">
        <f>AVERAGEIFS('Cobalt Prices'!$G$10:$G$4229,'Cobalt Prices'!$E$10:$E$4229,LNM$4)</f>
        <v>#DIV/0!</v>
      </c>
      <c r="LNN20" s="38" t="e">
        <f>AVERAGEIFS('Cobalt Prices'!$G$10:$G$4229,'Cobalt Prices'!$E$10:$E$4229,LNN$4)</f>
        <v>#DIV/0!</v>
      </c>
      <c r="LNO20" s="38" t="e">
        <f>AVERAGEIFS('Cobalt Prices'!$G$10:$G$4229,'Cobalt Prices'!$E$10:$E$4229,LNO$4)</f>
        <v>#DIV/0!</v>
      </c>
      <c r="LNP20" s="38" t="e">
        <f>AVERAGEIFS('Cobalt Prices'!$G$10:$G$4229,'Cobalt Prices'!$E$10:$E$4229,LNP$4)</f>
        <v>#DIV/0!</v>
      </c>
      <c r="LNQ20" s="38" t="e">
        <f>AVERAGEIFS('Cobalt Prices'!$G$10:$G$4229,'Cobalt Prices'!$E$10:$E$4229,LNQ$4)</f>
        <v>#DIV/0!</v>
      </c>
      <c r="LNR20" s="38" t="e">
        <f>AVERAGEIFS('Cobalt Prices'!$G$10:$G$4229,'Cobalt Prices'!$E$10:$E$4229,LNR$4)</f>
        <v>#DIV/0!</v>
      </c>
      <c r="LNS20" s="38" t="e">
        <f>AVERAGEIFS('Cobalt Prices'!$G$10:$G$4229,'Cobalt Prices'!$E$10:$E$4229,LNS$4)</f>
        <v>#DIV/0!</v>
      </c>
      <c r="LNT20" s="38" t="e">
        <f>AVERAGEIFS('Cobalt Prices'!$G$10:$G$4229,'Cobalt Prices'!$E$10:$E$4229,LNT$4)</f>
        <v>#DIV/0!</v>
      </c>
      <c r="LNU20" s="38" t="e">
        <f>AVERAGEIFS('Cobalt Prices'!$G$10:$G$4229,'Cobalt Prices'!$E$10:$E$4229,LNU$4)</f>
        <v>#DIV/0!</v>
      </c>
      <c r="LNV20" s="38" t="e">
        <f>AVERAGEIFS('Cobalt Prices'!$G$10:$G$4229,'Cobalt Prices'!$E$10:$E$4229,LNV$4)</f>
        <v>#DIV/0!</v>
      </c>
      <c r="LNW20" s="38" t="e">
        <f>AVERAGEIFS('Cobalt Prices'!$G$10:$G$4229,'Cobalt Prices'!$E$10:$E$4229,LNW$4)</f>
        <v>#DIV/0!</v>
      </c>
      <c r="LNX20" s="38" t="e">
        <f>AVERAGEIFS('Cobalt Prices'!$G$10:$G$4229,'Cobalt Prices'!$E$10:$E$4229,LNX$4)</f>
        <v>#DIV/0!</v>
      </c>
      <c r="LNY20" s="38" t="e">
        <f>AVERAGEIFS('Cobalt Prices'!$G$10:$G$4229,'Cobalt Prices'!$E$10:$E$4229,LNY$4)</f>
        <v>#DIV/0!</v>
      </c>
      <c r="LNZ20" s="38" t="e">
        <f>AVERAGEIFS('Cobalt Prices'!$G$10:$G$4229,'Cobalt Prices'!$E$10:$E$4229,LNZ$4)</f>
        <v>#DIV/0!</v>
      </c>
      <c r="LOA20" s="38" t="e">
        <f>AVERAGEIFS('Cobalt Prices'!$G$10:$G$4229,'Cobalt Prices'!$E$10:$E$4229,LOA$4)</f>
        <v>#DIV/0!</v>
      </c>
      <c r="LOB20" s="38" t="e">
        <f>AVERAGEIFS('Cobalt Prices'!$G$10:$G$4229,'Cobalt Prices'!$E$10:$E$4229,LOB$4)</f>
        <v>#DIV/0!</v>
      </c>
      <c r="LOC20" s="38" t="e">
        <f>AVERAGEIFS('Cobalt Prices'!$G$10:$G$4229,'Cobalt Prices'!$E$10:$E$4229,LOC$4)</f>
        <v>#DIV/0!</v>
      </c>
      <c r="LOD20" s="38" t="e">
        <f>AVERAGEIFS('Cobalt Prices'!$G$10:$G$4229,'Cobalt Prices'!$E$10:$E$4229,LOD$4)</f>
        <v>#DIV/0!</v>
      </c>
      <c r="LOE20" s="38" t="e">
        <f>AVERAGEIFS('Cobalt Prices'!$G$10:$G$4229,'Cobalt Prices'!$E$10:$E$4229,LOE$4)</f>
        <v>#DIV/0!</v>
      </c>
      <c r="LOF20" s="38" t="e">
        <f>AVERAGEIFS('Cobalt Prices'!$G$10:$G$4229,'Cobalt Prices'!$E$10:$E$4229,LOF$4)</f>
        <v>#DIV/0!</v>
      </c>
      <c r="LOG20" s="38" t="e">
        <f>AVERAGEIFS('Cobalt Prices'!$G$10:$G$4229,'Cobalt Prices'!$E$10:$E$4229,LOG$4)</f>
        <v>#DIV/0!</v>
      </c>
      <c r="LOH20" s="38" t="e">
        <f>AVERAGEIFS('Cobalt Prices'!$G$10:$G$4229,'Cobalt Prices'!$E$10:$E$4229,LOH$4)</f>
        <v>#DIV/0!</v>
      </c>
      <c r="LOI20" s="38" t="e">
        <f>AVERAGEIFS('Cobalt Prices'!$G$10:$G$4229,'Cobalt Prices'!$E$10:$E$4229,LOI$4)</f>
        <v>#DIV/0!</v>
      </c>
      <c r="LOJ20" s="38" t="e">
        <f>AVERAGEIFS('Cobalt Prices'!$G$10:$G$4229,'Cobalt Prices'!$E$10:$E$4229,LOJ$4)</f>
        <v>#DIV/0!</v>
      </c>
      <c r="LOK20" s="38" t="e">
        <f>AVERAGEIFS('Cobalt Prices'!$G$10:$G$4229,'Cobalt Prices'!$E$10:$E$4229,LOK$4)</f>
        <v>#DIV/0!</v>
      </c>
      <c r="LOL20" s="38" t="e">
        <f>AVERAGEIFS('Cobalt Prices'!$G$10:$G$4229,'Cobalt Prices'!$E$10:$E$4229,LOL$4)</f>
        <v>#DIV/0!</v>
      </c>
      <c r="LOM20" s="38" t="e">
        <f>AVERAGEIFS('Cobalt Prices'!$G$10:$G$4229,'Cobalt Prices'!$E$10:$E$4229,LOM$4)</f>
        <v>#DIV/0!</v>
      </c>
      <c r="LON20" s="38" t="e">
        <f>AVERAGEIFS('Cobalt Prices'!$G$10:$G$4229,'Cobalt Prices'!$E$10:$E$4229,LON$4)</f>
        <v>#DIV/0!</v>
      </c>
      <c r="LOO20" s="38" t="e">
        <f>AVERAGEIFS('Cobalt Prices'!$G$10:$G$4229,'Cobalt Prices'!$E$10:$E$4229,LOO$4)</f>
        <v>#DIV/0!</v>
      </c>
      <c r="LOP20" s="38" t="e">
        <f>AVERAGEIFS('Cobalt Prices'!$G$10:$G$4229,'Cobalt Prices'!$E$10:$E$4229,LOP$4)</f>
        <v>#DIV/0!</v>
      </c>
      <c r="LOQ20" s="38" t="e">
        <f>AVERAGEIFS('Cobalt Prices'!$G$10:$G$4229,'Cobalt Prices'!$E$10:$E$4229,LOQ$4)</f>
        <v>#DIV/0!</v>
      </c>
      <c r="LOR20" s="38" t="e">
        <f>AVERAGEIFS('Cobalt Prices'!$G$10:$G$4229,'Cobalt Prices'!$E$10:$E$4229,LOR$4)</f>
        <v>#DIV/0!</v>
      </c>
      <c r="LOS20" s="38" t="e">
        <f>AVERAGEIFS('Cobalt Prices'!$G$10:$G$4229,'Cobalt Prices'!$E$10:$E$4229,LOS$4)</f>
        <v>#DIV/0!</v>
      </c>
      <c r="LOT20" s="38" t="e">
        <f>AVERAGEIFS('Cobalt Prices'!$G$10:$G$4229,'Cobalt Prices'!$E$10:$E$4229,LOT$4)</f>
        <v>#DIV/0!</v>
      </c>
      <c r="LOU20" s="38" t="e">
        <f>AVERAGEIFS('Cobalt Prices'!$G$10:$G$4229,'Cobalt Prices'!$E$10:$E$4229,LOU$4)</f>
        <v>#DIV/0!</v>
      </c>
      <c r="LOV20" s="38" t="e">
        <f>AVERAGEIFS('Cobalt Prices'!$G$10:$G$4229,'Cobalt Prices'!$E$10:$E$4229,LOV$4)</f>
        <v>#DIV/0!</v>
      </c>
      <c r="LOW20" s="38" t="e">
        <f>AVERAGEIFS('Cobalt Prices'!$G$10:$G$4229,'Cobalt Prices'!$E$10:$E$4229,LOW$4)</f>
        <v>#DIV/0!</v>
      </c>
      <c r="LOX20" s="38" t="e">
        <f>AVERAGEIFS('Cobalt Prices'!$G$10:$G$4229,'Cobalt Prices'!$E$10:$E$4229,LOX$4)</f>
        <v>#DIV/0!</v>
      </c>
      <c r="LOY20" s="38" t="e">
        <f>AVERAGEIFS('Cobalt Prices'!$G$10:$G$4229,'Cobalt Prices'!$E$10:$E$4229,LOY$4)</f>
        <v>#DIV/0!</v>
      </c>
      <c r="LOZ20" s="38" t="e">
        <f>AVERAGEIFS('Cobalt Prices'!$G$10:$G$4229,'Cobalt Prices'!$E$10:$E$4229,LOZ$4)</f>
        <v>#DIV/0!</v>
      </c>
      <c r="LPA20" s="38" t="e">
        <f>AVERAGEIFS('Cobalt Prices'!$G$10:$G$4229,'Cobalt Prices'!$E$10:$E$4229,LPA$4)</f>
        <v>#DIV/0!</v>
      </c>
      <c r="LPB20" s="38" t="e">
        <f>AVERAGEIFS('Cobalt Prices'!$G$10:$G$4229,'Cobalt Prices'!$E$10:$E$4229,LPB$4)</f>
        <v>#DIV/0!</v>
      </c>
      <c r="LPC20" s="38" t="e">
        <f>AVERAGEIFS('Cobalt Prices'!$G$10:$G$4229,'Cobalt Prices'!$E$10:$E$4229,LPC$4)</f>
        <v>#DIV/0!</v>
      </c>
      <c r="LPD20" s="38" t="e">
        <f>AVERAGEIFS('Cobalt Prices'!$G$10:$G$4229,'Cobalt Prices'!$E$10:$E$4229,LPD$4)</f>
        <v>#DIV/0!</v>
      </c>
      <c r="LPE20" s="38" t="e">
        <f>AVERAGEIFS('Cobalt Prices'!$G$10:$G$4229,'Cobalt Prices'!$E$10:$E$4229,LPE$4)</f>
        <v>#DIV/0!</v>
      </c>
      <c r="LPF20" s="38" t="e">
        <f>AVERAGEIFS('Cobalt Prices'!$G$10:$G$4229,'Cobalt Prices'!$E$10:$E$4229,LPF$4)</f>
        <v>#DIV/0!</v>
      </c>
      <c r="LPG20" s="38" t="e">
        <f>AVERAGEIFS('Cobalt Prices'!$G$10:$G$4229,'Cobalt Prices'!$E$10:$E$4229,LPG$4)</f>
        <v>#DIV/0!</v>
      </c>
      <c r="LPH20" s="38" t="e">
        <f>AVERAGEIFS('Cobalt Prices'!$G$10:$G$4229,'Cobalt Prices'!$E$10:$E$4229,LPH$4)</f>
        <v>#DIV/0!</v>
      </c>
      <c r="LPI20" s="38" t="e">
        <f>AVERAGEIFS('Cobalt Prices'!$G$10:$G$4229,'Cobalt Prices'!$E$10:$E$4229,LPI$4)</f>
        <v>#DIV/0!</v>
      </c>
      <c r="LPJ20" s="38" t="e">
        <f>AVERAGEIFS('Cobalt Prices'!$G$10:$G$4229,'Cobalt Prices'!$E$10:$E$4229,LPJ$4)</f>
        <v>#DIV/0!</v>
      </c>
      <c r="LPK20" s="38" t="e">
        <f>AVERAGEIFS('Cobalt Prices'!$G$10:$G$4229,'Cobalt Prices'!$E$10:$E$4229,LPK$4)</f>
        <v>#DIV/0!</v>
      </c>
      <c r="LPL20" s="38" t="e">
        <f>AVERAGEIFS('Cobalt Prices'!$G$10:$G$4229,'Cobalt Prices'!$E$10:$E$4229,LPL$4)</f>
        <v>#DIV/0!</v>
      </c>
      <c r="LPM20" s="38" t="e">
        <f>AVERAGEIFS('Cobalt Prices'!$G$10:$G$4229,'Cobalt Prices'!$E$10:$E$4229,LPM$4)</f>
        <v>#DIV/0!</v>
      </c>
      <c r="LPN20" s="38" t="e">
        <f>AVERAGEIFS('Cobalt Prices'!$G$10:$G$4229,'Cobalt Prices'!$E$10:$E$4229,LPN$4)</f>
        <v>#DIV/0!</v>
      </c>
      <c r="LPO20" s="38" t="e">
        <f>AVERAGEIFS('Cobalt Prices'!$G$10:$G$4229,'Cobalt Prices'!$E$10:$E$4229,LPO$4)</f>
        <v>#DIV/0!</v>
      </c>
      <c r="LPP20" s="38" t="e">
        <f>AVERAGEIFS('Cobalt Prices'!$G$10:$G$4229,'Cobalt Prices'!$E$10:$E$4229,LPP$4)</f>
        <v>#DIV/0!</v>
      </c>
      <c r="LPQ20" s="38" t="e">
        <f>AVERAGEIFS('Cobalt Prices'!$G$10:$G$4229,'Cobalt Prices'!$E$10:$E$4229,LPQ$4)</f>
        <v>#DIV/0!</v>
      </c>
      <c r="LPR20" s="38" t="e">
        <f>AVERAGEIFS('Cobalt Prices'!$G$10:$G$4229,'Cobalt Prices'!$E$10:$E$4229,LPR$4)</f>
        <v>#DIV/0!</v>
      </c>
      <c r="LPS20" s="38" t="e">
        <f>AVERAGEIFS('Cobalt Prices'!$G$10:$G$4229,'Cobalt Prices'!$E$10:$E$4229,LPS$4)</f>
        <v>#DIV/0!</v>
      </c>
      <c r="LPT20" s="38" t="e">
        <f>AVERAGEIFS('Cobalt Prices'!$G$10:$G$4229,'Cobalt Prices'!$E$10:$E$4229,LPT$4)</f>
        <v>#DIV/0!</v>
      </c>
      <c r="LPU20" s="38" t="e">
        <f>AVERAGEIFS('Cobalt Prices'!$G$10:$G$4229,'Cobalt Prices'!$E$10:$E$4229,LPU$4)</f>
        <v>#DIV/0!</v>
      </c>
      <c r="LPV20" s="38" t="e">
        <f>AVERAGEIFS('Cobalt Prices'!$G$10:$G$4229,'Cobalt Prices'!$E$10:$E$4229,LPV$4)</f>
        <v>#DIV/0!</v>
      </c>
      <c r="LPW20" s="38" t="e">
        <f>AVERAGEIFS('Cobalt Prices'!$G$10:$G$4229,'Cobalt Prices'!$E$10:$E$4229,LPW$4)</f>
        <v>#DIV/0!</v>
      </c>
      <c r="LPX20" s="38" t="e">
        <f>AVERAGEIFS('Cobalt Prices'!$G$10:$G$4229,'Cobalt Prices'!$E$10:$E$4229,LPX$4)</f>
        <v>#DIV/0!</v>
      </c>
      <c r="LPY20" s="38" t="e">
        <f>AVERAGEIFS('Cobalt Prices'!$G$10:$G$4229,'Cobalt Prices'!$E$10:$E$4229,LPY$4)</f>
        <v>#DIV/0!</v>
      </c>
      <c r="LPZ20" s="38" t="e">
        <f>AVERAGEIFS('Cobalt Prices'!$G$10:$G$4229,'Cobalt Prices'!$E$10:$E$4229,LPZ$4)</f>
        <v>#DIV/0!</v>
      </c>
      <c r="LQA20" s="38" t="e">
        <f>AVERAGEIFS('Cobalt Prices'!$G$10:$G$4229,'Cobalt Prices'!$E$10:$E$4229,LQA$4)</f>
        <v>#DIV/0!</v>
      </c>
      <c r="LQB20" s="38" t="e">
        <f>AVERAGEIFS('Cobalt Prices'!$G$10:$G$4229,'Cobalt Prices'!$E$10:$E$4229,LQB$4)</f>
        <v>#DIV/0!</v>
      </c>
      <c r="LQC20" s="38" t="e">
        <f>AVERAGEIFS('Cobalt Prices'!$G$10:$G$4229,'Cobalt Prices'!$E$10:$E$4229,LQC$4)</f>
        <v>#DIV/0!</v>
      </c>
      <c r="LQD20" s="38" t="e">
        <f>AVERAGEIFS('Cobalt Prices'!$G$10:$G$4229,'Cobalt Prices'!$E$10:$E$4229,LQD$4)</f>
        <v>#DIV/0!</v>
      </c>
      <c r="LQE20" s="38" t="e">
        <f>AVERAGEIFS('Cobalt Prices'!$G$10:$G$4229,'Cobalt Prices'!$E$10:$E$4229,LQE$4)</f>
        <v>#DIV/0!</v>
      </c>
      <c r="LQF20" s="38" t="e">
        <f>AVERAGEIFS('Cobalt Prices'!$G$10:$G$4229,'Cobalt Prices'!$E$10:$E$4229,LQF$4)</f>
        <v>#DIV/0!</v>
      </c>
      <c r="LQG20" s="38" t="e">
        <f>AVERAGEIFS('Cobalt Prices'!$G$10:$G$4229,'Cobalt Prices'!$E$10:$E$4229,LQG$4)</f>
        <v>#DIV/0!</v>
      </c>
      <c r="LQH20" s="38" t="e">
        <f>AVERAGEIFS('Cobalt Prices'!$G$10:$G$4229,'Cobalt Prices'!$E$10:$E$4229,LQH$4)</f>
        <v>#DIV/0!</v>
      </c>
      <c r="LQI20" s="38" t="e">
        <f>AVERAGEIFS('Cobalt Prices'!$G$10:$G$4229,'Cobalt Prices'!$E$10:$E$4229,LQI$4)</f>
        <v>#DIV/0!</v>
      </c>
      <c r="LQJ20" s="38" t="e">
        <f>AVERAGEIFS('Cobalt Prices'!$G$10:$G$4229,'Cobalt Prices'!$E$10:$E$4229,LQJ$4)</f>
        <v>#DIV/0!</v>
      </c>
      <c r="LQK20" s="38" t="e">
        <f>AVERAGEIFS('Cobalt Prices'!$G$10:$G$4229,'Cobalt Prices'!$E$10:$E$4229,LQK$4)</f>
        <v>#DIV/0!</v>
      </c>
      <c r="LQL20" s="38" t="e">
        <f>AVERAGEIFS('Cobalt Prices'!$G$10:$G$4229,'Cobalt Prices'!$E$10:$E$4229,LQL$4)</f>
        <v>#DIV/0!</v>
      </c>
      <c r="LQM20" s="38" t="e">
        <f>AVERAGEIFS('Cobalt Prices'!$G$10:$G$4229,'Cobalt Prices'!$E$10:$E$4229,LQM$4)</f>
        <v>#DIV/0!</v>
      </c>
      <c r="LQN20" s="38" t="e">
        <f>AVERAGEIFS('Cobalt Prices'!$G$10:$G$4229,'Cobalt Prices'!$E$10:$E$4229,LQN$4)</f>
        <v>#DIV/0!</v>
      </c>
      <c r="LQO20" s="38" t="e">
        <f>AVERAGEIFS('Cobalt Prices'!$G$10:$G$4229,'Cobalt Prices'!$E$10:$E$4229,LQO$4)</f>
        <v>#DIV/0!</v>
      </c>
      <c r="LQP20" s="38" t="e">
        <f>AVERAGEIFS('Cobalt Prices'!$G$10:$G$4229,'Cobalt Prices'!$E$10:$E$4229,LQP$4)</f>
        <v>#DIV/0!</v>
      </c>
      <c r="LQQ20" s="38" t="e">
        <f>AVERAGEIFS('Cobalt Prices'!$G$10:$G$4229,'Cobalt Prices'!$E$10:$E$4229,LQQ$4)</f>
        <v>#DIV/0!</v>
      </c>
      <c r="LQR20" s="38" t="e">
        <f>AVERAGEIFS('Cobalt Prices'!$G$10:$G$4229,'Cobalt Prices'!$E$10:$E$4229,LQR$4)</f>
        <v>#DIV/0!</v>
      </c>
      <c r="LQS20" s="38" t="e">
        <f>AVERAGEIFS('Cobalt Prices'!$G$10:$G$4229,'Cobalt Prices'!$E$10:$E$4229,LQS$4)</f>
        <v>#DIV/0!</v>
      </c>
      <c r="LQT20" s="38" t="e">
        <f>AVERAGEIFS('Cobalt Prices'!$G$10:$G$4229,'Cobalt Prices'!$E$10:$E$4229,LQT$4)</f>
        <v>#DIV/0!</v>
      </c>
      <c r="LQU20" s="38" t="e">
        <f>AVERAGEIFS('Cobalt Prices'!$G$10:$G$4229,'Cobalt Prices'!$E$10:$E$4229,LQU$4)</f>
        <v>#DIV/0!</v>
      </c>
      <c r="LQV20" s="38" t="e">
        <f>AVERAGEIFS('Cobalt Prices'!$G$10:$G$4229,'Cobalt Prices'!$E$10:$E$4229,LQV$4)</f>
        <v>#DIV/0!</v>
      </c>
      <c r="LQW20" s="38" t="e">
        <f>AVERAGEIFS('Cobalt Prices'!$G$10:$G$4229,'Cobalt Prices'!$E$10:$E$4229,LQW$4)</f>
        <v>#DIV/0!</v>
      </c>
      <c r="LQX20" s="38" t="e">
        <f>AVERAGEIFS('Cobalt Prices'!$G$10:$G$4229,'Cobalt Prices'!$E$10:$E$4229,LQX$4)</f>
        <v>#DIV/0!</v>
      </c>
      <c r="LQY20" s="38" t="e">
        <f>AVERAGEIFS('Cobalt Prices'!$G$10:$G$4229,'Cobalt Prices'!$E$10:$E$4229,LQY$4)</f>
        <v>#DIV/0!</v>
      </c>
      <c r="LQZ20" s="38" t="e">
        <f>AVERAGEIFS('Cobalt Prices'!$G$10:$G$4229,'Cobalt Prices'!$E$10:$E$4229,LQZ$4)</f>
        <v>#DIV/0!</v>
      </c>
      <c r="LRA20" s="38" t="e">
        <f>AVERAGEIFS('Cobalt Prices'!$G$10:$G$4229,'Cobalt Prices'!$E$10:$E$4229,LRA$4)</f>
        <v>#DIV/0!</v>
      </c>
      <c r="LRB20" s="38" t="e">
        <f>AVERAGEIFS('Cobalt Prices'!$G$10:$G$4229,'Cobalt Prices'!$E$10:$E$4229,LRB$4)</f>
        <v>#DIV/0!</v>
      </c>
      <c r="LRC20" s="38" t="e">
        <f>AVERAGEIFS('Cobalt Prices'!$G$10:$G$4229,'Cobalt Prices'!$E$10:$E$4229,LRC$4)</f>
        <v>#DIV/0!</v>
      </c>
      <c r="LRD20" s="38" t="e">
        <f>AVERAGEIFS('Cobalt Prices'!$G$10:$G$4229,'Cobalt Prices'!$E$10:$E$4229,LRD$4)</f>
        <v>#DIV/0!</v>
      </c>
      <c r="LRE20" s="38" t="e">
        <f>AVERAGEIFS('Cobalt Prices'!$G$10:$G$4229,'Cobalt Prices'!$E$10:$E$4229,LRE$4)</f>
        <v>#DIV/0!</v>
      </c>
      <c r="LRF20" s="38" t="e">
        <f>AVERAGEIFS('Cobalt Prices'!$G$10:$G$4229,'Cobalt Prices'!$E$10:$E$4229,LRF$4)</f>
        <v>#DIV/0!</v>
      </c>
      <c r="LRG20" s="38" t="e">
        <f>AVERAGEIFS('Cobalt Prices'!$G$10:$G$4229,'Cobalt Prices'!$E$10:$E$4229,LRG$4)</f>
        <v>#DIV/0!</v>
      </c>
      <c r="LRH20" s="38" t="e">
        <f>AVERAGEIFS('Cobalt Prices'!$G$10:$G$4229,'Cobalt Prices'!$E$10:$E$4229,LRH$4)</f>
        <v>#DIV/0!</v>
      </c>
      <c r="LRI20" s="38" t="e">
        <f>AVERAGEIFS('Cobalt Prices'!$G$10:$G$4229,'Cobalt Prices'!$E$10:$E$4229,LRI$4)</f>
        <v>#DIV/0!</v>
      </c>
      <c r="LRJ20" s="38" t="e">
        <f>AVERAGEIFS('Cobalt Prices'!$G$10:$G$4229,'Cobalt Prices'!$E$10:$E$4229,LRJ$4)</f>
        <v>#DIV/0!</v>
      </c>
      <c r="LRK20" s="38" t="e">
        <f>AVERAGEIFS('Cobalt Prices'!$G$10:$G$4229,'Cobalt Prices'!$E$10:$E$4229,LRK$4)</f>
        <v>#DIV/0!</v>
      </c>
      <c r="LRL20" s="38" t="e">
        <f>AVERAGEIFS('Cobalt Prices'!$G$10:$G$4229,'Cobalt Prices'!$E$10:$E$4229,LRL$4)</f>
        <v>#DIV/0!</v>
      </c>
      <c r="LRM20" s="38" t="e">
        <f>AVERAGEIFS('Cobalt Prices'!$G$10:$G$4229,'Cobalt Prices'!$E$10:$E$4229,LRM$4)</f>
        <v>#DIV/0!</v>
      </c>
      <c r="LRN20" s="38" t="e">
        <f>AVERAGEIFS('Cobalt Prices'!$G$10:$G$4229,'Cobalt Prices'!$E$10:$E$4229,LRN$4)</f>
        <v>#DIV/0!</v>
      </c>
      <c r="LRO20" s="38" t="e">
        <f>AVERAGEIFS('Cobalt Prices'!$G$10:$G$4229,'Cobalt Prices'!$E$10:$E$4229,LRO$4)</f>
        <v>#DIV/0!</v>
      </c>
      <c r="LRP20" s="38" t="e">
        <f>AVERAGEIFS('Cobalt Prices'!$G$10:$G$4229,'Cobalt Prices'!$E$10:$E$4229,LRP$4)</f>
        <v>#DIV/0!</v>
      </c>
      <c r="LRQ20" s="38" t="e">
        <f>AVERAGEIFS('Cobalt Prices'!$G$10:$G$4229,'Cobalt Prices'!$E$10:$E$4229,LRQ$4)</f>
        <v>#DIV/0!</v>
      </c>
      <c r="LRR20" s="38" t="e">
        <f>AVERAGEIFS('Cobalt Prices'!$G$10:$G$4229,'Cobalt Prices'!$E$10:$E$4229,LRR$4)</f>
        <v>#DIV/0!</v>
      </c>
      <c r="LRS20" s="38" t="e">
        <f>AVERAGEIFS('Cobalt Prices'!$G$10:$G$4229,'Cobalt Prices'!$E$10:$E$4229,LRS$4)</f>
        <v>#DIV/0!</v>
      </c>
      <c r="LRT20" s="38" t="e">
        <f>AVERAGEIFS('Cobalt Prices'!$G$10:$G$4229,'Cobalt Prices'!$E$10:$E$4229,LRT$4)</f>
        <v>#DIV/0!</v>
      </c>
      <c r="LRU20" s="38" t="e">
        <f>AVERAGEIFS('Cobalt Prices'!$G$10:$G$4229,'Cobalt Prices'!$E$10:$E$4229,LRU$4)</f>
        <v>#DIV/0!</v>
      </c>
      <c r="LRV20" s="38" t="e">
        <f>AVERAGEIFS('Cobalt Prices'!$G$10:$G$4229,'Cobalt Prices'!$E$10:$E$4229,LRV$4)</f>
        <v>#DIV/0!</v>
      </c>
      <c r="LRW20" s="38" t="e">
        <f>AVERAGEIFS('Cobalt Prices'!$G$10:$G$4229,'Cobalt Prices'!$E$10:$E$4229,LRW$4)</f>
        <v>#DIV/0!</v>
      </c>
      <c r="LRX20" s="38" t="e">
        <f>AVERAGEIFS('Cobalt Prices'!$G$10:$G$4229,'Cobalt Prices'!$E$10:$E$4229,LRX$4)</f>
        <v>#DIV/0!</v>
      </c>
      <c r="LRY20" s="38" t="e">
        <f>AVERAGEIFS('Cobalt Prices'!$G$10:$G$4229,'Cobalt Prices'!$E$10:$E$4229,LRY$4)</f>
        <v>#DIV/0!</v>
      </c>
      <c r="LRZ20" s="38" t="e">
        <f>AVERAGEIFS('Cobalt Prices'!$G$10:$G$4229,'Cobalt Prices'!$E$10:$E$4229,LRZ$4)</f>
        <v>#DIV/0!</v>
      </c>
      <c r="LSA20" s="38" t="e">
        <f>AVERAGEIFS('Cobalt Prices'!$G$10:$G$4229,'Cobalt Prices'!$E$10:$E$4229,LSA$4)</f>
        <v>#DIV/0!</v>
      </c>
      <c r="LSB20" s="38" t="e">
        <f>AVERAGEIFS('Cobalt Prices'!$G$10:$G$4229,'Cobalt Prices'!$E$10:$E$4229,LSB$4)</f>
        <v>#DIV/0!</v>
      </c>
      <c r="LSC20" s="38" t="e">
        <f>AVERAGEIFS('Cobalt Prices'!$G$10:$G$4229,'Cobalt Prices'!$E$10:$E$4229,LSC$4)</f>
        <v>#DIV/0!</v>
      </c>
      <c r="LSD20" s="38" t="e">
        <f>AVERAGEIFS('Cobalt Prices'!$G$10:$G$4229,'Cobalt Prices'!$E$10:$E$4229,LSD$4)</f>
        <v>#DIV/0!</v>
      </c>
      <c r="LSE20" s="38" t="e">
        <f>AVERAGEIFS('Cobalt Prices'!$G$10:$G$4229,'Cobalt Prices'!$E$10:$E$4229,LSE$4)</f>
        <v>#DIV/0!</v>
      </c>
      <c r="LSF20" s="38" t="e">
        <f>AVERAGEIFS('Cobalt Prices'!$G$10:$G$4229,'Cobalt Prices'!$E$10:$E$4229,LSF$4)</f>
        <v>#DIV/0!</v>
      </c>
      <c r="LSG20" s="38" t="e">
        <f>AVERAGEIFS('Cobalt Prices'!$G$10:$G$4229,'Cobalt Prices'!$E$10:$E$4229,LSG$4)</f>
        <v>#DIV/0!</v>
      </c>
      <c r="LSH20" s="38" t="e">
        <f>AVERAGEIFS('Cobalt Prices'!$G$10:$G$4229,'Cobalt Prices'!$E$10:$E$4229,LSH$4)</f>
        <v>#DIV/0!</v>
      </c>
      <c r="LSI20" s="38" t="e">
        <f>AVERAGEIFS('Cobalt Prices'!$G$10:$G$4229,'Cobalt Prices'!$E$10:$E$4229,LSI$4)</f>
        <v>#DIV/0!</v>
      </c>
      <c r="LSJ20" s="38" t="e">
        <f>AVERAGEIFS('Cobalt Prices'!$G$10:$G$4229,'Cobalt Prices'!$E$10:$E$4229,LSJ$4)</f>
        <v>#DIV/0!</v>
      </c>
      <c r="LSK20" s="38" t="e">
        <f>AVERAGEIFS('Cobalt Prices'!$G$10:$G$4229,'Cobalt Prices'!$E$10:$E$4229,LSK$4)</f>
        <v>#DIV/0!</v>
      </c>
      <c r="LSL20" s="38" t="e">
        <f>AVERAGEIFS('Cobalt Prices'!$G$10:$G$4229,'Cobalt Prices'!$E$10:$E$4229,LSL$4)</f>
        <v>#DIV/0!</v>
      </c>
      <c r="LSM20" s="38" t="e">
        <f>AVERAGEIFS('Cobalt Prices'!$G$10:$G$4229,'Cobalt Prices'!$E$10:$E$4229,LSM$4)</f>
        <v>#DIV/0!</v>
      </c>
      <c r="LSN20" s="38" t="e">
        <f>AVERAGEIFS('Cobalt Prices'!$G$10:$G$4229,'Cobalt Prices'!$E$10:$E$4229,LSN$4)</f>
        <v>#DIV/0!</v>
      </c>
      <c r="LSO20" s="38" t="e">
        <f>AVERAGEIFS('Cobalt Prices'!$G$10:$G$4229,'Cobalt Prices'!$E$10:$E$4229,LSO$4)</f>
        <v>#DIV/0!</v>
      </c>
      <c r="LSP20" s="38" t="e">
        <f>AVERAGEIFS('Cobalt Prices'!$G$10:$G$4229,'Cobalt Prices'!$E$10:$E$4229,LSP$4)</f>
        <v>#DIV/0!</v>
      </c>
      <c r="LSQ20" s="38" t="e">
        <f>AVERAGEIFS('Cobalt Prices'!$G$10:$G$4229,'Cobalt Prices'!$E$10:$E$4229,LSQ$4)</f>
        <v>#DIV/0!</v>
      </c>
      <c r="LSR20" s="38" t="e">
        <f>AVERAGEIFS('Cobalt Prices'!$G$10:$G$4229,'Cobalt Prices'!$E$10:$E$4229,LSR$4)</f>
        <v>#DIV/0!</v>
      </c>
      <c r="LSS20" s="38" t="e">
        <f>AVERAGEIFS('Cobalt Prices'!$G$10:$G$4229,'Cobalt Prices'!$E$10:$E$4229,LSS$4)</f>
        <v>#DIV/0!</v>
      </c>
      <c r="LST20" s="38" t="e">
        <f>AVERAGEIFS('Cobalt Prices'!$G$10:$G$4229,'Cobalt Prices'!$E$10:$E$4229,LST$4)</f>
        <v>#DIV/0!</v>
      </c>
      <c r="LSU20" s="38" t="e">
        <f>AVERAGEIFS('Cobalt Prices'!$G$10:$G$4229,'Cobalt Prices'!$E$10:$E$4229,LSU$4)</f>
        <v>#DIV/0!</v>
      </c>
      <c r="LSV20" s="38" t="e">
        <f>AVERAGEIFS('Cobalt Prices'!$G$10:$G$4229,'Cobalt Prices'!$E$10:$E$4229,LSV$4)</f>
        <v>#DIV/0!</v>
      </c>
      <c r="LSW20" s="38" t="e">
        <f>AVERAGEIFS('Cobalt Prices'!$G$10:$G$4229,'Cobalt Prices'!$E$10:$E$4229,LSW$4)</f>
        <v>#DIV/0!</v>
      </c>
      <c r="LSX20" s="38" t="e">
        <f>AVERAGEIFS('Cobalt Prices'!$G$10:$G$4229,'Cobalt Prices'!$E$10:$E$4229,LSX$4)</f>
        <v>#DIV/0!</v>
      </c>
      <c r="LSY20" s="38" t="e">
        <f>AVERAGEIFS('Cobalt Prices'!$G$10:$G$4229,'Cobalt Prices'!$E$10:$E$4229,LSY$4)</f>
        <v>#DIV/0!</v>
      </c>
      <c r="LSZ20" s="38" t="e">
        <f>AVERAGEIFS('Cobalt Prices'!$G$10:$G$4229,'Cobalt Prices'!$E$10:$E$4229,LSZ$4)</f>
        <v>#DIV/0!</v>
      </c>
      <c r="LTA20" s="38" t="e">
        <f>AVERAGEIFS('Cobalt Prices'!$G$10:$G$4229,'Cobalt Prices'!$E$10:$E$4229,LTA$4)</f>
        <v>#DIV/0!</v>
      </c>
      <c r="LTB20" s="38" t="e">
        <f>AVERAGEIFS('Cobalt Prices'!$G$10:$G$4229,'Cobalt Prices'!$E$10:$E$4229,LTB$4)</f>
        <v>#DIV/0!</v>
      </c>
      <c r="LTC20" s="38" t="e">
        <f>AVERAGEIFS('Cobalt Prices'!$G$10:$G$4229,'Cobalt Prices'!$E$10:$E$4229,LTC$4)</f>
        <v>#DIV/0!</v>
      </c>
      <c r="LTD20" s="38" t="e">
        <f>AVERAGEIFS('Cobalt Prices'!$G$10:$G$4229,'Cobalt Prices'!$E$10:$E$4229,LTD$4)</f>
        <v>#DIV/0!</v>
      </c>
      <c r="LTE20" s="38" t="e">
        <f>AVERAGEIFS('Cobalt Prices'!$G$10:$G$4229,'Cobalt Prices'!$E$10:$E$4229,LTE$4)</f>
        <v>#DIV/0!</v>
      </c>
      <c r="LTF20" s="38" t="e">
        <f>AVERAGEIFS('Cobalt Prices'!$G$10:$G$4229,'Cobalt Prices'!$E$10:$E$4229,LTF$4)</f>
        <v>#DIV/0!</v>
      </c>
      <c r="LTG20" s="38" t="e">
        <f>AVERAGEIFS('Cobalt Prices'!$G$10:$G$4229,'Cobalt Prices'!$E$10:$E$4229,LTG$4)</f>
        <v>#DIV/0!</v>
      </c>
      <c r="LTH20" s="38" t="e">
        <f>AVERAGEIFS('Cobalt Prices'!$G$10:$G$4229,'Cobalt Prices'!$E$10:$E$4229,LTH$4)</f>
        <v>#DIV/0!</v>
      </c>
      <c r="LTI20" s="38" t="e">
        <f>AVERAGEIFS('Cobalt Prices'!$G$10:$G$4229,'Cobalt Prices'!$E$10:$E$4229,LTI$4)</f>
        <v>#DIV/0!</v>
      </c>
      <c r="LTJ20" s="38" t="e">
        <f>AVERAGEIFS('Cobalt Prices'!$G$10:$G$4229,'Cobalt Prices'!$E$10:$E$4229,LTJ$4)</f>
        <v>#DIV/0!</v>
      </c>
      <c r="LTK20" s="38" t="e">
        <f>AVERAGEIFS('Cobalt Prices'!$G$10:$G$4229,'Cobalt Prices'!$E$10:$E$4229,LTK$4)</f>
        <v>#DIV/0!</v>
      </c>
      <c r="LTL20" s="38" t="e">
        <f>AVERAGEIFS('Cobalt Prices'!$G$10:$G$4229,'Cobalt Prices'!$E$10:$E$4229,LTL$4)</f>
        <v>#DIV/0!</v>
      </c>
      <c r="LTM20" s="38" t="e">
        <f>AVERAGEIFS('Cobalt Prices'!$G$10:$G$4229,'Cobalt Prices'!$E$10:$E$4229,LTM$4)</f>
        <v>#DIV/0!</v>
      </c>
      <c r="LTN20" s="38" t="e">
        <f>AVERAGEIFS('Cobalt Prices'!$G$10:$G$4229,'Cobalt Prices'!$E$10:$E$4229,LTN$4)</f>
        <v>#DIV/0!</v>
      </c>
      <c r="LTO20" s="38" t="e">
        <f>AVERAGEIFS('Cobalt Prices'!$G$10:$G$4229,'Cobalt Prices'!$E$10:$E$4229,LTO$4)</f>
        <v>#DIV/0!</v>
      </c>
      <c r="LTP20" s="38" t="e">
        <f>AVERAGEIFS('Cobalt Prices'!$G$10:$G$4229,'Cobalt Prices'!$E$10:$E$4229,LTP$4)</f>
        <v>#DIV/0!</v>
      </c>
      <c r="LTQ20" s="38" t="e">
        <f>AVERAGEIFS('Cobalt Prices'!$G$10:$G$4229,'Cobalt Prices'!$E$10:$E$4229,LTQ$4)</f>
        <v>#DIV/0!</v>
      </c>
      <c r="LTR20" s="38" t="e">
        <f>AVERAGEIFS('Cobalt Prices'!$G$10:$G$4229,'Cobalt Prices'!$E$10:$E$4229,LTR$4)</f>
        <v>#DIV/0!</v>
      </c>
      <c r="LTS20" s="38" t="e">
        <f>AVERAGEIFS('Cobalt Prices'!$G$10:$G$4229,'Cobalt Prices'!$E$10:$E$4229,LTS$4)</f>
        <v>#DIV/0!</v>
      </c>
      <c r="LTT20" s="38" t="e">
        <f>AVERAGEIFS('Cobalt Prices'!$G$10:$G$4229,'Cobalt Prices'!$E$10:$E$4229,LTT$4)</f>
        <v>#DIV/0!</v>
      </c>
      <c r="LTU20" s="38" t="e">
        <f>AVERAGEIFS('Cobalt Prices'!$G$10:$G$4229,'Cobalt Prices'!$E$10:$E$4229,LTU$4)</f>
        <v>#DIV/0!</v>
      </c>
      <c r="LTV20" s="38" t="e">
        <f>AVERAGEIFS('Cobalt Prices'!$G$10:$G$4229,'Cobalt Prices'!$E$10:$E$4229,LTV$4)</f>
        <v>#DIV/0!</v>
      </c>
      <c r="LTW20" s="38" t="e">
        <f>AVERAGEIFS('Cobalt Prices'!$G$10:$G$4229,'Cobalt Prices'!$E$10:$E$4229,LTW$4)</f>
        <v>#DIV/0!</v>
      </c>
      <c r="LTX20" s="38" t="e">
        <f>AVERAGEIFS('Cobalt Prices'!$G$10:$G$4229,'Cobalt Prices'!$E$10:$E$4229,LTX$4)</f>
        <v>#DIV/0!</v>
      </c>
      <c r="LTY20" s="38" t="e">
        <f>AVERAGEIFS('Cobalt Prices'!$G$10:$G$4229,'Cobalt Prices'!$E$10:$E$4229,LTY$4)</f>
        <v>#DIV/0!</v>
      </c>
      <c r="LTZ20" s="38" t="e">
        <f>AVERAGEIFS('Cobalt Prices'!$G$10:$G$4229,'Cobalt Prices'!$E$10:$E$4229,LTZ$4)</f>
        <v>#DIV/0!</v>
      </c>
      <c r="LUA20" s="38" t="e">
        <f>AVERAGEIFS('Cobalt Prices'!$G$10:$G$4229,'Cobalt Prices'!$E$10:$E$4229,LUA$4)</f>
        <v>#DIV/0!</v>
      </c>
      <c r="LUB20" s="38" t="e">
        <f>AVERAGEIFS('Cobalt Prices'!$G$10:$G$4229,'Cobalt Prices'!$E$10:$E$4229,LUB$4)</f>
        <v>#DIV/0!</v>
      </c>
      <c r="LUC20" s="38" t="e">
        <f>AVERAGEIFS('Cobalt Prices'!$G$10:$G$4229,'Cobalt Prices'!$E$10:$E$4229,LUC$4)</f>
        <v>#DIV/0!</v>
      </c>
      <c r="LUD20" s="38" t="e">
        <f>AVERAGEIFS('Cobalt Prices'!$G$10:$G$4229,'Cobalt Prices'!$E$10:$E$4229,LUD$4)</f>
        <v>#DIV/0!</v>
      </c>
      <c r="LUE20" s="38" t="e">
        <f>AVERAGEIFS('Cobalt Prices'!$G$10:$G$4229,'Cobalt Prices'!$E$10:$E$4229,LUE$4)</f>
        <v>#DIV/0!</v>
      </c>
      <c r="LUF20" s="38" t="e">
        <f>AVERAGEIFS('Cobalt Prices'!$G$10:$G$4229,'Cobalt Prices'!$E$10:$E$4229,LUF$4)</f>
        <v>#DIV/0!</v>
      </c>
      <c r="LUG20" s="38" t="e">
        <f>AVERAGEIFS('Cobalt Prices'!$G$10:$G$4229,'Cobalt Prices'!$E$10:$E$4229,LUG$4)</f>
        <v>#DIV/0!</v>
      </c>
      <c r="LUH20" s="38" t="e">
        <f>AVERAGEIFS('Cobalt Prices'!$G$10:$G$4229,'Cobalt Prices'!$E$10:$E$4229,LUH$4)</f>
        <v>#DIV/0!</v>
      </c>
      <c r="LUI20" s="38" t="e">
        <f>AVERAGEIFS('Cobalt Prices'!$G$10:$G$4229,'Cobalt Prices'!$E$10:$E$4229,LUI$4)</f>
        <v>#DIV/0!</v>
      </c>
      <c r="LUJ20" s="38" t="e">
        <f>AVERAGEIFS('Cobalt Prices'!$G$10:$G$4229,'Cobalt Prices'!$E$10:$E$4229,LUJ$4)</f>
        <v>#DIV/0!</v>
      </c>
      <c r="LUK20" s="38" t="e">
        <f>AVERAGEIFS('Cobalt Prices'!$G$10:$G$4229,'Cobalt Prices'!$E$10:$E$4229,LUK$4)</f>
        <v>#DIV/0!</v>
      </c>
      <c r="LUL20" s="38" t="e">
        <f>AVERAGEIFS('Cobalt Prices'!$G$10:$G$4229,'Cobalt Prices'!$E$10:$E$4229,LUL$4)</f>
        <v>#DIV/0!</v>
      </c>
      <c r="LUM20" s="38" t="e">
        <f>AVERAGEIFS('Cobalt Prices'!$G$10:$G$4229,'Cobalt Prices'!$E$10:$E$4229,LUM$4)</f>
        <v>#DIV/0!</v>
      </c>
      <c r="LUN20" s="38" t="e">
        <f>AVERAGEIFS('Cobalt Prices'!$G$10:$G$4229,'Cobalt Prices'!$E$10:$E$4229,LUN$4)</f>
        <v>#DIV/0!</v>
      </c>
      <c r="LUO20" s="38" t="e">
        <f>AVERAGEIFS('Cobalt Prices'!$G$10:$G$4229,'Cobalt Prices'!$E$10:$E$4229,LUO$4)</f>
        <v>#DIV/0!</v>
      </c>
      <c r="LUP20" s="38" t="e">
        <f>AVERAGEIFS('Cobalt Prices'!$G$10:$G$4229,'Cobalt Prices'!$E$10:$E$4229,LUP$4)</f>
        <v>#DIV/0!</v>
      </c>
      <c r="LUQ20" s="38" t="e">
        <f>AVERAGEIFS('Cobalt Prices'!$G$10:$G$4229,'Cobalt Prices'!$E$10:$E$4229,LUQ$4)</f>
        <v>#DIV/0!</v>
      </c>
      <c r="LUR20" s="38" t="e">
        <f>AVERAGEIFS('Cobalt Prices'!$G$10:$G$4229,'Cobalt Prices'!$E$10:$E$4229,LUR$4)</f>
        <v>#DIV/0!</v>
      </c>
      <c r="LUS20" s="38" t="e">
        <f>AVERAGEIFS('Cobalt Prices'!$G$10:$G$4229,'Cobalt Prices'!$E$10:$E$4229,LUS$4)</f>
        <v>#DIV/0!</v>
      </c>
      <c r="LUT20" s="38" t="e">
        <f>AVERAGEIFS('Cobalt Prices'!$G$10:$G$4229,'Cobalt Prices'!$E$10:$E$4229,LUT$4)</f>
        <v>#DIV/0!</v>
      </c>
      <c r="LUU20" s="38" t="e">
        <f>AVERAGEIFS('Cobalt Prices'!$G$10:$G$4229,'Cobalt Prices'!$E$10:$E$4229,LUU$4)</f>
        <v>#DIV/0!</v>
      </c>
      <c r="LUV20" s="38" t="e">
        <f>AVERAGEIFS('Cobalt Prices'!$G$10:$G$4229,'Cobalt Prices'!$E$10:$E$4229,LUV$4)</f>
        <v>#DIV/0!</v>
      </c>
      <c r="LUW20" s="38" t="e">
        <f>AVERAGEIFS('Cobalt Prices'!$G$10:$G$4229,'Cobalt Prices'!$E$10:$E$4229,LUW$4)</f>
        <v>#DIV/0!</v>
      </c>
      <c r="LUX20" s="38" t="e">
        <f>AVERAGEIFS('Cobalt Prices'!$G$10:$G$4229,'Cobalt Prices'!$E$10:$E$4229,LUX$4)</f>
        <v>#DIV/0!</v>
      </c>
      <c r="LUY20" s="38" t="e">
        <f>AVERAGEIFS('Cobalt Prices'!$G$10:$G$4229,'Cobalt Prices'!$E$10:$E$4229,LUY$4)</f>
        <v>#DIV/0!</v>
      </c>
      <c r="LUZ20" s="38" t="e">
        <f>AVERAGEIFS('Cobalt Prices'!$G$10:$G$4229,'Cobalt Prices'!$E$10:$E$4229,LUZ$4)</f>
        <v>#DIV/0!</v>
      </c>
      <c r="LVA20" s="38" t="e">
        <f>AVERAGEIFS('Cobalt Prices'!$G$10:$G$4229,'Cobalt Prices'!$E$10:$E$4229,LVA$4)</f>
        <v>#DIV/0!</v>
      </c>
      <c r="LVB20" s="38" t="e">
        <f>AVERAGEIFS('Cobalt Prices'!$G$10:$G$4229,'Cobalt Prices'!$E$10:$E$4229,LVB$4)</f>
        <v>#DIV/0!</v>
      </c>
      <c r="LVC20" s="38" t="e">
        <f>AVERAGEIFS('Cobalt Prices'!$G$10:$G$4229,'Cobalt Prices'!$E$10:$E$4229,LVC$4)</f>
        <v>#DIV/0!</v>
      </c>
      <c r="LVD20" s="38" t="e">
        <f>AVERAGEIFS('Cobalt Prices'!$G$10:$G$4229,'Cobalt Prices'!$E$10:$E$4229,LVD$4)</f>
        <v>#DIV/0!</v>
      </c>
      <c r="LVE20" s="38" t="e">
        <f>AVERAGEIFS('Cobalt Prices'!$G$10:$G$4229,'Cobalt Prices'!$E$10:$E$4229,LVE$4)</f>
        <v>#DIV/0!</v>
      </c>
      <c r="LVF20" s="38" t="e">
        <f>AVERAGEIFS('Cobalt Prices'!$G$10:$G$4229,'Cobalt Prices'!$E$10:$E$4229,LVF$4)</f>
        <v>#DIV/0!</v>
      </c>
      <c r="LVG20" s="38" t="e">
        <f>AVERAGEIFS('Cobalt Prices'!$G$10:$G$4229,'Cobalt Prices'!$E$10:$E$4229,LVG$4)</f>
        <v>#DIV/0!</v>
      </c>
      <c r="LVH20" s="38" t="e">
        <f>AVERAGEIFS('Cobalt Prices'!$G$10:$G$4229,'Cobalt Prices'!$E$10:$E$4229,LVH$4)</f>
        <v>#DIV/0!</v>
      </c>
      <c r="LVI20" s="38" t="e">
        <f>AVERAGEIFS('Cobalt Prices'!$G$10:$G$4229,'Cobalt Prices'!$E$10:$E$4229,LVI$4)</f>
        <v>#DIV/0!</v>
      </c>
      <c r="LVJ20" s="38" t="e">
        <f>AVERAGEIFS('Cobalt Prices'!$G$10:$G$4229,'Cobalt Prices'!$E$10:$E$4229,LVJ$4)</f>
        <v>#DIV/0!</v>
      </c>
      <c r="LVK20" s="38" t="e">
        <f>AVERAGEIFS('Cobalt Prices'!$G$10:$G$4229,'Cobalt Prices'!$E$10:$E$4229,LVK$4)</f>
        <v>#DIV/0!</v>
      </c>
      <c r="LVL20" s="38" t="e">
        <f>AVERAGEIFS('Cobalt Prices'!$G$10:$G$4229,'Cobalt Prices'!$E$10:$E$4229,LVL$4)</f>
        <v>#DIV/0!</v>
      </c>
      <c r="LVM20" s="38" t="e">
        <f>AVERAGEIFS('Cobalt Prices'!$G$10:$G$4229,'Cobalt Prices'!$E$10:$E$4229,LVM$4)</f>
        <v>#DIV/0!</v>
      </c>
      <c r="LVN20" s="38" t="e">
        <f>AVERAGEIFS('Cobalt Prices'!$G$10:$G$4229,'Cobalt Prices'!$E$10:$E$4229,LVN$4)</f>
        <v>#DIV/0!</v>
      </c>
      <c r="LVO20" s="38" t="e">
        <f>AVERAGEIFS('Cobalt Prices'!$G$10:$G$4229,'Cobalt Prices'!$E$10:$E$4229,LVO$4)</f>
        <v>#DIV/0!</v>
      </c>
      <c r="LVP20" s="38" t="e">
        <f>AVERAGEIFS('Cobalt Prices'!$G$10:$G$4229,'Cobalt Prices'!$E$10:$E$4229,LVP$4)</f>
        <v>#DIV/0!</v>
      </c>
      <c r="LVQ20" s="38" t="e">
        <f>AVERAGEIFS('Cobalt Prices'!$G$10:$G$4229,'Cobalt Prices'!$E$10:$E$4229,LVQ$4)</f>
        <v>#DIV/0!</v>
      </c>
      <c r="LVR20" s="38" t="e">
        <f>AVERAGEIFS('Cobalt Prices'!$G$10:$G$4229,'Cobalt Prices'!$E$10:$E$4229,LVR$4)</f>
        <v>#DIV/0!</v>
      </c>
      <c r="LVS20" s="38" t="e">
        <f>AVERAGEIFS('Cobalt Prices'!$G$10:$G$4229,'Cobalt Prices'!$E$10:$E$4229,LVS$4)</f>
        <v>#DIV/0!</v>
      </c>
      <c r="LVT20" s="38" t="e">
        <f>AVERAGEIFS('Cobalt Prices'!$G$10:$G$4229,'Cobalt Prices'!$E$10:$E$4229,LVT$4)</f>
        <v>#DIV/0!</v>
      </c>
      <c r="LVU20" s="38" t="e">
        <f>AVERAGEIFS('Cobalt Prices'!$G$10:$G$4229,'Cobalt Prices'!$E$10:$E$4229,LVU$4)</f>
        <v>#DIV/0!</v>
      </c>
      <c r="LVV20" s="38" t="e">
        <f>AVERAGEIFS('Cobalt Prices'!$G$10:$G$4229,'Cobalt Prices'!$E$10:$E$4229,LVV$4)</f>
        <v>#DIV/0!</v>
      </c>
      <c r="LVW20" s="38" t="e">
        <f>AVERAGEIFS('Cobalt Prices'!$G$10:$G$4229,'Cobalt Prices'!$E$10:$E$4229,LVW$4)</f>
        <v>#DIV/0!</v>
      </c>
      <c r="LVX20" s="38" t="e">
        <f>AVERAGEIFS('Cobalt Prices'!$G$10:$G$4229,'Cobalt Prices'!$E$10:$E$4229,LVX$4)</f>
        <v>#DIV/0!</v>
      </c>
      <c r="LVY20" s="38" t="e">
        <f>AVERAGEIFS('Cobalt Prices'!$G$10:$G$4229,'Cobalt Prices'!$E$10:$E$4229,LVY$4)</f>
        <v>#DIV/0!</v>
      </c>
      <c r="LVZ20" s="38" t="e">
        <f>AVERAGEIFS('Cobalt Prices'!$G$10:$G$4229,'Cobalt Prices'!$E$10:$E$4229,LVZ$4)</f>
        <v>#DIV/0!</v>
      </c>
      <c r="LWA20" s="38" t="e">
        <f>AVERAGEIFS('Cobalt Prices'!$G$10:$G$4229,'Cobalt Prices'!$E$10:$E$4229,LWA$4)</f>
        <v>#DIV/0!</v>
      </c>
      <c r="LWB20" s="38" t="e">
        <f>AVERAGEIFS('Cobalt Prices'!$G$10:$G$4229,'Cobalt Prices'!$E$10:$E$4229,LWB$4)</f>
        <v>#DIV/0!</v>
      </c>
      <c r="LWC20" s="38" t="e">
        <f>AVERAGEIFS('Cobalt Prices'!$G$10:$G$4229,'Cobalt Prices'!$E$10:$E$4229,LWC$4)</f>
        <v>#DIV/0!</v>
      </c>
      <c r="LWD20" s="38" t="e">
        <f>AVERAGEIFS('Cobalt Prices'!$G$10:$G$4229,'Cobalt Prices'!$E$10:$E$4229,LWD$4)</f>
        <v>#DIV/0!</v>
      </c>
      <c r="LWE20" s="38" t="e">
        <f>AVERAGEIFS('Cobalt Prices'!$G$10:$G$4229,'Cobalt Prices'!$E$10:$E$4229,LWE$4)</f>
        <v>#DIV/0!</v>
      </c>
      <c r="LWF20" s="38" t="e">
        <f>AVERAGEIFS('Cobalt Prices'!$G$10:$G$4229,'Cobalt Prices'!$E$10:$E$4229,LWF$4)</f>
        <v>#DIV/0!</v>
      </c>
      <c r="LWG20" s="38" t="e">
        <f>AVERAGEIFS('Cobalt Prices'!$G$10:$G$4229,'Cobalt Prices'!$E$10:$E$4229,LWG$4)</f>
        <v>#DIV/0!</v>
      </c>
      <c r="LWH20" s="38" t="e">
        <f>AVERAGEIFS('Cobalt Prices'!$G$10:$G$4229,'Cobalt Prices'!$E$10:$E$4229,LWH$4)</f>
        <v>#DIV/0!</v>
      </c>
      <c r="LWI20" s="38" t="e">
        <f>AVERAGEIFS('Cobalt Prices'!$G$10:$G$4229,'Cobalt Prices'!$E$10:$E$4229,LWI$4)</f>
        <v>#DIV/0!</v>
      </c>
      <c r="LWJ20" s="38" t="e">
        <f>AVERAGEIFS('Cobalt Prices'!$G$10:$G$4229,'Cobalt Prices'!$E$10:$E$4229,LWJ$4)</f>
        <v>#DIV/0!</v>
      </c>
      <c r="LWK20" s="38" t="e">
        <f>AVERAGEIFS('Cobalt Prices'!$G$10:$G$4229,'Cobalt Prices'!$E$10:$E$4229,LWK$4)</f>
        <v>#DIV/0!</v>
      </c>
      <c r="LWL20" s="38" t="e">
        <f>AVERAGEIFS('Cobalt Prices'!$G$10:$G$4229,'Cobalt Prices'!$E$10:$E$4229,LWL$4)</f>
        <v>#DIV/0!</v>
      </c>
      <c r="LWM20" s="38" t="e">
        <f>AVERAGEIFS('Cobalt Prices'!$G$10:$G$4229,'Cobalt Prices'!$E$10:$E$4229,LWM$4)</f>
        <v>#DIV/0!</v>
      </c>
      <c r="LWN20" s="38" t="e">
        <f>AVERAGEIFS('Cobalt Prices'!$G$10:$G$4229,'Cobalt Prices'!$E$10:$E$4229,LWN$4)</f>
        <v>#DIV/0!</v>
      </c>
      <c r="LWO20" s="38" t="e">
        <f>AVERAGEIFS('Cobalt Prices'!$G$10:$G$4229,'Cobalt Prices'!$E$10:$E$4229,LWO$4)</f>
        <v>#DIV/0!</v>
      </c>
      <c r="LWP20" s="38" t="e">
        <f>AVERAGEIFS('Cobalt Prices'!$G$10:$G$4229,'Cobalt Prices'!$E$10:$E$4229,LWP$4)</f>
        <v>#DIV/0!</v>
      </c>
      <c r="LWQ20" s="38" t="e">
        <f>AVERAGEIFS('Cobalt Prices'!$G$10:$G$4229,'Cobalt Prices'!$E$10:$E$4229,LWQ$4)</f>
        <v>#DIV/0!</v>
      </c>
      <c r="LWR20" s="38" t="e">
        <f>AVERAGEIFS('Cobalt Prices'!$G$10:$G$4229,'Cobalt Prices'!$E$10:$E$4229,LWR$4)</f>
        <v>#DIV/0!</v>
      </c>
      <c r="LWS20" s="38" t="e">
        <f>AVERAGEIFS('Cobalt Prices'!$G$10:$G$4229,'Cobalt Prices'!$E$10:$E$4229,LWS$4)</f>
        <v>#DIV/0!</v>
      </c>
      <c r="LWT20" s="38" t="e">
        <f>AVERAGEIFS('Cobalt Prices'!$G$10:$G$4229,'Cobalt Prices'!$E$10:$E$4229,LWT$4)</f>
        <v>#DIV/0!</v>
      </c>
      <c r="LWU20" s="38" t="e">
        <f>AVERAGEIFS('Cobalt Prices'!$G$10:$G$4229,'Cobalt Prices'!$E$10:$E$4229,LWU$4)</f>
        <v>#DIV/0!</v>
      </c>
      <c r="LWV20" s="38" t="e">
        <f>AVERAGEIFS('Cobalt Prices'!$G$10:$G$4229,'Cobalt Prices'!$E$10:$E$4229,LWV$4)</f>
        <v>#DIV/0!</v>
      </c>
      <c r="LWW20" s="38" t="e">
        <f>AVERAGEIFS('Cobalt Prices'!$G$10:$G$4229,'Cobalt Prices'!$E$10:$E$4229,LWW$4)</f>
        <v>#DIV/0!</v>
      </c>
      <c r="LWX20" s="38" t="e">
        <f>AVERAGEIFS('Cobalt Prices'!$G$10:$G$4229,'Cobalt Prices'!$E$10:$E$4229,LWX$4)</f>
        <v>#DIV/0!</v>
      </c>
      <c r="LWY20" s="38" t="e">
        <f>AVERAGEIFS('Cobalt Prices'!$G$10:$G$4229,'Cobalt Prices'!$E$10:$E$4229,LWY$4)</f>
        <v>#DIV/0!</v>
      </c>
      <c r="LWZ20" s="38" t="e">
        <f>AVERAGEIFS('Cobalt Prices'!$G$10:$G$4229,'Cobalt Prices'!$E$10:$E$4229,LWZ$4)</f>
        <v>#DIV/0!</v>
      </c>
      <c r="LXA20" s="38" t="e">
        <f>AVERAGEIFS('Cobalt Prices'!$G$10:$G$4229,'Cobalt Prices'!$E$10:$E$4229,LXA$4)</f>
        <v>#DIV/0!</v>
      </c>
      <c r="LXB20" s="38" t="e">
        <f>AVERAGEIFS('Cobalt Prices'!$G$10:$G$4229,'Cobalt Prices'!$E$10:$E$4229,LXB$4)</f>
        <v>#DIV/0!</v>
      </c>
      <c r="LXC20" s="38" t="e">
        <f>AVERAGEIFS('Cobalt Prices'!$G$10:$G$4229,'Cobalt Prices'!$E$10:$E$4229,LXC$4)</f>
        <v>#DIV/0!</v>
      </c>
      <c r="LXD20" s="38" t="e">
        <f>AVERAGEIFS('Cobalt Prices'!$G$10:$G$4229,'Cobalt Prices'!$E$10:$E$4229,LXD$4)</f>
        <v>#DIV/0!</v>
      </c>
      <c r="LXE20" s="38" t="e">
        <f>AVERAGEIFS('Cobalt Prices'!$G$10:$G$4229,'Cobalt Prices'!$E$10:$E$4229,LXE$4)</f>
        <v>#DIV/0!</v>
      </c>
      <c r="LXF20" s="38" t="e">
        <f>AVERAGEIFS('Cobalt Prices'!$G$10:$G$4229,'Cobalt Prices'!$E$10:$E$4229,LXF$4)</f>
        <v>#DIV/0!</v>
      </c>
      <c r="LXG20" s="38" t="e">
        <f>AVERAGEIFS('Cobalt Prices'!$G$10:$G$4229,'Cobalt Prices'!$E$10:$E$4229,LXG$4)</f>
        <v>#DIV/0!</v>
      </c>
      <c r="LXH20" s="38" t="e">
        <f>AVERAGEIFS('Cobalt Prices'!$G$10:$G$4229,'Cobalt Prices'!$E$10:$E$4229,LXH$4)</f>
        <v>#DIV/0!</v>
      </c>
      <c r="LXI20" s="38" t="e">
        <f>AVERAGEIFS('Cobalt Prices'!$G$10:$G$4229,'Cobalt Prices'!$E$10:$E$4229,LXI$4)</f>
        <v>#DIV/0!</v>
      </c>
      <c r="LXJ20" s="38" t="e">
        <f>AVERAGEIFS('Cobalt Prices'!$G$10:$G$4229,'Cobalt Prices'!$E$10:$E$4229,LXJ$4)</f>
        <v>#DIV/0!</v>
      </c>
      <c r="LXK20" s="38" t="e">
        <f>AVERAGEIFS('Cobalt Prices'!$G$10:$G$4229,'Cobalt Prices'!$E$10:$E$4229,LXK$4)</f>
        <v>#DIV/0!</v>
      </c>
      <c r="LXL20" s="38" t="e">
        <f>AVERAGEIFS('Cobalt Prices'!$G$10:$G$4229,'Cobalt Prices'!$E$10:$E$4229,LXL$4)</f>
        <v>#DIV/0!</v>
      </c>
      <c r="LXM20" s="38" t="e">
        <f>AVERAGEIFS('Cobalt Prices'!$G$10:$G$4229,'Cobalt Prices'!$E$10:$E$4229,LXM$4)</f>
        <v>#DIV/0!</v>
      </c>
      <c r="LXN20" s="38" t="e">
        <f>AVERAGEIFS('Cobalt Prices'!$G$10:$G$4229,'Cobalt Prices'!$E$10:$E$4229,LXN$4)</f>
        <v>#DIV/0!</v>
      </c>
      <c r="LXO20" s="38" t="e">
        <f>AVERAGEIFS('Cobalt Prices'!$G$10:$G$4229,'Cobalt Prices'!$E$10:$E$4229,LXO$4)</f>
        <v>#DIV/0!</v>
      </c>
      <c r="LXP20" s="38" t="e">
        <f>AVERAGEIFS('Cobalt Prices'!$G$10:$G$4229,'Cobalt Prices'!$E$10:$E$4229,LXP$4)</f>
        <v>#DIV/0!</v>
      </c>
      <c r="LXQ20" s="38" t="e">
        <f>AVERAGEIFS('Cobalt Prices'!$G$10:$G$4229,'Cobalt Prices'!$E$10:$E$4229,LXQ$4)</f>
        <v>#DIV/0!</v>
      </c>
      <c r="LXR20" s="38" t="e">
        <f>AVERAGEIFS('Cobalt Prices'!$G$10:$G$4229,'Cobalt Prices'!$E$10:$E$4229,LXR$4)</f>
        <v>#DIV/0!</v>
      </c>
      <c r="LXS20" s="38" t="e">
        <f>AVERAGEIFS('Cobalt Prices'!$G$10:$G$4229,'Cobalt Prices'!$E$10:$E$4229,LXS$4)</f>
        <v>#DIV/0!</v>
      </c>
      <c r="LXT20" s="38" t="e">
        <f>AVERAGEIFS('Cobalt Prices'!$G$10:$G$4229,'Cobalt Prices'!$E$10:$E$4229,LXT$4)</f>
        <v>#DIV/0!</v>
      </c>
      <c r="LXU20" s="38" t="e">
        <f>AVERAGEIFS('Cobalt Prices'!$G$10:$G$4229,'Cobalt Prices'!$E$10:$E$4229,LXU$4)</f>
        <v>#DIV/0!</v>
      </c>
      <c r="LXV20" s="38" t="e">
        <f>AVERAGEIFS('Cobalt Prices'!$G$10:$G$4229,'Cobalt Prices'!$E$10:$E$4229,LXV$4)</f>
        <v>#DIV/0!</v>
      </c>
      <c r="LXW20" s="38" t="e">
        <f>AVERAGEIFS('Cobalt Prices'!$G$10:$G$4229,'Cobalt Prices'!$E$10:$E$4229,LXW$4)</f>
        <v>#DIV/0!</v>
      </c>
      <c r="LXX20" s="38" t="e">
        <f>AVERAGEIFS('Cobalt Prices'!$G$10:$G$4229,'Cobalt Prices'!$E$10:$E$4229,LXX$4)</f>
        <v>#DIV/0!</v>
      </c>
      <c r="LXY20" s="38" t="e">
        <f>AVERAGEIFS('Cobalt Prices'!$G$10:$G$4229,'Cobalt Prices'!$E$10:$E$4229,LXY$4)</f>
        <v>#DIV/0!</v>
      </c>
      <c r="LXZ20" s="38" t="e">
        <f>AVERAGEIFS('Cobalt Prices'!$G$10:$G$4229,'Cobalt Prices'!$E$10:$E$4229,LXZ$4)</f>
        <v>#DIV/0!</v>
      </c>
      <c r="LYA20" s="38" t="e">
        <f>AVERAGEIFS('Cobalt Prices'!$G$10:$G$4229,'Cobalt Prices'!$E$10:$E$4229,LYA$4)</f>
        <v>#DIV/0!</v>
      </c>
      <c r="LYB20" s="38" t="e">
        <f>AVERAGEIFS('Cobalt Prices'!$G$10:$G$4229,'Cobalt Prices'!$E$10:$E$4229,LYB$4)</f>
        <v>#DIV/0!</v>
      </c>
      <c r="LYC20" s="38" t="e">
        <f>AVERAGEIFS('Cobalt Prices'!$G$10:$G$4229,'Cobalt Prices'!$E$10:$E$4229,LYC$4)</f>
        <v>#DIV/0!</v>
      </c>
      <c r="LYD20" s="38" t="e">
        <f>AVERAGEIFS('Cobalt Prices'!$G$10:$G$4229,'Cobalt Prices'!$E$10:$E$4229,LYD$4)</f>
        <v>#DIV/0!</v>
      </c>
      <c r="LYE20" s="38" t="e">
        <f>AVERAGEIFS('Cobalt Prices'!$G$10:$G$4229,'Cobalt Prices'!$E$10:$E$4229,LYE$4)</f>
        <v>#DIV/0!</v>
      </c>
      <c r="LYF20" s="38" t="e">
        <f>AVERAGEIFS('Cobalt Prices'!$G$10:$G$4229,'Cobalt Prices'!$E$10:$E$4229,LYF$4)</f>
        <v>#DIV/0!</v>
      </c>
      <c r="LYG20" s="38" t="e">
        <f>AVERAGEIFS('Cobalt Prices'!$G$10:$G$4229,'Cobalt Prices'!$E$10:$E$4229,LYG$4)</f>
        <v>#DIV/0!</v>
      </c>
      <c r="LYH20" s="38" t="e">
        <f>AVERAGEIFS('Cobalt Prices'!$G$10:$G$4229,'Cobalt Prices'!$E$10:$E$4229,LYH$4)</f>
        <v>#DIV/0!</v>
      </c>
      <c r="LYI20" s="38" t="e">
        <f>AVERAGEIFS('Cobalt Prices'!$G$10:$G$4229,'Cobalt Prices'!$E$10:$E$4229,LYI$4)</f>
        <v>#DIV/0!</v>
      </c>
      <c r="LYJ20" s="38" t="e">
        <f>AVERAGEIFS('Cobalt Prices'!$G$10:$G$4229,'Cobalt Prices'!$E$10:$E$4229,LYJ$4)</f>
        <v>#DIV/0!</v>
      </c>
      <c r="LYK20" s="38" t="e">
        <f>AVERAGEIFS('Cobalt Prices'!$G$10:$G$4229,'Cobalt Prices'!$E$10:$E$4229,LYK$4)</f>
        <v>#DIV/0!</v>
      </c>
      <c r="LYL20" s="38" t="e">
        <f>AVERAGEIFS('Cobalt Prices'!$G$10:$G$4229,'Cobalt Prices'!$E$10:$E$4229,LYL$4)</f>
        <v>#DIV/0!</v>
      </c>
      <c r="LYM20" s="38" t="e">
        <f>AVERAGEIFS('Cobalt Prices'!$G$10:$G$4229,'Cobalt Prices'!$E$10:$E$4229,LYM$4)</f>
        <v>#DIV/0!</v>
      </c>
      <c r="LYN20" s="38" t="e">
        <f>AVERAGEIFS('Cobalt Prices'!$G$10:$G$4229,'Cobalt Prices'!$E$10:$E$4229,LYN$4)</f>
        <v>#DIV/0!</v>
      </c>
      <c r="LYO20" s="38" t="e">
        <f>AVERAGEIFS('Cobalt Prices'!$G$10:$G$4229,'Cobalt Prices'!$E$10:$E$4229,LYO$4)</f>
        <v>#DIV/0!</v>
      </c>
      <c r="LYP20" s="38" t="e">
        <f>AVERAGEIFS('Cobalt Prices'!$G$10:$G$4229,'Cobalt Prices'!$E$10:$E$4229,LYP$4)</f>
        <v>#DIV/0!</v>
      </c>
      <c r="LYQ20" s="38" t="e">
        <f>AVERAGEIFS('Cobalt Prices'!$G$10:$G$4229,'Cobalt Prices'!$E$10:$E$4229,LYQ$4)</f>
        <v>#DIV/0!</v>
      </c>
      <c r="LYR20" s="38" t="e">
        <f>AVERAGEIFS('Cobalt Prices'!$G$10:$G$4229,'Cobalt Prices'!$E$10:$E$4229,LYR$4)</f>
        <v>#DIV/0!</v>
      </c>
      <c r="LYS20" s="38" t="e">
        <f>AVERAGEIFS('Cobalt Prices'!$G$10:$G$4229,'Cobalt Prices'!$E$10:$E$4229,LYS$4)</f>
        <v>#DIV/0!</v>
      </c>
      <c r="LYT20" s="38" t="e">
        <f>AVERAGEIFS('Cobalt Prices'!$G$10:$G$4229,'Cobalt Prices'!$E$10:$E$4229,LYT$4)</f>
        <v>#DIV/0!</v>
      </c>
      <c r="LYU20" s="38" t="e">
        <f>AVERAGEIFS('Cobalt Prices'!$G$10:$G$4229,'Cobalt Prices'!$E$10:$E$4229,LYU$4)</f>
        <v>#DIV/0!</v>
      </c>
      <c r="LYV20" s="38" t="e">
        <f>AVERAGEIFS('Cobalt Prices'!$G$10:$G$4229,'Cobalt Prices'!$E$10:$E$4229,LYV$4)</f>
        <v>#DIV/0!</v>
      </c>
      <c r="LYW20" s="38" t="e">
        <f>AVERAGEIFS('Cobalt Prices'!$G$10:$G$4229,'Cobalt Prices'!$E$10:$E$4229,LYW$4)</f>
        <v>#DIV/0!</v>
      </c>
      <c r="LYX20" s="38" t="e">
        <f>AVERAGEIFS('Cobalt Prices'!$G$10:$G$4229,'Cobalt Prices'!$E$10:$E$4229,LYX$4)</f>
        <v>#DIV/0!</v>
      </c>
      <c r="LYY20" s="38" t="e">
        <f>AVERAGEIFS('Cobalt Prices'!$G$10:$G$4229,'Cobalt Prices'!$E$10:$E$4229,LYY$4)</f>
        <v>#DIV/0!</v>
      </c>
      <c r="LYZ20" s="38" t="e">
        <f>AVERAGEIFS('Cobalt Prices'!$G$10:$G$4229,'Cobalt Prices'!$E$10:$E$4229,LYZ$4)</f>
        <v>#DIV/0!</v>
      </c>
      <c r="LZA20" s="38" t="e">
        <f>AVERAGEIFS('Cobalt Prices'!$G$10:$G$4229,'Cobalt Prices'!$E$10:$E$4229,LZA$4)</f>
        <v>#DIV/0!</v>
      </c>
      <c r="LZB20" s="38" t="e">
        <f>AVERAGEIFS('Cobalt Prices'!$G$10:$G$4229,'Cobalt Prices'!$E$10:$E$4229,LZB$4)</f>
        <v>#DIV/0!</v>
      </c>
      <c r="LZC20" s="38" t="e">
        <f>AVERAGEIFS('Cobalt Prices'!$G$10:$G$4229,'Cobalt Prices'!$E$10:$E$4229,LZC$4)</f>
        <v>#DIV/0!</v>
      </c>
      <c r="LZD20" s="38" t="e">
        <f>AVERAGEIFS('Cobalt Prices'!$G$10:$G$4229,'Cobalt Prices'!$E$10:$E$4229,LZD$4)</f>
        <v>#DIV/0!</v>
      </c>
      <c r="LZE20" s="38" t="e">
        <f>AVERAGEIFS('Cobalt Prices'!$G$10:$G$4229,'Cobalt Prices'!$E$10:$E$4229,LZE$4)</f>
        <v>#DIV/0!</v>
      </c>
      <c r="LZF20" s="38" t="e">
        <f>AVERAGEIFS('Cobalt Prices'!$G$10:$G$4229,'Cobalt Prices'!$E$10:$E$4229,LZF$4)</f>
        <v>#DIV/0!</v>
      </c>
      <c r="LZG20" s="38" t="e">
        <f>AVERAGEIFS('Cobalt Prices'!$G$10:$G$4229,'Cobalt Prices'!$E$10:$E$4229,LZG$4)</f>
        <v>#DIV/0!</v>
      </c>
      <c r="LZH20" s="38" t="e">
        <f>AVERAGEIFS('Cobalt Prices'!$G$10:$G$4229,'Cobalt Prices'!$E$10:$E$4229,LZH$4)</f>
        <v>#DIV/0!</v>
      </c>
      <c r="LZI20" s="38" t="e">
        <f>AVERAGEIFS('Cobalt Prices'!$G$10:$G$4229,'Cobalt Prices'!$E$10:$E$4229,LZI$4)</f>
        <v>#DIV/0!</v>
      </c>
      <c r="LZJ20" s="38" t="e">
        <f>AVERAGEIFS('Cobalt Prices'!$G$10:$G$4229,'Cobalt Prices'!$E$10:$E$4229,LZJ$4)</f>
        <v>#DIV/0!</v>
      </c>
      <c r="LZK20" s="38" t="e">
        <f>AVERAGEIFS('Cobalt Prices'!$G$10:$G$4229,'Cobalt Prices'!$E$10:$E$4229,LZK$4)</f>
        <v>#DIV/0!</v>
      </c>
      <c r="LZL20" s="38" t="e">
        <f>AVERAGEIFS('Cobalt Prices'!$G$10:$G$4229,'Cobalt Prices'!$E$10:$E$4229,LZL$4)</f>
        <v>#DIV/0!</v>
      </c>
      <c r="LZM20" s="38" t="e">
        <f>AVERAGEIFS('Cobalt Prices'!$G$10:$G$4229,'Cobalt Prices'!$E$10:$E$4229,LZM$4)</f>
        <v>#DIV/0!</v>
      </c>
      <c r="LZN20" s="38" t="e">
        <f>AVERAGEIFS('Cobalt Prices'!$G$10:$G$4229,'Cobalt Prices'!$E$10:$E$4229,LZN$4)</f>
        <v>#DIV/0!</v>
      </c>
      <c r="LZO20" s="38" t="e">
        <f>AVERAGEIFS('Cobalt Prices'!$G$10:$G$4229,'Cobalt Prices'!$E$10:$E$4229,LZO$4)</f>
        <v>#DIV/0!</v>
      </c>
      <c r="LZP20" s="38" t="e">
        <f>AVERAGEIFS('Cobalt Prices'!$G$10:$G$4229,'Cobalt Prices'!$E$10:$E$4229,LZP$4)</f>
        <v>#DIV/0!</v>
      </c>
      <c r="LZQ20" s="38" t="e">
        <f>AVERAGEIFS('Cobalt Prices'!$G$10:$G$4229,'Cobalt Prices'!$E$10:$E$4229,LZQ$4)</f>
        <v>#DIV/0!</v>
      </c>
      <c r="LZR20" s="38" t="e">
        <f>AVERAGEIFS('Cobalt Prices'!$G$10:$G$4229,'Cobalt Prices'!$E$10:$E$4229,LZR$4)</f>
        <v>#DIV/0!</v>
      </c>
      <c r="LZS20" s="38" t="e">
        <f>AVERAGEIFS('Cobalt Prices'!$G$10:$G$4229,'Cobalt Prices'!$E$10:$E$4229,LZS$4)</f>
        <v>#DIV/0!</v>
      </c>
      <c r="LZT20" s="38" t="e">
        <f>AVERAGEIFS('Cobalt Prices'!$G$10:$G$4229,'Cobalt Prices'!$E$10:$E$4229,LZT$4)</f>
        <v>#DIV/0!</v>
      </c>
      <c r="LZU20" s="38" t="e">
        <f>AVERAGEIFS('Cobalt Prices'!$G$10:$G$4229,'Cobalt Prices'!$E$10:$E$4229,LZU$4)</f>
        <v>#DIV/0!</v>
      </c>
      <c r="LZV20" s="38" t="e">
        <f>AVERAGEIFS('Cobalt Prices'!$G$10:$G$4229,'Cobalt Prices'!$E$10:$E$4229,LZV$4)</f>
        <v>#DIV/0!</v>
      </c>
      <c r="LZW20" s="38" t="e">
        <f>AVERAGEIFS('Cobalt Prices'!$G$10:$G$4229,'Cobalt Prices'!$E$10:$E$4229,LZW$4)</f>
        <v>#DIV/0!</v>
      </c>
      <c r="LZX20" s="38" t="e">
        <f>AVERAGEIFS('Cobalt Prices'!$G$10:$G$4229,'Cobalt Prices'!$E$10:$E$4229,LZX$4)</f>
        <v>#DIV/0!</v>
      </c>
      <c r="LZY20" s="38" t="e">
        <f>AVERAGEIFS('Cobalt Prices'!$G$10:$G$4229,'Cobalt Prices'!$E$10:$E$4229,LZY$4)</f>
        <v>#DIV/0!</v>
      </c>
      <c r="LZZ20" s="38" t="e">
        <f>AVERAGEIFS('Cobalt Prices'!$G$10:$G$4229,'Cobalt Prices'!$E$10:$E$4229,LZZ$4)</f>
        <v>#DIV/0!</v>
      </c>
      <c r="MAA20" s="38" t="e">
        <f>AVERAGEIFS('Cobalt Prices'!$G$10:$G$4229,'Cobalt Prices'!$E$10:$E$4229,MAA$4)</f>
        <v>#DIV/0!</v>
      </c>
      <c r="MAB20" s="38" t="e">
        <f>AVERAGEIFS('Cobalt Prices'!$G$10:$G$4229,'Cobalt Prices'!$E$10:$E$4229,MAB$4)</f>
        <v>#DIV/0!</v>
      </c>
      <c r="MAC20" s="38" t="e">
        <f>AVERAGEIFS('Cobalt Prices'!$G$10:$G$4229,'Cobalt Prices'!$E$10:$E$4229,MAC$4)</f>
        <v>#DIV/0!</v>
      </c>
      <c r="MAD20" s="38" t="e">
        <f>AVERAGEIFS('Cobalt Prices'!$G$10:$G$4229,'Cobalt Prices'!$E$10:$E$4229,MAD$4)</f>
        <v>#DIV/0!</v>
      </c>
      <c r="MAE20" s="38" t="e">
        <f>AVERAGEIFS('Cobalt Prices'!$G$10:$G$4229,'Cobalt Prices'!$E$10:$E$4229,MAE$4)</f>
        <v>#DIV/0!</v>
      </c>
      <c r="MAF20" s="38" t="e">
        <f>AVERAGEIFS('Cobalt Prices'!$G$10:$G$4229,'Cobalt Prices'!$E$10:$E$4229,MAF$4)</f>
        <v>#DIV/0!</v>
      </c>
      <c r="MAG20" s="38" t="e">
        <f>AVERAGEIFS('Cobalt Prices'!$G$10:$G$4229,'Cobalt Prices'!$E$10:$E$4229,MAG$4)</f>
        <v>#DIV/0!</v>
      </c>
      <c r="MAH20" s="38" t="e">
        <f>AVERAGEIFS('Cobalt Prices'!$G$10:$G$4229,'Cobalt Prices'!$E$10:$E$4229,MAH$4)</f>
        <v>#DIV/0!</v>
      </c>
      <c r="MAI20" s="38" t="e">
        <f>AVERAGEIFS('Cobalt Prices'!$G$10:$G$4229,'Cobalt Prices'!$E$10:$E$4229,MAI$4)</f>
        <v>#DIV/0!</v>
      </c>
      <c r="MAJ20" s="38" t="e">
        <f>AVERAGEIFS('Cobalt Prices'!$G$10:$G$4229,'Cobalt Prices'!$E$10:$E$4229,MAJ$4)</f>
        <v>#DIV/0!</v>
      </c>
      <c r="MAK20" s="38" t="e">
        <f>AVERAGEIFS('Cobalt Prices'!$G$10:$G$4229,'Cobalt Prices'!$E$10:$E$4229,MAK$4)</f>
        <v>#DIV/0!</v>
      </c>
      <c r="MAL20" s="38" t="e">
        <f>AVERAGEIFS('Cobalt Prices'!$G$10:$G$4229,'Cobalt Prices'!$E$10:$E$4229,MAL$4)</f>
        <v>#DIV/0!</v>
      </c>
      <c r="MAM20" s="38" t="e">
        <f>AVERAGEIFS('Cobalt Prices'!$G$10:$G$4229,'Cobalt Prices'!$E$10:$E$4229,MAM$4)</f>
        <v>#DIV/0!</v>
      </c>
      <c r="MAN20" s="38" t="e">
        <f>AVERAGEIFS('Cobalt Prices'!$G$10:$G$4229,'Cobalt Prices'!$E$10:$E$4229,MAN$4)</f>
        <v>#DIV/0!</v>
      </c>
      <c r="MAO20" s="38" t="e">
        <f>AVERAGEIFS('Cobalt Prices'!$G$10:$G$4229,'Cobalt Prices'!$E$10:$E$4229,MAO$4)</f>
        <v>#DIV/0!</v>
      </c>
      <c r="MAP20" s="38" t="e">
        <f>AVERAGEIFS('Cobalt Prices'!$G$10:$G$4229,'Cobalt Prices'!$E$10:$E$4229,MAP$4)</f>
        <v>#DIV/0!</v>
      </c>
      <c r="MAQ20" s="38" t="e">
        <f>AVERAGEIFS('Cobalt Prices'!$G$10:$G$4229,'Cobalt Prices'!$E$10:$E$4229,MAQ$4)</f>
        <v>#DIV/0!</v>
      </c>
      <c r="MAR20" s="38" t="e">
        <f>AVERAGEIFS('Cobalt Prices'!$G$10:$G$4229,'Cobalt Prices'!$E$10:$E$4229,MAR$4)</f>
        <v>#DIV/0!</v>
      </c>
      <c r="MAS20" s="38" t="e">
        <f>AVERAGEIFS('Cobalt Prices'!$G$10:$G$4229,'Cobalt Prices'!$E$10:$E$4229,MAS$4)</f>
        <v>#DIV/0!</v>
      </c>
      <c r="MAT20" s="38" t="e">
        <f>AVERAGEIFS('Cobalt Prices'!$G$10:$G$4229,'Cobalt Prices'!$E$10:$E$4229,MAT$4)</f>
        <v>#DIV/0!</v>
      </c>
      <c r="MAU20" s="38" t="e">
        <f>AVERAGEIFS('Cobalt Prices'!$G$10:$G$4229,'Cobalt Prices'!$E$10:$E$4229,MAU$4)</f>
        <v>#DIV/0!</v>
      </c>
      <c r="MAV20" s="38" t="e">
        <f>AVERAGEIFS('Cobalt Prices'!$G$10:$G$4229,'Cobalt Prices'!$E$10:$E$4229,MAV$4)</f>
        <v>#DIV/0!</v>
      </c>
      <c r="MAW20" s="38" t="e">
        <f>AVERAGEIFS('Cobalt Prices'!$G$10:$G$4229,'Cobalt Prices'!$E$10:$E$4229,MAW$4)</f>
        <v>#DIV/0!</v>
      </c>
      <c r="MAX20" s="38" t="e">
        <f>AVERAGEIFS('Cobalt Prices'!$G$10:$G$4229,'Cobalt Prices'!$E$10:$E$4229,MAX$4)</f>
        <v>#DIV/0!</v>
      </c>
      <c r="MAY20" s="38" t="e">
        <f>AVERAGEIFS('Cobalt Prices'!$G$10:$G$4229,'Cobalt Prices'!$E$10:$E$4229,MAY$4)</f>
        <v>#DIV/0!</v>
      </c>
      <c r="MAZ20" s="38" t="e">
        <f>AVERAGEIFS('Cobalt Prices'!$G$10:$G$4229,'Cobalt Prices'!$E$10:$E$4229,MAZ$4)</f>
        <v>#DIV/0!</v>
      </c>
      <c r="MBA20" s="38" t="e">
        <f>AVERAGEIFS('Cobalt Prices'!$G$10:$G$4229,'Cobalt Prices'!$E$10:$E$4229,MBA$4)</f>
        <v>#DIV/0!</v>
      </c>
      <c r="MBB20" s="38" t="e">
        <f>AVERAGEIFS('Cobalt Prices'!$G$10:$G$4229,'Cobalt Prices'!$E$10:$E$4229,MBB$4)</f>
        <v>#DIV/0!</v>
      </c>
      <c r="MBC20" s="38" t="e">
        <f>AVERAGEIFS('Cobalt Prices'!$G$10:$G$4229,'Cobalt Prices'!$E$10:$E$4229,MBC$4)</f>
        <v>#DIV/0!</v>
      </c>
      <c r="MBD20" s="38" t="e">
        <f>AVERAGEIFS('Cobalt Prices'!$G$10:$G$4229,'Cobalt Prices'!$E$10:$E$4229,MBD$4)</f>
        <v>#DIV/0!</v>
      </c>
      <c r="MBE20" s="38" t="e">
        <f>AVERAGEIFS('Cobalt Prices'!$G$10:$G$4229,'Cobalt Prices'!$E$10:$E$4229,MBE$4)</f>
        <v>#DIV/0!</v>
      </c>
      <c r="MBF20" s="38" t="e">
        <f>AVERAGEIFS('Cobalt Prices'!$G$10:$G$4229,'Cobalt Prices'!$E$10:$E$4229,MBF$4)</f>
        <v>#DIV/0!</v>
      </c>
      <c r="MBG20" s="38" t="e">
        <f>AVERAGEIFS('Cobalt Prices'!$G$10:$G$4229,'Cobalt Prices'!$E$10:$E$4229,MBG$4)</f>
        <v>#DIV/0!</v>
      </c>
      <c r="MBH20" s="38" t="e">
        <f>AVERAGEIFS('Cobalt Prices'!$G$10:$G$4229,'Cobalt Prices'!$E$10:$E$4229,MBH$4)</f>
        <v>#DIV/0!</v>
      </c>
      <c r="MBI20" s="38" t="e">
        <f>AVERAGEIFS('Cobalt Prices'!$G$10:$G$4229,'Cobalt Prices'!$E$10:$E$4229,MBI$4)</f>
        <v>#DIV/0!</v>
      </c>
      <c r="MBJ20" s="38" t="e">
        <f>AVERAGEIFS('Cobalt Prices'!$G$10:$G$4229,'Cobalt Prices'!$E$10:$E$4229,MBJ$4)</f>
        <v>#DIV/0!</v>
      </c>
      <c r="MBK20" s="38" t="e">
        <f>AVERAGEIFS('Cobalt Prices'!$G$10:$G$4229,'Cobalt Prices'!$E$10:$E$4229,MBK$4)</f>
        <v>#DIV/0!</v>
      </c>
      <c r="MBL20" s="38" t="e">
        <f>AVERAGEIFS('Cobalt Prices'!$G$10:$G$4229,'Cobalt Prices'!$E$10:$E$4229,MBL$4)</f>
        <v>#DIV/0!</v>
      </c>
      <c r="MBM20" s="38" t="e">
        <f>AVERAGEIFS('Cobalt Prices'!$G$10:$G$4229,'Cobalt Prices'!$E$10:$E$4229,MBM$4)</f>
        <v>#DIV/0!</v>
      </c>
      <c r="MBN20" s="38" t="e">
        <f>AVERAGEIFS('Cobalt Prices'!$G$10:$G$4229,'Cobalt Prices'!$E$10:$E$4229,MBN$4)</f>
        <v>#DIV/0!</v>
      </c>
      <c r="MBO20" s="38" t="e">
        <f>AVERAGEIFS('Cobalt Prices'!$G$10:$G$4229,'Cobalt Prices'!$E$10:$E$4229,MBO$4)</f>
        <v>#DIV/0!</v>
      </c>
      <c r="MBP20" s="38" t="e">
        <f>AVERAGEIFS('Cobalt Prices'!$G$10:$G$4229,'Cobalt Prices'!$E$10:$E$4229,MBP$4)</f>
        <v>#DIV/0!</v>
      </c>
      <c r="MBQ20" s="38" t="e">
        <f>AVERAGEIFS('Cobalt Prices'!$G$10:$G$4229,'Cobalt Prices'!$E$10:$E$4229,MBQ$4)</f>
        <v>#DIV/0!</v>
      </c>
      <c r="MBR20" s="38" t="e">
        <f>AVERAGEIFS('Cobalt Prices'!$G$10:$G$4229,'Cobalt Prices'!$E$10:$E$4229,MBR$4)</f>
        <v>#DIV/0!</v>
      </c>
      <c r="MBS20" s="38" t="e">
        <f>AVERAGEIFS('Cobalt Prices'!$G$10:$G$4229,'Cobalt Prices'!$E$10:$E$4229,MBS$4)</f>
        <v>#DIV/0!</v>
      </c>
      <c r="MBT20" s="38" t="e">
        <f>AVERAGEIFS('Cobalt Prices'!$G$10:$G$4229,'Cobalt Prices'!$E$10:$E$4229,MBT$4)</f>
        <v>#DIV/0!</v>
      </c>
      <c r="MBU20" s="38" t="e">
        <f>AVERAGEIFS('Cobalt Prices'!$G$10:$G$4229,'Cobalt Prices'!$E$10:$E$4229,MBU$4)</f>
        <v>#DIV/0!</v>
      </c>
      <c r="MBV20" s="38" t="e">
        <f>AVERAGEIFS('Cobalt Prices'!$G$10:$G$4229,'Cobalt Prices'!$E$10:$E$4229,MBV$4)</f>
        <v>#DIV/0!</v>
      </c>
      <c r="MBW20" s="38" t="e">
        <f>AVERAGEIFS('Cobalt Prices'!$G$10:$G$4229,'Cobalt Prices'!$E$10:$E$4229,MBW$4)</f>
        <v>#DIV/0!</v>
      </c>
      <c r="MBX20" s="38" t="e">
        <f>AVERAGEIFS('Cobalt Prices'!$G$10:$G$4229,'Cobalt Prices'!$E$10:$E$4229,MBX$4)</f>
        <v>#DIV/0!</v>
      </c>
      <c r="MBY20" s="38" t="e">
        <f>AVERAGEIFS('Cobalt Prices'!$G$10:$G$4229,'Cobalt Prices'!$E$10:$E$4229,MBY$4)</f>
        <v>#DIV/0!</v>
      </c>
      <c r="MBZ20" s="38" t="e">
        <f>AVERAGEIFS('Cobalt Prices'!$G$10:$G$4229,'Cobalt Prices'!$E$10:$E$4229,MBZ$4)</f>
        <v>#DIV/0!</v>
      </c>
      <c r="MCA20" s="38" t="e">
        <f>AVERAGEIFS('Cobalt Prices'!$G$10:$G$4229,'Cobalt Prices'!$E$10:$E$4229,MCA$4)</f>
        <v>#DIV/0!</v>
      </c>
      <c r="MCB20" s="38" t="e">
        <f>AVERAGEIFS('Cobalt Prices'!$G$10:$G$4229,'Cobalt Prices'!$E$10:$E$4229,MCB$4)</f>
        <v>#DIV/0!</v>
      </c>
      <c r="MCC20" s="38" t="e">
        <f>AVERAGEIFS('Cobalt Prices'!$G$10:$G$4229,'Cobalt Prices'!$E$10:$E$4229,MCC$4)</f>
        <v>#DIV/0!</v>
      </c>
      <c r="MCD20" s="38" t="e">
        <f>AVERAGEIFS('Cobalt Prices'!$G$10:$G$4229,'Cobalt Prices'!$E$10:$E$4229,MCD$4)</f>
        <v>#DIV/0!</v>
      </c>
      <c r="MCE20" s="38" t="e">
        <f>AVERAGEIFS('Cobalt Prices'!$G$10:$G$4229,'Cobalt Prices'!$E$10:$E$4229,MCE$4)</f>
        <v>#DIV/0!</v>
      </c>
      <c r="MCF20" s="38" t="e">
        <f>AVERAGEIFS('Cobalt Prices'!$G$10:$G$4229,'Cobalt Prices'!$E$10:$E$4229,MCF$4)</f>
        <v>#DIV/0!</v>
      </c>
      <c r="MCG20" s="38" t="e">
        <f>AVERAGEIFS('Cobalt Prices'!$G$10:$G$4229,'Cobalt Prices'!$E$10:$E$4229,MCG$4)</f>
        <v>#DIV/0!</v>
      </c>
      <c r="MCH20" s="38" t="e">
        <f>AVERAGEIFS('Cobalt Prices'!$G$10:$G$4229,'Cobalt Prices'!$E$10:$E$4229,MCH$4)</f>
        <v>#DIV/0!</v>
      </c>
      <c r="MCI20" s="38" t="e">
        <f>AVERAGEIFS('Cobalt Prices'!$G$10:$G$4229,'Cobalt Prices'!$E$10:$E$4229,MCI$4)</f>
        <v>#DIV/0!</v>
      </c>
      <c r="MCJ20" s="38" t="e">
        <f>AVERAGEIFS('Cobalt Prices'!$G$10:$G$4229,'Cobalt Prices'!$E$10:$E$4229,MCJ$4)</f>
        <v>#DIV/0!</v>
      </c>
      <c r="MCK20" s="38" t="e">
        <f>AVERAGEIFS('Cobalt Prices'!$G$10:$G$4229,'Cobalt Prices'!$E$10:$E$4229,MCK$4)</f>
        <v>#DIV/0!</v>
      </c>
      <c r="MCL20" s="38" t="e">
        <f>AVERAGEIFS('Cobalt Prices'!$G$10:$G$4229,'Cobalt Prices'!$E$10:$E$4229,MCL$4)</f>
        <v>#DIV/0!</v>
      </c>
      <c r="MCM20" s="38" t="e">
        <f>AVERAGEIFS('Cobalt Prices'!$G$10:$G$4229,'Cobalt Prices'!$E$10:$E$4229,MCM$4)</f>
        <v>#DIV/0!</v>
      </c>
      <c r="MCN20" s="38" t="e">
        <f>AVERAGEIFS('Cobalt Prices'!$G$10:$G$4229,'Cobalt Prices'!$E$10:$E$4229,MCN$4)</f>
        <v>#DIV/0!</v>
      </c>
      <c r="MCO20" s="38" t="e">
        <f>AVERAGEIFS('Cobalt Prices'!$G$10:$G$4229,'Cobalt Prices'!$E$10:$E$4229,MCO$4)</f>
        <v>#DIV/0!</v>
      </c>
      <c r="MCP20" s="38" t="e">
        <f>AVERAGEIFS('Cobalt Prices'!$G$10:$G$4229,'Cobalt Prices'!$E$10:$E$4229,MCP$4)</f>
        <v>#DIV/0!</v>
      </c>
      <c r="MCQ20" s="38" t="e">
        <f>AVERAGEIFS('Cobalt Prices'!$G$10:$G$4229,'Cobalt Prices'!$E$10:$E$4229,MCQ$4)</f>
        <v>#DIV/0!</v>
      </c>
      <c r="MCR20" s="38" t="e">
        <f>AVERAGEIFS('Cobalt Prices'!$G$10:$G$4229,'Cobalt Prices'!$E$10:$E$4229,MCR$4)</f>
        <v>#DIV/0!</v>
      </c>
      <c r="MCS20" s="38" t="e">
        <f>AVERAGEIFS('Cobalt Prices'!$G$10:$G$4229,'Cobalt Prices'!$E$10:$E$4229,MCS$4)</f>
        <v>#DIV/0!</v>
      </c>
      <c r="MCT20" s="38" t="e">
        <f>AVERAGEIFS('Cobalt Prices'!$G$10:$G$4229,'Cobalt Prices'!$E$10:$E$4229,MCT$4)</f>
        <v>#DIV/0!</v>
      </c>
      <c r="MCU20" s="38" t="e">
        <f>AVERAGEIFS('Cobalt Prices'!$G$10:$G$4229,'Cobalt Prices'!$E$10:$E$4229,MCU$4)</f>
        <v>#DIV/0!</v>
      </c>
      <c r="MCV20" s="38" t="e">
        <f>AVERAGEIFS('Cobalt Prices'!$G$10:$G$4229,'Cobalt Prices'!$E$10:$E$4229,MCV$4)</f>
        <v>#DIV/0!</v>
      </c>
      <c r="MCW20" s="38" t="e">
        <f>AVERAGEIFS('Cobalt Prices'!$G$10:$G$4229,'Cobalt Prices'!$E$10:$E$4229,MCW$4)</f>
        <v>#DIV/0!</v>
      </c>
      <c r="MCX20" s="38" t="e">
        <f>AVERAGEIFS('Cobalt Prices'!$G$10:$G$4229,'Cobalt Prices'!$E$10:$E$4229,MCX$4)</f>
        <v>#DIV/0!</v>
      </c>
      <c r="MCY20" s="38" t="e">
        <f>AVERAGEIFS('Cobalt Prices'!$G$10:$G$4229,'Cobalt Prices'!$E$10:$E$4229,MCY$4)</f>
        <v>#DIV/0!</v>
      </c>
      <c r="MCZ20" s="38" t="e">
        <f>AVERAGEIFS('Cobalt Prices'!$G$10:$G$4229,'Cobalt Prices'!$E$10:$E$4229,MCZ$4)</f>
        <v>#DIV/0!</v>
      </c>
      <c r="MDA20" s="38" t="e">
        <f>AVERAGEIFS('Cobalt Prices'!$G$10:$G$4229,'Cobalt Prices'!$E$10:$E$4229,MDA$4)</f>
        <v>#DIV/0!</v>
      </c>
      <c r="MDB20" s="38" t="e">
        <f>AVERAGEIFS('Cobalt Prices'!$G$10:$G$4229,'Cobalt Prices'!$E$10:$E$4229,MDB$4)</f>
        <v>#DIV/0!</v>
      </c>
      <c r="MDC20" s="38" t="e">
        <f>AVERAGEIFS('Cobalt Prices'!$G$10:$G$4229,'Cobalt Prices'!$E$10:$E$4229,MDC$4)</f>
        <v>#DIV/0!</v>
      </c>
      <c r="MDD20" s="38" t="e">
        <f>AVERAGEIFS('Cobalt Prices'!$G$10:$G$4229,'Cobalt Prices'!$E$10:$E$4229,MDD$4)</f>
        <v>#DIV/0!</v>
      </c>
      <c r="MDE20" s="38" t="e">
        <f>AVERAGEIFS('Cobalt Prices'!$G$10:$G$4229,'Cobalt Prices'!$E$10:$E$4229,MDE$4)</f>
        <v>#DIV/0!</v>
      </c>
      <c r="MDF20" s="38" t="e">
        <f>AVERAGEIFS('Cobalt Prices'!$G$10:$G$4229,'Cobalt Prices'!$E$10:$E$4229,MDF$4)</f>
        <v>#DIV/0!</v>
      </c>
      <c r="MDG20" s="38" t="e">
        <f>AVERAGEIFS('Cobalt Prices'!$G$10:$G$4229,'Cobalt Prices'!$E$10:$E$4229,MDG$4)</f>
        <v>#DIV/0!</v>
      </c>
      <c r="MDH20" s="38" t="e">
        <f>AVERAGEIFS('Cobalt Prices'!$G$10:$G$4229,'Cobalt Prices'!$E$10:$E$4229,MDH$4)</f>
        <v>#DIV/0!</v>
      </c>
      <c r="MDI20" s="38" t="e">
        <f>AVERAGEIFS('Cobalt Prices'!$G$10:$G$4229,'Cobalt Prices'!$E$10:$E$4229,MDI$4)</f>
        <v>#DIV/0!</v>
      </c>
      <c r="MDJ20" s="38" t="e">
        <f>AVERAGEIFS('Cobalt Prices'!$G$10:$G$4229,'Cobalt Prices'!$E$10:$E$4229,MDJ$4)</f>
        <v>#DIV/0!</v>
      </c>
      <c r="MDK20" s="38" t="e">
        <f>AVERAGEIFS('Cobalt Prices'!$G$10:$G$4229,'Cobalt Prices'!$E$10:$E$4229,MDK$4)</f>
        <v>#DIV/0!</v>
      </c>
      <c r="MDL20" s="38" t="e">
        <f>AVERAGEIFS('Cobalt Prices'!$G$10:$G$4229,'Cobalt Prices'!$E$10:$E$4229,MDL$4)</f>
        <v>#DIV/0!</v>
      </c>
      <c r="MDM20" s="38" t="e">
        <f>AVERAGEIFS('Cobalt Prices'!$G$10:$G$4229,'Cobalt Prices'!$E$10:$E$4229,MDM$4)</f>
        <v>#DIV/0!</v>
      </c>
      <c r="MDN20" s="38" t="e">
        <f>AVERAGEIFS('Cobalt Prices'!$G$10:$G$4229,'Cobalt Prices'!$E$10:$E$4229,MDN$4)</f>
        <v>#DIV/0!</v>
      </c>
      <c r="MDO20" s="38" t="e">
        <f>AVERAGEIFS('Cobalt Prices'!$G$10:$G$4229,'Cobalt Prices'!$E$10:$E$4229,MDO$4)</f>
        <v>#DIV/0!</v>
      </c>
      <c r="MDP20" s="38" t="e">
        <f>AVERAGEIFS('Cobalt Prices'!$G$10:$G$4229,'Cobalt Prices'!$E$10:$E$4229,MDP$4)</f>
        <v>#DIV/0!</v>
      </c>
      <c r="MDQ20" s="38" t="e">
        <f>AVERAGEIFS('Cobalt Prices'!$G$10:$G$4229,'Cobalt Prices'!$E$10:$E$4229,MDQ$4)</f>
        <v>#DIV/0!</v>
      </c>
      <c r="MDR20" s="38" t="e">
        <f>AVERAGEIFS('Cobalt Prices'!$G$10:$G$4229,'Cobalt Prices'!$E$10:$E$4229,MDR$4)</f>
        <v>#DIV/0!</v>
      </c>
      <c r="MDS20" s="38" t="e">
        <f>AVERAGEIFS('Cobalt Prices'!$G$10:$G$4229,'Cobalt Prices'!$E$10:$E$4229,MDS$4)</f>
        <v>#DIV/0!</v>
      </c>
      <c r="MDT20" s="38" t="e">
        <f>AVERAGEIFS('Cobalt Prices'!$G$10:$G$4229,'Cobalt Prices'!$E$10:$E$4229,MDT$4)</f>
        <v>#DIV/0!</v>
      </c>
      <c r="MDU20" s="38" t="e">
        <f>AVERAGEIFS('Cobalt Prices'!$G$10:$G$4229,'Cobalt Prices'!$E$10:$E$4229,MDU$4)</f>
        <v>#DIV/0!</v>
      </c>
      <c r="MDV20" s="38" t="e">
        <f>AVERAGEIFS('Cobalt Prices'!$G$10:$G$4229,'Cobalt Prices'!$E$10:$E$4229,MDV$4)</f>
        <v>#DIV/0!</v>
      </c>
      <c r="MDW20" s="38" t="e">
        <f>AVERAGEIFS('Cobalt Prices'!$G$10:$G$4229,'Cobalt Prices'!$E$10:$E$4229,MDW$4)</f>
        <v>#DIV/0!</v>
      </c>
      <c r="MDX20" s="38" t="e">
        <f>AVERAGEIFS('Cobalt Prices'!$G$10:$G$4229,'Cobalt Prices'!$E$10:$E$4229,MDX$4)</f>
        <v>#DIV/0!</v>
      </c>
      <c r="MDY20" s="38" t="e">
        <f>AVERAGEIFS('Cobalt Prices'!$G$10:$G$4229,'Cobalt Prices'!$E$10:$E$4229,MDY$4)</f>
        <v>#DIV/0!</v>
      </c>
      <c r="MDZ20" s="38" t="e">
        <f>AVERAGEIFS('Cobalt Prices'!$G$10:$G$4229,'Cobalt Prices'!$E$10:$E$4229,MDZ$4)</f>
        <v>#DIV/0!</v>
      </c>
      <c r="MEA20" s="38" t="e">
        <f>AVERAGEIFS('Cobalt Prices'!$G$10:$G$4229,'Cobalt Prices'!$E$10:$E$4229,MEA$4)</f>
        <v>#DIV/0!</v>
      </c>
      <c r="MEB20" s="38" t="e">
        <f>AVERAGEIFS('Cobalt Prices'!$G$10:$G$4229,'Cobalt Prices'!$E$10:$E$4229,MEB$4)</f>
        <v>#DIV/0!</v>
      </c>
      <c r="MEC20" s="38" t="e">
        <f>AVERAGEIFS('Cobalt Prices'!$G$10:$G$4229,'Cobalt Prices'!$E$10:$E$4229,MEC$4)</f>
        <v>#DIV/0!</v>
      </c>
      <c r="MED20" s="38" t="e">
        <f>AVERAGEIFS('Cobalt Prices'!$G$10:$G$4229,'Cobalt Prices'!$E$10:$E$4229,MED$4)</f>
        <v>#DIV/0!</v>
      </c>
      <c r="MEE20" s="38" t="e">
        <f>AVERAGEIFS('Cobalt Prices'!$G$10:$G$4229,'Cobalt Prices'!$E$10:$E$4229,MEE$4)</f>
        <v>#DIV/0!</v>
      </c>
      <c r="MEF20" s="38" t="e">
        <f>AVERAGEIFS('Cobalt Prices'!$G$10:$G$4229,'Cobalt Prices'!$E$10:$E$4229,MEF$4)</f>
        <v>#DIV/0!</v>
      </c>
      <c r="MEG20" s="38" t="e">
        <f>AVERAGEIFS('Cobalt Prices'!$G$10:$G$4229,'Cobalt Prices'!$E$10:$E$4229,MEG$4)</f>
        <v>#DIV/0!</v>
      </c>
      <c r="MEH20" s="38" t="e">
        <f>AVERAGEIFS('Cobalt Prices'!$G$10:$G$4229,'Cobalt Prices'!$E$10:$E$4229,MEH$4)</f>
        <v>#DIV/0!</v>
      </c>
      <c r="MEI20" s="38" t="e">
        <f>AVERAGEIFS('Cobalt Prices'!$G$10:$G$4229,'Cobalt Prices'!$E$10:$E$4229,MEI$4)</f>
        <v>#DIV/0!</v>
      </c>
      <c r="MEJ20" s="38" t="e">
        <f>AVERAGEIFS('Cobalt Prices'!$G$10:$G$4229,'Cobalt Prices'!$E$10:$E$4229,MEJ$4)</f>
        <v>#DIV/0!</v>
      </c>
      <c r="MEK20" s="38" t="e">
        <f>AVERAGEIFS('Cobalt Prices'!$G$10:$G$4229,'Cobalt Prices'!$E$10:$E$4229,MEK$4)</f>
        <v>#DIV/0!</v>
      </c>
      <c r="MEL20" s="38" t="e">
        <f>AVERAGEIFS('Cobalt Prices'!$G$10:$G$4229,'Cobalt Prices'!$E$10:$E$4229,MEL$4)</f>
        <v>#DIV/0!</v>
      </c>
      <c r="MEM20" s="38" t="e">
        <f>AVERAGEIFS('Cobalt Prices'!$G$10:$G$4229,'Cobalt Prices'!$E$10:$E$4229,MEM$4)</f>
        <v>#DIV/0!</v>
      </c>
      <c r="MEN20" s="38" t="e">
        <f>AVERAGEIFS('Cobalt Prices'!$G$10:$G$4229,'Cobalt Prices'!$E$10:$E$4229,MEN$4)</f>
        <v>#DIV/0!</v>
      </c>
      <c r="MEO20" s="38" t="e">
        <f>AVERAGEIFS('Cobalt Prices'!$G$10:$G$4229,'Cobalt Prices'!$E$10:$E$4229,MEO$4)</f>
        <v>#DIV/0!</v>
      </c>
      <c r="MEP20" s="38" t="e">
        <f>AVERAGEIFS('Cobalt Prices'!$G$10:$G$4229,'Cobalt Prices'!$E$10:$E$4229,MEP$4)</f>
        <v>#DIV/0!</v>
      </c>
      <c r="MEQ20" s="38" t="e">
        <f>AVERAGEIFS('Cobalt Prices'!$G$10:$G$4229,'Cobalt Prices'!$E$10:$E$4229,MEQ$4)</f>
        <v>#DIV/0!</v>
      </c>
      <c r="MER20" s="38" t="e">
        <f>AVERAGEIFS('Cobalt Prices'!$G$10:$G$4229,'Cobalt Prices'!$E$10:$E$4229,MER$4)</f>
        <v>#DIV/0!</v>
      </c>
      <c r="MES20" s="38" t="e">
        <f>AVERAGEIFS('Cobalt Prices'!$G$10:$G$4229,'Cobalt Prices'!$E$10:$E$4229,MES$4)</f>
        <v>#DIV/0!</v>
      </c>
      <c r="MET20" s="38" t="e">
        <f>AVERAGEIFS('Cobalt Prices'!$G$10:$G$4229,'Cobalt Prices'!$E$10:$E$4229,MET$4)</f>
        <v>#DIV/0!</v>
      </c>
      <c r="MEU20" s="38" t="e">
        <f>AVERAGEIFS('Cobalt Prices'!$G$10:$G$4229,'Cobalt Prices'!$E$10:$E$4229,MEU$4)</f>
        <v>#DIV/0!</v>
      </c>
      <c r="MEV20" s="38" t="e">
        <f>AVERAGEIFS('Cobalt Prices'!$G$10:$G$4229,'Cobalt Prices'!$E$10:$E$4229,MEV$4)</f>
        <v>#DIV/0!</v>
      </c>
      <c r="MEW20" s="38" t="e">
        <f>AVERAGEIFS('Cobalt Prices'!$G$10:$G$4229,'Cobalt Prices'!$E$10:$E$4229,MEW$4)</f>
        <v>#DIV/0!</v>
      </c>
      <c r="MEX20" s="38" t="e">
        <f>AVERAGEIFS('Cobalt Prices'!$G$10:$G$4229,'Cobalt Prices'!$E$10:$E$4229,MEX$4)</f>
        <v>#DIV/0!</v>
      </c>
      <c r="MEY20" s="38" t="e">
        <f>AVERAGEIFS('Cobalt Prices'!$G$10:$G$4229,'Cobalt Prices'!$E$10:$E$4229,MEY$4)</f>
        <v>#DIV/0!</v>
      </c>
      <c r="MEZ20" s="38" t="e">
        <f>AVERAGEIFS('Cobalt Prices'!$G$10:$G$4229,'Cobalt Prices'!$E$10:$E$4229,MEZ$4)</f>
        <v>#DIV/0!</v>
      </c>
      <c r="MFA20" s="38" t="e">
        <f>AVERAGEIFS('Cobalt Prices'!$G$10:$G$4229,'Cobalt Prices'!$E$10:$E$4229,MFA$4)</f>
        <v>#DIV/0!</v>
      </c>
      <c r="MFB20" s="38" t="e">
        <f>AVERAGEIFS('Cobalt Prices'!$G$10:$G$4229,'Cobalt Prices'!$E$10:$E$4229,MFB$4)</f>
        <v>#DIV/0!</v>
      </c>
      <c r="MFC20" s="38" t="e">
        <f>AVERAGEIFS('Cobalt Prices'!$G$10:$G$4229,'Cobalt Prices'!$E$10:$E$4229,MFC$4)</f>
        <v>#DIV/0!</v>
      </c>
      <c r="MFD20" s="38" t="e">
        <f>AVERAGEIFS('Cobalt Prices'!$G$10:$G$4229,'Cobalt Prices'!$E$10:$E$4229,MFD$4)</f>
        <v>#DIV/0!</v>
      </c>
      <c r="MFE20" s="38" t="e">
        <f>AVERAGEIFS('Cobalt Prices'!$G$10:$G$4229,'Cobalt Prices'!$E$10:$E$4229,MFE$4)</f>
        <v>#DIV/0!</v>
      </c>
      <c r="MFF20" s="38" t="e">
        <f>AVERAGEIFS('Cobalt Prices'!$G$10:$G$4229,'Cobalt Prices'!$E$10:$E$4229,MFF$4)</f>
        <v>#DIV/0!</v>
      </c>
      <c r="MFG20" s="38" t="e">
        <f>AVERAGEIFS('Cobalt Prices'!$G$10:$G$4229,'Cobalt Prices'!$E$10:$E$4229,MFG$4)</f>
        <v>#DIV/0!</v>
      </c>
      <c r="MFH20" s="38" t="e">
        <f>AVERAGEIFS('Cobalt Prices'!$G$10:$G$4229,'Cobalt Prices'!$E$10:$E$4229,MFH$4)</f>
        <v>#DIV/0!</v>
      </c>
      <c r="MFI20" s="38" t="e">
        <f>AVERAGEIFS('Cobalt Prices'!$G$10:$G$4229,'Cobalt Prices'!$E$10:$E$4229,MFI$4)</f>
        <v>#DIV/0!</v>
      </c>
      <c r="MFJ20" s="38" t="e">
        <f>AVERAGEIFS('Cobalt Prices'!$G$10:$G$4229,'Cobalt Prices'!$E$10:$E$4229,MFJ$4)</f>
        <v>#DIV/0!</v>
      </c>
      <c r="MFK20" s="38" t="e">
        <f>AVERAGEIFS('Cobalt Prices'!$G$10:$G$4229,'Cobalt Prices'!$E$10:$E$4229,MFK$4)</f>
        <v>#DIV/0!</v>
      </c>
      <c r="MFL20" s="38" t="e">
        <f>AVERAGEIFS('Cobalt Prices'!$G$10:$G$4229,'Cobalt Prices'!$E$10:$E$4229,MFL$4)</f>
        <v>#DIV/0!</v>
      </c>
      <c r="MFM20" s="38" t="e">
        <f>AVERAGEIFS('Cobalt Prices'!$G$10:$G$4229,'Cobalt Prices'!$E$10:$E$4229,MFM$4)</f>
        <v>#DIV/0!</v>
      </c>
      <c r="MFN20" s="38" t="e">
        <f>AVERAGEIFS('Cobalt Prices'!$G$10:$G$4229,'Cobalt Prices'!$E$10:$E$4229,MFN$4)</f>
        <v>#DIV/0!</v>
      </c>
      <c r="MFO20" s="38" t="e">
        <f>AVERAGEIFS('Cobalt Prices'!$G$10:$G$4229,'Cobalt Prices'!$E$10:$E$4229,MFO$4)</f>
        <v>#DIV/0!</v>
      </c>
      <c r="MFP20" s="38" t="e">
        <f>AVERAGEIFS('Cobalt Prices'!$G$10:$G$4229,'Cobalt Prices'!$E$10:$E$4229,MFP$4)</f>
        <v>#DIV/0!</v>
      </c>
      <c r="MFQ20" s="38" t="e">
        <f>AVERAGEIFS('Cobalt Prices'!$G$10:$G$4229,'Cobalt Prices'!$E$10:$E$4229,MFQ$4)</f>
        <v>#DIV/0!</v>
      </c>
      <c r="MFR20" s="38" t="e">
        <f>AVERAGEIFS('Cobalt Prices'!$G$10:$G$4229,'Cobalt Prices'!$E$10:$E$4229,MFR$4)</f>
        <v>#DIV/0!</v>
      </c>
      <c r="MFS20" s="38" t="e">
        <f>AVERAGEIFS('Cobalt Prices'!$G$10:$G$4229,'Cobalt Prices'!$E$10:$E$4229,MFS$4)</f>
        <v>#DIV/0!</v>
      </c>
      <c r="MFT20" s="38" t="e">
        <f>AVERAGEIFS('Cobalt Prices'!$G$10:$G$4229,'Cobalt Prices'!$E$10:$E$4229,MFT$4)</f>
        <v>#DIV/0!</v>
      </c>
      <c r="MFU20" s="38" t="e">
        <f>AVERAGEIFS('Cobalt Prices'!$G$10:$G$4229,'Cobalt Prices'!$E$10:$E$4229,MFU$4)</f>
        <v>#DIV/0!</v>
      </c>
      <c r="MFV20" s="38" t="e">
        <f>AVERAGEIFS('Cobalt Prices'!$G$10:$G$4229,'Cobalt Prices'!$E$10:$E$4229,MFV$4)</f>
        <v>#DIV/0!</v>
      </c>
      <c r="MFW20" s="38" t="e">
        <f>AVERAGEIFS('Cobalt Prices'!$G$10:$G$4229,'Cobalt Prices'!$E$10:$E$4229,MFW$4)</f>
        <v>#DIV/0!</v>
      </c>
      <c r="MFX20" s="38" t="e">
        <f>AVERAGEIFS('Cobalt Prices'!$G$10:$G$4229,'Cobalt Prices'!$E$10:$E$4229,MFX$4)</f>
        <v>#DIV/0!</v>
      </c>
      <c r="MFY20" s="38" t="e">
        <f>AVERAGEIFS('Cobalt Prices'!$G$10:$G$4229,'Cobalt Prices'!$E$10:$E$4229,MFY$4)</f>
        <v>#DIV/0!</v>
      </c>
      <c r="MFZ20" s="38" t="e">
        <f>AVERAGEIFS('Cobalt Prices'!$G$10:$G$4229,'Cobalt Prices'!$E$10:$E$4229,MFZ$4)</f>
        <v>#DIV/0!</v>
      </c>
      <c r="MGA20" s="38" t="e">
        <f>AVERAGEIFS('Cobalt Prices'!$G$10:$G$4229,'Cobalt Prices'!$E$10:$E$4229,MGA$4)</f>
        <v>#DIV/0!</v>
      </c>
      <c r="MGB20" s="38" t="e">
        <f>AVERAGEIFS('Cobalt Prices'!$G$10:$G$4229,'Cobalt Prices'!$E$10:$E$4229,MGB$4)</f>
        <v>#DIV/0!</v>
      </c>
      <c r="MGC20" s="38" t="e">
        <f>AVERAGEIFS('Cobalt Prices'!$G$10:$G$4229,'Cobalt Prices'!$E$10:$E$4229,MGC$4)</f>
        <v>#DIV/0!</v>
      </c>
      <c r="MGD20" s="38" t="e">
        <f>AVERAGEIFS('Cobalt Prices'!$G$10:$G$4229,'Cobalt Prices'!$E$10:$E$4229,MGD$4)</f>
        <v>#DIV/0!</v>
      </c>
      <c r="MGE20" s="38" t="e">
        <f>AVERAGEIFS('Cobalt Prices'!$G$10:$G$4229,'Cobalt Prices'!$E$10:$E$4229,MGE$4)</f>
        <v>#DIV/0!</v>
      </c>
      <c r="MGF20" s="38" t="e">
        <f>AVERAGEIFS('Cobalt Prices'!$G$10:$G$4229,'Cobalt Prices'!$E$10:$E$4229,MGF$4)</f>
        <v>#DIV/0!</v>
      </c>
      <c r="MGG20" s="38" t="e">
        <f>AVERAGEIFS('Cobalt Prices'!$G$10:$G$4229,'Cobalt Prices'!$E$10:$E$4229,MGG$4)</f>
        <v>#DIV/0!</v>
      </c>
      <c r="MGH20" s="38" t="e">
        <f>AVERAGEIFS('Cobalt Prices'!$G$10:$G$4229,'Cobalt Prices'!$E$10:$E$4229,MGH$4)</f>
        <v>#DIV/0!</v>
      </c>
      <c r="MGI20" s="38" t="e">
        <f>AVERAGEIFS('Cobalt Prices'!$G$10:$G$4229,'Cobalt Prices'!$E$10:$E$4229,MGI$4)</f>
        <v>#DIV/0!</v>
      </c>
      <c r="MGJ20" s="38" t="e">
        <f>AVERAGEIFS('Cobalt Prices'!$G$10:$G$4229,'Cobalt Prices'!$E$10:$E$4229,MGJ$4)</f>
        <v>#DIV/0!</v>
      </c>
      <c r="MGK20" s="38" t="e">
        <f>AVERAGEIFS('Cobalt Prices'!$G$10:$G$4229,'Cobalt Prices'!$E$10:$E$4229,MGK$4)</f>
        <v>#DIV/0!</v>
      </c>
      <c r="MGL20" s="38" t="e">
        <f>AVERAGEIFS('Cobalt Prices'!$G$10:$G$4229,'Cobalt Prices'!$E$10:$E$4229,MGL$4)</f>
        <v>#DIV/0!</v>
      </c>
      <c r="MGM20" s="38" t="e">
        <f>AVERAGEIFS('Cobalt Prices'!$G$10:$G$4229,'Cobalt Prices'!$E$10:$E$4229,MGM$4)</f>
        <v>#DIV/0!</v>
      </c>
      <c r="MGN20" s="38" t="e">
        <f>AVERAGEIFS('Cobalt Prices'!$G$10:$G$4229,'Cobalt Prices'!$E$10:$E$4229,MGN$4)</f>
        <v>#DIV/0!</v>
      </c>
      <c r="MGO20" s="38" t="e">
        <f>AVERAGEIFS('Cobalt Prices'!$G$10:$G$4229,'Cobalt Prices'!$E$10:$E$4229,MGO$4)</f>
        <v>#DIV/0!</v>
      </c>
      <c r="MGP20" s="38" t="e">
        <f>AVERAGEIFS('Cobalt Prices'!$G$10:$G$4229,'Cobalt Prices'!$E$10:$E$4229,MGP$4)</f>
        <v>#DIV/0!</v>
      </c>
      <c r="MGQ20" s="38" t="e">
        <f>AVERAGEIFS('Cobalt Prices'!$G$10:$G$4229,'Cobalt Prices'!$E$10:$E$4229,MGQ$4)</f>
        <v>#DIV/0!</v>
      </c>
      <c r="MGR20" s="38" t="e">
        <f>AVERAGEIFS('Cobalt Prices'!$G$10:$G$4229,'Cobalt Prices'!$E$10:$E$4229,MGR$4)</f>
        <v>#DIV/0!</v>
      </c>
      <c r="MGS20" s="38" t="e">
        <f>AVERAGEIFS('Cobalt Prices'!$G$10:$G$4229,'Cobalt Prices'!$E$10:$E$4229,MGS$4)</f>
        <v>#DIV/0!</v>
      </c>
      <c r="MGT20" s="38" t="e">
        <f>AVERAGEIFS('Cobalt Prices'!$G$10:$G$4229,'Cobalt Prices'!$E$10:$E$4229,MGT$4)</f>
        <v>#DIV/0!</v>
      </c>
      <c r="MGU20" s="38" t="e">
        <f>AVERAGEIFS('Cobalt Prices'!$G$10:$G$4229,'Cobalt Prices'!$E$10:$E$4229,MGU$4)</f>
        <v>#DIV/0!</v>
      </c>
      <c r="MGV20" s="38" t="e">
        <f>AVERAGEIFS('Cobalt Prices'!$G$10:$G$4229,'Cobalt Prices'!$E$10:$E$4229,MGV$4)</f>
        <v>#DIV/0!</v>
      </c>
      <c r="MGW20" s="38" t="e">
        <f>AVERAGEIFS('Cobalt Prices'!$G$10:$G$4229,'Cobalt Prices'!$E$10:$E$4229,MGW$4)</f>
        <v>#DIV/0!</v>
      </c>
      <c r="MGX20" s="38" t="e">
        <f>AVERAGEIFS('Cobalt Prices'!$G$10:$G$4229,'Cobalt Prices'!$E$10:$E$4229,MGX$4)</f>
        <v>#DIV/0!</v>
      </c>
      <c r="MGY20" s="38" t="e">
        <f>AVERAGEIFS('Cobalt Prices'!$G$10:$G$4229,'Cobalt Prices'!$E$10:$E$4229,MGY$4)</f>
        <v>#DIV/0!</v>
      </c>
      <c r="MGZ20" s="38" t="e">
        <f>AVERAGEIFS('Cobalt Prices'!$G$10:$G$4229,'Cobalt Prices'!$E$10:$E$4229,MGZ$4)</f>
        <v>#DIV/0!</v>
      </c>
      <c r="MHA20" s="38" t="e">
        <f>AVERAGEIFS('Cobalt Prices'!$G$10:$G$4229,'Cobalt Prices'!$E$10:$E$4229,MHA$4)</f>
        <v>#DIV/0!</v>
      </c>
      <c r="MHB20" s="38" t="e">
        <f>AVERAGEIFS('Cobalt Prices'!$G$10:$G$4229,'Cobalt Prices'!$E$10:$E$4229,MHB$4)</f>
        <v>#DIV/0!</v>
      </c>
      <c r="MHC20" s="38" t="e">
        <f>AVERAGEIFS('Cobalt Prices'!$G$10:$G$4229,'Cobalt Prices'!$E$10:$E$4229,MHC$4)</f>
        <v>#DIV/0!</v>
      </c>
      <c r="MHD20" s="38" t="e">
        <f>AVERAGEIFS('Cobalt Prices'!$G$10:$G$4229,'Cobalt Prices'!$E$10:$E$4229,MHD$4)</f>
        <v>#DIV/0!</v>
      </c>
      <c r="MHE20" s="38" t="e">
        <f>AVERAGEIFS('Cobalt Prices'!$G$10:$G$4229,'Cobalt Prices'!$E$10:$E$4229,MHE$4)</f>
        <v>#DIV/0!</v>
      </c>
      <c r="MHF20" s="38" t="e">
        <f>AVERAGEIFS('Cobalt Prices'!$G$10:$G$4229,'Cobalt Prices'!$E$10:$E$4229,MHF$4)</f>
        <v>#DIV/0!</v>
      </c>
      <c r="MHG20" s="38" t="e">
        <f>AVERAGEIFS('Cobalt Prices'!$G$10:$G$4229,'Cobalt Prices'!$E$10:$E$4229,MHG$4)</f>
        <v>#DIV/0!</v>
      </c>
      <c r="MHH20" s="38" t="e">
        <f>AVERAGEIFS('Cobalt Prices'!$G$10:$G$4229,'Cobalt Prices'!$E$10:$E$4229,MHH$4)</f>
        <v>#DIV/0!</v>
      </c>
      <c r="MHI20" s="38" t="e">
        <f>AVERAGEIFS('Cobalt Prices'!$G$10:$G$4229,'Cobalt Prices'!$E$10:$E$4229,MHI$4)</f>
        <v>#DIV/0!</v>
      </c>
      <c r="MHJ20" s="38" t="e">
        <f>AVERAGEIFS('Cobalt Prices'!$G$10:$G$4229,'Cobalt Prices'!$E$10:$E$4229,MHJ$4)</f>
        <v>#DIV/0!</v>
      </c>
      <c r="MHK20" s="38" t="e">
        <f>AVERAGEIFS('Cobalt Prices'!$G$10:$G$4229,'Cobalt Prices'!$E$10:$E$4229,MHK$4)</f>
        <v>#DIV/0!</v>
      </c>
      <c r="MHL20" s="38" t="e">
        <f>AVERAGEIFS('Cobalt Prices'!$G$10:$G$4229,'Cobalt Prices'!$E$10:$E$4229,MHL$4)</f>
        <v>#DIV/0!</v>
      </c>
      <c r="MHM20" s="38" t="e">
        <f>AVERAGEIFS('Cobalt Prices'!$G$10:$G$4229,'Cobalt Prices'!$E$10:$E$4229,MHM$4)</f>
        <v>#DIV/0!</v>
      </c>
      <c r="MHN20" s="38" t="e">
        <f>AVERAGEIFS('Cobalt Prices'!$G$10:$G$4229,'Cobalt Prices'!$E$10:$E$4229,MHN$4)</f>
        <v>#DIV/0!</v>
      </c>
      <c r="MHO20" s="38" t="e">
        <f>AVERAGEIFS('Cobalt Prices'!$G$10:$G$4229,'Cobalt Prices'!$E$10:$E$4229,MHO$4)</f>
        <v>#DIV/0!</v>
      </c>
      <c r="MHP20" s="38" t="e">
        <f>AVERAGEIFS('Cobalt Prices'!$G$10:$G$4229,'Cobalt Prices'!$E$10:$E$4229,MHP$4)</f>
        <v>#DIV/0!</v>
      </c>
      <c r="MHQ20" s="38" t="e">
        <f>AVERAGEIFS('Cobalt Prices'!$G$10:$G$4229,'Cobalt Prices'!$E$10:$E$4229,MHQ$4)</f>
        <v>#DIV/0!</v>
      </c>
      <c r="MHR20" s="38" t="e">
        <f>AVERAGEIFS('Cobalt Prices'!$G$10:$G$4229,'Cobalt Prices'!$E$10:$E$4229,MHR$4)</f>
        <v>#DIV/0!</v>
      </c>
      <c r="MHS20" s="38" t="e">
        <f>AVERAGEIFS('Cobalt Prices'!$G$10:$G$4229,'Cobalt Prices'!$E$10:$E$4229,MHS$4)</f>
        <v>#DIV/0!</v>
      </c>
      <c r="MHT20" s="38" t="e">
        <f>AVERAGEIFS('Cobalt Prices'!$G$10:$G$4229,'Cobalt Prices'!$E$10:$E$4229,MHT$4)</f>
        <v>#DIV/0!</v>
      </c>
      <c r="MHU20" s="38" t="e">
        <f>AVERAGEIFS('Cobalt Prices'!$G$10:$G$4229,'Cobalt Prices'!$E$10:$E$4229,MHU$4)</f>
        <v>#DIV/0!</v>
      </c>
      <c r="MHV20" s="38" t="e">
        <f>AVERAGEIFS('Cobalt Prices'!$G$10:$G$4229,'Cobalt Prices'!$E$10:$E$4229,MHV$4)</f>
        <v>#DIV/0!</v>
      </c>
      <c r="MHW20" s="38" t="e">
        <f>AVERAGEIFS('Cobalt Prices'!$G$10:$G$4229,'Cobalt Prices'!$E$10:$E$4229,MHW$4)</f>
        <v>#DIV/0!</v>
      </c>
      <c r="MHX20" s="38" t="e">
        <f>AVERAGEIFS('Cobalt Prices'!$G$10:$G$4229,'Cobalt Prices'!$E$10:$E$4229,MHX$4)</f>
        <v>#DIV/0!</v>
      </c>
      <c r="MHY20" s="38" t="e">
        <f>AVERAGEIFS('Cobalt Prices'!$G$10:$G$4229,'Cobalt Prices'!$E$10:$E$4229,MHY$4)</f>
        <v>#DIV/0!</v>
      </c>
      <c r="MHZ20" s="38" t="e">
        <f>AVERAGEIFS('Cobalt Prices'!$G$10:$G$4229,'Cobalt Prices'!$E$10:$E$4229,MHZ$4)</f>
        <v>#DIV/0!</v>
      </c>
      <c r="MIA20" s="38" t="e">
        <f>AVERAGEIFS('Cobalt Prices'!$G$10:$G$4229,'Cobalt Prices'!$E$10:$E$4229,MIA$4)</f>
        <v>#DIV/0!</v>
      </c>
      <c r="MIB20" s="38" t="e">
        <f>AVERAGEIFS('Cobalt Prices'!$G$10:$G$4229,'Cobalt Prices'!$E$10:$E$4229,MIB$4)</f>
        <v>#DIV/0!</v>
      </c>
      <c r="MIC20" s="38" t="e">
        <f>AVERAGEIFS('Cobalt Prices'!$G$10:$G$4229,'Cobalt Prices'!$E$10:$E$4229,MIC$4)</f>
        <v>#DIV/0!</v>
      </c>
      <c r="MID20" s="38" t="e">
        <f>AVERAGEIFS('Cobalt Prices'!$G$10:$G$4229,'Cobalt Prices'!$E$10:$E$4229,MID$4)</f>
        <v>#DIV/0!</v>
      </c>
      <c r="MIE20" s="38" t="e">
        <f>AVERAGEIFS('Cobalt Prices'!$G$10:$G$4229,'Cobalt Prices'!$E$10:$E$4229,MIE$4)</f>
        <v>#DIV/0!</v>
      </c>
      <c r="MIF20" s="38" t="e">
        <f>AVERAGEIFS('Cobalt Prices'!$G$10:$G$4229,'Cobalt Prices'!$E$10:$E$4229,MIF$4)</f>
        <v>#DIV/0!</v>
      </c>
      <c r="MIG20" s="38" t="e">
        <f>AVERAGEIFS('Cobalt Prices'!$G$10:$G$4229,'Cobalt Prices'!$E$10:$E$4229,MIG$4)</f>
        <v>#DIV/0!</v>
      </c>
      <c r="MIH20" s="38" t="e">
        <f>AVERAGEIFS('Cobalt Prices'!$G$10:$G$4229,'Cobalt Prices'!$E$10:$E$4229,MIH$4)</f>
        <v>#DIV/0!</v>
      </c>
      <c r="MII20" s="38" t="e">
        <f>AVERAGEIFS('Cobalt Prices'!$G$10:$G$4229,'Cobalt Prices'!$E$10:$E$4229,MII$4)</f>
        <v>#DIV/0!</v>
      </c>
      <c r="MIJ20" s="38" t="e">
        <f>AVERAGEIFS('Cobalt Prices'!$G$10:$G$4229,'Cobalt Prices'!$E$10:$E$4229,MIJ$4)</f>
        <v>#DIV/0!</v>
      </c>
      <c r="MIK20" s="38" t="e">
        <f>AVERAGEIFS('Cobalt Prices'!$G$10:$G$4229,'Cobalt Prices'!$E$10:$E$4229,MIK$4)</f>
        <v>#DIV/0!</v>
      </c>
      <c r="MIL20" s="38" t="e">
        <f>AVERAGEIFS('Cobalt Prices'!$G$10:$G$4229,'Cobalt Prices'!$E$10:$E$4229,MIL$4)</f>
        <v>#DIV/0!</v>
      </c>
      <c r="MIM20" s="38" t="e">
        <f>AVERAGEIFS('Cobalt Prices'!$G$10:$G$4229,'Cobalt Prices'!$E$10:$E$4229,MIM$4)</f>
        <v>#DIV/0!</v>
      </c>
      <c r="MIN20" s="38" t="e">
        <f>AVERAGEIFS('Cobalt Prices'!$G$10:$G$4229,'Cobalt Prices'!$E$10:$E$4229,MIN$4)</f>
        <v>#DIV/0!</v>
      </c>
      <c r="MIO20" s="38" t="e">
        <f>AVERAGEIFS('Cobalt Prices'!$G$10:$G$4229,'Cobalt Prices'!$E$10:$E$4229,MIO$4)</f>
        <v>#DIV/0!</v>
      </c>
      <c r="MIP20" s="38" t="e">
        <f>AVERAGEIFS('Cobalt Prices'!$G$10:$G$4229,'Cobalt Prices'!$E$10:$E$4229,MIP$4)</f>
        <v>#DIV/0!</v>
      </c>
      <c r="MIQ20" s="38" t="e">
        <f>AVERAGEIFS('Cobalt Prices'!$G$10:$G$4229,'Cobalt Prices'!$E$10:$E$4229,MIQ$4)</f>
        <v>#DIV/0!</v>
      </c>
      <c r="MIR20" s="38" t="e">
        <f>AVERAGEIFS('Cobalt Prices'!$G$10:$G$4229,'Cobalt Prices'!$E$10:$E$4229,MIR$4)</f>
        <v>#DIV/0!</v>
      </c>
      <c r="MIS20" s="38" t="e">
        <f>AVERAGEIFS('Cobalt Prices'!$G$10:$G$4229,'Cobalt Prices'!$E$10:$E$4229,MIS$4)</f>
        <v>#DIV/0!</v>
      </c>
      <c r="MIT20" s="38" t="e">
        <f>AVERAGEIFS('Cobalt Prices'!$G$10:$G$4229,'Cobalt Prices'!$E$10:$E$4229,MIT$4)</f>
        <v>#DIV/0!</v>
      </c>
      <c r="MIU20" s="38" t="e">
        <f>AVERAGEIFS('Cobalt Prices'!$G$10:$G$4229,'Cobalt Prices'!$E$10:$E$4229,MIU$4)</f>
        <v>#DIV/0!</v>
      </c>
      <c r="MIV20" s="38" t="e">
        <f>AVERAGEIFS('Cobalt Prices'!$G$10:$G$4229,'Cobalt Prices'!$E$10:$E$4229,MIV$4)</f>
        <v>#DIV/0!</v>
      </c>
      <c r="MIW20" s="38" t="e">
        <f>AVERAGEIFS('Cobalt Prices'!$G$10:$G$4229,'Cobalt Prices'!$E$10:$E$4229,MIW$4)</f>
        <v>#DIV/0!</v>
      </c>
      <c r="MIX20" s="38" t="e">
        <f>AVERAGEIFS('Cobalt Prices'!$G$10:$G$4229,'Cobalt Prices'!$E$10:$E$4229,MIX$4)</f>
        <v>#DIV/0!</v>
      </c>
      <c r="MIY20" s="38" t="e">
        <f>AVERAGEIFS('Cobalt Prices'!$G$10:$G$4229,'Cobalt Prices'!$E$10:$E$4229,MIY$4)</f>
        <v>#DIV/0!</v>
      </c>
      <c r="MIZ20" s="38" t="e">
        <f>AVERAGEIFS('Cobalt Prices'!$G$10:$G$4229,'Cobalt Prices'!$E$10:$E$4229,MIZ$4)</f>
        <v>#DIV/0!</v>
      </c>
      <c r="MJA20" s="38" t="e">
        <f>AVERAGEIFS('Cobalt Prices'!$G$10:$G$4229,'Cobalt Prices'!$E$10:$E$4229,MJA$4)</f>
        <v>#DIV/0!</v>
      </c>
      <c r="MJB20" s="38" t="e">
        <f>AVERAGEIFS('Cobalt Prices'!$G$10:$G$4229,'Cobalt Prices'!$E$10:$E$4229,MJB$4)</f>
        <v>#DIV/0!</v>
      </c>
      <c r="MJC20" s="38" t="e">
        <f>AVERAGEIFS('Cobalt Prices'!$G$10:$G$4229,'Cobalt Prices'!$E$10:$E$4229,MJC$4)</f>
        <v>#DIV/0!</v>
      </c>
      <c r="MJD20" s="38" t="e">
        <f>AVERAGEIFS('Cobalt Prices'!$G$10:$G$4229,'Cobalt Prices'!$E$10:$E$4229,MJD$4)</f>
        <v>#DIV/0!</v>
      </c>
      <c r="MJE20" s="38" t="e">
        <f>AVERAGEIFS('Cobalt Prices'!$G$10:$G$4229,'Cobalt Prices'!$E$10:$E$4229,MJE$4)</f>
        <v>#DIV/0!</v>
      </c>
      <c r="MJF20" s="38" t="e">
        <f>AVERAGEIFS('Cobalt Prices'!$G$10:$G$4229,'Cobalt Prices'!$E$10:$E$4229,MJF$4)</f>
        <v>#DIV/0!</v>
      </c>
      <c r="MJG20" s="38" t="e">
        <f>AVERAGEIFS('Cobalt Prices'!$G$10:$G$4229,'Cobalt Prices'!$E$10:$E$4229,MJG$4)</f>
        <v>#DIV/0!</v>
      </c>
      <c r="MJH20" s="38" t="e">
        <f>AVERAGEIFS('Cobalt Prices'!$G$10:$G$4229,'Cobalt Prices'!$E$10:$E$4229,MJH$4)</f>
        <v>#DIV/0!</v>
      </c>
      <c r="MJI20" s="38" t="e">
        <f>AVERAGEIFS('Cobalt Prices'!$G$10:$G$4229,'Cobalt Prices'!$E$10:$E$4229,MJI$4)</f>
        <v>#DIV/0!</v>
      </c>
      <c r="MJJ20" s="38" t="e">
        <f>AVERAGEIFS('Cobalt Prices'!$G$10:$G$4229,'Cobalt Prices'!$E$10:$E$4229,MJJ$4)</f>
        <v>#DIV/0!</v>
      </c>
      <c r="MJK20" s="38" t="e">
        <f>AVERAGEIFS('Cobalt Prices'!$G$10:$G$4229,'Cobalt Prices'!$E$10:$E$4229,MJK$4)</f>
        <v>#DIV/0!</v>
      </c>
      <c r="MJL20" s="38" t="e">
        <f>AVERAGEIFS('Cobalt Prices'!$G$10:$G$4229,'Cobalt Prices'!$E$10:$E$4229,MJL$4)</f>
        <v>#DIV/0!</v>
      </c>
      <c r="MJM20" s="38" t="e">
        <f>AVERAGEIFS('Cobalt Prices'!$G$10:$G$4229,'Cobalt Prices'!$E$10:$E$4229,MJM$4)</f>
        <v>#DIV/0!</v>
      </c>
      <c r="MJN20" s="38" t="e">
        <f>AVERAGEIFS('Cobalt Prices'!$G$10:$G$4229,'Cobalt Prices'!$E$10:$E$4229,MJN$4)</f>
        <v>#DIV/0!</v>
      </c>
      <c r="MJO20" s="38" t="e">
        <f>AVERAGEIFS('Cobalt Prices'!$G$10:$G$4229,'Cobalt Prices'!$E$10:$E$4229,MJO$4)</f>
        <v>#DIV/0!</v>
      </c>
      <c r="MJP20" s="38" t="e">
        <f>AVERAGEIFS('Cobalt Prices'!$G$10:$G$4229,'Cobalt Prices'!$E$10:$E$4229,MJP$4)</f>
        <v>#DIV/0!</v>
      </c>
      <c r="MJQ20" s="38" t="e">
        <f>AVERAGEIFS('Cobalt Prices'!$G$10:$G$4229,'Cobalt Prices'!$E$10:$E$4229,MJQ$4)</f>
        <v>#DIV/0!</v>
      </c>
      <c r="MJR20" s="38" t="e">
        <f>AVERAGEIFS('Cobalt Prices'!$G$10:$G$4229,'Cobalt Prices'!$E$10:$E$4229,MJR$4)</f>
        <v>#DIV/0!</v>
      </c>
      <c r="MJS20" s="38" t="e">
        <f>AVERAGEIFS('Cobalt Prices'!$G$10:$G$4229,'Cobalt Prices'!$E$10:$E$4229,MJS$4)</f>
        <v>#DIV/0!</v>
      </c>
      <c r="MJT20" s="38" t="e">
        <f>AVERAGEIFS('Cobalt Prices'!$G$10:$G$4229,'Cobalt Prices'!$E$10:$E$4229,MJT$4)</f>
        <v>#DIV/0!</v>
      </c>
      <c r="MJU20" s="38" t="e">
        <f>AVERAGEIFS('Cobalt Prices'!$G$10:$G$4229,'Cobalt Prices'!$E$10:$E$4229,MJU$4)</f>
        <v>#DIV/0!</v>
      </c>
      <c r="MJV20" s="38" t="e">
        <f>AVERAGEIFS('Cobalt Prices'!$G$10:$G$4229,'Cobalt Prices'!$E$10:$E$4229,MJV$4)</f>
        <v>#DIV/0!</v>
      </c>
      <c r="MJW20" s="38" t="e">
        <f>AVERAGEIFS('Cobalt Prices'!$G$10:$G$4229,'Cobalt Prices'!$E$10:$E$4229,MJW$4)</f>
        <v>#DIV/0!</v>
      </c>
      <c r="MJX20" s="38" t="e">
        <f>AVERAGEIFS('Cobalt Prices'!$G$10:$G$4229,'Cobalt Prices'!$E$10:$E$4229,MJX$4)</f>
        <v>#DIV/0!</v>
      </c>
      <c r="MJY20" s="38" t="e">
        <f>AVERAGEIFS('Cobalt Prices'!$G$10:$G$4229,'Cobalt Prices'!$E$10:$E$4229,MJY$4)</f>
        <v>#DIV/0!</v>
      </c>
      <c r="MJZ20" s="38" t="e">
        <f>AVERAGEIFS('Cobalt Prices'!$G$10:$G$4229,'Cobalt Prices'!$E$10:$E$4229,MJZ$4)</f>
        <v>#DIV/0!</v>
      </c>
      <c r="MKA20" s="38" t="e">
        <f>AVERAGEIFS('Cobalt Prices'!$G$10:$G$4229,'Cobalt Prices'!$E$10:$E$4229,MKA$4)</f>
        <v>#DIV/0!</v>
      </c>
      <c r="MKB20" s="38" t="e">
        <f>AVERAGEIFS('Cobalt Prices'!$G$10:$G$4229,'Cobalt Prices'!$E$10:$E$4229,MKB$4)</f>
        <v>#DIV/0!</v>
      </c>
      <c r="MKC20" s="38" t="e">
        <f>AVERAGEIFS('Cobalt Prices'!$G$10:$G$4229,'Cobalt Prices'!$E$10:$E$4229,MKC$4)</f>
        <v>#DIV/0!</v>
      </c>
      <c r="MKD20" s="38" t="e">
        <f>AVERAGEIFS('Cobalt Prices'!$G$10:$G$4229,'Cobalt Prices'!$E$10:$E$4229,MKD$4)</f>
        <v>#DIV/0!</v>
      </c>
      <c r="MKE20" s="38" t="e">
        <f>AVERAGEIFS('Cobalt Prices'!$G$10:$G$4229,'Cobalt Prices'!$E$10:$E$4229,MKE$4)</f>
        <v>#DIV/0!</v>
      </c>
      <c r="MKF20" s="38" t="e">
        <f>AVERAGEIFS('Cobalt Prices'!$G$10:$G$4229,'Cobalt Prices'!$E$10:$E$4229,MKF$4)</f>
        <v>#DIV/0!</v>
      </c>
      <c r="MKG20" s="38" t="e">
        <f>AVERAGEIFS('Cobalt Prices'!$G$10:$G$4229,'Cobalt Prices'!$E$10:$E$4229,MKG$4)</f>
        <v>#DIV/0!</v>
      </c>
      <c r="MKH20" s="38" t="e">
        <f>AVERAGEIFS('Cobalt Prices'!$G$10:$G$4229,'Cobalt Prices'!$E$10:$E$4229,MKH$4)</f>
        <v>#DIV/0!</v>
      </c>
      <c r="MKI20" s="38" t="e">
        <f>AVERAGEIFS('Cobalt Prices'!$G$10:$G$4229,'Cobalt Prices'!$E$10:$E$4229,MKI$4)</f>
        <v>#DIV/0!</v>
      </c>
      <c r="MKJ20" s="38" t="e">
        <f>AVERAGEIFS('Cobalt Prices'!$G$10:$G$4229,'Cobalt Prices'!$E$10:$E$4229,MKJ$4)</f>
        <v>#DIV/0!</v>
      </c>
      <c r="MKK20" s="38" t="e">
        <f>AVERAGEIFS('Cobalt Prices'!$G$10:$G$4229,'Cobalt Prices'!$E$10:$E$4229,MKK$4)</f>
        <v>#DIV/0!</v>
      </c>
      <c r="MKL20" s="38" t="e">
        <f>AVERAGEIFS('Cobalt Prices'!$G$10:$G$4229,'Cobalt Prices'!$E$10:$E$4229,MKL$4)</f>
        <v>#DIV/0!</v>
      </c>
      <c r="MKM20" s="38" t="e">
        <f>AVERAGEIFS('Cobalt Prices'!$G$10:$G$4229,'Cobalt Prices'!$E$10:$E$4229,MKM$4)</f>
        <v>#DIV/0!</v>
      </c>
      <c r="MKN20" s="38" t="e">
        <f>AVERAGEIFS('Cobalt Prices'!$G$10:$G$4229,'Cobalt Prices'!$E$10:$E$4229,MKN$4)</f>
        <v>#DIV/0!</v>
      </c>
      <c r="MKO20" s="38" t="e">
        <f>AVERAGEIFS('Cobalt Prices'!$G$10:$G$4229,'Cobalt Prices'!$E$10:$E$4229,MKO$4)</f>
        <v>#DIV/0!</v>
      </c>
      <c r="MKP20" s="38" t="e">
        <f>AVERAGEIFS('Cobalt Prices'!$G$10:$G$4229,'Cobalt Prices'!$E$10:$E$4229,MKP$4)</f>
        <v>#DIV/0!</v>
      </c>
      <c r="MKQ20" s="38" t="e">
        <f>AVERAGEIFS('Cobalt Prices'!$G$10:$G$4229,'Cobalt Prices'!$E$10:$E$4229,MKQ$4)</f>
        <v>#DIV/0!</v>
      </c>
      <c r="MKR20" s="38" t="e">
        <f>AVERAGEIFS('Cobalt Prices'!$G$10:$G$4229,'Cobalt Prices'!$E$10:$E$4229,MKR$4)</f>
        <v>#DIV/0!</v>
      </c>
      <c r="MKS20" s="38" t="e">
        <f>AVERAGEIFS('Cobalt Prices'!$G$10:$G$4229,'Cobalt Prices'!$E$10:$E$4229,MKS$4)</f>
        <v>#DIV/0!</v>
      </c>
      <c r="MKT20" s="38" t="e">
        <f>AVERAGEIFS('Cobalt Prices'!$G$10:$G$4229,'Cobalt Prices'!$E$10:$E$4229,MKT$4)</f>
        <v>#DIV/0!</v>
      </c>
      <c r="MKU20" s="38" t="e">
        <f>AVERAGEIFS('Cobalt Prices'!$G$10:$G$4229,'Cobalt Prices'!$E$10:$E$4229,MKU$4)</f>
        <v>#DIV/0!</v>
      </c>
      <c r="MKV20" s="38" t="e">
        <f>AVERAGEIFS('Cobalt Prices'!$G$10:$G$4229,'Cobalt Prices'!$E$10:$E$4229,MKV$4)</f>
        <v>#DIV/0!</v>
      </c>
      <c r="MKW20" s="38" t="e">
        <f>AVERAGEIFS('Cobalt Prices'!$G$10:$G$4229,'Cobalt Prices'!$E$10:$E$4229,MKW$4)</f>
        <v>#DIV/0!</v>
      </c>
      <c r="MKX20" s="38" t="e">
        <f>AVERAGEIFS('Cobalt Prices'!$G$10:$G$4229,'Cobalt Prices'!$E$10:$E$4229,MKX$4)</f>
        <v>#DIV/0!</v>
      </c>
      <c r="MKY20" s="38" t="e">
        <f>AVERAGEIFS('Cobalt Prices'!$G$10:$G$4229,'Cobalt Prices'!$E$10:$E$4229,MKY$4)</f>
        <v>#DIV/0!</v>
      </c>
      <c r="MKZ20" s="38" t="e">
        <f>AVERAGEIFS('Cobalt Prices'!$G$10:$G$4229,'Cobalt Prices'!$E$10:$E$4229,MKZ$4)</f>
        <v>#DIV/0!</v>
      </c>
      <c r="MLA20" s="38" t="e">
        <f>AVERAGEIFS('Cobalt Prices'!$G$10:$G$4229,'Cobalt Prices'!$E$10:$E$4229,MLA$4)</f>
        <v>#DIV/0!</v>
      </c>
      <c r="MLB20" s="38" t="e">
        <f>AVERAGEIFS('Cobalt Prices'!$G$10:$G$4229,'Cobalt Prices'!$E$10:$E$4229,MLB$4)</f>
        <v>#DIV/0!</v>
      </c>
      <c r="MLC20" s="38" t="e">
        <f>AVERAGEIFS('Cobalt Prices'!$G$10:$G$4229,'Cobalt Prices'!$E$10:$E$4229,MLC$4)</f>
        <v>#DIV/0!</v>
      </c>
      <c r="MLD20" s="38" t="e">
        <f>AVERAGEIFS('Cobalt Prices'!$G$10:$G$4229,'Cobalt Prices'!$E$10:$E$4229,MLD$4)</f>
        <v>#DIV/0!</v>
      </c>
      <c r="MLE20" s="38" t="e">
        <f>AVERAGEIFS('Cobalt Prices'!$G$10:$G$4229,'Cobalt Prices'!$E$10:$E$4229,MLE$4)</f>
        <v>#DIV/0!</v>
      </c>
      <c r="MLF20" s="38" t="e">
        <f>AVERAGEIFS('Cobalt Prices'!$G$10:$G$4229,'Cobalt Prices'!$E$10:$E$4229,MLF$4)</f>
        <v>#DIV/0!</v>
      </c>
      <c r="MLG20" s="38" t="e">
        <f>AVERAGEIFS('Cobalt Prices'!$G$10:$G$4229,'Cobalt Prices'!$E$10:$E$4229,MLG$4)</f>
        <v>#DIV/0!</v>
      </c>
      <c r="MLH20" s="38" t="e">
        <f>AVERAGEIFS('Cobalt Prices'!$G$10:$G$4229,'Cobalt Prices'!$E$10:$E$4229,MLH$4)</f>
        <v>#DIV/0!</v>
      </c>
      <c r="MLI20" s="38" t="e">
        <f>AVERAGEIFS('Cobalt Prices'!$G$10:$G$4229,'Cobalt Prices'!$E$10:$E$4229,MLI$4)</f>
        <v>#DIV/0!</v>
      </c>
      <c r="MLJ20" s="38" t="e">
        <f>AVERAGEIFS('Cobalt Prices'!$G$10:$G$4229,'Cobalt Prices'!$E$10:$E$4229,MLJ$4)</f>
        <v>#DIV/0!</v>
      </c>
      <c r="MLK20" s="38" t="e">
        <f>AVERAGEIFS('Cobalt Prices'!$G$10:$G$4229,'Cobalt Prices'!$E$10:$E$4229,MLK$4)</f>
        <v>#DIV/0!</v>
      </c>
      <c r="MLL20" s="38" t="e">
        <f>AVERAGEIFS('Cobalt Prices'!$G$10:$G$4229,'Cobalt Prices'!$E$10:$E$4229,MLL$4)</f>
        <v>#DIV/0!</v>
      </c>
      <c r="MLM20" s="38" t="e">
        <f>AVERAGEIFS('Cobalt Prices'!$G$10:$G$4229,'Cobalt Prices'!$E$10:$E$4229,MLM$4)</f>
        <v>#DIV/0!</v>
      </c>
      <c r="MLN20" s="38" t="e">
        <f>AVERAGEIFS('Cobalt Prices'!$G$10:$G$4229,'Cobalt Prices'!$E$10:$E$4229,MLN$4)</f>
        <v>#DIV/0!</v>
      </c>
      <c r="MLO20" s="38" t="e">
        <f>AVERAGEIFS('Cobalt Prices'!$G$10:$G$4229,'Cobalt Prices'!$E$10:$E$4229,MLO$4)</f>
        <v>#DIV/0!</v>
      </c>
      <c r="MLP20" s="38" t="e">
        <f>AVERAGEIFS('Cobalt Prices'!$G$10:$G$4229,'Cobalt Prices'!$E$10:$E$4229,MLP$4)</f>
        <v>#DIV/0!</v>
      </c>
      <c r="MLQ20" s="38" t="e">
        <f>AVERAGEIFS('Cobalt Prices'!$G$10:$G$4229,'Cobalt Prices'!$E$10:$E$4229,MLQ$4)</f>
        <v>#DIV/0!</v>
      </c>
      <c r="MLR20" s="38" t="e">
        <f>AVERAGEIFS('Cobalt Prices'!$G$10:$G$4229,'Cobalt Prices'!$E$10:$E$4229,MLR$4)</f>
        <v>#DIV/0!</v>
      </c>
      <c r="MLS20" s="38" t="e">
        <f>AVERAGEIFS('Cobalt Prices'!$G$10:$G$4229,'Cobalt Prices'!$E$10:$E$4229,MLS$4)</f>
        <v>#DIV/0!</v>
      </c>
      <c r="MLT20" s="38" t="e">
        <f>AVERAGEIFS('Cobalt Prices'!$G$10:$G$4229,'Cobalt Prices'!$E$10:$E$4229,MLT$4)</f>
        <v>#DIV/0!</v>
      </c>
      <c r="MLU20" s="38" t="e">
        <f>AVERAGEIFS('Cobalt Prices'!$G$10:$G$4229,'Cobalt Prices'!$E$10:$E$4229,MLU$4)</f>
        <v>#DIV/0!</v>
      </c>
      <c r="MLV20" s="38" t="e">
        <f>AVERAGEIFS('Cobalt Prices'!$G$10:$G$4229,'Cobalt Prices'!$E$10:$E$4229,MLV$4)</f>
        <v>#DIV/0!</v>
      </c>
      <c r="MLW20" s="38" t="e">
        <f>AVERAGEIFS('Cobalt Prices'!$G$10:$G$4229,'Cobalt Prices'!$E$10:$E$4229,MLW$4)</f>
        <v>#DIV/0!</v>
      </c>
      <c r="MLX20" s="38" t="e">
        <f>AVERAGEIFS('Cobalt Prices'!$G$10:$G$4229,'Cobalt Prices'!$E$10:$E$4229,MLX$4)</f>
        <v>#DIV/0!</v>
      </c>
      <c r="MLY20" s="38" t="e">
        <f>AVERAGEIFS('Cobalt Prices'!$G$10:$G$4229,'Cobalt Prices'!$E$10:$E$4229,MLY$4)</f>
        <v>#DIV/0!</v>
      </c>
      <c r="MLZ20" s="38" t="e">
        <f>AVERAGEIFS('Cobalt Prices'!$G$10:$G$4229,'Cobalt Prices'!$E$10:$E$4229,MLZ$4)</f>
        <v>#DIV/0!</v>
      </c>
      <c r="MMA20" s="38" t="e">
        <f>AVERAGEIFS('Cobalt Prices'!$G$10:$G$4229,'Cobalt Prices'!$E$10:$E$4229,MMA$4)</f>
        <v>#DIV/0!</v>
      </c>
      <c r="MMB20" s="38" t="e">
        <f>AVERAGEIFS('Cobalt Prices'!$G$10:$G$4229,'Cobalt Prices'!$E$10:$E$4229,MMB$4)</f>
        <v>#DIV/0!</v>
      </c>
      <c r="MMC20" s="38" t="e">
        <f>AVERAGEIFS('Cobalt Prices'!$G$10:$G$4229,'Cobalt Prices'!$E$10:$E$4229,MMC$4)</f>
        <v>#DIV/0!</v>
      </c>
      <c r="MMD20" s="38" t="e">
        <f>AVERAGEIFS('Cobalt Prices'!$G$10:$G$4229,'Cobalt Prices'!$E$10:$E$4229,MMD$4)</f>
        <v>#DIV/0!</v>
      </c>
      <c r="MME20" s="38" t="e">
        <f>AVERAGEIFS('Cobalt Prices'!$G$10:$G$4229,'Cobalt Prices'!$E$10:$E$4229,MME$4)</f>
        <v>#DIV/0!</v>
      </c>
      <c r="MMF20" s="38" t="e">
        <f>AVERAGEIFS('Cobalt Prices'!$G$10:$G$4229,'Cobalt Prices'!$E$10:$E$4229,MMF$4)</f>
        <v>#DIV/0!</v>
      </c>
      <c r="MMG20" s="38" t="e">
        <f>AVERAGEIFS('Cobalt Prices'!$G$10:$G$4229,'Cobalt Prices'!$E$10:$E$4229,MMG$4)</f>
        <v>#DIV/0!</v>
      </c>
      <c r="MMH20" s="38" t="e">
        <f>AVERAGEIFS('Cobalt Prices'!$G$10:$G$4229,'Cobalt Prices'!$E$10:$E$4229,MMH$4)</f>
        <v>#DIV/0!</v>
      </c>
      <c r="MMI20" s="38" t="e">
        <f>AVERAGEIFS('Cobalt Prices'!$G$10:$G$4229,'Cobalt Prices'!$E$10:$E$4229,MMI$4)</f>
        <v>#DIV/0!</v>
      </c>
      <c r="MMJ20" s="38" t="e">
        <f>AVERAGEIFS('Cobalt Prices'!$G$10:$G$4229,'Cobalt Prices'!$E$10:$E$4229,MMJ$4)</f>
        <v>#DIV/0!</v>
      </c>
      <c r="MMK20" s="38" t="e">
        <f>AVERAGEIFS('Cobalt Prices'!$G$10:$G$4229,'Cobalt Prices'!$E$10:$E$4229,MMK$4)</f>
        <v>#DIV/0!</v>
      </c>
      <c r="MML20" s="38" t="e">
        <f>AVERAGEIFS('Cobalt Prices'!$G$10:$G$4229,'Cobalt Prices'!$E$10:$E$4229,MML$4)</f>
        <v>#DIV/0!</v>
      </c>
      <c r="MMM20" s="38" t="e">
        <f>AVERAGEIFS('Cobalt Prices'!$G$10:$G$4229,'Cobalt Prices'!$E$10:$E$4229,MMM$4)</f>
        <v>#DIV/0!</v>
      </c>
      <c r="MMN20" s="38" t="e">
        <f>AVERAGEIFS('Cobalt Prices'!$G$10:$G$4229,'Cobalt Prices'!$E$10:$E$4229,MMN$4)</f>
        <v>#DIV/0!</v>
      </c>
      <c r="MMO20" s="38" t="e">
        <f>AVERAGEIFS('Cobalt Prices'!$G$10:$G$4229,'Cobalt Prices'!$E$10:$E$4229,MMO$4)</f>
        <v>#DIV/0!</v>
      </c>
      <c r="MMP20" s="38" t="e">
        <f>AVERAGEIFS('Cobalt Prices'!$G$10:$G$4229,'Cobalt Prices'!$E$10:$E$4229,MMP$4)</f>
        <v>#DIV/0!</v>
      </c>
      <c r="MMQ20" s="38" t="e">
        <f>AVERAGEIFS('Cobalt Prices'!$G$10:$G$4229,'Cobalt Prices'!$E$10:$E$4229,MMQ$4)</f>
        <v>#DIV/0!</v>
      </c>
      <c r="MMR20" s="38" t="e">
        <f>AVERAGEIFS('Cobalt Prices'!$G$10:$G$4229,'Cobalt Prices'!$E$10:$E$4229,MMR$4)</f>
        <v>#DIV/0!</v>
      </c>
      <c r="MMS20" s="38" t="e">
        <f>AVERAGEIFS('Cobalt Prices'!$G$10:$G$4229,'Cobalt Prices'!$E$10:$E$4229,MMS$4)</f>
        <v>#DIV/0!</v>
      </c>
      <c r="MMT20" s="38" t="e">
        <f>AVERAGEIFS('Cobalt Prices'!$G$10:$G$4229,'Cobalt Prices'!$E$10:$E$4229,MMT$4)</f>
        <v>#DIV/0!</v>
      </c>
      <c r="MMU20" s="38" t="e">
        <f>AVERAGEIFS('Cobalt Prices'!$G$10:$G$4229,'Cobalt Prices'!$E$10:$E$4229,MMU$4)</f>
        <v>#DIV/0!</v>
      </c>
      <c r="MMV20" s="38" t="e">
        <f>AVERAGEIFS('Cobalt Prices'!$G$10:$G$4229,'Cobalt Prices'!$E$10:$E$4229,MMV$4)</f>
        <v>#DIV/0!</v>
      </c>
      <c r="MMW20" s="38" t="e">
        <f>AVERAGEIFS('Cobalt Prices'!$G$10:$G$4229,'Cobalt Prices'!$E$10:$E$4229,MMW$4)</f>
        <v>#DIV/0!</v>
      </c>
      <c r="MMX20" s="38" t="e">
        <f>AVERAGEIFS('Cobalt Prices'!$G$10:$G$4229,'Cobalt Prices'!$E$10:$E$4229,MMX$4)</f>
        <v>#DIV/0!</v>
      </c>
      <c r="MMY20" s="38" t="e">
        <f>AVERAGEIFS('Cobalt Prices'!$G$10:$G$4229,'Cobalt Prices'!$E$10:$E$4229,MMY$4)</f>
        <v>#DIV/0!</v>
      </c>
      <c r="MMZ20" s="38" t="e">
        <f>AVERAGEIFS('Cobalt Prices'!$G$10:$G$4229,'Cobalt Prices'!$E$10:$E$4229,MMZ$4)</f>
        <v>#DIV/0!</v>
      </c>
      <c r="MNA20" s="38" t="e">
        <f>AVERAGEIFS('Cobalt Prices'!$G$10:$G$4229,'Cobalt Prices'!$E$10:$E$4229,MNA$4)</f>
        <v>#DIV/0!</v>
      </c>
      <c r="MNB20" s="38" t="e">
        <f>AVERAGEIFS('Cobalt Prices'!$G$10:$G$4229,'Cobalt Prices'!$E$10:$E$4229,MNB$4)</f>
        <v>#DIV/0!</v>
      </c>
      <c r="MNC20" s="38" t="e">
        <f>AVERAGEIFS('Cobalt Prices'!$G$10:$G$4229,'Cobalt Prices'!$E$10:$E$4229,MNC$4)</f>
        <v>#DIV/0!</v>
      </c>
      <c r="MND20" s="38" t="e">
        <f>AVERAGEIFS('Cobalt Prices'!$G$10:$G$4229,'Cobalt Prices'!$E$10:$E$4229,MND$4)</f>
        <v>#DIV/0!</v>
      </c>
      <c r="MNE20" s="38" t="e">
        <f>AVERAGEIFS('Cobalt Prices'!$G$10:$G$4229,'Cobalt Prices'!$E$10:$E$4229,MNE$4)</f>
        <v>#DIV/0!</v>
      </c>
      <c r="MNF20" s="38" t="e">
        <f>AVERAGEIFS('Cobalt Prices'!$G$10:$G$4229,'Cobalt Prices'!$E$10:$E$4229,MNF$4)</f>
        <v>#DIV/0!</v>
      </c>
      <c r="MNG20" s="38" t="e">
        <f>AVERAGEIFS('Cobalt Prices'!$G$10:$G$4229,'Cobalt Prices'!$E$10:$E$4229,MNG$4)</f>
        <v>#DIV/0!</v>
      </c>
      <c r="MNH20" s="38" t="e">
        <f>AVERAGEIFS('Cobalt Prices'!$G$10:$G$4229,'Cobalt Prices'!$E$10:$E$4229,MNH$4)</f>
        <v>#DIV/0!</v>
      </c>
      <c r="MNI20" s="38" t="e">
        <f>AVERAGEIFS('Cobalt Prices'!$G$10:$G$4229,'Cobalt Prices'!$E$10:$E$4229,MNI$4)</f>
        <v>#DIV/0!</v>
      </c>
      <c r="MNJ20" s="38" t="e">
        <f>AVERAGEIFS('Cobalt Prices'!$G$10:$G$4229,'Cobalt Prices'!$E$10:$E$4229,MNJ$4)</f>
        <v>#DIV/0!</v>
      </c>
      <c r="MNK20" s="38" t="e">
        <f>AVERAGEIFS('Cobalt Prices'!$G$10:$G$4229,'Cobalt Prices'!$E$10:$E$4229,MNK$4)</f>
        <v>#DIV/0!</v>
      </c>
      <c r="MNL20" s="38" t="e">
        <f>AVERAGEIFS('Cobalt Prices'!$G$10:$G$4229,'Cobalt Prices'!$E$10:$E$4229,MNL$4)</f>
        <v>#DIV/0!</v>
      </c>
      <c r="MNM20" s="38" t="e">
        <f>AVERAGEIFS('Cobalt Prices'!$G$10:$G$4229,'Cobalt Prices'!$E$10:$E$4229,MNM$4)</f>
        <v>#DIV/0!</v>
      </c>
      <c r="MNN20" s="38" t="e">
        <f>AVERAGEIFS('Cobalt Prices'!$G$10:$G$4229,'Cobalt Prices'!$E$10:$E$4229,MNN$4)</f>
        <v>#DIV/0!</v>
      </c>
      <c r="MNO20" s="38" t="e">
        <f>AVERAGEIFS('Cobalt Prices'!$G$10:$G$4229,'Cobalt Prices'!$E$10:$E$4229,MNO$4)</f>
        <v>#DIV/0!</v>
      </c>
      <c r="MNP20" s="38" t="e">
        <f>AVERAGEIFS('Cobalt Prices'!$G$10:$G$4229,'Cobalt Prices'!$E$10:$E$4229,MNP$4)</f>
        <v>#DIV/0!</v>
      </c>
      <c r="MNQ20" s="38" t="e">
        <f>AVERAGEIFS('Cobalt Prices'!$G$10:$G$4229,'Cobalt Prices'!$E$10:$E$4229,MNQ$4)</f>
        <v>#DIV/0!</v>
      </c>
      <c r="MNR20" s="38" t="e">
        <f>AVERAGEIFS('Cobalt Prices'!$G$10:$G$4229,'Cobalt Prices'!$E$10:$E$4229,MNR$4)</f>
        <v>#DIV/0!</v>
      </c>
      <c r="MNS20" s="38" t="e">
        <f>AVERAGEIFS('Cobalt Prices'!$G$10:$G$4229,'Cobalt Prices'!$E$10:$E$4229,MNS$4)</f>
        <v>#DIV/0!</v>
      </c>
      <c r="MNT20" s="38" t="e">
        <f>AVERAGEIFS('Cobalt Prices'!$G$10:$G$4229,'Cobalt Prices'!$E$10:$E$4229,MNT$4)</f>
        <v>#DIV/0!</v>
      </c>
      <c r="MNU20" s="38" t="e">
        <f>AVERAGEIFS('Cobalt Prices'!$G$10:$G$4229,'Cobalt Prices'!$E$10:$E$4229,MNU$4)</f>
        <v>#DIV/0!</v>
      </c>
      <c r="MNV20" s="38" t="e">
        <f>AVERAGEIFS('Cobalt Prices'!$G$10:$G$4229,'Cobalt Prices'!$E$10:$E$4229,MNV$4)</f>
        <v>#DIV/0!</v>
      </c>
      <c r="MNW20" s="38" t="e">
        <f>AVERAGEIFS('Cobalt Prices'!$G$10:$G$4229,'Cobalt Prices'!$E$10:$E$4229,MNW$4)</f>
        <v>#DIV/0!</v>
      </c>
      <c r="MNX20" s="38" t="e">
        <f>AVERAGEIFS('Cobalt Prices'!$G$10:$G$4229,'Cobalt Prices'!$E$10:$E$4229,MNX$4)</f>
        <v>#DIV/0!</v>
      </c>
      <c r="MNY20" s="38" t="e">
        <f>AVERAGEIFS('Cobalt Prices'!$G$10:$G$4229,'Cobalt Prices'!$E$10:$E$4229,MNY$4)</f>
        <v>#DIV/0!</v>
      </c>
      <c r="MNZ20" s="38" t="e">
        <f>AVERAGEIFS('Cobalt Prices'!$G$10:$G$4229,'Cobalt Prices'!$E$10:$E$4229,MNZ$4)</f>
        <v>#DIV/0!</v>
      </c>
      <c r="MOA20" s="38" t="e">
        <f>AVERAGEIFS('Cobalt Prices'!$G$10:$G$4229,'Cobalt Prices'!$E$10:$E$4229,MOA$4)</f>
        <v>#DIV/0!</v>
      </c>
      <c r="MOB20" s="38" t="e">
        <f>AVERAGEIFS('Cobalt Prices'!$G$10:$G$4229,'Cobalt Prices'!$E$10:$E$4229,MOB$4)</f>
        <v>#DIV/0!</v>
      </c>
      <c r="MOC20" s="38" t="e">
        <f>AVERAGEIFS('Cobalt Prices'!$G$10:$G$4229,'Cobalt Prices'!$E$10:$E$4229,MOC$4)</f>
        <v>#DIV/0!</v>
      </c>
      <c r="MOD20" s="38" t="e">
        <f>AVERAGEIFS('Cobalt Prices'!$G$10:$G$4229,'Cobalt Prices'!$E$10:$E$4229,MOD$4)</f>
        <v>#DIV/0!</v>
      </c>
      <c r="MOE20" s="38" t="e">
        <f>AVERAGEIFS('Cobalt Prices'!$G$10:$G$4229,'Cobalt Prices'!$E$10:$E$4229,MOE$4)</f>
        <v>#DIV/0!</v>
      </c>
      <c r="MOF20" s="38" t="e">
        <f>AVERAGEIFS('Cobalt Prices'!$G$10:$G$4229,'Cobalt Prices'!$E$10:$E$4229,MOF$4)</f>
        <v>#DIV/0!</v>
      </c>
      <c r="MOG20" s="38" t="e">
        <f>AVERAGEIFS('Cobalt Prices'!$G$10:$G$4229,'Cobalt Prices'!$E$10:$E$4229,MOG$4)</f>
        <v>#DIV/0!</v>
      </c>
      <c r="MOH20" s="38" t="e">
        <f>AVERAGEIFS('Cobalt Prices'!$G$10:$G$4229,'Cobalt Prices'!$E$10:$E$4229,MOH$4)</f>
        <v>#DIV/0!</v>
      </c>
      <c r="MOI20" s="38" t="e">
        <f>AVERAGEIFS('Cobalt Prices'!$G$10:$G$4229,'Cobalt Prices'!$E$10:$E$4229,MOI$4)</f>
        <v>#DIV/0!</v>
      </c>
      <c r="MOJ20" s="38" t="e">
        <f>AVERAGEIFS('Cobalt Prices'!$G$10:$G$4229,'Cobalt Prices'!$E$10:$E$4229,MOJ$4)</f>
        <v>#DIV/0!</v>
      </c>
      <c r="MOK20" s="38" t="e">
        <f>AVERAGEIFS('Cobalt Prices'!$G$10:$G$4229,'Cobalt Prices'!$E$10:$E$4229,MOK$4)</f>
        <v>#DIV/0!</v>
      </c>
      <c r="MOL20" s="38" t="e">
        <f>AVERAGEIFS('Cobalt Prices'!$G$10:$G$4229,'Cobalt Prices'!$E$10:$E$4229,MOL$4)</f>
        <v>#DIV/0!</v>
      </c>
      <c r="MOM20" s="38" t="e">
        <f>AVERAGEIFS('Cobalt Prices'!$G$10:$G$4229,'Cobalt Prices'!$E$10:$E$4229,MOM$4)</f>
        <v>#DIV/0!</v>
      </c>
      <c r="MON20" s="38" t="e">
        <f>AVERAGEIFS('Cobalt Prices'!$G$10:$G$4229,'Cobalt Prices'!$E$10:$E$4229,MON$4)</f>
        <v>#DIV/0!</v>
      </c>
      <c r="MOO20" s="38" t="e">
        <f>AVERAGEIFS('Cobalt Prices'!$G$10:$G$4229,'Cobalt Prices'!$E$10:$E$4229,MOO$4)</f>
        <v>#DIV/0!</v>
      </c>
      <c r="MOP20" s="38" t="e">
        <f>AVERAGEIFS('Cobalt Prices'!$G$10:$G$4229,'Cobalt Prices'!$E$10:$E$4229,MOP$4)</f>
        <v>#DIV/0!</v>
      </c>
      <c r="MOQ20" s="38" t="e">
        <f>AVERAGEIFS('Cobalt Prices'!$G$10:$G$4229,'Cobalt Prices'!$E$10:$E$4229,MOQ$4)</f>
        <v>#DIV/0!</v>
      </c>
      <c r="MOR20" s="38" t="e">
        <f>AVERAGEIFS('Cobalt Prices'!$G$10:$G$4229,'Cobalt Prices'!$E$10:$E$4229,MOR$4)</f>
        <v>#DIV/0!</v>
      </c>
      <c r="MOS20" s="38" t="e">
        <f>AVERAGEIFS('Cobalt Prices'!$G$10:$G$4229,'Cobalt Prices'!$E$10:$E$4229,MOS$4)</f>
        <v>#DIV/0!</v>
      </c>
      <c r="MOT20" s="38" t="e">
        <f>AVERAGEIFS('Cobalt Prices'!$G$10:$G$4229,'Cobalt Prices'!$E$10:$E$4229,MOT$4)</f>
        <v>#DIV/0!</v>
      </c>
      <c r="MOU20" s="38" t="e">
        <f>AVERAGEIFS('Cobalt Prices'!$G$10:$G$4229,'Cobalt Prices'!$E$10:$E$4229,MOU$4)</f>
        <v>#DIV/0!</v>
      </c>
      <c r="MOV20" s="38" t="e">
        <f>AVERAGEIFS('Cobalt Prices'!$G$10:$G$4229,'Cobalt Prices'!$E$10:$E$4229,MOV$4)</f>
        <v>#DIV/0!</v>
      </c>
      <c r="MOW20" s="38" t="e">
        <f>AVERAGEIFS('Cobalt Prices'!$G$10:$G$4229,'Cobalt Prices'!$E$10:$E$4229,MOW$4)</f>
        <v>#DIV/0!</v>
      </c>
      <c r="MOX20" s="38" t="e">
        <f>AVERAGEIFS('Cobalt Prices'!$G$10:$G$4229,'Cobalt Prices'!$E$10:$E$4229,MOX$4)</f>
        <v>#DIV/0!</v>
      </c>
      <c r="MOY20" s="38" t="e">
        <f>AVERAGEIFS('Cobalt Prices'!$G$10:$G$4229,'Cobalt Prices'!$E$10:$E$4229,MOY$4)</f>
        <v>#DIV/0!</v>
      </c>
      <c r="MOZ20" s="38" t="e">
        <f>AVERAGEIFS('Cobalt Prices'!$G$10:$G$4229,'Cobalt Prices'!$E$10:$E$4229,MOZ$4)</f>
        <v>#DIV/0!</v>
      </c>
      <c r="MPA20" s="38" t="e">
        <f>AVERAGEIFS('Cobalt Prices'!$G$10:$G$4229,'Cobalt Prices'!$E$10:$E$4229,MPA$4)</f>
        <v>#DIV/0!</v>
      </c>
      <c r="MPB20" s="38" t="e">
        <f>AVERAGEIFS('Cobalt Prices'!$G$10:$G$4229,'Cobalt Prices'!$E$10:$E$4229,MPB$4)</f>
        <v>#DIV/0!</v>
      </c>
      <c r="MPC20" s="38" t="e">
        <f>AVERAGEIFS('Cobalt Prices'!$G$10:$G$4229,'Cobalt Prices'!$E$10:$E$4229,MPC$4)</f>
        <v>#DIV/0!</v>
      </c>
      <c r="MPD20" s="38" t="e">
        <f>AVERAGEIFS('Cobalt Prices'!$G$10:$G$4229,'Cobalt Prices'!$E$10:$E$4229,MPD$4)</f>
        <v>#DIV/0!</v>
      </c>
      <c r="MPE20" s="38" t="e">
        <f>AVERAGEIFS('Cobalt Prices'!$G$10:$G$4229,'Cobalt Prices'!$E$10:$E$4229,MPE$4)</f>
        <v>#DIV/0!</v>
      </c>
      <c r="MPF20" s="38" t="e">
        <f>AVERAGEIFS('Cobalt Prices'!$G$10:$G$4229,'Cobalt Prices'!$E$10:$E$4229,MPF$4)</f>
        <v>#DIV/0!</v>
      </c>
      <c r="MPG20" s="38" t="e">
        <f>AVERAGEIFS('Cobalt Prices'!$G$10:$G$4229,'Cobalt Prices'!$E$10:$E$4229,MPG$4)</f>
        <v>#DIV/0!</v>
      </c>
      <c r="MPH20" s="38" t="e">
        <f>AVERAGEIFS('Cobalt Prices'!$G$10:$G$4229,'Cobalt Prices'!$E$10:$E$4229,MPH$4)</f>
        <v>#DIV/0!</v>
      </c>
      <c r="MPI20" s="38" t="e">
        <f>AVERAGEIFS('Cobalt Prices'!$G$10:$G$4229,'Cobalt Prices'!$E$10:$E$4229,MPI$4)</f>
        <v>#DIV/0!</v>
      </c>
      <c r="MPJ20" s="38" t="e">
        <f>AVERAGEIFS('Cobalt Prices'!$G$10:$G$4229,'Cobalt Prices'!$E$10:$E$4229,MPJ$4)</f>
        <v>#DIV/0!</v>
      </c>
      <c r="MPK20" s="38" t="e">
        <f>AVERAGEIFS('Cobalt Prices'!$G$10:$G$4229,'Cobalt Prices'!$E$10:$E$4229,MPK$4)</f>
        <v>#DIV/0!</v>
      </c>
      <c r="MPL20" s="38" t="e">
        <f>AVERAGEIFS('Cobalt Prices'!$G$10:$G$4229,'Cobalt Prices'!$E$10:$E$4229,MPL$4)</f>
        <v>#DIV/0!</v>
      </c>
      <c r="MPM20" s="38" t="e">
        <f>AVERAGEIFS('Cobalt Prices'!$G$10:$G$4229,'Cobalt Prices'!$E$10:$E$4229,MPM$4)</f>
        <v>#DIV/0!</v>
      </c>
      <c r="MPN20" s="38" t="e">
        <f>AVERAGEIFS('Cobalt Prices'!$G$10:$G$4229,'Cobalt Prices'!$E$10:$E$4229,MPN$4)</f>
        <v>#DIV/0!</v>
      </c>
      <c r="MPO20" s="38" t="e">
        <f>AVERAGEIFS('Cobalt Prices'!$G$10:$G$4229,'Cobalt Prices'!$E$10:$E$4229,MPO$4)</f>
        <v>#DIV/0!</v>
      </c>
      <c r="MPP20" s="38" t="e">
        <f>AVERAGEIFS('Cobalt Prices'!$G$10:$G$4229,'Cobalt Prices'!$E$10:$E$4229,MPP$4)</f>
        <v>#DIV/0!</v>
      </c>
      <c r="MPQ20" s="38" t="e">
        <f>AVERAGEIFS('Cobalt Prices'!$G$10:$G$4229,'Cobalt Prices'!$E$10:$E$4229,MPQ$4)</f>
        <v>#DIV/0!</v>
      </c>
      <c r="MPR20" s="38" t="e">
        <f>AVERAGEIFS('Cobalt Prices'!$G$10:$G$4229,'Cobalt Prices'!$E$10:$E$4229,MPR$4)</f>
        <v>#DIV/0!</v>
      </c>
      <c r="MPS20" s="38" t="e">
        <f>AVERAGEIFS('Cobalt Prices'!$G$10:$G$4229,'Cobalt Prices'!$E$10:$E$4229,MPS$4)</f>
        <v>#DIV/0!</v>
      </c>
      <c r="MPT20" s="38" t="e">
        <f>AVERAGEIFS('Cobalt Prices'!$G$10:$G$4229,'Cobalt Prices'!$E$10:$E$4229,MPT$4)</f>
        <v>#DIV/0!</v>
      </c>
      <c r="MPU20" s="38" t="e">
        <f>AVERAGEIFS('Cobalt Prices'!$G$10:$G$4229,'Cobalt Prices'!$E$10:$E$4229,MPU$4)</f>
        <v>#DIV/0!</v>
      </c>
      <c r="MPV20" s="38" t="e">
        <f>AVERAGEIFS('Cobalt Prices'!$G$10:$G$4229,'Cobalt Prices'!$E$10:$E$4229,MPV$4)</f>
        <v>#DIV/0!</v>
      </c>
      <c r="MPW20" s="38" t="e">
        <f>AVERAGEIFS('Cobalt Prices'!$G$10:$G$4229,'Cobalt Prices'!$E$10:$E$4229,MPW$4)</f>
        <v>#DIV/0!</v>
      </c>
      <c r="MPX20" s="38" t="e">
        <f>AVERAGEIFS('Cobalt Prices'!$G$10:$G$4229,'Cobalt Prices'!$E$10:$E$4229,MPX$4)</f>
        <v>#DIV/0!</v>
      </c>
      <c r="MPY20" s="38" t="e">
        <f>AVERAGEIFS('Cobalt Prices'!$G$10:$G$4229,'Cobalt Prices'!$E$10:$E$4229,MPY$4)</f>
        <v>#DIV/0!</v>
      </c>
      <c r="MPZ20" s="38" t="e">
        <f>AVERAGEIFS('Cobalt Prices'!$G$10:$G$4229,'Cobalt Prices'!$E$10:$E$4229,MPZ$4)</f>
        <v>#DIV/0!</v>
      </c>
      <c r="MQA20" s="38" t="e">
        <f>AVERAGEIFS('Cobalt Prices'!$G$10:$G$4229,'Cobalt Prices'!$E$10:$E$4229,MQA$4)</f>
        <v>#DIV/0!</v>
      </c>
      <c r="MQB20" s="38" t="e">
        <f>AVERAGEIFS('Cobalt Prices'!$G$10:$G$4229,'Cobalt Prices'!$E$10:$E$4229,MQB$4)</f>
        <v>#DIV/0!</v>
      </c>
      <c r="MQC20" s="38" t="e">
        <f>AVERAGEIFS('Cobalt Prices'!$G$10:$G$4229,'Cobalt Prices'!$E$10:$E$4229,MQC$4)</f>
        <v>#DIV/0!</v>
      </c>
      <c r="MQD20" s="38" t="e">
        <f>AVERAGEIFS('Cobalt Prices'!$G$10:$G$4229,'Cobalt Prices'!$E$10:$E$4229,MQD$4)</f>
        <v>#DIV/0!</v>
      </c>
      <c r="MQE20" s="38" t="e">
        <f>AVERAGEIFS('Cobalt Prices'!$G$10:$G$4229,'Cobalt Prices'!$E$10:$E$4229,MQE$4)</f>
        <v>#DIV/0!</v>
      </c>
      <c r="MQF20" s="38" t="e">
        <f>AVERAGEIFS('Cobalt Prices'!$G$10:$G$4229,'Cobalt Prices'!$E$10:$E$4229,MQF$4)</f>
        <v>#DIV/0!</v>
      </c>
      <c r="MQG20" s="38" t="e">
        <f>AVERAGEIFS('Cobalt Prices'!$G$10:$G$4229,'Cobalt Prices'!$E$10:$E$4229,MQG$4)</f>
        <v>#DIV/0!</v>
      </c>
      <c r="MQH20" s="38" t="e">
        <f>AVERAGEIFS('Cobalt Prices'!$G$10:$G$4229,'Cobalt Prices'!$E$10:$E$4229,MQH$4)</f>
        <v>#DIV/0!</v>
      </c>
      <c r="MQI20" s="38" t="e">
        <f>AVERAGEIFS('Cobalt Prices'!$G$10:$G$4229,'Cobalt Prices'!$E$10:$E$4229,MQI$4)</f>
        <v>#DIV/0!</v>
      </c>
      <c r="MQJ20" s="38" t="e">
        <f>AVERAGEIFS('Cobalt Prices'!$G$10:$G$4229,'Cobalt Prices'!$E$10:$E$4229,MQJ$4)</f>
        <v>#DIV/0!</v>
      </c>
      <c r="MQK20" s="38" t="e">
        <f>AVERAGEIFS('Cobalt Prices'!$G$10:$G$4229,'Cobalt Prices'!$E$10:$E$4229,MQK$4)</f>
        <v>#DIV/0!</v>
      </c>
      <c r="MQL20" s="38" t="e">
        <f>AVERAGEIFS('Cobalt Prices'!$G$10:$G$4229,'Cobalt Prices'!$E$10:$E$4229,MQL$4)</f>
        <v>#DIV/0!</v>
      </c>
      <c r="MQM20" s="38" t="e">
        <f>AVERAGEIFS('Cobalt Prices'!$G$10:$G$4229,'Cobalt Prices'!$E$10:$E$4229,MQM$4)</f>
        <v>#DIV/0!</v>
      </c>
      <c r="MQN20" s="38" t="e">
        <f>AVERAGEIFS('Cobalt Prices'!$G$10:$G$4229,'Cobalt Prices'!$E$10:$E$4229,MQN$4)</f>
        <v>#DIV/0!</v>
      </c>
      <c r="MQO20" s="38" t="e">
        <f>AVERAGEIFS('Cobalt Prices'!$G$10:$G$4229,'Cobalt Prices'!$E$10:$E$4229,MQO$4)</f>
        <v>#DIV/0!</v>
      </c>
      <c r="MQP20" s="38" t="e">
        <f>AVERAGEIFS('Cobalt Prices'!$G$10:$G$4229,'Cobalt Prices'!$E$10:$E$4229,MQP$4)</f>
        <v>#DIV/0!</v>
      </c>
      <c r="MQQ20" s="38" t="e">
        <f>AVERAGEIFS('Cobalt Prices'!$G$10:$G$4229,'Cobalt Prices'!$E$10:$E$4229,MQQ$4)</f>
        <v>#DIV/0!</v>
      </c>
      <c r="MQR20" s="38" t="e">
        <f>AVERAGEIFS('Cobalt Prices'!$G$10:$G$4229,'Cobalt Prices'!$E$10:$E$4229,MQR$4)</f>
        <v>#DIV/0!</v>
      </c>
      <c r="MQS20" s="38" t="e">
        <f>AVERAGEIFS('Cobalt Prices'!$G$10:$G$4229,'Cobalt Prices'!$E$10:$E$4229,MQS$4)</f>
        <v>#DIV/0!</v>
      </c>
      <c r="MQT20" s="38" t="e">
        <f>AVERAGEIFS('Cobalt Prices'!$G$10:$G$4229,'Cobalt Prices'!$E$10:$E$4229,MQT$4)</f>
        <v>#DIV/0!</v>
      </c>
      <c r="MQU20" s="38" t="e">
        <f>AVERAGEIFS('Cobalt Prices'!$G$10:$G$4229,'Cobalt Prices'!$E$10:$E$4229,MQU$4)</f>
        <v>#DIV/0!</v>
      </c>
      <c r="MQV20" s="38" t="e">
        <f>AVERAGEIFS('Cobalt Prices'!$G$10:$G$4229,'Cobalt Prices'!$E$10:$E$4229,MQV$4)</f>
        <v>#DIV/0!</v>
      </c>
      <c r="MQW20" s="38" t="e">
        <f>AVERAGEIFS('Cobalt Prices'!$G$10:$G$4229,'Cobalt Prices'!$E$10:$E$4229,MQW$4)</f>
        <v>#DIV/0!</v>
      </c>
      <c r="MQX20" s="38" t="e">
        <f>AVERAGEIFS('Cobalt Prices'!$G$10:$G$4229,'Cobalt Prices'!$E$10:$E$4229,MQX$4)</f>
        <v>#DIV/0!</v>
      </c>
      <c r="MQY20" s="38" t="e">
        <f>AVERAGEIFS('Cobalt Prices'!$G$10:$G$4229,'Cobalt Prices'!$E$10:$E$4229,MQY$4)</f>
        <v>#DIV/0!</v>
      </c>
      <c r="MQZ20" s="38" t="e">
        <f>AVERAGEIFS('Cobalt Prices'!$G$10:$G$4229,'Cobalt Prices'!$E$10:$E$4229,MQZ$4)</f>
        <v>#DIV/0!</v>
      </c>
      <c r="MRA20" s="38" t="e">
        <f>AVERAGEIFS('Cobalt Prices'!$G$10:$G$4229,'Cobalt Prices'!$E$10:$E$4229,MRA$4)</f>
        <v>#DIV/0!</v>
      </c>
      <c r="MRB20" s="38" t="e">
        <f>AVERAGEIFS('Cobalt Prices'!$G$10:$G$4229,'Cobalt Prices'!$E$10:$E$4229,MRB$4)</f>
        <v>#DIV/0!</v>
      </c>
      <c r="MRC20" s="38" t="e">
        <f>AVERAGEIFS('Cobalt Prices'!$G$10:$G$4229,'Cobalt Prices'!$E$10:$E$4229,MRC$4)</f>
        <v>#DIV/0!</v>
      </c>
      <c r="MRD20" s="38" t="e">
        <f>AVERAGEIFS('Cobalt Prices'!$G$10:$G$4229,'Cobalt Prices'!$E$10:$E$4229,MRD$4)</f>
        <v>#DIV/0!</v>
      </c>
      <c r="MRE20" s="38" t="e">
        <f>AVERAGEIFS('Cobalt Prices'!$G$10:$G$4229,'Cobalt Prices'!$E$10:$E$4229,MRE$4)</f>
        <v>#DIV/0!</v>
      </c>
      <c r="MRF20" s="38" t="e">
        <f>AVERAGEIFS('Cobalt Prices'!$G$10:$G$4229,'Cobalt Prices'!$E$10:$E$4229,MRF$4)</f>
        <v>#DIV/0!</v>
      </c>
      <c r="MRG20" s="38" t="e">
        <f>AVERAGEIFS('Cobalt Prices'!$G$10:$G$4229,'Cobalt Prices'!$E$10:$E$4229,MRG$4)</f>
        <v>#DIV/0!</v>
      </c>
      <c r="MRH20" s="38" t="e">
        <f>AVERAGEIFS('Cobalt Prices'!$G$10:$G$4229,'Cobalt Prices'!$E$10:$E$4229,MRH$4)</f>
        <v>#DIV/0!</v>
      </c>
      <c r="MRI20" s="38" t="e">
        <f>AVERAGEIFS('Cobalt Prices'!$G$10:$G$4229,'Cobalt Prices'!$E$10:$E$4229,MRI$4)</f>
        <v>#DIV/0!</v>
      </c>
      <c r="MRJ20" s="38" t="e">
        <f>AVERAGEIFS('Cobalt Prices'!$G$10:$G$4229,'Cobalt Prices'!$E$10:$E$4229,MRJ$4)</f>
        <v>#DIV/0!</v>
      </c>
      <c r="MRK20" s="38" t="e">
        <f>AVERAGEIFS('Cobalt Prices'!$G$10:$G$4229,'Cobalt Prices'!$E$10:$E$4229,MRK$4)</f>
        <v>#DIV/0!</v>
      </c>
      <c r="MRL20" s="38" t="e">
        <f>AVERAGEIFS('Cobalt Prices'!$G$10:$G$4229,'Cobalt Prices'!$E$10:$E$4229,MRL$4)</f>
        <v>#DIV/0!</v>
      </c>
      <c r="MRM20" s="38" t="e">
        <f>AVERAGEIFS('Cobalt Prices'!$G$10:$G$4229,'Cobalt Prices'!$E$10:$E$4229,MRM$4)</f>
        <v>#DIV/0!</v>
      </c>
      <c r="MRN20" s="38" t="e">
        <f>AVERAGEIFS('Cobalt Prices'!$G$10:$G$4229,'Cobalt Prices'!$E$10:$E$4229,MRN$4)</f>
        <v>#DIV/0!</v>
      </c>
      <c r="MRO20" s="38" t="e">
        <f>AVERAGEIFS('Cobalt Prices'!$G$10:$G$4229,'Cobalt Prices'!$E$10:$E$4229,MRO$4)</f>
        <v>#DIV/0!</v>
      </c>
      <c r="MRP20" s="38" t="e">
        <f>AVERAGEIFS('Cobalt Prices'!$G$10:$G$4229,'Cobalt Prices'!$E$10:$E$4229,MRP$4)</f>
        <v>#DIV/0!</v>
      </c>
      <c r="MRQ20" s="38" t="e">
        <f>AVERAGEIFS('Cobalt Prices'!$G$10:$G$4229,'Cobalt Prices'!$E$10:$E$4229,MRQ$4)</f>
        <v>#DIV/0!</v>
      </c>
      <c r="MRR20" s="38" t="e">
        <f>AVERAGEIFS('Cobalt Prices'!$G$10:$G$4229,'Cobalt Prices'!$E$10:$E$4229,MRR$4)</f>
        <v>#DIV/0!</v>
      </c>
      <c r="MRS20" s="38" t="e">
        <f>AVERAGEIFS('Cobalt Prices'!$G$10:$G$4229,'Cobalt Prices'!$E$10:$E$4229,MRS$4)</f>
        <v>#DIV/0!</v>
      </c>
      <c r="MRT20" s="38" t="e">
        <f>AVERAGEIFS('Cobalt Prices'!$G$10:$G$4229,'Cobalt Prices'!$E$10:$E$4229,MRT$4)</f>
        <v>#DIV/0!</v>
      </c>
      <c r="MRU20" s="38" t="e">
        <f>AVERAGEIFS('Cobalt Prices'!$G$10:$G$4229,'Cobalt Prices'!$E$10:$E$4229,MRU$4)</f>
        <v>#DIV/0!</v>
      </c>
      <c r="MRV20" s="38" t="e">
        <f>AVERAGEIFS('Cobalt Prices'!$G$10:$G$4229,'Cobalt Prices'!$E$10:$E$4229,MRV$4)</f>
        <v>#DIV/0!</v>
      </c>
      <c r="MRW20" s="38" t="e">
        <f>AVERAGEIFS('Cobalt Prices'!$G$10:$G$4229,'Cobalt Prices'!$E$10:$E$4229,MRW$4)</f>
        <v>#DIV/0!</v>
      </c>
      <c r="MRX20" s="38" t="e">
        <f>AVERAGEIFS('Cobalt Prices'!$G$10:$G$4229,'Cobalt Prices'!$E$10:$E$4229,MRX$4)</f>
        <v>#DIV/0!</v>
      </c>
      <c r="MRY20" s="38" t="e">
        <f>AVERAGEIFS('Cobalt Prices'!$G$10:$G$4229,'Cobalt Prices'!$E$10:$E$4229,MRY$4)</f>
        <v>#DIV/0!</v>
      </c>
      <c r="MRZ20" s="38" t="e">
        <f>AVERAGEIFS('Cobalt Prices'!$G$10:$G$4229,'Cobalt Prices'!$E$10:$E$4229,MRZ$4)</f>
        <v>#DIV/0!</v>
      </c>
      <c r="MSA20" s="38" t="e">
        <f>AVERAGEIFS('Cobalt Prices'!$G$10:$G$4229,'Cobalt Prices'!$E$10:$E$4229,MSA$4)</f>
        <v>#DIV/0!</v>
      </c>
      <c r="MSB20" s="38" t="e">
        <f>AVERAGEIFS('Cobalt Prices'!$G$10:$G$4229,'Cobalt Prices'!$E$10:$E$4229,MSB$4)</f>
        <v>#DIV/0!</v>
      </c>
      <c r="MSC20" s="38" t="e">
        <f>AVERAGEIFS('Cobalt Prices'!$G$10:$G$4229,'Cobalt Prices'!$E$10:$E$4229,MSC$4)</f>
        <v>#DIV/0!</v>
      </c>
      <c r="MSD20" s="38" t="e">
        <f>AVERAGEIFS('Cobalt Prices'!$G$10:$G$4229,'Cobalt Prices'!$E$10:$E$4229,MSD$4)</f>
        <v>#DIV/0!</v>
      </c>
      <c r="MSE20" s="38" t="e">
        <f>AVERAGEIFS('Cobalt Prices'!$G$10:$G$4229,'Cobalt Prices'!$E$10:$E$4229,MSE$4)</f>
        <v>#DIV/0!</v>
      </c>
      <c r="MSF20" s="38" t="e">
        <f>AVERAGEIFS('Cobalt Prices'!$G$10:$G$4229,'Cobalt Prices'!$E$10:$E$4229,MSF$4)</f>
        <v>#DIV/0!</v>
      </c>
      <c r="MSG20" s="38" t="e">
        <f>AVERAGEIFS('Cobalt Prices'!$G$10:$G$4229,'Cobalt Prices'!$E$10:$E$4229,MSG$4)</f>
        <v>#DIV/0!</v>
      </c>
      <c r="MSH20" s="38" t="e">
        <f>AVERAGEIFS('Cobalt Prices'!$G$10:$G$4229,'Cobalt Prices'!$E$10:$E$4229,MSH$4)</f>
        <v>#DIV/0!</v>
      </c>
      <c r="MSI20" s="38" t="e">
        <f>AVERAGEIFS('Cobalt Prices'!$G$10:$G$4229,'Cobalt Prices'!$E$10:$E$4229,MSI$4)</f>
        <v>#DIV/0!</v>
      </c>
      <c r="MSJ20" s="38" t="e">
        <f>AVERAGEIFS('Cobalt Prices'!$G$10:$G$4229,'Cobalt Prices'!$E$10:$E$4229,MSJ$4)</f>
        <v>#DIV/0!</v>
      </c>
      <c r="MSK20" s="38" t="e">
        <f>AVERAGEIFS('Cobalt Prices'!$G$10:$G$4229,'Cobalt Prices'!$E$10:$E$4229,MSK$4)</f>
        <v>#DIV/0!</v>
      </c>
      <c r="MSL20" s="38" t="e">
        <f>AVERAGEIFS('Cobalt Prices'!$G$10:$G$4229,'Cobalt Prices'!$E$10:$E$4229,MSL$4)</f>
        <v>#DIV/0!</v>
      </c>
      <c r="MSM20" s="38" t="e">
        <f>AVERAGEIFS('Cobalt Prices'!$G$10:$G$4229,'Cobalt Prices'!$E$10:$E$4229,MSM$4)</f>
        <v>#DIV/0!</v>
      </c>
      <c r="MSN20" s="38" t="e">
        <f>AVERAGEIFS('Cobalt Prices'!$G$10:$G$4229,'Cobalt Prices'!$E$10:$E$4229,MSN$4)</f>
        <v>#DIV/0!</v>
      </c>
      <c r="MSO20" s="38" t="e">
        <f>AVERAGEIFS('Cobalt Prices'!$G$10:$G$4229,'Cobalt Prices'!$E$10:$E$4229,MSO$4)</f>
        <v>#DIV/0!</v>
      </c>
      <c r="MSP20" s="38" t="e">
        <f>AVERAGEIFS('Cobalt Prices'!$G$10:$G$4229,'Cobalt Prices'!$E$10:$E$4229,MSP$4)</f>
        <v>#DIV/0!</v>
      </c>
      <c r="MSQ20" s="38" t="e">
        <f>AVERAGEIFS('Cobalt Prices'!$G$10:$G$4229,'Cobalt Prices'!$E$10:$E$4229,MSQ$4)</f>
        <v>#DIV/0!</v>
      </c>
      <c r="MSR20" s="38" t="e">
        <f>AVERAGEIFS('Cobalt Prices'!$G$10:$G$4229,'Cobalt Prices'!$E$10:$E$4229,MSR$4)</f>
        <v>#DIV/0!</v>
      </c>
      <c r="MSS20" s="38" t="e">
        <f>AVERAGEIFS('Cobalt Prices'!$G$10:$G$4229,'Cobalt Prices'!$E$10:$E$4229,MSS$4)</f>
        <v>#DIV/0!</v>
      </c>
      <c r="MST20" s="38" t="e">
        <f>AVERAGEIFS('Cobalt Prices'!$G$10:$G$4229,'Cobalt Prices'!$E$10:$E$4229,MST$4)</f>
        <v>#DIV/0!</v>
      </c>
      <c r="MSU20" s="38" t="e">
        <f>AVERAGEIFS('Cobalt Prices'!$G$10:$G$4229,'Cobalt Prices'!$E$10:$E$4229,MSU$4)</f>
        <v>#DIV/0!</v>
      </c>
      <c r="MSV20" s="38" t="e">
        <f>AVERAGEIFS('Cobalt Prices'!$G$10:$G$4229,'Cobalt Prices'!$E$10:$E$4229,MSV$4)</f>
        <v>#DIV/0!</v>
      </c>
      <c r="MSW20" s="38" t="e">
        <f>AVERAGEIFS('Cobalt Prices'!$G$10:$G$4229,'Cobalt Prices'!$E$10:$E$4229,MSW$4)</f>
        <v>#DIV/0!</v>
      </c>
      <c r="MSX20" s="38" t="e">
        <f>AVERAGEIFS('Cobalt Prices'!$G$10:$G$4229,'Cobalt Prices'!$E$10:$E$4229,MSX$4)</f>
        <v>#DIV/0!</v>
      </c>
      <c r="MSY20" s="38" t="e">
        <f>AVERAGEIFS('Cobalt Prices'!$G$10:$G$4229,'Cobalt Prices'!$E$10:$E$4229,MSY$4)</f>
        <v>#DIV/0!</v>
      </c>
      <c r="MSZ20" s="38" t="e">
        <f>AVERAGEIFS('Cobalt Prices'!$G$10:$G$4229,'Cobalt Prices'!$E$10:$E$4229,MSZ$4)</f>
        <v>#DIV/0!</v>
      </c>
      <c r="MTA20" s="38" t="e">
        <f>AVERAGEIFS('Cobalt Prices'!$G$10:$G$4229,'Cobalt Prices'!$E$10:$E$4229,MTA$4)</f>
        <v>#DIV/0!</v>
      </c>
      <c r="MTB20" s="38" t="e">
        <f>AVERAGEIFS('Cobalt Prices'!$G$10:$G$4229,'Cobalt Prices'!$E$10:$E$4229,MTB$4)</f>
        <v>#DIV/0!</v>
      </c>
      <c r="MTC20" s="38" t="e">
        <f>AVERAGEIFS('Cobalt Prices'!$G$10:$G$4229,'Cobalt Prices'!$E$10:$E$4229,MTC$4)</f>
        <v>#DIV/0!</v>
      </c>
      <c r="MTD20" s="38" t="e">
        <f>AVERAGEIFS('Cobalt Prices'!$G$10:$G$4229,'Cobalt Prices'!$E$10:$E$4229,MTD$4)</f>
        <v>#DIV/0!</v>
      </c>
      <c r="MTE20" s="38" t="e">
        <f>AVERAGEIFS('Cobalt Prices'!$G$10:$G$4229,'Cobalt Prices'!$E$10:$E$4229,MTE$4)</f>
        <v>#DIV/0!</v>
      </c>
      <c r="MTF20" s="38" t="e">
        <f>AVERAGEIFS('Cobalt Prices'!$G$10:$G$4229,'Cobalt Prices'!$E$10:$E$4229,MTF$4)</f>
        <v>#DIV/0!</v>
      </c>
      <c r="MTG20" s="38" t="e">
        <f>AVERAGEIFS('Cobalt Prices'!$G$10:$G$4229,'Cobalt Prices'!$E$10:$E$4229,MTG$4)</f>
        <v>#DIV/0!</v>
      </c>
      <c r="MTH20" s="38" t="e">
        <f>AVERAGEIFS('Cobalt Prices'!$G$10:$G$4229,'Cobalt Prices'!$E$10:$E$4229,MTH$4)</f>
        <v>#DIV/0!</v>
      </c>
      <c r="MTI20" s="38" t="e">
        <f>AVERAGEIFS('Cobalt Prices'!$G$10:$G$4229,'Cobalt Prices'!$E$10:$E$4229,MTI$4)</f>
        <v>#DIV/0!</v>
      </c>
      <c r="MTJ20" s="38" t="e">
        <f>AVERAGEIFS('Cobalt Prices'!$G$10:$G$4229,'Cobalt Prices'!$E$10:$E$4229,MTJ$4)</f>
        <v>#DIV/0!</v>
      </c>
      <c r="MTK20" s="38" t="e">
        <f>AVERAGEIFS('Cobalt Prices'!$G$10:$G$4229,'Cobalt Prices'!$E$10:$E$4229,MTK$4)</f>
        <v>#DIV/0!</v>
      </c>
      <c r="MTL20" s="38" t="e">
        <f>AVERAGEIFS('Cobalt Prices'!$G$10:$G$4229,'Cobalt Prices'!$E$10:$E$4229,MTL$4)</f>
        <v>#DIV/0!</v>
      </c>
      <c r="MTM20" s="38" t="e">
        <f>AVERAGEIFS('Cobalt Prices'!$G$10:$G$4229,'Cobalt Prices'!$E$10:$E$4229,MTM$4)</f>
        <v>#DIV/0!</v>
      </c>
      <c r="MTN20" s="38" t="e">
        <f>AVERAGEIFS('Cobalt Prices'!$G$10:$G$4229,'Cobalt Prices'!$E$10:$E$4229,MTN$4)</f>
        <v>#DIV/0!</v>
      </c>
      <c r="MTO20" s="38" t="e">
        <f>AVERAGEIFS('Cobalt Prices'!$G$10:$G$4229,'Cobalt Prices'!$E$10:$E$4229,MTO$4)</f>
        <v>#DIV/0!</v>
      </c>
      <c r="MTP20" s="38" t="e">
        <f>AVERAGEIFS('Cobalt Prices'!$G$10:$G$4229,'Cobalt Prices'!$E$10:$E$4229,MTP$4)</f>
        <v>#DIV/0!</v>
      </c>
      <c r="MTQ20" s="38" t="e">
        <f>AVERAGEIFS('Cobalt Prices'!$G$10:$G$4229,'Cobalt Prices'!$E$10:$E$4229,MTQ$4)</f>
        <v>#DIV/0!</v>
      </c>
      <c r="MTR20" s="38" t="e">
        <f>AVERAGEIFS('Cobalt Prices'!$G$10:$G$4229,'Cobalt Prices'!$E$10:$E$4229,MTR$4)</f>
        <v>#DIV/0!</v>
      </c>
      <c r="MTS20" s="38" t="e">
        <f>AVERAGEIFS('Cobalt Prices'!$G$10:$G$4229,'Cobalt Prices'!$E$10:$E$4229,MTS$4)</f>
        <v>#DIV/0!</v>
      </c>
      <c r="MTT20" s="38" t="e">
        <f>AVERAGEIFS('Cobalt Prices'!$G$10:$G$4229,'Cobalt Prices'!$E$10:$E$4229,MTT$4)</f>
        <v>#DIV/0!</v>
      </c>
      <c r="MTU20" s="38" t="e">
        <f>AVERAGEIFS('Cobalt Prices'!$G$10:$G$4229,'Cobalt Prices'!$E$10:$E$4229,MTU$4)</f>
        <v>#DIV/0!</v>
      </c>
      <c r="MTV20" s="38" t="e">
        <f>AVERAGEIFS('Cobalt Prices'!$G$10:$G$4229,'Cobalt Prices'!$E$10:$E$4229,MTV$4)</f>
        <v>#DIV/0!</v>
      </c>
      <c r="MTW20" s="38" t="e">
        <f>AVERAGEIFS('Cobalt Prices'!$G$10:$G$4229,'Cobalt Prices'!$E$10:$E$4229,MTW$4)</f>
        <v>#DIV/0!</v>
      </c>
      <c r="MTX20" s="38" t="e">
        <f>AVERAGEIFS('Cobalt Prices'!$G$10:$G$4229,'Cobalt Prices'!$E$10:$E$4229,MTX$4)</f>
        <v>#DIV/0!</v>
      </c>
      <c r="MTY20" s="38" t="e">
        <f>AVERAGEIFS('Cobalt Prices'!$G$10:$G$4229,'Cobalt Prices'!$E$10:$E$4229,MTY$4)</f>
        <v>#DIV/0!</v>
      </c>
      <c r="MTZ20" s="38" t="e">
        <f>AVERAGEIFS('Cobalt Prices'!$G$10:$G$4229,'Cobalt Prices'!$E$10:$E$4229,MTZ$4)</f>
        <v>#DIV/0!</v>
      </c>
      <c r="MUA20" s="38" t="e">
        <f>AVERAGEIFS('Cobalt Prices'!$G$10:$G$4229,'Cobalt Prices'!$E$10:$E$4229,MUA$4)</f>
        <v>#DIV/0!</v>
      </c>
      <c r="MUB20" s="38" t="e">
        <f>AVERAGEIFS('Cobalt Prices'!$G$10:$G$4229,'Cobalt Prices'!$E$10:$E$4229,MUB$4)</f>
        <v>#DIV/0!</v>
      </c>
      <c r="MUC20" s="38" t="e">
        <f>AVERAGEIFS('Cobalt Prices'!$G$10:$G$4229,'Cobalt Prices'!$E$10:$E$4229,MUC$4)</f>
        <v>#DIV/0!</v>
      </c>
      <c r="MUD20" s="38" t="e">
        <f>AVERAGEIFS('Cobalt Prices'!$G$10:$G$4229,'Cobalt Prices'!$E$10:$E$4229,MUD$4)</f>
        <v>#DIV/0!</v>
      </c>
      <c r="MUE20" s="38" t="e">
        <f>AVERAGEIFS('Cobalt Prices'!$G$10:$G$4229,'Cobalt Prices'!$E$10:$E$4229,MUE$4)</f>
        <v>#DIV/0!</v>
      </c>
      <c r="MUF20" s="38" t="e">
        <f>AVERAGEIFS('Cobalt Prices'!$G$10:$G$4229,'Cobalt Prices'!$E$10:$E$4229,MUF$4)</f>
        <v>#DIV/0!</v>
      </c>
      <c r="MUG20" s="38" t="e">
        <f>AVERAGEIFS('Cobalt Prices'!$G$10:$G$4229,'Cobalt Prices'!$E$10:$E$4229,MUG$4)</f>
        <v>#DIV/0!</v>
      </c>
      <c r="MUH20" s="38" t="e">
        <f>AVERAGEIFS('Cobalt Prices'!$G$10:$G$4229,'Cobalt Prices'!$E$10:$E$4229,MUH$4)</f>
        <v>#DIV/0!</v>
      </c>
      <c r="MUI20" s="38" t="e">
        <f>AVERAGEIFS('Cobalt Prices'!$G$10:$G$4229,'Cobalt Prices'!$E$10:$E$4229,MUI$4)</f>
        <v>#DIV/0!</v>
      </c>
      <c r="MUJ20" s="38" t="e">
        <f>AVERAGEIFS('Cobalt Prices'!$G$10:$G$4229,'Cobalt Prices'!$E$10:$E$4229,MUJ$4)</f>
        <v>#DIV/0!</v>
      </c>
      <c r="MUK20" s="38" t="e">
        <f>AVERAGEIFS('Cobalt Prices'!$G$10:$G$4229,'Cobalt Prices'!$E$10:$E$4229,MUK$4)</f>
        <v>#DIV/0!</v>
      </c>
      <c r="MUL20" s="38" t="e">
        <f>AVERAGEIFS('Cobalt Prices'!$G$10:$G$4229,'Cobalt Prices'!$E$10:$E$4229,MUL$4)</f>
        <v>#DIV/0!</v>
      </c>
      <c r="MUM20" s="38" t="e">
        <f>AVERAGEIFS('Cobalt Prices'!$G$10:$G$4229,'Cobalt Prices'!$E$10:$E$4229,MUM$4)</f>
        <v>#DIV/0!</v>
      </c>
      <c r="MUN20" s="38" t="e">
        <f>AVERAGEIFS('Cobalt Prices'!$G$10:$G$4229,'Cobalt Prices'!$E$10:$E$4229,MUN$4)</f>
        <v>#DIV/0!</v>
      </c>
      <c r="MUO20" s="38" t="e">
        <f>AVERAGEIFS('Cobalt Prices'!$G$10:$G$4229,'Cobalt Prices'!$E$10:$E$4229,MUO$4)</f>
        <v>#DIV/0!</v>
      </c>
      <c r="MUP20" s="38" t="e">
        <f>AVERAGEIFS('Cobalt Prices'!$G$10:$G$4229,'Cobalt Prices'!$E$10:$E$4229,MUP$4)</f>
        <v>#DIV/0!</v>
      </c>
      <c r="MUQ20" s="38" t="e">
        <f>AVERAGEIFS('Cobalt Prices'!$G$10:$G$4229,'Cobalt Prices'!$E$10:$E$4229,MUQ$4)</f>
        <v>#DIV/0!</v>
      </c>
      <c r="MUR20" s="38" t="e">
        <f>AVERAGEIFS('Cobalt Prices'!$G$10:$G$4229,'Cobalt Prices'!$E$10:$E$4229,MUR$4)</f>
        <v>#DIV/0!</v>
      </c>
      <c r="MUS20" s="38" t="e">
        <f>AVERAGEIFS('Cobalt Prices'!$G$10:$G$4229,'Cobalt Prices'!$E$10:$E$4229,MUS$4)</f>
        <v>#DIV/0!</v>
      </c>
      <c r="MUT20" s="38" t="e">
        <f>AVERAGEIFS('Cobalt Prices'!$G$10:$G$4229,'Cobalt Prices'!$E$10:$E$4229,MUT$4)</f>
        <v>#DIV/0!</v>
      </c>
      <c r="MUU20" s="38" t="e">
        <f>AVERAGEIFS('Cobalt Prices'!$G$10:$G$4229,'Cobalt Prices'!$E$10:$E$4229,MUU$4)</f>
        <v>#DIV/0!</v>
      </c>
      <c r="MUV20" s="38" t="e">
        <f>AVERAGEIFS('Cobalt Prices'!$G$10:$G$4229,'Cobalt Prices'!$E$10:$E$4229,MUV$4)</f>
        <v>#DIV/0!</v>
      </c>
      <c r="MUW20" s="38" t="e">
        <f>AVERAGEIFS('Cobalt Prices'!$G$10:$G$4229,'Cobalt Prices'!$E$10:$E$4229,MUW$4)</f>
        <v>#DIV/0!</v>
      </c>
      <c r="MUX20" s="38" t="e">
        <f>AVERAGEIFS('Cobalt Prices'!$G$10:$G$4229,'Cobalt Prices'!$E$10:$E$4229,MUX$4)</f>
        <v>#DIV/0!</v>
      </c>
      <c r="MUY20" s="38" t="e">
        <f>AVERAGEIFS('Cobalt Prices'!$G$10:$G$4229,'Cobalt Prices'!$E$10:$E$4229,MUY$4)</f>
        <v>#DIV/0!</v>
      </c>
      <c r="MUZ20" s="38" t="e">
        <f>AVERAGEIFS('Cobalt Prices'!$G$10:$G$4229,'Cobalt Prices'!$E$10:$E$4229,MUZ$4)</f>
        <v>#DIV/0!</v>
      </c>
      <c r="MVA20" s="38" t="e">
        <f>AVERAGEIFS('Cobalt Prices'!$G$10:$G$4229,'Cobalt Prices'!$E$10:$E$4229,MVA$4)</f>
        <v>#DIV/0!</v>
      </c>
      <c r="MVB20" s="38" t="e">
        <f>AVERAGEIFS('Cobalt Prices'!$G$10:$G$4229,'Cobalt Prices'!$E$10:$E$4229,MVB$4)</f>
        <v>#DIV/0!</v>
      </c>
      <c r="MVC20" s="38" t="e">
        <f>AVERAGEIFS('Cobalt Prices'!$G$10:$G$4229,'Cobalt Prices'!$E$10:$E$4229,MVC$4)</f>
        <v>#DIV/0!</v>
      </c>
      <c r="MVD20" s="38" t="e">
        <f>AVERAGEIFS('Cobalt Prices'!$G$10:$G$4229,'Cobalt Prices'!$E$10:$E$4229,MVD$4)</f>
        <v>#DIV/0!</v>
      </c>
      <c r="MVE20" s="38" t="e">
        <f>AVERAGEIFS('Cobalt Prices'!$G$10:$G$4229,'Cobalt Prices'!$E$10:$E$4229,MVE$4)</f>
        <v>#DIV/0!</v>
      </c>
      <c r="MVF20" s="38" t="e">
        <f>AVERAGEIFS('Cobalt Prices'!$G$10:$G$4229,'Cobalt Prices'!$E$10:$E$4229,MVF$4)</f>
        <v>#DIV/0!</v>
      </c>
      <c r="MVG20" s="38" t="e">
        <f>AVERAGEIFS('Cobalt Prices'!$G$10:$G$4229,'Cobalt Prices'!$E$10:$E$4229,MVG$4)</f>
        <v>#DIV/0!</v>
      </c>
      <c r="MVH20" s="38" t="e">
        <f>AVERAGEIFS('Cobalt Prices'!$G$10:$G$4229,'Cobalt Prices'!$E$10:$E$4229,MVH$4)</f>
        <v>#DIV/0!</v>
      </c>
      <c r="MVI20" s="38" t="e">
        <f>AVERAGEIFS('Cobalt Prices'!$G$10:$G$4229,'Cobalt Prices'!$E$10:$E$4229,MVI$4)</f>
        <v>#DIV/0!</v>
      </c>
      <c r="MVJ20" s="38" t="e">
        <f>AVERAGEIFS('Cobalt Prices'!$G$10:$G$4229,'Cobalt Prices'!$E$10:$E$4229,MVJ$4)</f>
        <v>#DIV/0!</v>
      </c>
      <c r="MVK20" s="38" t="e">
        <f>AVERAGEIFS('Cobalt Prices'!$G$10:$G$4229,'Cobalt Prices'!$E$10:$E$4229,MVK$4)</f>
        <v>#DIV/0!</v>
      </c>
      <c r="MVL20" s="38" t="e">
        <f>AVERAGEIFS('Cobalt Prices'!$G$10:$G$4229,'Cobalt Prices'!$E$10:$E$4229,MVL$4)</f>
        <v>#DIV/0!</v>
      </c>
      <c r="MVM20" s="38" t="e">
        <f>AVERAGEIFS('Cobalt Prices'!$G$10:$G$4229,'Cobalt Prices'!$E$10:$E$4229,MVM$4)</f>
        <v>#DIV/0!</v>
      </c>
      <c r="MVN20" s="38" t="e">
        <f>AVERAGEIFS('Cobalt Prices'!$G$10:$G$4229,'Cobalt Prices'!$E$10:$E$4229,MVN$4)</f>
        <v>#DIV/0!</v>
      </c>
      <c r="MVO20" s="38" t="e">
        <f>AVERAGEIFS('Cobalt Prices'!$G$10:$G$4229,'Cobalt Prices'!$E$10:$E$4229,MVO$4)</f>
        <v>#DIV/0!</v>
      </c>
      <c r="MVP20" s="38" t="e">
        <f>AVERAGEIFS('Cobalt Prices'!$G$10:$G$4229,'Cobalt Prices'!$E$10:$E$4229,MVP$4)</f>
        <v>#DIV/0!</v>
      </c>
      <c r="MVQ20" s="38" t="e">
        <f>AVERAGEIFS('Cobalt Prices'!$G$10:$G$4229,'Cobalt Prices'!$E$10:$E$4229,MVQ$4)</f>
        <v>#DIV/0!</v>
      </c>
      <c r="MVR20" s="38" t="e">
        <f>AVERAGEIFS('Cobalt Prices'!$G$10:$G$4229,'Cobalt Prices'!$E$10:$E$4229,MVR$4)</f>
        <v>#DIV/0!</v>
      </c>
      <c r="MVS20" s="38" t="e">
        <f>AVERAGEIFS('Cobalt Prices'!$G$10:$G$4229,'Cobalt Prices'!$E$10:$E$4229,MVS$4)</f>
        <v>#DIV/0!</v>
      </c>
      <c r="MVT20" s="38" t="e">
        <f>AVERAGEIFS('Cobalt Prices'!$G$10:$G$4229,'Cobalt Prices'!$E$10:$E$4229,MVT$4)</f>
        <v>#DIV/0!</v>
      </c>
      <c r="MVU20" s="38" t="e">
        <f>AVERAGEIFS('Cobalt Prices'!$G$10:$G$4229,'Cobalt Prices'!$E$10:$E$4229,MVU$4)</f>
        <v>#DIV/0!</v>
      </c>
      <c r="MVV20" s="38" t="e">
        <f>AVERAGEIFS('Cobalt Prices'!$G$10:$G$4229,'Cobalt Prices'!$E$10:$E$4229,MVV$4)</f>
        <v>#DIV/0!</v>
      </c>
      <c r="MVW20" s="38" t="e">
        <f>AVERAGEIFS('Cobalt Prices'!$G$10:$G$4229,'Cobalt Prices'!$E$10:$E$4229,MVW$4)</f>
        <v>#DIV/0!</v>
      </c>
      <c r="MVX20" s="38" t="e">
        <f>AVERAGEIFS('Cobalt Prices'!$G$10:$G$4229,'Cobalt Prices'!$E$10:$E$4229,MVX$4)</f>
        <v>#DIV/0!</v>
      </c>
      <c r="MVY20" s="38" t="e">
        <f>AVERAGEIFS('Cobalt Prices'!$G$10:$G$4229,'Cobalt Prices'!$E$10:$E$4229,MVY$4)</f>
        <v>#DIV/0!</v>
      </c>
      <c r="MVZ20" s="38" t="e">
        <f>AVERAGEIFS('Cobalt Prices'!$G$10:$G$4229,'Cobalt Prices'!$E$10:$E$4229,MVZ$4)</f>
        <v>#DIV/0!</v>
      </c>
      <c r="MWA20" s="38" t="e">
        <f>AVERAGEIFS('Cobalt Prices'!$G$10:$G$4229,'Cobalt Prices'!$E$10:$E$4229,MWA$4)</f>
        <v>#DIV/0!</v>
      </c>
      <c r="MWB20" s="38" t="e">
        <f>AVERAGEIFS('Cobalt Prices'!$G$10:$G$4229,'Cobalt Prices'!$E$10:$E$4229,MWB$4)</f>
        <v>#DIV/0!</v>
      </c>
      <c r="MWC20" s="38" t="e">
        <f>AVERAGEIFS('Cobalt Prices'!$G$10:$G$4229,'Cobalt Prices'!$E$10:$E$4229,MWC$4)</f>
        <v>#DIV/0!</v>
      </c>
      <c r="MWD20" s="38" t="e">
        <f>AVERAGEIFS('Cobalt Prices'!$G$10:$G$4229,'Cobalt Prices'!$E$10:$E$4229,MWD$4)</f>
        <v>#DIV/0!</v>
      </c>
      <c r="MWE20" s="38" t="e">
        <f>AVERAGEIFS('Cobalt Prices'!$G$10:$G$4229,'Cobalt Prices'!$E$10:$E$4229,MWE$4)</f>
        <v>#DIV/0!</v>
      </c>
      <c r="MWF20" s="38" t="e">
        <f>AVERAGEIFS('Cobalt Prices'!$G$10:$G$4229,'Cobalt Prices'!$E$10:$E$4229,MWF$4)</f>
        <v>#DIV/0!</v>
      </c>
      <c r="MWG20" s="38" t="e">
        <f>AVERAGEIFS('Cobalt Prices'!$G$10:$G$4229,'Cobalt Prices'!$E$10:$E$4229,MWG$4)</f>
        <v>#DIV/0!</v>
      </c>
      <c r="MWH20" s="38" t="e">
        <f>AVERAGEIFS('Cobalt Prices'!$G$10:$G$4229,'Cobalt Prices'!$E$10:$E$4229,MWH$4)</f>
        <v>#DIV/0!</v>
      </c>
      <c r="MWI20" s="38" t="e">
        <f>AVERAGEIFS('Cobalt Prices'!$G$10:$G$4229,'Cobalt Prices'!$E$10:$E$4229,MWI$4)</f>
        <v>#DIV/0!</v>
      </c>
      <c r="MWJ20" s="38" t="e">
        <f>AVERAGEIFS('Cobalt Prices'!$G$10:$G$4229,'Cobalt Prices'!$E$10:$E$4229,MWJ$4)</f>
        <v>#DIV/0!</v>
      </c>
      <c r="MWK20" s="38" t="e">
        <f>AVERAGEIFS('Cobalt Prices'!$G$10:$G$4229,'Cobalt Prices'!$E$10:$E$4229,MWK$4)</f>
        <v>#DIV/0!</v>
      </c>
      <c r="MWL20" s="38" t="e">
        <f>AVERAGEIFS('Cobalt Prices'!$G$10:$G$4229,'Cobalt Prices'!$E$10:$E$4229,MWL$4)</f>
        <v>#DIV/0!</v>
      </c>
      <c r="MWM20" s="38" t="e">
        <f>AVERAGEIFS('Cobalt Prices'!$G$10:$G$4229,'Cobalt Prices'!$E$10:$E$4229,MWM$4)</f>
        <v>#DIV/0!</v>
      </c>
      <c r="MWN20" s="38" t="e">
        <f>AVERAGEIFS('Cobalt Prices'!$G$10:$G$4229,'Cobalt Prices'!$E$10:$E$4229,MWN$4)</f>
        <v>#DIV/0!</v>
      </c>
      <c r="MWO20" s="38" t="e">
        <f>AVERAGEIFS('Cobalt Prices'!$G$10:$G$4229,'Cobalt Prices'!$E$10:$E$4229,MWO$4)</f>
        <v>#DIV/0!</v>
      </c>
      <c r="MWP20" s="38" t="e">
        <f>AVERAGEIFS('Cobalt Prices'!$G$10:$G$4229,'Cobalt Prices'!$E$10:$E$4229,MWP$4)</f>
        <v>#DIV/0!</v>
      </c>
      <c r="MWQ20" s="38" t="e">
        <f>AVERAGEIFS('Cobalt Prices'!$G$10:$G$4229,'Cobalt Prices'!$E$10:$E$4229,MWQ$4)</f>
        <v>#DIV/0!</v>
      </c>
      <c r="MWR20" s="38" t="e">
        <f>AVERAGEIFS('Cobalt Prices'!$G$10:$G$4229,'Cobalt Prices'!$E$10:$E$4229,MWR$4)</f>
        <v>#DIV/0!</v>
      </c>
      <c r="MWS20" s="38" t="e">
        <f>AVERAGEIFS('Cobalt Prices'!$G$10:$G$4229,'Cobalt Prices'!$E$10:$E$4229,MWS$4)</f>
        <v>#DIV/0!</v>
      </c>
      <c r="MWT20" s="38" t="e">
        <f>AVERAGEIFS('Cobalt Prices'!$G$10:$G$4229,'Cobalt Prices'!$E$10:$E$4229,MWT$4)</f>
        <v>#DIV/0!</v>
      </c>
      <c r="MWU20" s="38" t="e">
        <f>AVERAGEIFS('Cobalt Prices'!$G$10:$G$4229,'Cobalt Prices'!$E$10:$E$4229,MWU$4)</f>
        <v>#DIV/0!</v>
      </c>
      <c r="MWV20" s="38" t="e">
        <f>AVERAGEIFS('Cobalt Prices'!$G$10:$G$4229,'Cobalt Prices'!$E$10:$E$4229,MWV$4)</f>
        <v>#DIV/0!</v>
      </c>
      <c r="MWW20" s="38" t="e">
        <f>AVERAGEIFS('Cobalt Prices'!$G$10:$G$4229,'Cobalt Prices'!$E$10:$E$4229,MWW$4)</f>
        <v>#DIV/0!</v>
      </c>
      <c r="MWX20" s="38" t="e">
        <f>AVERAGEIFS('Cobalt Prices'!$G$10:$G$4229,'Cobalt Prices'!$E$10:$E$4229,MWX$4)</f>
        <v>#DIV/0!</v>
      </c>
      <c r="MWY20" s="38" t="e">
        <f>AVERAGEIFS('Cobalt Prices'!$G$10:$G$4229,'Cobalt Prices'!$E$10:$E$4229,MWY$4)</f>
        <v>#DIV/0!</v>
      </c>
      <c r="MWZ20" s="38" t="e">
        <f>AVERAGEIFS('Cobalt Prices'!$G$10:$G$4229,'Cobalt Prices'!$E$10:$E$4229,MWZ$4)</f>
        <v>#DIV/0!</v>
      </c>
      <c r="MXA20" s="38" t="e">
        <f>AVERAGEIFS('Cobalt Prices'!$G$10:$G$4229,'Cobalt Prices'!$E$10:$E$4229,MXA$4)</f>
        <v>#DIV/0!</v>
      </c>
      <c r="MXB20" s="38" t="e">
        <f>AVERAGEIFS('Cobalt Prices'!$G$10:$G$4229,'Cobalt Prices'!$E$10:$E$4229,MXB$4)</f>
        <v>#DIV/0!</v>
      </c>
      <c r="MXC20" s="38" t="e">
        <f>AVERAGEIFS('Cobalt Prices'!$G$10:$G$4229,'Cobalt Prices'!$E$10:$E$4229,MXC$4)</f>
        <v>#DIV/0!</v>
      </c>
      <c r="MXD20" s="38" t="e">
        <f>AVERAGEIFS('Cobalt Prices'!$G$10:$G$4229,'Cobalt Prices'!$E$10:$E$4229,MXD$4)</f>
        <v>#DIV/0!</v>
      </c>
      <c r="MXE20" s="38" t="e">
        <f>AVERAGEIFS('Cobalt Prices'!$G$10:$G$4229,'Cobalt Prices'!$E$10:$E$4229,MXE$4)</f>
        <v>#DIV/0!</v>
      </c>
      <c r="MXF20" s="38" t="e">
        <f>AVERAGEIFS('Cobalt Prices'!$G$10:$G$4229,'Cobalt Prices'!$E$10:$E$4229,MXF$4)</f>
        <v>#DIV/0!</v>
      </c>
      <c r="MXG20" s="38" t="e">
        <f>AVERAGEIFS('Cobalt Prices'!$G$10:$G$4229,'Cobalt Prices'!$E$10:$E$4229,MXG$4)</f>
        <v>#DIV/0!</v>
      </c>
      <c r="MXH20" s="38" t="e">
        <f>AVERAGEIFS('Cobalt Prices'!$G$10:$G$4229,'Cobalt Prices'!$E$10:$E$4229,MXH$4)</f>
        <v>#DIV/0!</v>
      </c>
      <c r="MXI20" s="38" t="e">
        <f>AVERAGEIFS('Cobalt Prices'!$G$10:$G$4229,'Cobalt Prices'!$E$10:$E$4229,MXI$4)</f>
        <v>#DIV/0!</v>
      </c>
      <c r="MXJ20" s="38" t="e">
        <f>AVERAGEIFS('Cobalt Prices'!$G$10:$G$4229,'Cobalt Prices'!$E$10:$E$4229,MXJ$4)</f>
        <v>#DIV/0!</v>
      </c>
      <c r="MXK20" s="38" t="e">
        <f>AVERAGEIFS('Cobalt Prices'!$G$10:$G$4229,'Cobalt Prices'!$E$10:$E$4229,MXK$4)</f>
        <v>#DIV/0!</v>
      </c>
      <c r="MXL20" s="38" t="e">
        <f>AVERAGEIFS('Cobalt Prices'!$G$10:$G$4229,'Cobalt Prices'!$E$10:$E$4229,MXL$4)</f>
        <v>#DIV/0!</v>
      </c>
      <c r="MXM20" s="38" t="e">
        <f>AVERAGEIFS('Cobalt Prices'!$G$10:$G$4229,'Cobalt Prices'!$E$10:$E$4229,MXM$4)</f>
        <v>#DIV/0!</v>
      </c>
      <c r="MXN20" s="38" t="e">
        <f>AVERAGEIFS('Cobalt Prices'!$G$10:$G$4229,'Cobalt Prices'!$E$10:$E$4229,MXN$4)</f>
        <v>#DIV/0!</v>
      </c>
      <c r="MXO20" s="38" t="e">
        <f>AVERAGEIFS('Cobalt Prices'!$G$10:$G$4229,'Cobalt Prices'!$E$10:$E$4229,MXO$4)</f>
        <v>#DIV/0!</v>
      </c>
      <c r="MXP20" s="38" t="e">
        <f>AVERAGEIFS('Cobalt Prices'!$G$10:$G$4229,'Cobalt Prices'!$E$10:$E$4229,MXP$4)</f>
        <v>#DIV/0!</v>
      </c>
      <c r="MXQ20" s="38" t="e">
        <f>AVERAGEIFS('Cobalt Prices'!$G$10:$G$4229,'Cobalt Prices'!$E$10:$E$4229,MXQ$4)</f>
        <v>#DIV/0!</v>
      </c>
      <c r="MXR20" s="38" t="e">
        <f>AVERAGEIFS('Cobalt Prices'!$G$10:$G$4229,'Cobalt Prices'!$E$10:$E$4229,MXR$4)</f>
        <v>#DIV/0!</v>
      </c>
      <c r="MXS20" s="38" t="e">
        <f>AVERAGEIFS('Cobalt Prices'!$G$10:$G$4229,'Cobalt Prices'!$E$10:$E$4229,MXS$4)</f>
        <v>#DIV/0!</v>
      </c>
      <c r="MXT20" s="38" t="e">
        <f>AVERAGEIFS('Cobalt Prices'!$G$10:$G$4229,'Cobalt Prices'!$E$10:$E$4229,MXT$4)</f>
        <v>#DIV/0!</v>
      </c>
      <c r="MXU20" s="38" t="e">
        <f>AVERAGEIFS('Cobalt Prices'!$G$10:$G$4229,'Cobalt Prices'!$E$10:$E$4229,MXU$4)</f>
        <v>#DIV/0!</v>
      </c>
      <c r="MXV20" s="38" t="e">
        <f>AVERAGEIFS('Cobalt Prices'!$G$10:$G$4229,'Cobalt Prices'!$E$10:$E$4229,MXV$4)</f>
        <v>#DIV/0!</v>
      </c>
      <c r="MXW20" s="38" t="e">
        <f>AVERAGEIFS('Cobalt Prices'!$G$10:$G$4229,'Cobalt Prices'!$E$10:$E$4229,MXW$4)</f>
        <v>#DIV/0!</v>
      </c>
      <c r="MXX20" s="38" t="e">
        <f>AVERAGEIFS('Cobalt Prices'!$G$10:$G$4229,'Cobalt Prices'!$E$10:$E$4229,MXX$4)</f>
        <v>#DIV/0!</v>
      </c>
      <c r="MXY20" s="38" t="e">
        <f>AVERAGEIFS('Cobalt Prices'!$G$10:$G$4229,'Cobalt Prices'!$E$10:$E$4229,MXY$4)</f>
        <v>#DIV/0!</v>
      </c>
      <c r="MXZ20" s="38" t="e">
        <f>AVERAGEIFS('Cobalt Prices'!$G$10:$G$4229,'Cobalt Prices'!$E$10:$E$4229,MXZ$4)</f>
        <v>#DIV/0!</v>
      </c>
      <c r="MYA20" s="38" t="e">
        <f>AVERAGEIFS('Cobalt Prices'!$G$10:$G$4229,'Cobalt Prices'!$E$10:$E$4229,MYA$4)</f>
        <v>#DIV/0!</v>
      </c>
      <c r="MYB20" s="38" t="e">
        <f>AVERAGEIFS('Cobalt Prices'!$G$10:$G$4229,'Cobalt Prices'!$E$10:$E$4229,MYB$4)</f>
        <v>#DIV/0!</v>
      </c>
      <c r="MYC20" s="38" t="e">
        <f>AVERAGEIFS('Cobalt Prices'!$G$10:$G$4229,'Cobalt Prices'!$E$10:$E$4229,MYC$4)</f>
        <v>#DIV/0!</v>
      </c>
      <c r="MYD20" s="38" t="e">
        <f>AVERAGEIFS('Cobalt Prices'!$G$10:$G$4229,'Cobalt Prices'!$E$10:$E$4229,MYD$4)</f>
        <v>#DIV/0!</v>
      </c>
      <c r="MYE20" s="38" t="e">
        <f>AVERAGEIFS('Cobalt Prices'!$G$10:$G$4229,'Cobalt Prices'!$E$10:$E$4229,MYE$4)</f>
        <v>#DIV/0!</v>
      </c>
      <c r="MYF20" s="38" t="e">
        <f>AVERAGEIFS('Cobalt Prices'!$G$10:$G$4229,'Cobalt Prices'!$E$10:$E$4229,MYF$4)</f>
        <v>#DIV/0!</v>
      </c>
      <c r="MYG20" s="38" t="e">
        <f>AVERAGEIFS('Cobalt Prices'!$G$10:$G$4229,'Cobalt Prices'!$E$10:$E$4229,MYG$4)</f>
        <v>#DIV/0!</v>
      </c>
      <c r="MYH20" s="38" t="e">
        <f>AVERAGEIFS('Cobalt Prices'!$G$10:$G$4229,'Cobalt Prices'!$E$10:$E$4229,MYH$4)</f>
        <v>#DIV/0!</v>
      </c>
      <c r="MYI20" s="38" t="e">
        <f>AVERAGEIFS('Cobalt Prices'!$G$10:$G$4229,'Cobalt Prices'!$E$10:$E$4229,MYI$4)</f>
        <v>#DIV/0!</v>
      </c>
      <c r="MYJ20" s="38" t="e">
        <f>AVERAGEIFS('Cobalt Prices'!$G$10:$G$4229,'Cobalt Prices'!$E$10:$E$4229,MYJ$4)</f>
        <v>#DIV/0!</v>
      </c>
      <c r="MYK20" s="38" t="e">
        <f>AVERAGEIFS('Cobalt Prices'!$G$10:$G$4229,'Cobalt Prices'!$E$10:$E$4229,MYK$4)</f>
        <v>#DIV/0!</v>
      </c>
      <c r="MYL20" s="38" t="e">
        <f>AVERAGEIFS('Cobalt Prices'!$G$10:$G$4229,'Cobalt Prices'!$E$10:$E$4229,MYL$4)</f>
        <v>#DIV/0!</v>
      </c>
      <c r="MYM20" s="38" t="e">
        <f>AVERAGEIFS('Cobalt Prices'!$G$10:$G$4229,'Cobalt Prices'!$E$10:$E$4229,MYM$4)</f>
        <v>#DIV/0!</v>
      </c>
      <c r="MYN20" s="38" t="e">
        <f>AVERAGEIFS('Cobalt Prices'!$G$10:$G$4229,'Cobalt Prices'!$E$10:$E$4229,MYN$4)</f>
        <v>#DIV/0!</v>
      </c>
      <c r="MYO20" s="38" t="e">
        <f>AVERAGEIFS('Cobalt Prices'!$G$10:$G$4229,'Cobalt Prices'!$E$10:$E$4229,MYO$4)</f>
        <v>#DIV/0!</v>
      </c>
      <c r="MYP20" s="38" t="e">
        <f>AVERAGEIFS('Cobalt Prices'!$G$10:$G$4229,'Cobalt Prices'!$E$10:$E$4229,MYP$4)</f>
        <v>#DIV/0!</v>
      </c>
      <c r="MYQ20" s="38" t="e">
        <f>AVERAGEIFS('Cobalt Prices'!$G$10:$G$4229,'Cobalt Prices'!$E$10:$E$4229,MYQ$4)</f>
        <v>#DIV/0!</v>
      </c>
      <c r="MYR20" s="38" t="e">
        <f>AVERAGEIFS('Cobalt Prices'!$G$10:$G$4229,'Cobalt Prices'!$E$10:$E$4229,MYR$4)</f>
        <v>#DIV/0!</v>
      </c>
      <c r="MYS20" s="38" t="e">
        <f>AVERAGEIFS('Cobalt Prices'!$G$10:$G$4229,'Cobalt Prices'!$E$10:$E$4229,MYS$4)</f>
        <v>#DIV/0!</v>
      </c>
      <c r="MYT20" s="38" t="e">
        <f>AVERAGEIFS('Cobalt Prices'!$G$10:$G$4229,'Cobalt Prices'!$E$10:$E$4229,MYT$4)</f>
        <v>#DIV/0!</v>
      </c>
      <c r="MYU20" s="38" t="e">
        <f>AVERAGEIFS('Cobalt Prices'!$G$10:$G$4229,'Cobalt Prices'!$E$10:$E$4229,MYU$4)</f>
        <v>#DIV/0!</v>
      </c>
      <c r="MYV20" s="38" t="e">
        <f>AVERAGEIFS('Cobalt Prices'!$G$10:$G$4229,'Cobalt Prices'!$E$10:$E$4229,MYV$4)</f>
        <v>#DIV/0!</v>
      </c>
      <c r="MYW20" s="38" t="e">
        <f>AVERAGEIFS('Cobalt Prices'!$G$10:$G$4229,'Cobalt Prices'!$E$10:$E$4229,MYW$4)</f>
        <v>#DIV/0!</v>
      </c>
      <c r="MYX20" s="38" t="e">
        <f>AVERAGEIFS('Cobalt Prices'!$G$10:$G$4229,'Cobalt Prices'!$E$10:$E$4229,MYX$4)</f>
        <v>#DIV/0!</v>
      </c>
      <c r="MYY20" s="38" t="e">
        <f>AVERAGEIFS('Cobalt Prices'!$G$10:$G$4229,'Cobalt Prices'!$E$10:$E$4229,MYY$4)</f>
        <v>#DIV/0!</v>
      </c>
      <c r="MYZ20" s="38" t="e">
        <f>AVERAGEIFS('Cobalt Prices'!$G$10:$G$4229,'Cobalt Prices'!$E$10:$E$4229,MYZ$4)</f>
        <v>#DIV/0!</v>
      </c>
      <c r="MZA20" s="38" t="e">
        <f>AVERAGEIFS('Cobalt Prices'!$G$10:$G$4229,'Cobalt Prices'!$E$10:$E$4229,MZA$4)</f>
        <v>#DIV/0!</v>
      </c>
      <c r="MZB20" s="38" t="e">
        <f>AVERAGEIFS('Cobalt Prices'!$G$10:$G$4229,'Cobalt Prices'!$E$10:$E$4229,MZB$4)</f>
        <v>#DIV/0!</v>
      </c>
      <c r="MZC20" s="38" t="e">
        <f>AVERAGEIFS('Cobalt Prices'!$G$10:$G$4229,'Cobalt Prices'!$E$10:$E$4229,MZC$4)</f>
        <v>#DIV/0!</v>
      </c>
      <c r="MZD20" s="38" t="e">
        <f>AVERAGEIFS('Cobalt Prices'!$G$10:$G$4229,'Cobalt Prices'!$E$10:$E$4229,MZD$4)</f>
        <v>#DIV/0!</v>
      </c>
      <c r="MZE20" s="38" t="e">
        <f>AVERAGEIFS('Cobalt Prices'!$G$10:$G$4229,'Cobalt Prices'!$E$10:$E$4229,MZE$4)</f>
        <v>#DIV/0!</v>
      </c>
      <c r="MZF20" s="38" t="e">
        <f>AVERAGEIFS('Cobalt Prices'!$G$10:$G$4229,'Cobalt Prices'!$E$10:$E$4229,MZF$4)</f>
        <v>#DIV/0!</v>
      </c>
      <c r="MZG20" s="38" t="e">
        <f>AVERAGEIFS('Cobalt Prices'!$G$10:$G$4229,'Cobalt Prices'!$E$10:$E$4229,MZG$4)</f>
        <v>#DIV/0!</v>
      </c>
      <c r="MZH20" s="38" t="e">
        <f>AVERAGEIFS('Cobalt Prices'!$G$10:$G$4229,'Cobalt Prices'!$E$10:$E$4229,MZH$4)</f>
        <v>#DIV/0!</v>
      </c>
      <c r="MZI20" s="38" t="e">
        <f>AVERAGEIFS('Cobalt Prices'!$G$10:$G$4229,'Cobalt Prices'!$E$10:$E$4229,MZI$4)</f>
        <v>#DIV/0!</v>
      </c>
      <c r="MZJ20" s="38" t="e">
        <f>AVERAGEIFS('Cobalt Prices'!$G$10:$G$4229,'Cobalt Prices'!$E$10:$E$4229,MZJ$4)</f>
        <v>#DIV/0!</v>
      </c>
      <c r="MZK20" s="38" t="e">
        <f>AVERAGEIFS('Cobalt Prices'!$G$10:$G$4229,'Cobalt Prices'!$E$10:$E$4229,MZK$4)</f>
        <v>#DIV/0!</v>
      </c>
      <c r="MZL20" s="38" t="e">
        <f>AVERAGEIFS('Cobalt Prices'!$G$10:$G$4229,'Cobalt Prices'!$E$10:$E$4229,MZL$4)</f>
        <v>#DIV/0!</v>
      </c>
      <c r="MZM20" s="38" t="e">
        <f>AVERAGEIFS('Cobalt Prices'!$G$10:$G$4229,'Cobalt Prices'!$E$10:$E$4229,MZM$4)</f>
        <v>#DIV/0!</v>
      </c>
      <c r="MZN20" s="38" t="e">
        <f>AVERAGEIFS('Cobalt Prices'!$G$10:$G$4229,'Cobalt Prices'!$E$10:$E$4229,MZN$4)</f>
        <v>#DIV/0!</v>
      </c>
      <c r="MZO20" s="38" t="e">
        <f>AVERAGEIFS('Cobalt Prices'!$G$10:$G$4229,'Cobalt Prices'!$E$10:$E$4229,MZO$4)</f>
        <v>#DIV/0!</v>
      </c>
      <c r="MZP20" s="38" t="e">
        <f>AVERAGEIFS('Cobalt Prices'!$G$10:$G$4229,'Cobalt Prices'!$E$10:$E$4229,MZP$4)</f>
        <v>#DIV/0!</v>
      </c>
      <c r="MZQ20" s="38" t="e">
        <f>AVERAGEIFS('Cobalt Prices'!$G$10:$G$4229,'Cobalt Prices'!$E$10:$E$4229,MZQ$4)</f>
        <v>#DIV/0!</v>
      </c>
      <c r="MZR20" s="38" t="e">
        <f>AVERAGEIFS('Cobalt Prices'!$G$10:$G$4229,'Cobalt Prices'!$E$10:$E$4229,MZR$4)</f>
        <v>#DIV/0!</v>
      </c>
      <c r="MZS20" s="38" t="e">
        <f>AVERAGEIFS('Cobalt Prices'!$G$10:$G$4229,'Cobalt Prices'!$E$10:$E$4229,MZS$4)</f>
        <v>#DIV/0!</v>
      </c>
      <c r="MZT20" s="38" t="e">
        <f>AVERAGEIFS('Cobalt Prices'!$G$10:$G$4229,'Cobalt Prices'!$E$10:$E$4229,MZT$4)</f>
        <v>#DIV/0!</v>
      </c>
      <c r="MZU20" s="38" t="e">
        <f>AVERAGEIFS('Cobalt Prices'!$G$10:$G$4229,'Cobalt Prices'!$E$10:$E$4229,MZU$4)</f>
        <v>#DIV/0!</v>
      </c>
      <c r="MZV20" s="38" t="e">
        <f>AVERAGEIFS('Cobalt Prices'!$G$10:$G$4229,'Cobalt Prices'!$E$10:$E$4229,MZV$4)</f>
        <v>#DIV/0!</v>
      </c>
      <c r="MZW20" s="38" t="e">
        <f>AVERAGEIFS('Cobalt Prices'!$G$10:$G$4229,'Cobalt Prices'!$E$10:$E$4229,MZW$4)</f>
        <v>#DIV/0!</v>
      </c>
      <c r="MZX20" s="38" t="e">
        <f>AVERAGEIFS('Cobalt Prices'!$G$10:$G$4229,'Cobalt Prices'!$E$10:$E$4229,MZX$4)</f>
        <v>#DIV/0!</v>
      </c>
      <c r="MZY20" s="38" t="e">
        <f>AVERAGEIFS('Cobalt Prices'!$G$10:$G$4229,'Cobalt Prices'!$E$10:$E$4229,MZY$4)</f>
        <v>#DIV/0!</v>
      </c>
      <c r="MZZ20" s="38" t="e">
        <f>AVERAGEIFS('Cobalt Prices'!$G$10:$G$4229,'Cobalt Prices'!$E$10:$E$4229,MZZ$4)</f>
        <v>#DIV/0!</v>
      </c>
      <c r="NAA20" s="38" t="e">
        <f>AVERAGEIFS('Cobalt Prices'!$G$10:$G$4229,'Cobalt Prices'!$E$10:$E$4229,NAA$4)</f>
        <v>#DIV/0!</v>
      </c>
      <c r="NAB20" s="38" t="e">
        <f>AVERAGEIFS('Cobalt Prices'!$G$10:$G$4229,'Cobalt Prices'!$E$10:$E$4229,NAB$4)</f>
        <v>#DIV/0!</v>
      </c>
      <c r="NAC20" s="38" t="e">
        <f>AVERAGEIFS('Cobalt Prices'!$G$10:$G$4229,'Cobalt Prices'!$E$10:$E$4229,NAC$4)</f>
        <v>#DIV/0!</v>
      </c>
      <c r="NAD20" s="38" t="e">
        <f>AVERAGEIFS('Cobalt Prices'!$G$10:$G$4229,'Cobalt Prices'!$E$10:$E$4229,NAD$4)</f>
        <v>#DIV/0!</v>
      </c>
      <c r="NAE20" s="38" t="e">
        <f>AVERAGEIFS('Cobalt Prices'!$G$10:$G$4229,'Cobalt Prices'!$E$10:$E$4229,NAE$4)</f>
        <v>#DIV/0!</v>
      </c>
      <c r="NAF20" s="38" t="e">
        <f>AVERAGEIFS('Cobalt Prices'!$G$10:$G$4229,'Cobalt Prices'!$E$10:$E$4229,NAF$4)</f>
        <v>#DIV/0!</v>
      </c>
      <c r="NAG20" s="38" t="e">
        <f>AVERAGEIFS('Cobalt Prices'!$G$10:$G$4229,'Cobalt Prices'!$E$10:$E$4229,NAG$4)</f>
        <v>#DIV/0!</v>
      </c>
      <c r="NAH20" s="38" t="e">
        <f>AVERAGEIFS('Cobalt Prices'!$G$10:$G$4229,'Cobalt Prices'!$E$10:$E$4229,NAH$4)</f>
        <v>#DIV/0!</v>
      </c>
      <c r="NAI20" s="38" t="e">
        <f>AVERAGEIFS('Cobalt Prices'!$G$10:$G$4229,'Cobalt Prices'!$E$10:$E$4229,NAI$4)</f>
        <v>#DIV/0!</v>
      </c>
      <c r="NAJ20" s="38" t="e">
        <f>AVERAGEIFS('Cobalt Prices'!$G$10:$G$4229,'Cobalt Prices'!$E$10:$E$4229,NAJ$4)</f>
        <v>#DIV/0!</v>
      </c>
      <c r="NAK20" s="38" t="e">
        <f>AVERAGEIFS('Cobalt Prices'!$G$10:$G$4229,'Cobalt Prices'!$E$10:$E$4229,NAK$4)</f>
        <v>#DIV/0!</v>
      </c>
      <c r="NAL20" s="38" t="e">
        <f>AVERAGEIFS('Cobalt Prices'!$G$10:$G$4229,'Cobalt Prices'!$E$10:$E$4229,NAL$4)</f>
        <v>#DIV/0!</v>
      </c>
      <c r="NAM20" s="38" t="e">
        <f>AVERAGEIFS('Cobalt Prices'!$G$10:$G$4229,'Cobalt Prices'!$E$10:$E$4229,NAM$4)</f>
        <v>#DIV/0!</v>
      </c>
      <c r="NAN20" s="38" t="e">
        <f>AVERAGEIFS('Cobalt Prices'!$G$10:$G$4229,'Cobalt Prices'!$E$10:$E$4229,NAN$4)</f>
        <v>#DIV/0!</v>
      </c>
      <c r="NAO20" s="38" t="e">
        <f>AVERAGEIFS('Cobalt Prices'!$G$10:$G$4229,'Cobalt Prices'!$E$10:$E$4229,NAO$4)</f>
        <v>#DIV/0!</v>
      </c>
      <c r="NAP20" s="38" t="e">
        <f>AVERAGEIFS('Cobalt Prices'!$G$10:$G$4229,'Cobalt Prices'!$E$10:$E$4229,NAP$4)</f>
        <v>#DIV/0!</v>
      </c>
      <c r="NAQ20" s="38" t="e">
        <f>AVERAGEIFS('Cobalt Prices'!$G$10:$G$4229,'Cobalt Prices'!$E$10:$E$4229,NAQ$4)</f>
        <v>#DIV/0!</v>
      </c>
      <c r="NAR20" s="38" t="e">
        <f>AVERAGEIFS('Cobalt Prices'!$G$10:$G$4229,'Cobalt Prices'!$E$10:$E$4229,NAR$4)</f>
        <v>#DIV/0!</v>
      </c>
      <c r="NAS20" s="38" t="e">
        <f>AVERAGEIFS('Cobalt Prices'!$G$10:$G$4229,'Cobalt Prices'!$E$10:$E$4229,NAS$4)</f>
        <v>#DIV/0!</v>
      </c>
      <c r="NAT20" s="38" t="e">
        <f>AVERAGEIFS('Cobalt Prices'!$G$10:$G$4229,'Cobalt Prices'!$E$10:$E$4229,NAT$4)</f>
        <v>#DIV/0!</v>
      </c>
      <c r="NAU20" s="38" t="e">
        <f>AVERAGEIFS('Cobalt Prices'!$G$10:$G$4229,'Cobalt Prices'!$E$10:$E$4229,NAU$4)</f>
        <v>#DIV/0!</v>
      </c>
      <c r="NAV20" s="38" t="e">
        <f>AVERAGEIFS('Cobalt Prices'!$G$10:$G$4229,'Cobalt Prices'!$E$10:$E$4229,NAV$4)</f>
        <v>#DIV/0!</v>
      </c>
      <c r="NAW20" s="38" t="e">
        <f>AVERAGEIFS('Cobalt Prices'!$G$10:$G$4229,'Cobalt Prices'!$E$10:$E$4229,NAW$4)</f>
        <v>#DIV/0!</v>
      </c>
      <c r="NAX20" s="38" t="e">
        <f>AVERAGEIFS('Cobalt Prices'!$G$10:$G$4229,'Cobalt Prices'!$E$10:$E$4229,NAX$4)</f>
        <v>#DIV/0!</v>
      </c>
      <c r="NAY20" s="38" t="e">
        <f>AVERAGEIFS('Cobalt Prices'!$G$10:$G$4229,'Cobalt Prices'!$E$10:$E$4229,NAY$4)</f>
        <v>#DIV/0!</v>
      </c>
      <c r="NAZ20" s="38" t="e">
        <f>AVERAGEIFS('Cobalt Prices'!$G$10:$G$4229,'Cobalt Prices'!$E$10:$E$4229,NAZ$4)</f>
        <v>#DIV/0!</v>
      </c>
      <c r="NBA20" s="38" t="e">
        <f>AVERAGEIFS('Cobalt Prices'!$G$10:$G$4229,'Cobalt Prices'!$E$10:$E$4229,NBA$4)</f>
        <v>#DIV/0!</v>
      </c>
      <c r="NBB20" s="38" t="e">
        <f>AVERAGEIFS('Cobalt Prices'!$G$10:$G$4229,'Cobalt Prices'!$E$10:$E$4229,NBB$4)</f>
        <v>#DIV/0!</v>
      </c>
      <c r="NBC20" s="38" t="e">
        <f>AVERAGEIFS('Cobalt Prices'!$G$10:$G$4229,'Cobalt Prices'!$E$10:$E$4229,NBC$4)</f>
        <v>#DIV/0!</v>
      </c>
      <c r="NBD20" s="38" t="e">
        <f>AVERAGEIFS('Cobalt Prices'!$G$10:$G$4229,'Cobalt Prices'!$E$10:$E$4229,NBD$4)</f>
        <v>#DIV/0!</v>
      </c>
      <c r="NBE20" s="38" t="e">
        <f>AVERAGEIFS('Cobalt Prices'!$G$10:$G$4229,'Cobalt Prices'!$E$10:$E$4229,NBE$4)</f>
        <v>#DIV/0!</v>
      </c>
      <c r="NBF20" s="38" t="e">
        <f>AVERAGEIFS('Cobalt Prices'!$G$10:$G$4229,'Cobalt Prices'!$E$10:$E$4229,NBF$4)</f>
        <v>#DIV/0!</v>
      </c>
      <c r="NBG20" s="38" t="e">
        <f>AVERAGEIFS('Cobalt Prices'!$G$10:$G$4229,'Cobalt Prices'!$E$10:$E$4229,NBG$4)</f>
        <v>#DIV/0!</v>
      </c>
      <c r="NBH20" s="38" t="e">
        <f>AVERAGEIFS('Cobalt Prices'!$G$10:$G$4229,'Cobalt Prices'!$E$10:$E$4229,NBH$4)</f>
        <v>#DIV/0!</v>
      </c>
      <c r="NBI20" s="38" t="e">
        <f>AVERAGEIFS('Cobalt Prices'!$G$10:$G$4229,'Cobalt Prices'!$E$10:$E$4229,NBI$4)</f>
        <v>#DIV/0!</v>
      </c>
      <c r="NBJ20" s="38" t="e">
        <f>AVERAGEIFS('Cobalt Prices'!$G$10:$G$4229,'Cobalt Prices'!$E$10:$E$4229,NBJ$4)</f>
        <v>#DIV/0!</v>
      </c>
      <c r="NBK20" s="38" t="e">
        <f>AVERAGEIFS('Cobalt Prices'!$G$10:$G$4229,'Cobalt Prices'!$E$10:$E$4229,NBK$4)</f>
        <v>#DIV/0!</v>
      </c>
      <c r="NBL20" s="38" t="e">
        <f>AVERAGEIFS('Cobalt Prices'!$G$10:$G$4229,'Cobalt Prices'!$E$10:$E$4229,NBL$4)</f>
        <v>#DIV/0!</v>
      </c>
      <c r="NBM20" s="38" t="e">
        <f>AVERAGEIFS('Cobalt Prices'!$G$10:$G$4229,'Cobalt Prices'!$E$10:$E$4229,NBM$4)</f>
        <v>#DIV/0!</v>
      </c>
      <c r="NBN20" s="38" t="e">
        <f>AVERAGEIFS('Cobalt Prices'!$G$10:$G$4229,'Cobalt Prices'!$E$10:$E$4229,NBN$4)</f>
        <v>#DIV/0!</v>
      </c>
      <c r="NBO20" s="38" t="e">
        <f>AVERAGEIFS('Cobalt Prices'!$G$10:$G$4229,'Cobalt Prices'!$E$10:$E$4229,NBO$4)</f>
        <v>#DIV/0!</v>
      </c>
      <c r="NBP20" s="38" t="e">
        <f>AVERAGEIFS('Cobalt Prices'!$G$10:$G$4229,'Cobalt Prices'!$E$10:$E$4229,NBP$4)</f>
        <v>#DIV/0!</v>
      </c>
      <c r="NBQ20" s="38" t="e">
        <f>AVERAGEIFS('Cobalt Prices'!$G$10:$G$4229,'Cobalt Prices'!$E$10:$E$4229,NBQ$4)</f>
        <v>#DIV/0!</v>
      </c>
      <c r="NBR20" s="38" t="e">
        <f>AVERAGEIFS('Cobalt Prices'!$G$10:$G$4229,'Cobalt Prices'!$E$10:$E$4229,NBR$4)</f>
        <v>#DIV/0!</v>
      </c>
      <c r="NBS20" s="38" t="e">
        <f>AVERAGEIFS('Cobalt Prices'!$G$10:$G$4229,'Cobalt Prices'!$E$10:$E$4229,NBS$4)</f>
        <v>#DIV/0!</v>
      </c>
      <c r="NBT20" s="38" t="e">
        <f>AVERAGEIFS('Cobalt Prices'!$G$10:$G$4229,'Cobalt Prices'!$E$10:$E$4229,NBT$4)</f>
        <v>#DIV/0!</v>
      </c>
      <c r="NBU20" s="38" t="e">
        <f>AVERAGEIFS('Cobalt Prices'!$G$10:$G$4229,'Cobalt Prices'!$E$10:$E$4229,NBU$4)</f>
        <v>#DIV/0!</v>
      </c>
      <c r="NBV20" s="38" t="e">
        <f>AVERAGEIFS('Cobalt Prices'!$G$10:$G$4229,'Cobalt Prices'!$E$10:$E$4229,NBV$4)</f>
        <v>#DIV/0!</v>
      </c>
      <c r="NBW20" s="38" t="e">
        <f>AVERAGEIFS('Cobalt Prices'!$G$10:$G$4229,'Cobalt Prices'!$E$10:$E$4229,NBW$4)</f>
        <v>#DIV/0!</v>
      </c>
      <c r="NBX20" s="38" t="e">
        <f>AVERAGEIFS('Cobalt Prices'!$G$10:$G$4229,'Cobalt Prices'!$E$10:$E$4229,NBX$4)</f>
        <v>#DIV/0!</v>
      </c>
      <c r="NBY20" s="38" t="e">
        <f>AVERAGEIFS('Cobalt Prices'!$G$10:$G$4229,'Cobalt Prices'!$E$10:$E$4229,NBY$4)</f>
        <v>#DIV/0!</v>
      </c>
      <c r="NBZ20" s="38" t="e">
        <f>AVERAGEIFS('Cobalt Prices'!$G$10:$G$4229,'Cobalt Prices'!$E$10:$E$4229,NBZ$4)</f>
        <v>#DIV/0!</v>
      </c>
      <c r="NCA20" s="38" t="e">
        <f>AVERAGEIFS('Cobalt Prices'!$G$10:$G$4229,'Cobalt Prices'!$E$10:$E$4229,NCA$4)</f>
        <v>#DIV/0!</v>
      </c>
      <c r="NCB20" s="38" t="e">
        <f>AVERAGEIFS('Cobalt Prices'!$G$10:$G$4229,'Cobalt Prices'!$E$10:$E$4229,NCB$4)</f>
        <v>#DIV/0!</v>
      </c>
      <c r="NCC20" s="38" t="e">
        <f>AVERAGEIFS('Cobalt Prices'!$G$10:$G$4229,'Cobalt Prices'!$E$10:$E$4229,NCC$4)</f>
        <v>#DIV/0!</v>
      </c>
      <c r="NCD20" s="38" t="e">
        <f>AVERAGEIFS('Cobalt Prices'!$G$10:$G$4229,'Cobalt Prices'!$E$10:$E$4229,NCD$4)</f>
        <v>#DIV/0!</v>
      </c>
      <c r="NCE20" s="38" t="e">
        <f>AVERAGEIFS('Cobalt Prices'!$G$10:$G$4229,'Cobalt Prices'!$E$10:$E$4229,NCE$4)</f>
        <v>#DIV/0!</v>
      </c>
      <c r="NCF20" s="38" t="e">
        <f>AVERAGEIFS('Cobalt Prices'!$G$10:$G$4229,'Cobalt Prices'!$E$10:$E$4229,NCF$4)</f>
        <v>#DIV/0!</v>
      </c>
      <c r="NCG20" s="38" t="e">
        <f>AVERAGEIFS('Cobalt Prices'!$G$10:$G$4229,'Cobalt Prices'!$E$10:$E$4229,NCG$4)</f>
        <v>#DIV/0!</v>
      </c>
      <c r="NCH20" s="38" t="e">
        <f>AVERAGEIFS('Cobalt Prices'!$G$10:$G$4229,'Cobalt Prices'!$E$10:$E$4229,NCH$4)</f>
        <v>#DIV/0!</v>
      </c>
      <c r="NCI20" s="38" t="e">
        <f>AVERAGEIFS('Cobalt Prices'!$G$10:$G$4229,'Cobalt Prices'!$E$10:$E$4229,NCI$4)</f>
        <v>#DIV/0!</v>
      </c>
      <c r="NCJ20" s="38" t="e">
        <f>AVERAGEIFS('Cobalt Prices'!$G$10:$G$4229,'Cobalt Prices'!$E$10:$E$4229,NCJ$4)</f>
        <v>#DIV/0!</v>
      </c>
      <c r="NCK20" s="38" t="e">
        <f>AVERAGEIFS('Cobalt Prices'!$G$10:$G$4229,'Cobalt Prices'!$E$10:$E$4229,NCK$4)</f>
        <v>#DIV/0!</v>
      </c>
      <c r="NCL20" s="38" t="e">
        <f>AVERAGEIFS('Cobalt Prices'!$G$10:$G$4229,'Cobalt Prices'!$E$10:$E$4229,NCL$4)</f>
        <v>#DIV/0!</v>
      </c>
      <c r="NCM20" s="38" t="e">
        <f>AVERAGEIFS('Cobalt Prices'!$G$10:$G$4229,'Cobalt Prices'!$E$10:$E$4229,NCM$4)</f>
        <v>#DIV/0!</v>
      </c>
      <c r="NCN20" s="38" t="e">
        <f>AVERAGEIFS('Cobalt Prices'!$G$10:$G$4229,'Cobalt Prices'!$E$10:$E$4229,NCN$4)</f>
        <v>#DIV/0!</v>
      </c>
      <c r="NCO20" s="38" t="e">
        <f>AVERAGEIFS('Cobalt Prices'!$G$10:$G$4229,'Cobalt Prices'!$E$10:$E$4229,NCO$4)</f>
        <v>#DIV/0!</v>
      </c>
      <c r="NCP20" s="38" t="e">
        <f>AVERAGEIFS('Cobalt Prices'!$G$10:$G$4229,'Cobalt Prices'!$E$10:$E$4229,NCP$4)</f>
        <v>#DIV/0!</v>
      </c>
      <c r="NCQ20" s="38" t="e">
        <f>AVERAGEIFS('Cobalt Prices'!$G$10:$G$4229,'Cobalt Prices'!$E$10:$E$4229,NCQ$4)</f>
        <v>#DIV/0!</v>
      </c>
      <c r="NCR20" s="38" t="e">
        <f>AVERAGEIFS('Cobalt Prices'!$G$10:$G$4229,'Cobalt Prices'!$E$10:$E$4229,NCR$4)</f>
        <v>#DIV/0!</v>
      </c>
      <c r="NCS20" s="38" t="e">
        <f>AVERAGEIFS('Cobalt Prices'!$G$10:$G$4229,'Cobalt Prices'!$E$10:$E$4229,NCS$4)</f>
        <v>#DIV/0!</v>
      </c>
      <c r="NCT20" s="38" t="e">
        <f>AVERAGEIFS('Cobalt Prices'!$G$10:$G$4229,'Cobalt Prices'!$E$10:$E$4229,NCT$4)</f>
        <v>#DIV/0!</v>
      </c>
      <c r="NCU20" s="38" t="e">
        <f>AVERAGEIFS('Cobalt Prices'!$G$10:$G$4229,'Cobalt Prices'!$E$10:$E$4229,NCU$4)</f>
        <v>#DIV/0!</v>
      </c>
      <c r="NCV20" s="38" t="e">
        <f>AVERAGEIFS('Cobalt Prices'!$G$10:$G$4229,'Cobalt Prices'!$E$10:$E$4229,NCV$4)</f>
        <v>#DIV/0!</v>
      </c>
      <c r="NCW20" s="38" t="e">
        <f>AVERAGEIFS('Cobalt Prices'!$G$10:$G$4229,'Cobalt Prices'!$E$10:$E$4229,NCW$4)</f>
        <v>#DIV/0!</v>
      </c>
      <c r="NCX20" s="38" t="e">
        <f>AVERAGEIFS('Cobalt Prices'!$G$10:$G$4229,'Cobalt Prices'!$E$10:$E$4229,NCX$4)</f>
        <v>#DIV/0!</v>
      </c>
      <c r="NCY20" s="38" t="e">
        <f>AVERAGEIFS('Cobalt Prices'!$G$10:$G$4229,'Cobalt Prices'!$E$10:$E$4229,NCY$4)</f>
        <v>#DIV/0!</v>
      </c>
      <c r="NCZ20" s="38" t="e">
        <f>AVERAGEIFS('Cobalt Prices'!$G$10:$G$4229,'Cobalt Prices'!$E$10:$E$4229,NCZ$4)</f>
        <v>#DIV/0!</v>
      </c>
      <c r="NDA20" s="38" t="e">
        <f>AVERAGEIFS('Cobalt Prices'!$G$10:$G$4229,'Cobalt Prices'!$E$10:$E$4229,NDA$4)</f>
        <v>#DIV/0!</v>
      </c>
      <c r="NDB20" s="38" t="e">
        <f>AVERAGEIFS('Cobalt Prices'!$G$10:$G$4229,'Cobalt Prices'!$E$10:$E$4229,NDB$4)</f>
        <v>#DIV/0!</v>
      </c>
      <c r="NDC20" s="38" t="e">
        <f>AVERAGEIFS('Cobalt Prices'!$G$10:$G$4229,'Cobalt Prices'!$E$10:$E$4229,NDC$4)</f>
        <v>#DIV/0!</v>
      </c>
      <c r="NDD20" s="38" t="e">
        <f>AVERAGEIFS('Cobalt Prices'!$G$10:$G$4229,'Cobalt Prices'!$E$10:$E$4229,NDD$4)</f>
        <v>#DIV/0!</v>
      </c>
      <c r="NDE20" s="38" t="e">
        <f>AVERAGEIFS('Cobalt Prices'!$G$10:$G$4229,'Cobalt Prices'!$E$10:$E$4229,NDE$4)</f>
        <v>#DIV/0!</v>
      </c>
      <c r="NDF20" s="38" t="e">
        <f>AVERAGEIFS('Cobalt Prices'!$G$10:$G$4229,'Cobalt Prices'!$E$10:$E$4229,NDF$4)</f>
        <v>#DIV/0!</v>
      </c>
      <c r="NDG20" s="38" t="e">
        <f>AVERAGEIFS('Cobalt Prices'!$G$10:$G$4229,'Cobalt Prices'!$E$10:$E$4229,NDG$4)</f>
        <v>#DIV/0!</v>
      </c>
      <c r="NDH20" s="38" t="e">
        <f>AVERAGEIFS('Cobalt Prices'!$G$10:$G$4229,'Cobalt Prices'!$E$10:$E$4229,NDH$4)</f>
        <v>#DIV/0!</v>
      </c>
      <c r="NDI20" s="38" t="e">
        <f>AVERAGEIFS('Cobalt Prices'!$G$10:$G$4229,'Cobalt Prices'!$E$10:$E$4229,NDI$4)</f>
        <v>#DIV/0!</v>
      </c>
      <c r="NDJ20" s="38" t="e">
        <f>AVERAGEIFS('Cobalt Prices'!$G$10:$G$4229,'Cobalt Prices'!$E$10:$E$4229,NDJ$4)</f>
        <v>#DIV/0!</v>
      </c>
      <c r="NDK20" s="38" t="e">
        <f>AVERAGEIFS('Cobalt Prices'!$G$10:$G$4229,'Cobalt Prices'!$E$10:$E$4229,NDK$4)</f>
        <v>#DIV/0!</v>
      </c>
      <c r="NDL20" s="38" t="e">
        <f>AVERAGEIFS('Cobalt Prices'!$G$10:$G$4229,'Cobalt Prices'!$E$10:$E$4229,NDL$4)</f>
        <v>#DIV/0!</v>
      </c>
      <c r="NDM20" s="38" t="e">
        <f>AVERAGEIFS('Cobalt Prices'!$G$10:$G$4229,'Cobalt Prices'!$E$10:$E$4229,NDM$4)</f>
        <v>#DIV/0!</v>
      </c>
      <c r="NDN20" s="38" t="e">
        <f>AVERAGEIFS('Cobalt Prices'!$G$10:$G$4229,'Cobalt Prices'!$E$10:$E$4229,NDN$4)</f>
        <v>#DIV/0!</v>
      </c>
      <c r="NDO20" s="38" t="e">
        <f>AVERAGEIFS('Cobalt Prices'!$G$10:$G$4229,'Cobalt Prices'!$E$10:$E$4229,NDO$4)</f>
        <v>#DIV/0!</v>
      </c>
      <c r="NDP20" s="38" t="e">
        <f>AVERAGEIFS('Cobalt Prices'!$G$10:$G$4229,'Cobalt Prices'!$E$10:$E$4229,NDP$4)</f>
        <v>#DIV/0!</v>
      </c>
      <c r="NDQ20" s="38" t="e">
        <f>AVERAGEIFS('Cobalt Prices'!$G$10:$G$4229,'Cobalt Prices'!$E$10:$E$4229,NDQ$4)</f>
        <v>#DIV/0!</v>
      </c>
      <c r="NDR20" s="38" t="e">
        <f>AVERAGEIFS('Cobalt Prices'!$G$10:$G$4229,'Cobalt Prices'!$E$10:$E$4229,NDR$4)</f>
        <v>#DIV/0!</v>
      </c>
      <c r="NDS20" s="38" t="e">
        <f>AVERAGEIFS('Cobalt Prices'!$G$10:$G$4229,'Cobalt Prices'!$E$10:$E$4229,NDS$4)</f>
        <v>#DIV/0!</v>
      </c>
      <c r="NDT20" s="38" t="e">
        <f>AVERAGEIFS('Cobalt Prices'!$G$10:$G$4229,'Cobalt Prices'!$E$10:$E$4229,NDT$4)</f>
        <v>#DIV/0!</v>
      </c>
      <c r="NDU20" s="38" t="e">
        <f>AVERAGEIFS('Cobalt Prices'!$G$10:$G$4229,'Cobalt Prices'!$E$10:$E$4229,NDU$4)</f>
        <v>#DIV/0!</v>
      </c>
      <c r="NDV20" s="38" t="e">
        <f>AVERAGEIFS('Cobalt Prices'!$G$10:$G$4229,'Cobalt Prices'!$E$10:$E$4229,NDV$4)</f>
        <v>#DIV/0!</v>
      </c>
      <c r="NDW20" s="38" t="e">
        <f>AVERAGEIFS('Cobalt Prices'!$G$10:$G$4229,'Cobalt Prices'!$E$10:$E$4229,NDW$4)</f>
        <v>#DIV/0!</v>
      </c>
      <c r="NDX20" s="38" t="e">
        <f>AVERAGEIFS('Cobalt Prices'!$G$10:$G$4229,'Cobalt Prices'!$E$10:$E$4229,NDX$4)</f>
        <v>#DIV/0!</v>
      </c>
      <c r="NDY20" s="38" t="e">
        <f>AVERAGEIFS('Cobalt Prices'!$G$10:$G$4229,'Cobalt Prices'!$E$10:$E$4229,NDY$4)</f>
        <v>#DIV/0!</v>
      </c>
      <c r="NDZ20" s="38" t="e">
        <f>AVERAGEIFS('Cobalt Prices'!$G$10:$G$4229,'Cobalt Prices'!$E$10:$E$4229,NDZ$4)</f>
        <v>#DIV/0!</v>
      </c>
      <c r="NEA20" s="38" t="e">
        <f>AVERAGEIFS('Cobalt Prices'!$G$10:$G$4229,'Cobalt Prices'!$E$10:$E$4229,NEA$4)</f>
        <v>#DIV/0!</v>
      </c>
      <c r="NEB20" s="38" t="e">
        <f>AVERAGEIFS('Cobalt Prices'!$G$10:$G$4229,'Cobalt Prices'!$E$10:$E$4229,NEB$4)</f>
        <v>#DIV/0!</v>
      </c>
      <c r="NEC20" s="38" t="e">
        <f>AVERAGEIFS('Cobalt Prices'!$G$10:$G$4229,'Cobalt Prices'!$E$10:$E$4229,NEC$4)</f>
        <v>#DIV/0!</v>
      </c>
      <c r="NED20" s="38" t="e">
        <f>AVERAGEIFS('Cobalt Prices'!$G$10:$G$4229,'Cobalt Prices'!$E$10:$E$4229,NED$4)</f>
        <v>#DIV/0!</v>
      </c>
      <c r="NEE20" s="38" t="e">
        <f>AVERAGEIFS('Cobalt Prices'!$G$10:$G$4229,'Cobalt Prices'!$E$10:$E$4229,NEE$4)</f>
        <v>#DIV/0!</v>
      </c>
      <c r="NEF20" s="38" t="e">
        <f>AVERAGEIFS('Cobalt Prices'!$G$10:$G$4229,'Cobalt Prices'!$E$10:$E$4229,NEF$4)</f>
        <v>#DIV/0!</v>
      </c>
      <c r="NEG20" s="38" t="e">
        <f>AVERAGEIFS('Cobalt Prices'!$G$10:$G$4229,'Cobalt Prices'!$E$10:$E$4229,NEG$4)</f>
        <v>#DIV/0!</v>
      </c>
      <c r="NEH20" s="38" t="e">
        <f>AVERAGEIFS('Cobalt Prices'!$G$10:$G$4229,'Cobalt Prices'!$E$10:$E$4229,NEH$4)</f>
        <v>#DIV/0!</v>
      </c>
      <c r="NEI20" s="38" t="e">
        <f>AVERAGEIFS('Cobalt Prices'!$G$10:$G$4229,'Cobalt Prices'!$E$10:$E$4229,NEI$4)</f>
        <v>#DIV/0!</v>
      </c>
      <c r="NEJ20" s="38" t="e">
        <f>AVERAGEIFS('Cobalt Prices'!$G$10:$G$4229,'Cobalt Prices'!$E$10:$E$4229,NEJ$4)</f>
        <v>#DIV/0!</v>
      </c>
      <c r="NEK20" s="38" t="e">
        <f>AVERAGEIFS('Cobalt Prices'!$G$10:$G$4229,'Cobalt Prices'!$E$10:$E$4229,NEK$4)</f>
        <v>#DIV/0!</v>
      </c>
      <c r="NEL20" s="38" t="e">
        <f>AVERAGEIFS('Cobalt Prices'!$G$10:$G$4229,'Cobalt Prices'!$E$10:$E$4229,NEL$4)</f>
        <v>#DIV/0!</v>
      </c>
      <c r="NEM20" s="38" t="e">
        <f>AVERAGEIFS('Cobalt Prices'!$G$10:$G$4229,'Cobalt Prices'!$E$10:$E$4229,NEM$4)</f>
        <v>#DIV/0!</v>
      </c>
      <c r="NEN20" s="38" t="e">
        <f>AVERAGEIFS('Cobalt Prices'!$G$10:$G$4229,'Cobalt Prices'!$E$10:$E$4229,NEN$4)</f>
        <v>#DIV/0!</v>
      </c>
      <c r="NEO20" s="38" t="e">
        <f>AVERAGEIFS('Cobalt Prices'!$G$10:$G$4229,'Cobalt Prices'!$E$10:$E$4229,NEO$4)</f>
        <v>#DIV/0!</v>
      </c>
      <c r="NEP20" s="38" t="e">
        <f>AVERAGEIFS('Cobalt Prices'!$G$10:$G$4229,'Cobalt Prices'!$E$10:$E$4229,NEP$4)</f>
        <v>#DIV/0!</v>
      </c>
      <c r="NEQ20" s="38" t="e">
        <f>AVERAGEIFS('Cobalt Prices'!$G$10:$G$4229,'Cobalt Prices'!$E$10:$E$4229,NEQ$4)</f>
        <v>#DIV/0!</v>
      </c>
      <c r="NER20" s="38" t="e">
        <f>AVERAGEIFS('Cobalt Prices'!$G$10:$G$4229,'Cobalt Prices'!$E$10:$E$4229,NER$4)</f>
        <v>#DIV/0!</v>
      </c>
      <c r="NES20" s="38" t="e">
        <f>AVERAGEIFS('Cobalt Prices'!$G$10:$G$4229,'Cobalt Prices'!$E$10:$E$4229,NES$4)</f>
        <v>#DIV/0!</v>
      </c>
      <c r="NET20" s="38" t="e">
        <f>AVERAGEIFS('Cobalt Prices'!$G$10:$G$4229,'Cobalt Prices'!$E$10:$E$4229,NET$4)</f>
        <v>#DIV/0!</v>
      </c>
      <c r="NEU20" s="38" t="e">
        <f>AVERAGEIFS('Cobalt Prices'!$G$10:$G$4229,'Cobalt Prices'!$E$10:$E$4229,NEU$4)</f>
        <v>#DIV/0!</v>
      </c>
      <c r="NEV20" s="38" t="e">
        <f>AVERAGEIFS('Cobalt Prices'!$G$10:$G$4229,'Cobalt Prices'!$E$10:$E$4229,NEV$4)</f>
        <v>#DIV/0!</v>
      </c>
      <c r="NEW20" s="38" t="e">
        <f>AVERAGEIFS('Cobalt Prices'!$G$10:$G$4229,'Cobalt Prices'!$E$10:$E$4229,NEW$4)</f>
        <v>#DIV/0!</v>
      </c>
      <c r="NEX20" s="38" t="e">
        <f>AVERAGEIFS('Cobalt Prices'!$G$10:$G$4229,'Cobalt Prices'!$E$10:$E$4229,NEX$4)</f>
        <v>#DIV/0!</v>
      </c>
      <c r="NEY20" s="38" t="e">
        <f>AVERAGEIFS('Cobalt Prices'!$G$10:$G$4229,'Cobalt Prices'!$E$10:$E$4229,NEY$4)</f>
        <v>#DIV/0!</v>
      </c>
      <c r="NEZ20" s="38" t="e">
        <f>AVERAGEIFS('Cobalt Prices'!$G$10:$G$4229,'Cobalt Prices'!$E$10:$E$4229,NEZ$4)</f>
        <v>#DIV/0!</v>
      </c>
      <c r="NFA20" s="38" t="e">
        <f>AVERAGEIFS('Cobalt Prices'!$G$10:$G$4229,'Cobalt Prices'!$E$10:$E$4229,NFA$4)</f>
        <v>#DIV/0!</v>
      </c>
      <c r="NFB20" s="38" t="e">
        <f>AVERAGEIFS('Cobalt Prices'!$G$10:$G$4229,'Cobalt Prices'!$E$10:$E$4229,NFB$4)</f>
        <v>#DIV/0!</v>
      </c>
      <c r="NFC20" s="38" t="e">
        <f>AVERAGEIFS('Cobalt Prices'!$G$10:$G$4229,'Cobalt Prices'!$E$10:$E$4229,NFC$4)</f>
        <v>#DIV/0!</v>
      </c>
      <c r="NFD20" s="38" t="e">
        <f>AVERAGEIFS('Cobalt Prices'!$G$10:$G$4229,'Cobalt Prices'!$E$10:$E$4229,NFD$4)</f>
        <v>#DIV/0!</v>
      </c>
      <c r="NFE20" s="38" t="e">
        <f>AVERAGEIFS('Cobalt Prices'!$G$10:$G$4229,'Cobalt Prices'!$E$10:$E$4229,NFE$4)</f>
        <v>#DIV/0!</v>
      </c>
      <c r="NFF20" s="38" t="e">
        <f>AVERAGEIFS('Cobalt Prices'!$G$10:$G$4229,'Cobalt Prices'!$E$10:$E$4229,NFF$4)</f>
        <v>#DIV/0!</v>
      </c>
      <c r="NFG20" s="38" t="e">
        <f>AVERAGEIFS('Cobalt Prices'!$G$10:$G$4229,'Cobalt Prices'!$E$10:$E$4229,NFG$4)</f>
        <v>#DIV/0!</v>
      </c>
      <c r="NFH20" s="38" t="e">
        <f>AVERAGEIFS('Cobalt Prices'!$G$10:$G$4229,'Cobalt Prices'!$E$10:$E$4229,NFH$4)</f>
        <v>#DIV/0!</v>
      </c>
      <c r="NFI20" s="38" t="e">
        <f>AVERAGEIFS('Cobalt Prices'!$G$10:$G$4229,'Cobalt Prices'!$E$10:$E$4229,NFI$4)</f>
        <v>#DIV/0!</v>
      </c>
      <c r="NFJ20" s="38" t="e">
        <f>AVERAGEIFS('Cobalt Prices'!$G$10:$G$4229,'Cobalt Prices'!$E$10:$E$4229,NFJ$4)</f>
        <v>#DIV/0!</v>
      </c>
      <c r="NFK20" s="38" t="e">
        <f>AVERAGEIFS('Cobalt Prices'!$G$10:$G$4229,'Cobalt Prices'!$E$10:$E$4229,NFK$4)</f>
        <v>#DIV/0!</v>
      </c>
      <c r="NFL20" s="38" t="e">
        <f>AVERAGEIFS('Cobalt Prices'!$G$10:$G$4229,'Cobalt Prices'!$E$10:$E$4229,NFL$4)</f>
        <v>#DIV/0!</v>
      </c>
      <c r="NFM20" s="38" t="e">
        <f>AVERAGEIFS('Cobalt Prices'!$G$10:$G$4229,'Cobalt Prices'!$E$10:$E$4229,NFM$4)</f>
        <v>#DIV/0!</v>
      </c>
      <c r="NFN20" s="38" t="e">
        <f>AVERAGEIFS('Cobalt Prices'!$G$10:$G$4229,'Cobalt Prices'!$E$10:$E$4229,NFN$4)</f>
        <v>#DIV/0!</v>
      </c>
      <c r="NFO20" s="38" t="e">
        <f>AVERAGEIFS('Cobalt Prices'!$G$10:$G$4229,'Cobalt Prices'!$E$10:$E$4229,NFO$4)</f>
        <v>#DIV/0!</v>
      </c>
      <c r="NFP20" s="38" t="e">
        <f>AVERAGEIFS('Cobalt Prices'!$G$10:$G$4229,'Cobalt Prices'!$E$10:$E$4229,NFP$4)</f>
        <v>#DIV/0!</v>
      </c>
      <c r="NFQ20" s="38" t="e">
        <f>AVERAGEIFS('Cobalt Prices'!$G$10:$G$4229,'Cobalt Prices'!$E$10:$E$4229,NFQ$4)</f>
        <v>#DIV/0!</v>
      </c>
      <c r="NFR20" s="38" t="e">
        <f>AVERAGEIFS('Cobalt Prices'!$G$10:$G$4229,'Cobalt Prices'!$E$10:$E$4229,NFR$4)</f>
        <v>#DIV/0!</v>
      </c>
      <c r="NFS20" s="38" t="e">
        <f>AVERAGEIFS('Cobalt Prices'!$G$10:$G$4229,'Cobalt Prices'!$E$10:$E$4229,NFS$4)</f>
        <v>#DIV/0!</v>
      </c>
      <c r="NFT20" s="38" t="e">
        <f>AVERAGEIFS('Cobalt Prices'!$G$10:$G$4229,'Cobalt Prices'!$E$10:$E$4229,NFT$4)</f>
        <v>#DIV/0!</v>
      </c>
      <c r="NFU20" s="38" t="e">
        <f>AVERAGEIFS('Cobalt Prices'!$G$10:$G$4229,'Cobalt Prices'!$E$10:$E$4229,NFU$4)</f>
        <v>#DIV/0!</v>
      </c>
      <c r="NFV20" s="38" t="e">
        <f>AVERAGEIFS('Cobalt Prices'!$G$10:$G$4229,'Cobalt Prices'!$E$10:$E$4229,NFV$4)</f>
        <v>#DIV/0!</v>
      </c>
      <c r="NFW20" s="38" t="e">
        <f>AVERAGEIFS('Cobalt Prices'!$G$10:$G$4229,'Cobalt Prices'!$E$10:$E$4229,NFW$4)</f>
        <v>#DIV/0!</v>
      </c>
      <c r="NFX20" s="38" t="e">
        <f>AVERAGEIFS('Cobalt Prices'!$G$10:$G$4229,'Cobalt Prices'!$E$10:$E$4229,NFX$4)</f>
        <v>#DIV/0!</v>
      </c>
      <c r="NFY20" s="38" t="e">
        <f>AVERAGEIFS('Cobalt Prices'!$G$10:$G$4229,'Cobalt Prices'!$E$10:$E$4229,NFY$4)</f>
        <v>#DIV/0!</v>
      </c>
      <c r="NFZ20" s="38" t="e">
        <f>AVERAGEIFS('Cobalt Prices'!$G$10:$G$4229,'Cobalt Prices'!$E$10:$E$4229,NFZ$4)</f>
        <v>#DIV/0!</v>
      </c>
      <c r="NGA20" s="38" t="e">
        <f>AVERAGEIFS('Cobalt Prices'!$G$10:$G$4229,'Cobalt Prices'!$E$10:$E$4229,NGA$4)</f>
        <v>#DIV/0!</v>
      </c>
      <c r="NGB20" s="38" t="e">
        <f>AVERAGEIFS('Cobalt Prices'!$G$10:$G$4229,'Cobalt Prices'!$E$10:$E$4229,NGB$4)</f>
        <v>#DIV/0!</v>
      </c>
      <c r="NGC20" s="38" t="e">
        <f>AVERAGEIFS('Cobalt Prices'!$G$10:$G$4229,'Cobalt Prices'!$E$10:$E$4229,NGC$4)</f>
        <v>#DIV/0!</v>
      </c>
      <c r="NGD20" s="38" t="e">
        <f>AVERAGEIFS('Cobalt Prices'!$G$10:$G$4229,'Cobalt Prices'!$E$10:$E$4229,NGD$4)</f>
        <v>#DIV/0!</v>
      </c>
      <c r="NGE20" s="38" t="e">
        <f>AVERAGEIFS('Cobalt Prices'!$G$10:$G$4229,'Cobalt Prices'!$E$10:$E$4229,NGE$4)</f>
        <v>#DIV/0!</v>
      </c>
      <c r="NGF20" s="38" t="e">
        <f>AVERAGEIFS('Cobalt Prices'!$G$10:$G$4229,'Cobalt Prices'!$E$10:$E$4229,NGF$4)</f>
        <v>#DIV/0!</v>
      </c>
      <c r="NGG20" s="38" t="e">
        <f>AVERAGEIFS('Cobalt Prices'!$G$10:$G$4229,'Cobalt Prices'!$E$10:$E$4229,NGG$4)</f>
        <v>#DIV/0!</v>
      </c>
      <c r="NGH20" s="38" t="e">
        <f>AVERAGEIFS('Cobalt Prices'!$G$10:$G$4229,'Cobalt Prices'!$E$10:$E$4229,NGH$4)</f>
        <v>#DIV/0!</v>
      </c>
      <c r="NGI20" s="38" t="e">
        <f>AVERAGEIFS('Cobalt Prices'!$G$10:$G$4229,'Cobalt Prices'!$E$10:$E$4229,NGI$4)</f>
        <v>#DIV/0!</v>
      </c>
      <c r="NGJ20" s="38" t="e">
        <f>AVERAGEIFS('Cobalt Prices'!$G$10:$G$4229,'Cobalt Prices'!$E$10:$E$4229,NGJ$4)</f>
        <v>#DIV/0!</v>
      </c>
      <c r="NGK20" s="38" t="e">
        <f>AVERAGEIFS('Cobalt Prices'!$G$10:$G$4229,'Cobalt Prices'!$E$10:$E$4229,NGK$4)</f>
        <v>#DIV/0!</v>
      </c>
      <c r="NGL20" s="38" t="e">
        <f>AVERAGEIFS('Cobalt Prices'!$G$10:$G$4229,'Cobalt Prices'!$E$10:$E$4229,NGL$4)</f>
        <v>#DIV/0!</v>
      </c>
      <c r="NGM20" s="38" t="e">
        <f>AVERAGEIFS('Cobalt Prices'!$G$10:$G$4229,'Cobalt Prices'!$E$10:$E$4229,NGM$4)</f>
        <v>#DIV/0!</v>
      </c>
      <c r="NGN20" s="38" t="e">
        <f>AVERAGEIFS('Cobalt Prices'!$G$10:$G$4229,'Cobalt Prices'!$E$10:$E$4229,NGN$4)</f>
        <v>#DIV/0!</v>
      </c>
      <c r="NGO20" s="38" t="e">
        <f>AVERAGEIFS('Cobalt Prices'!$G$10:$G$4229,'Cobalt Prices'!$E$10:$E$4229,NGO$4)</f>
        <v>#DIV/0!</v>
      </c>
      <c r="NGP20" s="38" t="e">
        <f>AVERAGEIFS('Cobalt Prices'!$G$10:$G$4229,'Cobalt Prices'!$E$10:$E$4229,NGP$4)</f>
        <v>#DIV/0!</v>
      </c>
      <c r="NGQ20" s="38" t="e">
        <f>AVERAGEIFS('Cobalt Prices'!$G$10:$G$4229,'Cobalt Prices'!$E$10:$E$4229,NGQ$4)</f>
        <v>#DIV/0!</v>
      </c>
      <c r="NGR20" s="38" t="e">
        <f>AVERAGEIFS('Cobalt Prices'!$G$10:$G$4229,'Cobalt Prices'!$E$10:$E$4229,NGR$4)</f>
        <v>#DIV/0!</v>
      </c>
      <c r="NGS20" s="38" t="e">
        <f>AVERAGEIFS('Cobalt Prices'!$G$10:$G$4229,'Cobalt Prices'!$E$10:$E$4229,NGS$4)</f>
        <v>#DIV/0!</v>
      </c>
      <c r="NGT20" s="38" t="e">
        <f>AVERAGEIFS('Cobalt Prices'!$G$10:$G$4229,'Cobalt Prices'!$E$10:$E$4229,NGT$4)</f>
        <v>#DIV/0!</v>
      </c>
      <c r="NGU20" s="38" t="e">
        <f>AVERAGEIFS('Cobalt Prices'!$G$10:$G$4229,'Cobalt Prices'!$E$10:$E$4229,NGU$4)</f>
        <v>#DIV/0!</v>
      </c>
      <c r="NGV20" s="38" t="e">
        <f>AVERAGEIFS('Cobalt Prices'!$G$10:$G$4229,'Cobalt Prices'!$E$10:$E$4229,NGV$4)</f>
        <v>#DIV/0!</v>
      </c>
      <c r="NGW20" s="38" t="e">
        <f>AVERAGEIFS('Cobalt Prices'!$G$10:$G$4229,'Cobalt Prices'!$E$10:$E$4229,NGW$4)</f>
        <v>#DIV/0!</v>
      </c>
      <c r="NGX20" s="38" t="e">
        <f>AVERAGEIFS('Cobalt Prices'!$G$10:$G$4229,'Cobalt Prices'!$E$10:$E$4229,NGX$4)</f>
        <v>#DIV/0!</v>
      </c>
      <c r="NGY20" s="38" t="e">
        <f>AVERAGEIFS('Cobalt Prices'!$G$10:$G$4229,'Cobalt Prices'!$E$10:$E$4229,NGY$4)</f>
        <v>#DIV/0!</v>
      </c>
      <c r="NGZ20" s="38" t="e">
        <f>AVERAGEIFS('Cobalt Prices'!$G$10:$G$4229,'Cobalt Prices'!$E$10:$E$4229,NGZ$4)</f>
        <v>#DIV/0!</v>
      </c>
      <c r="NHA20" s="38" t="e">
        <f>AVERAGEIFS('Cobalt Prices'!$G$10:$G$4229,'Cobalt Prices'!$E$10:$E$4229,NHA$4)</f>
        <v>#DIV/0!</v>
      </c>
      <c r="NHB20" s="38" t="e">
        <f>AVERAGEIFS('Cobalt Prices'!$G$10:$G$4229,'Cobalt Prices'!$E$10:$E$4229,NHB$4)</f>
        <v>#DIV/0!</v>
      </c>
      <c r="NHC20" s="38" t="e">
        <f>AVERAGEIFS('Cobalt Prices'!$G$10:$G$4229,'Cobalt Prices'!$E$10:$E$4229,NHC$4)</f>
        <v>#DIV/0!</v>
      </c>
      <c r="NHD20" s="38" t="e">
        <f>AVERAGEIFS('Cobalt Prices'!$G$10:$G$4229,'Cobalt Prices'!$E$10:$E$4229,NHD$4)</f>
        <v>#DIV/0!</v>
      </c>
      <c r="NHE20" s="38" t="e">
        <f>AVERAGEIFS('Cobalt Prices'!$G$10:$G$4229,'Cobalt Prices'!$E$10:$E$4229,NHE$4)</f>
        <v>#DIV/0!</v>
      </c>
      <c r="NHF20" s="38" t="e">
        <f>AVERAGEIFS('Cobalt Prices'!$G$10:$G$4229,'Cobalt Prices'!$E$10:$E$4229,NHF$4)</f>
        <v>#DIV/0!</v>
      </c>
      <c r="NHG20" s="38" t="e">
        <f>AVERAGEIFS('Cobalt Prices'!$G$10:$G$4229,'Cobalt Prices'!$E$10:$E$4229,NHG$4)</f>
        <v>#DIV/0!</v>
      </c>
      <c r="NHH20" s="38" t="e">
        <f>AVERAGEIFS('Cobalt Prices'!$G$10:$G$4229,'Cobalt Prices'!$E$10:$E$4229,NHH$4)</f>
        <v>#DIV/0!</v>
      </c>
      <c r="NHI20" s="38" t="e">
        <f>AVERAGEIFS('Cobalt Prices'!$G$10:$G$4229,'Cobalt Prices'!$E$10:$E$4229,NHI$4)</f>
        <v>#DIV/0!</v>
      </c>
      <c r="NHJ20" s="38" t="e">
        <f>AVERAGEIFS('Cobalt Prices'!$G$10:$G$4229,'Cobalt Prices'!$E$10:$E$4229,NHJ$4)</f>
        <v>#DIV/0!</v>
      </c>
      <c r="NHK20" s="38" t="e">
        <f>AVERAGEIFS('Cobalt Prices'!$G$10:$G$4229,'Cobalt Prices'!$E$10:$E$4229,NHK$4)</f>
        <v>#DIV/0!</v>
      </c>
      <c r="NHL20" s="38" t="e">
        <f>AVERAGEIFS('Cobalt Prices'!$G$10:$G$4229,'Cobalt Prices'!$E$10:$E$4229,NHL$4)</f>
        <v>#DIV/0!</v>
      </c>
      <c r="NHM20" s="38" t="e">
        <f>AVERAGEIFS('Cobalt Prices'!$G$10:$G$4229,'Cobalt Prices'!$E$10:$E$4229,NHM$4)</f>
        <v>#DIV/0!</v>
      </c>
      <c r="NHN20" s="38" t="e">
        <f>AVERAGEIFS('Cobalt Prices'!$G$10:$G$4229,'Cobalt Prices'!$E$10:$E$4229,NHN$4)</f>
        <v>#DIV/0!</v>
      </c>
      <c r="NHO20" s="38" t="e">
        <f>AVERAGEIFS('Cobalt Prices'!$G$10:$G$4229,'Cobalt Prices'!$E$10:$E$4229,NHO$4)</f>
        <v>#DIV/0!</v>
      </c>
      <c r="NHP20" s="38" t="e">
        <f>AVERAGEIFS('Cobalt Prices'!$G$10:$G$4229,'Cobalt Prices'!$E$10:$E$4229,NHP$4)</f>
        <v>#DIV/0!</v>
      </c>
      <c r="NHQ20" s="38" t="e">
        <f>AVERAGEIFS('Cobalt Prices'!$G$10:$G$4229,'Cobalt Prices'!$E$10:$E$4229,NHQ$4)</f>
        <v>#DIV/0!</v>
      </c>
      <c r="NHR20" s="38" t="e">
        <f>AVERAGEIFS('Cobalt Prices'!$G$10:$G$4229,'Cobalt Prices'!$E$10:$E$4229,NHR$4)</f>
        <v>#DIV/0!</v>
      </c>
      <c r="NHS20" s="38" t="e">
        <f>AVERAGEIFS('Cobalt Prices'!$G$10:$G$4229,'Cobalt Prices'!$E$10:$E$4229,NHS$4)</f>
        <v>#DIV/0!</v>
      </c>
      <c r="NHT20" s="38" t="e">
        <f>AVERAGEIFS('Cobalt Prices'!$G$10:$G$4229,'Cobalt Prices'!$E$10:$E$4229,NHT$4)</f>
        <v>#DIV/0!</v>
      </c>
      <c r="NHU20" s="38" t="e">
        <f>AVERAGEIFS('Cobalt Prices'!$G$10:$G$4229,'Cobalt Prices'!$E$10:$E$4229,NHU$4)</f>
        <v>#DIV/0!</v>
      </c>
      <c r="NHV20" s="38" t="e">
        <f>AVERAGEIFS('Cobalt Prices'!$G$10:$G$4229,'Cobalt Prices'!$E$10:$E$4229,NHV$4)</f>
        <v>#DIV/0!</v>
      </c>
      <c r="NHW20" s="38" t="e">
        <f>AVERAGEIFS('Cobalt Prices'!$G$10:$G$4229,'Cobalt Prices'!$E$10:$E$4229,NHW$4)</f>
        <v>#DIV/0!</v>
      </c>
      <c r="NHX20" s="38" t="e">
        <f>AVERAGEIFS('Cobalt Prices'!$G$10:$G$4229,'Cobalt Prices'!$E$10:$E$4229,NHX$4)</f>
        <v>#DIV/0!</v>
      </c>
      <c r="NHY20" s="38" t="e">
        <f>AVERAGEIFS('Cobalt Prices'!$G$10:$G$4229,'Cobalt Prices'!$E$10:$E$4229,NHY$4)</f>
        <v>#DIV/0!</v>
      </c>
      <c r="NHZ20" s="38" t="e">
        <f>AVERAGEIFS('Cobalt Prices'!$G$10:$G$4229,'Cobalt Prices'!$E$10:$E$4229,NHZ$4)</f>
        <v>#DIV/0!</v>
      </c>
      <c r="NIA20" s="38" t="e">
        <f>AVERAGEIFS('Cobalt Prices'!$G$10:$G$4229,'Cobalt Prices'!$E$10:$E$4229,NIA$4)</f>
        <v>#DIV/0!</v>
      </c>
      <c r="NIB20" s="38" t="e">
        <f>AVERAGEIFS('Cobalt Prices'!$G$10:$G$4229,'Cobalt Prices'!$E$10:$E$4229,NIB$4)</f>
        <v>#DIV/0!</v>
      </c>
      <c r="NIC20" s="38" t="e">
        <f>AVERAGEIFS('Cobalt Prices'!$G$10:$G$4229,'Cobalt Prices'!$E$10:$E$4229,NIC$4)</f>
        <v>#DIV/0!</v>
      </c>
      <c r="NID20" s="38" t="e">
        <f>AVERAGEIFS('Cobalt Prices'!$G$10:$G$4229,'Cobalt Prices'!$E$10:$E$4229,NID$4)</f>
        <v>#DIV/0!</v>
      </c>
      <c r="NIE20" s="38" t="e">
        <f>AVERAGEIFS('Cobalt Prices'!$G$10:$G$4229,'Cobalt Prices'!$E$10:$E$4229,NIE$4)</f>
        <v>#DIV/0!</v>
      </c>
      <c r="NIF20" s="38" t="e">
        <f>AVERAGEIFS('Cobalt Prices'!$G$10:$G$4229,'Cobalt Prices'!$E$10:$E$4229,NIF$4)</f>
        <v>#DIV/0!</v>
      </c>
      <c r="NIG20" s="38" t="e">
        <f>AVERAGEIFS('Cobalt Prices'!$G$10:$G$4229,'Cobalt Prices'!$E$10:$E$4229,NIG$4)</f>
        <v>#DIV/0!</v>
      </c>
      <c r="NIH20" s="38" t="e">
        <f>AVERAGEIFS('Cobalt Prices'!$G$10:$G$4229,'Cobalt Prices'!$E$10:$E$4229,NIH$4)</f>
        <v>#DIV/0!</v>
      </c>
      <c r="NII20" s="38" t="e">
        <f>AVERAGEIFS('Cobalt Prices'!$G$10:$G$4229,'Cobalt Prices'!$E$10:$E$4229,NII$4)</f>
        <v>#DIV/0!</v>
      </c>
      <c r="NIJ20" s="38" t="e">
        <f>AVERAGEIFS('Cobalt Prices'!$G$10:$G$4229,'Cobalt Prices'!$E$10:$E$4229,NIJ$4)</f>
        <v>#DIV/0!</v>
      </c>
      <c r="NIK20" s="38" t="e">
        <f>AVERAGEIFS('Cobalt Prices'!$G$10:$G$4229,'Cobalt Prices'!$E$10:$E$4229,NIK$4)</f>
        <v>#DIV/0!</v>
      </c>
      <c r="NIL20" s="38" t="e">
        <f>AVERAGEIFS('Cobalt Prices'!$G$10:$G$4229,'Cobalt Prices'!$E$10:$E$4229,NIL$4)</f>
        <v>#DIV/0!</v>
      </c>
      <c r="NIM20" s="38" t="e">
        <f>AVERAGEIFS('Cobalt Prices'!$G$10:$G$4229,'Cobalt Prices'!$E$10:$E$4229,NIM$4)</f>
        <v>#DIV/0!</v>
      </c>
      <c r="NIN20" s="38" t="e">
        <f>AVERAGEIFS('Cobalt Prices'!$G$10:$G$4229,'Cobalt Prices'!$E$10:$E$4229,NIN$4)</f>
        <v>#DIV/0!</v>
      </c>
      <c r="NIO20" s="38" t="e">
        <f>AVERAGEIFS('Cobalt Prices'!$G$10:$G$4229,'Cobalt Prices'!$E$10:$E$4229,NIO$4)</f>
        <v>#DIV/0!</v>
      </c>
      <c r="NIP20" s="38" t="e">
        <f>AVERAGEIFS('Cobalt Prices'!$G$10:$G$4229,'Cobalt Prices'!$E$10:$E$4229,NIP$4)</f>
        <v>#DIV/0!</v>
      </c>
      <c r="NIQ20" s="38" t="e">
        <f>AVERAGEIFS('Cobalt Prices'!$G$10:$G$4229,'Cobalt Prices'!$E$10:$E$4229,NIQ$4)</f>
        <v>#DIV/0!</v>
      </c>
      <c r="NIR20" s="38" t="e">
        <f>AVERAGEIFS('Cobalt Prices'!$G$10:$G$4229,'Cobalt Prices'!$E$10:$E$4229,NIR$4)</f>
        <v>#DIV/0!</v>
      </c>
      <c r="NIS20" s="38" t="e">
        <f>AVERAGEIFS('Cobalt Prices'!$G$10:$G$4229,'Cobalt Prices'!$E$10:$E$4229,NIS$4)</f>
        <v>#DIV/0!</v>
      </c>
      <c r="NIT20" s="38" t="e">
        <f>AVERAGEIFS('Cobalt Prices'!$G$10:$G$4229,'Cobalt Prices'!$E$10:$E$4229,NIT$4)</f>
        <v>#DIV/0!</v>
      </c>
      <c r="NIU20" s="38" t="e">
        <f>AVERAGEIFS('Cobalt Prices'!$G$10:$G$4229,'Cobalt Prices'!$E$10:$E$4229,NIU$4)</f>
        <v>#DIV/0!</v>
      </c>
      <c r="NIV20" s="38" t="e">
        <f>AVERAGEIFS('Cobalt Prices'!$G$10:$G$4229,'Cobalt Prices'!$E$10:$E$4229,NIV$4)</f>
        <v>#DIV/0!</v>
      </c>
      <c r="NIW20" s="38" t="e">
        <f>AVERAGEIFS('Cobalt Prices'!$G$10:$G$4229,'Cobalt Prices'!$E$10:$E$4229,NIW$4)</f>
        <v>#DIV/0!</v>
      </c>
      <c r="NIX20" s="38" t="e">
        <f>AVERAGEIFS('Cobalt Prices'!$G$10:$G$4229,'Cobalt Prices'!$E$10:$E$4229,NIX$4)</f>
        <v>#DIV/0!</v>
      </c>
      <c r="NIY20" s="38" t="e">
        <f>AVERAGEIFS('Cobalt Prices'!$G$10:$G$4229,'Cobalt Prices'!$E$10:$E$4229,NIY$4)</f>
        <v>#DIV/0!</v>
      </c>
      <c r="NIZ20" s="38" t="e">
        <f>AVERAGEIFS('Cobalt Prices'!$G$10:$G$4229,'Cobalt Prices'!$E$10:$E$4229,NIZ$4)</f>
        <v>#DIV/0!</v>
      </c>
      <c r="NJA20" s="38" t="e">
        <f>AVERAGEIFS('Cobalt Prices'!$G$10:$G$4229,'Cobalt Prices'!$E$10:$E$4229,NJA$4)</f>
        <v>#DIV/0!</v>
      </c>
      <c r="NJB20" s="38" t="e">
        <f>AVERAGEIFS('Cobalt Prices'!$G$10:$G$4229,'Cobalt Prices'!$E$10:$E$4229,NJB$4)</f>
        <v>#DIV/0!</v>
      </c>
      <c r="NJC20" s="38" t="e">
        <f>AVERAGEIFS('Cobalt Prices'!$G$10:$G$4229,'Cobalt Prices'!$E$10:$E$4229,NJC$4)</f>
        <v>#DIV/0!</v>
      </c>
      <c r="NJD20" s="38" t="e">
        <f>AVERAGEIFS('Cobalt Prices'!$G$10:$G$4229,'Cobalt Prices'!$E$10:$E$4229,NJD$4)</f>
        <v>#DIV/0!</v>
      </c>
      <c r="NJE20" s="38" t="e">
        <f>AVERAGEIFS('Cobalt Prices'!$G$10:$G$4229,'Cobalt Prices'!$E$10:$E$4229,NJE$4)</f>
        <v>#DIV/0!</v>
      </c>
      <c r="NJF20" s="38" t="e">
        <f>AVERAGEIFS('Cobalt Prices'!$G$10:$G$4229,'Cobalt Prices'!$E$10:$E$4229,NJF$4)</f>
        <v>#DIV/0!</v>
      </c>
      <c r="NJG20" s="38" t="e">
        <f>AVERAGEIFS('Cobalt Prices'!$G$10:$G$4229,'Cobalt Prices'!$E$10:$E$4229,NJG$4)</f>
        <v>#DIV/0!</v>
      </c>
      <c r="NJH20" s="38" t="e">
        <f>AVERAGEIFS('Cobalt Prices'!$G$10:$G$4229,'Cobalt Prices'!$E$10:$E$4229,NJH$4)</f>
        <v>#DIV/0!</v>
      </c>
      <c r="NJI20" s="38" t="e">
        <f>AVERAGEIFS('Cobalt Prices'!$G$10:$G$4229,'Cobalt Prices'!$E$10:$E$4229,NJI$4)</f>
        <v>#DIV/0!</v>
      </c>
      <c r="NJJ20" s="38" t="e">
        <f>AVERAGEIFS('Cobalt Prices'!$G$10:$G$4229,'Cobalt Prices'!$E$10:$E$4229,NJJ$4)</f>
        <v>#DIV/0!</v>
      </c>
      <c r="NJK20" s="38" t="e">
        <f>AVERAGEIFS('Cobalt Prices'!$G$10:$G$4229,'Cobalt Prices'!$E$10:$E$4229,NJK$4)</f>
        <v>#DIV/0!</v>
      </c>
      <c r="NJL20" s="38" t="e">
        <f>AVERAGEIFS('Cobalt Prices'!$G$10:$G$4229,'Cobalt Prices'!$E$10:$E$4229,NJL$4)</f>
        <v>#DIV/0!</v>
      </c>
      <c r="NJM20" s="38" t="e">
        <f>AVERAGEIFS('Cobalt Prices'!$G$10:$G$4229,'Cobalt Prices'!$E$10:$E$4229,NJM$4)</f>
        <v>#DIV/0!</v>
      </c>
      <c r="NJN20" s="38" t="e">
        <f>AVERAGEIFS('Cobalt Prices'!$G$10:$G$4229,'Cobalt Prices'!$E$10:$E$4229,NJN$4)</f>
        <v>#DIV/0!</v>
      </c>
      <c r="NJO20" s="38" t="e">
        <f>AVERAGEIFS('Cobalt Prices'!$G$10:$G$4229,'Cobalt Prices'!$E$10:$E$4229,NJO$4)</f>
        <v>#DIV/0!</v>
      </c>
      <c r="NJP20" s="38" t="e">
        <f>AVERAGEIFS('Cobalt Prices'!$G$10:$G$4229,'Cobalt Prices'!$E$10:$E$4229,NJP$4)</f>
        <v>#DIV/0!</v>
      </c>
      <c r="NJQ20" s="38" t="e">
        <f>AVERAGEIFS('Cobalt Prices'!$G$10:$G$4229,'Cobalt Prices'!$E$10:$E$4229,NJQ$4)</f>
        <v>#DIV/0!</v>
      </c>
      <c r="NJR20" s="38" t="e">
        <f>AVERAGEIFS('Cobalt Prices'!$G$10:$G$4229,'Cobalt Prices'!$E$10:$E$4229,NJR$4)</f>
        <v>#DIV/0!</v>
      </c>
      <c r="NJS20" s="38" t="e">
        <f>AVERAGEIFS('Cobalt Prices'!$G$10:$G$4229,'Cobalt Prices'!$E$10:$E$4229,NJS$4)</f>
        <v>#DIV/0!</v>
      </c>
      <c r="NJT20" s="38" t="e">
        <f>AVERAGEIFS('Cobalt Prices'!$G$10:$G$4229,'Cobalt Prices'!$E$10:$E$4229,NJT$4)</f>
        <v>#DIV/0!</v>
      </c>
      <c r="NJU20" s="38" t="e">
        <f>AVERAGEIFS('Cobalt Prices'!$G$10:$G$4229,'Cobalt Prices'!$E$10:$E$4229,NJU$4)</f>
        <v>#DIV/0!</v>
      </c>
      <c r="NJV20" s="38" t="e">
        <f>AVERAGEIFS('Cobalt Prices'!$G$10:$G$4229,'Cobalt Prices'!$E$10:$E$4229,NJV$4)</f>
        <v>#DIV/0!</v>
      </c>
      <c r="NJW20" s="38" t="e">
        <f>AVERAGEIFS('Cobalt Prices'!$G$10:$G$4229,'Cobalt Prices'!$E$10:$E$4229,NJW$4)</f>
        <v>#DIV/0!</v>
      </c>
      <c r="NJX20" s="38" t="e">
        <f>AVERAGEIFS('Cobalt Prices'!$G$10:$G$4229,'Cobalt Prices'!$E$10:$E$4229,NJX$4)</f>
        <v>#DIV/0!</v>
      </c>
      <c r="NJY20" s="38" t="e">
        <f>AVERAGEIFS('Cobalt Prices'!$G$10:$G$4229,'Cobalt Prices'!$E$10:$E$4229,NJY$4)</f>
        <v>#DIV/0!</v>
      </c>
      <c r="NJZ20" s="38" t="e">
        <f>AVERAGEIFS('Cobalt Prices'!$G$10:$G$4229,'Cobalt Prices'!$E$10:$E$4229,NJZ$4)</f>
        <v>#DIV/0!</v>
      </c>
      <c r="NKA20" s="38" t="e">
        <f>AVERAGEIFS('Cobalt Prices'!$G$10:$G$4229,'Cobalt Prices'!$E$10:$E$4229,NKA$4)</f>
        <v>#DIV/0!</v>
      </c>
      <c r="NKB20" s="38" t="e">
        <f>AVERAGEIFS('Cobalt Prices'!$G$10:$G$4229,'Cobalt Prices'!$E$10:$E$4229,NKB$4)</f>
        <v>#DIV/0!</v>
      </c>
      <c r="NKC20" s="38" t="e">
        <f>AVERAGEIFS('Cobalt Prices'!$G$10:$G$4229,'Cobalt Prices'!$E$10:$E$4229,NKC$4)</f>
        <v>#DIV/0!</v>
      </c>
      <c r="NKD20" s="38" t="e">
        <f>AVERAGEIFS('Cobalt Prices'!$G$10:$G$4229,'Cobalt Prices'!$E$10:$E$4229,NKD$4)</f>
        <v>#DIV/0!</v>
      </c>
      <c r="NKE20" s="38" t="e">
        <f>AVERAGEIFS('Cobalt Prices'!$G$10:$G$4229,'Cobalt Prices'!$E$10:$E$4229,NKE$4)</f>
        <v>#DIV/0!</v>
      </c>
      <c r="NKF20" s="38" t="e">
        <f>AVERAGEIFS('Cobalt Prices'!$G$10:$G$4229,'Cobalt Prices'!$E$10:$E$4229,NKF$4)</f>
        <v>#DIV/0!</v>
      </c>
      <c r="NKG20" s="38" t="e">
        <f>AVERAGEIFS('Cobalt Prices'!$G$10:$G$4229,'Cobalt Prices'!$E$10:$E$4229,NKG$4)</f>
        <v>#DIV/0!</v>
      </c>
      <c r="NKH20" s="38" t="e">
        <f>AVERAGEIFS('Cobalt Prices'!$G$10:$G$4229,'Cobalt Prices'!$E$10:$E$4229,NKH$4)</f>
        <v>#DIV/0!</v>
      </c>
      <c r="NKI20" s="38" t="e">
        <f>AVERAGEIFS('Cobalt Prices'!$G$10:$G$4229,'Cobalt Prices'!$E$10:$E$4229,NKI$4)</f>
        <v>#DIV/0!</v>
      </c>
      <c r="NKJ20" s="38" t="e">
        <f>AVERAGEIFS('Cobalt Prices'!$G$10:$G$4229,'Cobalt Prices'!$E$10:$E$4229,NKJ$4)</f>
        <v>#DIV/0!</v>
      </c>
      <c r="NKK20" s="38" t="e">
        <f>AVERAGEIFS('Cobalt Prices'!$G$10:$G$4229,'Cobalt Prices'!$E$10:$E$4229,NKK$4)</f>
        <v>#DIV/0!</v>
      </c>
      <c r="NKL20" s="38" t="e">
        <f>AVERAGEIFS('Cobalt Prices'!$G$10:$G$4229,'Cobalt Prices'!$E$10:$E$4229,NKL$4)</f>
        <v>#DIV/0!</v>
      </c>
      <c r="NKM20" s="38" t="e">
        <f>AVERAGEIFS('Cobalt Prices'!$G$10:$G$4229,'Cobalt Prices'!$E$10:$E$4229,NKM$4)</f>
        <v>#DIV/0!</v>
      </c>
      <c r="NKN20" s="38" t="e">
        <f>AVERAGEIFS('Cobalt Prices'!$G$10:$G$4229,'Cobalt Prices'!$E$10:$E$4229,NKN$4)</f>
        <v>#DIV/0!</v>
      </c>
      <c r="NKO20" s="38" t="e">
        <f>AVERAGEIFS('Cobalt Prices'!$G$10:$G$4229,'Cobalt Prices'!$E$10:$E$4229,NKO$4)</f>
        <v>#DIV/0!</v>
      </c>
      <c r="NKP20" s="38" t="e">
        <f>AVERAGEIFS('Cobalt Prices'!$G$10:$G$4229,'Cobalt Prices'!$E$10:$E$4229,NKP$4)</f>
        <v>#DIV/0!</v>
      </c>
      <c r="NKQ20" s="38" t="e">
        <f>AVERAGEIFS('Cobalt Prices'!$G$10:$G$4229,'Cobalt Prices'!$E$10:$E$4229,NKQ$4)</f>
        <v>#DIV/0!</v>
      </c>
      <c r="NKR20" s="38" t="e">
        <f>AVERAGEIFS('Cobalt Prices'!$G$10:$G$4229,'Cobalt Prices'!$E$10:$E$4229,NKR$4)</f>
        <v>#DIV/0!</v>
      </c>
      <c r="NKS20" s="38" t="e">
        <f>AVERAGEIFS('Cobalt Prices'!$G$10:$G$4229,'Cobalt Prices'!$E$10:$E$4229,NKS$4)</f>
        <v>#DIV/0!</v>
      </c>
      <c r="NKT20" s="38" t="e">
        <f>AVERAGEIFS('Cobalt Prices'!$G$10:$G$4229,'Cobalt Prices'!$E$10:$E$4229,NKT$4)</f>
        <v>#DIV/0!</v>
      </c>
      <c r="NKU20" s="38" t="e">
        <f>AVERAGEIFS('Cobalt Prices'!$G$10:$G$4229,'Cobalt Prices'!$E$10:$E$4229,NKU$4)</f>
        <v>#DIV/0!</v>
      </c>
      <c r="NKV20" s="38" t="e">
        <f>AVERAGEIFS('Cobalt Prices'!$G$10:$G$4229,'Cobalt Prices'!$E$10:$E$4229,NKV$4)</f>
        <v>#DIV/0!</v>
      </c>
      <c r="NKW20" s="38" t="e">
        <f>AVERAGEIFS('Cobalt Prices'!$G$10:$G$4229,'Cobalt Prices'!$E$10:$E$4229,NKW$4)</f>
        <v>#DIV/0!</v>
      </c>
      <c r="NKX20" s="38" t="e">
        <f>AVERAGEIFS('Cobalt Prices'!$G$10:$G$4229,'Cobalt Prices'!$E$10:$E$4229,NKX$4)</f>
        <v>#DIV/0!</v>
      </c>
      <c r="NKY20" s="38" t="e">
        <f>AVERAGEIFS('Cobalt Prices'!$G$10:$G$4229,'Cobalt Prices'!$E$10:$E$4229,NKY$4)</f>
        <v>#DIV/0!</v>
      </c>
      <c r="NKZ20" s="38" t="e">
        <f>AVERAGEIFS('Cobalt Prices'!$G$10:$G$4229,'Cobalt Prices'!$E$10:$E$4229,NKZ$4)</f>
        <v>#DIV/0!</v>
      </c>
      <c r="NLA20" s="38" t="e">
        <f>AVERAGEIFS('Cobalt Prices'!$G$10:$G$4229,'Cobalt Prices'!$E$10:$E$4229,NLA$4)</f>
        <v>#DIV/0!</v>
      </c>
      <c r="NLB20" s="38" t="e">
        <f>AVERAGEIFS('Cobalt Prices'!$G$10:$G$4229,'Cobalt Prices'!$E$10:$E$4229,NLB$4)</f>
        <v>#DIV/0!</v>
      </c>
      <c r="NLC20" s="38" t="e">
        <f>AVERAGEIFS('Cobalt Prices'!$G$10:$G$4229,'Cobalt Prices'!$E$10:$E$4229,NLC$4)</f>
        <v>#DIV/0!</v>
      </c>
      <c r="NLD20" s="38" t="e">
        <f>AVERAGEIFS('Cobalt Prices'!$G$10:$G$4229,'Cobalt Prices'!$E$10:$E$4229,NLD$4)</f>
        <v>#DIV/0!</v>
      </c>
      <c r="NLE20" s="38" t="e">
        <f>AVERAGEIFS('Cobalt Prices'!$G$10:$G$4229,'Cobalt Prices'!$E$10:$E$4229,NLE$4)</f>
        <v>#DIV/0!</v>
      </c>
      <c r="NLF20" s="38" t="e">
        <f>AVERAGEIFS('Cobalt Prices'!$G$10:$G$4229,'Cobalt Prices'!$E$10:$E$4229,NLF$4)</f>
        <v>#DIV/0!</v>
      </c>
      <c r="NLG20" s="38" t="e">
        <f>AVERAGEIFS('Cobalt Prices'!$G$10:$G$4229,'Cobalt Prices'!$E$10:$E$4229,NLG$4)</f>
        <v>#DIV/0!</v>
      </c>
      <c r="NLH20" s="38" t="e">
        <f>AVERAGEIFS('Cobalt Prices'!$G$10:$G$4229,'Cobalt Prices'!$E$10:$E$4229,NLH$4)</f>
        <v>#DIV/0!</v>
      </c>
      <c r="NLI20" s="38" t="e">
        <f>AVERAGEIFS('Cobalt Prices'!$G$10:$G$4229,'Cobalt Prices'!$E$10:$E$4229,NLI$4)</f>
        <v>#DIV/0!</v>
      </c>
      <c r="NLJ20" s="38" t="e">
        <f>AVERAGEIFS('Cobalt Prices'!$G$10:$G$4229,'Cobalt Prices'!$E$10:$E$4229,NLJ$4)</f>
        <v>#DIV/0!</v>
      </c>
      <c r="NLK20" s="38" t="e">
        <f>AVERAGEIFS('Cobalt Prices'!$G$10:$G$4229,'Cobalt Prices'!$E$10:$E$4229,NLK$4)</f>
        <v>#DIV/0!</v>
      </c>
      <c r="NLL20" s="38" t="e">
        <f>AVERAGEIFS('Cobalt Prices'!$G$10:$G$4229,'Cobalt Prices'!$E$10:$E$4229,NLL$4)</f>
        <v>#DIV/0!</v>
      </c>
      <c r="NLM20" s="38" t="e">
        <f>AVERAGEIFS('Cobalt Prices'!$G$10:$G$4229,'Cobalt Prices'!$E$10:$E$4229,NLM$4)</f>
        <v>#DIV/0!</v>
      </c>
      <c r="NLN20" s="38" t="e">
        <f>AVERAGEIFS('Cobalt Prices'!$G$10:$G$4229,'Cobalt Prices'!$E$10:$E$4229,NLN$4)</f>
        <v>#DIV/0!</v>
      </c>
      <c r="NLO20" s="38" t="e">
        <f>AVERAGEIFS('Cobalt Prices'!$G$10:$G$4229,'Cobalt Prices'!$E$10:$E$4229,NLO$4)</f>
        <v>#DIV/0!</v>
      </c>
      <c r="NLP20" s="38" t="e">
        <f>AVERAGEIFS('Cobalt Prices'!$G$10:$G$4229,'Cobalt Prices'!$E$10:$E$4229,NLP$4)</f>
        <v>#DIV/0!</v>
      </c>
      <c r="NLQ20" s="38" t="e">
        <f>AVERAGEIFS('Cobalt Prices'!$G$10:$G$4229,'Cobalt Prices'!$E$10:$E$4229,NLQ$4)</f>
        <v>#DIV/0!</v>
      </c>
      <c r="NLR20" s="38" t="e">
        <f>AVERAGEIFS('Cobalt Prices'!$G$10:$G$4229,'Cobalt Prices'!$E$10:$E$4229,NLR$4)</f>
        <v>#DIV/0!</v>
      </c>
      <c r="NLS20" s="38" t="e">
        <f>AVERAGEIFS('Cobalt Prices'!$G$10:$G$4229,'Cobalt Prices'!$E$10:$E$4229,NLS$4)</f>
        <v>#DIV/0!</v>
      </c>
      <c r="NLT20" s="38" t="e">
        <f>AVERAGEIFS('Cobalt Prices'!$G$10:$G$4229,'Cobalt Prices'!$E$10:$E$4229,NLT$4)</f>
        <v>#DIV/0!</v>
      </c>
      <c r="NLU20" s="38" t="e">
        <f>AVERAGEIFS('Cobalt Prices'!$G$10:$G$4229,'Cobalt Prices'!$E$10:$E$4229,NLU$4)</f>
        <v>#DIV/0!</v>
      </c>
      <c r="NLV20" s="38" t="e">
        <f>AVERAGEIFS('Cobalt Prices'!$G$10:$G$4229,'Cobalt Prices'!$E$10:$E$4229,NLV$4)</f>
        <v>#DIV/0!</v>
      </c>
      <c r="NLW20" s="38" t="e">
        <f>AVERAGEIFS('Cobalt Prices'!$G$10:$G$4229,'Cobalt Prices'!$E$10:$E$4229,NLW$4)</f>
        <v>#DIV/0!</v>
      </c>
      <c r="NLX20" s="38" t="e">
        <f>AVERAGEIFS('Cobalt Prices'!$G$10:$G$4229,'Cobalt Prices'!$E$10:$E$4229,NLX$4)</f>
        <v>#DIV/0!</v>
      </c>
      <c r="NLY20" s="38" t="e">
        <f>AVERAGEIFS('Cobalt Prices'!$G$10:$G$4229,'Cobalt Prices'!$E$10:$E$4229,NLY$4)</f>
        <v>#DIV/0!</v>
      </c>
      <c r="NLZ20" s="38" t="e">
        <f>AVERAGEIFS('Cobalt Prices'!$G$10:$G$4229,'Cobalt Prices'!$E$10:$E$4229,NLZ$4)</f>
        <v>#DIV/0!</v>
      </c>
      <c r="NMA20" s="38" t="e">
        <f>AVERAGEIFS('Cobalt Prices'!$G$10:$G$4229,'Cobalt Prices'!$E$10:$E$4229,NMA$4)</f>
        <v>#DIV/0!</v>
      </c>
      <c r="NMB20" s="38" t="e">
        <f>AVERAGEIFS('Cobalt Prices'!$G$10:$G$4229,'Cobalt Prices'!$E$10:$E$4229,NMB$4)</f>
        <v>#DIV/0!</v>
      </c>
      <c r="NMC20" s="38" t="e">
        <f>AVERAGEIFS('Cobalt Prices'!$G$10:$G$4229,'Cobalt Prices'!$E$10:$E$4229,NMC$4)</f>
        <v>#DIV/0!</v>
      </c>
      <c r="NMD20" s="38" t="e">
        <f>AVERAGEIFS('Cobalt Prices'!$G$10:$G$4229,'Cobalt Prices'!$E$10:$E$4229,NMD$4)</f>
        <v>#DIV/0!</v>
      </c>
      <c r="NME20" s="38" t="e">
        <f>AVERAGEIFS('Cobalt Prices'!$G$10:$G$4229,'Cobalt Prices'!$E$10:$E$4229,NME$4)</f>
        <v>#DIV/0!</v>
      </c>
      <c r="NMF20" s="38" t="e">
        <f>AVERAGEIFS('Cobalt Prices'!$G$10:$G$4229,'Cobalt Prices'!$E$10:$E$4229,NMF$4)</f>
        <v>#DIV/0!</v>
      </c>
      <c r="NMG20" s="38" t="e">
        <f>AVERAGEIFS('Cobalt Prices'!$G$10:$G$4229,'Cobalt Prices'!$E$10:$E$4229,NMG$4)</f>
        <v>#DIV/0!</v>
      </c>
      <c r="NMH20" s="38" t="e">
        <f>AVERAGEIFS('Cobalt Prices'!$G$10:$G$4229,'Cobalt Prices'!$E$10:$E$4229,NMH$4)</f>
        <v>#DIV/0!</v>
      </c>
      <c r="NMI20" s="38" t="e">
        <f>AVERAGEIFS('Cobalt Prices'!$G$10:$G$4229,'Cobalt Prices'!$E$10:$E$4229,NMI$4)</f>
        <v>#DIV/0!</v>
      </c>
      <c r="NMJ20" s="38" t="e">
        <f>AVERAGEIFS('Cobalt Prices'!$G$10:$G$4229,'Cobalt Prices'!$E$10:$E$4229,NMJ$4)</f>
        <v>#DIV/0!</v>
      </c>
      <c r="NMK20" s="38" t="e">
        <f>AVERAGEIFS('Cobalt Prices'!$G$10:$G$4229,'Cobalt Prices'!$E$10:$E$4229,NMK$4)</f>
        <v>#DIV/0!</v>
      </c>
      <c r="NML20" s="38" t="e">
        <f>AVERAGEIFS('Cobalt Prices'!$G$10:$G$4229,'Cobalt Prices'!$E$10:$E$4229,NML$4)</f>
        <v>#DIV/0!</v>
      </c>
      <c r="NMM20" s="38" t="e">
        <f>AVERAGEIFS('Cobalt Prices'!$G$10:$G$4229,'Cobalt Prices'!$E$10:$E$4229,NMM$4)</f>
        <v>#DIV/0!</v>
      </c>
      <c r="NMN20" s="38" t="e">
        <f>AVERAGEIFS('Cobalt Prices'!$G$10:$G$4229,'Cobalt Prices'!$E$10:$E$4229,NMN$4)</f>
        <v>#DIV/0!</v>
      </c>
      <c r="NMO20" s="38" t="e">
        <f>AVERAGEIFS('Cobalt Prices'!$G$10:$G$4229,'Cobalt Prices'!$E$10:$E$4229,NMO$4)</f>
        <v>#DIV/0!</v>
      </c>
      <c r="NMP20" s="38" t="e">
        <f>AVERAGEIFS('Cobalt Prices'!$G$10:$G$4229,'Cobalt Prices'!$E$10:$E$4229,NMP$4)</f>
        <v>#DIV/0!</v>
      </c>
      <c r="NMQ20" s="38" t="e">
        <f>AVERAGEIFS('Cobalt Prices'!$G$10:$G$4229,'Cobalt Prices'!$E$10:$E$4229,NMQ$4)</f>
        <v>#DIV/0!</v>
      </c>
      <c r="NMR20" s="38" t="e">
        <f>AVERAGEIFS('Cobalt Prices'!$G$10:$G$4229,'Cobalt Prices'!$E$10:$E$4229,NMR$4)</f>
        <v>#DIV/0!</v>
      </c>
      <c r="NMS20" s="38" t="e">
        <f>AVERAGEIFS('Cobalt Prices'!$G$10:$G$4229,'Cobalt Prices'!$E$10:$E$4229,NMS$4)</f>
        <v>#DIV/0!</v>
      </c>
      <c r="NMT20" s="38" t="e">
        <f>AVERAGEIFS('Cobalt Prices'!$G$10:$G$4229,'Cobalt Prices'!$E$10:$E$4229,NMT$4)</f>
        <v>#DIV/0!</v>
      </c>
      <c r="NMU20" s="38" t="e">
        <f>AVERAGEIFS('Cobalt Prices'!$G$10:$G$4229,'Cobalt Prices'!$E$10:$E$4229,NMU$4)</f>
        <v>#DIV/0!</v>
      </c>
      <c r="NMV20" s="38" t="e">
        <f>AVERAGEIFS('Cobalt Prices'!$G$10:$G$4229,'Cobalt Prices'!$E$10:$E$4229,NMV$4)</f>
        <v>#DIV/0!</v>
      </c>
      <c r="NMW20" s="38" t="e">
        <f>AVERAGEIFS('Cobalt Prices'!$G$10:$G$4229,'Cobalt Prices'!$E$10:$E$4229,NMW$4)</f>
        <v>#DIV/0!</v>
      </c>
      <c r="NMX20" s="38" t="e">
        <f>AVERAGEIFS('Cobalt Prices'!$G$10:$G$4229,'Cobalt Prices'!$E$10:$E$4229,NMX$4)</f>
        <v>#DIV/0!</v>
      </c>
      <c r="NMY20" s="38" t="e">
        <f>AVERAGEIFS('Cobalt Prices'!$G$10:$G$4229,'Cobalt Prices'!$E$10:$E$4229,NMY$4)</f>
        <v>#DIV/0!</v>
      </c>
      <c r="NMZ20" s="38" t="e">
        <f>AVERAGEIFS('Cobalt Prices'!$G$10:$G$4229,'Cobalt Prices'!$E$10:$E$4229,NMZ$4)</f>
        <v>#DIV/0!</v>
      </c>
      <c r="NNA20" s="38" t="e">
        <f>AVERAGEIFS('Cobalt Prices'!$G$10:$G$4229,'Cobalt Prices'!$E$10:$E$4229,NNA$4)</f>
        <v>#DIV/0!</v>
      </c>
      <c r="NNB20" s="38" t="e">
        <f>AVERAGEIFS('Cobalt Prices'!$G$10:$G$4229,'Cobalt Prices'!$E$10:$E$4229,NNB$4)</f>
        <v>#DIV/0!</v>
      </c>
      <c r="NNC20" s="38" t="e">
        <f>AVERAGEIFS('Cobalt Prices'!$G$10:$G$4229,'Cobalt Prices'!$E$10:$E$4229,NNC$4)</f>
        <v>#DIV/0!</v>
      </c>
      <c r="NND20" s="38" t="e">
        <f>AVERAGEIFS('Cobalt Prices'!$G$10:$G$4229,'Cobalt Prices'!$E$10:$E$4229,NND$4)</f>
        <v>#DIV/0!</v>
      </c>
      <c r="NNE20" s="38" t="e">
        <f>AVERAGEIFS('Cobalt Prices'!$G$10:$G$4229,'Cobalt Prices'!$E$10:$E$4229,NNE$4)</f>
        <v>#DIV/0!</v>
      </c>
      <c r="NNF20" s="38" t="e">
        <f>AVERAGEIFS('Cobalt Prices'!$G$10:$G$4229,'Cobalt Prices'!$E$10:$E$4229,NNF$4)</f>
        <v>#DIV/0!</v>
      </c>
      <c r="NNG20" s="38" t="e">
        <f>AVERAGEIFS('Cobalt Prices'!$G$10:$G$4229,'Cobalt Prices'!$E$10:$E$4229,NNG$4)</f>
        <v>#DIV/0!</v>
      </c>
      <c r="NNH20" s="38" t="e">
        <f>AVERAGEIFS('Cobalt Prices'!$G$10:$G$4229,'Cobalt Prices'!$E$10:$E$4229,NNH$4)</f>
        <v>#DIV/0!</v>
      </c>
      <c r="NNI20" s="38" t="e">
        <f>AVERAGEIFS('Cobalt Prices'!$G$10:$G$4229,'Cobalt Prices'!$E$10:$E$4229,NNI$4)</f>
        <v>#DIV/0!</v>
      </c>
      <c r="NNJ20" s="38" t="e">
        <f>AVERAGEIFS('Cobalt Prices'!$G$10:$G$4229,'Cobalt Prices'!$E$10:$E$4229,NNJ$4)</f>
        <v>#DIV/0!</v>
      </c>
      <c r="NNK20" s="38" t="e">
        <f>AVERAGEIFS('Cobalt Prices'!$G$10:$G$4229,'Cobalt Prices'!$E$10:$E$4229,NNK$4)</f>
        <v>#DIV/0!</v>
      </c>
      <c r="NNL20" s="38" t="e">
        <f>AVERAGEIFS('Cobalt Prices'!$G$10:$G$4229,'Cobalt Prices'!$E$10:$E$4229,NNL$4)</f>
        <v>#DIV/0!</v>
      </c>
      <c r="NNM20" s="38" t="e">
        <f>AVERAGEIFS('Cobalt Prices'!$G$10:$G$4229,'Cobalt Prices'!$E$10:$E$4229,NNM$4)</f>
        <v>#DIV/0!</v>
      </c>
      <c r="NNN20" s="38" t="e">
        <f>AVERAGEIFS('Cobalt Prices'!$G$10:$G$4229,'Cobalt Prices'!$E$10:$E$4229,NNN$4)</f>
        <v>#DIV/0!</v>
      </c>
      <c r="NNO20" s="38" t="e">
        <f>AVERAGEIFS('Cobalt Prices'!$G$10:$G$4229,'Cobalt Prices'!$E$10:$E$4229,NNO$4)</f>
        <v>#DIV/0!</v>
      </c>
      <c r="NNP20" s="38" t="e">
        <f>AVERAGEIFS('Cobalt Prices'!$G$10:$G$4229,'Cobalt Prices'!$E$10:$E$4229,NNP$4)</f>
        <v>#DIV/0!</v>
      </c>
      <c r="NNQ20" s="38" t="e">
        <f>AVERAGEIFS('Cobalt Prices'!$G$10:$G$4229,'Cobalt Prices'!$E$10:$E$4229,NNQ$4)</f>
        <v>#DIV/0!</v>
      </c>
      <c r="NNR20" s="38" t="e">
        <f>AVERAGEIFS('Cobalt Prices'!$G$10:$G$4229,'Cobalt Prices'!$E$10:$E$4229,NNR$4)</f>
        <v>#DIV/0!</v>
      </c>
      <c r="NNS20" s="38" t="e">
        <f>AVERAGEIFS('Cobalt Prices'!$G$10:$G$4229,'Cobalt Prices'!$E$10:$E$4229,NNS$4)</f>
        <v>#DIV/0!</v>
      </c>
      <c r="NNT20" s="38" t="e">
        <f>AVERAGEIFS('Cobalt Prices'!$G$10:$G$4229,'Cobalt Prices'!$E$10:$E$4229,NNT$4)</f>
        <v>#DIV/0!</v>
      </c>
      <c r="NNU20" s="38" t="e">
        <f>AVERAGEIFS('Cobalt Prices'!$G$10:$G$4229,'Cobalt Prices'!$E$10:$E$4229,NNU$4)</f>
        <v>#DIV/0!</v>
      </c>
      <c r="NNV20" s="38" t="e">
        <f>AVERAGEIFS('Cobalt Prices'!$G$10:$G$4229,'Cobalt Prices'!$E$10:$E$4229,NNV$4)</f>
        <v>#DIV/0!</v>
      </c>
      <c r="NNW20" s="38" t="e">
        <f>AVERAGEIFS('Cobalt Prices'!$G$10:$G$4229,'Cobalt Prices'!$E$10:$E$4229,NNW$4)</f>
        <v>#DIV/0!</v>
      </c>
      <c r="NNX20" s="38" t="e">
        <f>AVERAGEIFS('Cobalt Prices'!$G$10:$G$4229,'Cobalt Prices'!$E$10:$E$4229,NNX$4)</f>
        <v>#DIV/0!</v>
      </c>
      <c r="NNY20" s="38" t="e">
        <f>AVERAGEIFS('Cobalt Prices'!$G$10:$G$4229,'Cobalt Prices'!$E$10:$E$4229,NNY$4)</f>
        <v>#DIV/0!</v>
      </c>
      <c r="NNZ20" s="38" t="e">
        <f>AVERAGEIFS('Cobalt Prices'!$G$10:$G$4229,'Cobalt Prices'!$E$10:$E$4229,NNZ$4)</f>
        <v>#DIV/0!</v>
      </c>
      <c r="NOA20" s="38" t="e">
        <f>AVERAGEIFS('Cobalt Prices'!$G$10:$G$4229,'Cobalt Prices'!$E$10:$E$4229,NOA$4)</f>
        <v>#DIV/0!</v>
      </c>
      <c r="NOB20" s="38" t="e">
        <f>AVERAGEIFS('Cobalt Prices'!$G$10:$G$4229,'Cobalt Prices'!$E$10:$E$4229,NOB$4)</f>
        <v>#DIV/0!</v>
      </c>
      <c r="NOC20" s="38" t="e">
        <f>AVERAGEIFS('Cobalt Prices'!$G$10:$G$4229,'Cobalt Prices'!$E$10:$E$4229,NOC$4)</f>
        <v>#DIV/0!</v>
      </c>
      <c r="NOD20" s="38" t="e">
        <f>AVERAGEIFS('Cobalt Prices'!$G$10:$G$4229,'Cobalt Prices'!$E$10:$E$4229,NOD$4)</f>
        <v>#DIV/0!</v>
      </c>
      <c r="NOE20" s="38" t="e">
        <f>AVERAGEIFS('Cobalt Prices'!$G$10:$G$4229,'Cobalt Prices'!$E$10:$E$4229,NOE$4)</f>
        <v>#DIV/0!</v>
      </c>
      <c r="NOF20" s="38" t="e">
        <f>AVERAGEIFS('Cobalt Prices'!$G$10:$G$4229,'Cobalt Prices'!$E$10:$E$4229,NOF$4)</f>
        <v>#DIV/0!</v>
      </c>
      <c r="NOG20" s="38" t="e">
        <f>AVERAGEIFS('Cobalt Prices'!$G$10:$G$4229,'Cobalt Prices'!$E$10:$E$4229,NOG$4)</f>
        <v>#DIV/0!</v>
      </c>
      <c r="NOH20" s="38" t="e">
        <f>AVERAGEIFS('Cobalt Prices'!$G$10:$G$4229,'Cobalt Prices'!$E$10:$E$4229,NOH$4)</f>
        <v>#DIV/0!</v>
      </c>
      <c r="NOI20" s="38" t="e">
        <f>AVERAGEIFS('Cobalt Prices'!$G$10:$G$4229,'Cobalt Prices'!$E$10:$E$4229,NOI$4)</f>
        <v>#DIV/0!</v>
      </c>
      <c r="NOJ20" s="38" t="e">
        <f>AVERAGEIFS('Cobalt Prices'!$G$10:$G$4229,'Cobalt Prices'!$E$10:$E$4229,NOJ$4)</f>
        <v>#DIV/0!</v>
      </c>
      <c r="NOK20" s="38" t="e">
        <f>AVERAGEIFS('Cobalt Prices'!$G$10:$G$4229,'Cobalt Prices'!$E$10:$E$4229,NOK$4)</f>
        <v>#DIV/0!</v>
      </c>
      <c r="NOL20" s="38" t="e">
        <f>AVERAGEIFS('Cobalt Prices'!$G$10:$G$4229,'Cobalt Prices'!$E$10:$E$4229,NOL$4)</f>
        <v>#DIV/0!</v>
      </c>
      <c r="NOM20" s="38" t="e">
        <f>AVERAGEIFS('Cobalt Prices'!$G$10:$G$4229,'Cobalt Prices'!$E$10:$E$4229,NOM$4)</f>
        <v>#DIV/0!</v>
      </c>
      <c r="NON20" s="38" t="e">
        <f>AVERAGEIFS('Cobalt Prices'!$G$10:$G$4229,'Cobalt Prices'!$E$10:$E$4229,NON$4)</f>
        <v>#DIV/0!</v>
      </c>
      <c r="NOO20" s="38" t="e">
        <f>AVERAGEIFS('Cobalt Prices'!$G$10:$G$4229,'Cobalt Prices'!$E$10:$E$4229,NOO$4)</f>
        <v>#DIV/0!</v>
      </c>
      <c r="NOP20" s="38" t="e">
        <f>AVERAGEIFS('Cobalt Prices'!$G$10:$G$4229,'Cobalt Prices'!$E$10:$E$4229,NOP$4)</f>
        <v>#DIV/0!</v>
      </c>
      <c r="NOQ20" s="38" t="e">
        <f>AVERAGEIFS('Cobalt Prices'!$G$10:$G$4229,'Cobalt Prices'!$E$10:$E$4229,NOQ$4)</f>
        <v>#DIV/0!</v>
      </c>
      <c r="NOR20" s="38" t="e">
        <f>AVERAGEIFS('Cobalt Prices'!$G$10:$G$4229,'Cobalt Prices'!$E$10:$E$4229,NOR$4)</f>
        <v>#DIV/0!</v>
      </c>
      <c r="NOS20" s="38" t="e">
        <f>AVERAGEIFS('Cobalt Prices'!$G$10:$G$4229,'Cobalt Prices'!$E$10:$E$4229,NOS$4)</f>
        <v>#DIV/0!</v>
      </c>
      <c r="NOT20" s="38" t="e">
        <f>AVERAGEIFS('Cobalt Prices'!$G$10:$G$4229,'Cobalt Prices'!$E$10:$E$4229,NOT$4)</f>
        <v>#DIV/0!</v>
      </c>
      <c r="NOU20" s="38" t="e">
        <f>AVERAGEIFS('Cobalt Prices'!$G$10:$G$4229,'Cobalt Prices'!$E$10:$E$4229,NOU$4)</f>
        <v>#DIV/0!</v>
      </c>
      <c r="NOV20" s="38" t="e">
        <f>AVERAGEIFS('Cobalt Prices'!$G$10:$G$4229,'Cobalt Prices'!$E$10:$E$4229,NOV$4)</f>
        <v>#DIV/0!</v>
      </c>
      <c r="NOW20" s="38" t="e">
        <f>AVERAGEIFS('Cobalt Prices'!$G$10:$G$4229,'Cobalt Prices'!$E$10:$E$4229,NOW$4)</f>
        <v>#DIV/0!</v>
      </c>
      <c r="NOX20" s="38" t="e">
        <f>AVERAGEIFS('Cobalt Prices'!$G$10:$G$4229,'Cobalt Prices'!$E$10:$E$4229,NOX$4)</f>
        <v>#DIV/0!</v>
      </c>
      <c r="NOY20" s="38" t="e">
        <f>AVERAGEIFS('Cobalt Prices'!$G$10:$G$4229,'Cobalt Prices'!$E$10:$E$4229,NOY$4)</f>
        <v>#DIV/0!</v>
      </c>
      <c r="NOZ20" s="38" t="e">
        <f>AVERAGEIFS('Cobalt Prices'!$G$10:$G$4229,'Cobalt Prices'!$E$10:$E$4229,NOZ$4)</f>
        <v>#DIV/0!</v>
      </c>
      <c r="NPA20" s="38" t="e">
        <f>AVERAGEIFS('Cobalt Prices'!$G$10:$G$4229,'Cobalt Prices'!$E$10:$E$4229,NPA$4)</f>
        <v>#DIV/0!</v>
      </c>
      <c r="NPB20" s="38" t="e">
        <f>AVERAGEIFS('Cobalt Prices'!$G$10:$G$4229,'Cobalt Prices'!$E$10:$E$4229,NPB$4)</f>
        <v>#DIV/0!</v>
      </c>
      <c r="NPC20" s="38" t="e">
        <f>AVERAGEIFS('Cobalt Prices'!$G$10:$G$4229,'Cobalt Prices'!$E$10:$E$4229,NPC$4)</f>
        <v>#DIV/0!</v>
      </c>
      <c r="NPD20" s="38" t="e">
        <f>AVERAGEIFS('Cobalt Prices'!$G$10:$G$4229,'Cobalt Prices'!$E$10:$E$4229,NPD$4)</f>
        <v>#DIV/0!</v>
      </c>
      <c r="NPE20" s="38" t="e">
        <f>AVERAGEIFS('Cobalt Prices'!$G$10:$G$4229,'Cobalt Prices'!$E$10:$E$4229,NPE$4)</f>
        <v>#DIV/0!</v>
      </c>
      <c r="NPF20" s="38" t="e">
        <f>AVERAGEIFS('Cobalt Prices'!$G$10:$G$4229,'Cobalt Prices'!$E$10:$E$4229,NPF$4)</f>
        <v>#DIV/0!</v>
      </c>
      <c r="NPG20" s="38" t="e">
        <f>AVERAGEIFS('Cobalt Prices'!$G$10:$G$4229,'Cobalt Prices'!$E$10:$E$4229,NPG$4)</f>
        <v>#DIV/0!</v>
      </c>
      <c r="NPH20" s="38" t="e">
        <f>AVERAGEIFS('Cobalt Prices'!$G$10:$G$4229,'Cobalt Prices'!$E$10:$E$4229,NPH$4)</f>
        <v>#DIV/0!</v>
      </c>
      <c r="NPI20" s="38" t="e">
        <f>AVERAGEIFS('Cobalt Prices'!$G$10:$G$4229,'Cobalt Prices'!$E$10:$E$4229,NPI$4)</f>
        <v>#DIV/0!</v>
      </c>
      <c r="NPJ20" s="38" t="e">
        <f>AVERAGEIFS('Cobalt Prices'!$G$10:$G$4229,'Cobalt Prices'!$E$10:$E$4229,NPJ$4)</f>
        <v>#DIV/0!</v>
      </c>
      <c r="NPK20" s="38" t="e">
        <f>AVERAGEIFS('Cobalt Prices'!$G$10:$G$4229,'Cobalt Prices'!$E$10:$E$4229,NPK$4)</f>
        <v>#DIV/0!</v>
      </c>
      <c r="NPL20" s="38" t="e">
        <f>AVERAGEIFS('Cobalt Prices'!$G$10:$G$4229,'Cobalt Prices'!$E$10:$E$4229,NPL$4)</f>
        <v>#DIV/0!</v>
      </c>
      <c r="NPM20" s="38" t="e">
        <f>AVERAGEIFS('Cobalt Prices'!$G$10:$G$4229,'Cobalt Prices'!$E$10:$E$4229,NPM$4)</f>
        <v>#DIV/0!</v>
      </c>
      <c r="NPN20" s="38" t="e">
        <f>AVERAGEIFS('Cobalt Prices'!$G$10:$G$4229,'Cobalt Prices'!$E$10:$E$4229,NPN$4)</f>
        <v>#DIV/0!</v>
      </c>
      <c r="NPO20" s="38" t="e">
        <f>AVERAGEIFS('Cobalt Prices'!$G$10:$G$4229,'Cobalt Prices'!$E$10:$E$4229,NPO$4)</f>
        <v>#DIV/0!</v>
      </c>
      <c r="NPP20" s="38" t="e">
        <f>AVERAGEIFS('Cobalt Prices'!$G$10:$G$4229,'Cobalt Prices'!$E$10:$E$4229,NPP$4)</f>
        <v>#DIV/0!</v>
      </c>
      <c r="NPQ20" s="38" t="e">
        <f>AVERAGEIFS('Cobalt Prices'!$G$10:$G$4229,'Cobalt Prices'!$E$10:$E$4229,NPQ$4)</f>
        <v>#DIV/0!</v>
      </c>
      <c r="NPR20" s="38" t="e">
        <f>AVERAGEIFS('Cobalt Prices'!$G$10:$G$4229,'Cobalt Prices'!$E$10:$E$4229,NPR$4)</f>
        <v>#DIV/0!</v>
      </c>
      <c r="NPS20" s="38" t="e">
        <f>AVERAGEIFS('Cobalt Prices'!$G$10:$G$4229,'Cobalt Prices'!$E$10:$E$4229,NPS$4)</f>
        <v>#DIV/0!</v>
      </c>
      <c r="NPT20" s="38" t="e">
        <f>AVERAGEIFS('Cobalt Prices'!$G$10:$G$4229,'Cobalt Prices'!$E$10:$E$4229,NPT$4)</f>
        <v>#DIV/0!</v>
      </c>
      <c r="NPU20" s="38" t="e">
        <f>AVERAGEIFS('Cobalt Prices'!$G$10:$G$4229,'Cobalt Prices'!$E$10:$E$4229,NPU$4)</f>
        <v>#DIV/0!</v>
      </c>
      <c r="NPV20" s="38" t="e">
        <f>AVERAGEIFS('Cobalt Prices'!$G$10:$G$4229,'Cobalt Prices'!$E$10:$E$4229,NPV$4)</f>
        <v>#DIV/0!</v>
      </c>
      <c r="NPW20" s="38" t="e">
        <f>AVERAGEIFS('Cobalt Prices'!$G$10:$G$4229,'Cobalt Prices'!$E$10:$E$4229,NPW$4)</f>
        <v>#DIV/0!</v>
      </c>
      <c r="NPX20" s="38" t="e">
        <f>AVERAGEIFS('Cobalt Prices'!$G$10:$G$4229,'Cobalt Prices'!$E$10:$E$4229,NPX$4)</f>
        <v>#DIV/0!</v>
      </c>
      <c r="NPY20" s="38" t="e">
        <f>AVERAGEIFS('Cobalt Prices'!$G$10:$G$4229,'Cobalt Prices'!$E$10:$E$4229,NPY$4)</f>
        <v>#DIV/0!</v>
      </c>
      <c r="NPZ20" s="38" t="e">
        <f>AVERAGEIFS('Cobalt Prices'!$G$10:$G$4229,'Cobalt Prices'!$E$10:$E$4229,NPZ$4)</f>
        <v>#DIV/0!</v>
      </c>
      <c r="NQA20" s="38" t="e">
        <f>AVERAGEIFS('Cobalt Prices'!$G$10:$G$4229,'Cobalt Prices'!$E$10:$E$4229,NQA$4)</f>
        <v>#DIV/0!</v>
      </c>
      <c r="NQB20" s="38" t="e">
        <f>AVERAGEIFS('Cobalt Prices'!$G$10:$G$4229,'Cobalt Prices'!$E$10:$E$4229,NQB$4)</f>
        <v>#DIV/0!</v>
      </c>
      <c r="NQC20" s="38" t="e">
        <f>AVERAGEIFS('Cobalt Prices'!$G$10:$G$4229,'Cobalt Prices'!$E$10:$E$4229,NQC$4)</f>
        <v>#DIV/0!</v>
      </c>
      <c r="NQD20" s="38" t="e">
        <f>AVERAGEIFS('Cobalt Prices'!$G$10:$G$4229,'Cobalt Prices'!$E$10:$E$4229,NQD$4)</f>
        <v>#DIV/0!</v>
      </c>
      <c r="NQE20" s="38" t="e">
        <f>AVERAGEIFS('Cobalt Prices'!$G$10:$G$4229,'Cobalt Prices'!$E$10:$E$4229,NQE$4)</f>
        <v>#DIV/0!</v>
      </c>
      <c r="NQF20" s="38" t="e">
        <f>AVERAGEIFS('Cobalt Prices'!$G$10:$G$4229,'Cobalt Prices'!$E$10:$E$4229,NQF$4)</f>
        <v>#DIV/0!</v>
      </c>
      <c r="NQG20" s="38" t="e">
        <f>AVERAGEIFS('Cobalt Prices'!$G$10:$G$4229,'Cobalt Prices'!$E$10:$E$4229,NQG$4)</f>
        <v>#DIV/0!</v>
      </c>
      <c r="NQH20" s="38" t="e">
        <f>AVERAGEIFS('Cobalt Prices'!$G$10:$G$4229,'Cobalt Prices'!$E$10:$E$4229,NQH$4)</f>
        <v>#DIV/0!</v>
      </c>
      <c r="NQI20" s="38" t="e">
        <f>AVERAGEIFS('Cobalt Prices'!$G$10:$G$4229,'Cobalt Prices'!$E$10:$E$4229,NQI$4)</f>
        <v>#DIV/0!</v>
      </c>
      <c r="NQJ20" s="38" t="e">
        <f>AVERAGEIFS('Cobalt Prices'!$G$10:$G$4229,'Cobalt Prices'!$E$10:$E$4229,NQJ$4)</f>
        <v>#DIV/0!</v>
      </c>
      <c r="NQK20" s="38" t="e">
        <f>AVERAGEIFS('Cobalt Prices'!$G$10:$G$4229,'Cobalt Prices'!$E$10:$E$4229,NQK$4)</f>
        <v>#DIV/0!</v>
      </c>
      <c r="NQL20" s="38" t="e">
        <f>AVERAGEIFS('Cobalt Prices'!$G$10:$G$4229,'Cobalt Prices'!$E$10:$E$4229,NQL$4)</f>
        <v>#DIV/0!</v>
      </c>
      <c r="NQM20" s="38" t="e">
        <f>AVERAGEIFS('Cobalt Prices'!$G$10:$G$4229,'Cobalt Prices'!$E$10:$E$4229,NQM$4)</f>
        <v>#DIV/0!</v>
      </c>
      <c r="NQN20" s="38" t="e">
        <f>AVERAGEIFS('Cobalt Prices'!$G$10:$G$4229,'Cobalt Prices'!$E$10:$E$4229,NQN$4)</f>
        <v>#DIV/0!</v>
      </c>
      <c r="NQO20" s="38" t="e">
        <f>AVERAGEIFS('Cobalt Prices'!$G$10:$G$4229,'Cobalt Prices'!$E$10:$E$4229,NQO$4)</f>
        <v>#DIV/0!</v>
      </c>
      <c r="NQP20" s="38" t="e">
        <f>AVERAGEIFS('Cobalt Prices'!$G$10:$G$4229,'Cobalt Prices'!$E$10:$E$4229,NQP$4)</f>
        <v>#DIV/0!</v>
      </c>
      <c r="NQQ20" s="38" t="e">
        <f>AVERAGEIFS('Cobalt Prices'!$G$10:$G$4229,'Cobalt Prices'!$E$10:$E$4229,NQQ$4)</f>
        <v>#DIV/0!</v>
      </c>
      <c r="NQR20" s="38" t="e">
        <f>AVERAGEIFS('Cobalt Prices'!$G$10:$G$4229,'Cobalt Prices'!$E$10:$E$4229,NQR$4)</f>
        <v>#DIV/0!</v>
      </c>
      <c r="NQS20" s="38" t="e">
        <f>AVERAGEIFS('Cobalt Prices'!$G$10:$G$4229,'Cobalt Prices'!$E$10:$E$4229,NQS$4)</f>
        <v>#DIV/0!</v>
      </c>
      <c r="NQT20" s="38" t="e">
        <f>AVERAGEIFS('Cobalt Prices'!$G$10:$G$4229,'Cobalt Prices'!$E$10:$E$4229,NQT$4)</f>
        <v>#DIV/0!</v>
      </c>
      <c r="NQU20" s="38" t="e">
        <f>AVERAGEIFS('Cobalt Prices'!$G$10:$G$4229,'Cobalt Prices'!$E$10:$E$4229,NQU$4)</f>
        <v>#DIV/0!</v>
      </c>
      <c r="NQV20" s="38" t="e">
        <f>AVERAGEIFS('Cobalt Prices'!$G$10:$G$4229,'Cobalt Prices'!$E$10:$E$4229,NQV$4)</f>
        <v>#DIV/0!</v>
      </c>
      <c r="NQW20" s="38" t="e">
        <f>AVERAGEIFS('Cobalt Prices'!$G$10:$G$4229,'Cobalt Prices'!$E$10:$E$4229,NQW$4)</f>
        <v>#DIV/0!</v>
      </c>
      <c r="NQX20" s="38" t="e">
        <f>AVERAGEIFS('Cobalt Prices'!$G$10:$G$4229,'Cobalt Prices'!$E$10:$E$4229,NQX$4)</f>
        <v>#DIV/0!</v>
      </c>
      <c r="NQY20" s="38" t="e">
        <f>AVERAGEIFS('Cobalt Prices'!$G$10:$G$4229,'Cobalt Prices'!$E$10:$E$4229,NQY$4)</f>
        <v>#DIV/0!</v>
      </c>
      <c r="NQZ20" s="38" t="e">
        <f>AVERAGEIFS('Cobalt Prices'!$G$10:$G$4229,'Cobalt Prices'!$E$10:$E$4229,NQZ$4)</f>
        <v>#DIV/0!</v>
      </c>
      <c r="NRA20" s="38" t="e">
        <f>AVERAGEIFS('Cobalt Prices'!$G$10:$G$4229,'Cobalt Prices'!$E$10:$E$4229,NRA$4)</f>
        <v>#DIV/0!</v>
      </c>
      <c r="NRB20" s="38" t="e">
        <f>AVERAGEIFS('Cobalt Prices'!$G$10:$G$4229,'Cobalt Prices'!$E$10:$E$4229,NRB$4)</f>
        <v>#DIV/0!</v>
      </c>
      <c r="NRC20" s="38" t="e">
        <f>AVERAGEIFS('Cobalt Prices'!$G$10:$G$4229,'Cobalt Prices'!$E$10:$E$4229,NRC$4)</f>
        <v>#DIV/0!</v>
      </c>
      <c r="NRD20" s="38" t="e">
        <f>AVERAGEIFS('Cobalt Prices'!$G$10:$G$4229,'Cobalt Prices'!$E$10:$E$4229,NRD$4)</f>
        <v>#DIV/0!</v>
      </c>
      <c r="NRE20" s="38" t="e">
        <f>AVERAGEIFS('Cobalt Prices'!$G$10:$G$4229,'Cobalt Prices'!$E$10:$E$4229,NRE$4)</f>
        <v>#DIV/0!</v>
      </c>
      <c r="NRF20" s="38" t="e">
        <f>AVERAGEIFS('Cobalt Prices'!$G$10:$G$4229,'Cobalt Prices'!$E$10:$E$4229,NRF$4)</f>
        <v>#DIV/0!</v>
      </c>
      <c r="NRG20" s="38" t="e">
        <f>AVERAGEIFS('Cobalt Prices'!$G$10:$G$4229,'Cobalt Prices'!$E$10:$E$4229,NRG$4)</f>
        <v>#DIV/0!</v>
      </c>
      <c r="NRH20" s="38" t="e">
        <f>AVERAGEIFS('Cobalt Prices'!$G$10:$G$4229,'Cobalt Prices'!$E$10:$E$4229,NRH$4)</f>
        <v>#DIV/0!</v>
      </c>
      <c r="NRI20" s="38" t="e">
        <f>AVERAGEIFS('Cobalt Prices'!$G$10:$G$4229,'Cobalt Prices'!$E$10:$E$4229,NRI$4)</f>
        <v>#DIV/0!</v>
      </c>
      <c r="NRJ20" s="38" t="e">
        <f>AVERAGEIFS('Cobalt Prices'!$G$10:$G$4229,'Cobalt Prices'!$E$10:$E$4229,NRJ$4)</f>
        <v>#DIV/0!</v>
      </c>
      <c r="NRK20" s="38" t="e">
        <f>AVERAGEIFS('Cobalt Prices'!$G$10:$G$4229,'Cobalt Prices'!$E$10:$E$4229,NRK$4)</f>
        <v>#DIV/0!</v>
      </c>
      <c r="NRL20" s="38" t="e">
        <f>AVERAGEIFS('Cobalt Prices'!$G$10:$G$4229,'Cobalt Prices'!$E$10:$E$4229,NRL$4)</f>
        <v>#DIV/0!</v>
      </c>
      <c r="NRM20" s="38" t="e">
        <f>AVERAGEIFS('Cobalt Prices'!$G$10:$G$4229,'Cobalt Prices'!$E$10:$E$4229,NRM$4)</f>
        <v>#DIV/0!</v>
      </c>
      <c r="NRN20" s="38" t="e">
        <f>AVERAGEIFS('Cobalt Prices'!$G$10:$G$4229,'Cobalt Prices'!$E$10:$E$4229,NRN$4)</f>
        <v>#DIV/0!</v>
      </c>
      <c r="NRO20" s="38" t="e">
        <f>AVERAGEIFS('Cobalt Prices'!$G$10:$G$4229,'Cobalt Prices'!$E$10:$E$4229,NRO$4)</f>
        <v>#DIV/0!</v>
      </c>
      <c r="NRP20" s="38" t="e">
        <f>AVERAGEIFS('Cobalt Prices'!$G$10:$G$4229,'Cobalt Prices'!$E$10:$E$4229,NRP$4)</f>
        <v>#DIV/0!</v>
      </c>
      <c r="NRQ20" s="38" t="e">
        <f>AVERAGEIFS('Cobalt Prices'!$G$10:$G$4229,'Cobalt Prices'!$E$10:$E$4229,NRQ$4)</f>
        <v>#DIV/0!</v>
      </c>
      <c r="NRR20" s="38" t="e">
        <f>AVERAGEIFS('Cobalt Prices'!$G$10:$G$4229,'Cobalt Prices'!$E$10:$E$4229,NRR$4)</f>
        <v>#DIV/0!</v>
      </c>
      <c r="NRS20" s="38" t="e">
        <f>AVERAGEIFS('Cobalt Prices'!$G$10:$G$4229,'Cobalt Prices'!$E$10:$E$4229,NRS$4)</f>
        <v>#DIV/0!</v>
      </c>
      <c r="NRT20" s="38" t="e">
        <f>AVERAGEIFS('Cobalt Prices'!$G$10:$G$4229,'Cobalt Prices'!$E$10:$E$4229,NRT$4)</f>
        <v>#DIV/0!</v>
      </c>
      <c r="NRU20" s="38" t="e">
        <f>AVERAGEIFS('Cobalt Prices'!$G$10:$G$4229,'Cobalt Prices'!$E$10:$E$4229,NRU$4)</f>
        <v>#DIV/0!</v>
      </c>
      <c r="NRV20" s="38" t="e">
        <f>AVERAGEIFS('Cobalt Prices'!$G$10:$G$4229,'Cobalt Prices'!$E$10:$E$4229,NRV$4)</f>
        <v>#DIV/0!</v>
      </c>
      <c r="NRW20" s="38" t="e">
        <f>AVERAGEIFS('Cobalt Prices'!$G$10:$G$4229,'Cobalt Prices'!$E$10:$E$4229,NRW$4)</f>
        <v>#DIV/0!</v>
      </c>
      <c r="NRX20" s="38" t="e">
        <f>AVERAGEIFS('Cobalt Prices'!$G$10:$G$4229,'Cobalt Prices'!$E$10:$E$4229,NRX$4)</f>
        <v>#DIV/0!</v>
      </c>
      <c r="NRY20" s="38" t="e">
        <f>AVERAGEIFS('Cobalt Prices'!$G$10:$G$4229,'Cobalt Prices'!$E$10:$E$4229,NRY$4)</f>
        <v>#DIV/0!</v>
      </c>
      <c r="NRZ20" s="38" t="e">
        <f>AVERAGEIFS('Cobalt Prices'!$G$10:$G$4229,'Cobalt Prices'!$E$10:$E$4229,NRZ$4)</f>
        <v>#DIV/0!</v>
      </c>
      <c r="NSA20" s="38" t="e">
        <f>AVERAGEIFS('Cobalt Prices'!$G$10:$G$4229,'Cobalt Prices'!$E$10:$E$4229,NSA$4)</f>
        <v>#DIV/0!</v>
      </c>
      <c r="NSB20" s="38" t="e">
        <f>AVERAGEIFS('Cobalt Prices'!$G$10:$G$4229,'Cobalt Prices'!$E$10:$E$4229,NSB$4)</f>
        <v>#DIV/0!</v>
      </c>
      <c r="NSC20" s="38" t="e">
        <f>AVERAGEIFS('Cobalt Prices'!$G$10:$G$4229,'Cobalt Prices'!$E$10:$E$4229,NSC$4)</f>
        <v>#DIV/0!</v>
      </c>
      <c r="NSD20" s="38" t="e">
        <f>AVERAGEIFS('Cobalt Prices'!$G$10:$G$4229,'Cobalt Prices'!$E$10:$E$4229,NSD$4)</f>
        <v>#DIV/0!</v>
      </c>
      <c r="NSE20" s="38" t="e">
        <f>AVERAGEIFS('Cobalt Prices'!$G$10:$G$4229,'Cobalt Prices'!$E$10:$E$4229,NSE$4)</f>
        <v>#DIV/0!</v>
      </c>
      <c r="NSF20" s="38" t="e">
        <f>AVERAGEIFS('Cobalt Prices'!$G$10:$G$4229,'Cobalt Prices'!$E$10:$E$4229,NSF$4)</f>
        <v>#DIV/0!</v>
      </c>
      <c r="NSG20" s="38" t="e">
        <f>AVERAGEIFS('Cobalt Prices'!$G$10:$G$4229,'Cobalt Prices'!$E$10:$E$4229,NSG$4)</f>
        <v>#DIV/0!</v>
      </c>
      <c r="NSH20" s="38" t="e">
        <f>AVERAGEIFS('Cobalt Prices'!$G$10:$G$4229,'Cobalt Prices'!$E$10:$E$4229,NSH$4)</f>
        <v>#DIV/0!</v>
      </c>
      <c r="NSI20" s="38" t="e">
        <f>AVERAGEIFS('Cobalt Prices'!$G$10:$G$4229,'Cobalt Prices'!$E$10:$E$4229,NSI$4)</f>
        <v>#DIV/0!</v>
      </c>
      <c r="NSJ20" s="38" t="e">
        <f>AVERAGEIFS('Cobalt Prices'!$G$10:$G$4229,'Cobalt Prices'!$E$10:$E$4229,NSJ$4)</f>
        <v>#DIV/0!</v>
      </c>
      <c r="NSK20" s="38" t="e">
        <f>AVERAGEIFS('Cobalt Prices'!$G$10:$G$4229,'Cobalt Prices'!$E$10:$E$4229,NSK$4)</f>
        <v>#DIV/0!</v>
      </c>
      <c r="NSL20" s="38" t="e">
        <f>AVERAGEIFS('Cobalt Prices'!$G$10:$G$4229,'Cobalt Prices'!$E$10:$E$4229,NSL$4)</f>
        <v>#DIV/0!</v>
      </c>
      <c r="NSM20" s="38" t="e">
        <f>AVERAGEIFS('Cobalt Prices'!$G$10:$G$4229,'Cobalt Prices'!$E$10:$E$4229,NSM$4)</f>
        <v>#DIV/0!</v>
      </c>
      <c r="NSN20" s="38" t="e">
        <f>AVERAGEIFS('Cobalt Prices'!$G$10:$G$4229,'Cobalt Prices'!$E$10:$E$4229,NSN$4)</f>
        <v>#DIV/0!</v>
      </c>
      <c r="NSO20" s="38" t="e">
        <f>AVERAGEIFS('Cobalt Prices'!$G$10:$G$4229,'Cobalt Prices'!$E$10:$E$4229,NSO$4)</f>
        <v>#DIV/0!</v>
      </c>
      <c r="NSP20" s="38" t="e">
        <f>AVERAGEIFS('Cobalt Prices'!$G$10:$G$4229,'Cobalt Prices'!$E$10:$E$4229,NSP$4)</f>
        <v>#DIV/0!</v>
      </c>
      <c r="NSQ20" s="38" t="e">
        <f>AVERAGEIFS('Cobalt Prices'!$G$10:$G$4229,'Cobalt Prices'!$E$10:$E$4229,NSQ$4)</f>
        <v>#DIV/0!</v>
      </c>
      <c r="NSR20" s="38" t="e">
        <f>AVERAGEIFS('Cobalt Prices'!$G$10:$G$4229,'Cobalt Prices'!$E$10:$E$4229,NSR$4)</f>
        <v>#DIV/0!</v>
      </c>
      <c r="NSS20" s="38" t="e">
        <f>AVERAGEIFS('Cobalt Prices'!$G$10:$G$4229,'Cobalt Prices'!$E$10:$E$4229,NSS$4)</f>
        <v>#DIV/0!</v>
      </c>
      <c r="NST20" s="38" t="e">
        <f>AVERAGEIFS('Cobalt Prices'!$G$10:$G$4229,'Cobalt Prices'!$E$10:$E$4229,NST$4)</f>
        <v>#DIV/0!</v>
      </c>
      <c r="NSU20" s="38" t="e">
        <f>AVERAGEIFS('Cobalt Prices'!$G$10:$G$4229,'Cobalt Prices'!$E$10:$E$4229,NSU$4)</f>
        <v>#DIV/0!</v>
      </c>
      <c r="NSV20" s="38" t="e">
        <f>AVERAGEIFS('Cobalt Prices'!$G$10:$G$4229,'Cobalt Prices'!$E$10:$E$4229,NSV$4)</f>
        <v>#DIV/0!</v>
      </c>
      <c r="NSW20" s="38" t="e">
        <f>AVERAGEIFS('Cobalt Prices'!$G$10:$G$4229,'Cobalt Prices'!$E$10:$E$4229,NSW$4)</f>
        <v>#DIV/0!</v>
      </c>
      <c r="NSX20" s="38" t="e">
        <f>AVERAGEIFS('Cobalt Prices'!$G$10:$G$4229,'Cobalt Prices'!$E$10:$E$4229,NSX$4)</f>
        <v>#DIV/0!</v>
      </c>
      <c r="NSY20" s="38" t="e">
        <f>AVERAGEIFS('Cobalt Prices'!$G$10:$G$4229,'Cobalt Prices'!$E$10:$E$4229,NSY$4)</f>
        <v>#DIV/0!</v>
      </c>
      <c r="NSZ20" s="38" t="e">
        <f>AVERAGEIFS('Cobalt Prices'!$G$10:$G$4229,'Cobalt Prices'!$E$10:$E$4229,NSZ$4)</f>
        <v>#DIV/0!</v>
      </c>
      <c r="NTA20" s="38" t="e">
        <f>AVERAGEIFS('Cobalt Prices'!$G$10:$G$4229,'Cobalt Prices'!$E$10:$E$4229,NTA$4)</f>
        <v>#DIV/0!</v>
      </c>
      <c r="NTB20" s="38" t="e">
        <f>AVERAGEIFS('Cobalt Prices'!$G$10:$G$4229,'Cobalt Prices'!$E$10:$E$4229,NTB$4)</f>
        <v>#DIV/0!</v>
      </c>
      <c r="NTC20" s="38" t="e">
        <f>AVERAGEIFS('Cobalt Prices'!$G$10:$G$4229,'Cobalt Prices'!$E$10:$E$4229,NTC$4)</f>
        <v>#DIV/0!</v>
      </c>
      <c r="NTD20" s="38" t="e">
        <f>AVERAGEIFS('Cobalt Prices'!$G$10:$G$4229,'Cobalt Prices'!$E$10:$E$4229,NTD$4)</f>
        <v>#DIV/0!</v>
      </c>
      <c r="NTE20" s="38" t="e">
        <f>AVERAGEIFS('Cobalt Prices'!$G$10:$G$4229,'Cobalt Prices'!$E$10:$E$4229,NTE$4)</f>
        <v>#DIV/0!</v>
      </c>
      <c r="NTF20" s="38" t="e">
        <f>AVERAGEIFS('Cobalt Prices'!$G$10:$G$4229,'Cobalt Prices'!$E$10:$E$4229,NTF$4)</f>
        <v>#DIV/0!</v>
      </c>
      <c r="NTG20" s="38" t="e">
        <f>AVERAGEIFS('Cobalt Prices'!$G$10:$G$4229,'Cobalt Prices'!$E$10:$E$4229,NTG$4)</f>
        <v>#DIV/0!</v>
      </c>
      <c r="NTH20" s="38" t="e">
        <f>AVERAGEIFS('Cobalt Prices'!$G$10:$G$4229,'Cobalt Prices'!$E$10:$E$4229,NTH$4)</f>
        <v>#DIV/0!</v>
      </c>
      <c r="NTI20" s="38" t="e">
        <f>AVERAGEIFS('Cobalt Prices'!$G$10:$G$4229,'Cobalt Prices'!$E$10:$E$4229,NTI$4)</f>
        <v>#DIV/0!</v>
      </c>
      <c r="NTJ20" s="38" t="e">
        <f>AVERAGEIFS('Cobalt Prices'!$G$10:$G$4229,'Cobalt Prices'!$E$10:$E$4229,NTJ$4)</f>
        <v>#DIV/0!</v>
      </c>
      <c r="NTK20" s="38" t="e">
        <f>AVERAGEIFS('Cobalt Prices'!$G$10:$G$4229,'Cobalt Prices'!$E$10:$E$4229,NTK$4)</f>
        <v>#DIV/0!</v>
      </c>
      <c r="NTL20" s="38" t="e">
        <f>AVERAGEIFS('Cobalt Prices'!$G$10:$G$4229,'Cobalt Prices'!$E$10:$E$4229,NTL$4)</f>
        <v>#DIV/0!</v>
      </c>
      <c r="NTM20" s="38" t="e">
        <f>AVERAGEIFS('Cobalt Prices'!$G$10:$G$4229,'Cobalt Prices'!$E$10:$E$4229,NTM$4)</f>
        <v>#DIV/0!</v>
      </c>
      <c r="NTN20" s="38" t="e">
        <f>AVERAGEIFS('Cobalt Prices'!$G$10:$G$4229,'Cobalt Prices'!$E$10:$E$4229,NTN$4)</f>
        <v>#DIV/0!</v>
      </c>
      <c r="NTO20" s="38" t="e">
        <f>AVERAGEIFS('Cobalt Prices'!$G$10:$G$4229,'Cobalt Prices'!$E$10:$E$4229,NTO$4)</f>
        <v>#DIV/0!</v>
      </c>
      <c r="NTP20" s="38" t="e">
        <f>AVERAGEIFS('Cobalt Prices'!$G$10:$G$4229,'Cobalt Prices'!$E$10:$E$4229,NTP$4)</f>
        <v>#DIV/0!</v>
      </c>
      <c r="NTQ20" s="38" t="e">
        <f>AVERAGEIFS('Cobalt Prices'!$G$10:$G$4229,'Cobalt Prices'!$E$10:$E$4229,NTQ$4)</f>
        <v>#DIV/0!</v>
      </c>
      <c r="NTR20" s="38" t="e">
        <f>AVERAGEIFS('Cobalt Prices'!$G$10:$G$4229,'Cobalt Prices'!$E$10:$E$4229,NTR$4)</f>
        <v>#DIV/0!</v>
      </c>
      <c r="NTS20" s="38" t="e">
        <f>AVERAGEIFS('Cobalt Prices'!$G$10:$G$4229,'Cobalt Prices'!$E$10:$E$4229,NTS$4)</f>
        <v>#DIV/0!</v>
      </c>
      <c r="NTT20" s="38" t="e">
        <f>AVERAGEIFS('Cobalt Prices'!$G$10:$G$4229,'Cobalt Prices'!$E$10:$E$4229,NTT$4)</f>
        <v>#DIV/0!</v>
      </c>
      <c r="NTU20" s="38" t="e">
        <f>AVERAGEIFS('Cobalt Prices'!$G$10:$G$4229,'Cobalt Prices'!$E$10:$E$4229,NTU$4)</f>
        <v>#DIV/0!</v>
      </c>
      <c r="NTV20" s="38" t="e">
        <f>AVERAGEIFS('Cobalt Prices'!$G$10:$G$4229,'Cobalt Prices'!$E$10:$E$4229,NTV$4)</f>
        <v>#DIV/0!</v>
      </c>
      <c r="NTW20" s="38" t="e">
        <f>AVERAGEIFS('Cobalt Prices'!$G$10:$G$4229,'Cobalt Prices'!$E$10:$E$4229,NTW$4)</f>
        <v>#DIV/0!</v>
      </c>
      <c r="NTX20" s="38" t="e">
        <f>AVERAGEIFS('Cobalt Prices'!$G$10:$G$4229,'Cobalt Prices'!$E$10:$E$4229,NTX$4)</f>
        <v>#DIV/0!</v>
      </c>
      <c r="NTY20" s="38" t="e">
        <f>AVERAGEIFS('Cobalt Prices'!$G$10:$G$4229,'Cobalt Prices'!$E$10:$E$4229,NTY$4)</f>
        <v>#DIV/0!</v>
      </c>
      <c r="NTZ20" s="38" t="e">
        <f>AVERAGEIFS('Cobalt Prices'!$G$10:$G$4229,'Cobalt Prices'!$E$10:$E$4229,NTZ$4)</f>
        <v>#DIV/0!</v>
      </c>
      <c r="NUA20" s="38" t="e">
        <f>AVERAGEIFS('Cobalt Prices'!$G$10:$G$4229,'Cobalt Prices'!$E$10:$E$4229,NUA$4)</f>
        <v>#DIV/0!</v>
      </c>
      <c r="NUB20" s="38" t="e">
        <f>AVERAGEIFS('Cobalt Prices'!$G$10:$G$4229,'Cobalt Prices'!$E$10:$E$4229,NUB$4)</f>
        <v>#DIV/0!</v>
      </c>
      <c r="NUC20" s="38" t="e">
        <f>AVERAGEIFS('Cobalt Prices'!$G$10:$G$4229,'Cobalt Prices'!$E$10:$E$4229,NUC$4)</f>
        <v>#DIV/0!</v>
      </c>
      <c r="NUD20" s="38" t="e">
        <f>AVERAGEIFS('Cobalt Prices'!$G$10:$G$4229,'Cobalt Prices'!$E$10:$E$4229,NUD$4)</f>
        <v>#DIV/0!</v>
      </c>
      <c r="NUE20" s="38" t="e">
        <f>AVERAGEIFS('Cobalt Prices'!$G$10:$G$4229,'Cobalt Prices'!$E$10:$E$4229,NUE$4)</f>
        <v>#DIV/0!</v>
      </c>
      <c r="NUF20" s="38" t="e">
        <f>AVERAGEIFS('Cobalt Prices'!$G$10:$G$4229,'Cobalt Prices'!$E$10:$E$4229,NUF$4)</f>
        <v>#DIV/0!</v>
      </c>
      <c r="NUG20" s="38" t="e">
        <f>AVERAGEIFS('Cobalt Prices'!$G$10:$G$4229,'Cobalt Prices'!$E$10:$E$4229,NUG$4)</f>
        <v>#DIV/0!</v>
      </c>
      <c r="NUH20" s="38" t="e">
        <f>AVERAGEIFS('Cobalt Prices'!$G$10:$G$4229,'Cobalt Prices'!$E$10:$E$4229,NUH$4)</f>
        <v>#DIV/0!</v>
      </c>
      <c r="NUI20" s="38" t="e">
        <f>AVERAGEIFS('Cobalt Prices'!$G$10:$G$4229,'Cobalt Prices'!$E$10:$E$4229,NUI$4)</f>
        <v>#DIV/0!</v>
      </c>
      <c r="NUJ20" s="38" t="e">
        <f>AVERAGEIFS('Cobalt Prices'!$G$10:$G$4229,'Cobalt Prices'!$E$10:$E$4229,NUJ$4)</f>
        <v>#DIV/0!</v>
      </c>
      <c r="NUK20" s="38" t="e">
        <f>AVERAGEIFS('Cobalt Prices'!$G$10:$G$4229,'Cobalt Prices'!$E$10:$E$4229,NUK$4)</f>
        <v>#DIV/0!</v>
      </c>
      <c r="NUL20" s="38" t="e">
        <f>AVERAGEIFS('Cobalt Prices'!$G$10:$G$4229,'Cobalt Prices'!$E$10:$E$4229,NUL$4)</f>
        <v>#DIV/0!</v>
      </c>
      <c r="NUM20" s="38" t="e">
        <f>AVERAGEIFS('Cobalt Prices'!$G$10:$G$4229,'Cobalt Prices'!$E$10:$E$4229,NUM$4)</f>
        <v>#DIV/0!</v>
      </c>
      <c r="NUN20" s="38" t="e">
        <f>AVERAGEIFS('Cobalt Prices'!$G$10:$G$4229,'Cobalt Prices'!$E$10:$E$4229,NUN$4)</f>
        <v>#DIV/0!</v>
      </c>
      <c r="NUO20" s="38" t="e">
        <f>AVERAGEIFS('Cobalt Prices'!$G$10:$G$4229,'Cobalt Prices'!$E$10:$E$4229,NUO$4)</f>
        <v>#DIV/0!</v>
      </c>
      <c r="NUP20" s="38" t="e">
        <f>AVERAGEIFS('Cobalt Prices'!$G$10:$G$4229,'Cobalt Prices'!$E$10:$E$4229,NUP$4)</f>
        <v>#DIV/0!</v>
      </c>
      <c r="NUQ20" s="38" t="e">
        <f>AVERAGEIFS('Cobalt Prices'!$G$10:$G$4229,'Cobalt Prices'!$E$10:$E$4229,NUQ$4)</f>
        <v>#DIV/0!</v>
      </c>
      <c r="NUR20" s="38" t="e">
        <f>AVERAGEIFS('Cobalt Prices'!$G$10:$G$4229,'Cobalt Prices'!$E$10:$E$4229,NUR$4)</f>
        <v>#DIV/0!</v>
      </c>
      <c r="NUS20" s="38" t="e">
        <f>AVERAGEIFS('Cobalt Prices'!$G$10:$G$4229,'Cobalt Prices'!$E$10:$E$4229,NUS$4)</f>
        <v>#DIV/0!</v>
      </c>
      <c r="NUT20" s="38" t="e">
        <f>AVERAGEIFS('Cobalt Prices'!$G$10:$G$4229,'Cobalt Prices'!$E$10:$E$4229,NUT$4)</f>
        <v>#DIV/0!</v>
      </c>
      <c r="NUU20" s="38" t="e">
        <f>AVERAGEIFS('Cobalt Prices'!$G$10:$G$4229,'Cobalt Prices'!$E$10:$E$4229,NUU$4)</f>
        <v>#DIV/0!</v>
      </c>
      <c r="NUV20" s="38" t="e">
        <f>AVERAGEIFS('Cobalt Prices'!$G$10:$G$4229,'Cobalt Prices'!$E$10:$E$4229,NUV$4)</f>
        <v>#DIV/0!</v>
      </c>
      <c r="NUW20" s="38" t="e">
        <f>AVERAGEIFS('Cobalt Prices'!$G$10:$G$4229,'Cobalt Prices'!$E$10:$E$4229,NUW$4)</f>
        <v>#DIV/0!</v>
      </c>
      <c r="NUX20" s="38" t="e">
        <f>AVERAGEIFS('Cobalt Prices'!$G$10:$G$4229,'Cobalt Prices'!$E$10:$E$4229,NUX$4)</f>
        <v>#DIV/0!</v>
      </c>
      <c r="NUY20" s="38" t="e">
        <f>AVERAGEIFS('Cobalt Prices'!$G$10:$G$4229,'Cobalt Prices'!$E$10:$E$4229,NUY$4)</f>
        <v>#DIV/0!</v>
      </c>
      <c r="NUZ20" s="38" t="e">
        <f>AVERAGEIFS('Cobalt Prices'!$G$10:$G$4229,'Cobalt Prices'!$E$10:$E$4229,NUZ$4)</f>
        <v>#DIV/0!</v>
      </c>
      <c r="NVA20" s="38" t="e">
        <f>AVERAGEIFS('Cobalt Prices'!$G$10:$G$4229,'Cobalt Prices'!$E$10:$E$4229,NVA$4)</f>
        <v>#DIV/0!</v>
      </c>
      <c r="NVB20" s="38" t="e">
        <f>AVERAGEIFS('Cobalt Prices'!$G$10:$G$4229,'Cobalt Prices'!$E$10:$E$4229,NVB$4)</f>
        <v>#DIV/0!</v>
      </c>
      <c r="NVC20" s="38" t="e">
        <f>AVERAGEIFS('Cobalt Prices'!$G$10:$G$4229,'Cobalt Prices'!$E$10:$E$4229,NVC$4)</f>
        <v>#DIV/0!</v>
      </c>
      <c r="NVD20" s="38" t="e">
        <f>AVERAGEIFS('Cobalt Prices'!$G$10:$G$4229,'Cobalt Prices'!$E$10:$E$4229,NVD$4)</f>
        <v>#DIV/0!</v>
      </c>
      <c r="NVE20" s="38" t="e">
        <f>AVERAGEIFS('Cobalt Prices'!$G$10:$G$4229,'Cobalt Prices'!$E$10:$E$4229,NVE$4)</f>
        <v>#DIV/0!</v>
      </c>
      <c r="NVF20" s="38" t="e">
        <f>AVERAGEIFS('Cobalt Prices'!$G$10:$G$4229,'Cobalt Prices'!$E$10:$E$4229,NVF$4)</f>
        <v>#DIV/0!</v>
      </c>
      <c r="NVG20" s="38" t="e">
        <f>AVERAGEIFS('Cobalt Prices'!$G$10:$G$4229,'Cobalt Prices'!$E$10:$E$4229,NVG$4)</f>
        <v>#DIV/0!</v>
      </c>
      <c r="NVH20" s="38" t="e">
        <f>AVERAGEIFS('Cobalt Prices'!$G$10:$G$4229,'Cobalt Prices'!$E$10:$E$4229,NVH$4)</f>
        <v>#DIV/0!</v>
      </c>
      <c r="NVI20" s="38" t="e">
        <f>AVERAGEIFS('Cobalt Prices'!$G$10:$G$4229,'Cobalt Prices'!$E$10:$E$4229,NVI$4)</f>
        <v>#DIV/0!</v>
      </c>
      <c r="NVJ20" s="38" t="e">
        <f>AVERAGEIFS('Cobalt Prices'!$G$10:$G$4229,'Cobalt Prices'!$E$10:$E$4229,NVJ$4)</f>
        <v>#DIV/0!</v>
      </c>
      <c r="NVK20" s="38" t="e">
        <f>AVERAGEIFS('Cobalt Prices'!$G$10:$G$4229,'Cobalt Prices'!$E$10:$E$4229,NVK$4)</f>
        <v>#DIV/0!</v>
      </c>
      <c r="NVL20" s="38" t="e">
        <f>AVERAGEIFS('Cobalt Prices'!$G$10:$G$4229,'Cobalt Prices'!$E$10:$E$4229,NVL$4)</f>
        <v>#DIV/0!</v>
      </c>
      <c r="NVM20" s="38" t="e">
        <f>AVERAGEIFS('Cobalt Prices'!$G$10:$G$4229,'Cobalt Prices'!$E$10:$E$4229,NVM$4)</f>
        <v>#DIV/0!</v>
      </c>
      <c r="NVN20" s="38" t="e">
        <f>AVERAGEIFS('Cobalt Prices'!$G$10:$G$4229,'Cobalt Prices'!$E$10:$E$4229,NVN$4)</f>
        <v>#DIV/0!</v>
      </c>
      <c r="NVO20" s="38" t="e">
        <f>AVERAGEIFS('Cobalt Prices'!$G$10:$G$4229,'Cobalt Prices'!$E$10:$E$4229,NVO$4)</f>
        <v>#DIV/0!</v>
      </c>
      <c r="NVP20" s="38" t="e">
        <f>AVERAGEIFS('Cobalt Prices'!$G$10:$G$4229,'Cobalt Prices'!$E$10:$E$4229,NVP$4)</f>
        <v>#DIV/0!</v>
      </c>
      <c r="NVQ20" s="38" t="e">
        <f>AVERAGEIFS('Cobalt Prices'!$G$10:$G$4229,'Cobalt Prices'!$E$10:$E$4229,NVQ$4)</f>
        <v>#DIV/0!</v>
      </c>
      <c r="NVR20" s="38" t="e">
        <f>AVERAGEIFS('Cobalt Prices'!$G$10:$G$4229,'Cobalt Prices'!$E$10:$E$4229,NVR$4)</f>
        <v>#DIV/0!</v>
      </c>
      <c r="NVS20" s="38" t="e">
        <f>AVERAGEIFS('Cobalt Prices'!$G$10:$G$4229,'Cobalt Prices'!$E$10:$E$4229,NVS$4)</f>
        <v>#DIV/0!</v>
      </c>
      <c r="NVT20" s="38" t="e">
        <f>AVERAGEIFS('Cobalt Prices'!$G$10:$G$4229,'Cobalt Prices'!$E$10:$E$4229,NVT$4)</f>
        <v>#DIV/0!</v>
      </c>
      <c r="NVU20" s="38" t="e">
        <f>AVERAGEIFS('Cobalt Prices'!$G$10:$G$4229,'Cobalt Prices'!$E$10:$E$4229,NVU$4)</f>
        <v>#DIV/0!</v>
      </c>
      <c r="NVV20" s="38" t="e">
        <f>AVERAGEIFS('Cobalt Prices'!$G$10:$G$4229,'Cobalt Prices'!$E$10:$E$4229,NVV$4)</f>
        <v>#DIV/0!</v>
      </c>
      <c r="NVW20" s="38" t="e">
        <f>AVERAGEIFS('Cobalt Prices'!$G$10:$G$4229,'Cobalt Prices'!$E$10:$E$4229,NVW$4)</f>
        <v>#DIV/0!</v>
      </c>
      <c r="NVX20" s="38" t="e">
        <f>AVERAGEIFS('Cobalt Prices'!$G$10:$G$4229,'Cobalt Prices'!$E$10:$E$4229,NVX$4)</f>
        <v>#DIV/0!</v>
      </c>
      <c r="NVY20" s="38" t="e">
        <f>AVERAGEIFS('Cobalt Prices'!$G$10:$G$4229,'Cobalt Prices'!$E$10:$E$4229,NVY$4)</f>
        <v>#DIV/0!</v>
      </c>
      <c r="NVZ20" s="38" t="e">
        <f>AVERAGEIFS('Cobalt Prices'!$G$10:$G$4229,'Cobalt Prices'!$E$10:$E$4229,NVZ$4)</f>
        <v>#DIV/0!</v>
      </c>
      <c r="NWA20" s="38" t="e">
        <f>AVERAGEIFS('Cobalt Prices'!$G$10:$G$4229,'Cobalt Prices'!$E$10:$E$4229,NWA$4)</f>
        <v>#DIV/0!</v>
      </c>
      <c r="NWB20" s="38" t="e">
        <f>AVERAGEIFS('Cobalt Prices'!$G$10:$G$4229,'Cobalt Prices'!$E$10:$E$4229,NWB$4)</f>
        <v>#DIV/0!</v>
      </c>
      <c r="NWC20" s="38" t="e">
        <f>AVERAGEIFS('Cobalt Prices'!$G$10:$G$4229,'Cobalt Prices'!$E$10:$E$4229,NWC$4)</f>
        <v>#DIV/0!</v>
      </c>
      <c r="NWD20" s="38" t="e">
        <f>AVERAGEIFS('Cobalt Prices'!$G$10:$G$4229,'Cobalt Prices'!$E$10:$E$4229,NWD$4)</f>
        <v>#DIV/0!</v>
      </c>
      <c r="NWE20" s="38" t="e">
        <f>AVERAGEIFS('Cobalt Prices'!$G$10:$G$4229,'Cobalt Prices'!$E$10:$E$4229,NWE$4)</f>
        <v>#DIV/0!</v>
      </c>
      <c r="NWF20" s="38" t="e">
        <f>AVERAGEIFS('Cobalt Prices'!$G$10:$G$4229,'Cobalt Prices'!$E$10:$E$4229,NWF$4)</f>
        <v>#DIV/0!</v>
      </c>
      <c r="NWG20" s="38" t="e">
        <f>AVERAGEIFS('Cobalt Prices'!$G$10:$G$4229,'Cobalt Prices'!$E$10:$E$4229,NWG$4)</f>
        <v>#DIV/0!</v>
      </c>
      <c r="NWH20" s="38" t="e">
        <f>AVERAGEIFS('Cobalt Prices'!$G$10:$G$4229,'Cobalt Prices'!$E$10:$E$4229,NWH$4)</f>
        <v>#DIV/0!</v>
      </c>
      <c r="NWI20" s="38" t="e">
        <f>AVERAGEIFS('Cobalt Prices'!$G$10:$G$4229,'Cobalt Prices'!$E$10:$E$4229,NWI$4)</f>
        <v>#DIV/0!</v>
      </c>
      <c r="NWJ20" s="38" t="e">
        <f>AVERAGEIFS('Cobalt Prices'!$G$10:$G$4229,'Cobalt Prices'!$E$10:$E$4229,NWJ$4)</f>
        <v>#DIV/0!</v>
      </c>
      <c r="NWK20" s="38" t="e">
        <f>AVERAGEIFS('Cobalt Prices'!$G$10:$G$4229,'Cobalt Prices'!$E$10:$E$4229,NWK$4)</f>
        <v>#DIV/0!</v>
      </c>
      <c r="NWL20" s="38" t="e">
        <f>AVERAGEIFS('Cobalt Prices'!$G$10:$G$4229,'Cobalt Prices'!$E$10:$E$4229,NWL$4)</f>
        <v>#DIV/0!</v>
      </c>
      <c r="NWM20" s="38" t="e">
        <f>AVERAGEIFS('Cobalt Prices'!$G$10:$G$4229,'Cobalt Prices'!$E$10:$E$4229,NWM$4)</f>
        <v>#DIV/0!</v>
      </c>
      <c r="NWN20" s="38" t="e">
        <f>AVERAGEIFS('Cobalt Prices'!$G$10:$G$4229,'Cobalt Prices'!$E$10:$E$4229,NWN$4)</f>
        <v>#DIV/0!</v>
      </c>
      <c r="NWO20" s="38" t="e">
        <f>AVERAGEIFS('Cobalt Prices'!$G$10:$G$4229,'Cobalt Prices'!$E$10:$E$4229,NWO$4)</f>
        <v>#DIV/0!</v>
      </c>
      <c r="NWP20" s="38" t="e">
        <f>AVERAGEIFS('Cobalt Prices'!$G$10:$G$4229,'Cobalt Prices'!$E$10:$E$4229,NWP$4)</f>
        <v>#DIV/0!</v>
      </c>
      <c r="NWQ20" s="38" t="e">
        <f>AVERAGEIFS('Cobalt Prices'!$G$10:$G$4229,'Cobalt Prices'!$E$10:$E$4229,NWQ$4)</f>
        <v>#DIV/0!</v>
      </c>
      <c r="NWR20" s="38" t="e">
        <f>AVERAGEIFS('Cobalt Prices'!$G$10:$G$4229,'Cobalt Prices'!$E$10:$E$4229,NWR$4)</f>
        <v>#DIV/0!</v>
      </c>
      <c r="NWS20" s="38" t="e">
        <f>AVERAGEIFS('Cobalt Prices'!$G$10:$G$4229,'Cobalt Prices'!$E$10:$E$4229,NWS$4)</f>
        <v>#DIV/0!</v>
      </c>
      <c r="NWT20" s="38" t="e">
        <f>AVERAGEIFS('Cobalt Prices'!$G$10:$G$4229,'Cobalt Prices'!$E$10:$E$4229,NWT$4)</f>
        <v>#DIV/0!</v>
      </c>
      <c r="NWU20" s="38" t="e">
        <f>AVERAGEIFS('Cobalt Prices'!$G$10:$G$4229,'Cobalt Prices'!$E$10:$E$4229,NWU$4)</f>
        <v>#DIV/0!</v>
      </c>
      <c r="NWV20" s="38" t="e">
        <f>AVERAGEIFS('Cobalt Prices'!$G$10:$G$4229,'Cobalt Prices'!$E$10:$E$4229,NWV$4)</f>
        <v>#DIV/0!</v>
      </c>
      <c r="NWW20" s="38" t="e">
        <f>AVERAGEIFS('Cobalt Prices'!$G$10:$G$4229,'Cobalt Prices'!$E$10:$E$4229,NWW$4)</f>
        <v>#DIV/0!</v>
      </c>
      <c r="NWX20" s="38" t="e">
        <f>AVERAGEIFS('Cobalt Prices'!$G$10:$G$4229,'Cobalt Prices'!$E$10:$E$4229,NWX$4)</f>
        <v>#DIV/0!</v>
      </c>
      <c r="NWY20" s="38" t="e">
        <f>AVERAGEIFS('Cobalt Prices'!$G$10:$G$4229,'Cobalt Prices'!$E$10:$E$4229,NWY$4)</f>
        <v>#DIV/0!</v>
      </c>
      <c r="NWZ20" s="38" t="e">
        <f>AVERAGEIFS('Cobalt Prices'!$G$10:$G$4229,'Cobalt Prices'!$E$10:$E$4229,NWZ$4)</f>
        <v>#DIV/0!</v>
      </c>
      <c r="NXA20" s="38" t="e">
        <f>AVERAGEIFS('Cobalt Prices'!$G$10:$G$4229,'Cobalt Prices'!$E$10:$E$4229,NXA$4)</f>
        <v>#DIV/0!</v>
      </c>
      <c r="NXB20" s="38" t="e">
        <f>AVERAGEIFS('Cobalt Prices'!$G$10:$G$4229,'Cobalt Prices'!$E$10:$E$4229,NXB$4)</f>
        <v>#DIV/0!</v>
      </c>
      <c r="NXC20" s="38" t="e">
        <f>AVERAGEIFS('Cobalt Prices'!$G$10:$G$4229,'Cobalt Prices'!$E$10:$E$4229,NXC$4)</f>
        <v>#DIV/0!</v>
      </c>
      <c r="NXD20" s="38" t="e">
        <f>AVERAGEIFS('Cobalt Prices'!$G$10:$G$4229,'Cobalt Prices'!$E$10:$E$4229,NXD$4)</f>
        <v>#DIV/0!</v>
      </c>
      <c r="NXE20" s="38" t="e">
        <f>AVERAGEIFS('Cobalt Prices'!$G$10:$G$4229,'Cobalt Prices'!$E$10:$E$4229,NXE$4)</f>
        <v>#DIV/0!</v>
      </c>
      <c r="NXF20" s="38" t="e">
        <f>AVERAGEIFS('Cobalt Prices'!$G$10:$G$4229,'Cobalt Prices'!$E$10:$E$4229,NXF$4)</f>
        <v>#DIV/0!</v>
      </c>
      <c r="NXG20" s="38" t="e">
        <f>AVERAGEIFS('Cobalt Prices'!$G$10:$G$4229,'Cobalt Prices'!$E$10:$E$4229,NXG$4)</f>
        <v>#DIV/0!</v>
      </c>
      <c r="NXH20" s="38" t="e">
        <f>AVERAGEIFS('Cobalt Prices'!$G$10:$G$4229,'Cobalt Prices'!$E$10:$E$4229,NXH$4)</f>
        <v>#DIV/0!</v>
      </c>
      <c r="NXI20" s="38" t="e">
        <f>AVERAGEIFS('Cobalt Prices'!$G$10:$G$4229,'Cobalt Prices'!$E$10:$E$4229,NXI$4)</f>
        <v>#DIV/0!</v>
      </c>
      <c r="NXJ20" s="38" t="e">
        <f>AVERAGEIFS('Cobalt Prices'!$G$10:$G$4229,'Cobalt Prices'!$E$10:$E$4229,NXJ$4)</f>
        <v>#DIV/0!</v>
      </c>
      <c r="NXK20" s="38" t="e">
        <f>AVERAGEIFS('Cobalt Prices'!$G$10:$G$4229,'Cobalt Prices'!$E$10:$E$4229,NXK$4)</f>
        <v>#DIV/0!</v>
      </c>
      <c r="NXL20" s="38" t="e">
        <f>AVERAGEIFS('Cobalt Prices'!$G$10:$G$4229,'Cobalt Prices'!$E$10:$E$4229,NXL$4)</f>
        <v>#DIV/0!</v>
      </c>
      <c r="NXM20" s="38" t="e">
        <f>AVERAGEIFS('Cobalt Prices'!$G$10:$G$4229,'Cobalt Prices'!$E$10:$E$4229,NXM$4)</f>
        <v>#DIV/0!</v>
      </c>
      <c r="NXN20" s="38" t="e">
        <f>AVERAGEIFS('Cobalt Prices'!$G$10:$G$4229,'Cobalt Prices'!$E$10:$E$4229,NXN$4)</f>
        <v>#DIV/0!</v>
      </c>
      <c r="NXO20" s="38" t="e">
        <f>AVERAGEIFS('Cobalt Prices'!$G$10:$G$4229,'Cobalt Prices'!$E$10:$E$4229,NXO$4)</f>
        <v>#DIV/0!</v>
      </c>
      <c r="NXP20" s="38" t="e">
        <f>AVERAGEIFS('Cobalt Prices'!$G$10:$G$4229,'Cobalt Prices'!$E$10:$E$4229,NXP$4)</f>
        <v>#DIV/0!</v>
      </c>
      <c r="NXQ20" s="38" t="e">
        <f>AVERAGEIFS('Cobalt Prices'!$G$10:$G$4229,'Cobalt Prices'!$E$10:$E$4229,NXQ$4)</f>
        <v>#DIV/0!</v>
      </c>
      <c r="NXR20" s="38" t="e">
        <f>AVERAGEIFS('Cobalt Prices'!$G$10:$G$4229,'Cobalt Prices'!$E$10:$E$4229,NXR$4)</f>
        <v>#DIV/0!</v>
      </c>
      <c r="NXS20" s="38" t="e">
        <f>AVERAGEIFS('Cobalt Prices'!$G$10:$G$4229,'Cobalt Prices'!$E$10:$E$4229,NXS$4)</f>
        <v>#DIV/0!</v>
      </c>
      <c r="NXT20" s="38" t="e">
        <f>AVERAGEIFS('Cobalt Prices'!$G$10:$G$4229,'Cobalt Prices'!$E$10:$E$4229,NXT$4)</f>
        <v>#DIV/0!</v>
      </c>
      <c r="NXU20" s="38" t="e">
        <f>AVERAGEIFS('Cobalt Prices'!$G$10:$G$4229,'Cobalt Prices'!$E$10:$E$4229,NXU$4)</f>
        <v>#DIV/0!</v>
      </c>
      <c r="NXV20" s="38" t="e">
        <f>AVERAGEIFS('Cobalt Prices'!$G$10:$G$4229,'Cobalt Prices'!$E$10:$E$4229,NXV$4)</f>
        <v>#DIV/0!</v>
      </c>
      <c r="NXW20" s="38" t="e">
        <f>AVERAGEIFS('Cobalt Prices'!$G$10:$G$4229,'Cobalt Prices'!$E$10:$E$4229,NXW$4)</f>
        <v>#DIV/0!</v>
      </c>
      <c r="NXX20" s="38" t="e">
        <f>AVERAGEIFS('Cobalt Prices'!$G$10:$G$4229,'Cobalt Prices'!$E$10:$E$4229,NXX$4)</f>
        <v>#DIV/0!</v>
      </c>
      <c r="NXY20" s="38" t="e">
        <f>AVERAGEIFS('Cobalt Prices'!$G$10:$G$4229,'Cobalt Prices'!$E$10:$E$4229,NXY$4)</f>
        <v>#DIV/0!</v>
      </c>
      <c r="NXZ20" s="38" t="e">
        <f>AVERAGEIFS('Cobalt Prices'!$G$10:$G$4229,'Cobalt Prices'!$E$10:$E$4229,NXZ$4)</f>
        <v>#DIV/0!</v>
      </c>
      <c r="NYA20" s="38" t="e">
        <f>AVERAGEIFS('Cobalt Prices'!$G$10:$G$4229,'Cobalt Prices'!$E$10:$E$4229,NYA$4)</f>
        <v>#DIV/0!</v>
      </c>
      <c r="NYB20" s="38" t="e">
        <f>AVERAGEIFS('Cobalt Prices'!$G$10:$G$4229,'Cobalt Prices'!$E$10:$E$4229,NYB$4)</f>
        <v>#DIV/0!</v>
      </c>
      <c r="NYC20" s="38" t="e">
        <f>AVERAGEIFS('Cobalt Prices'!$G$10:$G$4229,'Cobalt Prices'!$E$10:$E$4229,NYC$4)</f>
        <v>#DIV/0!</v>
      </c>
      <c r="NYD20" s="38" t="e">
        <f>AVERAGEIFS('Cobalt Prices'!$G$10:$G$4229,'Cobalt Prices'!$E$10:$E$4229,NYD$4)</f>
        <v>#DIV/0!</v>
      </c>
      <c r="NYE20" s="38" t="e">
        <f>AVERAGEIFS('Cobalt Prices'!$G$10:$G$4229,'Cobalt Prices'!$E$10:$E$4229,NYE$4)</f>
        <v>#DIV/0!</v>
      </c>
      <c r="NYF20" s="38" t="e">
        <f>AVERAGEIFS('Cobalt Prices'!$G$10:$G$4229,'Cobalt Prices'!$E$10:$E$4229,NYF$4)</f>
        <v>#DIV/0!</v>
      </c>
      <c r="NYG20" s="38" t="e">
        <f>AVERAGEIFS('Cobalt Prices'!$G$10:$G$4229,'Cobalt Prices'!$E$10:$E$4229,NYG$4)</f>
        <v>#DIV/0!</v>
      </c>
      <c r="NYH20" s="38" t="e">
        <f>AVERAGEIFS('Cobalt Prices'!$G$10:$G$4229,'Cobalt Prices'!$E$10:$E$4229,NYH$4)</f>
        <v>#DIV/0!</v>
      </c>
      <c r="NYI20" s="38" t="e">
        <f>AVERAGEIFS('Cobalt Prices'!$G$10:$G$4229,'Cobalt Prices'!$E$10:$E$4229,NYI$4)</f>
        <v>#DIV/0!</v>
      </c>
      <c r="NYJ20" s="38" t="e">
        <f>AVERAGEIFS('Cobalt Prices'!$G$10:$G$4229,'Cobalt Prices'!$E$10:$E$4229,NYJ$4)</f>
        <v>#DIV/0!</v>
      </c>
      <c r="NYK20" s="38" t="e">
        <f>AVERAGEIFS('Cobalt Prices'!$G$10:$G$4229,'Cobalt Prices'!$E$10:$E$4229,NYK$4)</f>
        <v>#DIV/0!</v>
      </c>
      <c r="NYL20" s="38" t="e">
        <f>AVERAGEIFS('Cobalt Prices'!$G$10:$G$4229,'Cobalt Prices'!$E$10:$E$4229,NYL$4)</f>
        <v>#DIV/0!</v>
      </c>
      <c r="NYM20" s="38" t="e">
        <f>AVERAGEIFS('Cobalt Prices'!$G$10:$G$4229,'Cobalt Prices'!$E$10:$E$4229,NYM$4)</f>
        <v>#DIV/0!</v>
      </c>
      <c r="NYN20" s="38" t="e">
        <f>AVERAGEIFS('Cobalt Prices'!$G$10:$G$4229,'Cobalt Prices'!$E$10:$E$4229,NYN$4)</f>
        <v>#DIV/0!</v>
      </c>
      <c r="NYO20" s="38" t="e">
        <f>AVERAGEIFS('Cobalt Prices'!$G$10:$G$4229,'Cobalt Prices'!$E$10:$E$4229,NYO$4)</f>
        <v>#DIV/0!</v>
      </c>
      <c r="NYP20" s="38" t="e">
        <f>AVERAGEIFS('Cobalt Prices'!$G$10:$G$4229,'Cobalt Prices'!$E$10:$E$4229,NYP$4)</f>
        <v>#DIV/0!</v>
      </c>
      <c r="NYQ20" s="38" t="e">
        <f>AVERAGEIFS('Cobalt Prices'!$G$10:$G$4229,'Cobalt Prices'!$E$10:$E$4229,NYQ$4)</f>
        <v>#DIV/0!</v>
      </c>
      <c r="NYR20" s="38" t="e">
        <f>AVERAGEIFS('Cobalt Prices'!$G$10:$G$4229,'Cobalt Prices'!$E$10:$E$4229,NYR$4)</f>
        <v>#DIV/0!</v>
      </c>
      <c r="NYS20" s="38" t="e">
        <f>AVERAGEIFS('Cobalt Prices'!$G$10:$G$4229,'Cobalt Prices'!$E$10:$E$4229,NYS$4)</f>
        <v>#DIV/0!</v>
      </c>
      <c r="NYT20" s="38" t="e">
        <f>AVERAGEIFS('Cobalt Prices'!$G$10:$G$4229,'Cobalt Prices'!$E$10:$E$4229,NYT$4)</f>
        <v>#DIV/0!</v>
      </c>
      <c r="NYU20" s="38" t="e">
        <f>AVERAGEIFS('Cobalt Prices'!$G$10:$G$4229,'Cobalt Prices'!$E$10:$E$4229,NYU$4)</f>
        <v>#DIV/0!</v>
      </c>
      <c r="NYV20" s="38" t="e">
        <f>AVERAGEIFS('Cobalt Prices'!$G$10:$G$4229,'Cobalt Prices'!$E$10:$E$4229,NYV$4)</f>
        <v>#DIV/0!</v>
      </c>
      <c r="NYW20" s="38" t="e">
        <f>AVERAGEIFS('Cobalt Prices'!$G$10:$G$4229,'Cobalt Prices'!$E$10:$E$4229,NYW$4)</f>
        <v>#DIV/0!</v>
      </c>
      <c r="NYX20" s="38" t="e">
        <f>AVERAGEIFS('Cobalt Prices'!$G$10:$G$4229,'Cobalt Prices'!$E$10:$E$4229,NYX$4)</f>
        <v>#DIV/0!</v>
      </c>
      <c r="NYY20" s="38" t="e">
        <f>AVERAGEIFS('Cobalt Prices'!$G$10:$G$4229,'Cobalt Prices'!$E$10:$E$4229,NYY$4)</f>
        <v>#DIV/0!</v>
      </c>
      <c r="NYZ20" s="38" t="e">
        <f>AVERAGEIFS('Cobalt Prices'!$G$10:$G$4229,'Cobalt Prices'!$E$10:$E$4229,NYZ$4)</f>
        <v>#DIV/0!</v>
      </c>
      <c r="NZA20" s="38" t="e">
        <f>AVERAGEIFS('Cobalt Prices'!$G$10:$G$4229,'Cobalt Prices'!$E$10:$E$4229,NZA$4)</f>
        <v>#DIV/0!</v>
      </c>
      <c r="NZB20" s="38" t="e">
        <f>AVERAGEIFS('Cobalt Prices'!$G$10:$G$4229,'Cobalt Prices'!$E$10:$E$4229,NZB$4)</f>
        <v>#DIV/0!</v>
      </c>
      <c r="NZC20" s="38" t="e">
        <f>AVERAGEIFS('Cobalt Prices'!$G$10:$G$4229,'Cobalt Prices'!$E$10:$E$4229,NZC$4)</f>
        <v>#DIV/0!</v>
      </c>
      <c r="NZD20" s="38" t="e">
        <f>AVERAGEIFS('Cobalt Prices'!$G$10:$G$4229,'Cobalt Prices'!$E$10:$E$4229,NZD$4)</f>
        <v>#DIV/0!</v>
      </c>
      <c r="NZE20" s="38" t="e">
        <f>AVERAGEIFS('Cobalt Prices'!$G$10:$G$4229,'Cobalt Prices'!$E$10:$E$4229,NZE$4)</f>
        <v>#DIV/0!</v>
      </c>
      <c r="NZF20" s="38" t="e">
        <f>AVERAGEIFS('Cobalt Prices'!$G$10:$G$4229,'Cobalt Prices'!$E$10:$E$4229,NZF$4)</f>
        <v>#DIV/0!</v>
      </c>
      <c r="NZG20" s="38" t="e">
        <f>AVERAGEIFS('Cobalt Prices'!$G$10:$G$4229,'Cobalt Prices'!$E$10:$E$4229,NZG$4)</f>
        <v>#DIV/0!</v>
      </c>
      <c r="NZH20" s="38" t="e">
        <f>AVERAGEIFS('Cobalt Prices'!$G$10:$G$4229,'Cobalt Prices'!$E$10:$E$4229,NZH$4)</f>
        <v>#DIV/0!</v>
      </c>
      <c r="NZI20" s="38" t="e">
        <f>AVERAGEIFS('Cobalt Prices'!$G$10:$G$4229,'Cobalt Prices'!$E$10:$E$4229,NZI$4)</f>
        <v>#DIV/0!</v>
      </c>
      <c r="NZJ20" s="38" t="e">
        <f>AVERAGEIFS('Cobalt Prices'!$G$10:$G$4229,'Cobalt Prices'!$E$10:$E$4229,NZJ$4)</f>
        <v>#DIV/0!</v>
      </c>
      <c r="NZK20" s="38" t="e">
        <f>AVERAGEIFS('Cobalt Prices'!$G$10:$G$4229,'Cobalt Prices'!$E$10:$E$4229,NZK$4)</f>
        <v>#DIV/0!</v>
      </c>
      <c r="NZL20" s="38" t="e">
        <f>AVERAGEIFS('Cobalt Prices'!$G$10:$G$4229,'Cobalt Prices'!$E$10:$E$4229,NZL$4)</f>
        <v>#DIV/0!</v>
      </c>
      <c r="NZM20" s="38" t="e">
        <f>AVERAGEIFS('Cobalt Prices'!$G$10:$G$4229,'Cobalt Prices'!$E$10:$E$4229,NZM$4)</f>
        <v>#DIV/0!</v>
      </c>
      <c r="NZN20" s="38" t="e">
        <f>AVERAGEIFS('Cobalt Prices'!$G$10:$G$4229,'Cobalt Prices'!$E$10:$E$4229,NZN$4)</f>
        <v>#DIV/0!</v>
      </c>
      <c r="NZO20" s="38" t="e">
        <f>AVERAGEIFS('Cobalt Prices'!$G$10:$G$4229,'Cobalt Prices'!$E$10:$E$4229,NZO$4)</f>
        <v>#DIV/0!</v>
      </c>
      <c r="NZP20" s="38" t="e">
        <f>AVERAGEIFS('Cobalt Prices'!$G$10:$G$4229,'Cobalt Prices'!$E$10:$E$4229,NZP$4)</f>
        <v>#DIV/0!</v>
      </c>
      <c r="NZQ20" s="38" t="e">
        <f>AVERAGEIFS('Cobalt Prices'!$G$10:$G$4229,'Cobalt Prices'!$E$10:$E$4229,NZQ$4)</f>
        <v>#DIV/0!</v>
      </c>
      <c r="NZR20" s="38" t="e">
        <f>AVERAGEIFS('Cobalt Prices'!$G$10:$G$4229,'Cobalt Prices'!$E$10:$E$4229,NZR$4)</f>
        <v>#DIV/0!</v>
      </c>
      <c r="NZS20" s="38" t="e">
        <f>AVERAGEIFS('Cobalt Prices'!$G$10:$G$4229,'Cobalt Prices'!$E$10:$E$4229,NZS$4)</f>
        <v>#DIV/0!</v>
      </c>
      <c r="NZT20" s="38" t="e">
        <f>AVERAGEIFS('Cobalt Prices'!$G$10:$G$4229,'Cobalt Prices'!$E$10:$E$4229,NZT$4)</f>
        <v>#DIV/0!</v>
      </c>
      <c r="NZU20" s="38" t="e">
        <f>AVERAGEIFS('Cobalt Prices'!$G$10:$G$4229,'Cobalt Prices'!$E$10:$E$4229,NZU$4)</f>
        <v>#DIV/0!</v>
      </c>
      <c r="NZV20" s="38" t="e">
        <f>AVERAGEIFS('Cobalt Prices'!$G$10:$G$4229,'Cobalt Prices'!$E$10:$E$4229,NZV$4)</f>
        <v>#DIV/0!</v>
      </c>
      <c r="NZW20" s="38" t="e">
        <f>AVERAGEIFS('Cobalt Prices'!$G$10:$G$4229,'Cobalt Prices'!$E$10:$E$4229,NZW$4)</f>
        <v>#DIV/0!</v>
      </c>
      <c r="NZX20" s="38" t="e">
        <f>AVERAGEIFS('Cobalt Prices'!$G$10:$G$4229,'Cobalt Prices'!$E$10:$E$4229,NZX$4)</f>
        <v>#DIV/0!</v>
      </c>
      <c r="NZY20" s="38" t="e">
        <f>AVERAGEIFS('Cobalt Prices'!$G$10:$G$4229,'Cobalt Prices'!$E$10:$E$4229,NZY$4)</f>
        <v>#DIV/0!</v>
      </c>
      <c r="NZZ20" s="38" t="e">
        <f>AVERAGEIFS('Cobalt Prices'!$G$10:$G$4229,'Cobalt Prices'!$E$10:$E$4229,NZZ$4)</f>
        <v>#DIV/0!</v>
      </c>
      <c r="OAA20" s="38" t="e">
        <f>AVERAGEIFS('Cobalt Prices'!$G$10:$G$4229,'Cobalt Prices'!$E$10:$E$4229,OAA$4)</f>
        <v>#DIV/0!</v>
      </c>
      <c r="OAB20" s="38" t="e">
        <f>AVERAGEIFS('Cobalt Prices'!$G$10:$G$4229,'Cobalt Prices'!$E$10:$E$4229,OAB$4)</f>
        <v>#DIV/0!</v>
      </c>
      <c r="OAC20" s="38" t="e">
        <f>AVERAGEIFS('Cobalt Prices'!$G$10:$G$4229,'Cobalt Prices'!$E$10:$E$4229,OAC$4)</f>
        <v>#DIV/0!</v>
      </c>
      <c r="OAD20" s="38" t="e">
        <f>AVERAGEIFS('Cobalt Prices'!$G$10:$G$4229,'Cobalt Prices'!$E$10:$E$4229,OAD$4)</f>
        <v>#DIV/0!</v>
      </c>
      <c r="OAE20" s="38" t="e">
        <f>AVERAGEIFS('Cobalt Prices'!$G$10:$G$4229,'Cobalt Prices'!$E$10:$E$4229,OAE$4)</f>
        <v>#DIV/0!</v>
      </c>
      <c r="OAF20" s="38" t="e">
        <f>AVERAGEIFS('Cobalt Prices'!$G$10:$G$4229,'Cobalt Prices'!$E$10:$E$4229,OAF$4)</f>
        <v>#DIV/0!</v>
      </c>
      <c r="OAG20" s="38" t="e">
        <f>AVERAGEIFS('Cobalt Prices'!$G$10:$G$4229,'Cobalt Prices'!$E$10:$E$4229,OAG$4)</f>
        <v>#DIV/0!</v>
      </c>
      <c r="OAH20" s="38" t="e">
        <f>AVERAGEIFS('Cobalt Prices'!$G$10:$G$4229,'Cobalt Prices'!$E$10:$E$4229,OAH$4)</f>
        <v>#DIV/0!</v>
      </c>
      <c r="OAI20" s="38" t="e">
        <f>AVERAGEIFS('Cobalt Prices'!$G$10:$G$4229,'Cobalt Prices'!$E$10:$E$4229,OAI$4)</f>
        <v>#DIV/0!</v>
      </c>
      <c r="OAJ20" s="38" t="e">
        <f>AVERAGEIFS('Cobalt Prices'!$G$10:$G$4229,'Cobalt Prices'!$E$10:$E$4229,OAJ$4)</f>
        <v>#DIV/0!</v>
      </c>
      <c r="OAK20" s="38" t="e">
        <f>AVERAGEIFS('Cobalt Prices'!$G$10:$G$4229,'Cobalt Prices'!$E$10:$E$4229,OAK$4)</f>
        <v>#DIV/0!</v>
      </c>
      <c r="OAL20" s="38" t="e">
        <f>AVERAGEIFS('Cobalt Prices'!$G$10:$G$4229,'Cobalt Prices'!$E$10:$E$4229,OAL$4)</f>
        <v>#DIV/0!</v>
      </c>
      <c r="OAM20" s="38" t="e">
        <f>AVERAGEIFS('Cobalt Prices'!$G$10:$G$4229,'Cobalt Prices'!$E$10:$E$4229,OAM$4)</f>
        <v>#DIV/0!</v>
      </c>
      <c r="OAN20" s="38" t="e">
        <f>AVERAGEIFS('Cobalt Prices'!$G$10:$G$4229,'Cobalt Prices'!$E$10:$E$4229,OAN$4)</f>
        <v>#DIV/0!</v>
      </c>
      <c r="OAO20" s="38" t="e">
        <f>AVERAGEIFS('Cobalt Prices'!$G$10:$G$4229,'Cobalt Prices'!$E$10:$E$4229,OAO$4)</f>
        <v>#DIV/0!</v>
      </c>
      <c r="OAP20" s="38" t="e">
        <f>AVERAGEIFS('Cobalt Prices'!$G$10:$G$4229,'Cobalt Prices'!$E$10:$E$4229,OAP$4)</f>
        <v>#DIV/0!</v>
      </c>
      <c r="OAQ20" s="38" t="e">
        <f>AVERAGEIFS('Cobalt Prices'!$G$10:$G$4229,'Cobalt Prices'!$E$10:$E$4229,OAQ$4)</f>
        <v>#DIV/0!</v>
      </c>
      <c r="OAR20" s="38" t="e">
        <f>AVERAGEIFS('Cobalt Prices'!$G$10:$G$4229,'Cobalt Prices'!$E$10:$E$4229,OAR$4)</f>
        <v>#DIV/0!</v>
      </c>
      <c r="OAS20" s="38" t="e">
        <f>AVERAGEIFS('Cobalt Prices'!$G$10:$G$4229,'Cobalt Prices'!$E$10:$E$4229,OAS$4)</f>
        <v>#DIV/0!</v>
      </c>
      <c r="OAT20" s="38" t="e">
        <f>AVERAGEIFS('Cobalt Prices'!$G$10:$G$4229,'Cobalt Prices'!$E$10:$E$4229,OAT$4)</f>
        <v>#DIV/0!</v>
      </c>
      <c r="OAU20" s="38" t="e">
        <f>AVERAGEIFS('Cobalt Prices'!$G$10:$G$4229,'Cobalt Prices'!$E$10:$E$4229,OAU$4)</f>
        <v>#DIV/0!</v>
      </c>
      <c r="OAV20" s="38" t="e">
        <f>AVERAGEIFS('Cobalt Prices'!$G$10:$G$4229,'Cobalt Prices'!$E$10:$E$4229,OAV$4)</f>
        <v>#DIV/0!</v>
      </c>
      <c r="OAW20" s="38" t="e">
        <f>AVERAGEIFS('Cobalt Prices'!$G$10:$G$4229,'Cobalt Prices'!$E$10:$E$4229,OAW$4)</f>
        <v>#DIV/0!</v>
      </c>
      <c r="OAX20" s="38" t="e">
        <f>AVERAGEIFS('Cobalt Prices'!$G$10:$G$4229,'Cobalt Prices'!$E$10:$E$4229,OAX$4)</f>
        <v>#DIV/0!</v>
      </c>
      <c r="OAY20" s="38" t="e">
        <f>AVERAGEIFS('Cobalt Prices'!$G$10:$G$4229,'Cobalt Prices'!$E$10:$E$4229,OAY$4)</f>
        <v>#DIV/0!</v>
      </c>
      <c r="OAZ20" s="38" t="e">
        <f>AVERAGEIFS('Cobalt Prices'!$G$10:$G$4229,'Cobalt Prices'!$E$10:$E$4229,OAZ$4)</f>
        <v>#DIV/0!</v>
      </c>
      <c r="OBA20" s="38" t="e">
        <f>AVERAGEIFS('Cobalt Prices'!$G$10:$G$4229,'Cobalt Prices'!$E$10:$E$4229,OBA$4)</f>
        <v>#DIV/0!</v>
      </c>
      <c r="OBB20" s="38" t="e">
        <f>AVERAGEIFS('Cobalt Prices'!$G$10:$G$4229,'Cobalt Prices'!$E$10:$E$4229,OBB$4)</f>
        <v>#DIV/0!</v>
      </c>
      <c r="OBC20" s="38" t="e">
        <f>AVERAGEIFS('Cobalt Prices'!$G$10:$G$4229,'Cobalt Prices'!$E$10:$E$4229,OBC$4)</f>
        <v>#DIV/0!</v>
      </c>
      <c r="OBD20" s="38" t="e">
        <f>AVERAGEIFS('Cobalt Prices'!$G$10:$G$4229,'Cobalt Prices'!$E$10:$E$4229,OBD$4)</f>
        <v>#DIV/0!</v>
      </c>
      <c r="OBE20" s="38" t="e">
        <f>AVERAGEIFS('Cobalt Prices'!$G$10:$G$4229,'Cobalt Prices'!$E$10:$E$4229,OBE$4)</f>
        <v>#DIV/0!</v>
      </c>
      <c r="OBF20" s="38" t="e">
        <f>AVERAGEIFS('Cobalt Prices'!$G$10:$G$4229,'Cobalt Prices'!$E$10:$E$4229,OBF$4)</f>
        <v>#DIV/0!</v>
      </c>
      <c r="OBG20" s="38" t="e">
        <f>AVERAGEIFS('Cobalt Prices'!$G$10:$G$4229,'Cobalt Prices'!$E$10:$E$4229,OBG$4)</f>
        <v>#DIV/0!</v>
      </c>
      <c r="OBH20" s="38" t="e">
        <f>AVERAGEIFS('Cobalt Prices'!$G$10:$G$4229,'Cobalt Prices'!$E$10:$E$4229,OBH$4)</f>
        <v>#DIV/0!</v>
      </c>
      <c r="OBI20" s="38" t="e">
        <f>AVERAGEIFS('Cobalt Prices'!$G$10:$G$4229,'Cobalt Prices'!$E$10:$E$4229,OBI$4)</f>
        <v>#DIV/0!</v>
      </c>
      <c r="OBJ20" s="38" t="e">
        <f>AVERAGEIFS('Cobalt Prices'!$G$10:$G$4229,'Cobalt Prices'!$E$10:$E$4229,OBJ$4)</f>
        <v>#DIV/0!</v>
      </c>
      <c r="OBK20" s="38" t="e">
        <f>AVERAGEIFS('Cobalt Prices'!$G$10:$G$4229,'Cobalt Prices'!$E$10:$E$4229,OBK$4)</f>
        <v>#DIV/0!</v>
      </c>
      <c r="OBL20" s="38" t="e">
        <f>AVERAGEIFS('Cobalt Prices'!$G$10:$G$4229,'Cobalt Prices'!$E$10:$E$4229,OBL$4)</f>
        <v>#DIV/0!</v>
      </c>
      <c r="OBM20" s="38" t="e">
        <f>AVERAGEIFS('Cobalt Prices'!$G$10:$G$4229,'Cobalt Prices'!$E$10:$E$4229,OBM$4)</f>
        <v>#DIV/0!</v>
      </c>
      <c r="OBN20" s="38" t="e">
        <f>AVERAGEIFS('Cobalt Prices'!$G$10:$G$4229,'Cobalt Prices'!$E$10:$E$4229,OBN$4)</f>
        <v>#DIV/0!</v>
      </c>
      <c r="OBO20" s="38" t="e">
        <f>AVERAGEIFS('Cobalt Prices'!$G$10:$G$4229,'Cobalt Prices'!$E$10:$E$4229,OBO$4)</f>
        <v>#DIV/0!</v>
      </c>
      <c r="OBP20" s="38" t="e">
        <f>AVERAGEIFS('Cobalt Prices'!$G$10:$G$4229,'Cobalt Prices'!$E$10:$E$4229,OBP$4)</f>
        <v>#DIV/0!</v>
      </c>
      <c r="OBQ20" s="38" t="e">
        <f>AVERAGEIFS('Cobalt Prices'!$G$10:$G$4229,'Cobalt Prices'!$E$10:$E$4229,OBQ$4)</f>
        <v>#DIV/0!</v>
      </c>
      <c r="OBR20" s="38" t="e">
        <f>AVERAGEIFS('Cobalt Prices'!$G$10:$G$4229,'Cobalt Prices'!$E$10:$E$4229,OBR$4)</f>
        <v>#DIV/0!</v>
      </c>
      <c r="OBS20" s="38" t="e">
        <f>AVERAGEIFS('Cobalt Prices'!$G$10:$G$4229,'Cobalt Prices'!$E$10:$E$4229,OBS$4)</f>
        <v>#DIV/0!</v>
      </c>
      <c r="OBT20" s="38" t="e">
        <f>AVERAGEIFS('Cobalt Prices'!$G$10:$G$4229,'Cobalt Prices'!$E$10:$E$4229,OBT$4)</f>
        <v>#DIV/0!</v>
      </c>
      <c r="OBU20" s="38" t="e">
        <f>AVERAGEIFS('Cobalt Prices'!$G$10:$G$4229,'Cobalt Prices'!$E$10:$E$4229,OBU$4)</f>
        <v>#DIV/0!</v>
      </c>
      <c r="OBV20" s="38" t="e">
        <f>AVERAGEIFS('Cobalt Prices'!$G$10:$G$4229,'Cobalt Prices'!$E$10:$E$4229,OBV$4)</f>
        <v>#DIV/0!</v>
      </c>
      <c r="OBW20" s="38" t="e">
        <f>AVERAGEIFS('Cobalt Prices'!$G$10:$G$4229,'Cobalt Prices'!$E$10:$E$4229,OBW$4)</f>
        <v>#DIV/0!</v>
      </c>
      <c r="OBX20" s="38" t="e">
        <f>AVERAGEIFS('Cobalt Prices'!$G$10:$G$4229,'Cobalt Prices'!$E$10:$E$4229,OBX$4)</f>
        <v>#DIV/0!</v>
      </c>
      <c r="OBY20" s="38" t="e">
        <f>AVERAGEIFS('Cobalt Prices'!$G$10:$G$4229,'Cobalt Prices'!$E$10:$E$4229,OBY$4)</f>
        <v>#DIV/0!</v>
      </c>
      <c r="OBZ20" s="38" t="e">
        <f>AVERAGEIFS('Cobalt Prices'!$G$10:$G$4229,'Cobalt Prices'!$E$10:$E$4229,OBZ$4)</f>
        <v>#DIV/0!</v>
      </c>
      <c r="OCA20" s="38" t="e">
        <f>AVERAGEIFS('Cobalt Prices'!$G$10:$G$4229,'Cobalt Prices'!$E$10:$E$4229,OCA$4)</f>
        <v>#DIV/0!</v>
      </c>
      <c r="OCB20" s="38" t="e">
        <f>AVERAGEIFS('Cobalt Prices'!$G$10:$G$4229,'Cobalt Prices'!$E$10:$E$4229,OCB$4)</f>
        <v>#DIV/0!</v>
      </c>
      <c r="OCC20" s="38" t="e">
        <f>AVERAGEIFS('Cobalt Prices'!$G$10:$G$4229,'Cobalt Prices'!$E$10:$E$4229,OCC$4)</f>
        <v>#DIV/0!</v>
      </c>
      <c r="OCD20" s="38" t="e">
        <f>AVERAGEIFS('Cobalt Prices'!$G$10:$G$4229,'Cobalt Prices'!$E$10:$E$4229,OCD$4)</f>
        <v>#DIV/0!</v>
      </c>
      <c r="OCE20" s="38" t="e">
        <f>AVERAGEIFS('Cobalt Prices'!$G$10:$G$4229,'Cobalt Prices'!$E$10:$E$4229,OCE$4)</f>
        <v>#DIV/0!</v>
      </c>
      <c r="OCF20" s="38" t="e">
        <f>AVERAGEIFS('Cobalt Prices'!$G$10:$G$4229,'Cobalt Prices'!$E$10:$E$4229,OCF$4)</f>
        <v>#DIV/0!</v>
      </c>
      <c r="OCG20" s="38" t="e">
        <f>AVERAGEIFS('Cobalt Prices'!$G$10:$G$4229,'Cobalt Prices'!$E$10:$E$4229,OCG$4)</f>
        <v>#DIV/0!</v>
      </c>
      <c r="OCH20" s="38" t="e">
        <f>AVERAGEIFS('Cobalt Prices'!$G$10:$G$4229,'Cobalt Prices'!$E$10:$E$4229,OCH$4)</f>
        <v>#DIV/0!</v>
      </c>
      <c r="OCI20" s="38" t="e">
        <f>AVERAGEIFS('Cobalt Prices'!$G$10:$G$4229,'Cobalt Prices'!$E$10:$E$4229,OCI$4)</f>
        <v>#DIV/0!</v>
      </c>
      <c r="OCJ20" s="38" t="e">
        <f>AVERAGEIFS('Cobalt Prices'!$G$10:$G$4229,'Cobalt Prices'!$E$10:$E$4229,OCJ$4)</f>
        <v>#DIV/0!</v>
      </c>
      <c r="OCK20" s="38" t="e">
        <f>AVERAGEIFS('Cobalt Prices'!$G$10:$G$4229,'Cobalt Prices'!$E$10:$E$4229,OCK$4)</f>
        <v>#DIV/0!</v>
      </c>
      <c r="OCL20" s="38" t="e">
        <f>AVERAGEIFS('Cobalt Prices'!$G$10:$G$4229,'Cobalt Prices'!$E$10:$E$4229,OCL$4)</f>
        <v>#DIV/0!</v>
      </c>
      <c r="OCM20" s="38" t="e">
        <f>AVERAGEIFS('Cobalt Prices'!$G$10:$G$4229,'Cobalt Prices'!$E$10:$E$4229,OCM$4)</f>
        <v>#DIV/0!</v>
      </c>
      <c r="OCN20" s="38" t="e">
        <f>AVERAGEIFS('Cobalt Prices'!$G$10:$G$4229,'Cobalt Prices'!$E$10:$E$4229,OCN$4)</f>
        <v>#DIV/0!</v>
      </c>
      <c r="OCO20" s="38" t="e">
        <f>AVERAGEIFS('Cobalt Prices'!$G$10:$G$4229,'Cobalt Prices'!$E$10:$E$4229,OCO$4)</f>
        <v>#DIV/0!</v>
      </c>
      <c r="OCP20" s="38" t="e">
        <f>AVERAGEIFS('Cobalt Prices'!$G$10:$G$4229,'Cobalt Prices'!$E$10:$E$4229,OCP$4)</f>
        <v>#DIV/0!</v>
      </c>
      <c r="OCQ20" s="38" t="e">
        <f>AVERAGEIFS('Cobalt Prices'!$G$10:$G$4229,'Cobalt Prices'!$E$10:$E$4229,OCQ$4)</f>
        <v>#DIV/0!</v>
      </c>
      <c r="OCR20" s="38" t="e">
        <f>AVERAGEIFS('Cobalt Prices'!$G$10:$G$4229,'Cobalt Prices'!$E$10:$E$4229,OCR$4)</f>
        <v>#DIV/0!</v>
      </c>
      <c r="OCS20" s="38" t="e">
        <f>AVERAGEIFS('Cobalt Prices'!$G$10:$G$4229,'Cobalt Prices'!$E$10:$E$4229,OCS$4)</f>
        <v>#DIV/0!</v>
      </c>
      <c r="OCT20" s="38" t="e">
        <f>AVERAGEIFS('Cobalt Prices'!$G$10:$G$4229,'Cobalt Prices'!$E$10:$E$4229,OCT$4)</f>
        <v>#DIV/0!</v>
      </c>
      <c r="OCU20" s="38" t="e">
        <f>AVERAGEIFS('Cobalt Prices'!$G$10:$G$4229,'Cobalt Prices'!$E$10:$E$4229,OCU$4)</f>
        <v>#DIV/0!</v>
      </c>
      <c r="OCV20" s="38" t="e">
        <f>AVERAGEIFS('Cobalt Prices'!$G$10:$G$4229,'Cobalt Prices'!$E$10:$E$4229,OCV$4)</f>
        <v>#DIV/0!</v>
      </c>
      <c r="OCW20" s="38" t="e">
        <f>AVERAGEIFS('Cobalt Prices'!$G$10:$G$4229,'Cobalt Prices'!$E$10:$E$4229,OCW$4)</f>
        <v>#DIV/0!</v>
      </c>
      <c r="OCX20" s="38" t="e">
        <f>AVERAGEIFS('Cobalt Prices'!$G$10:$G$4229,'Cobalt Prices'!$E$10:$E$4229,OCX$4)</f>
        <v>#DIV/0!</v>
      </c>
      <c r="OCY20" s="38" t="e">
        <f>AVERAGEIFS('Cobalt Prices'!$G$10:$G$4229,'Cobalt Prices'!$E$10:$E$4229,OCY$4)</f>
        <v>#DIV/0!</v>
      </c>
      <c r="OCZ20" s="38" t="e">
        <f>AVERAGEIFS('Cobalt Prices'!$G$10:$G$4229,'Cobalt Prices'!$E$10:$E$4229,OCZ$4)</f>
        <v>#DIV/0!</v>
      </c>
      <c r="ODA20" s="38" t="e">
        <f>AVERAGEIFS('Cobalt Prices'!$G$10:$G$4229,'Cobalt Prices'!$E$10:$E$4229,ODA$4)</f>
        <v>#DIV/0!</v>
      </c>
      <c r="ODB20" s="38" t="e">
        <f>AVERAGEIFS('Cobalt Prices'!$G$10:$G$4229,'Cobalt Prices'!$E$10:$E$4229,ODB$4)</f>
        <v>#DIV/0!</v>
      </c>
      <c r="ODC20" s="38" t="e">
        <f>AVERAGEIFS('Cobalt Prices'!$G$10:$G$4229,'Cobalt Prices'!$E$10:$E$4229,ODC$4)</f>
        <v>#DIV/0!</v>
      </c>
      <c r="ODD20" s="38" t="e">
        <f>AVERAGEIFS('Cobalt Prices'!$G$10:$G$4229,'Cobalt Prices'!$E$10:$E$4229,ODD$4)</f>
        <v>#DIV/0!</v>
      </c>
      <c r="ODE20" s="38" t="e">
        <f>AVERAGEIFS('Cobalt Prices'!$G$10:$G$4229,'Cobalt Prices'!$E$10:$E$4229,ODE$4)</f>
        <v>#DIV/0!</v>
      </c>
      <c r="ODF20" s="38" t="e">
        <f>AVERAGEIFS('Cobalt Prices'!$G$10:$G$4229,'Cobalt Prices'!$E$10:$E$4229,ODF$4)</f>
        <v>#DIV/0!</v>
      </c>
      <c r="ODG20" s="38" t="e">
        <f>AVERAGEIFS('Cobalt Prices'!$G$10:$G$4229,'Cobalt Prices'!$E$10:$E$4229,ODG$4)</f>
        <v>#DIV/0!</v>
      </c>
      <c r="ODH20" s="38" t="e">
        <f>AVERAGEIFS('Cobalt Prices'!$G$10:$G$4229,'Cobalt Prices'!$E$10:$E$4229,ODH$4)</f>
        <v>#DIV/0!</v>
      </c>
      <c r="ODI20" s="38" t="e">
        <f>AVERAGEIFS('Cobalt Prices'!$G$10:$G$4229,'Cobalt Prices'!$E$10:$E$4229,ODI$4)</f>
        <v>#DIV/0!</v>
      </c>
      <c r="ODJ20" s="38" t="e">
        <f>AVERAGEIFS('Cobalt Prices'!$G$10:$G$4229,'Cobalt Prices'!$E$10:$E$4229,ODJ$4)</f>
        <v>#DIV/0!</v>
      </c>
      <c r="ODK20" s="38" t="e">
        <f>AVERAGEIFS('Cobalt Prices'!$G$10:$G$4229,'Cobalt Prices'!$E$10:$E$4229,ODK$4)</f>
        <v>#DIV/0!</v>
      </c>
      <c r="ODL20" s="38" t="e">
        <f>AVERAGEIFS('Cobalt Prices'!$G$10:$G$4229,'Cobalt Prices'!$E$10:$E$4229,ODL$4)</f>
        <v>#DIV/0!</v>
      </c>
      <c r="ODM20" s="38" t="e">
        <f>AVERAGEIFS('Cobalt Prices'!$G$10:$G$4229,'Cobalt Prices'!$E$10:$E$4229,ODM$4)</f>
        <v>#DIV/0!</v>
      </c>
      <c r="ODN20" s="38" t="e">
        <f>AVERAGEIFS('Cobalt Prices'!$G$10:$G$4229,'Cobalt Prices'!$E$10:$E$4229,ODN$4)</f>
        <v>#DIV/0!</v>
      </c>
      <c r="ODO20" s="38" t="e">
        <f>AVERAGEIFS('Cobalt Prices'!$G$10:$G$4229,'Cobalt Prices'!$E$10:$E$4229,ODO$4)</f>
        <v>#DIV/0!</v>
      </c>
      <c r="ODP20" s="38" t="e">
        <f>AVERAGEIFS('Cobalt Prices'!$G$10:$G$4229,'Cobalt Prices'!$E$10:$E$4229,ODP$4)</f>
        <v>#DIV/0!</v>
      </c>
      <c r="ODQ20" s="38" t="e">
        <f>AVERAGEIFS('Cobalt Prices'!$G$10:$G$4229,'Cobalt Prices'!$E$10:$E$4229,ODQ$4)</f>
        <v>#DIV/0!</v>
      </c>
      <c r="ODR20" s="38" t="e">
        <f>AVERAGEIFS('Cobalt Prices'!$G$10:$G$4229,'Cobalt Prices'!$E$10:$E$4229,ODR$4)</f>
        <v>#DIV/0!</v>
      </c>
      <c r="ODS20" s="38" t="e">
        <f>AVERAGEIFS('Cobalt Prices'!$G$10:$G$4229,'Cobalt Prices'!$E$10:$E$4229,ODS$4)</f>
        <v>#DIV/0!</v>
      </c>
      <c r="ODT20" s="38" t="e">
        <f>AVERAGEIFS('Cobalt Prices'!$G$10:$G$4229,'Cobalt Prices'!$E$10:$E$4229,ODT$4)</f>
        <v>#DIV/0!</v>
      </c>
      <c r="ODU20" s="38" t="e">
        <f>AVERAGEIFS('Cobalt Prices'!$G$10:$G$4229,'Cobalt Prices'!$E$10:$E$4229,ODU$4)</f>
        <v>#DIV/0!</v>
      </c>
      <c r="ODV20" s="38" t="e">
        <f>AVERAGEIFS('Cobalt Prices'!$G$10:$G$4229,'Cobalt Prices'!$E$10:$E$4229,ODV$4)</f>
        <v>#DIV/0!</v>
      </c>
      <c r="ODW20" s="38" t="e">
        <f>AVERAGEIFS('Cobalt Prices'!$G$10:$G$4229,'Cobalt Prices'!$E$10:$E$4229,ODW$4)</f>
        <v>#DIV/0!</v>
      </c>
      <c r="ODX20" s="38" t="e">
        <f>AVERAGEIFS('Cobalt Prices'!$G$10:$G$4229,'Cobalt Prices'!$E$10:$E$4229,ODX$4)</f>
        <v>#DIV/0!</v>
      </c>
      <c r="ODY20" s="38" t="e">
        <f>AVERAGEIFS('Cobalt Prices'!$G$10:$G$4229,'Cobalt Prices'!$E$10:$E$4229,ODY$4)</f>
        <v>#DIV/0!</v>
      </c>
      <c r="ODZ20" s="38" t="e">
        <f>AVERAGEIFS('Cobalt Prices'!$G$10:$G$4229,'Cobalt Prices'!$E$10:$E$4229,ODZ$4)</f>
        <v>#DIV/0!</v>
      </c>
      <c r="OEA20" s="38" t="e">
        <f>AVERAGEIFS('Cobalt Prices'!$G$10:$G$4229,'Cobalt Prices'!$E$10:$E$4229,OEA$4)</f>
        <v>#DIV/0!</v>
      </c>
      <c r="OEB20" s="38" t="e">
        <f>AVERAGEIFS('Cobalt Prices'!$G$10:$G$4229,'Cobalt Prices'!$E$10:$E$4229,OEB$4)</f>
        <v>#DIV/0!</v>
      </c>
      <c r="OEC20" s="38" t="e">
        <f>AVERAGEIFS('Cobalt Prices'!$G$10:$G$4229,'Cobalt Prices'!$E$10:$E$4229,OEC$4)</f>
        <v>#DIV/0!</v>
      </c>
      <c r="OED20" s="38" t="e">
        <f>AVERAGEIFS('Cobalt Prices'!$G$10:$G$4229,'Cobalt Prices'!$E$10:$E$4229,OED$4)</f>
        <v>#DIV/0!</v>
      </c>
      <c r="OEE20" s="38" t="e">
        <f>AVERAGEIFS('Cobalt Prices'!$G$10:$G$4229,'Cobalt Prices'!$E$10:$E$4229,OEE$4)</f>
        <v>#DIV/0!</v>
      </c>
      <c r="OEF20" s="38" t="e">
        <f>AVERAGEIFS('Cobalt Prices'!$G$10:$G$4229,'Cobalt Prices'!$E$10:$E$4229,OEF$4)</f>
        <v>#DIV/0!</v>
      </c>
      <c r="OEG20" s="38" t="e">
        <f>AVERAGEIFS('Cobalt Prices'!$G$10:$G$4229,'Cobalt Prices'!$E$10:$E$4229,OEG$4)</f>
        <v>#DIV/0!</v>
      </c>
      <c r="OEH20" s="38" t="e">
        <f>AVERAGEIFS('Cobalt Prices'!$G$10:$G$4229,'Cobalt Prices'!$E$10:$E$4229,OEH$4)</f>
        <v>#DIV/0!</v>
      </c>
      <c r="OEI20" s="38" t="e">
        <f>AVERAGEIFS('Cobalt Prices'!$G$10:$G$4229,'Cobalt Prices'!$E$10:$E$4229,OEI$4)</f>
        <v>#DIV/0!</v>
      </c>
      <c r="OEJ20" s="38" t="e">
        <f>AVERAGEIFS('Cobalt Prices'!$G$10:$G$4229,'Cobalt Prices'!$E$10:$E$4229,OEJ$4)</f>
        <v>#DIV/0!</v>
      </c>
      <c r="OEK20" s="38" t="e">
        <f>AVERAGEIFS('Cobalt Prices'!$G$10:$G$4229,'Cobalt Prices'!$E$10:$E$4229,OEK$4)</f>
        <v>#DIV/0!</v>
      </c>
      <c r="OEL20" s="38" t="e">
        <f>AVERAGEIFS('Cobalt Prices'!$G$10:$G$4229,'Cobalt Prices'!$E$10:$E$4229,OEL$4)</f>
        <v>#DIV/0!</v>
      </c>
      <c r="OEM20" s="38" t="e">
        <f>AVERAGEIFS('Cobalt Prices'!$G$10:$G$4229,'Cobalt Prices'!$E$10:$E$4229,OEM$4)</f>
        <v>#DIV/0!</v>
      </c>
      <c r="OEN20" s="38" t="e">
        <f>AVERAGEIFS('Cobalt Prices'!$G$10:$G$4229,'Cobalt Prices'!$E$10:$E$4229,OEN$4)</f>
        <v>#DIV/0!</v>
      </c>
      <c r="OEO20" s="38" t="e">
        <f>AVERAGEIFS('Cobalt Prices'!$G$10:$G$4229,'Cobalt Prices'!$E$10:$E$4229,OEO$4)</f>
        <v>#DIV/0!</v>
      </c>
      <c r="OEP20" s="38" t="e">
        <f>AVERAGEIFS('Cobalt Prices'!$G$10:$G$4229,'Cobalt Prices'!$E$10:$E$4229,OEP$4)</f>
        <v>#DIV/0!</v>
      </c>
      <c r="OEQ20" s="38" t="e">
        <f>AVERAGEIFS('Cobalt Prices'!$G$10:$G$4229,'Cobalt Prices'!$E$10:$E$4229,OEQ$4)</f>
        <v>#DIV/0!</v>
      </c>
      <c r="OER20" s="38" t="e">
        <f>AVERAGEIFS('Cobalt Prices'!$G$10:$G$4229,'Cobalt Prices'!$E$10:$E$4229,OER$4)</f>
        <v>#DIV/0!</v>
      </c>
      <c r="OES20" s="38" t="e">
        <f>AVERAGEIFS('Cobalt Prices'!$G$10:$G$4229,'Cobalt Prices'!$E$10:$E$4229,OES$4)</f>
        <v>#DIV/0!</v>
      </c>
      <c r="OET20" s="38" t="e">
        <f>AVERAGEIFS('Cobalt Prices'!$G$10:$G$4229,'Cobalt Prices'!$E$10:$E$4229,OET$4)</f>
        <v>#DIV/0!</v>
      </c>
      <c r="OEU20" s="38" t="e">
        <f>AVERAGEIFS('Cobalt Prices'!$G$10:$G$4229,'Cobalt Prices'!$E$10:$E$4229,OEU$4)</f>
        <v>#DIV/0!</v>
      </c>
      <c r="OEV20" s="38" t="e">
        <f>AVERAGEIFS('Cobalt Prices'!$G$10:$G$4229,'Cobalt Prices'!$E$10:$E$4229,OEV$4)</f>
        <v>#DIV/0!</v>
      </c>
      <c r="OEW20" s="38" t="e">
        <f>AVERAGEIFS('Cobalt Prices'!$G$10:$G$4229,'Cobalt Prices'!$E$10:$E$4229,OEW$4)</f>
        <v>#DIV/0!</v>
      </c>
      <c r="OEX20" s="38" t="e">
        <f>AVERAGEIFS('Cobalt Prices'!$G$10:$G$4229,'Cobalt Prices'!$E$10:$E$4229,OEX$4)</f>
        <v>#DIV/0!</v>
      </c>
      <c r="OEY20" s="38" t="e">
        <f>AVERAGEIFS('Cobalt Prices'!$G$10:$G$4229,'Cobalt Prices'!$E$10:$E$4229,OEY$4)</f>
        <v>#DIV/0!</v>
      </c>
      <c r="OEZ20" s="38" t="e">
        <f>AVERAGEIFS('Cobalt Prices'!$G$10:$G$4229,'Cobalt Prices'!$E$10:$E$4229,OEZ$4)</f>
        <v>#DIV/0!</v>
      </c>
      <c r="OFA20" s="38" t="e">
        <f>AVERAGEIFS('Cobalt Prices'!$G$10:$G$4229,'Cobalt Prices'!$E$10:$E$4229,OFA$4)</f>
        <v>#DIV/0!</v>
      </c>
      <c r="OFB20" s="38" t="e">
        <f>AVERAGEIFS('Cobalt Prices'!$G$10:$G$4229,'Cobalt Prices'!$E$10:$E$4229,OFB$4)</f>
        <v>#DIV/0!</v>
      </c>
      <c r="OFC20" s="38" t="e">
        <f>AVERAGEIFS('Cobalt Prices'!$G$10:$G$4229,'Cobalt Prices'!$E$10:$E$4229,OFC$4)</f>
        <v>#DIV/0!</v>
      </c>
      <c r="OFD20" s="38" t="e">
        <f>AVERAGEIFS('Cobalt Prices'!$G$10:$G$4229,'Cobalt Prices'!$E$10:$E$4229,OFD$4)</f>
        <v>#DIV/0!</v>
      </c>
      <c r="OFE20" s="38" t="e">
        <f>AVERAGEIFS('Cobalt Prices'!$G$10:$G$4229,'Cobalt Prices'!$E$10:$E$4229,OFE$4)</f>
        <v>#DIV/0!</v>
      </c>
      <c r="OFF20" s="38" t="e">
        <f>AVERAGEIFS('Cobalt Prices'!$G$10:$G$4229,'Cobalt Prices'!$E$10:$E$4229,OFF$4)</f>
        <v>#DIV/0!</v>
      </c>
      <c r="OFG20" s="38" t="e">
        <f>AVERAGEIFS('Cobalt Prices'!$G$10:$G$4229,'Cobalt Prices'!$E$10:$E$4229,OFG$4)</f>
        <v>#DIV/0!</v>
      </c>
      <c r="OFH20" s="38" t="e">
        <f>AVERAGEIFS('Cobalt Prices'!$G$10:$G$4229,'Cobalt Prices'!$E$10:$E$4229,OFH$4)</f>
        <v>#DIV/0!</v>
      </c>
      <c r="OFI20" s="38" t="e">
        <f>AVERAGEIFS('Cobalt Prices'!$G$10:$G$4229,'Cobalt Prices'!$E$10:$E$4229,OFI$4)</f>
        <v>#DIV/0!</v>
      </c>
      <c r="OFJ20" s="38" t="e">
        <f>AVERAGEIFS('Cobalt Prices'!$G$10:$G$4229,'Cobalt Prices'!$E$10:$E$4229,OFJ$4)</f>
        <v>#DIV/0!</v>
      </c>
      <c r="OFK20" s="38" t="e">
        <f>AVERAGEIFS('Cobalt Prices'!$G$10:$G$4229,'Cobalt Prices'!$E$10:$E$4229,OFK$4)</f>
        <v>#DIV/0!</v>
      </c>
      <c r="OFL20" s="38" t="e">
        <f>AVERAGEIFS('Cobalt Prices'!$G$10:$G$4229,'Cobalt Prices'!$E$10:$E$4229,OFL$4)</f>
        <v>#DIV/0!</v>
      </c>
      <c r="OFM20" s="38" t="e">
        <f>AVERAGEIFS('Cobalt Prices'!$G$10:$G$4229,'Cobalt Prices'!$E$10:$E$4229,OFM$4)</f>
        <v>#DIV/0!</v>
      </c>
      <c r="OFN20" s="38" t="e">
        <f>AVERAGEIFS('Cobalt Prices'!$G$10:$G$4229,'Cobalt Prices'!$E$10:$E$4229,OFN$4)</f>
        <v>#DIV/0!</v>
      </c>
      <c r="OFO20" s="38" t="e">
        <f>AVERAGEIFS('Cobalt Prices'!$G$10:$G$4229,'Cobalt Prices'!$E$10:$E$4229,OFO$4)</f>
        <v>#DIV/0!</v>
      </c>
      <c r="OFP20" s="38" t="e">
        <f>AVERAGEIFS('Cobalt Prices'!$G$10:$G$4229,'Cobalt Prices'!$E$10:$E$4229,OFP$4)</f>
        <v>#DIV/0!</v>
      </c>
      <c r="OFQ20" s="38" t="e">
        <f>AVERAGEIFS('Cobalt Prices'!$G$10:$G$4229,'Cobalt Prices'!$E$10:$E$4229,OFQ$4)</f>
        <v>#DIV/0!</v>
      </c>
      <c r="OFR20" s="38" t="e">
        <f>AVERAGEIFS('Cobalt Prices'!$G$10:$G$4229,'Cobalt Prices'!$E$10:$E$4229,OFR$4)</f>
        <v>#DIV/0!</v>
      </c>
      <c r="OFS20" s="38" t="e">
        <f>AVERAGEIFS('Cobalt Prices'!$G$10:$G$4229,'Cobalt Prices'!$E$10:$E$4229,OFS$4)</f>
        <v>#DIV/0!</v>
      </c>
      <c r="OFT20" s="38" t="e">
        <f>AVERAGEIFS('Cobalt Prices'!$G$10:$G$4229,'Cobalt Prices'!$E$10:$E$4229,OFT$4)</f>
        <v>#DIV/0!</v>
      </c>
      <c r="OFU20" s="38" t="e">
        <f>AVERAGEIFS('Cobalt Prices'!$G$10:$G$4229,'Cobalt Prices'!$E$10:$E$4229,OFU$4)</f>
        <v>#DIV/0!</v>
      </c>
      <c r="OFV20" s="38" t="e">
        <f>AVERAGEIFS('Cobalt Prices'!$G$10:$G$4229,'Cobalt Prices'!$E$10:$E$4229,OFV$4)</f>
        <v>#DIV/0!</v>
      </c>
      <c r="OFW20" s="38" t="e">
        <f>AVERAGEIFS('Cobalt Prices'!$G$10:$G$4229,'Cobalt Prices'!$E$10:$E$4229,OFW$4)</f>
        <v>#DIV/0!</v>
      </c>
      <c r="OFX20" s="38" t="e">
        <f>AVERAGEIFS('Cobalt Prices'!$G$10:$G$4229,'Cobalt Prices'!$E$10:$E$4229,OFX$4)</f>
        <v>#DIV/0!</v>
      </c>
      <c r="OFY20" s="38" t="e">
        <f>AVERAGEIFS('Cobalt Prices'!$G$10:$G$4229,'Cobalt Prices'!$E$10:$E$4229,OFY$4)</f>
        <v>#DIV/0!</v>
      </c>
      <c r="OFZ20" s="38" t="e">
        <f>AVERAGEIFS('Cobalt Prices'!$G$10:$G$4229,'Cobalt Prices'!$E$10:$E$4229,OFZ$4)</f>
        <v>#DIV/0!</v>
      </c>
      <c r="OGA20" s="38" t="e">
        <f>AVERAGEIFS('Cobalt Prices'!$G$10:$G$4229,'Cobalt Prices'!$E$10:$E$4229,OGA$4)</f>
        <v>#DIV/0!</v>
      </c>
      <c r="OGB20" s="38" t="e">
        <f>AVERAGEIFS('Cobalt Prices'!$G$10:$G$4229,'Cobalt Prices'!$E$10:$E$4229,OGB$4)</f>
        <v>#DIV/0!</v>
      </c>
      <c r="OGC20" s="38" t="e">
        <f>AVERAGEIFS('Cobalt Prices'!$G$10:$G$4229,'Cobalt Prices'!$E$10:$E$4229,OGC$4)</f>
        <v>#DIV/0!</v>
      </c>
      <c r="OGD20" s="38" t="e">
        <f>AVERAGEIFS('Cobalt Prices'!$G$10:$G$4229,'Cobalt Prices'!$E$10:$E$4229,OGD$4)</f>
        <v>#DIV/0!</v>
      </c>
      <c r="OGE20" s="38" t="e">
        <f>AVERAGEIFS('Cobalt Prices'!$G$10:$G$4229,'Cobalt Prices'!$E$10:$E$4229,OGE$4)</f>
        <v>#DIV/0!</v>
      </c>
      <c r="OGF20" s="38" t="e">
        <f>AVERAGEIFS('Cobalt Prices'!$G$10:$G$4229,'Cobalt Prices'!$E$10:$E$4229,OGF$4)</f>
        <v>#DIV/0!</v>
      </c>
      <c r="OGG20" s="38" t="e">
        <f>AVERAGEIFS('Cobalt Prices'!$G$10:$G$4229,'Cobalt Prices'!$E$10:$E$4229,OGG$4)</f>
        <v>#DIV/0!</v>
      </c>
      <c r="OGH20" s="38" t="e">
        <f>AVERAGEIFS('Cobalt Prices'!$G$10:$G$4229,'Cobalt Prices'!$E$10:$E$4229,OGH$4)</f>
        <v>#DIV/0!</v>
      </c>
      <c r="OGI20" s="38" t="e">
        <f>AVERAGEIFS('Cobalt Prices'!$G$10:$G$4229,'Cobalt Prices'!$E$10:$E$4229,OGI$4)</f>
        <v>#DIV/0!</v>
      </c>
      <c r="OGJ20" s="38" t="e">
        <f>AVERAGEIFS('Cobalt Prices'!$G$10:$G$4229,'Cobalt Prices'!$E$10:$E$4229,OGJ$4)</f>
        <v>#DIV/0!</v>
      </c>
      <c r="OGK20" s="38" t="e">
        <f>AVERAGEIFS('Cobalt Prices'!$G$10:$G$4229,'Cobalt Prices'!$E$10:$E$4229,OGK$4)</f>
        <v>#DIV/0!</v>
      </c>
      <c r="OGL20" s="38" t="e">
        <f>AVERAGEIFS('Cobalt Prices'!$G$10:$G$4229,'Cobalt Prices'!$E$10:$E$4229,OGL$4)</f>
        <v>#DIV/0!</v>
      </c>
      <c r="OGM20" s="38" t="e">
        <f>AVERAGEIFS('Cobalt Prices'!$G$10:$G$4229,'Cobalt Prices'!$E$10:$E$4229,OGM$4)</f>
        <v>#DIV/0!</v>
      </c>
      <c r="OGN20" s="38" t="e">
        <f>AVERAGEIFS('Cobalt Prices'!$G$10:$G$4229,'Cobalt Prices'!$E$10:$E$4229,OGN$4)</f>
        <v>#DIV/0!</v>
      </c>
      <c r="OGO20" s="38" t="e">
        <f>AVERAGEIFS('Cobalt Prices'!$G$10:$G$4229,'Cobalt Prices'!$E$10:$E$4229,OGO$4)</f>
        <v>#DIV/0!</v>
      </c>
      <c r="OGP20" s="38" t="e">
        <f>AVERAGEIFS('Cobalt Prices'!$G$10:$G$4229,'Cobalt Prices'!$E$10:$E$4229,OGP$4)</f>
        <v>#DIV/0!</v>
      </c>
      <c r="OGQ20" s="38" t="e">
        <f>AVERAGEIFS('Cobalt Prices'!$G$10:$G$4229,'Cobalt Prices'!$E$10:$E$4229,OGQ$4)</f>
        <v>#DIV/0!</v>
      </c>
      <c r="OGR20" s="38" t="e">
        <f>AVERAGEIFS('Cobalt Prices'!$G$10:$G$4229,'Cobalt Prices'!$E$10:$E$4229,OGR$4)</f>
        <v>#DIV/0!</v>
      </c>
      <c r="OGS20" s="38" t="e">
        <f>AVERAGEIFS('Cobalt Prices'!$G$10:$G$4229,'Cobalt Prices'!$E$10:$E$4229,OGS$4)</f>
        <v>#DIV/0!</v>
      </c>
      <c r="OGT20" s="38" t="e">
        <f>AVERAGEIFS('Cobalt Prices'!$G$10:$G$4229,'Cobalt Prices'!$E$10:$E$4229,OGT$4)</f>
        <v>#DIV/0!</v>
      </c>
      <c r="OGU20" s="38" t="e">
        <f>AVERAGEIFS('Cobalt Prices'!$G$10:$G$4229,'Cobalt Prices'!$E$10:$E$4229,OGU$4)</f>
        <v>#DIV/0!</v>
      </c>
      <c r="OGV20" s="38" t="e">
        <f>AVERAGEIFS('Cobalt Prices'!$G$10:$G$4229,'Cobalt Prices'!$E$10:$E$4229,OGV$4)</f>
        <v>#DIV/0!</v>
      </c>
      <c r="OGW20" s="38" t="e">
        <f>AVERAGEIFS('Cobalt Prices'!$G$10:$G$4229,'Cobalt Prices'!$E$10:$E$4229,OGW$4)</f>
        <v>#DIV/0!</v>
      </c>
      <c r="OGX20" s="38" t="e">
        <f>AVERAGEIFS('Cobalt Prices'!$G$10:$G$4229,'Cobalt Prices'!$E$10:$E$4229,OGX$4)</f>
        <v>#DIV/0!</v>
      </c>
      <c r="OGY20" s="38" t="e">
        <f>AVERAGEIFS('Cobalt Prices'!$G$10:$G$4229,'Cobalt Prices'!$E$10:$E$4229,OGY$4)</f>
        <v>#DIV/0!</v>
      </c>
      <c r="OGZ20" s="38" t="e">
        <f>AVERAGEIFS('Cobalt Prices'!$G$10:$G$4229,'Cobalt Prices'!$E$10:$E$4229,OGZ$4)</f>
        <v>#DIV/0!</v>
      </c>
      <c r="OHA20" s="38" t="e">
        <f>AVERAGEIFS('Cobalt Prices'!$G$10:$G$4229,'Cobalt Prices'!$E$10:$E$4229,OHA$4)</f>
        <v>#DIV/0!</v>
      </c>
      <c r="OHB20" s="38" t="e">
        <f>AVERAGEIFS('Cobalt Prices'!$G$10:$G$4229,'Cobalt Prices'!$E$10:$E$4229,OHB$4)</f>
        <v>#DIV/0!</v>
      </c>
      <c r="OHC20" s="38" t="e">
        <f>AVERAGEIFS('Cobalt Prices'!$G$10:$G$4229,'Cobalt Prices'!$E$10:$E$4229,OHC$4)</f>
        <v>#DIV/0!</v>
      </c>
      <c r="OHD20" s="38" t="e">
        <f>AVERAGEIFS('Cobalt Prices'!$G$10:$G$4229,'Cobalt Prices'!$E$10:$E$4229,OHD$4)</f>
        <v>#DIV/0!</v>
      </c>
      <c r="OHE20" s="38" t="e">
        <f>AVERAGEIFS('Cobalt Prices'!$G$10:$G$4229,'Cobalt Prices'!$E$10:$E$4229,OHE$4)</f>
        <v>#DIV/0!</v>
      </c>
      <c r="OHF20" s="38" t="e">
        <f>AVERAGEIFS('Cobalt Prices'!$G$10:$G$4229,'Cobalt Prices'!$E$10:$E$4229,OHF$4)</f>
        <v>#DIV/0!</v>
      </c>
      <c r="OHG20" s="38" t="e">
        <f>AVERAGEIFS('Cobalt Prices'!$G$10:$G$4229,'Cobalt Prices'!$E$10:$E$4229,OHG$4)</f>
        <v>#DIV/0!</v>
      </c>
      <c r="OHH20" s="38" t="e">
        <f>AVERAGEIFS('Cobalt Prices'!$G$10:$G$4229,'Cobalt Prices'!$E$10:$E$4229,OHH$4)</f>
        <v>#DIV/0!</v>
      </c>
      <c r="OHI20" s="38" t="e">
        <f>AVERAGEIFS('Cobalt Prices'!$G$10:$G$4229,'Cobalt Prices'!$E$10:$E$4229,OHI$4)</f>
        <v>#DIV/0!</v>
      </c>
      <c r="OHJ20" s="38" t="e">
        <f>AVERAGEIFS('Cobalt Prices'!$G$10:$G$4229,'Cobalt Prices'!$E$10:$E$4229,OHJ$4)</f>
        <v>#DIV/0!</v>
      </c>
      <c r="OHK20" s="38" t="e">
        <f>AVERAGEIFS('Cobalt Prices'!$G$10:$G$4229,'Cobalt Prices'!$E$10:$E$4229,OHK$4)</f>
        <v>#DIV/0!</v>
      </c>
      <c r="OHL20" s="38" t="e">
        <f>AVERAGEIFS('Cobalt Prices'!$G$10:$G$4229,'Cobalt Prices'!$E$10:$E$4229,OHL$4)</f>
        <v>#DIV/0!</v>
      </c>
      <c r="OHM20" s="38" t="e">
        <f>AVERAGEIFS('Cobalt Prices'!$G$10:$G$4229,'Cobalt Prices'!$E$10:$E$4229,OHM$4)</f>
        <v>#DIV/0!</v>
      </c>
      <c r="OHN20" s="38" t="e">
        <f>AVERAGEIFS('Cobalt Prices'!$G$10:$G$4229,'Cobalt Prices'!$E$10:$E$4229,OHN$4)</f>
        <v>#DIV/0!</v>
      </c>
      <c r="OHO20" s="38" t="e">
        <f>AVERAGEIFS('Cobalt Prices'!$G$10:$G$4229,'Cobalt Prices'!$E$10:$E$4229,OHO$4)</f>
        <v>#DIV/0!</v>
      </c>
      <c r="OHP20" s="38" t="e">
        <f>AVERAGEIFS('Cobalt Prices'!$G$10:$G$4229,'Cobalt Prices'!$E$10:$E$4229,OHP$4)</f>
        <v>#DIV/0!</v>
      </c>
      <c r="OHQ20" s="38" t="e">
        <f>AVERAGEIFS('Cobalt Prices'!$G$10:$G$4229,'Cobalt Prices'!$E$10:$E$4229,OHQ$4)</f>
        <v>#DIV/0!</v>
      </c>
      <c r="OHR20" s="38" t="e">
        <f>AVERAGEIFS('Cobalt Prices'!$G$10:$G$4229,'Cobalt Prices'!$E$10:$E$4229,OHR$4)</f>
        <v>#DIV/0!</v>
      </c>
      <c r="OHS20" s="38" t="e">
        <f>AVERAGEIFS('Cobalt Prices'!$G$10:$G$4229,'Cobalt Prices'!$E$10:$E$4229,OHS$4)</f>
        <v>#DIV/0!</v>
      </c>
      <c r="OHT20" s="38" t="e">
        <f>AVERAGEIFS('Cobalt Prices'!$G$10:$G$4229,'Cobalt Prices'!$E$10:$E$4229,OHT$4)</f>
        <v>#DIV/0!</v>
      </c>
      <c r="OHU20" s="38" t="e">
        <f>AVERAGEIFS('Cobalt Prices'!$G$10:$G$4229,'Cobalt Prices'!$E$10:$E$4229,OHU$4)</f>
        <v>#DIV/0!</v>
      </c>
      <c r="OHV20" s="38" t="e">
        <f>AVERAGEIFS('Cobalt Prices'!$G$10:$G$4229,'Cobalt Prices'!$E$10:$E$4229,OHV$4)</f>
        <v>#DIV/0!</v>
      </c>
      <c r="OHW20" s="38" t="e">
        <f>AVERAGEIFS('Cobalt Prices'!$G$10:$G$4229,'Cobalt Prices'!$E$10:$E$4229,OHW$4)</f>
        <v>#DIV/0!</v>
      </c>
      <c r="OHX20" s="38" t="e">
        <f>AVERAGEIFS('Cobalt Prices'!$G$10:$G$4229,'Cobalt Prices'!$E$10:$E$4229,OHX$4)</f>
        <v>#DIV/0!</v>
      </c>
      <c r="OHY20" s="38" t="e">
        <f>AVERAGEIFS('Cobalt Prices'!$G$10:$G$4229,'Cobalt Prices'!$E$10:$E$4229,OHY$4)</f>
        <v>#DIV/0!</v>
      </c>
      <c r="OHZ20" s="38" t="e">
        <f>AVERAGEIFS('Cobalt Prices'!$G$10:$G$4229,'Cobalt Prices'!$E$10:$E$4229,OHZ$4)</f>
        <v>#DIV/0!</v>
      </c>
      <c r="OIA20" s="38" t="e">
        <f>AVERAGEIFS('Cobalt Prices'!$G$10:$G$4229,'Cobalt Prices'!$E$10:$E$4229,OIA$4)</f>
        <v>#DIV/0!</v>
      </c>
      <c r="OIB20" s="38" t="e">
        <f>AVERAGEIFS('Cobalt Prices'!$G$10:$G$4229,'Cobalt Prices'!$E$10:$E$4229,OIB$4)</f>
        <v>#DIV/0!</v>
      </c>
      <c r="OIC20" s="38" t="e">
        <f>AVERAGEIFS('Cobalt Prices'!$G$10:$G$4229,'Cobalt Prices'!$E$10:$E$4229,OIC$4)</f>
        <v>#DIV/0!</v>
      </c>
      <c r="OID20" s="38" t="e">
        <f>AVERAGEIFS('Cobalt Prices'!$G$10:$G$4229,'Cobalt Prices'!$E$10:$E$4229,OID$4)</f>
        <v>#DIV/0!</v>
      </c>
      <c r="OIE20" s="38" t="e">
        <f>AVERAGEIFS('Cobalt Prices'!$G$10:$G$4229,'Cobalt Prices'!$E$10:$E$4229,OIE$4)</f>
        <v>#DIV/0!</v>
      </c>
      <c r="OIF20" s="38" t="e">
        <f>AVERAGEIFS('Cobalt Prices'!$G$10:$G$4229,'Cobalt Prices'!$E$10:$E$4229,OIF$4)</f>
        <v>#DIV/0!</v>
      </c>
      <c r="OIG20" s="38" t="e">
        <f>AVERAGEIFS('Cobalt Prices'!$G$10:$G$4229,'Cobalt Prices'!$E$10:$E$4229,OIG$4)</f>
        <v>#DIV/0!</v>
      </c>
      <c r="OIH20" s="38" t="e">
        <f>AVERAGEIFS('Cobalt Prices'!$G$10:$G$4229,'Cobalt Prices'!$E$10:$E$4229,OIH$4)</f>
        <v>#DIV/0!</v>
      </c>
      <c r="OII20" s="38" t="e">
        <f>AVERAGEIFS('Cobalt Prices'!$G$10:$G$4229,'Cobalt Prices'!$E$10:$E$4229,OII$4)</f>
        <v>#DIV/0!</v>
      </c>
      <c r="OIJ20" s="38" t="e">
        <f>AVERAGEIFS('Cobalt Prices'!$G$10:$G$4229,'Cobalt Prices'!$E$10:$E$4229,OIJ$4)</f>
        <v>#DIV/0!</v>
      </c>
      <c r="OIK20" s="38" t="e">
        <f>AVERAGEIFS('Cobalt Prices'!$G$10:$G$4229,'Cobalt Prices'!$E$10:$E$4229,OIK$4)</f>
        <v>#DIV/0!</v>
      </c>
      <c r="OIL20" s="38" t="e">
        <f>AVERAGEIFS('Cobalt Prices'!$G$10:$G$4229,'Cobalt Prices'!$E$10:$E$4229,OIL$4)</f>
        <v>#DIV/0!</v>
      </c>
      <c r="OIM20" s="38" t="e">
        <f>AVERAGEIFS('Cobalt Prices'!$G$10:$G$4229,'Cobalt Prices'!$E$10:$E$4229,OIM$4)</f>
        <v>#DIV/0!</v>
      </c>
      <c r="OIN20" s="38" t="e">
        <f>AVERAGEIFS('Cobalt Prices'!$G$10:$G$4229,'Cobalt Prices'!$E$10:$E$4229,OIN$4)</f>
        <v>#DIV/0!</v>
      </c>
      <c r="OIO20" s="38" t="e">
        <f>AVERAGEIFS('Cobalt Prices'!$G$10:$G$4229,'Cobalt Prices'!$E$10:$E$4229,OIO$4)</f>
        <v>#DIV/0!</v>
      </c>
      <c r="OIP20" s="38" t="e">
        <f>AVERAGEIFS('Cobalt Prices'!$G$10:$G$4229,'Cobalt Prices'!$E$10:$E$4229,OIP$4)</f>
        <v>#DIV/0!</v>
      </c>
      <c r="OIQ20" s="38" t="e">
        <f>AVERAGEIFS('Cobalt Prices'!$G$10:$G$4229,'Cobalt Prices'!$E$10:$E$4229,OIQ$4)</f>
        <v>#DIV/0!</v>
      </c>
      <c r="OIR20" s="38" t="e">
        <f>AVERAGEIFS('Cobalt Prices'!$G$10:$G$4229,'Cobalt Prices'!$E$10:$E$4229,OIR$4)</f>
        <v>#DIV/0!</v>
      </c>
      <c r="OIS20" s="38" t="e">
        <f>AVERAGEIFS('Cobalt Prices'!$G$10:$G$4229,'Cobalt Prices'!$E$10:$E$4229,OIS$4)</f>
        <v>#DIV/0!</v>
      </c>
      <c r="OIT20" s="38" t="e">
        <f>AVERAGEIFS('Cobalt Prices'!$G$10:$G$4229,'Cobalt Prices'!$E$10:$E$4229,OIT$4)</f>
        <v>#DIV/0!</v>
      </c>
      <c r="OIU20" s="38" t="e">
        <f>AVERAGEIFS('Cobalt Prices'!$G$10:$G$4229,'Cobalt Prices'!$E$10:$E$4229,OIU$4)</f>
        <v>#DIV/0!</v>
      </c>
      <c r="OIV20" s="38" t="e">
        <f>AVERAGEIFS('Cobalt Prices'!$G$10:$G$4229,'Cobalt Prices'!$E$10:$E$4229,OIV$4)</f>
        <v>#DIV/0!</v>
      </c>
      <c r="OIW20" s="38" t="e">
        <f>AVERAGEIFS('Cobalt Prices'!$G$10:$G$4229,'Cobalt Prices'!$E$10:$E$4229,OIW$4)</f>
        <v>#DIV/0!</v>
      </c>
      <c r="OIX20" s="38" t="e">
        <f>AVERAGEIFS('Cobalt Prices'!$G$10:$G$4229,'Cobalt Prices'!$E$10:$E$4229,OIX$4)</f>
        <v>#DIV/0!</v>
      </c>
      <c r="OIY20" s="38" t="e">
        <f>AVERAGEIFS('Cobalt Prices'!$G$10:$G$4229,'Cobalt Prices'!$E$10:$E$4229,OIY$4)</f>
        <v>#DIV/0!</v>
      </c>
      <c r="OIZ20" s="38" t="e">
        <f>AVERAGEIFS('Cobalt Prices'!$G$10:$G$4229,'Cobalt Prices'!$E$10:$E$4229,OIZ$4)</f>
        <v>#DIV/0!</v>
      </c>
      <c r="OJA20" s="38" t="e">
        <f>AVERAGEIFS('Cobalt Prices'!$G$10:$G$4229,'Cobalt Prices'!$E$10:$E$4229,OJA$4)</f>
        <v>#DIV/0!</v>
      </c>
      <c r="OJB20" s="38" t="e">
        <f>AVERAGEIFS('Cobalt Prices'!$G$10:$G$4229,'Cobalt Prices'!$E$10:$E$4229,OJB$4)</f>
        <v>#DIV/0!</v>
      </c>
      <c r="OJC20" s="38" t="e">
        <f>AVERAGEIFS('Cobalt Prices'!$G$10:$G$4229,'Cobalt Prices'!$E$10:$E$4229,OJC$4)</f>
        <v>#DIV/0!</v>
      </c>
      <c r="OJD20" s="38" t="e">
        <f>AVERAGEIFS('Cobalt Prices'!$G$10:$G$4229,'Cobalt Prices'!$E$10:$E$4229,OJD$4)</f>
        <v>#DIV/0!</v>
      </c>
      <c r="OJE20" s="38" t="e">
        <f>AVERAGEIFS('Cobalt Prices'!$G$10:$G$4229,'Cobalt Prices'!$E$10:$E$4229,OJE$4)</f>
        <v>#DIV/0!</v>
      </c>
      <c r="OJF20" s="38" t="e">
        <f>AVERAGEIFS('Cobalt Prices'!$G$10:$G$4229,'Cobalt Prices'!$E$10:$E$4229,OJF$4)</f>
        <v>#DIV/0!</v>
      </c>
      <c r="OJG20" s="38" t="e">
        <f>AVERAGEIFS('Cobalt Prices'!$G$10:$G$4229,'Cobalt Prices'!$E$10:$E$4229,OJG$4)</f>
        <v>#DIV/0!</v>
      </c>
      <c r="OJH20" s="38" t="e">
        <f>AVERAGEIFS('Cobalt Prices'!$G$10:$G$4229,'Cobalt Prices'!$E$10:$E$4229,OJH$4)</f>
        <v>#DIV/0!</v>
      </c>
      <c r="OJI20" s="38" t="e">
        <f>AVERAGEIFS('Cobalt Prices'!$G$10:$G$4229,'Cobalt Prices'!$E$10:$E$4229,OJI$4)</f>
        <v>#DIV/0!</v>
      </c>
      <c r="OJJ20" s="38" t="e">
        <f>AVERAGEIFS('Cobalt Prices'!$G$10:$G$4229,'Cobalt Prices'!$E$10:$E$4229,OJJ$4)</f>
        <v>#DIV/0!</v>
      </c>
      <c r="OJK20" s="38" t="e">
        <f>AVERAGEIFS('Cobalt Prices'!$G$10:$G$4229,'Cobalt Prices'!$E$10:$E$4229,OJK$4)</f>
        <v>#DIV/0!</v>
      </c>
      <c r="OJL20" s="38" t="e">
        <f>AVERAGEIFS('Cobalt Prices'!$G$10:$G$4229,'Cobalt Prices'!$E$10:$E$4229,OJL$4)</f>
        <v>#DIV/0!</v>
      </c>
      <c r="OJM20" s="38" t="e">
        <f>AVERAGEIFS('Cobalt Prices'!$G$10:$G$4229,'Cobalt Prices'!$E$10:$E$4229,OJM$4)</f>
        <v>#DIV/0!</v>
      </c>
      <c r="OJN20" s="38" t="e">
        <f>AVERAGEIFS('Cobalt Prices'!$G$10:$G$4229,'Cobalt Prices'!$E$10:$E$4229,OJN$4)</f>
        <v>#DIV/0!</v>
      </c>
      <c r="OJO20" s="38" t="e">
        <f>AVERAGEIFS('Cobalt Prices'!$G$10:$G$4229,'Cobalt Prices'!$E$10:$E$4229,OJO$4)</f>
        <v>#DIV/0!</v>
      </c>
      <c r="OJP20" s="38" t="e">
        <f>AVERAGEIFS('Cobalt Prices'!$G$10:$G$4229,'Cobalt Prices'!$E$10:$E$4229,OJP$4)</f>
        <v>#DIV/0!</v>
      </c>
      <c r="OJQ20" s="38" t="e">
        <f>AVERAGEIFS('Cobalt Prices'!$G$10:$G$4229,'Cobalt Prices'!$E$10:$E$4229,OJQ$4)</f>
        <v>#DIV/0!</v>
      </c>
      <c r="OJR20" s="38" t="e">
        <f>AVERAGEIFS('Cobalt Prices'!$G$10:$G$4229,'Cobalt Prices'!$E$10:$E$4229,OJR$4)</f>
        <v>#DIV/0!</v>
      </c>
      <c r="OJS20" s="38" t="e">
        <f>AVERAGEIFS('Cobalt Prices'!$G$10:$G$4229,'Cobalt Prices'!$E$10:$E$4229,OJS$4)</f>
        <v>#DIV/0!</v>
      </c>
      <c r="OJT20" s="38" t="e">
        <f>AVERAGEIFS('Cobalt Prices'!$G$10:$G$4229,'Cobalt Prices'!$E$10:$E$4229,OJT$4)</f>
        <v>#DIV/0!</v>
      </c>
      <c r="OJU20" s="38" t="e">
        <f>AVERAGEIFS('Cobalt Prices'!$G$10:$G$4229,'Cobalt Prices'!$E$10:$E$4229,OJU$4)</f>
        <v>#DIV/0!</v>
      </c>
      <c r="OJV20" s="38" t="e">
        <f>AVERAGEIFS('Cobalt Prices'!$G$10:$G$4229,'Cobalt Prices'!$E$10:$E$4229,OJV$4)</f>
        <v>#DIV/0!</v>
      </c>
      <c r="OJW20" s="38" t="e">
        <f>AVERAGEIFS('Cobalt Prices'!$G$10:$G$4229,'Cobalt Prices'!$E$10:$E$4229,OJW$4)</f>
        <v>#DIV/0!</v>
      </c>
      <c r="OJX20" s="38" t="e">
        <f>AVERAGEIFS('Cobalt Prices'!$G$10:$G$4229,'Cobalt Prices'!$E$10:$E$4229,OJX$4)</f>
        <v>#DIV/0!</v>
      </c>
      <c r="OJY20" s="38" t="e">
        <f>AVERAGEIFS('Cobalt Prices'!$G$10:$G$4229,'Cobalt Prices'!$E$10:$E$4229,OJY$4)</f>
        <v>#DIV/0!</v>
      </c>
      <c r="OJZ20" s="38" t="e">
        <f>AVERAGEIFS('Cobalt Prices'!$G$10:$G$4229,'Cobalt Prices'!$E$10:$E$4229,OJZ$4)</f>
        <v>#DIV/0!</v>
      </c>
      <c r="OKA20" s="38" t="e">
        <f>AVERAGEIFS('Cobalt Prices'!$G$10:$G$4229,'Cobalt Prices'!$E$10:$E$4229,OKA$4)</f>
        <v>#DIV/0!</v>
      </c>
      <c r="OKB20" s="38" t="e">
        <f>AVERAGEIFS('Cobalt Prices'!$G$10:$G$4229,'Cobalt Prices'!$E$10:$E$4229,OKB$4)</f>
        <v>#DIV/0!</v>
      </c>
      <c r="OKC20" s="38" t="e">
        <f>AVERAGEIFS('Cobalt Prices'!$G$10:$G$4229,'Cobalt Prices'!$E$10:$E$4229,OKC$4)</f>
        <v>#DIV/0!</v>
      </c>
      <c r="OKD20" s="38" t="e">
        <f>AVERAGEIFS('Cobalt Prices'!$G$10:$G$4229,'Cobalt Prices'!$E$10:$E$4229,OKD$4)</f>
        <v>#DIV/0!</v>
      </c>
      <c r="OKE20" s="38" t="e">
        <f>AVERAGEIFS('Cobalt Prices'!$G$10:$G$4229,'Cobalt Prices'!$E$10:$E$4229,OKE$4)</f>
        <v>#DIV/0!</v>
      </c>
      <c r="OKF20" s="38" t="e">
        <f>AVERAGEIFS('Cobalt Prices'!$G$10:$G$4229,'Cobalt Prices'!$E$10:$E$4229,OKF$4)</f>
        <v>#DIV/0!</v>
      </c>
      <c r="OKG20" s="38" t="e">
        <f>AVERAGEIFS('Cobalt Prices'!$G$10:$G$4229,'Cobalt Prices'!$E$10:$E$4229,OKG$4)</f>
        <v>#DIV/0!</v>
      </c>
      <c r="OKH20" s="38" t="e">
        <f>AVERAGEIFS('Cobalt Prices'!$G$10:$G$4229,'Cobalt Prices'!$E$10:$E$4229,OKH$4)</f>
        <v>#DIV/0!</v>
      </c>
      <c r="OKI20" s="38" t="e">
        <f>AVERAGEIFS('Cobalt Prices'!$G$10:$G$4229,'Cobalt Prices'!$E$10:$E$4229,OKI$4)</f>
        <v>#DIV/0!</v>
      </c>
      <c r="OKJ20" s="38" t="e">
        <f>AVERAGEIFS('Cobalt Prices'!$G$10:$G$4229,'Cobalt Prices'!$E$10:$E$4229,OKJ$4)</f>
        <v>#DIV/0!</v>
      </c>
      <c r="OKK20" s="38" t="e">
        <f>AVERAGEIFS('Cobalt Prices'!$G$10:$G$4229,'Cobalt Prices'!$E$10:$E$4229,OKK$4)</f>
        <v>#DIV/0!</v>
      </c>
      <c r="OKL20" s="38" t="e">
        <f>AVERAGEIFS('Cobalt Prices'!$G$10:$G$4229,'Cobalt Prices'!$E$10:$E$4229,OKL$4)</f>
        <v>#DIV/0!</v>
      </c>
      <c r="OKM20" s="38" t="e">
        <f>AVERAGEIFS('Cobalt Prices'!$G$10:$G$4229,'Cobalt Prices'!$E$10:$E$4229,OKM$4)</f>
        <v>#DIV/0!</v>
      </c>
      <c r="OKN20" s="38" t="e">
        <f>AVERAGEIFS('Cobalt Prices'!$G$10:$G$4229,'Cobalt Prices'!$E$10:$E$4229,OKN$4)</f>
        <v>#DIV/0!</v>
      </c>
      <c r="OKO20" s="38" t="e">
        <f>AVERAGEIFS('Cobalt Prices'!$G$10:$G$4229,'Cobalt Prices'!$E$10:$E$4229,OKO$4)</f>
        <v>#DIV/0!</v>
      </c>
      <c r="OKP20" s="38" t="e">
        <f>AVERAGEIFS('Cobalt Prices'!$G$10:$G$4229,'Cobalt Prices'!$E$10:$E$4229,OKP$4)</f>
        <v>#DIV/0!</v>
      </c>
      <c r="OKQ20" s="38" t="e">
        <f>AVERAGEIFS('Cobalt Prices'!$G$10:$G$4229,'Cobalt Prices'!$E$10:$E$4229,OKQ$4)</f>
        <v>#DIV/0!</v>
      </c>
      <c r="OKR20" s="38" t="e">
        <f>AVERAGEIFS('Cobalt Prices'!$G$10:$G$4229,'Cobalt Prices'!$E$10:$E$4229,OKR$4)</f>
        <v>#DIV/0!</v>
      </c>
      <c r="OKS20" s="38" t="e">
        <f>AVERAGEIFS('Cobalt Prices'!$G$10:$G$4229,'Cobalt Prices'!$E$10:$E$4229,OKS$4)</f>
        <v>#DIV/0!</v>
      </c>
      <c r="OKT20" s="38" t="e">
        <f>AVERAGEIFS('Cobalt Prices'!$G$10:$G$4229,'Cobalt Prices'!$E$10:$E$4229,OKT$4)</f>
        <v>#DIV/0!</v>
      </c>
      <c r="OKU20" s="38" t="e">
        <f>AVERAGEIFS('Cobalt Prices'!$G$10:$G$4229,'Cobalt Prices'!$E$10:$E$4229,OKU$4)</f>
        <v>#DIV/0!</v>
      </c>
      <c r="OKV20" s="38" t="e">
        <f>AVERAGEIFS('Cobalt Prices'!$G$10:$G$4229,'Cobalt Prices'!$E$10:$E$4229,OKV$4)</f>
        <v>#DIV/0!</v>
      </c>
      <c r="OKW20" s="38" t="e">
        <f>AVERAGEIFS('Cobalt Prices'!$G$10:$G$4229,'Cobalt Prices'!$E$10:$E$4229,OKW$4)</f>
        <v>#DIV/0!</v>
      </c>
      <c r="OKX20" s="38" t="e">
        <f>AVERAGEIFS('Cobalt Prices'!$G$10:$G$4229,'Cobalt Prices'!$E$10:$E$4229,OKX$4)</f>
        <v>#DIV/0!</v>
      </c>
      <c r="OKY20" s="38" t="e">
        <f>AVERAGEIFS('Cobalt Prices'!$G$10:$G$4229,'Cobalt Prices'!$E$10:$E$4229,OKY$4)</f>
        <v>#DIV/0!</v>
      </c>
      <c r="OKZ20" s="38" t="e">
        <f>AVERAGEIFS('Cobalt Prices'!$G$10:$G$4229,'Cobalt Prices'!$E$10:$E$4229,OKZ$4)</f>
        <v>#DIV/0!</v>
      </c>
      <c r="OLA20" s="38" t="e">
        <f>AVERAGEIFS('Cobalt Prices'!$G$10:$G$4229,'Cobalt Prices'!$E$10:$E$4229,OLA$4)</f>
        <v>#DIV/0!</v>
      </c>
      <c r="OLB20" s="38" t="e">
        <f>AVERAGEIFS('Cobalt Prices'!$G$10:$G$4229,'Cobalt Prices'!$E$10:$E$4229,OLB$4)</f>
        <v>#DIV/0!</v>
      </c>
      <c r="OLC20" s="38" t="e">
        <f>AVERAGEIFS('Cobalt Prices'!$G$10:$G$4229,'Cobalt Prices'!$E$10:$E$4229,OLC$4)</f>
        <v>#DIV/0!</v>
      </c>
      <c r="OLD20" s="38" t="e">
        <f>AVERAGEIFS('Cobalt Prices'!$G$10:$G$4229,'Cobalt Prices'!$E$10:$E$4229,OLD$4)</f>
        <v>#DIV/0!</v>
      </c>
      <c r="OLE20" s="38" t="e">
        <f>AVERAGEIFS('Cobalt Prices'!$G$10:$G$4229,'Cobalt Prices'!$E$10:$E$4229,OLE$4)</f>
        <v>#DIV/0!</v>
      </c>
      <c r="OLF20" s="38" t="e">
        <f>AVERAGEIFS('Cobalt Prices'!$G$10:$G$4229,'Cobalt Prices'!$E$10:$E$4229,OLF$4)</f>
        <v>#DIV/0!</v>
      </c>
      <c r="OLG20" s="38" t="e">
        <f>AVERAGEIFS('Cobalt Prices'!$G$10:$G$4229,'Cobalt Prices'!$E$10:$E$4229,OLG$4)</f>
        <v>#DIV/0!</v>
      </c>
      <c r="OLH20" s="38" t="e">
        <f>AVERAGEIFS('Cobalt Prices'!$G$10:$G$4229,'Cobalt Prices'!$E$10:$E$4229,OLH$4)</f>
        <v>#DIV/0!</v>
      </c>
      <c r="OLI20" s="38" t="e">
        <f>AVERAGEIFS('Cobalt Prices'!$G$10:$G$4229,'Cobalt Prices'!$E$10:$E$4229,OLI$4)</f>
        <v>#DIV/0!</v>
      </c>
      <c r="OLJ20" s="38" t="e">
        <f>AVERAGEIFS('Cobalt Prices'!$G$10:$G$4229,'Cobalt Prices'!$E$10:$E$4229,OLJ$4)</f>
        <v>#DIV/0!</v>
      </c>
      <c r="OLK20" s="38" t="e">
        <f>AVERAGEIFS('Cobalt Prices'!$G$10:$G$4229,'Cobalt Prices'!$E$10:$E$4229,OLK$4)</f>
        <v>#DIV/0!</v>
      </c>
      <c r="OLL20" s="38" t="e">
        <f>AVERAGEIFS('Cobalt Prices'!$G$10:$G$4229,'Cobalt Prices'!$E$10:$E$4229,OLL$4)</f>
        <v>#DIV/0!</v>
      </c>
      <c r="OLM20" s="38" t="e">
        <f>AVERAGEIFS('Cobalt Prices'!$G$10:$G$4229,'Cobalt Prices'!$E$10:$E$4229,OLM$4)</f>
        <v>#DIV/0!</v>
      </c>
      <c r="OLN20" s="38" t="e">
        <f>AVERAGEIFS('Cobalt Prices'!$G$10:$G$4229,'Cobalt Prices'!$E$10:$E$4229,OLN$4)</f>
        <v>#DIV/0!</v>
      </c>
      <c r="OLO20" s="38" t="e">
        <f>AVERAGEIFS('Cobalt Prices'!$G$10:$G$4229,'Cobalt Prices'!$E$10:$E$4229,OLO$4)</f>
        <v>#DIV/0!</v>
      </c>
      <c r="OLP20" s="38" t="e">
        <f>AVERAGEIFS('Cobalt Prices'!$G$10:$G$4229,'Cobalt Prices'!$E$10:$E$4229,OLP$4)</f>
        <v>#DIV/0!</v>
      </c>
      <c r="OLQ20" s="38" t="e">
        <f>AVERAGEIFS('Cobalt Prices'!$G$10:$G$4229,'Cobalt Prices'!$E$10:$E$4229,OLQ$4)</f>
        <v>#DIV/0!</v>
      </c>
      <c r="OLR20" s="38" t="e">
        <f>AVERAGEIFS('Cobalt Prices'!$G$10:$G$4229,'Cobalt Prices'!$E$10:$E$4229,OLR$4)</f>
        <v>#DIV/0!</v>
      </c>
      <c r="OLS20" s="38" t="e">
        <f>AVERAGEIFS('Cobalt Prices'!$G$10:$G$4229,'Cobalt Prices'!$E$10:$E$4229,OLS$4)</f>
        <v>#DIV/0!</v>
      </c>
      <c r="OLT20" s="38" t="e">
        <f>AVERAGEIFS('Cobalt Prices'!$G$10:$G$4229,'Cobalt Prices'!$E$10:$E$4229,OLT$4)</f>
        <v>#DIV/0!</v>
      </c>
      <c r="OLU20" s="38" t="e">
        <f>AVERAGEIFS('Cobalt Prices'!$G$10:$G$4229,'Cobalt Prices'!$E$10:$E$4229,OLU$4)</f>
        <v>#DIV/0!</v>
      </c>
      <c r="OLV20" s="38" t="e">
        <f>AVERAGEIFS('Cobalt Prices'!$G$10:$G$4229,'Cobalt Prices'!$E$10:$E$4229,OLV$4)</f>
        <v>#DIV/0!</v>
      </c>
      <c r="OLW20" s="38" t="e">
        <f>AVERAGEIFS('Cobalt Prices'!$G$10:$G$4229,'Cobalt Prices'!$E$10:$E$4229,OLW$4)</f>
        <v>#DIV/0!</v>
      </c>
      <c r="OLX20" s="38" t="e">
        <f>AVERAGEIFS('Cobalt Prices'!$G$10:$G$4229,'Cobalt Prices'!$E$10:$E$4229,OLX$4)</f>
        <v>#DIV/0!</v>
      </c>
      <c r="OLY20" s="38" t="e">
        <f>AVERAGEIFS('Cobalt Prices'!$G$10:$G$4229,'Cobalt Prices'!$E$10:$E$4229,OLY$4)</f>
        <v>#DIV/0!</v>
      </c>
      <c r="OLZ20" s="38" t="e">
        <f>AVERAGEIFS('Cobalt Prices'!$G$10:$G$4229,'Cobalt Prices'!$E$10:$E$4229,OLZ$4)</f>
        <v>#DIV/0!</v>
      </c>
      <c r="OMA20" s="38" t="e">
        <f>AVERAGEIFS('Cobalt Prices'!$G$10:$G$4229,'Cobalt Prices'!$E$10:$E$4229,OMA$4)</f>
        <v>#DIV/0!</v>
      </c>
      <c r="OMB20" s="38" t="e">
        <f>AVERAGEIFS('Cobalt Prices'!$G$10:$G$4229,'Cobalt Prices'!$E$10:$E$4229,OMB$4)</f>
        <v>#DIV/0!</v>
      </c>
      <c r="OMC20" s="38" t="e">
        <f>AVERAGEIFS('Cobalt Prices'!$G$10:$G$4229,'Cobalt Prices'!$E$10:$E$4229,OMC$4)</f>
        <v>#DIV/0!</v>
      </c>
      <c r="OMD20" s="38" t="e">
        <f>AVERAGEIFS('Cobalt Prices'!$G$10:$G$4229,'Cobalt Prices'!$E$10:$E$4229,OMD$4)</f>
        <v>#DIV/0!</v>
      </c>
      <c r="OME20" s="38" t="e">
        <f>AVERAGEIFS('Cobalt Prices'!$G$10:$G$4229,'Cobalt Prices'!$E$10:$E$4229,OME$4)</f>
        <v>#DIV/0!</v>
      </c>
      <c r="OMF20" s="38" t="e">
        <f>AVERAGEIFS('Cobalt Prices'!$G$10:$G$4229,'Cobalt Prices'!$E$10:$E$4229,OMF$4)</f>
        <v>#DIV/0!</v>
      </c>
      <c r="OMG20" s="38" t="e">
        <f>AVERAGEIFS('Cobalt Prices'!$G$10:$G$4229,'Cobalt Prices'!$E$10:$E$4229,OMG$4)</f>
        <v>#DIV/0!</v>
      </c>
      <c r="OMH20" s="38" t="e">
        <f>AVERAGEIFS('Cobalt Prices'!$G$10:$G$4229,'Cobalt Prices'!$E$10:$E$4229,OMH$4)</f>
        <v>#DIV/0!</v>
      </c>
      <c r="OMI20" s="38" t="e">
        <f>AVERAGEIFS('Cobalt Prices'!$G$10:$G$4229,'Cobalt Prices'!$E$10:$E$4229,OMI$4)</f>
        <v>#DIV/0!</v>
      </c>
      <c r="OMJ20" s="38" t="e">
        <f>AVERAGEIFS('Cobalt Prices'!$G$10:$G$4229,'Cobalt Prices'!$E$10:$E$4229,OMJ$4)</f>
        <v>#DIV/0!</v>
      </c>
      <c r="OMK20" s="38" t="e">
        <f>AVERAGEIFS('Cobalt Prices'!$G$10:$G$4229,'Cobalt Prices'!$E$10:$E$4229,OMK$4)</f>
        <v>#DIV/0!</v>
      </c>
      <c r="OML20" s="38" t="e">
        <f>AVERAGEIFS('Cobalt Prices'!$G$10:$G$4229,'Cobalt Prices'!$E$10:$E$4229,OML$4)</f>
        <v>#DIV/0!</v>
      </c>
      <c r="OMM20" s="38" t="e">
        <f>AVERAGEIFS('Cobalt Prices'!$G$10:$G$4229,'Cobalt Prices'!$E$10:$E$4229,OMM$4)</f>
        <v>#DIV/0!</v>
      </c>
      <c r="OMN20" s="38" t="e">
        <f>AVERAGEIFS('Cobalt Prices'!$G$10:$G$4229,'Cobalt Prices'!$E$10:$E$4229,OMN$4)</f>
        <v>#DIV/0!</v>
      </c>
      <c r="OMO20" s="38" t="e">
        <f>AVERAGEIFS('Cobalt Prices'!$G$10:$G$4229,'Cobalt Prices'!$E$10:$E$4229,OMO$4)</f>
        <v>#DIV/0!</v>
      </c>
      <c r="OMP20" s="38" t="e">
        <f>AVERAGEIFS('Cobalt Prices'!$G$10:$G$4229,'Cobalt Prices'!$E$10:$E$4229,OMP$4)</f>
        <v>#DIV/0!</v>
      </c>
      <c r="OMQ20" s="38" t="e">
        <f>AVERAGEIFS('Cobalt Prices'!$G$10:$G$4229,'Cobalt Prices'!$E$10:$E$4229,OMQ$4)</f>
        <v>#DIV/0!</v>
      </c>
      <c r="OMR20" s="38" t="e">
        <f>AVERAGEIFS('Cobalt Prices'!$G$10:$G$4229,'Cobalt Prices'!$E$10:$E$4229,OMR$4)</f>
        <v>#DIV/0!</v>
      </c>
      <c r="OMS20" s="38" t="e">
        <f>AVERAGEIFS('Cobalt Prices'!$G$10:$G$4229,'Cobalt Prices'!$E$10:$E$4229,OMS$4)</f>
        <v>#DIV/0!</v>
      </c>
      <c r="OMT20" s="38" t="e">
        <f>AVERAGEIFS('Cobalt Prices'!$G$10:$G$4229,'Cobalt Prices'!$E$10:$E$4229,OMT$4)</f>
        <v>#DIV/0!</v>
      </c>
      <c r="OMU20" s="38" t="e">
        <f>AVERAGEIFS('Cobalt Prices'!$G$10:$G$4229,'Cobalt Prices'!$E$10:$E$4229,OMU$4)</f>
        <v>#DIV/0!</v>
      </c>
      <c r="OMV20" s="38" t="e">
        <f>AVERAGEIFS('Cobalt Prices'!$G$10:$G$4229,'Cobalt Prices'!$E$10:$E$4229,OMV$4)</f>
        <v>#DIV/0!</v>
      </c>
      <c r="OMW20" s="38" t="e">
        <f>AVERAGEIFS('Cobalt Prices'!$G$10:$G$4229,'Cobalt Prices'!$E$10:$E$4229,OMW$4)</f>
        <v>#DIV/0!</v>
      </c>
      <c r="OMX20" s="38" t="e">
        <f>AVERAGEIFS('Cobalt Prices'!$G$10:$G$4229,'Cobalt Prices'!$E$10:$E$4229,OMX$4)</f>
        <v>#DIV/0!</v>
      </c>
      <c r="OMY20" s="38" t="e">
        <f>AVERAGEIFS('Cobalt Prices'!$G$10:$G$4229,'Cobalt Prices'!$E$10:$E$4229,OMY$4)</f>
        <v>#DIV/0!</v>
      </c>
      <c r="OMZ20" s="38" t="e">
        <f>AVERAGEIFS('Cobalt Prices'!$G$10:$G$4229,'Cobalt Prices'!$E$10:$E$4229,OMZ$4)</f>
        <v>#DIV/0!</v>
      </c>
      <c r="ONA20" s="38" t="e">
        <f>AVERAGEIFS('Cobalt Prices'!$G$10:$G$4229,'Cobalt Prices'!$E$10:$E$4229,ONA$4)</f>
        <v>#DIV/0!</v>
      </c>
      <c r="ONB20" s="38" t="e">
        <f>AVERAGEIFS('Cobalt Prices'!$G$10:$G$4229,'Cobalt Prices'!$E$10:$E$4229,ONB$4)</f>
        <v>#DIV/0!</v>
      </c>
      <c r="ONC20" s="38" t="e">
        <f>AVERAGEIFS('Cobalt Prices'!$G$10:$G$4229,'Cobalt Prices'!$E$10:$E$4229,ONC$4)</f>
        <v>#DIV/0!</v>
      </c>
      <c r="OND20" s="38" t="e">
        <f>AVERAGEIFS('Cobalt Prices'!$G$10:$G$4229,'Cobalt Prices'!$E$10:$E$4229,OND$4)</f>
        <v>#DIV/0!</v>
      </c>
      <c r="ONE20" s="38" t="e">
        <f>AVERAGEIFS('Cobalt Prices'!$G$10:$G$4229,'Cobalt Prices'!$E$10:$E$4229,ONE$4)</f>
        <v>#DIV/0!</v>
      </c>
      <c r="ONF20" s="38" t="e">
        <f>AVERAGEIFS('Cobalt Prices'!$G$10:$G$4229,'Cobalt Prices'!$E$10:$E$4229,ONF$4)</f>
        <v>#DIV/0!</v>
      </c>
      <c r="ONG20" s="38" t="e">
        <f>AVERAGEIFS('Cobalt Prices'!$G$10:$G$4229,'Cobalt Prices'!$E$10:$E$4229,ONG$4)</f>
        <v>#DIV/0!</v>
      </c>
      <c r="ONH20" s="38" t="e">
        <f>AVERAGEIFS('Cobalt Prices'!$G$10:$G$4229,'Cobalt Prices'!$E$10:$E$4229,ONH$4)</f>
        <v>#DIV/0!</v>
      </c>
      <c r="ONI20" s="38" t="e">
        <f>AVERAGEIFS('Cobalt Prices'!$G$10:$G$4229,'Cobalt Prices'!$E$10:$E$4229,ONI$4)</f>
        <v>#DIV/0!</v>
      </c>
      <c r="ONJ20" s="38" t="e">
        <f>AVERAGEIFS('Cobalt Prices'!$G$10:$G$4229,'Cobalt Prices'!$E$10:$E$4229,ONJ$4)</f>
        <v>#DIV/0!</v>
      </c>
      <c r="ONK20" s="38" t="e">
        <f>AVERAGEIFS('Cobalt Prices'!$G$10:$G$4229,'Cobalt Prices'!$E$10:$E$4229,ONK$4)</f>
        <v>#DIV/0!</v>
      </c>
      <c r="ONL20" s="38" t="e">
        <f>AVERAGEIFS('Cobalt Prices'!$G$10:$G$4229,'Cobalt Prices'!$E$10:$E$4229,ONL$4)</f>
        <v>#DIV/0!</v>
      </c>
      <c r="ONM20" s="38" t="e">
        <f>AVERAGEIFS('Cobalt Prices'!$G$10:$G$4229,'Cobalt Prices'!$E$10:$E$4229,ONM$4)</f>
        <v>#DIV/0!</v>
      </c>
      <c r="ONN20" s="38" t="e">
        <f>AVERAGEIFS('Cobalt Prices'!$G$10:$G$4229,'Cobalt Prices'!$E$10:$E$4229,ONN$4)</f>
        <v>#DIV/0!</v>
      </c>
      <c r="ONO20" s="38" t="e">
        <f>AVERAGEIFS('Cobalt Prices'!$G$10:$G$4229,'Cobalt Prices'!$E$10:$E$4229,ONO$4)</f>
        <v>#DIV/0!</v>
      </c>
      <c r="ONP20" s="38" t="e">
        <f>AVERAGEIFS('Cobalt Prices'!$G$10:$G$4229,'Cobalt Prices'!$E$10:$E$4229,ONP$4)</f>
        <v>#DIV/0!</v>
      </c>
      <c r="ONQ20" s="38" t="e">
        <f>AVERAGEIFS('Cobalt Prices'!$G$10:$G$4229,'Cobalt Prices'!$E$10:$E$4229,ONQ$4)</f>
        <v>#DIV/0!</v>
      </c>
      <c r="ONR20" s="38" t="e">
        <f>AVERAGEIFS('Cobalt Prices'!$G$10:$G$4229,'Cobalt Prices'!$E$10:$E$4229,ONR$4)</f>
        <v>#DIV/0!</v>
      </c>
      <c r="ONS20" s="38" t="e">
        <f>AVERAGEIFS('Cobalt Prices'!$G$10:$G$4229,'Cobalt Prices'!$E$10:$E$4229,ONS$4)</f>
        <v>#DIV/0!</v>
      </c>
      <c r="ONT20" s="38" t="e">
        <f>AVERAGEIFS('Cobalt Prices'!$G$10:$G$4229,'Cobalt Prices'!$E$10:$E$4229,ONT$4)</f>
        <v>#DIV/0!</v>
      </c>
      <c r="ONU20" s="38" t="e">
        <f>AVERAGEIFS('Cobalt Prices'!$G$10:$G$4229,'Cobalt Prices'!$E$10:$E$4229,ONU$4)</f>
        <v>#DIV/0!</v>
      </c>
      <c r="ONV20" s="38" t="e">
        <f>AVERAGEIFS('Cobalt Prices'!$G$10:$G$4229,'Cobalt Prices'!$E$10:$E$4229,ONV$4)</f>
        <v>#DIV/0!</v>
      </c>
      <c r="ONW20" s="38" t="e">
        <f>AVERAGEIFS('Cobalt Prices'!$G$10:$G$4229,'Cobalt Prices'!$E$10:$E$4229,ONW$4)</f>
        <v>#DIV/0!</v>
      </c>
      <c r="ONX20" s="38" t="e">
        <f>AVERAGEIFS('Cobalt Prices'!$G$10:$G$4229,'Cobalt Prices'!$E$10:$E$4229,ONX$4)</f>
        <v>#DIV/0!</v>
      </c>
      <c r="ONY20" s="38" t="e">
        <f>AVERAGEIFS('Cobalt Prices'!$G$10:$G$4229,'Cobalt Prices'!$E$10:$E$4229,ONY$4)</f>
        <v>#DIV/0!</v>
      </c>
      <c r="ONZ20" s="38" t="e">
        <f>AVERAGEIFS('Cobalt Prices'!$G$10:$G$4229,'Cobalt Prices'!$E$10:$E$4229,ONZ$4)</f>
        <v>#DIV/0!</v>
      </c>
      <c r="OOA20" s="38" t="e">
        <f>AVERAGEIFS('Cobalt Prices'!$G$10:$G$4229,'Cobalt Prices'!$E$10:$E$4229,OOA$4)</f>
        <v>#DIV/0!</v>
      </c>
      <c r="OOB20" s="38" t="e">
        <f>AVERAGEIFS('Cobalt Prices'!$G$10:$G$4229,'Cobalt Prices'!$E$10:$E$4229,OOB$4)</f>
        <v>#DIV/0!</v>
      </c>
      <c r="OOC20" s="38" t="e">
        <f>AVERAGEIFS('Cobalt Prices'!$G$10:$G$4229,'Cobalt Prices'!$E$10:$E$4229,OOC$4)</f>
        <v>#DIV/0!</v>
      </c>
      <c r="OOD20" s="38" t="e">
        <f>AVERAGEIFS('Cobalt Prices'!$G$10:$G$4229,'Cobalt Prices'!$E$10:$E$4229,OOD$4)</f>
        <v>#DIV/0!</v>
      </c>
      <c r="OOE20" s="38" t="e">
        <f>AVERAGEIFS('Cobalt Prices'!$G$10:$G$4229,'Cobalt Prices'!$E$10:$E$4229,OOE$4)</f>
        <v>#DIV/0!</v>
      </c>
      <c r="OOF20" s="38" t="e">
        <f>AVERAGEIFS('Cobalt Prices'!$G$10:$G$4229,'Cobalt Prices'!$E$10:$E$4229,OOF$4)</f>
        <v>#DIV/0!</v>
      </c>
      <c r="OOG20" s="38" t="e">
        <f>AVERAGEIFS('Cobalt Prices'!$G$10:$G$4229,'Cobalt Prices'!$E$10:$E$4229,OOG$4)</f>
        <v>#DIV/0!</v>
      </c>
      <c r="OOH20" s="38" t="e">
        <f>AVERAGEIFS('Cobalt Prices'!$G$10:$G$4229,'Cobalt Prices'!$E$10:$E$4229,OOH$4)</f>
        <v>#DIV/0!</v>
      </c>
      <c r="OOI20" s="38" t="e">
        <f>AVERAGEIFS('Cobalt Prices'!$G$10:$G$4229,'Cobalt Prices'!$E$10:$E$4229,OOI$4)</f>
        <v>#DIV/0!</v>
      </c>
      <c r="OOJ20" s="38" t="e">
        <f>AVERAGEIFS('Cobalt Prices'!$G$10:$G$4229,'Cobalt Prices'!$E$10:$E$4229,OOJ$4)</f>
        <v>#DIV/0!</v>
      </c>
      <c r="OOK20" s="38" t="e">
        <f>AVERAGEIFS('Cobalt Prices'!$G$10:$G$4229,'Cobalt Prices'!$E$10:$E$4229,OOK$4)</f>
        <v>#DIV/0!</v>
      </c>
      <c r="OOL20" s="38" t="e">
        <f>AVERAGEIFS('Cobalt Prices'!$G$10:$G$4229,'Cobalt Prices'!$E$10:$E$4229,OOL$4)</f>
        <v>#DIV/0!</v>
      </c>
      <c r="OOM20" s="38" t="e">
        <f>AVERAGEIFS('Cobalt Prices'!$G$10:$G$4229,'Cobalt Prices'!$E$10:$E$4229,OOM$4)</f>
        <v>#DIV/0!</v>
      </c>
      <c r="OON20" s="38" t="e">
        <f>AVERAGEIFS('Cobalt Prices'!$G$10:$G$4229,'Cobalt Prices'!$E$10:$E$4229,OON$4)</f>
        <v>#DIV/0!</v>
      </c>
      <c r="OOO20" s="38" t="e">
        <f>AVERAGEIFS('Cobalt Prices'!$G$10:$G$4229,'Cobalt Prices'!$E$10:$E$4229,OOO$4)</f>
        <v>#DIV/0!</v>
      </c>
      <c r="OOP20" s="38" t="e">
        <f>AVERAGEIFS('Cobalt Prices'!$G$10:$G$4229,'Cobalt Prices'!$E$10:$E$4229,OOP$4)</f>
        <v>#DIV/0!</v>
      </c>
      <c r="OOQ20" s="38" t="e">
        <f>AVERAGEIFS('Cobalt Prices'!$G$10:$G$4229,'Cobalt Prices'!$E$10:$E$4229,OOQ$4)</f>
        <v>#DIV/0!</v>
      </c>
      <c r="OOR20" s="38" t="e">
        <f>AVERAGEIFS('Cobalt Prices'!$G$10:$G$4229,'Cobalt Prices'!$E$10:$E$4229,OOR$4)</f>
        <v>#DIV/0!</v>
      </c>
      <c r="OOS20" s="38" t="e">
        <f>AVERAGEIFS('Cobalt Prices'!$G$10:$G$4229,'Cobalt Prices'!$E$10:$E$4229,OOS$4)</f>
        <v>#DIV/0!</v>
      </c>
      <c r="OOT20" s="38" t="e">
        <f>AVERAGEIFS('Cobalt Prices'!$G$10:$G$4229,'Cobalt Prices'!$E$10:$E$4229,OOT$4)</f>
        <v>#DIV/0!</v>
      </c>
      <c r="OOU20" s="38" t="e">
        <f>AVERAGEIFS('Cobalt Prices'!$G$10:$G$4229,'Cobalt Prices'!$E$10:$E$4229,OOU$4)</f>
        <v>#DIV/0!</v>
      </c>
      <c r="OOV20" s="38" t="e">
        <f>AVERAGEIFS('Cobalt Prices'!$G$10:$G$4229,'Cobalt Prices'!$E$10:$E$4229,OOV$4)</f>
        <v>#DIV/0!</v>
      </c>
      <c r="OOW20" s="38" t="e">
        <f>AVERAGEIFS('Cobalt Prices'!$G$10:$G$4229,'Cobalt Prices'!$E$10:$E$4229,OOW$4)</f>
        <v>#DIV/0!</v>
      </c>
      <c r="OOX20" s="38" t="e">
        <f>AVERAGEIFS('Cobalt Prices'!$G$10:$G$4229,'Cobalt Prices'!$E$10:$E$4229,OOX$4)</f>
        <v>#DIV/0!</v>
      </c>
      <c r="OOY20" s="38" t="e">
        <f>AVERAGEIFS('Cobalt Prices'!$G$10:$G$4229,'Cobalt Prices'!$E$10:$E$4229,OOY$4)</f>
        <v>#DIV/0!</v>
      </c>
      <c r="OOZ20" s="38" t="e">
        <f>AVERAGEIFS('Cobalt Prices'!$G$10:$G$4229,'Cobalt Prices'!$E$10:$E$4229,OOZ$4)</f>
        <v>#DIV/0!</v>
      </c>
      <c r="OPA20" s="38" t="e">
        <f>AVERAGEIFS('Cobalt Prices'!$G$10:$G$4229,'Cobalt Prices'!$E$10:$E$4229,OPA$4)</f>
        <v>#DIV/0!</v>
      </c>
      <c r="OPB20" s="38" t="e">
        <f>AVERAGEIFS('Cobalt Prices'!$G$10:$G$4229,'Cobalt Prices'!$E$10:$E$4229,OPB$4)</f>
        <v>#DIV/0!</v>
      </c>
      <c r="OPC20" s="38" t="e">
        <f>AVERAGEIFS('Cobalt Prices'!$G$10:$G$4229,'Cobalt Prices'!$E$10:$E$4229,OPC$4)</f>
        <v>#DIV/0!</v>
      </c>
      <c r="OPD20" s="38" t="e">
        <f>AVERAGEIFS('Cobalt Prices'!$G$10:$G$4229,'Cobalt Prices'!$E$10:$E$4229,OPD$4)</f>
        <v>#DIV/0!</v>
      </c>
      <c r="OPE20" s="38" t="e">
        <f>AVERAGEIFS('Cobalt Prices'!$G$10:$G$4229,'Cobalt Prices'!$E$10:$E$4229,OPE$4)</f>
        <v>#DIV/0!</v>
      </c>
      <c r="OPF20" s="38" t="e">
        <f>AVERAGEIFS('Cobalt Prices'!$G$10:$G$4229,'Cobalt Prices'!$E$10:$E$4229,OPF$4)</f>
        <v>#DIV/0!</v>
      </c>
      <c r="OPG20" s="38" t="e">
        <f>AVERAGEIFS('Cobalt Prices'!$G$10:$G$4229,'Cobalt Prices'!$E$10:$E$4229,OPG$4)</f>
        <v>#DIV/0!</v>
      </c>
      <c r="OPH20" s="38" t="e">
        <f>AVERAGEIFS('Cobalt Prices'!$G$10:$G$4229,'Cobalt Prices'!$E$10:$E$4229,OPH$4)</f>
        <v>#DIV/0!</v>
      </c>
      <c r="OPI20" s="38" t="e">
        <f>AVERAGEIFS('Cobalt Prices'!$G$10:$G$4229,'Cobalt Prices'!$E$10:$E$4229,OPI$4)</f>
        <v>#DIV/0!</v>
      </c>
      <c r="OPJ20" s="38" t="e">
        <f>AVERAGEIFS('Cobalt Prices'!$G$10:$G$4229,'Cobalt Prices'!$E$10:$E$4229,OPJ$4)</f>
        <v>#DIV/0!</v>
      </c>
      <c r="OPK20" s="38" t="e">
        <f>AVERAGEIFS('Cobalt Prices'!$G$10:$G$4229,'Cobalt Prices'!$E$10:$E$4229,OPK$4)</f>
        <v>#DIV/0!</v>
      </c>
      <c r="OPL20" s="38" t="e">
        <f>AVERAGEIFS('Cobalt Prices'!$G$10:$G$4229,'Cobalt Prices'!$E$10:$E$4229,OPL$4)</f>
        <v>#DIV/0!</v>
      </c>
      <c r="OPM20" s="38" t="e">
        <f>AVERAGEIFS('Cobalt Prices'!$G$10:$G$4229,'Cobalt Prices'!$E$10:$E$4229,OPM$4)</f>
        <v>#DIV/0!</v>
      </c>
      <c r="OPN20" s="38" t="e">
        <f>AVERAGEIFS('Cobalt Prices'!$G$10:$G$4229,'Cobalt Prices'!$E$10:$E$4229,OPN$4)</f>
        <v>#DIV/0!</v>
      </c>
      <c r="OPO20" s="38" t="e">
        <f>AVERAGEIFS('Cobalt Prices'!$G$10:$G$4229,'Cobalt Prices'!$E$10:$E$4229,OPO$4)</f>
        <v>#DIV/0!</v>
      </c>
      <c r="OPP20" s="38" t="e">
        <f>AVERAGEIFS('Cobalt Prices'!$G$10:$G$4229,'Cobalt Prices'!$E$10:$E$4229,OPP$4)</f>
        <v>#DIV/0!</v>
      </c>
      <c r="OPQ20" s="38" t="e">
        <f>AVERAGEIFS('Cobalt Prices'!$G$10:$G$4229,'Cobalt Prices'!$E$10:$E$4229,OPQ$4)</f>
        <v>#DIV/0!</v>
      </c>
      <c r="OPR20" s="38" t="e">
        <f>AVERAGEIFS('Cobalt Prices'!$G$10:$G$4229,'Cobalt Prices'!$E$10:$E$4229,OPR$4)</f>
        <v>#DIV/0!</v>
      </c>
      <c r="OPS20" s="38" t="e">
        <f>AVERAGEIFS('Cobalt Prices'!$G$10:$G$4229,'Cobalt Prices'!$E$10:$E$4229,OPS$4)</f>
        <v>#DIV/0!</v>
      </c>
      <c r="OPT20" s="38" t="e">
        <f>AVERAGEIFS('Cobalt Prices'!$G$10:$G$4229,'Cobalt Prices'!$E$10:$E$4229,OPT$4)</f>
        <v>#DIV/0!</v>
      </c>
      <c r="OPU20" s="38" t="e">
        <f>AVERAGEIFS('Cobalt Prices'!$G$10:$G$4229,'Cobalt Prices'!$E$10:$E$4229,OPU$4)</f>
        <v>#DIV/0!</v>
      </c>
      <c r="OPV20" s="38" t="e">
        <f>AVERAGEIFS('Cobalt Prices'!$G$10:$G$4229,'Cobalt Prices'!$E$10:$E$4229,OPV$4)</f>
        <v>#DIV/0!</v>
      </c>
      <c r="OPW20" s="38" t="e">
        <f>AVERAGEIFS('Cobalt Prices'!$G$10:$G$4229,'Cobalt Prices'!$E$10:$E$4229,OPW$4)</f>
        <v>#DIV/0!</v>
      </c>
      <c r="OPX20" s="38" t="e">
        <f>AVERAGEIFS('Cobalt Prices'!$G$10:$G$4229,'Cobalt Prices'!$E$10:$E$4229,OPX$4)</f>
        <v>#DIV/0!</v>
      </c>
      <c r="OPY20" s="38" t="e">
        <f>AVERAGEIFS('Cobalt Prices'!$G$10:$G$4229,'Cobalt Prices'!$E$10:$E$4229,OPY$4)</f>
        <v>#DIV/0!</v>
      </c>
      <c r="OPZ20" s="38" t="e">
        <f>AVERAGEIFS('Cobalt Prices'!$G$10:$G$4229,'Cobalt Prices'!$E$10:$E$4229,OPZ$4)</f>
        <v>#DIV/0!</v>
      </c>
      <c r="OQA20" s="38" t="e">
        <f>AVERAGEIFS('Cobalt Prices'!$G$10:$G$4229,'Cobalt Prices'!$E$10:$E$4229,OQA$4)</f>
        <v>#DIV/0!</v>
      </c>
      <c r="OQB20" s="38" t="e">
        <f>AVERAGEIFS('Cobalt Prices'!$G$10:$G$4229,'Cobalt Prices'!$E$10:$E$4229,OQB$4)</f>
        <v>#DIV/0!</v>
      </c>
      <c r="OQC20" s="38" t="e">
        <f>AVERAGEIFS('Cobalt Prices'!$G$10:$G$4229,'Cobalt Prices'!$E$10:$E$4229,OQC$4)</f>
        <v>#DIV/0!</v>
      </c>
      <c r="OQD20" s="38" t="e">
        <f>AVERAGEIFS('Cobalt Prices'!$G$10:$G$4229,'Cobalt Prices'!$E$10:$E$4229,OQD$4)</f>
        <v>#DIV/0!</v>
      </c>
      <c r="OQE20" s="38" t="e">
        <f>AVERAGEIFS('Cobalt Prices'!$G$10:$G$4229,'Cobalt Prices'!$E$10:$E$4229,OQE$4)</f>
        <v>#DIV/0!</v>
      </c>
      <c r="OQF20" s="38" t="e">
        <f>AVERAGEIFS('Cobalt Prices'!$G$10:$G$4229,'Cobalt Prices'!$E$10:$E$4229,OQF$4)</f>
        <v>#DIV/0!</v>
      </c>
      <c r="OQG20" s="38" t="e">
        <f>AVERAGEIFS('Cobalt Prices'!$G$10:$G$4229,'Cobalt Prices'!$E$10:$E$4229,OQG$4)</f>
        <v>#DIV/0!</v>
      </c>
      <c r="OQH20" s="38" t="e">
        <f>AVERAGEIFS('Cobalt Prices'!$G$10:$G$4229,'Cobalt Prices'!$E$10:$E$4229,OQH$4)</f>
        <v>#DIV/0!</v>
      </c>
      <c r="OQI20" s="38" t="e">
        <f>AVERAGEIFS('Cobalt Prices'!$G$10:$G$4229,'Cobalt Prices'!$E$10:$E$4229,OQI$4)</f>
        <v>#DIV/0!</v>
      </c>
      <c r="OQJ20" s="38" t="e">
        <f>AVERAGEIFS('Cobalt Prices'!$G$10:$G$4229,'Cobalt Prices'!$E$10:$E$4229,OQJ$4)</f>
        <v>#DIV/0!</v>
      </c>
      <c r="OQK20" s="38" t="e">
        <f>AVERAGEIFS('Cobalt Prices'!$G$10:$G$4229,'Cobalt Prices'!$E$10:$E$4229,OQK$4)</f>
        <v>#DIV/0!</v>
      </c>
      <c r="OQL20" s="38" t="e">
        <f>AVERAGEIFS('Cobalt Prices'!$G$10:$G$4229,'Cobalt Prices'!$E$10:$E$4229,OQL$4)</f>
        <v>#DIV/0!</v>
      </c>
      <c r="OQM20" s="38" t="e">
        <f>AVERAGEIFS('Cobalt Prices'!$G$10:$G$4229,'Cobalt Prices'!$E$10:$E$4229,OQM$4)</f>
        <v>#DIV/0!</v>
      </c>
      <c r="OQN20" s="38" t="e">
        <f>AVERAGEIFS('Cobalt Prices'!$G$10:$G$4229,'Cobalt Prices'!$E$10:$E$4229,OQN$4)</f>
        <v>#DIV/0!</v>
      </c>
      <c r="OQO20" s="38" t="e">
        <f>AVERAGEIFS('Cobalt Prices'!$G$10:$G$4229,'Cobalt Prices'!$E$10:$E$4229,OQO$4)</f>
        <v>#DIV/0!</v>
      </c>
      <c r="OQP20" s="38" t="e">
        <f>AVERAGEIFS('Cobalt Prices'!$G$10:$G$4229,'Cobalt Prices'!$E$10:$E$4229,OQP$4)</f>
        <v>#DIV/0!</v>
      </c>
      <c r="OQQ20" s="38" t="e">
        <f>AVERAGEIFS('Cobalt Prices'!$G$10:$G$4229,'Cobalt Prices'!$E$10:$E$4229,OQQ$4)</f>
        <v>#DIV/0!</v>
      </c>
      <c r="OQR20" s="38" t="e">
        <f>AVERAGEIFS('Cobalt Prices'!$G$10:$G$4229,'Cobalt Prices'!$E$10:$E$4229,OQR$4)</f>
        <v>#DIV/0!</v>
      </c>
      <c r="OQS20" s="38" t="e">
        <f>AVERAGEIFS('Cobalt Prices'!$G$10:$G$4229,'Cobalt Prices'!$E$10:$E$4229,OQS$4)</f>
        <v>#DIV/0!</v>
      </c>
      <c r="OQT20" s="38" t="e">
        <f>AVERAGEIFS('Cobalt Prices'!$G$10:$G$4229,'Cobalt Prices'!$E$10:$E$4229,OQT$4)</f>
        <v>#DIV/0!</v>
      </c>
      <c r="OQU20" s="38" t="e">
        <f>AVERAGEIFS('Cobalt Prices'!$G$10:$G$4229,'Cobalt Prices'!$E$10:$E$4229,OQU$4)</f>
        <v>#DIV/0!</v>
      </c>
      <c r="OQV20" s="38" t="e">
        <f>AVERAGEIFS('Cobalt Prices'!$G$10:$G$4229,'Cobalt Prices'!$E$10:$E$4229,OQV$4)</f>
        <v>#DIV/0!</v>
      </c>
      <c r="OQW20" s="38" t="e">
        <f>AVERAGEIFS('Cobalt Prices'!$G$10:$G$4229,'Cobalt Prices'!$E$10:$E$4229,OQW$4)</f>
        <v>#DIV/0!</v>
      </c>
      <c r="OQX20" s="38" t="e">
        <f>AVERAGEIFS('Cobalt Prices'!$G$10:$G$4229,'Cobalt Prices'!$E$10:$E$4229,OQX$4)</f>
        <v>#DIV/0!</v>
      </c>
      <c r="OQY20" s="38" t="e">
        <f>AVERAGEIFS('Cobalt Prices'!$G$10:$G$4229,'Cobalt Prices'!$E$10:$E$4229,OQY$4)</f>
        <v>#DIV/0!</v>
      </c>
      <c r="OQZ20" s="38" t="e">
        <f>AVERAGEIFS('Cobalt Prices'!$G$10:$G$4229,'Cobalt Prices'!$E$10:$E$4229,OQZ$4)</f>
        <v>#DIV/0!</v>
      </c>
      <c r="ORA20" s="38" t="e">
        <f>AVERAGEIFS('Cobalt Prices'!$G$10:$G$4229,'Cobalt Prices'!$E$10:$E$4229,ORA$4)</f>
        <v>#DIV/0!</v>
      </c>
      <c r="ORB20" s="38" t="e">
        <f>AVERAGEIFS('Cobalt Prices'!$G$10:$G$4229,'Cobalt Prices'!$E$10:$E$4229,ORB$4)</f>
        <v>#DIV/0!</v>
      </c>
      <c r="ORC20" s="38" t="e">
        <f>AVERAGEIFS('Cobalt Prices'!$G$10:$G$4229,'Cobalt Prices'!$E$10:$E$4229,ORC$4)</f>
        <v>#DIV/0!</v>
      </c>
      <c r="ORD20" s="38" t="e">
        <f>AVERAGEIFS('Cobalt Prices'!$G$10:$G$4229,'Cobalt Prices'!$E$10:$E$4229,ORD$4)</f>
        <v>#DIV/0!</v>
      </c>
      <c r="ORE20" s="38" t="e">
        <f>AVERAGEIFS('Cobalt Prices'!$G$10:$G$4229,'Cobalt Prices'!$E$10:$E$4229,ORE$4)</f>
        <v>#DIV/0!</v>
      </c>
      <c r="ORF20" s="38" t="e">
        <f>AVERAGEIFS('Cobalt Prices'!$G$10:$G$4229,'Cobalt Prices'!$E$10:$E$4229,ORF$4)</f>
        <v>#DIV/0!</v>
      </c>
      <c r="ORG20" s="38" t="e">
        <f>AVERAGEIFS('Cobalt Prices'!$G$10:$G$4229,'Cobalt Prices'!$E$10:$E$4229,ORG$4)</f>
        <v>#DIV/0!</v>
      </c>
      <c r="ORH20" s="38" t="e">
        <f>AVERAGEIFS('Cobalt Prices'!$G$10:$G$4229,'Cobalt Prices'!$E$10:$E$4229,ORH$4)</f>
        <v>#DIV/0!</v>
      </c>
      <c r="ORI20" s="38" t="e">
        <f>AVERAGEIFS('Cobalt Prices'!$G$10:$G$4229,'Cobalt Prices'!$E$10:$E$4229,ORI$4)</f>
        <v>#DIV/0!</v>
      </c>
      <c r="ORJ20" s="38" t="e">
        <f>AVERAGEIFS('Cobalt Prices'!$G$10:$G$4229,'Cobalt Prices'!$E$10:$E$4229,ORJ$4)</f>
        <v>#DIV/0!</v>
      </c>
      <c r="ORK20" s="38" t="e">
        <f>AVERAGEIFS('Cobalt Prices'!$G$10:$G$4229,'Cobalt Prices'!$E$10:$E$4229,ORK$4)</f>
        <v>#DIV/0!</v>
      </c>
      <c r="ORL20" s="38" t="e">
        <f>AVERAGEIFS('Cobalt Prices'!$G$10:$G$4229,'Cobalt Prices'!$E$10:$E$4229,ORL$4)</f>
        <v>#DIV/0!</v>
      </c>
      <c r="ORM20" s="38" t="e">
        <f>AVERAGEIFS('Cobalt Prices'!$G$10:$G$4229,'Cobalt Prices'!$E$10:$E$4229,ORM$4)</f>
        <v>#DIV/0!</v>
      </c>
      <c r="ORN20" s="38" t="e">
        <f>AVERAGEIFS('Cobalt Prices'!$G$10:$G$4229,'Cobalt Prices'!$E$10:$E$4229,ORN$4)</f>
        <v>#DIV/0!</v>
      </c>
      <c r="ORO20" s="38" t="e">
        <f>AVERAGEIFS('Cobalt Prices'!$G$10:$G$4229,'Cobalt Prices'!$E$10:$E$4229,ORO$4)</f>
        <v>#DIV/0!</v>
      </c>
      <c r="ORP20" s="38" t="e">
        <f>AVERAGEIFS('Cobalt Prices'!$G$10:$G$4229,'Cobalt Prices'!$E$10:$E$4229,ORP$4)</f>
        <v>#DIV/0!</v>
      </c>
      <c r="ORQ20" s="38" t="e">
        <f>AVERAGEIFS('Cobalt Prices'!$G$10:$G$4229,'Cobalt Prices'!$E$10:$E$4229,ORQ$4)</f>
        <v>#DIV/0!</v>
      </c>
      <c r="ORR20" s="38" t="e">
        <f>AVERAGEIFS('Cobalt Prices'!$G$10:$G$4229,'Cobalt Prices'!$E$10:$E$4229,ORR$4)</f>
        <v>#DIV/0!</v>
      </c>
      <c r="ORS20" s="38" t="e">
        <f>AVERAGEIFS('Cobalt Prices'!$G$10:$G$4229,'Cobalt Prices'!$E$10:$E$4229,ORS$4)</f>
        <v>#DIV/0!</v>
      </c>
      <c r="ORT20" s="38" t="e">
        <f>AVERAGEIFS('Cobalt Prices'!$G$10:$G$4229,'Cobalt Prices'!$E$10:$E$4229,ORT$4)</f>
        <v>#DIV/0!</v>
      </c>
      <c r="ORU20" s="38" t="e">
        <f>AVERAGEIFS('Cobalt Prices'!$G$10:$G$4229,'Cobalt Prices'!$E$10:$E$4229,ORU$4)</f>
        <v>#DIV/0!</v>
      </c>
      <c r="ORV20" s="38" t="e">
        <f>AVERAGEIFS('Cobalt Prices'!$G$10:$G$4229,'Cobalt Prices'!$E$10:$E$4229,ORV$4)</f>
        <v>#DIV/0!</v>
      </c>
      <c r="ORW20" s="38" t="e">
        <f>AVERAGEIFS('Cobalt Prices'!$G$10:$G$4229,'Cobalt Prices'!$E$10:$E$4229,ORW$4)</f>
        <v>#DIV/0!</v>
      </c>
      <c r="ORX20" s="38" t="e">
        <f>AVERAGEIFS('Cobalt Prices'!$G$10:$G$4229,'Cobalt Prices'!$E$10:$E$4229,ORX$4)</f>
        <v>#DIV/0!</v>
      </c>
      <c r="ORY20" s="38" t="e">
        <f>AVERAGEIFS('Cobalt Prices'!$G$10:$G$4229,'Cobalt Prices'!$E$10:$E$4229,ORY$4)</f>
        <v>#DIV/0!</v>
      </c>
      <c r="ORZ20" s="38" t="e">
        <f>AVERAGEIFS('Cobalt Prices'!$G$10:$G$4229,'Cobalt Prices'!$E$10:$E$4229,ORZ$4)</f>
        <v>#DIV/0!</v>
      </c>
      <c r="OSA20" s="38" t="e">
        <f>AVERAGEIFS('Cobalt Prices'!$G$10:$G$4229,'Cobalt Prices'!$E$10:$E$4229,OSA$4)</f>
        <v>#DIV/0!</v>
      </c>
      <c r="OSB20" s="38" t="e">
        <f>AVERAGEIFS('Cobalt Prices'!$G$10:$G$4229,'Cobalt Prices'!$E$10:$E$4229,OSB$4)</f>
        <v>#DIV/0!</v>
      </c>
      <c r="OSC20" s="38" t="e">
        <f>AVERAGEIFS('Cobalt Prices'!$G$10:$G$4229,'Cobalt Prices'!$E$10:$E$4229,OSC$4)</f>
        <v>#DIV/0!</v>
      </c>
      <c r="OSD20" s="38" t="e">
        <f>AVERAGEIFS('Cobalt Prices'!$G$10:$G$4229,'Cobalt Prices'!$E$10:$E$4229,OSD$4)</f>
        <v>#DIV/0!</v>
      </c>
      <c r="OSE20" s="38" t="e">
        <f>AVERAGEIFS('Cobalt Prices'!$G$10:$G$4229,'Cobalt Prices'!$E$10:$E$4229,OSE$4)</f>
        <v>#DIV/0!</v>
      </c>
      <c r="OSF20" s="38" t="e">
        <f>AVERAGEIFS('Cobalt Prices'!$G$10:$G$4229,'Cobalt Prices'!$E$10:$E$4229,OSF$4)</f>
        <v>#DIV/0!</v>
      </c>
      <c r="OSG20" s="38" t="e">
        <f>AVERAGEIFS('Cobalt Prices'!$G$10:$G$4229,'Cobalt Prices'!$E$10:$E$4229,OSG$4)</f>
        <v>#DIV/0!</v>
      </c>
      <c r="OSH20" s="38" t="e">
        <f>AVERAGEIFS('Cobalt Prices'!$G$10:$G$4229,'Cobalt Prices'!$E$10:$E$4229,OSH$4)</f>
        <v>#DIV/0!</v>
      </c>
      <c r="OSI20" s="38" t="e">
        <f>AVERAGEIFS('Cobalt Prices'!$G$10:$G$4229,'Cobalt Prices'!$E$10:$E$4229,OSI$4)</f>
        <v>#DIV/0!</v>
      </c>
      <c r="OSJ20" s="38" t="e">
        <f>AVERAGEIFS('Cobalt Prices'!$G$10:$G$4229,'Cobalt Prices'!$E$10:$E$4229,OSJ$4)</f>
        <v>#DIV/0!</v>
      </c>
      <c r="OSK20" s="38" t="e">
        <f>AVERAGEIFS('Cobalt Prices'!$G$10:$G$4229,'Cobalt Prices'!$E$10:$E$4229,OSK$4)</f>
        <v>#DIV/0!</v>
      </c>
      <c r="OSL20" s="38" t="e">
        <f>AVERAGEIFS('Cobalt Prices'!$G$10:$G$4229,'Cobalt Prices'!$E$10:$E$4229,OSL$4)</f>
        <v>#DIV/0!</v>
      </c>
      <c r="OSM20" s="38" t="e">
        <f>AVERAGEIFS('Cobalt Prices'!$G$10:$G$4229,'Cobalt Prices'!$E$10:$E$4229,OSM$4)</f>
        <v>#DIV/0!</v>
      </c>
      <c r="OSN20" s="38" t="e">
        <f>AVERAGEIFS('Cobalt Prices'!$G$10:$G$4229,'Cobalt Prices'!$E$10:$E$4229,OSN$4)</f>
        <v>#DIV/0!</v>
      </c>
      <c r="OSO20" s="38" t="e">
        <f>AVERAGEIFS('Cobalt Prices'!$G$10:$G$4229,'Cobalt Prices'!$E$10:$E$4229,OSO$4)</f>
        <v>#DIV/0!</v>
      </c>
      <c r="OSP20" s="38" t="e">
        <f>AVERAGEIFS('Cobalt Prices'!$G$10:$G$4229,'Cobalt Prices'!$E$10:$E$4229,OSP$4)</f>
        <v>#DIV/0!</v>
      </c>
      <c r="OSQ20" s="38" t="e">
        <f>AVERAGEIFS('Cobalt Prices'!$G$10:$G$4229,'Cobalt Prices'!$E$10:$E$4229,OSQ$4)</f>
        <v>#DIV/0!</v>
      </c>
      <c r="OSR20" s="38" t="e">
        <f>AVERAGEIFS('Cobalt Prices'!$G$10:$G$4229,'Cobalt Prices'!$E$10:$E$4229,OSR$4)</f>
        <v>#DIV/0!</v>
      </c>
      <c r="OSS20" s="38" t="e">
        <f>AVERAGEIFS('Cobalt Prices'!$G$10:$G$4229,'Cobalt Prices'!$E$10:$E$4229,OSS$4)</f>
        <v>#DIV/0!</v>
      </c>
      <c r="OST20" s="38" t="e">
        <f>AVERAGEIFS('Cobalt Prices'!$G$10:$G$4229,'Cobalt Prices'!$E$10:$E$4229,OST$4)</f>
        <v>#DIV/0!</v>
      </c>
      <c r="OSU20" s="38" t="e">
        <f>AVERAGEIFS('Cobalt Prices'!$G$10:$G$4229,'Cobalt Prices'!$E$10:$E$4229,OSU$4)</f>
        <v>#DIV/0!</v>
      </c>
      <c r="OSV20" s="38" t="e">
        <f>AVERAGEIFS('Cobalt Prices'!$G$10:$G$4229,'Cobalt Prices'!$E$10:$E$4229,OSV$4)</f>
        <v>#DIV/0!</v>
      </c>
      <c r="OSW20" s="38" t="e">
        <f>AVERAGEIFS('Cobalt Prices'!$G$10:$G$4229,'Cobalt Prices'!$E$10:$E$4229,OSW$4)</f>
        <v>#DIV/0!</v>
      </c>
      <c r="OSX20" s="38" t="e">
        <f>AVERAGEIFS('Cobalt Prices'!$G$10:$G$4229,'Cobalt Prices'!$E$10:$E$4229,OSX$4)</f>
        <v>#DIV/0!</v>
      </c>
      <c r="OSY20" s="38" t="e">
        <f>AVERAGEIFS('Cobalt Prices'!$G$10:$G$4229,'Cobalt Prices'!$E$10:$E$4229,OSY$4)</f>
        <v>#DIV/0!</v>
      </c>
      <c r="OSZ20" s="38" t="e">
        <f>AVERAGEIFS('Cobalt Prices'!$G$10:$G$4229,'Cobalt Prices'!$E$10:$E$4229,OSZ$4)</f>
        <v>#DIV/0!</v>
      </c>
      <c r="OTA20" s="38" t="e">
        <f>AVERAGEIFS('Cobalt Prices'!$G$10:$G$4229,'Cobalt Prices'!$E$10:$E$4229,OTA$4)</f>
        <v>#DIV/0!</v>
      </c>
      <c r="OTB20" s="38" t="e">
        <f>AVERAGEIFS('Cobalt Prices'!$G$10:$G$4229,'Cobalt Prices'!$E$10:$E$4229,OTB$4)</f>
        <v>#DIV/0!</v>
      </c>
      <c r="OTC20" s="38" t="e">
        <f>AVERAGEIFS('Cobalt Prices'!$G$10:$G$4229,'Cobalt Prices'!$E$10:$E$4229,OTC$4)</f>
        <v>#DIV/0!</v>
      </c>
      <c r="OTD20" s="38" t="e">
        <f>AVERAGEIFS('Cobalt Prices'!$G$10:$G$4229,'Cobalt Prices'!$E$10:$E$4229,OTD$4)</f>
        <v>#DIV/0!</v>
      </c>
      <c r="OTE20" s="38" t="e">
        <f>AVERAGEIFS('Cobalt Prices'!$G$10:$G$4229,'Cobalt Prices'!$E$10:$E$4229,OTE$4)</f>
        <v>#DIV/0!</v>
      </c>
      <c r="OTF20" s="38" t="e">
        <f>AVERAGEIFS('Cobalt Prices'!$G$10:$G$4229,'Cobalt Prices'!$E$10:$E$4229,OTF$4)</f>
        <v>#DIV/0!</v>
      </c>
      <c r="OTG20" s="38" t="e">
        <f>AVERAGEIFS('Cobalt Prices'!$G$10:$G$4229,'Cobalt Prices'!$E$10:$E$4229,OTG$4)</f>
        <v>#DIV/0!</v>
      </c>
      <c r="OTH20" s="38" t="e">
        <f>AVERAGEIFS('Cobalt Prices'!$G$10:$G$4229,'Cobalt Prices'!$E$10:$E$4229,OTH$4)</f>
        <v>#DIV/0!</v>
      </c>
      <c r="OTI20" s="38" t="e">
        <f>AVERAGEIFS('Cobalt Prices'!$G$10:$G$4229,'Cobalt Prices'!$E$10:$E$4229,OTI$4)</f>
        <v>#DIV/0!</v>
      </c>
      <c r="OTJ20" s="38" t="e">
        <f>AVERAGEIFS('Cobalt Prices'!$G$10:$G$4229,'Cobalt Prices'!$E$10:$E$4229,OTJ$4)</f>
        <v>#DIV/0!</v>
      </c>
      <c r="OTK20" s="38" t="e">
        <f>AVERAGEIFS('Cobalt Prices'!$G$10:$G$4229,'Cobalt Prices'!$E$10:$E$4229,OTK$4)</f>
        <v>#DIV/0!</v>
      </c>
      <c r="OTL20" s="38" t="e">
        <f>AVERAGEIFS('Cobalt Prices'!$G$10:$G$4229,'Cobalt Prices'!$E$10:$E$4229,OTL$4)</f>
        <v>#DIV/0!</v>
      </c>
      <c r="OTM20" s="38" t="e">
        <f>AVERAGEIFS('Cobalt Prices'!$G$10:$G$4229,'Cobalt Prices'!$E$10:$E$4229,OTM$4)</f>
        <v>#DIV/0!</v>
      </c>
      <c r="OTN20" s="38" t="e">
        <f>AVERAGEIFS('Cobalt Prices'!$G$10:$G$4229,'Cobalt Prices'!$E$10:$E$4229,OTN$4)</f>
        <v>#DIV/0!</v>
      </c>
      <c r="OTO20" s="38" t="e">
        <f>AVERAGEIFS('Cobalt Prices'!$G$10:$G$4229,'Cobalt Prices'!$E$10:$E$4229,OTO$4)</f>
        <v>#DIV/0!</v>
      </c>
      <c r="OTP20" s="38" t="e">
        <f>AVERAGEIFS('Cobalt Prices'!$G$10:$G$4229,'Cobalt Prices'!$E$10:$E$4229,OTP$4)</f>
        <v>#DIV/0!</v>
      </c>
      <c r="OTQ20" s="38" t="e">
        <f>AVERAGEIFS('Cobalt Prices'!$G$10:$G$4229,'Cobalt Prices'!$E$10:$E$4229,OTQ$4)</f>
        <v>#DIV/0!</v>
      </c>
      <c r="OTR20" s="38" t="e">
        <f>AVERAGEIFS('Cobalt Prices'!$G$10:$G$4229,'Cobalt Prices'!$E$10:$E$4229,OTR$4)</f>
        <v>#DIV/0!</v>
      </c>
      <c r="OTS20" s="38" t="e">
        <f>AVERAGEIFS('Cobalt Prices'!$G$10:$G$4229,'Cobalt Prices'!$E$10:$E$4229,OTS$4)</f>
        <v>#DIV/0!</v>
      </c>
      <c r="OTT20" s="38" t="e">
        <f>AVERAGEIFS('Cobalt Prices'!$G$10:$G$4229,'Cobalt Prices'!$E$10:$E$4229,OTT$4)</f>
        <v>#DIV/0!</v>
      </c>
      <c r="OTU20" s="38" t="e">
        <f>AVERAGEIFS('Cobalt Prices'!$G$10:$G$4229,'Cobalt Prices'!$E$10:$E$4229,OTU$4)</f>
        <v>#DIV/0!</v>
      </c>
      <c r="OTV20" s="38" t="e">
        <f>AVERAGEIFS('Cobalt Prices'!$G$10:$G$4229,'Cobalt Prices'!$E$10:$E$4229,OTV$4)</f>
        <v>#DIV/0!</v>
      </c>
      <c r="OTW20" s="38" t="e">
        <f>AVERAGEIFS('Cobalt Prices'!$G$10:$G$4229,'Cobalt Prices'!$E$10:$E$4229,OTW$4)</f>
        <v>#DIV/0!</v>
      </c>
      <c r="OTX20" s="38" t="e">
        <f>AVERAGEIFS('Cobalt Prices'!$G$10:$G$4229,'Cobalt Prices'!$E$10:$E$4229,OTX$4)</f>
        <v>#DIV/0!</v>
      </c>
      <c r="OTY20" s="38" t="e">
        <f>AVERAGEIFS('Cobalt Prices'!$G$10:$G$4229,'Cobalt Prices'!$E$10:$E$4229,OTY$4)</f>
        <v>#DIV/0!</v>
      </c>
      <c r="OTZ20" s="38" t="e">
        <f>AVERAGEIFS('Cobalt Prices'!$G$10:$G$4229,'Cobalt Prices'!$E$10:$E$4229,OTZ$4)</f>
        <v>#DIV/0!</v>
      </c>
      <c r="OUA20" s="38" t="e">
        <f>AVERAGEIFS('Cobalt Prices'!$G$10:$G$4229,'Cobalt Prices'!$E$10:$E$4229,OUA$4)</f>
        <v>#DIV/0!</v>
      </c>
      <c r="OUB20" s="38" t="e">
        <f>AVERAGEIFS('Cobalt Prices'!$G$10:$G$4229,'Cobalt Prices'!$E$10:$E$4229,OUB$4)</f>
        <v>#DIV/0!</v>
      </c>
      <c r="OUC20" s="38" t="e">
        <f>AVERAGEIFS('Cobalt Prices'!$G$10:$G$4229,'Cobalt Prices'!$E$10:$E$4229,OUC$4)</f>
        <v>#DIV/0!</v>
      </c>
      <c r="OUD20" s="38" t="e">
        <f>AVERAGEIFS('Cobalt Prices'!$G$10:$G$4229,'Cobalt Prices'!$E$10:$E$4229,OUD$4)</f>
        <v>#DIV/0!</v>
      </c>
      <c r="OUE20" s="38" t="e">
        <f>AVERAGEIFS('Cobalt Prices'!$G$10:$G$4229,'Cobalt Prices'!$E$10:$E$4229,OUE$4)</f>
        <v>#DIV/0!</v>
      </c>
      <c r="OUF20" s="38" t="e">
        <f>AVERAGEIFS('Cobalt Prices'!$G$10:$G$4229,'Cobalt Prices'!$E$10:$E$4229,OUF$4)</f>
        <v>#DIV/0!</v>
      </c>
      <c r="OUG20" s="38" t="e">
        <f>AVERAGEIFS('Cobalt Prices'!$G$10:$G$4229,'Cobalt Prices'!$E$10:$E$4229,OUG$4)</f>
        <v>#DIV/0!</v>
      </c>
      <c r="OUH20" s="38" t="e">
        <f>AVERAGEIFS('Cobalt Prices'!$G$10:$G$4229,'Cobalt Prices'!$E$10:$E$4229,OUH$4)</f>
        <v>#DIV/0!</v>
      </c>
      <c r="OUI20" s="38" t="e">
        <f>AVERAGEIFS('Cobalt Prices'!$G$10:$G$4229,'Cobalt Prices'!$E$10:$E$4229,OUI$4)</f>
        <v>#DIV/0!</v>
      </c>
      <c r="OUJ20" s="38" t="e">
        <f>AVERAGEIFS('Cobalt Prices'!$G$10:$G$4229,'Cobalt Prices'!$E$10:$E$4229,OUJ$4)</f>
        <v>#DIV/0!</v>
      </c>
      <c r="OUK20" s="38" t="e">
        <f>AVERAGEIFS('Cobalt Prices'!$G$10:$G$4229,'Cobalt Prices'!$E$10:$E$4229,OUK$4)</f>
        <v>#DIV/0!</v>
      </c>
      <c r="OUL20" s="38" t="e">
        <f>AVERAGEIFS('Cobalt Prices'!$G$10:$G$4229,'Cobalt Prices'!$E$10:$E$4229,OUL$4)</f>
        <v>#DIV/0!</v>
      </c>
      <c r="OUM20" s="38" t="e">
        <f>AVERAGEIFS('Cobalt Prices'!$G$10:$G$4229,'Cobalt Prices'!$E$10:$E$4229,OUM$4)</f>
        <v>#DIV/0!</v>
      </c>
      <c r="OUN20" s="38" t="e">
        <f>AVERAGEIFS('Cobalt Prices'!$G$10:$G$4229,'Cobalt Prices'!$E$10:$E$4229,OUN$4)</f>
        <v>#DIV/0!</v>
      </c>
      <c r="OUO20" s="38" t="e">
        <f>AVERAGEIFS('Cobalt Prices'!$G$10:$G$4229,'Cobalt Prices'!$E$10:$E$4229,OUO$4)</f>
        <v>#DIV/0!</v>
      </c>
      <c r="OUP20" s="38" t="e">
        <f>AVERAGEIFS('Cobalt Prices'!$G$10:$G$4229,'Cobalt Prices'!$E$10:$E$4229,OUP$4)</f>
        <v>#DIV/0!</v>
      </c>
      <c r="OUQ20" s="38" t="e">
        <f>AVERAGEIFS('Cobalt Prices'!$G$10:$G$4229,'Cobalt Prices'!$E$10:$E$4229,OUQ$4)</f>
        <v>#DIV/0!</v>
      </c>
      <c r="OUR20" s="38" t="e">
        <f>AVERAGEIFS('Cobalt Prices'!$G$10:$G$4229,'Cobalt Prices'!$E$10:$E$4229,OUR$4)</f>
        <v>#DIV/0!</v>
      </c>
      <c r="OUS20" s="38" t="e">
        <f>AVERAGEIFS('Cobalt Prices'!$G$10:$G$4229,'Cobalt Prices'!$E$10:$E$4229,OUS$4)</f>
        <v>#DIV/0!</v>
      </c>
      <c r="OUT20" s="38" t="e">
        <f>AVERAGEIFS('Cobalt Prices'!$G$10:$G$4229,'Cobalt Prices'!$E$10:$E$4229,OUT$4)</f>
        <v>#DIV/0!</v>
      </c>
      <c r="OUU20" s="38" t="e">
        <f>AVERAGEIFS('Cobalt Prices'!$G$10:$G$4229,'Cobalt Prices'!$E$10:$E$4229,OUU$4)</f>
        <v>#DIV/0!</v>
      </c>
      <c r="OUV20" s="38" t="e">
        <f>AVERAGEIFS('Cobalt Prices'!$G$10:$G$4229,'Cobalt Prices'!$E$10:$E$4229,OUV$4)</f>
        <v>#DIV/0!</v>
      </c>
      <c r="OUW20" s="38" t="e">
        <f>AVERAGEIFS('Cobalt Prices'!$G$10:$G$4229,'Cobalt Prices'!$E$10:$E$4229,OUW$4)</f>
        <v>#DIV/0!</v>
      </c>
      <c r="OUX20" s="38" t="e">
        <f>AVERAGEIFS('Cobalt Prices'!$G$10:$G$4229,'Cobalt Prices'!$E$10:$E$4229,OUX$4)</f>
        <v>#DIV/0!</v>
      </c>
      <c r="OUY20" s="38" t="e">
        <f>AVERAGEIFS('Cobalt Prices'!$G$10:$G$4229,'Cobalt Prices'!$E$10:$E$4229,OUY$4)</f>
        <v>#DIV/0!</v>
      </c>
      <c r="OUZ20" s="38" t="e">
        <f>AVERAGEIFS('Cobalt Prices'!$G$10:$G$4229,'Cobalt Prices'!$E$10:$E$4229,OUZ$4)</f>
        <v>#DIV/0!</v>
      </c>
      <c r="OVA20" s="38" t="e">
        <f>AVERAGEIFS('Cobalt Prices'!$G$10:$G$4229,'Cobalt Prices'!$E$10:$E$4229,OVA$4)</f>
        <v>#DIV/0!</v>
      </c>
      <c r="OVB20" s="38" t="e">
        <f>AVERAGEIFS('Cobalt Prices'!$G$10:$G$4229,'Cobalt Prices'!$E$10:$E$4229,OVB$4)</f>
        <v>#DIV/0!</v>
      </c>
      <c r="OVC20" s="38" t="e">
        <f>AVERAGEIFS('Cobalt Prices'!$G$10:$G$4229,'Cobalt Prices'!$E$10:$E$4229,OVC$4)</f>
        <v>#DIV/0!</v>
      </c>
      <c r="OVD20" s="38" t="e">
        <f>AVERAGEIFS('Cobalt Prices'!$G$10:$G$4229,'Cobalt Prices'!$E$10:$E$4229,OVD$4)</f>
        <v>#DIV/0!</v>
      </c>
      <c r="OVE20" s="38" t="e">
        <f>AVERAGEIFS('Cobalt Prices'!$G$10:$G$4229,'Cobalt Prices'!$E$10:$E$4229,OVE$4)</f>
        <v>#DIV/0!</v>
      </c>
      <c r="OVF20" s="38" t="e">
        <f>AVERAGEIFS('Cobalt Prices'!$G$10:$G$4229,'Cobalt Prices'!$E$10:$E$4229,OVF$4)</f>
        <v>#DIV/0!</v>
      </c>
      <c r="OVG20" s="38" t="e">
        <f>AVERAGEIFS('Cobalt Prices'!$G$10:$G$4229,'Cobalt Prices'!$E$10:$E$4229,OVG$4)</f>
        <v>#DIV/0!</v>
      </c>
      <c r="OVH20" s="38" t="e">
        <f>AVERAGEIFS('Cobalt Prices'!$G$10:$G$4229,'Cobalt Prices'!$E$10:$E$4229,OVH$4)</f>
        <v>#DIV/0!</v>
      </c>
      <c r="OVI20" s="38" t="e">
        <f>AVERAGEIFS('Cobalt Prices'!$G$10:$G$4229,'Cobalt Prices'!$E$10:$E$4229,OVI$4)</f>
        <v>#DIV/0!</v>
      </c>
      <c r="OVJ20" s="38" t="e">
        <f>AVERAGEIFS('Cobalt Prices'!$G$10:$G$4229,'Cobalt Prices'!$E$10:$E$4229,OVJ$4)</f>
        <v>#DIV/0!</v>
      </c>
      <c r="OVK20" s="38" t="e">
        <f>AVERAGEIFS('Cobalt Prices'!$G$10:$G$4229,'Cobalt Prices'!$E$10:$E$4229,OVK$4)</f>
        <v>#DIV/0!</v>
      </c>
      <c r="OVL20" s="38" t="e">
        <f>AVERAGEIFS('Cobalt Prices'!$G$10:$G$4229,'Cobalt Prices'!$E$10:$E$4229,OVL$4)</f>
        <v>#DIV/0!</v>
      </c>
      <c r="OVM20" s="38" t="e">
        <f>AVERAGEIFS('Cobalt Prices'!$G$10:$G$4229,'Cobalt Prices'!$E$10:$E$4229,OVM$4)</f>
        <v>#DIV/0!</v>
      </c>
      <c r="OVN20" s="38" t="e">
        <f>AVERAGEIFS('Cobalt Prices'!$G$10:$G$4229,'Cobalt Prices'!$E$10:$E$4229,OVN$4)</f>
        <v>#DIV/0!</v>
      </c>
      <c r="OVO20" s="38" t="e">
        <f>AVERAGEIFS('Cobalt Prices'!$G$10:$G$4229,'Cobalt Prices'!$E$10:$E$4229,OVO$4)</f>
        <v>#DIV/0!</v>
      </c>
      <c r="OVP20" s="38" t="e">
        <f>AVERAGEIFS('Cobalt Prices'!$G$10:$G$4229,'Cobalt Prices'!$E$10:$E$4229,OVP$4)</f>
        <v>#DIV/0!</v>
      </c>
      <c r="OVQ20" s="38" t="e">
        <f>AVERAGEIFS('Cobalt Prices'!$G$10:$G$4229,'Cobalt Prices'!$E$10:$E$4229,OVQ$4)</f>
        <v>#DIV/0!</v>
      </c>
      <c r="OVR20" s="38" t="e">
        <f>AVERAGEIFS('Cobalt Prices'!$G$10:$G$4229,'Cobalt Prices'!$E$10:$E$4229,OVR$4)</f>
        <v>#DIV/0!</v>
      </c>
      <c r="OVS20" s="38" t="e">
        <f>AVERAGEIFS('Cobalt Prices'!$G$10:$G$4229,'Cobalt Prices'!$E$10:$E$4229,OVS$4)</f>
        <v>#DIV/0!</v>
      </c>
      <c r="OVT20" s="38" t="e">
        <f>AVERAGEIFS('Cobalt Prices'!$G$10:$G$4229,'Cobalt Prices'!$E$10:$E$4229,OVT$4)</f>
        <v>#DIV/0!</v>
      </c>
      <c r="OVU20" s="38" t="e">
        <f>AVERAGEIFS('Cobalt Prices'!$G$10:$G$4229,'Cobalt Prices'!$E$10:$E$4229,OVU$4)</f>
        <v>#DIV/0!</v>
      </c>
      <c r="OVV20" s="38" t="e">
        <f>AVERAGEIFS('Cobalt Prices'!$G$10:$G$4229,'Cobalt Prices'!$E$10:$E$4229,OVV$4)</f>
        <v>#DIV/0!</v>
      </c>
      <c r="OVW20" s="38" t="e">
        <f>AVERAGEIFS('Cobalt Prices'!$G$10:$G$4229,'Cobalt Prices'!$E$10:$E$4229,OVW$4)</f>
        <v>#DIV/0!</v>
      </c>
      <c r="OVX20" s="38" t="e">
        <f>AVERAGEIFS('Cobalt Prices'!$G$10:$G$4229,'Cobalt Prices'!$E$10:$E$4229,OVX$4)</f>
        <v>#DIV/0!</v>
      </c>
      <c r="OVY20" s="38" t="e">
        <f>AVERAGEIFS('Cobalt Prices'!$G$10:$G$4229,'Cobalt Prices'!$E$10:$E$4229,OVY$4)</f>
        <v>#DIV/0!</v>
      </c>
      <c r="OVZ20" s="38" t="e">
        <f>AVERAGEIFS('Cobalt Prices'!$G$10:$G$4229,'Cobalt Prices'!$E$10:$E$4229,OVZ$4)</f>
        <v>#DIV/0!</v>
      </c>
      <c r="OWA20" s="38" t="e">
        <f>AVERAGEIFS('Cobalt Prices'!$G$10:$G$4229,'Cobalt Prices'!$E$10:$E$4229,OWA$4)</f>
        <v>#DIV/0!</v>
      </c>
      <c r="OWB20" s="38" t="e">
        <f>AVERAGEIFS('Cobalt Prices'!$G$10:$G$4229,'Cobalt Prices'!$E$10:$E$4229,OWB$4)</f>
        <v>#DIV/0!</v>
      </c>
      <c r="OWC20" s="38" t="e">
        <f>AVERAGEIFS('Cobalt Prices'!$G$10:$G$4229,'Cobalt Prices'!$E$10:$E$4229,OWC$4)</f>
        <v>#DIV/0!</v>
      </c>
      <c r="OWD20" s="38" t="e">
        <f>AVERAGEIFS('Cobalt Prices'!$G$10:$G$4229,'Cobalt Prices'!$E$10:$E$4229,OWD$4)</f>
        <v>#DIV/0!</v>
      </c>
      <c r="OWE20" s="38" t="e">
        <f>AVERAGEIFS('Cobalt Prices'!$G$10:$G$4229,'Cobalt Prices'!$E$10:$E$4229,OWE$4)</f>
        <v>#DIV/0!</v>
      </c>
      <c r="OWF20" s="38" t="e">
        <f>AVERAGEIFS('Cobalt Prices'!$G$10:$G$4229,'Cobalt Prices'!$E$10:$E$4229,OWF$4)</f>
        <v>#DIV/0!</v>
      </c>
      <c r="OWG20" s="38" t="e">
        <f>AVERAGEIFS('Cobalt Prices'!$G$10:$G$4229,'Cobalt Prices'!$E$10:$E$4229,OWG$4)</f>
        <v>#DIV/0!</v>
      </c>
      <c r="OWH20" s="38" t="e">
        <f>AVERAGEIFS('Cobalt Prices'!$G$10:$G$4229,'Cobalt Prices'!$E$10:$E$4229,OWH$4)</f>
        <v>#DIV/0!</v>
      </c>
      <c r="OWI20" s="38" t="e">
        <f>AVERAGEIFS('Cobalt Prices'!$G$10:$G$4229,'Cobalt Prices'!$E$10:$E$4229,OWI$4)</f>
        <v>#DIV/0!</v>
      </c>
      <c r="OWJ20" s="38" t="e">
        <f>AVERAGEIFS('Cobalt Prices'!$G$10:$G$4229,'Cobalt Prices'!$E$10:$E$4229,OWJ$4)</f>
        <v>#DIV/0!</v>
      </c>
      <c r="OWK20" s="38" t="e">
        <f>AVERAGEIFS('Cobalt Prices'!$G$10:$G$4229,'Cobalt Prices'!$E$10:$E$4229,OWK$4)</f>
        <v>#DIV/0!</v>
      </c>
      <c r="OWL20" s="38" t="e">
        <f>AVERAGEIFS('Cobalt Prices'!$G$10:$G$4229,'Cobalt Prices'!$E$10:$E$4229,OWL$4)</f>
        <v>#DIV/0!</v>
      </c>
      <c r="OWM20" s="38" t="e">
        <f>AVERAGEIFS('Cobalt Prices'!$G$10:$G$4229,'Cobalt Prices'!$E$10:$E$4229,OWM$4)</f>
        <v>#DIV/0!</v>
      </c>
      <c r="OWN20" s="38" t="e">
        <f>AVERAGEIFS('Cobalt Prices'!$G$10:$G$4229,'Cobalt Prices'!$E$10:$E$4229,OWN$4)</f>
        <v>#DIV/0!</v>
      </c>
      <c r="OWO20" s="38" t="e">
        <f>AVERAGEIFS('Cobalt Prices'!$G$10:$G$4229,'Cobalt Prices'!$E$10:$E$4229,OWO$4)</f>
        <v>#DIV/0!</v>
      </c>
      <c r="OWP20" s="38" t="e">
        <f>AVERAGEIFS('Cobalt Prices'!$G$10:$G$4229,'Cobalt Prices'!$E$10:$E$4229,OWP$4)</f>
        <v>#DIV/0!</v>
      </c>
      <c r="OWQ20" s="38" t="e">
        <f>AVERAGEIFS('Cobalt Prices'!$G$10:$G$4229,'Cobalt Prices'!$E$10:$E$4229,OWQ$4)</f>
        <v>#DIV/0!</v>
      </c>
      <c r="OWR20" s="38" t="e">
        <f>AVERAGEIFS('Cobalt Prices'!$G$10:$G$4229,'Cobalt Prices'!$E$10:$E$4229,OWR$4)</f>
        <v>#DIV/0!</v>
      </c>
      <c r="OWS20" s="38" t="e">
        <f>AVERAGEIFS('Cobalt Prices'!$G$10:$G$4229,'Cobalt Prices'!$E$10:$E$4229,OWS$4)</f>
        <v>#DIV/0!</v>
      </c>
      <c r="OWT20" s="38" t="e">
        <f>AVERAGEIFS('Cobalt Prices'!$G$10:$G$4229,'Cobalt Prices'!$E$10:$E$4229,OWT$4)</f>
        <v>#DIV/0!</v>
      </c>
      <c r="OWU20" s="38" t="e">
        <f>AVERAGEIFS('Cobalt Prices'!$G$10:$G$4229,'Cobalt Prices'!$E$10:$E$4229,OWU$4)</f>
        <v>#DIV/0!</v>
      </c>
      <c r="OWV20" s="38" t="e">
        <f>AVERAGEIFS('Cobalt Prices'!$G$10:$G$4229,'Cobalt Prices'!$E$10:$E$4229,OWV$4)</f>
        <v>#DIV/0!</v>
      </c>
      <c r="OWW20" s="38" t="e">
        <f>AVERAGEIFS('Cobalt Prices'!$G$10:$G$4229,'Cobalt Prices'!$E$10:$E$4229,OWW$4)</f>
        <v>#DIV/0!</v>
      </c>
      <c r="OWX20" s="38" t="e">
        <f>AVERAGEIFS('Cobalt Prices'!$G$10:$G$4229,'Cobalt Prices'!$E$10:$E$4229,OWX$4)</f>
        <v>#DIV/0!</v>
      </c>
      <c r="OWY20" s="38" t="e">
        <f>AVERAGEIFS('Cobalt Prices'!$G$10:$G$4229,'Cobalt Prices'!$E$10:$E$4229,OWY$4)</f>
        <v>#DIV/0!</v>
      </c>
      <c r="OWZ20" s="38" t="e">
        <f>AVERAGEIFS('Cobalt Prices'!$G$10:$G$4229,'Cobalt Prices'!$E$10:$E$4229,OWZ$4)</f>
        <v>#DIV/0!</v>
      </c>
      <c r="OXA20" s="38" t="e">
        <f>AVERAGEIFS('Cobalt Prices'!$G$10:$G$4229,'Cobalt Prices'!$E$10:$E$4229,OXA$4)</f>
        <v>#DIV/0!</v>
      </c>
      <c r="OXB20" s="38" t="e">
        <f>AVERAGEIFS('Cobalt Prices'!$G$10:$G$4229,'Cobalt Prices'!$E$10:$E$4229,OXB$4)</f>
        <v>#DIV/0!</v>
      </c>
      <c r="OXC20" s="38" t="e">
        <f>AVERAGEIFS('Cobalt Prices'!$G$10:$G$4229,'Cobalt Prices'!$E$10:$E$4229,OXC$4)</f>
        <v>#DIV/0!</v>
      </c>
      <c r="OXD20" s="38" t="e">
        <f>AVERAGEIFS('Cobalt Prices'!$G$10:$G$4229,'Cobalt Prices'!$E$10:$E$4229,OXD$4)</f>
        <v>#DIV/0!</v>
      </c>
      <c r="OXE20" s="38" t="e">
        <f>AVERAGEIFS('Cobalt Prices'!$G$10:$G$4229,'Cobalt Prices'!$E$10:$E$4229,OXE$4)</f>
        <v>#DIV/0!</v>
      </c>
      <c r="OXF20" s="38" t="e">
        <f>AVERAGEIFS('Cobalt Prices'!$G$10:$G$4229,'Cobalt Prices'!$E$10:$E$4229,OXF$4)</f>
        <v>#DIV/0!</v>
      </c>
      <c r="OXG20" s="38" t="e">
        <f>AVERAGEIFS('Cobalt Prices'!$G$10:$G$4229,'Cobalt Prices'!$E$10:$E$4229,OXG$4)</f>
        <v>#DIV/0!</v>
      </c>
      <c r="OXH20" s="38" t="e">
        <f>AVERAGEIFS('Cobalt Prices'!$G$10:$G$4229,'Cobalt Prices'!$E$10:$E$4229,OXH$4)</f>
        <v>#DIV/0!</v>
      </c>
      <c r="OXI20" s="38" t="e">
        <f>AVERAGEIFS('Cobalt Prices'!$G$10:$G$4229,'Cobalt Prices'!$E$10:$E$4229,OXI$4)</f>
        <v>#DIV/0!</v>
      </c>
      <c r="OXJ20" s="38" t="e">
        <f>AVERAGEIFS('Cobalt Prices'!$G$10:$G$4229,'Cobalt Prices'!$E$10:$E$4229,OXJ$4)</f>
        <v>#DIV/0!</v>
      </c>
      <c r="OXK20" s="38" t="e">
        <f>AVERAGEIFS('Cobalt Prices'!$G$10:$G$4229,'Cobalt Prices'!$E$10:$E$4229,OXK$4)</f>
        <v>#DIV/0!</v>
      </c>
      <c r="OXL20" s="38" t="e">
        <f>AVERAGEIFS('Cobalt Prices'!$G$10:$G$4229,'Cobalt Prices'!$E$10:$E$4229,OXL$4)</f>
        <v>#DIV/0!</v>
      </c>
      <c r="OXM20" s="38" t="e">
        <f>AVERAGEIFS('Cobalt Prices'!$G$10:$G$4229,'Cobalt Prices'!$E$10:$E$4229,OXM$4)</f>
        <v>#DIV/0!</v>
      </c>
      <c r="OXN20" s="38" t="e">
        <f>AVERAGEIFS('Cobalt Prices'!$G$10:$G$4229,'Cobalt Prices'!$E$10:$E$4229,OXN$4)</f>
        <v>#DIV/0!</v>
      </c>
      <c r="OXO20" s="38" t="e">
        <f>AVERAGEIFS('Cobalt Prices'!$G$10:$G$4229,'Cobalt Prices'!$E$10:$E$4229,OXO$4)</f>
        <v>#DIV/0!</v>
      </c>
      <c r="OXP20" s="38" t="e">
        <f>AVERAGEIFS('Cobalt Prices'!$G$10:$G$4229,'Cobalt Prices'!$E$10:$E$4229,OXP$4)</f>
        <v>#DIV/0!</v>
      </c>
      <c r="OXQ20" s="38" t="e">
        <f>AVERAGEIFS('Cobalt Prices'!$G$10:$G$4229,'Cobalt Prices'!$E$10:$E$4229,OXQ$4)</f>
        <v>#DIV/0!</v>
      </c>
      <c r="OXR20" s="38" t="e">
        <f>AVERAGEIFS('Cobalt Prices'!$G$10:$G$4229,'Cobalt Prices'!$E$10:$E$4229,OXR$4)</f>
        <v>#DIV/0!</v>
      </c>
      <c r="OXS20" s="38" t="e">
        <f>AVERAGEIFS('Cobalt Prices'!$G$10:$G$4229,'Cobalt Prices'!$E$10:$E$4229,OXS$4)</f>
        <v>#DIV/0!</v>
      </c>
      <c r="OXT20" s="38" t="e">
        <f>AVERAGEIFS('Cobalt Prices'!$G$10:$G$4229,'Cobalt Prices'!$E$10:$E$4229,OXT$4)</f>
        <v>#DIV/0!</v>
      </c>
      <c r="OXU20" s="38" t="e">
        <f>AVERAGEIFS('Cobalt Prices'!$G$10:$G$4229,'Cobalt Prices'!$E$10:$E$4229,OXU$4)</f>
        <v>#DIV/0!</v>
      </c>
      <c r="OXV20" s="38" t="e">
        <f>AVERAGEIFS('Cobalt Prices'!$G$10:$G$4229,'Cobalt Prices'!$E$10:$E$4229,OXV$4)</f>
        <v>#DIV/0!</v>
      </c>
      <c r="OXW20" s="38" t="e">
        <f>AVERAGEIFS('Cobalt Prices'!$G$10:$G$4229,'Cobalt Prices'!$E$10:$E$4229,OXW$4)</f>
        <v>#DIV/0!</v>
      </c>
      <c r="OXX20" s="38" t="e">
        <f>AVERAGEIFS('Cobalt Prices'!$G$10:$G$4229,'Cobalt Prices'!$E$10:$E$4229,OXX$4)</f>
        <v>#DIV/0!</v>
      </c>
      <c r="OXY20" s="38" t="e">
        <f>AVERAGEIFS('Cobalt Prices'!$G$10:$G$4229,'Cobalt Prices'!$E$10:$E$4229,OXY$4)</f>
        <v>#DIV/0!</v>
      </c>
      <c r="OXZ20" s="38" t="e">
        <f>AVERAGEIFS('Cobalt Prices'!$G$10:$G$4229,'Cobalt Prices'!$E$10:$E$4229,OXZ$4)</f>
        <v>#DIV/0!</v>
      </c>
      <c r="OYA20" s="38" t="e">
        <f>AVERAGEIFS('Cobalt Prices'!$G$10:$G$4229,'Cobalt Prices'!$E$10:$E$4229,OYA$4)</f>
        <v>#DIV/0!</v>
      </c>
      <c r="OYB20" s="38" t="e">
        <f>AVERAGEIFS('Cobalt Prices'!$G$10:$G$4229,'Cobalt Prices'!$E$10:$E$4229,OYB$4)</f>
        <v>#DIV/0!</v>
      </c>
      <c r="OYC20" s="38" t="e">
        <f>AVERAGEIFS('Cobalt Prices'!$G$10:$G$4229,'Cobalt Prices'!$E$10:$E$4229,OYC$4)</f>
        <v>#DIV/0!</v>
      </c>
      <c r="OYD20" s="38" t="e">
        <f>AVERAGEIFS('Cobalt Prices'!$G$10:$G$4229,'Cobalt Prices'!$E$10:$E$4229,OYD$4)</f>
        <v>#DIV/0!</v>
      </c>
      <c r="OYE20" s="38" t="e">
        <f>AVERAGEIFS('Cobalt Prices'!$G$10:$G$4229,'Cobalt Prices'!$E$10:$E$4229,OYE$4)</f>
        <v>#DIV/0!</v>
      </c>
      <c r="OYF20" s="38" t="e">
        <f>AVERAGEIFS('Cobalt Prices'!$G$10:$G$4229,'Cobalt Prices'!$E$10:$E$4229,OYF$4)</f>
        <v>#DIV/0!</v>
      </c>
      <c r="OYG20" s="38" t="e">
        <f>AVERAGEIFS('Cobalt Prices'!$G$10:$G$4229,'Cobalt Prices'!$E$10:$E$4229,OYG$4)</f>
        <v>#DIV/0!</v>
      </c>
      <c r="OYH20" s="38" t="e">
        <f>AVERAGEIFS('Cobalt Prices'!$G$10:$G$4229,'Cobalt Prices'!$E$10:$E$4229,OYH$4)</f>
        <v>#DIV/0!</v>
      </c>
      <c r="OYI20" s="38" t="e">
        <f>AVERAGEIFS('Cobalt Prices'!$G$10:$G$4229,'Cobalt Prices'!$E$10:$E$4229,OYI$4)</f>
        <v>#DIV/0!</v>
      </c>
      <c r="OYJ20" s="38" t="e">
        <f>AVERAGEIFS('Cobalt Prices'!$G$10:$G$4229,'Cobalt Prices'!$E$10:$E$4229,OYJ$4)</f>
        <v>#DIV/0!</v>
      </c>
      <c r="OYK20" s="38" t="e">
        <f>AVERAGEIFS('Cobalt Prices'!$G$10:$G$4229,'Cobalt Prices'!$E$10:$E$4229,OYK$4)</f>
        <v>#DIV/0!</v>
      </c>
      <c r="OYL20" s="38" t="e">
        <f>AVERAGEIFS('Cobalt Prices'!$G$10:$G$4229,'Cobalt Prices'!$E$10:$E$4229,OYL$4)</f>
        <v>#DIV/0!</v>
      </c>
      <c r="OYM20" s="38" t="e">
        <f>AVERAGEIFS('Cobalt Prices'!$G$10:$G$4229,'Cobalt Prices'!$E$10:$E$4229,OYM$4)</f>
        <v>#DIV/0!</v>
      </c>
      <c r="OYN20" s="38" t="e">
        <f>AVERAGEIFS('Cobalt Prices'!$G$10:$G$4229,'Cobalt Prices'!$E$10:$E$4229,OYN$4)</f>
        <v>#DIV/0!</v>
      </c>
      <c r="OYO20" s="38" t="e">
        <f>AVERAGEIFS('Cobalt Prices'!$G$10:$G$4229,'Cobalt Prices'!$E$10:$E$4229,OYO$4)</f>
        <v>#DIV/0!</v>
      </c>
      <c r="OYP20" s="38" t="e">
        <f>AVERAGEIFS('Cobalt Prices'!$G$10:$G$4229,'Cobalt Prices'!$E$10:$E$4229,OYP$4)</f>
        <v>#DIV/0!</v>
      </c>
      <c r="OYQ20" s="38" t="e">
        <f>AVERAGEIFS('Cobalt Prices'!$G$10:$G$4229,'Cobalt Prices'!$E$10:$E$4229,OYQ$4)</f>
        <v>#DIV/0!</v>
      </c>
      <c r="OYR20" s="38" t="e">
        <f>AVERAGEIFS('Cobalt Prices'!$G$10:$G$4229,'Cobalt Prices'!$E$10:$E$4229,OYR$4)</f>
        <v>#DIV/0!</v>
      </c>
      <c r="OYS20" s="38" t="e">
        <f>AVERAGEIFS('Cobalt Prices'!$G$10:$G$4229,'Cobalt Prices'!$E$10:$E$4229,OYS$4)</f>
        <v>#DIV/0!</v>
      </c>
      <c r="OYT20" s="38" t="e">
        <f>AVERAGEIFS('Cobalt Prices'!$G$10:$G$4229,'Cobalt Prices'!$E$10:$E$4229,OYT$4)</f>
        <v>#DIV/0!</v>
      </c>
      <c r="OYU20" s="38" t="e">
        <f>AVERAGEIFS('Cobalt Prices'!$G$10:$G$4229,'Cobalt Prices'!$E$10:$E$4229,OYU$4)</f>
        <v>#DIV/0!</v>
      </c>
      <c r="OYV20" s="38" t="e">
        <f>AVERAGEIFS('Cobalt Prices'!$G$10:$G$4229,'Cobalt Prices'!$E$10:$E$4229,OYV$4)</f>
        <v>#DIV/0!</v>
      </c>
      <c r="OYW20" s="38" t="e">
        <f>AVERAGEIFS('Cobalt Prices'!$G$10:$G$4229,'Cobalt Prices'!$E$10:$E$4229,OYW$4)</f>
        <v>#DIV/0!</v>
      </c>
      <c r="OYX20" s="38" t="e">
        <f>AVERAGEIFS('Cobalt Prices'!$G$10:$G$4229,'Cobalt Prices'!$E$10:$E$4229,OYX$4)</f>
        <v>#DIV/0!</v>
      </c>
      <c r="OYY20" s="38" t="e">
        <f>AVERAGEIFS('Cobalt Prices'!$G$10:$G$4229,'Cobalt Prices'!$E$10:$E$4229,OYY$4)</f>
        <v>#DIV/0!</v>
      </c>
      <c r="OYZ20" s="38" t="e">
        <f>AVERAGEIFS('Cobalt Prices'!$G$10:$G$4229,'Cobalt Prices'!$E$10:$E$4229,OYZ$4)</f>
        <v>#DIV/0!</v>
      </c>
      <c r="OZA20" s="38" t="e">
        <f>AVERAGEIFS('Cobalt Prices'!$G$10:$G$4229,'Cobalt Prices'!$E$10:$E$4229,OZA$4)</f>
        <v>#DIV/0!</v>
      </c>
      <c r="OZB20" s="38" t="e">
        <f>AVERAGEIFS('Cobalt Prices'!$G$10:$G$4229,'Cobalt Prices'!$E$10:$E$4229,OZB$4)</f>
        <v>#DIV/0!</v>
      </c>
      <c r="OZC20" s="38" t="e">
        <f>AVERAGEIFS('Cobalt Prices'!$G$10:$G$4229,'Cobalt Prices'!$E$10:$E$4229,OZC$4)</f>
        <v>#DIV/0!</v>
      </c>
      <c r="OZD20" s="38" t="e">
        <f>AVERAGEIFS('Cobalt Prices'!$G$10:$G$4229,'Cobalt Prices'!$E$10:$E$4229,OZD$4)</f>
        <v>#DIV/0!</v>
      </c>
      <c r="OZE20" s="38" t="e">
        <f>AVERAGEIFS('Cobalt Prices'!$G$10:$G$4229,'Cobalt Prices'!$E$10:$E$4229,OZE$4)</f>
        <v>#DIV/0!</v>
      </c>
      <c r="OZF20" s="38" t="e">
        <f>AVERAGEIFS('Cobalt Prices'!$G$10:$G$4229,'Cobalt Prices'!$E$10:$E$4229,OZF$4)</f>
        <v>#DIV/0!</v>
      </c>
      <c r="OZG20" s="38" t="e">
        <f>AVERAGEIFS('Cobalt Prices'!$G$10:$G$4229,'Cobalt Prices'!$E$10:$E$4229,OZG$4)</f>
        <v>#DIV/0!</v>
      </c>
      <c r="OZH20" s="38" t="e">
        <f>AVERAGEIFS('Cobalt Prices'!$G$10:$G$4229,'Cobalt Prices'!$E$10:$E$4229,OZH$4)</f>
        <v>#DIV/0!</v>
      </c>
      <c r="OZI20" s="38" t="e">
        <f>AVERAGEIFS('Cobalt Prices'!$G$10:$G$4229,'Cobalt Prices'!$E$10:$E$4229,OZI$4)</f>
        <v>#DIV/0!</v>
      </c>
      <c r="OZJ20" s="38" t="e">
        <f>AVERAGEIFS('Cobalt Prices'!$G$10:$G$4229,'Cobalt Prices'!$E$10:$E$4229,OZJ$4)</f>
        <v>#DIV/0!</v>
      </c>
      <c r="OZK20" s="38" t="e">
        <f>AVERAGEIFS('Cobalt Prices'!$G$10:$G$4229,'Cobalt Prices'!$E$10:$E$4229,OZK$4)</f>
        <v>#DIV/0!</v>
      </c>
      <c r="OZL20" s="38" t="e">
        <f>AVERAGEIFS('Cobalt Prices'!$G$10:$G$4229,'Cobalt Prices'!$E$10:$E$4229,OZL$4)</f>
        <v>#DIV/0!</v>
      </c>
      <c r="OZM20" s="38" t="e">
        <f>AVERAGEIFS('Cobalt Prices'!$G$10:$G$4229,'Cobalt Prices'!$E$10:$E$4229,OZM$4)</f>
        <v>#DIV/0!</v>
      </c>
      <c r="OZN20" s="38" t="e">
        <f>AVERAGEIFS('Cobalt Prices'!$G$10:$G$4229,'Cobalt Prices'!$E$10:$E$4229,OZN$4)</f>
        <v>#DIV/0!</v>
      </c>
      <c r="OZO20" s="38" t="e">
        <f>AVERAGEIFS('Cobalt Prices'!$G$10:$G$4229,'Cobalt Prices'!$E$10:$E$4229,OZO$4)</f>
        <v>#DIV/0!</v>
      </c>
      <c r="OZP20" s="38" t="e">
        <f>AVERAGEIFS('Cobalt Prices'!$G$10:$G$4229,'Cobalt Prices'!$E$10:$E$4229,OZP$4)</f>
        <v>#DIV/0!</v>
      </c>
      <c r="OZQ20" s="38" t="e">
        <f>AVERAGEIFS('Cobalt Prices'!$G$10:$G$4229,'Cobalt Prices'!$E$10:$E$4229,OZQ$4)</f>
        <v>#DIV/0!</v>
      </c>
      <c r="OZR20" s="38" t="e">
        <f>AVERAGEIFS('Cobalt Prices'!$G$10:$G$4229,'Cobalt Prices'!$E$10:$E$4229,OZR$4)</f>
        <v>#DIV/0!</v>
      </c>
      <c r="OZS20" s="38" t="e">
        <f>AVERAGEIFS('Cobalt Prices'!$G$10:$G$4229,'Cobalt Prices'!$E$10:$E$4229,OZS$4)</f>
        <v>#DIV/0!</v>
      </c>
      <c r="OZT20" s="38" t="e">
        <f>AVERAGEIFS('Cobalt Prices'!$G$10:$G$4229,'Cobalt Prices'!$E$10:$E$4229,OZT$4)</f>
        <v>#DIV/0!</v>
      </c>
      <c r="OZU20" s="38" t="e">
        <f>AVERAGEIFS('Cobalt Prices'!$G$10:$G$4229,'Cobalt Prices'!$E$10:$E$4229,OZU$4)</f>
        <v>#DIV/0!</v>
      </c>
      <c r="OZV20" s="38" t="e">
        <f>AVERAGEIFS('Cobalt Prices'!$G$10:$G$4229,'Cobalt Prices'!$E$10:$E$4229,OZV$4)</f>
        <v>#DIV/0!</v>
      </c>
      <c r="OZW20" s="38" t="e">
        <f>AVERAGEIFS('Cobalt Prices'!$G$10:$G$4229,'Cobalt Prices'!$E$10:$E$4229,OZW$4)</f>
        <v>#DIV/0!</v>
      </c>
      <c r="OZX20" s="38" t="e">
        <f>AVERAGEIFS('Cobalt Prices'!$G$10:$G$4229,'Cobalt Prices'!$E$10:$E$4229,OZX$4)</f>
        <v>#DIV/0!</v>
      </c>
      <c r="OZY20" s="38" t="e">
        <f>AVERAGEIFS('Cobalt Prices'!$G$10:$G$4229,'Cobalt Prices'!$E$10:$E$4229,OZY$4)</f>
        <v>#DIV/0!</v>
      </c>
      <c r="OZZ20" s="38" t="e">
        <f>AVERAGEIFS('Cobalt Prices'!$G$10:$G$4229,'Cobalt Prices'!$E$10:$E$4229,OZZ$4)</f>
        <v>#DIV/0!</v>
      </c>
      <c r="PAA20" s="38" t="e">
        <f>AVERAGEIFS('Cobalt Prices'!$G$10:$G$4229,'Cobalt Prices'!$E$10:$E$4229,PAA$4)</f>
        <v>#DIV/0!</v>
      </c>
      <c r="PAB20" s="38" t="e">
        <f>AVERAGEIFS('Cobalt Prices'!$G$10:$G$4229,'Cobalt Prices'!$E$10:$E$4229,PAB$4)</f>
        <v>#DIV/0!</v>
      </c>
      <c r="PAC20" s="38" t="e">
        <f>AVERAGEIFS('Cobalt Prices'!$G$10:$G$4229,'Cobalt Prices'!$E$10:$E$4229,PAC$4)</f>
        <v>#DIV/0!</v>
      </c>
      <c r="PAD20" s="38" t="e">
        <f>AVERAGEIFS('Cobalt Prices'!$G$10:$G$4229,'Cobalt Prices'!$E$10:$E$4229,PAD$4)</f>
        <v>#DIV/0!</v>
      </c>
      <c r="PAE20" s="38" t="e">
        <f>AVERAGEIFS('Cobalt Prices'!$G$10:$G$4229,'Cobalt Prices'!$E$10:$E$4229,PAE$4)</f>
        <v>#DIV/0!</v>
      </c>
      <c r="PAF20" s="38" t="e">
        <f>AVERAGEIFS('Cobalt Prices'!$G$10:$G$4229,'Cobalt Prices'!$E$10:$E$4229,PAF$4)</f>
        <v>#DIV/0!</v>
      </c>
      <c r="PAG20" s="38" t="e">
        <f>AVERAGEIFS('Cobalt Prices'!$G$10:$G$4229,'Cobalt Prices'!$E$10:$E$4229,PAG$4)</f>
        <v>#DIV/0!</v>
      </c>
      <c r="PAH20" s="38" t="e">
        <f>AVERAGEIFS('Cobalt Prices'!$G$10:$G$4229,'Cobalt Prices'!$E$10:$E$4229,PAH$4)</f>
        <v>#DIV/0!</v>
      </c>
      <c r="PAI20" s="38" t="e">
        <f>AVERAGEIFS('Cobalt Prices'!$G$10:$G$4229,'Cobalt Prices'!$E$10:$E$4229,PAI$4)</f>
        <v>#DIV/0!</v>
      </c>
      <c r="PAJ20" s="38" t="e">
        <f>AVERAGEIFS('Cobalt Prices'!$G$10:$G$4229,'Cobalt Prices'!$E$10:$E$4229,PAJ$4)</f>
        <v>#DIV/0!</v>
      </c>
      <c r="PAK20" s="38" t="e">
        <f>AVERAGEIFS('Cobalt Prices'!$G$10:$G$4229,'Cobalt Prices'!$E$10:$E$4229,PAK$4)</f>
        <v>#DIV/0!</v>
      </c>
      <c r="PAL20" s="38" t="e">
        <f>AVERAGEIFS('Cobalt Prices'!$G$10:$G$4229,'Cobalt Prices'!$E$10:$E$4229,PAL$4)</f>
        <v>#DIV/0!</v>
      </c>
      <c r="PAM20" s="38" t="e">
        <f>AVERAGEIFS('Cobalt Prices'!$G$10:$G$4229,'Cobalt Prices'!$E$10:$E$4229,PAM$4)</f>
        <v>#DIV/0!</v>
      </c>
      <c r="PAN20" s="38" t="e">
        <f>AVERAGEIFS('Cobalt Prices'!$G$10:$G$4229,'Cobalt Prices'!$E$10:$E$4229,PAN$4)</f>
        <v>#DIV/0!</v>
      </c>
      <c r="PAO20" s="38" t="e">
        <f>AVERAGEIFS('Cobalt Prices'!$G$10:$G$4229,'Cobalt Prices'!$E$10:$E$4229,PAO$4)</f>
        <v>#DIV/0!</v>
      </c>
      <c r="PAP20" s="38" t="e">
        <f>AVERAGEIFS('Cobalt Prices'!$G$10:$G$4229,'Cobalt Prices'!$E$10:$E$4229,PAP$4)</f>
        <v>#DIV/0!</v>
      </c>
      <c r="PAQ20" s="38" t="e">
        <f>AVERAGEIFS('Cobalt Prices'!$G$10:$G$4229,'Cobalt Prices'!$E$10:$E$4229,PAQ$4)</f>
        <v>#DIV/0!</v>
      </c>
      <c r="PAR20" s="38" t="e">
        <f>AVERAGEIFS('Cobalt Prices'!$G$10:$G$4229,'Cobalt Prices'!$E$10:$E$4229,PAR$4)</f>
        <v>#DIV/0!</v>
      </c>
      <c r="PAS20" s="38" t="e">
        <f>AVERAGEIFS('Cobalt Prices'!$G$10:$G$4229,'Cobalt Prices'!$E$10:$E$4229,PAS$4)</f>
        <v>#DIV/0!</v>
      </c>
      <c r="PAT20" s="38" t="e">
        <f>AVERAGEIFS('Cobalt Prices'!$G$10:$G$4229,'Cobalt Prices'!$E$10:$E$4229,PAT$4)</f>
        <v>#DIV/0!</v>
      </c>
      <c r="PAU20" s="38" t="e">
        <f>AVERAGEIFS('Cobalt Prices'!$G$10:$G$4229,'Cobalt Prices'!$E$10:$E$4229,PAU$4)</f>
        <v>#DIV/0!</v>
      </c>
      <c r="PAV20" s="38" t="e">
        <f>AVERAGEIFS('Cobalt Prices'!$G$10:$G$4229,'Cobalt Prices'!$E$10:$E$4229,PAV$4)</f>
        <v>#DIV/0!</v>
      </c>
      <c r="PAW20" s="38" t="e">
        <f>AVERAGEIFS('Cobalt Prices'!$G$10:$G$4229,'Cobalt Prices'!$E$10:$E$4229,PAW$4)</f>
        <v>#DIV/0!</v>
      </c>
      <c r="PAX20" s="38" t="e">
        <f>AVERAGEIFS('Cobalt Prices'!$G$10:$G$4229,'Cobalt Prices'!$E$10:$E$4229,PAX$4)</f>
        <v>#DIV/0!</v>
      </c>
      <c r="PAY20" s="38" t="e">
        <f>AVERAGEIFS('Cobalt Prices'!$G$10:$G$4229,'Cobalt Prices'!$E$10:$E$4229,PAY$4)</f>
        <v>#DIV/0!</v>
      </c>
      <c r="PAZ20" s="38" t="e">
        <f>AVERAGEIFS('Cobalt Prices'!$G$10:$G$4229,'Cobalt Prices'!$E$10:$E$4229,PAZ$4)</f>
        <v>#DIV/0!</v>
      </c>
      <c r="PBA20" s="38" t="e">
        <f>AVERAGEIFS('Cobalt Prices'!$G$10:$G$4229,'Cobalt Prices'!$E$10:$E$4229,PBA$4)</f>
        <v>#DIV/0!</v>
      </c>
      <c r="PBB20" s="38" t="e">
        <f>AVERAGEIFS('Cobalt Prices'!$G$10:$G$4229,'Cobalt Prices'!$E$10:$E$4229,PBB$4)</f>
        <v>#DIV/0!</v>
      </c>
      <c r="PBC20" s="38" t="e">
        <f>AVERAGEIFS('Cobalt Prices'!$G$10:$G$4229,'Cobalt Prices'!$E$10:$E$4229,PBC$4)</f>
        <v>#DIV/0!</v>
      </c>
      <c r="PBD20" s="38" t="e">
        <f>AVERAGEIFS('Cobalt Prices'!$G$10:$G$4229,'Cobalt Prices'!$E$10:$E$4229,PBD$4)</f>
        <v>#DIV/0!</v>
      </c>
      <c r="PBE20" s="38" t="e">
        <f>AVERAGEIFS('Cobalt Prices'!$G$10:$G$4229,'Cobalt Prices'!$E$10:$E$4229,PBE$4)</f>
        <v>#DIV/0!</v>
      </c>
      <c r="PBF20" s="38" t="e">
        <f>AVERAGEIFS('Cobalt Prices'!$G$10:$G$4229,'Cobalt Prices'!$E$10:$E$4229,PBF$4)</f>
        <v>#DIV/0!</v>
      </c>
      <c r="PBG20" s="38" t="e">
        <f>AVERAGEIFS('Cobalt Prices'!$G$10:$G$4229,'Cobalt Prices'!$E$10:$E$4229,PBG$4)</f>
        <v>#DIV/0!</v>
      </c>
      <c r="PBH20" s="38" t="e">
        <f>AVERAGEIFS('Cobalt Prices'!$G$10:$G$4229,'Cobalt Prices'!$E$10:$E$4229,PBH$4)</f>
        <v>#DIV/0!</v>
      </c>
      <c r="PBI20" s="38" t="e">
        <f>AVERAGEIFS('Cobalt Prices'!$G$10:$G$4229,'Cobalt Prices'!$E$10:$E$4229,PBI$4)</f>
        <v>#DIV/0!</v>
      </c>
      <c r="PBJ20" s="38" t="e">
        <f>AVERAGEIFS('Cobalt Prices'!$G$10:$G$4229,'Cobalt Prices'!$E$10:$E$4229,PBJ$4)</f>
        <v>#DIV/0!</v>
      </c>
      <c r="PBK20" s="38" t="e">
        <f>AVERAGEIFS('Cobalt Prices'!$G$10:$G$4229,'Cobalt Prices'!$E$10:$E$4229,PBK$4)</f>
        <v>#DIV/0!</v>
      </c>
      <c r="PBL20" s="38" t="e">
        <f>AVERAGEIFS('Cobalt Prices'!$G$10:$G$4229,'Cobalt Prices'!$E$10:$E$4229,PBL$4)</f>
        <v>#DIV/0!</v>
      </c>
      <c r="PBM20" s="38" t="e">
        <f>AVERAGEIFS('Cobalt Prices'!$G$10:$G$4229,'Cobalt Prices'!$E$10:$E$4229,PBM$4)</f>
        <v>#DIV/0!</v>
      </c>
      <c r="PBN20" s="38" t="e">
        <f>AVERAGEIFS('Cobalt Prices'!$G$10:$G$4229,'Cobalt Prices'!$E$10:$E$4229,PBN$4)</f>
        <v>#DIV/0!</v>
      </c>
      <c r="PBO20" s="38" t="e">
        <f>AVERAGEIFS('Cobalt Prices'!$G$10:$G$4229,'Cobalt Prices'!$E$10:$E$4229,PBO$4)</f>
        <v>#DIV/0!</v>
      </c>
      <c r="PBP20" s="38" t="e">
        <f>AVERAGEIFS('Cobalt Prices'!$G$10:$G$4229,'Cobalt Prices'!$E$10:$E$4229,PBP$4)</f>
        <v>#DIV/0!</v>
      </c>
      <c r="PBQ20" s="38" t="e">
        <f>AVERAGEIFS('Cobalt Prices'!$G$10:$G$4229,'Cobalt Prices'!$E$10:$E$4229,PBQ$4)</f>
        <v>#DIV/0!</v>
      </c>
      <c r="PBR20" s="38" t="e">
        <f>AVERAGEIFS('Cobalt Prices'!$G$10:$G$4229,'Cobalt Prices'!$E$10:$E$4229,PBR$4)</f>
        <v>#DIV/0!</v>
      </c>
      <c r="PBS20" s="38" t="e">
        <f>AVERAGEIFS('Cobalt Prices'!$G$10:$G$4229,'Cobalt Prices'!$E$10:$E$4229,PBS$4)</f>
        <v>#DIV/0!</v>
      </c>
      <c r="PBT20" s="38" t="e">
        <f>AVERAGEIFS('Cobalt Prices'!$G$10:$G$4229,'Cobalt Prices'!$E$10:$E$4229,PBT$4)</f>
        <v>#DIV/0!</v>
      </c>
      <c r="PBU20" s="38" t="e">
        <f>AVERAGEIFS('Cobalt Prices'!$G$10:$G$4229,'Cobalt Prices'!$E$10:$E$4229,PBU$4)</f>
        <v>#DIV/0!</v>
      </c>
      <c r="PBV20" s="38" t="e">
        <f>AVERAGEIFS('Cobalt Prices'!$G$10:$G$4229,'Cobalt Prices'!$E$10:$E$4229,PBV$4)</f>
        <v>#DIV/0!</v>
      </c>
      <c r="PBW20" s="38" t="e">
        <f>AVERAGEIFS('Cobalt Prices'!$G$10:$G$4229,'Cobalt Prices'!$E$10:$E$4229,PBW$4)</f>
        <v>#DIV/0!</v>
      </c>
      <c r="PBX20" s="38" t="e">
        <f>AVERAGEIFS('Cobalt Prices'!$G$10:$G$4229,'Cobalt Prices'!$E$10:$E$4229,PBX$4)</f>
        <v>#DIV/0!</v>
      </c>
      <c r="PBY20" s="38" t="e">
        <f>AVERAGEIFS('Cobalt Prices'!$G$10:$G$4229,'Cobalt Prices'!$E$10:$E$4229,PBY$4)</f>
        <v>#DIV/0!</v>
      </c>
      <c r="PBZ20" s="38" t="e">
        <f>AVERAGEIFS('Cobalt Prices'!$G$10:$G$4229,'Cobalt Prices'!$E$10:$E$4229,PBZ$4)</f>
        <v>#DIV/0!</v>
      </c>
      <c r="PCA20" s="38" t="e">
        <f>AVERAGEIFS('Cobalt Prices'!$G$10:$G$4229,'Cobalt Prices'!$E$10:$E$4229,PCA$4)</f>
        <v>#DIV/0!</v>
      </c>
      <c r="PCB20" s="38" t="e">
        <f>AVERAGEIFS('Cobalt Prices'!$G$10:$G$4229,'Cobalt Prices'!$E$10:$E$4229,PCB$4)</f>
        <v>#DIV/0!</v>
      </c>
      <c r="PCC20" s="38" t="e">
        <f>AVERAGEIFS('Cobalt Prices'!$G$10:$G$4229,'Cobalt Prices'!$E$10:$E$4229,PCC$4)</f>
        <v>#DIV/0!</v>
      </c>
      <c r="PCD20" s="38" t="e">
        <f>AVERAGEIFS('Cobalt Prices'!$G$10:$G$4229,'Cobalt Prices'!$E$10:$E$4229,PCD$4)</f>
        <v>#DIV/0!</v>
      </c>
      <c r="PCE20" s="38" t="e">
        <f>AVERAGEIFS('Cobalt Prices'!$G$10:$G$4229,'Cobalt Prices'!$E$10:$E$4229,PCE$4)</f>
        <v>#DIV/0!</v>
      </c>
      <c r="PCF20" s="38" t="e">
        <f>AVERAGEIFS('Cobalt Prices'!$G$10:$G$4229,'Cobalt Prices'!$E$10:$E$4229,PCF$4)</f>
        <v>#DIV/0!</v>
      </c>
      <c r="PCG20" s="38" t="e">
        <f>AVERAGEIFS('Cobalt Prices'!$G$10:$G$4229,'Cobalt Prices'!$E$10:$E$4229,PCG$4)</f>
        <v>#DIV/0!</v>
      </c>
      <c r="PCH20" s="38" t="e">
        <f>AVERAGEIFS('Cobalt Prices'!$G$10:$G$4229,'Cobalt Prices'!$E$10:$E$4229,PCH$4)</f>
        <v>#DIV/0!</v>
      </c>
      <c r="PCI20" s="38" t="e">
        <f>AVERAGEIFS('Cobalt Prices'!$G$10:$G$4229,'Cobalt Prices'!$E$10:$E$4229,PCI$4)</f>
        <v>#DIV/0!</v>
      </c>
      <c r="PCJ20" s="38" t="e">
        <f>AVERAGEIFS('Cobalt Prices'!$G$10:$G$4229,'Cobalt Prices'!$E$10:$E$4229,PCJ$4)</f>
        <v>#DIV/0!</v>
      </c>
      <c r="PCK20" s="38" t="e">
        <f>AVERAGEIFS('Cobalt Prices'!$G$10:$G$4229,'Cobalt Prices'!$E$10:$E$4229,PCK$4)</f>
        <v>#DIV/0!</v>
      </c>
      <c r="PCL20" s="38" t="e">
        <f>AVERAGEIFS('Cobalt Prices'!$G$10:$G$4229,'Cobalt Prices'!$E$10:$E$4229,PCL$4)</f>
        <v>#DIV/0!</v>
      </c>
      <c r="PCM20" s="38" t="e">
        <f>AVERAGEIFS('Cobalt Prices'!$G$10:$G$4229,'Cobalt Prices'!$E$10:$E$4229,PCM$4)</f>
        <v>#DIV/0!</v>
      </c>
      <c r="PCN20" s="38" t="e">
        <f>AVERAGEIFS('Cobalt Prices'!$G$10:$G$4229,'Cobalt Prices'!$E$10:$E$4229,PCN$4)</f>
        <v>#DIV/0!</v>
      </c>
      <c r="PCO20" s="38" t="e">
        <f>AVERAGEIFS('Cobalt Prices'!$G$10:$G$4229,'Cobalt Prices'!$E$10:$E$4229,PCO$4)</f>
        <v>#DIV/0!</v>
      </c>
      <c r="PCP20" s="38" t="e">
        <f>AVERAGEIFS('Cobalt Prices'!$G$10:$G$4229,'Cobalt Prices'!$E$10:$E$4229,PCP$4)</f>
        <v>#DIV/0!</v>
      </c>
      <c r="PCQ20" s="38" t="e">
        <f>AVERAGEIFS('Cobalt Prices'!$G$10:$G$4229,'Cobalt Prices'!$E$10:$E$4229,PCQ$4)</f>
        <v>#DIV/0!</v>
      </c>
      <c r="PCR20" s="38" t="e">
        <f>AVERAGEIFS('Cobalt Prices'!$G$10:$G$4229,'Cobalt Prices'!$E$10:$E$4229,PCR$4)</f>
        <v>#DIV/0!</v>
      </c>
      <c r="PCS20" s="38" t="e">
        <f>AVERAGEIFS('Cobalt Prices'!$G$10:$G$4229,'Cobalt Prices'!$E$10:$E$4229,PCS$4)</f>
        <v>#DIV/0!</v>
      </c>
      <c r="PCT20" s="38" t="e">
        <f>AVERAGEIFS('Cobalt Prices'!$G$10:$G$4229,'Cobalt Prices'!$E$10:$E$4229,PCT$4)</f>
        <v>#DIV/0!</v>
      </c>
      <c r="PCU20" s="38" t="e">
        <f>AVERAGEIFS('Cobalt Prices'!$G$10:$G$4229,'Cobalt Prices'!$E$10:$E$4229,PCU$4)</f>
        <v>#DIV/0!</v>
      </c>
      <c r="PCV20" s="38" t="e">
        <f>AVERAGEIFS('Cobalt Prices'!$G$10:$G$4229,'Cobalt Prices'!$E$10:$E$4229,PCV$4)</f>
        <v>#DIV/0!</v>
      </c>
      <c r="PCW20" s="38" t="e">
        <f>AVERAGEIFS('Cobalt Prices'!$G$10:$G$4229,'Cobalt Prices'!$E$10:$E$4229,PCW$4)</f>
        <v>#DIV/0!</v>
      </c>
      <c r="PCX20" s="38" t="e">
        <f>AVERAGEIFS('Cobalt Prices'!$G$10:$G$4229,'Cobalt Prices'!$E$10:$E$4229,PCX$4)</f>
        <v>#DIV/0!</v>
      </c>
      <c r="PCY20" s="38" t="e">
        <f>AVERAGEIFS('Cobalt Prices'!$G$10:$G$4229,'Cobalt Prices'!$E$10:$E$4229,PCY$4)</f>
        <v>#DIV/0!</v>
      </c>
      <c r="PCZ20" s="38" t="e">
        <f>AVERAGEIFS('Cobalt Prices'!$G$10:$G$4229,'Cobalt Prices'!$E$10:$E$4229,PCZ$4)</f>
        <v>#DIV/0!</v>
      </c>
      <c r="PDA20" s="38" t="e">
        <f>AVERAGEIFS('Cobalt Prices'!$G$10:$G$4229,'Cobalt Prices'!$E$10:$E$4229,PDA$4)</f>
        <v>#DIV/0!</v>
      </c>
      <c r="PDB20" s="38" t="e">
        <f>AVERAGEIFS('Cobalt Prices'!$G$10:$G$4229,'Cobalt Prices'!$E$10:$E$4229,PDB$4)</f>
        <v>#DIV/0!</v>
      </c>
      <c r="PDC20" s="38" t="e">
        <f>AVERAGEIFS('Cobalt Prices'!$G$10:$G$4229,'Cobalt Prices'!$E$10:$E$4229,PDC$4)</f>
        <v>#DIV/0!</v>
      </c>
      <c r="PDD20" s="38" t="e">
        <f>AVERAGEIFS('Cobalt Prices'!$G$10:$G$4229,'Cobalt Prices'!$E$10:$E$4229,PDD$4)</f>
        <v>#DIV/0!</v>
      </c>
      <c r="PDE20" s="38" t="e">
        <f>AVERAGEIFS('Cobalt Prices'!$G$10:$G$4229,'Cobalt Prices'!$E$10:$E$4229,PDE$4)</f>
        <v>#DIV/0!</v>
      </c>
      <c r="PDF20" s="38" t="e">
        <f>AVERAGEIFS('Cobalt Prices'!$G$10:$G$4229,'Cobalt Prices'!$E$10:$E$4229,PDF$4)</f>
        <v>#DIV/0!</v>
      </c>
      <c r="PDG20" s="38" t="e">
        <f>AVERAGEIFS('Cobalt Prices'!$G$10:$G$4229,'Cobalt Prices'!$E$10:$E$4229,PDG$4)</f>
        <v>#DIV/0!</v>
      </c>
      <c r="PDH20" s="38" t="e">
        <f>AVERAGEIFS('Cobalt Prices'!$G$10:$G$4229,'Cobalt Prices'!$E$10:$E$4229,PDH$4)</f>
        <v>#DIV/0!</v>
      </c>
      <c r="PDI20" s="38" t="e">
        <f>AVERAGEIFS('Cobalt Prices'!$G$10:$G$4229,'Cobalt Prices'!$E$10:$E$4229,PDI$4)</f>
        <v>#DIV/0!</v>
      </c>
      <c r="PDJ20" s="38" t="e">
        <f>AVERAGEIFS('Cobalt Prices'!$G$10:$G$4229,'Cobalt Prices'!$E$10:$E$4229,PDJ$4)</f>
        <v>#DIV/0!</v>
      </c>
      <c r="PDK20" s="38" t="e">
        <f>AVERAGEIFS('Cobalt Prices'!$G$10:$G$4229,'Cobalt Prices'!$E$10:$E$4229,PDK$4)</f>
        <v>#DIV/0!</v>
      </c>
      <c r="PDL20" s="38" t="e">
        <f>AVERAGEIFS('Cobalt Prices'!$G$10:$G$4229,'Cobalt Prices'!$E$10:$E$4229,PDL$4)</f>
        <v>#DIV/0!</v>
      </c>
      <c r="PDM20" s="38" t="e">
        <f>AVERAGEIFS('Cobalt Prices'!$G$10:$G$4229,'Cobalt Prices'!$E$10:$E$4229,PDM$4)</f>
        <v>#DIV/0!</v>
      </c>
      <c r="PDN20" s="38" t="e">
        <f>AVERAGEIFS('Cobalt Prices'!$G$10:$G$4229,'Cobalt Prices'!$E$10:$E$4229,PDN$4)</f>
        <v>#DIV/0!</v>
      </c>
      <c r="PDO20" s="38" t="e">
        <f>AVERAGEIFS('Cobalt Prices'!$G$10:$G$4229,'Cobalt Prices'!$E$10:$E$4229,PDO$4)</f>
        <v>#DIV/0!</v>
      </c>
      <c r="PDP20" s="38" t="e">
        <f>AVERAGEIFS('Cobalt Prices'!$G$10:$G$4229,'Cobalt Prices'!$E$10:$E$4229,PDP$4)</f>
        <v>#DIV/0!</v>
      </c>
      <c r="PDQ20" s="38" t="e">
        <f>AVERAGEIFS('Cobalt Prices'!$G$10:$G$4229,'Cobalt Prices'!$E$10:$E$4229,PDQ$4)</f>
        <v>#DIV/0!</v>
      </c>
      <c r="PDR20" s="38" t="e">
        <f>AVERAGEIFS('Cobalt Prices'!$G$10:$G$4229,'Cobalt Prices'!$E$10:$E$4229,PDR$4)</f>
        <v>#DIV/0!</v>
      </c>
      <c r="PDS20" s="38" t="e">
        <f>AVERAGEIFS('Cobalt Prices'!$G$10:$G$4229,'Cobalt Prices'!$E$10:$E$4229,PDS$4)</f>
        <v>#DIV/0!</v>
      </c>
      <c r="PDT20" s="38" t="e">
        <f>AVERAGEIFS('Cobalt Prices'!$G$10:$G$4229,'Cobalt Prices'!$E$10:$E$4229,PDT$4)</f>
        <v>#DIV/0!</v>
      </c>
      <c r="PDU20" s="38" t="e">
        <f>AVERAGEIFS('Cobalt Prices'!$G$10:$G$4229,'Cobalt Prices'!$E$10:$E$4229,PDU$4)</f>
        <v>#DIV/0!</v>
      </c>
      <c r="PDV20" s="38" t="e">
        <f>AVERAGEIFS('Cobalt Prices'!$G$10:$G$4229,'Cobalt Prices'!$E$10:$E$4229,PDV$4)</f>
        <v>#DIV/0!</v>
      </c>
      <c r="PDW20" s="38" t="e">
        <f>AVERAGEIFS('Cobalt Prices'!$G$10:$G$4229,'Cobalt Prices'!$E$10:$E$4229,PDW$4)</f>
        <v>#DIV/0!</v>
      </c>
      <c r="PDX20" s="38" t="e">
        <f>AVERAGEIFS('Cobalt Prices'!$G$10:$G$4229,'Cobalt Prices'!$E$10:$E$4229,PDX$4)</f>
        <v>#DIV/0!</v>
      </c>
      <c r="PDY20" s="38" t="e">
        <f>AVERAGEIFS('Cobalt Prices'!$G$10:$G$4229,'Cobalt Prices'!$E$10:$E$4229,PDY$4)</f>
        <v>#DIV/0!</v>
      </c>
      <c r="PDZ20" s="38" t="e">
        <f>AVERAGEIFS('Cobalt Prices'!$G$10:$G$4229,'Cobalt Prices'!$E$10:$E$4229,PDZ$4)</f>
        <v>#DIV/0!</v>
      </c>
      <c r="PEA20" s="38" t="e">
        <f>AVERAGEIFS('Cobalt Prices'!$G$10:$G$4229,'Cobalt Prices'!$E$10:$E$4229,PEA$4)</f>
        <v>#DIV/0!</v>
      </c>
      <c r="PEB20" s="38" t="e">
        <f>AVERAGEIFS('Cobalt Prices'!$G$10:$G$4229,'Cobalt Prices'!$E$10:$E$4229,PEB$4)</f>
        <v>#DIV/0!</v>
      </c>
      <c r="PEC20" s="38" t="e">
        <f>AVERAGEIFS('Cobalt Prices'!$G$10:$G$4229,'Cobalt Prices'!$E$10:$E$4229,PEC$4)</f>
        <v>#DIV/0!</v>
      </c>
      <c r="PED20" s="38" t="e">
        <f>AVERAGEIFS('Cobalt Prices'!$G$10:$G$4229,'Cobalt Prices'!$E$10:$E$4229,PED$4)</f>
        <v>#DIV/0!</v>
      </c>
      <c r="PEE20" s="38" t="e">
        <f>AVERAGEIFS('Cobalt Prices'!$G$10:$G$4229,'Cobalt Prices'!$E$10:$E$4229,PEE$4)</f>
        <v>#DIV/0!</v>
      </c>
      <c r="PEF20" s="38" t="e">
        <f>AVERAGEIFS('Cobalt Prices'!$G$10:$G$4229,'Cobalt Prices'!$E$10:$E$4229,PEF$4)</f>
        <v>#DIV/0!</v>
      </c>
      <c r="PEG20" s="38" t="e">
        <f>AVERAGEIFS('Cobalt Prices'!$G$10:$G$4229,'Cobalt Prices'!$E$10:$E$4229,PEG$4)</f>
        <v>#DIV/0!</v>
      </c>
      <c r="PEH20" s="38" t="e">
        <f>AVERAGEIFS('Cobalt Prices'!$G$10:$G$4229,'Cobalt Prices'!$E$10:$E$4229,PEH$4)</f>
        <v>#DIV/0!</v>
      </c>
      <c r="PEI20" s="38" t="e">
        <f>AVERAGEIFS('Cobalt Prices'!$G$10:$G$4229,'Cobalt Prices'!$E$10:$E$4229,PEI$4)</f>
        <v>#DIV/0!</v>
      </c>
      <c r="PEJ20" s="38" t="e">
        <f>AVERAGEIFS('Cobalt Prices'!$G$10:$G$4229,'Cobalt Prices'!$E$10:$E$4229,PEJ$4)</f>
        <v>#DIV/0!</v>
      </c>
      <c r="PEK20" s="38" t="e">
        <f>AVERAGEIFS('Cobalt Prices'!$G$10:$G$4229,'Cobalt Prices'!$E$10:$E$4229,PEK$4)</f>
        <v>#DIV/0!</v>
      </c>
      <c r="PEL20" s="38" t="e">
        <f>AVERAGEIFS('Cobalt Prices'!$G$10:$G$4229,'Cobalt Prices'!$E$10:$E$4229,PEL$4)</f>
        <v>#DIV/0!</v>
      </c>
      <c r="PEM20" s="38" t="e">
        <f>AVERAGEIFS('Cobalt Prices'!$G$10:$G$4229,'Cobalt Prices'!$E$10:$E$4229,PEM$4)</f>
        <v>#DIV/0!</v>
      </c>
      <c r="PEN20" s="38" t="e">
        <f>AVERAGEIFS('Cobalt Prices'!$G$10:$G$4229,'Cobalt Prices'!$E$10:$E$4229,PEN$4)</f>
        <v>#DIV/0!</v>
      </c>
      <c r="PEO20" s="38" t="e">
        <f>AVERAGEIFS('Cobalt Prices'!$G$10:$G$4229,'Cobalt Prices'!$E$10:$E$4229,PEO$4)</f>
        <v>#DIV/0!</v>
      </c>
      <c r="PEP20" s="38" t="e">
        <f>AVERAGEIFS('Cobalt Prices'!$G$10:$G$4229,'Cobalt Prices'!$E$10:$E$4229,PEP$4)</f>
        <v>#DIV/0!</v>
      </c>
      <c r="PEQ20" s="38" t="e">
        <f>AVERAGEIFS('Cobalt Prices'!$G$10:$G$4229,'Cobalt Prices'!$E$10:$E$4229,PEQ$4)</f>
        <v>#DIV/0!</v>
      </c>
      <c r="PER20" s="38" t="e">
        <f>AVERAGEIFS('Cobalt Prices'!$G$10:$G$4229,'Cobalt Prices'!$E$10:$E$4229,PER$4)</f>
        <v>#DIV/0!</v>
      </c>
      <c r="PES20" s="38" t="e">
        <f>AVERAGEIFS('Cobalt Prices'!$G$10:$G$4229,'Cobalt Prices'!$E$10:$E$4229,PES$4)</f>
        <v>#DIV/0!</v>
      </c>
      <c r="PET20" s="38" t="e">
        <f>AVERAGEIFS('Cobalt Prices'!$G$10:$G$4229,'Cobalt Prices'!$E$10:$E$4229,PET$4)</f>
        <v>#DIV/0!</v>
      </c>
      <c r="PEU20" s="38" t="e">
        <f>AVERAGEIFS('Cobalt Prices'!$G$10:$G$4229,'Cobalt Prices'!$E$10:$E$4229,PEU$4)</f>
        <v>#DIV/0!</v>
      </c>
      <c r="PEV20" s="38" t="e">
        <f>AVERAGEIFS('Cobalt Prices'!$G$10:$G$4229,'Cobalt Prices'!$E$10:$E$4229,PEV$4)</f>
        <v>#DIV/0!</v>
      </c>
      <c r="PEW20" s="38" t="e">
        <f>AVERAGEIFS('Cobalt Prices'!$G$10:$G$4229,'Cobalt Prices'!$E$10:$E$4229,PEW$4)</f>
        <v>#DIV/0!</v>
      </c>
      <c r="PEX20" s="38" t="e">
        <f>AVERAGEIFS('Cobalt Prices'!$G$10:$G$4229,'Cobalt Prices'!$E$10:$E$4229,PEX$4)</f>
        <v>#DIV/0!</v>
      </c>
      <c r="PEY20" s="38" t="e">
        <f>AVERAGEIFS('Cobalt Prices'!$G$10:$G$4229,'Cobalt Prices'!$E$10:$E$4229,PEY$4)</f>
        <v>#DIV/0!</v>
      </c>
      <c r="PEZ20" s="38" t="e">
        <f>AVERAGEIFS('Cobalt Prices'!$G$10:$G$4229,'Cobalt Prices'!$E$10:$E$4229,PEZ$4)</f>
        <v>#DIV/0!</v>
      </c>
      <c r="PFA20" s="38" t="e">
        <f>AVERAGEIFS('Cobalt Prices'!$G$10:$G$4229,'Cobalt Prices'!$E$10:$E$4229,PFA$4)</f>
        <v>#DIV/0!</v>
      </c>
      <c r="PFB20" s="38" t="e">
        <f>AVERAGEIFS('Cobalt Prices'!$G$10:$G$4229,'Cobalt Prices'!$E$10:$E$4229,PFB$4)</f>
        <v>#DIV/0!</v>
      </c>
      <c r="PFC20" s="38" t="e">
        <f>AVERAGEIFS('Cobalt Prices'!$G$10:$G$4229,'Cobalt Prices'!$E$10:$E$4229,PFC$4)</f>
        <v>#DIV/0!</v>
      </c>
      <c r="PFD20" s="38" t="e">
        <f>AVERAGEIFS('Cobalt Prices'!$G$10:$G$4229,'Cobalt Prices'!$E$10:$E$4229,PFD$4)</f>
        <v>#DIV/0!</v>
      </c>
      <c r="PFE20" s="38" t="e">
        <f>AVERAGEIFS('Cobalt Prices'!$G$10:$G$4229,'Cobalt Prices'!$E$10:$E$4229,PFE$4)</f>
        <v>#DIV/0!</v>
      </c>
      <c r="PFF20" s="38" t="e">
        <f>AVERAGEIFS('Cobalt Prices'!$G$10:$G$4229,'Cobalt Prices'!$E$10:$E$4229,PFF$4)</f>
        <v>#DIV/0!</v>
      </c>
      <c r="PFG20" s="38" t="e">
        <f>AVERAGEIFS('Cobalt Prices'!$G$10:$G$4229,'Cobalt Prices'!$E$10:$E$4229,PFG$4)</f>
        <v>#DIV/0!</v>
      </c>
      <c r="PFH20" s="38" t="e">
        <f>AVERAGEIFS('Cobalt Prices'!$G$10:$G$4229,'Cobalt Prices'!$E$10:$E$4229,PFH$4)</f>
        <v>#DIV/0!</v>
      </c>
      <c r="PFI20" s="38" t="e">
        <f>AVERAGEIFS('Cobalt Prices'!$G$10:$G$4229,'Cobalt Prices'!$E$10:$E$4229,PFI$4)</f>
        <v>#DIV/0!</v>
      </c>
      <c r="PFJ20" s="38" t="e">
        <f>AVERAGEIFS('Cobalt Prices'!$G$10:$G$4229,'Cobalt Prices'!$E$10:$E$4229,PFJ$4)</f>
        <v>#DIV/0!</v>
      </c>
      <c r="PFK20" s="38" t="e">
        <f>AVERAGEIFS('Cobalt Prices'!$G$10:$G$4229,'Cobalt Prices'!$E$10:$E$4229,PFK$4)</f>
        <v>#DIV/0!</v>
      </c>
      <c r="PFL20" s="38" t="e">
        <f>AVERAGEIFS('Cobalt Prices'!$G$10:$G$4229,'Cobalt Prices'!$E$10:$E$4229,PFL$4)</f>
        <v>#DIV/0!</v>
      </c>
      <c r="PFM20" s="38" t="e">
        <f>AVERAGEIFS('Cobalt Prices'!$G$10:$G$4229,'Cobalt Prices'!$E$10:$E$4229,PFM$4)</f>
        <v>#DIV/0!</v>
      </c>
      <c r="PFN20" s="38" t="e">
        <f>AVERAGEIFS('Cobalt Prices'!$G$10:$G$4229,'Cobalt Prices'!$E$10:$E$4229,PFN$4)</f>
        <v>#DIV/0!</v>
      </c>
      <c r="PFO20" s="38" t="e">
        <f>AVERAGEIFS('Cobalt Prices'!$G$10:$G$4229,'Cobalt Prices'!$E$10:$E$4229,PFO$4)</f>
        <v>#DIV/0!</v>
      </c>
      <c r="PFP20" s="38" t="e">
        <f>AVERAGEIFS('Cobalt Prices'!$G$10:$G$4229,'Cobalt Prices'!$E$10:$E$4229,PFP$4)</f>
        <v>#DIV/0!</v>
      </c>
      <c r="PFQ20" s="38" t="e">
        <f>AVERAGEIFS('Cobalt Prices'!$G$10:$G$4229,'Cobalt Prices'!$E$10:$E$4229,PFQ$4)</f>
        <v>#DIV/0!</v>
      </c>
      <c r="PFR20" s="38" t="e">
        <f>AVERAGEIFS('Cobalt Prices'!$G$10:$G$4229,'Cobalt Prices'!$E$10:$E$4229,PFR$4)</f>
        <v>#DIV/0!</v>
      </c>
      <c r="PFS20" s="38" t="e">
        <f>AVERAGEIFS('Cobalt Prices'!$G$10:$G$4229,'Cobalt Prices'!$E$10:$E$4229,PFS$4)</f>
        <v>#DIV/0!</v>
      </c>
      <c r="PFT20" s="38" t="e">
        <f>AVERAGEIFS('Cobalt Prices'!$G$10:$G$4229,'Cobalt Prices'!$E$10:$E$4229,PFT$4)</f>
        <v>#DIV/0!</v>
      </c>
      <c r="PFU20" s="38" t="e">
        <f>AVERAGEIFS('Cobalt Prices'!$G$10:$G$4229,'Cobalt Prices'!$E$10:$E$4229,PFU$4)</f>
        <v>#DIV/0!</v>
      </c>
      <c r="PFV20" s="38" t="e">
        <f>AVERAGEIFS('Cobalt Prices'!$G$10:$G$4229,'Cobalt Prices'!$E$10:$E$4229,PFV$4)</f>
        <v>#DIV/0!</v>
      </c>
      <c r="PFW20" s="38" t="e">
        <f>AVERAGEIFS('Cobalt Prices'!$G$10:$G$4229,'Cobalt Prices'!$E$10:$E$4229,PFW$4)</f>
        <v>#DIV/0!</v>
      </c>
      <c r="PFX20" s="38" t="e">
        <f>AVERAGEIFS('Cobalt Prices'!$G$10:$G$4229,'Cobalt Prices'!$E$10:$E$4229,PFX$4)</f>
        <v>#DIV/0!</v>
      </c>
      <c r="PFY20" s="38" t="e">
        <f>AVERAGEIFS('Cobalt Prices'!$G$10:$G$4229,'Cobalt Prices'!$E$10:$E$4229,PFY$4)</f>
        <v>#DIV/0!</v>
      </c>
      <c r="PFZ20" s="38" t="e">
        <f>AVERAGEIFS('Cobalt Prices'!$G$10:$G$4229,'Cobalt Prices'!$E$10:$E$4229,PFZ$4)</f>
        <v>#DIV/0!</v>
      </c>
      <c r="PGA20" s="38" t="e">
        <f>AVERAGEIFS('Cobalt Prices'!$G$10:$G$4229,'Cobalt Prices'!$E$10:$E$4229,PGA$4)</f>
        <v>#DIV/0!</v>
      </c>
      <c r="PGB20" s="38" t="e">
        <f>AVERAGEIFS('Cobalt Prices'!$G$10:$G$4229,'Cobalt Prices'!$E$10:$E$4229,PGB$4)</f>
        <v>#DIV/0!</v>
      </c>
      <c r="PGC20" s="38" t="e">
        <f>AVERAGEIFS('Cobalt Prices'!$G$10:$G$4229,'Cobalt Prices'!$E$10:$E$4229,PGC$4)</f>
        <v>#DIV/0!</v>
      </c>
      <c r="PGD20" s="38" t="e">
        <f>AVERAGEIFS('Cobalt Prices'!$G$10:$G$4229,'Cobalt Prices'!$E$10:$E$4229,PGD$4)</f>
        <v>#DIV/0!</v>
      </c>
      <c r="PGE20" s="38" t="e">
        <f>AVERAGEIFS('Cobalt Prices'!$G$10:$G$4229,'Cobalt Prices'!$E$10:$E$4229,PGE$4)</f>
        <v>#DIV/0!</v>
      </c>
      <c r="PGF20" s="38" t="e">
        <f>AVERAGEIFS('Cobalt Prices'!$G$10:$G$4229,'Cobalt Prices'!$E$10:$E$4229,PGF$4)</f>
        <v>#DIV/0!</v>
      </c>
      <c r="PGG20" s="38" t="e">
        <f>AVERAGEIFS('Cobalt Prices'!$G$10:$G$4229,'Cobalt Prices'!$E$10:$E$4229,PGG$4)</f>
        <v>#DIV/0!</v>
      </c>
      <c r="PGH20" s="38" t="e">
        <f>AVERAGEIFS('Cobalt Prices'!$G$10:$G$4229,'Cobalt Prices'!$E$10:$E$4229,PGH$4)</f>
        <v>#DIV/0!</v>
      </c>
      <c r="PGI20" s="38" t="e">
        <f>AVERAGEIFS('Cobalt Prices'!$G$10:$G$4229,'Cobalt Prices'!$E$10:$E$4229,PGI$4)</f>
        <v>#DIV/0!</v>
      </c>
      <c r="PGJ20" s="38" t="e">
        <f>AVERAGEIFS('Cobalt Prices'!$G$10:$G$4229,'Cobalt Prices'!$E$10:$E$4229,PGJ$4)</f>
        <v>#DIV/0!</v>
      </c>
      <c r="PGK20" s="38" t="e">
        <f>AVERAGEIFS('Cobalt Prices'!$G$10:$G$4229,'Cobalt Prices'!$E$10:$E$4229,PGK$4)</f>
        <v>#DIV/0!</v>
      </c>
      <c r="PGL20" s="38" t="e">
        <f>AVERAGEIFS('Cobalt Prices'!$G$10:$G$4229,'Cobalt Prices'!$E$10:$E$4229,PGL$4)</f>
        <v>#DIV/0!</v>
      </c>
      <c r="PGM20" s="38" t="e">
        <f>AVERAGEIFS('Cobalt Prices'!$G$10:$G$4229,'Cobalt Prices'!$E$10:$E$4229,PGM$4)</f>
        <v>#DIV/0!</v>
      </c>
      <c r="PGN20" s="38" t="e">
        <f>AVERAGEIFS('Cobalt Prices'!$G$10:$G$4229,'Cobalt Prices'!$E$10:$E$4229,PGN$4)</f>
        <v>#DIV/0!</v>
      </c>
      <c r="PGO20" s="38" t="e">
        <f>AVERAGEIFS('Cobalt Prices'!$G$10:$G$4229,'Cobalt Prices'!$E$10:$E$4229,PGO$4)</f>
        <v>#DIV/0!</v>
      </c>
      <c r="PGP20" s="38" t="e">
        <f>AVERAGEIFS('Cobalt Prices'!$G$10:$G$4229,'Cobalt Prices'!$E$10:$E$4229,PGP$4)</f>
        <v>#DIV/0!</v>
      </c>
      <c r="PGQ20" s="38" t="e">
        <f>AVERAGEIFS('Cobalt Prices'!$G$10:$G$4229,'Cobalt Prices'!$E$10:$E$4229,PGQ$4)</f>
        <v>#DIV/0!</v>
      </c>
      <c r="PGR20" s="38" t="e">
        <f>AVERAGEIFS('Cobalt Prices'!$G$10:$G$4229,'Cobalt Prices'!$E$10:$E$4229,PGR$4)</f>
        <v>#DIV/0!</v>
      </c>
      <c r="PGS20" s="38" t="e">
        <f>AVERAGEIFS('Cobalt Prices'!$G$10:$G$4229,'Cobalt Prices'!$E$10:$E$4229,PGS$4)</f>
        <v>#DIV/0!</v>
      </c>
      <c r="PGT20" s="38" t="e">
        <f>AVERAGEIFS('Cobalt Prices'!$G$10:$G$4229,'Cobalt Prices'!$E$10:$E$4229,PGT$4)</f>
        <v>#DIV/0!</v>
      </c>
      <c r="PGU20" s="38" t="e">
        <f>AVERAGEIFS('Cobalt Prices'!$G$10:$G$4229,'Cobalt Prices'!$E$10:$E$4229,PGU$4)</f>
        <v>#DIV/0!</v>
      </c>
      <c r="PGV20" s="38" t="e">
        <f>AVERAGEIFS('Cobalt Prices'!$G$10:$G$4229,'Cobalt Prices'!$E$10:$E$4229,PGV$4)</f>
        <v>#DIV/0!</v>
      </c>
      <c r="PGW20" s="38" t="e">
        <f>AVERAGEIFS('Cobalt Prices'!$G$10:$G$4229,'Cobalt Prices'!$E$10:$E$4229,PGW$4)</f>
        <v>#DIV/0!</v>
      </c>
      <c r="PGX20" s="38" t="e">
        <f>AVERAGEIFS('Cobalt Prices'!$G$10:$G$4229,'Cobalt Prices'!$E$10:$E$4229,PGX$4)</f>
        <v>#DIV/0!</v>
      </c>
      <c r="PGY20" s="38" t="e">
        <f>AVERAGEIFS('Cobalt Prices'!$G$10:$G$4229,'Cobalt Prices'!$E$10:$E$4229,PGY$4)</f>
        <v>#DIV/0!</v>
      </c>
      <c r="PGZ20" s="38" t="e">
        <f>AVERAGEIFS('Cobalt Prices'!$G$10:$G$4229,'Cobalt Prices'!$E$10:$E$4229,PGZ$4)</f>
        <v>#DIV/0!</v>
      </c>
      <c r="PHA20" s="38" t="e">
        <f>AVERAGEIFS('Cobalt Prices'!$G$10:$G$4229,'Cobalt Prices'!$E$10:$E$4229,PHA$4)</f>
        <v>#DIV/0!</v>
      </c>
      <c r="PHB20" s="38" t="e">
        <f>AVERAGEIFS('Cobalt Prices'!$G$10:$G$4229,'Cobalt Prices'!$E$10:$E$4229,PHB$4)</f>
        <v>#DIV/0!</v>
      </c>
      <c r="PHC20" s="38" t="e">
        <f>AVERAGEIFS('Cobalt Prices'!$G$10:$G$4229,'Cobalt Prices'!$E$10:$E$4229,PHC$4)</f>
        <v>#DIV/0!</v>
      </c>
      <c r="PHD20" s="38" t="e">
        <f>AVERAGEIFS('Cobalt Prices'!$G$10:$G$4229,'Cobalt Prices'!$E$10:$E$4229,PHD$4)</f>
        <v>#DIV/0!</v>
      </c>
      <c r="PHE20" s="38" t="e">
        <f>AVERAGEIFS('Cobalt Prices'!$G$10:$G$4229,'Cobalt Prices'!$E$10:$E$4229,PHE$4)</f>
        <v>#DIV/0!</v>
      </c>
      <c r="PHF20" s="38" t="e">
        <f>AVERAGEIFS('Cobalt Prices'!$G$10:$G$4229,'Cobalt Prices'!$E$10:$E$4229,PHF$4)</f>
        <v>#DIV/0!</v>
      </c>
      <c r="PHG20" s="38" t="e">
        <f>AVERAGEIFS('Cobalt Prices'!$G$10:$G$4229,'Cobalt Prices'!$E$10:$E$4229,PHG$4)</f>
        <v>#DIV/0!</v>
      </c>
      <c r="PHH20" s="38" t="e">
        <f>AVERAGEIFS('Cobalt Prices'!$G$10:$G$4229,'Cobalt Prices'!$E$10:$E$4229,PHH$4)</f>
        <v>#DIV/0!</v>
      </c>
      <c r="PHI20" s="38" t="e">
        <f>AVERAGEIFS('Cobalt Prices'!$G$10:$G$4229,'Cobalt Prices'!$E$10:$E$4229,PHI$4)</f>
        <v>#DIV/0!</v>
      </c>
      <c r="PHJ20" s="38" t="e">
        <f>AVERAGEIFS('Cobalt Prices'!$G$10:$G$4229,'Cobalt Prices'!$E$10:$E$4229,PHJ$4)</f>
        <v>#DIV/0!</v>
      </c>
      <c r="PHK20" s="38" t="e">
        <f>AVERAGEIFS('Cobalt Prices'!$G$10:$G$4229,'Cobalt Prices'!$E$10:$E$4229,PHK$4)</f>
        <v>#DIV/0!</v>
      </c>
      <c r="PHL20" s="38" t="e">
        <f>AVERAGEIFS('Cobalt Prices'!$G$10:$G$4229,'Cobalt Prices'!$E$10:$E$4229,PHL$4)</f>
        <v>#DIV/0!</v>
      </c>
      <c r="PHM20" s="38" t="e">
        <f>AVERAGEIFS('Cobalt Prices'!$G$10:$G$4229,'Cobalt Prices'!$E$10:$E$4229,PHM$4)</f>
        <v>#DIV/0!</v>
      </c>
      <c r="PHN20" s="38" t="e">
        <f>AVERAGEIFS('Cobalt Prices'!$G$10:$G$4229,'Cobalt Prices'!$E$10:$E$4229,PHN$4)</f>
        <v>#DIV/0!</v>
      </c>
      <c r="PHO20" s="38" t="e">
        <f>AVERAGEIFS('Cobalt Prices'!$G$10:$G$4229,'Cobalt Prices'!$E$10:$E$4229,PHO$4)</f>
        <v>#DIV/0!</v>
      </c>
      <c r="PHP20" s="38" t="e">
        <f>AVERAGEIFS('Cobalt Prices'!$G$10:$G$4229,'Cobalt Prices'!$E$10:$E$4229,PHP$4)</f>
        <v>#DIV/0!</v>
      </c>
      <c r="PHQ20" s="38" t="e">
        <f>AVERAGEIFS('Cobalt Prices'!$G$10:$G$4229,'Cobalt Prices'!$E$10:$E$4229,PHQ$4)</f>
        <v>#DIV/0!</v>
      </c>
      <c r="PHR20" s="38" t="e">
        <f>AVERAGEIFS('Cobalt Prices'!$G$10:$G$4229,'Cobalt Prices'!$E$10:$E$4229,PHR$4)</f>
        <v>#DIV/0!</v>
      </c>
      <c r="PHS20" s="38" t="e">
        <f>AVERAGEIFS('Cobalt Prices'!$G$10:$G$4229,'Cobalt Prices'!$E$10:$E$4229,PHS$4)</f>
        <v>#DIV/0!</v>
      </c>
      <c r="PHT20" s="38" t="e">
        <f>AVERAGEIFS('Cobalt Prices'!$G$10:$G$4229,'Cobalt Prices'!$E$10:$E$4229,PHT$4)</f>
        <v>#DIV/0!</v>
      </c>
      <c r="PHU20" s="38" t="e">
        <f>AVERAGEIFS('Cobalt Prices'!$G$10:$G$4229,'Cobalt Prices'!$E$10:$E$4229,PHU$4)</f>
        <v>#DIV/0!</v>
      </c>
      <c r="PHV20" s="38" t="e">
        <f>AVERAGEIFS('Cobalt Prices'!$G$10:$G$4229,'Cobalt Prices'!$E$10:$E$4229,PHV$4)</f>
        <v>#DIV/0!</v>
      </c>
      <c r="PHW20" s="38" t="e">
        <f>AVERAGEIFS('Cobalt Prices'!$G$10:$G$4229,'Cobalt Prices'!$E$10:$E$4229,PHW$4)</f>
        <v>#DIV/0!</v>
      </c>
      <c r="PHX20" s="38" t="e">
        <f>AVERAGEIFS('Cobalt Prices'!$G$10:$G$4229,'Cobalt Prices'!$E$10:$E$4229,PHX$4)</f>
        <v>#DIV/0!</v>
      </c>
      <c r="PHY20" s="38" t="e">
        <f>AVERAGEIFS('Cobalt Prices'!$G$10:$G$4229,'Cobalt Prices'!$E$10:$E$4229,PHY$4)</f>
        <v>#DIV/0!</v>
      </c>
      <c r="PHZ20" s="38" t="e">
        <f>AVERAGEIFS('Cobalt Prices'!$G$10:$G$4229,'Cobalt Prices'!$E$10:$E$4229,PHZ$4)</f>
        <v>#DIV/0!</v>
      </c>
      <c r="PIA20" s="38" t="e">
        <f>AVERAGEIFS('Cobalt Prices'!$G$10:$G$4229,'Cobalt Prices'!$E$10:$E$4229,PIA$4)</f>
        <v>#DIV/0!</v>
      </c>
      <c r="PIB20" s="38" t="e">
        <f>AVERAGEIFS('Cobalt Prices'!$G$10:$G$4229,'Cobalt Prices'!$E$10:$E$4229,PIB$4)</f>
        <v>#DIV/0!</v>
      </c>
      <c r="PIC20" s="38" t="e">
        <f>AVERAGEIFS('Cobalt Prices'!$G$10:$G$4229,'Cobalt Prices'!$E$10:$E$4229,PIC$4)</f>
        <v>#DIV/0!</v>
      </c>
      <c r="PID20" s="38" t="e">
        <f>AVERAGEIFS('Cobalt Prices'!$G$10:$G$4229,'Cobalt Prices'!$E$10:$E$4229,PID$4)</f>
        <v>#DIV/0!</v>
      </c>
      <c r="PIE20" s="38" t="e">
        <f>AVERAGEIFS('Cobalt Prices'!$G$10:$G$4229,'Cobalt Prices'!$E$10:$E$4229,PIE$4)</f>
        <v>#DIV/0!</v>
      </c>
      <c r="PIF20" s="38" t="e">
        <f>AVERAGEIFS('Cobalt Prices'!$G$10:$G$4229,'Cobalt Prices'!$E$10:$E$4229,PIF$4)</f>
        <v>#DIV/0!</v>
      </c>
      <c r="PIG20" s="38" t="e">
        <f>AVERAGEIFS('Cobalt Prices'!$G$10:$G$4229,'Cobalt Prices'!$E$10:$E$4229,PIG$4)</f>
        <v>#DIV/0!</v>
      </c>
      <c r="PIH20" s="38" t="e">
        <f>AVERAGEIFS('Cobalt Prices'!$G$10:$G$4229,'Cobalt Prices'!$E$10:$E$4229,PIH$4)</f>
        <v>#DIV/0!</v>
      </c>
      <c r="PII20" s="38" t="e">
        <f>AVERAGEIFS('Cobalt Prices'!$G$10:$G$4229,'Cobalt Prices'!$E$10:$E$4229,PII$4)</f>
        <v>#DIV/0!</v>
      </c>
      <c r="PIJ20" s="38" t="e">
        <f>AVERAGEIFS('Cobalt Prices'!$G$10:$G$4229,'Cobalt Prices'!$E$10:$E$4229,PIJ$4)</f>
        <v>#DIV/0!</v>
      </c>
      <c r="PIK20" s="38" t="e">
        <f>AVERAGEIFS('Cobalt Prices'!$G$10:$G$4229,'Cobalt Prices'!$E$10:$E$4229,PIK$4)</f>
        <v>#DIV/0!</v>
      </c>
      <c r="PIL20" s="38" t="e">
        <f>AVERAGEIFS('Cobalt Prices'!$G$10:$G$4229,'Cobalt Prices'!$E$10:$E$4229,PIL$4)</f>
        <v>#DIV/0!</v>
      </c>
      <c r="PIM20" s="38" t="e">
        <f>AVERAGEIFS('Cobalt Prices'!$G$10:$G$4229,'Cobalt Prices'!$E$10:$E$4229,PIM$4)</f>
        <v>#DIV/0!</v>
      </c>
      <c r="PIN20" s="38" t="e">
        <f>AVERAGEIFS('Cobalt Prices'!$G$10:$G$4229,'Cobalt Prices'!$E$10:$E$4229,PIN$4)</f>
        <v>#DIV/0!</v>
      </c>
      <c r="PIO20" s="38" t="e">
        <f>AVERAGEIFS('Cobalt Prices'!$G$10:$G$4229,'Cobalt Prices'!$E$10:$E$4229,PIO$4)</f>
        <v>#DIV/0!</v>
      </c>
      <c r="PIP20" s="38" t="e">
        <f>AVERAGEIFS('Cobalt Prices'!$G$10:$G$4229,'Cobalt Prices'!$E$10:$E$4229,PIP$4)</f>
        <v>#DIV/0!</v>
      </c>
      <c r="PIQ20" s="38" t="e">
        <f>AVERAGEIFS('Cobalt Prices'!$G$10:$G$4229,'Cobalt Prices'!$E$10:$E$4229,PIQ$4)</f>
        <v>#DIV/0!</v>
      </c>
      <c r="PIR20" s="38" t="e">
        <f>AVERAGEIFS('Cobalt Prices'!$G$10:$G$4229,'Cobalt Prices'!$E$10:$E$4229,PIR$4)</f>
        <v>#DIV/0!</v>
      </c>
      <c r="PIS20" s="38" t="e">
        <f>AVERAGEIFS('Cobalt Prices'!$G$10:$G$4229,'Cobalt Prices'!$E$10:$E$4229,PIS$4)</f>
        <v>#DIV/0!</v>
      </c>
      <c r="PIT20" s="38" t="e">
        <f>AVERAGEIFS('Cobalt Prices'!$G$10:$G$4229,'Cobalt Prices'!$E$10:$E$4229,PIT$4)</f>
        <v>#DIV/0!</v>
      </c>
      <c r="PIU20" s="38" t="e">
        <f>AVERAGEIFS('Cobalt Prices'!$G$10:$G$4229,'Cobalt Prices'!$E$10:$E$4229,PIU$4)</f>
        <v>#DIV/0!</v>
      </c>
      <c r="PIV20" s="38" t="e">
        <f>AVERAGEIFS('Cobalt Prices'!$G$10:$G$4229,'Cobalt Prices'!$E$10:$E$4229,PIV$4)</f>
        <v>#DIV/0!</v>
      </c>
      <c r="PIW20" s="38" t="e">
        <f>AVERAGEIFS('Cobalt Prices'!$G$10:$G$4229,'Cobalt Prices'!$E$10:$E$4229,PIW$4)</f>
        <v>#DIV/0!</v>
      </c>
      <c r="PIX20" s="38" t="e">
        <f>AVERAGEIFS('Cobalt Prices'!$G$10:$G$4229,'Cobalt Prices'!$E$10:$E$4229,PIX$4)</f>
        <v>#DIV/0!</v>
      </c>
      <c r="PIY20" s="38" t="e">
        <f>AVERAGEIFS('Cobalt Prices'!$G$10:$G$4229,'Cobalt Prices'!$E$10:$E$4229,PIY$4)</f>
        <v>#DIV/0!</v>
      </c>
      <c r="PIZ20" s="38" t="e">
        <f>AVERAGEIFS('Cobalt Prices'!$G$10:$G$4229,'Cobalt Prices'!$E$10:$E$4229,PIZ$4)</f>
        <v>#DIV/0!</v>
      </c>
      <c r="PJA20" s="38" t="e">
        <f>AVERAGEIFS('Cobalt Prices'!$G$10:$G$4229,'Cobalt Prices'!$E$10:$E$4229,PJA$4)</f>
        <v>#DIV/0!</v>
      </c>
      <c r="PJB20" s="38" t="e">
        <f>AVERAGEIFS('Cobalt Prices'!$G$10:$G$4229,'Cobalt Prices'!$E$10:$E$4229,PJB$4)</f>
        <v>#DIV/0!</v>
      </c>
      <c r="PJC20" s="38" t="e">
        <f>AVERAGEIFS('Cobalt Prices'!$G$10:$G$4229,'Cobalt Prices'!$E$10:$E$4229,PJC$4)</f>
        <v>#DIV/0!</v>
      </c>
      <c r="PJD20" s="38" t="e">
        <f>AVERAGEIFS('Cobalt Prices'!$G$10:$G$4229,'Cobalt Prices'!$E$10:$E$4229,PJD$4)</f>
        <v>#DIV/0!</v>
      </c>
      <c r="PJE20" s="38" t="e">
        <f>AVERAGEIFS('Cobalt Prices'!$G$10:$G$4229,'Cobalt Prices'!$E$10:$E$4229,PJE$4)</f>
        <v>#DIV/0!</v>
      </c>
      <c r="PJF20" s="38" t="e">
        <f>AVERAGEIFS('Cobalt Prices'!$G$10:$G$4229,'Cobalt Prices'!$E$10:$E$4229,PJF$4)</f>
        <v>#DIV/0!</v>
      </c>
      <c r="PJG20" s="38" t="e">
        <f>AVERAGEIFS('Cobalt Prices'!$G$10:$G$4229,'Cobalt Prices'!$E$10:$E$4229,PJG$4)</f>
        <v>#DIV/0!</v>
      </c>
      <c r="PJH20" s="38" t="e">
        <f>AVERAGEIFS('Cobalt Prices'!$G$10:$G$4229,'Cobalt Prices'!$E$10:$E$4229,PJH$4)</f>
        <v>#DIV/0!</v>
      </c>
      <c r="PJI20" s="38" t="e">
        <f>AVERAGEIFS('Cobalt Prices'!$G$10:$G$4229,'Cobalt Prices'!$E$10:$E$4229,PJI$4)</f>
        <v>#DIV/0!</v>
      </c>
      <c r="PJJ20" s="38" t="e">
        <f>AVERAGEIFS('Cobalt Prices'!$G$10:$G$4229,'Cobalt Prices'!$E$10:$E$4229,PJJ$4)</f>
        <v>#DIV/0!</v>
      </c>
      <c r="PJK20" s="38" t="e">
        <f>AVERAGEIFS('Cobalt Prices'!$G$10:$G$4229,'Cobalt Prices'!$E$10:$E$4229,PJK$4)</f>
        <v>#DIV/0!</v>
      </c>
      <c r="PJL20" s="38" t="e">
        <f>AVERAGEIFS('Cobalt Prices'!$G$10:$G$4229,'Cobalt Prices'!$E$10:$E$4229,PJL$4)</f>
        <v>#DIV/0!</v>
      </c>
      <c r="PJM20" s="38" t="e">
        <f>AVERAGEIFS('Cobalt Prices'!$G$10:$G$4229,'Cobalt Prices'!$E$10:$E$4229,PJM$4)</f>
        <v>#DIV/0!</v>
      </c>
      <c r="PJN20" s="38" t="e">
        <f>AVERAGEIFS('Cobalt Prices'!$G$10:$G$4229,'Cobalt Prices'!$E$10:$E$4229,PJN$4)</f>
        <v>#DIV/0!</v>
      </c>
      <c r="PJO20" s="38" t="e">
        <f>AVERAGEIFS('Cobalt Prices'!$G$10:$G$4229,'Cobalt Prices'!$E$10:$E$4229,PJO$4)</f>
        <v>#DIV/0!</v>
      </c>
      <c r="PJP20" s="38" t="e">
        <f>AVERAGEIFS('Cobalt Prices'!$G$10:$G$4229,'Cobalt Prices'!$E$10:$E$4229,PJP$4)</f>
        <v>#DIV/0!</v>
      </c>
      <c r="PJQ20" s="38" t="e">
        <f>AVERAGEIFS('Cobalt Prices'!$G$10:$G$4229,'Cobalt Prices'!$E$10:$E$4229,PJQ$4)</f>
        <v>#DIV/0!</v>
      </c>
      <c r="PJR20" s="38" t="e">
        <f>AVERAGEIFS('Cobalt Prices'!$G$10:$G$4229,'Cobalt Prices'!$E$10:$E$4229,PJR$4)</f>
        <v>#DIV/0!</v>
      </c>
      <c r="PJS20" s="38" t="e">
        <f>AVERAGEIFS('Cobalt Prices'!$G$10:$G$4229,'Cobalt Prices'!$E$10:$E$4229,PJS$4)</f>
        <v>#DIV/0!</v>
      </c>
      <c r="PJT20" s="38" t="e">
        <f>AVERAGEIFS('Cobalt Prices'!$G$10:$G$4229,'Cobalt Prices'!$E$10:$E$4229,PJT$4)</f>
        <v>#DIV/0!</v>
      </c>
      <c r="PJU20" s="38" t="e">
        <f>AVERAGEIFS('Cobalt Prices'!$G$10:$G$4229,'Cobalt Prices'!$E$10:$E$4229,PJU$4)</f>
        <v>#DIV/0!</v>
      </c>
      <c r="PJV20" s="38" t="e">
        <f>AVERAGEIFS('Cobalt Prices'!$G$10:$G$4229,'Cobalt Prices'!$E$10:$E$4229,PJV$4)</f>
        <v>#DIV/0!</v>
      </c>
      <c r="PJW20" s="38" t="e">
        <f>AVERAGEIFS('Cobalt Prices'!$G$10:$G$4229,'Cobalt Prices'!$E$10:$E$4229,PJW$4)</f>
        <v>#DIV/0!</v>
      </c>
      <c r="PJX20" s="38" t="e">
        <f>AVERAGEIFS('Cobalt Prices'!$G$10:$G$4229,'Cobalt Prices'!$E$10:$E$4229,PJX$4)</f>
        <v>#DIV/0!</v>
      </c>
      <c r="PJY20" s="38" t="e">
        <f>AVERAGEIFS('Cobalt Prices'!$G$10:$G$4229,'Cobalt Prices'!$E$10:$E$4229,PJY$4)</f>
        <v>#DIV/0!</v>
      </c>
      <c r="PJZ20" s="38" t="e">
        <f>AVERAGEIFS('Cobalt Prices'!$G$10:$G$4229,'Cobalt Prices'!$E$10:$E$4229,PJZ$4)</f>
        <v>#DIV/0!</v>
      </c>
      <c r="PKA20" s="38" t="e">
        <f>AVERAGEIFS('Cobalt Prices'!$G$10:$G$4229,'Cobalt Prices'!$E$10:$E$4229,PKA$4)</f>
        <v>#DIV/0!</v>
      </c>
      <c r="PKB20" s="38" t="e">
        <f>AVERAGEIFS('Cobalt Prices'!$G$10:$G$4229,'Cobalt Prices'!$E$10:$E$4229,PKB$4)</f>
        <v>#DIV/0!</v>
      </c>
      <c r="PKC20" s="38" t="e">
        <f>AVERAGEIFS('Cobalt Prices'!$G$10:$G$4229,'Cobalt Prices'!$E$10:$E$4229,PKC$4)</f>
        <v>#DIV/0!</v>
      </c>
      <c r="PKD20" s="38" t="e">
        <f>AVERAGEIFS('Cobalt Prices'!$G$10:$G$4229,'Cobalt Prices'!$E$10:$E$4229,PKD$4)</f>
        <v>#DIV/0!</v>
      </c>
      <c r="PKE20" s="38" t="e">
        <f>AVERAGEIFS('Cobalt Prices'!$G$10:$G$4229,'Cobalt Prices'!$E$10:$E$4229,PKE$4)</f>
        <v>#DIV/0!</v>
      </c>
      <c r="PKF20" s="38" t="e">
        <f>AVERAGEIFS('Cobalt Prices'!$G$10:$G$4229,'Cobalt Prices'!$E$10:$E$4229,PKF$4)</f>
        <v>#DIV/0!</v>
      </c>
      <c r="PKG20" s="38" t="e">
        <f>AVERAGEIFS('Cobalt Prices'!$G$10:$G$4229,'Cobalt Prices'!$E$10:$E$4229,PKG$4)</f>
        <v>#DIV/0!</v>
      </c>
      <c r="PKH20" s="38" t="e">
        <f>AVERAGEIFS('Cobalt Prices'!$G$10:$G$4229,'Cobalt Prices'!$E$10:$E$4229,PKH$4)</f>
        <v>#DIV/0!</v>
      </c>
      <c r="PKI20" s="38" t="e">
        <f>AVERAGEIFS('Cobalt Prices'!$G$10:$G$4229,'Cobalt Prices'!$E$10:$E$4229,PKI$4)</f>
        <v>#DIV/0!</v>
      </c>
      <c r="PKJ20" s="38" t="e">
        <f>AVERAGEIFS('Cobalt Prices'!$G$10:$G$4229,'Cobalt Prices'!$E$10:$E$4229,PKJ$4)</f>
        <v>#DIV/0!</v>
      </c>
      <c r="PKK20" s="38" t="e">
        <f>AVERAGEIFS('Cobalt Prices'!$G$10:$G$4229,'Cobalt Prices'!$E$10:$E$4229,PKK$4)</f>
        <v>#DIV/0!</v>
      </c>
      <c r="PKL20" s="38" t="e">
        <f>AVERAGEIFS('Cobalt Prices'!$G$10:$G$4229,'Cobalt Prices'!$E$10:$E$4229,PKL$4)</f>
        <v>#DIV/0!</v>
      </c>
      <c r="PKM20" s="38" t="e">
        <f>AVERAGEIFS('Cobalt Prices'!$G$10:$G$4229,'Cobalt Prices'!$E$10:$E$4229,PKM$4)</f>
        <v>#DIV/0!</v>
      </c>
      <c r="PKN20" s="38" t="e">
        <f>AVERAGEIFS('Cobalt Prices'!$G$10:$G$4229,'Cobalt Prices'!$E$10:$E$4229,PKN$4)</f>
        <v>#DIV/0!</v>
      </c>
      <c r="PKO20" s="38" t="e">
        <f>AVERAGEIFS('Cobalt Prices'!$G$10:$G$4229,'Cobalt Prices'!$E$10:$E$4229,PKO$4)</f>
        <v>#DIV/0!</v>
      </c>
      <c r="PKP20" s="38" t="e">
        <f>AVERAGEIFS('Cobalt Prices'!$G$10:$G$4229,'Cobalt Prices'!$E$10:$E$4229,PKP$4)</f>
        <v>#DIV/0!</v>
      </c>
      <c r="PKQ20" s="38" t="e">
        <f>AVERAGEIFS('Cobalt Prices'!$G$10:$G$4229,'Cobalt Prices'!$E$10:$E$4229,PKQ$4)</f>
        <v>#DIV/0!</v>
      </c>
      <c r="PKR20" s="38" t="e">
        <f>AVERAGEIFS('Cobalt Prices'!$G$10:$G$4229,'Cobalt Prices'!$E$10:$E$4229,PKR$4)</f>
        <v>#DIV/0!</v>
      </c>
      <c r="PKS20" s="38" t="e">
        <f>AVERAGEIFS('Cobalt Prices'!$G$10:$G$4229,'Cobalt Prices'!$E$10:$E$4229,PKS$4)</f>
        <v>#DIV/0!</v>
      </c>
      <c r="PKT20" s="38" t="e">
        <f>AVERAGEIFS('Cobalt Prices'!$G$10:$G$4229,'Cobalt Prices'!$E$10:$E$4229,PKT$4)</f>
        <v>#DIV/0!</v>
      </c>
      <c r="PKU20" s="38" t="e">
        <f>AVERAGEIFS('Cobalt Prices'!$G$10:$G$4229,'Cobalt Prices'!$E$10:$E$4229,PKU$4)</f>
        <v>#DIV/0!</v>
      </c>
      <c r="PKV20" s="38" t="e">
        <f>AVERAGEIFS('Cobalt Prices'!$G$10:$G$4229,'Cobalt Prices'!$E$10:$E$4229,PKV$4)</f>
        <v>#DIV/0!</v>
      </c>
      <c r="PKW20" s="38" t="e">
        <f>AVERAGEIFS('Cobalt Prices'!$G$10:$G$4229,'Cobalt Prices'!$E$10:$E$4229,PKW$4)</f>
        <v>#DIV/0!</v>
      </c>
      <c r="PKX20" s="38" t="e">
        <f>AVERAGEIFS('Cobalt Prices'!$G$10:$G$4229,'Cobalt Prices'!$E$10:$E$4229,PKX$4)</f>
        <v>#DIV/0!</v>
      </c>
      <c r="PKY20" s="38" t="e">
        <f>AVERAGEIFS('Cobalt Prices'!$G$10:$G$4229,'Cobalt Prices'!$E$10:$E$4229,PKY$4)</f>
        <v>#DIV/0!</v>
      </c>
      <c r="PKZ20" s="38" t="e">
        <f>AVERAGEIFS('Cobalt Prices'!$G$10:$G$4229,'Cobalt Prices'!$E$10:$E$4229,PKZ$4)</f>
        <v>#DIV/0!</v>
      </c>
      <c r="PLA20" s="38" t="e">
        <f>AVERAGEIFS('Cobalt Prices'!$G$10:$G$4229,'Cobalt Prices'!$E$10:$E$4229,PLA$4)</f>
        <v>#DIV/0!</v>
      </c>
      <c r="PLB20" s="38" t="e">
        <f>AVERAGEIFS('Cobalt Prices'!$G$10:$G$4229,'Cobalt Prices'!$E$10:$E$4229,PLB$4)</f>
        <v>#DIV/0!</v>
      </c>
      <c r="PLC20" s="38" t="e">
        <f>AVERAGEIFS('Cobalt Prices'!$G$10:$G$4229,'Cobalt Prices'!$E$10:$E$4229,PLC$4)</f>
        <v>#DIV/0!</v>
      </c>
      <c r="PLD20" s="38" t="e">
        <f>AVERAGEIFS('Cobalt Prices'!$G$10:$G$4229,'Cobalt Prices'!$E$10:$E$4229,PLD$4)</f>
        <v>#DIV/0!</v>
      </c>
      <c r="PLE20" s="38" t="e">
        <f>AVERAGEIFS('Cobalt Prices'!$G$10:$G$4229,'Cobalt Prices'!$E$10:$E$4229,PLE$4)</f>
        <v>#DIV/0!</v>
      </c>
      <c r="PLF20" s="38" t="e">
        <f>AVERAGEIFS('Cobalt Prices'!$G$10:$G$4229,'Cobalt Prices'!$E$10:$E$4229,PLF$4)</f>
        <v>#DIV/0!</v>
      </c>
      <c r="PLG20" s="38" t="e">
        <f>AVERAGEIFS('Cobalt Prices'!$G$10:$G$4229,'Cobalt Prices'!$E$10:$E$4229,PLG$4)</f>
        <v>#DIV/0!</v>
      </c>
      <c r="PLH20" s="38" t="e">
        <f>AVERAGEIFS('Cobalt Prices'!$G$10:$G$4229,'Cobalt Prices'!$E$10:$E$4229,PLH$4)</f>
        <v>#DIV/0!</v>
      </c>
      <c r="PLI20" s="38" t="e">
        <f>AVERAGEIFS('Cobalt Prices'!$G$10:$G$4229,'Cobalt Prices'!$E$10:$E$4229,PLI$4)</f>
        <v>#DIV/0!</v>
      </c>
      <c r="PLJ20" s="38" t="e">
        <f>AVERAGEIFS('Cobalt Prices'!$G$10:$G$4229,'Cobalt Prices'!$E$10:$E$4229,PLJ$4)</f>
        <v>#DIV/0!</v>
      </c>
      <c r="PLK20" s="38" t="e">
        <f>AVERAGEIFS('Cobalt Prices'!$G$10:$G$4229,'Cobalt Prices'!$E$10:$E$4229,PLK$4)</f>
        <v>#DIV/0!</v>
      </c>
      <c r="PLL20" s="38" t="e">
        <f>AVERAGEIFS('Cobalt Prices'!$G$10:$G$4229,'Cobalt Prices'!$E$10:$E$4229,PLL$4)</f>
        <v>#DIV/0!</v>
      </c>
      <c r="PLM20" s="38" t="e">
        <f>AVERAGEIFS('Cobalt Prices'!$G$10:$G$4229,'Cobalt Prices'!$E$10:$E$4229,PLM$4)</f>
        <v>#DIV/0!</v>
      </c>
      <c r="PLN20" s="38" t="e">
        <f>AVERAGEIFS('Cobalt Prices'!$G$10:$G$4229,'Cobalt Prices'!$E$10:$E$4229,PLN$4)</f>
        <v>#DIV/0!</v>
      </c>
      <c r="PLO20" s="38" t="e">
        <f>AVERAGEIFS('Cobalt Prices'!$G$10:$G$4229,'Cobalt Prices'!$E$10:$E$4229,PLO$4)</f>
        <v>#DIV/0!</v>
      </c>
      <c r="PLP20" s="38" t="e">
        <f>AVERAGEIFS('Cobalt Prices'!$G$10:$G$4229,'Cobalt Prices'!$E$10:$E$4229,PLP$4)</f>
        <v>#DIV/0!</v>
      </c>
      <c r="PLQ20" s="38" t="e">
        <f>AVERAGEIFS('Cobalt Prices'!$G$10:$G$4229,'Cobalt Prices'!$E$10:$E$4229,PLQ$4)</f>
        <v>#DIV/0!</v>
      </c>
      <c r="PLR20" s="38" t="e">
        <f>AVERAGEIFS('Cobalt Prices'!$G$10:$G$4229,'Cobalt Prices'!$E$10:$E$4229,PLR$4)</f>
        <v>#DIV/0!</v>
      </c>
      <c r="PLS20" s="38" t="e">
        <f>AVERAGEIFS('Cobalt Prices'!$G$10:$G$4229,'Cobalt Prices'!$E$10:$E$4229,PLS$4)</f>
        <v>#DIV/0!</v>
      </c>
      <c r="PLT20" s="38" t="e">
        <f>AVERAGEIFS('Cobalt Prices'!$G$10:$G$4229,'Cobalt Prices'!$E$10:$E$4229,PLT$4)</f>
        <v>#DIV/0!</v>
      </c>
      <c r="PLU20" s="38" t="e">
        <f>AVERAGEIFS('Cobalt Prices'!$G$10:$G$4229,'Cobalt Prices'!$E$10:$E$4229,PLU$4)</f>
        <v>#DIV/0!</v>
      </c>
      <c r="PLV20" s="38" t="e">
        <f>AVERAGEIFS('Cobalt Prices'!$G$10:$G$4229,'Cobalt Prices'!$E$10:$E$4229,PLV$4)</f>
        <v>#DIV/0!</v>
      </c>
      <c r="PLW20" s="38" t="e">
        <f>AVERAGEIFS('Cobalt Prices'!$G$10:$G$4229,'Cobalt Prices'!$E$10:$E$4229,PLW$4)</f>
        <v>#DIV/0!</v>
      </c>
      <c r="PLX20" s="38" t="e">
        <f>AVERAGEIFS('Cobalt Prices'!$G$10:$G$4229,'Cobalt Prices'!$E$10:$E$4229,PLX$4)</f>
        <v>#DIV/0!</v>
      </c>
      <c r="PLY20" s="38" t="e">
        <f>AVERAGEIFS('Cobalt Prices'!$G$10:$G$4229,'Cobalt Prices'!$E$10:$E$4229,PLY$4)</f>
        <v>#DIV/0!</v>
      </c>
      <c r="PLZ20" s="38" t="e">
        <f>AVERAGEIFS('Cobalt Prices'!$G$10:$G$4229,'Cobalt Prices'!$E$10:$E$4229,PLZ$4)</f>
        <v>#DIV/0!</v>
      </c>
      <c r="PMA20" s="38" t="e">
        <f>AVERAGEIFS('Cobalt Prices'!$G$10:$G$4229,'Cobalt Prices'!$E$10:$E$4229,PMA$4)</f>
        <v>#DIV/0!</v>
      </c>
      <c r="PMB20" s="38" t="e">
        <f>AVERAGEIFS('Cobalt Prices'!$G$10:$G$4229,'Cobalt Prices'!$E$10:$E$4229,PMB$4)</f>
        <v>#DIV/0!</v>
      </c>
      <c r="PMC20" s="38" t="e">
        <f>AVERAGEIFS('Cobalt Prices'!$G$10:$G$4229,'Cobalt Prices'!$E$10:$E$4229,PMC$4)</f>
        <v>#DIV/0!</v>
      </c>
      <c r="PMD20" s="38" t="e">
        <f>AVERAGEIFS('Cobalt Prices'!$G$10:$G$4229,'Cobalt Prices'!$E$10:$E$4229,PMD$4)</f>
        <v>#DIV/0!</v>
      </c>
      <c r="PME20" s="38" t="e">
        <f>AVERAGEIFS('Cobalt Prices'!$G$10:$G$4229,'Cobalt Prices'!$E$10:$E$4229,PME$4)</f>
        <v>#DIV/0!</v>
      </c>
      <c r="PMF20" s="38" t="e">
        <f>AVERAGEIFS('Cobalt Prices'!$G$10:$G$4229,'Cobalt Prices'!$E$10:$E$4229,PMF$4)</f>
        <v>#DIV/0!</v>
      </c>
      <c r="PMG20" s="38" t="e">
        <f>AVERAGEIFS('Cobalt Prices'!$G$10:$G$4229,'Cobalt Prices'!$E$10:$E$4229,PMG$4)</f>
        <v>#DIV/0!</v>
      </c>
      <c r="PMH20" s="38" t="e">
        <f>AVERAGEIFS('Cobalt Prices'!$G$10:$G$4229,'Cobalt Prices'!$E$10:$E$4229,PMH$4)</f>
        <v>#DIV/0!</v>
      </c>
      <c r="PMI20" s="38" t="e">
        <f>AVERAGEIFS('Cobalt Prices'!$G$10:$G$4229,'Cobalt Prices'!$E$10:$E$4229,PMI$4)</f>
        <v>#DIV/0!</v>
      </c>
      <c r="PMJ20" s="38" t="e">
        <f>AVERAGEIFS('Cobalt Prices'!$G$10:$G$4229,'Cobalt Prices'!$E$10:$E$4229,PMJ$4)</f>
        <v>#DIV/0!</v>
      </c>
      <c r="PMK20" s="38" t="e">
        <f>AVERAGEIFS('Cobalt Prices'!$G$10:$G$4229,'Cobalt Prices'!$E$10:$E$4229,PMK$4)</f>
        <v>#DIV/0!</v>
      </c>
      <c r="PML20" s="38" t="e">
        <f>AVERAGEIFS('Cobalt Prices'!$G$10:$G$4229,'Cobalt Prices'!$E$10:$E$4229,PML$4)</f>
        <v>#DIV/0!</v>
      </c>
      <c r="PMM20" s="38" t="e">
        <f>AVERAGEIFS('Cobalt Prices'!$G$10:$G$4229,'Cobalt Prices'!$E$10:$E$4229,PMM$4)</f>
        <v>#DIV/0!</v>
      </c>
      <c r="PMN20" s="38" t="e">
        <f>AVERAGEIFS('Cobalt Prices'!$G$10:$G$4229,'Cobalt Prices'!$E$10:$E$4229,PMN$4)</f>
        <v>#DIV/0!</v>
      </c>
      <c r="PMO20" s="38" t="e">
        <f>AVERAGEIFS('Cobalt Prices'!$G$10:$G$4229,'Cobalt Prices'!$E$10:$E$4229,PMO$4)</f>
        <v>#DIV/0!</v>
      </c>
      <c r="PMP20" s="38" t="e">
        <f>AVERAGEIFS('Cobalt Prices'!$G$10:$G$4229,'Cobalt Prices'!$E$10:$E$4229,PMP$4)</f>
        <v>#DIV/0!</v>
      </c>
      <c r="PMQ20" s="38" t="e">
        <f>AVERAGEIFS('Cobalt Prices'!$G$10:$G$4229,'Cobalt Prices'!$E$10:$E$4229,PMQ$4)</f>
        <v>#DIV/0!</v>
      </c>
      <c r="PMR20" s="38" t="e">
        <f>AVERAGEIFS('Cobalt Prices'!$G$10:$G$4229,'Cobalt Prices'!$E$10:$E$4229,PMR$4)</f>
        <v>#DIV/0!</v>
      </c>
      <c r="PMS20" s="38" t="e">
        <f>AVERAGEIFS('Cobalt Prices'!$G$10:$G$4229,'Cobalt Prices'!$E$10:$E$4229,PMS$4)</f>
        <v>#DIV/0!</v>
      </c>
      <c r="PMT20" s="38" t="e">
        <f>AVERAGEIFS('Cobalt Prices'!$G$10:$G$4229,'Cobalt Prices'!$E$10:$E$4229,PMT$4)</f>
        <v>#DIV/0!</v>
      </c>
      <c r="PMU20" s="38" t="e">
        <f>AVERAGEIFS('Cobalt Prices'!$G$10:$G$4229,'Cobalt Prices'!$E$10:$E$4229,PMU$4)</f>
        <v>#DIV/0!</v>
      </c>
      <c r="PMV20" s="38" t="e">
        <f>AVERAGEIFS('Cobalt Prices'!$G$10:$G$4229,'Cobalt Prices'!$E$10:$E$4229,PMV$4)</f>
        <v>#DIV/0!</v>
      </c>
      <c r="PMW20" s="38" t="e">
        <f>AVERAGEIFS('Cobalt Prices'!$G$10:$G$4229,'Cobalt Prices'!$E$10:$E$4229,PMW$4)</f>
        <v>#DIV/0!</v>
      </c>
      <c r="PMX20" s="38" t="e">
        <f>AVERAGEIFS('Cobalt Prices'!$G$10:$G$4229,'Cobalt Prices'!$E$10:$E$4229,PMX$4)</f>
        <v>#DIV/0!</v>
      </c>
      <c r="PMY20" s="38" t="e">
        <f>AVERAGEIFS('Cobalt Prices'!$G$10:$G$4229,'Cobalt Prices'!$E$10:$E$4229,PMY$4)</f>
        <v>#DIV/0!</v>
      </c>
      <c r="PMZ20" s="38" t="e">
        <f>AVERAGEIFS('Cobalt Prices'!$G$10:$G$4229,'Cobalt Prices'!$E$10:$E$4229,PMZ$4)</f>
        <v>#DIV/0!</v>
      </c>
      <c r="PNA20" s="38" t="e">
        <f>AVERAGEIFS('Cobalt Prices'!$G$10:$G$4229,'Cobalt Prices'!$E$10:$E$4229,PNA$4)</f>
        <v>#DIV/0!</v>
      </c>
      <c r="PNB20" s="38" t="e">
        <f>AVERAGEIFS('Cobalt Prices'!$G$10:$G$4229,'Cobalt Prices'!$E$10:$E$4229,PNB$4)</f>
        <v>#DIV/0!</v>
      </c>
      <c r="PNC20" s="38" t="e">
        <f>AVERAGEIFS('Cobalt Prices'!$G$10:$G$4229,'Cobalt Prices'!$E$10:$E$4229,PNC$4)</f>
        <v>#DIV/0!</v>
      </c>
      <c r="PND20" s="38" t="e">
        <f>AVERAGEIFS('Cobalt Prices'!$G$10:$G$4229,'Cobalt Prices'!$E$10:$E$4229,PND$4)</f>
        <v>#DIV/0!</v>
      </c>
      <c r="PNE20" s="38" t="e">
        <f>AVERAGEIFS('Cobalt Prices'!$G$10:$G$4229,'Cobalt Prices'!$E$10:$E$4229,PNE$4)</f>
        <v>#DIV/0!</v>
      </c>
      <c r="PNF20" s="38" t="e">
        <f>AVERAGEIFS('Cobalt Prices'!$G$10:$G$4229,'Cobalt Prices'!$E$10:$E$4229,PNF$4)</f>
        <v>#DIV/0!</v>
      </c>
      <c r="PNG20" s="38" t="e">
        <f>AVERAGEIFS('Cobalt Prices'!$G$10:$G$4229,'Cobalt Prices'!$E$10:$E$4229,PNG$4)</f>
        <v>#DIV/0!</v>
      </c>
      <c r="PNH20" s="38" t="e">
        <f>AVERAGEIFS('Cobalt Prices'!$G$10:$G$4229,'Cobalt Prices'!$E$10:$E$4229,PNH$4)</f>
        <v>#DIV/0!</v>
      </c>
      <c r="PNI20" s="38" t="e">
        <f>AVERAGEIFS('Cobalt Prices'!$G$10:$G$4229,'Cobalt Prices'!$E$10:$E$4229,PNI$4)</f>
        <v>#DIV/0!</v>
      </c>
      <c r="PNJ20" s="38" t="e">
        <f>AVERAGEIFS('Cobalt Prices'!$G$10:$G$4229,'Cobalt Prices'!$E$10:$E$4229,PNJ$4)</f>
        <v>#DIV/0!</v>
      </c>
      <c r="PNK20" s="38" t="e">
        <f>AVERAGEIFS('Cobalt Prices'!$G$10:$G$4229,'Cobalt Prices'!$E$10:$E$4229,PNK$4)</f>
        <v>#DIV/0!</v>
      </c>
      <c r="PNL20" s="38" t="e">
        <f>AVERAGEIFS('Cobalt Prices'!$G$10:$G$4229,'Cobalt Prices'!$E$10:$E$4229,PNL$4)</f>
        <v>#DIV/0!</v>
      </c>
      <c r="PNM20" s="38" t="e">
        <f>AVERAGEIFS('Cobalt Prices'!$G$10:$G$4229,'Cobalt Prices'!$E$10:$E$4229,PNM$4)</f>
        <v>#DIV/0!</v>
      </c>
      <c r="PNN20" s="38" t="e">
        <f>AVERAGEIFS('Cobalt Prices'!$G$10:$G$4229,'Cobalt Prices'!$E$10:$E$4229,PNN$4)</f>
        <v>#DIV/0!</v>
      </c>
      <c r="PNO20" s="38" t="e">
        <f>AVERAGEIFS('Cobalt Prices'!$G$10:$G$4229,'Cobalt Prices'!$E$10:$E$4229,PNO$4)</f>
        <v>#DIV/0!</v>
      </c>
      <c r="PNP20" s="38" t="e">
        <f>AVERAGEIFS('Cobalt Prices'!$G$10:$G$4229,'Cobalt Prices'!$E$10:$E$4229,PNP$4)</f>
        <v>#DIV/0!</v>
      </c>
      <c r="PNQ20" s="38" t="e">
        <f>AVERAGEIFS('Cobalt Prices'!$G$10:$G$4229,'Cobalt Prices'!$E$10:$E$4229,PNQ$4)</f>
        <v>#DIV/0!</v>
      </c>
      <c r="PNR20" s="38" t="e">
        <f>AVERAGEIFS('Cobalt Prices'!$G$10:$G$4229,'Cobalt Prices'!$E$10:$E$4229,PNR$4)</f>
        <v>#DIV/0!</v>
      </c>
      <c r="PNS20" s="38" t="e">
        <f>AVERAGEIFS('Cobalt Prices'!$G$10:$G$4229,'Cobalt Prices'!$E$10:$E$4229,PNS$4)</f>
        <v>#DIV/0!</v>
      </c>
      <c r="PNT20" s="38" t="e">
        <f>AVERAGEIFS('Cobalt Prices'!$G$10:$G$4229,'Cobalt Prices'!$E$10:$E$4229,PNT$4)</f>
        <v>#DIV/0!</v>
      </c>
      <c r="PNU20" s="38" t="e">
        <f>AVERAGEIFS('Cobalt Prices'!$G$10:$G$4229,'Cobalt Prices'!$E$10:$E$4229,PNU$4)</f>
        <v>#DIV/0!</v>
      </c>
      <c r="PNV20" s="38" t="e">
        <f>AVERAGEIFS('Cobalt Prices'!$G$10:$G$4229,'Cobalt Prices'!$E$10:$E$4229,PNV$4)</f>
        <v>#DIV/0!</v>
      </c>
      <c r="PNW20" s="38" t="e">
        <f>AVERAGEIFS('Cobalt Prices'!$G$10:$G$4229,'Cobalt Prices'!$E$10:$E$4229,PNW$4)</f>
        <v>#DIV/0!</v>
      </c>
      <c r="PNX20" s="38" t="e">
        <f>AVERAGEIFS('Cobalt Prices'!$G$10:$G$4229,'Cobalt Prices'!$E$10:$E$4229,PNX$4)</f>
        <v>#DIV/0!</v>
      </c>
      <c r="PNY20" s="38" t="e">
        <f>AVERAGEIFS('Cobalt Prices'!$G$10:$G$4229,'Cobalt Prices'!$E$10:$E$4229,PNY$4)</f>
        <v>#DIV/0!</v>
      </c>
      <c r="PNZ20" s="38" t="e">
        <f>AVERAGEIFS('Cobalt Prices'!$G$10:$G$4229,'Cobalt Prices'!$E$10:$E$4229,PNZ$4)</f>
        <v>#DIV/0!</v>
      </c>
      <c r="POA20" s="38" t="e">
        <f>AVERAGEIFS('Cobalt Prices'!$G$10:$G$4229,'Cobalt Prices'!$E$10:$E$4229,POA$4)</f>
        <v>#DIV/0!</v>
      </c>
      <c r="POB20" s="38" t="e">
        <f>AVERAGEIFS('Cobalt Prices'!$G$10:$G$4229,'Cobalt Prices'!$E$10:$E$4229,POB$4)</f>
        <v>#DIV/0!</v>
      </c>
      <c r="POC20" s="38" t="e">
        <f>AVERAGEIFS('Cobalt Prices'!$G$10:$G$4229,'Cobalt Prices'!$E$10:$E$4229,POC$4)</f>
        <v>#DIV/0!</v>
      </c>
      <c r="POD20" s="38" t="e">
        <f>AVERAGEIFS('Cobalt Prices'!$G$10:$G$4229,'Cobalt Prices'!$E$10:$E$4229,POD$4)</f>
        <v>#DIV/0!</v>
      </c>
      <c r="POE20" s="38" t="e">
        <f>AVERAGEIFS('Cobalt Prices'!$G$10:$G$4229,'Cobalt Prices'!$E$10:$E$4229,POE$4)</f>
        <v>#DIV/0!</v>
      </c>
      <c r="POF20" s="38" t="e">
        <f>AVERAGEIFS('Cobalt Prices'!$G$10:$G$4229,'Cobalt Prices'!$E$10:$E$4229,POF$4)</f>
        <v>#DIV/0!</v>
      </c>
      <c r="POG20" s="38" t="e">
        <f>AVERAGEIFS('Cobalt Prices'!$G$10:$G$4229,'Cobalt Prices'!$E$10:$E$4229,POG$4)</f>
        <v>#DIV/0!</v>
      </c>
      <c r="POH20" s="38" t="e">
        <f>AVERAGEIFS('Cobalt Prices'!$G$10:$G$4229,'Cobalt Prices'!$E$10:$E$4229,POH$4)</f>
        <v>#DIV/0!</v>
      </c>
      <c r="POI20" s="38" t="e">
        <f>AVERAGEIFS('Cobalt Prices'!$G$10:$G$4229,'Cobalt Prices'!$E$10:$E$4229,POI$4)</f>
        <v>#DIV/0!</v>
      </c>
      <c r="POJ20" s="38" t="e">
        <f>AVERAGEIFS('Cobalt Prices'!$G$10:$G$4229,'Cobalt Prices'!$E$10:$E$4229,POJ$4)</f>
        <v>#DIV/0!</v>
      </c>
      <c r="POK20" s="38" t="e">
        <f>AVERAGEIFS('Cobalt Prices'!$G$10:$G$4229,'Cobalt Prices'!$E$10:$E$4229,POK$4)</f>
        <v>#DIV/0!</v>
      </c>
      <c r="POL20" s="38" t="e">
        <f>AVERAGEIFS('Cobalt Prices'!$G$10:$G$4229,'Cobalt Prices'!$E$10:$E$4229,POL$4)</f>
        <v>#DIV/0!</v>
      </c>
      <c r="POM20" s="38" t="e">
        <f>AVERAGEIFS('Cobalt Prices'!$G$10:$G$4229,'Cobalt Prices'!$E$10:$E$4229,POM$4)</f>
        <v>#DIV/0!</v>
      </c>
      <c r="PON20" s="38" t="e">
        <f>AVERAGEIFS('Cobalt Prices'!$G$10:$G$4229,'Cobalt Prices'!$E$10:$E$4229,PON$4)</f>
        <v>#DIV/0!</v>
      </c>
      <c r="POO20" s="38" t="e">
        <f>AVERAGEIFS('Cobalt Prices'!$G$10:$G$4229,'Cobalt Prices'!$E$10:$E$4229,POO$4)</f>
        <v>#DIV/0!</v>
      </c>
      <c r="POP20" s="38" t="e">
        <f>AVERAGEIFS('Cobalt Prices'!$G$10:$G$4229,'Cobalt Prices'!$E$10:$E$4229,POP$4)</f>
        <v>#DIV/0!</v>
      </c>
      <c r="POQ20" s="38" t="e">
        <f>AVERAGEIFS('Cobalt Prices'!$G$10:$G$4229,'Cobalt Prices'!$E$10:$E$4229,POQ$4)</f>
        <v>#DIV/0!</v>
      </c>
      <c r="POR20" s="38" t="e">
        <f>AVERAGEIFS('Cobalt Prices'!$G$10:$G$4229,'Cobalt Prices'!$E$10:$E$4229,POR$4)</f>
        <v>#DIV/0!</v>
      </c>
      <c r="POS20" s="38" t="e">
        <f>AVERAGEIFS('Cobalt Prices'!$G$10:$G$4229,'Cobalt Prices'!$E$10:$E$4229,POS$4)</f>
        <v>#DIV/0!</v>
      </c>
      <c r="POT20" s="38" t="e">
        <f>AVERAGEIFS('Cobalt Prices'!$G$10:$G$4229,'Cobalt Prices'!$E$10:$E$4229,POT$4)</f>
        <v>#DIV/0!</v>
      </c>
      <c r="POU20" s="38" t="e">
        <f>AVERAGEIFS('Cobalt Prices'!$G$10:$G$4229,'Cobalt Prices'!$E$10:$E$4229,POU$4)</f>
        <v>#DIV/0!</v>
      </c>
      <c r="POV20" s="38" t="e">
        <f>AVERAGEIFS('Cobalt Prices'!$G$10:$G$4229,'Cobalt Prices'!$E$10:$E$4229,POV$4)</f>
        <v>#DIV/0!</v>
      </c>
      <c r="POW20" s="38" t="e">
        <f>AVERAGEIFS('Cobalt Prices'!$G$10:$G$4229,'Cobalt Prices'!$E$10:$E$4229,POW$4)</f>
        <v>#DIV/0!</v>
      </c>
      <c r="POX20" s="38" t="e">
        <f>AVERAGEIFS('Cobalt Prices'!$G$10:$G$4229,'Cobalt Prices'!$E$10:$E$4229,POX$4)</f>
        <v>#DIV/0!</v>
      </c>
      <c r="POY20" s="38" t="e">
        <f>AVERAGEIFS('Cobalt Prices'!$G$10:$G$4229,'Cobalt Prices'!$E$10:$E$4229,POY$4)</f>
        <v>#DIV/0!</v>
      </c>
      <c r="POZ20" s="38" t="e">
        <f>AVERAGEIFS('Cobalt Prices'!$G$10:$G$4229,'Cobalt Prices'!$E$10:$E$4229,POZ$4)</f>
        <v>#DIV/0!</v>
      </c>
      <c r="PPA20" s="38" t="e">
        <f>AVERAGEIFS('Cobalt Prices'!$G$10:$G$4229,'Cobalt Prices'!$E$10:$E$4229,PPA$4)</f>
        <v>#DIV/0!</v>
      </c>
      <c r="PPB20" s="38" t="e">
        <f>AVERAGEIFS('Cobalt Prices'!$G$10:$G$4229,'Cobalt Prices'!$E$10:$E$4229,PPB$4)</f>
        <v>#DIV/0!</v>
      </c>
      <c r="PPC20" s="38" t="e">
        <f>AVERAGEIFS('Cobalt Prices'!$G$10:$G$4229,'Cobalt Prices'!$E$10:$E$4229,PPC$4)</f>
        <v>#DIV/0!</v>
      </c>
      <c r="PPD20" s="38" t="e">
        <f>AVERAGEIFS('Cobalt Prices'!$G$10:$G$4229,'Cobalt Prices'!$E$10:$E$4229,PPD$4)</f>
        <v>#DIV/0!</v>
      </c>
      <c r="PPE20" s="38" t="e">
        <f>AVERAGEIFS('Cobalt Prices'!$G$10:$G$4229,'Cobalt Prices'!$E$10:$E$4229,PPE$4)</f>
        <v>#DIV/0!</v>
      </c>
      <c r="PPF20" s="38" t="e">
        <f>AVERAGEIFS('Cobalt Prices'!$G$10:$G$4229,'Cobalt Prices'!$E$10:$E$4229,PPF$4)</f>
        <v>#DIV/0!</v>
      </c>
      <c r="PPG20" s="38" t="e">
        <f>AVERAGEIFS('Cobalt Prices'!$G$10:$G$4229,'Cobalt Prices'!$E$10:$E$4229,PPG$4)</f>
        <v>#DIV/0!</v>
      </c>
      <c r="PPH20" s="38" t="e">
        <f>AVERAGEIFS('Cobalt Prices'!$G$10:$G$4229,'Cobalt Prices'!$E$10:$E$4229,PPH$4)</f>
        <v>#DIV/0!</v>
      </c>
      <c r="PPI20" s="38" t="e">
        <f>AVERAGEIFS('Cobalt Prices'!$G$10:$G$4229,'Cobalt Prices'!$E$10:$E$4229,PPI$4)</f>
        <v>#DIV/0!</v>
      </c>
      <c r="PPJ20" s="38" t="e">
        <f>AVERAGEIFS('Cobalt Prices'!$G$10:$G$4229,'Cobalt Prices'!$E$10:$E$4229,PPJ$4)</f>
        <v>#DIV/0!</v>
      </c>
      <c r="PPK20" s="38" t="e">
        <f>AVERAGEIFS('Cobalt Prices'!$G$10:$G$4229,'Cobalt Prices'!$E$10:$E$4229,PPK$4)</f>
        <v>#DIV/0!</v>
      </c>
      <c r="PPL20" s="38" t="e">
        <f>AVERAGEIFS('Cobalt Prices'!$G$10:$G$4229,'Cobalt Prices'!$E$10:$E$4229,PPL$4)</f>
        <v>#DIV/0!</v>
      </c>
      <c r="PPM20" s="38" t="e">
        <f>AVERAGEIFS('Cobalt Prices'!$G$10:$G$4229,'Cobalt Prices'!$E$10:$E$4229,PPM$4)</f>
        <v>#DIV/0!</v>
      </c>
      <c r="PPN20" s="38" t="e">
        <f>AVERAGEIFS('Cobalt Prices'!$G$10:$G$4229,'Cobalt Prices'!$E$10:$E$4229,PPN$4)</f>
        <v>#DIV/0!</v>
      </c>
      <c r="PPO20" s="38" t="e">
        <f>AVERAGEIFS('Cobalt Prices'!$G$10:$G$4229,'Cobalt Prices'!$E$10:$E$4229,PPO$4)</f>
        <v>#DIV/0!</v>
      </c>
      <c r="PPP20" s="38" t="e">
        <f>AVERAGEIFS('Cobalt Prices'!$G$10:$G$4229,'Cobalt Prices'!$E$10:$E$4229,PPP$4)</f>
        <v>#DIV/0!</v>
      </c>
      <c r="PPQ20" s="38" t="e">
        <f>AVERAGEIFS('Cobalt Prices'!$G$10:$G$4229,'Cobalt Prices'!$E$10:$E$4229,PPQ$4)</f>
        <v>#DIV/0!</v>
      </c>
      <c r="PPR20" s="38" t="e">
        <f>AVERAGEIFS('Cobalt Prices'!$G$10:$G$4229,'Cobalt Prices'!$E$10:$E$4229,PPR$4)</f>
        <v>#DIV/0!</v>
      </c>
      <c r="PPS20" s="38" t="e">
        <f>AVERAGEIFS('Cobalt Prices'!$G$10:$G$4229,'Cobalt Prices'!$E$10:$E$4229,PPS$4)</f>
        <v>#DIV/0!</v>
      </c>
      <c r="PPT20" s="38" t="e">
        <f>AVERAGEIFS('Cobalt Prices'!$G$10:$G$4229,'Cobalt Prices'!$E$10:$E$4229,PPT$4)</f>
        <v>#DIV/0!</v>
      </c>
      <c r="PPU20" s="38" t="e">
        <f>AVERAGEIFS('Cobalt Prices'!$G$10:$G$4229,'Cobalt Prices'!$E$10:$E$4229,PPU$4)</f>
        <v>#DIV/0!</v>
      </c>
      <c r="PPV20" s="38" t="e">
        <f>AVERAGEIFS('Cobalt Prices'!$G$10:$G$4229,'Cobalt Prices'!$E$10:$E$4229,PPV$4)</f>
        <v>#DIV/0!</v>
      </c>
      <c r="PPW20" s="38" t="e">
        <f>AVERAGEIFS('Cobalt Prices'!$G$10:$G$4229,'Cobalt Prices'!$E$10:$E$4229,PPW$4)</f>
        <v>#DIV/0!</v>
      </c>
      <c r="PPX20" s="38" t="e">
        <f>AVERAGEIFS('Cobalt Prices'!$G$10:$G$4229,'Cobalt Prices'!$E$10:$E$4229,PPX$4)</f>
        <v>#DIV/0!</v>
      </c>
      <c r="PPY20" s="38" t="e">
        <f>AVERAGEIFS('Cobalt Prices'!$G$10:$G$4229,'Cobalt Prices'!$E$10:$E$4229,PPY$4)</f>
        <v>#DIV/0!</v>
      </c>
      <c r="PPZ20" s="38" t="e">
        <f>AVERAGEIFS('Cobalt Prices'!$G$10:$G$4229,'Cobalt Prices'!$E$10:$E$4229,PPZ$4)</f>
        <v>#DIV/0!</v>
      </c>
      <c r="PQA20" s="38" t="e">
        <f>AVERAGEIFS('Cobalt Prices'!$G$10:$G$4229,'Cobalt Prices'!$E$10:$E$4229,PQA$4)</f>
        <v>#DIV/0!</v>
      </c>
      <c r="PQB20" s="38" t="e">
        <f>AVERAGEIFS('Cobalt Prices'!$G$10:$G$4229,'Cobalt Prices'!$E$10:$E$4229,PQB$4)</f>
        <v>#DIV/0!</v>
      </c>
      <c r="PQC20" s="38" t="e">
        <f>AVERAGEIFS('Cobalt Prices'!$G$10:$G$4229,'Cobalt Prices'!$E$10:$E$4229,PQC$4)</f>
        <v>#DIV/0!</v>
      </c>
      <c r="PQD20" s="38" t="e">
        <f>AVERAGEIFS('Cobalt Prices'!$G$10:$G$4229,'Cobalt Prices'!$E$10:$E$4229,PQD$4)</f>
        <v>#DIV/0!</v>
      </c>
      <c r="PQE20" s="38" t="e">
        <f>AVERAGEIFS('Cobalt Prices'!$G$10:$G$4229,'Cobalt Prices'!$E$10:$E$4229,PQE$4)</f>
        <v>#DIV/0!</v>
      </c>
      <c r="PQF20" s="38" t="e">
        <f>AVERAGEIFS('Cobalt Prices'!$G$10:$G$4229,'Cobalt Prices'!$E$10:$E$4229,PQF$4)</f>
        <v>#DIV/0!</v>
      </c>
      <c r="PQG20" s="38" t="e">
        <f>AVERAGEIFS('Cobalt Prices'!$G$10:$G$4229,'Cobalt Prices'!$E$10:$E$4229,PQG$4)</f>
        <v>#DIV/0!</v>
      </c>
      <c r="PQH20" s="38" t="e">
        <f>AVERAGEIFS('Cobalt Prices'!$G$10:$G$4229,'Cobalt Prices'!$E$10:$E$4229,PQH$4)</f>
        <v>#DIV/0!</v>
      </c>
      <c r="PQI20" s="38" t="e">
        <f>AVERAGEIFS('Cobalt Prices'!$G$10:$G$4229,'Cobalt Prices'!$E$10:$E$4229,PQI$4)</f>
        <v>#DIV/0!</v>
      </c>
      <c r="PQJ20" s="38" t="e">
        <f>AVERAGEIFS('Cobalt Prices'!$G$10:$G$4229,'Cobalt Prices'!$E$10:$E$4229,PQJ$4)</f>
        <v>#DIV/0!</v>
      </c>
      <c r="PQK20" s="38" t="e">
        <f>AVERAGEIFS('Cobalt Prices'!$G$10:$G$4229,'Cobalt Prices'!$E$10:$E$4229,PQK$4)</f>
        <v>#DIV/0!</v>
      </c>
      <c r="PQL20" s="38" t="e">
        <f>AVERAGEIFS('Cobalt Prices'!$G$10:$G$4229,'Cobalt Prices'!$E$10:$E$4229,PQL$4)</f>
        <v>#DIV/0!</v>
      </c>
      <c r="PQM20" s="38" t="e">
        <f>AVERAGEIFS('Cobalt Prices'!$G$10:$G$4229,'Cobalt Prices'!$E$10:$E$4229,PQM$4)</f>
        <v>#DIV/0!</v>
      </c>
      <c r="PQN20" s="38" t="e">
        <f>AVERAGEIFS('Cobalt Prices'!$G$10:$G$4229,'Cobalt Prices'!$E$10:$E$4229,PQN$4)</f>
        <v>#DIV/0!</v>
      </c>
      <c r="PQO20" s="38" t="e">
        <f>AVERAGEIFS('Cobalt Prices'!$G$10:$G$4229,'Cobalt Prices'!$E$10:$E$4229,PQO$4)</f>
        <v>#DIV/0!</v>
      </c>
      <c r="PQP20" s="38" t="e">
        <f>AVERAGEIFS('Cobalt Prices'!$G$10:$G$4229,'Cobalt Prices'!$E$10:$E$4229,PQP$4)</f>
        <v>#DIV/0!</v>
      </c>
      <c r="PQQ20" s="38" t="e">
        <f>AVERAGEIFS('Cobalt Prices'!$G$10:$G$4229,'Cobalt Prices'!$E$10:$E$4229,PQQ$4)</f>
        <v>#DIV/0!</v>
      </c>
      <c r="PQR20" s="38" t="e">
        <f>AVERAGEIFS('Cobalt Prices'!$G$10:$G$4229,'Cobalt Prices'!$E$10:$E$4229,PQR$4)</f>
        <v>#DIV/0!</v>
      </c>
      <c r="PQS20" s="38" t="e">
        <f>AVERAGEIFS('Cobalt Prices'!$G$10:$G$4229,'Cobalt Prices'!$E$10:$E$4229,PQS$4)</f>
        <v>#DIV/0!</v>
      </c>
      <c r="PQT20" s="38" t="e">
        <f>AVERAGEIFS('Cobalt Prices'!$G$10:$G$4229,'Cobalt Prices'!$E$10:$E$4229,PQT$4)</f>
        <v>#DIV/0!</v>
      </c>
      <c r="PQU20" s="38" t="e">
        <f>AVERAGEIFS('Cobalt Prices'!$G$10:$G$4229,'Cobalt Prices'!$E$10:$E$4229,PQU$4)</f>
        <v>#DIV/0!</v>
      </c>
      <c r="PQV20" s="38" t="e">
        <f>AVERAGEIFS('Cobalt Prices'!$G$10:$G$4229,'Cobalt Prices'!$E$10:$E$4229,PQV$4)</f>
        <v>#DIV/0!</v>
      </c>
      <c r="PQW20" s="38" t="e">
        <f>AVERAGEIFS('Cobalt Prices'!$G$10:$G$4229,'Cobalt Prices'!$E$10:$E$4229,PQW$4)</f>
        <v>#DIV/0!</v>
      </c>
      <c r="PQX20" s="38" t="e">
        <f>AVERAGEIFS('Cobalt Prices'!$G$10:$G$4229,'Cobalt Prices'!$E$10:$E$4229,PQX$4)</f>
        <v>#DIV/0!</v>
      </c>
      <c r="PQY20" s="38" t="e">
        <f>AVERAGEIFS('Cobalt Prices'!$G$10:$G$4229,'Cobalt Prices'!$E$10:$E$4229,PQY$4)</f>
        <v>#DIV/0!</v>
      </c>
      <c r="PQZ20" s="38" t="e">
        <f>AVERAGEIFS('Cobalt Prices'!$G$10:$G$4229,'Cobalt Prices'!$E$10:$E$4229,PQZ$4)</f>
        <v>#DIV/0!</v>
      </c>
      <c r="PRA20" s="38" t="e">
        <f>AVERAGEIFS('Cobalt Prices'!$G$10:$G$4229,'Cobalt Prices'!$E$10:$E$4229,PRA$4)</f>
        <v>#DIV/0!</v>
      </c>
      <c r="PRB20" s="38" t="e">
        <f>AVERAGEIFS('Cobalt Prices'!$G$10:$G$4229,'Cobalt Prices'!$E$10:$E$4229,PRB$4)</f>
        <v>#DIV/0!</v>
      </c>
      <c r="PRC20" s="38" t="e">
        <f>AVERAGEIFS('Cobalt Prices'!$G$10:$G$4229,'Cobalt Prices'!$E$10:$E$4229,PRC$4)</f>
        <v>#DIV/0!</v>
      </c>
      <c r="PRD20" s="38" t="e">
        <f>AVERAGEIFS('Cobalt Prices'!$G$10:$G$4229,'Cobalt Prices'!$E$10:$E$4229,PRD$4)</f>
        <v>#DIV/0!</v>
      </c>
      <c r="PRE20" s="38" t="e">
        <f>AVERAGEIFS('Cobalt Prices'!$G$10:$G$4229,'Cobalt Prices'!$E$10:$E$4229,PRE$4)</f>
        <v>#DIV/0!</v>
      </c>
      <c r="PRF20" s="38" t="e">
        <f>AVERAGEIFS('Cobalt Prices'!$G$10:$G$4229,'Cobalt Prices'!$E$10:$E$4229,PRF$4)</f>
        <v>#DIV/0!</v>
      </c>
      <c r="PRG20" s="38" t="e">
        <f>AVERAGEIFS('Cobalt Prices'!$G$10:$G$4229,'Cobalt Prices'!$E$10:$E$4229,PRG$4)</f>
        <v>#DIV/0!</v>
      </c>
      <c r="PRH20" s="38" t="e">
        <f>AVERAGEIFS('Cobalt Prices'!$G$10:$G$4229,'Cobalt Prices'!$E$10:$E$4229,PRH$4)</f>
        <v>#DIV/0!</v>
      </c>
      <c r="PRI20" s="38" t="e">
        <f>AVERAGEIFS('Cobalt Prices'!$G$10:$G$4229,'Cobalt Prices'!$E$10:$E$4229,PRI$4)</f>
        <v>#DIV/0!</v>
      </c>
      <c r="PRJ20" s="38" t="e">
        <f>AVERAGEIFS('Cobalt Prices'!$G$10:$G$4229,'Cobalt Prices'!$E$10:$E$4229,PRJ$4)</f>
        <v>#DIV/0!</v>
      </c>
      <c r="PRK20" s="38" t="e">
        <f>AVERAGEIFS('Cobalt Prices'!$G$10:$G$4229,'Cobalt Prices'!$E$10:$E$4229,PRK$4)</f>
        <v>#DIV/0!</v>
      </c>
      <c r="PRL20" s="38" t="e">
        <f>AVERAGEIFS('Cobalt Prices'!$G$10:$G$4229,'Cobalt Prices'!$E$10:$E$4229,PRL$4)</f>
        <v>#DIV/0!</v>
      </c>
      <c r="PRM20" s="38" t="e">
        <f>AVERAGEIFS('Cobalt Prices'!$G$10:$G$4229,'Cobalt Prices'!$E$10:$E$4229,PRM$4)</f>
        <v>#DIV/0!</v>
      </c>
      <c r="PRN20" s="38" t="e">
        <f>AVERAGEIFS('Cobalt Prices'!$G$10:$G$4229,'Cobalt Prices'!$E$10:$E$4229,PRN$4)</f>
        <v>#DIV/0!</v>
      </c>
      <c r="PRO20" s="38" t="e">
        <f>AVERAGEIFS('Cobalt Prices'!$G$10:$G$4229,'Cobalt Prices'!$E$10:$E$4229,PRO$4)</f>
        <v>#DIV/0!</v>
      </c>
      <c r="PRP20" s="38" t="e">
        <f>AVERAGEIFS('Cobalt Prices'!$G$10:$G$4229,'Cobalt Prices'!$E$10:$E$4229,PRP$4)</f>
        <v>#DIV/0!</v>
      </c>
      <c r="PRQ20" s="38" t="e">
        <f>AVERAGEIFS('Cobalt Prices'!$G$10:$G$4229,'Cobalt Prices'!$E$10:$E$4229,PRQ$4)</f>
        <v>#DIV/0!</v>
      </c>
      <c r="PRR20" s="38" t="e">
        <f>AVERAGEIFS('Cobalt Prices'!$G$10:$G$4229,'Cobalt Prices'!$E$10:$E$4229,PRR$4)</f>
        <v>#DIV/0!</v>
      </c>
      <c r="PRS20" s="38" t="e">
        <f>AVERAGEIFS('Cobalt Prices'!$G$10:$G$4229,'Cobalt Prices'!$E$10:$E$4229,PRS$4)</f>
        <v>#DIV/0!</v>
      </c>
      <c r="PRT20" s="38" t="e">
        <f>AVERAGEIFS('Cobalt Prices'!$G$10:$G$4229,'Cobalt Prices'!$E$10:$E$4229,PRT$4)</f>
        <v>#DIV/0!</v>
      </c>
      <c r="PRU20" s="38" t="e">
        <f>AVERAGEIFS('Cobalt Prices'!$G$10:$G$4229,'Cobalt Prices'!$E$10:$E$4229,PRU$4)</f>
        <v>#DIV/0!</v>
      </c>
      <c r="PRV20" s="38" t="e">
        <f>AVERAGEIFS('Cobalt Prices'!$G$10:$G$4229,'Cobalt Prices'!$E$10:$E$4229,PRV$4)</f>
        <v>#DIV/0!</v>
      </c>
      <c r="PRW20" s="38" t="e">
        <f>AVERAGEIFS('Cobalt Prices'!$G$10:$G$4229,'Cobalt Prices'!$E$10:$E$4229,PRW$4)</f>
        <v>#DIV/0!</v>
      </c>
      <c r="PRX20" s="38" t="e">
        <f>AVERAGEIFS('Cobalt Prices'!$G$10:$G$4229,'Cobalt Prices'!$E$10:$E$4229,PRX$4)</f>
        <v>#DIV/0!</v>
      </c>
      <c r="PRY20" s="38" t="e">
        <f>AVERAGEIFS('Cobalt Prices'!$G$10:$G$4229,'Cobalt Prices'!$E$10:$E$4229,PRY$4)</f>
        <v>#DIV/0!</v>
      </c>
      <c r="PRZ20" s="38" t="e">
        <f>AVERAGEIFS('Cobalt Prices'!$G$10:$G$4229,'Cobalt Prices'!$E$10:$E$4229,PRZ$4)</f>
        <v>#DIV/0!</v>
      </c>
      <c r="PSA20" s="38" t="e">
        <f>AVERAGEIFS('Cobalt Prices'!$G$10:$G$4229,'Cobalt Prices'!$E$10:$E$4229,PSA$4)</f>
        <v>#DIV/0!</v>
      </c>
      <c r="PSB20" s="38" t="e">
        <f>AVERAGEIFS('Cobalt Prices'!$G$10:$G$4229,'Cobalt Prices'!$E$10:$E$4229,PSB$4)</f>
        <v>#DIV/0!</v>
      </c>
      <c r="PSC20" s="38" t="e">
        <f>AVERAGEIFS('Cobalt Prices'!$G$10:$G$4229,'Cobalt Prices'!$E$10:$E$4229,PSC$4)</f>
        <v>#DIV/0!</v>
      </c>
      <c r="PSD20" s="38" t="e">
        <f>AVERAGEIFS('Cobalt Prices'!$G$10:$G$4229,'Cobalt Prices'!$E$10:$E$4229,PSD$4)</f>
        <v>#DIV/0!</v>
      </c>
      <c r="PSE20" s="38" t="e">
        <f>AVERAGEIFS('Cobalt Prices'!$G$10:$G$4229,'Cobalt Prices'!$E$10:$E$4229,PSE$4)</f>
        <v>#DIV/0!</v>
      </c>
      <c r="PSF20" s="38" t="e">
        <f>AVERAGEIFS('Cobalt Prices'!$G$10:$G$4229,'Cobalt Prices'!$E$10:$E$4229,PSF$4)</f>
        <v>#DIV/0!</v>
      </c>
      <c r="PSG20" s="38" t="e">
        <f>AVERAGEIFS('Cobalt Prices'!$G$10:$G$4229,'Cobalt Prices'!$E$10:$E$4229,PSG$4)</f>
        <v>#DIV/0!</v>
      </c>
      <c r="PSH20" s="38" t="e">
        <f>AVERAGEIFS('Cobalt Prices'!$G$10:$G$4229,'Cobalt Prices'!$E$10:$E$4229,PSH$4)</f>
        <v>#DIV/0!</v>
      </c>
      <c r="PSI20" s="38" t="e">
        <f>AVERAGEIFS('Cobalt Prices'!$G$10:$G$4229,'Cobalt Prices'!$E$10:$E$4229,PSI$4)</f>
        <v>#DIV/0!</v>
      </c>
      <c r="PSJ20" s="38" t="e">
        <f>AVERAGEIFS('Cobalt Prices'!$G$10:$G$4229,'Cobalt Prices'!$E$10:$E$4229,PSJ$4)</f>
        <v>#DIV/0!</v>
      </c>
      <c r="PSK20" s="38" t="e">
        <f>AVERAGEIFS('Cobalt Prices'!$G$10:$G$4229,'Cobalt Prices'!$E$10:$E$4229,PSK$4)</f>
        <v>#DIV/0!</v>
      </c>
      <c r="PSL20" s="38" t="e">
        <f>AVERAGEIFS('Cobalt Prices'!$G$10:$G$4229,'Cobalt Prices'!$E$10:$E$4229,PSL$4)</f>
        <v>#DIV/0!</v>
      </c>
      <c r="PSM20" s="38" t="e">
        <f>AVERAGEIFS('Cobalt Prices'!$G$10:$G$4229,'Cobalt Prices'!$E$10:$E$4229,PSM$4)</f>
        <v>#DIV/0!</v>
      </c>
      <c r="PSN20" s="38" t="e">
        <f>AVERAGEIFS('Cobalt Prices'!$G$10:$G$4229,'Cobalt Prices'!$E$10:$E$4229,PSN$4)</f>
        <v>#DIV/0!</v>
      </c>
      <c r="PSO20" s="38" t="e">
        <f>AVERAGEIFS('Cobalt Prices'!$G$10:$G$4229,'Cobalt Prices'!$E$10:$E$4229,PSO$4)</f>
        <v>#DIV/0!</v>
      </c>
      <c r="PSP20" s="38" t="e">
        <f>AVERAGEIFS('Cobalt Prices'!$G$10:$G$4229,'Cobalt Prices'!$E$10:$E$4229,PSP$4)</f>
        <v>#DIV/0!</v>
      </c>
      <c r="PSQ20" s="38" t="e">
        <f>AVERAGEIFS('Cobalt Prices'!$G$10:$G$4229,'Cobalt Prices'!$E$10:$E$4229,PSQ$4)</f>
        <v>#DIV/0!</v>
      </c>
      <c r="PSR20" s="38" t="e">
        <f>AVERAGEIFS('Cobalt Prices'!$G$10:$G$4229,'Cobalt Prices'!$E$10:$E$4229,PSR$4)</f>
        <v>#DIV/0!</v>
      </c>
      <c r="PSS20" s="38" t="e">
        <f>AVERAGEIFS('Cobalt Prices'!$G$10:$G$4229,'Cobalt Prices'!$E$10:$E$4229,PSS$4)</f>
        <v>#DIV/0!</v>
      </c>
      <c r="PST20" s="38" t="e">
        <f>AVERAGEIFS('Cobalt Prices'!$G$10:$G$4229,'Cobalt Prices'!$E$10:$E$4229,PST$4)</f>
        <v>#DIV/0!</v>
      </c>
      <c r="PSU20" s="38" t="e">
        <f>AVERAGEIFS('Cobalt Prices'!$G$10:$G$4229,'Cobalt Prices'!$E$10:$E$4229,PSU$4)</f>
        <v>#DIV/0!</v>
      </c>
      <c r="PSV20" s="38" t="e">
        <f>AVERAGEIFS('Cobalt Prices'!$G$10:$G$4229,'Cobalt Prices'!$E$10:$E$4229,PSV$4)</f>
        <v>#DIV/0!</v>
      </c>
      <c r="PSW20" s="38" t="e">
        <f>AVERAGEIFS('Cobalt Prices'!$G$10:$G$4229,'Cobalt Prices'!$E$10:$E$4229,PSW$4)</f>
        <v>#DIV/0!</v>
      </c>
      <c r="PSX20" s="38" t="e">
        <f>AVERAGEIFS('Cobalt Prices'!$G$10:$G$4229,'Cobalt Prices'!$E$10:$E$4229,PSX$4)</f>
        <v>#DIV/0!</v>
      </c>
      <c r="PSY20" s="38" t="e">
        <f>AVERAGEIFS('Cobalt Prices'!$G$10:$G$4229,'Cobalt Prices'!$E$10:$E$4229,PSY$4)</f>
        <v>#DIV/0!</v>
      </c>
      <c r="PSZ20" s="38" t="e">
        <f>AVERAGEIFS('Cobalt Prices'!$G$10:$G$4229,'Cobalt Prices'!$E$10:$E$4229,PSZ$4)</f>
        <v>#DIV/0!</v>
      </c>
      <c r="PTA20" s="38" t="e">
        <f>AVERAGEIFS('Cobalt Prices'!$G$10:$G$4229,'Cobalt Prices'!$E$10:$E$4229,PTA$4)</f>
        <v>#DIV/0!</v>
      </c>
      <c r="PTB20" s="38" t="e">
        <f>AVERAGEIFS('Cobalt Prices'!$G$10:$G$4229,'Cobalt Prices'!$E$10:$E$4229,PTB$4)</f>
        <v>#DIV/0!</v>
      </c>
      <c r="PTC20" s="38" t="e">
        <f>AVERAGEIFS('Cobalt Prices'!$G$10:$G$4229,'Cobalt Prices'!$E$10:$E$4229,PTC$4)</f>
        <v>#DIV/0!</v>
      </c>
      <c r="PTD20" s="38" t="e">
        <f>AVERAGEIFS('Cobalt Prices'!$G$10:$G$4229,'Cobalt Prices'!$E$10:$E$4229,PTD$4)</f>
        <v>#DIV/0!</v>
      </c>
      <c r="PTE20" s="38" t="e">
        <f>AVERAGEIFS('Cobalt Prices'!$G$10:$G$4229,'Cobalt Prices'!$E$10:$E$4229,PTE$4)</f>
        <v>#DIV/0!</v>
      </c>
      <c r="PTF20" s="38" t="e">
        <f>AVERAGEIFS('Cobalt Prices'!$G$10:$G$4229,'Cobalt Prices'!$E$10:$E$4229,PTF$4)</f>
        <v>#DIV/0!</v>
      </c>
      <c r="PTG20" s="38" t="e">
        <f>AVERAGEIFS('Cobalt Prices'!$G$10:$G$4229,'Cobalt Prices'!$E$10:$E$4229,PTG$4)</f>
        <v>#DIV/0!</v>
      </c>
      <c r="PTH20" s="38" t="e">
        <f>AVERAGEIFS('Cobalt Prices'!$G$10:$G$4229,'Cobalt Prices'!$E$10:$E$4229,PTH$4)</f>
        <v>#DIV/0!</v>
      </c>
      <c r="PTI20" s="38" t="e">
        <f>AVERAGEIFS('Cobalt Prices'!$G$10:$G$4229,'Cobalt Prices'!$E$10:$E$4229,PTI$4)</f>
        <v>#DIV/0!</v>
      </c>
      <c r="PTJ20" s="38" t="e">
        <f>AVERAGEIFS('Cobalt Prices'!$G$10:$G$4229,'Cobalt Prices'!$E$10:$E$4229,PTJ$4)</f>
        <v>#DIV/0!</v>
      </c>
      <c r="PTK20" s="38" t="e">
        <f>AVERAGEIFS('Cobalt Prices'!$G$10:$G$4229,'Cobalt Prices'!$E$10:$E$4229,PTK$4)</f>
        <v>#DIV/0!</v>
      </c>
      <c r="PTL20" s="38" t="e">
        <f>AVERAGEIFS('Cobalt Prices'!$G$10:$G$4229,'Cobalt Prices'!$E$10:$E$4229,PTL$4)</f>
        <v>#DIV/0!</v>
      </c>
      <c r="PTM20" s="38" t="e">
        <f>AVERAGEIFS('Cobalt Prices'!$G$10:$G$4229,'Cobalt Prices'!$E$10:$E$4229,PTM$4)</f>
        <v>#DIV/0!</v>
      </c>
      <c r="PTN20" s="38" t="e">
        <f>AVERAGEIFS('Cobalt Prices'!$G$10:$G$4229,'Cobalt Prices'!$E$10:$E$4229,PTN$4)</f>
        <v>#DIV/0!</v>
      </c>
      <c r="PTO20" s="38" t="e">
        <f>AVERAGEIFS('Cobalt Prices'!$G$10:$G$4229,'Cobalt Prices'!$E$10:$E$4229,PTO$4)</f>
        <v>#DIV/0!</v>
      </c>
      <c r="PTP20" s="38" t="e">
        <f>AVERAGEIFS('Cobalt Prices'!$G$10:$G$4229,'Cobalt Prices'!$E$10:$E$4229,PTP$4)</f>
        <v>#DIV/0!</v>
      </c>
      <c r="PTQ20" s="38" t="e">
        <f>AVERAGEIFS('Cobalt Prices'!$G$10:$G$4229,'Cobalt Prices'!$E$10:$E$4229,PTQ$4)</f>
        <v>#DIV/0!</v>
      </c>
      <c r="PTR20" s="38" t="e">
        <f>AVERAGEIFS('Cobalt Prices'!$G$10:$G$4229,'Cobalt Prices'!$E$10:$E$4229,PTR$4)</f>
        <v>#DIV/0!</v>
      </c>
      <c r="PTS20" s="38" t="e">
        <f>AVERAGEIFS('Cobalt Prices'!$G$10:$G$4229,'Cobalt Prices'!$E$10:$E$4229,PTS$4)</f>
        <v>#DIV/0!</v>
      </c>
      <c r="PTT20" s="38" t="e">
        <f>AVERAGEIFS('Cobalt Prices'!$G$10:$G$4229,'Cobalt Prices'!$E$10:$E$4229,PTT$4)</f>
        <v>#DIV/0!</v>
      </c>
      <c r="PTU20" s="38" t="e">
        <f>AVERAGEIFS('Cobalt Prices'!$G$10:$G$4229,'Cobalt Prices'!$E$10:$E$4229,PTU$4)</f>
        <v>#DIV/0!</v>
      </c>
      <c r="PTV20" s="38" t="e">
        <f>AVERAGEIFS('Cobalt Prices'!$G$10:$G$4229,'Cobalt Prices'!$E$10:$E$4229,PTV$4)</f>
        <v>#DIV/0!</v>
      </c>
      <c r="PTW20" s="38" t="e">
        <f>AVERAGEIFS('Cobalt Prices'!$G$10:$G$4229,'Cobalt Prices'!$E$10:$E$4229,PTW$4)</f>
        <v>#DIV/0!</v>
      </c>
      <c r="PTX20" s="38" t="e">
        <f>AVERAGEIFS('Cobalt Prices'!$G$10:$G$4229,'Cobalt Prices'!$E$10:$E$4229,PTX$4)</f>
        <v>#DIV/0!</v>
      </c>
      <c r="PTY20" s="38" t="e">
        <f>AVERAGEIFS('Cobalt Prices'!$G$10:$G$4229,'Cobalt Prices'!$E$10:$E$4229,PTY$4)</f>
        <v>#DIV/0!</v>
      </c>
      <c r="PTZ20" s="38" t="e">
        <f>AVERAGEIFS('Cobalt Prices'!$G$10:$G$4229,'Cobalt Prices'!$E$10:$E$4229,PTZ$4)</f>
        <v>#DIV/0!</v>
      </c>
      <c r="PUA20" s="38" t="e">
        <f>AVERAGEIFS('Cobalt Prices'!$G$10:$G$4229,'Cobalt Prices'!$E$10:$E$4229,PUA$4)</f>
        <v>#DIV/0!</v>
      </c>
      <c r="PUB20" s="38" t="e">
        <f>AVERAGEIFS('Cobalt Prices'!$G$10:$G$4229,'Cobalt Prices'!$E$10:$E$4229,PUB$4)</f>
        <v>#DIV/0!</v>
      </c>
      <c r="PUC20" s="38" t="e">
        <f>AVERAGEIFS('Cobalt Prices'!$G$10:$G$4229,'Cobalt Prices'!$E$10:$E$4229,PUC$4)</f>
        <v>#DIV/0!</v>
      </c>
      <c r="PUD20" s="38" t="e">
        <f>AVERAGEIFS('Cobalt Prices'!$G$10:$G$4229,'Cobalt Prices'!$E$10:$E$4229,PUD$4)</f>
        <v>#DIV/0!</v>
      </c>
      <c r="PUE20" s="38" t="e">
        <f>AVERAGEIFS('Cobalt Prices'!$G$10:$G$4229,'Cobalt Prices'!$E$10:$E$4229,PUE$4)</f>
        <v>#DIV/0!</v>
      </c>
      <c r="PUF20" s="38" t="e">
        <f>AVERAGEIFS('Cobalt Prices'!$G$10:$G$4229,'Cobalt Prices'!$E$10:$E$4229,PUF$4)</f>
        <v>#DIV/0!</v>
      </c>
      <c r="PUG20" s="38" t="e">
        <f>AVERAGEIFS('Cobalt Prices'!$G$10:$G$4229,'Cobalt Prices'!$E$10:$E$4229,PUG$4)</f>
        <v>#DIV/0!</v>
      </c>
      <c r="PUH20" s="38" t="e">
        <f>AVERAGEIFS('Cobalt Prices'!$G$10:$G$4229,'Cobalt Prices'!$E$10:$E$4229,PUH$4)</f>
        <v>#DIV/0!</v>
      </c>
      <c r="PUI20" s="38" t="e">
        <f>AVERAGEIFS('Cobalt Prices'!$G$10:$G$4229,'Cobalt Prices'!$E$10:$E$4229,PUI$4)</f>
        <v>#DIV/0!</v>
      </c>
      <c r="PUJ20" s="38" t="e">
        <f>AVERAGEIFS('Cobalt Prices'!$G$10:$G$4229,'Cobalt Prices'!$E$10:$E$4229,PUJ$4)</f>
        <v>#DIV/0!</v>
      </c>
      <c r="PUK20" s="38" t="e">
        <f>AVERAGEIFS('Cobalt Prices'!$G$10:$G$4229,'Cobalt Prices'!$E$10:$E$4229,PUK$4)</f>
        <v>#DIV/0!</v>
      </c>
      <c r="PUL20" s="38" t="e">
        <f>AVERAGEIFS('Cobalt Prices'!$G$10:$G$4229,'Cobalt Prices'!$E$10:$E$4229,PUL$4)</f>
        <v>#DIV/0!</v>
      </c>
      <c r="PUM20" s="38" t="e">
        <f>AVERAGEIFS('Cobalt Prices'!$G$10:$G$4229,'Cobalt Prices'!$E$10:$E$4229,PUM$4)</f>
        <v>#DIV/0!</v>
      </c>
      <c r="PUN20" s="38" t="e">
        <f>AVERAGEIFS('Cobalt Prices'!$G$10:$G$4229,'Cobalt Prices'!$E$10:$E$4229,PUN$4)</f>
        <v>#DIV/0!</v>
      </c>
      <c r="PUO20" s="38" t="e">
        <f>AVERAGEIFS('Cobalt Prices'!$G$10:$G$4229,'Cobalt Prices'!$E$10:$E$4229,PUO$4)</f>
        <v>#DIV/0!</v>
      </c>
      <c r="PUP20" s="38" t="e">
        <f>AVERAGEIFS('Cobalt Prices'!$G$10:$G$4229,'Cobalt Prices'!$E$10:$E$4229,PUP$4)</f>
        <v>#DIV/0!</v>
      </c>
      <c r="PUQ20" s="38" t="e">
        <f>AVERAGEIFS('Cobalt Prices'!$G$10:$G$4229,'Cobalt Prices'!$E$10:$E$4229,PUQ$4)</f>
        <v>#DIV/0!</v>
      </c>
      <c r="PUR20" s="38" t="e">
        <f>AVERAGEIFS('Cobalt Prices'!$G$10:$G$4229,'Cobalt Prices'!$E$10:$E$4229,PUR$4)</f>
        <v>#DIV/0!</v>
      </c>
      <c r="PUS20" s="38" t="e">
        <f>AVERAGEIFS('Cobalt Prices'!$G$10:$G$4229,'Cobalt Prices'!$E$10:$E$4229,PUS$4)</f>
        <v>#DIV/0!</v>
      </c>
      <c r="PUT20" s="38" t="e">
        <f>AVERAGEIFS('Cobalt Prices'!$G$10:$G$4229,'Cobalt Prices'!$E$10:$E$4229,PUT$4)</f>
        <v>#DIV/0!</v>
      </c>
      <c r="PUU20" s="38" t="e">
        <f>AVERAGEIFS('Cobalt Prices'!$G$10:$G$4229,'Cobalt Prices'!$E$10:$E$4229,PUU$4)</f>
        <v>#DIV/0!</v>
      </c>
      <c r="PUV20" s="38" t="e">
        <f>AVERAGEIFS('Cobalt Prices'!$G$10:$G$4229,'Cobalt Prices'!$E$10:$E$4229,PUV$4)</f>
        <v>#DIV/0!</v>
      </c>
      <c r="PUW20" s="38" t="e">
        <f>AVERAGEIFS('Cobalt Prices'!$G$10:$G$4229,'Cobalt Prices'!$E$10:$E$4229,PUW$4)</f>
        <v>#DIV/0!</v>
      </c>
      <c r="PUX20" s="38" t="e">
        <f>AVERAGEIFS('Cobalt Prices'!$G$10:$G$4229,'Cobalt Prices'!$E$10:$E$4229,PUX$4)</f>
        <v>#DIV/0!</v>
      </c>
      <c r="PUY20" s="38" t="e">
        <f>AVERAGEIFS('Cobalt Prices'!$G$10:$G$4229,'Cobalt Prices'!$E$10:$E$4229,PUY$4)</f>
        <v>#DIV/0!</v>
      </c>
      <c r="PUZ20" s="38" t="e">
        <f>AVERAGEIFS('Cobalt Prices'!$G$10:$G$4229,'Cobalt Prices'!$E$10:$E$4229,PUZ$4)</f>
        <v>#DIV/0!</v>
      </c>
      <c r="PVA20" s="38" t="e">
        <f>AVERAGEIFS('Cobalt Prices'!$G$10:$G$4229,'Cobalt Prices'!$E$10:$E$4229,PVA$4)</f>
        <v>#DIV/0!</v>
      </c>
      <c r="PVB20" s="38" t="e">
        <f>AVERAGEIFS('Cobalt Prices'!$G$10:$G$4229,'Cobalt Prices'!$E$10:$E$4229,PVB$4)</f>
        <v>#DIV/0!</v>
      </c>
      <c r="PVC20" s="38" t="e">
        <f>AVERAGEIFS('Cobalt Prices'!$G$10:$G$4229,'Cobalt Prices'!$E$10:$E$4229,PVC$4)</f>
        <v>#DIV/0!</v>
      </c>
      <c r="PVD20" s="38" t="e">
        <f>AVERAGEIFS('Cobalt Prices'!$G$10:$G$4229,'Cobalt Prices'!$E$10:$E$4229,PVD$4)</f>
        <v>#DIV/0!</v>
      </c>
      <c r="PVE20" s="38" t="e">
        <f>AVERAGEIFS('Cobalt Prices'!$G$10:$G$4229,'Cobalt Prices'!$E$10:$E$4229,PVE$4)</f>
        <v>#DIV/0!</v>
      </c>
      <c r="PVF20" s="38" t="e">
        <f>AVERAGEIFS('Cobalt Prices'!$G$10:$G$4229,'Cobalt Prices'!$E$10:$E$4229,PVF$4)</f>
        <v>#DIV/0!</v>
      </c>
      <c r="PVG20" s="38" t="e">
        <f>AVERAGEIFS('Cobalt Prices'!$G$10:$G$4229,'Cobalt Prices'!$E$10:$E$4229,PVG$4)</f>
        <v>#DIV/0!</v>
      </c>
      <c r="PVH20" s="38" t="e">
        <f>AVERAGEIFS('Cobalt Prices'!$G$10:$G$4229,'Cobalt Prices'!$E$10:$E$4229,PVH$4)</f>
        <v>#DIV/0!</v>
      </c>
      <c r="PVI20" s="38" t="e">
        <f>AVERAGEIFS('Cobalt Prices'!$G$10:$G$4229,'Cobalt Prices'!$E$10:$E$4229,PVI$4)</f>
        <v>#DIV/0!</v>
      </c>
      <c r="PVJ20" s="38" t="e">
        <f>AVERAGEIFS('Cobalt Prices'!$G$10:$G$4229,'Cobalt Prices'!$E$10:$E$4229,PVJ$4)</f>
        <v>#DIV/0!</v>
      </c>
      <c r="PVK20" s="38" t="e">
        <f>AVERAGEIFS('Cobalt Prices'!$G$10:$G$4229,'Cobalt Prices'!$E$10:$E$4229,PVK$4)</f>
        <v>#DIV/0!</v>
      </c>
      <c r="PVL20" s="38" t="e">
        <f>AVERAGEIFS('Cobalt Prices'!$G$10:$G$4229,'Cobalt Prices'!$E$10:$E$4229,PVL$4)</f>
        <v>#DIV/0!</v>
      </c>
      <c r="PVM20" s="38" t="e">
        <f>AVERAGEIFS('Cobalt Prices'!$G$10:$G$4229,'Cobalt Prices'!$E$10:$E$4229,PVM$4)</f>
        <v>#DIV/0!</v>
      </c>
      <c r="PVN20" s="38" t="e">
        <f>AVERAGEIFS('Cobalt Prices'!$G$10:$G$4229,'Cobalt Prices'!$E$10:$E$4229,PVN$4)</f>
        <v>#DIV/0!</v>
      </c>
      <c r="PVO20" s="38" t="e">
        <f>AVERAGEIFS('Cobalt Prices'!$G$10:$G$4229,'Cobalt Prices'!$E$10:$E$4229,PVO$4)</f>
        <v>#DIV/0!</v>
      </c>
      <c r="PVP20" s="38" t="e">
        <f>AVERAGEIFS('Cobalt Prices'!$G$10:$G$4229,'Cobalt Prices'!$E$10:$E$4229,PVP$4)</f>
        <v>#DIV/0!</v>
      </c>
      <c r="PVQ20" s="38" t="e">
        <f>AVERAGEIFS('Cobalt Prices'!$G$10:$G$4229,'Cobalt Prices'!$E$10:$E$4229,PVQ$4)</f>
        <v>#DIV/0!</v>
      </c>
      <c r="PVR20" s="38" t="e">
        <f>AVERAGEIFS('Cobalt Prices'!$G$10:$G$4229,'Cobalt Prices'!$E$10:$E$4229,PVR$4)</f>
        <v>#DIV/0!</v>
      </c>
      <c r="PVS20" s="38" t="e">
        <f>AVERAGEIFS('Cobalt Prices'!$G$10:$G$4229,'Cobalt Prices'!$E$10:$E$4229,PVS$4)</f>
        <v>#DIV/0!</v>
      </c>
      <c r="PVT20" s="38" t="e">
        <f>AVERAGEIFS('Cobalt Prices'!$G$10:$G$4229,'Cobalt Prices'!$E$10:$E$4229,PVT$4)</f>
        <v>#DIV/0!</v>
      </c>
      <c r="PVU20" s="38" t="e">
        <f>AVERAGEIFS('Cobalt Prices'!$G$10:$G$4229,'Cobalt Prices'!$E$10:$E$4229,PVU$4)</f>
        <v>#DIV/0!</v>
      </c>
      <c r="PVV20" s="38" t="e">
        <f>AVERAGEIFS('Cobalt Prices'!$G$10:$G$4229,'Cobalt Prices'!$E$10:$E$4229,PVV$4)</f>
        <v>#DIV/0!</v>
      </c>
      <c r="PVW20" s="38" t="e">
        <f>AVERAGEIFS('Cobalt Prices'!$G$10:$G$4229,'Cobalt Prices'!$E$10:$E$4229,PVW$4)</f>
        <v>#DIV/0!</v>
      </c>
      <c r="PVX20" s="38" t="e">
        <f>AVERAGEIFS('Cobalt Prices'!$G$10:$G$4229,'Cobalt Prices'!$E$10:$E$4229,PVX$4)</f>
        <v>#DIV/0!</v>
      </c>
      <c r="PVY20" s="38" t="e">
        <f>AVERAGEIFS('Cobalt Prices'!$G$10:$G$4229,'Cobalt Prices'!$E$10:$E$4229,PVY$4)</f>
        <v>#DIV/0!</v>
      </c>
      <c r="PVZ20" s="38" t="e">
        <f>AVERAGEIFS('Cobalt Prices'!$G$10:$G$4229,'Cobalt Prices'!$E$10:$E$4229,PVZ$4)</f>
        <v>#DIV/0!</v>
      </c>
      <c r="PWA20" s="38" t="e">
        <f>AVERAGEIFS('Cobalt Prices'!$G$10:$G$4229,'Cobalt Prices'!$E$10:$E$4229,PWA$4)</f>
        <v>#DIV/0!</v>
      </c>
      <c r="PWB20" s="38" t="e">
        <f>AVERAGEIFS('Cobalt Prices'!$G$10:$G$4229,'Cobalt Prices'!$E$10:$E$4229,PWB$4)</f>
        <v>#DIV/0!</v>
      </c>
      <c r="PWC20" s="38" t="e">
        <f>AVERAGEIFS('Cobalt Prices'!$G$10:$G$4229,'Cobalt Prices'!$E$10:$E$4229,PWC$4)</f>
        <v>#DIV/0!</v>
      </c>
      <c r="PWD20" s="38" t="e">
        <f>AVERAGEIFS('Cobalt Prices'!$G$10:$G$4229,'Cobalt Prices'!$E$10:$E$4229,PWD$4)</f>
        <v>#DIV/0!</v>
      </c>
      <c r="PWE20" s="38" t="e">
        <f>AVERAGEIFS('Cobalt Prices'!$G$10:$G$4229,'Cobalt Prices'!$E$10:$E$4229,PWE$4)</f>
        <v>#DIV/0!</v>
      </c>
      <c r="PWF20" s="38" t="e">
        <f>AVERAGEIFS('Cobalt Prices'!$G$10:$G$4229,'Cobalt Prices'!$E$10:$E$4229,PWF$4)</f>
        <v>#DIV/0!</v>
      </c>
      <c r="PWG20" s="38" t="e">
        <f>AVERAGEIFS('Cobalt Prices'!$G$10:$G$4229,'Cobalt Prices'!$E$10:$E$4229,PWG$4)</f>
        <v>#DIV/0!</v>
      </c>
      <c r="PWH20" s="38" t="e">
        <f>AVERAGEIFS('Cobalt Prices'!$G$10:$G$4229,'Cobalt Prices'!$E$10:$E$4229,PWH$4)</f>
        <v>#DIV/0!</v>
      </c>
      <c r="PWI20" s="38" t="e">
        <f>AVERAGEIFS('Cobalt Prices'!$G$10:$G$4229,'Cobalt Prices'!$E$10:$E$4229,PWI$4)</f>
        <v>#DIV/0!</v>
      </c>
      <c r="PWJ20" s="38" t="e">
        <f>AVERAGEIFS('Cobalt Prices'!$G$10:$G$4229,'Cobalt Prices'!$E$10:$E$4229,PWJ$4)</f>
        <v>#DIV/0!</v>
      </c>
      <c r="PWK20" s="38" t="e">
        <f>AVERAGEIFS('Cobalt Prices'!$G$10:$G$4229,'Cobalt Prices'!$E$10:$E$4229,PWK$4)</f>
        <v>#DIV/0!</v>
      </c>
      <c r="PWL20" s="38" t="e">
        <f>AVERAGEIFS('Cobalt Prices'!$G$10:$G$4229,'Cobalt Prices'!$E$10:$E$4229,PWL$4)</f>
        <v>#DIV/0!</v>
      </c>
      <c r="PWM20" s="38" t="e">
        <f>AVERAGEIFS('Cobalt Prices'!$G$10:$G$4229,'Cobalt Prices'!$E$10:$E$4229,PWM$4)</f>
        <v>#DIV/0!</v>
      </c>
      <c r="PWN20" s="38" t="e">
        <f>AVERAGEIFS('Cobalt Prices'!$G$10:$G$4229,'Cobalt Prices'!$E$10:$E$4229,PWN$4)</f>
        <v>#DIV/0!</v>
      </c>
      <c r="PWO20" s="38" t="e">
        <f>AVERAGEIFS('Cobalt Prices'!$G$10:$G$4229,'Cobalt Prices'!$E$10:$E$4229,PWO$4)</f>
        <v>#DIV/0!</v>
      </c>
      <c r="PWP20" s="38" t="e">
        <f>AVERAGEIFS('Cobalt Prices'!$G$10:$G$4229,'Cobalt Prices'!$E$10:$E$4229,PWP$4)</f>
        <v>#DIV/0!</v>
      </c>
      <c r="PWQ20" s="38" t="e">
        <f>AVERAGEIFS('Cobalt Prices'!$G$10:$G$4229,'Cobalt Prices'!$E$10:$E$4229,PWQ$4)</f>
        <v>#DIV/0!</v>
      </c>
      <c r="PWR20" s="38" t="e">
        <f>AVERAGEIFS('Cobalt Prices'!$G$10:$G$4229,'Cobalt Prices'!$E$10:$E$4229,PWR$4)</f>
        <v>#DIV/0!</v>
      </c>
      <c r="PWS20" s="38" t="e">
        <f>AVERAGEIFS('Cobalt Prices'!$G$10:$G$4229,'Cobalt Prices'!$E$10:$E$4229,PWS$4)</f>
        <v>#DIV/0!</v>
      </c>
      <c r="PWT20" s="38" t="e">
        <f>AVERAGEIFS('Cobalt Prices'!$G$10:$G$4229,'Cobalt Prices'!$E$10:$E$4229,PWT$4)</f>
        <v>#DIV/0!</v>
      </c>
      <c r="PWU20" s="38" t="e">
        <f>AVERAGEIFS('Cobalt Prices'!$G$10:$G$4229,'Cobalt Prices'!$E$10:$E$4229,PWU$4)</f>
        <v>#DIV/0!</v>
      </c>
      <c r="PWV20" s="38" t="e">
        <f>AVERAGEIFS('Cobalt Prices'!$G$10:$G$4229,'Cobalt Prices'!$E$10:$E$4229,PWV$4)</f>
        <v>#DIV/0!</v>
      </c>
      <c r="PWW20" s="38" t="e">
        <f>AVERAGEIFS('Cobalt Prices'!$G$10:$G$4229,'Cobalt Prices'!$E$10:$E$4229,PWW$4)</f>
        <v>#DIV/0!</v>
      </c>
      <c r="PWX20" s="38" t="e">
        <f>AVERAGEIFS('Cobalt Prices'!$G$10:$G$4229,'Cobalt Prices'!$E$10:$E$4229,PWX$4)</f>
        <v>#DIV/0!</v>
      </c>
      <c r="PWY20" s="38" t="e">
        <f>AVERAGEIFS('Cobalt Prices'!$G$10:$G$4229,'Cobalt Prices'!$E$10:$E$4229,PWY$4)</f>
        <v>#DIV/0!</v>
      </c>
      <c r="PWZ20" s="38" t="e">
        <f>AVERAGEIFS('Cobalt Prices'!$G$10:$G$4229,'Cobalt Prices'!$E$10:$E$4229,PWZ$4)</f>
        <v>#DIV/0!</v>
      </c>
      <c r="PXA20" s="38" t="e">
        <f>AVERAGEIFS('Cobalt Prices'!$G$10:$G$4229,'Cobalt Prices'!$E$10:$E$4229,PXA$4)</f>
        <v>#DIV/0!</v>
      </c>
      <c r="PXB20" s="38" t="e">
        <f>AVERAGEIFS('Cobalt Prices'!$G$10:$G$4229,'Cobalt Prices'!$E$10:$E$4229,PXB$4)</f>
        <v>#DIV/0!</v>
      </c>
      <c r="PXC20" s="38" t="e">
        <f>AVERAGEIFS('Cobalt Prices'!$G$10:$G$4229,'Cobalt Prices'!$E$10:$E$4229,PXC$4)</f>
        <v>#DIV/0!</v>
      </c>
      <c r="PXD20" s="38" t="e">
        <f>AVERAGEIFS('Cobalt Prices'!$G$10:$G$4229,'Cobalt Prices'!$E$10:$E$4229,PXD$4)</f>
        <v>#DIV/0!</v>
      </c>
      <c r="PXE20" s="38" t="e">
        <f>AVERAGEIFS('Cobalt Prices'!$G$10:$G$4229,'Cobalt Prices'!$E$10:$E$4229,PXE$4)</f>
        <v>#DIV/0!</v>
      </c>
      <c r="PXF20" s="38" t="e">
        <f>AVERAGEIFS('Cobalt Prices'!$G$10:$G$4229,'Cobalt Prices'!$E$10:$E$4229,PXF$4)</f>
        <v>#DIV/0!</v>
      </c>
      <c r="PXG20" s="38" t="e">
        <f>AVERAGEIFS('Cobalt Prices'!$G$10:$G$4229,'Cobalt Prices'!$E$10:$E$4229,PXG$4)</f>
        <v>#DIV/0!</v>
      </c>
      <c r="PXH20" s="38" t="e">
        <f>AVERAGEIFS('Cobalt Prices'!$G$10:$G$4229,'Cobalt Prices'!$E$10:$E$4229,PXH$4)</f>
        <v>#DIV/0!</v>
      </c>
      <c r="PXI20" s="38" t="e">
        <f>AVERAGEIFS('Cobalt Prices'!$G$10:$G$4229,'Cobalt Prices'!$E$10:$E$4229,PXI$4)</f>
        <v>#DIV/0!</v>
      </c>
      <c r="PXJ20" s="38" t="e">
        <f>AVERAGEIFS('Cobalt Prices'!$G$10:$G$4229,'Cobalt Prices'!$E$10:$E$4229,PXJ$4)</f>
        <v>#DIV/0!</v>
      </c>
      <c r="PXK20" s="38" t="e">
        <f>AVERAGEIFS('Cobalt Prices'!$G$10:$G$4229,'Cobalt Prices'!$E$10:$E$4229,PXK$4)</f>
        <v>#DIV/0!</v>
      </c>
      <c r="PXL20" s="38" t="e">
        <f>AVERAGEIFS('Cobalt Prices'!$G$10:$G$4229,'Cobalt Prices'!$E$10:$E$4229,PXL$4)</f>
        <v>#DIV/0!</v>
      </c>
      <c r="PXM20" s="38" t="e">
        <f>AVERAGEIFS('Cobalt Prices'!$G$10:$G$4229,'Cobalt Prices'!$E$10:$E$4229,PXM$4)</f>
        <v>#DIV/0!</v>
      </c>
      <c r="PXN20" s="38" t="e">
        <f>AVERAGEIFS('Cobalt Prices'!$G$10:$G$4229,'Cobalt Prices'!$E$10:$E$4229,PXN$4)</f>
        <v>#DIV/0!</v>
      </c>
      <c r="PXO20" s="38" t="e">
        <f>AVERAGEIFS('Cobalt Prices'!$G$10:$G$4229,'Cobalt Prices'!$E$10:$E$4229,PXO$4)</f>
        <v>#DIV/0!</v>
      </c>
      <c r="PXP20" s="38" t="e">
        <f>AVERAGEIFS('Cobalt Prices'!$G$10:$G$4229,'Cobalt Prices'!$E$10:$E$4229,PXP$4)</f>
        <v>#DIV/0!</v>
      </c>
      <c r="PXQ20" s="38" t="e">
        <f>AVERAGEIFS('Cobalt Prices'!$G$10:$G$4229,'Cobalt Prices'!$E$10:$E$4229,PXQ$4)</f>
        <v>#DIV/0!</v>
      </c>
      <c r="PXR20" s="38" t="e">
        <f>AVERAGEIFS('Cobalt Prices'!$G$10:$G$4229,'Cobalt Prices'!$E$10:$E$4229,PXR$4)</f>
        <v>#DIV/0!</v>
      </c>
      <c r="PXS20" s="38" t="e">
        <f>AVERAGEIFS('Cobalt Prices'!$G$10:$G$4229,'Cobalt Prices'!$E$10:$E$4229,PXS$4)</f>
        <v>#DIV/0!</v>
      </c>
      <c r="PXT20" s="38" t="e">
        <f>AVERAGEIFS('Cobalt Prices'!$G$10:$G$4229,'Cobalt Prices'!$E$10:$E$4229,PXT$4)</f>
        <v>#DIV/0!</v>
      </c>
      <c r="PXU20" s="38" t="e">
        <f>AVERAGEIFS('Cobalt Prices'!$G$10:$G$4229,'Cobalt Prices'!$E$10:$E$4229,PXU$4)</f>
        <v>#DIV/0!</v>
      </c>
      <c r="PXV20" s="38" t="e">
        <f>AVERAGEIFS('Cobalt Prices'!$G$10:$G$4229,'Cobalt Prices'!$E$10:$E$4229,PXV$4)</f>
        <v>#DIV/0!</v>
      </c>
      <c r="PXW20" s="38" t="e">
        <f>AVERAGEIFS('Cobalt Prices'!$G$10:$G$4229,'Cobalt Prices'!$E$10:$E$4229,PXW$4)</f>
        <v>#DIV/0!</v>
      </c>
      <c r="PXX20" s="38" t="e">
        <f>AVERAGEIFS('Cobalt Prices'!$G$10:$G$4229,'Cobalt Prices'!$E$10:$E$4229,PXX$4)</f>
        <v>#DIV/0!</v>
      </c>
      <c r="PXY20" s="38" t="e">
        <f>AVERAGEIFS('Cobalt Prices'!$G$10:$G$4229,'Cobalt Prices'!$E$10:$E$4229,PXY$4)</f>
        <v>#DIV/0!</v>
      </c>
      <c r="PXZ20" s="38" t="e">
        <f>AVERAGEIFS('Cobalt Prices'!$G$10:$G$4229,'Cobalt Prices'!$E$10:$E$4229,PXZ$4)</f>
        <v>#DIV/0!</v>
      </c>
      <c r="PYA20" s="38" t="e">
        <f>AVERAGEIFS('Cobalt Prices'!$G$10:$G$4229,'Cobalt Prices'!$E$10:$E$4229,PYA$4)</f>
        <v>#DIV/0!</v>
      </c>
      <c r="PYB20" s="38" t="e">
        <f>AVERAGEIFS('Cobalt Prices'!$G$10:$G$4229,'Cobalt Prices'!$E$10:$E$4229,PYB$4)</f>
        <v>#DIV/0!</v>
      </c>
      <c r="PYC20" s="38" t="e">
        <f>AVERAGEIFS('Cobalt Prices'!$G$10:$G$4229,'Cobalt Prices'!$E$10:$E$4229,PYC$4)</f>
        <v>#DIV/0!</v>
      </c>
      <c r="PYD20" s="38" t="e">
        <f>AVERAGEIFS('Cobalt Prices'!$G$10:$G$4229,'Cobalt Prices'!$E$10:$E$4229,PYD$4)</f>
        <v>#DIV/0!</v>
      </c>
      <c r="PYE20" s="38" t="e">
        <f>AVERAGEIFS('Cobalt Prices'!$G$10:$G$4229,'Cobalt Prices'!$E$10:$E$4229,PYE$4)</f>
        <v>#DIV/0!</v>
      </c>
      <c r="PYF20" s="38" t="e">
        <f>AVERAGEIFS('Cobalt Prices'!$G$10:$G$4229,'Cobalt Prices'!$E$10:$E$4229,PYF$4)</f>
        <v>#DIV/0!</v>
      </c>
      <c r="PYG20" s="38" t="e">
        <f>AVERAGEIFS('Cobalt Prices'!$G$10:$G$4229,'Cobalt Prices'!$E$10:$E$4229,PYG$4)</f>
        <v>#DIV/0!</v>
      </c>
      <c r="PYH20" s="38" t="e">
        <f>AVERAGEIFS('Cobalt Prices'!$G$10:$G$4229,'Cobalt Prices'!$E$10:$E$4229,PYH$4)</f>
        <v>#DIV/0!</v>
      </c>
      <c r="PYI20" s="38" t="e">
        <f>AVERAGEIFS('Cobalt Prices'!$G$10:$G$4229,'Cobalt Prices'!$E$10:$E$4229,PYI$4)</f>
        <v>#DIV/0!</v>
      </c>
      <c r="PYJ20" s="38" t="e">
        <f>AVERAGEIFS('Cobalt Prices'!$G$10:$G$4229,'Cobalt Prices'!$E$10:$E$4229,PYJ$4)</f>
        <v>#DIV/0!</v>
      </c>
      <c r="PYK20" s="38" t="e">
        <f>AVERAGEIFS('Cobalt Prices'!$G$10:$G$4229,'Cobalt Prices'!$E$10:$E$4229,PYK$4)</f>
        <v>#DIV/0!</v>
      </c>
      <c r="PYL20" s="38" t="e">
        <f>AVERAGEIFS('Cobalt Prices'!$G$10:$G$4229,'Cobalt Prices'!$E$10:$E$4229,PYL$4)</f>
        <v>#DIV/0!</v>
      </c>
      <c r="PYM20" s="38" t="e">
        <f>AVERAGEIFS('Cobalt Prices'!$G$10:$G$4229,'Cobalt Prices'!$E$10:$E$4229,PYM$4)</f>
        <v>#DIV/0!</v>
      </c>
      <c r="PYN20" s="38" t="e">
        <f>AVERAGEIFS('Cobalt Prices'!$G$10:$G$4229,'Cobalt Prices'!$E$10:$E$4229,PYN$4)</f>
        <v>#DIV/0!</v>
      </c>
      <c r="PYO20" s="38" t="e">
        <f>AVERAGEIFS('Cobalt Prices'!$G$10:$G$4229,'Cobalt Prices'!$E$10:$E$4229,PYO$4)</f>
        <v>#DIV/0!</v>
      </c>
      <c r="PYP20" s="38" t="e">
        <f>AVERAGEIFS('Cobalt Prices'!$G$10:$G$4229,'Cobalt Prices'!$E$10:$E$4229,PYP$4)</f>
        <v>#DIV/0!</v>
      </c>
      <c r="PYQ20" s="38" t="e">
        <f>AVERAGEIFS('Cobalt Prices'!$G$10:$G$4229,'Cobalt Prices'!$E$10:$E$4229,PYQ$4)</f>
        <v>#DIV/0!</v>
      </c>
      <c r="PYR20" s="38" t="e">
        <f>AVERAGEIFS('Cobalt Prices'!$G$10:$G$4229,'Cobalt Prices'!$E$10:$E$4229,PYR$4)</f>
        <v>#DIV/0!</v>
      </c>
      <c r="PYS20" s="38" t="e">
        <f>AVERAGEIFS('Cobalt Prices'!$G$10:$G$4229,'Cobalt Prices'!$E$10:$E$4229,PYS$4)</f>
        <v>#DIV/0!</v>
      </c>
      <c r="PYT20" s="38" t="e">
        <f>AVERAGEIFS('Cobalt Prices'!$G$10:$G$4229,'Cobalt Prices'!$E$10:$E$4229,PYT$4)</f>
        <v>#DIV/0!</v>
      </c>
      <c r="PYU20" s="38" t="e">
        <f>AVERAGEIFS('Cobalt Prices'!$G$10:$G$4229,'Cobalt Prices'!$E$10:$E$4229,PYU$4)</f>
        <v>#DIV/0!</v>
      </c>
      <c r="PYV20" s="38" t="e">
        <f>AVERAGEIFS('Cobalt Prices'!$G$10:$G$4229,'Cobalt Prices'!$E$10:$E$4229,PYV$4)</f>
        <v>#DIV/0!</v>
      </c>
      <c r="PYW20" s="38" t="e">
        <f>AVERAGEIFS('Cobalt Prices'!$G$10:$G$4229,'Cobalt Prices'!$E$10:$E$4229,PYW$4)</f>
        <v>#DIV/0!</v>
      </c>
      <c r="PYX20" s="38" t="e">
        <f>AVERAGEIFS('Cobalt Prices'!$G$10:$G$4229,'Cobalt Prices'!$E$10:$E$4229,PYX$4)</f>
        <v>#DIV/0!</v>
      </c>
      <c r="PYY20" s="38" t="e">
        <f>AVERAGEIFS('Cobalt Prices'!$G$10:$G$4229,'Cobalt Prices'!$E$10:$E$4229,PYY$4)</f>
        <v>#DIV/0!</v>
      </c>
      <c r="PYZ20" s="38" t="e">
        <f>AVERAGEIFS('Cobalt Prices'!$G$10:$G$4229,'Cobalt Prices'!$E$10:$E$4229,PYZ$4)</f>
        <v>#DIV/0!</v>
      </c>
      <c r="PZA20" s="38" t="e">
        <f>AVERAGEIFS('Cobalt Prices'!$G$10:$G$4229,'Cobalt Prices'!$E$10:$E$4229,PZA$4)</f>
        <v>#DIV/0!</v>
      </c>
      <c r="PZB20" s="38" t="e">
        <f>AVERAGEIFS('Cobalt Prices'!$G$10:$G$4229,'Cobalt Prices'!$E$10:$E$4229,PZB$4)</f>
        <v>#DIV/0!</v>
      </c>
      <c r="PZC20" s="38" t="e">
        <f>AVERAGEIFS('Cobalt Prices'!$G$10:$G$4229,'Cobalt Prices'!$E$10:$E$4229,PZC$4)</f>
        <v>#DIV/0!</v>
      </c>
      <c r="PZD20" s="38" t="e">
        <f>AVERAGEIFS('Cobalt Prices'!$G$10:$G$4229,'Cobalt Prices'!$E$10:$E$4229,PZD$4)</f>
        <v>#DIV/0!</v>
      </c>
      <c r="PZE20" s="38" t="e">
        <f>AVERAGEIFS('Cobalt Prices'!$G$10:$G$4229,'Cobalt Prices'!$E$10:$E$4229,PZE$4)</f>
        <v>#DIV/0!</v>
      </c>
      <c r="PZF20" s="38" t="e">
        <f>AVERAGEIFS('Cobalt Prices'!$G$10:$G$4229,'Cobalt Prices'!$E$10:$E$4229,PZF$4)</f>
        <v>#DIV/0!</v>
      </c>
      <c r="PZG20" s="38" t="e">
        <f>AVERAGEIFS('Cobalt Prices'!$G$10:$G$4229,'Cobalt Prices'!$E$10:$E$4229,PZG$4)</f>
        <v>#DIV/0!</v>
      </c>
      <c r="PZH20" s="38" t="e">
        <f>AVERAGEIFS('Cobalt Prices'!$G$10:$G$4229,'Cobalt Prices'!$E$10:$E$4229,PZH$4)</f>
        <v>#DIV/0!</v>
      </c>
      <c r="PZI20" s="38" t="e">
        <f>AVERAGEIFS('Cobalt Prices'!$G$10:$G$4229,'Cobalt Prices'!$E$10:$E$4229,PZI$4)</f>
        <v>#DIV/0!</v>
      </c>
      <c r="PZJ20" s="38" t="e">
        <f>AVERAGEIFS('Cobalt Prices'!$G$10:$G$4229,'Cobalt Prices'!$E$10:$E$4229,PZJ$4)</f>
        <v>#DIV/0!</v>
      </c>
      <c r="PZK20" s="38" t="e">
        <f>AVERAGEIFS('Cobalt Prices'!$G$10:$G$4229,'Cobalt Prices'!$E$10:$E$4229,PZK$4)</f>
        <v>#DIV/0!</v>
      </c>
      <c r="PZL20" s="38" t="e">
        <f>AVERAGEIFS('Cobalt Prices'!$G$10:$G$4229,'Cobalt Prices'!$E$10:$E$4229,PZL$4)</f>
        <v>#DIV/0!</v>
      </c>
      <c r="PZM20" s="38" t="e">
        <f>AVERAGEIFS('Cobalt Prices'!$G$10:$G$4229,'Cobalt Prices'!$E$10:$E$4229,PZM$4)</f>
        <v>#DIV/0!</v>
      </c>
      <c r="PZN20" s="38" t="e">
        <f>AVERAGEIFS('Cobalt Prices'!$G$10:$G$4229,'Cobalt Prices'!$E$10:$E$4229,PZN$4)</f>
        <v>#DIV/0!</v>
      </c>
      <c r="PZO20" s="38" t="e">
        <f>AVERAGEIFS('Cobalt Prices'!$G$10:$G$4229,'Cobalt Prices'!$E$10:$E$4229,PZO$4)</f>
        <v>#DIV/0!</v>
      </c>
      <c r="PZP20" s="38" t="e">
        <f>AVERAGEIFS('Cobalt Prices'!$G$10:$G$4229,'Cobalt Prices'!$E$10:$E$4229,PZP$4)</f>
        <v>#DIV/0!</v>
      </c>
      <c r="PZQ20" s="38" t="e">
        <f>AVERAGEIFS('Cobalt Prices'!$G$10:$G$4229,'Cobalt Prices'!$E$10:$E$4229,PZQ$4)</f>
        <v>#DIV/0!</v>
      </c>
      <c r="PZR20" s="38" t="e">
        <f>AVERAGEIFS('Cobalt Prices'!$G$10:$G$4229,'Cobalt Prices'!$E$10:$E$4229,PZR$4)</f>
        <v>#DIV/0!</v>
      </c>
      <c r="PZS20" s="38" t="e">
        <f>AVERAGEIFS('Cobalt Prices'!$G$10:$G$4229,'Cobalt Prices'!$E$10:$E$4229,PZS$4)</f>
        <v>#DIV/0!</v>
      </c>
      <c r="PZT20" s="38" t="e">
        <f>AVERAGEIFS('Cobalt Prices'!$G$10:$G$4229,'Cobalt Prices'!$E$10:$E$4229,PZT$4)</f>
        <v>#DIV/0!</v>
      </c>
      <c r="PZU20" s="38" t="e">
        <f>AVERAGEIFS('Cobalt Prices'!$G$10:$G$4229,'Cobalt Prices'!$E$10:$E$4229,PZU$4)</f>
        <v>#DIV/0!</v>
      </c>
      <c r="PZV20" s="38" t="e">
        <f>AVERAGEIFS('Cobalt Prices'!$G$10:$G$4229,'Cobalt Prices'!$E$10:$E$4229,PZV$4)</f>
        <v>#DIV/0!</v>
      </c>
      <c r="PZW20" s="38" t="e">
        <f>AVERAGEIFS('Cobalt Prices'!$G$10:$G$4229,'Cobalt Prices'!$E$10:$E$4229,PZW$4)</f>
        <v>#DIV/0!</v>
      </c>
      <c r="PZX20" s="38" t="e">
        <f>AVERAGEIFS('Cobalt Prices'!$G$10:$G$4229,'Cobalt Prices'!$E$10:$E$4229,PZX$4)</f>
        <v>#DIV/0!</v>
      </c>
      <c r="PZY20" s="38" t="e">
        <f>AVERAGEIFS('Cobalt Prices'!$G$10:$G$4229,'Cobalt Prices'!$E$10:$E$4229,PZY$4)</f>
        <v>#DIV/0!</v>
      </c>
      <c r="PZZ20" s="38" t="e">
        <f>AVERAGEIFS('Cobalt Prices'!$G$10:$G$4229,'Cobalt Prices'!$E$10:$E$4229,PZZ$4)</f>
        <v>#DIV/0!</v>
      </c>
      <c r="QAA20" s="38" t="e">
        <f>AVERAGEIFS('Cobalt Prices'!$G$10:$G$4229,'Cobalt Prices'!$E$10:$E$4229,QAA$4)</f>
        <v>#DIV/0!</v>
      </c>
      <c r="QAB20" s="38" t="e">
        <f>AVERAGEIFS('Cobalt Prices'!$G$10:$G$4229,'Cobalt Prices'!$E$10:$E$4229,QAB$4)</f>
        <v>#DIV/0!</v>
      </c>
      <c r="QAC20" s="38" t="e">
        <f>AVERAGEIFS('Cobalt Prices'!$G$10:$G$4229,'Cobalt Prices'!$E$10:$E$4229,QAC$4)</f>
        <v>#DIV/0!</v>
      </c>
      <c r="QAD20" s="38" t="e">
        <f>AVERAGEIFS('Cobalt Prices'!$G$10:$G$4229,'Cobalt Prices'!$E$10:$E$4229,QAD$4)</f>
        <v>#DIV/0!</v>
      </c>
      <c r="QAE20" s="38" t="e">
        <f>AVERAGEIFS('Cobalt Prices'!$G$10:$G$4229,'Cobalt Prices'!$E$10:$E$4229,QAE$4)</f>
        <v>#DIV/0!</v>
      </c>
      <c r="QAF20" s="38" t="e">
        <f>AVERAGEIFS('Cobalt Prices'!$G$10:$G$4229,'Cobalt Prices'!$E$10:$E$4229,QAF$4)</f>
        <v>#DIV/0!</v>
      </c>
      <c r="QAG20" s="38" t="e">
        <f>AVERAGEIFS('Cobalt Prices'!$G$10:$G$4229,'Cobalt Prices'!$E$10:$E$4229,QAG$4)</f>
        <v>#DIV/0!</v>
      </c>
      <c r="QAH20" s="38" t="e">
        <f>AVERAGEIFS('Cobalt Prices'!$G$10:$G$4229,'Cobalt Prices'!$E$10:$E$4229,QAH$4)</f>
        <v>#DIV/0!</v>
      </c>
      <c r="QAI20" s="38" t="e">
        <f>AVERAGEIFS('Cobalt Prices'!$G$10:$G$4229,'Cobalt Prices'!$E$10:$E$4229,QAI$4)</f>
        <v>#DIV/0!</v>
      </c>
      <c r="QAJ20" s="38" t="e">
        <f>AVERAGEIFS('Cobalt Prices'!$G$10:$G$4229,'Cobalt Prices'!$E$10:$E$4229,QAJ$4)</f>
        <v>#DIV/0!</v>
      </c>
      <c r="QAK20" s="38" t="e">
        <f>AVERAGEIFS('Cobalt Prices'!$G$10:$G$4229,'Cobalt Prices'!$E$10:$E$4229,QAK$4)</f>
        <v>#DIV/0!</v>
      </c>
      <c r="QAL20" s="38" t="e">
        <f>AVERAGEIFS('Cobalt Prices'!$G$10:$G$4229,'Cobalt Prices'!$E$10:$E$4229,QAL$4)</f>
        <v>#DIV/0!</v>
      </c>
      <c r="QAM20" s="38" t="e">
        <f>AVERAGEIFS('Cobalt Prices'!$G$10:$G$4229,'Cobalt Prices'!$E$10:$E$4229,QAM$4)</f>
        <v>#DIV/0!</v>
      </c>
      <c r="QAN20" s="38" t="e">
        <f>AVERAGEIFS('Cobalt Prices'!$G$10:$G$4229,'Cobalt Prices'!$E$10:$E$4229,QAN$4)</f>
        <v>#DIV/0!</v>
      </c>
      <c r="QAO20" s="38" t="e">
        <f>AVERAGEIFS('Cobalt Prices'!$G$10:$G$4229,'Cobalt Prices'!$E$10:$E$4229,QAO$4)</f>
        <v>#DIV/0!</v>
      </c>
      <c r="QAP20" s="38" t="e">
        <f>AVERAGEIFS('Cobalt Prices'!$G$10:$G$4229,'Cobalt Prices'!$E$10:$E$4229,QAP$4)</f>
        <v>#DIV/0!</v>
      </c>
      <c r="QAQ20" s="38" t="e">
        <f>AVERAGEIFS('Cobalt Prices'!$G$10:$G$4229,'Cobalt Prices'!$E$10:$E$4229,QAQ$4)</f>
        <v>#DIV/0!</v>
      </c>
      <c r="QAR20" s="38" t="e">
        <f>AVERAGEIFS('Cobalt Prices'!$G$10:$G$4229,'Cobalt Prices'!$E$10:$E$4229,QAR$4)</f>
        <v>#DIV/0!</v>
      </c>
      <c r="QAS20" s="38" t="e">
        <f>AVERAGEIFS('Cobalt Prices'!$G$10:$G$4229,'Cobalt Prices'!$E$10:$E$4229,QAS$4)</f>
        <v>#DIV/0!</v>
      </c>
      <c r="QAT20" s="38" t="e">
        <f>AVERAGEIFS('Cobalt Prices'!$G$10:$G$4229,'Cobalt Prices'!$E$10:$E$4229,QAT$4)</f>
        <v>#DIV/0!</v>
      </c>
      <c r="QAU20" s="38" t="e">
        <f>AVERAGEIFS('Cobalt Prices'!$G$10:$G$4229,'Cobalt Prices'!$E$10:$E$4229,QAU$4)</f>
        <v>#DIV/0!</v>
      </c>
      <c r="QAV20" s="38" t="e">
        <f>AVERAGEIFS('Cobalt Prices'!$G$10:$G$4229,'Cobalt Prices'!$E$10:$E$4229,QAV$4)</f>
        <v>#DIV/0!</v>
      </c>
      <c r="QAW20" s="38" t="e">
        <f>AVERAGEIFS('Cobalt Prices'!$G$10:$G$4229,'Cobalt Prices'!$E$10:$E$4229,QAW$4)</f>
        <v>#DIV/0!</v>
      </c>
      <c r="QAX20" s="38" t="e">
        <f>AVERAGEIFS('Cobalt Prices'!$G$10:$G$4229,'Cobalt Prices'!$E$10:$E$4229,QAX$4)</f>
        <v>#DIV/0!</v>
      </c>
      <c r="QAY20" s="38" t="e">
        <f>AVERAGEIFS('Cobalt Prices'!$G$10:$G$4229,'Cobalt Prices'!$E$10:$E$4229,QAY$4)</f>
        <v>#DIV/0!</v>
      </c>
      <c r="QAZ20" s="38" t="e">
        <f>AVERAGEIFS('Cobalt Prices'!$G$10:$G$4229,'Cobalt Prices'!$E$10:$E$4229,QAZ$4)</f>
        <v>#DIV/0!</v>
      </c>
      <c r="QBA20" s="38" t="e">
        <f>AVERAGEIFS('Cobalt Prices'!$G$10:$G$4229,'Cobalt Prices'!$E$10:$E$4229,QBA$4)</f>
        <v>#DIV/0!</v>
      </c>
      <c r="QBB20" s="38" t="e">
        <f>AVERAGEIFS('Cobalt Prices'!$G$10:$G$4229,'Cobalt Prices'!$E$10:$E$4229,QBB$4)</f>
        <v>#DIV/0!</v>
      </c>
      <c r="QBC20" s="38" t="e">
        <f>AVERAGEIFS('Cobalt Prices'!$G$10:$G$4229,'Cobalt Prices'!$E$10:$E$4229,QBC$4)</f>
        <v>#DIV/0!</v>
      </c>
      <c r="QBD20" s="38" t="e">
        <f>AVERAGEIFS('Cobalt Prices'!$G$10:$G$4229,'Cobalt Prices'!$E$10:$E$4229,QBD$4)</f>
        <v>#DIV/0!</v>
      </c>
      <c r="QBE20" s="38" t="e">
        <f>AVERAGEIFS('Cobalt Prices'!$G$10:$G$4229,'Cobalt Prices'!$E$10:$E$4229,QBE$4)</f>
        <v>#DIV/0!</v>
      </c>
      <c r="QBF20" s="38" t="e">
        <f>AVERAGEIFS('Cobalt Prices'!$G$10:$G$4229,'Cobalt Prices'!$E$10:$E$4229,QBF$4)</f>
        <v>#DIV/0!</v>
      </c>
      <c r="QBG20" s="38" t="e">
        <f>AVERAGEIFS('Cobalt Prices'!$G$10:$G$4229,'Cobalt Prices'!$E$10:$E$4229,QBG$4)</f>
        <v>#DIV/0!</v>
      </c>
      <c r="QBH20" s="38" t="e">
        <f>AVERAGEIFS('Cobalt Prices'!$G$10:$G$4229,'Cobalt Prices'!$E$10:$E$4229,QBH$4)</f>
        <v>#DIV/0!</v>
      </c>
      <c r="QBI20" s="38" t="e">
        <f>AVERAGEIFS('Cobalt Prices'!$G$10:$G$4229,'Cobalt Prices'!$E$10:$E$4229,QBI$4)</f>
        <v>#DIV/0!</v>
      </c>
      <c r="QBJ20" s="38" t="e">
        <f>AVERAGEIFS('Cobalt Prices'!$G$10:$G$4229,'Cobalt Prices'!$E$10:$E$4229,QBJ$4)</f>
        <v>#DIV/0!</v>
      </c>
      <c r="QBK20" s="38" t="e">
        <f>AVERAGEIFS('Cobalt Prices'!$G$10:$G$4229,'Cobalt Prices'!$E$10:$E$4229,QBK$4)</f>
        <v>#DIV/0!</v>
      </c>
      <c r="QBL20" s="38" t="e">
        <f>AVERAGEIFS('Cobalt Prices'!$G$10:$G$4229,'Cobalt Prices'!$E$10:$E$4229,QBL$4)</f>
        <v>#DIV/0!</v>
      </c>
      <c r="QBM20" s="38" t="e">
        <f>AVERAGEIFS('Cobalt Prices'!$G$10:$G$4229,'Cobalt Prices'!$E$10:$E$4229,QBM$4)</f>
        <v>#DIV/0!</v>
      </c>
      <c r="QBN20" s="38" t="e">
        <f>AVERAGEIFS('Cobalt Prices'!$G$10:$G$4229,'Cobalt Prices'!$E$10:$E$4229,QBN$4)</f>
        <v>#DIV/0!</v>
      </c>
      <c r="QBO20" s="38" t="e">
        <f>AVERAGEIFS('Cobalt Prices'!$G$10:$G$4229,'Cobalt Prices'!$E$10:$E$4229,QBO$4)</f>
        <v>#DIV/0!</v>
      </c>
      <c r="QBP20" s="38" t="e">
        <f>AVERAGEIFS('Cobalt Prices'!$G$10:$G$4229,'Cobalt Prices'!$E$10:$E$4229,QBP$4)</f>
        <v>#DIV/0!</v>
      </c>
      <c r="QBQ20" s="38" t="e">
        <f>AVERAGEIFS('Cobalt Prices'!$G$10:$G$4229,'Cobalt Prices'!$E$10:$E$4229,QBQ$4)</f>
        <v>#DIV/0!</v>
      </c>
      <c r="QBR20" s="38" t="e">
        <f>AVERAGEIFS('Cobalt Prices'!$G$10:$G$4229,'Cobalt Prices'!$E$10:$E$4229,QBR$4)</f>
        <v>#DIV/0!</v>
      </c>
      <c r="QBS20" s="38" t="e">
        <f>AVERAGEIFS('Cobalt Prices'!$G$10:$G$4229,'Cobalt Prices'!$E$10:$E$4229,QBS$4)</f>
        <v>#DIV/0!</v>
      </c>
      <c r="QBT20" s="38" t="e">
        <f>AVERAGEIFS('Cobalt Prices'!$G$10:$G$4229,'Cobalt Prices'!$E$10:$E$4229,QBT$4)</f>
        <v>#DIV/0!</v>
      </c>
      <c r="QBU20" s="38" t="e">
        <f>AVERAGEIFS('Cobalt Prices'!$G$10:$G$4229,'Cobalt Prices'!$E$10:$E$4229,QBU$4)</f>
        <v>#DIV/0!</v>
      </c>
      <c r="QBV20" s="38" t="e">
        <f>AVERAGEIFS('Cobalt Prices'!$G$10:$G$4229,'Cobalt Prices'!$E$10:$E$4229,QBV$4)</f>
        <v>#DIV/0!</v>
      </c>
      <c r="QBW20" s="38" t="e">
        <f>AVERAGEIFS('Cobalt Prices'!$G$10:$G$4229,'Cobalt Prices'!$E$10:$E$4229,QBW$4)</f>
        <v>#DIV/0!</v>
      </c>
      <c r="QBX20" s="38" t="e">
        <f>AVERAGEIFS('Cobalt Prices'!$G$10:$G$4229,'Cobalt Prices'!$E$10:$E$4229,QBX$4)</f>
        <v>#DIV/0!</v>
      </c>
      <c r="QBY20" s="38" t="e">
        <f>AVERAGEIFS('Cobalt Prices'!$G$10:$G$4229,'Cobalt Prices'!$E$10:$E$4229,QBY$4)</f>
        <v>#DIV/0!</v>
      </c>
      <c r="QBZ20" s="38" t="e">
        <f>AVERAGEIFS('Cobalt Prices'!$G$10:$G$4229,'Cobalt Prices'!$E$10:$E$4229,QBZ$4)</f>
        <v>#DIV/0!</v>
      </c>
      <c r="QCA20" s="38" t="e">
        <f>AVERAGEIFS('Cobalt Prices'!$G$10:$G$4229,'Cobalt Prices'!$E$10:$E$4229,QCA$4)</f>
        <v>#DIV/0!</v>
      </c>
      <c r="QCB20" s="38" t="e">
        <f>AVERAGEIFS('Cobalt Prices'!$G$10:$G$4229,'Cobalt Prices'!$E$10:$E$4229,QCB$4)</f>
        <v>#DIV/0!</v>
      </c>
      <c r="QCC20" s="38" t="e">
        <f>AVERAGEIFS('Cobalt Prices'!$G$10:$G$4229,'Cobalt Prices'!$E$10:$E$4229,QCC$4)</f>
        <v>#DIV/0!</v>
      </c>
      <c r="QCD20" s="38" t="e">
        <f>AVERAGEIFS('Cobalt Prices'!$G$10:$G$4229,'Cobalt Prices'!$E$10:$E$4229,QCD$4)</f>
        <v>#DIV/0!</v>
      </c>
      <c r="QCE20" s="38" t="e">
        <f>AVERAGEIFS('Cobalt Prices'!$G$10:$G$4229,'Cobalt Prices'!$E$10:$E$4229,QCE$4)</f>
        <v>#DIV/0!</v>
      </c>
      <c r="QCF20" s="38" t="e">
        <f>AVERAGEIFS('Cobalt Prices'!$G$10:$G$4229,'Cobalt Prices'!$E$10:$E$4229,QCF$4)</f>
        <v>#DIV/0!</v>
      </c>
      <c r="QCG20" s="38" t="e">
        <f>AVERAGEIFS('Cobalt Prices'!$G$10:$G$4229,'Cobalt Prices'!$E$10:$E$4229,QCG$4)</f>
        <v>#DIV/0!</v>
      </c>
      <c r="QCH20" s="38" t="e">
        <f>AVERAGEIFS('Cobalt Prices'!$G$10:$G$4229,'Cobalt Prices'!$E$10:$E$4229,QCH$4)</f>
        <v>#DIV/0!</v>
      </c>
      <c r="QCI20" s="38" t="e">
        <f>AVERAGEIFS('Cobalt Prices'!$G$10:$G$4229,'Cobalt Prices'!$E$10:$E$4229,QCI$4)</f>
        <v>#DIV/0!</v>
      </c>
      <c r="QCJ20" s="38" t="e">
        <f>AVERAGEIFS('Cobalt Prices'!$G$10:$G$4229,'Cobalt Prices'!$E$10:$E$4229,QCJ$4)</f>
        <v>#DIV/0!</v>
      </c>
      <c r="QCK20" s="38" t="e">
        <f>AVERAGEIFS('Cobalt Prices'!$G$10:$G$4229,'Cobalt Prices'!$E$10:$E$4229,QCK$4)</f>
        <v>#DIV/0!</v>
      </c>
      <c r="QCL20" s="38" t="e">
        <f>AVERAGEIFS('Cobalt Prices'!$G$10:$G$4229,'Cobalt Prices'!$E$10:$E$4229,QCL$4)</f>
        <v>#DIV/0!</v>
      </c>
      <c r="QCM20" s="38" t="e">
        <f>AVERAGEIFS('Cobalt Prices'!$G$10:$G$4229,'Cobalt Prices'!$E$10:$E$4229,QCM$4)</f>
        <v>#DIV/0!</v>
      </c>
      <c r="QCN20" s="38" t="e">
        <f>AVERAGEIFS('Cobalt Prices'!$G$10:$G$4229,'Cobalt Prices'!$E$10:$E$4229,QCN$4)</f>
        <v>#DIV/0!</v>
      </c>
      <c r="QCO20" s="38" t="e">
        <f>AVERAGEIFS('Cobalt Prices'!$G$10:$G$4229,'Cobalt Prices'!$E$10:$E$4229,QCO$4)</f>
        <v>#DIV/0!</v>
      </c>
      <c r="QCP20" s="38" t="e">
        <f>AVERAGEIFS('Cobalt Prices'!$G$10:$G$4229,'Cobalt Prices'!$E$10:$E$4229,QCP$4)</f>
        <v>#DIV/0!</v>
      </c>
      <c r="QCQ20" s="38" t="e">
        <f>AVERAGEIFS('Cobalt Prices'!$G$10:$G$4229,'Cobalt Prices'!$E$10:$E$4229,QCQ$4)</f>
        <v>#DIV/0!</v>
      </c>
      <c r="QCR20" s="38" t="e">
        <f>AVERAGEIFS('Cobalt Prices'!$G$10:$G$4229,'Cobalt Prices'!$E$10:$E$4229,QCR$4)</f>
        <v>#DIV/0!</v>
      </c>
      <c r="QCS20" s="38" t="e">
        <f>AVERAGEIFS('Cobalt Prices'!$G$10:$G$4229,'Cobalt Prices'!$E$10:$E$4229,QCS$4)</f>
        <v>#DIV/0!</v>
      </c>
      <c r="QCT20" s="38" t="e">
        <f>AVERAGEIFS('Cobalt Prices'!$G$10:$G$4229,'Cobalt Prices'!$E$10:$E$4229,QCT$4)</f>
        <v>#DIV/0!</v>
      </c>
      <c r="QCU20" s="38" t="e">
        <f>AVERAGEIFS('Cobalt Prices'!$G$10:$G$4229,'Cobalt Prices'!$E$10:$E$4229,QCU$4)</f>
        <v>#DIV/0!</v>
      </c>
      <c r="QCV20" s="38" t="e">
        <f>AVERAGEIFS('Cobalt Prices'!$G$10:$G$4229,'Cobalt Prices'!$E$10:$E$4229,QCV$4)</f>
        <v>#DIV/0!</v>
      </c>
      <c r="QCW20" s="38" t="e">
        <f>AVERAGEIFS('Cobalt Prices'!$G$10:$G$4229,'Cobalt Prices'!$E$10:$E$4229,QCW$4)</f>
        <v>#DIV/0!</v>
      </c>
      <c r="QCX20" s="38" t="e">
        <f>AVERAGEIFS('Cobalt Prices'!$G$10:$G$4229,'Cobalt Prices'!$E$10:$E$4229,QCX$4)</f>
        <v>#DIV/0!</v>
      </c>
      <c r="QCY20" s="38" t="e">
        <f>AVERAGEIFS('Cobalt Prices'!$G$10:$G$4229,'Cobalt Prices'!$E$10:$E$4229,QCY$4)</f>
        <v>#DIV/0!</v>
      </c>
      <c r="QCZ20" s="38" t="e">
        <f>AVERAGEIFS('Cobalt Prices'!$G$10:$G$4229,'Cobalt Prices'!$E$10:$E$4229,QCZ$4)</f>
        <v>#DIV/0!</v>
      </c>
      <c r="QDA20" s="38" t="e">
        <f>AVERAGEIFS('Cobalt Prices'!$G$10:$G$4229,'Cobalt Prices'!$E$10:$E$4229,QDA$4)</f>
        <v>#DIV/0!</v>
      </c>
      <c r="QDB20" s="38" t="e">
        <f>AVERAGEIFS('Cobalt Prices'!$G$10:$G$4229,'Cobalt Prices'!$E$10:$E$4229,QDB$4)</f>
        <v>#DIV/0!</v>
      </c>
      <c r="QDC20" s="38" t="e">
        <f>AVERAGEIFS('Cobalt Prices'!$G$10:$G$4229,'Cobalt Prices'!$E$10:$E$4229,QDC$4)</f>
        <v>#DIV/0!</v>
      </c>
      <c r="QDD20" s="38" t="e">
        <f>AVERAGEIFS('Cobalt Prices'!$G$10:$G$4229,'Cobalt Prices'!$E$10:$E$4229,QDD$4)</f>
        <v>#DIV/0!</v>
      </c>
      <c r="QDE20" s="38" t="e">
        <f>AVERAGEIFS('Cobalt Prices'!$G$10:$G$4229,'Cobalt Prices'!$E$10:$E$4229,QDE$4)</f>
        <v>#DIV/0!</v>
      </c>
      <c r="QDF20" s="38" t="e">
        <f>AVERAGEIFS('Cobalt Prices'!$G$10:$G$4229,'Cobalt Prices'!$E$10:$E$4229,QDF$4)</f>
        <v>#DIV/0!</v>
      </c>
      <c r="QDG20" s="38" t="e">
        <f>AVERAGEIFS('Cobalt Prices'!$G$10:$G$4229,'Cobalt Prices'!$E$10:$E$4229,QDG$4)</f>
        <v>#DIV/0!</v>
      </c>
      <c r="QDH20" s="38" t="e">
        <f>AVERAGEIFS('Cobalt Prices'!$G$10:$G$4229,'Cobalt Prices'!$E$10:$E$4229,QDH$4)</f>
        <v>#DIV/0!</v>
      </c>
      <c r="QDI20" s="38" t="e">
        <f>AVERAGEIFS('Cobalt Prices'!$G$10:$G$4229,'Cobalt Prices'!$E$10:$E$4229,QDI$4)</f>
        <v>#DIV/0!</v>
      </c>
      <c r="QDJ20" s="38" t="e">
        <f>AVERAGEIFS('Cobalt Prices'!$G$10:$G$4229,'Cobalt Prices'!$E$10:$E$4229,QDJ$4)</f>
        <v>#DIV/0!</v>
      </c>
      <c r="QDK20" s="38" t="e">
        <f>AVERAGEIFS('Cobalt Prices'!$G$10:$G$4229,'Cobalt Prices'!$E$10:$E$4229,QDK$4)</f>
        <v>#DIV/0!</v>
      </c>
      <c r="QDL20" s="38" t="e">
        <f>AVERAGEIFS('Cobalt Prices'!$G$10:$G$4229,'Cobalt Prices'!$E$10:$E$4229,QDL$4)</f>
        <v>#DIV/0!</v>
      </c>
      <c r="QDM20" s="38" t="e">
        <f>AVERAGEIFS('Cobalt Prices'!$G$10:$G$4229,'Cobalt Prices'!$E$10:$E$4229,QDM$4)</f>
        <v>#DIV/0!</v>
      </c>
      <c r="QDN20" s="38" t="e">
        <f>AVERAGEIFS('Cobalt Prices'!$G$10:$G$4229,'Cobalt Prices'!$E$10:$E$4229,QDN$4)</f>
        <v>#DIV/0!</v>
      </c>
      <c r="QDO20" s="38" t="e">
        <f>AVERAGEIFS('Cobalt Prices'!$G$10:$G$4229,'Cobalt Prices'!$E$10:$E$4229,QDO$4)</f>
        <v>#DIV/0!</v>
      </c>
      <c r="QDP20" s="38" t="e">
        <f>AVERAGEIFS('Cobalt Prices'!$G$10:$G$4229,'Cobalt Prices'!$E$10:$E$4229,QDP$4)</f>
        <v>#DIV/0!</v>
      </c>
      <c r="QDQ20" s="38" t="e">
        <f>AVERAGEIFS('Cobalt Prices'!$G$10:$G$4229,'Cobalt Prices'!$E$10:$E$4229,QDQ$4)</f>
        <v>#DIV/0!</v>
      </c>
      <c r="QDR20" s="38" t="e">
        <f>AVERAGEIFS('Cobalt Prices'!$G$10:$G$4229,'Cobalt Prices'!$E$10:$E$4229,QDR$4)</f>
        <v>#DIV/0!</v>
      </c>
      <c r="QDS20" s="38" t="e">
        <f>AVERAGEIFS('Cobalt Prices'!$G$10:$G$4229,'Cobalt Prices'!$E$10:$E$4229,QDS$4)</f>
        <v>#DIV/0!</v>
      </c>
      <c r="QDT20" s="38" t="e">
        <f>AVERAGEIFS('Cobalt Prices'!$G$10:$G$4229,'Cobalt Prices'!$E$10:$E$4229,QDT$4)</f>
        <v>#DIV/0!</v>
      </c>
      <c r="QDU20" s="38" t="e">
        <f>AVERAGEIFS('Cobalt Prices'!$G$10:$G$4229,'Cobalt Prices'!$E$10:$E$4229,QDU$4)</f>
        <v>#DIV/0!</v>
      </c>
      <c r="QDV20" s="38" t="e">
        <f>AVERAGEIFS('Cobalt Prices'!$G$10:$G$4229,'Cobalt Prices'!$E$10:$E$4229,QDV$4)</f>
        <v>#DIV/0!</v>
      </c>
      <c r="QDW20" s="38" t="e">
        <f>AVERAGEIFS('Cobalt Prices'!$G$10:$G$4229,'Cobalt Prices'!$E$10:$E$4229,QDW$4)</f>
        <v>#DIV/0!</v>
      </c>
      <c r="QDX20" s="38" t="e">
        <f>AVERAGEIFS('Cobalt Prices'!$G$10:$G$4229,'Cobalt Prices'!$E$10:$E$4229,QDX$4)</f>
        <v>#DIV/0!</v>
      </c>
      <c r="QDY20" s="38" t="e">
        <f>AVERAGEIFS('Cobalt Prices'!$G$10:$G$4229,'Cobalt Prices'!$E$10:$E$4229,QDY$4)</f>
        <v>#DIV/0!</v>
      </c>
      <c r="QDZ20" s="38" t="e">
        <f>AVERAGEIFS('Cobalt Prices'!$G$10:$G$4229,'Cobalt Prices'!$E$10:$E$4229,QDZ$4)</f>
        <v>#DIV/0!</v>
      </c>
      <c r="QEA20" s="38" t="e">
        <f>AVERAGEIFS('Cobalt Prices'!$G$10:$G$4229,'Cobalt Prices'!$E$10:$E$4229,QEA$4)</f>
        <v>#DIV/0!</v>
      </c>
      <c r="QEB20" s="38" t="e">
        <f>AVERAGEIFS('Cobalt Prices'!$G$10:$G$4229,'Cobalt Prices'!$E$10:$E$4229,QEB$4)</f>
        <v>#DIV/0!</v>
      </c>
      <c r="QEC20" s="38" t="e">
        <f>AVERAGEIFS('Cobalt Prices'!$G$10:$G$4229,'Cobalt Prices'!$E$10:$E$4229,QEC$4)</f>
        <v>#DIV/0!</v>
      </c>
      <c r="QED20" s="38" t="e">
        <f>AVERAGEIFS('Cobalt Prices'!$G$10:$G$4229,'Cobalt Prices'!$E$10:$E$4229,QED$4)</f>
        <v>#DIV/0!</v>
      </c>
      <c r="QEE20" s="38" t="e">
        <f>AVERAGEIFS('Cobalt Prices'!$G$10:$G$4229,'Cobalt Prices'!$E$10:$E$4229,QEE$4)</f>
        <v>#DIV/0!</v>
      </c>
      <c r="QEF20" s="38" t="e">
        <f>AVERAGEIFS('Cobalt Prices'!$G$10:$G$4229,'Cobalt Prices'!$E$10:$E$4229,QEF$4)</f>
        <v>#DIV/0!</v>
      </c>
      <c r="QEG20" s="38" t="e">
        <f>AVERAGEIFS('Cobalt Prices'!$G$10:$G$4229,'Cobalt Prices'!$E$10:$E$4229,QEG$4)</f>
        <v>#DIV/0!</v>
      </c>
      <c r="QEH20" s="38" t="e">
        <f>AVERAGEIFS('Cobalt Prices'!$G$10:$G$4229,'Cobalt Prices'!$E$10:$E$4229,QEH$4)</f>
        <v>#DIV/0!</v>
      </c>
      <c r="QEI20" s="38" t="e">
        <f>AVERAGEIFS('Cobalt Prices'!$G$10:$G$4229,'Cobalt Prices'!$E$10:$E$4229,QEI$4)</f>
        <v>#DIV/0!</v>
      </c>
      <c r="QEJ20" s="38" t="e">
        <f>AVERAGEIFS('Cobalt Prices'!$G$10:$G$4229,'Cobalt Prices'!$E$10:$E$4229,QEJ$4)</f>
        <v>#DIV/0!</v>
      </c>
      <c r="QEK20" s="38" t="e">
        <f>AVERAGEIFS('Cobalt Prices'!$G$10:$G$4229,'Cobalt Prices'!$E$10:$E$4229,QEK$4)</f>
        <v>#DIV/0!</v>
      </c>
      <c r="QEL20" s="38" t="e">
        <f>AVERAGEIFS('Cobalt Prices'!$G$10:$G$4229,'Cobalt Prices'!$E$10:$E$4229,QEL$4)</f>
        <v>#DIV/0!</v>
      </c>
      <c r="QEM20" s="38" t="e">
        <f>AVERAGEIFS('Cobalt Prices'!$G$10:$G$4229,'Cobalt Prices'!$E$10:$E$4229,QEM$4)</f>
        <v>#DIV/0!</v>
      </c>
      <c r="QEN20" s="38" t="e">
        <f>AVERAGEIFS('Cobalt Prices'!$G$10:$G$4229,'Cobalt Prices'!$E$10:$E$4229,QEN$4)</f>
        <v>#DIV/0!</v>
      </c>
      <c r="QEO20" s="38" t="e">
        <f>AVERAGEIFS('Cobalt Prices'!$G$10:$G$4229,'Cobalt Prices'!$E$10:$E$4229,QEO$4)</f>
        <v>#DIV/0!</v>
      </c>
      <c r="QEP20" s="38" t="e">
        <f>AVERAGEIFS('Cobalt Prices'!$G$10:$G$4229,'Cobalt Prices'!$E$10:$E$4229,QEP$4)</f>
        <v>#DIV/0!</v>
      </c>
      <c r="QEQ20" s="38" t="e">
        <f>AVERAGEIFS('Cobalt Prices'!$G$10:$G$4229,'Cobalt Prices'!$E$10:$E$4229,QEQ$4)</f>
        <v>#DIV/0!</v>
      </c>
      <c r="QER20" s="38" t="e">
        <f>AVERAGEIFS('Cobalt Prices'!$G$10:$G$4229,'Cobalt Prices'!$E$10:$E$4229,QER$4)</f>
        <v>#DIV/0!</v>
      </c>
      <c r="QES20" s="38" t="e">
        <f>AVERAGEIFS('Cobalt Prices'!$G$10:$G$4229,'Cobalt Prices'!$E$10:$E$4229,QES$4)</f>
        <v>#DIV/0!</v>
      </c>
      <c r="QET20" s="38" t="e">
        <f>AVERAGEIFS('Cobalt Prices'!$G$10:$G$4229,'Cobalt Prices'!$E$10:$E$4229,QET$4)</f>
        <v>#DIV/0!</v>
      </c>
      <c r="QEU20" s="38" t="e">
        <f>AVERAGEIFS('Cobalt Prices'!$G$10:$G$4229,'Cobalt Prices'!$E$10:$E$4229,QEU$4)</f>
        <v>#DIV/0!</v>
      </c>
      <c r="QEV20" s="38" t="e">
        <f>AVERAGEIFS('Cobalt Prices'!$G$10:$G$4229,'Cobalt Prices'!$E$10:$E$4229,QEV$4)</f>
        <v>#DIV/0!</v>
      </c>
      <c r="QEW20" s="38" t="e">
        <f>AVERAGEIFS('Cobalt Prices'!$G$10:$G$4229,'Cobalt Prices'!$E$10:$E$4229,QEW$4)</f>
        <v>#DIV/0!</v>
      </c>
      <c r="QEX20" s="38" t="e">
        <f>AVERAGEIFS('Cobalt Prices'!$G$10:$G$4229,'Cobalt Prices'!$E$10:$E$4229,QEX$4)</f>
        <v>#DIV/0!</v>
      </c>
      <c r="QEY20" s="38" t="e">
        <f>AVERAGEIFS('Cobalt Prices'!$G$10:$G$4229,'Cobalt Prices'!$E$10:$E$4229,QEY$4)</f>
        <v>#DIV/0!</v>
      </c>
      <c r="QEZ20" s="38" t="e">
        <f>AVERAGEIFS('Cobalt Prices'!$G$10:$G$4229,'Cobalt Prices'!$E$10:$E$4229,QEZ$4)</f>
        <v>#DIV/0!</v>
      </c>
      <c r="QFA20" s="38" t="e">
        <f>AVERAGEIFS('Cobalt Prices'!$G$10:$G$4229,'Cobalt Prices'!$E$10:$E$4229,QFA$4)</f>
        <v>#DIV/0!</v>
      </c>
      <c r="QFB20" s="38" t="e">
        <f>AVERAGEIFS('Cobalt Prices'!$G$10:$G$4229,'Cobalt Prices'!$E$10:$E$4229,QFB$4)</f>
        <v>#DIV/0!</v>
      </c>
      <c r="QFC20" s="38" t="e">
        <f>AVERAGEIFS('Cobalt Prices'!$G$10:$G$4229,'Cobalt Prices'!$E$10:$E$4229,QFC$4)</f>
        <v>#DIV/0!</v>
      </c>
      <c r="QFD20" s="38" t="e">
        <f>AVERAGEIFS('Cobalt Prices'!$G$10:$G$4229,'Cobalt Prices'!$E$10:$E$4229,QFD$4)</f>
        <v>#DIV/0!</v>
      </c>
      <c r="QFE20" s="38" t="e">
        <f>AVERAGEIFS('Cobalt Prices'!$G$10:$G$4229,'Cobalt Prices'!$E$10:$E$4229,QFE$4)</f>
        <v>#DIV/0!</v>
      </c>
      <c r="QFF20" s="38" t="e">
        <f>AVERAGEIFS('Cobalt Prices'!$G$10:$G$4229,'Cobalt Prices'!$E$10:$E$4229,QFF$4)</f>
        <v>#DIV/0!</v>
      </c>
      <c r="QFG20" s="38" t="e">
        <f>AVERAGEIFS('Cobalt Prices'!$G$10:$G$4229,'Cobalt Prices'!$E$10:$E$4229,QFG$4)</f>
        <v>#DIV/0!</v>
      </c>
      <c r="QFH20" s="38" t="e">
        <f>AVERAGEIFS('Cobalt Prices'!$G$10:$G$4229,'Cobalt Prices'!$E$10:$E$4229,QFH$4)</f>
        <v>#DIV/0!</v>
      </c>
      <c r="QFI20" s="38" t="e">
        <f>AVERAGEIFS('Cobalt Prices'!$G$10:$G$4229,'Cobalt Prices'!$E$10:$E$4229,QFI$4)</f>
        <v>#DIV/0!</v>
      </c>
      <c r="QFJ20" s="38" t="e">
        <f>AVERAGEIFS('Cobalt Prices'!$G$10:$G$4229,'Cobalt Prices'!$E$10:$E$4229,QFJ$4)</f>
        <v>#DIV/0!</v>
      </c>
      <c r="QFK20" s="38" t="e">
        <f>AVERAGEIFS('Cobalt Prices'!$G$10:$G$4229,'Cobalt Prices'!$E$10:$E$4229,QFK$4)</f>
        <v>#DIV/0!</v>
      </c>
      <c r="QFL20" s="38" t="e">
        <f>AVERAGEIFS('Cobalt Prices'!$G$10:$G$4229,'Cobalt Prices'!$E$10:$E$4229,QFL$4)</f>
        <v>#DIV/0!</v>
      </c>
      <c r="QFM20" s="38" t="e">
        <f>AVERAGEIFS('Cobalt Prices'!$G$10:$G$4229,'Cobalt Prices'!$E$10:$E$4229,QFM$4)</f>
        <v>#DIV/0!</v>
      </c>
      <c r="QFN20" s="38" t="e">
        <f>AVERAGEIFS('Cobalt Prices'!$G$10:$G$4229,'Cobalt Prices'!$E$10:$E$4229,QFN$4)</f>
        <v>#DIV/0!</v>
      </c>
      <c r="QFO20" s="38" t="e">
        <f>AVERAGEIFS('Cobalt Prices'!$G$10:$G$4229,'Cobalt Prices'!$E$10:$E$4229,QFO$4)</f>
        <v>#DIV/0!</v>
      </c>
      <c r="QFP20" s="38" t="e">
        <f>AVERAGEIFS('Cobalt Prices'!$G$10:$G$4229,'Cobalt Prices'!$E$10:$E$4229,QFP$4)</f>
        <v>#DIV/0!</v>
      </c>
      <c r="QFQ20" s="38" t="e">
        <f>AVERAGEIFS('Cobalt Prices'!$G$10:$G$4229,'Cobalt Prices'!$E$10:$E$4229,QFQ$4)</f>
        <v>#DIV/0!</v>
      </c>
      <c r="QFR20" s="38" t="e">
        <f>AVERAGEIFS('Cobalt Prices'!$G$10:$G$4229,'Cobalt Prices'!$E$10:$E$4229,QFR$4)</f>
        <v>#DIV/0!</v>
      </c>
      <c r="QFS20" s="38" t="e">
        <f>AVERAGEIFS('Cobalt Prices'!$G$10:$G$4229,'Cobalt Prices'!$E$10:$E$4229,QFS$4)</f>
        <v>#DIV/0!</v>
      </c>
      <c r="QFT20" s="38" t="e">
        <f>AVERAGEIFS('Cobalt Prices'!$G$10:$G$4229,'Cobalt Prices'!$E$10:$E$4229,QFT$4)</f>
        <v>#DIV/0!</v>
      </c>
      <c r="QFU20" s="38" t="e">
        <f>AVERAGEIFS('Cobalt Prices'!$G$10:$G$4229,'Cobalt Prices'!$E$10:$E$4229,QFU$4)</f>
        <v>#DIV/0!</v>
      </c>
      <c r="QFV20" s="38" t="e">
        <f>AVERAGEIFS('Cobalt Prices'!$G$10:$G$4229,'Cobalt Prices'!$E$10:$E$4229,QFV$4)</f>
        <v>#DIV/0!</v>
      </c>
      <c r="QFW20" s="38" t="e">
        <f>AVERAGEIFS('Cobalt Prices'!$G$10:$G$4229,'Cobalt Prices'!$E$10:$E$4229,QFW$4)</f>
        <v>#DIV/0!</v>
      </c>
      <c r="QFX20" s="38" t="e">
        <f>AVERAGEIFS('Cobalt Prices'!$G$10:$G$4229,'Cobalt Prices'!$E$10:$E$4229,QFX$4)</f>
        <v>#DIV/0!</v>
      </c>
      <c r="QFY20" s="38" t="e">
        <f>AVERAGEIFS('Cobalt Prices'!$G$10:$G$4229,'Cobalt Prices'!$E$10:$E$4229,QFY$4)</f>
        <v>#DIV/0!</v>
      </c>
      <c r="QFZ20" s="38" t="e">
        <f>AVERAGEIFS('Cobalt Prices'!$G$10:$G$4229,'Cobalt Prices'!$E$10:$E$4229,QFZ$4)</f>
        <v>#DIV/0!</v>
      </c>
      <c r="QGA20" s="38" t="e">
        <f>AVERAGEIFS('Cobalt Prices'!$G$10:$G$4229,'Cobalt Prices'!$E$10:$E$4229,QGA$4)</f>
        <v>#DIV/0!</v>
      </c>
      <c r="QGB20" s="38" t="e">
        <f>AVERAGEIFS('Cobalt Prices'!$G$10:$G$4229,'Cobalt Prices'!$E$10:$E$4229,QGB$4)</f>
        <v>#DIV/0!</v>
      </c>
      <c r="QGC20" s="38" t="e">
        <f>AVERAGEIFS('Cobalt Prices'!$G$10:$G$4229,'Cobalt Prices'!$E$10:$E$4229,QGC$4)</f>
        <v>#DIV/0!</v>
      </c>
      <c r="QGD20" s="38" t="e">
        <f>AVERAGEIFS('Cobalt Prices'!$G$10:$G$4229,'Cobalt Prices'!$E$10:$E$4229,QGD$4)</f>
        <v>#DIV/0!</v>
      </c>
      <c r="QGE20" s="38" t="e">
        <f>AVERAGEIFS('Cobalt Prices'!$G$10:$G$4229,'Cobalt Prices'!$E$10:$E$4229,QGE$4)</f>
        <v>#DIV/0!</v>
      </c>
      <c r="QGF20" s="38" t="e">
        <f>AVERAGEIFS('Cobalt Prices'!$G$10:$G$4229,'Cobalt Prices'!$E$10:$E$4229,QGF$4)</f>
        <v>#DIV/0!</v>
      </c>
      <c r="QGG20" s="38" t="e">
        <f>AVERAGEIFS('Cobalt Prices'!$G$10:$G$4229,'Cobalt Prices'!$E$10:$E$4229,QGG$4)</f>
        <v>#DIV/0!</v>
      </c>
      <c r="QGH20" s="38" t="e">
        <f>AVERAGEIFS('Cobalt Prices'!$G$10:$G$4229,'Cobalt Prices'!$E$10:$E$4229,QGH$4)</f>
        <v>#DIV/0!</v>
      </c>
      <c r="QGI20" s="38" t="e">
        <f>AVERAGEIFS('Cobalt Prices'!$G$10:$G$4229,'Cobalt Prices'!$E$10:$E$4229,QGI$4)</f>
        <v>#DIV/0!</v>
      </c>
      <c r="QGJ20" s="38" t="e">
        <f>AVERAGEIFS('Cobalt Prices'!$G$10:$G$4229,'Cobalt Prices'!$E$10:$E$4229,QGJ$4)</f>
        <v>#DIV/0!</v>
      </c>
      <c r="QGK20" s="38" t="e">
        <f>AVERAGEIFS('Cobalt Prices'!$G$10:$G$4229,'Cobalt Prices'!$E$10:$E$4229,QGK$4)</f>
        <v>#DIV/0!</v>
      </c>
      <c r="QGL20" s="38" t="e">
        <f>AVERAGEIFS('Cobalt Prices'!$G$10:$G$4229,'Cobalt Prices'!$E$10:$E$4229,QGL$4)</f>
        <v>#DIV/0!</v>
      </c>
      <c r="QGM20" s="38" t="e">
        <f>AVERAGEIFS('Cobalt Prices'!$G$10:$G$4229,'Cobalt Prices'!$E$10:$E$4229,QGM$4)</f>
        <v>#DIV/0!</v>
      </c>
      <c r="QGN20" s="38" t="e">
        <f>AVERAGEIFS('Cobalt Prices'!$G$10:$G$4229,'Cobalt Prices'!$E$10:$E$4229,QGN$4)</f>
        <v>#DIV/0!</v>
      </c>
      <c r="QGO20" s="38" t="e">
        <f>AVERAGEIFS('Cobalt Prices'!$G$10:$G$4229,'Cobalt Prices'!$E$10:$E$4229,QGO$4)</f>
        <v>#DIV/0!</v>
      </c>
      <c r="QGP20" s="38" t="e">
        <f>AVERAGEIFS('Cobalt Prices'!$G$10:$G$4229,'Cobalt Prices'!$E$10:$E$4229,QGP$4)</f>
        <v>#DIV/0!</v>
      </c>
      <c r="QGQ20" s="38" t="e">
        <f>AVERAGEIFS('Cobalt Prices'!$G$10:$G$4229,'Cobalt Prices'!$E$10:$E$4229,QGQ$4)</f>
        <v>#DIV/0!</v>
      </c>
      <c r="QGR20" s="38" t="e">
        <f>AVERAGEIFS('Cobalt Prices'!$G$10:$G$4229,'Cobalt Prices'!$E$10:$E$4229,QGR$4)</f>
        <v>#DIV/0!</v>
      </c>
      <c r="QGS20" s="38" t="e">
        <f>AVERAGEIFS('Cobalt Prices'!$G$10:$G$4229,'Cobalt Prices'!$E$10:$E$4229,QGS$4)</f>
        <v>#DIV/0!</v>
      </c>
      <c r="QGT20" s="38" t="e">
        <f>AVERAGEIFS('Cobalt Prices'!$G$10:$G$4229,'Cobalt Prices'!$E$10:$E$4229,QGT$4)</f>
        <v>#DIV/0!</v>
      </c>
      <c r="QGU20" s="38" t="e">
        <f>AVERAGEIFS('Cobalt Prices'!$G$10:$G$4229,'Cobalt Prices'!$E$10:$E$4229,QGU$4)</f>
        <v>#DIV/0!</v>
      </c>
      <c r="QGV20" s="38" t="e">
        <f>AVERAGEIFS('Cobalt Prices'!$G$10:$G$4229,'Cobalt Prices'!$E$10:$E$4229,QGV$4)</f>
        <v>#DIV/0!</v>
      </c>
      <c r="QGW20" s="38" t="e">
        <f>AVERAGEIFS('Cobalt Prices'!$G$10:$G$4229,'Cobalt Prices'!$E$10:$E$4229,QGW$4)</f>
        <v>#DIV/0!</v>
      </c>
      <c r="QGX20" s="38" t="e">
        <f>AVERAGEIFS('Cobalt Prices'!$G$10:$G$4229,'Cobalt Prices'!$E$10:$E$4229,QGX$4)</f>
        <v>#DIV/0!</v>
      </c>
      <c r="QGY20" s="38" t="e">
        <f>AVERAGEIFS('Cobalt Prices'!$G$10:$G$4229,'Cobalt Prices'!$E$10:$E$4229,QGY$4)</f>
        <v>#DIV/0!</v>
      </c>
      <c r="QGZ20" s="38" t="e">
        <f>AVERAGEIFS('Cobalt Prices'!$G$10:$G$4229,'Cobalt Prices'!$E$10:$E$4229,QGZ$4)</f>
        <v>#DIV/0!</v>
      </c>
      <c r="QHA20" s="38" t="e">
        <f>AVERAGEIFS('Cobalt Prices'!$G$10:$G$4229,'Cobalt Prices'!$E$10:$E$4229,QHA$4)</f>
        <v>#DIV/0!</v>
      </c>
      <c r="QHB20" s="38" t="e">
        <f>AVERAGEIFS('Cobalt Prices'!$G$10:$G$4229,'Cobalt Prices'!$E$10:$E$4229,QHB$4)</f>
        <v>#DIV/0!</v>
      </c>
      <c r="QHC20" s="38" t="e">
        <f>AVERAGEIFS('Cobalt Prices'!$G$10:$G$4229,'Cobalt Prices'!$E$10:$E$4229,QHC$4)</f>
        <v>#DIV/0!</v>
      </c>
      <c r="QHD20" s="38" t="e">
        <f>AVERAGEIFS('Cobalt Prices'!$G$10:$G$4229,'Cobalt Prices'!$E$10:$E$4229,QHD$4)</f>
        <v>#DIV/0!</v>
      </c>
      <c r="QHE20" s="38" t="e">
        <f>AVERAGEIFS('Cobalt Prices'!$G$10:$G$4229,'Cobalt Prices'!$E$10:$E$4229,QHE$4)</f>
        <v>#DIV/0!</v>
      </c>
      <c r="QHF20" s="38" t="e">
        <f>AVERAGEIFS('Cobalt Prices'!$G$10:$G$4229,'Cobalt Prices'!$E$10:$E$4229,QHF$4)</f>
        <v>#DIV/0!</v>
      </c>
      <c r="QHG20" s="38" t="e">
        <f>AVERAGEIFS('Cobalt Prices'!$G$10:$G$4229,'Cobalt Prices'!$E$10:$E$4229,QHG$4)</f>
        <v>#DIV/0!</v>
      </c>
      <c r="QHH20" s="38" t="e">
        <f>AVERAGEIFS('Cobalt Prices'!$G$10:$G$4229,'Cobalt Prices'!$E$10:$E$4229,QHH$4)</f>
        <v>#DIV/0!</v>
      </c>
      <c r="QHI20" s="38" t="e">
        <f>AVERAGEIFS('Cobalt Prices'!$G$10:$G$4229,'Cobalt Prices'!$E$10:$E$4229,QHI$4)</f>
        <v>#DIV/0!</v>
      </c>
      <c r="QHJ20" s="38" t="e">
        <f>AVERAGEIFS('Cobalt Prices'!$G$10:$G$4229,'Cobalt Prices'!$E$10:$E$4229,QHJ$4)</f>
        <v>#DIV/0!</v>
      </c>
      <c r="QHK20" s="38" t="e">
        <f>AVERAGEIFS('Cobalt Prices'!$G$10:$G$4229,'Cobalt Prices'!$E$10:$E$4229,QHK$4)</f>
        <v>#DIV/0!</v>
      </c>
      <c r="QHL20" s="38" t="e">
        <f>AVERAGEIFS('Cobalt Prices'!$G$10:$G$4229,'Cobalt Prices'!$E$10:$E$4229,QHL$4)</f>
        <v>#DIV/0!</v>
      </c>
      <c r="QHM20" s="38" t="e">
        <f>AVERAGEIFS('Cobalt Prices'!$G$10:$G$4229,'Cobalt Prices'!$E$10:$E$4229,QHM$4)</f>
        <v>#DIV/0!</v>
      </c>
      <c r="QHN20" s="38" t="e">
        <f>AVERAGEIFS('Cobalt Prices'!$G$10:$G$4229,'Cobalt Prices'!$E$10:$E$4229,QHN$4)</f>
        <v>#DIV/0!</v>
      </c>
      <c r="QHO20" s="38" t="e">
        <f>AVERAGEIFS('Cobalt Prices'!$G$10:$G$4229,'Cobalt Prices'!$E$10:$E$4229,QHO$4)</f>
        <v>#DIV/0!</v>
      </c>
      <c r="QHP20" s="38" t="e">
        <f>AVERAGEIFS('Cobalt Prices'!$G$10:$G$4229,'Cobalt Prices'!$E$10:$E$4229,QHP$4)</f>
        <v>#DIV/0!</v>
      </c>
      <c r="QHQ20" s="38" t="e">
        <f>AVERAGEIFS('Cobalt Prices'!$G$10:$G$4229,'Cobalt Prices'!$E$10:$E$4229,QHQ$4)</f>
        <v>#DIV/0!</v>
      </c>
      <c r="QHR20" s="38" t="e">
        <f>AVERAGEIFS('Cobalt Prices'!$G$10:$G$4229,'Cobalt Prices'!$E$10:$E$4229,QHR$4)</f>
        <v>#DIV/0!</v>
      </c>
      <c r="QHS20" s="38" t="e">
        <f>AVERAGEIFS('Cobalt Prices'!$G$10:$G$4229,'Cobalt Prices'!$E$10:$E$4229,QHS$4)</f>
        <v>#DIV/0!</v>
      </c>
      <c r="QHT20" s="38" t="e">
        <f>AVERAGEIFS('Cobalt Prices'!$G$10:$G$4229,'Cobalt Prices'!$E$10:$E$4229,QHT$4)</f>
        <v>#DIV/0!</v>
      </c>
      <c r="QHU20" s="38" t="e">
        <f>AVERAGEIFS('Cobalt Prices'!$G$10:$G$4229,'Cobalt Prices'!$E$10:$E$4229,QHU$4)</f>
        <v>#DIV/0!</v>
      </c>
      <c r="QHV20" s="38" t="e">
        <f>AVERAGEIFS('Cobalt Prices'!$G$10:$G$4229,'Cobalt Prices'!$E$10:$E$4229,QHV$4)</f>
        <v>#DIV/0!</v>
      </c>
      <c r="QHW20" s="38" t="e">
        <f>AVERAGEIFS('Cobalt Prices'!$G$10:$G$4229,'Cobalt Prices'!$E$10:$E$4229,QHW$4)</f>
        <v>#DIV/0!</v>
      </c>
      <c r="QHX20" s="38" t="e">
        <f>AVERAGEIFS('Cobalt Prices'!$G$10:$G$4229,'Cobalt Prices'!$E$10:$E$4229,QHX$4)</f>
        <v>#DIV/0!</v>
      </c>
      <c r="QHY20" s="38" t="e">
        <f>AVERAGEIFS('Cobalt Prices'!$G$10:$G$4229,'Cobalt Prices'!$E$10:$E$4229,QHY$4)</f>
        <v>#DIV/0!</v>
      </c>
      <c r="QHZ20" s="38" t="e">
        <f>AVERAGEIFS('Cobalt Prices'!$G$10:$G$4229,'Cobalt Prices'!$E$10:$E$4229,QHZ$4)</f>
        <v>#DIV/0!</v>
      </c>
      <c r="QIA20" s="38" t="e">
        <f>AVERAGEIFS('Cobalt Prices'!$G$10:$G$4229,'Cobalt Prices'!$E$10:$E$4229,QIA$4)</f>
        <v>#DIV/0!</v>
      </c>
      <c r="QIB20" s="38" t="e">
        <f>AVERAGEIFS('Cobalt Prices'!$G$10:$G$4229,'Cobalt Prices'!$E$10:$E$4229,QIB$4)</f>
        <v>#DIV/0!</v>
      </c>
      <c r="QIC20" s="38" t="e">
        <f>AVERAGEIFS('Cobalt Prices'!$G$10:$G$4229,'Cobalt Prices'!$E$10:$E$4229,QIC$4)</f>
        <v>#DIV/0!</v>
      </c>
      <c r="QID20" s="38" t="e">
        <f>AVERAGEIFS('Cobalt Prices'!$G$10:$G$4229,'Cobalt Prices'!$E$10:$E$4229,QID$4)</f>
        <v>#DIV/0!</v>
      </c>
      <c r="QIE20" s="38" t="e">
        <f>AVERAGEIFS('Cobalt Prices'!$G$10:$G$4229,'Cobalt Prices'!$E$10:$E$4229,QIE$4)</f>
        <v>#DIV/0!</v>
      </c>
      <c r="QIF20" s="38" t="e">
        <f>AVERAGEIFS('Cobalt Prices'!$G$10:$G$4229,'Cobalt Prices'!$E$10:$E$4229,QIF$4)</f>
        <v>#DIV/0!</v>
      </c>
      <c r="QIG20" s="38" t="e">
        <f>AVERAGEIFS('Cobalt Prices'!$G$10:$G$4229,'Cobalt Prices'!$E$10:$E$4229,QIG$4)</f>
        <v>#DIV/0!</v>
      </c>
      <c r="QIH20" s="38" t="e">
        <f>AVERAGEIFS('Cobalt Prices'!$G$10:$G$4229,'Cobalt Prices'!$E$10:$E$4229,QIH$4)</f>
        <v>#DIV/0!</v>
      </c>
      <c r="QII20" s="38" t="e">
        <f>AVERAGEIFS('Cobalt Prices'!$G$10:$G$4229,'Cobalt Prices'!$E$10:$E$4229,QII$4)</f>
        <v>#DIV/0!</v>
      </c>
      <c r="QIJ20" s="38" t="e">
        <f>AVERAGEIFS('Cobalt Prices'!$G$10:$G$4229,'Cobalt Prices'!$E$10:$E$4229,QIJ$4)</f>
        <v>#DIV/0!</v>
      </c>
      <c r="QIK20" s="38" t="e">
        <f>AVERAGEIFS('Cobalt Prices'!$G$10:$G$4229,'Cobalt Prices'!$E$10:$E$4229,QIK$4)</f>
        <v>#DIV/0!</v>
      </c>
      <c r="QIL20" s="38" t="e">
        <f>AVERAGEIFS('Cobalt Prices'!$G$10:$G$4229,'Cobalt Prices'!$E$10:$E$4229,QIL$4)</f>
        <v>#DIV/0!</v>
      </c>
      <c r="QIM20" s="38" t="e">
        <f>AVERAGEIFS('Cobalt Prices'!$G$10:$G$4229,'Cobalt Prices'!$E$10:$E$4229,QIM$4)</f>
        <v>#DIV/0!</v>
      </c>
      <c r="QIN20" s="38" t="e">
        <f>AVERAGEIFS('Cobalt Prices'!$G$10:$G$4229,'Cobalt Prices'!$E$10:$E$4229,QIN$4)</f>
        <v>#DIV/0!</v>
      </c>
      <c r="QIO20" s="38" t="e">
        <f>AVERAGEIFS('Cobalt Prices'!$G$10:$G$4229,'Cobalt Prices'!$E$10:$E$4229,QIO$4)</f>
        <v>#DIV/0!</v>
      </c>
      <c r="QIP20" s="38" t="e">
        <f>AVERAGEIFS('Cobalt Prices'!$G$10:$G$4229,'Cobalt Prices'!$E$10:$E$4229,QIP$4)</f>
        <v>#DIV/0!</v>
      </c>
      <c r="QIQ20" s="38" t="e">
        <f>AVERAGEIFS('Cobalt Prices'!$G$10:$G$4229,'Cobalt Prices'!$E$10:$E$4229,QIQ$4)</f>
        <v>#DIV/0!</v>
      </c>
      <c r="QIR20" s="38" t="e">
        <f>AVERAGEIFS('Cobalt Prices'!$G$10:$G$4229,'Cobalt Prices'!$E$10:$E$4229,QIR$4)</f>
        <v>#DIV/0!</v>
      </c>
      <c r="QIS20" s="38" t="e">
        <f>AVERAGEIFS('Cobalt Prices'!$G$10:$G$4229,'Cobalt Prices'!$E$10:$E$4229,QIS$4)</f>
        <v>#DIV/0!</v>
      </c>
      <c r="QIT20" s="38" t="e">
        <f>AVERAGEIFS('Cobalt Prices'!$G$10:$G$4229,'Cobalt Prices'!$E$10:$E$4229,QIT$4)</f>
        <v>#DIV/0!</v>
      </c>
      <c r="QIU20" s="38" t="e">
        <f>AVERAGEIFS('Cobalt Prices'!$G$10:$G$4229,'Cobalt Prices'!$E$10:$E$4229,QIU$4)</f>
        <v>#DIV/0!</v>
      </c>
      <c r="QIV20" s="38" t="e">
        <f>AVERAGEIFS('Cobalt Prices'!$G$10:$G$4229,'Cobalt Prices'!$E$10:$E$4229,QIV$4)</f>
        <v>#DIV/0!</v>
      </c>
      <c r="QIW20" s="38" t="e">
        <f>AVERAGEIFS('Cobalt Prices'!$G$10:$G$4229,'Cobalt Prices'!$E$10:$E$4229,QIW$4)</f>
        <v>#DIV/0!</v>
      </c>
      <c r="QIX20" s="38" t="e">
        <f>AVERAGEIFS('Cobalt Prices'!$G$10:$G$4229,'Cobalt Prices'!$E$10:$E$4229,QIX$4)</f>
        <v>#DIV/0!</v>
      </c>
      <c r="QIY20" s="38" t="e">
        <f>AVERAGEIFS('Cobalt Prices'!$G$10:$G$4229,'Cobalt Prices'!$E$10:$E$4229,QIY$4)</f>
        <v>#DIV/0!</v>
      </c>
      <c r="QIZ20" s="38" t="e">
        <f>AVERAGEIFS('Cobalt Prices'!$G$10:$G$4229,'Cobalt Prices'!$E$10:$E$4229,QIZ$4)</f>
        <v>#DIV/0!</v>
      </c>
      <c r="QJA20" s="38" t="e">
        <f>AVERAGEIFS('Cobalt Prices'!$G$10:$G$4229,'Cobalt Prices'!$E$10:$E$4229,QJA$4)</f>
        <v>#DIV/0!</v>
      </c>
      <c r="QJB20" s="38" t="e">
        <f>AVERAGEIFS('Cobalt Prices'!$G$10:$G$4229,'Cobalt Prices'!$E$10:$E$4229,QJB$4)</f>
        <v>#DIV/0!</v>
      </c>
      <c r="QJC20" s="38" t="e">
        <f>AVERAGEIFS('Cobalt Prices'!$G$10:$G$4229,'Cobalt Prices'!$E$10:$E$4229,QJC$4)</f>
        <v>#DIV/0!</v>
      </c>
      <c r="QJD20" s="38" t="e">
        <f>AVERAGEIFS('Cobalt Prices'!$G$10:$G$4229,'Cobalt Prices'!$E$10:$E$4229,QJD$4)</f>
        <v>#DIV/0!</v>
      </c>
      <c r="QJE20" s="38" t="e">
        <f>AVERAGEIFS('Cobalt Prices'!$G$10:$G$4229,'Cobalt Prices'!$E$10:$E$4229,QJE$4)</f>
        <v>#DIV/0!</v>
      </c>
      <c r="QJF20" s="38" t="e">
        <f>AVERAGEIFS('Cobalt Prices'!$G$10:$G$4229,'Cobalt Prices'!$E$10:$E$4229,QJF$4)</f>
        <v>#DIV/0!</v>
      </c>
      <c r="QJG20" s="38" t="e">
        <f>AVERAGEIFS('Cobalt Prices'!$G$10:$G$4229,'Cobalt Prices'!$E$10:$E$4229,QJG$4)</f>
        <v>#DIV/0!</v>
      </c>
      <c r="QJH20" s="38" t="e">
        <f>AVERAGEIFS('Cobalt Prices'!$G$10:$G$4229,'Cobalt Prices'!$E$10:$E$4229,QJH$4)</f>
        <v>#DIV/0!</v>
      </c>
      <c r="QJI20" s="38" t="e">
        <f>AVERAGEIFS('Cobalt Prices'!$G$10:$G$4229,'Cobalt Prices'!$E$10:$E$4229,QJI$4)</f>
        <v>#DIV/0!</v>
      </c>
      <c r="QJJ20" s="38" t="e">
        <f>AVERAGEIFS('Cobalt Prices'!$G$10:$G$4229,'Cobalt Prices'!$E$10:$E$4229,QJJ$4)</f>
        <v>#DIV/0!</v>
      </c>
      <c r="QJK20" s="38" t="e">
        <f>AVERAGEIFS('Cobalt Prices'!$G$10:$G$4229,'Cobalt Prices'!$E$10:$E$4229,QJK$4)</f>
        <v>#DIV/0!</v>
      </c>
      <c r="QJL20" s="38" t="e">
        <f>AVERAGEIFS('Cobalt Prices'!$G$10:$G$4229,'Cobalt Prices'!$E$10:$E$4229,QJL$4)</f>
        <v>#DIV/0!</v>
      </c>
      <c r="QJM20" s="38" t="e">
        <f>AVERAGEIFS('Cobalt Prices'!$G$10:$G$4229,'Cobalt Prices'!$E$10:$E$4229,QJM$4)</f>
        <v>#DIV/0!</v>
      </c>
      <c r="QJN20" s="38" t="e">
        <f>AVERAGEIFS('Cobalt Prices'!$G$10:$G$4229,'Cobalt Prices'!$E$10:$E$4229,QJN$4)</f>
        <v>#DIV/0!</v>
      </c>
      <c r="QJO20" s="38" t="e">
        <f>AVERAGEIFS('Cobalt Prices'!$G$10:$G$4229,'Cobalt Prices'!$E$10:$E$4229,QJO$4)</f>
        <v>#DIV/0!</v>
      </c>
      <c r="QJP20" s="38" t="e">
        <f>AVERAGEIFS('Cobalt Prices'!$G$10:$G$4229,'Cobalt Prices'!$E$10:$E$4229,QJP$4)</f>
        <v>#DIV/0!</v>
      </c>
      <c r="QJQ20" s="38" t="e">
        <f>AVERAGEIFS('Cobalt Prices'!$G$10:$G$4229,'Cobalt Prices'!$E$10:$E$4229,QJQ$4)</f>
        <v>#DIV/0!</v>
      </c>
      <c r="QJR20" s="38" t="e">
        <f>AVERAGEIFS('Cobalt Prices'!$G$10:$G$4229,'Cobalt Prices'!$E$10:$E$4229,QJR$4)</f>
        <v>#DIV/0!</v>
      </c>
      <c r="QJS20" s="38" t="e">
        <f>AVERAGEIFS('Cobalt Prices'!$G$10:$G$4229,'Cobalt Prices'!$E$10:$E$4229,QJS$4)</f>
        <v>#DIV/0!</v>
      </c>
      <c r="QJT20" s="38" t="e">
        <f>AVERAGEIFS('Cobalt Prices'!$G$10:$G$4229,'Cobalt Prices'!$E$10:$E$4229,QJT$4)</f>
        <v>#DIV/0!</v>
      </c>
      <c r="QJU20" s="38" t="e">
        <f>AVERAGEIFS('Cobalt Prices'!$G$10:$G$4229,'Cobalt Prices'!$E$10:$E$4229,QJU$4)</f>
        <v>#DIV/0!</v>
      </c>
      <c r="QJV20" s="38" t="e">
        <f>AVERAGEIFS('Cobalt Prices'!$G$10:$G$4229,'Cobalt Prices'!$E$10:$E$4229,QJV$4)</f>
        <v>#DIV/0!</v>
      </c>
      <c r="QJW20" s="38" t="e">
        <f>AVERAGEIFS('Cobalt Prices'!$G$10:$G$4229,'Cobalt Prices'!$E$10:$E$4229,QJW$4)</f>
        <v>#DIV/0!</v>
      </c>
      <c r="QJX20" s="38" t="e">
        <f>AVERAGEIFS('Cobalt Prices'!$G$10:$G$4229,'Cobalt Prices'!$E$10:$E$4229,QJX$4)</f>
        <v>#DIV/0!</v>
      </c>
      <c r="QJY20" s="38" t="e">
        <f>AVERAGEIFS('Cobalt Prices'!$G$10:$G$4229,'Cobalt Prices'!$E$10:$E$4229,QJY$4)</f>
        <v>#DIV/0!</v>
      </c>
      <c r="QJZ20" s="38" t="e">
        <f>AVERAGEIFS('Cobalt Prices'!$G$10:$G$4229,'Cobalt Prices'!$E$10:$E$4229,QJZ$4)</f>
        <v>#DIV/0!</v>
      </c>
      <c r="QKA20" s="38" t="e">
        <f>AVERAGEIFS('Cobalt Prices'!$G$10:$G$4229,'Cobalt Prices'!$E$10:$E$4229,QKA$4)</f>
        <v>#DIV/0!</v>
      </c>
      <c r="QKB20" s="38" t="e">
        <f>AVERAGEIFS('Cobalt Prices'!$G$10:$G$4229,'Cobalt Prices'!$E$10:$E$4229,QKB$4)</f>
        <v>#DIV/0!</v>
      </c>
      <c r="QKC20" s="38" t="e">
        <f>AVERAGEIFS('Cobalt Prices'!$G$10:$G$4229,'Cobalt Prices'!$E$10:$E$4229,QKC$4)</f>
        <v>#DIV/0!</v>
      </c>
      <c r="QKD20" s="38" t="e">
        <f>AVERAGEIFS('Cobalt Prices'!$G$10:$G$4229,'Cobalt Prices'!$E$10:$E$4229,QKD$4)</f>
        <v>#DIV/0!</v>
      </c>
      <c r="QKE20" s="38" t="e">
        <f>AVERAGEIFS('Cobalt Prices'!$G$10:$G$4229,'Cobalt Prices'!$E$10:$E$4229,QKE$4)</f>
        <v>#DIV/0!</v>
      </c>
      <c r="QKF20" s="38" t="e">
        <f>AVERAGEIFS('Cobalt Prices'!$G$10:$G$4229,'Cobalt Prices'!$E$10:$E$4229,QKF$4)</f>
        <v>#DIV/0!</v>
      </c>
      <c r="QKG20" s="38" t="e">
        <f>AVERAGEIFS('Cobalt Prices'!$G$10:$G$4229,'Cobalt Prices'!$E$10:$E$4229,QKG$4)</f>
        <v>#DIV/0!</v>
      </c>
      <c r="QKH20" s="38" t="e">
        <f>AVERAGEIFS('Cobalt Prices'!$G$10:$G$4229,'Cobalt Prices'!$E$10:$E$4229,QKH$4)</f>
        <v>#DIV/0!</v>
      </c>
      <c r="QKI20" s="38" t="e">
        <f>AVERAGEIFS('Cobalt Prices'!$G$10:$G$4229,'Cobalt Prices'!$E$10:$E$4229,QKI$4)</f>
        <v>#DIV/0!</v>
      </c>
      <c r="QKJ20" s="38" t="e">
        <f>AVERAGEIFS('Cobalt Prices'!$G$10:$G$4229,'Cobalt Prices'!$E$10:$E$4229,QKJ$4)</f>
        <v>#DIV/0!</v>
      </c>
      <c r="QKK20" s="38" t="e">
        <f>AVERAGEIFS('Cobalt Prices'!$G$10:$G$4229,'Cobalt Prices'!$E$10:$E$4229,QKK$4)</f>
        <v>#DIV/0!</v>
      </c>
      <c r="QKL20" s="38" t="e">
        <f>AVERAGEIFS('Cobalt Prices'!$G$10:$G$4229,'Cobalt Prices'!$E$10:$E$4229,QKL$4)</f>
        <v>#DIV/0!</v>
      </c>
      <c r="QKM20" s="38" t="e">
        <f>AVERAGEIFS('Cobalt Prices'!$G$10:$G$4229,'Cobalt Prices'!$E$10:$E$4229,QKM$4)</f>
        <v>#DIV/0!</v>
      </c>
      <c r="QKN20" s="38" t="e">
        <f>AVERAGEIFS('Cobalt Prices'!$G$10:$G$4229,'Cobalt Prices'!$E$10:$E$4229,QKN$4)</f>
        <v>#DIV/0!</v>
      </c>
      <c r="QKO20" s="38" t="e">
        <f>AVERAGEIFS('Cobalt Prices'!$G$10:$G$4229,'Cobalt Prices'!$E$10:$E$4229,QKO$4)</f>
        <v>#DIV/0!</v>
      </c>
      <c r="QKP20" s="38" t="e">
        <f>AVERAGEIFS('Cobalt Prices'!$G$10:$G$4229,'Cobalt Prices'!$E$10:$E$4229,QKP$4)</f>
        <v>#DIV/0!</v>
      </c>
      <c r="QKQ20" s="38" t="e">
        <f>AVERAGEIFS('Cobalt Prices'!$G$10:$G$4229,'Cobalt Prices'!$E$10:$E$4229,QKQ$4)</f>
        <v>#DIV/0!</v>
      </c>
      <c r="QKR20" s="38" t="e">
        <f>AVERAGEIFS('Cobalt Prices'!$G$10:$G$4229,'Cobalt Prices'!$E$10:$E$4229,QKR$4)</f>
        <v>#DIV/0!</v>
      </c>
      <c r="QKS20" s="38" t="e">
        <f>AVERAGEIFS('Cobalt Prices'!$G$10:$G$4229,'Cobalt Prices'!$E$10:$E$4229,QKS$4)</f>
        <v>#DIV/0!</v>
      </c>
      <c r="QKT20" s="38" t="e">
        <f>AVERAGEIFS('Cobalt Prices'!$G$10:$G$4229,'Cobalt Prices'!$E$10:$E$4229,QKT$4)</f>
        <v>#DIV/0!</v>
      </c>
      <c r="QKU20" s="38" t="e">
        <f>AVERAGEIFS('Cobalt Prices'!$G$10:$G$4229,'Cobalt Prices'!$E$10:$E$4229,QKU$4)</f>
        <v>#DIV/0!</v>
      </c>
      <c r="QKV20" s="38" t="e">
        <f>AVERAGEIFS('Cobalt Prices'!$G$10:$G$4229,'Cobalt Prices'!$E$10:$E$4229,QKV$4)</f>
        <v>#DIV/0!</v>
      </c>
      <c r="QKW20" s="38" t="e">
        <f>AVERAGEIFS('Cobalt Prices'!$G$10:$G$4229,'Cobalt Prices'!$E$10:$E$4229,QKW$4)</f>
        <v>#DIV/0!</v>
      </c>
      <c r="QKX20" s="38" t="e">
        <f>AVERAGEIFS('Cobalt Prices'!$G$10:$G$4229,'Cobalt Prices'!$E$10:$E$4229,QKX$4)</f>
        <v>#DIV/0!</v>
      </c>
      <c r="QKY20" s="38" t="e">
        <f>AVERAGEIFS('Cobalt Prices'!$G$10:$G$4229,'Cobalt Prices'!$E$10:$E$4229,QKY$4)</f>
        <v>#DIV/0!</v>
      </c>
      <c r="QKZ20" s="38" t="e">
        <f>AVERAGEIFS('Cobalt Prices'!$G$10:$G$4229,'Cobalt Prices'!$E$10:$E$4229,QKZ$4)</f>
        <v>#DIV/0!</v>
      </c>
      <c r="QLA20" s="38" t="e">
        <f>AVERAGEIFS('Cobalt Prices'!$G$10:$G$4229,'Cobalt Prices'!$E$10:$E$4229,QLA$4)</f>
        <v>#DIV/0!</v>
      </c>
      <c r="QLB20" s="38" t="e">
        <f>AVERAGEIFS('Cobalt Prices'!$G$10:$G$4229,'Cobalt Prices'!$E$10:$E$4229,QLB$4)</f>
        <v>#DIV/0!</v>
      </c>
      <c r="QLC20" s="38" t="e">
        <f>AVERAGEIFS('Cobalt Prices'!$G$10:$G$4229,'Cobalt Prices'!$E$10:$E$4229,QLC$4)</f>
        <v>#DIV/0!</v>
      </c>
      <c r="QLD20" s="38" t="e">
        <f>AVERAGEIFS('Cobalt Prices'!$G$10:$G$4229,'Cobalt Prices'!$E$10:$E$4229,QLD$4)</f>
        <v>#DIV/0!</v>
      </c>
      <c r="QLE20" s="38" t="e">
        <f>AVERAGEIFS('Cobalt Prices'!$G$10:$G$4229,'Cobalt Prices'!$E$10:$E$4229,QLE$4)</f>
        <v>#DIV/0!</v>
      </c>
      <c r="QLF20" s="38" t="e">
        <f>AVERAGEIFS('Cobalt Prices'!$G$10:$G$4229,'Cobalt Prices'!$E$10:$E$4229,QLF$4)</f>
        <v>#DIV/0!</v>
      </c>
      <c r="QLG20" s="38" t="e">
        <f>AVERAGEIFS('Cobalt Prices'!$G$10:$G$4229,'Cobalt Prices'!$E$10:$E$4229,QLG$4)</f>
        <v>#DIV/0!</v>
      </c>
      <c r="QLH20" s="38" t="e">
        <f>AVERAGEIFS('Cobalt Prices'!$G$10:$G$4229,'Cobalt Prices'!$E$10:$E$4229,QLH$4)</f>
        <v>#DIV/0!</v>
      </c>
      <c r="QLI20" s="38" t="e">
        <f>AVERAGEIFS('Cobalt Prices'!$G$10:$G$4229,'Cobalt Prices'!$E$10:$E$4229,QLI$4)</f>
        <v>#DIV/0!</v>
      </c>
      <c r="QLJ20" s="38" t="e">
        <f>AVERAGEIFS('Cobalt Prices'!$G$10:$G$4229,'Cobalt Prices'!$E$10:$E$4229,QLJ$4)</f>
        <v>#DIV/0!</v>
      </c>
      <c r="QLK20" s="38" t="e">
        <f>AVERAGEIFS('Cobalt Prices'!$G$10:$G$4229,'Cobalt Prices'!$E$10:$E$4229,QLK$4)</f>
        <v>#DIV/0!</v>
      </c>
      <c r="QLL20" s="38" t="e">
        <f>AVERAGEIFS('Cobalt Prices'!$G$10:$G$4229,'Cobalt Prices'!$E$10:$E$4229,QLL$4)</f>
        <v>#DIV/0!</v>
      </c>
      <c r="QLM20" s="38" t="e">
        <f>AVERAGEIFS('Cobalt Prices'!$G$10:$G$4229,'Cobalt Prices'!$E$10:$E$4229,QLM$4)</f>
        <v>#DIV/0!</v>
      </c>
      <c r="QLN20" s="38" t="e">
        <f>AVERAGEIFS('Cobalt Prices'!$G$10:$G$4229,'Cobalt Prices'!$E$10:$E$4229,QLN$4)</f>
        <v>#DIV/0!</v>
      </c>
      <c r="QLO20" s="38" t="e">
        <f>AVERAGEIFS('Cobalt Prices'!$G$10:$G$4229,'Cobalt Prices'!$E$10:$E$4229,QLO$4)</f>
        <v>#DIV/0!</v>
      </c>
      <c r="QLP20" s="38" t="e">
        <f>AVERAGEIFS('Cobalt Prices'!$G$10:$G$4229,'Cobalt Prices'!$E$10:$E$4229,QLP$4)</f>
        <v>#DIV/0!</v>
      </c>
      <c r="QLQ20" s="38" t="e">
        <f>AVERAGEIFS('Cobalt Prices'!$G$10:$G$4229,'Cobalt Prices'!$E$10:$E$4229,QLQ$4)</f>
        <v>#DIV/0!</v>
      </c>
      <c r="QLR20" s="38" t="e">
        <f>AVERAGEIFS('Cobalt Prices'!$G$10:$G$4229,'Cobalt Prices'!$E$10:$E$4229,QLR$4)</f>
        <v>#DIV/0!</v>
      </c>
      <c r="QLS20" s="38" t="e">
        <f>AVERAGEIFS('Cobalt Prices'!$G$10:$G$4229,'Cobalt Prices'!$E$10:$E$4229,QLS$4)</f>
        <v>#DIV/0!</v>
      </c>
      <c r="QLT20" s="38" t="e">
        <f>AVERAGEIFS('Cobalt Prices'!$G$10:$G$4229,'Cobalt Prices'!$E$10:$E$4229,QLT$4)</f>
        <v>#DIV/0!</v>
      </c>
      <c r="QLU20" s="38" t="e">
        <f>AVERAGEIFS('Cobalt Prices'!$G$10:$G$4229,'Cobalt Prices'!$E$10:$E$4229,QLU$4)</f>
        <v>#DIV/0!</v>
      </c>
      <c r="QLV20" s="38" t="e">
        <f>AVERAGEIFS('Cobalt Prices'!$G$10:$G$4229,'Cobalt Prices'!$E$10:$E$4229,QLV$4)</f>
        <v>#DIV/0!</v>
      </c>
      <c r="QLW20" s="38" t="e">
        <f>AVERAGEIFS('Cobalt Prices'!$G$10:$G$4229,'Cobalt Prices'!$E$10:$E$4229,QLW$4)</f>
        <v>#DIV/0!</v>
      </c>
      <c r="QLX20" s="38" t="e">
        <f>AVERAGEIFS('Cobalt Prices'!$G$10:$G$4229,'Cobalt Prices'!$E$10:$E$4229,QLX$4)</f>
        <v>#DIV/0!</v>
      </c>
      <c r="QLY20" s="38" t="e">
        <f>AVERAGEIFS('Cobalt Prices'!$G$10:$G$4229,'Cobalt Prices'!$E$10:$E$4229,QLY$4)</f>
        <v>#DIV/0!</v>
      </c>
      <c r="QLZ20" s="38" t="e">
        <f>AVERAGEIFS('Cobalt Prices'!$G$10:$G$4229,'Cobalt Prices'!$E$10:$E$4229,QLZ$4)</f>
        <v>#DIV/0!</v>
      </c>
      <c r="QMA20" s="38" t="e">
        <f>AVERAGEIFS('Cobalt Prices'!$G$10:$G$4229,'Cobalt Prices'!$E$10:$E$4229,QMA$4)</f>
        <v>#DIV/0!</v>
      </c>
      <c r="QMB20" s="38" t="e">
        <f>AVERAGEIFS('Cobalt Prices'!$G$10:$G$4229,'Cobalt Prices'!$E$10:$E$4229,QMB$4)</f>
        <v>#DIV/0!</v>
      </c>
      <c r="QMC20" s="38" t="e">
        <f>AVERAGEIFS('Cobalt Prices'!$G$10:$G$4229,'Cobalt Prices'!$E$10:$E$4229,QMC$4)</f>
        <v>#DIV/0!</v>
      </c>
      <c r="QMD20" s="38" t="e">
        <f>AVERAGEIFS('Cobalt Prices'!$G$10:$G$4229,'Cobalt Prices'!$E$10:$E$4229,QMD$4)</f>
        <v>#DIV/0!</v>
      </c>
      <c r="QME20" s="38" t="e">
        <f>AVERAGEIFS('Cobalt Prices'!$G$10:$G$4229,'Cobalt Prices'!$E$10:$E$4229,QME$4)</f>
        <v>#DIV/0!</v>
      </c>
      <c r="QMF20" s="38" t="e">
        <f>AVERAGEIFS('Cobalt Prices'!$G$10:$G$4229,'Cobalt Prices'!$E$10:$E$4229,QMF$4)</f>
        <v>#DIV/0!</v>
      </c>
      <c r="QMG20" s="38" t="e">
        <f>AVERAGEIFS('Cobalt Prices'!$G$10:$G$4229,'Cobalt Prices'!$E$10:$E$4229,QMG$4)</f>
        <v>#DIV/0!</v>
      </c>
      <c r="QMH20" s="38" t="e">
        <f>AVERAGEIFS('Cobalt Prices'!$G$10:$G$4229,'Cobalt Prices'!$E$10:$E$4229,QMH$4)</f>
        <v>#DIV/0!</v>
      </c>
      <c r="QMI20" s="38" t="e">
        <f>AVERAGEIFS('Cobalt Prices'!$G$10:$G$4229,'Cobalt Prices'!$E$10:$E$4229,QMI$4)</f>
        <v>#DIV/0!</v>
      </c>
      <c r="QMJ20" s="38" t="e">
        <f>AVERAGEIFS('Cobalt Prices'!$G$10:$G$4229,'Cobalt Prices'!$E$10:$E$4229,QMJ$4)</f>
        <v>#DIV/0!</v>
      </c>
      <c r="QMK20" s="38" t="e">
        <f>AVERAGEIFS('Cobalt Prices'!$G$10:$G$4229,'Cobalt Prices'!$E$10:$E$4229,QMK$4)</f>
        <v>#DIV/0!</v>
      </c>
      <c r="QML20" s="38" t="e">
        <f>AVERAGEIFS('Cobalt Prices'!$G$10:$G$4229,'Cobalt Prices'!$E$10:$E$4229,QML$4)</f>
        <v>#DIV/0!</v>
      </c>
      <c r="QMM20" s="38" t="e">
        <f>AVERAGEIFS('Cobalt Prices'!$G$10:$G$4229,'Cobalt Prices'!$E$10:$E$4229,QMM$4)</f>
        <v>#DIV/0!</v>
      </c>
      <c r="QMN20" s="38" t="e">
        <f>AVERAGEIFS('Cobalt Prices'!$G$10:$G$4229,'Cobalt Prices'!$E$10:$E$4229,QMN$4)</f>
        <v>#DIV/0!</v>
      </c>
      <c r="QMO20" s="38" t="e">
        <f>AVERAGEIFS('Cobalt Prices'!$G$10:$G$4229,'Cobalt Prices'!$E$10:$E$4229,QMO$4)</f>
        <v>#DIV/0!</v>
      </c>
      <c r="QMP20" s="38" t="e">
        <f>AVERAGEIFS('Cobalt Prices'!$G$10:$G$4229,'Cobalt Prices'!$E$10:$E$4229,QMP$4)</f>
        <v>#DIV/0!</v>
      </c>
      <c r="QMQ20" s="38" t="e">
        <f>AVERAGEIFS('Cobalt Prices'!$G$10:$G$4229,'Cobalt Prices'!$E$10:$E$4229,QMQ$4)</f>
        <v>#DIV/0!</v>
      </c>
      <c r="QMR20" s="38" t="e">
        <f>AVERAGEIFS('Cobalt Prices'!$G$10:$G$4229,'Cobalt Prices'!$E$10:$E$4229,QMR$4)</f>
        <v>#DIV/0!</v>
      </c>
      <c r="QMS20" s="38" t="e">
        <f>AVERAGEIFS('Cobalt Prices'!$G$10:$G$4229,'Cobalt Prices'!$E$10:$E$4229,QMS$4)</f>
        <v>#DIV/0!</v>
      </c>
      <c r="QMT20" s="38" t="e">
        <f>AVERAGEIFS('Cobalt Prices'!$G$10:$G$4229,'Cobalt Prices'!$E$10:$E$4229,QMT$4)</f>
        <v>#DIV/0!</v>
      </c>
      <c r="QMU20" s="38" t="e">
        <f>AVERAGEIFS('Cobalt Prices'!$G$10:$G$4229,'Cobalt Prices'!$E$10:$E$4229,QMU$4)</f>
        <v>#DIV/0!</v>
      </c>
      <c r="QMV20" s="38" t="e">
        <f>AVERAGEIFS('Cobalt Prices'!$G$10:$G$4229,'Cobalt Prices'!$E$10:$E$4229,QMV$4)</f>
        <v>#DIV/0!</v>
      </c>
      <c r="QMW20" s="38" t="e">
        <f>AVERAGEIFS('Cobalt Prices'!$G$10:$G$4229,'Cobalt Prices'!$E$10:$E$4229,QMW$4)</f>
        <v>#DIV/0!</v>
      </c>
      <c r="QMX20" s="38" t="e">
        <f>AVERAGEIFS('Cobalt Prices'!$G$10:$G$4229,'Cobalt Prices'!$E$10:$E$4229,QMX$4)</f>
        <v>#DIV/0!</v>
      </c>
      <c r="QMY20" s="38" t="e">
        <f>AVERAGEIFS('Cobalt Prices'!$G$10:$G$4229,'Cobalt Prices'!$E$10:$E$4229,QMY$4)</f>
        <v>#DIV/0!</v>
      </c>
      <c r="QMZ20" s="38" t="e">
        <f>AVERAGEIFS('Cobalt Prices'!$G$10:$G$4229,'Cobalt Prices'!$E$10:$E$4229,QMZ$4)</f>
        <v>#DIV/0!</v>
      </c>
      <c r="QNA20" s="38" t="e">
        <f>AVERAGEIFS('Cobalt Prices'!$G$10:$G$4229,'Cobalt Prices'!$E$10:$E$4229,QNA$4)</f>
        <v>#DIV/0!</v>
      </c>
      <c r="QNB20" s="38" t="e">
        <f>AVERAGEIFS('Cobalt Prices'!$G$10:$G$4229,'Cobalt Prices'!$E$10:$E$4229,QNB$4)</f>
        <v>#DIV/0!</v>
      </c>
      <c r="QNC20" s="38" t="e">
        <f>AVERAGEIFS('Cobalt Prices'!$G$10:$G$4229,'Cobalt Prices'!$E$10:$E$4229,QNC$4)</f>
        <v>#DIV/0!</v>
      </c>
      <c r="QND20" s="38" t="e">
        <f>AVERAGEIFS('Cobalt Prices'!$G$10:$G$4229,'Cobalt Prices'!$E$10:$E$4229,QND$4)</f>
        <v>#DIV/0!</v>
      </c>
      <c r="QNE20" s="38" t="e">
        <f>AVERAGEIFS('Cobalt Prices'!$G$10:$G$4229,'Cobalt Prices'!$E$10:$E$4229,QNE$4)</f>
        <v>#DIV/0!</v>
      </c>
      <c r="QNF20" s="38" t="e">
        <f>AVERAGEIFS('Cobalt Prices'!$G$10:$G$4229,'Cobalt Prices'!$E$10:$E$4229,QNF$4)</f>
        <v>#DIV/0!</v>
      </c>
      <c r="QNG20" s="38" t="e">
        <f>AVERAGEIFS('Cobalt Prices'!$G$10:$G$4229,'Cobalt Prices'!$E$10:$E$4229,QNG$4)</f>
        <v>#DIV/0!</v>
      </c>
      <c r="QNH20" s="38" t="e">
        <f>AVERAGEIFS('Cobalt Prices'!$G$10:$G$4229,'Cobalt Prices'!$E$10:$E$4229,QNH$4)</f>
        <v>#DIV/0!</v>
      </c>
      <c r="QNI20" s="38" t="e">
        <f>AVERAGEIFS('Cobalt Prices'!$G$10:$G$4229,'Cobalt Prices'!$E$10:$E$4229,QNI$4)</f>
        <v>#DIV/0!</v>
      </c>
      <c r="QNJ20" s="38" t="e">
        <f>AVERAGEIFS('Cobalt Prices'!$G$10:$G$4229,'Cobalt Prices'!$E$10:$E$4229,QNJ$4)</f>
        <v>#DIV/0!</v>
      </c>
      <c r="QNK20" s="38" t="e">
        <f>AVERAGEIFS('Cobalt Prices'!$G$10:$G$4229,'Cobalt Prices'!$E$10:$E$4229,QNK$4)</f>
        <v>#DIV/0!</v>
      </c>
      <c r="QNL20" s="38" t="e">
        <f>AVERAGEIFS('Cobalt Prices'!$G$10:$G$4229,'Cobalt Prices'!$E$10:$E$4229,QNL$4)</f>
        <v>#DIV/0!</v>
      </c>
      <c r="QNM20" s="38" t="e">
        <f>AVERAGEIFS('Cobalt Prices'!$G$10:$G$4229,'Cobalt Prices'!$E$10:$E$4229,QNM$4)</f>
        <v>#DIV/0!</v>
      </c>
      <c r="QNN20" s="38" t="e">
        <f>AVERAGEIFS('Cobalt Prices'!$G$10:$G$4229,'Cobalt Prices'!$E$10:$E$4229,QNN$4)</f>
        <v>#DIV/0!</v>
      </c>
      <c r="QNO20" s="38" t="e">
        <f>AVERAGEIFS('Cobalt Prices'!$G$10:$G$4229,'Cobalt Prices'!$E$10:$E$4229,QNO$4)</f>
        <v>#DIV/0!</v>
      </c>
      <c r="QNP20" s="38" t="e">
        <f>AVERAGEIFS('Cobalt Prices'!$G$10:$G$4229,'Cobalt Prices'!$E$10:$E$4229,QNP$4)</f>
        <v>#DIV/0!</v>
      </c>
      <c r="QNQ20" s="38" t="e">
        <f>AVERAGEIFS('Cobalt Prices'!$G$10:$G$4229,'Cobalt Prices'!$E$10:$E$4229,QNQ$4)</f>
        <v>#DIV/0!</v>
      </c>
      <c r="QNR20" s="38" t="e">
        <f>AVERAGEIFS('Cobalt Prices'!$G$10:$G$4229,'Cobalt Prices'!$E$10:$E$4229,QNR$4)</f>
        <v>#DIV/0!</v>
      </c>
      <c r="QNS20" s="38" t="e">
        <f>AVERAGEIFS('Cobalt Prices'!$G$10:$G$4229,'Cobalt Prices'!$E$10:$E$4229,QNS$4)</f>
        <v>#DIV/0!</v>
      </c>
      <c r="QNT20" s="38" t="e">
        <f>AVERAGEIFS('Cobalt Prices'!$G$10:$G$4229,'Cobalt Prices'!$E$10:$E$4229,QNT$4)</f>
        <v>#DIV/0!</v>
      </c>
      <c r="QNU20" s="38" t="e">
        <f>AVERAGEIFS('Cobalt Prices'!$G$10:$G$4229,'Cobalt Prices'!$E$10:$E$4229,QNU$4)</f>
        <v>#DIV/0!</v>
      </c>
      <c r="QNV20" s="38" t="e">
        <f>AVERAGEIFS('Cobalt Prices'!$G$10:$G$4229,'Cobalt Prices'!$E$10:$E$4229,QNV$4)</f>
        <v>#DIV/0!</v>
      </c>
      <c r="QNW20" s="38" t="e">
        <f>AVERAGEIFS('Cobalt Prices'!$G$10:$G$4229,'Cobalt Prices'!$E$10:$E$4229,QNW$4)</f>
        <v>#DIV/0!</v>
      </c>
      <c r="QNX20" s="38" t="e">
        <f>AVERAGEIFS('Cobalt Prices'!$G$10:$G$4229,'Cobalt Prices'!$E$10:$E$4229,QNX$4)</f>
        <v>#DIV/0!</v>
      </c>
      <c r="QNY20" s="38" t="e">
        <f>AVERAGEIFS('Cobalt Prices'!$G$10:$G$4229,'Cobalt Prices'!$E$10:$E$4229,QNY$4)</f>
        <v>#DIV/0!</v>
      </c>
      <c r="QNZ20" s="38" t="e">
        <f>AVERAGEIFS('Cobalt Prices'!$G$10:$G$4229,'Cobalt Prices'!$E$10:$E$4229,QNZ$4)</f>
        <v>#DIV/0!</v>
      </c>
      <c r="QOA20" s="38" t="e">
        <f>AVERAGEIFS('Cobalt Prices'!$G$10:$G$4229,'Cobalt Prices'!$E$10:$E$4229,QOA$4)</f>
        <v>#DIV/0!</v>
      </c>
      <c r="QOB20" s="38" t="e">
        <f>AVERAGEIFS('Cobalt Prices'!$G$10:$G$4229,'Cobalt Prices'!$E$10:$E$4229,QOB$4)</f>
        <v>#DIV/0!</v>
      </c>
      <c r="QOC20" s="38" t="e">
        <f>AVERAGEIFS('Cobalt Prices'!$G$10:$G$4229,'Cobalt Prices'!$E$10:$E$4229,QOC$4)</f>
        <v>#DIV/0!</v>
      </c>
      <c r="QOD20" s="38" t="e">
        <f>AVERAGEIFS('Cobalt Prices'!$G$10:$G$4229,'Cobalt Prices'!$E$10:$E$4229,QOD$4)</f>
        <v>#DIV/0!</v>
      </c>
      <c r="QOE20" s="38" t="e">
        <f>AVERAGEIFS('Cobalt Prices'!$G$10:$G$4229,'Cobalt Prices'!$E$10:$E$4229,QOE$4)</f>
        <v>#DIV/0!</v>
      </c>
      <c r="QOF20" s="38" t="e">
        <f>AVERAGEIFS('Cobalt Prices'!$G$10:$G$4229,'Cobalt Prices'!$E$10:$E$4229,QOF$4)</f>
        <v>#DIV/0!</v>
      </c>
      <c r="QOG20" s="38" t="e">
        <f>AVERAGEIFS('Cobalt Prices'!$G$10:$G$4229,'Cobalt Prices'!$E$10:$E$4229,QOG$4)</f>
        <v>#DIV/0!</v>
      </c>
      <c r="QOH20" s="38" t="e">
        <f>AVERAGEIFS('Cobalt Prices'!$G$10:$G$4229,'Cobalt Prices'!$E$10:$E$4229,QOH$4)</f>
        <v>#DIV/0!</v>
      </c>
      <c r="QOI20" s="38" t="e">
        <f>AVERAGEIFS('Cobalt Prices'!$G$10:$G$4229,'Cobalt Prices'!$E$10:$E$4229,QOI$4)</f>
        <v>#DIV/0!</v>
      </c>
      <c r="QOJ20" s="38" t="e">
        <f>AVERAGEIFS('Cobalt Prices'!$G$10:$G$4229,'Cobalt Prices'!$E$10:$E$4229,QOJ$4)</f>
        <v>#DIV/0!</v>
      </c>
      <c r="QOK20" s="38" t="e">
        <f>AVERAGEIFS('Cobalt Prices'!$G$10:$G$4229,'Cobalt Prices'!$E$10:$E$4229,QOK$4)</f>
        <v>#DIV/0!</v>
      </c>
      <c r="QOL20" s="38" t="e">
        <f>AVERAGEIFS('Cobalt Prices'!$G$10:$G$4229,'Cobalt Prices'!$E$10:$E$4229,QOL$4)</f>
        <v>#DIV/0!</v>
      </c>
      <c r="QOM20" s="38" t="e">
        <f>AVERAGEIFS('Cobalt Prices'!$G$10:$G$4229,'Cobalt Prices'!$E$10:$E$4229,QOM$4)</f>
        <v>#DIV/0!</v>
      </c>
      <c r="QON20" s="38" t="e">
        <f>AVERAGEIFS('Cobalt Prices'!$G$10:$G$4229,'Cobalt Prices'!$E$10:$E$4229,QON$4)</f>
        <v>#DIV/0!</v>
      </c>
      <c r="QOO20" s="38" t="e">
        <f>AVERAGEIFS('Cobalt Prices'!$G$10:$G$4229,'Cobalt Prices'!$E$10:$E$4229,QOO$4)</f>
        <v>#DIV/0!</v>
      </c>
      <c r="QOP20" s="38" t="e">
        <f>AVERAGEIFS('Cobalt Prices'!$G$10:$G$4229,'Cobalt Prices'!$E$10:$E$4229,QOP$4)</f>
        <v>#DIV/0!</v>
      </c>
      <c r="QOQ20" s="38" t="e">
        <f>AVERAGEIFS('Cobalt Prices'!$G$10:$G$4229,'Cobalt Prices'!$E$10:$E$4229,QOQ$4)</f>
        <v>#DIV/0!</v>
      </c>
      <c r="QOR20" s="38" t="e">
        <f>AVERAGEIFS('Cobalt Prices'!$G$10:$G$4229,'Cobalt Prices'!$E$10:$E$4229,QOR$4)</f>
        <v>#DIV/0!</v>
      </c>
      <c r="QOS20" s="38" t="e">
        <f>AVERAGEIFS('Cobalt Prices'!$G$10:$G$4229,'Cobalt Prices'!$E$10:$E$4229,QOS$4)</f>
        <v>#DIV/0!</v>
      </c>
      <c r="QOT20" s="38" t="e">
        <f>AVERAGEIFS('Cobalt Prices'!$G$10:$G$4229,'Cobalt Prices'!$E$10:$E$4229,QOT$4)</f>
        <v>#DIV/0!</v>
      </c>
      <c r="QOU20" s="38" t="e">
        <f>AVERAGEIFS('Cobalt Prices'!$G$10:$G$4229,'Cobalt Prices'!$E$10:$E$4229,QOU$4)</f>
        <v>#DIV/0!</v>
      </c>
      <c r="QOV20" s="38" t="e">
        <f>AVERAGEIFS('Cobalt Prices'!$G$10:$G$4229,'Cobalt Prices'!$E$10:$E$4229,QOV$4)</f>
        <v>#DIV/0!</v>
      </c>
      <c r="QOW20" s="38" t="e">
        <f>AVERAGEIFS('Cobalt Prices'!$G$10:$G$4229,'Cobalt Prices'!$E$10:$E$4229,QOW$4)</f>
        <v>#DIV/0!</v>
      </c>
      <c r="QOX20" s="38" t="e">
        <f>AVERAGEIFS('Cobalt Prices'!$G$10:$G$4229,'Cobalt Prices'!$E$10:$E$4229,QOX$4)</f>
        <v>#DIV/0!</v>
      </c>
      <c r="QOY20" s="38" t="e">
        <f>AVERAGEIFS('Cobalt Prices'!$G$10:$G$4229,'Cobalt Prices'!$E$10:$E$4229,QOY$4)</f>
        <v>#DIV/0!</v>
      </c>
      <c r="QOZ20" s="38" t="e">
        <f>AVERAGEIFS('Cobalt Prices'!$G$10:$G$4229,'Cobalt Prices'!$E$10:$E$4229,QOZ$4)</f>
        <v>#DIV/0!</v>
      </c>
      <c r="QPA20" s="38" t="e">
        <f>AVERAGEIFS('Cobalt Prices'!$G$10:$G$4229,'Cobalt Prices'!$E$10:$E$4229,QPA$4)</f>
        <v>#DIV/0!</v>
      </c>
      <c r="QPB20" s="38" t="e">
        <f>AVERAGEIFS('Cobalt Prices'!$G$10:$G$4229,'Cobalt Prices'!$E$10:$E$4229,QPB$4)</f>
        <v>#DIV/0!</v>
      </c>
      <c r="QPC20" s="38" t="e">
        <f>AVERAGEIFS('Cobalt Prices'!$G$10:$G$4229,'Cobalt Prices'!$E$10:$E$4229,QPC$4)</f>
        <v>#DIV/0!</v>
      </c>
      <c r="QPD20" s="38" t="e">
        <f>AVERAGEIFS('Cobalt Prices'!$G$10:$G$4229,'Cobalt Prices'!$E$10:$E$4229,QPD$4)</f>
        <v>#DIV/0!</v>
      </c>
      <c r="QPE20" s="38" t="e">
        <f>AVERAGEIFS('Cobalt Prices'!$G$10:$G$4229,'Cobalt Prices'!$E$10:$E$4229,QPE$4)</f>
        <v>#DIV/0!</v>
      </c>
      <c r="QPF20" s="38" t="e">
        <f>AVERAGEIFS('Cobalt Prices'!$G$10:$G$4229,'Cobalt Prices'!$E$10:$E$4229,QPF$4)</f>
        <v>#DIV/0!</v>
      </c>
      <c r="QPG20" s="38" t="e">
        <f>AVERAGEIFS('Cobalt Prices'!$G$10:$G$4229,'Cobalt Prices'!$E$10:$E$4229,QPG$4)</f>
        <v>#DIV/0!</v>
      </c>
      <c r="QPH20" s="38" t="e">
        <f>AVERAGEIFS('Cobalt Prices'!$G$10:$G$4229,'Cobalt Prices'!$E$10:$E$4229,QPH$4)</f>
        <v>#DIV/0!</v>
      </c>
      <c r="QPI20" s="38" t="e">
        <f>AVERAGEIFS('Cobalt Prices'!$G$10:$G$4229,'Cobalt Prices'!$E$10:$E$4229,QPI$4)</f>
        <v>#DIV/0!</v>
      </c>
      <c r="QPJ20" s="38" t="e">
        <f>AVERAGEIFS('Cobalt Prices'!$G$10:$G$4229,'Cobalt Prices'!$E$10:$E$4229,QPJ$4)</f>
        <v>#DIV/0!</v>
      </c>
      <c r="QPK20" s="38" t="e">
        <f>AVERAGEIFS('Cobalt Prices'!$G$10:$G$4229,'Cobalt Prices'!$E$10:$E$4229,QPK$4)</f>
        <v>#DIV/0!</v>
      </c>
      <c r="QPL20" s="38" t="e">
        <f>AVERAGEIFS('Cobalt Prices'!$G$10:$G$4229,'Cobalt Prices'!$E$10:$E$4229,QPL$4)</f>
        <v>#DIV/0!</v>
      </c>
      <c r="QPM20" s="38" t="e">
        <f>AVERAGEIFS('Cobalt Prices'!$G$10:$G$4229,'Cobalt Prices'!$E$10:$E$4229,QPM$4)</f>
        <v>#DIV/0!</v>
      </c>
      <c r="QPN20" s="38" t="e">
        <f>AVERAGEIFS('Cobalt Prices'!$G$10:$G$4229,'Cobalt Prices'!$E$10:$E$4229,QPN$4)</f>
        <v>#DIV/0!</v>
      </c>
      <c r="QPO20" s="38" t="e">
        <f>AVERAGEIFS('Cobalt Prices'!$G$10:$G$4229,'Cobalt Prices'!$E$10:$E$4229,QPO$4)</f>
        <v>#DIV/0!</v>
      </c>
      <c r="QPP20" s="38" t="e">
        <f>AVERAGEIFS('Cobalt Prices'!$G$10:$G$4229,'Cobalt Prices'!$E$10:$E$4229,QPP$4)</f>
        <v>#DIV/0!</v>
      </c>
      <c r="QPQ20" s="38" t="e">
        <f>AVERAGEIFS('Cobalt Prices'!$G$10:$G$4229,'Cobalt Prices'!$E$10:$E$4229,QPQ$4)</f>
        <v>#DIV/0!</v>
      </c>
      <c r="QPR20" s="38" t="e">
        <f>AVERAGEIFS('Cobalt Prices'!$G$10:$G$4229,'Cobalt Prices'!$E$10:$E$4229,QPR$4)</f>
        <v>#DIV/0!</v>
      </c>
      <c r="QPS20" s="38" t="e">
        <f>AVERAGEIFS('Cobalt Prices'!$G$10:$G$4229,'Cobalt Prices'!$E$10:$E$4229,QPS$4)</f>
        <v>#DIV/0!</v>
      </c>
      <c r="QPT20" s="38" t="e">
        <f>AVERAGEIFS('Cobalt Prices'!$G$10:$G$4229,'Cobalt Prices'!$E$10:$E$4229,QPT$4)</f>
        <v>#DIV/0!</v>
      </c>
      <c r="QPU20" s="38" t="e">
        <f>AVERAGEIFS('Cobalt Prices'!$G$10:$G$4229,'Cobalt Prices'!$E$10:$E$4229,QPU$4)</f>
        <v>#DIV/0!</v>
      </c>
      <c r="QPV20" s="38" t="e">
        <f>AVERAGEIFS('Cobalt Prices'!$G$10:$G$4229,'Cobalt Prices'!$E$10:$E$4229,QPV$4)</f>
        <v>#DIV/0!</v>
      </c>
      <c r="QPW20" s="38" t="e">
        <f>AVERAGEIFS('Cobalt Prices'!$G$10:$G$4229,'Cobalt Prices'!$E$10:$E$4229,QPW$4)</f>
        <v>#DIV/0!</v>
      </c>
      <c r="QPX20" s="38" t="e">
        <f>AVERAGEIFS('Cobalt Prices'!$G$10:$G$4229,'Cobalt Prices'!$E$10:$E$4229,QPX$4)</f>
        <v>#DIV/0!</v>
      </c>
      <c r="QPY20" s="38" t="e">
        <f>AVERAGEIFS('Cobalt Prices'!$G$10:$G$4229,'Cobalt Prices'!$E$10:$E$4229,QPY$4)</f>
        <v>#DIV/0!</v>
      </c>
      <c r="QPZ20" s="38" t="e">
        <f>AVERAGEIFS('Cobalt Prices'!$G$10:$G$4229,'Cobalt Prices'!$E$10:$E$4229,QPZ$4)</f>
        <v>#DIV/0!</v>
      </c>
      <c r="QQA20" s="38" t="e">
        <f>AVERAGEIFS('Cobalt Prices'!$G$10:$G$4229,'Cobalt Prices'!$E$10:$E$4229,QQA$4)</f>
        <v>#DIV/0!</v>
      </c>
      <c r="QQB20" s="38" t="e">
        <f>AVERAGEIFS('Cobalt Prices'!$G$10:$G$4229,'Cobalt Prices'!$E$10:$E$4229,QQB$4)</f>
        <v>#DIV/0!</v>
      </c>
      <c r="QQC20" s="38" t="e">
        <f>AVERAGEIFS('Cobalt Prices'!$G$10:$G$4229,'Cobalt Prices'!$E$10:$E$4229,QQC$4)</f>
        <v>#DIV/0!</v>
      </c>
      <c r="QQD20" s="38" t="e">
        <f>AVERAGEIFS('Cobalt Prices'!$G$10:$G$4229,'Cobalt Prices'!$E$10:$E$4229,QQD$4)</f>
        <v>#DIV/0!</v>
      </c>
      <c r="QQE20" s="38" t="e">
        <f>AVERAGEIFS('Cobalt Prices'!$G$10:$G$4229,'Cobalt Prices'!$E$10:$E$4229,QQE$4)</f>
        <v>#DIV/0!</v>
      </c>
      <c r="QQF20" s="38" t="e">
        <f>AVERAGEIFS('Cobalt Prices'!$G$10:$G$4229,'Cobalt Prices'!$E$10:$E$4229,QQF$4)</f>
        <v>#DIV/0!</v>
      </c>
      <c r="QQG20" s="38" t="e">
        <f>AVERAGEIFS('Cobalt Prices'!$G$10:$G$4229,'Cobalt Prices'!$E$10:$E$4229,QQG$4)</f>
        <v>#DIV/0!</v>
      </c>
      <c r="QQH20" s="38" t="e">
        <f>AVERAGEIFS('Cobalt Prices'!$G$10:$G$4229,'Cobalt Prices'!$E$10:$E$4229,QQH$4)</f>
        <v>#DIV/0!</v>
      </c>
      <c r="QQI20" s="38" t="e">
        <f>AVERAGEIFS('Cobalt Prices'!$G$10:$G$4229,'Cobalt Prices'!$E$10:$E$4229,QQI$4)</f>
        <v>#DIV/0!</v>
      </c>
      <c r="QQJ20" s="38" t="e">
        <f>AVERAGEIFS('Cobalt Prices'!$G$10:$G$4229,'Cobalt Prices'!$E$10:$E$4229,QQJ$4)</f>
        <v>#DIV/0!</v>
      </c>
      <c r="QQK20" s="38" t="e">
        <f>AVERAGEIFS('Cobalt Prices'!$G$10:$G$4229,'Cobalt Prices'!$E$10:$E$4229,QQK$4)</f>
        <v>#DIV/0!</v>
      </c>
      <c r="QQL20" s="38" t="e">
        <f>AVERAGEIFS('Cobalt Prices'!$G$10:$G$4229,'Cobalt Prices'!$E$10:$E$4229,QQL$4)</f>
        <v>#DIV/0!</v>
      </c>
      <c r="QQM20" s="38" t="e">
        <f>AVERAGEIFS('Cobalt Prices'!$G$10:$G$4229,'Cobalt Prices'!$E$10:$E$4229,QQM$4)</f>
        <v>#DIV/0!</v>
      </c>
      <c r="QQN20" s="38" t="e">
        <f>AVERAGEIFS('Cobalt Prices'!$G$10:$G$4229,'Cobalt Prices'!$E$10:$E$4229,QQN$4)</f>
        <v>#DIV/0!</v>
      </c>
      <c r="QQO20" s="38" t="e">
        <f>AVERAGEIFS('Cobalt Prices'!$G$10:$G$4229,'Cobalt Prices'!$E$10:$E$4229,QQO$4)</f>
        <v>#DIV/0!</v>
      </c>
      <c r="QQP20" s="38" t="e">
        <f>AVERAGEIFS('Cobalt Prices'!$G$10:$G$4229,'Cobalt Prices'!$E$10:$E$4229,QQP$4)</f>
        <v>#DIV/0!</v>
      </c>
      <c r="QQQ20" s="38" t="e">
        <f>AVERAGEIFS('Cobalt Prices'!$G$10:$G$4229,'Cobalt Prices'!$E$10:$E$4229,QQQ$4)</f>
        <v>#DIV/0!</v>
      </c>
      <c r="QQR20" s="38" t="e">
        <f>AVERAGEIFS('Cobalt Prices'!$G$10:$G$4229,'Cobalt Prices'!$E$10:$E$4229,QQR$4)</f>
        <v>#DIV/0!</v>
      </c>
      <c r="QQS20" s="38" t="e">
        <f>AVERAGEIFS('Cobalt Prices'!$G$10:$G$4229,'Cobalt Prices'!$E$10:$E$4229,QQS$4)</f>
        <v>#DIV/0!</v>
      </c>
      <c r="QQT20" s="38" t="e">
        <f>AVERAGEIFS('Cobalt Prices'!$G$10:$G$4229,'Cobalt Prices'!$E$10:$E$4229,QQT$4)</f>
        <v>#DIV/0!</v>
      </c>
      <c r="QQU20" s="38" t="e">
        <f>AVERAGEIFS('Cobalt Prices'!$G$10:$G$4229,'Cobalt Prices'!$E$10:$E$4229,QQU$4)</f>
        <v>#DIV/0!</v>
      </c>
      <c r="QQV20" s="38" t="e">
        <f>AVERAGEIFS('Cobalt Prices'!$G$10:$G$4229,'Cobalt Prices'!$E$10:$E$4229,QQV$4)</f>
        <v>#DIV/0!</v>
      </c>
      <c r="QQW20" s="38" t="e">
        <f>AVERAGEIFS('Cobalt Prices'!$G$10:$G$4229,'Cobalt Prices'!$E$10:$E$4229,QQW$4)</f>
        <v>#DIV/0!</v>
      </c>
      <c r="QQX20" s="38" t="e">
        <f>AVERAGEIFS('Cobalt Prices'!$G$10:$G$4229,'Cobalt Prices'!$E$10:$E$4229,QQX$4)</f>
        <v>#DIV/0!</v>
      </c>
      <c r="QQY20" s="38" t="e">
        <f>AVERAGEIFS('Cobalt Prices'!$G$10:$G$4229,'Cobalt Prices'!$E$10:$E$4229,QQY$4)</f>
        <v>#DIV/0!</v>
      </c>
      <c r="QQZ20" s="38" t="e">
        <f>AVERAGEIFS('Cobalt Prices'!$G$10:$G$4229,'Cobalt Prices'!$E$10:$E$4229,QQZ$4)</f>
        <v>#DIV/0!</v>
      </c>
      <c r="QRA20" s="38" t="e">
        <f>AVERAGEIFS('Cobalt Prices'!$G$10:$G$4229,'Cobalt Prices'!$E$10:$E$4229,QRA$4)</f>
        <v>#DIV/0!</v>
      </c>
      <c r="QRB20" s="38" t="e">
        <f>AVERAGEIFS('Cobalt Prices'!$G$10:$G$4229,'Cobalt Prices'!$E$10:$E$4229,QRB$4)</f>
        <v>#DIV/0!</v>
      </c>
      <c r="QRC20" s="38" t="e">
        <f>AVERAGEIFS('Cobalt Prices'!$G$10:$G$4229,'Cobalt Prices'!$E$10:$E$4229,QRC$4)</f>
        <v>#DIV/0!</v>
      </c>
      <c r="QRD20" s="38" t="e">
        <f>AVERAGEIFS('Cobalt Prices'!$G$10:$G$4229,'Cobalt Prices'!$E$10:$E$4229,QRD$4)</f>
        <v>#DIV/0!</v>
      </c>
      <c r="QRE20" s="38" t="e">
        <f>AVERAGEIFS('Cobalt Prices'!$G$10:$G$4229,'Cobalt Prices'!$E$10:$E$4229,QRE$4)</f>
        <v>#DIV/0!</v>
      </c>
      <c r="QRF20" s="38" t="e">
        <f>AVERAGEIFS('Cobalt Prices'!$G$10:$G$4229,'Cobalt Prices'!$E$10:$E$4229,QRF$4)</f>
        <v>#DIV/0!</v>
      </c>
      <c r="QRG20" s="38" t="e">
        <f>AVERAGEIFS('Cobalt Prices'!$G$10:$G$4229,'Cobalt Prices'!$E$10:$E$4229,QRG$4)</f>
        <v>#DIV/0!</v>
      </c>
      <c r="QRH20" s="38" t="e">
        <f>AVERAGEIFS('Cobalt Prices'!$G$10:$G$4229,'Cobalt Prices'!$E$10:$E$4229,QRH$4)</f>
        <v>#DIV/0!</v>
      </c>
      <c r="QRI20" s="38" t="e">
        <f>AVERAGEIFS('Cobalt Prices'!$G$10:$G$4229,'Cobalt Prices'!$E$10:$E$4229,QRI$4)</f>
        <v>#DIV/0!</v>
      </c>
      <c r="QRJ20" s="38" t="e">
        <f>AVERAGEIFS('Cobalt Prices'!$G$10:$G$4229,'Cobalt Prices'!$E$10:$E$4229,QRJ$4)</f>
        <v>#DIV/0!</v>
      </c>
      <c r="QRK20" s="38" t="e">
        <f>AVERAGEIFS('Cobalt Prices'!$G$10:$G$4229,'Cobalt Prices'!$E$10:$E$4229,QRK$4)</f>
        <v>#DIV/0!</v>
      </c>
      <c r="QRL20" s="38" t="e">
        <f>AVERAGEIFS('Cobalt Prices'!$G$10:$G$4229,'Cobalt Prices'!$E$10:$E$4229,QRL$4)</f>
        <v>#DIV/0!</v>
      </c>
      <c r="QRM20" s="38" t="e">
        <f>AVERAGEIFS('Cobalt Prices'!$G$10:$G$4229,'Cobalt Prices'!$E$10:$E$4229,QRM$4)</f>
        <v>#DIV/0!</v>
      </c>
      <c r="QRN20" s="38" t="e">
        <f>AVERAGEIFS('Cobalt Prices'!$G$10:$G$4229,'Cobalt Prices'!$E$10:$E$4229,QRN$4)</f>
        <v>#DIV/0!</v>
      </c>
      <c r="QRO20" s="38" t="e">
        <f>AVERAGEIFS('Cobalt Prices'!$G$10:$G$4229,'Cobalt Prices'!$E$10:$E$4229,QRO$4)</f>
        <v>#DIV/0!</v>
      </c>
      <c r="QRP20" s="38" t="e">
        <f>AVERAGEIFS('Cobalt Prices'!$G$10:$G$4229,'Cobalt Prices'!$E$10:$E$4229,QRP$4)</f>
        <v>#DIV/0!</v>
      </c>
      <c r="QRQ20" s="38" t="e">
        <f>AVERAGEIFS('Cobalt Prices'!$G$10:$G$4229,'Cobalt Prices'!$E$10:$E$4229,QRQ$4)</f>
        <v>#DIV/0!</v>
      </c>
      <c r="QRR20" s="38" t="e">
        <f>AVERAGEIFS('Cobalt Prices'!$G$10:$G$4229,'Cobalt Prices'!$E$10:$E$4229,QRR$4)</f>
        <v>#DIV/0!</v>
      </c>
      <c r="QRS20" s="38" t="e">
        <f>AVERAGEIFS('Cobalt Prices'!$G$10:$G$4229,'Cobalt Prices'!$E$10:$E$4229,QRS$4)</f>
        <v>#DIV/0!</v>
      </c>
      <c r="QRT20" s="38" t="e">
        <f>AVERAGEIFS('Cobalt Prices'!$G$10:$G$4229,'Cobalt Prices'!$E$10:$E$4229,QRT$4)</f>
        <v>#DIV/0!</v>
      </c>
      <c r="QRU20" s="38" t="e">
        <f>AVERAGEIFS('Cobalt Prices'!$G$10:$G$4229,'Cobalt Prices'!$E$10:$E$4229,QRU$4)</f>
        <v>#DIV/0!</v>
      </c>
      <c r="QRV20" s="38" t="e">
        <f>AVERAGEIFS('Cobalt Prices'!$G$10:$G$4229,'Cobalt Prices'!$E$10:$E$4229,QRV$4)</f>
        <v>#DIV/0!</v>
      </c>
      <c r="QRW20" s="38" t="e">
        <f>AVERAGEIFS('Cobalt Prices'!$G$10:$G$4229,'Cobalt Prices'!$E$10:$E$4229,QRW$4)</f>
        <v>#DIV/0!</v>
      </c>
      <c r="QRX20" s="38" t="e">
        <f>AVERAGEIFS('Cobalt Prices'!$G$10:$G$4229,'Cobalt Prices'!$E$10:$E$4229,QRX$4)</f>
        <v>#DIV/0!</v>
      </c>
      <c r="QRY20" s="38" t="e">
        <f>AVERAGEIFS('Cobalt Prices'!$G$10:$G$4229,'Cobalt Prices'!$E$10:$E$4229,QRY$4)</f>
        <v>#DIV/0!</v>
      </c>
      <c r="QRZ20" s="38" t="e">
        <f>AVERAGEIFS('Cobalt Prices'!$G$10:$G$4229,'Cobalt Prices'!$E$10:$E$4229,QRZ$4)</f>
        <v>#DIV/0!</v>
      </c>
      <c r="QSA20" s="38" t="e">
        <f>AVERAGEIFS('Cobalt Prices'!$G$10:$G$4229,'Cobalt Prices'!$E$10:$E$4229,QSA$4)</f>
        <v>#DIV/0!</v>
      </c>
      <c r="QSB20" s="38" t="e">
        <f>AVERAGEIFS('Cobalt Prices'!$G$10:$G$4229,'Cobalt Prices'!$E$10:$E$4229,QSB$4)</f>
        <v>#DIV/0!</v>
      </c>
      <c r="QSC20" s="38" t="e">
        <f>AVERAGEIFS('Cobalt Prices'!$G$10:$G$4229,'Cobalt Prices'!$E$10:$E$4229,QSC$4)</f>
        <v>#DIV/0!</v>
      </c>
      <c r="QSD20" s="38" t="e">
        <f>AVERAGEIFS('Cobalt Prices'!$G$10:$G$4229,'Cobalt Prices'!$E$10:$E$4229,QSD$4)</f>
        <v>#DIV/0!</v>
      </c>
      <c r="QSE20" s="38" t="e">
        <f>AVERAGEIFS('Cobalt Prices'!$G$10:$G$4229,'Cobalt Prices'!$E$10:$E$4229,QSE$4)</f>
        <v>#DIV/0!</v>
      </c>
      <c r="QSF20" s="38" t="e">
        <f>AVERAGEIFS('Cobalt Prices'!$G$10:$G$4229,'Cobalt Prices'!$E$10:$E$4229,QSF$4)</f>
        <v>#DIV/0!</v>
      </c>
      <c r="QSG20" s="38" t="e">
        <f>AVERAGEIFS('Cobalt Prices'!$G$10:$G$4229,'Cobalt Prices'!$E$10:$E$4229,QSG$4)</f>
        <v>#DIV/0!</v>
      </c>
      <c r="QSH20" s="38" t="e">
        <f>AVERAGEIFS('Cobalt Prices'!$G$10:$G$4229,'Cobalt Prices'!$E$10:$E$4229,QSH$4)</f>
        <v>#DIV/0!</v>
      </c>
      <c r="QSI20" s="38" t="e">
        <f>AVERAGEIFS('Cobalt Prices'!$G$10:$G$4229,'Cobalt Prices'!$E$10:$E$4229,QSI$4)</f>
        <v>#DIV/0!</v>
      </c>
      <c r="QSJ20" s="38" t="e">
        <f>AVERAGEIFS('Cobalt Prices'!$G$10:$G$4229,'Cobalt Prices'!$E$10:$E$4229,QSJ$4)</f>
        <v>#DIV/0!</v>
      </c>
      <c r="QSK20" s="38" t="e">
        <f>AVERAGEIFS('Cobalt Prices'!$G$10:$G$4229,'Cobalt Prices'!$E$10:$E$4229,QSK$4)</f>
        <v>#DIV/0!</v>
      </c>
      <c r="QSL20" s="38" t="e">
        <f>AVERAGEIFS('Cobalt Prices'!$G$10:$G$4229,'Cobalt Prices'!$E$10:$E$4229,QSL$4)</f>
        <v>#DIV/0!</v>
      </c>
      <c r="QSM20" s="38" t="e">
        <f>AVERAGEIFS('Cobalt Prices'!$G$10:$G$4229,'Cobalt Prices'!$E$10:$E$4229,QSM$4)</f>
        <v>#DIV/0!</v>
      </c>
      <c r="QSN20" s="38" t="e">
        <f>AVERAGEIFS('Cobalt Prices'!$G$10:$G$4229,'Cobalt Prices'!$E$10:$E$4229,QSN$4)</f>
        <v>#DIV/0!</v>
      </c>
      <c r="QSO20" s="38" t="e">
        <f>AVERAGEIFS('Cobalt Prices'!$G$10:$G$4229,'Cobalt Prices'!$E$10:$E$4229,QSO$4)</f>
        <v>#DIV/0!</v>
      </c>
      <c r="QSP20" s="38" t="e">
        <f>AVERAGEIFS('Cobalt Prices'!$G$10:$G$4229,'Cobalt Prices'!$E$10:$E$4229,QSP$4)</f>
        <v>#DIV/0!</v>
      </c>
      <c r="QSQ20" s="38" t="e">
        <f>AVERAGEIFS('Cobalt Prices'!$G$10:$G$4229,'Cobalt Prices'!$E$10:$E$4229,QSQ$4)</f>
        <v>#DIV/0!</v>
      </c>
      <c r="QSR20" s="38" t="e">
        <f>AVERAGEIFS('Cobalt Prices'!$G$10:$G$4229,'Cobalt Prices'!$E$10:$E$4229,QSR$4)</f>
        <v>#DIV/0!</v>
      </c>
      <c r="QSS20" s="38" t="e">
        <f>AVERAGEIFS('Cobalt Prices'!$G$10:$G$4229,'Cobalt Prices'!$E$10:$E$4229,QSS$4)</f>
        <v>#DIV/0!</v>
      </c>
      <c r="QST20" s="38" t="e">
        <f>AVERAGEIFS('Cobalt Prices'!$G$10:$G$4229,'Cobalt Prices'!$E$10:$E$4229,QST$4)</f>
        <v>#DIV/0!</v>
      </c>
      <c r="QSU20" s="38" t="e">
        <f>AVERAGEIFS('Cobalt Prices'!$G$10:$G$4229,'Cobalt Prices'!$E$10:$E$4229,QSU$4)</f>
        <v>#DIV/0!</v>
      </c>
      <c r="QSV20" s="38" t="e">
        <f>AVERAGEIFS('Cobalt Prices'!$G$10:$G$4229,'Cobalt Prices'!$E$10:$E$4229,QSV$4)</f>
        <v>#DIV/0!</v>
      </c>
      <c r="QSW20" s="38" t="e">
        <f>AVERAGEIFS('Cobalt Prices'!$G$10:$G$4229,'Cobalt Prices'!$E$10:$E$4229,QSW$4)</f>
        <v>#DIV/0!</v>
      </c>
      <c r="QSX20" s="38" t="e">
        <f>AVERAGEIFS('Cobalt Prices'!$G$10:$G$4229,'Cobalt Prices'!$E$10:$E$4229,QSX$4)</f>
        <v>#DIV/0!</v>
      </c>
      <c r="QSY20" s="38" t="e">
        <f>AVERAGEIFS('Cobalt Prices'!$G$10:$G$4229,'Cobalt Prices'!$E$10:$E$4229,QSY$4)</f>
        <v>#DIV/0!</v>
      </c>
      <c r="QSZ20" s="38" t="e">
        <f>AVERAGEIFS('Cobalt Prices'!$G$10:$G$4229,'Cobalt Prices'!$E$10:$E$4229,QSZ$4)</f>
        <v>#DIV/0!</v>
      </c>
      <c r="QTA20" s="38" t="e">
        <f>AVERAGEIFS('Cobalt Prices'!$G$10:$G$4229,'Cobalt Prices'!$E$10:$E$4229,QTA$4)</f>
        <v>#DIV/0!</v>
      </c>
      <c r="QTB20" s="38" t="e">
        <f>AVERAGEIFS('Cobalt Prices'!$G$10:$G$4229,'Cobalt Prices'!$E$10:$E$4229,QTB$4)</f>
        <v>#DIV/0!</v>
      </c>
      <c r="QTC20" s="38" t="e">
        <f>AVERAGEIFS('Cobalt Prices'!$G$10:$G$4229,'Cobalt Prices'!$E$10:$E$4229,QTC$4)</f>
        <v>#DIV/0!</v>
      </c>
      <c r="QTD20" s="38" t="e">
        <f>AVERAGEIFS('Cobalt Prices'!$G$10:$G$4229,'Cobalt Prices'!$E$10:$E$4229,QTD$4)</f>
        <v>#DIV/0!</v>
      </c>
      <c r="QTE20" s="38" t="e">
        <f>AVERAGEIFS('Cobalt Prices'!$G$10:$G$4229,'Cobalt Prices'!$E$10:$E$4229,QTE$4)</f>
        <v>#DIV/0!</v>
      </c>
      <c r="QTF20" s="38" t="e">
        <f>AVERAGEIFS('Cobalt Prices'!$G$10:$G$4229,'Cobalt Prices'!$E$10:$E$4229,QTF$4)</f>
        <v>#DIV/0!</v>
      </c>
      <c r="QTG20" s="38" t="e">
        <f>AVERAGEIFS('Cobalt Prices'!$G$10:$G$4229,'Cobalt Prices'!$E$10:$E$4229,QTG$4)</f>
        <v>#DIV/0!</v>
      </c>
      <c r="QTH20" s="38" t="e">
        <f>AVERAGEIFS('Cobalt Prices'!$G$10:$G$4229,'Cobalt Prices'!$E$10:$E$4229,QTH$4)</f>
        <v>#DIV/0!</v>
      </c>
      <c r="QTI20" s="38" t="e">
        <f>AVERAGEIFS('Cobalt Prices'!$G$10:$G$4229,'Cobalt Prices'!$E$10:$E$4229,QTI$4)</f>
        <v>#DIV/0!</v>
      </c>
      <c r="QTJ20" s="38" t="e">
        <f>AVERAGEIFS('Cobalt Prices'!$G$10:$G$4229,'Cobalt Prices'!$E$10:$E$4229,QTJ$4)</f>
        <v>#DIV/0!</v>
      </c>
      <c r="QTK20" s="38" t="e">
        <f>AVERAGEIFS('Cobalt Prices'!$G$10:$G$4229,'Cobalt Prices'!$E$10:$E$4229,QTK$4)</f>
        <v>#DIV/0!</v>
      </c>
      <c r="QTL20" s="38" t="e">
        <f>AVERAGEIFS('Cobalt Prices'!$G$10:$G$4229,'Cobalt Prices'!$E$10:$E$4229,QTL$4)</f>
        <v>#DIV/0!</v>
      </c>
      <c r="QTM20" s="38" t="e">
        <f>AVERAGEIFS('Cobalt Prices'!$G$10:$G$4229,'Cobalt Prices'!$E$10:$E$4229,QTM$4)</f>
        <v>#DIV/0!</v>
      </c>
      <c r="QTN20" s="38" t="e">
        <f>AVERAGEIFS('Cobalt Prices'!$G$10:$G$4229,'Cobalt Prices'!$E$10:$E$4229,QTN$4)</f>
        <v>#DIV/0!</v>
      </c>
      <c r="QTO20" s="38" t="e">
        <f>AVERAGEIFS('Cobalt Prices'!$G$10:$G$4229,'Cobalt Prices'!$E$10:$E$4229,QTO$4)</f>
        <v>#DIV/0!</v>
      </c>
      <c r="QTP20" s="38" t="e">
        <f>AVERAGEIFS('Cobalt Prices'!$G$10:$G$4229,'Cobalt Prices'!$E$10:$E$4229,QTP$4)</f>
        <v>#DIV/0!</v>
      </c>
      <c r="QTQ20" s="38" t="e">
        <f>AVERAGEIFS('Cobalt Prices'!$G$10:$G$4229,'Cobalt Prices'!$E$10:$E$4229,QTQ$4)</f>
        <v>#DIV/0!</v>
      </c>
      <c r="QTR20" s="38" t="e">
        <f>AVERAGEIFS('Cobalt Prices'!$G$10:$G$4229,'Cobalt Prices'!$E$10:$E$4229,QTR$4)</f>
        <v>#DIV/0!</v>
      </c>
      <c r="QTS20" s="38" t="e">
        <f>AVERAGEIFS('Cobalt Prices'!$G$10:$G$4229,'Cobalt Prices'!$E$10:$E$4229,QTS$4)</f>
        <v>#DIV/0!</v>
      </c>
      <c r="QTT20" s="38" t="e">
        <f>AVERAGEIFS('Cobalt Prices'!$G$10:$G$4229,'Cobalt Prices'!$E$10:$E$4229,QTT$4)</f>
        <v>#DIV/0!</v>
      </c>
      <c r="QTU20" s="38" t="e">
        <f>AVERAGEIFS('Cobalt Prices'!$G$10:$G$4229,'Cobalt Prices'!$E$10:$E$4229,QTU$4)</f>
        <v>#DIV/0!</v>
      </c>
      <c r="QTV20" s="38" t="e">
        <f>AVERAGEIFS('Cobalt Prices'!$G$10:$G$4229,'Cobalt Prices'!$E$10:$E$4229,QTV$4)</f>
        <v>#DIV/0!</v>
      </c>
      <c r="QTW20" s="38" t="e">
        <f>AVERAGEIFS('Cobalt Prices'!$G$10:$G$4229,'Cobalt Prices'!$E$10:$E$4229,QTW$4)</f>
        <v>#DIV/0!</v>
      </c>
      <c r="QTX20" s="38" t="e">
        <f>AVERAGEIFS('Cobalt Prices'!$G$10:$G$4229,'Cobalt Prices'!$E$10:$E$4229,QTX$4)</f>
        <v>#DIV/0!</v>
      </c>
      <c r="QTY20" s="38" t="e">
        <f>AVERAGEIFS('Cobalt Prices'!$G$10:$G$4229,'Cobalt Prices'!$E$10:$E$4229,QTY$4)</f>
        <v>#DIV/0!</v>
      </c>
      <c r="QTZ20" s="38" t="e">
        <f>AVERAGEIFS('Cobalt Prices'!$G$10:$G$4229,'Cobalt Prices'!$E$10:$E$4229,QTZ$4)</f>
        <v>#DIV/0!</v>
      </c>
      <c r="QUA20" s="38" t="e">
        <f>AVERAGEIFS('Cobalt Prices'!$G$10:$G$4229,'Cobalt Prices'!$E$10:$E$4229,QUA$4)</f>
        <v>#DIV/0!</v>
      </c>
      <c r="QUB20" s="38" t="e">
        <f>AVERAGEIFS('Cobalt Prices'!$G$10:$G$4229,'Cobalt Prices'!$E$10:$E$4229,QUB$4)</f>
        <v>#DIV/0!</v>
      </c>
      <c r="QUC20" s="38" t="e">
        <f>AVERAGEIFS('Cobalt Prices'!$G$10:$G$4229,'Cobalt Prices'!$E$10:$E$4229,QUC$4)</f>
        <v>#DIV/0!</v>
      </c>
      <c r="QUD20" s="38" t="e">
        <f>AVERAGEIFS('Cobalt Prices'!$G$10:$G$4229,'Cobalt Prices'!$E$10:$E$4229,QUD$4)</f>
        <v>#DIV/0!</v>
      </c>
      <c r="QUE20" s="38" t="e">
        <f>AVERAGEIFS('Cobalt Prices'!$G$10:$G$4229,'Cobalt Prices'!$E$10:$E$4229,QUE$4)</f>
        <v>#DIV/0!</v>
      </c>
      <c r="QUF20" s="38" t="e">
        <f>AVERAGEIFS('Cobalt Prices'!$G$10:$G$4229,'Cobalt Prices'!$E$10:$E$4229,QUF$4)</f>
        <v>#DIV/0!</v>
      </c>
      <c r="QUG20" s="38" t="e">
        <f>AVERAGEIFS('Cobalt Prices'!$G$10:$G$4229,'Cobalt Prices'!$E$10:$E$4229,QUG$4)</f>
        <v>#DIV/0!</v>
      </c>
      <c r="QUH20" s="38" t="e">
        <f>AVERAGEIFS('Cobalt Prices'!$G$10:$G$4229,'Cobalt Prices'!$E$10:$E$4229,QUH$4)</f>
        <v>#DIV/0!</v>
      </c>
      <c r="QUI20" s="38" t="e">
        <f>AVERAGEIFS('Cobalt Prices'!$G$10:$G$4229,'Cobalt Prices'!$E$10:$E$4229,QUI$4)</f>
        <v>#DIV/0!</v>
      </c>
      <c r="QUJ20" s="38" t="e">
        <f>AVERAGEIFS('Cobalt Prices'!$G$10:$G$4229,'Cobalt Prices'!$E$10:$E$4229,QUJ$4)</f>
        <v>#DIV/0!</v>
      </c>
      <c r="QUK20" s="38" t="e">
        <f>AVERAGEIFS('Cobalt Prices'!$G$10:$G$4229,'Cobalt Prices'!$E$10:$E$4229,QUK$4)</f>
        <v>#DIV/0!</v>
      </c>
      <c r="QUL20" s="38" t="e">
        <f>AVERAGEIFS('Cobalt Prices'!$G$10:$G$4229,'Cobalt Prices'!$E$10:$E$4229,QUL$4)</f>
        <v>#DIV/0!</v>
      </c>
      <c r="QUM20" s="38" t="e">
        <f>AVERAGEIFS('Cobalt Prices'!$G$10:$G$4229,'Cobalt Prices'!$E$10:$E$4229,QUM$4)</f>
        <v>#DIV/0!</v>
      </c>
      <c r="QUN20" s="38" t="e">
        <f>AVERAGEIFS('Cobalt Prices'!$G$10:$G$4229,'Cobalt Prices'!$E$10:$E$4229,QUN$4)</f>
        <v>#DIV/0!</v>
      </c>
      <c r="QUO20" s="38" t="e">
        <f>AVERAGEIFS('Cobalt Prices'!$G$10:$G$4229,'Cobalt Prices'!$E$10:$E$4229,QUO$4)</f>
        <v>#DIV/0!</v>
      </c>
      <c r="QUP20" s="38" t="e">
        <f>AVERAGEIFS('Cobalt Prices'!$G$10:$G$4229,'Cobalt Prices'!$E$10:$E$4229,QUP$4)</f>
        <v>#DIV/0!</v>
      </c>
      <c r="QUQ20" s="38" t="e">
        <f>AVERAGEIFS('Cobalt Prices'!$G$10:$G$4229,'Cobalt Prices'!$E$10:$E$4229,QUQ$4)</f>
        <v>#DIV/0!</v>
      </c>
      <c r="QUR20" s="38" t="e">
        <f>AVERAGEIFS('Cobalt Prices'!$G$10:$G$4229,'Cobalt Prices'!$E$10:$E$4229,QUR$4)</f>
        <v>#DIV/0!</v>
      </c>
      <c r="QUS20" s="38" t="e">
        <f>AVERAGEIFS('Cobalt Prices'!$G$10:$G$4229,'Cobalt Prices'!$E$10:$E$4229,QUS$4)</f>
        <v>#DIV/0!</v>
      </c>
      <c r="QUT20" s="38" t="e">
        <f>AVERAGEIFS('Cobalt Prices'!$G$10:$G$4229,'Cobalt Prices'!$E$10:$E$4229,QUT$4)</f>
        <v>#DIV/0!</v>
      </c>
      <c r="QUU20" s="38" t="e">
        <f>AVERAGEIFS('Cobalt Prices'!$G$10:$G$4229,'Cobalt Prices'!$E$10:$E$4229,QUU$4)</f>
        <v>#DIV/0!</v>
      </c>
      <c r="QUV20" s="38" t="e">
        <f>AVERAGEIFS('Cobalt Prices'!$G$10:$G$4229,'Cobalt Prices'!$E$10:$E$4229,QUV$4)</f>
        <v>#DIV/0!</v>
      </c>
      <c r="QUW20" s="38" t="e">
        <f>AVERAGEIFS('Cobalt Prices'!$G$10:$G$4229,'Cobalt Prices'!$E$10:$E$4229,QUW$4)</f>
        <v>#DIV/0!</v>
      </c>
      <c r="QUX20" s="38" t="e">
        <f>AVERAGEIFS('Cobalt Prices'!$G$10:$G$4229,'Cobalt Prices'!$E$10:$E$4229,QUX$4)</f>
        <v>#DIV/0!</v>
      </c>
      <c r="QUY20" s="38" t="e">
        <f>AVERAGEIFS('Cobalt Prices'!$G$10:$G$4229,'Cobalt Prices'!$E$10:$E$4229,QUY$4)</f>
        <v>#DIV/0!</v>
      </c>
      <c r="QUZ20" s="38" t="e">
        <f>AVERAGEIFS('Cobalt Prices'!$G$10:$G$4229,'Cobalt Prices'!$E$10:$E$4229,QUZ$4)</f>
        <v>#DIV/0!</v>
      </c>
      <c r="QVA20" s="38" t="e">
        <f>AVERAGEIFS('Cobalt Prices'!$G$10:$G$4229,'Cobalt Prices'!$E$10:$E$4229,QVA$4)</f>
        <v>#DIV/0!</v>
      </c>
      <c r="QVB20" s="38" t="e">
        <f>AVERAGEIFS('Cobalt Prices'!$G$10:$G$4229,'Cobalt Prices'!$E$10:$E$4229,QVB$4)</f>
        <v>#DIV/0!</v>
      </c>
      <c r="QVC20" s="38" t="e">
        <f>AVERAGEIFS('Cobalt Prices'!$G$10:$G$4229,'Cobalt Prices'!$E$10:$E$4229,QVC$4)</f>
        <v>#DIV/0!</v>
      </c>
      <c r="QVD20" s="38" t="e">
        <f>AVERAGEIFS('Cobalt Prices'!$G$10:$G$4229,'Cobalt Prices'!$E$10:$E$4229,QVD$4)</f>
        <v>#DIV/0!</v>
      </c>
      <c r="QVE20" s="38" t="e">
        <f>AVERAGEIFS('Cobalt Prices'!$G$10:$G$4229,'Cobalt Prices'!$E$10:$E$4229,QVE$4)</f>
        <v>#DIV/0!</v>
      </c>
      <c r="QVF20" s="38" t="e">
        <f>AVERAGEIFS('Cobalt Prices'!$G$10:$G$4229,'Cobalt Prices'!$E$10:$E$4229,QVF$4)</f>
        <v>#DIV/0!</v>
      </c>
      <c r="QVG20" s="38" t="e">
        <f>AVERAGEIFS('Cobalt Prices'!$G$10:$G$4229,'Cobalt Prices'!$E$10:$E$4229,QVG$4)</f>
        <v>#DIV/0!</v>
      </c>
      <c r="QVH20" s="38" t="e">
        <f>AVERAGEIFS('Cobalt Prices'!$G$10:$G$4229,'Cobalt Prices'!$E$10:$E$4229,QVH$4)</f>
        <v>#DIV/0!</v>
      </c>
      <c r="QVI20" s="38" t="e">
        <f>AVERAGEIFS('Cobalt Prices'!$G$10:$G$4229,'Cobalt Prices'!$E$10:$E$4229,QVI$4)</f>
        <v>#DIV/0!</v>
      </c>
      <c r="QVJ20" s="38" t="e">
        <f>AVERAGEIFS('Cobalt Prices'!$G$10:$G$4229,'Cobalt Prices'!$E$10:$E$4229,QVJ$4)</f>
        <v>#DIV/0!</v>
      </c>
      <c r="QVK20" s="38" t="e">
        <f>AVERAGEIFS('Cobalt Prices'!$G$10:$G$4229,'Cobalt Prices'!$E$10:$E$4229,QVK$4)</f>
        <v>#DIV/0!</v>
      </c>
      <c r="QVL20" s="38" t="e">
        <f>AVERAGEIFS('Cobalt Prices'!$G$10:$G$4229,'Cobalt Prices'!$E$10:$E$4229,QVL$4)</f>
        <v>#DIV/0!</v>
      </c>
      <c r="QVM20" s="38" t="e">
        <f>AVERAGEIFS('Cobalt Prices'!$G$10:$G$4229,'Cobalt Prices'!$E$10:$E$4229,QVM$4)</f>
        <v>#DIV/0!</v>
      </c>
      <c r="QVN20" s="38" t="e">
        <f>AVERAGEIFS('Cobalt Prices'!$G$10:$G$4229,'Cobalt Prices'!$E$10:$E$4229,QVN$4)</f>
        <v>#DIV/0!</v>
      </c>
      <c r="QVO20" s="38" t="e">
        <f>AVERAGEIFS('Cobalt Prices'!$G$10:$G$4229,'Cobalt Prices'!$E$10:$E$4229,QVO$4)</f>
        <v>#DIV/0!</v>
      </c>
      <c r="QVP20" s="38" t="e">
        <f>AVERAGEIFS('Cobalt Prices'!$G$10:$G$4229,'Cobalt Prices'!$E$10:$E$4229,QVP$4)</f>
        <v>#DIV/0!</v>
      </c>
      <c r="QVQ20" s="38" t="e">
        <f>AVERAGEIFS('Cobalt Prices'!$G$10:$G$4229,'Cobalt Prices'!$E$10:$E$4229,QVQ$4)</f>
        <v>#DIV/0!</v>
      </c>
      <c r="QVR20" s="38" t="e">
        <f>AVERAGEIFS('Cobalt Prices'!$G$10:$G$4229,'Cobalt Prices'!$E$10:$E$4229,QVR$4)</f>
        <v>#DIV/0!</v>
      </c>
      <c r="QVS20" s="38" t="e">
        <f>AVERAGEIFS('Cobalt Prices'!$G$10:$G$4229,'Cobalt Prices'!$E$10:$E$4229,QVS$4)</f>
        <v>#DIV/0!</v>
      </c>
      <c r="QVT20" s="38" t="e">
        <f>AVERAGEIFS('Cobalt Prices'!$G$10:$G$4229,'Cobalt Prices'!$E$10:$E$4229,QVT$4)</f>
        <v>#DIV/0!</v>
      </c>
      <c r="QVU20" s="38" t="e">
        <f>AVERAGEIFS('Cobalt Prices'!$G$10:$G$4229,'Cobalt Prices'!$E$10:$E$4229,QVU$4)</f>
        <v>#DIV/0!</v>
      </c>
      <c r="QVV20" s="38" t="e">
        <f>AVERAGEIFS('Cobalt Prices'!$G$10:$G$4229,'Cobalt Prices'!$E$10:$E$4229,QVV$4)</f>
        <v>#DIV/0!</v>
      </c>
      <c r="QVW20" s="38" t="e">
        <f>AVERAGEIFS('Cobalt Prices'!$G$10:$G$4229,'Cobalt Prices'!$E$10:$E$4229,QVW$4)</f>
        <v>#DIV/0!</v>
      </c>
      <c r="QVX20" s="38" t="e">
        <f>AVERAGEIFS('Cobalt Prices'!$G$10:$G$4229,'Cobalt Prices'!$E$10:$E$4229,QVX$4)</f>
        <v>#DIV/0!</v>
      </c>
      <c r="QVY20" s="38" t="e">
        <f>AVERAGEIFS('Cobalt Prices'!$G$10:$G$4229,'Cobalt Prices'!$E$10:$E$4229,QVY$4)</f>
        <v>#DIV/0!</v>
      </c>
      <c r="QVZ20" s="38" t="e">
        <f>AVERAGEIFS('Cobalt Prices'!$G$10:$G$4229,'Cobalt Prices'!$E$10:$E$4229,QVZ$4)</f>
        <v>#DIV/0!</v>
      </c>
      <c r="QWA20" s="38" t="e">
        <f>AVERAGEIFS('Cobalt Prices'!$G$10:$G$4229,'Cobalt Prices'!$E$10:$E$4229,QWA$4)</f>
        <v>#DIV/0!</v>
      </c>
      <c r="QWB20" s="38" t="e">
        <f>AVERAGEIFS('Cobalt Prices'!$G$10:$G$4229,'Cobalt Prices'!$E$10:$E$4229,QWB$4)</f>
        <v>#DIV/0!</v>
      </c>
      <c r="QWC20" s="38" t="e">
        <f>AVERAGEIFS('Cobalt Prices'!$G$10:$G$4229,'Cobalt Prices'!$E$10:$E$4229,QWC$4)</f>
        <v>#DIV/0!</v>
      </c>
      <c r="QWD20" s="38" t="e">
        <f>AVERAGEIFS('Cobalt Prices'!$G$10:$G$4229,'Cobalt Prices'!$E$10:$E$4229,QWD$4)</f>
        <v>#DIV/0!</v>
      </c>
      <c r="QWE20" s="38" t="e">
        <f>AVERAGEIFS('Cobalt Prices'!$G$10:$G$4229,'Cobalt Prices'!$E$10:$E$4229,QWE$4)</f>
        <v>#DIV/0!</v>
      </c>
      <c r="QWF20" s="38" t="e">
        <f>AVERAGEIFS('Cobalt Prices'!$G$10:$G$4229,'Cobalt Prices'!$E$10:$E$4229,QWF$4)</f>
        <v>#DIV/0!</v>
      </c>
      <c r="QWG20" s="38" t="e">
        <f>AVERAGEIFS('Cobalt Prices'!$G$10:$G$4229,'Cobalt Prices'!$E$10:$E$4229,QWG$4)</f>
        <v>#DIV/0!</v>
      </c>
      <c r="QWH20" s="38" t="e">
        <f>AVERAGEIFS('Cobalt Prices'!$G$10:$G$4229,'Cobalt Prices'!$E$10:$E$4229,QWH$4)</f>
        <v>#DIV/0!</v>
      </c>
      <c r="QWI20" s="38" t="e">
        <f>AVERAGEIFS('Cobalt Prices'!$G$10:$G$4229,'Cobalt Prices'!$E$10:$E$4229,QWI$4)</f>
        <v>#DIV/0!</v>
      </c>
      <c r="QWJ20" s="38" t="e">
        <f>AVERAGEIFS('Cobalt Prices'!$G$10:$G$4229,'Cobalt Prices'!$E$10:$E$4229,QWJ$4)</f>
        <v>#DIV/0!</v>
      </c>
      <c r="QWK20" s="38" t="e">
        <f>AVERAGEIFS('Cobalt Prices'!$G$10:$G$4229,'Cobalt Prices'!$E$10:$E$4229,QWK$4)</f>
        <v>#DIV/0!</v>
      </c>
      <c r="QWL20" s="38" t="e">
        <f>AVERAGEIFS('Cobalt Prices'!$G$10:$G$4229,'Cobalt Prices'!$E$10:$E$4229,QWL$4)</f>
        <v>#DIV/0!</v>
      </c>
      <c r="QWM20" s="38" t="e">
        <f>AVERAGEIFS('Cobalt Prices'!$G$10:$G$4229,'Cobalt Prices'!$E$10:$E$4229,QWM$4)</f>
        <v>#DIV/0!</v>
      </c>
      <c r="QWN20" s="38" t="e">
        <f>AVERAGEIFS('Cobalt Prices'!$G$10:$G$4229,'Cobalt Prices'!$E$10:$E$4229,QWN$4)</f>
        <v>#DIV/0!</v>
      </c>
      <c r="QWO20" s="38" t="e">
        <f>AVERAGEIFS('Cobalt Prices'!$G$10:$G$4229,'Cobalt Prices'!$E$10:$E$4229,QWO$4)</f>
        <v>#DIV/0!</v>
      </c>
      <c r="QWP20" s="38" t="e">
        <f>AVERAGEIFS('Cobalt Prices'!$G$10:$G$4229,'Cobalt Prices'!$E$10:$E$4229,QWP$4)</f>
        <v>#DIV/0!</v>
      </c>
      <c r="QWQ20" s="38" t="e">
        <f>AVERAGEIFS('Cobalt Prices'!$G$10:$G$4229,'Cobalt Prices'!$E$10:$E$4229,QWQ$4)</f>
        <v>#DIV/0!</v>
      </c>
      <c r="QWR20" s="38" t="e">
        <f>AVERAGEIFS('Cobalt Prices'!$G$10:$G$4229,'Cobalt Prices'!$E$10:$E$4229,QWR$4)</f>
        <v>#DIV/0!</v>
      </c>
      <c r="QWS20" s="38" t="e">
        <f>AVERAGEIFS('Cobalt Prices'!$G$10:$G$4229,'Cobalt Prices'!$E$10:$E$4229,QWS$4)</f>
        <v>#DIV/0!</v>
      </c>
      <c r="QWT20" s="38" t="e">
        <f>AVERAGEIFS('Cobalt Prices'!$G$10:$G$4229,'Cobalt Prices'!$E$10:$E$4229,QWT$4)</f>
        <v>#DIV/0!</v>
      </c>
      <c r="QWU20" s="38" t="e">
        <f>AVERAGEIFS('Cobalt Prices'!$G$10:$G$4229,'Cobalt Prices'!$E$10:$E$4229,QWU$4)</f>
        <v>#DIV/0!</v>
      </c>
      <c r="QWV20" s="38" t="e">
        <f>AVERAGEIFS('Cobalt Prices'!$G$10:$G$4229,'Cobalt Prices'!$E$10:$E$4229,QWV$4)</f>
        <v>#DIV/0!</v>
      </c>
      <c r="QWW20" s="38" t="e">
        <f>AVERAGEIFS('Cobalt Prices'!$G$10:$G$4229,'Cobalt Prices'!$E$10:$E$4229,QWW$4)</f>
        <v>#DIV/0!</v>
      </c>
      <c r="QWX20" s="38" t="e">
        <f>AVERAGEIFS('Cobalt Prices'!$G$10:$G$4229,'Cobalt Prices'!$E$10:$E$4229,QWX$4)</f>
        <v>#DIV/0!</v>
      </c>
      <c r="QWY20" s="38" t="e">
        <f>AVERAGEIFS('Cobalt Prices'!$G$10:$G$4229,'Cobalt Prices'!$E$10:$E$4229,QWY$4)</f>
        <v>#DIV/0!</v>
      </c>
      <c r="QWZ20" s="38" t="e">
        <f>AVERAGEIFS('Cobalt Prices'!$G$10:$G$4229,'Cobalt Prices'!$E$10:$E$4229,QWZ$4)</f>
        <v>#DIV/0!</v>
      </c>
      <c r="QXA20" s="38" t="e">
        <f>AVERAGEIFS('Cobalt Prices'!$G$10:$G$4229,'Cobalt Prices'!$E$10:$E$4229,QXA$4)</f>
        <v>#DIV/0!</v>
      </c>
      <c r="QXB20" s="38" t="e">
        <f>AVERAGEIFS('Cobalt Prices'!$G$10:$G$4229,'Cobalt Prices'!$E$10:$E$4229,QXB$4)</f>
        <v>#DIV/0!</v>
      </c>
      <c r="QXC20" s="38" t="e">
        <f>AVERAGEIFS('Cobalt Prices'!$G$10:$G$4229,'Cobalt Prices'!$E$10:$E$4229,QXC$4)</f>
        <v>#DIV/0!</v>
      </c>
      <c r="QXD20" s="38" t="e">
        <f>AVERAGEIFS('Cobalt Prices'!$G$10:$G$4229,'Cobalt Prices'!$E$10:$E$4229,QXD$4)</f>
        <v>#DIV/0!</v>
      </c>
      <c r="QXE20" s="38" t="e">
        <f>AVERAGEIFS('Cobalt Prices'!$G$10:$G$4229,'Cobalt Prices'!$E$10:$E$4229,QXE$4)</f>
        <v>#DIV/0!</v>
      </c>
      <c r="QXF20" s="38" t="e">
        <f>AVERAGEIFS('Cobalt Prices'!$G$10:$G$4229,'Cobalt Prices'!$E$10:$E$4229,QXF$4)</f>
        <v>#DIV/0!</v>
      </c>
      <c r="QXG20" s="38" t="e">
        <f>AVERAGEIFS('Cobalt Prices'!$G$10:$G$4229,'Cobalt Prices'!$E$10:$E$4229,QXG$4)</f>
        <v>#DIV/0!</v>
      </c>
      <c r="QXH20" s="38" t="e">
        <f>AVERAGEIFS('Cobalt Prices'!$G$10:$G$4229,'Cobalt Prices'!$E$10:$E$4229,QXH$4)</f>
        <v>#DIV/0!</v>
      </c>
      <c r="QXI20" s="38" t="e">
        <f>AVERAGEIFS('Cobalt Prices'!$G$10:$G$4229,'Cobalt Prices'!$E$10:$E$4229,QXI$4)</f>
        <v>#DIV/0!</v>
      </c>
      <c r="QXJ20" s="38" t="e">
        <f>AVERAGEIFS('Cobalt Prices'!$G$10:$G$4229,'Cobalt Prices'!$E$10:$E$4229,QXJ$4)</f>
        <v>#DIV/0!</v>
      </c>
      <c r="QXK20" s="38" t="e">
        <f>AVERAGEIFS('Cobalt Prices'!$G$10:$G$4229,'Cobalt Prices'!$E$10:$E$4229,QXK$4)</f>
        <v>#DIV/0!</v>
      </c>
      <c r="QXL20" s="38" t="e">
        <f>AVERAGEIFS('Cobalt Prices'!$G$10:$G$4229,'Cobalt Prices'!$E$10:$E$4229,QXL$4)</f>
        <v>#DIV/0!</v>
      </c>
      <c r="QXM20" s="38" t="e">
        <f>AVERAGEIFS('Cobalt Prices'!$G$10:$G$4229,'Cobalt Prices'!$E$10:$E$4229,QXM$4)</f>
        <v>#DIV/0!</v>
      </c>
      <c r="QXN20" s="38" t="e">
        <f>AVERAGEIFS('Cobalt Prices'!$G$10:$G$4229,'Cobalt Prices'!$E$10:$E$4229,QXN$4)</f>
        <v>#DIV/0!</v>
      </c>
      <c r="QXO20" s="38" t="e">
        <f>AVERAGEIFS('Cobalt Prices'!$G$10:$G$4229,'Cobalt Prices'!$E$10:$E$4229,QXO$4)</f>
        <v>#DIV/0!</v>
      </c>
      <c r="QXP20" s="38" t="e">
        <f>AVERAGEIFS('Cobalt Prices'!$G$10:$G$4229,'Cobalt Prices'!$E$10:$E$4229,QXP$4)</f>
        <v>#DIV/0!</v>
      </c>
      <c r="QXQ20" s="38" t="e">
        <f>AVERAGEIFS('Cobalt Prices'!$G$10:$G$4229,'Cobalt Prices'!$E$10:$E$4229,QXQ$4)</f>
        <v>#DIV/0!</v>
      </c>
      <c r="QXR20" s="38" t="e">
        <f>AVERAGEIFS('Cobalt Prices'!$G$10:$G$4229,'Cobalt Prices'!$E$10:$E$4229,QXR$4)</f>
        <v>#DIV/0!</v>
      </c>
      <c r="QXS20" s="38" t="e">
        <f>AVERAGEIFS('Cobalt Prices'!$G$10:$G$4229,'Cobalt Prices'!$E$10:$E$4229,QXS$4)</f>
        <v>#DIV/0!</v>
      </c>
      <c r="QXT20" s="38" t="e">
        <f>AVERAGEIFS('Cobalt Prices'!$G$10:$G$4229,'Cobalt Prices'!$E$10:$E$4229,QXT$4)</f>
        <v>#DIV/0!</v>
      </c>
      <c r="QXU20" s="38" t="e">
        <f>AVERAGEIFS('Cobalt Prices'!$G$10:$G$4229,'Cobalt Prices'!$E$10:$E$4229,QXU$4)</f>
        <v>#DIV/0!</v>
      </c>
      <c r="QXV20" s="38" t="e">
        <f>AVERAGEIFS('Cobalt Prices'!$G$10:$G$4229,'Cobalt Prices'!$E$10:$E$4229,QXV$4)</f>
        <v>#DIV/0!</v>
      </c>
      <c r="QXW20" s="38" t="e">
        <f>AVERAGEIFS('Cobalt Prices'!$G$10:$G$4229,'Cobalt Prices'!$E$10:$E$4229,QXW$4)</f>
        <v>#DIV/0!</v>
      </c>
      <c r="QXX20" s="38" t="e">
        <f>AVERAGEIFS('Cobalt Prices'!$G$10:$G$4229,'Cobalt Prices'!$E$10:$E$4229,QXX$4)</f>
        <v>#DIV/0!</v>
      </c>
      <c r="QXY20" s="38" t="e">
        <f>AVERAGEIFS('Cobalt Prices'!$G$10:$G$4229,'Cobalt Prices'!$E$10:$E$4229,QXY$4)</f>
        <v>#DIV/0!</v>
      </c>
      <c r="QXZ20" s="38" t="e">
        <f>AVERAGEIFS('Cobalt Prices'!$G$10:$G$4229,'Cobalt Prices'!$E$10:$E$4229,QXZ$4)</f>
        <v>#DIV/0!</v>
      </c>
      <c r="QYA20" s="38" t="e">
        <f>AVERAGEIFS('Cobalt Prices'!$G$10:$G$4229,'Cobalt Prices'!$E$10:$E$4229,QYA$4)</f>
        <v>#DIV/0!</v>
      </c>
      <c r="QYB20" s="38" t="e">
        <f>AVERAGEIFS('Cobalt Prices'!$G$10:$G$4229,'Cobalt Prices'!$E$10:$E$4229,QYB$4)</f>
        <v>#DIV/0!</v>
      </c>
      <c r="QYC20" s="38" t="e">
        <f>AVERAGEIFS('Cobalt Prices'!$G$10:$G$4229,'Cobalt Prices'!$E$10:$E$4229,QYC$4)</f>
        <v>#DIV/0!</v>
      </c>
      <c r="QYD20" s="38" t="e">
        <f>AVERAGEIFS('Cobalt Prices'!$G$10:$G$4229,'Cobalt Prices'!$E$10:$E$4229,QYD$4)</f>
        <v>#DIV/0!</v>
      </c>
      <c r="QYE20" s="38" t="e">
        <f>AVERAGEIFS('Cobalt Prices'!$G$10:$G$4229,'Cobalt Prices'!$E$10:$E$4229,QYE$4)</f>
        <v>#DIV/0!</v>
      </c>
      <c r="QYF20" s="38" t="e">
        <f>AVERAGEIFS('Cobalt Prices'!$G$10:$G$4229,'Cobalt Prices'!$E$10:$E$4229,QYF$4)</f>
        <v>#DIV/0!</v>
      </c>
      <c r="QYG20" s="38" t="e">
        <f>AVERAGEIFS('Cobalt Prices'!$G$10:$G$4229,'Cobalt Prices'!$E$10:$E$4229,QYG$4)</f>
        <v>#DIV/0!</v>
      </c>
      <c r="QYH20" s="38" t="e">
        <f>AVERAGEIFS('Cobalt Prices'!$G$10:$G$4229,'Cobalt Prices'!$E$10:$E$4229,QYH$4)</f>
        <v>#DIV/0!</v>
      </c>
      <c r="QYI20" s="38" t="e">
        <f>AVERAGEIFS('Cobalt Prices'!$G$10:$G$4229,'Cobalt Prices'!$E$10:$E$4229,QYI$4)</f>
        <v>#DIV/0!</v>
      </c>
      <c r="QYJ20" s="38" t="e">
        <f>AVERAGEIFS('Cobalt Prices'!$G$10:$G$4229,'Cobalt Prices'!$E$10:$E$4229,QYJ$4)</f>
        <v>#DIV/0!</v>
      </c>
      <c r="QYK20" s="38" t="e">
        <f>AVERAGEIFS('Cobalt Prices'!$G$10:$G$4229,'Cobalt Prices'!$E$10:$E$4229,QYK$4)</f>
        <v>#DIV/0!</v>
      </c>
      <c r="QYL20" s="38" t="e">
        <f>AVERAGEIFS('Cobalt Prices'!$G$10:$G$4229,'Cobalt Prices'!$E$10:$E$4229,QYL$4)</f>
        <v>#DIV/0!</v>
      </c>
      <c r="QYM20" s="38" t="e">
        <f>AVERAGEIFS('Cobalt Prices'!$G$10:$G$4229,'Cobalt Prices'!$E$10:$E$4229,QYM$4)</f>
        <v>#DIV/0!</v>
      </c>
      <c r="QYN20" s="38" t="e">
        <f>AVERAGEIFS('Cobalt Prices'!$G$10:$G$4229,'Cobalt Prices'!$E$10:$E$4229,QYN$4)</f>
        <v>#DIV/0!</v>
      </c>
      <c r="QYO20" s="38" t="e">
        <f>AVERAGEIFS('Cobalt Prices'!$G$10:$G$4229,'Cobalt Prices'!$E$10:$E$4229,QYO$4)</f>
        <v>#DIV/0!</v>
      </c>
      <c r="QYP20" s="38" t="e">
        <f>AVERAGEIFS('Cobalt Prices'!$G$10:$G$4229,'Cobalt Prices'!$E$10:$E$4229,QYP$4)</f>
        <v>#DIV/0!</v>
      </c>
      <c r="QYQ20" s="38" t="e">
        <f>AVERAGEIFS('Cobalt Prices'!$G$10:$G$4229,'Cobalt Prices'!$E$10:$E$4229,QYQ$4)</f>
        <v>#DIV/0!</v>
      </c>
      <c r="QYR20" s="38" t="e">
        <f>AVERAGEIFS('Cobalt Prices'!$G$10:$G$4229,'Cobalt Prices'!$E$10:$E$4229,QYR$4)</f>
        <v>#DIV/0!</v>
      </c>
      <c r="QYS20" s="38" t="e">
        <f>AVERAGEIFS('Cobalt Prices'!$G$10:$G$4229,'Cobalt Prices'!$E$10:$E$4229,QYS$4)</f>
        <v>#DIV/0!</v>
      </c>
      <c r="QYT20" s="38" t="e">
        <f>AVERAGEIFS('Cobalt Prices'!$G$10:$G$4229,'Cobalt Prices'!$E$10:$E$4229,QYT$4)</f>
        <v>#DIV/0!</v>
      </c>
      <c r="QYU20" s="38" t="e">
        <f>AVERAGEIFS('Cobalt Prices'!$G$10:$G$4229,'Cobalt Prices'!$E$10:$E$4229,QYU$4)</f>
        <v>#DIV/0!</v>
      </c>
      <c r="QYV20" s="38" t="e">
        <f>AVERAGEIFS('Cobalt Prices'!$G$10:$G$4229,'Cobalt Prices'!$E$10:$E$4229,QYV$4)</f>
        <v>#DIV/0!</v>
      </c>
      <c r="QYW20" s="38" t="e">
        <f>AVERAGEIFS('Cobalt Prices'!$G$10:$G$4229,'Cobalt Prices'!$E$10:$E$4229,QYW$4)</f>
        <v>#DIV/0!</v>
      </c>
      <c r="QYX20" s="38" t="e">
        <f>AVERAGEIFS('Cobalt Prices'!$G$10:$G$4229,'Cobalt Prices'!$E$10:$E$4229,QYX$4)</f>
        <v>#DIV/0!</v>
      </c>
      <c r="QYY20" s="38" t="e">
        <f>AVERAGEIFS('Cobalt Prices'!$G$10:$G$4229,'Cobalt Prices'!$E$10:$E$4229,QYY$4)</f>
        <v>#DIV/0!</v>
      </c>
      <c r="QYZ20" s="38" t="e">
        <f>AVERAGEIFS('Cobalt Prices'!$G$10:$G$4229,'Cobalt Prices'!$E$10:$E$4229,QYZ$4)</f>
        <v>#DIV/0!</v>
      </c>
      <c r="QZA20" s="38" t="e">
        <f>AVERAGEIFS('Cobalt Prices'!$G$10:$G$4229,'Cobalt Prices'!$E$10:$E$4229,QZA$4)</f>
        <v>#DIV/0!</v>
      </c>
      <c r="QZB20" s="38" t="e">
        <f>AVERAGEIFS('Cobalt Prices'!$G$10:$G$4229,'Cobalt Prices'!$E$10:$E$4229,QZB$4)</f>
        <v>#DIV/0!</v>
      </c>
      <c r="QZC20" s="38" t="e">
        <f>AVERAGEIFS('Cobalt Prices'!$G$10:$G$4229,'Cobalt Prices'!$E$10:$E$4229,QZC$4)</f>
        <v>#DIV/0!</v>
      </c>
      <c r="QZD20" s="38" t="e">
        <f>AVERAGEIFS('Cobalt Prices'!$G$10:$G$4229,'Cobalt Prices'!$E$10:$E$4229,QZD$4)</f>
        <v>#DIV/0!</v>
      </c>
      <c r="QZE20" s="38" t="e">
        <f>AVERAGEIFS('Cobalt Prices'!$G$10:$G$4229,'Cobalt Prices'!$E$10:$E$4229,QZE$4)</f>
        <v>#DIV/0!</v>
      </c>
      <c r="QZF20" s="38" t="e">
        <f>AVERAGEIFS('Cobalt Prices'!$G$10:$G$4229,'Cobalt Prices'!$E$10:$E$4229,QZF$4)</f>
        <v>#DIV/0!</v>
      </c>
      <c r="QZG20" s="38" t="e">
        <f>AVERAGEIFS('Cobalt Prices'!$G$10:$G$4229,'Cobalt Prices'!$E$10:$E$4229,QZG$4)</f>
        <v>#DIV/0!</v>
      </c>
      <c r="QZH20" s="38" t="e">
        <f>AVERAGEIFS('Cobalt Prices'!$G$10:$G$4229,'Cobalt Prices'!$E$10:$E$4229,QZH$4)</f>
        <v>#DIV/0!</v>
      </c>
      <c r="QZI20" s="38" t="e">
        <f>AVERAGEIFS('Cobalt Prices'!$G$10:$G$4229,'Cobalt Prices'!$E$10:$E$4229,QZI$4)</f>
        <v>#DIV/0!</v>
      </c>
      <c r="QZJ20" s="38" t="e">
        <f>AVERAGEIFS('Cobalt Prices'!$G$10:$G$4229,'Cobalt Prices'!$E$10:$E$4229,QZJ$4)</f>
        <v>#DIV/0!</v>
      </c>
      <c r="QZK20" s="38" t="e">
        <f>AVERAGEIFS('Cobalt Prices'!$G$10:$G$4229,'Cobalt Prices'!$E$10:$E$4229,QZK$4)</f>
        <v>#DIV/0!</v>
      </c>
      <c r="QZL20" s="38" t="e">
        <f>AVERAGEIFS('Cobalt Prices'!$G$10:$G$4229,'Cobalt Prices'!$E$10:$E$4229,QZL$4)</f>
        <v>#DIV/0!</v>
      </c>
      <c r="QZM20" s="38" t="e">
        <f>AVERAGEIFS('Cobalt Prices'!$G$10:$G$4229,'Cobalt Prices'!$E$10:$E$4229,QZM$4)</f>
        <v>#DIV/0!</v>
      </c>
      <c r="QZN20" s="38" t="e">
        <f>AVERAGEIFS('Cobalt Prices'!$G$10:$G$4229,'Cobalt Prices'!$E$10:$E$4229,QZN$4)</f>
        <v>#DIV/0!</v>
      </c>
      <c r="QZO20" s="38" t="e">
        <f>AVERAGEIFS('Cobalt Prices'!$G$10:$G$4229,'Cobalt Prices'!$E$10:$E$4229,QZO$4)</f>
        <v>#DIV/0!</v>
      </c>
      <c r="QZP20" s="38" t="e">
        <f>AVERAGEIFS('Cobalt Prices'!$G$10:$G$4229,'Cobalt Prices'!$E$10:$E$4229,QZP$4)</f>
        <v>#DIV/0!</v>
      </c>
      <c r="QZQ20" s="38" t="e">
        <f>AVERAGEIFS('Cobalt Prices'!$G$10:$G$4229,'Cobalt Prices'!$E$10:$E$4229,QZQ$4)</f>
        <v>#DIV/0!</v>
      </c>
      <c r="QZR20" s="38" t="e">
        <f>AVERAGEIFS('Cobalt Prices'!$G$10:$G$4229,'Cobalt Prices'!$E$10:$E$4229,QZR$4)</f>
        <v>#DIV/0!</v>
      </c>
      <c r="QZS20" s="38" t="e">
        <f>AVERAGEIFS('Cobalt Prices'!$G$10:$G$4229,'Cobalt Prices'!$E$10:$E$4229,QZS$4)</f>
        <v>#DIV/0!</v>
      </c>
      <c r="QZT20" s="38" t="e">
        <f>AVERAGEIFS('Cobalt Prices'!$G$10:$G$4229,'Cobalt Prices'!$E$10:$E$4229,QZT$4)</f>
        <v>#DIV/0!</v>
      </c>
      <c r="QZU20" s="38" t="e">
        <f>AVERAGEIFS('Cobalt Prices'!$G$10:$G$4229,'Cobalt Prices'!$E$10:$E$4229,QZU$4)</f>
        <v>#DIV/0!</v>
      </c>
      <c r="QZV20" s="38" t="e">
        <f>AVERAGEIFS('Cobalt Prices'!$G$10:$G$4229,'Cobalt Prices'!$E$10:$E$4229,QZV$4)</f>
        <v>#DIV/0!</v>
      </c>
      <c r="QZW20" s="38" t="e">
        <f>AVERAGEIFS('Cobalt Prices'!$G$10:$G$4229,'Cobalt Prices'!$E$10:$E$4229,QZW$4)</f>
        <v>#DIV/0!</v>
      </c>
      <c r="QZX20" s="38" t="e">
        <f>AVERAGEIFS('Cobalt Prices'!$G$10:$G$4229,'Cobalt Prices'!$E$10:$E$4229,QZX$4)</f>
        <v>#DIV/0!</v>
      </c>
      <c r="QZY20" s="38" t="e">
        <f>AVERAGEIFS('Cobalt Prices'!$G$10:$G$4229,'Cobalt Prices'!$E$10:$E$4229,QZY$4)</f>
        <v>#DIV/0!</v>
      </c>
      <c r="QZZ20" s="38" t="e">
        <f>AVERAGEIFS('Cobalt Prices'!$G$10:$G$4229,'Cobalt Prices'!$E$10:$E$4229,QZZ$4)</f>
        <v>#DIV/0!</v>
      </c>
      <c r="RAA20" s="38" t="e">
        <f>AVERAGEIFS('Cobalt Prices'!$G$10:$G$4229,'Cobalt Prices'!$E$10:$E$4229,RAA$4)</f>
        <v>#DIV/0!</v>
      </c>
      <c r="RAB20" s="38" t="e">
        <f>AVERAGEIFS('Cobalt Prices'!$G$10:$G$4229,'Cobalt Prices'!$E$10:$E$4229,RAB$4)</f>
        <v>#DIV/0!</v>
      </c>
      <c r="RAC20" s="38" t="e">
        <f>AVERAGEIFS('Cobalt Prices'!$G$10:$G$4229,'Cobalt Prices'!$E$10:$E$4229,RAC$4)</f>
        <v>#DIV/0!</v>
      </c>
      <c r="RAD20" s="38" t="e">
        <f>AVERAGEIFS('Cobalt Prices'!$G$10:$G$4229,'Cobalt Prices'!$E$10:$E$4229,RAD$4)</f>
        <v>#DIV/0!</v>
      </c>
      <c r="RAE20" s="38" t="e">
        <f>AVERAGEIFS('Cobalt Prices'!$G$10:$G$4229,'Cobalt Prices'!$E$10:$E$4229,RAE$4)</f>
        <v>#DIV/0!</v>
      </c>
      <c r="RAF20" s="38" t="e">
        <f>AVERAGEIFS('Cobalt Prices'!$G$10:$G$4229,'Cobalt Prices'!$E$10:$E$4229,RAF$4)</f>
        <v>#DIV/0!</v>
      </c>
      <c r="RAG20" s="38" t="e">
        <f>AVERAGEIFS('Cobalt Prices'!$G$10:$G$4229,'Cobalt Prices'!$E$10:$E$4229,RAG$4)</f>
        <v>#DIV/0!</v>
      </c>
      <c r="RAH20" s="38" t="e">
        <f>AVERAGEIFS('Cobalt Prices'!$G$10:$G$4229,'Cobalt Prices'!$E$10:$E$4229,RAH$4)</f>
        <v>#DIV/0!</v>
      </c>
      <c r="RAI20" s="38" t="e">
        <f>AVERAGEIFS('Cobalt Prices'!$G$10:$G$4229,'Cobalt Prices'!$E$10:$E$4229,RAI$4)</f>
        <v>#DIV/0!</v>
      </c>
      <c r="RAJ20" s="38" t="e">
        <f>AVERAGEIFS('Cobalt Prices'!$G$10:$G$4229,'Cobalt Prices'!$E$10:$E$4229,RAJ$4)</f>
        <v>#DIV/0!</v>
      </c>
      <c r="RAK20" s="38" t="e">
        <f>AVERAGEIFS('Cobalt Prices'!$G$10:$G$4229,'Cobalt Prices'!$E$10:$E$4229,RAK$4)</f>
        <v>#DIV/0!</v>
      </c>
      <c r="RAL20" s="38" t="e">
        <f>AVERAGEIFS('Cobalt Prices'!$G$10:$G$4229,'Cobalt Prices'!$E$10:$E$4229,RAL$4)</f>
        <v>#DIV/0!</v>
      </c>
      <c r="RAM20" s="38" t="e">
        <f>AVERAGEIFS('Cobalt Prices'!$G$10:$G$4229,'Cobalt Prices'!$E$10:$E$4229,RAM$4)</f>
        <v>#DIV/0!</v>
      </c>
      <c r="RAN20" s="38" t="e">
        <f>AVERAGEIFS('Cobalt Prices'!$G$10:$G$4229,'Cobalt Prices'!$E$10:$E$4229,RAN$4)</f>
        <v>#DIV/0!</v>
      </c>
      <c r="RAO20" s="38" t="e">
        <f>AVERAGEIFS('Cobalt Prices'!$G$10:$G$4229,'Cobalt Prices'!$E$10:$E$4229,RAO$4)</f>
        <v>#DIV/0!</v>
      </c>
      <c r="RAP20" s="38" t="e">
        <f>AVERAGEIFS('Cobalt Prices'!$G$10:$G$4229,'Cobalt Prices'!$E$10:$E$4229,RAP$4)</f>
        <v>#DIV/0!</v>
      </c>
      <c r="RAQ20" s="38" t="e">
        <f>AVERAGEIFS('Cobalt Prices'!$G$10:$G$4229,'Cobalt Prices'!$E$10:$E$4229,RAQ$4)</f>
        <v>#DIV/0!</v>
      </c>
      <c r="RAR20" s="38" t="e">
        <f>AVERAGEIFS('Cobalt Prices'!$G$10:$G$4229,'Cobalt Prices'!$E$10:$E$4229,RAR$4)</f>
        <v>#DIV/0!</v>
      </c>
      <c r="RAS20" s="38" t="e">
        <f>AVERAGEIFS('Cobalt Prices'!$G$10:$G$4229,'Cobalt Prices'!$E$10:$E$4229,RAS$4)</f>
        <v>#DIV/0!</v>
      </c>
      <c r="RAT20" s="38" t="e">
        <f>AVERAGEIFS('Cobalt Prices'!$G$10:$G$4229,'Cobalt Prices'!$E$10:$E$4229,RAT$4)</f>
        <v>#DIV/0!</v>
      </c>
      <c r="RAU20" s="38" t="e">
        <f>AVERAGEIFS('Cobalt Prices'!$G$10:$G$4229,'Cobalt Prices'!$E$10:$E$4229,RAU$4)</f>
        <v>#DIV/0!</v>
      </c>
      <c r="RAV20" s="38" t="e">
        <f>AVERAGEIFS('Cobalt Prices'!$G$10:$G$4229,'Cobalt Prices'!$E$10:$E$4229,RAV$4)</f>
        <v>#DIV/0!</v>
      </c>
      <c r="RAW20" s="38" t="e">
        <f>AVERAGEIFS('Cobalt Prices'!$G$10:$G$4229,'Cobalt Prices'!$E$10:$E$4229,RAW$4)</f>
        <v>#DIV/0!</v>
      </c>
      <c r="RAX20" s="38" t="e">
        <f>AVERAGEIFS('Cobalt Prices'!$G$10:$G$4229,'Cobalt Prices'!$E$10:$E$4229,RAX$4)</f>
        <v>#DIV/0!</v>
      </c>
      <c r="RAY20" s="38" t="e">
        <f>AVERAGEIFS('Cobalt Prices'!$G$10:$G$4229,'Cobalt Prices'!$E$10:$E$4229,RAY$4)</f>
        <v>#DIV/0!</v>
      </c>
      <c r="RAZ20" s="38" t="e">
        <f>AVERAGEIFS('Cobalt Prices'!$G$10:$G$4229,'Cobalt Prices'!$E$10:$E$4229,RAZ$4)</f>
        <v>#DIV/0!</v>
      </c>
      <c r="RBA20" s="38" t="e">
        <f>AVERAGEIFS('Cobalt Prices'!$G$10:$G$4229,'Cobalt Prices'!$E$10:$E$4229,RBA$4)</f>
        <v>#DIV/0!</v>
      </c>
      <c r="RBB20" s="38" t="e">
        <f>AVERAGEIFS('Cobalt Prices'!$G$10:$G$4229,'Cobalt Prices'!$E$10:$E$4229,RBB$4)</f>
        <v>#DIV/0!</v>
      </c>
      <c r="RBC20" s="38" t="e">
        <f>AVERAGEIFS('Cobalt Prices'!$G$10:$G$4229,'Cobalt Prices'!$E$10:$E$4229,RBC$4)</f>
        <v>#DIV/0!</v>
      </c>
      <c r="RBD20" s="38" t="e">
        <f>AVERAGEIFS('Cobalt Prices'!$G$10:$G$4229,'Cobalt Prices'!$E$10:$E$4229,RBD$4)</f>
        <v>#DIV/0!</v>
      </c>
      <c r="RBE20" s="38" t="e">
        <f>AVERAGEIFS('Cobalt Prices'!$G$10:$G$4229,'Cobalt Prices'!$E$10:$E$4229,RBE$4)</f>
        <v>#DIV/0!</v>
      </c>
      <c r="RBF20" s="38" t="e">
        <f>AVERAGEIFS('Cobalt Prices'!$G$10:$G$4229,'Cobalt Prices'!$E$10:$E$4229,RBF$4)</f>
        <v>#DIV/0!</v>
      </c>
      <c r="RBG20" s="38" t="e">
        <f>AVERAGEIFS('Cobalt Prices'!$G$10:$G$4229,'Cobalt Prices'!$E$10:$E$4229,RBG$4)</f>
        <v>#DIV/0!</v>
      </c>
      <c r="RBH20" s="38" t="e">
        <f>AVERAGEIFS('Cobalt Prices'!$G$10:$G$4229,'Cobalt Prices'!$E$10:$E$4229,RBH$4)</f>
        <v>#DIV/0!</v>
      </c>
      <c r="RBI20" s="38" t="e">
        <f>AVERAGEIFS('Cobalt Prices'!$G$10:$G$4229,'Cobalt Prices'!$E$10:$E$4229,RBI$4)</f>
        <v>#DIV/0!</v>
      </c>
      <c r="RBJ20" s="38" t="e">
        <f>AVERAGEIFS('Cobalt Prices'!$G$10:$G$4229,'Cobalt Prices'!$E$10:$E$4229,RBJ$4)</f>
        <v>#DIV/0!</v>
      </c>
      <c r="RBK20" s="38" t="e">
        <f>AVERAGEIFS('Cobalt Prices'!$G$10:$G$4229,'Cobalt Prices'!$E$10:$E$4229,RBK$4)</f>
        <v>#DIV/0!</v>
      </c>
      <c r="RBL20" s="38" t="e">
        <f>AVERAGEIFS('Cobalt Prices'!$G$10:$G$4229,'Cobalt Prices'!$E$10:$E$4229,RBL$4)</f>
        <v>#DIV/0!</v>
      </c>
      <c r="RBM20" s="38" t="e">
        <f>AVERAGEIFS('Cobalt Prices'!$G$10:$G$4229,'Cobalt Prices'!$E$10:$E$4229,RBM$4)</f>
        <v>#DIV/0!</v>
      </c>
      <c r="RBN20" s="38" t="e">
        <f>AVERAGEIFS('Cobalt Prices'!$G$10:$G$4229,'Cobalt Prices'!$E$10:$E$4229,RBN$4)</f>
        <v>#DIV/0!</v>
      </c>
      <c r="RBO20" s="38" t="e">
        <f>AVERAGEIFS('Cobalt Prices'!$G$10:$G$4229,'Cobalt Prices'!$E$10:$E$4229,RBO$4)</f>
        <v>#DIV/0!</v>
      </c>
      <c r="RBP20" s="38" t="e">
        <f>AVERAGEIFS('Cobalt Prices'!$G$10:$G$4229,'Cobalt Prices'!$E$10:$E$4229,RBP$4)</f>
        <v>#DIV/0!</v>
      </c>
      <c r="RBQ20" s="38" t="e">
        <f>AVERAGEIFS('Cobalt Prices'!$G$10:$G$4229,'Cobalt Prices'!$E$10:$E$4229,RBQ$4)</f>
        <v>#DIV/0!</v>
      </c>
      <c r="RBR20" s="38" t="e">
        <f>AVERAGEIFS('Cobalt Prices'!$G$10:$G$4229,'Cobalt Prices'!$E$10:$E$4229,RBR$4)</f>
        <v>#DIV/0!</v>
      </c>
      <c r="RBS20" s="38" t="e">
        <f>AVERAGEIFS('Cobalt Prices'!$G$10:$G$4229,'Cobalt Prices'!$E$10:$E$4229,RBS$4)</f>
        <v>#DIV/0!</v>
      </c>
      <c r="RBT20" s="38" t="e">
        <f>AVERAGEIFS('Cobalt Prices'!$G$10:$G$4229,'Cobalt Prices'!$E$10:$E$4229,RBT$4)</f>
        <v>#DIV/0!</v>
      </c>
      <c r="RBU20" s="38" t="e">
        <f>AVERAGEIFS('Cobalt Prices'!$G$10:$G$4229,'Cobalt Prices'!$E$10:$E$4229,RBU$4)</f>
        <v>#DIV/0!</v>
      </c>
      <c r="RBV20" s="38" t="e">
        <f>AVERAGEIFS('Cobalt Prices'!$G$10:$G$4229,'Cobalt Prices'!$E$10:$E$4229,RBV$4)</f>
        <v>#DIV/0!</v>
      </c>
      <c r="RBW20" s="38" t="e">
        <f>AVERAGEIFS('Cobalt Prices'!$G$10:$G$4229,'Cobalt Prices'!$E$10:$E$4229,RBW$4)</f>
        <v>#DIV/0!</v>
      </c>
      <c r="RBX20" s="38" t="e">
        <f>AVERAGEIFS('Cobalt Prices'!$G$10:$G$4229,'Cobalt Prices'!$E$10:$E$4229,RBX$4)</f>
        <v>#DIV/0!</v>
      </c>
      <c r="RBY20" s="38" t="e">
        <f>AVERAGEIFS('Cobalt Prices'!$G$10:$G$4229,'Cobalt Prices'!$E$10:$E$4229,RBY$4)</f>
        <v>#DIV/0!</v>
      </c>
      <c r="RBZ20" s="38" t="e">
        <f>AVERAGEIFS('Cobalt Prices'!$G$10:$G$4229,'Cobalt Prices'!$E$10:$E$4229,RBZ$4)</f>
        <v>#DIV/0!</v>
      </c>
      <c r="RCA20" s="38" t="e">
        <f>AVERAGEIFS('Cobalt Prices'!$G$10:$G$4229,'Cobalt Prices'!$E$10:$E$4229,RCA$4)</f>
        <v>#DIV/0!</v>
      </c>
      <c r="RCB20" s="38" t="e">
        <f>AVERAGEIFS('Cobalt Prices'!$G$10:$G$4229,'Cobalt Prices'!$E$10:$E$4229,RCB$4)</f>
        <v>#DIV/0!</v>
      </c>
      <c r="RCC20" s="38" t="e">
        <f>AVERAGEIFS('Cobalt Prices'!$G$10:$G$4229,'Cobalt Prices'!$E$10:$E$4229,RCC$4)</f>
        <v>#DIV/0!</v>
      </c>
      <c r="RCD20" s="38" t="e">
        <f>AVERAGEIFS('Cobalt Prices'!$G$10:$G$4229,'Cobalt Prices'!$E$10:$E$4229,RCD$4)</f>
        <v>#DIV/0!</v>
      </c>
      <c r="RCE20" s="38" t="e">
        <f>AVERAGEIFS('Cobalt Prices'!$G$10:$G$4229,'Cobalt Prices'!$E$10:$E$4229,RCE$4)</f>
        <v>#DIV/0!</v>
      </c>
      <c r="RCF20" s="38" t="e">
        <f>AVERAGEIFS('Cobalt Prices'!$G$10:$G$4229,'Cobalt Prices'!$E$10:$E$4229,RCF$4)</f>
        <v>#DIV/0!</v>
      </c>
      <c r="RCG20" s="38" t="e">
        <f>AVERAGEIFS('Cobalt Prices'!$G$10:$G$4229,'Cobalt Prices'!$E$10:$E$4229,RCG$4)</f>
        <v>#DIV/0!</v>
      </c>
      <c r="RCH20" s="38" t="e">
        <f>AVERAGEIFS('Cobalt Prices'!$G$10:$G$4229,'Cobalt Prices'!$E$10:$E$4229,RCH$4)</f>
        <v>#DIV/0!</v>
      </c>
      <c r="RCI20" s="38" t="e">
        <f>AVERAGEIFS('Cobalt Prices'!$G$10:$G$4229,'Cobalt Prices'!$E$10:$E$4229,RCI$4)</f>
        <v>#DIV/0!</v>
      </c>
      <c r="RCJ20" s="38" t="e">
        <f>AVERAGEIFS('Cobalt Prices'!$G$10:$G$4229,'Cobalt Prices'!$E$10:$E$4229,RCJ$4)</f>
        <v>#DIV/0!</v>
      </c>
      <c r="RCK20" s="38" t="e">
        <f>AVERAGEIFS('Cobalt Prices'!$G$10:$G$4229,'Cobalt Prices'!$E$10:$E$4229,RCK$4)</f>
        <v>#DIV/0!</v>
      </c>
      <c r="RCL20" s="38" t="e">
        <f>AVERAGEIFS('Cobalt Prices'!$G$10:$G$4229,'Cobalt Prices'!$E$10:$E$4229,RCL$4)</f>
        <v>#DIV/0!</v>
      </c>
      <c r="RCM20" s="38" t="e">
        <f>AVERAGEIFS('Cobalt Prices'!$G$10:$G$4229,'Cobalt Prices'!$E$10:$E$4229,RCM$4)</f>
        <v>#DIV/0!</v>
      </c>
      <c r="RCN20" s="38" t="e">
        <f>AVERAGEIFS('Cobalt Prices'!$G$10:$G$4229,'Cobalt Prices'!$E$10:$E$4229,RCN$4)</f>
        <v>#DIV/0!</v>
      </c>
      <c r="RCO20" s="38" t="e">
        <f>AVERAGEIFS('Cobalt Prices'!$G$10:$G$4229,'Cobalt Prices'!$E$10:$E$4229,RCO$4)</f>
        <v>#DIV/0!</v>
      </c>
      <c r="RCP20" s="38" t="e">
        <f>AVERAGEIFS('Cobalt Prices'!$G$10:$G$4229,'Cobalt Prices'!$E$10:$E$4229,RCP$4)</f>
        <v>#DIV/0!</v>
      </c>
      <c r="RCQ20" s="38" t="e">
        <f>AVERAGEIFS('Cobalt Prices'!$G$10:$G$4229,'Cobalt Prices'!$E$10:$E$4229,RCQ$4)</f>
        <v>#DIV/0!</v>
      </c>
      <c r="RCR20" s="38" t="e">
        <f>AVERAGEIFS('Cobalt Prices'!$G$10:$G$4229,'Cobalt Prices'!$E$10:$E$4229,RCR$4)</f>
        <v>#DIV/0!</v>
      </c>
      <c r="RCS20" s="38" t="e">
        <f>AVERAGEIFS('Cobalt Prices'!$G$10:$G$4229,'Cobalt Prices'!$E$10:$E$4229,RCS$4)</f>
        <v>#DIV/0!</v>
      </c>
      <c r="RCT20" s="38" t="e">
        <f>AVERAGEIFS('Cobalt Prices'!$G$10:$G$4229,'Cobalt Prices'!$E$10:$E$4229,RCT$4)</f>
        <v>#DIV/0!</v>
      </c>
      <c r="RCU20" s="38" t="e">
        <f>AVERAGEIFS('Cobalt Prices'!$G$10:$G$4229,'Cobalt Prices'!$E$10:$E$4229,RCU$4)</f>
        <v>#DIV/0!</v>
      </c>
      <c r="RCV20" s="38" t="e">
        <f>AVERAGEIFS('Cobalt Prices'!$G$10:$G$4229,'Cobalt Prices'!$E$10:$E$4229,RCV$4)</f>
        <v>#DIV/0!</v>
      </c>
      <c r="RCW20" s="38" t="e">
        <f>AVERAGEIFS('Cobalt Prices'!$G$10:$G$4229,'Cobalt Prices'!$E$10:$E$4229,RCW$4)</f>
        <v>#DIV/0!</v>
      </c>
      <c r="RCX20" s="38" t="e">
        <f>AVERAGEIFS('Cobalt Prices'!$G$10:$G$4229,'Cobalt Prices'!$E$10:$E$4229,RCX$4)</f>
        <v>#DIV/0!</v>
      </c>
      <c r="RCY20" s="38" t="e">
        <f>AVERAGEIFS('Cobalt Prices'!$G$10:$G$4229,'Cobalt Prices'!$E$10:$E$4229,RCY$4)</f>
        <v>#DIV/0!</v>
      </c>
      <c r="RCZ20" s="38" t="e">
        <f>AVERAGEIFS('Cobalt Prices'!$G$10:$G$4229,'Cobalt Prices'!$E$10:$E$4229,RCZ$4)</f>
        <v>#DIV/0!</v>
      </c>
      <c r="RDA20" s="38" t="e">
        <f>AVERAGEIFS('Cobalt Prices'!$G$10:$G$4229,'Cobalt Prices'!$E$10:$E$4229,RDA$4)</f>
        <v>#DIV/0!</v>
      </c>
      <c r="RDB20" s="38" t="e">
        <f>AVERAGEIFS('Cobalt Prices'!$G$10:$G$4229,'Cobalt Prices'!$E$10:$E$4229,RDB$4)</f>
        <v>#DIV/0!</v>
      </c>
      <c r="RDC20" s="38" t="e">
        <f>AVERAGEIFS('Cobalt Prices'!$G$10:$G$4229,'Cobalt Prices'!$E$10:$E$4229,RDC$4)</f>
        <v>#DIV/0!</v>
      </c>
      <c r="RDD20" s="38" t="e">
        <f>AVERAGEIFS('Cobalt Prices'!$G$10:$G$4229,'Cobalt Prices'!$E$10:$E$4229,RDD$4)</f>
        <v>#DIV/0!</v>
      </c>
      <c r="RDE20" s="38" t="e">
        <f>AVERAGEIFS('Cobalt Prices'!$G$10:$G$4229,'Cobalt Prices'!$E$10:$E$4229,RDE$4)</f>
        <v>#DIV/0!</v>
      </c>
      <c r="RDF20" s="38" t="e">
        <f>AVERAGEIFS('Cobalt Prices'!$G$10:$G$4229,'Cobalt Prices'!$E$10:$E$4229,RDF$4)</f>
        <v>#DIV/0!</v>
      </c>
      <c r="RDG20" s="38" t="e">
        <f>AVERAGEIFS('Cobalt Prices'!$G$10:$G$4229,'Cobalt Prices'!$E$10:$E$4229,RDG$4)</f>
        <v>#DIV/0!</v>
      </c>
      <c r="RDH20" s="38" t="e">
        <f>AVERAGEIFS('Cobalt Prices'!$G$10:$G$4229,'Cobalt Prices'!$E$10:$E$4229,RDH$4)</f>
        <v>#DIV/0!</v>
      </c>
      <c r="RDI20" s="38" t="e">
        <f>AVERAGEIFS('Cobalt Prices'!$G$10:$G$4229,'Cobalt Prices'!$E$10:$E$4229,RDI$4)</f>
        <v>#DIV/0!</v>
      </c>
      <c r="RDJ20" s="38" t="e">
        <f>AVERAGEIFS('Cobalt Prices'!$G$10:$G$4229,'Cobalt Prices'!$E$10:$E$4229,RDJ$4)</f>
        <v>#DIV/0!</v>
      </c>
      <c r="RDK20" s="38" t="e">
        <f>AVERAGEIFS('Cobalt Prices'!$G$10:$G$4229,'Cobalt Prices'!$E$10:$E$4229,RDK$4)</f>
        <v>#DIV/0!</v>
      </c>
      <c r="RDL20" s="38" t="e">
        <f>AVERAGEIFS('Cobalt Prices'!$G$10:$G$4229,'Cobalt Prices'!$E$10:$E$4229,RDL$4)</f>
        <v>#DIV/0!</v>
      </c>
      <c r="RDM20" s="38" t="e">
        <f>AVERAGEIFS('Cobalt Prices'!$G$10:$G$4229,'Cobalt Prices'!$E$10:$E$4229,RDM$4)</f>
        <v>#DIV/0!</v>
      </c>
      <c r="RDN20" s="38" t="e">
        <f>AVERAGEIFS('Cobalt Prices'!$G$10:$G$4229,'Cobalt Prices'!$E$10:$E$4229,RDN$4)</f>
        <v>#DIV/0!</v>
      </c>
      <c r="RDO20" s="38" t="e">
        <f>AVERAGEIFS('Cobalt Prices'!$G$10:$G$4229,'Cobalt Prices'!$E$10:$E$4229,RDO$4)</f>
        <v>#DIV/0!</v>
      </c>
      <c r="RDP20" s="38" t="e">
        <f>AVERAGEIFS('Cobalt Prices'!$G$10:$G$4229,'Cobalt Prices'!$E$10:$E$4229,RDP$4)</f>
        <v>#DIV/0!</v>
      </c>
      <c r="RDQ20" s="38" t="e">
        <f>AVERAGEIFS('Cobalt Prices'!$G$10:$G$4229,'Cobalt Prices'!$E$10:$E$4229,RDQ$4)</f>
        <v>#DIV/0!</v>
      </c>
      <c r="RDR20" s="38" t="e">
        <f>AVERAGEIFS('Cobalt Prices'!$G$10:$G$4229,'Cobalt Prices'!$E$10:$E$4229,RDR$4)</f>
        <v>#DIV/0!</v>
      </c>
      <c r="RDS20" s="38" t="e">
        <f>AVERAGEIFS('Cobalt Prices'!$G$10:$G$4229,'Cobalt Prices'!$E$10:$E$4229,RDS$4)</f>
        <v>#DIV/0!</v>
      </c>
      <c r="RDT20" s="38" t="e">
        <f>AVERAGEIFS('Cobalt Prices'!$G$10:$G$4229,'Cobalt Prices'!$E$10:$E$4229,RDT$4)</f>
        <v>#DIV/0!</v>
      </c>
      <c r="RDU20" s="38" t="e">
        <f>AVERAGEIFS('Cobalt Prices'!$G$10:$G$4229,'Cobalt Prices'!$E$10:$E$4229,RDU$4)</f>
        <v>#DIV/0!</v>
      </c>
      <c r="RDV20" s="38" t="e">
        <f>AVERAGEIFS('Cobalt Prices'!$G$10:$G$4229,'Cobalt Prices'!$E$10:$E$4229,RDV$4)</f>
        <v>#DIV/0!</v>
      </c>
      <c r="RDW20" s="38" t="e">
        <f>AVERAGEIFS('Cobalt Prices'!$G$10:$G$4229,'Cobalt Prices'!$E$10:$E$4229,RDW$4)</f>
        <v>#DIV/0!</v>
      </c>
      <c r="RDX20" s="38" t="e">
        <f>AVERAGEIFS('Cobalt Prices'!$G$10:$G$4229,'Cobalt Prices'!$E$10:$E$4229,RDX$4)</f>
        <v>#DIV/0!</v>
      </c>
      <c r="RDY20" s="38" t="e">
        <f>AVERAGEIFS('Cobalt Prices'!$G$10:$G$4229,'Cobalt Prices'!$E$10:$E$4229,RDY$4)</f>
        <v>#DIV/0!</v>
      </c>
      <c r="RDZ20" s="38" t="e">
        <f>AVERAGEIFS('Cobalt Prices'!$G$10:$G$4229,'Cobalt Prices'!$E$10:$E$4229,RDZ$4)</f>
        <v>#DIV/0!</v>
      </c>
      <c r="REA20" s="38" t="e">
        <f>AVERAGEIFS('Cobalt Prices'!$G$10:$G$4229,'Cobalt Prices'!$E$10:$E$4229,REA$4)</f>
        <v>#DIV/0!</v>
      </c>
      <c r="REB20" s="38" t="e">
        <f>AVERAGEIFS('Cobalt Prices'!$G$10:$G$4229,'Cobalt Prices'!$E$10:$E$4229,REB$4)</f>
        <v>#DIV/0!</v>
      </c>
      <c r="REC20" s="38" t="e">
        <f>AVERAGEIFS('Cobalt Prices'!$G$10:$G$4229,'Cobalt Prices'!$E$10:$E$4229,REC$4)</f>
        <v>#DIV/0!</v>
      </c>
      <c r="RED20" s="38" t="e">
        <f>AVERAGEIFS('Cobalt Prices'!$G$10:$G$4229,'Cobalt Prices'!$E$10:$E$4229,RED$4)</f>
        <v>#DIV/0!</v>
      </c>
      <c r="REE20" s="38" t="e">
        <f>AVERAGEIFS('Cobalt Prices'!$G$10:$G$4229,'Cobalt Prices'!$E$10:$E$4229,REE$4)</f>
        <v>#DIV/0!</v>
      </c>
      <c r="REF20" s="38" t="e">
        <f>AVERAGEIFS('Cobalt Prices'!$G$10:$G$4229,'Cobalt Prices'!$E$10:$E$4229,REF$4)</f>
        <v>#DIV/0!</v>
      </c>
      <c r="REG20" s="38" t="e">
        <f>AVERAGEIFS('Cobalt Prices'!$G$10:$G$4229,'Cobalt Prices'!$E$10:$E$4229,REG$4)</f>
        <v>#DIV/0!</v>
      </c>
      <c r="REH20" s="38" t="e">
        <f>AVERAGEIFS('Cobalt Prices'!$G$10:$G$4229,'Cobalt Prices'!$E$10:$E$4229,REH$4)</f>
        <v>#DIV/0!</v>
      </c>
      <c r="REI20" s="38" t="e">
        <f>AVERAGEIFS('Cobalt Prices'!$G$10:$G$4229,'Cobalt Prices'!$E$10:$E$4229,REI$4)</f>
        <v>#DIV/0!</v>
      </c>
      <c r="REJ20" s="38" t="e">
        <f>AVERAGEIFS('Cobalt Prices'!$G$10:$G$4229,'Cobalt Prices'!$E$10:$E$4229,REJ$4)</f>
        <v>#DIV/0!</v>
      </c>
      <c r="REK20" s="38" t="e">
        <f>AVERAGEIFS('Cobalt Prices'!$G$10:$G$4229,'Cobalt Prices'!$E$10:$E$4229,REK$4)</f>
        <v>#DIV/0!</v>
      </c>
      <c r="REL20" s="38" t="e">
        <f>AVERAGEIFS('Cobalt Prices'!$G$10:$G$4229,'Cobalt Prices'!$E$10:$E$4229,REL$4)</f>
        <v>#DIV/0!</v>
      </c>
      <c r="REM20" s="38" t="e">
        <f>AVERAGEIFS('Cobalt Prices'!$G$10:$G$4229,'Cobalt Prices'!$E$10:$E$4229,REM$4)</f>
        <v>#DIV/0!</v>
      </c>
      <c r="REN20" s="38" t="e">
        <f>AVERAGEIFS('Cobalt Prices'!$G$10:$G$4229,'Cobalt Prices'!$E$10:$E$4229,REN$4)</f>
        <v>#DIV/0!</v>
      </c>
      <c r="REO20" s="38" t="e">
        <f>AVERAGEIFS('Cobalt Prices'!$G$10:$G$4229,'Cobalt Prices'!$E$10:$E$4229,REO$4)</f>
        <v>#DIV/0!</v>
      </c>
      <c r="REP20" s="38" t="e">
        <f>AVERAGEIFS('Cobalt Prices'!$G$10:$G$4229,'Cobalt Prices'!$E$10:$E$4229,REP$4)</f>
        <v>#DIV/0!</v>
      </c>
      <c r="REQ20" s="38" t="e">
        <f>AVERAGEIFS('Cobalt Prices'!$G$10:$G$4229,'Cobalt Prices'!$E$10:$E$4229,REQ$4)</f>
        <v>#DIV/0!</v>
      </c>
      <c r="RER20" s="38" t="e">
        <f>AVERAGEIFS('Cobalt Prices'!$G$10:$G$4229,'Cobalt Prices'!$E$10:$E$4229,RER$4)</f>
        <v>#DIV/0!</v>
      </c>
      <c r="RES20" s="38" t="e">
        <f>AVERAGEIFS('Cobalt Prices'!$G$10:$G$4229,'Cobalt Prices'!$E$10:$E$4229,RES$4)</f>
        <v>#DIV/0!</v>
      </c>
      <c r="RET20" s="38" t="e">
        <f>AVERAGEIFS('Cobalt Prices'!$G$10:$G$4229,'Cobalt Prices'!$E$10:$E$4229,RET$4)</f>
        <v>#DIV/0!</v>
      </c>
      <c r="REU20" s="38" t="e">
        <f>AVERAGEIFS('Cobalt Prices'!$G$10:$G$4229,'Cobalt Prices'!$E$10:$E$4229,REU$4)</f>
        <v>#DIV/0!</v>
      </c>
      <c r="REV20" s="38" t="e">
        <f>AVERAGEIFS('Cobalt Prices'!$G$10:$G$4229,'Cobalt Prices'!$E$10:$E$4229,REV$4)</f>
        <v>#DIV/0!</v>
      </c>
      <c r="REW20" s="38" t="e">
        <f>AVERAGEIFS('Cobalt Prices'!$G$10:$G$4229,'Cobalt Prices'!$E$10:$E$4229,REW$4)</f>
        <v>#DIV/0!</v>
      </c>
      <c r="REX20" s="38" t="e">
        <f>AVERAGEIFS('Cobalt Prices'!$G$10:$G$4229,'Cobalt Prices'!$E$10:$E$4229,REX$4)</f>
        <v>#DIV/0!</v>
      </c>
      <c r="REY20" s="38" t="e">
        <f>AVERAGEIFS('Cobalt Prices'!$G$10:$G$4229,'Cobalt Prices'!$E$10:$E$4229,REY$4)</f>
        <v>#DIV/0!</v>
      </c>
      <c r="REZ20" s="38" t="e">
        <f>AVERAGEIFS('Cobalt Prices'!$G$10:$G$4229,'Cobalt Prices'!$E$10:$E$4229,REZ$4)</f>
        <v>#DIV/0!</v>
      </c>
      <c r="RFA20" s="38" t="e">
        <f>AVERAGEIFS('Cobalt Prices'!$G$10:$G$4229,'Cobalt Prices'!$E$10:$E$4229,RFA$4)</f>
        <v>#DIV/0!</v>
      </c>
      <c r="RFB20" s="38" t="e">
        <f>AVERAGEIFS('Cobalt Prices'!$G$10:$G$4229,'Cobalt Prices'!$E$10:$E$4229,RFB$4)</f>
        <v>#DIV/0!</v>
      </c>
      <c r="RFC20" s="38" t="e">
        <f>AVERAGEIFS('Cobalt Prices'!$G$10:$G$4229,'Cobalt Prices'!$E$10:$E$4229,RFC$4)</f>
        <v>#DIV/0!</v>
      </c>
      <c r="RFD20" s="38" t="e">
        <f>AVERAGEIFS('Cobalt Prices'!$G$10:$G$4229,'Cobalt Prices'!$E$10:$E$4229,RFD$4)</f>
        <v>#DIV/0!</v>
      </c>
      <c r="RFE20" s="38" t="e">
        <f>AVERAGEIFS('Cobalt Prices'!$G$10:$G$4229,'Cobalt Prices'!$E$10:$E$4229,RFE$4)</f>
        <v>#DIV/0!</v>
      </c>
      <c r="RFF20" s="38" t="e">
        <f>AVERAGEIFS('Cobalt Prices'!$G$10:$G$4229,'Cobalt Prices'!$E$10:$E$4229,RFF$4)</f>
        <v>#DIV/0!</v>
      </c>
      <c r="RFG20" s="38" t="e">
        <f>AVERAGEIFS('Cobalt Prices'!$G$10:$G$4229,'Cobalt Prices'!$E$10:$E$4229,RFG$4)</f>
        <v>#DIV/0!</v>
      </c>
      <c r="RFH20" s="38" t="e">
        <f>AVERAGEIFS('Cobalt Prices'!$G$10:$G$4229,'Cobalt Prices'!$E$10:$E$4229,RFH$4)</f>
        <v>#DIV/0!</v>
      </c>
      <c r="RFI20" s="38" t="e">
        <f>AVERAGEIFS('Cobalt Prices'!$G$10:$G$4229,'Cobalt Prices'!$E$10:$E$4229,RFI$4)</f>
        <v>#DIV/0!</v>
      </c>
      <c r="RFJ20" s="38" t="e">
        <f>AVERAGEIFS('Cobalt Prices'!$G$10:$G$4229,'Cobalt Prices'!$E$10:$E$4229,RFJ$4)</f>
        <v>#DIV/0!</v>
      </c>
      <c r="RFK20" s="38" t="e">
        <f>AVERAGEIFS('Cobalt Prices'!$G$10:$G$4229,'Cobalt Prices'!$E$10:$E$4229,RFK$4)</f>
        <v>#DIV/0!</v>
      </c>
      <c r="RFL20" s="38" t="e">
        <f>AVERAGEIFS('Cobalt Prices'!$G$10:$G$4229,'Cobalt Prices'!$E$10:$E$4229,RFL$4)</f>
        <v>#DIV/0!</v>
      </c>
      <c r="RFM20" s="38" t="e">
        <f>AVERAGEIFS('Cobalt Prices'!$G$10:$G$4229,'Cobalt Prices'!$E$10:$E$4229,RFM$4)</f>
        <v>#DIV/0!</v>
      </c>
      <c r="RFN20" s="38" t="e">
        <f>AVERAGEIFS('Cobalt Prices'!$G$10:$G$4229,'Cobalt Prices'!$E$10:$E$4229,RFN$4)</f>
        <v>#DIV/0!</v>
      </c>
      <c r="RFO20" s="38" t="e">
        <f>AVERAGEIFS('Cobalt Prices'!$G$10:$G$4229,'Cobalt Prices'!$E$10:$E$4229,RFO$4)</f>
        <v>#DIV/0!</v>
      </c>
      <c r="RFP20" s="38" t="e">
        <f>AVERAGEIFS('Cobalt Prices'!$G$10:$G$4229,'Cobalt Prices'!$E$10:$E$4229,RFP$4)</f>
        <v>#DIV/0!</v>
      </c>
      <c r="RFQ20" s="38" t="e">
        <f>AVERAGEIFS('Cobalt Prices'!$G$10:$G$4229,'Cobalt Prices'!$E$10:$E$4229,RFQ$4)</f>
        <v>#DIV/0!</v>
      </c>
      <c r="RFR20" s="38" t="e">
        <f>AVERAGEIFS('Cobalt Prices'!$G$10:$G$4229,'Cobalt Prices'!$E$10:$E$4229,RFR$4)</f>
        <v>#DIV/0!</v>
      </c>
      <c r="RFS20" s="38" t="e">
        <f>AVERAGEIFS('Cobalt Prices'!$G$10:$G$4229,'Cobalt Prices'!$E$10:$E$4229,RFS$4)</f>
        <v>#DIV/0!</v>
      </c>
      <c r="RFT20" s="38" t="e">
        <f>AVERAGEIFS('Cobalt Prices'!$G$10:$G$4229,'Cobalt Prices'!$E$10:$E$4229,RFT$4)</f>
        <v>#DIV/0!</v>
      </c>
      <c r="RFU20" s="38" t="e">
        <f>AVERAGEIFS('Cobalt Prices'!$G$10:$G$4229,'Cobalt Prices'!$E$10:$E$4229,RFU$4)</f>
        <v>#DIV/0!</v>
      </c>
      <c r="RFV20" s="38" t="e">
        <f>AVERAGEIFS('Cobalt Prices'!$G$10:$G$4229,'Cobalt Prices'!$E$10:$E$4229,RFV$4)</f>
        <v>#DIV/0!</v>
      </c>
      <c r="RFW20" s="38" t="e">
        <f>AVERAGEIFS('Cobalt Prices'!$G$10:$G$4229,'Cobalt Prices'!$E$10:$E$4229,RFW$4)</f>
        <v>#DIV/0!</v>
      </c>
      <c r="RFX20" s="38" t="e">
        <f>AVERAGEIFS('Cobalt Prices'!$G$10:$G$4229,'Cobalt Prices'!$E$10:$E$4229,RFX$4)</f>
        <v>#DIV/0!</v>
      </c>
      <c r="RFY20" s="38" t="e">
        <f>AVERAGEIFS('Cobalt Prices'!$G$10:$G$4229,'Cobalt Prices'!$E$10:$E$4229,RFY$4)</f>
        <v>#DIV/0!</v>
      </c>
      <c r="RFZ20" s="38" t="e">
        <f>AVERAGEIFS('Cobalt Prices'!$G$10:$G$4229,'Cobalt Prices'!$E$10:$E$4229,RFZ$4)</f>
        <v>#DIV/0!</v>
      </c>
      <c r="RGA20" s="38" t="e">
        <f>AVERAGEIFS('Cobalt Prices'!$G$10:$G$4229,'Cobalt Prices'!$E$10:$E$4229,RGA$4)</f>
        <v>#DIV/0!</v>
      </c>
      <c r="RGB20" s="38" t="e">
        <f>AVERAGEIFS('Cobalt Prices'!$G$10:$G$4229,'Cobalt Prices'!$E$10:$E$4229,RGB$4)</f>
        <v>#DIV/0!</v>
      </c>
      <c r="RGC20" s="38" t="e">
        <f>AVERAGEIFS('Cobalt Prices'!$G$10:$G$4229,'Cobalt Prices'!$E$10:$E$4229,RGC$4)</f>
        <v>#DIV/0!</v>
      </c>
      <c r="RGD20" s="38" t="e">
        <f>AVERAGEIFS('Cobalt Prices'!$G$10:$G$4229,'Cobalt Prices'!$E$10:$E$4229,RGD$4)</f>
        <v>#DIV/0!</v>
      </c>
      <c r="RGE20" s="38" t="e">
        <f>AVERAGEIFS('Cobalt Prices'!$G$10:$G$4229,'Cobalt Prices'!$E$10:$E$4229,RGE$4)</f>
        <v>#DIV/0!</v>
      </c>
      <c r="RGF20" s="38" t="e">
        <f>AVERAGEIFS('Cobalt Prices'!$G$10:$G$4229,'Cobalt Prices'!$E$10:$E$4229,RGF$4)</f>
        <v>#DIV/0!</v>
      </c>
      <c r="RGG20" s="38" t="e">
        <f>AVERAGEIFS('Cobalt Prices'!$G$10:$G$4229,'Cobalt Prices'!$E$10:$E$4229,RGG$4)</f>
        <v>#DIV/0!</v>
      </c>
      <c r="RGH20" s="38" t="e">
        <f>AVERAGEIFS('Cobalt Prices'!$G$10:$G$4229,'Cobalt Prices'!$E$10:$E$4229,RGH$4)</f>
        <v>#DIV/0!</v>
      </c>
      <c r="RGI20" s="38" t="e">
        <f>AVERAGEIFS('Cobalt Prices'!$G$10:$G$4229,'Cobalt Prices'!$E$10:$E$4229,RGI$4)</f>
        <v>#DIV/0!</v>
      </c>
      <c r="RGJ20" s="38" t="e">
        <f>AVERAGEIFS('Cobalt Prices'!$G$10:$G$4229,'Cobalt Prices'!$E$10:$E$4229,RGJ$4)</f>
        <v>#DIV/0!</v>
      </c>
      <c r="RGK20" s="38" t="e">
        <f>AVERAGEIFS('Cobalt Prices'!$G$10:$G$4229,'Cobalt Prices'!$E$10:$E$4229,RGK$4)</f>
        <v>#DIV/0!</v>
      </c>
      <c r="RGL20" s="38" t="e">
        <f>AVERAGEIFS('Cobalt Prices'!$G$10:$G$4229,'Cobalt Prices'!$E$10:$E$4229,RGL$4)</f>
        <v>#DIV/0!</v>
      </c>
      <c r="RGM20" s="38" t="e">
        <f>AVERAGEIFS('Cobalt Prices'!$G$10:$G$4229,'Cobalt Prices'!$E$10:$E$4229,RGM$4)</f>
        <v>#DIV/0!</v>
      </c>
      <c r="RGN20" s="38" t="e">
        <f>AVERAGEIFS('Cobalt Prices'!$G$10:$G$4229,'Cobalt Prices'!$E$10:$E$4229,RGN$4)</f>
        <v>#DIV/0!</v>
      </c>
      <c r="RGO20" s="38" t="e">
        <f>AVERAGEIFS('Cobalt Prices'!$G$10:$G$4229,'Cobalt Prices'!$E$10:$E$4229,RGO$4)</f>
        <v>#DIV/0!</v>
      </c>
      <c r="RGP20" s="38" t="e">
        <f>AVERAGEIFS('Cobalt Prices'!$G$10:$G$4229,'Cobalt Prices'!$E$10:$E$4229,RGP$4)</f>
        <v>#DIV/0!</v>
      </c>
      <c r="RGQ20" s="38" t="e">
        <f>AVERAGEIFS('Cobalt Prices'!$G$10:$G$4229,'Cobalt Prices'!$E$10:$E$4229,RGQ$4)</f>
        <v>#DIV/0!</v>
      </c>
      <c r="RGR20" s="38" t="e">
        <f>AVERAGEIFS('Cobalt Prices'!$G$10:$G$4229,'Cobalt Prices'!$E$10:$E$4229,RGR$4)</f>
        <v>#DIV/0!</v>
      </c>
      <c r="RGS20" s="38" t="e">
        <f>AVERAGEIFS('Cobalt Prices'!$G$10:$G$4229,'Cobalt Prices'!$E$10:$E$4229,RGS$4)</f>
        <v>#DIV/0!</v>
      </c>
      <c r="RGT20" s="38" t="e">
        <f>AVERAGEIFS('Cobalt Prices'!$G$10:$G$4229,'Cobalt Prices'!$E$10:$E$4229,RGT$4)</f>
        <v>#DIV/0!</v>
      </c>
      <c r="RGU20" s="38" t="e">
        <f>AVERAGEIFS('Cobalt Prices'!$G$10:$G$4229,'Cobalt Prices'!$E$10:$E$4229,RGU$4)</f>
        <v>#DIV/0!</v>
      </c>
      <c r="RGV20" s="38" t="e">
        <f>AVERAGEIFS('Cobalt Prices'!$G$10:$G$4229,'Cobalt Prices'!$E$10:$E$4229,RGV$4)</f>
        <v>#DIV/0!</v>
      </c>
      <c r="RGW20" s="38" t="e">
        <f>AVERAGEIFS('Cobalt Prices'!$G$10:$G$4229,'Cobalt Prices'!$E$10:$E$4229,RGW$4)</f>
        <v>#DIV/0!</v>
      </c>
      <c r="RGX20" s="38" t="e">
        <f>AVERAGEIFS('Cobalt Prices'!$G$10:$G$4229,'Cobalt Prices'!$E$10:$E$4229,RGX$4)</f>
        <v>#DIV/0!</v>
      </c>
      <c r="RGY20" s="38" t="e">
        <f>AVERAGEIFS('Cobalt Prices'!$G$10:$G$4229,'Cobalt Prices'!$E$10:$E$4229,RGY$4)</f>
        <v>#DIV/0!</v>
      </c>
      <c r="RGZ20" s="38" t="e">
        <f>AVERAGEIFS('Cobalt Prices'!$G$10:$G$4229,'Cobalt Prices'!$E$10:$E$4229,RGZ$4)</f>
        <v>#DIV/0!</v>
      </c>
      <c r="RHA20" s="38" t="e">
        <f>AVERAGEIFS('Cobalt Prices'!$G$10:$G$4229,'Cobalt Prices'!$E$10:$E$4229,RHA$4)</f>
        <v>#DIV/0!</v>
      </c>
      <c r="RHB20" s="38" t="e">
        <f>AVERAGEIFS('Cobalt Prices'!$G$10:$G$4229,'Cobalt Prices'!$E$10:$E$4229,RHB$4)</f>
        <v>#DIV/0!</v>
      </c>
      <c r="RHC20" s="38" t="e">
        <f>AVERAGEIFS('Cobalt Prices'!$G$10:$G$4229,'Cobalt Prices'!$E$10:$E$4229,RHC$4)</f>
        <v>#DIV/0!</v>
      </c>
      <c r="RHD20" s="38" t="e">
        <f>AVERAGEIFS('Cobalt Prices'!$G$10:$G$4229,'Cobalt Prices'!$E$10:$E$4229,RHD$4)</f>
        <v>#DIV/0!</v>
      </c>
      <c r="RHE20" s="38" t="e">
        <f>AVERAGEIFS('Cobalt Prices'!$G$10:$G$4229,'Cobalt Prices'!$E$10:$E$4229,RHE$4)</f>
        <v>#DIV/0!</v>
      </c>
      <c r="RHF20" s="38" t="e">
        <f>AVERAGEIFS('Cobalt Prices'!$G$10:$G$4229,'Cobalt Prices'!$E$10:$E$4229,RHF$4)</f>
        <v>#DIV/0!</v>
      </c>
      <c r="RHG20" s="38" t="e">
        <f>AVERAGEIFS('Cobalt Prices'!$G$10:$G$4229,'Cobalt Prices'!$E$10:$E$4229,RHG$4)</f>
        <v>#DIV/0!</v>
      </c>
      <c r="RHH20" s="38" t="e">
        <f>AVERAGEIFS('Cobalt Prices'!$G$10:$G$4229,'Cobalt Prices'!$E$10:$E$4229,RHH$4)</f>
        <v>#DIV/0!</v>
      </c>
      <c r="RHI20" s="38" t="e">
        <f>AVERAGEIFS('Cobalt Prices'!$G$10:$G$4229,'Cobalt Prices'!$E$10:$E$4229,RHI$4)</f>
        <v>#DIV/0!</v>
      </c>
      <c r="RHJ20" s="38" t="e">
        <f>AVERAGEIFS('Cobalt Prices'!$G$10:$G$4229,'Cobalt Prices'!$E$10:$E$4229,RHJ$4)</f>
        <v>#DIV/0!</v>
      </c>
      <c r="RHK20" s="38" t="e">
        <f>AVERAGEIFS('Cobalt Prices'!$G$10:$G$4229,'Cobalt Prices'!$E$10:$E$4229,RHK$4)</f>
        <v>#DIV/0!</v>
      </c>
      <c r="RHL20" s="38" t="e">
        <f>AVERAGEIFS('Cobalt Prices'!$G$10:$G$4229,'Cobalt Prices'!$E$10:$E$4229,RHL$4)</f>
        <v>#DIV/0!</v>
      </c>
      <c r="RHM20" s="38" t="e">
        <f>AVERAGEIFS('Cobalt Prices'!$G$10:$G$4229,'Cobalt Prices'!$E$10:$E$4229,RHM$4)</f>
        <v>#DIV/0!</v>
      </c>
      <c r="RHN20" s="38" t="e">
        <f>AVERAGEIFS('Cobalt Prices'!$G$10:$G$4229,'Cobalt Prices'!$E$10:$E$4229,RHN$4)</f>
        <v>#DIV/0!</v>
      </c>
      <c r="RHO20" s="38" t="e">
        <f>AVERAGEIFS('Cobalt Prices'!$G$10:$G$4229,'Cobalt Prices'!$E$10:$E$4229,RHO$4)</f>
        <v>#DIV/0!</v>
      </c>
      <c r="RHP20" s="38" t="e">
        <f>AVERAGEIFS('Cobalt Prices'!$G$10:$G$4229,'Cobalt Prices'!$E$10:$E$4229,RHP$4)</f>
        <v>#DIV/0!</v>
      </c>
      <c r="RHQ20" s="38" t="e">
        <f>AVERAGEIFS('Cobalt Prices'!$G$10:$G$4229,'Cobalt Prices'!$E$10:$E$4229,RHQ$4)</f>
        <v>#DIV/0!</v>
      </c>
      <c r="RHR20" s="38" t="e">
        <f>AVERAGEIFS('Cobalt Prices'!$G$10:$G$4229,'Cobalt Prices'!$E$10:$E$4229,RHR$4)</f>
        <v>#DIV/0!</v>
      </c>
      <c r="RHS20" s="38" t="e">
        <f>AVERAGEIFS('Cobalt Prices'!$G$10:$G$4229,'Cobalt Prices'!$E$10:$E$4229,RHS$4)</f>
        <v>#DIV/0!</v>
      </c>
      <c r="RHT20" s="38" t="e">
        <f>AVERAGEIFS('Cobalt Prices'!$G$10:$G$4229,'Cobalt Prices'!$E$10:$E$4229,RHT$4)</f>
        <v>#DIV/0!</v>
      </c>
      <c r="RHU20" s="38" t="e">
        <f>AVERAGEIFS('Cobalt Prices'!$G$10:$G$4229,'Cobalt Prices'!$E$10:$E$4229,RHU$4)</f>
        <v>#DIV/0!</v>
      </c>
      <c r="RHV20" s="38" t="e">
        <f>AVERAGEIFS('Cobalt Prices'!$G$10:$G$4229,'Cobalt Prices'!$E$10:$E$4229,RHV$4)</f>
        <v>#DIV/0!</v>
      </c>
      <c r="RHW20" s="38" t="e">
        <f>AVERAGEIFS('Cobalt Prices'!$G$10:$G$4229,'Cobalt Prices'!$E$10:$E$4229,RHW$4)</f>
        <v>#DIV/0!</v>
      </c>
      <c r="RHX20" s="38" t="e">
        <f>AVERAGEIFS('Cobalt Prices'!$G$10:$G$4229,'Cobalt Prices'!$E$10:$E$4229,RHX$4)</f>
        <v>#DIV/0!</v>
      </c>
      <c r="RHY20" s="38" t="e">
        <f>AVERAGEIFS('Cobalt Prices'!$G$10:$G$4229,'Cobalt Prices'!$E$10:$E$4229,RHY$4)</f>
        <v>#DIV/0!</v>
      </c>
      <c r="RHZ20" s="38" t="e">
        <f>AVERAGEIFS('Cobalt Prices'!$G$10:$G$4229,'Cobalt Prices'!$E$10:$E$4229,RHZ$4)</f>
        <v>#DIV/0!</v>
      </c>
      <c r="RIA20" s="38" t="e">
        <f>AVERAGEIFS('Cobalt Prices'!$G$10:$G$4229,'Cobalt Prices'!$E$10:$E$4229,RIA$4)</f>
        <v>#DIV/0!</v>
      </c>
      <c r="RIB20" s="38" t="e">
        <f>AVERAGEIFS('Cobalt Prices'!$G$10:$G$4229,'Cobalt Prices'!$E$10:$E$4229,RIB$4)</f>
        <v>#DIV/0!</v>
      </c>
      <c r="RIC20" s="38" t="e">
        <f>AVERAGEIFS('Cobalt Prices'!$G$10:$G$4229,'Cobalt Prices'!$E$10:$E$4229,RIC$4)</f>
        <v>#DIV/0!</v>
      </c>
      <c r="RID20" s="38" t="e">
        <f>AVERAGEIFS('Cobalt Prices'!$G$10:$G$4229,'Cobalt Prices'!$E$10:$E$4229,RID$4)</f>
        <v>#DIV/0!</v>
      </c>
      <c r="RIE20" s="38" t="e">
        <f>AVERAGEIFS('Cobalt Prices'!$G$10:$G$4229,'Cobalt Prices'!$E$10:$E$4229,RIE$4)</f>
        <v>#DIV/0!</v>
      </c>
      <c r="RIF20" s="38" t="e">
        <f>AVERAGEIFS('Cobalt Prices'!$G$10:$G$4229,'Cobalt Prices'!$E$10:$E$4229,RIF$4)</f>
        <v>#DIV/0!</v>
      </c>
      <c r="RIG20" s="38" t="e">
        <f>AVERAGEIFS('Cobalt Prices'!$G$10:$G$4229,'Cobalt Prices'!$E$10:$E$4229,RIG$4)</f>
        <v>#DIV/0!</v>
      </c>
      <c r="RIH20" s="38" t="e">
        <f>AVERAGEIFS('Cobalt Prices'!$G$10:$G$4229,'Cobalt Prices'!$E$10:$E$4229,RIH$4)</f>
        <v>#DIV/0!</v>
      </c>
      <c r="RII20" s="38" t="e">
        <f>AVERAGEIFS('Cobalt Prices'!$G$10:$G$4229,'Cobalt Prices'!$E$10:$E$4229,RII$4)</f>
        <v>#DIV/0!</v>
      </c>
      <c r="RIJ20" s="38" t="e">
        <f>AVERAGEIFS('Cobalt Prices'!$G$10:$G$4229,'Cobalt Prices'!$E$10:$E$4229,RIJ$4)</f>
        <v>#DIV/0!</v>
      </c>
      <c r="RIK20" s="38" t="e">
        <f>AVERAGEIFS('Cobalt Prices'!$G$10:$G$4229,'Cobalt Prices'!$E$10:$E$4229,RIK$4)</f>
        <v>#DIV/0!</v>
      </c>
      <c r="RIL20" s="38" t="e">
        <f>AVERAGEIFS('Cobalt Prices'!$G$10:$G$4229,'Cobalt Prices'!$E$10:$E$4229,RIL$4)</f>
        <v>#DIV/0!</v>
      </c>
      <c r="RIM20" s="38" t="e">
        <f>AVERAGEIFS('Cobalt Prices'!$G$10:$G$4229,'Cobalt Prices'!$E$10:$E$4229,RIM$4)</f>
        <v>#DIV/0!</v>
      </c>
      <c r="RIN20" s="38" t="e">
        <f>AVERAGEIFS('Cobalt Prices'!$G$10:$G$4229,'Cobalt Prices'!$E$10:$E$4229,RIN$4)</f>
        <v>#DIV/0!</v>
      </c>
      <c r="RIO20" s="38" t="e">
        <f>AVERAGEIFS('Cobalt Prices'!$G$10:$G$4229,'Cobalt Prices'!$E$10:$E$4229,RIO$4)</f>
        <v>#DIV/0!</v>
      </c>
      <c r="RIP20" s="38" t="e">
        <f>AVERAGEIFS('Cobalt Prices'!$G$10:$G$4229,'Cobalt Prices'!$E$10:$E$4229,RIP$4)</f>
        <v>#DIV/0!</v>
      </c>
      <c r="RIQ20" s="38" t="e">
        <f>AVERAGEIFS('Cobalt Prices'!$G$10:$G$4229,'Cobalt Prices'!$E$10:$E$4229,RIQ$4)</f>
        <v>#DIV/0!</v>
      </c>
      <c r="RIR20" s="38" t="e">
        <f>AVERAGEIFS('Cobalt Prices'!$G$10:$G$4229,'Cobalt Prices'!$E$10:$E$4229,RIR$4)</f>
        <v>#DIV/0!</v>
      </c>
      <c r="RIS20" s="38" t="e">
        <f>AVERAGEIFS('Cobalt Prices'!$G$10:$G$4229,'Cobalt Prices'!$E$10:$E$4229,RIS$4)</f>
        <v>#DIV/0!</v>
      </c>
      <c r="RIT20" s="38" t="e">
        <f>AVERAGEIFS('Cobalt Prices'!$G$10:$G$4229,'Cobalt Prices'!$E$10:$E$4229,RIT$4)</f>
        <v>#DIV/0!</v>
      </c>
      <c r="RIU20" s="38" t="e">
        <f>AVERAGEIFS('Cobalt Prices'!$G$10:$G$4229,'Cobalt Prices'!$E$10:$E$4229,RIU$4)</f>
        <v>#DIV/0!</v>
      </c>
      <c r="RIV20" s="38" t="e">
        <f>AVERAGEIFS('Cobalt Prices'!$G$10:$G$4229,'Cobalt Prices'!$E$10:$E$4229,RIV$4)</f>
        <v>#DIV/0!</v>
      </c>
      <c r="RIW20" s="38" t="e">
        <f>AVERAGEIFS('Cobalt Prices'!$G$10:$G$4229,'Cobalt Prices'!$E$10:$E$4229,RIW$4)</f>
        <v>#DIV/0!</v>
      </c>
      <c r="RIX20" s="38" t="e">
        <f>AVERAGEIFS('Cobalt Prices'!$G$10:$G$4229,'Cobalt Prices'!$E$10:$E$4229,RIX$4)</f>
        <v>#DIV/0!</v>
      </c>
      <c r="RIY20" s="38" t="e">
        <f>AVERAGEIFS('Cobalt Prices'!$G$10:$G$4229,'Cobalt Prices'!$E$10:$E$4229,RIY$4)</f>
        <v>#DIV/0!</v>
      </c>
      <c r="RIZ20" s="38" t="e">
        <f>AVERAGEIFS('Cobalt Prices'!$G$10:$G$4229,'Cobalt Prices'!$E$10:$E$4229,RIZ$4)</f>
        <v>#DIV/0!</v>
      </c>
      <c r="RJA20" s="38" t="e">
        <f>AVERAGEIFS('Cobalt Prices'!$G$10:$G$4229,'Cobalt Prices'!$E$10:$E$4229,RJA$4)</f>
        <v>#DIV/0!</v>
      </c>
      <c r="RJB20" s="38" t="e">
        <f>AVERAGEIFS('Cobalt Prices'!$G$10:$G$4229,'Cobalt Prices'!$E$10:$E$4229,RJB$4)</f>
        <v>#DIV/0!</v>
      </c>
      <c r="RJC20" s="38" t="e">
        <f>AVERAGEIFS('Cobalt Prices'!$G$10:$G$4229,'Cobalt Prices'!$E$10:$E$4229,RJC$4)</f>
        <v>#DIV/0!</v>
      </c>
      <c r="RJD20" s="38" t="e">
        <f>AVERAGEIFS('Cobalt Prices'!$G$10:$G$4229,'Cobalt Prices'!$E$10:$E$4229,RJD$4)</f>
        <v>#DIV/0!</v>
      </c>
      <c r="RJE20" s="38" t="e">
        <f>AVERAGEIFS('Cobalt Prices'!$G$10:$G$4229,'Cobalt Prices'!$E$10:$E$4229,RJE$4)</f>
        <v>#DIV/0!</v>
      </c>
      <c r="RJF20" s="38" t="e">
        <f>AVERAGEIFS('Cobalt Prices'!$G$10:$G$4229,'Cobalt Prices'!$E$10:$E$4229,RJF$4)</f>
        <v>#DIV/0!</v>
      </c>
      <c r="RJG20" s="38" t="e">
        <f>AVERAGEIFS('Cobalt Prices'!$G$10:$G$4229,'Cobalt Prices'!$E$10:$E$4229,RJG$4)</f>
        <v>#DIV/0!</v>
      </c>
      <c r="RJH20" s="38" t="e">
        <f>AVERAGEIFS('Cobalt Prices'!$G$10:$G$4229,'Cobalt Prices'!$E$10:$E$4229,RJH$4)</f>
        <v>#DIV/0!</v>
      </c>
      <c r="RJI20" s="38" t="e">
        <f>AVERAGEIFS('Cobalt Prices'!$G$10:$G$4229,'Cobalt Prices'!$E$10:$E$4229,RJI$4)</f>
        <v>#DIV/0!</v>
      </c>
      <c r="RJJ20" s="38" t="e">
        <f>AVERAGEIFS('Cobalt Prices'!$G$10:$G$4229,'Cobalt Prices'!$E$10:$E$4229,RJJ$4)</f>
        <v>#DIV/0!</v>
      </c>
      <c r="RJK20" s="38" t="e">
        <f>AVERAGEIFS('Cobalt Prices'!$G$10:$G$4229,'Cobalt Prices'!$E$10:$E$4229,RJK$4)</f>
        <v>#DIV/0!</v>
      </c>
      <c r="RJL20" s="38" t="e">
        <f>AVERAGEIFS('Cobalt Prices'!$G$10:$G$4229,'Cobalt Prices'!$E$10:$E$4229,RJL$4)</f>
        <v>#DIV/0!</v>
      </c>
      <c r="RJM20" s="38" t="e">
        <f>AVERAGEIFS('Cobalt Prices'!$G$10:$G$4229,'Cobalt Prices'!$E$10:$E$4229,RJM$4)</f>
        <v>#DIV/0!</v>
      </c>
      <c r="RJN20" s="38" t="e">
        <f>AVERAGEIFS('Cobalt Prices'!$G$10:$G$4229,'Cobalt Prices'!$E$10:$E$4229,RJN$4)</f>
        <v>#DIV/0!</v>
      </c>
      <c r="RJO20" s="38" t="e">
        <f>AVERAGEIFS('Cobalt Prices'!$G$10:$G$4229,'Cobalt Prices'!$E$10:$E$4229,RJO$4)</f>
        <v>#DIV/0!</v>
      </c>
      <c r="RJP20" s="38" t="e">
        <f>AVERAGEIFS('Cobalt Prices'!$G$10:$G$4229,'Cobalt Prices'!$E$10:$E$4229,RJP$4)</f>
        <v>#DIV/0!</v>
      </c>
      <c r="RJQ20" s="38" t="e">
        <f>AVERAGEIFS('Cobalt Prices'!$G$10:$G$4229,'Cobalt Prices'!$E$10:$E$4229,RJQ$4)</f>
        <v>#DIV/0!</v>
      </c>
      <c r="RJR20" s="38" t="e">
        <f>AVERAGEIFS('Cobalt Prices'!$G$10:$G$4229,'Cobalt Prices'!$E$10:$E$4229,RJR$4)</f>
        <v>#DIV/0!</v>
      </c>
      <c r="RJS20" s="38" t="e">
        <f>AVERAGEIFS('Cobalt Prices'!$G$10:$G$4229,'Cobalt Prices'!$E$10:$E$4229,RJS$4)</f>
        <v>#DIV/0!</v>
      </c>
      <c r="RJT20" s="38" t="e">
        <f>AVERAGEIFS('Cobalt Prices'!$G$10:$G$4229,'Cobalt Prices'!$E$10:$E$4229,RJT$4)</f>
        <v>#DIV/0!</v>
      </c>
      <c r="RJU20" s="38" t="e">
        <f>AVERAGEIFS('Cobalt Prices'!$G$10:$G$4229,'Cobalt Prices'!$E$10:$E$4229,RJU$4)</f>
        <v>#DIV/0!</v>
      </c>
      <c r="RJV20" s="38" t="e">
        <f>AVERAGEIFS('Cobalt Prices'!$G$10:$G$4229,'Cobalt Prices'!$E$10:$E$4229,RJV$4)</f>
        <v>#DIV/0!</v>
      </c>
      <c r="RJW20" s="38" t="e">
        <f>AVERAGEIFS('Cobalt Prices'!$G$10:$G$4229,'Cobalt Prices'!$E$10:$E$4229,RJW$4)</f>
        <v>#DIV/0!</v>
      </c>
      <c r="RJX20" s="38" t="e">
        <f>AVERAGEIFS('Cobalt Prices'!$G$10:$G$4229,'Cobalt Prices'!$E$10:$E$4229,RJX$4)</f>
        <v>#DIV/0!</v>
      </c>
      <c r="RJY20" s="38" t="e">
        <f>AVERAGEIFS('Cobalt Prices'!$G$10:$G$4229,'Cobalt Prices'!$E$10:$E$4229,RJY$4)</f>
        <v>#DIV/0!</v>
      </c>
      <c r="RJZ20" s="38" t="e">
        <f>AVERAGEIFS('Cobalt Prices'!$G$10:$G$4229,'Cobalt Prices'!$E$10:$E$4229,RJZ$4)</f>
        <v>#DIV/0!</v>
      </c>
      <c r="RKA20" s="38" t="e">
        <f>AVERAGEIFS('Cobalt Prices'!$G$10:$G$4229,'Cobalt Prices'!$E$10:$E$4229,RKA$4)</f>
        <v>#DIV/0!</v>
      </c>
      <c r="RKB20" s="38" t="e">
        <f>AVERAGEIFS('Cobalt Prices'!$G$10:$G$4229,'Cobalt Prices'!$E$10:$E$4229,RKB$4)</f>
        <v>#DIV/0!</v>
      </c>
      <c r="RKC20" s="38" t="e">
        <f>AVERAGEIFS('Cobalt Prices'!$G$10:$G$4229,'Cobalt Prices'!$E$10:$E$4229,RKC$4)</f>
        <v>#DIV/0!</v>
      </c>
      <c r="RKD20" s="38" t="e">
        <f>AVERAGEIFS('Cobalt Prices'!$G$10:$G$4229,'Cobalt Prices'!$E$10:$E$4229,RKD$4)</f>
        <v>#DIV/0!</v>
      </c>
      <c r="RKE20" s="38" t="e">
        <f>AVERAGEIFS('Cobalt Prices'!$G$10:$G$4229,'Cobalt Prices'!$E$10:$E$4229,RKE$4)</f>
        <v>#DIV/0!</v>
      </c>
      <c r="RKF20" s="38" t="e">
        <f>AVERAGEIFS('Cobalt Prices'!$G$10:$G$4229,'Cobalt Prices'!$E$10:$E$4229,RKF$4)</f>
        <v>#DIV/0!</v>
      </c>
      <c r="RKG20" s="38" t="e">
        <f>AVERAGEIFS('Cobalt Prices'!$G$10:$G$4229,'Cobalt Prices'!$E$10:$E$4229,RKG$4)</f>
        <v>#DIV/0!</v>
      </c>
      <c r="RKH20" s="38" t="e">
        <f>AVERAGEIFS('Cobalt Prices'!$G$10:$G$4229,'Cobalt Prices'!$E$10:$E$4229,RKH$4)</f>
        <v>#DIV/0!</v>
      </c>
      <c r="RKI20" s="38" t="e">
        <f>AVERAGEIFS('Cobalt Prices'!$G$10:$G$4229,'Cobalt Prices'!$E$10:$E$4229,RKI$4)</f>
        <v>#DIV/0!</v>
      </c>
      <c r="RKJ20" s="38" t="e">
        <f>AVERAGEIFS('Cobalt Prices'!$G$10:$G$4229,'Cobalt Prices'!$E$10:$E$4229,RKJ$4)</f>
        <v>#DIV/0!</v>
      </c>
      <c r="RKK20" s="38" t="e">
        <f>AVERAGEIFS('Cobalt Prices'!$G$10:$G$4229,'Cobalt Prices'!$E$10:$E$4229,RKK$4)</f>
        <v>#DIV/0!</v>
      </c>
      <c r="RKL20" s="38" t="e">
        <f>AVERAGEIFS('Cobalt Prices'!$G$10:$G$4229,'Cobalt Prices'!$E$10:$E$4229,RKL$4)</f>
        <v>#DIV/0!</v>
      </c>
      <c r="RKM20" s="38" t="e">
        <f>AVERAGEIFS('Cobalt Prices'!$G$10:$G$4229,'Cobalt Prices'!$E$10:$E$4229,RKM$4)</f>
        <v>#DIV/0!</v>
      </c>
      <c r="RKN20" s="38" t="e">
        <f>AVERAGEIFS('Cobalt Prices'!$G$10:$G$4229,'Cobalt Prices'!$E$10:$E$4229,RKN$4)</f>
        <v>#DIV/0!</v>
      </c>
      <c r="RKO20" s="38" t="e">
        <f>AVERAGEIFS('Cobalt Prices'!$G$10:$G$4229,'Cobalt Prices'!$E$10:$E$4229,RKO$4)</f>
        <v>#DIV/0!</v>
      </c>
      <c r="RKP20" s="38" t="e">
        <f>AVERAGEIFS('Cobalt Prices'!$G$10:$G$4229,'Cobalt Prices'!$E$10:$E$4229,RKP$4)</f>
        <v>#DIV/0!</v>
      </c>
      <c r="RKQ20" s="38" t="e">
        <f>AVERAGEIFS('Cobalt Prices'!$G$10:$G$4229,'Cobalt Prices'!$E$10:$E$4229,RKQ$4)</f>
        <v>#DIV/0!</v>
      </c>
      <c r="RKR20" s="38" t="e">
        <f>AVERAGEIFS('Cobalt Prices'!$G$10:$G$4229,'Cobalt Prices'!$E$10:$E$4229,RKR$4)</f>
        <v>#DIV/0!</v>
      </c>
      <c r="RKS20" s="38" t="e">
        <f>AVERAGEIFS('Cobalt Prices'!$G$10:$G$4229,'Cobalt Prices'!$E$10:$E$4229,RKS$4)</f>
        <v>#DIV/0!</v>
      </c>
      <c r="RKT20" s="38" t="e">
        <f>AVERAGEIFS('Cobalt Prices'!$G$10:$G$4229,'Cobalt Prices'!$E$10:$E$4229,RKT$4)</f>
        <v>#DIV/0!</v>
      </c>
      <c r="RKU20" s="38" t="e">
        <f>AVERAGEIFS('Cobalt Prices'!$G$10:$G$4229,'Cobalt Prices'!$E$10:$E$4229,RKU$4)</f>
        <v>#DIV/0!</v>
      </c>
      <c r="RKV20" s="38" t="e">
        <f>AVERAGEIFS('Cobalt Prices'!$G$10:$G$4229,'Cobalt Prices'!$E$10:$E$4229,RKV$4)</f>
        <v>#DIV/0!</v>
      </c>
      <c r="RKW20" s="38" t="e">
        <f>AVERAGEIFS('Cobalt Prices'!$G$10:$G$4229,'Cobalt Prices'!$E$10:$E$4229,RKW$4)</f>
        <v>#DIV/0!</v>
      </c>
      <c r="RKX20" s="38" t="e">
        <f>AVERAGEIFS('Cobalt Prices'!$G$10:$G$4229,'Cobalt Prices'!$E$10:$E$4229,RKX$4)</f>
        <v>#DIV/0!</v>
      </c>
      <c r="RKY20" s="38" t="e">
        <f>AVERAGEIFS('Cobalt Prices'!$G$10:$G$4229,'Cobalt Prices'!$E$10:$E$4229,RKY$4)</f>
        <v>#DIV/0!</v>
      </c>
      <c r="RKZ20" s="38" t="e">
        <f>AVERAGEIFS('Cobalt Prices'!$G$10:$G$4229,'Cobalt Prices'!$E$10:$E$4229,RKZ$4)</f>
        <v>#DIV/0!</v>
      </c>
      <c r="RLA20" s="38" t="e">
        <f>AVERAGEIFS('Cobalt Prices'!$G$10:$G$4229,'Cobalt Prices'!$E$10:$E$4229,RLA$4)</f>
        <v>#DIV/0!</v>
      </c>
      <c r="RLB20" s="38" t="e">
        <f>AVERAGEIFS('Cobalt Prices'!$G$10:$G$4229,'Cobalt Prices'!$E$10:$E$4229,RLB$4)</f>
        <v>#DIV/0!</v>
      </c>
      <c r="RLC20" s="38" t="e">
        <f>AVERAGEIFS('Cobalt Prices'!$G$10:$G$4229,'Cobalt Prices'!$E$10:$E$4229,RLC$4)</f>
        <v>#DIV/0!</v>
      </c>
      <c r="RLD20" s="38" t="e">
        <f>AVERAGEIFS('Cobalt Prices'!$G$10:$G$4229,'Cobalt Prices'!$E$10:$E$4229,RLD$4)</f>
        <v>#DIV/0!</v>
      </c>
      <c r="RLE20" s="38" t="e">
        <f>AVERAGEIFS('Cobalt Prices'!$G$10:$G$4229,'Cobalt Prices'!$E$10:$E$4229,RLE$4)</f>
        <v>#DIV/0!</v>
      </c>
      <c r="RLF20" s="38" t="e">
        <f>AVERAGEIFS('Cobalt Prices'!$G$10:$G$4229,'Cobalt Prices'!$E$10:$E$4229,RLF$4)</f>
        <v>#DIV/0!</v>
      </c>
      <c r="RLG20" s="38" t="e">
        <f>AVERAGEIFS('Cobalt Prices'!$G$10:$G$4229,'Cobalt Prices'!$E$10:$E$4229,RLG$4)</f>
        <v>#DIV/0!</v>
      </c>
      <c r="RLH20" s="38" t="e">
        <f>AVERAGEIFS('Cobalt Prices'!$G$10:$G$4229,'Cobalt Prices'!$E$10:$E$4229,RLH$4)</f>
        <v>#DIV/0!</v>
      </c>
      <c r="RLI20" s="38" t="e">
        <f>AVERAGEIFS('Cobalt Prices'!$G$10:$G$4229,'Cobalt Prices'!$E$10:$E$4229,RLI$4)</f>
        <v>#DIV/0!</v>
      </c>
      <c r="RLJ20" s="38" t="e">
        <f>AVERAGEIFS('Cobalt Prices'!$G$10:$G$4229,'Cobalt Prices'!$E$10:$E$4229,RLJ$4)</f>
        <v>#DIV/0!</v>
      </c>
      <c r="RLK20" s="38" t="e">
        <f>AVERAGEIFS('Cobalt Prices'!$G$10:$G$4229,'Cobalt Prices'!$E$10:$E$4229,RLK$4)</f>
        <v>#DIV/0!</v>
      </c>
      <c r="RLL20" s="38" t="e">
        <f>AVERAGEIFS('Cobalt Prices'!$G$10:$G$4229,'Cobalt Prices'!$E$10:$E$4229,RLL$4)</f>
        <v>#DIV/0!</v>
      </c>
      <c r="RLM20" s="38" t="e">
        <f>AVERAGEIFS('Cobalt Prices'!$G$10:$G$4229,'Cobalt Prices'!$E$10:$E$4229,RLM$4)</f>
        <v>#DIV/0!</v>
      </c>
      <c r="RLN20" s="38" t="e">
        <f>AVERAGEIFS('Cobalt Prices'!$G$10:$G$4229,'Cobalt Prices'!$E$10:$E$4229,RLN$4)</f>
        <v>#DIV/0!</v>
      </c>
      <c r="RLO20" s="38" t="e">
        <f>AVERAGEIFS('Cobalt Prices'!$G$10:$G$4229,'Cobalt Prices'!$E$10:$E$4229,RLO$4)</f>
        <v>#DIV/0!</v>
      </c>
      <c r="RLP20" s="38" t="e">
        <f>AVERAGEIFS('Cobalt Prices'!$G$10:$G$4229,'Cobalt Prices'!$E$10:$E$4229,RLP$4)</f>
        <v>#DIV/0!</v>
      </c>
      <c r="RLQ20" s="38" t="e">
        <f>AVERAGEIFS('Cobalt Prices'!$G$10:$G$4229,'Cobalt Prices'!$E$10:$E$4229,RLQ$4)</f>
        <v>#DIV/0!</v>
      </c>
      <c r="RLR20" s="38" t="e">
        <f>AVERAGEIFS('Cobalt Prices'!$G$10:$G$4229,'Cobalt Prices'!$E$10:$E$4229,RLR$4)</f>
        <v>#DIV/0!</v>
      </c>
      <c r="RLS20" s="38" t="e">
        <f>AVERAGEIFS('Cobalt Prices'!$G$10:$G$4229,'Cobalt Prices'!$E$10:$E$4229,RLS$4)</f>
        <v>#DIV/0!</v>
      </c>
      <c r="RLT20" s="38" t="e">
        <f>AVERAGEIFS('Cobalt Prices'!$G$10:$G$4229,'Cobalt Prices'!$E$10:$E$4229,RLT$4)</f>
        <v>#DIV/0!</v>
      </c>
      <c r="RLU20" s="38" t="e">
        <f>AVERAGEIFS('Cobalt Prices'!$G$10:$G$4229,'Cobalt Prices'!$E$10:$E$4229,RLU$4)</f>
        <v>#DIV/0!</v>
      </c>
      <c r="RLV20" s="38" t="e">
        <f>AVERAGEIFS('Cobalt Prices'!$G$10:$G$4229,'Cobalt Prices'!$E$10:$E$4229,RLV$4)</f>
        <v>#DIV/0!</v>
      </c>
      <c r="RLW20" s="38" t="e">
        <f>AVERAGEIFS('Cobalt Prices'!$G$10:$G$4229,'Cobalt Prices'!$E$10:$E$4229,RLW$4)</f>
        <v>#DIV/0!</v>
      </c>
      <c r="RLX20" s="38" t="e">
        <f>AVERAGEIFS('Cobalt Prices'!$G$10:$G$4229,'Cobalt Prices'!$E$10:$E$4229,RLX$4)</f>
        <v>#DIV/0!</v>
      </c>
      <c r="RLY20" s="38" t="e">
        <f>AVERAGEIFS('Cobalt Prices'!$G$10:$G$4229,'Cobalt Prices'!$E$10:$E$4229,RLY$4)</f>
        <v>#DIV/0!</v>
      </c>
      <c r="RLZ20" s="38" t="e">
        <f>AVERAGEIFS('Cobalt Prices'!$G$10:$G$4229,'Cobalt Prices'!$E$10:$E$4229,RLZ$4)</f>
        <v>#DIV/0!</v>
      </c>
      <c r="RMA20" s="38" t="e">
        <f>AVERAGEIFS('Cobalt Prices'!$G$10:$G$4229,'Cobalt Prices'!$E$10:$E$4229,RMA$4)</f>
        <v>#DIV/0!</v>
      </c>
      <c r="RMB20" s="38" t="e">
        <f>AVERAGEIFS('Cobalt Prices'!$G$10:$G$4229,'Cobalt Prices'!$E$10:$E$4229,RMB$4)</f>
        <v>#DIV/0!</v>
      </c>
      <c r="RMC20" s="38" t="e">
        <f>AVERAGEIFS('Cobalt Prices'!$G$10:$G$4229,'Cobalt Prices'!$E$10:$E$4229,RMC$4)</f>
        <v>#DIV/0!</v>
      </c>
      <c r="RMD20" s="38" t="e">
        <f>AVERAGEIFS('Cobalt Prices'!$G$10:$G$4229,'Cobalt Prices'!$E$10:$E$4229,RMD$4)</f>
        <v>#DIV/0!</v>
      </c>
      <c r="RME20" s="38" t="e">
        <f>AVERAGEIFS('Cobalt Prices'!$G$10:$G$4229,'Cobalt Prices'!$E$10:$E$4229,RME$4)</f>
        <v>#DIV/0!</v>
      </c>
      <c r="RMF20" s="38" t="e">
        <f>AVERAGEIFS('Cobalt Prices'!$G$10:$G$4229,'Cobalt Prices'!$E$10:$E$4229,RMF$4)</f>
        <v>#DIV/0!</v>
      </c>
      <c r="RMG20" s="38" t="e">
        <f>AVERAGEIFS('Cobalt Prices'!$G$10:$G$4229,'Cobalt Prices'!$E$10:$E$4229,RMG$4)</f>
        <v>#DIV/0!</v>
      </c>
      <c r="RMH20" s="38" t="e">
        <f>AVERAGEIFS('Cobalt Prices'!$G$10:$G$4229,'Cobalt Prices'!$E$10:$E$4229,RMH$4)</f>
        <v>#DIV/0!</v>
      </c>
      <c r="RMI20" s="38" t="e">
        <f>AVERAGEIFS('Cobalt Prices'!$G$10:$G$4229,'Cobalt Prices'!$E$10:$E$4229,RMI$4)</f>
        <v>#DIV/0!</v>
      </c>
      <c r="RMJ20" s="38" t="e">
        <f>AVERAGEIFS('Cobalt Prices'!$G$10:$G$4229,'Cobalt Prices'!$E$10:$E$4229,RMJ$4)</f>
        <v>#DIV/0!</v>
      </c>
      <c r="RMK20" s="38" t="e">
        <f>AVERAGEIFS('Cobalt Prices'!$G$10:$G$4229,'Cobalt Prices'!$E$10:$E$4229,RMK$4)</f>
        <v>#DIV/0!</v>
      </c>
      <c r="RML20" s="38" t="e">
        <f>AVERAGEIFS('Cobalt Prices'!$G$10:$G$4229,'Cobalt Prices'!$E$10:$E$4229,RML$4)</f>
        <v>#DIV/0!</v>
      </c>
      <c r="RMM20" s="38" t="e">
        <f>AVERAGEIFS('Cobalt Prices'!$G$10:$G$4229,'Cobalt Prices'!$E$10:$E$4229,RMM$4)</f>
        <v>#DIV/0!</v>
      </c>
      <c r="RMN20" s="38" t="e">
        <f>AVERAGEIFS('Cobalt Prices'!$G$10:$G$4229,'Cobalt Prices'!$E$10:$E$4229,RMN$4)</f>
        <v>#DIV/0!</v>
      </c>
      <c r="RMO20" s="38" t="e">
        <f>AVERAGEIFS('Cobalt Prices'!$G$10:$G$4229,'Cobalt Prices'!$E$10:$E$4229,RMO$4)</f>
        <v>#DIV/0!</v>
      </c>
      <c r="RMP20" s="38" t="e">
        <f>AVERAGEIFS('Cobalt Prices'!$G$10:$G$4229,'Cobalt Prices'!$E$10:$E$4229,RMP$4)</f>
        <v>#DIV/0!</v>
      </c>
      <c r="RMQ20" s="38" t="e">
        <f>AVERAGEIFS('Cobalt Prices'!$G$10:$G$4229,'Cobalt Prices'!$E$10:$E$4229,RMQ$4)</f>
        <v>#DIV/0!</v>
      </c>
      <c r="RMR20" s="38" t="e">
        <f>AVERAGEIFS('Cobalt Prices'!$G$10:$G$4229,'Cobalt Prices'!$E$10:$E$4229,RMR$4)</f>
        <v>#DIV/0!</v>
      </c>
      <c r="RMS20" s="38" t="e">
        <f>AVERAGEIFS('Cobalt Prices'!$G$10:$G$4229,'Cobalt Prices'!$E$10:$E$4229,RMS$4)</f>
        <v>#DIV/0!</v>
      </c>
      <c r="RMT20" s="38" t="e">
        <f>AVERAGEIFS('Cobalt Prices'!$G$10:$G$4229,'Cobalt Prices'!$E$10:$E$4229,RMT$4)</f>
        <v>#DIV/0!</v>
      </c>
      <c r="RMU20" s="38" t="e">
        <f>AVERAGEIFS('Cobalt Prices'!$G$10:$G$4229,'Cobalt Prices'!$E$10:$E$4229,RMU$4)</f>
        <v>#DIV/0!</v>
      </c>
      <c r="RMV20" s="38" t="e">
        <f>AVERAGEIFS('Cobalt Prices'!$G$10:$G$4229,'Cobalt Prices'!$E$10:$E$4229,RMV$4)</f>
        <v>#DIV/0!</v>
      </c>
      <c r="RMW20" s="38" t="e">
        <f>AVERAGEIFS('Cobalt Prices'!$G$10:$G$4229,'Cobalt Prices'!$E$10:$E$4229,RMW$4)</f>
        <v>#DIV/0!</v>
      </c>
      <c r="RMX20" s="38" t="e">
        <f>AVERAGEIFS('Cobalt Prices'!$G$10:$G$4229,'Cobalt Prices'!$E$10:$E$4229,RMX$4)</f>
        <v>#DIV/0!</v>
      </c>
      <c r="RMY20" s="38" t="e">
        <f>AVERAGEIFS('Cobalt Prices'!$G$10:$G$4229,'Cobalt Prices'!$E$10:$E$4229,RMY$4)</f>
        <v>#DIV/0!</v>
      </c>
      <c r="RMZ20" s="38" t="e">
        <f>AVERAGEIFS('Cobalt Prices'!$G$10:$G$4229,'Cobalt Prices'!$E$10:$E$4229,RMZ$4)</f>
        <v>#DIV/0!</v>
      </c>
      <c r="RNA20" s="38" t="e">
        <f>AVERAGEIFS('Cobalt Prices'!$G$10:$G$4229,'Cobalt Prices'!$E$10:$E$4229,RNA$4)</f>
        <v>#DIV/0!</v>
      </c>
      <c r="RNB20" s="38" t="e">
        <f>AVERAGEIFS('Cobalt Prices'!$G$10:$G$4229,'Cobalt Prices'!$E$10:$E$4229,RNB$4)</f>
        <v>#DIV/0!</v>
      </c>
      <c r="RNC20" s="38" t="e">
        <f>AVERAGEIFS('Cobalt Prices'!$G$10:$G$4229,'Cobalt Prices'!$E$10:$E$4229,RNC$4)</f>
        <v>#DIV/0!</v>
      </c>
      <c r="RND20" s="38" t="e">
        <f>AVERAGEIFS('Cobalt Prices'!$G$10:$G$4229,'Cobalt Prices'!$E$10:$E$4229,RND$4)</f>
        <v>#DIV/0!</v>
      </c>
      <c r="RNE20" s="38" t="e">
        <f>AVERAGEIFS('Cobalt Prices'!$G$10:$G$4229,'Cobalt Prices'!$E$10:$E$4229,RNE$4)</f>
        <v>#DIV/0!</v>
      </c>
      <c r="RNF20" s="38" t="e">
        <f>AVERAGEIFS('Cobalt Prices'!$G$10:$G$4229,'Cobalt Prices'!$E$10:$E$4229,RNF$4)</f>
        <v>#DIV/0!</v>
      </c>
      <c r="RNG20" s="38" t="e">
        <f>AVERAGEIFS('Cobalt Prices'!$G$10:$G$4229,'Cobalt Prices'!$E$10:$E$4229,RNG$4)</f>
        <v>#DIV/0!</v>
      </c>
      <c r="RNH20" s="38" t="e">
        <f>AVERAGEIFS('Cobalt Prices'!$G$10:$G$4229,'Cobalt Prices'!$E$10:$E$4229,RNH$4)</f>
        <v>#DIV/0!</v>
      </c>
      <c r="RNI20" s="38" t="e">
        <f>AVERAGEIFS('Cobalt Prices'!$G$10:$G$4229,'Cobalt Prices'!$E$10:$E$4229,RNI$4)</f>
        <v>#DIV/0!</v>
      </c>
      <c r="RNJ20" s="38" t="e">
        <f>AVERAGEIFS('Cobalt Prices'!$G$10:$G$4229,'Cobalt Prices'!$E$10:$E$4229,RNJ$4)</f>
        <v>#DIV/0!</v>
      </c>
      <c r="RNK20" s="38" t="e">
        <f>AVERAGEIFS('Cobalt Prices'!$G$10:$G$4229,'Cobalt Prices'!$E$10:$E$4229,RNK$4)</f>
        <v>#DIV/0!</v>
      </c>
      <c r="RNL20" s="38" t="e">
        <f>AVERAGEIFS('Cobalt Prices'!$G$10:$G$4229,'Cobalt Prices'!$E$10:$E$4229,RNL$4)</f>
        <v>#DIV/0!</v>
      </c>
      <c r="RNM20" s="38" t="e">
        <f>AVERAGEIFS('Cobalt Prices'!$G$10:$G$4229,'Cobalt Prices'!$E$10:$E$4229,RNM$4)</f>
        <v>#DIV/0!</v>
      </c>
      <c r="RNN20" s="38" t="e">
        <f>AVERAGEIFS('Cobalt Prices'!$G$10:$G$4229,'Cobalt Prices'!$E$10:$E$4229,RNN$4)</f>
        <v>#DIV/0!</v>
      </c>
      <c r="RNO20" s="38" t="e">
        <f>AVERAGEIFS('Cobalt Prices'!$G$10:$G$4229,'Cobalt Prices'!$E$10:$E$4229,RNO$4)</f>
        <v>#DIV/0!</v>
      </c>
      <c r="RNP20" s="38" t="e">
        <f>AVERAGEIFS('Cobalt Prices'!$G$10:$G$4229,'Cobalt Prices'!$E$10:$E$4229,RNP$4)</f>
        <v>#DIV/0!</v>
      </c>
      <c r="RNQ20" s="38" t="e">
        <f>AVERAGEIFS('Cobalt Prices'!$G$10:$G$4229,'Cobalt Prices'!$E$10:$E$4229,RNQ$4)</f>
        <v>#DIV/0!</v>
      </c>
      <c r="RNR20" s="38" t="e">
        <f>AVERAGEIFS('Cobalt Prices'!$G$10:$G$4229,'Cobalt Prices'!$E$10:$E$4229,RNR$4)</f>
        <v>#DIV/0!</v>
      </c>
      <c r="RNS20" s="38" t="e">
        <f>AVERAGEIFS('Cobalt Prices'!$G$10:$G$4229,'Cobalt Prices'!$E$10:$E$4229,RNS$4)</f>
        <v>#DIV/0!</v>
      </c>
      <c r="RNT20" s="38" t="e">
        <f>AVERAGEIFS('Cobalt Prices'!$G$10:$G$4229,'Cobalt Prices'!$E$10:$E$4229,RNT$4)</f>
        <v>#DIV/0!</v>
      </c>
      <c r="RNU20" s="38" t="e">
        <f>AVERAGEIFS('Cobalt Prices'!$G$10:$G$4229,'Cobalt Prices'!$E$10:$E$4229,RNU$4)</f>
        <v>#DIV/0!</v>
      </c>
      <c r="RNV20" s="38" t="e">
        <f>AVERAGEIFS('Cobalt Prices'!$G$10:$G$4229,'Cobalt Prices'!$E$10:$E$4229,RNV$4)</f>
        <v>#DIV/0!</v>
      </c>
      <c r="RNW20" s="38" t="e">
        <f>AVERAGEIFS('Cobalt Prices'!$G$10:$G$4229,'Cobalt Prices'!$E$10:$E$4229,RNW$4)</f>
        <v>#DIV/0!</v>
      </c>
      <c r="RNX20" s="38" t="e">
        <f>AVERAGEIFS('Cobalt Prices'!$G$10:$G$4229,'Cobalt Prices'!$E$10:$E$4229,RNX$4)</f>
        <v>#DIV/0!</v>
      </c>
      <c r="RNY20" s="38" t="e">
        <f>AVERAGEIFS('Cobalt Prices'!$G$10:$G$4229,'Cobalt Prices'!$E$10:$E$4229,RNY$4)</f>
        <v>#DIV/0!</v>
      </c>
      <c r="RNZ20" s="38" t="e">
        <f>AVERAGEIFS('Cobalt Prices'!$G$10:$G$4229,'Cobalt Prices'!$E$10:$E$4229,RNZ$4)</f>
        <v>#DIV/0!</v>
      </c>
      <c r="ROA20" s="38" t="e">
        <f>AVERAGEIFS('Cobalt Prices'!$G$10:$G$4229,'Cobalt Prices'!$E$10:$E$4229,ROA$4)</f>
        <v>#DIV/0!</v>
      </c>
      <c r="ROB20" s="38" t="e">
        <f>AVERAGEIFS('Cobalt Prices'!$G$10:$G$4229,'Cobalt Prices'!$E$10:$E$4229,ROB$4)</f>
        <v>#DIV/0!</v>
      </c>
      <c r="ROC20" s="38" t="e">
        <f>AVERAGEIFS('Cobalt Prices'!$G$10:$G$4229,'Cobalt Prices'!$E$10:$E$4229,ROC$4)</f>
        <v>#DIV/0!</v>
      </c>
      <c r="ROD20" s="38" t="e">
        <f>AVERAGEIFS('Cobalt Prices'!$G$10:$G$4229,'Cobalt Prices'!$E$10:$E$4229,ROD$4)</f>
        <v>#DIV/0!</v>
      </c>
      <c r="ROE20" s="38" t="e">
        <f>AVERAGEIFS('Cobalt Prices'!$G$10:$G$4229,'Cobalt Prices'!$E$10:$E$4229,ROE$4)</f>
        <v>#DIV/0!</v>
      </c>
      <c r="ROF20" s="38" t="e">
        <f>AVERAGEIFS('Cobalt Prices'!$G$10:$G$4229,'Cobalt Prices'!$E$10:$E$4229,ROF$4)</f>
        <v>#DIV/0!</v>
      </c>
      <c r="ROG20" s="38" t="e">
        <f>AVERAGEIFS('Cobalt Prices'!$G$10:$G$4229,'Cobalt Prices'!$E$10:$E$4229,ROG$4)</f>
        <v>#DIV/0!</v>
      </c>
      <c r="ROH20" s="38" t="e">
        <f>AVERAGEIFS('Cobalt Prices'!$G$10:$G$4229,'Cobalt Prices'!$E$10:$E$4229,ROH$4)</f>
        <v>#DIV/0!</v>
      </c>
      <c r="ROI20" s="38" t="e">
        <f>AVERAGEIFS('Cobalt Prices'!$G$10:$G$4229,'Cobalt Prices'!$E$10:$E$4229,ROI$4)</f>
        <v>#DIV/0!</v>
      </c>
      <c r="ROJ20" s="38" t="e">
        <f>AVERAGEIFS('Cobalt Prices'!$G$10:$G$4229,'Cobalt Prices'!$E$10:$E$4229,ROJ$4)</f>
        <v>#DIV/0!</v>
      </c>
      <c r="ROK20" s="38" t="e">
        <f>AVERAGEIFS('Cobalt Prices'!$G$10:$G$4229,'Cobalt Prices'!$E$10:$E$4229,ROK$4)</f>
        <v>#DIV/0!</v>
      </c>
      <c r="ROL20" s="38" t="e">
        <f>AVERAGEIFS('Cobalt Prices'!$G$10:$G$4229,'Cobalt Prices'!$E$10:$E$4229,ROL$4)</f>
        <v>#DIV/0!</v>
      </c>
      <c r="ROM20" s="38" t="e">
        <f>AVERAGEIFS('Cobalt Prices'!$G$10:$G$4229,'Cobalt Prices'!$E$10:$E$4229,ROM$4)</f>
        <v>#DIV/0!</v>
      </c>
      <c r="RON20" s="38" t="e">
        <f>AVERAGEIFS('Cobalt Prices'!$G$10:$G$4229,'Cobalt Prices'!$E$10:$E$4229,RON$4)</f>
        <v>#DIV/0!</v>
      </c>
      <c r="ROO20" s="38" t="e">
        <f>AVERAGEIFS('Cobalt Prices'!$G$10:$G$4229,'Cobalt Prices'!$E$10:$E$4229,ROO$4)</f>
        <v>#DIV/0!</v>
      </c>
      <c r="ROP20" s="38" t="e">
        <f>AVERAGEIFS('Cobalt Prices'!$G$10:$G$4229,'Cobalt Prices'!$E$10:$E$4229,ROP$4)</f>
        <v>#DIV/0!</v>
      </c>
      <c r="ROQ20" s="38" t="e">
        <f>AVERAGEIFS('Cobalt Prices'!$G$10:$G$4229,'Cobalt Prices'!$E$10:$E$4229,ROQ$4)</f>
        <v>#DIV/0!</v>
      </c>
      <c r="ROR20" s="38" t="e">
        <f>AVERAGEIFS('Cobalt Prices'!$G$10:$G$4229,'Cobalt Prices'!$E$10:$E$4229,ROR$4)</f>
        <v>#DIV/0!</v>
      </c>
      <c r="ROS20" s="38" t="e">
        <f>AVERAGEIFS('Cobalt Prices'!$G$10:$G$4229,'Cobalt Prices'!$E$10:$E$4229,ROS$4)</f>
        <v>#DIV/0!</v>
      </c>
      <c r="ROT20" s="38" t="e">
        <f>AVERAGEIFS('Cobalt Prices'!$G$10:$G$4229,'Cobalt Prices'!$E$10:$E$4229,ROT$4)</f>
        <v>#DIV/0!</v>
      </c>
      <c r="ROU20" s="38" t="e">
        <f>AVERAGEIFS('Cobalt Prices'!$G$10:$G$4229,'Cobalt Prices'!$E$10:$E$4229,ROU$4)</f>
        <v>#DIV/0!</v>
      </c>
      <c r="ROV20" s="38" t="e">
        <f>AVERAGEIFS('Cobalt Prices'!$G$10:$G$4229,'Cobalt Prices'!$E$10:$E$4229,ROV$4)</f>
        <v>#DIV/0!</v>
      </c>
      <c r="ROW20" s="38" t="e">
        <f>AVERAGEIFS('Cobalt Prices'!$G$10:$G$4229,'Cobalt Prices'!$E$10:$E$4229,ROW$4)</f>
        <v>#DIV/0!</v>
      </c>
      <c r="ROX20" s="38" t="e">
        <f>AVERAGEIFS('Cobalt Prices'!$G$10:$G$4229,'Cobalt Prices'!$E$10:$E$4229,ROX$4)</f>
        <v>#DIV/0!</v>
      </c>
      <c r="ROY20" s="38" t="e">
        <f>AVERAGEIFS('Cobalt Prices'!$G$10:$G$4229,'Cobalt Prices'!$E$10:$E$4229,ROY$4)</f>
        <v>#DIV/0!</v>
      </c>
      <c r="ROZ20" s="38" t="e">
        <f>AVERAGEIFS('Cobalt Prices'!$G$10:$G$4229,'Cobalt Prices'!$E$10:$E$4229,ROZ$4)</f>
        <v>#DIV/0!</v>
      </c>
      <c r="RPA20" s="38" t="e">
        <f>AVERAGEIFS('Cobalt Prices'!$G$10:$G$4229,'Cobalt Prices'!$E$10:$E$4229,RPA$4)</f>
        <v>#DIV/0!</v>
      </c>
      <c r="RPB20" s="38" t="e">
        <f>AVERAGEIFS('Cobalt Prices'!$G$10:$G$4229,'Cobalt Prices'!$E$10:$E$4229,RPB$4)</f>
        <v>#DIV/0!</v>
      </c>
      <c r="RPC20" s="38" t="e">
        <f>AVERAGEIFS('Cobalt Prices'!$G$10:$G$4229,'Cobalt Prices'!$E$10:$E$4229,RPC$4)</f>
        <v>#DIV/0!</v>
      </c>
      <c r="RPD20" s="38" t="e">
        <f>AVERAGEIFS('Cobalt Prices'!$G$10:$G$4229,'Cobalt Prices'!$E$10:$E$4229,RPD$4)</f>
        <v>#DIV/0!</v>
      </c>
      <c r="RPE20" s="38" t="e">
        <f>AVERAGEIFS('Cobalt Prices'!$G$10:$G$4229,'Cobalt Prices'!$E$10:$E$4229,RPE$4)</f>
        <v>#DIV/0!</v>
      </c>
      <c r="RPF20" s="38" t="e">
        <f>AVERAGEIFS('Cobalt Prices'!$G$10:$G$4229,'Cobalt Prices'!$E$10:$E$4229,RPF$4)</f>
        <v>#DIV/0!</v>
      </c>
      <c r="RPG20" s="38" t="e">
        <f>AVERAGEIFS('Cobalt Prices'!$G$10:$G$4229,'Cobalt Prices'!$E$10:$E$4229,RPG$4)</f>
        <v>#DIV/0!</v>
      </c>
      <c r="RPH20" s="38" t="e">
        <f>AVERAGEIFS('Cobalt Prices'!$G$10:$G$4229,'Cobalt Prices'!$E$10:$E$4229,RPH$4)</f>
        <v>#DIV/0!</v>
      </c>
      <c r="RPI20" s="38" t="e">
        <f>AVERAGEIFS('Cobalt Prices'!$G$10:$G$4229,'Cobalt Prices'!$E$10:$E$4229,RPI$4)</f>
        <v>#DIV/0!</v>
      </c>
      <c r="RPJ20" s="38" t="e">
        <f>AVERAGEIFS('Cobalt Prices'!$G$10:$G$4229,'Cobalt Prices'!$E$10:$E$4229,RPJ$4)</f>
        <v>#DIV/0!</v>
      </c>
      <c r="RPK20" s="38" t="e">
        <f>AVERAGEIFS('Cobalt Prices'!$G$10:$G$4229,'Cobalt Prices'!$E$10:$E$4229,RPK$4)</f>
        <v>#DIV/0!</v>
      </c>
      <c r="RPL20" s="38" t="e">
        <f>AVERAGEIFS('Cobalt Prices'!$G$10:$G$4229,'Cobalt Prices'!$E$10:$E$4229,RPL$4)</f>
        <v>#DIV/0!</v>
      </c>
      <c r="RPM20" s="38" t="e">
        <f>AVERAGEIFS('Cobalt Prices'!$G$10:$G$4229,'Cobalt Prices'!$E$10:$E$4229,RPM$4)</f>
        <v>#DIV/0!</v>
      </c>
      <c r="RPN20" s="38" t="e">
        <f>AVERAGEIFS('Cobalt Prices'!$G$10:$G$4229,'Cobalt Prices'!$E$10:$E$4229,RPN$4)</f>
        <v>#DIV/0!</v>
      </c>
      <c r="RPO20" s="38" t="e">
        <f>AVERAGEIFS('Cobalt Prices'!$G$10:$G$4229,'Cobalt Prices'!$E$10:$E$4229,RPO$4)</f>
        <v>#DIV/0!</v>
      </c>
      <c r="RPP20" s="38" t="e">
        <f>AVERAGEIFS('Cobalt Prices'!$G$10:$G$4229,'Cobalt Prices'!$E$10:$E$4229,RPP$4)</f>
        <v>#DIV/0!</v>
      </c>
      <c r="RPQ20" s="38" t="e">
        <f>AVERAGEIFS('Cobalt Prices'!$G$10:$G$4229,'Cobalt Prices'!$E$10:$E$4229,RPQ$4)</f>
        <v>#DIV/0!</v>
      </c>
      <c r="RPR20" s="38" t="e">
        <f>AVERAGEIFS('Cobalt Prices'!$G$10:$G$4229,'Cobalt Prices'!$E$10:$E$4229,RPR$4)</f>
        <v>#DIV/0!</v>
      </c>
      <c r="RPS20" s="38" t="e">
        <f>AVERAGEIFS('Cobalt Prices'!$G$10:$G$4229,'Cobalt Prices'!$E$10:$E$4229,RPS$4)</f>
        <v>#DIV/0!</v>
      </c>
      <c r="RPT20" s="38" t="e">
        <f>AVERAGEIFS('Cobalt Prices'!$G$10:$G$4229,'Cobalt Prices'!$E$10:$E$4229,RPT$4)</f>
        <v>#DIV/0!</v>
      </c>
      <c r="RPU20" s="38" t="e">
        <f>AVERAGEIFS('Cobalt Prices'!$G$10:$G$4229,'Cobalt Prices'!$E$10:$E$4229,RPU$4)</f>
        <v>#DIV/0!</v>
      </c>
      <c r="RPV20" s="38" t="e">
        <f>AVERAGEIFS('Cobalt Prices'!$G$10:$G$4229,'Cobalt Prices'!$E$10:$E$4229,RPV$4)</f>
        <v>#DIV/0!</v>
      </c>
      <c r="RPW20" s="38" t="e">
        <f>AVERAGEIFS('Cobalt Prices'!$G$10:$G$4229,'Cobalt Prices'!$E$10:$E$4229,RPW$4)</f>
        <v>#DIV/0!</v>
      </c>
      <c r="RPX20" s="38" t="e">
        <f>AVERAGEIFS('Cobalt Prices'!$G$10:$G$4229,'Cobalt Prices'!$E$10:$E$4229,RPX$4)</f>
        <v>#DIV/0!</v>
      </c>
      <c r="RPY20" s="38" t="e">
        <f>AVERAGEIFS('Cobalt Prices'!$G$10:$G$4229,'Cobalt Prices'!$E$10:$E$4229,RPY$4)</f>
        <v>#DIV/0!</v>
      </c>
      <c r="RPZ20" s="38" t="e">
        <f>AVERAGEIFS('Cobalt Prices'!$G$10:$G$4229,'Cobalt Prices'!$E$10:$E$4229,RPZ$4)</f>
        <v>#DIV/0!</v>
      </c>
      <c r="RQA20" s="38" t="e">
        <f>AVERAGEIFS('Cobalt Prices'!$G$10:$G$4229,'Cobalt Prices'!$E$10:$E$4229,RQA$4)</f>
        <v>#DIV/0!</v>
      </c>
      <c r="RQB20" s="38" t="e">
        <f>AVERAGEIFS('Cobalt Prices'!$G$10:$G$4229,'Cobalt Prices'!$E$10:$E$4229,RQB$4)</f>
        <v>#DIV/0!</v>
      </c>
      <c r="RQC20" s="38" t="e">
        <f>AVERAGEIFS('Cobalt Prices'!$G$10:$G$4229,'Cobalt Prices'!$E$10:$E$4229,RQC$4)</f>
        <v>#DIV/0!</v>
      </c>
      <c r="RQD20" s="38" t="e">
        <f>AVERAGEIFS('Cobalt Prices'!$G$10:$G$4229,'Cobalt Prices'!$E$10:$E$4229,RQD$4)</f>
        <v>#DIV/0!</v>
      </c>
      <c r="RQE20" s="38" t="e">
        <f>AVERAGEIFS('Cobalt Prices'!$G$10:$G$4229,'Cobalt Prices'!$E$10:$E$4229,RQE$4)</f>
        <v>#DIV/0!</v>
      </c>
      <c r="RQF20" s="38" t="e">
        <f>AVERAGEIFS('Cobalt Prices'!$G$10:$G$4229,'Cobalt Prices'!$E$10:$E$4229,RQF$4)</f>
        <v>#DIV/0!</v>
      </c>
      <c r="RQG20" s="38" t="e">
        <f>AVERAGEIFS('Cobalt Prices'!$G$10:$G$4229,'Cobalt Prices'!$E$10:$E$4229,RQG$4)</f>
        <v>#DIV/0!</v>
      </c>
      <c r="RQH20" s="38" t="e">
        <f>AVERAGEIFS('Cobalt Prices'!$G$10:$G$4229,'Cobalt Prices'!$E$10:$E$4229,RQH$4)</f>
        <v>#DIV/0!</v>
      </c>
      <c r="RQI20" s="38" t="e">
        <f>AVERAGEIFS('Cobalt Prices'!$G$10:$G$4229,'Cobalt Prices'!$E$10:$E$4229,RQI$4)</f>
        <v>#DIV/0!</v>
      </c>
      <c r="RQJ20" s="38" t="e">
        <f>AVERAGEIFS('Cobalt Prices'!$G$10:$G$4229,'Cobalt Prices'!$E$10:$E$4229,RQJ$4)</f>
        <v>#DIV/0!</v>
      </c>
      <c r="RQK20" s="38" t="e">
        <f>AVERAGEIFS('Cobalt Prices'!$G$10:$G$4229,'Cobalt Prices'!$E$10:$E$4229,RQK$4)</f>
        <v>#DIV/0!</v>
      </c>
      <c r="RQL20" s="38" t="e">
        <f>AVERAGEIFS('Cobalt Prices'!$G$10:$G$4229,'Cobalt Prices'!$E$10:$E$4229,RQL$4)</f>
        <v>#DIV/0!</v>
      </c>
      <c r="RQM20" s="38" t="e">
        <f>AVERAGEIFS('Cobalt Prices'!$G$10:$G$4229,'Cobalt Prices'!$E$10:$E$4229,RQM$4)</f>
        <v>#DIV/0!</v>
      </c>
      <c r="RQN20" s="38" t="e">
        <f>AVERAGEIFS('Cobalt Prices'!$G$10:$G$4229,'Cobalt Prices'!$E$10:$E$4229,RQN$4)</f>
        <v>#DIV/0!</v>
      </c>
      <c r="RQO20" s="38" t="e">
        <f>AVERAGEIFS('Cobalt Prices'!$G$10:$G$4229,'Cobalt Prices'!$E$10:$E$4229,RQO$4)</f>
        <v>#DIV/0!</v>
      </c>
      <c r="RQP20" s="38" t="e">
        <f>AVERAGEIFS('Cobalt Prices'!$G$10:$G$4229,'Cobalt Prices'!$E$10:$E$4229,RQP$4)</f>
        <v>#DIV/0!</v>
      </c>
      <c r="RQQ20" s="38" t="e">
        <f>AVERAGEIFS('Cobalt Prices'!$G$10:$G$4229,'Cobalt Prices'!$E$10:$E$4229,RQQ$4)</f>
        <v>#DIV/0!</v>
      </c>
      <c r="RQR20" s="38" t="e">
        <f>AVERAGEIFS('Cobalt Prices'!$G$10:$G$4229,'Cobalt Prices'!$E$10:$E$4229,RQR$4)</f>
        <v>#DIV/0!</v>
      </c>
      <c r="RQS20" s="38" t="e">
        <f>AVERAGEIFS('Cobalt Prices'!$G$10:$G$4229,'Cobalt Prices'!$E$10:$E$4229,RQS$4)</f>
        <v>#DIV/0!</v>
      </c>
      <c r="RQT20" s="38" t="e">
        <f>AVERAGEIFS('Cobalt Prices'!$G$10:$G$4229,'Cobalt Prices'!$E$10:$E$4229,RQT$4)</f>
        <v>#DIV/0!</v>
      </c>
      <c r="RQU20" s="38" t="e">
        <f>AVERAGEIFS('Cobalt Prices'!$G$10:$G$4229,'Cobalt Prices'!$E$10:$E$4229,RQU$4)</f>
        <v>#DIV/0!</v>
      </c>
      <c r="RQV20" s="38" t="e">
        <f>AVERAGEIFS('Cobalt Prices'!$G$10:$G$4229,'Cobalt Prices'!$E$10:$E$4229,RQV$4)</f>
        <v>#DIV/0!</v>
      </c>
      <c r="RQW20" s="38" t="e">
        <f>AVERAGEIFS('Cobalt Prices'!$G$10:$G$4229,'Cobalt Prices'!$E$10:$E$4229,RQW$4)</f>
        <v>#DIV/0!</v>
      </c>
      <c r="RQX20" s="38" t="e">
        <f>AVERAGEIFS('Cobalt Prices'!$G$10:$G$4229,'Cobalt Prices'!$E$10:$E$4229,RQX$4)</f>
        <v>#DIV/0!</v>
      </c>
      <c r="RQY20" s="38" t="e">
        <f>AVERAGEIFS('Cobalt Prices'!$G$10:$G$4229,'Cobalt Prices'!$E$10:$E$4229,RQY$4)</f>
        <v>#DIV/0!</v>
      </c>
      <c r="RQZ20" s="38" t="e">
        <f>AVERAGEIFS('Cobalt Prices'!$G$10:$G$4229,'Cobalt Prices'!$E$10:$E$4229,RQZ$4)</f>
        <v>#DIV/0!</v>
      </c>
      <c r="RRA20" s="38" t="e">
        <f>AVERAGEIFS('Cobalt Prices'!$G$10:$G$4229,'Cobalt Prices'!$E$10:$E$4229,RRA$4)</f>
        <v>#DIV/0!</v>
      </c>
      <c r="RRB20" s="38" t="e">
        <f>AVERAGEIFS('Cobalt Prices'!$G$10:$G$4229,'Cobalt Prices'!$E$10:$E$4229,RRB$4)</f>
        <v>#DIV/0!</v>
      </c>
      <c r="RRC20" s="38" t="e">
        <f>AVERAGEIFS('Cobalt Prices'!$G$10:$G$4229,'Cobalt Prices'!$E$10:$E$4229,RRC$4)</f>
        <v>#DIV/0!</v>
      </c>
      <c r="RRD20" s="38" t="e">
        <f>AVERAGEIFS('Cobalt Prices'!$G$10:$G$4229,'Cobalt Prices'!$E$10:$E$4229,RRD$4)</f>
        <v>#DIV/0!</v>
      </c>
      <c r="RRE20" s="38" t="e">
        <f>AVERAGEIFS('Cobalt Prices'!$G$10:$G$4229,'Cobalt Prices'!$E$10:$E$4229,RRE$4)</f>
        <v>#DIV/0!</v>
      </c>
      <c r="RRF20" s="38" t="e">
        <f>AVERAGEIFS('Cobalt Prices'!$G$10:$G$4229,'Cobalt Prices'!$E$10:$E$4229,RRF$4)</f>
        <v>#DIV/0!</v>
      </c>
      <c r="RRG20" s="38" t="e">
        <f>AVERAGEIFS('Cobalt Prices'!$G$10:$G$4229,'Cobalt Prices'!$E$10:$E$4229,RRG$4)</f>
        <v>#DIV/0!</v>
      </c>
      <c r="RRH20" s="38" t="e">
        <f>AVERAGEIFS('Cobalt Prices'!$G$10:$G$4229,'Cobalt Prices'!$E$10:$E$4229,RRH$4)</f>
        <v>#DIV/0!</v>
      </c>
      <c r="RRI20" s="38" t="e">
        <f>AVERAGEIFS('Cobalt Prices'!$G$10:$G$4229,'Cobalt Prices'!$E$10:$E$4229,RRI$4)</f>
        <v>#DIV/0!</v>
      </c>
      <c r="RRJ20" s="38" t="e">
        <f>AVERAGEIFS('Cobalt Prices'!$G$10:$G$4229,'Cobalt Prices'!$E$10:$E$4229,RRJ$4)</f>
        <v>#DIV/0!</v>
      </c>
      <c r="RRK20" s="38" t="e">
        <f>AVERAGEIFS('Cobalt Prices'!$G$10:$G$4229,'Cobalt Prices'!$E$10:$E$4229,RRK$4)</f>
        <v>#DIV/0!</v>
      </c>
      <c r="RRL20" s="38" t="e">
        <f>AVERAGEIFS('Cobalt Prices'!$G$10:$G$4229,'Cobalt Prices'!$E$10:$E$4229,RRL$4)</f>
        <v>#DIV/0!</v>
      </c>
      <c r="RRM20" s="38" t="e">
        <f>AVERAGEIFS('Cobalt Prices'!$G$10:$G$4229,'Cobalt Prices'!$E$10:$E$4229,RRM$4)</f>
        <v>#DIV/0!</v>
      </c>
      <c r="RRN20" s="38" t="e">
        <f>AVERAGEIFS('Cobalt Prices'!$G$10:$G$4229,'Cobalt Prices'!$E$10:$E$4229,RRN$4)</f>
        <v>#DIV/0!</v>
      </c>
      <c r="RRO20" s="38" t="e">
        <f>AVERAGEIFS('Cobalt Prices'!$G$10:$G$4229,'Cobalt Prices'!$E$10:$E$4229,RRO$4)</f>
        <v>#DIV/0!</v>
      </c>
      <c r="RRP20" s="38" t="e">
        <f>AVERAGEIFS('Cobalt Prices'!$G$10:$G$4229,'Cobalt Prices'!$E$10:$E$4229,RRP$4)</f>
        <v>#DIV/0!</v>
      </c>
      <c r="RRQ20" s="38" t="e">
        <f>AVERAGEIFS('Cobalt Prices'!$G$10:$G$4229,'Cobalt Prices'!$E$10:$E$4229,RRQ$4)</f>
        <v>#DIV/0!</v>
      </c>
      <c r="RRR20" s="38" t="e">
        <f>AVERAGEIFS('Cobalt Prices'!$G$10:$G$4229,'Cobalt Prices'!$E$10:$E$4229,RRR$4)</f>
        <v>#DIV/0!</v>
      </c>
      <c r="RRS20" s="38" t="e">
        <f>AVERAGEIFS('Cobalt Prices'!$G$10:$G$4229,'Cobalt Prices'!$E$10:$E$4229,RRS$4)</f>
        <v>#DIV/0!</v>
      </c>
      <c r="RRT20" s="38" t="e">
        <f>AVERAGEIFS('Cobalt Prices'!$G$10:$G$4229,'Cobalt Prices'!$E$10:$E$4229,RRT$4)</f>
        <v>#DIV/0!</v>
      </c>
      <c r="RRU20" s="38" t="e">
        <f>AVERAGEIFS('Cobalt Prices'!$G$10:$G$4229,'Cobalt Prices'!$E$10:$E$4229,RRU$4)</f>
        <v>#DIV/0!</v>
      </c>
      <c r="RRV20" s="38" t="e">
        <f>AVERAGEIFS('Cobalt Prices'!$G$10:$G$4229,'Cobalt Prices'!$E$10:$E$4229,RRV$4)</f>
        <v>#DIV/0!</v>
      </c>
      <c r="RRW20" s="38" t="e">
        <f>AVERAGEIFS('Cobalt Prices'!$G$10:$G$4229,'Cobalt Prices'!$E$10:$E$4229,RRW$4)</f>
        <v>#DIV/0!</v>
      </c>
      <c r="RRX20" s="38" t="e">
        <f>AVERAGEIFS('Cobalt Prices'!$G$10:$G$4229,'Cobalt Prices'!$E$10:$E$4229,RRX$4)</f>
        <v>#DIV/0!</v>
      </c>
      <c r="RRY20" s="38" t="e">
        <f>AVERAGEIFS('Cobalt Prices'!$G$10:$G$4229,'Cobalt Prices'!$E$10:$E$4229,RRY$4)</f>
        <v>#DIV/0!</v>
      </c>
      <c r="RRZ20" s="38" t="e">
        <f>AVERAGEIFS('Cobalt Prices'!$G$10:$G$4229,'Cobalt Prices'!$E$10:$E$4229,RRZ$4)</f>
        <v>#DIV/0!</v>
      </c>
      <c r="RSA20" s="38" t="e">
        <f>AVERAGEIFS('Cobalt Prices'!$G$10:$G$4229,'Cobalt Prices'!$E$10:$E$4229,RSA$4)</f>
        <v>#DIV/0!</v>
      </c>
      <c r="RSB20" s="38" t="e">
        <f>AVERAGEIFS('Cobalt Prices'!$G$10:$G$4229,'Cobalt Prices'!$E$10:$E$4229,RSB$4)</f>
        <v>#DIV/0!</v>
      </c>
      <c r="RSC20" s="38" t="e">
        <f>AVERAGEIFS('Cobalt Prices'!$G$10:$G$4229,'Cobalt Prices'!$E$10:$E$4229,RSC$4)</f>
        <v>#DIV/0!</v>
      </c>
      <c r="RSD20" s="38" t="e">
        <f>AVERAGEIFS('Cobalt Prices'!$G$10:$G$4229,'Cobalt Prices'!$E$10:$E$4229,RSD$4)</f>
        <v>#DIV/0!</v>
      </c>
      <c r="RSE20" s="38" t="e">
        <f>AVERAGEIFS('Cobalt Prices'!$G$10:$G$4229,'Cobalt Prices'!$E$10:$E$4229,RSE$4)</f>
        <v>#DIV/0!</v>
      </c>
      <c r="RSF20" s="38" t="e">
        <f>AVERAGEIFS('Cobalt Prices'!$G$10:$G$4229,'Cobalt Prices'!$E$10:$E$4229,RSF$4)</f>
        <v>#DIV/0!</v>
      </c>
      <c r="RSG20" s="38" t="e">
        <f>AVERAGEIFS('Cobalt Prices'!$G$10:$G$4229,'Cobalt Prices'!$E$10:$E$4229,RSG$4)</f>
        <v>#DIV/0!</v>
      </c>
      <c r="RSH20" s="38" t="e">
        <f>AVERAGEIFS('Cobalt Prices'!$G$10:$G$4229,'Cobalt Prices'!$E$10:$E$4229,RSH$4)</f>
        <v>#DIV/0!</v>
      </c>
      <c r="RSI20" s="38" t="e">
        <f>AVERAGEIFS('Cobalt Prices'!$G$10:$G$4229,'Cobalt Prices'!$E$10:$E$4229,RSI$4)</f>
        <v>#DIV/0!</v>
      </c>
      <c r="RSJ20" s="38" t="e">
        <f>AVERAGEIFS('Cobalt Prices'!$G$10:$G$4229,'Cobalt Prices'!$E$10:$E$4229,RSJ$4)</f>
        <v>#DIV/0!</v>
      </c>
      <c r="RSK20" s="38" t="e">
        <f>AVERAGEIFS('Cobalt Prices'!$G$10:$G$4229,'Cobalt Prices'!$E$10:$E$4229,RSK$4)</f>
        <v>#DIV/0!</v>
      </c>
      <c r="RSL20" s="38" t="e">
        <f>AVERAGEIFS('Cobalt Prices'!$G$10:$G$4229,'Cobalt Prices'!$E$10:$E$4229,RSL$4)</f>
        <v>#DIV/0!</v>
      </c>
      <c r="RSM20" s="38" t="e">
        <f>AVERAGEIFS('Cobalt Prices'!$G$10:$G$4229,'Cobalt Prices'!$E$10:$E$4229,RSM$4)</f>
        <v>#DIV/0!</v>
      </c>
      <c r="RSN20" s="38" t="e">
        <f>AVERAGEIFS('Cobalt Prices'!$G$10:$G$4229,'Cobalt Prices'!$E$10:$E$4229,RSN$4)</f>
        <v>#DIV/0!</v>
      </c>
      <c r="RSO20" s="38" t="e">
        <f>AVERAGEIFS('Cobalt Prices'!$G$10:$G$4229,'Cobalt Prices'!$E$10:$E$4229,RSO$4)</f>
        <v>#DIV/0!</v>
      </c>
      <c r="RSP20" s="38" t="e">
        <f>AVERAGEIFS('Cobalt Prices'!$G$10:$G$4229,'Cobalt Prices'!$E$10:$E$4229,RSP$4)</f>
        <v>#DIV/0!</v>
      </c>
      <c r="RSQ20" s="38" t="e">
        <f>AVERAGEIFS('Cobalt Prices'!$G$10:$G$4229,'Cobalt Prices'!$E$10:$E$4229,RSQ$4)</f>
        <v>#DIV/0!</v>
      </c>
      <c r="RSR20" s="38" t="e">
        <f>AVERAGEIFS('Cobalt Prices'!$G$10:$G$4229,'Cobalt Prices'!$E$10:$E$4229,RSR$4)</f>
        <v>#DIV/0!</v>
      </c>
      <c r="RSS20" s="38" t="e">
        <f>AVERAGEIFS('Cobalt Prices'!$G$10:$G$4229,'Cobalt Prices'!$E$10:$E$4229,RSS$4)</f>
        <v>#DIV/0!</v>
      </c>
      <c r="RST20" s="38" t="e">
        <f>AVERAGEIFS('Cobalt Prices'!$G$10:$G$4229,'Cobalt Prices'!$E$10:$E$4229,RST$4)</f>
        <v>#DIV/0!</v>
      </c>
      <c r="RSU20" s="38" t="e">
        <f>AVERAGEIFS('Cobalt Prices'!$G$10:$G$4229,'Cobalt Prices'!$E$10:$E$4229,RSU$4)</f>
        <v>#DIV/0!</v>
      </c>
      <c r="RSV20" s="38" t="e">
        <f>AVERAGEIFS('Cobalt Prices'!$G$10:$G$4229,'Cobalt Prices'!$E$10:$E$4229,RSV$4)</f>
        <v>#DIV/0!</v>
      </c>
      <c r="RSW20" s="38" t="e">
        <f>AVERAGEIFS('Cobalt Prices'!$G$10:$G$4229,'Cobalt Prices'!$E$10:$E$4229,RSW$4)</f>
        <v>#DIV/0!</v>
      </c>
      <c r="RSX20" s="38" t="e">
        <f>AVERAGEIFS('Cobalt Prices'!$G$10:$G$4229,'Cobalt Prices'!$E$10:$E$4229,RSX$4)</f>
        <v>#DIV/0!</v>
      </c>
      <c r="RSY20" s="38" t="e">
        <f>AVERAGEIFS('Cobalt Prices'!$G$10:$G$4229,'Cobalt Prices'!$E$10:$E$4229,RSY$4)</f>
        <v>#DIV/0!</v>
      </c>
      <c r="RSZ20" s="38" t="e">
        <f>AVERAGEIFS('Cobalt Prices'!$G$10:$G$4229,'Cobalt Prices'!$E$10:$E$4229,RSZ$4)</f>
        <v>#DIV/0!</v>
      </c>
      <c r="RTA20" s="38" t="e">
        <f>AVERAGEIFS('Cobalt Prices'!$G$10:$G$4229,'Cobalt Prices'!$E$10:$E$4229,RTA$4)</f>
        <v>#DIV/0!</v>
      </c>
      <c r="RTB20" s="38" t="e">
        <f>AVERAGEIFS('Cobalt Prices'!$G$10:$G$4229,'Cobalt Prices'!$E$10:$E$4229,RTB$4)</f>
        <v>#DIV/0!</v>
      </c>
      <c r="RTC20" s="38" t="e">
        <f>AVERAGEIFS('Cobalt Prices'!$G$10:$G$4229,'Cobalt Prices'!$E$10:$E$4229,RTC$4)</f>
        <v>#DIV/0!</v>
      </c>
      <c r="RTD20" s="38" t="e">
        <f>AVERAGEIFS('Cobalt Prices'!$G$10:$G$4229,'Cobalt Prices'!$E$10:$E$4229,RTD$4)</f>
        <v>#DIV/0!</v>
      </c>
      <c r="RTE20" s="38" t="e">
        <f>AVERAGEIFS('Cobalt Prices'!$G$10:$G$4229,'Cobalt Prices'!$E$10:$E$4229,RTE$4)</f>
        <v>#DIV/0!</v>
      </c>
      <c r="RTF20" s="38" t="e">
        <f>AVERAGEIFS('Cobalt Prices'!$G$10:$G$4229,'Cobalt Prices'!$E$10:$E$4229,RTF$4)</f>
        <v>#DIV/0!</v>
      </c>
      <c r="RTG20" s="38" t="e">
        <f>AVERAGEIFS('Cobalt Prices'!$G$10:$G$4229,'Cobalt Prices'!$E$10:$E$4229,RTG$4)</f>
        <v>#DIV/0!</v>
      </c>
      <c r="RTH20" s="38" t="e">
        <f>AVERAGEIFS('Cobalt Prices'!$G$10:$G$4229,'Cobalt Prices'!$E$10:$E$4229,RTH$4)</f>
        <v>#DIV/0!</v>
      </c>
      <c r="RTI20" s="38" t="e">
        <f>AVERAGEIFS('Cobalt Prices'!$G$10:$G$4229,'Cobalt Prices'!$E$10:$E$4229,RTI$4)</f>
        <v>#DIV/0!</v>
      </c>
      <c r="RTJ20" s="38" t="e">
        <f>AVERAGEIFS('Cobalt Prices'!$G$10:$G$4229,'Cobalt Prices'!$E$10:$E$4229,RTJ$4)</f>
        <v>#DIV/0!</v>
      </c>
      <c r="RTK20" s="38" t="e">
        <f>AVERAGEIFS('Cobalt Prices'!$G$10:$G$4229,'Cobalt Prices'!$E$10:$E$4229,RTK$4)</f>
        <v>#DIV/0!</v>
      </c>
      <c r="RTL20" s="38" t="e">
        <f>AVERAGEIFS('Cobalt Prices'!$G$10:$G$4229,'Cobalt Prices'!$E$10:$E$4229,RTL$4)</f>
        <v>#DIV/0!</v>
      </c>
      <c r="RTM20" s="38" t="e">
        <f>AVERAGEIFS('Cobalt Prices'!$G$10:$G$4229,'Cobalt Prices'!$E$10:$E$4229,RTM$4)</f>
        <v>#DIV/0!</v>
      </c>
      <c r="RTN20" s="38" t="e">
        <f>AVERAGEIFS('Cobalt Prices'!$G$10:$G$4229,'Cobalt Prices'!$E$10:$E$4229,RTN$4)</f>
        <v>#DIV/0!</v>
      </c>
      <c r="RTO20" s="38" t="e">
        <f>AVERAGEIFS('Cobalt Prices'!$G$10:$G$4229,'Cobalt Prices'!$E$10:$E$4229,RTO$4)</f>
        <v>#DIV/0!</v>
      </c>
      <c r="RTP20" s="38" t="e">
        <f>AVERAGEIFS('Cobalt Prices'!$G$10:$G$4229,'Cobalt Prices'!$E$10:$E$4229,RTP$4)</f>
        <v>#DIV/0!</v>
      </c>
      <c r="RTQ20" s="38" t="e">
        <f>AVERAGEIFS('Cobalt Prices'!$G$10:$G$4229,'Cobalt Prices'!$E$10:$E$4229,RTQ$4)</f>
        <v>#DIV/0!</v>
      </c>
      <c r="RTR20" s="38" t="e">
        <f>AVERAGEIFS('Cobalt Prices'!$G$10:$G$4229,'Cobalt Prices'!$E$10:$E$4229,RTR$4)</f>
        <v>#DIV/0!</v>
      </c>
      <c r="RTS20" s="38" t="e">
        <f>AVERAGEIFS('Cobalt Prices'!$G$10:$G$4229,'Cobalt Prices'!$E$10:$E$4229,RTS$4)</f>
        <v>#DIV/0!</v>
      </c>
      <c r="RTT20" s="38" t="e">
        <f>AVERAGEIFS('Cobalt Prices'!$G$10:$G$4229,'Cobalt Prices'!$E$10:$E$4229,RTT$4)</f>
        <v>#DIV/0!</v>
      </c>
      <c r="RTU20" s="38" t="e">
        <f>AVERAGEIFS('Cobalt Prices'!$G$10:$G$4229,'Cobalt Prices'!$E$10:$E$4229,RTU$4)</f>
        <v>#DIV/0!</v>
      </c>
      <c r="RTV20" s="38" t="e">
        <f>AVERAGEIFS('Cobalt Prices'!$G$10:$G$4229,'Cobalt Prices'!$E$10:$E$4229,RTV$4)</f>
        <v>#DIV/0!</v>
      </c>
      <c r="RTW20" s="38" t="e">
        <f>AVERAGEIFS('Cobalt Prices'!$G$10:$G$4229,'Cobalt Prices'!$E$10:$E$4229,RTW$4)</f>
        <v>#DIV/0!</v>
      </c>
      <c r="RTX20" s="38" t="e">
        <f>AVERAGEIFS('Cobalt Prices'!$G$10:$G$4229,'Cobalt Prices'!$E$10:$E$4229,RTX$4)</f>
        <v>#DIV/0!</v>
      </c>
      <c r="RTY20" s="38" t="e">
        <f>AVERAGEIFS('Cobalt Prices'!$G$10:$G$4229,'Cobalt Prices'!$E$10:$E$4229,RTY$4)</f>
        <v>#DIV/0!</v>
      </c>
      <c r="RTZ20" s="38" t="e">
        <f>AVERAGEIFS('Cobalt Prices'!$G$10:$G$4229,'Cobalt Prices'!$E$10:$E$4229,RTZ$4)</f>
        <v>#DIV/0!</v>
      </c>
      <c r="RUA20" s="38" t="e">
        <f>AVERAGEIFS('Cobalt Prices'!$G$10:$G$4229,'Cobalt Prices'!$E$10:$E$4229,RUA$4)</f>
        <v>#DIV/0!</v>
      </c>
      <c r="RUB20" s="38" t="e">
        <f>AVERAGEIFS('Cobalt Prices'!$G$10:$G$4229,'Cobalt Prices'!$E$10:$E$4229,RUB$4)</f>
        <v>#DIV/0!</v>
      </c>
      <c r="RUC20" s="38" t="e">
        <f>AVERAGEIFS('Cobalt Prices'!$G$10:$G$4229,'Cobalt Prices'!$E$10:$E$4229,RUC$4)</f>
        <v>#DIV/0!</v>
      </c>
      <c r="RUD20" s="38" t="e">
        <f>AVERAGEIFS('Cobalt Prices'!$G$10:$G$4229,'Cobalt Prices'!$E$10:$E$4229,RUD$4)</f>
        <v>#DIV/0!</v>
      </c>
      <c r="RUE20" s="38" t="e">
        <f>AVERAGEIFS('Cobalt Prices'!$G$10:$G$4229,'Cobalt Prices'!$E$10:$E$4229,RUE$4)</f>
        <v>#DIV/0!</v>
      </c>
      <c r="RUF20" s="38" t="e">
        <f>AVERAGEIFS('Cobalt Prices'!$G$10:$G$4229,'Cobalt Prices'!$E$10:$E$4229,RUF$4)</f>
        <v>#DIV/0!</v>
      </c>
      <c r="RUG20" s="38" t="e">
        <f>AVERAGEIFS('Cobalt Prices'!$G$10:$G$4229,'Cobalt Prices'!$E$10:$E$4229,RUG$4)</f>
        <v>#DIV/0!</v>
      </c>
      <c r="RUH20" s="38" t="e">
        <f>AVERAGEIFS('Cobalt Prices'!$G$10:$G$4229,'Cobalt Prices'!$E$10:$E$4229,RUH$4)</f>
        <v>#DIV/0!</v>
      </c>
      <c r="RUI20" s="38" t="e">
        <f>AVERAGEIFS('Cobalt Prices'!$G$10:$G$4229,'Cobalt Prices'!$E$10:$E$4229,RUI$4)</f>
        <v>#DIV/0!</v>
      </c>
      <c r="RUJ20" s="38" t="e">
        <f>AVERAGEIFS('Cobalt Prices'!$G$10:$G$4229,'Cobalt Prices'!$E$10:$E$4229,RUJ$4)</f>
        <v>#DIV/0!</v>
      </c>
      <c r="RUK20" s="38" t="e">
        <f>AVERAGEIFS('Cobalt Prices'!$G$10:$G$4229,'Cobalt Prices'!$E$10:$E$4229,RUK$4)</f>
        <v>#DIV/0!</v>
      </c>
      <c r="RUL20" s="38" t="e">
        <f>AVERAGEIFS('Cobalt Prices'!$G$10:$G$4229,'Cobalt Prices'!$E$10:$E$4229,RUL$4)</f>
        <v>#DIV/0!</v>
      </c>
      <c r="RUM20" s="38" t="e">
        <f>AVERAGEIFS('Cobalt Prices'!$G$10:$G$4229,'Cobalt Prices'!$E$10:$E$4229,RUM$4)</f>
        <v>#DIV/0!</v>
      </c>
      <c r="RUN20" s="38" t="e">
        <f>AVERAGEIFS('Cobalt Prices'!$G$10:$G$4229,'Cobalt Prices'!$E$10:$E$4229,RUN$4)</f>
        <v>#DIV/0!</v>
      </c>
      <c r="RUO20" s="38" t="e">
        <f>AVERAGEIFS('Cobalt Prices'!$G$10:$G$4229,'Cobalt Prices'!$E$10:$E$4229,RUO$4)</f>
        <v>#DIV/0!</v>
      </c>
      <c r="RUP20" s="38" t="e">
        <f>AVERAGEIFS('Cobalt Prices'!$G$10:$G$4229,'Cobalt Prices'!$E$10:$E$4229,RUP$4)</f>
        <v>#DIV/0!</v>
      </c>
      <c r="RUQ20" s="38" t="e">
        <f>AVERAGEIFS('Cobalt Prices'!$G$10:$G$4229,'Cobalt Prices'!$E$10:$E$4229,RUQ$4)</f>
        <v>#DIV/0!</v>
      </c>
      <c r="RUR20" s="38" t="e">
        <f>AVERAGEIFS('Cobalt Prices'!$G$10:$G$4229,'Cobalt Prices'!$E$10:$E$4229,RUR$4)</f>
        <v>#DIV/0!</v>
      </c>
      <c r="RUS20" s="38" t="e">
        <f>AVERAGEIFS('Cobalt Prices'!$G$10:$G$4229,'Cobalt Prices'!$E$10:$E$4229,RUS$4)</f>
        <v>#DIV/0!</v>
      </c>
      <c r="RUT20" s="38" t="e">
        <f>AVERAGEIFS('Cobalt Prices'!$G$10:$G$4229,'Cobalt Prices'!$E$10:$E$4229,RUT$4)</f>
        <v>#DIV/0!</v>
      </c>
      <c r="RUU20" s="38" t="e">
        <f>AVERAGEIFS('Cobalt Prices'!$G$10:$G$4229,'Cobalt Prices'!$E$10:$E$4229,RUU$4)</f>
        <v>#DIV/0!</v>
      </c>
      <c r="RUV20" s="38" t="e">
        <f>AVERAGEIFS('Cobalt Prices'!$G$10:$G$4229,'Cobalt Prices'!$E$10:$E$4229,RUV$4)</f>
        <v>#DIV/0!</v>
      </c>
      <c r="RUW20" s="38" t="e">
        <f>AVERAGEIFS('Cobalt Prices'!$G$10:$G$4229,'Cobalt Prices'!$E$10:$E$4229,RUW$4)</f>
        <v>#DIV/0!</v>
      </c>
      <c r="RUX20" s="38" t="e">
        <f>AVERAGEIFS('Cobalt Prices'!$G$10:$G$4229,'Cobalt Prices'!$E$10:$E$4229,RUX$4)</f>
        <v>#DIV/0!</v>
      </c>
      <c r="RUY20" s="38" t="e">
        <f>AVERAGEIFS('Cobalt Prices'!$G$10:$G$4229,'Cobalt Prices'!$E$10:$E$4229,RUY$4)</f>
        <v>#DIV/0!</v>
      </c>
      <c r="RUZ20" s="38" t="e">
        <f>AVERAGEIFS('Cobalt Prices'!$G$10:$G$4229,'Cobalt Prices'!$E$10:$E$4229,RUZ$4)</f>
        <v>#DIV/0!</v>
      </c>
      <c r="RVA20" s="38" t="e">
        <f>AVERAGEIFS('Cobalt Prices'!$G$10:$G$4229,'Cobalt Prices'!$E$10:$E$4229,RVA$4)</f>
        <v>#DIV/0!</v>
      </c>
      <c r="RVB20" s="38" t="e">
        <f>AVERAGEIFS('Cobalt Prices'!$G$10:$G$4229,'Cobalt Prices'!$E$10:$E$4229,RVB$4)</f>
        <v>#DIV/0!</v>
      </c>
      <c r="RVC20" s="38" t="e">
        <f>AVERAGEIFS('Cobalt Prices'!$G$10:$G$4229,'Cobalt Prices'!$E$10:$E$4229,RVC$4)</f>
        <v>#DIV/0!</v>
      </c>
      <c r="RVD20" s="38" t="e">
        <f>AVERAGEIFS('Cobalt Prices'!$G$10:$G$4229,'Cobalt Prices'!$E$10:$E$4229,RVD$4)</f>
        <v>#DIV/0!</v>
      </c>
      <c r="RVE20" s="38" t="e">
        <f>AVERAGEIFS('Cobalt Prices'!$G$10:$G$4229,'Cobalt Prices'!$E$10:$E$4229,RVE$4)</f>
        <v>#DIV/0!</v>
      </c>
      <c r="RVF20" s="38" t="e">
        <f>AVERAGEIFS('Cobalt Prices'!$G$10:$G$4229,'Cobalt Prices'!$E$10:$E$4229,RVF$4)</f>
        <v>#DIV/0!</v>
      </c>
      <c r="RVG20" s="38" t="e">
        <f>AVERAGEIFS('Cobalt Prices'!$G$10:$G$4229,'Cobalt Prices'!$E$10:$E$4229,RVG$4)</f>
        <v>#DIV/0!</v>
      </c>
      <c r="RVH20" s="38" t="e">
        <f>AVERAGEIFS('Cobalt Prices'!$G$10:$G$4229,'Cobalt Prices'!$E$10:$E$4229,RVH$4)</f>
        <v>#DIV/0!</v>
      </c>
      <c r="RVI20" s="38" t="e">
        <f>AVERAGEIFS('Cobalt Prices'!$G$10:$G$4229,'Cobalt Prices'!$E$10:$E$4229,RVI$4)</f>
        <v>#DIV/0!</v>
      </c>
      <c r="RVJ20" s="38" t="e">
        <f>AVERAGEIFS('Cobalt Prices'!$G$10:$G$4229,'Cobalt Prices'!$E$10:$E$4229,RVJ$4)</f>
        <v>#DIV/0!</v>
      </c>
      <c r="RVK20" s="38" t="e">
        <f>AVERAGEIFS('Cobalt Prices'!$G$10:$G$4229,'Cobalt Prices'!$E$10:$E$4229,RVK$4)</f>
        <v>#DIV/0!</v>
      </c>
      <c r="RVL20" s="38" t="e">
        <f>AVERAGEIFS('Cobalt Prices'!$G$10:$G$4229,'Cobalt Prices'!$E$10:$E$4229,RVL$4)</f>
        <v>#DIV/0!</v>
      </c>
      <c r="RVM20" s="38" t="e">
        <f>AVERAGEIFS('Cobalt Prices'!$G$10:$G$4229,'Cobalt Prices'!$E$10:$E$4229,RVM$4)</f>
        <v>#DIV/0!</v>
      </c>
      <c r="RVN20" s="38" t="e">
        <f>AVERAGEIFS('Cobalt Prices'!$G$10:$G$4229,'Cobalt Prices'!$E$10:$E$4229,RVN$4)</f>
        <v>#DIV/0!</v>
      </c>
      <c r="RVO20" s="38" t="e">
        <f>AVERAGEIFS('Cobalt Prices'!$G$10:$G$4229,'Cobalt Prices'!$E$10:$E$4229,RVO$4)</f>
        <v>#DIV/0!</v>
      </c>
      <c r="RVP20" s="38" t="e">
        <f>AVERAGEIFS('Cobalt Prices'!$G$10:$G$4229,'Cobalt Prices'!$E$10:$E$4229,RVP$4)</f>
        <v>#DIV/0!</v>
      </c>
      <c r="RVQ20" s="38" t="e">
        <f>AVERAGEIFS('Cobalt Prices'!$G$10:$G$4229,'Cobalt Prices'!$E$10:$E$4229,RVQ$4)</f>
        <v>#DIV/0!</v>
      </c>
      <c r="RVR20" s="38" t="e">
        <f>AVERAGEIFS('Cobalt Prices'!$G$10:$G$4229,'Cobalt Prices'!$E$10:$E$4229,RVR$4)</f>
        <v>#DIV/0!</v>
      </c>
      <c r="RVS20" s="38" t="e">
        <f>AVERAGEIFS('Cobalt Prices'!$G$10:$G$4229,'Cobalt Prices'!$E$10:$E$4229,RVS$4)</f>
        <v>#DIV/0!</v>
      </c>
      <c r="RVT20" s="38" t="e">
        <f>AVERAGEIFS('Cobalt Prices'!$G$10:$G$4229,'Cobalt Prices'!$E$10:$E$4229,RVT$4)</f>
        <v>#DIV/0!</v>
      </c>
      <c r="RVU20" s="38" t="e">
        <f>AVERAGEIFS('Cobalt Prices'!$G$10:$G$4229,'Cobalt Prices'!$E$10:$E$4229,RVU$4)</f>
        <v>#DIV/0!</v>
      </c>
      <c r="RVV20" s="38" t="e">
        <f>AVERAGEIFS('Cobalt Prices'!$G$10:$G$4229,'Cobalt Prices'!$E$10:$E$4229,RVV$4)</f>
        <v>#DIV/0!</v>
      </c>
      <c r="RVW20" s="38" t="e">
        <f>AVERAGEIFS('Cobalt Prices'!$G$10:$G$4229,'Cobalt Prices'!$E$10:$E$4229,RVW$4)</f>
        <v>#DIV/0!</v>
      </c>
      <c r="RVX20" s="38" t="e">
        <f>AVERAGEIFS('Cobalt Prices'!$G$10:$G$4229,'Cobalt Prices'!$E$10:$E$4229,RVX$4)</f>
        <v>#DIV/0!</v>
      </c>
      <c r="RVY20" s="38" t="e">
        <f>AVERAGEIFS('Cobalt Prices'!$G$10:$G$4229,'Cobalt Prices'!$E$10:$E$4229,RVY$4)</f>
        <v>#DIV/0!</v>
      </c>
      <c r="RVZ20" s="38" t="e">
        <f>AVERAGEIFS('Cobalt Prices'!$G$10:$G$4229,'Cobalt Prices'!$E$10:$E$4229,RVZ$4)</f>
        <v>#DIV/0!</v>
      </c>
      <c r="RWA20" s="38" t="e">
        <f>AVERAGEIFS('Cobalt Prices'!$G$10:$G$4229,'Cobalt Prices'!$E$10:$E$4229,RWA$4)</f>
        <v>#DIV/0!</v>
      </c>
      <c r="RWB20" s="38" t="e">
        <f>AVERAGEIFS('Cobalt Prices'!$G$10:$G$4229,'Cobalt Prices'!$E$10:$E$4229,RWB$4)</f>
        <v>#DIV/0!</v>
      </c>
      <c r="RWC20" s="38" t="e">
        <f>AVERAGEIFS('Cobalt Prices'!$G$10:$G$4229,'Cobalt Prices'!$E$10:$E$4229,RWC$4)</f>
        <v>#DIV/0!</v>
      </c>
      <c r="RWD20" s="38" t="e">
        <f>AVERAGEIFS('Cobalt Prices'!$G$10:$G$4229,'Cobalt Prices'!$E$10:$E$4229,RWD$4)</f>
        <v>#DIV/0!</v>
      </c>
      <c r="RWE20" s="38" t="e">
        <f>AVERAGEIFS('Cobalt Prices'!$G$10:$G$4229,'Cobalt Prices'!$E$10:$E$4229,RWE$4)</f>
        <v>#DIV/0!</v>
      </c>
      <c r="RWF20" s="38" t="e">
        <f>AVERAGEIFS('Cobalt Prices'!$G$10:$G$4229,'Cobalt Prices'!$E$10:$E$4229,RWF$4)</f>
        <v>#DIV/0!</v>
      </c>
      <c r="RWG20" s="38" t="e">
        <f>AVERAGEIFS('Cobalt Prices'!$G$10:$G$4229,'Cobalt Prices'!$E$10:$E$4229,RWG$4)</f>
        <v>#DIV/0!</v>
      </c>
      <c r="RWH20" s="38" t="e">
        <f>AVERAGEIFS('Cobalt Prices'!$G$10:$G$4229,'Cobalt Prices'!$E$10:$E$4229,RWH$4)</f>
        <v>#DIV/0!</v>
      </c>
      <c r="RWI20" s="38" t="e">
        <f>AVERAGEIFS('Cobalt Prices'!$G$10:$G$4229,'Cobalt Prices'!$E$10:$E$4229,RWI$4)</f>
        <v>#DIV/0!</v>
      </c>
      <c r="RWJ20" s="38" t="e">
        <f>AVERAGEIFS('Cobalt Prices'!$G$10:$G$4229,'Cobalt Prices'!$E$10:$E$4229,RWJ$4)</f>
        <v>#DIV/0!</v>
      </c>
      <c r="RWK20" s="38" t="e">
        <f>AVERAGEIFS('Cobalt Prices'!$G$10:$G$4229,'Cobalt Prices'!$E$10:$E$4229,RWK$4)</f>
        <v>#DIV/0!</v>
      </c>
      <c r="RWL20" s="38" t="e">
        <f>AVERAGEIFS('Cobalt Prices'!$G$10:$G$4229,'Cobalt Prices'!$E$10:$E$4229,RWL$4)</f>
        <v>#DIV/0!</v>
      </c>
      <c r="RWM20" s="38" t="e">
        <f>AVERAGEIFS('Cobalt Prices'!$G$10:$G$4229,'Cobalt Prices'!$E$10:$E$4229,RWM$4)</f>
        <v>#DIV/0!</v>
      </c>
      <c r="RWN20" s="38" t="e">
        <f>AVERAGEIFS('Cobalt Prices'!$G$10:$G$4229,'Cobalt Prices'!$E$10:$E$4229,RWN$4)</f>
        <v>#DIV/0!</v>
      </c>
      <c r="RWO20" s="38" t="e">
        <f>AVERAGEIFS('Cobalt Prices'!$G$10:$G$4229,'Cobalt Prices'!$E$10:$E$4229,RWO$4)</f>
        <v>#DIV/0!</v>
      </c>
      <c r="RWP20" s="38" t="e">
        <f>AVERAGEIFS('Cobalt Prices'!$G$10:$G$4229,'Cobalt Prices'!$E$10:$E$4229,RWP$4)</f>
        <v>#DIV/0!</v>
      </c>
      <c r="RWQ20" s="38" t="e">
        <f>AVERAGEIFS('Cobalt Prices'!$G$10:$G$4229,'Cobalt Prices'!$E$10:$E$4229,RWQ$4)</f>
        <v>#DIV/0!</v>
      </c>
      <c r="RWR20" s="38" t="e">
        <f>AVERAGEIFS('Cobalt Prices'!$G$10:$G$4229,'Cobalt Prices'!$E$10:$E$4229,RWR$4)</f>
        <v>#DIV/0!</v>
      </c>
      <c r="RWS20" s="38" t="e">
        <f>AVERAGEIFS('Cobalt Prices'!$G$10:$G$4229,'Cobalt Prices'!$E$10:$E$4229,RWS$4)</f>
        <v>#DIV/0!</v>
      </c>
      <c r="RWT20" s="38" t="e">
        <f>AVERAGEIFS('Cobalt Prices'!$G$10:$G$4229,'Cobalt Prices'!$E$10:$E$4229,RWT$4)</f>
        <v>#DIV/0!</v>
      </c>
      <c r="RWU20" s="38" t="e">
        <f>AVERAGEIFS('Cobalt Prices'!$G$10:$G$4229,'Cobalt Prices'!$E$10:$E$4229,RWU$4)</f>
        <v>#DIV/0!</v>
      </c>
      <c r="RWV20" s="38" t="e">
        <f>AVERAGEIFS('Cobalt Prices'!$G$10:$G$4229,'Cobalt Prices'!$E$10:$E$4229,RWV$4)</f>
        <v>#DIV/0!</v>
      </c>
      <c r="RWW20" s="38" t="e">
        <f>AVERAGEIFS('Cobalt Prices'!$G$10:$G$4229,'Cobalt Prices'!$E$10:$E$4229,RWW$4)</f>
        <v>#DIV/0!</v>
      </c>
      <c r="RWX20" s="38" t="e">
        <f>AVERAGEIFS('Cobalt Prices'!$G$10:$G$4229,'Cobalt Prices'!$E$10:$E$4229,RWX$4)</f>
        <v>#DIV/0!</v>
      </c>
      <c r="RWY20" s="38" t="e">
        <f>AVERAGEIFS('Cobalt Prices'!$G$10:$G$4229,'Cobalt Prices'!$E$10:$E$4229,RWY$4)</f>
        <v>#DIV/0!</v>
      </c>
      <c r="RWZ20" s="38" t="e">
        <f>AVERAGEIFS('Cobalt Prices'!$G$10:$G$4229,'Cobalt Prices'!$E$10:$E$4229,RWZ$4)</f>
        <v>#DIV/0!</v>
      </c>
      <c r="RXA20" s="38" t="e">
        <f>AVERAGEIFS('Cobalt Prices'!$G$10:$G$4229,'Cobalt Prices'!$E$10:$E$4229,RXA$4)</f>
        <v>#DIV/0!</v>
      </c>
      <c r="RXB20" s="38" t="e">
        <f>AVERAGEIFS('Cobalt Prices'!$G$10:$G$4229,'Cobalt Prices'!$E$10:$E$4229,RXB$4)</f>
        <v>#DIV/0!</v>
      </c>
      <c r="RXC20" s="38" t="e">
        <f>AVERAGEIFS('Cobalt Prices'!$G$10:$G$4229,'Cobalt Prices'!$E$10:$E$4229,RXC$4)</f>
        <v>#DIV/0!</v>
      </c>
      <c r="RXD20" s="38" t="e">
        <f>AVERAGEIFS('Cobalt Prices'!$G$10:$G$4229,'Cobalt Prices'!$E$10:$E$4229,RXD$4)</f>
        <v>#DIV/0!</v>
      </c>
      <c r="RXE20" s="38" t="e">
        <f>AVERAGEIFS('Cobalt Prices'!$G$10:$G$4229,'Cobalt Prices'!$E$10:$E$4229,RXE$4)</f>
        <v>#DIV/0!</v>
      </c>
      <c r="RXF20" s="38" t="e">
        <f>AVERAGEIFS('Cobalt Prices'!$G$10:$G$4229,'Cobalt Prices'!$E$10:$E$4229,RXF$4)</f>
        <v>#DIV/0!</v>
      </c>
      <c r="RXG20" s="38" t="e">
        <f>AVERAGEIFS('Cobalt Prices'!$G$10:$G$4229,'Cobalt Prices'!$E$10:$E$4229,RXG$4)</f>
        <v>#DIV/0!</v>
      </c>
      <c r="RXH20" s="38" t="e">
        <f>AVERAGEIFS('Cobalt Prices'!$G$10:$G$4229,'Cobalt Prices'!$E$10:$E$4229,RXH$4)</f>
        <v>#DIV/0!</v>
      </c>
      <c r="RXI20" s="38" t="e">
        <f>AVERAGEIFS('Cobalt Prices'!$G$10:$G$4229,'Cobalt Prices'!$E$10:$E$4229,RXI$4)</f>
        <v>#DIV/0!</v>
      </c>
      <c r="RXJ20" s="38" t="e">
        <f>AVERAGEIFS('Cobalt Prices'!$G$10:$G$4229,'Cobalt Prices'!$E$10:$E$4229,RXJ$4)</f>
        <v>#DIV/0!</v>
      </c>
      <c r="RXK20" s="38" t="e">
        <f>AVERAGEIFS('Cobalt Prices'!$G$10:$G$4229,'Cobalt Prices'!$E$10:$E$4229,RXK$4)</f>
        <v>#DIV/0!</v>
      </c>
      <c r="RXL20" s="38" t="e">
        <f>AVERAGEIFS('Cobalt Prices'!$G$10:$G$4229,'Cobalt Prices'!$E$10:$E$4229,RXL$4)</f>
        <v>#DIV/0!</v>
      </c>
      <c r="RXM20" s="38" t="e">
        <f>AVERAGEIFS('Cobalt Prices'!$G$10:$G$4229,'Cobalt Prices'!$E$10:$E$4229,RXM$4)</f>
        <v>#DIV/0!</v>
      </c>
      <c r="RXN20" s="38" t="e">
        <f>AVERAGEIFS('Cobalt Prices'!$G$10:$G$4229,'Cobalt Prices'!$E$10:$E$4229,RXN$4)</f>
        <v>#DIV/0!</v>
      </c>
      <c r="RXO20" s="38" t="e">
        <f>AVERAGEIFS('Cobalt Prices'!$G$10:$G$4229,'Cobalt Prices'!$E$10:$E$4229,RXO$4)</f>
        <v>#DIV/0!</v>
      </c>
      <c r="RXP20" s="38" t="e">
        <f>AVERAGEIFS('Cobalt Prices'!$G$10:$G$4229,'Cobalt Prices'!$E$10:$E$4229,RXP$4)</f>
        <v>#DIV/0!</v>
      </c>
      <c r="RXQ20" s="38" t="e">
        <f>AVERAGEIFS('Cobalt Prices'!$G$10:$G$4229,'Cobalt Prices'!$E$10:$E$4229,RXQ$4)</f>
        <v>#DIV/0!</v>
      </c>
      <c r="RXR20" s="38" t="e">
        <f>AVERAGEIFS('Cobalt Prices'!$G$10:$G$4229,'Cobalt Prices'!$E$10:$E$4229,RXR$4)</f>
        <v>#DIV/0!</v>
      </c>
      <c r="RXS20" s="38" t="e">
        <f>AVERAGEIFS('Cobalt Prices'!$G$10:$G$4229,'Cobalt Prices'!$E$10:$E$4229,RXS$4)</f>
        <v>#DIV/0!</v>
      </c>
      <c r="RXT20" s="38" t="e">
        <f>AVERAGEIFS('Cobalt Prices'!$G$10:$G$4229,'Cobalt Prices'!$E$10:$E$4229,RXT$4)</f>
        <v>#DIV/0!</v>
      </c>
      <c r="RXU20" s="38" t="e">
        <f>AVERAGEIFS('Cobalt Prices'!$G$10:$G$4229,'Cobalt Prices'!$E$10:$E$4229,RXU$4)</f>
        <v>#DIV/0!</v>
      </c>
      <c r="RXV20" s="38" t="e">
        <f>AVERAGEIFS('Cobalt Prices'!$G$10:$G$4229,'Cobalt Prices'!$E$10:$E$4229,RXV$4)</f>
        <v>#DIV/0!</v>
      </c>
      <c r="RXW20" s="38" t="e">
        <f>AVERAGEIFS('Cobalt Prices'!$G$10:$G$4229,'Cobalt Prices'!$E$10:$E$4229,RXW$4)</f>
        <v>#DIV/0!</v>
      </c>
      <c r="RXX20" s="38" t="e">
        <f>AVERAGEIFS('Cobalt Prices'!$G$10:$G$4229,'Cobalt Prices'!$E$10:$E$4229,RXX$4)</f>
        <v>#DIV/0!</v>
      </c>
      <c r="RXY20" s="38" t="e">
        <f>AVERAGEIFS('Cobalt Prices'!$G$10:$G$4229,'Cobalt Prices'!$E$10:$E$4229,RXY$4)</f>
        <v>#DIV/0!</v>
      </c>
      <c r="RXZ20" s="38" t="e">
        <f>AVERAGEIFS('Cobalt Prices'!$G$10:$G$4229,'Cobalt Prices'!$E$10:$E$4229,RXZ$4)</f>
        <v>#DIV/0!</v>
      </c>
      <c r="RYA20" s="38" t="e">
        <f>AVERAGEIFS('Cobalt Prices'!$G$10:$G$4229,'Cobalt Prices'!$E$10:$E$4229,RYA$4)</f>
        <v>#DIV/0!</v>
      </c>
      <c r="RYB20" s="38" t="e">
        <f>AVERAGEIFS('Cobalt Prices'!$G$10:$G$4229,'Cobalt Prices'!$E$10:$E$4229,RYB$4)</f>
        <v>#DIV/0!</v>
      </c>
      <c r="RYC20" s="38" t="e">
        <f>AVERAGEIFS('Cobalt Prices'!$G$10:$G$4229,'Cobalt Prices'!$E$10:$E$4229,RYC$4)</f>
        <v>#DIV/0!</v>
      </c>
      <c r="RYD20" s="38" t="e">
        <f>AVERAGEIFS('Cobalt Prices'!$G$10:$G$4229,'Cobalt Prices'!$E$10:$E$4229,RYD$4)</f>
        <v>#DIV/0!</v>
      </c>
      <c r="RYE20" s="38" t="e">
        <f>AVERAGEIFS('Cobalt Prices'!$G$10:$G$4229,'Cobalt Prices'!$E$10:$E$4229,RYE$4)</f>
        <v>#DIV/0!</v>
      </c>
      <c r="RYF20" s="38" t="e">
        <f>AVERAGEIFS('Cobalt Prices'!$G$10:$G$4229,'Cobalt Prices'!$E$10:$E$4229,RYF$4)</f>
        <v>#DIV/0!</v>
      </c>
      <c r="RYG20" s="38" t="e">
        <f>AVERAGEIFS('Cobalt Prices'!$G$10:$G$4229,'Cobalt Prices'!$E$10:$E$4229,RYG$4)</f>
        <v>#DIV/0!</v>
      </c>
      <c r="RYH20" s="38" t="e">
        <f>AVERAGEIFS('Cobalt Prices'!$G$10:$G$4229,'Cobalt Prices'!$E$10:$E$4229,RYH$4)</f>
        <v>#DIV/0!</v>
      </c>
      <c r="RYI20" s="38" t="e">
        <f>AVERAGEIFS('Cobalt Prices'!$G$10:$G$4229,'Cobalt Prices'!$E$10:$E$4229,RYI$4)</f>
        <v>#DIV/0!</v>
      </c>
      <c r="RYJ20" s="38" t="e">
        <f>AVERAGEIFS('Cobalt Prices'!$G$10:$G$4229,'Cobalt Prices'!$E$10:$E$4229,RYJ$4)</f>
        <v>#DIV/0!</v>
      </c>
      <c r="RYK20" s="38" t="e">
        <f>AVERAGEIFS('Cobalt Prices'!$G$10:$G$4229,'Cobalt Prices'!$E$10:$E$4229,RYK$4)</f>
        <v>#DIV/0!</v>
      </c>
      <c r="RYL20" s="38" t="e">
        <f>AVERAGEIFS('Cobalt Prices'!$G$10:$G$4229,'Cobalt Prices'!$E$10:$E$4229,RYL$4)</f>
        <v>#DIV/0!</v>
      </c>
      <c r="RYM20" s="38" t="e">
        <f>AVERAGEIFS('Cobalt Prices'!$G$10:$G$4229,'Cobalt Prices'!$E$10:$E$4229,RYM$4)</f>
        <v>#DIV/0!</v>
      </c>
      <c r="RYN20" s="38" t="e">
        <f>AVERAGEIFS('Cobalt Prices'!$G$10:$G$4229,'Cobalt Prices'!$E$10:$E$4229,RYN$4)</f>
        <v>#DIV/0!</v>
      </c>
      <c r="RYO20" s="38" t="e">
        <f>AVERAGEIFS('Cobalt Prices'!$G$10:$G$4229,'Cobalt Prices'!$E$10:$E$4229,RYO$4)</f>
        <v>#DIV/0!</v>
      </c>
      <c r="RYP20" s="38" t="e">
        <f>AVERAGEIFS('Cobalt Prices'!$G$10:$G$4229,'Cobalt Prices'!$E$10:$E$4229,RYP$4)</f>
        <v>#DIV/0!</v>
      </c>
      <c r="RYQ20" s="38" t="e">
        <f>AVERAGEIFS('Cobalt Prices'!$G$10:$G$4229,'Cobalt Prices'!$E$10:$E$4229,RYQ$4)</f>
        <v>#DIV/0!</v>
      </c>
      <c r="RYR20" s="38" t="e">
        <f>AVERAGEIFS('Cobalt Prices'!$G$10:$G$4229,'Cobalt Prices'!$E$10:$E$4229,RYR$4)</f>
        <v>#DIV/0!</v>
      </c>
      <c r="RYS20" s="38" t="e">
        <f>AVERAGEIFS('Cobalt Prices'!$G$10:$G$4229,'Cobalt Prices'!$E$10:$E$4229,RYS$4)</f>
        <v>#DIV/0!</v>
      </c>
      <c r="RYT20" s="38" t="e">
        <f>AVERAGEIFS('Cobalt Prices'!$G$10:$G$4229,'Cobalt Prices'!$E$10:$E$4229,RYT$4)</f>
        <v>#DIV/0!</v>
      </c>
      <c r="RYU20" s="38" t="e">
        <f>AVERAGEIFS('Cobalt Prices'!$G$10:$G$4229,'Cobalt Prices'!$E$10:$E$4229,RYU$4)</f>
        <v>#DIV/0!</v>
      </c>
      <c r="RYV20" s="38" t="e">
        <f>AVERAGEIFS('Cobalt Prices'!$G$10:$G$4229,'Cobalt Prices'!$E$10:$E$4229,RYV$4)</f>
        <v>#DIV/0!</v>
      </c>
      <c r="RYW20" s="38" t="e">
        <f>AVERAGEIFS('Cobalt Prices'!$G$10:$G$4229,'Cobalt Prices'!$E$10:$E$4229,RYW$4)</f>
        <v>#DIV/0!</v>
      </c>
      <c r="RYX20" s="38" t="e">
        <f>AVERAGEIFS('Cobalt Prices'!$G$10:$G$4229,'Cobalt Prices'!$E$10:$E$4229,RYX$4)</f>
        <v>#DIV/0!</v>
      </c>
      <c r="RYY20" s="38" t="e">
        <f>AVERAGEIFS('Cobalt Prices'!$G$10:$G$4229,'Cobalt Prices'!$E$10:$E$4229,RYY$4)</f>
        <v>#DIV/0!</v>
      </c>
      <c r="RYZ20" s="38" t="e">
        <f>AVERAGEIFS('Cobalt Prices'!$G$10:$G$4229,'Cobalt Prices'!$E$10:$E$4229,RYZ$4)</f>
        <v>#DIV/0!</v>
      </c>
      <c r="RZA20" s="38" t="e">
        <f>AVERAGEIFS('Cobalt Prices'!$G$10:$G$4229,'Cobalt Prices'!$E$10:$E$4229,RZA$4)</f>
        <v>#DIV/0!</v>
      </c>
      <c r="RZB20" s="38" t="e">
        <f>AVERAGEIFS('Cobalt Prices'!$G$10:$G$4229,'Cobalt Prices'!$E$10:$E$4229,RZB$4)</f>
        <v>#DIV/0!</v>
      </c>
      <c r="RZC20" s="38" t="e">
        <f>AVERAGEIFS('Cobalt Prices'!$G$10:$G$4229,'Cobalt Prices'!$E$10:$E$4229,RZC$4)</f>
        <v>#DIV/0!</v>
      </c>
      <c r="RZD20" s="38" t="e">
        <f>AVERAGEIFS('Cobalt Prices'!$G$10:$G$4229,'Cobalt Prices'!$E$10:$E$4229,RZD$4)</f>
        <v>#DIV/0!</v>
      </c>
      <c r="RZE20" s="38" t="e">
        <f>AVERAGEIFS('Cobalt Prices'!$G$10:$G$4229,'Cobalt Prices'!$E$10:$E$4229,RZE$4)</f>
        <v>#DIV/0!</v>
      </c>
      <c r="RZF20" s="38" t="e">
        <f>AVERAGEIFS('Cobalt Prices'!$G$10:$G$4229,'Cobalt Prices'!$E$10:$E$4229,RZF$4)</f>
        <v>#DIV/0!</v>
      </c>
      <c r="RZG20" s="38" t="e">
        <f>AVERAGEIFS('Cobalt Prices'!$G$10:$G$4229,'Cobalt Prices'!$E$10:$E$4229,RZG$4)</f>
        <v>#DIV/0!</v>
      </c>
      <c r="RZH20" s="38" t="e">
        <f>AVERAGEIFS('Cobalt Prices'!$G$10:$G$4229,'Cobalt Prices'!$E$10:$E$4229,RZH$4)</f>
        <v>#DIV/0!</v>
      </c>
      <c r="RZI20" s="38" t="e">
        <f>AVERAGEIFS('Cobalt Prices'!$G$10:$G$4229,'Cobalt Prices'!$E$10:$E$4229,RZI$4)</f>
        <v>#DIV/0!</v>
      </c>
      <c r="RZJ20" s="38" t="e">
        <f>AVERAGEIFS('Cobalt Prices'!$G$10:$G$4229,'Cobalt Prices'!$E$10:$E$4229,RZJ$4)</f>
        <v>#DIV/0!</v>
      </c>
      <c r="RZK20" s="38" t="e">
        <f>AVERAGEIFS('Cobalt Prices'!$G$10:$G$4229,'Cobalt Prices'!$E$10:$E$4229,RZK$4)</f>
        <v>#DIV/0!</v>
      </c>
      <c r="RZL20" s="38" t="e">
        <f>AVERAGEIFS('Cobalt Prices'!$G$10:$G$4229,'Cobalt Prices'!$E$10:$E$4229,RZL$4)</f>
        <v>#DIV/0!</v>
      </c>
      <c r="RZM20" s="38" t="e">
        <f>AVERAGEIFS('Cobalt Prices'!$G$10:$G$4229,'Cobalt Prices'!$E$10:$E$4229,RZM$4)</f>
        <v>#DIV/0!</v>
      </c>
      <c r="RZN20" s="38" t="e">
        <f>AVERAGEIFS('Cobalt Prices'!$G$10:$G$4229,'Cobalt Prices'!$E$10:$E$4229,RZN$4)</f>
        <v>#DIV/0!</v>
      </c>
      <c r="RZO20" s="38" t="e">
        <f>AVERAGEIFS('Cobalt Prices'!$G$10:$G$4229,'Cobalt Prices'!$E$10:$E$4229,RZO$4)</f>
        <v>#DIV/0!</v>
      </c>
      <c r="RZP20" s="38" t="e">
        <f>AVERAGEIFS('Cobalt Prices'!$G$10:$G$4229,'Cobalt Prices'!$E$10:$E$4229,RZP$4)</f>
        <v>#DIV/0!</v>
      </c>
      <c r="RZQ20" s="38" t="e">
        <f>AVERAGEIFS('Cobalt Prices'!$G$10:$G$4229,'Cobalt Prices'!$E$10:$E$4229,RZQ$4)</f>
        <v>#DIV/0!</v>
      </c>
      <c r="RZR20" s="38" t="e">
        <f>AVERAGEIFS('Cobalt Prices'!$G$10:$G$4229,'Cobalt Prices'!$E$10:$E$4229,RZR$4)</f>
        <v>#DIV/0!</v>
      </c>
      <c r="RZS20" s="38" t="e">
        <f>AVERAGEIFS('Cobalt Prices'!$G$10:$G$4229,'Cobalt Prices'!$E$10:$E$4229,RZS$4)</f>
        <v>#DIV/0!</v>
      </c>
      <c r="RZT20" s="38" t="e">
        <f>AVERAGEIFS('Cobalt Prices'!$G$10:$G$4229,'Cobalt Prices'!$E$10:$E$4229,RZT$4)</f>
        <v>#DIV/0!</v>
      </c>
      <c r="RZU20" s="38" t="e">
        <f>AVERAGEIFS('Cobalt Prices'!$G$10:$G$4229,'Cobalt Prices'!$E$10:$E$4229,RZU$4)</f>
        <v>#DIV/0!</v>
      </c>
      <c r="RZV20" s="38" t="e">
        <f>AVERAGEIFS('Cobalt Prices'!$G$10:$G$4229,'Cobalt Prices'!$E$10:$E$4229,RZV$4)</f>
        <v>#DIV/0!</v>
      </c>
      <c r="RZW20" s="38" t="e">
        <f>AVERAGEIFS('Cobalt Prices'!$G$10:$G$4229,'Cobalt Prices'!$E$10:$E$4229,RZW$4)</f>
        <v>#DIV/0!</v>
      </c>
      <c r="RZX20" s="38" t="e">
        <f>AVERAGEIFS('Cobalt Prices'!$G$10:$G$4229,'Cobalt Prices'!$E$10:$E$4229,RZX$4)</f>
        <v>#DIV/0!</v>
      </c>
      <c r="RZY20" s="38" t="e">
        <f>AVERAGEIFS('Cobalt Prices'!$G$10:$G$4229,'Cobalt Prices'!$E$10:$E$4229,RZY$4)</f>
        <v>#DIV/0!</v>
      </c>
      <c r="RZZ20" s="38" t="e">
        <f>AVERAGEIFS('Cobalt Prices'!$G$10:$G$4229,'Cobalt Prices'!$E$10:$E$4229,RZZ$4)</f>
        <v>#DIV/0!</v>
      </c>
      <c r="SAA20" s="38" t="e">
        <f>AVERAGEIFS('Cobalt Prices'!$G$10:$G$4229,'Cobalt Prices'!$E$10:$E$4229,SAA$4)</f>
        <v>#DIV/0!</v>
      </c>
      <c r="SAB20" s="38" t="e">
        <f>AVERAGEIFS('Cobalt Prices'!$G$10:$G$4229,'Cobalt Prices'!$E$10:$E$4229,SAB$4)</f>
        <v>#DIV/0!</v>
      </c>
      <c r="SAC20" s="38" t="e">
        <f>AVERAGEIFS('Cobalt Prices'!$G$10:$G$4229,'Cobalt Prices'!$E$10:$E$4229,SAC$4)</f>
        <v>#DIV/0!</v>
      </c>
      <c r="SAD20" s="38" t="e">
        <f>AVERAGEIFS('Cobalt Prices'!$G$10:$G$4229,'Cobalt Prices'!$E$10:$E$4229,SAD$4)</f>
        <v>#DIV/0!</v>
      </c>
      <c r="SAE20" s="38" t="e">
        <f>AVERAGEIFS('Cobalt Prices'!$G$10:$G$4229,'Cobalt Prices'!$E$10:$E$4229,SAE$4)</f>
        <v>#DIV/0!</v>
      </c>
      <c r="SAF20" s="38" t="e">
        <f>AVERAGEIFS('Cobalt Prices'!$G$10:$G$4229,'Cobalt Prices'!$E$10:$E$4229,SAF$4)</f>
        <v>#DIV/0!</v>
      </c>
      <c r="SAG20" s="38" t="e">
        <f>AVERAGEIFS('Cobalt Prices'!$G$10:$G$4229,'Cobalt Prices'!$E$10:$E$4229,SAG$4)</f>
        <v>#DIV/0!</v>
      </c>
      <c r="SAH20" s="38" t="e">
        <f>AVERAGEIFS('Cobalt Prices'!$G$10:$G$4229,'Cobalt Prices'!$E$10:$E$4229,SAH$4)</f>
        <v>#DIV/0!</v>
      </c>
      <c r="SAI20" s="38" t="e">
        <f>AVERAGEIFS('Cobalt Prices'!$G$10:$G$4229,'Cobalt Prices'!$E$10:$E$4229,SAI$4)</f>
        <v>#DIV/0!</v>
      </c>
      <c r="SAJ20" s="38" t="e">
        <f>AVERAGEIFS('Cobalt Prices'!$G$10:$G$4229,'Cobalt Prices'!$E$10:$E$4229,SAJ$4)</f>
        <v>#DIV/0!</v>
      </c>
      <c r="SAK20" s="38" t="e">
        <f>AVERAGEIFS('Cobalt Prices'!$G$10:$G$4229,'Cobalt Prices'!$E$10:$E$4229,SAK$4)</f>
        <v>#DIV/0!</v>
      </c>
      <c r="SAL20" s="38" t="e">
        <f>AVERAGEIFS('Cobalt Prices'!$G$10:$G$4229,'Cobalt Prices'!$E$10:$E$4229,SAL$4)</f>
        <v>#DIV/0!</v>
      </c>
      <c r="SAM20" s="38" t="e">
        <f>AVERAGEIFS('Cobalt Prices'!$G$10:$G$4229,'Cobalt Prices'!$E$10:$E$4229,SAM$4)</f>
        <v>#DIV/0!</v>
      </c>
      <c r="SAN20" s="38" t="e">
        <f>AVERAGEIFS('Cobalt Prices'!$G$10:$G$4229,'Cobalt Prices'!$E$10:$E$4229,SAN$4)</f>
        <v>#DIV/0!</v>
      </c>
      <c r="SAO20" s="38" t="e">
        <f>AVERAGEIFS('Cobalt Prices'!$G$10:$G$4229,'Cobalt Prices'!$E$10:$E$4229,SAO$4)</f>
        <v>#DIV/0!</v>
      </c>
      <c r="SAP20" s="38" t="e">
        <f>AVERAGEIFS('Cobalt Prices'!$G$10:$G$4229,'Cobalt Prices'!$E$10:$E$4229,SAP$4)</f>
        <v>#DIV/0!</v>
      </c>
      <c r="SAQ20" s="38" t="e">
        <f>AVERAGEIFS('Cobalt Prices'!$G$10:$G$4229,'Cobalt Prices'!$E$10:$E$4229,SAQ$4)</f>
        <v>#DIV/0!</v>
      </c>
      <c r="SAR20" s="38" t="e">
        <f>AVERAGEIFS('Cobalt Prices'!$G$10:$G$4229,'Cobalt Prices'!$E$10:$E$4229,SAR$4)</f>
        <v>#DIV/0!</v>
      </c>
      <c r="SAS20" s="38" t="e">
        <f>AVERAGEIFS('Cobalt Prices'!$G$10:$G$4229,'Cobalt Prices'!$E$10:$E$4229,SAS$4)</f>
        <v>#DIV/0!</v>
      </c>
      <c r="SAT20" s="38" t="e">
        <f>AVERAGEIFS('Cobalt Prices'!$G$10:$G$4229,'Cobalt Prices'!$E$10:$E$4229,SAT$4)</f>
        <v>#DIV/0!</v>
      </c>
      <c r="SAU20" s="38" t="e">
        <f>AVERAGEIFS('Cobalt Prices'!$G$10:$G$4229,'Cobalt Prices'!$E$10:$E$4229,SAU$4)</f>
        <v>#DIV/0!</v>
      </c>
      <c r="SAV20" s="38" t="e">
        <f>AVERAGEIFS('Cobalt Prices'!$G$10:$G$4229,'Cobalt Prices'!$E$10:$E$4229,SAV$4)</f>
        <v>#DIV/0!</v>
      </c>
      <c r="SAW20" s="38" t="e">
        <f>AVERAGEIFS('Cobalt Prices'!$G$10:$G$4229,'Cobalt Prices'!$E$10:$E$4229,SAW$4)</f>
        <v>#DIV/0!</v>
      </c>
      <c r="SAX20" s="38" t="e">
        <f>AVERAGEIFS('Cobalt Prices'!$G$10:$G$4229,'Cobalt Prices'!$E$10:$E$4229,SAX$4)</f>
        <v>#DIV/0!</v>
      </c>
      <c r="SAY20" s="38" t="e">
        <f>AVERAGEIFS('Cobalt Prices'!$G$10:$G$4229,'Cobalt Prices'!$E$10:$E$4229,SAY$4)</f>
        <v>#DIV/0!</v>
      </c>
      <c r="SAZ20" s="38" t="e">
        <f>AVERAGEIFS('Cobalt Prices'!$G$10:$G$4229,'Cobalt Prices'!$E$10:$E$4229,SAZ$4)</f>
        <v>#DIV/0!</v>
      </c>
      <c r="SBA20" s="38" t="e">
        <f>AVERAGEIFS('Cobalt Prices'!$G$10:$G$4229,'Cobalt Prices'!$E$10:$E$4229,SBA$4)</f>
        <v>#DIV/0!</v>
      </c>
      <c r="SBB20" s="38" t="e">
        <f>AVERAGEIFS('Cobalt Prices'!$G$10:$G$4229,'Cobalt Prices'!$E$10:$E$4229,SBB$4)</f>
        <v>#DIV/0!</v>
      </c>
      <c r="SBC20" s="38" t="e">
        <f>AVERAGEIFS('Cobalt Prices'!$G$10:$G$4229,'Cobalt Prices'!$E$10:$E$4229,SBC$4)</f>
        <v>#DIV/0!</v>
      </c>
      <c r="SBD20" s="38" t="e">
        <f>AVERAGEIFS('Cobalt Prices'!$G$10:$G$4229,'Cobalt Prices'!$E$10:$E$4229,SBD$4)</f>
        <v>#DIV/0!</v>
      </c>
      <c r="SBE20" s="38" t="e">
        <f>AVERAGEIFS('Cobalt Prices'!$G$10:$G$4229,'Cobalt Prices'!$E$10:$E$4229,SBE$4)</f>
        <v>#DIV/0!</v>
      </c>
      <c r="SBF20" s="38" t="e">
        <f>AVERAGEIFS('Cobalt Prices'!$G$10:$G$4229,'Cobalt Prices'!$E$10:$E$4229,SBF$4)</f>
        <v>#DIV/0!</v>
      </c>
      <c r="SBG20" s="38" t="e">
        <f>AVERAGEIFS('Cobalt Prices'!$G$10:$G$4229,'Cobalt Prices'!$E$10:$E$4229,SBG$4)</f>
        <v>#DIV/0!</v>
      </c>
      <c r="SBH20" s="38" t="e">
        <f>AVERAGEIFS('Cobalt Prices'!$G$10:$G$4229,'Cobalt Prices'!$E$10:$E$4229,SBH$4)</f>
        <v>#DIV/0!</v>
      </c>
      <c r="SBI20" s="38" t="e">
        <f>AVERAGEIFS('Cobalt Prices'!$G$10:$G$4229,'Cobalt Prices'!$E$10:$E$4229,SBI$4)</f>
        <v>#DIV/0!</v>
      </c>
      <c r="SBJ20" s="38" t="e">
        <f>AVERAGEIFS('Cobalt Prices'!$G$10:$G$4229,'Cobalt Prices'!$E$10:$E$4229,SBJ$4)</f>
        <v>#DIV/0!</v>
      </c>
      <c r="SBK20" s="38" t="e">
        <f>AVERAGEIFS('Cobalt Prices'!$G$10:$G$4229,'Cobalt Prices'!$E$10:$E$4229,SBK$4)</f>
        <v>#DIV/0!</v>
      </c>
      <c r="SBL20" s="38" t="e">
        <f>AVERAGEIFS('Cobalt Prices'!$G$10:$G$4229,'Cobalt Prices'!$E$10:$E$4229,SBL$4)</f>
        <v>#DIV/0!</v>
      </c>
      <c r="SBM20" s="38" t="e">
        <f>AVERAGEIFS('Cobalt Prices'!$G$10:$G$4229,'Cobalt Prices'!$E$10:$E$4229,SBM$4)</f>
        <v>#DIV/0!</v>
      </c>
      <c r="SBN20" s="38" t="e">
        <f>AVERAGEIFS('Cobalt Prices'!$G$10:$G$4229,'Cobalt Prices'!$E$10:$E$4229,SBN$4)</f>
        <v>#DIV/0!</v>
      </c>
      <c r="SBO20" s="38" t="e">
        <f>AVERAGEIFS('Cobalt Prices'!$G$10:$G$4229,'Cobalt Prices'!$E$10:$E$4229,SBO$4)</f>
        <v>#DIV/0!</v>
      </c>
      <c r="SBP20" s="38" t="e">
        <f>AVERAGEIFS('Cobalt Prices'!$G$10:$G$4229,'Cobalt Prices'!$E$10:$E$4229,SBP$4)</f>
        <v>#DIV/0!</v>
      </c>
      <c r="SBQ20" s="38" t="e">
        <f>AVERAGEIFS('Cobalt Prices'!$G$10:$G$4229,'Cobalt Prices'!$E$10:$E$4229,SBQ$4)</f>
        <v>#DIV/0!</v>
      </c>
      <c r="SBR20" s="38" t="e">
        <f>AVERAGEIFS('Cobalt Prices'!$G$10:$G$4229,'Cobalt Prices'!$E$10:$E$4229,SBR$4)</f>
        <v>#DIV/0!</v>
      </c>
      <c r="SBS20" s="38" t="e">
        <f>AVERAGEIFS('Cobalt Prices'!$G$10:$G$4229,'Cobalt Prices'!$E$10:$E$4229,SBS$4)</f>
        <v>#DIV/0!</v>
      </c>
      <c r="SBT20" s="38" t="e">
        <f>AVERAGEIFS('Cobalt Prices'!$G$10:$G$4229,'Cobalt Prices'!$E$10:$E$4229,SBT$4)</f>
        <v>#DIV/0!</v>
      </c>
      <c r="SBU20" s="38" t="e">
        <f>AVERAGEIFS('Cobalt Prices'!$G$10:$G$4229,'Cobalt Prices'!$E$10:$E$4229,SBU$4)</f>
        <v>#DIV/0!</v>
      </c>
      <c r="SBV20" s="38" t="e">
        <f>AVERAGEIFS('Cobalt Prices'!$G$10:$G$4229,'Cobalt Prices'!$E$10:$E$4229,SBV$4)</f>
        <v>#DIV/0!</v>
      </c>
      <c r="SBW20" s="38" t="e">
        <f>AVERAGEIFS('Cobalt Prices'!$G$10:$G$4229,'Cobalt Prices'!$E$10:$E$4229,SBW$4)</f>
        <v>#DIV/0!</v>
      </c>
      <c r="SBX20" s="38" t="e">
        <f>AVERAGEIFS('Cobalt Prices'!$G$10:$G$4229,'Cobalt Prices'!$E$10:$E$4229,SBX$4)</f>
        <v>#DIV/0!</v>
      </c>
      <c r="SBY20" s="38" t="e">
        <f>AVERAGEIFS('Cobalt Prices'!$G$10:$G$4229,'Cobalt Prices'!$E$10:$E$4229,SBY$4)</f>
        <v>#DIV/0!</v>
      </c>
      <c r="SBZ20" s="38" t="e">
        <f>AVERAGEIFS('Cobalt Prices'!$G$10:$G$4229,'Cobalt Prices'!$E$10:$E$4229,SBZ$4)</f>
        <v>#DIV/0!</v>
      </c>
      <c r="SCA20" s="38" t="e">
        <f>AVERAGEIFS('Cobalt Prices'!$G$10:$G$4229,'Cobalt Prices'!$E$10:$E$4229,SCA$4)</f>
        <v>#DIV/0!</v>
      </c>
      <c r="SCB20" s="38" t="e">
        <f>AVERAGEIFS('Cobalt Prices'!$G$10:$G$4229,'Cobalt Prices'!$E$10:$E$4229,SCB$4)</f>
        <v>#DIV/0!</v>
      </c>
      <c r="SCC20" s="38" t="e">
        <f>AVERAGEIFS('Cobalt Prices'!$G$10:$G$4229,'Cobalt Prices'!$E$10:$E$4229,SCC$4)</f>
        <v>#DIV/0!</v>
      </c>
      <c r="SCD20" s="38" t="e">
        <f>AVERAGEIFS('Cobalt Prices'!$G$10:$G$4229,'Cobalt Prices'!$E$10:$E$4229,SCD$4)</f>
        <v>#DIV/0!</v>
      </c>
      <c r="SCE20" s="38" t="e">
        <f>AVERAGEIFS('Cobalt Prices'!$G$10:$G$4229,'Cobalt Prices'!$E$10:$E$4229,SCE$4)</f>
        <v>#DIV/0!</v>
      </c>
      <c r="SCF20" s="38" t="e">
        <f>AVERAGEIFS('Cobalt Prices'!$G$10:$G$4229,'Cobalt Prices'!$E$10:$E$4229,SCF$4)</f>
        <v>#DIV/0!</v>
      </c>
      <c r="SCG20" s="38" t="e">
        <f>AVERAGEIFS('Cobalt Prices'!$G$10:$G$4229,'Cobalt Prices'!$E$10:$E$4229,SCG$4)</f>
        <v>#DIV/0!</v>
      </c>
      <c r="SCH20" s="38" t="e">
        <f>AVERAGEIFS('Cobalt Prices'!$G$10:$G$4229,'Cobalt Prices'!$E$10:$E$4229,SCH$4)</f>
        <v>#DIV/0!</v>
      </c>
      <c r="SCI20" s="38" t="e">
        <f>AVERAGEIFS('Cobalt Prices'!$G$10:$G$4229,'Cobalt Prices'!$E$10:$E$4229,SCI$4)</f>
        <v>#DIV/0!</v>
      </c>
      <c r="SCJ20" s="38" t="e">
        <f>AVERAGEIFS('Cobalt Prices'!$G$10:$G$4229,'Cobalt Prices'!$E$10:$E$4229,SCJ$4)</f>
        <v>#DIV/0!</v>
      </c>
      <c r="SCK20" s="38" t="e">
        <f>AVERAGEIFS('Cobalt Prices'!$G$10:$G$4229,'Cobalt Prices'!$E$10:$E$4229,SCK$4)</f>
        <v>#DIV/0!</v>
      </c>
      <c r="SCL20" s="38" t="e">
        <f>AVERAGEIFS('Cobalt Prices'!$G$10:$G$4229,'Cobalt Prices'!$E$10:$E$4229,SCL$4)</f>
        <v>#DIV/0!</v>
      </c>
      <c r="SCM20" s="38" t="e">
        <f>AVERAGEIFS('Cobalt Prices'!$G$10:$G$4229,'Cobalt Prices'!$E$10:$E$4229,SCM$4)</f>
        <v>#DIV/0!</v>
      </c>
      <c r="SCN20" s="38" t="e">
        <f>AVERAGEIFS('Cobalt Prices'!$G$10:$G$4229,'Cobalt Prices'!$E$10:$E$4229,SCN$4)</f>
        <v>#DIV/0!</v>
      </c>
      <c r="SCO20" s="38" t="e">
        <f>AVERAGEIFS('Cobalt Prices'!$G$10:$G$4229,'Cobalt Prices'!$E$10:$E$4229,SCO$4)</f>
        <v>#DIV/0!</v>
      </c>
      <c r="SCP20" s="38" t="e">
        <f>AVERAGEIFS('Cobalt Prices'!$G$10:$G$4229,'Cobalt Prices'!$E$10:$E$4229,SCP$4)</f>
        <v>#DIV/0!</v>
      </c>
      <c r="SCQ20" s="38" t="e">
        <f>AVERAGEIFS('Cobalt Prices'!$G$10:$G$4229,'Cobalt Prices'!$E$10:$E$4229,SCQ$4)</f>
        <v>#DIV/0!</v>
      </c>
      <c r="SCR20" s="38" t="e">
        <f>AVERAGEIFS('Cobalt Prices'!$G$10:$G$4229,'Cobalt Prices'!$E$10:$E$4229,SCR$4)</f>
        <v>#DIV/0!</v>
      </c>
      <c r="SCS20" s="38" t="e">
        <f>AVERAGEIFS('Cobalt Prices'!$G$10:$G$4229,'Cobalt Prices'!$E$10:$E$4229,SCS$4)</f>
        <v>#DIV/0!</v>
      </c>
      <c r="SCT20" s="38" t="e">
        <f>AVERAGEIFS('Cobalt Prices'!$G$10:$G$4229,'Cobalt Prices'!$E$10:$E$4229,SCT$4)</f>
        <v>#DIV/0!</v>
      </c>
      <c r="SCU20" s="38" t="e">
        <f>AVERAGEIFS('Cobalt Prices'!$G$10:$G$4229,'Cobalt Prices'!$E$10:$E$4229,SCU$4)</f>
        <v>#DIV/0!</v>
      </c>
      <c r="SCV20" s="38" t="e">
        <f>AVERAGEIFS('Cobalt Prices'!$G$10:$G$4229,'Cobalt Prices'!$E$10:$E$4229,SCV$4)</f>
        <v>#DIV/0!</v>
      </c>
      <c r="SCW20" s="38" t="e">
        <f>AVERAGEIFS('Cobalt Prices'!$G$10:$G$4229,'Cobalt Prices'!$E$10:$E$4229,SCW$4)</f>
        <v>#DIV/0!</v>
      </c>
      <c r="SCX20" s="38" t="e">
        <f>AVERAGEIFS('Cobalt Prices'!$G$10:$G$4229,'Cobalt Prices'!$E$10:$E$4229,SCX$4)</f>
        <v>#DIV/0!</v>
      </c>
      <c r="SCY20" s="38" t="e">
        <f>AVERAGEIFS('Cobalt Prices'!$G$10:$G$4229,'Cobalt Prices'!$E$10:$E$4229,SCY$4)</f>
        <v>#DIV/0!</v>
      </c>
      <c r="SCZ20" s="38" t="e">
        <f>AVERAGEIFS('Cobalt Prices'!$G$10:$G$4229,'Cobalt Prices'!$E$10:$E$4229,SCZ$4)</f>
        <v>#DIV/0!</v>
      </c>
      <c r="SDA20" s="38" t="e">
        <f>AVERAGEIFS('Cobalt Prices'!$G$10:$G$4229,'Cobalt Prices'!$E$10:$E$4229,SDA$4)</f>
        <v>#DIV/0!</v>
      </c>
      <c r="SDB20" s="38" t="e">
        <f>AVERAGEIFS('Cobalt Prices'!$G$10:$G$4229,'Cobalt Prices'!$E$10:$E$4229,SDB$4)</f>
        <v>#DIV/0!</v>
      </c>
      <c r="SDC20" s="38" t="e">
        <f>AVERAGEIFS('Cobalt Prices'!$G$10:$G$4229,'Cobalt Prices'!$E$10:$E$4229,SDC$4)</f>
        <v>#DIV/0!</v>
      </c>
      <c r="SDD20" s="38" t="e">
        <f>AVERAGEIFS('Cobalt Prices'!$G$10:$G$4229,'Cobalt Prices'!$E$10:$E$4229,SDD$4)</f>
        <v>#DIV/0!</v>
      </c>
      <c r="SDE20" s="38" t="e">
        <f>AVERAGEIFS('Cobalt Prices'!$G$10:$G$4229,'Cobalt Prices'!$E$10:$E$4229,SDE$4)</f>
        <v>#DIV/0!</v>
      </c>
      <c r="SDF20" s="38" t="e">
        <f>AVERAGEIFS('Cobalt Prices'!$G$10:$G$4229,'Cobalt Prices'!$E$10:$E$4229,SDF$4)</f>
        <v>#DIV/0!</v>
      </c>
      <c r="SDG20" s="38" t="e">
        <f>AVERAGEIFS('Cobalt Prices'!$G$10:$G$4229,'Cobalt Prices'!$E$10:$E$4229,SDG$4)</f>
        <v>#DIV/0!</v>
      </c>
      <c r="SDH20" s="38" t="e">
        <f>AVERAGEIFS('Cobalt Prices'!$G$10:$G$4229,'Cobalt Prices'!$E$10:$E$4229,SDH$4)</f>
        <v>#DIV/0!</v>
      </c>
      <c r="SDI20" s="38" t="e">
        <f>AVERAGEIFS('Cobalt Prices'!$G$10:$G$4229,'Cobalt Prices'!$E$10:$E$4229,SDI$4)</f>
        <v>#DIV/0!</v>
      </c>
      <c r="SDJ20" s="38" t="e">
        <f>AVERAGEIFS('Cobalt Prices'!$G$10:$G$4229,'Cobalt Prices'!$E$10:$E$4229,SDJ$4)</f>
        <v>#DIV/0!</v>
      </c>
      <c r="SDK20" s="38" t="e">
        <f>AVERAGEIFS('Cobalt Prices'!$G$10:$G$4229,'Cobalt Prices'!$E$10:$E$4229,SDK$4)</f>
        <v>#DIV/0!</v>
      </c>
      <c r="SDL20" s="38" t="e">
        <f>AVERAGEIFS('Cobalt Prices'!$G$10:$G$4229,'Cobalt Prices'!$E$10:$E$4229,SDL$4)</f>
        <v>#DIV/0!</v>
      </c>
      <c r="SDM20" s="38" t="e">
        <f>AVERAGEIFS('Cobalt Prices'!$G$10:$G$4229,'Cobalt Prices'!$E$10:$E$4229,SDM$4)</f>
        <v>#DIV/0!</v>
      </c>
      <c r="SDN20" s="38" t="e">
        <f>AVERAGEIFS('Cobalt Prices'!$G$10:$G$4229,'Cobalt Prices'!$E$10:$E$4229,SDN$4)</f>
        <v>#DIV/0!</v>
      </c>
      <c r="SDO20" s="38" t="e">
        <f>AVERAGEIFS('Cobalt Prices'!$G$10:$G$4229,'Cobalt Prices'!$E$10:$E$4229,SDO$4)</f>
        <v>#DIV/0!</v>
      </c>
      <c r="SDP20" s="38" t="e">
        <f>AVERAGEIFS('Cobalt Prices'!$G$10:$G$4229,'Cobalt Prices'!$E$10:$E$4229,SDP$4)</f>
        <v>#DIV/0!</v>
      </c>
      <c r="SDQ20" s="38" t="e">
        <f>AVERAGEIFS('Cobalt Prices'!$G$10:$G$4229,'Cobalt Prices'!$E$10:$E$4229,SDQ$4)</f>
        <v>#DIV/0!</v>
      </c>
      <c r="SDR20" s="38" t="e">
        <f>AVERAGEIFS('Cobalt Prices'!$G$10:$G$4229,'Cobalt Prices'!$E$10:$E$4229,SDR$4)</f>
        <v>#DIV/0!</v>
      </c>
      <c r="SDS20" s="38" t="e">
        <f>AVERAGEIFS('Cobalt Prices'!$G$10:$G$4229,'Cobalt Prices'!$E$10:$E$4229,SDS$4)</f>
        <v>#DIV/0!</v>
      </c>
      <c r="SDT20" s="38" t="e">
        <f>AVERAGEIFS('Cobalt Prices'!$G$10:$G$4229,'Cobalt Prices'!$E$10:$E$4229,SDT$4)</f>
        <v>#DIV/0!</v>
      </c>
      <c r="SDU20" s="38" t="e">
        <f>AVERAGEIFS('Cobalt Prices'!$G$10:$G$4229,'Cobalt Prices'!$E$10:$E$4229,SDU$4)</f>
        <v>#DIV/0!</v>
      </c>
      <c r="SDV20" s="38" t="e">
        <f>AVERAGEIFS('Cobalt Prices'!$G$10:$G$4229,'Cobalt Prices'!$E$10:$E$4229,SDV$4)</f>
        <v>#DIV/0!</v>
      </c>
      <c r="SDW20" s="38" t="e">
        <f>AVERAGEIFS('Cobalt Prices'!$G$10:$G$4229,'Cobalt Prices'!$E$10:$E$4229,SDW$4)</f>
        <v>#DIV/0!</v>
      </c>
      <c r="SDX20" s="38" t="e">
        <f>AVERAGEIFS('Cobalt Prices'!$G$10:$G$4229,'Cobalt Prices'!$E$10:$E$4229,SDX$4)</f>
        <v>#DIV/0!</v>
      </c>
      <c r="SDY20" s="38" t="e">
        <f>AVERAGEIFS('Cobalt Prices'!$G$10:$G$4229,'Cobalt Prices'!$E$10:$E$4229,SDY$4)</f>
        <v>#DIV/0!</v>
      </c>
      <c r="SDZ20" s="38" t="e">
        <f>AVERAGEIFS('Cobalt Prices'!$G$10:$G$4229,'Cobalt Prices'!$E$10:$E$4229,SDZ$4)</f>
        <v>#DIV/0!</v>
      </c>
      <c r="SEA20" s="38" t="e">
        <f>AVERAGEIFS('Cobalt Prices'!$G$10:$G$4229,'Cobalt Prices'!$E$10:$E$4229,SEA$4)</f>
        <v>#DIV/0!</v>
      </c>
      <c r="SEB20" s="38" t="e">
        <f>AVERAGEIFS('Cobalt Prices'!$G$10:$G$4229,'Cobalt Prices'!$E$10:$E$4229,SEB$4)</f>
        <v>#DIV/0!</v>
      </c>
      <c r="SEC20" s="38" t="e">
        <f>AVERAGEIFS('Cobalt Prices'!$G$10:$G$4229,'Cobalt Prices'!$E$10:$E$4229,SEC$4)</f>
        <v>#DIV/0!</v>
      </c>
      <c r="SED20" s="38" t="e">
        <f>AVERAGEIFS('Cobalt Prices'!$G$10:$G$4229,'Cobalt Prices'!$E$10:$E$4229,SED$4)</f>
        <v>#DIV/0!</v>
      </c>
      <c r="SEE20" s="38" t="e">
        <f>AVERAGEIFS('Cobalt Prices'!$G$10:$G$4229,'Cobalt Prices'!$E$10:$E$4229,SEE$4)</f>
        <v>#DIV/0!</v>
      </c>
      <c r="SEF20" s="38" t="e">
        <f>AVERAGEIFS('Cobalt Prices'!$G$10:$G$4229,'Cobalt Prices'!$E$10:$E$4229,SEF$4)</f>
        <v>#DIV/0!</v>
      </c>
      <c r="SEG20" s="38" t="e">
        <f>AVERAGEIFS('Cobalt Prices'!$G$10:$G$4229,'Cobalt Prices'!$E$10:$E$4229,SEG$4)</f>
        <v>#DIV/0!</v>
      </c>
      <c r="SEH20" s="38" t="e">
        <f>AVERAGEIFS('Cobalt Prices'!$G$10:$G$4229,'Cobalt Prices'!$E$10:$E$4229,SEH$4)</f>
        <v>#DIV/0!</v>
      </c>
      <c r="SEI20" s="38" t="e">
        <f>AVERAGEIFS('Cobalt Prices'!$G$10:$G$4229,'Cobalt Prices'!$E$10:$E$4229,SEI$4)</f>
        <v>#DIV/0!</v>
      </c>
      <c r="SEJ20" s="38" t="e">
        <f>AVERAGEIFS('Cobalt Prices'!$G$10:$G$4229,'Cobalt Prices'!$E$10:$E$4229,SEJ$4)</f>
        <v>#DIV/0!</v>
      </c>
      <c r="SEK20" s="38" t="e">
        <f>AVERAGEIFS('Cobalt Prices'!$G$10:$G$4229,'Cobalt Prices'!$E$10:$E$4229,SEK$4)</f>
        <v>#DIV/0!</v>
      </c>
      <c r="SEL20" s="38" t="e">
        <f>AVERAGEIFS('Cobalt Prices'!$G$10:$G$4229,'Cobalt Prices'!$E$10:$E$4229,SEL$4)</f>
        <v>#DIV/0!</v>
      </c>
      <c r="SEM20" s="38" t="e">
        <f>AVERAGEIFS('Cobalt Prices'!$G$10:$G$4229,'Cobalt Prices'!$E$10:$E$4229,SEM$4)</f>
        <v>#DIV/0!</v>
      </c>
      <c r="SEN20" s="38" t="e">
        <f>AVERAGEIFS('Cobalt Prices'!$G$10:$G$4229,'Cobalt Prices'!$E$10:$E$4229,SEN$4)</f>
        <v>#DIV/0!</v>
      </c>
      <c r="SEO20" s="38" t="e">
        <f>AVERAGEIFS('Cobalt Prices'!$G$10:$G$4229,'Cobalt Prices'!$E$10:$E$4229,SEO$4)</f>
        <v>#DIV/0!</v>
      </c>
      <c r="SEP20" s="38" t="e">
        <f>AVERAGEIFS('Cobalt Prices'!$G$10:$G$4229,'Cobalt Prices'!$E$10:$E$4229,SEP$4)</f>
        <v>#DIV/0!</v>
      </c>
      <c r="SEQ20" s="38" t="e">
        <f>AVERAGEIFS('Cobalt Prices'!$G$10:$G$4229,'Cobalt Prices'!$E$10:$E$4229,SEQ$4)</f>
        <v>#DIV/0!</v>
      </c>
      <c r="SER20" s="38" t="e">
        <f>AVERAGEIFS('Cobalt Prices'!$G$10:$G$4229,'Cobalt Prices'!$E$10:$E$4229,SER$4)</f>
        <v>#DIV/0!</v>
      </c>
      <c r="SES20" s="38" t="e">
        <f>AVERAGEIFS('Cobalt Prices'!$G$10:$G$4229,'Cobalt Prices'!$E$10:$E$4229,SES$4)</f>
        <v>#DIV/0!</v>
      </c>
      <c r="SET20" s="38" t="e">
        <f>AVERAGEIFS('Cobalt Prices'!$G$10:$G$4229,'Cobalt Prices'!$E$10:$E$4229,SET$4)</f>
        <v>#DIV/0!</v>
      </c>
      <c r="SEU20" s="38" t="e">
        <f>AVERAGEIFS('Cobalt Prices'!$G$10:$G$4229,'Cobalt Prices'!$E$10:$E$4229,SEU$4)</f>
        <v>#DIV/0!</v>
      </c>
      <c r="SEV20" s="38" t="e">
        <f>AVERAGEIFS('Cobalt Prices'!$G$10:$G$4229,'Cobalt Prices'!$E$10:$E$4229,SEV$4)</f>
        <v>#DIV/0!</v>
      </c>
      <c r="SEW20" s="38" t="e">
        <f>AVERAGEIFS('Cobalt Prices'!$G$10:$G$4229,'Cobalt Prices'!$E$10:$E$4229,SEW$4)</f>
        <v>#DIV/0!</v>
      </c>
      <c r="SEX20" s="38" t="e">
        <f>AVERAGEIFS('Cobalt Prices'!$G$10:$G$4229,'Cobalt Prices'!$E$10:$E$4229,SEX$4)</f>
        <v>#DIV/0!</v>
      </c>
      <c r="SEY20" s="38" t="e">
        <f>AVERAGEIFS('Cobalt Prices'!$G$10:$G$4229,'Cobalt Prices'!$E$10:$E$4229,SEY$4)</f>
        <v>#DIV/0!</v>
      </c>
      <c r="SEZ20" s="38" t="e">
        <f>AVERAGEIFS('Cobalt Prices'!$G$10:$G$4229,'Cobalt Prices'!$E$10:$E$4229,SEZ$4)</f>
        <v>#DIV/0!</v>
      </c>
      <c r="SFA20" s="38" t="e">
        <f>AVERAGEIFS('Cobalt Prices'!$G$10:$G$4229,'Cobalt Prices'!$E$10:$E$4229,SFA$4)</f>
        <v>#DIV/0!</v>
      </c>
      <c r="SFB20" s="38" t="e">
        <f>AVERAGEIFS('Cobalt Prices'!$G$10:$G$4229,'Cobalt Prices'!$E$10:$E$4229,SFB$4)</f>
        <v>#DIV/0!</v>
      </c>
      <c r="SFC20" s="38" t="e">
        <f>AVERAGEIFS('Cobalt Prices'!$G$10:$G$4229,'Cobalt Prices'!$E$10:$E$4229,SFC$4)</f>
        <v>#DIV/0!</v>
      </c>
      <c r="SFD20" s="38" t="e">
        <f>AVERAGEIFS('Cobalt Prices'!$G$10:$G$4229,'Cobalt Prices'!$E$10:$E$4229,SFD$4)</f>
        <v>#DIV/0!</v>
      </c>
      <c r="SFE20" s="38" t="e">
        <f>AVERAGEIFS('Cobalt Prices'!$G$10:$G$4229,'Cobalt Prices'!$E$10:$E$4229,SFE$4)</f>
        <v>#DIV/0!</v>
      </c>
      <c r="SFF20" s="38" t="e">
        <f>AVERAGEIFS('Cobalt Prices'!$G$10:$G$4229,'Cobalt Prices'!$E$10:$E$4229,SFF$4)</f>
        <v>#DIV/0!</v>
      </c>
      <c r="SFG20" s="38" t="e">
        <f>AVERAGEIFS('Cobalt Prices'!$G$10:$G$4229,'Cobalt Prices'!$E$10:$E$4229,SFG$4)</f>
        <v>#DIV/0!</v>
      </c>
      <c r="SFH20" s="38" t="e">
        <f>AVERAGEIFS('Cobalt Prices'!$G$10:$G$4229,'Cobalt Prices'!$E$10:$E$4229,SFH$4)</f>
        <v>#DIV/0!</v>
      </c>
      <c r="SFI20" s="38" t="e">
        <f>AVERAGEIFS('Cobalt Prices'!$G$10:$G$4229,'Cobalt Prices'!$E$10:$E$4229,SFI$4)</f>
        <v>#DIV/0!</v>
      </c>
      <c r="SFJ20" s="38" t="e">
        <f>AVERAGEIFS('Cobalt Prices'!$G$10:$G$4229,'Cobalt Prices'!$E$10:$E$4229,SFJ$4)</f>
        <v>#DIV/0!</v>
      </c>
      <c r="SFK20" s="38" t="e">
        <f>AVERAGEIFS('Cobalt Prices'!$G$10:$G$4229,'Cobalt Prices'!$E$10:$E$4229,SFK$4)</f>
        <v>#DIV/0!</v>
      </c>
      <c r="SFL20" s="38" t="e">
        <f>AVERAGEIFS('Cobalt Prices'!$G$10:$G$4229,'Cobalt Prices'!$E$10:$E$4229,SFL$4)</f>
        <v>#DIV/0!</v>
      </c>
      <c r="SFM20" s="38" t="e">
        <f>AVERAGEIFS('Cobalt Prices'!$G$10:$G$4229,'Cobalt Prices'!$E$10:$E$4229,SFM$4)</f>
        <v>#DIV/0!</v>
      </c>
      <c r="SFN20" s="38" t="e">
        <f>AVERAGEIFS('Cobalt Prices'!$G$10:$G$4229,'Cobalt Prices'!$E$10:$E$4229,SFN$4)</f>
        <v>#DIV/0!</v>
      </c>
      <c r="SFO20" s="38" t="e">
        <f>AVERAGEIFS('Cobalt Prices'!$G$10:$G$4229,'Cobalt Prices'!$E$10:$E$4229,SFO$4)</f>
        <v>#DIV/0!</v>
      </c>
      <c r="SFP20" s="38" t="e">
        <f>AVERAGEIFS('Cobalt Prices'!$G$10:$G$4229,'Cobalt Prices'!$E$10:$E$4229,SFP$4)</f>
        <v>#DIV/0!</v>
      </c>
      <c r="SFQ20" s="38" t="e">
        <f>AVERAGEIFS('Cobalt Prices'!$G$10:$G$4229,'Cobalt Prices'!$E$10:$E$4229,SFQ$4)</f>
        <v>#DIV/0!</v>
      </c>
      <c r="SFR20" s="38" t="e">
        <f>AVERAGEIFS('Cobalt Prices'!$G$10:$G$4229,'Cobalt Prices'!$E$10:$E$4229,SFR$4)</f>
        <v>#DIV/0!</v>
      </c>
      <c r="SFS20" s="38" t="e">
        <f>AVERAGEIFS('Cobalt Prices'!$G$10:$G$4229,'Cobalt Prices'!$E$10:$E$4229,SFS$4)</f>
        <v>#DIV/0!</v>
      </c>
      <c r="SFT20" s="38" t="e">
        <f>AVERAGEIFS('Cobalt Prices'!$G$10:$G$4229,'Cobalt Prices'!$E$10:$E$4229,SFT$4)</f>
        <v>#DIV/0!</v>
      </c>
      <c r="SFU20" s="38" t="e">
        <f>AVERAGEIFS('Cobalt Prices'!$G$10:$G$4229,'Cobalt Prices'!$E$10:$E$4229,SFU$4)</f>
        <v>#DIV/0!</v>
      </c>
      <c r="SFV20" s="38" t="e">
        <f>AVERAGEIFS('Cobalt Prices'!$G$10:$G$4229,'Cobalt Prices'!$E$10:$E$4229,SFV$4)</f>
        <v>#DIV/0!</v>
      </c>
      <c r="SFW20" s="38" t="e">
        <f>AVERAGEIFS('Cobalt Prices'!$G$10:$G$4229,'Cobalt Prices'!$E$10:$E$4229,SFW$4)</f>
        <v>#DIV/0!</v>
      </c>
      <c r="SFX20" s="38" t="e">
        <f>AVERAGEIFS('Cobalt Prices'!$G$10:$G$4229,'Cobalt Prices'!$E$10:$E$4229,SFX$4)</f>
        <v>#DIV/0!</v>
      </c>
      <c r="SFY20" s="38" t="e">
        <f>AVERAGEIFS('Cobalt Prices'!$G$10:$G$4229,'Cobalt Prices'!$E$10:$E$4229,SFY$4)</f>
        <v>#DIV/0!</v>
      </c>
      <c r="SFZ20" s="38" t="e">
        <f>AVERAGEIFS('Cobalt Prices'!$G$10:$G$4229,'Cobalt Prices'!$E$10:$E$4229,SFZ$4)</f>
        <v>#DIV/0!</v>
      </c>
      <c r="SGA20" s="38" t="e">
        <f>AVERAGEIFS('Cobalt Prices'!$G$10:$G$4229,'Cobalt Prices'!$E$10:$E$4229,SGA$4)</f>
        <v>#DIV/0!</v>
      </c>
      <c r="SGB20" s="38" t="e">
        <f>AVERAGEIFS('Cobalt Prices'!$G$10:$G$4229,'Cobalt Prices'!$E$10:$E$4229,SGB$4)</f>
        <v>#DIV/0!</v>
      </c>
      <c r="SGC20" s="38" t="e">
        <f>AVERAGEIFS('Cobalt Prices'!$G$10:$G$4229,'Cobalt Prices'!$E$10:$E$4229,SGC$4)</f>
        <v>#DIV/0!</v>
      </c>
      <c r="SGD20" s="38" t="e">
        <f>AVERAGEIFS('Cobalt Prices'!$G$10:$G$4229,'Cobalt Prices'!$E$10:$E$4229,SGD$4)</f>
        <v>#DIV/0!</v>
      </c>
      <c r="SGE20" s="38" t="e">
        <f>AVERAGEIFS('Cobalt Prices'!$G$10:$G$4229,'Cobalt Prices'!$E$10:$E$4229,SGE$4)</f>
        <v>#DIV/0!</v>
      </c>
      <c r="SGF20" s="38" t="e">
        <f>AVERAGEIFS('Cobalt Prices'!$G$10:$G$4229,'Cobalt Prices'!$E$10:$E$4229,SGF$4)</f>
        <v>#DIV/0!</v>
      </c>
      <c r="SGG20" s="38" t="e">
        <f>AVERAGEIFS('Cobalt Prices'!$G$10:$G$4229,'Cobalt Prices'!$E$10:$E$4229,SGG$4)</f>
        <v>#DIV/0!</v>
      </c>
      <c r="SGH20" s="38" t="e">
        <f>AVERAGEIFS('Cobalt Prices'!$G$10:$G$4229,'Cobalt Prices'!$E$10:$E$4229,SGH$4)</f>
        <v>#DIV/0!</v>
      </c>
      <c r="SGI20" s="38" t="e">
        <f>AVERAGEIFS('Cobalt Prices'!$G$10:$G$4229,'Cobalt Prices'!$E$10:$E$4229,SGI$4)</f>
        <v>#DIV/0!</v>
      </c>
      <c r="SGJ20" s="38" t="e">
        <f>AVERAGEIFS('Cobalt Prices'!$G$10:$G$4229,'Cobalt Prices'!$E$10:$E$4229,SGJ$4)</f>
        <v>#DIV/0!</v>
      </c>
      <c r="SGK20" s="38" t="e">
        <f>AVERAGEIFS('Cobalt Prices'!$G$10:$G$4229,'Cobalt Prices'!$E$10:$E$4229,SGK$4)</f>
        <v>#DIV/0!</v>
      </c>
      <c r="SGL20" s="38" t="e">
        <f>AVERAGEIFS('Cobalt Prices'!$G$10:$G$4229,'Cobalt Prices'!$E$10:$E$4229,SGL$4)</f>
        <v>#DIV/0!</v>
      </c>
      <c r="SGM20" s="38" t="e">
        <f>AVERAGEIFS('Cobalt Prices'!$G$10:$G$4229,'Cobalt Prices'!$E$10:$E$4229,SGM$4)</f>
        <v>#DIV/0!</v>
      </c>
      <c r="SGN20" s="38" t="e">
        <f>AVERAGEIFS('Cobalt Prices'!$G$10:$G$4229,'Cobalt Prices'!$E$10:$E$4229,SGN$4)</f>
        <v>#DIV/0!</v>
      </c>
      <c r="SGO20" s="38" t="e">
        <f>AVERAGEIFS('Cobalt Prices'!$G$10:$G$4229,'Cobalt Prices'!$E$10:$E$4229,SGO$4)</f>
        <v>#DIV/0!</v>
      </c>
      <c r="SGP20" s="38" t="e">
        <f>AVERAGEIFS('Cobalt Prices'!$G$10:$G$4229,'Cobalt Prices'!$E$10:$E$4229,SGP$4)</f>
        <v>#DIV/0!</v>
      </c>
      <c r="SGQ20" s="38" t="e">
        <f>AVERAGEIFS('Cobalt Prices'!$G$10:$G$4229,'Cobalt Prices'!$E$10:$E$4229,SGQ$4)</f>
        <v>#DIV/0!</v>
      </c>
      <c r="SGR20" s="38" t="e">
        <f>AVERAGEIFS('Cobalt Prices'!$G$10:$G$4229,'Cobalt Prices'!$E$10:$E$4229,SGR$4)</f>
        <v>#DIV/0!</v>
      </c>
      <c r="SGS20" s="38" t="e">
        <f>AVERAGEIFS('Cobalt Prices'!$G$10:$G$4229,'Cobalt Prices'!$E$10:$E$4229,SGS$4)</f>
        <v>#DIV/0!</v>
      </c>
      <c r="SGT20" s="38" t="e">
        <f>AVERAGEIFS('Cobalt Prices'!$G$10:$G$4229,'Cobalt Prices'!$E$10:$E$4229,SGT$4)</f>
        <v>#DIV/0!</v>
      </c>
      <c r="SGU20" s="38" t="e">
        <f>AVERAGEIFS('Cobalt Prices'!$G$10:$G$4229,'Cobalt Prices'!$E$10:$E$4229,SGU$4)</f>
        <v>#DIV/0!</v>
      </c>
      <c r="SGV20" s="38" t="e">
        <f>AVERAGEIFS('Cobalt Prices'!$G$10:$G$4229,'Cobalt Prices'!$E$10:$E$4229,SGV$4)</f>
        <v>#DIV/0!</v>
      </c>
      <c r="SGW20" s="38" t="e">
        <f>AVERAGEIFS('Cobalt Prices'!$G$10:$G$4229,'Cobalt Prices'!$E$10:$E$4229,SGW$4)</f>
        <v>#DIV/0!</v>
      </c>
      <c r="SGX20" s="38" t="e">
        <f>AVERAGEIFS('Cobalt Prices'!$G$10:$G$4229,'Cobalt Prices'!$E$10:$E$4229,SGX$4)</f>
        <v>#DIV/0!</v>
      </c>
      <c r="SGY20" s="38" t="e">
        <f>AVERAGEIFS('Cobalt Prices'!$G$10:$G$4229,'Cobalt Prices'!$E$10:$E$4229,SGY$4)</f>
        <v>#DIV/0!</v>
      </c>
      <c r="SGZ20" s="38" t="e">
        <f>AVERAGEIFS('Cobalt Prices'!$G$10:$G$4229,'Cobalt Prices'!$E$10:$E$4229,SGZ$4)</f>
        <v>#DIV/0!</v>
      </c>
      <c r="SHA20" s="38" t="e">
        <f>AVERAGEIFS('Cobalt Prices'!$G$10:$G$4229,'Cobalt Prices'!$E$10:$E$4229,SHA$4)</f>
        <v>#DIV/0!</v>
      </c>
      <c r="SHB20" s="38" t="e">
        <f>AVERAGEIFS('Cobalt Prices'!$G$10:$G$4229,'Cobalt Prices'!$E$10:$E$4229,SHB$4)</f>
        <v>#DIV/0!</v>
      </c>
      <c r="SHC20" s="38" t="e">
        <f>AVERAGEIFS('Cobalt Prices'!$G$10:$G$4229,'Cobalt Prices'!$E$10:$E$4229,SHC$4)</f>
        <v>#DIV/0!</v>
      </c>
      <c r="SHD20" s="38" t="e">
        <f>AVERAGEIFS('Cobalt Prices'!$G$10:$G$4229,'Cobalt Prices'!$E$10:$E$4229,SHD$4)</f>
        <v>#DIV/0!</v>
      </c>
      <c r="SHE20" s="38" t="e">
        <f>AVERAGEIFS('Cobalt Prices'!$G$10:$G$4229,'Cobalt Prices'!$E$10:$E$4229,SHE$4)</f>
        <v>#DIV/0!</v>
      </c>
      <c r="SHF20" s="38" t="e">
        <f>AVERAGEIFS('Cobalt Prices'!$G$10:$G$4229,'Cobalt Prices'!$E$10:$E$4229,SHF$4)</f>
        <v>#DIV/0!</v>
      </c>
      <c r="SHG20" s="38" t="e">
        <f>AVERAGEIFS('Cobalt Prices'!$G$10:$G$4229,'Cobalt Prices'!$E$10:$E$4229,SHG$4)</f>
        <v>#DIV/0!</v>
      </c>
      <c r="SHH20" s="38" t="e">
        <f>AVERAGEIFS('Cobalt Prices'!$G$10:$G$4229,'Cobalt Prices'!$E$10:$E$4229,SHH$4)</f>
        <v>#DIV/0!</v>
      </c>
      <c r="SHI20" s="38" t="e">
        <f>AVERAGEIFS('Cobalt Prices'!$G$10:$G$4229,'Cobalt Prices'!$E$10:$E$4229,SHI$4)</f>
        <v>#DIV/0!</v>
      </c>
      <c r="SHJ20" s="38" t="e">
        <f>AVERAGEIFS('Cobalt Prices'!$G$10:$G$4229,'Cobalt Prices'!$E$10:$E$4229,SHJ$4)</f>
        <v>#DIV/0!</v>
      </c>
      <c r="SHK20" s="38" t="e">
        <f>AVERAGEIFS('Cobalt Prices'!$G$10:$G$4229,'Cobalt Prices'!$E$10:$E$4229,SHK$4)</f>
        <v>#DIV/0!</v>
      </c>
      <c r="SHL20" s="38" t="e">
        <f>AVERAGEIFS('Cobalt Prices'!$G$10:$G$4229,'Cobalt Prices'!$E$10:$E$4229,SHL$4)</f>
        <v>#DIV/0!</v>
      </c>
      <c r="SHM20" s="38" t="e">
        <f>AVERAGEIFS('Cobalt Prices'!$G$10:$G$4229,'Cobalt Prices'!$E$10:$E$4229,SHM$4)</f>
        <v>#DIV/0!</v>
      </c>
      <c r="SHN20" s="38" t="e">
        <f>AVERAGEIFS('Cobalt Prices'!$G$10:$G$4229,'Cobalt Prices'!$E$10:$E$4229,SHN$4)</f>
        <v>#DIV/0!</v>
      </c>
      <c r="SHO20" s="38" t="e">
        <f>AVERAGEIFS('Cobalt Prices'!$G$10:$G$4229,'Cobalt Prices'!$E$10:$E$4229,SHO$4)</f>
        <v>#DIV/0!</v>
      </c>
      <c r="SHP20" s="38" t="e">
        <f>AVERAGEIFS('Cobalt Prices'!$G$10:$G$4229,'Cobalt Prices'!$E$10:$E$4229,SHP$4)</f>
        <v>#DIV/0!</v>
      </c>
      <c r="SHQ20" s="38" t="e">
        <f>AVERAGEIFS('Cobalt Prices'!$G$10:$G$4229,'Cobalt Prices'!$E$10:$E$4229,SHQ$4)</f>
        <v>#DIV/0!</v>
      </c>
      <c r="SHR20" s="38" t="e">
        <f>AVERAGEIFS('Cobalt Prices'!$G$10:$G$4229,'Cobalt Prices'!$E$10:$E$4229,SHR$4)</f>
        <v>#DIV/0!</v>
      </c>
      <c r="SHS20" s="38" t="e">
        <f>AVERAGEIFS('Cobalt Prices'!$G$10:$G$4229,'Cobalt Prices'!$E$10:$E$4229,SHS$4)</f>
        <v>#DIV/0!</v>
      </c>
      <c r="SHT20" s="38" t="e">
        <f>AVERAGEIFS('Cobalt Prices'!$G$10:$G$4229,'Cobalt Prices'!$E$10:$E$4229,SHT$4)</f>
        <v>#DIV/0!</v>
      </c>
      <c r="SHU20" s="38" t="e">
        <f>AVERAGEIFS('Cobalt Prices'!$G$10:$G$4229,'Cobalt Prices'!$E$10:$E$4229,SHU$4)</f>
        <v>#DIV/0!</v>
      </c>
      <c r="SHV20" s="38" t="e">
        <f>AVERAGEIFS('Cobalt Prices'!$G$10:$G$4229,'Cobalt Prices'!$E$10:$E$4229,SHV$4)</f>
        <v>#DIV/0!</v>
      </c>
      <c r="SHW20" s="38" t="e">
        <f>AVERAGEIFS('Cobalt Prices'!$G$10:$G$4229,'Cobalt Prices'!$E$10:$E$4229,SHW$4)</f>
        <v>#DIV/0!</v>
      </c>
      <c r="SHX20" s="38" t="e">
        <f>AVERAGEIFS('Cobalt Prices'!$G$10:$G$4229,'Cobalt Prices'!$E$10:$E$4229,SHX$4)</f>
        <v>#DIV/0!</v>
      </c>
      <c r="SHY20" s="38" t="e">
        <f>AVERAGEIFS('Cobalt Prices'!$G$10:$G$4229,'Cobalt Prices'!$E$10:$E$4229,SHY$4)</f>
        <v>#DIV/0!</v>
      </c>
      <c r="SHZ20" s="38" t="e">
        <f>AVERAGEIFS('Cobalt Prices'!$G$10:$G$4229,'Cobalt Prices'!$E$10:$E$4229,SHZ$4)</f>
        <v>#DIV/0!</v>
      </c>
      <c r="SIA20" s="38" t="e">
        <f>AVERAGEIFS('Cobalt Prices'!$G$10:$G$4229,'Cobalt Prices'!$E$10:$E$4229,SIA$4)</f>
        <v>#DIV/0!</v>
      </c>
      <c r="SIB20" s="38" t="e">
        <f>AVERAGEIFS('Cobalt Prices'!$G$10:$G$4229,'Cobalt Prices'!$E$10:$E$4229,SIB$4)</f>
        <v>#DIV/0!</v>
      </c>
      <c r="SIC20" s="38" t="e">
        <f>AVERAGEIFS('Cobalt Prices'!$G$10:$G$4229,'Cobalt Prices'!$E$10:$E$4229,SIC$4)</f>
        <v>#DIV/0!</v>
      </c>
      <c r="SID20" s="38" t="e">
        <f>AVERAGEIFS('Cobalt Prices'!$G$10:$G$4229,'Cobalt Prices'!$E$10:$E$4229,SID$4)</f>
        <v>#DIV/0!</v>
      </c>
      <c r="SIE20" s="38" t="e">
        <f>AVERAGEIFS('Cobalt Prices'!$G$10:$G$4229,'Cobalt Prices'!$E$10:$E$4229,SIE$4)</f>
        <v>#DIV/0!</v>
      </c>
      <c r="SIF20" s="38" t="e">
        <f>AVERAGEIFS('Cobalt Prices'!$G$10:$G$4229,'Cobalt Prices'!$E$10:$E$4229,SIF$4)</f>
        <v>#DIV/0!</v>
      </c>
      <c r="SIG20" s="38" t="e">
        <f>AVERAGEIFS('Cobalt Prices'!$G$10:$G$4229,'Cobalt Prices'!$E$10:$E$4229,SIG$4)</f>
        <v>#DIV/0!</v>
      </c>
      <c r="SIH20" s="38" t="e">
        <f>AVERAGEIFS('Cobalt Prices'!$G$10:$G$4229,'Cobalt Prices'!$E$10:$E$4229,SIH$4)</f>
        <v>#DIV/0!</v>
      </c>
      <c r="SII20" s="38" t="e">
        <f>AVERAGEIFS('Cobalt Prices'!$G$10:$G$4229,'Cobalt Prices'!$E$10:$E$4229,SII$4)</f>
        <v>#DIV/0!</v>
      </c>
      <c r="SIJ20" s="38" t="e">
        <f>AVERAGEIFS('Cobalt Prices'!$G$10:$G$4229,'Cobalt Prices'!$E$10:$E$4229,SIJ$4)</f>
        <v>#DIV/0!</v>
      </c>
      <c r="SIK20" s="38" t="e">
        <f>AVERAGEIFS('Cobalt Prices'!$G$10:$G$4229,'Cobalt Prices'!$E$10:$E$4229,SIK$4)</f>
        <v>#DIV/0!</v>
      </c>
      <c r="SIL20" s="38" t="e">
        <f>AVERAGEIFS('Cobalt Prices'!$G$10:$G$4229,'Cobalt Prices'!$E$10:$E$4229,SIL$4)</f>
        <v>#DIV/0!</v>
      </c>
      <c r="SIM20" s="38" t="e">
        <f>AVERAGEIFS('Cobalt Prices'!$G$10:$G$4229,'Cobalt Prices'!$E$10:$E$4229,SIM$4)</f>
        <v>#DIV/0!</v>
      </c>
      <c r="SIN20" s="38" t="e">
        <f>AVERAGEIFS('Cobalt Prices'!$G$10:$G$4229,'Cobalt Prices'!$E$10:$E$4229,SIN$4)</f>
        <v>#DIV/0!</v>
      </c>
      <c r="SIO20" s="38" t="e">
        <f>AVERAGEIFS('Cobalt Prices'!$G$10:$G$4229,'Cobalt Prices'!$E$10:$E$4229,SIO$4)</f>
        <v>#DIV/0!</v>
      </c>
      <c r="SIP20" s="38" t="e">
        <f>AVERAGEIFS('Cobalt Prices'!$G$10:$G$4229,'Cobalt Prices'!$E$10:$E$4229,SIP$4)</f>
        <v>#DIV/0!</v>
      </c>
      <c r="SIQ20" s="38" t="e">
        <f>AVERAGEIFS('Cobalt Prices'!$G$10:$G$4229,'Cobalt Prices'!$E$10:$E$4229,SIQ$4)</f>
        <v>#DIV/0!</v>
      </c>
      <c r="SIR20" s="38" t="e">
        <f>AVERAGEIFS('Cobalt Prices'!$G$10:$G$4229,'Cobalt Prices'!$E$10:$E$4229,SIR$4)</f>
        <v>#DIV/0!</v>
      </c>
      <c r="SIS20" s="38" t="e">
        <f>AVERAGEIFS('Cobalt Prices'!$G$10:$G$4229,'Cobalt Prices'!$E$10:$E$4229,SIS$4)</f>
        <v>#DIV/0!</v>
      </c>
      <c r="SIT20" s="38" t="e">
        <f>AVERAGEIFS('Cobalt Prices'!$G$10:$G$4229,'Cobalt Prices'!$E$10:$E$4229,SIT$4)</f>
        <v>#DIV/0!</v>
      </c>
      <c r="SIU20" s="38" t="e">
        <f>AVERAGEIFS('Cobalt Prices'!$G$10:$G$4229,'Cobalt Prices'!$E$10:$E$4229,SIU$4)</f>
        <v>#DIV/0!</v>
      </c>
      <c r="SIV20" s="38" t="e">
        <f>AVERAGEIFS('Cobalt Prices'!$G$10:$G$4229,'Cobalt Prices'!$E$10:$E$4229,SIV$4)</f>
        <v>#DIV/0!</v>
      </c>
      <c r="SIW20" s="38" t="e">
        <f>AVERAGEIFS('Cobalt Prices'!$G$10:$G$4229,'Cobalt Prices'!$E$10:$E$4229,SIW$4)</f>
        <v>#DIV/0!</v>
      </c>
      <c r="SIX20" s="38" t="e">
        <f>AVERAGEIFS('Cobalt Prices'!$G$10:$G$4229,'Cobalt Prices'!$E$10:$E$4229,SIX$4)</f>
        <v>#DIV/0!</v>
      </c>
      <c r="SIY20" s="38" t="e">
        <f>AVERAGEIFS('Cobalt Prices'!$G$10:$G$4229,'Cobalt Prices'!$E$10:$E$4229,SIY$4)</f>
        <v>#DIV/0!</v>
      </c>
      <c r="SIZ20" s="38" t="e">
        <f>AVERAGEIFS('Cobalt Prices'!$G$10:$G$4229,'Cobalt Prices'!$E$10:$E$4229,SIZ$4)</f>
        <v>#DIV/0!</v>
      </c>
      <c r="SJA20" s="38" t="e">
        <f>AVERAGEIFS('Cobalt Prices'!$G$10:$G$4229,'Cobalt Prices'!$E$10:$E$4229,SJA$4)</f>
        <v>#DIV/0!</v>
      </c>
      <c r="SJB20" s="38" t="e">
        <f>AVERAGEIFS('Cobalt Prices'!$G$10:$G$4229,'Cobalt Prices'!$E$10:$E$4229,SJB$4)</f>
        <v>#DIV/0!</v>
      </c>
      <c r="SJC20" s="38" t="e">
        <f>AVERAGEIFS('Cobalt Prices'!$G$10:$G$4229,'Cobalt Prices'!$E$10:$E$4229,SJC$4)</f>
        <v>#DIV/0!</v>
      </c>
      <c r="SJD20" s="38" t="e">
        <f>AVERAGEIFS('Cobalt Prices'!$G$10:$G$4229,'Cobalt Prices'!$E$10:$E$4229,SJD$4)</f>
        <v>#DIV/0!</v>
      </c>
      <c r="SJE20" s="38" t="e">
        <f>AVERAGEIFS('Cobalt Prices'!$G$10:$G$4229,'Cobalt Prices'!$E$10:$E$4229,SJE$4)</f>
        <v>#DIV/0!</v>
      </c>
      <c r="SJF20" s="38" t="e">
        <f>AVERAGEIFS('Cobalt Prices'!$G$10:$G$4229,'Cobalt Prices'!$E$10:$E$4229,SJF$4)</f>
        <v>#DIV/0!</v>
      </c>
      <c r="SJG20" s="38" t="e">
        <f>AVERAGEIFS('Cobalt Prices'!$G$10:$G$4229,'Cobalt Prices'!$E$10:$E$4229,SJG$4)</f>
        <v>#DIV/0!</v>
      </c>
      <c r="SJH20" s="38" t="e">
        <f>AVERAGEIFS('Cobalt Prices'!$G$10:$G$4229,'Cobalt Prices'!$E$10:$E$4229,SJH$4)</f>
        <v>#DIV/0!</v>
      </c>
      <c r="SJI20" s="38" t="e">
        <f>AVERAGEIFS('Cobalt Prices'!$G$10:$G$4229,'Cobalt Prices'!$E$10:$E$4229,SJI$4)</f>
        <v>#DIV/0!</v>
      </c>
      <c r="SJJ20" s="38" t="e">
        <f>AVERAGEIFS('Cobalt Prices'!$G$10:$G$4229,'Cobalt Prices'!$E$10:$E$4229,SJJ$4)</f>
        <v>#DIV/0!</v>
      </c>
      <c r="SJK20" s="38" t="e">
        <f>AVERAGEIFS('Cobalt Prices'!$G$10:$G$4229,'Cobalt Prices'!$E$10:$E$4229,SJK$4)</f>
        <v>#DIV/0!</v>
      </c>
      <c r="SJL20" s="38" t="e">
        <f>AVERAGEIFS('Cobalt Prices'!$G$10:$G$4229,'Cobalt Prices'!$E$10:$E$4229,SJL$4)</f>
        <v>#DIV/0!</v>
      </c>
      <c r="SJM20" s="38" t="e">
        <f>AVERAGEIFS('Cobalt Prices'!$G$10:$G$4229,'Cobalt Prices'!$E$10:$E$4229,SJM$4)</f>
        <v>#DIV/0!</v>
      </c>
      <c r="SJN20" s="38" t="e">
        <f>AVERAGEIFS('Cobalt Prices'!$G$10:$G$4229,'Cobalt Prices'!$E$10:$E$4229,SJN$4)</f>
        <v>#DIV/0!</v>
      </c>
      <c r="SJO20" s="38" t="e">
        <f>AVERAGEIFS('Cobalt Prices'!$G$10:$G$4229,'Cobalt Prices'!$E$10:$E$4229,SJO$4)</f>
        <v>#DIV/0!</v>
      </c>
      <c r="SJP20" s="38" t="e">
        <f>AVERAGEIFS('Cobalt Prices'!$G$10:$G$4229,'Cobalt Prices'!$E$10:$E$4229,SJP$4)</f>
        <v>#DIV/0!</v>
      </c>
      <c r="SJQ20" s="38" t="e">
        <f>AVERAGEIFS('Cobalt Prices'!$G$10:$G$4229,'Cobalt Prices'!$E$10:$E$4229,SJQ$4)</f>
        <v>#DIV/0!</v>
      </c>
      <c r="SJR20" s="38" t="e">
        <f>AVERAGEIFS('Cobalt Prices'!$G$10:$G$4229,'Cobalt Prices'!$E$10:$E$4229,SJR$4)</f>
        <v>#DIV/0!</v>
      </c>
      <c r="SJS20" s="38" t="e">
        <f>AVERAGEIFS('Cobalt Prices'!$G$10:$G$4229,'Cobalt Prices'!$E$10:$E$4229,SJS$4)</f>
        <v>#DIV/0!</v>
      </c>
      <c r="SJT20" s="38" t="e">
        <f>AVERAGEIFS('Cobalt Prices'!$G$10:$G$4229,'Cobalt Prices'!$E$10:$E$4229,SJT$4)</f>
        <v>#DIV/0!</v>
      </c>
      <c r="SJU20" s="38" t="e">
        <f>AVERAGEIFS('Cobalt Prices'!$G$10:$G$4229,'Cobalt Prices'!$E$10:$E$4229,SJU$4)</f>
        <v>#DIV/0!</v>
      </c>
      <c r="SJV20" s="38" t="e">
        <f>AVERAGEIFS('Cobalt Prices'!$G$10:$G$4229,'Cobalt Prices'!$E$10:$E$4229,SJV$4)</f>
        <v>#DIV/0!</v>
      </c>
      <c r="SJW20" s="38" t="e">
        <f>AVERAGEIFS('Cobalt Prices'!$G$10:$G$4229,'Cobalt Prices'!$E$10:$E$4229,SJW$4)</f>
        <v>#DIV/0!</v>
      </c>
      <c r="SJX20" s="38" t="e">
        <f>AVERAGEIFS('Cobalt Prices'!$G$10:$G$4229,'Cobalt Prices'!$E$10:$E$4229,SJX$4)</f>
        <v>#DIV/0!</v>
      </c>
      <c r="SJY20" s="38" t="e">
        <f>AVERAGEIFS('Cobalt Prices'!$G$10:$G$4229,'Cobalt Prices'!$E$10:$E$4229,SJY$4)</f>
        <v>#DIV/0!</v>
      </c>
      <c r="SJZ20" s="38" t="e">
        <f>AVERAGEIFS('Cobalt Prices'!$G$10:$G$4229,'Cobalt Prices'!$E$10:$E$4229,SJZ$4)</f>
        <v>#DIV/0!</v>
      </c>
      <c r="SKA20" s="38" t="e">
        <f>AVERAGEIFS('Cobalt Prices'!$G$10:$G$4229,'Cobalt Prices'!$E$10:$E$4229,SKA$4)</f>
        <v>#DIV/0!</v>
      </c>
      <c r="SKB20" s="38" t="e">
        <f>AVERAGEIFS('Cobalt Prices'!$G$10:$G$4229,'Cobalt Prices'!$E$10:$E$4229,SKB$4)</f>
        <v>#DIV/0!</v>
      </c>
      <c r="SKC20" s="38" t="e">
        <f>AVERAGEIFS('Cobalt Prices'!$G$10:$G$4229,'Cobalt Prices'!$E$10:$E$4229,SKC$4)</f>
        <v>#DIV/0!</v>
      </c>
      <c r="SKD20" s="38" t="e">
        <f>AVERAGEIFS('Cobalt Prices'!$G$10:$G$4229,'Cobalt Prices'!$E$10:$E$4229,SKD$4)</f>
        <v>#DIV/0!</v>
      </c>
      <c r="SKE20" s="38" t="e">
        <f>AVERAGEIFS('Cobalt Prices'!$G$10:$G$4229,'Cobalt Prices'!$E$10:$E$4229,SKE$4)</f>
        <v>#DIV/0!</v>
      </c>
      <c r="SKF20" s="38" t="e">
        <f>AVERAGEIFS('Cobalt Prices'!$G$10:$G$4229,'Cobalt Prices'!$E$10:$E$4229,SKF$4)</f>
        <v>#DIV/0!</v>
      </c>
      <c r="SKG20" s="38" t="e">
        <f>AVERAGEIFS('Cobalt Prices'!$G$10:$G$4229,'Cobalt Prices'!$E$10:$E$4229,SKG$4)</f>
        <v>#DIV/0!</v>
      </c>
      <c r="SKH20" s="38" t="e">
        <f>AVERAGEIFS('Cobalt Prices'!$G$10:$G$4229,'Cobalt Prices'!$E$10:$E$4229,SKH$4)</f>
        <v>#DIV/0!</v>
      </c>
      <c r="SKI20" s="38" t="e">
        <f>AVERAGEIFS('Cobalt Prices'!$G$10:$G$4229,'Cobalt Prices'!$E$10:$E$4229,SKI$4)</f>
        <v>#DIV/0!</v>
      </c>
      <c r="SKJ20" s="38" t="e">
        <f>AVERAGEIFS('Cobalt Prices'!$G$10:$G$4229,'Cobalt Prices'!$E$10:$E$4229,SKJ$4)</f>
        <v>#DIV/0!</v>
      </c>
      <c r="SKK20" s="38" t="e">
        <f>AVERAGEIFS('Cobalt Prices'!$G$10:$G$4229,'Cobalt Prices'!$E$10:$E$4229,SKK$4)</f>
        <v>#DIV/0!</v>
      </c>
      <c r="SKL20" s="38" t="e">
        <f>AVERAGEIFS('Cobalt Prices'!$G$10:$G$4229,'Cobalt Prices'!$E$10:$E$4229,SKL$4)</f>
        <v>#DIV/0!</v>
      </c>
      <c r="SKM20" s="38" t="e">
        <f>AVERAGEIFS('Cobalt Prices'!$G$10:$G$4229,'Cobalt Prices'!$E$10:$E$4229,SKM$4)</f>
        <v>#DIV/0!</v>
      </c>
      <c r="SKN20" s="38" t="e">
        <f>AVERAGEIFS('Cobalt Prices'!$G$10:$G$4229,'Cobalt Prices'!$E$10:$E$4229,SKN$4)</f>
        <v>#DIV/0!</v>
      </c>
      <c r="SKO20" s="38" t="e">
        <f>AVERAGEIFS('Cobalt Prices'!$G$10:$G$4229,'Cobalt Prices'!$E$10:$E$4229,SKO$4)</f>
        <v>#DIV/0!</v>
      </c>
      <c r="SKP20" s="38" t="e">
        <f>AVERAGEIFS('Cobalt Prices'!$G$10:$G$4229,'Cobalt Prices'!$E$10:$E$4229,SKP$4)</f>
        <v>#DIV/0!</v>
      </c>
      <c r="SKQ20" s="38" t="e">
        <f>AVERAGEIFS('Cobalt Prices'!$G$10:$G$4229,'Cobalt Prices'!$E$10:$E$4229,SKQ$4)</f>
        <v>#DIV/0!</v>
      </c>
      <c r="SKR20" s="38" t="e">
        <f>AVERAGEIFS('Cobalt Prices'!$G$10:$G$4229,'Cobalt Prices'!$E$10:$E$4229,SKR$4)</f>
        <v>#DIV/0!</v>
      </c>
      <c r="SKS20" s="38" t="e">
        <f>AVERAGEIFS('Cobalt Prices'!$G$10:$G$4229,'Cobalt Prices'!$E$10:$E$4229,SKS$4)</f>
        <v>#DIV/0!</v>
      </c>
      <c r="SKT20" s="38" t="e">
        <f>AVERAGEIFS('Cobalt Prices'!$G$10:$G$4229,'Cobalt Prices'!$E$10:$E$4229,SKT$4)</f>
        <v>#DIV/0!</v>
      </c>
      <c r="SKU20" s="38" t="e">
        <f>AVERAGEIFS('Cobalt Prices'!$G$10:$G$4229,'Cobalt Prices'!$E$10:$E$4229,SKU$4)</f>
        <v>#DIV/0!</v>
      </c>
      <c r="SKV20" s="38" t="e">
        <f>AVERAGEIFS('Cobalt Prices'!$G$10:$G$4229,'Cobalt Prices'!$E$10:$E$4229,SKV$4)</f>
        <v>#DIV/0!</v>
      </c>
      <c r="SKW20" s="38" t="e">
        <f>AVERAGEIFS('Cobalt Prices'!$G$10:$G$4229,'Cobalt Prices'!$E$10:$E$4229,SKW$4)</f>
        <v>#DIV/0!</v>
      </c>
      <c r="SKX20" s="38" t="e">
        <f>AVERAGEIFS('Cobalt Prices'!$G$10:$G$4229,'Cobalt Prices'!$E$10:$E$4229,SKX$4)</f>
        <v>#DIV/0!</v>
      </c>
      <c r="SKY20" s="38" t="e">
        <f>AVERAGEIFS('Cobalt Prices'!$G$10:$G$4229,'Cobalt Prices'!$E$10:$E$4229,SKY$4)</f>
        <v>#DIV/0!</v>
      </c>
      <c r="SKZ20" s="38" t="e">
        <f>AVERAGEIFS('Cobalt Prices'!$G$10:$G$4229,'Cobalt Prices'!$E$10:$E$4229,SKZ$4)</f>
        <v>#DIV/0!</v>
      </c>
      <c r="SLA20" s="38" t="e">
        <f>AVERAGEIFS('Cobalt Prices'!$G$10:$G$4229,'Cobalt Prices'!$E$10:$E$4229,SLA$4)</f>
        <v>#DIV/0!</v>
      </c>
      <c r="SLB20" s="38" t="e">
        <f>AVERAGEIFS('Cobalt Prices'!$G$10:$G$4229,'Cobalt Prices'!$E$10:$E$4229,SLB$4)</f>
        <v>#DIV/0!</v>
      </c>
      <c r="SLC20" s="38" t="e">
        <f>AVERAGEIFS('Cobalt Prices'!$G$10:$G$4229,'Cobalt Prices'!$E$10:$E$4229,SLC$4)</f>
        <v>#DIV/0!</v>
      </c>
      <c r="SLD20" s="38" t="e">
        <f>AVERAGEIFS('Cobalt Prices'!$G$10:$G$4229,'Cobalt Prices'!$E$10:$E$4229,SLD$4)</f>
        <v>#DIV/0!</v>
      </c>
      <c r="SLE20" s="38" t="e">
        <f>AVERAGEIFS('Cobalt Prices'!$G$10:$G$4229,'Cobalt Prices'!$E$10:$E$4229,SLE$4)</f>
        <v>#DIV/0!</v>
      </c>
      <c r="SLF20" s="38" t="e">
        <f>AVERAGEIFS('Cobalt Prices'!$G$10:$G$4229,'Cobalt Prices'!$E$10:$E$4229,SLF$4)</f>
        <v>#DIV/0!</v>
      </c>
      <c r="SLG20" s="38" t="e">
        <f>AVERAGEIFS('Cobalt Prices'!$G$10:$G$4229,'Cobalt Prices'!$E$10:$E$4229,SLG$4)</f>
        <v>#DIV/0!</v>
      </c>
      <c r="SLH20" s="38" t="e">
        <f>AVERAGEIFS('Cobalt Prices'!$G$10:$G$4229,'Cobalt Prices'!$E$10:$E$4229,SLH$4)</f>
        <v>#DIV/0!</v>
      </c>
      <c r="SLI20" s="38" t="e">
        <f>AVERAGEIFS('Cobalt Prices'!$G$10:$G$4229,'Cobalt Prices'!$E$10:$E$4229,SLI$4)</f>
        <v>#DIV/0!</v>
      </c>
      <c r="SLJ20" s="38" t="e">
        <f>AVERAGEIFS('Cobalt Prices'!$G$10:$G$4229,'Cobalt Prices'!$E$10:$E$4229,SLJ$4)</f>
        <v>#DIV/0!</v>
      </c>
      <c r="SLK20" s="38" t="e">
        <f>AVERAGEIFS('Cobalt Prices'!$G$10:$G$4229,'Cobalt Prices'!$E$10:$E$4229,SLK$4)</f>
        <v>#DIV/0!</v>
      </c>
      <c r="SLL20" s="38" t="e">
        <f>AVERAGEIFS('Cobalt Prices'!$G$10:$G$4229,'Cobalt Prices'!$E$10:$E$4229,SLL$4)</f>
        <v>#DIV/0!</v>
      </c>
      <c r="SLM20" s="38" t="e">
        <f>AVERAGEIFS('Cobalt Prices'!$G$10:$G$4229,'Cobalt Prices'!$E$10:$E$4229,SLM$4)</f>
        <v>#DIV/0!</v>
      </c>
      <c r="SLN20" s="38" t="e">
        <f>AVERAGEIFS('Cobalt Prices'!$G$10:$G$4229,'Cobalt Prices'!$E$10:$E$4229,SLN$4)</f>
        <v>#DIV/0!</v>
      </c>
      <c r="SLO20" s="38" t="e">
        <f>AVERAGEIFS('Cobalt Prices'!$G$10:$G$4229,'Cobalt Prices'!$E$10:$E$4229,SLO$4)</f>
        <v>#DIV/0!</v>
      </c>
      <c r="SLP20" s="38" t="e">
        <f>AVERAGEIFS('Cobalt Prices'!$G$10:$G$4229,'Cobalt Prices'!$E$10:$E$4229,SLP$4)</f>
        <v>#DIV/0!</v>
      </c>
      <c r="SLQ20" s="38" t="e">
        <f>AVERAGEIFS('Cobalt Prices'!$G$10:$G$4229,'Cobalt Prices'!$E$10:$E$4229,SLQ$4)</f>
        <v>#DIV/0!</v>
      </c>
      <c r="SLR20" s="38" t="e">
        <f>AVERAGEIFS('Cobalt Prices'!$G$10:$G$4229,'Cobalt Prices'!$E$10:$E$4229,SLR$4)</f>
        <v>#DIV/0!</v>
      </c>
      <c r="SLS20" s="38" t="e">
        <f>AVERAGEIFS('Cobalt Prices'!$G$10:$G$4229,'Cobalt Prices'!$E$10:$E$4229,SLS$4)</f>
        <v>#DIV/0!</v>
      </c>
      <c r="SLT20" s="38" t="e">
        <f>AVERAGEIFS('Cobalt Prices'!$G$10:$G$4229,'Cobalt Prices'!$E$10:$E$4229,SLT$4)</f>
        <v>#DIV/0!</v>
      </c>
      <c r="SLU20" s="38" t="e">
        <f>AVERAGEIFS('Cobalt Prices'!$G$10:$G$4229,'Cobalt Prices'!$E$10:$E$4229,SLU$4)</f>
        <v>#DIV/0!</v>
      </c>
      <c r="SLV20" s="38" t="e">
        <f>AVERAGEIFS('Cobalt Prices'!$G$10:$G$4229,'Cobalt Prices'!$E$10:$E$4229,SLV$4)</f>
        <v>#DIV/0!</v>
      </c>
      <c r="SLW20" s="38" t="e">
        <f>AVERAGEIFS('Cobalt Prices'!$G$10:$G$4229,'Cobalt Prices'!$E$10:$E$4229,SLW$4)</f>
        <v>#DIV/0!</v>
      </c>
      <c r="SLX20" s="38" t="e">
        <f>AVERAGEIFS('Cobalt Prices'!$G$10:$G$4229,'Cobalt Prices'!$E$10:$E$4229,SLX$4)</f>
        <v>#DIV/0!</v>
      </c>
      <c r="SLY20" s="38" t="e">
        <f>AVERAGEIFS('Cobalt Prices'!$G$10:$G$4229,'Cobalt Prices'!$E$10:$E$4229,SLY$4)</f>
        <v>#DIV/0!</v>
      </c>
      <c r="SLZ20" s="38" t="e">
        <f>AVERAGEIFS('Cobalt Prices'!$G$10:$G$4229,'Cobalt Prices'!$E$10:$E$4229,SLZ$4)</f>
        <v>#DIV/0!</v>
      </c>
      <c r="SMA20" s="38" t="e">
        <f>AVERAGEIFS('Cobalt Prices'!$G$10:$G$4229,'Cobalt Prices'!$E$10:$E$4229,SMA$4)</f>
        <v>#DIV/0!</v>
      </c>
      <c r="SMB20" s="38" t="e">
        <f>AVERAGEIFS('Cobalt Prices'!$G$10:$G$4229,'Cobalt Prices'!$E$10:$E$4229,SMB$4)</f>
        <v>#DIV/0!</v>
      </c>
      <c r="SMC20" s="38" t="e">
        <f>AVERAGEIFS('Cobalt Prices'!$G$10:$G$4229,'Cobalt Prices'!$E$10:$E$4229,SMC$4)</f>
        <v>#DIV/0!</v>
      </c>
      <c r="SMD20" s="38" t="e">
        <f>AVERAGEIFS('Cobalt Prices'!$G$10:$G$4229,'Cobalt Prices'!$E$10:$E$4229,SMD$4)</f>
        <v>#DIV/0!</v>
      </c>
      <c r="SME20" s="38" t="e">
        <f>AVERAGEIFS('Cobalt Prices'!$G$10:$G$4229,'Cobalt Prices'!$E$10:$E$4229,SME$4)</f>
        <v>#DIV/0!</v>
      </c>
      <c r="SMF20" s="38" t="e">
        <f>AVERAGEIFS('Cobalt Prices'!$G$10:$G$4229,'Cobalt Prices'!$E$10:$E$4229,SMF$4)</f>
        <v>#DIV/0!</v>
      </c>
      <c r="SMG20" s="38" t="e">
        <f>AVERAGEIFS('Cobalt Prices'!$G$10:$G$4229,'Cobalt Prices'!$E$10:$E$4229,SMG$4)</f>
        <v>#DIV/0!</v>
      </c>
      <c r="SMH20" s="38" t="e">
        <f>AVERAGEIFS('Cobalt Prices'!$G$10:$G$4229,'Cobalt Prices'!$E$10:$E$4229,SMH$4)</f>
        <v>#DIV/0!</v>
      </c>
      <c r="SMI20" s="38" t="e">
        <f>AVERAGEIFS('Cobalt Prices'!$G$10:$G$4229,'Cobalt Prices'!$E$10:$E$4229,SMI$4)</f>
        <v>#DIV/0!</v>
      </c>
      <c r="SMJ20" s="38" t="e">
        <f>AVERAGEIFS('Cobalt Prices'!$G$10:$G$4229,'Cobalt Prices'!$E$10:$E$4229,SMJ$4)</f>
        <v>#DIV/0!</v>
      </c>
      <c r="SMK20" s="38" t="e">
        <f>AVERAGEIFS('Cobalt Prices'!$G$10:$G$4229,'Cobalt Prices'!$E$10:$E$4229,SMK$4)</f>
        <v>#DIV/0!</v>
      </c>
      <c r="SML20" s="38" t="e">
        <f>AVERAGEIFS('Cobalt Prices'!$G$10:$G$4229,'Cobalt Prices'!$E$10:$E$4229,SML$4)</f>
        <v>#DIV/0!</v>
      </c>
      <c r="SMM20" s="38" t="e">
        <f>AVERAGEIFS('Cobalt Prices'!$G$10:$G$4229,'Cobalt Prices'!$E$10:$E$4229,SMM$4)</f>
        <v>#DIV/0!</v>
      </c>
      <c r="SMN20" s="38" t="e">
        <f>AVERAGEIFS('Cobalt Prices'!$G$10:$G$4229,'Cobalt Prices'!$E$10:$E$4229,SMN$4)</f>
        <v>#DIV/0!</v>
      </c>
      <c r="SMO20" s="38" t="e">
        <f>AVERAGEIFS('Cobalt Prices'!$G$10:$G$4229,'Cobalt Prices'!$E$10:$E$4229,SMO$4)</f>
        <v>#DIV/0!</v>
      </c>
      <c r="SMP20" s="38" t="e">
        <f>AVERAGEIFS('Cobalt Prices'!$G$10:$G$4229,'Cobalt Prices'!$E$10:$E$4229,SMP$4)</f>
        <v>#DIV/0!</v>
      </c>
      <c r="SMQ20" s="38" t="e">
        <f>AVERAGEIFS('Cobalt Prices'!$G$10:$G$4229,'Cobalt Prices'!$E$10:$E$4229,SMQ$4)</f>
        <v>#DIV/0!</v>
      </c>
      <c r="SMR20" s="38" t="e">
        <f>AVERAGEIFS('Cobalt Prices'!$G$10:$G$4229,'Cobalt Prices'!$E$10:$E$4229,SMR$4)</f>
        <v>#DIV/0!</v>
      </c>
      <c r="SMS20" s="38" t="e">
        <f>AVERAGEIFS('Cobalt Prices'!$G$10:$G$4229,'Cobalt Prices'!$E$10:$E$4229,SMS$4)</f>
        <v>#DIV/0!</v>
      </c>
      <c r="SMT20" s="38" t="e">
        <f>AVERAGEIFS('Cobalt Prices'!$G$10:$G$4229,'Cobalt Prices'!$E$10:$E$4229,SMT$4)</f>
        <v>#DIV/0!</v>
      </c>
      <c r="SMU20" s="38" t="e">
        <f>AVERAGEIFS('Cobalt Prices'!$G$10:$G$4229,'Cobalt Prices'!$E$10:$E$4229,SMU$4)</f>
        <v>#DIV/0!</v>
      </c>
      <c r="SMV20" s="38" t="e">
        <f>AVERAGEIFS('Cobalt Prices'!$G$10:$G$4229,'Cobalt Prices'!$E$10:$E$4229,SMV$4)</f>
        <v>#DIV/0!</v>
      </c>
      <c r="SMW20" s="38" t="e">
        <f>AVERAGEIFS('Cobalt Prices'!$G$10:$G$4229,'Cobalt Prices'!$E$10:$E$4229,SMW$4)</f>
        <v>#DIV/0!</v>
      </c>
      <c r="SMX20" s="38" t="e">
        <f>AVERAGEIFS('Cobalt Prices'!$G$10:$G$4229,'Cobalt Prices'!$E$10:$E$4229,SMX$4)</f>
        <v>#DIV/0!</v>
      </c>
      <c r="SMY20" s="38" t="e">
        <f>AVERAGEIFS('Cobalt Prices'!$G$10:$G$4229,'Cobalt Prices'!$E$10:$E$4229,SMY$4)</f>
        <v>#DIV/0!</v>
      </c>
      <c r="SMZ20" s="38" t="e">
        <f>AVERAGEIFS('Cobalt Prices'!$G$10:$G$4229,'Cobalt Prices'!$E$10:$E$4229,SMZ$4)</f>
        <v>#DIV/0!</v>
      </c>
      <c r="SNA20" s="38" t="e">
        <f>AVERAGEIFS('Cobalt Prices'!$G$10:$G$4229,'Cobalt Prices'!$E$10:$E$4229,SNA$4)</f>
        <v>#DIV/0!</v>
      </c>
      <c r="SNB20" s="38" t="e">
        <f>AVERAGEIFS('Cobalt Prices'!$G$10:$G$4229,'Cobalt Prices'!$E$10:$E$4229,SNB$4)</f>
        <v>#DIV/0!</v>
      </c>
      <c r="SNC20" s="38" t="e">
        <f>AVERAGEIFS('Cobalt Prices'!$G$10:$G$4229,'Cobalt Prices'!$E$10:$E$4229,SNC$4)</f>
        <v>#DIV/0!</v>
      </c>
      <c r="SND20" s="38" t="e">
        <f>AVERAGEIFS('Cobalt Prices'!$G$10:$G$4229,'Cobalt Prices'!$E$10:$E$4229,SND$4)</f>
        <v>#DIV/0!</v>
      </c>
      <c r="SNE20" s="38" t="e">
        <f>AVERAGEIFS('Cobalt Prices'!$G$10:$G$4229,'Cobalt Prices'!$E$10:$E$4229,SNE$4)</f>
        <v>#DIV/0!</v>
      </c>
      <c r="SNF20" s="38" t="e">
        <f>AVERAGEIFS('Cobalt Prices'!$G$10:$G$4229,'Cobalt Prices'!$E$10:$E$4229,SNF$4)</f>
        <v>#DIV/0!</v>
      </c>
      <c r="SNG20" s="38" t="e">
        <f>AVERAGEIFS('Cobalt Prices'!$G$10:$G$4229,'Cobalt Prices'!$E$10:$E$4229,SNG$4)</f>
        <v>#DIV/0!</v>
      </c>
      <c r="SNH20" s="38" t="e">
        <f>AVERAGEIFS('Cobalt Prices'!$G$10:$G$4229,'Cobalt Prices'!$E$10:$E$4229,SNH$4)</f>
        <v>#DIV/0!</v>
      </c>
      <c r="SNI20" s="38" t="e">
        <f>AVERAGEIFS('Cobalt Prices'!$G$10:$G$4229,'Cobalt Prices'!$E$10:$E$4229,SNI$4)</f>
        <v>#DIV/0!</v>
      </c>
      <c r="SNJ20" s="38" t="e">
        <f>AVERAGEIFS('Cobalt Prices'!$G$10:$G$4229,'Cobalt Prices'!$E$10:$E$4229,SNJ$4)</f>
        <v>#DIV/0!</v>
      </c>
      <c r="SNK20" s="38" t="e">
        <f>AVERAGEIFS('Cobalt Prices'!$G$10:$G$4229,'Cobalt Prices'!$E$10:$E$4229,SNK$4)</f>
        <v>#DIV/0!</v>
      </c>
      <c r="SNL20" s="38" t="e">
        <f>AVERAGEIFS('Cobalt Prices'!$G$10:$G$4229,'Cobalt Prices'!$E$10:$E$4229,SNL$4)</f>
        <v>#DIV/0!</v>
      </c>
      <c r="SNM20" s="38" t="e">
        <f>AVERAGEIFS('Cobalt Prices'!$G$10:$G$4229,'Cobalt Prices'!$E$10:$E$4229,SNM$4)</f>
        <v>#DIV/0!</v>
      </c>
      <c r="SNN20" s="38" t="e">
        <f>AVERAGEIFS('Cobalt Prices'!$G$10:$G$4229,'Cobalt Prices'!$E$10:$E$4229,SNN$4)</f>
        <v>#DIV/0!</v>
      </c>
      <c r="SNO20" s="38" t="e">
        <f>AVERAGEIFS('Cobalt Prices'!$G$10:$G$4229,'Cobalt Prices'!$E$10:$E$4229,SNO$4)</f>
        <v>#DIV/0!</v>
      </c>
      <c r="SNP20" s="38" t="e">
        <f>AVERAGEIFS('Cobalt Prices'!$G$10:$G$4229,'Cobalt Prices'!$E$10:$E$4229,SNP$4)</f>
        <v>#DIV/0!</v>
      </c>
      <c r="SNQ20" s="38" t="e">
        <f>AVERAGEIFS('Cobalt Prices'!$G$10:$G$4229,'Cobalt Prices'!$E$10:$E$4229,SNQ$4)</f>
        <v>#DIV/0!</v>
      </c>
      <c r="SNR20" s="38" t="e">
        <f>AVERAGEIFS('Cobalt Prices'!$G$10:$G$4229,'Cobalt Prices'!$E$10:$E$4229,SNR$4)</f>
        <v>#DIV/0!</v>
      </c>
      <c r="SNS20" s="38" t="e">
        <f>AVERAGEIFS('Cobalt Prices'!$G$10:$G$4229,'Cobalt Prices'!$E$10:$E$4229,SNS$4)</f>
        <v>#DIV/0!</v>
      </c>
      <c r="SNT20" s="38" t="e">
        <f>AVERAGEIFS('Cobalt Prices'!$G$10:$G$4229,'Cobalt Prices'!$E$10:$E$4229,SNT$4)</f>
        <v>#DIV/0!</v>
      </c>
      <c r="SNU20" s="38" t="e">
        <f>AVERAGEIFS('Cobalt Prices'!$G$10:$G$4229,'Cobalt Prices'!$E$10:$E$4229,SNU$4)</f>
        <v>#DIV/0!</v>
      </c>
      <c r="SNV20" s="38" t="e">
        <f>AVERAGEIFS('Cobalt Prices'!$G$10:$G$4229,'Cobalt Prices'!$E$10:$E$4229,SNV$4)</f>
        <v>#DIV/0!</v>
      </c>
      <c r="SNW20" s="38" t="e">
        <f>AVERAGEIFS('Cobalt Prices'!$G$10:$G$4229,'Cobalt Prices'!$E$10:$E$4229,SNW$4)</f>
        <v>#DIV/0!</v>
      </c>
      <c r="SNX20" s="38" t="e">
        <f>AVERAGEIFS('Cobalt Prices'!$G$10:$G$4229,'Cobalt Prices'!$E$10:$E$4229,SNX$4)</f>
        <v>#DIV/0!</v>
      </c>
      <c r="SNY20" s="38" t="e">
        <f>AVERAGEIFS('Cobalt Prices'!$G$10:$G$4229,'Cobalt Prices'!$E$10:$E$4229,SNY$4)</f>
        <v>#DIV/0!</v>
      </c>
      <c r="SNZ20" s="38" t="e">
        <f>AVERAGEIFS('Cobalt Prices'!$G$10:$G$4229,'Cobalt Prices'!$E$10:$E$4229,SNZ$4)</f>
        <v>#DIV/0!</v>
      </c>
      <c r="SOA20" s="38" t="e">
        <f>AVERAGEIFS('Cobalt Prices'!$G$10:$G$4229,'Cobalt Prices'!$E$10:$E$4229,SOA$4)</f>
        <v>#DIV/0!</v>
      </c>
      <c r="SOB20" s="38" t="e">
        <f>AVERAGEIFS('Cobalt Prices'!$G$10:$G$4229,'Cobalt Prices'!$E$10:$E$4229,SOB$4)</f>
        <v>#DIV/0!</v>
      </c>
      <c r="SOC20" s="38" t="e">
        <f>AVERAGEIFS('Cobalt Prices'!$G$10:$G$4229,'Cobalt Prices'!$E$10:$E$4229,SOC$4)</f>
        <v>#DIV/0!</v>
      </c>
      <c r="SOD20" s="38" t="e">
        <f>AVERAGEIFS('Cobalt Prices'!$G$10:$G$4229,'Cobalt Prices'!$E$10:$E$4229,SOD$4)</f>
        <v>#DIV/0!</v>
      </c>
      <c r="SOE20" s="38" t="e">
        <f>AVERAGEIFS('Cobalt Prices'!$G$10:$G$4229,'Cobalt Prices'!$E$10:$E$4229,SOE$4)</f>
        <v>#DIV/0!</v>
      </c>
      <c r="SOF20" s="38" t="e">
        <f>AVERAGEIFS('Cobalt Prices'!$G$10:$G$4229,'Cobalt Prices'!$E$10:$E$4229,SOF$4)</f>
        <v>#DIV/0!</v>
      </c>
      <c r="SOG20" s="38" t="e">
        <f>AVERAGEIFS('Cobalt Prices'!$G$10:$G$4229,'Cobalt Prices'!$E$10:$E$4229,SOG$4)</f>
        <v>#DIV/0!</v>
      </c>
      <c r="SOH20" s="38" t="e">
        <f>AVERAGEIFS('Cobalt Prices'!$G$10:$G$4229,'Cobalt Prices'!$E$10:$E$4229,SOH$4)</f>
        <v>#DIV/0!</v>
      </c>
      <c r="SOI20" s="38" t="e">
        <f>AVERAGEIFS('Cobalt Prices'!$G$10:$G$4229,'Cobalt Prices'!$E$10:$E$4229,SOI$4)</f>
        <v>#DIV/0!</v>
      </c>
      <c r="SOJ20" s="38" t="e">
        <f>AVERAGEIFS('Cobalt Prices'!$G$10:$G$4229,'Cobalt Prices'!$E$10:$E$4229,SOJ$4)</f>
        <v>#DIV/0!</v>
      </c>
      <c r="SOK20" s="38" t="e">
        <f>AVERAGEIFS('Cobalt Prices'!$G$10:$G$4229,'Cobalt Prices'!$E$10:$E$4229,SOK$4)</f>
        <v>#DIV/0!</v>
      </c>
      <c r="SOL20" s="38" t="e">
        <f>AVERAGEIFS('Cobalt Prices'!$G$10:$G$4229,'Cobalt Prices'!$E$10:$E$4229,SOL$4)</f>
        <v>#DIV/0!</v>
      </c>
      <c r="SOM20" s="38" t="e">
        <f>AVERAGEIFS('Cobalt Prices'!$G$10:$G$4229,'Cobalt Prices'!$E$10:$E$4229,SOM$4)</f>
        <v>#DIV/0!</v>
      </c>
      <c r="SON20" s="38" t="e">
        <f>AVERAGEIFS('Cobalt Prices'!$G$10:$G$4229,'Cobalt Prices'!$E$10:$E$4229,SON$4)</f>
        <v>#DIV/0!</v>
      </c>
      <c r="SOO20" s="38" t="e">
        <f>AVERAGEIFS('Cobalt Prices'!$G$10:$G$4229,'Cobalt Prices'!$E$10:$E$4229,SOO$4)</f>
        <v>#DIV/0!</v>
      </c>
      <c r="SOP20" s="38" t="e">
        <f>AVERAGEIFS('Cobalt Prices'!$G$10:$G$4229,'Cobalt Prices'!$E$10:$E$4229,SOP$4)</f>
        <v>#DIV/0!</v>
      </c>
      <c r="SOQ20" s="38" t="e">
        <f>AVERAGEIFS('Cobalt Prices'!$G$10:$G$4229,'Cobalt Prices'!$E$10:$E$4229,SOQ$4)</f>
        <v>#DIV/0!</v>
      </c>
      <c r="SOR20" s="38" t="e">
        <f>AVERAGEIFS('Cobalt Prices'!$G$10:$G$4229,'Cobalt Prices'!$E$10:$E$4229,SOR$4)</f>
        <v>#DIV/0!</v>
      </c>
      <c r="SOS20" s="38" t="e">
        <f>AVERAGEIFS('Cobalt Prices'!$G$10:$G$4229,'Cobalt Prices'!$E$10:$E$4229,SOS$4)</f>
        <v>#DIV/0!</v>
      </c>
      <c r="SOT20" s="38" t="e">
        <f>AVERAGEIFS('Cobalt Prices'!$G$10:$G$4229,'Cobalt Prices'!$E$10:$E$4229,SOT$4)</f>
        <v>#DIV/0!</v>
      </c>
      <c r="SOU20" s="38" t="e">
        <f>AVERAGEIFS('Cobalt Prices'!$G$10:$G$4229,'Cobalt Prices'!$E$10:$E$4229,SOU$4)</f>
        <v>#DIV/0!</v>
      </c>
      <c r="SOV20" s="38" t="e">
        <f>AVERAGEIFS('Cobalt Prices'!$G$10:$G$4229,'Cobalt Prices'!$E$10:$E$4229,SOV$4)</f>
        <v>#DIV/0!</v>
      </c>
      <c r="SOW20" s="38" t="e">
        <f>AVERAGEIFS('Cobalt Prices'!$G$10:$G$4229,'Cobalt Prices'!$E$10:$E$4229,SOW$4)</f>
        <v>#DIV/0!</v>
      </c>
      <c r="SOX20" s="38" t="e">
        <f>AVERAGEIFS('Cobalt Prices'!$G$10:$G$4229,'Cobalt Prices'!$E$10:$E$4229,SOX$4)</f>
        <v>#DIV/0!</v>
      </c>
      <c r="SOY20" s="38" t="e">
        <f>AVERAGEIFS('Cobalt Prices'!$G$10:$G$4229,'Cobalt Prices'!$E$10:$E$4229,SOY$4)</f>
        <v>#DIV/0!</v>
      </c>
      <c r="SOZ20" s="38" t="e">
        <f>AVERAGEIFS('Cobalt Prices'!$G$10:$G$4229,'Cobalt Prices'!$E$10:$E$4229,SOZ$4)</f>
        <v>#DIV/0!</v>
      </c>
      <c r="SPA20" s="38" t="e">
        <f>AVERAGEIFS('Cobalt Prices'!$G$10:$G$4229,'Cobalt Prices'!$E$10:$E$4229,SPA$4)</f>
        <v>#DIV/0!</v>
      </c>
      <c r="SPB20" s="38" t="e">
        <f>AVERAGEIFS('Cobalt Prices'!$G$10:$G$4229,'Cobalt Prices'!$E$10:$E$4229,SPB$4)</f>
        <v>#DIV/0!</v>
      </c>
      <c r="SPC20" s="38" t="e">
        <f>AVERAGEIFS('Cobalt Prices'!$G$10:$G$4229,'Cobalt Prices'!$E$10:$E$4229,SPC$4)</f>
        <v>#DIV/0!</v>
      </c>
      <c r="SPD20" s="38" t="e">
        <f>AVERAGEIFS('Cobalt Prices'!$G$10:$G$4229,'Cobalt Prices'!$E$10:$E$4229,SPD$4)</f>
        <v>#DIV/0!</v>
      </c>
      <c r="SPE20" s="38" t="e">
        <f>AVERAGEIFS('Cobalt Prices'!$G$10:$G$4229,'Cobalt Prices'!$E$10:$E$4229,SPE$4)</f>
        <v>#DIV/0!</v>
      </c>
      <c r="SPF20" s="38" t="e">
        <f>AVERAGEIFS('Cobalt Prices'!$G$10:$G$4229,'Cobalt Prices'!$E$10:$E$4229,SPF$4)</f>
        <v>#DIV/0!</v>
      </c>
      <c r="SPG20" s="38" t="e">
        <f>AVERAGEIFS('Cobalt Prices'!$G$10:$G$4229,'Cobalt Prices'!$E$10:$E$4229,SPG$4)</f>
        <v>#DIV/0!</v>
      </c>
      <c r="SPH20" s="38" t="e">
        <f>AVERAGEIFS('Cobalt Prices'!$G$10:$G$4229,'Cobalt Prices'!$E$10:$E$4229,SPH$4)</f>
        <v>#DIV/0!</v>
      </c>
      <c r="SPI20" s="38" t="e">
        <f>AVERAGEIFS('Cobalt Prices'!$G$10:$G$4229,'Cobalt Prices'!$E$10:$E$4229,SPI$4)</f>
        <v>#DIV/0!</v>
      </c>
      <c r="SPJ20" s="38" t="e">
        <f>AVERAGEIFS('Cobalt Prices'!$G$10:$G$4229,'Cobalt Prices'!$E$10:$E$4229,SPJ$4)</f>
        <v>#DIV/0!</v>
      </c>
      <c r="SPK20" s="38" t="e">
        <f>AVERAGEIFS('Cobalt Prices'!$G$10:$G$4229,'Cobalt Prices'!$E$10:$E$4229,SPK$4)</f>
        <v>#DIV/0!</v>
      </c>
      <c r="SPL20" s="38" t="e">
        <f>AVERAGEIFS('Cobalt Prices'!$G$10:$G$4229,'Cobalt Prices'!$E$10:$E$4229,SPL$4)</f>
        <v>#DIV/0!</v>
      </c>
      <c r="SPM20" s="38" t="e">
        <f>AVERAGEIFS('Cobalt Prices'!$G$10:$G$4229,'Cobalt Prices'!$E$10:$E$4229,SPM$4)</f>
        <v>#DIV/0!</v>
      </c>
      <c r="SPN20" s="38" t="e">
        <f>AVERAGEIFS('Cobalt Prices'!$G$10:$G$4229,'Cobalt Prices'!$E$10:$E$4229,SPN$4)</f>
        <v>#DIV/0!</v>
      </c>
      <c r="SPO20" s="38" t="e">
        <f>AVERAGEIFS('Cobalt Prices'!$G$10:$G$4229,'Cobalt Prices'!$E$10:$E$4229,SPO$4)</f>
        <v>#DIV/0!</v>
      </c>
      <c r="SPP20" s="38" t="e">
        <f>AVERAGEIFS('Cobalt Prices'!$G$10:$G$4229,'Cobalt Prices'!$E$10:$E$4229,SPP$4)</f>
        <v>#DIV/0!</v>
      </c>
      <c r="SPQ20" s="38" t="e">
        <f>AVERAGEIFS('Cobalt Prices'!$G$10:$G$4229,'Cobalt Prices'!$E$10:$E$4229,SPQ$4)</f>
        <v>#DIV/0!</v>
      </c>
      <c r="SPR20" s="38" t="e">
        <f>AVERAGEIFS('Cobalt Prices'!$G$10:$G$4229,'Cobalt Prices'!$E$10:$E$4229,SPR$4)</f>
        <v>#DIV/0!</v>
      </c>
      <c r="SPS20" s="38" t="e">
        <f>AVERAGEIFS('Cobalt Prices'!$G$10:$G$4229,'Cobalt Prices'!$E$10:$E$4229,SPS$4)</f>
        <v>#DIV/0!</v>
      </c>
      <c r="SPT20" s="38" t="e">
        <f>AVERAGEIFS('Cobalt Prices'!$G$10:$G$4229,'Cobalt Prices'!$E$10:$E$4229,SPT$4)</f>
        <v>#DIV/0!</v>
      </c>
      <c r="SPU20" s="38" t="e">
        <f>AVERAGEIFS('Cobalt Prices'!$G$10:$G$4229,'Cobalt Prices'!$E$10:$E$4229,SPU$4)</f>
        <v>#DIV/0!</v>
      </c>
      <c r="SPV20" s="38" t="e">
        <f>AVERAGEIFS('Cobalt Prices'!$G$10:$G$4229,'Cobalt Prices'!$E$10:$E$4229,SPV$4)</f>
        <v>#DIV/0!</v>
      </c>
      <c r="SPW20" s="38" t="e">
        <f>AVERAGEIFS('Cobalt Prices'!$G$10:$G$4229,'Cobalt Prices'!$E$10:$E$4229,SPW$4)</f>
        <v>#DIV/0!</v>
      </c>
      <c r="SPX20" s="38" t="e">
        <f>AVERAGEIFS('Cobalt Prices'!$G$10:$G$4229,'Cobalt Prices'!$E$10:$E$4229,SPX$4)</f>
        <v>#DIV/0!</v>
      </c>
      <c r="SPY20" s="38" t="e">
        <f>AVERAGEIFS('Cobalt Prices'!$G$10:$G$4229,'Cobalt Prices'!$E$10:$E$4229,SPY$4)</f>
        <v>#DIV/0!</v>
      </c>
      <c r="SPZ20" s="38" t="e">
        <f>AVERAGEIFS('Cobalt Prices'!$G$10:$G$4229,'Cobalt Prices'!$E$10:$E$4229,SPZ$4)</f>
        <v>#DIV/0!</v>
      </c>
      <c r="SQA20" s="38" t="e">
        <f>AVERAGEIFS('Cobalt Prices'!$G$10:$G$4229,'Cobalt Prices'!$E$10:$E$4229,SQA$4)</f>
        <v>#DIV/0!</v>
      </c>
      <c r="SQB20" s="38" t="e">
        <f>AVERAGEIFS('Cobalt Prices'!$G$10:$G$4229,'Cobalt Prices'!$E$10:$E$4229,SQB$4)</f>
        <v>#DIV/0!</v>
      </c>
      <c r="SQC20" s="38" t="e">
        <f>AVERAGEIFS('Cobalt Prices'!$G$10:$G$4229,'Cobalt Prices'!$E$10:$E$4229,SQC$4)</f>
        <v>#DIV/0!</v>
      </c>
      <c r="SQD20" s="38" t="e">
        <f>AVERAGEIFS('Cobalt Prices'!$G$10:$G$4229,'Cobalt Prices'!$E$10:$E$4229,SQD$4)</f>
        <v>#DIV/0!</v>
      </c>
      <c r="SQE20" s="38" t="e">
        <f>AVERAGEIFS('Cobalt Prices'!$G$10:$G$4229,'Cobalt Prices'!$E$10:$E$4229,SQE$4)</f>
        <v>#DIV/0!</v>
      </c>
      <c r="SQF20" s="38" t="e">
        <f>AVERAGEIFS('Cobalt Prices'!$G$10:$G$4229,'Cobalt Prices'!$E$10:$E$4229,SQF$4)</f>
        <v>#DIV/0!</v>
      </c>
      <c r="SQG20" s="38" t="e">
        <f>AVERAGEIFS('Cobalt Prices'!$G$10:$G$4229,'Cobalt Prices'!$E$10:$E$4229,SQG$4)</f>
        <v>#DIV/0!</v>
      </c>
      <c r="SQH20" s="38" t="e">
        <f>AVERAGEIFS('Cobalt Prices'!$G$10:$G$4229,'Cobalt Prices'!$E$10:$E$4229,SQH$4)</f>
        <v>#DIV/0!</v>
      </c>
      <c r="SQI20" s="38" t="e">
        <f>AVERAGEIFS('Cobalt Prices'!$G$10:$G$4229,'Cobalt Prices'!$E$10:$E$4229,SQI$4)</f>
        <v>#DIV/0!</v>
      </c>
      <c r="SQJ20" s="38" t="e">
        <f>AVERAGEIFS('Cobalt Prices'!$G$10:$G$4229,'Cobalt Prices'!$E$10:$E$4229,SQJ$4)</f>
        <v>#DIV/0!</v>
      </c>
      <c r="SQK20" s="38" t="e">
        <f>AVERAGEIFS('Cobalt Prices'!$G$10:$G$4229,'Cobalt Prices'!$E$10:$E$4229,SQK$4)</f>
        <v>#DIV/0!</v>
      </c>
      <c r="SQL20" s="38" t="e">
        <f>AVERAGEIFS('Cobalt Prices'!$G$10:$G$4229,'Cobalt Prices'!$E$10:$E$4229,SQL$4)</f>
        <v>#DIV/0!</v>
      </c>
      <c r="SQM20" s="38" t="e">
        <f>AVERAGEIFS('Cobalt Prices'!$G$10:$G$4229,'Cobalt Prices'!$E$10:$E$4229,SQM$4)</f>
        <v>#DIV/0!</v>
      </c>
      <c r="SQN20" s="38" t="e">
        <f>AVERAGEIFS('Cobalt Prices'!$G$10:$G$4229,'Cobalt Prices'!$E$10:$E$4229,SQN$4)</f>
        <v>#DIV/0!</v>
      </c>
      <c r="SQO20" s="38" t="e">
        <f>AVERAGEIFS('Cobalt Prices'!$G$10:$G$4229,'Cobalt Prices'!$E$10:$E$4229,SQO$4)</f>
        <v>#DIV/0!</v>
      </c>
      <c r="SQP20" s="38" t="e">
        <f>AVERAGEIFS('Cobalt Prices'!$G$10:$G$4229,'Cobalt Prices'!$E$10:$E$4229,SQP$4)</f>
        <v>#DIV/0!</v>
      </c>
      <c r="SQQ20" s="38" t="e">
        <f>AVERAGEIFS('Cobalt Prices'!$G$10:$G$4229,'Cobalt Prices'!$E$10:$E$4229,SQQ$4)</f>
        <v>#DIV/0!</v>
      </c>
      <c r="SQR20" s="38" t="e">
        <f>AVERAGEIFS('Cobalt Prices'!$G$10:$G$4229,'Cobalt Prices'!$E$10:$E$4229,SQR$4)</f>
        <v>#DIV/0!</v>
      </c>
      <c r="SQS20" s="38" t="e">
        <f>AVERAGEIFS('Cobalt Prices'!$G$10:$G$4229,'Cobalt Prices'!$E$10:$E$4229,SQS$4)</f>
        <v>#DIV/0!</v>
      </c>
      <c r="SQT20" s="38" t="e">
        <f>AVERAGEIFS('Cobalt Prices'!$G$10:$G$4229,'Cobalt Prices'!$E$10:$E$4229,SQT$4)</f>
        <v>#DIV/0!</v>
      </c>
      <c r="SQU20" s="38" t="e">
        <f>AVERAGEIFS('Cobalt Prices'!$G$10:$G$4229,'Cobalt Prices'!$E$10:$E$4229,SQU$4)</f>
        <v>#DIV/0!</v>
      </c>
      <c r="SQV20" s="38" t="e">
        <f>AVERAGEIFS('Cobalt Prices'!$G$10:$G$4229,'Cobalt Prices'!$E$10:$E$4229,SQV$4)</f>
        <v>#DIV/0!</v>
      </c>
      <c r="SQW20" s="38" t="e">
        <f>AVERAGEIFS('Cobalt Prices'!$G$10:$G$4229,'Cobalt Prices'!$E$10:$E$4229,SQW$4)</f>
        <v>#DIV/0!</v>
      </c>
      <c r="SQX20" s="38" t="e">
        <f>AVERAGEIFS('Cobalt Prices'!$G$10:$G$4229,'Cobalt Prices'!$E$10:$E$4229,SQX$4)</f>
        <v>#DIV/0!</v>
      </c>
      <c r="SQY20" s="38" t="e">
        <f>AVERAGEIFS('Cobalt Prices'!$G$10:$G$4229,'Cobalt Prices'!$E$10:$E$4229,SQY$4)</f>
        <v>#DIV/0!</v>
      </c>
      <c r="SQZ20" s="38" t="e">
        <f>AVERAGEIFS('Cobalt Prices'!$G$10:$G$4229,'Cobalt Prices'!$E$10:$E$4229,SQZ$4)</f>
        <v>#DIV/0!</v>
      </c>
      <c r="SRA20" s="38" t="e">
        <f>AVERAGEIFS('Cobalt Prices'!$G$10:$G$4229,'Cobalt Prices'!$E$10:$E$4229,SRA$4)</f>
        <v>#DIV/0!</v>
      </c>
      <c r="SRB20" s="38" t="e">
        <f>AVERAGEIFS('Cobalt Prices'!$G$10:$G$4229,'Cobalt Prices'!$E$10:$E$4229,SRB$4)</f>
        <v>#DIV/0!</v>
      </c>
      <c r="SRC20" s="38" t="e">
        <f>AVERAGEIFS('Cobalt Prices'!$G$10:$G$4229,'Cobalt Prices'!$E$10:$E$4229,SRC$4)</f>
        <v>#DIV/0!</v>
      </c>
      <c r="SRD20" s="38" t="e">
        <f>AVERAGEIFS('Cobalt Prices'!$G$10:$G$4229,'Cobalt Prices'!$E$10:$E$4229,SRD$4)</f>
        <v>#DIV/0!</v>
      </c>
      <c r="SRE20" s="38" t="e">
        <f>AVERAGEIFS('Cobalt Prices'!$G$10:$G$4229,'Cobalt Prices'!$E$10:$E$4229,SRE$4)</f>
        <v>#DIV/0!</v>
      </c>
      <c r="SRF20" s="38" t="e">
        <f>AVERAGEIFS('Cobalt Prices'!$G$10:$G$4229,'Cobalt Prices'!$E$10:$E$4229,SRF$4)</f>
        <v>#DIV/0!</v>
      </c>
      <c r="SRG20" s="38" t="e">
        <f>AVERAGEIFS('Cobalt Prices'!$G$10:$G$4229,'Cobalt Prices'!$E$10:$E$4229,SRG$4)</f>
        <v>#DIV/0!</v>
      </c>
      <c r="SRH20" s="38" t="e">
        <f>AVERAGEIFS('Cobalt Prices'!$G$10:$G$4229,'Cobalt Prices'!$E$10:$E$4229,SRH$4)</f>
        <v>#DIV/0!</v>
      </c>
      <c r="SRI20" s="38" t="e">
        <f>AVERAGEIFS('Cobalt Prices'!$G$10:$G$4229,'Cobalt Prices'!$E$10:$E$4229,SRI$4)</f>
        <v>#DIV/0!</v>
      </c>
      <c r="SRJ20" s="38" t="e">
        <f>AVERAGEIFS('Cobalt Prices'!$G$10:$G$4229,'Cobalt Prices'!$E$10:$E$4229,SRJ$4)</f>
        <v>#DIV/0!</v>
      </c>
      <c r="SRK20" s="38" t="e">
        <f>AVERAGEIFS('Cobalt Prices'!$G$10:$G$4229,'Cobalt Prices'!$E$10:$E$4229,SRK$4)</f>
        <v>#DIV/0!</v>
      </c>
      <c r="SRL20" s="38" t="e">
        <f>AVERAGEIFS('Cobalt Prices'!$G$10:$G$4229,'Cobalt Prices'!$E$10:$E$4229,SRL$4)</f>
        <v>#DIV/0!</v>
      </c>
      <c r="SRM20" s="38" t="e">
        <f>AVERAGEIFS('Cobalt Prices'!$G$10:$G$4229,'Cobalt Prices'!$E$10:$E$4229,SRM$4)</f>
        <v>#DIV/0!</v>
      </c>
      <c r="SRN20" s="38" t="e">
        <f>AVERAGEIFS('Cobalt Prices'!$G$10:$G$4229,'Cobalt Prices'!$E$10:$E$4229,SRN$4)</f>
        <v>#DIV/0!</v>
      </c>
      <c r="SRO20" s="38" t="e">
        <f>AVERAGEIFS('Cobalt Prices'!$G$10:$G$4229,'Cobalt Prices'!$E$10:$E$4229,SRO$4)</f>
        <v>#DIV/0!</v>
      </c>
      <c r="SRP20" s="38" t="e">
        <f>AVERAGEIFS('Cobalt Prices'!$G$10:$G$4229,'Cobalt Prices'!$E$10:$E$4229,SRP$4)</f>
        <v>#DIV/0!</v>
      </c>
      <c r="SRQ20" s="38" t="e">
        <f>AVERAGEIFS('Cobalt Prices'!$G$10:$G$4229,'Cobalt Prices'!$E$10:$E$4229,SRQ$4)</f>
        <v>#DIV/0!</v>
      </c>
      <c r="SRR20" s="38" t="e">
        <f>AVERAGEIFS('Cobalt Prices'!$G$10:$G$4229,'Cobalt Prices'!$E$10:$E$4229,SRR$4)</f>
        <v>#DIV/0!</v>
      </c>
      <c r="SRS20" s="38" t="e">
        <f>AVERAGEIFS('Cobalt Prices'!$G$10:$G$4229,'Cobalt Prices'!$E$10:$E$4229,SRS$4)</f>
        <v>#DIV/0!</v>
      </c>
      <c r="SRT20" s="38" t="e">
        <f>AVERAGEIFS('Cobalt Prices'!$G$10:$G$4229,'Cobalt Prices'!$E$10:$E$4229,SRT$4)</f>
        <v>#DIV/0!</v>
      </c>
      <c r="SRU20" s="38" t="e">
        <f>AVERAGEIFS('Cobalt Prices'!$G$10:$G$4229,'Cobalt Prices'!$E$10:$E$4229,SRU$4)</f>
        <v>#DIV/0!</v>
      </c>
      <c r="SRV20" s="38" t="e">
        <f>AVERAGEIFS('Cobalt Prices'!$G$10:$G$4229,'Cobalt Prices'!$E$10:$E$4229,SRV$4)</f>
        <v>#DIV/0!</v>
      </c>
      <c r="SRW20" s="38" t="e">
        <f>AVERAGEIFS('Cobalt Prices'!$G$10:$G$4229,'Cobalt Prices'!$E$10:$E$4229,SRW$4)</f>
        <v>#DIV/0!</v>
      </c>
      <c r="SRX20" s="38" t="e">
        <f>AVERAGEIFS('Cobalt Prices'!$G$10:$G$4229,'Cobalt Prices'!$E$10:$E$4229,SRX$4)</f>
        <v>#DIV/0!</v>
      </c>
      <c r="SRY20" s="38" t="e">
        <f>AVERAGEIFS('Cobalt Prices'!$G$10:$G$4229,'Cobalt Prices'!$E$10:$E$4229,SRY$4)</f>
        <v>#DIV/0!</v>
      </c>
      <c r="SRZ20" s="38" t="e">
        <f>AVERAGEIFS('Cobalt Prices'!$G$10:$G$4229,'Cobalt Prices'!$E$10:$E$4229,SRZ$4)</f>
        <v>#DIV/0!</v>
      </c>
      <c r="SSA20" s="38" t="e">
        <f>AVERAGEIFS('Cobalt Prices'!$G$10:$G$4229,'Cobalt Prices'!$E$10:$E$4229,SSA$4)</f>
        <v>#DIV/0!</v>
      </c>
      <c r="SSB20" s="38" t="e">
        <f>AVERAGEIFS('Cobalt Prices'!$G$10:$G$4229,'Cobalt Prices'!$E$10:$E$4229,SSB$4)</f>
        <v>#DIV/0!</v>
      </c>
      <c r="SSC20" s="38" t="e">
        <f>AVERAGEIFS('Cobalt Prices'!$G$10:$G$4229,'Cobalt Prices'!$E$10:$E$4229,SSC$4)</f>
        <v>#DIV/0!</v>
      </c>
      <c r="SSD20" s="38" t="e">
        <f>AVERAGEIFS('Cobalt Prices'!$G$10:$G$4229,'Cobalt Prices'!$E$10:$E$4229,SSD$4)</f>
        <v>#DIV/0!</v>
      </c>
      <c r="SSE20" s="38" t="e">
        <f>AVERAGEIFS('Cobalt Prices'!$G$10:$G$4229,'Cobalt Prices'!$E$10:$E$4229,SSE$4)</f>
        <v>#DIV/0!</v>
      </c>
      <c r="SSF20" s="38" t="e">
        <f>AVERAGEIFS('Cobalt Prices'!$G$10:$G$4229,'Cobalt Prices'!$E$10:$E$4229,SSF$4)</f>
        <v>#DIV/0!</v>
      </c>
      <c r="SSG20" s="38" t="e">
        <f>AVERAGEIFS('Cobalt Prices'!$G$10:$G$4229,'Cobalt Prices'!$E$10:$E$4229,SSG$4)</f>
        <v>#DIV/0!</v>
      </c>
      <c r="SSH20" s="38" t="e">
        <f>AVERAGEIFS('Cobalt Prices'!$G$10:$G$4229,'Cobalt Prices'!$E$10:$E$4229,SSH$4)</f>
        <v>#DIV/0!</v>
      </c>
      <c r="SSI20" s="38" t="e">
        <f>AVERAGEIFS('Cobalt Prices'!$G$10:$G$4229,'Cobalt Prices'!$E$10:$E$4229,SSI$4)</f>
        <v>#DIV/0!</v>
      </c>
      <c r="SSJ20" s="38" t="e">
        <f>AVERAGEIFS('Cobalt Prices'!$G$10:$G$4229,'Cobalt Prices'!$E$10:$E$4229,SSJ$4)</f>
        <v>#DIV/0!</v>
      </c>
      <c r="SSK20" s="38" t="e">
        <f>AVERAGEIFS('Cobalt Prices'!$G$10:$G$4229,'Cobalt Prices'!$E$10:$E$4229,SSK$4)</f>
        <v>#DIV/0!</v>
      </c>
      <c r="SSL20" s="38" t="e">
        <f>AVERAGEIFS('Cobalt Prices'!$G$10:$G$4229,'Cobalt Prices'!$E$10:$E$4229,SSL$4)</f>
        <v>#DIV/0!</v>
      </c>
      <c r="SSM20" s="38" t="e">
        <f>AVERAGEIFS('Cobalt Prices'!$G$10:$G$4229,'Cobalt Prices'!$E$10:$E$4229,SSM$4)</f>
        <v>#DIV/0!</v>
      </c>
      <c r="SSN20" s="38" t="e">
        <f>AVERAGEIFS('Cobalt Prices'!$G$10:$G$4229,'Cobalt Prices'!$E$10:$E$4229,SSN$4)</f>
        <v>#DIV/0!</v>
      </c>
      <c r="SSO20" s="38" t="e">
        <f>AVERAGEIFS('Cobalt Prices'!$G$10:$G$4229,'Cobalt Prices'!$E$10:$E$4229,SSO$4)</f>
        <v>#DIV/0!</v>
      </c>
      <c r="SSP20" s="38" t="e">
        <f>AVERAGEIFS('Cobalt Prices'!$G$10:$G$4229,'Cobalt Prices'!$E$10:$E$4229,SSP$4)</f>
        <v>#DIV/0!</v>
      </c>
      <c r="SSQ20" s="38" t="e">
        <f>AVERAGEIFS('Cobalt Prices'!$G$10:$G$4229,'Cobalt Prices'!$E$10:$E$4229,SSQ$4)</f>
        <v>#DIV/0!</v>
      </c>
      <c r="SSR20" s="38" t="e">
        <f>AVERAGEIFS('Cobalt Prices'!$G$10:$G$4229,'Cobalt Prices'!$E$10:$E$4229,SSR$4)</f>
        <v>#DIV/0!</v>
      </c>
      <c r="SSS20" s="38" t="e">
        <f>AVERAGEIFS('Cobalt Prices'!$G$10:$G$4229,'Cobalt Prices'!$E$10:$E$4229,SSS$4)</f>
        <v>#DIV/0!</v>
      </c>
      <c r="SST20" s="38" t="e">
        <f>AVERAGEIFS('Cobalt Prices'!$G$10:$G$4229,'Cobalt Prices'!$E$10:$E$4229,SST$4)</f>
        <v>#DIV/0!</v>
      </c>
      <c r="SSU20" s="38" t="e">
        <f>AVERAGEIFS('Cobalt Prices'!$G$10:$G$4229,'Cobalt Prices'!$E$10:$E$4229,SSU$4)</f>
        <v>#DIV/0!</v>
      </c>
      <c r="SSV20" s="38" t="e">
        <f>AVERAGEIFS('Cobalt Prices'!$G$10:$G$4229,'Cobalt Prices'!$E$10:$E$4229,SSV$4)</f>
        <v>#DIV/0!</v>
      </c>
      <c r="SSW20" s="38" t="e">
        <f>AVERAGEIFS('Cobalt Prices'!$G$10:$G$4229,'Cobalt Prices'!$E$10:$E$4229,SSW$4)</f>
        <v>#DIV/0!</v>
      </c>
      <c r="SSX20" s="38" t="e">
        <f>AVERAGEIFS('Cobalt Prices'!$G$10:$G$4229,'Cobalt Prices'!$E$10:$E$4229,SSX$4)</f>
        <v>#DIV/0!</v>
      </c>
      <c r="SSY20" s="38" t="e">
        <f>AVERAGEIFS('Cobalt Prices'!$G$10:$G$4229,'Cobalt Prices'!$E$10:$E$4229,SSY$4)</f>
        <v>#DIV/0!</v>
      </c>
      <c r="SSZ20" s="38" t="e">
        <f>AVERAGEIFS('Cobalt Prices'!$G$10:$G$4229,'Cobalt Prices'!$E$10:$E$4229,SSZ$4)</f>
        <v>#DIV/0!</v>
      </c>
      <c r="STA20" s="38" t="e">
        <f>AVERAGEIFS('Cobalt Prices'!$G$10:$G$4229,'Cobalt Prices'!$E$10:$E$4229,STA$4)</f>
        <v>#DIV/0!</v>
      </c>
      <c r="STB20" s="38" t="e">
        <f>AVERAGEIFS('Cobalt Prices'!$G$10:$G$4229,'Cobalt Prices'!$E$10:$E$4229,STB$4)</f>
        <v>#DIV/0!</v>
      </c>
      <c r="STC20" s="38" t="e">
        <f>AVERAGEIFS('Cobalt Prices'!$G$10:$G$4229,'Cobalt Prices'!$E$10:$E$4229,STC$4)</f>
        <v>#DIV/0!</v>
      </c>
      <c r="STD20" s="38" t="e">
        <f>AVERAGEIFS('Cobalt Prices'!$G$10:$G$4229,'Cobalt Prices'!$E$10:$E$4229,STD$4)</f>
        <v>#DIV/0!</v>
      </c>
      <c r="STE20" s="38" t="e">
        <f>AVERAGEIFS('Cobalt Prices'!$G$10:$G$4229,'Cobalt Prices'!$E$10:$E$4229,STE$4)</f>
        <v>#DIV/0!</v>
      </c>
      <c r="STF20" s="38" t="e">
        <f>AVERAGEIFS('Cobalt Prices'!$G$10:$G$4229,'Cobalt Prices'!$E$10:$E$4229,STF$4)</f>
        <v>#DIV/0!</v>
      </c>
      <c r="STG20" s="38" t="e">
        <f>AVERAGEIFS('Cobalt Prices'!$G$10:$G$4229,'Cobalt Prices'!$E$10:$E$4229,STG$4)</f>
        <v>#DIV/0!</v>
      </c>
      <c r="STH20" s="38" t="e">
        <f>AVERAGEIFS('Cobalt Prices'!$G$10:$G$4229,'Cobalt Prices'!$E$10:$E$4229,STH$4)</f>
        <v>#DIV/0!</v>
      </c>
      <c r="STI20" s="38" t="e">
        <f>AVERAGEIFS('Cobalt Prices'!$G$10:$G$4229,'Cobalt Prices'!$E$10:$E$4229,STI$4)</f>
        <v>#DIV/0!</v>
      </c>
      <c r="STJ20" s="38" t="e">
        <f>AVERAGEIFS('Cobalt Prices'!$G$10:$G$4229,'Cobalt Prices'!$E$10:$E$4229,STJ$4)</f>
        <v>#DIV/0!</v>
      </c>
      <c r="STK20" s="38" t="e">
        <f>AVERAGEIFS('Cobalt Prices'!$G$10:$G$4229,'Cobalt Prices'!$E$10:$E$4229,STK$4)</f>
        <v>#DIV/0!</v>
      </c>
      <c r="STL20" s="38" t="e">
        <f>AVERAGEIFS('Cobalt Prices'!$G$10:$G$4229,'Cobalt Prices'!$E$10:$E$4229,STL$4)</f>
        <v>#DIV/0!</v>
      </c>
      <c r="STM20" s="38" t="e">
        <f>AVERAGEIFS('Cobalt Prices'!$G$10:$G$4229,'Cobalt Prices'!$E$10:$E$4229,STM$4)</f>
        <v>#DIV/0!</v>
      </c>
      <c r="STN20" s="38" t="e">
        <f>AVERAGEIFS('Cobalt Prices'!$G$10:$G$4229,'Cobalt Prices'!$E$10:$E$4229,STN$4)</f>
        <v>#DIV/0!</v>
      </c>
      <c r="STO20" s="38" t="e">
        <f>AVERAGEIFS('Cobalt Prices'!$G$10:$G$4229,'Cobalt Prices'!$E$10:$E$4229,STO$4)</f>
        <v>#DIV/0!</v>
      </c>
      <c r="STP20" s="38" t="e">
        <f>AVERAGEIFS('Cobalt Prices'!$G$10:$G$4229,'Cobalt Prices'!$E$10:$E$4229,STP$4)</f>
        <v>#DIV/0!</v>
      </c>
      <c r="STQ20" s="38" t="e">
        <f>AVERAGEIFS('Cobalt Prices'!$G$10:$G$4229,'Cobalt Prices'!$E$10:$E$4229,STQ$4)</f>
        <v>#DIV/0!</v>
      </c>
      <c r="STR20" s="38" t="e">
        <f>AVERAGEIFS('Cobalt Prices'!$G$10:$G$4229,'Cobalt Prices'!$E$10:$E$4229,STR$4)</f>
        <v>#DIV/0!</v>
      </c>
      <c r="STS20" s="38" t="e">
        <f>AVERAGEIFS('Cobalt Prices'!$G$10:$G$4229,'Cobalt Prices'!$E$10:$E$4229,STS$4)</f>
        <v>#DIV/0!</v>
      </c>
      <c r="STT20" s="38" t="e">
        <f>AVERAGEIFS('Cobalt Prices'!$G$10:$G$4229,'Cobalt Prices'!$E$10:$E$4229,STT$4)</f>
        <v>#DIV/0!</v>
      </c>
      <c r="STU20" s="38" t="e">
        <f>AVERAGEIFS('Cobalt Prices'!$G$10:$G$4229,'Cobalt Prices'!$E$10:$E$4229,STU$4)</f>
        <v>#DIV/0!</v>
      </c>
      <c r="STV20" s="38" t="e">
        <f>AVERAGEIFS('Cobalt Prices'!$G$10:$G$4229,'Cobalt Prices'!$E$10:$E$4229,STV$4)</f>
        <v>#DIV/0!</v>
      </c>
      <c r="STW20" s="38" t="e">
        <f>AVERAGEIFS('Cobalt Prices'!$G$10:$G$4229,'Cobalt Prices'!$E$10:$E$4229,STW$4)</f>
        <v>#DIV/0!</v>
      </c>
      <c r="STX20" s="38" t="e">
        <f>AVERAGEIFS('Cobalt Prices'!$G$10:$G$4229,'Cobalt Prices'!$E$10:$E$4229,STX$4)</f>
        <v>#DIV/0!</v>
      </c>
      <c r="STY20" s="38" t="e">
        <f>AVERAGEIFS('Cobalt Prices'!$G$10:$G$4229,'Cobalt Prices'!$E$10:$E$4229,STY$4)</f>
        <v>#DIV/0!</v>
      </c>
      <c r="STZ20" s="38" t="e">
        <f>AVERAGEIFS('Cobalt Prices'!$G$10:$G$4229,'Cobalt Prices'!$E$10:$E$4229,STZ$4)</f>
        <v>#DIV/0!</v>
      </c>
      <c r="SUA20" s="38" t="e">
        <f>AVERAGEIFS('Cobalt Prices'!$G$10:$G$4229,'Cobalt Prices'!$E$10:$E$4229,SUA$4)</f>
        <v>#DIV/0!</v>
      </c>
      <c r="SUB20" s="38" t="e">
        <f>AVERAGEIFS('Cobalt Prices'!$G$10:$G$4229,'Cobalt Prices'!$E$10:$E$4229,SUB$4)</f>
        <v>#DIV/0!</v>
      </c>
      <c r="SUC20" s="38" t="e">
        <f>AVERAGEIFS('Cobalt Prices'!$G$10:$G$4229,'Cobalt Prices'!$E$10:$E$4229,SUC$4)</f>
        <v>#DIV/0!</v>
      </c>
      <c r="SUD20" s="38" t="e">
        <f>AVERAGEIFS('Cobalt Prices'!$G$10:$G$4229,'Cobalt Prices'!$E$10:$E$4229,SUD$4)</f>
        <v>#DIV/0!</v>
      </c>
      <c r="SUE20" s="38" t="e">
        <f>AVERAGEIFS('Cobalt Prices'!$G$10:$G$4229,'Cobalt Prices'!$E$10:$E$4229,SUE$4)</f>
        <v>#DIV/0!</v>
      </c>
      <c r="SUF20" s="38" t="e">
        <f>AVERAGEIFS('Cobalt Prices'!$G$10:$G$4229,'Cobalt Prices'!$E$10:$E$4229,SUF$4)</f>
        <v>#DIV/0!</v>
      </c>
      <c r="SUG20" s="38" t="e">
        <f>AVERAGEIFS('Cobalt Prices'!$G$10:$G$4229,'Cobalt Prices'!$E$10:$E$4229,SUG$4)</f>
        <v>#DIV/0!</v>
      </c>
      <c r="SUH20" s="38" t="e">
        <f>AVERAGEIFS('Cobalt Prices'!$G$10:$G$4229,'Cobalt Prices'!$E$10:$E$4229,SUH$4)</f>
        <v>#DIV/0!</v>
      </c>
      <c r="SUI20" s="38" t="e">
        <f>AVERAGEIFS('Cobalt Prices'!$G$10:$G$4229,'Cobalt Prices'!$E$10:$E$4229,SUI$4)</f>
        <v>#DIV/0!</v>
      </c>
      <c r="SUJ20" s="38" t="e">
        <f>AVERAGEIFS('Cobalt Prices'!$G$10:$G$4229,'Cobalt Prices'!$E$10:$E$4229,SUJ$4)</f>
        <v>#DIV/0!</v>
      </c>
      <c r="SUK20" s="38" t="e">
        <f>AVERAGEIFS('Cobalt Prices'!$G$10:$G$4229,'Cobalt Prices'!$E$10:$E$4229,SUK$4)</f>
        <v>#DIV/0!</v>
      </c>
      <c r="SUL20" s="38" t="e">
        <f>AVERAGEIFS('Cobalt Prices'!$G$10:$G$4229,'Cobalt Prices'!$E$10:$E$4229,SUL$4)</f>
        <v>#DIV/0!</v>
      </c>
      <c r="SUM20" s="38" t="e">
        <f>AVERAGEIFS('Cobalt Prices'!$G$10:$G$4229,'Cobalt Prices'!$E$10:$E$4229,SUM$4)</f>
        <v>#DIV/0!</v>
      </c>
      <c r="SUN20" s="38" t="e">
        <f>AVERAGEIFS('Cobalt Prices'!$G$10:$G$4229,'Cobalt Prices'!$E$10:$E$4229,SUN$4)</f>
        <v>#DIV/0!</v>
      </c>
      <c r="SUO20" s="38" t="e">
        <f>AVERAGEIFS('Cobalt Prices'!$G$10:$G$4229,'Cobalt Prices'!$E$10:$E$4229,SUO$4)</f>
        <v>#DIV/0!</v>
      </c>
      <c r="SUP20" s="38" t="e">
        <f>AVERAGEIFS('Cobalt Prices'!$G$10:$G$4229,'Cobalt Prices'!$E$10:$E$4229,SUP$4)</f>
        <v>#DIV/0!</v>
      </c>
      <c r="SUQ20" s="38" t="e">
        <f>AVERAGEIFS('Cobalt Prices'!$G$10:$G$4229,'Cobalt Prices'!$E$10:$E$4229,SUQ$4)</f>
        <v>#DIV/0!</v>
      </c>
      <c r="SUR20" s="38" t="e">
        <f>AVERAGEIFS('Cobalt Prices'!$G$10:$G$4229,'Cobalt Prices'!$E$10:$E$4229,SUR$4)</f>
        <v>#DIV/0!</v>
      </c>
      <c r="SUS20" s="38" t="e">
        <f>AVERAGEIFS('Cobalt Prices'!$G$10:$G$4229,'Cobalt Prices'!$E$10:$E$4229,SUS$4)</f>
        <v>#DIV/0!</v>
      </c>
      <c r="SUT20" s="38" t="e">
        <f>AVERAGEIFS('Cobalt Prices'!$G$10:$G$4229,'Cobalt Prices'!$E$10:$E$4229,SUT$4)</f>
        <v>#DIV/0!</v>
      </c>
      <c r="SUU20" s="38" t="e">
        <f>AVERAGEIFS('Cobalt Prices'!$G$10:$G$4229,'Cobalt Prices'!$E$10:$E$4229,SUU$4)</f>
        <v>#DIV/0!</v>
      </c>
      <c r="SUV20" s="38" t="e">
        <f>AVERAGEIFS('Cobalt Prices'!$G$10:$G$4229,'Cobalt Prices'!$E$10:$E$4229,SUV$4)</f>
        <v>#DIV/0!</v>
      </c>
      <c r="SUW20" s="38" t="e">
        <f>AVERAGEIFS('Cobalt Prices'!$G$10:$G$4229,'Cobalt Prices'!$E$10:$E$4229,SUW$4)</f>
        <v>#DIV/0!</v>
      </c>
      <c r="SUX20" s="38" t="e">
        <f>AVERAGEIFS('Cobalt Prices'!$G$10:$G$4229,'Cobalt Prices'!$E$10:$E$4229,SUX$4)</f>
        <v>#DIV/0!</v>
      </c>
      <c r="SUY20" s="38" t="e">
        <f>AVERAGEIFS('Cobalt Prices'!$G$10:$G$4229,'Cobalt Prices'!$E$10:$E$4229,SUY$4)</f>
        <v>#DIV/0!</v>
      </c>
      <c r="SUZ20" s="38" t="e">
        <f>AVERAGEIFS('Cobalt Prices'!$G$10:$G$4229,'Cobalt Prices'!$E$10:$E$4229,SUZ$4)</f>
        <v>#DIV/0!</v>
      </c>
      <c r="SVA20" s="38" t="e">
        <f>AVERAGEIFS('Cobalt Prices'!$G$10:$G$4229,'Cobalt Prices'!$E$10:$E$4229,SVA$4)</f>
        <v>#DIV/0!</v>
      </c>
      <c r="SVB20" s="38" t="e">
        <f>AVERAGEIFS('Cobalt Prices'!$G$10:$G$4229,'Cobalt Prices'!$E$10:$E$4229,SVB$4)</f>
        <v>#DIV/0!</v>
      </c>
      <c r="SVC20" s="38" t="e">
        <f>AVERAGEIFS('Cobalt Prices'!$G$10:$G$4229,'Cobalt Prices'!$E$10:$E$4229,SVC$4)</f>
        <v>#DIV/0!</v>
      </c>
      <c r="SVD20" s="38" t="e">
        <f>AVERAGEIFS('Cobalt Prices'!$G$10:$G$4229,'Cobalt Prices'!$E$10:$E$4229,SVD$4)</f>
        <v>#DIV/0!</v>
      </c>
      <c r="SVE20" s="38" t="e">
        <f>AVERAGEIFS('Cobalt Prices'!$G$10:$G$4229,'Cobalt Prices'!$E$10:$E$4229,SVE$4)</f>
        <v>#DIV/0!</v>
      </c>
      <c r="SVF20" s="38" t="e">
        <f>AVERAGEIFS('Cobalt Prices'!$G$10:$G$4229,'Cobalt Prices'!$E$10:$E$4229,SVF$4)</f>
        <v>#DIV/0!</v>
      </c>
      <c r="SVG20" s="38" t="e">
        <f>AVERAGEIFS('Cobalt Prices'!$G$10:$G$4229,'Cobalt Prices'!$E$10:$E$4229,SVG$4)</f>
        <v>#DIV/0!</v>
      </c>
      <c r="SVH20" s="38" t="e">
        <f>AVERAGEIFS('Cobalt Prices'!$G$10:$G$4229,'Cobalt Prices'!$E$10:$E$4229,SVH$4)</f>
        <v>#DIV/0!</v>
      </c>
      <c r="SVI20" s="38" t="e">
        <f>AVERAGEIFS('Cobalt Prices'!$G$10:$G$4229,'Cobalt Prices'!$E$10:$E$4229,SVI$4)</f>
        <v>#DIV/0!</v>
      </c>
      <c r="SVJ20" s="38" t="e">
        <f>AVERAGEIFS('Cobalt Prices'!$G$10:$G$4229,'Cobalt Prices'!$E$10:$E$4229,SVJ$4)</f>
        <v>#DIV/0!</v>
      </c>
      <c r="SVK20" s="38" t="e">
        <f>AVERAGEIFS('Cobalt Prices'!$G$10:$G$4229,'Cobalt Prices'!$E$10:$E$4229,SVK$4)</f>
        <v>#DIV/0!</v>
      </c>
      <c r="SVL20" s="38" t="e">
        <f>AVERAGEIFS('Cobalt Prices'!$G$10:$G$4229,'Cobalt Prices'!$E$10:$E$4229,SVL$4)</f>
        <v>#DIV/0!</v>
      </c>
      <c r="SVM20" s="38" t="e">
        <f>AVERAGEIFS('Cobalt Prices'!$G$10:$G$4229,'Cobalt Prices'!$E$10:$E$4229,SVM$4)</f>
        <v>#DIV/0!</v>
      </c>
      <c r="SVN20" s="38" t="e">
        <f>AVERAGEIFS('Cobalt Prices'!$G$10:$G$4229,'Cobalt Prices'!$E$10:$E$4229,SVN$4)</f>
        <v>#DIV/0!</v>
      </c>
      <c r="SVO20" s="38" t="e">
        <f>AVERAGEIFS('Cobalt Prices'!$G$10:$G$4229,'Cobalt Prices'!$E$10:$E$4229,SVO$4)</f>
        <v>#DIV/0!</v>
      </c>
      <c r="SVP20" s="38" t="e">
        <f>AVERAGEIFS('Cobalt Prices'!$G$10:$G$4229,'Cobalt Prices'!$E$10:$E$4229,SVP$4)</f>
        <v>#DIV/0!</v>
      </c>
      <c r="SVQ20" s="38" t="e">
        <f>AVERAGEIFS('Cobalt Prices'!$G$10:$G$4229,'Cobalt Prices'!$E$10:$E$4229,SVQ$4)</f>
        <v>#DIV/0!</v>
      </c>
      <c r="SVR20" s="38" t="e">
        <f>AVERAGEIFS('Cobalt Prices'!$G$10:$G$4229,'Cobalt Prices'!$E$10:$E$4229,SVR$4)</f>
        <v>#DIV/0!</v>
      </c>
      <c r="SVS20" s="38" t="e">
        <f>AVERAGEIFS('Cobalt Prices'!$G$10:$G$4229,'Cobalt Prices'!$E$10:$E$4229,SVS$4)</f>
        <v>#DIV/0!</v>
      </c>
      <c r="SVT20" s="38" t="e">
        <f>AVERAGEIFS('Cobalt Prices'!$G$10:$G$4229,'Cobalt Prices'!$E$10:$E$4229,SVT$4)</f>
        <v>#DIV/0!</v>
      </c>
      <c r="SVU20" s="38" t="e">
        <f>AVERAGEIFS('Cobalt Prices'!$G$10:$G$4229,'Cobalt Prices'!$E$10:$E$4229,SVU$4)</f>
        <v>#DIV/0!</v>
      </c>
      <c r="SVV20" s="38" t="e">
        <f>AVERAGEIFS('Cobalt Prices'!$G$10:$G$4229,'Cobalt Prices'!$E$10:$E$4229,SVV$4)</f>
        <v>#DIV/0!</v>
      </c>
      <c r="SVW20" s="38" t="e">
        <f>AVERAGEIFS('Cobalt Prices'!$G$10:$G$4229,'Cobalt Prices'!$E$10:$E$4229,SVW$4)</f>
        <v>#DIV/0!</v>
      </c>
      <c r="SVX20" s="38" t="e">
        <f>AVERAGEIFS('Cobalt Prices'!$G$10:$G$4229,'Cobalt Prices'!$E$10:$E$4229,SVX$4)</f>
        <v>#DIV/0!</v>
      </c>
      <c r="SVY20" s="38" t="e">
        <f>AVERAGEIFS('Cobalt Prices'!$G$10:$G$4229,'Cobalt Prices'!$E$10:$E$4229,SVY$4)</f>
        <v>#DIV/0!</v>
      </c>
      <c r="SVZ20" s="38" t="e">
        <f>AVERAGEIFS('Cobalt Prices'!$G$10:$G$4229,'Cobalt Prices'!$E$10:$E$4229,SVZ$4)</f>
        <v>#DIV/0!</v>
      </c>
      <c r="SWA20" s="38" t="e">
        <f>AVERAGEIFS('Cobalt Prices'!$G$10:$G$4229,'Cobalt Prices'!$E$10:$E$4229,SWA$4)</f>
        <v>#DIV/0!</v>
      </c>
      <c r="SWB20" s="38" t="e">
        <f>AVERAGEIFS('Cobalt Prices'!$G$10:$G$4229,'Cobalt Prices'!$E$10:$E$4229,SWB$4)</f>
        <v>#DIV/0!</v>
      </c>
      <c r="SWC20" s="38" t="e">
        <f>AVERAGEIFS('Cobalt Prices'!$G$10:$G$4229,'Cobalt Prices'!$E$10:$E$4229,SWC$4)</f>
        <v>#DIV/0!</v>
      </c>
      <c r="SWD20" s="38" t="e">
        <f>AVERAGEIFS('Cobalt Prices'!$G$10:$G$4229,'Cobalt Prices'!$E$10:$E$4229,SWD$4)</f>
        <v>#DIV/0!</v>
      </c>
      <c r="SWE20" s="38" t="e">
        <f>AVERAGEIFS('Cobalt Prices'!$G$10:$G$4229,'Cobalt Prices'!$E$10:$E$4229,SWE$4)</f>
        <v>#DIV/0!</v>
      </c>
      <c r="SWF20" s="38" t="e">
        <f>AVERAGEIFS('Cobalt Prices'!$G$10:$G$4229,'Cobalt Prices'!$E$10:$E$4229,SWF$4)</f>
        <v>#DIV/0!</v>
      </c>
      <c r="SWG20" s="38" t="e">
        <f>AVERAGEIFS('Cobalt Prices'!$G$10:$G$4229,'Cobalt Prices'!$E$10:$E$4229,SWG$4)</f>
        <v>#DIV/0!</v>
      </c>
      <c r="SWH20" s="38" t="e">
        <f>AVERAGEIFS('Cobalt Prices'!$G$10:$G$4229,'Cobalt Prices'!$E$10:$E$4229,SWH$4)</f>
        <v>#DIV/0!</v>
      </c>
      <c r="SWI20" s="38" t="e">
        <f>AVERAGEIFS('Cobalt Prices'!$G$10:$G$4229,'Cobalt Prices'!$E$10:$E$4229,SWI$4)</f>
        <v>#DIV/0!</v>
      </c>
      <c r="SWJ20" s="38" t="e">
        <f>AVERAGEIFS('Cobalt Prices'!$G$10:$G$4229,'Cobalt Prices'!$E$10:$E$4229,SWJ$4)</f>
        <v>#DIV/0!</v>
      </c>
      <c r="SWK20" s="38" t="e">
        <f>AVERAGEIFS('Cobalt Prices'!$G$10:$G$4229,'Cobalt Prices'!$E$10:$E$4229,SWK$4)</f>
        <v>#DIV/0!</v>
      </c>
      <c r="SWL20" s="38" t="e">
        <f>AVERAGEIFS('Cobalt Prices'!$G$10:$G$4229,'Cobalt Prices'!$E$10:$E$4229,SWL$4)</f>
        <v>#DIV/0!</v>
      </c>
      <c r="SWM20" s="38" t="e">
        <f>AVERAGEIFS('Cobalt Prices'!$G$10:$G$4229,'Cobalt Prices'!$E$10:$E$4229,SWM$4)</f>
        <v>#DIV/0!</v>
      </c>
      <c r="SWN20" s="38" t="e">
        <f>AVERAGEIFS('Cobalt Prices'!$G$10:$G$4229,'Cobalt Prices'!$E$10:$E$4229,SWN$4)</f>
        <v>#DIV/0!</v>
      </c>
      <c r="SWO20" s="38" t="e">
        <f>AVERAGEIFS('Cobalt Prices'!$G$10:$G$4229,'Cobalt Prices'!$E$10:$E$4229,SWO$4)</f>
        <v>#DIV/0!</v>
      </c>
      <c r="SWP20" s="38" t="e">
        <f>AVERAGEIFS('Cobalt Prices'!$G$10:$G$4229,'Cobalt Prices'!$E$10:$E$4229,SWP$4)</f>
        <v>#DIV/0!</v>
      </c>
      <c r="SWQ20" s="38" t="e">
        <f>AVERAGEIFS('Cobalt Prices'!$G$10:$G$4229,'Cobalt Prices'!$E$10:$E$4229,SWQ$4)</f>
        <v>#DIV/0!</v>
      </c>
      <c r="SWR20" s="38" t="e">
        <f>AVERAGEIFS('Cobalt Prices'!$G$10:$G$4229,'Cobalt Prices'!$E$10:$E$4229,SWR$4)</f>
        <v>#DIV/0!</v>
      </c>
      <c r="SWS20" s="38" t="e">
        <f>AVERAGEIFS('Cobalt Prices'!$G$10:$G$4229,'Cobalt Prices'!$E$10:$E$4229,SWS$4)</f>
        <v>#DIV/0!</v>
      </c>
      <c r="SWT20" s="38" t="e">
        <f>AVERAGEIFS('Cobalt Prices'!$G$10:$G$4229,'Cobalt Prices'!$E$10:$E$4229,SWT$4)</f>
        <v>#DIV/0!</v>
      </c>
      <c r="SWU20" s="38" t="e">
        <f>AVERAGEIFS('Cobalt Prices'!$G$10:$G$4229,'Cobalt Prices'!$E$10:$E$4229,SWU$4)</f>
        <v>#DIV/0!</v>
      </c>
      <c r="SWV20" s="38" t="e">
        <f>AVERAGEIFS('Cobalt Prices'!$G$10:$G$4229,'Cobalt Prices'!$E$10:$E$4229,SWV$4)</f>
        <v>#DIV/0!</v>
      </c>
      <c r="SWW20" s="38" t="e">
        <f>AVERAGEIFS('Cobalt Prices'!$G$10:$G$4229,'Cobalt Prices'!$E$10:$E$4229,SWW$4)</f>
        <v>#DIV/0!</v>
      </c>
      <c r="SWX20" s="38" t="e">
        <f>AVERAGEIFS('Cobalt Prices'!$G$10:$G$4229,'Cobalt Prices'!$E$10:$E$4229,SWX$4)</f>
        <v>#DIV/0!</v>
      </c>
      <c r="SWY20" s="38" t="e">
        <f>AVERAGEIFS('Cobalt Prices'!$G$10:$G$4229,'Cobalt Prices'!$E$10:$E$4229,SWY$4)</f>
        <v>#DIV/0!</v>
      </c>
      <c r="SWZ20" s="38" t="e">
        <f>AVERAGEIFS('Cobalt Prices'!$G$10:$G$4229,'Cobalt Prices'!$E$10:$E$4229,SWZ$4)</f>
        <v>#DIV/0!</v>
      </c>
      <c r="SXA20" s="38" t="e">
        <f>AVERAGEIFS('Cobalt Prices'!$G$10:$G$4229,'Cobalt Prices'!$E$10:$E$4229,SXA$4)</f>
        <v>#DIV/0!</v>
      </c>
      <c r="SXB20" s="38" t="e">
        <f>AVERAGEIFS('Cobalt Prices'!$G$10:$G$4229,'Cobalt Prices'!$E$10:$E$4229,SXB$4)</f>
        <v>#DIV/0!</v>
      </c>
      <c r="SXC20" s="38" t="e">
        <f>AVERAGEIFS('Cobalt Prices'!$G$10:$G$4229,'Cobalt Prices'!$E$10:$E$4229,SXC$4)</f>
        <v>#DIV/0!</v>
      </c>
      <c r="SXD20" s="38" t="e">
        <f>AVERAGEIFS('Cobalt Prices'!$G$10:$G$4229,'Cobalt Prices'!$E$10:$E$4229,SXD$4)</f>
        <v>#DIV/0!</v>
      </c>
      <c r="SXE20" s="38" t="e">
        <f>AVERAGEIFS('Cobalt Prices'!$G$10:$G$4229,'Cobalt Prices'!$E$10:$E$4229,SXE$4)</f>
        <v>#DIV/0!</v>
      </c>
      <c r="SXF20" s="38" t="e">
        <f>AVERAGEIFS('Cobalt Prices'!$G$10:$G$4229,'Cobalt Prices'!$E$10:$E$4229,SXF$4)</f>
        <v>#DIV/0!</v>
      </c>
      <c r="SXG20" s="38" t="e">
        <f>AVERAGEIFS('Cobalt Prices'!$G$10:$G$4229,'Cobalt Prices'!$E$10:$E$4229,SXG$4)</f>
        <v>#DIV/0!</v>
      </c>
      <c r="SXH20" s="38" t="e">
        <f>AVERAGEIFS('Cobalt Prices'!$G$10:$G$4229,'Cobalt Prices'!$E$10:$E$4229,SXH$4)</f>
        <v>#DIV/0!</v>
      </c>
      <c r="SXI20" s="38" t="e">
        <f>AVERAGEIFS('Cobalt Prices'!$G$10:$G$4229,'Cobalt Prices'!$E$10:$E$4229,SXI$4)</f>
        <v>#DIV/0!</v>
      </c>
      <c r="SXJ20" s="38" t="e">
        <f>AVERAGEIFS('Cobalt Prices'!$G$10:$G$4229,'Cobalt Prices'!$E$10:$E$4229,SXJ$4)</f>
        <v>#DIV/0!</v>
      </c>
      <c r="SXK20" s="38" t="e">
        <f>AVERAGEIFS('Cobalt Prices'!$G$10:$G$4229,'Cobalt Prices'!$E$10:$E$4229,SXK$4)</f>
        <v>#DIV/0!</v>
      </c>
      <c r="SXL20" s="38" t="e">
        <f>AVERAGEIFS('Cobalt Prices'!$G$10:$G$4229,'Cobalt Prices'!$E$10:$E$4229,SXL$4)</f>
        <v>#DIV/0!</v>
      </c>
      <c r="SXM20" s="38" t="e">
        <f>AVERAGEIFS('Cobalt Prices'!$G$10:$G$4229,'Cobalt Prices'!$E$10:$E$4229,SXM$4)</f>
        <v>#DIV/0!</v>
      </c>
      <c r="SXN20" s="38" t="e">
        <f>AVERAGEIFS('Cobalt Prices'!$G$10:$G$4229,'Cobalt Prices'!$E$10:$E$4229,SXN$4)</f>
        <v>#DIV/0!</v>
      </c>
      <c r="SXO20" s="38" t="e">
        <f>AVERAGEIFS('Cobalt Prices'!$G$10:$G$4229,'Cobalt Prices'!$E$10:$E$4229,SXO$4)</f>
        <v>#DIV/0!</v>
      </c>
      <c r="SXP20" s="38" t="e">
        <f>AVERAGEIFS('Cobalt Prices'!$G$10:$G$4229,'Cobalt Prices'!$E$10:$E$4229,SXP$4)</f>
        <v>#DIV/0!</v>
      </c>
      <c r="SXQ20" s="38" t="e">
        <f>AVERAGEIFS('Cobalt Prices'!$G$10:$G$4229,'Cobalt Prices'!$E$10:$E$4229,SXQ$4)</f>
        <v>#DIV/0!</v>
      </c>
      <c r="SXR20" s="38" t="e">
        <f>AVERAGEIFS('Cobalt Prices'!$G$10:$G$4229,'Cobalt Prices'!$E$10:$E$4229,SXR$4)</f>
        <v>#DIV/0!</v>
      </c>
      <c r="SXS20" s="38" t="e">
        <f>AVERAGEIFS('Cobalt Prices'!$G$10:$G$4229,'Cobalt Prices'!$E$10:$E$4229,SXS$4)</f>
        <v>#DIV/0!</v>
      </c>
      <c r="SXT20" s="38" t="e">
        <f>AVERAGEIFS('Cobalt Prices'!$G$10:$G$4229,'Cobalt Prices'!$E$10:$E$4229,SXT$4)</f>
        <v>#DIV/0!</v>
      </c>
      <c r="SXU20" s="38" t="e">
        <f>AVERAGEIFS('Cobalt Prices'!$G$10:$G$4229,'Cobalt Prices'!$E$10:$E$4229,SXU$4)</f>
        <v>#DIV/0!</v>
      </c>
      <c r="SXV20" s="38" t="e">
        <f>AVERAGEIFS('Cobalt Prices'!$G$10:$G$4229,'Cobalt Prices'!$E$10:$E$4229,SXV$4)</f>
        <v>#DIV/0!</v>
      </c>
      <c r="SXW20" s="38" t="e">
        <f>AVERAGEIFS('Cobalt Prices'!$G$10:$G$4229,'Cobalt Prices'!$E$10:$E$4229,SXW$4)</f>
        <v>#DIV/0!</v>
      </c>
      <c r="SXX20" s="38" t="e">
        <f>AVERAGEIFS('Cobalt Prices'!$G$10:$G$4229,'Cobalt Prices'!$E$10:$E$4229,SXX$4)</f>
        <v>#DIV/0!</v>
      </c>
      <c r="SXY20" s="38" t="e">
        <f>AVERAGEIFS('Cobalt Prices'!$G$10:$G$4229,'Cobalt Prices'!$E$10:$E$4229,SXY$4)</f>
        <v>#DIV/0!</v>
      </c>
      <c r="SXZ20" s="38" t="e">
        <f>AVERAGEIFS('Cobalt Prices'!$G$10:$G$4229,'Cobalt Prices'!$E$10:$E$4229,SXZ$4)</f>
        <v>#DIV/0!</v>
      </c>
      <c r="SYA20" s="38" t="e">
        <f>AVERAGEIFS('Cobalt Prices'!$G$10:$G$4229,'Cobalt Prices'!$E$10:$E$4229,SYA$4)</f>
        <v>#DIV/0!</v>
      </c>
      <c r="SYB20" s="38" t="e">
        <f>AVERAGEIFS('Cobalt Prices'!$G$10:$G$4229,'Cobalt Prices'!$E$10:$E$4229,SYB$4)</f>
        <v>#DIV/0!</v>
      </c>
      <c r="SYC20" s="38" t="e">
        <f>AVERAGEIFS('Cobalt Prices'!$G$10:$G$4229,'Cobalt Prices'!$E$10:$E$4229,SYC$4)</f>
        <v>#DIV/0!</v>
      </c>
      <c r="SYD20" s="38" t="e">
        <f>AVERAGEIFS('Cobalt Prices'!$G$10:$G$4229,'Cobalt Prices'!$E$10:$E$4229,SYD$4)</f>
        <v>#DIV/0!</v>
      </c>
      <c r="SYE20" s="38" t="e">
        <f>AVERAGEIFS('Cobalt Prices'!$G$10:$G$4229,'Cobalt Prices'!$E$10:$E$4229,SYE$4)</f>
        <v>#DIV/0!</v>
      </c>
      <c r="SYF20" s="38" t="e">
        <f>AVERAGEIFS('Cobalt Prices'!$G$10:$G$4229,'Cobalt Prices'!$E$10:$E$4229,SYF$4)</f>
        <v>#DIV/0!</v>
      </c>
      <c r="SYG20" s="38" t="e">
        <f>AVERAGEIFS('Cobalt Prices'!$G$10:$G$4229,'Cobalt Prices'!$E$10:$E$4229,SYG$4)</f>
        <v>#DIV/0!</v>
      </c>
      <c r="SYH20" s="38" t="e">
        <f>AVERAGEIFS('Cobalt Prices'!$G$10:$G$4229,'Cobalt Prices'!$E$10:$E$4229,SYH$4)</f>
        <v>#DIV/0!</v>
      </c>
      <c r="SYI20" s="38" t="e">
        <f>AVERAGEIFS('Cobalt Prices'!$G$10:$G$4229,'Cobalt Prices'!$E$10:$E$4229,SYI$4)</f>
        <v>#DIV/0!</v>
      </c>
      <c r="SYJ20" s="38" t="e">
        <f>AVERAGEIFS('Cobalt Prices'!$G$10:$G$4229,'Cobalt Prices'!$E$10:$E$4229,SYJ$4)</f>
        <v>#DIV/0!</v>
      </c>
      <c r="SYK20" s="38" t="e">
        <f>AVERAGEIFS('Cobalt Prices'!$G$10:$G$4229,'Cobalt Prices'!$E$10:$E$4229,SYK$4)</f>
        <v>#DIV/0!</v>
      </c>
      <c r="SYL20" s="38" t="e">
        <f>AVERAGEIFS('Cobalt Prices'!$G$10:$G$4229,'Cobalt Prices'!$E$10:$E$4229,SYL$4)</f>
        <v>#DIV/0!</v>
      </c>
      <c r="SYM20" s="38" t="e">
        <f>AVERAGEIFS('Cobalt Prices'!$G$10:$G$4229,'Cobalt Prices'!$E$10:$E$4229,SYM$4)</f>
        <v>#DIV/0!</v>
      </c>
      <c r="SYN20" s="38" t="e">
        <f>AVERAGEIFS('Cobalt Prices'!$G$10:$G$4229,'Cobalt Prices'!$E$10:$E$4229,SYN$4)</f>
        <v>#DIV/0!</v>
      </c>
      <c r="SYO20" s="38" t="e">
        <f>AVERAGEIFS('Cobalt Prices'!$G$10:$G$4229,'Cobalt Prices'!$E$10:$E$4229,SYO$4)</f>
        <v>#DIV/0!</v>
      </c>
      <c r="SYP20" s="38" t="e">
        <f>AVERAGEIFS('Cobalt Prices'!$G$10:$G$4229,'Cobalt Prices'!$E$10:$E$4229,SYP$4)</f>
        <v>#DIV/0!</v>
      </c>
      <c r="SYQ20" s="38" t="e">
        <f>AVERAGEIFS('Cobalt Prices'!$G$10:$G$4229,'Cobalt Prices'!$E$10:$E$4229,SYQ$4)</f>
        <v>#DIV/0!</v>
      </c>
      <c r="SYR20" s="38" t="e">
        <f>AVERAGEIFS('Cobalt Prices'!$G$10:$G$4229,'Cobalt Prices'!$E$10:$E$4229,SYR$4)</f>
        <v>#DIV/0!</v>
      </c>
      <c r="SYS20" s="38" t="e">
        <f>AVERAGEIFS('Cobalt Prices'!$G$10:$G$4229,'Cobalt Prices'!$E$10:$E$4229,SYS$4)</f>
        <v>#DIV/0!</v>
      </c>
      <c r="SYT20" s="38" t="e">
        <f>AVERAGEIFS('Cobalt Prices'!$G$10:$G$4229,'Cobalt Prices'!$E$10:$E$4229,SYT$4)</f>
        <v>#DIV/0!</v>
      </c>
      <c r="SYU20" s="38" t="e">
        <f>AVERAGEIFS('Cobalt Prices'!$G$10:$G$4229,'Cobalt Prices'!$E$10:$E$4229,SYU$4)</f>
        <v>#DIV/0!</v>
      </c>
      <c r="SYV20" s="38" t="e">
        <f>AVERAGEIFS('Cobalt Prices'!$G$10:$G$4229,'Cobalt Prices'!$E$10:$E$4229,SYV$4)</f>
        <v>#DIV/0!</v>
      </c>
      <c r="SYW20" s="38" t="e">
        <f>AVERAGEIFS('Cobalt Prices'!$G$10:$G$4229,'Cobalt Prices'!$E$10:$E$4229,SYW$4)</f>
        <v>#DIV/0!</v>
      </c>
      <c r="SYX20" s="38" t="e">
        <f>AVERAGEIFS('Cobalt Prices'!$G$10:$G$4229,'Cobalt Prices'!$E$10:$E$4229,SYX$4)</f>
        <v>#DIV/0!</v>
      </c>
      <c r="SYY20" s="38" t="e">
        <f>AVERAGEIFS('Cobalt Prices'!$G$10:$G$4229,'Cobalt Prices'!$E$10:$E$4229,SYY$4)</f>
        <v>#DIV/0!</v>
      </c>
      <c r="SYZ20" s="38" t="e">
        <f>AVERAGEIFS('Cobalt Prices'!$G$10:$G$4229,'Cobalt Prices'!$E$10:$E$4229,SYZ$4)</f>
        <v>#DIV/0!</v>
      </c>
      <c r="SZA20" s="38" t="e">
        <f>AVERAGEIFS('Cobalt Prices'!$G$10:$G$4229,'Cobalt Prices'!$E$10:$E$4229,SZA$4)</f>
        <v>#DIV/0!</v>
      </c>
      <c r="SZB20" s="38" t="e">
        <f>AVERAGEIFS('Cobalt Prices'!$G$10:$G$4229,'Cobalt Prices'!$E$10:$E$4229,SZB$4)</f>
        <v>#DIV/0!</v>
      </c>
      <c r="SZC20" s="38" t="e">
        <f>AVERAGEIFS('Cobalt Prices'!$G$10:$G$4229,'Cobalt Prices'!$E$10:$E$4229,SZC$4)</f>
        <v>#DIV/0!</v>
      </c>
      <c r="SZD20" s="38" t="e">
        <f>AVERAGEIFS('Cobalt Prices'!$G$10:$G$4229,'Cobalt Prices'!$E$10:$E$4229,SZD$4)</f>
        <v>#DIV/0!</v>
      </c>
      <c r="SZE20" s="38" t="e">
        <f>AVERAGEIFS('Cobalt Prices'!$G$10:$G$4229,'Cobalt Prices'!$E$10:$E$4229,SZE$4)</f>
        <v>#DIV/0!</v>
      </c>
      <c r="SZF20" s="38" t="e">
        <f>AVERAGEIFS('Cobalt Prices'!$G$10:$G$4229,'Cobalt Prices'!$E$10:$E$4229,SZF$4)</f>
        <v>#DIV/0!</v>
      </c>
      <c r="SZG20" s="38" t="e">
        <f>AVERAGEIFS('Cobalt Prices'!$G$10:$G$4229,'Cobalt Prices'!$E$10:$E$4229,SZG$4)</f>
        <v>#DIV/0!</v>
      </c>
      <c r="SZH20" s="38" t="e">
        <f>AVERAGEIFS('Cobalt Prices'!$G$10:$G$4229,'Cobalt Prices'!$E$10:$E$4229,SZH$4)</f>
        <v>#DIV/0!</v>
      </c>
      <c r="SZI20" s="38" t="e">
        <f>AVERAGEIFS('Cobalt Prices'!$G$10:$G$4229,'Cobalt Prices'!$E$10:$E$4229,SZI$4)</f>
        <v>#DIV/0!</v>
      </c>
      <c r="SZJ20" s="38" t="e">
        <f>AVERAGEIFS('Cobalt Prices'!$G$10:$G$4229,'Cobalt Prices'!$E$10:$E$4229,SZJ$4)</f>
        <v>#DIV/0!</v>
      </c>
      <c r="SZK20" s="38" t="e">
        <f>AVERAGEIFS('Cobalt Prices'!$G$10:$G$4229,'Cobalt Prices'!$E$10:$E$4229,SZK$4)</f>
        <v>#DIV/0!</v>
      </c>
      <c r="SZL20" s="38" t="e">
        <f>AVERAGEIFS('Cobalt Prices'!$G$10:$G$4229,'Cobalt Prices'!$E$10:$E$4229,SZL$4)</f>
        <v>#DIV/0!</v>
      </c>
      <c r="SZM20" s="38" t="e">
        <f>AVERAGEIFS('Cobalt Prices'!$G$10:$G$4229,'Cobalt Prices'!$E$10:$E$4229,SZM$4)</f>
        <v>#DIV/0!</v>
      </c>
      <c r="SZN20" s="38" t="e">
        <f>AVERAGEIFS('Cobalt Prices'!$G$10:$G$4229,'Cobalt Prices'!$E$10:$E$4229,SZN$4)</f>
        <v>#DIV/0!</v>
      </c>
      <c r="SZO20" s="38" t="e">
        <f>AVERAGEIFS('Cobalt Prices'!$G$10:$G$4229,'Cobalt Prices'!$E$10:$E$4229,SZO$4)</f>
        <v>#DIV/0!</v>
      </c>
      <c r="SZP20" s="38" t="e">
        <f>AVERAGEIFS('Cobalt Prices'!$G$10:$G$4229,'Cobalt Prices'!$E$10:$E$4229,SZP$4)</f>
        <v>#DIV/0!</v>
      </c>
      <c r="SZQ20" s="38" t="e">
        <f>AVERAGEIFS('Cobalt Prices'!$G$10:$G$4229,'Cobalt Prices'!$E$10:$E$4229,SZQ$4)</f>
        <v>#DIV/0!</v>
      </c>
      <c r="SZR20" s="38" t="e">
        <f>AVERAGEIFS('Cobalt Prices'!$G$10:$G$4229,'Cobalt Prices'!$E$10:$E$4229,SZR$4)</f>
        <v>#DIV/0!</v>
      </c>
      <c r="SZS20" s="38" t="e">
        <f>AVERAGEIFS('Cobalt Prices'!$G$10:$G$4229,'Cobalt Prices'!$E$10:$E$4229,SZS$4)</f>
        <v>#DIV/0!</v>
      </c>
      <c r="SZT20" s="38" t="e">
        <f>AVERAGEIFS('Cobalt Prices'!$G$10:$G$4229,'Cobalt Prices'!$E$10:$E$4229,SZT$4)</f>
        <v>#DIV/0!</v>
      </c>
      <c r="SZU20" s="38" t="e">
        <f>AVERAGEIFS('Cobalt Prices'!$G$10:$G$4229,'Cobalt Prices'!$E$10:$E$4229,SZU$4)</f>
        <v>#DIV/0!</v>
      </c>
      <c r="SZV20" s="38" t="e">
        <f>AVERAGEIFS('Cobalt Prices'!$G$10:$G$4229,'Cobalt Prices'!$E$10:$E$4229,SZV$4)</f>
        <v>#DIV/0!</v>
      </c>
      <c r="SZW20" s="38" t="e">
        <f>AVERAGEIFS('Cobalt Prices'!$G$10:$G$4229,'Cobalt Prices'!$E$10:$E$4229,SZW$4)</f>
        <v>#DIV/0!</v>
      </c>
      <c r="SZX20" s="38" t="e">
        <f>AVERAGEIFS('Cobalt Prices'!$G$10:$G$4229,'Cobalt Prices'!$E$10:$E$4229,SZX$4)</f>
        <v>#DIV/0!</v>
      </c>
      <c r="SZY20" s="38" t="e">
        <f>AVERAGEIFS('Cobalt Prices'!$G$10:$G$4229,'Cobalt Prices'!$E$10:$E$4229,SZY$4)</f>
        <v>#DIV/0!</v>
      </c>
      <c r="SZZ20" s="38" t="e">
        <f>AVERAGEIFS('Cobalt Prices'!$G$10:$G$4229,'Cobalt Prices'!$E$10:$E$4229,SZZ$4)</f>
        <v>#DIV/0!</v>
      </c>
      <c r="TAA20" s="38" t="e">
        <f>AVERAGEIFS('Cobalt Prices'!$G$10:$G$4229,'Cobalt Prices'!$E$10:$E$4229,TAA$4)</f>
        <v>#DIV/0!</v>
      </c>
      <c r="TAB20" s="38" t="e">
        <f>AVERAGEIFS('Cobalt Prices'!$G$10:$G$4229,'Cobalt Prices'!$E$10:$E$4229,TAB$4)</f>
        <v>#DIV/0!</v>
      </c>
      <c r="TAC20" s="38" t="e">
        <f>AVERAGEIFS('Cobalt Prices'!$G$10:$G$4229,'Cobalt Prices'!$E$10:$E$4229,TAC$4)</f>
        <v>#DIV/0!</v>
      </c>
      <c r="TAD20" s="38" t="e">
        <f>AVERAGEIFS('Cobalt Prices'!$G$10:$G$4229,'Cobalt Prices'!$E$10:$E$4229,TAD$4)</f>
        <v>#DIV/0!</v>
      </c>
      <c r="TAE20" s="38" t="e">
        <f>AVERAGEIFS('Cobalt Prices'!$G$10:$G$4229,'Cobalt Prices'!$E$10:$E$4229,TAE$4)</f>
        <v>#DIV/0!</v>
      </c>
      <c r="TAF20" s="38" t="e">
        <f>AVERAGEIFS('Cobalt Prices'!$G$10:$G$4229,'Cobalt Prices'!$E$10:$E$4229,TAF$4)</f>
        <v>#DIV/0!</v>
      </c>
      <c r="TAG20" s="38" t="e">
        <f>AVERAGEIFS('Cobalt Prices'!$G$10:$G$4229,'Cobalt Prices'!$E$10:$E$4229,TAG$4)</f>
        <v>#DIV/0!</v>
      </c>
      <c r="TAH20" s="38" t="e">
        <f>AVERAGEIFS('Cobalt Prices'!$G$10:$G$4229,'Cobalt Prices'!$E$10:$E$4229,TAH$4)</f>
        <v>#DIV/0!</v>
      </c>
      <c r="TAI20" s="38" t="e">
        <f>AVERAGEIFS('Cobalt Prices'!$G$10:$G$4229,'Cobalt Prices'!$E$10:$E$4229,TAI$4)</f>
        <v>#DIV/0!</v>
      </c>
      <c r="TAJ20" s="38" t="e">
        <f>AVERAGEIFS('Cobalt Prices'!$G$10:$G$4229,'Cobalt Prices'!$E$10:$E$4229,TAJ$4)</f>
        <v>#DIV/0!</v>
      </c>
      <c r="TAK20" s="38" t="e">
        <f>AVERAGEIFS('Cobalt Prices'!$G$10:$G$4229,'Cobalt Prices'!$E$10:$E$4229,TAK$4)</f>
        <v>#DIV/0!</v>
      </c>
      <c r="TAL20" s="38" t="e">
        <f>AVERAGEIFS('Cobalt Prices'!$G$10:$G$4229,'Cobalt Prices'!$E$10:$E$4229,TAL$4)</f>
        <v>#DIV/0!</v>
      </c>
      <c r="TAM20" s="38" t="e">
        <f>AVERAGEIFS('Cobalt Prices'!$G$10:$G$4229,'Cobalt Prices'!$E$10:$E$4229,TAM$4)</f>
        <v>#DIV/0!</v>
      </c>
      <c r="TAN20" s="38" t="e">
        <f>AVERAGEIFS('Cobalt Prices'!$G$10:$G$4229,'Cobalt Prices'!$E$10:$E$4229,TAN$4)</f>
        <v>#DIV/0!</v>
      </c>
      <c r="TAO20" s="38" t="e">
        <f>AVERAGEIFS('Cobalt Prices'!$G$10:$G$4229,'Cobalt Prices'!$E$10:$E$4229,TAO$4)</f>
        <v>#DIV/0!</v>
      </c>
      <c r="TAP20" s="38" t="e">
        <f>AVERAGEIFS('Cobalt Prices'!$G$10:$G$4229,'Cobalt Prices'!$E$10:$E$4229,TAP$4)</f>
        <v>#DIV/0!</v>
      </c>
      <c r="TAQ20" s="38" t="e">
        <f>AVERAGEIFS('Cobalt Prices'!$G$10:$G$4229,'Cobalt Prices'!$E$10:$E$4229,TAQ$4)</f>
        <v>#DIV/0!</v>
      </c>
      <c r="TAR20" s="38" t="e">
        <f>AVERAGEIFS('Cobalt Prices'!$G$10:$G$4229,'Cobalt Prices'!$E$10:$E$4229,TAR$4)</f>
        <v>#DIV/0!</v>
      </c>
      <c r="TAS20" s="38" t="e">
        <f>AVERAGEIFS('Cobalt Prices'!$G$10:$G$4229,'Cobalt Prices'!$E$10:$E$4229,TAS$4)</f>
        <v>#DIV/0!</v>
      </c>
      <c r="TAT20" s="38" t="e">
        <f>AVERAGEIFS('Cobalt Prices'!$G$10:$G$4229,'Cobalt Prices'!$E$10:$E$4229,TAT$4)</f>
        <v>#DIV/0!</v>
      </c>
      <c r="TAU20" s="38" t="e">
        <f>AVERAGEIFS('Cobalt Prices'!$G$10:$G$4229,'Cobalt Prices'!$E$10:$E$4229,TAU$4)</f>
        <v>#DIV/0!</v>
      </c>
      <c r="TAV20" s="38" t="e">
        <f>AVERAGEIFS('Cobalt Prices'!$G$10:$G$4229,'Cobalt Prices'!$E$10:$E$4229,TAV$4)</f>
        <v>#DIV/0!</v>
      </c>
      <c r="TAW20" s="38" t="e">
        <f>AVERAGEIFS('Cobalt Prices'!$G$10:$G$4229,'Cobalt Prices'!$E$10:$E$4229,TAW$4)</f>
        <v>#DIV/0!</v>
      </c>
      <c r="TAX20" s="38" t="e">
        <f>AVERAGEIFS('Cobalt Prices'!$G$10:$G$4229,'Cobalt Prices'!$E$10:$E$4229,TAX$4)</f>
        <v>#DIV/0!</v>
      </c>
      <c r="TAY20" s="38" t="e">
        <f>AVERAGEIFS('Cobalt Prices'!$G$10:$G$4229,'Cobalt Prices'!$E$10:$E$4229,TAY$4)</f>
        <v>#DIV/0!</v>
      </c>
      <c r="TAZ20" s="38" t="e">
        <f>AVERAGEIFS('Cobalt Prices'!$G$10:$G$4229,'Cobalt Prices'!$E$10:$E$4229,TAZ$4)</f>
        <v>#DIV/0!</v>
      </c>
      <c r="TBA20" s="38" t="e">
        <f>AVERAGEIFS('Cobalt Prices'!$G$10:$G$4229,'Cobalt Prices'!$E$10:$E$4229,TBA$4)</f>
        <v>#DIV/0!</v>
      </c>
      <c r="TBB20" s="38" t="e">
        <f>AVERAGEIFS('Cobalt Prices'!$G$10:$G$4229,'Cobalt Prices'!$E$10:$E$4229,TBB$4)</f>
        <v>#DIV/0!</v>
      </c>
      <c r="TBC20" s="38" t="e">
        <f>AVERAGEIFS('Cobalt Prices'!$G$10:$G$4229,'Cobalt Prices'!$E$10:$E$4229,TBC$4)</f>
        <v>#DIV/0!</v>
      </c>
      <c r="TBD20" s="38" t="e">
        <f>AVERAGEIFS('Cobalt Prices'!$G$10:$G$4229,'Cobalt Prices'!$E$10:$E$4229,TBD$4)</f>
        <v>#DIV/0!</v>
      </c>
      <c r="TBE20" s="38" t="e">
        <f>AVERAGEIFS('Cobalt Prices'!$G$10:$G$4229,'Cobalt Prices'!$E$10:$E$4229,TBE$4)</f>
        <v>#DIV/0!</v>
      </c>
      <c r="TBF20" s="38" t="e">
        <f>AVERAGEIFS('Cobalt Prices'!$G$10:$G$4229,'Cobalt Prices'!$E$10:$E$4229,TBF$4)</f>
        <v>#DIV/0!</v>
      </c>
      <c r="TBG20" s="38" t="e">
        <f>AVERAGEIFS('Cobalt Prices'!$G$10:$G$4229,'Cobalt Prices'!$E$10:$E$4229,TBG$4)</f>
        <v>#DIV/0!</v>
      </c>
      <c r="TBH20" s="38" t="e">
        <f>AVERAGEIFS('Cobalt Prices'!$G$10:$G$4229,'Cobalt Prices'!$E$10:$E$4229,TBH$4)</f>
        <v>#DIV/0!</v>
      </c>
      <c r="TBI20" s="38" t="e">
        <f>AVERAGEIFS('Cobalt Prices'!$G$10:$G$4229,'Cobalt Prices'!$E$10:$E$4229,TBI$4)</f>
        <v>#DIV/0!</v>
      </c>
      <c r="TBJ20" s="38" t="e">
        <f>AVERAGEIFS('Cobalt Prices'!$G$10:$G$4229,'Cobalt Prices'!$E$10:$E$4229,TBJ$4)</f>
        <v>#DIV/0!</v>
      </c>
      <c r="TBK20" s="38" t="e">
        <f>AVERAGEIFS('Cobalt Prices'!$G$10:$G$4229,'Cobalt Prices'!$E$10:$E$4229,TBK$4)</f>
        <v>#DIV/0!</v>
      </c>
      <c r="TBL20" s="38" t="e">
        <f>AVERAGEIFS('Cobalt Prices'!$G$10:$G$4229,'Cobalt Prices'!$E$10:$E$4229,TBL$4)</f>
        <v>#DIV/0!</v>
      </c>
      <c r="TBM20" s="38" t="e">
        <f>AVERAGEIFS('Cobalt Prices'!$G$10:$G$4229,'Cobalt Prices'!$E$10:$E$4229,TBM$4)</f>
        <v>#DIV/0!</v>
      </c>
      <c r="TBN20" s="38" t="e">
        <f>AVERAGEIFS('Cobalt Prices'!$G$10:$G$4229,'Cobalt Prices'!$E$10:$E$4229,TBN$4)</f>
        <v>#DIV/0!</v>
      </c>
      <c r="TBO20" s="38" t="e">
        <f>AVERAGEIFS('Cobalt Prices'!$G$10:$G$4229,'Cobalt Prices'!$E$10:$E$4229,TBO$4)</f>
        <v>#DIV/0!</v>
      </c>
      <c r="TBP20" s="38" t="e">
        <f>AVERAGEIFS('Cobalt Prices'!$G$10:$G$4229,'Cobalt Prices'!$E$10:$E$4229,TBP$4)</f>
        <v>#DIV/0!</v>
      </c>
      <c r="TBQ20" s="38" t="e">
        <f>AVERAGEIFS('Cobalt Prices'!$G$10:$G$4229,'Cobalt Prices'!$E$10:$E$4229,TBQ$4)</f>
        <v>#DIV/0!</v>
      </c>
      <c r="TBR20" s="38" t="e">
        <f>AVERAGEIFS('Cobalt Prices'!$G$10:$G$4229,'Cobalt Prices'!$E$10:$E$4229,TBR$4)</f>
        <v>#DIV/0!</v>
      </c>
      <c r="TBS20" s="38" t="e">
        <f>AVERAGEIFS('Cobalt Prices'!$G$10:$G$4229,'Cobalt Prices'!$E$10:$E$4229,TBS$4)</f>
        <v>#DIV/0!</v>
      </c>
      <c r="TBT20" s="38" t="e">
        <f>AVERAGEIFS('Cobalt Prices'!$G$10:$G$4229,'Cobalt Prices'!$E$10:$E$4229,TBT$4)</f>
        <v>#DIV/0!</v>
      </c>
      <c r="TBU20" s="38" t="e">
        <f>AVERAGEIFS('Cobalt Prices'!$G$10:$G$4229,'Cobalt Prices'!$E$10:$E$4229,TBU$4)</f>
        <v>#DIV/0!</v>
      </c>
      <c r="TBV20" s="38" t="e">
        <f>AVERAGEIFS('Cobalt Prices'!$G$10:$G$4229,'Cobalt Prices'!$E$10:$E$4229,TBV$4)</f>
        <v>#DIV/0!</v>
      </c>
      <c r="TBW20" s="38" t="e">
        <f>AVERAGEIFS('Cobalt Prices'!$G$10:$G$4229,'Cobalt Prices'!$E$10:$E$4229,TBW$4)</f>
        <v>#DIV/0!</v>
      </c>
      <c r="TBX20" s="38" t="e">
        <f>AVERAGEIFS('Cobalt Prices'!$G$10:$G$4229,'Cobalt Prices'!$E$10:$E$4229,TBX$4)</f>
        <v>#DIV/0!</v>
      </c>
      <c r="TBY20" s="38" t="e">
        <f>AVERAGEIFS('Cobalt Prices'!$G$10:$G$4229,'Cobalt Prices'!$E$10:$E$4229,TBY$4)</f>
        <v>#DIV/0!</v>
      </c>
      <c r="TBZ20" s="38" t="e">
        <f>AVERAGEIFS('Cobalt Prices'!$G$10:$G$4229,'Cobalt Prices'!$E$10:$E$4229,TBZ$4)</f>
        <v>#DIV/0!</v>
      </c>
      <c r="TCA20" s="38" t="e">
        <f>AVERAGEIFS('Cobalt Prices'!$G$10:$G$4229,'Cobalt Prices'!$E$10:$E$4229,TCA$4)</f>
        <v>#DIV/0!</v>
      </c>
      <c r="TCB20" s="38" t="e">
        <f>AVERAGEIFS('Cobalt Prices'!$G$10:$G$4229,'Cobalt Prices'!$E$10:$E$4229,TCB$4)</f>
        <v>#DIV/0!</v>
      </c>
      <c r="TCC20" s="38" t="e">
        <f>AVERAGEIFS('Cobalt Prices'!$G$10:$G$4229,'Cobalt Prices'!$E$10:$E$4229,TCC$4)</f>
        <v>#DIV/0!</v>
      </c>
      <c r="TCD20" s="38" t="e">
        <f>AVERAGEIFS('Cobalt Prices'!$G$10:$G$4229,'Cobalt Prices'!$E$10:$E$4229,TCD$4)</f>
        <v>#DIV/0!</v>
      </c>
      <c r="TCE20" s="38" t="e">
        <f>AVERAGEIFS('Cobalt Prices'!$G$10:$G$4229,'Cobalt Prices'!$E$10:$E$4229,TCE$4)</f>
        <v>#DIV/0!</v>
      </c>
      <c r="TCF20" s="38" t="e">
        <f>AVERAGEIFS('Cobalt Prices'!$G$10:$G$4229,'Cobalt Prices'!$E$10:$E$4229,TCF$4)</f>
        <v>#DIV/0!</v>
      </c>
      <c r="TCG20" s="38" t="e">
        <f>AVERAGEIFS('Cobalt Prices'!$G$10:$G$4229,'Cobalt Prices'!$E$10:$E$4229,TCG$4)</f>
        <v>#DIV/0!</v>
      </c>
      <c r="TCH20" s="38" t="e">
        <f>AVERAGEIFS('Cobalt Prices'!$G$10:$G$4229,'Cobalt Prices'!$E$10:$E$4229,TCH$4)</f>
        <v>#DIV/0!</v>
      </c>
      <c r="TCI20" s="38" t="e">
        <f>AVERAGEIFS('Cobalt Prices'!$G$10:$G$4229,'Cobalt Prices'!$E$10:$E$4229,TCI$4)</f>
        <v>#DIV/0!</v>
      </c>
      <c r="TCJ20" s="38" t="e">
        <f>AVERAGEIFS('Cobalt Prices'!$G$10:$G$4229,'Cobalt Prices'!$E$10:$E$4229,TCJ$4)</f>
        <v>#DIV/0!</v>
      </c>
      <c r="TCK20" s="38" t="e">
        <f>AVERAGEIFS('Cobalt Prices'!$G$10:$G$4229,'Cobalt Prices'!$E$10:$E$4229,TCK$4)</f>
        <v>#DIV/0!</v>
      </c>
      <c r="TCL20" s="38" t="e">
        <f>AVERAGEIFS('Cobalt Prices'!$G$10:$G$4229,'Cobalt Prices'!$E$10:$E$4229,TCL$4)</f>
        <v>#DIV/0!</v>
      </c>
      <c r="TCM20" s="38" t="e">
        <f>AVERAGEIFS('Cobalt Prices'!$G$10:$G$4229,'Cobalt Prices'!$E$10:$E$4229,TCM$4)</f>
        <v>#DIV/0!</v>
      </c>
      <c r="TCN20" s="38" t="e">
        <f>AVERAGEIFS('Cobalt Prices'!$G$10:$G$4229,'Cobalt Prices'!$E$10:$E$4229,TCN$4)</f>
        <v>#DIV/0!</v>
      </c>
      <c r="TCO20" s="38" t="e">
        <f>AVERAGEIFS('Cobalt Prices'!$G$10:$G$4229,'Cobalt Prices'!$E$10:$E$4229,TCO$4)</f>
        <v>#DIV/0!</v>
      </c>
      <c r="TCP20" s="38" t="e">
        <f>AVERAGEIFS('Cobalt Prices'!$G$10:$G$4229,'Cobalt Prices'!$E$10:$E$4229,TCP$4)</f>
        <v>#DIV/0!</v>
      </c>
      <c r="TCQ20" s="38" t="e">
        <f>AVERAGEIFS('Cobalt Prices'!$G$10:$G$4229,'Cobalt Prices'!$E$10:$E$4229,TCQ$4)</f>
        <v>#DIV/0!</v>
      </c>
      <c r="TCR20" s="38" t="e">
        <f>AVERAGEIFS('Cobalt Prices'!$G$10:$G$4229,'Cobalt Prices'!$E$10:$E$4229,TCR$4)</f>
        <v>#DIV/0!</v>
      </c>
      <c r="TCS20" s="38" t="e">
        <f>AVERAGEIFS('Cobalt Prices'!$G$10:$G$4229,'Cobalt Prices'!$E$10:$E$4229,TCS$4)</f>
        <v>#DIV/0!</v>
      </c>
      <c r="TCT20" s="38" t="e">
        <f>AVERAGEIFS('Cobalt Prices'!$G$10:$G$4229,'Cobalt Prices'!$E$10:$E$4229,TCT$4)</f>
        <v>#DIV/0!</v>
      </c>
      <c r="TCU20" s="38" t="e">
        <f>AVERAGEIFS('Cobalt Prices'!$G$10:$G$4229,'Cobalt Prices'!$E$10:$E$4229,TCU$4)</f>
        <v>#DIV/0!</v>
      </c>
      <c r="TCV20" s="38" t="e">
        <f>AVERAGEIFS('Cobalt Prices'!$G$10:$G$4229,'Cobalt Prices'!$E$10:$E$4229,TCV$4)</f>
        <v>#DIV/0!</v>
      </c>
      <c r="TCW20" s="38" t="e">
        <f>AVERAGEIFS('Cobalt Prices'!$G$10:$G$4229,'Cobalt Prices'!$E$10:$E$4229,TCW$4)</f>
        <v>#DIV/0!</v>
      </c>
      <c r="TCX20" s="38" t="e">
        <f>AVERAGEIFS('Cobalt Prices'!$G$10:$G$4229,'Cobalt Prices'!$E$10:$E$4229,TCX$4)</f>
        <v>#DIV/0!</v>
      </c>
      <c r="TCY20" s="38" t="e">
        <f>AVERAGEIFS('Cobalt Prices'!$G$10:$G$4229,'Cobalt Prices'!$E$10:$E$4229,TCY$4)</f>
        <v>#DIV/0!</v>
      </c>
      <c r="TCZ20" s="38" t="e">
        <f>AVERAGEIFS('Cobalt Prices'!$G$10:$G$4229,'Cobalt Prices'!$E$10:$E$4229,TCZ$4)</f>
        <v>#DIV/0!</v>
      </c>
      <c r="TDA20" s="38" t="e">
        <f>AVERAGEIFS('Cobalt Prices'!$G$10:$G$4229,'Cobalt Prices'!$E$10:$E$4229,TDA$4)</f>
        <v>#DIV/0!</v>
      </c>
      <c r="TDB20" s="38" t="e">
        <f>AVERAGEIFS('Cobalt Prices'!$G$10:$G$4229,'Cobalt Prices'!$E$10:$E$4229,TDB$4)</f>
        <v>#DIV/0!</v>
      </c>
      <c r="TDC20" s="38" t="e">
        <f>AVERAGEIFS('Cobalt Prices'!$G$10:$G$4229,'Cobalt Prices'!$E$10:$E$4229,TDC$4)</f>
        <v>#DIV/0!</v>
      </c>
      <c r="TDD20" s="38" t="e">
        <f>AVERAGEIFS('Cobalt Prices'!$G$10:$G$4229,'Cobalt Prices'!$E$10:$E$4229,TDD$4)</f>
        <v>#DIV/0!</v>
      </c>
      <c r="TDE20" s="38" t="e">
        <f>AVERAGEIFS('Cobalt Prices'!$G$10:$G$4229,'Cobalt Prices'!$E$10:$E$4229,TDE$4)</f>
        <v>#DIV/0!</v>
      </c>
      <c r="TDF20" s="38" t="e">
        <f>AVERAGEIFS('Cobalt Prices'!$G$10:$G$4229,'Cobalt Prices'!$E$10:$E$4229,TDF$4)</f>
        <v>#DIV/0!</v>
      </c>
      <c r="TDG20" s="38" t="e">
        <f>AVERAGEIFS('Cobalt Prices'!$G$10:$G$4229,'Cobalt Prices'!$E$10:$E$4229,TDG$4)</f>
        <v>#DIV/0!</v>
      </c>
      <c r="TDH20" s="38" t="e">
        <f>AVERAGEIFS('Cobalt Prices'!$G$10:$G$4229,'Cobalt Prices'!$E$10:$E$4229,TDH$4)</f>
        <v>#DIV/0!</v>
      </c>
      <c r="TDI20" s="38" t="e">
        <f>AVERAGEIFS('Cobalt Prices'!$G$10:$G$4229,'Cobalt Prices'!$E$10:$E$4229,TDI$4)</f>
        <v>#DIV/0!</v>
      </c>
      <c r="TDJ20" s="38" t="e">
        <f>AVERAGEIFS('Cobalt Prices'!$G$10:$G$4229,'Cobalt Prices'!$E$10:$E$4229,TDJ$4)</f>
        <v>#DIV/0!</v>
      </c>
      <c r="TDK20" s="38" t="e">
        <f>AVERAGEIFS('Cobalt Prices'!$G$10:$G$4229,'Cobalt Prices'!$E$10:$E$4229,TDK$4)</f>
        <v>#DIV/0!</v>
      </c>
      <c r="TDL20" s="38" t="e">
        <f>AVERAGEIFS('Cobalt Prices'!$G$10:$G$4229,'Cobalt Prices'!$E$10:$E$4229,TDL$4)</f>
        <v>#DIV/0!</v>
      </c>
      <c r="TDM20" s="38" t="e">
        <f>AVERAGEIFS('Cobalt Prices'!$G$10:$G$4229,'Cobalt Prices'!$E$10:$E$4229,TDM$4)</f>
        <v>#DIV/0!</v>
      </c>
      <c r="TDN20" s="38" t="e">
        <f>AVERAGEIFS('Cobalt Prices'!$G$10:$G$4229,'Cobalt Prices'!$E$10:$E$4229,TDN$4)</f>
        <v>#DIV/0!</v>
      </c>
      <c r="TDO20" s="38" t="e">
        <f>AVERAGEIFS('Cobalt Prices'!$G$10:$G$4229,'Cobalt Prices'!$E$10:$E$4229,TDO$4)</f>
        <v>#DIV/0!</v>
      </c>
      <c r="TDP20" s="38" t="e">
        <f>AVERAGEIFS('Cobalt Prices'!$G$10:$G$4229,'Cobalt Prices'!$E$10:$E$4229,TDP$4)</f>
        <v>#DIV/0!</v>
      </c>
      <c r="TDQ20" s="38" t="e">
        <f>AVERAGEIFS('Cobalt Prices'!$G$10:$G$4229,'Cobalt Prices'!$E$10:$E$4229,TDQ$4)</f>
        <v>#DIV/0!</v>
      </c>
      <c r="TDR20" s="38" t="e">
        <f>AVERAGEIFS('Cobalt Prices'!$G$10:$G$4229,'Cobalt Prices'!$E$10:$E$4229,TDR$4)</f>
        <v>#DIV/0!</v>
      </c>
      <c r="TDS20" s="38" t="e">
        <f>AVERAGEIFS('Cobalt Prices'!$G$10:$G$4229,'Cobalt Prices'!$E$10:$E$4229,TDS$4)</f>
        <v>#DIV/0!</v>
      </c>
      <c r="TDT20" s="38" t="e">
        <f>AVERAGEIFS('Cobalt Prices'!$G$10:$G$4229,'Cobalt Prices'!$E$10:$E$4229,TDT$4)</f>
        <v>#DIV/0!</v>
      </c>
      <c r="TDU20" s="38" t="e">
        <f>AVERAGEIFS('Cobalt Prices'!$G$10:$G$4229,'Cobalt Prices'!$E$10:$E$4229,TDU$4)</f>
        <v>#DIV/0!</v>
      </c>
      <c r="TDV20" s="38" t="e">
        <f>AVERAGEIFS('Cobalt Prices'!$G$10:$G$4229,'Cobalt Prices'!$E$10:$E$4229,TDV$4)</f>
        <v>#DIV/0!</v>
      </c>
      <c r="TDW20" s="38" t="e">
        <f>AVERAGEIFS('Cobalt Prices'!$G$10:$G$4229,'Cobalt Prices'!$E$10:$E$4229,TDW$4)</f>
        <v>#DIV/0!</v>
      </c>
      <c r="TDX20" s="38" t="e">
        <f>AVERAGEIFS('Cobalt Prices'!$G$10:$G$4229,'Cobalt Prices'!$E$10:$E$4229,TDX$4)</f>
        <v>#DIV/0!</v>
      </c>
      <c r="TDY20" s="38" t="e">
        <f>AVERAGEIFS('Cobalt Prices'!$G$10:$G$4229,'Cobalt Prices'!$E$10:$E$4229,TDY$4)</f>
        <v>#DIV/0!</v>
      </c>
      <c r="TDZ20" s="38" t="e">
        <f>AVERAGEIFS('Cobalt Prices'!$G$10:$G$4229,'Cobalt Prices'!$E$10:$E$4229,TDZ$4)</f>
        <v>#DIV/0!</v>
      </c>
      <c r="TEA20" s="38" t="e">
        <f>AVERAGEIFS('Cobalt Prices'!$G$10:$G$4229,'Cobalt Prices'!$E$10:$E$4229,TEA$4)</f>
        <v>#DIV/0!</v>
      </c>
      <c r="TEB20" s="38" t="e">
        <f>AVERAGEIFS('Cobalt Prices'!$G$10:$G$4229,'Cobalt Prices'!$E$10:$E$4229,TEB$4)</f>
        <v>#DIV/0!</v>
      </c>
      <c r="TEC20" s="38" t="e">
        <f>AVERAGEIFS('Cobalt Prices'!$G$10:$G$4229,'Cobalt Prices'!$E$10:$E$4229,TEC$4)</f>
        <v>#DIV/0!</v>
      </c>
      <c r="TED20" s="38" t="e">
        <f>AVERAGEIFS('Cobalt Prices'!$G$10:$G$4229,'Cobalt Prices'!$E$10:$E$4229,TED$4)</f>
        <v>#DIV/0!</v>
      </c>
      <c r="TEE20" s="38" t="e">
        <f>AVERAGEIFS('Cobalt Prices'!$G$10:$G$4229,'Cobalt Prices'!$E$10:$E$4229,TEE$4)</f>
        <v>#DIV/0!</v>
      </c>
      <c r="TEF20" s="38" t="e">
        <f>AVERAGEIFS('Cobalt Prices'!$G$10:$G$4229,'Cobalt Prices'!$E$10:$E$4229,TEF$4)</f>
        <v>#DIV/0!</v>
      </c>
      <c r="TEG20" s="38" t="e">
        <f>AVERAGEIFS('Cobalt Prices'!$G$10:$G$4229,'Cobalt Prices'!$E$10:$E$4229,TEG$4)</f>
        <v>#DIV/0!</v>
      </c>
      <c r="TEH20" s="38" t="e">
        <f>AVERAGEIFS('Cobalt Prices'!$G$10:$G$4229,'Cobalt Prices'!$E$10:$E$4229,TEH$4)</f>
        <v>#DIV/0!</v>
      </c>
      <c r="TEI20" s="38" t="e">
        <f>AVERAGEIFS('Cobalt Prices'!$G$10:$G$4229,'Cobalt Prices'!$E$10:$E$4229,TEI$4)</f>
        <v>#DIV/0!</v>
      </c>
      <c r="TEJ20" s="38" t="e">
        <f>AVERAGEIFS('Cobalt Prices'!$G$10:$G$4229,'Cobalt Prices'!$E$10:$E$4229,TEJ$4)</f>
        <v>#DIV/0!</v>
      </c>
      <c r="TEK20" s="38" t="e">
        <f>AVERAGEIFS('Cobalt Prices'!$G$10:$G$4229,'Cobalt Prices'!$E$10:$E$4229,TEK$4)</f>
        <v>#DIV/0!</v>
      </c>
      <c r="TEL20" s="38" t="e">
        <f>AVERAGEIFS('Cobalt Prices'!$G$10:$G$4229,'Cobalt Prices'!$E$10:$E$4229,TEL$4)</f>
        <v>#DIV/0!</v>
      </c>
      <c r="TEM20" s="38" t="e">
        <f>AVERAGEIFS('Cobalt Prices'!$G$10:$G$4229,'Cobalt Prices'!$E$10:$E$4229,TEM$4)</f>
        <v>#DIV/0!</v>
      </c>
      <c r="TEN20" s="38" t="e">
        <f>AVERAGEIFS('Cobalt Prices'!$G$10:$G$4229,'Cobalt Prices'!$E$10:$E$4229,TEN$4)</f>
        <v>#DIV/0!</v>
      </c>
      <c r="TEO20" s="38" t="e">
        <f>AVERAGEIFS('Cobalt Prices'!$G$10:$G$4229,'Cobalt Prices'!$E$10:$E$4229,TEO$4)</f>
        <v>#DIV/0!</v>
      </c>
      <c r="TEP20" s="38" t="e">
        <f>AVERAGEIFS('Cobalt Prices'!$G$10:$G$4229,'Cobalt Prices'!$E$10:$E$4229,TEP$4)</f>
        <v>#DIV/0!</v>
      </c>
      <c r="TEQ20" s="38" t="e">
        <f>AVERAGEIFS('Cobalt Prices'!$G$10:$G$4229,'Cobalt Prices'!$E$10:$E$4229,TEQ$4)</f>
        <v>#DIV/0!</v>
      </c>
      <c r="TER20" s="38" t="e">
        <f>AVERAGEIFS('Cobalt Prices'!$G$10:$G$4229,'Cobalt Prices'!$E$10:$E$4229,TER$4)</f>
        <v>#DIV/0!</v>
      </c>
      <c r="TES20" s="38" t="e">
        <f>AVERAGEIFS('Cobalt Prices'!$G$10:$G$4229,'Cobalt Prices'!$E$10:$E$4229,TES$4)</f>
        <v>#DIV/0!</v>
      </c>
      <c r="TET20" s="38" t="e">
        <f>AVERAGEIFS('Cobalt Prices'!$G$10:$G$4229,'Cobalt Prices'!$E$10:$E$4229,TET$4)</f>
        <v>#DIV/0!</v>
      </c>
      <c r="TEU20" s="38" t="e">
        <f>AVERAGEIFS('Cobalt Prices'!$G$10:$G$4229,'Cobalt Prices'!$E$10:$E$4229,TEU$4)</f>
        <v>#DIV/0!</v>
      </c>
      <c r="TEV20" s="38" t="e">
        <f>AVERAGEIFS('Cobalt Prices'!$G$10:$G$4229,'Cobalt Prices'!$E$10:$E$4229,TEV$4)</f>
        <v>#DIV/0!</v>
      </c>
      <c r="TEW20" s="38" t="e">
        <f>AVERAGEIFS('Cobalt Prices'!$G$10:$G$4229,'Cobalt Prices'!$E$10:$E$4229,TEW$4)</f>
        <v>#DIV/0!</v>
      </c>
      <c r="TEX20" s="38" t="e">
        <f>AVERAGEIFS('Cobalt Prices'!$G$10:$G$4229,'Cobalt Prices'!$E$10:$E$4229,TEX$4)</f>
        <v>#DIV/0!</v>
      </c>
      <c r="TEY20" s="38" t="e">
        <f>AVERAGEIFS('Cobalt Prices'!$G$10:$G$4229,'Cobalt Prices'!$E$10:$E$4229,TEY$4)</f>
        <v>#DIV/0!</v>
      </c>
      <c r="TEZ20" s="38" t="e">
        <f>AVERAGEIFS('Cobalt Prices'!$G$10:$G$4229,'Cobalt Prices'!$E$10:$E$4229,TEZ$4)</f>
        <v>#DIV/0!</v>
      </c>
      <c r="TFA20" s="38" t="e">
        <f>AVERAGEIFS('Cobalt Prices'!$G$10:$G$4229,'Cobalt Prices'!$E$10:$E$4229,TFA$4)</f>
        <v>#DIV/0!</v>
      </c>
      <c r="TFB20" s="38" t="e">
        <f>AVERAGEIFS('Cobalt Prices'!$G$10:$G$4229,'Cobalt Prices'!$E$10:$E$4229,TFB$4)</f>
        <v>#DIV/0!</v>
      </c>
      <c r="TFC20" s="38" t="e">
        <f>AVERAGEIFS('Cobalt Prices'!$G$10:$G$4229,'Cobalt Prices'!$E$10:$E$4229,TFC$4)</f>
        <v>#DIV/0!</v>
      </c>
      <c r="TFD20" s="38" t="e">
        <f>AVERAGEIFS('Cobalt Prices'!$G$10:$G$4229,'Cobalt Prices'!$E$10:$E$4229,TFD$4)</f>
        <v>#DIV/0!</v>
      </c>
      <c r="TFE20" s="38" t="e">
        <f>AVERAGEIFS('Cobalt Prices'!$G$10:$G$4229,'Cobalt Prices'!$E$10:$E$4229,TFE$4)</f>
        <v>#DIV/0!</v>
      </c>
      <c r="TFF20" s="38" t="e">
        <f>AVERAGEIFS('Cobalt Prices'!$G$10:$G$4229,'Cobalt Prices'!$E$10:$E$4229,TFF$4)</f>
        <v>#DIV/0!</v>
      </c>
      <c r="TFG20" s="38" t="e">
        <f>AVERAGEIFS('Cobalt Prices'!$G$10:$G$4229,'Cobalt Prices'!$E$10:$E$4229,TFG$4)</f>
        <v>#DIV/0!</v>
      </c>
      <c r="TFH20" s="38" t="e">
        <f>AVERAGEIFS('Cobalt Prices'!$G$10:$G$4229,'Cobalt Prices'!$E$10:$E$4229,TFH$4)</f>
        <v>#DIV/0!</v>
      </c>
      <c r="TFI20" s="38" t="e">
        <f>AVERAGEIFS('Cobalt Prices'!$G$10:$G$4229,'Cobalt Prices'!$E$10:$E$4229,TFI$4)</f>
        <v>#DIV/0!</v>
      </c>
      <c r="TFJ20" s="38" t="e">
        <f>AVERAGEIFS('Cobalt Prices'!$G$10:$G$4229,'Cobalt Prices'!$E$10:$E$4229,TFJ$4)</f>
        <v>#DIV/0!</v>
      </c>
      <c r="TFK20" s="38" t="e">
        <f>AVERAGEIFS('Cobalt Prices'!$G$10:$G$4229,'Cobalt Prices'!$E$10:$E$4229,TFK$4)</f>
        <v>#DIV/0!</v>
      </c>
      <c r="TFL20" s="38" t="e">
        <f>AVERAGEIFS('Cobalt Prices'!$G$10:$G$4229,'Cobalt Prices'!$E$10:$E$4229,TFL$4)</f>
        <v>#DIV/0!</v>
      </c>
      <c r="TFM20" s="38" t="e">
        <f>AVERAGEIFS('Cobalt Prices'!$G$10:$G$4229,'Cobalt Prices'!$E$10:$E$4229,TFM$4)</f>
        <v>#DIV/0!</v>
      </c>
      <c r="TFN20" s="38" t="e">
        <f>AVERAGEIFS('Cobalt Prices'!$G$10:$G$4229,'Cobalt Prices'!$E$10:$E$4229,TFN$4)</f>
        <v>#DIV/0!</v>
      </c>
      <c r="TFO20" s="38" t="e">
        <f>AVERAGEIFS('Cobalt Prices'!$G$10:$G$4229,'Cobalt Prices'!$E$10:$E$4229,TFO$4)</f>
        <v>#DIV/0!</v>
      </c>
      <c r="TFP20" s="38" t="e">
        <f>AVERAGEIFS('Cobalt Prices'!$G$10:$G$4229,'Cobalt Prices'!$E$10:$E$4229,TFP$4)</f>
        <v>#DIV/0!</v>
      </c>
      <c r="TFQ20" s="38" t="e">
        <f>AVERAGEIFS('Cobalt Prices'!$G$10:$G$4229,'Cobalt Prices'!$E$10:$E$4229,TFQ$4)</f>
        <v>#DIV/0!</v>
      </c>
      <c r="TFR20" s="38" t="e">
        <f>AVERAGEIFS('Cobalt Prices'!$G$10:$G$4229,'Cobalt Prices'!$E$10:$E$4229,TFR$4)</f>
        <v>#DIV/0!</v>
      </c>
      <c r="TFS20" s="38" t="e">
        <f>AVERAGEIFS('Cobalt Prices'!$G$10:$G$4229,'Cobalt Prices'!$E$10:$E$4229,TFS$4)</f>
        <v>#DIV/0!</v>
      </c>
      <c r="TFT20" s="38" t="e">
        <f>AVERAGEIFS('Cobalt Prices'!$G$10:$G$4229,'Cobalt Prices'!$E$10:$E$4229,TFT$4)</f>
        <v>#DIV/0!</v>
      </c>
      <c r="TFU20" s="38" t="e">
        <f>AVERAGEIFS('Cobalt Prices'!$G$10:$G$4229,'Cobalt Prices'!$E$10:$E$4229,TFU$4)</f>
        <v>#DIV/0!</v>
      </c>
      <c r="TFV20" s="38" t="e">
        <f>AVERAGEIFS('Cobalt Prices'!$G$10:$G$4229,'Cobalt Prices'!$E$10:$E$4229,TFV$4)</f>
        <v>#DIV/0!</v>
      </c>
      <c r="TFW20" s="38" t="e">
        <f>AVERAGEIFS('Cobalt Prices'!$G$10:$G$4229,'Cobalt Prices'!$E$10:$E$4229,TFW$4)</f>
        <v>#DIV/0!</v>
      </c>
      <c r="TFX20" s="38" t="e">
        <f>AVERAGEIFS('Cobalt Prices'!$G$10:$G$4229,'Cobalt Prices'!$E$10:$E$4229,TFX$4)</f>
        <v>#DIV/0!</v>
      </c>
      <c r="TFY20" s="38" t="e">
        <f>AVERAGEIFS('Cobalt Prices'!$G$10:$G$4229,'Cobalt Prices'!$E$10:$E$4229,TFY$4)</f>
        <v>#DIV/0!</v>
      </c>
      <c r="TFZ20" s="38" t="e">
        <f>AVERAGEIFS('Cobalt Prices'!$G$10:$G$4229,'Cobalt Prices'!$E$10:$E$4229,TFZ$4)</f>
        <v>#DIV/0!</v>
      </c>
      <c r="TGA20" s="38" t="e">
        <f>AVERAGEIFS('Cobalt Prices'!$G$10:$G$4229,'Cobalt Prices'!$E$10:$E$4229,TGA$4)</f>
        <v>#DIV/0!</v>
      </c>
      <c r="TGB20" s="38" t="e">
        <f>AVERAGEIFS('Cobalt Prices'!$G$10:$G$4229,'Cobalt Prices'!$E$10:$E$4229,TGB$4)</f>
        <v>#DIV/0!</v>
      </c>
      <c r="TGC20" s="38" t="e">
        <f>AVERAGEIFS('Cobalt Prices'!$G$10:$G$4229,'Cobalt Prices'!$E$10:$E$4229,TGC$4)</f>
        <v>#DIV/0!</v>
      </c>
      <c r="TGD20" s="38" t="e">
        <f>AVERAGEIFS('Cobalt Prices'!$G$10:$G$4229,'Cobalt Prices'!$E$10:$E$4229,TGD$4)</f>
        <v>#DIV/0!</v>
      </c>
      <c r="TGE20" s="38" t="e">
        <f>AVERAGEIFS('Cobalt Prices'!$G$10:$G$4229,'Cobalt Prices'!$E$10:$E$4229,TGE$4)</f>
        <v>#DIV/0!</v>
      </c>
      <c r="TGF20" s="38" t="e">
        <f>AVERAGEIFS('Cobalt Prices'!$G$10:$G$4229,'Cobalt Prices'!$E$10:$E$4229,TGF$4)</f>
        <v>#DIV/0!</v>
      </c>
      <c r="TGG20" s="38" t="e">
        <f>AVERAGEIFS('Cobalt Prices'!$G$10:$G$4229,'Cobalt Prices'!$E$10:$E$4229,TGG$4)</f>
        <v>#DIV/0!</v>
      </c>
      <c r="TGH20" s="38" t="e">
        <f>AVERAGEIFS('Cobalt Prices'!$G$10:$G$4229,'Cobalt Prices'!$E$10:$E$4229,TGH$4)</f>
        <v>#DIV/0!</v>
      </c>
      <c r="TGI20" s="38" t="e">
        <f>AVERAGEIFS('Cobalt Prices'!$G$10:$G$4229,'Cobalt Prices'!$E$10:$E$4229,TGI$4)</f>
        <v>#DIV/0!</v>
      </c>
      <c r="TGJ20" s="38" t="e">
        <f>AVERAGEIFS('Cobalt Prices'!$G$10:$G$4229,'Cobalt Prices'!$E$10:$E$4229,TGJ$4)</f>
        <v>#DIV/0!</v>
      </c>
      <c r="TGK20" s="38" t="e">
        <f>AVERAGEIFS('Cobalt Prices'!$G$10:$G$4229,'Cobalt Prices'!$E$10:$E$4229,TGK$4)</f>
        <v>#DIV/0!</v>
      </c>
      <c r="TGL20" s="38" t="e">
        <f>AVERAGEIFS('Cobalt Prices'!$G$10:$G$4229,'Cobalt Prices'!$E$10:$E$4229,TGL$4)</f>
        <v>#DIV/0!</v>
      </c>
      <c r="TGM20" s="38" t="e">
        <f>AVERAGEIFS('Cobalt Prices'!$G$10:$G$4229,'Cobalt Prices'!$E$10:$E$4229,TGM$4)</f>
        <v>#DIV/0!</v>
      </c>
      <c r="TGN20" s="38" t="e">
        <f>AVERAGEIFS('Cobalt Prices'!$G$10:$G$4229,'Cobalt Prices'!$E$10:$E$4229,TGN$4)</f>
        <v>#DIV/0!</v>
      </c>
      <c r="TGO20" s="38" t="e">
        <f>AVERAGEIFS('Cobalt Prices'!$G$10:$G$4229,'Cobalt Prices'!$E$10:$E$4229,TGO$4)</f>
        <v>#DIV/0!</v>
      </c>
      <c r="TGP20" s="38" t="e">
        <f>AVERAGEIFS('Cobalt Prices'!$G$10:$G$4229,'Cobalt Prices'!$E$10:$E$4229,TGP$4)</f>
        <v>#DIV/0!</v>
      </c>
      <c r="TGQ20" s="38" t="e">
        <f>AVERAGEIFS('Cobalt Prices'!$G$10:$G$4229,'Cobalt Prices'!$E$10:$E$4229,TGQ$4)</f>
        <v>#DIV/0!</v>
      </c>
      <c r="TGR20" s="38" t="e">
        <f>AVERAGEIFS('Cobalt Prices'!$G$10:$G$4229,'Cobalt Prices'!$E$10:$E$4229,TGR$4)</f>
        <v>#DIV/0!</v>
      </c>
      <c r="TGS20" s="38" t="e">
        <f>AVERAGEIFS('Cobalt Prices'!$G$10:$G$4229,'Cobalt Prices'!$E$10:$E$4229,TGS$4)</f>
        <v>#DIV/0!</v>
      </c>
      <c r="TGT20" s="38" t="e">
        <f>AVERAGEIFS('Cobalt Prices'!$G$10:$G$4229,'Cobalt Prices'!$E$10:$E$4229,TGT$4)</f>
        <v>#DIV/0!</v>
      </c>
      <c r="TGU20" s="38" t="e">
        <f>AVERAGEIFS('Cobalt Prices'!$G$10:$G$4229,'Cobalt Prices'!$E$10:$E$4229,TGU$4)</f>
        <v>#DIV/0!</v>
      </c>
      <c r="TGV20" s="38" t="e">
        <f>AVERAGEIFS('Cobalt Prices'!$G$10:$G$4229,'Cobalt Prices'!$E$10:$E$4229,TGV$4)</f>
        <v>#DIV/0!</v>
      </c>
      <c r="TGW20" s="38" t="e">
        <f>AVERAGEIFS('Cobalt Prices'!$G$10:$G$4229,'Cobalt Prices'!$E$10:$E$4229,TGW$4)</f>
        <v>#DIV/0!</v>
      </c>
      <c r="TGX20" s="38" t="e">
        <f>AVERAGEIFS('Cobalt Prices'!$G$10:$G$4229,'Cobalt Prices'!$E$10:$E$4229,TGX$4)</f>
        <v>#DIV/0!</v>
      </c>
      <c r="TGY20" s="38" t="e">
        <f>AVERAGEIFS('Cobalt Prices'!$G$10:$G$4229,'Cobalt Prices'!$E$10:$E$4229,TGY$4)</f>
        <v>#DIV/0!</v>
      </c>
      <c r="TGZ20" s="38" t="e">
        <f>AVERAGEIFS('Cobalt Prices'!$G$10:$G$4229,'Cobalt Prices'!$E$10:$E$4229,TGZ$4)</f>
        <v>#DIV/0!</v>
      </c>
      <c r="THA20" s="38" t="e">
        <f>AVERAGEIFS('Cobalt Prices'!$G$10:$G$4229,'Cobalt Prices'!$E$10:$E$4229,THA$4)</f>
        <v>#DIV/0!</v>
      </c>
      <c r="THB20" s="38" t="e">
        <f>AVERAGEIFS('Cobalt Prices'!$G$10:$G$4229,'Cobalt Prices'!$E$10:$E$4229,THB$4)</f>
        <v>#DIV/0!</v>
      </c>
      <c r="THC20" s="38" t="e">
        <f>AVERAGEIFS('Cobalt Prices'!$G$10:$G$4229,'Cobalt Prices'!$E$10:$E$4229,THC$4)</f>
        <v>#DIV/0!</v>
      </c>
      <c r="THD20" s="38" t="e">
        <f>AVERAGEIFS('Cobalt Prices'!$G$10:$G$4229,'Cobalt Prices'!$E$10:$E$4229,THD$4)</f>
        <v>#DIV/0!</v>
      </c>
      <c r="THE20" s="38" t="e">
        <f>AVERAGEIFS('Cobalt Prices'!$G$10:$G$4229,'Cobalt Prices'!$E$10:$E$4229,THE$4)</f>
        <v>#DIV/0!</v>
      </c>
      <c r="THF20" s="38" t="e">
        <f>AVERAGEIFS('Cobalt Prices'!$G$10:$G$4229,'Cobalt Prices'!$E$10:$E$4229,THF$4)</f>
        <v>#DIV/0!</v>
      </c>
      <c r="THG20" s="38" t="e">
        <f>AVERAGEIFS('Cobalt Prices'!$G$10:$G$4229,'Cobalt Prices'!$E$10:$E$4229,THG$4)</f>
        <v>#DIV/0!</v>
      </c>
      <c r="THH20" s="38" t="e">
        <f>AVERAGEIFS('Cobalt Prices'!$G$10:$G$4229,'Cobalt Prices'!$E$10:$E$4229,THH$4)</f>
        <v>#DIV/0!</v>
      </c>
      <c r="THI20" s="38" t="e">
        <f>AVERAGEIFS('Cobalt Prices'!$G$10:$G$4229,'Cobalt Prices'!$E$10:$E$4229,THI$4)</f>
        <v>#DIV/0!</v>
      </c>
      <c r="THJ20" s="38" t="e">
        <f>AVERAGEIFS('Cobalt Prices'!$G$10:$G$4229,'Cobalt Prices'!$E$10:$E$4229,THJ$4)</f>
        <v>#DIV/0!</v>
      </c>
      <c r="THK20" s="38" t="e">
        <f>AVERAGEIFS('Cobalt Prices'!$G$10:$G$4229,'Cobalt Prices'!$E$10:$E$4229,THK$4)</f>
        <v>#DIV/0!</v>
      </c>
      <c r="THL20" s="38" t="e">
        <f>AVERAGEIFS('Cobalt Prices'!$G$10:$G$4229,'Cobalt Prices'!$E$10:$E$4229,THL$4)</f>
        <v>#DIV/0!</v>
      </c>
      <c r="THM20" s="38" t="e">
        <f>AVERAGEIFS('Cobalt Prices'!$G$10:$G$4229,'Cobalt Prices'!$E$10:$E$4229,THM$4)</f>
        <v>#DIV/0!</v>
      </c>
      <c r="THN20" s="38" t="e">
        <f>AVERAGEIFS('Cobalt Prices'!$G$10:$G$4229,'Cobalt Prices'!$E$10:$E$4229,THN$4)</f>
        <v>#DIV/0!</v>
      </c>
      <c r="THO20" s="38" t="e">
        <f>AVERAGEIFS('Cobalt Prices'!$G$10:$G$4229,'Cobalt Prices'!$E$10:$E$4229,THO$4)</f>
        <v>#DIV/0!</v>
      </c>
      <c r="THP20" s="38" t="e">
        <f>AVERAGEIFS('Cobalt Prices'!$G$10:$G$4229,'Cobalt Prices'!$E$10:$E$4229,THP$4)</f>
        <v>#DIV/0!</v>
      </c>
      <c r="THQ20" s="38" t="e">
        <f>AVERAGEIFS('Cobalt Prices'!$G$10:$G$4229,'Cobalt Prices'!$E$10:$E$4229,THQ$4)</f>
        <v>#DIV/0!</v>
      </c>
      <c r="THR20" s="38" t="e">
        <f>AVERAGEIFS('Cobalt Prices'!$G$10:$G$4229,'Cobalt Prices'!$E$10:$E$4229,THR$4)</f>
        <v>#DIV/0!</v>
      </c>
      <c r="THS20" s="38" t="e">
        <f>AVERAGEIFS('Cobalt Prices'!$G$10:$G$4229,'Cobalt Prices'!$E$10:$E$4229,THS$4)</f>
        <v>#DIV/0!</v>
      </c>
      <c r="THT20" s="38" t="e">
        <f>AVERAGEIFS('Cobalt Prices'!$G$10:$G$4229,'Cobalt Prices'!$E$10:$E$4229,THT$4)</f>
        <v>#DIV/0!</v>
      </c>
      <c r="THU20" s="38" t="e">
        <f>AVERAGEIFS('Cobalt Prices'!$G$10:$G$4229,'Cobalt Prices'!$E$10:$E$4229,THU$4)</f>
        <v>#DIV/0!</v>
      </c>
      <c r="THV20" s="38" t="e">
        <f>AVERAGEIFS('Cobalt Prices'!$G$10:$G$4229,'Cobalt Prices'!$E$10:$E$4229,THV$4)</f>
        <v>#DIV/0!</v>
      </c>
      <c r="THW20" s="38" t="e">
        <f>AVERAGEIFS('Cobalt Prices'!$G$10:$G$4229,'Cobalt Prices'!$E$10:$E$4229,THW$4)</f>
        <v>#DIV/0!</v>
      </c>
      <c r="THX20" s="38" t="e">
        <f>AVERAGEIFS('Cobalt Prices'!$G$10:$G$4229,'Cobalt Prices'!$E$10:$E$4229,THX$4)</f>
        <v>#DIV/0!</v>
      </c>
      <c r="THY20" s="38" t="e">
        <f>AVERAGEIFS('Cobalt Prices'!$G$10:$G$4229,'Cobalt Prices'!$E$10:$E$4229,THY$4)</f>
        <v>#DIV/0!</v>
      </c>
      <c r="THZ20" s="38" t="e">
        <f>AVERAGEIFS('Cobalt Prices'!$G$10:$G$4229,'Cobalt Prices'!$E$10:$E$4229,THZ$4)</f>
        <v>#DIV/0!</v>
      </c>
      <c r="TIA20" s="38" t="e">
        <f>AVERAGEIFS('Cobalt Prices'!$G$10:$G$4229,'Cobalt Prices'!$E$10:$E$4229,TIA$4)</f>
        <v>#DIV/0!</v>
      </c>
      <c r="TIB20" s="38" t="e">
        <f>AVERAGEIFS('Cobalt Prices'!$G$10:$G$4229,'Cobalt Prices'!$E$10:$E$4229,TIB$4)</f>
        <v>#DIV/0!</v>
      </c>
      <c r="TIC20" s="38" t="e">
        <f>AVERAGEIFS('Cobalt Prices'!$G$10:$G$4229,'Cobalt Prices'!$E$10:$E$4229,TIC$4)</f>
        <v>#DIV/0!</v>
      </c>
      <c r="TID20" s="38" t="e">
        <f>AVERAGEIFS('Cobalt Prices'!$G$10:$G$4229,'Cobalt Prices'!$E$10:$E$4229,TID$4)</f>
        <v>#DIV/0!</v>
      </c>
      <c r="TIE20" s="38" t="e">
        <f>AVERAGEIFS('Cobalt Prices'!$G$10:$G$4229,'Cobalt Prices'!$E$10:$E$4229,TIE$4)</f>
        <v>#DIV/0!</v>
      </c>
      <c r="TIF20" s="38" t="e">
        <f>AVERAGEIFS('Cobalt Prices'!$G$10:$G$4229,'Cobalt Prices'!$E$10:$E$4229,TIF$4)</f>
        <v>#DIV/0!</v>
      </c>
      <c r="TIG20" s="38" t="e">
        <f>AVERAGEIFS('Cobalt Prices'!$G$10:$G$4229,'Cobalt Prices'!$E$10:$E$4229,TIG$4)</f>
        <v>#DIV/0!</v>
      </c>
      <c r="TIH20" s="38" t="e">
        <f>AVERAGEIFS('Cobalt Prices'!$G$10:$G$4229,'Cobalt Prices'!$E$10:$E$4229,TIH$4)</f>
        <v>#DIV/0!</v>
      </c>
      <c r="TII20" s="38" t="e">
        <f>AVERAGEIFS('Cobalt Prices'!$G$10:$G$4229,'Cobalt Prices'!$E$10:$E$4229,TII$4)</f>
        <v>#DIV/0!</v>
      </c>
      <c r="TIJ20" s="38" t="e">
        <f>AVERAGEIFS('Cobalt Prices'!$G$10:$G$4229,'Cobalt Prices'!$E$10:$E$4229,TIJ$4)</f>
        <v>#DIV/0!</v>
      </c>
      <c r="TIK20" s="38" t="e">
        <f>AVERAGEIFS('Cobalt Prices'!$G$10:$G$4229,'Cobalt Prices'!$E$10:$E$4229,TIK$4)</f>
        <v>#DIV/0!</v>
      </c>
      <c r="TIL20" s="38" t="e">
        <f>AVERAGEIFS('Cobalt Prices'!$G$10:$G$4229,'Cobalt Prices'!$E$10:$E$4229,TIL$4)</f>
        <v>#DIV/0!</v>
      </c>
      <c r="TIM20" s="38" t="e">
        <f>AVERAGEIFS('Cobalt Prices'!$G$10:$G$4229,'Cobalt Prices'!$E$10:$E$4229,TIM$4)</f>
        <v>#DIV/0!</v>
      </c>
      <c r="TIN20" s="38" t="e">
        <f>AVERAGEIFS('Cobalt Prices'!$G$10:$G$4229,'Cobalt Prices'!$E$10:$E$4229,TIN$4)</f>
        <v>#DIV/0!</v>
      </c>
      <c r="TIO20" s="38" t="e">
        <f>AVERAGEIFS('Cobalt Prices'!$G$10:$G$4229,'Cobalt Prices'!$E$10:$E$4229,TIO$4)</f>
        <v>#DIV/0!</v>
      </c>
      <c r="TIP20" s="38" t="e">
        <f>AVERAGEIFS('Cobalt Prices'!$G$10:$G$4229,'Cobalt Prices'!$E$10:$E$4229,TIP$4)</f>
        <v>#DIV/0!</v>
      </c>
      <c r="TIQ20" s="38" t="e">
        <f>AVERAGEIFS('Cobalt Prices'!$G$10:$G$4229,'Cobalt Prices'!$E$10:$E$4229,TIQ$4)</f>
        <v>#DIV/0!</v>
      </c>
      <c r="TIR20" s="38" t="e">
        <f>AVERAGEIFS('Cobalt Prices'!$G$10:$G$4229,'Cobalt Prices'!$E$10:$E$4229,TIR$4)</f>
        <v>#DIV/0!</v>
      </c>
      <c r="TIS20" s="38" t="e">
        <f>AVERAGEIFS('Cobalt Prices'!$G$10:$G$4229,'Cobalt Prices'!$E$10:$E$4229,TIS$4)</f>
        <v>#DIV/0!</v>
      </c>
      <c r="TIT20" s="38" t="e">
        <f>AVERAGEIFS('Cobalt Prices'!$G$10:$G$4229,'Cobalt Prices'!$E$10:$E$4229,TIT$4)</f>
        <v>#DIV/0!</v>
      </c>
      <c r="TIU20" s="38" t="e">
        <f>AVERAGEIFS('Cobalt Prices'!$G$10:$G$4229,'Cobalt Prices'!$E$10:$E$4229,TIU$4)</f>
        <v>#DIV/0!</v>
      </c>
      <c r="TIV20" s="38" t="e">
        <f>AVERAGEIFS('Cobalt Prices'!$G$10:$G$4229,'Cobalt Prices'!$E$10:$E$4229,TIV$4)</f>
        <v>#DIV/0!</v>
      </c>
      <c r="TIW20" s="38" t="e">
        <f>AVERAGEIFS('Cobalt Prices'!$G$10:$G$4229,'Cobalt Prices'!$E$10:$E$4229,TIW$4)</f>
        <v>#DIV/0!</v>
      </c>
      <c r="TIX20" s="38" t="e">
        <f>AVERAGEIFS('Cobalt Prices'!$G$10:$G$4229,'Cobalt Prices'!$E$10:$E$4229,TIX$4)</f>
        <v>#DIV/0!</v>
      </c>
      <c r="TIY20" s="38" t="e">
        <f>AVERAGEIFS('Cobalt Prices'!$G$10:$G$4229,'Cobalt Prices'!$E$10:$E$4229,TIY$4)</f>
        <v>#DIV/0!</v>
      </c>
      <c r="TIZ20" s="38" t="e">
        <f>AVERAGEIFS('Cobalt Prices'!$G$10:$G$4229,'Cobalt Prices'!$E$10:$E$4229,TIZ$4)</f>
        <v>#DIV/0!</v>
      </c>
      <c r="TJA20" s="38" t="e">
        <f>AVERAGEIFS('Cobalt Prices'!$G$10:$G$4229,'Cobalt Prices'!$E$10:$E$4229,TJA$4)</f>
        <v>#DIV/0!</v>
      </c>
      <c r="TJB20" s="38" t="e">
        <f>AVERAGEIFS('Cobalt Prices'!$G$10:$G$4229,'Cobalt Prices'!$E$10:$E$4229,TJB$4)</f>
        <v>#DIV/0!</v>
      </c>
      <c r="TJC20" s="38" t="e">
        <f>AVERAGEIFS('Cobalt Prices'!$G$10:$G$4229,'Cobalt Prices'!$E$10:$E$4229,TJC$4)</f>
        <v>#DIV/0!</v>
      </c>
      <c r="TJD20" s="38" t="e">
        <f>AVERAGEIFS('Cobalt Prices'!$G$10:$G$4229,'Cobalt Prices'!$E$10:$E$4229,TJD$4)</f>
        <v>#DIV/0!</v>
      </c>
      <c r="TJE20" s="38" t="e">
        <f>AVERAGEIFS('Cobalt Prices'!$G$10:$G$4229,'Cobalt Prices'!$E$10:$E$4229,TJE$4)</f>
        <v>#DIV/0!</v>
      </c>
      <c r="TJF20" s="38" t="e">
        <f>AVERAGEIFS('Cobalt Prices'!$G$10:$G$4229,'Cobalt Prices'!$E$10:$E$4229,TJF$4)</f>
        <v>#DIV/0!</v>
      </c>
      <c r="TJG20" s="38" t="e">
        <f>AVERAGEIFS('Cobalt Prices'!$G$10:$G$4229,'Cobalt Prices'!$E$10:$E$4229,TJG$4)</f>
        <v>#DIV/0!</v>
      </c>
      <c r="TJH20" s="38" t="e">
        <f>AVERAGEIFS('Cobalt Prices'!$G$10:$G$4229,'Cobalt Prices'!$E$10:$E$4229,TJH$4)</f>
        <v>#DIV/0!</v>
      </c>
      <c r="TJI20" s="38" t="e">
        <f>AVERAGEIFS('Cobalt Prices'!$G$10:$G$4229,'Cobalt Prices'!$E$10:$E$4229,TJI$4)</f>
        <v>#DIV/0!</v>
      </c>
      <c r="TJJ20" s="38" t="e">
        <f>AVERAGEIFS('Cobalt Prices'!$G$10:$G$4229,'Cobalt Prices'!$E$10:$E$4229,TJJ$4)</f>
        <v>#DIV/0!</v>
      </c>
      <c r="TJK20" s="38" t="e">
        <f>AVERAGEIFS('Cobalt Prices'!$G$10:$G$4229,'Cobalt Prices'!$E$10:$E$4229,TJK$4)</f>
        <v>#DIV/0!</v>
      </c>
      <c r="TJL20" s="38" t="e">
        <f>AVERAGEIFS('Cobalt Prices'!$G$10:$G$4229,'Cobalt Prices'!$E$10:$E$4229,TJL$4)</f>
        <v>#DIV/0!</v>
      </c>
      <c r="TJM20" s="38" t="e">
        <f>AVERAGEIFS('Cobalt Prices'!$G$10:$G$4229,'Cobalt Prices'!$E$10:$E$4229,TJM$4)</f>
        <v>#DIV/0!</v>
      </c>
      <c r="TJN20" s="38" t="e">
        <f>AVERAGEIFS('Cobalt Prices'!$G$10:$G$4229,'Cobalt Prices'!$E$10:$E$4229,TJN$4)</f>
        <v>#DIV/0!</v>
      </c>
      <c r="TJO20" s="38" t="e">
        <f>AVERAGEIFS('Cobalt Prices'!$G$10:$G$4229,'Cobalt Prices'!$E$10:$E$4229,TJO$4)</f>
        <v>#DIV/0!</v>
      </c>
      <c r="TJP20" s="38" t="e">
        <f>AVERAGEIFS('Cobalt Prices'!$G$10:$G$4229,'Cobalt Prices'!$E$10:$E$4229,TJP$4)</f>
        <v>#DIV/0!</v>
      </c>
      <c r="TJQ20" s="38" t="e">
        <f>AVERAGEIFS('Cobalt Prices'!$G$10:$G$4229,'Cobalt Prices'!$E$10:$E$4229,TJQ$4)</f>
        <v>#DIV/0!</v>
      </c>
      <c r="TJR20" s="38" t="e">
        <f>AVERAGEIFS('Cobalt Prices'!$G$10:$G$4229,'Cobalt Prices'!$E$10:$E$4229,TJR$4)</f>
        <v>#DIV/0!</v>
      </c>
      <c r="TJS20" s="38" t="e">
        <f>AVERAGEIFS('Cobalt Prices'!$G$10:$G$4229,'Cobalt Prices'!$E$10:$E$4229,TJS$4)</f>
        <v>#DIV/0!</v>
      </c>
      <c r="TJT20" s="38" t="e">
        <f>AVERAGEIFS('Cobalt Prices'!$G$10:$G$4229,'Cobalt Prices'!$E$10:$E$4229,TJT$4)</f>
        <v>#DIV/0!</v>
      </c>
      <c r="TJU20" s="38" t="e">
        <f>AVERAGEIFS('Cobalt Prices'!$G$10:$G$4229,'Cobalt Prices'!$E$10:$E$4229,TJU$4)</f>
        <v>#DIV/0!</v>
      </c>
      <c r="TJV20" s="38" t="e">
        <f>AVERAGEIFS('Cobalt Prices'!$G$10:$G$4229,'Cobalt Prices'!$E$10:$E$4229,TJV$4)</f>
        <v>#DIV/0!</v>
      </c>
      <c r="TJW20" s="38" t="e">
        <f>AVERAGEIFS('Cobalt Prices'!$G$10:$G$4229,'Cobalt Prices'!$E$10:$E$4229,TJW$4)</f>
        <v>#DIV/0!</v>
      </c>
      <c r="TJX20" s="38" t="e">
        <f>AVERAGEIFS('Cobalt Prices'!$G$10:$G$4229,'Cobalt Prices'!$E$10:$E$4229,TJX$4)</f>
        <v>#DIV/0!</v>
      </c>
      <c r="TJY20" s="38" t="e">
        <f>AVERAGEIFS('Cobalt Prices'!$G$10:$G$4229,'Cobalt Prices'!$E$10:$E$4229,TJY$4)</f>
        <v>#DIV/0!</v>
      </c>
      <c r="TJZ20" s="38" t="e">
        <f>AVERAGEIFS('Cobalt Prices'!$G$10:$G$4229,'Cobalt Prices'!$E$10:$E$4229,TJZ$4)</f>
        <v>#DIV/0!</v>
      </c>
      <c r="TKA20" s="38" t="e">
        <f>AVERAGEIFS('Cobalt Prices'!$G$10:$G$4229,'Cobalt Prices'!$E$10:$E$4229,TKA$4)</f>
        <v>#DIV/0!</v>
      </c>
      <c r="TKB20" s="38" t="e">
        <f>AVERAGEIFS('Cobalt Prices'!$G$10:$G$4229,'Cobalt Prices'!$E$10:$E$4229,TKB$4)</f>
        <v>#DIV/0!</v>
      </c>
      <c r="TKC20" s="38" t="e">
        <f>AVERAGEIFS('Cobalt Prices'!$G$10:$G$4229,'Cobalt Prices'!$E$10:$E$4229,TKC$4)</f>
        <v>#DIV/0!</v>
      </c>
      <c r="TKD20" s="38" t="e">
        <f>AVERAGEIFS('Cobalt Prices'!$G$10:$G$4229,'Cobalt Prices'!$E$10:$E$4229,TKD$4)</f>
        <v>#DIV/0!</v>
      </c>
      <c r="TKE20" s="38" t="e">
        <f>AVERAGEIFS('Cobalt Prices'!$G$10:$G$4229,'Cobalt Prices'!$E$10:$E$4229,TKE$4)</f>
        <v>#DIV/0!</v>
      </c>
      <c r="TKF20" s="38" t="e">
        <f>AVERAGEIFS('Cobalt Prices'!$G$10:$G$4229,'Cobalt Prices'!$E$10:$E$4229,TKF$4)</f>
        <v>#DIV/0!</v>
      </c>
      <c r="TKG20" s="38" t="e">
        <f>AVERAGEIFS('Cobalt Prices'!$G$10:$G$4229,'Cobalt Prices'!$E$10:$E$4229,TKG$4)</f>
        <v>#DIV/0!</v>
      </c>
      <c r="TKH20" s="38" t="e">
        <f>AVERAGEIFS('Cobalt Prices'!$G$10:$G$4229,'Cobalt Prices'!$E$10:$E$4229,TKH$4)</f>
        <v>#DIV/0!</v>
      </c>
      <c r="TKI20" s="38" t="e">
        <f>AVERAGEIFS('Cobalt Prices'!$G$10:$G$4229,'Cobalt Prices'!$E$10:$E$4229,TKI$4)</f>
        <v>#DIV/0!</v>
      </c>
      <c r="TKJ20" s="38" t="e">
        <f>AVERAGEIFS('Cobalt Prices'!$G$10:$G$4229,'Cobalt Prices'!$E$10:$E$4229,TKJ$4)</f>
        <v>#DIV/0!</v>
      </c>
      <c r="TKK20" s="38" t="e">
        <f>AVERAGEIFS('Cobalt Prices'!$G$10:$G$4229,'Cobalt Prices'!$E$10:$E$4229,TKK$4)</f>
        <v>#DIV/0!</v>
      </c>
      <c r="TKL20" s="38" t="e">
        <f>AVERAGEIFS('Cobalt Prices'!$G$10:$G$4229,'Cobalt Prices'!$E$10:$E$4229,TKL$4)</f>
        <v>#DIV/0!</v>
      </c>
      <c r="TKM20" s="38" t="e">
        <f>AVERAGEIFS('Cobalt Prices'!$G$10:$G$4229,'Cobalt Prices'!$E$10:$E$4229,TKM$4)</f>
        <v>#DIV/0!</v>
      </c>
      <c r="TKN20" s="38" t="e">
        <f>AVERAGEIFS('Cobalt Prices'!$G$10:$G$4229,'Cobalt Prices'!$E$10:$E$4229,TKN$4)</f>
        <v>#DIV/0!</v>
      </c>
      <c r="TKO20" s="38" t="e">
        <f>AVERAGEIFS('Cobalt Prices'!$G$10:$G$4229,'Cobalt Prices'!$E$10:$E$4229,TKO$4)</f>
        <v>#DIV/0!</v>
      </c>
      <c r="TKP20" s="38" t="e">
        <f>AVERAGEIFS('Cobalt Prices'!$G$10:$G$4229,'Cobalt Prices'!$E$10:$E$4229,TKP$4)</f>
        <v>#DIV/0!</v>
      </c>
      <c r="TKQ20" s="38" t="e">
        <f>AVERAGEIFS('Cobalt Prices'!$G$10:$G$4229,'Cobalt Prices'!$E$10:$E$4229,TKQ$4)</f>
        <v>#DIV/0!</v>
      </c>
      <c r="TKR20" s="38" t="e">
        <f>AVERAGEIFS('Cobalt Prices'!$G$10:$G$4229,'Cobalt Prices'!$E$10:$E$4229,TKR$4)</f>
        <v>#DIV/0!</v>
      </c>
      <c r="TKS20" s="38" t="e">
        <f>AVERAGEIFS('Cobalt Prices'!$G$10:$G$4229,'Cobalt Prices'!$E$10:$E$4229,TKS$4)</f>
        <v>#DIV/0!</v>
      </c>
      <c r="TKT20" s="38" t="e">
        <f>AVERAGEIFS('Cobalt Prices'!$G$10:$G$4229,'Cobalt Prices'!$E$10:$E$4229,TKT$4)</f>
        <v>#DIV/0!</v>
      </c>
      <c r="TKU20" s="38" t="e">
        <f>AVERAGEIFS('Cobalt Prices'!$G$10:$G$4229,'Cobalt Prices'!$E$10:$E$4229,TKU$4)</f>
        <v>#DIV/0!</v>
      </c>
      <c r="TKV20" s="38" t="e">
        <f>AVERAGEIFS('Cobalt Prices'!$G$10:$G$4229,'Cobalt Prices'!$E$10:$E$4229,TKV$4)</f>
        <v>#DIV/0!</v>
      </c>
      <c r="TKW20" s="38" t="e">
        <f>AVERAGEIFS('Cobalt Prices'!$G$10:$G$4229,'Cobalt Prices'!$E$10:$E$4229,TKW$4)</f>
        <v>#DIV/0!</v>
      </c>
      <c r="TKX20" s="38" t="e">
        <f>AVERAGEIFS('Cobalt Prices'!$G$10:$G$4229,'Cobalt Prices'!$E$10:$E$4229,TKX$4)</f>
        <v>#DIV/0!</v>
      </c>
      <c r="TKY20" s="38" t="e">
        <f>AVERAGEIFS('Cobalt Prices'!$G$10:$G$4229,'Cobalt Prices'!$E$10:$E$4229,TKY$4)</f>
        <v>#DIV/0!</v>
      </c>
      <c r="TKZ20" s="38" t="e">
        <f>AVERAGEIFS('Cobalt Prices'!$G$10:$G$4229,'Cobalt Prices'!$E$10:$E$4229,TKZ$4)</f>
        <v>#DIV/0!</v>
      </c>
      <c r="TLA20" s="38" t="e">
        <f>AVERAGEIFS('Cobalt Prices'!$G$10:$G$4229,'Cobalt Prices'!$E$10:$E$4229,TLA$4)</f>
        <v>#DIV/0!</v>
      </c>
      <c r="TLB20" s="38" t="e">
        <f>AVERAGEIFS('Cobalt Prices'!$G$10:$G$4229,'Cobalt Prices'!$E$10:$E$4229,TLB$4)</f>
        <v>#DIV/0!</v>
      </c>
      <c r="TLC20" s="38" t="e">
        <f>AVERAGEIFS('Cobalt Prices'!$G$10:$G$4229,'Cobalt Prices'!$E$10:$E$4229,TLC$4)</f>
        <v>#DIV/0!</v>
      </c>
      <c r="TLD20" s="38" t="e">
        <f>AVERAGEIFS('Cobalt Prices'!$G$10:$G$4229,'Cobalt Prices'!$E$10:$E$4229,TLD$4)</f>
        <v>#DIV/0!</v>
      </c>
      <c r="TLE20" s="38" t="e">
        <f>AVERAGEIFS('Cobalt Prices'!$G$10:$G$4229,'Cobalt Prices'!$E$10:$E$4229,TLE$4)</f>
        <v>#DIV/0!</v>
      </c>
      <c r="TLF20" s="38" t="e">
        <f>AVERAGEIFS('Cobalt Prices'!$G$10:$G$4229,'Cobalt Prices'!$E$10:$E$4229,TLF$4)</f>
        <v>#DIV/0!</v>
      </c>
      <c r="TLG20" s="38" t="e">
        <f>AVERAGEIFS('Cobalt Prices'!$G$10:$G$4229,'Cobalt Prices'!$E$10:$E$4229,TLG$4)</f>
        <v>#DIV/0!</v>
      </c>
      <c r="TLH20" s="38" t="e">
        <f>AVERAGEIFS('Cobalt Prices'!$G$10:$G$4229,'Cobalt Prices'!$E$10:$E$4229,TLH$4)</f>
        <v>#DIV/0!</v>
      </c>
      <c r="TLI20" s="38" t="e">
        <f>AVERAGEIFS('Cobalt Prices'!$G$10:$G$4229,'Cobalt Prices'!$E$10:$E$4229,TLI$4)</f>
        <v>#DIV/0!</v>
      </c>
      <c r="TLJ20" s="38" t="e">
        <f>AVERAGEIFS('Cobalt Prices'!$G$10:$G$4229,'Cobalt Prices'!$E$10:$E$4229,TLJ$4)</f>
        <v>#DIV/0!</v>
      </c>
      <c r="TLK20" s="38" t="e">
        <f>AVERAGEIFS('Cobalt Prices'!$G$10:$G$4229,'Cobalt Prices'!$E$10:$E$4229,TLK$4)</f>
        <v>#DIV/0!</v>
      </c>
      <c r="TLL20" s="38" t="e">
        <f>AVERAGEIFS('Cobalt Prices'!$G$10:$G$4229,'Cobalt Prices'!$E$10:$E$4229,TLL$4)</f>
        <v>#DIV/0!</v>
      </c>
      <c r="TLM20" s="38" t="e">
        <f>AVERAGEIFS('Cobalt Prices'!$G$10:$G$4229,'Cobalt Prices'!$E$10:$E$4229,TLM$4)</f>
        <v>#DIV/0!</v>
      </c>
      <c r="TLN20" s="38" t="e">
        <f>AVERAGEIFS('Cobalt Prices'!$G$10:$G$4229,'Cobalt Prices'!$E$10:$E$4229,TLN$4)</f>
        <v>#DIV/0!</v>
      </c>
      <c r="TLO20" s="38" t="e">
        <f>AVERAGEIFS('Cobalt Prices'!$G$10:$G$4229,'Cobalt Prices'!$E$10:$E$4229,TLO$4)</f>
        <v>#DIV/0!</v>
      </c>
      <c r="TLP20" s="38" t="e">
        <f>AVERAGEIFS('Cobalt Prices'!$G$10:$G$4229,'Cobalt Prices'!$E$10:$E$4229,TLP$4)</f>
        <v>#DIV/0!</v>
      </c>
      <c r="TLQ20" s="38" t="e">
        <f>AVERAGEIFS('Cobalt Prices'!$G$10:$G$4229,'Cobalt Prices'!$E$10:$E$4229,TLQ$4)</f>
        <v>#DIV/0!</v>
      </c>
      <c r="TLR20" s="38" t="e">
        <f>AVERAGEIFS('Cobalt Prices'!$G$10:$G$4229,'Cobalt Prices'!$E$10:$E$4229,TLR$4)</f>
        <v>#DIV/0!</v>
      </c>
      <c r="TLS20" s="38" t="e">
        <f>AVERAGEIFS('Cobalt Prices'!$G$10:$G$4229,'Cobalt Prices'!$E$10:$E$4229,TLS$4)</f>
        <v>#DIV/0!</v>
      </c>
      <c r="TLT20" s="38" t="e">
        <f>AVERAGEIFS('Cobalt Prices'!$G$10:$G$4229,'Cobalt Prices'!$E$10:$E$4229,TLT$4)</f>
        <v>#DIV/0!</v>
      </c>
      <c r="TLU20" s="38" t="e">
        <f>AVERAGEIFS('Cobalt Prices'!$G$10:$G$4229,'Cobalt Prices'!$E$10:$E$4229,TLU$4)</f>
        <v>#DIV/0!</v>
      </c>
      <c r="TLV20" s="38" t="e">
        <f>AVERAGEIFS('Cobalt Prices'!$G$10:$G$4229,'Cobalt Prices'!$E$10:$E$4229,TLV$4)</f>
        <v>#DIV/0!</v>
      </c>
      <c r="TLW20" s="38" t="e">
        <f>AVERAGEIFS('Cobalt Prices'!$G$10:$G$4229,'Cobalt Prices'!$E$10:$E$4229,TLW$4)</f>
        <v>#DIV/0!</v>
      </c>
      <c r="TLX20" s="38" t="e">
        <f>AVERAGEIFS('Cobalt Prices'!$G$10:$G$4229,'Cobalt Prices'!$E$10:$E$4229,TLX$4)</f>
        <v>#DIV/0!</v>
      </c>
      <c r="TLY20" s="38" t="e">
        <f>AVERAGEIFS('Cobalt Prices'!$G$10:$G$4229,'Cobalt Prices'!$E$10:$E$4229,TLY$4)</f>
        <v>#DIV/0!</v>
      </c>
      <c r="TLZ20" s="38" t="e">
        <f>AVERAGEIFS('Cobalt Prices'!$G$10:$G$4229,'Cobalt Prices'!$E$10:$E$4229,TLZ$4)</f>
        <v>#DIV/0!</v>
      </c>
      <c r="TMA20" s="38" t="e">
        <f>AVERAGEIFS('Cobalt Prices'!$G$10:$G$4229,'Cobalt Prices'!$E$10:$E$4229,TMA$4)</f>
        <v>#DIV/0!</v>
      </c>
      <c r="TMB20" s="38" t="e">
        <f>AVERAGEIFS('Cobalt Prices'!$G$10:$G$4229,'Cobalt Prices'!$E$10:$E$4229,TMB$4)</f>
        <v>#DIV/0!</v>
      </c>
      <c r="TMC20" s="38" t="e">
        <f>AVERAGEIFS('Cobalt Prices'!$G$10:$G$4229,'Cobalt Prices'!$E$10:$E$4229,TMC$4)</f>
        <v>#DIV/0!</v>
      </c>
      <c r="TMD20" s="38" t="e">
        <f>AVERAGEIFS('Cobalt Prices'!$G$10:$G$4229,'Cobalt Prices'!$E$10:$E$4229,TMD$4)</f>
        <v>#DIV/0!</v>
      </c>
      <c r="TME20" s="38" t="e">
        <f>AVERAGEIFS('Cobalt Prices'!$G$10:$G$4229,'Cobalt Prices'!$E$10:$E$4229,TME$4)</f>
        <v>#DIV/0!</v>
      </c>
      <c r="TMF20" s="38" t="e">
        <f>AVERAGEIFS('Cobalt Prices'!$G$10:$G$4229,'Cobalt Prices'!$E$10:$E$4229,TMF$4)</f>
        <v>#DIV/0!</v>
      </c>
      <c r="TMG20" s="38" t="e">
        <f>AVERAGEIFS('Cobalt Prices'!$G$10:$G$4229,'Cobalt Prices'!$E$10:$E$4229,TMG$4)</f>
        <v>#DIV/0!</v>
      </c>
      <c r="TMH20" s="38" t="e">
        <f>AVERAGEIFS('Cobalt Prices'!$G$10:$G$4229,'Cobalt Prices'!$E$10:$E$4229,TMH$4)</f>
        <v>#DIV/0!</v>
      </c>
      <c r="TMI20" s="38" t="e">
        <f>AVERAGEIFS('Cobalt Prices'!$G$10:$G$4229,'Cobalt Prices'!$E$10:$E$4229,TMI$4)</f>
        <v>#DIV/0!</v>
      </c>
      <c r="TMJ20" s="38" t="e">
        <f>AVERAGEIFS('Cobalt Prices'!$G$10:$G$4229,'Cobalt Prices'!$E$10:$E$4229,TMJ$4)</f>
        <v>#DIV/0!</v>
      </c>
      <c r="TMK20" s="38" t="e">
        <f>AVERAGEIFS('Cobalt Prices'!$G$10:$G$4229,'Cobalt Prices'!$E$10:$E$4229,TMK$4)</f>
        <v>#DIV/0!</v>
      </c>
      <c r="TML20" s="38" t="e">
        <f>AVERAGEIFS('Cobalt Prices'!$G$10:$G$4229,'Cobalt Prices'!$E$10:$E$4229,TML$4)</f>
        <v>#DIV/0!</v>
      </c>
      <c r="TMM20" s="38" t="e">
        <f>AVERAGEIFS('Cobalt Prices'!$G$10:$G$4229,'Cobalt Prices'!$E$10:$E$4229,TMM$4)</f>
        <v>#DIV/0!</v>
      </c>
      <c r="TMN20" s="38" t="e">
        <f>AVERAGEIFS('Cobalt Prices'!$G$10:$G$4229,'Cobalt Prices'!$E$10:$E$4229,TMN$4)</f>
        <v>#DIV/0!</v>
      </c>
      <c r="TMO20" s="38" t="e">
        <f>AVERAGEIFS('Cobalt Prices'!$G$10:$G$4229,'Cobalt Prices'!$E$10:$E$4229,TMO$4)</f>
        <v>#DIV/0!</v>
      </c>
      <c r="TMP20" s="38" t="e">
        <f>AVERAGEIFS('Cobalt Prices'!$G$10:$G$4229,'Cobalt Prices'!$E$10:$E$4229,TMP$4)</f>
        <v>#DIV/0!</v>
      </c>
      <c r="TMQ20" s="38" t="e">
        <f>AVERAGEIFS('Cobalt Prices'!$G$10:$G$4229,'Cobalt Prices'!$E$10:$E$4229,TMQ$4)</f>
        <v>#DIV/0!</v>
      </c>
      <c r="TMR20" s="38" t="e">
        <f>AVERAGEIFS('Cobalt Prices'!$G$10:$G$4229,'Cobalt Prices'!$E$10:$E$4229,TMR$4)</f>
        <v>#DIV/0!</v>
      </c>
      <c r="TMS20" s="38" t="e">
        <f>AVERAGEIFS('Cobalt Prices'!$G$10:$G$4229,'Cobalt Prices'!$E$10:$E$4229,TMS$4)</f>
        <v>#DIV/0!</v>
      </c>
      <c r="TMT20" s="38" t="e">
        <f>AVERAGEIFS('Cobalt Prices'!$G$10:$G$4229,'Cobalt Prices'!$E$10:$E$4229,TMT$4)</f>
        <v>#DIV/0!</v>
      </c>
      <c r="TMU20" s="38" t="e">
        <f>AVERAGEIFS('Cobalt Prices'!$G$10:$G$4229,'Cobalt Prices'!$E$10:$E$4229,TMU$4)</f>
        <v>#DIV/0!</v>
      </c>
      <c r="TMV20" s="38" t="e">
        <f>AVERAGEIFS('Cobalt Prices'!$G$10:$G$4229,'Cobalt Prices'!$E$10:$E$4229,TMV$4)</f>
        <v>#DIV/0!</v>
      </c>
      <c r="TMW20" s="38" t="e">
        <f>AVERAGEIFS('Cobalt Prices'!$G$10:$G$4229,'Cobalt Prices'!$E$10:$E$4229,TMW$4)</f>
        <v>#DIV/0!</v>
      </c>
      <c r="TMX20" s="38" t="e">
        <f>AVERAGEIFS('Cobalt Prices'!$G$10:$G$4229,'Cobalt Prices'!$E$10:$E$4229,TMX$4)</f>
        <v>#DIV/0!</v>
      </c>
      <c r="TMY20" s="38" t="e">
        <f>AVERAGEIFS('Cobalt Prices'!$G$10:$G$4229,'Cobalt Prices'!$E$10:$E$4229,TMY$4)</f>
        <v>#DIV/0!</v>
      </c>
      <c r="TMZ20" s="38" t="e">
        <f>AVERAGEIFS('Cobalt Prices'!$G$10:$G$4229,'Cobalt Prices'!$E$10:$E$4229,TMZ$4)</f>
        <v>#DIV/0!</v>
      </c>
      <c r="TNA20" s="38" t="e">
        <f>AVERAGEIFS('Cobalt Prices'!$G$10:$G$4229,'Cobalt Prices'!$E$10:$E$4229,TNA$4)</f>
        <v>#DIV/0!</v>
      </c>
      <c r="TNB20" s="38" t="e">
        <f>AVERAGEIFS('Cobalt Prices'!$G$10:$G$4229,'Cobalt Prices'!$E$10:$E$4229,TNB$4)</f>
        <v>#DIV/0!</v>
      </c>
      <c r="TNC20" s="38" t="e">
        <f>AVERAGEIFS('Cobalt Prices'!$G$10:$G$4229,'Cobalt Prices'!$E$10:$E$4229,TNC$4)</f>
        <v>#DIV/0!</v>
      </c>
      <c r="TND20" s="38" t="e">
        <f>AVERAGEIFS('Cobalt Prices'!$G$10:$G$4229,'Cobalt Prices'!$E$10:$E$4229,TND$4)</f>
        <v>#DIV/0!</v>
      </c>
      <c r="TNE20" s="38" t="e">
        <f>AVERAGEIFS('Cobalt Prices'!$G$10:$G$4229,'Cobalt Prices'!$E$10:$E$4229,TNE$4)</f>
        <v>#DIV/0!</v>
      </c>
      <c r="TNF20" s="38" t="e">
        <f>AVERAGEIFS('Cobalt Prices'!$G$10:$G$4229,'Cobalt Prices'!$E$10:$E$4229,TNF$4)</f>
        <v>#DIV/0!</v>
      </c>
      <c r="TNG20" s="38" t="e">
        <f>AVERAGEIFS('Cobalt Prices'!$G$10:$G$4229,'Cobalt Prices'!$E$10:$E$4229,TNG$4)</f>
        <v>#DIV/0!</v>
      </c>
      <c r="TNH20" s="38" t="e">
        <f>AVERAGEIFS('Cobalt Prices'!$G$10:$G$4229,'Cobalt Prices'!$E$10:$E$4229,TNH$4)</f>
        <v>#DIV/0!</v>
      </c>
      <c r="TNI20" s="38" t="e">
        <f>AVERAGEIFS('Cobalt Prices'!$G$10:$G$4229,'Cobalt Prices'!$E$10:$E$4229,TNI$4)</f>
        <v>#DIV/0!</v>
      </c>
      <c r="TNJ20" s="38" t="e">
        <f>AVERAGEIFS('Cobalt Prices'!$G$10:$G$4229,'Cobalt Prices'!$E$10:$E$4229,TNJ$4)</f>
        <v>#DIV/0!</v>
      </c>
      <c r="TNK20" s="38" t="e">
        <f>AVERAGEIFS('Cobalt Prices'!$G$10:$G$4229,'Cobalt Prices'!$E$10:$E$4229,TNK$4)</f>
        <v>#DIV/0!</v>
      </c>
      <c r="TNL20" s="38" t="e">
        <f>AVERAGEIFS('Cobalt Prices'!$G$10:$G$4229,'Cobalt Prices'!$E$10:$E$4229,TNL$4)</f>
        <v>#DIV/0!</v>
      </c>
      <c r="TNM20" s="38" t="e">
        <f>AVERAGEIFS('Cobalt Prices'!$G$10:$G$4229,'Cobalt Prices'!$E$10:$E$4229,TNM$4)</f>
        <v>#DIV/0!</v>
      </c>
      <c r="TNN20" s="38" t="e">
        <f>AVERAGEIFS('Cobalt Prices'!$G$10:$G$4229,'Cobalt Prices'!$E$10:$E$4229,TNN$4)</f>
        <v>#DIV/0!</v>
      </c>
      <c r="TNO20" s="38" t="e">
        <f>AVERAGEIFS('Cobalt Prices'!$G$10:$G$4229,'Cobalt Prices'!$E$10:$E$4229,TNO$4)</f>
        <v>#DIV/0!</v>
      </c>
      <c r="TNP20" s="38" t="e">
        <f>AVERAGEIFS('Cobalt Prices'!$G$10:$G$4229,'Cobalt Prices'!$E$10:$E$4229,TNP$4)</f>
        <v>#DIV/0!</v>
      </c>
      <c r="TNQ20" s="38" t="e">
        <f>AVERAGEIFS('Cobalt Prices'!$G$10:$G$4229,'Cobalt Prices'!$E$10:$E$4229,TNQ$4)</f>
        <v>#DIV/0!</v>
      </c>
      <c r="TNR20" s="38" t="e">
        <f>AVERAGEIFS('Cobalt Prices'!$G$10:$G$4229,'Cobalt Prices'!$E$10:$E$4229,TNR$4)</f>
        <v>#DIV/0!</v>
      </c>
      <c r="TNS20" s="38" t="e">
        <f>AVERAGEIFS('Cobalt Prices'!$G$10:$G$4229,'Cobalt Prices'!$E$10:$E$4229,TNS$4)</f>
        <v>#DIV/0!</v>
      </c>
      <c r="TNT20" s="38" t="e">
        <f>AVERAGEIFS('Cobalt Prices'!$G$10:$G$4229,'Cobalt Prices'!$E$10:$E$4229,TNT$4)</f>
        <v>#DIV/0!</v>
      </c>
      <c r="TNU20" s="38" t="e">
        <f>AVERAGEIFS('Cobalt Prices'!$G$10:$G$4229,'Cobalt Prices'!$E$10:$E$4229,TNU$4)</f>
        <v>#DIV/0!</v>
      </c>
      <c r="TNV20" s="38" t="e">
        <f>AVERAGEIFS('Cobalt Prices'!$G$10:$G$4229,'Cobalt Prices'!$E$10:$E$4229,TNV$4)</f>
        <v>#DIV/0!</v>
      </c>
      <c r="TNW20" s="38" t="e">
        <f>AVERAGEIFS('Cobalt Prices'!$G$10:$G$4229,'Cobalt Prices'!$E$10:$E$4229,TNW$4)</f>
        <v>#DIV/0!</v>
      </c>
      <c r="TNX20" s="38" t="e">
        <f>AVERAGEIFS('Cobalt Prices'!$G$10:$G$4229,'Cobalt Prices'!$E$10:$E$4229,TNX$4)</f>
        <v>#DIV/0!</v>
      </c>
      <c r="TNY20" s="38" t="e">
        <f>AVERAGEIFS('Cobalt Prices'!$G$10:$G$4229,'Cobalt Prices'!$E$10:$E$4229,TNY$4)</f>
        <v>#DIV/0!</v>
      </c>
      <c r="TNZ20" s="38" t="e">
        <f>AVERAGEIFS('Cobalt Prices'!$G$10:$G$4229,'Cobalt Prices'!$E$10:$E$4229,TNZ$4)</f>
        <v>#DIV/0!</v>
      </c>
      <c r="TOA20" s="38" t="e">
        <f>AVERAGEIFS('Cobalt Prices'!$G$10:$G$4229,'Cobalt Prices'!$E$10:$E$4229,TOA$4)</f>
        <v>#DIV/0!</v>
      </c>
      <c r="TOB20" s="38" t="e">
        <f>AVERAGEIFS('Cobalt Prices'!$G$10:$G$4229,'Cobalt Prices'!$E$10:$E$4229,TOB$4)</f>
        <v>#DIV/0!</v>
      </c>
      <c r="TOC20" s="38" t="e">
        <f>AVERAGEIFS('Cobalt Prices'!$G$10:$G$4229,'Cobalt Prices'!$E$10:$E$4229,TOC$4)</f>
        <v>#DIV/0!</v>
      </c>
      <c r="TOD20" s="38" t="e">
        <f>AVERAGEIFS('Cobalt Prices'!$G$10:$G$4229,'Cobalt Prices'!$E$10:$E$4229,TOD$4)</f>
        <v>#DIV/0!</v>
      </c>
      <c r="TOE20" s="38" t="e">
        <f>AVERAGEIFS('Cobalt Prices'!$G$10:$G$4229,'Cobalt Prices'!$E$10:$E$4229,TOE$4)</f>
        <v>#DIV/0!</v>
      </c>
      <c r="TOF20" s="38" t="e">
        <f>AVERAGEIFS('Cobalt Prices'!$G$10:$G$4229,'Cobalt Prices'!$E$10:$E$4229,TOF$4)</f>
        <v>#DIV/0!</v>
      </c>
      <c r="TOG20" s="38" t="e">
        <f>AVERAGEIFS('Cobalt Prices'!$G$10:$G$4229,'Cobalt Prices'!$E$10:$E$4229,TOG$4)</f>
        <v>#DIV/0!</v>
      </c>
      <c r="TOH20" s="38" t="e">
        <f>AVERAGEIFS('Cobalt Prices'!$G$10:$G$4229,'Cobalt Prices'!$E$10:$E$4229,TOH$4)</f>
        <v>#DIV/0!</v>
      </c>
      <c r="TOI20" s="38" t="e">
        <f>AVERAGEIFS('Cobalt Prices'!$G$10:$G$4229,'Cobalt Prices'!$E$10:$E$4229,TOI$4)</f>
        <v>#DIV/0!</v>
      </c>
      <c r="TOJ20" s="38" t="e">
        <f>AVERAGEIFS('Cobalt Prices'!$G$10:$G$4229,'Cobalt Prices'!$E$10:$E$4229,TOJ$4)</f>
        <v>#DIV/0!</v>
      </c>
      <c r="TOK20" s="38" t="e">
        <f>AVERAGEIFS('Cobalt Prices'!$G$10:$G$4229,'Cobalt Prices'!$E$10:$E$4229,TOK$4)</f>
        <v>#DIV/0!</v>
      </c>
      <c r="TOL20" s="38" t="e">
        <f>AVERAGEIFS('Cobalt Prices'!$G$10:$G$4229,'Cobalt Prices'!$E$10:$E$4229,TOL$4)</f>
        <v>#DIV/0!</v>
      </c>
      <c r="TOM20" s="38" t="e">
        <f>AVERAGEIFS('Cobalt Prices'!$G$10:$G$4229,'Cobalt Prices'!$E$10:$E$4229,TOM$4)</f>
        <v>#DIV/0!</v>
      </c>
      <c r="TON20" s="38" t="e">
        <f>AVERAGEIFS('Cobalt Prices'!$G$10:$G$4229,'Cobalt Prices'!$E$10:$E$4229,TON$4)</f>
        <v>#DIV/0!</v>
      </c>
      <c r="TOO20" s="38" t="e">
        <f>AVERAGEIFS('Cobalt Prices'!$G$10:$G$4229,'Cobalt Prices'!$E$10:$E$4229,TOO$4)</f>
        <v>#DIV/0!</v>
      </c>
      <c r="TOP20" s="38" t="e">
        <f>AVERAGEIFS('Cobalt Prices'!$G$10:$G$4229,'Cobalt Prices'!$E$10:$E$4229,TOP$4)</f>
        <v>#DIV/0!</v>
      </c>
      <c r="TOQ20" s="38" t="e">
        <f>AVERAGEIFS('Cobalt Prices'!$G$10:$G$4229,'Cobalt Prices'!$E$10:$E$4229,TOQ$4)</f>
        <v>#DIV/0!</v>
      </c>
      <c r="TOR20" s="38" t="e">
        <f>AVERAGEIFS('Cobalt Prices'!$G$10:$G$4229,'Cobalt Prices'!$E$10:$E$4229,TOR$4)</f>
        <v>#DIV/0!</v>
      </c>
      <c r="TOS20" s="38" t="e">
        <f>AVERAGEIFS('Cobalt Prices'!$G$10:$G$4229,'Cobalt Prices'!$E$10:$E$4229,TOS$4)</f>
        <v>#DIV/0!</v>
      </c>
      <c r="TOT20" s="38" t="e">
        <f>AVERAGEIFS('Cobalt Prices'!$G$10:$G$4229,'Cobalt Prices'!$E$10:$E$4229,TOT$4)</f>
        <v>#DIV/0!</v>
      </c>
      <c r="TOU20" s="38" t="e">
        <f>AVERAGEIFS('Cobalt Prices'!$G$10:$G$4229,'Cobalt Prices'!$E$10:$E$4229,TOU$4)</f>
        <v>#DIV/0!</v>
      </c>
      <c r="TOV20" s="38" t="e">
        <f>AVERAGEIFS('Cobalt Prices'!$G$10:$G$4229,'Cobalt Prices'!$E$10:$E$4229,TOV$4)</f>
        <v>#DIV/0!</v>
      </c>
      <c r="TOW20" s="38" t="e">
        <f>AVERAGEIFS('Cobalt Prices'!$G$10:$G$4229,'Cobalt Prices'!$E$10:$E$4229,TOW$4)</f>
        <v>#DIV/0!</v>
      </c>
      <c r="TOX20" s="38" t="e">
        <f>AVERAGEIFS('Cobalt Prices'!$G$10:$G$4229,'Cobalt Prices'!$E$10:$E$4229,TOX$4)</f>
        <v>#DIV/0!</v>
      </c>
      <c r="TOY20" s="38" t="e">
        <f>AVERAGEIFS('Cobalt Prices'!$G$10:$G$4229,'Cobalt Prices'!$E$10:$E$4229,TOY$4)</f>
        <v>#DIV/0!</v>
      </c>
      <c r="TOZ20" s="38" t="e">
        <f>AVERAGEIFS('Cobalt Prices'!$G$10:$G$4229,'Cobalt Prices'!$E$10:$E$4229,TOZ$4)</f>
        <v>#DIV/0!</v>
      </c>
      <c r="TPA20" s="38" t="e">
        <f>AVERAGEIFS('Cobalt Prices'!$G$10:$G$4229,'Cobalt Prices'!$E$10:$E$4229,TPA$4)</f>
        <v>#DIV/0!</v>
      </c>
      <c r="TPB20" s="38" t="e">
        <f>AVERAGEIFS('Cobalt Prices'!$G$10:$G$4229,'Cobalt Prices'!$E$10:$E$4229,TPB$4)</f>
        <v>#DIV/0!</v>
      </c>
      <c r="TPC20" s="38" t="e">
        <f>AVERAGEIFS('Cobalt Prices'!$G$10:$G$4229,'Cobalt Prices'!$E$10:$E$4229,TPC$4)</f>
        <v>#DIV/0!</v>
      </c>
      <c r="TPD20" s="38" t="e">
        <f>AVERAGEIFS('Cobalt Prices'!$G$10:$G$4229,'Cobalt Prices'!$E$10:$E$4229,TPD$4)</f>
        <v>#DIV/0!</v>
      </c>
      <c r="TPE20" s="38" t="e">
        <f>AVERAGEIFS('Cobalt Prices'!$G$10:$G$4229,'Cobalt Prices'!$E$10:$E$4229,TPE$4)</f>
        <v>#DIV/0!</v>
      </c>
      <c r="TPF20" s="38" t="e">
        <f>AVERAGEIFS('Cobalt Prices'!$G$10:$G$4229,'Cobalt Prices'!$E$10:$E$4229,TPF$4)</f>
        <v>#DIV/0!</v>
      </c>
      <c r="TPG20" s="38" t="e">
        <f>AVERAGEIFS('Cobalt Prices'!$G$10:$G$4229,'Cobalt Prices'!$E$10:$E$4229,TPG$4)</f>
        <v>#DIV/0!</v>
      </c>
      <c r="TPH20" s="38" t="e">
        <f>AVERAGEIFS('Cobalt Prices'!$G$10:$G$4229,'Cobalt Prices'!$E$10:$E$4229,TPH$4)</f>
        <v>#DIV/0!</v>
      </c>
      <c r="TPI20" s="38" t="e">
        <f>AVERAGEIFS('Cobalt Prices'!$G$10:$G$4229,'Cobalt Prices'!$E$10:$E$4229,TPI$4)</f>
        <v>#DIV/0!</v>
      </c>
      <c r="TPJ20" s="38" t="e">
        <f>AVERAGEIFS('Cobalt Prices'!$G$10:$G$4229,'Cobalt Prices'!$E$10:$E$4229,TPJ$4)</f>
        <v>#DIV/0!</v>
      </c>
      <c r="TPK20" s="38" t="e">
        <f>AVERAGEIFS('Cobalt Prices'!$G$10:$G$4229,'Cobalt Prices'!$E$10:$E$4229,TPK$4)</f>
        <v>#DIV/0!</v>
      </c>
      <c r="TPL20" s="38" t="e">
        <f>AVERAGEIFS('Cobalt Prices'!$G$10:$G$4229,'Cobalt Prices'!$E$10:$E$4229,TPL$4)</f>
        <v>#DIV/0!</v>
      </c>
      <c r="TPM20" s="38" t="e">
        <f>AVERAGEIFS('Cobalt Prices'!$G$10:$G$4229,'Cobalt Prices'!$E$10:$E$4229,TPM$4)</f>
        <v>#DIV/0!</v>
      </c>
      <c r="TPN20" s="38" t="e">
        <f>AVERAGEIFS('Cobalt Prices'!$G$10:$G$4229,'Cobalt Prices'!$E$10:$E$4229,TPN$4)</f>
        <v>#DIV/0!</v>
      </c>
      <c r="TPO20" s="38" t="e">
        <f>AVERAGEIFS('Cobalt Prices'!$G$10:$G$4229,'Cobalt Prices'!$E$10:$E$4229,TPO$4)</f>
        <v>#DIV/0!</v>
      </c>
      <c r="TPP20" s="38" t="e">
        <f>AVERAGEIFS('Cobalt Prices'!$G$10:$G$4229,'Cobalt Prices'!$E$10:$E$4229,TPP$4)</f>
        <v>#DIV/0!</v>
      </c>
      <c r="TPQ20" s="38" t="e">
        <f>AVERAGEIFS('Cobalt Prices'!$G$10:$G$4229,'Cobalt Prices'!$E$10:$E$4229,TPQ$4)</f>
        <v>#DIV/0!</v>
      </c>
      <c r="TPR20" s="38" t="e">
        <f>AVERAGEIFS('Cobalt Prices'!$G$10:$G$4229,'Cobalt Prices'!$E$10:$E$4229,TPR$4)</f>
        <v>#DIV/0!</v>
      </c>
      <c r="TPS20" s="38" t="e">
        <f>AVERAGEIFS('Cobalt Prices'!$G$10:$G$4229,'Cobalt Prices'!$E$10:$E$4229,TPS$4)</f>
        <v>#DIV/0!</v>
      </c>
      <c r="TPT20" s="38" t="e">
        <f>AVERAGEIFS('Cobalt Prices'!$G$10:$G$4229,'Cobalt Prices'!$E$10:$E$4229,TPT$4)</f>
        <v>#DIV/0!</v>
      </c>
      <c r="TPU20" s="38" t="e">
        <f>AVERAGEIFS('Cobalt Prices'!$G$10:$G$4229,'Cobalt Prices'!$E$10:$E$4229,TPU$4)</f>
        <v>#DIV/0!</v>
      </c>
      <c r="TPV20" s="38" t="e">
        <f>AVERAGEIFS('Cobalt Prices'!$G$10:$G$4229,'Cobalt Prices'!$E$10:$E$4229,TPV$4)</f>
        <v>#DIV/0!</v>
      </c>
      <c r="TPW20" s="38" t="e">
        <f>AVERAGEIFS('Cobalt Prices'!$G$10:$G$4229,'Cobalt Prices'!$E$10:$E$4229,TPW$4)</f>
        <v>#DIV/0!</v>
      </c>
      <c r="TPX20" s="38" t="e">
        <f>AVERAGEIFS('Cobalt Prices'!$G$10:$G$4229,'Cobalt Prices'!$E$10:$E$4229,TPX$4)</f>
        <v>#DIV/0!</v>
      </c>
      <c r="TPY20" s="38" t="e">
        <f>AVERAGEIFS('Cobalt Prices'!$G$10:$G$4229,'Cobalt Prices'!$E$10:$E$4229,TPY$4)</f>
        <v>#DIV/0!</v>
      </c>
      <c r="TPZ20" s="38" t="e">
        <f>AVERAGEIFS('Cobalt Prices'!$G$10:$G$4229,'Cobalt Prices'!$E$10:$E$4229,TPZ$4)</f>
        <v>#DIV/0!</v>
      </c>
      <c r="TQA20" s="38" t="e">
        <f>AVERAGEIFS('Cobalt Prices'!$G$10:$G$4229,'Cobalt Prices'!$E$10:$E$4229,TQA$4)</f>
        <v>#DIV/0!</v>
      </c>
      <c r="TQB20" s="38" t="e">
        <f>AVERAGEIFS('Cobalt Prices'!$G$10:$G$4229,'Cobalt Prices'!$E$10:$E$4229,TQB$4)</f>
        <v>#DIV/0!</v>
      </c>
      <c r="TQC20" s="38" t="e">
        <f>AVERAGEIFS('Cobalt Prices'!$G$10:$G$4229,'Cobalt Prices'!$E$10:$E$4229,TQC$4)</f>
        <v>#DIV/0!</v>
      </c>
      <c r="TQD20" s="38" t="e">
        <f>AVERAGEIFS('Cobalt Prices'!$G$10:$G$4229,'Cobalt Prices'!$E$10:$E$4229,TQD$4)</f>
        <v>#DIV/0!</v>
      </c>
      <c r="TQE20" s="38" t="e">
        <f>AVERAGEIFS('Cobalt Prices'!$G$10:$G$4229,'Cobalt Prices'!$E$10:$E$4229,TQE$4)</f>
        <v>#DIV/0!</v>
      </c>
      <c r="TQF20" s="38" t="e">
        <f>AVERAGEIFS('Cobalt Prices'!$G$10:$G$4229,'Cobalt Prices'!$E$10:$E$4229,TQF$4)</f>
        <v>#DIV/0!</v>
      </c>
      <c r="TQG20" s="38" t="e">
        <f>AVERAGEIFS('Cobalt Prices'!$G$10:$G$4229,'Cobalt Prices'!$E$10:$E$4229,TQG$4)</f>
        <v>#DIV/0!</v>
      </c>
      <c r="TQH20" s="38" t="e">
        <f>AVERAGEIFS('Cobalt Prices'!$G$10:$G$4229,'Cobalt Prices'!$E$10:$E$4229,TQH$4)</f>
        <v>#DIV/0!</v>
      </c>
      <c r="TQI20" s="38" t="e">
        <f>AVERAGEIFS('Cobalt Prices'!$G$10:$G$4229,'Cobalt Prices'!$E$10:$E$4229,TQI$4)</f>
        <v>#DIV/0!</v>
      </c>
      <c r="TQJ20" s="38" t="e">
        <f>AVERAGEIFS('Cobalt Prices'!$G$10:$G$4229,'Cobalt Prices'!$E$10:$E$4229,TQJ$4)</f>
        <v>#DIV/0!</v>
      </c>
      <c r="TQK20" s="38" t="e">
        <f>AVERAGEIFS('Cobalt Prices'!$G$10:$G$4229,'Cobalt Prices'!$E$10:$E$4229,TQK$4)</f>
        <v>#DIV/0!</v>
      </c>
      <c r="TQL20" s="38" t="e">
        <f>AVERAGEIFS('Cobalt Prices'!$G$10:$G$4229,'Cobalt Prices'!$E$10:$E$4229,TQL$4)</f>
        <v>#DIV/0!</v>
      </c>
      <c r="TQM20" s="38" t="e">
        <f>AVERAGEIFS('Cobalt Prices'!$G$10:$G$4229,'Cobalt Prices'!$E$10:$E$4229,TQM$4)</f>
        <v>#DIV/0!</v>
      </c>
      <c r="TQN20" s="38" t="e">
        <f>AVERAGEIFS('Cobalt Prices'!$G$10:$G$4229,'Cobalt Prices'!$E$10:$E$4229,TQN$4)</f>
        <v>#DIV/0!</v>
      </c>
      <c r="TQO20" s="38" t="e">
        <f>AVERAGEIFS('Cobalt Prices'!$G$10:$G$4229,'Cobalt Prices'!$E$10:$E$4229,TQO$4)</f>
        <v>#DIV/0!</v>
      </c>
      <c r="TQP20" s="38" t="e">
        <f>AVERAGEIFS('Cobalt Prices'!$G$10:$G$4229,'Cobalt Prices'!$E$10:$E$4229,TQP$4)</f>
        <v>#DIV/0!</v>
      </c>
      <c r="TQQ20" s="38" t="e">
        <f>AVERAGEIFS('Cobalt Prices'!$G$10:$G$4229,'Cobalt Prices'!$E$10:$E$4229,TQQ$4)</f>
        <v>#DIV/0!</v>
      </c>
      <c r="TQR20" s="38" t="e">
        <f>AVERAGEIFS('Cobalt Prices'!$G$10:$G$4229,'Cobalt Prices'!$E$10:$E$4229,TQR$4)</f>
        <v>#DIV/0!</v>
      </c>
      <c r="TQS20" s="38" t="e">
        <f>AVERAGEIFS('Cobalt Prices'!$G$10:$G$4229,'Cobalt Prices'!$E$10:$E$4229,TQS$4)</f>
        <v>#DIV/0!</v>
      </c>
      <c r="TQT20" s="38" t="e">
        <f>AVERAGEIFS('Cobalt Prices'!$G$10:$G$4229,'Cobalt Prices'!$E$10:$E$4229,TQT$4)</f>
        <v>#DIV/0!</v>
      </c>
      <c r="TQU20" s="38" t="e">
        <f>AVERAGEIFS('Cobalt Prices'!$G$10:$G$4229,'Cobalt Prices'!$E$10:$E$4229,TQU$4)</f>
        <v>#DIV/0!</v>
      </c>
      <c r="TQV20" s="38" t="e">
        <f>AVERAGEIFS('Cobalt Prices'!$G$10:$G$4229,'Cobalt Prices'!$E$10:$E$4229,TQV$4)</f>
        <v>#DIV/0!</v>
      </c>
      <c r="TQW20" s="38" t="e">
        <f>AVERAGEIFS('Cobalt Prices'!$G$10:$G$4229,'Cobalt Prices'!$E$10:$E$4229,TQW$4)</f>
        <v>#DIV/0!</v>
      </c>
      <c r="TQX20" s="38" t="e">
        <f>AVERAGEIFS('Cobalt Prices'!$G$10:$G$4229,'Cobalt Prices'!$E$10:$E$4229,TQX$4)</f>
        <v>#DIV/0!</v>
      </c>
      <c r="TQY20" s="38" t="e">
        <f>AVERAGEIFS('Cobalt Prices'!$G$10:$G$4229,'Cobalt Prices'!$E$10:$E$4229,TQY$4)</f>
        <v>#DIV/0!</v>
      </c>
      <c r="TQZ20" s="38" t="e">
        <f>AVERAGEIFS('Cobalt Prices'!$G$10:$G$4229,'Cobalt Prices'!$E$10:$E$4229,TQZ$4)</f>
        <v>#DIV/0!</v>
      </c>
      <c r="TRA20" s="38" t="e">
        <f>AVERAGEIFS('Cobalt Prices'!$G$10:$G$4229,'Cobalt Prices'!$E$10:$E$4229,TRA$4)</f>
        <v>#DIV/0!</v>
      </c>
      <c r="TRB20" s="38" t="e">
        <f>AVERAGEIFS('Cobalt Prices'!$G$10:$G$4229,'Cobalt Prices'!$E$10:$E$4229,TRB$4)</f>
        <v>#DIV/0!</v>
      </c>
      <c r="TRC20" s="38" t="e">
        <f>AVERAGEIFS('Cobalt Prices'!$G$10:$G$4229,'Cobalt Prices'!$E$10:$E$4229,TRC$4)</f>
        <v>#DIV/0!</v>
      </c>
      <c r="TRD20" s="38" t="e">
        <f>AVERAGEIFS('Cobalt Prices'!$G$10:$G$4229,'Cobalt Prices'!$E$10:$E$4229,TRD$4)</f>
        <v>#DIV/0!</v>
      </c>
      <c r="TRE20" s="38" t="e">
        <f>AVERAGEIFS('Cobalt Prices'!$G$10:$G$4229,'Cobalt Prices'!$E$10:$E$4229,TRE$4)</f>
        <v>#DIV/0!</v>
      </c>
      <c r="TRF20" s="38" t="e">
        <f>AVERAGEIFS('Cobalt Prices'!$G$10:$G$4229,'Cobalt Prices'!$E$10:$E$4229,TRF$4)</f>
        <v>#DIV/0!</v>
      </c>
      <c r="TRG20" s="38" t="e">
        <f>AVERAGEIFS('Cobalt Prices'!$G$10:$G$4229,'Cobalt Prices'!$E$10:$E$4229,TRG$4)</f>
        <v>#DIV/0!</v>
      </c>
      <c r="TRH20" s="38" t="e">
        <f>AVERAGEIFS('Cobalt Prices'!$G$10:$G$4229,'Cobalt Prices'!$E$10:$E$4229,TRH$4)</f>
        <v>#DIV/0!</v>
      </c>
      <c r="TRI20" s="38" t="e">
        <f>AVERAGEIFS('Cobalt Prices'!$G$10:$G$4229,'Cobalt Prices'!$E$10:$E$4229,TRI$4)</f>
        <v>#DIV/0!</v>
      </c>
      <c r="TRJ20" s="38" t="e">
        <f>AVERAGEIFS('Cobalt Prices'!$G$10:$G$4229,'Cobalt Prices'!$E$10:$E$4229,TRJ$4)</f>
        <v>#DIV/0!</v>
      </c>
      <c r="TRK20" s="38" t="e">
        <f>AVERAGEIFS('Cobalt Prices'!$G$10:$G$4229,'Cobalt Prices'!$E$10:$E$4229,TRK$4)</f>
        <v>#DIV/0!</v>
      </c>
      <c r="TRL20" s="38" t="e">
        <f>AVERAGEIFS('Cobalt Prices'!$G$10:$G$4229,'Cobalt Prices'!$E$10:$E$4229,TRL$4)</f>
        <v>#DIV/0!</v>
      </c>
      <c r="TRM20" s="38" t="e">
        <f>AVERAGEIFS('Cobalt Prices'!$G$10:$G$4229,'Cobalt Prices'!$E$10:$E$4229,TRM$4)</f>
        <v>#DIV/0!</v>
      </c>
      <c r="TRN20" s="38" t="e">
        <f>AVERAGEIFS('Cobalt Prices'!$G$10:$G$4229,'Cobalt Prices'!$E$10:$E$4229,TRN$4)</f>
        <v>#DIV/0!</v>
      </c>
      <c r="TRO20" s="38" t="e">
        <f>AVERAGEIFS('Cobalt Prices'!$G$10:$G$4229,'Cobalt Prices'!$E$10:$E$4229,TRO$4)</f>
        <v>#DIV/0!</v>
      </c>
      <c r="TRP20" s="38" t="e">
        <f>AVERAGEIFS('Cobalt Prices'!$G$10:$G$4229,'Cobalt Prices'!$E$10:$E$4229,TRP$4)</f>
        <v>#DIV/0!</v>
      </c>
      <c r="TRQ20" s="38" t="e">
        <f>AVERAGEIFS('Cobalt Prices'!$G$10:$G$4229,'Cobalt Prices'!$E$10:$E$4229,TRQ$4)</f>
        <v>#DIV/0!</v>
      </c>
      <c r="TRR20" s="38" t="e">
        <f>AVERAGEIFS('Cobalt Prices'!$G$10:$G$4229,'Cobalt Prices'!$E$10:$E$4229,TRR$4)</f>
        <v>#DIV/0!</v>
      </c>
      <c r="TRS20" s="38" t="e">
        <f>AVERAGEIFS('Cobalt Prices'!$G$10:$G$4229,'Cobalt Prices'!$E$10:$E$4229,TRS$4)</f>
        <v>#DIV/0!</v>
      </c>
      <c r="TRT20" s="38" t="e">
        <f>AVERAGEIFS('Cobalt Prices'!$G$10:$G$4229,'Cobalt Prices'!$E$10:$E$4229,TRT$4)</f>
        <v>#DIV/0!</v>
      </c>
      <c r="TRU20" s="38" t="e">
        <f>AVERAGEIFS('Cobalt Prices'!$G$10:$G$4229,'Cobalt Prices'!$E$10:$E$4229,TRU$4)</f>
        <v>#DIV/0!</v>
      </c>
      <c r="TRV20" s="38" t="e">
        <f>AVERAGEIFS('Cobalt Prices'!$G$10:$G$4229,'Cobalt Prices'!$E$10:$E$4229,TRV$4)</f>
        <v>#DIV/0!</v>
      </c>
      <c r="TRW20" s="38" t="e">
        <f>AVERAGEIFS('Cobalt Prices'!$G$10:$G$4229,'Cobalt Prices'!$E$10:$E$4229,TRW$4)</f>
        <v>#DIV/0!</v>
      </c>
      <c r="TRX20" s="38" t="e">
        <f>AVERAGEIFS('Cobalt Prices'!$G$10:$G$4229,'Cobalt Prices'!$E$10:$E$4229,TRX$4)</f>
        <v>#DIV/0!</v>
      </c>
      <c r="TRY20" s="38" t="e">
        <f>AVERAGEIFS('Cobalt Prices'!$G$10:$G$4229,'Cobalt Prices'!$E$10:$E$4229,TRY$4)</f>
        <v>#DIV/0!</v>
      </c>
      <c r="TRZ20" s="38" t="e">
        <f>AVERAGEIFS('Cobalt Prices'!$G$10:$G$4229,'Cobalt Prices'!$E$10:$E$4229,TRZ$4)</f>
        <v>#DIV/0!</v>
      </c>
      <c r="TSA20" s="38" t="e">
        <f>AVERAGEIFS('Cobalt Prices'!$G$10:$G$4229,'Cobalt Prices'!$E$10:$E$4229,TSA$4)</f>
        <v>#DIV/0!</v>
      </c>
      <c r="TSB20" s="38" t="e">
        <f>AVERAGEIFS('Cobalt Prices'!$G$10:$G$4229,'Cobalt Prices'!$E$10:$E$4229,TSB$4)</f>
        <v>#DIV/0!</v>
      </c>
      <c r="TSC20" s="38" t="e">
        <f>AVERAGEIFS('Cobalt Prices'!$G$10:$G$4229,'Cobalt Prices'!$E$10:$E$4229,TSC$4)</f>
        <v>#DIV/0!</v>
      </c>
      <c r="TSD20" s="38" t="e">
        <f>AVERAGEIFS('Cobalt Prices'!$G$10:$G$4229,'Cobalt Prices'!$E$10:$E$4229,TSD$4)</f>
        <v>#DIV/0!</v>
      </c>
      <c r="TSE20" s="38" t="e">
        <f>AVERAGEIFS('Cobalt Prices'!$G$10:$G$4229,'Cobalt Prices'!$E$10:$E$4229,TSE$4)</f>
        <v>#DIV/0!</v>
      </c>
      <c r="TSF20" s="38" t="e">
        <f>AVERAGEIFS('Cobalt Prices'!$G$10:$G$4229,'Cobalt Prices'!$E$10:$E$4229,TSF$4)</f>
        <v>#DIV/0!</v>
      </c>
      <c r="TSG20" s="38" t="e">
        <f>AVERAGEIFS('Cobalt Prices'!$G$10:$G$4229,'Cobalt Prices'!$E$10:$E$4229,TSG$4)</f>
        <v>#DIV/0!</v>
      </c>
      <c r="TSH20" s="38" t="e">
        <f>AVERAGEIFS('Cobalt Prices'!$G$10:$G$4229,'Cobalt Prices'!$E$10:$E$4229,TSH$4)</f>
        <v>#DIV/0!</v>
      </c>
      <c r="TSI20" s="38" t="e">
        <f>AVERAGEIFS('Cobalt Prices'!$G$10:$G$4229,'Cobalt Prices'!$E$10:$E$4229,TSI$4)</f>
        <v>#DIV/0!</v>
      </c>
      <c r="TSJ20" s="38" t="e">
        <f>AVERAGEIFS('Cobalt Prices'!$G$10:$G$4229,'Cobalt Prices'!$E$10:$E$4229,TSJ$4)</f>
        <v>#DIV/0!</v>
      </c>
      <c r="TSK20" s="38" t="e">
        <f>AVERAGEIFS('Cobalt Prices'!$G$10:$G$4229,'Cobalt Prices'!$E$10:$E$4229,TSK$4)</f>
        <v>#DIV/0!</v>
      </c>
      <c r="TSL20" s="38" t="e">
        <f>AVERAGEIFS('Cobalt Prices'!$G$10:$G$4229,'Cobalt Prices'!$E$10:$E$4229,TSL$4)</f>
        <v>#DIV/0!</v>
      </c>
      <c r="TSM20" s="38" t="e">
        <f>AVERAGEIFS('Cobalt Prices'!$G$10:$G$4229,'Cobalt Prices'!$E$10:$E$4229,TSM$4)</f>
        <v>#DIV/0!</v>
      </c>
      <c r="TSN20" s="38" t="e">
        <f>AVERAGEIFS('Cobalt Prices'!$G$10:$G$4229,'Cobalt Prices'!$E$10:$E$4229,TSN$4)</f>
        <v>#DIV/0!</v>
      </c>
      <c r="TSO20" s="38" t="e">
        <f>AVERAGEIFS('Cobalt Prices'!$G$10:$G$4229,'Cobalt Prices'!$E$10:$E$4229,TSO$4)</f>
        <v>#DIV/0!</v>
      </c>
      <c r="TSP20" s="38" t="e">
        <f>AVERAGEIFS('Cobalt Prices'!$G$10:$G$4229,'Cobalt Prices'!$E$10:$E$4229,TSP$4)</f>
        <v>#DIV/0!</v>
      </c>
      <c r="TSQ20" s="38" t="e">
        <f>AVERAGEIFS('Cobalt Prices'!$G$10:$G$4229,'Cobalt Prices'!$E$10:$E$4229,TSQ$4)</f>
        <v>#DIV/0!</v>
      </c>
      <c r="TSR20" s="38" t="e">
        <f>AVERAGEIFS('Cobalt Prices'!$G$10:$G$4229,'Cobalt Prices'!$E$10:$E$4229,TSR$4)</f>
        <v>#DIV/0!</v>
      </c>
      <c r="TSS20" s="38" t="e">
        <f>AVERAGEIFS('Cobalt Prices'!$G$10:$G$4229,'Cobalt Prices'!$E$10:$E$4229,TSS$4)</f>
        <v>#DIV/0!</v>
      </c>
      <c r="TST20" s="38" t="e">
        <f>AVERAGEIFS('Cobalt Prices'!$G$10:$G$4229,'Cobalt Prices'!$E$10:$E$4229,TST$4)</f>
        <v>#DIV/0!</v>
      </c>
      <c r="TSU20" s="38" t="e">
        <f>AVERAGEIFS('Cobalt Prices'!$G$10:$G$4229,'Cobalt Prices'!$E$10:$E$4229,TSU$4)</f>
        <v>#DIV/0!</v>
      </c>
      <c r="TSV20" s="38" t="e">
        <f>AVERAGEIFS('Cobalt Prices'!$G$10:$G$4229,'Cobalt Prices'!$E$10:$E$4229,TSV$4)</f>
        <v>#DIV/0!</v>
      </c>
      <c r="TSW20" s="38" t="e">
        <f>AVERAGEIFS('Cobalt Prices'!$G$10:$G$4229,'Cobalt Prices'!$E$10:$E$4229,TSW$4)</f>
        <v>#DIV/0!</v>
      </c>
      <c r="TSX20" s="38" t="e">
        <f>AVERAGEIFS('Cobalt Prices'!$G$10:$G$4229,'Cobalt Prices'!$E$10:$E$4229,TSX$4)</f>
        <v>#DIV/0!</v>
      </c>
      <c r="TSY20" s="38" t="e">
        <f>AVERAGEIFS('Cobalt Prices'!$G$10:$G$4229,'Cobalt Prices'!$E$10:$E$4229,TSY$4)</f>
        <v>#DIV/0!</v>
      </c>
      <c r="TSZ20" s="38" t="e">
        <f>AVERAGEIFS('Cobalt Prices'!$G$10:$G$4229,'Cobalt Prices'!$E$10:$E$4229,TSZ$4)</f>
        <v>#DIV/0!</v>
      </c>
      <c r="TTA20" s="38" t="e">
        <f>AVERAGEIFS('Cobalt Prices'!$G$10:$G$4229,'Cobalt Prices'!$E$10:$E$4229,TTA$4)</f>
        <v>#DIV/0!</v>
      </c>
      <c r="TTB20" s="38" t="e">
        <f>AVERAGEIFS('Cobalt Prices'!$G$10:$G$4229,'Cobalt Prices'!$E$10:$E$4229,TTB$4)</f>
        <v>#DIV/0!</v>
      </c>
      <c r="TTC20" s="38" t="e">
        <f>AVERAGEIFS('Cobalt Prices'!$G$10:$G$4229,'Cobalt Prices'!$E$10:$E$4229,TTC$4)</f>
        <v>#DIV/0!</v>
      </c>
      <c r="TTD20" s="38" t="e">
        <f>AVERAGEIFS('Cobalt Prices'!$G$10:$G$4229,'Cobalt Prices'!$E$10:$E$4229,TTD$4)</f>
        <v>#DIV/0!</v>
      </c>
      <c r="TTE20" s="38" t="e">
        <f>AVERAGEIFS('Cobalt Prices'!$G$10:$G$4229,'Cobalt Prices'!$E$10:$E$4229,TTE$4)</f>
        <v>#DIV/0!</v>
      </c>
      <c r="TTF20" s="38" t="e">
        <f>AVERAGEIFS('Cobalt Prices'!$G$10:$G$4229,'Cobalt Prices'!$E$10:$E$4229,TTF$4)</f>
        <v>#DIV/0!</v>
      </c>
      <c r="TTG20" s="38" t="e">
        <f>AVERAGEIFS('Cobalt Prices'!$G$10:$G$4229,'Cobalt Prices'!$E$10:$E$4229,TTG$4)</f>
        <v>#DIV/0!</v>
      </c>
      <c r="TTH20" s="38" t="e">
        <f>AVERAGEIFS('Cobalt Prices'!$G$10:$G$4229,'Cobalt Prices'!$E$10:$E$4229,TTH$4)</f>
        <v>#DIV/0!</v>
      </c>
      <c r="TTI20" s="38" t="e">
        <f>AVERAGEIFS('Cobalt Prices'!$G$10:$G$4229,'Cobalt Prices'!$E$10:$E$4229,TTI$4)</f>
        <v>#DIV/0!</v>
      </c>
      <c r="TTJ20" s="38" t="e">
        <f>AVERAGEIFS('Cobalt Prices'!$G$10:$G$4229,'Cobalt Prices'!$E$10:$E$4229,TTJ$4)</f>
        <v>#DIV/0!</v>
      </c>
      <c r="TTK20" s="38" t="e">
        <f>AVERAGEIFS('Cobalt Prices'!$G$10:$G$4229,'Cobalt Prices'!$E$10:$E$4229,TTK$4)</f>
        <v>#DIV/0!</v>
      </c>
      <c r="TTL20" s="38" t="e">
        <f>AVERAGEIFS('Cobalt Prices'!$G$10:$G$4229,'Cobalt Prices'!$E$10:$E$4229,TTL$4)</f>
        <v>#DIV/0!</v>
      </c>
      <c r="TTM20" s="38" t="e">
        <f>AVERAGEIFS('Cobalt Prices'!$G$10:$G$4229,'Cobalt Prices'!$E$10:$E$4229,TTM$4)</f>
        <v>#DIV/0!</v>
      </c>
      <c r="TTN20" s="38" t="e">
        <f>AVERAGEIFS('Cobalt Prices'!$G$10:$G$4229,'Cobalt Prices'!$E$10:$E$4229,TTN$4)</f>
        <v>#DIV/0!</v>
      </c>
      <c r="TTO20" s="38" t="e">
        <f>AVERAGEIFS('Cobalt Prices'!$G$10:$G$4229,'Cobalt Prices'!$E$10:$E$4229,TTO$4)</f>
        <v>#DIV/0!</v>
      </c>
      <c r="TTP20" s="38" t="e">
        <f>AVERAGEIFS('Cobalt Prices'!$G$10:$G$4229,'Cobalt Prices'!$E$10:$E$4229,TTP$4)</f>
        <v>#DIV/0!</v>
      </c>
      <c r="TTQ20" s="38" t="e">
        <f>AVERAGEIFS('Cobalt Prices'!$G$10:$G$4229,'Cobalt Prices'!$E$10:$E$4229,TTQ$4)</f>
        <v>#DIV/0!</v>
      </c>
      <c r="TTR20" s="38" t="e">
        <f>AVERAGEIFS('Cobalt Prices'!$G$10:$G$4229,'Cobalt Prices'!$E$10:$E$4229,TTR$4)</f>
        <v>#DIV/0!</v>
      </c>
      <c r="TTS20" s="38" t="e">
        <f>AVERAGEIFS('Cobalt Prices'!$G$10:$G$4229,'Cobalt Prices'!$E$10:$E$4229,TTS$4)</f>
        <v>#DIV/0!</v>
      </c>
      <c r="TTT20" s="38" t="e">
        <f>AVERAGEIFS('Cobalt Prices'!$G$10:$G$4229,'Cobalt Prices'!$E$10:$E$4229,TTT$4)</f>
        <v>#DIV/0!</v>
      </c>
      <c r="TTU20" s="38" t="e">
        <f>AVERAGEIFS('Cobalt Prices'!$G$10:$G$4229,'Cobalt Prices'!$E$10:$E$4229,TTU$4)</f>
        <v>#DIV/0!</v>
      </c>
      <c r="TTV20" s="38" t="e">
        <f>AVERAGEIFS('Cobalt Prices'!$G$10:$G$4229,'Cobalt Prices'!$E$10:$E$4229,TTV$4)</f>
        <v>#DIV/0!</v>
      </c>
      <c r="TTW20" s="38" t="e">
        <f>AVERAGEIFS('Cobalt Prices'!$G$10:$G$4229,'Cobalt Prices'!$E$10:$E$4229,TTW$4)</f>
        <v>#DIV/0!</v>
      </c>
      <c r="TTX20" s="38" t="e">
        <f>AVERAGEIFS('Cobalt Prices'!$G$10:$G$4229,'Cobalt Prices'!$E$10:$E$4229,TTX$4)</f>
        <v>#DIV/0!</v>
      </c>
      <c r="TTY20" s="38" t="e">
        <f>AVERAGEIFS('Cobalt Prices'!$G$10:$G$4229,'Cobalt Prices'!$E$10:$E$4229,TTY$4)</f>
        <v>#DIV/0!</v>
      </c>
      <c r="TTZ20" s="38" t="e">
        <f>AVERAGEIFS('Cobalt Prices'!$G$10:$G$4229,'Cobalt Prices'!$E$10:$E$4229,TTZ$4)</f>
        <v>#DIV/0!</v>
      </c>
      <c r="TUA20" s="38" t="e">
        <f>AVERAGEIFS('Cobalt Prices'!$G$10:$G$4229,'Cobalt Prices'!$E$10:$E$4229,TUA$4)</f>
        <v>#DIV/0!</v>
      </c>
      <c r="TUB20" s="38" t="e">
        <f>AVERAGEIFS('Cobalt Prices'!$G$10:$G$4229,'Cobalt Prices'!$E$10:$E$4229,TUB$4)</f>
        <v>#DIV/0!</v>
      </c>
      <c r="TUC20" s="38" t="e">
        <f>AVERAGEIFS('Cobalt Prices'!$G$10:$G$4229,'Cobalt Prices'!$E$10:$E$4229,TUC$4)</f>
        <v>#DIV/0!</v>
      </c>
      <c r="TUD20" s="38" t="e">
        <f>AVERAGEIFS('Cobalt Prices'!$G$10:$G$4229,'Cobalt Prices'!$E$10:$E$4229,TUD$4)</f>
        <v>#DIV/0!</v>
      </c>
      <c r="TUE20" s="38" t="e">
        <f>AVERAGEIFS('Cobalt Prices'!$G$10:$G$4229,'Cobalt Prices'!$E$10:$E$4229,TUE$4)</f>
        <v>#DIV/0!</v>
      </c>
      <c r="TUF20" s="38" t="e">
        <f>AVERAGEIFS('Cobalt Prices'!$G$10:$G$4229,'Cobalt Prices'!$E$10:$E$4229,TUF$4)</f>
        <v>#DIV/0!</v>
      </c>
      <c r="TUG20" s="38" t="e">
        <f>AVERAGEIFS('Cobalt Prices'!$G$10:$G$4229,'Cobalt Prices'!$E$10:$E$4229,TUG$4)</f>
        <v>#DIV/0!</v>
      </c>
      <c r="TUH20" s="38" t="e">
        <f>AVERAGEIFS('Cobalt Prices'!$G$10:$G$4229,'Cobalt Prices'!$E$10:$E$4229,TUH$4)</f>
        <v>#DIV/0!</v>
      </c>
      <c r="TUI20" s="38" t="e">
        <f>AVERAGEIFS('Cobalt Prices'!$G$10:$G$4229,'Cobalt Prices'!$E$10:$E$4229,TUI$4)</f>
        <v>#DIV/0!</v>
      </c>
      <c r="TUJ20" s="38" t="e">
        <f>AVERAGEIFS('Cobalt Prices'!$G$10:$G$4229,'Cobalt Prices'!$E$10:$E$4229,TUJ$4)</f>
        <v>#DIV/0!</v>
      </c>
      <c r="TUK20" s="38" t="e">
        <f>AVERAGEIFS('Cobalt Prices'!$G$10:$G$4229,'Cobalt Prices'!$E$10:$E$4229,TUK$4)</f>
        <v>#DIV/0!</v>
      </c>
      <c r="TUL20" s="38" t="e">
        <f>AVERAGEIFS('Cobalt Prices'!$G$10:$G$4229,'Cobalt Prices'!$E$10:$E$4229,TUL$4)</f>
        <v>#DIV/0!</v>
      </c>
      <c r="TUM20" s="38" t="e">
        <f>AVERAGEIFS('Cobalt Prices'!$G$10:$G$4229,'Cobalt Prices'!$E$10:$E$4229,TUM$4)</f>
        <v>#DIV/0!</v>
      </c>
      <c r="TUN20" s="38" t="e">
        <f>AVERAGEIFS('Cobalt Prices'!$G$10:$G$4229,'Cobalt Prices'!$E$10:$E$4229,TUN$4)</f>
        <v>#DIV/0!</v>
      </c>
      <c r="TUO20" s="38" t="e">
        <f>AVERAGEIFS('Cobalt Prices'!$G$10:$G$4229,'Cobalt Prices'!$E$10:$E$4229,TUO$4)</f>
        <v>#DIV/0!</v>
      </c>
      <c r="TUP20" s="38" t="e">
        <f>AVERAGEIFS('Cobalt Prices'!$G$10:$G$4229,'Cobalt Prices'!$E$10:$E$4229,TUP$4)</f>
        <v>#DIV/0!</v>
      </c>
      <c r="TUQ20" s="38" t="e">
        <f>AVERAGEIFS('Cobalt Prices'!$G$10:$G$4229,'Cobalt Prices'!$E$10:$E$4229,TUQ$4)</f>
        <v>#DIV/0!</v>
      </c>
      <c r="TUR20" s="38" t="e">
        <f>AVERAGEIFS('Cobalt Prices'!$G$10:$G$4229,'Cobalt Prices'!$E$10:$E$4229,TUR$4)</f>
        <v>#DIV/0!</v>
      </c>
      <c r="TUS20" s="38" t="e">
        <f>AVERAGEIFS('Cobalt Prices'!$G$10:$G$4229,'Cobalt Prices'!$E$10:$E$4229,TUS$4)</f>
        <v>#DIV/0!</v>
      </c>
      <c r="TUT20" s="38" t="e">
        <f>AVERAGEIFS('Cobalt Prices'!$G$10:$G$4229,'Cobalt Prices'!$E$10:$E$4229,TUT$4)</f>
        <v>#DIV/0!</v>
      </c>
      <c r="TUU20" s="38" t="e">
        <f>AVERAGEIFS('Cobalt Prices'!$G$10:$G$4229,'Cobalt Prices'!$E$10:$E$4229,TUU$4)</f>
        <v>#DIV/0!</v>
      </c>
      <c r="TUV20" s="38" t="e">
        <f>AVERAGEIFS('Cobalt Prices'!$G$10:$G$4229,'Cobalt Prices'!$E$10:$E$4229,TUV$4)</f>
        <v>#DIV/0!</v>
      </c>
      <c r="TUW20" s="38" t="e">
        <f>AVERAGEIFS('Cobalt Prices'!$G$10:$G$4229,'Cobalt Prices'!$E$10:$E$4229,TUW$4)</f>
        <v>#DIV/0!</v>
      </c>
      <c r="TUX20" s="38" t="e">
        <f>AVERAGEIFS('Cobalt Prices'!$G$10:$G$4229,'Cobalt Prices'!$E$10:$E$4229,TUX$4)</f>
        <v>#DIV/0!</v>
      </c>
      <c r="TUY20" s="38" t="e">
        <f>AVERAGEIFS('Cobalt Prices'!$G$10:$G$4229,'Cobalt Prices'!$E$10:$E$4229,TUY$4)</f>
        <v>#DIV/0!</v>
      </c>
      <c r="TUZ20" s="38" t="e">
        <f>AVERAGEIFS('Cobalt Prices'!$G$10:$G$4229,'Cobalt Prices'!$E$10:$E$4229,TUZ$4)</f>
        <v>#DIV/0!</v>
      </c>
      <c r="TVA20" s="38" t="e">
        <f>AVERAGEIFS('Cobalt Prices'!$G$10:$G$4229,'Cobalt Prices'!$E$10:$E$4229,TVA$4)</f>
        <v>#DIV/0!</v>
      </c>
      <c r="TVB20" s="38" t="e">
        <f>AVERAGEIFS('Cobalt Prices'!$G$10:$G$4229,'Cobalt Prices'!$E$10:$E$4229,TVB$4)</f>
        <v>#DIV/0!</v>
      </c>
      <c r="TVC20" s="38" t="e">
        <f>AVERAGEIFS('Cobalt Prices'!$G$10:$G$4229,'Cobalt Prices'!$E$10:$E$4229,TVC$4)</f>
        <v>#DIV/0!</v>
      </c>
      <c r="TVD20" s="38" t="e">
        <f>AVERAGEIFS('Cobalt Prices'!$G$10:$G$4229,'Cobalt Prices'!$E$10:$E$4229,TVD$4)</f>
        <v>#DIV/0!</v>
      </c>
      <c r="TVE20" s="38" t="e">
        <f>AVERAGEIFS('Cobalt Prices'!$G$10:$G$4229,'Cobalt Prices'!$E$10:$E$4229,TVE$4)</f>
        <v>#DIV/0!</v>
      </c>
      <c r="TVF20" s="38" t="e">
        <f>AVERAGEIFS('Cobalt Prices'!$G$10:$G$4229,'Cobalt Prices'!$E$10:$E$4229,TVF$4)</f>
        <v>#DIV/0!</v>
      </c>
      <c r="TVG20" s="38" t="e">
        <f>AVERAGEIFS('Cobalt Prices'!$G$10:$G$4229,'Cobalt Prices'!$E$10:$E$4229,TVG$4)</f>
        <v>#DIV/0!</v>
      </c>
      <c r="TVH20" s="38" t="e">
        <f>AVERAGEIFS('Cobalt Prices'!$G$10:$G$4229,'Cobalt Prices'!$E$10:$E$4229,TVH$4)</f>
        <v>#DIV/0!</v>
      </c>
      <c r="TVI20" s="38" t="e">
        <f>AVERAGEIFS('Cobalt Prices'!$G$10:$G$4229,'Cobalt Prices'!$E$10:$E$4229,TVI$4)</f>
        <v>#DIV/0!</v>
      </c>
      <c r="TVJ20" s="38" t="e">
        <f>AVERAGEIFS('Cobalt Prices'!$G$10:$G$4229,'Cobalt Prices'!$E$10:$E$4229,TVJ$4)</f>
        <v>#DIV/0!</v>
      </c>
      <c r="TVK20" s="38" t="e">
        <f>AVERAGEIFS('Cobalt Prices'!$G$10:$G$4229,'Cobalt Prices'!$E$10:$E$4229,TVK$4)</f>
        <v>#DIV/0!</v>
      </c>
      <c r="TVL20" s="38" t="e">
        <f>AVERAGEIFS('Cobalt Prices'!$G$10:$G$4229,'Cobalt Prices'!$E$10:$E$4229,TVL$4)</f>
        <v>#DIV/0!</v>
      </c>
      <c r="TVM20" s="38" t="e">
        <f>AVERAGEIFS('Cobalt Prices'!$G$10:$G$4229,'Cobalt Prices'!$E$10:$E$4229,TVM$4)</f>
        <v>#DIV/0!</v>
      </c>
      <c r="TVN20" s="38" t="e">
        <f>AVERAGEIFS('Cobalt Prices'!$G$10:$G$4229,'Cobalt Prices'!$E$10:$E$4229,TVN$4)</f>
        <v>#DIV/0!</v>
      </c>
      <c r="TVO20" s="38" t="e">
        <f>AVERAGEIFS('Cobalt Prices'!$G$10:$G$4229,'Cobalt Prices'!$E$10:$E$4229,TVO$4)</f>
        <v>#DIV/0!</v>
      </c>
      <c r="TVP20" s="38" t="e">
        <f>AVERAGEIFS('Cobalt Prices'!$G$10:$G$4229,'Cobalt Prices'!$E$10:$E$4229,TVP$4)</f>
        <v>#DIV/0!</v>
      </c>
      <c r="TVQ20" s="38" t="e">
        <f>AVERAGEIFS('Cobalt Prices'!$G$10:$G$4229,'Cobalt Prices'!$E$10:$E$4229,TVQ$4)</f>
        <v>#DIV/0!</v>
      </c>
      <c r="TVR20" s="38" t="e">
        <f>AVERAGEIFS('Cobalt Prices'!$G$10:$G$4229,'Cobalt Prices'!$E$10:$E$4229,TVR$4)</f>
        <v>#DIV/0!</v>
      </c>
      <c r="TVS20" s="38" t="e">
        <f>AVERAGEIFS('Cobalt Prices'!$G$10:$G$4229,'Cobalt Prices'!$E$10:$E$4229,TVS$4)</f>
        <v>#DIV/0!</v>
      </c>
      <c r="TVT20" s="38" t="e">
        <f>AVERAGEIFS('Cobalt Prices'!$G$10:$G$4229,'Cobalt Prices'!$E$10:$E$4229,TVT$4)</f>
        <v>#DIV/0!</v>
      </c>
      <c r="TVU20" s="38" t="e">
        <f>AVERAGEIFS('Cobalt Prices'!$G$10:$G$4229,'Cobalt Prices'!$E$10:$E$4229,TVU$4)</f>
        <v>#DIV/0!</v>
      </c>
      <c r="TVV20" s="38" t="e">
        <f>AVERAGEIFS('Cobalt Prices'!$G$10:$G$4229,'Cobalt Prices'!$E$10:$E$4229,TVV$4)</f>
        <v>#DIV/0!</v>
      </c>
      <c r="TVW20" s="38" t="e">
        <f>AVERAGEIFS('Cobalt Prices'!$G$10:$G$4229,'Cobalt Prices'!$E$10:$E$4229,TVW$4)</f>
        <v>#DIV/0!</v>
      </c>
      <c r="TVX20" s="38" t="e">
        <f>AVERAGEIFS('Cobalt Prices'!$G$10:$G$4229,'Cobalt Prices'!$E$10:$E$4229,TVX$4)</f>
        <v>#DIV/0!</v>
      </c>
      <c r="TVY20" s="38" t="e">
        <f>AVERAGEIFS('Cobalt Prices'!$G$10:$G$4229,'Cobalt Prices'!$E$10:$E$4229,TVY$4)</f>
        <v>#DIV/0!</v>
      </c>
      <c r="TVZ20" s="38" t="e">
        <f>AVERAGEIFS('Cobalt Prices'!$G$10:$G$4229,'Cobalt Prices'!$E$10:$E$4229,TVZ$4)</f>
        <v>#DIV/0!</v>
      </c>
      <c r="TWA20" s="38" t="e">
        <f>AVERAGEIFS('Cobalt Prices'!$G$10:$G$4229,'Cobalt Prices'!$E$10:$E$4229,TWA$4)</f>
        <v>#DIV/0!</v>
      </c>
      <c r="TWB20" s="38" t="e">
        <f>AVERAGEIFS('Cobalt Prices'!$G$10:$G$4229,'Cobalt Prices'!$E$10:$E$4229,TWB$4)</f>
        <v>#DIV/0!</v>
      </c>
      <c r="TWC20" s="38" t="e">
        <f>AVERAGEIFS('Cobalt Prices'!$G$10:$G$4229,'Cobalt Prices'!$E$10:$E$4229,TWC$4)</f>
        <v>#DIV/0!</v>
      </c>
      <c r="TWD20" s="38" t="e">
        <f>AVERAGEIFS('Cobalt Prices'!$G$10:$G$4229,'Cobalt Prices'!$E$10:$E$4229,TWD$4)</f>
        <v>#DIV/0!</v>
      </c>
      <c r="TWE20" s="38" t="e">
        <f>AVERAGEIFS('Cobalt Prices'!$G$10:$G$4229,'Cobalt Prices'!$E$10:$E$4229,TWE$4)</f>
        <v>#DIV/0!</v>
      </c>
      <c r="TWF20" s="38" t="e">
        <f>AVERAGEIFS('Cobalt Prices'!$G$10:$G$4229,'Cobalt Prices'!$E$10:$E$4229,TWF$4)</f>
        <v>#DIV/0!</v>
      </c>
      <c r="TWG20" s="38" t="e">
        <f>AVERAGEIFS('Cobalt Prices'!$G$10:$G$4229,'Cobalt Prices'!$E$10:$E$4229,TWG$4)</f>
        <v>#DIV/0!</v>
      </c>
      <c r="TWH20" s="38" t="e">
        <f>AVERAGEIFS('Cobalt Prices'!$G$10:$G$4229,'Cobalt Prices'!$E$10:$E$4229,TWH$4)</f>
        <v>#DIV/0!</v>
      </c>
      <c r="TWI20" s="38" t="e">
        <f>AVERAGEIFS('Cobalt Prices'!$G$10:$G$4229,'Cobalt Prices'!$E$10:$E$4229,TWI$4)</f>
        <v>#DIV/0!</v>
      </c>
      <c r="TWJ20" s="38" t="e">
        <f>AVERAGEIFS('Cobalt Prices'!$G$10:$G$4229,'Cobalt Prices'!$E$10:$E$4229,TWJ$4)</f>
        <v>#DIV/0!</v>
      </c>
      <c r="TWK20" s="38" t="e">
        <f>AVERAGEIFS('Cobalt Prices'!$G$10:$G$4229,'Cobalt Prices'!$E$10:$E$4229,TWK$4)</f>
        <v>#DIV/0!</v>
      </c>
      <c r="TWL20" s="38" t="e">
        <f>AVERAGEIFS('Cobalt Prices'!$G$10:$G$4229,'Cobalt Prices'!$E$10:$E$4229,TWL$4)</f>
        <v>#DIV/0!</v>
      </c>
      <c r="TWM20" s="38" t="e">
        <f>AVERAGEIFS('Cobalt Prices'!$G$10:$G$4229,'Cobalt Prices'!$E$10:$E$4229,TWM$4)</f>
        <v>#DIV/0!</v>
      </c>
      <c r="TWN20" s="38" t="e">
        <f>AVERAGEIFS('Cobalt Prices'!$G$10:$G$4229,'Cobalt Prices'!$E$10:$E$4229,TWN$4)</f>
        <v>#DIV/0!</v>
      </c>
      <c r="TWO20" s="38" t="e">
        <f>AVERAGEIFS('Cobalt Prices'!$G$10:$G$4229,'Cobalt Prices'!$E$10:$E$4229,TWO$4)</f>
        <v>#DIV/0!</v>
      </c>
      <c r="TWP20" s="38" t="e">
        <f>AVERAGEIFS('Cobalt Prices'!$G$10:$G$4229,'Cobalt Prices'!$E$10:$E$4229,TWP$4)</f>
        <v>#DIV/0!</v>
      </c>
      <c r="TWQ20" s="38" t="e">
        <f>AVERAGEIFS('Cobalt Prices'!$G$10:$G$4229,'Cobalt Prices'!$E$10:$E$4229,TWQ$4)</f>
        <v>#DIV/0!</v>
      </c>
      <c r="TWR20" s="38" t="e">
        <f>AVERAGEIFS('Cobalt Prices'!$G$10:$G$4229,'Cobalt Prices'!$E$10:$E$4229,TWR$4)</f>
        <v>#DIV/0!</v>
      </c>
      <c r="TWS20" s="38" t="e">
        <f>AVERAGEIFS('Cobalt Prices'!$G$10:$G$4229,'Cobalt Prices'!$E$10:$E$4229,TWS$4)</f>
        <v>#DIV/0!</v>
      </c>
      <c r="TWT20" s="38" t="e">
        <f>AVERAGEIFS('Cobalt Prices'!$G$10:$G$4229,'Cobalt Prices'!$E$10:$E$4229,TWT$4)</f>
        <v>#DIV/0!</v>
      </c>
      <c r="TWU20" s="38" t="e">
        <f>AVERAGEIFS('Cobalt Prices'!$G$10:$G$4229,'Cobalt Prices'!$E$10:$E$4229,TWU$4)</f>
        <v>#DIV/0!</v>
      </c>
      <c r="TWV20" s="38" t="e">
        <f>AVERAGEIFS('Cobalt Prices'!$G$10:$G$4229,'Cobalt Prices'!$E$10:$E$4229,TWV$4)</f>
        <v>#DIV/0!</v>
      </c>
      <c r="TWW20" s="38" t="e">
        <f>AVERAGEIFS('Cobalt Prices'!$G$10:$G$4229,'Cobalt Prices'!$E$10:$E$4229,TWW$4)</f>
        <v>#DIV/0!</v>
      </c>
      <c r="TWX20" s="38" t="e">
        <f>AVERAGEIFS('Cobalt Prices'!$G$10:$G$4229,'Cobalt Prices'!$E$10:$E$4229,TWX$4)</f>
        <v>#DIV/0!</v>
      </c>
      <c r="TWY20" s="38" t="e">
        <f>AVERAGEIFS('Cobalt Prices'!$G$10:$G$4229,'Cobalt Prices'!$E$10:$E$4229,TWY$4)</f>
        <v>#DIV/0!</v>
      </c>
      <c r="TWZ20" s="38" t="e">
        <f>AVERAGEIFS('Cobalt Prices'!$G$10:$G$4229,'Cobalt Prices'!$E$10:$E$4229,TWZ$4)</f>
        <v>#DIV/0!</v>
      </c>
      <c r="TXA20" s="38" t="e">
        <f>AVERAGEIFS('Cobalt Prices'!$G$10:$G$4229,'Cobalt Prices'!$E$10:$E$4229,TXA$4)</f>
        <v>#DIV/0!</v>
      </c>
      <c r="TXB20" s="38" t="e">
        <f>AVERAGEIFS('Cobalt Prices'!$G$10:$G$4229,'Cobalt Prices'!$E$10:$E$4229,TXB$4)</f>
        <v>#DIV/0!</v>
      </c>
      <c r="TXC20" s="38" t="e">
        <f>AVERAGEIFS('Cobalt Prices'!$G$10:$G$4229,'Cobalt Prices'!$E$10:$E$4229,TXC$4)</f>
        <v>#DIV/0!</v>
      </c>
      <c r="TXD20" s="38" t="e">
        <f>AVERAGEIFS('Cobalt Prices'!$G$10:$G$4229,'Cobalt Prices'!$E$10:$E$4229,TXD$4)</f>
        <v>#DIV/0!</v>
      </c>
      <c r="TXE20" s="38" t="e">
        <f>AVERAGEIFS('Cobalt Prices'!$G$10:$G$4229,'Cobalt Prices'!$E$10:$E$4229,TXE$4)</f>
        <v>#DIV/0!</v>
      </c>
      <c r="TXF20" s="38" t="e">
        <f>AVERAGEIFS('Cobalt Prices'!$G$10:$G$4229,'Cobalt Prices'!$E$10:$E$4229,TXF$4)</f>
        <v>#DIV/0!</v>
      </c>
      <c r="TXG20" s="38" t="e">
        <f>AVERAGEIFS('Cobalt Prices'!$G$10:$G$4229,'Cobalt Prices'!$E$10:$E$4229,TXG$4)</f>
        <v>#DIV/0!</v>
      </c>
      <c r="TXH20" s="38" t="e">
        <f>AVERAGEIFS('Cobalt Prices'!$G$10:$G$4229,'Cobalt Prices'!$E$10:$E$4229,TXH$4)</f>
        <v>#DIV/0!</v>
      </c>
      <c r="TXI20" s="38" t="e">
        <f>AVERAGEIFS('Cobalt Prices'!$G$10:$G$4229,'Cobalt Prices'!$E$10:$E$4229,TXI$4)</f>
        <v>#DIV/0!</v>
      </c>
      <c r="TXJ20" s="38" t="e">
        <f>AVERAGEIFS('Cobalt Prices'!$G$10:$G$4229,'Cobalt Prices'!$E$10:$E$4229,TXJ$4)</f>
        <v>#DIV/0!</v>
      </c>
      <c r="TXK20" s="38" t="e">
        <f>AVERAGEIFS('Cobalt Prices'!$G$10:$G$4229,'Cobalt Prices'!$E$10:$E$4229,TXK$4)</f>
        <v>#DIV/0!</v>
      </c>
      <c r="TXL20" s="38" t="e">
        <f>AVERAGEIFS('Cobalt Prices'!$G$10:$G$4229,'Cobalt Prices'!$E$10:$E$4229,TXL$4)</f>
        <v>#DIV/0!</v>
      </c>
      <c r="TXM20" s="38" t="e">
        <f>AVERAGEIFS('Cobalt Prices'!$G$10:$G$4229,'Cobalt Prices'!$E$10:$E$4229,TXM$4)</f>
        <v>#DIV/0!</v>
      </c>
      <c r="TXN20" s="38" t="e">
        <f>AVERAGEIFS('Cobalt Prices'!$G$10:$G$4229,'Cobalt Prices'!$E$10:$E$4229,TXN$4)</f>
        <v>#DIV/0!</v>
      </c>
      <c r="TXO20" s="38" t="e">
        <f>AVERAGEIFS('Cobalt Prices'!$G$10:$G$4229,'Cobalt Prices'!$E$10:$E$4229,TXO$4)</f>
        <v>#DIV/0!</v>
      </c>
      <c r="TXP20" s="38" t="e">
        <f>AVERAGEIFS('Cobalt Prices'!$G$10:$G$4229,'Cobalt Prices'!$E$10:$E$4229,TXP$4)</f>
        <v>#DIV/0!</v>
      </c>
      <c r="TXQ20" s="38" t="e">
        <f>AVERAGEIFS('Cobalt Prices'!$G$10:$G$4229,'Cobalt Prices'!$E$10:$E$4229,TXQ$4)</f>
        <v>#DIV/0!</v>
      </c>
      <c r="TXR20" s="38" t="e">
        <f>AVERAGEIFS('Cobalt Prices'!$G$10:$G$4229,'Cobalt Prices'!$E$10:$E$4229,TXR$4)</f>
        <v>#DIV/0!</v>
      </c>
      <c r="TXS20" s="38" t="e">
        <f>AVERAGEIFS('Cobalt Prices'!$G$10:$G$4229,'Cobalt Prices'!$E$10:$E$4229,TXS$4)</f>
        <v>#DIV/0!</v>
      </c>
      <c r="TXT20" s="38" t="e">
        <f>AVERAGEIFS('Cobalt Prices'!$G$10:$G$4229,'Cobalt Prices'!$E$10:$E$4229,TXT$4)</f>
        <v>#DIV/0!</v>
      </c>
      <c r="TXU20" s="38" t="e">
        <f>AVERAGEIFS('Cobalt Prices'!$G$10:$G$4229,'Cobalt Prices'!$E$10:$E$4229,TXU$4)</f>
        <v>#DIV/0!</v>
      </c>
      <c r="TXV20" s="38" t="e">
        <f>AVERAGEIFS('Cobalt Prices'!$G$10:$G$4229,'Cobalt Prices'!$E$10:$E$4229,TXV$4)</f>
        <v>#DIV/0!</v>
      </c>
      <c r="TXW20" s="38" t="e">
        <f>AVERAGEIFS('Cobalt Prices'!$G$10:$G$4229,'Cobalt Prices'!$E$10:$E$4229,TXW$4)</f>
        <v>#DIV/0!</v>
      </c>
      <c r="TXX20" s="38" t="e">
        <f>AVERAGEIFS('Cobalt Prices'!$G$10:$G$4229,'Cobalt Prices'!$E$10:$E$4229,TXX$4)</f>
        <v>#DIV/0!</v>
      </c>
      <c r="TXY20" s="38" t="e">
        <f>AVERAGEIFS('Cobalt Prices'!$G$10:$G$4229,'Cobalt Prices'!$E$10:$E$4229,TXY$4)</f>
        <v>#DIV/0!</v>
      </c>
      <c r="TXZ20" s="38" t="e">
        <f>AVERAGEIFS('Cobalt Prices'!$G$10:$G$4229,'Cobalt Prices'!$E$10:$E$4229,TXZ$4)</f>
        <v>#DIV/0!</v>
      </c>
      <c r="TYA20" s="38" t="e">
        <f>AVERAGEIFS('Cobalt Prices'!$G$10:$G$4229,'Cobalt Prices'!$E$10:$E$4229,TYA$4)</f>
        <v>#DIV/0!</v>
      </c>
      <c r="TYB20" s="38" t="e">
        <f>AVERAGEIFS('Cobalt Prices'!$G$10:$G$4229,'Cobalt Prices'!$E$10:$E$4229,TYB$4)</f>
        <v>#DIV/0!</v>
      </c>
      <c r="TYC20" s="38" t="e">
        <f>AVERAGEIFS('Cobalt Prices'!$G$10:$G$4229,'Cobalt Prices'!$E$10:$E$4229,TYC$4)</f>
        <v>#DIV/0!</v>
      </c>
      <c r="TYD20" s="38" t="e">
        <f>AVERAGEIFS('Cobalt Prices'!$G$10:$G$4229,'Cobalt Prices'!$E$10:$E$4229,TYD$4)</f>
        <v>#DIV/0!</v>
      </c>
      <c r="TYE20" s="38" t="e">
        <f>AVERAGEIFS('Cobalt Prices'!$G$10:$G$4229,'Cobalt Prices'!$E$10:$E$4229,TYE$4)</f>
        <v>#DIV/0!</v>
      </c>
      <c r="TYF20" s="38" t="e">
        <f>AVERAGEIFS('Cobalt Prices'!$G$10:$G$4229,'Cobalt Prices'!$E$10:$E$4229,TYF$4)</f>
        <v>#DIV/0!</v>
      </c>
      <c r="TYG20" s="38" t="e">
        <f>AVERAGEIFS('Cobalt Prices'!$G$10:$G$4229,'Cobalt Prices'!$E$10:$E$4229,TYG$4)</f>
        <v>#DIV/0!</v>
      </c>
      <c r="TYH20" s="38" t="e">
        <f>AVERAGEIFS('Cobalt Prices'!$G$10:$G$4229,'Cobalt Prices'!$E$10:$E$4229,TYH$4)</f>
        <v>#DIV/0!</v>
      </c>
      <c r="TYI20" s="38" t="e">
        <f>AVERAGEIFS('Cobalt Prices'!$G$10:$G$4229,'Cobalt Prices'!$E$10:$E$4229,TYI$4)</f>
        <v>#DIV/0!</v>
      </c>
      <c r="TYJ20" s="38" t="e">
        <f>AVERAGEIFS('Cobalt Prices'!$G$10:$G$4229,'Cobalt Prices'!$E$10:$E$4229,TYJ$4)</f>
        <v>#DIV/0!</v>
      </c>
      <c r="TYK20" s="38" t="e">
        <f>AVERAGEIFS('Cobalt Prices'!$G$10:$G$4229,'Cobalt Prices'!$E$10:$E$4229,TYK$4)</f>
        <v>#DIV/0!</v>
      </c>
      <c r="TYL20" s="38" t="e">
        <f>AVERAGEIFS('Cobalt Prices'!$G$10:$G$4229,'Cobalt Prices'!$E$10:$E$4229,TYL$4)</f>
        <v>#DIV/0!</v>
      </c>
      <c r="TYM20" s="38" t="e">
        <f>AVERAGEIFS('Cobalt Prices'!$G$10:$G$4229,'Cobalt Prices'!$E$10:$E$4229,TYM$4)</f>
        <v>#DIV/0!</v>
      </c>
      <c r="TYN20" s="38" t="e">
        <f>AVERAGEIFS('Cobalt Prices'!$G$10:$G$4229,'Cobalt Prices'!$E$10:$E$4229,TYN$4)</f>
        <v>#DIV/0!</v>
      </c>
      <c r="TYO20" s="38" t="e">
        <f>AVERAGEIFS('Cobalt Prices'!$G$10:$G$4229,'Cobalt Prices'!$E$10:$E$4229,TYO$4)</f>
        <v>#DIV/0!</v>
      </c>
      <c r="TYP20" s="38" t="e">
        <f>AVERAGEIFS('Cobalt Prices'!$G$10:$G$4229,'Cobalt Prices'!$E$10:$E$4229,TYP$4)</f>
        <v>#DIV/0!</v>
      </c>
      <c r="TYQ20" s="38" t="e">
        <f>AVERAGEIFS('Cobalt Prices'!$G$10:$G$4229,'Cobalt Prices'!$E$10:$E$4229,TYQ$4)</f>
        <v>#DIV/0!</v>
      </c>
      <c r="TYR20" s="38" t="e">
        <f>AVERAGEIFS('Cobalt Prices'!$G$10:$G$4229,'Cobalt Prices'!$E$10:$E$4229,TYR$4)</f>
        <v>#DIV/0!</v>
      </c>
      <c r="TYS20" s="38" t="e">
        <f>AVERAGEIFS('Cobalt Prices'!$G$10:$G$4229,'Cobalt Prices'!$E$10:$E$4229,TYS$4)</f>
        <v>#DIV/0!</v>
      </c>
      <c r="TYT20" s="38" t="e">
        <f>AVERAGEIFS('Cobalt Prices'!$G$10:$G$4229,'Cobalt Prices'!$E$10:$E$4229,TYT$4)</f>
        <v>#DIV/0!</v>
      </c>
      <c r="TYU20" s="38" t="e">
        <f>AVERAGEIFS('Cobalt Prices'!$G$10:$G$4229,'Cobalt Prices'!$E$10:$E$4229,TYU$4)</f>
        <v>#DIV/0!</v>
      </c>
      <c r="TYV20" s="38" t="e">
        <f>AVERAGEIFS('Cobalt Prices'!$G$10:$G$4229,'Cobalt Prices'!$E$10:$E$4229,TYV$4)</f>
        <v>#DIV/0!</v>
      </c>
      <c r="TYW20" s="38" t="e">
        <f>AVERAGEIFS('Cobalt Prices'!$G$10:$G$4229,'Cobalt Prices'!$E$10:$E$4229,TYW$4)</f>
        <v>#DIV/0!</v>
      </c>
      <c r="TYX20" s="38" t="e">
        <f>AVERAGEIFS('Cobalt Prices'!$G$10:$G$4229,'Cobalt Prices'!$E$10:$E$4229,TYX$4)</f>
        <v>#DIV/0!</v>
      </c>
      <c r="TYY20" s="38" t="e">
        <f>AVERAGEIFS('Cobalt Prices'!$G$10:$G$4229,'Cobalt Prices'!$E$10:$E$4229,TYY$4)</f>
        <v>#DIV/0!</v>
      </c>
      <c r="TYZ20" s="38" t="e">
        <f>AVERAGEIFS('Cobalt Prices'!$G$10:$G$4229,'Cobalt Prices'!$E$10:$E$4229,TYZ$4)</f>
        <v>#DIV/0!</v>
      </c>
      <c r="TZA20" s="38" t="e">
        <f>AVERAGEIFS('Cobalt Prices'!$G$10:$G$4229,'Cobalt Prices'!$E$10:$E$4229,TZA$4)</f>
        <v>#DIV/0!</v>
      </c>
      <c r="TZB20" s="38" t="e">
        <f>AVERAGEIFS('Cobalt Prices'!$G$10:$G$4229,'Cobalt Prices'!$E$10:$E$4229,TZB$4)</f>
        <v>#DIV/0!</v>
      </c>
      <c r="TZC20" s="38" t="e">
        <f>AVERAGEIFS('Cobalt Prices'!$G$10:$G$4229,'Cobalt Prices'!$E$10:$E$4229,TZC$4)</f>
        <v>#DIV/0!</v>
      </c>
      <c r="TZD20" s="38" t="e">
        <f>AVERAGEIFS('Cobalt Prices'!$G$10:$G$4229,'Cobalt Prices'!$E$10:$E$4229,TZD$4)</f>
        <v>#DIV/0!</v>
      </c>
      <c r="TZE20" s="38" t="e">
        <f>AVERAGEIFS('Cobalt Prices'!$G$10:$G$4229,'Cobalt Prices'!$E$10:$E$4229,TZE$4)</f>
        <v>#DIV/0!</v>
      </c>
      <c r="TZF20" s="38" t="e">
        <f>AVERAGEIFS('Cobalt Prices'!$G$10:$G$4229,'Cobalt Prices'!$E$10:$E$4229,TZF$4)</f>
        <v>#DIV/0!</v>
      </c>
      <c r="TZG20" s="38" t="e">
        <f>AVERAGEIFS('Cobalt Prices'!$G$10:$G$4229,'Cobalt Prices'!$E$10:$E$4229,TZG$4)</f>
        <v>#DIV/0!</v>
      </c>
      <c r="TZH20" s="38" t="e">
        <f>AVERAGEIFS('Cobalt Prices'!$G$10:$G$4229,'Cobalt Prices'!$E$10:$E$4229,TZH$4)</f>
        <v>#DIV/0!</v>
      </c>
      <c r="TZI20" s="38" t="e">
        <f>AVERAGEIFS('Cobalt Prices'!$G$10:$G$4229,'Cobalt Prices'!$E$10:$E$4229,TZI$4)</f>
        <v>#DIV/0!</v>
      </c>
      <c r="TZJ20" s="38" t="e">
        <f>AVERAGEIFS('Cobalt Prices'!$G$10:$G$4229,'Cobalt Prices'!$E$10:$E$4229,TZJ$4)</f>
        <v>#DIV/0!</v>
      </c>
      <c r="TZK20" s="38" t="e">
        <f>AVERAGEIFS('Cobalt Prices'!$G$10:$G$4229,'Cobalt Prices'!$E$10:$E$4229,TZK$4)</f>
        <v>#DIV/0!</v>
      </c>
      <c r="TZL20" s="38" t="e">
        <f>AVERAGEIFS('Cobalt Prices'!$G$10:$G$4229,'Cobalt Prices'!$E$10:$E$4229,TZL$4)</f>
        <v>#DIV/0!</v>
      </c>
      <c r="TZM20" s="38" t="e">
        <f>AVERAGEIFS('Cobalt Prices'!$G$10:$G$4229,'Cobalt Prices'!$E$10:$E$4229,TZM$4)</f>
        <v>#DIV/0!</v>
      </c>
      <c r="TZN20" s="38" t="e">
        <f>AVERAGEIFS('Cobalt Prices'!$G$10:$G$4229,'Cobalt Prices'!$E$10:$E$4229,TZN$4)</f>
        <v>#DIV/0!</v>
      </c>
      <c r="TZO20" s="38" t="e">
        <f>AVERAGEIFS('Cobalt Prices'!$G$10:$G$4229,'Cobalt Prices'!$E$10:$E$4229,TZO$4)</f>
        <v>#DIV/0!</v>
      </c>
      <c r="TZP20" s="38" t="e">
        <f>AVERAGEIFS('Cobalt Prices'!$G$10:$G$4229,'Cobalt Prices'!$E$10:$E$4229,TZP$4)</f>
        <v>#DIV/0!</v>
      </c>
      <c r="TZQ20" s="38" t="e">
        <f>AVERAGEIFS('Cobalt Prices'!$G$10:$G$4229,'Cobalt Prices'!$E$10:$E$4229,TZQ$4)</f>
        <v>#DIV/0!</v>
      </c>
      <c r="TZR20" s="38" t="e">
        <f>AVERAGEIFS('Cobalt Prices'!$G$10:$G$4229,'Cobalt Prices'!$E$10:$E$4229,TZR$4)</f>
        <v>#DIV/0!</v>
      </c>
      <c r="TZS20" s="38" t="e">
        <f>AVERAGEIFS('Cobalt Prices'!$G$10:$G$4229,'Cobalt Prices'!$E$10:$E$4229,TZS$4)</f>
        <v>#DIV/0!</v>
      </c>
      <c r="TZT20" s="38" t="e">
        <f>AVERAGEIFS('Cobalt Prices'!$G$10:$G$4229,'Cobalt Prices'!$E$10:$E$4229,TZT$4)</f>
        <v>#DIV/0!</v>
      </c>
      <c r="TZU20" s="38" t="e">
        <f>AVERAGEIFS('Cobalt Prices'!$G$10:$G$4229,'Cobalt Prices'!$E$10:$E$4229,TZU$4)</f>
        <v>#DIV/0!</v>
      </c>
      <c r="TZV20" s="38" t="e">
        <f>AVERAGEIFS('Cobalt Prices'!$G$10:$G$4229,'Cobalt Prices'!$E$10:$E$4229,TZV$4)</f>
        <v>#DIV/0!</v>
      </c>
      <c r="TZW20" s="38" t="e">
        <f>AVERAGEIFS('Cobalt Prices'!$G$10:$G$4229,'Cobalt Prices'!$E$10:$E$4229,TZW$4)</f>
        <v>#DIV/0!</v>
      </c>
      <c r="TZX20" s="38" t="e">
        <f>AVERAGEIFS('Cobalt Prices'!$G$10:$G$4229,'Cobalt Prices'!$E$10:$E$4229,TZX$4)</f>
        <v>#DIV/0!</v>
      </c>
      <c r="TZY20" s="38" t="e">
        <f>AVERAGEIFS('Cobalt Prices'!$G$10:$G$4229,'Cobalt Prices'!$E$10:$E$4229,TZY$4)</f>
        <v>#DIV/0!</v>
      </c>
      <c r="TZZ20" s="38" t="e">
        <f>AVERAGEIFS('Cobalt Prices'!$G$10:$G$4229,'Cobalt Prices'!$E$10:$E$4229,TZZ$4)</f>
        <v>#DIV/0!</v>
      </c>
      <c r="UAA20" s="38" t="e">
        <f>AVERAGEIFS('Cobalt Prices'!$G$10:$G$4229,'Cobalt Prices'!$E$10:$E$4229,UAA$4)</f>
        <v>#DIV/0!</v>
      </c>
      <c r="UAB20" s="38" t="e">
        <f>AVERAGEIFS('Cobalt Prices'!$G$10:$G$4229,'Cobalt Prices'!$E$10:$E$4229,UAB$4)</f>
        <v>#DIV/0!</v>
      </c>
      <c r="UAC20" s="38" t="e">
        <f>AVERAGEIFS('Cobalt Prices'!$G$10:$G$4229,'Cobalt Prices'!$E$10:$E$4229,UAC$4)</f>
        <v>#DIV/0!</v>
      </c>
      <c r="UAD20" s="38" t="e">
        <f>AVERAGEIFS('Cobalt Prices'!$G$10:$G$4229,'Cobalt Prices'!$E$10:$E$4229,UAD$4)</f>
        <v>#DIV/0!</v>
      </c>
      <c r="UAE20" s="38" t="e">
        <f>AVERAGEIFS('Cobalt Prices'!$G$10:$G$4229,'Cobalt Prices'!$E$10:$E$4229,UAE$4)</f>
        <v>#DIV/0!</v>
      </c>
      <c r="UAF20" s="38" t="e">
        <f>AVERAGEIFS('Cobalt Prices'!$G$10:$G$4229,'Cobalt Prices'!$E$10:$E$4229,UAF$4)</f>
        <v>#DIV/0!</v>
      </c>
      <c r="UAG20" s="38" t="e">
        <f>AVERAGEIFS('Cobalt Prices'!$G$10:$G$4229,'Cobalt Prices'!$E$10:$E$4229,UAG$4)</f>
        <v>#DIV/0!</v>
      </c>
      <c r="UAH20" s="38" t="e">
        <f>AVERAGEIFS('Cobalt Prices'!$G$10:$G$4229,'Cobalt Prices'!$E$10:$E$4229,UAH$4)</f>
        <v>#DIV/0!</v>
      </c>
      <c r="UAI20" s="38" t="e">
        <f>AVERAGEIFS('Cobalt Prices'!$G$10:$G$4229,'Cobalt Prices'!$E$10:$E$4229,UAI$4)</f>
        <v>#DIV/0!</v>
      </c>
      <c r="UAJ20" s="38" t="e">
        <f>AVERAGEIFS('Cobalt Prices'!$G$10:$G$4229,'Cobalt Prices'!$E$10:$E$4229,UAJ$4)</f>
        <v>#DIV/0!</v>
      </c>
      <c r="UAK20" s="38" t="e">
        <f>AVERAGEIFS('Cobalt Prices'!$G$10:$G$4229,'Cobalt Prices'!$E$10:$E$4229,UAK$4)</f>
        <v>#DIV/0!</v>
      </c>
      <c r="UAL20" s="38" t="e">
        <f>AVERAGEIFS('Cobalt Prices'!$G$10:$G$4229,'Cobalt Prices'!$E$10:$E$4229,UAL$4)</f>
        <v>#DIV/0!</v>
      </c>
      <c r="UAM20" s="38" t="e">
        <f>AVERAGEIFS('Cobalt Prices'!$G$10:$G$4229,'Cobalt Prices'!$E$10:$E$4229,UAM$4)</f>
        <v>#DIV/0!</v>
      </c>
      <c r="UAN20" s="38" t="e">
        <f>AVERAGEIFS('Cobalt Prices'!$G$10:$G$4229,'Cobalt Prices'!$E$10:$E$4229,UAN$4)</f>
        <v>#DIV/0!</v>
      </c>
      <c r="UAO20" s="38" t="e">
        <f>AVERAGEIFS('Cobalt Prices'!$G$10:$G$4229,'Cobalt Prices'!$E$10:$E$4229,UAO$4)</f>
        <v>#DIV/0!</v>
      </c>
      <c r="UAP20" s="38" t="e">
        <f>AVERAGEIFS('Cobalt Prices'!$G$10:$G$4229,'Cobalt Prices'!$E$10:$E$4229,UAP$4)</f>
        <v>#DIV/0!</v>
      </c>
      <c r="UAQ20" s="38" t="e">
        <f>AVERAGEIFS('Cobalt Prices'!$G$10:$G$4229,'Cobalt Prices'!$E$10:$E$4229,UAQ$4)</f>
        <v>#DIV/0!</v>
      </c>
      <c r="UAR20" s="38" t="e">
        <f>AVERAGEIFS('Cobalt Prices'!$G$10:$G$4229,'Cobalt Prices'!$E$10:$E$4229,UAR$4)</f>
        <v>#DIV/0!</v>
      </c>
      <c r="UAS20" s="38" t="e">
        <f>AVERAGEIFS('Cobalt Prices'!$G$10:$G$4229,'Cobalt Prices'!$E$10:$E$4229,UAS$4)</f>
        <v>#DIV/0!</v>
      </c>
      <c r="UAT20" s="38" t="e">
        <f>AVERAGEIFS('Cobalt Prices'!$G$10:$G$4229,'Cobalt Prices'!$E$10:$E$4229,UAT$4)</f>
        <v>#DIV/0!</v>
      </c>
      <c r="UAU20" s="38" t="e">
        <f>AVERAGEIFS('Cobalt Prices'!$G$10:$G$4229,'Cobalt Prices'!$E$10:$E$4229,UAU$4)</f>
        <v>#DIV/0!</v>
      </c>
      <c r="UAV20" s="38" t="e">
        <f>AVERAGEIFS('Cobalt Prices'!$G$10:$G$4229,'Cobalt Prices'!$E$10:$E$4229,UAV$4)</f>
        <v>#DIV/0!</v>
      </c>
      <c r="UAW20" s="38" t="e">
        <f>AVERAGEIFS('Cobalt Prices'!$G$10:$G$4229,'Cobalt Prices'!$E$10:$E$4229,UAW$4)</f>
        <v>#DIV/0!</v>
      </c>
      <c r="UAX20" s="38" t="e">
        <f>AVERAGEIFS('Cobalt Prices'!$G$10:$G$4229,'Cobalt Prices'!$E$10:$E$4229,UAX$4)</f>
        <v>#DIV/0!</v>
      </c>
      <c r="UAY20" s="38" t="e">
        <f>AVERAGEIFS('Cobalt Prices'!$G$10:$G$4229,'Cobalt Prices'!$E$10:$E$4229,UAY$4)</f>
        <v>#DIV/0!</v>
      </c>
      <c r="UAZ20" s="38" t="e">
        <f>AVERAGEIFS('Cobalt Prices'!$G$10:$G$4229,'Cobalt Prices'!$E$10:$E$4229,UAZ$4)</f>
        <v>#DIV/0!</v>
      </c>
      <c r="UBA20" s="38" t="e">
        <f>AVERAGEIFS('Cobalt Prices'!$G$10:$G$4229,'Cobalt Prices'!$E$10:$E$4229,UBA$4)</f>
        <v>#DIV/0!</v>
      </c>
      <c r="UBB20" s="38" t="e">
        <f>AVERAGEIFS('Cobalt Prices'!$G$10:$G$4229,'Cobalt Prices'!$E$10:$E$4229,UBB$4)</f>
        <v>#DIV/0!</v>
      </c>
      <c r="UBC20" s="38" t="e">
        <f>AVERAGEIFS('Cobalt Prices'!$G$10:$G$4229,'Cobalt Prices'!$E$10:$E$4229,UBC$4)</f>
        <v>#DIV/0!</v>
      </c>
      <c r="UBD20" s="38" t="e">
        <f>AVERAGEIFS('Cobalt Prices'!$G$10:$G$4229,'Cobalt Prices'!$E$10:$E$4229,UBD$4)</f>
        <v>#DIV/0!</v>
      </c>
      <c r="UBE20" s="38" t="e">
        <f>AVERAGEIFS('Cobalt Prices'!$G$10:$G$4229,'Cobalt Prices'!$E$10:$E$4229,UBE$4)</f>
        <v>#DIV/0!</v>
      </c>
      <c r="UBF20" s="38" t="e">
        <f>AVERAGEIFS('Cobalt Prices'!$G$10:$G$4229,'Cobalt Prices'!$E$10:$E$4229,UBF$4)</f>
        <v>#DIV/0!</v>
      </c>
      <c r="UBG20" s="38" t="e">
        <f>AVERAGEIFS('Cobalt Prices'!$G$10:$G$4229,'Cobalt Prices'!$E$10:$E$4229,UBG$4)</f>
        <v>#DIV/0!</v>
      </c>
      <c r="UBH20" s="38" t="e">
        <f>AVERAGEIFS('Cobalt Prices'!$G$10:$G$4229,'Cobalt Prices'!$E$10:$E$4229,UBH$4)</f>
        <v>#DIV/0!</v>
      </c>
      <c r="UBI20" s="38" t="e">
        <f>AVERAGEIFS('Cobalt Prices'!$G$10:$G$4229,'Cobalt Prices'!$E$10:$E$4229,UBI$4)</f>
        <v>#DIV/0!</v>
      </c>
      <c r="UBJ20" s="38" t="e">
        <f>AVERAGEIFS('Cobalt Prices'!$G$10:$G$4229,'Cobalt Prices'!$E$10:$E$4229,UBJ$4)</f>
        <v>#DIV/0!</v>
      </c>
      <c r="UBK20" s="38" t="e">
        <f>AVERAGEIFS('Cobalt Prices'!$G$10:$G$4229,'Cobalt Prices'!$E$10:$E$4229,UBK$4)</f>
        <v>#DIV/0!</v>
      </c>
      <c r="UBL20" s="38" t="e">
        <f>AVERAGEIFS('Cobalt Prices'!$G$10:$G$4229,'Cobalt Prices'!$E$10:$E$4229,UBL$4)</f>
        <v>#DIV/0!</v>
      </c>
      <c r="UBM20" s="38" t="e">
        <f>AVERAGEIFS('Cobalt Prices'!$G$10:$G$4229,'Cobalt Prices'!$E$10:$E$4229,UBM$4)</f>
        <v>#DIV/0!</v>
      </c>
      <c r="UBN20" s="38" t="e">
        <f>AVERAGEIFS('Cobalt Prices'!$G$10:$G$4229,'Cobalt Prices'!$E$10:$E$4229,UBN$4)</f>
        <v>#DIV/0!</v>
      </c>
      <c r="UBO20" s="38" t="e">
        <f>AVERAGEIFS('Cobalt Prices'!$G$10:$G$4229,'Cobalt Prices'!$E$10:$E$4229,UBO$4)</f>
        <v>#DIV/0!</v>
      </c>
      <c r="UBP20" s="38" t="e">
        <f>AVERAGEIFS('Cobalt Prices'!$G$10:$G$4229,'Cobalt Prices'!$E$10:$E$4229,UBP$4)</f>
        <v>#DIV/0!</v>
      </c>
      <c r="UBQ20" s="38" t="e">
        <f>AVERAGEIFS('Cobalt Prices'!$G$10:$G$4229,'Cobalt Prices'!$E$10:$E$4229,UBQ$4)</f>
        <v>#DIV/0!</v>
      </c>
      <c r="UBR20" s="38" t="e">
        <f>AVERAGEIFS('Cobalt Prices'!$G$10:$G$4229,'Cobalt Prices'!$E$10:$E$4229,UBR$4)</f>
        <v>#DIV/0!</v>
      </c>
      <c r="UBS20" s="38" t="e">
        <f>AVERAGEIFS('Cobalt Prices'!$G$10:$G$4229,'Cobalt Prices'!$E$10:$E$4229,UBS$4)</f>
        <v>#DIV/0!</v>
      </c>
      <c r="UBT20" s="38" t="e">
        <f>AVERAGEIFS('Cobalt Prices'!$G$10:$G$4229,'Cobalt Prices'!$E$10:$E$4229,UBT$4)</f>
        <v>#DIV/0!</v>
      </c>
      <c r="UBU20" s="38" t="e">
        <f>AVERAGEIFS('Cobalt Prices'!$G$10:$G$4229,'Cobalt Prices'!$E$10:$E$4229,UBU$4)</f>
        <v>#DIV/0!</v>
      </c>
      <c r="UBV20" s="38" t="e">
        <f>AVERAGEIFS('Cobalt Prices'!$G$10:$G$4229,'Cobalt Prices'!$E$10:$E$4229,UBV$4)</f>
        <v>#DIV/0!</v>
      </c>
      <c r="UBW20" s="38" t="e">
        <f>AVERAGEIFS('Cobalt Prices'!$G$10:$G$4229,'Cobalt Prices'!$E$10:$E$4229,UBW$4)</f>
        <v>#DIV/0!</v>
      </c>
      <c r="UBX20" s="38" t="e">
        <f>AVERAGEIFS('Cobalt Prices'!$G$10:$G$4229,'Cobalt Prices'!$E$10:$E$4229,UBX$4)</f>
        <v>#DIV/0!</v>
      </c>
      <c r="UBY20" s="38" t="e">
        <f>AVERAGEIFS('Cobalt Prices'!$G$10:$G$4229,'Cobalt Prices'!$E$10:$E$4229,UBY$4)</f>
        <v>#DIV/0!</v>
      </c>
      <c r="UBZ20" s="38" t="e">
        <f>AVERAGEIFS('Cobalt Prices'!$G$10:$G$4229,'Cobalt Prices'!$E$10:$E$4229,UBZ$4)</f>
        <v>#DIV/0!</v>
      </c>
      <c r="UCA20" s="38" t="e">
        <f>AVERAGEIFS('Cobalt Prices'!$G$10:$G$4229,'Cobalt Prices'!$E$10:$E$4229,UCA$4)</f>
        <v>#DIV/0!</v>
      </c>
      <c r="UCB20" s="38" t="e">
        <f>AVERAGEIFS('Cobalt Prices'!$G$10:$G$4229,'Cobalt Prices'!$E$10:$E$4229,UCB$4)</f>
        <v>#DIV/0!</v>
      </c>
      <c r="UCC20" s="38" t="e">
        <f>AVERAGEIFS('Cobalt Prices'!$G$10:$G$4229,'Cobalt Prices'!$E$10:$E$4229,UCC$4)</f>
        <v>#DIV/0!</v>
      </c>
      <c r="UCD20" s="38" t="e">
        <f>AVERAGEIFS('Cobalt Prices'!$G$10:$G$4229,'Cobalt Prices'!$E$10:$E$4229,UCD$4)</f>
        <v>#DIV/0!</v>
      </c>
      <c r="UCE20" s="38" t="e">
        <f>AVERAGEIFS('Cobalt Prices'!$G$10:$G$4229,'Cobalt Prices'!$E$10:$E$4229,UCE$4)</f>
        <v>#DIV/0!</v>
      </c>
      <c r="UCF20" s="38" t="e">
        <f>AVERAGEIFS('Cobalt Prices'!$G$10:$G$4229,'Cobalt Prices'!$E$10:$E$4229,UCF$4)</f>
        <v>#DIV/0!</v>
      </c>
      <c r="UCG20" s="38" t="e">
        <f>AVERAGEIFS('Cobalt Prices'!$G$10:$G$4229,'Cobalt Prices'!$E$10:$E$4229,UCG$4)</f>
        <v>#DIV/0!</v>
      </c>
      <c r="UCH20" s="38" t="e">
        <f>AVERAGEIFS('Cobalt Prices'!$G$10:$G$4229,'Cobalt Prices'!$E$10:$E$4229,UCH$4)</f>
        <v>#DIV/0!</v>
      </c>
      <c r="UCI20" s="38" t="e">
        <f>AVERAGEIFS('Cobalt Prices'!$G$10:$G$4229,'Cobalt Prices'!$E$10:$E$4229,UCI$4)</f>
        <v>#DIV/0!</v>
      </c>
      <c r="UCJ20" s="38" t="e">
        <f>AVERAGEIFS('Cobalt Prices'!$G$10:$G$4229,'Cobalt Prices'!$E$10:$E$4229,UCJ$4)</f>
        <v>#DIV/0!</v>
      </c>
      <c r="UCK20" s="38" t="e">
        <f>AVERAGEIFS('Cobalt Prices'!$G$10:$G$4229,'Cobalt Prices'!$E$10:$E$4229,UCK$4)</f>
        <v>#DIV/0!</v>
      </c>
      <c r="UCL20" s="38" t="e">
        <f>AVERAGEIFS('Cobalt Prices'!$G$10:$G$4229,'Cobalt Prices'!$E$10:$E$4229,UCL$4)</f>
        <v>#DIV/0!</v>
      </c>
      <c r="UCM20" s="38" t="e">
        <f>AVERAGEIFS('Cobalt Prices'!$G$10:$G$4229,'Cobalt Prices'!$E$10:$E$4229,UCM$4)</f>
        <v>#DIV/0!</v>
      </c>
      <c r="UCN20" s="38" t="e">
        <f>AVERAGEIFS('Cobalt Prices'!$G$10:$G$4229,'Cobalt Prices'!$E$10:$E$4229,UCN$4)</f>
        <v>#DIV/0!</v>
      </c>
      <c r="UCO20" s="38" t="e">
        <f>AVERAGEIFS('Cobalt Prices'!$G$10:$G$4229,'Cobalt Prices'!$E$10:$E$4229,UCO$4)</f>
        <v>#DIV/0!</v>
      </c>
      <c r="UCP20" s="38" t="e">
        <f>AVERAGEIFS('Cobalt Prices'!$G$10:$G$4229,'Cobalt Prices'!$E$10:$E$4229,UCP$4)</f>
        <v>#DIV/0!</v>
      </c>
      <c r="UCQ20" s="38" t="e">
        <f>AVERAGEIFS('Cobalt Prices'!$G$10:$G$4229,'Cobalt Prices'!$E$10:$E$4229,UCQ$4)</f>
        <v>#DIV/0!</v>
      </c>
      <c r="UCR20" s="38" t="e">
        <f>AVERAGEIFS('Cobalt Prices'!$G$10:$G$4229,'Cobalt Prices'!$E$10:$E$4229,UCR$4)</f>
        <v>#DIV/0!</v>
      </c>
      <c r="UCS20" s="38" t="e">
        <f>AVERAGEIFS('Cobalt Prices'!$G$10:$G$4229,'Cobalt Prices'!$E$10:$E$4229,UCS$4)</f>
        <v>#DIV/0!</v>
      </c>
      <c r="UCT20" s="38" t="e">
        <f>AVERAGEIFS('Cobalt Prices'!$G$10:$G$4229,'Cobalt Prices'!$E$10:$E$4229,UCT$4)</f>
        <v>#DIV/0!</v>
      </c>
      <c r="UCU20" s="38" t="e">
        <f>AVERAGEIFS('Cobalt Prices'!$G$10:$G$4229,'Cobalt Prices'!$E$10:$E$4229,UCU$4)</f>
        <v>#DIV/0!</v>
      </c>
      <c r="UCV20" s="38" t="e">
        <f>AVERAGEIFS('Cobalt Prices'!$G$10:$G$4229,'Cobalt Prices'!$E$10:$E$4229,UCV$4)</f>
        <v>#DIV/0!</v>
      </c>
      <c r="UCW20" s="38" t="e">
        <f>AVERAGEIFS('Cobalt Prices'!$G$10:$G$4229,'Cobalt Prices'!$E$10:$E$4229,UCW$4)</f>
        <v>#DIV/0!</v>
      </c>
      <c r="UCX20" s="38" t="e">
        <f>AVERAGEIFS('Cobalt Prices'!$G$10:$G$4229,'Cobalt Prices'!$E$10:$E$4229,UCX$4)</f>
        <v>#DIV/0!</v>
      </c>
      <c r="UCY20" s="38" t="e">
        <f>AVERAGEIFS('Cobalt Prices'!$G$10:$G$4229,'Cobalt Prices'!$E$10:$E$4229,UCY$4)</f>
        <v>#DIV/0!</v>
      </c>
      <c r="UCZ20" s="38" t="e">
        <f>AVERAGEIFS('Cobalt Prices'!$G$10:$G$4229,'Cobalt Prices'!$E$10:$E$4229,UCZ$4)</f>
        <v>#DIV/0!</v>
      </c>
      <c r="UDA20" s="38" t="e">
        <f>AVERAGEIFS('Cobalt Prices'!$G$10:$G$4229,'Cobalt Prices'!$E$10:$E$4229,UDA$4)</f>
        <v>#DIV/0!</v>
      </c>
      <c r="UDB20" s="38" t="e">
        <f>AVERAGEIFS('Cobalt Prices'!$G$10:$G$4229,'Cobalt Prices'!$E$10:$E$4229,UDB$4)</f>
        <v>#DIV/0!</v>
      </c>
      <c r="UDC20" s="38" t="e">
        <f>AVERAGEIFS('Cobalt Prices'!$G$10:$G$4229,'Cobalt Prices'!$E$10:$E$4229,UDC$4)</f>
        <v>#DIV/0!</v>
      </c>
      <c r="UDD20" s="38" t="e">
        <f>AVERAGEIFS('Cobalt Prices'!$G$10:$G$4229,'Cobalt Prices'!$E$10:$E$4229,UDD$4)</f>
        <v>#DIV/0!</v>
      </c>
      <c r="UDE20" s="38" t="e">
        <f>AVERAGEIFS('Cobalt Prices'!$G$10:$G$4229,'Cobalt Prices'!$E$10:$E$4229,UDE$4)</f>
        <v>#DIV/0!</v>
      </c>
      <c r="UDF20" s="38" t="e">
        <f>AVERAGEIFS('Cobalt Prices'!$G$10:$G$4229,'Cobalt Prices'!$E$10:$E$4229,UDF$4)</f>
        <v>#DIV/0!</v>
      </c>
      <c r="UDG20" s="38" t="e">
        <f>AVERAGEIFS('Cobalt Prices'!$G$10:$G$4229,'Cobalt Prices'!$E$10:$E$4229,UDG$4)</f>
        <v>#DIV/0!</v>
      </c>
      <c r="UDH20" s="38" t="e">
        <f>AVERAGEIFS('Cobalt Prices'!$G$10:$G$4229,'Cobalt Prices'!$E$10:$E$4229,UDH$4)</f>
        <v>#DIV/0!</v>
      </c>
      <c r="UDI20" s="38" t="e">
        <f>AVERAGEIFS('Cobalt Prices'!$G$10:$G$4229,'Cobalt Prices'!$E$10:$E$4229,UDI$4)</f>
        <v>#DIV/0!</v>
      </c>
      <c r="UDJ20" s="38" t="e">
        <f>AVERAGEIFS('Cobalt Prices'!$G$10:$G$4229,'Cobalt Prices'!$E$10:$E$4229,UDJ$4)</f>
        <v>#DIV/0!</v>
      </c>
      <c r="UDK20" s="38" t="e">
        <f>AVERAGEIFS('Cobalt Prices'!$G$10:$G$4229,'Cobalt Prices'!$E$10:$E$4229,UDK$4)</f>
        <v>#DIV/0!</v>
      </c>
      <c r="UDL20" s="38" t="e">
        <f>AVERAGEIFS('Cobalt Prices'!$G$10:$G$4229,'Cobalt Prices'!$E$10:$E$4229,UDL$4)</f>
        <v>#DIV/0!</v>
      </c>
      <c r="UDM20" s="38" t="e">
        <f>AVERAGEIFS('Cobalt Prices'!$G$10:$G$4229,'Cobalt Prices'!$E$10:$E$4229,UDM$4)</f>
        <v>#DIV/0!</v>
      </c>
      <c r="UDN20" s="38" t="e">
        <f>AVERAGEIFS('Cobalt Prices'!$G$10:$G$4229,'Cobalt Prices'!$E$10:$E$4229,UDN$4)</f>
        <v>#DIV/0!</v>
      </c>
      <c r="UDO20" s="38" t="e">
        <f>AVERAGEIFS('Cobalt Prices'!$G$10:$G$4229,'Cobalt Prices'!$E$10:$E$4229,UDO$4)</f>
        <v>#DIV/0!</v>
      </c>
      <c r="UDP20" s="38" t="e">
        <f>AVERAGEIFS('Cobalt Prices'!$G$10:$G$4229,'Cobalt Prices'!$E$10:$E$4229,UDP$4)</f>
        <v>#DIV/0!</v>
      </c>
      <c r="UDQ20" s="38" t="e">
        <f>AVERAGEIFS('Cobalt Prices'!$G$10:$G$4229,'Cobalt Prices'!$E$10:$E$4229,UDQ$4)</f>
        <v>#DIV/0!</v>
      </c>
      <c r="UDR20" s="38" t="e">
        <f>AVERAGEIFS('Cobalt Prices'!$G$10:$G$4229,'Cobalt Prices'!$E$10:$E$4229,UDR$4)</f>
        <v>#DIV/0!</v>
      </c>
      <c r="UDS20" s="38" t="e">
        <f>AVERAGEIFS('Cobalt Prices'!$G$10:$G$4229,'Cobalt Prices'!$E$10:$E$4229,UDS$4)</f>
        <v>#DIV/0!</v>
      </c>
      <c r="UDT20" s="38" t="e">
        <f>AVERAGEIFS('Cobalt Prices'!$G$10:$G$4229,'Cobalt Prices'!$E$10:$E$4229,UDT$4)</f>
        <v>#DIV/0!</v>
      </c>
      <c r="UDU20" s="38" t="e">
        <f>AVERAGEIFS('Cobalt Prices'!$G$10:$G$4229,'Cobalt Prices'!$E$10:$E$4229,UDU$4)</f>
        <v>#DIV/0!</v>
      </c>
      <c r="UDV20" s="38" t="e">
        <f>AVERAGEIFS('Cobalt Prices'!$G$10:$G$4229,'Cobalt Prices'!$E$10:$E$4229,UDV$4)</f>
        <v>#DIV/0!</v>
      </c>
      <c r="UDW20" s="38" t="e">
        <f>AVERAGEIFS('Cobalt Prices'!$G$10:$G$4229,'Cobalt Prices'!$E$10:$E$4229,UDW$4)</f>
        <v>#DIV/0!</v>
      </c>
      <c r="UDX20" s="38" t="e">
        <f>AVERAGEIFS('Cobalt Prices'!$G$10:$G$4229,'Cobalt Prices'!$E$10:$E$4229,UDX$4)</f>
        <v>#DIV/0!</v>
      </c>
      <c r="UDY20" s="38" t="e">
        <f>AVERAGEIFS('Cobalt Prices'!$G$10:$G$4229,'Cobalt Prices'!$E$10:$E$4229,UDY$4)</f>
        <v>#DIV/0!</v>
      </c>
      <c r="UDZ20" s="38" t="e">
        <f>AVERAGEIFS('Cobalt Prices'!$G$10:$G$4229,'Cobalt Prices'!$E$10:$E$4229,UDZ$4)</f>
        <v>#DIV/0!</v>
      </c>
      <c r="UEA20" s="38" t="e">
        <f>AVERAGEIFS('Cobalt Prices'!$G$10:$G$4229,'Cobalt Prices'!$E$10:$E$4229,UEA$4)</f>
        <v>#DIV/0!</v>
      </c>
      <c r="UEB20" s="38" t="e">
        <f>AVERAGEIFS('Cobalt Prices'!$G$10:$G$4229,'Cobalt Prices'!$E$10:$E$4229,UEB$4)</f>
        <v>#DIV/0!</v>
      </c>
      <c r="UEC20" s="38" t="e">
        <f>AVERAGEIFS('Cobalt Prices'!$G$10:$G$4229,'Cobalt Prices'!$E$10:$E$4229,UEC$4)</f>
        <v>#DIV/0!</v>
      </c>
      <c r="UED20" s="38" t="e">
        <f>AVERAGEIFS('Cobalt Prices'!$G$10:$G$4229,'Cobalt Prices'!$E$10:$E$4229,UED$4)</f>
        <v>#DIV/0!</v>
      </c>
      <c r="UEE20" s="38" t="e">
        <f>AVERAGEIFS('Cobalt Prices'!$G$10:$G$4229,'Cobalt Prices'!$E$10:$E$4229,UEE$4)</f>
        <v>#DIV/0!</v>
      </c>
      <c r="UEF20" s="38" t="e">
        <f>AVERAGEIFS('Cobalt Prices'!$G$10:$G$4229,'Cobalt Prices'!$E$10:$E$4229,UEF$4)</f>
        <v>#DIV/0!</v>
      </c>
      <c r="UEG20" s="38" t="e">
        <f>AVERAGEIFS('Cobalt Prices'!$G$10:$G$4229,'Cobalt Prices'!$E$10:$E$4229,UEG$4)</f>
        <v>#DIV/0!</v>
      </c>
      <c r="UEH20" s="38" t="e">
        <f>AVERAGEIFS('Cobalt Prices'!$G$10:$G$4229,'Cobalt Prices'!$E$10:$E$4229,UEH$4)</f>
        <v>#DIV/0!</v>
      </c>
      <c r="UEI20" s="38" t="e">
        <f>AVERAGEIFS('Cobalt Prices'!$G$10:$G$4229,'Cobalt Prices'!$E$10:$E$4229,UEI$4)</f>
        <v>#DIV/0!</v>
      </c>
      <c r="UEJ20" s="38" t="e">
        <f>AVERAGEIFS('Cobalt Prices'!$G$10:$G$4229,'Cobalt Prices'!$E$10:$E$4229,UEJ$4)</f>
        <v>#DIV/0!</v>
      </c>
      <c r="UEK20" s="38" t="e">
        <f>AVERAGEIFS('Cobalt Prices'!$G$10:$G$4229,'Cobalt Prices'!$E$10:$E$4229,UEK$4)</f>
        <v>#DIV/0!</v>
      </c>
      <c r="UEL20" s="38" t="e">
        <f>AVERAGEIFS('Cobalt Prices'!$G$10:$G$4229,'Cobalt Prices'!$E$10:$E$4229,UEL$4)</f>
        <v>#DIV/0!</v>
      </c>
      <c r="UEM20" s="38" t="e">
        <f>AVERAGEIFS('Cobalt Prices'!$G$10:$G$4229,'Cobalt Prices'!$E$10:$E$4229,UEM$4)</f>
        <v>#DIV/0!</v>
      </c>
      <c r="UEN20" s="38" t="e">
        <f>AVERAGEIFS('Cobalt Prices'!$G$10:$G$4229,'Cobalt Prices'!$E$10:$E$4229,UEN$4)</f>
        <v>#DIV/0!</v>
      </c>
      <c r="UEO20" s="38" t="e">
        <f>AVERAGEIFS('Cobalt Prices'!$G$10:$G$4229,'Cobalt Prices'!$E$10:$E$4229,UEO$4)</f>
        <v>#DIV/0!</v>
      </c>
      <c r="UEP20" s="38" t="e">
        <f>AVERAGEIFS('Cobalt Prices'!$G$10:$G$4229,'Cobalt Prices'!$E$10:$E$4229,UEP$4)</f>
        <v>#DIV/0!</v>
      </c>
      <c r="UEQ20" s="38" t="e">
        <f>AVERAGEIFS('Cobalt Prices'!$G$10:$G$4229,'Cobalt Prices'!$E$10:$E$4229,UEQ$4)</f>
        <v>#DIV/0!</v>
      </c>
      <c r="UER20" s="38" t="e">
        <f>AVERAGEIFS('Cobalt Prices'!$G$10:$G$4229,'Cobalt Prices'!$E$10:$E$4229,UER$4)</f>
        <v>#DIV/0!</v>
      </c>
      <c r="UES20" s="38" t="e">
        <f>AVERAGEIFS('Cobalt Prices'!$G$10:$G$4229,'Cobalt Prices'!$E$10:$E$4229,UES$4)</f>
        <v>#DIV/0!</v>
      </c>
      <c r="UET20" s="38" t="e">
        <f>AVERAGEIFS('Cobalt Prices'!$G$10:$G$4229,'Cobalt Prices'!$E$10:$E$4229,UET$4)</f>
        <v>#DIV/0!</v>
      </c>
      <c r="UEU20" s="38" t="e">
        <f>AVERAGEIFS('Cobalt Prices'!$G$10:$G$4229,'Cobalt Prices'!$E$10:$E$4229,UEU$4)</f>
        <v>#DIV/0!</v>
      </c>
      <c r="UEV20" s="38" t="e">
        <f>AVERAGEIFS('Cobalt Prices'!$G$10:$G$4229,'Cobalt Prices'!$E$10:$E$4229,UEV$4)</f>
        <v>#DIV/0!</v>
      </c>
      <c r="UEW20" s="38" t="e">
        <f>AVERAGEIFS('Cobalt Prices'!$G$10:$G$4229,'Cobalt Prices'!$E$10:$E$4229,UEW$4)</f>
        <v>#DIV/0!</v>
      </c>
      <c r="UEX20" s="38" t="e">
        <f>AVERAGEIFS('Cobalt Prices'!$G$10:$G$4229,'Cobalt Prices'!$E$10:$E$4229,UEX$4)</f>
        <v>#DIV/0!</v>
      </c>
      <c r="UEY20" s="38" t="e">
        <f>AVERAGEIFS('Cobalt Prices'!$G$10:$G$4229,'Cobalt Prices'!$E$10:$E$4229,UEY$4)</f>
        <v>#DIV/0!</v>
      </c>
      <c r="UEZ20" s="38" t="e">
        <f>AVERAGEIFS('Cobalt Prices'!$G$10:$G$4229,'Cobalt Prices'!$E$10:$E$4229,UEZ$4)</f>
        <v>#DIV/0!</v>
      </c>
      <c r="UFA20" s="38" t="e">
        <f>AVERAGEIFS('Cobalt Prices'!$G$10:$G$4229,'Cobalt Prices'!$E$10:$E$4229,UFA$4)</f>
        <v>#DIV/0!</v>
      </c>
      <c r="UFB20" s="38" t="e">
        <f>AVERAGEIFS('Cobalt Prices'!$G$10:$G$4229,'Cobalt Prices'!$E$10:$E$4229,UFB$4)</f>
        <v>#DIV/0!</v>
      </c>
      <c r="UFC20" s="38" t="e">
        <f>AVERAGEIFS('Cobalt Prices'!$G$10:$G$4229,'Cobalt Prices'!$E$10:$E$4229,UFC$4)</f>
        <v>#DIV/0!</v>
      </c>
      <c r="UFD20" s="38" t="e">
        <f>AVERAGEIFS('Cobalt Prices'!$G$10:$G$4229,'Cobalt Prices'!$E$10:$E$4229,UFD$4)</f>
        <v>#DIV/0!</v>
      </c>
      <c r="UFE20" s="38" t="e">
        <f>AVERAGEIFS('Cobalt Prices'!$G$10:$G$4229,'Cobalt Prices'!$E$10:$E$4229,UFE$4)</f>
        <v>#DIV/0!</v>
      </c>
      <c r="UFF20" s="38" t="e">
        <f>AVERAGEIFS('Cobalt Prices'!$G$10:$G$4229,'Cobalt Prices'!$E$10:$E$4229,UFF$4)</f>
        <v>#DIV/0!</v>
      </c>
      <c r="UFG20" s="38" t="e">
        <f>AVERAGEIFS('Cobalt Prices'!$G$10:$G$4229,'Cobalt Prices'!$E$10:$E$4229,UFG$4)</f>
        <v>#DIV/0!</v>
      </c>
      <c r="UFH20" s="38" t="e">
        <f>AVERAGEIFS('Cobalt Prices'!$G$10:$G$4229,'Cobalt Prices'!$E$10:$E$4229,UFH$4)</f>
        <v>#DIV/0!</v>
      </c>
      <c r="UFI20" s="38" t="e">
        <f>AVERAGEIFS('Cobalt Prices'!$G$10:$G$4229,'Cobalt Prices'!$E$10:$E$4229,UFI$4)</f>
        <v>#DIV/0!</v>
      </c>
      <c r="UFJ20" s="38" t="e">
        <f>AVERAGEIFS('Cobalt Prices'!$G$10:$G$4229,'Cobalt Prices'!$E$10:$E$4229,UFJ$4)</f>
        <v>#DIV/0!</v>
      </c>
      <c r="UFK20" s="38" t="e">
        <f>AVERAGEIFS('Cobalt Prices'!$G$10:$G$4229,'Cobalt Prices'!$E$10:$E$4229,UFK$4)</f>
        <v>#DIV/0!</v>
      </c>
      <c r="UFL20" s="38" t="e">
        <f>AVERAGEIFS('Cobalt Prices'!$G$10:$G$4229,'Cobalt Prices'!$E$10:$E$4229,UFL$4)</f>
        <v>#DIV/0!</v>
      </c>
      <c r="UFM20" s="38" t="e">
        <f>AVERAGEIFS('Cobalt Prices'!$G$10:$G$4229,'Cobalt Prices'!$E$10:$E$4229,UFM$4)</f>
        <v>#DIV/0!</v>
      </c>
      <c r="UFN20" s="38" t="e">
        <f>AVERAGEIFS('Cobalt Prices'!$G$10:$G$4229,'Cobalt Prices'!$E$10:$E$4229,UFN$4)</f>
        <v>#DIV/0!</v>
      </c>
      <c r="UFO20" s="38" t="e">
        <f>AVERAGEIFS('Cobalt Prices'!$G$10:$G$4229,'Cobalt Prices'!$E$10:$E$4229,UFO$4)</f>
        <v>#DIV/0!</v>
      </c>
      <c r="UFP20" s="38" t="e">
        <f>AVERAGEIFS('Cobalt Prices'!$G$10:$G$4229,'Cobalt Prices'!$E$10:$E$4229,UFP$4)</f>
        <v>#DIV/0!</v>
      </c>
      <c r="UFQ20" s="38" t="e">
        <f>AVERAGEIFS('Cobalt Prices'!$G$10:$G$4229,'Cobalt Prices'!$E$10:$E$4229,UFQ$4)</f>
        <v>#DIV/0!</v>
      </c>
      <c r="UFR20" s="38" t="e">
        <f>AVERAGEIFS('Cobalt Prices'!$G$10:$G$4229,'Cobalt Prices'!$E$10:$E$4229,UFR$4)</f>
        <v>#DIV/0!</v>
      </c>
      <c r="UFS20" s="38" t="e">
        <f>AVERAGEIFS('Cobalt Prices'!$G$10:$G$4229,'Cobalt Prices'!$E$10:$E$4229,UFS$4)</f>
        <v>#DIV/0!</v>
      </c>
      <c r="UFT20" s="38" t="e">
        <f>AVERAGEIFS('Cobalt Prices'!$G$10:$G$4229,'Cobalt Prices'!$E$10:$E$4229,UFT$4)</f>
        <v>#DIV/0!</v>
      </c>
      <c r="UFU20" s="38" t="e">
        <f>AVERAGEIFS('Cobalt Prices'!$G$10:$G$4229,'Cobalt Prices'!$E$10:$E$4229,UFU$4)</f>
        <v>#DIV/0!</v>
      </c>
      <c r="UFV20" s="38" t="e">
        <f>AVERAGEIFS('Cobalt Prices'!$G$10:$G$4229,'Cobalt Prices'!$E$10:$E$4229,UFV$4)</f>
        <v>#DIV/0!</v>
      </c>
      <c r="UFW20" s="38" t="e">
        <f>AVERAGEIFS('Cobalt Prices'!$G$10:$G$4229,'Cobalt Prices'!$E$10:$E$4229,UFW$4)</f>
        <v>#DIV/0!</v>
      </c>
      <c r="UFX20" s="38" t="e">
        <f>AVERAGEIFS('Cobalt Prices'!$G$10:$G$4229,'Cobalt Prices'!$E$10:$E$4229,UFX$4)</f>
        <v>#DIV/0!</v>
      </c>
      <c r="UFY20" s="38" t="e">
        <f>AVERAGEIFS('Cobalt Prices'!$G$10:$G$4229,'Cobalt Prices'!$E$10:$E$4229,UFY$4)</f>
        <v>#DIV/0!</v>
      </c>
      <c r="UFZ20" s="38" t="e">
        <f>AVERAGEIFS('Cobalt Prices'!$G$10:$G$4229,'Cobalt Prices'!$E$10:$E$4229,UFZ$4)</f>
        <v>#DIV/0!</v>
      </c>
      <c r="UGA20" s="38" t="e">
        <f>AVERAGEIFS('Cobalt Prices'!$G$10:$G$4229,'Cobalt Prices'!$E$10:$E$4229,UGA$4)</f>
        <v>#DIV/0!</v>
      </c>
      <c r="UGB20" s="38" t="e">
        <f>AVERAGEIFS('Cobalt Prices'!$G$10:$G$4229,'Cobalt Prices'!$E$10:$E$4229,UGB$4)</f>
        <v>#DIV/0!</v>
      </c>
      <c r="UGC20" s="38" t="e">
        <f>AVERAGEIFS('Cobalt Prices'!$G$10:$G$4229,'Cobalt Prices'!$E$10:$E$4229,UGC$4)</f>
        <v>#DIV/0!</v>
      </c>
      <c r="UGD20" s="38" t="e">
        <f>AVERAGEIFS('Cobalt Prices'!$G$10:$G$4229,'Cobalt Prices'!$E$10:$E$4229,UGD$4)</f>
        <v>#DIV/0!</v>
      </c>
      <c r="UGE20" s="38" t="e">
        <f>AVERAGEIFS('Cobalt Prices'!$G$10:$G$4229,'Cobalt Prices'!$E$10:$E$4229,UGE$4)</f>
        <v>#DIV/0!</v>
      </c>
      <c r="UGF20" s="38" t="e">
        <f>AVERAGEIFS('Cobalt Prices'!$G$10:$G$4229,'Cobalt Prices'!$E$10:$E$4229,UGF$4)</f>
        <v>#DIV/0!</v>
      </c>
      <c r="UGG20" s="38" t="e">
        <f>AVERAGEIFS('Cobalt Prices'!$G$10:$G$4229,'Cobalt Prices'!$E$10:$E$4229,UGG$4)</f>
        <v>#DIV/0!</v>
      </c>
      <c r="UGH20" s="38" t="e">
        <f>AVERAGEIFS('Cobalt Prices'!$G$10:$G$4229,'Cobalt Prices'!$E$10:$E$4229,UGH$4)</f>
        <v>#DIV/0!</v>
      </c>
      <c r="UGI20" s="38" t="e">
        <f>AVERAGEIFS('Cobalt Prices'!$G$10:$G$4229,'Cobalt Prices'!$E$10:$E$4229,UGI$4)</f>
        <v>#DIV/0!</v>
      </c>
      <c r="UGJ20" s="38" t="e">
        <f>AVERAGEIFS('Cobalt Prices'!$G$10:$G$4229,'Cobalt Prices'!$E$10:$E$4229,UGJ$4)</f>
        <v>#DIV/0!</v>
      </c>
      <c r="UGK20" s="38" t="e">
        <f>AVERAGEIFS('Cobalt Prices'!$G$10:$G$4229,'Cobalt Prices'!$E$10:$E$4229,UGK$4)</f>
        <v>#DIV/0!</v>
      </c>
      <c r="UGL20" s="38" t="e">
        <f>AVERAGEIFS('Cobalt Prices'!$G$10:$G$4229,'Cobalt Prices'!$E$10:$E$4229,UGL$4)</f>
        <v>#DIV/0!</v>
      </c>
      <c r="UGM20" s="38" t="e">
        <f>AVERAGEIFS('Cobalt Prices'!$G$10:$G$4229,'Cobalt Prices'!$E$10:$E$4229,UGM$4)</f>
        <v>#DIV/0!</v>
      </c>
      <c r="UGN20" s="38" t="e">
        <f>AVERAGEIFS('Cobalt Prices'!$G$10:$G$4229,'Cobalt Prices'!$E$10:$E$4229,UGN$4)</f>
        <v>#DIV/0!</v>
      </c>
      <c r="UGO20" s="38" t="e">
        <f>AVERAGEIFS('Cobalt Prices'!$G$10:$G$4229,'Cobalt Prices'!$E$10:$E$4229,UGO$4)</f>
        <v>#DIV/0!</v>
      </c>
      <c r="UGP20" s="38" t="e">
        <f>AVERAGEIFS('Cobalt Prices'!$G$10:$G$4229,'Cobalt Prices'!$E$10:$E$4229,UGP$4)</f>
        <v>#DIV/0!</v>
      </c>
      <c r="UGQ20" s="38" t="e">
        <f>AVERAGEIFS('Cobalt Prices'!$G$10:$G$4229,'Cobalt Prices'!$E$10:$E$4229,UGQ$4)</f>
        <v>#DIV/0!</v>
      </c>
      <c r="UGR20" s="38" t="e">
        <f>AVERAGEIFS('Cobalt Prices'!$G$10:$G$4229,'Cobalt Prices'!$E$10:$E$4229,UGR$4)</f>
        <v>#DIV/0!</v>
      </c>
      <c r="UGS20" s="38" t="e">
        <f>AVERAGEIFS('Cobalt Prices'!$G$10:$G$4229,'Cobalt Prices'!$E$10:$E$4229,UGS$4)</f>
        <v>#DIV/0!</v>
      </c>
      <c r="UGT20" s="38" t="e">
        <f>AVERAGEIFS('Cobalt Prices'!$G$10:$G$4229,'Cobalt Prices'!$E$10:$E$4229,UGT$4)</f>
        <v>#DIV/0!</v>
      </c>
      <c r="UGU20" s="38" t="e">
        <f>AVERAGEIFS('Cobalt Prices'!$G$10:$G$4229,'Cobalt Prices'!$E$10:$E$4229,UGU$4)</f>
        <v>#DIV/0!</v>
      </c>
      <c r="UGV20" s="38" t="e">
        <f>AVERAGEIFS('Cobalt Prices'!$G$10:$G$4229,'Cobalt Prices'!$E$10:$E$4229,UGV$4)</f>
        <v>#DIV/0!</v>
      </c>
      <c r="UGW20" s="38" t="e">
        <f>AVERAGEIFS('Cobalt Prices'!$G$10:$G$4229,'Cobalt Prices'!$E$10:$E$4229,UGW$4)</f>
        <v>#DIV/0!</v>
      </c>
      <c r="UGX20" s="38" t="e">
        <f>AVERAGEIFS('Cobalt Prices'!$G$10:$G$4229,'Cobalt Prices'!$E$10:$E$4229,UGX$4)</f>
        <v>#DIV/0!</v>
      </c>
      <c r="UGY20" s="38" t="e">
        <f>AVERAGEIFS('Cobalt Prices'!$G$10:$G$4229,'Cobalt Prices'!$E$10:$E$4229,UGY$4)</f>
        <v>#DIV/0!</v>
      </c>
      <c r="UGZ20" s="38" t="e">
        <f>AVERAGEIFS('Cobalt Prices'!$G$10:$G$4229,'Cobalt Prices'!$E$10:$E$4229,UGZ$4)</f>
        <v>#DIV/0!</v>
      </c>
      <c r="UHA20" s="38" t="e">
        <f>AVERAGEIFS('Cobalt Prices'!$G$10:$G$4229,'Cobalt Prices'!$E$10:$E$4229,UHA$4)</f>
        <v>#DIV/0!</v>
      </c>
      <c r="UHB20" s="38" t="e">
        <f>AVERAGEIFS('Cobalt Prices'!$G$10:$G$4229,'Cobalt Prices'!$E$10:$E$4229,UHB$4)</f>
        <v>#DIV/0!</v>
      </c>
      <c r="UHC20" s="38" t="e">
        <f>AVERAGEIFS('Cobalt Prices'!$G$10:$G$4229,'Cobalt Prices'!$E$10:$E$4229,UHC$4)</f>
        <v>#DIV/0!</v>
      </c>
      <c r="UHD20" s="38" t="e">
        <f>AVERAGEIFS('Cobalt Prices'!$G$10:$G$4229,'Cobalt Prices'!$E$10:$E$4229,UHD$4)</f>
        <v>#DIV/0!</v>
      </c>
      <c r="UHE20" s="38" t="e">
        <f>AVERAGEIFS('Cobalt Prices'!$G$10:$G$4229,'Cobalt Prices'!$E$10:$E$4229,UHE$4)</f>
        <v>#DIV/0!</v>
      </c>
      <c r="UHF20" s="38" t="e">
        <f>AVERAGEIFS('Cobalt Prices'!$G$10:$G$4229,'Cobalt Prices'!$E$10:$E$4229,UHF$4)</f>
        <v>#DIV/0!</v>
      </c>
      <c r="UHG20" s="38" t="e">
        <f>AVERAGEIFS('Cobalt Prices'!$G$10:$G$4229,'Cobalt Prices'!$E$10:$E$4229,UHG$4)</f>
        <v>#DIV/0!</v>
      </c>
      <c r="UHH20" s="38" t="e">
        <f>AVERAGEIFS('Cobalt Prices'!$G$10:$G$4229,'Cobalt Prices'!$E$10:$E$4229,UHH$4)</f>
        <v>#DIV/0!</v>
      </c>
      <c r="UHI20" s="38" t="e">
        <f>AVERAGEIFS('Cobalt Prices'!$G$10:$G$4229,'Cobalt Prices'!$E$10:$E$4229,UHI$4)</f>
        <v>#DIV/0!</v>
      </c>
      <c r="UHJ20" s="38" t="e">
        <f>AVERAGEIFS('Cobalt Prices'!$G$10:$G$4229,'Cobalt Prices'!$E$10:$E$4229,UHJ$4)</f>
        <v>#DIV/0!</v>
      </c>
      <c r="UHK20" s="38" t="e">
        <f>AVERAGEIFS('Cobalt Prices'!$G$10:$G$4229,'Cobalt Prices'!$E$10:$E$4229,UHK$4)</f>
        <v>#DIV/0!</v>
      </c>
      <c r="UHL20" s="38" t="e">
        <f>AVERAGEIFS('Cobalt Prices'!$G$10:$G$4229,'Cobalt Prices'!$E$10:$E$4229,UHL$4)</f>
        <v>#DIV/0!</v>
      </c>
      <c r="UHM20" s="38" t="e">
        <f>AVERAGEIFS('Cobalt Prices'!$G$10:$G$4229,'Cobalt Prices'!$E$10:$E$4229,UHM$4)</f>
        <v>#DIV/0!</v>
      </c>
      <c r="UHN20" s="38" t="e">
        <f>AVERAGEIFS('Cobalt Prices'!$G$10:$G$4229,'Cobalt Prices'!$E$10:$E$4229,UHN$4)</f>
        <v>#DIV/0!</v>
      </c>
      <c r="UHO20" s="38" t="e">
        <f>AVERAGEIFS('Cobalt Prices'!$G$10:$G$4229,'Cobalt Prices'!$E$10:$E$4229,UHO$4)</f>
        <v>#DIV/0!</v>
      </c>
      <c r="UHP20" s="38" t="e">
        <f>AVERAGEIFS('Cobalt Prices'!$G$10:$G$4229,'Cobalt Prices'!$E$10:$E$4229,UHP$4)</f>
        <v>#DIV/0!</v>
      </c>
      <c r="UHQ20" s="38" t="e">
        <f>AVERAGEIFS('Cobalt Prices'!$G$10:$G$4229,'Cobalt Prices'!$E$10:$E$4229,UHQ$4)</f>
        <v>#DIV/0!</v>
      </c>
      <c r="UHR20" s="38" t="e">
        <f>AVERAGEIFS('Cobalt Prices'!$G$10:$G$4229,'Cobalt Prices'!$E$10:$E$4229,UHR$4)</f>
        <v>#DIV/0!</v>
      </c>
      <c r="UHS20" s="38" t="e">
        <f>AVERAGEIFS('Cobalt Prices'!$G$10:$G$4229,'Cobalt Prices'!$E$10:$E$4229,UHS$4)</f>
        <v>#DIV/0!</v>
      </c>
      <c r="UHT20" s="38" t="e">
        <f>AVERAGEIFS('Cobalt Prices'!$G$10:$G$4229,'Cobalt Prices'!$E$10:$E$4229,UHT$4)</f>
        <v>#DIV/0!</v>
      </c>
      <c r="UHU20" s="38" t="e">
        <f>AVERAGEIFS('Cobalt Prices'!$G$10:$G$4229,'Cobalt Prices'!$E$10:$E$4229,UHU$4)</f>
        <v>#DIV/0!</v>
      </c>
      <c r="UHV20" s="38" t="e">
        <f>AVERAGEIFS('Cobalt Prices'!$G$10:$G$4229,'Cobalt Prices'!$E$10:$E$4229,UHV$4)</f>
        <v>#DIV/0!</v>
      </c>
      <c r="UHW20" s="38" t="e">
        <f>AVERAGEIFS('Cobalt Prices'!$G$10:$G$4229,'Cobalt Prices'!$E$10:$E$4229,UHW$4)</f>
        <v>#DIV/0!</v>
      </c>
      <c r="UHX20" s="38" t="e">
        <f>AVERAGEIFS('Cobalt Prices'!$G$10:$G$4229,'Cobalt Prices'!$E$10:$E$4229,UHX$4)</f>
        <v>#DIV/0!</v>
      </c>
      <c r="UHY20" s="38" t="e">
        <f>AVERAGEIFS('Cobalt Prices'!$G$10:$G$4229,'Cobalt Prices'!$E$10:$E$4229,UHY$4)</f>
        <v>#DIV/0!</v>
      </c>
      <c r="UHZ20" s="38" t="e">
        <f>AVERAGEIFS('Cobalt Prices'!$G$10:$G$4229,'Cobalt Prices'!$E$10:$E$4229,UHZ$4)</f>
        <v>#DIV/0!</v>
      </c>
      <c r="UIA20" s="38" t="e">
        <f>AVERAGEIFS('Cobalt Prices'!$G$10:$G$4229,'Cobalt Prices'!$E$10:$E$4229,UIA$4)</f>
        <v>#DIV/0!</v>
      </c>
      <c r="UIB20" s="38" t="e">
        <f>AVERAGEIFS('Cobalt Prices'!$G$10:$G$4229,'Cobalt Prices'!$E$10:$E$4229,UIB$4)</f>
        <v>#DIV/0!</v>
      </c>
      <c r="UIC20" s="38" t="e">
        <f>AVERAGEIFS('Cobalt Prices'!$G$10:$G$4229,'Cobalt Prices'!$E$10:$E$4229,UIC$4)</f>
        <v>#DIV/0!</v>
      </c>
      <c r="UID20" s="38" t="e">
        <f>AVERAGEIFS('Cobalt Prices'!$G$10:$G$4229,'Cobalt Prices'!$E$10:$E$4229,UID$4)</f>
        <v>#DIV/0!</v>
      </c>
      <c r="UIE20" s="38" t="e">
        <f>AVERAGEIFS('Cobalt Prices'!$G$10:$G$4229,'Cobalt Prices'!$E$10:$E$4229,UIE$4)</f>
        <v>#DIV/0!</v>
      </c>
      <c r="UIF20" s="38" t="e">
        <f>AVERAGEIFS('Cobalt Prices'!$G$10:$G$4229,'Cobalt Prices'!$E$10:$E$4229,UIF$4)</f>
        <v>#DIV/0!</v>
      </c>
      <c r="UIG20" s="38" t="e">
        <f>AVERAGEIFS('Cobalt Prices'!$G$10:$G$4229,'Cobalt Prices'!$E$10:$E$4229,UIG$4)</f>
        <v>#DIV/0!</v>
      </c>
      <c r="UIH20" s="38" t="e">
        <f>AVERAGEIFS('Cobalt Prices'!$G$10:$G$4229,'Cobalt Prices'!$E$10:$E$4229,UIH$4)</f>
        <v>#DIV/0!</v>
      </c>
      <c r="UII20" s="38" t="e">
        <f>AVERAGEIFS('Cobalt Prices'!$G$10:$G$4229,'Cobalt Prices'!$E$10:$E$4229,UII$4)</f>
        <v>#DIV/0!</v>
      </c>
      <c r="UIJ20" s="38" t="e">
        <f>AVERAGEIFS('Cobalt Prices'!$G$10:$G$4229,'Cobalt Prices'!$E$10:$E$4229,UIJ$4)</f>
        <v>#DIV/0!</v>
      </c>
      <c r="UIK20" s="38" t="e">
        <f>AVERAGEIFS('Cobalt Prices'!$G$10:$G$4229,'Cobalt Prices'!$E$10:$E$4229,UIK$4)</f>
        <v>#DIV/0!</v>
      </c>
      <c r="UIL20" s="38" t="e">
        <f>AVERAGEIFS('Cobalt Prices'!$G$10:$G$4229,'Cobalt Prices'!$E$10:$E$4229,UIL$4)</f>
        <v>#DIV/0!</v>
      </c>
      <c r="UIM20" s="38" t="e">
        <f>AVERAGEIFS('Cobalt Prices'!$G$10:$G$4229,'Cobalt Prices'!$E$10:$E$4229,UIM$4)</f>
        <v>#DIV/0!</v>
      </c>
      <c r="UIN20" s="38" t="e">
        <f>AVERAGEIFS('Cobalt Prices'!$G$10:$G$4229,'Cobalt Prices'!$E$10:$E$4229,UIN$4)</f>
        <v>#DIV/0!</v>
      </c>
      <c r="UIO20" s="38" t="e">
        <f>AVERAGEIFS('Cobalt Prices'!$G$10:$G$4229,'Cobalt Prices'!$E$10:$E$4229,UIO$4)</f>
        <v>#DIV/0!</v>
      </c>
      <c r="UIP20" s="38" t="e">
        <f>AVERAGEIFS('Cobalt Prices'!$G$10:$G$4229,'Cobalt Prices'!$E$10:$E$4229,UIP$4)</f>
        <v>#DIV/0!</v>
      </c>
      <c r="UIQ20" s="38" t="e">
        <f>AVERAGEIFS('Cobalt Prices'!$G$10:$G$4229,'Cobalt Prices'!$E$10:$E$4229,UIQ$4)</f>
        <v>#DIV/0!</v>
      </c>
      <c r="UIR20" s="38" t="e">
        <f>AVERAGEIFS('Cobalt Prices'!$G$10:$G$4229,'Cobalt Prices'!$E$10:$E$4229,UIR$4)</f>
        <v>#DIV/0!</v>
      </c>
      <c r="UIS20" s="38" t="e">
        <f>AVERAGEIFS('Cobalt Prices'!$G$10:$G$4229,'Cobalt Prices'!$E$10:$E$4229,UIS$4)</f>
        <v>#DIV/0!</v>
      </c>
      <c r="UIT20" s="38" t="e">
        <f>AVERAGEIFS('Cobalt Prices'!$G$10:$G$4229,'Cobalt Prices'!$E$10:$E$4229,UIT$4)</f>
        <v>#DIV/0!</v>
      </c>
      <c r="UIU20" s="38" t="e">
        <f>AVERAGEIFS('Cobalt Prices'!$G$10:$G$4229,'Cobalt Prices'!$E$10:$E$4229,UIU$4)</f>
        <v>#DIV/0!</v>
      </c>
      <c r="UIV20" s="38" t="e">
        <f>AVERAGEIFS('Cobalt Prices'!$G$10:$G$4229,'Cobalt Prices'!$E$10:$E$4229,UIV$4)</f>
        <v>#DIV/0!</v>
      </c>
      <c r="UIW20" s="38" t="e">
        <f>AVERAGEIFS('Cobalt Prices'!$G$10:$G$4229,'Cobalt Prices'!$E$10:$E$4229,UIW$4)</f>
        <v>#DIV/0!</v>
      </c>
      <c r="UIX20" s="38" t="e">
        <f>AVERAGEIFS('Cobalt Prices'!$G$10:$G$4229,'Cobalt Prices'!$E$10:$E$4229,UIX$4)</f>
        <v>#DIV/0!</v>
      </c>
      <c r="UIY20" s="38" t="e">
        <f>AVERAGEIFS('Cobalt Prices'!$G$10:$G$4229,'Cobalt Prices'!$E$10:$E$4229,UIY$4)</f>
        <v>#DIV/0!</v>
      </c>
      <c r="UIZ20" s="38" t="e">
        <f>AVERAGEIFS('Cobalt Prices'!$G$10:$G$4229,'Cobalt Prices'!$E$10:$E$4229,UIZ$4)</f>
        <v>#DIV/0!</v>
      </c>
      <c r="UJA20" s="38" t="e">
        <f>AVERAGEIFS('Cobalt Prices'!$G$10:$G$4229,'Cobalt Prices'!$E$10:$E$4229,UJA$4)</f>
        <v>#DIV/0!</v>
      </c>
      <c r="UJB20" s="38" t="e">
        <f>AVERAGEIFS('Cobalt Prices'!$G$10:$G$4229,'Cobalt Prices'!$E$10:$E$4229,UJB$4)</f>
        <v>#DIV/0!</v>
      </c>
      <c r="UJC20" s="38" t="e">
        <f>AVERAGEIFS('Cobalt Prices'!$G$10:$G$4229,'Cobalt Prices'!$E$10:$E$4229,UJC$4)</f>
        <v>#DIV/0!</v>
      </c>
      <c r="UJD20" s="38" t="e">
        <f>AVERAGEIFS('Cobalt Prices'!$G$10:$G$4229,'Cobalt Prices'!$E$10:$E$4229,UJD$4)</f>
        <v>#DIV/0!</v>
      </c>
      <c r="UJE20" s="38" t="e">
        <f>AVERAGEIFS('Cobalt Prices'!$G$10:$G$4229,'Cobalt Prices'!$E$10:$E$4229,UJE$4)</f>
        <v>#DIV/0!</v>
      </c>
      <c r="UJF20" s="38" t="e">
        <f>AVERAGEIFS('Cobalt Prices'!$G$10:$G$4229,'Cobalt Prices'!$E$10:$E$4229,UJF$4)</f>
        <v>#DIV/0!</v>
      </c>
      <c r="UJG20" s="38" t="e">
        <f>AVERAGEIFS('Cobalt Prices'!$G$10:$G$4229,'Cobalt Prices'!$E$10:$E$4229,UJG$4)</f>
        <v>#DIV/0!</v>
      </c>
      <c r="UJH20" s="38" t="e">
        <f>AVERAGEIFS('Cobalt Prices'!$G$10:$G$4229,'Cobalt Prices'!$E$10:$E$4229,UJH$4)</f>
        <v>#DIV/0!</v>
      </c>
      <c r="UJI20" s="38" t="e">
        <f>AVERAGEIFS('Cobalt Prices'!$G$10:$G$4229,'Cobalt Prices'!$E$10:$E$4229,UJI$4)</f>
        <v>#DIV/0!</v>
      </c>
      <c r="UJJ20" s="38" t="e">
        <f>AVERAGEIFS('Cobalt Prices'!$G$10:$G$4229,'Cobalt Prices'!$E$10:$E$4229,UJJ$4)</f>
        <v>#DIV/0!</v>
      </c>
      <c r="UJK20" s="38" t="e">
        <f>AVERAGEIFS('Cobalt Prices'!$G$10:$G$4229,'Cobalt Prices'!$E$10:$E$4229,UJK$4)</f>
        <v>#DIV/0!</v>
      </c>
      <c r="UJL20" s="38" t="e">
        <f>AVERAGEIFS('Cobalt Prices'!$G$10:$G$4229,'Cobalt Prices'!$E$10:$E$4229,UJL$4)</f>
        <v>#DIV/0!</v>
      </c>
      <c r="UJM20" s="38" t="e">
        <f>AVERAGEIFS('Cobalt Prices'!$G$10:$G$4229,'Cobalt Prices'!$E$10:$E$4229,UJM$4)</f>
        <v>#DIV/0!</v>
      </c>
      <c r="UJN20" s="38" t="e">
        <f>AVERAGEIFS('Cobalt Prices'!$G$10:$G$4229,'Cobalt Prices'!$E$10:$E$4229,UJN$4)</f>
        <v>#DIV/0!</v>
      </c>
      <c r="UJO20" s="38" t="e">
        <f>AVERAGEIFS('Cobalt Prices'!$G$10:$G$4229,'Cobalt Prices'!$E$10:$E$4229,UJO$4)</f>
        <v>#DIV/0!</v>
      </c>
      <c r="UJP20" s="38" t="e">
        <f>AVERAGEIFS('Cobalt Prices'!$G$10:$G$4229,'Cobalt Prices'!$E$10:$E$4229,UJP$4)</f>
        <v>#DIV/0!</v>
      </c>
      <c r="UJQ20" s="38" t="e">
        <f>AVERAGEIFS('Cobalt Prices'!$G$10:$G$4229,'Cobalt Prices'!$E$10:$E$4229,UJQ$4)</f>
        <v>#DIV/0!</v>
      </c>
      <c r="UJR20" s="38" t="e">
        <f>AVERAGEIFS('Cobalt Prices'!$G$10:$G$4229,'Cobalt Prices'!$E$10:$E$4229,UJR$4)</f>
        <v>#DIV/0!</v>
      </c>
      <c r="UJS20" s="38" t="e">
        <f>AVERAGEIFS('Cobalt Prices'!$G$10:$G$4229,'Cobalt Prices'!$E$10:$E$4229,UJS$4)</f>
        <v>#DIV/0!</v>
      </c>
      <c r="UJT20" s="38" t="e">
        <f>AVERAGEIFS('Cobalt Prices'!$G$10:$G$4229,'Cobalt Prices'!$E$10:$E$4229,UJT$4)</f>
        <v>#DIV/0!</v>
      </c>
      <c r="UJU20" s="38" t="e">
        <f>AVERAGEIFS('Cobalt Prices'!$G$10:$G$4229,'Cobalt Prices'!$E$10:$E$4229,UJU$4)</f>
        <v>#DIV/0!</v>
      </c>
      <c r="UJV20" s="38" t="e">
        <f>AVERAGEIFS('Cobalt Prices'!$G$10:$G$4229,'Cobalt Prices'!$E$10:$E$4229,UJV$4)</f>
        <v>#DIV/0!</v>
      </c>
      <c r="UJW20" s="38" t="e">
        <f>AVERAGEIFS('Cobalt Prices'!$G$10:$G$4229,'Cobalt Prices'!$E$10:$E$4229,UJW$4)</f>
        <v>#DIV/0!</v>
      </c>
      <c r="UJX20" s="38" t="e">
        <f>AVERAGEIFS('Cobalt Prices'!$G$10:$G$4229,'Cobalt Prices'!$E$10:$E$4229,UJX$4)</f>
        <v>#DIV/0!</v>
      </c>
      <c r="UJY20" s="38" t="e">
        <f>AVERAGEIFS('Cobalt Prices'!$G$10:$G$4229,'Cobalt Prices'!$E$10:$E$4229,UJY$4)</f>
        <v>#DIV/0!</v>
      </c>
      <c r="UJZ20" s="38" t="e">
        <f>AVERAGEIFS('Cobalt Prices'!$G$10:$G$4229,'Cobalt Prices'!$E$10:$E$4229,UJZ$4)</f>
        <v>#DIV/0!</v>
      </c>
      <c r="UKA20" s="38" t="e">
        <f>AVERAGEIFS('Cobalt Prices'!$G$10:$G$4229,'Cobalt Prices'!$E$10:$E$4229,UKA$4)</f>
        <v>#DIV/0!</v>
      </c>
      <c r="UKB20" s="38" t="e">
        <f>AVERAGEIFS('Cobalt Prices'!$G$10:$G$4229,'Cobalt Prices'!$E$10:$E$4229,UKB$4)</f>
        <v>#DIV/0!</v>
      </c>
      <c r="UKC20" s="38" t="e">
        <f>AVERAGEIFS('Cobalt Prices'!$G$10:$G$4229,'Cobalt Prices'!$E$10:$E$4229,UKC$4)</f>
        <v>#DIV/0!</v>
      </c>
      <c r="UKD20" s="38" t="e">
        <f>AVERAGEIFS('Cobalt Prices'!$G$10:$G$4229,'Cobalt Prices'!$E$10:$E$4229,UKD$4)</f>
        <v>#DIV/0!</v>
      </c>
      <c r="UKE20" s="38" t="e">
        <f>AVERAGEIFS('Cobalt Prices'!$G$10:$G$4229,'Cobalt Prices'!$E$10:$E$4229,UKE$4)</f>
        <v>#DIV/0!</v>
      </c>
      <c r="UKF20" s="38" t="e">
        <f>AVERAGEIFS('Cobalt Prices'!$G$10:$G$4229,'Cobalt Prices'!$E$10:$E$4229,UKF$4)</f>
        <v>#DIV/0!</v>
      </c>
      <c r="UKG20" s="38" t="e">
        <f>AVERAGEIFS('Cobalt Prices'!$G$10:$G$4229,'Cobalt Prices'!$E$10:$E$4229,UKG$4)</f>
        <v>#DIV/0!</v>
      </c>
      <c r="UKH20" s="38" t="e">
        <f>AVERAGEIFS('Cobalt Prices'!$G$10:$G$4229,'Cobalt Prices'!$E$10:$E$4229,UKH$4)</f>
        <v>#DIV/0!</v>
      </c>
      <c r="UKI20" s="38" t="e">
        <f>AVERAGEIFS('Cobalt Prices'!$G$10:$G$4229,'Cobalt Prices'!$E$10:$E$4229,UKI$4)</f>
        <v>#DIV/0!</v>
      </c>
      <c r="UKJ20" s="38" t="e">
        <f>AVERAGEIFS('Cobalt Prices'!$G$10:$G$4229,'Cobalt Prices'!$E$10:$E$4229,UKJ$4)</f>
        <v>#DIV/0!</v>
      </c>
      <c r="UKK20" s="38" t="e">
        <f>AVERAGEIFS('Cobalt Prices'!$G$10:$G$4229,'Cobalt Prices'!$E$10:$E$4229,UKK$4)</f>
        <v>#DIV/0!</v>
      </c>
      <c r="UKL20" s="38" t="e">
        <f>AVERAGEIFS('Cobalt Prices'!$G$10:$G$4229,'Cobalt Prices'!$E$10:$E$4229,UKL$4)</f>
        <v>#DIV/0!</v>
      </c>
      <c r="UKM20" s="38" t="e">
        <f>AVERAGEIFS('Cobalt Prices'!$G$10:$G$4229,'Cobalt Prices'!$E$10:$E$4229,UKM$4)</f>
        <v>#DIV/0!</v>
      </c>
      <c r="UKN20" s="38" t="e">
        <f>AVERAGEIFS('Cobalt Prices'!$G$10:$G$4229,'Cobalt Prices'!$E$10:$E$4229,UKN$4)</f>
        <v>#DIV/0!</v>
      </c>
      <c r="UKO20" s="38" t="e">
        <f>AVERAGEIFS('Cobalt Prices'!$G$10:$G$4229,'Cobalt Prices'!$E$10:$E$4229,UKO$4)</f>
        <v>#DIV/0!</v>
      </c>
      <c r="UKP20" s="38" t="e">
        <f>AVERAGEIFS('Cobalt Prices'!$G$10:$G$4229,'Cobalt Prices'!$E$10:$E$4229,UKP$4)</f>
        <v>#DIV/0!</v>
      </c>
      <c r="UKQ20" s="38" t="e">
        <f>AVERAGEIFS('Cobalt Prices'!$G$10:$G$4229,'Cobalt Prices'!$E$10:$E$4229,UKQ$4)</f>
        <v>#DIV/0!</v>
      </c>
      <c r="UKR20" s="38" t="e">
        <f>AVERAGEIFS('Cobalt Prices'!$G$10:$G$4229,'Cobalt Prices'!$E$10:$E$4229,UKR$4)</f>
        <v>#DIV/0!</v>
      </c>
      <c r="UKS20" s="38" t="e">
        <f>AVERAGEIFS('Cobalt Prices'!$G$10:$G$4229,'Cobalt Prices'!$E$10:$E$4229,UKS$4)</f>
        <v>#DIV/0!</v>
      </c>
      <c r="UKT20" s="38" t="e">
        <f>AVERAGEIFS('Cobalt Prices'!$G$10:$G$4229,'Cobalt Prices'!$E$10:$E$4229,UKT$4)</f>
        <v>#DIV/0!</v>
      </c>
      <c r="UKU20" s="38" t="e">
        <f>AVERAGEIFS('Cobalt Prices'!$G$10:$G$4229,'Cobalt Prices'!$E$10:$E$4229,UKU$4)</f>
        <v>#DIV/0!</v>
      </c>
      <c r="UKV20" s="38" t="e">
        <f>AVERAGEIFS('Cobalt Prices'!$G$10:$G$4229,'Cobalt Prices'!$E$10:$E$4229,UKV$4)</f>
        <v>#DIV/0!</v>
      </c>
      <c r="UKW20" s="38" t="e">
        <f>AVERAGEIFS('Cobalt Prices'!$G$10:$G$4229,'Cobalt Prices'!$E$10:$E$4229,UKW$4)</f>
        <v>#DIV/0!</v>
      </c>
      <c r="UKX20" s="38" t="e">
        <f>AVERAGEIFS('Cobalt Prices'!$G$10:$G$4229,'Cobalt Prices'!$E$10:$E$4229,UKX$4)</f>
        <v>#DIV/0!</v>
      </c>
      <c r="UKY20" s="38" t="e">
        <f>AVERAGEIFS('Cobalt Prices'!$G$10:$G$4229,'Cobalt Prices'!$E$10:$E$4229,UKY$4)</f>
        <v>#DIV/0!</v>
      </c>
      <c r="UKZ20" s="38" t="e">
        <f>AVERAGEIFS('Cobalt Prices'!$G$10:$G$4229,'Cobalt Prices'!$E$10:$E$4229,UKZ$4)</f>
        <v>#DIV/0!</v>
      </c>
      <c r="ULA20" s="38" t="e">
        <f>AVERAGEIFS('Cobalt Prices'!$G$10:$G$4229,'Cobalt Prices'!$E$10:$E$4229,ULA$4)</f>
        <v>#DIV/0!</v>
      </c>
      <c r="ULB20" s="38" t="e">
        <f>AVERAGEIFS('Cobalt Prices'!$G$10:$G$4229,'Cobalt Prices'!$E$10:$E$4229,ULB$4)</f>
        <v>#DIV/0!</v>
      </c>
      <c r="ULC20" s="38" t="e">
        <f>AVERAGEIFS('Cobalt Prices'!$G$10:$G$4229,'Cobalt Prices'!$E$10:$E$4229,ULC$4)</f>
        <v>#DIV/0!</v>
      </c>
      <c r="ULD20" s="38" t="e">
        <f>AVERAGEIFS('Cobalt Prices'!$G$10:$G$4229,'Cobalt Prices'!$E$10:$E$4229,ULD$4)</f>
        <v>#DIV/0!</v>
      </c>
      <c r="ULE20" s="38" t="e">
        <f>AVERAGEIFS('Cobalt Prices'!$G$10:$G$4229,'Cobalt Prices'!$E$10:$E$4229,ULE$4)</f>
        <v>#DIV/0!</v>
      </c>
      <c r="ULF20" s="38" t="e">
        <f>AVERAGEIFS('Cobalt Prices'!$G$10:$G$4229,'Cobalt Prices'!$E$10:$E$4229,ULF$4)</f>
        <v>#DIV/0!</v>
      </c>
      <c r="ULG20" s="38" t="e">
        <f>AVERAGEIFS('Cobalt Prices'!$G$10:$G$4229,'Cobalt Prices'!$E$10:$E$4229,ULG$4)</f>
        <v>#DIV/0!</v>
      </c>
      <c r="ULH20" s="38" t="e">
        <f>AVERAGEIFS('Cobalt Prices'!$G$10:$G$4229,'Cobalt Prices'!$E$10:$E$4229,ULH$4)</f>
        <v>#DIV/0!</v>
      </c>
      <c r="ULI20" s="38" t="e">
        <f>AVERAGEIFS('Cobalt Prices'!$G$10:$G$4229,'Cobalt Prices'!$E$10:$E$4229,ULI$4)</f>
        <v>#DIV/0!</v>
      </c>
      <c r="ULJ20" s="38" t="e">
        <f>AVERAGEIFS('Cobalt Prices'!$G$10:$G$4229,'Cobalt Prices'!$E$10:$E$4229,ULJ$4)</f>
        <v>#DIV/0!</v>
      </c>
      <c r="ULK20" s="38" t="e">
        <f>AVERAGEIFS('Cobalt Prices'!$G$10:$G$4229,'Cobalt Prices'!$E$10:$E$4229,ULK$4)</f>
        <v>#DIV/0!</v>
      </c>
      <c r="ULL20" s="38" t="e">
        <f>AVERAGEIFS('Cobalt Prices'!$G$10:$G$4229,'Cobalt Prices'!$E$10:$E$4229,ULL$4)</f>
        <v>#DIV/0!</v>
      </c>
      <c r="ULM20" s="38" t="e">
        <f>AVERAGEIFS('Cobalt Prices'!$G$10:$G$4229,'Cobalt Prices'!$E$10:$E$4229,ULM$4)</f>
        <v>#DIV/0!</v>
      </c>
      <c r="ULN20" s="38" t="e">
        <f>AVERAGEIFS('Cobalt Prices'!$G$10:$G$4229,'Cobalt Prices'!$E$10:$E$4229,ULN$4)</f>
        <v>#DIV/0!</v>
      </c>
      <c r="ULO20" s="38" t="e">
        <f>AVERAGEIFS('Cobalt Prices'!$G$10:$G$4229,'Cobalt Prices'!$E$10:$E$4229,ULO$4)</f>
        <v>#DIV/0!</v>
      </c>
      <c r="ULP20" s="38" t="e">
        <f>AVERAGEIFS('Cobalt Prices'!$G$10:$G$4229,'Cobalt Prices'!$E$10:$E$4229,ULP$4)</f>
        <v>#DIV/0!</v>
      </c>
      <c r="ULQ20" s="38" t="e">
        <f>AVERAGEIFS('Cobalt Prices'!$G$10:$G$4229,'Cobalt Prices'!$E$10:$E$4229,ULQ$4)</f>
        <v>#DIV/0!</v>
      </c>
      <c r="ULR20" s="38" t="e">
        <f>AVERAGEIFS('Cobalt Prices'!$G$10:$G$4229,'Cobalt Prices'!$E$10:$E$4229,ULR$4)</f>
        <v>#DIV/0!</v>
      </c>
      <c r="ULS20" s="38" t="e">
        <f>AVERAGEIFS('Cobalt Prices'!$G$10:$G$4229,'Cobalt Prices'!$E$10:$E$4229,ULS$4)</f>
        <v>#DIV/0!</v>
      </c>
      <c r="ULT20" s="38" t="e">
        <f>AVERAGEIFS('Cobalt Prices'!$G$10:$G$4229,'Cobalt Prices'!$E$10:$E$4229,ULT$4)</f>
        <v>#DIV/0!</v>
      </c>
      <c r="ULU20" s="38" t="e">
        <f>AVERAGEIFS('Cobalt Prices'!$G$10:$G$4229,'Cobalt Prices'!$E$10:$E$4229,ULU$4)</f>
        <v>#DIV/0!</v>
      </c>
      <c r="ULV20" s="38" t="e">
        <f>AVERAGEIFS('Cobalt Prices'!$G$10:$G$4229,'Cobalt Prices'!$E$10:$E$4229,ULV$4)</f>
        <v>#DIV/0!</v>
      </c>
      <c r="ULW20" s="38" t="e">
        <f>AVERAGEIFS('Cobalt Prices'!$G$10:$G$4229,'Cobalt Prices'!$E$10:$E$4229,ULW$4)</f>
        <v>#DIV/0!</v>
      </c>
      <c r="ULX20" s="38" t="e">
        <f>AVERAGEIFS('Cobalt Prices'!$G$10:$G$4229,'Cobalt Prices'!$E$10:$E$4229,ULX$4)</f>
        <v>#DIV/0!</v>
      </c>
      <c r="ULY20" s="38" t="e">
        <f>AVERAGEIFS('Cobalt Prices'!$G$10:$G$4229,'Cobalt Prices'!$E$10:$E$4229,ULY$4)</f>
        <v>#DIV/0!</v>
      </c>
      <c r="ULZ20" s="38" t="e">
        <f>AVERAGEIFS('Cobalt Prices'!$G$10:$G$4229,'Cobalt Prices'!$E$10:$E$4229,ULZ$4)</f>
        <v>#DIV/0!</v>
      </c>
      <c r="UMA20" s="38" t="e">
        <f>AVERAGEIFS('Cobalt Prices'!$G$10:$G$4229,'Cobalt Prices'!$E$10:$E$4229,UMA$4)</f>
        <v>#DIV/0!</v>
      </c>
      <c r="UMB20" s="38" t="e">
        <f>AVERAGEIFS('Cobalt Prices'!$G$10:$G$4229,'Cobalt Prices'!$E$10:$E$4229,UMB$4)</f>
        <v>#DIV/0!</v>
      </c>
      <c r="UMC20" s="38" t="e">
        <f>AVERAGEIFS('Cobalt Prices'!$G$10:$G$4229,'Cobalt Prices'!$E$10:$E$4229,UMC$4)</f>
        <v>#DIV/0!</v>
      </c>
      <c r="UMD20" s="38" t="e">
        <f>AVERAGEIFS('Cobalt Prices'!$G$10:$G$4229,'Cobalt Prices'!$E$10:$E$4229,UMD$4)</f>
        <v>#DIV/0!</v>
      </c>
      <c r="UME20" s="38" t="e">
        <f>AVERAGEIFS('Cobalt Prices'!$G$10:$G$4229,'Cobalt Prices'!$E$10:$E$4229,UME$4)</f>
        <v>#DIV/0!</v>
      </c>
      <c r="UMF20" s="38" t="e">
        <f>AVERAGEIFS('Cobalt Prices'!$G$10:$G$4229,'Cobalt Prices'!$E$10:$E$4229,UMF$4)</f>
        <v>#DIV/0!</v>
      </c>
      <c r="UMG20" s="38" t="e">
        <f>AVERAGEIFS('Cobalt Prices'!$G$10:$G$4229,'Cobalt Prices'!$E$10:$E$4229,UMG$4)</f>
        <v>#DIV/0!</v>
      </c>
      <c r="UMH20" s="38" t="e">
        <f>AVERAGEIFS('Cobalt Prices'!$G$10:$G$4229,'Cobalt Prices'!$E$10:$E$4229,UMH$4)</f>
        <v>#DIV/0!</v>
      </c>
      <c r="UMI20" s="38" t="e">
        <f>AVERAGEIFS('Cobalt Prices'!$G$10:$G$4229,'Cobalt Prices'!$E$10:$E$4229,UMI$4)</f>
        <v>#DIV/0!</v>
      </c>
      <c r="UMJ20" s="38" t="e">
        <f>AVERAGEIFS('Cobalt Prices'!$G$10:$G$4229,'Cobalt Prices'!$E$10:$E$4229,UMJ$4)</f>
        <v>#DIV/0!</v>
      </c>
      <c r="UMK20" s="38" t="e">
        <f>AVERAGEIFS('Cobalt Prices'!$G$10:$G$4229,'Cobalt Prices'!$E$10:$E$4229,UMK$4)</f>
        <v>#DIV/0!</v>
      </c>
      <c r="UML20" s="38" t="e">
        <f>AVERAGEIFS('Cobalt Prices'!$G$10:$G$4229,'Cobalt Prices'!$E$10:$E$4229,UML$4)</f>
        <v>#DIV/0!</v>
      </c>
      <c r="UMM20" s="38" t="e">
        <f>AVERAGEIFS('Cobalt Prices'!$G$10:$G$4229,'Cobalt Prices'!$E$10:$E$4229,UMM$4)</f>
        <v>#DIV/0!</v>
      </c>
      <c r="UMN20" s="38" t="e">
        <f>AVERAGEIFS('Cobalt Prices'!$G$10:$G$4229,'Cobalt Prices'!$E$10:$E$4229,UMN$4)</f>
        <v>#DIV/0!</v>
      </c>
      <c r="UMO20" s="38" t="e">
        <f>AVERAGEIFS('Cobalt Prices'!$G$10:$G$4229,'Cobalt Prices'!$E$10:$E$4229,UMO$4)</f>
        <v>#DIV/0!</v>
      </c>
      <c r="UMP20" s="38" t="e">
        <f>AVERAGEIFS('Cobalt Prices'!$G$10:$G$4229,'Cobalt Prices'!$E$10:$E$4229,UMP$4)</f>
        <v>#DIV/0!</v>
      </c>
      <c r="UMQ20" s="38" t="e">
        <f>AVERAGEIFS('Cobalt Prices'!$G$10:$G$4229,'Cobalt Prices'!$E$10:$E$4229,UMQ$4)</f>
        <v>#DIV/0!</v>
      </c>
      <c r="UMR20" s="38" t="e">
        <f>AVERAGEIFS('Cobalt Prices'!$G$10:$G$4229,'Cobalt Prices'!$E$10:$E$4229,UMR$4)</f>
        <v>#DIV/0!</v>
      </c>
      <c r="UMS20" s="38" t="e">
        <f>AVERAGEIFS('Cobalt Prices'!$G$10:$G$4229,'Cobalt Prices'!$E$10:$E$4229,UMS$4)</f>
        <v>#DIV/0!</v>
      </c>
      <c r="UMT20" s="38" t="e">
        <f>AVERAGEIFS('Cobalt Prices'!$G$10:$G$4229,'Cobalt Prices'!$E$10:$E$4229,UMT$4)</f>
        <v>#DIV/0!</v>
      </c>
      <c r="UMU20" s="38" t="e">
        <f>AVERAGEIFS('Cobalt Prices'!$G$10:$G$4229,'Cobalt Prices'!$E$10:$E$4229,UMU$4)</f>
        <v>#DIV/0!</v>
      </c>
      <c r="UMV20" s="38" t="e">
        <f>AVERAGEIFS('Cobalt Prices'!$G$10:$G$4229,'Cobalt Prices'!$E$10:$E$4229,UMV$4)</f>
        <v>#DIV/0!</v>
      </c>
      <c r="UMW20" s="38" t="e">
        <f>AVERAGEIFS('Cobalt Prices'!$G$10:$G$4229,'Cobalt Prices'!$E$10:$E$4229,UMW$4)</f>
        <v>#DIV/0!</v>
      </c>
      <c r="UMX20" s="38" t="e">
        <f>AVERAGEIFS('Cobalt Prices'!$G$10:$G$4229,'Cobalt Prices'!$E$10:$E$4229,UMX$4)</f>
        <v>#DIV/0!</v>
      </c>
      <c r="UMY20" s="38" t="e">
        <f>AVERAGEIFS('Cobalt Prices'!$G$10:$G$4229,'Cobalt Prices'!$E$10:$E$4229,UMY$4)</f>
        <v>#DIV/0!</v>
      </c>
      <c r="UMZ20" s="38" t="e">
        <f>AVERAGEIFS('Cobalt Prices'!$G$10:$G$4229,'Cobalt Prices'!$E$10:$E$4229,UMZ$4)</f>
        <v>#DIV/0!</v>
      </c>
      <c r="UNA20" s="38" t="e">
        <f>AVERAGEIFS('Cobalt Prices'!$G$10:$G$4229,'Cobalt Prices'!$E$10:$E$4229,UNA$4)</f>
        <v>#DIV/0!</v>
      </c>
      <c r="UNB20" s="38" t="e">
        <f>AVERAGEIFS('Cobalt Prices'!$G$10:$G$4229,'Cobalt Prices'!$E$10:$E$4229,UNB$4)</f>
        <v>#DIV/0!</v>
      </c>
      <c r="UNC20" s="38" t="e">
        <f>AVERAGEIFS('Cobalt Prices'!$G$10:$G$4229,'Cobalt Prices'!$E$10:$E$4229,UNC$4)</f>
        <v>#DIV/0!</v>
      </c>
      <c r="UND20" s="38" t="e">
        <f>AVERAGEIFS('Cobalt Prices'!$G$10:$G$4229,'Cobalt Prices'!$E$10:$E$4229,UND$4)</f>
        <v>#DIV/0!</v>
      </c>
      <c r="UNE20" s="38" t="e">
        <f>AVERAGEIFS('Cobalt Prices'!$G$10:$G$4229,'Cobalt Prices'!$E$10:$E$4229,UNE$4)</f>
        <v>#DIV/0!</v>
      </c>
      <c r="UNF20" s="38" t="e">
        <f>AVERAGEIFS('Cobalt Prices'!$G$10:$G$4229,'Cobalt Prices'!$E$10:$E$4229,UNF$4)</f>
        <v>#DIV/0!</v>
      </c>
      <c r="UNG20" s="38" t="e">
        <f>AVERAGEIFS('Cobalt Prices'!$G$10:$G$4229,'Cobalt Prices'!$E$10:$E$4229,UNG$4)</f>
        <v>#DIV/0!</v>
      </c>
      <c r="UNH20" s="38" t="e">
        <f>AVERAGEIFS('Cobalt Prices'!$G$10:$G$4229,'Cobalt Prices'!$E$10:$E$4229,UNH$4)</f>
        <v>#DIV/0!</v>
      </c>
      <c r="UNI20" s="38" t="e">
        <f>AVERAGEIFS('Cobalt Prices'!$G$10:$G$4229,'Cobalt Prices'!$E$10:$E$4229,UNI$4)</f>
        <v>#DIV/0!</v>
      </c>
      <c r="UNJ20" s="38" t="e">
        <f>AVERAGEIFS('Cobalt Prices'!$G$10:$G$4229,'Cobalt Prices'!$E$10:$E$4229,UNJ$4)</f>
        <v>#DIV/0!</v>
      </c>
      <c r="UNK20" s="38" t="e">
        <f>AVERAGEIFS('Cobalt Prices'!$G$10:$G$4229,'Cobalt Prices'!$E$10:$E$4229,UNK$4)</f>
        <v>#DIV/0!</v>
      </c>
      <c r="UNL20" s="38" t="e">
        <f>AVERAGEIFS('Cobalt Prices'!$G$10:$G$4229,'Cobalt Prices'!$E$10:$E$4229,UNL$4)</f>
        <v>#DIV/0!</v>
      </c>
      <c r="UNM20" s="38" t="e">
        <f>AVERAGEIFS('Cobalt Prices'!$G$10:$G$4229,'Cobalt Prices'!$E$10:$E$4229,UNM$4)</f>
        <v>#DIV/0!</v>
      </c>
      <c r="UNN20" s="38" t="e">
        <f>AVERAGEIFS('Cobalt Prices'!$G$10:$G$4229,'Cobalt Prices'!$E$10:$E$4229,UNN$4)</f>
        <v>#DIV/0!</v>
      </c>
      <c r="UNO20" s="38" t="e">
        <f>AVERAGEIFS('Cobalt Prices'!$G$10:$G$4229,'Cobalt Prices'!$E$10:$E$4229,UNO$4)</f>
        <v>#DIV/0!</v>
      </c>
      <c r="UNP20" s="38" t="e">
        <f>AVERAGEIFS('Cobalt Prices'!$G$10:$G$4229,'Cobalt Prices'!$E$10:$E$4229,UNP$4)</f>
        <v>#DIV/0!</v>
      </c>
      <c r="UNQ20" s="38" t="e">
        <f>AVERAGEIFS('Cobalt Prices'!$G$10:$G$4229,'Cobalt Prices'!$E$10:$E$4229,UNQ$4)</f>
        <v>#DIV/0!</v>
      </c>
      <c r="UNR20" s="38" t="e">
        <f>AVERAGEIFS('Cobalt Prices'!$G$10:$G$4229,'Cobalt Prices'!$E$10:$E$4229,UNR$4)</f>
        <v>#DIV/0!</v>
      </c>
      <c r="UNS20" s="38" t="e">
        <f>AVERAGEIFS('Cobalt Prices'!$G$10:$G$4229,'Cobalt Prices'!$E$10:$E$4229,UNS$4)</f>
        <v>#DIV/0!</v>
      </c>
      <c r="UNT20" s="38" t="e">
        <f>AVERAGEIFS('Cobalt Prices'!$G$10:$G$4229,'Cobalt Prices'!$E$10:$E$4229,UNT$4)</f>
        <v>#DIV/0!</v>
      </c>
      <c r="UNU20" s="38" t="e">
        <f>AVERAGEIFS('Cobalt Prices'!$G$10:$G$4229,'Cobalt Prices'!$E$10:$E$4229,UNU$4)</f>
        <v>#DIV/0!</v>
      </c>
      <c r="UNV20" s="38" t="e">
        <f>AVERAGEIFS('Cobalt Prices'!$G$10:$G$4229,'Cobalt Prices'!$E$10:$E$4229,UNV$4)</f>
        <v>#DIV/0!</v>
      </c>
      <c r="UNW20" s="38" t="e">
        <f>AVERAGEIFS('Cobalt Prices'!$G$10:$G$4229,'Cobalt Prices'!$E$10:$E$4229,UNW$4)</f>
        <v>#DIV/0!</v>
      </c>
      <c r="UNX20" s="38" t="e">
        <f>AVERAGEIFS('Cobalt Prices'!$G$10:$G$4229,'Cobalt Prices'!$E$10:$E$4229,UNX$4)</f>
        <v>#DIV/0!</v>
      </c>
      <c r="UNY20" s="38" t="e">
        <f>AVERAGEIFS('Cobalt Prices'!$G$10:$G$4229,'Cobalt Prices'!$E$10:$E$4229,UNY$4)</f>
        <v>#DIV/0!</v>
      </c>
      <c r="UNZ20" s="38" t="e">
        <f>AVERAGEIFS('Cobalt Prices'!$G$10:$G$4229,'Cobalt Prices'!$E$10:$E$4229,UNZ$4)</f>
        <v>#DIV/0!</v>
      </c>
      <c r="UOA20" s="38" t="e">
        <f>AVERAGEIFS('Cobalt Prices'!$G$10:$G$4229,'Cobalt Prices'!$E$10:$E$4229,UOA$4)</f>
        <v>#DIV/0!</v>
      </c>
      <c r="UOB20" s="38" t="e">
        <f>AVERAGEIFS('Cobalt Prices'!$G$10:$G$4229,'Cobalt Prices'!$E$10:$E$4229,UOB$4)</f>
        <v>#DIV/0!</v>
      </c>
      <c r="UOC20" s="38" t="e">
        <f>AVERAGEIFS('Cobalt Prices'!$G$10:$G$4229,'Cobalt Prices'!$E$10:$E$4229,UOC$4)</f>
        <v>#DIV/0!</v>
      </c>
      <c r="UOD20" s="38" t="e">
        <f>AVERAGEIFS('Cobalt Prices'!$G$10:$G$4229,'Cobalt Prices'!$E$10:$E$4229,UOD$4)</f>
        <v>#DIV/0!</v>
      </c>
      <c r="UOE20" s="38" t="e">
        <f>AVERAGEIFS('Cobalt Prices'!$G$10:$G$4229,'Cobalt Prices'!$E$10:$E$4229,UOE$4)</f>
        <v>#DIV/0!</v>
      </c>
      <c r="UOF20" s="38" t="e">
        <f>AVERAGEIFS('Cobalt Prices'!$G$10:$G$4229,'Cobalt Prices'!$E$10:$E$4229,UOF$4)</f>
        <v>#DIV/0!</v>
      </c>
      <c r="UOG20" s="38" t="e">
        <f>AVERAGEIFS('Cobalt Prices'!$G$10:$G$4229,'Cobalt Prices'!$E$10:$E$4229,UOG$4)</f>
        <v>#DIV/0!</v>
      </c>
      <c r="UOH20" s="38" t="e">
        <f>AVERAGEIFS('Cobalt Prices'!$G$10:$G$4229,'Cobalt Prices'!$E$10:$E$4229,UOH$4)</f>
        <v>#DIV/0!</v>
      </c>
      <c r="UOI20" s="38" t="e">
        <f>AVERAGEIFS('Cobalt Prices'!$G$10:$G$4229,'Cobalt Prices'!$E$10:$E$4229,UOI$4)</f>
        <v>#DIV/0!</v>
      </c>
      <c r="UOJ20" s="38" t="e">
        <f>AVERAGEIFS('Cobalt Prices'!$G$10:$G$4229,'Cobalt Prices'!$E$10:$E$4229,UOJ$4)</f>
        <v>#DIV/0!</v>
      </c>
      <c r="UOK20" s="38" t="e">
        <f>AVERAGEIFS('Cobalt Prices'!$G$10:$G$4229,'Cobalt Prices'!$E$10:$E$4229,UOK$4)</f>
        <v>#DIV/0!</v>
      </c>
      <c r="UOL20" s="38" t="e">
        <f>AVERAGEIFS('Cobalt Prices'!$G$10:$G$4229,'Cobalt Prices'!$E$10:$E$4229,UOL$4)</f>
        <v>#DIV/0!</v>
      </c>
      <c r="UOM20" s="38" t="e">
        <f>AVERAGEIFS('Cobalt Prices'!$G$10:$G$4229,'Cobalt Prices'!$E$10:$E$4229,UOM$4)</f>
        <v>#DIV/0!</v>
      </c>
      <c r="UON20" s="38" t="e">
        <f>AVERAGEIFS('Cobalt Prices'!$G$10:$G$4229,'Cobalt Prices'!$E$10:$E$4229,UON$4)</f>
        <v>#DIV/0!</v>
      </c>
      <c r="UOO20" s="38" t="e">
        <f>AVERAGEIFS('Cobalt Prices'!$G$10:$G$4229,'Cobalt Prices'!$E$10:$E$4229,UOO$4)</f>
        <v>#DIV/0!</v>
      </c>
      <c r="UOP20" s="38" t="e">
        <f>AVERAGEIFS('Cobalt Prices'!$G$10:$G$4229,'Cobalt Prices'!$E$10:$E$4229,UOP$4)</f>
        <v>#DIV/0!</v>
      </c>
      <c r="UOQ20" s="38" t="e">
        <f>AVERAGEIFS('Cobalt Prices'!$G$10:$G$4229,'Cobalt Prices'!$E$10:$E$4229,UOQ$4)</f>
        <v>#DIV/0!</v>
      </c>
      <c r="UOR20" s="38" t="e">
        <f>AVERAGEIFS('Cobalt Prices'!$G$10:$G$4229,'Cobalt Prices'!$E$10:$E$4229,UOR$4)</f>
        <v>#DIV/0!</v>
      </c>
      <c r="UOS20" s="38" t="e">
        <f>AVERAGEIFS('Cobalt Prices'!$G$10:$G$4229,'Cobalt Prices'!$E$10:$E$4229,UOS$4)</f>
        <v>#DIV/0!</v>
      </c>
      <c r="UOT20" s="38" t="e">
        <f>AVERAGEIFS('Cobalt Prices'!$G$10:$G$4229,'Cobalt Prices'!$E$10:$E$4229,UOT$4)</f>
        <v>#DIV/0!</v>
      </c>
      <c r="UOU20" s="38" t="e">
        <f>AVERAGEIFS('Cobalt Prices'!$G$10:$G$4229,'Cobalt Prices'!$E$10:$E$4229,UOU$4)</f>
        <v>#DIV/0!</v>
      </c>
      <c r="UOV20" s="38" t="e">
        <f>AVERAGEIFS('Cobalt Prices'!$G$10:$G$4229,'Cobalt Prices'!$E$10:$E$4229,UOV$4)</f>
        <v>#DIV/0!</v>
      </c>
      <c r="UOW20" s="38" t="e">
        <f>AVERAGEIFS('Cobalt Prices'!$G$10:$G$4229,'Cobalt Prices'!$E$10:$E$4229,UOW$4)</f>
        <v>#DIV/0!</v>
      </c>
      <c r="UOX20" s="38" t="e">
        <f>AVERAGEIFS('Cobalt Prices'!$G$10:$G$4229,'Cobalt Prices'!$E$10:$E$4229,UOX$4)</f>
        <v>#DIV/0!</v>
      </c>
      <c r="UOY20" s="38" t="e">
        <f>AVERAGEIFS('Cobalt Prices'!$G$10:$G$4229,'Cobalt Prices'!$E$10:$E$4229,UOY$4)</f>
        <v>#DIV/0!</v>
      </c>
      <c r="UOZ20" s="38" t="e">
        <f>AVERAGEIFS('Cobalt Prices'!$G$10:$G$4229,'Cobalt Prices'!$E$10:$E$4229,UOZ$4)</f>
        <v>#DIV/0!</v>
      </c>
      <c r="UPA20" s="38" t="e">
        <f>AVERAGEIFS('Cobalt Prices'!$G$10:$G$4229,'Cobalt Prices'!$E$10:$E$4229,UPA$4)</f>
        <v>#DIV/0!</v>
      </c>
      <c r="UPB20" s="38" t="e">
        <f>AVERAGEIFS('Cobalt Prices'!$G$10:$G$4229,'Cobalt Prices'!$E$10:$E$4229,UPB$4)</f>
        <v>#DIV/0!</v>
      </c>
      <c r="UPC20" s="38" t="e">
        <f>AVERAGEIFS('Cobalt Prices'!$G$10:$G$4229,'Cobalt Prices'!$E$10:$E$4229,UPC$4)</f>
        <v>#DIV/0!</v>
      </c>
      <c r="UPD20" s="38" t="e">
        <f>AVERAGEIFS('Cobalt Prices'!$G$10:$G$4229,'Cobalt Prices'!$E$10:$E$4229,UPD$4)</f>
        <v>#DIV/0!</v>
      </c>
      <c r="UPE20" s="38" t="e">
        <f>AVERAGEIFS('Cobalt Prices'!$G$10:$G$4229,'Cobalt Prices'!$E$10:$E$4229,UPE$4)</f>
        <v>#DIV/0!</v>
      </c>
      <c r="UPF20" s="38" t="e">
        <f>AVERAGEIFS('Cobalt Prices'!$G$10:$G$4229,'Cobalt Prices'!$E$10:$E$4229,UPF$4)</f>
        <v>#DIV/0!</v>
      </c>
      <c r="UPG20" s="38" t="e">
        <f>AVERAGEIFS('Cobalt Prices'!$G$10:$G$4229,'Cobalt Prices'!$E$10:$E$4229,UPG$4)</f>
        <v>#DIV/0!</v>
      </c>
      <c r="UPH20" s="38" t="e">
        <f>AVERAGEIFS('Cobalt Prices'!$G$10:$G$4229,'Cobalt Prices'!$E$10:$E$4229,UPH$4)</f>
        <v>#DIV/0!</v>
      </c>
      <c r="UPI20" s="38" t="e">
        <f>AVERAGEIFS('Cobalt Prices'!$G$10:$G$4229,'Cobalt Prices'!$E$10:$E$4229,UPI$4)</f>
        <v>#DIV/0!</v>
      </c>
      <c r="UPJ20" s="38" t="e">
        <f>AVERAGEIFS('Cobalt Prices'!$G$10:$G$4229,'Cobalt Prices'!$E$10:$E$4229,UPJ$4)</f>
        <v>#DIV/0!</v>
      </c>
      <c r="UPK20" s="38" t="e">
        <f>AVERAGEIFS('Cobalt Prices'!$G$10:$G$4229,'Cobalt Prices'!$E$10:$E$4229,UPK$4)</f>
        <v>#DIV/0!</v>
      </c>
      <c r="UPL20" s="38" t="e">
        <f>AVERAGEIFS('Cobalt Prices'!$G$10:$G$4229,'Cobalt Prices'!$E$10:$E$4229,UPL$4)</f>
        <v>#DIV/0!</v>
      </c>
      <c r="UPM20" s="38" t="e">
        <f>AVERAGEIFS('Cobalt Prices'!$G$10:$G$4229,'Cobalt Prices'!$E$10:$E$4229,UPM$4)</f>
        <v>#DIV/0!</v>
      </c>
      <c r="UPN20" s="38" t="e">
        <f>AVERAGEIFS('Cobalt Prices'!$G$10:$G$4229,'Cobalt Prices'!$E$10:$E$4229,UPN$4)</f>
        <v>#DIV/0!</v>
      </c>
      <c r="UPO20" s="38" t="e">
        <f>AVERAGEIFS('Cobalt Prices'!$G$10:$G$4229,'Cobalt Prices'!$E$10:$E$4229,UPO$4)</f>
        <v>#DIV/0!</v>
      </c>
      <c r="UPP20" s="38" t="e">
        <f>AVERAGEIFS('Cobalt Prices'!$G$10:$G$4229,'Cobalt Prices'!$E$10:$E$4229,UPP$4)</f>
        <v>#DIV/0!</v>
      </c>
      <c r="UPQ20" s="38" t="e">
        <f>AVERAGEIFS('Cobalt Prices'!$G$10:$G$4229,'Cobalt Prices'!$E$10:$E$4229,UPQ$4)</f>
        <v>#DIV/0!</v>
      </c>
      <c r="UPR20" s="38" t="e">
        <f>AVERAGEIFS('Cobalt Prices'!$G$10:$G$4229,'Cobalt Prices'!$E$10:$E$4229,UPR$4)</f>
        <v>#DIV/0!</v>
      </c>
      <c r="UPS20" s="38" t="e">
        <f>AVERAGEIFS('Cobalt Prices'!$G$10:$G$4229,'Cobalt Prices'!$E$10:$E$4229,UPS$4)</f>
        <v>#DIV/0!</v>
      </c>
      <c r="UPT20" s="38" t="e">
        <f>AVERAGEIFS('Cobalt Prices'!$G$10:$G$4229,'Cobalt Prices'!$E$10:$E$4229,UPT$4)</f>
        <v>#DIV/0!</v>
      </c>
      <c r="UPU20" s="38" t="e">
        <f>AVERAGEIFS('Cobalt Prices'!$G$10:$G$4229,'Cobalt Prices'!$E$10:$E$4229,UPU$4)</f>
        <v>#DIV/0!</v>
      </c>
      <c r="UPV20" s="38" t="e">
        <f>AVERAGEIFS('Cobalt Prices'!$G$10:$G$4229,'Cobalt Prices'!$E$10:$E$4229,UPV$4)</f>
        <v>#DIV/0!</v>
      </c>
      <c r="UPW20" s="38" t="e">
        <f>AVERAGEIFS('Cobalt Prices'!$G$10:$G$4229,'Cobalt Prices'!$E$10:$E$4229,UPW$4)</f>
        <v>#DIV/0!</v>
      </c>
      <c r="UPX20" s="38" t="e">
        <f>AVERAGEIFS('Cobalt Prices'!$G$10:$G$4229,'Cobalt Prices'!$E$10:$E$4229,UPX$4)</f>
        <v>#DIV/0!</v>
      </c>
      <c r="UPY20" s="38" t="e">
        <f>AVERAGEIFS('Cobalt Prices'!$G$10:$G$4229,'Cobalt Prices'!$E$10:$E$4229,UPY$4)</f>
        <v>#DIV/0!</v>
      </c>
      <c r="UPZ20" s="38" t="e">
        <f>AVERAGEIFS('Cobalt Prices'!$G$10:$G$4229,'Cobalt Prices'!$E$10:$E$4229,UPZ$4)</f>
        <v>#DIV/0!</v>
      </c>
      <c r="UQA20" s="38" t="e">
        <f>AVERAGEIFS('Cobalt Prices'!$G$10:$G$4229,'Cobalt Prices'!$E$10:$E$4229,UQA$4)</f>
        <v>#DIV/0!</v>
      </c>
      <c r="UQB20" s="38" t="e">
        <f>AVERAGEIFS('Cobalt Prices'!$G$10:$G$4229,'Cobalt Prices'!$E$10:$E$4229,UQB$4)</f>
        <v>#DIV/0!</v>
      </c>
      <c r="UQC20" s="38" t="e">
        <f>AVERAGEIFS('Cobalt Prices'!$G$10:$G$4229,'Cobalt Prices'!$E$10:$E$4229,UQC$4)</f>
        <v>#DIV/0!</v>
      </c>
      <c r="UQD20" s="38" t="e">
        <f>AVERAGEIFS('Cobalt Prices'!$G$10:$G$4229,'Cobalt Prices'!$E$10:$E$4229,UQD$4)</f>
        <v>#DIV/0!</v>
      </c>
      <c r="UQE20" s="38" t="e">
        <f>AVERAGEIFS('Cobalt Prices'!$G$10:$G$4229,'Cobalt Prices'!$E$10:$E$4229,UQE$4)</f>
        <v>#DIV/0!</v>
      </c>
      <c r="UQF20" s="38" t="e">
        <f>AVERAGEIFS('Cobalt Prices'!$G$10:$G$4229,'Cobalt Prices'!$E$10:$E$4229,UQF$4)</f>
        <v>#DIV/0!</v>
      </c>
      <c r="UQG20" s="38" t="e">
        <f>AVERAGEIFS('Cobalt Prices'!$G$10:$G$4229,'Cobalt Prices'!$E$10:$E$4229,UQG$4)</f>
        <v>#DIV/0!</v>
      </c>
      <c r="UQH20" s="38" t="e">
        <f>AVERAGEIFS('Cobalt Prices'!$G$10:$G$4229,'Cobalt Prices'!$E$10:$E$4229,UQH$4)</f>
        <v>#DIV/0!</v>
      </c>
      <c r="UQI20" s="38" t="e">
        <f>AVERAGEIFS('Cobalt Prices'!$G$10:$G$4229,'Cobalt Prices'!$E$10:$E$4229,UQI$4)</f>
        <v>#DIV/0!</v>
      </c>
      <c r="UQJ20" s="38" t="e">
        <f>AVERAGEIFS('Cobalt Prices'!$G$10:$G$4229,'Cobalt Prices'!$E$10:$E$4229,UQJ$4)</f>
        <v>#DIV/0!</v>
      </c>
      <c r="UQK20" s="38" t="e">
        <f>AVERAGEIFS('Cobalt Prices'!$G$10:$G$4229,'Cobalt Prices'!$E$10:$E$4229,UQK$4)</f>
        <v>#DIV/0!</v>
      </c>
      <c r="UQL20" s="38" t="e">
        <f>AVERAGEIFS('Cobalt Prices'!$G$10:$G$4229,'Cobalt Prices'!$E$10:$E$4229,UQL$4)</f>
        <v>#DIV/0!</v>
      </c>
      <c r="UQM20" s="38" t="e">
        <f>AVERAGEIFS('Cobalt Prices'!$G$10:$G$4229,'Cobalt Prices'!$E$10:$E$4229,UQM$4)</f>
        <v>#DIV/0!</v>
      </c>
      <c r="UQN20" s="38" t="e">
        <f>AVERAGEIFS('Cobalt Prices'!$G$10:$G$4229,'Cobalt Prices'!$E$10:$E$4229,UQN$4)</f>
        <v>#DIV/0!</v>
      </c>
      <c r="UQO20" s="38" t="e">
        <f>AVERAGEIFS('Cobalt Prices'!$G$10:$G$4229,'Cobalt Prices'!$E$10:$E$4229,UQO$4)</f>
        <v>#DIV/0!</v>
      </c>
      <c r="UQP20" s="38" t="e">
        <f>AVERAGEIFS('Cobalt Prices'!$G$10:$G$4229,'Cobalt Prices'!$E$10:$E$4229,UQP$4)</f>
        <v>#DIV/0!</v>
      </c>
      <c r="UQQ20" s="38" t="e">
        <f>AVERAGEIFS('Cobalt Prices'!$G$10:$G$4229,'Cobalt Prices'!$E$10:$E$4229,UQQ$4)</f>
        <v>#DIV/0!</v>
      </c>
      <c r="UQR20" s="38" t="e">
        <f>AVERAGEIFS('Cobalt Prices'!$G$10:$G$4229,'Cobalt Prices'!$E$10:$E$4229,UQR$4)</f>
        <v>#DIV/0!</v>
      </c>
      <c r="UQS20" s="38" t="e">
        <f>AVERAGEIFS('Cobalt Prices'!$G$10:$G$4229,'Cobalt Prices'!$E$10:$E$4229,UQS$4)</f>
        <v>#DIV/0!</v>
      </c>
      <c r="UQT20" s="38" t="e">
        <f>AVERAGEIFS('Cobalt Prices'!$G$10:$G$4229,'Cobalt Prices'!$E$10:$E$4229,UQT$4)</f>
        <v>#DIV/0!</v>
      </c>
      <c r="UQU20" s="38" t="e">
        <f>AVERAGEIFS('Cobalt Prices'!$G$10:$G$4229,'Cobalt Prices'!$E$10:$E$4229,UQU$4)</f>
        <v>#DIV/0!</v>
      </c>
      <c r="UQV20" s="38" t="e">
        <f>AVERAGEIFS('Cobalt Prices'!$G$10:$G$4229,'Cobalt Prices'!$E$10:$E$4229,UQV$4)</f>
        <v>#DIV/0!</v>
      </c>
      <c r="UQW20" s="38" t="e">
        <f>AVERAGEIFS('Cobalt Prices'!$G$10:$G$4229,'Cobalt Prices'!$E$10:$E$4229,UQW$4)</f>
        <v>#DIV/0!</v>
      </c>
      <c r="UQX20" s="38" t="e">
        <f>AVERAGEIFS('Cobalt Prices'!$G$10:$G$4229,'Cobalt Prices'!$E$10:$E$4229,UQX$4)</f>
        <v>#DIV/0!</v>
      </c>
      <c r="UQY20" s="38" t="e">
        <f>AVERAGEIFS('Cobalt Prices'!$G$10:$G$4229,'Cobalt Prices'!$E$10:$E$4229,UQY$4)</f>
        <v>#DIV/0!</v>
      </c>
      <c r="UQZ20" s="38" t="e">
        <f>AVERAGEIFS('Cobalt Prices'!$G$10:$G$4229,'Cobalt Prices'!$E$10:$E$4229,UQZ$4)</f>
        <v>#DIV/0!</v>
      </c>
      <c r="URA20" s="38" t="e">
        <f>AVERAGEIFS('Cobalt Prices'!$G$10:$G$4229,'Cobalt Prices'!$E$10:$E$4229,URA$4)</f>
        <v>#DIV/0!</v>
      </c>
      <c r="URB20" s="38" t="e">
        <f>AVERAGEIFS('Cobalt Prices'!$G$10:$G$4229,'Cobalt Prices'!$E$10:$E$4229,URB$4)</f>
        <v>#DIV/0!</v>
      </c>
      <c r="URC20" s="38" t="e">
        <f>AVERAGEIFS('Cobalt Prices'!$G$10:$G$4229,'Cobalt Prices'!$E$10:$E$4229,URC$4)</f>
        <v>#DIV/0!</v>
      </c>
      <c r="URD20" s="38" t="e">
        <f>AVERAGEIFS('Cobalt Prices'!$G$10:$G$4229,'Cobalt Prices'!$E$10:$E$4229,URD$4)</f>
        <v>#DIV/0!</v>
      </c>
      <c r="URE20" s="38" t="e">
        <f>AVERAGEIFS('Cobalt Prices'!$G$10:$G$4229,'Cobalt Prices'!$E$10:$E$4229,URE$4)</f>
        <v>#DIV/0!</v>
      </c>
      <c r="URF20" s="38" t="e">
        <f>AVERAGEIFS('Cobalt Prices'!$G$10:$G$4229,'Cobalt Prices'!$E$10:$E$4229,URF$4)</f>
        <v>#DIV/0!</v>
      </c>
      <c r="URG20" s="38" t="e">
        <f>AVERAGEIFS('Cobalt Prices'!$G$10:$G$4229,'Cobalt Prices'!$E$10:$E$4229,URG$4)</f>
        <v>#DIV/0!</v>
      </c>
      <c r="URH20" s="38" t="e">
        <f>AVERAGEIFS('Cobalt Prices'!$G$10:$G$4229,'Cobalt Prices'!$E$10:$E$4229,URH$4)</f>
        <v>#DIV/0!</v>
      </c>
      <c r="URI20" s="38" t="e">
        <f>AVERAGEIFS('Cobalt Prices'!$G$10:$G$4229,'Cobalt Prices'!$E$10:$E$4229,URI$4)</f>
        <v>#DIV/0!</v>
      </c>
      <c r="URJ20" s="38" t="e">
        <f>AVERAGEIFS('Cobalt Prices'!$G$10:$G$4229,'Cobalt Prices'!$E$10:$E$4229,URJ$4)</f>
        <v>#DIV/0!</v>
      </c>
      <c r="URK20" s="38" t="e">
        <f>AVERAGEIFS('Cobalt Prices'!$G$10:$G$4229,'Cobalt Prices'!$E$10:$E$4229,URK$4)</f>
        <v>#DIV/0!</v>
      </c>
      <c r="URL20" s="38" t="e">
        <f>AVERAGEIFS('Cobalt Prices'!$G$10:$G$4229,'Cobalt Prices'!$E$10:$E$4229,URL$4)</f>
        <v>#DIV/0!</v>
      </c>
      <c r="URM20" s="38" t="e">
        <f>AVERAGEIFS('Cobalt Prices'!$G$10:$G$4229,'Cobalt Prices'!$E$10:$E$4229,URM$4)</f>
        <v>#DIV/0!</v>
      </c>
      <c r="URN20" s="38" t="e">
        <f>AVERAGEIFS('Cobalt Prices'!$G$10:$G$4229,'Cobalt Prices'!$E$10:$E$4229,URN$4)</f>
        <v>#DIV/0!</v>
      </c>
      <c r="URO20" s="38" t="e">
        <f>AVERAGEIFS('Cobalt Prices'!$G$10:$G$4229,'Cobalt Prices'!$E$10:$E$4229,URO$4)</f>
        <v>#DIV/0!</v>
      </c>
      <c r="URP20" s="38" t="e">
        <f>AVERAGEIFS('Cobalt Prices'!$G$10:$G$4229,'Cobalt Prices'!$E$10:$E$4229,URP$4)</f>
        <v>#DIV/0!</v>
      </c>
      <c r="URQ20" s="38" t="e">
        <f>AVERAGEIFS('Cobalt Prices'!$G$10:$G$4229,'Cobalt Prices'!$E$10:$E$4229,URQ$4)</f>
        <v>#DIV/0!</v>
      </c>
      <c r="URR20" s="38" t="e">
        <f>AVERAGEIFS('Cobalt Prices'!$G$10:$G$4229,'Cobalt Prices'!$E$10:$E$4229,URR$4)</f>
        <v>#DIV/0!</v>
      </c>
      <c r="URS20" s="38" t="e">
        <f>AVERAGEIFS('Cobalt Prices'!$G$10:$G$4229,'Cobalt Prices'!$E$10:$E$4229,URS$4)</f>
        <v>#DIV/0!</v>
      </c>
      <c r="URT20" s="38" t="e">
        <f>AVERAGEIFS('Cobalt Prices'!$G$10:$G$4229,'Cobalt Prices'!$E$10:$E$4229,URT$4)</f>
        <v>#DIV/0!</v>
      </c>
      <c r="URU20" s="38" t="e">
        <f>AVERAGEIFS('Cobalt Prices'!$G$10:$G$4229,'Cobalt Prices'!$E$10:$E$4229,URU$4)</f>
        <v>#DIV/0!</v>
      </c>
      <c r="URV20" s="38" t="e">
        <f>AVERAGEIFS('Cobalt Prices'!$G$10:$G$4229,'Cobalt Prices'!$E$10:$E$4229,URV$4)</f>
        <v>#DIV/0!</v>
      </c>
      <c r="URW20" s="38" t="e">
        <f>AVERAGEIFS('Cobalt Prices'!$G$10:$G$4229,'Cobalt Prices'!$E$10:$E$4229,URW$4)</f>
        <v>#DIV/0!</v>
      </c>
      <c r="URX20" s="38" t="e">
        <f>AVERAGEIFS('Cobalt Prices'!$G$10:$G$4229,'Cobalt Prices'!$E$10:$E$4229,URX$4)</f>
        <v>#DIV/0!</v>
      </c>
      <c r="URY20" s="38" t="e">
        <f>AVERAGEIFS('Cobalt Prices'!$G$10:$G$4229,'Cobalt Prices'!$E$10:$E$4229,URY$4)</f>
        <v>#DIV/0!</v>
      </c>
      <c r="URZ20" s="38" t="e">
        <f>AVERAGEIFS('Cobalt Prices'!$G$10:$G$4229,'Cobalt Prices'!$E$10:$E$4229,URZ$4)</f>
        <v>#DIV/0!</v>
      </c>
      <c r="USA20" s="38" t="e">
        <f>AVERAGEIFS('Cobalt Prices'!$G$10:$G$4229,'Cobalt Prices'!$E$10:$E$4229,USA$4)</f>
        <v>#DIV/0!</v>
      </c>
      <c r="USB20" s="38" t="e">
        <f>AVERAGEIFS('Cobalt Prices'!$G$10:$G$4229,'Cobalt Prices'!$E$10:$E$4229,USB$4)</f>
        <v>#DIV/0!</v>
      </c>
      <c r="USC20" s="38" t="e">
        <f>AVERAGEIFS('Cobalt Prices'!$G$10:$G$4229,'Cobalt Prices'!$E$10:$E$4229,USC$4)</f>
        <v>#DIV/0!</v>
      </c>
      <c r="USD20" s="38" t="e">
        <f>AVERAGEIFS('Cobalt Prices'!$G$10:$G$4229,'Cobalt Prices'!$E$10:$E$4229,USD$4)</f>
        <v>#DIV/0!</v>
      </c>
      <c r="USE20" s="38" t="e">
        <f>AVERAGEIFS('Cobalt Prices'!$G$10:$G$4229,'Cobalt Prices'!$E$10:$E$4229,USE$4)</f>
        <v>#DIV/0!</v>
      </c>
      <c r="USF20" s="38" t="e">
        <f>AVERAGEIFS('Cobalt Prices'!$G$10:$G$4229,'Cobalt Prices'!$E$10:$E$4229,USF$4)</f>
        <v>#DIV/0!</v>
      </c>
      <c r="USG20" s="38" t="e">
        <f>AVERAGEIFS('Cobalt Prices'!$G$10:$G$4229,'Cobalt Prices'!$E$10:$E$4229,USG$4)</f>
        <v>#DIV/0!</v>
      </c>
      <c r="USH20" s="38" t="e">
        <f>AVERAGEIFS('Cobalt Prices'!$G$10:$G$4229,'Cobalt Prices'!$E$10:$E$4229,USH$4)</f>
        <v>#DIV/0!</v>
      </c>
      <c r="USI20" s="38" t="e">
        <f>AVERAGEIFS('Cobalt Prices'!$G$10:$G$4229,'Cobalt Prices'!$E$10:$E$4229,USI$4)</f>
        <v>#DIV/0!</v>
      </c>
      <c r="USJ20" s="38" t="e">
        <f>AVERAGEIFS('Cobalt Prices'!$G$10:$G$4229,'Cobalt Prices'!$E$10:$E$4229,USJ$4)</f>
        <v>#DIV/0!</v>
      </c>
      <c r="USK20" s="38" t="e">
        <f>AVERAGEIFS('Cobalt Prices'!$G$10:$G$4229,'Cobalt Prices'!$E$10:$E$4229,USK$4)</f>
        <v>#DIV/0!</v>
      </c>
      <c r="USL20" s="38" t="e">
        <f>AVERAGEIFS('Cobalt Prices'!$G$10:$G$4229,'Cobalt Prices'!$E$10:$E$4229,USL$4)</f>
        <v>#DIV/0!</v>
      </c>
      <c r="USM20" s="38" t="e">
        <f>AVERAGEIFS('Cobalt Prices'!$G$10:$G$4229,'Cobalt Prices'!$E$10:$E$4229,USM$4)</f>
        <v>#DIV/0!</v>
      </c>
      <c r="USN20" s="38" t="e">
        <f>AVERAGEIFS('Cobalt Prices'!$G$10:$G$4229,'Cobalt Prices'!$E$10:$E$4229,USN$4)</f>
        <v>#DIV/0!</v>
      </c>
      <c r="USO20" s="38" t="e">
        <f>AVERAGEIFS('Cobalt Prices'!$G$10:$G$4229,'Cobalt Prices'!$E$10:$E$4229,USO$4)</f>
        <v>#DIV/0!</v>
      </c>
      <c r="USP20" s="38" t="e">
        <f>AVERAGEIFS('Cobalt Prices'!$G$10:$G$4229,'Cobalt Prices'!$E$10:$E$4229,USP$4)</f>
        <v>#DIV/0!</v>
      </c>
      <c r="USQ20" s="38" t="e">
        <f>AVERAGEIFS('Cobalt Prices'!$G$10:$G$4229,'Cobalt Prices'!$E$10:$E$4229,USQ$4)</f>
        <v>#DIV/0!</v>
      </c>
      <c r="USR20" s="38" t="e">
        <f>AVERAGEIFS('Cobalt Prices'!$G$10:$G$4229,'Cobalt Prices'!$E$10:$E$4229,USR$4)</f>
        <v>#DIV/0!</v>
      </c>
      <c r="USS20" s="38" t="e">
        <f>AVERAGEIFS('Cobalt Prices'!$G$10:$G$4229,'Cobalt Prices'!$E$10:$E$4229,USS$4)</f>
        <v>#DIV/0!</v>
      </c>
      <c r="UST20" s="38" t="e">
        <f>AVERAGEIFS('Cobalt Prices'!$G$10:$G$4229,'Cobalt Prices'!$E$10:$E$4229,UST$4)</f>
        <v>#DIV/0!</v>
      </c>
      <c r="USU20" s="38" t="e">
        <f>AVERAGEIFS('Cobalt Prices'!$G$10:$G$4229,'Cobalt Prices'!$E$10:$E$4229,USU$4)</f>
        <v>#DIV/0!</v>
      </c>
      <c r="USV20" s="38" t="e">
        <f>AVERAGEIFS('Cobalt Prices'!$G$10:$G$4229,'Cobalt Prices'!$E$10:$E$4229,USV$4)</f>
        <v>#DIV/0!</v>
      </c>
      <c r="USW20" s="38" t="e">
        <f>AVERAGEIFS('Cobalt Prices'!$G$10:$G$4229,'Cobalt Prices'!$E$10:$E$4229,USW$4)</f>
        <v>#DIV/0!</v>
      </c>
      <c r="USX20" s="38" t="e">
        <f>AVERAGEIFS('Cobalt Prices'!$G$10:$G$4229,'Cobalt Prices'!$E$10:$E$4229,USX$4)</f>
        <v>#DIV/0!</v>
      </c>
      <c r="USY20" s="38" t="e">
        <f>AVERAGEIFS('Cobalt Prices'!$G$10:$G$4229,'Cobalt Prices'!$E$10:$E$4229,USY$4)</f>
        <v>#DIV/0!</v>
      </c>
      <c r="USZ20" s="38" t="e">
        <f>AVERAGEIFS('Cobalt Prices'!$G$10:$G$4229,'Cobalt Prices'!$E$10:$E$4229,USZ$4)</f>
        <v>#DIV/0!</v>
      </c>
      <c r="UTA20" s="38" t="e">
        <f>AVERAGEIFS('Cobalt Prices'!$G$10:$G$4229,'Cobalt Prices'!$E$10:$E$4229,UTA$4)</f>
        <v>#DIV/0!</v>
      </c>
      <c r="UTB20" s="38" t="e">
        <f>AVERAGEIFS('Cobalt Prices'!$G$10:$G$4229,'Cobalt Prices'!$E$10:$E$4229,UTB$4)</f>
        <v>#DIV/0!</v>
      </c>
      <c r="UTC20" s="38" t="e">
        <f>AVERAGEIFS('Cobalt Prices'!$G$10:$G$4229,'Cobalt Prices'!$E$10:$E$4229,UTC$4)</f>
        <v>#DIV/0!</v>
      </c>
      <c r="UTD20" s="38" t="e">
        <f>AVERAGEIFS('Cobalt Prices'!$G$10:$G$4229,'Cobalt Prices'!$E$10:$E$4229,UTD$4)</f>
        <v>#DIV/0!</v>
      </c>
      <c r="UTE20" s="38" t="e">
        <f>AVERAGEIFS('Cobalt Prices'!$G$10:$G$4229,'Cobalt Prices'!$E$10:$E$4229,UTE$4)</f>
        <v>#DIV/0!</v>
      </c>
      <c r="UTF20" s="38" t="e">
        <f>AVERAGEIFS('Cobalt Prices'!$G$10:$G$4229,'Cobalt Prices'!$E$10:$E$4229,UTF$4)</f>
        <v>#DIV/0!</v>
      </c>
      <c r="UTG20" s="38" t="e">
        <f>AVERAGEIFS('Cobalt Prices'!$G$10:$G$4229,'Cobalt Prices'!$E$10:$E$4229,UTG$4)</f>
        <v>#DIV/0!</v>
      </c>
      <c r="UTH20" s="38" t="e">
        <f>AVERAGEIFS('Cobalt Prices'!$G$10:$G$4229,'Cobalt Prices'!$E$10:$E$4229,UTH$4)</f>
        <v>#DIV/0!</v>
      </c>
      <c r="UTI20" s="38" t="e">
        <f>AVERAGEIFS('Cobalt Prices'!$G$10:$G$4229,'Cobalt Prices'!$E$10:$E$4229,UTI$4)</f>
        <v>#DIV/0!</v>
      </c>
      <c r="UTJ20" s="38" t="e">
        <f>AVERAGEIFS('Cobalt Prices'!$G$10:$G$4229,'Cobalt Prices'!$E$10:$E$4229,UTJ$4)</f>
        <v>#DIV/0!</v>
      </c>
      <c r="UTK20" s="38" t="e">
        <f>AVERAGEIFS('Cobalt Prices'!$G$10:$G$4229,'Cobalt Prices'!$E$10:$E$4229,UTK$4)</f>
        <v>#DIV/0!</v>
      </c>
      <c r="UTL20" s="38" t="e">
        <f>AVERAGEIFS('Cobalt Prices'!$G$10:$G$4229,'Cobalt Prices'!$E$10:$E$4229,UTL$4)</f>
        <v>#DIV/0!</v>
      </c>
      <c r="UTM20" s="38" t="e">
        <f>AVERAGEIFS('Cobalt Prices'!$G$10:$G$4229,'Cobalt Prices'!$E$10:$E$4229,UTM$4)</f>
        <v>#DIV/0!</v>
      </c>
      <c r="UTN20" s="38" t="e">
        <f>AVERAGEIFS('Cobalt Prices'!$G$10:$G$4229,'Cobalt Prices'!$E$10:$E$4229,UTN$4)</f>
        <v>#DIV/0!</v>
      </c>
      <c r="UTO20" s="38" t="e">
        <f>AVERAGEIFS('Cobalt Prices'!$G$10:$G$4229,'Cobalt Prices'!$E$10:$E$4229,UTO$4)</f>
        <v>#DIV/0!</v>
      </c>
      <c r="UTP20" s="38" t="e">
        <f>AVERAGEIFS('Cobalt Prices'!$G$10:$G$4229,'Cobalt Prices'!$E$10:$E$4229,UTP$4)</f>
        <v>#DIV/0!</v>
      </c>
      <c r="UTQ20" s="38" t="e">
        <f>AVERAGEIFS('Cobalt Prices'!$G$10:$G$4229,'Cobalt Prices'!$E$10:$E$4229,UTQ$4)</f>
        <v>#DIV/0!</v>
      </c>
      <c r="UTR20" s="38" t="e">
        <f>AVERAGEIFS('Cobalt Prices'!$G$10:$G$4229,'Cobalt Prices'!$E$10:$E$4229,UTR$4)</f>
        <v>#DIV/0!</v>
      </c>
      <c r="UTS20" s="38" t="e">
        <f>AVERAGEIFS('Cobalt Prices'!$G$10:$G$4229,'Cobalt Prices'!$E$10:$E$4229,UTS$4)</f>
        <v>#DIV/0!</v>
      </c>
      <c r="UTT20" s="38" t="e">
        <f>AVERAGEIFS('Cobalt Prices'!$G$10:$G$4229,'Cobalt Prices'!$E$10:$E$4229,UTT$4)</f>
        <v>#DIV/0!</v>
      </c>
      <c r="UTU20" s="38" t="e">
        <f>AVERAGEIFS('Cobalt Prices'!$G$10:$G$4229,'Cobalt Prices'!$E$10:$E$4229,UTU$4)</f>
        <v>#DIV/0!</v>
      </c>
      <c r="UTV20" s="38" t="e">
        <f>AVERAGEIFS('Cobalt Prices'!$G$10:$G$4229,'Cobalt Prices'!$E$10:$E$4229,UTV$4)</f>
        <v>#DIV/0!</v>
      </c>
      <c r="UTW20" s="38" t="e">
        <f>AVERAGEIFS('Cobalt Prices'!$G$10:$G$4229,'Cobalt Prices'!$E$10:$E$4229,UTW$4)</f>
        <v>#DIV/0!</v>
      </c>
      <c r="UTX20" s="38" t="e">
        <f>AVERAGEIFS('Cobalt Prices'!$G$10:$G$4229,'Cobalt Prices'!$E$10:$E$4229,UTX$4)</f>
        <v>#DIV/0!</v>
      </c>
      <c r="UTY20" s="38" t="e">
        <f>AVERAGEIFS('Cobalt Prices'!$G$10:$G$4229,'Cobalt Prices'!$E$10:$E$4229,UTY$4)</f>
        <v>#DIV/0!</v>
      </c>
      <c r="UTZ20" s="38" t="e">
        <f>AVERAGEIFS('Cobalt Prices'!$G$10:$G$4229,'Cobalt Prices'!$E$10:$E$4229,UTZ$4)</f>
        <v>#DIV/0!</v>
      </c>
      <c r="UUA20" s="38" t="e">
        <f>AVERAGEIFS('Cobalt Prices'!$G$10:$G$4229,'Cobalt Prices'!$E$10:$E$4229,UUA$4)</f>
        <v>#DIV/0!</v>
      </c>
      <c r="UUB20" s="38" t="e">
        <f>AVERAGEIFS('Cobalt Prices'!$G$10:$G$4229,'Cobalt Prices'!$E$10:$E$4229,UUB$4)</f>
        <v>#DIV/0!</v>
      </c>
      <c r="UUC20" s="38" t="e">
        <f>AVERAGEIFS('Cobalt Prices'!$G$10:$G$4229,'Cobalt Prices'!$E$10:$E$4229,UUC$4)</f>
        <v>#DIV/0!</v>
      </c>
      <c r="UUD20" s="38" t="e">
        <f>AVERAGEIFS('Cobalt Prices'!$G$10:$G$4229,'Cobalt Prices'!$E$10:$E$4229,UUD$4)</f>
        <v>#DIV/0!</v>
      </c>
      <c r="UUE20" s="38" t="e">
        <f>AVERAGEIFS('Cobalt Prices'!$G$10:$G$4229,'Cobalt Prices'!$E$10:$E$4229,UUE$4)</f>
        <v>#DIV/0!</v>
      </c>
      <c r="UUF20" s="38" t="e">
        <f>AVERAGEIFS('Cobalt Prices'!$G$10:$G$4229,'Cobalt Prices'!$E$10:$E$4229,UUF$4)</f>
        <v>#DIV/0!</v>
      </c>
      <c r="UUG20" s="38" t="e">
        <f>AVERAGEIFS('Cobalt Prices'!$G$10:$G$4229,'Cobalt Prices'!$E$10:$E$4229,UUG$4)</f>
        <v>#DIV/0!</v>
      </c>
      <c r="UUH20" s="38" t="e">
        <f>AVERAGEIFS('Cobalt Prices'!$G$10:$G$4229,'Cobalt Prices'!$E$10:$E$4229,UUH$4)</f>
        <v>#DIV/0!</v>
      </c>
      <c r="UUI20" s="38" t="e">
        <f>AVERAGEIFS('Cobalt Prices'!$G$10:$G$4229,'Cobalt Prices'!$E$10:$E$4229,UUI$4)</f>
        <v>#DIV/0!</v>
      </c>
      <c r="UUJ20" s="38" t="e">
        <f>AVERAGEIFS('Cobalt Prices'!$G$10:$G$4229,'Cobalt Prices'!$E$10:$E$4229,UUJ$4)</f>
        <v>#DIV/0!</v>
      </c>
      <c r="UUK20" s="38" t="e">
        <f>AVERAGEIFS('Cobalt Prices'!$G$10:$G$4229,'Cobalt Prices'!$E$10:$E$4229,UUK$4)</f>
        <v>#DIV/0!</v>
      </c>
      <c r="UUL20" s="38" t="e">
        <f>AVERAGEIFS('Cobalt Prices'!$G$10:$G$4229,'Cobalt Prices'!$E$10:$E$4229,UUL$4)</f>
        <v>#DIV/0!</v>
      </c>
      <c r="UUM20" s="38" t="e">
        <f>AVERAGEIFS('Cobalt Prices'!$G$10:$G$4229,'Cobalt Prices'!$E$10:$E$4229,UUM$4)</f>
        <v>#DIV/0!</v>
      </c>
      <c r="UUN20" s="38" t="e">
        <f>AVERAGEIFS('Cobalt Prices'!$G$10:$G$4229,'Cobalt Prices'!$E$10:$E$4229,UUN$4)</f>
        <v>#DIV/0!</v>
      </c>
      <c r="UUO20" s="38" t="e">
        <f>AVERAGEIFS('Cobalt Prices'!$G$10:$G$4229,'Cobalt Prices'!$E$10:$E$4229,UUO$4)</f>
        <v>#DIV/0!</v>
      </c>
      <c r="UUP20" s="38" t="e">
        <f>AVERAGEIFS('Cobalt Prices'!$G$10:$G$4229,'Cobalt Prices'!$E$10:$E$4229,UUP$4)</f>
        <v>#DIV/0!</v>
      </c>
      <c r="UUQ20" s="38" t="e">
        <f>AVERAGEIFS('Cobalt Prices'!$G$10:$G$4229,'Cobalt Prices'!$E$10:$E$4229,UUQ$4)</f>
        <v>#DIV/0!</v>
      </c>
      <c r="UUR20" s="38" t="e">
        <f>AVERAGEIFS('Cobalt Prices'!$G$10:$G$4229,'Cobalt Prices'!$E$10:$E$4229,UUR$4)</f>
        <v>#DIV/0!</v>
      </c>
      <c r="UUS20" s="38" t="e">
        <f>AVERAGEIFS('Cobalt Prices'!$G$10:$G$4229,'Cobalt Prices'!$E$10:$E$4229,UUS$4)</f>
        <v>#DIV/0!</v>
      </c>
      <c r="UUT20" s="38" t="e">
        <f>AVERAGEIFS('Cobalt Prices'!$G$10:$G$4229,'Cobalt Prices'!$E$10:$E$4229,UUT$4)</f>
        <v>#DIV/0!</v>
      </c>
      <c r="UUU20" s="38" t="e">
        <f>AVERAGEIFS('Cobalt Prices'!$G$10:$G$4229,'Cobalt Prices'!$E$10:$E$4229,UUU$4)</f>
        <v>#DIV/0!</v>
      </c>
      <c r="UUV20" s="38" t="e">
        <f>AVERAGEIFS('Cobalt Prices'!$G$10:$G$4229,'Cobalt Prices'!$E$10:$E$4229,UUV$4)</f>
        <v>#DIV/0!</v>
      </c>
      <c r="UUW20" s="38" t="e">
        <f>AVERAGEIFS('Cobalt Prices'!$G$10:$G$4229,'Cobalt Prices'!$E$10:$E$4229,UUW$4)</f>
        <v>#DIV/0!</v>
      </c>
      <c r="UUX20" s="38" t="e">
        <f>AVERAGEIFS('Cobalt Prices'!$G$10:$G$4229,'Cobalt Prices'!$E$10:$E$4229,UUX$4)</f>
        <v>#DIV/0!</v>
      </c>
      <c r="UUY20" s="38" t="e">
        <f>AVERAGEIFS('Cobalt Prices'!$G$10:$G$4229,'Cobalt Prices'!$E$10:$E$4229,UUY$4)</f>
        <v>#DIV/0!</v>
      </c>
      <c r="UUZ20" s="38" t="e">
        <f>AVERAGEIFS('Cobalt Prices'!$G$10:$G$4229,'Cobalt Prices'!$E$10:$E$4229,UUZ$4)</f>
        <v>#DIV/0!</v>
      </c>
      <c r="UVA20" s="38" t="e">
        <f>AVERAGEIFS('Cobalt Prices'!$G$10:$G$4229,'Cobalt Prices'!$E$10:$E$4229,UVA$4)</f>
        <v>#DIV/0!</v>
      </c>
      <c r="UVB20" s="38" t="e">
        <f>AVERAGEIFS('Cobalt Prices'!$G$10:$G$4229,'Cobalt Prices'!$E$10:$E$4229,UVB$4)</f>
        <v>#DIV/0!</v>
      </c>
      <c r="UVC20" s="38" t="e">
        <f>AVERAGEIFS('Cobalt Prices'!$G$10:$G$4229,'Cobalt Prices'!$E$10:$E$4229,UVC$4)</f>
        <v>#DIV/0!</v>
      </c>
      <c r="UVD20" s="38" t="e">
        <f>AVERAGEIFS('Cobalt Prices'!$G$10:$G$4229,'Cobalt Prices'!$E$10:$E$4229,UVD$4)</f>
        <v>#DIV/0!</v>
      </c>
      <c r="UVE20" s="38" t="e">
        <f>AVERAGEIFS('Cobalt Prices'!$G$10:$G$4229,'Cobalt Prices'!$E$10:$E$4229,UVE$4)</f>
        <v>#DIV/0!</v>
      </c>
      <c r="UVF20" s="38" t="e">
        <f>AVERAGEIFS('Cobalt Prices'!$G$10:$G$4229,'Cobalt Prices'!$E$10:$E$4229,UVF$4)</f>
        <v>#DIV/0!</v>
      </c>
      <c r="UVG20" s="38" t="e">
        <f>AVERAGEIFS('Cobalt Prices'!$G$10:$G$4229,'Cobalt Prices'!$E$10:$E$4229,UVG$4)</f>
        <v>#DIV/0!</v>
      </c>
      <c r="UVH20" s="38" t="e">
        <f>AVERAGEIFS('Cobalt Prices'!$G$10:$G$4229,'Cobalt Prices'!$E$10:$E$4229,UVH$4)</f>
        <v>#DIV/0!</v>
      </c>
      <c r="UVI20" s="38" t="e">
        <f>AVERAGEIFS('Cobalt Prices'!$G$10:$G$4229,'Cobalt Prices'!$E$10:$E$4229,UVI$4)</f>
        <v>#DIV/0!</v>
      </c>
      <c r="UVJ20" s="38" t="e">
        <f>AVERAGEIFS('Cobalt Prices'!$G$10:$G$4229,'Cobalt Prices'!$E$10:$E$4229,UVJ$4)</f>
        <v>#DIV/0!</v>
      </c>
      <c r="UVK20" s="38" t="e">
        <f>AVERAGEIFS('Cobalt Prices'!$G$10:$G$4229,'Cobalt Prices'!$E$10:$E$4229,UVK$4)</f>
        <v>#DIV/0!</v>
      </c>
      <c r="UVL20" s="38" t="e">
        <f>AVERAGEIFS('Cobalt Prices'!$G$10:$G$4229,'Cobalt Prices'!$E$10:$E$4229,UVL$4)</f>
        <v>#DIV/0!</v>
      </c>
      <c r="UVM20" s="38" t="e">
        <f>AVERAGEIFS('Cobalt Prices'!$G$10:$G$4229,'Cobalt Prices'!$E$10:$E$4229,UVM$4)</f>
        <v>#DIV/0!</v>
      </c>
      <c r="UVN20" s="38" t="e">
        <f>AVERAGEIFS('Cobalt Prices'!$G$10:$G$4229,'Cobalt Prices'!$E$10:$E$4229,UVN$4)</f>
        <v>#DIV/0!</v>
      </c>
      <c r="UVO20" s="38" t="e">
        <f>AVERAGEIFS('Cobalt Prices'!$G$10:$G$4229,'Cobalt Prices'!$E$10:$E$4229,UVO$4)</f>
        <v>#DIV/0!</v>
      </c>
      <c r="UVP20" s="38" t="e">
        <f>AVERAGEIFS('Cobalt Prices'!$G$10:$G$4229,'Cobalt Prices'!$E$10:$E$4229,UVP$4)</f>
        <v>#DIV/0!</v>
      </c>
      <c r="UVQ20" s="38" t="e">
        <f>AVERAGEIFS('Cobalt Prices'!$G$10:$G$4229,'Cobalt Prices'!$E$10:$E$4229,UVQ$4)</f>
        <v>#DIV/0!</v>
      </c>
      <c r="UVR20" s="38" t="e">
        <f>AVERAGEIFS('Cobalt Prices'!$G$10:$G$4229,'Cobalt Prices'!$E$10:$E$4229,UVR$4)</f>
        <v>#DIV/0!</v>
      </c>
      <c r="UVS20" s="38" t="e">
        <f>AVERAGEIFS('Cobalt Prices'!$G$10:$G$4229,'Cobalt Prices'!$E$10:$E$4229,UVS$4)</f>
        <v>#DIV/0!</v>
      </c>
      <c r="UVT20" s="38" t="e">
        <f>AVERAGEIFS('Cobalt Prices'!$G$10:$G$4229,'Cobalt Prices'!$E$10:$E$4229,UVT$4)</f>
        <v>#DIV/0!</v>
      </c>
      <c r="UVU20" s="38" t="e">
        <f>AVERAGEIFS('Cobalt Prices'!$G$10:$G$4229,'Cobalt Prices'!$E$10:$E$4229,UVU$4)</f>
        <v>#DIV/0!</v>
      </c>
      <c r="UVV20" s="38" t="e">
        <f>AVERAGEIFS('Cobalt Prices'!$G$10:$G$4229,'Cobalt Prices'!$E$10:$E$4229,UVV$4)</f>
        <v>#DIV/0!</v>
      </c>
      <c r="UVW20" s="38" t="e">
        <f>AVERAGEIFS('Cobalt Prices'!$G$10:$G$4229,'Cobalt Prices'!$E$10:$E$4229,UVW$4)</f>
        <v>#DIV/0!</v>
      </c>
      <c r="UVX20" s="38" t="e">
        <f>AVERAGEIFS('Cobalt Prices'!$G$10:$G$4229,'Cobalt Prices'!$E$10:$E$4229,UVX$4)</f>
        <v>#DIV/0!</v>
      </c>
      <c r="UVY20" s="38" t="e">
        <f>AVERAGEIFS('Cobalt Prices'!$G$10:$G$4229,'Cobalt Prices'!$E$10:$E$4229,UVY$4)</f>
        <v>#DIV/0!</v>
      </c>
      <c r="UVZ20" s="38" t="e">
        <f>AVERAGEIFS('Cobalt Prices'!$G$10:$G$4229,'Cobalt Prices'!$E$10:$E$4229,UVZ$4)</f>
        <v>#DIV/0!</v>
      </c>
      <c r="UWA20" s="38" t="e">
        <f>AVERAGEIFS('Cobalt Prices'!$G$10:$G$4229,'Cobalt Prices'!$E$10:$E$4229,UWA$4)</f>
        <v>#DIV/0!</v>
      </c>
      <c r="UWB20" s="38" t="e">
        <f>AVERAGEIFS('Cobalt Prices'!$G$10:$G$4229,'Cobalt Prices'!$E$10:$E$4229,UWB$4)</f>
        <v>#DIV/0!</v>
      </c>
      <c r="UWC20" s="38" t="e">
        <f>AVERAGEIFS('Cobalt Prices'!$G$10:$G$4229,'Cobalt Prices'!$E$10:$E$4229,UWC$4)</f>
        <v>#DIV/0!</v>
      </c>
      <c r="UWD20" s="38" t="e">
        <f>AVERAGEIFS('Cobalt Prices'!$G$10:$G$4229,'Cobalt Prices'!$E$10:$E$4229,UWD$4)</f>
        <v>#DIV/0!</v>
      </c>
      <c r="UWE20" s="38" t="e">
        <f>AVERAGEIFS('Cobalt Prices'!$G$10:$G$4229,'Cobalt Prices'!$E$10:$E$4229,UWE$4)</f>
        <v>#DIV/0!</v>
      </c>
      <c r="UWF20" s="38" t="e">
        <f>AVERAGEIFS('Cobalt Prices'!$G$10:$G$4229,'Cobalt Prices'!$E$10:$E$4229,UWF$4)</f>
        <v>#DIV/0!</v>
      </c>
      <c r="UWG20" s="38" t="e">
        <f>AVERAGEIFS('Cobalt Prices'!$G$10:$G$4229,'Cobalt Prices'!$E$10:$E$4229,UWG$4)</f>
        <v>#DIV/0!</v>
      </c>
      <c r="UWH20" s="38" t="e">
        <f>AVERAGEIFS('Cobalt Prices'!$G$10:$G$4229,'Cobalt Prices'!$E$10:$E$4229,UWH$4)</f>
        <v>#DIV/0!</v>
      </c>
      <c r="UWI20" s="38" t="e">
        <f>AVERAGEIFS('Cobalt Prices'!$G$10:$G$4229,'Cobalt Prices'!$E$10:$E$4229,UWI$4)</f>
        <v>#DIV/0!</v>
      </c>
      <c r="UWJ20" s="38" t="e">
        <f>AVERAGEIFS('Cobalt Prices'!$G$10:$G$4229,'Cobalt Prices'!$E$10:$E$4229,UWJ$4)</f>
        <v>#DIV/0!</v>
      </c>
      <c r="UWK20" s="38" t="e">
        <f>AVERAGEIFS('Cobalt Prices'!$G$10:$G$4229,'Cobalt Prices'!$E$10:$E$4229,UWK$4)</f>
        <v>#DIV/0!</v>
      </c>
      <c r="UWL20" s="38" t="e">
        <f>AVERAGEIFS('Cobalt Prices'!$G$10:$G$4229,'Cobalt Prices'!$E$10:$E$4229,UWL$4)</f>
        <v>#DIV/0!</v>
      </c>
      <c r="UWM20" s="38" t="e">
        <f>AVERAGEIFS('Cobalt Prices'!$G$10:$G$4229,'Cobalt Prices'!$E$10:$E$4229,UWM$4)</f>
        <v>#DIV/0!</v>
      </c>
      <c r="UWN20" s="38" t="e">
        <f>AVERAGEIFS('Cobalt Prices'!$G$10:$G$4229,'Cobalt Prices'!$E$10:$E$4229,UWN$4)</f>
        <v>#DIV/0!</v>
      </c>
      <c r="UWO20" s="38" t="e">
        <f>AVERAGEIFS('Cobalt Prices'!$G$10:$G$4229,'Cobalt Prices'!$E$10:$E$4229,UWO$4)</f>
        <v>#DIV/0!</v>
      </c>
      <c r="UWP20" s="38" t="e">
        <f>AVERAGEIFS('Cobalt Prices'!$G$10:$G$4229,'Cobalt Prices'!$E$10:$E$4229,UWP$4)</f>
        <v>#DIV/0!</v>
      </c>
      <c r="UWQ20" s="38" t="e">
        <f>AVERAGEIFS('Cobalt Prices'!$G$10:$G$4229,'Cobalt Prices'!$E$10:$E$4229,UWQ$4)</f>
        <v>#DIV/0!</v>
      </c>
      <c r="UWR20" s="38" t="e">
        <f>AVERAGEIFS('Cobalt Prices'!$G$10:$G$4229,'Cobalt Prices'!$E$10:$E$4229,UWR$4)</f>
        <v>#DIV/0!</v>
      </c>
      <c r="UWS20" s="38" t="e">
        <f>AVERAGEIFS('Cobalt Prices'!$G$10:$G$4229,'Cobalt Prices'!$E$10:$E$4229,UWS$4)</f>
        <v>#DIV/0!</v>
      </c>
      <c r="UWT20" s="38" t="e">
        <f>AVERAGEIFS('Cobalt Prices'!$G$10:$G$4229,'Cobalt Prices'!$E$10:$E$4229,UWT$4)</f>
        <v>#DIV/0!</v>
      </c>
      <c r="UWU20" s="38" t="e">
        <f>AVERAGEIFS('Cobalt Prices'!$G$10:$G$4229,'Cobalt Prices'!$E$10:$E$4229,UWU$4)</f>
        <v>#DIV/0!</v>
      </c>
      <c r="UWV20" s="38" t="e">
        <f>AVERAGEIFS('Cobalt Prices'!$G$10:$G$4229,'Cobalt Prices'!$E$10:$E$4229,UWV$4)</f>
        <v>#DIV/0!</v>
      </c>
      <c r="UWW20" s="38" t="e">
        <f>AVERAGEIFS('Cobalt Prices'!$G$10:$G$4229,'Cobalt Prices'!$E$10:$E$4229,UWW$4)</f>
        <v>#DIV/0!</v>
      </c>
      <c r="UWX20" s="38" t="e">
        <f>AVERAGEIFS('Cobalt Prices'!$G$10:$G$4229,'Cobalt Prices'!$E$10:$E$4229,UWX$4)</f>
        <v>#DIV/0!</v>
      </c>
      <c r="UWY20" s="38" t="e">
        <f>AVERAGEIFS('Cobalt Prices'!$G$10:$G$4229,'Cobalt Prices'!$E$10:$E$4229,UWY$4)</f>
        <v>#DIV/0!</v>
      </c>
      <c r="UWZ20" s="38" t="e">
        <f>AVERAGEIFS('Cobalt Prices'!$G$10:$G$4229,'Cobalt Prices'!$E$10:$E$4229,UWZ$4)</f>
        <v>#DIV/0!</v>
      </c>
      <c r="UXA20" s="38" t="e">
        <f>AVERAGEIFS('Cobalt Prices'!$G$10:$G$4229,'Cobalt Prices'!$E$10:$E$4229,UXA$4)</f>
        <v>#DIV/0!</v>
      </c>
      <c r="UXB20" s="38" t="e">
        <f>AVERAGEIFS('Cobalt Prices'!$G$10:$G$4229,'Cobalt Prices'!$E$10:$E$4229,UXB$4)</f>
        <v>#DIV/0!</v>
      </c>
      <c r="UXC20" s="38" t="e">
        <f>AVERAGEIFS('Cobalt Prices'!$G$10:$G$4229,'Cobalt Prices'!$E$10:$E$4229,UXC$4)</f>
        <v>#DIV/0!</v>
      </c>
      <c r="UXD20" s="38" t="e">
        <f>AVERAGEIFS('Cobalt Prices'!$G$10:$G$4229,'Cobalt Prices'!$E$10:$E$4229,UXD$4)</f>
        <v>#DIV/0!</v>
      </c>
      <c r="UXE20" s="38" t="e">
        <f>AVERAGEIFS('Cobalt Prices'!$G$10:$G$4229,'Cobalt Prices'!$E$10:$E$4229,UXE$4)</f>
        <v>#DIV/0!</v>
      </c>
      <c r="UXF20" s="38" t="e">
        <f>AVERAGEIFS('Cobalt Prices'!$G$10:$G$4229,'Cobalt Prices'!$E$10:$E$4229,UXF$4)</f>
        <v>#DIV/0!</v>
      </c>
      <c r="UXG20" s="38" t="e">
        <f>AVERAGEIFS('Cobalt Prices'!$G$10:$G$4229,'Cobalt Prices'!$E$10:$E$4229,UXG$4)</f>
        <v>#DIV/0!</v>
      </c>
      <c r="UXH20" s="38" t="e">
        <f>AVERAGEIFS('Cobalt Prices'!$G$10:$G$4229,'Cobalt Prices'!$E$10:$E$4229,UXH$4)</f>
        <v>#DIV/0!</v>
      </c>
      <c r="UXI20" s="38" t="e">
        <f>AVERAGEIFS('Cobalt Prices'!$G$10:$G$4229,'Cobalt Prices'!$E$10:$E$4229,UXI$4)</f>
        <v>#DIV/0!</v>
      </c>
      <c r="UXJ20" s="38" t="e">
        <f>AVERAGEIFS('Cobalt Prices'!$G$10:$G$4229,'Cobalt Prices'!$E$10:$E$4229,UXJ$4)</f>
        <v>#DIV/0!</v>
      </c>
      <c r="UXK20" s="38" t="e">
        <f>AVERAGEIFS('Cobalt Prices'!$G$10:$G$4229,'Cobalt Prices'!$E$10:$E$4229,UXK$4)</f>
        <v>#DIV/0!</v>
      </c>
      <c r="UXL20" s="38" t="e">
        <f>AVERAGEIFS('Cobalt Prices'!$G$10:$G$4229,'Cobalt Prices'!$E$10:$E$4229,UXL$4)</f>
        <v>#DIV/0!</v>
      </c>
      <c r="UXM20" s="38" t="e">
        <f>AVERAGEIFS('Cobalt Prices'!$G$10:$G$4229,'Cobalt Prices'!$E$10:$E$4229,UXM$4)</f>
        <v>#DIV/0!</v>
      </c>
      <c r="UXN20" s="38" t="e">
        <f>AVERAGEIFS('Cobalt Prices'!$G$10:$G$4229,'Cobalt Prices'!$E$10:$E$4229,UXN$4)</f>
        <v>#DIV/0!</v>
      </c>
      <c r="UXO20" s="38" t="e">
        <f>AVERAGEIFS('Cobalt Prices'!$G$10:$G$4229,'Cobalt Prices'!$E$10:$E$4229,UXO$4)</f>
        <v>#DIV/0!</v>
      </c>
      <c r="UXP20" s="38" t="e">
        <f>AVERAGEIFS('Cobalt Prices'!$G$10:$G$4229,'Cobalt Prices'!$E$10:$E$4229,UXP$4)</f>
        <v>#DIV/0!</v>
      </c>
      <c r="UXQ20" s="38" t="e">
        <f>AVERAGEIFS('Cobalt Prices'!$G$10:$G$4229,'Cobalt Prices'!$E$10:$E$4229,UXQ$4)</f>
        <v>#DIV/0!</v>
      </c>
      <c r="UXR20" s="38" t="e">
        <f>AVERAGEIFS('Cobalt Prices'!$G$10:$G$4229,'Cobalt Prices'!$E$10:$E$4229,UXR$4)</f>
        <v>#DIV/0!</v>
      </c>
      <c r="UXS20" s="38" t="e">
        <f>AVERAGEIFS('Cobalt Prices'!$G$10:$G$4229,'Cobalt Prices'!$E$10:$E$4229,UXS$4)</f>
        <v>#DIV/0!</v>
      </c>
      <c r="UXT20" s="38" t="e">
        <f>AVERAGEIFS('Cobalt Prices'!$G$10:$G$4229,'Cobalt Prices'!$E$10:$E$4229,UXT$4)</f>
        <v>#DIV/0!</v>
      </c>
      <c r="UXU20" s="38" t="e">
        <f>AVERAGEIFS('Cobalt Prices'!$G$10:$G$4229,'Cobalt Prices'!$E$10:$E$4229,UXU$4)</f>
        <v>#DIV/0!</v>
      </c>
      <c r="UXV20" s="38" t="e">
        <f>AVERAGEIFS('Cobalt Prices'!$G$10:$G$4229,'Cobalt Prices'!$E$10:$E$4229,UXV$4)</f>
        <v>#DIV/0!</v>
      </c>
      <c r="UXW20" s="38" t="e">
        <f>AVERAGEIFS('Cobalt Prices'!$G$10:$G$4229,'Cobalt Prices'!$E$10:$E$4229,UXW$4)</f>
        <v>#DIV/0!</v>
      </c>
      <c r="UXX20" s="38" t="e">
        <f>AVERAGEIFS('Cobalt Prices'!$G$10:$G$4229,'Cobalt Prices'!$E$10:$E$4229,UXX$4)</f>
        <v>#DIV/0!</v>
      </c>
      <c r="UXY20" s="38" t="e">
        <f>AVERAGEIFS('Cobalt Prices'!$G$10:$G$4229,'Cobalt Prices'!$E$10:$E$4229,UXY$4)</f>
        <v>#DIV/0!</v>
      </c>
      <c r="UXZ20" s="38" t="e">
        <f>AVERAGEIFS('Cobalt Prices'!$G$10:$G$4229,'Cobalt Prices'!$E$10:$E$4229,UXZ$4)</f>
        <v>#DIV/0!</v>
      </c>
      <c r="UYA20" s="38" t="e">
        <f>AVERAGEIFS('Cobalt Prices'!$G$10:$G$4229,'Cobalt Prices'!$E$10:$E$4229,UYA$4)</f>
        <v>#DIV/0!</v>
      </c>
      <c r="UYB20" s="38" t="e">
        <f>AVERAGEIFS('Cobalt Prices'!$G$10:$G$4229,'Cobalt Prices'!$E$10:$E$4229,UYB$4)</f>
        <v>#DIV/0!</v>
      </c>
      <c r="UYC20" s="38" t="e">
        <f>AVERAGEIFS('Cobalt Prices'!$G$10:$G$4229,'Cobalt Prices'!$E$10:$E$4229,UYC$4)</f>
        <v>#DIV/0!</v>
      </c>
      <c r="UYD20" s="38" t="e">
        <f>AVERAGEIFS('Cobalt Prices'!$G$10:$G$4229,'Cobalt Prices'!$E$10:$E$4229,UYD$4)</f>
        <v>#DIV/0!</v>
      </c>
      <c r="UYE20" s="38" t="e">
        <f>AVERAGEIFS('Cobalt Prices'!$G$10:$G$4229,'Cobalt Prices'!$E$10:$E$4229,UYE$4)</f>
        <v>#DIV/0!</v>
      </c>
      <c r="UYF20" s="38" t="e">
        <f>AVERAGEIFS('Cobalt Prices'!$G$10:$G$4229,'Cobalt Prices'!$E$10:$E$4229,UYF$4)</f>
        <v>#DIV/0!</v>
      </c>
      <c r="UYG20" s="38" t="e">
        <f>AVERAGEIFS('Cobalt Prices'!$G$10:$G$4229,'Cobalt Prices'!$E$10:$E$4229,UYG$4)</f>
        <v>#DIV/0!</v>
      </c>
      <c r="UYH20" s="38" t="e">
        <f>AVERAGEIFS('Cobalt Prices'!$G$10:$G$4229,'Cobalt Prices'!$E$10:$E$4229,UYH$4)</f>
        <v>#DIV/0!</v>
      </c>
      <c r="UYI20" s="38" t="e">
        <f>AVERAGEIFS('Cobalt Prices'!$G$10:$G$4229,'Cobalt Prices'!$E$10:$E$4229,UYI$4)</f>
        <v>#DIV/0!</v>
      </c>
      <c r="UYJ20" s="38" t="e">
        <f>AVERAGEIFS('Cobalt Prices'!$G$10:$G$4229,'Cobalt Prices'!$E$10:$E$4229,UYJ$4)</f>
        <v>#DIV/0!</v>
      </c>
      <c r="UYK20" s="38" t="e">
        <f>AVERAGEIFS('Cobalt Prices'!$G$10:$G$4229,'Cobalt Prices'!$E$10:$E$4229,UYK$4)</f>
        <v>#DIV/0!</v>
      </c>
      <c r="UYL20" s="38" t="e">
        <f>AVERAGEIFS('Cobalt Prices'!$G$10:$G$4229,'Cobalt Prices'!$E$10:$E$4229,UYL$4)</f>
        <v>#DIV/0!</v>
      </c>
      <c r="UYM20" s="38" t="e">
        <f>AVERAGEIFS('Cobalt Prices'!$G$10:$G$4229,'Cobalt Prices'!$E$10:$E$4229,UYM$4)</f>
        <v>#DIV/0!</v>
      </c>
      <c r="UYN20" s="38" t="e">
        <f>AVERAGEIFS('Cobalt Prices'!$G$10:$G$4229,'Cobalt Prices'!$E$10:$E$4229,UYN$4)</f>
        <v>#DIV/0!</v>
      </c>
      <c r="UYO20" s="38" t="e">
        <f>AVERAGEIFS('Cobalt Prices'!$G$10:$G$4229,'Cobalt Prices'!$E$10:$E$4229,UYO$4)</f>
        <v>#DIV/0!</v>
      </c>
      <c r="UYP20" s="38" t="e">
        <f>AVERAGEIFS('Cobalt Prices'!$G$10:$G$4229,'Cobalt Prices'!$E$10:$E$4229,UYP$4)</f>
        <v>#DIV/0!</v>
      </c>
      <c r="UYQ20" s="38" t="e">
        <f>AVERAGEIFS('Cobalt Prices'!$G$10:$G$4229,'Cobalt Prices'!$E$10:$E$4229,UYQ$4)</f>
        <v>#DIV/0!</v>
      </c>
      <c r="UYR20" s="38" t="e">
        <f>AVERAGEIFS('Cobalt Prices'!$G$10:$G$4229,'Cobalt Prices'!$E$10:$E$4229,UYR$4)</f>
        <v>#DIV/0!</v>
      </c>
      <c r="UYS20" s="38" t="e">
        <f>AVERAGEIFS('Cobalt Prices'!$G$10:$G$4229,'Cobalt Prices'!$E$10:$E$4229,UYS$4)</f>
        <v>#DIV/0!</v>
      </c>
      <c r="UYT20" s="38" t="e">
        <f>AVERAGEIFS('Cobalt Prices'!$G$10:$G$4229,'Cobalt Prices'!$E$10:$E$4229,UYT$4)</f>
        <v>#DIV/0!</v>
      </c>
      <c r="UYU20" s="38" t="e">
        <f>AVERAGEIFS('Cobalt Prices'!$G$10:$G$4229,'Cobalt Prices'!$E$10:$E$4229,UYU$4)</f>
        <v>#DIV/0!</v>
      </c>
      <c r="UYV20" s="38" t="e">
        <f>AVERAGEIFS('Cobalt Prices'!$G$10:$G$4229,'Cobalt Prices'!$E$10:$E$4229,UYV$4)</f>
        <v>#DIV/0!</v>
      </c>
      <c r="UYW20" s="38" t="e">
        <f>AVERAGEIFS('Cobalt Prices'!$G$10:$G$4229,'Cobalt Prices'!$E$10:$E$4229,UYW$4)</f>
        <v>#DIV/0!</v>
      </c>
      <c r="UYX20" s="38" t="e">
        <f>AVERAGEIFS('Cobalt Prices'!$G$10:$G$4229,'Cobalt Prices'!$E$10:$E$4229,UYX$4)</f>
        <v>#DIV/0!</v>
      </c>
      <c r="UYY20" s="38" t="e">
        <f>AVERAGEIFS('Cobalt Prices'!$G$10:$G$4229,'Cobalt Prices'!$E$10:$E$4229,UYY$4)</f>
        <v>#DIV/0!</v>
      </c>
      <c r="UYZ20" s="38" t="e">
        <f>AVERAGEIFS('Cobalt Prices'!$G$10:$G$4229,'Cobalt Prices'!$E$10:$E$4229,UYZ$4)</f>
        <v>#DIV/0!</v>
      </c>
      <c r="UZA20" s="38" t="e">
        <f>AVERAGEIFS('Cobalt Prices'!$G$10:$G$4229,'Cobalt Prices'!$E$10:$E$4229,UZA$4)</f>
        <v>#DIV/0!</v>
      </c>
      <c r="UZB20" s="38" t="e">
        <f>AVERAGEIFS('Cobalt Prices'!$G$10:$G$4229,'Cobalt Prices'!$E$10:$E$4229,UZB$4)</f>
        <v>#DIV/0!</v>
      </c>
      <c r="UZC20" s="38" t="e">
        <f>AVERAGEIFS('Cobalt Prices'!$G$10:$G$4229,'Cobalt Prices'!$E$10:$E$4229,UZC$4)</f>
        <v>#DIV/0!</v>
      </c>
      <c r="UZD20" s="38" t="e">
        <f>AVERAGEIFS('Cobalt Prices'!$G$10:$G$4229,'Cobalt Prices'!$E$10:$E$4229,UZD$4)</f>
        <v>#DIV/0!</v>
      </c>
      <c r="UZE20" s="38" t="e">
        <f>AVERAGEIFS('Cobalt Prices'!$G$10:$G$4229,'Cobalt Prices'!$E$10:$E$4229,UZE$4)</f>
        <v>#DIV/0!</v>
      </c>
      <c r="UZF20" s="38" t="e">
        <f>AVERAGEIFS('Cobalt Prices'!$G$10:$G$4229,'Cobalt Prices'!$E$10:$E$4229,UZF$4)</f>
        <v>#DIV/0!</v>
      </c>
      <c r="UZG20" s="38" t="e">
        <f>AVERAGEIFS('Cobalt Prices'!$G$10:$G$4229,'Cobalt Prices'!$E$10:$E$4229,UZG$4)</f>
        <v>#DIV/0!</v>
      </c>
      <c r="UZH20" s="38" t="e">
        <f>AVERAGEIFS('Cobalt Prices'!$G$10:$G$4229,'Cobalt Prices'!$E$10:$E$4229,UZH$4)</f>
        <v>#DIV/0!</v>
      </c>
      <c r="UZI20" s="38" t="e">
        <f>AVERAGEIFS('Cobalt Prices'!$G$10:$G$4229,'Cobalt Prices'!$E$10:$E$4229,UZI$4)</f>
        <v>#DIV/0!</v>
      </c>
      <c r="UZJ20" s="38" t="e">
        <f>AVERAGEIFS('Cobalt Prices'!$G$10:$G$4229,'Cobalt Prices'!$E$10:$E$4229,UZJ$4)</f>
        <v>#DIV/0!</v>
      </c>
      <c r="UZK20" s="38" t="e">
        <f>AVERAGEIFS('Cobalt Prices'!$G$10:$G$4229,'Cobalt Prices'!$E$10:$E$4229,UZK$4)</f>
        <v>#DIV/0!</v>
      </c>
      <c r="UZL20" s="38" t="e">
        <f>AVERAGEIFS('Cobalt Prices'!$G$10:$G$4229,'Cobalt Prices'!$E$10:$E$4229,UZL$4)</f>
        <v>#DIV/0!</v>
      </c>
      <c r="UZM20" s="38" t="e">
        <f>AVERAGEIFS('Cobalt Prices'!$G$10:$G$4229,'Cobalt Prices'!$E$10:$E$4229,UZM$4)</f>
        <v>#DIV/0!</v>
      </c>
      <c r="UZN20" s="38" t="e">
        <f>AVERAGEIFS('Cobalt Prices'!$G$10:$G$4229,'Cobalt Prices'!$E$10:$E$4229,UZN$4)</f>
        <v>#DIV/0!</v>
      </c>
      <c r="UZO20" s="38" t="e">
        <f>AVERAGEIFS('Cobalt Prices'!$G$10:$G$4229,'Cobalt Prices'!$E$10:$E$4229,UZO$4)</f>
        <v>#DIV/0!</v>
      </c>
      <c r="UZP20" s="38" t="e">
        <f>AVERAGEIFS('Cobalt Prices'!$G$10:$G$4229,'Cobalt Prices'!$E$10:$E$4229,UZP$4)</f>
        <v>#DIV/0!</v>
      </c>
      <c r="UZQ20" s="38" t="e">
        <f>AVERAGEIFS('Cobalt Prices'!$G$10:$G$4229,'Cobalt Prices'!$E$10:$E$4229,UZQ$4)</f>
        <v>#DIV/0!</v>
      </c>
      <c r="UZR20" s="38" t="e">
        <f>AVERAGEIFS('Cobalt Prices'!$G$10:$G$4229,'Cobalt Prices'!$E$10:$E$4229,UZR$4)</f>
        <v>#DIV/0!</v>
      </c>
      <c r="UZS20" s="38" t="e">
        <f>AVERAGEIFS('Cobalt Prices'!$G$10:$G$4229,'Cobalt Prices'!$E$10:$E$4229,UZS$4)</f>
        <v>#DIV/0!</v>
      </c>
      <c r="UZT20" s="38" t="e">
        <f>AVERAGEIFS('Cobalt Prices'!$G$10:$G$4229,'Cobalt Prices'!$E$10:$E$4229,UZT$4)</f>
        <v>#DIV/0!</v>
      </c>
      <c r="UZU20" s="38" t="e">
        <f>AVERAGEIFS('Cobalt Prices'!$G$10:$G$4229,'Cobalt Prices'!$E$10:$E$4229,UZU$4)</f>
        <v>#DIV/0!</v>
      </c>
      <c r="UZV20" s="38" t="e">
        <f>AVERAGEIFS('Cobalt Prices'!$G$10:$G$4229,'Cobalt Prices'!$E$10:$E$4229,UZV$4)</f>
        <v>#DIV/0!</v>
      </c>
      <c r="UZW20" s="38" t="e">
        <f>AVERAGEIFS('Cobalt Prices'!$G$10:$G$4229,'Cobalt Prices'!$E$10:$E$4229,UZW$4)</f>
        <v>#DIV/0!</v>
      </c>
      <c r="UZX20" s="38" t="e">
        <f>AVERAGEIFS('Cobalt Prices'!$G$10:$G$4229,'Cobalt Prices'!$E$10:$E$4229,UZX$4)</f>
        <v>#DIV/0!</v>
      </c>
      <c r="UZY20" s="38" t="e">
        <f>AVERAGEIFS('Cobalt Prices'!$G$10:$G$4229,'Cobalt Prices'!$E$10:$E$4229,UZY$4)</f>
        <v>#DIV/0!</v>
      </c>
      <c r="UZZ20" s="38" t="e">
        <f>AVERAGEIFS('Cobalt Prices'!$G$10:$G$4229,'Cobalt Prices'!$E$10:$E$4229,UZZ$4)</f>
        <v>#DIV/0!</v>
      </c>
      <c r="VAA20" s="38" t="e">
        <f>AVERAGEIFS('Cobalt Prices'!$G$10:$G$4229,'Cobalt Prices'!$E$10:$E$4229,VAA$4)</f>
        <v>#DIV/0!</v>
      </c>
      <c r="VAB20" s="38" t="e">
        <f>AVERAGEIFS('Cobalt Prices'!$G$10:$G$4229,'Cobalt Prices'!$E$10:$E$4229,VAB$4)</f>
        <v>#DIV/0!</v>
      </c>
      <c r="VAC20" s="38" t="e">
        <f>AVERAGEIFS('Cobalt Prices'!$G$10:$G$4229,'Cobalt Prices'!$E$10:$E$4229,VAC$4)</f>
        <v>#DIV/0!</v>
      </c>
      <c r="VAD20" s="38" t="e">
        <f>AVERAGEIFS('Cobalt Prices'!$G$10:$G$4229,'Cobalt Prices'!$E$10:$E$4229,VAD$4)</f>
        <v>#DIV/0!</v>
      </c>
      <c r="VAE20" s="38" t="e">
        <f>AVERAGEIFS('Cobalt Prices'!$G$10:$G$4229,'Cobalt Prices'!$E$10:$E$4229,VAE$4)</f>
        <v>#DIV/0!</v>
      </c>
      <c r="VAF20" s="38" t="e">
        <f>AVERAGEIFS('Cobalt Prices'!$G$10:$G$4229,'Cobalt Prices'!$E$10:$E$4229,VAF$4)</f>
        <v>#DIV/0!</v>
      </c>
      <c r="VAG20" s="38" t="e">
        <f>AVERAGEIFS('Cobalt Prices'!$G$10:$G$4229,'Cobalt Prices'!$E$10:$E$4229,VAG$4)</f>
        <v>#DIV/0!</v>
      </c>
      <c r="VAH20" s="38" t="e">
        <f>AVERAGEIFS('Cobalt Prices'!$G$10:$G$4229,'Cobalt Prices'!$E$10:$E$4229,VAH$4)</f>
        <v>#DIV/0!</v>
      </c>
      <c r="VAI20" s="38" t="e">
        <f>AVERAGEIFS('Cobalt Prices'!$G$10:$G$4229,'Cobalt Prices'!$E$10:$E$4229,VAI$4)</f>
        <v>#DIV/0!</v>
      </c>
      <c r="VAJ20" s="38" t="e">
        <f>AVERAGEIFS('Cobalt Prices'!$G$10:$G$4229,'Cobalt Prices'!$E$10:$E$4229,VAJ$4)</f>
        <v>#DIV/0!</v>
      </c>
      <c r="VAK20" s="38" t="e">
        <f>AVERAGEIFS('Cobalt Prices'!$G$10:$G$4229,'Cobalt Prices'!$E$10:$E$4229,VAK$4)</f>
        <v>#DIV/0!</v>
      </c>
      <c r="VAL20" s="38" t="e">
        <f>AVERAGEIFS('Cobalt Prices'!$G$10:$G$4229,'Cobalt Prices'!$E$10:$E$4229,VAL$4)</f>
        <v>#DIV/0!</v>
      </c>
      <c r="VAM20" s="38" t="e">
        <f>AVERAGEIFS('Cobalt Prices'!$G$10:$G$4229,'Cobalt Prices'!$E$10:$E$4229,VAM$4)</f>
        <v>#DIV/0!</v>
      </c>
      <c r="VAN20" s="38" t="e">
        <f>AVERAGEIFS('Cobalt Prices'!$G$10:$G$4229,'Cobalt Prices'!$E$10:$E$4229,VAN$4)</f>
        <v>#DIV/0!</v>
      </c>
      <c r="VAO20" s="38" t="e">
        <f>AVERAGEIFS('Cobalt Prices'!$G$10:$G$4229,'Cobalt Prices'!$E$10:$E$4229,VAO$4)</f>
        <v>#DIV/0!</v>
      </c>
      <c r="VAP20" s="38" t="e">
        <f>AVERAGEIFS('Cobalt Prices'!$G$10:$G$4229,'Cobalt Prices'!$E$10:$E$4229,VAP$4)</f>
        <v>#DIV/0!</v>
      </c>
      <c r="VAQ20" s="38" t="e">
        <f>AVERAGEIFS('Cobalt Prices'!$G$10:$G$4229,'Cobalt Prices'!$E$10:$E$4229,VAQ$4)</f>
        <v>#DIV/0!</v>
      </c>
      <c r="VAR20" s="38" t="e">
        <f>AVERAGEIFS('Cobalt Prices'!$G$10:$G$4229,'Cobalt Prices'!$E$10:$E$4229,VAR$4)</f>
        <v>#DIV/0!</v>
      </c>
      <c r="VAS20" s="38" t="e">
        <f>AVERAGEIFS('Cobalt Prices'!$G$10:$G$4229,'Cobalt Prices'!$E$10:$E$4229,VAS$4)</f>
        <v>#DIV/0!</v>
      </c>
      <c r="VAT20" s="38" t="e">
        <f>AVERAGEIFS('Cobalt Prices'!$G$10:$G$4229,'Cobalt Prices'!$E$10:$E$4229,VAT$4)</f>
        <v>#DIV/0!</v>
      </c>
      <c r="VAU20" s="38" t="e">
        <f>AVERAGEIFS('Cobalt Prices'!$G$10:$G$4229,'Cobalt Prices'!$E$10:$E$4229,VAU$4)</f>
        <v>#DIV/0!</v>
      </c>
      <c r="VAV20" s="38" t="e">
        <f>AVERAGEIFS('Cobalt Prices'!$G$10:$G$4229,'Cobalt Prices'!$E$10:$E$4229,VAV$4)</f>
        <v>#DIV/0!</v>
      </c>
      <c r="VAW20" s="38" t="e">
        <f>AVERAGEIFS('Cobalt Prices'!$G$10:$G$4229,'Cobalt Prices'!$E$10:$E$4229,VAW$4)</f>
        <v>#DIV/0!</v>
      </c>
      <c r="VAX20" s="38" t="e">
        <f>AVERAGEIFS('Cobalt Prices'!$G$10:$G$4229,'Cobalt Prices'!$E$10:$E$4229,VAX$4)</f>
        <v>#DIV/0!</v>
      </c>
      <c r="VAY20" s="38" t="e">
        <f>AVERAGEIFS('Cobalt Prices'!$G$10:$G$4229,'Cobalt Prices'!$E$10:$E$4229,VAY$4)</f>
        <v>#DIV/0!</v>
      </c>
      <c r="VAZ20" s="38" t="e">
        <f>AVERAGEIFS('Cobalt Prices'!$G$10:$G$4229,'Cobalt Prices'!$E$10:$E$4229,VAZ$4)</f>
        <v>#DIV/0!</v>
      </c>
      <c r="VBA20" s="38" t="e">
        <f>AVERAGEIFS('Cobalt Prices'!$G$10:$G$4229,'Cobalt Prices'!$E$10:$E$4229,VBA$4)</f>
        <v>#DIV/0!</v>
      </c>
      <c r="VBB20" s="38" t="e">
        <f>AVERAGEIFS('Cobalt Prices'!$G$10:$G$4229,'Cobalt Prices'!$E$10:$E$4229,VBB$4)</f>
        <v>#DIV/0!</v>
      </c>
      <c r="VBC20" s="38" t="e">
        <f>AVERAGEIFS('Cobalt Prices'!$G$10:$G$4229,'Cobalt Prices'!$E$10:$E$4229,VBC$4)</f>
        <v>#DIV/0!</v>
      </c>
      <c r="VBD20" s="38" t="e">
        <f>AVERAGEIFS('Cobalt Prices'!$G$10:$G$4229,'Cobalt Prices'!$E$10:$E$4229,VBD$4)</f>
        <v>#DIV/0!</v>
      </c>
      <c r="VBE20" s="38" t="e">
        <f>AVERAGEIFS('Cobalt Prices'!$G$10:$G$4229,'Cobalt Prices'!$E$10:$E$4229,VBE$4)</f>
        <v>#DIV/0!</v>
      </c>
      <c r="VBF20" s="38" t="e">
        <f>AVERAGEIFS('Cobalt Prices'!$G$10:$G$4229,'Cobalt Prices'!$E$10:$E$4229,VBF$4)</f>
        <v>#DIV/0!</v>
      </c>
      <c r="VBG20" s="38" t="e">
        <f>AVERAGEIFS('Cobalt Prices'!$G$10:$G$4229,'Cobalt Prices'!$E$10:$E$4229,VBG$4)</f>
        <v>#DIV/0!</v>
      </c>
      <c r="VBH20" s="38" t="e">
        <f>AVERAGEIFS('Cobalt Prices'!$G$10:$G$4229,'Cobalt Prices'!$E$10:$E$4229,VBH$4)</f>
        <v>#DIV/0!</v>
      </c>
      <c r="VBI20" s="38" t="e">
        <f>AVERAGEIFS('Cobalt Prices'!$G$10:$G$4229,'Cobalt Prices'!$E$10:$E$4229,VBI$4)</f>
        <v>#DIV/0!</v>
      </c>
      <c r="VBJ20" s="38" t="e">
        <f>AVERAGEIFS('Cobalt Prices'!$G$10:$G$4229,'Cobalt Prices'!$E$10:$E$4229,VBJ$4)</f>
        <v>#DIV/0!</v>
      </c>
      <c r="VBK20" s="38" t="e">
        <f>AVERAGEIFS('Cobalt Prices'!$G$10:$G$4229,'Cobalt Prices'!$E$10:$E$4229,VBK$4)</f>
        <v>#DIV/0!</v>
      </c>
      <c r="VBL20" s="38" t="e">
        <f>AVERAGEIFS('Cobalt Prices'!$G$10:$G$4229,'Cobalt Prices'!$E$10:$E$4229,VBL$4)</f>
        <v>#DIV/0!</v>
      </c>
      <c r="VBM20" s="38" t="e">
        <f>AVERAGEIFS('Cobalt Prices'!$G$10:$G$4229,'Cobalt Prices'!$E$10:$E$4229,VBM$4)</f>
        <v>#DIV/0!</v>
      </c>
      <c r="VBN20" s="38" t="e">
        <f>AVERAGEIFS('Cobalt Prices'!$G$10:$G$4229,'Cobalt Prices'!$E$10:$E$4229,VBN$4)</f>
        <v>#DIV/0!</v>
      </c>
      <c r="VBO20" s="38" t="e">
        <f>AVERAGEIFS('Cobalt Prices'!$G$10:$G$4229,'Cobalt Prices'!$E$10:$E$4229,VBO$4)</f>
        <v>#DIV/0!</v>
      </c>
      <c r="VBP20" s="38" t="e">
        <f>AVERAGEIFS('Cobalt Prices'!$G$10:$G$4229,'Cobalt Prices'!$E$10:$E$4229,VBP$4)</f>
        <v>#DIV/0!</v>
      </c>
      <c r="VBQ20" s="38" t="e">
        <f>AVERAGEIFS('Cobalt Prices'!$G$10:$G$4229,'Cobalt Prices'!$E$10:$E$4229,VBQ$4)</f>
        <v>#DIV/0!</v>
      </c>
      <c r="VBR20" s="38" t="e">
        <f>AVERAGEIFS('Cobalt Prices'!$G$10:$G$4229,'Cobalt Prices'!$E$10:$E$4229,VBR$4)</f>
        <v>#DIV/0!</v>
      </c>
      <c r="VBS20" s="38" t="e">
        <f>AVERAGEIFS('Cobalt Prices'!$G$10:$G$4229,'Cobalt Prices'!$E$10:$E$4229,VBS$4)</f>
        <v>#DIV/0!</v>
      </c>
      <c r="VBT20" s="38" t="e">
        <f>AVERAGEIFS('Cobalt Prices'!$G$10:$G$4229,'Cobalt Prices'!$E$10:$E$4229,VBT$4)</f>
        <v>#DIV/0!</v>
      </c>
      <c r="VBU20" s="38" t="e">
        <f>AVERAGEIFS('Cobalt Prices'!$G$10:$G$4229,'Cobalt Prices'!$E$10:$E$4229,VBU$4)</f>
        <v>#DIV/0!</v>
      </c>
      <c r="VBV20" s="38" t="e">
        <f>AVERAGEIFS('Cobalt Prices'!$G$10:$G$4229,'Cobalt Prices'!$E$10:$E$4229,VBV$4)</f>
        <v>#DIV/0!</v>
      </c>
      <c r="VBW20" s="38" t="e">
        <f>AVERAGEIFS('Cobalt Prices'!$G$10:$G$4229,'Cobalt Prices'!$E$10:$E$4229,VBW$4)</f>
        <v>#DIV/0!</v>
      </c>
      <c r="VBX20" s="38" t="e">
        <f>AVERAGEIFS('Cobalt Prices'!$G$10:$G$4229,'Cobalt Prices'!$E$10:$E$4229,VBX$4)</f>
        <v>#DIV/0!</v>
      </c>
      <c r="VBY20" s="38" t="e">
        <f>AVERAGEIFS('Cobalt Prices'!$G$10:$G$4229,'Cobalt Prices'!$E$10:$E$4229,VBY$4)</f>
        <v>#DIV/0!</v>
      </c>
      <c r="VBZ20" s="38" t="e">
        <f>AVERAGEIFS('Cobalt Prices'!$G$10:$G$4229,'Cobalt Prices'!$E$10:$E$4229,VBZ$4)</f>
        <v>#DIV/0!</v>
      </c>
      <c r="VCA20" s="38" t="e">
        <f>AVERAGEIFS('Cobalt Prices'!$G$10:$G$4229,'Cobalt Prices'!$E$10:$E$4229,VCA$4)</f>
        <v>#DIV/0!</v>
      </c>
      <c r="VCB20" s="38" t="e">
        <f>AVERAGEIFS('Cobalt Prices'!$G$10:$G$4229,'Cobalt Prices'!$E$10:$E$4229,VCB$4)</f>
        <v>#DIV/0!</v>
      </c>
      <c r="VCC20" s="38" t="e">
        <f>AVERAGEIFS('Cobalt Prices'!$G$10:$G$4229,'Cobalt Prices'!$E$10:$E$4229,VCC$4)</f>
        <v>#DIV/0!</v>
      </c>
      <c r="VCD20" s="38" t="e">
        <f>AVERAGEIFS('Cobalt Prices'!$G$10:$G$4229,'Cobalt Prices'!$E$10:$E$4229,VCD$4)</f>
        <v>#DIV/0!</v>
      </c>
      <c r="VCE20" s="38" t="e">
        <f>AVERAGEIFS('Cobalt Prices'!$G$10:$G$4229,'Cobalt Prices'!$E$10:$E$4229,VCE$4)</f>
        <v>#DIV/0!</v>
      </c>
      <c r="VCF20" s="38" t="e">
        <f>AVERAGEIFS('Cobalt Prices'!$G$10:$G$4229,'Cobalt Prices'!$E$10:$E$4229,VCF$4)</f>
        <v>#DIV/0!</v>
      </c>
      <c r="VCG20" s="38" t="e">
        <f>AVERAGEIFS('Cobalt Prices'!$G$10:$G$4229,'Cobalt Prices'!$E$10:$E$4229,VCG$4)</f>
        <v>#DIV/0!</v>
      </c>
      <c r="VCH20" s="38" t="e">
        <f>AVERAGEIFS('Cobalt Prices'!$G$10:$G$4229,'Cobalt Prices'!$E$10:$E$4229,VCH$4)</f>
        <v>#DIV/0!</v>
      </c>
      <c r="VCI20" s="38" t="e">
        <f>AVERAGEIFS('Cobalt Prices'!$G$10:$G$4229,'Cobalt Prices'!$E$10:$E$4229,VCI$4)</f>
        <v>#DIV/0!</v>
      </c>
      <c r="VCJ20" s="38" t="e">
        <f>AVERAGEIFS('Cobalt Prices'!$G$10:$G$4229,'Cobalt Prices'!$E$10:$E$4229,VCJ$4)</f>
        <v>#DIV/0!</v>
      </c>
      <c r="VCK20" s="38" t="e">
        <f>AVERAGEIFS('Cobalt Prices'!$G$10:$G$4229,'Cobalt Prices'!$E$10:$E$4229,VCK$4)</f>
        <v>#DIV/0!</v>
      </c>
      <c r="VCL20" s="38" t="e">
        <f>AVERAGEIFS('Cobalt Prices'!$G$10:$G$4229,'Cobalt Prices'!$E$10:$E$4229,VCL$4)</f>
        <v>#DIV/0!</v>
      </c>
      <c r="VCM20" s="38" t="e">
        <f>AVERAGEIFS('Cobalt Prices'!$G$10:$G$4229,'Cobalt Prices'!$E$10:$E$4229,VCM$4)</f>
        <v>#DIV/0!</v>
      </c>
      <c r="VCN20" s="38" t="e">
        <f>AVERAGEIFS('Cobalt Prices'!$G$10:$G$4229,'Cobalt Prices'!$E$10:$E$4229,VCN$4)</f>
        <v>#DIV/0!</v>
      </c>
      <c r="VCO20" s="38" t="e">
        <f>AVERAGEIFS('Cobalt Prices'!$G$10:$G$4229,'Cobalt Prices'!$E$10:$E$4229,VCO$4)</f>
        <v>#DIV/0!</v>
      </c>
      <c r="VCP20" s="38" t="e">
        <f>AVERAGEIFS('Cobalt Prices'!$G$10:$G$4229,'Cobalt Prices'!$E$10:$E$4229,VCP$4)</f>
        <v>#DIV/0!</v>
      </c>
      <c r="VCQ20" s="38" t="e">
        <f>AVERAGEIFS('Cobalt Prices'!$G$10:$G$4229,'Cobalt Prices'!$E$10:$E$4229,VCQ$4)</f>
        <v>#DIV/0!</v>
      </c>
      <c r="VCR20" s="38" t="e">
        <f>AVERAGEIFS('Cobalt Prices'!$G$10:$G$4229,'Cobalt Prices'!$E$10:$E$4229,VCR$4)</f>
        <v>#DIV/0!</v>
      </c>
      <c r="VCS20" s="38" t="e">
        <f>AVERAGEIFS('Cobalt Prices'!$G$10:$G$4229,'Cobalt Prices'!$E$10:$E$4229,VCS$4)</f>
        <v>#DIV/0!</v>
      </c>
      <c r="VCT20" s="38" t="e">
        <f>AVERAGEIFS('Cobalt Prices'!$G$10:$G$4229,'Cobalt Prices'!$E$10:$E$4229,VCT$4)</f>
        <v>#DIV/0!</v>
      </c>
      <c r="VCU20" s="38" t="e">
        <f>AVERAGEIFS('Cobalt Prices'!$G$10:$G$4229,'Cobalt Prices'!$E$10:$E$4229,VCU$4)</f>
        <v>#DIV/0!</v>
      </c>
      <c r="VCV20" s="38" t="e">
        <f>AVERAGEIFS('Cobalt Prices'!$G$10:$G$4229,'Cobalt Prices'!$E$10:$E$4229,VCV$4)</f>
        <v>#DIV/0!</v>
      </c>
      <c r="VCW20" s="38" t="e">
        <f>AVERAGEIFS('Cobalt Prices'!$G$10:$G$4229,'Cobalt Prices'!$E$10:$E$4229,VCW$4)</f>
        <v>#DIV/0!</v>
      </c>
      <c r="VCX20" s="38" t="e">
        <f>AVERAGEIFS('Cobalt Prices'!$G$10:$G$4229,'Cobalt Prices'!$E$10:$E$4229,VCX$4)</f>
        <v>#DIV/0!</v>
      </c>
      <c r="VCY20" s="38" t="e">
        <f>AVERAGEIFS('Cobalt Prices'!$G$10:$G$4229,'Cobalt Prices'!$E$10:$E$4229,VCY$4)</f>
        <v>#DIV/0!</v>
      </c>
      <c r="VCZ20" s="38" t="e">
        <f>AVERAGEIFS('Cobalt Prices'!$G$10:$G$4229,'Cobalt Prices'!$E$10:$E$4229,VCZ$4)</f>
        <v>#DIV/0!</v>
      </c>
      <c r="VDA20" s="38" t="e">
        <f>AVERAGEIFS('Cobalt Prices'!$G$10:$G$4229,'Cobalt Prices'!$E$10:$E$4229,VDA$4)</f>
        <v>#DIV/0!</v>
      </c>
      <c r="VDB20" s="38" t="e">
        <f>AVERAGEIFS('Cobalt Prices'!$G$10:$G$4229,'Cobalt Prices'!$E$10:$E$4229,VDB$4)</f>
        <v>#DIV/0!</v>
      </c>
      <c r="VDC20" s="38" t="e">
        <f>AVERAGEIFS('Cobalt Prices'!$G$10:$G$4229,'Cobalt Prices'!$E$10:$E$4229,VDC$4)</f>
        <v>#DIV/0!</v>
      </c>
      <c r="VDD20" s="38" t="e">
        <f>AVERAGEIFS('Cobalt Prices'!$G$10:$G$4229,'Cobalt Prices'!$E$10:$E$4229,VDD$4)</f>
        <v>#DIV/0!</v>
      </c>
      <c r="VDE20" s="38" t="e">
        <f>AVERAGEIFS('Cobalt Prices'!$G$10:$G$4229,'Cobalt Prices'!$E$10:$E$4229,VDE$4)</f>
        <v>#DIV/0!</v>
      </c>
      <c r="VDF20" s="38" t="e">
        <f>AVERAGEIFS('Cobalt Prices'!$G$10:$G$4229,'Cobalt Prices'!$E$10:$E$4229,VDF$4)</f>
        <v>#DIV/0!</v>
      </c>
      <c r="VDG20" s="38" t="e">
        <f>AVERAGEIFS('Cobalt Prices'!$G$10:$G$4229,'Cobalt Prices'!$E$10:$E$4229,VDG$4)</f>
        <v>#DIV/0!</v>
      </c>
      <c r="VDH20" s="38" t="e">
        <f>AVERAGEIFS('Cobalt Prices'!$G$10:$G$4229,'Cobalt Prices'!$E$10:$E$4229,VDH$4)</f>
        <v>#DIV/0!</v>
      </c>
      <c r="VDI20" s="38" t="e">
        <f>AVERAGEIFS('Cobalt Prices'!$G$10:$G$4229,'Cobalt Prices'!$E$10:$E$4229,VDI$4)</f>
        <v>#DIV/0!</v>
      </c>
      <c r="VDJ20" s="38" t="e">
        <f>AVERAGEIFS('Cobalt Prices'!$G$10:$G$4229,'Cobalt Prices'!$E$10:$E$4229,VDJ$4)</f>
        <v>#DIV/0!</v>
      </c>
      <c r="VDK20" s="38" t="e">
        <f>AVERAGEIFS('Cobalt Prices'!$G$10:$G$4229,'Cobalt Prices'!$E$10:$E$4229,VDK$4)</f>
        <v>#DIV/0!</v>
      </c>
      <c r="VDL20" s="38" t="e">
        <f>AVERAGEIFS('Cobalt Prices'!$G$10:$G$4229,'Cobalt Prices'!$E$10:$E$4229,VDL$4)</f>
        <v>#DIV/0!</v>
      </c>
      <c r="VDM20" s="38" t="e">
        <f>AVERAGEIFS('Cobalt Prices'!$G$10:$G$4229,'Cobalt Prices'!$E$10:$E$4229,VDM$4)</f>
        <v>#DIV/0!</v>
      </c>
      <c r="VDN20" s="38" t="e">
        <f>AVERAGEIFS('Cobalt Prices'!$G$10:$G$4229,'Cobalt Prices'!$E$10:$E$4229,VDN$4)</f>
        <v>#DIV/0!</v>
      </c>
      <c r="VDO20" s="38" t="e">
        <f>AVERAGEIFS('Cobalt Prices'!$G$10:$G$4229,'Cobalt Prices'!$E$10:$E$4229,VDO$4)</f>
        <v>#DIV/0!</v>
      </c>
      <c r="VDP20" s="38" t="e">
        <f>AVERAGEIFS('Cobalt Prices'!$G$10:$G$4229,'Cobalt Prices'!$E$10:$E$4229,VDP$4)</f>
        <v>#DIV/0!</v>
      </c>
      <c r="VDQ20" s="38" t="e">
        <f>AVERAGEIFS('Cobalt Prices'!$G$10:$G$4229,'Cobalt Prices'!$E$10:$E$4229,VDQ$4)</f>
        <v>#DIV/0!</v>
      </c>
      <c r="VDR20" s="38" t="e">
        <f>AVERAGEIFS('Cobalt Prices'!$G$10:$G$4229,'Cobalt Prices'!$E$10:$E$4229,VDR$4)</f>
        <v>#DIV/0!</v>
      </c>
      <c r="VDS20" s="38" t="e">
        <f>AVERAGEIFS('Cobalt Prices'!$G$10:$G$4229,'Cobalt Prices'!$E$10:$E$4229,VDS$4)</f>
        <v>#DIV/0!</v>
      </c>
      <c r="VDT20" s="38" t="e">
        <f>AVERAGEIFS('Cobalt Prices'!$G$10:$G$4229,'Cobalt Prices'!$E$10:$E$4229,VDT$4)</f>
        <v>#DIV/0!</v>
      </c>
      <c r="VDU20" s="38" t="e">
        <f>AVERAGEIFS('Cobalt Prices'!$G$10:$G$4229,'Cobalt Prices'!$E$10:$E$4229,VDU$4)</f>
        <v>#DIV/0!</v>
      </c>
      <c r="VDV20" s="38" t="e">
        <f>AVERAGEIFS('Cobalt Prices'!$G$10:$G$4229,'Cobalt Prices'!$E$10:$E$4229,VDV$4)</f>
        <v>#DIV/0!</v>
      </c>
      <c r="VDW20" s="38" t="e">
        <f>AVERAGEIFS('Cobalt Prices'!$G$10:$G$4229,'Cobalt Prices'!$E$10:$E$4229,VDW$4)</f>
        <v>#DIV/0!</v>
      </c>
      <c r="VDX20" s="38" t="e">
        <f>AVERAGEIFS('Cobalt Prices'!$G$10:$G$4229,'Cobalt Prices'!$E$10:$E$4229,VDX$4)</f>
        <v>#DIV/0!</v>
      </c>
      <c r="VDY20" s="38" t="e">
        <f>AVERAGEIFS('Cobalt Prices'!$G$10:$G$4229,'Cobalt Prices'!$E$10:$E$4229,VDY$4)</f>
        <v>#DIV/0!</v>
      </c>
      <c r="VDZ20" s="38" t="e">
        <f>AVERAGEIFS('Cobalt Prices'!$G$10:$G$4229,'Cobalt Prices'!$E$10:$E$4229,VDZ$4)</f>
        <v>#DIV/0!</v>
      </c>
      <c r="VEA20" s="38" t="e">
        <f>AVERAGEIFS('Cobalt Prices'!$G$10:$G$4229,'Cobalt Prices'!$E$10:$E$4229,VEA$4)</f>
        <v>#DIV/0!</v>
      </c>
      <c r="VEB20" s="38" t="e">
        <f>AVERAGEIFS('Cobalt Prices'!$G$10:$G$4229,'Cobalt Prices'!$E$10:$E$4229,VEB$4)</f>
        <v>#DIV/0!</v>
      </c>
      <c r="VEC20" s="38" t="e">
        <f>AVERAGEIFS('Cobalt Prices'!$G$10:$G$4229,'Cobalt Prices'!$E$10:$E$4229,VEC$4)</f>
        <v>#DIV/0!</v>
      </c>
      <c r="VED20" s="38" t="e">
        <f>AVERAGEIFS('Cobalt Prices'!$G$10:$G$4229,'Cobalt Prices'!$E$10:$E$4229,VED$4)</f>
        <v>#DIV/0!</v>
      </c>
      <c r="VEE20" s="38" t="e">
        <f>AVERAGEIFS('Cobalt Prices'!$G$10:$G$4229,'Cobalt Prices'!$E$10:$E$4229,VEE$4)</f>
        <v>#DIV/0!</v>
      </c>
      <c r="VEF20" s="38" t="e">
        <f>AVERAGEIFS('Cobalt Prices'!$G$10:$G$4229,'Cobalt Prices'!$E$10:$E$4229,VEF$4)</f>
        <v>#DIV/0!</v>
      </c>
      <c r="VEG20" s="38" t="e">
        <f>AVERAGEIFS('Cobalt Prices'!$G$10:$G$4229,'Cobalt Prices'!$E$10:$E$4229,VEG$4)</f>
        <v>#DIV/0!</v>
      </c>
      <c r="VEH20" s="38" t="e">
        <f>AVERAGEIFS('Cobalt Prices'!$G$10:$G$4229,'Cobalt Prices'!$E$10:$E$4229,VEH$4)</f>
        <v>#DIV/0!</v>
      </c>
      <c r="VEI20" s="38" t="e">
        <f>AVERAGEIFS('Cobalt Prices'!$G$10:$G$4229,'Cobalt Prices'!$E$10:$E$4229,VEI$4)</f>
        <v>#DIV/0!</v>
      </c>
      <c r="VEJ20" s="38" t="e">
        <f>AVERAGEIFS('Cobalt Prices'!$G$10:$G$4229,'Cobalt Prices'!$E$10:$E$4229,VEJ$4)</f>
        <v>#DIV/0!</v>
      </c>
      <c r="VEK20" s="38" t="e">
        <f>AVERAGEIFS('Cobalt Prices'!$G$10:$G$4229,'Cobalt Prices'!$E$10:$E$4229,VEK$4)</f>
        <v>#DIV/0!</v>
      </c>
      <c r="VEL20" s="38" t="e">
        <f>AVERAGEIFS('Cobalt Prices'!$G$10:$G$4229,'Cobalt Prices'!$E$10:$E$4229,VEL$4)</f>
        <v>#DIV/0!</v>
      </c>
      <c r="VEM20" s="38" t="e">
        <f>AVERAGEIFS('Cobalt Prices'!$G$10:$G$4229,'Cobalt Prices'!$E$10:$E$4229,VEM$4)</f>
        <v>#DIV/0!</v>
      </c>
      <c r="VEN20" s="38" t="e">
        <f>AVERAGEIFS('Cobalt Prices'!$G$10:$G$4229,'Cobalt Prices'!$E$10:$E$4229,VEN$4)</f>
        <v>#DIV/0!</v>
      </c>
      <c r="VEO20" s="38" t="e">
        <f>AVERAGEIFS('Cobalt Prices'!$G$10:$G$4229,'Cobalt Prices'!$E$10:$E$4229,VEO$4)</f>
        <v>#DIV/0!</v>
      </c>
      <c r="VEP20" s="38" t="e">
        <f>AVERAGEIFS('Cobalt Prices'!$G$10:$G$4229,'Cobalt Prices'!$E$10:$E$4229,VEP$4)</f>
        <v>#DIV/0!</v>
      </c>
      <c r="VEQ20" s="38" t="e">
        <f>AVERAGEIFS('Cobalt Prices'!$G$10:$G$4229,'Cobalt Prices'!$E$10:$E$4229,VEQ$4)</f>
        <v>#DIV/0!</v>
      </c>
      <c r="VER20" s="38" t="e">
        <f>AVERAGEIFS('Cobalt Prices'!$G$10:$G$4229,'Cobalt Prices'!$E$10:$E$4229,VER$4)</f>
        <v>#DIV/0!</v>
      </c>
      <c r="VES20" s="38" t="e">
        <f>AVERAGEIFS('Cobalt Prices'!$G$10:$G$4229,'Cobalt Prices'!$E$10:$E$4229,VES$4)</f>
        <v>#DIV/0!</v>
      </c>
      <c r="VET20" s="38" t="e">
        <f>AVERAGEIFS('Cobalt Prices'!$G$10:$G$4229,'Cobalt Prices'!$E$10:$E$4229,VET$4)</f>
        <v>#DIV/0!</v>
      </c>
      <c r="VEU20" s="38" t="e">
        <f>AVERAGEIFS('Cobalt Prices'!$G$10:$G$4229,'Cobalt Prices'!$E$10:$E$4229,VEU$4)</f>
        <v>#DIV/0!</v>
      </c>
      <c r="VEV20" s="38" t="e">
        <f>AVERAGEIFS('Cobalt Prices'!$G$10:$G$4229,'Cobalt Prices'!$E$10:$E$4229,VEV$4)</f>
        <v>#DIV/0!</v>
      </c>
      <c r="VEW20" s="38" t="e">
        <f>AVERAGEIFS('Cobalt Prices'!$G$10:$G$4229,'Cobalt Prices'!$E$10:$E$4229,VEW$4)</f>
        <v>#DIV/0!</v>
      </c>
      <c r="VEX20" s="38" t="e">
        <f>AVERAGEIFS('Cobalt Prices'!$G$10:$G$4229,'Cobalt Prices'!$E$10:$E$4229,VEX$4)</f>
        <v>#DIV/0!</v>
      </c>
      <c r="VEY20" s="38" t="e">
        <f>AVERAGEIFS('Cobalt Prices'!$G$10:$G$4229,'Cobalt Prices'!$E$10:$E$4229,VEY$4)</f>
        <v>#DIV/0!</v>
      </c>
      <c r="VEZ20" s="38" t="e">
        <f>AVERAGEIFS('Cobalt Prices'!$G$10:$G$4229,'Cobalt Prices'!$E$10:$E$4229,VEZ$4)</f>
        <v>#DIV/0!</v>
      </c>
      <c r="VFA20" s="38" t="e">
        <f>AVERAGEIFS('Cobalt Prices'!$G$10:$G$4229,'Cobalt Prices'!$E$10:$E$4229,VFA$4)</f>
        <v>#DIV/0!</v>
      </c>
      <c r="VFB20" s="38" t="e">
        <f>AVERAGEIFS('Cobalt Prices'!$G$10:$G$4229,'Cobalt Prices'!$E$10:$E$4229,VFB$4)</f>
        <v>#DIV/0!</v>
      </c>
      <c r="VFC20" s="38" t="e">
        <f>AVERAGEIFS('Cobalt Prices'!$G$10:$G$4229,'Cobalt Prices'!$E$10:$E$4229,VFC$4)</f>
        <v>#DIV/0!</v>
      </c>
      <c r="VFD20" s="38" t="e">
        <f>AVERAGEIFS('Cobalt Prices'!$G$10:$G$4229,'Cobalt Prices'!$E$10:$E$4229,VFD$4)</f>
        <v>#DIV/0!</v>
      </c>
      <c r="VFE20" s="38" t="e">
        <f>AVERAGEIFS('Cobalt Prices'!$G$10:$G$4229,'Cobalt Prices'!$E$10:$E$4229,VFE$4)</f>
        <v>#DIV/0!</v>
      </c>
      <c r="VFF20" s="38" t="e">
        <f>AVERAGEIFS('Cobalt Prices'!$G$10:$G$4229,'Cobalt Prices'!$E$10:$E$4229,VFF$4)</f>
        <v>#DIV/0!</v>
      </c>
      <c r="VFG20" s="38" t="e">
        <f>AVERAGEIFS('Cobalt Prices'!$G$10:$G$4229,'Cobalt Prices'!$E$10:$E$4229,VFG$4)</f>
        <v>#DIV/0!</v>
      </c>
      <c r="VFH20" s="38" t="e">
        <f>AVERAGEIFS('Cobalt Prices'!$G$10:$G$4229,'Cobalt Prices'!$E$10:$E$4229,VFH$4)</f>
        <v>#DIV/0!</v>
      </c>
      <c r="VFI20" s="38" t="e">
        <f>AVERAGEIFS('Cobalt Prices'!$G$10:$G$4229,'Cobalt Prices'!$E$10:$E$4229,VFI$4)</f>
        <v>#DIV/0!</v>
      </c>
      <c r="VFJ20" s="38" t="e">
        <f>AVERAGEIFS('Cobalt Prices'!$G$10:$G$4229,'Cobalt Prices'!$E$10:$E$4229,VFJ$4)</f>
        <v>#DIV/0!</v>
      </c>
      <c r="VFK20" s="38" t="e">
        <f>AVERAGEIFS('Cobalt Prices'!$G$10:$G$4229,'Cobalt Prices'!$E$10:$E$4229,VFK$4)</f>
        <v>#DIV/0!</v>
      </c>
      <c r="VFL20" s="38" t="e">
        <f>AVERAGEIFS('Cobalt Prices'!$G$10:$G$4229,'Cobalt Prices'!$E$10:$E$4229,VFL$4)</f>
        <v>#DIV/0!</v>
      </c>
      <c r="VFM20" s="38" t="e">
        <f>AVERAGEIFS('Cobalt Prices'!$G$10:$G$4229,'Cobalt Prices'!$E$10:$E$4229,VFM$4)</f>
        <v>#DIV/0!</v>
      </c>
      <c r="VFN20" s="38" t="e">
        <f>AVERAGEIFS('Cobalt Prices'!$G$10:$G$4229,'Cobalt Prices'!$E$10:$E$4229,VFN$4)</f>
        <v>#DIV/0!</v>
      </c>
      <c r="VFO20" s="38" t="e">
        <f>AVERAGEIFS('Cobalt Prices'!$G$10:$G$4229,'Cobalt Prices'!$E$10:$E$4229,VFO$4)</f>
        <v>#DIV/0!</v>
      </c>
      <c r="VFP20" s="38" t="e">
        <f>AVERAGEIFS('Cobalt Prices'!$G$10:$G$4229,'Cobalt Prices'!$E$10:$E$4229,VFP$4)</f>
        <v>#DIV/0!</v>
      </c>
      <c r="VFQ20" s="38" t="e">
        <f>AVERAGEIFS('Cobalt Prices'!$G$10:$G$4229,'Cobalt Prices'!$E$10:$E$4229,VFQ$4)</f>
        <v>#DIV/0!</v>
      </c>
      <c r="VFR20" s="38" t="e">
        <f>AVERAGEIFS('Cobalt Prices'!$G$10:$G$4229,'Cobalt Prices'!$E$10:$E$4229,VFR$4)</f>
        <v>#DIV/0!</v>
      </c>
      <c r="VFS20" s="38" t="e">
        <f>AVERAGEIFS('Cobalt Prices'!$G$10:$G$4229,'Cobalt Prices'!$E$10:$E$4229,VFS$4)</f>
        <v>#DIV/0!</v>
      </c>
      <c r="VFT20" s="38" t="e">
        <f>AVERAGEIFS('Cobalt Prices'!$G$10:$G$4229,'Cobalt Prices'!$E$10:$E$4229,VFT$4)</f>
        <v>#DIV/0!</v>
      </c>
      <c r="VFU20" s="38" t="e">
        <f>AVERAGEIFS('Cobalt Prices'!$G$10:$G$4229,'Cobalt Prices'!$E$10:$E$4229,VFU$4)</f>
        <v>#DIV/0!</v>
      </c>
      <c r="VFV20" s="38" t="e">
        <f>AVERAGEIFS('Cobalt Prices'!$G$10:$G$4229,'Cobalt Prices'!$E$10:$E$4229,VFV$4)</f>
        <v>#DIV/0!</v>
      </c>
      <c r="VFW20" s="38" t="e">
        <f>AVERAGEIFS('Cobalt Prices'!$G$10:$G$4229,'Cobalt Prices'!$E$10:$E$4229,VFW$4)</f>
        <v>#DIV/0!</v>
      </c>
      <c r="VFX20" s="38" t="e">
        <f>AVERAGEIFS('Cobalt Prices'!$G$10:$G$4229,'Cobalt Prices'!$E$10:$E$4229,VFX$4)</f>
        <v>#DIV/0!</v>
      </c>
      <c r="VFY20" s="38" t="e">
        <f>AVERAGEIFS('Cobalt Prices'!$G$10:$G$4229,'Cobalt Prices'!$E$10:$E$4229,VFY$4)</f>
        <v>#DIV/0!</v>
      </c>
      <c r="VFZ20" s="38" t="e">
        <f>AVERAGEIFS('Cobalt Prices'!$G$10:$G$4229,'Cobalt Prices'!$E$10:$E$4229,VFZ$4)</f>
        <v>#DIV/0!</v>
      </c>
      <c r="VGA20" s="38" t="e">
        <f>AVERAGEIFS('Cobalt Prices'!$G$10:$G$4229,'Cobalt Prices'!$E$10:$E$4229,VGA$4)</f>
        <v>#DIV/0!</v>
      </c>
      <c r="VGB20" s="38" t="e">
        <f>AVERAGEIFS('Cobalt Prices'!$G$10:$G$4229,'Cobalt Prices'!$E$10:$E$4229,VGB$4)</f>
        <v>#DIV/0!</v>
      </c>
      <c r="VGC20" s="38" t="e">
        <f>AVERAGEIFS('Cobalt Prices'!$G$10:$G$4229,'Cobalt Prices'!$E$10:$E$4229,VGC$4)</f>
        <v>#DIV/0!</v>
      </c>
      <c r="VGD20" s="38" t="e">
        <f>AVERAGEIFS('Cobalt Prices'!$G$10:$G$4229,'Cobalt Prices'!$E$10:$E$4229,VGD$4)</f>
        <v>#DIV/0!</v>
      </c>
      <c r="VGE20" s="38" t="e">
        <f>AVERAGEIFS('Cobalt Prices'!$G$10:$G$4229,'Cobalt Prices'!$E$10:$E$4229,VGE$4)</f>
        <v>#DIV/0!</v>
      </c>
      <c r="VGF20" s="38" t="e">
        <f>AVERAGEIFS('Cobalt Prices'!$G$10:$G$4229,'Cobalt Prices'!$E$10:$E$4229,VGF$4)</f>
        <v>#DIV/0!</v>
      </c>
      <c r="VGG20" s="38" t="e">
        <f>AVERAGEIFS('Cobalt Prices'!$G$10:$G$4229,'Cobalt Prices'!$E$10:$E$4229,VGG$4)</f>
        <v>#DIV/0!</v>
      </c>
      <c r="VGH20" s="38" t="e">
        <f>AVERAGEIFS('Cobalt Prices'!$G$10:$G$4229,'Cobalt Prices'!$E$10:$E$4229,VGH$4)</f>
        <v>#DIV/0!</v>
      </c>
      <c r="VGI20" s="38" t="e">
        <f>AVERAGEIFS('Cobalt Prices'!$G$10:$G$4229,'Cobalt Prices'!$E$10:$E$4229,VGI$4)</f>
        <v>#DIV/0!</v>
      </c>
      <c r="VGJ20" s="38" t="e">
        <f>AVERAGEIFS('Cobalt Prices'!$G$10:$G$4229,'Cobalt Prices'!$E$10:$E$4229,VGJ$4)</f>
        <v>#DIV/0!</v>
      </c>
      <c r="VGK20" s="38" t="e">
        <f>AVERAGEIFS('Cobalt Prices'!$G$10:$G$4229,'Cobalt Prices'!$E$10:$E$4229,VGK$4)</f>
        <v>#DIV/0!</v>
      </c>
      <c r="VGL20" s="38" t="e">
        <f>AVERAGEIFS('Cobalt Prices'!$G$10:$G$4229,'Cobalt Prices'!$E$10:$E$4229,VGL$4)</f>
        <v>#DIV/0!</v>
      </c>
      <c r="VGM20" s="38" t="e">
        <f>AVERAGEIFS('Cobalt Prices'!$G$10:$G$4229,'Cobalt Prices'!$E$10:$E$4229,VGM$4)</f>
        <v>#DIV/0!</v>
      </c>
      <c r="VGN20" s="38" t="e">
        <f>AVERAGEIFS('Cobalt Prices'!$G$10:$G$4229,'Cobalt Prices'!$E$10:$E$4229,VGN$4)</f>
        <v>#DIV/0!</v>
      </c>
      <c r="VGO20" s="38" t="e">
        <f>AVERAGEIFS('Cobalt Prices'!$G$10:$G$4229,'Cobalt Prices'!$E$10:$E$4229,VGO$4)</f>
        <v>#DIV/0!</v>
      </c>
      <c r="VGP20" s="38" t="e">
        <f>AVERAGEIFS('Cobalt Prices'!$G$10:$G$4229,'Cobalt Prices'!$E$10:$E$4229,VGP$4)</f>
        <v>#DIV/0!</v>
      </c>
      <c r="VGQ20" s="38" t="e">
        <f>AVERAGEIFS('Cobalt Prices'!$G$10:$G$4229,'Cobalt Prices'!$E$10:$E$4229,VGQ$4)</f>
        <v>#DIV/0!</v>
      </c>
      <c r="VGR20" s="38" t="e">
        <f>AVERAGEIFS('Cobalt Prices'!$G$10:$G$4229,'Cobalt Prices'!$E$10:$E$4229,VGR$4)</f>
        <v>#DIV/0!</v>
      </c>
      <c r="VGS20" s="38" t="e">
        <f>AVERAGEIFS('Cobalt Prices'!$G$10:$G$4229,'Cobalt Prices'!$E$10:$E$4229,VGS$4)</f>
        <v>#DIV/0!</v>
      </c>
      <c r="VGT20" s="38" t="e">
        <f>AVERAGEIFS('Cobalt Prices'!$G$10:$G$4229,'Cobalt Prices'!$E$10:$E$4229,VGT$4)</f>
        <v>#DIV/0!</v>
      </c>
      <c r="VGU20" s="38" t="e">
        <f>AVERAGEIFS('Cobalt Prices'!$G$10:$G$4229,'Cobalt Prices'!$E$10:$E$4229,VGU$4)</f>
        <v>#DIV/0!</v>
      </c>
      <c r="VGV20" s="38" t="e">
        <f>AVERAGEIFS('Cobalt Prices'!$G$10:$G$4229,'Cobalt Prices'!$E$10:$E$4229,VGV$4)</f>
        <v>#DIV/0!</v>
      </c>
      <c r="VGW20" s="38" t="e">
        <f>AVERAGEIFS('Cobalt Prices'!$G$10:$G$4229,'Cobalt Prices'!$E$10:$E$4229,VGW$4)</f>
        <v>#DIV/0!</v>
      </c>
      <c r="VGX20" s="38" t="e">
        <f>AVERAGEIFS('Cobalt Prices'!$G$10:$G$4229,'Cobalt Prices'!$E$10:$E$4229,VGX$4)</f>
        <v>#DIV/0!</v>
      </c>
      <c r="VGY20" s="38" t="e">
        <f>AVERAGEIFS('Cobalt Prices'!$G$10:$G$4229,'Cobalt Prices'!$E$10:$E$4229,VGY$4)</f>
        <v>#DIV/0!</v>
      </c>
      <c r="VGZ20" s="38" t="e">
        <f>AVERAGEIFS('Cobalt Prices'!$G$10:$G$4229,'Cobalt Prices'!$E$10:$E$4229,VGZ$4)</f>
        <v>#DIV/0!</v>
      </c>
      <c r="VHA20" s="38" t="e">
        <f>AVERAGEIFS('Cobalt Prices'!$G$10:$G$4229,'Cobalt Prices'!$E$10:$E$4229,VHA$4)</f>
        <v>#DIV/0!</v>
      </c>
      <c r="VHB20" s="38" t="e">
        <f>AVERAGEIFS('Cobalt Prices'!$G$10:$G$4229,'Cobalt Prices'!$E$10:$E$4229,VHB$4)</f>
        <v>#DIV/0!</v>
      </c>
      <c r="VHC20" s="38" t="e">
        <f>AVERAGEIFS('Cobalt Prices'!$G$10:$G$4229,'Cobalt Prices'!$E$10:$E$4229,VHC$4)</f>
        <v>#DIV/0!</v>
      </c>
      <c r="VHD20" s="38" t="e">
        <f>AVERAGEIFS('Cobalt Prices'!$G$10:$G$4229,'Cobalt Prices'!$E$10:$E$4229,VHD$4)</f>
        <v>#DIV/0!</v>
      </c>
      <c r="VHE20" s="38" t="e">
        <f>AVERAGEIFS('Cobalt Prices'!$G$10:$G$4229,'Cobalt Prices'!$E$10:$E$4229,VHE$4)</f>
        <v>#DIV/0!</v>
      </c>
      <c r="VHF20" s="38" t="e">
        <f>AVERAGEIFS('Cobalt Prices'!$G$10:$G$4229,'Cobalt Prices'!$E$10:$E$4229,VHF$4)</f>
        <v>#DIV/0!</v>
      </c>
      <c r="VHG20" s="38" t="e">
        <f>AVERAGEIFS('Cobalt Prices'!$G$10:$G$4229,'Cobalt Prices'!$E$10:$E$4229,VHG$4)</f>
        <v>#DIV/0!</v>
      </c>
      <c r="VHH20" s="38" t="e">
        <f>AVERAGEIFS('Cobalt Prices'!$G$10:$G$4229,'Cobalt Prices'!$E$10:$E$4229,VHH$4)</f>
        <v>#DIV/0!</v>
      </c>
      <c r="VHI20" s="38" t="e">
        <f>AVERAGEIFS('Cobalt Prices'!$G$10:$G$4229,'Cobalt Prices'!$E$10:$E$4229,VHI$4)</f>
        <v>#DIV/0!</v>
      </c>
      <c r="VHJ20" s="38" t="e">
        <f>AVERAGEIFS('Cobalt Prices'!$G$10:$G$4229,'Cobalt Prices'!$E$10:$E$4229,VHJ$4)</f>
        <v>#DIV/0!</v>
      </c>
      <c r="VHK20" s="38" t="e">
        <f>AVERAGEIFS('Cobalt Prices'!$G$10:$G$4229,'Cobalt Prices'!$E$10:$E$4229,VHK$4)</f>
        <v>#DIV/0!</v>
      </c>
      <c r="VHL20" s="38" t="e">
        <f>AVERAGEIFS('Cobalt Prices'!$G$10:$G$4229,'Cobalt Prices'!$E$10:$E$4229,VHL$4)</f>
        <v>#DIV/0!</v>
      </c>
      <c r="VHM20" s="38" t="e">
        <f>AVERAGEIFS('Cobalt Prices'!$G$10:$G$4229,'Cobalt Prices'!$E$10:$E$4229,VHM$4)</f>
        <v>#DIV/0!</v>
      </c>
      <c r="VHN20" s="38" t="e">
        <f>AVERAGEIFS('Cobalt Prices'!$G$10:$G$4229,'Cobalt Prices'!$E$10:$E$4229,VHN$4)</f>
        <v>#DIV/0!</v>
      </c>
      <c r="VHO20" s="38" t="e">
        <f>AVERAGEIFS('Cobalt Prices'!$G$10:$G$4229,'Cobalt Prices'!$E$10:$E$4229,VHO$4)</f>
        <v>#DIV/0!</v>
      </c>
      <c r="VHP20" s="38" t="e">
        <f>AVERAGEIFS('Cobalt Prices'!$G$10:$G$4229,'Cobalt Prices'!$E$10:$E$4229,VHP$4)</f>
        <v>#DIV/0!</v>
      </c>
      <c r="VHQ20" s="38" t="e">
        <f>AVERAGEIFS('Cobalt Prices'!$G$10:$G$4229,'Cobalt Prices'!$E$10:$E$4229,VHQ$4)</f>
        <v>#DIV/0!</v>
      </c>
      <c r="VHR20" s="38" t="e">
        <f>AVERAGEIFS('Cobalt Prices'!$G$10:$G$4229,'Cobalt Prices'!$E$10:$E$4229,VHR$4)</f>
        <v>#DIV/0!</v>
      </c>
      <c r="VHS20" s="38" t="e">
        <f>AVERAGEIFS('Cobalt Prices'!$G$10:$G$4229,'Cobalt Prices'!$E$10:$E$4229,VHS$4)</f>
        <v>#DIV/0!</v>
      </c>
      <c r="VHT20" s="38" t="e">
        <f>AVERAGEIFS('Cobalt Prices'!$G$10:$G$4229,'Cobalt Prices'!$E$10:$E$4229,VHT$4)</f>
        <v>#DIV/0!</v>
      </c>
      <c r="VHU20" s="38" t="e">
        <f>AVERAGEIFS('Cobalt Prices'!$G$10:$G$4229,'Cobalt Prices'!$E$10:$E$4229,VHU$4)</f>
        <v>#DIV/0!</v>
      </c>
      <c r="VHV20" s="38" t="e">
        <f>AVERAGEIFS('Cobalt Prices'!$G$10:$G$4229,'Cobalt Prices'!$E$10:$E$4229,VHV$4)</f>
        <v>#DIV/0!</v>
      </c>
      <c r="VHW20" s="38" t="e">
        <f>AVERAGEIFS('Cobalt Prices'!$G$10:$G$4229,'Cobalt Prices'!$E$10:$E$4229,VHW$4)</f>
        <v>#DIV/0!</v>
      </c>
      <c r="VHX20" s="38" t="e">
        <f>AVERAGEIFS('Cobalt Prices'!$G$10:$G$4229,'Cobalt Prices'!$E$10:$E$4229,VHX$4)</f>
        <v>#DIV/0!</v>
      </c>
      <c r="VHY20" s="38" t="e">
        <f>AVERAGEIFS('Cobalt Prices'!$G$10:$G$4229,'Cobalt Prices'!$E$10:$E$4229,VHY$4)</f>
        <v>#DIV/0!</v>
      </c>
      <c r="VHZ20" s="38" t="e">
        <f>AVERAGEIFS('Cobalt Prices'!$G$10:$G$4229,'Cobalt Prices'!$E$10:$E$4229,VHZ$4)</f>
        <v>#DIV/0!</v>
      </c>
      <c r="VIA20" s="38" t="e">
        <f>AVERAGEIFS('Cobalt Prices'!$G$10:$G$4229,'Cobalt Prices'!$E$10:$E$4229,VIA$4)</f>
        <v>#DIV/0!</v>
      </c>
      <c r="VIB20" s="38" t="e">
        <f>AVERAGEIFS('Cobalt Prices'!$G$10:$G$4229,'Cobalt Prices'!$E$10:$E$4229,VIB$4)</f>
        <v>#DIV/0!</v>
      </c>
      <c r="VIC20" s="38" t="e">
        <f>AVERAGEIFS('Cobalt Prices'!$G$10:$G$4229,'Cobalt Prices'!$E$10:$E$4229,VIC$4)</f>
        <v>#DIV/0!</v>
      </c>
      <c r="VID20" s="38" t="e">
        <f>AVERAGEIFS('Cobalt Prices'!$G$10:$G$4229,'Cobalt Prices'!$E$10:$E$4229,VID$4)</f>
        <v>#DIV/0!</v>
      </c>
      <c r="VIE20" s="38" t="e">
        <f>AVERAGEIFS('Cobalt Prices'!$G$10:$G$4229,'Cobalt Prices'!$E$10:$E$4229,VIE$4)</f>
        <v>#DIV/0!</v>
      </c>
      <c r="VIF20" s="38" t="e">
        <f>AVERAGEIFS('Cobalt Prices'!$G$10:$G$4229,'Cobalt Prices'!$E$10:$E$4229,VIF$4)</f>
        <v>#DIV/0!</v>
      </c>
      <c r="VIG20" s="38" t="e">
        <f>AVERAGEIFS('Cobalt Prices'!$G$10:$G$4229,'Cobalt Prices'!$E$10:$E$4229,VIG$4)</f>
        <v>#DIV/0!</v>
      </c>
      <c r="VIH20" s="38" t="e">
        <f>AVERAGEIFS('Cobalt Prices'!$G$10:$G$4229,'Cobalt Prices'!$E$10:$E$4229,VIH$4)</f>
        <v>#DIV/0!</v>
      </c>
      <c r="VII20" s="38" t="e">
        <f>AVERAGEIFS('Cobalt Prices'!$G$10:$G$4229,'Cobalt Prices'!$E$10:$E$4229,VII$4)</f>
        <v>#DIV/0!</v>
      </c>
      <c r="VIJ20" s="38" t="e">
        <f>AVERAGEIFS('Cobalt Prices'!$G$10:$G$4229,'Cobalt Prices'!$E$10:$E$4229,VIJ$4)</f>
        <v>#DIV/0!</v>
      </c>
      <c r="VIK20" s="38" t="e">
        <f>AVERAGEIFS('Cobalt Prices'!$G$10:$G$4229,'Cobalt Prices'!$E$10:$E$4229,VIK$4)</f>
        <v>#DIV/0!</v>
      </c>
      <c r="VIL20" s="38" t="e">
        <f>AVERAGEIFS('Cobalt Prices'!$G$10:$G$4229,'Cobalt Prices'!$E$10:$E$4229,VIL$4)</f>
        <v>#DIV/0!</v>
      </c>
      <c r="VIM20" s="38" t="e">
        <f>AVERAGEIFS('Cobalt Prices'!$G$10:$G$4229,'Cobalt Prices'!$E$10:$E$4229,VIM$4)</f>
        <v>#DIV/0!</v>
      </c>
      <c r="VIN20" s="38" t="e">
        <f>AVERAGEIFS('Cobalt Prices'!$G$10:$G$4229,'Cobalt Prices'!$E$10:$E$4229,VIN$4)</f>
        <v>#DIV/0!</v>
      </c>
      <c r="VIO20" s="38" t="e">
        <f>AVERAGEIFS('Cobalt Prices'!$G$10:$G$4229,'Cobalt Prices'!$E$10:$E$4229,VIO$4)</f>
        <v>#DIV/0!</v>
      </c>
      <c r="VIP20" s="38" t="e">
        <f>AVERAGEIFS('Cobalt Prices'!$G$10:$G$4229,'Cobalt Prices'!$E$10:$E$4229,VIP$4)</f>
        <v>#DIV/0!</v>
      </c>
      <c r="VIQ20" s="38" t="e">
        <f>AVERAGEIFS('Cobalt Prices'!$G$10:$G$4229,'Cobalt Prices'!$E$10:$E$4229,VIQ$4)</f>
        <v>#DIV/0!</v>
      </c>
      <c r="VIR20" s="38" t="e">
        <f>AVERAGEIFS('Cobalt Prices'!$G$10:$G$4229,'Cobalt Prices'!$E$10:$E$4229,VIR$4)</f>
        <v>#DIV/0!</v>
      </c>
      <c r="VIS20" s="38" t="e">
        <f>AVERAGEIFS('Cobalt Prices'!$G$10:$G$4229,'Cobalt Prices'!$E$10:$E$4229,VIS$4)</f>
        <v>#DIV/0!</v>
      </c>
      <c r="VIT20" s="38" t="e">
        <f>AVERAGEIFS('Cobalt Prices'!$G$10:$G$4229,'Cobalt Prices'!$E$10:$E$4229,VIT$4)</f>
        <v>#DIV/0!</v>
      </c>
      <c r="VIU20" s="38" t="e">
        <f>AVERAGEIFS('Cobalt Prices'!$G$10:$G$4229,'Cobalt Prices'!$E$10:$E$4229,VIU$4)</f>
        <v>#DIV/0!</v>
      </c>
      <c r="VIV20" s="38" t="e">
        <f>AVERAGEIFS('Cobalt Prices'!$G$10:$G$4229,'Cobalt Prices'!$E$10:$E$4229,VIV$4)</f>
        <v>#DIV/0!</v>
      </c>
      <c r="VIW20" s="38" t="e">
        <f>AVERAGEIFS('Cobalt Prices'!$G$10:$G$4229,'Cobalt Prices'!$E$10:$E$4229,VIW$4)</f>
        <v>#DIV/0!</v>
      </c>
      <c r="VIX20" s="38" t="e">
        <f>AVERAGEIFS('Cobalt Prices'!$G$10:$G$4229,'Cobalt Prices'!$E$10:$E$4229,VIX$4)</f>
        <v>#DIV/0!</v>
      </c>
      <c r="VIY20" s="38" t="e">
        <f>AVERAGEIFS('Cobalt Prices'!$G$10:$G$4229,'Cobalt Prices'!$E$10:$E$4229,VIY$4)</f>
        <v>#DIV/0!</v>
      </c>
      <c r="VIZ20" s="38" t="e">
        <f>AVERAGEIFS('Cobalt Prices'!$G$10:$G$4229,'Cobalt Prices'!$E$10:$E$4229,VIZ$4)</f>
        <v>#DIV/0!</v>
      </c>
      <c r="VJA20" s="38" t="e">
        <f>AVERAGEIFS('Cobalt Prices'!$G$10:$G$4229,'Cobalt Prices'!$E$10:$E$4229,VJA$4)</f>
        <v>#DIV/0!</v>
      </c>
      <c r="VJB20" s="38" t="e">
        <f>AVERAGEIFS('Cobalt Prices'!$G$10:$G$4229,'Cobalt Prices'!$E$10:$E$4229,VJB$4)</f>
        <v>#DIV/0!</v>
      </c>
      <c r="VJC20" s="38" t="e">
        <f>AVERAGEIFS('Cobalt Prices'!$G$10:$G$4229,'Cobalt Prices'!$E$10:$E$4229,VJC$4)</f>
        <v>#DIV/0!</v>
      </c>
      <c r="VJD20" s="38" t="e">
        <f>AVERAGEIFS('Cobalt Prices'!$G$10:$G$4229,'Cobalt Prices'!$E$10:$E$4229,VJD$4)</f>
        <v>#DIV/0!</v>
      </c>
      <c r="VJE20" s="38" t="e">
        <f>AVERAGEIFS('Cobalt Prices'!$G$10:$G$4229,'Cobalt Prices'!$E$10:$E$4229,VJE$4)</f>
        <v>#DIV/0!</v>
      </c>
      <c r="VJF20" s="38" t="e">
        <f>AVERAGEIFS('Cobalt Prices'!$G$10:$G$4229,'Cobalt Prices'!$E$10:$E$4229,VJF$4)</f>
        <v>#DIV/0!</v>
      </c>
      <c r="VJG20" s="38" t="e">
        <f>AVERAGEIFS('Cobalt Prices'!$G$10:$G$4229,'Cobalt Prices'!$E$10:$E$4229,VJG$4)</f>
        <v>#DIV/0!</v>
      </c>
      <c r="VJH20" s="38" t="e">
        <f>AVERAGEIFS('Cobalt Prices'!$G$10:$G$4229,'Cobalt Prices'!$E$10:$E$4229,VJH$4)</f>
        <v>#DIV/0!</v>
      </c>
      <c r="VJI20" s="38" t="e">
        <f>AVERAGEIFS('Cobalt Prices'!$G$10:$G$4229,'Cobalt Prices'!$E$10:$E$4229,VJI$4)</f>
        <v>#DIV/0!</v>
      </c>
      <c r="VJJ20" s="38" t="e">
        <f>AVERAGEIFS('Cobalt Prices'!$G$10:$G$4229,'Cobalt Prices'!$E$10:$E$4229,VJJ$4)</f>
        <v>#DIV/0!</v>
      </c>
      <c r="VJK20" s="38" t="e">
        <f>AVERAGEIFS('Cobalt Prices'!$G$10:$G$4229,'Cobalt Prices'!$E$10:$E$4229,VJK$4)</f>
        <v>#DIV/0!</v>
      </c>
      <c r="VJL20" s="38" t="e">
        <f>AVERAGEIFS('Cobalt Prices'!$G$10:$G$4229,'Cobalt Prices'!$E$10:$E$4229,VJL$4)</f>
        <v>#DIV/0!</v>
      </c>
      <c r="VJM20" s="38" t="e">
        <f>AVERAGEIFS('Cobalt Prices'!$G$10:$G$4229,'Cobalt Prices'!$E$10:$E$4229,VJM$4)</f>
        <v>#DIV/0!</v>
      </c>
      <c r="VJN20" s="38" t="e">
        <f>AVERAGEIFS('Cobalt Prices'!$G$10:$G$4229,'Cobalt Prices'!$E$10:$E$4229,VJN$4)</f>
        <v>#DIV/0!</v>
      </c>
      <c r="VJO20" s="38" t="e">
        <f>AVERAGEIFS('Cobalt Prices'!$G$10:$G$4229,'Cobalt Prices'!$E$10:$E$4229,VJO$4)</f>
        <v>#DIV/0!</v>
      </c>
      <c r="VJP20" s="38" t="e">
        <f>AVERAGEIFS('Cobalt Prices'!$G$10:$G$4229,'Cobalt Prices'!$E$10:$E$4229,VJP$4)</f>
        <v>#DIV/0!</v>
      </c>
      <c r="VJQ20" s="38" t="e">
        <f>AVERAGEIFS('Cobalt Prices'!$G$10:$G$4229,'Cobalt Prices'!$E$10:$E$4229,VJQ$4)</f>
        <v>#DIV/0!</v>
      </c>
      <c r="VJR20" s="38" t="e">
        <f>AVERAGEIFS('Cobalt Prices'!$G$10:$G$4229,'Cobalt Prices'!$E$10:$E$4229,VJR$4)</f>
        <v>#DIV/0!</v>
      </c>
      <c r="VJS20" s="38" t="e">
        <f>AVERAGEIFS('Cobalt Prices'!$G$10:$G$4229,'Cobalt Prices'!$E$10:$E$4229,VJS$4)</f>
        <v>#DIV/0!</v>
      </c>
      <c r="VJT20" s="38" t="e">
        <f>AVERAGEIFS('Cobalt Prices'!$G$10:$G$4229,'Cobalt Prices'!$E$10:$E$4229,VJT$4)</f>
        <v>#DIV/0!</v>
      </c>
      <c r="VJU20" s="38" t="e">
        <f>AVERAGEIFS('Cobalt Prices'!$G$10:$G$4229,'Cobalt Prices'!$E$10:$E$4229,VJU$4)</f>
        <v>#DIV/0!</v>
      </c>
      <c r="VJV20" s="38" t="e">
        <f>AVERAGEIFS('Cobalt Prices'!$G$10:$G$4229,'Cobalt Prices'!$E$10:$E$4229,VJV$4)</f>
        <v>#DIV/0!</v>
      </c>
      <c r="VJW20" s="38" t="e">
        <f>AVERAGEIFS('Cobalt Prices'!$G$10:$G$4229,'Cobalt Prices'!$E$10:$E$4229,VJW$4)</f>
        <v>#DIV/0!</v>
      </c>
      <c r="VJX20" s="38" t="e">
        <f>AVERAGEIFS('Cobalt Prices'!$G$10:$G$4229,'Cobalt Prices'!$E$10:$E$4229,VJX$4)</f>
        <v>#DIV/0!</v>
      </c>
      <c r="VJY20" s="38" t="e">
        <f>AVERAGEIFS('Cobalt Prices'!$G$10:$G$4229,'Cobalt Prices'!$E$10:$E$4229,VJY$4)</f>
        <v>#DIV/0!</v>
      </c>
      <c r="VJZ20" s="38" t="e">
        <f>AVERAGEIFS('Cobalt Prices'!$G$10:$G$4229,'Cobalt Prices'!$E$10:$E$4229,VJZ$4)</f>
        <v>#DIV/0!</v>
      </c>
      <c r="VKA20" s="38" t="e">
        <f>AVERAGEIFS('Cobalt Prices'!$G$10:$G$4229,'Cobalt Prices'!$E$10:$E$4229,VKA$4)</f>
        <v>#DIV/0!</v>
      </c>
      <c r="VKB20" s="38" t="e">
        <f>AVERAGEIFS('Cobalt Prices'!$G$10:$G$4229,'Cobalt Prices'!$E$10:$E$4229,VKB$4)</f>
        <v>#DIV/0!</v>
      </c>
      <c r="VKC20" s="38" t="e">
        <f>AVERAGEIFS('Cobalt Prices'!$G$10:$G$4229,'Cobalt Prices'!$E$10:$E$4229,VKC$4)</f>
        <v>#DIV/0!</v>
      </c>
      <c r="VKD20" s="38" t="e">
        <f>AVERAGEIFS('Cobalt Prices'!$G$10:$G$4229,'Cobalt Prices'!$E$10:$E$4229,VKD$4)</f>
        <v>#DIV/0!</v>
      </c>
      <c r="VKE20" s="38" t="e">
        <f>AVERAGEIFS('Cobalt Prices'!$G$10:$G$4229,'Cobalt Prices'!$E$10:$E$4229,VKE$4)</f>
        <v>#DIV/0!</v>
      </c>
      <c r="VKF20" s="38" t="e">
        <f>AVERAGEIFS('Cobalt Prices'!$G$10:$G$4229,'Cobalt Prices'!$E$10:$E$4229,VKF$4)</f>
        <v>#DIV/0!</v>
      </c>
      <c r="VKG20" s="38" t="e">
        <f>AVERAGEIFS('Cobalt Prices'!$G$10:$G$4229,'Cobalt Prices'!$E$10:$E$4229,VKG$4)</f>
        <v>#DIV/0!</v>
      </c>
      <c r="VKH20" s="38" t="e">
        <f>AVERAGEIFS('Cobalt Prices'!$G$10:$G$4229,'Cobalt Prices'!$E$10:$E$4229,VKH$4)</f>
        <v>#DIV/0!</v>
      </c>
      <c r="VKI20" s="38" t="e">
        <f>AVERAGEIFS('Cobalt Prices'!$G$10:$G$4229,'Cobalt Prices'!$E$10:$E$4229,VKI$4)</f>
        <v>#DIV/0!</v>
      </c>
      <c r="VKJ20" s="38" t="e">
        <f>AVERAGEIFS('Cobalt Prices'!$G$10:$G$4229,'Cobalt Prices'!$E$10:$E$4229,VKJ$4)</f>
        <v>#DIV/0!</v>
      </c>
      <c r="VKK20" s="38" t="e">
        <f>AVERAGEIFS('Cobalt Prices'!$G$10:$G$4229,'Cobalt Prices'!$E$10:$E$4229,VKK$4)</f>
        <v>#DIV/0!</v>
      </c>
      <c r="VKL20" s="38" t="e">
        <f>AVERAGEIFS('Cobalt Prices'!$G$10:$G$4229,'Cobalt Prices'!$E$10:$E$4229,VKL$4)</f>
        <v>#DIV/0!</v>
      </c>
      <c r="VKM20" s="38" t="e">
        <f>AVERAGEIFS('Cobalt Prices'!$G$10:$G$4229,'Cobalt Prices'!$E$10:$E$4229,VKM$4)</f>
        <v>#DIV/0!</v>
      </c>
      <c r="VKN20" s="38" t="e">
        <f>AVERAGEIFS('Cobalt Prices'!$G$10:$G$4229,'Cobalt Prices'!$E$10:$E$4229,VKN$4)</f>
        <v>#DIV/0!</v>
      </c>
      <c r="VKO20" s="38" t="e">
        <f>AVERAGEIFS('Cobalt Prices'!$G$10:$G$4229,'Cobalt Prices'!$E$10:$E$4229,VKO$4)</f>
        <v>#DIV/0!</v>
      </c>
      <c r="VKP20" s="38" t="e">
        <f>AVERAGEIFS('Cobalt Prices'!$G$10:$G$4229,'Cobalt Prices'!$E$10:$E$4229,VKP$4)</f>
        <v>#DIV/0!</v>
      </c>
      <c r="VKQ20" s="38" t="e">
        <f>AVERAGEIFS('Cobalt Prices'!$G$10:$G$4229,'Cobalt Prices'!$E$10:$E$4229,VKQ$4)</f>
        <v>#DIV/0!</v>
      </c>
      <c r="VKR20" s="38" t="e">
        <f>AVERAGEIFS('Cobalt Prices'!$G$10:$G$4229,'Cobalt Prices'!$E$10:$E$4229,VKR$4)</f>
        <v>#DIV/0!</v>
      </c>
      <c r="VKS20" s="38" t="e">
        <f>AVERAGEIFS('Cobalt Prices'!$G$10:$G$4229,'Cobalt Prices'!$E$10:$E$4229,VKS$4)</f>
        <v>#DIV/0!</v>
      </c>
      <c r="VKT20" s="38" t="e">
        <f>AVERAGEIFS('Cobalt Prices'!$G$10:$G$4229,'Cobalt Prices'!$E$10:$E$4229,VKT$4)</f>
        <v>#DIV/0!</v>
      </c>
      <c r="VKU20" s="38" t="e">
        <f>AVERAGEIFS('Cobalt Prices'!$G$10:$G$4229,'Cobalt Prices'!$E$10:$E$4229,VKU$4)</f>
        <v>#DIV/0!</v>
      </c>
      <c r="VKV20" s="38" t="e">
        <f>AVERAGEIFS('Cobalt Prices'!$G$10:$G$4229,'Cobalt Prices'!$E$10:$E$4229,VKV$4)</f>
        <v>#DIV/0!</v>
      </c>
      <c r="VKW20" s="38" t="e">
        <f>AVERAGEIFS('Cobalt Prices'!$G$10:$G$4229,'Cobalt Prices'!$E$10:$E$4229,VKW$4)</f>
        <v>#DIV/0!</v>
      </c>
      <c r="VKX20" s="38" t="e">
        <f>AVERAGEIFS('Cobalt Prices'!$G$10:$G$4229,'Cobalt Prices'!$E$10:$E$4229,VKX$4)</f>
        <v>#DIV/0!</v>
      </c>
      <c r="VKY20" s="38" t="e">
        <f>AVERAGEIFS('Cobalt Prices'!$G$10:$G$4229,'Cobalt Prices'!$E$10:$E$4229,VKY$4)</f>
        <v>#DIV/0!</v>
      </c>
      <c r="VKZ20" s="38" t="e">
        <f>AVERAGEIFS('Cobalt Prices'!$G$10:$G$4229,'Cobalt Prices'!$E$10:$E$4229,VKZ$4)</f>
        <v>#DIV/0!</v>
      </c>
      <c r="VLA20" s="38" t="e">
        <f>AVERAGEIFS('Cobalt Prices'!$G$10:$G$4229,'Cobalt Prices'!$E$10:$E$4229,VLA$4)</f>
        <v>#DIV/0!</v>
      </c>
      <c r="VLB20" s="38" t="e">
        <f>AVERAGEIFS('Cobalt Prices'!$G$10:$G$4229,'Cobalt Prices'!$E$10:$E$4229,VLB$4)</f>
        <v>#DIV/0!</v>
      </c>
      <c r="VLC20" s="38" t="e">
        <f>AVERAGEIFS('Cobalt Prices'!$G$10:$G$4229,'Cobalt Prices'!$E$10:$E$4229,VLC$4)</f>
        <v>#DIV/0!</v>
      </c>
      <c r="VLD20" s="38" t="e">
        <f>AVERAGEIFS('Cobalt Prices'!$G$10:$G$4229,'Cobalt Prices'!$E$10:$E$4229,VLD$4)</f>
        <v>#DIV/0!</v>
      </c>
      <c r="VLE20" s="38" t="e">
        <f>AVERAGEIFS('Cobalt Prices'!$G$10:$G$4229,'Cobalt Prices'!$E$10:$E$4229,VLE$4)</f>
        <v>#DIV/0!</v>
      </c>
      <c r="VLF20" s="38" t="e">
        <f>AVERAGEIFS('Cobalt Prices'!$G$10:$G$4229,'Cobalt Prices'!$E$10:$E$4229,VLF$4)</f>
        <v>#DIV/0!</v>
      </c>
      <c r="VLG20" s="38" t="e">
        <f>AVERAGEIFS('Cobalt Prices'!$G$10:$G$4229,'Cobalt Prices'!$E$10:$E$4229,VLG$4)</f>
        <v>#DIV/0!</v>
      </c>
      <c r="VLH20" s="38" t="e">
        <f>AVERAGEIFS('Cobalt Prices'!$G$10:$G$4229,'Cobalt Prices'!$E$10:$E$4229,VLH$4)</f>
        <v>#DIV/0!</v>
      </c>
      <c r="VLI20" s="38" t="e">
        <f>AVERAGEIFS('Cobalt Prices'!$G$10:$G$4229,'Cobalt Prices'!$E$10:$E$4229,VLI$4)</f>
        <v>#DIV/0!</v>
      </c>
      <c r="VLJ20" s="38" t="e">
        <f>AVERAGEIFS('Cobalt Prices'!$G$10:$G$4229,'Cobalt Prices'!$E$10:$E$4229,VLJ$4)</f>
        <v>#DIV/0!</v>
      </c>
      <c r="VLK20" s="38" t="e">
        <f>AVERAGEIFS('Cobalt Prices'!$G$10:$G$4229,'Cobalt Prices'!$E$10:$E$4229,VLK$4)</f>
        <v>#DIV/0!</v>
      </c>
      <c r="VLL20" s="38" t="e">
        <f>AVERAGEIFS('Cobalt Prices'!$G$10:$G$4229,'Cobalt Prices'!$E$10:$E$4229,VLL$4)</f>
        <v>#DIV/0!</v>
      </c>
      <c r="VLM20" s="38" t="e">
        <f>AVERAGEIFS('Cobalt Prices'!$G$10:$G$4229,'Cobalt Prices'!$E$10:$E$4229,VLM$4)</f>
        <v>#DIV/0!</v>
      </c>
      <c r="VLN20" s="38" t="e">
        <f>AVERAGEIFS('Cobalt Prices'!$G$10:$G$4229,'Cobalt Prices'!$E$10:$E$4229,VLN$4)</f>
        <v>#DIV/0!</v>
      </c>
      <c r="VLO20" s="38" t="e">
        <f>AVERAGEIFS('Cobalt Prices'!$G$10:$G$4229,'Cobalt Prices'!$E$10:$E$4229,VLO$4)</f>
        <v>#DIV/0!</v>
      </c>
      <c r="VLP20" s="38" t="e">
        <f>AVERAGEIFS('Cobalt Prices'!$G$10:$G$4229,'Cobalt Prices'!$E$10:$E$4229,VLP$4)</f>
        <v>#DIV/0!</v>
      </c>
      <c r="VLQ20" s="38" t="e">
        <f>AVERAGEIFS('Cobalt Prices'!$G$10:$G$4229,'Cobalt Prices'!$E$10:$E$4229,VLQ$4)</f>
        <v>#DIV/0!</v>
      </c>
      <c r="VLR20" s="38" t="e">
        <f>AVERAGEIFS('Cobalt Prices'!$G$10:$G$4229,'Cobalt Prices'!$E$10:$E$4229,VLR$4)</f>
        <v>#DIV/0!</v>
      </c>
      <c r="VLS20" s="38" t="e">
        <f>AVERAGEIFS('Cobalt Prices'!$G$10:$G$4229,'Cobalt Prices'!$E$10:$E$4229,VLS$4)</f>
        <v>#DIV/0!</v>
      </c>
      <c r="VLT20" s="38" t="e">
        <f>AVERAGEIFS('Cobalt Prices'!$G$10:$G$4229,'Cobalt Prices'!$E$10:$E$4229,VLT$4)</f>
        <v>#DIV/0!</v>
      </c>
      <c r="VLU20" s="38" t="e">
        <f>AVERAGEIFS('Cobalt Prices'!$G$10:$G$4229,'Cobalt Prices'!$E$10:$E$4229,VLU$4)</f>
        <v>#DIV/0!</v>
      </c>
      <c r="VLV20" s="38" t="e">
        <f>AVERAGEIFS('Cobalt Prices'!$G$10:$G$4229,'Cobalt Prices'!$E$10:$E$4229,VLV$4)</f>
        <v>#DIV/0!</v>
      </c>
      <c r="VLW20" s="38" t="e">
        <f>AVERAGEIFS('Cobalt Prices'!$G$10:$G$4229,'Cobalt Prices'!$E$10:$E$4229,VLW$4)</f>
        <v>#DIV/0!</v>
      </c>
      <c r="VLX20" s="38" t="e">
        <f>AVERAGEIFS('Cobalt Prices'!$G$10:$G$4229,'Cobalt Prices'!$E$10:$E$4229,VLX$4)</f>
        <v>#DIV/0!</v>
      </c>
      <c r="VLY20" s="38" t="e">
        <f>AVERAGEIFS('Cobalt Prices'!$G$10:$G$4229,'Cobalt Prices'!$E$10:$E$4229,VLY$4)</f>
        <v>#DIV/0!</v>
      </c>
      <c r="VLZ20" s="38" t="e">
        <f>AVERAGEIFS('Cobalt Prices'!$G$10:$G$4229,'Cobalt Prices'!$E$10:$E$4229,VLZ$4)</f>
        <v>#DIV/0!</v>
      </c>
      <c r="VMA20" s="38" t="e">
        <f>AVERAGEIFS('Cobalt Prices'!$G$10:$G$4229,'Cobalt Prices'!$E$10:$E$4229,VMA$4)</f>
        <v>#DIV/0!</v>
      </c>
      <c r="VMB20" s="38" t="e">
        <f>AVERAGEIFS('Cobalt Prices'!$G$10:$G$4229,'Cobalt Prices'!$E$10:$E$4229,VMB$4)</f>
        <v>#DIV/0!</v>
      </c>
      <c r="VMC20" s="38" t="e">
        <f>AVERAGEIFS('Cobalt Prices'!$G$10:$G$4229,'Cobalt Prices'!$E$10:$E$4229,VMC$4)</f>
        <v>#DIV/0!</v>
      </c>
      <c r="VMD20" s="38" t="e">
        <f>AVERAGEIFS('Cobalt Prices'!$G$10:$G$4229,'Cobalt Prices'!$E$10:$E$4229,VMD$4)</f>
        <v>#DIV/0!</v>
      </c>
      <c r="VME20" s="38" t="e">
        <f>AVERAGEIFS('Cobalt Prices'!$G$10:$G$4229,'Cobalt Prices'!$E$10:$E$4229,VME$4)</f>
        <v>#DIV/0!</v>
      </c>
      <c r="VMF20" s="38" t="e">
        <f>AVERAGEIFS('Cobalt Prices'!$G$10:$G$4229,'Cobalt Prices'!$E$10:$E$4229,VMF$4)</f>
        <v>#DIV/0!</v>
      </c>
      <c r="VMG20" s="38" t="e">
        <f>AVERAGEIFS('Cobalt Prices'!$G$10:$G$4229,'Cobalt Prices'!$E$10:$E$4229,VMG$4)</f>
        <v>#DIV/0!</v>
      </c>
      <c r="VMH20" s="38" t="e">
        <f>AVERAGEIFS('Cobalt Prices'!$G$10:$G$4229,'Cobalt Prices'!$E$10:$E$4229,VMH$4)</f>
        <v>#DIV/0!</v>
      </c>
      <c r="VMI20" s="38" t="e">
        <f>AVERAGEIFS('Cobalt Prices'!$G$10:$G$4229,'Cobalt Prices'!$E$10:$E$4229,VMI$4)</f>
        <v>#DIV/0!</v>
      </c>
      <c r="VMJ20" s="38" t="e">
        <f>AVERAGEIFS('Cobalt Prices'!$G$10:$G$4229,'Cobalt Prices'!$E$10:$E$4229,VMJ$4)</f>
        <v>#DIV/0!</v>
      </c>
      <c r="VMK20" s="38" t="e">
        <f>AVERAGEIFS('Cobalt Prices'!$G$10:$G$4229,'Cobalt Prices'!$E$10:$E$4229,VMK$4)</f>
        <v>#DIV/0!</v>
      </c>
      <c r="VML20" s="38" t="e">
        <f>AVERAGEIFS('Cobalt Prices'!$G$10:$G$4229,'Cobalt Prices'!$E$10:$E$4229,VML$4)</f>
        <v>#DIV/0!</v>
      </c>
      <c r="VMM20" s="38" t="e">
        <f>AVERAGEIFS('Cobalt Prices'!$G$10:$G$4229,'Cobalt Prices'!$E$10:$E$4229,VMM$4)</f>
        <v>#DIV/0!</v>
      </c>
      <c r="VMN20" s="38" t="e">
        <f>AVERAGEIFS('Cobalt Prices'!$G$10:$G$4229,'Cobalt Prices'!$E$10:$E$4229,VMN$4)</f>
        <v>#DIV/0!</v>
      </c>
      <c r="VMO20" s="38" t="e">
        <f>AVERAGEIFS('Cobalt Prices'!$G$10:$G$4229,'Cobalt Prices'!$E$10:$E$4229,VMO$4)</f>
        <v>#DIV/0!</v>
      </c>
      <c r="VMP20" s="38" t="e">
        <f>AVERAGEIFS('Cobalt Prices'!$G$10:$G$4229,'Cobalt Prices'!$E$10:$E$4229,VMP$4)</f>
        <v>#DIV/0!</v>
      </c>
      <c r="VMQ20" s="38" t="e">
        <f>AVERAGEIFS('Cobalt Prices'!$G$10:$G$4229,'Cobalt Prices'!$E$10:$E$4229,VMQ$4)</f>
        <v>#DIV/0!</v>
      </c>
      <c r="VMR20" s="38" t="e">
        <f>AVERAGEIFS('Cobalt Prices'!$G$10:$G$4229,'Cobalt Prices'!$E$10:$E$4229,VMR$4)</f>
        <v>#DIV/0!</v>
      </c>
      <c r="VMS20" s="38" t="e">
        <f>AVERAGEIFS('Cobalt Prices'!$G$10:$G$4229,'Cobalt Prices'!$E$10:$E$4229,VMS$4)</f>
        <v>#DIV/0!</v>
      </c>
      <c r="VMT20" s="38" t="e">
        <f>AVERAGEIFS('Cobalt Prices'!$G$10:$G$4229,'Cobalt Prices'!$E$10:$E$4229,VMT$4)</f>
        <v>#DIV/0!</v>
      </c>
      <c r="VMU20" s="38" t="e">
        <f>AVERAGEIFS('Cobalt Prices'!$G$10:$G$4229,'Cobalt Prices'!$E$10:$E$4229,VMU$4)</f>
        <v>#DIV/0!</v>
      </c>
      <c r="VMV20" s="38" t="e">
        <f>AVERAGEIFS('Cobalt Prices'!$G$10:$G$4229,'Cobalt Prices'!$E$10:$E$4229,VMV$4)</f>
        <v>#DIV/0!</v>
      </c>
      <c r="VMW20" s="38" t="e">
        <f>AVERAGEIFS('Cobalt Prices'!$G$10:$G$4229,'Cobalt Prices'!$E$10:$E$4229,VMW$4)</f>
        <v>#DIV/0!</v>
      </c>
      <c r="VMX20" s="38" t="e">
        <f>AVERAGEIFS('Cobalt Prices'!$G$10:$G$4229,'Cobalt Prices'!$E$10:$E$4229,VMX$4)</f>
        <v>#DIV/0!</v>
      </c>
      <c r="VMY20" s="38" t="e">
        <f>AVERAGEIFS('Cobalt Prices'!$G$10:$G$4229,'Cobalt Prices'!$E$10:$E$4229,VMY$4)</f>
        <v>#DIV/0!</v>
      </c>
      <c r="VMZ20" s="38" t="e">
        <f>AVERAGEIFS('Cobalt Prices'!$G$10:$G$4229,'Cobalt Prices'!$E$10:$E$4229,VMZ$4)</f>
        <v>#DIV/0!</v>
      </c>
      <c r="VNA20" s="38" t="e">
        <f>AVERAGEIFS('Cobalt Prices'!$G$10:$G$4229,'Cobalt Prices'!$E$10:$E$4229,VNA$4)</f>
        <v>#DIV/0!</v>
      </c>
      <c r="VNB20" s="38" t="e">
        <f>AVERAGEIFS('Cobalt Prices'!$G$10:$G$4229,'Cobalt Prices'!$E$10:$E$4229,VNB$4)</f>
        <v>#DIV/0!</v>
      </c>
      <c r="VNC20" s="38" t="e">
        <f>AVERAGEIFS('Cobalt Prices'!$G$10:$G$4229,'Cobalt Prices'!$E$10:$E$4229,VNC$4)</f>
        <v>#DIV/0!</v>
      </c>
      <c r="VND20" s="38" t="e">
        <f>AVERAGEIFS('Cobalt Prices'!$G$10:$G$4229,'Cobalt Prices'!$E$10:$E$4229,VND$4)</f>
        <v>#DIV/0!</v>
      </c>
      <c r="VNE20" s="38" t="e">
        <f>AVERAGEIFS('Cobalt Prices'!$G$10:$G$4229,'Cobalt Prices'!$E$10:$E$4229,VNE$4)</f>
        <v>#DIV/0!</v>
      </c>
      <c r="VNF20" s="38" t="e">
        <f>AVERAGEIFS('Cobalt Prices'!$G$10:$G$4229,'Cobalt Prices'!$E$10:$E$4229,VNF$4)</f>
        <v>#DIV/0!</v>
      </c>
      <c r="VNG20" s="38" t="e">
        <f>AVERAGEIFS('Cobalt Prices'!$G$10:$G$4229,'Cobalt Prices'!$E$10:$E$4229,VNG$4)</f>
        <v>#DIV/0!</v>
      </c>
      <c r="VNH20" s="38" t="e">
        <f>AVERAGEIFS('Cobalt Prices'!$G$10:$G$4229,'Cobalt Prices'!$E$10:$E$4229,VNH$4)</f>
        <v>#DIV/0!</v>
      </c>
      <c r="VNI20" s="38" t="e">
        <f>AVERAGEIFS('Cobalt Prices'!$G$10:$G$4229,'Cobalt Prices'!$E$10:$E$4229,VNI$4)</f>
        <v>#DIV/0!</v>
      </c>
      <c r="VNJ20" s="38" t="e">
        <f>AVERAGEIFS('Cobalt Prices'!$G$10:$G$4229,'Cobalt Prices'!$E$10:$E$4229,VNJ$4)</f>
        <v>#DIV/0!</v>
      </c>
      <c r="VNK20" s="38" t="e">
        <f>AVERAGEIFS('Cobalt Prices'!$G$10:$G$4229,'Cobalt Prices'!$E$10:$E$4229,VNK$4)</f>
        <v>#DIV/0!</v>
      </c>
      <c r="VNL20" s="38" t="e">
        <f>AVERAGEIFS('Cobalt Prices'!$G$10:$G$4229,'Cobalt Prices'!$E$10:$E$4229,VNL$4)</f>
        <v>#DIV/0!</v>
      </c>
      <c r="VNM20" s="38" t="e">
        <f>AVERAGEIFS('Cobalt Prices'!$G$10:$G$4229,'Cobalt Prices'!$E$10:$E$4229,VNM$4)</f>
        <v>#DIV/0!</v>
      </c>
      <c r="VNN20" s="38" t="e">
        <f>AVERAGEIFS('Cobalt Prices'!$G$10:$G$4229,'Cobalt Prices'!$E$10:$E$4229,VNN$4)</f>
        <v>#DIV/0!</v>
      </c>
      <c r="VNO20" s="38" t="e">
        <f>AVERAGEIFS('Cobalt Prices'!$G$10:$G$4229,'Cobalt Prices'!$E$10:$E$4229,VNO$4)</f>
        <v>#DIV/0!</v>
      </c>
      <c r="VNP20" s="38" t="e">
        <f>AVERAGEIFS('Cobalt Prices'!$G$10:$G$4229,'Cobalt Prices'!$E$10:$E$4229,VNP$4)</f>
        <v>#DIV/0!</v>
      </c>
      <c r="VNQ20" s="38" t="e">
        <f>AVERAGEIFS('Cobalt Prices'!$G$10:$G$4229,'Cobalt Prices'!$E$10:$E$4229,VNQ$4)</f>
        <v>#DIV/0!</v>
      </c>
      <c r="VNR20" s="38" t="e">
        <f>AVERAGEIFS('Cobalt Prices'!$G$10:$G$4229,'Cobalt Prices'!$E$10:$E$4229,VNR$4)</f>
        <v>#DIV/0!</v>
      </c>
      <c r="VNS20" s="38" t="e">
        <f>AVERAGEIFS('Cobalt Prices'!$G$10:$G$4229,'Cobalt Prices'!$E$10:$E$4229,VNS$4)</f>
        <v>#DIV/0!</v>
      </c>
      <c r="VNT20" s="38" t="e">
        <f>AVERAGEIFS('Cobalt Prices'!$G$10:$G$4229,'Cobalt Prices'!$E$10:$E$4229,VNT$4)</f>
        <v>#DIV/0!</v>
      </c>
      <c r="VNU20" s="38" t="e">
        <f>AVERAGEIFS('Cobalt Prices'!$G$10:$G$4229,'Cobalt Prices'!$E$10:$E$4229,VNU$4)</f>
        <v>#DIV/0!</v>
      </c>
      <c r="VNV20" s="38" t="e">
        <f>AVERAGEIFS('Cobalt Prices'!$G$10:$G$4229,'Cobalt Prices'!$E$10:$E$4229,VNV$4)</f>
        <v>#DIV/0!</v>
      </c>
      <c r="VNW20" s="38" t="e">
        <f>AVERAGEIFS('Cobalt Prices'!$G$10:$G$4229,'Cobalt Prices'!$E$10:$E$4229,VNW$4)</f>
        <v>#DIV/0!</v>
      </c>
      <c r="VNX20" s="38" t="e">
        <f>AVERAGEIFS('Cobalt Prices'!$G$10:$G$4229,'Cobalt Prices'!$E$10:$E$4229,VNX$4)</f>
        <v>#DIV/0!</v>
      </c>
      <c r="VNY20" s="38" t="e">
        <f>AVERAGEIFS('Cobalt Prices'!$G$10:$G$4229,'Cobalt Prices'!$E$10:$E$4229,VNY$4)</f>
        <v>#DIV/0!</v>
      </c>
      <c r="VNZ20" s="38" t="e">
        <f>AVERAGEIFS('Cobalt Prices'!$G$10:$G$4229,'Cobalt Prices'!$E$10:$E$4229,VNZ$4)</f>
        <v>#DIV/0!</v>
      </c>
      <c r="VOA20" s="38" t="e">
        <f>AVERAGEIFS('Cobalt Prices'!$G$10:$G$4229,'Cobalt Prices'!$E$10:$E$4229,VOA$4)</f>
        <v>#DIV/0!</v>
      </c>
      <c r="VOB20" s="38" t="e">
        <f>AVERAGEIFS('Cobalt Prices'!$G$10:$G$4229,'Cobalt Prices'!$E$10:$E$4229,VOB$4)</f>
        <v>#DIV/0!</v>
      </c>
      <c r="VOC20" s="38" t="e">
        <f>AVERAGEIFS('Cobalt Prices'!$G$10:$G$4229,'Cobalt Prices'!$E$10:$E$4229,VOC$4)</f>
        <v>#DIV/0!</v>
      </c>
      <c r="VOD20" s="38" t="e">
        <f>AVERAGEIFS('Cobalt Prices'!$G$10:$G$4229,'Cobalt Prices'!$E$10:$E$4229,VOD$4)</f>
        <v>#DIV/0!</v>
      </c>
      <c r="VOE20" s="38" t="e">
        <f>AVERAGEIFS('Cobalt Prices'!$G$10:$G$4229,'Cobalt Prices'!$E$10:$E$4229,VOE$4)</f>
        <v>#DIV/0!</v>
      </c>
      <c r="VOF20" s="38" t="e">
        <f>AVERAGEIFS('Cobalt Prices'!$G$10:$G$4229,'Cobalt Prices'!$E$10:$E$4229,VOF$4)</f>
        <v>#DIV/0!</v>
      </c>
      <c r="VOG20" s="38" t="e">
        <f>AVERAGEIFS('Cobalt Prices'!$G$10:$G$4229,'Cobalt Prices'!$E$10:$E$4229,VOG$4)</f>
        <v>#DIV/0!</v>
      </c>
      <c r="VOH20" s="38" t="e">
        <f>AVERAGEIFS('Cobalt Prices'!$G$10:$G$4229,'Cobalt Prices'!$E$10:$E$4229,VOH$4)</f>
        <v>#DIV/0!</v>
      </c>
      <c r="VOI20" s="38" t="e">
        <f>AVERAGEIFS('Cobalt Prices'!$G$10:$G$4229,'Cobalt Prices'!$E$10:$E$4229,VOI$4)</f>
        <v>#DIV/0!</v>
      </c>
      <c r="VOJ20" s="38" t="e">
        <f>AVERAGEIFS('Cobalt Prices'!$G$10:$G$4229,'Cobalt Prices'!$E$10:$E$4229,VOJ$4)</f>
        <v>#DIV/0!</v>
      </c>
      <c r="VOK20" s="38" t="e">
        <f>AVERAGEIFS('Cobalt Prices'!$G$10:$G$4229,'Cobalt Prices'!$E$10:$E$4229,VOK$4)</f>
        <v>#DIV/0!</v>
      </c>
      <c r="VOL20" s="38" t="e">
        <f>AVERAGEIFS('Cobalt Prices'!$G$10:$G$4229,'Cobalt Prices'!$E$10:$E$4229,VOL$4)</f>
        <v>#DIV/0!</v>
      </c>
      <c r="VOM20" s="38" t="e">
        <f>AVERAGEIFS('Cobalt Prices'!$G$10:$G$4229,'Cobalt Prices'!$E$10:$E$4229,VOM$4)</f>
        <v>#DIV/0!</v>
      </c>
      <c r="VON20" s="38" t="e">
        <f>AVERAGEIFS('Cobalt Prices'!$G$10:$G$4229,'Cobalt Prices'!$E$10:$E$4229,VON$4)</f>
        <v>#DIV/0!</v>
      </c>
      <c r="VOO20" s="38" t="e">
        <f>AVERAGEIFS('Cobalt Prices'!$G$10:$G$4229,'Cobalt Prices'!$E$10:$E$4229,VOO$4)</f>
        <v>#DIV/0!</v>
      </c>
      <c r="VOP20" s="38" t="e">
        <f>AVERAGEIFS('Cobalt Prices'!$G$10:$G$4229,'Cobalt Prices'!$E$10:$E$4229,VOP$4)</f>
        <v>#DIV/0!</v>
      </c>
      <c r="VOQ20" s="38" t="e">
        <f>AVERAGEIFS('Cobalt Prices'!$G$10:$G$4229,'Cobalt Prices'!$E$10:$E$4229,VOQ$4)</f>
        <v>#DIV/0!</v>
      </c>
      <c r="VOR20" s="38" t="e">
        <f>AVERAGEIFS('Cobalt Prices'!$G$10:$G$4229,'Cobalt Prices'!$E$10:$E$4229,VOR$4)</f>
        <v>#DIV/0!</v>
      </c>
      <c r="VOS20" s="38" t="e">
        <f>AVERAGEIFS('Cobalt Prices'!$G$10:$G$4229,'Cobalt Prices'!$E$10:$E$4229,VOS$4)</f>
        <v>#DIV/0!</v>
      </c>
      <c r="VOT20" s="38" t="e">
        <f>AVERAGEIFS('Cobalt Prices'!$G$10:$G$4229,'Cobalt Prices'!$E$10:$E$4229,VOT$4)</f>
        <v>#DIV/0!</v>
      </c>
      <c r="VOU20" s="38" t="e">
        <f>AVERAGEIFS('Cobalt Prices'!$G$10:$G$4229,'Cobalt Prices'!$E$10:$E$4229,VOU$4)</f>
        <v>#DIV/0!</v>
      </c>
      <c r="VOV20" s="38" t="e">
        <f>AVERAGEIFS('Cobalt Prices'!$G$10:$G$4229,'Cobalt Prices'!$E$10:$E$4229,VOV$4)</f>
        <v>#DIV/0!</v>
      </c>
      <c r="VOW20" s="38" t="e">
        <f>AVERAGEIFS('Cobalt Prices'!$G$10:$G$4229,'Cobalt Prices'!$E$10:$E$4229,VOW$4)</f>
        <v>#DIV/0!</v>
      </c>
      <c r="VOX20" s="38" t="e">
        <f>AVERAGEIFS('Cobalt Prices'!$G$10:$G$4229,'Cobalt Prices'!$E$10:$E$4229,VOX$4)</f>
        <v>#DIV/0!</v>
      </c>
      <c r="VOY20" s="38" t="e">
        <f>AVERAGEIFS('Cobalt Prices'!$G$10:$G$4229,'Cobalt Prices'!$E$10:$E$4229,VOY$4)</f>
        <v>#DIV/0!</v>
      </c>
      <c r="VOZ20" s="38" t="e">
        <f>AVERAGEIFS('Cobalt Prices'!$G$10:$G$4229,'Cobalt Prices'!$E$10:$E$4229,VOZ$4)</f>
        <v>#DIV/0!</v>
      </c>
      <c r="VPA20" s="38" t="e">
        <f>AVERAGEIFS('Cobalt Prices'!$G$10:$G$4229,'Cobalt Prices'!$E$10:$E$4229,VPA$4)</f>
        <v>#DIV/0!</v>
      </c>
      <c r="VPB20" s="38" t="e">
        <f>AVERAGEIFS('Cobalt Prices'!$G$10:$G$4229,'Cobalt Prices'!$E$10:$E$4229,VPB$4)</f>
        <v>#DIV/0!</v>
      </c>
      <c r="VPC20" s="38" t="e">
        <f>AVERAGEIFS('Cobalt Prices'!$G$10:$G$4229,'Cobalt Prices'!$E$10:$E$4229,VPC$4)</f>
        <v>#DIV/0!</v>
      </c>
      <c r="VPD20" s="38" t="e">
        <f>AVERAGEIFS('Cobalt Prices'!$G$10:$G$4229,'Cobalt Prices'!$E$10:$E$4229,VPD$4)</f>
        <v>#DIV/0!</v>
      </c>
      <c r="VPE20" s="38" t="e">
        <f>AVERAGEIFS('Cobalt Prices'!$G$10:$G$4229,'Cobalt Prices'!$E$10:$E$4229,VPE$4)</f>
        <v>#DIV/0!</v>
      </c>
      <c r="VPF20" s="38" t="e">
        <f>AVERAGEIFS('Cobalt Prices'!$G$10:$G$4229,'Cobalt Prices'!$E$10:$E$4229,VPF$4)</f>
        <v>#DIV/0!</v>
      </c>
      <c r="VPG20" s="38" t="e">
        <f>AVERAGEIFS('Cobalt Prices'!$G$10:$G$4229,'Cobalt Prices'!$E$10:$E$4229,VPG$4)</f>
        <v>#DIV/0!</v>
      </c>
      <c r="VPH20" s="38" t="e">
        <f>AVERAGEIFS('Cobalt Prices'!$G$10:$G$4229,'Cobalt Prices'!$E$10:$E$4229,VPH$4)</f>
        <v>#DIV/0!</v>
      </c>
      <c r="VPI20" s="38" t="e">
        <f>AVERAGEIFS('Cobalt Prices'!$G$10:$G$4229,'Cobalt Prices'!$E$10:$E$4229,VPI$4)</f>
        <v>#DIV/0!</v>
      </c>
      <c r="VPJ20" s="38" t="e">
        <f>AVERAGEIFS('Cobalt Prices'!$G$10:$G$4229,'Cobalt Prices'!$E$10:$E$4229,VPJ$4)</f>
        <v>#DIV/0!</v>
      </c>
      <c r="VPK20" s="38" t="e">
        <f>AVERAGEIFS('Cobalt Prices'!$G$10:$G$4229,'Cobalt Prices'!$E$10:$E$4229,VPK$4)</f>
        <v>#DIV/0!</v>
      </c>
      <c r="VPL20" s="38" t="e">
        <f>AVERAGEIFS('Cobalt Prices'!$G$10:$G$4229,'Cobalt Prices'!$E$10:$E$4229,VPL$4)</f>
        <v>#DIV/0!</v>
      </c>
      <c r="VPM20" s="38" t="e">
        <f>AVERAGEIFS('Cobalt Prices'!$G$10:$G$4229,'Cobalt Prices'!$E$10:$E$4229,VPM$4)</f>
        <v>#DIV/0!</v>
      </c>
      <c r="VPN20" s="38" t="e">
        <f>AVERAGEIFS('Cobalt Prices'!$G$10:$G$4229,'Cobalt Prices'!$E$10:$E$4229,VPN$4)</f>
        <v>#DIV/0!</v>
      </c>
      <c r="VPO20" s="38" t="e">
        <f>AVERAGEIFS('Cobalt Prices'!$G$10:$G$4229,'Cobalt Prices'!$E$10:$E$4229,VPO$4)</f>
        <v>#DIV/0!</v>
      </c>
      <c r="VPP20" s="38" t="e">
        <f>AVERAGEIFS('Cobalt Prices'!$G$10:$G$4229,'Cobalt Prices'!$E$10:$E$4229,VPP$4)</f>
        <v>#DIV/0!</v>
      </c>
      <c r="VPQ20" s="38" t="e">
        <f>AVERAGEIFS('Cobalt Prices'!$G$10:$G$4229,'Cobalt Prices'!$E$10:$E$4229,VPQ$4)</f>
        <v>#DIV/0!</v>
      </c>
      <c r="VPR20" s="38" t="e">
        <f>AVERAGEIFS('Cobalt Prices'!$G$10:$G$4229,'Cobalt Prices'!$E$10:$E$4229,VPR$4)</f>
        <v>#DIV/0!</v>
      </c>
      <c r="VPS20" s="38" t="e">
        <f>AVERAGEIFS('Cobalt Prices'!$G$10:$G$4229,'Cobalt Prices'!$E$10:$E$4229,VPS$4)</f>
        <v>#DIV/0!</v>
      </c>
      <c r="VPT20" s="38" t="e">
        <f>AVERAGEIFS('Cobalt Prices'!$G$10:$G$4229,'Cobalt Prices'!$E$10:$E$4229,VPT$4)</f>
        <v>#DIV/0!</v>
      </c>
      <c r="VPU20" s="38" t="e">
        <f>AVERAGEIFS('Cobalt Prices'!$G$10:$G$4229,'Cobalt Prices'!$E$10:$E$4229,VPU$4)</f>
        <v>#DIV/0!</v>
      </c>
      <c r="VPV20" s="38" t="e">
        <f>AVERAGEIFS('Cobalt Prices'!$G$10:$G$4229,'Cobalt Prices'!$E$10:$E$4229,VPV$4)</f>
        <v>#DIV/0!</v>
      </c>
      <c r="VPW20" s="38" t="e">
        <f>AVERAGEIFS('Cobalt Prices'!$G$10:$G$4229,'Cobalt Prices'!$E$10:$E$4229,VPW$4)</f>
        <v>#DIV/0!</v>
      </c>
      <c r="VPX20" s="38" t="e">
        <f>AVERAGEIFS('Cobalt Prices'!$G$10:$G$4229,'Cobalt Prices'!$E$10:$E$4229,VPX$4)</f>
        <v>#DIV/0!</v>
      </c>
      <c r="VPY20" s="38" t="e">
        <f>AVERAGEIFS('Cobalt Prices'!$G$10:$G$4229,'Cobalt Prices'!$E$10:$E$4229,VPY$4)</f>
        <v>#DIV/0!</v>
      </c>
      <c r="VPZ20" s="38" t="e">
        <f>AVERAGEIFS('Cobalt Prices'!$G$10:$G$4229,'Cobalt Prices'!$E$10:$E$4229,VPZ$4)</f>
        <v>#DIV/0!</v>
      </c>
      <c r="VQA20" s="38" t="e">
        <f>AVERAGEIFS('Cobalt Prices'!$G$10:$G$4229,'Cobalt Prices'!$E$10:$E$4229,VQA$4)</f>
        <v>#DIV/0!</v>
      </c>
      <c r="VQB20" s="38" t="e">
        <f>AVERAGEIFS('Cobalt Prices'!$G$10:$G$4229,'Cobalt Prices'!$E$10:$E$4229,VQB$4)</f>
        <v>#DIV/0!</v>
      </c>
      <c r="VQC20" s="38" t="e">
        <f>AVERAGEIFS('Cobalt Prices'!$G$10:$G$4229,'Cobalt Prices'!$E$10:$E$4229,VQC$4)</f>
        <v>#DIV/0!</v>
      </c>
      <c r="VQD20" s="38" t="e">
        <f>AVERAGEIFS('Cobalt Prices'!$G$10:$G$4229,'Cobalt Prices'!$E$10:$E$4229,VQD$4)</f>
        <v>#DIV/0!</v>
      </c>
      <c r="VQE20" s="38" t="e">
        <f>AVERAGEIFS('Cobalt Prices'!$G$10:$G$4229,'Cobalt Prices'!$E$10:$E$4229,VQE$4)</f>
        <v>#DIV/0!</v>
      </c>
      <c r="VQF20" s="38" t="e">
        <f>AVERAGEIFS('Cobalt Prices'!$G$10:$G$4229,'Cobalt Prices'!$E$10:$E$4229,VQF$4)</f>
        <v>#DIV/0!</v>
      </c>
      <c r="VQG20" s="38" t="e">
        <f>AVERAGEIFS('Cobalt Prices'!$G$10:$G$4229,'Cobalt Prices'!$E$10:$E$4229,VQG$4)</f>
        <v>#DIV/0!</v>
      </c>
      <c r="VQH20" s="38" t="e">
        <f>AVERAGEIFS('Cobalt Prices'!$G$10:$G$4229,'Cobalt Prices'!$E$10:$E$4229,VQH$4)</f>
        <v>#DIV/0!</v>
      </c>
      <c r="VQI20" s="38" t="e">
        <f>AVERAGEIFS('Cobalt Prices'!$G$10:$G$4229,'Cobalt Prices'!$E$10:$E$4229,VQI$4)</f>
        <v>#DIV/0!</v>
      </c>
      <c r="VQJ20" s="38" t="e">
        <f>AVERAGEIFS('Cobalt Prices'!$G$10:$G$4229,'Cobalt Prices'!$E$10:$E$4229,VQJ$4)</f>
        <v>#DIV/0!</v>
      </c>
      <c r="VQK20" s="38" t="e">
        <f>AVERAGEIFS('Cobalt Prices'!$G$10:$G$4229,'Cobalt Prices'!$E$10:$E$4229,VQK$4)</f>
        <v>#DIV/0!</v>
      </c>
      <c r="VQL20" s="38" t="e">
        <f>AVERAGEIFS('Cobalt Prices'!$G$10:$G$4229,'Cobalt Prices'!$E$10:$E$4229,VQL$4)</f>
        <v>#DIV/0!</v>
      </c>
      <c r="VQM20" s="38" t="e">
        <f>AVERAGEIFS('Cobalt Prices'!$G$10:$G$4229,'Cobalt Prices'!$E$10:$E$4229,VQM$4)</f>
        <v>#DIV/0!</v>
      </c>
      <c r="VQN20" s="38" t="e">
        <f>AVERAGEIFS('Cobalt Prices'!$G$10:$G$4229,'Cobalt Prices'!$E$10:$E$4229,VQN$4)</f>
        <v>#DIV/0!</v>
      </c>
      <c r="VQO20" s="38" t="e">
        <f>AVERAGEIFS('Cobalt Prices'!$G$10:$G$4229,'Cobalt Prices'!$E$10:$E$4229,VQO$4)</f>
        <v>#DIV/0!</v>
      </c>
      <c r="VQP20" s="38" t="e">
        <f>AVERAGEIFS('Cobalt Prices'!$G$10:$G$4229,'Cobalt Prices'!$E$10:$E$4229,VQP$4)</f>
        <v>#DIV/0!</v>
      </c>
      <c r="VQQ20" s="38" t="e">
        <f>AVERAGEIFS('Cobalt Prices'!$G$10:$G$4229,'Cobalt Prices'!$E$10:$E$4229,VQQ$4)</f>
        <v>#DIV/0!</v>
      </c>
      <c r="VQR20" s="38" t="e">
        <f>AVERAGEIFS('Cobalt Prices'!$G$10:$G$4229,'Cobalt Prices'!$E$10:$E$4229,VQR$4)</f>
        <v>#DIV/0!</v>
      </c>
      <c r="VQS20" s="38" t="e">
        <f>AVERAGEIFS('Cobalt Prices'!$G$10:$G$4229,'Cobalt Prices'!$E$10:$E$4229,VQS$4)</f>
        <v>#DIV/0!</v>
      </c>
      <c r="VQT20" s="38" t="e">
        <f>AVERAGEIFS('Cobalt Prices'!$G$10:$G$4229,'Cobalt Prices'!$E$10:$E$4229,VQT$4)</f>
        <v>#DIV/0!</v>
      </c>
      <c r="VQU20" s="38" t="e">
        <f>AVERAGEIFS('Cobalt Prices'!$G$10:$G$4229,'Cobalt Prices'!$E$10:$E$4229,VQU$4)</f>
        <v>#DIV/0!</v>
      </c>
      <c r="VQV20" s="38" t="e">
        <f>AVERAGEIFS('Cobalt Prices'!$G$10:$G$4229,'Cobalt Prices'!$E$10:$E$4229,VQV$4)</f>
        <v>#DIV/0!</v>
      </c>
      <c r="VQW20" s="38" t="e">
        <f>AVERAGEIFS('Cobalt Prices'!$G$10:$G$4229,'Cobalt Prices'!$E$10:$E$4229,VQW$4)</f>
        <v>#DIV/0!</v>
      </c>
      <c r="VQX20" s="38" t="e">
        <f>AVERAGEIFS('Cobalt Prices'!$G$10:$G$4229,'Cobalt Prices'!$E$10:$E$4229,VQX$4)</f>
        <v>#DIV/0!</v>
      </c>
      <c r="VQY20" s="38" t="e">
        <f>AVERAGEIFS('Cobalt Prices'!$G$10:$G$4229,'Cobalt Prices'!$E$10:$E$4229,VQY$4)</f>
        <v>#DIV/0!</v>
      </c>
      <c r="VQZ20" s="38" t="e">
        <f>AVERAGEIFS('Cobalt Prices'!$G$10:$G$4229,'Cobalt Prices'!$E$10:$E$4229,VQZ$4)</f>
        <v>#DIV/0!</v>
      </c>
      <c r="VRA20" s="38" t="e">
        <f>AVERAGEIFS('Cobalt Prices'!$G$10:$G$4229,'Cobalt Prices'!$E$10:$E$4229,VRA$4)</f>
        <v>#DIV/0!</v>
      </c>
      <c r="VRB20" s="38" t="e">
        <f>AVERAGEIFS('Cobalt Prices'!$G$10:$G$4229,'Cobalt Prices'!$E$10:$E$4229,VRB$4)</f>
        <v>#DIV/0!</v>
      </c>
      <c r="VRC20" s="38" t="e">
        <f>AVERAGEIFS('Cobalt Prices'!$G$10:$G$4229,'Cobalt Prices'!$E$10:$E$4229,VRC$4)</f>
        <v>#DIV/0!</v>
      </c>
      <c r="VRD20" s="38" t="e">
        <f>AVERAGEIFS('Cobalt Prices'!$G$10:$G$4229,'Cobalt Prices'!$E$10:$E$4229,VRD$4)</f>
        <v>#DIV/0!</v>
      </c>
      <c r="VRE20" s="38" t="e">
        <f>AVERAGEIFS('Cobalt Prices'!$G$10:$G$4229,'Cobalt Prices'!$E$10:$E$4229,VRE$4)</f>
        <v>#DIV/0!</v>
      </c>
      <c r="VRF20" s="38" t="e">
        <f>AVERAGEIFS('Cobalt Prices'!$G$10:$G$4229,'Cobalt Prices'!$E$10:$E$4229,VRF$4)</f>
        <v>#DIV/0!</v>
      </c>
      <c r="VRG20" s="38" t="e">
        <f>AVERAGEIFS('Cobalt Prices'!$G$10:$G$4229,'Cobalt Prices'!$E$10:$E$4229,VRG$4)</f>
        <v>#DIV/0!</v>
      </c>
      <c r="VRH20" s="38" t="e">
        <f>AVERAGEIFS('Cobalt Prices'!$G$10:$G$4229,'Cobalt Prices'!$E$10:$E$4229,VRH$4)</f>
        <v>#DIV/0!</v>
      </c>
      <c r="VRI20" s="38" t="e">
        <f>AVERAGEIFS('Cobalt Prices'!$G$10:$G$4229,'Cobalt Prices'!$E$10:$E$4229,VRI$4)</f>
        <v>#DIV/0!</v>
      </c>
      <c r="VRJ20" s="38" t="e">
        <f>AVERAGEIFS('Cobalt Prices'!$G$10:$G$4229,'Cobalt Prices'!$E$10:$E$4229,VRJ$4)</f>
        <v>#DIV/0!</v>
      </c>
      <c r="VRK20" s="38" t="e">
        <f>AVERAGEIFS('Cobalt Prices'!$G$10:$G$4229,'Cobalt Prices'!$E$10:$E$4229,VRK$4)</f>
        <v>#DIV/0!</v>
      </c>
      <c r="VRL20" s="38" t="e">
        <f>AVERAGEIFS('Cobalt Prices'!$G$10:$G$4229,'Cobalt Prices'!$E$10:$E$4229,VRL$4)</f>
        <v>#DIV/0!</v>
      </c>
      <c r="VRM20" s="38" t="e">
        <f>AVERAGEIFS('Cobalt Prices'!$G$10:$G$4229,'Cobalt Prices'!$E$10:$E$4229,VRM$4)</f>
        <v>#DIV/0!</v>
      </c>
      <c r="VRN20" s="38" t="e">
        <f>AVERAGEIFS('Cobalt Prices'!$G$10:$G$4229,'Cobalt Prices'!$E$10:$E$4229,VRN$4)</f>
        <v>#DIV/0!</v>
      </c>
      <c r="VRO20" s="38" t="e">
        <f>AVERAGEIFS('Cobalt Prices'!$G$10:$G$4229,'Cobalt Prices'!$E$10:$E$4229,VRO$4)</f>
        <v>#DIV/0!</v>
      </c>
      <c r="VRP20" s="38" t="e">
        <f>AVERAGEIFS('Cobalt Prices'!$G$10:$G$4229,'Cobalt Prices'!$E$10:$E$4229,VRP$4)</f>
        <v>#DIV/0!</v>
      </c>
      <c r="VRQ20" s="38" t="e">
        <f>AVERAGEIFS('Cobalt Prices'!$G$10:$G$4229,'Cobalt Prices'!$E$10:$E$4229,VRQ$4)</f>
        <v>#DIV/0!</v>
      </c>
      <c r="VRR20" s="38" t="e">
        <f>AVERAGEIFS('Cobalt Prices'!$G$10:$G$4229,'Cobalt Prices'!$E$10:$E$4229,VRR$4)</f>
        <v>#DIV/0!</v>
      </c>
      <c r="VRS20" s="38" t="e">
        <f>AVERAGEIFS('Cobalt Prices'!$G$10:$G$4229,'Cobalt Prices'!$E$10:$E$4229,VRS$4)</f>
        <v>#DIV/0!</v>
      </c>
      <c r="VRT20" s="38" t="e">
        <f>AVERAGEIFS('Cobalt Prices'!$G$10:$G$4229,'Cobalt Prices'!$E$10:$E$4229,VRT$4)</f>
        <v>#DIV/0!</v>
      </c>
      <c r="VRU20" s="38" t="e">
        <f>AVERAGEIFS('Cobalt Prices'!$G$10:$G$4229,'Cobalt Prices'!$E$10:$E$4229,VRU$4)</f>
        <v>#DIV/0!</v>
      </c>
      <c r="VRV20" s="38" t="e">
        <f>AVERAGEIFS('Cobalt Prices'!$G$10:$G$4229,'Cobalt Prices'!$E$10:$E$4229,VRV$4)</f>
        <v>#DIV/0!</v>
      </c>
      <c r="VRW20" s="38" t="e">
        <f>AVERAGEIFS('Cobalt Prices'!$G$10:$G$4229,'Cobalt Prices'!$E$10:$E$4229,VRW$4)</f>
        <v>#DIV/0!</v>
      </c>
      <c r="VRX20" s="38" t="e">
        <f>AVERAGEIFS('Cobalt Prices'!$G$10:$G$4229,'Cobalt Prices'!$E$10:$E$4229,VRX$4)</f>
        <v>#DIV/0!</v>
      </c>
      <c r="VRY20" s="38" t="e">
        <f>AVERAGEIFS('Cobalt Prices'!$G$10:$G$4229,'Cobalt Prices'!$E$10:$E$4229,VRY$4)</f>
        <v>#DIV/0!</v>
      </c>
      <c r="VRZ20" s="38" t="e">
        <f>AVERAGEIFS('Cobalt Prices'!$G$10:$G$4229,'Cobalt Prices'!$E$10:$E$4229,VRZ$4)</f>
        <v>#DIV/0!</v>
      </c>
      <c r="VSA20" s="38" t="e">
        <f>AVERAGEIFS('Cobalt Prices'!$G$10:$G$4229,'Cobalt Prices'!$E$10:$E$4229,VSA$4)</f>
        <v>#DIV/0!</v>
      </c>
      <c r="VSB20" s="38" t="e">
        <f>AVERAGEIFS('Cobalt Prices'!$G$10:$G$4229,'Cobalt Prices'!$E$10:$E$4229,VSB$4)</f>
        <v>#DIV/0!</v>
      </c>
      <c r="VSC20" s="38" t="e">
        <f>AVERAGEIFS('Cobalt Prices'!$G$10:$G$4229,'Cobalt Prices'!$E$10:$E$4229,VSC$4)</f>
        <v>#DIV/0!</v>
      </c>
      <c r="VSD20" s="38" t="e">
        <f>AVERAGEIFS('Cobalt Prices'!$G$10:$G$4229,'Cobalt Prices'!$E$10:$E$4229,VSD$4)</f>
        <v>#DIV/0!</v>
      </c>
      <c r="VSE20" s="38" t="e">
        <f>AVERAGEIFS('Cobalt Prices'!$G$10:$G$4229,'Cobalt Prices'!$E$10:$E$4229,VSE$4)</f>
        <v>#DIV/0!</v>
      </c>
      <c r="VSF20" s="38" t="e">
        <f>AVERAGEIFS('Cobalt Prices'!$G$10:$G$4229,'Cobalt Prices'!$E$10:$E$4229,VSF$4)</f>
        <v>#DIV/0!</v>
      </c>
      <c r="VSG20" s="38" t="e">
        <f>AVERAGEIFS('Cobalt Prices'!$G$10:$G$4229,'Cobalt Prices'!$E$10:$E$4229,VSG$4)</f>
        <v>#DIV/0!</v>
      </c>
      <c r="VSH20" s="38" t="e">
        <f>AVERAGEIFS('Cobalt Prices'!$G$10:$G$4229,'Cobalt Prices'!$E$10:$E$4229,VSH$4)</f>
        <v>#DIV/0!</v>
      </c>
      <c r="VSI20" s="38" t="e">
        <f>AVERAGEIFS('Cobalt Prices'!$G$10:$G$4229,'Cobalt Prices'!$E$10:$E$4229,VSI$4)</f>
        <v>#DIV/0!</v>
      </c>
      <c r="VSJ20" s="38" t="e">
        <f>AVERAGEIFS('Cobalt Prices'!$G$10:$G$4229,'Cobalt Prices'!$E$10:$E$4229,VSJ$4)</f>
        <v>#DIV/0!</v>
      </c>
      <c r="VSK20" s="38" t="e">
        <f>AVERAGEIFS('Cobalt Prices'!$G$10:$G$4229,'Cobalt Prices'!$E$10:$E$4229,VSK$4)</f>
        <v>#DIV/0!</v>
      </c>
      <c r="VSL20" s="38" t="e">
        <f>AVERAGEIFS('Cobalt Prices'!$G$10:$G$4229,'Cobalt Prices'!$E$10:$E$4229,VSL$4)</f>
        <v>#DIV/0!</v>
      </c>
      <c r="VSM20" s="38" t="e">
        <f>AVERAGEIFS('Cobalt Prices'!$G$10:$G$4229,'Cobalt Prices'!$E$10:$E$4229,VSM$4)</f>
        <v>#DIV/0!</v>
      </c>
      <c r="VSN20" s="38" t="e">
        <f>AVERAGEIFS('Cobalt Prices'!$G$10:$G$4229,'Cobalt Prices'!$E$10:$E$4229,VSN$4)</f>
        <v>#DIV/0!</v>
      </c>
      <c r="VSO20" s="38" t="e">
        <f>AVERAGEIFS('Cobalt Prices'!$G$10:$G$4229,'Cobalt Prices'!$E$10:$E$4229,VSO$4)</f>
        <v>#DIV/0!</v>
      </c>
      <c r="VSP20" s="38" t="e">
        <f>AVERAGEIFS('Cobalt Prices'!$G$10:$G$4229,'Cobalt Prices'!$E$10:$E$4229,VSP$4)</f>
        <v>#DIV/0!</v>
      </c>
      <c r="VSQ20" s="38" t="e">
        <f>AVERAGEIFS('Cobalt Prices'!$G$10:$G$4229,'Cobalt Prices'!$E$10:$E$4229,VSQ$4)</f>
        <v>#DIV/0!</v>
      </c>
      <c r="VSR20" s="38" t="e">
        <f>AVERAGEIFS('Cobalt Prices'!$G$10:$G$4229,'Cobalt Prices'!$E$10:$E$4229,VSR$4)</f>
        <v>#DIV/0!</v>
      </c>
      <c r="VSS20" s="38" t="e">
        <f>AVERAGEIFS('Cobalt Prices'!$G$10:$G$4229,'Cobalt Prices'!$E$10:$E$4229,VSS$4)</f>
        <v>#DIV/0!</v>
      </c>
      <c r="VST20" s="38" t="e">
        <f>AVERAGEIFS('Cobalt Prices'!$G$10:$G$4229,'Cobalt Prices'!$E$10:$E$4229,VST$4)</f>
        <v>#DIV/0!</v>
      </c>
      <c r="VSU20" s="38" t="e">
        <f>AVERAGEIFS('Cobalt Prices'!$G$10:$G$4229,'Cobalt Prices'!$E$10:$E$4229,VSU$4)</f>
        <v>#DIV/0!</v>
      </c>
      <c r="VSV20" s="38" t="e">
        <f>AVERAGEIFS('Cobalt Prices'!$G$10:$G$4229,'Cobalt Prices'!$E$10:$E$4229,VSV$4)</f>
        <v>#DIV/0!</v>
      </c>
      <c r="VSW20" s="38" t="e">
        <f>AVERAGEIFS('Cobalt Prices'!$G$10:$G$4229,'Cobalt Prices'!$E$10:$E$4229,VSW$4)</f>
        <v>#DIV/0!</v>
      </c>
      <c r="VSX20" s="38" t="e">
        <f>AVERAGEIFS('Cobalt Prices'!$G$10:$G$4229,'Cobalt Prices'!$E$10:$E$4229,VSX$4)</f>
        <v>#DIV/0!</v>
      </c>
      <c r="VSY20" s="38" t="e">
        <f>AVERAGEIFS('Cobalt Prices'!$G$10:$G$4229,'Cobalt Prices'!$E$10:$E$4229,VSY$4)</f>
        <v>#DIV/0!</v>
      </c>
      <c r="VSZ20" s="38" t="e">
        <f>AVERAGEIFS('Cobalt Prices'!$G$10:$G$4229,'Cobalt Prices'!$E$10:$E$4229,VSZ$4)</f>
        <v>#DIV/0!</v>
      </c>
      <c r="VTA20" s="38" t="e">
        <f>AVERAGEIFS('Cobalt Prices'!$G$10:$G$4229,'Cobalt Prices'!$E$10:$E$4229,VTA$4)</f>
        <v>#DIV/0!</v>
      </c>
      <c r="VTB20" s="38" t="e">
        <f>AVERAGEIFS('Cobalt Prices'!$G$10:$G$4229,'Cobalt Prices'!$E$10:$E$4229,VTB$4)</f>
        <v>#DIV/0!</v>
      </c>
      <c r="VTC20" s="38" t="e">
        <f>AVERAGEIFS('Cobalt Prices'!$G$10:$G$4229,'Cobalt Prices'!$E$10:$E$4229,VTC$4)</f>
        <v>#DIV/0!</v>
      </c>
      <c r="VTD20" s="38" t="e">
        <f>AVERAGEIFS('Cobalt Prices'!$G$10:$G$4229,'Cobalt Prices'!$E$10:$E$4229,VTD$4)</f>
        <v>#DIV/0!</v>
      </c>
      <c r="VTE20" s="38" t="e">
        <f>AVERAGEIFS('Cobalt Prices'!$G$10:$G$4229,'Cobalt Prices'!$E$10:$E$4229,VTE$4)</f>
        <v>#DIV/0!</v>
      </c>
      <c r="VTF20" s="38" t="e">
        <f>AVERAGEIFS('Cobalt Prices'!$G$10:$G$4229,'Cobalt Prices'!$E$10:$E$4229,VTF$4)</f>
        <v>#DIV/0!</v>
      </c>
      <c r="VTG20" s="38" t="e">
        <f>AVERAGEIFS('Cobalt Prices'!$G$10:$G$4229,'Cobalt Prices'!$E$10:$E$4229,VTG$4)</f>
        <v>#DIV/0!</v>
      </c>
      <c r="VTH20" s="38" t="e">
        <f>AVERAGEIFS('Cobalt Prices'!$G$10:$G$4229,'Cobalt Prices'!$E$10:$E$4229,VTH$4)</f>
        <v>#DIV/0!</v>
      </c>
      <c r="VTI20" s="38" t="e">
        <f>AVERAGEIFS('Cobalt Prices'!$G$10:$G$4229,'Cobalt Prices'!$E$10:$E$4229,VTI$4)</f>
        <v>#DIV/0!</v>
      </c>
      <c r="VTJ20" s="38" t="e">
        <f>AVERAGEIFS('Cobalt Prices'!$G$10:$G$4229,'Cobalt Prices'!$E$10:$E$4229,VTJ$4)</f>
        <v>#DIV/0!</v>
      </c>
      <c r="VTK20" s="38" t="e">
        <f>AVERAGEIFS('Cobalt Prices'!$G$10:$G$4229,'Cobalt Prices'!$E$10:$E$4229,VTK$4)</f>
        <v>#DIV/0!</v>
      </c>
      <c r="VTL20" s="38" t="e">
        <f>AVERAGEIFS('Cobalt Prices'!$G$10:$G$4229,'Cobalt Prices'!$E$10:$E$4229,VTL$4)</f>
        <v>#DIV/0!</v>
      </c>
      <c r="VTM20" s="38" t="e">
        <f>AVERAGEIFS('Cobalt Prices'!$G$10:$G$4229,'Cobalt Prices'!$E$10:$E$4229,VTM$4)</f>
        <v>#DIV/0!</v>
      </c>
      <c r="VTN20" s="38" t="e">
        <f>AVERAGEIFS('Cobalt Prices'!$G$10:$G$4229,'Cobalt Prices'!$E$10:$E$4229,VTN$4)</f>
        <v>#DIV/0!</v>
      </c>
      <c r="VTO20" s="38" t="e">
        <f>AVERAGEIFS('Cobalt Prices'!$G$10:$G$4229,'Cobalt Prices'!$E$10:$E$4229,VTO$4)</f>
        <v>#DIV/0!</v>
      </c>
      <c r="VTP20" s="38" t="e">
        <f>AVERAGEIFS('Cobalt Prices'!$G$10:$G$4229,'Cobalt Prices'!$E$10:$E$4229,VTP$4)</f>
        <v>#DIV/0!</v>
      </c>
      <c r="VTQ20" s="38" t="e">
        <f>AVERAGEIFS('Cobalt Prices'!$G$10:$G$4229,'Cobalt Prices'!$E$10:$E$4229,VTQ$4)</f>
        <v>#DIV/0!</v>
      </c>
      <c r="VTR20" s="38" t="e">
        <f>AVERAGEIFS('Cobalt Prices'!$G$10:$G$4229,'Cobalt Prices'!$E$10:$E$4229,VTR$4)</f>
        <v>#DIV/0!</v>
      </c>
      <c r="VTS20" s="38" t="e">
        <f>AVERAGEIFS('Cobalt Prices'!$G$10:$G$4229,'Cobalt Prices'!$E$10:$E$4229,VTS$4)</f>
        <v>#DIV/0!</v>
      </c>
      <c r="VTT20" s="38" t="e">
        <f>AVERAGEIFS('Cobalt Prices'!$G$10:$G$4229,'Cobalt Prices'!$E$10:$E$4229,VTT$4)</f>
        <v>#DIV/0!</v>
      </c>
      <c r="VTU20" s="38" t="e">
        <f>AVERAGEIFS('Cobalt Prices'!$G$10:$G$4229,'Cobalt Prices'!$E$10:$E$4229,VTU$4)</f>
        <v>#DIV/0!</v>
      </c>
      <c r="VTV20" s="38" t="e">
        <f>AVERAGEIFS('Cobalt Prices'!$G$10:$G$4229,'Cobalt Prices'!$E$10:$E$4229,VTV$4)</f>
        <v>#DIV/0!</v>
      </c>
      <c r="VTW20" s="38" t="e">
        <f>AVERAGEIFS('Cobalt Prices'!$G$10:$G$4229,'Cobalt Prices'!$E$10:$E$4229,VTW$4)</f>
        <v>#DIV/0!</v>
      </c>
      <c r="VTX20" s="38" t="e">
        <f>AVERAGEIFS('Cobalt Prices'!$G$10:$G$4229,'Cobalt Prices'!$E$10:$E$4229,VTX$4)</f>
        <v>#DIV/0!</v>
      </c>
      <c r="VTY20" s="38" t="e">
        <f>AVERAGEIFS('Cobalt Prices'!$G$10:$G$4229,'Cobalt Prices'!$E$10:$E$4229,VTY$4)</f>
        <v>#DIV/0!</v>
      </c>
      <c r="VTZ20" s="38" t="e">
        <f>AVERAGEIFS('Cobalt Prices'!$G$10:$G$4229,'Cobalt Prices'!$E$10:$E$4229,VTZ$4)</f>
        <v>#DIV/0!</v>
      </c>
      <c r="VUA20" s="38" t="e">
        <f>AVERAGEIFS('Cobalt Prices'!$G$10:$G$4229,'Cobalt Prices'!$E$10:$E$4229,VUA$4)</f>
        <v>#DIV/0!</v>
      </c>
      <c r="VUB20" s="38" t="e">
        <f>AVERAGEIFS('Cobalt Prices'!$G$10:$G$4229,'Cobalt Prices'!$E$10:$E$4229,VUB$4)</f>
        <v>#DIV/0!</v>
      </c>
      <c r="VUC20" s="38" t="e">
        <f>AVERAGEIFS('Cobalt Prices'!$G$10:$G$4229,'Cobalt Prices'!$E$10:$E$4229,VUC$4)</f>
        <v>#DIV/0!</v>
      </c>
      <c r="VUD20" s="38" t="e">
        <f>AVERAGEIFS('Cobalt Prices'!$G$10:$G$4229,'Cobalt Prices'!$E$10:$E$4229,VUD$4)</f>
        <v>#DIV/0!</v>
      </c>
      <c r="VUE20" s="38" t="e">
        <f>AVERAGEIFS('Cobalt Prices'!$G$10:$G$4229,'Cobalt Prices'!$E$10:$E$4229,VUE$4)</f>
        <v>#DIV/0!</v>
      </c>
      <c r="VUF20" s="38" t="e">
        <f>AVERAGEIFS('Cobalt Prices'!$G$10:$G$4229,'Cobalt Prices'!$E$10:$E$4229,VUF$4)</f>
        <v>#DIV/0!</v>
      </c>
      <c r="VUG20" s="38" t="e">
        <f>AVERAGEIFS('Cobalt Prices'!$G$10:$G$4229,'Cobalt Prices'!$E$10:$E$4229,VUG$4)</f>
        <v>#DIV/0!</v>
      </c>
      <c r="VUH20" s="38" t="e">
        <f>AVERAGEIFS('Cobalt Prices'!$G$10:$G$4229,'Cobalt Prices'!$E$10:$E$4229,VUH$4)</f>
        <v>#DIV/0!</v>
      </c>
      <c r="VUI20" s="38" t="e">
        <f>AVERAGEIFS('Cobalt Prices'!$G$10:$G$4229,'Cobalt Prices'!$E$10:$E$4229,VUI$4)</f>
        <v>#DIV/0!</v>
      </c>
      <c r="VUJ20" s="38" t="e">
        <f>AVERAGEIFS('Cobalt Prices'!$G$10:$G$4229,'Cobalt Prices'!$E$10:$E$4229,VUJ$4)</f>
        <v>#DIV/0!</v>
      </c>
      <c r="VUK20" s="38" t="e">
        <f>AVERAGEIFS('Cobalt Prices'!$G$10:$G$4229,'Cobalt Prices'!$E$10:$E$4229,VUK$4)</f>
        <v>#DIV/0!</v>
      </c>
      <c r="VUL20" s="38" t="e">
        <f>AVERAGEIFS('Cobalt Prices'!$G$10:$G$4229,'Cobalt Prices'!$E$10:$E$4229,VUL$4)</f>
        <v>#DIV/0!</v>
      </c>
      <c r="VUM20" s="38" t="e">
        <f>AVERAGEIFS('Cobalt Prices'!$G$10:$G$4229,'Cobalt Prices'!$E$10:$E$4229,VUM$4)</f>
        <v>#DIV/0!</v>
      </c>
      <c r="VUN20" s="38" t="e">
        <f>AVERAGEIFS('Cobalt Prices'!$G$10:$G$4229,'Cobalt Prices'!$E$10:$E$4229,VUN$4)</f>
        <v>#DIV/0!</v>
      </c>
      <c r="VUO20" s="38" t="e">
        <f>AVERAGEIFS('Cobalt Prices'!$G$10:$G$4229,'Cobalt Prices'!$E$10:$E$4229,VUO$4)</f>
        <v>#DIV/0!</v>
      </c>
      <c r="VUP20" s="38" t="e">
        <f>AVERAGEIFS('Cobalt Prices'!$G$10:$G$4229,'Cobalt Prices'!$E$10:$E$4229,VUP$4)</f>
        <v>#DIV/0!</v>
      </c>
      <c r="VUQ20" s="38" t="e">
        <f>AVERAGEIFS('Cobalt Prices'!$G$10:$G$4229,'Cobalt Prices'!$E$10:$E$4229,VUQ$4)</f>
        <v>#DIV/0!</v>
      </c>
      <c r="VUR20" s="38" t="e">
        <f>AVERAGEIFS('Cobalt Prices'!$G$10:$G$4229,'Cobalt Prices'!$E$10:$E$4229,VUR$4)</f>
        <v>#DIV/0!</v>
      </c>
      <c r="VUS20" s="38" t="e">
        <f>AVERAGEIFS('Cobalt Prices'!$G$10:$G$4229,'Cobalt Prices'!$E$10:$E$4229,VUS$4)</f>
        <v>#DIV/0!</v>
      </c>
      <c r="VUT20" s="38" t="e">
        <f>AVERAGEIFS('Cobalt Prices'!$G$10:$G$4229,'Cobalt Prices'!$E$10:$E$4229,VUT$4)</f>
        <v>#DIV/0!</v>
      </c>
      <c r="VUU20" s="38" t="e">
        <f>AVERAGEIFS('Cobalt Prices'!$G$10:$G$4229,'Cobalt Prices'!$E$10:$E$4229,VUU$4)</f>
        <v>#DIV/0!</v>
      </c>
      <c r="VUV20" s="38" t="e">
        <f>AVERAGEIFS('Cobalt Prices'!$G$10:$G$4229,'Cobalt Prices'!$E$10:$E$4229,VUV$4)</f>
        <v>#DIV/0!</v>
      </c>
      <c r="VUW20" s="38" t="e">
        <f>AVERAGEIFS('Cobalt Prices'!$G$10:$G$4229,'Cobalt Prices'!$E$10:$E$4229,VUW$4)</f>
        <v>#DIV/0!</v>
      </c>
      <c r="VUX20" s="38" t="e">
        <f>AVERAGEIFS('Cobalt Prices'!$G$10:$G$4229,'Cobalt Prices'!$E$10:$E$4229,VUX$4)</f>
        <v>#DIV/0!</v>
      </c>
      <c r="VUY20" s="38" t="e">
        <f>AVERAGEIFS('Cobalt Prices'!$G$10:$G$4229,'Cobalt Prices'!$E$10:$E$4229,VUY$4)</f>
        <v>#DIV/0!</v>
      </c>
      <c r="VUZ20" s="38" t="e">
        <f>AVERAGEIFS('Cobalt Prices'!$G$10:$G$4229,'Cobalt Prices'!$E$10:$E$4229,VUZ$4)</f>
        <v>#DIV/0!</v>
      </c>
      <c r="VVA20" s="38" t="e">
        <f>AVERAGEIFS('Cobalt Prices'!$G$10:$G$4229,'Cobalt Prices'!$E$10:$E$4229,VVA$4)</f>
        <v>#DIV/0!</v>
      </c>
      <c r="VVB20" s="38" t="e">
        <f>AVERAGEIFS('Cobalt Prices'!$G$10:$G$4229,'Cobalt Prices'!$E$10:$E$4229,VVB$4)</f>
        <v>#DIV/0!</v>
      </c>
      <c r="VVC20" s="38" t="e">
        <f>AVERAGEIFS('Cobalt Prices'!$G$10:$G$4229,'Cobalt Prices'!$E$10:$E$4229,VVC$4)</f>
        <v>#DIV/0!</v>
      </c>
      <c r="VVD20" s="38" t="e">
        <f>AVERAGEIFS('Cobalt Prices'!$G$10:$G$4229,'Cobalt Prices'!$E$10:$E$4229,VVD$4)</f>
        <v>#DIV/0!</v>
      </c>
      <c r="VVE20" s="38" t="e">
        <f>AVERAGEIFS('Cobalt Prices'!$G$10:$G$4229,'Cobalt Prices'!$E$10:$E$4229,VVE$4)</f>
        <v>#DIV/0!</v>
      </c>
      <c r="VVF20" s="38" t="e">
        <f>AVERAGEIFS('Cobalt Prices'!$G$10:$G$4229,'Cobalt Prices'!$E$10:$E$4229,VVF$4)</f>
        <v>#DIV/0!</v>
      </c>
      <c r="VVG20" s="38" t="e">
        <f>AVERAGEIFS('Cobalt Prices'!$G$10:$G$4229,'Cobalt Prices'!$E$10:$E$4229,VVG$4)</f>
        <v>#DIV/0!</v>
      </c>
      <c r="VVH20" s="38" t="e">
        <f>AVERAGEIFS('Cobalt Prices'!$G$10:$G$4229,'Cobalt Prices'!$E$10:$E$4229,VVH$4)</f>
        <v>#DIV/0!</v>
      </c>
      <c r="VVI20" s="38" t="e">
        <f>AVERAGEIFS('Cobalt Prices'!$G$10:$G$4229,'Cobalt Prices'!$E$10:$E$4229,VVI$4)</f>
        <v>#DIV/0!</v>
      </c>
      <c r="VVJ20" s="38" t="e">
        <f>AVERAGEIFS('Cobalt Prices'!$G$10:$G$4229,'Cobalt Prices'!$E$10:$E$4229,VVJ$4)</f>
        <v>#DIV/0!</v>
      </c>
      <c r="VVK20" s="38" t="e">
        <f>AVERAGEIFS('Cobalt Prices'!$G$10:$G$4229,'Cobalt Prices'!$E$10:$E$4229,VVK$4)</f>
        <v>#DIV/0!</v>
      </c>
      <c r="VVL20" s="38" t="e">
        <f>AVERAGEIFS('Cobalt Prices'!$G$10:$G$4229,'Cobalt Prices'!$E$10:$E$4229,VVL$4)</f>
        <v>#DIV/0!</v>
      </c>
      <c r="VVM20" s="38" t="e">
        <f>AVERAGEIFS('Cobalt Prices'!$G$10:$G$4229,'Cobalt Prices'!$E$10:$E$4229,VVM$4)</f>
        <v>#DIV/0!</v>
      </c>
      <c r="VVN20" s="38" t="e">
        <f>AVERAGEIFS('Cobalt Prices'!$G$10:$G$4229,'Cobalt Prices'!$E$10:$E$4229,VVN$4)</f>
        <v>#DIV/0!</v>
      </c>
      <c r="VVO20" s="38" t="e">
        <f>AVERAGEIFS('Cobalt Prices'!$G$10:$G$4229,'Cobalt Prices'!$E$10:$E$4229,VVO$4)</f>
        <v>#DIV/0!</v>
      </c>
      <c r="VVP20" s="38" t="e">
        <f>AVERAGEIFS('Cobalt Prices'!$G$10:$G$4229,'Cobalt Prices'!$E$10:$E$4229,VVP$4)</f>
        <v>#DIV/0!</v>
      </c>
      <c r="VVQ20" s="38" t="e">
        <f>AVERAGEIFS('Cobalt Prices'!$G$10:$G$4229,'Cobalt Prices'!$E$10:$E$4229,VVQ$4)</f>
        <v>#DIV/0!</v>
      </c>
      <c r="VVR20" s="38" t="e">
        <f>AVERAGEIFS('Cobalt Prices'!$G$10:$G$4229,'Cobalt Prices'!$E$10:$E$4229,VVR$4)</f>
        <v>#DIV/0!</v>
      </c>
      <c r="VVS20" s="38" t="e">
        <f>AVERAGEIFS('Cobalt Prices'!$G$10:$G$4229,'Cobalt Prices'!$E$10:$E$4229,VVS$4)</f>
        <v>#DIV/0!</v>
      </c>
      <c r="VVT20" s="38" t="e">
        <f>AVERAGEIFS('Cobalt Prices'!$G$10:$G$4229,'Cobalt Prices'!$E$10:$E$4229,VVT$4)</f>
        <v>#DIV/0!</v>
      </c>
      <c r="VVU20" s="38" t="e">
        <f>AVERAGEIFS('Cobalt Prices'!$G$10:$G$4229,'Cobalt Prices'!$E$10:$E$4229,VVU$4)</f>
        <v>#DIV/0!</v>
      </c>
      <c r="VVV20" s="38" t="e">
        <f>AVERAGEIFS('Cobalt Prices'!$G$10:$G$4229,'Cobalt Prices'!$E$10:$E$4229,VVV$4)</f>
        <v>#DIV/0!</v>
      </c>
      <c r="VVW20" s="38" t="e">
        <f>AVERAGEIFS('Cobalt Prices'!$G$10:$G$4229,'Cobalt Prices'!$E$10:$E$4229,VVW$4)</f>
        <v>#DIV/0!</v>
      </c>
      <c r="VVX20" s="38" t="e">
        <f>AVERAGEIFS('Cobalt Prices'!$G$10:$G$4229,'Cobalt Prices'!$E$10:$E$4229,VVX$4)</f>
        <v>#DIV/0!</v>
      </c>
      <c r="VVY20" s="38" t="e">
        <f>AVERAGEIFS('Cobalt Prices'!$G$10:$G$4229,'Cobalt Prices'!$E$10:$E$4229,VVY$4)</f>
        <v>#DIV/0!</v>
      </c>
      <c r="VVZ20" s="38" t="e">
        <f>AVERAGEIFS('Cobalt Prices'!$G$10:$G$4229,'Cobalt Prices'!$E$10:$E$4229,VVZ$4)</f>
        <v>#DIV/0!</v>
      </c>
      <c r="VWA20" s="38" t="e">
        <f>AVERAGEIFS('Cobalt Prices'!$G$10:$G$4229,'Cobalt Prices'!$E$10:$E$4229,VWA$4)</f>
        <v>#DIV/0!</v>
      </c>
      <c r="VWB20" s="38" t="e">
        <f>AVERAGEIFS('Cobalt Prices'!$G$10:$G$4229,'Cobalt Prices'!$E$10:$E$4229,VWB$4)</f>
        <v>#DIV/0!</v>
      </c>
      <c r="VWC20" s="38" t="e">
        <f>AVERAGEIFS('Cobalt Prices'!$G$10:$G$4229,'Cobalt Prices'!$E$10:$E$4229,VWC$4)</f>
        <v>#DIV/0!</v>
      </c>
      <c r="VWD20" s="38" t="e">
        <f>AVERAGEIFS('Cobalt Prices'!$G$10:$G$4229,'Cobalt Prices'!$E$10:$E$4229,VWD$4)</f>
        <v>#DIV/0!</v>
      </c>
      <c r="VWE20" s="38" t="e">
        <f>AVERAGEIFS('Cobalt Prices'!$G$10:$G$4229,'Cobalt Prices'!$E$10:$E$4229,VWE$4)</f>
        <v>#DIV/0!</v>
      </c>
      <c r="VWF20" s="38" t="e">
        <f>AVERAGEIFS('Cobalt Prices'!$G$10:$G$4229,'Cobalt Prices'!$E$10:$E$4229,VWF$4)</f>
        <v>#DIV/0!</v>
      </c>
      <c r="VWG20" s="38" t="e">
        <f>AVERAGEIFS('Cobalt Prices'!$G$10:$G$4229,'Cobalt Prices'!$E$10:$E$4229,VWG$4)</f>
        <v>#DIV/0!</v>
      </c>
      <c r="VWH20" s="38" t="e">
        <f>AVERAGEIFS('Cobalt Prices'!$G$10:$G$4229,'Cobalt Prices'!$E$10:$E$4229,VWH$4)</f>
        <v>#DIV/0!</v>
      </c>
      <c r="VWI20" s="38" t="e">
        <f>AVERAGEIFS('Cobalt Prices'!$G$10:$G$4229,'Cobalt Prices'!$E$10:$E$4229,VWI$4)</f>
        <v>#DIV/0!</v>
      </c>
      <c r="VWJ20" s="38" t="e">
        <f>AVERAGEIFS('Cobalt Prices'!$G$10:$G$4229,'Cobalt Prices'!$E$10:$E$4229,VWJ$4)</f>
        <v>#DIV/0!</v>
      </c>
      <c r="VWK20" s="38" t="e">
        <f>AVERAGEIFS('Cobalt Prices'!$G$10:$G$4229,'Cobalt Prices'!$E$10:$E$4229,VWK$4)</f>
        <v>#DIV/0!</v>
      </c>
      <c r="VWL20" s="38" t="e">
        <f>AVERAGEIFS('Cobalt Prices'!$G$10:$G$4229,'Cobalt Prices'!$E$10:$E$4229,VWL$4)</f>
        <v>#DIV/0!</v>
      </c>
      <c r="VWM20" s="38" t="e">
        <f>AVERAGEIFS('Cobalt Prices'!$G$10:$G$4229,'Cobalt Prices'!$E$10:$E$4229,VWM$4)</f>
        <v>#DIV/0!</v>
      </c>
      <c r="VWN20" s="38" t="e">
        <f>AVERAGEIFS('Cobalt Prices'!$G$10:$G$4229,'Cobalt Prices'!$E$10:$E$4229,VWN$4)</f>
        <v>#DIV/0!</v>
      </c>
      <c r="VWO20" s="38" t="e">
        <f>AVERAGEIFS('Cobalt Prices'!$G$10:$G$4229,'Cobalt Prices'!$E$10:$E$4229,VWO$4)</f>
        <v>#DIV/0!</v>
      </c>
      <c r="VWP20" s="38" t="e">
        <f>AVERAGEIFS('Cobalt Prices'!$G$10:$G$4229,'Cobalt Prices'!$E$10:$E$4229,VWP$4)</f>
        <v>#DIV/0!</v>
      </c>
      <c r="VWQ20" s="38" t="e">
        <f>AVERAGEIFS('Cobalt Prices'!$G$10:$G$4229,'Cobalt Prices'!$E$10:$E$4229,VWQ$4)</f>
        <v>#DIV/0!</v>
      </c>
      <c r="VWR20" s="38" t="e">
        <f>AVERAGEIFS('Cobalt Prices'!$G$10:$G$4229,'Cobalt Prices'!$E$10:$E$4229,VWR$4)</f>
        <v>#DIV/0!</v>
      </c>
      <c r="VWS20" s="38" t="e">
        <f>AVERAGEIFS('Cobalt Prices'!$G$10:$G$4229,'Cobalt Prices'!$E$10:$E$4229,VWS$4)</f>
        <v>#DIV/0!</v>
      </c>
      <c r="VWT20" s="38" t="e">
        <f>AVERAGEIFS('Cobalt Prices'!$G$10:$G$4229,'Cobalt Prices'!$E$10:$E$4229,VWT$4)</f>
        <v>#DIV/0!</v>
      </c>
      <c r="VWU20" s="38" t="e">
        <f>AVERAGEIFS('Cobalt Prices'!$G$10:$G$4229,'Cobalt Prices'!$E$10:$E$4229,VWU$4)</f>
        <v>#DIV/0!</v>
      </c>
      <c r="VWV20" s="38" t="e">
        <f>AVERAGEIFS('Cobalt Prices'!$G$10:$G$4229,'Cobalt Prices'!$E$10:$E$4229,VWV$4)</f>
        <v>#DIV/0!</v>
      </c>
      <c r="VWW20" s="38" t="e">
        <f>AVERAGEIFS('Cobalt Prices'!$G$10:$G$4229,'Cobalt Prices'!$E$10:$E$4229,VWW$4)</f>
        <v>#DIV/0!</v>
      </c>
      <c r="VWX20" s="38" t="e">
        <f>AVERAGEIFS('Cobalt Prices'!$G$10:$G$4229,'Cobalt Prices'!$E$10:$E$4229,VWX$4)</f>
        <v>#DIV/0!</v>
      </c>
      <c r="VWY20" s="38" t="e">
        <f>AVERAGEIFS('Cobalt Prices'!$G$10:$G$4229,'Cobalt Prices'!$E$10:$E$4229,VWY$4)</f>
        <v>#DIV/0!</v>
      </c>
      <c r="VWZ20" s="38" t="e">
        <f>AVERAGEIFS('Cobalt Prices'!$G$10:$G$4229,'Cobalt Prices'!$E$10:$E$4229,VWZ$4)</f>
        <v>#DIV/0!</v>
      </c>
      <c r="VXA20" s="38" t="e">
        <f>AVERAGEIFS('Cobalt Prices'!$G$10:$G$4229,'Cobalt Prices'!$E$10:$E$4229,VXA$4)</f>
        <v>#DIV/0!</v>
      </c>
      <c r="VXB20" s="38" t="e">
        <f>AVERAGEIFS('Cobalt Prices'!$G$10:$G$4229,'Cobalt Prices'!$E$10:$E$4229,VXB$4)</f>
        <v>#DIV/0!</v>
      </c>
      <c r="VXC20" s="38" t="e">
        <f>AVERAGEIFS('Cobalt Prices'!$G$10:$G$4229,'Cobalt Prices'!$E$10:$E$4229,VXC$4)</f>
        <v>#DIV/0!</v>
      </c>
      <c r="VXD20" s="38" t="e">
        <f>AVERAGEIFS('Cobalt Prices'!$G$10:$G$4229,'Cobalt Prices'!$E$10:$E$4229,VXD$4)</f>
        <v>#DIV/0!</v>
      </c>
      <c r="VXE20" s="38" t="e">
        <f>AVERAGEIFS('Cobalt Prices'!$G$10:$G$4229,'Cobalt Prices'!$E$10:$E$4229,VXE$4)</f>
        <v>#DIV/0!</v>
      </c>
      <c r="VXF20" s="38" t="e">
        <f>AVERAGEIFS('Cobalt Prices'!$G$10:$G$4229,'Cobalt Prices'!$E$10:$E$4229,VXF$4)</f>
        <v>#DIV/0!</v>
      </c>
      <c r="VXG20" s="38" t="e">
        <f>AVERAGEIFS('Cobalt Prices'!$G$10:$G$4229,'Cobalt Prices'!$E$10:$E$4229,VXG$4)</f>
        <v>#DIV/0!</v>
      </c>
      <c r="VXH20" s="38" t="e">
        <f>AVERAGEIFS('Cobalt Prices'!$G$10:$G$4229,'Cobalt Prices'!$E$10:$E$4229,VXH$4)</f>
        <v>#DIV/0!</v>
      </c>
      <c r="VXI20" s="38" t="e">
        <f>AVERAGEIFS('Cobalt Prices'!$G$10:$G$4229,'Cobalt Prices'!$E$10:$E$4229,VXI$4)</f>
        <v>#DIV/0!</v>
      </c>
      <c r="VXJ20" s="38" t="e">
        <f>AVERAGEIFS('Cobalt Prices'!$G$10:$G$4229,'Cobalt Prices'!$E$10:$E$4229,VXJ$4)</f>
        <v>#DIV/0!</v>
      </c>
      <c r="VXK20" s="38" t="e">
        <f>AVERAGEIFS('Cobalt Prices'!$G$10:$G$4229,'Cobalt Prices'!$E$10:$E$4229,VXK$4)</f>
        <v>#DIV/0!</v>
      </c>
      <c r="VXL20" s="38" t="e">
        <f>AVERAGEIFS('Cobalt Prices'!$G$10:$G$4229,'Cobalt Prices'!$E$10:$E$4229,VXL$4)</f>
        <v>#DIV/0!</v>
      </c>
      <c r="VXM20" s="38" t="e">
        <f>AVERAGEIFS('Cobalt Prices'!$G$10:$G$4229,'Cobalt Prices'!$E$10:$E$4229,VXM$4)</f>
        <v>#DIV/0!</v>
      </c>
      <c r="VXN20" s="38" t="e">
        <f>AVERAGEIFS('Cobalt Prices'!$G$10:$G$4229,'Cobalt Prices'!$E$10:$E$4229,VXN$4)</f>
        <v>#DIV/0!</v>
      </c>
      <c r="VXO20" s="38" t="e">
        <f>AVERAGEIFS('Cobalt Prices'!$G$10:$G$4229,'Cobalt Prices'!$E$10:$E$4229,VXO$4)</f>
        <v>#DIV/0!</v>
      </c>
      <c r="VXP20" s="38" t="e">
        <f>AVERAGEIFS('Cobalt Prices'!$G$10:$G$4229,'Cobalt Prices'!$E$10:$E$4229,VXP$4)</f>
        <v>#DIV/0!</v>
      </c>
      <c r="VXQ20" s="38" t="e">
        <f>AVERAGEIFS('Cobalt Prices'!$G$10:$G$4229,'Cobalt Prices'!$E$10:$E$4229,VXQ$4)</f>
        <v>#DIV/0!</v>
      </c>
      <c r="VXR20" s="38" t="e">
        <f>AVERAGEIFS('Cobalt Prices'!$G$10:$G$4229,'Cobalt Prices'!$E$10:$E$4229,VXR$4)</f>
        <v>#DIV/0!</v>
      </c>
      <c r="VXS20" s="38" t="e">
        <f>AVERAGEIFS('Cobalt Prices'!$G$10:$G$4229,'Cobalt Prices'!$E$10:$E$4229,VXS$4)</f>
        <v>#DIV/0!</v>
      </c>
      <c r="VXT20" s="38" t="e">
        <f>AVERAGEIFS('Cobalt Prices'!$G$10:$G$4229,'Cobalt Prices'!$E$10:$E$4229,VXT$4)</f>
        <v>#DIV/0!</v>
      </c>
      <c r="VXU20" s="38" t="e">
        <f>AVERAGEIFS('Cobalt Prices'!$G$10:$G$4229,'Cobalt Prices'!$E$10:$E$4229,VXU$4)</f>
        <v>#DIV/0!</v>
      </c>
      <c r="VXV20" s="38" t="e">
        <f>AVERAGEIFS('Cobalt Prices'!$G$10:$G$4229,'Cobalt Prices'!$E$10:$E$4229,VXV$4)</f>
        <v>#DIV/0!</v>
      </c>
      <c r="VXW20" s="38" t="e">
        <f>AVERAGEIFS('Cobalt Prices'!$G$10:$G$4229,'Cobalt Prices'!$E$10:$E$4229,VXW$4)</f>
        <v>#DIV/0!</v>
      </c>
      <c r="VXX20" s="38" t="e">
        <f>AVERAGEIFS('Cobalt Prices'!$G$10:$G$4229,'Cobalt Prices'!$E$10:$E$4229,VXX$4)</f>
        <v>#DIV/0!</v>
      </c>
      <c r="VXY20" s="38" t="e">
        <f>AVERAGEIFS('Cobalt Prices'!$G$10:$G$4229,'Cobalt Prices'!$E$10:$E$4229,VXY$4)</f>
        <v>#DIV/0!</v>
      </c>
      <c r="VXZ20" s="38" t="e">
        <f>AVERAGEIFS('Cobalt Prices'!$G$10:$G$4229,'Cobalt Prices'!$E$10:$E$4229,VXZ$4)</f>
        <v>#DIV/0!</v>
      </c>
      <c r="VYA20" s="38" t="e">
        <f>AVERAGEIFS('Cobalt Prices'!$G$10:$G$4229,'Cobalt Prices'!$E$10:$E$4229,VYA$4)</f>
        <v>#DIV/0!</v>
      </c>
      <c r="VYB20" s="38" t="e">
        <f>AVERAGEIFS('Cobalt Prices'!$G$10:$G$4229,'Cobalt Prices'!$E$10:$E$4229,VYB$4)</f>
        <v>#DIV/0!</v>
      </c>
      <c r="VYC20" s="38" t="e">
        <f>AVERAGEIFS('Cobalt Prices'!$G$10:$G$4229,'Cobalt Prices'!$E$10:$E$4229,VYC$4)</f>
        <v>#DIV/0!</v>
      </c>
      <c r="VYD20" s="38" t="e">
        <f>AVERAGEIFS('Cobalt Prices'!$G$10:$G$4229,'Cobalt Prices'!$E$10:$E$4229,VYD$4)</f>
        <v>#DIV/0!</v>
      </c>
      <c r="VYE20" s="38" t="e">
        <f>AVERAGEIFS('Cobalt Prices'!$G$10:$G$4229,'Cobalt Prices'!$E$10:$E$4229,VYE$4)</f>
        <v>#DIV/0!</v>
      </c>
      <c r="VYF20" s="38" t="e">
        <f>AVERAGEIFS('Cobalt Prices'!$G$10:$G$4229,'Cobalt Prices'!$E$10:$E$4229,VYF$4)</f>
        <v>#DIV/0!</v>
      </c>
      <c r="VYG20" s="38" t="e">
        <f>AVERAGEIFS('Cobalt Prices'!$G$10:$G$4229,'Cobalt Prices'!$E$10:$E$4229,VYG$4)</f>
        <v>#DIV/0!</v>
      </c>
      <c r="VYH20" s="38" t="e">
        <f>AVERAGEIFS('Cobalt Prices'!$G$10:$G$4229,'Cobalt Prices'!$E$10:$E$4229,VYH$4)</f>
        <v>#DIV/0!</v>
      </c>
      <c r="VYI20" s="38" t="e">
        <f>AVERAGEIFS('Cobalt Prices'!$G$10:$G$4229,'Cobalt Prices'!$E$10:$E$4229,VYI$4)</f>
        <v>#DIV/0!</v>
      </c>
      <c r="VYJ20" s="38" t="e">
        <f>AVERAGEIFS('Cobalt Prices'!$G$10:$G$4229,'Cobalt Prices'!$E$10:$E$4229,VYJ$4)</f>
        <v>#DIV/0!</v>
      </c>
      <c r="VYK20" s="38" t="e">
        <f>AVERAGEIFS('Cobalt Prices'!$G$10:$G$4229,'Cobalt Prices'!$E$10:$E$4229,VYK$4)</f>
        <v>#DIV/0!</v>
      </c>
      <c r="VYL20" s="38" t="e">
        <f>AVERAGEIFS('Cobalt Prices'!$G$10:$G$4229,'Cobalt Prices'!$E$10:$E$4229,VYL$4)</f>
        <v>#DIV/0!</v>
      </c>
      <c r="VYM20" s="38" t="e">
        <f>AVERAGEIFS('Cobalt Prices'!$G$10:$G$4229,'Cobalt Prices'!$E$10:$E$4229,VYM$4)</f>
        <v>#DIV/0!</v>
      </c>
      <c r="VYN20" s="38" t="e">
        <f>AVERAGEIFS('Cobalt Prices'!$G$10:$G$4229,'Cobalt Prices'!$E$10:$E$4229,VYN$4)</f>
        <v>#DIV/0!</v>
      </c>
      <c r="VYO20" s="38" t="e">
        <f>AVERAGEIFS('Cobalt Prices'!$G$10:$G$4229,'Cobalt Prices'!$E$10:$E$4229,VYO$4)</f>
        <v>#DIV/0!</v>
      </c>
      <c r="VYP20" s="38" t="e">
        <f>AVERAGEIFS('Cobalt Prices'!$G$10:$G$4229,'Cobalt Prices'!$E$10:$E$4229,VYP$4)</f>
        <v>#DIV/0!</v>
      </c>
      <c r="VYQ20" s="38" t="e">
        <f>AVERAGEIFS('Cobalt Prices'!$G$10:$G$4229,'Cobalt Prices'!$E$10:$E$4229,VYQ$4)</f>
        <v>#DIV/0!</v>
      </c>
      <c r="VYR20" s="38" t="e">
        <f>AVERAGEIFS('Cobalt Prices'!$G$10:$G$4229,'Cobalt Prices'!$E$10:$E$4229,VYR$4)</f>
        <v>#DIV/0!</v>
      </c>
      <c r="VYS20" s="38" t="e">
        <f>AVERAGEIFS('Cobalt Prices'!$G$10:$G$4229,'Cobalt Prices'!$E$10:$E$4229,VYS$4)</f>
        <v>#DIV/0!</v>
      </c>
      <c r="VYT20" s="38" t="e">
        <f>AVERAGEIFS('Cobalt Prices'!$G$10:$G$4229,'Cobalt Prices'!$E$10:$E$4229,VYT$4)</f>
        <v>#DIV/0!</v>
      </c>
      <c r="VYU20" s="38" t="e">
        <f>AVERAGEIFS('Cobalt Prices'!$G$10:$G$4229,'Cobalt Prices'!$E$10:$E$4229,VYU$4)</f>
        <v>#DIV/0!</v>
      </c>
      <c r="VYV20" s="38" t="e">
        <f>AVERAGEIFS('Cobalt Prices'!$G$10:$G$4229,'Cobalt Prices'!$E$10:$E$4229,VYV$4)</f>
        <v>#DIV/0!</v>
      </c>
      <c r="VYW20" s="38" t="e">
        <f>AVERAGEIFS('Cobalt Prices'!$G$10:$G$4229,'Cobalt Prices'!$E$10:$E$4229,VYW$4)</f>
        <v>#DIV/0!</v>
      </c>
      <c r="VYX20" s="38" t="e">
        <f>AVERAGEIFS('Cobalt Prices'!$G$10:$G$4229,'Cobalt Prices'!$E$10:$E$4229,VYX$4)</f>
        <v>#DIV/0!</v>
      </c>
      <c r="VYY20" s="38" t="e">
        <f>AVERAGEIFS('Cobalt Prices'!$G$10:$G$4229,'Cobalt Prices'!$E$10:$E$4229,VYY$4)</f>
        <v>#DIV/0!</v>
      </c>
      <c r="VYZ20" s="38" t="e">
        <f>AVERAGEIFS('Cobalt Prices'!$G$10:$G$4229,'Cobalt Prices'!$E$10:$E$4229,VYZ$4)</f>
        <v>#DIV/0!</v>
      </c>
      <c r="VZA20" s="38" t="e">
        <f>AVERAGEIFS('Cobalt Prices'!$G$10:$G$4229,'Cobalt Prices'!$E$10:$E$4229,VZA$4)</f>
        <v>#DIV/0!</v>
      </c>
      <c r="VZB20" s="38" t="e">
        <f>AVERAGEIFS('Cobalt Prices'!$G$10:$G$4229,'Cobalt Prices'!$E$10:$E$4229,VZB$4)</f>
        <v>#DIV/0!</v>
      </c>
      <c r="VZC20" s="38" t="e">
        <f>AVERAGEIFS('Cobalt Prices'!$G$10:$G$4229,'Cobalt Prices'!$E$10:$E$4229,VZC$4)</f>
        <v>#DIV/0!</v>
      </c>
      <c r="VZD20" s="38" t="e">
        <f>AVERAGEIFS('Cobalt Prices'!$G$10:$G$4229,'Cobalt Prices'!$E$10:$E$4229,VZD$4)</f>
        <v>#DIV/0!</v>
      </c>
      <c r="VZE20" s="38" t="e">
        <f>AVERAGEIFS('Cobalt Prices'!$G$10:$G$4229,'Cobalt Prices'!$E$10:$E$4229,VZE$4)</f>
        <v>#DIV/0!</v>
      </c>
      <c r="VZF20" s="38" t="e">
        <f>AVERAGEIFS('Cobalt Prices'!$G$10:$G$4229,'Cobalt Prices'!$E$10:$E$4229,VZF$4)</f>
        <v>#DIV/0!</v>
      </c>
      <c r="VZG20" s="38" t="e">
        <f>AVERAGEIFS('Cobalt Prices'!$G$10:$G$4229,'Cobalt Prices'!$E$10:$E$4229,VZG$4)</f>
        <v>#DIV/0!</v>
      </c>
      <c r="VZH20" s="38" t="e">
        <f>AVERAGEIFS('Cobalt Prices'!$G$10:$G$4229,'Cobalt Prices'!$E$10:$E$4229,VZH$4)</f>
        <v>#DIV/0!</v>
      </c>
      <c r="VZI20" s="38" t="e">
        <f>AVERAGEIFS('Cobalt Prices'!$G$10:$G$4229,'Cobalt Prices'!$E$10:$E$4229,VZI$4)</f>
        <v>#DIV/0!</v>
      </c>
      <c r="VZJ20" s="38" t="e">
        <f>AVERAGEIFS('Cobalt Prices'!$G$10:$G$4229,'Cobalt Prices'!$E$10:$E$4229,VZJ$4)</f>
        <v>#DIV/0!</v>
      </c>
      <c r="VZK20" s="38" t="e">
        <f>AVERAGEIFS('Cobalt Prices'!$G$10:$G$4229,'Cobalt Prices'!$E$10:$E$4229,VZK$4)</f>
        <v>#DIV/0!</v>
      </c>
      <c r="VZL20" s="38" t="e">
        <f>AVERAGEIFS('Cobalt Prices'!$G$10:$G$4229,'Cobalt Prices'!$E$10:$E$4229,VZL$4)</f>
        <v>#DIV/0!</v>
      </c>
      <c r="VZM20" s="38" t="e">
        <f>AVERAGEIFS('Cobalt Prices'!$G$10:$G$4229,'Cobalt Prices'!$E$10:$E$4229,VZM$4)</f>
        <v>#DIV/0!</v>
      </c>
      <c r="VZN20" s="38" t="e">
        <f>AVERAGEIFS('Cobalt Prices'!$G$10:$G$4229,'Cobalt Prices'!$E$10:$E$4229,VZN$4)</f>
        <v>#DIV/0!</v>
      </c>
      <c r="VZO20" s="38" t="e">
        <f>AVERAGEIFS('Cobalt Prices'!$G$10:$G$4229,'Cobalt Prices'!$E$10:$E$4229,VZO$4)</f>
        <v>#DIV/0!</v>
      </c>
      <c r="VZP20" s="38" t="e">
        <f>AVERAGEIFS('Cobalt Prices'!$G$10:$G$4229,'Cobalt Prices'!$E$10:$E$4229,VZP$4)</f>
        <v>#DIV/0!</v>
      </c>
      <c r="VZQ20" s="38" t="e">
        <f>AVERAGEIFS('Cobalt Prices'!$G$10:$G$4229,'Cobalt Prices'!$E$10:$E$4229,VZQ$4)</f>
        <v>#DIV/0!</v>
      </c>
      <c r="VZR20" s="38" t="e">
        <f>AVERAGEIFS('Cobalt Prices'!$G$10:$G$4229,'Cobalt Prices'!$E$10:$E$4229,VZR$4)</f>
        <v>#DIV/0!</v>
      </c>
      <c r="VZS20" s="38" t="e">
        <f>AVERAGEIFS('Cobalt Prices'!$G$10:$G$4229,'Cobalt Prices'!$E$10:$E$4229,VZS$4)</f>
        <v>#DIV/0!</v>
      </c>
      <c r="VZT20" s="38" t="e">
        <f>AVERAGEIFS('Cobalt Prices'!$G$10:$G$4229,'Cobalt Prices'!$E$10:$E$4229,VZT$4)</f>
        <v>#DIV/0!</v>
      </c>
      <c r="VZU20" s="38" t="e">
        <f>AVERAGEIFS('Cobalt Prices'!$G$10:$G$4229,'Cobalt Prices'!$E$10:$E$4229,VZU$4)</f>
        <v>#DIV/0!</v>
      </c>
      <c r="VZV20" s="38" t="e">
        <f>AVERAGEIFS('Cobalt Prices'!$G$10:$G$4229,'Cobalt Prices'!$E$10:$E$4229,VZV$4)</f>
        <v>#DIV/0!</v>
      </c>
      <c r="VZW20" s="38" t="e">
        <f>AVERAGEIFS('Cobalt Prices'!$G$10:$G$4229,'Cobalt Prices'!$E$10:$E$4229,VZW$4)</f>
        <v>#DIV/0!</v>
      </c>
      <c r="VZX20" s="38" t="e">
        <f>AVERAGEIFS('Cobalt Prices'!$G$10:$G$4229,'Cobalt Prices'!$E$10:$E$4229,VZX$4)</f>
        <v>#DIV/0!</v>
      </c>
      <c r="VZY20" s="38" t="e">
        <f>AVERAGEIFS('Cobalt Prices'!$G$10:$G$4229,'Cobalt Prices'!$E$10:$E$4229,VZY$4)</f>
        <v>#DIV/0!</v>
      </c>
      <c r="VZZ20" s="38" t="e">
        <f>AVERAGEIFS('Cobalt Prices'!$G$10:$G$4229,'Cobalt Prices'!$E$10:$E$4229,VZZ$4)</f>
        <v>#DIV/0!</v>
      </c>
      <c r="WAA20" s="38" t="e">
        <f>AVERAGEIFS('Cobalt Prices'!$G$10:$G$4229,'Cobalt Prices'!$E$10:$E$4229,WAA$4)</f>
        <v>#DIV/0!</v>
      </c>
      <c r="WAB20" s="38" t="e">
        <f>AVERAGEIFS('Cobalt Prices'!$G$10:$G$4229,'Cobalt Prices'!$E$10:$E$4229,WAB$4)</f>
        <v>#DIV/0!</v>
      </c>
      <c r="WAC20" s="38" t="e">
        <f>AVERAGEIFS('Cobalt Prices'!$G$10:$G$4229,'Cobalt Prices'!$E$10:$E$4229,WAC$4)</f>
        <v>#DIV/0!</v>
      </c>
      <c r="WAD20" s="38" t="e">
        <f>AVERAGEIFS('Cobalt Prices'!$G$10:$G$4229,'Cobalt Prices'!$E$10:$E$4229,WAD$4)</f>
        <v>#DIV/0!</v>
      </c>
      <c r="WAE20" s="38" t="e">
        <f>AVERAGEIFS('Cobalt Prices'!$G$10:$G$4229,'Cobalt Prices'!$E$10:$E$4229,WAE$4)</f>
        <v>#DIV/0!</v>
      </c>
      <c r="WAF20" s="38" t="e">
        <f>AVERAGEIFS('Cobalt Prices'!$G$10:$G$4229,'Cobalt Prices'!$E$10:$E$4229,WAF$4)</f>
        <v>#DIV/0!</v>
      </c>
      <c r="WAG20" s="38" t="e">
        <f>AVERAGEIFS('Cobalt Prices'!$G$10:$G$4229,'Cobalt Prices'!$E$10:$E$4229,WAG$4)</f>
        <v>#DIV/0!</v>
      </c>
      <c r="WAH20" s="38" t="e">
        <f>AVERAGEIFS('Cobalt Prices'!$G$10:$G$4229,'Cobalt Prices'!$E$10:$E$4229,WAH$4)</f>
        <v>#DIV/0!</v>
      </c>
      <c r="WAI20" s="38" t="e">
        <f>AVERAGEIFS('Cobalt Prices'!$G$10:$G$4229,'Cobalt Prices'!$E$10:$E$4229,WAI$4)</f>
        <v>#DIV/0!</v>
      </c>
      <c r="WAJ20" s="38" t="e">
        <f>AVERAGEIFS('Cobalt Prices'!$G$10:$G$4229,'Cobalt Prices'!$E$10:$E$4229,WAJ$4)</f>
        <v>#DIV/0!</v>
      </c>
      <c r="WAK20" s="38" t="e">
        <f>AVERAGEIFS('Cobalt Prices'!$G$10:$G$4229,'Cobalt Prices'!$E$10:$E$4229,WAK$4)</f>
        <v>#DIV/0!</v>
      </c>
      <c r="WAL20" s="38" t="e">
        <f>AVERAGEIFS('Cobalt Prices'!$G$10:$G$4229,'Cobalt Prices'!$E$10:$E$4229,WAL$4)</f>
        <v>#DIV/0!</v>
      </c>
      <c r="WAM20" s="38" t="e">
        <f>AVERAGEIFS('Cobalt Prices'!$G$10:$G$4229,'Cobalt Prices'!$E$10:$E$4229,WAM$4)</f>
        <v>#DIV/0!</v>
      </c>
      <c r="WAN20" s="38" t="e">
        <f>AVERAGEIFS('Cobalt Prices'!$G$10:$G$4229,'Cobalt Prices'!$E$10:$E$4229,WAN$4)</f>
        <v>#DIV/0!</v>
      </c>
      <c r="WAO20" s="38" t="e">
        <f>AVERAGEIFS('Cobalt Prices'!$G$10:$G$4229,'Cobalt Prices'!$E$10:$E$4229,WAO$4)</f>
        <v>#DIV/0!</v>
      </c>
      <c r="WAP20" s="38" t="e">
        <f>AVERAGEIFS('Cobalt Prices'!$G$10:$G$4229,'Cobalt Prices'!$E$10:$E$4229,WAP$4)</f>
        <v>#DIV/0!</v>
      </c>
      <c r="WAQ20" s="38" t="e">
        <f>AVERAGEIFS('Cobalt Prices'!$G$10:$G$4229,'Cobalt Prices'!$E$10:$E$4229,WAQ$4)</f>
        <v>#DIV/0!</v>
      </c>
      <c r="WAR20" s="38" t="e">
        <f>AVERAGEIFS('Cobalt Prices'!$G$10:$G$4229,'Cobalt Prices'!$E$10:$E$4229,WAR$4)</f>
        <v>#DIV/0!</v>
      </c>
      <c r="WAS20" s="38" t="e">
        <f>AVERAGEIFS('Cobalt Prices'!$G$10:$G$4229,'Cobalt Prices'!$E$10:$E$4229,WAS$4)</f>
        <v>#DIV/0!</v>
      </c>
      <c r="WAT20" s="38" t="e">
        <f>AVERAGEIFS('Cobalt Prices'!$G$10:$G$4229,'Cobalt Prices'!$E$10:$E$4229,WAT$4)</f>
        <v>#DIV/0!</v>
      </c>
      <c r="WAU20" s="38" t="e">
        <f>AVERAGEIFS('Cobalt Prices'!$G$10:$G$4229,'Cobalt Prices'!$E$10:$E$4229,WAU$4)</f>
        <v>#DIV/0!</v>
      </c>
      <c r="WAV20" s="38" t="e">
        <f>AVERAGEIFS('Cobalt Prices'!$G$10:$G$4229,'Cobalt Prices'!$E$10:$E$4229,WAV$4)</f>
        <v>#DIV/0!</v>
      </c>
      <c r="WAW20" s="38" t="e">
        <f>AVERAGEIFS('Cobalt Prices'!$G$10:$G$4229,'Cobalt Prices'!$E$10:$E$4229,WAW$4)</f>
        <v>#DIV/0!</v>
      </c>
      <c r="WAX20" s="38" t="e">
        <f>AVERAGEIFS('Cobalt Prices'!$G$10:$G$4229,'Cobalt Prices'!$E$10:$E$4229,WAX$4)</f>
        <v>#DIV/0!</v>
      </c>
      <c r="WAY20" s="38" t="e">
        <f>AVERAGEIFS('Cobalt Prices'!$G$10:$G$4229,'Cobalt Prices'!$E$10:$E$4229,WAY$4)</f>
        <v>#DIV/0!</v>
      </c>
      <c r="WAZ20" s="38" t="e">
        <f>AVERAGEIFS('Cobalt Prices'!$G$10:$G$4229,'Cobalt Prices'!$E$10:$E$4229,WAZ$4)</f>
        <v>#DIV/0!</v>
      </c>
      <c r="WBA20" s="38" t="e">
        <f>AVERAGEIFS('Cobalt Prices'!$G$10:$G$4229,'Cobalt Prices'!$E$10:$E$4229,WBA$4)</f>
        <v>#DIV/0!</v>
      </c>
      <c r="WBB20" s="38" t="e">
        <f>AVERAGEIFS('Cobalt Prices'!$G$10:$G$4229,'Cobalt Prices'!$E$10:$E$4229,WBB$4)</f>
        <v>#DIV/0!</v>
      </c>
      <c r="WBC20" s="38" t="e">
        <f>AVERAGEIFS('Cobalt Prices'!$G$10:$G$4229,'Cobalt Prices'!$E$10:$E$4229,WBC$4)</f>
        <v>#DIV/0!</v>
      </c>
      <c r="WBD20" s="38" t="e">
        <f>AVERAGEIFS('Cobalt Prices'!$G$10:$G$4229,'Cobalt Prices'!$E$10:$E$4229,WBD$4)</f>
        <v>#DIV/0!</v>
      </c>
      <c r="WBE20" s="38" t="e">
        <f>AVERAGEIFS('Cobalt Prices'!$G$10:$G$4229,'Cobalt Prices'!$E$10:$E$4229,WBE$4)</f>
        <v>#DIV/0!</v>
      </c>
      <c r="WBF20" s="38" t="e">
        <f>AVERAGEIFS('Cobalt Prices'!$G$10:$G$4229,'Cobalt Prices'!$E$10:$E$4229,WBF$4)</f>
        <v>#DIV/0!</v>
      </c>
      <c r="WBG20" s="38" t="e">
        <f>AVERAGEIFS('Cobalt Prices'!$G$10:$G$4229,'Cobalt Prices'!$E$10:$E$4229,WBG$4)</f>
        <v>#DIV/0!</v>
      </c>
      <c r="WBH20" s="38" t="e">
        <f>AVERAGEIFS('Cobalt Prices'!$G$10:$G$4229,'Cobalt Prices'!$E$10:$E$4229,WBH$4)</f>
        <v>#DIV/0!</v>
      </c>
      <c r="WBI20" s="38" t="e">
        <f>AVERAGEIFS('Cobalt Prices'!$G$10:$G$4229,'Cobalt Prices'!$E$10:$E$4229,WBI$4)</f>
        <v>#DIV/0!</v>
      </c>
      <c r="WBJ20" s="38" t="e">
        <f>AVERAGEIFS('Cobalt Prices'!$G$10:$G$4229,'Cobalt Prices'!$E$10:$E$4229,WBJ$4)</f>
        <v>#DIV/0!</v>
      </c>
      <c r="WBK20" s="38" t="e">
        <f>AVERAGEIFS('Cobalt Prices'!$G$10:$G$4229,'Cobalt Prices'!$E$10:$E$4229,WBK$4)</f>
        <v>#DIV/0!</v>
      </c>
      <c r="WBL20" s="38" t="e">
        <f>AVERAGEIFS('Cobalt Prices'!$G$10:$G$4229,'Cobalt Prices'!$E$10:$E$4229,WBL$4)</f>
        <v>#DIV/0!</v>
      </c>
      <c r="WBM20" s="38" t="e">
        <f>AVERAGEIFS('Cobalt Prices'!$G$10:$G$4229,'Cobalt Prices'!$E$10:$E$4229,WBM$4)</f>
        <v>#DIV/0!</v>
      </c>
      <c r="WBN20" s="38" t="e">
        <f>AVERAGEIFS('Cobalt Prices'!$G$10:$G$4229,'Cobalt Prices'!$E$10:$E$4229,WBN$4)</f>
        <v>#DIV/0!</v>
      </c>
      <c r="WBO20" s="38" t="e">
        <f>AVERAGEIFS('Cobalt Prices'!$G$10:$G$4229,'Cobalt Prices'!$E$10:$E$4229,WBO$4)</f>
        <v>#DIV/0!</v>
      </c>
      <c r="WBP20" s="38" t="e">
        <f>AVERAGEIFS('Cobalt Prices'!$G$10:$G$4229,'Cobalt Prices'!$E$10:$E$4229,WBP$4)</f>
        <v>#DIV/0!</v>
      </c>
      <c r="WBQ20" s="38" t="e">
        <f>AVERAGEIFS('Cobalt Prices'!$G$10:$G$4229,'Cobalt Prices'!$E$10:$E$4229,WBQ$4)</f>
        <v>#DIV/0!</v>
      </c>
      <c r="WBR20" s="38" t="e">
        <f>AVERAGEIFS('Cobalt Prices'!$G$10:$G$4229,'Cobalt Prices'!$E$10:$E$4229,WBR$4)</f>
        <v>#DIV/0!</v>
      </c>
      <c r="WBS20" s="38" t="e">
        <f>AVERAGEIFS('Cobalt Prices'!$G$10:$G$4229,'Cobalt Prices'!$E$10:$E$4229,WBS$4)</f>
        <v>#DIV/0!</v>
      </c>
      <c r="WBT20" s="38" t="e">
        <f>AVERAGEIFS('Cobalt Prices'!$G$10:$G$4229,'Cobalt Prices'!$E$10:$E$4229,WBT$4)</f>
        <v>#DIV/0!</v>
      </c>
      <c r="WBU20" s="38" t="e">
        <f>AVERAGEIFS('Cobalt Prices'!$G$10:$G$4229,'Cobalt Prices'!$E$10:$E$4229,WBU$4)</f>
        <v>#DIV/0!</v>
      </c>
      <c r="WBV20" s="38" t="e">
        <f>AVERAGEIFS('Cobalt Prices'!$G$10:$G$4229,'Cobalt Prices'!$E$10:$E$4229,WBV$4)</f>
        <v>#DIV/0!</v>
      </c>
      <c r="WBW20" s="38" t="e">
        <f>AVERAGEIFS('Cobalt Prices'!$G$10:$G$4229,'Cobalt Prices'!$E$10:$E$4229,WBW$4)</f>
        <v>#DIV/0!</v>
      </c>
      <c r="WBX20" s="38" t="e">
        <f>AVERAGEIFS('Cobalt Prices'!$G$10:$G$4229,'Cobalt Prices'!$E$10:$E$4229,WBX$4)</f>
        <v>#DIV/0!</v>
      </c>
      <c r="WBY20" s="38" t="e">
        <f>AVERAGEIFS('Cobalt Prices'!$G$10:$G$4229,'Cobalt Prices'!$E$10:$E$4229,WBY$4)</f>
        <v>#DIV/0!</v>
      </c>
      <c r="WBZ20" s="38" t="e">
        <f>AVERAGEIFS('Cobalt Prices'!$G$10:$G$4229,'Cobalt Prices'!$E$10:$E$4229,WBZ$4)</f>
        <v>#DIV/0!</v>
      </c>
      <c r="WCA20" s="38" t="e">
        <f>AVERAGEIFS('Cobalt Prices'!$G$10:$G$4229,'Cobalt Prices'!$E$10:$E$4229,WCA$4)</f>
        <v>#DIV/0!</v>
      </c>
      <c r="WCB20" s="38" t="e">
        <f>AVERAGEIFS('Cobalt Prices'!$G$10:$G$4229,'Cobalt Prices'!$E$10:$E$4229,WCB$4)</f>
        <v>#DIV/0!</v>
      </c>
      <c r="WCC20" s="38" t="e">
        <f>AVERAGEIFS('Cobalt Prices'!$G$10:$G$4229,'Cobalt Prices'!$E$10:$E$4229,WCC$4)</f>
        <v>#DIV/0!</v>
      </c>
      <c r="WCD20" s="38" t="e">
        <f>AVERAGEIFS('Cobalt Prices'!$G$10:$G$4229,'Cobalt Prices'!$E$10:$E$4229,WCD$4)</f>
        <v>#DIV/0!</v>
      </c>
      <c r="WCE20" s="38" t="e">
        <f>AVERAGEIFS('Cobalt Prices'!$G$10:$G$4229,'Cobalt Prices'!$E$10:$E$4229,WCE$4)</f>
        <v>#DIV/0!</v>
      </c>
      <c r="WCF20" s="38" t="e">
        <f>AVERAGEIFS('Cobalt Prices'!$G$10:$G$4229,'Cobalt Prices'!$E$10:$E$4229,WCF$4)</f>
        <v>#DIV/0!</v>
      </c>
      <c r="WCG20" s="38" t="e">
        <f>AVERAGEIFS('Cobalt Prices'!$G$10:$G$4229,'Cobalt Prices'!$E$10:$E$4229,WCG$4)</f>
        <v>#DIV/0!</v>
      </c>
      <c r="WCH20" s="38" t="e">
        <f>AVERAGEIFS('Cobalt Prices'!$G$10:$G$4229,'Cobalt Prices'!$E$10:$E$4229,WCH$4)</f>
        <v>#DIV/0!</v>
      </c>
      <c r="WCI20" s="38" t="e">
        <f>AVERAGEIFS('Cobalt Prices'!$G$10:$G$4229,'Cobalt Prices'!$E$10:$E$4229,WCI$4)</f>
        <v>#DIV/0!</v>
      </c>
      <c r="WCJ20" s="38" t="e">
        <f>AVERAGEIFS('Cobalt Prices'!$G$10:$G$4229,'Cobalt Prices'!$E$10:$E$4229,WCJ$4)</f>
        <v>#DIV/0!</v>
      </c>
      <c r="WCK20" s="38" t="e">
        <f>AVERAGEIFS('Cobalt Prices'!$G$10:$G$4229,'Cobalt Prices'!$E$10:$E$4229,WCK$4)</f>
        <v>#DIV/0!</v>
      </c>
      <c r="WCL20" s="38" t="e">
        <f>AVERAGEIFS('Cobalt Prices'!$G$10:$G$4229,'Cobalt Prices'!$E$10:$E$4229,WCL$4)</f>
        <v>#DIV/0!</v>
      </c>
      <c r="WCM20" s="38" t="e">
        <f>AVERAGEIFS('Cobalt Prices'!$G$10:$G$4229,'Cobalt Prices'!$E$10:$E$4229,WCM$4)</f>
        <v>#DIV/0!</v>
      </c>
      <c r="WCN20" s="38" t="e">
        <f>AVERAGEIFS('Cobalt Prices'!$G$10:$G$4229,'Cobalt Prices'!$E$10:$E$4229,WCN$4)</f>
        <v>#DIV/0!</v>
      </c>
      <c r="WCO20" s="38" t="e">
        <f>AVERAGEIFS('Cobalt Prices'!$G$10:$G$4229,'Cobalt Prices'!$E$10:$E$4229,WCO$4)</f>
        <v>#DIV/0!</v>
      </c>
      <c r="WCP20" s="38" t="e">
        <f>AVERAGEIFS('Cobalt Prices'!$G$10:$G$4229,'Cobalt Prices'!$E$10:$E$4229,WCP$4)</f>
        <v>#DIV/0!</v>
      </c>
      <c r="WCQ20" s="38" t="e">
        <f>AVERAGEIFS('Cobalt Prices'!$G$10:$G$4229,'Cobalt Prices'!$E$10:$E$4229,WCQ$4)</f>
        <v>#DIV/0!</v>
      </c>
      <c r="WCR20" s="38" t="e">
        <f>AVERAGEIFS('Cobalt Prices'!$G$10:$G$4229,'Cobalt Prices'!$E$10:$E$4229,WCR$4)</f>
        <v>#DIV/0!</v>
      </c>
      <c r="WCS20" s="38" t="e">
        <f>AVERAGEIFS('Cobalt Prices'!$G$10:$G$4229,'Cobalt Prices'!$E$10:$E$4229,WCS$4)</f>
        <v>#DIV/0!</v>
      </c>
      <c r="WCT20" s="38" t="e">
        <f>AVERAGEIFS('Cobalt Prices'!$G$10:$G$4229,'Cobalt Prices'!$E$10:$E$4229,WCT$4)</f>
        <v>#DIV/0!</v>
      </c>
      <c r="WCU20" s="38" t="e">
        <f>AVERAGEIFS('Cobalt Prices'!$G$10:$G$4229,'Cobalt Prices'!$E$10:$E$4229,WCU$4)</f>
        <v>#DIV/0!</v>
      </c>
      <c r="WCV20" s="38" t="e">
        <f>AVERAGEIFS('Cobalt Prices'!$G$10:$G$4229,'Cobalt Prices'!$E$10:$E$4229,WCV$4)</f>
        <v>#DIV/0!</v>
      </c>
      <c r="WCW20" s="38" t="e">
        <f>AVERAGEIFS('Cobalt Prices'!$G$10:$G$4229,'Cobalt Prices'!$E$10:$E$4229,WCW$4)</f>
        <v>#DIV/0!</v>
      </c>
      <c r="WCX20" s="38" t="e">
        <f>AVERAGEIFS('Cobalt Prices'!$G$10:$G$4229,'Cobalt Prices'!$E$10:$E$4229,WCX$4)</f>
        <v>#DIV/0!</v>
      </c>
      <c r="WCY20" s="38" t="e">
        <f>AVERAGEIFS('Cobalt Prices'!$G$10:$G$4229,'Cobalt Prices'!$E$10:$E$4229,WCY$4)</f>
        <v>#DIV/0!</v>
      </c>
      <c r="WCZ20" s="38" t="e">
        <f>AVERAGEIFS('Cobalt Prices'!$G$10:$G$4229,'Cobalt Prices'!$E$10:$E$4229,WCZ$4)</f>
        <v>#DIV/0!</v>
      </c>
      <c r="WDA20" s="38" t="e">
        <f>AVERAGEIFS('Cobalt Prices'!$G$10:$G$4229,'Cobalt Prices'!$E$10:$E$4229,WDA$4)</f>
        <v>#DIV/0!</v>
      </c>
      <c r="WDB20" s="38" t="e">
        <f>AVERAGEIFS('Cobalt Prices'!$G$10:$G$4229,'Cobalt Prices'!$E$10:$E$4229,WDB$4)</f>
        <v>#DIV/0!</v>
      </c>
      <c r="WDC20" s="38" t="e">
        <f>AVERAGEIFS('Cobalt Prices'!$G$10:$G$4229,'Cobalt Prices'!$E$10:$E$4229,WDC$4)</f>
        <v>#DIV/0!</v>
      </c>
      <c r="WDD20" s="38" t="e">
        <f>AVERAGEIFS('Cobalt Prices'!$G$10:$G$4229,'Cobalt Prices'!$E$10:$E$4229,WDD$4)</f>
        <v>#DIV/0!</v>
      </c>
      <c r="WDE20" s="38" t="e">
        <f>AVERAGEIFS('Cobalt Prices'!$G$10:$G$4229,'Cobalt Prices'!$E$10:$E$4229,WDE$4)</f>
        <v>#DIV/0!</v>
      </c>
      <c r="WDF20" s="38" t="e">
        <f>AVERAGEIFS('Cobalt Prices'!$G$10:$G$4229,'Cobalt Prices'!$E$10:$E$4229,WDF$4)</f>
        <v>#DIV/0!</v>
      </c>
      <c r="WDG20" s="38" t="e">
        <f>AVERAGEIFS('Cobalt Prices'!$G$10:$G$4229,'Cobalt Prices'!$E$10:$E$4229,WDG$4)</f>
        <v>#DIV/0!</v>
      </c>
      <c r="WDH20" s="38" t="e">
        <f>AVERAGEIFS('Cobalt Prices'!$G$10:$G$4229,'Cobalt Prices'!$E$10:$E$4229,WDH$4)</f>
        <v>#DIV/0!</v>
      </c>
      <c r="WDI20" s="38" t="e">
        <f>AVERAGEIFS('Cobalt Prices'!$G$10:$G$4229,'Cobalt Prices'!$E$10:$E$4229,WDI$4)</f>
        <v>#DIV/0!</v>
      </c>
      <c r="WDJ20" s="38" t="e">
        <f>AVERAGEIFS('Cobalt Prices'!$G$10:$G$4229,'Cobalt Prices'!$E$10:$E$4229,WDJ$4)</f>
        <v>#DIV/0!</v>
      </c>
      <c r="WDK20" s="38" t="e">
        <f>AVERAGEIFS('Cobalt Prices'!$G$10:$G$4229,'Cobalt Prices'!$E$10:$E$4229,WDK$4)</f>
        <v>#DIV/0!</v>
      </c>
      <c r="WDL20" s="38" t="e">
        <f>AVERAGEIFS('Cobalt Prices'!$G$10:$G$4229,'Cobalt Prices'!$E$10:$E$4229,WDL$4)</f>
        <v>#DIV/0!</v>
      </c>
      <c r="WDM20" s="38" t="e">
        <f>AVERAGEIFS('Cobalt Prices'!$G$10:$G$4229,'Cobalt Prices'!$E$10:$E$4229,WDM$4)</f>
        <v>#DIV/0!</v>
      </c>
      <c r="WDN20" s="38" t="e">
        <f>AVERAGEIFS('Cobalt Prices'!$G$10:$G$4229,'Cobalt Prices'!$E$10:$E$4229,WDN$4)</f>
        <v>#DIV/0!</v>
      </c>
      <c r="WDO20" s="38" t="e">
        <f>AVERAGEIFS('Cobalt Prices'!$G$10:$G$4229,'Cobalt Prices'!$E$10:$E$4229,WDO$4)</f>
        <v>#DIV/0!</v>
      </c>
      <c r="WDP20" s="38" t="e">
        <f>AVERAGEIFS('Cobalt Prices'!$G$10:$G$4229,'Cobalt Prices'!$E$10:$E$4229,WDP$4)</f>
        <v>#DIV/0!</v>
      </c>
      <c r="WDQ20" s="38" t="e">
        <f>AVERAGEIFS('Cobalt Prices'!$G$10:$G$4229,'Cobalt Prices'!$E$10:$E$4229,WDQ$4)</f>
        <v>#DIV/0!</v>
      </c>
      <c r="WDR20" s="38" t="e">
        <f>AVERAGEIFS('Cobalt Prices'!$G$10:$G$4229,'Cobalt Prices'!$E$10:$E$4229,WDR$4)</f>
        <v>#DIV/0!</v>
      </c>
      <c r="WDS20" s="38" t="e">
        <f>AVERAGEIFS('Cobalt Prices'!$G$10:$G$4229,'Cobalt Prices'!$E$10:$E$4229,WDS$4)</f>
        <v>#DIV/0!</v>
      </c>
      <c r="WDT20" s="38" t="e">
        <f>AVERAGEIFS('Cobalt Prices'!$G$10:$G$4229,'Cobalt Prices'!$E$10:$E$4229,WDT$4)</f>
        <v>#DIV/0!</v>
      </c>
      <c r="WDU20" s="38" t="e">
        <f>AVERAGEIFS('Cobalt Prices'!$G$10:$G$4229,'Cobalt Prices'!$E$10:$E$4229,WDU$4)</f>
        <v>#DIV/0!</v>
      </c>
      <c r="WDV20" s="38" t="e">
        <f>AVERAGEIFS('Cobalt Prices'!$G$10:$G$4229,'Cobalt Prices'!$E$10:$E$4229,WDV$4)</f>
        <v>#DIV/0!</v>
      </c>
      <c r="WDW20" s="38" t="e">
        <f>AVERAGEIFS('Cobalt Prices'!$G$10:$G$4229,'Cobalt Prices'!$E$10:$E$4229,WDW$4)</f>
        <v>#DIV/0!</v>
      </c>
      <c r="WDX20" s="38" t="e">
        <f>AVERAGEIFS('Cobalt Prices'!$G$10:$G$4229,'Cobalt Prices'!$E$10:$E$4229,WDX$4)</f>
        <v>#DIV/0!</v>
      </c>
      <c r="WDY20" s="38" t="e">
        <f>AVERAGEIFS('Cobalt Prices'!$G$10:$G$4229,'Cobalt Prices'!$E$10:$E$4229,WDY$4)</f>
        <v>#DIV/0!</v>
      </c>
      <c r="WDZ20" s="38" t="e">
        <f>AVERAGEIFS('Cobalt Prices'!$G$10:$G$4229,'Cobalt Prices'!$E$10:$E$4229,WDZ$4)</f>
        <v>#DIV/0!</v>
      </c>
      <c r="WEA20" s="38" t="e">
        <f>AVERAGEIFS('Cobalt Prices'!$G$10:$G$4229,'Cobalt Prices'!$E$10:$E$4229,WEA$4)</f>
        <v>#DIV/0!</v>
      </c>
      <c r="WEB20" s="38" t="e">
        <f>AVERAGEIFS('Cobalt Prices'!$G$10:$G$4229,'Cobalt Prices'!$E$10:$E$4229,WEB$4)</f>
        <v>#DIV/0!</v>
      </c>
      <c r="WEC20" s="38" t="e">
        <f>AVERAGEIFS('Cobalt Prices'!$G$10:$G$4229,'Cobalt Prices'!$E$10:$E$4229,WEC$4)</f>
        <v>#DIV/0!</v>
      </c>
      <c r="WED20" s="38" t="e">
        <f>AVERAGEIFS('Cobalt Prices'!$G$10:$G$4229,'Cobalt Prices'!$E$10:$E$4229,WED$4)</f>
        <v>#DIV/0!</v>
      </c>
      <c r="WEE20" s="38" t="e">
        <f>AVERAGEIFS('Cobalt Prices'!$G$10:$G$4229,'Cobalt Prices'!$E$10:$E$4229,WEE$4)</f>
        <v>#DIV/0!</v>
      </c>
      <c r="WEF20" s="38" t="e">
        <f>AVERAGEIFS('Cobalt Prices'!$G$10:$G$4229,'Cobalt Prices'!$E$10:$E$4229,WEF$4)</f>
        <v>#DIV/0!</v>
      </c>
      <c r="WEG20" s="38" t="e">
        <f>AVERAGEIFS('Cobalt Prices'!$G$10:$G$4229,'Cobalt Prices'!$E$10:$E$4229,WEG$4)</f>
        <v>#DIV/0!</v>
      </c>
      <c r="WEH20" s="38" t="e">
        <f>AVERAGEIFS('Cobalt Prices'!$G$10:$G$4229,'Cobalt Prices'!$E$10:$E$4229,WEH$4)</f>
        <v>#DIV/0!</v>
      </c>
      <c r="WEI20" s="38" t="e">
        <f>AVERAGEIFS('Cobalt Prices'!$G$10:$G$4229,'Cobalt Prices'!$E$10:$E$4229,WEI$4)</f>
        <v>#DIV/0!</v>
      </c>
      <c r="WEJ20" s="38" t="e">
        <f>AVERAGEIFS('Cobalt Prices'!$G$10:$G$4229,'Cobalt Prices'!$E$10:$E$4229,WEJ$4)</f>
        <v>#DIV/0!</v>
      </c>
      <c r="WEK20" s="38" t="e">
        <f>AVERAGEIFS('Cobalt Prices'!$G$10:$G$4229,'Cobalt Prices'!$E$10:$E$4229,WEK$4)</f>
        <v>#DIV/0!</v>
      </c>
      <c r="WEL20" s="38" t="e">
        <f>AVERAGEIFS('Cobalt Prices'!$G$10:$G$4229,'Cobalt Prices'!$E$10:$E$4229,WEL$4)</f>
        <v>#DIV/0!</v>
      </c>
      <c r="WEM20" s="38" t="e">
        <f>AVERAGEIFS('Cobalt Prices'!$G$10:$G$4229,'Cobalt Prices'!$E$10:$E$4229,WEM$4)</f>
        <v>#DIV/0!</v>
      </c>
      <c r="WEN20" s="38" t="e">
        <f>AVERAGEIFS('Cobalt Prices'!$G$10:$G$4229,'Cobalt Prices'!$E$10:$E$4229,WEN$4)</f>
        <v>#DIV/0!</v>
      </c>
      <c r="WEO20" s="38" t="e">
        <f>AVERAGEIFS('Cobalt Prices'!$G$10:$G$4229,'Cobalt Prices'!$E$10:$E$4229,WEO$4)</f>
        <v>#DIV/0!</v>
      </c>
      <c r="WEP20" s="38" t="e">
        <f>AVERAGEIFS('Cobalt Prices'!$G$10:$G$4229,'Cobalt Prices'!$E$10:$E$4229,WEP$4)</f>
        <v>#DIV/0!</v>
      </c>
      <c r="WEQ20" s="38" t="e">
        <f>AVERAGEIFS('Cobalt Prices'!$G$10:$G$4229,'Cobalt Prices'!$E$10:$E$4229,WEQ$4)</f>
        <v>#DIV/0!</v>
      </c>
      <c r="WER20" s="38" t="e">
        <f>AVERAGEIFS('Cobalt Prices'!$G$10:$G$4229,'Cobalt Prices'!$E$10:$E$4229,WER$4)</f>
        <v>#DIV/0!</v>
      </c>
      <c r="WES20" s="38" t="e">
        <f>AVERAGEIFS('Cobalt Prices'!$G$10:$G$4229,'Cobalt Prices'!$E$10:$E$4229,WES$4)</f>
        <v>#DIV/0!</v>
      </c>
      <c r="WET20" s="38" t="e">
        <f>AVERAGEIFS('Cobalt Prices'!$G$10:$G$4229,'Cobalt Prices'!$E$10:$E$4229,WET$4)</f>
        <v>#DIV/0!</v>
      </c>
      <c r="WEU20" s="38" t="e">
        <f>AVERAGEIFS('Cobalt Prices'!$G$10:$G$4229,'Cobalt Prices'!$E$10:$E$4229,WEU$4)</f>
        <v>#DIV/0!</v>
      </c>
      <c r="WEV20" s="38" t="e">
        <f>AVERAGEIFS('Cobalt Prices'!$G$10:$G$4229,'Cobalt Prices'!$E$10:$E$4229,WEV$4)</f>
        <v>#DIV/0!</v>
      </c>
      <c r="WEW20" s="38" t="e">
        <f>AVERAGEIFS('Cobalt Prices'!$G$10:$G$4229,'Cobalt Prices'!$E$10:$E$4229,WEW$4)</f>
        <v>#DIV/0!</v>
      </c>
      <c r="WEX20" s="38" t="e">
        <f>AVERAGEIFS('Cobalt Prices'!$G$10:$G$4229,'Cobalt Prices'!$E$10:$E$4229,WEX$4)</f>
        <v>#DIV/0!</v>
      </c>
      <c r="WEY20" s="38" t="e">
        <f>AVERAGEIFS('Cobalt Prices'!$G$10:$G$4229,'Cobalt Prices'!$E$10:$E$4229,WEY$4)</f>
        <v>#DIV/0!</v>
      </c>
      <c r="WEZ20" s="38" t="e">
        <f>AVERAGEIFS('Cobalt Prices'!$G$10:$G$4229,'Cobalt Prices'!$E$10:$E$4229,WEZ$4)</f>
        <v>#DIV/0!</v>
      </c>
      <c r="WFA20" s="38" t="e">
        <f>AVERAGEIFS('Cobalt Prices'!$G$10:$G$4229,'Cobalt Prices'!$E$10:$E$4229,WFA$4)</f>
        <v>#DIV/0!</v>
      </c>
      <c r="WFB20" s="38" t="e">
        <f>AVERAGEIFS('Cobalt Prices'!$G$10:$G$4229,'Cobalt Prices'!$E$10:$E$4229,WFB$4)</f>
        <v>#DIV/0!</v>
      </c>
      <c r="WFC20" s="38" t="e">
        <f>AVERAGEIFS('Cobalt Prices'!$G$10:$G$4229,'Cobalt Prices'!$E$10:$E$4229,WFC$4)</f>
        <v>#DIV/0!</v>
      </c>
      <c r="WFD20" s="38" t="e">
        <f>AVERAGEIFS('Cobalt Prices'!$G$10:$G$4229,'Cobalt Prices'!$E$10:$E$4229,WFD$4)</f>
        <v>#DIV/0!</v>
      </c>
      <c r="WFE20" s="38" t="e">
        <f>AVERAGEIFS('Cobalt Prices'!$G$10:$G$4229,'Cobalt Prices'!$E$10:$E$4229,WFE$4)</f>
        <v>#DIV/0!</v>
      </c>
      <c r="WFF20" s="38" t="e">
        <f>AVERAGEIFS('Cobalt Prices'!$G$10:$G$4229,'Cobalt Prices'!$E$10:$E$4229,WFF$4)</f>
        <v>#DIV/0!</v>
      </c>
      <c r="WFG20" s="38" t="e">
        <f>AVERAGEIFS('Cobalt Prices'!$G$10:$G$4229,'Cobalt Prices'!$E$10:$E$4229,WFG$4)</f>
        <v>#DIV/0!</v>
      </c>
      <c r="WFH20" s="38" t="e">
        <f>AVERAGEIFS('Cobalt Prices'!$G$10:$G$4229,'Cobalt Prices'!$E$10:$E$4229,WFH$4)</f>
        <v>#DIV/0!</v>
      </c>
      <c r="WFI20" s="38" t="e">
        <f>AVERAGEIFS('Cobalt Prices'!$G$10:$G$4229,'Cobalt Prices'!$E$10:$E$4229,WFI$4)</f>
        <v>#DIV/0!</v>
      </c>
      <c r="WFJ20" s="38" t="e">
        <f>AVERAGEIFS('Cobalt Prices'!$G$10:$G$4229,'Cobalt Prices'!$E$10:$E$4229,WFJ$4)</f>
        <v>#DIV/0!</v>
      </c>
      <c r="WFK20" s="38" t="e">
        <f>AVERAGEIFS('Cobalt Prices'!$G$10:$G$4229,'Cobalt Prices'!$E$10:$E$4229,WFK$4)</f>
        <v>#DIV/0!</v>
      </c>
      <c r="WFL20" s="38" t="e">
        <f>AVERAGEIFS('Cobalt Prices'!$G$10:$G$4229,'Cobalt Prices'!$E$10:$E$4229,WFL$4)</f>
        <v>#DIV/0!</v>
      </c>
      <c r="WFM20" s="38" t="e">
        <f>AVERAGEIFS('Cobalt Prices'!$G$10:$G$4229,'Cobalt Prices'!$E$10:$E$4229,WFM$4)</f>
        <v>#DIV/0!</v>
      </c>
      <c r="WFN20" s="38" t="e">
        <f>AVERAGEIFS('Cobalt Prices'!$G$10:$G$4229,'Cobalt Prices'!$E$10:$E$4229,WFN$4)</f>
        <v>#DIV/0!</v>
      </c>
      <c r="WFO20" s="38" t="e">
        <f>AVERAGEIFS('Cobalt Prices'!$G$10:$G$4229,'Cobalt Prices'!$E$10:$E$4229,WFO$4)</f>
        <v>#DIV/0!</v>
      </c>
      <c r="WFP20" s="38" t="e">
        <f>AVERAGEIFS('Cobalt Prices'!$G$10:$G$4229,'Cobalt Prices'!$E$10:$E$4229,WFP$4)</f>
        <v>#DIV/0!</v>
      </c>
      <c r="WFQ20" s="38" t="e">
        <f>AVERAGEIFS('Cobalt Prices'!$G$10:$G$4229,'Cobalt Prices'!$E$10:$E$4229,WFQ$4)</f>
        <v>#DIV/0!</v>
      </c>
      <c r="WFR20" s="38" t="e">
        <f>AVERAGEIFS('Cobalt Prices'!$G$10:$G$4229,'Cobalt Prices'!$E$10:$E$4229,WFR$4)</f>
        <v>#DIV/0!</v>
      </c>
      <c r="WFS20" s="38" t="e">
        <f>AVERAGEIFS('Cobalt Prices'!$G$10:$G$4229,'Cobalt Prices'!$E$10:$E$4229,WFS$4)</f>
        <v>#DIV/0!</v>
      </c>
      <c r="WFT20" s="38" t="e">
        <f>AVERAGEIFS('Cobalt Prices'!$G$10:$G$4229,'Cobalt Prices'!$E$10:$E$4229,WFT$4)</f>
        <v>#DIV/0!</v>
      </c>
      <c r="WFU20" s="38" t="e">
        <f>AVERAGEIFS('Cobalt Prices'!$G$10:$G$4229,'Cobalt Prices'!$E$10:$E$4229,WFU$4)</f>
        <v>#DIV/0!</v>
      </c>
      <c r="WFV20" s="38" t="e">
        <f>AVERAGEIFS('Cobalt Prices'!$G$10:$G$4229,'Cobalt Prices'!$E$10:$E$4229,WFV$4)</f>
        <v>#DIV/0!</v>
      </c>
      <c r="WFW20" s="38" t="e">
        <f>AVERAGEIFS('Cobalt Prices'!$G$10:$G$4229,'Cobalt Prices'!$E$10:$E$4229,WFW$4)</f>
        <v>#DIV/0!</v>
      </c>
      <c r="WFX20" s="38" t="e">
        <f>AVERAGEIFS('Cobalt Prices'!$G$10:$G$4229,'Cobalt Prices'!$E$10:$E$4229,WFX$4)</f>
        <v>#DIV/0!</v>
      </c>
      <c r="WFY20" s="38" t="e">
        <f>AVERAGEIFS('Cobalt Prices'!$G$10:$G$4229,'Cobalt Prices'!$E$10:$E$4229,WFY$4)</f>
        <v>#DIV/0!</v>
      </c>
      <c r="WFZ20" s="38" t="e">
        <f>AVERAGEIFS('Cobalt Prices'!$G$10:$G$4229,'Cobalt Prices'!$E$10:$E$4229,WFZ$4)</f>
        <v>#DIV/0!</v>
      </c>
      <c r="WGA20" s="38" t="e">
        <f>AVERAGEIFS('Cobalt Prices'!$G$10:$G$4229,'Cobalt Prices'!$E$10:$E$4229,WGA$4)</f>
        <v>#DIV/0!</v>
      </c>
      <c r="WGB20" s="38" t="e">
        <f>AVERAGEIFS('Cobalt Prices'!$G$10:$G$4229,'Cobalt Prices'!$E$10:$E$4229,WGB$4)</f>
        <v>#DIV/0!</v>
      </c>
      <c r="WGC20" s="38" t="e">
        <f>AVERAGEIFS('Cobalt Prices'!$G$10:$G$4229,'Cobalt Prices'!$E$10:$E$4229,WGC$4)</f>
        <v>#DIV/0!</v>
      </c>
      <c r="WGD20" s="38" t="e">
        <f>AVERAGEIFS('Cobalt Prices'!$G$10:$G$4229,'Cobalt Prices'!$E$10:$E$4229,WGD$4)</f>
        <v>#DIV/0!</v>
      </c>
      <c r="WGE20" s="38" t="e">
        <f>AVERAGEIFS('Cobalt Prices'!$G$10:$G$4229,'Cobalt Prices'!$E$10:$E$4229,WGE$4)</f>
        <v>#DIV/0!</v>
      </c>
      <c r="WGF20" s="38" t="e">
        <f>AVERAGEIFS('Cobalt Prices'!$G$10:$G$4229,'Cobalt Prices'!$E$10:$E$4229,WGF$4)</f>
        <v>#DIV/0!</v>
      </c>
      <c r="WGG20" s="38" t="e">
        <f>AVERAGEIFS('Cobalt Prices'!$G$10:$G$4229,'Cobalt Prices'!$E$10:$E$4229,WGG$4)</f>
        <v>#DIV/0!</v>
      </c>
      <c r="WGH20" s="38" t="e">
        <f>AVERAGEIFS('Cobalt Prices'!$G$10:$G$4229,'Cobalt Prices'!$E$10:$E$4229,WGH$4)</f>
        <v>#DIV/0!</v>
      </c>
      <c r="WGI20" s="38" t="e">
        <f>AVERAGEIFS('Cobalt Prices'!$G$10:$G$4229,'Cobalt Prices'!$E$10:$E$4229,WGI$4)</f>
        <v>#DIV/0!</v>
      </c>
      <c r="WGJ20" s="38" t="e">
        <f>AVERAGEIFS('Cobalt Prices'!$G$10:$G$4229,'Cobalt Prices'!$E$10:$E$4229,WGJ$4)</f>
        <v>#DIV/0!</v>
      </c>
      <c r="WGK20" s="38" t="e">
        <f>AVERAGEIFS('Cobalt Prices'!$G$10:$G$4229,'Cobalt Prices'!$E$10:$E$4229,WGK$4)</f>
        <v>#DIV/0!</v>
      </c>
      <c r="WGL20" s="38" t="e">
        <f>AVERAGEIFS('Cobalt Prices'!$G$10:$G$4229,'Cobalt Prices'!$E$10:$E$4229,WGL$4)</f>
        <v>#DIV/0!</v>
      </c>
      <c r="WGM20" s="38" t="e">
        <f>AVERAGEIFS('Cobalt Prices'!$G$10:$G$4229,'Cobalt Prices'!$E$10:$E$4229,WGM$4)</f>
        <v>#DIV/0!</v>
      </c>
      <c r="WGN20" s="38" t="e">
        <f>AVERAGEIFS('Cobalt Prices'!$G$10:$G$4229,'Cobalt Prices'!$E$10:$E$4229,WGN$4)</f>
        <v>#DIV/0!</v>
      </c>
      <c r="WGO20" s="38" t="e">
        <f>AVERAGEIFS('Cobalt Prices'!$G$10:$G$4229,'Cobalt Prices'!$E$10:$E$4229,WGO$4)</f>
        <v>#DIV/0!</v>
      </c>
      <c r="WGP20" s="38" t="e">
        <f>AVERAGEIFS('Cobalt Prices'!$G$10:$G$4229,'Cobalt Prices'!$E$10:$E$4229,WGP$4)</f>
        <v>#DIV/0!</v>
      </c>
      <c r="WGQ20" s="38" t="e">
        <f>AVERAGEIFS('Cobalt Prices'!$G$10:$G$4229,'Cobalt Prices'!$E$10:$E$4229,WGQ$4)</f>
        <v>#DIV/0!</v>
      </c>
      <c r="WGR20" s="38" t="e">
        <f>AVERAGEIFS('Cobalt Prices'!$G$10:$G$4229,'Cobalt Prices'!$E$10:$E$4229,WGR$4)</f>
        <v>#DIV/0!</v>
      </c>
      <c r="WGS20" s="38" t="e">
        <f>AVERAGEIFS('Cobalt Prices'!$G$10:$G$4229,'Cobalt Prices'!$E$10:$E$4229,WGS$4)</f>
        <v>#DIV/0!</v>
      </c>
      <c r="WGT20" s="38" t="e">
        <f>AVERAGEIFS('Cobalt Prices'!$G$10:$G$4229,'Cobalt Prices'!$E$10:$E$4229,WGT$4)</f>
        <v>#DIV/0!</v>
      </c>
      <c r="WGU20" s="38" t="e">
        <f>AVERAGEIFS('Cobalt Prices'!$G$10:$G$4229,'Cobalt Prices'!$E$10:$E$4229,WGU$4)</f>
        <v>#DIV/0!</v>
      </c>
      <c r="WGV20" s="38" t="e">
        <f>AVERAGEIFS('Cobalt Prices'!$G$10:$G$4229,'Cobalt Prices'!$E$10:$E$4229,WGV$4)</f>
        <v>#DIV/0!</v>
      </c>
      <c r="WGW20" s="38" t="e">
        <f>AVERAGEIFS('Cobalt Prices'!$G$10:$G$4229,'Cobalt Prices'!$E$10:$E$4229,WGW$4)</f>
        <v>#DIV/0!</v>
      </c>
      <c r="WGX20" s="38" t="e">
        <f>AVERAGEIFS('Cobalt Prices'!$G$10:$G$4229,'Cobalt Prices'!$E$10:$E$4229,WGX$4)</f>
        <v>#DIV/0!</v>
      </c>
      <c r="WGY20" s="38" t="e">
        <f>AVERAGEIFS('Cobalt Prices'!$G$10:$G$4229,'Cobalt Prices'!$E$10:$E$4229,WGY$4)</f>
        <v>#DIV/0!</v>
      </c>
      <c r="WGZ20" s="38" t="e">
        <f>AVERAGEIFS('Cobalt Prices'!$G$10:$G$4229,'Cobalt Prices'!$E$10:$E$4229,WGZ$4)</f>
        <v>#DIV/0!</v>
      </c>
      <c r="WHA20" s="38" t="e">
        <f>AVERAGEIFS('Cobalt Prices'!$G$10:$G$4229,'Cobalt Prices'!$E$10:$E$4229,WHA$4)</f>
        <v>#DIV/0!</v>
      </c>
      <c r="WHB20" s="38" t="e">
        <f>AVERAGEIFS('Cobalt Prices'!$G$10:$G$4229,'Cobalt Prices'!$E$10:$E$4229,WHB$4)</f>
        <v>#DIV/0!</v>
      </c>
      <c r="WHC20" s="38" t="e">
        <f>AVERAGEIFS('Cobalt Prices'!$G$10:$G$4229,'Cobalt Prices'!$E$10:$E$4229,WHC$4)</f>
        <v>#DIV/0!</v>
      </c>
      <c r="WHD20" s="38" t="e">
        <f>AVERAGEIFS('Cobalt Prices'!$G$10:$G$4229,'Cobalt Prices'!$E$10:$E$4229,WHD$4)</f>
        <v>#DIV/0!</v>
      </c>
      <c r="WHE20" s="38" t="e">
        <f>AVERAGEIFS('Cobalt Prices'!$G$10:$G$4229,'Cobalt Prices'!$E$10:$E$4229,WHE$4)</f>
        <v>#DIV/0!</v>
      </c>
      <c r="WHF20" s="38" t="e">
        <f>AVERAGEIFS('Cobalt Prices'!$G$10:$G$4229,'Cobalt Prices'!$E$10:$E$4229,WHF$4)</f>
        <v>#DIV/0!</v>
      </c>
      <c r="WHG20" s="38" t="e">
        <f>AVERAGEIFS('Cobalt Prices'!$G$10:$G$4229,'Cobalt Prices'!$E$10:$E$4229,WHG$4)</f>
        <v>#DIV/0!</v>
      </c>
      <c r="WHH20" s="38" t="e">
        <f>AVERAGEIFS('Cobalt Prices'!$G$10:$G$4229,'Cobalt Prices'!$E$10:$E$4229,WHH$4)</f>
        <v>#DIV/0!</v>
      </c>
      <c r="WHI20" s="38" t="e">
        <f>AVERAGEIFS('Cobalt Prices'!$G$10:$G$4229,'Cobalt Prices'!$E$10:$E$4229,WHI$4)</f>
        <v>#DIV/0!</v>
      </c>
      <c r="WHJ20" s="38" t="e">
        <f>AVERAGEIFS('Cobalt Prices'!$G$10:$G$4229,'Cobalt Prices'!$E$10:$E$4229,WHJ$4)</f>
        <v>#DIV/0!</v>
      </c>
      <c r="WHK20" s="38" t="e">
        <f>AVERAGEIFS('Cobalt Prices'!$G$10:$G$4229,'Cobalt Prices'!$E$10:$E$4229,WHK$4)</f>
        <v>#DIV/0!</v>
      </c>
      <c r="WHL20" s="38" t="e">
        <f>AVERAGEIFS('Cobalt Prices'!$G$10:$G$4229,'Cobalt Prices'!$E$10:$E$4229,WHL$4)</f>
        <v>#DIV/0!</v>
      </c>
      <c r="WHM20" s="38" t="e">
        <f>AVERAGEIFS('Cobalt Prices'!$G$10:$G$4229,'Cobalt Prices'!$E$10:$E$4229,WHM$4)</f>
        <v>#DIV/0!</v>
      </c>
      <c r="WHN20" s="38" t="e">
        <f>AVERAGEIFS('Cobalt Prices'!$G$10:$G$4229,'Cobalt Prices'!$E$10:$E$4229,WHN$4)</f>
        <v>#DIV/0!</v>
      </c>
      <c r="WHO20" s="38" t="e">
        <f>AVERAGEIFS('Cobalt Prices'!$G$10:$G$4229,'Cobalt Prices'!$E$10:$E$4229,WHO$4)</f>
        <v>#DIV/0!</v>
      </c>
      <c r="WHP20" s="38" t="e">
        <f>AVERAGEIFS('Cobalt Prices'!$G$10:$G$4229,'Cobalt Prices'!$E$10:$E$4229,WHP$4)</f>
        <v>#DIV/0!</v>
      </c>
      <c r="WHQ20" s="38" t="e">
        <f>AVERAGEIFS('Cobalt Prices'!$G$10:$G$4229,'Cobalt Prices'!$E$10:$E$4229,WHQ$4)</f>
        <v>#DIV/0!</v>
      </c>
      <c r="WHR20" s="38" t="e">
        <f>AVERAGEIFS('Cobalt Prices'!$G$10:$G$4229,'Cobalt Prices'!$E$10:$E$4229,WHR$4)</f>
        <v>#DIV/0!</v>
      </c>
      <c r="WHS20" s="38" t="e">
        <f>AVERAGEIFS('Cobalt Prices'!$G$10:$G$4229,'Cobalt Prices'!$E$10:$E$4229,WHS$4)</f>
        <v>#DIV/0!</v>
      </c>
      <c r="WHT20" s="38" t="e">
        <f>AVERAGEIFS('Cobalt Prices'!$G$10:$G$4229,'Cobalt Prices'!$E$10:$E$4229,WHT$4)</f>
        <v>#DIV/0!</v>
      </c>
      <c r="WHU20" s="38" t="e">
        <f>AVERAGEIFS('Cobalt Prices'!$G$10:$G$4229,'Cobalt Prices'!$E$10:$E$4229,WHU$4)</f>
        <v>#DIV/0!</v>
      </c>
      <c r="WHV20" s="38" t="e">
        <f>AVERAGEIFS('Cobalt Prices'!$G$10:$G$4229,'Cobalt Prices'!$E$10:$E$4229,WHV$4)</f>
        <v>#DIV/0!</v>
      </c>
      <c r="WHW20" s="38" t="e">
        <f>AVERAGEIFS('Cobalt Prices'!$G$10:$G$4229,'Cobalt Prices'!$E$10:$E$4229,WHW$4)</f>
        <v>#DIV/0!</v>
      </c>
      <c r="WHX20" s="38" t="e">
        <f>AVERAGEIFS('Cobalt Prices'!$G$10:$G$4229,'Cobalt Prices'!$E$10:$E$4229,WHX$4)</f>
        <v>#DIV/0!</v>
      </c>
      <c r="WHY20" s="38" t="e">
        <f>AVERAGEIFS('Cobalt Prices'!$G$10:$G$4229,'Cobalt Prices'!$E$10:$E$4229,WHY$4)</f>
        <v>#DIV/0!</v>
      </c>
      <c r="WHZ20" s="38" t="e">
        <f>AVERAGEIFS('Cobalt Prices'!$G$10:$G$4229,'Cobalt Prices'!$E$10:$E$4229,WHZ$4)</f>
        <v>#DIV/0!</v>
      </c>
      <c r="WIA20" s="38" t="e">
        <f>AVERAGEIFS('Cobalt Prices'!$G$10:$G$4229,'Cobalt Prices'!$E$10:$E$4229,WIA$4)</f>
        <v>#DIV/0!</v>
      </c>
      <c r="WIB20" s="38" t="e">
        <f>AVERAGEIFS('Cobalt Prices'!$G$10:$G$4229,'Cobalt Prices'!$E$10:$E$4229,WIB$4)</f>
        <v>#DIV/0!</v>
      </c>
      <c r="WIC20" s="38" t="e">
        <f>AVERAGEIFS('Cobalt Prices'!$G$10:$G$4229,'Cobalt Prices'!$E$10:$E$4229,WIC$4)</f>
        <v>#DIV/0!</v>
      </c>
      <c r="WID20" s="38" t="e">
        <f>AVERAGEIFS('Cobalt Prices'!$G$10:$G$4229,'Cobalt Prices'!$E$10:$E$4229,WID$4)</f>
        <v>#DIV/0!</v>
      </c>
      <c r="WIE20" s="38" t="e">
        <f>AVERAGEIFS('Cobalt Prices'!$G$10:$G$4229,'Cobalt Prices'!$E$10:$E$4229,WIE$4)</f>
        <v>#DIV/0!</v>
      </c>
      <c r="WIF20" s="38" t="e">
        <f>AVERAGEIFS('Cobalt Prices'!$G$10:$G$4229,'Cobalt Prices'!$E$10:$E$4229,WIF$4)</f>
        <v>#DIV/0!</v>
      </c>
      <c r="WIG20" s="38" t="e">
        <f>AVERAGEIFS('Cobalt Prices'!$G$10:$G$4229,'Cobalt Prices'!$E$10:$E$4229,WIG$4)</f>
        <v>#DIV/0!</v>
      </c>
      <c r="WIH20" s="38" t="e">
        <f>AVERAGEIFS('Cobalt Prices'!$G$10:$G$4229,'Cobalt Prices'!$E$10:$E$4229,WIH$4)</f>
        <v>#DIV/0!</v>
      </c>
      <c r="WII20" s="38" t="e">
        <f>AVERAGEIFS('Cobalt Prices'!$G$10:$G$4229,'Cobalt Prices'!$E$10:$E$4229,WII$4)</f>
        <v>#DIV/0!</v>
      </c>
      <c r="WIJ20" s="38" t="e">
        <f>AVERAGEIFS('Cobalt Prices'!$G$10:$G$4229,'Cobalt Prices'!$E$10:$E$4229,WIJ$4)</f>
        <v>#DIV/0!</v>
      </c>
      <c r="WIK20" s="38" t="e">
        <f>AVERAGEIFS('Cobalt Prices'!$G$10:$G$4229,'Cobalt Prices'!$E$10:$E$4229,WIK$4)</f>
        <v>#DIV/0!</v>
      </c>
      <c r="WIL20" s="38" t="e">
        <f>AVERAGEIFS('Cobalt Prices'!$G$10:$G$4229,'Cobalt Prices'!$E$10:$E$4229,WIL$4)</f>
        <v>#DIV/0!</v>
      </c>
      <c r="WIM20" s="38" t="e">
        <f>AVERAGEIFS('Cobalt Prices'!$G$10:$G$4229,'Cobalt Prices'!$E$10:$E$4229,WIM$4)</f>
        <v>#DIV/0!</v>
      </c>
      <c r="WIN20" s="38" t="e">
        <f>AVERAGEIFS('Cobalt Prices'!$G$10:$G$4229,'Cobalt Prices'!$E$10:$E$4229,WIN$4)</f>
        <v>#DIV/0!</v>
      </c>
      <c r="WIO20" s="38" t="e">
        <f>AVERAGEIFS('Cobalt Prices'!$G$10:$G$4229,'Cobalt Prices'!$E$10:$E$4229,WIO$4)</f>
        <v>#DIV/0!</v>
      </c>
      <c r="WIP20" s="38" t="e">
        <f>AVERAGEIFS('Cobalt Prices'!$G$10:$G$4229,'Cobalt Prices'!$E$10:$E$4229,WIP$4)</f>
        <v>#DIV/0!</v>
      </c>
      <c r="WIQ20" s="38" t="e">
        <f>AVERAGEIFS('Cobalt Prices'!$G$10:$G$4229,'Cobalt Prices'!$E$10:$E$4229,WIQ$4)</f>
        <v>#DIV/0!</v>
      </c>
      <c r="WIR20" s="38" t="e">
        <f>AVERAGEIFS('Cobalt Prices'!$G$10:$G$4229,'Cobalt Prices'!$E$10:$E$4229,WIR$4)</f>
        <v>#DIV/0!</v>
      </c>
      <c r="WIS20" s="38" t="e">
        <f>AVERAGEIFS('Cobalt Prices'!$G$10:$G$4229,'Cobalt Prices'!$E$10:$E$4229,WIS$4)</f>
        <v>#DIV/0!</v>
      </c>
      <c r="WIT20" s="38" t="e">
        <f>AVERAGEIFS('Cobalt Prices'!$G$10:$G$4229,'Cobalt Prices'!$E$10:$E$4229,WIT$4)</f>
        <v>#DIV/0!</v>
      </c>
      <c r="WIU20" s="38" t="e">
        <f>AVERAGEIFS('Cobalt Prices'!$G$10:$G$4229,'Cobalt Prices'!$E$10:$E$4229,WIU$4)</f>
        <v>#DIV/0!</v>
      </c>
      <c r="WIV20" s="38" t="e">
        <f>AVERAGEIFS('Cobalt Prices'!$G$10:$G$4229,'Cobalt Prices'!$E$10:$E$4229,WIV$4)</f>
        <v>#DIV/0!</v>
      </c>
      <c r="WIW20" s="38" t="e">
        <f>AVERAGEIFS('Cobalt Prices'!$G$10:$G$4229,'Cobalt Prices'!$E$10:$E$4229,WIW$4)</f>
        <v>#DIV/0!</v>
      </c>
      <c r="WIX20" s="38" t="e">
        <f>AVERAGEIFS('Cobalt Prices'!$G$10:$G$4229,'Cobalt Prices'!$E$10:$E$4229,WIX$4)</f>
        <v>#DIV/0!</v>
      </c>
      <c r="WIY20" s="38" t="e">
        <f>AVERAGEIFS('Cobalt Prices'!$G$10:$G$4229,'Cobalt Prices'!$E$10:$E$4229,WIY$4)</f>
        <v>#DIV/0!</v>
      </c>
      <c r="WIZ20" s="38" t="e">
        <f>AVERAGEIFS('Cobalt Prices'!$G$10:$G$4229,'Cobalt Prices'!$E$10:$E$4229,WIZ$4)</f>
        <v>#DIV/0!</v>
      </c>
      <c r="WJA20" s="38" t="e">
        <f>AVERAGEIFS('Cobalt Prices'!$G$10:$G$4229,'Cobalt Prices'!$E$10:$E$4229,WJA$4)</f>
        <v>#DIV/0!</v>
      </c>
      <c r="WJB20" s="38" t="e">
        <f>AVERAGEIFS('Cobalt Prices'!$G$10:$G$4229,'Cobalt Prices'!$E$10:$E$4229,WJB$4)</f>
        <v>#DIV/0!</v>
      </c>
      <c r="WJC20" s="38" t="e">
        <f>AVERAGEIFS('Cobalt Prices'!$G$10:$G$4229,'Cobalt Prices'!$E$10:$E$4229,WJC$4)</f>
        <v>#DIV/0!</v>
      </c>
      <c r="WJD20" s="38" t="e">
        <f>AVERAGEIFS('Cobalt Prices'!$G$10:$G$4229,'Cobalt Prices'!$E$10:$E$4229,WJD$4)</f>
        <v>#DIV/0!</v>
      </c>
      <c r="WJE20" s="38" t="e">
        <f>AVERAGEIFS('Cobalt Prices'!$G$10:$G$4229,'Cobalt Prices'!$E$10:$E$4229,WJE$4)</f>
        <v>#DIV/0!</v>
      </c>
      <c r="WJF20" s="38" t="e">
        <f>AVERAGEIFS('Cobalt Prices'!$G$10:$G$4229,'Cobalt Prices'!$E$10:$E$4229,WJF$4)</f>
        <v>#DIV/0!</v>
      </c>
      <c r="WJG20" s="38" t="e">
        <f>AVERAGEIFS('Cobalt Prices'!$G$10:$G$4229,'Cobalt Prices'!$E$10:$E$4229,WJG$4)</f>
        <v>#DIV/0!</v>
      </c>
      <c r="WJH20" s="38" t="e">
        <f>AVERAGEIFS('Cobalt Prices'!$G$10:$G$4229,'Cobalt Prices'!$E$10:$E$4229,WJH$4)</f>
        <v>#DIV/0!</v>
      </c>
      <c r="WJI20" s="38" t="e">
        <f>AVERAGEIFS('Cobalt Prices'!$G$10:$G$4229,'Cobalt Prices'!$E$10:$E$4229,WJI$4)</f>
        <v>#DIV/0!</v>
      </c>
      <c r="WJJ20" s="38" t="e">
        <f>AVERAGEIFS('Cobalt Prices'!$G$10:$G$4229,'Cobalt Prices'!$E$10:$E$4229,WJJ$4)</f>
        <v>#DIV/0!</v>
      </c>
      <c r="WJK20" s="38" t="e">
        <f>AVERAGEIFS('Cobalt Prices'!$G$10:$G$4229,'Cobalt Prices'!$E$10:$E$4229,WJK$4)</f>
        <v>#DIV/0!</v>
      </c>
      <c r="WJL20" s="38" t="e">
        <f>AVERAGEIFS('Cobalt Prices'!$G$10:$G$4229,'Cobalt Prices'!$E$10:$E$4229,WJL$4)</f>
        <v>#DIV/0!</v>
      </c>
      <c r="WJM20" s="38" t="e">
        <f>AVERAGEIFS('Cobalt Prices'!$G$10:$G$4229,'Cobalt Prices'!$E$10:$E$4229,WJM$4)</f>
        <v>#DIV/0!</v>
      </c>
      <c r="WJN20" s="38" t="e">
        <f>AVERAGEIFS('Cobalt Prices'!$G$10:$G$4229,'Cobalt Prices'!$E$10:$E$4229,WJN$4)</f>
        <v>#DIV/0!</v>
      </c>
      <c r="WJO20" s="38" t="e">
        <f>AVERAGEIFS('Cobalt Prices'!$G$10:$G$4229,'Cobalt Prices'!$E$10:$E$4229,WJO$4)</f>
        <v>#DIV/0!</v>
      </c>
      <c r="WJP20" s="38" t="e">
        <f>AVERAGEIFS('Cobalt Prices'!$G$10:$G$4229,'Cobalt Prices'!$E$10:$E$4229,WJP$4)</f>
        <v>#DIV/0!</v>
      </c>
      <c r="WJQ20" s="38" t="e">
        <f>AVERAGEIFS('Cobalt Prices'!$G$10:$G$4229,'Cobalt Prices'!$E$10:$E$4229,WJQ$4)</f>
        <v>#DIV/0!</v>
      </c>
      <c r="WJR20" s="38" t="e">
        <f>AVERAGEIFS('Cobalt Prices'!$G$10:$G$4229,'Cobalt Prices'!$E$10:$E$4229,WJR$4)</f>
        <v>#DIV/0!</v>
      </c>
      <c r="WJS20" s="38" t="e">
        <f>AVERAGEIFS('Cobalt Prices'!$G$10:$G$4229,'Cobalt Prices'!$E$10:$E$4229,WJS$4)</f>
        <v>#DIV/0!</v>
      </c>
      <c r="WJT20" s="38" t="e">
        <f>AVERAGEIFS('Cobalt Prices'!$G$10:$G$4229,'Cobalt Prices'!$E$10:$E$4229,WJT$4)</f>
        <v>#DIV/0!</v>
      </c>
      <c r="WJU20" s="38" t="e">
        <f>AVERAGEIFS('Cobalt Prices'!$G$10:$G$4229,'Cobalt Prices'!$E$10:$E$4229,WJU$4)</f>
        <v>#DIV/0!</v>
      </c>
      <c r="WJV20" s="38" t="e">
        <f>AVERAGEIFS('Cobalt Prices'!$G$10:$G$4229,'Cobalt Prices'!$E$10:$E$4229,WJV$4)</f>
        <v>#DIV/0!</v>
      </c>
      <c r="WJW20" s="38" t="e">
        <f>AVERAGEIFS('Cobalt Prices'!$G$10:$G$4229,'Cobalt Prices'!$E$10:$E$4229,WJW$4)</f>
        <v>#DIV/0!</v>
      </c>
      <c r="WJX20" s="38" t="e">
        <f>AVERAGEIFS('Cobalt Prices'!$G$10:$G$4229,'Cobalt Prices'!$E$10:$E$4229,WJX$4)</f>
        <v>#DIV/0!</v>
      </c>
      <c r="WJY20" s="38" t="e">
        <f>AVERAGEIFS('Cobalt Prices'!$G$10:$G$4229,'Cobalt Prices'!$E$10:$E$4229,WJY$4)</f>
        <v>#DIV/0!</v>
      </c>
      <c r="WJZ20" s="38" t="e">
        <f>AVERAGEIFS('Cobalt Prices'!$G$10:$G$4229,'Cobalt Prices'!$E$10:$E$4229,WJZ$4)</f>
        <v>#DIV/0!</v>
      </c>
      <c r="WKA20" s="38" t="e">
        <f>AVERAGEIFS('Cobalt Prices'!$G$10:$G$4229,'Cobalt Prices'!$E$10:$E$4229,WKA$4)</f>
        <v>#DIV/0!</v>
      </c>
      <c r="WKB20" s="38" t="e">
        <f>AVERAGEIFS('Cobalt Prices'!$G$10:$G$4229,'Cobalt Prices'!$E$10:$E$4229,WKB$4)</f>
        <v>#DIV/0!</v>
      </c>
      <c r="WKC20" s="38" t="e">
        <f>AVERAGEIFS('Cobalt Prices'!$G$10:$G$4229,'Cobalt Prices'!$E$10:$E$4229,WKC$4)</f>
        <v>#DIV/0!</v>
      </c>
      <c r="WKD20" s="38" t="e">
        <f>AVERAGEIFS('Cobalt Prices'!$G$10:$G$4229,'Cobalt Prices'!$E$10:$E$4229,WKD$4)</f>
        <v>#DIV/0!</v>
      </c>
      <c r="WKE20" s="38" t="e">
        <f>AVERAGEIFS('Cobalt Prices'!$G$10:$G$4229,'Cobalt Prices'!$E$10:$E$4229,WKE$4)</f>
        <v>#DIV/0!</v>
      </c>
      <c r="WKF20" s="38" t="e">
        <f>AVERAGEIFS('Cobalt Prices'!$G$10:$G$4229,'Cobalt Prices'!$E$10:$E$4229,WKF$4)</f>
        <v>#DIV/0!</v>
      </c>
      <c r="WKG20" s="38" t="e">
        <f>AVERAGEIFS('Cobalt Prices'!$G$10:$G$4229,'Cobalt Prices'!$E$10:$E$4229,WKG$4)</f>
        <v>#DIV/0!</v>
      </c>
      <c r="WKH20" s="38" t="e">
        <f>AVERAGEIFS('Cobalt Prices'!$G$10:$G$4229,'Cobalt Prices'!$E$10:$E$4229,WKH$4)</f>
        <v>#DIV/0!</v>
      </c>
      <c r="WKI20" s="38" t="e">
        <f>AVERAGEIFS('Cobalt Prices'!$G$10:$G$4229,'Cobalt Prices'!$E$10:$E$4229,WKI$4)</f>
        <v>#DIV/0!</v>
      </c>
      <c r="WKJ20" s="38" t="e">
        <f>AVERAGEIFS('Cobalt Prices'!$G$10:$G$4229,'Cobalt Prices'!$E$10:$E$4229,WKJ$4)</f>
        <v>#DIV/0!</v>
      </c>
      <c r="WKK20" s="38" t="e">
        <f>AVERAGEIFS('Cobalt Prices'!$G$10:$G$4229,'Cobalt Prices'!$E$10:$E$4229,WKK$4)</f>
        <v>#DIV/0!</v>
      </c>
      <c r="WKL20" s="38" t="e">
        <f>AVERAGEIFS('Cobalt Prices'!$G$10:$G$4229,'Cobalt Prices'!$E$10:$E$4229,WKL$4)</f>
        <v>#DIV/0!</v>
      </c>
      <c r="WKM20" s="38" t="e">
        <f>AVERAGEIFS('Cobalt Prices'!$G$10:$G$4229,'Cobalt Prices'!$E$10:$E$4229,WKM$4)</f>
        <v>#DIV/0!</v>
      </c>
      <c r="WKN20" s="38" t="e">
        <f>AVERAGEIFS('Cobalt Prices'!$G$10:$G$4229,'Cobalt Prices'!$E$10:$E$4229,WKN$4)</f>
        <v>#DIV/0!</v>
      </c>
      <c r="WKO20" s="38" t="e">
        <f>AVERAGEIFS('Cobalt Prices'!$G$10:$G$4229,'Cobalt Prices'!$E$10:$E$4229,WKO$4)</f>
        <v>#DIV/0!</v>
      </c>
      <c r="WKP20" s="38" t="e">
        <f>AVERAGEIFS('Cobalt Prices'!$G$10:$G$4229,'Cobalt Prices'!$E$10:$E$4229,WKP$4)</f>
        <v>#DIV/0!</v>
      </c>
      <c r="WKQ20" s="38" t="e">
        <f>AVERAGEIFS('Cobalt Prices'!$G$10:$G$4229,'Cobalt Prices'!$E$10:$E$4229,WKQ$4)</f>
        <v>#DIV/0!</v>
      </c>
      <c r="WKR20" s="38" t="e">
        <f>AVERAGEIFS('Cobalt Prices'!$G$10:$G$4229,'Cobalt Prices'!$E$10:$E$4229,WKR$4)</f>
        <v>#DIV/0!</v>
      </c>
      <c r="WKS20" s="38" t="e">
        <f>AVERAGEIFS('Cobalt Prices'!$G$10:$G$4229,'Cobalt Prices'!$E$10:$E$4229,WKS$4)</f>
        <v>#DIV/0!</v>
      </c>
      <c r="WKT20" s="38" t="e">
        <f>AVERAGEIFS('Cobalt Prices'!$G$10:$G$4229,'Cobalt Prices'!$E$10:$E$4229,WKT$4)</f>
        <v>#DIV/0!</v>
      </c>
      <c r="WKU20" s="38" t="e">
        <f>AVERAGEIFS('Cobalt Prices'!$G$10:$G$4229,'Cobalt Prices'!$E$10:$E$4229,WKU$4)</f>
        <v>#DIV/0!</v>
      </c>
      <c r="WKV20" s="38" t="e">
        <f>AVERAGEIFS('Cobalt Prices'!$G$10:$G$4229,'Cobalt Prices'!$E$10:$E$4229,WKV$4)</f>
        <v>#DIV/0!</v>
      </c>
      <c r="WKW20" s="38" t="e">
        <f>AVERAGEIFS('Cobalt Prices'!$G$10:$G$4229,'Cobalt Prices'!$E$10:$E$4229,WKW$4)</f>
        <v>#DIV/0!</v>
      </c>
      <c r="WKX20" s="38" t="e">
        <f>AVERAGEIFS('Cobalt Prices'!$G$10:$G$4229,'Cobalt Prices'!$E$10:$E$4229,WKX$4)</f>
        <v>#DIV/0!</v>
      </c>
      <c r="WKY20" s="38" t="e">
        <f>AVERAGEIFS('Cobalt Prices'!$G$10:$G$4229,'Cobalt Prices'!$E$10:$E$4229,WKY$4)</f>
        <v>#DIV/0!</v>
      </c>
      <c r="WKZ20" s="38" t="e">
        <f>AVERAGEIFS('Cobalt Prices'!$G$10:$G$4229,'Cobalt Prices'!$E$10:$E$4229,WKZ$4)</f>
        <v>#DIV/0!</v>
      </c>
      <c r="WLA20" s="38" t="e">
        <f>AVERAGEIFS('Cobalt Prices'!$G$10:$G$4229,'Cobalt Prices'!$E$10:$E$4229,WLA$4)</f>
        <v>#DIV/0!</v>
      </c>
      <c r="WLB20" s="38" t="e">
        <f>AVERAGEIFS('Cobalt Prices'!$G$10:$G$4229,'Cobalt Prices'!$E$10:$E$4229,WLB$4)</f>
        <v>#DIV/0!</v>
      </c>
      <c r="WLC20" s="38" t="e">
        <f>AVERAGEIFS('Cobalt Prices'!$G$10:$G$4229,'Cobalt Prices'!$E$10:$E$4229,WLC$4)</f>
        <v>#DIV/0!</v>
      </c>
      <c r="WLD20" s="38" t="e">
        <f>AVERAGEIFS('Cobalt Prices'!$G$10:$G$4229,'Cobalt Prices'!$E$10:$E$4229,WLD$4)</f>
        <v>#DIV/0!</v>
      </c>
      <c r="WLE20" s="38" t="e">
        <f>AVERAGEIFS('Cobalt Prices'!$G$10:$G$4229,'Cobalt Prices'!$E$10:$E$4229,WLE$4)</f>
        <v>#DIV/0!</v>
      </c>
      <c r="WLF20" s="38" t="e">
        <f>AVERAGEIFS('Cobalt Prices'!$G$10:$G$4229,'Cobalt Prices'!$E$10:$E$4229,WLF$4)</f>
        <v>#DIV/0!</v>
      </c>
      <c r="WLG20" s="38" t="e">
        <f>AVERAGEIFS('Cobalt Prices'!$G$10:$G$4229,'Cobalt Prices'!$E$10:$E$4229,WLG$4)</f>
        <v>#DIV/0!</v>
      </c>
      <c r="WLH20" s="38" t="e">
        <f>AVERAGEIFS('Cobalt Prices'!$G$10:$G$4229,'Cobalt Prices'!$E$10:$E$4229,WLH$4)</f>
        <v>#DIV/0!</v>
      </c>
      <c r="WLI20" s="38" t="e">
        <f>AVERAGEIFS('Cobalt Prices'!$G$10:$G$4229,'Cobalt Prices'!$E$10:$E$4229,WLI$4)</f>
        <v>#DIV/0!</v>
      </c>
      <c r="WLJ20" s="38" t="e">
        <f>AVERAGEIFS('Cobalt Prices'!$G$10:$G$4229,'Cobalt Prices'!$E$10:$E$4229,WLJ$4)</f>
        <v>#DIV/0!</v>
      </c>
      <c r="WLK20" s="38" t="e">
        <f>AVERAGEIFS('Cobalt Prices'!$G$10:$G$4229,'Cobalt Prices'!$E$10:$E$4229,WLK$4)</f>
        <v>#DIV/0!</v>
      </c>
      <c r="WLL20" s="38" t="e">
        <f>AVERAGEIFS('Cobalt Prices'!$G$10:$G$4229,'Cobalt Prices'!$E$10:$E$4229,WLL$4)</f>
        <v>#DIV/0!</v>
      </c>
      <c r="WLM20" s="38" t="e">
        <f>AVERAGEIFS('Cobalt Prices'!$G$10:$G$4229,'Cobalt Prices'!$E$10:$E$4229,WLM$4)</f>
        <v>#DIV/0!</v>
      </c>
      <c r="WLN20" s="38" t="e">
        <f>AVERAGEIFS('Cobalt Prices'!$G$10:$G$4229,'Cobalt Prices'!$E$10:$E$4229,WLN$4)</f>
        <v>#DIV/0!</v>
      </c>
      <c r="WLO20" s="38" t="e">
        <f>AVERAGEIFS('Cobalt Prices'!$G$10:$G$4229,'Cobalt Prices'!$E$10:$E$4229,WLO$4)</f>
        <v>#DIV/0!</v>
      </c>
      <c r="WLP20" s="38" t="e">
        <f>AVERAGEIFS('Cobalt Prices'!$G$10:$G$4229,'Cobalt Prices'!$E$10:$E$4229,WLP$4)</f>
        <v>#DIV/0!</v>
      </c>
      <c r="WLQ20" s="38" t="e">
        <f>AVERAGEIFS('Cobalt Prices'!$G$10:$G$4229,'Cobalt Prices'!$E$10:$E$4229,WLQ$4)</f>
        <v>#DIV/0!</v>
      </c>
      <c r="WLR20" s="38" t="e">
        <f>AVERAGEIFS('Cobalt Prices'!$G$10:$G$4229,'Cobalt Prices'!$E$10:$E$4229,WLR$4)</f>
        <v>#DIV/0!</v>
      </c>
      <c r="WLS20" s="38" t="e">
        <f>AVERAGEIFS('Cobalt Prices'!$G$10:$G$4229,'Cobalt Prices'!$E$10:$E$4229,WLS$4)</f>
        <v>#DIV/0!</v>
      </c>
      <c r="WLT20" s="38" t="e">
        <f>AVERAGEIFS('Cobalt Prices'!$G$10:$G$4229,'Cobalt Prices'!$E$10:$E$4229,WLT$4)</f>
        <v>#DIV/0!</v>
      </c>
      <c r="WLU20" s="38" t="e">
        <f>AVERAGEIFS('Cobalt Prices'!$G$10:$G$4229,'Cobalt Prices'!$E$10:$E$4229,WLU$4)</f>
        <v>#DIV/0!</v>
      </c>
      <c r="WLV20" s="38" t="e">
        <f>AVERAGEIFS('Cobalt Prices'!$G$10:$G$4229,'Cobalt Prices'!$E$10:$E$4229,WLV$4)</f>
        <v>#DIV/0!</v>
      </c>
      <c r="WLW20" s="38" t="e">
        <f>AVERAGEIFS('Cobalt Prices'!$G$10:$G$4229,'Cobalt Prices'!$E$10:$E$4229,WLW$4)</f>
        <v>#DIV/0!</v>
      </c>
      <c r="WLX20" s="38" t="e">
        <f>AVERAGEIFS('Cobalt Prices'!$G$10:$G$4229,'Cobalt Prices'!$E$10:$E$4229,WLX$4)</f>
        <v>#DIV/0!</v>
      </c>
      <c r="WLY20" s="38" t="e">
        <f>AVERAGEIFS('Cobalt Prices'!$G$10:$G$4229,'Cobalt Prices'!$E$10:$E$4229,WLY$4)</f>
        <v>#DIV/0!</v>
      </c>
      <c r="WLZ20" s="38" t="e">
        <f>AVERAGEIFS('Cobalt Prices'!$G$10:$G$4229,'Cobalt Prices'!$E$10:$E$4229,WLZ$4)</f>
        <v>#DIV/0!</v>
      </c>
      <c r="WMA20" s="38" t="e">
        <f>AVERAGEIFS('Cobalt Prices'!$G$10:$G$4229,'Cobalt Prices'!$E$10:$E$4229,WMA$4)</f>
        <v>#DIV/0!</v>
      </c>
      <c r="WMB20" s="38" t="e">
        <f>AVERAGEIFS('Cobalt Prices'!$G$10:$G$4229,'Cobalt Prices'!$E$10:$E$4229,WMB$4)</f>
        <v>#DIV/0!</v>
      </c>
      <c r="WMC20" s="38" t="e">
        <f>AVERAGEIFS('Cobalt Prices'!$G$10:$G$4229,'Cobalt Prices'!$E$10:$E$4229,WMC$4)</f>
        <v>#DIV/0!</v>
      </c>
      <c r="WMD20" s="38" t="e">
        <f>AVERAGEIFS('Cobalt Prices'!$G$10:$G$4229,'Cobalt Prices'!$E$10:$E$4229,WMD$4)</f>
        <v>#DIV/0!</v>
      </c>
      <c r="WME20" s="38" t="e">
        <f>AVERAGEIFS('Cobalt Prices'!$G$10:$G$4229,'Cobalt Prices'!$E$10:$E$4229,WME$4)</f>
        <v>#DIV/0!</v>
      </c>
      <c r="WMF20" s="38" t="e">
        <f>AVERAGEIFS('Cobalt Prices'!$G$10:$G$4229,'Cobalt Prices'!$E$10:$E$4229,WMF$4)</f>
        <v>#DIV/0!</v>
      </c>
      <c r="WMG20" s="38" t="e">
        <f>AVERAGEIFS('Cobalt Prices'!$G$10:$G$4229,'Cobalt Prices'!$E$10:$E$4229,WMG$4)</f>
        <v>#DIV/0!</v>
      </c>
      <c r="WMH20" s="38" t="e">
        <f>AVERAGEIFS('Cobalt Prices'!$G$10:$G$4229,'Cobalt Prices'!$E$10:$E$4229,WMH$4)</f>
        <v>#DIV/0!</v>
      </c>
      <c r="WMI20" s="38" t="e">
        <f>AVERAGEIFS('Cobalt Prices'!$G$10:$G$4229,'Cobalt Prices'!$E$10:$E$4229,WMI$4)</f>
        <v>#DIV/0!</v>
      </c>
      <c r="WMJ20" s="38" t="e">
        <f>AVERAGEIFS('Cobalt Prices'!$G$10:$G$4229,'Cobalt Prices'!$E$10:$E$4229,WMJ$4)</f>
        <v>#DIV/0!</v>
      </c>
      <c r="WMK20" s="38" t="e">
        <f>AVERAGEIFS('Cobalt Prices'!$G$10:$G$4229,'Cobalt Prices'!$E$10:$E$4229,WMK$4)</f>
        <v>#DIV/0!</v>
      </c>
      <c r="WML20" s="38" t="e">
        <f>AVERAGEIFS('Cobalt Prices'!$G$10:$G$4229,'Cobalt Prices'!$E$10:$E$4229,WML$4)</f>
        <v>#DIV/0!</v>
      </c>
      <c r="WMM20" s="38" t="e">
        <f>AVERAGEIFS('Cobalt Prices'!$G$10:$G$4229,'Cobalt Prices'!$E$10:$E$4229,WMM$4)</f>
        <v>#DIV/0!</v>
      </c>
      <c r="WMN20" s="38" t="e">
        <f>AVERAGEIFS('Cobalt Prices'!$G$10:$G$4229,'Cobalt Prices'!$E$10:$E$4229,WMN$4)</f>
        <v>#DIV/0!</v>
      </c>
      <c r="WMO20" s="38" t="e">
        <f>AVERAGEIFS('Cobalt Prices'!$G$10:$G$4229,'Cobalt Prices'!$E$10:$E$4229,WMO$4)</f>
        <v>#DIV/0!</v>
      </c>
      <c r="WMP20" s="38" t="e">
        <f>AVERAGEIFS('Cobalt Prices'!$G$10:$G$4229,'Cobalt Prices'!$E$10:$E$4229,WMP$4)</f>
        <v>#DIV/0!</v>
      </c>
      <c r="WMQ20" s="38" t="e">
        <f>AVERAGEIFS('Cobalt Prices'!$G$10:$G$4229,'Cobalt Prices'!$E$10:$E$4229,WMQ$4)</f>
        <v>#DIV/0!</v>
      </c>
      <c r="WMR20" s="38" t="e">
        <f>AVERAGEIFS('Cobalt Prices'!$G$10:$G$4229,'Cobalt Prices'!$E$10:$E$4229,WMR$4)</f>
        <v>#DIV/0!</v>
      </c>
      <c r="WMS20" s="38" t="e">
        <f>AVERAGEIFS('Cobalt Prices'!$G$10:$G$4229,'Cobalt Prices'!$E$10:$E$4229,WMS$4)</f>
        <v>#DIV/0!</v>
      </c>
      <c r="WMT20" s="38" t="e">
        <f>AVERAGEIFS('Cobalt Prices'!$G$10:$G$4229,'Cobalt Prices'!$E$10:$E$4229,WMT$4)</f>
        <v>#DIV/0!</v>
      </c>
      <c r="WMU20" s="38" t="e">
        <f>AVERAGEIFS('Cobalt Prices'!$G$10:$G$4229,'Cobalt Prices'!$E$10:$E$4229,WMU$4)</f>
        <v>#DIV/0!</v>
      </c>
      <c r="WMV20" s="38" t="e">
        <f>AVERAGEIFS('Cobalt Prices'!$G$10:$G$4229,'Cobalt Prices'!$E$10:$E$4229,WMV$4)</f>
        <v>#DIV/0!</v>
      </c>
      <c r="WMW20" s="38" t="e">
        <f>AVERAGEIFS('Cobalt Prices'!$G$10:$G$4229,'Cobalt Prices'!$E$10:$E$4229,WMW$4)</f>
        <v>#DIV/0!</v>
      </c>
      <c r="WMX20" s="38" t="e">
        <f>AVERAGEIFS('Cobalt Prices'!$G$10:$G$4229,'Cobalt Prices'!$E$10:$E$4229,WMX$4)</f>
        <v>#DIV/0!</v>
      </c>
      <c r="WMY20" s="38" t="e">
        <f>AVERAGEIFS('Cobalt Prices'!$G$10:$G$4229,'Cobalt Prices'!$E$10:$E$4229,WMY$4)</f>
        <v>#DIV/0!</v>
      </c>
      <c r="WMZ20" s="38" t="e">
        <f>AVERAGEIFS('Cobalt Prices'!$G$10:$G$4229,'Cobalt Prices'!$E$10:$E$4229,WMZ$4)</f>
        <v>#DIV/0!</v>
      </c>
      <c r="WNA20" s="38" t="e">
        <f>AVERAGEIFS('Cobalt Prices'!$G$10:$G$4229,'Cobalt Prices'!$E$10:$E$4229,WNA$4)</f>
        <v>#DIV/0!</v>
      </c>
      <c r="WNB20" s="38" t="e">
        <f>AVERAGEIFS('Cobalt Prices'!$G$10:$G$4229,'Cobalt Prices'!$E$10:$E$4229,WNB$4)</f>
        <v>#DIV/0!</v>
      </c>
      <c r="WNC20" s="38" t="e">
        <f>AVERAGEIFS('Cobalt Prices'!$G$10:$G$4229,'Cobalt Prices'!$E$10:$E$4229,WNC$4)</f>
        <v>#DIV/0!</v>
      </c>
      <c r="WND20" s="38" t="e">
        <f>AVERAGEIFS('Cobalt Prices'!$G$10:$G$4229,'Cobalt Prices'!$E$10:$E$4229,WND$4)</f>
        <v>#DIV/0!</v>
      </c>
      <c r="WNE20" s="38" t="e">
        <f>AVERAGEIFS('Cobalt Prices'!$G$10:$G$4229,'Cobalt Prices'!$E$10:$E$4229,WNE$4)</f>
        <v>#DIV/0!</v>
      </c>
      <c r="WNF20" s="38" t="e">
        <f>AVERAGEIFS('Cobalt Prices'!$G$10:$G$4229,'Cobalt Prices'!$E$10:$E$4229,WNF$4)</f>
        <v>#DIV/0!</v>
      </c>
      <c r="WNG20" s="38" t="e">
        <f>AVERAGEIFS('Cobalt Prices'!$G$10:$G$4229,'Cobalt Prices'!$E$10:$E$4229,WNG$4)</f>
        <v>#DIV/0!</v>
      </c>
      <c r="WNH20" s="38" t="e">
        <f>AVERAGEIFS('Cobalt Prices'!$G$10:$G$4229,'Cobalt Prices'!$E$10:$E$4229,WNH$4)</f>
        <v>#DIV/0!</v>
      </c>
      <c r="WNI20" s="38" t="e">
        <f>AVERAGEIFS('Cobalt Prices'!$G$10:$G$4229,'Cobalt Prices'!$E$10:$E$4229,WNI$4)</f>
        <v>#DIV/0!</v>
      </c>
      <c r="WNJ20" s="38" t="e">
        <f>AVERAGEIFS('Cobalt Prices'!$G$10:$G$4229,'Cobalt Prices'!$E$10:$E$4229,WNJ$4)</f>
        <v>#DIV/0!</v>
      </c>
      <c r="WNK20" s="38" t="e">
        <f>AVERAGEIFS('Cobalt Prices'!$G$10:$G$4229,'Cobalt Prices'!$E$10:$E$4229,WNK$4)</f>
        <v>#DIV/0!</v>
      </c>
      <c r="WNL20" s="38" t="e">
        <f>AVERAGEIFS('Cobalt Prices'!$G$10:$G$4229,'Cobalt Prices'!$E$10:$E$4229,WNL$4)</f>
        <v>#DIV/0!</v>
      </c>
      <c r="WNM20" s="38" t="e">
        <f>AVERAGEIFS('Cobalt Prices'!$G$10:$G$4229,'Cobalt Prices'!$E$10:$E$4229,WNM$4)</f>
        <v>#DIV/0!</v>
      </c>
      <c r="WNN20" s="38" t="e">
        <f>AVERAGEIFS('Cobalt Prices'!$G$10:$G$4229,'Cobalt Prices'!$E$10:$E$4229,WNN$4)</f>
        <v>#DIV/0!</v>
      </c>
      <c r="WNO20" s="38" t="e">
        <f>AVERAGEIFS('Cobalt Prices'!$G$10:$G$4229,'Cobalt Prices'!$E$10:$E$4229,WNO$4)</f>
        <v>#DIV/0!</v>
      </c>
      <c r="WNP20" s="38" t="e">
        <f>AVERAGEIFS('Cobalt Prices'!$G$10:$G$4229,'Cobalt Prices'!$E$10:$E$4229,WNP$4)</f>
        <v>#DIV/0!</v>
      </c>
      <c r="WNQ20" s="38" t="e">
        <f>AVERAGEIFS('Cobalt Prices'!$G$10:$G$4229,'Cobalt Prices'!$E$10:$E$4229,WNQ$4)</f>
        <v>#DIV/0!</v>
      </c>
      <c r="WNR20" s="38" t="e">
        <f>AVERAGEIFS('Cobalt Prices'!$G$10:$G$4229,'Cobalt Prices'!$E$10:$E$4229,WNR$4)</f>
        <v>#DIV/0!</v>
      </c>
      <c r="WNS20" s="38" t="e">
        <f>AVERAGEIFS('Cobalt Prices'!$G$10:$G$4229,'Cobalt Prices'!$E$10:$E$4229,WNS$4)</f>
        <v>#DIV/0!</v>
      </c>
      <c r="WNT20" s="38" t="e">
        <f>AVERAGEIFS('Cobalt Prices'!$G$10:$G$4229,'Cobalt Prices'!$E$10:$E$4229,WNT$4)</f>
        <v>#DIV/0!</v>
      </c>
      <c r="WNU20" s="38" t="e">
        <f>AVERAGEIFS('Cobalt Prices'!$G$10:$G$4229,'Cobalt Prices'!$E$10:$E$4229,WNU$4)</f>
        <v>#DIV/0!</v>
      </c>
      <c r="WNV20" s="38" t="e">
        <f>AVERAGEIFS('Cobalt Prices'!$G$10:$G$4229,'Cobalt Prices'!$E$10:$E$4229,WNV$4)</f>
        <v>#DIV/0!</v>
      </c>
      <c r="WNW20" s="38" t="e">
        <f>AVERAGEIFS('Cobalt Prices'!$G$10:$G$4229,'Cobalt Prices'!$E$10:$E$4229,WNW$4)</f>
        <v>#DIV/0!</v>
      </c>
      <c r="WNX20" s="38" t="e">
        <f>AVERAGEIFS('Cobalt Prices'!$G$10:$G$4229,'Cobalt Prices'!$E$10:$E$4229,WNX$4)</f>
        <v>#DIV/0!</v>
      </c>
      <c r="WNY20" s="38" t="e">
        <f>AVERAGEIFS('Cobalt Prices'!$G$10:$G$4229,'Cobalt Prices'!$E$10:$E$4229,WNY$4)</f>
        <v>#DIV/0!</v>
      </c>
      <c r="WNZ20" s="38" t="e">
        <f>AVERAGEIFS('Cobalt Prices'!$G$10:$G$4229,'Cobalt Prices'!$E$10:$E$4229,WNZ$4)</f>
        <v>#DIV/0!</v>
      </c>
      <c r="WOA20" s="38" t="e">
        <f>AVERAGEIFS('Cobalt Prices'!$G$10:$G$4229,'Cobalt Prices'!$E$10:$E$4229,WOA$4)</f>
        <v>#DIV/0!</v>
      </c>
      <c r="WOB20" s="38" t="e">
        <f>AVERAGEIFS('Cobalt Prices'!$G$10:$G$4229,'Cobalt Prices'!$E$10:$E$4229,WOB$4)</f>
        <v>#DIV/0!</v>
      </c>
      <c r="WOC20" s="38" t="e">
        <f>AVERAGEIFS('Cobalt Prices'!$G$10:$G$4229,'Cobalt Prices'!$E$10:$E$4229,WOC$4)</f>
        <v>#DIV/0!</v>
      </c>
      <c r="WOD20" s="38" t="e">
        <f>AVERAGEIFS('Cobalt Prices'!$G$10:$G$4229,'Cobalt Prices'!$E$10:$E$4229,WOD$4)</f>
        <v>#DIV/0!</v>
      </c>
      <c r="WOE20" s="38" t="e">
        <f>AVERAGEIFS('Cobalt Prices'!$G$10:$G$4229,'Cobalt Prices'!$E$10:$E$4229,WOE$4)</f>
        <v>#DIV/0!</v>
      </c>
      <c r="WOF20" s="38" t="e">
        <f>AVERAGEIFS('Cobalt Prices'!$G$10:$G$4229,'Cobalt Prices'!$E$10:$E$4229,WOF$4)</f>
        <v>#DIV/0!</v>
      </c>
      <c r="WOG20" s="38" t="e">
        <f>AVERAGEIFS('Cobalt Prices'!$G$10:$G$4229,'Cobalt Prices'!$E$10:$E$4229,WOG$4)</f>
        <v>#DIV/0!</v>
      </c>
      <c r="WOH20" s="38" t="e">
        <f>AVERAGEIFS('Cobalt Prices'!$G$10:$G$4229,'Cobalt Prices'!$E$10:$E$4229,WOH$4)</f>
        <v>#DIV/0!</v>
      </c>
      <c r="WOI20" s="38" t="e">
        <f>AVERAGEIFS('Cobalt Prices'!$G$10:$G$4229,'Cobalt Prices'!$E$10:$E$4229,WOI$4)</f>
        <v>#DIV/0!</v>
      </c>
      <c r="WOJ20" s="38" t="e">
        <f>AVERAGEIFS('Cobalt Prices'!$G$10:$G$4229,'Cobalt Prices'!$E$10:$E$4229,WOJ$4)</f>
        <v>#DIV/0!</v>
      </c>
      <c r="WOK20" s="38" t="e">
        <f>AVERAGEIFS('Cobalt Prices'!$G$10:$G$4229,'Cobalt Prices'!$E$10:$E$4229,WOK$4)</f>
        <v>#DIV/0!</v>
      </c>
      <c r="WOL20" s="38" t="e">
        <f>AVERAGEIFS('Cobalt Prices'!$G$10:$G$4229,'Cobalt Prices'!$E$10:$E$4229,WOL$4)</f>
        <v>#DIV/0!</v>
      </c>
      <c r="WOM20" s="38" t="e">
        <f>AVERAGEIFS('Cobalt Prices'!$G$10:$G$4229,'Cobalt Prices'!$E$10:$E$4229,WOM$4)</f>
        <v>#DIV/0!</v>
      </c>
      <c r="WON20" s="38" t="e">
        <f>AVERAGEIFS('Cobalt Prices'!$G$10:$G$4229,'Cobalt Prices'!$E$10:$E$4229,WON$4)</f>
        <v>#DIV/0!</v>
      </c>
      <c r="WOO20" s="38" t="e">
        <f>AVERAGEIFS('Cobalt Prices'!$G$10:$G$4229,'Cobalt Prices'!$E$10:$E$4229,WOO$4)</f>
        <v>#DIV/0!</v>
      </c>
      <c r="WOP20" s="38" t="e">
        <f>AVERAGEIFS('Cobalt Prices'!$G$10:$G$4229,'Cobalt Prices'!$E$10:$E$4229,WOP$4)</f>
        <v>#DIV/0!</v>
      </c>
      <c r="WOQ20" s="38" t="e">
        <f>AVERAGEIFS('Cobalt Prices'!$G$10:$G$4229,'Cobalt Prices'!$E$10:$E$4229,WOQ$4)</f>
        <v>#DIV/0!</v>
      </c>
      <c r="WOR20" s="38" t="e">
        <f>AVERAGEIFS('Cobalt Prices'!$G$10:$G$4229,'Cobalt Prices'!$E$10:$E$4229,WOR$4)</f>
        <v>#DIV/0!</v>
      </c>
      <c r="WOS20" s="38" t="e">
        <f>AVERAGEIFS('Cobalt Prices'!$G$10:$G$4229,'Cobalt Prices'!$E$10:$E$4229,WOS$4)</f>
        <v>#DIV/0!</v>
      </c>
      <c r="WOT20" s="38" t="e">
        <f>AVERAGEIFS('Cobalt Prices'!$G$10:$G$4229,'Cobalt Prices'!$E$10:$E$4229,WOT$4)</f>
        <v>#DIV/0!</v>
      </c>
      <c r="WOU20" s="38" t="e">
        <f>AVERAGEIFS('Cobalt Prices'!$G$10:$G$4229,'Cobalt Prices'!$E$10:$E$4229,WOU$4)</f>
        <v>#DIV/0!</v>
      </c>
      <c r="WOV20" s="38" t="e">
        <f>AVERAGEIFS('Cobalt Prices'!$G$10:$G$4229,'Cobalt Prices'!$E$10:$E$4229,WOV$4)</f>
        <v>#DIV/0!</v>
      </c>
      <c r="WOW20" s="38" t="e">
        <f>AVERAGEIFS('Cobalt Prices'!$G$10:$G$4229,'Cobalt Prices'!$E$10:$E$4229,WOW$4)</f>
        <v>#DIV/0!</v>
      </c>
      <c r="WOX20" s="38" t="e">
        <f>AVERAGEIFS('Cobalt Prices'!$G$10:$G$4229,'Cobalt Prices'!$E$10:$E$4229,WOX$4)</f>
        <v>#DIV/0!</v>
      </c>
      <c r="WOY20" s="38" t="e">
        <f>AVERAGEIFS('Cobalt Prices'!$G$10:$G$4229,'Cobalt Prices'!$E$10:$E$4229,WOY$4)</f>
        <v>#DIV/0!</v>
      </c>
      <c r="WOZ20" s="38" t="e">
        <f>AVERAGEIFS('Cobalt Prices'!$G$10:$G$4229,'Cobalt Prices'!$E$10:$E$4229,WOZ$4)</f>
        <v>#DIV/0!</v>
      </c>
      <c r="WPA20" s="38" t="e">
        <f>AVERAGEIFS('Cobalt Prices'!$G$10:$G$4229,'Cobalt Prices'!$E$10:$E$4229,WPA$4)</f>
        <v>#DIV/0!</v>
      </c>
      <c r="WPB20" s="38" t="e">
        <f>AVERAGEIFS('Cobalt Prices'!$G$10:$G$4229,'Cobalt Prices'!$E$10:$E$4229,WPB$4)</f>
        <v>#DIV/0!</v>
      </c>
      <c r="WPC20" s="38" t="e">
        <f>AVERAGEIFS('Cobalt Prices'!$G$10:$G$4229,'Cobalt Prices'!$E$10:$E$4229,WPC$4)</f>
        <v>#DIV/0!</v>
      </c>
      <c r="WPD20" s="38" t="e">
        <f>AVERAGEIFS('Cobalt Prices'!$G$10:$G$4229,'Cobalt Prices'!$E$10:$E$4229,WPD$4)</f>
        <v>#DIV/0!</v>
      </c>
      <c r="WPE20" s="38" t="e">
        <f>AVERAGEIFS('Cobalt Prices'!$G$10:$G$4229,'Cobalt Prices'!$E$10:$E$4229,WPE$4)</f>
        <v>#DIV/0!</v>
      </c>
      <c r="WPF20" s="38" t="e">
        <f>AVERAGEIFS('Cobalt Prices'!$G$10:$G$4229,'Cobalt Prices'!$E$10:$E$4229,WPF$4)</f>
        <v>#DIV/0!</v>
      </c>
      <c r="WPG20" s="38" t="e">
        <f>AVERAGEIFS('Cobalt Prices'!$G$10:$G$4229,'Cobalt Prices'!$E$10:$E$4229,WPG$4)</f>
        <v>#DIV/0!</v>
      </c>
      <c r="WPH20" s="38" t="e">
        <f>AVERAGEIFS('Cobalt Prices'!$G$10:$G$4229,'Cobalt Prices'!$E$10:$E$4229,WPH$4)</f>
        <v>#DIV/0!</v>
      </c>
      <c r="WPI20" s="38" t="e">
        <f>AVERAGEIFS('Cobalt Prices'!$G$10:$G$4229,'Cobalt Prices'!$E$10:$E$4229,WPI$4)</f>
        <v>#DIV/0!</v>
      </c>
      <c r="WPJ20" s="38" t="e">
        <f>AVERAGEIFS('Cobalt Prices'!$G$10:$G$4229,'Cobalt Prices'!$E$10:$E$4229,WPJ$4)</f>
        <v>#DIV/0!</v>
      </c>
      <c r="WPK20" s="38" t="e">
        <f>AVERAGEIFS('Cobalt Prices'!$G$10:$G$4229,'Cobalt Prices'!$E$10:$E$4229,WPK$4)</f>
        <v>#DIV/0!</v>
      </c>
      <c r="WPL20" s="38" t="e">
        <f>AVERAGEIFS('Cobalt Prices'!$G$10:$G$4229,'Cobalt Prices'!$E$10:$E$4229,WPL$4)</f>
        <v>#DIV/0!</v>
      </c>
      <c r="WPM20" s="38" t="e">
        <f>AVERAGEIFS('Cobalt Prices'!$G$10:$G$4229,'Cobalt Prices'!$E$10:$E$4229,WPM$4)</f>
        <v>#DIV/0!</v>
      </c>
      <c r="WPN20" s="38" t="e">
        <f>AVERAGEIFS('Cobalt Prices'!$G$10:$G$4229,'Cobalt Prices'!$E$10:$E$4229,WPN$4)</f>
        <v>#DIV/0!</v>
      </c>
      <c r="WPO20" s="38" t="e">
        <f>AVERAGEIFS('Cobalt Prices'!$G$10:$G$4229,'Cobalt Prices'!$E$10:$E$4229,WPO$4)</f>
        <v>#DIV/0!</v>
      </c>
      <c r="WPP20" s="38" t="e">
        <f>AVERAGEIFS('Cobalt Prices'!$G$10:$G$4229,'Cobalt Prices'!$E$10:$E$4229,WPP$4)</f>
        <v>#DIV/0!</v>
      </c>
      <c r="WPQ20" s="38" t="e">
        <f>AVERAGEIFS('Cobalt Prices'!$G$10:$G$4229,'Cobalt Prices'!$E$10:$E$4229,WPQ$4)</f>
        <v>#DIV/0!</v>
      </c>
      <c r="WPR20" s="38" t="e">
        <f>AVERAGEIFS('Cobalt Prices'!$G$10:$G$4229,'Cobalt Prices'!$E$10:$E$4229,WPR$4)</f>
        <v>#DIV/0!</v>
      </c>
      <c r="WPS20" s="38" t="e">
        <f>AVERAGEIFS('Cobalt Prices'!$G$10:$G$4229,'Cobalt Prices'!$E$10:$E$4229,WPS$4)</f>
        <v>#DIV/0!</v>
      </c>
      <c r="WPT20" s="38" t="e">
        <f>AVERAGEIFS('Cobalt Prices'!$G$10:$G$4229,'Cobalt Prices'!$E$10:$E$4229,WPT$4)</f>
        <v>#DIV/0!</v>
      </c>
      <c r="WPU20" s="38" t="e">
        <f>AVERAGEIFS('Cobalt Prices'!$G$10:$G$4229,'Cobalt Prices'!$E$10:$E$4229,WPU$4)</f>
        <v>#DIV/0!</v>
      </c>
      <c r="WPV20" s="38" t="e">
        <f>AVERAGEIFS('Cobalt Prices'!$G$10:$G$4229,'Cobalt Prices'!$E$10:$E$4229,WPV$4)</f>
        <v>#DIV/0!</v>
      </c>
      <c r="WPW20" s="38" t="e">
        <f>AVERAGEIFS('Cobalt Prices'!$G$10:$G$4229,'Cobalt Prices'!$E$10:$E$4229,WPW$4)</f>
        <v>#DIV/0!</v>
      </c>
      <c r="WPX20" s="38" t="e">
        <f>AVERAGEIFS('Cobalt Prices'!$G$10:$G$4229,'Cobalt Prices'!$E$10:$E$4229,WPX$4)</f>
        <v>#DIV/0!</v>
      </c>
      <c r="WPY20" s="38" t="e">
        <f>AVERAGEIFS('Cobalt Prices'!$G$10:$G$4229,'Cobalt Prices'!$E$10:$E$4229,WPY$4)</f>
        <v>#DIV/0!</v>
      </c>
      <c r="WPZ20" s="38" t="e">
        <f>AVERAGEIFS('Cobalt Prices'!$G$10:$G$4229,'Cobalt Prices'!$E$10:$E$4229,WPZ$4)</f>
        <v>#DIV/0!</v>
      </c>
      <c r="WQA20" s="38" t="e">
        <f>AVERAGEIFS('Cobalt Prices'!$G$10:$G$4229,'Cobalt Prices'!$E$10:$E$4229,WQA$4)</f>
        <v>#DIV/0!</v>
      </c>
      <c r="WQB20" s="38" t="e">
        <f>AVERAGEIFS('Cobalt Prices'!$G$10:$G$4229,'Cobalt Prices'!$E$10:$E$4229,WQB$4)</f>
        <v>#DIV/0!</v>
      </c>
      <c r="WQC20" s="38" t="e">
        <f>AVERAGEIFS('Cobalt Prices'!$G$10:$G$4229,'Cobalt Prices'!$E$10:$E$4229,WQC$4)</f>
        <v>#DIV/0!</v>
      </c>
      <c r="WQD20" s="38" t="e">
        <f>AVERAGEIFS('Cobalt Prices'!$G$10:$G$4229,'Cobalt Prices'!$E$10:$E$4229,WQD$4)</f>
        <v>#DIV/0!</v>
      </c>
      <c r="WQE20" s="38" t="e">
        <f>AVERAGEIFS('Cobalt Prices'!$G$10:$G$4229,'Cobalt Prices'!$E$10:$E$4229,WQE$4)</f>
        <v>#DIV/0!</v>
      </c>
      <c r="WQF20" s="38" t="e">
        <f>AVERAGEIFS('Cobalt Prices'!$G$10:$G$4229,'Cobalt Prices'!$E$10:$E$4229,WQF$4)</f>
        <v>#DIV/0!</v>
      </c>
      <c r="WQG20" s="38" t="e">
        <f>AVERAGEIFS('Cobalt Prices'!$G$10:$G$4229,'Cobalt Prices'!$E$10:$E$4229,WQG$4)</f>
        <v>#DIV/0!</v>
      </c>
      <c r="WQH20" s="38" t="e">
        <f>AVERAGEIFS('Cobalt Prices'!$G$10:$G$4229,'Cobalt Prices'!$E$10:$E$4229,WQH$4)</f>
        <v>#DIV/0!</v>
      </c>
      <c r="WQI20" s="38" t="e">
        <f>AVERAGEIFS('Cobalt Prices'!$G$10:$G$4229,'Cobalt Prices'!$E$10:$E$4229,WQI$4)</f>
        <v>#DIV/0!</v>
      </c>
      <c r="WQJ20" s="38" t="e">
        <f>AVERAGEIFS('Cobalt Prices'!$G$10:$G$4229,'Cobalt Prices'!$E$10:$E$4229,WQJ$4)</f>
        <v>#DIV/0!</v>
      </c>
      <c r="WQK20" s="38" t="e">
        <f>AVERAGEIFS('Cobalt Prices'!$G$10:$G$4229,'Cobalt Prices'!$E$10:$E$4229,WQK$4)</f>
        <v>#DIV/0!</v>
      </c>
      <c r="WQL20" s="38" t="e">
        <f>AVERAGEIFS('Cobalt Prices'!$G$10:$G$4229,'Cobalt Prices'!$E$10:$E$4229,WQL$4)</f>
        <v>#DIV/0!</v>
      </c>
      <c r="WQM20" s="38" t="e">
        <f>AVERAGEIFS('Cobalt Prices'!$G$10:$G$4229,'Cobalt Prices'!$E$10:$E$4229,WQM$4)</f>
        <v>#DIV/0!</v>
      </c>
      <c r="WQN20" s="38" t="e">
        <f>AVERAGEIFS('Cobalt Prices'!$G$10:$G$4229,'Cobalt Prices'!$E$10:$E$4229,WQN$4)</f>
        <v>#DIV/0!</v>
      </c>
      <c r="WQO20" s="38" t="e">
        <f>AVERAGEIFS('Cobalt Prices'!$G$10:$G$4229,'Cobalt Prices'!$E$10:$E$4229,WQO$4)</f>
        <v>#DIV/0!</v>
      </c>
      <c r="WQP20" s="38" t="e">
        <f>AVERAGEIFS('Cobalt Prices'!$G$10:$G$4229,'Cobalt Prices'!$E$10:$E$4229,WQP$4)</f>
        <v>#DIV/0!</v>
      </c>
      <c r="WQQ20" s="38" t="e">
        <f>AVERAGEIFS('Cobalt Prices'!$G$10:$G$4229,'Cobalt Prices'!$E$10:$E$4229,WQQ$4)</f>
        <v>#DIV/0!</v>
      </c>
      <c r="WQR20" s="38" t="e">
        <f>AVERAGEIFS('Cobalt Prices'!$G$10:$G$4229,'Cobalt Prices'!$E$10:$E$4229,WQR$4)</f>
        <v>#DIV/0!</v>
      </c>
      <c r="WQS20" s="38" t="e">
        <f>AVERAGEIFS('Cobalt Prices'!$G$10:$G$4229,'Cobalt Prices'!$E$10:$E$4229,WQS$4)</f>
        <v>#DIV/0!</v>
      </c>
      <c r="WQT20" s="38" t="e">
        <f>AVERAGEIFS('Cobalt Prices'!$G$10:$G$4229,'Cobalt Prices'!$E$10:$E$4229,WQT$4)</f>
        <v>#DIV/0!</v>
      </c>
      <c r="WQU20" s="38" t="e">
        <f>AVERAGEIFS('Cobalt Prices'!$G$10:$G$4229,'Cobalt Prices'!$E$10:$E$4229,WQU$4)</f>
        <v>#DIV/0!</v>
      </c>
      <c r="WQV20" s="38" t="e">
        <f>AVERAGEIFS('Cobalt Prices'!$G$10:$G$4229,'Cobalt Prices'!$E$10:$E$4229,WQV$4)</f>
        <v>#DIV/0!</v>
      </c>
      <c r="WQW20" s="38" t="e">
        <f>AVERAGEIFS('Cobalt Prices'!$G$10:$G$4229,'Cobalt Prices'!$E$10:$E$4229,WQW$4)</f>
        <v>#DIV/0!</v>
      </c>
      <c r="WQX20" s="38" t="e">
        <f>AVERAGEIFS('Cobalt Prices'!$G$10:$G$4229,'Cobalt Prices'!$E$10:$E$4229,WQX$4)</f>
        <v>#DIV/0!</v>
      </c>
      <c r="WQY20" s="38" t="e">
        <f>AVERAGEIFS('Cobalt Prices'!$G$10:$G$4229,'Cobalt Prices'!$E$10:$E$4229,WQY$4)</f>
        <v>#DIV/0!</v>
      </c>
      <c r="WQZ20" s="38" t="e">
        <f>AVERAGEIFS('Cobalt Prices'!$G$10:$G$4229,'Cobalt Prices'!$E$10:$E$4229,WQZ$4)</f>
        <v>#DIV/0!</v>
      </c>
      <c r="WRA20" s="38" t="e">
        <f>AVERAGEIFS('Cobalt Prices'!$G$10:$G$4229,'Cobalt Prices'!$E$10:$E$4229,WRA$4)</f>
        <v>#DIV/0!</v>
      </c>
      <c r="WRB20" s="38" t="e">
        <f>AVERAGEIFS('Cobalt Prices'!$G$10:$G$4229,'Cobalt Prices'!$E$10:$E$4229,WRB$4)</f>
        <v>#DIV/0!</v>
      </c>
      <c r="WRC20" s="38" t="e">
        <f>AVERAGEIFS('Cobalt Prices'!$G$10:$G$4229,'Cobalt Prices'!$E$10:$E$4229,WRC$4)</f>
        <v>#DIV/0!</v>
      </c>
      <c r="WRD20" s="38" t="e">
        <f>AVERAGEIFS('Cobalt Prices'!$G$10:$G$4229,'Cobalt Prices'!$E$10:$E$4229,WRD$4)</f>
        <v>#DIV/0!</v>
      </c>
      <c r="WRE20" s="38" t="e">
        <f>AVERAGEIFS('Cobalt Prices'!$G$10:$G$4229,'Cobalt Prices'!$E$10:$E$4229,WRE$4)</f>
        <v>#DIV/0!</v>
      </c>
      <c r="WRF20" s="38" t="e">
        <f>AVERAGEIFS('Cobalt Prices'!$G$10:$G$4229,'Cobalt Prices'!$E$10:$E$4229,WRF$4)</f>
        <v>#DIV/0!</v>
      </c>
      <c r="WRG20" s="38" t="e">
        <f>AVERAGEIFS('Cobalt Prices'!$G$10:$G$4229,'Cobalt Prices'!$E$10:$E$4229,WRG$4)</f>
        <v>#DIV/0!</v>
      </c>
      <c r="WRH20" s="38" t="e">
        <f>AVERAGEIFS('Cobalt Prices'!$G$10:$G$4229,'Cobalt Prices'!$E$10:$E$4229,WRH$4)</f>
        <v>#DIV/0!</v>
      </c>
      <c r="WRI20" s="38" t="e">
        <f>AVERAGEIFS('Cobalt Prices'!$G$10:$G$4229,'Cobalt Prices'!$E$10:$E$4229,WRI$4)</f>
        <v>#DIV/0!</v>
      </c>
      <c r="WRJ20" s="38" t="e">
        <f>AVERAGEIFS('Cobalt Prices'!$G$10:$G$4229,'Cobalt Prices'!$E$10:$E$4229,WRJ$4)</f>
        <v>#DIV/0!</v>
      </c>
      <c r="WRK20" s="38" t="e">
        <f>AVERAGEIFS('Cobalt Prices'!$G$10:$G$4229,'Cobalt Prices'!$E$10:$E$4229,WRK$4)</f>
        <v>#DIV/0!</v>
      </c>
      <c r="WRL20" s="38" t="e">
        <f>AVERAGEIFS('Cobalt Prices'!$G$10:$G$4229,'Cobalt Prices'!$E$10:$E$4229,WRL$4)</f>
        <v>#DIV/0!</v>
      </c>
      <c r="WRM20" s="38" t="e">
        <f>AVERAGEIFS('Cobalt Prices'!$G$10:$G$4229,'Cobalt Prices'!$E$10:$E$4229,WRM$4)</f>
        <v>#DIV/0!</v>
      </c>
      <c r="WRN20" s="38" t="e">
        <f>AVERAGEIFS('Cobalt Prices'!$G$10:$G$4229,'Cobalt Prices'!$E$10:$E$4229,WRN$4)</f>
        <v>#DIV/0!</v>
      </c>
      <c r="WRO20" s="38" t="e">
        <f>AVERAGEIFS('Cobalt Prices'!$G$10:$G$4229,'Cobalt Prices'!$E$10:$E$4229,WRO$4)</f>
        <v>#DIV/0!</v>
      </c>
      <c r="WRP20" s="38" t="e">
        <f>AVERAGEIFS('Cobalt Prices'!$G$10:$G$4229,'Cobalt Prices'!$E$10:$E$4229,WRP$4)</f>
        <v>#DIV/0!</v>
      </c>
      <c r="WRQ20" s="38" t="e">
        <f>AVERAGEIFS('Cobalt Prices'!$G$10:$G$4229,'Cobalt Prices'!$E$10:$E$4229,WRQ$4)</f>
        <v>#DIV/0!</v>
      </c>
      <c r="WRR20" s="38" t="e">
        <f>AVERAGEIFS('Cobalt Prices'!$G$10:$G$4229,'Cobalt Prices'!$E$10:$E$4229,WRR$4)</f>
        <v>#DIV/0!</v>
      </c>
      <c r="WRS20" s="38" t="e">
        <f>AVERAGEIFS('Cobalt Prices'!$G$10:$G$4229,'Cobalt Prices'!$E$10:$E$4229,WRS$4)</f>
        <v>#DIV/0!</v>
      </c>
      <c r="WRT20" s="38" t="e">
        <f>AVERAGEIFS('Cobalt Prices'!$G$10:$G$4229,'Cobalt Prices'!$E$10:$E$4229,WRT$4)</f>
        <v>#DIV/0!</v>
      </c>
      <c r="WRU20" s="38" t="e">
        <f>AVERAGEIFS('Cobalt Prices'!$G$10:$G$4229,'Cobalt Prices'!$E$10:$E$4229,WRU$4)</f>
        <v>#DIV/0!</v>
      </c>
      <c r="WRV20" s="38" t="e">
        <f>AVERAGEIFS('Cobalt Prices'!$G$10:$G$4229,'Cobalt Prices'!$E$10:$E$4229,WRV$4)</f>
        <v>#DIV/0!</v>
      </c>
      <c r="WRW20" s="38" t="e">
        <f>AVERAGEIFS('Cobalt Prices'!$G$10:$G$4229,'Cobalt Prices'!$E$10:$E$4229,WRW$4)</f>
        <v>#DIV/0!</v>
      </c>
      <c r="WRX20" s="38" t="e">
        <f>AVERAGEIFS('Cobalt Prices'!$G$10:$G$4229,'Cobalt Prices'!$E$10:$E$4229,WRX$4)</f>
        <v>#DIV/0!</v>
      </c>
      <c r="WRY20" s="38" t="e">
        <f>AVERAGEIFS('Cobalt Prices'!$G$10:$G$4229,'Cobalt Prices'!$E$10:$E$4229,WRY$4)</f>
        <v>#DIV/0!</v>
      </c>
      <c r="WRZ20" s="38" t="e">
        <f>AVERAGEIFS('Cobalt Prices'!$G$10:$G$4229,'Cobalt Prices'!$E$10:$E$4229,WRZ$4)</f>
        <v>#DIV/0!</v>
      </c>
      <c r="WSA20" s="38" t="e">
        <f>AVERAGEIFS('Cobalt Prices'!$G$10:$G$4229,'Cobalt Prices'!$E$10:$E$4229,WSA$4)</f>
        <v>#DIV/0!</v>
      </c>
      <c r="WSB20" s="38" t="e">
        <f>AVERAGEIFS('Cobalt Prices'!$G$10:$G$4229,'Cobalt Prices'!$E$10:$E$4229,WSB$4)</f>
        <v>#DIV/0!</v>
      </c>
      <c r="WSC20" s="38" t="e">
        <f>AVERAGEIFS('Cobalt Prices'!$G$10:$G$4229,'Cobalt Prices'!$E$10:$E$4229,WSC$4)</f>
        <v>#DIV/0!</v>
      </c>
      <c r="WSD20" s="38" t="e">
        <f>AVERAGEIFS('Cobalt Prices'!$G$10:$G$4229,'Cobalt Prices'!$E$10:$E$4229,WSD$4)</f>
        <v>#DIV/0!</v>
      </c>
      <c r="WSE20" s="38" t="e">
        <f>AVERAGEIFS('Cobalt Prices'!$G$10:$G$4229,'Cobalt Prices'!$E$10:$E$4229,WSE$4)</f>
        <v>#DIV/0!</v>
      </c>
      <c r="WSF20" s="38" t="e">
        <f>AVERAGEIFS('Cobalt Prices'!$G$10:$G$4229,'Cobalt Prices'!$E$10:$E$4229,WSF$4)</f>
        <v>#DIV/0!</v>
      </c>
      <c r="WSG20" s="38" t="e">
        <f>AVERAGEIFS('Cobalt Prices'!$G$10:$G$4229,'Cobalt Prices'!$E$10:$E$4229,WSG$4)</f>
        <v>#DIV/0!</v>
      </c>
      <c r="WSH20" s="38" t="e">
        <f>AVERAGEIFS('Cobalt Prices'!$G$10:$G$4229,'Cobalt Prices'!$E$10:$E$4229,WSH$4)</f>
        <v>#DIV/0!</v>
      </c>
      <c r="WSI20" s="38" t="e">
        <f>AVERAGEIFS('Cobalt Prices'!$G$10:$G$4229,'Cobalt Prices'!$E$10:$E$4229,WSI$4)</f>
        <v>#DIV/0!</v>
      </c>
      <c r="WSJ20" s="38" t="e">
        <f>AVERAGEIFS('Cobalt Prices'!$G$10:$G$4229,'Cobalt Prices'!$E$10:$E$4229,WSJ$4)</f>
        <v>#DIV/0!</v>
      </c>
      <c r="WSK20" s="38" t="e">
        <f>AVERAGEIFS('Cobalt Prices'!$G$10:$G$4229,'Cobalt Prices'!$E$10:$E$4229,WSK$4)</f>
        <v>#DIV/0!</v>
      </c>
      <c r="WSL20" s="38" t="e">
        <f>AVERAGEIFS('Cobalt Prices'!$G$10:$G$4229,'Cobalt Prices'!$E$10:$E$4229,WSL$4)</f>
        <v>#DIV/0!</v>
      </c>
      <c r="WSM20" s="38" t="e">
        <f>AVERAGEIFS('Cobalt Prices'!$G$10:$G$4229,'Cobalt Prices'!$E$10:$E$4229,WSM$4)</f>
        <v>#DIV/0!</v>
      </c>
      <c r="WSN20" s="38" t="e">
        <f>AVERAGEIFS('Cobalt Prices'!$G$10:$G$4229,'Cobalt Prices'!$E$10:$E$4229,WSN$4)</f>
        <v>#DIV/0!</v>
      </c>
      <c r="WSO20" s="38" t="e">
        <f>AVERAGEIFS('Cobalt Prices'!$G$10:$G$4229,'Cobalt Prices'!$E$10:$E$4229,WSO$4)</f>
        <v>#DIV/0!</v>
      </c>
      <c r="WSP20" s="38" t="e">
        <f>AVERAGEIFS('Cobalt Prices'!$G$10:$G$4229,'Cobalt Prices'!$E$10:$E$4229,WSP$4)</f>
        <v>#DIV/0!</v>
      </c>
      <c r="WSQ20" s="38" t="e">
        <f>AVERAGEIFS('Cobalt Prices'!$G$10:$G$4229,'Cobalt Prices'!$E$10:$E$4229,WSQ$4)</f>
        <v>#DIV/0!</v>
      </c>
      <c r="WSR20" s="38" t="e">
        <f>AVERAGEIFS('Cobalt Prices'!$G$10:$G$4229,'Cobalt Prices'!$E$10:$E$4229,WSR$4)</f>
        <v>#DIV/0!</v>
      </c>
      <c r="WSS20" s="38" t="e">
        <f>AVERAGEIFS('Cobalt Prices'!$G$10:$G$4229,'Cobalt Prices'!$E$10:$E$4229,WSS$4)</f>
        <v>#DIV/0!</v>
      </c>
      <c r="WST20" s="38" t="e">
        <f>AVERAGEIFS('Cobalt Prices'!$G$10:$G$4229,'Cobalt Prices'!$E$10:$E$4229,WST$4)</f>
        <v>#DIV/0!</v>
      </c>
      <c r="WSU20" s="38" t="e">
        <f>AVERAGEIFS('Cobalt Prices'!$G$10:$G$4229,'Cobalt Prices'!$E$10:$E$4229,WSU$4)</f>
        <v>#DIV/0!</v>
      </c>
      <c r="WSV20" s="38" t="e">
        <f>AVERAGEIFS('Cobalt Prices'!$G$10:$G$4229,'Cobalt Prices'!$E$10:$E$4229,WSV$4)</f>
        <v>#DIV/0!</v>
      </c>
      <c r="WSW20" s="38" t="e">
        <f>AVERAGEIFS('Cobalt Prices'!$G$10:$G$4229,'Cobalt Prices'!$E$10:$E$4229,WSW$4)</f>
        <v>#DIV/0!</v>
      </c>
      <c r="WSX20" s="38" t="e">
        <f>AVERAGEIFS('Cobalt Prices'!$G$10:$G$4229,'Cobalt Prices'!$E$10:$E$4229,WSX$4)</f>
        <v>#DIV/0!</v>
      </c>
      <c r="WSY20" s="38" t="e">
        <f>AVERAGEIFS('Cobalt Prices'!$G$10:$G$4229,'Cobalt Prices'!$E$10:$E$4229,WSY$4)</f>
        <v>#DIV/0!</v>
      </c>
      <c r="WSZ20" s="38" t="e">
        <f>AVERAGEIFS('Cobalt Prices'!$G$10:$G$4229,'Cobalt Prices'!$E$10:$E$4229,WSZ$4)</f>
        <v>#DIV/0!</v>
      </c>
      <c r="WTA20" s="38" t="e">
        <f>AVERAGEIFS('Cobalt Prices'!$G$10:$G$4229,'Cobalt Prices'!$E$10:$E$4229,WTA$4)</f>
        <v>#DIV/0!</v>
      </c>
      <c r="WTB20" s="38" t="e">
        <f>AVERAGEIFS('Cobalt Prices'!$G$10:$G$4229,'Cobalt Prices'!$E$10:$E$4229,WTB$4)</f>
        <v>#DIV/0!</v>
      </c>
      <c r="WTC20" s="38" t="e">
        <f>AVERAGEIFS('Cobalt Prices'!$G$10:$G$4229,'Cobalt Prices'!$E$10:$E$4229,WTC$4)</f>
        <v>#DIV/0!</v>
      </c>
      <c r="WTD20" s="38" t="e">
        <f>AVERAGEIFS('Cobalt Prices'!$G$10:$G$4229,'Cobalt Prices'!$E$10:$E$4229,WTD$4)</f>
        <v>#DIV/0!</v>
      </c>
      <c r="WTE20" s="38" t="e">
        <f>AVERAGEIFS('Cobalt Prices'!$G$10:$G$4229,'Cobalt Prices'!$E$10:$E$4229,WTE$4)</f>
        <v>#DIV/0!</v>
      </c>
      <c r="WTF20" s="38" t="e">
        <f>AVERAGEIFS('Cobalt Prices'!$G$10:$G$4229,'Cobalt Prices'!$E$10:$E$4229,WTF$4)</f>
        <v>#DIV/0!</v>
      </c>
      <c r="WTG20" s="38" t="e">
        <f>AVERAGEIFS('Cobalt Prices'!$G$10:$G$4229,'Cobalt Prices'!$E$10:$E$4229,WTG$4)</f>
        <v>#DIV/0!</v>
      </c>
      <c r="WTH20" s="38" t="e">
        <f>AVERAGEIFS('Cobalt Prices'!$G$10:$G$4229,'Cobalt Prices'!$E$10:$E$4229,WTH$4)</f>
        <v>#DIV/0!</v>
      </c>
      <c r="WTI20" s="38" t="e">
        <f>AVERAGEIFS('Cobalt Prices'!$G$10:$G$4229,'Cobalt Prices'!$E$10:$E$4229,WTI$4)</f>
        <v>#DIV/0!</v>
      </c>
      <c r="WTJ20" s="38" t="e">
        <f>AVERAGEIFS('Cobalt Prices'!$G$10:$G$4229,'Cobalt Prices'!$E$10:$E$4229,WTJ$4)</f>
        <v>#DIV/0!</v>
      </c>
      <c r="WTK20" s="38" t="e">
        <f>AVERAGEIFS('Cobalt Prices'!$G$10:$G$4229,'Cobalt Prices'!$E$10:$E$4229,WTK$4)</f>
        <v>#DIV/0!</v>
      </c>
      <c r="WTL20" s="38" t="e">
        <f>AVERAGEIFS('Cobalt Prices'!$G$10:$G$4229,'Cobalt Prices'!$E$10:$E$4229,WTL$4)</f>
        <v>#DIV/0!</v>
      </c>
      <c r="WTM20" s="38" t="e">
        <f>AVERAGEIFS('Cobalt Prices'!$G$10:$G$4229,'Cobalt Prices'!$E$10:$E$4229,WTM$4)</f>
        <v>#DIV/0!</v>
      </c>
      <c r="WTN20" s="38" t="e">
        <f>AVERAGEIFS('Cobalt Prices'!$G$10:$G$4229,'Cobalt Prices'!$E$10:$E$4229,WTN$4)</f>
        <v>#DIV/0!</v>
      </c>
      <c r="WTO20" s="38" t="e">
        <f>AVERAGEIFS('Cobalt Prices'!$G$10:$G$4229,'Cobalt Prices'!$E$10:$E$4229,WTO$4)</f>
        <v>#DIV/0!</v>
      </c>
      <c r="WTP20" s="38" t="e">
        <f>AVERAGEIFS('Cobalt Prices'!$G$10:$G$4229,'Cobalt Prices'!$E$10:$E$4229,WTP$4)</f>
        <v>#DIV/0!</v>
      </c>
      <c r="WTQ20" s="38" t="e">
        <f>AVERAGEIFS('Cobalt Prices'!$G$10:$G$4229,'Cobalt Prices'!$E$10:$E$4229,WTQ$4)</f>
        <v>#DIV/0!</v>
      </c>
      <c r="WTR20" s="38" t="e">
        <f>AVERAGEIFS('Cobalt Prices'!$G$10:$G$4229,'Cobalt Prices'!$E$10:$E$4229,WTR$4)</f>
        <v>#DIV/0!</v>
      </c>
      <c r="WTS20" s="38" t="e">
        <f>AVERAGEIFS('Cobalt Prices'!$G$10:$G$4229,'Cobalt Prices'!$E$10:$E$4229,WTS$4)</f>
        <v>#DIV/0!</v>
      </c>
      <c r="WTT20" s="38" t="e">
        <f>AVERAGEIFS('Cobalt Prices'!$G$10:$G$4229,'Cobalt Prices'!$E$10:$E$4229,WTT$4)</f>
        <v>#DIV/0!</v>
      </c>
      <c r="WTU20" s="38" t="e">
        <f>AVERAGEIFS('Cobalt Prices'!$G$10:$G$4229,'Cobalt Prices'!$E$10:$E$4229,WTU$4)</f>
        <v>#DIV/0!</v>
      </c>
      <c r="WTV20" s="38" t="e">
        <f>AVERAGEIFS('Cobalt Prices'!$G$10:$G$4229,'Cobalt Prices'!$E$10:$E$4229,WTV$4)</f>
        <v>#DIV/0!</v>
      </c>
      <c r="WTW20" s="38" t="e">
        <f>AVERAGEIFS('Cobalt Prices'!$G$10:$G$4229,'Cobalt Prices'!$E$10:$E$4229,WTW$4)</f>
        <v>#DIV/0!</v>
      </c>
      <c r="WTX20" s="38" t="e">
        <f>AVERAGEIFS('Cobalt Prices'!$G$10:$G$4229,'Cobalt Prices'!$E$10:$E$4229,WTX$4)</f>
        <v>#DIV/0!</v>
      </c>
      <c r="WTY20" s="38" t="e">
        <f>AVERAGEIFS('Cobalt Prices'!$G$10:$G$4229,'Cobalt Prices'!$E$10:$E$4229,WTY$4)</f>
        <v>#DIV/0!</v>
      </c>
      <c r="WTZ20" s="38" t="e">
        <f>AVERAGEIFS('Cobalt Prices'!$G$10:$G$4229,'Cobalt Prices'!$E$10:$E$4229,WTZ$4)</f>
        <v>#DIV/0!</v>
      </c>
      <c r="WUA20" s="38" t="e">
        <f>AVERAGEIFS('Cobalt Prices'!$G$10:$G$4229,'Cobalt Prices'!$E$10:$E$4229,WUA$4)</f>
        <v>#DIV/0!</v>
      </c>
      <c r="WUB20" s="38" t="e">
        <f>AVERAGEIFS('Cobalt Prices'!$G$10:$G$4229,'Cobalt Prices'!$E$10:$E$4229,WUB$4)</f>
        <v>#DIV/0!</v>
      </c>
      <c r="WUC20" s="38" t="e">
        <f>AVERAGEIFS('Cobalt Prices'!$G$10:$G$4229,'Cobalt Prices'!$E$10:$E$4229,WUC$4)</f>
        <v>#DIV/0!</v>
      </c>
      <c r="WUD20" s="38" t="e">
        <f>AVERAGEIFS('Cobalt Prices'!$G$10:$G$4229,'Cobalt Prices'!$E$10:$E$4229,WUD$4)</f>
        <v>#DIV/0!</v>
      </c>
      <c r="WUE20" s="38" t="e">
        <f>AVERAGEIFS('Cobalt Prices'!$G$10:$G$4229,'Cobalt Prices'!$E$10:$E$4229,WUE$4)</f>
        <v>#DIV/0!</v>
      </c>
      <c r="WUF20" s="38" t="e">
        <f>AVERAGEIFS('Cobalt Prices'!$G$10:$G$4229,'Cobalt Prices'!$E$10:$E$4229,WUF$4)</f>
        <v>#DIV/0!</v>
      </c>
      <c r="WUG20" s="38" t="e">
        <f>AVERAGEIFS('Cobalt Prices'!$G$10:$G$4229,'Cobalt Prices'!$E$10:$E$4229,WUG$4)</f>
        <v>#DIV/0!</v>
      </c>
      <c r="WUH20" s="38" t="e">
        <f>AVERAGEIFS('Cobalt Prices'!$G$10:$G$4229,'Cobalt Prices'!$E$10:$E$4229,WUH$4)</f>
        <v>#DIV/0!</v>
      </c>
      <c r="WUI20" s="38" t="e">
        <f>AVERAGEIFS('Cobalt Prices'!$G$10:$G$4229,'Cobalt Prices'!$E$10:$E$4229,WUI$4)</f>
        <v>#DIV/0!</v>
      </c>
      <c r="WUJ20" s="38" t="e">
        <f>AVERAGEIFS('Cobalt Prices'!$G$10:$G$4229,'Cobalt Prices'!$E$10:$E$4229,WUJ$4)</f>
        <v>#DIV/0!</v>
      </c>
      <c r="WUK20" s="38" t="e">
        <f>AVERAGEIFS('Cobalt Prices'!$G$10:$G$4229,'Cobalt Prices'!$E$10:$E$4229,WUK$4)</f>
        <v>#DIV/0!</v>
      </c>
      <c r="WUL20" s="38" t="e">
        <f>AVERAGEIFS('Cobalt Prices'!$G$10:$G$4229,'Cobalt Prices'!$E$10:$E$4229,WUL$4)</f>
        <v>#DIV/0!</v>
      </c>
      <c r="WUM20" s="38" t="e">
        <f>AVERAGEIFS('Cobalt Prices'!$G$10:$G$4229,'Cobalt Prices'!$E$10:$E$4229,WUM$4)</f>
        <v>#DIV/0!</v>
      </c>
      <c r="WUN20" s="38" t="e">
        <f>AVERAGEIFS('Cobalt Prices'!$G$10:$G$4229,'Cobalt Prices'!$E$10:$E$4229,WUN$4)</f>
        <v>#DIV/0!</v>
      </c>
      <c r="WUO20" s="38" t="e">
        <f>AVERAGEIFS('Cobalt Prices'!$G$10:$G$4229,'Cobalt Prices'!$E$10:$E$4229,WUO$4)</f>
        <v>#DIV/0!</v>
      </c>
      <c r="WUP20" s="38" t="e">
        <f>AVERAGEIFS('Cobalt Prices'!$G$10:$G$4229,'Cobalt Prices'!$E$10:$E$4229,WUP$4)</f>
        <v>#DIV/0!</v>
      </c>
      <c r="WUQ20" s="38" t="e">
        <f>AVERAGEIFS('Cobalt Prices'!$G$10:$G$4229,'Cobalt Prices'!$E$10:$E$4229,WUQ$4)</f>
        <v>#DIV/0!</v>
      </c>
      <c r="WUR20" s="38" t="e">
        <f>AVERAGEIFS('Cobalt Prices'!$G$10:$G$4229,'Cobalt Prices'!$E$10:$E$4229,WUR$4)</f>
        <v>#DIV/0!</v>
      </c>
      <c r="WUS20" s="38" t="e">
        <f>AVERAGEIFS('Cobalt Prices'!$G$10:$G$4229,'Cobalt Prices'!$E$10:$E$4229,WUS$4)</f>
        <v>#DIV/0!</v>
      </c>
      <c r="WUT20" s="38" t="e">
        <f>AVERAGEIFS('Cobalt Prices'!$G$10:$G$4229,'Cobalt Prices'!$E$10:$E$4229,WUT$4)</f>
        <v>#DIV/0!</v>
      </c>
      <c r="WUU20" s="38" t="e">
        <f>AVERAGEIFS('Cobalt Prices'!$G$10:$G$4229,'Cobalt Prices'!$E$10:$E$4229,WUU$4)</f>
        <v>#DIV/0!</v>
      </c>
      <c r="WUV20" s="38" t="e">
        <f>AVERAGEIFS('Cobalt Prices'!$G$10:$G$4229,'Cobalt Prices'!$E$10:$E$4229,WUV$4)</f>
        <v>#DIV/0!</v>
      </c>
      <c r="WUW20" s="38" t="e">
        <f>AVERAGEIFS('Cobalt Prices'!$G$10:$G$4229,'Cobalt Prices'!$E$10:$E$4229,WUW$4)</f>
        <v>#DIV/0!</v>
      </c>
      <c r="WUX20" s="38" t="e">
        <f>AVERAGEIFS('Cobalt Prices'!$G$10:$G$4229,'Cobalt Prices'!$E$10:$E$4229,WUX$4)</f>
        <v>#DIV/0!</v>
      </c>
      <c r="WUY20" s="38" t="e">
        <f>AVERAGEIFS('Cobalt Prices'!$G$10:$G$4229,'Cobalt Prices'!$E$10:$E$4229,WUY$4)</f>
        <v>#DIV/0!</v>
      </c>
      <c r="WUZ20" s="38" t="e">
        <f>AVERAGEIFS('Cobalt Prices'!$G$10:$G$4229,'Cobalt Prices'!$E$10:$E$4229,WUZ$4)</f>
        <v>#DIV/0!</v>
      </c>
      <c r="WVA20" s="38" t="e">
        <f>AVERAGEIFS('Cobalt Prices'!$G$10:$G$4229,'Cobalt Prices'!$E$10:$E$4229,WVA$4)</f>
        <v>#DIV/0!</v>
      </c>
      <c r="WVB20" s="38" t="e">
        <f>AVERAGEIFS('Cobalt Prices'!$G$10:$G$4229,'Cobalt Prices'!$E$10:$E$4229,WVB$4)</f>
        <v>#DIV/0!</v>
      </c>
      <c r="WVC20" s="38" t="e">
        <f>AVERAGEIFS('Cobalt Prices'!$G$10:$G$4229,'Cobalt Prices'!$E$10:$E$4229,WVC$4)</f>
        <v>#DIV/0!</v>
      </c>
      <c r="WVD20" s="38" t="e">
        <f>AVERAGEIFS('Cobalt Prices'!$G$10:$G$4229,'Cobalt Prices'!$E$10:$E$4229,WVD$4)</f>
        <v>#DIV/0!</v>
      </c>
      <c r="WVE20" s="38" t="e">
        <f>AVERAGEIFS('Cobalt Prices'!$G$10:$G$4229,'Cobalt Prices'!$E$10:$E$4229,WVE$4)</f>
        <v>#DIV/0!</v>
      </c>
      <c r="WVF20" s="38" t="e">
        <f>AVERAGEIFS('Cobalt Prices'!$G$10:$G$4229,'Cobalt Prices'!$E$10:$E$4229,WVF$4)</f>
        <v>#DIV/0!</v>
      </c>
      <c r="WVG20" s="38" t="e">
        <f>AVERAGEIFS('Cobalt Prices'!$G$10:$G$4229,'Cobalt Prices'!$E$10:$E$4229,WVG$4)</f>
        <v>#DIV/0!</v>
      </c>
      <c r="WVH20" s="38" t="e">
        <f>AVERAGEIFS('Cobalt Prices'!$G$10:$G$4229,'Cobalt Prices'!$E$10:$E$4229,WVH$4)</f>
        <v>#DIV/0!</v>
      </c>
      <c r="WVI20" s="38" t="e">
        <f>AVERAGEIFS('Cobalt Prices'!$G$10:$G$4229,'Cobalt Prices'!$E$10:$E$4229,WVI$4)</f>
        <v>#DIV/0!</v>
      </c>
      <c r="WVJ20" s="38" t="e">
        <f>AVERAGEIFS('Cobalt Prices'!$G$10:$G$4229,'Cobalt Prices'!$E$10:$E$4229,WVJ$4)</f>
        <v>#DIV/0!</v>
      </c>
      <c r="WVK20" s="38" t="e">
        <f>AVERAGEIFS('Cobalt Prices'!$G$10:$G$4229,'Cobalt Prices'!$E$10:$E$4229,WVK$4)</f>
        <v>#DIV/0!</v>
      </c>
      <c r="WVL20" s="38" t="e">
        <f>AVERAGEIFS('Cobalt Prices'!$G$10:$G$4229,'Cobalt Prices'!$E$10:$E$4229,WVL$4)</f>
        <v>#DIV/0!</v>
      </c>
      <c r="WVM20" s="38" t="e">
        <f>AVERAGEIFS('Cobalt Prices'!$G$10:$G$4229,'Cobalt Prices'!$E$10:$E$4229,WVM$4)</f>
        <v>#DIV/0!</v>
      </c>
      <c r="WVN20" s="38" t="e">
        <f>AVERAGEIFS('Cobalt Prices'!$G$10:$G$4229,'Cobalt Prices'!$E$10:$E$4229,WVN$4)</f>
        <v>#DIV/0!</v>
      </c>
      <c r="WVO20" s="38" t="e">
        <f>AVERAGEIFS('Cobalt Prices'!$G$10:$G$4229,'Cobalt Prices'!$E$10:$E$4229,WVO$4)</f>
        <v>#DIV/0!</v>
      </c>
      <c r="WVP20" s="38" t="e">
        <f>AVERAGEIFS('Cobalt Prices'!$G$10:$G$4229,'Cobalt Prices'!$E$10:$E$4229,WVP$4)</f>
        <v>#DIV/0!</v>
      </c>
      <c r="WVQ20" s="38" t="e">
        <f>AVERAGEIFS('Cobalt Prices'!$G$10:$G$4229,'Cobalt Prices'!$E$10:$E$4229,WVQ$4)</f>
        <v>#DIV/0!</v>
      </c>
      <c r="WVR20" s="38" t="e">
        <f>AVERAGEIFS('Cobalt Prices'!$G$10:$G$4229,'Cobalt Prices'!$E$10:$E$4229,WVR$4)</f>
        <v>#DIV/0!</v>
      </c>
      <c r="WVS20" s="38" t="e">
        <f>AVERAGEIFS('Cobalt Prices'!$G$10:$G$4229,'Cobalt Prices'!$E$10:$E$4229,WVS$4)</f>
        <v>#DIV/0!</v>
      </c>
      <c r="WVT20" s="38" t="e">
        <f>AVERAGEIFS('Cobalt Prices'!$G$10:$G$4229,'Cobalt Prices'!$E$10:$E$4229,WVT$4)</f>
        <v>#DIV/0!</v>
      </c>
      <c r="WVU20" s="38" t="e">
        <f>AVERAGEIFS('Cobalt Prices'!$G$10:$G$4229,'Cobalt Prices'!$E$10:$E$4229,WVU$4)</f>
        <v>#DIV/0!</v>
      </c>
      <c r="WVV20" s="38" t="e">
        <f>AVERAGEIFS('Cobalt Prices'!$G$10:$G$4229,'Cobalt Prices'!$E$10:$E$4229,WVV$4)</f>
        <v>#DIV/0!</v>
      </c>
      <c r="WVW20" s="38" t="e">
        <f>AVERAGEIFS('Cobalt Prices'!$G$10:$G$4229,'Cobalt Prices'!$E$10:$E$4229,WVW$4)</f>
        <v>#DIV/0!</v>
      </c>
      <c r="WVX20" s="38" t="e">
        <f>AVERAGEIFS('Cobalt Prices'!$G$10:$G$4229,'Cobalt Prices'!$E$10:$E$4229,WVX$4)</f>
        <v>#DIV/0!</v>
      </c>
      <c r="WVY20" s="38" t="e">
        <f>AVERAGEIFS('Cobalt Prices'!$G$10:$G$4229,'Cobalt Prices'!$E$10:$E$4229,WVY$4)</f>
        <v>#DIV/0!</v>
      </c>
      <c r="WVZ20" s="38" t="e">
        <f>AVERAGEIFS('Cobalt Prices'!$G$10:$G$4229,'Cobalt Prices'!$E$10:$E$4229,WVZ$4)</f>
        <v>#DIV/0!</v>
      </c>
      <c r="WWA20" s="38" t="e">
        <f>AVERAGEIFS('Cobalt Prices'!$G$10:$G$4229,'Cobalt Prices'!$E$10:$E$4229,WWA$4)</f>
        <v>#DIV/0!</v>
      </c>
      <c r="WWB20" s="38" t="e">
        <f>AVERAGEIFS('Cobalt Prices'!$G$10:$G$4229,'Cobalt Prices'!$E$10:$E$4229,WWB$4)</f>
        <v>#DIV/0!</v>
      </c>
      <c r="WWC20" s="38" t="e">
        <f>AVERAGEIFS('Cobalt Prices'!$G$10:$G$4229,'Cobalt Prices'!$E$10:$E$4229,WWC$4)</f>
        <v>#DIV/0!</v>
      </c>
      <c r="WWD20" s="38" t="e">
        <f>AVERAGEIFS('Cobalt Prices'!$G$10:$G$4229,'Cobalt Prices'!$E$10:$E$4229,WWD$4)</f>
        <v>#DIV/0!</v>
      </c>
      <c r="WWE20" s="38" t="e">
        <f>AVERAGEIFS('Cobalt Prices'!$G$10:$G$4229,'Cobalt Prices'!$E$10:$E$4229,WWE$4)</f>
        <v>#DIV/0!</v>
      </c>
      <c r="WWF20" s="38" t="e">
        <f>AVERAGEIFS('Cobalt Prices'!$G$10:$G$4229,'Cobalt Prices'!$E$10:$E$4229,WWF$4)</f>
        <v>#DIV/0!</v>
      </c>
      <c r="WWG20" s="38" t="e">
        <f>AVERAGEIFS('Cobalt Prices'!$G$10:$G$4229,'Cobalt Prices'!$E$10:$E$4229,WWG$4)</f>
        <v>#DIV/0!</v>
      </c>
      <c r="WWH20" s="38" t="e">
        <f>AVERAGEIFS('Cobalt Prices'!$G$10:$G$4229,'Cobalt Prices'!$E$10:$E$4229,WWH$4)</f>
        <v>#DIV/0!</v>
      </c>
      <c r="WWI20" s="38" t="e">
        <f>AVERAGEIFS('Cobalt Prices'!$G$10:$G$4229,'Cobalt Prices'!$E$10:$E$4229,WWI$4)</f>
        <v>#DIV/0!</v>
      </c>
      <c r="WWJ20" s="38" t="e">
        <f>AVERAGEIFS('Cobalt Prices'!$G$10:$G$4229,'Cobalt Prices'!$E$10:$E$4229,WWJ$4)</f>
        <v>#DIV/0!</v>
      </c>
      <c r="WWK20" s="38" t="e">
        <f>AVERAGEIFS('Cobalt Prices'!$G$10:$G$4229,'Cobalt Prices'!$E$10:$E$4229,WWK$4)</f>
        <v>#DIV/0!</v>
      </c>
      <c r="WWL20" s="38" t="e">
        <f>AVERAGEIFS('Cobalt Prices'!$G$10:$G$4229,'Cobalt Prices'!$E$10:$E$4229,WWL$4)</f>
        <v>#DIV/0!</v>
      </c>
      <c r="WWM20" s="38" t="e">
        <f>AVERAGEIFS('Cobalt Prices'!$G$10:$G$4229,'Cobalt Prices'!$E$10:$E$4229,WWM$4)</f>
        <v>#DIV/0!</v>
      </c>
      <c r="WWN20" s="38" t="e">
        <f>AVERAGEIFS('Cobalt Prices'!$G$10:$G$4229,'Cobalt Prices'!$E$10:$E$4229,WWN$4)</f>
        <v>#DIV/0!</v>
      </c>
      <c r="WWO20" s="38" t="e">
        <f>AVERAGEIFS('Cobalt Prices'!$G$10:$G$4229,'Cobalt Prices'!$E$10:$E$4229,WWO$4)</f>
        <v>#DIV/0!</v>
      </c>
      <c r="WWP20" s="38" t="e">
        <f>AVERAGEIFS('Cobalt Prices'!$G$10:$G$4229,'Cobalt Prices'!$E$10:$E$4229,WWP$4)</f>
        <v>#DIV/0!</v>
      </c>
      <c r="WWQ20" s="38" t="e">
        <f>AVERAGEIFS('Cobalt Prices'!$G$10:$G$4229,'Cobalt Prices'!$E$10:$E$4229,WWQ$4)</f>
        <v>#DIV/0!</v>
      </c>
      <c r="WWR20" s="38" t="e">
        <f>AVERAGEIFS('Cobalt Prices'!$G$10:$G$4229,'Cobalt Prices'!$E$10:$E$4229,WWR$4)</f>
        <v>#DIV/0!</v>
      </c>
      <c r="WWS20" s="38" t="e">
        <f>AVERAGEIFS('Cobalt Prices'!$G$10:$G$4229,'Cobalt Prices'!$E$10:$E$4229,WWS$4)</f>
        <v>#DIV/0!</v>
      </c>
      <c r="WWT20" s="38" t="e">
        <f>AVERAGEIFS('Cobalt Prices'!$G$10:$G$4229,'Cobalt Prices'!$E$10:$E$4229,WWT$4)</f>
        <v>#DIV/0!</v>
      </c>
      <c r="WWU20" s="38" t="e">
        <f>AVERAGEIFS('Cobalt Prices'!$G$10:$G$4229,'Cobalt Prices'!$E$10:$E$4229,WWU$4)</f>
        <v>#DIV/0!</v>
      </c>
      <c r="WWV20" s="38" t="e">
        <f>AVERAGEIFS('Cobalt Prices'!$G$10:$G$4229,'Cobalt Prices'!$E$10:$E$4229,WWV$4)</f>
        <v>#DIV/0!</v>
      </c>
      <c r="WWW20" s="38" t="e">
        <f>AVERAGEIFS('Cobalt Prices'!$G$10:$G$4229,'Cobalt Prices'!$E$10:$E$4229,WWW$4)</f>
        <v>#DIV/0!</v>
      </c>
      <c r="WWX20" s="38" t="e">
        <f>AVERAGEIFS('Cobalt Prices'!$G$10:$G$4229,'Cobalt Prices'!$E$10:$E$4229,WWX$4)</f>
        <v>#DIV/0!</v>
      </c>
      <c r="WWY20" s="38" t="e">
        <f>AVERAGEIFS('Cobalt Prices'!$G$10:$G$4229,'Cobalt Prices'!$E$10:$E$4229,WWY$4)</f>
        <v>#DIV/0!</v>
      </c>
      <c r="WWZ20" s="38" t="e">
        <f>AVERAGEIFS('Cobalt Prices'!$G$10:$G$4229,'Cobalt Prices'!$E$10:$E$4229,WWZ$4)</f>
        <v>#DIV/0!</v>
      </c>
      <c r="WXA20" s="38" t="e">
        <f>AVERAGEIFS('Cobalt Prices'!$G$10:$G$4229,'Cobalt Prices'!$E$10:$E$4229,WXA$4)</f>
        <v>#DIV/0!</v>
      </c>
      <c r="WXB20" s="38" t="e">
        <f>AVERAGEIFS('Cobalt Prices'!$G$10:$G$4229,'Cobalt Prices'!$E$10:$E$4229,WXB$4)</f>
        <v>#DIV/0!</v>
      </c>
      <c r="WXC20" s="38" t="e">
        <f>AVERAGEIFS('Cobalt Prices'!$G$10:$G$4229,'Cobalt Prices'!$E$10:$E$4229,WXC$4)</f>
        <v>#DIV/0!</v>
      </c>
      <c r="WXD20" s="38" t="e">
        <f>AVERAGEIFS('Cobalt Prices'!$G$10:$G$4229,'Cobalt Prices'!$E$10:$E$4229,WXD$4)</f>
        <v>#DIV/0!</v>
      </c>
      <c r="WXE20" s="38" t="e">
        <f>AVERAGEIFS('Cobalt Prices'!$G$10:$G$4229,'Cobalt Prices'!$E$10:$E$4229,WXE$4)</f>
        <v>#DIV/0!</v>
      </c>
      <c r="WXF20" s="38" t="e">
        <f>AVERAGEIFS('Cobalt Prices'!$G$10:$G$4229,'Cobalt Prices'!$E$10:$E$4229,WXF$4)</f>
        <v>#DIV/0!</v>
      </c>
      <c r="WXG20" s="38" t="e">
        <f>AVERAGEIFS('Cobalt Prices'!$G$10:$G$4229,'Cobalt Prices'!$E$10:$E$4229,WXG$4)</f>
        <v>#DIV/0!</v>
      </c>
      <c r="WXH20" s="38" t="e">
        <f>AVERAGEIFS('Cobalt Prices'!$G$10:$G$4229,'Cobalt Prices'!$E$10:$E$4229,WXH$4)</f>
        <v>#DIV/0!</v>
      </c>
      <c r="WXI20" s="38" t="e">
        <f>AVERAGEIFS('Cobalt Prices'!$G$10:$G$4229,'Cobalt Prices'!$E$10:$E$4229,WXI$4)</f>
        <v>#DIV/0!</v>
      </c>
      <c r="WXJ20" s="38" t="e">
        <f>AVERAGEIFS('Cobalt Prices'!$G$10:$G$4229,'Cobalt Prices'!$E$10:$E$4229,WXJ$4)</f>
        <v>#DIV/0!</v>
      </c>
      <c r="WXK20" s="38" t="e">
        <f>AVERAGEIFS('Cobalt Prices'!$G$10:$G$4229,'Cobalt Prices'!$E$10:$E$4229,WXK$4)</f>
        <v>#DIV/0!</v>
      </c>
      <c r="WXL20" s="38" t="e">
        <f>AVERAGEIFS('Cobalt Prices'!$G$10:$G$4229,'Cobalt Prices'!$E$10:$E$4229,WXL$4)</f>
        <v>#DIV/0!</v>
      </c>
      <c r="WXM20" s="38" t="e">
        <f>AVERAGEIFS('Cobalt Prices'!$G$10:$G$4229,'Cobalt Prices'!$E$10:$E$4229,WXM$4)</f>
        <v>#DIV/0!</v>
      </c>
      <c r="WXN20" s="38" t="e">
        <f>AVERAGEIFS('Cobalt Prices'!$G$10:$G$4229,'Cobalt Prices'!$E$10:$E$4229,WXN$4)</f>
        <v>#DIV/0!</v>
      </c>
      <c r="WXO20" s="38" t="e">
        <f>AVERAGEIFS('Cobalt Prices'!$G$10:$G$4229,'Cobalt Prices'!$E$10:$E$4229,WXO$4)</f>
        <v>#DIV/0!</v>
      </c>
      <c r="WXP20" s="38" t="e">
        <f>AVERAGEIFS('Cobalt Prices'!$G$10:$G$4229,'Cobalt Prices'!$E$10:$E$4229,WXP$4)</f>
        <v>#DIV/0!</v>
      </c>
      <c r="WXQ20" s="38" t="e">
        <f>AVERAGEIFS('Cobalt Prices'!$G$10:$G$4229,'Cobalt Prices'!$E$10:$E$4229,WXQ$4)</f>
        <v>#DIV/0!</v>
      </c>
      <c r="WXR20" s="38" t="e">
        <f>AVERAGEIFS('Cobalt Prices'!$G$10:$G$4229,'Cobalt Prices'!$E$10:$E$4229,WXR$4)</f>
        <v>#DIV/0!</v>
      </c>
      <c r="WXS20" s="38" t="e">
        <f>AVERAGEIFS('Cobalt Prices'!$G$10:$G$4229,'Cobalt Prices'!$E$10:$E$4229,WXS$4)</f>
        <v>#DIV/0!</v>
      </c>
      <c r="WXT20" s="38" t="e">
        <f>AVERAGEIFS('Cobalt Prices'!$G$10:$G$4229,'Cobalt Prices'!$E$10:$E$4229,WXT$4)</f>
        <v>#DIV/0!</v>
      </c>
      <c r="WXU20" s="38" t="e">
        <f>AVERAGEIFS('Cobalt Prices'!$G$10:$G$4229,'Cobalt Prices'!$E$10:$E$4229,WXU$4)</f>
        <v>#DIV/0!</v>
      </c>
      <c r="WXV20" s="38" t="e">
        <f>AVERAGEIFS('Cobalt Prices'!$G$10:$G$4229,'Cobalt Prices'!$E$10:$E$4229,WXV$4)</f>
        <v>#DIV/0!</v>
      </c>
      <c r="WXW20" s="38" t="e">
        <f>AVERAGEIFS('Cobalt Prices'!$G$10:$G$4229,'Cobalt Prices'!$E$10:$E$4229,WXW$4)</f>
        <v>#DIV/0!</v>
      </c>
      <c r="WXX20" s="38" t="e">
        <f>AVERAGEIFS('Cobalt Prices'!$G$10:$G$4229,'Cobalt Prices'!$E$10:$E$4229,WXX$4)</f>
        <v>#DIV/0!</v>
      </c>
      <c r="WXY20" s="38" t="e">
        <f>AVERAGEIFS('Cobalt Prices'!$G$10:$G$4229,'Cobalt Prices'!$E$10:$E$4229,WXY$4)</f>
        <v>#DIV/0!</v>
      </c>
      <c r="WXZ20" s="38" t="e">
        <f>AVERAGEIFS('Cobalt Prices'!$G$10:$G$4229,'Cobalt Prices'!$E$10:$E$4229,WXZ$4)</f>
        <v>#DIV/0!</v>
      </c>
      <c r="WYA20" s="38" t="e">
        <f>AVERAGEIFS('Cobalt Prices'!$G$10:$G$4229,'Cobalt Prices'!$E$10:$E$4229,WYA$4)</f>
        <v>#DIV/0!</v>
      </c>
      <c r="WYB20" s="38" t="e">
        <f>AVERAGEIFS('Cobalt Prices'!$G$10:$G$4229,'Cobalt Prices'!$E$10:$E$4229,WYB$4)</f>
        <v>#DIV/0!</v>
      </c>
      <c r="WYC20" s="38" t="e">
        <f>AVERAGEIFS('Cobalt Prices'!$G$10:$G$4229,'Cobalt Prices'!$E$10:$E$4229,WYC$4)</f>
        <v>#DIV/0!</v>
      </c>
      <c r="WYD20" s="38" t="e">
        <f>AVERAGEIFS('Cobalt Prices'!$G$10:$G$4229,'Cobalt Prices'!$E$10:$E$4229,WYD$4)</f>
        <v>#DIV/0!</v>
      </c>
      <c r="WYE20" s="38" t="e">
        <f>AVERAGEIFS('Cobalt Prices'!$G$10:$G$4229,'Cobalt Prices'!$E$10:$E$4229,WYE$4)</f>
        <v>#DIV/0!</v>
      </c>
      <c r="WYF20" s="38" t="e">
        <f>AVERAGEIFS('Cobalt Prices'!$G$10:$G$4229,'Cobalt Prices'!$E$10:$E$4229,WYF$4)</f>
        <v>#DIV/0!</v>
      </c>
      <c r="WYG20" s="38" t="e">
        <f>AVERAGEIFS('Cobalt Prices'!$G$10:$G$4229,'Cobalt Prices'!$E$10:$E$4229,WYG$4)</f>
        <v>#DIV/0!</v>
      </c>
      <c r="WYH20" s="38" t="e">
        <f>AVERAGEIFS('Cobalt Prices'!$G$10:$G$4229,'Cobalt Prices'!$E$10:$E$4229,WYH$4)</f>
        <v>#DIV/0!</v>
      </c>
      <c r="WYI20" s="38" t="e">
        <f>AVERAGEIFS('Cobalt Prices'!$G$10:$G$4229,'Cobalt Prices'!$E$10:$E$4229,WYI$4)</f>
        <v>#DIV/0!</v>
      </c>
      <c r="WYJ20" s="38" t="e">
        <f>AVERAGEIFS('Cobalt Prices'!$G$10:$G$4229,'Cobalt Prices'!$E$10:$E$4229,WYJ$4)</f>
        <v>#DIV/0!</v>
      </c>
      <c r="WYK20" s="38" t="e">
        <f>AVERAGEIFS('Cobalt Prices'!$G$10:$G$4229,'Cobalt Prices'!$E$10:$E$4229,WYK$4)</f>
        <v>#DIV/0!</v>
      </c>
      <c r="WYL20" s="38" t="e">
        <f>AVERAGEIFS('Cobalt Prices'!$G$10:$G$4229,'Cobalt Prices'!$E$10:$E$4229,WYL$4)</f>
        <v>#DIV/0!</v>
      </c>
      <c r="WYM20" s="38" t="e">
        <f>AVERAGEIFS('Cobalt Prices'!$G$10:$G$4229,'Cobalt Prices'!$E$10:$E$4229,WYM$4)</f>
        <v>#DIV/0!</v>
      </c>
      <c r="WYN20" s="38" t="e">
        <f>AVERAGEIFS('Cobalt Prices'!$G$10:$G$4229,'Cobalt Prices'!$E$10:$E$4229,WYN$4)</f>
        <v>#DIV/0!</v>
      </c>
      <c r="WYO20" s="38" t="e">
        <f>AVERAGEIFS('Cobalt Prices'!$G$10:$G$4229,'Cobalt Prices'!$E$10:$E$4229,WYO$4)</f>
        <v>#DIV/0!</v>
      </c>
      <c r="WYP20" s="38" t="e">
        <f>AVERAGEIFS('Cobalt Prices'!$G$10:$G$4229,'Cobalt Prices'!$E$10:$E$4229,WYP$4)</f>
        <v>#DIV/0!</v>
      </c>
      <c r="WYQ20" s="38" t="e">
        <f>AVERAGEIFS('Cobalt Prices'!$G$10:$G$4229,'Cobalt Prices'!$E$10:$E$4229,WYQ$4)</f>
        <v>#DIV/0!</v>
      </c>
      <c r="WYR20" s="38" t="e">
        <f>AVERAGEIFS('Cobalt Prices'!$G$10:$G$4229,'Cobalt Prices'!$E$10:$E$4229,WYR$4)</f>
        <v>#DIV/0!</v>
      </c>
      <c r="WYS20" s="38" t="e">
        <f>AVERAGEIFS('Cobalt Prices'!$G$10:$G$4229,'Cobalt Prices'!$E$10:$E$4229,WYS$4)</f>
        <v>#DIV/0!</v>
      </c>
      <c r="WYT20" s="38" t="e">
        <f>AVERAGEIFS('Cobalt Prices'!$G$10:$G$4229,'Cobalt Prices'!$E$10:$E$4229,WYT$4)</f>
        <v>#DIV/0!</v>
      </c>
      <c r="WYU20" s="38" t="e">
        <f>AVERAGEIFS('Cobalt Prices'!$G$10:$G$4229,'Cobalt Prices'!$E$10:$E$4229,WYU$4)</f>
        <v>#DIV/0!</v>
      </c>
      <c r="WYV20" s="38" t="e">
        <f>AVERAGEIFS('Cobalt Prices'!$G$10:$G$4229,'Cobalt Prices'!$E$10:$E$4229,WYV$4)</f>
        <v>#DIV/0!</v>
      </c>
      <c r="WYW20" s="38" t="e">
        <f>AVERAGEIFS('Cobalt Prices'!$G$10:$G$4229,'Cobalt Prices'!$E$10:$E$4229,WYW$4)</f>
        <v>#DIV/0!</v>
      </c>
      <c r="WYX20" s="38" t="e">
        <f>AVERAGEIFS('Cobalt Prices'!$G$10:$G$4229,'Cobalt Prices'!$E$10:$E$4229,WYX$4)</f>
        <v>#DIV/0!</v>
      </c>
      <c r="WYY20" s="38" t="e">
        <f>AVERAGEIFS('Cobalt Prices'!$G$10:$G$4229,'Cobalt Prices'!$E$10:$E$4229,WYY$4)</f>
        <v>#DIV/0!</v>
      </c>
      <c r="WYZ20" s="38" t="e">
        <f>AVERAGEIFS('Cobalt Prices'!$G$10:$G$4229,'Cobalt Prices'!$E$10:$E$4229,WYZ$4)</f>
        <v>#DIV/0!</v>
      </c>
      <c r="WZA20" s="38" t="e">
        <f>AVERAGEIFS('Cobalt Prices'!$G$10:$G$4229,'Cobalt Prices'!$E$10:$E$4229,WZA$4)</f>
        <v>#DIV/0!</v>
      </c>
      <c r="WZB20" s="38" t="e">
        <f>AVERAGEIFS('Cobalt Prices'!$G$10:$G$4229,'Cobalt Prices'!$E$10:$E$4229,WZB$4)</f>
        <v>#DIV/0!</v>
      </c>
      <c r="WZC20" s="38" t="e">
        <f>AVERAGEIFS('Cobalt Prices'!$G$10:$G$4229,'Cobalt Prices'!$E$10:$E$4229,WZC$4)</f>
        <v>#DIV/0!</v>
      </c>
      <c r="WZD20" s="38" t="e">
        <f>AVERAGEIFS('Cobalt Prices'!$G$10:$G$4229,'Cobalt Prices'!$E$10:$E$4229,WZD$4)</f>
        <v>#DIV/0!</v>
      </c>
      <c r="WZE20" s="38" t="e">
        <f>AVERAGEIFS('Cobalt Prices'!$G$10:$G$4229,'Cobalt Prices'!$E$10:$E$4229,WZE$4)</f>
        <v>#DIV/0!</v>
      </c>
      <c r="WZF20" s="38" t="e">
        <f>AVERAGEIFS('Cobalt Prices'!$G$10:$G$4229,'Cobalt Prices'!$E$10:$E$4229,WZF$4)</f>
        <v>#DIV/0!</v>
      </c>
      <c r="WZG20" s="38" t="e">
        <f>AVERAGEIFS('Cobalt Prices'!$G$10:$G$4229,'Cobalt Prices'!$E$10:$E$4229,WZG$4)</f>
        <v>#DIV/0!</v>
      </c>
      <c r="WZH20" s="38" t="e">
        <f>AVERAGEIFS('Cobalt Prices'!$G$10:$G$4229,'Cobalt Prices'!$E$10:$E$4229,WZH$4)</f>
        <v>#DIV/0!</v>
      </c>
      <c r="WZI20" s="38" t="e">
        <f>AVERAGEIFS('Cobalt Prices'!$G$10:$G$4229,'Cobalt Prices'!$E$10:$E$4229,WZI$4)</f>
        <v>#DIV/0!</v>
      </c>
      <c r="WZJ20" s="38" t="e">
        <f>AVERAGEIFS('Cobalt Prices'!$G$10:$G$4229,'Cobalt Prices'!$E$10:$E$4229,WZJ$4)</f>
        <v>#DIV/0!</v>
      </c>
      <c r="WZK20" s="38" t="e">
        <f>AVERAGEIFS('Cobalt Prices'!$G$10:$G$4229,'Cobalt Prices'!$E$10:$E$4229,WZK$4)</f>
        <v>#DIV/0!</v>
      </c>
      <c r="WZL20" s="38" t="e">
        <f>AVERAGEIFS('Cobalt Prices'!$G$10:$G$4229,'Cobalt Prices'!$E$10:$E$4229,WZL$4)</f>
        <v>#DIV/0!</v>
      </c>
      <c r="WZM20" s="38" t="e">
        <f>AVERAGEIFS('Cobalt Prices'!$G$10:$G$4229,'Cobalt Prices'!$E$10:$E$4229,WZM$4)</f>
        <v>#DIV/0!</v>
      </c>
      <c r="WZN20" s="38" t="e">
        <f>AVERAGEIFS('Cobalt Prices'!$G$10:$G$4229,'Cobalt Prices'!$E$10:$E$4229,WZN$4)</f>
        <v>#DIV/0!</v>
      </c>
      <c r="WZO20" s="38" t="e">
        <f>AVERAGEIFS('Cobalt Prices'!$G$10:$G$4229,'Cobalt Prices'!$E$10:$E$4229,WZO$4)</f>
        <v>#DIV/0!</v>
      </c>
      <c r="WZP20" s="38" t="e">
        <f>AVERAGEIFS('Cobalt Prices'!$G$10:$G$4229,'Cobalt Prices'!$E$10:$E$4229,WZP$4)</f>
        <v>#DIV/0!</v>
      </c>
      <c r="WZQ20" s="38" t="e">
        <f>AVERAGEIFS('Cobalt Prices'!$G$10:$G$4229,'Cobalt Prices'!$E$10:$E$4229,WZQ$4)</f>
        <v>#DIV/0!</v>
      </c>
      <c r="WZR20" s="38" t="e">
        <f>AVERAGEIFS('Cobalt Prices'!$G$10:$G$4229,'Cobalt Prices'!$E$10:$E$4229,WZR$4)</f>
        <v>#DIV/0!</v>
      </c>
      <c r="WZS20" s="38" t="e">
        <f>AVERAGEIFS('Cobalt Prices'!$G$10:$G$4229,'Cobalt Prices'!$E$10:$E$4229,WZS$4)</f>
        <v>#DIV/0!</v>
      </c>
      <c r="WZT20" s="38" t="e">
        <f>AVERAGEIFS('Cobalt Prices'!$G$10:$G$4229,'Cobalt Prices'!$E$10:$E$4229,WZT$4)</f>
        <v>#DIV/0!</v>
      </c>
      <c r="WZU20" s="38" t="e">
        <f>AVERAGEIFS('Cobalt Prices'!$G$10:$G$4229,'Cobalt Prices'!$E$10:$E$4229,WZU$4)</f>
        <v>#DIV/0!</v>
      </c>
      <c r="WZV20" s="38" t="e">
        <f>AVERAGEIFS('Cobalt Prices'!$G$10:$G$4229,'Cobalt Prices'!$E$10:$E$4229,WZV$4)</f>
        <v>#DIV/0!</v>
      </c>
      <c r="WZW20" s="38" t="e">
        <f>AVERAGEIFS('Cobalt Prices'!$G$10:$G$4229,'Cobalt Prices'!$E$10:$E$4229,WZW$4)</f>
        <v>#DIV/0!</v>
      </c>
      <c r="WZX20" s="38" t="e">
        <f>AVERAGEIFS('Cobalt Prices'!$G$10:$G$4229,'Cobalt Prices'!$E$10:$E$4229,WZX$4)</f>
        <v>#DIV/0!</v>
      </c>
      <c r="WZY20" s="38" t="e">
        <f>AVERAGEIFS('Cobalt Prices'!$G$10:$G$4229,'Cobalt Prices'!$E$10:$E$4229,WZY$4)</f>
        <v>#DIV/0!</v>
      </c>
      <c r="WZZ20" s="38" t="e">
        <f>AVERAGEIFS('Cobalt Prices'!$G$10:$G$4229,'Cobalt Prices'!$E$10:$E$4229,WZZ$4)</f>
        <v>#DIV/0!</v>
      </c>
      <c r="XAA20" s="38" t="e">
        <f>AVERAGEIFS('Cobalt Prices'!$G$10:$G$4229,'Cobalt Prices'!$E$10:$E$4229,XAA$4)</f>
        <v>#DIV/0!</v>
      </c>
      <c r="XAB20" s="38" t="e">
        <f>AVERAGEIFS('Cobalt Prices'!$G$10:$G$4229,'Cobalt Prices'!$E$10:$E$4229,XAB$4)</f>
        <v>#DIV/0!</v>
      </c>
      <c r="XAC20" s="38" t="e">
        <f>AVERAGEIFS('Cobalt Prices'!$G$10:$G$4229,'Cobalt Prices'!$E$10:$E$4229,XAC$4)</f>
        <v>#DIV/0!</v>
      </c>
      <c r="XAD20" s="38" t="e">
        <f>AVERAGEIFS('Cobalt Prices'!$G$10:$G$4229,'Cobalt Prices'!$E$10:$E$4229,XAD$4)</f>
        <v>#DIV/0!</v>
      </c>
      <c r="XAE20" s="38" t="e">
        <f>AVERAGEIFS('Cobalt Prices'!$G$10:$G$4229,'Cobalt Prices'!$E$10:$E$4229,XAE$4)</f>
        <v>#DIV/0!</v>
      </c>
      <c r="XAF20" s="38" t="e">
        <f>AVERAGEIFS('Cobalt Prices'!$G$10:$G$4229,'Cobalt Prices'!$E$10:$E$4229,XAF$4)</f>
        <v>#DIV/0!</v>
      </c>
      <c r="XAG20" s="38" t="e">
        <f>AVERAGEIFS('Cobalt Prices'!$G$10:$G$4229,'Cobalt Prices'!$E$10:$E$4229,XAG$4)</f>
        <v>#DIV/0!</v>
      </c>
      <c r="XAH20" s="38" t="e">
        <f>AVERAGEIFS('Cobalt Prices'!$G$10:$G$4229,'Cobalt Prices'!$E$10:$E$4229,XAH$4)</f>
        <v>#DIV/0!</v>
      </c>
      <c r="XAI20" s="38" t="e">
        <f>AVERAGEIFS('Cobalt Prices'!$G$10:$G$4229,'Cobalt Prices'!$E$10:$E$4229,XAI$4)</f>
        <v>#DIV/0!</v>
      </c>
      <c r="XAJ20" s="38" t="e">
        <f>AVERAGEIFS('Cobalt Prices'!$G$10:$G$4229,'Cobalt Prices'!$E$10:$E$4229,XAJ$4)</f>
        <v>#DIV/0!</v>
      </c>
      <c r="XAK20" s="38" t="e">
        <f>AVERAGEIFS('Cobalt Prices'!$G$10:$G$4229,'Cobalt Prices'!$E$10:$E$4229,XAK$4)</f>
        <v>#DIV/0!</v>
      </c>
      <c r="XAL20" s="38" t="e">
        <f>AVERAGEIFS('Cobalt Prices'!$G$10:$G$4229,'Cobalt Prices'!$E$10:$E$4229,XAL$4)</f>
        <v>#DIV/0!</v>
      </c>
      <c r="XAM20" s="38" t="e">
        <f>AVERAGEIFS('Cobalt Prices'!$G$10:$G$4229,'Cobalt Prices'!$E$10:$E$4229,XAM$4)</f>
        <v>#DIV/0!</v>
      </c>
      <c r="XAN20" s="38" t="e">
        <f>AVERAGEIFS('Cobalt Prices'!$G$10:$G$4229,'Cobalt Prices'!$E$10:$E$4229,XAN$4)</f>
        <v>#DIV/0!</v>
      </c>
      <c r="XAO20" s="38" t="e">
        <f>AVERAGEIFS('Cobalt Prices'!$G$10:$G$4229,'Cobalt Prices'!$E$10:$E$4229,XAO$4)</f>
        <v>#DIV/0!</v>
      </c>
      <c r="XAP20" s="38" t="e">
        <f>AVERAGEIFS('Cobalt Prices'!$G$10:$G$4229,'Cobalt Prices'!$E$10:$E$4229,XAP$4)</f>
        <v>#DIV/0!</v>
      </c>
      <c r="XAQ20" s="38" t="e">
        <f>AVERAGEIFS('Cobalt Prices'!$G$10:$G$4229,'Cobalt Prices'!$E$10:$E$4229,XAQ$4)</f>
        <v>#DIV/0!</v>
      </c>
      <c r="XAR20" s="38" t="e">
        <f>AVERAGEIFS('Cobalt Prices'!$G$10:$G$4229,'Cobalt Prices'!$E$10:$E$4229,XAR$4)</f>
        <v>#DIV/0!</v>
      </c>
      <c r="XAS20" s="38" t="e">
        <f>AVERAGEIFS('Cobalt Prices'!$G$10:$G$4229,'Cobalt Prices'!$E$10:$E$4229,XAS$4)</f>
        <v>#DIV/0!</v>
      </c>
      <c r="XAT20" s="38" t="e">
        <f>AVERAGEIFS('Cobalt Prices'!$G$10:$G$4229,'Cobalt Prices'!$E$10:$E$4229,XAT$4)</f>
        <v>#DIV/0!</v>
      </c>
      <c r="XAU20" s="38" t="e">
        <f>AVERAGEIFS('Cobalt Prices'!$G$10:$G$4229,'Cobalt Prices'!$E$10:$E$4229,XAU$4)</f>
        <v>#DIV/0!</v>
      </c>
      <c r="XAV20" s="38" t="e">
        <f>AVERAGEIFS('Cobalt Prices'!$G$10:$G$4229,'Cobalt Prices'!$E$10:$E$4229,XAV$4)</f>
        <v>#DIV/0!</v>
      </c>
      <c r="XAW20" s="38" t="e">
        <f>AVERAGEIFS('Cobalt Prices'!$G$10:$G$4229,'Cobalt Prices'!$E$10:$E$4229,XAW$4)</f>
        <v>#DIV/0!</v>
      </c>
      <c r="XAX20" s="38" t="e">
        <f>AVERAGEIFS('Cobalt Prices'!$G$10:$G$4229,'Cobalt Prices'!$E$10:$E$4229,XAX$4)</f>
        <v>#DIV/0!</v>
      </c>
      <c r="XAY20" s="38" t="e">
        <f>AVERAGEIFS('Cobalt Prices'!$G$10:$G$4229,'Cobalt Prices'!$E$10:$E$4229,XAY$4)</f>
        <v>#DIV/0!</v>
      </c>
      <c r="XAZ20" s="38" t="e">
        <f>AVERAGEIFS('Cobalt Prices'!$G$10:$G$4229,'Cobalt Prices'!$E$10:$E$4229,XAZ$4)</f>
        <v>#DIV/0!</v>
      </c>
      <c r="XBA20" s="38" t="e">
        <f>AVERAGEIFS('Cobalt Prices'!$G$10:$G$4229,'Cobalt Prices'!$E$10:$E$4229,XBA$4)</f>
        <v>#DIV/0!</v>
      </c>
      <c r="XBB20" s="38" t="e">
        <f>AVERAGEIFS('Cobalt Prices'!$G$10:$G$4229,'Cobalt Prices'!$E$10:$E$4229,XBB$4)</f>
        <v>#DIV/0!</v>
      </c>
      <c r="XBC20" s="38" t="e">
        <f>AVERAGEIFS('Cobalt Prices'!$G$10:$G$4229,'Cobalt Prices'!$E$10:$E$4229,XBC$4)</f>
        <v>#DIV/0!</v>
      </c>
      <c r="XBD20" s="38" t="e">
        <f>AVERAGEIFS('Cobalt Prices'!$G$10:$G$4229,'Cobalt Prices'!$E$10:$E$4229,XBD$4)</f>
        <v>#DIV/0!</v>
      </c>
      <c r="XBE20" s="38" t="e">
        <f>AVERAGEIFS('Cobalt Prices'!$G$10:$G$4229,'Cobalt Prices'!$E$10:$E$4229,XBE$4)</f>
        <v>#DIV/0!</v>
      </c>
      <c r="XBF20" s="38" t="e">
        <f>AVERAGEIFS('Cobalt Prices'!$G$10:$G$4229,'Cobalt Prices'!$E$10:$E$4229,XBF$4)</f>
        <v>#DIV/0!</v>
      </c>
      <c r="XBG20" s="38" t="e">
        <f>AVERAGEIFS('Cobalt Prices'!$G$10:$G$4229,'Cobalt Prices'!$E$10:$E$4229,XBG$4)</f>
        <v>#DIV/0!</v>
      </c>
      <c r="XBH20" s="38" t="e">
        <f>AVERAGEIFS('Cobalt Prices'!$G$10:$G$4229,'Cobalt Prices'!$E$10:$E$4229,XBH$4)</f>
        <v>#DIV/0!</v>
      </c>
      <c r="XBI20" s="38" t="e">
        <f>AVERAGEIFS('Cobalt Prices'!$G$10:$G$4229,'Cobalt Prices'!$E$10:$E$4229,XBI$4)</f>
        <v>#DIV/0!</v>
      </c>
      <c r="XBJ20" s="38" t="e">
        <f>AVERAGEIFS('Cobalt Prices'!$G$10:$G$4229,'Cobalt Prices'!$E$10:$E$4229,XBJ$4)</f>
        <v>#DIV/0!</v>
      </c>
      <c r="XBK20" s="38" t="e">
        <f>AVERAGEIFS('Cobalt Prices'!$G$10:$G$4229,'Cobalt Prices'!$E$10:$E$4229,XBK$4)</f>
        <v>#DIV/0!</v>
      </c>
      <c r="XBL20" s="38" t="e">
        <f>AVERAGEIFS('Cobalt Prices'!$G$10:$G$4229,'Cobalt Prices'!$E$10:$E$4229,XBL$4)</f>
        <v>#DIV/0!</v>
      </c>
      <c r="XBM20" s="38" t="e">
        <f>AVERAGEIFS('Cobalt Prices'!$G$10:$G$4229,'Cobalt Prices'!$E$10:$E$4229,XBM$4)</f>
        <v>#DIV/0!</v>
      </c>
      <c r="XBN20" s="38" t="e">
        <f>AVERAGEIFS('Cobalt Prices'!$G$10:$G$4229,'Cobalt Prices'!$E$10:$E$4229,XBN$4)</f>
        <v>#DIV/0!</v>
      </c>
      <c r="XBO20" s="38" t="e">
        <f>AVERAGEIFS('Cobalt Prices'!$G$10:$G$4229,'Cobalt Prices'!$E$10:$E$4229,XBO$4)</f>
        <v>#DIV/0!</v>
      </c>
      <c r="XBP20" s="38" t="e">
        <f>AVERAGEIFS('Cobalt Prices'!$G$10:$G$4229,'Cobalt Prices'!$E$10:$E$4229,XBP$4)</f>
        <v>#DIV/0!</v>
      </c>
      <c r="XBQ20" s="38" t="e">
        <f>AVERAGEIFS('Cobalt Prices'!$G$10:$G$4229,'Cobalt Prices'!$E$10:$E$4229,XBQ$4)</f>
        <v>#DIV/0!</v>
      </c>
      <c r="XBR20" s="38" t="e">
        <f>AVERAGEIFS('Cobalt Prices'!$G$10:$G$4229,'Cobalt Prices'!$E$10:$E$4229,XBR$4)</f>
        <v>#DIV/0!</v>
      </c>
      <c r="XBS20" s="38" t="e">
        <f>AVERAGEIFS('Cobalt Prices'!$G$10:$G$4229,'Cobalt Prices'!$E$10:$E$4229,XBS$4)</f>
        <v>#DIV/0!</v>
      </c>
      <c r="XBT20" s="38" t="e">
        <f>AVERAGEIFS('Cobalt Prices'!$G$10:$G$4229,'Cobalt Prices'!$E$10:$E$4229,XBT$4)</f>
        <v>#DIV/0!</v>
      </c>
      <c r="XBU20" s="38" t="e">
        <f>AVERAGEIFS('Cobalt Prices'!$G$10:$G$4229,'Cobalt Prices'!$E$10:$E$4229,XBU$4)</f>
        <v>#DIV/0!</v>
      </c>
      <c r="XBV20" s="38" t="e">
        <f>AVERAGEIFS('Cobalt Prices'!$G$10:$G$4229,'Cobalt Prices'!$E$10:$E$4229,XBV$4)</f>
        <v>#DIV/0!</v>
      </c>
      <c r="XBW20" s="38" t="e">
        <f>AVERAGEIFS('Cobalt Prices'!$G$10:$G$4229,'Cobalt Prices'!$E$10:$E$4229,XBW$4)</f>
        <v>#DIV/0!</v>
      </c>
      <c r="XBX20" s="38" t="e">
        <f>AVERAGEIFS('Cobalt Prices'!$G$10:$G$4229,'Cobalt Prices'!$E$10:$E$4229,XBX$4)</f>
        <v>#DIV/0!</v>
      </c>
      <c r="XBY20" s="38" t="e">
        <f>AVERAGEIFS('Cobalt Prices'!$G$10:$G$4229,'Cobalt Prices'!$E$10:$E$4229,XBY$4)</f>
        <v>#DIV/0!</v>
      </c>
      <c r="XBZ20" s="38" t="e">
        <f>AVERAGEIFS('Cobalt Prices'!$G$10:$G$4229,'Cobalt Prices'!$E$10:$E$4229,XBZ$4)</f>
        <v>#DIV/0!</v>
      </c>
      <c r="XCA20" s="38" t="e">
        <f>AVERAGEIFS('Cobalt Prices'!$G$10:$G$4229,'Cobalt Prices'!$E$10:$E$4229,XCA$4)</f>
        <v>#DIV/0!</v>
      </c>
      <c r="XCB20" s="38" t="e">
        <f>AVERAGEIFS('Cobalt Prices'!$G$10:$G$4229,'Cobalt Prices'!$E$10:$E$4229,XCB$4)</f>
        <v>#DIV/0!</v>
      </c>
      <c r="XCC20" s="38" t="e">
        <f>AVERAGEIFS('Cobalt Prices'!$G$10:$G$4229,'Cobalt Prices'!$E$10:$E$4229,XCC$4)</f>
        <v>#DIV/0!</v>
      </c>
      <c r="XCD20" s="38" t="e">
        <f>AVERAGEIFS('Cobalt Prices'!$G$10:$G$4229,'Cobalt Prices'!$E$10:$E$4229,XCD$4)</f>
        <v>#DIV/0!</v>
      </c>
      <c r="XCE20" s="38" t="e">
        <f>AVERAGEIFS('Cobalt Prices'!$G$10:$G$4229,'Cobalt Prices'!$E$10:$E$4229,XCE$4)</f>
        <v>#DIV/0!</v>
      </c>
      <c r="XCF20" s="38" t="e">
        <f>AVERAGEIFS('Cobalt Prices'!$G$10:$G$4229,'Cobalt Prices'!$E$10:$E$4229,XCF$4)</f>
        <v>#DIV/0!</v>
      </c>
      <c r="XCG20" s="38" t="e">
        <f>AVERAGEIFS('Cobalt Prices'!$G$10:$G$4229,'Cobalt Prices'!$E$10:$E$4229,XCG$4)</f>
        <v>#DIV/0!</v>
      </c>
      <c r="XCH20" s="38" t="e">
        <f>AVERAGEIFS('Cobalt Prices'!$G$10:$G$4229,'Cobalt Prices'!$E$10:$E$4229,XCH$4)</f>
        <v>#DIV/0!</v>
      </c>
      <c r="XCI20" s="38" t="e">
        <f>AVERAGEIFS('Cobalt Prices'!$G$10:$G$4229,'Cobalt Prices'!$E$10:$E$4229,XCI$4)</f>
        <v>#DIV/0!</v>
      </c>
      <c r="XCJ20" s="38" t="e">
        <f>AVERAGEIFS('Cobalt Prices'!$G$10:$G$4229,'Cobalt Prices'!$E$10:$E$4229,XCJ$4)</f>
        <v>#DIV/0!</v>
      </c>
      <c r="XCK20" s="38" t="e">
        <f>AVERAGEIFS('Cobalt Prices'!$G$10:$G$4229,'Cobalt Prices'!$E$10:$E$4229,XCK$4)</f>
        <v>#DIV/0!</v>
      </c>
      <c r="XCL20" s="38" t="e">
        <f>AVERAGEIFS('Cobalt Prices'!$G$10:$G$4229,'Cobalt Prices'!$E$10:$E$4229,XCL$4)</f>
        <v>#DIV/0!</v>
      </c>
      <c r="XCM20" s="38" t="e">
        <f>AVERAGEIFS('Cobalt Prices'!$G$10:$G$4229,'Cobalt Prices'!$E$10:$E$4229,XCM$4)</f>
        <v>#DIV/0!</v>
      </c>
      <c r="XCN20" s="38" t="e">
        <f>AVERAGEIFS('Cobalt Prices'!$G$10:$G$4229,'Cobalt Prices'!$E$10:$E$4229,XCN$4)</f>
        <v>#DIV/0!</v>
      </c>
      <c r="XCO20" s="38" t="e">
        <f>AVERAGEIFS('Cobalt Prices'!$G$10:$G$4229,'Cobalt Prices'!$E$10:$E$4229,XCO$4)</f>
        <v>#DIV/0!</v>
      </c>
      <c r="XCP20" s="38" t="e">
        <f>AVERAGEIFS('Cobalt Prices'!$G$10:$G$4229,'Cobalt Prices'!$E$10:$E$4229,XCP$4)</f>
        <v>#DIV/0!</v>
      </c>
      <c r="XCQ20" s="38" t="e">
        <f>AVERAGEIFS('Cobalt Prices'!$G$10:$G$4229,'Cobalt Prices'!$E$10:$E$4229,XCQ$4)</f>
        <v>#DIV/0!</v>
      </c>
      <c r="XCR20" s="38" t="e">
        <f>AVERAGEIFS('Cobalt Prices'!$G$10:$G$4229,'Cobalt Prices'!$E$10:$E$4229,XCR$4)</f>
        <v>#DIV/0!</v>
      </c>
      <c r="XCS20" s="38" t="e">
        <f>AVERAGEIFS('Cobalt Prices'!$G$10:$G$4229,'Cobalt Prices'!$E$10:$E$4229,XCS$4)</f>
        <v>#DIV/0!</v>
      </c>
      <c r="XCT20" s="38" t="e">
        <f>AVERAGEIFS('Cobalt Prices'!$G$10:$G$4229,'Cobalt Prices'!$E$10:$E$4229,XCT$4)</f>
        <v>#DIV/0!</v>
      </c>
      <c r="XCU20" s="38" t="e">
        <f>AVERAGEIFS('Cobalt Prices'!$G$10:$G$4229,'Cobalt Prices'!$E$10:$E$4229,XCU$4)</f>
        <v>#DIV/0!</v>
      </c>
      <c r="XCV20" s="38" t="e">
        <f>AVERAGEIFS('Cobalt Prices'!$G$10:$G$4229,'Cobalt Prices'!$E$10:$E$4229,XCV$4)</f>
        <v>#DIV/0!</v>
      </c>
      <c r="XCW20" s="38" t="e">
        <f>AVERAGEIFS('Cobalt Prices'!$G$10:$G$4229,'Cobalt Prices'!$E$10:$E$4229,XCW$4)</f>
        <v>#DIV/0!</v>
      </c>
      <c r="XCX20" s="38" t="e">
        <f>AVERAGEIFS('Cobalt Prices'!$G$10:$G$4229,'Cobalt Prices'!$E$10:$E$4229,XCX$4)</f>
        <v>#DIV/0!</v>
      </c>
      <c r="XCY20" s="38" t="e">
        <f>AVERAGEIFS('Cobalt Prices'!$G$10:$G$4229,'Cobalt Prices'!$E$10:$E$4229,XCY$4)</f>
        <v>#DIV/0!</v>
      </c>
      <c r="XCZ20" s="38" t="e">
        <f>AVERAGEIFS('Cobalt Prices'!$G$10:$G$4229,'Cobalt Prices'!$E$10:$E$4229,XCZ$4)</f>
        <v>#DIV/0!</v>
      </c>
      <c r="XDA20" s="38" t="e">
        <f>AVERAGEIFS('Cobalt Prices'!$G$10:$G$4229,'Cobalt Prices'!$E$10:$E$4229,XDA$4)</f>
        <v>#DIV/0!</v>
      </c>
      <c r="XDB20" s="38" t="e">
        <f>AVERAGEIFS('Cobalt Prices'!$G$10:$G$4229,'Cobalt Prices'!$E$10:$E$4229,XDB$4)</f>
        <v>#DIV/0!</v>
      </c>
      <c r="XDC20" s="38" t="e">
        <f>AVERAGEIFS('Cobalt Prices'!$G$10:$G$4229,'Cobalt Prices'!$E$10:$E$4229,XDC$4)</f>
        <v>#DIV/0!</v>
      </c>
      <c r="XDD20" s="38" t="e">
        <f>AVERAGEIFS('Cobalt Prices'!$G$10:$G$4229,'Cobalt Prices'!$E$10:$E$4229,XDD$4)</f>
        <v>#DIV/0!</v>
      </c>
      <c r="XDE20" s="38" t="e">
        <f>AVERAGEIFS('Cobalt Prices'!$G$10:$G$4229,'Cobalt Prices'!$E$10:$E$4229,XDE$4)</f>
        <v>#DIV/0!</v>
      </c>
      <c r="XDF20" s="38" t="e">
        <f>AVERAGEIFS('Cobalt Prices'!$G$10:$G$4229,'Cobalt Prices'!$E$10:$E$4229,XDF$4)</f>
        <v>#DIV/0!</v>
      </c>
      <c r="XDG20" s="38" t="e">
        <f>AVERAGEIFS('Cobalt Prices'!$G$10:$G$4229,'Cobalt Prices'!$E$10:$E$4229,XDG$4)</f>
        <v>#DIV/0!</v>
      </c>
      <c r="XDH20" s="38" t="e">
        <f>AVERAGEIFS('Cobalt Prices'!$G$10:$G$4229,'Cobalt Prices'!$E$10:$E$4229,XDH$4)</f>
        <v>#DIV/0!</v>
      </c>
      <c r="XDI20" s="38" t="e">
        <f>AVERAGEIFS('Cobalt Prices'!$G$10:$G$4229,'Cobalt Prices'!$E$10:$E$4229,XDI$4)</f>
        <v>#DIV/0!</v>
      </c>
      <c r="XDJ20" s="38" t="e">
        <f>AVERAGEIFS('Cobalt Prices'!$G$10:$G$4229,'Cobalt Prices'!$E$10:$E$4229,XDJ$4)</f>
        <v>#DIV/0!</v>
      </c>
      <c r="XDK20" s="38" t="e">
        <f>AVERAGEIFS('Cobalt Prices'!$G$10:$G$4229,'Cobalt Prices'!$E$10:$E$4229,XDK$4)</f>
        <v>#DIV/0!</v>
      </c>
      <c r="XDL20" s="38" t="e">
        <f>AVERAGEIFS('Cobalt Prices'!$G$10:$G$4229,'Cobalt Prices'!$E$10:$E$4229,XDL$4)</f>
        <v>#DIV/0!</v>
      </c>
      <c r="XDM20" s="38" t="e">
        <f>AVERAGEIFS('Cobalt Prices'!$G$10:$G$4229,'Cobalt Prices'!$E$10:$E$4229,XDM$4)</f>
        <v>#DIV/0!</v>
      </c>
      <c r="XDN20" s="38" t="e">
        <f>AVERAGEIFS('Cobalt Prices'!$G$10:$G$4229,'Cobalt Prices'!$E$10:$E$4229,XDN$4)</f>
        <v>#DIV/0!</v>
      </c>
      <c r="XDO20" s="38" t="e">
        <f>AVERAGEIFS('Cobalt Prices'!$G$10:$G$4229,'Cobalt Prices'!$E$10:$E$4229,XDO$4)</f>
        <v>#DIV/0!</v>
      </c>
      <c r="XDP20" s="38" t="e">
        <f>AVERAGEIFS('Cobalt Prices'!$G$10:$G$4229,'Cobalt Prices'!$E$10:$E$4229,XDP$4)</f>
        <v>#DIV/0!</v>
      </c>
      <c r="XDQ20" s="38" t="e">
        <f>AVERAGEIFS('Cobalt Prices'!$G$10:$G$4229,'Cobalt Prices'!$E$10:$E$4229,XDQ$4)</f>
        <v>#DIV/0!</v>
      </c>
      <c r="XDR20" s="38" t="e">
        <f>AVERAGEIFS('Cobalt Prices'!$G$10:$G$4229,'Cobalt Prices'!$E$10:$E$4229,XDR$4)</f>
        <v>#DIV/0!</v>
      </c>
      <c r="XDS20" s="38" t="e">
        <f>AVERAGEIFS('Cobalt Prices'!$G$10:$G$4229,'Cobalt Prices'!$E$10:$E$4229,XDS$4)</f>
        <v>#DIV/0!</v>
      </c>
      <c r="XDT20" s="38" t="e">
        <f>AVERAGEIFS('Cobalt Prices'!$G$10:$G$4229,'Cobalt Prices'!$E$10:$E$4229,XDT$4)</f>
        <v>#DIV/0!</v>
      </c>
      <c r="XDU20" s="38" t="e">
        <f>AVERAGEIFS('Cobalt Prices'!$G$10:$G$4229,'Cobalt Prices'!$E$10:$E$4229,XDU$4)</f>
        <v>#DIV/0!</v>
      </c>
      <c r="XDV20" s="38" t="e">
        <f>AVERAGEIFS('Cobalt Prices'!$G$10:$G$4229,'Cobalt Prices'!$E$10:$E$4229,XDV$4)</f>
        <v>#DIV/0!</v>
      </c>
      <c r="XDW20" s="38" t="e">
        <f>AVERAGEIFS('Cobalt Prices'!$G$10:$G$4229,'Cobalt Prices'!$E$10:$E$4229,XDW$4)</f>
        <v>#DIV/0!</v>
      </c>
      <c r="XDX20" s="38" t="e">
        <f>AVERAGEIFS('Cobalt Prices'!$G$10:$G$4229,'Cobalt Prices'!$E$10:$E$4229,XDX$4)</f>
        <v>#DIV/0!</v>
      </c>
      <c r="XDY20" s="38" t="e">
        <f>AVERAGEIFS('Cobalt Prices'!$G$10:$G$4229,'Cobalt Prices'!$E$10:$E$4229,XDY$4)</f>
        <v>#DIV/0!</v>
      </c>
      <c r="XDZ20" s="38" t="e">
        <f>AVERAGEIFS('Cobalt Prices'!$G$10:$G$4229,'Cobalt Prices'!$E$10:$E$4229,XDZ$4)</f>
        <v>#DIV/0!</v>
      </c>
      <c r="XEA20" s="38" t="e">
        <f>AVERAGEIFS('Cobalt Prices'!$G$10:$G$4229,'Cobalt Prices'!$E$10:$E$4229,XEA$4)</f>
        <v>#DIV/0!</v>
      </c>
      <c r="XEB20" s="38" t="e">
        <f>AVERAGEIFS('Cobalt Prices'!$G$10:$G$4229,'Cobalt Prices'!$E$10:$E$4229,XEB$4)</f>
        <v>#DIV/0!</v>
      </c>
      <c r="XEC20" s="38" t="e">
        <f>AVERAGEIFS('Cobalt Prices'!$G$10:$G$4229,'Cobalt Prices'!$E$10:$E$4229,XEC$4)</f>
        <v>#DIV/0!</v>
      </c>
      <c r="XED20" s="38" t="e">
        <f>AVERAGEIFS('Cobalt Prices'!$G$10:$G$4229,'Cobalt Prices'!$E$10:$E$4229,XED$4)</f>
        <v>#DIV/0!</v>
      </c>
      <c r="XEE20" s="38" t="e">
        <f>AVERAGEIFS('Cobalt Prices'!$G$10:$G$4229,'Cobalt Prices'!$E$10:$E$4229,XEE$4)</f>
        <v>#DIV/0!</v>
      </c>
      <c r="XEF20" s="38" t="e">
        <f>AVERAGEIFS('Cobalt Prices'!$G$10:$G$4229,'Cobalt Prices'!$E$10:$E$4229,XEF$4)</f>
        <v>#DIV/0!</v>
      </c>
      <c r="XEG20" s="38" t="e">
        <f>AVERAGEIFS('Cobalt Prices'!$G$10:$G$4229,'Cobalt Prices'!$E$10:$E$4229,XEG$4)</f>
        <v>#DIV/0!</v>
      </c>
      <c r="XEH20" s="38" t="e">
        <f>AVERAGEIFS('Cobalt Prices'!$G$10:$G$4229,'Cobalt Prices'!$E$10:$E$4229,XEH$4)</f>
        <v>#DIV/0!</v>
      </c>
      <c r="XEI20" s="38" t="e">
        <f>AVERAGEIFS('Cobalt Prices'!$G$10:$G$4229,'Cobalt Prices'!$E$10:$E$4229,XEI$4)</f>
        <v>#DIV/0!</v>
      </c>
      <c r="XEJ20" s="38" t="e">
        <f>AVERAGEIFS('Cobalt Prices'!$G$10:$G$4229,'Cobalt Prices'!$E$10:$E$4229,XEJ$4)</f>
        <v>#DIV/0!</v>
      </c>
      <c r="XEK20" s="38" t="e">
        <f>AVERAGEIFS('Cobalt Prices'!$G$10:$G$4229,'Cobalt Prices'!$E$10:$E$4229,XEK$4)</f>
        <v>#DIV/0!</v>
      </c>
      <c r="XEL20" s="38" t="e">
        <f>AVERAGEIFS('Cobalt Prices'!$G$10:$G$4229,'Cobalt Prices'!$E$10:$E$4229,XEL$4)</f>
        <v>#DIV/0!</v>
      </c>
      <c r="XEM20" s="38" t="e">
        <f>AVERAGEIFS('Cobalt Prices'!$G$10:$G$4229,'Cobalt Prices'!$E$10:$E$4229,XEM$4)</f>
        <v>#DIV/0!</v>
      </c>
      <c r="XEN20" s="38" t="e">
        <f>AVERAGEIFS('Cobalt Prices'!$G$10:$G$4229,'Cobalt Prices'!$E$10:$E$4229,XEN$4)</f>
        <v>#DIV/0!</v>
      </c>
      <c r="XEO20" s="38" t="e">
        <f>AVERAGEIFS('Cobalt Prices'!$G$10:$G$4229,'Cobalt Prices'!$E$10:$E$4229,XEO$4)</f>
        <v>#DIV/0!</v>
      </c>
      <c r="XEP20" s="38" t="e">
        <f>AVERAGEIFS('Cobalt Prices'!$G$10:$G$4229,'Cobalt Prices'!$E$10:$E$4229,XEP$4)</f>
        <v>#DIV/0!</v>
      </c>
      <c r="XEQ20" s="38" t="e">
        <f>AVERAGEIFS('Cobalt Prices'!$G$10:$G$4229,'Cobalt Prices'!$E$10:$E$4229,XEQ$4)</f>
        <v>#DIV/0!</v>
      </c>
      <c r="XER20" s="38" t="e">
        <f>AVERAGEIFS('Cobalt Prices'!$G$10:$G$4229,'Cobalt Prices'!$E$10:$E$4229,XER$4)</f>
        <v>#DIV/0!</v>
      </c>
      <c r="XES20" s="38" t="e">
        <f>AVERAGEIFS('Cobalt Prices'!$G$10:$G$4229,'Cobalt Prices'!$E$10:$E$4229,XES$4)</f>
        <v>#DIV/0!</v>
      </c>
      <c r="XET20" s="38" t="e">
        <f>AVERAGEIFS('Cobalt Prices'!$G$10:$G$4229,'Cobalt Prices'!$E$10:$E$4229,XET$4)</f>
        <v>#DIV/0!</v>
      </c>
      <c r="XEU20" s="38" t="e">
        <f>AVERAGEIFS('Cobalt Prices'!$G$10:$G$4229,'Cobalt Prices'!$E$10:$E$4229,XEU$4)</f>
        <v>#DIV/0!</v>
      </c>
      <c r="XEV20" s="38" t="e">
        <f>AVERAGEIFS('Cobalt Prices'!$G$10:$G$4229,'Cobalt Prices'!$E$10:$E$4229,XEV$4)</f>
        <v>#DIV/0!</v>
      </c>
      <c r="XEW20" s="38" t="e">
        <f>AVERAGEIFS('Cobalt Prices'!$G$10:$G$4229,'Cobalt Prices'!$E$10:$E$4229,XEW$4)</f>
        <v>#DIV/0!</v>
      </c>
      <c r="XEX20" s="38" t="e">
        <f>AVERAGEIFS('Cobalt Prices'!$G$10:$G$4229,'Cobalt Prices'!$E$10:$E$4229,XEX$4)</f>
        <v>#DIV/0!</v>
      </c>
      <c r="XEY20" s="38" t="e">
        <f>AVERAGEIFS('Cobalt Prices'!$G$10:$G$4229,'Cobalt Prices'!$E$10:$E$4229,XEY$4)</f>
        <v>#DIV/0!</v>
      </c>
      <c r="XEZ20" s="38" t="e">
        <f>AVERAGEIFS('Cobalt Prices'!$G$10:$G$4229,'Cobalt Prices'!$E$10:$E$4229,XEZ$4)</f>
        <v>#DIV/0!</v>
      </c>
      <c r="XFA20" s="38" t="e">
        <f>AVERAGEIFS('Cobalt Prices'!$G$10:$G$4229,'Cobalt Prices'!$E$10:$E$4229,XFA$4)</f>
        <v>#DIV/0!</v>
      </c>
      <c r="XFB20" s="38" t="e">
        <f>AVERAGEIFS('Cobalt Prices'!$G$10:$G$4229,'Cobalt Prices'!$E$10:$E$4229,XFB$4)</f>
        <v>#DIV/0!</v>
      </c>
      <c r="XFC20" s="38" t="e">
        <f>AVERAGEIFS('Cobalt Prices'!$G$10:$G$4229,'Cobalt Prices'!$E$10:$E$4229,XFC$4)</f>
        <v>#DIV/0!</v>
      </c>
      <c r="XFD20" s="38" t="e">
        <f>AVERAGEIFS('Cobalt Prices'!$G$10:$G$4229,'Cobalt Prices'!$E$10:$E$4229,XFD$4)</f>
        <v>#DIV/0!</v>
      </c>
    </row>
    <row r="21" spans="1:16384" x14ac:dyDescent="0.2">
      <c r="A21" s="24"/>
      <c r="E21" t="s">
        <v>24</v>
      </c>
      <c r="F21" s="39">
        <f>MEDIAN('Nickel Prices'!$G$10:$G$1054)</f>
        <v>17567.458604402964</v>
      </c>
      <c r="G21" s="10" t="s">
        <v>41</v>
      </c>
      <c r="H21" s="1"/>
      <c r="I21" s="73"/>
      <c r="J21" s="39"/>
      <c r="K21" s="39"/>
      <c r="L21" s="38"/>
      <c r="M21" s="38"/>
      <c r="N21" s="38"/>
      <c r="O21" s="38"/>
      <c r="P21" s="38"/>
      <c r="Q21" s="38"/>
      <c r="R21" s="38"/>
      <c r="S21" s="38"/>
      <c r="T21" s="38"/>
      <c r="U21" s="38"/>
      <c r="V21" s="38"/>
      <c r="W21" s="38"/>
      <c r="X21" s="38"/>
      <c r="Y21" s="38"/>
      <c r="Z21" s="38"/>
    </row>
    <row r="22" spans="1:16384" x14ac:dyDescent="0.2">
      <c r="E22" t="s">
        <v>19</v>
      </c>
      <c r="F22" s="39">
        <f>MEDIAN('Copper Prices'!$H$10:$H$1054)</f>
        <v>9481.5483218416703</v>
      </c>
      <c r="G22" s="10" t="s">
        <v>41</v>
      </c>
      <c r="J22" s="38"/>
      <c r="K22" s="38"/>
      <c r="L22" s="38"/>
      <c r="M22" s="38"/>
      <c r="N22" s="38"/>
      <c r="O22" s="38"/>
      <c r="P22" s="38"/>
      <c r="Q22" s="38"/>
      <c r="R22" s="38"/>
      <c r="S22" s="38"/>
      <c r="T22" s="38"/>
      <c r="U22" s="38"/>
      <c r="V22" s="38"/>
      <c r="W22" s="38"/>
      <c r="X22" s="38"/>
      <c r="Y22" s="38"/>
      <c r="Z22" s="38"/>
    </row>
    <row r="23" spans="1:16384" x14ac:dyDescent="0.2">
      <c r="J23" s="38"/>
      <c r="K23" s="38"/>
      <c r="L23" s="38"/>
      <c r="M23" s="38"/>
      <c r="N23" s="38"/>
      <c r="O23" s="38"/>
      <c r="P23" s="38"/>
      <c r="Q23" s="38"/>
      <c r="R23" s="38"/>
      <c r="S23" s="38"/>
      <c r="T23" s="38"/>
      <c r="U23" s="38"/>
      <c r="V23" s="38"/>
      <c r="W23" s="38"/>
      <c r="X23" s="38"/>
      <c r="Y23" s="38"/>
      <c r="Z23" s="38"/>
    </row>
    <row r="24" spans="1:16384" x14ac:dyDescent="0.2">
      <c r="B24" s="35"/>
      <c r="C24" s="36"/>
      <c r="D24" s="8" t="s">
        <v>1356</v>
      </c>
      <c r="J24" s="38"/>
      <c r="K24" s="38"/>
      <c r="L24" s="38"/>
      <c r="M24" s="38"/>
      <c r="N24" s="38"/>
      <c r="O24" s="38"/>
      <c r="P24" s="38"/>
      <c r="Q24" s="38"/>
      <c r="R24" s="38"/>
      <c r="S24" s="38"/>
      <c r="T24" s="38"/>
      <c r="U24" s="38"/>
      <c r="V24" s="38"/>
      <c r="W24" s="38"/>
      <c r="X24" s="38"/>
      <c r="Y24" s="38"/>
      <c r="Z24" s="38"/>
    </row>
    <row r="25" spans="1:16384" x14ac:dyDescent="0.2">
      <c r="E25" t="s">
        <v>22</v>
      </c>
      <c r="F25" s="39">
        <f>_xlfn.QUARTILE.INC('Cobalt Prices'!$G$10:$G$1054,1)</f>
        <v>29083.240870370711</v>
      </c>
      <c r="G25" s="10" t="s">
        <v>41</v>
      </c>
      <c r="J25" s="38"/>
      <c r="K25" s="38"/>
      <c r="L25" s="38"/>
      <c r="M25" s="38"/>
      <c r="N25" s="38"/>
      <c r="O25" s="38"/>
      <c r="P25" s="38"/>
      <c r="Q25" s="38"/>
      <c r="R25" s="38"/>
      <c r="S25" s="38"/>
      <c r="T25" s="38"/>
      <c r="U25" s="38"/>
      <c r="V25" s="38"/>
      <c r="W25" s="38"/>
      <c r="X25" s="38"/>
      <c r="Y25" s="38"/>
      <c r="Z25" s="38"/>
    </row>
    <row r="26" spans="1:16384" x14ac:dyDescent="0.2">
      <c r="E26" t="s">
        <v>24</v>
      </c>
      <c r="F26" s="39">
        <f>_xlfn.QUARTILE.INC('Nickel Prices'!$G$10:$G$1054,1)</f>
        <v>15933.055332996575</v>
      </c>
      <c r="G26" s="10" t="s">
        <v>41</v>
      </c>
      <c r="J26" s="38"/>
      <c r="K26" s="38"/>
      <c r="L26" s="38"/>
      <c r="M26" s="38"/>
      <c r="N26" s="38"/>
      <c r="O26" s="38"/>
      <c r="P26" s="38"/>
      <c r="Q26" s="38"/>
      <c r="R26" s="38"/>
      <c r="S26" s="38"/>
      <c r="T26" s="38"/>
      <c r="U26" s="38"/>
      <c r="V26" s="38"/>
      <c r="W26" s="38"/>
      <c r="X26" s="38"/>
      <c r="Y26" s="38"/>
      <c r="Z26" s="38"/>
    </row>
    <row r="27" spans="1:16384" x14ac:dyDescent="0.2">
      <c r="A27" s="24"/>
      <c r="E27" t="s">
        <v>19</v>
      </c>
      <c r="F27" s="39">
        <f>_xlfn.QUARTILE.INC('Copper Prices'!$H$10:$H$1054,1)</f>
        <v>9024.7000000000007</v>
      </c>
      <c r="G27" s="10" t="s">
        <v>41</v>
      </c>
      <c r="H27" s="1"/>
      <c r="I27" s="73"/>
      <c r="J27" s="39"/>
      <c r="K27" s="39"/>
      <c r="L27" s="39"/>
      <c r="M27" s="39"/>
      <c r="N27" s="39"/>
      <c r="O27" s="39"/>
      <c r="P27" s="39"/>
      <c r="Q27" s="39"/>
      <c r="R27" s="39"/>
      <c r="S27" s="39"/>
      <c r="T27" s="39"/>
      <c r="U27" s="39"/>
      <c r="V27" s="39"/>
      <c r="W27" s="39"/>
      <c r="X27" s="39"/>
      <c r="Y27" s="39"/>
      <c r="Z27" s="39"/>
    </row>
    <row r="28" spans="1:16384" x14ac:dyDescent="0.2">
      <c r="A28" s="24"/>
      <c r="E28" s="24"/>
      <c r="F28" s="24"/>
      <c r="G28" s="25"/>
      <c r="H28" s="1"/>
      <c r="I28" s="73"/>
      <c r="J28" s="39"/>
      <c r="K28" s="39"/>
      <c r="L28" s="39"/>
      <c r="M28" s="39"/>
      <c r="N28" s="39"/>
      <c r="O28" s="39"/>
      <c r="P28" s="39"/>
      <c r="Q28" s="39"/>
      <c r="R28" s="39"/>
      <c r="S28" s="39"/>
      <c r="T28" s="39"/>
      <c r="U28" s="39"/>
      <c r="V28" s="39"/>
      <c r="W28" s="39"/>
      <c r="X28" s="39"/>
      <c r="Y28" s="39"/>
      <c r="Z28" s="39"/>
    </row>
    <row r="29" spans="1:16384" ht="29.25" customHeight="1" x14ac:dyDescent="0.2"/>
    <row r="30" spans="1:16384" ht="29.25" customHeight="1" x14ac:dyDescent="0.2"/>
    <row r="31" spans="1:16384" ht="29.25" customHeight="1" x14ac:dyDescent="0.2"/>
    <row r="32" spans="1:16384" ht="29.25" customHeight="1" x14ac:dyDescent="0.2"/>
    <row r="33" ht="29.25" customHeight="1" x14ac:dyDescent="0.2"/>
    <row r="34" ht="29.25" customHeight="1" x14ac:dyDescent="0.2"/>
    <row r="35" ht="29.25" customHeight="1" x14ac:dyDescent="0.2"/>
    <row r="36" ht="29.25" customHeight="1" x14ac:dyDescent="0.2"/>
    <row r="37" ht="29.25" customHeight="1" x14ac:dyDescent="0.2"/>
    <row r="38" ht="29.25" customHeight="1" x14ac:dyDescent="0.2"/>
    <row r="39" ht="29.25" customHeight="1" x14ac:dyDescent="0.2"/>
    <row r="40" ht="29.25" customHeight="1" x14ac:dyDescent="0.2"/>
    <row r="41" ht="29.25" customHeight="1" x14ac:dyDescent="0.2"/>
    <row r="42" ht="29.25" customHeight="1" x14ac:dyDescent="0.2"/>
    <row r="43" ht="29.25" customHeight="1" x14ac:dyDescent="0.2"/>
    <row r="44" ht="29.25" customHeight="1" x14ac:dyDescent="0.2"/>
    <row r="45" ht="29.25" customHeight="1" x14ac:dyDescent="0.2"/>
    <row r="46" ht="29.25" customHeight="1" x14ac:dyDescent="0.2"/>
    <row r="47" ht="29.25" customHeight="1" x14ac:dyDescent="0.2"/>
    <row r="48"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CBF5D-49C0-4DCE-B493-1E33351B6FBD}">
  <dimension ref="A1:M4235"/>
  <sheetViews>
    <sheetView topLeftCell="A4" zoomScaleNormal="100" workbookViewId="0"/>
  </sheetViews>
  <sheetFormatPr baseColWidth="10" defaultColWidth="8.83203125" defaultRowHeight="15" x14ac:dyDescent="0.2"/>
  <cols>
    <col min="1" max="13" width="16.1640625" customWidth="1"/>
  </cols>
  <sheetData>
    <row r="1" spans="1:13" ht="60" customHeight="1" x14ac:dyDescent="0.2">
      <c r="A1" s="129"/>
      <c r="B1" s="129"/>
      <c r="C1" s="129"/>
      <c r="D1" s="129"/>
      <c r="E1" s="69" t="s">
        <v>491</v>
      </c>
    </row>
    <row r="2" spans="1:13" ht="45" customHeight="1" x14ac:dyDescent="0.25">
      <c r="A2" s="132" t="s">
        <v>490</v>
      </c>
      <c r="B2" s="132"/>
      <c r="C2" s="132"/>
      <c r="D2" s="132"/>
      <c r="E2" s="132"/>
      <c r="F2" s="132"/>
      <c r="G2" s="132"/>
      <c r="H2" s="132"/>
      <c r="I2" s="132"/>
      <c r="J2" s="132"/>
      <c r="K2" s="132"/>
      <c r="L2" s="132"/>
      <c r="M2" s="132"/>
    </row>
    <row r="3" spans="1:13" x14ac:dyDescent="0.2">
      <c r="A3" s="76" t="s">
        <v>489</v>
      </c>
      <c r="B3" s="75"/>
    </row>
    <row r="4" spans="1:13" x14ac:dyDescent="0.2">
      <c r="A4" s="76" t="s">
        <v>488</v>
      </c>
      <c r="B4" s="75"/>
    </row>
    <row r="5" spans="1:13" x14ac:dyDescent="0.2">
      <c r="A5" s="76" t="s">
        <v>487</v>
      </c>
      <c r="B5" s="75"/>
    </row>
    <row r="6" spans="1:13" x14ac:dyDescent="0.2">
      <c r="A6" s="76" t="s">
        <v>486</v>
      </c>
      <c r="B6" s="75"/>
    </row>
    <row r="7" spans="1:13" x14ac:dyDescent="0.2">
      <c r="A7" s="76" t="s">
        <v>485</v>
      </c>
      <c r="B7" s="75"/>
    </row>
    <row r="8" spans="1:13" x14ac:dyDescent="0.2">
      <c r="A8" s="130" t="s">
        <v>484</v>
      </c>
      <c r="B8" s="130"/>
      <c r="C8" s="130"/>
    </row>
    <row r="9" spans="1:13" ht="32" x14ac:dyDescent="0.2">
      <c r="A9" s="81" t="s">
        <v>317</v>
      </c>
      <c r="B9" s="80" t="s">
        <v>483</v>
      </c>
      <c r="C9" s="80" t="s">
        <v>482</v>
      </c>
      <c r="E9" t="s">
        <v>463</v>
      </c>
      <c r="F9" t="s">
        <v>1353</v>
      </c>
      <c r="G9" t="s">
        <v>1354</v>
      </c>
    </row>
    <row r="10" spans="1:13" ht="16" x14ac:dyDescent="0.2">
      <c r="A10" s="79">
        <v>46185</v>
      </c>
      <c r="B10" s="77">
        <v>55862</v>
      </c>
      <c r="C10" s="78" t="s">
        <v>481</v>
      </c>
      <c r="E10">
        <f>YEAR(A10)</f>
        <v>2026</v>
      </c>
      <c r="F10" s="57">
        <f>_xlfn.XLOOKUP(E10,'Historical Metal Prices'!$L$4:$Z$4,'Historical Metal Prices'!$L$10:$Z$10)</f>
        <v>-2.6290165530671761E-2</v>
      </c>
      <c r="G10" s="77">
        <f>IFERROR(B10*(1+F10),G11)</f>
        <v>54393.378773125616</v>
      </c>
    </row>
    <row r="11" spans="1:13" x14ac:dyDescent="0.2">
      <c r="A11" s="79">
        <v>46184</v>
      </c>
      <c r="B11" s="77">
        <v>55856.5</v>
      </c>
      <c r="C11" s="77">
        <v>56290</v>
      </c>
      <c r="E11">
        <f t="shared" ref="E11:E74" si="0">YEAR(A11)</f>
        <v>2026</v>
      </c>
      <c r="F11" s="57">
        <f>_xlfn.XLOOKUP(E11,'Historical Metal Prices'!$L$4:$Z$4,'Historical Metal Prices'!$L$10:$Z$10)</f>
        <v>-2.6290165530671761E-2</v>
      </c>
      <c r="G11" s="77">
        <f t="shared" ref="G11:G74" si="1">IFERROR(B11*(1+F11),G12)</f>
        <v>54388.023369036033</v>
      </c>
    </row>
    <row r="12" spans="1:13" x14ac:dyDescent="0.2">
      <c r="A12" s="79">
        <v>46183</v>
      </c>
      <c r="B12" s="77">
        <v>55846</v>
      </c>
      <c r="C12" s="77">
        <v>56290</v>
      </c>
      <c r="E12">
        <f t="shared" si="0"/>
        <v>2026</v>
      </c>
      <c r="F12" s="57">
        <f>_xlfn.XLOOKUP(E12,'Historical Metal Prices'!$L$4:$Z$4,'Historical Metal Prices'!$L$10:$Z$10)</f>
        <v>-2.6290165530671761E-2</v>
      </c>
      <c r="G12" s="77">
        <f t="shared" si="1"/>
        <v>54377.799415774105</v>
      </c>
    </row>
    <row r="13" spans="1:13" x14ac:dyDescent="0.2">
      <c r="A13" s="79">
        <v>46182</v>
      </c>
      <c r="B13" s="77">
        <v>55846</v>
      </c>
      <c r="C13" s="77">
        <v>56290</v>
      </c>
      <c r="E13">
        <f t="shared" si="0"/>
        <v>2026</v>
      </c>
      <c r="F13" s="57">
        <f>_xlfn.XLOOKUP(E13,'Historical Metal Prices'!$L$4:$Z$4,'Historical Metal Prices'!$L$10:$Z$10)</f>
        <v>-2.6290165530671761E-2</v>
      </c>
      <c r="G13" s="77">
        <f t="shared" si="1"/>
        <v>54377.799415774105</v>
      </c>
    </row>
    <row r="14" spans="1:13" x14ac:dyDescent="0.2">
      <c r="A14" s="79">
        <v>46181</v>
      </c>
      <c r="B14" s="77">
        <v>55846</v>
      </c>
      <c r="C14" s="77">
        <v>56290</v>
      </c>
      <c r="E14">
        <f t="shared" si="0"/>
        <v>2026</v>
      </c>
      <c r="F14" s="57">
        <f>_xlfn.XLOOKUP(E14,'Historical Metal Prices'!$L$4:$Z$4,'Historical Metal Prices'!$L$10:$Z$10)</f>
        <v>-2.6290165530671761E-2</v>
      </c>
      <c r="G14" s="77">
        <f t="shared" si="1"/>
        <v>54377.799415774105</v>
      </c>
    </row>
    <row r="15" spans="1:13" x14ac:dyDescent="0.2">
      <c r="A15" s="79">
        <v>46178</v>
      </c>
      <c r="B15" s="77">
        <v>55863</v>
      </c>
      <c r="C15" s="77">
        <v>56290</v>
      </c>
      <c r="E15">
        <f t="shared" si="0"/>
        <v>2026</v>
      </c>
      <c r="F15" s="57">
        <f>_xlfn.XLOOKUP(E15,'Historical Metal Prices'!$L$4:$Z$4,'Historical Metal Prices'!$L$10:$Z$10)</f>
        <v>-2.6290165530671761E-2</v>
      </c>
      <c r="G15" s="77">
        <f t="shared" si="1"/>
        <v>54394.352482960086</v>
      </c>
    </row>
    <row r="16" spans="1:13" x14ac:dyDescent="0.2">
      <c r="A16" s="79">
        <v>46177</v>
      </c>
      <c r="B16" s="77">
        <v>55858</v>
      </c>
      <c r="C16" s="77">
        <v>56290</v>
      </c>
      <c r="E16">
        <f t="shared" si="0"/>
        <v>2026</v>
      </c>
      <c r="F16" s="57">
        <f>_xlfn.XLOOKUP(E16,'Historical Metal Prices'!$L$4:$Z$4,'Historical Metal Prices'!$L$10:$Z$10)</f>
        <v>-2.6290165530671761E-2</v>
      </c>
      <c r="G16" s="77">
        <f t="shared" si="1"/>
        <v>54389.483933787735</v>
      </c>
    </row>
    <row r="17" spans="1:7" x14ac:dyDescent="0.2">
      <c r="A17" s="79">
        <v>46176</v>
      </c>
      <c r="B17" s="77">
        <v>55847</v>
      </c>
      <c r="C17" s="77">
        <v>56290</v>
      </c>
      <c r="E17">
        <f t="shared" si="0"/>
        <v>2026</v>
      </c>
      <c r="F17" s="57">
        <f>_xlfn.XLOOKUP(E17,'Historical Metal Prices'!$L$4:$Z$4,'Historical Metal Prices'!$L$10:$Z$10)</f>
        <v>-2.6290165530671761E-2</v>
      </c>
      <c r="G17" s="77">
        <f t="shared" si="1"/>
        <v>54378.773125608575</v>
      </c>
    </row>
    <row r="18" spans="1:7" x14ac:dyDescent="0.2">
      <c r="A18" s="79">
        <v>46175</v>
      </c>
      <c r="B18" s="77">
        <v>55847</v>
      </c>
      <c r="C18" s="77">
        <v>56290</v>
      </c>
      <c r="E18">
        <f t="shared" si="0"/>
        <v>2026</v>
      </c>
      <c r="F18" s="57">
        <f>_xlfn.XLOOKUP(E18,'Historical Metal Prices'!$L$4:$Z$4,'Historical Metal Prices'!$L$10:$Z$10)</f>
        <v>-2.6290165530671761E-2</v>
      </c>
      <c r="G18" s="77">
        <f t="shared" si="1"/>
        <v>54378.773125608575</v>
      </c>
    </row>
    <row r="19" spans="1:7" x14ac:dyDescent="0.2">
      <c r="A19" s="79">
        <v>46174</v>
      </c>
      <c r="B19" s="77">
        <v>55847</v>
      </c>
      <c r="C19" s="77">
        <v>56290</v>
      </c>
      <c r="E19">
        <f t="shared" si="0"/>
        <v>2026</v>
      </c>
      <c r="F19" s="57">
        <f>_xlfn.XLOOKUP(E19,'Historical Metal Prices'!$L$4:$Z$4,'Historical Metal Prices'!$L$10:$Z$10)</f>
        <v>-2.6290165530671761E-2</v>
      </c>
      <c r="G19" s="77">
        <f t="shared" si="1"/>
        <v>54378.773125608575</v>
      </c>
    </row>
    <row r="20" spans="1:7" x14ac:dyDescent="0.2">
      <c r="A20" s="79">
        <v>46171</v>
      </c>
      <c r="B20" s="77">
        <v>55858.25</v>
      </c>
      <c r="C20" s="77">
        <v>56290</v>
      </c>
      <c r="E20">
        <f t="shared" si="0"/>
        <v>2026</v>
      </c>
      <c r="F20" s="57">
        <f>_xlfn.XLOOKUP(E20,'Historical Metal Prices'!$L$4:$Z$4,'Historical Metal Prices'!$L$10:$Z$10)</f>
        <v>-2.6290165530671761E-2</v>
      </c>
      <c r="G20" s="77">
        <f t="shared" si="1"/>
        <v>54389.727361246354</v>
      </c>
    </row>
    <row r="21" spans="1:7" x14ac:dyDescent="0.2">
      <c r="A21" s="79">
        <v>46170</v>
      </c>
      <c r="B21" s="77">
        <v>55858</v>
      </c>
      <c r="C21" s="77">
        <v>56290</v>
      </c>
      <c r="E21">
        <f t="shared" si="0"/>
        <v>2026</v>
      </c>
      <c r="F21" s="57">
        <f>_xlfn.XLOOKUP(E21,'Historical Metal Prices'!$L$4:$Z$4,'Historical Metal Prices'!$L$10:$Z$10)</f>
        <v>-2.6290165530671761E-2</v>
      </c>
      <c r="G21" s="77">
        <f t="shared" si="1"/>
        <v>54389.483933787735</v>
      </c>
    </row>
    <row r="22" spans="1:7" x14ac:dyDescent="0.2">
      <c r="A22" s="79">
        <v>46169</v>
      </c>
      <c r="B22" s="77">
        <v>55847</v>
      </c>
      <c r="C22" s="77">
        <v>56290</v>
      </c>
      <c r="E22">
        <f t="shared" si="0"/>
        <v>2026</v>
      </c>
      <c r="F22" s="57">
        <f>_xlfn.XLOOKUP(E22,'Historical Metal Prices'!$L$4:$Z$4,'Historical Metal Prices'!$L$10:$Z$10)</f>
        <v>-2.6290165530671761E-2</v>
      </c>
      <c r="G22" s="77">
        <f t="shared" si="1"/>
        <v>54378.773125608575</v>
      </c>
    </row>
    <row r="23" spans="1:7" x14ac:dyDescent="0.2">
      <c r="A23" s="79">
        <v>46168</v>
      </c>
      <c r="B23" s="77">
        <v>55846.5</v>
      </c>
      <c r="C23" s="77">
        <v>56290</v>
      </c>
      <c r="E23">
        <f t="shared" si="0"/>
        <v>2026</v>
      </c>
      <c r="F23" s="57">
        <f>_xlfn.XLOOKUP(E23,'Historical Metal Prices'!$L$4:$Z$4,'Historical Metal Prices'!$L$10:$Z$10)</f>
        <v>-2.6290165530671761E-2</v>
      </c>
      <c r="G23" s="77">
        <f t="shared" si="1"/>
        <v>54378.286270691337</v>
      </c>
    </row>
    <row r="24" spans="1:7" ht="16" x14ac:dyDescent="0.2">
      <c r="A24" s="79">
        <v>46167</v>
      </c>
      <c r="B24" s="77">
        <v>55868</v>
      </c>
      <c r="C24" s="78" t="s">
        <v>481</v>
      </c>
      <c r="E24">
        <f t="shared" si="0"/>
        <v>2026</v>
      </c>
      <c r="F24" s="57">
        <f>_xlfn.XLOOKUP(E24,'Historical Metal Prices'!$L$4:$Z$4,'Historical Metal Prices'!$L$10:$Z$10)</f>
        <v>-2.6290165530671761E-2</v>
      </c>
      <c r="G24" s="77">
        <f t="shared" si="1"/>
        <v>54399.221032132431</v>
      </c>
    </row>
    <row r="25" spans="1:7" x14ac:dyDescent="0.2">
      <c r="A25" s="79">
        <v>46164</v>
      </c>
      <c r="B25" s="77">
        <v>55868</v>
      </c>
      <c r="C25" s="77">
        <v>56290</v>
      </c>
      <c r="E25">
        <f t="shared" si="0"/>
        <v>2026</v>
      </c>
      <c r="F25" s="57">
        <f>_xlfn.XLOOKUP(E25,'Historical Metal Prices'!$L$4:$Z$4,'Historical Metal Prices'!$L$10:$Z$10)</f>
        <v>-2.6290165530671761E-2</v>
      </c>
      <c r="G25" s="77">
        <f t="shared" si="1"/>
        <v>54399.221032132431</v>
      </c>
    </row>
    <row r="26" spans="1:7" x14ac:dyDescent="0.2">
      <c r="A26" s="79">
        <v>46163</v>
      </c>
      <c r="B26" s="77">
        <v>55862.5</v>
      </c>
      <c r="C26" s="77">
        <v>56290</v>
      </c>
      <c r="E26">
        <f t="shared" si="0"/>
        <v>2026</v>
      </c>
      <c r="F26" s="57">
        <f>_xlfn.XLOOKUP(E26,'Historical Metal Prices'!$L$4:$Z$4,'Historical Metal Prices'!$L$10:$Z$10)</f>
        <v>-2.6290165530671761E-2</v>
      </c>
      <c r="G26" s="77">
        <f t="shared" si="1"/>
        <v>54393.865628042848</v>
      </c>
    </row>
    <row r="27" spans="1:7" x14ac:dyDescent="0.2">
      <c r="A27" s="79">
        <v>46162</v>
      </c>
      <c r="B27" s="77">
        <v>55846</v>
      </c>
      <c r="C27" s="77">
        <v>56290</v>
      </c>
      <c r="E27">
        <f t="shared" si="0"/>
        <v>2026</v>
      </c>
      <c r="F27" s="57">
        <f>_xlfn.XLOOKUP(E27,'Historical Metal Prices'!$L$4:$Z$4,'Historical Metal Prices'!$L$10:$Z$10)</f>
        <v>-2.6290165530671761E-2</v>
      </c>
      <c r="G27" s="77">
        <f t="shared" si="1"/>
        <v>54377.799415774105</v>
      </c>
    </row>
    <row r="28" spans="1:7" x14ac:dyDescent="0.2">
      <c r="A28" s="79">
        <v>46161</v>
      </c>
      <c r="B28" s="77">
        <v>55845.5</v>
      </c>
      <c r="C28" s="77">
        <v>56290</v>
      </c>
      <c r="E28">
        <f t="shared" si="0"/>
        <v>2026</v>
      </c>
      <c r="F28" s="57">
        <f>_xlfn.XLOOKUP(E28,'Historical Metal Prices'!$L$4:$Z$4,'Historical Metal Prices'!$L$10:$Z$10)</f>
        <v>-2.6290165530671761E-2</v>
      </c>
      <c r="G28" s="77">
        <f t="shared" si="1"/>
        <v>54377.312560856873</v>
      </c>
    </row>
    <row r="29" spans="1:7" x14ac:dyDescent="0.2">
      <c r="A29" s="79">
        <v>46160</v>
      </c>
      <c r="B29" s="77">
        <v>55844.5</v>
      </c>
      <c r="C29" s="77">
        <v>56290</v>
      </c>
      <c r="E29">
        <f t="shared" si="0"/>
        <v>2026</v>
      </c>
      <c r="F29" s="57">
        <f>_xlfn.XLOOKUP(E29,'Historical Metal Prices'!$L$4:$Z$4,'Historical Metal Prices'!$L$10:$Z$10)</f>
        <v>-2.6290165530671761E-2</v>
      </c>
      <c r="G29" s="77">
        <f t="shared" si="1"/>
        <v>54376.338851022403</v>
      </c>
    </row>
    <row r="30" spans="1:7" x14ac:dyDescent="0.2">
      <c r="A30" s="79">
        <v>46157</v>
      </c>
      <c r="B30" s="77">
        <v>55858.25</v>
      </c>
      <c r="C30" s="77">
        <v>56290</v>
      </c>
      <c r="E30">
        <f t="shared" si="0"/>
        <v>2026</v>
      </c>
      <c r="F30" s="57">
        <f>_xlfn.XLOOKUP(E30,'Historical Metal Prices'!$L$4:$Z$4,'Historical Metal Prices'!$L$10:$Z$10)</f>
        <v>-2.6290165530671761E-2</v>
      </c>
      <c r="G30" s="77">
        <f t="shared" si="1"/>
        <v>54389.727361246354</v>
      </c>
    </row>
    <row r="31" spans="1:7" x14ac:dyDescent="0.2">
      <c r="A31" s="79">
        <v>46156</v>
      </c>
      <c r="B31" s="77">
        <v>55854</v>
      </c>
      <c r="C31" s="77">
        <v>56290</v>
      </c>
      <c r="E31">
        <f t="shared" si="0"/>
        <v>2026</v>
      </c>
      <c r="F31" s="57">
        <f>_xlfn.XLOOKUP(E31,'Historical Metal Prices'!$L$4:$Z$4,'Historical Metal Prices'!$L$10:$Z$10)</f>
        <v>-2.6290165530671761E-2</v>
      </c>
      <c r="G31" s="77">
        <f t="shared" si="1"/>
        <v>54385.589094449861</v>
      </c>
    </row>
    <row r="32" spans="1:7" x14ac:dyDescent="0.2">
      <c r="A32" s="79">
        <v>46155</v>
      </c>
      <c r="B32" s="77">
        <v>55845.75</v>
      </c>
      <c r="C32" s="77">
        <v>56290</v>
      </c>
      <c r="E32">
        <f t="shared" si="0"/>
        <v>2026</v>
      </c>
      <c r="F32" s="57">
        <f>_xlfn.XLOOKUP(E32,'Historical Metal Prices'!$L$4:$Z$4,'Historical Metal Prices'!$L$10:$Z$10)</f>
        <v>-2.6290165530671761E-2</v>
      </c>
      <c r="G32" s="77">
        <f t="shared" si="1"/>
        <v>54377.555988315486</v>
      </c>
    </row>
    <row r="33" spans="1:7" x14ac:dyDescent="0.2">
      <c r="A33" s="79">
        <v>46154</v>
      </c>
      <c r="B33" s="77">
        <v>55845.5</v>
      </c>
      <c r="C33" s="77">
        <v>56290</v>
      </c>
      <c r="E33">
        <f t="shared" si="0"/>
        <v>2026</v>
      </c>
      <c r="F33" s="57">
        <f>_xlfn.XLOOKUP(E33,'Historical Metal Prices'!$L$4:$Z$4,'Historical Metal Prices'!$L$10:$Z$10)</f>
        <v>-2.6290165530671761E-2</v>
      </c>
      <c r="G33" s="77">
        <f t="shared" si="1"/>
        <v>54377.312560856873</v>
      </c>
    </row>
    <row r="34" spans="1:7" x14ac:dyDescent="0.2">
      <c r="A34" s="79">
        <v>46153</v>
      </c>
      <c r="B34" s="77">
        <v>55845.25</v>
      </c>
      <c r="C34" s="77">
        <v>56290</v>
      </c>
      <c r="E34">
        <f t="shared" si="0"/>
        <v>2026</v>
      </c>
      <c r="F34" s="57">
        <f>_xlfn.XLOOKUP(E34,'Historical Metal Prices'!$L$4:$Z$4,'Historical Metal Prices'!$L$10:$Z$10)</f>
        <v>-2.6290165530671761E-2</v>
      </c>
      <c r="G34" s="77">
        <f t="shared" si="1"/>
        <v>54377.069133398254</v>
      </c>
    </row>
    <row r="35" spans="1:7" x14ac:dyDescent="0.2">
      <c r="A35" s="79">
        <v>46150</v>
      </c>
      <c r="B35" s="77">
        <v>55859</v>
      </c>
      <c r="C35" s="77">
        <v>56290</v>
      </c>
      <c r="E35">
        <f t="shared" si="0"/>
        <v>2026</v>
      </c>
      <c r="F35" s="57">
        <f>_xlfn.XLOOKUP(E35,'Historical Metal Prices'!$L$4:$Z$4,'Historical Metal Prices'!$L$10:$Z$10)</f>
        <v>-2.6290165530671761E-2</v>
      </c>
      <c r="G35" s="77">
        <f t="shared" si="1"/>
        <v>54390.457643622205</v>
      </c>
    </row>
    <row r="36" spans="1:7" x14ac:dyDescent="0.2">
      <c r="A36" s="79">
        <v>46149</v>
      </c>
      <c r="B36" s="77">
        <v>55854.75</v>
      </c>
      <c r="C36" s="77">
        <v>56290</v>
      </c>
      <c r="E36">
        <f t="shared" si="0"/>
        <v>2026</v>
      </c>
      <c r="F36" s="57">
        <f>_xlfn.XLOOKUP(E36,'Historical Metal Prices'!$L$4:$Z$4,'Historical Metal Prices'!$L$10:$Z$10)</f>
        <v>-2.6290165530671761E-2</v>
      </c>
      <c r="G36" s="77">
        <f t="shared" si="1"/>
        <v>54386.319376825712</v>
      </c>
    </row>
    <row r="37" spans="1:7" x14ac:dyDescent="0.2">
      <c r="A37" s="79">
        <v>46148</v>
      </c>
      <c r="B37" s="77">
        <v>55846</v>
      </c>
      <c r="C37" s="77">
        <v>56290</v>
      </c>
      <c r="E37">
        <f t="shared" si="0"/>
        <v>2026</v>
      </c>
      <c r="F37" s="57">
        <f>_xlfn.XLOOKUP(E37,'Historical Metal Prices'!$L$4:$Z$4,'Historical Metal Prices'!$L$10:$Z$10)</f>
        <v>-2.6290165530671761E-2</v>
      </c>
      <c r="G37" s="77">
        <f t="shared" si="1"/>
        <v>54377.799415774105</v>
      </c>
    </row>
    <row r="38" spans="1:7" x14ac:dyDescent="0.2">
      <c r="A38" s="79">
        <v>46147</v>
      </c>
      <c r="B38" s="77">
        <v>55845.5</v>
      </c>
      <c r="C38" s="77">
        <v>56290</v>
      </c>
      <c r="E38">
        <f t="shared" si="0"/>
        <v>2026</v>
      </c>
      <c r="F38" s="57">
        <f>_xlfn.XLOOKUP(E38,'Historical Metal Prices'!$L$4:$Z$4,'Historical Metal Prices'!$L$10:$Z$10)</f>
        <v>-2.6290165530671761E-2</v>
      </c>
      <c r="G38" s="77">
        <f t="shared" si="1"/>
        <v>54377.312560856873</v>
      </c>
    </row>
    <row r="39" spans="1:7" ht="16" x14ac:dyDescent="0.2">
      <c r="A39" s="79">
        <v>46146</v>
      </c>
      <c r="B39" s="77">
        <v>55863</v>
      </c>
      <c r="C39" s="78" t="s">
        <v>481</v>
      </c>
      <c r="E39">
        <f t="shared" si="0"/>
        <v>2026</v>
      </c>
      <c r="F39" s="57">
        <f>_xlfn.XLOOKUP(E39,'Historical Metal Prices'!$L$4:$Z$4,'Historical Metal Prices'!$L$10:$Z$10)</f>
        <v>-2.6290165530671761E-2</v>
      </c>
      <c r="G39" s="77">
        <f t="shared" si="1"/>
        <v>54394.352482960086</v>
      </c>
    </row>
    <row r="40" spans="1:7" x14ac:dyDescent="0.2">
      <c r="A40" s="79">
        <v>46143</v>
      </c>
      <c r="B40" s="77">
        <v>55863</v>
      </c>
      <c r="C40" s="77">
        <v>56290</v>
      </c>
      <c r="E40">
        <f t="shared" si="0"/>
        <v>2026</v>
      </c>
      <c r="F40" s="57">
        <f>_xlfn.XLOOKUP(E40,'Historical Metal Prices'!$L$4:$Z$4,'Historical Metal Prices'!$L$10:$Z$10)</f>
        <v>-2.6290165530671761E-2</v>
      </c>
      <c r="G40" s="77">
        <f t="shared" si="1"/>
        <v>54394.352482960086</v>
      </c>
    </row>
    <row r="41" spans="1:7" x14ac:dyDescent="0.2">
      <c r="A41" s="79">
        <v>46142</v>
      </c>
      <c r="B41" s="77">
        <v>55863</v>
      </c>
      <c r="C41" s="77">
        <v>56290</v>
      </c>
      <c r="E41">
        <f t="shared" si="0"/>
        <v>2026</v>
      </c>
      <c r="F41" s="57">
        <f>_xlfn.XLOOKUP(E41,'Historical Metal Prices'!$L$4:$Z$4,'Historical Metal Prices'!$L$10:$Z$10)</f>
        <v>-2.6290165530671761E-2</v>
      </c>
      <c r="G41" s="77">
        <f t="shared" si="1"/>
        <v>54394.352482960086</v>
      </c>
    </row>
    <row r="42" spans="1:7" x14ac:dyDescent="0.2">
      <c r="A42" s="79">
        <v>46141</v>
      </c>
      <c r="B42" s="77">
        <v>55850</v>
      </c>
      <c r="C42" s="77">
        <v>56290</v>
      </c>
      <c r="E42">
        <f t="shared" si="0"/>
        <v>2026</v>
      </c>
      <c r="F42" s="57">
        <f>_xlfn.XLOOKUP(E42,'Historical Metal Prices'!$L$4:$Z$4,'Historical Metal Prices'!$L$10:$Z$10)</f>
        <v>-2.6290165530671761E-2</v>
      </c>
      <c r="G42" s="77">
        <f t="shared" si="1"/>
        <v>54381.694255111979</v>
      </c>
    </row>
    <row r="43" spans="1:7" x14ac:dyDescent="0.2">
      <c r="A43" s="79">
        <v>46140</v>
      </c>
      <c r="B43" s="77">
        <v>55850</v>
      </c>
      <c r="C43" s="77">
        <v>56290</v>
      </c>
      <c r="E43">
        <f t="shared" si="0"/>
        <v>2026</v>
      </c>
      <c r="F43" s="57">
        <f>_xlfn.XLOOKUP(E43,'Historical Metal Prices'!$L$4:$Z$4,'Historical Metal Prices'!$L$10:$Z$10)</f>
        <v>-2.6290165530671761E-2</v>
      </c>
      <c r="G43" s="77">
        <f t="shared" si="1"/>
        <v>54381.694255111979</v>
      </c>
    </row>
    <row r="44" spans="1:7" x14ac:dyDescent="0.2">
      <c r="A44" s="79">
        <v>46139</v>
      </c>
      <c r="B44" s="77">
        <v>55850</v>
      </c>
      <c r="C44" s="77">
        <v>56290</v>
      </c>
      <c r="E44">
        <f t="shared" si="0"/>
        <v>2026</v>
      </c>
      <c r="F44" s="57">
        <f>_xlfn.XLOOKUP(E44,'Historical Metal Prices'!$L$4:$Z$4,'Historical Metal Prices'!$L$10:$Z$10)</f>
        <v>-2.6290165530671761E-2</v>
      </c>
      <c r="G44" s="77">
        <f t="shared" si="1"/>
        <v>54381.694255111979</v>
      </c>
    </row>
    <row r="45" spans="1:7" x14ac:dyDescent="0.2">
      <c r="A45" s="79">
        <v>46136</v>
      </c>
      <c r="B45" s="77">
        <v>55858</v>
      </c>
      <c r="C45" s="77">
        <v>56290</v>
      </c>
      <c r="E45">
        <f t="shared" si="0"/>
        <v>2026</v>
      </c>
      <c r="F45" s="57">
        <f>_xlfn.XLOOKUP(E45,'Historical Metal Prices'!$L$4:$Z$4,'Historical Metal Prices'!$L$10:$Z$10)</f>
        <v>-2.6290165530671761E-2</v>
      </c>
      <c r="G45" s="77">
        <f t="shared" si="1"/>
        <v>54389.483933787735</v>
      </c>
    </row>
    <row r="46" spans="1:7" x14ac:dyDescent="0.2">
      <c r="A46" s="79">
        <v>46135</v>
      </c>
      <c r="B46" s="77">
        <v>55858</v>
      </c>
      <c r="C46" s="77">
        <v>56290</v>
      </c>
      <c r="E46">
        <f t="shared" si="0"/>
        <v>2026</v>
      </c>
      <c r="F46" s="57">
        <f>_xlfn.XLOOKUP(E46,'Historical Metal Prices'!$L$4:$Z$4,'Historical Metal Prices'!$L$10:$Z$10)</f>
        <v>-2.6290165530671761E-2</v>
      </c>
      <c r="G46" s="77">
        <f t="shared" si="1"/>
        <v>54389.483933787735</v>
      </c>
    </row>
    <row r="47" spans="1:7" x14ac:dyDescent="0.2">
      <c r="A47" s="79">
        <v>46134</v>
      </c>
      <c r="B47" s="77">
        <v>55849</v>
      </c>
      <c r="C47" s="77">
        <v>56290</v>
      </c>
      <c r="E47">
        <f t="shared" si="0"/>
        <v>2026</v>
      </c>
      <c r="F47" s="57">
        <f>_xlfn.XLOOKUP(E47,'Historical Metal Prices'!$L$4:$Z$4,'Historical Metal Prices'!$L$10:$Z$10)</f>
        <v>-2.6290165530671761E-2</v>
      </c>
      <c r="G47" s="77">
        <f t="shared" si="1"/>
        <v>54380.720545277516</v>
      </c>
    </row>
    <row r="48" spans="1:7" x14ac:dyDescent="0.2">
      <c r="A48" s="79">
        <v>46133</v>
      </c>
      <c r="B48" s="77">
        <v>55849</v>
      </c>
      <c r="C48" s="77">
        <v>56290</v>
      </c>
      <c r="E48">
        <f t="shared" si="0"/>
        <v>2026</v>
      </c>
      <c r="F48" s="57">
        <f>_xlfn.XLOOKUP(E48,'Historical Metal Prices'!$L$4:$Z$4,'Historical Metal Prices'!$L$10:$Z$10)</f>
        <v>-2.6290165530671761E-2</v>
      </c>
      <c r="G48" s="77">
        <f t="shared" si="1"/>
        <v>54380.720545277516</v>
      </c>
    </row>
    <row r="49" spans="1:7" x14ac:dyDescent="0.2">
      <c r="A49" s="79">
        <v>46132</v>
      </c>
      <c r="B49" s="77">
        <v>55849</v>
      </c>
      <c r="C49" s="77">
        <v>56290</v>
      </c>
      <c r="E49">
        <f t="shared" si="0"/>
        <v>2026</v>
      </c>
      <c r="F49" s="57">
        <f>_xlfn.XLOOKUP(E49,'Historical Metal Prices'!$L$4:$Z$4,'Historical Metal Prices'!$L$10:$Z$10)</f>
        <v>-2.6290165530671761E-2</v>
      </c>
      <c r="G49" s="77">
        <f t="shared" si="1"/>
        <v>54380.720545277516</v>
      </c>
    </row>
    <row r="50" spans="1:7" x14ac:dyDescent="0.2">
      <c r="A50" s="79">
        <v>46129</v>
      </c>
      <c r="B50" s="77">
        <v>55858</v>
      </c>
      <c r="C50" s="77">
        <v>56290</v>
      </c>
      <c r="E50">
        <f t="shared" si="0"/>
        <v>2026</v>
      </c>
      <c r="F50" s="57">
        <f>_xlfn.XLOOKUP(E50,'Historical Metal Prices'!$L$4:$Z$4,'Historical Metal Prices'!$L$10:$Z$10)</f>
        <v>-2.6290165530671761E-2</v>
      </c>
      <c r="G50" s="77">
        <f t="shared" si="1"/>
        <v>54389.483933787735</v>
      </c>
    </row>
    <row r="51" spans="1:7" x14ac:dyDescent="0.2">
      <c r="A51" s="79">
        <v>46128</v>
      </c>
      <c r="B51" s="77">
        <v>55858</v>
      </c>
      <c r="C51" s="77">
        <v>56290</v>
      </c>
      <c r="E51">
        <f t="shared" si="0"/>
        <v>2026</v>
      </c>
      <c r="F51" s="57">
        <f>_xlfn.XLOOKUP(E51,'Historical Metal Prices'!$L$4:$Z$4,'Historical Metal Prices'!$L$10:$Z$10)</f>
        <v>-2.6290165530671761E-2</v>
      </c>
      <c r="G51" s="77">
        <f t="shared" si="1"/>
        <v>54389.483933787735</v>
      </c>
    </row>
    <row r="52" spans="1:7" x14ac:dyDescent="0.2">
      <c r="A52" s="79">
        <v>46127</v>
      </c>
      <c r="B52" s="77">
        <v>55849</v>
      </c>
      <c r="C52" s="77">
        <v>56290</v>
      </c>
      <c r="E52">
        <f t="shared" si="0"/>
        <v>2026</v>
      </c>
      <c r="F52" s="57">
        <f>_xlfn.XLOOKUP(E52,'Historical Metal Prices'!$L$4:$Z$4,'Historical Metal Prices'!$L$10:$Z$10)</f>
        <v>-2.6290165530671761E-2</v>
      </c>
      <c r="G52" s="77">
        <f t="shared" si="1"/>
        <v>54380.720545277516</v>
      </c>
    </row>
    <row r="53" spans="1:7" x14ac:dyDescent="0.2">
      <c r="A53" s="79">
        <v>46126</v>
      </c>
      <c r="B53" s="77">
        <v>55850</v>
      </c>
      <c r="C53" s="77">
        <v>56290</v>
      </c>
      <c r="E53">
        <f t="shared" si="0"/>
        <v>2026</v>
      </c>
      <c r="F53" s="57">
        <f>_xlfn.XLOOKUP(E53,'Historical Metal Prices'!$L$4:$Z$4,'Historical Metal Prices'!$L$10:$Z$10)</f>
        <v>-2.6290165530671761E-2</v>
      </c>
      <c r="G53" s="77">
        <f t="shared" si="1"/>
        <v>54381.694255111979</v>
      </c>
    </row>
    <row r="54" spans="1:7" x14ac:dyDescent="0.2">
      <c r="A54" s="79">
        <v>46125</v>
      </c>
      <c r="B54" s="77">
        <v>55851</v>
      </c>
      <c r="C54" s="77">
        <v>56290</v>
      </c>
      <c r="E54">
        <f t="shared" si="0"/>
        <v>2026</v>
      </c>
      <c r="F54" s="57">
        <f>_xlfn.XLOOKUP(E54,'Historical Metal Prices'!$L$4:$Z$4,'Historical Metal Prices'!$L$10:$Z$10)</f>
        <v>-2.6290165530671761E-2</v>
      </c>
      <c r="G54" s="77">
        <f t="shared" si="1"/>
        <v>54382.66796494645</v>
      </c>
    </row>
    <row r="55" spans="1:7" x14ac:dyDescent="0.2">
      <c r="A55" s="79">
        <v>46122</v>
      </c>
      <c r="B55" s="77">
        <v>55862</v>
      </c>
      <c r="C55" s="77">
        <v>56290</v>
      </c>
      <c r="E55">
        <f t="shared" si="0"/>
        <v>2026</v>
      </c>
      <c r="F55" s="57">
        <f>_xlfn.XLOOKUP(E55,'Historical Metal Prices'!$L$4:$Z$4,'Historical Metal Prices'!$L$10:$Z$10)</f>
        <v>-2.6290165530671761E-2</v>
      </c>
      <c r="G55" s="77">
        <f t="shared" si="1"/>
        <v>54393.378773125616</v>
      </c>
    </row>
    <row r="56" spans="1:7" x14ac:dyDescent="0.2">
      <c r="A56" s="79">
        <v>46121</v>
      </c>
      <c r="B56" s="77">
        <v>55862</v>
      </c>
      <c r="C56" s="77">
        <v>56290</v>
      </c>
      <c r="E56">
        <f t="shared" si="0"/>
        <v>2026</v>
      </c>
      <c r="F56" s="57">
        <f>_xlfn.XLOOKUP(E56,'Historical Metal Prices'!$L$4:$Z$4,'Historical Metal Prices'!$L$10:$Z$10)</f>
        <v>-2.6290165530671761E-2</v>
      </c>
      <c r="G56" s="77">
        <f t="shared" si="1"/>
        <v>54393.378773125616</v>
      </c>
    </row>
    <row r="57" spans="1:7" x14ac:dyDescent="0.2">
      <c r="A57" s="79">
        <v>46120</v>
      </c>
      <c r="B57" s="77">
        <v>55851</v>
      </c>
      <c r="C57" s="77">
        <v>56290</v>
      </c>
      <c r="E57">
        <f t="shared" si="0"/>
        <v>2026</v>
      </c>
      <c r="F57" s="57">
        <f>_xlfn.XLOOKUP(E57,'Historical Metal Prices'!$L$4:$Z$4,'Historical Metal Prices'!$L$10:$Z$10)</f>
        <v>-2.6290165530671761E-2</v>
      </c>
      <c r="G57" s="77">
        <f t="shared" si="1"/>
        <v>54382.66796494645</v>
      </c>
    </row>
    <row r="58" spans="1:7" x14ac:dyDescent="0.2">
      <c r="A58" s="79">
        <v>46119</v>
      </c>
      <c r="B58" s="77">
        <v>55851</v>
      </c>
      <c r="C58" s="77">
        <v>56290</v>
      </c>
      <c r="E58">
        <f t="shared" si="0"/>
        <v>2026</v>
      </c>
      <c r="F58" s="57">
        <f>_xlfn.XLOOKUP(E58,'Historical Metal Prices'!$L$4:$Z$4,'Historical Metal Prices'!$L$10:$Z$10)</f>
        <v>-2.6290165530671761E-2</v>
      </c>
      <c r="G58" s="77">
        <f t="shared" si="1"/>
        <v>54382.66796494645</v>
      </c>
    </row>
    <row r="59" spans="1:7" ht="16" x14ac:dyDescent="0.2">
      <c r="A59" s="79">
        <v>46118</v>
      </c>
      <c r="B59" s="77">
        <v>55873</v>
      </c>
      <c r="C59" s="78" t="s">
        <v>481</v>
      </c>
      <c r="E59">
        <f t="shared" si="0"/>
        <v>2026</v>
      </c>
      <c r="F59" s="57">
        <f>_xlfn.XLOOKUP(E59,'Historical Metal Prices'!$L$4:$Z$4,'Historical Metal Prices'!$L$10:$Z$10)</f>
        <v>-2.6290165530671761E-2</v>
      </c>
      <c r="G59" s="77">
        <f t="shared" si="1"/>
        <v>54404.089581304775</v>
      </c>
    </row>
    <row r="60" spans="1:7" ht="16" x14ac:dyDescent="0.2">
      <c r="A60" s="79">
        <v>46115</v>
      </c>
      <c r="B60" s="77">
        <v>55873</v>
      </c>
      <c r="C60" s="78" t="s">
        <v>481</v>
      </c>
      <c r="E60">
        <f t="shared" si="0"/>
        <v>2026</v>
      </c>
      <c r="F60" s="57">
        <f>_xlfn.XLOOKUP(E60,'Historical Metal Prices'!$L$4:$Z$4,'Historical Metal Prices'!$L$10:$Z$10)</f>
        <v>-2.6290165530671761E-2</v>
      </c>
      <c r="G60" s="77">
        <f t="shared" si="1"/>
        <v>54404.089581304775</v>
      </c>
    </row>
    <row r="61" spans="1:7" x14ac:dyDescent="0.2">
      <c r="A61" s="79">
        <v>46114</v>
      </c>
      <c r="B61" s="77">
        <v>55873</v>
      </c>
      <c r="C61" s="77">
        <v>56290</v>
      </c>
      <c r="E61">
        <f t="shared" si="0"/>
        <v>2026</v>
      </c>
      <c r="F61" s="57">
        <f>_xlfn.XLOOKUP(E61,'Historical Metal Prices'!$L$4:$Z$4,'Historical Metal Prices'!$L$10:$Z$10)</f>
        <v>-2.6290165530671761E-2</v>
      </c>
      <c r="G61" s="77">
        <f t="shared" si="1"/>
        <v>54404.089581304775</v>
      </c>
    </row>
    <row r="62" spans="1:7" x14ac:dyDescent="0.2">
      <c r="A62" s="79">
        <v>46113</v>
      </c>
      <c r="B62" s="77">
        <v>55873</v>
      </c>
      <c r="C62" s="77">
        <v>56290</v>
      </c>
      <c r="E62">
        <f t="shared" si="0"/>
        <v>2026</v>
      </c>
      <c r="F62" s="57">
        <f>_xlfn.XLOOKUP(E62,'Historical Metal Prices'!$L$4:$Z$4,'Historical Metal Prices'!$L$10:$Z$10)</f>
        <v>-2.6290165530671761E-2</v>
      </c>
      <c r="G62" s="77">
        <f t="shared" si="1"/>
        <v>54404.089581304775</v>
      </c>
    </row>
    <row r="63" spans="1:7" x14ac:dyDescent="0.2">
      <c r="A63" s="79">
        <v>46112</v>
      </c>
      <c r="B63" s="77">
        <v>55851</v>
      </c>
      <c r="C63" s="77">
        <v>56290</v>
      </c>
      <c r="E63">
        <f t="shared" si="0"/>
        <v>2026</v>
      </c>
      <c r="F63" s="57">
        <f>_xlfn.XLOOKUP(E63,'Historical Metal Prices'!$L$4:$Z$4,'Historical Metal Prices'!$L$10:$Z$10)</f>
        <v>-2.6290165530671761E-2</v>
      </c>
      <c r="G63" s="77">
        <f t="shared" si="1"/>
        <v>54382.66796494645</v>
      </c>
    </row>
    <row r="64" spans="1:7" x14ac:dyDescent="0.2">
      <c r="A64" s="79">
        <v>46111</v>
      </c>
      <c r="B64" s="77">
        <v>55846</v>
      </c>
      <c r="C64" s="77">
        <v>56290</v>
      </c>
      <c r="E64">
        <f t="shared" si="0"/>
        <v>2026</v>
      </c>
      <c r="F64" s="57">
        <f>_xlfn.XLOOKUP(E64,'Historical Metal Prices'!$L$4:$Z$4,'Historical Metal Prices'!$L$10:$Z$10)</f>
        <v>-2.6290165530671761E-2</v>
      </c>
      <c r="G64" s="77">
        <f t="shared" si="1"/>
        <v>54377.799415774105</v>
      </c>
    </row>
    <row r="65" spans="1:7" x14ac:dyDescent="0.2">
      <c r="A65" s="79">
        <v>46108</v>
      </c>
      <c r="B65" s="77">
        <v>55862.5</v>
      </c>
      <c r="C65" s="77">
        <v>56290</v>
      </c>
      <c r="E65">
        <f t="shared" si="0"/>
        <v>2026</v>
      </c>
      <c r="F65" s="57">
        <f>_xlfn.XLOOKUP(E65,'Historical Metal Prices'!$L$4:$Z$4,'Historical Metal Prices'!$L$10:$Z$10)</f>
        <v>-2.6290165530671761E-2</v>
      </c>
      <c r="G65" s="77">
        <f t="shared" si="1"/>
        <v>54393.865628042848</v>
      </c>
    </row>
    <row r="66" spans="1:7" x14ac:dyDescent="0.2">
      <c r="A66" s="79">
        <v>46107</v>
      </c>
      <c r="B66" s="77">
        <v>55857</v>
      </c>
      <c r="C66" s="77">
        <v>56290</v>
      </c>
      <c r="E66">
        <f t="shared" si="0"/>
        <v>2026</v>
      </c>
      <c r="F66" s="57">
        <f>_xlfn.XLOOKUP(E66,'Historical Metal Prices'!$L$4:$Z$4,'Historical Metal Prices'!$L$10:$Z$10)</f>
        <v>-2.6290165530671761E-2</v>
      </c>
      <c r="G66" s="77">
        <f t="shared" si="1"/>
        <v>54388.510223953264</v>
      </c>
    </row>
    <row r="67" spans="1:7" x14ac:dyDescent="0.2">
      <c r="A67" s="79">
        <v>46106</v>
      </c>
      <c r="B67" s="77">
        <v>55846</v>
      </c>
      <c r="C67" s="77">
        <v>56290</v>
      </c>
      <c r="E67">
        <f t="shared" si="0"/>
        <v>2026</v>
      </c>
      <c r="F67" s="57">
        <f>_xlfn.XLOOKUP(E67,'Historical Metal Prices'!$L$4:$Z$4,'Historical Metal Prices'!$L$10:$Z$10)</f>
        <v>-2.6290165530671761E-2</v>
      </c>
      <c r="G67" s="77">
        <f t="shared" si="1"/>
        <v>54377.799415774105</v>
      </c>
    </row>
    <row r="68" spans="1:7" x14ac:dyDescent="0.2">
      <c r="A68" s="79">
        <v>46105</v>
      </c>
      <c r="B68" s="77">
        <v>55846</v>
      </c>
      <c r="C68" s="77">
        <v>56290</v>
      </c>
      <c r="E68">
        <f t="shared" si="0"/>
        <v>2026</v>
      </c>
      <c r="F68" s="57">
        <f>_xlfn.XLOOKUP(E68,'Historical Metal Prices'!$L$4:$Z$4,'Historical Metal Prices'!$L$10:$Z$10)</f>
        <v>-2.6290165530671761E-2</v>
      </c>
      <c r="G68" s="77">
        <f t="shared" si="1"/>
        <v>54377.799415774105</v>
      </c>
    </row>
    <row r="69" spans="1:7" x14ac:dyDescent="0.2">
      <c r="A69" s="79">
        <v>46104</v>
      </c>
      <c r="B69" s="77">
        <v>55846</v>
      </c>
      <c r="C69" s="77">
        <v>56290</v>
      </c>
      <c r="E69">
        <f t="shared" si="0"/>
        <v>2026</v>
      </c>
      <c r="F69" s="57">
        <f>_xlfn.XLOOKUP(E69,'Historical Metal Prices'!$L$4:$Z$4,'Historical Metal Prices'!$L$10:$Z$10)</f>
        <v>-2.6290165530671761E-2</v>
      </c>
      <c r="G69" s="77">
        <f t="shared" si="1"/>
        <v>54377.799415774105</v>
      </c>
    </row>
    <row r="70" spans="1:7" x14ac:dyDescent="0.2">
      <c r="A70" s="79">
        <v>46101</v>
      </c>
      <c r="B70" s="77">
        <v>55840</v>
      </c>
      <c r="C70" s="77">
        <v>56290</v>
      </c>
      <c r="E70">
        <f t="shared" si="0"/>
        <v>2026</v>
      </c>
      <c r="F70" s="57">
        <f>_xlfn.XLOOKUP(E70,'Historical Metal Prices'!$L$4:$Z$4,'Historical Metal Prices'!$L$10:$Z$10)</f>
        <v>-2.6290165530671761E-2</v>
      </c>
      <c r="G70" s="77">
        <f t="shared" si="1"/>
        <v>54371.95715676729</v>
      </c>
    </row>
    <row r="71" spans="1:7" ht="16" x14ac:dyDescent="0.2">
      <c r="A71" s="79">
        <v>46100</v>
      </c>
      <c r="B71" s="77">
        <v>55840</v>
      </c>
      <c r="C71" s="78" t="s">
        <v>481</v>
      </c>
      <c r="E71">
        <f t="shared" si="0"/>
        <v>2026</v>
      </c>
      <c r="F71" s="57">
        <f>_xlfn.XLOOKUP(E71,'Historical Metal Prices'!$L$4:$Z$4,'Historical Metal Prices'!$L$10:$Z$10)</f>
        <v>-2.6290165530671761E-2</v>
      </c>
      <c r="G71" s="77">
        <f t="shared" si="1"/>
        <v>54371.95715676729</v>
      </c>
    </row>
    <row r="72" spans="1:7" x14ac:dyDescent="0.2">
      <c r="A72" s="79">
        <v>46099</v>
      </c>
      <c r="B72" s="77">
        <v>55845</v>
      </c>
      <c r="C72" s="77">
        <v>56290</v>
      </c>
      <c r="E72">
        <f t="shared" si="0"/>
        <v>2026</v>
      </c>
      <c r="F72" s="57">
        <f>_xlfn.XLOOKUP(E72,'Historical Metal Prices'!$L$4:$Z$4,'Historical Metal Prices'!$L$10:$Z$10)</f>
        <v>-2.6290165530671761E-2</v>
      </c>
      <c r="G72" s="77">
        <f t="shared" si="1"/>
        <v>54376.825705939635</v>
      </c>
    </row>
    <row r="73" spans="1:7" x14ac:dyDescent="0.2">
      <c r="A73" s="79">
        <v>46098</v>
      </c>
      <c r="B73" s="77">
        <v>55845</v>
      </c>
      <c r="C73" s="77">
        <v>56290</v>
      </c>
      <c r="E73">
        <f t="shared" si="0"/>
        <v>2026</v>
      </c>
      <c r="F73" s="57">
        <f>_xlfn.XLOOKUP(E73,'Historical Metal Prices'!$L$4:$Z$4,'Historical Metal Prices'!$L$10:$Z$10)</f>
        <v>-2.6290165530671761E-2</v>
      </c>
      <c r="G73" s="77">
        <f t="shared" si="1"/>
        <v>54376.825705939635</v>
      </c>
    </row>
    <row r="74" spans="1:7" x14ac:dyDescent="0.2">
      <c r="A74" s="79">
        <v>46097</v>
      </c>
      <c r="B74" s="77">
        <v>55845</v>
      </c>
      <c r="C74" s="77">
        <v>56290</v>
      </c>
      <c r="E74">
        <f t="shared" si="0"/>
        <v>2026</v>
      </c>
      <c r="F74" s="57">
        <f>_xlfn.XLOOKUP(E74,'Historical Metal Prices'!$L$4:$Z$4,'Historical Metal Prices'!$L$10:$Z$10)</f>
        <v>-2.6290165530671761E-2</v>
      </c>
      <c r="G74" s="77">
        <f t="shared" si="1"/>
        <v>54376.825705939635</v>
      </c>
    </row>
    <row r="75" spans="1:7" x14ac:dyDescent="0.2">
      <c r="A75" s="79">
        <v>46094</v>
      </c>
      <c r="B75" s="77">
        <v>55861.5</v>
      </c>
      <c r="C75" s="77">
        <v>56290</v>
      </c>
      <c r="E75">
        <f t="shared" ref="E75:E138" si="2">YEAR(A75)</f>
        <v>2026</v>
      </c>
      <c r="F75" s="57">
        <f>_xlfn.XLOOKUP(E75,'Historical Metal Prices'!$L$4:$Z$4,'Historical Metal Prices'!$L$10:$Z$10)</f>
        <v>-2.6290165530671761E-2</v>
      </c>
      <c r="G75" s="77">
        <f t="shared" ref="G75:G138" si="3">IFERROR(B75*(1+F75),G76)</f>
        <v>54392.891918208377</v>
      </c>
    </row>
    <row r="76" spans="1:7" x14ac:dyDescent="0.2">
      <c r="A76" s="79">
        <v>46093</v>
      </c>
      <c r="B76" s="77">
        <v>55856</v>
      </c>
      <c r="C76" s="77">
        <v>56290</v>
      </c>
      <c r="E76">
        <f t="shared" si="2"/>
        <v>2026</v>
      </c>
      <c r="F76" s="57">
        <f>_xlfn.XLOOKUP(E76,'Historical Metal Prices'!$L$4:$Z$4,'Historical Metal Prices'!$L$10:$Z$10)</f>
        <v>-2.6290165530671761E-2</v>
      </c>
      <c r="G76" s="77">
        <f t="shared" si="3"/>
        <v>54387.536514118801</v>
      </c>
    </row>
    <row r="77" spans="1:7" x14ac:dyDescent="0.2">
      <c r="A77" s="79">
        <v>46092</v>
      </c>
      <c r="B77" s="77">
        <v>55845</v>
      </c>
      <c r="C77" s="77">
        <v>56290</v>
      </c>
      <c r="E77">
        <f t="shared" si="2"/>
        <v>2026</v>
      </c>
      <c r="F77" s="57">
        <f>_xlfn.XLOOKUP(E77,'Historical Metal Prices'!$L$4:$Z$4,'Historical Metal Prices'!$L$10:$Z$10)</f>
        <v>-2.6290165530671761E-2</v>
      </c>
      <c r="G77" s="77">
        <f t="shared" si="3"/>
        <v>54376.825705939635</v>
      </c>
    </row>
    <row r="78" spans="1:7" x14ac:dyDescent="0.2">
      <c r="A78" s="79">
        <v>46091</v>
      </c>
      <c r="B78" s="77">
        <v>55845</v>
      </c>
      <c r="C78" s="77">
        <v>56290</v>
      </c>
      <c r="E78">
        <f t="shared" si="2"/>
        <v>2026</v>
      </c>
      <c r="F78" s="57">
        <f>_xlfn.XLOOKUP(E78,'Historical Metal Prices'!$L$4:$Z$4,'Historical Metal Prices'!$L$10:$Z$10)</f>
        <v>-2.6290165530671761E-2</v>
      </c>
      <c r="G78" s="77">
        <f t="shared" si="3"/>
        <v>54376.825705939635</v>
      </c>
    </row>
    <row r="79" spans="1:7" x14ac:dyDescent="0.2">
      <c r="A79" s="79">
        <v>46090</v>
      </c>
      <c r="B79" s="77">
        <v>55846</v>
      </c>
      <c r="C79" s="77">
        <v>56290</v>
      </c>
      <c r="E79">
        <f t="shared" si="2"/>
        <v>2026</v>
      </c>
      <c r="F79" s="57">
        <f>_xlfn.XLOOKUP(E79,'Historical Metal Prices'!$L$4:$Z$4,'Historical Metal Prices'!$L$10:$Z$10)</f>
        <v>-2.6290165530671761E-2</v>
      </c>
      <c r="G79" s="77">
        <f t="shared" si="3"/>
        <v>54377.799415774105</v>
      </c>
    </row>
    <row r="80" spans="1:7" x14ac:dyDescent="0.2">
      <c r="A80" s="79">
        <v>46087</v>
      </c>
      <c r="B80" s="77">
        <v>55862.5</v>
      </c>
      <c r="C80" s="77">
        <v>56290</v>
      </c>
      <c r="E80">
        <f t="shared" si="2"/>
        <v>2026</v>
      </c>
      <c r="F80" s="57">
        <f>_xlfn.XLOOKUP(E80,'Historical Metal Prices'!$L$4:$Z$4,'Historical Metal Prices'!$L$10:$Z$10)</f>
        <v>-2.6290165530671761E-2</v>
      </c>
      <c r="G80" s="77">
        <f t="shared" si="3"/>
        <v>54393.865628042848</v>
      </c>
    </row>
    <row r="81" spans="1:7" x14ac:dyDescent="0.2">
      <c r="A81" s="79">
        <v>46086</v>
      </c>
      <c r="B81" s="77">
        <v>55857</v>
      </c>
      <c r="C81" s="77">
        <v>56290</v>
      </c>
      <c r="E81">
        <f t="shared" si="2"/>
        <v>2026</v>
      </c>
      <c r="F81" s="57">
        <f>_xlfn.XLOOKUP(E81,'Historical Metal Prices'!$L$4:$Z$4,'Historical Metal Prices'!$L$10:$Z$10)</f>
        <v>-2.6290165530671761E-2</v>
      </c>
      <c r="G81" s="77">
        <f t="shared" si="3"/>
        <v>54388.510223953264</v>
      </c>
    </row>
    <row r="82" spans="1:7" x14ac:dyDescent="0.2">
      <c r="A82" s="79">
        <v>46085</v>
      </c>
      <c r="B82" s="77">
        <v>55846</v>
      </c>
      <c r="C82" s="77">
        <v>56290</v>
      </c>
      <c r="E82">
        <f t="shared" si="2"/>
        <v>2026</v>
      </c>
      <c r="F82" s="57">
        <f>_xlfn.XLOOKUP(E82,'Historical Metal Prices'!$L$4:$Z$4,'Historical Metal Prices'!$L$10:$Z$10)</f>
        <v>-2.6290165530671761E-2</v>
      </c>
      <c r="G82" s="77">
        <f t="shared" si="3"/>
        <v>54377.799415774105</v>
      </c>
    </row>
    <row r="83" spans="1:7" x14ac:dyDescent="0.2">
      <c r="A83" s="79">
        <v>46084</v>
      </c>
      <c r="B83" s="77">
        <v>55846</v>
      </c>
      <c r="C83" s="77">
        <v>56290</v>
      </c>
      <c r="E83">
        <f t="shared" si="2"/>
        <v>2026</v>
      </c>
      <c r="F83" s="57">
        <f>_xlfn.XLOOKUP(E83,'Historical Metal Prices'!$L$4:$Z$4,'Historical Metal Prices'!$L$10:$Z$10)</f>
        <v>-2.6290165530671761E-2</v>
      </c>
      <c r="G83" s="77">
        <f t="shared" si="3"/>
        <v>54377.799415774105</v>
      </c>
    </row>
    <row r="84" spans="1:7" x14ac:dyDescent="0.2">
      <c r="A84" s="79">
        <v>46083</v>
      </c>
      <c r="B84" s="77">
        <v>55846</v>
      </c>
      <c r="C84" s="77">
        <v>56290</v>
      </c>
      <c r="E84">
        <f t="shared" si="2"/>
        <v>2026</v>
      </c>
      <c r="F84" s="57">
        <f>_xlfn.XLOOKUP(E84,'Historical Metal Prices'!$L$4:$Z$4,'Historical Metal Prices'!$L$10:$Z$10)</f>
        <v>-2.6290165530671761E-2</v>
      </c>
      <c r="G84" s="77">
        <f t="shared" si="3"/>
        <v>54377.799415774105</v>
      </c>
    </row>
    <row r="85" spans="1:7" x14ac:dyDescent="0.2">
      <c r="A85" s="79">
        <v>46080</v>
      </c>
      <c r="B85" s="77">
        <v>55873</v>
      </c>
      <c r="C85" s="77">
        <v>56290</v>
      </c>
      <c r="E85">
        <f t="shared" si="2"/>
        <v>2026</v>
      </c>
      <c r="F85" s="57">
        <f>_xlfn.XLOOKUP(E85,'Historical Metal Prices'!$L$4:$Z$4,'Historical Metal Prices'!$L$10:$Z$10)</f>
        <v>-2.6290165530671761E-2</v>
      </c>
      <c r="G85" s="77">
        <f t="shared" si="3"/>
        <v>54404.089581304775</v>
      </c>
    </row>
    <row r="86" spans="1:7" x14ac:dyDescent="0.2">
      <c r="A86" s="79">
        <v>46079</v>
      </c>
      <c r="B86" s="77">
        <v>55872.5</v>
      </c>
      <c r="C86" s="77">
        <v>56290</v>
      </c>
      <c r="E86">
        <f t="shared" si="2"/>
        <v>2026</v>
      </c>
      <c r="F86" s="57">
        <f>_xlfn.XLOOKUP(E86,'Historical Metal Prices'!$L$4:$Z$4,'Historical Metal Prices'!$L$10:$Z$10)</f>
        <v>-2.6290165530671761E-2</v>
      </c>
      <c r="G86" s="77">
        <f t="shared" si="3"/>
        <v>54403.602726387544</v>
      </c>
    </row>
    <row r="87" spans="1:7" x14ac:dyDescent="0.2">
      <c r="A87" s="79">
        <v>46078</v>
      </c>
      <c r="B87" s="77">
        <v>55856.5</v>
      </c>
      <c r="C87" s="77">
        <v>56290</v>
      </c>
      <c r="E87">
        <f t="shared" si="2"/>
        <v>2026</v>
      </c>
      <c r="F87" s="57">
        <f>_xlfn.XLOOKUP(E87,'Historical Metal Prices'!$L$4:$Z$4,'Historical Metal Prices'!$L$10:$Z$10)</f>
        <v>-2.6290165530671761E-2</v>
      </c>
      <c r="G87" s="77">
        <f t="shared" si="3"/>
        <v>54388.023369036033</v>
      </c>
    </row>
    <row r="88" spans="1:7" x14ac:dyDescent="0.2">
      <c r="A88" s="79">
        <v>46077</v>
      </c>
      <c r="B88" s="77">
        <v>55851</v>
      </c>
      <c r="C88" s="77">
        <v>56290</v>
      </c>
      <c r="E88">
        <f t="shared" si="2"/>
        <v>2026</v>
      </c>
      <c r="F88" s="57">
        <f>_xlfn.XLOOKUP(E88,'Historical Metal Prices'!$L$4:$Z$4,'Historical Metal Prices'!$L$10:$Z$10)</f>
        <v>-2.6290165530671761E-2</v>
      </c>
      <c r="G88" s="77">
        <f t="shared" si="3"/>
        <v>54382.66796494645</v>
      </c>
    </row>
    <row r="89" spans="1:7" x14ac:dyDescent="0.2">
      <c r="A89" s="79">
        <v>46076</v>
      </c>
      <c r="B89" s="77">
        <v>55866.5</v>
      </c>
      <c r="C89" s="77">
        <v>56290</v>
      </c>
      <c r="E89">
        <f t="shared" si="2"/>
        <v>2026</v>
      </c>
      <c r="F89" s="57">
        <f>_xlfn.XLOOKUP(E89,'Historical Metal Prices'!$L$4:$Z$4,'Historical Metal Prices'!$L$10:$Z$10)</f>
        <v>-2.6290165530671761E-2</v>
      </c>
      <c r="G89" s="77">
        <f t="shared" si="3"/>
        <v>54397.760467380729</v>
      </c>
    </row>
    <row r="90" spans="1:7" x14ac:dyDescent="0.2">
      <c r="A90" s="79">
        <v>46073</v>
      </c>
      <c r="B90" s="77">
        <v>55872</v>
      </c>
      <c r="C90" s="77">
        <v>56290</v>
      </c>
      <c r="E90">
        <f t="shared" si="2"/>
        <v>2026</v>
      </c>
      <c r="F90" s="57">
        <f>_xlfn.XLOOKUP(E90,'Historical Metal Prices'!$L$4:$Z$4,'Historical Metal Prices'!$L$10:$Z$10)</f>
        <v>-2.6290165530671761E-2</v>
      </c>
      <c r="G90" s="77">
        <f t="shared" si="3"/>
        <v>54403.115871470305</v>
      </c>
    </row>
    <row r="91" spans="1:7" x14ac:dyDescent="0.2">
      <c r="A91" s="79">
        <v>46072</v>
      </c>
      <c r="B91" s="77">
        <v>55871.5</v>
      </c>
      <c r="C91" s="77">
        <v>56290</v>
      </c>
      <c r="E91">
        <f t="shared" si="2"/>
        <v>2026</v>
      </c>
      <c r="F91" s="57">
        <f>_xlfn.XLOOKUP(E91,'Historical Metal Prices'!$L$4:$Z$4,'Historical Metal Prices'!$L$10:$Z$10)</f>
        <v>-2.6290165530671761E-2</v>
      </c>
      <c r="G91" s="77">
        <f t="shared" si="3"/>
        <v>54402.629016553074</v>
      </c>
    </row>
    <row r="92" spans="1:7" x14ac:dyDescent="0.2">
      <c r="A92" s="79">
        <v>46071</v>
      </c>
      <c r="B92" s="77">
        <v>55860</v>
      </c>
      <c r="C92" s="77">
        <v>56290</v>
      </c>
      <c r="E92">
        <f t="shared" si="2"/>
        <v>2026</v>
      </c>
      <c r="F92" s="57">
        <f>_xlfn.XLOOKUP(E92,'Historical Metal Prices'!$L$4:$Z$4,'Historical Metal Prices'!$L$10:$Z$10)</f>
        <v>-2.6290165530671761E-2</v>
      </c>
      <c r="G92" s="77">
        <f t="shared" si="3"/>
        <v>54391.431353456675</v>
      </c>
    </row>
    <row r="93" spans="1:7" x14ac:dyDescent="0.2">
      <c r="A93" s="79">
        <v>46070</v>
      </c>
      <c r="B93" s="77">
        <v>55854.5</v>
      </c>
      <c r="C93" s="77">
        <v>56290</v>
      </c>
      <c r="E93">
        <f t="shared" si="2"/>
        <v>2026</v>
      </c>
      <c r="F93" s="57">
        <f>_xlfn.XLOOKUP(E93,'Historical Metal Prices'!$L$4:$Z$4,'Historical Metal Prices'!$L$10:$Z$10)</f>
        <v>-2.6290165530671761E-2</v>
      </c>
      <c r="G93" s="77">
        <f t="shared" si="3"/>
        <v>54386.075949367092</v>
      </c>
    </row>
    <row r="94" spans="1:7" x14ac:dyDescent="0.2">
      <c r="A94" s="79">
        <v>46069</v>
      </c>
      <c r="B94" s="77">
        <v>55862</v>
      </c>
      <c r="C94" s="77">
        <v>56290</v>
      </c>
      <c r="E94">
        <f t="shared" si="2"/>
        <v>2026</v>
      </c>
      <c r="F94" s="57">
        <f>_xlfn.XLOOKUP(E94,'Historical Metal Prices'!$L$4:$Z$4,'Historical Metal Prices'!$L$10:$Z$10)</f>
        <v>-2.6290165530671761E-2</v>
      </c>
      <c r="G94" s="77">
        <f t="shared" si="3"/>
        <v>54393.378773125616</v>
      </c>
    </row>
    <row r="95" spans="1:7" x14ac:dyDescent="0.2">
      <c r="A95" s="79">
        <v>46066</v>
      </c>
      <c r="B95" s="77">
        <v>55865.5</v>
      </c>
      <c r="C95" s="77">
        <v>56290</v>
      </c>
      <c r="E95">
        <f t="shared" si="2"/>
        <v>2026</v>
      </c>
      <c r="F95" s="57">
        <f>_xlfn.XLOOKUP(E95,'Historical Metal Prices'!$L$4:$Z$4,'Historical Metal Prices'!$L$10:$Z$10)</f>
        <v>-2.6290165530671761E-2</v>
      </c>
      <c r="G95" s="77">
        <f t="shared" si="3"/>
        <v>54396.786757546259</v>
      </c>
    </row>
    <row r="96" spans="1:7" x14ac:dyDescent="0.2">
      <c r="A96" s="79">
        <v>46065</v>
      </c>
      <c r="B96" s="77">
        <v>55870</v>
      </c>
      <c r="C96" s="77">
        <v>56290</v>
      </c>
      <c r="E96">
        <f t="shared" si="2"/>
        <v>2026</v>
      </c>
      <c r="F96" s="57">
        <f>_xlfn.XLOOKUP(E96,'Historical Metal Prices'!$L$4:$Z$4,'Historical Metal Prices'!$L$10:$Z$10)</f>
        <v>-2.6290165530671761E-2</v>
      </c>
      <c r="G96" s="77">
        <f t="shared" si="3"/>
        <v>54401.168451801372</v>
      </c>
    </row>
    <row r="97" spans="1:7" x14ac:dyDescent="0.2">
      <c r="A97" s="79">
        <v>46064</v>
      </c>
      <c r="B97" s="77">
        <v>55852.5</v>
      </c>
      <c r="C97" s="77">
        <v>56290</v>
      </c>
      <c r="E97">
        <f t="shared" si="2"/>
        <v>2026</v>
      </c>
      <c r="F97" s="57">
        <f>_xlfn.XLOOKUP(E97,'Historical Metal Prices'!$L$4:$Z$4,'Historical Metal Prices'!$L$10:$Z$10)</f>
        <v>-2.6290165530671761E-2</v>
      </c>
      <c r="G97" s="77">
        <f t="shared" si="3"/>
        <v>54384.128529698159</v>
      </c>
    </row>
    <row r="98" spans="1:7" x14ac:dyDescent="0.2">
      <c r="A98" s="79">
        <v>46063</v>
      </c>
      <c r="B98" s="77">
        <v>55847</v>
      </c>
      <c r="C98" s="77">
        <v>56290</v>
      </c>
      <c r="E98">
        <f t="shared" si="2"/>
        <v>2026</v>
      </c>
      <c r="F98" s="57">
        <f>_xlfn.XLOOKUP(E98,'Historical Metal Prices'!$L$4:$Z$4,'Historical Metal Prices'!$L$10:$Z$10)</f>
        <v>-2.6290165530671761E-2</v>
      </c>
      <c r="G98" s="77">
        <f t="shared" si="3"/>
        <v>54378.773125608575</v>
      </c>
    </row>
    <row r="99" spans="1:7" x14ac:dyDescent="0.2">
      <c r="A99" s="79">
        <v>46062</v>
      </c>
      <c r="B99" s="77">
        <v>55854.5</v>
      </c>
      <c r="C99" s="77">
        <v>56290</v>
      </c>
      <c r="E99">
        <f t="shared" si="2"/>
        <v>2026</v>
      </c>
      <c r="F99" s="57">
        <f>_xlfn.XLOOKUP(E99,'Historical Metal Prices'!$L$4:$Z$4,'Historical Metal Prices'!$L$10:$Z$10)</f>
        <v>-2.6290165530671761E-2</v>
      </c>
      <c r="G99" s="77">
        <f t="shared" si="3"/>
        <v>54386.075949367092</v>
      </c>
    </row>
    <row r="100" spans="1:7" x14ac:dyDescent="0.2">
      <c r="A100" s="79">
        <v>46059</v>
      </c>
      <c r="B100" s="77">
        <v>55858</v>
      </c>
      <c r="C100" s="77">
        <v>56290</v>
      </c>
      <c r="E100">
        <f t="shared" si="2"/>
        <v>2026</v>
      </c>
      <c r="F100" s="57">
        <f>_xlfn.XLOOKUP(E100,'Historical Metal Prices'!$L$4:$Z$4,'Historical Metal Prices'!$L$10:$Z$10)</f>
        <v>-2.6290165530671761E-2</v>
      </c>
      <c r="G100" s="77">
        <f t="shared" si="3"/>
        <v>54389.483933787735</v>
      </c>
    </row>
    <row r="101" spans="1:7" x14ac:dyDescent="0.2">
      <c r="A101" s="79">
        <v>46058</v>
      </c>
      <c r="B101" s="77">
        <v>55856.5</v>
      </c>
      <c r="C101" s="77">
        <v>56290</v>
      </c>
      <c r="E101">
        <f t="shared" si="2"/>
        <v>2026</v>
      </c>
      <c r="F101" s="57">
        <f>_xlfn.XLOOKUP(E101,'Historical Metal Prices'!$L$4:$Z$4,'Historical Metal Prices'!$L$10:$Z$10)</f>
        <v>-2.6290165530671761E-2</v>
      </c>
      <c r="G101" s="77">
        <f t="shared" si="3"/>
        <v>54388.023369036033</v>
      </c>
    </row>
    <row r="102" spans="1:7" x14ac:dyDescent="0.2">
      <c r="A102" s="79">
        <v>46057</v>
      </c>
      <c r="B102" s="77">
        <v>55840</v>
      </c>
      <c r="C102" s="77">
        <v>56290</v>
      </c>
      <c r="E102">
        <f t="shared" si="2"/>
        <v>2026</v>
      </c>
      <c r="F102" s="57">
        <f>_xlfn.XLOOKUP(E102,'Historical Metal Prices'!$L$4:$Z$4,'Historical Metal Prices'!$L$10:$Z$10)</f>
        <v>-2.6290165530671761E-2</v>
      </c>
      <c r="G102" s="77">
        <f t="shared" si="3"/>
        <v>54371.95715676729</v>
      </c>
    </row>
    <row r="103" spans="1:7" x14ac:dyDescent="0.2">
      <c r="A103" s="79">
        <v>46056</v>
      </c>
      <c r="B103" s="77">
        <v>55834</v>
      </c>
      <c r="C103" s="77">
        <v>56290</v>
      </c>
      <c r="E103">
        <f t="shared" si="2"/>
        <v>2026</v>
      </c>
      <c r="F103" s="57">
        <f>_xlfn.XLOOKUP(E103,'Historical Metal Prices'!$L$4:$Z$4,'Historical Metal Prices'!$L$10:$Z$10)</f>
        <v>-2.6290165530671761E-2</v>
      </c>
      <c r="G103" s="77">
        <f t="shared" si="3"/>
        <v>54366.114897760475</v>
      </c>
    </row>
    <row r="104" spans="1:7" x14ac:dyDescent="0.2">
      <c r="A104" s="79">
        <v>46055</v>
      </c>
      <c r="B104" s="77">
        <v>55846</v>
      </c>
      <c r="C104" s="77">
        <v>56290</v>
      </c>
      <c r="E104">
        <f t="shared" si="2"/>
        <v>2026</v>
      </c>
      <c r="F104" s="57">
        <f>_xlfn.XLOOKUP(E104,'Historical Metal Prices'!$L$4:$Z$4,'Historical Metal Prices'!$L$10:$Z$10)</f>
        <v>-2.6290165530671761E-2</v>
      </c>
      <c r="G104" s="77">
        <f t="shared" si="3"/>
        <v>54377.799415774105</v>
      </c>
    </row>
    <row r="105" spans="1:7" x14ac:dyDescent="0.2">
      <c r="A105" s="79">
        <v>46052</v>
      </c>
      <c r="B105" s="77">
        <v>55845</v>
      </c>
      <c r="C105" s="77">
        <v>56290</v>
      </c>
      <c r="E105">
        <f t="shared" si="2"/>
        <v>2026</v>
      </c>
      <c r="F105" s="57">
        <f>_xlfn.XLOOKUP(E105,'Historical Metal Prices'!$L$4:$Z$4,'Historical Metal Prices'!$L$10:$Z$10)</f>
        <v>-2.6290165530671761E-2</v>
      </c>
      <c r="G105" s="77">
        <f t="shared" si="3"/>
        <v>54376.825705939635</v>
      </c>
    </row>
    <row r="106" spans="1:7" x14ac:dyDescent="0.2">
      <c r="A106" s="79">
        <v>46051</v>
      </c>
      <c r="B106" s="77">
        <v>55844</v>
      </c>
      <c r="C106" s="77">
        <v>56290</v>
      </c>
      <c r="E106">
        <f t="shared" si="2"/>
        <v>2026</v>
      </c>
      <c r="F106" s="57">
        <f>_xlfn.XLOOKUP(E106,'Historical Metal Prices'!$L$4:$Z$4,'Historical Metal Prices'!$L$10:$Z$10)</f>
        <v>-2.6290165530671761E-2</v>
      </c>
      <c r="G106" s="77">
        <f t="shared" si="3"/>
        <v>54375.851996105164</v>
      </c>
    </row>
    <row r="107" spans="1:7" x14ac:dyDescent="0.2">
      <c r="A107" s="79">
        <v>46050</v>
      </c>
      <c r="B107" s="77">
        <v>55832</v>
      </c>
      <c r="C107" s="77">
        <v>56290</v>
      </c>
      <c r="E107">
        <f t="shared" si="2"/>
        <v>2026</v>
      </c>
      <c r="F107" s="57">
        <f>_xlfn.XLOOKUP(E107,'Historical Metal Prices'!$L$4:$Z$4,'Historical Metal Prices'!$L$10:$Z$10)</f>
        <v>-2.6290165530671761E-2</v>
      </c>
      <c r="G107" s="77">
        <f t="shared" si="3"/>
        <v>54364.167478091535</v>
      </c>
    </row>
    <row r="108" spans="1:7" x14ac:dyDescent="0.2">
      <c r="A108" s="79">
        <v>46049</v>
      </c>
      <c r="B108" s="77">
        <v>55831</v>
      </c>
      <c r="C108" s="77">
        <v>56290</v>
      </c>
      <c r="E108">
        <f t="shared" si="2"/>
        <v>2026</v>
      </c>
      <c r="F108" s="57">
        <f>_xlfn.XLOOKUP(E108,'Historical Metal Prices'!$L$4:$Z$4,'Historical Metal Prices'!$L$10:$Z$10)</f>
        <v>-2.6290165530671761E-2</v>
      </c>
      <c r="G108" s="77">
        <f t="shared" si="3"/>
        <v>54363.193768257064</v>
      </c>
    </row>
    <row r="109" spans="1:7" x14ac:dyDescent="0.2">
      <c r="A109" s="79">
        <v>46048</v>
      </c>
      <c r="B109" s="77">
        <v>55826</v>
      </c>
      <c r="C109" s="77">
        <v>56290</v>
      </c>
      <c r="E109">
        <f t="shared" si="2"/>
        <v>2026</v>
      </c>
      <c r="F109" s="57">
        <f>_xlfn.XLOOKUP(E109,'Historical Metal Prices'!$L$4:$Z$4,'Historical Metal Prices'!$L$10:$Z$10)</f>
        <v>-2.6290165530671761E-2</v>
      </c>
      <c r="G109" s="77">
        <f t="shared" si="3"/>
        <v>54358.32521908472</v>
      </c>
    </row>
    <row r="110" spans="1:7" x14ac:dyDescent="0.2">
      <c r="A110" s="79">
        <v>46045</v>
      </c>
      <c r="B110" s="77">
        <v>55838</v>
      </c>
      <c r="C110" s="77">
        <v>56290</v>
      </c>
      <c r="E110">
        <f t="shared" si="2"/>
        <v>2026</v>
      </c>
      <c r="F110" s="57">
        <f>_xlfn.XLOOKUP(E110,'Historical Metal Prices'!$L$4:$Z$4,'Historical Metal Prices'!$L$10:$Z$10)</f>
        <v>-2.6290165530671761E-2</v>
      </c>
      <c r="G110" s="77">
        <f t="shared" si="3"/>
        <v>54370.009737098349</v>
      </c>
    </row>
    <row r="111" spans="1:7" x14ac:dyDescent="0.2">
      <c r="A111" s="79">
        <v>46044</v>
      </c>
      <c r="B111" s="77">
        <v>55837</v>
      </c>
      <c r="C111" s="77">
        <v>56290</v>
      </c>
      <c r="E111">
        <f t="shared" si="2"/>
        <v>2026</v>
      </c>
      <c r="F111" s="57">
        <f>_xlfn.XLOOKUP(E111,'Historical Metal Prices'!$L$4:$Z$4,'Historical Metal Prices'!$L$10:$Z$10)</f>
        <v>-2.6290165530671761E-2</v>
      </c>
      <c r="G111" s="77">
        <f t="shared" si="3"/>
        <v>54369.036027263879</v>
      </c>
    </row>
    <row r="112" spans="1:7" x14ac:dyDescent="0.2">
      <c r="A112" s="79">
        <v>46043</v>
      </c>
      <c r="B112" s="77">
        <v>55825</v>
      </c>
      <c r="C112" s="77">
        <v>56290</v>
      </c>
      <c r="E112">
        <f t="shared" si="2"/>
        <v>2026</v>
      </c>
      <c r="F112" s="57">
        <f>_xlfn.XLOOKUP(E112,'Historical Metal Prices'!$L$4:$Z$4,'Historical Metal Prices'!$L$10:$Z$10)</f>
        <v>-2.6290165530671761E-2</v>
      </c>
      <c r="G112" s="77">
        <f t="shared" si="3"/>
        <v>54357.351509250249</v>
      </c>
    </row>
    <row r="113" spans="1:7" x14ac:dyDescent="0.2">
      <c r="A113" s="79">
        <v>46042</v>
      </c>
      <c r="B113" s="77">
        <v>55824</v>
      </c>
      <c r="C113" s="77">
        <v>56290</v>
      </c>
      <c r="E113">
        <f t="shared" si="2"/>
        <v>2026</v>
      </c>
      <c r="F113" s="57">
        <f>_xlfn.XLOOKUP(E113,'Historical Metal Prices'!$L$4:$Z$4,'Historical Metal Prices'!$L$10:$Z$10)</f>
        <v>-2.6290165530671761E-2</v>
      </c>
      <c r="G113" s="77">
        <f t="shared" si="3"/>
        <v>54356.377799415779</v>
      </c>
    </row>
    <row r="114" spans="1:7" x14ac:dyDescent="0.2">
      <c r="A114" s="79">
        <v>46041</v>
      </c>
      <c r="B114" s="77">
        <v>55819</v>
      </c>
      <c r="C114" s="77">
        <v>56290</v>
      </c>
      <c r="E114">
        <f t="shared" si="2"/>
        <v>2026</v>
      </c>
      <c r="F114" s="57">
        <f>_xlfn.XLOOKUP(E114,'Historical Metal Prices'!$L$4:$Z$4,'Historical Metal Prices'!$L$10:$Z$10)</f>
        <v>-2.6290165530671761E-2</v>
      </c>
      <c r="G114" s="77">
        <f t="shared" si="3"/>
        <v>54351.509250243435</v>
      </c>
    </row>
    <row r="115" spans="1:7" x14ac:dyDescent="0.2">
      <c r="A115" s="79">
        <v>46038</v>
      </c>
      <c r="B115" s="77">
        <v>55832</v>
      </c>
      <c r="C115" s="77">
        <v>56290</v>
      </c>
      <c r="E115">
        <f t="shared" si="2"/>
        <v>2026</v>
      </c>
      <c r="F115" s="57">
        <f>_xlfn.XLOOKUP(E115,'Historical Metal Prices'!$L$4:$Z$4,'Historical Metal Prices'!$L$10:$Z$10)</f>
        <v>-2.6290165530671761E-2</v>
      </c>
      <c r="G115" s="77">
        <f t="shared" si="3"/>
        <v>54364.167478091535</v>
      </c>
    </row>
    <row r="116" spans="1:7" x14ac:dyDescent="0.2">
      <c r="A116" s="79">
        <v>46037</v>
      </c>
      <c r="B116" s="77">
        <v>55836</v>
      </c>
      <c r="C116" s="77">
        <v>56290</v>
      </c>
      <c r="E116">
        <f t="shared" si="2"/>
        <v>2026</v>
      </c>
      <c r="F116" s="57">
        <f>_xlfn.XLOOKUP(E116,'Historical Metal Prices'!$L$4:$Z$4,'Historical Metal Prices'!$L$10:$Z$10)</f>
        <v>-2.6290165530671761E-2</v>
      </c>
      <c r="G116" s="77">
        <f t="shared" si="3"/>
        <v>54368.062317429409</v>
      </c>
    </row>
    <row r="117" spans="1:7" x14ac:dyDescent="0.2">
      <c r="A117" s="79">
        <v>46036</v>
      </c>
      <c r="B117" s="77">
        <v>55824</v>
      </c>
      <c r="C117" s="77">
        <v>56290</v>
      </c>
      <c r="E117">
        <f t="shared" si="2"/>
        <v>2026</v>
      </c>
      <c r="F117" s="57">
        <f>_xlfn.XLOOKUP(E117,'Historical Metal Prices'!$L$4:$Z$4,'Historical Metal Prices'!$L$10:$Z$10)</f>
        <v>-2.6290165530671761E-2</v>
      </c>
      <c r="G117" s="77">
        <f t="shared" si="3"/>
        <v>54356.377799415779</v>
      </c>
    </row>
    <row r="118" spans="1:7" x14ac:dyDescent="0.2">
      <c r="A118" s="79">
        <v>46035</v>
      </c>
      <c r="B118" s="77">
        <v>55826</v>
      </c>
      <c r="C118" s="77">
        <v>56290</v>
      </c>
      <c r="E118">
        <f t="shared" si="2"/>
        <v>2026</v>
      </c>
      <c r="F118" s="57">
        <f>_xlfn.XLOOKUP(E118,'Historical Metal Prices'!$L$4:$Z$4,'Historical Metal Prices'!$L$10:$Z$10)</f>
        <v>-2.6290165530671761E-2</v>
      </c>
      <c r="G118" s="77">
        <f t="shared" si="3"/>
        <v>54358.32521908472</v>
      </c>
    </row>
    <row r="119" spans="1:7" x14ac:dyDescent="0.2">
      <c r="A119" s="79">
        <v>46034</v>
      </c>
      <c r="B119" s="77">
        <v>55822</v>
      </c>
      <c r="C119" s="77">
        <v>56290</v>
      </c>
      <c r="E119">
        <f t="shared" si="2"/>
        <v>2026</v>
      </c>
      <c r="F119" s="57">
        <f>_xlfn.XLOOKUP(E119,'Historical Metal Prices'!$L$4:$Z$4,'Historical Metal Prices'!$L$10:$Z$10)</f>
        <v>-2.6290165530671761E-2</v>
      </c>
      <c r="G119" s="77">
        <f t="shared" si="3"/>
        <v>54354.430379746838</v>
      </c>
    </row>
    <row r="120" spans="1:7" x14ac:dyDescent="0.2">
      <c r="A120" s="79">
        <v>46031</v>
      </c>
      <c r="B120" s="77">
        <v>55840</v>
      </c>
      <c r="C120" s="77">
        <v>56290</v>
      </c>
      <c r="E120">
        <f t="shared" si="2"/>
        <v>2026</v>
      </c>
      <c r="F120" s="57">
        <f>_xlfn.XLOOKUP(E120,'Historical Metal Prices'!$L$4:$Z$4,'Historical Metal Prices'!$L$10:$Z$10)</f>
        <v>-2.6290165530671761E-2</v>
      </c>
      <c r="G120" s="77">
        <f t="shared" si="3"/>
        <v>54371.95715676729</v>
      </c>
    </row>
    <row r="121" spans="1:7" x14ac:dyDescent="0.2">
      <c r="A121" s="79">
        <v>46030</v>
      </c>
      <c r="B121" s="77">
        <v>55841</v>
      </c>
      <c r="C121" s="77">
        <v>56290</v>
      </c>
      <c r="E121">
        <f t="shared" si="2"/>
        <v>2026</v>
      </c>
      <c r="F121" s="57">
        <f>_xlfn.XLOOKUP(E121,'Historical Metal Prices'!$L$4:$Z$4,'Historical Metal Prices'!$L$10:$Z$10)</f>
        <v>-2.6290165530671761E-2</v>
      </c>
      <c r="G121" s="77">
        <f t="shared" si="3"/>
        <v>54372.93086660176</v>
      </c>
    </row>
    <row r="122" spans="1:7" x14ac:dyDescent="0.2">
      <c r="A122" s="79">
        <v>46029</v>
      </c>
      <c r="B122" s="77">
        <v>55834</v>
      </c>
      <c r="C122" s="77">
        <v>56290</v>
      </c>
      <c r="E122">
        <f t="shared" si="2"/>
        <v>2026</v>
      </c>
      <c r="F122" s="57">
        <f>_xlfn.XLOOKUP(E122,'Historical Metal Prices'!$L$4:$Z$4,'Historical Metal Prices'!$L$10:$Z$10)</f>
        <v>-2.6290165530671761E-2</v>
      </c>
      <c r="G122" s="77">
        <f t="shared" si="3"/>
        <v>54366.114897760475</v>
      </c>
    </row>
    <row r="123" spans="1:7" x14ac:dyDescent="0.2">
      <c r="A123" s="79">
        <v>46028</v>
      </c>
      <c r="B123" s="77">
        <v>55830</v>
      </c>
      <c r="C123" s="77">
        <v>56290</v>
      </c>
      <c r="E123">
        <f t="shared" si="2"/>
        <v>2026</v>
      </c>
      <c r="F123" s="57">
        <f>_xlfn.XLOOKUP(E123,'Historical Metal Prices'!$L$4:$Z$4,'Historical Metal Prices'!$L$10:$Z$10)</f>
        <v>-2.6290165530671761E-2</v>
      </c>
      <c r="G123" s="77">
        <f t="shared" si="3"/>
        <v>54362.220058422594</v>
      </c>
    </row>
    <row r="124" spans="1:7" x14ac:dyDescent="0.2">
      <c r="A124" s="79">
        <v>46027</v>
      </c>
      <c r="B124" s="77">
        <v>54370</v>
      </c>
      <c r="C124" s="77">
        <v>54835</v>
      </c>
      <c r="E124">
        <f t="shared" si="2"/>
        <v>2026</v>
      </c>
      <c r="F124" s="57">
        <f>_xlfn.XLOOKUP(E124,'Historical Metal Prices'!$L$4:$Z$4,'Historical Metal Prices'!$L$10:$Z$10)</f>
        <v>-2.6290165530671761E-2</v>
      </c>
      <c r="G124" s="77">
        <f t="shared" si="3"/>
        <v>52940.603700097374</v>
      </c>
    </row>
    <row r="125" spans="1:7" x14ac:dyDescent="0.2">
      <c r="A125" s="79">
        <v>46024</v>
      </c>
      <c r="B125" s="77">
        <v>52910</v>
      </c>
      <c r="C125" s="77">
        <v>53355</v>
      </c>
      <c r="E125">
        <f t="shared" si="2"/>
        <v>2026</v>
      </c>
      <c r="F125" s="57">
        <f>_xlfn.XLOOKUP(E125,'Historical Metal Prices'!$L$4:$Z$4,'Historical Metal Prices'!$L$10:$Z$10)</f>
        <v>-2.6290165530671761E-2</v>
      </c>
      <c r="G125" s="77">
        <f t="shared" si="3"/>
        <v>51518.987341772154</v>
      </c>
    </row>
    <row r="126" spans="1:7" ht="16" x14ac:dyDescent="0.2">
      <c r="A126" s="79">
        <v>46023</v>
      </c>
      <c r="B126" s="77">
        <v>52917</v>
      </c>
      <c r="C126" s="78" t="s">
        <v>481</v>
      </c>
      <c r="E126">
        <f t="shared" si="2"/>
        <v>2026</v>
      </c>
      <c r="F126" s="57">
        <f>_xlfn.XLOOKUP(E126,'Historical Metal Prices'!$L$4:$Z$4,'Historical Metal Prices'!$L$10:$Z$10)</f>
        <v>-2.6290165530671761E-2</v>
      </c>
      <c r="G126" s="77">
        <f t="shared" si="3"/>
        <v>51525.803310613439</v>
      </c>
    </row>
    <row r="127" spans="1:7" x14ac:dyDescent="0.2">
      <c r="A127" s="79">
        <v>46022</v>
      </c>
      <c r="B127" s="77">
        <v>52917</v>
      </c>
      <c r="C127" s="77">
        <v>53355</v>
      </c>
      <c r="E127">
        <f t="shared" si="2"/>
        <v>2025</v>
      </c>
      <c r="F127" s="57">
        <f>_xlfn.XLOOKUP(E127,'Historical Metal Prices'!$L$4:$Z$4,'Historical Metal Prices'!$L$10:$Z$10)</f>
        <v>0</v>
      </c>
      <c r="G127" s="77">
        <f t="shared" si="3"/>
        <v>52917</v>
      </c>
    </row>
    <row r="128" spans="1:7" x14ac:dyDescent="0.2">
      <c r="A128" s="79">
        <v>46021</v>
      </c>
      <c r="B128" s="77">
        <v>52910.5</v>
      </c>
      <c r="C128" s="77">
        <v>53355</v>
      </c>
      <c r="E128">
        <f t="shared" si="2"/>
        <v>2025</v>
      </c>
      <c r="F128" s="57">
        <f>_xlfn.XLOOKUP(E128,'Historical Metal Prices'!$L$4:$Z$4,'Historical Metal Prices'!$L$10:$Z$10)</f>
        <v>0</v>
      </c>
      <c r="G128" s="77">
        <f t="shared" si="3"/>
        <v>52910.5</v>
      </c>
    </row>
    <row r="129" spans="1:7" x14ac:dyDescent="0.2">
      <c r="A129" s="79">
        <v>46020</v>
      </c>
      <c r="B129" s="77">
        <v>52337</v>
      </c>
      <c r="C129" s="77">
        <v>52790</v>
      </c>
      <c r="E129">
        <f t="shared" si="2"/>
        <v>2025</v>
      </c>
      <c r="F129" s="57">
        <f>_xlfn.XLOOKUP(E129,'Historical Metal Prices'!$L$4:$Z$4,'Historical Metal Prices'!$L$10:$Z$10)</f>
        <v>0</v>
      </c>
      <c r="G129" s="77">
        <f t="shared" si="3"/>
        <v>52337</v>
      </c>
    </row>
    <row r="130" spans="1:7" ht="16" x14ac:dyDescent="0.2">
      <c r="A130" s="79">
        <v>46017</v>
      </c>
      <c r="B130" s="77">
        <v>52365.5</v>
      </c>
      <c r="C130" s="78" t="s">
        <v>481</v>
      </c>
      <c r="E130">
        <f t="shared" si="2"/>
        <v>2025</v>
      </c>
      <c r="F130" s="57">
        <f>_xlfn.XLOOKUP(E130,'Historical Metal Prices'!$L$4:$Z$4,'Historical Metal Prices'!$L$10:$Z$10)</f>
        <v>0</v>
      </c>
      <c r="G130" s="77">
        <f t="shared" si="3"/>
        <v>52365.5</v>
      </c>
    </row>
    <row r="131" spans="1:7" ht="16" x14ac:dyDescent="0.2">
      <c r="A131" s="79">
        <v>46016</v>
      </c>
      <c r="B131" s="77">
        <v>52365.5</v>
      </c>
      <c r="C131" s="78" t="s">
        <v>481</v>
      </c>
      <c r="E131">
        <f t="shared" si="2"/>
        <v>2025</v>
      </c>
      <c r="F131" s="57">
        <f>_xlfn.XLOOKUP(E131,'Historical Metal Prices'!$L$4:$Z$4,'Historical Metal Prices'!$L$10:$Z$10)</f>
        <v>0</v>
      </c>
      <c r="G131" s="77">
        <f t="shared" si="3"/>
        <v>52365.5</v>
      </c>
    </row>
    <row r="132" spans="1:7" x14ac:dyDescent="0.2">
      <c r="A132" s="79">
        <v>46015</v>
      </c>
      <c r="B132" s="77">
        <v>52365.5</v>
      </c>
      <c r="C132" s="77">
        <v>52790</v>
      </c>
      <c r="E132">
        <f t="shared" si="2"/>
        <v>2025</v>
      </c>
      <c r="F132" s="57">
        <f>_xlfn.XLOOKUP(E132,'Historical Metal Prices'!$L$4:$Z$4,'Historical Metal Prices'!$L$10:$Z$10)</f>
        <v>0</v>
      </c>
      <c r="G132" s="77">
        <f t="shared" si="3"/>
        <v>52365.5</v>
      </c>
    </row>
    <row r="133" spans="1:7" x14ac:dyDescent="0.2">
      <c r="A133" s="79">
        <v>46014</v>
      </c>
      <c r="B133" s="77">
        <v>52367</v>
      </c>
      <c r="C133" s="77">
        <v>52790</v>
      </c>
      <c r="E133">
        <f t="shared" si="2"/>
        <v>2025</v>
      </c>
      <c r="F133" s="57">
        <f>_xlfn.XLOOKUP(E133,'Historical Metal Prices'!$L$4:$Z$4,'Historical Metal Prices'!$L$10:$Z$10)</f>
        <v>0</v>
      </c>
      <c r="G133" s="77">
        <f t="shared" si="3"/>
        <v>52367</v>
      </c>
    </row>
    <row r="134" spans="1:7" x14ac:dyDescent="0.2">
      <c r="A134" s="79">
        <v>46013</v>
      </c>
      <c r="B134" s="77">
        <v>52346</v>
      </c>
      <c r="C134" s="77">
        <v>52790</v>
      </c>
      <c r="E134">
        <f t="shared" si="2"/>
        <v>2025</v>
      </c>
      <c r="F134" s="57">
        <f>_xlfn.XLOOKUP(E134,'Historical Metal Prices'!$L$4:$Z$4,'Historical Metal Prices'!$L$10:$Z$10)</f>
        <v>0</v>
      </c>
      <c r="G134" s="77">
        <f t="shared" si="3"/>
        <v>52346</v>
      </c>
    </row>
    <row r="135" spans="1:7" x14ac:dyDescent="0.2">
      <c r="A135" s="79">
        <v>46010</v>
      </c>
      <c r="B135" s="77">
        <v>52363</v>
      </c>
      <c r="C135" s="77">
        <v>52790</v>
      </c>
      <c r="E135">
        <f t="shared" si="2"/>
        <v>2025</v>
      </c>
      <c r="F135" s="57">
        <f>_xlfn.XLOOKUP(E135,'Historical Metal Prices'!$L$4:$Z$4,'Historical Metal Prices'!$L$10:$Z$10)</f>
        <v>0</v>
      </c>
      <c r="G135" s="77">
        <f t="shared" si="3"/>
        <v>52363</v>
      </c>
    </row>
    <row r="136" spans="1:7" x14ac:dyDescent="0.2">
      <c r="A136" s="79">
        <v>46009</v>
      </c>
      <c r="B136" s="77">
        <v>52364</v>
      </c>
      <c r="C136" s="77">
        <v>52790</v>
      </c>
      <c r="E136">
        <f t="shared" si="2"/>
        <v>2025</v>
      </c>
      <c r="F136" s="57">
        <f>_xlfn.XLOOKUP(E136,'Historical Metal Prices'!$L$4:$Z$4,'Historical Metal Prices'!$L$10:$Z$10)</f>
        <v>0</v>
      </c>
      <c r="G136" s="77">
        <f t="shared" si="3"/>
        <v>52364</v>
      </c>
    </row>
    <row r="137" spans="1:7" x14ac:dyDescent="0.2">
      <c r="A137" s="79">
        <v>46008</v>
      </c>
      <c r="B137" s="77">
        <v>52356</v>
      </c>
      <c r="C137" s="77">
        <v>52790</v>
      </c>
      <c r="E137">
        <f t="shared" si="2"/>
        <v>2025</v>
      </c>
      <c r="F137" s="57">
        <f>_xlfn.XLOOKUP(E137,'Historical Metal Prices'!$L$4:$Z$4,'Historical Metal Prices'!$L$10:$Z$10)</f>
        <v>0</v>
      </c>
      <c r="G137" s="77">
        <f t="shared" si="3"/>
        <v>52356</v>
      </c>
    </row>
    <row r="138" spans="1:7" x14ac:dyDescent="0.2">
      <c r="A138" s="79">
        <v>46007</v>
      </c>
      <c r="B138" s="77">
        <v>52358</v>
      </c>
      <c r="C138" s="77">
        <v>52790</v>
      </c>
      <c r="E138">
        <f t="shared" si="2"/>
        <v>2025</v>
      </c>
      <c r="F138" s="57">
        <f>_xlfn.XLOOKUP(E138,'Historical Metal Prices'!$L$4:$Z$4,'Historical Metal Prices'!$L$10:$Z$10)</f>
        <v>0</v>
      </c>
      <c r="G138" s="77">
        <f t="shared" si="3"/>
        <v>52358</v>
      </c>
    </row>
    <row r="139" spans="1:7" x14ac:dyDescent="0.2">
      <c r="A139" s="79">
        <v>46006</v>
      </c>
      <c r="B139" s="77">
        <v>52354</v>
      </c>
      <c r="C139" s="77">
        <v>52790</v>
      </c>
      <c r="E139">
        <f t="shared" ref="E139:E202" si="4">YEAR(A139)</f>
        <v>2025</v>
      </c>
      <c r="F139" s="57">
        <f>_xlfn.XLOOKUP(E139,'Historical Metal Prices'!$L$4:$Z$4,'Historical Metal Prices'!$L$10:$Z$10)</f>
        <v>0</v>
      </c>
      <c r="G139" s="77">
        <f t="shared" ref="G139:G202" si="5">IFERROR(B139*(1+F139),G140)</f>
        <v>52354</v>
      </c>
    </row>
    <row r="140" spans="1:7" x14ac:dyDescent="0.2">
      <c r="A140" s="79">
        <v>46003</v>
      </c>
      <c r="B140" s="77">
        <v>52370.75</v>
      </c>
      <c r="C140" s="77">
        <v>52790</v>
      </c>
      <c r="E140">
        <f t="shared" si="4"/>
        <v>2025</v>
      </c>
      <c r="F140" s="57">
        <f>_xlfn.XLOOKUP(E140,'Historical Metal Prices'!$L$4:$Z$4,'Historical Metal Prices'!$L$10:$Z$10)</f>
        <v>0</v>
      </c>
      <c r="G140" s="77">
        <f t="shared" si="5"/>
        <v>52370.75</v>
      </c>
    </row>
    <row r="141" spans="1:7" x14ac:dyDescent="0.2">
      <c r="A141" s="79">
        <v>46002</v>
      </c>
      <c r="B141" s="77">
        <v>52371</v>
      </c>
      <c r="C141" s="77">
        <v>52790</v>
      </c>
      <c r="E141">
        <f t="shared" si="4"/>
        <v>2025</v>
      </c>
      <c r="F141" s="57">
        <f>_xlfn.XLOOKUP(E141,'Historical Metal Prices'!$L$4:$Z$4,'Historical Metal Prices'!$L$10:$Z$10)</f>
        <v>0</v>
      </c>
      <c r="G141" s="77">
        <f t="shared" si="5"/>
        <v>52371</v>
      </c>
    </row>
    <row r="142" spans="1:7" x14ac:dyDescent="0.2">
      <c r="A142" s="79">
        <v>46001</v>
      </c>
      <c r="B142" s="77">
        <v>52360</v>
      </c>
      <c r="C142" s="77">
        <v>52790</v>
      </c>
      <c r="E142">
        <f t="shared" si="4"/>
        <v>2025</v>
      </c>
      <c r="F142" s="57">
        <f>_xlfn.XLOOKUP(E142,'Historical Metal Prices'!$L$4:$Z$4,'Historical Metal Prices'!$L$10:$Z$10)</f>
        <v>0</v>
      </c>
      <c r="G142" s="77">
        <f t="shared" si="5"/>
        <v>52360</v>
      </c>
    </row>
    <row r="143" spans="1:7" x14ac:dyDescent="0.2">
      <c r="A143" s="79">
        <v>46000</v>
      </c>
      <c r="B143" s="77">
        <v>51789.5</v>
      </c>
      <c r="C143" s="77">
        <v>52220</v>
      </c>
      <c r="E143">
        <f t="shared" si="4"/>
        <v>2025</v>
      </c>
      <c r="F143" s="57">
        <f>_xlfn.XLOOKUP(E143,'Historical Metal Prices'!$L$4:$Z$4,'Historical Metal Prices'!$L$10:$Z$10)</f>
        <v>0</v>
      </c>
      <c r="G143" s="77">
        <f t="shared" si="5"/>
        <v>51789.5</v>
      </c>
    </row>
    <row r="144" spans="1:7" x14ac:dyDescent="0.2">
      <c r="A144" s="79">
        <v>45999</v>
      </c>
      <c r="B144" s="77">
        <v>51784</v>
      </c>
      <c r="C144" s="77">
        <v>52220</v>
      </c>
      <c r="E144">
        <f t="shared" si="4"/>
        <v>2025</v>
      </c>
      <c r="F144" s="57">
        <f>_xlfn.XLOOKUP(E144,'Historical Metal Prices'!$L$4:$Z$4,'Historical Metal Prices'!$L$10:$Z$10)</f>
        <v>0</v>
      </c>
      <c r="G144" s="77">
        <f t="shared" si="5"/>
        <v>51784</v>
      </c>
    </row>
    <row r="145" spans="1:7" x14ac:dyDescent="0.2">
      <c r="A145" s="79">
        <v>45996</v>
      </c>
      <c r="B145" s="77">
        <v>51800</v>
      </c>
      <c r="C145" s="77">
        <v>52220</v>
      </c>
      <c r="E145">
        <f t="shared" si="4"/>
        <v>2025</v>
      </c>
      <c r="F145" s="57">
        <f>_xlfn.XLOOKUP(E145,'Historical Metal Prices'!$L$4:$Z$4,'Historical Metal Prices'!$L$10:$Z$10)</f>
        <v>0</v>
      </c>
      <c r="G145" s="77">
        <f t="shared" si="5"/>
        <v>51800</v>
      </c>
    </row>
    <row r="146" spans="1:7" x14ac:dyDescent="0.2">
      <c r="A146" s="79">
        <v>45995</v>
      </c>
      <c r="B146" s="77">
        <v>51061</v>
      </c>
      <c r="C146" s="77">
        <v>51480</v>
      </c>
      <c r="E146">
        <f t="shared" si="4"/>
        <v>2025</v>
      </c>
      <c r="F146" s="57">
        <f>_xlfn.XLOOKUP(E146,'Historical Metal Prices'!$L$4:$Z$4,'Historical Metal Prices'!$L$10:$Z$10)</f>
        <v>0</v>
      </c>
      <c r="G146" s="77">
        <f t="shared" si="5"/>
        <v>51061</v>
      </c>
    </row>
    <row r="147" spans="1:7" x14ac:dyDescent="0.2">
      <c r="A147" s="79">
        <v>45994</v>
      </c>
      <c r="B147" s="77">
        <v>49605.5</v>
      </c>
      <c r="C147" s="77">
        <v>50035</v>
      </c>
      <c r="E147">
        <f t="shared" si="4"/>
        <v>2025</v>
      </c>
      <c r="F147" s="57">
        <f>_xlfn.XLOOKUP(E147,'Historical Metal Prices'!$L$4:$Z$4,'Historical Metal Prices'!$L$10:$Z$10)</f>
        <v>0</v>
      </c>
      <c r="G147" s="77">
        <f t="shared" si="5"/>
        <v>49605.5</v>
      </c>
    </row>
    <row r="148" spans="1:7" x14ac:dyDescent="0.2">
      <c r="A148" s="79">
        <v>45993</v>
      </c>
      <c r="B148" s="77">
        <v>49605.5</v>
      </c>
      <c r="C148" s="77">
        <v>50035</v>
      </c>
      <c r="E148">
        <f t="shared" si="4"/>
        <v>2025</v>
      </c>
      <c r="F148" s="57">
        <f>_xlfn.XLOOKUP(E148,'Historical Metal Prices'!$L$4:$Z$4,'Historical Metal Prices'!$L$10:$Z$10)</f>
        <v>0</v>
      </c>
      <c r="G148" s="77">
        <f t="shared" si="5"/>
        <v>49605.5</v>
      </c>
    </row>
    <row r="149" spans="1:7" x14ac:dyDescent="0.2">
      <c r="A149" s="79">
        <v>45992</v>
      </c>
      <c r="B149" s="77">
        <v>49600</v>
      </c>
      <c r="C149" s="77">
        <v>50035</v>
      </c>
      <c r="E149">
        <f t="shared" si="4"/>
        <v>2025</v>
      </c>
      <c r="F149" s="57">
        <f>_xlfn.XLOOKUP(E149,'Historical Metal Prices'!$L$4:$Z$4,'Historical Metal Prices'!$L$10:$Z$10)</f>
        <v>0</v>
      </c>
      <c r="G149" s="77">
        <f t="shared" si="5"/>
        <v>49600</v>
      </c>
    </row>
    <row r="150" spans="1:7" x14ac:dyDescent="0.2">
      <c r="A150" s="79">
        <v>45989</v>
      </c>
      <c r="B150" s="77">
        <v>48144</v>
      </c>
      <c r="C150" s="77">
        <v>48570</v>
      </c>
      <c r="E150">
        <f t="shared" si="4"/>
        <v>2025</v>
      </c>
      <c r="F150" s="57">
        <f>_xlfn.XLOOKUP(E150,'Historical Metal Prices'!$L$4:$Z$4,'Historical Metal Prices'!$L$10:$Z$10)</f>
        <v>0</v>
      </c>
      <c r="G150" s="77">
        <f t="shared" si="5"/>
        <v>48144</v>
      </c>
    </row>
    <row r="151" spans="1:7" x14ac:dyDescent="0.2">
      <c r="A151" s="79">
        <v>45988</v>
      </c>
      <c r="B151" s="77">
        <v>48139</v>
      </c>
      <c r="C151" s="77">
        <v>48570</v>
      </c>
      <c r="E151">
        <f t="shared" si="4"/>
        <v>2025</v>
      </c>
      <c r="F151" s="57">
        <f>_xlfn.XLOOKUP(E151,'Historical Metal Prices'!$L$4:$Z$4,'Historical Metal Prices'!$L$10:$Z$10)</f>
        <v>0</v>
      </c>
      <c r="G151" s="77">
        <f t="shared" si="5"/>
        <v>48139</v>
      </c>
    </row>
    <row r="152" spans="1:7" x14ac:dyDescent="0.2">
      <c r="A152" s="79">
        <v>45987</v>
      </c>
      <c r="B152" s="77">
        <v>48128</v>
      </c>
      <c r="C152" s="77">
        <v>48570</v>
      </c>
      <c r="E152">
        <f t="shared" si="4"/>
        <v>2025</v>
      </c>
      <c r="F152" s="57">
        <f>_xlfn.XLOOKUP(E152,'Historical Metal Prices'!$L$4:$Z$4,'Historical Metal Prices'!$L$10:$Z$10)</f>
        <v>0</v>
      </c>
      <c r="G152" s="77">
        <f t="shared" si="5"/>
        <v>48128</v>
      </c>
    </row>
    <row r="153" spans="1:7" x14ac:dyDescent="0.2">
      <c r="A153" s="79">
        <v>45986</v>
      </c>
      <c r="B153" s="77">
        <v>48133</v>
      </c>
      <c r="C153" s="77">
        <v>48570</v>
      </c>
      <c r="E153">
        <f t="shared" si="4"/>
        <v>2025</v>
      </c>
      <c r="F153" s="57">
        <f>_xlfn.XLOOKUP(E153,'Historical Metal Prices'!$L$4:$Z$4,'Historical Metal Prices'!$L$10:$Z$10)</f>
        <v>0</v>
      </c>
      <c r="G153" s="77">
        <f t="shared" si="5"/>
        <v>48133</v>
      </c>
    </row>
    <row r="154" spans="1:7" x14ac:dyDescent="0.2">
      <c r="A154" s="79">
        <v>45985</v>
      </c>
      <c r="B154" s="77">
        <v>48128</v>
      </c>
      <c r="C154" s="77">
        <v>48570</v>
      </c>
      <c r="E154">
        <f t="shared" si="4"/>
        <v>2025</v>
      </c>
      <c r="F154" s="57">
        <f>_xlfn.XLOOKUP(E154,'Historical Metal Prices'!$L$4:$Z$4,'Historical Metal Prices'!$L$10:$Z$10)</f>
        <v>0</v>
      </c>
      <c r="G154" s="77">
        <f t="shared" si="5"/>
        <v>48128</v>
      </c>
    </row>
    <row r="155" spans="1:7" x14ac:dyDescent="0.2">
      <c r="A155" s="79">
        <v>45982</v>
      </c>
      <c r="B155" s="77">
        <v>48144</v>
      </c>
      <c r="C155" s="77">
        <v>48570</v>
      </c>
      <c r="E155">
        <f t="shared" si="4"/>
        <v>2025</v>
      </c>
      <c r="F155" s="57">
        <f>_xlfn.XLOOKUP(E155,'Historical Metal Prices'!$L$4:$Z$4,'Historical Metal Prices'!$L$10:$Z$10)</f>
        <v>0</v>
      </c>
      <c r="G155" s="77">
        <f t="shared" si="5"/>
        <v>48144</v>
      </c>
    </row>
    <row r="156" spans="1:7" x14ac:dyDescent="0.2">
      <c r="A156" s="79">
        <v>45981</v>
      </c>
      <c r="B156" s="77">
        <v>48139</v>
      </c>
      <c r="C156" s="77">
        <v>48570</v>
      </c>
      <c r="E156">
        <f t="shared" si="4"/>
        <v>2025</v>
      </c>
      <c r="F156" s="57">
        <f>_xlfn.XLOOKUP(E156,'Historical Metal Prices'!$L$4:$Z$4,'Historical Metal Prices'!$L$10:$Z$10)</f>
        <v>0</v>
      </c>
      <c r="G156" s="77">
        <f t="shared" si="5"/>
        <v>48139</v>
      </c>
    </row>
    <row r="157" spans="1:7" x14ac:dyDescent="0.2">
      <c r="A157" s="79">
        <v>45980</v>
      </c>
      <c r="B157" s="77">
        <v>48128</v>
      </c>
      <c r="C157" s="77">
        <v>48570</v>
      </c>
      <c r="E157">
        <f t="shared" si="4"/>
        <v>2025</v>
      </c>
      <c r="F157" s="57">
        <f>_xlfn.XLOOKUP(E157,'Historical Metal Prices'!$L$4:$Z$4,'Historical Metal Prices'!$L$10:$Z$10)</f>
        <v>0</v>
      </c>
      <c r="G157" s="77">
        <f t="shared" si="5"/>
        <v>48128</v>
      </c>
    </row>
    <row r="158" spans="1:7" x14ac:dyDescent="0.2">
      <c r="A158" s="79">
        <v>45979</v>
      </c>
      <c r="B158" s="77">
        <v>48128</v>
      </c>
      <c r="C158" s="77">
        <v>48570</v>
      </c>
      <c r="E158">
        <f t="shared" si="4"/>
        <v>2025</v>
      </c>
      <c r="F158" s="57">
        <f>_xlfn.XLOOKUP(E158,'Historical Metal Prices'!$L$4:$Z$4,'Historical Metal Prices'!$L$10:$Z$10)</f>
        <v>0</v>
      </c>
      <c r="G158" s="77">
        <f t="shared" si="5"/>
        <v>48128</v>
      </c>
    </row>
    <row r="159" spans="1:7" x14ac:dyDescent="0.2">
      <c r="A159" s="79">
        <v>45978</v>
      </c>
      <c r="B159" s="77">
        <v>48128</v>
      </c>
      <c r="C159" s="77">
        <v>48570</v>
      </c>
      <c r="E159">
        <f t="shared" si="4"/>
        <v>2025</v>
      </c>
      <c r="F159" s="57">
        <f>_xlfn.XLOOKUP(E159,'Historical Metal Prices'!$L$4:$Z$4,'Historical Metal Prices'!$L$10:$Z$10)</f>
        <v>0</v>
      </c>
      <c r="G159" s="77">
        <f t="shared" si="5"/>
        <v>48128</v>
      </c>
    </row>
    <row r="160" spans="1:7" x14ac:dyDescent="0.2">
      <c r="A160" s="79">
        <v>45975</v>
      </c>
      <c r="B160" s="77">
        <v>48146</v>
      </c>
      <c r="C160" s="77">
        <v>48570</v>
      </c>
      <c r="E160">
        <f t="shared" si="4"/>
        <v>2025</v>
      </c>
      <c r="F160" s="57">
        <f>_xlfn.XLOOKUP(E160,'Historical Metal Prices'!$L$4:$Z$4,'Historical Metal Prices'!$L$10:$Z$10)</f>
        <v>0</v>
      </c>
      <c r="G160" s="77">
        <f t="shared" si="5"/>
        <v>48146</v>
      </c>
    </row>
    <row r="161" spans="1:7" x14ac:dyDescent="0.2">
      <c r="A161" s="79">
        <v>45974</v>
      </c>
      <c r="B161" s="77">
        <v>48142</v>
      </c>
      <c r="C161" s="77">
        <v>48570</v>
      </c>
      <c r="E161">
        <f t="shared" si="4"/>
        <v>2025</v>
      </c>
      <c r="F161" s="57">
        <f>_xlfn.XLOOKUP(E161,'Historical Metal Prices'!$L$4:$Z$4,'Historical Metal Prices'!$L$10:$Z$10)</f>
        <v>0</v>
      </c>
      <c r="G161" s="77">
        <f t="shared" si="5"/>
        <v>48142</v>
      </c>
    </row>
    <row r="162" spans="1:7" x14ac:dyDescent="0.2">
      <c r="A162" s="79">
        <v>45973</v>
      </c>
      <c r="B162" s="77">
        <v>48135</v>
      </c>
      <c r="C162" s="77">
        <v>48570</v>
      </c>
      <c r="E162">
        <f t="shared" si="4"/>
        <v>2025</v>
      </c>
      <c r="F162" s="57">
        <f>_xlfn.XLOOKUP(E162,'Historical Metal Prices'!$L$4:$Z$4,'Historical Metal Prices'!$L$10:$Z$10)</f>
        <v>0</v>
      </c>
      <c r="G162" s="77">
        <f t="shared" si="5"/>
        <v>48135</v>
      </c>
    </row>
    <row r="163" spans="1:7" x14ac:dyDescent="0.2">
      <c r="A163" s="79">
        <v>45972</v>
      </c>
      <c r="B163" s="77">
        <v>48136</v>
      </c>
      <c r="C163" s="77">
        <v>48570</v>
      </c>
      <c r="E163">
        <f t="shared" si="4"/>
        <v>2025</v>
      </c>
      <c r="F163" s="57">
        <f>_xlfn.XLOOKUP(E163,'Historical Metal Prices'!$L$4:$Z$4,'Historical Metal Prices'!$L$10:$Z$10)</f>
        <v>0</v>
      </c>
      <c r="G163" s="77">
        <f t="shared" si="5"/>
        <v>48136</v>
      </c>
    </row>
    <row r="164" spans="1:7" x14ac:dyDescent="0.2">
      <c r="A164" s="79">
        <v>45971</v>
      </c>
      <c r="B164" s="77">
        <v>48137</v>
      </c>
      <c r="C164" s="77">
        <v>48570</v>
      </c>
      <c r="E164">
        <f t="shared" si="4"/>
        <v>2025</v>
      </c>
      <c r="F164" s="57">
        <f>_xlfn.XLOOKUP(E164,'Historical Metal Prices'!$L$4:$Z$4,'Historical Metal Prices'!$L$10:$Z$10)</f>
        <v>0</v>
      </c>
      <c r="G164" s="77">
        <f t="shared" si="5"/>
        <v>48137</v>
      </c>
    </row>
    <row r="165" spans="1:7" x14ac:dyDescent="0.2">
      <c r="A165" s="79">
        <v>45968</v>
      </c>
      <c r="B165" s="77">
        <v>48159</v>
      </c>
      <c r="C165" s="77">
        <v>48570</v>
      </c>
      <c r="E165">
        <f t="shared" si="4"/>
        <v>2025</v>
      </c>
      <c r="F165" s="57">
        <f>_xlfn.XLOOKUP(E165,'Historical Metal Prices'!$L$4:$Z$4,'Historical Metal Prices'!$L$10:$Z$10)</f>
        <v>0</v>
      </c>
      <c r="G165" s="77">
        <f t="shared" si="5"/>
        <v>48159</v>
      </c>
    </row>
    <row r="166" spans="1:7" x14ac:dyDescent="0.2">
      <c r="A166" s="79">
        <v>45967</v>
      </c>
      <c r="B166" s="77">
        <v>48151</v>
      </c>
      <c r="C166" s="77">
        <v>48570</v>
      </c>
      <c r="E166">
        <f t="shared" si="4"/>
        <v>2025</v>
      </c>
      <c r="F166" s="57">
        <f>_xlfn.XLOOKUP(E166,'Historical Metal Prices'!$L$4:$Z$4,'Historical Metal Prices'!$L$10:$Z$10)</f>
        <v>0</v>
      </c>
      <c r="G166" s="77">
        <f t="shared" si="5"/>
        <v>48151</v>
      </c>
    </row>
    <row r="167" spans="1:7" x14ac:dyDescent="0.2">
      <c r="A167" s="79">
        <v>45966</v>
      </c>
      <c r="B167" s="77">
        <v>48143</v>
      </c>
      <c r="C167" s="77">
        <v>48570</v>
      </c>
      <c r="E167">
        <f t="shared" si="4"/>
        <v>2025</v>
      </c>
      <c r="F167" s="57">
        <f>_xlfn.XLOOKUP(E167,'Historical Metal Prices'!$L$4:$Z$4,'Historical Metal Prices'!$L$10:$Z$10)</f>
        <v>0</v>
      </c>
      <c r="G167" s="77">
        <f t="shared" si="5"/>
        <v>48143</v>
      </c>
    </row>
    <row r="168" spans="1:7" x14ac:dyDescent="0.2">
      <c r="A168" s="79">
        <v>45965</v>
      </c>
      <c r="B168" s="77">
        <v>48144</v>
      </c>
      <c r="C168" s="77">
        <v>48570</v>
      </c>
      <c r="E168">
        <f t="shared" si="4"/>
        <v>2025</v>
      </c>
      <c r="F168" s="57">
        <f>_xlfn.XLOOKUP(E168,'Historical Metal Prices'!$L$4:$Z$4,'Historical Metal Prices'!$L$10:$Z$10)</f>
        <v>0</v>
      </c>
      <c r="G168" s="77">
        <f t="shared" si="5"/>
        <v>48144</v>
      </c>
    </row>
    <row r="169" spans="1:7" x14ac:dyDescent="0.2">
      <c r="A169" s="79">
        <v>45964</v>
      </c>
      <c r="B169" s="77">
        <v>48145</v>
      </c>
      <c r="C169" s="77">
        <v>48570</v>
      </c>
      <c r="E169">
        <f t="shared" si="4"/>
        <v>2025</v>
      </c>
      <c r="F169" s="57">
        <f>_xlfn.XLOOKUP(E169,'Historical Metal Prices'!$L$4:$Z$4,'Historical Metal Prices'!$L$10:$Z$10)</f>
        <v>0</v>
      </c>
      <c r="G169" s="77">
        <f t="shared" si="5"/>
        <v>48145</v>
      </c>
    </row>
    <row r="170" spans="1:7" x14ac:dyDescent="0.2">
      <c r="A170" s="79">
        <v>45961</v>
      </c>
      <c r="B170" s="77">
        <v>48163</v>
      </c>
      <c r="C170" s="77">
        <v>48570</v>
      </c>
      <c r="E170">
        <f t="shared" si="4"/>
        <v>2025</v>
      </c>
      <c r="F170" s="57">
        <f>_xlfn.XLOOKUP(E170,'Historical Metal Prices'!$L$4:$Z$4,'Historical Metal Prices'!$L$10:$Z$10)</f>
        <v>0</v>
      </c>
      <c r="G170" s="77">
        <f t="shared" si="5"/>
        <v>48163</v>
      </c>
    </row>
    <row r="171" spans="1:7" x14ac:dyDescent="0.2">
      <c r="A171" s="79">
        <v>45960</v>
      </c>
      <c r="B171" s="77">
        <v>48159</v>
      </c>
      <c r="C171" s="77">
        <v>48570</v>
      </c>
      <c r="E171">
        <f t="shared" si="4"/>
        <v>2025</v>
      </c>
      <c r="F171" s="57">
        <f>_xlfn.XLOOKUP(E171,'Historical Metal Prices'!$L$4:$Z$4,'Historical Metal Prices'!$L$10:$Z$10)</f>
        <v>0</v>
      </c>
      <c r="G171" s="77">
        <f t="shared" si="5"/>
        <v>48159</v>
      </c>
    </row>
    <row r="172" spans="1:7" x14ac:dyDescent="0.2">
      <c r="A172" s="79">
        <v>45959</v>
      </c>
      <c r="B172" s="77">
        <v>48151</v>
      </c>
      <c r="C172" s="77">
        <v>48570</v>
      </c>
      <c r="E172">
        <f t="shared" si="4"/>
        <v>2025</v>
      </c>
      <c r="F172" s="57">
        <f>_xlfn.XLOOKUP(E172,'Historical Metal Prices'!$L$4:$Z$4,'Historical Metal Prices'!$L$10:$Z$10)</f>
        <v>0</v>
      </c>
      <c r="G172" s="77">
        <f t="shared" si="5"/>
        <v>48151</v>
      </c>
    </row>
    <row r="173" spans="1:7" x14ac:dyDescent="0.2">
      <c r="A173" s="79">
        <v>45958</v>
      </c>
      <c r="B173" s="77">
        <v>48152</v>
      </c>
      <c r="C173" s="77">
        <v>48570</v>
      </c>
      <c r="E173">
        <f t="shared" si="4"/>
        <v>2025</v>
      </c>
      <c r="F173" s="57">
        <f>_xlfn.XLOOKUP(E173,'Historical Metal Prices'!$L$4:$Z$4,'Historical Metal Prices'!$L$10:$Z$10)</f>
        <v>0</v>
      </c>
      <c r="G173" s="77">
        <f t="shared" si="5"/>
        <v>48152</v>
      </c>
    </row>
    <row r="174" spans="1:7" x14ac:dyDescent="0.2">
      <c r="A174" s="79">
        <v>45957</v>
      </c>
      <c r="B174" s="77">
        <v>48153</v>
      </c>
      <c r="C174" s="77">
        <v>48570</v>
      </c>
      <c r="E174">
        <f t="shared" si="4"/>
        <v>2025</v>
      </c>
      <c r="F174" s="57">
        <f>_xlfn.XLOOKUP(E174,'Historical Metal Prices'!$L$4:$Z$4,'Historical Metal Prices'!$L$10:$Z$10)</f>
        <v>0</v>
      </c>
      <c r="G174" s="77">
        <f t="shared" si="5"/>
        <v>48153</v>
      </c>
    </row>
    <row r="175" spans="1:7" x14ac:dyDescent="0.2">
      <c r="A175" s="79">
        <v>45954</v>
      </c>
      <c r="B175" s="77">
        <v>48171</v>
      </c>
      <c r="C175" s="77">
        <v>48570</v>
      </c>
      <c r="E175">
        <f t="shared" si="4"/>
        <v>2025</v>
      </c>
      <c r="F175" s="57">
        <f>_xlfn.XLOOKUP(E175,'Historical Metal Prices'!$L$4:$Z$4,'Historical Metal Prices'!$L$10:$Z$10)</f>
        <v>0</v>
      </c>
      <c r="G175" s="77">
        <f t="shared" si="5"/>
        <v>48171</v>
      </c>
    </row>
    <row r="176" spans="1:7" x14ac:dyDescent="0.2">
      <c r="A176" s="79">
        <v>45953</v>
      </c>
      <c r="B176" s="77">
        <v>48167</v>
      </c>
      <c r="C176" s="77">
        <v>48570</v>
      </c>
      <c r="E176">
        <f t="shared" si="4"/>
        <v>2025</v>
      </c>
      <c r="F176" s="57">
        <f>_xlfn.XLOOKUP(E176,'Historical Metal Prices'!$L$4:$Z$4,'Historical Metal Prices'!$L$10:$Z$10)</f>
        <v>0</v>
      </c>
      <c r="G176" s="77">
        <f t="shared" si="5"/>
        <v>48167</v>
      </c>
    </row>
    <row r="177" spans="1:7" x14ac:dyDescent="0.2">
      <c r="A177" s="79">
        <v>45952</v>
      </c>
      <c r="B177" s="77">
        <v>48160</v>
      </c>
      <c r="C177" s="77">
        <v>48570</v>
      </c>
      <c r="E177">
        <f t="shared" si="4"/>
        <v>2025</v>
      </c>
      <c r="F177" s="57">
        <f>_xlfn.XLOOKUP(E177,'Historical Metal Prices'!$L$4:$Z$4,'Historical Metal Prices'!$L$10:$Z$10)</f>
        <v>0</v>
      </c>
      <c r="G177" s="77">
        <f t="shared" si="5"/>
        <v>48160</v>
      </c>
    </row>
    <row r="178" spans="1:7" x14ac:dyDescent="0.2">
      <c r="A178" s="79">
        <v>45951</v>
      </c>
      <c r="B178" s="77">
        <v>46700</v>
      </c>
      <c r="C178" s="77">
        <v>47110</v>
      </c>
      <c r="E178">
        <f t="shared" si="4"/>
        <v>2025</v>
      </c>
      <c r="F178" s="57">
        <f>_xlfn.XLOOKUP(E178,'Historical Metal Prices'!$L$4:$Z$4,'Historical Metal Prices'!$L$10:$Z$10)</f>
        <v>0</v>
      </c>
      <c r="G178" s="77">
        <f t="shared" si="5"/>
        <v>46700</v>
      </c>
    </row>
    <row r="179" spans="1:7" x14ac:dyDescent="0.2">
      <c r="A179" s="79">
        <v>45950</v>
      </c>
      <c r="B179" s="77">
        <v>45240</v>
      </c>
      <c r="C179" s="77">
        <v>45650</v>
      </c>
      <c r="E179">
        <f t="shared" si="4"/>
        <v>2025</v>
      </c>
      <c r="F179" s="57">
        <f>_xlfn.XLOOKUP(E179,'Historical Metal Prices'!$L$4:$Z$4,'Historical Metal Prices'!$L$10:$Z$10)</f>
        <v>0</v>
      </c>
      <c r="G179" s="77">
        <f t="shared" si="5"/>
        <v>45240</v>
      </c>
    </row>
    <row r="180" spans="1:7" x14ac:dyDescent="0.2">
      <c r="A180" s="79">
        <v>45947</v>
      </c>
      <c r="B180" s="77">
        <v>43780</v>
      </c>
      <c r="C180" s="77">
        <v>44180</v>
      </c>
      <c r="E180">
        <f t="shared" si="4"/>
        <v>2025</v>
      </c>
      <c r="F180" s="57">
        <f>_xlfn.XLOOKUP(E180,'Historical Metal Prices'!$L$4:$Z$4,'Historical Metal Prices'!$L$10:$Z$10)</f>
        <v>0</v>
      </c>
      <c r="G180" s="77">
        <f t="shared" si="5"/>
        <v>43780</v>
      </c>
    </row>
    <row r="181" spans="1:7" x14ac:dyDescent="0.2">
      <c r="A181" s="79">
        <v>45946</v>
      </c>
      <c r="B181" s="77">
        <v>42318</v>
      </c>
      <c r="C181" s="77">
        <v>42725</v>
      </c>
      <c r="E181">
        <f t="shared" si="4"/>
        <v>2025</v>
      </c>
      <c r="F181" s="57">
        <f>_xlfn.XLOOKUP(E181,'Historical Metal Prices'!$L$4:$Z$4,'Historical Metal Prices'!$L$10:$Z$10)</f>
        <v>0</v>
      </c>
      <c r="G181" s="77">
        <f t="shared" si="5"/>
        <v>42318</v>
      </c>
    </row>
    <row r="182" spans="1:7" x14ac:dyDescent="0.2">
      <c r="A182" s="79">
        <v>45945</v>
      </c>
      <c r="B182" s="77">
        <v>42309</v>
      </c>
      <c r="C182" s="77">
        <v>42725</v>
      </c>
      <c r="E182">
        <f t="shared" si="4"/>
        <v>2025</v>
      </c>
      <c r="F182" s="57">
        <f>_xlfn.XLOOKUP(E182,'Historical Metal Prices'!$L$4:$Z$4,'Historical Metal Prices'!$L$10:$Z$10)</f>
        <v>0</v>
      </c>
      <c r="G182" s="77">
        <f t="shared" si="5"/>
        <v>42309</v>
      </c>
    </row>
    <row r="183" spans="1:7" x14ac:dyDescent="0.2">
      <c r="A183" s="79">
        <v>45944</v>
      </c>
      <c r="B183" s="77">
        <v>42309</v>
      </c>
      <c r="C183" s="77">
        <v>42725</v>
      </c>
      <c r="E183">
        <f t="shared" si="4"/>
        <v>2025</v>
      </c>
      <c r="F183" s="57">
        <f>_xlfn.XLOOKUP(E183,'Historical Metal Prices'!$L$4:$Z$4,'Historical Metal Prices'!$L$10:$Z$10)</f>
        <v>0</v>
      </c>
      <c r="G183" s="77">
        <f t="shared" si="5"/>
        <v>42309</v>
      </c>
    </row>
    <row r="184" spans="1:7" x14ac:dyDescent="0.2">
      <c r="A184" s="79">
        <v>45943</v>
      </c>
      <c r="B184" s="77">
        <v>42309</v>
      </c>
      <c r="C184" s="77">
        <v>42725</v>
      </c>
      <c r="E184">
        <f t="shared" si="4"/>
        <v>2025</v>
      </c>
      <c r="F184" s="57">
        <f>_xlfn.XLOOKUP(E184,'Historical Metal Prices'!$L$4:$Z$4,'Historical Metal Prices'!$L$10:$Z$10)</f>
        <v>0</v>
      </c>
      <c r="G184" s="77">
        <f t="shared" si="5"/>
        <v>42309</v>
      </c>
    </row>
    <row r="185" spans="1:7" x14ac:dyDescent="0.2">
      <c r="A185" s="79">
        <v>45940</v>
      </c>
      <c r="B185" s="77">
        <v>42320</v>
      </c>
      <c r="C185" s="77">
        <v>42725</v>
      </c>
      <c r="E185">
        <f t="shared" si="4"/>
        <v>2025</v>
      </c>
      <c r="F185" s="57">
        <f>_xlfn.XLOOKUP(E185,'Historical Metal Prices'!$L$4:$Z$4,'Historical Metal Prices'!$L$10:$Z$10)</f>
        <v>0</v>
      </c>
      <c r="G185" s="77">
        <f t="shared" si="5"/>
        <v>42320</v>
      </c>
    </row>
    <row r="186" spans="1:7" x14ac:dyDescent="0.2">
      <c r="A186" s="79">
        <v>45939</v>
      </c>
      <c r="B186" s="77">
        <v>41460</v>
      </c>
      <c r="C186" s="77">
        <v>41865</v>
      </c>
      <c r="E186">
        <f t="shared" si="4"/>
        <v>2025</v>
      </c>
      <c r="F186" s="57">
        <f>_xlfn.XLOOKUP(E186,'Historical Metal Prices'!$L$4:$Z$4,'Historical Metal Prices'!$L$10:$Z$10)</f>
        <v>0</v>
      </c>
      <c r="G186" s="77">
        <f t="shared" si="5"/>
        <v>41460</v>
      </c>
    </row>
    <row r="187" spans="1:7" x14ac:dyDescent="0.2">
      <c r="A187" s="79">
        <v>45938</v>
      </c>
      <c r="B187" s="77">
        <v>40000</v>
      </c>
      <c r="C187" s="77">
        <v>40420</v>
      </c>
      <c r="E187">
        <f t="shared" si="4"/>
        <v>2025</v>
      </c>
      <c r="F187" s="57">
        <f>_xlfn.XLOOKUP(E187,'Historical Metal Prices'!$L$4:$Z$4,'Historical Metal Prices'!$L$10:$Z$10)</f>
        <v>0</v>
      </c>
      <c r="G187" s="77">
        <f t="shared" si="5"/>
        <v>40000</v>
      </c>
    </row>
    <row r="188" spans="1:7" x14ac:dyDescent="0.2">
      <c r="A188" s="79">
        <v>45937</v>
      </c>
      <c r="B188" s="77">
        <v>38540</v>
      </c>
      <c r="C188" s="77">
        <v>38960</v>
      </c>
      <c r="E188">
        <f t="shared" si="4"/>
        <v>2025</v>
      </c>
      <c r="F188" s="57">
        <f>_xlfn.XLOOKUP(E188,'Historical Metal Prices'!$L$4:$Z$4,'Historical Metal Prices'!$L$10:$Z$10)</f>
        <v>0</v>
      </c>
      <c r="G188" s="77">
        <f t="shared" si="5"/>
        <v>38540</v>
      </c>
    </row>
    <row r="189" spans="1:7" x14ac:dyDescent="0.2">
      <c r="A189" s="79">
        <v>45936</v>
      </c>
      <c r="B189" s="77">
        <v>36050</v>
      </c>
      <c r="C189" s="77">
        <v>36470</v>
      </c>
      <c r="E189">
        <f t="shared" si="4"/>
        <v>2025</v>
      </c>
      <c r="F189" s="57">
        <f>_xlfn.XLOOKUP(E189,'Historical Metal Prices'!$L$4:$Z$4,'Historical Metal Prices'!$L$10:$Z$10)</f>
        <v>0</v>
      </c>
      <c r="G189" s="77">
        <f t="shared" si="5"/>
        <v>36050</v>
      </c>
    </row>
    <row r="190" spans="1:7" x14ac:dyDescent="0.2">
      <c r="A190" s="79">
        <v>45933</v>
      </c>
      <c r="B190" s="77">
        <v>34589</v>
      </c>
      <c r="C190" s="77">
        <v>35000</v>
      </c>
      <c r="E190">
        <f t="shared" si="4"/>
        <v>2025</v>
      </c>
      <c r="F190" s="57">
        <f>_xlfn.XLOOKUP(E190,'Historical Metal Prices'!$L$4:$Z$4,'Historical Metal Prices'!$L$10:$Z$10)</f>
        <v>0</v>
      </c>
      <c r="G190" s="77">
        <f t="shared" si="5"/>
        <v>34589</v>
      </c>
    </row>
    <row r="191" spans="1:7" x14ac:dyDescent="0.2">
      <c r="A191" s="79">
        <v>45932</v>
      </c>
      <c r="B191" s="77">
        <v>34584</v>
      </c>
      <c r="C191" s="77">
        <v>35000</v>
      </c>
      <c r="E191">
        <f t="shared" si="4"/>
        <v>2025</v>
      </c>
      <c r="F191" s="57">
        <f>_xlfn.XLOOKUP(E191,'Historical Metal Prices'!$L$4:$Z$4,'Historical Metal Prices'!$L$10:$Z$10)</f>
        <v>0</v>
      </c>
      <c r="G191" s="77">
        <f t="shared" si="5"/>
        <v>34584</v>
      </c>
    </row>
    <row r="192" spans="1:7" x14ac:dyDescent="0.2">
      <c r="A192" s="79">
        <v>45931</v>
      </c>
      <c r="B192" s="77">
        <v>34568</v>
      </c>
      <c r="C192" s="77">
        <v>35000</v>
      </c>
      <c r="E192">
        <f t="shared" si="4"/>
        <v>2025</v>
      </c>
      <c r="F192" s="57">
        <f>_xlfn.XLOOKUP(E192,'Historical Metal Prices'!$L$4:$Z$4,'Historical Metal Prices'!$L$10:$Z$10)</f>
        <v>0</v>
      </c>
      <c r="G192" s="77">
        <f t="shared" si="5"/>
        <v>34568</v>
      </c>
    </row>
    <row r="193" spans="1:7" x14ac:dyDescent="0.2">
      <c r="A193" s="79">
        <v>45930</v>
      </c>
      <c r="B193" s="77">
        <v>34576</v>
      </c>
      <c r="C193" s="77">
        <v>35000</v>
      </c>
      <c r="E193">
        <f t="shared" si="4"/>
        <v>2025</v>
      </c>
      <c r="F193" s="57">
        <f>_xlfn.XLOOKUP(E193,'Historical Metal Prices'!$L$4:$Z$4,'Historical Metal Prices'!$L$10:$Z$10)</f>
        <v>0</v>
      </c>
      <c r="G193" s="77">
        <f t="shared" si="5"/>
        <v>34576</v>
      </c>
    </row>
    <row r="194" spans="1:7" x14ac:dyDescent="0.2">
      <c r="A194" s="79">
        <v>45929</v>
      </c>
      <c r="B194" s="77">
        <v>34575</v>
      </c>
      <c r="C194" s="77">
        <v>35000</v>
      </c>
      <c r="E194">
        <f t="shared" si="4"/>
        <v>2025</v>
      </c>
      <c r="F194" s="57">
        <f>_xlfn.XLOOKUP(E194,'Historical Metal Prices'!$L$4:$Z$4,'Historical Metal Prices'!$L$10:$Z$10)</f>
        <v>0</v>
      </c>
      <c r="G194" s="77">
        <f t="shared" si="5"/>
        <v>34575</v>
      </c>
    </row>
    <row r="195" spans="1:7" x14ac:dyDescent="0.2">
      <c r="A195" s="79">
        <v>45926</v>
      </c>
      <c r="B195" s="77">
        <v>34569.5</v>
      </c>
      <c r="C195" s="77">
        <v>35000</v>
      </c>
      <c r="E195">
        <f t="shared" si="4"/>
        <v>2025</v>
      </c>
      <c r="F195" s="57">
        <f>_xlfn.XLOOKUP(E195,'Historical Metal Prices'!$L$4:$Z$4,'Historical Metal Prices'!$L$10:$Z$10)</f>
        <v>0</v>
      </c>
      <c r="G195" s="77">
        <f t="shared" si="5"/>
        <v>34569.5</v>
      </c>
    </row>
    <row r="196" spans="1:7" x14ac:dyDescent="0.2">
      <c r="A196" s="79">
        <v>45925</v>
      </c>
      <c r="B196" s="77">
        <v>34586</v>
      </c>
      <c r="C196" s="77">
        <v>35000</v>
      </c>
      <c r="E196">
        <f t="shared" si="4"/>
        <v>2025</v>
      </c>
      <c r="F196" s="57">
        <f>_xlfn.XLOOKUP(E196,'Historical Metal Prices'!$L$4:$Z$4,'Historical Metal Prices'!$L$10:$Z$10)</f>
        <v>0</v>
      </c>
      <c r="G196" s="77">
        <f t="shared" si="5"/>
        <v>34586</v>
      </c>
    </row>
    <row r="197" spans="1:7" x14ac:dyDescent="0.2">
      <c r="A197" s="79">
        <v>45924</v>
      </c>
      <c r="B197" s="77">
        <v>34120</v>
      </c>
      <c r="C197" s="77">
        <v>34550</v>
      </c>
      <c r="E197">
        <f t="shared" si="4"/>
        <v>2025</v>
      </c>
      <c r="F197" s="57">
        <f>_xlfn.XLOOKUP(E197,'Historical Metal Prices'!$L$4:$Z$4,'Historical Metal Prices'!$L$10:$Z$10)</f>
        <v>0</v>
      </c>
      <c r="G197" s="77">
        <f t="shared" si="5"/>
        <v>34120</v>
      </c>
    </row>
    <row r="198" spans="1:7" x14ac:dyDescent="0.2">
      <c r="A198" s="79">
        <v>45923</v>
      </c>
      <c r="B198" s="77">
        <v>34119</v>
      </c>
      <c r="C198" s="77">
        <v>34550</v>
      </c>
      <c r="E198">
        <f t="shared" si="4"/>
        <v>2025</v>
      </c>
      <c r="F198" s="57">
        <f>_xlfn.XLOOKUP(E198,'Historical Metal Prices'!$L$4:$Z$4,'Historical Metal Prices'!$L$10:$Z$10)</f>
        <v>0</v>
      </c>
      <c r="G198" s="77">
        <f t="shared" si="5"/>
        <v>34119</v>
      </c>
    </row>
    <row r="199" spans="1:7" x14ac:dyDescent="0.2">
      <c r="A199" s="79">
        <v>45922</v>
      </c>
      <c r="B199" s="77">
        <v>34118</v>
      </c>
      <c r="C199" s="77">
        <v>34550</v>
      </c>
      <c r="E199">
        <f t="shared" si="4"/>
        <v>2025</v>
      </c>
      <c r="F199" s="57">
        <f>_xlfn.XLOOKUP(E199,'Historical Metal Prices'!$L$4:$Z$4,'Historical Metal Prices'!$L$10:$Z$10)</f>
        <v>0</v>
      </c>
      <c r="G199" s="77">
        <f t="shared" si="5"/>
        <v>34118</v>
      </c>
    </row>
    <row r="200" spans="1:7" x14ac:dyDescent="0.2">
      <c r="A200" s="79">
        <v>45919</v>
      </c>
      <c r="B200" s="77">
        <v>34126</v>
      </c>
      <c r="C200" s="77">
        <v>34550</v>
      </c>
      <c r="E200">
        <f t="shared" si="4"/>
        <v>2025</v>
      </c>
      <c r="F200" s="57">
        <f>_xlfn.XLOOKUP(E200,'Historical Metal Prices'!$L$4:$Z$4,'Historical Metal Prices'!$L$10:$Z$10)</f>
        <v>0</v>
      </c>
      <c r="G200" s="77">
        <f t="shared" si="5"/>
        <v>34126</v>
      </c>
    </row>
    <row r="201" spans="1:7" x14ac:dyDescent="0.2">
      <c r="A201" s="79">
        <v>45918</v>
      </c>
      <c r="B201" s="77">
        <v>34125</v>
      </c>
      <c r="C201" s="77">
        <v>34550</v>
      </c>
      <c r="E201">
        <f t="shared" si="4"/>
        <v>2025</v>
      </c>
      <c r="F201" s="57">
        <f>_xlfn.XLOOKUP(E201,'Historical Metal Prices'!$L$4:$Z$4,'Historical Metal Prices'!$L$10:$Z$10)</f>
        <v>0</v>
      </c>
      <c r="G201" s="77">
        <f t="shared" si="5"/>
        <v>34125</v>
      </c>
    </row>
    <row r="202" spans="1:7" x14ac:dyDescent="0.2">
      <c r="A202" s="79">
        <v>45917</v>
      </c>
      <c r="B202" s="77">
        <v>32896</v>
      </c>
      <c r="C202" s="77">
        <v>33335</v>
      </c>
      <c r="E202">
        <f t="shared" si="4"/>
        <v>2025</v>
      </c>
      <c r="F202" s="57">
        <f>_xlfn.XLOOKUP(E202,'Historical Metal Prices'!$L$4:$Z$4,'Historical Metal Prices'!$L$10:$Z$10)</f>
        <v>0</v>
      </c>
      <c r="G202" s="77">
        <f t="shared" si="5"/>
        <v>32896</v>
      </c>
    </row>
    <row r="203" spans="1:7" x14ac:dyDescent="0.2">
      <c r="A203" s="79">
        <v>45916</v>
      </c>
      <c r="B203" s="77">
        <v>32896</v>
      </c>
      <c r="C203" s="77">
        <v>33335</v>
      </c>
      <c r="E203">
        <f t="shared" ref="E203:E266" si="6">YEAR(A203)</f>
        <v>2025</v>
      </c>
      <c r="F203" s="57">
        <f>_xlfn.XLOOKUP(E203,'Historical Metal Prices'!$L$4:$Z$4,'Historical Metal Prices'!$L$10:$Z$10)</f>
        <v>0</v>
      </c>
      <c r="G203" s="77">
        <f t="shared" ref="G203:G266" si="7">IFERROR(B203*(1+F203),G204)</f>
        <v>32896</v>
      </c>
    </row>
    <row r="204" spans="1:7" x14ac:dyDescent="0.2">
      <c r="A204" s="79">
        <v>45915</v>
      </c>
      <c r="B204" s="77">
        <v>32895.5</v>
      </c>
      <c r="C204" s="77">
        <v>33335</v>
      </c>
      <c r="E204">
        <f t="shared" si="6"/>
        <v>2025</v>
      </c>
      <c r="F204" s="57">
        <f>_xlfn.XLOOKUP(E204,'Historical Metal Prices'!$L$4:$Z$4,'Historical Metal Prices'!$L$10:$Z$10)</f>
        <v>0</v>
      </c>
      <c r="G204" s="77">
        <f t="shared" si="7"/>
        <v>32895.5</v>
      </c>
    </row>
    <row r="205" spans="1:7" x14ac:dyDescent="0.2">
      <c r="A205" s="79">
        <v>45912</v>
      </c>
      <c r="B205" s="77">
        <v>32906</v>
      </c>
      <c r="C205" s="77">
        <v>33335</v>
      </c>
      <c r="E205">
        <f t="shared" si="6"/>
        <v>2025</v>
      </c>
      <c r="F205" s="57">
        <f>_xlfn.XLOOKUP(E205,'Historical Metal Prices'!$L$4:$Z$4,'Historical Metal Prices'!$L$10:$Z$10)</f>
        <v>0</v>
      </c>
      <c r="G205" s="77">
        <f t="shared" si="7"/>
        <v>32906</v>
      </c>
    </row>
    <row r="206" spans="1:7" x14ac:dyDescent="0.2">
      <c r="A206" s="79">
        <v>45911</v>
      </c>
      <c r="B206" s="77">
        <v>32906.5</v>
      </c>
      <c r="C206" s="77">
        <v>33335</v>
      </c>
      <c r="E206">
        <f t="shared" si="6"/>
        <v>2025</v>
      </c>
      <c r="F206" s="57">
        <f>_xlfn.XLOOKUP(E206,'Historical Metal Prices'!$L$4:$Z$4,'Historical Metal Prices'!$L$10:$Z$10)</f>
        <v>0</v>
      </c>
      <c r="G206" s="77">
        <f t="shared" si="7"/>
        <v>32906.5</v>
      </c>
    </row>
    <row r="207" spans="1:7" x14ac:dyDescent="0.2">
      <c r="A207" s="79">
        <v>45910</v>
      </c>
      <c r="B207" s="77">
        <v>32895.5</v>
      </c>
      <c r="C207" s="77">
        <v>33335</v>
      </c>
      <c r="E207">
        <f t="shared" si="6"/>
        <v>2025</v>
      </c>
      <c r="F207" s="57">
        <f>_xlfn.XLOOKUP(E207,'Historical Metal Prices'!$L$4:$Z$4,'Historical Metal Prices'!$L$10:$Z$10)</f>
        <v>0</v>
      </c>
      <c r="G207" s="77">
        <f t="shared" si="7"/>
        <v>32895.5</v>
      </c>
    </row>
    <row r="208" spans="1:7" x14ac:dyDescent="0.2">
      <c r="A208" s="79">
        <v>45909</v>
      </c>
      <c r="B208" s="77">
        <v>32896</v>
      </c>
      <c r="C208" s="77">
        <v>33335</v>
      </c>
      <c r="E208">
        <f t="shared" si="6"/>
        <v>2025</v>
      </c>
      <c r="F208" s="57">
        <f>_xlfn.XLOOKUP(E208,'Historical Metal Prices'!$L$4:$Z$4,'Historical Metal Prices'!$L$10:$Z$10)</f>
        <v>0</v>
      </c>
      <c r="G208" s="77">
        <f t="shared" si="7"/>
        <v>32896</v>
      </c>
    </row>
    <row r="209" spans="1:7" x14ac:dyDescent="0.2">
      <c r="A209" s="79">
        <v>45908</v>
      </c>
      <c r="B209" s="77">
        <v>32896</v>
      </c>
      <c r="C209" s="77">
        <v>33335</v>
      </c>
      <c r="E209">
        <f t="shared" si="6"/>
        <v>2025</v>
      </c>
      <c r="F209" s="57">
        <f>_xlfn.XLOOKUP(E209,'Historical Metal Prices'!$L$4:$Z$4,'Historical Metal Prices'!$L$10:$Z$10)</f>
        <v>0</v>
      </c>
      <c r="G209" s="77">
        <f t="shared" si="7"/>
        <v>32896</v>
      </c>
    </row>
    <row r="210" spans="1:7" x14ac:dyDescent="0.2">
      <c r="A210" s="79">
        <v>45905</v>
      </c>
      <c r="B210" s="77">
        <v>32907</v>
      </c>
      <c r="C210" s="77">
        <v>33335</v>
      </c>
      <c r="E210">
        <f t="shared" si="6"/>
        <v>2025</v>
      </c>
      <c r="F210" s="57">
        <f>_xlfn.XLOOKUP(E210,'Historical Metal Prices'!$L$4:$Z$4,'Historical Metal Prices'!$L$10:$Z$10)</f>
        <v>0</v>
      </c>
      <c r="G210" s="77">
        <f t="shared" si="7"/>
        <v>32907</v>
      </c>
    </row>
    <row r="211" spans="1:7" x14ac:dyDescent="0.2">
      <c r="A211" s="79">
        <v>45904</v>
      </c>
      <c r="B211" s="77">
        <v>32907</v>
      </c>
      <c r="C211" s="77">
        <v>33335</v>
      </c>
      <c r="E211">
        <f t="shared" si="6"/>
        <v>2025</v>
      </c>
      <c r="F211" s="57">
        <f>_xlfn.XLOOKUP(E211,'Historical Metal Prices'!$L$4:$Z$4,'Historical Metal Prices'!$L$10:$Z$10)</f>
        <v>0</v>
      </c>
      <c r="G211" s="77">
        <f t="shared" si="7"/>
        <v>32907</v>
      </c>
    </row>
    <row r="212" spans="1:7" x14ac:dyDescent="0.2">
      <c r="A212" s="79">
        <v>45903</v>
      </c>
      <c r="B212" s="77">
        <v>32896.5</v>
      </c>
      <c r="C212" s="77">
        <v>33335</v>
      </c>
      <c r="E212">
        <f t="shared" si="6"/>
        <v>2025</v>
      </c>
      <c r="F212" s="57">
        <f>_xlfn.XLOOKUP(E212,'Historical Metal Prices'!$L$4:$Z$4,'Historical Metal Prices'!$L$10:$Z$10)</f>
        <v>0</v>
      </c>
      <c r="G212" s="77">
        <f t="shared" si="7"/>
        <v>32896.5</v>
      </c>
    </row>
    <row r="213" spans="1:7" x14ac:dyDescent="0.2">
      <c r="A213" s="79">
        <v>45902</v>
      </c>
      <c r="B213" s="77">
        <v>32896.5</v>
      </c>
      <c r="C213" s="77">
        <v>33335</v>
      </c>
      <c r="E213">
        <f t="shared" si="6"/>
        <v>2025</v>
      </c>
      <c r="F213" s="57">
        <f>_xlfn.XLOOKUP(E213,'Historical Metal Prices'!$L$4:$Z$4,'Historical Metal Prices'!$L$10:$Z$10)</f>
        <v>0</v>
      </c>
      <c r="G213" s="77">
        <f t="shared" si="7"/>
        <v>32896.5</v>
      </c>
    </row>
    <row r="214" spans="1:7" x14ac:dyDescent="0.2">
      <c r="A214" s="79">
        <v>45901</v>
      </c>
      <c r="B214" s="77">
        <v>32896.5</v>
      </c>
      <c r="C214" s="77">
        <v>33335</v>
      </c>
      <c r="E214">
        <f t="shared" si="6"/>
        <v>2025</v>
      </c>
      <c r="F214" s="57">
        <f>_xlfn.XLOOKUP(E214,'Historical Metal Prices'!$L$4:$Z$4,'Historical Metal Prices'!$L$10:$Z$10)</f>
        <v>0</v>
      </c>
      <c r="G214" s="77">
        <f t="shared" si="7"/>
        <v>32896.5</v>
      </c>
    </row>
    <row r="215" spans="1:7" x14ac:dyDescent="0.2">
      <c r="A215" s="79">
        <v>45898</v>
      </c>
      <c r="B215" s="77">
        <v>32907</v>
      </c>
      <c r="C215" s="77">
        <v>33335</v>
      </c>
      <c r="E215">
        <f t="shared" si="6"/>
        <v>2025</v>
      </c>
      <c r="F215" s="57">
        <f>_xlfn.XLOOKUP(E215,'Historical Metal Prices'!$L$4:$Z$4,'Historical Metal Prices'!$L$10:$Z$10)</f>
        <v>0</v>
      </c>
      <c r="G215" s="77">
        <f t="shared" si="7"/>
        <v>32907</v>
      </c>
    </row>
    <row r="216" spans="1:7" x14ac:dyDescent="0.2">
      <c r="A216" s="79">
        <v>45897</v>
      </c>
      <c r="B216" s="77">
        <v>32907</v>
      </c>
      <c r="C216" s="77">
        <v>33335</v>
      </c>
      <c r="E216">
        <f t="shared" si="6"/>
        <v>2025</v>
      </c>
      <c r="F216" s="57">
        <f>_xlfn.XLOOKUP(E216,'Historical Metal Prices'!$L$4:$Z$4,'Historical Metal Prices'!$L$10:$Z$10)</f>
        <v>0</v>
      </c>
      <c r="G216" s="77">
        <f t="shared" si="7"/>
        <v>32907</v>
      </c>
    </row>
    <row r="217" spans="1:7" x14ac:dyDescent="0.2">
      <c r="A217" s="79">
        <v>45896</v>
      </c>
      <c r="B217" s="77">
        <v>32885.5</v>
      </c>
      <c r="C217" s="77">
        <v>33335</v>
      </c>
      <c r="E217">
        <f t="shared" si="6"/>
        <v>2025</v>
      </c>
      <c r="F217" s="57">
        <f>_xlfn.XLOOKUP(E217,'Historical Metal Prices'!$L$4:$Z$4,'Historical Metal Prices'!$L$10:$Z$10)</f>
        <v>0</v>
      </c>
      <c r="G217" s="77">
        <f t="shared" si="7"/>
        <v>32885.5</v>
      </c>
    </row>
    <row r="218" spans="1:7" x14ac:dyDescent="0.2">
      <c r="A218" s="79">
        <v>45895</v>
      </c>
      <c r="B218" s="77">
        <v>32890.5</v>
      </c>
      <c r="C218" s="77">
        <v>33335</v>
      </c>
      <c r="E218">
        <f t="shared" si="6"/>
        <v>2025</v>
      </c>
      <c r="F218" s="57">
        <f>_xlfn.XLOOKUP(E218,'Historical Metal Prices'!$L$4:$Z$4,'Historical Metal Prices'!$L$10:$Z$10)</f>
        <v>0</v>
      </c>
      <c r="G218" s="77">
        <f t="shared" si="7"/>
        <v>32890.5</v>
      </c>
    </row>
    <row r="219" spans="1:7" ht="16" x14ac:dyDescent="0.2">
      <c r="A219" s="79">
        <v>45894</v>
      </c>
      <c r="B219" s="77">
        <v>32911.5</v>
      </c>
      <c r="C219" s="78" t="s">
        <v>481</v>
      </c>
      <c r="E219">
        <f t="shared" si="6"/>
        <v>2025</v>
      </c>
      <c r="F219" s="57">
        <f>_xlfn.XLOOKUP(E219,'Historical Metal Prices'!$L$4:$Z$4,'Historical Metal Prices'!$L$10:$Z$10)</f>
        <v>0</v>
      </c>
      <c r="G219" s="77">
        <f t="shared" si="7"/>
        <v>32911.5</v>
      </c>
    </row>
    <row r="220" spans="1:7" x14ac:dyDescent="0.2">
      <c r="A220" s="79">
        <v>45891</v>
      </c>
      <c r="B220" s="77">
        <v>32911.5</v>
      </c>
      <c r="C220" s="77">
        <v>33335</v>
      </c>
      <c r="E220">
        <f t="shared" si="6"/>
        <v>2025</v>
      </c>
      <c r="F220" s="57">
        <f>_xlfn.XLOOKUP(E220,'Historical Metal Prices'!$L$4:$Z$4,'Historical Metal Prices'!$L$10:$Z$10)</f>
        <v>0</v>
      </c>
      <c r="G220" s="77">
        <f t="shared" si="7"/>
        <v>32911.5</v>
      </c>
    </row>
    <row r="221" spans="1:7" x14ac:dyDescent="0.2">
      <c r="A221" s="79">
        <v>45890</v>
      </c>
      <c r="B221" s="77">
        <v>32906</v>
      </c>
      <c r="C221" s="77">
        <v>33335</v>
      </c>
      <c r="E221">
        <f t="shared" si="6"/>
        <v>2025</v>
      </c>
      <c r="F221" s="57">
        <f>_xlfn.XLOOKUP(E221,'Historical Metal Prices'!$L$4:$Z$4,'Historical Metal Prices'!$L$10:$Z$10)</f>
        <v>0</v>
      </c>
      <c r="G221" s="77">
        <f t="shared" si="7"/>
        <v>32906</v>
      </c>
    </row>
    <row r="222" spans="1:7" x14ac:dyDescent="0.2">
      <c r="A222" s="79">
        <v>45889</v>
      </c>
      <c r="B222" s="77">
        <v>32890</v>
      </c>
      <c r="C222" s="77">
        <v>33335</v>
      </c>
      <c r="E222">
        <f t="shared" si="6"/>
        <v>2025</v>
      </c>
      <c r="F222" s="57">
        <f>_xlfn.XLOOKUP(E222,'Historical Metal Prices'!$L$4:$Z$4,'Historical Metal Prices'!$L$10:$Z$10)</f>
        <v>0</v>
      </c>
      <c r="G222" s="77">
        <f t="shared" si="7"/>
        <v>32890</v>
      </c>
    </row>
    <row r="223" spans="1:7" x14ac:dyDescent="0.2">
      <c r="A223" s="79">
        <v>45888</v>
      </c>
      <c r="B223" s="77">
        <v>32890</v>
      </c>
      <c r="C223" s="77">
        <v>33335</v>
      </c>
      <c r="E223">
        <f t="shared" si="6"/>
        <v>2025</v>
      </c>
      <c r="F223" s="57">
        <f>_xlfn.XLOOKUP(E223,'Historical Metal Prices'!$L$4:$Z$4,'Historical Metal Prices'!$L$10:$Z$10)</f>
        <v>0</v>
      </c>
      <c r="G223" s="77">
        <f t="shared" si="7"/>
        <v>32890</v>
      </c>
    </row>
    <row r="224" spans="1:7" x14ac:dyDescent="0.2">
      <c r="A224" s="79">
        <v>45887</v>
      </c>
      <c r="B224" s="77">
        <v>32888.5</v>
      </c>
      <c r="C224" s="77">
        <v>33335</v>
      </c>
      <c r="E224">
        <f t="shared" si="6"/>
        <v>2025</v>
      </c>
      <c r="F224" s="57">
        <f>_xlfn.XLOOKUP(E224,'Historical Metal Prices'!$L$4:$Z$4,'Historical Metal Prices'!$L$10:$Z$10)</f>
        <v>0</v>
      </c>
      <c r="G224" s="77">
        <f t="shared" si="7"/>
        <v>32888.5</v>
      </c>
    </row>
    <row r="225" spans="1:7" x14ac:dyDescent="0.2">
      <c r="A225" s="79">
        <v>45884</v>
      </c>
      <c r="B225" s="77">
        <v>32901.25</v>
      </c>
      <c r="C225" s="77">
        <v>33335</v>
      </c>
      <c r="E225">
        <f t="shared" si="6"/>
        <v>2025</v>
      </c>
      <c r="F225" s="57">
        <f>_xlfn.XLOOKUP(E225,'Historical Metal Prices'!$L$4:$Z$4,'Historical Metal Prices'!$L$10:$Z$10)</f>
        <v>0</v>
      </c>
      <c r="G225" s="77">
        <f t="shared" si="7"/>
        <v>32901.25</v>
      </c>
    </row>
    <row r="226" spans="1:7" x14ac:dyDescent="0.2">
      <c r="A226" s="79">
        <v>45883</v>
      </c>
      <c r="B226" s="77">
        <v>32897</v>
      </c>
      <c r="C226" s="77">
        <v>33335</v>
      </c>
      <c r="E226">
        <f t="shared" si="6"/>
        <v>2025</v>
      </c>
      <c r="F226" s="57">
        <f>_xlfn.XLOOKUP(E226,'Historical Metal Prices'!$L$4:$Z$4,'Historical Metal Prices'!$L$10:$Z$10)</f>
        <v>0</v>
      </c>
      <c r="G226" s="77">
        <f t="shared" si="7"/>
        <v>32897</v>
      </c>
    </row>
    <row r="227" spans="1:7" x14ac:dyDescent="0.2">
      <c r="A227" s="79">
        <v>45882</v>
      </c>
      <c r="B227" s="77">
        <v>32888.5</v>
      </c>
      <c r="C227" s="77">
        <v>33335</v>
      </c>
      <c r="E227">
        <f t="shared" si="6"/>
        <v>2025</v>
      </c>
      <c r="F227" s="57">
        <f>_xlfn.XLOOKUP(E227,'Historical Metal Prices'!$L$4:$Z$4,'Historical Metal Prices'!$L$10:$Z$10)</f>
        <v>0</v>
      </c>
      <c r="G227" s="77">
        <f t="shared" si="7"/>
        <v>32888.5</v>
      </c>
    </row>
    <row r="228" spans="1:7" x14ac:dyDescent="0.2">
      <c r="A228" s="79">
        <v>45881</v>
      </c>
      <c r="B228" s="77">
        <v>32889</v>
      </c>
      <c r="C228" s="77">
        <v>33335</v>
      </c>
      <c r="E228">
        <f t="shared" si="6"/>
        <v>2025</v>
      </c>
      <c r="F228" s="57">
        <f>_xlfn.XLOOKUP(E228,'Historical Metal Prices'!$L$4:$Z$4,'Historical Metal Prices'!$L$10:$Z$10)</f>
        <v>0</v>
      </c>
      <c r="G228" s="77">
        <f t="shared" si="7"/>
        <v>32889</v>
      </c>
    </row>
    <row r="229" spans="1:7" x14ac:dyDescent="0.2">
      <c r="A229" s="79">
        <v>45880</v>
      </c>
      <c r="B229" s="77">
        <v>32884.5</v>
      </c>
      <c r="C229" s="77">
        <v>33335</v>
      </c>
      <c r="E229">
        <f t="shared" si="6"/>
        <v>2025</v>
      </c>
      <c r="F229" s="57">
        <f>_xlfn.XLOOKUP(E229,'Historical Metal Prices'!$L$4:$Z$4,'Historical Metal Prices'!$L$10:$Z$10)</f>
        <v>0</v>
      </c>
      <c r="G229" s="77">
        <f t="shared" si="7"/>
        <v>32884.5</v>
      </c>
    </row>
    <row r="230" spans="1:7" x14ac:dyDescent="0.2">
      <c r="A230" s="79">
        <v>45877</v>
      </c>
      <c r="B230" s="77">
        <v>32901.75</v>
      </c>
      <c r="C230" s="77">
        <v>33335</v>
      </c>
      <c r="E230">
        <f t="shared" si="6"/>
        <v>2025</v>
      </c>
      <c r="F230" s="57">
        <f>_xlfn.XLOOKUP(E230,'Historical Metal Prices'!$L$4:$Z$4,'Historical Metal Prices'!$L$10:$Z$10)</f>
        <v>0</v>
      </c>
      <c r="G230" s="77">
        <f t="shared" si="7"/>
        <v>32901.75</v>
      </c>
    </row>
    <row r="231" spans="1:7" x14ac:dyDescent="0.2">
      <c r="A231" s="79">
        <v>45876</v>
      </c>
      <c r="B231" s="77">
        <v>32897.5</v>
      </c>
      <c r="C231" s="77">
        <v>33335</v>
      </c>
      <c r="E231">
        <f t="shared" si="6"/>
        <v>2025</v>
      </c>
      <c r="F231" s="57">
        <f>_xlfn.XLOOKUP(E231,'Historical Metal Prices'!$L$4:$Z$4,'Historical Metal Prices'!$L$10:$Z$10)</f>
        <v>0</v>
      </c>
      <c r="G231" s="77">
        <f t="shared" si="7"/>
        <v>32897.5</v>
      </c>
    </row>
    <row r="232" spans="1:7" x14ac:dyDescent="0.2">
      <c r="A232" s="79">
        <v>45875</v>
      </c>
      <c r="B232" s="77">
        <v>32889</v>
      </c>
      <c r="C232" s="77">
        <v>33335</v>
      </c>
      <c r="E232">
        <f t="shared" si="6"/>
        <v>2025</v>
      </c>
      <c r="F232" s="57">
        <f>_xlfn.XLOOKUP(E232,'Historical Metal Prices'!$L$4:$Z$4,'Historical Metal Prices'!$L$10:$Z$10)</f>
        <v>0</v>
      </c>
      <c r="G232" s="77">
        <f t="shared" si="7"/>
        <v>32889</v>
      </c>
    </row>
    <row r="233" spans="1:7" x14ac:dyDescent="0.2">
      <c r="A233" s="79">
        <v>45874</v>
      </c>
      <c r="B233" s="77">
        <v>32889</v>
      </c>
      <c r="C233" s="77">
        <v>33335</v>
      </c>
      <c r="E233">
        <f t="shared" si="6"/>
        <v>2025</v>
      </c>
      <c r="F233" s="57">
        <f>_xlfn.XLOOKUP(E233,'Historical Metal Prices'!$L$4:$Z$4,'Historical Metal Prices'!$L$10:$Z$10)</f>
        <v>0</v>
      </c>
      <c r="G233" s="77">
        <f t="shared" si="7"/>
        <v>32889</v>
      </c>
    </row>
    <row r="234" spans="1:7" x14ac:dyDescent="0.2">
      <c r="A234" s="79">
        <v>45873</v>
      </c>
      <c r="B234" s="77">
        <v>32889</v>
      </c>
      <c r="C234" s="77">
        <v>33335</v>
      </c>
      <c r="E234">
        <f t="shared" si="6"/>
        <v>2025</v>
      </c>
      <c r="F234" s="57">
        <f>_xlfn.XLOOKUP(E234,'Historical Metal Prices'!$L$4:$Z$4,'Historical Metal Prices'!$L$10:$Z$10)</f>
        <v>0</v>
      </c>
      <c r="G234" s="77">
        <f t="shared" si="7"/>
        <v>32889</v>
      </c>
    </row>
    <row r="235" spans="1:7" x14ac:dyDescent="0.2">
      <c r="A235" s="79">
        <v>45870</v>
      </c>
      <c r="B235" s="77">
        <v>32901.5</v>
      </c>
      <c r="C235" s="77">
        <v>32835</v>
      </c>
      <c r="E235">
        <f t="shared" si="6"/>
        <v>2025</v>
      </c>
      <c r="F235" s="57">
        <f>_xlfn.XLOOKUP(E235,'Historical Metal Prices'!$L$4:$Z$4,'Historical Metal Prices'!$L$10:$Z$10)</f>
        <v>0</v>
      </c>
      <c r="G235" s="77">
        <f t="shared" si="7"/>
        <v>32901.5</v>
      </c>
    </row>
    <row r="236" spans="1:7" x14ac:dyDescent="0.2">
      <c r="A236" s="79">
        <v>45869</v>
      </c>
      <c r="B236" s="77">
        <v>32897.5</v>
      </c>
      <c r="C236" s="77">
        <v>33335</v>
      </c>
      <c r="E236">
        <f t="shared" si="6"/>
        <v>2025</v>
      </c>
      <c r="F236" s="57">
        <f>_xlfn.XLOOKUP(E236,'Historical Metal Prices'!$L$4:$Z$4,'Historical Metal Prices'!$L$10:$Z$10)</f>
        <v>0</v>
      </c>
      <c r="G236" s="77">
        <f t="shared" si="7"/>
        <v>32897.5</v>
      </c>
    </row>
    <row r="237" spans="1:7" x14ac:dyDescent="0.2">
      <c r="A237" s="79">
        <v>45868</v>
      </c>
      <c r="B237" s="77">
        <v>32889</v>
      </c>
      <c r="C237" s="77">
        <v>33335</v>
      </c>
      <c r="E237">
        <f t="shared" si="6"/>
        <v>2025</v>
      </c>
      <c r="F237" s="57">
        <f>_xlfn.XLOOKUP(E237,'Historical Metal Prices'!$L$4:$Z$4,'Historical Metal Prices'!$L$10:$Z$10)</f>
        <v>0</v>
      </c>
      <c r="G237" s="77">
        <f t="shared" si="7"/>
        <v>32889</v>
      </c>
    </row>
    <row r="238" spans="1:7" x14ac:dyDescent="0.2">
      <c r="A238" s="79">
        <v>45867</v>
      </c>
      <c r="B238" s="77">
        <v>32889.5</v>
      </c>
      <c r="C238" s="77">
        <v>33335</v>
      </c>
      <c r="E238">
        <f t="shared" si="6"/>
        <v>2025</v>
      </c>
      <c r="F238" s="57">
        <f>_xlfn.XLOOKUP(E238,'Historical Metal Prices'!$L$4:$Z$4,'Historical Metal Prices'!$L$10:$Z$10)</f>
        <v>0</v>
      </c>
      <c r="G238" s="77">
        <f t="shared" si="7"/>
        <v>32889.5</v>
      </c>
    </row>
    <row r="239" spans="1:7" x14ac:dyDescent="0.2">
      <c r="A239" s="79">
        <v>45866</v>
      </c>
      <c r="B239" s="77">
        <v>32889.5</v>
      </c>
      <c r="C239" s="77">
        <v>33335</v>
      </c>
      <c r="E239">
        <f t="shared" si="6"/>
        <v>2025</v>
      </c>
      <c r="F239" s="57">
        <f>_xlfn.XLOOKUP(E239,'Historical Metal Prices'!$L$4:$Z$4,'Historical Metal Prices'!$L$10:$Z$10)</f>
        <v>0</v>
      </c>
      <c r="G239" s="77">
        <f t="shared" si="7"/>
        <v>32889.5</v>
      </c>
    </row>
    <row r="240" spans="1:7" x14ac:dyDescent="0.2">
      <c r="A240" s="79">
        <v>45863</v>
      </c>
      <c r="B240" s="77">
        <v>32902.5</v>
      </c>
      <c r="C240" s="77">
        <v>33335</v>
      </c>
      <c r="E240">
        <f t="shared" si="6"/>
        <v>2025</v>
      </c>
      <c r="F240" s="57">
        <f>_xlfn.XLOOKUP(E240,'Historical Metal Prices'!$L$4:$Z$4,'Historical Metal Prices'!$L$10:$Z$10)</f>
        <v>0</v>
      </c>
      <c r="G240" s="77">
        <f t="shared" si="7"/>
        <v>32902.5</v>
      </c>
    </row>
    <row r="241" spans="1:7" x14ac:dyDescent="0.2">
      <c r="A241" s="79">
        <v>45862</v>
      </c>
      <c r="B241" s="77">
        <v>32898</v>
      </c>
      <c r="C241" s="77">
        <v>33335</v>
      </c>
      <c r="E241">
        <f t="shared" si="6"/>
        <v>2025</v>
      </c>
      <c r="F241" s="57">
        <f>_xlfn.XLOOKUP(E241,'Historical Metal Prices'!$L$4:$Z$4,'Historical Metal Prices'!$L$10:$Z$10)</f>
        <v>0</v>
      </c>
      <c r="G241" s="77">
        <f t="shared" si="7"/>
        <v>32898</v>
      </c>
    </row>
    <row r="242" spans="1:7" x14ac:dyDescent="0.2">
      <c r="A242" s="79">
        <v>45861</v>
      </c>
      <c r="B242" s="77">
        <v>32890</v>
      </c>
      <c r="C242" s="77">
        <v>33335</v>
      </c>
      <c r="E242">
        <f t="shared" si="6"/>
        <v>2025</v>
      </c>
      <c r="F242" s="57">
        <f>_xlfn.XLOOKUP(E242,'Historical Metal Prices'!$L$4:$Z$4,'Historical Metal Prices'!$L$10:$Z$10)</f>
        <v>0</v>
      </c>
      <c r="G242" s="77">
        <f t="shared" si="7"/>
        <v>32890</v>
      </c>
    </row>
    <row r="243" spans="1:7" x14ac:dyDescent="0.2">
      <c r="A243" s="79">
        <v>45860</v>
      </c>
      <c r="B243" s="77">
        <v>32890</v>
      </c>
      <c r="C243" s="77">
        <v>33335</v>
      </c>
      <c r="E243">
        <f t="shared" si="6"/>
        <v>2025</v>
      </c>
      <c r="F243" s="57">
        <f>_xlfn.XLOOKUP(E243,'Historical Metal Prices'!$L$4:$Z$4,'Historical Metal Prices'!$L$10:$Z$10)</f>
        <v>0</v>
      </c>
      <c r="G243" s="77">
        <f t="shared" si="7"/>
        <v>32890</v>
      </c>
    </row>
    <row r="244" spans="1:7" x14ac:dyDescent="0.2">
      <c r="A244" s="79">
        <v>45859</v>
      </c>
      <c r="B244" s="77">
        <v>32889.5</v>
      </c>
      <c r="C244" s="77">
        <v>33335</v>
      </c>
      <c r="E244">
        <f t="shared" si="6"/>
        <v>2025</v>
      </c>
      <c r="F244" s="57">
        <f>_xlfn.XLOOKUP(E244,'Historical Metal Prices'!$L$4:$Z$4,'Historical Metal Prices'!$L$10:$Z$10)</f>
        <v>0</v>
      </c>
      <c r="G244" s="77">
        <f t="shared" si="7"/>
        <v>32889.5</v>
      </c>
    </row>
    <row r="245" spans="1:7" x14ac:dyDescent="0.2">
      <c r="A245" s="79">
        <v>45856</v>
      </c>
      <c r="B245" s="77">
        <v>32902.5</v>
      </c>
      <c r="C245" s="77">
        <v>33335</v>
      </c>
      <c r="E245">
        <f t="shared" si="6"/>
        <v>2025</v>
      </c>
      <c r="F245" s="57">
        <f>_xlfn.XLOOKUP(E245,'Historical Metal Prices'!$L$4:$Z$4,'Historical Metal Prices'!$L$10:$Z$10)</f>
        <v>0</v>
      </c>
      <c r="G245" s="77">
        <f t="shared" si="7"/>
        <v>32902.5</v>
      </c>
    </row>
    <row r="246" spans="1:7" x14ac:dyDescent="0.2">
      <c r="A246" s="79">
        <v>45855</v>
      </c>
      <c r="B246" s="77">
        <v>32898.5</v>
      </c>
      <c r="C246" s="77">
        <v>33335</v>
      </c>
      <c r="E246">
        <f t="shared" si="6"/>
        <v>2025</v>
      </c>
      <c r="F246" s="57">
        <f>_xlfn.XLOOKUP(E246,'Historical Metal Prices'!$L$4:$Z$4,'Historical Metal Prices'!$L$10:$Z$10)</f>
        <v>0</v>
      </c>
      <c r="G246" s="77">
        <f t="shared" si="7"/>
        <v>32898.5</v>
      </c>
    </row>
    <row r="247" spans="1:7" x14ac:dyDescent="0.2">
      <c r="A247" s="79">
        <v>45854</v>
      </c>
      <c r="B247" s="77">
        <v>32889.5</v>
      </c>
      <c r="C247" s="77">
        <v>33335</v>
      </c>
      <c r="E247">
        <f t="shared" si="6"/>
        <v>2025</v>
      </c>
      <c r="F247" s="57">
        <f>_xlfn.XLOOKUP(E247,'Historical Metal Prices'!$L$4:$Z$4,'Historical Metal Prices'!$L$10:$Z$10)</f>
        <v>0</v>
      </c>
      <c r="G247" s="77">
        <f t="shared" si="7"/>
        <v>32889.5</v>
      </c>
    </row>
    <row r="248" spans="1:7" x14ac:dyDescent="0.2">
      <c r="A248" s="79">
        <v>45853</v>
      </c>
      <c r="B248" s="77">
        <v>32889.5</v>
      </c>
      <c r="C248" s="77">
        <v>33335</v>
      </c>
      <c r="E248">
        <f t="shared" si="6"/>
        <v>2025</v>
      </c>
      <c r="F248" s="57">
        <f>_xlfn.XLOOKUP(E248,'Historical Metal Prices'!$L$4:$Z$4,'Historical Metal Prices'!$L$10:$Z$10)</f>
        <v>0</v>
      </c>
      <c r="G248" s="77">
        <f t="shared" si="7"/>
        <v>32889.5</v>
      </c>
    </row>
    <row r="249" spans="1:7" x14ac:dyDescent="0.2">
      <c r="A249" s="79">
        <v>45852</v>
      </c>
      <c r="B249" s="77">
        <v>32889.5</v>
      </c>
      <c r="C249" s="77">
        <v>33335</v>
      </c>
      <c r="E249">
        <f t="shared" si="6"/>
        <v>2025</v>
      </c>
      <c r="F249" s="57">
        <f>_xlfn.XLOOKUP(E249,'Historical Metal Prices'!$L$4:$Z$4,'Historical Metal Prices'!$L$10:$Z$10)</f>
        <v>0</v>
      </c>
      <c r="G249" s="77">
        <f t="shared" si="7"/>
        <v>32889.5</v>
      </c>
    </row>
    <row r="250" spans="1:7" x14ac:dyDescent="0.2">
      <c r="A250" s="79">
        <v>45849</v>
      </c>
      <c r="B250" s="77">
        <v>32906.25</v>
      </c>
      <c r="C250" s="77">
        <v>33335</v>
      </c>
      <c r="E250">
        <f t="shared" si="6"/>
        <v>2025</v>
      </c>
      <c r="F250" s="57">
        <f>_xlfn.XLOOKUP(E250,'Historical Metal Prices'!$L$4:$Z$4,'Historical Metal Prices'!$L$10:$Z$10)</f>
        <v>0</v>
      </c>
      <c r="G250" s="77">
        <f t="shared" si="7"/>
        <v>32906.25</v>
      </c>
    </row>
    <row r="251" spans="1:7" x14ac:dyDescent="0.2">
      <c r="A251" s="79">
        <v>45848</v>
      </c>
      <c r="B251" s="77">
        <v>32901</v>
      </c>
      <c r="C251" s="77">
        <v>33335</v>
      </c>
      <c r="E251">
        <f t="shared" si="6"/>
        <v>2025</v>
      </c>
      <c r="F251" s="57">
        <f>_xlfn.XLOOKUP(E251,'Historical Metal Prices'!$L$4:$Z$4,'Historical Metal Prices'!$L$10:$Z$10)</f>
        <v>0</v>
      </c>
      <c r="G251" s="77">
        <f t="shared" si="7"/>
        <v>32901</v>
      </c>
    </row>
    <row r="252" spans="1:7" x14ac:dyDescent="0.2">
      <c r="A252" s="79">
        <v>45847</v>
      </c>
      <c r="B252" s="77">
        <v>32890.5</v>
      </c>
      <c r="C252" s="77">
        <v>33335</v>
      </c>
      <c r="E252">
        <f t="shared" si="6"/>
        <v>2025</v>
      </c>
      <c r="F252" s="57">
        <f>_xlfn.XLOOKUP(E252,'Historical Metal Prices'!$L$4:$Z$4,'Historical Metal Prices'!$L$10:$Z$10)</f>
        <v>0</v>
      </c>
      <c r="G252" s="77">
        <f t="shared" si="7"/>
        <v>32890.5</v>
      </c>
    </row>
    <row r="253" spans="1:7" x14ac:dyDescent="0.2">
      <c r="A253" s="79">
        <v>45846</v>
      </c>
      <c r="B253" s="77">
        <v>32890.5</v>
      </c>
      <c r="C253" s="77">
        <v>33335</v>
      </c>
      <c r="E253">
        <f t="shared" si="6"/>
        <v>2025</v>
      </c>
      <c r="F253" s="57">
        <f>_xlfn.XLOOKUP(E253,'Historical Metal Prices'!$L$4:$Z$4,'Historical Metal Prices'!$L$10:$Z$10)</f>
        <v>0</v>
      </c>
      <c r="G253" s="77">
        <f t="shared" si="7"/>
        <v>32890.5</v>
      </c>
    </row>
    <row r="254" spans="1:7" x14ac:dyDescent="0.2">
      <c r="A254" s="79">
        <v>45845</v>
      </c>
      <c r="B254" s="77">
        <v>32890.5</v>
      </c>
      <c r="C254" s="77">
        <v>33335</v>
      </c>
      <c r="E254">
        <f t="shared" si="6"/>
        <v>2025</v>
      </c>
      <c r="F254" s="57">
        <f>_xlfn.XLOOKUP(E254,'Historical Metal Prices'!$L$4:$Z$4,'Historical Metal Prices'!$L$10:$Z$10)</f>
        <v>0</v>
      </c>
      <c r="G254" s="77">
        <f t="shared" si="7"/>
        <v>32890.5</v>
      </c>
    </row>
    <row r="255" spans="1:7" x14ac:dyDescent="0.2">
      <c r="A255" s="79">
        <v>45842</v>
      </c>
      <c r="B255" s="77">
        <v>32906.5</v>
      </c>
      <c r="C255" s="77">
        <v>33335</v>
      </c>
      <c r="E255">
        <f t="shared" si="6"/>
        <v>2025</v>
      </c>
      <c r="F255" s="57">
        <f>_xlfn.XLOOKUP(E255,'Historical Metal Prices'!$L$4:$Z$4,'Historical Metal Prices'!$L$10:$Z$10)</f>
        <v>0</v>
      </c>
      <c r="G255" s="77">
        <f t="shared" si="7"/>
        <v>32906.5</v>
      </c>
    </row>
    <row r="256" spans="1:7" x14ac:dyDescent="0.2">
      <c r="A256" s="79">
        <v>45841</v>
      </c>
      <c r="B256" s="77">
        <v>32901.5</v>
      </c>
      <c r="C256" s="77">
        <v>33335</v>
      </c>
      <c r="E256">
        <f t="shared" si="6"/>
        <v>2025</v>
      </c>
      <c r="F256" s="57">
        <f>_xlfn.XLOOKUP(E256,'Historical Metal Prices'!$L$4:$Z$4,'Historical Metal Prices'!$L$10:$Z$10)</f>
        <v>0</v>
      </c>
      <c r="G256" s="77">
        <f t="shared" si="7"/>
        <v>32901.5</v>
      </c>
    </row>
    <row r="257" spans="1:7" x14ac:dyDescent="0.2">
      <c r="A257" s="79">
        <v>45840</v>
      </c>
      <c r="B257" s="77">
        <v>32906.5</v>
      </c>
      <c r="C257" s="77">
        <v>33335</v>
      </c>
      <c r="E257">
        <f t="shared" si="6"/>
        <v>2025</v>
      </c>
      <c r="F257" s="57">
        <f>_xlfn.XLOOKUP(E257,'Historical Metal Prices'!$L$4:$Z$4,'Historical Metal Prices'!$L$10:$Z$10)</f>
        <v>0</v>
      </c>
      <c r="G257" s="77">
        <f t="shared" si="7"/>
        <v>32906.5</v>
      </c>
    </row>
    <row r="258" spans="1:7" x14ac:dyDescent="0.2">
      <c r="A258" s="79">
        <v>45839</v>
      </c>
      <c r="B258" s="77">
        <v>32890.5</v>
      </c>
      <c r="C258" s="77">
        <v>33335</v>
      </c>
      <c r="E258">
        <f t="shared" si="6"/>
        <v>2025</v>
      </c>
      <c r="F258" s="57">
        <f>_xlfn.XLOOKUP(E258,'Historical Metal Prices'!$L$4:$Z$4,'Historical Metal Prices'!$L$10:$Z$10)</f>
        <v>0</v>
      </c>
      <c r="G258" s="77">
        <f t="shared" si="7"/>
        <v>32890.5</v>
      </c>
    </row>
    <row r="259" spans="1:7" x14ac:dyDescent="0.2">
      <c r="A259" s="79">
        <v>45838</v>
      </c>
      <c r="B259" s="77">
        <v>32890.5</v>
      </c>
      <c r="C259" s="77">
        <v>33335</v>
      </c>
      <c r="E259">
        <f t="shared" si="6"/>
        <v>2025</v>
      </c>
      <c r="F259" s="57">
        <f>_xlfn.XLOOKUP(E259,'Historical Metal Prices'!$L$4:$Z$4,'Historical Metal Prices'!$L$10:$Z$10)</f>
        <v>0</v>
      </c>
      <c r="G259" s="77">
        <f t="shared" si="7"/>
        <v>32890.5</v>
      </c>
    </row>
    <row r="260" spans="1:7" x14ac:dyDescent="0.2">
      <c r="A260" s="79">
        <v>45835</v>
      </c>
      <c r="B260" s="77">
        <v>32906.5</v>
      </c>
      <c r="C260" s="77">
        <v>33335</v>
      </c>
      <c r="E260">
        <f t="shared" si="6"/>
        <v>2025</v>
      </c>
      <c r="F260" s="57">
        <f>_xlfn.XLOOKUP(E260,'Historical Metal Prices'!$L$4:$Z$4,'Historical Metal Prices'!$L$10:$Z$10)</f>
        <v>0</v>
      </c>
      <c r="G260" s="77">
        <f t="shared" si="7"/>
        <v>32906.5</v>
      </c>
    </row>
    <row r="261" spans="1:7" x14ac:dyDescent="0.2">
      <c r="A261" s="79">
        <v>45834</v>
      </c>
      <c r="B261" s="77">
        <v>32901</v>
      </c>
      <c r="C261" s="77">
        <v>33335</v>
      </c>
      <c r="E261">
        <f t="shared" si="6"/>
        <v>2025</v>
      </c>
      <c r="F261" s="57">
        <f>_xlfn.XLOOKUP(E261,'Historical Metal Prices'!$L$4:$Z$4,'Historical Metal Prices'!$L$10:$Z$10)</f>
        <v>0</v>
      </c>
      <c r="G261" s="77">
        <f t="shared" si="7"/>
        <v>32901</v>
      </c>
    </row>
    <row r="262" spans="1:7" x14ac:dyDescent="0.2">
      <c r="A262" s="79">
        <v>45833</v>
      </c>
      <c r="B262" s="77">
        <v>32890.5</v>
      </c>
      <c r="C262" s="77">
        <v>33335</v>
      </c>
      <c r="E262">
        <f t="shared" si="6"/>
        <v>2025</v>
      </c>
      <c r="F262" s="57">
        <f>_xlfn.XLOOKUP(E262,'Historical Metal Prices'!$L$4:$Z$4,'Historical Metal Prices'!$L$10:$Z$10)</f>
        <v>0</v>
      </c>
      <c r="G262" s="77">
        <f t="shared" si="7"/>
        <v>32890.5</v>
      </c>
    </row>
    <row r="263" spans="1:7" x14ac:dyDescent="0.2">
      <c r="A263" s="79">
        <v>45832</v>
      </c>
      <c r="B263" s="77">
        <v>32890.5</v>
      </c>
      <c r="C263" s="77">
        <v>33335</v>
      </c>
      <c r="E263">
        <f t="shared" si="6"/>
        <v>2025</v>
      </c>
      <c r="F263" s="57">
        <f>_xlfn.XLOOKUP(E263,'Historical Metal Prices'!$L$4:$Z$4,'Historical Metal Prices'!$L$10:$Z$10)</f>
        <v>0</v>
      </c>
      <c r="G263" s="77">
        <f t="shared" si="7"/>
        <v>32890.5</v>
      </c>
    </row>
    <row r="264" spans="1:7" x14ac:dyDescent="0.2">
      <c r="A264" s="79">
        <v>45831</v>
      </c>
      <c r="B264" s="77">
        <v>32890.5</v>
      </c>
      <c r="C264" s="77">
        <v>33335</v>
      </c>
      <c r="E264">
        <f t="shared" si="6"/>
        <v>2025</v>
      </c>
      <c r="F264" s="57">
        <f>_xlfn.XLOOKUP(E264,'Historical Metal Prices'!$L$4:$Z$4,'Historical Metal Prices'!$L$10:$Z$10)</f>
        <v>0</v>
      </c>
      <c r="G264" s="77">
        <f t="shared" si="7"/>
        <v>32890.5</v>
      </c>
    </row>
    <row r="265" spans="1:7" x14ac:dyDescent="0.2">
      <c r="A265" s="79">
        <v>45828</v>
      </c>
      <c r="B265" s="77">
        <v>32906.5</v>
      </c>
      <c r="C265" s="77">
        <v>33335</v>
      </c>
      <c r="E265">
        <f t="shared" si="6"/>
        <v>2025</v>
      </c>
      <c r="F265" s="57">
        <f>_xlfn.XLOOKUP(E265,'Historical Metal Prices'!$L$4:$Z$4,'Historical Metal Prices'!$L$10:$Z$10)</f>
        <v>0</v>
      </c>
      <c r="G265" s="77">
        <f t="shared" si="7"/>
        <v>32906.5</v>
      </c>
    </row>
    <row r="266" spans="1:7" x14ac:dyDescent="0.2">
      <c r="A266" s="79">
        <v>45827</v>
      </c>
      <c r="B266" s="77">
        <v>32901</v>
      </c>
      <c r="C266" s="77">
        <v>33335</v>
      </c>
      <c r="E266">
        <f t="shared" si="6"/>
        <v>2025</v>
      </c>
      <c r="F266" s="57">
        <f>_xlfn.XLOOKUP(E266,'Historical Metal Prices'!$L$4:$Z$4,'Historical Metal Prices'!$L$10:$Z$10)</f>
        <v>0</v>
      </c>
      <c r="G266" s="77">
        <f t="shared" si="7"/>
        <v>32901</v>
      </c>
    </row>
    <row r="267" spans="1:7" x14ac:dyDescent="0.2">
      <c r="A267" s="79">
        <v>45826</v>
      </c>
      <c r="B267" s="77">
        <v>32890</v>
      </c>
      <c r="C267" s="77">
        <v>33335</v>
      </c>
      <c r="E267">
        <f t="shared" ref="E267:E330" si="8">YEAR(A267)</f>
        <v>2025</v>
      </c>
      <c r="F267" s="57">
        <f>_xlfn.XLOOKUP(E267,'Historical Metal Prices'!$L$4:$Z$4,'Historical Metal Prices'!$L$10:$Z$10)</f>
        <v>0</v>
      </c>
      <c r="G267" s="77">
        <f t="shared" ref="G267:G330" si="9">IFERROR(B267*(1+F267),G268)</f>
        <v>32890</v>
      </c>
    </row>
    <row r="268" spans="1:7" x14ac:dyDescent="0.2">
      <c r="A268" s="79">
        <v>45825</v>
      </c>
      <c r="B268" s="77">
        <v>32895</v>
      </c>
      <c r="C268" s="77">
        <v>33335</v>
      </c>
      <c r="E268">
        <f t="shared" si="8"/>
        <v>2025</v>
      </c>
      <c r="F268" s="57">
        <f>_xlfn.XLOOKUP(E268,'Historical Metal Prices'!$L$4:$Z$4,'Historical Metal Prices'!$L$10:$Z$10)</f>
        <v>0</v>
      </c>
      <c r="G268" s="77">
        <f t="shared" si="9"/>
        <v>32895</v>
      </c>
    </row>
    <row r="269" spans="1:7" x14ac:dyDescent="0.2">
      <c r="A269" s="79">
        <v>45824</v>
      </c>
      <c r="B269" s="77">
        <v>32906</v>
      </c>
      <c r="C269" s="77">
        <v>33335</v>
      </c>
      <c r="E269">
        <f t="shared" si="8"/>
        <v>2025</v>
      </c>
      <c r="F269" s="57">
        <f>_xlfn.XLOOKUP(E269,'Historical Metal Prices'!$L$4:$Z$4,'Historical Metal Prices'!$L$10:$Z$10)</f>
        <v>0</v>
      </c>
      <c r="G269" s="77">
        <f t="shared" si="9"/>
        <v>32906</v>
      </c>
    </row>
    <row r="270" spans="1:7" x14ac:dyDescent="0.2">
      <c r="A270" s="79">
        <v>45821</v>
      </c>
      <c r="B270" s="77">
        <v>32906</v>
      </c>
      <c r="C270" s="77">
        <v>33335</v>
      </c>
      <c r="E270">
        <f t="shared" si="8"/>
        <v>2025</v>
      </c>
      <c r="F270" s="57">
        <f>_xlfn.XLOOKUP(E270,'Historical Metal Prices'!$L$4:$Z$4,'Historical Metal Prices'!$L$10:$Z$10)</f>
        <v>0</v>
      </c>
      <c r="G270" s="77">
        <f t="shared" si="9"/>
        <v>32906</v>
      </c>
    </row>
    <row r="271" spans="1:7" x14ac:dyDescent="0.2">
      <c r="A271" s="79">
        <v>45820</v>
      </c>
      <c r="B271" s="77">
        <v>32889</v>
      </c>
      <c r="C271" s="77">
        <v>33335</v>
      </c>
      <c r="E271">
        <f t="shared" si="8"/>
        <v>2025</v>
      </c>
      <c r="F271" s="57">
        <f>_xlfn.XLOOKUP(E271,'Historical Metal Prices'!$L$4:$Z$4,'Historical Metal Prices'!$L$10:$Z$10)</f>
        <v>0</v>
      </c>
      <c r="G271" s="77">
        <f t="shared" si="9"/>
        <v>32889</v>
      </c>
    </row>
    <row r="272" spans="1:7" x14ac:dyDescent="0.2">
      <c r="A272" s="79">
        <v>45819</v>
      </c>
      <c r="B272" s="77">
        <v>32889</v>
      </c>
      <c r="C272" s="77">
        <v>33335</v>
      </c>
      <c r="E272">
        <f t="shared" si="8"/>
        <v>2025</v>
      </c>
      <c r="F272" s="57">
        <f>_xlfn.XLOOKUP(E272,'Historical Metal Prices'!$L$4:$Z$4,'Historical Metal Prices'!$L$10:$Z$10)</f>
        <v>0</v>
      </c>
      <c r="G272" s="77">
        <f t="shared" si="9"/>
        <v>32889</v>
      </c>
    </row>
    <row r="273" spans="1:7" x14ac:dyDescent="0.2">
      <c r="A273" s="79">
        <v>45818</v>
      </c>
      <c r="B273" s="77">
        <v>32889</v>
      </c>
      <c r="C273" s="77">
        <v>33335</v>
      </c>
      <c r="E273">
        <f t="shared" si="8"/>
        <v>2025</v>
      </c>
      <c r="F273" s="57">
        <f>_xlfn.XLOOKUP(E273,'Historical Metal Prices'!$L$4:$Z$4,'Historical Metal Prices'!$L$10:$Z$10)</f>
        <v>0</v>
      </c>
      <c r="G273" s="77">
        <f t="shared" si="9"/>
        <v>32889</v>
      </c>
    </row>
    <row r="274" spans="1:7" x14ac:dyDescent="0.2">
      <c r="A274" s="79">
        <v>45817</v>
      </c>
      <c r="B274" s="77">
        <v>32889</v>
      </c>
      <c r="C274" s="77">
        <v>33335</v>
      </c>
      <c r="E274">
        <f t="shared" si="8"/>
        <v>2025</v>
      </c>
      <c r="F274" s="57">
        <f>_xlfn.XLOOKUP(E274,'Historical Metal Prices'!$L$4:$Z$4,'Historical Metal Prices'!$L$10:$Z$10)</f>
        <v>0</v>
      </c>
      <c r="G274" s="77">
        <f t="shared" si="9"/>
        <v>32889</v>
      </c>
    </row>
    <row r="275" spans="1:7" x14ac:dyDescent="0.2">
      <c r="A275" s="79">
        <v>45814</v>
      </c>
      <c r="B275" s="77">
        <v>32906</v>
      </c>
      <c r="C275" s="77">
        <v>33335</v>
      </c>
      <c r="E275">
        <f t="shared" si="8"/>
        <v>2025</v>
      </c>
      <c r="F275" s="57">
        <f>_xlfn.XLOOKUP(E275,'Historical Metal Prices'!$L$4:$Z$4,'Historical Metal Prices'!$L$10:$Z$10)</f>
        <v>0</v>
      </c>
      <c r="G275" s="77">
        <f t="shared" si="9"/>
        <v>32906</v>
      </c>
    </row>
    <row r="276" spans="1:7" x14ac:dyDescent="0.2">
      <c r="A276" s="79">
        <v>45813</v>
      </c>
      <c r="B276" s="77">
        <v>33266</v>
      </c>
      <c r="C276" s="77">
        <v>33700</v>
      </c>
      <c r="E276">
        <f t="shared" si="8"/>
        <v>2025</v>
      </c>
      <c r="F276" s="57">
        <f>_xlfn.XLOOKUP(E276,'Historical Metal Prices'!$L$4:$Z$4,'Historical Metal Prices'!$L$10:$Z$10)</f>
        <v>0</v>
      </c>
      <c r="G276" s="77">
        <f t="shared" si="9"/>
        <v>33266</v>
      </c>
    </row>
    <row r="277" spans="1:7" x14ac:dyDescent="0.2">
      <c r="A277" s="79">
        <v>45812</v>
      </c>
      <c r="B277" s="77">
        <v>33255</v>
      </c>
      <c r="C277" s="77">
        <v>33700</v>
      </c>
      <c r="E277">
        <f t="shared" si="8"/>
        <v>2025</v>
      </c>
      <c r="F277" s="57">
        <f>_xlfn.XLOOKUP(E277,'Historical Metal Prices'!$L$4:$Z$4,'Historical Metal Prices'!$L$10:$Z$10)</f>
        <v>0</v>
      </c>
      <c r="G277" s="77">
        <f t="shared" si="9"/>
        <v>33255</v>
      </c>
    </row>
    <row r="278" spans="1:7" x14ac:dyDescent="0.2">
      <c r="A278" s="79">
        <v>45811</v>
      </c>
      <c r="B278" s="77">
        <v>33254</v>
      </c>
      <c r="C278" s="77">
        <v>33700</v>
      </c>
      <c r="E278">
        <f t="shared" si="8"/>
        <v>2025</v>
      </c>
      <c r="F278" s="57">
        <f>_xlfn.XLOOKUP(E278,'Historical Metal Prices'!$L$4:$Z$4,'Historical Metal Prices'!$L$10:$Z$10)</f>
        <v>0</v>
      </c>
      <c r="G278" s="77">
        <f t="shared" si="9"/>
        <v>33254</v>
      </c>
    </row>
    <row r="279" spans="1:7" x14ac:dyDescent="0.2">
      <c r="A279" s="79">
        <v>45810</v>
      </c>
      <c r="B279" s="77">
        <v>33254</v>
      </c>
      <c r="C279" s="77">
        <v>33700</v>
      </c>
      <c r="E279">
        <f t="shared" si="8"/>
        <v>2025</v>
      </c>
      <c r="F279" s="57">
        <f>_xlfn.XLOOKUP(E279,'Historical Metal Prices'!$L$4:$Z$4,'Historical Metal Prices'!$L$10:$Z$10)</f>
        <v>0</v>
      </c>
      <c r="G279" s="77">
        <f t="shared" si="9"/>
        <v>33254</v>
      </c>
    </row>
    <row r="280" spans="1:7" x14ac:dyDescent="0.2">
      <c r="A280" s="79">
        <v>45807</v>
      </c>
      <c r="B280" s="77">
        <v>33269.5</v>
      </c>
      <c r="C280" s="77">
        <v>33700</v>
      </c>
      <c r="E280">
        <f t="shared" si="8"/>
        <v>2025</v>
      </c>
      <c r="F280" s="57">
        <f>_xlfn.XLOOKUP(E280,'Historical Metal Prices'!$L$4:$Z$4,'Historical Metal Prices'!$L$10:$Z$10)</f>
        <v>0</v>
      </c>
      <c r="G280" s="77">
        <f t="shared" si="9"/>
        <v>33269.5</v>
      </c>
    </row>
    <row r="281" spans="1:7" x14ac:dyDescent="0.2">
      <c r="A281" s="79">
        <v>45806</v>
      </c>
      <c r="B281" s="77">
        <v>33264</v>
      </c>
      <c r="C281" s="77">
        <v>33700</v>
      </c>
      <c r="E281">
        <f t="shared" si="8"/>
        <v>2025</v>
      </c>
      <c r="F281" s="57">
        <f>_xlfn.XLOOKUP(E281,'Historical Metal Prices'!$L$4:$Z$4,'Historical Metal Prices'!$L$10:$Z$10)</f>
        <v>0</v>
      </c>
      <c r="G281" s="77">
        <f t="shared" si="9"/>
        <v>33264</v>
      </c>
    </row>
    <row r="282" spans="1:7" x14ac:dyDescent="0.2">
      <c r="A282" s="79">
        <v>45805</v>
      </c>
      <c r="B282" s="77">
        <v>33253</v>
      </c>
      <c r="C282" s="77">
        <v>33700</v>
      </c>
      <c r="E282">
        <f t="shared" si="8"/>
        <v>2025</v>
      </c>
      <c r="F282" s="57">
        <f>_xlfn.XLOOKUP(E282,'Historical Metal Prices'!$L$4:$Z$4,'Historical Metal Prices'!$L$10:$Z$10)</f>
        <v>0</v>
      </c>
      <c r="G282" s="77">
        <f t="shared" si="9"/>
        <v>33253</v>
      </c>
    </row>
    <row r="283" spans="1:7" x14ac:dyDescent="0.2">
      <c r="A283" s="79">
        <v>45804</v>
      </c>
      <c r="B283" s="77">
        <v>33253</v>
      </c>
      <c r="C283" s="77">
        <v>33700</v>
      </c>
      <c r="E283">
        <f t="shared" si="8"/>
        <v>2025</v>
      </c>
      <c r="F283" s="57">
        <f>_xlfn.XLOOKUP(E283,'Historical Metal Prices'!$L$4:$Z$4,'Historical Metal Prices'!$L$10:$Z$10)</f>
        <v>0</v>
      </c>
      <c r="G283" s="77">
        <f t="shared" si="9"/>
        <v>33253</v>
      </c>
    </row>
    <row r="284" spans="1:7" ht="16" x14ac:dyDescent="0.2">
      <c r="A284" s="79">
        <v>45803</v>
      </c>
      <c r="B284" s="77">
        <v>33274</v>
      </c>
      <c r="C284" s="78" t="s">
        <v>481</v>
      </c>
      <c r="E284">
        <f t="shared" si="8"/>
        <v>2025</v>
      </c>
      <c r="F284" s="57">
        <f>_xlfn.XLOOKUP(E284,'Historical Metal Prices'!$L$4:$Z$4,'Historical Metal Prices'!$L$10:$Z$10)</f>
        <v>0</v>
      </c>
      <c r="G284" s="77">
        <f t="shared" si="9"/>
        <v>33274</v>
      </c>
    </row>
    <row r="285" spans="1:7" x14ac:dyDescent="0.2">
      <c r="A285" s="79">
        <v>45800</v>
      </c>
      <c r="B285" s="77">
        <v>33269</v>
      </c>
      <c r="C285" s="77">
        <v>33700</v>
      </c>
      <c r="E285">
        <f t="shared" si="8"/>
        <v>2025</v>
      </c>
      <c r="F285" s="57">
        <f>_xlfn.XLOOKUP(E285,'Historical Metal Prices'!$L$4:$Z$4,'Historical Metal Prices'!$L$10:$Z$10)</f>
        <v>0</v>
      </c>
      <c r="G285" s="77">
        <f t="shared" si="9"/>
        <v>33269</v>
      </c>
    </row>
    <row r="286" spans="1:7" x14ac:dyDescent="0.2">
      <c r="A286" s="79">
        <v>45799</v>
      </c>
      <c r="B286" s="77">
        <v>33252</v>
      </c>
      <c r="C286" s="77">
        <v>33700</v>
      </c>
      <c r="E286">
        <f t="shared" si="8"/>
        <v>2025</v>
      </c>
      <c r="F286" s="57">
        <f>_xlfn.XLOOKUP(E286,'Historical Metal Prices'!$L$4:$Z$4,'Historical Metal Prices'!$L$10:$Z$10)</f>
        <v>0</v>
      </c>
      <c r="G286" s="77">
        <f t="shared" si="9"/>
        <v>33252</v>
      </c>
    </row>
    <row r="287" spans="1:7" x14ac:dyDescent="0.2">
      <c r="A287" s="79">
        <v>45798</v>
      </c>
      <c r="B287" s="77">
        <v>33252</v>
      </c>
      <c r="C287" s="77">
        <v>33700</v>
      </c>
      <c r="E287">
        <f t="shared" si="8"/>
        <v>2025</v>
      </c>
      <c r="F287" s="57">
        <f>_xlfn.XLOOKUP(E287,'Historical Metal Prices'!$L$4:$Z$4,'Historical Metal Prices'!$L$10:$Z$10)</f>
        <v>0</v>
      </c>
      <c r="G287" s="77">
        <f t="shared" si="9"/>
        <v>33252</v>
      </c>
    </row>
    <row r="288" spans="1:7" x14ac:dyDescent="0.2">
      <c r="A288" s="79">
        <v>45797</v>
      </c>
      <c r="B288" s="77">
        <v>33252</v>
      </c>
      <c r="C288" s="77">
        <v>33700</v>
      </c>
      <c r="E288">
        <f t="shared" si="8"/>
        <v>2025</v>
      </c>
      <c r="F288" s="57">
        <f>_xlfn.XLOOKUP(E288,'Historical Metal Prices'!$L$4:$Z$4,'Historical Metal Prices'!$L$10:$Z$10)</f>
        <v>0</v>
      </c>
      <c r="G288" s="77">
        <f t="shared" si="9"/>
        <v>33252</v>
      </c>
    </row>
    <row r="289" spans="1:7" x14ac:dyDescent="0.2">
      <c r="A289" s="79">
        <v>45796</v>
      </c>
      <c r="B289" s="77">
        <v>33251</v>
      </c>
      <c r="C289" s="77">
        <v>33700</v>
      </c>
      <c r="E289">
        <f t="shared" si="8"/>
        <v>2025</v>
      </c>
      <c r="F289" s="57">
        <f>_xlfn.XLOOKUP(E289,'Historical Metal Prices'!$L$4:$Z$4,'Historical Metal Prices'!$L$10:$Z$10)</f>
        <v>0</v>
      </c>
      <c r="G289" s="77">
        <f t="shared" si="9"/>
        <v>33251</v>
      </c>
    </row>
    <row r="290" spans="1:7" x14ac:dyDescent="0.2">
      <c r="A290" s="79">
        <v>45793</v>
      </c>
      <c r="B290" s="77">
        <v>33264</v>
      </c>
      <c r="C290" s="77">
        <v>33700</v>
      </c>
      <c r="E290">
        <f t="shared" si="8"/>
        <v>2025</v>
      </c>
      <c r="F290" s="57">
        <f>_xlfn.XLOOKUP(E290,'Historical Metal Prices'!$L$4:$Z$4,'Historical Metal Prices'!$L$10:$Z$10)</f>
        <v>0</v>
      </c>
      <c r="G290" s="77">
        <f t="shared" si="9"/>
        <v>33264</v>
      </c>
    </row>
    <row r="291" spans="1:7" x14ac:dyDescent="0.2">
      <c r="A291" s="79">
        <v>45792</v>
      </c>
      <c r="B291" s="77">
        <v>33260</v>
      </c>
      <c r="C291" s="77">
        <v>33700</v>
      </c>
      <c r="E291">
        <f t="shared" si="8"/>
        <v>2025</v>
      </c>
      <c r="F291" s="57">
        <f>_xlfn.XLOOKUP(E291,'Historical Metal Prices'!$L$4:$Z$4,'Historical Metal Prices'!$L$10:$Z$10)</f>
        <v>0</v>
      </c>
      <c r="G291" s="77">
        <f t="shared" si="9"/>
        <v>33260</v>
      </c>
    </row>
    <row r="292" spans="1:7" x14ac:dyDescent="0.2">
      <c r="A292" s="79">
        <v>45791</v>
      </c>
      <c r="B292" s="77">
        <v>33252</v>
      </c>
      <c r="C292" s="77">
        <v>33700</v>
      </c>
      <c r="E292">
        <f t="shared" si="8"/>
        <v>2025</v>
      </c>
      <c r="F292" s="57">
        <f>_xlfn.XLOOKUP(E292,'Historical Metal Prices'!$L$4:$Z$4,'Historical Metal Prices'!$L$10:$Z$10)</f>
        <v>0</v>
      </c>
      <c r="G292" s="77">
        <f t="shared" si="9"/>
        <v>33252</v>
      </c>
    </row>
    <row r="293" spans="1:7" x14ac:dyDescent="0.2">
      <c r="A293" s="79">
        <v>45790</v>
      </c>
      <c r="B293" s="77">
        <v>33252</v>
      </c>
      <c r="C293" s="77">
        <v>33700</v>
      </c>
      <c r="E293">
        <f t="shared" si="8"/>
        <v>2025</v>
      </c>
      <c r="F293" s="57">
        <f>_xlfn.XLOOKUP(E293,'Historical Metal Prices'!$L$4:$Z$4,'Historical Metal Prices'!$L$10:$Z$10)</f>
        <v>0</v>
      </c>
      <c r="G293" s="77">
        <f t="shared" si="9"/>
        <v>33252</v>
      </c>
    </row>
    <row r="294" spans="1:7" x14ac:dyDescent="0.2">
      <c r="A294" s="79">
        <v>45789</v>
      </c>
      <c r="B294" s="77">
        <v>33252</v>
      </c>
      <c r="C294" s="77">
        <v>33700</v>
      </c>
      <c r="E294">
        <f t="shared" si="8"/>
        <v>2025</v>
      </c>
      <c r="F294" s="57">
        <f>_xlfn.XLOOKUP(E294,'Historical Metal Prices'!$L$4:$Z$4,'Historical Metal Prices'!$L$10:$Z$10)</f>
        <v>0</v>
      </c>
      <c r="G294" s="77">
        <f t="shared" si="9"/>
        <v>33252</v>
      </c>
    </row>
    <row r="295" spans="1:7" x14ac:dyDescent="0.2">
      <c r="A295" s="79">
        <v>45786</v>
      </c>
      <c r="B295" s="77">
        <v>33265</v>
      </c>
      <c r="C295" s="77">
        <v>33700</v>
      </c>
      <c r="E295">
        <f t="shared" si="8"/>
        <v>2025</v>
      </c>
      <c r="F295" s="57">
        <f>_xlfn.XLOOKUP(E295,'Historical Metal Prices'!$L$4:$Z$4,'Historical Metal Prices'!$L$10:$Z$10)</f>
        <v>0</v>
      </c>
      <c r="G295" s="77">
        <f t="shared" si="9"/>
        <v>33265</v>
      </c>
    </row>
    <row r="296" spans="1:7" x14ac:dyDescent="0.2">
      <c r="A296" s="79">
        <v>45785</v>
      </c>
      <c r="B296" s="77">
        <v>33261</v>
      </c>
      <c r="C296" s="77">
        <v>33700</v>
      </c>
      <c r="E296">
        <f t="shared" si="8"/>
        <v>2025</v>
      </c>
      <c r="F296" s="57">
        <f>_xlfn.XLOOKUP(E296,'Historical Metal Prices'!$L$4:$Z$4,'Historical Metal Prices'!$L$10:$Z$10)</f>
        <v>0</v>
      </c>
      <c r="G296" s="77">
        <f t="shared" si="9"/>
        <v>33261</v>
      </c>
    </row>
    <row r="297" spans="1:7" x14ac:dyDescent="0.2">
      <c r="A297" s="79">
        <v>45784</v>
      </c>
      <c r="B297" s="77">
        <v>33252</v>
      </c>
      <c r="C297" s="77">
        <v>33700</v>
      </c>
      <c r="E297">
        <f t="shared" si="8"/>
        <v>2025</v>
      </c>
      <c r="F297" s="57">
        <f>_xlfn.XLOOKUP(E297,'Historical Metal Prices'!$L$4:$Z$4,'Historical Metal Prices'!$L$10:$Z$10)</f>
        <v>0</v>
      </c>
      <c r="G297" s="77">
        <f t="shared" si="9"/>
        <v>33252</v>
      </c>
    </row>
    <row r="298" spans="1:7" x14ac:dyDescent="0.2">
      <c r="A298" s="79">
        <v>45783</v>
      </c>
      <c r="B298" s="77">
        <v>33252</v>
      </c>
      <c r="C298" s="77">
        <v>33700</v>
      </c>
      <c r="E298">
        <f t="shared" si="8"/>
        <v>2025</v>
      </c>
      <c r="F298" s="57">
        <f>_xlfn.XLOOKUP(E298,'Historical Metal Prices'!$L$4:$Z$4,'Historical Metal Prices'!$L$10:$Z$10)</f>
        <v>0</v>
      </c>
      <c r="G298" s="77">
        <f t="shared" si="9"/>
        <v>33252</v>
      </c>
    </row>
    <row r="299" spans="1:7" ht="16" x14ac:dyDescent="0.2">
      <c r="A299" s="79">
        <v>45782</v>
      </c>
      <c r="B299" s="77">
        <v>33270</v>
      </c>
      <c r="C299" s="78" t="s">
        <v>481</v>
      </c>
      <c r="E299">
        <f t="shared" si="8"/>
        <v>2025</v>
      </c>
      <c r="F299" s="57">
        <f>_xlfn.XLOOKUP(E299,'Historical Metal Prices'!$L$4:$Z$4,'Historical Metal Prices'!$L$10:$Z$10)</f>
        <v>0</v>
      </c>
      <c r="G299" s="77">
        <f t="shared" si="9"/>
        <v>33270</v>
      </c>
    </row>
    <row r="300" spans="1:7" x14ac:dyDescent="0.2">
      <c r="A300" s="79">
        <v>45779</v>
      </c>
      <c r="B300" s="77">
        <v>33270</v>
      </c>
      <c r="C300" s="77">
        <v>33700</v>
      </c>
      <c r="E300">
        <f t="shared" si="8"/>
        <v>2025</v>
      </c>
      <c r="F300" s="57">
        <f>_xlfn.XLOOKUP(E300,'Historical Metal Prices'!$L$4:$Z$4,'Historical Metal Prices'!$L$10:$Z$10)</f>
        <v>0</v>
      </c>
      <c r="G300" s="77">
        <f t="shared" si="9"/>
        <v>33270</v>
      </c>
    </row>
    <row r="301" spans="1:7" x14ac:dyDescent="0.2">
      <c r="A301" s="79">
        <v>45778</v>
      </c>
      <c r="B301" s="77">
        <v>33266</v>
      </c>
      <c r="C301" s="77">
        <v>33700</v>
      </c>
      <c r="E301">
        <f t="shared" si="8"/>
        <v>2025</v>
      </c>
      <c r="F301" s="57">
        <f>_xlfn.XLOOKUP(E301,'Historical Metal Prices'!$L$4:$Z$4,'Historical Metal Prices'!$L$10:$Z$10)</f>
        <v>0</v>
      </c>
      <c r="G301" s="77">
        <f t="shared" si="9"/>
        <v>33266</v>
      </c>
    </row>
    <row r="302" spans="1:7" x14ac:dyDescent="0.2">
      <c r="A302" s="79">
        <v>45777</v>
      </c>
      <c r="B302" s="77">
        <v>33258</v>
      </c>
      <c r="C302" s="77">
        <v>33700</v>
      </c>
      <c r="E302">
        <f t="shared" si="8"/>
        <v>2025</v>
      </c>
      <c r="F302" s="57">
        <f>_xlfn.XLOOKUP(E302,'Historical Metal Prices'!$L$4:$Z$4,'Historical Metal Prices'!$L$10:$Z$10)</f>
        <v>0</v>
      </c>
      <c r="G302" s="77">
        <f t="shared" si="9"/>
        <v>33258</v>
      </c>
    </row>
    <row r="303" spans="1:7" x14ac:dyDescent="0.2">
      <c r="A303" s="79">
        <v>45776</v>
      </c>
      <c r="B303" s="77">
        <v>33258</v>
      </c>
      <c r="C303" s="77">
        <v>33700</v>
      </c>
      <c r="E303">
        <f t="shared" si="8"/>
        <v>2025</v>
      </c>
      <c r="F303" s="57">
        <f>_xlfn.XLOOKUP(E303,'Historical Metal Prices'!$L$4:$Z$4,'Historical Metal Prices'!$L$10:$Z$10)</f>
        <v>0</v>
      </c>
      <c r="G303" s="77">
        <f t="shared" si="9"/>
        <v>33258</v>
      </c>
    </row>
    <row r="304" spans="1:7" x14ac:dyDescent="0.2">
      <c r="A304" s="79">
        <v>45775</v>
      </c>
      <c r="B304" s="77">
        <v>33267</v>
      </c>
      <c r="C304" s="77">
        <v>33700</v>
      </c>
      <c r="E304">
        <f t="shared" si="8"/>
        <v>2025</v>
      </c>
      <c r="F304" s="57">
        <f>_xlfn.XLOOKUP(E304,'Historical Metal Prices'!$L$4:$Z$4,'Historical Metal Prices'!$L$10:$Z$10)</f>
        <v>0</v>
      </c>
      <c r="G304" s="77">
        <f t="shared" si="9"/>
        <v>33267</v>
      </c>
    </row>
    <row r="305" spans="1:7" x14ac:dyDescent="0.2">
      <c r="A305" s="79">
        <v>45772</v>
      </c>
      <c r="B305" s="77">
        <v>33267</v>
      </c>
      <c r="C305" s="77">
        <v>33700</v>
      </c>
      <c r="E305">
        <f t="shared" si="8"/>
        <v>2025</v>
      </c>
      <c r="F305" s="57">
        <f>_xlfn.XLOOKUP(E305,'Historical Metal Prices'!$L$4:$Z$4,'Historical Metal Prices'!$L$10:$Z$10)</f>
        <v>0</v>
      </c>
      <c r="G305" s="77">
        <f t="shared" si="9"/>
        <v>33267</v>
      </c>
    </row>
    <row r="306" spans="1:7" x14ac:dyDescent="0.2">
      <c r="A306" s="79">
        <v>45771</v>
      </c>
      <c r="B306" s="77">
        <v>33258</v>
      </c>
      <c r="C306" s="77">
        <v>33700</v>
      </c>
      <c r="E306">
        <f t="shared" si="8"/>
        <v>2025</v>
      </c>
      <c r="F306" s="57">
        <f>_xlfn.XLOOKUP(E306,'Historical Metal Prices'!$L$4:$Z$4,'Historical Metal Prices'!$L$10:$Z$10)</f>
        <v>0</v>
      </c>
      <c r="G306" s="77">
        <f t="shared" si="9"/>
        <v>33258</v>
      </c>
    </row>
    <row r="307" spans="1:7" x14ac:dyDescent="0.2">
      <c r="A307" s="79">
        <v>45770</v>
      </c>
      <c r="B307" s="77">
        <v>33258</v>
      </c>
      <c r="C307" s="77">
        <v>33700</v>
      </c>
      <c r="E307">
        <f t="shared" si="8"/>
        <v>2025</v>
      </c>
      <c r="F307" s="57">
        <f>_xlfn.XLOOKUP(E307,'Historical Metal Prices'!$L$4:$Z$4,'Historical Metal Prices'!$L$10:$Z$10)</f>
        <v>0</v>
      </c>
      <c r="G307" s="77">
        <f t="shared" si="9"/>
        <v>33258</v>
      </c>
    </row>
    <row r="308" spans="1:7" x14ac:dyDescent="0.2">
      <c r="A308" s="79">
        <v>45769</v>
      </c>
      <c r="B308" s="77">
        <v>33258</v>
      </c>
      <c r="C308" s="77">
        <v>33700</v>
      </c>
      <c r="E308">
        <f t="shared" si="8"/>
        <v>2025</v>
      </c>
      <c r="F308" s="57">
        <f>_xlfn.XLOOKUP(E308,'Historical Metal Prices'!$L$4:$Z$4,'Historical Metal Prices'!$L$10:$Z$10)</f>
        <v>0</v>
      </c>
      <c r="G308" s="77">
        <f t="shared" si="9"/>
        <v>33258</v>
      </c>
    </row>
    <row r="309" spans="1:7" ht="16" x14ac:dyDescent="0.2">
      <c r="A309" s="79">
        <v>45768</v>
      </c>
      <c r="B309" s="77">
        <v>33275</v>
      </c>
      <c r="C309" s="78" t="s">
        <v>481</v>
      </c>
      <c r="E309">
        <f t="shared" si="8"/>
        <v>2025</v>
      </c>
      <c r="F309" s="57">
        <f>_xlfn.XLOOKUP(E309,'Historical Metal Prices'!$L$4:$Z$4,'Historical Metal Prices'!$L$10:$Z$10)</f>
        <v>0</v>
      </c>
      <c r="G309" s="77">
        <f t="shared" si="9"/>
        <v>33275</v>
      </c>
    </row>
    <row r="310" spans="1:7" ht="16" x14ac:dyDescent="0.2">
      <c r="A310" s="79">
        <v>45765</v>
      </c>
      <c r="B310" s="77">
        <v>33275</v>
      </c>
      <c r="C310" s="78" t="s">
        <v>481</v>
      </c>
      <c r="E310">
        <f t="shared" si="8"/>
        <v>2025</v>
      </c>
      <c r="F310" s="57">
        <f>_xlfn.XLOOKUP(E310,'Historical Metal Prices'!$L$4:$Z$4,'Historical Metal Prices'!$L$10:$Z$10)</f>
        <v>0</v>
      </c>
      <c r="G310" s="77">
        <f t="shared" si="9"/>
        <v>33275</v>
      </c>
    </row>
    <row r="311" spans="1:7" x14ac:dyDescent="0.2">
      <c r="A311" s="79">
        <v>45764</v>
      </c>
      <c r="B311" s="77">
        <v>33275</v>
      </c>
      <c r="C311" s="77">
        <v>33700</v>
      </c>
      <c r="E311">
        <f t="shared" si="8"/>
        <v>2025</v>
      </c>
      <c r="F311" s="57">
        <f>_xlfn.XLOOKUP(E311,'Historical Metal Prices'!$L$4:$Z$4,'Historical Metal Prices'!$L$10:$Z$10)</f>
        <v>0</v>
      </c>
      <c r="G311" s="77">
        <f t="shared" si="9"/>
        <v>33275</v>
      </c>
    </row>
    <row r="312" spans="1:7" x14ac:dyDescent="0.2">
      <c r="A312" s="79">
        <v>45763</v>
      </c>
      <c r="B312" s="77">
        <v>33275</v>
      </c>
      <c r="C312" s="77">
        <v>33700</v>
      </c>
      <c r="E312">
        <f t="shared" si="8"/>
        <v>2025</v>
      </c>
      <c r="F312" s="57">
        <f>_xlfn.XLOOKUP(E312,'Historical Metal Prices'!$L$4:$Z$4,'Historical Metal Prices'!$L$10:$Z$10)</f>
        <v>0</v>
      </c>
      <c r="G312" s="77">
        <f t="shared" si="9"/>
        <v>33275</v>
      </c>
    </row>
    <row r="313" spans="1:7" x14ac:dyDescent="0.2">
      <c r="A313" s="79">
        <v>45762</v>
      </c>
      <c r="B313" s="77">
        <v>33260</v>
      </c>
      <c r="C313" s="77">
        <v>33700</v>
      </c>
      <c r="E313">
        <f t="shared" si="8"/>
        <v>2025</v>
      </c>
      <c r="F313" s="57">
        <f>_xlfn.XLOOKUP(E313,'Historical Metal Prices'!$L$4:$Z$4,'Historical Metal Prices'!$L$10:$Z$10)</f>
        <v>0</v>
      </c>
      <c r="G313" s="77">
        <f t="shared" si="9"/>
        <v>33260</v>
      </c>
    </row>
    <row r="314" spans="1:7" x14ac:dyDescent="0.2">
      <c r="A314" s="79">
        <v>45761</v>
      </c>
      <c r="B314" s="77">
        <v>33278</v>
      </c>
      <c r="C314" s="77">
        <v>33700</v>
      </c>
      <c r="E314">
        <f t="shared" si="8"/>
        <v>2025</v>
      </c>
      <c r="F314" s="57">
        <f>_xlfn.XLOOKUP(E314,'Historical Metal Prices'!$L$4:$Z$4,'Historical Metal Prices'!$L$10:$Z$10)</f>
        <v>0</v>
      </c>
      <c r="G314" s="77">
        <f t="shared" si="9"/>
        <v>33278</v>
      </c>
    </row>
    <row r="315" spans="1:7" x14ac:dyDescent="0.2">
      <c r="A315" s="79">
        <v>45758</v>
      </c>
      <c r="B315" s="77">
        <v>33278</v>
      </c>
      <c r="C315" s="77">
        <v>33694.76</v>
      </c>
      <c r="E315">
        <f t="shared" si="8"/>
        <v>2025</v>
      </c>
      <c r="F315" s="57">
        <f>_xlfn.XLOOKUP(E315,'Historical Metal Prices'!$L$4:$Z$4,'Historical Metal Prices'!$L$10:$Z$10)</f>
        <v>0</v>
      </c>
      <c r="G315" s="77">
        <f t="shared" si="9"/>
        <v>33278</v>
      </c>
    </row>
    <row r="316" spans="1:7" x14ac:dyDescent="0.2">
      <c r="A316" s="79">
        <v>45757</v>
      </c>
      <c r="B316" s="77">
        <v>33284</v>
      </c>
      <c r="C316" s="77">
        <v>33700</v>
      </c>
      <c r="E316">
        <f t="shared" si="8"/>
        <v>2025</v>
      </c>
      <c r="F316" s="57">
        <f>_xlfn.XLOOKUP(E316,'Historical Metal Prices'!$L$4:$Z$4,'Historical Metal Prices'!$L$10:$Z$10)</f>
        <v>0</v>
      </c>
      <c r="G316" s="77">
        <f t="shared" si="9"/>
        <v>33284</v>
      </c>
    </row>
    <row r="317" spans="1:7" x14ac:dyDescent="0.2">
      <c r="A317" s="79">
        <v>45756</v>
      </c>
      <c r="B317" s="77">
        <v>33290</v>
      </c>
      <c r="C317" s="77">
        <v>33694.76</v>
      </c>
      <c r="E317">
        <f t="shared" si="8"/>
        <v>2025</v>
      </c>
      <c r="F317" s="57">
        <f>_xlfn.XLOOKUP(E317,'Historical Metal Prices'!$L$4:$Z$4,'Historical Metal Prices'!$L$10:$Z$10)</f>
        <v>0</v>
      </c>
      <c r="G317" s="77">
        <f t="shared" si="9"/>
        <v>33290</v>
      </c>
    </row>
    <row r="318" spans="1:7" x14ac:dyDescent="0.2">
      <c r="A318" s="79">
        <v>45755</v>
      </c>
      <c r="B318" s="77">
        <v>33302</v>
      </c>
      <c r="C318" s="77">
        <v>33959.919999999998</v>
      </c>
      <c r="E318">
        <f t="shared" si="8"/>
        <v>2025</v>
      </c>
      <c r="F318" s="57">
        <f>_xlfn.XLOOKUP(E318,'Historical Metal Prices'!$L$4:$Z$4,'Historical Metal Prices'!$L$10:$Z$10)</f>
        <v>0</v>
      </c>
      <c r="G318" s="77">
        <f t="shared" si="9"/>
        <v>33302</v>
      </c>
    </row>
    <row r="319" spans="1:7" x14ac:dyDescent="0.2">
      <c r="A319" s="79">
        <v>45754</v>
      </c>
      <c r="B319" s="77">
        <v>33302</v>
      </c>
      <c r="C319" s="77">
        <v>33959.919999999998</v>
      </c>
      <c r="E319">
        <f t="shared" si="8"/>
        <v>2025</v>
      </c>
      <c r="F319" s="57">
        <f>_xlfn.XLOOKUP(E319,'Historical Metal Prices'!$L$4:$Z$4,'Historical Metal Prices'!$L$10:$Z$10)</f>
        <v>0</v>
      </c>
      <c r="G319" s="77">
        <f t="shared" si="9"/>
        <v>33302</v>
      </c>
    </row>
    <row r="320" spans="1:7" x14ac:dyDescent="0.2">
      <c r="A320" s="79">
        <v>45751</v>
      </c>
      <c r="B320" s="77">
        <v>33302</v>
      </c>
      <c r="C320" s="77">
        <v>33959.919999999998</v>
      </c>
      <c r="E320">
        <f t="shared" si="8"/>
        <v>2025</v>
      </c>
      <c r="F320" s="57">
        <f>_xlfn.XLOOKUP(E320,'Historical Metal Prices'!$L$4:$Z$4,'Historical Metal Prices'!$L$10:$Z$10)</f>
        <v>0</v>
      </c>
      <c r="G320" s="77">
        <f t="shared" si="9"/>
        <v>33302</v>
      </c>
    </row>
    <row r="321" spans="1:7" x14ac:dyDescent="0.2">
      <c r="A321" s="79">
        <v>45750</v>
      </c>
      <c r="B321" s="77">
        <v>33554</v>
      </c>
      <c r="C321" s="77">
        <v>33959.919999999998</v>
      </c>
      <c r="E321">
        <f t="shared" si="8"/>
        <v>2025</v>
      </c>
      <c r="F321" s="57">
        <f>_xlfn.XLOOKUP(E321,'Historical Metal Prices'!$L$4:$Z$4,'Historical Metal Prices'!$L$10:$Z$10)</f>
        <v>0</v>
      </c>
      <c r="G321" s="77">
        <f t="shared" si="9"/>
        <v>33554</v>
      </c>
    </row>
    <row r="322" spans="1:7" x14ac:dyDescent="0.2">
      <c r="A322" s="79">
        <v>45749</v>
      </c>
      <c r="B322" s="77">
        <v>33599</v>
      </c>
      <c r="C322" s="77">
        <v>33959.919999999998</v>
      </c>
      <c r="E322">
        <f t="shared" si="8"/>
        <v>2025</v>
      </c>
      <c r="F322" s="57">
        <f>_xlfn.XLOOKUP(E322,'Historical Metal Prices'!$L$4:$Z$4,'Historical Metal Prices'!$L$10:$Z$10)</f>
        <v>0</v>
      </c>
      <c r="G322" s="77">
        <f t="shared" si="9"/>
        <v>33599</v>
      </c>
    </row>
    <row r="323" spans="1:7" x14ac:dyDescent="0.2">
      <c r="A323" s="79">
        <v>45748</v>
      </c>
      <c r="B323" s="77">
        <v>33599</v>
      </c>
      <c r="C323" s="77">
        <v>33959.919999999998</v>
      </c>
      <c r="E323">
        <f t="shared" si="8"/>
        <v>2025</v>
      </c>
      <c r="F323" s="57">
        <f>_xlfn.XLOOKUP(E323,'Historical Metal Prices'!$L$4:$Z$4,'Historical Metal Prices'!$L$10:$Z$10)</f>
        <v>0</v>
      </c>
      <c r="G323" s="77">
        <f t="shared" si="9"/>
        <v>33599</v>
      </c>
    </row>
    <row r="324" spans="1:7" x14ac:dyDescent="0.2">
      <c r="A324" s="79">
        <v>45747</v>
      </c>
      <c r="B324" s="77">
        <v>33620</v>
      </c>
      <c r="C324" s="77">
        <v>33610</v>
      </c>
      <c r="E324">
        <f t="shared" si="8"/>
        <v>2025</v>
      </c>
      <c r="F324" s="57">
        <f>_xlfn.XLOOKUP(E324,'Historical Metal Prices'!$L$4:$Z$4,'Historical Metal Prices'!$L$10:$Z$10)</f>
        <v>0</v>
      </c>
      <c r="G324" s="77">
        <f t="shared" si="9"/>
        <v>33620</v>
      </c>
    </row>
    <row r="325" spans="1:7" x14ac:dyDescent="0.2">
      <c r="A325" s="79">
        <v>45744</v>
      </c>
      <c r="B325" s="77">
        <v>33620</v>
      </c>
      <c r="C325" s="77">
        <v>33604.879999999997</v>
      </c>
      <c r="E325">
        <f t="shared" si="8"/>
        <v>2025</v>
      </c>
      <c r="F325" s="57">
        <f>_xlfn.XLOOKUP(E325,'Historical Metal Prices'!$L$4:$Z$4,'Historical Metal Prices'!$L$10:$Z$10)</f>
        <v>0</v>
      </c>
      <c r="G325" s="77">
        <f t="shared" si="9"/>
        <v>33620</v>
      </c>
    </row>
    <row r="326" spans="1:7" x14ac:dyDescent="0.2">
      <c r="A326" s="79">
        <v>45743</v>
      </c>
      <c r="B326" s="77">
        <v>33500</v>
      </c>
      <c r="C326" s="77">
        <v>33604.879999999997</v>
      </c>
      <c r="E326">
        <f t="shared" si="8"/>
        <v>2025</v>
      </c>
      <c r="F326" s="57">
        <f>_xlfn.XLOOKUP(E326,'Historical Metal Prices'!$L$4:$Z$4,'Historical Metal Prices'!$L$10:$Z$10)</f>
        <v>0</v>
      </c>
      <c r="G326" s="77">
        <f t="shared" si="9"/>
        <v>33500</v>
      </c>
    </row>
    <row r="327" spans="1:7" x14ac:dyDescent="0.2">
      <c r="A327" s="79">
        <v>45742</v>
      </c>
      <c r="B327" s="77">
        <v>33269</v>
      </c>
      <c r="C327" s="77">
        <v>33604.879999999997</v>
      </c>
      <c r="E327">
        <f t="shared" si="8"/>
        <v>2025</v>
      </c>
      <c r="F327" s="57">
        <f>_xlfn.XLOOKUP(E327,'Historical Metal Prices'!$L$4:$Z$4,'Historical Metal Prices'!$L$10:$Z$10)</f>
        <v>0</v>
      </c>
      <c r="G327" s="77">
        <f t="shared" si="9"/>
        <v>33269</v>
      </c>
    </row>
    <row r="328" spans="1:7" x14ac:dyDescent="0.2">
      <c r="A328" s="79">
        <v>45741</v>
      </c>
      <c r="B328" s="77">
        <v>33274</v>
      </c>
      <c r="C328" s="77">
        <v>33610</v>
      </c>
      <c r="E328">
        <f t="shared" si="8"/>
        <v>2025</v>
      </c>
      <c r="F328" s="57">
        <f>_xlfn.XLOOKUP(E328,'Historical Metal Prices'!$L$4:$Z$4,'Historical Metal Prices'!$L$10:$Z$10)</f>
        <v>0</v>
      </c>
      <c r="G328" s="77">
        <f t="shared" si="9"/>
        <v>33274</v>
      </c>
    </row>
    <row r="329" spans="1:7" x14ac:dyDescent="0.2">
      <c r="A329" s="79">
        <v>45740</v>
      </c>
      <c r="B329" s="77">
        <v>33279</v>
      </c>
      <c r="C329" s="77">
        <v>33610</v>
      </c>
      <c r="E329">
        <f t="shared" si="8"/>
        <v>2025</v>
      </c>
      <c r="F329" s="57">
        <f>_xlfn.XLOOKUP(E329,'Historical Metal Prices'!$L$4:$Z$4,'Historical Metal Prices'!$L$10:$Z$10)</f>
        <v>0</v>
      </c>
      <c r="G329" s="77">
        <f t="shared" si="9"/>
        <v>33279</v>
      </c>
    </row>
    <row r="330" spans="1:7" x14ac:dyDescent="0.2">
      <c r="A330" s="79">
        <v>45737</v>
      </c>
      <c r="B330" s="77">
        <v>33300</v>
      </c>
      <c r="C330" s="77">
        <v>33610</v>
      </c>
      <c r="E330">
        <f t="shared" si="8"/>
        <v>2025</v>
      </c>
      <c r="F330" s="57">
        <f>_xlfn.XLOOKUP(E330,'Historical Metal Prices'!$L$4:$Z$4,'Historical Metal Prices'!$L$10:$Z$10)</f>
        <v>0</v>
      </c>
      <c r="G330" s="77">
        <f t="shared" si="9"/>
        <v>33300</v>
      </c>
    </row>
    <row r="331" spans="1:7" x14ac:dyDescent="0.2">
      <c r="A331" s="79">
        <v>45736</v>
      </c>
      <c r="B331" s="77">
        <v>33300</v>
      </c>
      <c r="C331" s="77">
        <v>36170</v>
      </c>
      <c r="E331">
        <f t="shared" ref="E331:E394" si="10">YEAR(A331)</f>
        <v>2025</v>
      </c>
      <c r="F331" s="57">
        <f>_xlfn.XLOOKUP(E331,'Historical Metal Prices'!$L$4:$Z$4,'Historical Metal Prices'!$L$10:$Z$10)</f>
        <v>0</v>
      </c>
      <c r="G331" s="77">
        <f t="shared" ref="G331:G394" si="11">IFERROR(B331*(1+F331),G332)</f>
        <v>33300</v>
      </c>
    </row>
    <row r="332" spans="1:7" x14ac:dyDescent="0.2">
      <c r="A332" s="79">
        <v>45735</v>
      </c>
      <c r="B332" s="77">
        <v>35859</v>
      </c>
      <c r="C332" s="77">
        <v>36170</v>
      </c>
      <c r="E332">
        <f t="shared" si="10"/>
        <v>2025</v>
      </c>
      <c r="F332" s="57">
        <f>_xlfn.XLOOKUP(E332,'Historical Metal Prices'!$L$4:$Z$4,'Historical Metal Prices'!$L$10:$Z$10)</f>
        <v>0</v>
      </c>
      <c r="G332" s="77">
        <f t="shared" si="11"/>
        <v>35859</v>
      </c>
    </row>
    <row r="333" spans="1:7" x14ac:dyDescent="0.2">
      <c r="A333" s="79">
        <v>45734</v>
      </c>
      <c r="B333" s="77">
        <v>35870</v>
      </c>
      <c r="C333" s="77">
        <v>36170</v>
      </c>
      <c r="E333">
        <f t="shared" si="10"/>
        <v>2025</v>
      </c>
      <c r="F333" s="57">
        <f>_xlfn.XLOOKUP(E333,'Historical Metal Prices'!$L$4:$Z$4,'Historical Metal Prices'!$L$10:$Z$10)</f>
        <v>0</v>
      </c>
      <c r="G333" s="77">
        <f t="shared" si="11"/>
        <v>35870</v>
      </c>
    </row>
    <row r="334" spans="1:7" x14ac:dyDescent="0.2">
      <c r="A334" s="79">
        <v>45733</v>
      </c>
      <c r="B334" s="77">
        <v>35876</v>
      </c>
      <c r="C334" s="77">
        <v>36170</v>
      </c>
      <c r="E334">
        <f t="shared" si="10"/>
        <v>2025</v>
      </c>
      <c r="F334" s="57">
        <f>_xlfn.XLOOKUP(E334,'Historical Metal Prices'!$L$4:$Z$4,'Historical Metal Prices'!$L$10:$Z$10)</f>
        <v>0</v>
      </c>
      <c r="G334" s="77">
        <f t="shared" si="11"/>
        <v>35876</v>
      </c>
    </row>
    <row r="335" spans="1:7" x14ac:dyDescent="0.2">
      <c r="A335" s="79">
        <v>45730</v>
      </c>
      <c r="B335" s="77">
        <v>35900</v>
      </c>
      <c r="C335" s="77">
        <v>36170</v>
      </c>
      <c r="E335">
        <f t="shared" si="10"/>
        <v>2025</v>
      </c>
      <c r="F335" s="57">
        <f>_xlfn.XLOOKUP(E335,'Historical Metal Prices'!$L$4:$Z$4,'Historical Metal Prices'!$L$10:$Z$10)</f>
        <v>0</v>
      </c>
      <c r="G335" s="77">
        <f t="shared" si="11"/>
        <v>35900</v>
      </c>
    </row>
    <row r="336" spans="1:7" x14ac:dyDescent="0.2">
      <c r="A336" s="79">
        <v>45729</v>
      </c>
      <c r="B336" s="77">
        <v>35900</v>
      </c>
      <c r="C336" s="77">
        <v>33565</v>
      </c>
      <c r="E336">
        <f t="shared" si="10"/>
        <v>2025</v>
      </c>
      <c r="F336" s="57">
        <f>_xlfn.XLOOKUP(E336,'Historical Metal Prices'!$L$4:$Z$4,'Historical Metal Prices'!$L$10:$Z$10)</f>
        <v>0</v>
      </c>
      <c r="G336" s="77">
        <f t="shared" si="11"/>
        <v>35900</v>
      </c>
    </row>
    <row r="337" spans="1:7" x14ac:dyDescent="0.2">
      <c r="A337" s="79">
        <v>45728</v>
      </c>
      <c r="B337" s="77">
        <v>28950</v>
      </c>
      <c r="C337" s="77">
        <v>29210</v>
      </c>
      <c r="E337">
        <f t="shared" si="10"/>
        <v>2025</v>
      </c>
      <c r="F337" s="57">
        <f>_xlfn.XLOOKUP(E337,'Historical Metal Prices'!$L$4:$Z$4,'Historical Metal Prices'!$L$10:$Z$10)</f>
        <v>0</v>
      </c>
      <c r="G337" s="77">
        <f t="shared" si="11"/>
        <v>28950</v>
      </c>
    </row>
    <row r="338" spans="1:7" x14ac:dyDescent="0.2">
      <c r="A338" s="79">
        <v>45727</v>
      </c>
      <c r="B338" s="77">
        <v>28950</v>
      </c>
      <c r="C338" s="77">
        <v>27750</v>
      </c>
      <c r="E338">
        <f t="shared" si="10"/>
        <v>2025</v>
      </c>
      <c r="F338" s="57">
        <f>_xlfn.XLOOKUP(E338,'Historical Metal Prices'!$L$4:$Z$4,'Historical Metal Prices'!$L$10:$Z$10)</f>
        <v>0</v>
      </c>
      <c r="G338" s="77">
        <f t="shared" si="11"/>
        <v>28950</v>
      </c>
    </row>
    <row r="339" spans="1:7" x14ac:dyDescent="0.2">
      <c r="A339" s="79">
        <v>45726</v>
      </c>
      <c r="B339" s="77">
        <v>27498</v>
      </c>
      <c r="C339" s="77">
        <v>26960</v>
      </c>
      <c r="E339">
        <f t="shared" si="10"/>
        <v>2025</v>
      </c>
      <c r="F339" s="57">
        <f>_xlfn.XLOOKUP(E339,'Historical Metal Prices'!$L$4:$Z$4,'Historical Metal Prices'!$L$10:$Z$10)</f>
        <v>0</v>
      </c>
      <c r="G339" s="77">
        <f t="shared" si="11"/>
        <v>27498</v>
      </c>
    </row>
    <row r="340" spans="1:7" x14ac:dyDescent="0.2">
      <c r="A340" s="79">
        <v>45723</v>
      </c>
      <c r="B340" s="77">
        <v>26730</v>
      </c>
      <c r="C340" s="77">
        <v>26230</v>
      </c>
      <c r="E340">
        <f t="shared" si="10"/>
        <v>2025</v>
      </c>
      <c r="F340" s="57">
        <f>_xlfn.XLOOKUP(E340,'Historical Metal Prices'!$L$4:$Z$4,'Historical Metal Prices'!$L$10:$Z$10)</f>
        <v>0</v>
      </c>
      <c r="G340" s="77">
        <f t="shared" si="11"/>
        <v>26730</v>
      </c>
    </row>
    <row r="341" spans="1:7" x14ac:dyDescent="0.2">
      <c r="A341" s="79">
        <v>45722</v>
      </c>
      <c r="B341" s="77">
        <v>26000</v>
      </c>
      <c r="C341" s="77">
        <v>25225</v>
      </c>
      <c r="E341">
        <f t="shared" si="10"/>
        <v>2025</v>
      </c>
      <c r="F341" s="57">
        <f>_xlfn.XLOOKUP(E341,'Historical Metal Prices'!$L$4:$Z$4,'Historical Metal Prices'!$L$10:$Z$10)</f>
        <v>0</v>
      </c>
      <c r="G341" s="77">
        <f t="shared" si="11"/>
        <v>26000</v>
      </c>
    </row>
    <row r="342" spans="1:7" x14ac:dyDescent="0.2">
      <c r="A342" s="79">
        <v>45721</v>
      </c>
      <c r="B342" s="77">
        <v>25000</v>
      </c>
      <c r="C342" s="77">
        <v>24420</v>
      </c>
      <c r="E342">
        <f t="shared" si="10"/>
        <v>2025</v>
      </c>
      <c r="F342" s="57">
        <f>_xlfn.XLOOKUP(E342,'Historical Metal Prices'!$L$4:$Z$4,'Historical Metal Prices'!$L$10:$Z$10)</f>
        <v>0</v>
      </c>
      <c r="G342" s="77">
        <f t="shared" si="11"/>
        <v>25000</v>
      </c>
    </row>
    <row r="343" spans="1:7" x14ac:dyDescent="0.2">
      <c r="A343" s="79">
        <v>45720</v>
      </c>
      <c r="B343" s="77">
        <v>24200</v>
      </c>
      <c r="C343" s="77">
        <v>24215</v>
      </c>
      <c r="E343">
        <f t="shared" si="10"/>
        <v>2025</v>
      </c>
      <c r="F343" s="57">
        <f>_xlfn.XLOOKUP(E343,'Historical Metal Prices'!$L$4:$Z$4,'Historical Metal Prices'!$L$10:$Z$10)</f>
        <v>0</v>
      </c>
      <c r="G343" s="77">
        <f t="shared" si="11"/>
        <v>24200</v>
      </c>
    </row>
    <row r="344" spans="1:7" x14ac:dyDescent="0.2">
      <c r="A344" s="79">
        <v>45719</v>
      </c>
      <c r="B344" s="77">
        <v>24000</v>
      </c>
      <c r="C344" s="77">
        <v>23985</v>
      </c>
      <c r="E344">
        <f t="shared" si="10"/>
        <v>2025</v>
      </c>
      <c r="F344" s="57">
        <f>_xlfn.XLOOKUP(E344,'Historical Metal Prices'!$L$4:$Z$4,'Historical Metal Prices'!$L$10:$Z$10)</f>
        <v>0</v>
      </c>
      <c r="G344" s="77">
        <f t="shared" si="11"/>
        <v>24000</v>
      </c>
    </row>
    <row r="345" spans="1:7" x14ac:dyDescent="0.2">
      <c r="A345" s="79">
        <v>45716</v>
      </c>
      <c r="B345" s="77">
        <v>23800</v>
      </c>
      <c r="C345" s="77">
        <v>23030</v>
      </c>
      <c r="E345">
        <f t="shared" si="10"/>
        <v>2025</v>
      </c>
      <c r="F345" s="57">
        <f>_xlfn.XLOOKUP(E345,'Historical Metal Prices'!$L$4:$Z$4,'Historical Metal Prices'!$L$10:$Z$10)</f>
        <v>0</v>
      </c>
      <c r="G345" s="77">
        <f t="shared" si="11"/>
        <v>23800</v>
      </c>
    </row>
    <row r="346" spans="1:7" x14ac:dyDescent="0.2">
      <c r="A346" s="79">
        <v>45715</v>
      </c>
      <c r="B346" s="77">
        <v>22850</v>
      </c>
      <c r="C346" s="77">
        <v>22880</v>
      </c>
      <c r="E346">
        <f t="shared" si="10"/>
        <v>2025</v>
      </c>
      <c r="F346" s="57">
        <f>_xlfn.XLOOKUP(E346,'Historical Metal Prices'!$L$4:$Z$4,'Historical Metal Prices'!$L$10:$Z$10)</f>
        <v>0</v>
      </c>
      <c r="G346" s="77">
        <f t="shared" si="11"/>
        <v>22850</v>
      </c>
    </row>
    <row r="347" spans="1:7" x14ac:dyDescent="0.2">
      <c r="A347" s="79">
        <v>45714</v>
      </c>
      <c r="B347" s="77">
        <v>22700</v>
      </c>
      <c r="C347" s="77">
        <v>22280</v>
      </c>
      <c r="E347">
        <f t="shared" si="10"/>
        <v>2025</v>
      </c>
      <c r="F347" s="57">
        <f>_xlfn.XLOOKUP(E347,'Historical Metal Prices'!$L$4:$Z$4,'Historical Metal Prices'!$L$10:$Z$10)</f>
        <v>0</v>
      </c>
      <c r="G347" s="77">
        <f t="shared" si="11"/>
        <v>22700</v>
      </c>
    </row>
    <row r="348" spans="1:7" x14ac:dyDescent="0.2">
      <c r="A348" s="79">
        <v>45713</v>
      </c>
      <c r="B348" s="77">
        <v>22100</v>
      </c>
      <c r="C348" s="77">
        <v>21550</v>
      </c>
      <c r="E348">
        <f t="shared" si="10"/>
        <v>2025</v>
      </c>
      <c r="F348" s="57">
        <f>_xlfn.XLOOKUP(E348,'Historical Metal Prices'!$L$4:$Z$4,'Historical Metal Prices'!$L$10:$Z$10)</f>
        <v>0</v>
      </c>
      <c r="G348" s="77">
        <f t="shared" si="11"/>
        <v>22100</v>
      </c>
    </row>
    <row r="349" spans="1:7" x14ac:dyDescent="0.2">
      <c r="A349" s="79">
        <v>45712</v>
      </c>
      <c r="B349" s="77">
        <v>21388</v>
      </c>
      <c r="C349" s="77">
        <v>21550</v>
      </c>
      <c r="E349">
        <f t="shared" si="10"/>
        <v>2025</v>
      </c>
      <c r="F349" s="57">
        <f>_xlfn.XLOOKUP(E349,'Historical Metal Prices'!$L$4:$Z$4,'Historical Metal Prices'!$L$10:$Z$10)</f>
        <v>0</v>
      </c>
      <c r="G349" s="77">
        <f t="shared" si="11"/>
        <v>21388</v>
      </c>
    </row>
    <row r="350" spans="1:7" x14ac:dyDescent="0.2">
      <c r="A350" s="79">
        <v>45709</v>
      </c>
      <c r="B350" s="77">
        <v>21399</v>
      </c>
      <c r="C350" s="77">
        <v>21550</v>
      </c>
      <c r="E350">
        <f t="shared" si="10"/>
        <v>2025</v>
      </c>
      <c r="F350" s="57">
        <f>_xlfn.XLOOKUP(E350,'Historical Metal Prices'!$L$4:$Z$4,'Historical Metal Prices'!$L$10:$Z$10)</f>
        <v>0</v>
      </c>
      <c r="G350" s="77">
        <f t="shared" si="11"/>
        <v>21399</v>
      </c>
    </row>
    <row r="351" spans="1:7" x14ac:dyDescent="0.2">
      <c r="A351" s="79">
        <v>45708</v>
      </c>
      <c r="B351" s="77">
        <v>21403</v>
      </c>
      <c r="C351" s="77">
        <v>21550</v>
      </c>
      <c r="E351">
        <f t="shared" si="10"/>
        <v>2025</v>
      </c>
      <c r="F351" s="57">
        <f>_xlfn.XLOOKUP(E351,'Historical Metal Prices'!$L$4:$Z$4,'Historical Metal Prices'!$L$10:$Z$10)</f>
        <v>0</v>
      </c>
      <c r="G351" s="77">
        <f t="shared" si="11"/>
        <v>21403</v>
      </c>
    </row>
    <row r="352" spans="1:7" x14ac:dyDescent="0.2">
      <c r="A352" s="79">
        <v>45707</v>
      </c>
      <c r="B352" s="77">
        <v>21408</v>
      </c>
      <c r="C352" s="77">
        <v>21550</v>
      </c>
      <c r="E352">
        <f t="shared" si="10"/>
        <v>2025</v>
      </c>
      <c r="F352" s="57">
        <f>_xlfn.XLOOKUP(E352,'Historical Metal Prices'!$L$4:$Z$4,'Historical Metal Prices'!$L$10:$Z$10)</f>
        <v>0</v>
      </c>
      <c r="G352" s="77">
        <f t="shared" si="11"/>
        <v>21408</v>
      </c>
    </row>
    <row r="353" spans="1:7" x14ac:dyDescent="0.2">
      <c r="A353" s="79">
        <v>45706</v>
      </c>
      <c r="B353" s="77">
        <v>21408</v>
      </c>
      <c r="C353" s="77">
        <v>21550</v>
      </c>
      <c r="E353">
        <f t="shared" si="10"/>
        <v>2025</v>
      </c>
      <c r="F353" s="57">
        <f>_xlfn.XLOOKUP(E353,'Historical Metal Prices'!$L$4:$Z$4,'Historical Metal Prices'!$L$10:$Z$10)</f>
        <v>0</v>
      </c>
      <c r="G353" s="77">
        <f t="shared" si="11"/>
        <v>21408</v>
      </c>
    </row>
    <row r="354" spans="1:7" x14ac:dyDescent="0.2">
      <c r="A354" s="79">
        <v>45705</v>
      </c>
      <c r="B354" s="77">
        <v>21422</v>
      </c>
      <c r="C354" s="77">
        <v>21550</v>
      </c>
      <c r="E354">
        <f t="shared" si="10"/>
        <v>2025</v>
      </c>
      <c r="F354" s="57">
        <f>_xlfn.XLOOKUP(E354,'Historical Metal Prices'!$L$4:$Z$4,'Historical Metal Prices'!$L$10:$Z$10)</f>
        <v>0</v>
      </c>
      <c r="G354" s="77">
        <f t="shared" si="11"/>
        <v>21422</v>
      </c>
    </row>
    <row r="355" spans="1:7" x14ac:dyDescent="0.2">
      <c r="A355" s="79">
        <v>45702</v>
      </c>
      <c r="B355" s="77">
        <v>21431.5</v>
      </c>
      <c r="C355" s="77">
        <v>21550</v>
      </c>
      <c r="E355">
        <f t="shared" si="10"/>
        <v>2025</v>
      </c>
      <c r="F355" s="57">
        <f>_xlfn.XLOOKUP(E355,'Historical Metal Prices'!$L$4:$Z$4,'Historical Metal Prices'!$L$10:$Z$10)</f>
        <v>0</v>
      </c>
      <c r="G355" s="77">
        <f t="shared" si="11"/>
        <v>21431.5</v>
      </c>
    </row>
    <row r="356" spans="1:7" x14ac:dyDescent="0.2">
      <c r="A356" s="79">
        <v>45701</v>
      </c>
      <c r="B356" s="77">
        <v>21436</v>
      </c>
      <c r="C356" s="77">
        <v>21550</v>
      </c>
      <c r="E356">
        <f t="shared" si="10"/>
        <v>2025</v>
      </c>
      <c r="F356" s="57">
        <f>_xlfn.XLOOKUP(E356,'Historical Metal Prices'!$L$4:$Z$4,'Historical Metal Prices'!$L$10:$Z$10)</f>
        <v>0</v>
      </c>
      <c r="G356" s="77">
        <f t="shared" si="11"/>
        <v>21436</v>
      </c>
    </row>
    <row r="357" spans="1:7" x14ac:dyDescent="0.2">
      <c r="A357" s="79">
        <v>45700</v>
      </c>
      <c r="B357" s="77">
        <v>21440</v>
      </c>
      <c r="C357" s="77">
        <v>21550</v>
      </c>
      <c r="E357">
        <f t="shared" si="10"/>
        <v>2025</v>
      </c>
      <c r="F357" s="57">
        <f>_xlfn.XLOOKUP(E357,'Historical Metal Prices'!$L$4:$Z$4,'Historical Metal Prices'!$L$10:$Z$10)</f>
        <v>0</v>
      </c>
      <c r="G357" s="77">
        <f t="shared" si="11"/>
        <v>21440</v>
      </c>
    </row>
    <row r="358" spans="1:7" x14ac:dyDescent="0.2">
      <c r="A358" s="79">
        <v>45699</v>
      </c>
      <c r="B358" s="77">
        <v>21440</v>
      </c>
      <c r="C358" s="77">
        <v>21550</v>
      </c>
      <c r="E358">
        <f t="shared" si="10"/>
        <v>2025</v>
      </c>
      <c r="F358" s="57">
        <f>_xlfn.XLOOKUP(E358,'Historical Metal Prices'!$L$4:$Z$4,'Historical Metal Prices'!$L$10:$Z$10)</f>
        <v>0</v>
      </c>
      <c r="G358" s="77">
        <f t="shared" si="11"/>
        <v>21440</v>
      </c>
    </row>
    <row r="359" spans="1:7" x14ac:dyDescent="0.2">
      <c r="A359" s="79">
        <v>45698</v>
      </c>
      <c r="B359" s="77">
        <v>21453</v>
      </c>
      <c r="C359" s="77">
        <v>21550</v>
      </c>
      <c r="E359">
        <f t="shared" si="10"/>
        <v>2025</v>
      </c>
      <c r="F359" s="57">
        <f>_xlfn.XLOOKUP(E359,'Historical Metal Prices'!$L$4:$Z$4,'Historical Metal Prices'!$L$10:$Z$10)</f>
        <v>0</v>
      </c>
      <c r="G359" s="77">
        <f t="shared" si="11"/>
        <v>21453</v>
      </c>
    </row>
    <row r="360" spans="1:7" x14ac:dyDescent="0.2">
      <c r="A360" s="79">
        <v>45695</v>
      </c>
      <c r="B360" s="77">
        <v>21462</v>
      </c>
      <c r="C360" s="77">
        <v>21550</v>
      </c>
      <c r="E360">
        <f t="shared" si="10"/>
        <v>2025</v>
      </c>
      <c r="F360" s="57">
        <f>_xlfn.XLOOKUP(E360,'Historical Metal Prices'!$L$4:$Z$4,'Historical Metal Prices'!$L$10:$Z$10)</f>
        <v>0</v>
      </c>
      <c r="G360" s="77">
        <f t="shared" si="11"/>
        <v>21462</v>
      </c>
    </row>
    <row r="361" spans="1:7" x14ac:dyDescent="0.2">
      <c r="A361" s="79">
        <v>45694</v>
      </c>
      <c r="B361" s="77">
        <v>21466</v>
      </c>
      <c r="C361" s="77">
        <v>21550</v>
      </c>
      <c r="E361">
        <f t="shared" si="10"/>
        <v>2025</v>
      </c>
      <c r="F361" s="57">
        <f>_xlfn.XLOOKUP(E361,'Historical Metal Prices'!$L$4:$Z$4,'Historical Metal Prices'!$L$10:$Z$10)</f>
        <v>0</v>
      </c>
      <c r="G361" s="77">
        <f t="shared" si="11"/>
        <v>21466</v>
      </c>
    </row>
    <row r="362" spans="1:7" x14ac:dyDescent="0.2">
      <c r="A362" s="79">
        <v>45693</v>
      </c>
      <c r="B362" s="77">
        <v>21466</v>
      </c>
      <c r="C362" s="77">
        <v>21550</v>
      </c>
      <c r="E362">
        <f t="shared" si="10"/>
        <v>2025</v>
      </c>
      <c r="F362" s="57">
        <f>_xlfn.XLOOKUP(E362,'Historical Metal Prices'!$L$4:$Z$4,'Historical Metal Prices'!$L$10:$Z$10)</f>
        <v>0</v>
      </c>
      <c r="G362" s="77">
        <f t="shared" si="11"/>
        <v>21466</v>
      </c>
    </row>
    <row r="363" spans="1:7" x14ac:dyDescent="0.2">
      <c r="A363" s="79">
        <v>45692</v>
      </c>
      <c r="B363" s="77">
        <v>21466</v>
      </c>
      <c r="C363" s="77">
        <v>21550</v>
      </c>
      <c r="E363">
        <f t="shared" si="10"/>
        <v>2025</v>
      </c>
      <c r="F363" s="57">
        <f>_xlfn.XLOOKUP(E363,'Historical Metal Prices'!$L$4:$Z$4,'Historical Metal Prices'!$L$10:$Z$10)</f>
        <v>0</v>
      </c>
      <c r="G363" s="77">
        <f t="shared" si="11"/>
        <v>21466</v>
      </c>
    </row>
    <row r="364" spans="1:7" x14ac:dyDescent="0.2">
      <c r="A364" s="79">
        <v>45691</v>
      </c>
      <c r="B364" s="77">
        <v>21483</v>
      </c>
      <c r="C364" s="77">
        <v>21550</v>
      </c>
      <c r="E364">
        <f t="shared" si="10"/>
        <v>2025</v>
      </c>
      <c r="F364" s="57">
        <f>_xlfn.XLOOKUP(E364,'Historical Metal Prices'!$L$4:$Z$4,'Historical Metal Prices'!$L$10:$Z$10)</f>
        <v>0</v>
      </c>
      <c r="G364" s="77">
        <f t="shared" si="11"/>
        <v>21483</v>
      </c>
    </row>
    <row r="365" spans="1:7" x14ac:dyDescent="0.2">
      <c r="A365" s="79">
        <v>45688</v>
      </c>
      <c r="B365" s="77">
        <v>21492</v>
      </c>
      <c r="C365" s="77">
        <v>21550</v>
      </c>
      <c r="E365">
        <f t="shared" si="10"/>
        <v>2025</v>
      </c>
      <c r="F365" s="57">
        <f>_xlfn.XLOOKUP(E365,'Historical Metal Prices'!$L$4:$Z$4,'Historical Metal Prices'!$L$10:$Z$10)</f>
        <v>0</v>
      </c>
      <c r="G365" s="77">
        <f t="shared" si="11"/>
        <v>21492</v>
      </c>
    </row>
    <row r="366" spans="1:7" x14ac:dyDescent="0.2">
      <c r="A366" s="79">
        <v>45687</v>
      </c>
      <c r="B366" s="77">
        <v>21492</v>
      </c>
      <c r="C366" s="77">
        <v>21550</v>
      </c>
      <c r="E366">
        <f t="shared" si="10"/>
        <v>2025</v>
      </c>
      <c r="F366" s="57">
        <f>_xlfn.XLOOKUP(E366,'Historical Metal Prices'!$L$4:$Z$4,'Historical Metal Prices'!$L$10:$Z$10)</f>
        <v>0</v>
      </c>
      <c r="G366" s="77">
        <f t="shared" si="11"/>
        <v>21492</v>
      </c>
    </row>
    <row r="367" spans="1:7" x14ac:dyDescent="0.2">
      <c r="A367" s="79">
        <v>45686</v>
      </c>
      <c r="B367" s="77">
        <v>21500</v>
      </c>
      <c r="C367" s="77">
        <v>21550</v>
      </c>
      <c r="E367">
        <f t="shared" si="10"/>
        <v>2025</v>
      </c>
      <c r="F367" s="57">
        <f>_xlfn.XLOOKUP(E367,'Historical Metal Prices'!$L$4:$Z$4,'Historical Metal Prices'!$L$10:$Z$10)</f>
        <v>0</v>
      </c>
      <c r="G367" s="77">
        <f t="shared" si="11"/>
        <v>21500</v>
      </c>
    </row>
    <row r="368" spans="1:7" x14ac:dyDescent="0.2">
      <c r="A368" s="79">
        <v>45685</v>
      </c>
      <c r="B368" s="77">
        <v>21500</v>
      </c>
      <c r="C368" s="77">
        <v>23750</v>
      </c>
      <c r="E368">
        <f t="shared" si="10"/>
        <v>2025</v>
      </c>
      <c r="F368" s="57">
        <f>_xlfn.XLOOKUP(E368,'Historical Metal Prices'!$L$4:$Z$4,'Historical Metal Prices'!$L$10:$Z$10)</f>
        <v>0</v>
      </c>
      <c r="G368" s="77">
        <f t="shared" si="11"/>
        <v>21500</v>
      </c>
    </row>
    <row r="369" spans="1:7" x14ac:dyDescent="0.2">
      <c r="A369" s="79">
        <v>45684</v>
      </c>
      <c r="B369" s="77">
        <v>23700</v>
      </c>
      <c r="C369" s="77">
        <v>24300</v>
      </c>
      <c r="E369">
        <f t="shared" si="10"/>
        <v>2025</v>
      </c>
      <c r="F369" s="57">
        <f>_xlfn.XLOOKUP(E369,'Historical Metal Prices'!$L$4:$Z$4,'Historical Metal Prices'!$L$10:$Z$10)</f>
        <v>0</v>
      </c>
      <c r="G369" s="77">
        <f t="shared" si="11"/>
        <v>23700</v>
      </c>
    </row>
    <row r="370" spans="1:7" x14ac:dyDescent="0.2">
      <c r="A370" s="79">
        <v>45681</v>
      </c>
      <c r="B370" s="77">
        <v>24267</v>
      </c>
      <c r="C370" s="77">
        <v>24300</v>
      </c>
      <c r="E370">
        <f t="shared" si="10"/>
        <v>2025</v>
      </c>
      <c r="F370" s="57">
        <f>_xlfn.XLOOKUP(E370,'Historical Metal Prices'!$L$4:$Z$4,'Historical Metal Prices'!$L$10:$Z$10)</f>
        <v>0</v>
      </c>
      <c r="G370" s="77">
        <f t="shared" si="11"/>
        <v>24267</v>
      </c>
    </row>
    <row r="371" spans="1:7" x14ac:dyDescent="0.2">
      <c r="A371" s="79">
        <v>45680</v>
      </c>
      <c r="B371" s="77">
        <v>24271</v>
      </c>
      <c r="C371" s="77">
        <v>24300</v>
      </c>
      <c r="E371">
        <f t="shared" si="10"/>
        <v>2025</v>
      </c>
      <c r="F371" s="57">
        <f>_xlfn.XLOOKUP(E371,'Historical Metal Prices'!$L$4:$Z$4,'Historical Metal Prices'!$L$10:$Z$10)</f>
        <v>0</v>
      </c>
      <c r="G371" s="77">
        <f t="shared" si="11"/>
        <v>24271</v>
      </c>
    </row>
    <row r="372" spans="1:7" x14ac:dyDescent="0.2">
      <c r="A372" s="79">
        <v>45679</v>
      </c>
      <c r="B372" s="77">
        <v>24275</v>
      </c>
      <c r="C372" s="77">
        <v>24300</v>
      </c>
      <c r="E372">
        <f t="shared" si="10"/>
        <v>2025</v>
      </c>
      <c r="F372" s="57">
        <f>_xlfn.XLOOKUP(E372,'Historical Metal Prices'!$L$4:$Z$4,'Historical Metal Prices'!$L$10:$Z$10)</f>
        <v>0</v>
      </c>
      <c r="G372" s="77">
        <f t="shared" si="11"/>
        <v>24275</v>
      </c>
    </row>
    <row r="373" spans="1:7" x14ac:dyDescent="0.2">
      <c r="A373" s="79">
        <v>45678</v>
      </c>
      <c r="B373" s="77">
        <v>24275</v>
      </c>
      <c r="C373" s="77">
        <v>24300</v>
      </c>
      <c r="E373">
        <f t="shared" si="10"/>
        <v>2025</v>
      </c>
      <c r="F373" s="57">
        <f>_xlfn.XLOOKUP(E373,'Historical Metal Prices'!$L$4:$Z$4,'Historical Metal Prices'!$L$10:$Z$10)</f>
        <v>0</v>
      </c>
      <c r="G373" s="77">
        <f t="shared" si="11"/>
        <v>24275</v>
      </c>
    </row>
    <row r="374" spans="1:7" x14ac:dyDescent="0.2">
      <c r="A374" s="79">
        <v>45677</v>
      </c>
      <c r="B374" s="77">
        <v>24275</v>
      </c>
      <c r="C374" s="77">
        <v>24300</v>
      </c>
      <c r="E374">
        <f t="shared" si="10"/>
        <v>2025</v>
      </c>
      <c r="F374" s="57">
        <f>_xlfn.XLOOKUP(E374,'Historical Metal Prices'!$L$4:$Z$4,'Historical Metal Prices'!$L$10:$Z$10)</f>
        <v>0</v>
      </c>
      <c r="G374" s="77">
        <f t="shared" si="11"/>
        <v>24275</v>
      </c>
    </row>
    <row r="375" spans="1:7" x14ac:dyDescent="0.2">
      <c r="A375" s="79">
        <v>45674</v>
      </c>
      <c r="B375" s="77">
        <v>24296</v>
      </c>
      <c r="C375" s="77">
        <v>24300</v>
      </c>
      <c r="E375">
        <f t="shared" si="10"/>
        <v>2025</v>
      </c>
      <c r="F375" s="57">
        <f>_xlfn.XLOOKUP(E375,'Historical Metal Prices'!$L$4:$Z$4,'Historical Metal Prices'!$L$10:$Z$10)</f>
        <v>0</v>
      </c>
      <c r="G375" s="77">
        <f t="shared" si="11"/>
        <v>24296</v>
      </c>
    </row>
    <row r="376" spans="1:7" x14ac:dyDescent="0.2">
      <c r="A376" s="79">
        <v>45673</v>
      </c>
      <c r="B376" s="77">
        <v>24300</v>
      </c>
      <c r="C376" s="77">
        <v>24300</v>
      </c>
      <c r="E376">
        <f t="shared" si="10"/>
        <v>2025</v>
      </c>
      <c r="F376" s="57">
        <f>_xlfn.XLOOKUP(E376,'Historical Metal Prices'!$L$4:$Z$4,'Historical Metal Prices'!$L$10:$Z$10)</f>
        <v>0</v>
      </c>
      <c r="G376" s="77">
        <f t="shared" si="11"/>
        <v>24300</v>
      </c>
    </row>
    <row r="377" spans="1:7" x14ac:dyDescent="0.2">
      <c r="A377" s="79">
        <v>45672</v>
      </c>
      <c r="B377" s="77">
        <v>24300</v>
      </c>
      <c r="C377" s="77">
        <v>24300</v>
      </c>
      <c r="E377">
        <f t="shared" si="10"/>
        <v>2025</v>
      </c>
      <c r="F377" s="57">
        <f>_xlfn.XLOOKUP(E377,'Historical Metal Prices'!$L$4:$Z$4,'Historical Metal Prices'!$L$10:$Z$10)</f>
        <v>0</v>
      </c>
      <c r="G377" s="77">
        <f t="shared" si="11"/>
        <v>24300</v>
      </c>
    </row>
    <row r="378" spans="1:7" x14ac:dyDescent="0.2">
      <c r="A378" s="79">
        <v>45671</v>
      </c>
      <c r="B378" s="77">
        <v>24300</v>
      </c>
      <c r="C378" s="77">
        <v>24300</v>
      </c>
      <c r="E378">
        <f t="shared" si="10"/>
        <v>2025</v>
      </c>
      <c r="F378" s="57">
        <f>_xlfn.XLOOKUP(E378,'Historical Metal Prices'!$L$4:$Z$4,'Historical Metal Prices'!$L$10:$Z$10)</f>
        <v>0</v>
      </c>
      <c r="G378" s="77">
        <f t="shared" si="11"/>
        <v>24300</v>
      </c>
    </row>
    <row r="379" spans="1:7" x14ac:dyDescent="0.2">
      <c r="A379" s="79">
        <v>45670</v>
      </c>
      <c r="B379" s="77">
        <v>24300</v>
      </c>
      <c r="C379" s="77">
        <v>24300</v>
      </c>
      <c r="E379">
        <f t="shared" si="10"/>
        <v>2025</v>
      </c>
      <c r="F379" s="57">
        <f>_xlfn.XLOOKUP(E379,'Historical Metal Prices'!$L$4:$Z$4,'Historical Metal Prices'!$L$10:$Z$10)</f>
        <v>0</v>
      </c>
      <c r="G379" s="77">
        <f t="shared" si="11"/>
        <v>24300</v>
      </c>
    </row>
    <row r="380" spans="1:7" x14ac:dyDescent="0.2">
      <c r="A380" s="79">
        <v>45667</v>
      </c>
      <c r="B380" s="77">
        <v>24300</v>
      </c>
      <c r="C380" s="77">
        <v>24300</v>
      </c>
      <c r="E380">
        <f t="shared" si="10"/>
        <v>2025</v>
      </c>
      <c r="F380" s="57">
        <f>_xlfn.XLOOKUP(E380,'Historical Metal Prices'!$L$4:$Z$4,'Historical Metal Prices'!$L$10:$Z$10)</f>
        <v>0</v>
      </c>
      <c r="G380" s="77">
        <f t="shared" si="11"/>
        <v>24300</v>
      </c>
    </row>
    <row r="381" spans="1:7" x14ac:dyDescent="0.2">
      <c r="A381" s="79">
        <v>45666</v>
      </c>
      <c r="B381" s="77">
        <v>24300</v>
      </c>
      <c r="C381" s="77">
        <v>24300</v>
      </c>
      <c r="E381">
        <f t="shared" si="10"/>
        <v>2025</v>
      </c>
      <c r="F381" s="57">
        <f>_xlfn.XLOOKUP(E381,'Historical Metal Prices'!$L$4:$Z$4,'Historical Metal Prices'!$L$10:$Z$10)</f>
        <v>0</v>
      </c>
      <c r="G381" s="77">
        <f t="shared" si="11"/>
        <v>24300</v>
      </c>
    </row>
    <row r="382" spans="1:7" x14ac:dyDescent="0.2">
      <c r="A382" s="79">
        <v>45665</v>
      </c>
      <c r="B382" s="77">
        <v>24300</v>
      </c>
      <c r="C382" s="77">
        <v>24300</v>
      </c>
      <c r="E382">
        <f t="shared" si="10"/>
        <v>2025</v>
      </c>
      <c r="F382" s="57">
        <f>_xlfn.XLOOKUP(E382,'Historical Metal Prices'!$L$4:$Z$4,'Historical Metal Prices'!$L$10:$Z$10)</f>
        <v>0</v>
      </c>
      <c r="G382" s="77">
        <f t="shared" si="11"/>
        <v>24300</v>
      </c>
    </row>
    <row r="383" spans="1:7" x14ac:dyDescent="0.2">
      <c r="A383" s="79">
        <v>45664</v>
      </c>
      <c r="B383" s="77">
        <v>24300</v>
      </c>
      <c r="C383" s="77">
        <v>24300</v>
      </c>
      <c r="E383">
        <f t="shared" si="10"/>
        <v>2025</v>
      </c>
      <c r="F383" s="57">
        <f>_xlfn.XLOOKUP(E383,'Historical Metal Prices'!$L$4:$Z$4,'Historical Metal Prices'!$L$10:$Z$10)</f>
        <v>0</v>
      </c>
      <c r="G383" s="77">
        <f t="shared" si="11"/>
        <v>24300</v>
      </c>
    </row>
    <row r="384" spans="1:7" x14ac:dyDescent="0.2">
      <c r="A384" s="79">
        <v>45663</v>
      </c>
      <c r="B384" s="77">
        <v>24300</v>
      </c>
      <c r="C384" s="77">
        <v>24300</v>
      </c>
      <c r="E384">
        <f t="shared" si="10"/>
        <v>2025</v>
      </c>
      <c r="F384" s="57">
        <f>_xlfn.XLOOKUP(E384,'Historical Metal Prices'!$L$4:$Z$4,'Historical Metal Prices'!$L$10:$Z$10)</f>
        <v>0</v>
      </c>
      <c r="G384" s="77">
        <f t="shared" si="11"/>
        <v>24300</v>
      </c>
    </row>
    <row r="385" spans="1:7" x14ac:dyDescent="0.2">
      <c r="A385" s="79">
        <v>45660</v>
      </c>
      <c r="B385" s="77">
        <v>24300</v>
      </c>
      <c r="C385" s="77">
        <v>24300</v>
      </c>
      <c r="E385">
        <f t="shared" si="10"/>
        <v>2025</v>
      </c>
      <c r="F385" s="57">
        <f>_xlfn.XLOOKUP(E385,'Historical Metal Prices'!$L$4:$Z$4,'Historical Metal Prices'!$L$10:$Z$10)</f>
        <v>0</v>
      </c>
      <c r="G385" s="77">
        <f t="shared" si="11"/>
        <v>24300</v>
      </c>
    </row>
    <row r="386" spans="1:7" x14ac:dyDescent="0.2">
      <c r="A386" s="79">
        <v>45659</v>
      </c>
      <c r="B386" s="77">
        <v>24300</v>
      </c>
      <c r="C386" s="77">
        <v>24300</v>
      </c>
      <c r="E386">
        <f t="shared" si="10"/>
        <v>2025</v>
      </c>
      <c r="F386" s="57">
        <f>_xlfn.XLOOKUP(E386,'Historical Metal Prices'!$L$4:$Z$4,'Historical Metal Prices'!$L$10:$Z$10)</f>
        <v>0</v>
      </c>
      <c r="G386" s="77">
        <f t="shared" si="11"/>
        <v>24300</v>
      </c>
    </row>
    <row r="387" spans="1:7" ht="16" x14ac:dyDescent="0.2">
      <c r="A387" s="79">
        <v>45658</v>
      </c>
      <c r="B387" s="77">
        <v>24300</v>
      </c>
      <c r="C387" s="78" t="s">
        <v>481</v>
      </c>
      <c r="E387">
        <f t="shared" si="10"/>
        <v>2025</v>
      </c>
      <c r="F387" s="57">
        <f>_xlfn.XLOOKUP(E387,'Historical Metal Prices'!$L$4:$Z$4,'Historical Metal Prices'!$L$10:$Z$10)</f>
        <v>0</v>
      </c>
      <c r="G387" s="77">
        <f t="shared" si="11"/>
        <v>24300</v>
      </c>
    </row>
    <row r="388" spans="1:7" x14ac:dyDescent="0.2">
      <c r="A388" s="79">
        <v>45657</v>
      </c>
      <c r="B388" s="77">
        <v>24300</v>
      </c>
      <c r="C388" s="77">
        <v>24300</v>
      </c>
      <c r="E388">
        <f t="shared" si="10"/>
        <v>2024</v>
      </c>
      <c r="F388" s="57">
        <f>_xlfn.XLOOKUP(E388,'Historical Metal Prices'!$L$4:$Z$4,'Historical Metal Prices'!$L$10:$Z$10)</f>
        <v>2.949525204852077E-2</v>
      </c>
      <c r="G388" s="77">
        <f t="shared" si="11"/>
        <v>25016.734624779056</v>
      </c>
    </row>
    <row r="389" spans="1:7" x14ac:dyDescent="0.2">
      <c r="A389" s="79">
        <v>45656</v>
      </c>
      <c r="B389" s="77">
        <v>24300</v>
      </c>
      <c r="C389" s="77">
        <v>24300</v>
      </c>
      <c r="E389">
        <f t="shared" si="10"/>
        <v>2024</v>
      </c>
      <c r="F389" s="57">
        <f>_xlfn.XLOOKUP(E389,'Historical Metal Prices'!$L$4:$Z$4,'Historical Metal Prices'!$L$10:$Z$10)</f>
        <v>2.949525204852077E-2</v>
      </c>
      <c r="G389" s="77">
        <f t="shared" si="11"/>
        <v>25016.734624779056</v>
      </c>
    </row>
    <row r="390" spans="1:7" x14ac:dyDescent="0.2">
      <c r="A390" s="79">
        <v>45653</v>
      </c>
      <c r="B390" s="77">
        <v>24300</v>
      </c>
      <c r="C390" s="77">
        <v>24300</v>
      </c>
      <c r="E390">
        <f t="shared" si="10"/>
        <v>2024</v>
      </c>
      <c r="F390" s="57">
        <f>_xlfn.XLOOKUP(E390,'Historical Metal Prices'!$L$4:$Z$4,'Historical Metal Prices'!$L$10:$Z$10)</f>
        <v>2.949525204852077E-2</v>
      </c>
      <c r="G390" s="77">
        <f t="shared" si="11"/>
        <v>25016.734624779056</v>
      </c>
    </row>
    <row r="391" spans="1:7" ht="16" x14ac:dyDescent="0.2">
      <c r="A391" s="79">
        <v>45652</v>
      </c>
      <c r="B391" s="77">
        <v>24300</v>
      </c>
      <c r="C391" s="78" t="s">
        <v>481</v>
      </c>
      <c r="E391">
        <f t="shared" si="10"/>
        <v>2024</v>
      </c>
      <c r="F391" s="57">
        <f>_xlfn.XLOOKUP(E391,'Historical Metal Prices'!$L$4:$Z$4,'Historical Metal Prices'!$L$10:$Z$10)</f>
        <v>2.949525204852077E-2</v>
      </c>
      <c r="G391" s="77">
        <f t="shared" si="11"/>
        <v>25016.734624779056</v>
      </c>
    </row>
    <row r="392" spans="1:7" ht="16" x14ac:dyDescent="0.2">
      <c r="A392" s="79">
        <v>45651</v>
      </c>
      <c r="B392" s="77">
        <v>24300</v>
      </c>
      <c r="C392" s="78" t="s">
        <v>481</v>
      </c>
      <c r="E392">
        <f t="shared" si="10"/>
        <v>2024</v>
      </c>
      <c r="F392" s="57">
        <f>_xlfn.XLOOKUP(E392,'Historical Metal Prices'!$L$4:$Z$4,'Historical Metal Prices'!$L$10:$Z$10)</f>
        <v>2.949525204852077E-2</v>
      </c>
      <c r="G392" s="77">
        <f t="shared" si="11"/>
        <v>25016.734624779056</v>
      </c>
    </row>
    <row r="393" spans="1:7" x14ac:dyDescent="0.2">
      <c r="A393" s="79">
        <v>45650</v>
      </c>
      <c r="B393" s="77">
        <v>24300</v>
      </c>
      <c r="C393" s="77">
        <v>24300</v>
      </c>
      <c r="E393">
        <f t="shared" si="10"/>
        <v>2024</v>
      </c>
      <c r="F393" s="57">
        <f>_xlfn.XLOOKUP(E393,'Historical Metal Prices'!$L$4:$Z$4,'Historical Metal Prices'!$L$10:$Z$10)</f>
        <v>2.949525204852077E-2</v>
      </c>
      <c r="G393" s="77">
        <f t="shared" si="11"/>
        <v>25016.734624779056</v>
      </c>
    </row>
    <row r="394" spans="1:7" x14ac:dyDescent="0.2">
      <c r="A394" s="79">
        <v>45649</v>
      </c>
      <c r="B394" s="77">
        <v>24300</v>
      </c>
      <c r="C394" s="77">
        <v>24300</v>
      </c>
      <c r="E394">
        <f t="shared" si="10"/>
        <v>2024</v>
      </c>
      <c r="F394" s="57">
        <f>_xlfn.XLOOKUP(E394,'Historical Metal Prices'!$L$4:$Z$4,'Historical Metal Prices'!$L$10:$Z$10)</f>
        <v>2.949525204852077E-2</v>
      </c>
      <c r="G394" s="77">
        <f t="shared" si="11"/>
        <v>25016.734624779056</v>
      </c>
    </row>
    <row r="395" spans="1:7" x14ac:dyDescent="0.2">
      <c r="A395" s="79">
        <v>45646</v>
      </c>
      <c r="B395" s="77">
        <v>24300</v>
      </c>
      <c r="C395" s="77">
        <v>24300</v>
      </c>
      <c r="E395">
        <f t="shared" ref="E395:E458" si="12">YEAR(A395)</f>
        <v>2024</v>
      </c>
      <c r="F395" s="57">
        <f>_xlfn.XLOOKUP(E395,'Historical Metal Prices'!$L$4:$Z$4,'Historical Metal Prices'!$L$10:$Z$10)</f>
        <v>2.949525204852077E-2</v>
      </c>
      <c r="G395" s="77">
        <f t="shared" ref="G395:G458" si="13">IFERROR(B395*(1+F395),G396)</f>
        <v>25016.734624779056</v>
      </c>
    </row>
    <row r="396" spans="1:7" x14ac:dyDescent="0.2">
      <c r="A396" s="79">
        <v>45645</v>
      </c>
      <c r="B396" s="77">
        <v>24300</v>
      </c>
      <c r="C396" s="77">
        <v>24300</v>
      </c>
      <c r="E396">
        <f t="shared" si="12"/>
        <v>2024</v>
      </c>
      <c r="F396" s="57">
        <f>_xlfn.XLOOKUP(E396,'Historical Metal Prices'!$L$4:$Z$4,'Historical Metal Prices'!$L$10:$Z$10)</f>
        <v>2.949525204852077E-2</v>
      </c>
      <c r="G396" s="77">
        <f t="shared" si="13"/>
        <v>25016.734624779056</v>
      </c>
    </row>
    <row r="397" spans="1:7" x14ac:dyDescent="0.2">
      <c r="A397" s="79">
        <v>45644</v>
      </c>
      <c r="B397" s="77">
        <v>24300</v>
      </c>
      <c r="C397" s="77">
        <v>24300</v>
      </c>
      <c r="E397">
        <f t="shared" si="12"/>
        <v>2024</v>
      </c>
      <c r="F397" s="57">
        <f>_xlfn.XLOOKUP(E397,'Historical Metal Prices'!$L$4:$Z$4,'Historical Metal Prices'!$L$10:$Z$10)</f>
        <v>2.949525204852077E-2</v>
      </c>
      <c r="G397" s="77">
        <f t="shared" si="13"/>
        <v>25016.734624779056</v>
      </c>
    </row>
    <row r="398" spans="1:7" x14ac:dyDescent="0.2">
      <c r="A398" s="79">
        <v>45643</v>
      </c>
      <c r="B398" s="77">
        <v>24300</v>
      </c>
      <c r="C398" s="77">
        <v>24300</v>
      </c>
      <c r="E398">
        <f t="shared" si="12"/>
        <v>2024</v>
      </c>
      <c r="F398" s="57">
        <f>_xlfn.XLOOKUP(E398,'Historical Metal Prices'!$L$4:$Z$4,'Historical Metal Prices'!$L$10:$Z$10)</f>
        <v>2.949525204852077E-2</v>
      </c>
      <c r="G398" s="77">
        <f t="shared" si="13"/>
        <v>25016.734624779056</v>
      </c>
    </row>
    <row r="399" spans="1:7" x14ac:dyDescent="0.2">
      <c r="A399" s="79">
        <v>45642</v>
      </c>
      <c r="B399" s="77">
        <v>24300</v>
      </c>
      <c r="C399" s="77">
        <v>24300</v>
      </c>
      <c r="E399">
        <f t="shared" si="12"/>
        <v>2024</v>
      </c>
      <c r="F399" s="57">
        <f>_xlfn.XLOOKUP(E399,'Historical Metal Prices'!$L$4:$Z$4,'Historical Metal Prices'!$L$10:$Z$10)</f>
        <v>2.949525204852077E-2</v>
      </c>
      <c r="G399" s="77">
        <f t="shared" si="13"/>
        <v>25016.734624779056</v>
      </c>
    </row>
    <row r="400" spans="1:7" x14ac:dyDescent="0.2">
      <c r="A400" s="79">
        <v>45639</v>
      </c>
      <c r="B400" s="77">
        <v>24300</v>
      </c>
      <c r="C400" s="77">
        <v>24300</v>
      </c>
      <c r="E400">
        <f t="shared" si="12"/>
        <v>2024</v>
      </c>
      <c r="F400" s="57">
        <f>_xlfn.XLOOKUP(E400,'Historical Metal Prices'!$L$4:$Z$4,'Historical Metal Prices'!$L$10:$Z$10)</f>
        <v>2.949525204852077E-2</v>
      </c>
      <c r="G400" s="77">
        <f t="shared" si="13"/>
        <v>25016.734624779056</v>
      </c>
    </row>
    <row r="401" spans="1:7" x14ac:dyDescent="0.2">
      <c r="A401" s="79">
        <v>45638</v>
      </c>
      <c r="B401" s="77">
        <v>24300</v>
      </c>
      <c r="C401" s="77">
        <v>24300</v>
      </c>
      <c r="E401">
        <f t="shared" si="12"/>
        <v>2024</v>
      </c>
      <c r="F401" s="57">
        <f>_xlfn.XLOOKUP(E401,'Historical Metal Prices'!$L$4:$Z$4,'Historical Metal Prices'!$L$10:$Z$10)</f>
        <v>2.949525204852077E-2</v>
      </c>
      <c r="G401" s="77">
        <f t="shared" si="13"/>
        <v>25016.734624779056</v>
      </c>
    </row>
    <row r="402" spans="1:7" x14ac:dyDescent="0.2">
      <c r="A402" s="79">
        <v>45637</v>
      </c>
      <c r="B402" s="77">
        <v>24300</v>
      </c>
      <c r="C402" s="77">
        <v>24300</v>
      </c>
      <c r="E402">
        <f t="shared" si="12"/>
        <v>2024</v>
      </c>
      <c r="F402" s="57">
        <f>_xlfn.XLOOKUP(E402,'Historical Metal Prices'!$L$4:$Z$4,'Historical Metal Prices'!$L$10:$Z$10)</f>
        <v>2.949525204852077E-2</v>
      </c>
      <c r="G402" s="77">
        <f t="shared" si="13"/>
        <v>25016.734624779056</v>
      </c>
    </row>
    <row r="403" spans="1:7" x14ac:dyDescent="0.2">
      <c r="A403" s="79">
        <v>45636</v>
      </c>
      <c r="B403" s="77">
        <v>24300</v>
      </c>
      <c r="C403" s="77">
        <v>24300</v>
      </c>
      <c r="E403">
        <f t="shared" si="12"/>
        <v>2024</v>
      </c>
      <c r="F403" s="57">
        <f>_xlfn.XLOOKUP(E403,'Historical Metal Prices'!$L$4:$Z$4,'Historical Metal Prices'!$L$10:$Z$10)</f>
        <v>2.949525204852077E-2</v>
      </c>
      <c r="G403" s="77">
        <f t="shared" si="13"/>
        <v>25016.734624779056</v>
      </c>
    </row>
    <row r="404" spans="1:7" x14ac:dyDescent="0.2">
      <c r="A404" s="79">
        <v>45635</v>
      </c>
      <c r="B404" s="77">
        <v>24300</v>
      </c>
      <c r="C404" s="77">
        <v>24300</v>
      </c>
      <c r="E404">
        <f t="shared" si="12"/>
        <v>2024</v>
      </c>
      <c r="F404" s="57">
        <f>_xlfn.XLOOKUP(E404,'Historical Metal Prices'!$L$4:$Z$4,'Historical Metal Prices'!$L$10:$Z$10)</f>
        <v>2.949525204852077E-2</v>
      </c>
      <c r="G404" s="77">
        <f t="shared" si="13"/>
        <v>25016.734624779056</v>
      </c>
    </row>
    <row r="405" spans="1:7" x14ac:dyDescent="0.2">
      <c r="A405" s="79">
        <v>45632</v>
      </c>
      <c r="B405" s="77">
        <v>24300</v>
      </c>
      <c r="C405" s="77">
        <v>24300</v>
      </c>
      <c r="E405">
        <f t="shared" si="12"/>
        <v>2024</v>
      </c>
      <c r="F405" s="57">
        <f>_xlfn.XLOOKUP(E405,'Historical Metal Prices'!$L$4:$Z$4,'Historical Metal Prices'!$L$10:$Z$10)</f>
        <v>2.949525204852077E-2</v>
      </c>
      <c r="G405" s="77">
        <f t="shared" si="13"/>
        <v>25016.734624779056</v>
      </c>
    </row>
    <row r="406" spans="1:7" x14ac:dyDescent="0.2">
      <c r="A406" s="79">
        <v>45631</v>
      </c>
      <c r="B406" s="77">
        <v>24300</v>
      </c>
      <c r="C406" s="77">
        <v>24300</v>
      </c>
      <c r="E406">
        <f t="shared" si="12"/>
        <v>2024</v>
      </c>
      <c r="F406" s="57">
        <f>_xlfn.XLOOKUP(E406,'Historical Metal Prices'!$L$4:$Z$4,'Historical Metal Prices'!$L$10:$Z$10)</f>
        <v>2.949525204852077E-2</v>
      </c>
      <c r="G406" s="77">
        <f t="shared" si="13"/>
        <v>25016.734624779056</v>
      </c>
    </row>
    <row r="407" spans="1:7" x14ac:dyDescent="0.2">
      <c r="A407" s="79">
        <v>45630</v>
      </c>
      <c r="B407" s="77">
        <v>24300</v>
      </c>
      <c r="C407" s="77">
        <v>24300</v>
      </c>
      <c r="E407">
        <f t="shared" si="12"/>
        <v>2024</v>
      </c>
      <c r="F407" s="57">
        <f>_xlfn.XLOOKUP(E407,'Historical Metal Prices'!$L$4:$Z$4,'Historical Metal Prices'!$L$10:$Z$10)</f>
        <v>2.949525204852077E-2</v>
      </c>
      <c r="G407" s="77">
        <f t="shared" si="13"/>
        <v>25016.734624779056</v>
      </c>
    </row>
    <row r="408" spans="1:7" x14ac:dyDescent="0.2">
      <c r="A408" s="79">
        <v>45629</v>
      </c>
      <c r="B408" s="77">
        <v>24300</v>
      </c>
      <c r="C408" s="77">
        <v>24300</v>
      </c>
      <c r="E408">
        <f t="shared" si="12"/>
        <v>2024</v>
      </c>
      <c r="F408" s="57">
        <f>_xlfn.XLOOKUP(E408,'Historical Metal Prices'!$L$4:$Z$4,'Historical Metal Prices'!$L$10:$Z$10)</f>
        <v>2.949525204852077E-2</v>
      </c>
      <c r="G408" s="77">
        <f t="shared" si="13"/>
        <v>25016.734624779056</v>
      </c>
    </row>
    <row r="409" spans="1:7" x14ac:dyDescent="0.2">
      <c r="A409" s="79">
        <v>45628</v>
      </c>
      <c r="B409" s="77">
        <v>24300</v>
      </c>
      <c r="C409" s="77">
        <v>24300</v>
      </c>
      <c r="E409">
        <f t="shared" si="12"/>
        <v>2024</v>
      </c>
      <c r="F409" s="57">
        <f>_xlfn.XLOOKUP(E409,'Historical Metal Prices'!$L$4:$Z$4,'Historical Metal Prices'!$L$10:$Z$10)</f>
        <v>2.949525204852077E-2</v>
      </c>
      <c r="G409" s="77">
        <f t="shared" si="13"/>
        <v>25016.734624779056</v>
      </c>
    </row>
    <row r="410" spans="1:7" x14ac:dyDescent="0.2">
      <c r="A410" s="79">
        <v>45625</v>
      </c>
      <c r="B410" s="77">
        <v>24300</v>
      </c>
      <c r="C410" s="77">
        <v>24300</v>
      </c>
      <c r="E410">
        <f t="shared" si="12"/>
        <v>2024</v>
      </c>
      <c r="F410" s="57">
        <f>_xlfn.XLOOKUP(E410,'Historical Metal Prices'!$L$4:$Z$4,'Historical Metal Prices'!$L$10:$Z$10)</f>
        <v>2.949525204852077E-2</v>
      </c>
      <c r="G410" s="77">
        <f t="shared" si="13"/>
        <v>25016.734624779056</v>
      </c>
    </row>
    <row r="411" spans="1:7" x14ac:dyDescent="0.2">
      <c r="A411" s="79">
        <v>45624</v>
      </c>
      <c r="B411" s="77">
        <v>24300</v>
      </c>
      <c r="C411" s="77">
        <v>24300</v>
      </c>
      <c r="E411">
        <f t="shared" si="12"/>
        <v>2024</v>
      </c>
      <c r="F411" s="57">
        <f>_xlfn.XLOOKUP(E411,'Historical Metal Prices'!$L$4:$Z$4,'Historical Metal Prices'!$L$10:$Z$10)</f>
        <v>2.949525204852077E-2</v>
      </c>
      <c r="G411" s="77">
        <f t="shared" si="13"/>
        <v>25016.734624779056</v>
      </c>
    </row>
    <row r="412" spans="1:7" x14ac:dyDescent="0.2">
      <c r="A412" s="79">
        <v>45623</v>
      </c>
      <c r="B412" s="77">
        <v>24300</v>
      </c>
      <c r="C412" s="77">
        <v>24300</v>
      </c>
      <c r="E412">
        <f t="shared" si="12"/>
        <v>2024</v>
      </c>
      <c r="F412" s="57">
        <f>_xlfn.XLOOKUP(E412,'Historical Metal Prices'!$L$4:$Z$4,'Historical Metal Prices'!$L$10:$Z$10)</f>
        <v>2.949525204852077E-2</v>
      </c>
      <c r="G412" s="77">
        <f t="shared" si="13"/>
        <v>25016.734624779056</v>
      </c>
    </row>
    <row r="413" spans="1:7" x14ac:dyDescent="0.2">
      <c r="A413" s="79">
        <v>45622</v>
      </c>
      <c r="B413" s="77">
        <v>24300</v>
      </c>
      <c r="C413" s="77">
        <v>24300</v>
      </c>
      <c r="E413">
        <f t="shared" si="12"/>
        <v>2024</v>
      </c>
      <c r="F413" s="57">
        <f>_xlfn.XLOOKUP(E413,'Historical Metal Prices'!$L$4:$Z$4,'Historical Metal Prices'!$L$10:$Z$10)</f>
        <v>2.949525204852077E-2</v>
      </c>
      <c r="G413" s="77">
        <f t="shared" si="13"/>
        <v>25016.734624779056</v>
      </c>
    </row>
    <row r="414" spans="1:7" x14ac:dyDescent="0.2">
      <c r="A414" s="79">
        <v>45621</v>
      </c>
      <c r="B414" s="77">
        <v>24300</v>
      </c>
      <c r="C414" s="77">
        <v>24300</v>
      </c>
      <c r="E414">
        <f t="shared" si="12"/>
        <v>2024</v>
      </c>
      <c r="F414" s="57">
        <f>_xlfn.XLOOKUP(E414,'Historical Metal Prices'!$L$4:$Z$4,'Historical Metal Prices'!$L$10:$Z$10)</f>
        <v>2.949525204852077E-2</v>
      </c>
      <c r="G414" s="77">
        <f t="shared" si="13"/>
        <v>25016.734624779056</v>
      </c>
    </row>
    <row r="415" spans="1:7" x14ac:dyDescent="0.2">
      <c r="A415" s="79">
        <v>45618</v>
      </c>
      <c r="B415" s="77">
        <v>24300</v>
      </c>
      <c r="C415" s="77">
        <v>24300</v>
      </c>
      <c r="E415">
        <f t="shared" si="12"/>
        <v>2024</v>
      </c>
      <c r="F415" s="57">
        <f>_xlfn.XLOOKUP(E415,'Historical Metal Prices'!$L$4:$Z$4,'Historical Metal Prices'!$L$10:$Z$10)</f>
        <v>2.949525204852077E-2</v>
      </c>
      <c r="G415" s="77">
        <f t="shared" si="13"/>
        <v>25016.734624779056</v>
      </c>
    </row>
    <row r="416" spans="1:7" x14ac:dyDescent="0.2">
      <c r="A416" s="79">
        <v>45617</v>
      </c>
      <c r="B416" s="77">
        <v>24300</v>
      </c>
      <c r="C416" s="77">
        <v>24300</v>
      </c>
      <c r="E416">
        <f t="shared" si="12"/>
        <v>2024</v>
      </c>
      <c r="F416" s="57">
        <f>_xlfn.XLOOKUP(E416,'Historical Metal Prices'!$L$4:$Z$4,'Historical Metal Prices'!$L$10:$Z$10)</f>
        <v>2.949525204852077E-2</v>
      </c>
      <c r="G416" s="77">
        <f t="shared" si="13"/>
        <v>25016.734624779056</v>
      </c>
    </row>
    <row r="417" spans="1:7" x14ac:dyDescent="0.2">
      <c r="A417" s="79">
        <v>45616</v>
      </c>
      <c r="B417" s="77">
        <v>24300</v>
      </c>
      <c r="C417" s="77">
        <v>24300</v>
      </c>
      <c r="E417">
        <f t="shared" si="12"/>
        <v>2024</v>
      </c>
      <c r="F417" s="57">
        <f>_xlfn.XLOOKUP(E417,'Historical Metal Prices'!$L$4:$Z$4,'Historical Metal Prices'!$L$10:$Z$10)</f>
        <v>2.949525204852077E-2</v>
      </c>
      <c r="G417" s="77">
        <f t="shared" si="13"/>
        <v>25016.734624779056</v>
      </c>
    </row>
    <row r="418" spans="1:7" x14ac:dyDescent="0.2">
      <c r="A418" s="79">
        <v>45615</v>
      </c>
      <c r="B418" s="77">
        <v>24300</v>
      </c>
      <c r="C418" s="77">
        <v>24300</v>
      </c>
      <c r="E418">
        <f t="shared" si="12"/>
        <v>2024</v>
      </c>
      <c r="F418" s="57">
        <f>_xlfn.XLOOKUP(E418,'Historical Metal Prices'!$L$4:$Z$4,'Historical Metal Prices'!$L$10:$Z$10)</f>
        <v>2.949525204852077E-2</v>
      </c>
      <c r="G418" s="77">
        <f t="shared" si="13"/>
        <v>25016.734624779056</v>
      </c>
    </row>
    <row r="419" spans="1:7" x14ac:dyDescent="0.2">
      <c r="A419" s="79">
        <v>45614</v>
      </c>
      <c r="B419" s="77">
        <v>24300</v>
      </c>
      <c r="C419" s="77">
        <v>24300</v>
      </c>
      <c r="E419">
        <f t="shared" si="12"/>
        <v>2024</v>
      </c>
      <c r="F419" s="57">
        <f>_xlfn.XLOOKUP(E419,'Historical Metal Prices'!$L$4:$Z$4,'Historical Metal Prices'!$L$10:$Z$10)</f>
        <v>2.949525204852077E-2</v>
      </c>
      <c r="G419" s="77">
        <f t="shared" si="13"/>
        <v>25016.734624779056</v>
      </c>
    </row>
    <row r="420" spans="1:7" x14ac:dyDescent="0.2">
      <c r="A420" s="79">
        <v>45611</v>
      </c>
      <c r="B420" s="77">
        <v>24296.5</v>
      </c>
      <c r="C420" s="77">
        <v>24300</v>
      </c>
      <c r="E420">
        <f t="shared" si="12"/>
        <v>2024</v>
      </c>
      <c r="F420" s="57">
        <f>_xlfn.XLOOKUP(E420,'Historical Metal Prices'!$L$4:$Z$4,'Historical Metal Prices'!$L$10:$Z$10)</f>
        <v>2.949525204852077E-2</v>
      </c>
      <c r="G420" s="77">
        <f t="shared" si="13"/>
        <v>25013.131391396884</v>
      </c>
    </row>
    <row r="421" spans="1:7" x14ac:dyDescent="0.2">
      <c r="A421" s="79">
        <v>45610</v>
      </c>
      <c r="B421" s="77">
        <v>24296.5</v>
      </c>
      <c r="C421" s="77">
        <v>24300</v>
      </c>
      <c r="E421">
        <f t="shared" si="12"/>
        <v>2024</v>
      </c>
      <c r="F421" s="57">
        <f>_xlfn.XLOOKUP(E421,'Historical Metal Prices'!$L$4:$Z$4,'Historical Metal Prices'!$L$10:$Z$10)</f>
        <v>2.949525204852077E-2</v>
      </c>
      <c r="G421" s="77">
        <f t="shared" si="13"/>
        <v>25013.131391396884</v>
      </c>
    </row>
    <row r="422" spans="1:7" x14ac:dyDescent="0.2">
      <c r="A422" s="79">
        <v>45609</v>
      </c>
      <c r="B422" s="77">
        <v>24291.25</v>
      </c>
      <c r="C422" s="77">
        <v>24300</v>
      </c>
      <c r="E422">
        <f t="shared" si="12"/>
        <v>2024</v>
      </c>
      <c r="F422" s="57">
        <f>_xlfn.XLOOKUP(E422,'Historical Metal Prices'!$L$4:$Z$4,'Historical Metal Prices'!$L$10:$Z$10)</f>
        <v>2.949525204852077E-2</v>
      </c>
      <c r="G422" s="77">
        <f t="shared" si="13"/>
        <v>25007.726541323631</v>
      </c>
    </row>
    <row r="423" spans="1:7" x14ac:dyDescent="0.2">
      <c r="A423" s="79">
        <v>45608</v>
      </c>
      <c r="B423" s="77">
        <v>24289.5</v>
      </c>
      <c r="C423" s="77">
        <v>24300</v>
      </c>
      <c r="E423">
        <f t="shared" si="12"/>
        <v>2024</v>
      </c>
      <c r="F423" s="57">
        <f>_xlfn.XLOOKUP(E423,'Historical Metal Prices'!$L$4:$Z$4,'Historical Metal Prices'!$L$10:$Z$10)</f>
        <v>2.949525204852077E-2</v>
      </c>
      <c r="G423" s="77">
        <f t="shared" si="13"/>
        <v>25005.924924632545</v>
      </c>
    </row>
    <row r="424" spans="1:7" x14ac:dyDescent="0.2">
      <c r="A424" s="79">
        <v>45607</v>
      </c>
      <c r="B424" s="77">
        <v>24287.75</v>
      </c>
      <c r="C424" s="77">
        <v>24300</v>
      </c>
      <c r="E424">
        <f t="shared" si="12"/>
        <v>2024</v>
      </c>
      <c r="F424" s="57">
        <f>_xlfn.XLOOKUP(E424,'Historical Metal Prices'!$L$4:$Z$4,'Historical Metal Prices'!$L$10:$Z$10)</f>
        <v>2.949525204852077E-2</v>
      </c>
      <c r="G424" s="77">
        <f t="shared" si="13"/>
        <v>25004.12330794146</v>
      </c>
    </row>
    <row r="425" spans="1:7" x14ac:dyDescent="0.2">
      <c r="A425" s="79">
        <v>45604</v>
      </c>
      <c r="B425" s="77">
        <v>24286</v>
      </c>
      <c r="C425" s="77">
        <v>24300</v>
      </c>
      <c r="E425">
        <f t="shared" si="12"/>
        <v>2024</v>
      </c>
      <c r="F425" s="57">
        <f>_xlfn.XLOOKUP(E425,'Historical Metal Prices'!$L$4:$Z$4,'Historical Metal Prices'!$L$10:$Z$10)</f>
        <v>2.949525204852077E-2</v>
      </c>
      <c r="G425" s="77">
        <f t="shared" si="13"/>
        <v>25002.321691250374</v>
      </c>
    </row>
    <row r="426" spans="1:7" x14ac:dyDescent="0.2">
      <c r="A426" s="79">
        <v>45603</v>
      </c>
      <c r="B426" s="77">
        <v>24286</v>
      </c>
      <c r="C426" s="77">
        <v>24300</v>
      </c>
      <c r="E426">
        <f t="shared" si="12"/>
        <v>2024</v>
      </c>
      <c r="F426" s="57">
        <f>_xlfn.XLOOKUP(E426,'Historical Metal Prices'!$L$4:$Z$4,'Historical Metal Prices'!$L$10:$Z$10)</f>
        <v>2.949525204852077E-2</v>
      </c>
      <c r="G426" s="77">
        <f t="shared" si="13"/>
        <v>25002.321691250374</v>
      </c>
    </row>
    <row r="427" spans="1:7" x14ac:dyDescent="0.2">
      <c r="A427" s="79">
        <v>45602</v>
      </c>
      <c r="B427" s="77">
        <v>24279</v>
      </c>
      <c r="C427" s="77">
        <v>24300</v>
      </c>
      <c r="E427">
        <f t="shared" si="12"/>
        <v>2024</v>
      </c>
      <c r="F427" s="57">
        <f>_xlfn.XLOOKUP(E427,'Historical Metal Prices'!$L$4:$Z$4,'Historical Metal Prices'!$L$10:$Z$10)</f>
        <v>2.949525204852077E-2</v>
      </c>
      <c r="G427" s="77">
        <f t="shared" si="13"/>
        <v>24995.115224486035</v>
      </c>
    </row>
    <row r="428" spans="1:7" x14ac:dyDescent="0.2">
      <c r="A428" s="79">
        <v>45601</v>
      </c>
      <c r="B428" s="77">
        <v>24277</v>
      </c>
      <c r="C428" s="77">
        <v>24300</v>
      </c>
      <c r="E428">
        <f t="shared" si="12"/>
        <v>2024</v>
      </c>
      <c r="F428" s="57">
        <f>_xlfn.XLOOKUP(E428,'Historical Metal Prices'!$L$4:$Z$4,'Historical Metal Prices'!$L$10:$Z$10)</f>
        <v>2.949525204852077E-2</v>
      </c>
      <c r="G428" s="77">
        <f t="shared" si="13"/>
        <v>24993.056233981937</v>
      </c>
    </row>
    <row r="429" spans="1:7" x14ac:dyDescent="0.2">
      <c r="A429" s="79">
        <v>45600</v>
      </c>
      <c r="B429" s="77">
        <v>24275</v>
      </c>
      <c r="C429" s="77">
        <v>24300</v>
      </c>
      <c r="E429">
        <f t="shared" si="12"/>
        <v>2024</v>
      </c>
      <c r="F429" s="57">
        <f>_xlfn.XLOOKUP(E429,'Historical Metal Prices'!$L$4:$Z$4,'Historical Metal Prices'!$L$10:$Z$10)</f>
        <v>2.949525204852077E-2</v>
      </c>
      <c r="G429" s="77">
        <f t="shared" si="13"/>
        <v>24990.997243477843</v>
      </c>
    </row>
    <row r="430" spans="1:7" x14ac:dyDescent="0.2">
      <c r="A430" s="79">
        <v>45597</v>
      </c>
      <c r="B430" s="77">
        <v>24271</v>
      </c>
      <c r="C430" s="77">
        <v>24300</v>
      </c>
      <c r="E430">
        <f t="shared" si="12"/>
        <v>2024</v>
      </c>
      <c r="F430" s="57">
        <f>_xlfn.XLOOKUP(E430,'Historical Metal Prices'!$L$4:$Z$4,'Historical Metal Prices'!$L$10:$Z$10)</f>
        <v>2.949525204852077E-2</v>
      </c>
      <c r="G430" s="77">
        <f t="shared" si="13"/>
        <v>24986.879262469647</v>
      </c>
    </row>
    <row r="431" spans="1:7" x14ac:dyDescent="0.2">
      <c r="A431" s="79">
        <v>45596</v>
      </c>
      <c r="B431" s="77">
        <v>24271</v>
      </c>
      <c r="C431" s="77">
        <v>24300</v>
      </c>
      <c r="E431">
        <f t="shared" si="12"/>
        <v>2024</v>
      </c>
      <c r="F431" s="57">
        <f>_xlfn.XLOOKUP(E431,'Historical Metal Prices'!$L$4:$Z$4,'Historical Metal Prices'!$L$10:$Z$10)</f>
        <v>2.949525204852077E-2</v>
      </c>
      <c r="G431" s="77">
        <f t="shared" si="13"/>
        <v>24986.879262469647</v>
      </c>
    </row>
    <row r="432" spans="1:7" x14ac:dyDescent="0.2">
      <c r="A432" s="79">
        <v>45595</v>
      </c>
      <c r="B432" s="77">
        <v>24265</v>
      </c>
      <c r="C432" s="77">
        <v>24300</v>
      </c>
      <c r="E432">
        <f t="shared" si="12"/>
        <v>2024</v>
      </c>
      <c r="F432" s="57">
        <f>_xlfn.XLOOKUP(E432,'Historical Metal Prices'!$L$4:$Z$4,'Historical Metal Prices'!$L$10:$Z$10)</f>
        <v>2.949525204852077E-2</v>
      </c>
      <c r="G432" s="77">
        <f t="shared" si="13"/>
        <v>24980.702290957357</v>
      </c>
    </row>
    <row r="433" spans="1:7" x14ac:dyDescent="0.2">
      <c r="A433" s="79">
        <v>45594</v>
      </c>
      <c r="B433" s="77">
        <v>24263</v>
      </c>
      <c r="C433" s="77">
        <v>24300</v>
      </c>
      <c r="E433">
        <f t="shared" si="12"/>
        <v>2024</v>
      </c>
      <c r="F433" s="57">
        <f>_xlfn.XLOOKUP(E433,'Historical Metal Prices'!$L$4:$Z$4,'Historical Metal Prices'!$L$10:$Z$10)</f>
        <v>2.949525204852077E-2</v>
      </c>
      <c r="G433" s="77">
        <f t="shared" si="13"/>
        <v>24978.643300453259</v>
      </c>
    </row>
    <row r="434" spans="1:7" x14ac:dyDescent="0.2">
      <c r="A434" s="79">
        <v>45593</v>
      </c>
      <c r="B434" s="77">
        <v>24261</v>
      </c>
      <c r="C434" s="77">
        <v>24300</v>
      </c>
      <c r="E434">
        <f t="shared" si="12"/>
        <v>2024</v>
      </c>
      <c r="F434" s="57">
        <f>_xlfn.XLOOKUP(E434,'Historical Metal Prices'!$L$4:$Z$4,'Historical Metal Prices'!$L$10:$Z$10)</f>
        <v>2.949525204852077E-2</v>
      </c>
      <c r="G434" s="77">
        <f t="shared" si="13"/>
        <v>24976.584309949161</v>
      </c>
    </row>
    <row r="435" spans="1:7" x14ac:dyDescent="0.2">
      <c r="A435" s="79">
        <v>45590</v>
      </c>
      <c r="B435" s="77">
        <v>24257</v>
      </c>
      <c r="C435" s="77">
        <v>24300</v>
      </c>
      <c r="E435">
        <f t="shared" si="12"/>
        <v>2024</v>
      </c>
      <c r="F435" s="57">
        <f>_xlfn.XLOOKUP(E435,'Historical Metal Prices'!$L$4:$Z$4,'Historical Metal Prices'!$L$10:$Z$10)</f>
        <v>2.949525204852077E-2</v>
      </c>
      <c r="G435" s="77">
        <f t="shared" si="13"/>
        <v>24972.466328940969</v>
      </c>
    </row>
    <row r="436" spans="1:7" x14ac:dyDescent="0.2">
      <c r="A436" s="79">
        <v>45589</v>
      </c>
      <c r="B436" s="77">
        <v>24257</v>
      </c>
      <c r="C436" s="77">
        <v>24300</v>
      </c>
      <c r="E436">
        <f t="shared" si="12"/>
        <v>2024</v>
      </c>
      <c r="F436" s="57">
        <f>_xlfn.XLOOKUP(E436,'Historical Metal Prices'!$L$4:$Z$4,'Historical Metal Prices'!$L$10:$Z$10)</f>
        <v>2.949525204852077E-2</v>
      </c>
      <c r="G436" s="77">
        <f t="shared" si="13"/>
        <v>24972.466328940969</v>
      </c>
    </row>
    <row r="437" spans="1:7" x14ac:dyDescent="0.2">
      <c r="A437" s="79">
        <v>45588</v>
      </c>
      <c r="B437" s="77">
        <v>24251</v>
      </c>
      <c r="C437" s="77">
        <v>24300</v>
      </c>
      <c r="E437">
        <f t="shared" si="12"/>
        <v>2024</v>
      </c>
      <c r="F437" s="57">
        <f>_xlfn.XLOOKUP(E437,'Historical Metal Prices'!$L$4:$Z$4,'Historical Metal Prices'!$L$10:$Z$10)</f>
        <v>2.949525204852077E-2</v>
      </c>
      <c r="G437" s="77">
        <f t="shared" si="13"/>
        <v>24966.289357428675</v>
      </c>
    </row>
    <row r="438" spans="1:7" x14ac:dyDescent="0.2">
      <c r="A438" s="79">
        <v>45587</v>
      </c>
      <c r="B438" s="77">
        <v>24249</v>
      </c>
      <c r="C438" s="77">
        <v>24300</v>
      </c>
      <c r="E438">
        <f t="shared" si="12"/>
        <v>2024</v>
      </c>
      <c r="F438" s="57">
        <f>_xlfn.XLOOKUP(E438,'Historical Metal Prices'!$L$4:$Z$4,'Historical Metal Prices'!$L$10:$Z$10)</f>
        <v>2.949525204852077E-2</v>
      </c>
      <c r="G438" s="77">
        <f t="shared" si="13"/>
        <v>24964.230366924581</v>
      </c>
    </row>
    <row r="439" spans="1:7" x14ac:dyDescent="0.2">
      <c r="A439" s="79">
        <v>45586</v>
      </c>
      <c r="B439" s="77">
        <v>24247</v>
      </c>
      <c r="C439" s="77">
        <v>24300</v>
      </c>
      <c r="E439">
        <f t="shared" si="12"/>
        <v>2024</v>
      </c>
      <c r="F439" s="57">
        <f>_xlfn.XLOOKUP(E439,'Historical Metal Prices'!$L$4:$Z$4,'Historical Metal Prices'!$L$10:$Z$10)</f>
        <v>2.949525204852077E-2</v>
      </c>
      <c r="G439" s="77">
        <f t="shared" si="13"/>
        <v>24962.171376420483</v>
      </c>
    </row>
    <row r="440" spans="1:7" x14ac:dyDescent="0.2">
      <c r="A440" s="79">
        <v>45583</v>
      </c>
      <c r="B440" s="77">
        <v>24243</v>
      </c>
      <c r="C440" s="77">
        <v>24300</v>
      </c>
      <c r="E440">
        <f t="shared" si="12"/>
        <v>2024</v>
      </c>
      <c r="F440" s="57">
        <f>_xlfn.XLOOKUP(E440,'Historical Metal Prices'!$L$4:$Z$4,'Historical Metal Prices'!$L$10:$Z$10)</f>
        <v>2.949525204852077E-2</v>
      </c>
      <c r="G440" s="77">
        <f t="shared" si="13"/>
        <v>24958.053395412288</v>
      </c>
    </row>
    <row r="441" spans="1:7" x14ac:dyDescent="0.2">
      <c r="A441" s="79">
        <v>45582</v>
      </c>
      <c r="B441" s="77">
        <v>24243</v>
      </c>
      <c r="C441" s="77">
        <v>24300</v>
      </c>
      <c r="E441">
        <f t="shared" si="12"/>
        <v>2024</v>
      </c>
      <c r="F441" s="57">
        <f>_xlfn.XLOOKUP(E441,'Historical Metal Prices'!$L$4:$Z$4,'Historical Metal Prices'!$L$10:$Z$10)</f>
        <v>2.949525204852077E-2</v>
      </c>
      <c r="G441" s="77">
        <f t="shared" si="13"/>
        <v>24958.053395412288</v>
      </c>
    </row>
    <row r="442" spans="1:7" x14ac:dyDescent="0.2">
      <c r="A442" s="79">
        <v>45581</v>
      </c>
      <c r="B442" s="77">
        <v>24237</v>
      </c>
      <c r="C442" s="77">
        <v>24300</v>
      </c>
      <c r="E442">
        <f t="shared" si="12"/>
        <v>2024</v>
      </c>
      <c r="F442" s="57">
        <f>_xlfn.XLOOKUP(E442,'Historical Metal Prices'!$L$4:$Z$4,'Historical Metal Prices'!$L$10:$Z$10)</f>
        <v>2.949525204852077E-2</v>
      </c>
      <c r="G442" s="77">
        <f t="shared" si="13"/>
        <v>24951.876423899997</v>
      </c>
    </row>
    <row r="443" spans="1:7" x14ac:dyDescent="0.2">
      <c r="A443" s="79">
        <v>45580</v>
      </c>
      <c r="B443" s="77">
        <v>24235</v>
      </c>
      <c r="C443" s="77">
        <v>24300</v>
      </c>
      <c r="E443">
        <f t="shared" si="12"/>
        <v>2024</v>
      </c>
      <c r="F443" s="57">
        <f>_xlfn.XLOOKUP(E443,'Historical Metal Prices'!$L$4:$Z$4,'Historical Metal Prices'!$L$10:$Z$10)</f>
        <v>2.949525204852077E-2</v>
      </c>
      <c r="G443" s="77">
        <f t="shared" si="13"/>
        <v>24949.8174333959</v>
      </c>
    </row>
    <row r="444" spans="1:7" x14ac:dyDescent="0.2">
      <c r="A444" s="79">
        <v>45579</v>
      </c>
      <c r="B444" s="77">
        <v>24233</v>
      </c>
      <c r="C444" s="77">
        <v>24300</v>
      </c>
      <c r="E444">
        <f t="shared" si="12"/>
        <v>2024</v>
      </c>
      <c r="F444" s="57">
        <f>_xlfn.XLOOKUP(E444,'Historical Metal Prices'!$L$4:$Z$4,'Historical Metal Prices'!$L$10:$Z$10)</f>
        <v>2.949525204852077E-2</v>
      </c>
      <c r="G444" s="77">
        <f t="shared" si="13"/>
        <v>24947.758442891805</v>
      </c>
    </row>
    <row r="445" spans="1:7" x14ac:dyDescent="0.2">
      <c r="A445" s="79">
        <v>45576</v>
      </c>
      <c r="B445" s="77">
        <v>24227.5</v>
      </c>
      <c r="C445" s="77">
        <v>24300</v>
      </c>
      <c r="E445">
        <f t="shared" si="12"/>
        <v>2024</v>
      </c>
      <c r="F445" s="57">
        <f>_xlfn.XLOOKUP(E445,'Historical Metal Prices'!$L$4:$Z$4,'Historical Metal Prices'!$L$10:$Z$10)</f>
        <v>2.949525204852077E-2</v>
      </c>
      <c r="G445" s="77">
        <f t="shared" si="13"/>
        <v>24942.096219005536</v>
      </c>
    </row>
    <row r="446" spans="1:7" x14ac:dyDescent="0.2">
      <c r="A446" s="79">
        <v>45575</v>
      </c>
      <c r="B446" s="77">
        <v>24227.5</v>
      </c>
      <c r="C446" s="77">
        <v>24300</v>
      </c>
      <c r="E446">
        <f t="shared" si="12"/>
        <v>2024</v>
      </c>
      <c r="F446" s="57">
        <f>_xlfn.XLOOKUP(E446,'Historical Metal Prices'!$L$4:$Z$4,'Historical Metal Prices'!$L$10:$Z$10)</f>
        <v>2.949525204852077E-2</v>
      </c>
      <c r="G446" s="77">
        <f t="shared" si="13"/>
        <v>24942.096219005536</v>
      </c>
    </row>
    <row r="447" spans="1:7" x14ac:dyDescent="0.2">
      <c r="A447" s="79">
        <v>45574</v>
      </c>
      <c r="B447" s="77">
        <v>24205.5</v>
      </c>
      <c r="C447" s="77">
        <v>24300</v>
      </c>
      <c r="E447">
        <f t="shared" si="12"/>
        <v>2024</v>
      </c>
      <c r="F447" s="57">
        <f>_xlfn.XLOOKUP(E447,'Historical Metal Prices'!$L$4:$Z$4,'Historical Metal Prices'!$L$10:$Z$10)</f>
        <v>2.949525204852077E-2</v>
      </c>
      <c r="G447" s="77">
        <f t="shared" si="13"/>
        <v>24919.44732346047</v>
      </c>
    </row>
    <row r="448" spans="1:7" x14ac:dyDescent="0.2">
      <c r="A448" s="79">
        <v>45573</v>
      </c>
      <c r="B448" s="77">
        <v>24200</v>
      </c>
      <c r="C448" s="77">
        <v>24300</v>
      </c>
      <c r="E448">
        <f t="shared" si="12"/>
        <v>2024</v>
      </c>
      <c r="F448" s="57">
        <f>_xlfn.XLOOKUP(E448,'Historical Metal Prices'!$L$4:$Z$4,'Historical Metal Prices'!$L$10:$Z$10)</f>
        <v>2.949525204852077E-2</v>
      </c>
      <c r="G448" s="77">
        <f t="shared" si="13"/>
        <v>24913.785099574201</v>
      </c>
    </row>
    <row r="449" spans="1:7" x14ac:dyDescent="0.2">
      <c r="A449" s="79">
        <v>45572</v>
      </c>
      <c r="B449" s="77">
        <v>24194.5</v>
      </c>
      <c r="C449" s="77">
        <v>24300</v>
      </c>
      <c r="E449">
        <f t="shared" si="12"/>
        <v>2024</v>
      </c>
      <c r="F449" s="57">
        <f>_xlfn.XLOOKUP(E449,'Historical Metal Prices'!$L$4:$Z$4,'Historical Metal Prices'!$L$10:$Z$10)</f>
        <v>2.949525204852077E-2</v>
      </c>
      <c r="G449" s="77">
        <f t="shared" si="13"/>
        <v>24908.122875687935</v>
      </c>
    </row>
    <row r="450" spans="1:7" x14ac:dyDescent="0.2">
      <c r="A450" s="79">
        <v>45569</v>
      </c>
      <c r="B450" s="77">
        <v>24183.5</v>
      </c>
      <c r="C450" s="77">
        <v>24300</v>
      </c>
      <c r="E450">
        <f t="shared" si="12"/>
        <v>2024</v>
      </c>
      <c r="F450" s="57">
        <f>_xlfn.XLOOKUP(E450,'Historical Metal Prices'!$L$4:$Z$4,'Historical Metal Prices'!$L$10:$Z$10)</f>
        <v>2.949525204852077E-2</v>
      </c>
      <c r="G450" s="77">
        <f t="shared" si="13"/>
        <v>24896.798427915401</v>
      </c>
    </row>
    <row r="451" spans="1:7" x14ac:dyDescent="0.2">
      <c r="A451" s="79">
        <v>45568</v>
      </c>
      <c r="B451" s="77">
        <v>24183.5</v>
      </c>
      <c r="C451" s="77">
        <v>24300</v>
      </c>
      <c r="E451">
        <f t="shared" si="12"/>
        <v>2024</v>
      </c>
      <c r="F451" s="57">
        <f>_xlfn.XLOOKUP(E451,'Historical Metal Prices'!$L$4:$Z$4,'Historical Metal Prices'!$L$10:$Z$10)</f>
        <v>2.949525204852077E-2</v>
      </c>
      <c r="G451" s="77">
        <f t="shared" si="13"/>
        <v>24896.798427915401</v>
      </c>
    </row>
    <row r="452" spans="1:7" x14ac:dyDescent="0.2">
      <c r="A452" s="79">
        <v>45567</v>
      </c>
      <c r="B452" s="77">
        <v>24167</v>
      </c>
      <c r="C452" s="77">
        <v>24300</v>
      </c>
      <c r="E452">
        <f t="shared" si="12"/>
        <v>2024</v>
      </c>
      <c r="F452" s="57">
        <f>_xlfn.XLOOKUP(E452,'Historical Metal Prices'!$L$4:$Z$4,'Historical Metal Prices'!$L$10:$Z$10)</f>
        <v>2.949525204852077E-2</v>
      </c>
      <c r="G452" s="77">
        <f t="shared" si="13"/>
        <v>24879.8117562566</v>
      </c>
    </row>
    <row r="453" spans="1:7" x14ac:dyDescent="0.2">
      <c r="A453" s="79">
        <v>45566</v>
      </c>
      <c r="B453" s="77">
        <v>24161.5</v>
      </c>
      <c r="C453" s="77">
        <v>24300</v>
      </c>
      <c r="E453">
        <f t="shared" si="12"/>
        <v>2024</v>
      </c>
      <c r="F453" s="57">
        <f>_xlfn.XLOOKUP(E453,'Historical Metal Prices'!$L$4:$Z$4,'Historical Metal Prices'!$L$10:$Z$10)</f>
        <v>2.949525204852077E-2</v>
      </c>
      <c r="G453" s="77">
        <f t="shared" si="13"/>
        <v>24874.149532370335</v>
      </c>
    </row>
    <row r="454" spans="1:7" x14ac:dyDescent="0.2">
      <c r="A454" s="79">
        <v>45565</v>
      </c>
      <c r="B454" s="77">
        <v>24156</v>
      </c>
      <c r="C454" s="77">
        <v>24300</v>
      </c>
      <c r="E454">
        <f t="shared" si="12"/>
        <v>2024</v>
      </c>
      <c r="F454" s="57">
        <f>_xlfn.XLOOKUP(E454,'Historical Metal Prices'!$L$4:$Z$4,'Historical Metal Prices'!$L$10:$Z$10)</f>
        <v>2.949525204852077E-2</v>
      </c>
      <c r="G454" s="77">
        <f t="shared" si="13"/>
        <v>24868.487308484069</v>
      </c>
    </row>
    <row r="455" spans="1:7" x14ac:dyDescent="0.2">
      <c r="A455" s="79">
        <v>45562</v>
      </c>
      <c r="B455" s="77">
        <v>24145</v>
      </c>
      <c r="C455" s="77">
        <v>24300</v>
      </c>
      <c r="E455">
        <f t="shared" si="12"/>
        <v>2024</v>
      </c>
      <c r="F455" s="57">
        <f>_xlfn.XLOOKUP(E455,'Historical Metal Prices'!$L$4:$Z$4,'Historical Metal Prices'!$L$10:$Z$10)</f>
        <v>2.949525204852077E-2</v>
      </c>
      <c r="G455" s="77">
        <f t="shared" si="13"/>
        <v>24857.162860711534</v>
      </c>
    </row>
    <row r="456" spans="1:7" x14ac:dyDescent="0.2">
      <c r="A456" s="79">
        <v>45561</v>
      </c>
      <c r="B456" s="77">
        <v>24145</v>
      </c>
      <c r="C456" s="77">
        <v>24300</v>
      </c>
      <c r="E456">
        <f t="shared" si="12"/>
        <v>2024</v>
      </c>
      <c r="F456" s="57">
        <f>_xlfn.XLOOKUP(E456,'Historical Metal Prices'!$L$4:$Z$4,'Historical Metal Prices'!$L$10:$Z$10)</f>
        <v>2.949525204852077E-2</v>
      </c>
      <c r="G456" s="77">
        <f t="shared" si="13"/>
        <v>24857.162860711534</v>
      </c>
    </row>
    <row r="457" spans="1:7" x14ac:dyDescent="0.2">
      <c r="A457" s="79">
        <v>45560</v>
      </c>
      <c r="B457" s="77">
        <v>24128.5</v>
      </c>
      <c r="C457" s="77">
        <v>24300</v>
      </c>
      <c r="E457">
        <f t="shared" si="12"/>
        <v>2024</v>
      </c>
      <c r="F457" s="57">
        <f>_xlfn.XLOOKUP(E457,'Historical Metal Prices'!$L$4:$Z$4,'Historical Metal Prices'!$L$10:$Z$10)</f>
        <v>2.949525204852077E-2</v>
      </c>
      <c r="G457" s="77">
        <f t="shared" si="13"/>
        <v>24840.176189052734</v>
      </c>
    </row>
    <row r="458" spans="1:7" x14ac:dyDescent="0.2">
      <c r="A458" s="79">
        <v>45559</v>
      </c>
      <c r="B458" s="77">
        <v>24123</v>
      </c>
      <c r="C458" s="77">
        <v>24300</v>
      </c>
      <c r="E458">
        <f t="shared" si="12"/>
        <v>2024</v>
      </c>
      <c r="F458" s="57">
        <f>_xlfn.XLOOKUP(E458,'Historical Metal Prices'!$L$4:$Z$4,'Historical Metal Prices'!$L$10:$Z$10)</f>
        <v>2.949525204852077E-2</v>
      </c>
      <c r="G458" s="77">
        <f t="shared" si="13"/>
        <v>24834.513965166465</v>
      </c>
    </row>
    <row r="459" spans="1:7" x14ac:dyDescent="0.2">
      <c r="A459" s="79">
        <v>45558</v>
      </c>
      <c r="B459" s="77">
        <v>24117</v>
      </c>
      <c r="C459" s="77">
        <v>24300</v>
      </c>
      <c r="E459">
        <f t="shared" ref="E459:E522" si="14">YEAR(A459)</f>
        <v>2024</v>
      </c>
      <c r="F459" s="57">
        <f>_xlfn.XLOOKUP(E459,'Historical Metal Prices'!$L$4:$Z$4,'Historical Metal Prices'!$L$10:$Z$10)</f>
        <v>2.949525204852077E-2</v>
      </c>
      <c r="G459" s="77">
        <f t="shared" ref="G459:G522" si="15">IFERROR(B459*(1+F459),G460)</f>
        <v>24828.336993654175</v>
      </c>
    </row>
    <row r="460" spans="1:7" x14ac:dyDescent="0.2">
      <c r="A460" s="79">
        <v>45555</v>
      </c>
      <c r="B460" s="77">
        <v>24107</v>
      </c>
      <c r="C460" s="77">
        <v>24300</v>
      </c>
      <c r="E460">
        <f t="shared" si="14"/>
        <v>2024</v>
      </c>
      <c r="F460" s="57">
        <f>_xlfn.XLOOKUP(E460,'Historical Metal Prices'!$L$4:$Z$4,'Historical Metal Prices'!$L$10:$Z$10)</f>
        <v>2.949525204852077E-2</v>
      </c>
      <c r="G460" s="77">
        <f t="shared" si="15"/>
        <v>24818.042041133689</v>
      </c>
    </row>
    <row r="461" spans="1:7" x14ac:dyDescent="0.2">
      <c r="A461" s="79">
        <v>45554</v>
      </c>
      <c r="B461" s="77">
        <v>24107</v>
      </c>
      <c r="C461" s="77">
        <v>24300</v>
      </c>
      <c r="E461">
        <f t="shared" si="14"/>
        <v>2024</v>
      </c>
      <c r="F461" s="57">
        <f>_xlfn.XLOOKUP(E461,'Historical Metal Prices'!$L$4:$Z$4,'Historical Metal Prices'!$L$10:$Z$10)</f>
        <v>2.949525204852077E-2</v>
      </c>
      <c r="G461" s="77">
        <f t="shared" si="15"/>
        <v>24818.042041133689</v>
      </c>
    </row>
    <row r="462" spans="1:7" x14ac:dyDescent="0.2">
      <c r="A462" s="79">
        <v>45553</v>
      </c>
      <c r="B462" s="77">
        <v>24091</v>
      </c>
      <c r="C462" s="77">
        <v>24300</v>
      </c>
      <c r="E462">
        <f t="shared" si="14"/>
        <v>2024</v>
      </c>
      <c r="F462" s="57">
        <f>_xlfn.XLOOKUP(E462,'Historical Metal Prices'!$L$4:$Z$4,'Historical Metal Prices'!$L$10:$Z$10)</f>
        <v>2.949525204852077E-2</v>
      </c>
      <c r="G462" s="77">
        <f t="shared" si="15"/>
        <v>24801.570117100913</v>
      </c>
    </row>
    <row r="463" spans="1:7" x14ac:dyDescent="0.2">
      <c r="A463" s="79">
        <v>45552</v>
      </c>
      <c r="B463" s="77">
        <v>24086</v>
      </c>
      <c r="C463" s="77">
        <v>24300</v>
      </c>
      <c r="E463">
        <f t="shared" si="14"/>
        <v>2024</v>
      </c>
      <c r="F463" s="57">
        <f>_xlfn.XLOOKUP(E463,'Historical Metal Prices'!$L$4:$Z$4,'Historical Metal Prices'!$L$10:$Z$10)</f>
        <v>2.949525204852077E-2</v>
      </c>
      <c r="G463" s="77">
        <f t="shared" si="15"/>
        <v>24796.422640840672</v>
      </c>
    </row>
    <row r="464" spans="1:7" x14ac:dyDescent="0.2">
      <c r="A464" s="79">
        <v>45551</v>
      </c>
      <c r="B464" s="77">
        <v>24081</v>
      </c>
      <c r="C464" s="77">
        <v>24300</v>
      </c>
      <c r="E464">
        <f t="shared" si="14"/>
        <v>2024</v>
      </c>
      <c r="F464" s="57">
        <f>_xlfn.XLOOKUP(E464,'Historical Metal Prices'!$L$4:$Z$4,'Historical Metal Prices'!$L$10:$Z$10)</f>
        <v>2.949525204852077E-2</v>
      </c>
      <c r="G464" s="77">
        <f t="shared" si="15"/>
        <v>24791.275164580427</v>
      </c>
    </row>
    <row r="465" spans="1:7" x14ac:dyDescent="0.2">
      <c r="A465" s="79">
        <v>45548</v>
      </c>
      <c r="B465" s="77">
        <v>24070</v>
      </c>
      <c r="C465" s="77">
        <v>24300</v>
      </c>
      <c r="E465">
        <f t="shared" si="14"/>
        <v>2024</v>
      </c>
      <c r="F465" s="57">
        <f>_xlfn.XLOOKUP(E465,'Historical Metal Prices'!$L$4:$Z$4,'Historical Metal Prices'!$L$10:$Z$10)</f>
        <v>2.949525204852077E-2</v>
      </c>
      <c r="G465" s="77">
        <f t="shared" si="15"/>
        <v>24779.950716807896</v>
      </c>
    </row>
    <row r="466" spans="1:7" x14ac:dyDescent="0.2">
      <c r="A466" s="79">
        <v>45547</v>
      </c>
      <c r="B466" s="77">
        <v>24070</v>
      </c>
      <c r="C466" s="77">
        <v>24300</v>
      </c>
      <c r="E466">
        <f t="shared" si="14"/>
        <v>2024</v>
      </c>
      <c r="F466" s="57">
        <f>_xlfn.XLOOKUP(E466,'Historical Metal Prices'!$L$4:$Z$4,'Historical Metal Prices'!$L$10:$Z$10)</f>
        <v>2.949525204852077E-2</v>
      </c>
      <c r="G466" s="77">
        <f t="shared" si="15"/>
        <v>24779.950716807896</v>
      </c>
    </row>
    <row r="467" spans="1:7" x14ac:dyDescent="0.2">
      <c r="A467" s="79">
        <v>45546</v>
      </c>
      <c r="B467" s="77">
        <v>24053</v>
      </c>
      <c r="C467" s="77">
        <v>24300</v>
      </c>
      <c r="E467">
        <f t="shared" si="14"/>
        <v>2024</v>
      </c>
      <c r="F467" s="57">
        <f>_xlfn.XLOOKUP(E467,'Historical Metal Prices'!$L$4:$Z$4,'Historical Metal Prices'!$L$10:$Z$10)</f>
        <v>2.949525204852077E-2</v>
      </c>
      <c r="G467" s="77">
        <f t="shared" si="15"/>
        <v>24762.449297523071</v>
      </c>
    </row>
    <row r="468" spans="1:7" x14ac:dyDescent="0.2">
      <c r="A468" s="79">
        <v>45545</v>
      </c>
      <c r="B468" s="77">
        <v>24048</v>
      </c>
      <c r="C468" s="77">
        <v>24300</v>
      </c>
      <c r="E468">
        <f t="shared" si="14"/>
        <v>2024</v>
      </c>
      <c r="F468" s="57">
        <f>_xlfn.XLOOKUP(E468,'Historical Metal Prices'!$L$4:$Z$4,'Historical Metal Prices'!$L$10:$Z$10)</f>
        <v>2.949525204852077E-2</v>
      </c>
      <c r="G468" s="77">
        <f t="shared" si="15"/>
        <v>24757.301821262827</v>
      </c>
    </row>
    <row r="469" spans="1:7" x14ac:dyDescent="0.2">
      <c r="A469" s="79">
        <v>45544</v>
      </c>
      <c r="B469" s="77">
        <v>24042</v>
      </c>
      <c r="C469" s="77">
        <v>24300</v>
      </c>
      <c r="E469">
        <f t="shared" si="14"/>
        <v>2024</v>
      </c>
      <c r="F469" s="57">
        <f>_xlfn.XLOOKUP(E469,'Historical Metal Prices'!$L$4:$Z$4,'Historical Metal Prices'!$L$10:$Z$10)</f>
        <v>2.949525204852077E-2</v>
      </c>
      <c r="G469" s="77">
        <f t="shared" si="15"/>
        <v>24751.124849750537</v>
      </c>
    </row>
    <row r="470" spans="1:7" x14ac:dyDescent="0.2">
      <c r="A470" s="79">
        <v>45541</v>
      </c>
      <c r="B470" s="77">
        <v>24032</v>
      </c>
      <c r="C470" s="77">
        <v>24300</v>
      </c>
      <c r="E470">
        <f t="shared" si="14"/>
        <v>2024</v>
      </c>
      <c r="F470" s="57">
        <f>_xlfn.XLOOKUP(E470,'Historical Metal Prices'!$L$4:$Z$4,'Historical Metal Prices'!$L$10:$Z$10)</f>
        <v>2.949525204852077E-2</v>
      </c>
      <c r="G470" s="77">
        <f t="shared" si="15"/>
        <v>24740.829897230051</v>
      </c>
    </row>
    <row r="471" spans="1:7" x14ac:dyDescent="0.2">
      <c r="A471" s="79">
        <v>45540</v>
      </c>
      <c r="B471" s="77">
        <v>24032</v>
      </c>
      <c r="C471" s="77">
        <v>24300</v>
      </c>
      <c r="E471">
        <f t="shared" si="14"/>
        <v>2024</v>
      </c>
      <c r="F471" s="57">
        <f>_xlfn.XLOOKUP(E471,'Historical Metal Prices'!$L$4:$Z$4,'Historical Metal Prices'!$L$10:$Z$10)</f>
        <v>2.949525204852077E-2</v>
      </c>
      <c r="G471" s="77">
        <f t="shared" si="15"/>
        <v>24740.829897230051</v>
      </c>
    </row>
    <row r="472" spans="1:7" x14ac:dyDescent="0.2">
      <c r="A472" s="79">
        <v>45539</v>
      </c>
      <c r="B472" s="77">
        <v>24016</v>
      </c>
      <c r="C472" s="77">
        <v>24300</v>
      </c>
      <c r="E472">
        <f t="shared" si="14"/>
        <v>2024</v>
      </c>
      <c r="F472" s="57">
        <f>_xlfn.XLOOKUP(E472,'Historical Metal Prices'!$L$4:$Z$4,'Historical Metal Prices'!$L$10:$Z$10)</f>
        <v>2.949525204852077E-2</v>
      </c>
      <c r="G472" s="77">
        <f t="shared" si="15"/>
        <v>24724.357973197275</v>
      </c>
    </row>
    <row r="473" spans="1:7" x14ac:dyDescent="0.2">
      <c r="A473" s="79">
        <v>45538</v>
      </c>
      <c r="B473" s="77">
        <v>24011</v>
      </c>
      <c r="C473" s="77">
        <v>24300</v>
      </c>
      <c r="E473">
        <f t="shared" si="14"/>
        <v>2024</v>
      </c>
      <c r="F473" s="57">
        <f>_xlfn.XLOOKUP(E473,'Historical Metal Prices'!$L$4:$Z$4,'Historical Metal Prices'!$L$10:$Z$10)</f>
        <v>2.949525204852077E-2</v>
      </c>
      <c r="G473" s="77">
        <f t="shared" si="15"/>
        <v>24719.210496937034</v>
      </c>
    </row>
    <row r="474" spans="1:7" x14ac:dyDescent="0.2">
      <c r="A474" s="79">
        <v>45537</v>
      </c>
      <c r="B474" s="77">
        <v>24006</v>
      </c>
      <c r="C474" s="77">
        <v>24300</v>
      </c>
      <c r="E474">
        <f t="shared" si="14"/>
        <v>2024</v>
      </c>
      <c r="F474" s="57">
        <f>_xlfn.XLOOKUP(E474,'Historical Metal Prices'!$L$4:$Z$4,'Historical Metal Prices'!$L$10:$Z$10)</f>
        <v>2.949525204852077E-2</v>
      </c>
      <c r="G474" s="77">
        <f t="shared" si="15"/>
        <v>24714.063020676789</v>
      </c>
    </row>
    <row r="475" spans="1:7" x14ac:dyDescent="0.2">
      <c r="A475" s="79">
        <v>45534</v>
      </c>
      <c r="B475" s="77">
        <v>24000.5</v>
      </c>
      <c r="C475" s="77">
        <v>24300</v>
      </c>
      <c r="E475">
        <f t="shared" si="14"/>
        <v>2024</v>
      </c>
      <c r="F475" s="57">
        <f>_xlfn.XLOOKUP(E475,'Historical Metal Prices'!$L$4:$Z$4,'Historical Metal Prices'!$L$10:$Z$10)</f>
        <v>2.949525204852077E-2</v>
      </c>
      <c r="G475" s="77">
        <f t="shared" si="15"/>
        <v>24708.400796790524</v>
      </c>
    </row>
    <row r="476" spans="1:7" x14ac:dyDescent="0.2">
      <c r="A476" s="79">
        <v>45533</v>
      </c>
      <c r="B476" s="77">
        <v>24000.5</v>
      </c>
      <c r="C476" s="77">
        <v>24300</v>
      </c>
      <c r="E476">
        <f t="shared" si="14"/>
        <v>2024</v>
      </c>
      <c r="F476" s="57">
        <f>_xlfn.XLOOKUP(E476,'Historical Metal Prices'!$L$4:$Z$4,'Historical Metal Prices'!$L$10:$Z$10)</f>
        <v>2.949525204852077E-2</v>
      </c>
      <c r="G476" s="77">
        <f t="shared" si="15"/>
        <v>24708.400796790524</v>
      </c>
    </row>
    <row r="477" spans="1:7" x14ac:dyDescent="0.2">
      <c r="A477" s="79">
        <v>45532</v>
      </c>
      <c r="B477" s="77">
        <v>23979</v>
      </c>
      <c r="C477" s="77">
        <v>24300</v>
      </c>
      <c r="E477">
        <f t="shared" si="14"/>
        <v>2024</v>
      </c>
      <c r="F477" s="57">
        <f>_xlfn.XLOOKUP(E477,'Historical Metal Prices'!$L$4:$Z$4,'Historical Metal Prices'!$L$10:$Z$10)</f>
        <v>2.949525204852077E-2</v>
      </c>
      <c r="G477" s="77">
        <f t="shared" si="15"/>
        <v>24686.266648871479</v>
      </c>
    </row>
    <row r="478" spans="1:7" x14ac:dyDescent="0.2">
      <c r="A478" s="79">
        <v>45531</v>
      </c>
      <c r="B478" s="77">
        <v>23968</v>
      </c>
      <c r="C478" s="77">
        <v>24300</v>
      </c>
      <c r="E478">
        <f t="shared" si="14"/>
        <v>2024</v>
      </c>
      <c r="F478" s="57">
        <f>_xlfn.XLOOKUP(E478,'Historical Metal Prices'!$L$4:$Z$4,'Historical Metal Prices'!$L$10:$Z$10)</f>
        <v>2.949525204852077E-2</v>
      </c>
      <c r="G478" s="77">
        <f t="shared" si="15"/>
        <v>24674.942201098947</v>
      </c>
    </row>
    <row r="479" spans="1:7" ht="16" x14ac:dyDescent="0.2">
      <c r="A479" s="79">
        <v>45530</v>
      </c>
      <c r="B479" s="77">
        <v>23968</v>
      </c>
      <c r="C479" s="78" t="s">
        <v>481</v>
      </c>
      <c r="E479">
        <f t="shared" si="14"/>
        <v>2024</v>
      </c>
      <c r="F479" s="57">
        <f>_xlfn.XLOOKUP(E479,'Historical Metal Prices'!$L$4:$Z$4,'Historical Metal Prices'!$L$10:$Z$10)</f>
        <v>2.949525204852077E-2</v>
      </c>
      <c r="G479" s="77">
        <f t="shared" si="15"/>
        <v>24674.942201098947</v>
      </c>
    </row>
    <row r="480" spans="1:7" x14ac:dyDescent="0.2">
      <c r="A480" s="79">
        <v>45527</v>
      </c>
      <c r="B480" s="77">
        <v>23963</v>
      </c>
      <c r="C480" s="77">
        <v>24300</v>
      </c>
      <c r="E480">
        <f t="shared" si="14"/>
        <v>2024</v>
      </c>
      <c r="F480" s="57">
        <f>_xlfn.XLOOKUP(E480,'Historical Metal Prices'!$L$4:$Z$4,'Historical Metal Prices'!$L$10:$Z$10)</f>
        <v>2.949525204852077E-2</v>
      </c>
      <c r="G480" s="77">
        <f t="shared" si="15"/>
        <v>24669.794724838703</v>
      </c>
    </row>
    <row r="481" spans="1:7" x14ac:dyDescent="0.2">
      <c r="A481" s="79">
        <v>45526</v>
      </c>
      <c r="B481" s="77">
        <v>23963</v>
      </c>
      <c r="C481" s="77">
        <v>24900</v>
      </c>
      <c r="E481">
        <f t="shared" si="14"/>
        <v>2024</v>
      </c>
      <c r="F481" s="57">
        <f>_xlfn.XLOOKUP(E481,'Historical Metal Prices'!$L$4:$Z$4,'Historical Metal Prices'!$L$10:$Z$10)</f>
        <v>2.949525204852077E-2</v>
      </c>
      <c r="G481" s="77">
        <f t="shared" si="15"/>
        <v>24669.794724838703</v>
      </c>
    </row>
    <row r="482" spans="1:7" x14ac:dyDescent="0.2">
      <c r="A482" s="79">
        <v>45525</v>
      </c>
      <c r="B482" s="77">
        <v>24536</v>
      </c>
      <c r="C482" s="77">
        <v>24900</v>
      </c>
      <c r="E482">
        <f t="shared" si="14"/>
        <v>2024</v>
      </c>
      <c r="F482" s="57">
        <f>_xlfn.XLOOKUP(E482,'Historical Metal Prices'!$L$4:$Z$4,'Historical Metal Prices'!$L$10:$Z$10)</f>
        <v>2.949525204852077E-2</v>
      </c>
      <c r="G482" s="77">
        <f t="shared" si="15"/>
        <v>25259.695504262505</v>
      </c>
    </row>
    <row r="483" spans="1:7" x14ac:dyDescent="0.2">
      <c r="A483" s="79">
        <v>45524</v>
      </c>
      <c r="B483" s="77">
        <v>24536</v>
      </c>
      <c r="C483" s="77">
        <v>24900</v>
      </c>
      <c r="E483">
        <f t="shared" si="14"/>
        <v>2024</v>
      </c>
      <c r="F483" s="57">
        <f>_xlfn.XLOOKUP(E483,'Historical Metal Prices'!$L$4:$Z$4,'Historical Metal Prices'!$L$10:$Z$10)</f>
        <v>2.949525204852077E-2</v>
      </c>
      <c r="G483" s="77">
        <f t="shared" si="15"/>
        <v>25259.695504262505</v>
      </c>
    </row>
    <row r="484" spans="1:7" x14ac:dyDescent="0.2">
      <c r="A484" s="79">
        <v>45523</v>
      </c>
      <c r="B484" s="77">
        <v>24531</v>
      </c>
      <c r="C484" s="77">
        <v>24900</v>
      </c>
      <c r="E484">
        <f t="shared" si="14"/>
        <v>2024</v>
      </c>
      <c r="F484" s="57">
        <f>_xlfn.XLOOKUP(E484,'Historical Metal Prices'!$L$4:$Z$4,'Historical Metal Prices'!$L$10:$Z$10)</f>
        <v>2.949525204852077E-2</v>
      </c>
      <c r="G484" s="77">
        <f t="shared" si="15"/>
        <v>25254.548028002264</v>
      </c>
    </row>
    <row r="485" spans="1:7" x14ac:dyDescent="0.2">
      <c r="A485" s="79">
        <v>45520</v>
      </c>
      <c r="B485" s="77">
        <v>25622</v>
      </c>
      <c r="C485" s="77">
        <v>26000</v>
      </c>
      <c r="E485">
        <f t="shared" si="14"/>
        <v>2024</v>
      </c>
      <c r="F485" s="57">
        <f>_xlfn.XLOOKUP(E485,'Historical Metal Prices'!$L$4:$Z$4,'Historical Metal Prices'!$L$10:$Z$10)</f>
        <v>2.949525204852077E-2</v>
      </c>
      <c r="G485" s="77">
        <f t="shared" si="15"/>
        <v>26377.727347987198</v>
      </c>
    </row>
    <row r="486" spans="1:7" x14ac:dyDescent="0.2">
      <c r="A486" s="79">
        <v>45519</v>
      </c>
      <c r="B486" s="77">
        <v>25622</v>
      </c>
      <c r="C486" s="77">
        <v>26500</v>
      </c>
      <c r="E486">
        <f t="shared" si="14"/>
        <v>2024</v>
      </c>
      <c r="F486" s="57">
        <f>_xlfn.XLOOKUP(E486,'Historical Metal Prices'!$L$4:$Z$4,'Historical Metal Prices'!$L$10:$Z$10)</f>
        <v>2.949525204852077E-2</v>
      </c>
      <c r="G486" s="77">
        <f t="shared" si="15"/>
        <v>26377.727347987198</v>
      </c>
    </row>
    <row r="487" spans="1:7" x14ac:dyDescent="0.2">
      <c r="A487" s="79">
        <v>45518</v>
      </c>
      <c r="B487" s="77">
        <v>26104</v>
      </c>
      <c r="C487" s="77">
        <v>26500</v>
      </c>
      <c r="E487">
        <f t="shared" si="14"/>
        <v>2024</v>
      </c>
      <c r="F487" s="57">
        <f>_xlfn.XLOOKUP(E487,'Historical Metal Prices'!$L$4:$Z$4,'Historical Metal Prices'!$L$10:$Z$10)</f>
        <v>2.949525204852077E-2</v>
      </c>
      <c r="G487" s="77">
        <f t="shared" si="15"/>
        <v>26873.944059474587</v>
      </c>
    </row>
    <row r="488" spans="1:7" x14ac:dyDescent="0.2">
      <c r="A488" s="79">
        <v>45517</v>
      </c>
      <c r="B488" s="77">
        <v>26104</v>
      </c>
      <c r="C488" s="77">
        <v>26500</v>
      </c>
      <c r="E488">
        <f t="shared" si="14"/>
        <v>2024</v>
      </c>
      <c r="F488" s="57">
        <f>_xlfn.XLOOKUP(E488,'Historical Metal Prices'!$L$4:$Z$4,'Historical Metal Prices'!$L$10:$Z$10)</f>
        <v>2.949525204852077E-2</v>
      </c>
      <c r="G488" s="77">
        <f t="shared" si="15"/>
        <v>26873.944059474587</v>
      </c>
    </row>
    <row r="489" spans="1:7" x14ac:dyDescent="0.2">
      <c r="A489" s="79">
        <v>45516</v>
      </c>
      <c r="B489" s="77">
        <v>26099</v>
      </c>
      <c r="C489" s="77">
        <v>26500</v>
      </c>
      <c r="E489">
        <f t="shared" si="14"/>
        <v>2024</v>
      </c>
      <c r="F489" s="57">
        <f>_xlfn.XLOOKUP(E489,'Historical Metal Prices'!$L$4:$Z$4,'Historical Metal Prices'!$L$10:$Z$10)</f>
        <v>2.949525204852077E-2</v>
      </c>
      <c r="G489" s="77">
        <f t="shared" si="15"/>
        <v>26868.796583214342</v>
      </c>
    </row>
    <row r="490" spans="1:7" x14ac:dyDescent="0.2">
      <c r="A490" s="79">
        <v>45513</v>
      </c>
      <c r="B490" s="77">
        <v>26090</v>
      </c>
      <c r="C490" s="77">
        <v>26500</v>
      </c>
      <c r="E490">
        <f t="shared" si="14"/>
        <v>2024</v>
      </c>
      <c r="F490" s="57">
        <f>_xlfn.XLOOKUP(E490,'Historical Metal Prices'!$L$4:$Z$4,'Historical Metal Prices'!$L$10:$Z$10)</f>
        <v>2.949525204852077E-2</v>
      </c>
      <c r="G490" s="77">
        <f t="shared" si="15"/>
        <v>26859.531125945909</v>
      </c>
    </row>
    <row r="491" spans="1:7" x14ac:dyDescent="0.2">
      <c r="A491" s="79">
        <v>45512</v>
      </c>
      <c r="B491" s="77">
        <v>26077</v>
      </c>
      <c r="C491" s="77">
        <v>26500</v>
      </c>
      <c r="E491">
        <f t="shared" si="14"/>
        <v>2024</v>
      </c>
      <c r="F491" s="57">
        <f>_xlfn.XLOOKUP(E491,'Historical Metal Prices'!$L$4:$Z$4,'Historical Metal Prices'!$L$10:$Z$10)</f>
        <v>2.949525204852077E-2</v>
      </c>
      <c r="G491" s="77">
        <f t="shared" si="15"/>
        <v>26846.147687669276</v>
      </c>
    </row>
    <row r="492" spans="1:7" x14ac:dyDescent="0.2">
      <c r="A492" s="79">
        <v>45511</v>
      </c>
      <c r="B492" s="77">
        <v>26077</v>
      </c>
      <c r="C492" s="77">
        <v>26500</v>
      </c>
      <c r="E492">
        <f t="shared" si="14"/>
        <v>2024</v>
      </c>
      <c r="F492" s="57">
        <f>_xlfn.XLOOKUP(E492,'Historical Metal Prices'!$L$4:$Z$4,'Historical Metal Prices'!$L$10:$Z$10)</f>
        <v>2.949525204852077E-2</v>
      </c>
      <c r="G492" s="77">
        <f t="shared" si="15"/>
        <v>26846.147687669276</v>
      </c>
    </row>
    <row r="493" spans="1:7" x14ac:dyDescent="0.2">
      <c r="A493" s="79">
        <v>45510</v>
      </c>
      <c r="B493" s="77">
        <v>26073</v>
      </c>
      <c r="C493" s="77">
        <v>26500</v>
      </c>
      <c r="E493">
        <f t="shared" si="14"/>
        <v>2024</v>
      </c>
      <c r="F493" s="57">
        <f>_xlfn.XLOOKUP(E493,'Historical Metal Prices'!$L$4:$Z$4,'Historical Metal Prices'!$L$10:$Z$10)</f>
        <v>2.949525204852077E-2</v>
      </c>
      <c r="G493" s="77">
        <f t="shared" si="15"/>
        <v>26842.029706661084</v>
      </c>
    </row>
    <row r="494" spans="1:7" x14ac:dyDescent="0.2">
      <c r="A494" s="79">
        <v>45509</v>
      </c>
      <c r="B494" s="77">
        <v>26069</v>
      </c>
      <c r="C494" s="77">
        <v>26500</v>
      </c>
      <c r="E494">
        <f t="shared" si="14"/>
        <v>2024</v>
      </c>
      <c r="F494" s="57">
        <f>_xlfn.XLOOKUP(E494,'Historical Metal Prices'!$L$4:$Z$4,'Historical Metal Prices'!$L$10:$Z$10)</f>
        <v>2.949525204852077E-2</v>
      </c>
      <c r="G494" s="77">
        <f t="shared" si="15"/>
        <v>26837.911725652888</v>
      </c>
    </row>
    <row r="495" spans="1:7" x14ac:dyDescent="0.2">
      <c r="A495" s="79">
        <v>45506</v>
      </c>
      <c r="B495" s="77">
        <v>26065</v>
      </c>
      <c r="C495" s="77">
        <v>26500</v>
      </c>
      <c r="E495">
        <f t="shared" si="14"/>
        <v>2024</v>
      </c>
      <c r="F495" s="57">
        <f>_xlfn.XLOOKUP(E495,'Historical Metal Prices'!$L$4:$Z$4,'Historical Metal Prices'!$L$10:$Z$10)</f>
        <v>2.949525204852077E-2</v>
      </c>
      <c r="G495" s="77">
        <f t="shared" si="15"/>
        <v>26833.793744644692</v>
      </c>
    </row>
    <row r="496" spans="1:7" x14ac:dyDescent="0.2">
      <c r="A496" s="79">
        <v>45505</v>
      </c>
      <c r="B496" s="77">
        <v>26061</v>
      </c>
      <c r="C496" s="77">
        <v>26625</v>
      </c>
      <c r="E496">
        <f t="shared" si="14"/>
        <v>2024</v>
      </c>
      <c r="F496" s="57">
        <f>_xlfn.XLOOKUP(E496,'Historical Metal Prices'!$L$4:$Z$4,'Historical Metal Prices'!$L$10:$Z$10)</f>
        <v>2.949525204852077E-2</v>
      </c>
      <c r="G496" s="77">
        <f t="shared" si="15"/>
        <v>26829.6757636365</v>
      </c>
    </row>
    <row r="497" spans="1:7" x14ac:dyDescent="0.2">
      <c r="A497" s="79">
        <v>45504</v>
      </c>
      <c r="B497" s="77">
        <v>26177</v>
      </c>
      <c r="C497" s="77">
        <v>26625</v>
      </c>
      <c r="E497">
        <f t="shared" si="14"/>
        <v>2024</v>
      </c>
      <c r="F497" s="57">
        <f>_xlfn.XLOOKUP(E497,'Historical Metal Prices'!$L$4:$Z$4,'Historical Metal Prices'!$L$10:$Z$10)</f>
        <v>2.949525204852077E-2</v>
      </c>
      <c r="G497" s="77">
        <f t="shared" si="15"/>
        <v>26949.097212874127</v>
      </c>
    </row>
    <row r="498" spans="1:7" x14ac:dyDescent="0.2">
      <c r="A498" s="79">
        <v>45503</v>
      </c>
      <c r="B498" s="77">
        <v>26177</v>
      </c>
      <c r="C498" s="77">
        <v>26625</v>
      </c>
      <c r="E498">
        <f t="shared" si="14"/>
        <v>2024</v>
      </c>
      <c r="F498" s="57">
        <f>_xlfn.XLOOKUP(E498,'Historical Metal Prices'!$L$4:$Z$4,'Historical Metal Prices'!$L$10:$Z$10)</f>
        <v>2.949525204852077E-2</v>
      </c>
      <c r="G498" s="77">
        <f t="shared" si="15"/>
        <v>26949.097212874127</v>
      </c>
    </row>
    <row r="499" spans="1:7" x14ac:dyDescent="0.2">
      <c r="A499" s="79">
        <v>45502</v>
      </c>
      <c r="B499" s="77">
        <v>26177</v>
      </c>
      <c r="C499" s="77">
        <v>26625</v>
      </c>
      <c r="E499">
        <f t="shared" si="14"/>
        <v>2024</v>
      </c>
      <c r="F499" s="57">
        <f>_xlfn.XLOOKUP(E499,'Historical Metal Prices'!$L$4:$Z$4,'Historical Metal Prices'!$L$10:$Z$10)</f>
        <v>2.949525204852077E-2</v>
      </c>
      <c r="G499" s="77">
        <f t="shared" si="15"/>
        <v>26949.097212874127</v>
      </c>
    </row>
    <row r="500" spans="1:7" x14ac:dyDescent="0.2">
      <c r="A500" s="79">
        <v>45499</v>
      </c>
      <c r="B500" s="77">
        <v>26190</v>
      </c>
      <c r="C500" s="77">
        <v>26625</v>
      </c>
      <c r="E500">
        <f t="shared" si="14"/>
        <v>2024</v>
      </c>
      <c r="F500" s="57">
        <f>_xlfn.XLOOKUP(E500,'Historical Metal Prices'!$L$4:$Z$4,'Historical Metal Prices'!$L$10:$Z$10)</f>
        <v>2.949525204852077E-2</v>
      </c>
      <c r="G500" s="77">
        <f t="shared" si="15"/>
        <v>26962.48065115076</v>
      </c>
    </row>
    <row r="501" spans="1:7" x14ac:dyDescent="0.2">
      <c r="A501" s="79">
        <v>45498</v>
      </c>
      <c r="B501" s="77">
        <v>26186</v>
      </c>
      <c r="C501" s="77">
        <v>26625</v>
      </c>
      <c r="E501">
        <f t="shared" si="14"/>
        <v>2024</v>
      </c>
      <c r="F501" s="57">
        <f>_xlfn.XLOOKUP(E501,'Historical Metal Prices'!$L$4:$Z$4,'Historical Metal Prices'!$L$10:$Z$10)</f>
        <v>2.949525204852077E-2</v>
      </c>
      <c r="G501" s="77">
        <f t="shared" si="15"/>
        <v>26958.362670142564</v>
      </c>
    </row>
    <row r="502" spans="1:7" x14ac:dyDescent="0.2">
      <c r="A502" s="79">
        <v>45497</v>
      </c>
      <c r="B502" s="77">
        <v>26177</v>
      </c>
      <c r="C502" s="77">
        <v>26625</v>
      </c>
      <c r="E502">
        <f t="shared" si="14"/>
        <v>2024</v>
      </c>
      <c r="F502" s="57">
        <f>_xlfn.XLOOKUP(E502,'Historical Metal Prices'!$L$4:$Z$4,'Historical Metal Prices'!$L$10:$Z$10)</f>
        <v>2.949525204852077E-2</v>
      </c>
      <c r="G502" s="77">
        <f t="shared" si="15"/>
        <v>26949.097212874127</v>
      </c>
    </row>
    <row r="503" spans="1:7" x14ac:dyDescent="0.2">
      <c r="A503" s="79">
        <v>45496</v>
      </c>
      <c r="B503" s="77">
        <v>26177</v>
      </c>
      <c r="C503" s="77">
        <v>26625</v>
      </c>
      <c r="E503">
        <f t="shared" si="14"/>
        <v>2024</v>
      </c>
      <c r="F503" s="57">
        <f>_xlfn.XLOOKUP(E503,'Historical Metal Prices'!$L$4:$Z$4,'Historical Metal Prices'!$L$10:$Z$10)</f>
        <v>2.949525204852077E-2</v>
      </c>
      <c r="G503" s="77">
        <f t="shared" si="15"/>
        <v>26949.097212874127</v>
      </c>
    </row>
    <row r="504" spans="1:7" x14ac:dyDescent="0.2">
      <c r="A504" s="79">
        <v>45495</v>
      </c>
      <c r="B504" s="77">
        <v>26177</v>
      </c>
      <c r="C504" s="77">
        <v>26625</v>
      </c>
      <c r="E504">
        <f t="shared" si="14"/>
        <v>2024</v>
      </c>
      <c r="F504" s="57">
        <f>_xlfn.XLOOKUP(E504,'Historical Metal Prices'!$L$4:$Z$4,'Historical Metal Prices'!$L$10:$Z$10)</f>
        <v>2.949525204852077E-2</v>
      </c>
      <c r="G504" s="77">
        <f t="shared" si="15"/>
        <v>26949.097212874127</v>
      </c>
    </row>
    <row r="505" spans="1:7" x14ac:dyDescent="0.2">
      <c r="A505" s="79">
        <v>45492</v>
      </c>
      <c r="B505" s="77">
        <v>26190</v>
      </c>
      <c r="C505" s="77">
        <v>26625</v>
      </c>
      <c r="E505">
        <f t="shared" si="14"/>
        <v>2024</v>
      </c>
      <c r="F505" s="57">
        <f>_xlfn.XLOOKUP(E505,'Historical Metal Prices'!$L$4:$Z$4,'Historical Metal Prices'!$L$10:$Z$10)</f>
        <v>2.949525204852077E-2</v>
      </c>
      <c r="G505" s="77">
        <f t="shared" si="15"/>
        <v>26962.48065115076</v>
      </c>
    </row>
    <row r="506" spans="1:7" x14ac:dyDescent="0.2">
      <c r="A506" s="79">
        <v>45491</v>
      </c>
      <c r="B506" s="77">
        <v>26186</v>
      </c>
      <c r="C506" s="77">
        <v>26625</v>
      </c>
      <c r="E506">
        <f t="shared" si="14"/>
        <v>2024</v>
      </c>
      <c r="F506" s="57">
        <f>_xlfn.XLOOKUP(E506,'Historical Metal Prices'!$L$4:$Z$4,'Historical Metal Prices'!$L$10:$Z$10)</f>
        <v>2.949525204852077E-2</v>
      </c>
      <c r="G506" s="77">
        <f t="shared" si="15"/>
        <v>26958.362670142564</v>
      </c>
    </row>
    <row r="507" spans="1:7" x14ac:dyDescent="0.2">
      <c r="A507" s="79">
        <v>45490</v>
      </c>
      <c r="B507" s="77">
        <v>26177</v>
      </c>
      <c r="C507" s="77">
        <v>26625</v>
      </c>
      <c r="E507">
        <f t="shared" si="14"/>
        <v>2024</v>
      </c>
      <c r="F507" s="57">
        <f>_xlfn.XLOOKUP(E507,'Historical Metal Prices'!$L$4:$Z$4,'Historical Metal Prices'!$L$10:$Z$10)</f>
        <v>2.949525204852077E-2</v>
      </c>
      <c r="G507" s="77">
        <f t="shared" si="15"/>
        <v>26949.097212874127</v>
      </c>
    </row>
    <row r="508" spans="1:7" x14ac:dyDescent="0.2">
      <c r="A508" s="79">
        <v>45489</v>
      </c>
      <c r="B508" s="77">
        <v>26177</v>
      </c>
      <c r="C508" s="77">
        <v>26625</v>
      </c>
      <c r="E508">
        <f t="shared" si="14"/>
        <v>2024</v>
      </c>
      <c r="F508" s="57">
        <f>_xlfn.XLOOKUP(E508,'Historical Metal Prices'!$L$4:$Z$4,'Historical Metal Prices'!$L$10:$Z$10)</f>
        <v>2.949525204852077E-2</v>
      </c>
      <c r="G508" s="77">
        <f t="shared" si="15"/>
        <v>26949.097212874127</v>
      </c>
    </row>
    <row r="509" spans="1:7" x14ac:dyDescent="0.2">
      <c r="A509" s="79">
        <v>45488</v>
      </c>
      <c r="B509" s="77">
        <v>26178</v>
      </c>
      <c r="C509" s="77">
        <v>26625</v>
      </c>
      <c r="E509">
        <f t="shared" si="14"/>
        <v>2024</v>
      </c>
      <c r="F509" s="57">
        <f>_xlfn.XLOOKUP(E509,'Historical Metal Prices'!$L$4:$Z$4,'Historical Metal Prices'!$L$10:$Z$10)</f>
        <v>2.949525204852077E-2</v>
      </c>
      <c r="G509" s="77">
        <f t="shared" si="15"/>
        <v>26950.126708126176</v>
      </c>
    </row>
    <row r="510" spans="1:7" x14ac:dyDescent="0.2">
      <c r="A510" s="79">
        <v>45485</v>
      </c>
      <c r="B510" s="77">
        <v>26198.5</v>
      </c>
      <c r="C510" s="77">
        <v>27150</v>
      </c>
      <c r="E510">
        <f t="shared" si="14"/>
        <v>2024</v>
      </c>
      <c r="F510" s="57">
        <f>_xlfn.XLOOKUP(E510,'Historical Metal Prices'!$L$4:$Z$4,'Historical Metal Prices'!$L$10:$Z$10)</f>
        <v>2.949525204852077E-2</v>
      </c>
      <c r="G510" s="77">
        <f t="shared" si="15"/>
        <v>26971.231360793172</v>
      </c>
    </row>
    <row r="511" spans="1:7" x14ac:dyDescent="0.2">
      <c r="A511" s="79">
        <v>45484</v>
      </c>
      <c r="B511" s="77">
        <v>26724</v>
      </c>
      <c r="C511" s="77">
        <v>27150</v>
      </c>
      <c r="E511">
        <f t="shared" si="14"/>
        <v>2024</v>
      </c>
      <c r="F511" s="57">
        <f>_xlfn.XLOOKUP(E511,'Historical Metal Prices'!$L$4:$Z$4,'Historical Metal Prices'!$L$10:$Z$10)</f>
        <v>2.949525204852077E-2</v>
      </c>
      <c r="G511" s="77">
        <f t="shared" si="15"/>
        <v>27512.231115744667</v>
      </c>
    </row>
    <row r="512" spans="1:7" x14ac:dyDescent="0.2">
      <c r="A512" s="79">
        <v>45483</v>
      </c>
      <c r="B512" s="77">
        <v>26725</v>
      </c>
      <c r="C512" s="77">
        <v>27150</v>
      </c>
      <c r="E512">
        <f t="shared" si="14"/>
        <v>2024</v>
      </c>
      <c r="F512" s="57">
        <f>_xlfn.XLOOKUP(E512,'Historical Metal Prices'!$L$4:$Z$4,'Historical Metal Prices'!$L$10:$Z$10)</f>
        <v>2.949525204852077E-2</v>
      </c>
      <c r="G512" s="77">
        <f t="shared" si="15"/>
        <v>27513.260610996716</v>
      </c>
    </row>
    <row r="513" spans="1:7" x14ac:dyDescent="0.2">
      <c r="A513" s="79">
        <v>45482</v>
      </c>
      <c r="B513" s="77">
        <v>26729</v>
      </c>
      <c r="C513" s="77">
        <v>27150</v>
      </c>
      <c r="E513">
        <f t="shared" si="14"/>
        <v>2024</v>
      </c>
      <c r="F513" s="57">
        <f>_xlfn.XLOOKUP(E513,'Historical Metal Prices'!$L$4:$Z$4,'Historical Metal Prices'!$L$10:$Z$10)</f>
        <v>2.949525204852077E-2</v>
      </c>
      <c r="G513" s="77">
        <f t="shared" si="15"/>
        <v>27517.378592004912</v>
      </c>
    </row>
    <row r="514" spans="1:7" x14ac:dyDescent="0.2">
      <c r="A514" s="79">
        <v>45481</v>
      </c>
      <c r="B514" s="77">
        <v>26733</v>
      </c>
      <c r="C514" s="77">
        <v>27150</v>
      </c>
      <c r="E514">
        <f t="shared" si="14"/>
        <v>2024</v>
      </c>
      <c r="F514" s="57">
        <f>_xlfn.XLOOKUP(E514,'Historical Metal Prices'!$L$4:$Z$4,'Historical Metal Prices'!$L$10:$Z$10)</f>
        <v>2.949525204852077E-2</v>
      </c>
      <c r="G514" s="77">
        <f t="shared" si="15"/>
        <v>27521.496573013104</v>
      </c>
    </row>
    <row r="515" spans="1:7" x14ac:dyDescent="0.2">
      <c r="A515" s="79">
        <v>45478</v>
      </c>
      <c r="B515" s="77">
        <v>26753</v>
      </c>
      <c r="C515" s="77">
        <v>27150</v>
      </c>
      <c r="E515">
        <f t="shared" si="14"/>
        <v>2024</v>
      </c>
      <c r="F515" s="57">
        <f>_xlfn.XLOOKUP(E515,'Historical Metal Prices'!$L$4:$Z$4,'Historical Metal Prices'!$L$10:$Z$10)</f>
        <v>2.949525204852077E-2</v>
      </c>
      <c r="G515" s="77">
        <f t="shared" si="15"/>
        <v>27542.086478054076</v>
      </c>
    </row>
    <row r="516" spans="1:7" x14ac:dyDescent="0.2">
      <c r="A516" s="79">
        <v>45477</v>
      </c>
      <c r="B516" s="77">
        <v>26751.5</v>
      </c>
      <c r="C516" s="77">
        <v>27150</v>
      </c>
      <c r="E516">
        <f t="shared" si="14"/>
        <v>2024</v>
      </c>
      <c r="F516" s="57">
        <f>_xlfn.XLOOKUP(E516,'Historical Metal Prices'!$L$4:$Z$4,'Historical Metal Prices'!$L$10:$Z$10)</f>
        <v>2.949525204852077E-2</v>
      </c>
      <c r="G516" s="77">
        <f t="shared" si="15"/>
        <v>27540.542235176003</v>
      </c>
    </row>
    <row r="517" spans="1:7" x14ac:dyDescent="0.2">
      <c r="A517" s="79">
        <v>45476</v>
      </c>
      <c r="B517" s="77">
        <v>26752</v>
      </c>
      <c r="C517" s="77">
        <v>27150</v>
      </c>
      <c r="E517">
        <f t="shared" si="14"/>
        <v>2024</v>
      </c>
      <c r="F517" s="57">
        <f>_xlfn.XLOOKUP(E517,'Historical Metal Prices'!$L$4:$Z$4,'Historical Metal Prices'!$L$10:$Z$10)</f>
        <v>2.949525204852077E-2</v>
      </c>
      <c r="G517" s="77">
        <f t="shared" si="15"/>
        <v>27541.056982802027</v>
      </c>
    </row>
    <row r="518" spans="1:7" x14ac:dyDescent="0.2">
      <c r="A518" s="79">
        <v>45475</v>
      </c>
      <c r="B518" s="77">
        <v>26757</v>
      </c>
      <c r="C518" s="77">
        <v>27150</v>
      </c>
      <c r="E518">
        <f t="shared" si="14"/>
        <v>2024</v>
      </c>
      <c r="F518" s="57">
        <f>_xlfn.XLOOKUP(E518,'Historical Metal Prices'!$L$4:$Z$4,'Historical Metal Prices'!$L$10:$Z$10)</f>
        <v>2.949525204852077E-2</v>
      </c>
      <c r="G518" s="77">
        <f t="shared" si="15"/>
        <v>27546.204459062272</v>
      </c>
    </row>
    <row r="519" spans="1:7" x14ac:dyDescent="0.2">
      <c r="A519" s="79">
        <v>45474</v>
      </c>
      <c r="B519" s="77">
        <v>26759</v>
      </c>
      <c r="C519" s="77">
        <v>27150</v>
      </c>
      <c r="E519">
        <f t="shared" si="14"/>
        <v>2024</v>
      </c>
      <c r="F519" s="57">
        <f>_xlfn.XLOOKUP(E519,'Historical Metal Prices'!$L$4:$Z$4,'Historical Metal Prices'!$L$10:$Z$10)</f>
        <v>2.949525204852077E-2</v>
      </c>
      <c r="G519" s="77">
        <f t="shared" si="15"/>
        <v>27548.263449566366</v>
      </c>
    </row>
    <row r="520" spans="1:7" x14ac:dyDescent="0.2">
      <c r="A520" s="79">
        <v>45471</v>
      </c>
      <c r="B520" s="77">
        <v>26778.5</v>
      </c>
      <c r="C520" s="77">
        <v>27150</v>
      </c>
      <c r="E520">
        <f t="shared" si="14"/>
        <v>2024</v>
      </c>
      <c r="F520" s="57">
        <f>_xlfn.XLOOKUP(E520,'Historical Metal Prices'!$L$4:$Z$4,'Historical Metal Prices'!$L$10:$Z$10)</f>
        <v>2.949525204852077E-2</v>
      </c>
      <c r="G520" s="77">
        <f t="shared" si="15"/>
        <v>27568.338606981313</v>
      </c>
    </row>
    <row r="521" spans="1:7" x14ac:dyDescent="0.2">
      <c r="A521" s="79">
        <v>45470</v>
      </c>
      <c r="B521" s="77">
        <v>26777</v>
      </c>
      <c r="C521" s="77">
        <v>27150</v>
      </c>
      <c r="E521">
        <f t="shared" si="14"/>
        <v>2024</v>
      </c>
      <c r="F521" s="57">
        <f>_xlfn.XLOOKUP(E521,'Historical Metal Prices'!$L$4:$Z$4,'Historical Metal Prices'!$L$10:$Z$10)</f>
        <v>2.949525204852077E-2</v>
      </c>
      <c r="G521" s="77">
        <f t="shared" si="15"/>
        <v>27566.79436410324</v>
      </c>
    </row>
    <row r="522" spans="1:7" x14ac:dyDescent="0.2">
      <c r="A522" s="79">
        <v>45469</v>
      </c>
      <c r="B522" s="77">
        <v>26778</v>
      </c>
      <c r="C522" s="77">
        <v>27150</v>
      </c>
      <c r="E522">
        <f t="shared" si="14"/>
        <v>2024</v>
      </c>
      <c r="F522" s="57">
        <f>_xlfn.XLOOKUP(E522,'Historical Metal Prices'!$L$4:$Z$4,'Historical Metal Prices'!$L$10:$Z$10)</f>
        <v>2.949525204852077E-2</v>
      </c>
      <c r="G522" s="77">
        <f t="shared" si="15"/>
        <v>27567.823859355289</v>
      </c>
    </row>
    <row r="523" spans="1:7" x14ac:dyDescent="0.2">
      <c r="A523" s="79">
        <v>45468</v>
      </c>
      <c r="B523" s="77">
        <v>26782</v>
      </c>
      <c r="C523" s="77">
        <v>27150</v>
      </c>
      <c r="E523">
        <f t="shared" ref="E523:E586" si="16">YEAR(A523)</f>
        <v>2024</v>
      </c>
      <c r="F523" s="57">
        <f>_xlfn.XLOOKUP(E523,'Historical Metal Prices'!$L$4:$Z$4,'Historical Metal Prices'!$L$10:$Z$10)</f>
        <v>2.949525204852077E-2</v>
      </c>
      <c r="G523" s="77">
        <f t="shared" ref="G523:G586" si="17">IFERROR(B523*(1+F523),G524)</f>
        <v>27571.941840363485</v>
      </c>
    </row>
    <row r="524" spans="1:7" x14ac:dyDescent="0.2">
      <c r="A524" s="79">
        <v>45467</v>
      </c>
      <c r="B524" s="77">
        <v>26786</v>
      </c>
      <c r="C524" s="77">
        <v>27150</v>
      </c>
      <c r="E524">
        <f t="shared" si="16"/>
        <v>2024</v>
      </c>
      <c r="F524" s="57">
        <f>_xlfn.XLOOKUP(E524,'Historical Metal Prices'!$L$4:$Z$4,'Historical Metal Prices'!$L$10:$Z$10)</f>
        <v>2.949525204852077E-2</v>
      </c>
      <c r="G524" s="77">
        <f t="shared" si="17"/>
        <v>27576.059821371677</v>
      </c>
    </row>
    <row r="525" spans="1:7" x14ac:dyDescent="0.2">
      <c r="A525" s="79">
        <v>45464</v>
      </c>
      <c r="B525" s="77">
        <v>26806</v>
      </c>
      <c r="C525" s="77">
        <v>27150</v>
      </c>
      <c r="E525">
        <f t="shared" si="16"/>
        <v>2024</v>
      </c>
      <c r="F525" s="57">
        <f>_xlfn.XLOOKUP(E525,'Historical Metal Prices'!$L$4:$Z$4,'Historical Metal Prices'!$L$10:$Z$10)</f>
        <v>2.949525204852077E-2</v>
      </c>
      <c r="G525" s="77">
        <f t="shared" si="17"/>
        <v>27596.649726412648</v>
      </c>
    </row>
    <row r="526" spans="1:7" x14ac:dyDescent="0.2">
      <c r="A526" s="79">
        <v>45463</v>
      </c>
      <c r="B526" s="77">
        <v>26804</v>
      </c>
      <c r="C526" s="77">
        <v>27150</v>
      </c>
      <c r="E526">
        <f t="shared" si="16"/>
        <v>2024</v>
      </c>
      <c r="F526" s="57">
        <f>_xlfn.XLOOKUP(E526,'Historical Metal Prices'!$L$4:$Z$4,'Historical Metal Prices'!$L$10:$Z$10)</f>
        <v>2.949525204852077E-2</v>
      </c>
      <c r="G526" s="77">
        <f t="shared" si="17"/>
        <v>27594.59073590855</v>
      </c>
    </row>
    <row r="527" spans="1:7" x14ac:dyDescent="0.2">
      <c r="A527" s="79">
        <v>45462</v>
      </c>
      <c r="B527" s="77">
        <v>26804</v>
      </c>
      <c r="C527" s="77">
        <v>27150</v>
      </c>
      <c r="E527">
        <f t="shared" si="16"/>
        <v>2024</v>
      </c>
      <c r="F527" s="57">
        <f>_xlfn.XLOOKUP(E527,'Historical Metal Prices'!$L$4:$Z$4,'Historical Metal Prices'!$L$10:$Z$10)</f>
        <v>2.949525204852077E-2</v>
      </c>
      <c r="G527" s="77">
        <f t="shared" si="17"/>
        <v>27594.59073590855</v>
      </c>
    </row>
    <row r="528" spans="1:7" x14ac:dyDescent="0.2">
      <c r="A528" s="79">
        <v>45461</v>
      </c>
      <c r="B528" s="77">
        <v>26807</v>
      </c>
      <c r="C528" s="77">
        <v>27150</v>
      </c>
      <c r="E528">
        <f t="shared" si="16"/>
        <v>2024</v>
      </c>
      <c r="F528" s="57">
        <f>_xlfn.XLOOKUP(E528,'Historical Metal Prices'!$L$4:$Z$4,'Historical Metal Prices'!$L$10:$Z$10)</f>
        <v>2.949525204852077E-2</v>
      </c>
      <c r="G528" s="77">
        <f t="shared" si="17"/>
        <v>27597.679221664697</v>
      </c>
    </row>
    <row r="529" spans="1:7" x14ac:dyDescent="0.2">
      <c r="A529" s="79">
        <v>45460</v>
      </c>
      <c r="B529" s="77">
        <v>26810</v>
      </c>
      <c r="C529" s="77">
        <v>27150</v>
      </c>
      <c r="E529">
        <f t="shared" si="16"/>
        <v>2024</v>
      </c>
      <c r="F529" s="57">
        <f>_xlfn.XLOOKUP(E529,'Historical Metal Prices'!$L$4:$Z$4,'Historical Metal Prices'!$L$10:$Z$10)</f>
        <v>2.949525204852077E-2</v>
      </c>
      <c r="G529" s="77">
        <f t="shared" si="17"/>
        <v>27600.76770742084</v>
      </c>
    </row>
    <row r="530" spans="1:7" x14ac:dyDescent="0.2">
      <c r="A530" s="79">
        <v>45457</v>
      </c>
      <c r="B530" s="77">
        <v>26832</v>
      </c>
      <c r="C530" s="77">
        <v>27150</v>
      </c>
      <c r="E530">
        <f t="shared" si="16"/>
        <v>2024</v>
      </c>
      <c r="F530" s="57">
        <f>_xlfn.XLOOKUP(E530,'Historical Metal Prices'!$L$4:$Z$4,'Historical Metal Prices'!$L$10:$Z$10)</f>
        <v>2.949525204852077E-2</v>
      </c>
      <c r="G530" s="77">
        <f t="shared" si="17"/>
        <v>27623.41660296591</v>
      </c>
    </row>
    <row r="531" spans="1:7" x14ac:dyDescent="0.2">
      <c r="A531" s="79">
        <v>45456</v>
      </c>
      <c r="B531" s="77">
        <v>26832</v>
      </c>
      <c r="C531" s="77">
        <v>27150</v>
      </c>
      <c r="E531">
        <f t="shared" si="16"/>
        <v>2024</v>
      </c>
      <c r="F531" s="57">
        <f>_xlfn.XLOOKUP(E531,'Historical Metal Prices'!$L$4:$Z$4,'Historical Metal Prices'!$L$10:$Z$10)</f>
        <v>2.949525204852077E-2</v>
      </c>
      <c r="G531" s="77">
        <f t="shared" si="17"/>
        <v>27623.41660296591</v>
      </c>
    </row>
    <row r="532" spans="1:7" x14ac:dyDescent="0.2">
      <c r="A532" s="79">
        <v>45455</v>
      </c>
      <c r="B532" s="77">
        <v>26838</v>
      </c>
      <c r="C532" s="77">
        <v>27150</v>
      </c>
      <c r="E532">
        <f t="shared" si="16"/>
        <v>2024</v>
      </c>
      <c r="F532" s="57">
        <f>_xlfn.XLOOKUP(E532,'Historical Metal Prices'!$L$4:$Z$4,'Historical Metal Prices'!$L$10:$Z$10)</f>
        <v>2.949525204852077E-2</v>
      </c>
      <c r="G532" s="77">
        <f t="shared" si="17"/>
        <v>27629.5935744782</v>
      </c>
    </row>
    <row r="533" spans="1:7" x14ac:dyDescent="0.2">
      <c r="A533" s="79">
        <v>45454</v>
      </c>
      <c r="B533" s="77">
        <v>26843</v>
      </c>
      <c r="C533" s="77">
        <v>27150</v>
      </c>
      <c r="E533">
        <f t="shared" si="16"/>
        <v>2024</v>
      </c>
      <c r="F533" s="57">
        <f>_xlfn.XLOOKUP(E533,'Historical Metal Prices'!$L$4:$Z$4,'Historical Metal Prices'!$L$10:$Z$10)</f>
        <v>2.949525204852077E-2</v>
      </c>
      <c r="G533" s="77">
        <f t="shared" si="17"/>
        <v>27634.741050738445</v>
      </c>
    </row>
    <row r="534" spans="1:7" x14ac:dyDescent="0.2">
      <c r="A534" s="79">
        <v>45453</v>
      </c>
      <c r="B534" s="77">
        <v>26848.5</v>
      </c>
      <c r="C534" s="77">
        <v>27150</v>
      </c>
      <c r="E534">
        <f t="shared" si="16"/>
        <v>2024</v>
      </c>
      <c r="F534" s="57">
        <f>_xlfn.XLOOKUP(E534,'Historical Metal Prices'!$L$4:$Z$4,'Historical Metal Prices'!$L$10:$Z$10)</f>
        <v>2.949525204852077E-2</v>
      </c>
      <c r="G534" s="77">
        <f t="shared" si="17"/>
        <v>27640.40327462471</v>
      </c>
    </row>
    <row r="535" spans="1:7" x14ac:dyDescent="0.2">
      <c r="A535" s="79">
        <v>45450</v>
      </c>
      <c r="B535" s="77">
        <v>26870</v>
      </c>
      <c r="C535" s="77">
        <v>27150</v>
      </c>
      <c r="E535">
        <f t="shared" si="16"/>
        <v>2024</v>
      </c>
      <c r="F535" s="57">
        <f>_xlfn.XLOOKUP(E535,'Historical Metal Prices'!$L$4:$Z$4,'Historical Metal Prices'!$L$10:$Z$10)</f>
        <v>2.949525204852077E-2</v>
      </c>
      <c r="G535" s="77">
        <f t="shared" si="17"/>
        <v>27662.537422543752</v>
      </c>
    </row>
    <row r="536" spans="1:7" x14ac:dyDescent="0.2">
      <c r="A536" s="79">
        <v>45449</v>
      </c>
      <c r="B536" s="77">
        <v>26870</v>
      </c>
      <c r="C536" s="77">
        <v>27150</v>
      </c>
      <c r="E536">
        <f t="shared" si="16"/>
        <v>2024</v>
      </c>
      <c r="F536" s="57">
        <f>_xlfn.XLOOKUP(E536,'Historical Metal Prices'!$L$4:$Z$4,'Historical Metal Prices'!$L$10:$Z$10)</f>
        <v>2.949525204852077E-2</v>
      </c>
      <c r="G536" s="77">
        <f t="shared" si="17"/>
        <v>27662.537422543752</v>
      </c>
    </row>
    <row r="537" spans="1:7" x14ac:dyDescent="0.2">
      <c r="A537" s="79">
        <v>45448</v>
      </c>
      <c r="B537" s="77">
        <v>26875</v>
      </c>
      <c r="C537" s="77">
        <v>27150</v>
      </c>
      <c r="E537">
        <f t="shared" si="16"/>
        <v>2024</v>
      </c>
      <c r="F537" s="57">
        <f>_xlfn.XLOOKUP(E537,'Historical Metal Prices'!$L$4:$Z$4,'Historical Metal Prices'!$L$10:$Z$10)</f>
        <v>2.949525204852077E-2</v>
      </c>
      <c r="G537" s="77">
        <f t="shared" si="17"/>
        <v>27667.684898803996</v>
      </c>
    </row>
    <row r="538" spans="1:7" x14ac:dyDescent="0.2">
      <c r="A538" s="79">
        <v>45447</v>
      </c>
      <c r="B538" s="77">
        <v>26881</v>
      </c>
      <c r="C538" s="77">
        <v>27150</v>
      </c>
      <c r="E538">
        <f t="shared" si="16"/>
        <v>2024</v>
      </c>
      <c r="F538" s="57">
        <f>_xlfn.XLOOKUP(E538,'Historical Metal Prices'!$L$4:$Z$4,'Historical Metal Prices'!$L$10:$Z$10)</f>
        <v>2.949525204852077E-2</v>
      </c>
      <c r="G538" s="77">
        <f t="shared" si="17"/>
        <v>27673.861870316287</v>
      </c>
    </row>
    <row r="539" spans="1:7" x14ac:dyDescent="0.2">
      <c r="A539" s="79">
        <v>45446</v>
      </c>
      <c r="B539" s="77">
        <v>26886</v>
      </c>
      <c r="C539" s="77">
        <v>27150</v>
      </c>
      <c r="E539">
        <f t="shared" si="16"/>
        <v>2024</v>
      </c>
      <c r="F539" s="57">
        <f>_xlfn.XLOOKUP(E539,'Historical Metal Prices'!$L$4:$Z$4,'Historical Metal Prices'!$L$10:$Z$10)</f>
        <v>2.949525204852077E-2</v>
      </c>
      <c r="G539" s="77">
        <f t="shared" si="17"/>
        <v>27679.009346576531</v>
      </c>
    </row>
    <row r="540" spans="1:7" x14ac:dyDescent="0.2">
      <c r="A540" s="79">
        <v>45443</v>
      </c>
      <c r="B540" s="77">
        <v>26908</v>
      </c>
      <c r="C540" s="77">
        <v>27150</v>
      </c>
      <c r="E540">
        <f t="shared" si="16"/>
        <v>2024</v>
      </c>
      <c r="F540" s="57">
        <f>_xlfn.XLOOKUP(E540,'Historical Metal Prices'!$L$4:$Z$4,'Historical Metal Prices'!$L$10:$Z$10)</f>
        <v>2.949525204852077E-2</v>
      </c>
      <c r="G540" s="77">
        <f t="shared" si="17"/>
        <v>27701.658242121597</v>
      </c>
    </row>
    <row r="541" spans="1:7" x14ac:dyDescent="0.2">
      <c r="A541" s="79">
        <v>45442</v>
      </c>
      <c r="B541" s="77">
        <v>26908</v>
      </c>
      <c r="C541" s="77">
        <v>27150</v>
      </c>
      <c r="E541">
        <f t="shared" si="16"/>
        <v>2024</v>
      </c>
      <c r="F541" s="57">
        <f>_xlfn.XLOOKUP(E541,'Historical Metal Prices'!$L$4:$Z$4,'Historical Metal Prices'!$L$10:$Z$10)</f>
        <v>2.949525204852077E-2</v>
      </c>
      <c r="G541" s="77">
        <f t="shared" si="17"/>
        <v>27701.658242121597</v>
      </c>
    </row>
    <row r="542" spans="1:7" x14ac:dyDescent="0.2">
      <c r="A542" s="79">
        <v>45441</v>
      </c>
      <c r="B542" s="77">
        <v>26913</v>
      </c>
      <c r="C542" s="77">
        <v>27150</v>
      </c>
      <c r="E542">
        <f t="shared" si="16"/>
        <v>2024</v>
      </c>
      <c r="F542" s="57">
        <f>_xlfn.XLOOKUP(E542,'Historical Metal Prices'!$L$4:$Z$4,'Historical Metal Prices'!$L$10:$Z$10)</f>
        <v>2.949525204852077E-2</v>
      </c>
      <c r="G542" s="77">
        <f t="shared" si="17"/>
        <v>27706.805718381838</v>
      </c>
    </row>
    <row r="543" spans="1:7" x14ac:dyDescent="0.2">
      <c r="A543" s="79">
        <v>45440</v>
      </c>
      <c r="B543" s="77">
        <v>26918</v>
      </c>
      <c r="C543" s="77">
        <v>27150</v>
      </c>
      <c r="E543">
        <f t="shared" si="16"/>
        <v>2024</v>
      </c>
      <c r="F543" s="57">
        <f>_xlfn.XLOOKUP(E543,'Historical Metal Prices'!$L$4:$Z$4,'Historical Metal Prices'!$L$10:$Z$10)</f>
        <v>2.949525204852077E-2</v>
      </c>
      <c r="G543" s="77">
        <f t="shared" si="17"/>
        <v>27711.953194642083</v>
      </c>
    </row>
    <row r="544" spans="1:7" ht="16" x14ac:dyDescent="0.2">
      <c r="A544" s="79">
        <v>45439</v>
      </c>
      <c r="B544" s="77">
        <v>26945</v>
      </c>
      <c r="C544" s="78" t="s">
        <v>481</v>
      </c>
      <c r="E544">
        <f t="shared" si="16"/>
        <v>2024</v>
      </c>
      <c r="F544" s="57">
        <f>_xlfn.XLOOKUP(E544,'Historical Metal Prices'!$L$4:$Z$4,'Historical Metal Prices'!$L$10:$Z$10)</f>
        <v>2.949525204852077E-2</v>
      </c>
      <c r="G544" s="77">
        <f t="shared" si="17"/>
        <v>27739.749566447394</v>
      </c>
    </row>
    <row r="545" spans="1:7" x14ac:dyDescent="0.2">
      <c r="A545" s="79">
        <v>45436</v>
      </c>
      <c r="B545" s="77">
        <v>26945</v>
      </c>
      <c r="C545" s="77">
        <v>27150</v>
      </c>
      <c r="E545">
        <f t="shared" si="16"/>
        <v>2024</v>
      </c>
      <c r="F545" s="57">
        <f>_xlfn.XLOOKUP(E545,'Historical Metal Prices'!$L$4:$Z$4,'Historical Metal Prices'!$L$10:$Z$10)</f>
        <v>2.949525204852077E-2</v>
      </c>
      <c r="G545" s="77">
        <f t="shared" si="17"/>
        <v>27739.749566447394</v>
      </c>
    </row>
    <row r="546" spans="1:7" x14ac:dyDescent="0.2">
      <c r="A546" s="79">
        <v>45435</v>
      </c>
      <c r="B546" s="77">
        <v>26945</v>
      </c>
      <c r="C546" s="77">
        <v>27150</v>
      </c>
      <c r="E546">
        <f t="shared" si="16"/>
        <v>2024</v>
      </c>
      <c r="F546" s="57">
        <f>_xlfn.XLOOKUP(E546,'Historical Metal Prices'!$L$4:$Z$4,'Historical Metal Prices'!$L$10:$Z$10)</f>
        <v>2.949525204852077E-2</v>
      </c>
      <c r="G546" s="77">
        <f t="shared" si="17"/>
        <v>27739.749566447394</v>
      </c>
    </row>
    <row r="547" spans="1:7" x14ac:dyDescent="0.2">
      <c r="A547" s="79">
        <v>45434</v>
      </c>
      <c r="B547" s="77">
        <v>26950</v>
      </c>
      <c r="C547" s="77">
        <v>27830</v>
      </c>
      <c r="E547">
        <f t="shared" si="16"/>
        <v>2024</v>
      </c>
      <c r="F547" s="57">
        <f>_xlfn.XLOOKUP(E547,'Historical Metal Prices'!$L$4:$Z$4,'Historical Metal Prices'!$L$10:$Z$10)</f>
        <v>2.949525204852077E-2</v>
      </c>
      <c r="G547" s="77">
        <f t="shared" si="17"/>
        <v>27744.897042707635</v>
      </c>
    </row>
    <row r="548" spans="1:7" x14ac:dyDescent="0.2">
      <c r="A548" s="79">
        <v>45433</v>
      </c>
      <c r="B548" s="77">
        <v>27680</v>
      </c>
      <c r="C548" s="77">
        <v>27830</v>
      </c>
      <c r="E548">
        <f t="shared" si="16"/>
        <v>2024</v>
      </c>
      <c r="F548" s="57">
        <f>_xlfn.XLOOKUP(E548,'Historical Metal Prices'!$L$4:$Z$4,'Historical Metal Prices'!$L$10:$Z$10)</f>
        <v>2.949525204852077E-2</v>
      </c>
      <c r="G548" s="77">
        <f t="shared" si="17"/>
        <v>28496.428576703056</v>
      </c>
    </row>
    <row r="549" spans="1:7" x14ac:dyDescent="0.2">
      <c r="A549" s="79">
        <v>45432</v>
      </c>
      <c r="B549" s="77">
        <v>27684</v>
      </c>
      <c r="C549" s="77">
        <v>27830</v>
      </c>
      <c r="E549">
        <f t="shared" si="16"/>
        <v>2024</v>
      </c>
      <c r="F549" s="57">
        <f>_xlfn.XLOOKUP(E549,'Historical Metal Prices'!$L$4:$Z$4,'Historical Metal Prices'!$L$10:$Z$10)</f>
        <v>2.949525204852077E-2</v>
      </c>
      <c r="G549" s="77">
        <f t="shared" si="17"/>
        <v>28500.546557711248</v>
      </c>
    </row>
    <row r="550" spans="1:7" x14ac:dyDescent="0.2">
      <c r="A550" s="79">
        <v>45429</v>
      </c>
      <c r="B550" s="77">
        <v>27702</v>
      </c>
      <c r="C550" s="77">
        <v>27830</v>
      </c>
      <c r="E550">
        <f t="shared" si="16"/>
        <v>2024</v>
      </c>
      <c r="F550" s="57">
        <f>_xlfn.XLOOKUP(E550,'Historical Metal Prices'!$L$4:$Z$4,'Historical Metal Prices'!$L$10:$Z$10)</f>
        <v>2.949525204852077E-2</v>
      </c>
      <c r="G550" s="77">
        <f t="shared" si="17"/>
        <v>28519.077472248122</v>
      </c>
    </row>
    <row r="551" spans="1:7" x14ac:dyDescent="0.2">
      <c r="A551" s="79">
        <v>45428</v>
      </c>
      <c r="B551" s="77">
        <v>27702</v>
      </c>
      <c r="C551" s="77">
        <v>27830</v>
      </c>
      <c r="E551">
        <f t="shared" si="16"/>
        <v>2024</v>
      </c>
      <c r="F551" s="57">
        <f>_xlfn.XLOOKUP(E551,'Historical Metal Prices'!$L$4:$Z$4,'Historical Metal Prices'!$L$10:$Z$10)</f>
        <v>2.949525204852077E-2</v>
      </c>
      <c r="G551" s="77">
        <f t="shared" si="17"/>
        <v>28519.077472248122</v>
      </c>
    </row>
    <row r="552" spans="1:7" x14ac:dyDescent="0.2">
      <c r="A552" s="79">
        <v>45427</v>
      </c>
      <c r="B552" s="77">
        <v>27706</v>
      </c>
      <c r="C552" s="77">
        <v>27830</v>
      </c>
      <c r="E552">
        <f t="shared" si="16"/>
        <v>2024</v>
      </c>
      <c r="F552" s="57">
        <f>_xlfn.XLOOKUP(E552,'Historical Metal Prices'!$L$4:$Z$4,'Historical Metal Prices'!$L$10:$Z$10)</f>
        <v>2.949525204852077E-2</v>
      </c>
      <c r="G552" s="77">
        <f t="shared" si="17"/>
        <v>28523.195453256318</v>
      </c>
    </row>
    <row r="553" spans="1:7" x14ac:dyDescent="0.2">
      <c r="A553" s="79">
        <v>45426</v>
      </c>
      <c r="B553" s="77">
        <v>27710</v>
      </c>
      <c r="C553" s="77">
        <v>27830</v>
      </c>
      <c r="E553">
        <f t="shared" si="16"/>
        <v>2024</v>
      </c>
      <c r="F553" s="57">
        <f>_xlfn.XLOOKUP(E553,'Historical Metal Prices'!$L$4:$Z$4,'Historical Metal Prices'!$L$10:$Z$10)</f>
        <v>2.949525204852077E-2</v>
      </c>
      <c r="G553" s="77">
        <f t="shared" si="17"/>
        <v>28527.31343426451</v>
      </c>
    </row>
    <row r="554" spans="1:7" x14ac:dyDescent="0.2">
      <c r="A554" s="79">
        <v>45425</v>
      </c>
      <c r="B554" s="77">
        <v>27714.5</v>
      </c>
      <c r="C554" s="77">
        <v>27830</v>
      </c>
      <c r="E554">
        <f t="shared" si="16"/>
        <v>2024</v>
      </c>
      <c r="F554" s="57">
        <f>_xlfn.XLOOKUP(E554,'Historical Metal Prices'!$L$4:$Z$4,'Historical Metal Prices'!$L$10:$Z$10)</f>
        <v>2.949525204852077E-2</v>
      </c>
      <c r="G554" s="77">
        <f t="shared" si="17"/>
        <v>28531.94616289873</v>
      </c>
    </row>
    <row r="555" spans="1:7" x14ac:dyDescent="0.2">
      <c r="A555" s="79">
        <v>45422</v>
      </c>
      <c r="B555" s="77">
        <v>27728</v>
      </c>
      <c r="C555" s="77">
        <v>27830</v>
      </c>
      <c r="E555">
        <f t="shared" si="16"/>
        <v>2024</v>
      </c>
      <c r="F555" s="57">
        <f>_xlfn.XLOOKUP(E555,'Historical Metal Prices'!$L$4:$Z$4,'Historical Metal Prices'!$L$10:$Z$10)</f>
        <v>2.949525204852077E-2</v>
      </c>
      <c r="G555" s="77">
        <f t="shared" si="17"/>
        <v>28545.844348801384</v>
      </c>
    </row>
    <row r="556" spans="1:7" x14ac:dyDescent="0.2">
      <c r="A556" s="79">
        <v>45421</v>
      </c>
      <c r="B556" s="77">
        <v>27724</v>
      </c>
      <c r="C556" s="77">
        <v>27830</v>
      </c>
      <c r="E556">
        <f t="shared" si="16"/>
        <v>2024</v>
      </c>
      <c r="F556" s="57">
        <f>_xlfn.XLOOKUP(E556,'Historical Metal Prices'!$L$4:$Z$4,'Historical Metal Prices'!$L$10:$Z$10)</f>
        <v>2.949525204852077E-2</v>
      </c>
      <c r="G556" s="77">
        <f t="shared" si="17"/>
        <v>28541.726367793191</v>
      </c>
    </row>
    <row r="557" spans="1:7" x14ac:dyDescent="0.2">
      <c r="A557" s="79">
        <v>45420</v>
      </c>
      <c r="B557" s="77">
        <v>27715.5</v>
      </c>
      <c r="C557" s="77">
        <v>27830</v>
      </c>
      <c r="E557">
        <f t="shared" si="16"/>
        <v>2024</v>
      </c>
      <c r="F557" s="57">
        <f>_xlfn.XLOOKUP(E557,'Historical Metal Prices'!$L$4:$Z$4,'Historical Metal Prices'!$L$10:$Z$10)</f>
        <v>2.949525204852077E-2</v>
      </c>
      <c r="G557" s="77">
        <f t="shared" si="17"/>
        <v>28532.975658150779</v>
      </c>
    </row>
    <row r="558" spans="1:7" x14ac:dyDescent="0.2">
      <c r="A558" s="79">
        <v>45419</v>
      </c>
      <c r="B558" s="77">
        <v>27715.5</v>
      </c>
      <c r="C558" s="77">
        <v>27830</v>
      </c>
      <c r="E558">
        <f t="shared" si="16"/>
        <v>2024</v>
      </c>
      <c r="F558" s="57">
        <f>_xlfn.XLOOKUP(E558,'Historical Metal Prices'!$L$4:$Z$4,'Historical Metal Prices'!$L$10:$Z$10)</f>
        <v>2.949525204852077E-2</v>
      </c>
      <c r="G558" s="77">
        <f t="shared" si="17"/>
        <v>28532.975658150779</v>
      </c>
    </row>
    <row r="559" spans="1:7" ht="16" x14ac:dyDescent="0.2">
      <c r="A559" s="79">
        <v>45418</v>
      </c>
      <c r="B559" s="77">
        <v>27733</v>
      </c>
      <c r="C559" s="78" t="s">
        <v>481</v>
      </c>
      <c r="E559">
        <f t="shared" si="16"/>
        <v>2024</v>
      </c>
      <c r="F559" s="57">
        <f>_xlfn.XLOOKUP(E559,'Historical Metal Prices'!$L$4:$Z$4,'Historical Metal Prices'!$L$10:$Z$10)</f>
        <v>2.949525204852077E-2</v>
      </c>
      <c r="G559" s="77">
        <f t="shared" si="17"/>
        <v>28550.991825061628</v>
      </c>
    </row>
    <row r="560" spans="1:7" x14ac:dyDescent="0.2">
      <c r="A560" s="79">
        <v>45415</v>
      </c>
      <c r="B560" s="77">
        <v>27733</v>
      </c>
      <c r="C560" s="77">
        <v>27830</v>
      </c>
      <c r="E560">
        <f t="shared" si="16"/>
        <v>2024</v>
      </c>
      <c r="F560" s="57">
        <f>_xlfn.XLOOKUP(E560,'Historical Metal Prices'!$L$4:$Z$4,'Historical Metal Prices'!$L$10:$Z$10)</f>
        <v>2.949525204852077E-2</v>
      </c>
      <c r="G560" s="77">
        <f t="shared" si="17"/>
        <v>28550.991825061628</v>
      </c>
    </row>
    <row r="561" spans="1:7" x14ac:dyDescent="0.2">
      <c r="A561" s="79">
        <v>45414</v>
      </c>
      <c r="B561" s="77">
        <v>27729</v>
      </c>
      <c r="C561" s="77">
        <v>27830</v>
      </c>
      <c r="E561">
        <f t="shared" si="16"/>
        <v>2024</v>
      </c>
      <c r="F561" s="57">
        <f>_xlfn.XLOOKUP(E561,'Historical Metal Prices'!$L$4:$Z$4,'Historical Metal Prices'!$L$10:$Z$10)</f>
        <v>2.949525204852077E-2</v>
      </c>
      <c r="G561" s="77">
        <f t="shared" si="17"/>
        <v>28546.873844053433</v>
      </c>
    </row>
    <row r="562" spans="1:7" x14ac:dyDescent="0.2">
      <c r="A562" s="79">
        <v>45413</v>
      </c>
      <c r="B562" s="77">
        <v>27717</v>
      </c>
      <c r="C562" s="77">
        <v>27830</v>
      </c>
      <c r="E562">
        <f t="shared" si="16"/>
        <v>2024</v>
      </c>
      <c r="F562" s="57">
        <f>_xlfn.XLOOKUP(E562,'Historical Metal Prices'!$L$4:$Z$4,'Historical Metal Prices'!$L$10:$Z$10)</f>
        <v>2.949525204852077E-2</v>
      </c>
      <c r="G562" s="77">
        <f t="shared" si="17"/>
        <v>28534.519901028849</v>
      </c>
    </row>
    <row r="563" spans="1:7" x14ac:dyDescent="0.2">
      <c r="A563" s="79">
        <v>45412</v>
      </c>
      <c r="B563" s="77">
        <v>27721</v>
      </c>
      <c r="C563" s="77">
        <v>27830</v>
      </c>
      <c r="E563">
        <f t="shared" si="16"/>
        <v>2024</v>
      </c>
      <c r="F563" s="57">
        <f>_xlfn.XLOOKUP(E563,'Historical Metal Prices'!$L$4:$Z$4,'Historical Metal Prices'!$L$10:$Z$10)</f>
        <v>2.949525204852077E-2</v>
      </c>
      <c r="G563" s="77">
        <f t="shared" si="17"/>
        <v>28538.637882037045</v>
      </c>
    </row>
    <row r="564" spans="1:7" x14ac:dyDescent="0.2">
      <c r="A564" s="79">
        <v>45411</v>
      </c>
      <c r="B564" s="77">
        <v>27721</v>
      </c>
      <c r="C564" s="77">
        <v>27830</v>
      </c>
      <c r="E564">
        <f t="shared" si="16"/>
        <v>2024</v>
      </c>
      <c r="F564" s="57">
        <f>_xlfn.XLOOKUP(E564,'Historical Metal Prices'!$L$4:$Z$4,'Historical Metal Prices'!$L$10:$Z$10)</f>
        <v>2.949525204852077E-2</v>
      </c>
      <c r="G564" s="77">
        <f t="shared" si="17"/>
        <v>28538.637882037045</v>
      </c>
    </row>
    <row r="565" spans="1:7" x14ac:dyDescent="0.2">
      <c r="A565" s="79">
        <v>45408</v>
      </c>
      <c r="B565" s="77">
        <v>27730</v>
      </c>
      <c r="C565" s="77">
        <v>27830</v>
      </c>
      <c r="E565">
        <f t="shared" si="16"/>
        <v>2024</v>
      </c>
      <c r="F565" s="57">
        <f>_xlfn.XLOOKUP(E565,'Historical Metal Prices'!$L$4:$Z$4,'Historical Metal Prices'!$L$10:$Z$10)</f>
        <v>2.949525204852077E-2</v>
      </c>
      <c r="G565" s="77">
        <f t="shared" si="17"/>
        <v>28547.903339305481</v>
      </c>
    </row>
    <row r="566" spans="1:7" x14ac:dyDescent="0.2">
      <c r="A566" s="79">
        <v>45407</v>
      </c>
      <c r="B566" s="77">
        <v>27730</v>
      </c>
      <c r="C566" s="77">
        <v>27830</v>
      </c>
      <c r="E566">
        <f t="shared" si="16"/>
        <v>2024</v>
      </c>
      <c r="F566" s="57">
        <f>_xlfn.XLOOKUP(E566,'Historical Metal Prices'!$L$4:$Z$4,'Historical Metal Prices'!$L$10:$Z$10)</f>
        <v>2.949525204852077E-2</v>
      </c>
      <c r="G566" s="77">
        <f t="shared" si="17"/>
        <v>28547.903339305481</v>
      </c>
    </row>
    <row r="567" spans="1:7" x14ac:dyDescent="0.2">
      <c r="A567" s="79">
        <v>45406</v>
      </c>
      <c r="B567" s="77">
        <v>27722</v>
      </c>
      <c r="C567" s="77">
        <v>27830</v>
      </c>
      <c r="E567">
        <f t="shared" si="16"/>
        <v>2024</v>
      </c>
      <c r="F567" s="57">
        <f>_xlfn.XLOOKUP(E567,'Historical Metal Prices'!$L$4:$Z$4,'Historical Metal Prices'!$L$10:$Z$10)</f>
        <v>2.949525204852077E-2</v>
      </c>
      <c r="G567" s="77">
        <f t="shared" si="17"/>
        <v>28539.667377289094</v>
      </c>
    </row>
    <row r="568" spans="1:7" x14ac:dyDescent="0.2">
      <c r="A568" s="79">
        <v>45405</v>
      </c>
      <c r="B568" s="77">
        <v>27722</v>
      </c>
      <c r="C568" s="77">
        <v>27830</v>
      </c>
      <c r="E568">
        <f t="shared" si="16"/>
        <v>2024</v>
      </c>
      <c r="F568" s="57">
        <f>_xlfn.XLOOKUP(E568,'Historical Metal Prices'!$L$4:$Z$4,'Historical Metal Prices'!$L$10:$Z$10)</f>
        <v>2.949525204852077E-2</v>
      </c>
      <c r="G568" s="77">
        <f t="shared" si="17"/>
        <v>28539.667377289094</v>
      </c>
    </row>
    <row r="569" spans="1:7" x14ac:dyDescent="0.2">
      <c r="A569" s="79">
        <v>45404</v>
      </c>
      <c r="B569" s="77">
        <v>27722</v>
      </c>
      <c r="C569" s="77">
        <v>27830</v>
      </c>
      <c r="E569">
        <f t="shared" si="16"/>
        <v>2024</v>
      </c>
      <c r="F569" s="57">
        <f>_xlfn.XLOOKUP(E569,'Historical Metal Prices'!$L$4:$Z$4,'Historical Metal Prices'!$L$10:$Z$10)</f>
        <v>2.949525204852077E-2</v>
      </c>
      <c r="G569" s="77">
        <f t="shared" si="17"/>
        <v>28539.667377289094</v>
      </c>
    </row>
    <row r="570" spans="1:7" x14ac:dyDescent="0.2">
      <c r="A570" s="79">
        <v>45401</v>
      </c>
      <c r="B570" s="77">
        <v>27731</v>
      </c>
      <c r="C570" s="77">
        <v>27830</v>
      </c>
      <c r="E570">
        <f t="shared" si="16"/>
        <v>2024</v>
      </c>
      <c r="F570" s="57">
        <f>_xlfn.XLOOKUP(E570,'Historical Metal Prices'!$L$4:$Z$4,'Historical Metal Prices'!$L$10:$Z$10)</f>
        <v>2.949525204852077E-2</v>
      </c>
      <c r="G570" s="77">
        <f t="shared" si="17"/>
        <v>28548.93283455753</v>
      </c>
    </row>
    <row r="571" spans="1:7" x14ac:dyDescent="0.2">
      <c r="A571" s="79">
        <v>45400</v>
      </c>
      <c r="B571" s="77">
        <v>27731</v>
      </c>
      <c r="C571" s="77">
        <v>27830</v>
      </c>
      <c r="E571">
        <f t="shared" si="16"/>
        <v>2024</v>
      </c>
      <c r="F571" s="57">
        <f>_xlfn.XLOOKUP(E571,'Historical Metal Prices'!$L$4:$Z$4,'Historical Metal Prices'!$L$10:$Z$10)</f>
        <v>2.949525204852077E-2</v>
      </c>
      <c r="G571" s="77">
        <f t="shared" si="17"/>
        <v>28548.93283455753</v>
      </c>
    </row>
    <row r="572" spans="1:7" x14ac:dyDescent="0.2">
      <c r="A572" s="79">
        <v>45399</v>
      </c>
      <c r="B572" s="77">
        <v>27723</v>
      </c>
      <c r="C572" s="77">
        <v>27830</v>
      </c>
      <c r="E572">
        <f t="shared" si="16"/>
        <v>2024</v>
      </c>
      <c r="F572" s="57">
        <f>_xlfn.XLOOKUP(E572,'Historical Metal Prices'!$L$4:$Z$4,'Historical Metal Prices'!$L$10:$Z$10)</f>
        <v>2.949525204852077E-2</v>
      </c>
      <c r="G572" s="77">
        <f t="shared" si="17"/>
        <v>28540.696872541143</v>
      </c>
    </row>
    <row r="573" spans="1:7" x14ac:dyDescent="0.2">
      <c r="A573" s="79">
        <v>45398</v>
      </c>
      <c r="B573" s="77">
        <v>27719</v>
      </c>
      <c r="C573" s="77">
        <v>27830</v>
      </c>
      <c r="E573">
        <f t="shared" si="16"/>
        <v>2024</v>
      </c>
      <c r="F573" s="57">
        <f>_xlfn.XLOOKUP(E573,'Historical Metal Prices'!$L$4:$Z$4,'Historical Metal Prices'!$L$10:$Z$10)</f>
        <v>2.949525204852077E-2</v>
      </c>
      <c r="G573" s="77">
        <f t="shared" si="17"/>
        <v>28536.578891532947</v>
      </c>
    </row>
    <row r="574" spans="1:7" x14ac:dyDescent="0.2">
      <c r="A574" s="79">
        <v>45397</v>
      </c>
      <c r="B574" s="77">
        <v>27715</v>
      </c>
      <c r="C574" s="77">
        <v>27830</v>
      </c>
      <c r="E574">
        <f t="shared" si="16"/>
        <v>2024</v>
      </c>
      <c r="F574" s="57">
        <f>_xlfn.XLOOKUP(E574,'Historical Metal Prices'!$L$4:$Z$4,'Historical Metal Prices'!$L$10:$Z$10)</f>
        <v>2.949525204852077E-2</v>
      </c>
      <c r="G574" s="77">
        <f t="shared" si="17"/>
        <v>28532.460910524755</v>
      </c>
    </row>
    <row r="575" spans="1:7" x14ac:dyDescent="0.2">
      <c r="A575" s="79">
        <v>45394</v>
      </c>
      <c r="B575" s="77">
        <v>27710</v>
      </c>
      <c r="C575" s="77">
        <v>28550</v>
      </c>
      <c r="E575">
        <f t="shared" si="16"/>
        <v>2024</v>
      </c>
      <c r="F575" s="57">
        <f>_xlfn.XLOOKUP(E575,'Historical Metal Prices'!$L$4:$Z$4,'Historical Metal Prices'!$L$10:$Z$10)</f>
        <v>2.949525204852077E-2</v>
      </c>
      <c r="G575" s="77">
        <f t="shared" si="17"/>
        <v>28527.31343426451</v>
      </c>
    </row>
    <row r="576" spans="1:7" x14ac:dyDescent="0.2">
      <c r="A576" s="79">
        <v>45393</v>
      </c>
      <c r="B576" s="77">
        <v>28426.5</v>
      </c>
      <c r="C576" s="77">
        <v>28550</v>
      </c>
      <c r="E576">
        <f t="shared" si="16"/>
        <v>2024</v>
      </c>
      <c r="F576" s="57">
        <f>_xlfn.XLOOKUP(E576,'Historical Metal Prices'!$L$4:$Z$4,'Historical Metal Prices'!$L$10:$Z$10)</f>
        <v>2.949525204852077E-2</v>
      </c>
      <c r="G576" s="77">
        <f t="shared" si="17"/>
        <v>29264.946782357274</v>
      </c>
    </row>
    <row r="577" spans="1:7" x14ac:dyDescent="0.2">
      <c r="A577" s="79">
        <v>45392</v>
      </c>
      <c r="B577" s="77">
        <v>28411</v>
      </c>
      <c r="C577" s="77">
        <v>28550</v>
      </c>
      <c r="E577">
        <f t="shared" si="16"/>
        <v>2024</v>
      </c>
      <c r="F577" s="57">
        <f>_xlfn.XLOOKUP(E577,'Historical Metal Prices'!$L$4:$Z$4,'Historical Metal Prices'!$L$10:$Z$10)</f>
        <v>2.949525204852077E-2</v>
      </c>
      <c r="G577" s="77">
        <f t="shared" si="17"/>
        <v>29248.989605950523</v>
      </c>
    </row>
    <row r="578" spans="1:7" x14ac:dyDescent="0.2">
      <c r="A578" s="79">
        <v>45391</v>
      </c>
      <c r="B578" s="77">
        <v>28405.5</v>
      </c>
      <c r="C578" s="77">
        <v>28550</v>
      </c>
      <c r="E578">
        <f t="shared" si="16"/>
        <v>2024</v>
      </c>
      <c r="F578" s="57">
        <f>_xlfn.XLOOKUP(E578,'Historical Metal Prices'!$L$4:$Z$4,'Historical Metal Prices'!$L$10:$Z$10)</f>
        <v>2.949525204852077E-2</v>
      </c>
      <c r="G578" s="77">
        <f t="shared" si="17"/>
        <v>29243.327382064257</v>
      </c>
    </row>
    <row r="579" spans="1:7" x14ac:dyDescent="0.2">
      <c r="A579" s="79">
        <v>45390</v>
      </c>
      <c r="B579" s="77">
        <v>28400</v>
      </c>
      <c r="C579" s="77">
        <v>28550</v>
      </c>
      <c r="E579">
        <f t="shared" si="16"/>
        <v>2024</v>
      </c>
      <c r="F579" s="57">
        <f>_xlfn.XLOOKUP(E579,'Historical Metal Prices'!$L$4:$Z$4,'Historical Metal Prices'!$L$10:$Z$10)</f>
        <v>2.949525204852077E-2</v>
      </c>
      <c r="G579" s="77">
        <f t="shared" si="17"/>
        <v>29237.665158177992</v>
      </c>
    </row>
    <row r="580" spans="1:7" x14ac:dyDescent="0.2">
      <c r="A580" s="79">
        <v>45387</v>
      </c>
      <c r="B580" s="77">
        <v>28395</v>
      </c>
      <c r="C580" s="77">
        <v>28550</v>
      </c>
      <c r="E580">
        <f t="shared" si="16"/>
        <v>2024</v>
      </c>
      <c r="F580" s="57">
        <f>_xlfn.XLOOKUP(E580,'Historical Metal Prices'!$L$4:$Z$4,'Historical Metal Prices'!$L$10:$Z$10)</f>
        <v>2.949525204852077E-2</v>
      </c>
      <c r="G580" s="77">
        <f t="shared" si="17"/>
        <v>29232.517681917747</v>
      </c>
    </row>
    <row r="581" spans="1:7" x14ac:dyDescent="0.2">
      <c r="A581" s="79">
        <v>45386</v>
      </c>
      <c r="B581" s="77">
        <v>28390</v>
      </c>
      <c r="C581" s="77">
        <v>28550</v>
      </c>
      <c r="E581">
        <f t="shared" si="16"/>
        <v>2024</v>
      </c>
      <c r="F581" s="57">
        <f>_xlfn.XLOOKUP(E581,'Historical Metal Prices'!$L$4:$Z$4,'Historical Metal Prices'!$L$10:$Z$10)</f>
        <v>2.949525204852077E-2</v>
      </c>
      <c r="G581" s="77">
        <f t="shared" si="17"/>
        <v>29227.370205657506</v>
      </c>
    </row>
    <row r="582" spans="1:7" x14ac:dyDescent="0.2">
      <c r="A582" s="79">
        <v>45385</v>
      </c>
      <c r="B582" s="77">
        <v>28374</v>
      </c>
      <c r="C582" s="77">
        <v>28550</v>
      </c>
      <c r="E582">
        <f t="shared" si="16"/>
        <v>2024</v>
      </c>
      <c r="F582" s="57">
        <f>_xlfn.XLOOKUP(E582,'Historical Metal Prices'!$L$4:$Z$4,'Historical Metal Prices'!$L$10:$Z$10)</f>
        <v>2.949525204852077E-2</v>
      </c>
      <c r="G582" s="77">
        <f t="shared" si="17"/>
        <v>29210.89828162473</v>
      </c>
    </row>
    <row r="583" spans="1:7" x14ac:dyDescent="0.2">
      <c r="A583" s="79">
        <v>45384</v>
      </c>
      <c r="B583" s="77">
        <v>28369</v>
      </c>
      <c r="C583" s="77">
        <v>28550</v>
      </c>
      <c r="E583">
        <f t="shared" si="16"/>
        <v>2024</v>
      </c>
      <c r="F583" s="57">
        <f>_xlfn.XLOOKUP(E583,'Historical Metal Prices'!$L$4:$Z$4,'Historical Metal Prices'!$L$10:$Z$10)</f>
        <v>2.949525204852077E-2</v>
      </c>
      <c r="G583" s="77">
        <f t="shared" si="17"/>
        <v>29205.750805364485</v>
      </c>
    </row>
    <row r="584" spans="1:7" ht="16" x14ac:dyDescent="0.2">
      <c r="A584" s="79">
        <v>45383</v>
      </c>
      <c r="B584" s="77">
        <v>28363.5</v>
      </c>
      <c r="C584" s="78" t="s">
        <v>481</v>
      </c>
      <c r="E584">
        <f t="shared" si="16"/>
        <v>2024</v>
      </c>
      <c r="F584" s="57">
        <f>_xlfn.XLOOKUP(E584,'Historical Metal Prices'!$L$4:$Z$4,'Historical Metal Prices'!$L$10:$Z$10)</f>
        <v>2.949525204852077E-2</v>
      </c>
      <c r="G584" s="77">
        <f t="shared" si="17"/>
        <v>29200.08858147822</v>
      </c>
    </row>
    <row r="585" spans="1:7" ht="16" x14ac:dyDescent="0.2">
      <c r="A585" s="79">
        <v>45380</v>
      </c>
      <c r="B585" s="77">
        <v>28363.5</v>
      </c>
      <c r="C585" s="78" t="s">
        <v>481</v>
      </c>
      <c r="E585">
        <f t="shared" si="16"/>
        <v>2024</v>
      </c>
      <c r="F585" s="57">
        <f>_xlfn.XLOOKUP(E585,'Historical Metal Prices'!$L$4:$Z$4,'Historical Metal Prices'!$L$10:$Z$10)</f>
        <v>2.949525204852077E-2</v>
      </c>
      <c r="G585" s="77">
        <f t="shared" si="17"/>
        <v>29200.08858147822</v>
      </c>
    </row>
    <row r="586" spans="1:7" x14ac:dyDescent="0.2">
      <c r="A586" s="79">
        <v>45379</v>
      </c>
      <c r="B586" s="77">
        <v>28363.5</v>
      </c>
      <c r="C586" s="77">
        <v>28550</v>
      </c>
      <c r="E586">
        <f t="shared" si="16"/>
        <v>2024</v>
      </c>
      <c r="F586" s="57">
        <f>_xlfn.XLOOKUP(E586,'Historical Metal Prices'!$L$4:$Z$4,'Historical Metal Prices'!$L$10:$Z$10)</f>
        <v>2.949525204852077E-2</v>
      </c>
      <c r="G586" s="77">
        <f t="shared" si="17"/>
        <v>29200.08858147822</v>
      </c>
    </row>
    <row r="587" spans="1:7" x14ac:dyDescent="0.2">
      <c r="A587" s="79">
        <v>45378</v>
      </c>
      <c r="B587" s="77">
        <v>28358</v>
      </c>
      <c r="C587" s="77">
        <v>28550</v>
      </c>
      <c r="E587">
        <f t="shared" ref="E587:E650" si="18">YEAR(A587)</f>
        <v>2024</v>
      </c>
      <c r="F587" s="57">
        <f>_xlfn.XLOOKUP(E587,'Historical Metal Prices'!$L$4:$Z$4,'Historical Metal Prices'!$L$10:$Z$10)</f>
        <v>2.949525204852077E-2</v>
      </c>
      <c r="G587" s="77">
        <f t="shared" ref="G587:G650" si="19">IFERROR(B587*(1+F587),G588)</f>
        <v>29194.42635759195</v>
      </c>
    </row>
    <row r="588" spans="1:7" x14ac:dyDescent="0.2">
      <c r="A588" s="79">
        <v>45377</v>
      </c>
      <c r="B588" s="77">
        <v>28331.5</v>
      </c>
      <c r="C588" s="77">
        <v>28550</v>
      </c>
      <c r="E588">
        <f t="shared" si="18"/>
        <v>2024</v>
      </c>
      <c r="F588" s="57">
        <f>_xlfn.XLOOKUP(E588,'Historical Metal Prices'!$L$4:$Z$4,'Historical Metal Prices'!$L$10:$Z$10)</f>
        <v>2.949525204852077E-2</v>
      </c>
      <c r="G588" s="77">
        <f t="shared" si="19"/>
        <v>29167.144733412668</v>
      </c>
    </row>
    <row r="589" spans="1:7" x14ac:dyDescent="0.2">
      <c r="A589" s="79">
        <v>45376</v>
      </c>
      <c r="B589" s="77">
        <v>28326</v>
      </c>
      <c r="C589" s="77">
        <v>28550</v>
      </c>
      <c r="E589">
        <f t="shared" si="18"/>
        <v>2024</v>
      </c>
      <c r="F589" s="57">
        <f>_xlfn.XLOOKUP(E589,'Historical Metal Prices'!$L$4:$Z$4,'Historical Metal Prices'!$L$10:$Z$10)</f>
        <v>2.949525204852077E-2</v>
      </c>
      <c r="G589" s="77">
        <f t="shared" si="19"/>
        <v>29161.482509526399</v>
      </c>
    </row>
    <row r="590" spans="1:7" x14ac:dyDescent="0.2">
      <c r="A590" s="79">
        <v>45373</v>
      </c>
      <c r="B590" s="77">
        <v>28320.5</v>
      </c>
      <c r="C590" s="77">
        <v>28550</v>
      </c>
      <c r="E590">
        <f t="shared" si="18"/>
        <v>2024</v>
      </c>
      <c r="F590" s="57">
        <f>_xlfn.XLOOKUP(E590,'Historical Metal Prices'!$L$4:$Z$4,'Historical Metal Prices'!$L$10:$Z$10)</f>
        <v>2.949525204852077E-2</v>
      </c>
      <c r="G590" s="77">
        <f t="shared" si="19"/>
        <v>29155.820285640133</v>
      </c>
    </row>
    <row r="591" spans="1:7" x14ac:dyDescent="0.2">
      <c r="A591" s="79">
        <v>45372</v>
      </c>
      <c r="B591" s="77">
        <v>28315</v>
      </c>
      <c r="C591" s="77">
        <v>28550</v>
      </c>
      <c r="E591">
        <f t="shared" si="18"/>
        <v>2024</v>
      </c>
      <c r="F591" s="57">
        <f>_xlfn.XLOOKUP(E591,'Historical Metal Prices'!$L$4:$Z$4,'Historical Metal Prices'!$L$10:$Z$10)</f>
        <v>2.949525204852077E-2</v>
      </c>
      <c r="G591" s="77">
        <f t="shared" si="19"/>
        <v>29150.158061753864</v>
      </c>
    </row>
    <row r="592" spans="1:7" x14ac:dyDescent="0.2">
      <c r="A592" s="79">
        <v>45371</v>
      </c>
      <c r="B592" s="77">
        <v>28299</v>
      </c>
      <c r="C592" s="77">
        <v>28550</v>
      </c>
      <c r="E592">
        <f t="shared" si="18"/>
        <v>2024</v>
      </c>
      <c r="F592" s="57">
        <f>_xlfn.XLOOKUP(E592,'Historical Metal Prices'!$L$4:$Z$4,'Historical Metal Prices'!$L$10:$Z$10)</f>
        <v>2.949525204852077E-2</v>
      </c>
      <c r="G592" s="77">
        <f t="shared" si="19"/>
        <v>29133.686137721088</v>
      </c>
    </row>
    <row r="593" spans="1:7" x14ac:dyDescent="0.2">
      <c r="A593" s="79">
        <v>45370</v>
      </c>
      <c r="B593" s="77">
        <v>28293.5</v>
      </c>
      <c r="C593" s="77">
        <v>28550</v>
      </c>
      <c r="E593">
        <f t="shared" si="18"/>
        <v>2024</v>
      </c>
      <c r="F593" s="57">
        <f>_xlfn.XLOOKUP(E593,'Historical Metal Prices'!$L$4:$Z$4,'Historical Metal Prices'!$L$10:$Z$10)</f>
        <v>2.949525204852077E-2</v>
      </c>
      <c r="G593" s="77">
        <f t="shared" si="19"/>
        <v>29128.023913834822</v>
      </c>
    </row>
    <row r="594" spans="1:7" x14ac:dyDescent="0.2">
      <c r="A594" s="79">
        <v>45369</v>
      </c>
      <c r="B594" s="77">
        <v>28288</v>
      </c>
      <c r="C594" s="77">
        <v>28550</v>
      </c>
      <c r="E594">
        <f t="shared" si="18"/>
        <v>2024</v>
      </c>
      <c r="F594" s="57">
        <f>_xlfn.XLOOKUP(E594,'Historical Metal Prices'!$L$4:$Z$4,'Historical Metal Prices'!$L$10:$Z$10)</f>
        <v>2.949525204852077E-2</v>
      </c>
      <c r="G594" s="77">
        <f t="shared" si="19"/>
        <v>29122.361689948557</v>
      </c>
    </row>
    <row r="595" spans="1:7" x14ac:dyDescent="0.2">
      <c r="A595" s="79">
        <v>45366</v>
      </c>
      <c r="B595" s="77">
        <v>28282.5</v>
      </c>
      <c r="C595" s="77">
        <v>28550</v>
      </c>
      <c r="E595">
        <f t="shared" si="18"/>
        <v>2024</v>
      </c>
      <c r="F595" s="57">
        <f>_xlfn.XLOOKUP(E595,'Historical Metal Prices'!$L$4:$Z$4,'Historical Metal Prices'!$L$10:$Z$10)</f>
        <v>2.949525204852077E-2</v>
      </c>
      <c r="G595" s="77">
        <f t="shared" si="19"/>
        <v>29116.699466062288</v>
      </c>
    </row>
    <row r="596" spans="1:7" x14ac:dyDescent="0.2">
      <c r="A596" s="79">
        <v>45365</v>
      </c>
      <c r="B596" s="77">
        <v>28277</v>
      </c>
      <c r="C596" s="77">
        <v>28550</v>
      </c>
      <c r="E596">
        <f t="shared" si="18"/>
        <v>2024</v>
      </c>
      <c r="F596" s="57">
        <f>_xlfn.XLOOKUP(E596,'Historical Metal Prices'!$L$4:$Z$4,'Historical Metal Prices'!$L$10:$Z$10)</f>
        <v>2.949525204852077E-2</v>
      </c>
      <c r="G596" s="77">
        <f t="shared" si="19"/>
        <v>29111.037242176022</v>
      </c>
    </row>
    <row r="597" spans="1:7" x14ac:dyDescent="0.2">
      <c r="A597" s="79">
        <v>45364</v>
      </c>
      <c r="B597" s="77">
        <v>28261</v>
      </c>
      <c r="C597" s="77">
        <v>28550</v>
      </c>
      <c r="E597">
        <f t="shared" si="18"/>
        <v>2024</v>
      </c>
      <c r="F597" s="57">
        <f>_xlfn.XLOOKUP(E597,'Historical Metal Prices'!$L$4:$Z$4,'Historical Metal Prices'!$L$10:$Z$10)</f>
        <v>2.949525204852077E-2</v>
      </c>
      <c r="G597" s="77">
        <f t="shared" si="19"/>
        <v>29094.565318143246</v>
      </c>
    </row>
    <row r="598" spans="1:7" x14ac:dyDescent="0.2">
      <c r="A598" s="79">
        <v>45363</v>
      </c>
      <c r="B598" s="77">
        <v>28255.5</v>
      </c>
      <c r="C598" s="77">
        <v>28550</v>
      </c>
      <c r="E598">
        <f t="shared" si="18"/>
        <v>2024</v>
      </c>
      <c r="F598" s="57">
        <f>_xlfn.XLOOKUP(E598,'Historical Metal Prices'!$L$4:$Z$4,'Historical Metal Prices'!$L$10:$Z$10)</f>
        <v>2.949525204852077E-2</v>
      </c>
      <c r="G598" s="77">
        <f t="shared" si="19"/>
        <v>29088.903094256977</v>
      </c>
    </row>
    <row r="599" spans="1:7" x14ac:dyDescent="0.2">
      <c r="A599" s="79">
        <v>45362</v>
      </c>
      <c r="B599" s="77">
        <v>28250</v>
      </c>
      <c r="C599" s="77">
        <v>28550</v>
      </c>
      <c r="E599">
        <f t="shared" si="18"/>
        <v>2024</v>
      </c>
      <c r="F599" s="57">
        <f>_xlfn.XLOOKUP(E599,'Historical Metal Prices'!$L$4:$Z$4,'Historical Metal Prices'!$L$10:$Z$10)</f>
        <v>2.949525204852077E-2</v>
      </c>
      <c r="G599" s="77">
        <f t="shared" si="19"/>
        <v>29083.240870370711</v>
      </c>
    </row>
    <row r="600" spans="1:7" x14ac:dyDescent="0.2">
      <c r="A600" s="79">
        <v>45359</v>
      </c>
      <c r="B600" s="77">
        <v>28244.5</v>
      </c>
      <c r="C600" s="77">
        <v>28550</v>
      </c>
      <c r="E600">
        <f t="shared" si="18"/>
        <v>2024</v>
      </c>
      <c r="F600" s="57">
        <f>_xlfn.XLOOKUP(E600,'Historical Metal Prices'!$L$4:$Z$4,'Historical Metal Prices'!$L$10:$Z$10)</f>
        <v>2.949525204852077E-2</v>
      </c>
      <c r="G600" s="77">
        <f t="shared" si="19"/>
        <v>29077.578646484446</v>
      </c>
    </row>
    <row r="601" spans="1:7" x14ac:dyDescent="0.2">
      <c r="A601" s="79">
        <v>45358</v>
      </c>
      <c r="B601" s="77">
        <v>28239</v>
      </c>
      <c r="C601" s="77">
        <v>28550</v>
      </c>
      <c r="E601">
        <f t="shared" si="18"/>
        <v>2024</v>
      </c>
      <c r="F601" s="57">
        <f>_xlfn.XLOOKUP(E601,'Historical Metal Prices'!$L$4:$Z$4,'Historical Metal Prices'!$L$10:$Z$10)</f>
        <v>2.949525204852077E-2</v>
      </c>
      <c r="G601" s="77">
        <f t="shared" si="19"/>
        <v>29071.916422598177</v>
      </c>
    </row>
    <row r="602" spans="1:7" x14ac:dyDescent="0.2">
      <c r="A602" s="79">
        <v>45357</v>
      </c>
      <c r="B602" s="77">
        <v>28223</v>
      </c>
      <c r="C602" s="77">
        <v>28550</v>
      </c>
      <c r="E602">
        <f t="shared" si="18"/>
        <v>2024</v>
      </c>
      <c r="F602" s="57">
        <f>_xlfn.XLOOKUP(E602,'Historical Metal Prices'!$L$4:$Z$4,'Historical Metal Prices'!$L$10:$Z$10)</f>
        <v>2.949525204852077E-2</v>
      </c>
      <c r="G602" s="77">
        <f t="shared" si="19"/>
        <v>29055.444498565401</v>
      </c>
    </row>
    <row r="603" spans="1:7" x14ac:dyDescent="0.2">
      <c r="A603" s="79">
        <v>45356</v>
      </c>
      <c r="B603" s="77">
        <v>28218</v>
      </c>
      <c r="C603" s="77">
        <v>28550</v>
      </c>
      <c r="E603">
        <f t="shared" si="18"/>
        <v>2024</v>
      </c>
      <c r="F603" s="57">
        <f>_xlfn.XLOOKUP(E603,'Historical Metal Prices'!$L$4:$Z$4,'Historical Metal Prices'!$L$10:$Z$10)</f>
        <v>2.949525204852077E-2</v>
      </c>
      <c r="G603" s="77">
        <f t="shared" si="19"/>
        <v>29050.29702230516</v>
      </c>
    </row>
    <row r="604" spans="1:7" x14ac:dyDescent="0.2">
      <c r="A604" s="79">
        <v>45355</v>
      </c>
      <c r="B604" s="77">
        <v>28213</v>
      </c>
      <c r="C604" s="77">
        <v>28550</v>
      </c>
      <c r="E604">
        <f t="shared" si="18"/>
        <v>2024</v>
      </c>
      <c r="F604" s="57">
        <f>_xlfn.XLOOKUP(E604,'Historical Metal Prices'!$L$4:$Z$4,'Historical Metal Prices'!$L$10:$Z$10)</f>
        <v>2.949525204852077E-2</v>
      </c>
      <c r="G604" s="77">
        <f t="shared" si="19"/>
        <v>29045.149546044915</v>
      </c>
    </row>
    <row r="605" spans="1:7" x14ac:dyDescent="0.2">
      <c r="A605" s="79">
        <v>45352</v>
      </c>
      <c r="B605" s="77">
        <v>28207.5</v>
      </c>
      <c r="C605" s="77">
        <v>28550</v>
      </c>
      <c r="E605">
        <f t="shared" si="18"/>
        <v>2024</v>
      </c>
      <c r="F605" s="57">
        <f>_xlfn.XLOOKUP(E605,'Historical Metal Prices'!$L$4:$Z$4,'Historical Metal Prices'!$L$10:$Z$10)</f>
        <v>2.949525204852077E-2</v>
      </c>
      <c r="G605" s="77">
        <f t="shared" si="19"/>
        <v>29039.487322158649</v>
      </c>
    </row>
    <row r="606" spans="1:7" x14ac:dyDescent="0.2">
      <c r="A606" s="79">
        <v>45351</v>
      </c>
      <c r="B606" s="77">
        <v>28202</v>
      </c>
      <c r="C606" s="77">
        <v>28550</v>
      </c>
      <c r="E606">
        <f t="shared" si="18"/>
        <v>2024</v>
      </c>
      <c r="F606" s="57">
        <f>_xlfn.XLOOKUP(E606,'Historical Metal Prices'!$L$4:$Z$4,'Historical Metal Prices'!$L$10:$Z$10)</f>
        <v>2.949525204852077E-2</v>
      </c>
      <c r="G606" s="77">
        <f t="shared" si="19"/>
        <v>29033.825098272384</v>
      </c>
    </row>
    <row r="607" spans="1:7" x14ac:dyDescent="0.2">
      <c r="A607" s="79">
        <v>45350</v>
      </c>
      <c r="B607" s="77">
        <v>28186</v>
      </c>
      <c r="C607" s="77">
        <v>28550</v>
      </c>
      <c r="E607">
        <f t="shared" si="18"/>
        <v>2024</v>
      </c>
      <c r="F607" s="57">
        <f>_xlfn.XLOOKUP(E607,'Historical Metal Prices'!$L$4:$Z$4,'Historical Metal Prices'!$L$10:$Z$10)</f>
        <v>2.949525204852077E-2</v>
      </c>
      <c r="G607" s="77">
        <f t="shared" si="19"/>
        <v>29017.353174239608</v>
      </c>
    </row>
    <row r="608" spans="1:7" x14ac:dyDescent="0.2">
      <c r="A608" s="79">
        <v>45349</v>
      </c>
      <c r="B608" s="77">
        <v>28180.5</v>
      </c>
      <c r="C608" s="77">
        <v>28550</v>
      </c>
      <c r="E608">
        <f t="shared" si="18"/>
        <v>2024</v>
      </c>
      <c r="F608" s="57">
        <f>_xlfn.XLOOKUP(E608,'Historical Metal Prices'!$L$4:$Z$4,'Historical Metal Prices'!$L$10:$Z$10)</f>
        <v>2.949525204852077E-2</v>
      </c>
      <c r="G608" s="77">
        <f t="shared" si="19"/>
        <v>29011.690950353339</v>
      </c>
    </row>
    <row r="609" spans="1:7" x14ac:dyDescent="0.2">
      <c r="A609" s="79">
        <v>45348</v>
      </c>
      <c r="B609" s="77">
        <v>28175</v>
      </c>
      <c r="C609" s="77">
        <v>28550</v>
      </c>
      <c r="E609">
        <f t="shared" si="18"/>
        <v>2024</v>
      </c>
      <c r="F609" s="57">
        <f>_xlfn.XLOOKUP(E609,'Historical Metal Prices'!$L$4:$Z$4,'Historical Metal Prices'!$L$10:$Z$10)</f>
        <v>2.949525204852077E-2</v>
      </c>
      <c r="G609" s="77">
        <f t="shared" si="19"/>
        <v>29006.028726467073</v>
      </c>
    </row>
    <row r="610" spans="1:7" x14ac:dyDescent="0.2">
      <c r="A610" s="79">
        <v>45345</v>
      </c>
      <c r="B610" s="77">
        <v>28169.5</v>
      </c>
      <c r="C610" s="77">
        <v>28550</v>
      </c>
      <c r="E610">
        <f t="shared" si="18"/>
        <v>2024</v>
      </c>
      <c r="F610" s="57">
        <f>_xlfn.XLOOKUP(E610,'Historical Metal Prices'!$L$4:$Z$4,'Historical Metal Prices'!$L$10:$Z$10)</f>
        <v>2.949525204852077E-2</v>
      </c>
      <c r="G610" s="77">
        <f t="shared" si="19"/>
        <v>29000.366502580804</v>
      </c>
    </row>
    <row r="611" spans="1:7" x14ac:dyDescent="0.2">
      <c r="A611" s="79">
        <v>45344</v>
      </c>
      <c r="B611" s="77">
        <v>28164</v>
      </c>
      <c r="C611" s="77">
        <v>28550</v>
      </c>
      <c r="E611">
        <f t="shared" si="18"/>
        <v>2024</v>
      </c>
      <c r="F611" s="57">
        <f>_xlfn.XLOOKUP(E611,'Historical Metal Prices'!$L$4:$Z$4,'Historical Metal Prices'!$L$10:$Z$10)</f>
        <v>2.949525204852077E-2</v>
      </c>
      <c r="G611" s="77">
        <f t="shared" si="19"/>
        <v>28994.704278694539</v>
      </c>
    </row>
    <row r="612" spans="1:7" x14ac:dyDescent="0.2">
      <c r="A612" s="79">
        <v>45343</v>
      </c>
      <c r="B612" s="77">
        <v>28148</v>
      </c>
      <c r="C612" s="77">
        <v>28550</v>
      </c>
      <c r="E612">
        <f t="shared" si="18"/>
        <v>2024</v>
      </c>
      <c r="F612" s="57">
        <f>_xlfn.XLOOKUP(E612,'Historical Metal Prices'!$L$4:$Z$4,'Historical Metal Prices'!$L$10:$Z$10)</f>
        <v>2.949525204852077E-2</v>
      </c>
      <c r="G612" s="77">
        <f t="shared" si="19"/>
        <v>28978.232354661763</v>
      </c>
    </row>
    <row r="613" spans="1:7" x14ac:dyDescent="0.2">
      <c r="A613" s="79">
        <v>45342</v>
      </c>
      <c r="B613" s="77">
        <v>28142.5</v>
      </c>
      <c r="C613" s="77">
        <v>28550</v>
      </c>
      <c r="E613">
        <f t="shared" si="18"/>
        <v>2024</v>
      </c>
      <c r="F613" s="57">
        <f>_xlfn.XLOOKUP(E613,'Historical Metal Prices'!$L$4:$Z$4,'Historical Metal Prices'!$L$10:$Z$10)</f>
        <v>2.949525204852077E-2</v>
      </c>
      <c r="G613" s="77">
        <f t="shared" si="19"/>
        <v>28972.570130775497</v>
      </c>
    </row>
    <row r="614" spans="1:7" x14ac:dyDescent="0.2">
      <c r="A614" s="79">
        <v>45341</v>
      </c>
      <c r="B614" s="77">
        <v>28137</v>
      </c>
      <c r="C614" s="77">
        <v>28550</v>
      </c>
      <c r="E614">
        <f t="shared" si="18"/>
        <v>2024</v>
      </c>
      <c r="F614" s="57">
        <f>_xlfn.XLOOKUP(E614,'Historical Metal Prices'!$L$4:$Z$4,'Historical Metal Prices'!$L$10:$Z$10)</f>
        <v>2.949525204852077E-2</v>
      </c>
      <c r="G614" s="77">
        <f t="shared" si="19"/>
        <v>28966.907906889228</v>
      </c>
    </row>
    <row r="615" spans="1:7" x14ac:dyDescent="0.2">
      <c r="A615" s="79">
        <v>45338</v>
      </c>
      <c r="B615" s="77">
        <v>28132.5</v>
      </c>
      <c r="C615" s="77">
        <v>28550</v>
      </c>
      <c r="E615">
        <f t="shared" si="18"/>
        <v>2024</v>
      </c>
      <c r="F615" s="57">
        <f>_xlfn.XLOOKUP(E615,'Historical Metal Prices'!$L$4:$Z$4,'Historical Metal Prices'!$L$10:$Z$10)</f>
        <v>2.949525204852077E-2</v>
      </c>
      <c r="G615" s="77">
        <f t="shared" si="19"/>
        <v>28962.275178255011</v>
      </c>
    </row>
    <row r="616" spans="1:7" x14ac:dyDescent="0.2">
      <c r="A616" s="79">
        <v>45337</v>
      </c>
      <c r="B616" s="77">
        <v>28132.5</v>
      </c>
      <c r="C616" s="77">
        <v>28550</v>
      </c>
      <c r="E616">
        <f t="shared" si="18"/>
        <v>2024</v>
      </c>
      <c r="F616" s="57">
        <f>_xlfn.XLOOKUP(E616,'Historical Metal Prices'!$L$4:$Z$4,'Historical Metal Prices'!$L$10:$Z$10)</f>
        <v>2.949525204852077E-2</v>
      </c>
      <c r="G616" s="77">
        <f t="shared" si="19"/>
        <v>28962.275178255011</v>
      </c>
    </row>
    <row r="617" spans="1:7" x14ac:dyDescent="0.2">
      <c r="A617" s="79">
        <v>45336</v>
      </c>
      <c r="B617" s="77">
        <v>28115.5</v>
      </c>
      <c r="C617" s="77">
        <v>28550</v>
      </c>
      <c r="E617">
        <f t="shared" si="18"/>
        <v>2024</v>
      </c>
      <c r="F617" s="57">
        <f>_xlfn.XLOOKUP(E617,'Historical Metal Prices'!$L$4:$Z$4,'Historical Metal Prices'!$L$10:$Z$10)</f>
        <v>2.949525204852077E-2</v>
      </c>
      <c r="G617" s="77">
        <f t="shared" si="19"/>
        <v>28944.773758970186</v>
      </c>
    </row>
    <row r="618" spans="1:7" x14ac:dyDescent="0.2">
      <c r="A618" s="79">
        <v>45335</v>
      </c>
      <c r="B618" s="77">
        <v>28111</v>
      </c>
      <c r="C618" s="77">
        <v>28550</v>
      </c>
      <c r="E618">
        <f t="shared" si="18"/>
        <v>2024</v>
      </c>
      <c r="F618" s="57">
        <f>_xlfn.XLOOKUP(E618,'Historical Metal Prices'!$L$4:$Z$4,'Historical Metal Prices'!$L$10:$Z$10)</f>
        <v>2.949525204852077E-2</v>
      </c>
      <c r="G618" s="77">
        <f t="shared" si="19"/>
        <v>28940.141030335966</v>
      </c>
    </row>
    <row r="619" spans="1:7" x14ac:dyDescent="0.2">
      <c r="A619" s="79">
        <v>45334</v>
      </c>
      <c r="B619" s="77">
        <v>28107</v>
      </c>
      <c r="C619" s="77">
        <v>28550</v>
      </c>
      <c r="E619">
        <f t="shared" si="18"/>
        <v>2024</v>
      </c>
      <c r="F619" s="57">
        <f>_xlfn.XLOOKUP(E619,'Historical Metal Prices'!$L$4:$Z$4,'Historical Metal Prices'!$L$10:$Z$10)</f>
        <v>2.949525204852077E-2</v>
      </c>
      <c r="G619" s="77">
        <f t="shared" si="19"/>
        <v>28936.023049327774</v>
      </c>
    </row>
    <row r="620" spans="1:7" x14ac:dyDescent="0.2">
      <c r="A620" s="79">
        <v>45331</v>
      </c>
      <c r="B620" s="77">
        <v>28102.5</v>
      </c>
      <c r="C620" s="77">
        <v>28550</v>
      </c>
      <c r="E620">
        <f t="shared" si="18"/>
        <v>2024</v>
      </c>
      <c r="F620" s="57">
        <f>_xlfn.XLOOKUP(E620,'Historical Metal Prices'!$L$4:$Z$4,'Historical Metal Prices'!$L$10:$Z$10)</f>
        <v>2.949525204852077E-2</v>
      </c>
      <c r="G620" s="77">
        <f t="shared" si="19"/>
        <v>28931.390320693554</v>
      </c>
    </row>
    <row r="621" spans="1:7" x14ac:dyDescent="0.2">
      <c r="A621" s="79">
        <v>45330</v>
      </c>
      <c r="B621" s="77">
        <v>28098</v>
      </c>
      <c r="C621" s="77">
        <v>29135</v>
      </c>
      <c r="E621">
        <f t="shared" si="18"/>
        <v>2024</v>
      </c>
      <c r="F621" s="57">
        <f>_xlfn.XLOOKUP(E621,'Historical Metal Prices'!$L$4:$Z$4,'Historical Metal Prices'!$L$10:$Z$10)</f>
        <v>2.949525204852077E-2</v>
      </c>
      <c r="G621" s="77">
        <f t="shared" si="19"/>
        <v>28926.757592059337</v>
      </c>
    </row>
    <row r="622" spans="1:7" x14ac:dyDescent="0.2">
      <c r="A622" s="79">
        <v>45329</v>
      </c>
      <c r="B622" s="77">
        <v>28675</v>
      </c>
      <c r="C622" s="77">
        <v>29135</v>
      </c>
      <c r="E622">
        <f t="shared" si="18"/>
        <v>2024</v>
      </c>
      <c r="F622" s="57">
        <f>_xlfn.XLOOKUP(E622,'Historical Metal Prices'!$L$4:$Z$4,'Historical Metal Prices'!$L$10:$Z$10)</f>
        <v>2.949525204852077E-2</v>
      </c>
      <c r="G622" s="77">
        <f t="shared" si="19"/>
        <v>29520.776352491332</v>
      </c>
    </row>
    <row r="623" spans="1:7" x14ac:dyDescent="0.2">
      <c r="A623" s="79">
        <v>45328</v>
      </c>
      <c r="B623" s="77">
        <v>28670.5</v>
      </c>
      <c r="C623" s="77">
        <v>29135</v>
      </c>
      <c r="E623">
        <f t="shared" si="18"/>
        <v>2024</v>
      </c>
      <c r="F623" s="57">
        <f>_xlfn.XLOOKUP(E623,'Historical Metal Prices'!$L$4:$Z$4,'Historical Metal Prices'!$L$10:$Z$10)</f>
        <v>2.949525204852077E-2</v>
      </c>
      <c r="G623" s="77">
        <f t="shared" si="19"/>
        <v>29516.143623857115</v>
      </c>
    </row>
    <row r="624" spans="1:7" x14ac:dyDescent="0.2">
      <c r="A624" s="79">
        <v>45327</v>
      </c>
      <c r="B624" s="77">
        <v>28666</v>
      </c>
      <c r="C624" s="77">
        <v>29135</v>
      </c>
      <c r="E624">
        <f t="shared" si="18"/>
        <v>2024</v>
      </c>
      <c r="F624" s="57">
        <f>_xlfn.XLOOKUP(E624,'Historical Metal Prices'!$L$4:$Z$4,'Historical Metal Prices'!$L$10:$Z$10)</f>
        <v>2.949525204852077E-2</v>
      </c>
      <c r="G624" s="77">
        <f t="shared" si="19"/>
        <v>29511.510895222895</v>
      </c>
    </row>
    <row r="625" spans="1:7" x14ac:dyDescent="0.2">
      <c r="A625" s="79">
        <v>45324</v>
      </c>
      <c r="B625" s="77">
        <v>28688</v>
      </c>
      <c r="C625" s="77">
        <v>29135</v>
      </c>
      <c r="E625">
        <f t="shared" si="18"/>
        <v>2024</v>
      </c>
      <c r="F625" s="57">
        <f>_xlfn.XLOOKUP(E625,'Historical Metal Prices'!$L$4:$Z$4,'Historical Metal Prices'!$L$10:$Z$10)</f>
        <v>2.949525204852077E-2</v>
      </c>
      <c r="G625" s="77">
        <f t="shared" si="19"/>
        <v>29534.159790767964</v>
      </c>
    </row>
    <row r="626" spans="1:7" x14ac:dyDescent="0.2">
      <c r="A626" s="79">
        <v>45323</v>
      </c>
      <c r="B626" s="77">
        <v>28689</v>
      </c>
      <c r="C626" s="77">
        <v>29135</v>
      </c>
      <c r="E626">
        <f t="shared" si="18"/>
        <v>2024</v>
      </c>
      <c r="F626" s="57">
        <f>_xlfn.XLOOKUP(E626,'Historical Metal Prices'!$L$4:$Z$4,'Historical Metal Prices'!$L$10:$Z$10)</f>
        <v>2.949525204852077E-2</v>
      </c>
      <c r="G626" s="77">
        <f t="shared" si="19"/>
        <v>29535.189286020013</v>
      </c>
    </row>
    <row r="627" spans="1:7" x14ac:dyDescent="0.2">
      <c r="A627" s="79">
        <v>45322</v>
      </c>
      <c r="B627" s="77">
        <v>28681.5</v>
      </c>
      <c r="C627" s="77">
        <v>29135</v>
      </c>
      <c r="E627">
        <f t="shared" si="18"/>
        <v>2024</v>
      </c>
      <c r="F627" s="57">
        <f>_xlfn.XLOOKUP(E627,'Historical Metal Prices'!$L$4:$Z$4,'Historical Metal Prices'!$L$10:$Z$10)</f>
        <v>2.949525204852077E-2</v>
      </c>
      <c r="G627" s="77">
        <f t="shared" si="19"/>
        <v>29527.46807162965</v>
      </c>
    </row>
    <row r="628" spans="1:7" x14ac:dyDescent="0.2">
      <c r="A628" s="79">
        <v>45321</v>
      </c>
      <c r="B628" s="77">
        <v>28677</v>
      </c>
      <c r="C628" s="77">
        <v>29135</v>
      </c>
      <c r="E628">
        <f t="shared" si="18"/>
        <v>2024</v>
      </c>
      <c r="F628" s="57">
        <f>_xlfn.XLOOKUP(E628,'Historical Metal Prices'!$L$4:$Z$4,'Historical Metal Prices'!$L$10:$Z$10)</f>
        <v>2.949525204852077E-2</v>
      </c>
      <c r="G628" s="77">
        <f t="shared" si="19"/>
        <v>29522.83534299543</v>
      </c>
    </row>
    <row r="629" spans="1:7" x14ac:dyDescent="0.2">
      <c r="A629" s="79">
        <v>45320</v>
      </c>
      <c r="B629" s="77">
        <v>28678</v>
      </c>
      <c r="C629" s="77">
        <v>29135</v>
      </c>
      <c r="E629">
        <f t="shared" si="18"/>
        <v>2024</v>
      </c>
      <c r="F629" s="57">
        <f>_xlfn.XLOOKUP(E629,'Historical Metal Prices'!$L$4:$Z$4,'Historical Metal Prices'!$L$10:$Z$10)</f>
        <v>2.949525204852077E-2</v>
      </c>
      <c r="G629" s="77">
        <f t="shared" si="19"/>
        <v>29523.864838247478</v>
      </c>
    </row>
    <row r="630" spans="1:7" x14ac:dyDescent="0.2">
      <c r="A630" s="79">
        <v>45317</v>
      </c>
      <c r="B630" s="77">
        <v>28690</v>
      </c>
      <c r="C630" s="77">
        <v>29135</v>
      </c>
      <c r="E630">
        <f t="shared" si="18"/>
        <v>2024</v>
      </c>
      <c r="F630" s="57">
        <f>_xlfn.XLOOKUP(E630,'Historical Metal Prices'!$L$4:$Z$4,'Historical Metal Prices'!$L$10:$Z$10)</f>
        <v>2.949525204852077E-2</v>
      </c>
      <c r="G630" s="77">
        <f t="shared" si="19"/>
        <v>29536.218781272062</v>
      </c>
    </row>
    <row r="631" spans="1:7" x14ac:dyDescent="0.2">
      <c r="A631" s="79">
        <v>45316</v>
      </c>
      <c r="B631" s="77">
        <v>28691</v>
      </c>
      <c r="C631" s="77">
        <v>29135</v>
      </c>
      <c r="E631">
        <f t="shared" si="18"/>
        <v>2024</v>
      </c>
      <c r="F631" s="57">
        <f>_xlfn.XLOOKUP(E631,'Historical Metal Prices'!$L$4:$Z$4,'Historical Metal Prices'!$L$10:$Z$10)</f>
        <v>2.949525204852077E-2</v>
      </c>
      <c r="G631" s="77">
        <f t="shared" si="19"/>
        <v>29537.248276524111</v>
      </c>
    </row>
    <row r="632" spans="1:7" x14ac:dyDescent="0.2">
      <c r="A632" s="79">
        <v>45315</v>
      </c>
      <c r="B632" s="77">
        <v>28683</v>
      </c>
      <c r="C632" s="77">
        <v>29135</v>
      </c>
      <c r="E632">
        <f t="shared" si="18"/>
        <v>2024</v>
      </c>
      <c r="F632" s="57">
        <f>_xlfn.XLOOKUP(E632,'Historical Metal Prices'!$L$4:$Z$4,'Historical Metal Prices'!$L$10:$Z$10)</f>
        <v>2.949525204852077E-2</v>
      </c>
      <c r="G632" s="77">
        <f t="shared" si="19"/>
        <v>29529.01231450772</v>
      </c>
    </row>
    <row r="633" spans="1:7" x14ac:dyDescent="0.2">
      <c r="A633" s="79">
        <v>45314</v>
      </c>
      <c r="B633" s="77">
        <v>28684</v>
      </c>
      <c r="C633" s="77">
        <v>29135</v>
      </c>
      <c r="E633">
        <f t="shared" si="18"/>
        <v>2024</v>
      </c>
      <c r="F633" s="57">
        <f>_xlfn.XLOOKUP(E633,'Historical Metal Prices'!$L$4:$Z$4,'Historical Metal Prices'!$L$10:$Z$10)</f>
        <v>2.949525204852077E-2</v>
      </c>
      <c r="G633" s="77">
        <f t="shared" si="19"/>
        <v>29530.041809759769</v>
      </c>
    </row>
    <row r="634" spans="1:7" x14ac:dyDescent="0.2">
      <c r="A634" s="79">
        <v>45313</v>
      </c>
      <c r="B634" s="77">
        <v>28685</v>
      </c>
      <c r="C634" s="77">
        <v>29135</v>
      </c>
      <c r="E634">
        <f t="shared" si="18"/>
        <v>2024</v>
      </c>
      <c r="F634" s="57">
        <f>_xlfn.XLOOKUP(E634,'Historical Metal Prices'!$L$4:$Z$4,'Historical Metal Prices'!$L$10:$Z$10)</f>
        <v>2.949525204852077E-2</v>
      </c>
      <c r="G634" s="77">
        <f t="shared" si="19"/>
        <v>29531.071305011817</v>
      </c>
    </row>
    <row r="635" spans="1:7" x14ac:dyDescent="0.2">
      <c r="A635" s="79">
        <v>45310</v>
      </c>
      <c r="B635" s="77">
        <v>28696.5</v>
      </c>
      <c r="C635" s="77">
        <v>29135</v>
      </c>
      <c r="E635">
        <f t="shared" si="18"/>
        <v>2024</v>
      </c>
      <c r="F635" s="57">
        <f>_xlfn.XLOOKUP(E635,'Historical Metal Prices'!$L$4:$Z$4,'Historical Metal Prices'!$L$10:$Z$10)</f>
        <v>2.949525204852077E-2</v>
      </c>
      <c r="G635" s="77">
        <f t="shared" si="19"/>
        <v>29542.910500410377</v>
      </c>
    </row>
    <row r="636" spans="1:7" x14ac:dyDescent="0.2">
      <c r="A636" s="79">
        <v>45309</v>
      </c>
      <c r="B636" s="77">
        <v>28697.5</v>
      </c>
      <c r="C636" s="77">
        <v>29135</v>
      </c>
      <c r="E636">
        <f t="shared" si="18"/>
        <v>2024</v>
      </c>
      <c r="F636" s="57">
        <f>_xlfn.XLOOKUP(E636,'Historical Metal Prices'!$L$4:$Z$4,'Historical Metal Prices'!$L$10:$Z$10)</f>
        <v>2.949525204852077E-2</v>
      </c>
      <c r="G636" s="77">
        <f t="shared" si="19"/>
        <v>29543.939995662426</v>
      </c>
    </row>
    <row r="637" spans="1:7" x14ac:dyDescent="0.2">
      <c r="A637" s="79">
        <v>45308</v>
      </c>
      <c r="B637" s="77">
        <v>28690</v>
      </c>
      <c r="C637" s="77">
        <v>29135</v>
      </c>
      <c r="E637">
        <f t="shared" si="18"/>
        <v>2024</v>
      </c>
      <c r="F637" s="57">
        <f>_xlfn.XLOOKUP(E637,'Historical Metal Prices'!$L$4:$Z$4,'Historical Metal Prices'!$L$10:$Z$10)</f>
        <v>2.949525204852077E-2</v>
      </c>
      <c r="G637" s="77">
        <f t="shared" si="19"/>
        <v>29536.218781272062</v>
      </c>
    </row>
    <row r="638" spans="1:7" x14ac:dyDescent="0.2">
      <c r="A638" s="79">
        <v>45307</v>
      </c>
      <c r="B638" s="77">
        <v>28690.75</v>
      </c>
      <c r="C638" s="77">
        <v>29135</v>
      </c>
      <c r="E638">
        <f t="shared" si="18"/>
        <v>2024</v>
      </c>
      <c r="F638" s="57">
        <f>_xlfn.XLOOKUP(E638,'Historical Metal Prices'!$L$4:$Z$4,'Historical Metal Prices'!$L$10:$Z$10)</f>
        <v>2.949525204852077E-2</v>
      </c>
      <c r="G638" s="77">
        <f t="shared" si="19"/>
        <v>29536.990902711099</v>
      </c>
    </row>
    <row r="639" spans="1:7" x14ac:dyDescent="0.2">
      <c r="A639" s="79">
        <v>45306</v>
      </c>
      <c r="B639" s="77">
        <v>28691.5</v>
      </c>
      <c r="C639" s="77">
        <v>29135</v>
      </c>
      <c r="E639">
        <f t="shared" si="18"/>
        <v>2024</v>
      </c>
      <c r="F639" s="57">
        <f>_xlfn.XLOOKUP(E639,'Historical Metal Prices'!$L$4:$Z$4,'Historical Metal Prices'!$L$10:$Z$10)</f>
        <v>2.949525204852077E-2</v>
      </c>
      <c r="G639" s="77">
        <f t="shared" si="19"/>
        <v>29537.763024150132</v>
      </c>
    </row>
    <row r="640" spans="1:7" x14ac:dyDescent="0.2">
      <c r="A640" s="79">
        <v>45303</v>
      </c>
      <c r="B640" s="77">
        <v>28701.75</v>
      </c>
      <c r="C640" s="77">
        <v>29135</v>
      </c>
      <c r="E640">
        <f t="shared" si="18"/>
        <v>2024</v>
      </c>
      <c r="F640" s="57">
        <f>_xlfn.XLOOKUP(E640,'Historical Metal Prices'!$L$4:$Z$4,'Historical Metal Prices'!$L$10:$Z$10)</f>
        <v>2.949525204852077E-2</v>
      </c>
      <c r="G640" s="77">
        <f t="shared" si="19"/>
        <v>29548.31535048363</v>
      </c>
    </row>
    <row r="641" spans="1:7" x14ac:dyDescent="0.2">
      <c r="A641" s="79">
        <v>45302</v>
      </c>
      <c r="B641" s="77">
        <v>28707</v>
      </c>
      <c r="C641" s="77">
        <v>29135</v>
      </c>
      <c r="E641">
        <f t="shared" si="18"/>
        <v>2024</v>
      </c>
      <c r="F641" s="57">
        <f>_xlfn.XLOOKUP(E641,'Historical Metal Prices'!$L$4:$Z$4,'Historical Metal Prices'!$L$10:$Z$10)</f>
        <v>2.949525204852077E-2</v>
      </c>
      <c r="G641" s="77">
        <f t="shared" si="19"/>
        <v>29553.720200556887</v>
      </c>
    </row>
    <row r="642" spans="1:7" x14ac:dyDescent="0.2">
      <c r="A642" s="79">
        <v>45301</v>
      </c>
      <c r="B642" s="77">
        <v>28690.25</v>
      </c>
      <c r="C642" s="77">
        <v>29135</v>
      </c>
      <c r="E642">
        <f t="shared" si="18"/>
        <v>2024</v>
      </c>
      <c r="F642" s="57">
        <f>_xlfn.XLOOKUP(E642,'Historical Metal Prices'!$L$4:$Z$4,'Historical Metal Prices'!$L$10:$Z$10)</f>
        <v>2.949525204852077E-2</v>
      </c>
      <c r="G642" s="77">
        <f t="shared" si="19"/>
        <v>29536.476155085074</v>
      </c>
    </row>
    <row r="643" spans="1:7" x14ac:dyDescent="0.2">
      <c r="A643" s="79">
        <v>45300</v>
      </c>
      <c r="B643" s="77">
        <v>28690</v>
      </c>
      <c r="C643" s="77">
        <v>29135</v>
      </c>
      <c r="E643">
        <f t="shared" si="18"/>
        <v>2024</v>
      </c>
      <c r="F643" s="57">
        <f>_xlfn.XLOOKUP(E643,'Historical Metal Prices'!$L$4:$Z$4,'Historical Metal Prices'!$L$10:$Z$10)</f>
        <v>2.949525204852077E-2</v>
      </c>
      <c r="G643" s="77">
        <f t="shared" si="19"/>
        <v>29536.218781272062</v>
      </c>
    </row>
    <row r="644" spans="1:7" x14ac:dyDescent="0.2">
      <c r="A644" s="79">
        <v>45299</v>
      </c>
      <c r="B644" s="77">
        <v>28689.5</v>
      </c>
      <c r="C644" s="77">
        <v>29135</v>
      </c>
      <c r="E644">
        <f t="shared" si="18"/>
        <v>2024</v>
      </c>
      <c r="F644" s="57">
        <f>_xlfn.XLOOKUP(E644,'Historical Metal Prices'!$L$4:$Z$4,'Historical Metal Prices'!$L$10:$Z$10)</f>
        <v>2.949525204852077E-2</v>
      </c>
      <c r="G644" s="77">
        <f t="shared" si="19"/>
        <v>29535.704033646038</v>
      </c>
    </row>
    <row r="645" spans="1:7" x14ac:dyDescent="0.2">
      <c r="A645" s="79">
        <v>45296</v>
      </c>
      <c r="B645" s="77">
        <v>28700</v>
      </c>
      <c r="C645" s="77">
        <v>29135</v>
      </c>
      <c r="E645">
        <f t="shared" si="18"/>
        <v>2024</v>
      </c>
      <c r="F645" s="57">
        <f>_xlfn.XLOOKUP(E645,'Historical Metal Prices'!$L$4:$Z$4,'Historical Metal Prices'!$L$10:$Z$10)</f>
        <v>2.949525204852077E-2</v>
      </c>
      <c r="G645" s="77">
        <f t="shared" si="19"/>
        <v>29546.513733792544</v>
      </c>
    </row>
    <row r="646" spans="1:7" x14ac:dyDescent="0.2">
      <c r="A646" s="79">
        <v>45295</v>
      </c>
      <c r="B646" s="77">
        <v>28700</v>
      </c>
      <c r="C646" s="77">
        <v>29135</v>
      </c>
      <c r="E646">
        <f t="shared" si="18"/>
        <v>2024</v>
      </c>
      <c r="F646" s="57">
        <f>_xlfn.XLOOKUP(E646,'Historical Metal Prices'!$L$4:$Z$4,'Historical Metal Prices'!$L$10:$Z$10)</f>
        <v>2.949525204852077E-2</v>
      </c>
      <c r="G646" s="77">
        <f t="shared" si="19"/>
        <v>29546.513733792544</v>
      </c>
    </row>
    <row r="647" spans="1:7" x14ac:dyDescent="0.2">
      <c r="A647" s="79">
        <v>45294</v>
      </c>
      <c r="B647" s="77">
        <v>28689</v>
      </c>
      <c r="C647" s="77">
        <v>29135</v>
      </c>
      <c r="E647">
        <f t="shared" si="18"/>
        <v>2024</v>
      </c>
      <c r="F647" s="57">
        <f>_xlfn.XLOOKUP(E647,'Historical Metal Prices'!$L$4:$Z$4,'Historical Metal Prices'!$L$10:$Z$10)</f>
        <v>2.949525204852077E-2</v>
      </c>
      <c r="G647" s="77">
        <f t="shared" si="19"/>
        <v>29535.189286020013</v>
      </c>
    </row>
    <row r="648" spans="1:7" x14ac:dyDescent="0.2">
      <c r="A648" s="79">
        <v>45293</v>
      </c>
      <c r="B648" s="77">
        <v>28689</v>
      </c>
      <c r="C648" s="77">
        <v>29135</v>
      </c>
      <c r="E648">
        <f t="shared" si="18"/>
        <v>2024</v>
      </c>
      <c r="F648" s="57">
        <f>_xlfn.XLOOKUP(E648,'Historical Metal Prices'!$L$4:$Z$4,'Historical Metal Prices'!$L$10:$Z$10)</f>
        <v>2.949525204852077E-2</v>
      </c>
      <c r="G648" s="77">
        <f t="shared" si="19"/>
        <v>29535.189286020013</v>
      </c>
    </row>
    <row r="649" spans="1:7" ht="16" x14ac:dyDescent="0.2">
      <c r="A649" s="79">
        <v>45292</v>
      </c>
      <c r="B649" s="77">
        <v>28710.5</v>
      </c>
      <c r="C649" s="78" t="s">
        <v>481</v>
      </c>
      <c r="E649">
        <f t="shared" si="18"/>
        <v>2024</v>
      </c>
      <c r="F649" s="57">
        <f>_xlfn.XLOOKUP(E649,'Historical Metal Prices'!$L$4:$Z$4,'Historical Metal Prices'!$L$10:$Z$10)</f>
        <v>2.949525204852077E-2</v>
      </c>
      <c r="G649" s="77">
        <f t="shared" si="19"/>
        <v>29557.323433939055</v>
      </c>
    </row>
    <row r="650" spans="1:7" x14ac:dyDescent="0.2">
      <c r="A650" s="79">
        <v>45289</v>
      </c>
      <c r="B650" s="77">
        <v>28710.5</v>
      </c>
      <c r="C650" s="77">
        <v>29135</v>
      </c>
      <c r="E650">
        <f t="shared" si="18"/>
        <v>2023</v>
      </c>
      <c r="F650" s="57">
        <f>_xlfn.XLOOKUP(E650,'Historical Metal Prices'!$L$4:$Z$4,'Historical Metal Prices'!$L$10:$Z$10)</f>
        <v>7.1872760267425173E-2</v>
      </c>
      <c r="G650" s="77">
        <f t="shared" si="19"/>
        <v>30774.002883657911</v>
      </c>
    </row>
    <row r="651" spans="1:7" x14ac:dyDescent="0.2">
      <c r="A651" s="79">
        <v>45288</v>
      </c>
      <c r="B651" s="77">
        <v>28705</v>
      </c>
      <c r="C651" s="77">
        <v>29135</v>
      </c>
      <c r="E651">
        <f t="shared" ref="E651:E714" si="20">YEAR(A651)</f>
        <v>2023</v>
      </c>
      <c r="F651" s="57">
        <f>_xlfn.XLOOKUP(E651,'Historical Metal Prices'!$L$4:$Z$4,'Historical Metal Prices'!$L$10:$Z$10)</f>
        <v>7.1872760267425173E-2</v>
      </c>
      <c r="G651" s="77">
        <f t="shared" ref="G651:G714" si="21">IFERROR(B651*(1+F651),G652)</f>
        <v>30768.107583476438</v>
      </c>
    </row>
    <row r="652" spans="1:7" x14ac:dyDescent="0.2">
      <c r="A652" s="79">
        <v>45287</v>
      </c>
      <c r="B652" s="77">
        <v>28688</v>
      </c>
      <c r="C652" s="77">
        <v>29135</v>
      </c>
      <c r="E652">
        <f t="shared" si="20"/>
        <v>2023</v>
      </c>
      <c r="F652" s="57">
        <f>_xlfn.XLOOKUP(E652,'Historical Metal Prices'!$L$4:$Z$4,'Historical Metal Prices'!$L$10:$Z$10)</f>
        <v>7.1872760267425173E-2</v>
      </c>
      <c r="G652" s="77">
        <f t="shared" si="21"/>
        <v>30749.885746551892</v>
      </c>
    </row>
    <row r="653" spans="1:7" ht="16" x14ac:dyDescent="0.2">
      <c r="A653" s="79">
        <v>45286</v>
      </c>
      <c r="B653" s="77">
        <v>28709</v>
      </c>
      <c r="C653" s="78" t="s">
        <v>481</v>
      </c>
      <c r="E653">
        <f t="shared" si="20"/>
        <v>2023</v>
      </c>
      <c r="F653" s="57">
        <f>_xlfn.XLOOKUP(E653,'Historical Metal Prices'!$L$4:$Z$4,'Historical Metal Prices'!$L$10:$Z$10)</f>
        <v>7.1872760267425173E-2</v>
      </c>
      <c r="G653" s="77">
        <f t="shared" si="21"/>
        <v>30772.39507451751</v>
      </c>
    </row>
    <row r="654" spans="1:7" ht="16" x14ac:dyDescent="0.2">
      <c r="A654" s="79">
        <v>45285</v>
      </c>
      <c r="B654" s="77">
        <v>28709</v>
      </c>
      <c r="C654" s="78" t="s">
        <v>481</v>
      </c>
      <c r="E654">
        <f t="shared" si="20"/>
        <v>2023</v>
      </c>
      <c r="F654" s="57">
        <f>_xlfn.XLOOKUP(E654,'Historical Metal Prices'!$L$4:$Z$4,'Historical Metal Prices'!$L$10:$Z$10)</f>
        <v>7.1872760267425173E-2</v>
      </c>
      <c r="G654" s="77">
        <f t="shared" si="21"/>
        <v>30772.39507451751</v>
      </c>
    </row>
    <row r="655" spans="1:7" x14ac:dyDescent="0.2">
      <c r="A655" s="79">
        <v>45282</v>
      </c>
      <c r="B655" s="77">
        <v>28709</v>
      </c>
      <c r="C655" s="77">
        <v>29135</v>
      </c>
      <c r="E655">
        <f t="shared" si="20"/>
        <v>2023</v>
      </c>
      <c r="F655" s="57">
        <f>_xlfn.XLOOKUP(E655,'Historical Metal Prices'!$L$4:$Z$4,'Historical Metal Prices'!$L$10:$Z$10)</f>
        <v>7.1872760267425173E-2</v>
      </c>
      <c r="G655" s="77">
        <f t="shared" si="21"/>
        <v>30772.39507451751</v>
      </c>
    </row>
    <row r="656" spans="1:7" x14ac:dyDescent="0.2">
      <c r="A656" s="79">
        <v>45281</v>
      </c>
      <c r="B656" s="77">
        <v>28709</v>
      </c>
      <c r="C656" s="77">
        <v>29135</v>
      </c>
      <c r="E656">
        <f t="shared" si="20"/>
        <v>2023</v>
      </c>
      <c r="F656" s="57">
        <f>_xlfn.XLOOKUP(E656,'Historical Metal Prices'!$L$4:$Z$4,'Historical Metal Prices'!$L$10:$Z$10)</f>
        <v>7.1872760267425173E-2</v>
      </c>
      <c r="G656" s="77">
        <f t="shared" si="21"/>
        <v>30772.39507451751</v>
      </c>
    </row>
    <row r="657" spans="1:7" x14ac:dyDescent="0.2">
      <c r="A657" s="79">
        <v>45280</v>
      </c>
      <c r="B657" s="77">
        <v>28687</v>
      </c>
      <c r="C657" s="77">
        <v>29135</v>
      </c>
      <c r="E657">
        <f t="shared" si="20"/>
        <v>2023</v>
      </c>
      <c r="F657" s="57">
        <f>_xlfn.XLOOKUP(E657,'Historical Metal Prices'!$L$4:$Z$4,'Historical Metal Prices'!$L$10:$Z$10)</f>
        <v>7.1872760267425173E-2</v>
      </c>
      <c r="G657" s="77">
        <f t="shared" si="21"/>
        <v>30748.813873791627</v>
      </c>
    </row>
    <row r="658" spans="1:7" x14ac:dyDescent="0.2">
      <c r="A658" s="79">
        <v>45279</v>
      </c>
      <c r="B658" s="77">
        <v>28687</v>
      </c>
      <c r="C658" s="77">
        <v>29135</v>
      </c>
      <c r="E658">
        <f t="shared" si="20"/>
        <v>2023</v>
      </c>
      <c r="F658" s="57">
        <f>_xlfn.XLOOKUP(E658,'Historical Metal Prices'!$L$4:$Z$4,'Historical Metal Prices'!$L$10:$Z$10)</f>
        <v>7.1872760267425173E-2</v>
      </c>
      <c r="G658" s="77">
        <f t="shared" si="21"/>
        <v>30748.813873791627</v>
      </c>
    </row>
    <row r="659" spans="1:7" x14ac:dyDescent="0.2">
      <c r="A659" s="79">
        <v>45278</v>
      </c>
      <c r="B659" s="77">
        <v>28687.5</v>
      </c>
      <c r="C659" s="77">
        <v>29135</v>
      </c>
      <c r="E659">
        <f t="shared" si="20"/>
        <v>2023</v>
      </c>
      <c r="F659" s="57">
        <f>_xlfn.XLOOKUP(E659,'Historical Metal Prices'!$L$4:$Z$4,'Historical Metal Prices'!$L$10:$Z$10)</f>
        <v>7.1872760267425173E-2</v>
      </c>
      <c r="G659" s="77">
        <f t="shared" si="21"/>
        <v>30749.34981017176</v>
      </c>
    </row>
    <row r="660" spans="1:7" x14ac:dyDescent="0.2">
      <c r="A660" s="79">
        <v>45275</v>
      </c>
      <c r="B660" s="77">
        <v>28699</v>
      </c>
      <c r="C660" s="77">
        <v>29135</v>
      </c>
      <c r="E660">
        <f t="shared" si="20"/>
        <v>2023</v>
      </c>
      <c r="F660" s="57">
        <f>_xlfn.XLOOKUP(E660,'Historical Metal Prices'!$L$4:$Z$4,'Historical Metal Prices'!$L$10:$Z$10)</f>
        <v>7.1872760267425173E-2</v>
      </c>
      <c r="G660" s="77">
        <f t="shared" si="21"/>
        <v>30761.676346914835</v>
      </c>
    </row>
    <row r="661" spans="1:7" x14ac:dyDescent="0.2">
      <c r="A661" s="79">
        <v>45274</v>
      </c>
      <c r="B661" s="77">
        <v>28700</v>
      </c>
      <c r="C661" s="77">
        <v>29820</v>
      </c>
      <c r="E661">
        <f t="shared" si="20"/>
        <v>2023</v>
      </c>
      <c r="F661" s="57">
        <f>_xlfn.XLOOKUP(E661,'Historical Metal Prices'!$L$4:$Z$4,'Historical Metal Prices'!$L$10:$Z$10)</f>
        <v>7.1872760267425173E-2</v>
      </c>
      <c r="G661" s="77">
        <f t="shared" si="21"/>
        <v>30762.748219675101</v>
      </c>
    </row>
    <row r="662" spans="1:7" x14ac:dyDescent="0.2">
      <c r="A662" s="79">
        <v>45273</v>
      </c>
      <c r="B662" s="77">
        <v>29380</v>
      </c>
      <c r="C662" s="77">
        <v>30545</v>
      </c>
      <c r="E662">
        <f t="shared" si="20"/>
        <v>2023</v>
      </c>
      <c r="F662" s="57">
        <f>_xlfn.XLOOKUP(E662,'Historical Metal Prices'!$L$4:$Z$4,'Historical Metal Prices'!$L$10:$Z$10)</f>
        <v>7.1872760267425173E-2</v>
      </c>
      <c r="G662" s="77">
        <f t="shared" si="21"/>
        <v>31491.621696656952</v>
      </c>
    </row>
    <row r="663" spans="1:7" x14ac:dyDescent="0.2">
      <c r="A663" s="79">
        <v>45272</v>
      </c>
      <c r="B663" s="77">
        <v>30105</v>
      </c>
      <c r="C663" s="77">
        <v>31265</v>
      </c>
      <c r="E663">
        <f t="shared" si="20"/>
        <v>2023</v>
      </c>
      <c r="F663" s="57">
        <f>_xlfn.XLOOKUP(E663,'Historical Metal Prices'!$L$4:$Z$4,'Historical Metal Prices'!$L$10:$Z$10)</f>
        <v>7.1872760267425173E-2</v>
      </c>
      <c r="G663" s="77">
        <f t="shared" si="21"/>
        <v>32268.729447850834</v>
      </c>
    </row>
    <row r="664" spans="1:7" x14ac:dyDescent="0.2">
      <c r="A664" s="79">
        <v>45271</v>
      </c>
      <c r="B664" s="77">
        <v>30830</v>
      </c>
      <c r="C664" s="77">
        <v>31975</v>
      </c>
      <c r="E664">
        <f t="shared" si="20"/>
        <v>2023</v>
      </c>
      <c r="F664" s="57">
        <f>_xlfn.XLOOKUP(E664,'Historical Metal Prices'!$L$4:$Z$4,'Historical Metal Prices'!$L$10:$Z$10)</f>
        <v>7.1872760267425173E-2</v>
      </c>
      <c r="G664" s="77">
        <f t="shared" si="21"/>
        <v>33045.837199044719</v>
      </c>
    </row>
    <row r="665" spans="1:7" x14ac:dyDescent="0.2">
      <c r="A665" s="79">
        <v>45268</v>
      </c>
      <c r="B665" s="77">
        <v>31555</v>
      </c>
      <c r="C665" s="77">
        <v>32700</v>
      </c>
      <c r="E665">
        <f t="shared" si="20"/>
        <v>2023</v>
      </c>
      <c r="F665" s="57">
        <f>_xlfn.XLOOKUP(E665,'Historical Metal Prices'!$L$4:$Z$4,'Historical Metal Prices'!$L$10:$Z$10)</f>
        <v>7.1872760267425173E-2</v>
      </c>
      <c r="G665" s="77">
        <f t="shared" si="21"/>
        <v>33822.944950238598</v>
      </c>
    </row>
    <row r="666" spans="1:7" x14ac:dyDescent="0.2">
      <c r="A666" s="79">
        <v>45267</v>
      </c>
      <c r="B666" s="77">
        <v>32280</v>
      </c>
      <c r="C666" s="77">
        <v>33420</v>
      </c>
      <c r="E666">
        <f t="shared" si="20"/>
        <v>2023</v>
      </c>
      <c r="F666" s="57">
        <f>_xlfn.XLOOKUP(E666,'Historical Metal Prices'!$L$4:$Z$4,'Historical Metal Prices'!$L$10:$Z$10)</f>
        <v>7.1872760267425173E-2</v>
      </c>
      <c r="G666" s="77">
        <f t="shared" si="21"/>
        <v>34600.052701432483</v>
      </c>
    </row>
    <row r="667" spans="1:7" x14ac:dyDescent="0.2">
      <c r="A667" s="79">
        <v>45266</v>
      </c>
      <c r="B667" s="77">
        <v>32993</v>
      </c>
      <c r="C667" s="77">
        <v>33420</v>
      </c>
      <c r="E667">
        <f t="shared" si="20"/>
        <v>2023</v>
      </c>
      <c r="F667" s="57">
        <f>_xlfn.XLOOKUP(E667,'Historical Metal Prices'!$L$4:$Z$4,'Historical Metal Prices'!$L$10:$Z$10)</f>
        <v>7.1872760267425173E-2</v>
      </c>
      <c r="G667" s="77">
        <f t="shared" si="21"/>
        <v>35364.297979503157</v>
      </c>
    </row>
    <row r="668" spans="1:7" x14ac:dyDescent="0.2">
      <c r="A668" s="79">
        <v>45265</v>
      </c>
      <c r="B668" s="77">
        <v>32994</v>
      </c>
      <c r="C668" s="77">
        <v>33420</v>
      </c>
      <c r="E668">
        <f t="shared" si="20"/>
        <v>2023</v>
      </c>
      <c r="F668" s="57">
        <f>_xlfn.XLOOKUP(E668,'Historical Metal Prices'!$L$4:$Z$4,'Historical Metal Prices'!$L$10:$Z$10)</f>
        <v>7.1872760267425173E-2</v>
      </c>
      <c r="G668" s="77">
        <f t="shared" si="21"/>
        <v>35365.369852263429</v>
      </c>
    </row>
    <row r="669" spans="1:7" x14ac:dyDescent="0.2">
      <c r="A669" s="79">
        <v>45264</v>
      </c>
      <c r="B669" s="77">
        <v>32995</v>
      </c>
      <c r="C669" s="77">
        <v>33420</v>
      </c>
      <c r="E669">
        <f t="shared" si="20"/>
        <v>2023</v>
      </c>
      <c r="F669" s="57">
        <f>_xlfn.XLOOKUP(E669,'Historical Metal Prices'!$L$4:$Z$4,'Historical Metal Prices'!$L$10:$Z$10)</f>
        <v>7.1872760267425173E-2</v>
      </c>
      <c r="G669" s="77">
        <f t="shared" si="21"/>
        <v>35366.441725023695</v>
      </c>
    </row>
    <row r="670" spans="1:7" x14ac:dyDescent="0.2">
      <c r="A670" s="79">
        <v>45261</v>
      </c>
      <c r="B670" s="77">
        <v>33007</v>
      </c>
      <c r="C670" s="77">
        <v>33420</v>
      </c>
      <c r="E670">
        <f t="shared" si="20"/>
        <v>2023</v>
      </c>
      <c r="F670" s="57">
        <f>_xlfn.XLOOKUP(E670,'Historical Metal Prices'!$L$4:$Z$4,'Historical Metal Prices'!$L$10:$Z$10)</f>
        <v>7.1872760267425173E-2</v>
      </c>
      <c r="G670" s="77">
        <f t="shared" si="21"/>
        <v>35379.3041981469</v>
      </c>
    </row>
    <row r="671" spans="1:7" x14ac:dyDescent="0.2">
      <c r="A671" s="79">
        <v>45260</v>
      </c>
      <c r="B671" s="77">
        <v>33008</v>
      </c>
      <c r="C671" s="77">
        <v>33420</v>
      </c>
      <c r="E671">
        <f t="shared" si="20"/>
        <v>2023</v>
      </c>
      <c r="F671" s="57">
        <f>_xlfn.XLOOKUP(E671,'Historical Metal Prices'!$L$4:$Z$4,'Historical Metal Prices'!$L$10:$Z$10)</f>
        <v>7.1872760267425173E-2</v>
      </c>
      <c r="G671" s="77">
        <f t="shared" si="21"/>
        <v>35380.376070907172</v>
      </c>
    </row>
    <row r="672" spans="1:7" x14ac:dyDescent="0.2">
      <c r="A672" s="79">
        <v>45259</v>
      </c>
      <c r="B672" s="77">
        <v>32995</v>
      </c>
      <c r="C672" s="77">
        <v>33420</v>
      </c>
      <c r="E672">
        <f t="shared" si="20"/>
        <v>2023</v>
      </c>
      <c r="F672" s="57">
        <f>_xlfn.XLOOKUP(E672,'Historical Metal Prices'!$L$4:$Z$4,'Historical Metal Prices'!$L$10:$Z$10)</f>
        <v>7.1872760267425173E-2</v>
      </c>
      <c r="G672" s="77">
        <f t="shared" si="21"/>
        <v>35366.441725023695</v>
      </c>
    </row>
    <row r="673" spans="1:7" x14ac:dyDescent="0.2">
      <c r="A673" s="79">
        <v>45258</v>
      </c>
      <c r="B673" s="77">
        <v>32996</v>
      </c>
      <c r="C673" s="77">
        <v>33420</v>
      </c>
      <c r="E673">
        <f t="shared" si="20"/>
        <v>2023</v>
      </c>
      <c r="F673" s="57">
        <f>_xlfn.XLOOKUP(E673,'Historical Metal Prices'!$L$4:$Z$4,'Historical Metal Prices'!$L$10:$Z$10)</f>
        <v>7.1872760267425173E-2</v>
      </c>
      <c r="G673" s="77">
        <f t="shared" si="21"/>
        <v>35367.51359778396</v>
      </c>
    </row>
    <row r="674" spans="1:7" x14ac:dyDescent="0.2">
      <c r="A674" s="79">
        <v>45257</v>
      </c>
      <c r="B674" s="77">
        <v>32997</v>
      </c>
      <c r="C674" s="77">
        <v>33420</v>
      </c>
      <c r="E674">
        <f t="shared" si="20"/>
        <v>2023</v>
      </c>
      <c r="F674" s="57">
        <f>_xlfn.XLOOKUP(E674,'Historical Metal Prices'!$L$4:$Z$4,'Historical Metal Prices'!$L$10:$Z$10)</f>
        <v>7.1872760267425173E-2</v>
      </c>
      <c r="G674" s="77">
        <f t="shared" si="21"/>
        <v>35368.585470544225</v>
      </c>
    </row>
    <row r="675" spans="1:7" x14ac:dyDescent="0.2">
      <c r="A675" s="79">
        <v>45254</v>
      </c>
      <c r="B675" s="77">
        <v>33014</v>
      </c>
      <c r="C675" s="77">
        <v>33420</v>
      </c>
      <c r="E675">
        <f t="shared" si="20"/>
        <v>2023</v>
      </c>
      <c r="F675" s="57">
        <f>_xlfn.XLOOKUP(E675,'Historical Metal Prices'!$L$4:$Z$4,'Historical Metal Prices'!$L$10:$Z$10)</f>
        <v>7.1872760267425173E-2</v>
      </c>
      <c r="G675" s="77">
        <f t="shared" si="21"/>
        <v>35386.807307468778</v>
      </c>
    </row>
    <row r="676" spans="1:7" x14ac:dyDescent="0.2">
      <c r="A676" s="79">
        <v>45253</v>
      </c>
      <c r="B676" s="77">
        <v>33010</v>
      </c>
      <c r="C676" s="77">
        <v>33420</v>
      </c>
      <c r="E676">
        <f t="shared" si="20"/>
        <v>2023</v>
      </c>
      <c r="F676" s="57">
        <f>_xlfn.XLOOKUP(E676,'Historical Metal Prices'!$L$4:$Z$4,'Historical Metal Prices'!$L$10:$Z$10)</f>
        <v>7.1872760267425173E-2</v>
      </c>
      <c r="G676" s="77">
        <f t="shared" si="21"/>
        <v>35382.519816427703</v>
      </c>
    </row>
    <row r="677" spans="1:7" x14ac:dyDescent="0.2">
      <c r="A677" s="79">
        <v>45252</v>
      </c>
      <c r="B677" s="77">
        <v>33002</v>
      </c>
      <c r="C677" s="77">
        <v>33420</v>
      </c>
      <c r="E677">
        <f t="shared" si="20"/>
        <v>2023</v>
      </c>
      <c r="F677" s="57">
        <f>_xlfn.XLOOKUP(E677,'Historical Metal Prices'!$L$4:$Z$4,'Historical Metal Prices'!$L$10:$Z$10)</f>
        <v>7.1872760267425173E-2</v>
      </c>
      <c r="G677" s="77">
        <f t="shared" si="21"/>
        <v>35373.944834345566</v>
      </c>
    </row>
    <row r="678" spans="1:7" x14ac:dyDescent="0.2">
      <c r="A678" s="79">
        <v>45251</v>
      </c>
      <c r="B678" s="77">
        <v>33007</v>
      </c>
      <c r="C678" s="77">
        <v>33420</v>
      </c>
      <c r="E678">
        <f t="shared" si="20"/>
        <v>2023</v>
      </c>
      <c r="F678" s="57">
        <f>_xlfn.XLOOKUP(E678,'Historical Metal Prices'!$L$4:$Z$4,'Historical Metal Prices'!$L$10:$Z$10)</f>
        <v>7.1872760267425173E-2</v>
      </c>
      <c r="G678" s="77">
        <f t="shared" si="21"/>
        <v>35379.3041981469</v>
      </c>
    </row>
    <row r="679" spans="1:7" x14ac:dyDescent="0.2">
      <c r="A679" s="79">
        <v>45250</v>
      </c>
      <c r="B679" s="77">
        <v>33003</v>
      </c>
      <c r="C679" s="77">
        <v>33420</v>
      </c>
      <c r="E679">
        <f t="shared" si="20"/>
        <v>2023</v>
      </c>
      <c r="F679" s="57">
        <f>_xlfn.XLOOKUP(E679,'Historical Metal Prices'!$L$4:$Z$4,'Historical Metal Prices'!$L$10:$Z$10)</f>
        <v>7.1872760267425173E-2</v>
      </c>
      <c r="G679" s="77">
        <f t="shared" si="21"/>
        <v>35375.016707105831</v>
      </c>
    </row>
    <row r="680" spans="1:7" x14ac:dyDescent="0.2">
      <c r="A680" s="79">
        <v>45247</v>
      </c>
      <c r="B680" s="77">
        <v>33016</v>
      </c>
      <c r="C680" s="77">
        <v>33420</v>
      </c>
      <c r="E680">
        <f t="shared" si="20"/>
        <v>2023</v>
      </c>
      <c r="F680" s="57">
        <f>_xlfn.XLOOKUP(E680,'Historical Metal Prices'!$L$4:$Z$4,'Historical Metal Prices'!$L$10:$Z$10)</f>
        <v>7.1872760267425173E-2</v>
      </c>
      <c r="G680" s="77">
        <f t="shared" si="21"/>
        <v>35388.951052989309</v>
      </c>
    </row>
    <row r="681" spans="1:7" x14ac:dyDescent="0.2">
      <c r="A681" s="79">
        <v>45246</v>
      </c>
      <c r="B681" s="77">
        <v>33012</v>
      </c>
      <c r="C681" s="77">
        <v>33420</v>
      </c>
      <c r="E681">
        <f t="shared" si="20"/>
        <v>2023</v>
      </c>
      <c r="F681" s="57">
        <f>_xlfn.XLOOKUP(E681,'Historical Metal Prices'!$L$4:$Z$4,'Historical Metal Prices'!$L$10:$Z$10)</f>
        <v>7.1872760267425173E-2</v>
      </c>
      <c r="G681" s="77">
        <f t="shared" si="21"/>
        <v>35384.66356194824</v>
      </c>
    </row>
    <row r="682" spans="1:7" x14ac:dyDescent="0.2">
      <c r="A682" s="79">
        <v>45245</v>
      </c>
      <c r="B682" s="77">
        <v>33003</v>
      </c>
      <c r="C682" s="77">
        <v>33420</v>
      </c>
      <c r="E682">
        <f t="shared" si="20"/>
        <v>2023</v>
      </c>
      <c r="F682" s="57">
        <f>_xlfn.XLOOKUP(E682,'Historical Metal Prices'!$L$4:$Z$4,'Historical Metal Prices'!$L$10:$Z$10)</f>
        <v>7.1872760267425173E-2</v>
      </c>
      <c r="G682" s="77">
        <f t="shared" si="21"/>
        <v>35375.016707105831</v>
      </c>
    </row>
    <row r="683" spans="1:7" x14ac:dyDescent="0.2">
      <c r="A683" s="79">
        <v>45244</v>
      </c>
      <c r="B683" s="77">
        <v>33003</v>
      </c>
      <c r="C683" s="77">
        <v>33420</v>
      </c>
      <c r="E683">
        <f t="shared" si="20"/>
        <v>2023</v>
      </c>
      <c r="F683" s="57">
        <f>_xlfn.XLOOKUP(E683,'Historical Metal Prices'!$L$4:$Z$4,'Historical Metal Prices'!$L$10:$Z$10)</f>
        <v>7.1872760267425173E-2</v>
      </c>
      <c r="G683" s="77">
        <f t="shared" si="21"/>
        <v>35375.016707105831</v>
      </c>
    </row>
    <row r="684" spans="1:7" x14ac:dyDescent="0.2">
      <c r="A684" s="79">
        <v>45243</v>
      </c>
      <c r="B684" s="77">
        <v>33003</v>
      </c>
      <c r="C684" s="77">
        <v>33420</v>
      </c>
      <c r="E684">
        <f t="shared" si="20"/>
        <v>2023</v>
      </c>
      <c r="F684" s="57">
        <f>_xlfn.XLOOKUP(E684,'Historical Metal Prices'!$L$4:$Z$4,'Historical Metal Prices'!$L$10:$Z$10)</f>
        <v>7.1872760267425173E-2</v>
      </c>
      <c r="G684" s="77">
        <f t="shared" si="21"/>
        <v>35375.016707105831</v>
      </c>
    </row>
    <row r="685" spans="1:7" x14ac:dyDescent="0.2">
      <c r="A685" s="79">
        <v>45240</v>
      </c>
      <c r="B685" s="77">
        <v>33015</v>
      </c>
      <c r="C685" s="77">
        <v>33420</v>
      </c>
      <c r="E685">
        <f t="shared" si="20"/>
        <v>2023</v>
      </c>
      <c r="F685" s="57">
        <f>_xlfn.XLOOKUP(E685,'Historical Metal Prices'!$L$4:$Z$4,'Historical Metal Prices'!$L$10:$Z$10)</f>
        <v>7.1872760267425173E-2</v>
      </c>
      <c r="G685" s="77">
        <f t="shared" si="21"/>
        <v>35387.879180229043</v>
      </c>
    </row>
    <row r="686" spans="1:7" x14ac:dyDescent="0.2">
      <c r="A686" s="79">
        <v>45239</v>
      </c>
      <c r="B686" s="77">
        <v>33009.5</v>
      </c>
      <c r="C686" s="77">
        <v>33420</v>
      </c>
      <c r="E686">
        <f t="shared" si="20"/>
        <v>2023</v>
      </c>
      <c r="F686" s="57">
        <f>_xlfn.XLOOKUP(E686,'Historical Metal Prices'!$L$4:$Z$4,'Historical Metal Prices'!$L$10:$Z$10)</f>
        <v>7.1872760267425173E-2</v>
      </c>
      <c r="G686" s="77">
        <f t="shared" si="21"/>
        <v>35381.98388004757</v>
      </c>
    </row>
    <row r="687" spans="1:7" x14ac:dyDescent="0.2">
      <c r="A687" s="79">
        <v>45238</v>
      </c>
      <c r="B687" s="77">
        <v>32997.5</v>
      </c>
      <c r="C687" s="77">
        <v>33420</v>
      </c>
      <c r="E687">
        <f t="shared" si="20"/>
        <v>2023</v>
      </c>
      <c r="F687" s="57">
        <f>_xlfn.XLOOKUP(E687,'Historical Metal Prices'!$L$4:$Z$4,'Historical Metal Prices'!$L$10:$Z$10)</f>
        <v>7.1872760267425173E-2</v>
      </c>
      <c r="G687" s="77">
        <f t="shared" si="21"/>
        <v>35369.121406924365</v>
      </c>
    </row>
    <row r="688" spans="1:7" x14ac:dyDescent="0.2">
      <c r="A688" s="79">
        <v>45237</v>
      </c>
      <c r="B688" s="77">
        <v>32996.5</v>
      </c>
      <c r="C688" s="77">
        <v>33420</v>
      </c>
      <c r="E688">
        <f t="shared" si="20"/>
        <v>2023</v>
      </c>
      <c r="F688" s="57">
        <f>_xlfn.XLOOKUP(E688,'Historical Metal Prices'!$L$4:$Z$4,'Historical Metal Prices'!$L$10:$Z$10)</f>
        <v>7.1872760267425173E-2</v>
      </c>
      <c r="G688" s="77">
        <f t="shared" si="21"/>
        <v>35368.049534164093</v>
      </c>
    </row>
    <row r="689" spans="1:7" x14ac:dyDescent="0.2">
      <c r="A689" s="79">
        <v>45236</v>
      </c>
      <c r="B689" s="77">
        <v>32995.5</v>
      </c>
      <c r="C689" s="77">
        <v>33420</v>
      </c>
      <c r="E689">
        <f t="shared" si="20"/>
        <v>2023</v>
      </c>
      <c r="F689" s="57">
        <f>_xlfn.XLOOKUP(E689,'Historical Metal Prices'!$L$4:$Z$4,'Historical Metal Prices'!$L$10:$Z$10)</f>
        <v>7.1872760267425173E-2</v>
      </c>
      <c r="G689" s="77">
        <f t="shared" si="21"/>
        <v>35366.977661403827</v>
      </c>
    </row>
    <row r="690" spans="1:7" x14ac:dyDescent="0.2">
      <c r="A690" s="79">
        <v>45233</v>
      </c>
      <c r="B690" s="77">
        <v>33007</v>
      </c>
      <c r="C690" s="77">
        <v>33420</v>
      </c>
      <c r="E690">
        <f t="shared" si="20"/>
        <v>2023</v>
      </c>
      <c r="F690" s="57">
        <f>_xlfn.XLOOKUP(E690,'Historical Metal Prices'!$L$4:$Z$4,'Historical Metal Prices'!$L$10:$Z$10)</f>
        <v>7.1872760267425173E-2</v>
      </c>
      <c r="G690" s="77">
        <f t="shared" si="21"/>
        <v>35379.3041981469</v>
      </c>
    </row>
    <row r="691" spans="1:7" x14ac:dyDescent="0.2">
      <c r="A691" s="79">
        <v>45232</v>
      </c>
      <c r="B691" s="77">
        <v>33002</v>
      </c>
      <c r="C691" s="77">
        <v>33420</v>
      </c>
      <c r="E691">
        <f t="shared" si="20"/>
        <v>2023</v>
      </c>
      <c r="F691" s="57">
        <f>_xlfn.XLOOKUP(E691,'Historical Metal Prices'!$L$4:$Z$4,'Historical Metal Prices'!$L$10:$Z$10)</f>
        <v>7.1872760267425173E-2</v>
      </c>
      <c r="G691" s="77">
        <f t="shared" si="21"/>
        <v>35373.944834345566</v>
      </c>
    </row>
    <row r="692" spans="1:7" x14ac:dyDescent="0.2">
      <c r="A692" s="79">
        <v>45231</v>
      </c>
      <c r="B692" s="77">
        <v>32990</v>
      </c>
      <c r="C692" s="77">
        <v>33420</v>
      </c>
      <c r="E692">
        <f t="shared" si="20"/>
        <v>2023</v>
      </c>
      <c r="F692" s="57">
        <f>_xlfn.XLOOKUP(E692,'Historical Metal Prices'!$L$4:$Z$4,'Historical Metal Prices'!$L$10:$Z$10)</f>
        <v>7.1872760267425173E-2</v>
      </c>
      <c r="G692" s="77">
        <f t="shared" si="21"/>
        <v>35361.082361222354</v>
      </c>
    </row>
    <row r="693" spans="1:7" x14ac:dyDescent="0.2">
      <c r="A693" s="79">
        <v>45230</v>
      </c>
      <c r="B693" s="77">
        <v>32988.5</v>
      </c>
      <c r="C693" s="77">
        <v>33420</v>
      </c>
      <c r="E693">
        <f t="shared" si="20"/>
        <v>2023</v>
      </c>
      <c r="F693" s="57">
        <f>_xlfn.XLOOKUP(E693,'Historical Metal Prices'!$L$4:$Z$4,'Historical Metal Prices'!$L$10:$Z$10)</f>
        <v>7.1872760267425173E-2</v>
      </c>
      <c r="G693" s="77">
        <f t="shared" si="21"/>
        <v>35359.474552081956</v>
      </c>
    </row>
    <row r="694" spans="1:7" x14ac:dyDescent="0.2">
      <c r="A694" s="79">
        <v>45229</v>
      </c>
      <c r="B694" s="77">
        <v>32987</v>
      </c>
      <c r="C694" s="77">
        <v>33420</v>
      </c>
      <c r="E694">
        <f t="shared" si="20"/>
        <v>2023</v>
      </c>
      <c r="F694" s="57">
        <f>_xlfn.XLOOKUP(E694,'Historical Metal Prices'!$L$4:$Z$4,'Historical Metal Prices'!$L$10:$Z$10)</f>
        <v>7.1872760267425173E-2</v>
      </c>
      <c r="G694" s="77">
        <f t="shared" si="21"/>
        <v>35357.866742941551</v>
      </c>
    </row>
    <row r="695" spans="1:7" x14ac:dyDescent="0.2">
      <c r="A695" s="79">
        <v>45226</v>
      </c>
      <c r="B695" s="77">
        <v>32999</v>
      </c>
      <c r="C695" s="77">
        <v>33420</v>
      </c>
      <c r="E695">
        <f t="shared" si="20"/>
        <v>2023</v>
      </c>
      <c r="F695" s="57">
        <f>_xlfn.XLOOKUP(E695,'Historical Metal Prices'!$L$4:$Z$4,'Historical Metal Prices'!$L$10:$Z$10)</f>
        <v>7.1872760267425173E-2</v>
      </c>
      <c r="G695" s="77">
        <f t="shared" si="21"/>
        <v>35370.729216064763</v>
      </c>
    </row>
    <row r="696" spans="1:7" x14ac:dyDescent="0.2">
      <c r="A696" s="79">
        <v>45225</v>
      </c>
      <c r="B696" s="77">
        <v>32994</v>
      </c>
      <c r="C696" s="77">
        <v>33420</v>
      </c>
      <c r="E696">
        <f t="shared" si="20"/>
        <v>2023</v>
      </c>
      <c r="F696" s="57">
        <f>_xlfn.XLOOKUP(E696,'Historical Metal Prices'!$L$4:$Z$4,'Historical Metal Prices'!$L$10:$Z$10)</f>
        <v>7.1872760267425173E-2</v>
      </c>
      <c r="G696" s="77">
        <f t="shared" si="21"/>
        <v>35365.369852263429</v>
      </c>
    </row>
    <row r="697" spans="1:7" x14ac:dyDescent="0.2">
      <c r="A697" s="79">
        <v>45224</v>
      </c>
      <c r="B697" s="77">
        <v>32982</v>
      </c>
      <c r="C697" s="77">
        <v>33420</v>
      </c>
      <c r="E697">
        <f t="shared" si="20"/>
        <v>2023</v>
      </c>
      <c r="F697" s="57">
        <f>_xlfn.XLOOKUP(E697,'Historical Metal Prices'!$L$4:$Z$4,'Historical Metal Prices'!$L$10:$Z$10)</f>
        <v>7.1872760267425173E-2</v>
      </c>
      <c r="G697" s="77">
        <f t="shared" si="21"/>
        <v>35352.507379140217</v>
      </c>
    </row>
    <row r="698" spans="1:7" x14ac:dyDescent="0.2">
      <c r="A698" s="79">
        <v>45223</v>
      </c>
      <c r="B698" s="77">
        <v>32981</v>
      </c>
      <c r="C698" s="77">
        <v>33420</v>
      </c>
      <c r="E698">
        <f t="shared" si="20"/>
        <v>2023</v>
      </c>
      <c r="F698" s="57">
        <f>_xlfn.XLOOKUP(E698,'Historical Metal Prices'!$L$4:$Z$4,'Historical Metal Prices'!$L$10:$Z$10)</f>
        <v>7.1872760267425173E-2</v>
      </c>
      <c r="G698" s="77">
        <f t="shared" si="21"/>
        <v>35351.435506379952</v>
      </c>
    </row>
    <row r="699" spans="1:7" x14ac:dyDescent="0.2">
      <c r="A699" s="79">
        <v>45222</v>
      </c>
      <c r="B699" s="77">
        <v>32980</v>
      </c>
      <c r="C699" s="77">
        <v>33420</v>
      </c>
      <c r="E699">
        <f t="shared" si="20"/>
        <v>2023</v>
      </c>
      <c r="F699" s="57">
        <f>_xlfn.XLOOKUP(E699,'Historical Metal Prices'!$L$4:$Z$4,'Historical Metal Prices'!$L$10:$Z$10)</f>
        <v>7.1872760267425173E-2</v>
      </c>
      <c r="G699" s="77">
        <f t="shared" si="21"/>
        <v>35350.36363361968</v>
      </c>
    </row>
    <row r="700" spans="1:7" x14ac:dyDescent="0.2">
      <c r="A700" s="79">
        <v>45219</v>
      </c>
      <c r="B700" s="77">
        <v>32992</v>
      </c>
      <c r="C700" s="77">
        <v>33420</v>
      </c>
      <c r="E700">
        <f t="shared" si="20"/>
        <v>2023</v>
      </c>
      <c r="F700" s="57">
        <f>_xlfn.XLOOKUP(E700,'Historical Metal Prices'!$L$4:$Z$4,'Historical Metal Prices'!$L$10:$Z$10)</f>
        <v>7.1872760267425173E-2</v>
      </c>
      <c r="G700" s="77">
        <f t="shared" si="21"/>
        <v>35363.226106742892</v>
      </c>
    </row>
    <row r="701" spans="1:7" x14ac:dyDescent="0.2">
      <c r="A701" s="79">
        <v>45218</v>
      </c>
      <c r="B701" s="77">
        <v>32986.5</v>
      </c>
      <c r="C701" s="77">
        <v>33420</v>
      </c>
      <c r="E701">
        <f t="shared" si="20"/>
        <v>2023</v>
      </c>
      <c r="F701" s="57">
        <f>_xlfn.XLOOKUP(E701,'Historical Metal Prices'!$L$4:$Z$4,'Historical Metal Prices'!$L$10:$Z$10)</f>
        <v>7.1872760267425173E-2</v>
      </c>
      <c r="G701" s="77">
        <f t="shared" si="21"/>
        <v>35357.330806561418</v>
      </c>
    </row>
    <row r="702" spans="1:7" x14ac:dyDescent="0.2">
      <c r="A702" s="79">
        <v>45217</v>
      </c>
      <c r="B702" s="77">
        <v>32975</v>
      </c>
      <c r="C702" s="77">
        <v>33420</v>
      </c>
      <c r="E702">
        <f t="shared" si="20"/>
        <v>2023</v>
      </c>
      <c r="F702" s="57">
        <f>_xlfn.XLOOKUP(E702,'Historical Metal Prices'!$L$4:$Z$4,'Historical Metal Prices'!$L$10:$Z$10)</f>
        <v>7.1872760267425173E-2</v>
      </c>
      <c r="G702" s="77">
        <f t="shared" si="21"/>
        <v>35345.004269818346</v>
      </c>
    </row>
    <row r="703" spans="1:7" x14ac:dyDescent="0.2">
      <c r="A703" s="79">
        <v>45216</v>
      </c>
      <c r="B703" s="77">
        <v>32974</v>
      </c>
      <c r="C703" s="77">
        <v>33420</v>
      </c>
      <c r="E703">
        <f t="shared" si="20"/>
        <v>2023</v>
      </c>
      <c r="F703" s="57">
        <f>_xlfn.XLOOKUP(E703,'Historical Metal Prices'!$L$4:$Z$4,'Historical Metal Prices'!$L$10:$Z$10)</f>
        <v>7.1872760267425173E-2</v>
      </c>
      <c r="G703" s="77">
        <f t="shared" si="21"/>
        <v>35343.932397058081</v>
      </c>
    </row>
    <row r="704" spans="1:7" x14ac:dyDescent="0.2">
      <c r="A704" s="79">
        <v>45215</v>
      </c>
      <c r="B704" s="77">
        <v>32974</v>
      </c>
      <c r="C704" s="77">
        <v>33420</v>
      </c>
      <c r="E704">
        <f t="shared" si="20"/>
        <v>2023</v>
      </c>
      <c r="F704" s="57">
        <f>_xlfn.XLOOKUP(E704,'Historical Metal Prices'!$L$4:$Z$4,'Historical Metal Prices'!$L$10:$Z$10)</f>
        <v>7.1872760267425173E-2</v>
      </c>
      <c r="G704" s="77">
        <f t="shared" si="21"/>
        <v>35343.932397058081</v>
      </c>
    </row>
    <row r="705" spans="1:7" x14ac:dyDescent="0.2">
      <c r="A705" s="79">
        <v>45212</v>
      </c>
      <c r="B705" s="77">
        <v>32990.5</v>
      </c>
      <c r="C705" s="77">
        <v>33420</v>
      </c>
      <c r="E705">
        <f t="shared" si="20"/>
        <v>2023</v>
      </c>
      <c r="F705" s="57">
        <f>_xlfn.XLOOKUP(E705,'Historical Metal Prices'!$L$4:$Z$4,'Historical Metal Prices'!$L$10:$Z$10)</f>
        <v>7.1872760267425173E-2</v>
      </c>
      <c r="G705" s="77">
        <f t="shared" si="21"/>
        <v>35361.618297602487</v>
      </c>
    </row>
    <row r="706" spans="1:7" x14ac:dyDescent="0.2">
      <c r="A706" s="79">
        <v>45211</v>
      </c>
      <c r="B706" s="77">
        <v>32985</v>
      </c>
      <c r="C706" s="77">
        <v>33420</v>
      </c>
      <c r="E706">
        <f t="shared" si="20"/>
        <v>2023</v>
      </c>
      <c r="F706" s="57">
        <f>_xlfn.XLOOKUP(E706,'Historical Metal Prices'!$L$4:$Z$4,'Historical Metal Prices'!$L$10:$Z$10)</f>
        <v>7.1872760267425173E-2</v>
      </c>
      <c r="G706" s="77">
        <f t="shared" si="21"/>
        <v>35355.72299742102</v>
      </c>
    </row>
    <row r="707" spans="1:7" x14ac:dyDescent="0.2">
      <c r="A707" s="79">
        <v>45210</v>
      </c>
      <c r="B707" s="77">
        <v>32975</v>
      </c>
      <c r="C707" s="77">
        <v>33420</v>
      </c>
      <c r="E707">
        <f t="shared" si="20"/>
        <v>2023</v>
      </c>
      <c r="F707" s="57">
        <f>_xlfn.XLOOKUP(E707,'Historical Metal Prices'!$L$4:$Z$4,'Historical Metal Prices'!$L$10:$Z$10)</f>
        <v>7.1872760267425173E-2</v>
      </c>
      <c r="G707" s="77">
        <f t="shared" si="21"/>
        <v>35345.004269818346</v>
      </c>
    </row>
    <row r="708" spans="1:7" x14ac:dyDescent="0.2">
      <c r="A708" s="79">
        <v>45209</v>
      </c>
      <c r="B708" s="77">
        <v>32975</v>
      </c>
      <c r="C708" s="77">
        <v>33420</v>
      </c>
      <c r="E708">
        <f t="shared" si="20"/>
        <v>2023</v>
      </c>
      <c r="F708" s="57">
        <f>_xlfn.XLOOKUP(E708,'Historical Metal Prices'!$L$4:$Z$4,'Historical Metal Prices'!$L$10:$Z$10)</f>
        <v>7.1872760267425173E-2</v>
      </c>
      <c r="G708" s="77">
        <f t="shared" si="21"/>
        <v>35345.004269818346</v>
      </c>
    </row>
    <row r="709" spans="1:7" x14ac:dyDescent="0.2">
      <c r="A709" s="79">
        <v>45208</v>
      </c>
      <c r="B709" s="77">
        <v>32975</v>
      </c>
      <c r="C709" s="77">
        <v>33420</v>
      </c>
      <c r="E709">
        <f t="shared" si="20"/>
        <v>2023</v>
      </c>
      <c r="F709" s="57">
        <f>_xlfn.XLOOKUP(E709,'Historical Metal Prices'!$L$4:$Z$4,'Historical Metal Prices'!$L$10:$Z$10)</f>
        <v>7.1872760267425173E-2</v>
      </c>
      <c r="G709" s="77">
        <f t="shared" si="21"/>
        <v>35345.004269818346</v>
      </c>
    </row>
    <row r="710" spans="1:7" x14ac:dyDescent="0.2">
      <c r="A710" s="79">
        <v>45205</v>
      </c>
      <c r="B710" s="77">
        <v>32991</v>
      </c>
      <c r="C710" s="77">
        <v>33420</v>
      </c>
      <c r="E710">
        <f t="shared" si="20"/>
        <v>2023</v>
      </c>
      <c r="F710" s="57">
        <f>_xlfn.XLOOKUP(E710,'Historical Metal Prices'!$L$4:$Z$4,'Historical Metal Prices'!$L$10:$Z$10)</f>
        <v>7.1872760267425173E-2</v>
      </c>
      <c r="G710" s="77">
        <f t="shared" si="21"/>
        <v>35362.154233982626</v>
      </c>
    </row>
    <row r="711" spans="1:7" x14ac:dyDescent="0.2">
      <c r="A711" s="79">
        <v>45204</v>
      </c>
      <c r="B711" s="77">
        <v>32991</v>
      </c>
      <c r="C711" s="77">
        <v>33420</v>
      </c>
      <c r="E711">
        <f t="shared" si="20"/>
        <v>2023</v>
      </c>
      <c r="F711" s="57">
        <f>_xlfn.XLOOKUP(E711,'Historical Metal Prices'!$L$4:$Z$4,'Historical Metal Prices'!$L$10:$Z$10)</f>
        <v>7.1872760267425173E-2</v>
      </c>
      <c r="G711" s="77">
        <f t="shared" si="21"/>
        <v>35362.154233982626</v>
      </c>
    </row>
    <row r="712" spans="1:7" x14ac:dyDescent="0.2">
      <c r="A712" s="79">
        <v>45203</v>
      </c>
      <c r="B712" s="77">
        <v>32975</v>
      </c>
      <c r="C712" s="77">
        <v>33420</v>
      </c>
      <c r="E712">
        <f t="shared" si="20"/>
        <v>2023</v>
      </c>
      <c r="F712" s="57">
        <f>_xlfn.XLOOKUP(E712,'Historical Metal Prices'!$L$4:$Z$4,'Historical Metal Prices'!$L$10:$Z$10)</f>
        <v>7.1872760267425173E-2</v>
      </c>
      <c r="G712" s="77">
        <f t="shared" si="21"/>
        <v>35345.004269818346</v>
      </c>
    </row>
    <row r="713" spans="1:7" x14ac:dyDescent="0.2">
      <c r="A713" s="79">
        <v>45202</v>
      </c>
      <c r="B713" s="77">
        <v>32975</v>
      </c>
      <c r="C713" s="77">
        <v>33420</v>
      </c>
      <c r="E713">
        <f t="shared" si="20"/>
        <v>2023</v>
      </c>
      <c r="F713" s="57">
        <f>_xlfn.XLOOKUP(E713,'Historical Metal Prices'!$L$4:$Z$4,'Historical Metal Prices'!$L$10:$Z$10)</f>
        <v>7.1872760267425173E-2</v>
      </c>
      <c r="G713" s="77">
        <f t="shared" si="21"/>
        <v>35345.004269818346</v>
      </c>
    </row>
    <row r="714" spans="1:7" x14ac:dyDescent="0.2">
      <c r="A714" s="79">
        <v>45201</v>
      </c>
      <c r="B714" s="77">
        <v>32975</v>
      </c>
      <c r="C714" s="77">
        <v>33420</v>
      </c>
      <c r="E714">
        <f t="shared" si="20"/>
        <v>2023</v>
      </c>
      <c r="F714" s="57">
        <f>_xlfn.XLOOKUP(E714,'Historical Metal Prices'!$L$4:$Z$4,'Historical Metal Prices'!$L$10:$Z$10)</f>
        <v>7.1872760267425173E-2</v>
      </c>
      <c r="G714" s="77">
        <f t="shared" si="21"/>
        <v>35345.004269818346</v>
      </c>
    </row>
    <row r="715" spans="1:7" x14ac:dyDescent="0.2">
      <c r="A715" s="79">
        <v>45198</v>
      </c>
      <c r="B715" s="77">
        <v>32990.5</v>
      </c>
      <c r="C715" s="77">
        <v>33420</v>
      </c>
      <c r="E715">
        <f t="shared" ref="E715:E778" si="22">YEAR(A715)</f>
        <v>2023</v>
      </c>
      <c r="F715" s="57">
        <f>_xlfn.XLOOKUP(E715,'Historical Metal Prices'!$L$4:$Z$4,'Historical Metal Prices'!$L$10:$Z$10)</f>
        <v>7.1872760267425173E-2</v>
      </c>
      <c r="G715" s="77">
        <f t="shared" ref="G715:G778" si="23">IFERROR(B715*(1+F715),G716)</f>
        <v>35361.618297602487</v>
      </c>
    </row>
    <row r="716" spans="1:7" x14ac:dyDescent="0.2">
      <c r="A716" s="79">
        <v>45197</v>
      </c>
      <c r="B716" s="77">
        <v>32990.5</v>
      </c>
      <c r="C716" s="77">
        <v>33420</v>
      </c>
      <c r="E716">
        <f t="shared" si="22"/>
        <v>2023</v>
      </c>
      <c r="F716" s="57">
        <f>_xlfn.XLOOKUP(E716,'Historical Metal Prices'!$L$4:$Z$4,'Historical Metal Prices'!$L$10:$Z$10)</f>
        <v>7.1872760267425173E-2</v>
      </c>
      <c r="G716" s="77">
        <f t="shared" si="23"/>
        <v>35361.618297602487</v>
      </c>
    </row>
    <row r="717" spans="1:7" x14ac:dyDescent="0.2">
      <c r="A717" s="79">
        <v>45196</v>
      </c>
      <c r="B717" s="77">
        <v>32980</v>
      </c>
      <c r="C717" s="77">
        <v>33420</v>
      </c>
      <c r="E717">
        <f t="shared" si="22"/>
        <v>2023</v>
      </c>
      <c r="F717" s="57">
        <f>_xlfn.XLOOKUP(E717,'Historical Metal Prices'!$L$4:$Z$4,'Historical Metal Prices'!$L$10:$Z$10)</f>
        <v>7.1872760267425173E-2</v>
      </c>
      <c r="G717" s="77">
        <f t="shared" si="23"/>
        <v>35350.36363361968</v>
      </c>
    </row>
    <row r="718" spans="1:7" x14ac:dyDescent="0.2">
      <c r="A718" s="79">
        <v>45195</v>
      </c>
      <c r="B718" s="77">
        <v>32974.5</v>
      </c>
      <c r="C718" s="77">
        <v>33420</v>
      </c>
      <c r="E718">
        <f t="shared" si="22"/>
        <v>2023</v>
      </c>
      <c r="F718" s="57">
        <f>_xlfn.XLOOKUP(E718,'Historical Metal Prices'!$L$4:$Z$4,'Historical Metal Prices'!$L$10:$Z$10)</f>
        <v>7.1872760267425173E-2</v>
      </c>
      <c r="G718" s="77">
        <f t="shared" si="23"/>
        <v>35344.468333438213</v>
      </c>
    </row>
    <row r="719" spans="1:7" x14ac:dyDescent="0.2">
      <c r="A719" s="79">
        <v>45194</v>
      </c>
      <c r="B719" s="77">
        <v>32969</v>
      </c>
      <c r="C719" s="77">
        <v>33420</v>
      </c>
      <c r="E719">
        <f t="shared" si="22"/>
        <v>2023</v>
      </c>
      <c r="F719" s="57">
        <f>_xlfn.XLOOKUP(E719,'Historical Metal Prices'!$L$4:$Z$4,'Historical Metal Prices'!$L$10:$Z$10)</f>
        <v>7.1872760267425173E-2</v>
      </c>
      <c r="G719" s="77">
        <f t="shared" si="23"/>
        <v>35338.57303325674</v>
      </c>
    </row>
    <row r="720" spans="1:7" x14ac:dyDescent="0.2">
      <c r="A720" s="79">
        <v>45191</v>
      </c>
      <c r="B720" s="77">
        <v>32990</v>
      </c>
      <c r="C720" s="77">
        <v>33420</v>
      </c>
      <c r="E720">
        <f t="shared" si="22"/>
        <v>2023</v>
      </c>
      <c r="F720" s="57">
        <f>_xlfn.XLOOKUP(E720,'Historical Metal Prices'!$L$4:$Z$4,'Historical Metal Prices'!$L$10:$Z$10)</f>
        <v>7.1872760267425173E-2</v>
      </c>
      <c r="G720" s="77">
        <f t="shared" si="23"/>
        <v>35361.082361222354</v>
      </c>
    </row>
    <row r="721" spans="1:7" x14ac:dyDescent="0.2">
      <c r="A721" s="79">
        <v>45190</v>
      </c>
      <c r="B721" s="77">
        <v>32990</v>
      </c>
      <c r="C721" s="77">
        <v>33420</v>
      </c>
      <c r="E721">
        <f t="shared" si="22"/>
        <v>2023</v>
      </c>
      <c r="F721" s="57">
        <f>_xlfn.XLOOKUP(E721,'Historical Metal Prices'!$L$4:$Z$4,'Historical Metal Prices'!$L$10:$Z$10)</f>
        <v>7.1872760267425173E-2</v>
      </c>
      <c r="G721" s="77">
        <f t="shared" si="23"/>
        <v>35361.082361222354</v>
      </c>
    </row>
    <row r="722" spans="1:7" x14ac:dyDescent="0.2">
      <c r="A722" s="79">
        <v>45189</v>
      </c>
      <c r="B722" s="77">
        <v>32979</v>
      </c>
      <c r="C722" s="77">
        <v>33420</v>
      </c>
      <c r="E722">
        <f t="shared" si="22"/>
        <v>2023</v>
      </c>
      <c r="F722" s="57">
        <f>_xlfn.XLOOKUP(E722,'Historical Metal Prices'!$L$4:$Z$4,'Historical Metal Prices'!$L$10:$Z$10)</f>
        <v>7.1872760267425173E-2</v>
      </c>
      <c r="G722" s="77">
        <f t="shared" si="23"/>
        <v>35349.291760859414</v>
      </c>
    </row>
    <row r="723" spans="1:7" x14ac:dyDescent="0.2">
      <c r="A723" s="79">
        <v>45188</v>
      </c>
      <c r="B723" s="77">
        <v>32978</v>
      </c>
      <c r="C723" s="77">
        <v>33420</v>
      </c>
      <c r="E723">
        <f t="shared" si="22"/>
        <v>2023</v>
      </c>
      <c r="F723" s="57">
        <f>_xlfn.XLOOKUP(E723,'Historical Metal Prices'!$L$4:$Z$4,'Historical Metal Prices'!$L$10:$Z$10)</f>
        <v>7.1872760267425173E-2</v>
      </c>
      <c r="G723" s="77">
        <f t="shared" si="23"/>
        <v>35348.219888099149</v>
      </c>
    </row>
    <row r="724" spans="1:7" x14ac:dyDescent="0.2">
      <c r="A724" s="79">
        <v>45187</v>
      </c>
      <c r="B724" s="77">
        <v>32977</v>
      </c>
      <c r="C724" s="77">
        <v>33420</v>
      </c>
      <c r="E724">
        <f t="shared" si="22"/>
        <v>2023</v>
      </c>
      <c r="F724" s="57">
        <f>_xlfn.XLOOKUP(E724,'Historical Metal Prices'!$L$4:$Z$4,'Historical Metal Prices'!$L$10:$Z$10)</f>
        <v>7.1872760267425173E-2</v>
      </c>
      <c r="G724" s="77">
        <f t="shared" si="23"/>
        <v>35347.148015338877</v>
      </c>
    </row>
    <row r="725" spans="1:7" x14ac:dyDescent="0.2">
      <c r="A725" s="79">
        <v>45184</v>
      </c>
      <c r="B725" s="77">
        <v>32986</v>
      </c>
      <c r="C725" s="77">
        <v>33420</v>
      </c>
      <c r="E725">
        <f t="shared" si="22"/>
        <v>2023</v>
      </c>
      <c r="F725" s="57">
        <f>_xlfn.XLOOKUP(E725,'Historical Metal Prices'!$L$4:$Z$4,'Historical Metal Prices'!$L$10:$Z$10)</f>
        <v>7.1872760267425173E-2</v>
      </c>
      <c r="G725" s="77">
        <f t="shared" si="23"/>
        <v>35356.794870181286</v>
      </c>
    </row>
    <row r="726" spans="1:7" x14ac:dyDescent="0.2">
      <c r="A726" s="79">
        <v>45183</v>
      </c>
      <c r="B726" s="77">
        <v>32986</v>
      </c>
      <c r="C726" s="77">
        <v>33420</v>
      </c>
      <c r="E726">
        <f t="shared" si="22"/>
        <v>2023</v>
      </c>
      <c r="F726" s="57">
        <f>_xlfn.XLOOKUP(E726,'Historical Metal Prices'!$L$4:$Z$4,'Historical Metal Prices'!$L$10:$Z$10)</f>
        <v>7.1872760267425173E-2</v>
      </c>
      <c r="G726" s="77">
        <f t="shared" si="23"/>
        <v>35356.794870181286</v>
      </c>
    </row>
    <row r="727" spans="1:7" x14ac:dyDescent="0.2">
      <c r="A727" s="79">
        <v>45182</v>
      </c>
      <c r="B727" s="77">
        <v>32978</v>
      </c>
      <c r="C727" s="77">
        <v>33420</v>
      </c>
      <c r="E727">
        <f t="shared" si="22"/>
        <v>2023</v>
      </c>
      <c r="F727" s="57">
        <f>_xlfn.XLOOKUP(E727,'Historical Metal Prices'!$L$4:$Z$4,'Historical Metal Prices'!$L$10:$Z$10)</f>
        <v>7.1872760267425173E-2</v>
      </c>
      <c r="G727" s="77">
        <f t="shared" si="23"/>
        <v>35348.219888099149</v>
      </c>
    </row>
    <row r="728" spans="1:7" x14ac:dyDescent="0.2">
      <c r="A728" s="79">
        <v>45181</v>
      </c>
      <c r="B728" s="77">
        <v>32978.5</v>
      </c>
      <c r="C728" s="77">
        <v>33420</v>
      </c>
      <c r="E728">
        <f t="shared" si="22"/>
        <v>2023</v>
      </c>
      <c r="F728" s="57">
        <f>_xlfn.XLOOKUP(E728,'Historical Metal Prices'!$L$4:$Z$4,'Historical Metal Prices'!$L$10:$Z$10)</f>
        <v>7.1872760267425173E-2</v>
      </c>
      <c r="G728" s="77">
        <f t="shared" si="23"/>
        <v>35348.755824479282</v>
      </c>
    </row>
    <row r="729" spans="1:7" x14ac:dyDescent="0.2">
      <c r="A729" s="79">
        <v>45180</v>
      </c>
      <c r="B729" s="77">
        <v>32978.5</v>
      </c>
      <c r="C729" s="77">
        <v>33420</v>
      </c>
      <c r="E729">
        <f t="shared" si="22"/>
        <v>2023</v>
      </c>
      <c r="F729" s="57">
        <f>_xlfn.XLOOKUP(E729,'Historical Metal Prices'!$L$4:$Z$4,'Historical Metal Prices'!$L$10:$Z$10)</f>
        <v>7.1872760267425173E-2</v>
      </c>
      <c r="G729" s="77">
        <f t="shared" si="23"/>
        <v>35348.755824479282</v>
      </c>
    </row>
    <row r="730" spans="1:7" x14ac:dyDescent="0.2">
      <c r="A730" s="79">
        <v>45177</v>
      </c>
      <c r="B730" s="77">
        <v>32987</v>
      </c>
      <c r="C730" s="77">
        <v>33420</v>
      </c>
      <c r="E730">
        <f t="shared" si="22"/>
        <v>2023</v>
      </c>
      <c r="F730" s="57">
        <f>_xlfn.XLOOKUP(E730,'Historical Metal Prices'!$L$4:$Z$4,'Historical Metal Prices'!$L$10:$Z$10)</f>
        <v>7.1872760267425173E-2</v>
      </c>
      <c r="G730" s="77">
        <f t="shared" si="23"/>
        <v>35357.866742941551</v>
      </c>
    </row>
    <row r="731" spans="1:7" x14ac:dyDescent="0.2">
      <c r="A731" s="79">
        <v>45176</v>
      </c>
      <c r="B731" s="77">
        <v>32986.5</v>
      </c>
      <c r="C731" s="77">
        <v>33420</v>
      </c>
      <c r="E731">
        <f t="shared" si="22"/>
        <v>2023</v>
      </c>
      <c r="F731" s="57">
        <f>_xlfn.XLOOKUP(E731,'Historical Metal Prices'!$L$4:$Z$4,'Historical Metal Prices'!$L$10:$Z$10)</f>
        <v>7.1872760267425173E-2</v>
      </c>
      <c r="G731" s="77">
        <f t="shared" si="23"/>
        <v>35357.330806561418</v>
      </c>
    </row>
    <row r="732" spans="1:7" x14ac:dyDescent="0.2">
      <c r="A732" s="79">
        <v>45175</v>
      </c>
      <c r="B732" s="77">
        <v>32978</v>
      </c>
      <c r="C732" s="77">
        <v>33420</v>
      </c>
      <c r="E732">
        <f t="shared" si="22"/>
        <v>2023</v>
      </c>
      <c r="F732" s="57">
        <f>_xlfn.XLOOKUP(E732,'Historical Metal Prices'!$L$4:$Z$4,'Historical Metal Prices'!$L$10:$Z$10)</f>
        <v>7.1872760267425173E-2</v>
      </c>
      <c r="G732" s="77">
        <f t="shared" si="23"/>
        <v>35348.219888099149</v>
      </c>
    </row>
    <row r="733" spans="1:7" x14ac:dyDescent="0.2">
      <c r="A733" s="79">
        <v>45174</v>
      </c>
      <c r="B733" s="77">
        <v>32978</v>
      </c>
      <c r="C733" s="77">
        <v>33420</v>
      </c>
      <c r="E733">
        <f t="shared" si="22"/>
        <v>2023</v>
      </c>
      <c r="F733" s="57">
        <f>_xlfn.XLOOKUP(E733,'Historical Metal Prices'!$L$4:$Z$4,'Historical Metal Prices'!$L$10:$Z$10)</f>
        <v>7.1872760267425173E-2</v>
      </c>
      <c r="G733" s="77">
        <f t="shared" si="23"/>
        <v>35348.219888099149</v>
      </c>
    </row>
    <row r="734" spans="1:7" x14ac:dyDescent="0.2">
      <c r="A734" s="79">
        <v>45173</v>
      </c>
      <c r="B734" s="77">
        <v>32978</v>
      </c>
      <c r="C734" s="77">
        <v>33420</v>
      </c>
      <c r="E734">
        <f t="shared" si="22"/>
        <v>2023</v>
      </c>
      <c r="F734" s="57">
        <f>_xlfn.XLOOKUP(E734,'Historical Metal Prices'!$L$4:$Z$4,'Historical Metal Prices'!$L$10:$Z$10)</f>
        <v>7.1872760267425173E-2</v>
      </c>
      <c r="G734" s="77">
        <f t="shared" si="23"/>
        <v>35348.219888099149</v>
      </c>
    </row>
    <row r="735" spans="1:7" x14ac:dyDescent="0.2">
      <c r="A735" s="79">
        <v>45170</v>
      </c>
      <c r="B735" s="77">
        <v>32986.5</v>
      </c>
      <c r="C735" s="77">
        <v>33420</v>
      </c>
      <c r="E735">
        <f t="shared" si="22"/>
        <v>2023</v>
      </c>
      <c r="F735" s="57">
        <f>_xlfn.XLOOKUP(E735,'Historical Metal Prices'!$L$4:$Z$4,'Historical Metal Prices'!$L$10:$Z$10)</f>
        <v>7.1872760267425173E-2</v>
      </c>
      <c r="G735" s="77">
        <f t="shared" si="23"/>
        <v>35357.330806561418</v>
      </c>
    </row>
    <row r="736" spans="1:7" x14ac:dyDescent="0.2">
      <c r="A736" s="79">
        <v>45169</v>
      </c>
      <c r="B736" s="77">
        <v>32991</v>
      </c>
      <c r="C736" s="77">
        <v>33420</v>
      </c>
      <c r="E736">
        <f t="shared" si="22"/>
        <v>2023</v>
      </c>
      <c r="F736" s="57">
        <f>_xlfn.XLOOKUP(E736,'Historical Metal Prices'!$L$4:$Z$4,'Historical Metal Prices'!$L$10:$Z$10)</f>
        <v>7.1872760267425173E-2</v>
      </c>
      <c r="G736" s="77">
        <f t="shared" si="23"/>
        <v>35362.154233982626</v>
      </c>
    </row>
    <row r="737" spans="1:7" x14ac:dyDescent="0.2">
      <c r="A737" s="79">
        <v>45168</v>
      </c>
      <c r="B737" s="77">
        <v>32974</v>
      </c>
      <c r="C737" s="77">
        <v>33420</v>
      </c>
      <c r="E737">
        <f t="shared" si="22"/>
        <v>2023</v>
      </c>
      <c r="F737" s="57">
        <f>_xlfn.XLOOKUP(E737,'Historical Metal Prices'!$L$4:$Z$4,'Historical Metal Prices'!$L$10:$Z$10)</f>
        <v>7.1872760267425173E-2</v>
      </c>
      <c r="G737" s="77">
        <f t="shared" si="23"/>
        <v>35343.932397058081</v>
      </c>
    </row>
    <row r="738" spans="1:7" x14ac:dyDescent="0.2">
      <c r="A738" s="79">
        <v>45167</v>
      </c>
      <c r="B738" s="77">
        <v>32974</v>
      </c>
      <c r="C738" s="77">
        <v>33420</v>
      </c>
      <c r="E738">
        <f t="shared" si="22"/>
        <v>2023</v>
      </c>
      <c r="F738" s="57">
        <f>_xlfn.XLOOKUP(E738,'Historical Metal Prices'!$L$4:$Z$4,'Historical Metal Prices'!$L$10:$Z$10)</f>
        <v>7.1872760267425173E-2</v>
      </c>
      <c r="G738" s="77">
        <f t="shared" si="23"/>
        <v>35343.932397058081</v>
      </c>
    </row>
    <row r="739" spans="1:7" ht="16" x14ac:dyDescent="0.2">
      <c r="A739" s="79">
        <v>45166</v>
      </c>
      <c r="B739" s="77">
        <v>32991</v>
      </c>
      <c r="C739" s="78" t="s">
        <v>481</v>
      </c>
      <c r="E739">
        <f t="shared" si="22"/>
        <v>2023</v>
      </c>
      <c r="F739" s="57">
        <f>_xlfn.XLOOKUP(E739,'Historical Metal Prices'!$L$4:$Z$4,'Historical Metal Prices'!$L$10:$Z$10)</f>
        <v>7.1872760267425173E-2</v>
      </c>
      <c r="G739" s="77">
        <f t="shared" si="23"/>
        <v>35362.154233982626</v>
      </c>
    </row>
    <row r="740" spans="1:7" x14ac:dyDescent="0.2">
      <c r="A740" s="79">
        <v>45163</v>
      </c>
      <c r="B740" s="77">
        <v>32991</v>
      </c>
      <c r="C740" s="77">
        <v>33420</v>
      </c>
      <c r="E740">
        <f t="shared" si="22"/>
        <v>2023</v>
      </c>
      <c r="F740" s="57">
        <f>_xlfn.XLOOKUP(E740,'Historical Metal Prices'!$L$4:$Z$4,'Historical Metal Prices'!$L$10:$Z$10)</f>
        <v>7.1872760267425173E-2</v>
      </c>
      <c r="G740" s="77">
        <f t="shared" si="23"/>
        <v>35362.154233982626</v>
      </c>
    </row>
    <row r="741" spans="1:7" x14ac:dyDescent="0.2">
      <c r="A741" s="79">
        <v>45162</v>
      </c>
      <c r="B741" s="77">
        <v>32987</v>
      </c>
      <c r="C741" s="77">
        <v>33420</v>
      </c>
      <c r="E741">
        <f t="shared" si="22"/>
        <v>2023</v>
      </c>
      <c r="F741" s="57">
        <f>_xlfn.XLOOKUP(E741,'Historical Metal Prices'!$L$4:$Z$4,'Historical Metal Prices'!$L$10:$Z$10)</f>
        <v>7.1872760267425173E-2</v>
      </c>
      <c r="G741" s="77">
        <f t="shared" si="23"/>
        <v>35357.866742941551</v>
      </c>
    </row>
    <row r="742" spans="1:7" x14ac:dyDescent="0.2">
      <c r="A742" s="79">
        <v>45161</v>
      </c>
      <c r="B742" s="77">
        <v>32970.5</v>
      </c>
      <c r="C742" s="77">
        <v>33420</v>
      </c>
      <c r="E742">
        <f t="shared" si="22"/>
        <v>2023</v>
      </c>
      <c r="F742" s="57">
        <f>_xlfn.XLOOKUP(E742,'Historical Metal Prices'!$L$4:$Z$4,'Historical Metal Prices'!$L$10:$Z$10)</f>
        <v>7.1872760267425173E-2</v>
      </c>
      <c r="G742" s="77">
        <f t="shared" si="23"/>
        <v>35340.180842397145</v>
      </c>
    </row>
    <row r="743" spans="1:7" x14ac:dyDescent="0.2">
      <c r="A743" s="79">
        <v>45160</v>
      </c>
      <c r="B743" s="77">
        <v>32975</v>
      </c>
      <c r="C743" s="77">
        <v>33420</v>
      </c>
      <c r="E743">
        <f t="shared" si="22"/>
        <v>2023</v>
      </c>
      <c r="F743" s="57">
        <f>_xlfn.XLOOKUP(E743,'Historical Metal Prices'!$L$4:$Z$4,'Historical Metal Prices'!$L$10:$Z$10)</f>
        <v>7.1872760267425173E-2</v>
      </c>
      <c r="G743" s="77">
        <f t="shared" si="23"/>
        <v>35345.004269818346</v>
      </c>
    </row>
    <row r="744" spans="1:7" x14ac:dyDescent="0.2">
      <c r="A744" s="79">
        <v>45159</v>
      </c>
      <c r="B744" s="77">
        <v>32975</v>
      </c>
      <c r="C744" s="77">
        <v>33420</v>
      </c>
      <c r="E744">
        <f t="shared" si="22"/>
        <v>2023</v>
      </c>
      <c r="F744" s="57">
        <f>_xlfn.XLOOKUP(E744,'Historical Metal Prices'!$L$4:$Z$4,'Historical Metal Prices'!$L$10:$Z$10)</f>
        <v>7.1872760267425173E-2</v>
      </c>
      <c r="G744" s="77">
        <f t="shared" si="23"/>
        <v>35345.004269818346</v>
      </c>
    </row>
    <row r="745" spans="1:7" x14ac:dyDescent="0.2">
      <c r="A745" s="79">
        <v>45156</v>
      </c>
      <c r="B745" s="77">
        <v>32987.5</v>
      </c>
      <c r="C745" s="77">
        <v>33420</v>
      </c>
      <c r="E745">
        <f t="shared" si="22"/>
        <v>2023</v>
      </c>
      <c r="F745" s="57">
        <f>_xlfn.XLOOKUP(E745,'Historical Metal Prices'!$L$4:$Z$4,'Historical Metal Prices'!$L$10:$Z$10)</f>
        <v>7.1872760267425173E-2</v>
      </c>
      <c r="G745" s="77">
        <f t="shared" si="23"/>
        <v>35358.402679321691</v>
      </c>
    </row>
    <row r="746" spans="1:7" x14ac:dyDescent="0.2">
      <c r="A746" s="79">
        <v>45155</v>
      </c>
      <c r="B746" s="77">
        <v>32983</v>
      </c>
      <c r="C746" s="77">
        <v>33420</v>
      </c>
      <c r="E746">
        <f t="shared" si="22"/>
        <v>2023</v>
      </c>
      <c r="F746" s="57">
        <f>_xlfn.XLOOKUP(E746,'Historical Metal Prices'!$L$4:$Z$4,'Historical Metal Prices'!$L$10:$Z$10)</f>
        <v>7.1872760267425173E-2</v>
      </c>
      <c r="G746" s="77">
        <f t="shared" si="23"/>
        <v>35353.579251900483</v>
      </c>
    </row>
    <row r="747" spans="1:7" x14ac:dyDescent="0.2">
      <c r="A747" s="79">
        <v>45154</v>
      </c>
      <c r="B747" s="77">
        <v>32974.5</v>
      </c>
      <c r="C747" s="77">
        <v>33420</v>
      </c>
      <c r="E747">
        <f t="shared" si="22"/>
        <v>2023</v>
      </c>
      <c r="F747" s="57">
        <f>_xlfn.XLOOKUP(E747,'Historical Metal Prices'!$L$4:$Z$4,'Historical Metal Prices'!$L$10:$Z$10)</f>
        <v>7.1872760267425173E-2</v>
      </c>
      <c r="G747" s="77">
        <f t="shared" si="23"/>
        <v>35344.468333438213</v>
      </c>
    </row>
    <row r="748" spans="1:7" x14ac:dyDescent="0.2">
      <c r="A748" s="79">
        <v>45153</v>
      </c>
      <c r="B748" s="77">
        <v>32974.5</v>
      </c>
      <c r="C748" s="77">
        <v>33420</v>
      </c>
      <c r="E748">
        <f t="shared" si="22"/>
        <v>2023</v>
      </c>
      <c r="F748" s="57">
        <f>_xlfn.XLOOKUP(E748,'Historical Metal Prices'!$L$4:$Z$4,'Historical Metal Prices'!$L$10:$Z$10)</f>
        <v>7.1872760267425173E-2</v>
      </c>
      <c r="G748" s="77">
        <f t="shared" si="23"/>
        <v>35344.468333438213</v>
      </c>
    </row>
    <row r="749" spans="1:7" x14ac:dyDescent="0.2">
      <c r="A749" s="79">
        <v>45152</v>
      </c>
      <c r="B749" s="77">
        <v>32975</v>
      </c>
      <c r="C749" s="77">
        <v>33420</v>
      </c>
      <c r="E749">
        <f t="shared" si="22"/>
        <v>2023</v>
      </c>
      <c r="F749" s="57">
        <f>_xlfn.XLOOKUP(E749,'Historical Metal Prices'!$L$4:$Z$4,'Historical Metal Prices'!$L$10:$Z$10)</f>
        <v>7.1872760267425173E-2</v>
      </c>
      <c r="G749" s="77">
        <f t="shared" si="23"/>
        <v>35345.004269818346</v>
      </c>
    </row>
    <row r="750" spans="1:7" x14ac:dyDescent="0.2">
      <c r="A750" s="79">
        <v>45149</v>
      </c>
      <c r="B750" s="77">
        <v>32991</v>
      </c>
      <c r="C750" s="77">
        <v>33420</v>
      </c>
      <c r="E750">
        <f t="shared" si="22"/>
        <v>2023</v>
      </c>
      <c r="F750" s="57">
        <f>_xlfn.XLOOKUP(E750,'Historical Metal Prices'!$L$4:$Z$4,'Historical Metal Prices'!$L$10:$Z$10)</f>
        <v>7.1872760267425173E-2</v>
      </c>
      <c r="G750" s="77">
        <f t="shared" si="23"/>
        <v>35362.154233982626</v>
      </c>
    </row>
    <row r="751" spans="1:7" x14ac:dyDescent="0.2">
      <c r="A751" s="79">
        <v>45148</v>
      </c>
      <c r="B751" s="77">
        <v>32985.5</v>
      </c>
      <c r="C751" s="77">
        <v>33420</v>
      </c>
      <c r="E751">
        <f t="shared" si="22"/>
        <v>2023</v>
      </c>
      <c r="F751" s="57">
        <f>_xlfn.XLOOKUP(E751,'Historical Metal Prices'!$L$4:$Z$4,'Historical Metal Prices'!$L$10:$Z$10)</f>
        <v>7.1872760267425173E-2</v>
      </c>
      <c r="G751" s="77">
        <f t="shared" si="23"/>
        <v>35356.258933801153</v>
      </c>
    </row>
    <row r="752" spans="1:7" x14ac:dyDescent="0.2">
      <c r="A752" s="79">
        <v>45147</v>
      </c>
      <c r="B752" s="77">
        <v>32975</v>
      </c>
      <c r="C752" s="77">
        <v>33420</v>
      </c>
      <c r="E752">
        <f t="shared" si="22"/>
        <v>2023</v>
      </c>
      <c r="F752" s="57">
        <f>_xlfn.XLOOKUP(E752,'Historical Metal Prices'!$L$4:$Z$4,'Historical Metal Prices'!$L$10:$Z$10)</f>
        <v>7.1872760267425173E-2</v>
      </c>
      <c r="G752" s="77">
        <f t="shared" si="23"/>
        <v>35345.004269818346</v>
      </c>
    </row>
    <row r="753" spans="1:7" x14ac:dyDescent="0.2">
      <c r="A753" s="79">
        <v>45146</v>
      </c>
      <c r="B753" s="77">
        <v>32975</v>
      </c>
      <c r="C753" s="77">
        <v>33420</v>
      </c>
      <c r="E753">
        <f t="shared" si="22"/>
        <v>2023</v>
      </c>
      <c r="F753" s="57">
        <f>_xlfn.XLOOKUP(E753,'Historical Metal Prices'!$L$4:$Z$4,'Historical Metal Prices'!$L$10:$Z$10)</f>
        <v>7.1872760267425173E-2</v>
      </c>
      <c r="G753" s="77">
        <f t="shared" si="23"/>
        <v>35345.004269818346</v>
      </c>
    </row>
    <row r="754" spans="1:7" x14ac:dyDescent="0.2">
      <c r="A754" s="79">
        <v>45145</v>
      </c>
      <c r="B754" s="77">
        <v>32975.5</v>
      </c>
      <c r="C754" s="77">
        <v>33420</v>
      </c>
      <c r="E754">
        <f t="shared" si="22"/>
        <v>2023</v>
      </c>
      <c r="F754" s="57">
        <f>_xlfn.XLOOKUP(E754,'Historical Metal Prices'!$L$4:$Z$4,'Historical Metal Prices'!$L$10:$Z$10)</f>
        <v>7.1872760267425173E-2</v>
      </c>
      <c r="G754" s="77">
        <f t="shared" si="23"/>
        <v>35345.540206198479</v>
      </c>
    </row>
    <row r="755" spans="1:7" x14ac:dyDescent="0.2">
      <c r="A755" s="79">
        <v>45142</v>
      </c>
      <c r="B755" s="77">
        <v>32991.5</v>
      </c>
      <c r="C755" s="77">
        <v>33420</v>
      </c>
      <c r="E755">
        <f t="shared" si="22"/>
        <v>2023</v>
      </c>
      <c r="F755" s="57">
        <f>_xlfn.XLOOKUP(E755,'Historical Metal Prices'!$L$4:$Z$4,'Historical Metal Prices'!$L$10:$Z$10)</f>
        <v>7.1872760267425173E-2</v>
      </c>
      <c r="G755" s="77">
        <f t="shared" si="23"/>
        <v>35362.690170362759</v>
      </c>
    </row>
    <row r="756" spans="1:7" x14ac:dyDescent="0.2">
      <c r="A756" s="79">
        <v>45141</v>
      </c>
      <c r="B756" s="77">
        <v>32986.5</v>
      </c>
      <c r="C756" s="77">
        <v>33420</v>
      </c>
      <c r="E756">
        <f t="shared" si="22"/>
        <v>2023</v>
      </c>
      <c r="F756" s="57">
        <f>_xlfn.XLOOKUP(E756,'Historical Metal Prices'!$L$4:$Z$4,'Historical Metal Prices'!$L$10:$Z$10)</f>
        <v>7.1872760267425173E-2</v>
      </c>
      <c r="G756" s="77">
        <f t="shared" si="23"/>
        <v>35357.330806561418</v>
      </c>
    </row>
    <row r="757" spans="1:7" x14ac:dyDescent="0.2">
      <c r="A757" s="79">
        <v>45140</v>
      </c>
      <c r="B757" s="77">
        <v>32976</v>
      </c>
      <c r="C757" s="77">
        <v>33420</v>
      </c>
      <c r="E757">
        <f t="shared" si="22"/>
        <v>2023</v>
      </c>
      <c r="F757" s="57">
        <f>_xlfn.XLOOKUP(E757,'Historical Metal Prices'!$L$4:$Z$4,'Historical Metal Prices'!$L$10:$Z$10)</f>
        <v>7.1872760267425173E-2</v>
      </c>
      <c r="G757" s="77">
        <f t="shared" si="23"/>
        <v>35346.076142578611</v>
      </c>
    </row>
    <row r="758" spans="1:7" x14ac:dyDescent="0.2">
      <c r="A758" s="79">
        <v>45139</v>
      </c>
      <c r="B758" s="77">
        <v>32976</v>
      </c>
      <c r="C758" s="77">
        <v>33420</v>
      </c>
      <c r="E758">
        <f t="shared" si="22"/>
        <v>2023</v>
      </c>
      <c r="F758" s="57">
        <f>_xlfn.XLOOKUP(E758,'Historical Metal Prices'!$L$4:$Z$4,'Historical Metal Prices'!$L$10:$Z$10)</f>
        <v>7.1872760267425173E-2</v>
      </c>
      <c r="G758" s="77">
        <f t="shared" si="23"/>
        <v>35346.076142578611</v>
      </c>
    </row>
    <row r="759" spans="1:7" x14ac:dyDescent="0.2">
      <c r="A759" s="79">
        <v>45138</v>
      </c>
      <c r="B759" s="77">
        <v>32976</v>
      </c>
      <c r="C759" s="77">
        <v>33420</v>
      </c>
      <c r="E759">
        <f t="shared" si="22"/>
        <v>2023</v>
      </c>
      <c r="F759" s="57">
        <f>_xlfn.XLOOKUP(E759,'Historical Metal Prices'!$L$4:$Z$4,'Historical Metal Prices'!$L$10:$Z$10)</f>
        <v>7.1872760267425173E-2</v>
      </c>
      <c r="G759" s="77">
        <f t="shared" si="23"/>
        <v>35346.076142578611</v>
      </c>
    </row>
    <row r="760" spans="1:7" x14ac:dyDescent="0.2">
      <c r="A760" s="79">
        <v>45135</v>
      </c>
      <c r="B760" s="77">
        <v>32992</v>
      </c>
      <c r="C760" s="77">
        <v>33420</v>
      </c>
      <c r="E760">
        <f t="shared" si="22"/>
        <v>2023</v>
      </c>
      <c r="F760" s="57">
        <f>_xlfn.XLOOKUP(E760,'Historical Metal Prices'!$L$4:$Z$4,'Historical Metal Prices'!$L$10:$Z$10)</f>
        <v>7.1872760267425173E-2</v>
      </c>
      <c r="G760" s="77">
        <f t="shared" si="23"/>
        <v>35363.226106742892</v>
      </c>
    </row>
    <row r="761" spans="1:7" x14ac:dyDescent="0.2">
      <c r="A761" s="79">
        <v>45134</v>
      </c>
      <c r="B761" s="77">
        <v>32986.5</v>
      </c>
      <c r="C761" s="77">
        <v>33420</v>
      </c>
      <c r="E761">
        <f t="shared" si="22"/>
        <v>2023</v>
      </c>
      <c r="F761" s="57">
        <f>_xlfn.XLOOKUP(E761,'Historical Metal Prices'!$L$4:$Z$4,'Historical Metal Prices'!$L$10:$Z$10)</f>
        <v>7.1872760267425173E-2</v>
      </c>
      <c r="G761" s="77">
        <f t="shared" si="23"/>
        <v>35357.330806561418</v>
      </c>
    </row>
    <row r="762" spans="1:7" x14ac:dyDescent="0.2">
      <c r="A762" s="79">
        <v>45133</v>
      </c>
      <c r="B762" s="77">
        <v>32976</v>
      </c>
      <c r="C762" s="77">
        <v>33420</v>
      </c>
      <c r="E762">
        <f t="shared" si="22"/>
        <v>2023</v>
      </c>
      <c r="F762" s="57">
        <f>_xlfn.XLOOKUP(E762,'Historical Metal Prices'!$L$4:$Z$4,'Historical Metal Prices'!$L$10:$Z$10)</f>
        <v>7.1872760267425173E-2</v>
      </c>
      <c r="G762" s="77">
        <f t="shared" si="23"/>
        <v>35346.076142578611</v>
      </c>
    </row>
    <row r="763" spans="1:7" x14ac:dyDescent="0.2">
      <c r="A763" s="79">
        <v>45132</v>
      </c>
      <c r="B763" s="77">
        <v>32976</v>
      </c>
      <c r="C763" s="77">
        <v>33420</v>
      </c>
      <c r="E763">
        <f t="shared" si="22"/>
        <v>2023</v>
      </c>
      <c r="F763" s="57">
        <f>_xlfn.XLOOKUP(E763,'Historical Metal Prices'!$L$4:$Z$4,'Historical Metal Prices'!$L$10:$Z$10)</f>
        <v>7.1872760267425173E-2</v>
      </c>
      <c r="G763" s="77">
        <f t="shared" si="23"/>
        <v>35346.076142578611</v>
      </c>
    </row>
    <row r="764" spans="1:7" x14ac:dyDescent="0.2">
      <c r="A764" s="79">
        <v>45131</v>
      </c>
      <c r="B764" s="77">
        <v>32976.25</v>
      </c>
      <c r="C764" s="77">
        <v>33420</v>
      </c>
      <c r="E764">
        <f t="shared" si="22"/>
        <v>2023</v>
      </c>
      <c r="F764" s="57">
        <f>_xlfn.XLOOKUP(E764,'Historical Metal Prices'!$L$4:$Z$4,'Historical Metal Prices'!$L$10:$Z$10)</f>
        <v>7.1872760267425173E-2</v>
      </c>
      <c r="G764" s="77">
        <f t="shared" si="23"/>
        <v>35346.344110768681</v>
      </c>
    </row>
    <row r="765" spans="1:7" x14ac:dyDescent="0.2">
      <c r="A765" s="79">
        <v>45128</v>
      </c>
      <c r="B765" s="77">
        <v>32992.5</v>
      </c>
      <c r="C765" s="77">
        <v>33420</v>
      </c>
      <c r="E765">
        <f t="shared" si="22"/>
        <v>2023</v>
      </c>
      <c r="F765" s="57">
        <f>_xlfn.XLOOKUP(E765,'Historical Metal Prices'!$L$4:$Z$4,'Historical Metal Prices'!$L$10:$Z$10)</f>
        <v>7.1872760267425173E-2</v>
      </c>
      <c r="G765" s="77">
        <f t="shared" si="23"/>
        <v>35363.762043123024</v>
      </c>
    </row>
    <row r="766" spans="1:7" x14ac:dyDescent="0.2">
      <c r="A766" s="79">
        <v>45127</v>
      </c>
      <c r="B766" s="77">
        <v>32987</v>
      </c>
      <c r="C766" s="77">
        <v>33420</v>
      </c>
      <c r="E766">
        <f t="shared" si="22"/>
        <v>2023</v>
      </c>
      <c r="F766" s="57">
        <f>_xlfn.XLOOKUP(E766,'Historical Metal Prices'!$L$4:$Z$4,'Historical Metal Prices'!$L$10:$Z$10)</f>
        <v>7.1872760267425173E-2</v>
      </c>
      <c r="G766" s="77">
        <f t="shared" si="23"/>
        <v>35357.866742941551</v>
      </c>
    </row>
    <row r="767" spans="1:7" x14ac:dyDescent="0.2">
      <c r="A767" s="79">
        <v>45126</v>
      </c>
      <c r="B767" s="77">
        <v>32977</v>
      </c>
      <c r="C767" s="77">
        <v>33420</v>
      </c>
      <c r="E767">
        <f t="shared" si="22"/>
        <v>2023</v>
      </c>
      <c r="F767" s="57">
        <f>_xlfn.XLOOKUP(E767,'Historical Metal Prices'!$L$4:$Z$4,'Historical Metal Prices'!$L$10:$Z$10)</f>
        <v>7.1872760267425173E-2</v>
      </c>
      <c r="G767" s="77">
        <f t="shared" si="23"/>
        <v>35347.148015338877</v>
      </c>
    </row>
    <row r="768" spans="1:7" x14ac:dyDescent="0.2">
      <c r="A768" s="79">
        <v>45125</v>
      </c>
      <c r="B768" s="77">
        <v>32977</v>
      </c>
      <c r="C768" s="77">
        <v>33420</v>
      </c>
      <c r="E768">
        <f t="shared" si="22"/>
        <v>2023</v>
      </c>
      <c r="F768" s="57">
        <f>_xlfn.XLOOKUP(E768,'Historical Metal Prices'!$L$4:$Z$4,'Historical Metal Prices'!$L$10:$Z$10)</f>
        <v>7.1872760267425173E-2</v>
      </c>
      <c r="G768" s="77">
        <f t="shared" si="23"/>
        <v>35347.148015338877</v>
      </c>
    </row>
    <row r="769" spans="1:7" x14ac:dyDescent="0.2">
      <c r="A769" s="79">
        <v>45124</v>
      </c>
      <c r="B769" s="77">
        <v>32977</v>
      </c>
      <c r="C769" s="77">
        <v>33420</v>
      </c>
      <c r="E769">
        <f t="shared" si="22"/>
        <v>2023</v>
      </c>
      <c r="F769" s="57">
        <f>_xlfn.XLOOKUP(E769,'Historical Metal Prices'!$L$4:$Z$4,'Historical Metal Prices'!$L$10:$Z$10)</f>
        <v>7.1872760267425173E-2</v>
      </c>
      <c r="G769" s="77">
        <f t="shared" si="23"/>
        <v>35347.148015338877</v>
      </c>
    </row>
    <row r="770" spans="1:7" x14ac:dyDescent="0.2">
      <c r="A770" s="79">
        <v>45121</v>
      </c>
      <c r="B770" s="77">
        <v>32994</v>
      </c>
      <c r="C770" s="77">
        <v>33420</v>
      </c>
      <c r="E770">
        <f t="shared" si="22"/>
        <v>2023</v>
      </c>
      <c r="F770" s="57">
        <f>_xlfn.XLOOKUP(E770,'Historical Metal Prices'!$L$4:$Z$4,'Historical Metal Prices'!$L$10:$Z$10)</f>
        <v>7.1872760267425173E-2</v>
      </c>
      <c r="G770" s="77">
        <f t="shared" si="23"/>
        <v>35365.369852263429</v>
      </c>
    </row>
    <row r="771" spans="1:7" x14ac:dyDescent="0.2">
      <c r="A771" s="79">
        <v>45120</v>
      </c>
      <c r="B771" s="77">
        <v>32988.5</v>
      </c>
      <c r="C771" s="77">
        <v>33420</v>
      </c>
      <c r="E771">
        <f t="shared" si="22"/>
        <v>2023</v>
      </c>
      <c r="F771" s="57">
        <f>_xlfn.XLOOKUP(E771,'Historical Metal Prices'!$L$4:$Z$4,'Historical Metal Prices'!$L$10:$Z$10)</f>
        <v>7.1872760267425173E-2</v>
      </c>
      <c r="G771" s="77">
        <f t="shared" si="23"/>
        <v>35359.474552081956</v>
      </c>
    </row>
    <row r="772" spans="1:7" x14ac:dyDescent="0.2">
      <c r="A772" s="79">
        <v>45119</v>
      </c>
      <c r="B772" s="77">
        <v>32978</v>
      </c>
      <c r="C772" s="77">
        <v>33420</v>
      </c>
      <c r="E772">
        <f t="shared" si="22"/>
        <v>2023</v>
      </c>
      <c r="F772" s="57">
        <f>_xlfn.XLOOKUP(E772,'Historical Metal Prices'!$L$4:$Z$4,'Historical Metal Prices'!$L$10:$Z$10)</f>
        <v>7.1872760267425173E-2</v>
      </c>
      <c r="G772" s="77">
        <f t="shared" si="23"/>
        <v>35348.219888099149</v>
      </c>
    </row>
    <row r="773" spans="1:7" x14ac:dyDescent="0.2">
      <c r="A773" s="79">
        <v>45118</v>
      </c>
      <c r="B773" s="77">
        <v>32978.5</v>
      </c>
      <c r="C773" s="77">
        <v>33420</v>
      </c>
      <c r="E773">
        <f t="shared" si="22"/>
        <v>2023</v>
      </c>
      <c r="F773" s="57">
        <f>_xlfn.XLOOKUP(E773,'Historical Metal Prices'!$L$4:$Z$4,'Historical Metal Prices'!$L$10:$Z$10)</f>
        <v>7.1872760267425173E-2</v>
      </c>
      <c r="G773" s="77">
        <f t="shared" si="23"/>
        <v>35348.755824479282</v>
      </c>
    </row>
    <row r="774" spans="1:7" x14ac:dyDescent="0.2">
      <c r="A774" s="79">
        <v>45117</v>
      </c>
      <c r="B774" s="77">
        <v>32978</v>
      </c>
      <c r="C774" s="77">
        <v>33420</v>
      </c>
      <c r="E774">
        <f t="shared" si="22"/>
        <v>2023</v>
      </c>
      <c r="F774" s="57">
        <f>_xlfn.XLOOKUP(E774,'Historical Metal Prices'!$L$4:$Z$4,'Historical Metal Prices'!$L$10:$Z$10)</f>
        <v>7.1872760267425173E-2</v>
      </c>
      <c r="G774" s="77">
        <f t="shared" si="23"/>
        <v>35348.219888099149</v>
      </c>
    </row>
    <row r="775" spans="1:7" x14ac:dyDescent="0.2">
      <c r="A775" s="79">
        <v>45114</v>
      </c>
      <c r="B775" s="77">
        <v>32994</v>
      </c>
      <c r="C775" s="77">
        <v>33420</v>
      </c>
      <c r="E775">
        <f t="shared" si="22"/>
        <v>2023</v>
      </c>
      <c r="F775" s="57">
        <f>_xlfn.XLOOKUP(E775,'Historical Metal Prices'!$L$4:$Z$4,'Historical Metal Prices'!$L$10:$Z$10)</f>
        <v>7.1872760267425173E-2</v>
      </c>
      <c r="G775" s="77">
        <f t="shared" si="23"/>
        <v>35365.369852263429</v>
      </c>
    </row>
    <row r="776" spans="1:7" x14ac:dyDescent="0.2">
      <c r="A776" s="79">
        <v>45113</v>
      </c>
      <c r="B776" s="77">
        <v>32988.5</v>
      </c>
      <c r="C776" s="77">
        <v>33420</v>
      </c>
      <c r="E776">
        <f t="shared" si="22"/>
        <v>2023</v>
      </c>
      <c r="F776" s="57">
        <f>_xlfn.XLOOKUP(E776,'Historical Metal Prices'!$L$4:$Z$4,'Historical Metal Prices'!$L$10:$Z$10)</f>
        <v>7.1872760267425173E-2</v>
      </c>
      <c r="G776" s="77">
        <f t="shared" si="23"/>
        <v>35359.474552081956</v>
      </c>
    </row>
    <row r="777" spans="1:7" x14ac:dyDescent="0.2">
      <c r="A777" s="79">
        <v>45112</v>
      </c>
      <c r="B777" s="77">
        <v>32978.5</v>
      </c>
      <c r="C777" s="77">
        <v>33420</v>
      </c>
      <c r="E777">
        <f t="shared" si="22"/>
        <v>2023</v>
      </c>
      <c r="F777" s="57">
        <f>_xlfn.XLOOKUP(E777,'Historical Metal Prices'!$L$4:$Z$4,'Historical Metal Prices'!$L$10:$Z$10)</f>
        <v>7.1872760267425173E-2</v>
      </c>
      <c r="G777" s="77">
        <f t="shared" si="23"/>
        <v>35348.755824479282</v>
      </c>
    </row>
    <row r="778" spans="1:7" x14ac:dyDescent="0.2">
      <c r="A778" s="79">
        <v>45111</v>
      </c>
      <c r="B778" s="77">
        <v>32978.5</v>
      </c>
      <c r="C778" s="77">
        <v>33420</v>
      </c>
      <c r="E778">
        <f t="shared" si="22"/>
        <v>2023</v>
      </c>
      <c r="F778" s="57">
        <f>_xlfn.XLOOKUP(E778,'Historical Metal Prices'!$L$4:$Z$4,'Historical Metal Prices'!$L$10:$Z$10)</f>
        <v>7.1872760267425173E-2</v>
      </c>
      <c r="G778" s="77">
        <f t="shared" si="23"/>
        <v>35348.755824479282</v>
      </c>
    </row>
    <row r="779" spans="1:7" x14ac:dyDescent="0.2">
      <c r="A779" s="79">
        <v>45110</v>
      </c>
      <c r="B779" s="77">
        <v>32978.5</v>
      </c>
      <c r="C779" s="77">
        <v>33420</v>
      </c>
      <c r="E779">
        <f t="shared" ref="E779:E842" si="24">YEAR(A779)</f>
        <v>2023</v>
      </c>
      <c r="F779" s="57">
        <f>_xlfn.XLOOKUP(E779,'Historical Metal Prices'!$L$4:$Z$4,'Historical Metal Prices'!$L$10:$Z$10)</f>
        <v>7.1872760267425173E-2</v>
      </c>
      <c r="G779" s="77">
        <f t="shared" ref="G779:G842" si="25">IFERROR(B779*(1+F779),G780)</f>
        <v>35348.755824479282</v>
      </c>
    </row>
    <row r="780" spans="1:7" x14ac:dyDescent="0.2">
      <c r="A780" s="79">
        <v>45107</v>
      </c>
      <c r="B780" s="77">
        <v>33000</v>
      </c>
      <c r="C780" s="77">
        <v>31380</v>
      </c>
      <c r="E780">
        <f t="shared" si="24"/>
        <v>2023</v>
      </c>
      <c r="F780" s="57">
        <f>_xlfn.XLOOKUP(E780,'Historical Metal Prices'!$L$4:$Z$4,'Historical Metal Prices'!$L$10:$Z$10)</f>
        <v>7.1872760267425173E-2</v>
      </c>
      <c r="G780" s="77">
        <f t="shared" si="25"/>
        <v>35371.801088825028</v>
      </c>
    </row>
    <row r="781" spans="1:7" x14ac:dyDescent="0.2">
      <c r="A781" s="79">
        <v>45106</v>
      </c>
      <c r="B781" s="77">
        <v>30950</v>
      </c>
      <c r="C781" s="77">
        <v>29525</v>
      </c>
      <c r="E781">
        <f t="shared" si="24"/>
        <v>2023</v>
      </c>
      <c r="F781" s="57">
        <f>_xlfn.XLOOKUP(E781,'Historical Metal Prices'!$L$4:$Z$4,'Historical Metal Prices'!$L$10:$Z$10)</f>
        <v>7.1872760267425173E-2</v>
      </c>
      <c r="G781" s="77">
        <f t="shared" si="25"/>
        <v>33174.461930276811</v>
      </c>
    </row>
    <row r="782" spans="1:7" x14ac:dyDescent="0.2">
      <c r="A782" s="79">
        <v>45105</v>
      </c>
      <c r="B782" s="77">
        <v>29084</v>
      </c>
      <c r="C782" s="77">
        <v>29525</v>
      </c>
      <c r="E782">
        <f t="shared" si="24"/>
        <v>2023</v>
      </c>
      <c r="F782" s="57">
        <f>_xlfn.XLOOKUP(E782,'Historical Metal Prices'!$L$4:$Z$4,'Historical Metal Prices'!$L$10:$Z$10)</f>
        <v>7.1872760267425173E-2</v>
      </c>
      <c r="G782" s="77">
        <f t="shared" si="25"/>
        <v>31174.347359617794</v>
      </c>
    </row>
    <row r="783" spans="1:7" x14ac:dyDescent="0.2">
      <c r="A783" s="79">
        <v>45104</v>
      </c>
      <c r="B783" s="77">
        <v>29084</v>
      </c>
      <c r="C783" s="77">
        <v>29525</v>
      </c>
      <c r="E783">
        <f t="shared" si="24"/>
        <v>2023</v>
      </c>
      <c r="F783" s="57">
        <f>_xlfn.XLOOKUP(E783,'Historical Metal Prices'!$L$4:$Z$4,'Historical Metal Prices'!$L$10:$Z$10)</f>
        <v>7.1872760267425173E-2</v>
      </c>
      <c r="G783" s="77">
        <f t="shared" si="25"/>
        <v>31174.347359617794</v>
      </c>
    </row>
    <row r="784" spans="1:7" x14ac:dyDescent="0.2">
      <c r="A784" s="79">
        <v>45103</v>
      </c>
      <c r="B784" s="77">
        <v>29084</v>
      </c>
      <c r="C784" s="77">
        <v>29525</v>
      </c>
      <c r="E784">
        <f t="shared" si="24"/>
        <v>2023</v>
      </c>
      <c r="F784" s="57">
        <f>_xlfn.XLOOKUP(E784,'Historical Metal Prices'!$L$4:$Z$4,'Historical Metal Prices'!$L$10:$Z$10)</f>
        <v>7.1872760267425173E-2</v>
      </c>
      <c r="G784" s="77">
        <f t="shared" si="25"/>
        <v>31174.347359617794</v>
      </c>
    </row>
    <row r="785" spans="1:7" x14ac:dyDescent="0.2">
      <c r="A785" s="79">
        <v>45100</v>
      </c>
      <c r="B785" s="77">
        <v>29100</v>
      </c>
      <c r="C785" s="77">
        <v>29525</v>
      </c>
      <c r="E785">
        <f t="shared" si="24"/>
        <v>2023</v>
      </c>
      <c r="F785" s="57">
        <f>_xlfn.XLOOKUP(E785,'Historical Metal Prices'!$L$4:$Z$4,'Historical Metal Prices'!$L$10:$Z$10)</f>
        <v>7.1872760267425173E-2</v>
      </c>
      <c r="G785" s="77">
        <f t="shared" si="25"/>
        <v>31191.497323782074</v>
      </c>
    </row>
    <row r="786" spans="1:7" x14ac:dyDescent="0.2">
      <c r="A786" s="79">
        <v>45099</v>
      </c>
      <c r="B786" s="77">
        <v>29095</v>
      </c>
      <c r="C786" s="77">
        <v>29525</v>
      </c>
      <c r="E786">
        <f t="shared" si="24"/>
        <v>2023</v>
      </c>
      <c r="F786" s="57">
        <f>_xlfn.XLOOKUP(E786,'Historical Metal Prices'!$L$4:$Z$4,'Historical Metal Prices'!$L$10:$Z$10)</f>
        <v>7.1872760267425173E-2</v>
      </c>
      <c r="G786" s="77">
        <f t="shared" si="25"/>
        <v>31186.137959980737</v>
      </c>
    </row>
    <row r="787" spans="1:7" x14ac:dyDescent="0.2">
      <c r="A787" s="79">
        <v>45098</v>
      </c>
      <c r="B787" s="77">
        <v>29084</v>
      </c>
      <c r="C787" s="77">
        <v>29525</v>
      </c>
      <c r="E787">
        <f t="shared" si="24"/>
        <v>2023</v>
      </c>
      <c r="F787" s="57">
        <f>_xlfn.XLOOKUP(E787,'Historical Metal Prices'!$L$4:$Z$4,'Historical Metal Prices'!$L$10:$Z$10)</f>
        <v>7.1872760267425173E-2</v>
      </c>
      <c r="G787" s="77">
        <f t="shared" si="25"/>
        <v>31174.347359617794</v>
      </c>
    </row>
    <row r="788" spans="1:7" x14ac:dyDescent="0.2">
      <c r="A788" s="79">
        <v>45097</v>
      </c>
      <c r="B788" s="77">
        <v>29084</v>
      </c>
      <c r="C788" s="77">
        <v>29525</v>
      </c>
      <c r="E788">
        <f t="shared" si="24"/>
        <v>2023</v>
      </c>
      <c r="F788" s="57">
        <f>_xlfn.XLOOKUP(E788,'Historical Metal Prices'!$L$4:$Z$4,'Historical Metal Prices'!$L$10:$Z$10)</f>
        <v>7.1872760267425173E-2</v>
      </c>
      <c r="G788" s="77">
        <f t="shared" si="25"/>
        <v>31174.347359617794</v>
      </c>
    </row>
    <row r="789" spans="1:7" x14ac:dyDescent="0.2">
      <c r="A789" s="79">
        <v>45096</v>
      </c>
      <c r="B789" s="77">
        <v>29083</v>
      </c>
      <c r="C789" s="77">
        <v>29525</v>
      </c>
      <c r="E789">
        <f t="shared" si="24"/>
        <v>2023</v>
      </c>
      <c r="F789" s="57">
        <f>_xlfn.XLOOKUP(E789,'Historical Metal Prices'!$L$4:$Z$4,'Historical Metal Prices'!$L$10:$Z$10)</f>
        <v>7.1872760267425173E-2</v>
      </c>
      <c r="G789" s="77">
        <f t="shared" si="25"/>
        <v>31173.275486857525</v>
      </c>
    </row>
    <row r="790" spans="1:7" x14ac:dyDescent="0.2">
      <c r="A790" s="79">
        <v>45093</v>
      </c>
      <c r="B790" s="77">
        <v>29096</v>
      </c>
      <c r="C790" s="77">
        <v>29525</v>
      </c>
      <c r="E790">
        <f t="shared" si="24"/>
        <v>2023</v>
      </c>
      <c r="F790" s="57">
        <f>_xlfn.XLOOKUP(E790,'Historical Metal Prices'!$L$4:$Z$4,'Historical Metal Prices'!$L$10:$Z$10)</f>
        <v>7.1872760267425173E-2</v>
      </c>
      <c r="G790" s="77">
        <f t="shared" si="25"/>
        <v>31187.209832741002</v>
      </c>
    </row>
    <row r="791" spans="1:7" x14ac:dyDescent="0.2">
      <c r="A791" s="79">
        <v>45092</v>
      </c>
      <c r="B791" s="77">
        <v>29096</v>
      </c>
      <c r="C791" s="77">
        <v>29525</v>
      </c>
      <c r="E791">
        <f t="shared" si="24"/>
        <v>2023</v>
      </c>
      <c r="F791" s="57">
        <f>_xlfn.XLOOKUP(E791,'Historical Metal Prices'!$L$4:$Z$4,'Historical Metal Prices'!$L$10:$Z$10)</f>
        <v>7.1872760267425173E-2</v>
      </c>
      <c r="G791" s="77">
        <f t="shared" si="25"/>
        <v>31187.209832741002</v>
      </c>
    </row>
    <row r="792" spans="1:7" x14ac:dyDescent="0.2">
      <c r="A792" s="79">
        <v>45091</v>
      </c>
      <c r="B792" s="77">
        <v>29083</v>
      </c>
      <c r="C792" s="77">
        <v>29525</v>
      </c>
      <c r="E792">
        <f t="shared" si="24"/>
        <v>2023</v>
      </c>
      <c r="F792" s="57">
        <f>_xlfn.XLOOKUP(E792,'Historical Metal Prices'!$L$4:$Z$4,'Historical Metal Prices'!$L$10:$Z$10)</f>
        <v>7.1872760267425173E-2</v>
      </c>
      <c r="G792" s="77">
        <f t="shared" si="25"/>
        <v>31173.275486857525</v>
      </c>
    </row>
    <row r="793" spans="1:7" x14ac:dyDescent="0.2">
      <c r="A793" s="79">
        <v>45090</v>
      </c>
      <c r="B793" s="77">
        <v>29083</v>
      </c>
      <c r="C793" s="77">
        <v>29525</v>
      </c>
      <c r="E793">
        <f t="shared" si="24"/>
        <v>2023</v>
      </c>
      <c r="F793" s="57">
        <f>_xlfn.XLOOKUP(E793,'Historical Metal Prices'!$L$4:$Z$4,'Historical Metal Prices'!$L$10:$Z$10)</f>
        <v>7.1872760267425173E-2</v>
      </c>
      <c r="G793" s="77">
        <f t="shared" si="25"/>
        <v>31173.275486857525</v>
      </c>
    </row>
    <row r="794" spans="1:7" x14ac:dyDescent="0.2">
      <c r="A794" s="79">
        <v>45089</v>
      </c>
      <c r="B794" s="77">
        <v>29083</v>
      </c>
      <c r="C794" s="77">
        <v>29525</v>
      </c>
      <c r="E794">
        <f t="shared" si="24"/>
        <v>2023</v>
      </c>
      <c r="F794" s="57">
        <f>_xlfn.XLOOKUP(E794,'Historical Metal Prices'!$L$4:$Z$4,'Historical Metal Prices'!$L$10:$Z$10)</f>
        <v>7.1872760267425173E-2</v>
      </c>
      <c r="G794" s="77">
        <f t="shared" si="25"/>
        <v>31173.275486857525</v>
      </c>
    </row>
    <row r="795" spans="1:7" x14ac:dyDescent="0.2">
      <c r="A795" s="79">
        <v>45086</v>
      </c>
      <c r="B795" s="77">
        <v>29096</v>
      </c>
      <c r="C795" s="77">
        <v>29525</v>
      </c>
      <c r="E795">
        <f t="shared" si="24"/>
        <v>2023</v>
      </c>
      <c r="F795" s="57">
        <f>_xlfn.XLOOKUP(E795,'Historical Metal Prices'!$L$4:$Z$4,'Historical Metal Prices'!$L$10:$Z$10)</f>
        <v>7.1872760267425173E-2</v>
      </c>
      <c r="G795" s="77">
        <f t="shared" si="25"/>
        <v>31187.209832741002</v>
      </c>
    </row>
    <row r="796" spans="1:7" x14ac:dyDescent="0.2">
      <c r="A796" s="79">
        <v>45085</v>
      </c>
      <c r="B796" s="77">
        <v>29092</v>
      </c>
      <c r="C796" s="77">
        <v>29525</v>
      </c>
      <c r="E796">
        <f t="shared" si="24"/>
        <v>2023</v>
      </c>
      <c r="F796" s="57">
        <f>_xlfn.XLOOKUP(E796,'Historical Metal Prices'!$L$4:$Z$4,'Historical Metal Prices'!$L$10:$Z$10)</f>
        <v>7.1872760267425173E-2</v>
      </c>
      <c r="G796" s="77">
        <f t="shared" si="25"/>
        <v>31182.922341699934</v>
      </c>
    </row>
    <row r="797" spans="1:7" x14ac:dyDescent="0.2">
      <c r="A797" s="79">
        <v>45084</v>
      </c>
      <c r="B797" s="77">
        <v>29083</v>
      </c>
      <c r="C797" s="77">
        <v>29525</v>
      </c>
      <c r="E797">
        <f t="shared" si="24"/>
        <v>2023</v>
      </c>
      <c r="F797" s="57">
        <f>_xlfn.XLOOKUP(E797,'Historical Metal Prices'!$L$4:$Z$4,'Historical Metal Prices'!$L$10:$Z$10)</f>
        <v>7.1872760267425173E-2</v>
      </c>
      <c r="G797" s="77">
        <f t="shared" si="25"/>
        <v>31173.275486857525</v>
      </c>
    </row>
    <row r="798" spans="1:7" x14ac:dyDescent="0.2">
      <c r="A798" s="79">
        <v>45083</v>
      </c>
      <c r="B798" s="77">
        <v>29083</v>
      </c>
      <c r="C798" s="77">
        <v>29525</v>
      </c>
      <c r="E798">
        <f t="shared" si="24"/>
        <v>2023</v>
      </c>
      <c r="F798" s="57">
        <f>_xlfn.XLOOKUP(E798,'Historical Metal Prices'!$L$4:$Z$4,'Historical Metal Prices'!$L$10:$Z$10)</f>
        <v>7.1872760267425173E-2</v>
      </c>
      <c r="G798" s="77">
        <f t="shared" si="25"/>
        <v>31173.275486857525</v>
      </c>
    </row>
    <row r="799" spans="1:7" x14ac:dyDescent="0.2">
      <c r="A799" s="79">
        <v>45082</v>
      </c>
      <c r="B799" s="77">
        <v>29083</v>
      </c>
      <c r="C799" s="77">
        <v>29525</v>
      </c>
      <c r="E799">
        <f t="shared" si="24"/>
        <v>2023</v>
      </c>
      <c r="F799" s="57">
        <f>_xlfn.XLOOKUP(E799,'Historical Metal Prices'!$L$4:$Z$4,'Historical Metal Prices'!$L$10:$Z$10)</f>
        <v>7.1872760267425173E-2</v>
      </c>
      <c r="G799" s="77">
        <f t="shared" si="25"/>
        <v>31173.275486857525</v>
      </c>
    </row>
    <row r="800" spans="1:7" x14ac:dyDescent="0.2">
      <c r="A800" s="79">
        <v>45079</v>
      </c>
      <c r="B800" s="77">
        <v>29096</v>
      </c>
      <c r="C800" s="77">
        <v>29525</v>
      </c>
      <c r="E800">
        <f t="shared" si="24"/>
        <v>2023</v>
      </c>
      <c r="F800" s="57">
        <f>_xlfn.XLOOKUP(E800,'Historical Metal Prices'!$L$4:$Z$4,'Historical Metal Prices'!$L$10:$Z$10)</f>
        <v>7.1872760267425173E-2</v>
      </c>
      <c r="G800" s="77">
        <f t="shared" si="25"/>
        <v>31187.209832741002</v>
      </c>
    </row>
    <row r="801" spans="1:7" x14ac:dyDescent="0.2">
      <c r="A801" s="79">
        <v>45078</v>
      </c>
      <c r="B801" s="77">
        <v>29092</v>
      </c>
      <c r="C801" s="77">
        <v>29525</v>
      </c>
      <c r="E801">
        <f t="shared" si="24"/>
        <v>2023</v>
      </c>
      <c r="F801" s="57">
        <f>_xlfn.XLOOKUP(E801,'Historical Metal Prices'!$L$4:$Z$4,'Historical Metal Prices'!$L$10:$Z$10)</f>
        <v>7.1872760267425173E-2</v>
      </c>
      <c r="G801" s="77">
        <f t="shared" si="25"/>
        <v>31182.922341699934</v>
      </c>
    </row>
    <row r="802" spans="1:7" x14ac:dyDescent="0.2">
      <c r="A802" s="79">
        <v>45077</v>
      </c>
      <c r="B802" s="77">
        <v>29083</v>
      </c>
      <c r="C802" s="77">
        <v>29525</v>
      </c>
      <c r="E802">
        <f t="shared" si="24"/>
        <v>2023</v>
      </c>
      <c r="F802" s="57">
        <f>_xlfn.XLOOKUP(E802,'Historical Metal Prices'!$L$4:$Z$4,'Historical Metal Prices'!$L$10:$Z$10)</f>
        <v>7.1872760267425173E-2</v>
      </c>
      <c r="G802" s="77">
        <f t="shared" si="25"/>
        <v>31173.275486857525</v>
      </c>
    </row>
    <row r="803" spans="1:7" x14ac:dyDescent="0.2">
      <c r="A803" s="79">
        <v>45076</v>
      </c>
      <c r="B803" s="77">
        <v>29083</v>
      </c>
      <c r="C803" s="77">
        <v>29525</v>
      </c>
      <c r="E803">
        <f t="shared" si="24"/>
        <v>2023</v>
      </c>
      <c r="F803" s="57">
        <f>_xlfn.XLOOKUP(E803,'Historical Metal Prices'!$L$4:$Z$4,'Historical Metal Prices'!$L$10:$Z$10)</f>
        <v>7.1872760267425173E-2</v>
      </c>
      <c r="G803" s="77">
        <f t="shared" si="25"/>
        <v>31173.275486857525</v>
      </c>
    </row>
    <row r="804" spans="1:7" ht="16" x14ac:dyDescent="0.2">
      <c r="A804" s="79">
        <v>45075</v>
      </c>
      <c r="B804" s="77">
        <v>29100</v>
      </c>
      <c r="C804" s="78" t="s">
        <v>481</v>
      </c>
      <c r="E804">
        <f t="shared" si="24"/>
        <v>2023</v>
      </c>
      <c r="F804" s="57">
        <f>_xlfn.XLOOKUP(E804,'Historical Metal Prices'!$L$4:$Z$4,'Historical Metal Prices'!$L$10:$Z$10)</f>
        <v>7.1872760267425173E-2</v>
      </c>
      <c r="G804" s="77">
        <f t="shared" si="25"/>
        <v>31191.497323782074</v>
      </c>
    </row>
    <row r="805" spans="1:7" x14ac:dyDescent="0.2">
      <c r="A805" s="79">
        <v>45072</v>
      </c>
      <c r="B805" s="77">
        <v>29100</v>
      </c>
      <c r="C805" s="77">
        <v>30180</v>
      </c>
      <c r="E805">
        <f t="shared" si="24"/>
        <v>2023</v>
      </c>
      <c r="F805" s="57">
        <f>_xlfn.XLOOKUP(E805,'Historical Metal Prices'!$L$4:$Z$4,'Historical Metal Prices'!$L$10:$Z$10)</f>
        <v>7.1872760267425173E-2</v>
      </c>
      <c r="G805" s="77">
        <f t="shared" si="25"/>
        <v>31191.497323782074</v>
      </c>
    </row>
    <row r="806" spans="1:7" x14ac:dyDescent="0.2">
      <c r="A806" s="79">
        <v>45071</v>
      </c>
      <c r="B806" s="77">
        <v>29750</v>
      </c>
      <c r="C806" s="77">
        <v>30195</v>
      </c>
      <c r="E806">
        <f t="shared" si="24"/>
        <v>2023</v>
      </c>
      <c r="F806" s="57">
        <f>_xlfn.XLOOKUP(E806,'Historical Metal Prices'!$L$4:$Z$4,'Historical Metal Prices'!$L$10:$Z$10)</f>
        <v>7.1872760267425173E-2</v>
      </c>
      <c r="G806" s="77">
        <f t="shared" si="25"/>
        <v>31888.214617955899</v>
      </c>
    </row>
    <row r="807" spans="1:7" x14ac:dyDescent="0.2">
      <c r="A807" s="79">
        <v>45070</v>
      </c>
      <c r="B807" s="77">
        <v>29750</v>
      </c>
      <c r="C807" s="77">
        <v>34930</v>
      </c>
      <c r="E807">
        <f t="shared" si="24"/>
        <v>2023</v>
      </c>
      <c r="F807" s="57">
        <f>_xlfn.XLOOKUP(E807,'Historical Metal Prices'!$L$4:$Z$4,'Historical Metal Prices'!$L$10:$Z$10)</f>
        <v>7.1872760267425173E-2</v>
      </c>
      <c r="G807" s="77">
        <f t="shared" si="25"/>
        <v>31888.214617955899</v>
      </c>
    </row>
    <row r="808" spans="1:7" x14ac:dyDescent="0.2">
      <c r="A808" s="79">
        <v>45069</v>
      </c>
      <c r="B808" s="77">
        <v>34484</v>
      </c>
      <c r="C808" s="77">
        <v>34930</v>
      </c>
      <c r="E808">
        <f t="shared" si="24"/>
        <v>2023</v>
      </c>
      <c r="F808" s="57">
        <f>_xlfn.XLOOKUP(E808,'Historical Metal Prices'!$L$4:$Z$4,'Historical Metal Prices'!$L$10:$Z$10)</f>
        <v>7.1872760267425173E-2</v>
      </c>
      <c r="G808" s="77">
        <f t="shared" si="25"/>
        <v>36962.460265061891</v>
      </c>
    </row>
    <row r="809" spans="1:7" x14ac:dyDescent="0.2">
      <c r="A809" s="79">
        <v>45068</v>
      </c>
      <c r="B809" s="77">
        <v>34484</v>
      </c>
      <c r="C809" s="77">
        <v>34930</v>
      </c>
      <c r="E809">
        <f t="shared" si="24"/>
        <v>2023</v>
      </c>
      <c r="F809" s="57">
        <f>_xlfn.XLOOKUP(E809,'Historical Metal Prices'!$L$4:$Z$4,'Historical Metal Prices'!$L$10:$Z$10)</f>
        <v>7.1872760267425173E-2</v>
      </c>
      <c r="G809" s="77">
        <f t="shared" si="25"/>
        <v>36962.460265061891</v>
      </c>
    </row>
    <row r="810" spans="1:7" x14ac:dyDescent="0.2">
      <c r="A810" s="79">
        <v>45065</v>
      </c>
      <c r="B810" s="77">
        <v>34496.5</v>
      </c>
      <c r="C810" s="77">
        <v>34930</v>
      </c>
      <c r="E810">
        <f t="shared" si="24"/>
        <v>2023</v>
      </c>
      <c r="F810" s="57">
        <f>_xlfn.XLOOKUP(E810,'Historical Metal Prices'!$L$4:$Z$4,'Historical Metal Prices'!$L$10:$Z$10)</f>
        <v>7.1872760267425173E-2</v>
      </c>
      <c r="G810" s="77">
        <f t="shared" si="25"/>
        <v>36975.858674565236</v>
      </c>
    </row>
    <row r="811" spans="1:7" x14ac:dyDescent="0.2">
      <c r="A811" s="79">
        <v>45064</v>
      </c>
      <c r="B811" s="77">
        <v>34492</v>
      </c>
      <c r="C811" s="77">
        <v>34930</v>
      </c>
      <c r="E811">
        <f t="shared" si="24"/>
        <v>2023</v>
      </c>
      <c r="F811" s="57">
        <f>_xlfn.XLOOKUP(E811,'Historical Metal Prices'!$L$4:$Z$4,'Historical Metal Prices'!$L$10:$Z$10)</f>
        <v>7.1872760267425173E-2</v>
      </c>
      <c r="G811" s="77">
        <f t="shared" si="25"/>
        <v>36971.035247144027</v>
      </c>
    </row>
    <row r="812" spans="1:7" x14ac:dyDescent="0.2">
      <c r="A812" s="79">
        <v>45063</v>
      </c>
      <c r="B812" s="77">
        <v>34483</v>
      </c>
      <c r="C812" s="77">
        <v>34930</v>
      </c>
      <c r="E812">
        <f t="shared" si="24"/>
        <v>2023</v>
      </c>
      <c r="F812" s="57">
        <f>_xlfn.XLOOKUP(E812,'Historical Metal Prices'!$L$4:$Z$4,'Historical Metal Prices'!$L$10:$Z$10)</f>
        <v>7.1872760267425173E-2</v>
      </c>
      <c r="G812" s="77">
        <f t="shared" si="25"/>
        <v>36961.388392301626</v>
      </c>
    </row>
    <row r="813" spans="1:7" x14ac:dyDescent="0.2">
      <c r="A813" s="79">
        <v>45062</v>
      </c>
      <c r="B813" s="77">
        <v>34483</v>
      </c>
      <c r="C813" s="77">
        <v>34930</v>
      </c>
      <c r="E813">
        <f t="shared" si="24"/>
        <v>2023</v>
      </c>
      <c r="F813" s="57">
        <f>_xlfn.XLOOKUP(E813,'Historical Metal Prices'!$L$4:$Z$4,'Historical Metal Prices'!$L$10:$Z$10)</f>
        <v>7.1872760267425173E-2</v>
      </c>
      <c r="G813" s="77">
        <f t="shared" si="25"/>
        <v>36961.388392301626</v>
      </c>
    </row>
    <row r="814" spans="1:7" x14ac:dyDescent="0.2">
      <c r="A814" s="79">
        <v>45061</v>
      </c>
      <c r="B814" s="77">
        <v>34484</v>
      </c>
      <c r="C814" s="77">
        <v>34930</v>
      </c>
      <c r="E814">
        <f t="shared" si="24"/>
        <v>2023</v>
      </c>
      <c r="F814" s="57">
        <f>_xlfn.XLOOKUP(E814,'Historical Metal Prices'!$L$4:$Z$4,'Historical Metal Prices'!$L$10:$Z$10)</f>
        <v>7.1872760267425173E-2</v>
      </c>
      <c r="G814" s="77">
        <f t="shared" si="25"/>
        <v>36962.460265061891</v>
      </c>
    </row>
    <row r="815" spans="1:7" x14ac:dyDescent="0.2">
      <c r="A815" s="79">
        <v>45058</v>
      </c>
      <c r="B815" s="77">
        <v>34500</v>
      </c>
      <c r="C815" s="77">
        <v>34930</v>
      </c>
      <c r="E815">
        <f t="shared" si="24"/>
        <v>2023</v>
      </c>
      <c r="F815" s="57">
        <f>_xlfn.XLOOKUP(E815,'Historical Metal Prices'!$L$4:$Z$4,'Historical Metal Prices'!$L$10:$Z$10)</f>
        <v>7.1872760267425173E-2</v>
      </c>
      <c r="G815" s="77">
        <f t="shared" si="25"/>
        <v>36979.610229226171</v>
      </c>
    </row>
    <row r="816" spans="1:7" x14ac:dyDescent="0.2">
      <c r="A816" s="79">
        <v>45057</v>
      </c>
      <c r="B816" s="77">
        <v>34494</v>
      </c>
      <c r="C816" s="77">
        <v>34930</v>
      </c>
      <c r="E816">
        <f t="shared" si="24"/>
        <v>2023</v>
      </c>
      <c r="F816" s="57">
        <f>_xlfn.XLOOKUP(E816,'Historical Metal Prices'!$L$4:$Z$4,'Historical Metal Prices'!$L$10:$Z$10)</f>
        <v>7.1872760267425173E-2</v>
      </c>
      <c r="G816" s="77">
        <f t="shared" si="25"/>
        <v>36973.178992664565</v>
      </c>
    </row>
    <row r="817" spans="1:7" x14ac:dyDescent="0.2">
      <c r="A817" s="79">
        <v>45056</v>
      </c>
      <c r="B817" s="77">
        <v>34483</v>
      </c>
      <c r="C817" s="77">
        <v>34930</v>
      </c>
      <c r="E817">
        <f t="shared" si="24"/>
        <v>2023</v>
      </c>
      <c r="F817" s="57">
        <f>_xlfn.XLOOKUP(E817,'Historical Metal Prices'!$L$4:$Z$4,'Historical Metal Prices'!$L$10:$Z$10)</f>
        <v>7.1872760267425173E-2</v>
      </c>
      <c r="G817" s="77">
        <f t="shared" si="25"/>
        <v>36961.388392301626</v>
      </c>
    </row>
    <row r="818" spans="1:7" x14ac:dyDescent="0.2">
      <c r="A818" s="79">
        <v>45055</v>
      </c>
      <c r="B818" s="77">
        <v>34483</v>
      </c>
      <c r="C818" s="77">
        <v>34930</v>
      </c>
      <c r="E818">
        <f t="shared" si="24"/>
        <v>2023</v>
      </c>
      <c r="F818" s="57">
        <f>_xlfn.XLOOKUP(E818,'Historical Metal Prices'!$L$4:$Z$4,'Historical Metal Prices'!$L$10:$Z$10)</f>
        <v>7.1872760267425173E-2</v>
      </c>
      <c r="G818" s="77">
        <f t="shared" si="25"/>
        <v>36961.388392301626</v>
      </c>
    </row>
    <row r="819" spans="1:7" ht="16" x14ac:dyDescent="0.2">
      <c r="A819" s="79">
        <v>45054</v>
      </c>
      <c r="B819" s="77">
        <v>34504.5</v>
      </c>
      <c r="C819" s="78" t="s">
        <v>481</v>
      </c>
      <c r="E819">
        <f t="shared" si="24"/>
        <v>2023</v>
      </c>
      <c r="F819" s="57">
        <f>_xlfn.XLOOKUP(E819,'Historical Metal Prices'!$L$4:$Z$4,'Historical Metal Prices'!$L$10:$Z$10)</f>
        <v>7.1872760267425173E-2</v>
      </c>
      <c r="G819" s="77">
        <f t="shared" si="25"/>
        <v>36984.433656647372</v>
      </c>
    </row>
    <row r="820" spans="1:7" x14ac:dyDescent="0.2">
      <c r="A820" s="79">
        <v>45051</v>
      </c>
      <c r="B820" s="77">
        <v>34504.5</v>
      </c>
      <c r="C820" s="77">
        <v>34930</v>
      </c>
      <c r="E820">
        <f t="shared" si="24"/>
        <v>2023</v>
      </c>
      <c r="F820" s="57">
        <f>_xlfn.XLOOKUP(E820,'Historical Metal Prices'!$L$4:$Z$4,'Historical Metal Prices'!$L$10:$Z$10)</f>
        <v>7.1872760267425173E-2</v>
      </c>
      <c r="G820" s="77">
        <f t="shared" si="25"/>
        <v>36984.433656647372</v>
      </c>
    </row>
    <row r="821" spans="1:7" x14ac:dyDescent="0.2">
      <c r="A821" s="79">
        <v>45050</v>
      </c>
      <c r="B821" s="77">
        <v>34499</v>
      </c>
      <c r="C821" s="77">
        <v>34930</v>
      </c>
      <c r="E821">
        <f t="shared" si="24"/>
        <v>2023</v>
      </c>
      <c r="F821" s="57">
        <f>_xlfn.XLOOKUP(E821,'Historical Metal Prices'!$L$4:$Z$4,'Historical Metal Prices'!$L$10:$Z$10)</f>
        <v>7.1872760267425173E-2</v>
      </c>
      <c r="G821" s="77">
        <f t="shared" si="25"/>
        <v>36978.538356465899</v>
      </c>
    </row>
    <row r="822" spans="1:7" x14ac:dyDescent="0.2">
      <c r="A822" s="79">
        <v>45049</v>
      </c>
      <c r="B822" s="77">
        <v>34483</v>
      </c>
      <c r="C822" s="77">
        <v>34930</v>
      </c>
      <c r="E822">
        <f t="shared" si="24"/>
        <v>2023</v>
      </c>
      <c r="F822" s="57">
        <f>_xlfn.XLOOKUP(E822,'Historical Metal Prices'!$L$4:$Z$4,'Historical Metal Prices'!$L$10:$Z$10)</f>
        <v>7.1872760267425173E-2</v>
      </c>
      <c r="G822" s="77">
        <f t="shared" si="25"/>
        <v>36961.388392301626</v>
      </c>
    </row>
    <row r="823" spans="1:7" x14ac:dyDescent="0.2">
      <c r="A823" s="79">
        <v>45048</v>
      </c>
      <c r="B823" s="77">
        <v>34483</v>
      </c>
      <c r="C823" s="77">
        <v>34930</v>
      </c>
      <c r="E823">
        <f t="shared" si="24"/>
        <v>2023</v>
      </c>
      <c r="F823" s="57">
        <f>_xlfn.XLOOKUP(E823,'Historical Metal Prices'!$L$4:$Z$4,'Historical Metal Prices'!$L$10:$Z$10)</f>
        <v>7.1872760267425173E-2</v>
      </c>
      <c r="G823" s="77">
        <f t="shared" si="25"/>
        <v>36961.388392301626</v>
      </c>
    </row>
    <row r="824" spans="1:7" ht="16" x14ac:dyDescent="0.2">
      <c r="A824" s="79">
        <v>45047</v>
      </c>
      <c r="B824" s="77">
        <v>34505</v>
      </c>
      <c r="C824" s="78" t="s">
        <v>481</v>
      </c>
      <c r="E824">
        <f t="shared" si="24"/>
        <v>2023</v>
      </c>
      <c r="F824" s="57">
        <f>_xlfn.XLOOKUP(E824,'Historical Metal Prices'!$L$4:$Z$4,'Historical Metal Prices'!$L$10:$Z$10)</f>
        <v>7.1872760267425173E-2</v>
      </c>
      <c r="G824" s="77">
        <f t="shared" si="25"/>
        <v>36984.969593027505</v>
      </c>
    </row>
    <row r="825" spans="1:7" x14ac:dyDescent="0.2">
      <c r="A825" s="79">
        <v>45044</v>
      </c>
      <c r="B825" s="77">
        <v>34505</v>
      </c>
      <c r="C825" s="77">
        <v>34930</v>
      </c>
      <c r="E825">
        <f t="shared" si="24"/>
        <v>2023</v>
      </c>
      <c r="F825" s="57">
        <f>_xlfn.XLOOKUP(E825,'Historical Metal Prices'!$L$4:$Z$4,'Historical Metal Prices'!$L$10:$Z$10)</f>
        <v>7.1872760267425173E-2</v>
      </c>
      <c r="G825" s="77">
        <f t="shared" si="25"/>
        <v>36984.969593027505</v>
      </c>
    </row>
    <row r="826" spans="1:7" x14ac:dyDescent="0.2">
      <c r="A826" s="79">
        <v>45043</v>
      </c>
      <c r="B826" s="77">
        <v>34505</v>
      </c>
      <c r="C826" s="77">
        <v>34930</v>
      </c>
      <c r="E826">
        <f t="shared" si="24"/>
        <v>2023</v>
      </c>
      <c r="F826" s="57">
        <f>_xlfn.XLOOKUP(E826,'Historical Metal Prices'!$L$4:$Z$4,'Historical Metal Prices'!$L$10:$Z$10)</f>
        <v>7.1872760267425173E-2</v>
      </c>
      <c r="G826" s="77">
        <f t="shared" si="25"/>
        <v>36984.969593027505</v>
      </c>
    </row>
    <row r="827" spans="1:7" x14ac:dyDescent="0.2">
      <c r="A827" s="79">
        <v>45042</v>
      </c>
      <c r="B827" s="77">
        <v>34488</v>
      </c>
      <c r="C827" s="77">
        <v>34930</v>
      </c>
      <c r="E827">
        <f t="shared" si="24"/>
        <v>2023</v>
      </c>
      <c r="F827" s="57">
        <f>_xlfn.XLOOKUP(E827,'Historical Metal Prices'!$L$4:$Z$4,'Historical Metal Prices'!$L$10:$Z$10)</f>
        <v>7.1872760267425173E-2</v>
      </c>
      <c r="G827" s="77">
        <f t="shared" si="25"/>
        <v>36966.747756102959</v>
      </c>
    </row>
    <row r="828" spans="1:7" x14ac:dyDescent="0.2">
      <c r="A828" s="79">
        <v>45041</v>
      </c>
      <c r="B828" s="77">
        <v>34488</v>
      </c>
      <c r="C828" s="77">
        <v>34930</v>
      </c>
      <c r="E828">
        <f t="shared" si="24"/>
        <v>2023</v>
      </c>
      <c r="F828" s="57">
        <f>_xlfn.XLOOKUP(E828,'Historical Metal Prices'!$L$4:$Z$4,'Historical Metal Prices'!$L$10:$Z$10)</f>
        <v>7.1872760267425173E-2</v>
      </c>
      <c r="G828" s="77">
        <f t="shared" si="25"/>
        <v>36966.747756102959</v>
      </c>
    </row>
    <row r="829" spans="1:7" x14ac:dyDescent="0.2">
      <c r="A829" s="79">
        <v>45040</v>
      </c>
      <c r="B829" s="77">
        <v>34488</v>
      </c>
      <c r="C829" s="77">
        <v>34930</v>
      </c>
      <c r="E829">
        <f t="shared" si="24"/>
        <v>2023</v>
      </c>
      <c r="F829" s="57">
        <f>_xlfn.XLOOKUP(E829,'Historical Metal Prices'!$L$4:$Z$4,'Historical Metal Prices'!$L$10:$Z$10)</f>
        <v>7.1872760267425173E-2</v>
      </c>
      <c r="G829" s="77">
        <f t="shared" si="25"/>
        <v>36966.747756102959</v>
      </c>
    </row>
    <row r="830" spans="1:7" x14ac:dyDescent="0.2">
      <c r="A830" s="79">
        <v>45037</v>
      </c>
      <c r="B830" s="77">
        <v>34499</v>
      </c>
      <c r="C830" s="77">
        <v>34930</v>
      </c>
      <c r="E830">
        <f t="shared" si="24"/>
        <v>2023</v>
      </c>
      <c r="F830" s="57">
        <f>_xlfn.XLOOKUP(E830,'Historical Metal Prices'!$L$4:$Z$4,'Historical Metal Prices'!$L$10:$Z$10)</f>
        <v>7.1872760267425173E-2</v>
      </c>
      <c r="G830" s="77">
        <f t="shared" si="25"/>
        <v>36978.538356465899</v>
      </c>
    </row>
    <row r="831" spans="1:7" x14ac:dyDescent="0.2">
      <c r="A831" s="79">
        <v>45036</v>
      </c>
      <c r="B831" s="77">
        <v>34499</v>
      </c>
      <c r="C831" s="77">
        <v>34930</v>
      </c>
      <c r="E831">
        <f t="shared" si="24"/>
        <v>2023</v>
      </c>
      <c r="F831" s="57">
        <f>_xlfn.XLOOKUP(E831,'Historical Metal Prices'!$L$4:$Z$4,'Historical Metal Prices'!$L$10:$Z$10)</f>
        <v>7.1872760267425173E-2</v>
      </c>
      <c r="G831" s="77">
        <f t="shared" si="25"/>
        <v>36978.538356465899</v>
      </c>
    </row>
    <row r="832" spans="1:7" x14ac:dyDescent="0.2">
      <c r="A832" s="79">
        <v>45035</v>
      </c>
      <c r="B832" s="77">
        <v>34488</v>
      </c>
      <c r="C832" s="77">
        <v>34930</v>
      </c>
      <c r="E832">
        <f t="shared" si="24"/>
        <v>2023</v>
      </c>
      <c r="F832" s="57">
        <f>_xlfn.XLOOKUP(E832,'Historical Metal Prices'!$L$4:$Z$4,'Historical Metal Prices'!$L$10:$Z$10)</f>
        <v>7.1872760267425173E-2</v>
      </c>
      <c r="G832" s="77">
        <f t="shared" si="25"/>
        <v>36966.747756102959</v>
      </c>
    </row>
    <row r="833" spans="1:7" x14ac:dyDescent="0.2">
      <c r="A833" s="79">
        <v>45034</v>
      </c>
      <c r="B833" s="77">
        <v>34488</v>
      </c>
      <c r="C833" s="77">
        <v>34930</v>
      </c>
      <c r="E833">
        <f t="shared" si="24"/>
        <v>2023</v>
      </c>
      <c r="F833" s="57">
        <f>_xlfn.XLOOKUP(E833,'Historical Metal Prices'!$L$4:$Z$4,'Historical Metal Prices'!$L$10:$Z$10)</f>
        <v>7.1872760267425173E-2</v>
      </c>
      <c r="G833" s="77">
        <f t="shared" si="25"/>
        <v>36966.747756102959</v>
      </c>
    </row>
    <row r="834" spans="1:7" x14ac:dyDescent="0.2">
      <c r="A834" s="79">
        <v>45033</v>
      </c>
      <c r="B834" s="77">
        <v>34488</v>
      </c>
      <c r="C834" s="77">
        <v>34930</v>
      </c>
      <c r="E834">
        <f t="shared" si="24"/>
        <v>2023</v>
      </c>
      <c r="F834" s="57">
        <f>_xlfn.XLOOKUP(E834,'Historical Metal Prices'!$L$4:$Z$4,'Historical Metal Prices'!$L$10:$Z$10)</f>
        <v>7.1872760267425173E-2</v>
      </c>
      <c r="G834" s="77">
        <f t="shared" si="25"/>
        <v>36966.747756102959</v>
      </c>
    </row>
    <row r="835" spans="1:7" x14ac:dyDescent="0.2">
      <c r="A835" s="79">
        <v>45030</v>
      </c>
      <c r="B835" s="77">
        <v>34499</v>
      </c>
      <c r="C835" s="77">
        <v>34930</v>
      </c>
      <c r="E835">
        <f t="shared" si="24"/>
        <v>2023</v>
      </c>
      <c r="F835" s="57">
        <f>_xlfn.XLOOKUP(E835,'Historical Metal Prices'!$L$4:$Z$4,'Historical Metal Prices'!$L$10:$Z$10)</f>
        <v>7.1872760267425173E-2</v>
      </c>
      <c r="G835" s="77">
        <f t="shared" si="25"/>
        <v>36978.538356465899</v>
      </c>
    </row>
    <row r="836" spans="1:7" x14ac:dyDescent="0.2">
      <c r="A836" s="79">
        <v>45029</v>
      </c>
      <c r="B836" s="77">
        <v>34500</v>
      </c>
      <c r="C836" s="77">
        <v>34930</v>
      </c>
      <c r="E836">
        <f t="shared" si="24"/>
        <v>2023</v>
      </c>
      <c r="F836" s="57">
        <f>_xlfn.XLOOKUP(E836,'Historical Metal Prices'!$L$4:$Z$4,'Historical Metal Prices'!$L$10:$Z$10)</f>
        <v>7.1872760267425173E-2</v>
      </c>
      <c r="G836" s="77">
        <f t="shared" si="25"/>
        <v>36979.610229226171</v>
      </c>
    </row>
    <row r="837" spans="1:7" x14ac:dyDescent="0.2">
      <c r="A837" s="79">
        <v>45028</v>
      </c>
      <c r="B837" s="77">
        <v>34492</v>
      </c>
      <c r="C837" s="77">
        <v>34930</v>
      </c>
      <c r="E837">
        <f t="shared" si="24"/>
        <v>2023</v>
      </c>
      <c r="F837" s="57">
        <f>_xlfn.XLOOKUP(E837,'Historical Metal Prices'!$L$4:$Z$4,'Historical Metal Prices'!$L$10:$Z$10)</f>
        <v>7.1872760267425173E-2</v>
      </c>
      <c r="G837" s="77">
        <f t="shared" si="25"/>
        <v>36971.035247144027</v>
      </c>
    </row>
    <row r="838" spans="1:7" x14ac:dyDescent="0.2">
      <c r="A838" s="79">
        <v>45027</v>
      </c>
      <c r="B838" s="77">
        <v>34493</v>
      </c>
      <c r="C838" s="77">
        <v>34930</v>
      </c>
      <c r="E838">
        <f t="shared" si="24"/>
        <v>2023</v>
      </c>
      <c r="F838" s="57">
        <f>_xlfn.XLOOKUP(E838,'Historical Metal Prices'!$L$4:$Z$4,'Historical Metal Prices'!$L$10:$Z$10)</f>
        <v>7.1872760267425173E-2</v>
      </c>
      <c r="G838" s="77">
        <f t="shared" si="25"/>
        <v>36972.1071199043</v>
      </c>
    </row>
    <row r="839" spans="1:7" ht="16" x14ac:dyDescent="0.2">
      <c r="A839" s="79">
        <v>45026</v>
      </c>
      <c r="B839" s="77">
        <v>34515</v>
      </c>
      <c r="C839" s="78" t="s">
        <v>481</v>
      </c>
      <c r="E839">
        <f t="shared" si="24"/>
        <v>2023</v>
      </c>
      <c r="F839" s="57">
        <f>_xlfn.XLOOKUP(E839,'Historical Metal Prices'!$L$4:$Z$4,'Historical Metal Prices'!$L$10:$Z$10)</f>
        <v>7.1872760267425173E-2</v>
      </c>
      <c r="G839" s="77">
        <f t="shared" si="25"/>
        <v>36995.688320630179</v>
      </c>
    </row>
    <row r="840" spans="1:7" ht="16" x14ac:dyDescent="0.2">
      <c r="A840" s="79">
        <v>45023</v>
      </c>
      <c r="B840" s="77">
        <v>34515</v>
      </c>
      <c r="C840" s="78" t="s">
        <v>481</v>
      </c>
      <c r="E840">
        <f t="shared" si="24"/>
        <v>2023</v>
      </c>
      <c r="F840" s="57">
        <f>_xlfn.XLOOKUP(E840,'Historical Metal Prices'!$L$4:$Z$4,'Historical Metal Prices'!$L$10:$Z$10)</f>
        <v>7.1872760267425173E-2</v>
      </c>
      <c r="G840" s="77">
        <f t="shared" si="25"/>
        <v>36995.688320630179</v>
      </c>
    </row>
    <row r="841" spans="1:7" x14ac:dyDescent="0.2">
      <c r="A841" s="79">
        <v>45022</v>
      </c>
      <c r="B841" s="77">
        <v>34515</v>
      </c>
      <c r="C841" s="77">
        <v>34930</v>
      </c>
      <c r="E841">
        <f t="shared" si="24"/>
        <v>2023</v>
      </c>
      <c r="F841" s="57">
        <f>_xlfn.XLOOKUP(E841,'Historical Metal Prices'!$L$4:$Z$4,'Historical Metal Prices'!$L$10:$Z$10)</f>
        <v>7.1872760267425173E-2</v>
      </c>
      <c r="G841" s="77">
        <f t="shared" si="25"/>
        <v>36995.688320630179</v>
      </c>
    </row>
    <row r="842" spans="1:7" x14ac:dyDescent="0.2">
      <c r="A842" s="79">
        <v>45021</v>
      </c>
      <c r="B842" s="77">
        <v>34516</v>
      </c>
      <c r="C842" s="77">
        <v>34930</v>
      </c>
      <c r="E842">
        <f t="shared" si="24"/>
        <v>2023</v>
      </c>
      <c r="F842" s="57">
        <f>_xlfn.XLOOKUP(E842,'Historical Metal Prices'!$L$4:$Z$4,'Historical Metal Prices'!$L$10:$Z$10)</f>
        <v>7.1872760267425173E-2</v>
      </c>
      <c r="G842" s="77">
        <f t="shared" si="25"/>
        <v>36996.760193390444</v>
      </c>
    </row>
    <row r="843" spans="1:7" x14ac:dyDescent="0.2">
      <c r="A843" s="79">
        <v>45020</v>
      </c>
      <c r="B843" s="77">
        <v>34494</v>
      </c>
      <c r="C843" s="77">
        <v>34930</v>
      </c>
      <c r="E843">
        <f t="shared" ref="E843:E906" si="26">YEAR(A843)</f>
        <v>2023</v>
      </c>
      <c r="F843" s="57">
        <f>_xlfn.XLOOKUP(E843,'Historical Metal Prices'!$L$4:$Z$4,'Historical Metal Prices'!$L$10:$Z$10)</f>
        <v>7.1872760267425173E-2</v>
      </c>
      <c r="G843" s="77">
        <f t="shared" ref="G843:G906" si="27">IFERROR(B843*(1+F843),G844)</f>
        <v>36973.178992664565</v>
      </c>
    </row>
    <row r="844" spans="1:7" x14ac:dyDescent="0.2">
      <c r="A844" s="79">
        <v>45019</v>
      </c>
      <c r="B844" s="77">
        <v>34500</v>
      </c>
      <c r="C844" s="77">
        <v>34930</v>
      </c>
      <c r="E844">
        <f t="shared" si="26"/>
        <v>2023</v>
      </c>
      <c r="F844" s="57">
        <f>_xlfn.XLOOKUP(E844,'Historical Metal Prices'!$L$4:$Z$4,'Historical Metal Prices'!$L$10:$Z$10)</f>
        <v>7.1872760267425173E-2</v>
      </c>
      <c r="G844" s="77">
        <f t="shared" si="27"/>
        <v>36979.610229226171</v>
      </c>
    </row>
    <row r="845" spans="1:7" x14ac:dyDescent="0.2">
      <c r="A845" s="79">
        <v>45016</v>
      </c>
      <c r="B845" s="77">
        <v>34512</v>
      </c>
      <c r="C845" s="77">
        <v>34930</v>
      </c>
      <c r="E845">
        <f t="shared" si="26"/>
        <v>2023</v>
      </c>
      <c r="F845" s="57">
        <f>_xlfn.XLOOKUP(E845,'Historical Metal Prices'!$L$4:$Z$4,'Historical Metal Prices'!$L$10:$Z$10)</f>
        <v>7.1872760267425173E-2</v>
      </c>
      <c r="G845" s="77">
        <f t="shared" si="27"/>
        <v>36992.472702349376</v>
      </c>
    </row>
    <row r="846" spans="1:7" x14ac:dyDescent="0.2">
      <c r="A846" s="79">
        <v>45015</v>
      </c>
      <c r="B846" s="77">
        <v>34508</v>
      </c>
      <c r="C846" s="77">
        <v>34930</v>
      </c>
      <c r="E846">
        <f t="shared" si="26"/>
        <v>2023</v>
      </c>
      <c r="F846" s="57">
        <f>_xlfn.XLOOKUP(E846,'Historical Metal Prices'!$L$4:$Z$4,'Historical Metal Prices'!$L$10:$Z$10)</f>
        <v>7.1872760267425173E-2</v>
      </c>
      <c r="G846" s="77">
        <f t="shared" si="27"/>
        <v>36988.185211308308</v>
      </c>
    </row>
    <row r="847" spans="1:7" x14ac:dyDescent="0.2">
      <c r="A847" s="79">
        <v>45014</v>
      </c>
      <c r="B847" s="77">
        <v>34500</v>
      </c>
      <c r="C847" s="77">
        <v>34430</v>
      </c>
      <c r="E847">
        <f t="shared" si="26"/>
        <v>2023</v>
      </c>
      <c r="F847" s="57">
        <f>_xlfn.XLOOKUP(E847,'Historical Metal Prices'!$L$4:$Z$4,'Historical Metal Prices'!$L$10:$Z$10)</f>
        <v>7.1872760267425173E-2</v>
      </c>
      <c r="G847" s="77">
        <f t="shared" si="27"/>
        <v>36979.610229226171</v>
      </c>
    </row>
    <row r="848" spans="1:7" x14ac:dyDescent="0.2">
      <c r="A848" s="79">
        <v>45013</v>
      </c>
      <c r="B848" s="77">
        <v>34000</v>
      </c>
      <c r="C848" s="77">
        <v>34180</v>
      </c>
      <c r="E848">
        <f t="shared" si="26"/>
        <v>2023</v>
      </c>
      <c r="F848" s="57">
        <f>_xlfn.XLOOKUP(E848,'Historical Metal Prices'!$L$4:$Z$4,'Historical Metal Prices'!$L$10:$Z$10)</f>
        <v>7.1872760267425173E-2</v>
      </c>
      <c r="G848" s="77">
        <f t="shared" si="27"/>
        <v>36443.673849092454</v>
      </c>
    </row>
    <row r="849" spans="1:7" x14ac:dyDescent="0.2">
      <c r="A849" s="79">
        <v>45012</v>
      </c>
      <c r="B849" s="77">
        <v>33751</v>
      </c>
      <c r="C849" s="77">
        <v>34180</v>
      </c>
      <c r="E849">
        <f t="shared" si="26"/>
        <v>2023</v>
      </c>
      <c r="F849" s="57">
        <f>_xlfn.XLOOKUP(E849,'Historical Metal Prices'!$L$4:$Z$4,'Historical Metal Prices'!$L$10:$Z$10)</f>
        <v>7.1872760267425173E-2</v>
      </c>
      <c r="G849" s="77">
        <f t="shared" si="27"/>
        <v>36176.777531785869</v>
      </c>
    </row>
    <row r="850" spans="1:7" x14ac:dyDescent="0.2">
      <c r="A850" s="79">
        <v>45009</v>
      </c>
      <c r="B850" s="77">
        <v>33767.5</v>
      </c>
      <c r="C850" s="77">
        <v>34180</v>
      </c>
      <c r="E850">
        <f t="shared" si="26"/>
        <v>2023</v>
      </c>
      <c r="F850" s="57">
        <f>_xlfn.XLOOKUP(E850,'Historical Metal Prices'!$L$4:$Z$4,'Historical Metal Prices'!$L$10:$Z$10)</f>
        <v>7.1872760267425173E-2</v>
      </c>
      <c r="G850" s="77">
        <f t="shared" si="27"/>
        <v>36194.463432330282</v>
      </c>
    </row>
    <row r="851" spans="1:7" x14ac:dyDescent="0.2">
      <c r="A851" s="79">
        <v>45008</v>
      </c>
      <c r="B851" s="77">
        <v>33763</v>
      </c>
      <c r="C851" s="77">
        <v>34180</v>
      </c>
      <c r="E851">
        <f t="shared" si="26"/>
        <v>2023</v>
      </c>
      <c r="F851" s="57">
        <f>_xlfn.XLOOKUP(E851,'Historical Metal Prices'!$L$4:$Z$4,'Historical Metal Prices'!$L$10:$Z$10)</f>
        <v>7.1872760267425173E-2</v>
      </c>
      <c r="G851" s="77">
        <f t="shared" si="27"/>
        <v>36189.640004909073</v>
      </c>
    </row>
    <row r="852" spans="1:7" x14ac:dyDescent="0.2">
      <c r="A852" s="79">
        <v>45007</v>
      </c>
      <c r="B852" s="77">
        <v>33755</v>
      </c>
      <c r="C852" s="77">
        <v>34180</v>
      </c>
      <c r="E852">
        <f t="shared" si="26"/>
        <v>2023</v>
      </c>
      <c r="F852" s="57">
        <f>_xlfn.XLOOKUP(E852,'Historical Metal Prices'!$L$4:$Z$4,'Historical Metal Prices'!$L$10:$Z$10)</f>
        <v>7.1872760267425173E-2</v>
      </c>
      <c r="G852" s="77">
        <f t="shared" si="27"/>
        <v>36181.065022826937</v>
      </c>
    </row>
    <row r="853" spans="1:7" x14ac:dyDescent="0.2">
      <c r="A853" s="79">
        <v>45006</v>
      </c>
      <c r="B853" s="77">
        <v>33756</v>
      </c>
      <c r="C853" s="77">
        <v>34180</v>
      </c>
      <c r="E853">
        <f t="shared" si="26"/>
        <v>2023</v>
      </c>
      <c r="F853" s="57">
        <f>_xlfn.XLOOKUP(E853,'Historical Metal Prices'!$L$4:$Z$4,'Historical Metal Prices'!$L$10:$Z$10)</f>
        <v>7.1872760267425173E-2</v>
      </c>
      <c r="G853" s="77">
        <f t="shared" si="27"/>
        <v>36182.136895587202</v>
      </c>
    </row>
    <row r="854" spans="1:7" x14ac:dyDescent="0.2">
      <c r="A854" s="79">
        <v>45005</v>
      </c>
      <c r="B854" s="77">
        <v>33755.5</v>
      </c>
      <c r="C854" s="77">
        <v>34180</v>
      </c>
      <c r="E854">
        <f t="shared" si="26"/>
        <v>2023</v>
      </c>
      <c r="F854" s="57">
        <f>_xlfn.XLOOKUP(E854,'Historical Metal Prices'!$L$4:$Z$4,'Historical Metal Prices'!$L$10:$Z$10)</f>
        <v>7.1872760267425173E-2</v>
      </c>
      <c r="G854" s="77">
        <f t="shared" si="27"/>
        <v>36181.60095920707</v>
      </c>
    </row>
    <row r="855" spans="1:7" x14ac:dyDescent="0.2">
      <c r="A855" s="79">
        <v>45002</v>
      </c>
      <c r="B855" s="77">
        <v>33768</v>
      </c>
      <c r="C855" s="77">
        <v>34180</v>
      </c>
      <c r="E855">
        <f t="shared" si="26"/>
        <v>2023</v>
      </c>
      <c r="F855" s="57">
        <f>_xlfn.XLOOKUP(E855,'Historical Metal Prices'!$L$4:$Z$4,'Historical Metal Prices'!$L$10:$Z$10)</f>
        <v>7.1872760267425173E-2</v>
      </c>
      <c r="G855" s="77">
        <f t="shared" si="27"/>
        <v>36194.999368710414</v>
      </c>
    </row>
    <row r="856" spans="1:7" x14ac:dyDescent="0.2">
      <c r="A856" s="79">
        <v>45001</v>
      </c>
      <c r="B856" s="77">
        <v>33764</v>
      </c>
      <c r="C856" s="77">
        <v>34180</v>
      </c>
      <c r="E856">
        <f t="shared" si="26"/>
        <v>2023</v>
      </c>
      <c r="F856" s="57">
        <f>_xlfn.XLOOKUP(E856,'Historical Metal Prices'!$L$4:$Z$4,'Historical Metal Prices'!$L$10:$Z$10)</f>
        <v>7.1872760267425173E-2</v>
      </c>
      <c r="G856" s="77">
        <f t="shared" si="27"/>
        <v>36190.711877669346</v>
      </c>
    </row>
    <row r="857" spans="1:7" x14ac:dyDescent="0.2">
      <c r="A857" s="79">
        <v>45000</v>
      </c>
      <c r="B857" s="77">
        <v>33755</v>
      </c>
      <c r="C857" s="77">
        <v>34180</v>
      </c>
      <c r="E857">
        <f t="shared" si="26"/>
        <v>2023</v>
      </c>
      <c r="F857" s="57">
        <f>_xlfn.XLOOKUP(E857,'Historical Metal Prices'!$L$4:$Z$4,'Historical Metal Prices'!$L$10:$Z$10)</f>
        <v>7.1872760267425173E-2</v>
      </c>
      <c r="G857" s="77">
        <f t="shared" si="27"/>
        <v>36181.065022826937</v>
      </c>
    </row>
    <row r="858" spans="1:7" x14ac:dyDescent="0.2">
      <c r="A858" s="79">
        <v>44999</v>
      </c>
      <c r="B858" s="77">
        <v>33755</v>
      </c>
      <c r="C858" s="77">
        <v>34180</v>
      </c>
      <c r="E858">
        <f t="shared" si="26"/>
        <v>2023</v>
      </c>
      <c r="F858" s="57">
        <f>_xlfn.XLOOKUP(E858,'Historical Metal Prices'!$L$4:$Z$4,'Historical Metal Prices'!$L$10:$Z$10)</f>
        <v>7.1872760267425173E-2</v>
      </c>
      <c r="G858" s="77">
        <f t="shared" si="27"/>
        <v>36181.065022826937</v>
      </c>
    </row>
    <row r="859" spans="1:7" x14ac:dyDescent="0.2">
      <c r="A859" s="79">
        <v>44998</v>
      </c>
      <c r="B859" s="77">
        <v>33755</v>
      </c>
      <c r="C859" s="77">
        <v>34180</v>
      </c>
      <c r="E859">
        <f t="shared" si="26"/>
        <v>2023</v>
      </c>
      <c r="F859" s="57">
        <f>_xlfn.XLOOKUP(E859,'Historical Metal Prices'!$L$4:$Z$4,'Historical Metal Prices'!$L$10:$Z$10)</f>
        <v>7.1872760267425173E-2</v>
      </c>
      <c r="G859" s="77">
        <f t="shared" si="27"/>
        <v>36181.065022826937</v>
      </c>
    </row>
    <row r="860" spans="1:7" x14ac:dyDescent="0.2">
      <c r="A860" s="79">
        <v>44995</v>
      </c>
      <c r="B860" s="77">
        <v>33767</v>
      </c>
      <c r="C860" s="77">
        <v>34180</v>
      </c>
      <c r="E860">
        <f t="shared" si="26"/>
        <v>2023</v>
      </c>
      <c r="F860" s="57">
        <f>_xlfn.XLOOKUP(E860,'Historical Metal Prices'!$L$4:$Z$4,'Historical Metal Prices'!$L$10:$Z$10)</f>
        <v>7.1872760267425173E-2</v>
      </c>
      <c r="G860" s="77">
        <f t="shared" si="27"/>
        <v>36193.927495950149</v>
      </c>
    </row>
    <row r="861" spans="1:7" x14ac:dyDescent="0.2">
      <c r="A861" s="79">
        <v>44994</v>
      </c>
      <c r="B861" s="77">
        <v>33761.5</v>
      </c>
      <c r="C861" s="77">
        <v>34180</v>
      </c>
      <c r="E861">
        <f t="shared" si="26"/>
        <v>2023</v>
      </c>
      <c r="F861" s="57">
        <f>_xlfn.XLOOKUP(E861,'Historical Metal Prices'!$L$4:$Z$4,'Historical Metal Prices'!$L$10:$Z$10)</f>
        <v>7.1872760267425173E-2</v>
      </c>
      <c r="G861" s="77">
        <f t="shared" si="27"/>
        <v>36188.032195768676</v>
      </c>
    </row>
    <row r="862" spans="1:7" x14ac:dyDescent="0.2">
      <c r="A862" s="79">
        <v>44993</v>
      </c>
      <c r="B862" s="77">
        <v>33750</v>
      </c>
      <c r="C862" s="77">
        <v>34180</v>
      </c>
      <c r="E862">
        <f t="shared" si="26"/>
        <v>2023</v>
      </c>
      <c r="F862" s="57">
        <f>_xlfn.XLOOKUP(E862,'Historical Metal Prices'!$L$4:$Z$4,'Historical Metal Prices'!$L$10:$Z$10)</f>
        <v>7.1872760267425173E-2</v>
      </c>
      <c r="G862" s="77">
        <f t="shared" si="27"/>
        <v>36175.705659025596</v>
      </c>
    </row>
    <row r="863" spans="1:7" x14ac:dyDescent="0.2">
      <c r="A863" s="79">
        <v>44992</v>
      </c>
      <c r="B863" s="77">
        <v>33749</v>
      </c>
      <c r="C863" s="77">
        <v>34180</v>
      </c>
      <c r="E863">
        <f t="shared" si="26"/>
        <v>2023</v>
      </c>
      <c r="F863" s="57">
        <f>_xlfn.XLOOKUP(E863,'Historical Metal Prices'!$L$4:$Z$4,'Historical Metal Prices'!$L$10:$Z$10)</f>
        <v>7.1872760267425173E-2</v>
      </c>
      <c r="G863" s="77">
        <f t="shared" si="27"/>
        <v>36174.633786265331</v>
      </c>
    </row>
    <row r="864" spans="1:7" x14ac:dyDescent="0.2">
      <c r="A864" s="79">
        <v>44991</v>
      </c>
      <c r="B864" s="77">
        <v>33748</v>
      </c>
      <c r="C864" s="77">
        <v>34180</v>
      </c>
      <c r="E864">
        <f t="shared" si="26"/>
        <v>2023</v>
      </c>
      <c r="F864" s="57">
        <f>_xlfn.XLOOKUP(E864,'Historical Metal Prices'!$L$4:$Z$4,'Historical Metal Prices'!$L$10:$Z$10)</f>
        <v>7.1872760267425173E-2</v>
      </c>
      <c r="G864" s="77">
        <f t="shared" si="27"/>
        <v>36173.561913505066</v>
      </c>
    </row>
    <row r="865" spans="1:7" x14ac:dyDescent="0.2">
      <c r="A865" s="79">
        <v>44988</v>
      </c>
      <c r="B865" s="77">
        <v>33760</v>
      </c>
      <c r="C865" s="77">
        <v>34180</v>
      </c>
      <c r="E865">
        <f t="shared" si="26"/>
        <v>2023</v>
      </c>
      <c r="F865" s="57">
        <f>_xlfn.XLOOKUP(E865,'Historical Metal Prices'!$L$4:$Z$4,'Historical Metal Prices'!$L$10:$Z$10)</f>
        <v>7.1872760267425173E-2</v>
      </c>
      <c r="G865" s="77">
        <f t="shared" si="27"/>
        <v>36186.42438662827</v>
      </c>
    </row>
    <row r="866" spans="1:7" x14ac:dyDescent="0.2">
      <c r="A866" s="79">
        <v>44987</v>
      </c>
      <c r="B866" s="77">
        <v>33754.5</v>
      </c>
      <c r="C866" s="77">
        <v>34180</v>
      </c>
      <c r="E866">
        <f t="shared" si="26"/>
        <v>2023</v>
      </c>
      <c r="F866" s="57">
        <f>_xlfn.XLOOKUP(E866,'Historical Metal Prices'!$L$4:$Z$4,'Historical Metal Prices'!$L$10:$Z$10)</f>
        <v>7.1872760267425173E-2</v>
      </c>
      <c r="G866" s="77">
        <f t="shared" si="27"/>
        <v>36180.529086446804</v>
      </c>
    </row>
    <row r="867" spans="1:7" x14ac:dyDescent="0.2">
      <c r="A867" s="79">
        <v>44986</v>
      </c>
      <c r="B867" s="77">
        <v>33743</v>
      </c>
      <c r="C867" s="77">
        <v>34180</v>
      </c>
      <c r="E867">
        <f t="shared" si="26"/>
        <v>2023</v>
      </c>
      <c r="F867" s="57">
        <f>_xlfn.XLOOKUP(E867,'Historical Metal Prices'!$L$4:$Z$4,'Historical Metal Prices'!$L$10:$Z$10)</f>
        <v>7.1872760267425173E-2</v>
      </c>
      <c r="G867" s="77">
        <f t="shared" si="27"/>
        <v>36168.202549703725</v>
      </c>
    </row>
    <row r="868" spans="1:7" x14ac:dyDescent="0.2">
      <c r="A868" s="79">
        <v>44985</v>
      </c>
      <c r="B868" s="77">
        <v>33746</v>
      </c>
      <c r="C868" s="77">
        <v>34180</v>
      </c>
      <c r="E868">
        <f t="shared" si="26"/>
        <v>2023</v>
      </c>
      <c r="F868" s="57">
        <f>_xlfn.XLOOKUP(E868,'Historical Metal Prices'!$L$4:$Z$4,'Historical Metal Prices'!$L$10:$Z$10)</f>
        <v>7.1872760267425173E-2</v>
      </c>
      <c r="G868" s="77">
        <f t="shared" si="27"/>
        <v>36171.418167984528</v>
      </c>
    </row>
    <row r="869" spans="1:7" x14ac:dyDescent="0.2">
      <c r="A869" s="79">
        <v>44984</v>
      </c>
      <c r="B869" s="77">
        <v>33758</v>
      </c>
      <c r="C869" s="77">
        <v>34180</v>
      </c>
      <c r="E869">
        <f t="shared" si="26"/>
        <v>2023</v>
      </c>
      <c r="F869" s="57">
        <f>_xlfn.XLOOKUP(E869,'Historical Metal Prices'!$L$4:$Z$4,'Historical Metal Prices'!$L$10:$Z$10)</f>
        <v>7.1872760267425173E-2</v>
      </c>
      <c r="G869" s="77">
        <f t="shared" si="27"/>
        <v>36184.28064110774</v>
      </c>
    </row>
    <row r="870" spans="1:7" x14ac:dyDescent="0.2">
      <c r="A870" s="79">
        <v>44981</v>
      </c>
      <c r="B870" s="77">
        <v>33761</v>
      </c>
      <c r="C870" s="77">
        <v>34180</v>
      </c>
      <c r="E870">
        <f t="shared" si="26"/>
        <v>2023</v>
      </c>
      <c r="F870" s="57">
        <f>_xlfn.XLOOKUP(E870,'Historical Metal Prices'!$L$4:$Z$4,'Historical Metal Prices'!$L$10:$Z$10)</f>
        <v>7.1872760267425173E-2</v>
      </c>
      <c r="G870" s="77">
        <f t="shared" si="27"/>
        <v>36187.496259388543</v>
      </c>
    </row>
    <row r="871" spans="1:7" x14ac:dyDescent="0.2">
      <c r="A871" s="79">
        <v>44980</v>
      </c>
      <c r="B871" s="77">
        <v>33761</v>
      </c>
      <c r="C871" s="77">
        <v>34180</v>
      </c>
      <c r="E871">
        <f t="shared" si="26"/>
        <v>2023</v>
      </c>
      <c r="F871" s="57">
        <f>_xlfn.XLOOKUP(E871,'Historical Metal Prices'!$L$4:$Z$4,'Historical Metal Prices'!$L$10:$Z$10)</f>
        <v>7.1872760267425173E-2</v>
      </c>
      <c r="G871" s="77">
        <f t="shared" si="27"/>
        <v>36187.496259388543</v>
      </c>
    </row>
    <row r="872" spans="1:7" x14ac:dyDescent="0.2">
      <c r="A872" s="79">
        <v>44979</v>
      </c>
      <c r="B872" s="77">
        <v>33750</v>
      </c>
      <c r="C872" s="77">
        <v>35690</v>
      </c>
      <c r="E872">
        <f t="shared" si="26"/>
        <v>2023</v>
      </c>
      <c r="F872" s="57">
        <f>_xlfn.XLOOKUP(E872,'Historical Metal Prices'!$L$4:$Z$4,'Historical Metal Prices'!$L$10:$Z$10)</f>
        <v>7.1872760267425173E-2</v>
      </c>
      <c r="G872" s="77">
        <f t="shared" si="27"/>
        <v>36175.705659025596</v>
      </c>
    </row>
    <row r="873" spans="1:7" x14ac:dyDescent="0.2">
      <c r="A873" s="79">
        <v>44978</v>
      </c>
      <c r="B873" s="77">
        <v>35256</v>
      </c>
      <c r="C873" s="77">
        <v>35690</v>
      </c>
      <c r="E873">
        <f t="shared" si="26"/>
        <v>2023</v>
      </c>
      <c r="F873" s="57">
        <f>_xlfn.XLOOKUP(E873,'Historical Metal Prices'!$L$4:$Z$4,'Historical Metal Prices'!$L$10:$Z$10)</f>
        <v>7.1872760267425173E-2</v>
      </c>
      <c r="G873" s="77">
        <f t="shared" si="27"/>
        <v>37789.946035988345</v>
      </c>
    </row>
    <row r="874" spans="1:7" x14ac:dyDescent="0.2">
      <c r="A874" s="79">
        <v>44977</v>
      </c>
      <c r="B874" s="77">
        <v>35263</v>
      </c>
      <c r="C874" s="77">
        <v>35690</v>
      </c>
      <c r="E874">
        <f t="shared" si="26"/>
        <v>2023</v>
      </c>
      <c r="F874" s="57">
        <f>_xlfn.XLOOKUP(E874,'Historical Metal Prices'!$L$4:$Z$4,'Historical Metal Prices'!$L$10:$Z$10)</f>
        <v>7.1872760267425173E-2</v>
      </c>
      <c r="G874" s="77">
        <f t="shared" si="27"/>
        <v>37797.449145310216</v>
      </c>
    </row>
    <row r="875" spans="1:7" x14ac:dyDescent="0.2">
      <c r="A875" s="79">
        <v>44974</v>
      </c>
      <c r="B875" s="77">
        <v>35266</v>
      </c>
      <c r="C875" s="77">
        <v>35690</v>
      </c>
      <c r="E875">
        <f t="shared" si="26"/>
        <v>2023</v>
      </c>
      <c r="F875" s="57">
        <f>_xlfn.XLOOKUP(E875,'Historical Metal Prices'!$L$4:$Z$4,'Historical Metal Prices'!$L$10:$Z$10)</f>
        <v>7.1872760267425173E-2</v>
      </c>
      <c r="G875" s="77">
        <f t="shared" si="27"/>
        <v>37800.664763591019</v>
      </c>
    </row>
    <row r="876" spans="1:7" x14ac:dyDescent="0.2">
      <c r="A876" s="79">
        <v>44973</v>
      </c>
      <c r="B876" s="77">
        <v>35271</v>
      </c>
      <c r="C876" s="77">
        <v>35690</v>
      </c>
      <c r="E876">
        <f t="shared" si="26"/>
        <v>2023</v>
      </c>
      <c r="F876" s="57">
        <f>_xlfn.XLOOKUP(E876,'Historical Metal Prices'!$L$4:$Z$4,'Historical Metal Prices'!$L$10:$Z$10)</f>
        <v>7.1872760267425173E-2</v>
      </c>
      <c r="G876" s="77">
        <f t="shared" si="27"/>
        <v>37806.024127392353</v>
      </c>
    </row>
    <row r="877" spans="1:7" x14ac:dyDescent="0.2">
      <c r="A877" s="79">
        <v>44972</v>
      </c>
      <c r="B877" s="77">
        <v>35255</v>
      </c>
      <c r="C877" s="77">
        <v>35690</v>
      </c>
      <c r="E877">
        <f t="shared" si="26"/>
        <v>2023</v>
      </c>
      <c r="F877" s="57">
        <f>_xlfn.XLOOKUP(E877,'Historical Metal Prices'!$L$4:$Z$4,'Historical Metal Prices'!$L$10:$Z$10)</f>
        <v>7.1872760267425173E-2</v>
      </c>
      <c r="G877" s="77">
        <f t="shared" si="27"/>
        <v>37788.874163228073</v>
      </c>
    </row>
    <row r="878" spans="1:7" x14ac:dyDescent="0.2">
      <c r="A878" s="79">
        <v>44971</v>
      </c>
      <c r="B878" s="77">
        <v>35250</v>
      </c>
      <c r="C878" s="77">
        <v>38920</v>
      </c>
      <c r="E878">
        <f t="shared" si="26"/>
        <v>2023</v>
      </c>
      <c r="F878" s="57">
        <f>_xlfn.XLOOKUP(E878,'Historical Metal Prices'!$L$4:$Z$4,'Historical Metal Prices'!$L$10:$Z$10)</f>
        <v>7.1872760267425173E-2</v>
      </c>
      <c r="G878" s="77">
        <f t="shared" si="27"/>
        <v>37783.514799426739</v>
      </c>
    </row>
    <row r="879" spans="1:7" x14ac:dyDescent="0.2">
      <c r="A879" s="79">
        <v>44970</v>
      </c>
      <c r="B879" s="77">
        <v>38493</v>
      </c>
      <c r="C879" s="77">
        <v>38920</v>
      </c>
      <c r="E879">
        <f t="shared" si="26"/>
        <v>2023</v>
      </c>
      <c r="F879" s="57">
        <f>_xlfn.XLOOKUP(E879,'Historical Metal Prices'!$L$4:$Z$4,'Historical Metal Prices'!$L$10:$Z$10)</f>
        <v>7.1872760267425173E-2</v>
      </c>
      <c r="G879" s="77">
        <f t="shared" si="27"/>
        <v>41259.598160973997</v>
      </c>
    </row>
    <row r="880" spans="1:7" x14ac:dyDescent="0.2">
      <c r="A880" s="79">
        <v>44967</v>
      </c>
      <c r="B880" s="77">
        <v>38499</v>
      </c>
      <c r="C880" s="77">
        <v>38920</v>
      </c>
      <c r="E880">
        <f t="shared" si="26"/>
        <v>2023</v>
      </c>
      <c r="F880" s="57">
        <f>_xlfn.XLOOKUP(E880,'Historical Metal Prices'!$L$4:$Z$4,'Historical Metal Prices'!$L$10:$Z$10)</f>
        <v>7.1872760267425173E-2</v>
      </c>
      <c r="G880" s="77">
        <f t="shared" si="27"/>
        <v>41266.029397535603</v>
      </c>
    </row>
    <row r="881" spans="1:7" x14ac:dyDescent="0.2">
      <c r="A881" s="79">
        <v>44966</v>
      </c>
      <c r="B881" s="77">
        <v>38499</v>
      </c>
      <c r="C881" s="77">
        <v>38920</v>
      </c>
      <c r="E881">
        <f t="shared" si="26"/>
        <v>2023</v>
      </c>
      <c r="F881" s="57">
        <f>_xlfn.XLOOKUP(E881,'Historical Metal Prices'!$L$4:$Z$4,'Historical Metal Prices'!$L$10:$Z$10)</f>
        <v>7.1872760267425173E-2</v>
      </c>
      <c r="G881" s="77">
        <f t="shared" si="27"/>
        <v>41266.029397535603</v>
      </c>
    </row>
    <row r="882" spans="1:7" x14ac:dyDescent="0.2">
      <c r="A882" s="79">
        <v>44965</v>
      </c>
      <c r="B882" s="77">
        <v>38483</v>
      </c>
      <c r="C882" s="77">
        <v>38920</v>
      </c>
      <c r="E882">
        <f t="shared" si="26"/>
        <v>2023</v>
      </c>
      <c r="F882" s="57">
        <f>_xlfn.XLOOKUP(E882,'Historical Metal Prices'!$L$4:$Z$4,'Historical Metal Prices'!$L$10:$Z$10)</f>
        <v>7.1872760267425173E-2</v>
      </c>
      <c r="G882" s="77">
        <f t="shared" si="27"/>
        <v>41248.879433371323</v>
      </c>
    </row>
    <row r="883" spans="1:7" x14ac:dyDescent="0.2">
      <c r="A883" s="79">
        <v>44964</v>
      </c>
      <c r="B883" s="77">
        <v>38478</v>
      </c>
      <c r="C883" s="77">
        <v>38920</v>
      </c>
      <c r="E883">
        <f t="shared" si="26"/>
        <v>2023</v>
      </c>
      <c r="F883" s="57">
        <f>_xlfn.XLOOKUP(E883,'Historical Metal Prices'!$L$4:$Z$4,'Historical Metal Prices'!$L$10:$Z$10)</f>
        <v>7.1872760267425173E-2</v>
      </c>
      <c r="G883" s="77">
        <f t="shared" si="27"/>
        <v>41243.520069569982</v>
      </c>
    </row>
    <row r="884" spans="1:7" x14ac:dyDescent="0.2">
      <c r="A884" s="79">
        <v>44963</v>
      </c>
      <c r="B884" s="77">
        <v>38495</v>
      </c>
      <c r="C884" s="77">
        <v>38920</v>
      </c>
      <c r="E884">
        <f t="shared" si="26"/>
        <v>2023</v>
      </c>
      <c r="F884" s="57">
        <f>_xlfn.XLOOKUP(E884,'Historical Metal Prices'!$L$4:$Z$4,'Historical Metal Prices'!$L$10:$Z$10)</f>
        <v>7.1872760267425173E-2</v>
      </c>
      <c r="G884" s="77">
        <f t="shared" si="27"/>
        <v>41261.741906494535</v>
      </c>
    </row>
    <row r="885" spans="1:7" x14ac:dyDescent="0.2">
      <c r="A885" s="79">
        <v>44960</v>
      </c>
      <c r="B885" s="77">
        <v>38500</v>
      </c>
      <c r="C885" s="77">
        <v>41685</v>
      </c>
      <c r="E885">
        <f t="shared" si="26"/>
        <v>2023</v>
      </c>
      <c r="F885" s="57">
        <f>_xlfn.XLOOKUP(E885,'Historical Metal Prices'!$L$4:$Z$4,'Historical Metal Prices'!$L$10:$Z$10)</f>
        <v>7.1872760267425173E-2</v>
      </c>
      <c r="G885" s="77">
        <f t="shared" si="27"/>
        <v>41267.101270295869</v>
      </c>
    </row>
    <row r="886" spans="1:7" x14ac:dyDescent="0.2">
      <c r="A886" s="79">
        <v>44959</v>
      </c>
      <c r="B886" s="77">
        <v>41266.25</v>
      </c>
      <c r="C886" s="77">
        <v>41685</v>
      </c>
      <c r="E886">
        <f t="shared" si="26"/>
        <v>2023</v>
      </c>
      <c r="F886" s="57">
        <f>_xlfn.XLOOKUP(E886,'Historical Metal Prices'!$L$4:$Z$4,'Historical Metal Prices'!$L$10:$Z$10)</f>
        <v>7.1872760267425173E-2</v>
      </c>
      <c r="G886" s="77">
        <f t="shared" si="27"/>
        <v>44232.169293385632</v>
      </c>
    </row>
    <row r="887" spans="1:7" x14ac:dyDescent="0.2">
      <c r="A887" s="79">
        <v>44958</v>
      </c>
      <c r="B887" s="77">
        <v>41250</v>
      </c>
      <c r="C887" s="77">
        <v>49000</v>
      </c>
      <c r="E887">
        <f t="shared" si="26"/>
        <v>2023</v>
      </c>
      <c r="F887" s="57">
        <f>_xlfn.XLOOKUP(E887,'Historical Metal Prices'!$L$4:$Z$4,'Historical Metal Prices'!$L$10:$Z$10)</f>
        <v>7.1872760267425173E-2</v>
      </c>
      <c r="G887" s="77">
        <f t="shared" si="27"/>
        <v>44214.751361031289</v>
      </c>
    </row>
    <row r="888" spans="1:7" x14ac:dyDescent="0.2">
      <c r="A888" s="79">
        <v>44957</v>
      </c>
      <c r="B888" s="77">
        <v>48580</v>
      </c>
      <c r="C888" s="77">
        <v>49000</v>
      </c>
      <c r="E888">
        <f t="shared" si="26"/>
        <v>2023</v>
      </c>
      <c r="F888" s="57">
        <f>_xlfn.XLOOKUP(E888,'Historical Metal Prices'!$L$4:$Z$4,'Historical Metal Prices'!$L$10:$Z$10)</f>
        <v>7.1872760267425173E-2</v>
      </c>
      <c r="G888" s="77">
        <f t="shared" si="27"/>
        <v>52071.578693791518</v>
      </c>
    </row>
    <row r="889" spans="1:7" x14ac:dyDescent="0.2">
      <c r="A889" s="79">
        <v>44956</v>
      </c>
      <c r="B889" s="77">
        <v>48575</v>
      </c>
      <c r="C889" s="77">
        <v>49000</v>
      </c>
      <c r="E889">
        <f t="shared" si="26"/>
        <v>2023</v>
      </c>
      <c r="F889" s="57">
        <f>_xlfn.XLOOKUP(E889,'Historical Metal Prices'!$L$4:$Z$4,'Historical Metal Prices'!$L$10:$Z$10)</f>
        <v>7.1872760267425173E-2</v>
      </c>
      <c r="G889" s="77">
        <f t="shared" si="27"/>
        <v>52066.219329990177</v>
      </c>
    </row>
    <row r="890" spans="1:7" x14ac:dyDescent="0.2">
      <c r="A890" s="79">
        <v>44953</v>
      </c>
      <c r="B890" s="77">
        <v>48574</v>
      </c>
      <c r="C890" s="77">
        <v>49000</v>
      </c>
      <c r="E890">
        <f t="shared" si="26"/>
        <v>2023</v>
      </c>
      <c r="F890" s="57">
        <f>_xlfn.XLOOKUP(E890,'Historical Metal Prices'!$L$4:$Z$4,'Historical Metal Prices'!$L$10:$Z$10)</f>
        <v>7.1872760267425173E-2</v>
      </c>
      <c r="G890" s="77">
        <f t="shared" si="27"/>
        <v>52065.147457229912</v>
      </c>
    </row>
    <row r="891" spans="1:7" x14ac:dyDescent="0.2">
      <c r="A891" s="79">
        <v>44952</v>
      </c>
      <c r="B891" s="77">
        <v>48574</v>
      </c>
      <c r="C891" s="77">
        <v>49000</v>
      </c>
      <c r="E891">
        <f t="shared" si="26"/>
        <v>2023</v>
      </c>
      <c r="F891" s="57">
        <f>_xlfn.XLOOKUP(E891,'Historical Metal Prices'!$L$4:$Z$4,'Historical Metal Prices'!$L$10:$Z$10)</f>
        <v>7.1872760267425173E-2</v>
      </c>
      <c r="G891" s="77">
        <f t="shared" si="27"/>
        <v>52065.147457229912</v>
      </c>
    </row>
    <row r="892" spans="1:7" x14ac:dyDescent="0.2">
      <c r="A892" s="79">
        <v>44951</v>
      </c>
      <c r="B892" s="77">
        <v>48563</v>
      </c>
      <c r="C892" s="77">
        <v>49000</v>
      </c>
      <c r="E892">
        <f t="shared" si="26"/>
        <v>2023</v>
      </c>
      <c r="F892" s="57">
        <f>_xlfn.XLOOKUP(E892,'Historical Metal Prices'!$L$4:$Z$4,'Historical Metal Prices'!$L$10:$Z$10)</f>
        <v>7.1872760267425173E-2</v>
      </c>
      <c r="G892" s="77">
        <f t="shared" si="27"/>
        <v>52053.356856866965</v>
      </c>
    </row>
    <row r="893" spans="1:7" x14ac:dyDescent="0.2">
      <c r="A893" s="79">
        <v>44950</v>
      </c>
      <c r="B893" s="77">
        <v>48563</v>
      </c>
      <c r="C893" s="77">
        <v>49000</v>
      </c>
      <c r="E893">
        <f t="shared" si="26"/>
        <v>2023</v>
      </c>
      <c r="F893" s="57">
        <f>_xlfn.XLOOKUP(E893,'Historical Metal Prices'!$L$4:$Z$4,'Historical Metal Prices'!$L$10:$Z$10)</f>
        <v>7.1872760267425173E-2</v>
      </c>
      <c r="G893" s="77">
        <f t="shared" si="27"/>
        <v>52053.356856866965</v>
      </c>
    </row>
    <row r="894" spans="1:7" x14ac:dyDescent="0.2">
      <c r="A894" s="79">
        <v>44949</v>
      </c>
      <c r="B894" s="77">
        <v>48558</v>
      </c>
      <c r="C894" s="77">
        <v>49000</v>
      </c>
      <c r="E894">
        <f t="shared" si="26"/>
        <v>2023</v>
      </c>
      <c r="F894" s="57">
        <f>_xlfn.XLOOKUP(E894,'Historical Metal Prices'!$L$4:$Z$4,'Historical Metal Prices'!$L$10:$Z$10)</f>
        <v>7.1872760267425173E-2</v>
      </c>
      <c r="G894" s="77">
        <f t="shared" si="27"/>
        <v>52047.997493065632</v>
      </c>
    </row>
    <row r="895" spans="1:7" x14ac:dyDescent="0.2">
      <c r="A895" s="79">
        <v>44946</v>
      </c>
      <c r="B895" s="77">
        <v>48574</v>
      </c>
      <c r="C895" s="77">
        <v>49000</v>
      </c>
      <c r="E895">
        <f t="shared" si="26"/>
        <v>2023</v>
      </c>
      <c r="F895" s="57">
        <f>_xlfn.XLOOKUP(E895,'Historical Metal Prices'!$L$4:$Z$4,'Historical Metal Prices'!$L$10:$Z$10)</f>
        <v>7.1872760267425173E-2</v>
      </c>
      <c r="G895" s="77">
        <f t="shared" si="27"/>
        <v>52065.147457229912</v>
      </c>
    </row>
    <row r="896" spans="1:7" x14ac:dyDescent="0.2">
      <c r="A896" s="79">
        <v>44945</v>
      </c>
      <c r="B896" s="77">
        <v>48574</v>
      </c>
      <c r="C896" s="77">
        <v>49000</v>
      </c>
      <c r="E896">
        <f t="shared" si="26"/>
        <v>2023</v>
      </c>
      <c r="F896" s="57">
        <f>_xlfn.XLOOKUP(E896,'Historical Metal Prices'!$L$4:$Z$4,'Historical Metal Prices'!$L$10:$Z$10)</f>
        <v>7.1872760267425173E-2</v>
      </c>
      <c r="G896" s="77">
        <f t="shared" si="27"/>
        <v>52065.147457229912</v>
      </c>
    </row>
    <row r="897" spans="1:7" x14ac:dyDescent="0.2">
      <c r="A897" s="79">
        <v>44944</v>
      </c>
      <c r="B897" s="77">
        <v>48562</v>
      </c>
      <c r="C897" s="77">
        <v>49000</v>
      </c>
      <c r="E897">
        <f t="shared" si="26"/>
        <v>2023</v>
      </c>
      <c r="F897" s="57">
        <f>_xlfn.XLOOKUP(E897,'Historical Metal Prices'!$L$4:$Z$4,'Historical Metal Prices'!$L$10:$Z$10)</f>
        <v>7.1872760267425173E-2</v>
      </c>
      <c r="G897" s="77">
        <f t="shared" si="27"/>
        <v>52052.2849841067</v>
      </c>
    </row>
    <row r="898" spans="1:7" x14ac:dyDescent="0.2">
      <c r="A898" s="79">
        <v>44943</v>
      </c>
      <c r="B898" s="77">
        <v>48561</v>
      </c>
      <c r="C898" s="77">
        <v>49000</v>
      </c>
      <c r="E898">
        <f t="shared" si="26"/>
        <v>2023</v>
      </c>
      <c r="F898" s="57">
        <f>_xlfn.XLOOKUP(E898,'Historical Metal Prices'!$L$4:$Z$4,'Historical Metal Prices'!$L$10:$Z$10)</f>
        <v>7.1872760267425173E-2</v>
      </c>
      <c r="G898" s="77">
        <f t="shared" si="27"/>
        <v>52051.213111346435</v>
      </c>
    </row>
    <row r="899" spans="1:7" x14ac:dyDescent="0.2">
      <c r="A899" s="79">
        <v>44942</v>
      </c>
      <c r="B899" s="77">
        <v>48556</v>
      </c>
      <c r="C899" s="77">
        <v>49000</v>
      </c>
      <c r="E899">
        <f t="shared" si="26"/>
        <v>2023</v>
      </c>
      <c r="F899" s="57">
        <f>_xlfn.XLOOKUP(E899,'Historical Metal Prices'!$L$4:$Z$4,'Historical Metal Prices'!$L$10:$Z$10)</f>
        <v>7.1872760267425173E-2</v>
      </c>
      <c r="G899" s="77">
        <f t="shared" si="27"/>
        <v>52045.853747545094</v>
      </c>
    </row>
    <row r="900" spans="1:7" x14ac:dyDescent="0.2">
      <c r="A900" s="79">
        <v>44939</v>
      </c>
      <c r="B900" s="77">
        <v>48568</v>
      </c>
      <c r="C900" s="77">
        <v>49000</v>
      </c>
      <c r="E900">
        <f t="shared" si="26"/>
        <v>2023</v>
      </c>
      <c r="F900" s="57">
        <f>_xlfn.XLOOKUP(E900,'Historical Metal Prices'!$L$4:$Z$4,'Historical Metal Prices'!$L$10:$Z$10)</f>
        <v>7.1872760267425173E-2</v>
      </c>
      <c r="G900" s="77">
        <f t="shared" si="27"/>
        <v>52058.716220668306</v>
      </c>
    </row>
    <row r="901" spans="1:7" x14ac:dyDescent="0.2">
      <c r="A901" s="79">
        <v>44938</v>
      </c>
      <c r="B901" s="77">
        <v>48572.5</v>
      </c>
      <c r="C901" s="77">
        <v>49000</v>
      </c>
      <c r="E901">
        <f t="shared" si="26"/>
        <v>2023</v>
      </c>
      <c r="F901" s="57">
        <f>_xlfn.XLOOKUP(E901,'Historical Metal Prices'!$L$4:$Z$4,'Historical Metal Prices'!$L$10:$Z$10)</f>
        <v>7.1872760267425173E-2</v>
      </c>
      <c r="G901" s="77">
        <f t="shared" si="27"/>
        <v>52063.539648089507</v>
      </c>
    </row>
    <row r="902" spans="1:7" x14ac:dyDescent="0.2">
      <c r="A902" s="79">
        <v>44937</v>
      </c>
      <c r="B902" s="77">
        <v>48555</v>
      </c>
      <c r="C902" s="77">
        <v>49000</v>
      </c>
      <c r="E902">
        <f t="shared" si="26"/>
        <v>2023</v>
      </c>
      <c r="F902" s="57">
        <f>_xlfn.XLOOKUP(E902,'Historical Metal Prices'!$L$4:$Z$4,'Historical Metal Prices'!$L$10:$Z$10)</f>
        <v>7.1872760267425173E-2</v>
      </c>
      <c r="G902" s="77">
        <f t="shared" si="27"/>
        <v>52044.781874784829</v>
      </c>
    </row>
    <row r="903" spans="1:7" x14ac:dyDescent="0.2">
      <c r="A903" s="79">
        <v>44936</v>
      </c>
      <c r="B903" s="77">
        <v>48549.5</v>
      </c>
      <c r="C903" s="77">
        <v>49000</v>
      </c>
      <c r="E903">
        <f t="shared" si="26"/>
        <v>2023</v>
      </c>
      <c r="F903" s="57">
        <f>_xlfn.XLOOKUP(E903,'Historical Metal Prices'!$L$4:$Z$4,'Historical Metal Prices'!$L$10:$Z$10)</f>
        <v>7.1872760267425173E-2</v>
      </c>
      <c r="G903" s="77">
        <f t="shared" si="27"/>
        <v>52038.886574603355</v>
      </c>
    </row>
    <row r="904" spans="1:7" x14ac:dyDescent="0.2">
      <c r="A904" s="79">
        <v>44935</v>
      </c>
      <c r="B904" s="77">
        <v>48544</v>
      </c>
      <c r="C904" s="77">
        <v>49000</v>
      </c>
      <c r="E904">
        <f t="shared" si="26"/>
        <v>2023</v>
      </c>
      <c r="F904" s="57">
        <f>_xlfn.XLOOKUP(E904,'Historical Metal Prices'!$L$4:$Z$4,'Historical Metal Prices'!$L$10:$Z$10)</f>
        <v>7.1872760267425173E-2</v>
      </c>
      <c r="G904" s="77">
        <f t="shared" si="27"/>
        <v>52032.991274421889</v>
      </c>
    </row>
    <row r="905" spans="1:7" x14ac:dyDescent="0.2">
      <c r="A905" s="79">
        <v>44932</v>
      </c>
      <c r="B905" s="77">
        <v>48560</v>
      </c>
      <c r="C905" s="77">
        <v>50000</v>
      </c>
      <c r="E905">
        <f t="shared" si="26"/>
        <v>2023</v>
      </c>
      <c r="F905" s="57">
        <f>_xlfn.XLOOKUP(E905,'Historical Metal Prices'!$L$4:$Z$4,'Historical Metal Prices'!$L$10:$Z$10)</f>
        <v>7.1872760267425173E-2</v>
      </c>
      <c r="G905" s="77">
        <f t="shared" si="27"/>
        <v>52050.141238586169</v>
      </c>
    </row>
    <row r="906" spans="1:7" x14ac:dyDescent="0.2">
      <c r="A906" s="79">
        <v>44931</v>
      </c>
      <c r="B906" s="77">
        <v>49558</v>
      </c>
      <c r="C906" s="77">
        <v>50455</v>
      </c>
      <c r="E906">
        <f t="shared" si="26"/>
        <v>2023</v>
      </c>
      <c r="F906" s="57">
        <f>_xlfn.XLOOKUP(E906,'Historical Metal Prices'!$L$4:$Z$4,'Historical Metal Prices'!$L$10:$Z$10)</f>
        <v>7.1872760267425173E-2</v>
      </c>
      <c r="G906" s="77">
        <f t="shared" si="27"/>
        <v>53119.870253333058</v>
      </c>
    </row>
    <row r="907" spans="1:7" x14ac:dyDescent="0.2">
      <c r="A907" s="79">
        <v>44930</v>
      </c>
      <c r="B907" s="77">
        <v>50001</v>
      </c>
      <c r="C907" s="77">
        <v>50455</v>
      </c>
      <c r="E907">
        <f t="shared" ref="E907:E970" si="28">YEAR(A907)</f>
        <v>2023</v>
      </c>
      <c r="F907" s="57">
        <f>_xlfn.XLOOKUP(E907,'Historical Metal Prices'!$L$4:$Z$4,'Historical Metal Prices'!$L$10:$Z$10)</f>
        <v>7.1872760267425173E-2</v>
      </c>
      <c r="G907" s="77">
        <f t="shared" ref="G907:G970" si="29">IFERROR(B907*(1+F907),G908)</f>
        <v>53594.709886131524</v>
      </c>
    </row>
    <row r="908" spans="1:7" x14ac:dyDescent="0.2">
      <c r="A908" s="79">
        <v>44929</v>
      </c>
      <c r="B908" s="77">
        <v>50000</v>
      </c>
      <c r="C908" s="77">
        <v>51955</v>
      </c>
      <c r="E908">
        <f t="shared" si="28"/>
        <v>2023</v>
      </c>
      <c r="F908" s="57">
        <f>_xlfn.XLOOKUP(E908,'Historical Metal Prices'!$L$4:$Z$4,'Historical Metal Prices'!$L$10:$Z$10)</f>
        <v>7.1872760267425173E-2</v>
      </c>
      <c r="G908" s="77">
        <f t="shared" si="29"/>
        <v>53593.638013371259</v>
      </c>
    </row>
    <row r="909" spans="1:7" ht="16" x14ac:dyDescent="0.2">
      <c r="A909" s="79">
        <v>44928</v>
      </c>
      <c r="B909" s="77">
        <v>51514</v>
      </c>
      <c r="C909" s="78" t="s">
        <v>481</v>
      </c>
      <c r="E909">
        <f t="shared" si="28"/>
        <v>2023</v>
      </c>
      <c r="F909" s="57">
        <f>_xlfn.XLOOKUP(E909,'Historical Metal Prices'!$L$4:$Z$4,'Historical Metal Prices'!$L$10:$Z$10)</f>
        <v>7.1872760267425173E-2</v>
      </c>
      <c r="G909" s="77">
        <f t="shared" si="29"/>
        <v>55216.453372416137</v>
      </c>
    </row>
    <row r="910" spans="1:7" x14ac:dyDescent="0.2">
      <c r="A910" s="79">
        <v>44925</v>
      </c>
      <c r="B910" s="77">
        <v>51514</v>
      </c>
      <c r="C910" s="77">
        <v>51955</v>
      </c>
      <c r="E910">
        <f t="shared" si="28"/>
        <v>2022</v>
      </c>
      <c r="F910" s="57">
        <f>_xlfn.XLOOKUP(E910,'Historical Metal Prices'!$L$4:$Z$4,'Historical Metal Prices'!$L$10:$Z$10)</f>
        <v>0.15765259160232237</v>
      </c>
      <c r="G910" s="77">
        <f t="shared" si="29"/>
        <v>59635.315603802032</v>
      </c>
    </row>
    <row r="911" spans="1:7" x14ac:dyDescent="0.2">
      <c r="A911" s="79">
        <v>44924</v>
      </c>
      <c r="B911" s="77">
        <v>51513</v>
      </c>
      <c r="C911" s="77">
        <v>51955</v>
      </c>
      <c r="E911">
        <f t="shared" si="28"/>
        <v>2022</v>
      </c>
      <c r="F911" s="57">
        <f>_xlfn.XLOOKUP(E911,'Historical Metal Prices'!$L$4:$Z$4,'Historical Metal Prices'!$L$10:$Z$10)</f>
        <v>0.15765259160232237</v>
      </c>
      <c r="G911" s="77">
        <f t="shared" si="29"/>
        <v>59634.157951210429</v>
      </c>
    </row>
    <row r="912" spans="1:7" x14ac:dyDescent="0.2">
      <c r="A912" s="79">
        <v>44923</v>
      </c>
      <c r="B912" s="77">
        <v>51495</v>
      </c>
      <c r="C912" s="77">
        <v>51955</v>
      </c>
      <c r="E912">
        <f t="shared" si="28"/>
        <v>2022</v>
      </c>
      <c r="F912" s="57">
        <f>_xlfn.XLOOKUP(E912,'Historical Metal Prices'!$L$4:$Z$4,'Historical Metal Prices'!$L$10:$Z$10)</f>
        <v>0.15765259160232237</v>
      </c>
      <c r="G912" s="77">
        <f t="shared" si="29"/>
        <v>59613.320204561591</v>
      </c>
    </row>
    <row r="913" spans="1:7" ht="16" x14ac:dyDescent="0.2">
      <c r="A913" s="79">
        <v>44922</v>
      </c>
      <c r="B913" s="77">
        <v>51511</v>
      </c>
      <c r="C913" s="78" t="s">
        <v>481</v>
      </c>
      <c r="E913">
        <f t="shared" si="28"/>
        <v>2022</v>
      </c>
      <c r="F913" s="57">
        <f>_xlfn.XLOOKUP(E913,'Historical Metal Prices'!$L$4:$Z$4,'Historical Metal Prices'!$L$10:$Z$10)</f>
        <v>0.15765259160232237</v>
      </c>
      <c r="G913" s="77">
        <f t="shared" si="29"/>
        <v>59631.842646027224</v>
      </c>
    </row>
    <row r="914" spans="1:7" ht="16" x14ac:dyDescent="0.2">
      <c r="A914" s="79">
        <v>44921</v>
      </c>
      <c r="B914" s="77">
        <v>51511</v>
      </c>
      <c r="C914" s="78" t="s">
        <v>481</v>
      </c>
      <c r="E914">
        <f t="shared" si="28"/>
        <v>2022</v>
      </c>
      <c r="F914" s="57">
        <f>_xlfn.XLOOKUP(E914,'Historical Metal Prices'!$L$4:$Z$4,'Historical Metal Prices'!$L$10:$Z$10)</f>
        <v>0.15765259160232237</v>
      </c>
      <c r="G914" s="77">
        <f t="shared" si="29"/>
        <v>59631.842646027224</v>
      </c>
    </row>
    <row r="915" spans="1:7" x14ac:dyDescent="0.2">
      <c r="A915" s="79">
        <v>44918</v>
      </c>
      <c r="B915" s="77">
        <v>51511</v>
      </c>
      <c r="C915" s="77">
        <v>51955</v>
      </c>
      <c r="E915">
        <f t="shared" si="28"/>
        <v>2022</v>
      </c>
      <c r="F915" s="57">
        <f>_xlfn.XLOOKUP(E915,'Historical Metal Prices'!$L$4:$Z$4,'Historical Metal Prices'!$L$10:$Z$10)</f>
        <v>0.15765259160232237</v>
      </c>
      <c r="G915" s="77">
        <f t="shared" si="29"/>
        <v>59631.842646027224</v>
      </c>
    </row>
    <row r="916" spans="1:7" x14ac:dyDescent="0.2">
      <c r="A916" s="79">
        <v>44917</v>
      </c>
      <c r="B916" s="77">
        <v>51510</v>
      </c>
      <c r="C916" s="77">
        <v>51955</v>
      </c>
      <c r="E916">
        <f t="shared" si="28"/>
        <v>2022</v>
      </c>
      <c r="F916" s="57">
        <f>_xlfn.XLOOKUP(E916,'Historical Metal Prices'!$L$4:$Z$4,'Historical Metal Prices'!$L$10:$Z$10)</f>
        <v>0.15765259160232237</v>
      </c>
      <c r="G916" s="77">
        <f t="shared" si="29"/>
        <v>59630.684993435629</v>
      </c>
    </row>
    <row r="917" spans="1:7" x14ac:dyDescent="0.2">
      <c r="A917" s="79">
        <v>44916</v>
      </c>
      <c r="B917" s="77">
        <v>51487</v>
      </c>
      <c r="C917" s="77">
        <v>51955</v>
      </c>
      <c r="E917">
        <f t="shared" si="28"/>
        <v>2022</v>
      </c>
      <c r="F917" s="57">
        <f>_xlfn.XLOOKUP(E917,'Historical Metal Prices'!$L$4:$Z$4,'Historical Metal Prices'!$L$10:$Z$10)</f>
        <v>0.15765259160232237</v>
      </c>
      <c r="G917" s="77">
        <f t="shared" si="29"/>
        <v>59604.058983828771</v>
      </c>
    </row>
    <row r="918" spans="1:7" x14ac:dyDescent="0.2">
      <c r="A918" s="79">
        <v>44915</v>
      </c>
      <c r="B918" s="77">
        <v>51486</v>
      </c>
      <c r="C918" s="77">
        <v>51955</v>
      </c>
      <c r="E918">
        <f t="shared" si="28"/>
        <v>2022</v>
      </c>
      <c r="F918" s="57">
        <f>_xlfn.XLOOKUP(E918,'Historical Metal Prices'!$L$4:$Z$4,'Historical Metal Prices'!$L$10:$Z$10)</f>
        <v>0.15765259160232237</v>
      </c>
      <c r="G918" s="77">
        <f t="shared" si="29"/>
        <v>59602.901331237168</v>
      </c>
    </row>
    <row r="919" spans="1:7" x14ac:dyDescent="0.2">
      <c r="A919" s="79">
        <v>44914</v>
      </c>
      <c r="B919" s="77">
        <v>51481</v>
      </c>
      <c r="C919" s="77">
        <v>51955</v>
      </c>
      <c r="E919">
        <f t="shared" si="28"/>
        <v>2022</v>
      </c>
      <c r="F919" s="57">
        <f>_xlfn.XLOOKUP(E919,'Historical Metal Prices'!$L$4:$Z$4,'Historical Metal Prices'!$L$10:$Z$10)</f>
        <v>0.15765259160232237</v>
      </c>
      <c r="G919" s="77">
        <f t="shared" si="29"/>
        <v>59597.113068279155</v>
      </c>
    </row>
    <row r="920" spans="1:7" x14ac:dyDescent="0.2">
      <c r="A920" s="79">
        <v>44911</v>
      </c>
      <c r="B920" s="77">
        <v>51494</v>
      </c>
      <c r="C920" s="77">
        <v>51955</v>
      </c>
      <c r="E920">
        <f t="shared" si="28"/>
        <v>2022</v>
      </c>
      <c r="F920" s="57">
        <f>_xlfn.XLOOKUP(E920,'Historical Metal Prices'!$L$4:$Z$4,'Historical Metal Prices'!$L$10:$Z$10)</f>
        <v>0.15765259160232237</v>
      </c>
      <c r="G920" s="77">
        <f t="shared" si="29"/>
        <v>59612.162551969988</v>
      </c>
    </row>
    <row r="921" spans="1:7" x14ac:dyDescent="0.2">
      <c r="A921" s="79">
        <v>44910</v>
      </c>
      <c r="B921" s="77">
        <v>51494</v>
      </c>
      <c r="C921" s="77">
        <v>51955</v>
      </c>
      <c r="E921">
        <f t="shared" si="28"/>
        <v>2022</v>
      </c>
      <c r="F921" s="57">
        <f>_xlfn.XLOOKUP(E921,'Historical Metal Prices'!$L$4:$Z$4,'Historical Metal Prices'!$L$10:$Z$10)</f>
        <v>0.15765259160232237</v>
      </c>
      <c r="G921" s="77">
        <f t="shared" si="29"/>
        <v>59612.162551969988</v>
      </c>
    </row>
    <row r="922" spans="1:7" x14ac:dyDescent="0.2">
      <c r="A922" s="79">
        <v>44909</v>
      </c>
      <c r="B922" s="77">
        <v>51486</v>
      </c>
      <c r="C922" s="77">
        <v>51955</v>
      </c>
      <c r="E922">
        <f t="shared" si="28"/>
        <v>2022</v>
      </c>
      <c r="F922" s="57">
        <f>_xlfn.XLOOKUP(E922,'Historical Metal Prices'!$L$4:$Z$4,'Historical Metal Prices'!$L$10:$Z$10)</f>
        <v>0.15765259160232237</v>
      </c>
      <c r="G922" s="77">
        <f t="shared" si="29"/>
        <v>59602.901331237168</v>
      </c>
    </row>
    <row r="923" spans="1:7" x14ac:dyDescent="0.2">
      <c r="A923" s="79">
        <v>44908</v>
      </c>
      <c r="B923" s="77">
        <v>51487</v>
      </c>
      <c r="C923" s="77">
        <v>51955</v>
      </c>
      <c r="E923">
        <f t="shared" si="28"/>
        <v>2022</v>
      </c>
      <c r="F923" s="57">
        <f>_xlfn.XLOOKUP(E923,'Historical Metal Prices'!$L$4:$Z$4,'Historical Metal Prices'!$L$10:$Z$10)</f>
        <v>0.15765259160232237</v>
      </c>
      <c r="G923" s="77">
        <f t="shared" si="29"/>
        <v>59604.058983828771</v>
      </c>
    </row>
    <row r="924" spans="1:7" x14ac:dyDescent="0.2">
      <c r="A924" s="79">
        <v>44907</v>
      </c>
      <c r="B924" s="77">
        <v>51482</v>
      </c>
      <c r="C924" s="77">
        <v>51955</v>
      </c>
      <c r="E924">
        <f t="shared" si="28"/>
        <v>2022</v>
      </c>
      <c r="F924" s="57">
        <f>_xlfn.XLOOKUP(E924,'Historical Metal Prices'!$L$4:$Z$4,'Historical Metal Prices'!$L$10:$Z$10)</f>
        <v>0.15765259160232237</v>
      </c>
      <c r="G924" s="77">
        <f t="shared" si="29"/>
        <v>59598.270720870758</v>
      </c>
    </row>
    <row r="925" spans="1:7" x14ac:dyDescent="0.2">
      <c r="A925" s="79">
        <v>44904</v>
      </c>
      <c r="B925" s="77">
        <v>51500</v>
      </c>
      <c r="C925" s="77">
        <v>51955</v>
      </c>
      <c r="E925">
        <f t="shared" si="28"/>
        <v>2022</v>
      </c>
      <c r="F925" s="57">
        <f>_xlfn.XLOOKUP(E925,'Historical Metal Prices'!$L$4:$Z$4,'Historical Metal Prices'!$L$10:$Z$10)</f>
        <v>0.15765259160232237</v>
      </c>
      <c r="G925" s="77">
        <f t="shared" si="29"/>
        <v>59619.108467519603</v>
      </c>
    </row>
    <row r="926" spans="1:7" x14ac:dyDescent="0.2">
      <c r="A926" s="79">
        <v>44903</v>
      </c>
      <c r="B926" s="77">
        <v>51501</v>
      </c>
      <c r="C926" s="77">
        <v>51955</v>
      </c>
      <c r="E926">
        <f t="shared" si="28"/>
        <v>2022</v>
      </c>
      <c r="F926" s="57">
        <f>_xlfn.XLOOKUP(E926,'Historical Metal Prices'!$L$4:$Z$4,'Historical Metal Prices'!$L$10:$Z$10)</f>
        <v>0.15765259160232237</v>
      </c>
      <c r="G926" s="77">
        <f t="shared" si="29"/>
        <v>59620.266120111206</v>
      </c>
    </row>
    <row r="927" spans="1:7" x14ac:dyDescent="0.2">
      <c r="A927" s="79">
        <v>44902</v>
      </c>
      <c r="B927" s="77">
        <v>51493</v>
      </c>
      <c r="C927" s="77">
        <v>51955</v>
      </c>
      <c r="E927">
        <f t="shared" si="28"/>
        <v>2022</v>
      </c>
      <c r="F927" s="57">
        <f>_xlfn.XLOOKUP(E927,'Historical Metal Prices'!$L$4:$Z$4,'Historical Metal Prices'!$L$10:$Z$10)</f>
        <v>0.15765259160232237</v>
      </c>
      <c r="G927" s="77">
        <f t="shared" si="29"/>
        <v>59611.004899378386</v>
      </c>
    </row>
    <row r="928" spans="1:7" x14ac:dyDescent="0.2">
      <c r="A928" s="79">
        <v>44901</v>
      </c>
      <c r="B928" s="77">
        <v>51493</v>
      </c>
      <c r="C928" s="77">
        <v>51955</v>
      </c>
      <c r="E928">
        <f t="shared" si="28"/>
        <v>2022</v>
      </c>
      <c r="F928" s="57">
        <f>_xlfn.XLOOKUP(E928,'Historical Metal Prices'!$L$4:$Z$4,'Historical Metal Prices'!$L$10:$Z$10)</f>
        <v>0.15765259160232237</v>
      </c>
      <c r="G928" s="77">
        <f t="shared" si="29"/>
        <v>59611.004899378386</v>
      </c>
    </row>
    <row r="929" spans="1:7" x14ac:dyDescent="0.2">
      <c r="A929" s="79">
        <v>44900</v>
      </c>
      <c r="B929" s="77">
        <v>51489</v>
      </c>
      <c r="C929" s="77">
        <v>51955</v>
      </c>
      <c r="E929">
        <f t="shared" si="28"/>
        <v>2022</v>
      </c>
      <c r="F929" s="57">
        <f>_xlfn.XLOOKUP(E929,'Historical Metal Prices'!$L$4:$Z$4,'Historical Metal Prices'!$L$10:$Z$10)</f>
        <v>0.15765259160232237</v>
      </c>
      <c r="G929" s="77">
        <f t="shared" si="29"/>
        <v>59606.374289011976</v>
      </c>
    </row>
    <row r="930" spans="1:7" x14ac:dyDescent="0.2">
      <c r="A930" s="79">
        <v>44897</v>
      </c>
      <c r="B930" s="77">
        <v>51506</v>
      </c>
      <c r="C930" s="77">
        <v>51955</v>
      </c>
      <c r="E930">
        <f t="shared" si="28"/>
        <v>2022</v>
      </c>
      <c r="F930" s="57">
        <f>_xlfn.XLOOKUP(E930,'Historical Metal Prices'!$L$4:$Z$4,'Historical Metal Prices'!$L$10:$Z$10)</f>
        <v>0.15765259160232237</v>
      </c>
      <c r="G930" s="77">
        <f t="shared" si="29"/>
        <v>59626.054383069219</v>
      </c>
    </row>
    <row r="931" spans="1:7" x14ac:dyDescent="0.2">
      <c r="A931" s="79">
        <v>44896</v>
      </c>
      <c r="B931" s="77">
        <v>51507</v>
      </c>
      <c r="C931" s="77">
        <v>51955</v>
      </c>
      <c r="E931">
        <f t="shared" si="28"/>
        <v>2022</v>
      </c>
      <c r="F931" s="57">
        <f>_xlfn.XLOOKUP(E931,'Historical Metal Prices'!$L$4:$Z$4,'Historical Metal Prices'!$L$10:$Z$10)</f>
        <v>0.15765259160232237</v>
      </c>
      <c r="G931" s="77">
        <f t="shared" si="29"/>
        <v>59627.212035660821</v>
      </c>
    </row>
    <row r="932" spans="1:7" x14ac:dyDescent="0.2">
      <c r="A932" s="79">
        <v>44895</v>
      </c>
      <c r="B932" s="77">
        <v>51498</v>
      </c>
      <c r="C932" s="77">
        <v>51955</v>
      </c>
      <c r="E932">
        <f t="shared" si="28"/>
        <v>2022</v>
      </c>
      <c r="F932" s="57">
        <f>_xlfn.XLOOKUP(E932,'Historical Metal Prices'!$L$4:$Z$4,'Historical Metal Prices'!$L$10:$Z$10)</f>
        <v>0.15765259160232237</v>
      </c>
      <c r="G932" s="77">
        <f t="shared" si="29"/>
        <v>59616.793162336398</v>
      </c>
    </row>
    <row r="933" spans="1:7" x14ac:dyDescent="0.2">
      <c r="A933" s="79">
        <v>44894</v>
      </c>
      <c r="B933" s="77">
        <v>51494</v>
      </c>
      <c r="C933" s="77">
        <v>51955</v>
      </c>
      <c r="E933">
        <f t="shared" si="28"/>
        <v>2022</v>
      </c>
      <c r="F933" s="57">
        <f>_xlfn.XLOOKUP(E933,'Historical Metal Prices'!$L$4:$Z$4,'Historical Metal Prices'!$L$10:$Z$10)</f>
        <v>0.15765259160232237</v>
      </c>
      <c r="G933" s="77">
        <f t="shared" si="29"/>
        <v>59612.162551969988</v>
      </c>
    </row>
    <row r="934" spans="1:7" x14ac:dyDescent="0.2">
      <c r="A934" s="79">
        <v>44893</v>
      </c>
      <c r="B934" s="77">
        <v>51489</v>
      </c>
      <c r="C934" s="77">
        <v>51955</v>
      </c>
      <c r="E934">
        <f t="shared" si="28"/>
        <v>2022</v>
      </c>
      <c r="F934" s="57">
        <f>_xlfn.XLOOKUP(E934,'Historical Metal Prices'!$L$4:$Z$4,'Historical Metal Prices'!$L$10:$Z$10)</f>
        <v>0.15765259160232237</v>
      </c>
      <c r="G934" s="77">
        <f t="shared" si="29"/>
        <v>59606.374289011976</v>
      </c>
    </row>
    <row r="935" spans="1:7" x14ac:dyDescent="0.2">
      <c r="A935" s="79">
        <v>44890</v>
      </c>
      <c r="B935" s="77">
        <v>51507</v>
      </c>
      <c r="C935" s="77">
        <v>51955</v>
      </c>
      <c r="E935">
        <f t="shared" si="28"/>
        <v>2022</v>
      </c>
      <c r="F935" s="57">
        <f>_xlfn.XLOOKUP(E935,'Historical Metal Prices'!$L$4:$Z$4,'Historical Metal Prices'!$L$10:$Z$10)</f>
        <v>0.15765259160232237</v>
      </c>
      <c r="G935" s="77">
        <f t="shared" si="29"/>
        <v>59627.212035660821</v>
      </c>
    </row>
    <row r="936" spans="1:7" x14ac:dyDescent="0.2">
      <c r="A936" s="79">
        <v>44889</v>
      </c>
      <c r="B936" s="77">
        <v>51502</v>
      </c>
      <c r="C936" s="77">
        <v>51955</v>
      </c>
      <c r="E936">
        <f t="shared" si="28"/>
        <v>2022</v>
      </c>
      <c r="F936" s="57">
        <f>_xlfn.XLOOKUP(E936,'Historical Metal Prices'!$L$4:$Z$4,'Historical Metal Prices'!$L$10:$Z$10)</f>
        <v>0.15765259160232237</v>
      </c>
      <c r="G936" s="77">
        <f t="shared" si="29"/>
        <v>59621.423772702808</v>
      </c>
    </row>
    <row r="937" spans="1:7" x14ac:dyDescent="0.2">
      <c r="A937" s="79">
        <v>44888</v>
      </c>
      <c r="B937" s="77">
        <v>51494</v>
      </c>
      <c r="C937" s="77">
        <v>51955</v>
      </c>
      <c r="E937">
        <f t="shared" si="28"/>
        <v>2022</v>
      </c>
      <c r="F937" s="57">
        <f>_xlfn.XLOOKUP(E937,'Historical Metal Prices'!$L$4:$Z$4,'Historical Metal Prices'!$L$10:$Z$10)</f>
        <v>0.15765259160232237</v>
      </c>
      <c r="G937" s="77">
        <f t="shared" si="29"/>
        <v>59612.162551969988</v>
      </c>
    </row>
    <row r="938" spans="1:7" x14ac:dyDescent="0.2">
      <c r="A938" s="79">
        <v>44887</v>
      </c>
      <c r="B938" s="77">
        <v>51499</v>
      </c>
      <c r="C938" s="77">
        <v>51955</v>
      </c>
      <c r="E938">
        <f t="shared" si="28"/>
        <v>2022</v>
      </c>
      <c r="F938" s="57">
        <f>_xlfn.XLOOKUP(E938,'Historical Metal Prices'!$L$4:$Z$4,'Historical Metal Prices'!$L$10:$Z$10)</f>
        <v>0.15765259160232237</v>
      </c>
      <c r="G938" s="77">
        <f t="shared" si="29"/>
        <v>59617.950814928001</v>
      </c>
    </row>
    <row r="939" spans="1:7" x14ac:dyDescent="0.2">
      <c r="A939" s="79">
        <v>44886</v>
      </c>
      <c r="B939" s="77">
        <v>51495</v>
      </c>
      <c r="C939" s="77">
        <v>51955</v>
      </c>
      <c r="E939">
        <f t="shared" si="28"/>
        <v>2022</v>
      </c>
      <c r="F939" s="57">
        <f>_xlfn.XLOOKUP(E939,'Historical Metal Prices'!$L$4:$Z$4,'Historical Metal Prices'!$L$10:$Z$10)</f>
        <v>0.15765259160232237</v>
      </c>
      <c r="G939" s="77">
        <f t="shared" si="29"/>
        <v>59613.320204561591</v>
      </c>
    </row>
    <row r="940" spans="1:7" x14ac:dyDescent="0.2">
      <c r="A940" s="79">
        <v>44883</v>
      </c>
      <c r="B940" s="77">
        <v>51513</v>
      </c>
      <c r="C940" s="77">
        <v>51955</v>
      </c>
      <c r="E940">
        <f t="shared" si="28"/>
        <v>2022</v>
      </c>
      <c r="F940" s="57">
        <f>_xlfn.XLOOKUP(E940,'Historical Metal Prices'!$L$4:$Z$4,'Historical Metal Prices'!$L$10:$Z$10)</f>
        <v>0.15765259160232237</v>
      </c>
      <c r="G940" s="77">
        <f t="shared" si="29"/>
        <v>59634.157951210429</v>
      </c>
    </row>
    <row r="941" spans="1:7" x14ac:dyDescent="0.2">
      <c r="A941" s="79">
        <v>44882</v>
      </c>
      <c r="B941" s="77">
        <v>51509</v>
      </c>
      <c r="C941" s="77">
        <v>51955</v>
      </c>
      <c r="E941">
        <f t="shared" si="28"/>
        <v>2022</v>
      </c>
      <c r="F941" s="57">
        <f>_xlfn.XLOOKUP(E941,'Historical Metal Prices'!$L$4:$Z$4,'Historical Metal Prices'!$L$10:$Z$10)</f>
        <v>0.15765259160232237</v>
      </c>
      <c r="G941" s="77">
        <f t="shared" si="29"/>
        <v>59629.527340844026</v>
      </c>
    </row>
    <row r="942" spans="1:7" x14ac:dyDescent="0.2">
      <c r="A942" s="79">
        <v>44881</v>
      </c>
      <c r="B942" s="77">
        <v>51501</v>
      </c>
      <c r="C942" s="77">
        <v>51955</v>
      </c>
      <c r="E942">
        <f t="shared" si="28"/>
        <v>2022</v>
      </c>
      <c r="F942" s="57">
        <f>_xlfn.XLOOKUP(E942,'Historical Metal Prices'!$L$4:$Z$4,'Historical Metal Prices'!$L$10:$Z$10)</f>
        <v>0.15765259160232237</v>
      </c>
      <c r="G942" s="77">
        <f t="shared" si="29"/>
        <v>59620.266120111206</v>
      </c>
    </row>
    <row r="943" spans="1:7" x14ac:dyDescent="0.2">
      <c r="A943" s="79">
        <v>44880</v>
      </c>
      <c r="B943" s="77">
        <v>51502</v>
      </c>
      <c r="C943" s="77">
        <v>51955</v>
      </c>
      <c r="E943">
        <f t="shared" si="28"/>
        <v>2022</v>
      </c>
      <c r="F943" s="57">
        <f>_xlfn.XLOOKUP(E943,'Historical Metal Prices'!$L$4:$Z$4,'Historical Metal Prices'!$L$10:$Z$10)</f>
        <v>0.15765259160232237</v>
      </c>
      <c r="G943" s="77">
        <f t="shared" si="29"/>
        <v>59621.423772702808</v>
      </c>
    </row>
    <row r="944" spans="1:7" x14ac:dyDescent="0.2">
      <c r="A944" s="79">
        <v>44879</v>
      </c>
      <c r="B944" s="77">
        <v>51503</v>
      </c>
      <c r="C944" s="77">
        <v>51955</v>
      </c>
      <c r="E944">
        <f t="shared" si="28"/>
        <v>2022</v>
      </c>
      <c r="F944" s="57">
        <f>_xlfn.XLOOKUP(E944,'Historical Metal Prices'!$L$4:$Z$4,'Historical Metal Prices'!$L$10:$Z$10)</f>
        <v>0.15765259160232237</v>
      </c>
      <c r="G944" s="77">
        <f t="shared" si="29"/>
        <v>59622.581425294411</v>
      </c>
    </row>
    <row r="945" spans="1:7" x14ac:dyDescent="0.2">
      <c r="A945" s="79">
        <v>44876</v>
      </c>
      <c r="B945" s="77">
        <v>51519</v>
      </c>
      <c r="C945" s="77">
        <v>51955</v>
      </c>
      <c r="E945">
        <f t="shared" si="28"/>
        <v>2022</v>
      </c>
      <c r="F945" s="57">
        <f>_xlfn.XLOOKUP(E945,'Historical Metal Prices'!$L$4:$Z$4,'Historical Metal Prices'!$L$10:$Z$10)</f>
        <v>0.15765259160232237</v>
      </c>
      <c r="G945" s="77">
        <f t="shared" si="29"/>
        <v>59641.103866760044</v>
      </c>
    </row>
    <row r="946" spans="1:7" x14ac:dyDescent="0.2">
      <c r="A946" s="79">
        <v>44875</v>
      </c>
      <c r="B946" s="77">
        <v>51514</v>
      </c>
      <c r="C946" s="77">
        <v>51955</v>
      </c>
      <c r="E946">
        <f t="shared" si="28"/>
        <v>2022</v>
      </c>
      <c r="F946" s="57">
        <f>_xlfn.XLOOKUP(E946,'Historical Metal Prices'!$L$4:$Z$4,'Historical Metal Prices'!$L$10:$Z$10)</f>
        <v>0.15765259160232237</v>
      </c>
      <c r="G946" s="77">
        <f t="shared" si="29"/>
        <v>59635.315603802032</v>
      </c>
    </row>
    <row r="947" spans="1:7" x14ac:dyDescent="0.2">
      <c r="A947" s="79">
        <v>44874</v>
      </c>
      <c r="B947" s="77">
        <v>51519</v>
      </c>
      <c r="C947" s="77">
        <v>51955</v>
      </c>
      <c r="E947">
        <f t="shared" si="28"/>
        <v>2022</v>
      </c>
      <c r="F947" s="57">
        <f>_xlfn.XLOOKUP(E947,'Historical Metal Prices'!$L$4:$Z$4,'Historical Metal Prices'!$L$10:$Z$10)</f>
        <v>0.15765259160232237</v>
      </c>
      <c r="G947" s="77">
        <f t="shared" si="29"/>
        <v>59641.103866760044</v>
      </c>
    </row>
    <row r="948" spans="1:7" x14ac:dyDescent="0.2">
      <c r="A948" s="79">
        <v>44873</v>
      </c>
      <c r="B948" s="77">
        <v>51503</v>
      </c>
      <c r="C948" s="77">
        <v>51955</v>
      </c>
      <c r="E948">
        <f t="shared" si="28"/>
        <v>2022</v>
      </c>
      <c r="F948" s="57">
        <f>_xlfn.XLOOKUP(E948,'Historical Metal Prices'!$L$4:$Z$4,'Historical Metal Prices'!$L$10:$Z$10)</f>
        <v>0.15765259160232237</v>
      </c>
      <c r="G948" s="77">
        <f t="shared" si="29"/>
        <v>59622.581425294411</v>
      </c>
    </row>
    <row r="949" spans="1:7" x14ac:dyDescent="0.2">
      <c r="A949" s="79">
        <v>44872</v>
      </c>
      <c r="B949" s="77">
        <v>51503</v>
      </c>
      <c r="C949" s="77">
        <v>51955</v>
      </c>
      <c r="E949">
        <f t="shared" si="28"/>
        <v>2022</v>
      </c>
      <c r="F949" s="57">
        <f>_xlfn.XLOOKUP(E949,'Historical Metal Prices'!$L$4:$Z$4,'Historical Metal Prices'!$L$10:$Z$10)</f>
        <v>0.15765259160232237</v>
      </c>
      <c r="G949" s="77">
        <f t="shared" si="29"/>
        <v>59622.581425294411</v>
      </c>
    </row>
    <row r="950" spans="1:7" x14ac:dyDescent="0.2">
      <c r="A950" s="79">
        <v>44869</v>
      </c>
      <c r="B950" s="77">
        <v>51518</v>
      </c>
      <c r="C950" s="77">
        <v>51955</v>
      </c>
      <c r="E950">
        <f t="shared" si="28"/>
        <v>2022</v>
      </c>
      <c r="F950" s="57">
        <f>_xlfn.XLOOKUP(E950,'Historical Metal Prices'!$L$4:$Z$4,'Historical Metal Prices'!$L$10:$Z$10)</f>
        <v>0.15765259160232237</v>
      </c>
      <c r="G950" s="77">
        <f t="shared" si="29"/>
        <v>59639.946214168442</v>
      </c>
    </row>
    <row r="951" spans="1:7" x14ac:dyDescent="0.2">
      <c r="A951" s="79">
        <v>44868</v>
      </c>
      <c r="B951" s="77">
        <v>51513</v>
      </c>
      <c r="C951" s="77">
        <v>51955</v>
      </c>
      <c r="E951">
        <f t="shared" si="28"/>
        <v>2022</v>
      </c>
      <c r="F951" s="57">
        <f>_xlfn.XLOOKUP(E951,'Historical Metal Prices'!$L$4:$Z$4,'Historical Metal Prices'!$L$10:$Z$10)</f>
        <v>0.15765259160232237</v>
      </c>
      <c r="G951" s="77">
        <f t="shared" si="29"/>
        <v>59634.157951210429</v>
      </c>
    </row>
    <row r="952" spans="1:7" x14ac:dyDescent="0.2">
      <c r="A952" s="79">
        <v>44867</v>
      </c>
      <c r="B952" s="77">
        <v>51503</v>
      </c>
      <c r="C952" s="77">
        <v>51955</v>
      </c>
      <c r="E952">
        <f t="shared" si="28"/>
        <v>2022</v>
      </c>
      <c r="F952" s="57">
        <f>_xlfn.XLOOKUP(E952,'Historical Metal Prices'!$L$4:$Z$4,'Historical Metal Prices'!$L$10:$Z$10)</f>
        <v>0.15765259160232237</v>
      </c>
      <c r="G952" s="77">
        <f t="shared" si="29"/>
        <v>59622.581425294411</v>
      </c>
    </row>
    <row r="953" spans="1:7" x14ac:dyDescent="0.2">
      <c r="A953" s="79">
        <v>44866</v>
      </c>
      <c r="B953" s="77">
        <v>51503</v>
      </c>
      <c r="C953" s="77">
        <v>51955</v>
      </c>
      <c r="E953">
        <f t="shared" si="28"/>
        <v>2022</v>
      </c>
      <c r="F953" s="57">
        <f>_xlfn.XLOOKUP(E953,'Historical Metal Prices'!$L$4:$Z$4,'Historical Metal Prices'!$L$10:$Z$10)</f>
        <v>0.15765259160232237</v>
      </c>
      <c r="G953" s="77">
        <f t="shared" si="29"/>
        <v>59622.581425294411</v>
      </c>
    </row>
    <row r="954" spans="1:7" x14ac:dyDescent="0.2">
      <c r="A954" s="79">
        <v>44865</v>
      </c>
      <c r="B954" s="77">
        <v>51503</v>
      </c>
      <c r="C954" s="77">
        <v>51955</v>
      </c>
      <c r="E954">
        <f t="shared" si="28"/>
        <v>2022</v>
      </c>
      <c r="F954" s="57">
        <f>_xlfn.XLOOKUP(E954,'Historical Metal Prices'!$L$4:$Z$4,'Historical Metal Prices'!$L$10:$Z$10)</f>
        <v>0.15765259160232237</v>
      </c>
      <c r="G954" s="77">
        <f t="shared" si="29"/>
        <v>59622.581425294411</v>
      </c>
    </row>
    <row r="955" spans="1:7" x14ac:dyDescent="0.2">
      <c r="A955" s="79">
        <v>44862</v>
      </c>
      <c r="B955" s="77">
        <v>51519</v>
      </c>
      <c r="C955" s="77">
        <v>51955</v>
      </c>
      <c r="E955">
        <f t="shared" si="28"/>
        <v>2022</v>
      </c>
      <c r="F955" s="57">
        <f>_xlfn.XLOOKUP(E955,'Historical Metal Prices'!$L$4:$Z$4,'Historical Metal Prices'!$L$10:$Z$10)</f>
        <v>0.15765259160232237</v>
      </c>
      <c r="G955" s="77">
        <f t="shared" si="29"/>
        <v>59641.103866760044</v>
      </c>
    </row>
    <row r="956" spans="1:7" x14ac:dyDescent="0.2">
      <c r="A956" s="79">
        <v>44861</v>
      </c>
      <c r="B956" s="77">
        <v>51514</v>
      </c>
      <c r="C956" s="77">
        <v>51955</v>
      </c>
      <c r="E956">
        <f t="shared" si="28"/>
        <v>2022</v>
      </c>
      <c r="F956" s="57">
        <f>_xlfn.XLOOKUP(E956,'Historical Metal Prices'!$L$4:$Z$4,'Historical Metal Prices'!$L$10:$Z$10)</f>
        <v>0.15765259160232237</v>
      </c>
      <c r="G956" s="77">
        <f t="shared" si="29"/>
        <v>59635.315603802032</v>
      </c>
    </row>
    <row r="957" spans="1:7" x14ac:dyDescent="0.2">
      <c r="A957" s="79">
        <v>44860</v>
      </c>
      <c r="B957" s="77">
        <v>51503</v>
      </c>
      <c r="C957" s="77">
        <v>51955</v>
      </c>
      <c r="E957">
        <f t="shared" si="28"/>
        <v>2022</v>
      </c>
      <c r="F957" s="57">
        <f>_xlfn.XLOOKUP(E957,'Historical Metal Prices'!$L$4:$Z$4,'Historical Metal Prices'!$L$10:$Z$10)</f>
        <v>0.15765259160232237</v>
      </c>
      <c r="G957" s="77">
        <f t="shared" si="29"/>
        <v>59622.581425294411</v>
      </c>
    </row>
    <row r="958" spans="1:7" x14ac:dyDescent="0.2">
      <c r="A958" s="79">
        <v>44859</v>
      </c>
      <c r="B958" s="77">
        <v>51503</v>
      </c>
      <c r="C958" s="77">
        <v>51955</v>
      </c>
      <c r="E958">
        <f t="shared" si="28"/>
        <v>2022</v>
      </c>
      <c r="F958" s="57">
        <f>_xlfn.XLOOKUP(E958,'Historical Metal Prices'!$L$4:$Z$4,'Historical Metal Prices'!$L$10:$Z$10)</f>
        <v>0.15765259160232237</v>
      </c>
      <c r="G958" s="77">
        <f t="shared" si="29"/>
        <v>59622.581425294411</v>
      </c>
    </row>
    <row r="959" spans="1:7" x14ac:dyDescent="0.2">
      <c r="A959" s="79">
        <v>44858</v>
      </c>
      <c r="B959" s="77">
        <v>51503</v>
      </c>
      <c r="C959" s="77">
        <v>51955</v>
      </c>
      <c r="E959">
        <f t="shared" si="28"/>
        <v>2022</v>
      </c>
      <c r="F959" s="57">
        <f>_xlfn.XLOOKUP(E959,'Historical Metal Prices'!$L$4:$Z$4,'Historical Metal Prices'!$L$10:$Z$10)</f>
        <v>0.15765259160232237</v>
      </c>
      <c r="G959" s="77">
        <f t="shared" si="29"/>
        <v>59622.581425294411</v>
      </c>
    </row>
    <row r="960" spans="1:7" x14ac:dyDescent="0.2">
      <c r="A960" s="79">
        <v>44855</v>
      </c>
      <c r="B960" s="77">
        <v>51519</v>
      </c>
      <c r="C960" s="77">
        <v>51955</v>
      </c>
      <c r="E960">
        <f t="shared" si="28"/>
        <v>2022</v>
      </c>
      <c r="F960" s="57">
        <f>_xlfn.XLOOKUP(E960,'Historical Metal Prices'!$L$4:$Z$4,'Historical Metal Prices'!$L$10:$Z$10)</f>
        <v>0.15765259160232237</v>
      </c>
      <c r="G960" s="77">
        <f t="shared" si="29"/>
        <v>59641.103866760044</v>
      </c>
    </row>
    <row r="961" spans="1:7" x14ac:dyDescent="0.2">
      <c r="A961" s="79">
        <v>44854</v>
      </c>
      <c r="B961" s="77">
        <v>51514</v>
      </c>
      <c r="C961" s="77">
        <v>51955</v>
      </c>
      <c r="E961">
        <f t="shared" si="28"/>
        <v>2022</v>
      </c>
      <c r="F961" s="57">
        <f>_xlfn.XLOOKUP(E961,'Historical Metal Prices'!$L$4:$Z$4,'Historical Metal Prices'!$L$10:$Z$10)</f>
        <v>0.15765259160232237</v>
      </c>
      <c r="G961" s="77">
        <f t="shared" si="29"/>
        <v>59635.315603802032</v>
      </c>
    </row>
    <row r="962" spans="1:7" x14ac:dyDescent="0.2">
      <c r="A962" s="79">
        <v>44853</v>
      </c>
      <c r="B962" s="77">
        <v>51503</v>
      </c>
      <c r="C962" s="77">
        <v>51955</v>
      </c>
      <c r="E962">
        <f t="shared" si="28"/>
        <v>2022</v>
      </c>
      <c r="F962" s="57">
        <f>_xlfn.XLOOKUP(E962,'Historical Metal Prices'!$L$4:$Z$4,'Historical Metal Prices'!$L$10:$Z$10)</f>
        <v>0.15765259160232237</v>
      </c>
      <c r="G962" s="77">
        <f t="shared" si="29"/>
        <v>59622.581425294411</v>
      </c>
    </row>
    <row r="963" spans="1:7" x14ac:dyDescent="0.2">
      <c r="A963" s="79">
        <v>44852</v>
      </c>
      <c r="B963" s="77">
        <v>51503</v>
      </c>
      <c r="C963" s="77">
        <v>51955</v>
      </c>
      <c r="E963">
        <f t="shared" si="28"/>
        <v>2022</v>
      </c>
      <c r="F963" s="57">
        <f>_xlfn.XLOOKUP(E963,'Historical Metal Prices'!$L$4:$Z$4,'Historical Metal Prices'!$L$10:$Z$10)</f>
        <v>0.15765259160232237</v>
      </c>
      <c r="G963" s="77">
        <f t="shared" si="29"/>
        <v>59622.581425294411</v>
      </c>
    </row>
    <row r="964" spans="1:7" x14ac:dyDescent="0.2">
      <c r="A964" s="79">
        <v>44851</v>
      </c>
      <c r="B964" s="77">
        <v>51503</v>
      </c>
      <c r="C964" s="77">
        <v>51955</v>
      </c>
      <c r="E964">
        <f t="shared" si="28"/>
        <v>2022</v>
      </c>
      <c r="F964" s="57">
        <f>_xlfn.XLOOKUP(E964,'Historical Metal Prices'!$L$4:$Z$4,'Historical Metal Prices'!$L$10:$Z$10)</f>
        <v>0.15765259160232237</v>
      </c>
      <c r="G964" s="77">
        <f t="shared" si="29"/>
        <v>59622.581425294411</v>
      </c>
    </row>
    <row r="965" spans="1:7" x14ac:dyDescent="0.2">
      <c r="A965" s="79">
        <v>44848</v>
      </c>
      <c r="B965" s="77">
        <v>51520</v>
      </c>
      <c r="C965" s="77">
        <v>51955</v>
      </c>
      <c r="E965">
        <f t="shared" si="28"/>
        <v>2022</v>
      </c>
      <c r="F965" s="57">
        <f>_xlfn.XLOOKUP(E965,'Historical Metal Prices'!$L$4:$Z$4,'Historical Metal Prices'!$L$10:$Z$10)</f>
        <v>0.15765259160232237</v>
      </c>
      <c r="G965" s="77">
        <f t="shared" si="29"/>
        <v>59642.261519351647</v>
      </c>
    </row>
    <row r="966" spans="1:7" x14ac:dyDescent="0.2">
      <c r="A966" s="79">
        <v>44847</v>
      </c>
      <c r="B966" s="77">
        <v>51515</v>
      </c>
      <c r="C966" s="77">
        <v>51955</v>
      </c>
      <c r="E966">
        <f t="shared" si="28"/>
        <v>2022</v>
      </c>
      <c r="F966" s="57">
        <f>_xlfn.XLOOKUP(E966,'Historical Metal Prices'!$L$4:$Z$4,'Historical Metal Prices'!$L$10:$Z$10)</f>
        <v>0.15765259160232237</v>
      </c>
      <c r="G966" s="77">
        <f t="shared" si="29"/>
        <v>59636.473256393634</v>
      </c>
    </row>
    <row r="967" spans="1:7" x14ac:dyDescent="0.2">
      <c r="A967" s="79">
        <v>44846</v>
      </c>
      <c r="B967" s="77">
        <v>51505</v>
      </c>
      <c r="C967" s="77">
        <v>51955</v>
      </c>
      <c r="E967">
        <f t="shared" si="28"/>
        <v>2022</v>
      </c>
      <c r="F967" s="57">
        <f>_xlfn.XLOOKUP(E967,'Historical Metal Prices'!$L$4:$Z$4,'Historical Metal Prices'!$L$10:$Z$10)</f>
        <v>0.15765259160232237</v>
      </c>
      <c r="G967" s="77">
        <f t="shared" si="29"/>
        <v>59624.896730477616</v>
      </c>
    </row>
    <row r="968" spans="1:7" x14ac:dyDescent="0.2">
      <c r="A968" s="79">
        <v>44845</v>
      </c>
      <c r="B968" s="77">
        <v>51505</v>
      </c>
      <c r="C968" s="77">
        <v>51955</v>
      </c>
      <c r="E968">
        <f t="shared" si="28"/>
        <v>2022</v>
      </c>
      <c r="F968" s="57">
        <f>_xlfn.XLOOKUP(E968,'Historical Metal Prices'!$L$4:$Z$4,'Historical Metal Prices'!$L$10:$Z$10)</f>
        <v>0.15765259160232237</v>
      </c>
      <c r="G968" s="77">
        <f t="shared" si="29"/>
        <v>59624.896730477616</v>
      </c>
    </row>
    <row r="969" spans="1:7" x14ac:dyDescent="0.2">
      <c r="A969" s="79">
        <v>44844</v>
      </c>
      <c r="B969" s="77">
        <v>51505</v>
      </c>
      <c r="C969" s="77">
        <v>51955</v>
      </c>
      <c r="E969">
        <f t="shared" si="28"/>
        <v>2022</v>
      </c>
      <c r="F969" s="57">
        <f>_xlfn.XLOOKUP(E969,'Historical Metal Prices'!$L$4:$Z$4,'Historical Metal Prices'!$L$10:$Z$10)</f>
        <v>0.15765259160232237</v>
      </c>
      <c r="G969" s="77">
        <f t="shared" si="29"/>
        <v>59624.896730477616</v>
      </c>
    </row>
    <row r="970" spans="1:7" x14ac:dyDescent="0.2">
      <c r="A970" s="79">
        <v>44841</v>
      </c>
      <c r="B970" s="77">
        <v>51521</v>
      </c>
      <c r="C970" s="77">
        <v>51955</v>
      </c>
      <c r="E970">
        <f t="shared" si="28"/>
        <v>2022</v>
      </c>
      <c r="F970" s="57">
        <f>_xlfn.XLOOKUP(E970,'Historical Metal Prices'!$L$4:$Z$4,'Historical Metal Prices'!$L$10:$Z$10)</f>
        <v>0.15765259160232237</v>
      </c>
      <c r="G970" s="77">
        <f t="shared" si="29"/>
        <v>59643.419171943249</v>
      </c>
    </row>
    <row r="971" spans="1:7" x14ac:dyDescent="0.2">
      <c r="A971" s="79">
        <v>44840</v>
      </c>
      <c r="B971" s="77">
        <v>51521</v>
      </c>
      <c r="C971" s="77">
        <v>51955</v>
      </c>
      <c r="E971">
        <f t="shared" ref="E971:E1034" si="30">YEAR(A971)</f>
        <v>2022</v>
      </c>
      <c r="F971" s="57">
        <f>_xlfn.XLOOKUP(E971,'Historical Metal Prices'!$L$4:$Z$4,'Historical Metal Prices'!$L$10:$Z$10)</f>
        <v>0.15765259160232237</v>
      </c>
      <c r="G971" s="77">
        <f t="shared" ref="G971:G1034" si="31">IFERROR(B971*(1+F971),G972)</f>
        <v>59643.419171943249</v>
      </c>
    </row>
    <row r="972" spans="1:7" x14ac:dyDescent="0.2">
      <c r="A972" s="79">
        <v>44839</v>
      </c>
      <c r="B972" s="77">
        <v>51505</v>
      </c>
      <c r="C972" s="77">
        <v>51955</v>
      </c>
      <c r="E972">
        <f t="shared" si="30"/>
        <v>2022</v>
      </c>
      <c r="F972" s="57">
        <f>_xlfn.XLOOKUP(E972,'Historical Metal Prices'!$L$4:$Z$4,'Historical Metal Prices'!$L$10:$Z$10)</f>
        <v>0.15765259160232237</v>
      </c>
      <c r="G972" s="77">
        <f t="shared" si="31"/>
        <v>59624.896730477616</v>
      </c>
    </row>
    <row r="973" spans="1:7" x14ac:dyDescent="0.2">
      <c r="A973" s="79">
        <v>44838</v>
      </c>
      <c r="B973" s="77">
        <v>51505</v>
      </c>
      <c r="C973" s="77">
        <v>51955</v>
      </c>
      <c r="E973">
        <f t="shared" si="30"/>
        <v>2022</v>
      </c>
      <c r="F973" s="57">
        <f>_xlfn.XLOOKUP(E973,'Historical Metal Prices'!$L$4:$Z$4,'Historical Metal Prices'!$L$10:$Z$10)</f>
        <v>0.15765259160232237</v>
      </c>
      <c r="G973" s="77">
        <f t="shared" si="31"/>
        <v>59624.896730477616</v>
      </c>
    </row>
    <row r="974" spans="1:7" x14ac:dyDescent="0.2">
      <c r="A974" s="79">
        <v>44837</v>
      </c>
      <c r="B974" s="77">
        <v>51505</v>
      </c>
      <c r="C974" s="77">
        <v>51955</v>
      </c>
      <c r="E974">
        <f t="shared" si="30"/>
        <v>2022</v>
      </c>
      <c r="F974" s="57">
        <f>_xlfn.XLOOKUP(E974,'Historical Metal Prices'!$L$4:$Z$4,'Historical Metal Prices'!$L$10:$Z$10)</f>
        <v>0.15765259160232237</v>
      </c>
      <c r="G974" s="77">
        <f t="shared" si="31"/>
        <v>59624.896730477616</v>
      </c>
    </row>
    <row r="975" spans="1:7" x14ac:dyDescent="0.2">
      <c r="A975" s="79">
        <v>44834</v>
      </c>
      <c r="B975" s="77">
        <v>51521</v>
      </c>
      <c r="C975" s="77">
        <v>51955</v>
      </c>
      <c r="E975">
        <f t="shared" si="30"/>
        <v>2022</v>
      </c>
      <c r="F975" s="57">
        <f>_xlfn.XLOOKUP(E975,'Historical Metal Prices'!$L$4:$Z$4,'Historical Metal Prices'!$L$10:$Z$10)</f>
        <v>0.15765259160232237</v>
      </c>
      <c r="G975" s="77">
        <f t="shared" si="31"/>
        <v>59643.419171943249</v>
      </c>
    </row>
    <row r="976" spans="1:7" x14ac:dyDescent="0.2">
      <c r="A976" s="79">
        <v>44833</v>
      </c>
      <c r="B976" s="77">
        <v>51521</v>
      </c>
      <c r="C976" s="77">
        <v>51955</v>
      </c>
      <c r="E976">
        <f t="shared" si="30"/>
        <v>2022</v>
      </c>
      <c r="F976" s="57">
        <f>_xlfn.XLOOKUP(E976,'Historical Metal Prices'!$L$4:$Z$4,'Historical Metal Prices'!$L$10:$Z$10)</f>
        <v>0.15765259160232237</v>
      </c>
      <c r="G976" s="77">
        <f t="shared" si="31"/>
        <v>59643.419171943249</v>
      </c>
    </row>
    <row r="977" spans="1:7" x14ac:dyDescent="0.2">
      <c r="A977" s="79">
        <v>44832</v>
      </c>
      <c r="B977" s="77">
        <v>51510</v>
      </c>
      <c r="C977" s="77">
        <v>51955</v>
      </c>
      <c r="E977">
        <f t="shared" si="30"/>
        <v>2022</v>
      </c>
      <c r="F977" s="57">
        <f>_xlfn.XLOOKUP(E977,'Historical Metal Prices'!$L$4:$Z$4,'Historical Metal Prices'!$L$10:$Z$10)</f>
        <v>0.15765259160232237</v>
      </c>
      <c r="G977" s="77">
        <f t="shared" si="31"/>
        <v>59630.684993435629</v>
      </c>
    </row>
    <row r="978" spans="1:7" x14ac:dyDescent="0.2">
      <c r="A978" s="79">
        <v>44831</v>
      </c>
      <c r="B978" s="77">
        <v>51505</v>
      </c>
      <c r="C978" s="77">
        <v>51955</v>
      </c>
      <c r="E978">
        <f t="shared" si="30"/>
        <v>2022</v>
      </c>
      <c r="F978" s="57">
        <f>_xlfn.XLOOKUP(E978,'Historical Metal Prices'!$L$4:$Z$4,'Historical Metal Prices'!$L$10:$Z$10)</f>
        <v>0.15765259160232237</v>
      </c>
      <c r="G978" s="77">
        <f t="shared" si="31"/>
        <v>59624.896730477616</v>
      </c>
    </row>
    <row r="979" spans="1:7" x14ac:dyDescent="0.2">
      <c r="A979" s="79">
        <v>44830</v>
      </c>
      <c r="B979" s="77">
        <v>51500</v>
      </c>
      <c r="C979" s="77">
        <v>51955</v>
      </c>
      <c r="E979">
        <f t="shared" si="30"/>
        <v>2022</v>
      </c>
      <c r="F979" s="57">
        <f>_xlfn.XLOOKUP(E979,'Historical Metal Prices'!$L$4:$Z$4,'Historical Metal Prices'!$L$10:$Z$10)</f>
        <v>0.15765259160232237</v>
      </c>
      <c r="G979" s="77">
        <f t="shared" si="31"/>
        <v>59619.108467519603</v>
      </c>
    </row>
    <row r="980" spans="1:7" x14ac:dyDescent="0.2">
      <c r="A980" s="79">
        <v>44827</v>
      </c>
      <c r="B980" s="77">
        <v>51521</v>
      </c>
      <c r="C980" s="77">
        <v>51955</v>
      </c>
      <c r="E980">
        <f t="shared" si="30"/>
        <v>2022</v>
      </c>
      <c r="F980" s="57">
        <f>_xlfn.XLOOKUP(E980,'Historical Metal Prices'!$L$4:$Z$4,'Historical Metal Prices'!$L$10:$Z$10)</f>
        <v>0.15765259160232237</v>
      </c>
      <c r="G980" s="77">
        <f t="shared" si="31"/>
        <v>59643.419171943249</v>
      </c>
    </row>
    <row r="981" spans="1:7" x14ac:dyDescent="0.2">
      <c r="A981" s="79">
        <v>44826</v>
      </c>
      <c r="B981" s="77">
        <v>51521</v>
      </c>
      <c r="C981" s="77">
        <v>51955</v>
      </c>
      <c r="E981">
        <f t="shared" si="30"/>
        <v>2022</v>
      </c>
      <c r="F981" s="57">
        <f>_xlfn.XLOOKUP(E981,'Historical Metal Prices'!$L$4:$Z$4,'Historical Metal Prices'!$L$10:$Z$10)</f>
        <v>0.15765259160232237</v>
      </c>
      <c r="G981" s="77">
        <f t="shared" si="31"/>
        <v>59643.419171943249</v>
      </c>
    </row>
    <row r="982" spans="1:7" x14ac:dyDescent="0.2">
      <c r="A982" s="79">
        <v>44825</v>
      </c>
      <c r="B982" s="77">
        <v>51510</v>
      </c>
      <c r="C982" s="77">
        <v>51955</v>
      </c>
      <c r="E982">
        <f t="shared" si="30"/>
        <v>2022</v>
      </c>
      <c r="F982" s="57">
        <f>_xlfn.XLOOKUP(E982,'Historical Metal Prices'!$L$4:$Z$4,'Historical Metal Prices'!$L$10:$Z$10)</f>
        <v>0.15765259160232237</v>
      </c>
      <c r="G982" s="77">
        <f t="shared" si="31"/>
        <v>59630.684993435629</v>
      </c>
    </row>
    <row r="983" spans="1:7" x14ac:dyDescent="0.2">
      <c r="A983" s="79">
        <v>44824</v>
      </c>
      <c r="B983" s="77">
        <v>51510</v>
      </c>
      <c r="C983" s="77">
        <v>51955</v>
      </c>
      <c r="E983">
        <f t="shared" si="30"/>
        <v>2022</v>
      </c>
      <c r="F983" s="57">
        <f>_xlfn.XLOOKUP(E983,'Historical Metal Prices'!$L$4:$Z$4,'Historical Metal Prices'!$L$10:$Z$10)</f>
        <v>0.15765259160232237</v>
      </c>
      <c r="G983" s="77">
        <f t="shared" si="31"/>
        <v>59630.684993435629</v>
      </c>
    </row>
    <row r="984" spans="1:7" ht="16" x14ac:dyDescent="0.2">
      <c r="A984" s="79">
        <v>44823</v>
      </c>
      <c r="B984" s="77">
        <v>51510</v>
      </c>
      <c r="C984" s="78" t="s">
        <v>481</v>
      </c>
      <c r="E984">
        <f t="shared" si="30"/>
        <v>2022</v>
      </c>
      <c r="F984" s="57">
        <f>_xlfn.XLOOKUP(E984,'Historical Metal Prices'!$L$4:$Z$4,'Historical Metal Prices'!$L$10:$Z$10)</f>
        <v>0.15765259160232237</v>
      </c>
      <c r="G984" s="77">
        <f t="shared" si="31"/>
        <v>59630.684993435629</v>
      </c>
    </row>
    <row r="985" spans="1:7" x14ac:dyDescent="0.2">
      <c r="A985" s="79">
        <v>44820</v>
      </c>
      <c r="B985" s="77">
        <v>51522</v>
      </c>
      <c r="C985" s="77">
        <v>51955</v>
      </c>
      <c r="E985">
        <f t="shared" si="30"/>
        <v>2022</v>
      </c>
      <c r="F985" s="57">
        <f>_xlfn.XLOOKUP(E985,'Historical Metal Prices'!$L$4:$Z$4,'Historical Metal Prices'!$L$10:$Z$10)</f>
        <v>0.15765259160232237</v>
      </c>
      <c r="G985" s="77">
        <f t="shared" si="31"/>
        <v>59644.576824534852</v>
      </c>
    </row>
    <row r="986" spans="1:7" x14ac:dyDescent="0.2">
      <c r="A986" s="79">
        <v>44819</v>
      </c>
      <c r="B986" s="77">
        <v>51523</v>
      </c>
      <c r="C986" s="77">
        <v>51955</v>
      </c>
      <c r="E986">
        <f t="shared" si="30"/>
        <v>2022</v>
      </c>
      <c r="F986" s="57">
        <f>_xlfn.XLOOKUP(E986,'Historical Metal Prices'!$L$4:$Z$4,'Historical Metal Prices'!$L$10:$Z$10)</f>
        <v>0.15765259160232237</v>
      </c>
      <c r="G986" s="77">
        <f t="shared" si="31"/>
        <v>59645.734477126454</v>
      </c>
    </row>
    <row r="987" spans="1:7" x14ac:dyDescent="0.2">
      <c r="A987" s="79">
        <v>44818</v>
      </c>
      <c r="B987" s="77">
        <v>51515</v>
      </c>
      <c r="C987" s="77">
        <v>51955</v>
      </c>
      <c r="E987">
        <f t="shared" si="30"/>
        <v>2022</v>
      </c>
      <c r="F987" s="57">
        <f>_xlfn.XLOOKUP(E987,'Historical Metal Prices'!$L$4:$Z$4,'Historical Metal Prices'!$L$10:$Z$10)</f>
        <v>0.15765259160232237</v>
      </c>
      <c r="G987" s="77">
        <f t="shared" si="31"/>
        <v>59636.473256393634</v>
      </c>
    </row>
    <row r="988" spans="1:7" x14ac:dyDescent="0.2">
      <c r="A988" s="79">
        <v>44817</v>
      </c>
      <c r="B988" s="77">
        <v>51515</v>
      </c>
      <c r="C988" s="77">
        <v>51955</v>
      </c>
      <c r="E988">
        <f t="shared" si="30"/>
        <v>2022</v>
      </c>
      <c r="F988" s="57">
        <f>_xlfn.XLOOKUP(E988,'Historical Metal Prices'!$L$4:$Z$4,'Historical Metal Prices'!$L$10:$Z$10)</f>
        <v>0.15765259160232237</v>
      </c>
      <c r="G988" s="77">
        <f t="shared" si="31"/>
        <v>59636.473256393634</v>
      </c>
    </row>
    <row r="989" spans="1:7" x14ac:dyDescent="0.2">
      <c r="A989" s="79">
        <v>44816</v>
      </c>
      <c r="B989" s="77">
        <v>51514</v>
      </c>
      <c r="C989" s="77">
        <v>51955</v>
      </c>
      <c r="E989">
        <f t="shared" si="30"/>
        <v>2022</v>
      </c>
      <c r="F989" s="57">
        <f>_xlfn.XLOOKUP(E989,'Historical Metal Prices'!$L$4:$Z$4,'Historical Metal Prices'!$L$10:$Z$10)</f>
        <v>0.15765259160232237</v>
      </c>
      <c r="G989" s="77">
        <f t="shared" si="31"/>
        <v>59635.315603802032</v>
      </c>
    </row>
    <row r="990" spans="1:7" x14ac:dyDescent="0.2">
      <c r="A990" s="79">
        <v>44813</v>
      </c>
      <c r="B990" s="77">
        <v>51522</v>
      </c>
      <c r="C990" s="77">
        <v>51955</v>
      </c>
      <c r="E990">
        <f t="shared" si="30"/>
        <v>2022</v>
      </c>
      <c r="F990" s="57">
        <f>_xlfn.XLOOKUP(E990,'Historical Metal Prices'!$L$4:$Z$4,'Historical Metal Prices'!$L$10:$Z$10)</f>
        <v>0.15765259160232237</v>
      </c>
      <c r="G990" s="77">
        <f t="shared" si="31"/>
        <v>59644.576824534852</v>
      </c>
    </row>
    <row r="991" spans="1:7" x14ac:dyDescent="0.2">
      <c r="A991" s="79">
        <v>44812</v>
      </c>
      <c r="B991" s="77">
        <v>51521</v>
      </c>
      <c r="C991" s="77">
        <v>51955</v>
      </c>
      <c r="E991">
        <f t="shared" si="30"/>
        <v>2022</v>
      </c>
      <c r="F991" s="57">
        <f>_xlfn.XLOOKUP(E991,'Historical Metal Prices'!$L$4:$Z$4,'Historical Metal Prices'!$L$10:$Z$10)</f>
        <v>0.15765259160232237</v>
      </c>
      <c r="G991" s="77">
        <f t="shared" si="31"/>
        <v>59643.419171943249</v>
      </c>
    </row>
    <row r="992" spans="1:7" x14ac:dyDescent="0.2">
      <c r="A992" s="79">
        <v>44811</v>
      </c>
      <c r="B992" s="77">
        <v>51512</v>
      </c>
      <c r="C992" s="77">
        <v>51955</v>
      </c>
      <c r="E992">
        <f t="shared" si="30"/>
        <v>2022</v>
      </c>
      <c r="F992" s="57">
        <f>_xlfn.XLOOKUP(E992,'Historical Metal Prices'!$L$4:$Z$4,'Historical Metal Prices'!$L$10:$Z$10)</f>
        <v>0.15765259160232237</v>
      </c>
      <c r="G992" s="77">
        <f t="shared" si="31"/>
        <v>59633.000298618826</v>
      </c>
    </row>
    <row r="993" spans="1:7" x14ac:dyDescent="0.2">
      <c r="A993" s="79">
        <v>44810</v>
      </c>
      <c r="B993" s="77">
        <v>51511</v>
      </c>
      <c r="C993" s="77">
        <v>51955</v>
      </c>
      <c r="E993">
        <f t="shared" si="30"/>
        <v>2022</v>
      </c>
      <c r="F993" s="57">
        <f>_xlfn.XLOOKUP(E993,'Historical Metal Prices'!$L$4:$Z$4,'Historical Metal Prices'!$L$10:$Z$10)</f>
        <v>0.15765259160232237</v>
      </c>
      <c r="G993" s="77">
        <f t="shared" si="31"/>
        <v>59631.842646027224</v>
      </c>
    </row>
    <row r="994" spans="1:7" x14ac:dyDescent="0.2">
      <c r="A994" s="79">
        <v>44809</v>
      </c>
      <c r="B994" s="77">
        <v>51511</v>
      </c>
      <c r="C994" s="77">
        <v>51955</v>
      </c>
      <c r="E994">
        <f t="shared" si="30"/>
        <v>2022</v>
      </c>
      <c r="F994" s="57">
        <f>_xlfn.XLOOKUP(E994,'Historical Metal Prices'!$L$4:$Z$4,'Historical Metal Prices'!$L$10:$Z$10)</f>
        <v>0.15765259160232237</v>
      </c>
      <c r="G994" s="77">
        <f t="shared" si="31"/>
        <v>59631.842646027224</v>
      </c>
    </row>
    <row r="995" spans="1:7" x14ac:dyDescent="0.2">
      <c r="A995" s="79">
        <v>44806</v>
      </c>
      <c r="B995" s="77">
        <v>51520</v>
      </c>
      <c r="C995" s="77">
        <v>51955</v>
      </c>
      <c r="E995">
        <f t="shared" si="30"/>
        <v>2022</v>
      </c>
      <c r="F995" s="57">
        <f>_xlfn.XLOOKUP(E995,'Historical Metal Prices'!$L$4:$Z$4,'Historical Metal Prices'!$L$10:$Z$10)</f>
        <v>0.15765259160232237</v>
      </c>
      <c r="G995" s="77">
        <f t="shared" si="31"/>
        <v>59642.261519351647</v>
      </c>
    </row>
    <row r="996" spans="1:7" x14ac:dyDescent="0.2">
      <c r="A996" s="79">
        <v>44805</v>
      </c>
      <c r="B996" s="77">
        <v>51524</v>
      </c>
      <c r="C996" s="77">
        <v>51955</v>
      </c>
      <c r="E996">
        <f t="shared" si="30"/>
        <v>2022</v>
      </c>
      <c r="F996" s="57">
        <f>_xlfn.XLOOKUP(E996,'Historical Metal Prices'!$L$4:$Z$4,'Historical Metal Prices'!$L$10:$Z$10)</f>
        <v>0.15765259160232237</v>
      </c>
      <c r="G996" s="77">
        <f t="shared" si="31"/>
        <v>59646.892129718057</v>
      </c>
    </row>
    <row r="997" spans="1:7" x14ac:dyDescent="0.2">
      <c r="A997" s="79">
        <v>44804</v>
      </c>
      <c r="B997" s="77">
        <v>51510</v>
      </c>
      <c r="C997" s="77">
        <v>51955</v>
      </c>
      <c r="E997">
        <f t="shared" si="30"/>
        <v>2022</v>
      </c>
      <c r="F997" s="57">
        <f>_xlfn.XLOOKUP(E997,'Historical Metal Prices'!$L$4:$Z$4,'Historical Metal Prices'!$L$10:$Z$10)</f>
        <v>0.15765259160232237</v>
      </c>
      <c r="G997" s="77">
        <f t="shared" si="31"/>
        <v>59630.684993435629</v>
      </c>
    </row>
    <row r="998" spans="1:7" x14ac:dyDescent="0.2">
      <c r="A998" s="79">
        <v>44803</v>
      </c>
      <c r="B998" s="77">
        <v>51505</v>
      </c>
      <c r="C998" s="77">
        <v>51955</v>
      </c>
      <c r="E998">
        <f t="shared" si="30"/>
        <v>2022</v>
      </c>
      <c r="F998" s="57">
        <f>_xlfn.XLOOKUP(E998,'Historical Metal Prices'!$L$4:$Z$4,'Historical Metal Prices'!$L$10:$Z$10)</f>
        <v>0.15765259160232237</v>
      </c>
      <c r="G998" s="77">
        <f t="shared" si="31"/>
        <v>59624.896730477616</v>
      </c>
    </row>
    <row r="999" spans="1:7" ht="16" x14ac:dyDescent="0.2">
      <c r="A999" s="79">
        <v>44802</v>
      </c>
      <c r="B999" s="77">
        <v>51522</v>
      </c>
      <c r="C999" s="78" t="s">
        <v>481</v>
      </c>
      <c r="E999">
        <f t="shared" si="30"/>
        <v>2022</v>
      </c>
      <c r="F999" s="57">
        <f>_xlfn.XLOOKUP(E999,'Historical Metal Prices'!$L$4:$Z$4,'Historical Metal Prices'!$L$10:$Z$10)</f>
        <v>0.15765259160232237</v>
      </c>
      <c r="G999" s="77">
        <f t="shared" si="31"/>
        <v>59644.576824534852</v>
      </c>
    </row>
    <row r="1000" spans="1:7" x14ac:dyDescent="0.2">
      <c r="A1000" s="79">
        <v>44799</v>
      </c>
      <c r="B1000" s="77">
        <v>51522</v>
      </c>
      <c r="C1000" s="77">
        <v>51955</v>
      </c>
      <c r="E1000">
        <f t="shared" si="30"/>
        <v>2022</v>
      </c>
      <c r="F1000" s="57">
        <f>_xlfn.XLOOKUP(E1000,'Historical Metal Prices'!$L$4:$Z$4,'Historical Metal Prices'!$L$10:$Z$10)</f>
        <v>0.15765259160232237</v>
      </c>
      <c r="G1000" s="77">
        <f t="shared" si="31"/>
        <v>59644.576824534852</v>
      </c>
    </row>
    <row r="1001" spans="1:7" x14ac:dyDescent="0.2">
      <c r="A1001" s="79">
        <v>44798</v>
      </c>
      <c r="B1001" s="77">
        <v>51518</v>
      </c>
      <c r="C1001" s="77">
        <v>51955</v>
      </c>
      <c r="E1001">
        <f t="shared" si="30"/>
        <v>2022</v>
      </c>
      <c r="F1001" s="57">
        <f>_xlfn.XLOOKUP(E1001,'Historical Metal Prices'!$L$4:$Z$4,'Historical Metal Prices'!$L$10:$Z$10)</f>
        <v>0.15765259160232237</v>
      </c>
      <c r="G1001" s="77">
        <f t="shared" si="31"/>
        <v>59639.946214168442</v>
      </c>
    </row>
    <row r="1002" spans="1:7" x14ac:dyDescent="0.2">
      <c r="A1002" s="79">
        <v>44797</v>
      </c>
      <c r="B1002" s="77">
        <v>51500</v>
      </c>
      <c r="C1002" s="77">
        <v>51955</v>
      </c>
      <c r="E1002">
        <f t="shared" si="30"/>
        <v>2022</v>
      </c>
      <c r="F1002" s="57">
        <f>_xlfn.XLOOKUP(E1002,'Historical Metal Prices'!$L$4:$Z$4,'Historical Metal Prices'!$L$10:$Z$10)</f>
        <v>0.15765259160232237</v>
      </c>
      <c r="G1002" s="77">
        <f t="shared" si="31"/>
        <v>59619.108467519603</v>
      </c>
    </row>
    <row r="1003" spans="1:7" x14ac:dyDescent="0.2">
      <c r="A1003" s="79">
        <v>44796</v>
      </c>
      <c r="B1003" s="77">
        <v>49004</v>
      </c>
      <c r="C1003" s="77">
        <v>49455</v>
      </c>
      <c r="E1003">
        <f t="shared" si="30"/>
        <v>2022</v>
      </c>
      <c r="F1003" s="57">
        <f>_xlfn.XLOOKUP(E1003,'Historical Metal Prices'!$L$4:$Z$4,'Historical Metal Prices'!$L$10:$Z$10)</f>
        <v>0.15765259160232237</v>
      </c>
      <c r="G1003" s="77">
        <f t="shared" si="31"/>
        <v>56729.607598880204</v>
      </c>
    </row>
    <row r="1004" spans="1:7" x14ac:dyDescent="0.2">
      <c r="A1004" s="79">
        <v>44795</v>
      </c>
      <c r="B1004" s="77">
        <v>49004</v>
      </c>
      <c r="C1004" s="77">
        <v>49455</v>
      </c>
      <c r="E1004">
        <f t="shared" si="30"/>
        <v>2022</v>
      </c>
      <c r="F1004" s="57">
        <f>_xlfn.XLOOKUP(E1004,'Historical Metal Prices'!$L$4:$Z$4,'Historical Metal Prices'!$L$10:$Z$10)</f>
        <v>0.15765259160232237</v>
      </c>
      <c r="G1004" s="77">
        <f t="shared" si="31"/>
        <v>56729.607598880204</v>
      </c>
    </row>
    <row r="1005" spans="1:7" x14ac:dyDescent="0.2">
      <c r="A1005" s="79">
        <v>44792</v>
      </c>
      <c r="B1005" s="77">
        <v>49016</v>
      </c>
      <c r="C1005" s="77">
        <v>49455</v>
      </c>
      <c r="E1005">
        <f t="shared" si="30"/>
        <v>2022</v>
      </c>
      <c r="F1005" s="57">
        <f>_xlfn.XLOOKUP(E1005,'Historical Metal Prices'!$L$4:$Z$4,'Historical Metal Prices'!$L$10:$Z$10)</f>
        <v>0.15765259160232237</v>
      </c>
      <c r="G1005" s="77">
        <f t="shared" si="31"/>
        <v>56743.499429979434</v>
      </c>
    </row>
    <row r="1006" spans="1:7" x14ac:dyDescent="0.2">
      <c r="A1006" s="79">
        <v>44791</v>
      </c>
      <c r="B1006" s="77">
        <v>49011</v>
      </c>
      <c r="C1006" s="77">
        <v>49455</v>
      </c>
      <c r="E1006">
        <f t="shared" si="30"/>
        <v>2022</v>
      </c>
      <c r="F1006" s="57">
        <f>_xlfn.XLOOKUP(E1006,'Historical Metal Prices'!$L$4:$Z$4,'Historical Metal Prices'!$L$10:$Z$10)</f>
        <v>0.15765259160232237</v>
      </c>
      <c r="G1006" s="77">
        <f t="shared" si="31"/>
        <v>56737.711167021422</v>
      </c>
    </row>
    <row r="1007" spans="1:7" x14ac:dyDescent="0.2">
      <c r="A1007" s="79">
        <v>44790</v>
      </c>
      <c r="B1007" s="77">
        <v>49001</v>
      </c>
      <c r="C1007" s="77">
        <v>49455</v>
      </c>
      <c r="E1007">
        <f t="shared" si="30"/>
        <v>2022</v>
      </c>
      <c r="F1007" s="57">
        <f>_xlfn.XLOOKUP(E1007,'Historical Metal Prices'!$L$4:$Z$4,'Historical Metal Prices'!$L$10:$Z$10)</f>
        <v>0.15765259160232237</v>
      </c>
      <c r="G1007" s="77">
        <f t="shared" si="31"/>
        <v>56726.134641105396</v>
      </c>
    </row>
    <row r="1008" spans="1:7" x14ac:dyDescent="0.2">
      <c r="A1008" s="79">
        <v>44789</v>
      </c>
      <c r="B1008" s="77">
        <v>46500</v>
      </c>
      <c r="C1008" s="77">
        <v>46955</v>
      </c>
      <c r="E1008">
        <f t="shared" si="30"/>
        <v>2022</v>
      </c>
      <c r="F1008" s="57">
        <f>_xlfn.XLOOKUP(E1008,'Historical Metal Prices'!$L$4:$Z$4,'Historical Metal Prices'!$L$10:$Z$10)</f>
        <v>0.15765259160232237</v>
      </c>
      <c r="G1008" s="77">
        <f t="shared" si="31"/>
        <v>53830.845509507992</v>
      </c>
    </row>
    <row r="1009" spans="1:7" x14ac:dyDescent="0.2">
      <c r="A1009" s="79">
        <v>44788</v>
      </c>
      <c r="B1009" s="77">
        <v>46500</v>
      </c>
      <c r="C1009" s="77">
        <v>46955</v>
      </c>
      <c r="E1009">
        <f t="shared" si="30"/>
        <v>2022</v>
      </c>
      <c r="F1009" s="57">
        <f>_xlfn.XLOOKUP(E1009,'Historical Metal Prices'!$L$4:$Z$4,'Historical Metal Prices'!$L$10:$Z$10)</f>
        <v>0.15765259160232237</v>
      </c>
      <c r="G1009" s="77">
        <f t="shared" si="31"/>
        <v>53830.845509507992</v>
      </c>
    </row>
    <row r="1010" spans="1:7" x14ac:dyDescent="0.2">
      <c r="A1010" s="79">
        <v>44785</v>
      </c>
      <c r="B1010" s="77">
        <v>47000</v>
      </c>
      <c r="C1010" s="77">
        <v>47455</v>
      </c>
      <c r="E1010">
        <f t="shared" si="30"/>
        <v>2022</v>
      </c>
      <c r="F1010" s="57">
        <f>_xlfn.XLOOKUP(E1010,'Historical Metal Prices'!$L$4:$Z$4,'Historical Metal Prices'!$L$10:$Z$10)</f>
        <v>0.15765259160232237</v>
      </c>
      <c r="G1010" s="77">
        <f t="shared" si="31"/>
        <v>54409.671805309154</v>
      </c>
    </row>
    <row r="1011" spans="1:7" x14ac:dyDescent="0.2">
      <c r="A1011" s="79">
        <v>44784</v>
      </c>
      <c r="B1011" s="77">
        <v>46995</v>
      </c>
      <c r="C1011" s="77">
        <v>47455</v>
      </c>
      <c r="E1011">
        <f t="shared" si="30"/>
        <v>2022</v>
      </c>
      <c r="F1011" s="57">
        <f>_xlfn.XLOOKUP(E1011,'Historical Metal Prices'!$L$4:$Z$4,'Historical Metal Prices'!$L$10:$Z$10)</f>
        <v>0.15765259160232237</v>
      </c>
      <c r="G1011" s="77">
        <f t="shared" si="31"/>
        <v>54403.883542351141</v>
      </c>
    </row>
    <row r="1012" spans="1:7" x14ac:dyDescent="0.2">
      <c r="A1012" s="79">
        <v>44783</v>
      </c>
      <c r="B1012" s="77">
        <v>47000</v>
      </c>
      <c r="C1012" s="77">
        <v>49445</v>
      </c>
      <c r="E1012">
        <f t="shared" si="30"/>
        <v>2022</v>
      </c>
      <c r="F1012" s="57">
        <f>_xlfn.XLOOKUP(E1012,'Historical Metal Prices'!$L$4:$Z$4,'Historical Metal Prices'!$L$10:$Z$10)</f>
        <v>0.15765259160232237</v>
      </c>
      <c r="G1012" s="77">
        <f t="shared" si="31"/>
        <v>54409.671805309154</v>
      </c>
    </row>
    <row r="1013" spans="1:7" x14ac:dyDescent="0.2">
      <c r="A1013" s="79">
        <v>44782</v>
      </c>
      <c r="B1013" s="77">
        <v>48990</v>
      </c>
      <c r="C1013" s="77">
        <v>49445</v>
      </c>
      <c r="E1013">
        <f t="shared" si="30"/>
        <v>2022</v>
      </c>
      <c r="F1013" s="57">
        <f>_xlfn.XLOOKUP(E1013,'Historical Metal Prices'!$L$4:$Z$4,'Historical Metal Prices'!$L$10:$Z$10)</f>
        <v>0.15765259160232237</v>
      </c>
      <c r="G1013" s="77">
        <f t="shared" si="31"/>
        <v>56713.400462597776</v>
      </c>
    </row>
    <row r="1014" spans="1:7" x14ac:dyDescent="0.2">
      <c r="A1014" s="79">
        <v>44781</v>
      </c>
      <c r="B1014" s="77">
        <v>48990</v>
      </c>
      <c r="C1014" s="77">
        <v>49445</v>
      </c>
      <c r="E1014">
        <f t="shared" si="30"/>
        <v>2022</v>
      </c>
      <c r="F1014" s="57">
        <f>_xlfn.XLOOKUP(E1014,'Historical Metal Prices'!$L$4:$Z$4,'Historical Metal Prices'!$L$10:$Z$10)</f>
        <v>0.15765259160232237</v>
      </c>
      <c r="G1014" s="77">
        <f t="shared" si="31"/>
        <v>56713.400462597776</v>
      </c>
    </row>
    <row r="1015" spans="1:7" x14ac:dyDescent="0.2">
      <c r="A1015" s="79">
        <v>44778</v>
      </c>
      <c r="B1015" s="77">
        <v>49006</v>
      </c>
      <c r="C1015" s="77">
        <v>49445</v>
      </c>
      <c r="E1015">
        <f t="shared" si="30"/>
        <v>2022</v>
      </c>
      <c r="F1015" s="57">
        <f>_xlfn.XLOOKUP(E1015,'Historical Metal Prices'!$L$4:$Z$4,'Historical Metal Prices'!$L$10:$Z$10)</f>
        <v>0.15765259160232237</v>
      </c>
      <c r="G1015" s="77">
        <f t="shared" si="31"/>
        <v>56731.922904063409</v>
      </c>
    </row>
    <row r="1016" spans="1:7" x14ac:dyDescent="0.2">
      <c r="A1016" s="79">
        <v>44777</v>
      </c>
      <c r="B1016" s="77">
        <v>49000</v>
      </c>
      <c r="C1016" s="77">
        <v>50460</v>
      </c>
      <c r="E1016">
        <f t="shared" si="30"/>
        <v>2022</v>
      </c>
      <c r="F1016" s="57">
        <f>_xlfn.XLOOKUP(E1016,'Historical Metal Prices'!$L$4:$Z$4,'Historical Metal Prices'!$L$10:$Z$10)</f>
        <v>0.15765259160232237</v>
      </c>
      <c r="G1016" s="77">
        <f t="shared" si="31"/>
        <v>56724.976988513794</v>
      </c>
    </row>
    <row r="1017" spans="1:7" x14ac:dyDescent="0.2">
      <c r="A1017" s="79">
        <v>44776</v>
      </c>
      <c r="B1017" s="77">
        <v>50003</v>
      </c>
      <c r="C1017" s="77">
        <v>50460</v>
      </c>
      <c r="E1017">
        <f t="shared" si="30"/>
        <v>2022</v>
      </c>
      <c r="F1017" s="57">
        <f>_xlfn.XLOOKUP(E1017,'Historical Metal Prices'!$L$4:$Z$4,'Historical Metal Prices'!$L$10:$Z$10)</f>
        <v>0.15765259160232237</v>
      </c>
      <c r="G1017" s="77">
        <f t="shared" si="31"/>
        <v>57886.102537890925</v>
      </c>
    </row>
    <row r="1018" spans="1:7" x14ac:dyDescent="0.2">
      <c r="A1018" s="79">
        <v>44775</v>
      </c>
      <c r="B1018" s="77">
        <v>50003</v>
      </c>
      <c r="C1018" s="77">
        <v>50460</v>
      </c>
      <c r="E1018">
        <f t="shared" si="30"/>
        <v>2022</v>
      </c>
      <c r="F1018" s="57">
        <f>_xlfn.XLOOKUP(E1018,'Historical Metal Prices'!$L$4:$Z$4,'Historical Metal Prices'!$L$10:$Z$10)</f>
        <v>0.15765259160232237</v>
      </c>
      <c r="G1018" s="77">
        <f t="shared" si="31"/>
        <v>57886.102537890925</v>
      </c>
    </row>
    <row r="1019" spans="1:7" x14ac:dyDescent="0.2">
      <c r="A1019" s="79">
        <v>44774</v>
      </c>
      <c r="B1019" s="77">
        <v>50003</v>
      </c>
      <c r="C1019" s="77">
        <v>50460</v>
      </c>
      <c r="E1019">
        <f t="shared" si="30"/>
        <v>2022</v>
      </c>
      <c r="F1019" s="57">
        <f>_xlfn.XLOOKUP(E1019,'Historical Metal Prices'!$L$4:$Z$4,'Historical Metal Prices'!$L$10:$Z$10)</f>
        <v>0.15765259160232237</v>
      </c>
      <c r="G1019" s="77">
        <f t="shared" si="31"/>
        <v>57886.102537890925</v>
      </c>
    </row>
    <row r="1020" spans="1:7" x14ac:dyDescent="0.2">
      <c r="A1020" s="79">
        <v>44771</v>
      </c>
      <c r="B1020" s="77">
        <v>50018</v>
      </c>
      <c r="C1020" s="77">
        <v>50460</v>
      </c>
      <c r="E1020">
        <f t="shared" si="30"/>
        <v>2022</v>
      </c>
      <c r="F1020" s="57">
        <f>_xlfn.XLOOKUP(E1020,'Historical Metal Prices'!$L$4:$Z$4,'Historical Metal Prices'!$L$10:$Z$10)</f>
        <v>0.15765259160232237</v>
      </c>
      <c r="G1020" s="77">
        <f t="shared" si="31"/>
        <v>57903.467326764963</v>
      </c>
    </row>
    <row r="1021" spans="1:7" x14ac:dyDescent="0.2">
      <c r="A1021" s="79">
        <v>44770</v>
      </c>
      <c r="B1021" s="77">
        <v>50012</v>
      </c>
      <c r="C1021" s="77">
        <v>50460</v>
      </c>
      <c r="E1021">
        <f t="shared" si="30"/>
        <v>2022</v>
      </c>
      <c r="F1021" s="57">
        <f>_xlfn.XLOOKUP(E1021,'Historical Metal Prices'!$L$4:$Z$4,'Historical Metal Prices'!$L$10:$Z$10)</f>
        <v>0.15765259160232237</v>
      </c>
      <c r="G1021" s="77">
        <f t="shared" si="31"/>
        <v>57896.521411215348</v>
      </c>
    </row>
    <row r="1022" spans="1:7" x14ac:dyDescent="0.2">
      <c r="A1022" s="79">
        <v>44769</v>
      </c>
      <c r="B1022" s="77">
        <v>50001</v>
      </c>
      <c r="C1022" s="77">
        <v>50460</v>
      </c>
      <c r="E1022">
        <f t="shared" si="30"/>
        <v>2022</v>
      </c>
      <c r="F1022" s="57">
        <f>_xlfn.XLOOKUP(E1022,'Historical Metal Prices'!$L$4:$Z$4,'Historical Metal Prices'!$L$10:$Z$10)</f>
        <v>0.15765259160232237</v>
      </c>
      <c r="G1022" s="77">
        <f t="shared" si="31"/>
        <v>57883.78723270772</v>
      </c>
    </row>
    <row r="1023" spans="1:7" x14ac:dyDescent="0.2">
      <c r="A1023" s="79">
        <v>44768</v>
      </c>
      <c r="B1023" s="77">
        <v>50001</v>
      </c>
      <c r="C1023" s="77">
        <v>50460</v>
      </c>
      <c r="E1023">
        <f t="shared" si="30"/>
        <v>2022</v>
      </c>
      <c r="F1023" s="57">
        <f>_xlfn.XLOOKUP(E1023,'Historical Metal Prices'!$L$4:$Z$4,'Historical Metal Prices'!$L$10:$Z$10)</f>
        <v>0.15765259160232237</v>
      </c>
      <c r="G1023" s="77">
        <f t="shared" si="31"/>
        <v>57883.78723270772</v>
      </c>
    </row>
    <row r="1024" spans="1:7" x14ac:dyDescent="0.2">
      <c r="A1024" s="79">
        <v>44767</v>
      </c>
      <c r="B1024" s="77">
        <v>50001</v>
      </c>
      <c r="C1024" s="77">
        <v>50460</v>
      </c>
      <c r="E1024">
        <f t="shared" si="30"/>
        <v>2022</v>
      </c>
      <c r="F1024" s="57">
        <f>_xlfn.XLOOKUP(E1024,'Historical Metal Prices'!$L$4:$Z$4,'Historical Metal Prices'!$L$10:$Z$10)</f>
        <v>0.15765259160232237</v>
      </c>
      <c r="G1024" s="77">
        <f t="shared" si="31"/>
        <v>57883.78723270772</v>
      </c>
    </row>
    <row r="1025" spans="1:7" x14ac:dyDescent="0.2">
      <c r="A1025" s="79">
        <v>44764</v>
      </c>
      <c r="B1025" s="77">
        <v>50017</v>
      </c>
      <c r="C1025" s="77">
        <v>50460</v>
      </c>
      <c r="E1025">
        <f t="shared" si="30"/>
        <v>2022</v>
      </c>
      <c r="F1025" s="57">
        <f>_xlfn.XLOOKUP(E1025,'Historical Metal Prices'!$L$4:$Z$4,'Historical Metal Prices'!$L$10:$Z$10)</f>
        <v>0.15765259160232237</v>
      </c>
      <c r="G1025" s="77">
        <f t="shared" si="31"/>
        <v>57902.309674173361</v>
      </c>
    </row>
    <row r="1026" spans="1:7" x14ac:dyDescent="0.2">
      <c r="A1026" s="79">
        <v>44763</v>
      </c>
      <c r="B1026" s="77">
        <v>50011</v>
      </c>
      <c r="C1026" s="77">
        <v>50460</v>
      </c>
      <c r="E1026">
        <f t="shared" si="30"/>
        <v>2022</v>
      </c>
      <c r="F1026" s="57">
        <f>_xlfn.XLOOKUP(E1026,'Historical Metal Prices'!$L$4:$Z$4,'Historical Metal Prices'!$L$10:$Z$10)</f>
        <v>0.15765259160232237</v>
      </c>
      <c r="G1026" s="77">
        <f t="shared" si="31"/>
        <v>57895.363758623746</v>
      </c>
    </row>
    <row r="1027" spans="1:7" x14ac:dyDescent="0.2">
      <c r="A1027" s="79">
        <v>44762</v>
      </c>
      <c r="B1027" s="77">
        <v>50000</v>
      </c>
      <c r="C1027" s="77">
        <v>50460</v>
      </c>
      <c r="E1027">
        <f t="shared" si="30"/>
        <v>2022</v>
      </c>
      <c r="F1027" s="57">
        <f>_xlfn.XLOOKUP(E1027,'Historical Metal Prices'!$L$4:$Z$4,'Historical Metal Prices'!$L$10:$Z$10)</f>
        <v>0.15765259160232237</v>
      </c>
      <c r="G1027" s="77">
        <f t="shared" si="31"/>
        <v>57882.629580116118</v>
      </c>
    </row>
    <row r="1028" spans="1:7" x14ac:dyDescent="0.2">
      <c r="A1028" s="79">
        <v>44761</v>
      </c>
      <c r="B1028" s="77">
        <v>50000</v>
      </c>
      <c r="C1028" s="77">
        <v>50460</v>
      </c>
      <c r="E1028">
        <f t="shared" si="30"/>
        <v>2022</v>
      </c>
      <c r="F1028" s="57">
        <f>_xlfn.XLOOKUP(E1028,'Historical Metal Prices'!$L$4:$Z$4,'Historical Metal Prices'!$L$10:$Z$10)</f>
        <v>0.15765259160232237</v>
      </c>
      <c r="G1028" s="77">
        <f t="shared" si="31"/>
        <v>57882.629580116118</v>
      </c>
    </row>
    <row r="1029" spans="1:7" ht="16" x14ac:dyDescent="0.2">
      <c r="A1029" s="79">
        <v>44760</v>
      </c>
      <c r="B1029" s="77">
        <v>50000</v>
      </c>
      <c r="C1029" s="78" t="s">
        <v>481</v>
      </c>
      <c r="E1029">
        <f t="shared" si="30"/>
        <v>2022</v>
      </c>
      <c r="F1029" s="57">
        <f>_xlfn.XLOOKUP(E1029,'Historical Metal Prices'!$L$4:$Z$4,'Historical Metal Prices'!$L$10:$Z$10)</f>
        <v>0.15765259160232237</v>
      </c>
      <c r="G1029" s="77">
        <f t="shared" si="31"/>
        <v>57882.629580116118</v>
      </c>
    </row>
    <row r="1030" spans="1:7" x14ac:dyDescent="0.2">
      <c r="A1030" s="79">
        <v>44757</v>
      </c>
      <c r="B1030" s="77">
        <v>55000</v>
      </c>
      <c r="C1030" s="77">
        <v>60445</v>
      </c>
      <c r="E1030">
        <f t="shared" si="30"/>
        <v>2022</v>
      </c>
      <c r="F1030" s="57">
        <f>_xlfn.XLOOKUP(E1030,'Historical Metal Prices'!$L$4:$Z$4,'Historical Metal Prices'!$L$10:$Z$10)</f>
        <v>0.15765259160232237</v>
      </c>
      <c r="G1030" s="77">
        <f t="shared" si="31"/>
        <v>63670.892538127729</v>
      </c>
    </row>
    <row r="1031" spans="1:7" x14ac:dyDescent="0.2">
      <c r="A1031" s="79">
        <v>44756</v>
      </c>
      <c r="B1031" s="77">
        <v>59996</v>
      </c>
      <c r="C1031" s="77">
        <v>60445</v>
      </c>
      <c r="E1031">
        <f t="shared" si="30"/>
        <v>2022</v>
      </c>
      <c r="F1031" s="57">
        <f>_xlfn.XLOOKUP(E1031,'Historical Metal Prices'!$L$4:$Z$4,'Historical Metal Prices'!$L$10:$Z$10)</f>
        <v>0.15765259160232237</v>
      </c>
      <c r="G1031" s="77">
        <f t="shared" si="31"/>
        <v>69454.524885772931</v>
      </c>
    </row>
    <row r="1032" spans="1:7" x14ac:dyDescent="0.2">
      <c r="A1032" s="79">
        <v>44755</v>
      </c>
      <c r="B1032" s="77">
        <v>59985</v>
      </c>
      <c r="C1032" s="77">
        <v>60445</v>
      </c>
      <c r="E1032">
        <f t="shared" si="30"/>
        <v>2022</v>
      </c>
      <c r="F1032" s="57">
        <f>_xlfn.XLOOKUP(E1032,'Historical Metal Prices'!$L$4:$Z$4,'Historical Metal Prices'!$L$10:$Z$10)</f>
        <v>0.15765259160232237</v>
      </c>
      <c r="G1032" s="77">
        <f t="shared" si="31"/>
        <v>69441.790707265303</v>
      </c>
    </row>
    <row r="1033" spans="1:7" x14ac:dyDescent="0.2">
      <c r="A1033" s="79">
        <v>44754</v>
      </c>
      <c r="B1033" s="77">
        <v>59984</v>
      </c>
      <c r="C1033" s="77">
        <v>60445</v>
      </c>
      <c r="E1033">
        <f t="shared" si="30"/>
        <v>2022</v>
      </c>
      <c r="F1033" s="57">
        <f>_xlfn.XLOOKUP(E1033,'Historical Metal Prices'!$L$4:$Z$4,'Historical Metal Prices'!$L$10:$Z$10)</f>
        <v>0.15765259160232237</v>
      </c>
      <c r="G1033" s="77">
        <f t="shared" si="31"/>
        <v>69440.633054673701</v>
      </c>
    </row>
    <row r="1034" spans="1:7" x14ac:dyDescent="0.2">
      <c r="A1034" s="79">
        <v>44753</v>
      </c>
      <c r="B1034" s="77">
        <v>59984</v>
      </c>
      <c r="C1034" s="77">
        <v>60445</v>
      </c>
      <c r="E1034">
        <f t="shared" si="30"/>
        <v>2022</v>
      </c>
      <c r="F1034" s="57">
        <f>_xlfn.XLOOKUP(E1034,'Historical Metal Prices'!$L$4:$Z$4,'Historical Metal Prices'!$L$10:$Z$10)</f>
        <v>0.15765259160232237</v>
      </c>
      <c r="G1034" s="77">
        <f t="shared" si="31"/>
        <v>69440.633054673701</v>
      </c>
    </row>
    <row r="1035" spans="1:7" x14ac:dyDescent="0.2">
      <c r="A1035" s="79">
        <v>44750</v>
      </c>
      <c r="B1035" s="77">
        <v>60000</v>
      </c>
      <c r="C1035" s="77">
        <v>60445</v>
      </c>
      <c r="E1035">
        <f t="shared" ref="E1035:E1098" si="32">YEAR(A1035)</f>
        <v>2022</v>
      </c>
      <c r="F1035" s="57">
        <f>_xlfn.XLOOKUP(E1035,'Historical Metal Prices'!$L$4:$Z$4,'Historical Metal Prices'!$L$10:$Z$10)</f>
        <v>0.15765259160232237</v>
      </c>
      <c r="G1035" s="77">
        <f t="shared" ref="G1035:G1098" si="33">IFERROR(B1035*(1+F1035),G1036)</f>
        <v>69459.155496139341</v>
      </c>
    </row>
    <row r="1036" spans="1:7" x14ac:dyDescent="0.2">
      <c r="A1036" s="79">
        <v>44749</v>
      </c>
      <c r="B1036" s="77">
        <v>60000</v>
      </c>
      <c r="C1036" s="77">
        <v>60450</v>
      </c>
      <c r="E1036">
        <f t="shared" si="32"/>
        <v>2022</v>
      </c>
      <c r="F1036" s="57">
        <f>_xlfn.XLOOKUP(E1036,'Historical Metal Prices'!$L$4:$Z$4,'Historical Metal Prices'!$L$10:$Z$10)</f>
        <v>0.15765259160232237</v>
      </c>
      <c r="G1036" s="77">
        <f t="shared" si="33"/>
        <v>69459.155496139341</v>
      </c>
    </row>
    <row r="1037" spans="1:7" x14ac:dyDescent="0.2">
      <c r="A1037" s="79">
        <v>44748</v>
      </c>
      <c r="B1037" s="77">
        <v>60000</v>
      </c>
      <c r="C1037" s="77">
        <v>60460</v>
      </c>
      <c r="E1037">
        <f t="shared" si="32"/>
        <v>2022</v>
      </c>
      <c r="F1037" s="57">
        <f>_xlfn.XLOOKUP(E1037,'Historical Metal Prices'!$L$4:$Z$4,'Historical Metal Prices'!$L$10:$Z$10)</f>
        <v>0.15765259160232237</v>
      </c>
      <c r="G1037" s="77">
        <f t="shared" si="33"/>
        <v>69459.155496139341</v>
      </c>
    </row>
    <row r="1038" spans="1:7" x14ac:dyDescent="0.2">
      <c r="A1038" s="79">
        <v>44747</v>
      </c>
      <c r="B1038" s="77">
        <v>64984</v>
      </c>
      <c r="C1038" s="77">
        <v>65445</v>
      </c>
      <c r="E1038">
        <f t="shared" si="32"/>
        <v>2022</v>
      </c>
      <c r="F1038" s="57">
        <f>_xlfn.XLOOKUP(E1038,'Historical Metal Prices'!$L$4:$Z$4,'Historical Metal Prices'!$L$10:$Z$10)</f>
        <v>0.15765259160232237</v>
      </c>
      <c r="G1038" s="77">
        <f t="shared" si="33"/>
        <v>75228.89601268532</v>
      </c>
    </row>
    <row r="1039" spans="1:7" x14ac:dyDescent="0.2">
      <c r="A1039" s="79">
        <v>44746</v>
      </c>
      <c r="B1039" s="77">
        <v>64984</v>
      </c>
      <c r="C1039" s="77">
        <v>65445</v>
      </c>
      <c r="E1039">
        <f t="shared" si="32"/>
        <v>2022</v>
      </c>
      <c r="F1039" s="57">
        <f>_xlfn.XLOOKUP(E1039,'Historical Metal Prices'!$L$4:$Z$4,'Historical Metal Prices'!$L$10:$Z$10)</f>
        <v>0.15765259160232237</v>
      </c>
      <c r="G1039" s="77">
        <f t="shared" si="33"/>
        <v>75228.89601268532</v>
      </c>
    </row>
    <row r="1040" spans="1:7" x14ac:dyDescent="0.2">
      <c r="A1040" s="79">
        <v>44743</v>
      </c>
      <c r="B1040" s="77">
        <v>65000</v>
      </c>
      <c r="C1040" s="77">
        <v>70460</v>
      </c>
      <c r="E1040">
        <f t="shared" si="32"/>
        <v>2022</v>
      </c>
      <c r="F1040" s="57">
        <f>_xlfn.XLOOKUP(E1040,'Historical Metal Prices'!$L$4:$Z$4,'Historical Metal Prices'!$L$10:$Z$10)</f>
        <v>0.15765259160232237</v>
      </c>
      <c r="G1040" s="77">
        <f t="shared" si="33"/>
        <v>75247.41845415096</v>
      </c>
    </row>
    <row r="1041" spans="1:7" x14ac:dyDescent="0.2">
      <c r="A1041" s="79">
        <v>44742</v>
      </c>
      <c r="B1041" s="77">
        <v>70017</v>
      </c>
      <c r="C1041" s="77">
        <v>70460</v>
      </c>
      <c r="E1041">
        <f t="shared" si="32"/>
        <v>2022</v>
      </c>
      <c r="F1041" s="57">
        <f>_xlfn.XLOOKUP(E1041,'Historical Metal Prices'!$L$4:$Z$4,'Historical Metal Prices'!$L$10:$Z$10)</f>
        <v>0.15765259160232237</v>
      </c>
      <c r="G1041" s="77">
        <f t="shared" si="33"/>
        <v>81055.361506219808</v>
      </c>
    </row>
    <row r="1042" spans="1:7" x14ac:dyDescent="0.2">
      <c r="A1042" s="79">
        <v>44741</v>
      </c>
      <c r="B1042" s="77">
        <v>70000</v>
      </c>
      <c r="C1042" s="77">
        <v>70460</v>
      </c>
      <c r="E1042">
        <f t="shared" si="32"/>
        <v>2022</v>
      </c>
      <c r="F1042" s="57">
        <f>_xlfn.XLOOKUP(E1042,'Historical Metal Prices'!$L$4:$Z$4,'Historical Metal Prices'!$L$10:$Z$10)</f>
        <v>0.15765259160232237</v>
      </c>
      <c r="G1042" s="77">
        <f t="shared" si="33"/>
        <v>81035.681412162565</v>
      </c>
    </row>
    <row r="1043" spans="1:7" x14ac:dyDescent="0.2">
      <c r="A1043" s="79">
        <v>44740</v>
      </c>
      <c r="B1043" s="77">
        <v>70000</v>
      </c>
      <c r="C1043" s="77">
        <v>71460</v>
      </c>
      <c r="E1043">
        <f t="shared" si="32"/>
        <v>2022</v>
      </c>
      <c r="F1043" s="57">
        <f>_xlfn.XLOOKUP(E1043,'Historical Metal Prices'!$L$4:$Z$4,'Historical Metal Prices'!$L$10:$Z$10)</f>
        <v>0.15765259160232237</v>
      </c>
      <c r="G1043" s="77">
        <f t="shared" si="33"/>
        <v>81035.681412162565</v>
      </c>
    </row>
    <row r="1044" spans="1:7" x14ac:dyDescent="0.2">
      <c r="A1044" s="79">
        <v>44739</v>
      </c>
      <c r="B1044" s="77">
        <v>71000</v>
      </c>
      <c r="C1044" s="77">
        <v>72400</v>
      </c>
      <c r="E1044">
        <f t="shared" si="32"/>
        <v>2022</v>
      </c>
      <c r="F1044" s="57">
        <f>_xlfn.XLOOKUP(E1044,'Historical Metal Prices'!$L$4:$Z$4,'Historical Metal Prices'!$L$10:$Z$10)</f>
        <v>0.15765259160232237</v>
      </c>
      <c r="G1044" s="77">
        <f t="shared" si="33"/>
        <v>82193.334003764889</v>
      </c>
    </row>
    <row r="1045" spans="1:7" x14ac:dyDescent="0.2">
      <c r="A1045" s="79">
        <v>44736</v>
      </c>
      <c r="B1045" s="77">
        <v>71955</v>
      </c>
      <c r="C1045" s="77">
        <v>72400</v>
      </c>
      <c r="E1045">
        <f t="shared" si="32"/>
        <v>2022</v>
      </c>
      <c r="F1045" s="57">
        <f>_xlfn.XLOOKUP(E1045,'Historical Metal Prices'!$L$4:$Z$4,'Historical Metal Prices'!$L$10:$Z$10)</f>
        <v>0.15765259160232237</v>
      </c>
      <c r="G1045" s="77">
        <f t="shared" si="33"/>
        <v>83298.892228745099</v>
      </c>
    </row>
    <row r="1046" spans="1:7" x14ac:dyDescent="0.2">
      <c r="A1046" s="79">
        <v>44735</v>
      </c>
      <c r="B1046" s="77">
        <v>71950</v>
      </c>
      <c r="C1046" s="77">
        <v>72400</v>
      </c>
      <c r="E1046">
        <f t="shared" si="32"/>
        <v>2022</v>
      </c>
      <c r="F1046" s="57">
        <f>_xlfn.XLOOKUP(E1046,'Historical Metal Prices'!$L$4:$Z$4,'Historical Metal Prices'!$L$10:$Z$10)</f>
        <v>0.15765259160232237</v>
      </c>
      <c r="G1046" s="77">
        <f t="shared" si="33"/>
        <v>83293.103965787101</v>
      </c>
    </row>
    <row r="1047" spans="1:7" x14ac:dyDescent="0.2">
      <c r="A1047" s="79">
        <v>44734</v>
      </c>
      <c r="B1047" s="77">
        <v>71985</v>
      </c>
      <c r="C1047" s="77">
        <v>72400</v>
      </c>
      <c r="E1047">
        <f t="shared" si="32"/>
        <v>2022</v>
      </c>
      <c r="F1047" s="57">
        <f>_xlfn.XLOOKUP(E1047,'Historical Metal Prices'!$L$4:$Z$4,'Historical Metal Prices'!$L$10:$Z$10)</f>
        <v>0.15765259160232237</v>
      </c>
      <c r="G1047" s="77">
        <f t="shared" si="33"/>
        <v>83333.621806493175</v>
      </c>
    </row>
    <row r="1048" spans="1:7" x14ac:dyDescent="0.2">
      <c r="A1048" s="79">
        <v>44733</v>
      </c>
      <c r="B1048" s="77">
        <v>71986</v>
      </c>
      <c r="C1048" s="77">
        <v>72400</v>
      </c>
      <c r="E1048">
        <f t="shared" si="32"/>
        <v>2022</v>
      </c>
      <c r="F1048" s="57">
        <f>_xlfn.XLOOKUP(E1048,'Historical Metal Prices'!$L$4:$Z$4,'Historical Metal Prices'!$L$10:$Z$10)</f>
        <v>0.15765259160232237</v>
      </c>
      <c r="G1048" s="77">
        <f t="shared" si="33"/>
        <v>83334.779459084777</v>
      </c>
    </row>
    <row r="1049" spans="1:7" x14ac:dyDescent="0.2">
      <c r="A1049" s="79">
        <v>44732</v>
      </c>
      <c r="B1049" s="77">
        <v>71986</v>
      </c>
      <c r="C1049" s="77">
        <v>72400</v>
      </c>
      <c r="E1049">
        <f t="shared" si="32"/>
        <v>2022</v>
      </c>
      <c r="F1049" s="57">
        <f>_xlfn.XLOOKUP(E1049,'Historical Metal Prices'!$L$4:$Z$4,'Historical Metal Prices'!$L$10:$Z$10)</f>
        <v>0.15765259160232237</v>
      </c>
      <c r="G1049" s="77">
        <f t="shared" si="33"/>
        <v>83334.779459084777</v>
      </c>
    </row>
    <row r="1050" spans="1:7" x14ac:dyDescent="0.2">
      <c r="A1050" s="79">
        <v>44729</v>
      </c>
      <c r="B1050" s="77">
        <v>72000</v>
      </c>
      <c r="C1050" s="77">
        <v>72415</v>
      </c>
      <c r="E1050">
        <f t="shared" si="32"/>
        <v>2022</v>
      </c>
      <c r="F1050" s="57">
        <f>_xlfn.XLOOKUP(E1050,'Historical Metal Prices'!$L$4:$Z$4,'Historical Metal Prices'!$L$10:$Z$10)</f>
        <v>0.15765259160232237</v>
      </c>
      <c r="G1050" s="77">
        <f t="shared" si="33"/>
        <v>83350.986595367212</v>
      </c>
    </row>
    <row r="1051" spans="1:7" x14ac:dyDescent="0.2">
      <c r="A1051" s="79">
        <v>44728</v>
      </c>
      <c r="B1051" s="77">
        <v>72013</v>
      </c>
      <c r="C1051" s="77">
        <v>72415</v>
      </c>
      <c r="E1051">
        <f t="shared" si="32"/>
        <v>2022</v>
      </c>
      <c r="F1051" s="57">
        <f>_xlfn.XLOOKUP(E1051,'Historical Metal Prices'!$L$4:$Z$4,'Historical Metal Prices'!$L$10:$Z$10)</f>
        <v>0.15765259160232237</v>
      </c>
      <c r="G1051" s="77">
        <f t="shared" si="33"/>
        <v>83366.036079058045</v>
      </c>
    </row>
    <row r="1052" spans="1:7" x14ac:dyDescent="0.2">
      <c r="A1052" s="79">
        <v>44727</v>
      </c>
      <c r="B1052" s="77">
        <v>72000</v>
      </c>
      <c r="C1052" s="77">
        <v>72415</v>
      </c>
      <c r="E1052">
        <f t="shared" si="32"/>
        <v>2022</v>
      </c>
      <c r="F1052" s="57">
        <f>_xlfn.XLOOKUP(E1052,'Historical Metal Prices'!$L$4:$Z$4,'Historical Metal Prices'!$L$10:$Z$10)</f>
        <v>0.15765259160232237</v>
      </c>
      <c r="G1052" s="77">
        <f t="shared" si="33"/>
        <v>83350.986595367212</v>
      </c>
    </row>
    <row r="1053" spans="1:7" x14ac:dyDescent="0.2">
      <c r="A1053" s="79">
        <v>44726</v>
      </c>
      <c r="B1053" s="77">
        <v>72000</v>
      </c>
      <c r="C1053" s="77">
        <v>72415</v>
      </c>
      <c r="E1053">
        <f t="shared" si="32"/>
        <v>2022</v>
      </c>
      <c r="F1053" s="57">
        <f>_xlfn.XLOOKUP(E1053,'Historical Metal Prices'!$L$4:$Z$4,'Historical Metal Prices'!$L$10:$Z$10)</f>
        <v>0.15765259160232237</v>
      </c>
      <c r="G1053" s="77">
        <f t="shared" si="33"/>
        <v>83350.986595367212</v>
      </c>
    </row>
    <row r="1054" spans="1:7" x14ac:dyDescent="0.2">
      <c r="A1054" s="79">
        <v>44725</v>
      </c>
      <c r="B1054" s="77">
        <v>72000</v>
      </c>
      <c r="C1054" s="77">
        <v>72900</v>
      </c>
      <c r="E1054">
        <f t="shared" si="32"/>
        <v>2022</v>
      </c>
      <c r="F1054" s="57">
        <f>_xlfn.XLOOKUP(E1054,'Historical Metal Prices'!$L$4:$Z$4,'Historical Metal Prices'!$L$10:$Z$10)</f>
        <v>0.15765259160232237</v>
      </c>
      <c r="G1054" s="77">
        <f t="shared" si="33"/>
        <v>83350.986595367212</v>
      </c>
    </row>
    <row r="1055" spans="1:7" x14ac:dyDescent="0.2">
      <c r="A1055" s="79">
        <v>44722</v>
      </c>
      <c r="B1055" s="77">
        <v>72500</v>
      </c>
      <c r="C1055" s="77">
        <v>72900</v>
      </c>
      <c r="E1055">
        <f t="shared" si="32"/>
        <v>2022</v>
      </c>
      <c r="F1055" s="57">
        <f>_xlfn.XLOOKUP(E1055,'Historical Metal Prices'!$L$4:$Z$4,'Historical Metal Prices'!$L$10:$Z$10)</f>
        <v>0.15765259160232237</v>
      </c>
      <c r="G1055" s="77">
        <f t="shared" si="33"/>
        <v>83929.812891168374</v>
      </c>
    </row>
    <row r="1056" spans="1:7" x14ac:dyDescent="0.2">
      <c r="A1056" s="79">
        <v>44721</v>
      </c>
      <c r="B1056" s="77">
        <v>72499</v>
      </c>
      <c r="C1056" s="77">
        <v>72900</v>
      </c>
      <c r="E1056">
        <f t="shared" si="32"/>
        <v>2022</v>
      </c>
      <c r="F1056" s="57">
        <f>_xlfn.XLOOKUP(E1056,'Historical Metal Prices'!$L$4:$Z$4,'Historical Metal Prices'!$L$10:$Z$10)</f>
        <v>0.15765259160232237</v>
      </c>
      <c r="G1056" s="77">
        <f t="shared" si="33"/>
        <v>83928.655238576772</v>
      </c>
    </row>
    <row r="1057" spans="1:7" x14ac:dyDescent="0.2">
      <c r="A1057" s="79">
        <v>44720</v>
      </c>
      <c r="B1057" s="77">
        <v>72498</v>
      </c>
      <c r="C1057" s="77">
        <v>72900</v>
      </c>
      <c r="E1057">
        <f t="shared" si="32"/>
        <v>2022</v>
      </c>
      <c r="F1057" s="57">
        <f>_xlfn.XLOOKUP(E1057,'Historical Metal Prices'!$L$4:$Z$4,'Historical Metal Prices'!$L$10:$Z$10)</f>
        <v>0.15765259160232237</v>
      </c>
      <c r="G1057" s="77">
        <f t="shared" si="33"/>
        <v>83927.497585985169</v>
      </c>
    </row>
    <row r="1058" spans="1:7" x14ac:dyDescent="0.2">
      <c r="A1058" s="79">
        <v>44719</v>
      </c>
      <c r="B1058" s="77">
        <v>72500</v>
      </c>
      <c r="C1058" s="77">
        <v>73895</v>
      </c>
      <c r="E1058">
        <f t="shared" si="32"/>
        <v>2022</v>
      </c>
      <c r="F1058" s="57">
        <f>_xlfn.XLOOKUP(E1058,'Historical Metal Prices'!$L$4:$Z$4,'Historical Metal Prices'!$L$10:$Z$10)</f>
        <v>0.15765259160232237</v>
      </c>
      <c r="G1058" s="77">
        <f t="shared" si="33"/>
        <v>83929.812891168374</v>
      </c>
    </row>
    <row r="1059" spans="1:7" x14ac:dyDescent="0.2">
      <c r="A1059" s="79">
        <v>44718</v>
      </c>
      <c r="B1059" s="77">
        <v>73500</v>
      </c>
      <c r="C1059" s="77">
        <v>74000</v>
      </c>
      <c r="E1059">
        <f t="shared" si="32"/>
        <v>2022</v>
      </c>
      <c r="F1059" s="57">
        <f>_xlfn.XLOOKUP(E1059,'Historical Metal Prices'!$L$4:$Z$4,'Historical Metal Prices'!$L$10:$Z$10)</f>
        <v>0.15765259160232237</v>
      </c>
      <c r="G1059" s="77">
        <f t="shared" si="33"/>
        <v>85087.465482770698</v>
      </c>
    </row>
    <row r="1060" spans="1:7" ht="16" x14ac:dyDescent="0.2">
      <c r="A1060" s="79">
        <v>44714</v>
      </c>
      <c r="B1060" s="77">
        <v>73627</v>
      </c>
      <c r="C1060" s="78" t="s">
        <v>481</v>
      </c>
      <c r="E1060">
        <f t="shared" si="32"/>
        <v>2022</v>
      </c>
      <c r="F1060" s="57">
        <f>_xlfn.XLOOKUP(E1060,'Historical Metal Prices'!$L$4:$Z$4,'Historical Metal Prices'!$L$10:$Z$10)</f>
        <v>0.15765259160232237</v>
      </c>
      <c r="G1060" s="77">
        <f t="shared" si="33"/>
        <v>85234.48736190419</v>
      </c>
    </row>
    <row r="1061" spans="1:7" x14ac:dyDescent="0.2">
      <c r="A1061" s="79">
        <v>44713</v>
      </c>
      <c r="B1061" s="77">
        <v>73627</v>
      </c>
      <c r="C1061" s="77">
        <v>74000</v>
      </c>
      <c r="E1061">
        <f t="shared" si="32"/>
        <v>2022</v>
      </c>
      <c r="F1061" s="57">
        <f>_xlfn.XLOOKUP(E1061,'Historical Metal Prices'!$L$4:$Z$4,'Historical Metal Prices'!$L$10:$Z$10)</f>
        <v>0.15765259160232237</v>
      </c>
      <c r="G1061" s="77">
        <f t="shared" si="33"/>
        <v>85234.48736190419</v>
      </c>
    </row>
    <row r="1062" spans="1:7" x14ac:dyDescent="0.2">
      <c r="A1062" s="79">
        <v>44712</v>
      </c>
      <c r="B1062" s="77">
        <v>73630</v>
      </c>
      <c r="C1062" s="77">
        <v>74000</v>
      </c>
      <c r="E1062">
        <f t="shared" si="32"/>
        <v>2022</v>
      </c>
      <c r="F1062" s="57">
        <f>_xlfn.XLOOKUP(E1062,'Historical Metal Prices'!$L$4:$Z$4,'Historical Metal Prices'!$L$10:$Z$10)</f>
        <v>0.15765259160232237</v>
      </c>
      <c r="G1062" s="77">
        <f t="shared" si="33"/>
        <v>85237.960319678998</v>
      </c>
    </row>
    <row r="1063" spans="1:7" x14ac:dyDescent="0.2">
      <c r="A1063" s="79">
        <v>44711</v>
      </c>
      <c r="B1063" s="77">
        <v>73628</v>
      </c>
      <c r="C1063" s="77">
        <v>74000</v>
      </c>
      <c r="E1063">
        <f t="shared" si="32"/>
        <v>2022</v>
      </c>
      <c r="F1063" s="57">
        <f>_xlfn.XLOOKUP(E1063,'Historical Metal Prices'!$L$4:$Z$4,'Historical Metal Prices'!$L$10:$Z$10)</f>
        <v>0.15765259160232237</v>
      </c>
      <c r="G1063" s="77">
        <f t="shared" si="33"/>
        <v>85235.645014495793</v>
      </c>
    </row>
    <row r="1064" spans="1:7" x14ac:dyDescent="0.2">
      <c r="A1064" s="79">
        <v>44708</v>
      </c>
      <c r="B1064" s="77">
        <v>73644</v>
      </c>
      <c r="C1064" s="77">
        <v>75000</v>
      </c>
      <c r="E1064">
        <f t="shared" si="32"/>
        <v>2022</v>
      </c>
      <c r="F1064" s="57">
        <f>_xlfn.XLOOKUP(E1064,'Historical Metal Prices'!$L$4:$Z$4,'Historical Metal Prices'!$L$10:$Z$10)</f>
        <v>0.15765259160232237</v>
      </c>
      <c r="G1064" s="77">
        <f t="shared" si="33"/>
        <v>85254.167455961433</v>
      </c>
    </row>
    <row r="1065" spans="1:7" x14ac:dyDescent="0.2">
      <c r="A1065" s="79">
        <v>44707</v>
      </c>
      <c r="B1065" s="77">
        <v>74644</v>
      </c>
      <c r="C1065" s="77">
        <v>75000</v>
      </c>
      <c r="E1065">
        <f t="shared" si="32"/>
        <v>2022</v>
      </c>
      <c r="F1065" s="57">
        <f>_xlfn.XLOOKUP(E1065,'Historical Metal Prices'!$L$4:$Z$4,'Historical Metal Prices'!$L$10:$Z$10)</f>
        <v>0.15765259160232237</v>
      </c>
      <c r="G1065" s="77">
        <f t="shared" si="33"/>
        <v>86411.820047563757</v>
      </c>
    </row>
    <row r="1066" spans="1:7" x14ac:dyDescent="0.2">
      <c r="A1066" s="79">
        <v>44706</v>
      </c>
      <c r="B1066" s="77">
        <v>74643</v>
      </c>
      <c r="C1066" s="77">
        <v>75000</v>
      </c>
      <c r="E1066">
        <f t="shared" si="32"/>
        <v>2022</v>
      </c>
      <c r="F1066" s="57">
        <f>_xlfn.XLOOKUP(E1066,'Historical Metal Prices'!$L$4:$Z$4,'Historical Metal Prices'!$L$10:$Z$10)</f>
        <v>0.15765259160232237</v>
      </c>
      <c r="G1066" s="77">
        <f t="shared" si="33"/>
        <v>86410.662394972154</v>
      </c>
    </row>
    <row r="1067" spans="1:7" x14ac:dyDescent="0.2">
      <c r="A1067" s="79">
        <v>44705</v>
      </c>
      <c r="B1067" s="77">
        <v>74646</v>
      </c>
      <c r="C1067" s="77">
        <v>75000</v>
      </c>
      <c r="E1067">
        <f t="shared" si="32"/>
        <v>2022</v>
      </c>
      <c r="F1067" s="57">
        <f>_xlfn.XLOOKUP(E1067,'Historical Metal Prices'!$L$4:$Z$4,'Historical Metal Prices'!$L$10:$Z$10)</f>
        <v>0.15765259160232237</v>
      </c>
      <c r="G1067" s="77">
        <f t="shared" si="33"/>
        <v>86414.135352746962</v>
      </c>
    </row>
    <row r="1068" spans="1:7" x14ac:dyDescent="0.2">
      <c r="A1068" s="79">
        <v>44704</v>
      </c>
      <c r="B1068" s="77">
        <v>74649</v>
      </c>
      <c r="C1068" s="77">
        <v>75000</v>
      </c>
      <c r="E1068">
        <f t="shared" si="32"/>
        <v>2022</v>
      </c>
      <c r="F1068" s="57">
        <f>_xlfn.XLOOKUP(E1068,'Historical Metal Prices'!$L$4:$Z$4,'Historical Metal Prices'!$L$10:$Z$10)</f>
        <v>0.15765259160232237</v>
      </c>
      <c r="G1068" s="77">
        <f t="shared" si="33"/>
        <v>86417.608310521769</v>
      </c>
    </row>
    <row r="1069" spans="1:7" x14ac:dyDescent="0.2">
      <c r="A1069" s="79">
        <v>44701</v>
      </c>
      <c r="B1069" s="77">
        <v>74665</v>
      </c>
      <c r="C1069" s="77">
        <v>75000</v>
      </c>
      <c r="E1069">
        <f t="shared" si="32"/>
        <v>2022</v>
      </c>
      <c r="F1069" s="57">
        <f>_xlfn.XLOOKUP(E1069,'Historical Metal Prices'!$L$4:$Z$4,'Historical Metal Prices'!$L$10:$Z$10)</f>
        <v>0.15765259160232237</v>
      </c>
      <c r="G1069" s="77">
        <f t="shared" si="33"/>
        <v>86436.130751987395</v>
      </c>
    </row>
    <row r="1070" spans="1:7" x14ac:dyDescent="0.2">
      <c r="A1070" s="79">
        <v>44700</v>
      </c>
      <c r="B1070" s="77">
        <v>74661</v>
      </c>
      <c r="C1070" s="77">
        <v>75000</v>
      </c>
      <c r="E1070">
        <f t="shared" si="32"/>
        <v>2022</v>
      </c>
      <c r="F1070" s="57">
        <f>_xlfn.XLOOKUP(E1070,'Historical Metal Prices'!$L$4:$Z$4,'Historical Metal Prices'!$L$10:$Z$10)</f>
        <v>0.15765259160232237</v>
      </c>
      <c r="G1070" s="77">
        <f t="shared" si="33"/>
        <v>86431.500141620985</v>
      </c>
    </row>
    <row r="1071" spans="1:7" x14ac:dyDescent="0.2">
      <c r="A1071" s="79">
        <v>44699</v>
      </c>
      <c r="B1071" s="77">
        <v>74662</v>
      </c>
      <c r="C1071" s="77">
        <v>75000</v>
      </c>
      <c r="E1071">
        <f t="shared" si="32"/>
        <v>2022</v>
      </c>
      <c r="F1071" s="57">
        <f>_xlfn.XLOOKUP(E1071,'Historical Metal Prices'!$L$4:$Z$4,'Historical Metal Prices'!$L$10:$Z$10)</f>
        <v>0.15765259160232237</v>
      </c>
      <c r="G1071" s="77">
        <f t="shared" si="33"/>
        <v>86432.657794212588</v>
      </c>
    </row>
    <row r="1072" spans="1:7" x14ac:dyDescent="0.2">
      <c r="A1072" s="79">
        <v>44698</v>
      </c>
      <c r="B1072" s="77">
        <v>74665</v>
      </c>
      <c r="C1072" s="77">
        <v>75000</v>
      </c>
      <c r="E1072">
        <f t="shared" si="32"/>
        <v>2022</v>
      </c>
      <c r="F1072" s="57">
        <f>_xlfn.XLOOKUP(E1072,'Historical Metal Prices'!$L$4:$Z$4,'Historical Metal Prices'!$L$10:$Z$10)</f>
        <v>0.15765259160232237</v>
      </c>
      <c r="G1072" s="77">
        <f t="shared" si="33"/>
        <v>86436.130751987395</v>
      </c>
    </row>
    <row r="1073" spans="1:7" x14ac:dyDescent="0.2">
      <c r="A1073" s="79">
        <v>44697</v>
      </c>
      <c r="B1073" s="77">
        <v>74668</v>
      </c>
      <c r="C1073" s="77">
        <v>75000</v>
      </c>
      <c r="E1073">
        <f t="shared" si="32"/>
        <v>2022</v>
      </c>
      <c r="F1073" s="57">
        <f>_xlfn.XLOOKUP(E1073,'Historical Metal Prices'!$L$4:$Z$4,'Historical Metal Prices'!$L$10:$Z$10)</f>
        <v>0.15765259160232237</v>
      </c>
      <c r="G1073" s="77">
        <f t="shared" si="33"/>
        <v>86439.603709762203</v>
      </c>
    </row>
    <row r="1074" spans="1:7" x14ac:dyDescent="0.2">
      <c r="A1074" s="79">
        <v>44694</v>
      </c>
      <c r="B1074" s="77">
        <v>81688</v>
      </c>
      <c r="C1074" s="77">
        <v>82000</v>
      </c>
      <c r="E1074">
        <f t="shared" si="32"/>
        <v>2022</v>
      </c>
      <c r="F1074" s="57">
        <f>_xlfn.XLOOKUP(E1074,'Historical Metal Prices'!$L$4:$Z$4,'Historical Metal Prices'!$L$10:$Z$10)</f>
        <v>0.15765259160232237</v>
      </c>
      <c r="G1074" s="77">
        <f t="shared" si="33"/>
        <v>94566.324902810506</v>
      </c>
    </row>
    <row r="1075" spans="1:7" x14ac:dyDescent="0.2">
      <c r="A1075" s="79">
        <v>44693</v>
      </c>
      <c r="B1075" s="77">
        <v>81687</v>
      </c>
      <c r="C1075" s="77">
        <v>82000</v>
      </c>
      <c r="E1075">
        <f t="shared" si="32"/>
        <v>2022</v>
      </c>
      <c r="F1075" s="57">
        <f>_xlfn.XLOOKUP(E1075,'Historical Metal Prices'!$L$4:$Z$4,'Historical Metal Prices'!$L$10:$Z$10)</f>
        <v>0.15765259160232237</v>
      </c>
      <c r="G1075" s="77">
        <f t="shared" si="33"/>
        <v>94565.167250218903</v>
      </c>
    </row>
    <row r="1076" spans="1:7" x14ac:dyDescent="0.2">
      <c r="A1076" s="79">
        <v>44692</v>
      </c>
      <c r="B1076" s="77">
        <v>81688</v>
      </c>
      <c r="C1076" s="77">
        <v>82000</v>
      </c>
      <c r="E1076">
        <f t="shared" si="32"/>
        <v>2022</v>
      </c>
      <c r="F1076" s="57">
        <f>_xlfn.XLOOKUP(E1076,'Historical Metal Prices'!$L$4:$Z$4,'Historical Metal Prices'!$L$10:$Z$10)</f>
        <v>0.15765259160232237</v>
      </c>
      <c r="G1076" s="77">
        <f t="shared" si="33"/>
        <v>94566.324902810506</v>
      </c>
    </row>
    <row r="1077" spans="1:7" x14ac:dyDescent="0.2">
      <c r="A1077" s="79">
        <v>44691</v>
      </c>
      <c r="B1077" s="77">
        <v>81692</v>
      </c>
      <c r="C1077" s="77">
        <v>82000</v>
      </c>
      <c r="E1077">
        <f t="shared" si="32"/>
        <v>2022</v>
      </c>
      <c r="F1077" s="57">
        <f>_xlfn.XLOOKUP(E1077,'Historical Metal Prices'!$L$4:$Z$4,'Historical Metal Prices'!$L$10:$Z$10)</f>
        <v>0.15765259160232237</v>
      </c>
      <c r="G1077" s="77">
        <f t="shared" si="33"/>
        <v>94570.955513176916</v>
      </c>
    </row>
    <row r="1078" spans="1:7" x14ac:dyDescent="0.2">
      <c r="A1078" s="79">
        <v>44690</v>
      </c>
      <c r="B1078" s="77">
        <v>81696</v>
      </c>
      <c r="C1078" s="77">
        <v>82000</v>
      </c>
      <c r="E1078">
        <f t="shared" si="32"/>
        <v>2022</v>
      </c>
      <c r="F1078" s="57">
        <f>_xlfn.XLOOKUP(E1078,'Historical Metal Prices'!$L$4:$Z$4,'Historical Metal Prices'!$L$10:$Z$10)</f>
        <v>0.15765259160232237</v>
      </c>
      <c r="G1078" s="77">
        <f t="shared" si="33"/>
        <v>94575.586123543326</v>
      </c>
    </row>
    <row r="1079" spans="1:7" x14ac:dyDescent="0.2">
      <c r="A1079" s="79">
        <v>44687</v>
      </c>
      <c r="B1079" s="77">
        <v>81717</v>
      </c>
      <c r="C1079" s="77">
        <v>82000</v>
      </c>
      <c r="E1079">
        <f t="shared" si="32"/>
        <v>2022</v>
      </c>
      <c r="F1079" s="57">
        <f>_xlfn.XLOOKUP(E1079,'Historical Metal Prices'!$L$4:$Z$4,'Historical Metal Prices'!$L$10:$Z$10)</f>
        <v>0.15765259160232237</v>
      </c>
      <c r="G1079" s="77">
        <f t="shared" si="33"/>
        <v>94599.896827966979</v>
      </c>
    </row>
    <row r="1080" spans="1:7" x14ac:dyDescent="0.2">
      <c r="A1080" s="79">
        <v>44686</v>
      </c>
      <c r="B1080" s="77">
        <v>81715</v>
      </c>
      <c r="C1080" s="77">
        <v>82000</v>
      </c>
      <c r="E1080">
        <f t="shared" si="32"/>
        <v>2022</v>
      </c>
      <c r="F1080" s="57">
        <f>_xlfn.XLOOKUP(E1080,'Historical Metal Prices'!$L$4:$Z$4,'Historical Metal Prices'!$L$10:$Z$10)</f>
        <v>0.15765259160232237</v>
      </c>
      <c r="G1080" s="77">
        <f t="shared" si="33"/>
        <v>94597.581522783774</v>
      </c>
    </row>
    <row r="1081" spans="1:7" x14ac:dyDescent="0.2">
      <c r="A1081" s="79">
        <v>44685</v>
      </c>
      <c r="B1081" s="77">
        <v>81716</v>
      </c>
      <c r="C1081" s="77">
        <v>82000</v>
      </c>
      <c r="E1081">
        <f t="shared" si="32"/>
        <v>2022</v>
      </c>
      <c r="F1081" s="57">
        <f>_xlfn.XLOOKUP(E1081,'Historical Metal Prices'!$L$4:$Z$4,'Historical Metal Prices'!$L$10:$Z$10)</f>
        <v>0.15765259160232237</v>
      </c>
      <c r="G1081" s="77">
        <f t="shared" si="33"/>
        <v>94598.739175375376</v>
      </c>
    </row>
    <row r="1082" spans="1:7" x14ac:dyDescent="0.2">
      <c r="A1082" s="79">
        <v>44684</v>
      </c>
      <c r="B1082" s="77">
        <v>81720</v>
      </c>
      <c r="C1082" s="77">
        <v>82000</v>
      </c>
      <c r="E1082">
        <f t="shared" si="32"/>
        <v>2022</v>
      </c>
      <c r="F1082" s="57">
        <f>_xlfn.XLOOKUP(E1082,'Historical Metal Prices'!$L$4:$Z$4,'Historical Metal Prices'!$L$10:$Z$10)</f>
        <v>0.15765259160232237</v>
      </c>
      <c r="G1082" s="77">
        <f t="shared" si="33"/>
        <v>94603.369785741786</v>
      </c>
    </row>
    <row r="1083" spans="1:7" ht="16" x14ac:dyDescent="0.2">
      <c r="A1083" s="79">
        <v>44683</v>
      </c>
      <c r="B1083" s="77">
        <v>81746</v>
      </c>
      <c r="C1083" s="78" t="s">
        <v>481</v>
      </c>
      <c r="E1083">
        <f t="shared" si="32"/>
        <v>2022</v>
      </c>
      <c r="F1083" s="57">
        <f>_xlfn.XLOOKUP(E1083,'Historical Metal Prices'!$L$4:$Z$4,'Historical Metal Prices'!$L$10:$Z$10)</f>
        <v>0.15765259160232237</v>
      </c>
      <c r="G1083" s="77">
        <f t="shared" si="33"/>
        <v>94633.468753123438</v>
      </c>
    </row>
    <row r="1084" spans="1:7" x14ac:dyDescent="0.2">
      <c r="A1084" s="79">
        <v>44680</v>
      </c>
      <c r="B1084" s="77">
        <v>81746</v>
      </c>
      <c r="C1084" s="77">
        <v>82000</v>
      </c>
      <c r="E1084">
        <f t="shared" si="32"/>
        <v>2022</v>
      </c>
      <c r="F1084" s="57">
        <f>_xlfn.XLOOKUP(E1084,'Historical Metal Prices'!$L$4:$Z$4,'Historical Metal Prices'!$L$10:$Z$10)</f>
        <v>0.15765259160232237</v>
      </c>
      <c r="G1084" s="77">
        <f t="shared" si="33"/>
        <v>94633.468753123438</v>
      </c>
    </row>
    <row r="1085" spans="1:7" x14ac:dyDescent="0.2">
      <c r="A1085" s="79">
        <v>44679</v>
      </c>
      <c r="B1085" s="77">
        <v>81750</v>
      </c>
      <c r="C1085" s="77">
        <v>82000</v>
      </c>
      <c r="E1085">
        <f t="shared" si="32"/>
        <v>2022</v>
      </c>
      <c r="F1085" s="57">
        <f>_xlfn.XLOOKUP(E1085,'Historical Metal Prices'!$L$4:$Z$4,'Historical Metal Prices'!$L$10:$Z$10)</f>
        <v>0.15765259160232237</v>
      </c>
      <c r="G1085" s="77">
        <f t="shared" si="33"/>
        <v>94638.099363489848</v>
      </c>
    </row>
    <row r="1086" spans="1:7" x14ac:dyDescent="0.2">
      <c r="A1086" s="79">
        <v>44678</v>
      </c>
      <c r="B1086" s="77">
        <v>81749</v>
      </c>
      <c r="C1086" s="77">
        <v>82000</v>
      </c>
      <c r="E1086">
        <f t="shared" si="32"/>
        <v>2022</v>
      </c>
      <c r="F1086" s="57">
        <f>_xlfn.XLOOKUP(E1086,'Historical Metal Prices'!$L$4:$Z$4,'Historical Metal Prices'!$L$10:$Z$10)</f>
        <v>0.15765259160232237</v>
      </c>
      <c r="G1086" s="77">
        <f t="shared" si="33"/>
        <v>94636.941710898245</v>
      </c>
    </row>
    <row r="1087" spans="1:7" x14ac:dyDescent="0.2">
      <c r="A1087" s="79">
        <v>44677</v>
      </c>
      <c r="B1087" s="77">
        <v>81752</v>
      </c>
      <c r="C1087" s="77">
        <v>82000</v>
      </c>
      <c r="E1087">
        <f t="shared" si="32"/>
        <v>2022</v>
      </c>
      <c r="F1087" s="57">
        <f>_xlfn.XLOOKUP(E1087,'Historical Metal Prices'!$L$4:$Z$4,'Historical Metal Prices'!$L$10:$Z$10)</f>
        <v>0.15765259160232237</v>
      </c>
      <c r="G1087" s="77">
        <f t="shared" si="33"/>
        <v>94640.414668673053</v>
      </c>
    </row>
    <row r="1088" spans="1:7" x14ac:dyDescent="0.2">
      <c r="A1088" s="79">
        <v>44676</v>
      </c>
      <c r="B1088" s="77">
        <v>81755</v>
      </c>
      <c r="C1088" s="77">
        <v>82000</v>
      </c>
      <c r="E1088">
        <f t="shared" si="32"/>
        <v>2022</v>
      </c>
      <c r="F1088" s="57">
        <f>_xlfn.XLOOKUP(E1088,'Historical Metal Prices'!$L$4:$Z$4,'Historical Metal Prices'!$L$10:$Z$10)</f>
        <v>0.15765259160232237</v>
      </c>
      <c r="G1088" s="77">
        <f t="shared" si="33"/>
        <v>94643.88762644786</v>
      </c>
    </row>
    <row r="1089" spans="1:7" x14ac:dyDescent="0.2">
      <c r="A1089" s="79">
        <v>44673</v>
      </c>
      <c r="B1089" s="77">
        <v>81770</v>
      </c>
      <c r="C1089" s="77">
        <v>82000</v>
      </c>
      <c r="E1089">
        <f t="shared" si="32"/>
        <v>2022</v>
      </c>
      <c r="F1089" s="57">
        <f>_xlfn.XLOOKUP(E1089,'Historical Metal Prices'!$L$4:$Z$4,'Historical Metal Prices'!$L$10:$Z$10)</f>
        <v>0.15765259160232237</v>
      </c>
      <c r="G1089" s="77">
        <f t="shared" si="33"/>
        <v>94661.252415321898</v>
      </c>
    </row>
    <row r="1090" spans="1:7" x14ac:dyDescent="0.2">
      <c r="A1090" s="79">
        <v>44672</v>
      </c>
      <c r="B1090" s="77">
        <v>81774</v>
      </c>
      <c r="C1090" s="77">
        <v>82000</v>
      </c>
      <c r="E1090">
        <f t="shared" si="32"/>
        <v>2022</v>
      </c>
      <c r="F1090" s="57">
        <f>_xlfn.XLOOKUP(E1090,'Historical Metal Prices'!$L$4:$Z$4,'Historical Metal Prices'!$L$10:$Z$10)</f>
        <v>0.15765259160232237</v>
      </c>
      <c r="G1090" s="77">
        <f t="shared" si="33"/>
        <v>94665.883025688308</v>
      </c>
    </row>
    <row r="1091" spans="1:7" x14ac:dyDescent="0.2">
      <c r="A1091" s="79">
        <v>44671</v>
      </c>
      <c r="B1091" s="77">
        <v>81775</v>
      </c>
      <c r="C1091" s="77">
        <v>82000</v>
      </c>
      <c r="E1091">
        <f t="shared" si="32"/>
        <v>2022</v>
      </c>
      <c r="F1091" s="57">
        <f>_xlfn.XLOOKUP(E1091,'Historical Metal Prices'!$L$4:$Z$4,'Historical Metal Prices'!$L$10:$Z$10)</f>
        <v>0.15765259160232237</v>
      </c>
      <c r="G1091" s="77">
        <f t="shared" si="33"/>
        <v>94667.040678279911</v>
      </c>
    </row>
    <row r="1092" spans="1:7" x14ac:dyDescent="0.2">
      <c r="A1092" s="79">
        <v>44670</v>
      </c>
      <c r="B1092" s="77">
        <v>81779</v>
      </c>
      <c r="C1092" s="77">
        <v>82000</v>
      </c>
      <c r="E1092">
        <f t="shared" si="32"/>
        <v>2022</v>
      </c>
      <c r="F1092" s="57">
        <f>_xlfn.XLOOKUP(E1092,'Historical Metal Prices'!$L$4:$Z$4,'Historical Metal Prices'!$L$10:$Z$10)</f>
        <v>0.15765259160232237</v>
      </c>
      <c r="G1092" s="77">
        <f t="shared" si="33"/>
        <v>94671.671288646321</v>
      </c>
    </row>
    <row r="1093" spans="1:7" ht="16" x14ac:dyDescent="0.2">
      <c r="A1093" s="79">
        <v>44669</v>
      </c>
      <c r="B1093" s="77">
        <v>81800</v>
      </c>
      <c r="C1093" s="78" t="s">
        <v>481</v>
      </c>
      <c r="E1093">
        <f t="shared" si="32"/>
        <v>2022</v>
      </c>
      <c r="F1093" s="57">
        <f>_xlfn.XLOOKUP(E1093,'Historical Metal Prices'!$L$4:$Z$4,'Historical Metal Prices'!$L$10:$Z$10)</f>
        <v>0.15765259160232237</v>
      </c>
      <c r="G1093" s="77">
        <f t="shared" si="33"/>
        <v>94695.981993069974</v>
      </c>
    </row>
    <row r="1094" spans="1:7" ht="16" x14ac:dyDescent="0.2">
      <c r="A1094" s="79">
        <v>44666</v>
      </c>
      <c r="B1094" s="77">
        <v>81800</v>
      </c>
      <c r="C1094" s="78" t="s">
        <v>481</v>
      </c>
      <c r="E1094">
        <f t="shared" si="32"/>
        <v>2022</v>
      </c>
      <c r="F1094" s="57">
        <f>_xlfn.XLOOKUP(E1094,'Historical Metal Prices'!$L$4:$Z$4,'Historical Metal Prices'!$L$10:$Z$10)</f>
        <v>0.15765259160232237</v>
      </c>
      <c r="G1094" s="77">
        <f t="shared" si="33"/>
        <v>94695.981993069974</v>
      </c>
    </row>
    <row r="1095" spans="1:7" x14ac:dyDescent="0.2">
      <c r="A1095" s="79">
        <v>44665</v>
      </c>
      <c r="B1095" s="77">
        <v>81800</v>
      </c>
      <c r="C1095" s="77">
        <v>82000</v>
      </c>
      <c r="E1095">
        <f t="shared" si="32"/>
        <v>2022</v>
      </c>
      <c r="F1095" s="57">
        <f>_xlfn.XLOOKUP(E1095,'Historical Metal Prices'!$L$4:$Z$4,'Historical Metal Prices'!$L$10:$Z$10)</f>
        <v>0.15765259160232237</v>
      </c>
      <c r="G1095" s="77">
        <f t="shared" si="33"/>
        <v>94695.981993069974</v>
      </c>
    </row>
    <row r="1096" spans="1:7" x14ac:dyDescent="0.2">
      <c r="A1096" s="79">
        <v>44664</v>
      </c>
      <c r="B1096" s="77">
        <v>81803</v>
      </c>
      <c r="C1096" s="77">
        <v>82000</v>
      </c>
      <c r="E1096">
        <f t="shared" si="32"/>
        <v>2022</v>
      </c>
      <c r="F1096" s="57">
        <f>_xlfn.XLOOKUP(E1096,'Historical Metal Prices'!$L$4:$Z$4,'Historical Metal Prices'!$L$10:$Z$10)</f>
        <v>0.15765259160232237</v>
      </c>
      <c r="G1096" s="77">
        <f t="shared" si="33"/>
        <v>94699.454950844782</v>
      </c>
    </row>
    <row r="1097" spans="1:7" x14ac:dyDescent="0.2">
      <c r="A1097" s="79">
        <v>44663</v>
      </c>
      <c r="B1097" s="77">
        <v>81801</v>
      </c>
      <c r="C1097" s="77">
        <v>82000</v>
      </c>
      <c r="E1097">
        <f t="shared" si="32"/>
        <v>2022</v>
      </c>
      <c r="F1097" s="57">
        <f>_xlfn.XLOOKUP(E1097,'Historical Metal Prices'!$L$4:$Z$4,'Historical Metal Prices'!$L$10:$Z$10)</f>
        <v>0.15765259160232237</v>
      </c>
      <c r="G1097" s="77">
        <f t="shared" si="33"/>
        <v>94697.139645661577</v>
      </c>
    </row>
    <row r="1098" spans="1:7" x14ac:dyDescent="0.2">
      <c r="A1098" s="79">
        <v>44662</v>
      </c>
      <c r="B1098" s="77">
        <v>81804</v>
      </c>
      <c r="C1098" s="77">
        <v>82000</v>
      </c>
      <c r="E1098">
        <f t="shared" si="32"/>
        <v>2022</v>
      </c>
      <c r="F1098" s="57">
        <f>_xlfn.XLOOKUP(E1098,'Historical Metal Prices'!$L$4:$Z$4,'Historical Metal Prices'!$L$10:$Z$10)</f>
        <v>0.15765259160232237</v>
      </c>
      <c r="G1098" s="77">
        <f t="shared" si="33"/>
        <v>94700.612603436384</v>
      </c>
    </row>
    <row r="1099" spans="1:7" x14ac:dyDescent="0.2">
      <c r="A1099" s="79">
        <v>44659</v>
      </c>
      <c r="B1099" s="77">
        <v>81817</v>
      </c>
      <c r="C1099" s="77">
        <v>82000</v>
      </c>
      <c r="E1099">
        <f t="shared" ref="E1099:E1162" si="34">YEAR(A1099)</f>
        <v>2022</v>
      </c>
      <c r="F1099" s="57">
        <f>_xlfn.XLOOKUP(E1099,'Historical Metal Prices'!$L$4:$Z$4,'Historical Metal Prices'!$L$10:$Z$10)</f>
        <v>0.15765259160232237</v>
      </c>
      <c r="G1099" s="77">
        <f t="shared" ref="G1099:G1162" si="35">IFERROR(B1099*(1+F1099),G1100)</f>
        <v>94715.662087127203</v>
      </c>
    </row>
    <row r="1100" spans="1:7" x14ac:dyDescent="0.2">
      <c r="A1100" s="79">
        <v>44658</v>
      </c>
      <c r="B1100" s="77">
        <v>81820</v>
      </c>
      <c r="C1100" s="77">
        <v>82000</v>
      </c>
      <c r="E1100">
        <f t="shared" si="34"/>
        <v>2022</v>
      </c>
      <c r="F1100" s="57">
        <f>_xlfn.XLOOKUP(E1100,'Historical Metal Prices'!$L$4:$Z$4,'Historical Metal Prices'!$L$10:$Z$10)</f>
        <v>0.15765259160232237</v>
      </c>
      <c r="G1100" s="77">
        <f t="shared" si="35"/>
        <v>94719.13504490201</v>
      </c>
    </row>
    <row r="1101" spans="1:7" x14ac:dyDescent="0.2">
      <c r="A1101" s="79">
        <v>44657</v>
      </c>
      <c r="B1101" s="77">
        <v>81820</v>
      </c>
      <c r="C1101" s="77">
        <v>82000</v>
      </c>
      <c r="E1101">
        <f t="shared" si="34"/>
        <v>2022</v>
      </c>
      <c r="F1101" s="57">
        <f>_xlfn.XLOOKUP(E1101,'Historical Metal Prices'!$L$4:$Z$4,'Historical Metal Prices'!$L$10:$Z$10)</f>
        <v>0.15765259160232237</v>
      </c>
      <c r="G1101" s="77">
        <f t="shared" si="35"/>
        <v>94719.13504490201</v>
      </c>
    </row>
    <row r="1102" spans="1:7" x14ac:dyDescent="0.2">
      <c r="A1102" s="79">
        <v>44656</v>
      </c>
      <c r="B1102" s="77">
        <v>81823</v>
      </c>
      <c r="C1102" s="77">
        <v>82000</v>
      </c>
      <c r="E1102">
        <f t="shared" si="34"/>
        <v>2022</v>
      </c>
      <c r="F1102" s="57">
        <f>_xlfn.XLOOKUP(E1102,'Historical Metal Prices'!$L$4:$Z$4,'Historical Metal Prices'!$L$10:$Z$10)</f>
        <v>0.15765259160232237</v>
      </c>
      <c r="G1102" s="77">
        <f t="shared" si="35"/>
        <v>94722.608002676818</v>
      </c>
    </row>
    <row r="1103" spans="1:7" x14ac:dyDescent="0.2">
      <c r="A1103" s="79">
        <v>44655</v>
      </c>
      <c r="B1103" s="77">
        <v>81822</v>
      </c>
      <c r="C1103" s="77">
        <v>82000</v>
      </c>
      <c r="E1103">
        <f t="shared" si="34"/>
        <v>2022</v>
      </c>
      <c r="F1103" s="57">
        <f>_xlfn.XLOOKUP(E1103,'Historical Metal Prices'!$L$4:$Z$4,'Historical Metal Prices'!$L$10:$Z$10)</f>
        <v>0.15765259160232237</v>
      </c>
      <c r="G1103" s="77">
        <f t="shared" si="35"/>
        <v>94721.450350085215</v>
      </c>
    </row>
    <row r="1104" spans="1:7" x14ac:dyDescent="0.2">
      <c r="A1104" s="79">
        <v>44652</v>
      </c>
      <c r="B1104" s="77">
        <v>81838</v>
      </c>
      <c r="C1104" s="77">
        <v>82000</v>
      </c>
      <c r="E1104">
        <f t="shared" si="34"/>
        <v>2022</v>
      </c>
      <c r="F1104" s="57">
        <f>_xlfn.XLOOKUP(E1104,'Historical Metal Prices'!$L$4:$Z$4,'Historical Metal Prices'!$L$10:$Z$10)</f>
        <v>0.15765259160232237</v>
      </c>
      <c r="G1104" s="77">
        <f t="shared" si="35"/>
        <v>94739.972791550856</v>
      </c>
    </row>
    <row r="1105" spans="1:7" x14ac:dyDescent="0.2">
      <c r="A1105" s="79">
        <v>44651</v>
      </c>
      <c r="B1105" s="77">
        <v>81841</v>
      </c>
      <c r="C1105" s="77">
        <v>82000</v>
      </c>
      <c r="E1105">
        <f t="shared" si="34"/>
        <v>2022</v>
      </c>
      <c r="F1105" s="57">
        <f>_xlfn.XLOOKUP(E1105,'Historical Metal Prices'!$L$4:$Z$4,'Historical Metal Prices'!$L$10:$Z$10)</f>
        <v>0.15765259160232237</v>
      </c>
      <c r="G1105" s="77">
        <f t="shared" si="35"/>
        <v>94743.445749325663</v>
      </c>
    </row>
    <row r="1106" spans="1:7" x14ac:dyDescent="0.2">
      <c r="A1106" s="79">
        <v>44650</v>
      </c>
      <c r="B1106" s="77">
        <v>81837</v>
      </c>
      <c r="C1106" s="77">
        <v>82865</v>
      </c>
      <c r="E1106">
        <f t="shared" si="34"/>
        <v>2022</v>
      </c>
      <c r="F1106" s="57">
        <f>_xlfn.XLOOKUP(E1106,'Historical Metal Prices'!$L$4:$Z$4,'Historical Metal Prices'!$L$10:$Z$10)</f>
        <v>0.15765259160232237</v>
      </c>
      <c r="G1106" s="77">
        <f t="shared" si="35"/>
        <v>94738.815138959253</v>
      </c>
    </row>
    <row r="1107" spans="1:7" x14ac:dyDescent="0.2">
      <c r="A1107" s="79">
        <v>44649</v>
      </c>
      <c r="B1107" s="77">
        <v>81840</v>
      </c>
      <c r="C1107" s="77">
        <v>82000</v>
      </c>
      <c r="E1107">
        <f t="shared" si="34"/>
        <v>2022</v>
      </c>
      <c r="F1107" s="57">
        <f>_xlfn.XLOOKUP(E1107,'Historical Metal Prices'!$L$4:$Z$4,'Historical Metal Prices'!$L$10:$Z$10)</f>
        <v>0.15765259160232237</v>
      </c>
      <c r="G1107" s="77">
        <f t="shared" si="35"/>
        <v>94742.288096734061</v>
      </c>
    </row>
    <row r="1108" spans="1:7" x14ac:dyDescent="0.2">
      <c r="A1108" s="79">
        <v>44648</v>
      </c>
      <c r="B1108" s="77">
        <v>81843</v>
      </c>
      <c r="C1108" s="77">
        <v>82000</v>
      </c>
      <c r="E1108">
        <f t="shared" si="34"/>
        <v>2022</v>
      </c>
      <c r="F1108" s="57">
        <f>_xlfn.XLOOKUP(E1108,'Historical Metal Prices'!$L$4:$Z$4,'Historical Metal Prices'!$L$10:$Z$10)</f>
        <v>0.15765259160232237</v>
      </c>
      <c r="G1108" s="77">
        <f t="shared" si="35"/>
        <v>94745.761054508868</v>
      </c>
    </row>
    <row r="1109" spans="1:7" x14ac:dyDescent="0.2">
      <c r="A1109" s="79">
        <v>44645</v>
      </c>
      <c r="B1109" s="77">
        <v>81859</v>
      </c>
      <c r="C1109" s="77">
        <v>82840</v>
      </c>
      <c r="E1109">
        <f t="shared" si="34"/>
        <v>2022</v>
      </c>
      <c r="F1109" s="57">
        <f>_xlfn.XLOOKUP(E1109,'Historical Metal Prices'!$L$4:$Z$4,'Historical Metal Prices'!$L$10:$Z$10)</f>
        <v>0.15765259160232237</v>
      </c>
      <c r="G1109" s="77">
        <f t="shared" si="35"/>
        <v>94764.283495974509</v>
      </c>
    </row>
    <row r="1110" spans="1:7" x14ac:dyDescent="0.2">
      <c r="A1110" s="79">
        <v>44644</v>
      </c>
      <c r="B1110" s="77">
        <v>81858</v>
      </c>
      <c r="C1110" s="77">
        <v>82640</v>
      </c>
      <c r="E1110">
        <f t="shared" si="34"/>
        <v>2022</v>
      </c>
      <c r="F1110" s="57">
        <f>_xlfn.XLOOKUP(E1110,'Historical Metal Prices'!$L$4:$Z$4,'Historical Metal Prices'!$L$10:$Z$10)</f>
        <v>0.15765259160232237</v>
      </c>
      <c r="G1110" s="77">
        <f t="shared" si="35"/>
        <v>94763.125843382906</v>
      </c>
    </row>
    <row r="1111" spans="1:7" x14ac:dyDescent="0.2">
      <c r="A1111" s="79">
        <v>44643</v>
      </c>
      <c r="B1111" s="77">
        <v>81859</v>
      </c>
      <c r="C1111" s="77">
        <v>82000</v>
      </c>
      <c r="E1111">
        <f t="shared" si="34"/>
        <v>2022</v>
      </c>
      <c r="F1111" s="57">
        <f>_xlfn.XLOOKUP(E1111,'Historical Metal Prices'!$L$4:$Z$4,'Historical Metal Prices'!$L$10:$Z$10)</f>
        <v>0.15765259160232237</v>
      </c>
      <c r="G1111" s="77">
        <f t="shared" si="35"/>
        <v>94764.283495974509</v>
      </c>
    </row>
    <row r="1112" spans="1:7" x14ac:dyDescent="0.2">
      <c r="A1112" s="79">
        <v>44642</v>
      </c>
      <c r="B1112" s="77">
        <v>81862</v>
      </c>
      <c r="C1112" s="77">
        <v>82000</v>
      </c>
      <c r="E1112">
        <f t="shared" si="34"/>
        <v>2022</v>
      </c>
      <c r="F1112" s="57">
        <f>_xlfn.XLOOKUP(E1112,'Historical Metal Prices'!$L$4:$Z$4,'Historical Metal Prices'!$L$10:$Z$10)</f>
        <v>0.15765259160232237</v>
      </c>
      <c r="G1112" s="77">
        <f t="shared" si="35"/>
        <v>94767.756453749316</v>
      </c>
    </row>
    <row r="1113" spans="1:7" x14ac:dyDescent="0.2">
      <c r="A1113" s="79">
        <v>44641</v>
      </c>
      <c r="B1113" s="77">
        <v>81865</v>
      </c>
      <c r="C1113" s="77">
        <v>82000</v>
      </c>
      <c r="E1113">
        <f t="shared" si="34"/>
        <v>2022</v>
      </c>
      <c r="F1113" s="57">
        <f>_xlfn.XLOOKUP(E1113,'Historical Metal Prices'!$L$4:$Z$4,'Historical Metal Prices'!$L$10:$Z$10)</f>
        <v>0.15765259160232237</v>
      </c>
      <c r="G1113" s="77">
        <f t="shared" si="35"/>
        <v>94771.229411524124</v>
      </c>
    </row>
    <row r="1114" spans="1:7" x14ac:dyDescent="0.2">
      <c r="A1114" s="79">
        <v>44638</v>
      </c>
      <c r="B1114" s="77">
        <v>81881</v>
      </c>
      <c r="C1114" s="77">
        <v>82000</v>
      </c>
      <c r="E1114">
        <f t="shared" si="34"/>
        <v>2022</v>
      </c>
      <c r="F1114" s="57">
        <f>_xlfn.XLOOKUP(E1114,'Historical Metal Prices'!$L$4:$Z$4,'Historical Metal Prices'!$L$10:$Z$10)</f>
        <v>0.15765259160232237</v>
      </c>
      <c r="G1114" s="77">
        <f t="shared" si="35"/>
        <v>94789.751852989764</v>
      </c>
    </row>
    <row r="1115" spans="1:7" x14ac:dyDescent="0.2">
      <c r="A1115" s="79">
        <v>44637</v>
      </c>
      <c r="B1115" s="77">
        <v>81880</v>
      </c>
      <c r="C1115" s="77">
        <v>82000</v>
      </c>
      <c r="E1115">
        <f t="shared" si="34"/>
        <v>2022</v>
      </c>
      <c r="F1115" s="57">
        <f>_xlfn.XLOOKUP(E1115,'Historical Metal Prices'!$L$4:$Z$4,'Historical Metal Prices'!$L$10:$Z$10)</f>
        <v>0.15765259160232237</v>
      </c>
      <c r="G1115" s="77">
        <f t="shared" si="35"/>
        <v>94788.594200398162</v>
      </c>
    </row>
    <row r="1116" spans="1:7" x14ac:dyDescent="0.2">
      <c r="A1116" s="79">
        <v>44636</v>
      </c>
      <c r="B1116" s="77">
        <v>81881</v>
      </c>
      <c r="C1116" s="77">
        <v>82000</v>
      </c>
      <c r="E1116">
        <f t="shared" si="34"/>
        <v>2022</v>
      </c>
      <c r="F1116" s="57">
        <f>_xlfn.XLOOKUP(E1116,'Historical Metal Prices'!$L$4:$Z$4,'Historical Metal Prices'!$L$10:$Z$10)</f>
        <v>0.15765259160232237</v>
      </c>
      <c r="G1116" s="77">
        <f t="shared" si="35"/>
        <v>94789.751852989764</v>
      </c>
    </row>
    <row r="1117" spans="1:7" x14ac:dyDescent="0.2">
      <c r="A1117" s="79">
        <v>44635</v>
      </c>
      <c r="B1117" s="77">
        <v>81884</v>
      </c>
      <c r="C1117" s="77">
        <v>82000</v>
      </c>
      <c r="E1117">
        <f t="shared" si="34"/>
        <v>2022</v>
      </c>
      <c r="F1117" s="57">
        <f>_xlfn.XLOOKUP(E1117,'Historical Metal Prices'!$L$4:$Z$4,'Historical Metal Prices'!$L$10:$Z$10)</f>
        <v>0.15765259160232237</v>
      </c>
      <c r="G1117" s="77">
        <f t="shared" si="35"/>
        <v>94793.224810764572</v>
      </c>
    </row>
    <row r="1118" spans="1:7" x14ac:dyDescent="0.2">
      <c r="A1118" s="79">
        <v>44634</v>
      </c>
      <c r="B1118" s="77">
        <v>81886</v>
      </c>
      <c r="C1118" s="77">
        <v>82000</v>
      </c>
      <c r="E1118">
        <f t="shared" si="34"/>
        <v>2022</v>
      </c>
      <c r="F1118" s="57">
        <f>_xlfn.XLOOKUP(E1118,'Historical Metal Prices'!$L$4:$Z$4,'Historical Metal Prices'!$L$10:$Z$10)</f>
        <v>0.15765259160232237</v>
      </c>
      <c r="G1118" s="77">
        <f t="shared" si="35"/>
        <v>94795.540115947762</v>
      </c>
    </row>
    <row r="1119" spans="1:7" x14ac:dyDescent="0.2">
      <c r="A1119" s="79">
        <v>44631</v>
      </c>
      <c r="B1119" s="77">
        <v>81900</v>
      </c>
      <c r="C1119" s="77">
        <v>82000</v>
      </c>
      <c r="E1119">
        <f t="shared" si="34"/>
        <v>2022</v>
      </c>
      <c r="F1119" s="57">
        <f>_xlfn.XLOOKUP(E1119,'Historical Metal Prices'!$L$4:$Z$4,'Historical Metal Prices'!$L$10:$Z$10)</f>
        <v>0.15765259160232237</v>
      </c>
      <c r="G1119" s="77">
        <f t="shared" si="35"/>
        <v>94811.747252230198</v>
      </c>
    </row>
    <row r="1120" spans="1:7" x14ac:dyDescent="0.2">
      <c r="A1120" s="79">
        <v>44630</v>
      </c>
      <c r="B1120" s="77">
        <v>81900</v>
      </c>
      <c r="C1120" s="77">
        <v>82650</v>
      </c>
      <c r="E1120">
        <f t="shared" si="34"/>
        <v>2022</v>
      </c>
      <c r="F1120" s="57">
        <f>_xlfn.XLOOKUP(E1120,'Historical Metal Prices'!$L$4:$Z$4,'Historical Metal Prices'!$L$10:$Z$10)</f>
        <v>0.15765259160232237</v>
      </c>
      <c r="G1120" s="77">
        <f t="shared" si="35"/>
        <v>94811.747252230198</v>
      </c>
    </row>
    <row r="1121" spans="1:7" x14ac:dyDescent="0.2">
      <c r="A1121" s="79">
        <v>44629</v>
      </c>
      <c r="B1121" s="77">
        <v>81750</v>
      </c>
      <c r="C1121" s="77">
        <v>82545</v>
      </c>
      <c r="E1121">
        <f t="shared" si="34"/>
        <v>2022</v>
      </c>
      <c r="F1121" s="57">
        <f>_xlfn.XLOOKUP(E1121,'Historical Metal Prices'!$L$4:$Z$4,'Historical Metal Prices'!$L$10:$Z$10)</f>
        <v>0.15765259160232237</v>
      </c>
      <c r="G1121" s="77">
        <f t="shared" si="35"/>
        <v>94638.099363489848</v>
      </c>
    </row>
    <row r="1122" spans="1:7" x14ac:dyDescent="0.2">
      <c r="A1122" s="79">
        <v>44628</v>
      </c>
      <c r="B1122" s="77">
        <v>81499</v>
      </c>
      <c r="C1122" s="77">
        <v>81795</v>
      </c>
      <c r="E1122">
        <f t="shared" si="34"/>
        <v>2022</v>
      </c>
      <c r="F1122" s="57">
        <f>_xlfn.XLOOKUP(E1122,'Historical Metal Prices'!$L$4:$Z$4,'Historical Metal Prices'!$L$10:$Z$10)</f>
        <v>0.15765259160232237</v>
      </c>
      <c r="G1122" s="77">
        <f t="shared" si="35"/>
        <v>94347.528562997672</v>
      </c>
    </row>
    <row r="1123" spans="1:7" x14ac:dyDescent="0.2">
      <c r="A1123" s="79">
        <v>44627</v>
      </c>
      <c r="B1123" s="77">
        <v>78999</v>
      </c>
      <c r="C1123" s="77">
        <v>79295</v>
      </c>
      <c r="E1123">
        <f t="shared" si="34"/>
        <v>2022</v>
      </c>
      <c r="F1123" s="57">
        <f>_xlfn.XLOOKUP(E1123,'Historical Metal Prices'!$L$4:$Z$4,'Historical Metal Prices'!$L$10:$Z$10)</f>
        <v>0.15765259160232237</v>
      </c>
      <c r="G1123" s="77">
        <f t="shared" si="35"/>
        <v>91453.397083991862</v>
      </c>
    </row>
    <row r="1124" spans="1:7" x14ac:dyDescent="0.2">
      <c r="A1124" s="79">
        <v>44624</v>
      </c>
      <c r="B1124" s="77">
        <v>75503</v>
      </c>
      <c r="C1124" s="77">
        <v>75800</v>
      </c>
      <c r="E1124">
        <f t="shared" si="34"/>
        <v>2022</v>
      </c>
      <c r="F1124" s="57">
        <f>_xlfn.XLOOKUP(E1124,'Historical Metal Prices'!$L$4:$Z$4,'Historical Metal Prices'!$L$10:$Z$10)</f>
        <v>0.15765259160232237</v>
      </c>
      <c r="G1124" s="77">
        <f t="shared" si="35"/>
        <v>87406.243623750139</v>
      </c>
    </row>
    <row r="1125" spans="1:7" x14ac:dyDescent="0.2">
      <c r="A1125" s="79">
        <v>44623</v>
      </c>
      <c r="B1125" s="77">
        <v>75500</v>
      </c>
      <c r="C1125" s="77">
        <v>75800</v>
      </c>
      <c r="E1125">
        <f t="shared" si="34"/>
        <v>2022</v>
      </c>
      <c r="F1125" s="57">
        <f>_xlfn.XLOOKUP(E1125,'Historical Metal Prices'!$L$4:$Z$4,'Historical Metal Prices'!$L$10:$Z$10)</f>
        <v>0.15765259160232237</v>
      </c>
      <c r="G1125" s="77">
        <f t="shared" si="35"/>
        <v>87402.770665975346</v>
      </c>
    </row>
    <row r="1126" spans="1:7" x14ac:dyDescent="0.2">
      <c r="A1126" s="79">
        <v>44622</v>
      </c>
      <c r="B1126" s="77">
        <v>73690</v>
      </c>
      <c r="C1126" s="77">
        <v>75060</v>
      </c>
      <c r="E1126">
        <f t="shared" si="34"/>
        <v>2022</v>
      </c>
      <c r="F1126" s="57">
        <f>_xlfn.XLOOKUP(E1126,'Historical Metal Prices'!$L$4:$Z$4,'Historical Metal Prices'!$L$10:$Z$10)</f>
        <v>0.15765259160232237</v>
      </c>
      <c r="G1126" s="77">
        <f t="shared" si="35"/>
        <v>85307.419475175135</v>
      </c>
    </row>
    <row r="1127" spans="1:7" x14ac:dyDescent="0.2">
      <c r="A1127" s="79">
        <v>44621</v>
      </c>
      <c r="B1127" s="77">
        <v>73704</v>
      </c>
      <c r="C1127" s="77">
        <v>74000</v>
      </c>
      <c r="E1127">
        <f t="shared" si="34"/>
        <v>2022</v>
      </c>
      <c r="F1127" s="57">
        <f>_xlfn.XLOOKUP(E1127,'Historical Metal Prices'!$L$4:$Z$4,'Historical Metal Prices'!$L$10:$Z$10)</f>
        <v>0.15765259160232237</v>
      </c>
      <c r="G1127" s="77">
        <f t="shared" si="35"/>
        <v>85323.62661145757</v>
      </c>
    </row>
    <row r="1128" spans="1:7" x14ac:dyDescent="0.2">
      <c r="A1128" s="79">
        <v>44620</v>
      </c>
      <c r="B1128" s="77">
        <v>73718</v>
      </c>
      <c r="C1128" s="77">
        <v>74000</v>
      </c>
      <c r="E1128">
        <f t="shared" si="34"/>
        <v>2022</v>
      </c>
      <c r="F1128" s="57">
        <f>_xlfn.XLOOKUP(E1128,'Historical Metal Prices'!$L$4:$Z$4,'Historical Metal Prices'!$L$10:$Z$10)</f>
        <v>0.15765259160232237</v>
      </c>
      <c r="G1128" s="77">
        <f t="shared" si="35"/>
        <v>85339.833747740005</v>
      </c>
    </row>
    <row r="1129" spans="1:7" x14ac:dyDescent="0.2">
      <c r="A1129" s="79">
        <v>44617</v>
      </c>
      <c r="B1129" s="77">
        <v>73721</v>
      </c>
      <c r="C1129" s="77">
        <v>74000</v>
      </c>
      <c r="E1129">
        <f t="shared" si="34"/>
        <v>2022</v>
      </c>
      <c r="F1129" s="57">
        <f>_xlfn.XLOOKUP(E1129,'Historical Metal Prices'!$L$4:$Z$4,'Historical Metal Prices'!$L$10:$Z$10)</f>
        <v>0.15765259160232237</v>
      </c>
      <c r="G1129" s="77">
        <f t="shared" si="35"/>
        <v>85343.306705514813</v>
      </c>
    </row>
    <row r="1130" spans="1:7" x14ac:dyDescent="0.2">
      <c r="A1130" s="79">
        <v>44616</v>
      </c>
      <c r="B1130" s="77">
        <v>73722</v>
      </c>
      <c r="C1130" s="77">
        <v>73290</v>
      </c>
      <c r="E1130">
        <f t="shared" si="34"/>
        <v>2022</v>
      </c>
      <c r="F1130" s="57">
        <f>_xlfn.XLOOKUP(E1130,'Historical Metal Prices'!$L$4:$Z$4,'Historical Metal Prices'!$L$10:$Z$10)</f>
        <v>0.15765259160232237</v>
      </c>
      <c r="G1130" s="77">
        <f t="shared" si="35"/>
        <v>85344.464358106416</v>
      </c>
    </row>
    <row r="1131" spans="1:7" x14ac:dyDescent="0.2">
      <c r="A1131" s="79">
        <v>44615</v>
      </c>
      <c r="B1131" s="77">
        <v>73005</v>
      </c>
      <c r="C1131" s="77">
        <v>73290</v>
      </c>
      <c r="E1131">
        <f t="shared" si="34"/>
        <v>2022</v>
      </c>
      <c r="F1131" s="57">
        <f>_xlfn.XLOOKUP(E1131,'Historical Metal Prices'!$L$4:$Z$4,'Historical Metal Prices'!$L$10:$Z$10)</f>
        <v>0.15765259160232237</v>
      </c>
      <c r="G1131" s="77">
        <f t="shared" si="35"/>
        <v>84514.427449927549</v>
      </c>
    </row>
    <row r="1132" spans="1:7" x14ac:dyDescent="0.2">
      <c r="A1132" s="79">
        <v>44614</v>
      </c>
      <c r="B1132" s="77">
        <v>73002</v>
      </c>
      <c r="C1132" s="77">
        <v>73290</v>
      </c>
      <c r="E1132">
        <f t="shared" si="34"/>
        <v>2022</v>
      </c>
      <c r="F1132" s="57">
        <f>_xlfn.XLOOKUP(E1132,'Historical Metal Prices'!$L$4:$Z$4,'Historical Metal Prices'!$L$10:$Z$10)</f>
        <v>0.15765259160232237</v>
      </c>
      <c r="G1132" s="77">
        <f t="shared" si="35"/>
        <v>84510.954492152741</v>
      </c>
    </row>
    <row r="1133" spans="1:7" x14ac:dyDescent="0.2">
      <c r="A1133" s="79">
        <v>44613</v>
      </c>
      <c r="B1133" s="77">
        <v>72499</v>
      </c>
      <c r="C1133" s="77">
        <v>72780</v>
      </c>
      <c r="E1133">
        <f t="shared" si="34"/>
        <v>2022</v>
      </c>
      <c r="F1133" s="57">
        <f>_xlfn.XLOOKUP(E1133,'Historical Metal Prices'!$L$4:$Z$4,'Historical Metal Prices'!$L$10:$Z$10)</f>
        <v>0.15765259160232237</v>
      </c>
      <c r="G1133" s="77">
        <f t="shared" si="35"/>
        <v>83928.655238576772</v>
      </c>
    </row>
    <row r="1134" spans="1:7" x14ac:dyDescent="0.2">
      <c r="A1134" s="79">
        <v>44610</v>
      </c>
      <c r="B1134" s="77">
        <v>72502</v>
      </c>
      <c r="C1134" s="77">
        <v>72780</v>
      </c>
      <c r="E1134">
        <f t="shared" si="34"/>
        <v>2022</v>
      </c>
      <c r="F1134" s="57">
        <f>_xlfn.XLOOKUP(E1134,'Historical Metal Prices'!$L$4:$Z$4,'Historical Metal Prices'!$L$10:$Z$10)</f>
        <v>0.15765259160232237</v>
      </c>
      <c r="G1134" s="77">
        <f t="shared" si="35"/>
        <v>83932.128196351579</v>
      </c>
    </row>
    <row r="1135" spans="1:7" x14ac:dyDescent="0.2">
      <c r="A1135" s="79">
        <v>44609</v>
      </c>
      <c r="B1135" s="77">
        <v>70725</v>
      </c>
      <c r="C1135" s="77">
        <v>71000</v>
      </c>
      <c r="E1135">
        <f t="shared" si="34"/>
        <v>2022</v>
      </c>
      <c r="F1135" s="57">
        <f>_xlfn.XLOOKUP(E1135,'Historical Metal Prices'!$L$4:$Z$4,'Historical Metal Prices'!$L$10:$Z$10)</f>
        <v>0.15765259160232237</v>
      </c>
      <c r="G1135" s="77">
        <f t="shared" si="35"/>
        <v>81874.979541074252</v>
      </c>
    </row>
    <row r="1136" spans="1:7" x14ac:dyDescent="0.2">
      <c r="A1136" s="79">
        <v>44608</v>
      </c>
      <c r="B1136" s="77">
        <v>70715</v>
      </c>
      <c r="C1136" s="77">
        <v>71000</v>
      </c>
      <c r="E1136">
        <f t="shared" si="34"/>
        <v>2022</v>
      </c>
      <c r="F1136" s="57">
        <f>_xlfn.XLOOKUP(E1136,'Historical Metal Prices'!$L$4:$Z$4,'Historical Metal Prices'!$L$10:$Z$10)</f>
        <v>0.15765259160232237</v>
      </c>
      <c r="G1136" s="77">
        <f t="shared" si="35"/>
        <v>81863.403015158226</v>
      </c>
    </row>
    <row r="1137" spans="1:7" x14ac:dyDescent="0.2">
      <c r="A1137" s="79">
        <v>44607</v>
      </c>
      <c r="B1137" s="77">
        <v>70711</v>
      </c>
      <c r="C1137" s="77">
        <v>71000</v>
      </c>
      <c r="E1137">
        <f t="shared" si="34"/>
        <v>2022</v>
      </c>
      <c r="F1137" s="57">
        <f>_xlfn.XLOOKUP(E1137,'Historical Metal Prices'!$L$4:$Z$4,'Historical Metal Prices'!$L$10:$Z$10)</f>
        <v>0.15765259160232237</v>
      </c>
      <c r="G1137" s="77">
        <f t="shared" si="35"/>
        <v>81858.772404791816</v>
      </c>
    </row>
    <row r="1138" spans="1:7" x14ac:dyDescent="0.2">
      <c r="A1138" s="79">
        <v>44606</v>
      </c>
      <c r="B1138" s="77">
        <v>70717</v>
      </c>
      <c r="C1138" s="77">
        <v>71000</v>
      </c>
      <c r="E1138">
        <f t="shared" si="34"/>
        <v>2022</v>
      </c>
      <c r="F1138" s="57">
        <f>_xlfn.XLOOKUP(E1138,'Historical Metal Prices'!$L$4:$Z$4,'Historical Metal Prices'!$L$10:$Z$10)</f>
        <v>0.15765259160232237</v>
      </c>
      <c r="G1138" s="77">
        <f t="shared" si="35"/>
        <v>81865.718320341432</v>
      </c>
    </row>
    <row r="1139" spans="1:7" x14ac:dyDescent="0.2">
      <c r="A1139" s="79">
        <v>44603</v>
      </c>
      <c r="B1139" s="77">
        <v>70721</v>
      </c>
      <c r="C1139" s="77">
        <v>71000</v>
      </c>
      <c r="E1139">
        <f t="shared" si="34"/>
        <v>2022</v>
      </c>
      <c r="F1139" s="57">
        <f>_xlfn.XLOOKUP(E1139,'Historical Metal Prices'!$L$4:$Z$4,'Historical Metal Prices'!$L$10:$Z$10)</f>
        <v>0.15765259160232237</v>
      </c>
      <c r="G1139" s="77">
        <f t="shared" si="35"/>
        <v>81870.348930707842</v>
      </c>
    </row>
    <row r="1140" spans="1:7" x14ac:dyDescent="0.2">
      <c r="A1140" s="79">
        <v>44602</v>
      </c>
      <c r="B1140" s="77">
        <v>70721</v>
      </c>
      <c r="C1140" s="77">
        <v>71000</v>
      </c>
      <c r="E1140">
        <f t="shared" si="34"/>
        <v>2022</v>
      </c>
      <c r="F1140" s="57">
        <f>_xlfn.XLOOKUP(E1140,'Historical Metal Prices'!$L$4:$Z$4,'Historical Metal Prices'!$L$10:$Z$10)</f>
        <v>0.15765259160232237</v>
      </c>
      <c r="G1140" s="77">
        <f t="shared" si="35"/>
        <v>81870.348930707842</v>
      </c>
    </row>
    <row r="1141" spans="1:7" x14ac:dyDescent="0.2">
      <c r="A1141" s="79">
        <v>44601</v>
      </c>
      <c r="B1141" s="77">
        <v>70714</v>
      </c>
      <c r="C1141" s="77">
        <v>71000</v>
      </c>
      <c r="E1141">
        <f t="shared" si="34"/>
        <v>2022</v>
      </c>
      <c r="F1141" s="57">
        <f>_xlfn.XLOOKUP(E1141,'Historical Metal Prices'!$L$4:$Z$4,'Historical Metal Prices'!$L$10:$Z$10)</f>
        <v>0.15765259160232237</v>
      </c>
      <c r="G1141" s="77">
        <f t="shared" si="35"/>
        <v>81862.245362566624</v>
      </c>
    </row>
    <row r="1142" spans="1:7" x14ac:dyDescent="0.2">
      <c r="A1142" s="79">
        <v>44600</v>
      </c>
      <c r="B1142" s="77">
        <v>70710</v>
      </c>
      <c r="C1142" s="77">
        <v>71000</v>
      </c>
      <c r="E1142">
        <f t="shared" si="34"/>
        <v>2022</v>
      </c>
      <c r="F1142" s="57">
        <f>_xlfn.XLOOKUP(E1142,'Historical Metal Prices'!$L$4:$Z$4,'Historical Metal Prices'!$L$10:$Z$10)</f>
        <v>0.15765259160232237</v>
      </c>
      <c r="G1142" s="77">
        <f t="shared" si="35"/>
        <v>81857.614752200214</v>
      </c>
    </row>
    <row r="1143" spans="1:7" x14ac:dyDescent="0.2">
      <c r="A1143" s="79">
        <v>44599</v>
      </c>
      <c r="B1143" s="77">
        <v>70716</v>
      </c>
      <c r="C1143" s="77">
        <v>71000</v>
      </c>
      <c r="E1143">
        <f t="shared" si="34"/>
        <v>2022</v>
      </c>
      <c r="F1143" s="57">
        <f>_xlfn.XLOOKUP(E1143,'Historical Metal Prices'!$L$4:$Z$4,'Historical Metal Prices'!$L$10:$Z$10)</f>
        <v>0.15765259160232237</v>
      </c>
      <c r="G1143" s="77">
        <f t="shared" si="35"/>
        <v>81864.560667749829</v>
      </c>
    </row>
    <row r="1144" spans="1:7" x14ac:dyDescent="0.2">
      <c r="A1144" s="79">
        <v>44596</v>
      </c>
      <c r="B1144" s="77">
        <v>70720</v>
      </c>
      <c r="C1144" s="77">
        <v>71000</v>
      </c>
      <c r="E1144">
        <f t="shared" si="34"/>
        <v>2022</v>
      </c>
      <c r="F1144" s="57">
        <f>_xlfn.XLOOKUP(E1144,'Historical Metal Prices'!$L$4:$Z$4,'Historical Metal Prices'!$L$10:$Z$10)</f>
        <v>0.15765259160232237</v>
      </c>
      <c r="G1144" s="77">
        <f t="shared" si="35"/>
        <v>81869.191278116239</v>
      </c>
    </row>
    <row r="1145" spans="1:7" x14ac:dyDescent="0.2">
      <c r="A1145" s="79">
        <v>44595</v>
      </c>
      <c r="B1145" s="77">
        <v>70719</v>
      </c>
      <c r="C1145" s="77">
        <v>71000</v>
      </c>
      <c r="E1145">
        <f t="shared" si="34"/>
        <v>2022</v>
      </c>
      <c r="F1145" s="57">
        <f>_xlfn.XLOOKUP(E1145,'Historical Metal Prices'!$L$4:$Z$4,'Historical Metal Prices'!$L$10:$Z$10)</f>
        <v>0.15765259160232237</v>
      </c>
      <c r="G1145" s="77">
        <f t="shared" si="35"/>
        <v>81868.033625524637</v>
      </c>
    </row>
    <row r="1146" spans="1:7" x14ac:dyDescent="0.2">
      <c r="A1146" s="79">
        <v>44594</v>
      </c>
      <c r="B1146" s="77">
        <v>70709</v>
      </c>
      <c r="C1146" s="77">
        <v>71000</v>
      </c>
      <c r="E1146">
        <f t="shared" si="34"/>
        <v>2022</v>
      </c>
      <c r="F1146" s="57">
        <f>_xlfn.XLOOKUP(E1146,'Historical Metal Prices'!$L$4:$Z$4,'Historical Metal Prices'!$L$10:$Z$10)</f>
        <v>0.15765259160232237</v>
      </c>
      <c r="G1146" s="77">
        <f t="shared" si="35"/>
        <v>81856.457099608611</v>
      </c>
    </row>
    <row r="1147" spans="1:7" x14ac:dyDescent="0.2">
      <c r="A1147" s="79">
        <v>44593</v>
      </c>
      <c r="B1147" s="77">
        <v>70705</v>
      </c>
      <c r="C1147" s="77">
        <v>71000</v>
      </c>
      <c r="E1147">
        <f t="shared" si="34"/>
        <v>2022</v>
      </c>
      <c r="F1147" s="57">
        <f>_xlfn.XLOOKUP(E1147,'Historical Metal Prices'!$L$4:$Z$4,'Historical Metal Prices'!$L$10:$Z$10)</f>
        <v>0.15765259160232237</v>
      </c>
      <c r="G1147" s="77">
        <f t="shared" si="35"/>
        <v>81851.826489242201</v>
      </c>
    </row>
    <row r="1148" spans="1:7" x14ac:dyDescent="0.2">
      <c r="A1148" s="79">
        <v>44592</v>
      </c>
      <c r="B1148" s="77">
        <v>70714</v>
      </c>
      <c r="C1148" s="77">
        <v>71000</v>
      </c>
      <c r="E1148">
        <f t="shared" si="34"/>
        <v>2022</v>
      </c>
      <c r="F1148" s="57">
        <f>_xlfn.XLOOKUP(E1148,'Historical Metal Prices'!$L$4:$Z$4,'Historical Metal Prices'!$L$10:$Z$10)</f>
        <v>0.15765259160232237</v>
      </c>
      <c r="G1148" s="77">
        <f t="shared" si="35"/>
        <v>81862.245362566624</v>
      </c>
    </row>
    <row r="1149" spans="1:7" x14ac:dyDescent="0.2">
      <c r="A1149" s="79">
        <v>44589</v>
      </c>
      <c r="B1149" s="77">
        <v>70714</v>
      </c>
      <c r="C1149" s="77">
        <v>71000</v>
      </c>
      <c r="E1149">
        <f t="shared" si="34"/>
        <v>2022</v>
      </c>
      <c r="F1149" s="57">
        <f>_xlfn.XLOOKUP(E1149,'Historical Metal Prices'!$L$4:$Z$4,'Historical Metal Prices'!$L$10:$Z$10)</f>
        <v>0.15765259160232237</v>
      </c>
      <c r="G1149" s="77">
        <f t="shared" si="35"/>
        <v>81862.245362566624</v>
      </c>
    </row>
    <row r="1150" spans="1:7" x14ac:dyDescent="0.2">
      <c r="A1150" s="79">
        <v>44588</v>
      </c>
      <c r="B1150" s="77">
        <v>70714</v>
      </c>
      <c r="C1150" s="77">
        <v>71000</v>
      </c>
      <c r="E1150">
        <f t="shared" si="34"/>
        <v>2022</v>
      </c>
      <c r="F1150" s="57">
        <f>_xlfn.XLOOKUP(E1150,'Historical Metal Prices'!$L$4:$Z$4,'Historical Metal Prices'!$L$10:$Z$10)</f>
        <v>0.15765259160232237</v>
      </c>
      <c r="G1150" s="77">
        <f t="shared" si="35"/>
        <v>81862.245362566624</v>
      </c>
    </row>
    <row r="1151" spans="1:7" x14ac:dyDescent="0.2">
      <c r="A1151" s="79">
        <v>44587</v>
      </c>
      <c r="B1151" s="77">
        <v>70706</v>
      </c>
      <c r="C1151" s="77">
        <v>71000</v>
      </c>
      <c r="E1151">
        <f t="shared" si="34"/>
        <v>2022</v>
      </c>
      <c r="F1151" s="57">
        <f>_xlfn.XLOOKUP(E1151,'Historical Metal Prices'!$L$4:$Z$4,'Historical Metal Prices'!$L$10:$Z$10)</f>
        <v>0.15765259160232237</v>
      </c>
      <c r="G1151" s="77">
        <f t="shared" si="35"/>
        <v>81852.984141833804</v>
      </c>
    </row>
    <row r="1152" spans="1:7" x14ac:dyDescent="0.2">
      <c r="A1152" s="79">
        <v>44586</v>
      </c>
      <c r="B1152" s="77">
        <v>70704</v>
      </c>
      <c r="C1152" s="77">
        <v>71000</v>
      </c>
      <c r="E1152">
        <f t="shared" si="34"/>
        <v>2022</v>
      </c>
      <c r="F1152" s="57">
        <f>_xlfn.XLOOKUP(E1152,'Historical Metal Prices'!$L$4:$Z$4,'Historical Metal Prices'!$L$10:$Z$10)</f>
        <v>0.15765259160232237</v>
      </c>
      <c r="G1152" s="77">
        <f t="shared" si="35"/>
        <v>81850.668836650599</v>
      </c>
    </row>
    <row r="1153" spans="1:7" x14ac:dyDescent="0.2">
      <c r="A1153" s="79">
        <v>44585</v>
      </c>
      <c r="B1153" s="77">
        <v>71700</v>
      </c>
      <c r="C1153" s="77">
        <v>72000</v>
      </c>
      <c r="E1153">
        <f t="shared" si="34"/>
        <v>2022</v>
      </c>
      <c r="F1153" s="57">
        <f>_xlfn.XLOOKUP(E1153,'Historical Metal Prices'!$L$4:$Z$4,'Historical Metal Prices'!$L$10:$Z$10)</f>
        <v>0.15765259160232237</v>
      </c>
      <c r="G1153" s="77">
        <f t="shared" si="35"/>
        <v>83003.690817886512</v>
      </c>
    </row>
    <row r="1154" spans="1:7" x14ac:dyDescent="0.2">
      <c r="A1154" s="79">
        <v>44582</v>
      </c>
      <c r="B1154" s="77">
        <v>71644</v>
      </c>
      <c r="C1154" s="77">
        <v>72000</v>
      </c>
      <c r="E1154">
        <f t="shared" si="34"/>
        <v>2022</v>
      </c>
      <c r="F1154" s="57">
        <f>_xlfn.XLOOKUP(E1154,'Historical Metal Prices'!$L$4:$Z$4,'Historical Metal Prices'!$L$10:$Z$10)</f>
        <v>0.15765259160232237</v>
      </c>
      <c r="G1154" s="77">
        <f t="shared" si="35"/>
        <v>82938.862272756785</v>
      </c>
    </row>
    <row r="1155" spans="1:7" x14ac:dyDescent="0.2">
      <c r="A1155" s="79">
        <v>44581</v>
      </c>
      <c r="B1155" s="77">
        <v>71649</v>
      </c>
      <c r="C1155" s="77">
        <v>70500</v>
      </c>
      <c r="E1155">
        <f t="shared" si="34"/>
        <v>2022</v>
      </c>
      <c r="F1155" s="57">
        <f>_xlfn.XLOOKUP(E1155,'Historical Metal Prices'!$L$4:$Z$4,'Historical Metal Prices'!$L$10:$Z$10)</f>
        <v>0.15765259160232237</v>
      </c>
      <c r="G1155" s="77">
        <f t="shared" si="35"/>
        <v>82944.650535714798</v>
      </c>
    </row>
    <row r="1156" spans="1:7" x14ac:dyDescent="0.2">
      <c r="A1156" s="79">
        <v>44580</v>
      </c>
      <c r="B1156" s="77">
        <v>70151</v>
      </c>
      <c r="C1156" s="77">
        <v>70500</v>
      </c>
      <c r="E1156">
        <f t="shared" si="34"/>
        <v>2022</v>
      </c>
      <c r="F1156" s="57">
        <f>_xlfn.XLOOKUP(E1156,'Historical Metal Prices'!$L$4:$Z$4,'Historical Metal Prices'!$L$10:$Z$10)</f>
        <v>0.15765259160232237</v>
      </c>
      <c r="G1156" s="77">
        <f t="shared" si="35"/>
        <v>81210.486953494517</v>
      </c>
    </row>
    <row r="1157" spans="1:7" x14ac:dyDescent="0.2">
      <c r="A1157" s="79">
        <v>44579</v>
      </c>
      <c r="B1157" s="77">
        <v>70150</v>
      </c>
      <c r="C1157" s="77">
        <v>70500</v>
      </c>
      <c r="E1157">
        <f t="shared" si="34"/>
        <v>2022</v>
      </c>
      <c r="F1157" s="57">
        <f>_xlfn.XLOOKUP(E1157,'Historical Metal Prices'!$L$4:$Z$4,'Historical Metal Prices'!$L$10:$Z$10)</f>
        <v>0.15765259160232237</v>
      </c>
      <c r="G1157" s="77">
        <f t="shared" si="35"/>
        <v>81209.329300902915</v>
      </c>
    </row>
    <row r="1158" spans="1:7" x14ac:dyDescent="0.2">
      <c r="A1158" s="79">
        <v>44578</v>
      </c>
      <c r="B1158" s="77">
        <v>70149</v>
      </c>
      <c r="C1158" s="77">
        <v>70500</v>
      </c>
      <c r="E1158">
        <f t="shared" si="34"/>
        <v>2022</v>
      </c>
      <c r="F1158" s="57">
        <f>_xlfn.XLOOKUP(E1158,'Historical Metal Prices'!$L$4:$Z$4,'Historical Metal Prices'!$L$10:$Z$10)</f>
        <v>0.15765259160232237</v>
      </c>
      <c r="G1158" s="77">
        <f t="shared" si="35"/>
        <v>81208.171648311312</v>
      </c>
    </row>
    <row r="1159" spans="1:7" x14ac:dyDescent="0.2">
      <c r="A1159" s="79">
        <v>44575</v>
      </c>
      <c r="B1159" s="77">
        <v>70171</v>
      </c>
      <c r="C1159" s="77">
        <v>70500</v>
      </c>
      <c r="E1159">
        <f t="shared" si="34"/>
        <v>2022</v>
      </c>
      <c r="F1159" s="57">
        <f>_xlfn.XLOOKUP(E1159,'Historical Metal Prices'!$L$4:$Z$4,'Historical Metal Prices'!$L$10:$Z$10)</f>
        <v>0.15765259160232237</v>
      </c>
      <c r="G1159" s="77">
        <f t="shared" si="35"/>
        <v>81233.640005326568</v>
      </c>
    </row>
    <row r="1160" spans="1:7" x14ac:dyDescent="0.2">
      <c r="A1160" s="79">
        <v>44574</v>
      </c>
      <c r="B1160" s="77">
        <v>70171</v>
      </c>
      <c r="C1160" s="77">
        <v>70500</v>
      </c>
      <c r="E1160">
        <f t="shared" si="34"/>
        <v>2022</v>
      </c>
      <c r="F1160" s="57">
        <f>_xlfn.XLOOKUP(E1160,'Historical Metal Prices'!$L$4:$Z$4,'Historical Metal Prices'!$L$10:$Z$10)</f>
        <v>0.15765259160232237</v>
      </c>
      <c r="G1160" s="77">
        <f t="shared" si="35"/>
        <v>81233.640005326568</v>
      </c>
    </row>
    <row r="1161" spans="1:7" x14ac:dyDescent="0.2">
      <c r="A1161" s="79">
        <v>44573</v>
      </c>
      <c r="B1161" s="77">
        <v>70165</v>
      </c>
      <c r="C1161" s="77">
        <v>70500</v>
      </c>
      <c r="E1161">
        <f t="shared" si="34"/>
        <v>2022</v>
      </c>
      <c r="F1161" s="57">
        <f>_xlfn.XLOOKUP(E1161,'Historical Metal Prices'!$L$4:$Z$4,'Historical Metal Prices'!$L$10:$Z$10)</f>
        <v>0.15765259160232237</v>
      </c>
      <c r="G1161" s="77">
        <f t="shared" si="35"/>
        <v>81226.694089776953</v>
      </c>
    </row>
    <row r="1162" spans="1:7" x14ac:dyDescent="0.2">
      <c r="A1162" s="79">
        <v>44572</v>
      </c>
      <c r="B1162" s="77">
        <v>70167</v>
      </c>
      <c r="C1162" s="77">
        <v>70500</v>
      </c>
      <c r="E1162">
        <f t="shared" si="34"/>
        <v>2022</v>
      </c>
      <c r="F1162" s="57">
        <f>_xlfn.XLOOKUP(E1162,'Historical Metal Prices'!$L$4:$Z$4,'Historical Metal Prices'!$L$10:$Z$10)</f>
        <v>0.15765259160232237</v>
      </c>
      <c r="G1162" s="77">
        <f t="shared" si="35"/>
        <v>81229.009394960158</v>
      </c>
    </row>
    <row r="1163" spans="1:7" x14ac:dyDescent="0.2">
      <c r="A1163" s="79">
        <v>44571</v>
      </c>
      <c r="B1163" s="77">
        <v>70164</v>
      </c>
      <c r="C1163" s="77">
        <v>70500</v>
      </c>
      <c r="E1163">
        <f t="shared" ref="E1163:E1226" si="36">YEAR(A1163)</f>
        <v>2022</v>
      </c>
      <c r="F1163" s="57">
        <f>_xlfn.XLOOKUP(E1163,'Historical Metal Prices'!$L$4:$Z$4,'Historical Metal Prices'!$L$10:$Z$10)</f>
        <v>0.15765259160232237</v>
      </c>
      <c r="G1163" s="77">
        <f t="shared" ref="G1163:G1226" si="37">IFERROR(B1163*(1+F1163),G1164)</f>
        <v>81225.53643718535</v>
      </c>
    </row>
    <row r="1164" spans="1:7" x14ac:dyDescent="0.2">
      <c r="A1164" s="79">
        <v>44568</v>
      </c>
      <c r="B1164" s="77">
        <v>70178</v>
      </c>
      <c r="C1164" s="77">
        <v>70500</v>
      </c>
      <c r="E1164">
        <f t="shared" si="36"/>
        <v>2022</v>
      </c>
      <c r="F1164" s="57">
        <f>_xlfn.XLOOKUP(E1164,'Historical Metal Prices'!$L$4:$Z$4,'Historical Metal Prices'!$L$10:$Z$10)</f>
        <v>0.15765259160232237</v>
      </c>
      <c r="G1164" s="77">
        <f t="shared" si="37"/>
        <v>81241.743573467786</v>
      </c>
    </row>
    <row r="1165" spans="1:7" x14ac:dyDescent="0.2">
      <c r="A1165" s="79">
        <v>44567</v>
      </c>
      <c r="B1165" s="77">
        <v>70180</v>
      </c>
      <c r="C1165" s="77">
        <v>70500</v>
      </c>
      <c r="E1165">
        <f t="shared" si="36"/>
        <v>2022</v>
      </c>
      <c r="F1165" s="57">
        <f>_xlfn.XLOOKUP(E1165,'Historical Metal Prices'!$L$4:$Z$4,'Historical Metal Prices'!$L$10:$Z$10)</f>
        <v>0.15765259160232237</v>
      </c>
      <c r="G1165" s="77">
        <f t="shared" si="37"/>
        <v>81244.058878650991</v>
      </c>
    </row>
    <row r="1166" spans="1:7" x14ac:dyDescent="0.2">
      <c r="A1166" s="79">
        <v>44566</v>
      </c>
      <c r="B1166" s="77">
        <v>70176</v>
      </c>
      <c r="C1166" s="77">
        <v>70500</v>
      </c>
      <c r="E1166">
        <f t="shared" si="36"/>
        <v>2022</v>
      </c>
      <c r="F1166" s="57">
        <f>_xlfn.XLOOKUP(E1166,'Historical Metal Prices'!$L$4:$Z$4,'Historical Metal Prices'!$L$10:$Z$10)</f>
        <v>0.15765259160232237</v>
      </c>
      <c r="G1166" s="77">
        <f t="shared" si="37"/>
        <v>81239.428268284581</v>
      </c>
    </row>
    <row r="1167" spans="1:7" x14ac:dyDescent="0.2">
      <c r="A1167" s="79">
        <v>44565</v>
      </c>
      <c r="B1167" s="77">
        <v>70178</v>
      </c>
      <c r="C1167" s="77">
        <v>70500</v>
      </c>
      <c r="E1167">
        <f t="shared" si="36"/>
        <v>2022</v>
      </c>
      <c r="F1167" s="57">
        <f>_xlfn.XLOOKUP(E1167,'Historical Metal Prices'!$L$4:$Z$4,'Historical Metal Prices'!$L$10:$Z$10)</f>
        <v>0.15765259160232237</v>
      </c>
      <c r="G1167" s="77">
        <f t="shared" si="37"/>
        <v>81241.743573467786</v>
      </c>
    </row>
    <row r="1168" spans="1:7" ht="16" x14ac:dyDescent="0.2">
      <c r="A1168" s="79">
        <v>44564</v>
      </c>
      <c r="B1168" s="77">
        <v>70193</v>
      </c>
      <c r="C1168" s="78" t="s">
        <v>481</v>
      </c>
      <c r="E1168">
        <f t="shared" si="36"/>
        <v>2022</v>
      </c>
      <c r="F1168" s="57">
        <f>_xlfn.XLOOKUP(E1168,'Historical Metal Prices'!$L$4:$Z$4,'Historical Metal Prices'!$L$10:$Z$10)</f>
        <v>0.15765259160232237</v>
      </c>
      <c r="G1168" s="77">
        <f t="shared" si="37"/>
        <v>81259.108362341809</v>
      </c>
    </row>
    <row r="1169" spans="1:7" x14ac:dyDescent="0.2">
      <c r="A1169" s="79">
        <v>44561</v>
      </c>
      <c r="B1169" s="77">
        <v>70193</v>
      </c>
      <c r="C1169" s="77">
        <v>70500</v>
      </c>
      <c r="E1169">
        <f t="shared" si="36"/>
        <v>2021</v>
      </c>
      <c r="F1169" s="57">
        <f>_xlfn.XLOOKUP(E1169,'Historical Metal Prices'!$L$4:$Z$4,'Historical Metal Prices'!$L$10:$Z$10)</f>
        <v>0.21203747648704052</v>
      </c>
      <c r="G1169" s="77">
        <f t="shared" si="37"/>
        <v>85076.546587054836</v>
      </c>
    </row>
    <row r="1170" spans="1:7" ht="16" x14ac:dyDescent="0.2">
      <c r="A1170" s="79">
        <v>44560</v>
      </c>
      <c r="B1170" s="77">
        <v>70194</v>
      </c>
      <c r="C1170" s="78" t="s">
        <v>481</v>
      </c>
      <c r="E1170">
        <f t="shared" si="36"/>
        <v>2021</v>
      </c>
      <c r="F1170" s="57">
        <f>_xlfn.XLOOKUP(E1170,'Historical Metal Prices'!$L$4:$Z$4,'Historical Metal Prices'!$L$10:$Z$10)</f>
        <v>0.21203747648704052</v>
      </c>
      <c r="G1170" s="77">
        <f t="shared" si="37"/>
        <v>85077.758624531329</v>
      </c>
    </row>
    <row r="1171" spans="1:7" x14ac:dyDescent="0.2">
      <c r="A1171" s="79">
        <v>44559</v>
      </c>
      <c r="B1171" s="77">
        <v>70187</v>
      </c>
      <c r="C1171" s="77">
        <v>70500</v>
      </c>
      <c r="E1171">
        <f t="shared" si="36"/>
        <v>2021</v>
      </c>
      <c r="F1171" s="57">
        <f>_xlfn.XLOOKUP(E1171,'Historical Metal Prices'!$L$4:$Z$4,'Historical Metal Prices'!$L$10:$Z$10)</f>
        <v>0.21203747648704052</v>
      </c>
      <c r="G1171" s="77">
        <f t="shared" si="37"/>
        <v>85069.274362195909</v>
      </c>
    </row>
    <row r="1172" spans="1:7" ht="16" x14ac:dyDescent="0.2">
      <c r="A1172" s="79">
        <v>44558</v>
      </c>
      <c r="B1172" s="77">
        <v>70206</v>
      </c>
      <c r="C1172" s="78" t="s">
        <v>481</v>
      </c>
      <c r="E1172">
        <f t="shared" si="36"/>
        <v>2021</v>
      </c>
      <c r="F1172" s="57">
        <f>_xlfn.XLOOKUP(E1172,'Historical Metal Prices'!$L$4:$Z$4,'Historical Metal Prices'!$L$10:$Z$10)</f>
        <v>0.21203747648704052</v>
      </c>
      <c r="G1172" s="77">
        <f t="shared" si="37"/>
        <v>85092.303074249168</v>
      </c>
    </row>
    <row r="1173" spans="1:7" ht="16" x14ac:dyDescent="0.2">
      <c r="A1173" s="79">
        <v>44557</v>
      </c>
      <c r="B1173" s="77">
        <v>70206</v>
      </c>
      <c r="C1173" s="78" t="s">
        <v>481</v>
      </c>
      <c r="E1173">
        <f t="shared" si="36"/>
        <v>2021</v>
      </c>
      <c r="F1173" s="57">
        <f>_xlfn.XLOOKUP(E1173,'Historical Metal Prices'!$L$4:$Z$4,'Historical Metal Prices'!$L$10:$Z$10)</f>
        <v>0.21203747648704052</v>
      </c>
      <c r="G1173" s="77">
        <f t="shared" si="37"/>
        <v>85092.303074249168</v>
      </c>
    </row>
    <row r="1174" spans="1:7" x14ac:dyDescent="0.2">
      <c r="A1174" s="79">
        <v>44554</v>
      </c>
      <c r="B1174" s="77">
        <v>70206</v>
      </c>
      <c r="C1174" s="77">
        <v>70500</v>
      </c>
      <c r="E1174">
        <f t="shared" si="36"/>
        <v>2021</v>
      </c>
      <c r="F1174" s="57">
        <f>_xlfn.XLOOKUP(E1174,'Historical Metal Prices'!$L$4:$Z$4,'Historical Metal Prices'!$L$10:$Z$10)</f>
        <v>0.21203747648704052</v>
      </c>
      <c r="G1174" s="77">
        <f t="shared" si="37"/>
        <v>85092.303074249168</v>
      </c>
    </row>
    <row r="1175" spans="1:7" x14ac:dyDescent="0.2">
      <c r="A1175" s="79">
        <v>44553</v>
      </c>
      <c r="B1175" s="77">
        <v>70207</v>
      </c>
      <c r="C1175" s="77">
        <v>70500</v>
      </c>
      <c r="E1175">
        <f t="shared" si="36"/>
        <v>2021</v>
      </c>
      <c r="F1175" s="57">
        <f>_xlfn.XLOOKUP(E1175,'Historical Metal Prices'!$L$4:$Z$4,'Historical Metal Prices'!$L$10:$Z$10)</f>
        <v>0.21203747648704052</v>
      </c>
      <c r="G1175" s="77">
        <f t="shared" si="37"/>
        <v>85093.515111725661</v>
      </c>
    </row>
    <row r="1176" spans="1:7" x14ac:dyDescent="0.2">
      <c r="A1176" s="79">
        <v>44552</v>
      </c>
      <c r="B1176" s="77">
        <v>70197</v>
      </c>
      <c r="C1176" s="77">
        <v>70500</v>
      </c>
      <c r="E1176">
        <f t="shared" si="36"/>
        <v>2021</v>
      </c>
      <c r="F1176" s="57">
        <f>_xlfn.XLOOKUP(E1176,'Historical Metal Prices'!$L$4:$Z$4,'Historical Metal Prices'!$L$10:$Z$10)</f>
        <v>0.21203747648704052</v>
      </c>
      <c r="G1176" s="77">
        <f t="shared" si="37"/>
        <v>85081.394736960778</v>
      </c>
    </row>
    <row r="1177" spans="1:7" x14ac:dyDescent="0.2">
      <c r="A1177" s="79">
        <v>44551</v>
      </c>
      <c r="B1177" s="77">
        <v>70198</v>
      </c>
      <c r="C1177" s="77">
        <v>70500</v>
      </c>
      <c r="E1177">
        <f t="shared" si="36"/>
        <v>2021</v>
      </c>
      <c r="F1177" s="57">
        <f>_xlfn.XLOOKUP(E1177,'Historical Metal Prices'!$L$4:$Z$4,'Historical Metal Prices'!$L$10:$Z$10)</f>
        <v>0.21203747648704052</v>
      </c>
      <c r="G1177" s="77">
        <f t="shared" si="37"/>
        <v>85082.60677443727</v>
      </c>
    </row>
    <row r="1178" spans="1:7" x14ac:dyDescent="0.2">
      <c r="A1178" s="79">
        <v>44550</v>
      </c>
      <c r="B1178" s="77">
        <v>70195</v>
      </c>
      <c r="C1178" s="77">
        <v>70500</v>
      </c>
      <c r="E1178">
        <f t="shared" si="36"/>
        <v>2021</v>
      </c>
      <c r="F1178" s="57">
        <f>_xlfn.XLOOKUP(E1178,'Historical Metal Prices'!$L$4:$Z$4,'Historical Metal Prices'!$L$10:$Z$10)</f>
        <v>0.21203747648704052</v>
      </c>
      <c r="G1178" s="77">
        <f t="shared" si="37"/>
        <v>85078.970662007807</v>
      </c>
    </row>
    <row r="1179" spans="1:7" x14ac:dyDescent="0.2">
      <c r="A1179" s="79">
        <v>44547</v>
      </c>
      <c r="B1179" s="77">
        <v>70209</v>
      </c>
      <c r="C1179" s="77">
        <v>70500</v>
      </c>
      <c r="E1179">
        <f t="shared" si="36"/>
        <v>2021</v>
      </c>
      <c r="F1179" s="57">
        <f>_xlfn.XLOOKUP(E1179,'Historical Metal Prices'!$L$4:$Z$4,'Historical Metal Prices'!$L$10:$Z$10)</f>
        <v>0.21203747648704052</v>
      </c>
      <c r="G1179" s="77">
        <f t="shared" si="37"/>
        <v>85095.939186678632</v>
      </c>
    </row>
    <row r="1180" spans="1:7" x14ac:dyDescent="0.2">
      <c r="A1180" s="79">
        <v>44546</v>
      </c>
      <c r="B1180" s="77">
        <v>69525</v>
      </c>
      <c r="C1180" s="77">
        <v>69815</v>
      </c>
      <c r="E1180">
        <f t="shared" si="36"/>
        <v>2021</v>
      </c>
      <c r="F1180" s="57">
        <f>_xlfn.XLOOKUP(E1180,'Historical Metal Prices'!$L$4:$Z$4,'Historical Metal Prices'!$L$10:$Z$10)</f>
        <v>0.21203747648704052</v>
      </c>
      <c r="G1180" s="77">
        <f t="shared" si="37"/>
        <v>84266.905552761498</v>
      </c>
    </row>
    <row r="1181" spans="1:7" x14ac:dyDescent="0.2">
      <c r="A1181" s="79">
        <v>44545</v>
      </c>
      <c r="B1181" s="77">
        <v>69519</v>
      </c>
      <c r="C1181" s="77">
        <v>69815</v>
      </c>
      <c r="E1181">
        <f t="shared" si="36"/>
        <v>2021</v>
      </c>
      <c r="F1181" s="57">
        <f>_xlfn.XLOOKUP(E1181,'Historical Metal Prices'!$L$4:$Z$4,'Historical Metal Prices'!$L$10:$Z$10)</f>
        <v>0.21203747648704052</v>
      </c>
      <c r="G1181" s="77">
        <f t="shared" si="37"/>
        <v>84259.633327902571</v>
      </c>
    </row>
    <row r="1182" spans="1:7" x14ac:dyDescent="0.2">
      <c r="A1182" s="79">
        <v>44544</v>
      </c>
      <c r="B1182" s="77">
        <v>69519</v>
      </c>
      <c r="C1182" s="77">
        <v>69815</v>
      </c>
      <c r="E1182">
        <f t="shared" si="36"/>
        <v>2021</v>
      </c>
      <c r="F1182" s="57">
        <f>_xlfn.XLOOKUP(E1182,'Historical Metal Prices'!$L$4:$Z$4,'Historical Metal Prices'!$L$10:$Z$10)</f>
        <v>0.21203747648704052</v>
      </c>
      <c r="G1182" s="77">
        <f t="shared" si="37"/>
        <v>84259.633327902571</v>
      </c>
    </row>
    <row r="1183" spans="1:7" x14ac:dyDescent="0.2">
      <c r="A1183" s="79">
        <v>44543</v>
      </c>
      <c r="B1183" s="77">
        <v>69516</v>
      </c>
      <c r="C1183" s="77">
        <v>69815</v>
      </c>
      <c r="E1183">
        <f t="shared" si="36"/>
        <v>2021</v>
      </c>
      <c r="F1183" s="57">
        <f>_xlfn.XLOOKUP(E1183,'Historical Metal Prices'!$L$4:$Z$4,'Historical Metal Prices'!$L$10:$Z$10)</f>
        <v>0.21203747648704052</v>
      </c>
      <c r="G1183" s="77">
        <f t="shared" si="37"/>
        <v>84255.997215473108</v>
      </c>
    </row>
    <row r="1184" spans="1:7" x14ac:dyDescent="0.2">
      <c r="A1184" s="79">
        <v>44540</v>
      </c>
      <c r="B1184" s="77">
        <v>69527</v>
      </c>
      <c r="C1184" s="77">
        <v>69815</v>
      </c>
      <c r="E1184">
        <f t="shared" si="36"/>
        <v>2021</v>
      </c>
      <c r="F1184" s="57">
        <f>_xlfn.XLOOKUP(E1184,'Historical Metal Prices'!$L$4:$Z$4,'Historical Metal Prices'!$L$10:$Z$10)</f>
        <v>0.21203747648704052</v>
      </c>
      <c r="G1184" s="77">
        <f t="shared" si="37"/>
        <v>84269.329627714469</v>
      </c>
    </row>
    <row r="1185" spans="1:7" x14ac:dyDescent="0.2">
      <c r="A1185" s="79">
        <v>44539</v>
      </c>
      <c r="B1185" s="77">
        <v>69528</v>
      </c>
      <c r="C1185" s="77">
        <v>69815</v>
      </c>
      <c r="E1185">
        <f t="shared" si="36"/>
        <v>2021</v>
      </c>
      <c r="F1185" s="57">
        <f>_xlfn.XLOOKUP(E1185,'Historical Metal Prices'!$L$4:$Z$4,'Historical Metal Prices'!$L$10:$Z$10)</f>
        <v>0.21203747648704052</v>
      </c>
      <c r="G1185" s="77">
        <f t="shared" si="37"/>
        <v>84270.541665190947</v>
      </c>
    </row>
    <row r="1186" spans="1:7" x14ac:dyDescent="0.2">
      <c r="A1186" s="79">
        <v>44538</v>
      </c>
      <c r="B1186" s="77">
        <v>69525</v>
      </c>
      <c r="C1186" s="77">
        <v>69815</v>
      </c>
      <c r="E1186">
        <f t="shared" si="36"/>
        <v>2021</v>
      </c>
      <c r="F1186" s="57">
        <f>_xlfn.XLOOKUP(E1186,'Historical Metal Prices'!$L$4:$Z$4,'Historical Metal Prices'!$L$10:$Z$10)</f>
        <v>0.21203747648704052</v>
      </c>
      <c r="G1186" s="77">
        <f t="shared" si="37"/>
        <v>84266.905552761498</v>
      </c>
    </row>
    <row r="1187" spans="1:7" x14ac:dyDescent="0.2">
      <c r="A1187" s="79">
        <v>44537</v>
      </c>
      <c r="B1187" s="77">
        <v>69500</v>
      </c>
      <c r="C1187" s="77">
        <v>69320</v>
      </c>
      <c r="E1187">
        <f t="shared" si="36"/>
        <v>2021</v>
      </c>
      <c r="F1187" s="57">
        <f>_xlfn.XLOOKUP(E1187,'Historical Metal Prices'!$L$4:$Z$4,'Historical Metal Prices'!$L$10:$Z$10)</f>
        <v>0.21203747648704052</v>
      </c>
      <c r="G1187" s="77">
        <f t="shared" si="37"/>
        <v>84236.604615849312</v>
      </c>
    </row>
    <row r="1188" spans="1:7" x14ac:dyDescent="0.2">
      <c r="A1188" s="79">
        <v>44536</v>
      </c>
      <c r="B1188" s="77">
        <v>69000</v>
      </c>
      <c r="C1188" s="77">
        <v>67050</v>
      </c>
      <c r="E1188">
        <f t="shared" si="36"/>
        <v>2021</v>
      </c>
      <c r="F1188" s="57">
        <f>_xlfn.XLOOKUP(E1188,'Historical Metal Prices'!$L$4:$Z$4,'Historical Metal Prices'!$L$10:$Z$10)</f>
        <v>0.21203747648704052</v>
      </c>
      <c r="G1188" s="77">
        <f t="shared" si="37"/>
        <v>83630.585877605801</v>
      </c>
    </row>
    <row r="1189" spans="1:7" x14ac:dyDescent="0.2">
      <c r="A1189" s="79">
        <v>44533</v>
      </c>
      <c r="B1189" s="77">
        <v>66746</v>
      </c>
      <c r="C1189" s="77">
        <v>67500</v>
      </c>
      <c r="E1189">
        <f t="shared" si="36"/>
        <v>2021</v>
      </c>
      <c r="F1189" s="57">
        <f>_xlfn.XLOOKUP(E1189,'Historical Metal Prices'!$L$4:$Z$4,'Historical Metal Prices'!$L$10:$Z$10)</f>
        <v>0.21203747648704052</v>
      </c>
      <c r="G1189" s="77">
        <f t="shared" si="37"/>
        <v>80898.653405604011</v>
      </c>
    </row>
    <row r="1190" spans="1:7" x14ac:dyDescent="0.2">
      <c r="A1190" s="79">
        <v>44532</v>
      </c>
      <c r="B1190" s="77">
        <v>66750</v>
      </c>
      <c r="C1190" s="77">
        <v>66150</v>
      </c>
      <c r="E1190">
        <f t="shared" si="36"/>
        <v>2021</v>
      </c>
      <c r="F1190" s="57">
        <f>_xlfn.XLOOKUP(E1190,'Historical Metal Prices'!$L$4:$Z$4,'Historical Metal Prices'!$L$10:$Z$10)</f>
        <v>0.21203747648704052</v>
      </c>
      <c r="G1190" s="77">
        <f t="shared" si="37"/>
        <v>80903.501555509953</v>
      </c>
    </row>
    <row r="1191" spans="1:7" x14ac:dyDescent="0.2">
      <c r="A1191" s="79">
        <v>44531</v>
      </c>
      <c r="B1191" s="77">
        <v>65850</v>
      </c>
      <c r="C1191" s="77">
        <v>65800</v>
      </c>
      <c r="E1191">
        <f t="shared" si="36"/>
        <v>2021</v>
      </c>
      <c r="F1191" s="57">
        <f>_xlfn.XLOOKUP(E1191,'Historical Metal Prices'!$L$4:$Z$4,'Historical Metal Prices'!$L$10:$Z$10)</f>
        <v>0.21203747648704052</v>
      </c>
      <c r="G1191" s="77">
        <f t="shared" si="37"/>
        <v>79812.667826671619</v>
      </c>
    </row>
    <row r="1192" spans="1:7" x14ac:dyDescent="0.2">
      <c r="A1192" s="79">
        <v>44530</v>
      </c>
      <c r="B1192" s="77">
        <v>65500</v>
      </c>
      <c r="C1192" s="77">
        <v>64500</v>
      </c>
      <c r="E1192">
        <f t="shared" si="36"/>
        <v>2021</v>
      </c>
      <c r="F1192" s="57">
        <f>_xlfn.XLOOKUP(E1192,'Historical Metal Prices'!$L$4:$Z$4,'Historical Metal Prices'!$L$10:$Z$10)</f>
        <v>0.21203747648704052</v>
      </c>
      <c r="G1192" s="77">
        <f t="shared" si="37"/>
        <v>79388.454709901154</v>
      </c>
    </row>
    <row r="1193" spans="1:7" x14ac:dyDescent="0.2">
      <c r="A1193" s="79">
        <v>44529</v>
      </c>
      <c r="B1193" s="77">
        <v>62840</v>
      </c>
      <c r="C1193" s="77">
        <v>63155</v>
      </c>
      <c r="E1193">
        <f t="shared" si="36"/>
        <v>2021</v>
      </c>
      <c r="F1193" s="57">
        <f>_xlfn.XLOOKUP(E1193,'Historical Metal Prices'!$L$4:$Z$4,'Historical Metal Prices'!$L$10:$Z$10)</f>
        <v>0.21203747648704052</v>
      </c>
      <c r="G1193" s="77">
        <f t="shared" si="37"/>
        <v>76164.435022445628</v>
      </c>
    </row>
    <row r="1194" spans="1:7" x14ac:dyDescent="0.2">
      <c r="A1194" s="79">
        <v>44526</v>
      </c>
      <c r="B1194" s="77">
        <v>62852</v>
      </c>
      <c r="C1194" s="77">
        <v>63155</v>
      </c>
      <c r="E1194">
        <f t="shared" si="36"/>
        <v>2021</v>
      </c>
      <c r="F1194" s="57">
        <f>_xlfn.XLOOKUP(E1194,'Historical Metal Prices'!$L$4:$Z$4,'Historical Metal Prices'!$L$10:$Z$10)</f>
        <v>0.21203747648704052</v>
      </c>
      <c r="G1194" s="77">
        <f t="shared" si="37"/>
        <v>76178.979472163468</v>
      </c>
    </row>
    <row r="1195" spans="1:7" x14ac:dyDescent="0.2">
      <c r="A1195" s="79">
        <v>44525</v>
      </c>
      <c r="B1195" s="77">
        <v>62848</v>
      </c>
      <c r="C1195" s="77">
        <v>63155</v>
      </c>
      <c r="E1195">
        <f t="shared" si="36"/>
        <v>2021</v>
      </c>
      <c r="F1195" s="57">
        <f>_xlfn.XLOOKUP(E1195,'Historical Metal Prices'!$L$4:$Z$4,'Historical Metal Prices'!$L$10:$Z$10)</f>
        <v>0.21203747648704052</v>
      </c>
      <c r="G1195" s="77">
        <f t="shared" si="37"/>
        <v>76174.131322257526</v>
      </c>
    </row>
    <row r="1196" spans="1:7" x14ac:dyDescent="0.2">
      <c r="A1196" s="79">
        <v>44524</v>
      </c>
      <c r="B1196" s="77">
        <v>62844</v>
      </c>
      <c r="C1196" s="77">
        <v>63155</v>
      </c>
      <c r="E1196">
        <f t="shared" si="36"/>
        <v>2021</v>
      </c>
      <c r="F1196" s="57">
        <f>_xlfn.XLOOKUP(E1196,'Historical Metal Prices'!$L$4:$Z$4,'Historical Metal Prices'!$L$10:$Z$10)</f>
        <v>0.21203747648704052</v>
      </c>
      <c r="G1196" s="77">
        <f t="shared" si="37"/>
        <v>76169.28317235157</v>
      </c>
    </row>
    <row r="1197" spans="1:7" x14ac:dyDescent="0.2">
      <c r="A1197" s="79">
        <v>44523</v>
      </c>
      <c r="B1197" s="77">
        <v>62850</v>
      </c>
      <c r="C1197" s="77">
        <v>62500</v>
      </c>
      <c r="E1197">
        <f t="shared" si="36"/>
        <v>2021</v>
      </c>
      <c r="F1197" s="57">
        <f>_xlfn.XLOOKUP(E1197,'Historical Metal Prices'!$L$4:$Z$4,'Historical Metal Prices'!$L$10:$Z$10)</f>
        <v>0.21203747648704052</v>
      </c>
      <c r="G1197" s="77">
        <f t="shared" si="37"/>
        <v>76176.555397210497</v>
      </c>
    </row>
    <row r="1198" spans="1:7" x14ac:dyDescent="0.2">
      <c r="A1198" s="79">
        <v>44522</v>
      </c>
      <c r="B1198" s="77">
        <v>61240</v>
      </c>
      <c r="C1198" s="77">
        <v>61550</v>
      </c>
      <c r="E1198">
        <f t="shared" si="36"/>
        <v>2021</v>
      </c>
      <c r="F1198" s="57">
        <f>_xlfn.XLOOKUP(E1198,'Historical Metal Prices'!$L$4:$Z$4,'Historical Metal Prices'!$L$10:$Z$10)</f>
        <v>0.21203747648704052</v>
      </c>
      <c r="G1198" s="77">
        <f t="shared" si="37"/>
        <v>74225.175060066365</v>
      </c>
    </row>
    <row r="1199" spans="1:7" x14ac:dyDescent="0.2">
      <c r="A1199" s="79">
        <v>44519</v>
      </c>
      <c r="B1199" s="77">
        <v>61258</v>
      </c>
      <c r="C1199" s="77">
        <v>61550</v>
      </c>
      <c r="E1199">
        <f t="shared" si="36"/>
        <v>2021</v>
      </c>
      <c r="F1199" s="57">
        <f>_xlfn.XLOOKUP(E1199,'Historical Metal Prices'!$L$4:$Z$4,'Historical Metal Prices'!$L$10:$Z$10)</f>
        <v>0.21203747648704052</v>
      </c>
      <c r="G1199" s="77">
        <f t="shared" si="37"/>
        <v>74246.991734643132</v>
      </c>
    </row>
    <row r="1200" spans="1:7" x14ac:dyDescent="0.2">
      <c r="A1200" s="79">
        <v>44518</v>
      </c>
      <c r="B1200" s="77">
        <v>61255</v>
      </c>
      <c r="C1200" s="77">
        <v>61550</v>
      </c>
      <c r="E1200">
        <f t="shared" si="36"/>
        <v>2021</v>
      </c>
      <c r="F1200" s="57">
        <f>_xlfn.XLOOKUP(E1200,'Historical Metal Prices'!$L$4:$Z$4,'Historical Metal Prices'!$L$10:$Z$10)</f>
        <v>0.21203747648704052</v>
      </c>
      <c r="G1200" s="77">
        <f t="shared" si="37"/>
        <v>74243.355622213669</v>
      </c>
    </row>
    <row r="1201" spans="1:7" x14ac:dyDescent="0.2">
      <c r="A1201" s="79">
        <v>44517</v>
      </c>
      <c r="B1201" s="77">
        <v>61250</v>
      </c>
      <c r="C1201" s="77">
        <v>61500</v>
      </c>
      <c r="E1201">
        <f t="shared" si="36"/>
        <v>2021</v>
      </c>
      <c r="F1201" s="57">
        <f>_xlfn.XLOOKUP(E1201,'Historical Metal Prices'!$L$4:$Z$4,'Historical Metal Prices'!$L$10:$Z$10)</f>
        <v>0.21203747648704052</v>
      </c>
      <c r="G1201" s="77">
        <f t="shared" si="37"/>
        <v>74237.295434831234</v>
      </c>
    </row>
    <row r="1202" spans="1:7" x14ac:dyDescent="0.2">
      <c r="A1202" s="79">
        <v>44516</v>
      </c>
      <c r="B1202" s="77">
        <v>61199</v>
      </c>
      <c r="C1202" s="77">
        <v>59500</v>
      </c>
      <c r="E1202">
        <f t="shared" si="36"/>
        <v>2021</v>
      </c>
      <c r="F1202" s="57">
        <f>_xlfn.XLOOKUP(E1202,'Historical Metal Prices'!$L$4:$Z$4,'Historical Metal Prices'!$L$10:$Z$10)</f>
        <v>0.21203747648704052</v>
      </c>
      <c r="G1202" s="77">
        <f t="shared" si="37"/>
        <v>74175.481523530398</v>
      </c>
    </row>
    <row r="1203" spans="1:7" x14ac:dyDescent="0.2">
      <c r="A1203" s="79">
        <v>44515</v>
      </c>
      <c r="B1203" s="77">
        <v>59200</v>
      </c>
      <c r="C1203" s="77">
        <v>59500</v>
      </c>
      <c r="E1203">
        <f t="shared" si="36"/>
        <v>2021</v>
      </c>
      <c r="F1203" s="57">
        <f>_xlfn.XLOOKUP(E1203,'Historical Metal Prices'!$L$4:$Z$4,'Historical Metal Prices'!$L$10:$Z$10)</f>
        <v>0.21203747648704052</v>
      </c>
      <c r="G1203" s="77">
        <f t="shared" si="37"/>
        <v>71752.618608032804</v>
      </c>
    </row>
    <row r="1204" spans="1:7" x14ac:dyDescent="0.2">
      <c r="A1204" s="79">
        <v>44512</v>
      </c>
      <c r="B1204" s="77">
        <v>59216</v>
      </c>
      <c r="C1204" s="77">
        <v>59500</v>
      </c>
      <c r="E1204">
        <f t="shared" si="36"/>
        <v>2021</v>
      </c>
      <c r="F1204" s="57">
        <f>_xlfn.XLOOKUP(E1204,'Historical Metal Prices'!$L$4:$Z$4,'Historical Metal Prices'!$L$10:$Z$10)</f>
        <v>0.21203747648704052</v>
      </c>
      <c r="G1204" s="77">
        <f t="shared" si="37"/>
        <v>71772.011207656586</v>
      </c>
    </row>
    <row r="1205" spans="1:7" x14ac:dyDescent="0.2">
      <c r="A1205" s="79">
        <v>44511</v>
      </c>
      <c r="B1205" s="77">
        <v>59211</v>
      </c>
      <c r="C1205" s="77">
        <v>59500</v>
      </c>
      <c r="E1205">
        <f t="shared" si="36"/>
        <v>2021</v>
      </c>
      <c r="F1205" s="57">
        <f>_xlfn.XLOOKUP(E1205,'Historical Metal Prices'!$L$4:$Z$4,'Historical Metal Prices'!$L$10:$Z$10)</f>
        <v>0.21203747648704052</v>
      </c>
      <c r="G1205" s="77">
        <f t="shared" si="37"/>
        <v>71765.951020274151</v>
      </c>
    </row>
    <row r="1206" spans="1:7" x14ac:dyDescent="0.2">
      <c r="A1206" s="79">
        <v>44510</v>
      </c>
      <c r="B1206" s="77">
        <v>59199</v>
      </c>
      <c r="C1206" s="77">
        <v>59500</v>
      </c>
      <c r="E1206">
        <f t="shared" si="36"/>
        <v>2021</v>
      </c>
      <c r="F1206" s="57">
        <f>_xlfn.XLOOKUP(E1206,'Historical Metal Prices'!$L$4:$Z$4,'Historical Metal Prices'!$L$10:$Z$10)</f>
        <v>0.21203747648704052</v>
      </c>
      <c r="G1206" s="77">
        <f t="shared" si="37"/>
        <v>71751.406570556312</v>
      </c>
    </row>
    <row r="1207" spans="1:7" x14ac:dyDescent="0.2">
      <c r="A1207" s="79">
        <v>44509</v>
      </c>
      <c r="B1207" s="77">
        <v>59204</v>
      </c>
      <c r="C1207" s="77">
        <v>59500</v>
      </c>
      <c r="E1207">
        <f t="shared" si="36"/>
        <v>2021</v>
      </c>
      <c r="F1207" s="57">
        <f>_xlfn.XLOOKUP(E1207,'Historical Metal Prices'!$L$4:$Z$4,'Historical Metal Prices'!$L$10:$Z$10)</f>
        <v>0.21203747648704052</v>
      </c>
      <c r="G1207" s="77">
        <f t="shared" si="37"/>
        <v>71757.466757938746</v>
      </c>
    </row>
    <row r="1208" spans="1:7" x14ac:dyDescent="0.2">
      <c r="A1208" s="79">
        <v>44508</v>
      </c>
      <c r="B1208" s="77">
        <v>59199</v>
      </c>
      <c r="C1208" s="77">
        <v>59500</v>
      </c>
      <c r="E1208">
        <f t="shared" si="36"/>
        <v>2021</v>
      </c>
      <c r="F1208" s="57">
        <f>_xlfn.XLOOKUP(E1208,'Historical Metal Prices'!$L$4:$Z$4,'Historical Metal Prices'!$L$10:$Z$10)</f>
        <v>0.21203747648704052</v>
      </c>
      <c r="G1208" s="77">
        <f t="shared" si="37"/>
        <v>71751.406570556312</v>
      </c>
    </row>
    <row r="1209" spans="1:7" x14ac:dyDescent="0.2">
      <c r="A1209" s="79">
        <v>44505</v>
      </c>
      <c r="B1209" s="77">
        <v>59215</v>
      </c>
      <c r="C1209" s="77">
        <v>59500</v>
      </c>
      <c r="E1209">
        <f t="shared" si="36"/>
        <v>2021</v>
      </c>
      <c r="F1209" s="57">
        <f>_xlfn.XLOOKUP(E1209,'Historical Metal Prices'!$L$4:$Z$4,'Historical Metal Prices'!$L$10:$Z$10)</f>
        <v>0.21203747648704052</v>
      </c>
      <c r="G1209" s="77">
        <f t="shared" si="37"/>
        <v>71770.799170180107</v>
      </c>
    </row>
    <row r="1210" spans="1:7" x14ac:dyDescent="0.2">
      <c r="A1210" s="79">
        <v>44504</v>
      </c>
      <c r="B1210" s="77">
        <v>58210</v>
      </c>
      <c r="C1210" s="77">
        <v>58500</v>
      </c>
      <c r="E1210">
        <f t="shared" si="36"/>
        <v>2021</v>
      </c>
      <c r="F1210" s="57">
        <f>_xlfn.XLOOKUP(E1210,'Historical Metal Prices'!$L$4:$Z$4,'Historical Metal Prices'!$L$10:$Z$10)</f>
        <v>0.21203747648704052</v>
      </c>
      <c r="G1210" s="77">
        <f t="shared" si="37"/>
        <v>70552.701506310623</v>
      </c>
    </row>
    <row r="1211" spans="1:7" x14ac:dyDescent="0.2">
      <c r="A1211" s="79">
        <v>44503</v>
      </c>
      <c r="B1211" s="77">
        <v>58000</v>
      </c>
      <c r="C1211" s="77">
        <v>56545</v>
      </c>
      <c r="E1211">
        <f t="shared" si="36"/>
        <v>2021</v>
      </c>
      <c r="F1211" s="57">
        <f>_xlfn.XLOOKUP(E1211,'Historical Metal Prices'!$L$4:$Z$4,'Historical Metal Prices'!$L$10:$Z$10)</f>
        <v>0.21203747648704052</v>
      </c>
      <c r="G1211" s="77">
        <f t="shared" si="37"/>
        <v>70298.17363624835</v>
      </c>
    </row>
    <row r="1212" spans="1:7" x14ac:dyDescent="0.2">
      <c r="A1212" s="79">
        <v>44502</v>
      </c>
      <c r="B1212" s="77">
        <v>56242</v>
      </c>
      <c r="C1212" s="77">
        <v>56545</v>
      </c>
      <c r="E1212">
        <f t="shared" si="36"/>
        <v>2021</v>
      </c>
      <c r="F1212" s="57">
        <f>_xlfn.XLOOKUP(E1212,'Historical Metal Prices'!$L$4:$Z$4,'Historical Metal Prices'!$L$10:$Z$10)</f>
        <v>0.21203747648704052</v>
      </c>
      <c r="G1212" s="77">
        <f t="shared" si="37"/>
        <v>68167.411752584128</v>
      </c>
    </row>
    <row r="1213" spans="1:7" x14ac:dyDescent="0.2">
      <c r="A1213" s="79">
        <v>44501</v>
      </c>
      <c r="B1213" s="77">
        <v>56243</v>
      </c>
      <c r="C1213" s="77">
        <v>56545</v>
      </c>
      <c r="E1213">
        <f t="shared" si="36"/>
        <v>2021</v>
      </c>
      <c r="F1213" s="57">
        <f>_xlfn.XLOOKUP(E1213,'Historical Metal Prices'!$L$4:$Z$4,'Historical Metal Prices'!$L$10:$Z$10)</f>
        <v>0.21203747648704052</v>
      </c>
      <c r="G1213" s="77">
        <f t="shared" si="37"/>
        <v>68168.623790060621</v>
      </c>
    </row>
    <row r="1214" spans="1:7" x14ac:dyDescent="0.2">
      <c r="A1214" s="79">
        <v>44498</v>
      </c>
      <c r="B1214" s="77">
        <v>56259</v>
      </c>
      <c r="C1214" s="77">
        <v>56545</v>
      </c>
      <c r="E1214">
        <f t="shared" si="36"/>
        <v>2021</v>
      </c>
      <c r="F1214" s="57">
        <f>_xlfn.XLOOKUP(E1214,'Historical Metal Prices'!$L$4:$Z$4,'Historical Metal Prices'!$L$10:$Z$10)</f>
        <v>0.21203747648704052</v>
      </c>
      <c r="G1214" s="77">
        <f t="shared" si="37"/>
        <v>68188.016389684417</v>
      </c>
    </row>
    <row r="1215" spans="1:7" x14ac:dyDescent="0.2">
      <c r="A1215" s="79">
        <v>44497</v>
      </c>
      <c r="B1215" s="77">
        <v>56254</v>
      </c>
      <c r="C1215" s="77">
        <v>56545</v>
      </c>
      <c r="E1215">
        <f t="shared" si="36"/>
        <v>2021</v>
      </c>
      <c r="F1215" s="57">
        <f>_xlfn.XLOOKUP(E1215,'Historical Metal Prices'!$L$4:$Z$4,'Historical Metal Prices'!$L$10:$Z$10)</f>
        <v>0.21203747648704052</v>
      </c>
      <c r="G1215" s="77">
        <f t="shared" si="37"/>
        <v>68181.956202301983</v>
      </c>
    </row>
    <row r="1216" spans="1:7" x14ac:dyDescent="0.2">
      <c r="A1216" s="79">
        <v>44496</v>
      </c>
      <c r="B1216" s="77">
        <v>56243</v>
      </c>
      <c r="C1216" s="77">
        <v>56545</v>
      </c>
      <c r="E1216">
        <f t="shared" si="36"/>
        <v>2021</v>
      </c>
      <c r="F1216" s="57">
        <f>_xlfn.XLOOKUP(E1216,'Historical Metal Prices'!$L$4:$Z$4,'Historical Metal Prices'!$L$10:$Z$10)</f>
        <v>0.21203747648704052</v>
      </c>
      <c r="G1216" s="77">
        <f t="shared" si="37"/>
        <v>68168.623790060621</v>
      </c>
    </row>
    <row r="1217" spans="1:7" x14ac:dyDescent="0.2">
      <c r="A1217" s="79">
        <v>44495</v>
      </c>
      <c r="B1217" s="77">
        <v>56201</v>
      </c>
      <c r="C1217" s="77">
        <v>56545</v>
      </c>
      <c r="E1217">
        <f t="shared" si="36"/>
        <v>2021</v>
      </c>
      <c r="F1217" s="57">
        <f>_xlfn.XLOOKUP(E1217,'Historical Metal Prices'!$L$4:$Z$4,'Historical Metal Prices'!$L$10:$Z$10)</f>
        <v>0.21203747648704052</v>
      </c>
      <c r="G1217" s="77">
        <f t="shared" si="37"/>
        <v>68117.718216048161</v>
      </c>
    </row>
    <row r="1218" spans="1:7" x14ac:dyDescent="0.2">
      <c r="A1218" s="79">
        <v>44494</v>
      </c>
      <c r="B1218" s="77">
        <v>56218</v>
      </c>
      <c r="C1218" s="77">
        <v>56545</v>
      </c>
      <c r="E1218">
        <f t="shared" si="36"/>
        <v>2021</v>
      </c>
      <c r="F1218" s="57">
        <f>_xlfn.XLOOKUP(E1218,'Historical Metal Prices'!$L$4:$Z$4,'Historical Metal Prices'!$L$10:$Z$10)</f>
        <v>0.21203747648704052</v>
      </c>
      <c r="G1218" s="77">
        <f t="shared" si="37"/>
        <v>68138.322853148449</v>
      </c>
    </row>
    <row r="1219" spans="1:7" x14ac:dyDescent="0.2">
      <c r="A1219" s="79">
        <v>44491</v>
      </c>
      <c r="B1219" s="77">
        <v>56218</v>
      </c>
      <c r="C1219" s="77">
        <v>56545</v>
      </c>
      <c r="E1219">
        <f t="shared" si="36"/>
        <v>2021</v>
      </c>
      <c r="F1219" s="57">
        <f>_xlfn.XLOOKUP(E1219,'Historical Metal Prices'!$L$4:$Z$4,'Historical Metal Prices'!$L$10:$Z$10)</f>
        <v>0.21203747648704052</v>
      </c>
      <c r="G1219" s="77">
        <f t="shared" si="37"/>
        <v>68138.322853148449</v>
      </c>
    </row>
    <row r="1220" spans="1:7" x14ac:dyDescent="0.2">
      <c r="A1220" s="79">
        <v>44490</v>
      </c>
      <c r="B1220" s="77">
        <v>56111</v>
      </c>
      <c r="C1220" s="77">
        <v>56545</v>
      </c>
      <c r="E1220">
        <f t="shared" si="36"/>
        <v>2021</v>
      </c>
      <c r="F1220" s="57">
        <f>_xlfn.XLOOKUP(E1220,'Historical Metal Prices'!$L$4:$Z$4,'Historical Metal Prices'!$L$10:$Z$10)</f>
        <v>0.21203747648704052</v>
      </c>
      <c r="G1220" s="77">
        <f t="shared" si="37"/>
        <v>68008.634843164327</v>
      </c>
    </row>
    <row r="1221" spans="1:7" x14ac:dyDescent="0.2">
      <c r="A1221" s="79">
        <v>44489</v>
      </c>
      <c r="B1221" s="77">
        <v>56100</v>
      </c>
      <c r="C1221" s="77">
        <v>56545</v>
      </c>
      <c r="E1221">
        <f t="shared" si="36"/>
        <v>2021</v>
      </c>
      <c r="F1221" s="57">
        <f>_xlfn.XLOOKUP(E1221,'Historical Metal Prices'!$L$4:$Z$4,'Historical Metal Prices'!$L$10:$Z$10)</f>
        <v>0.21203747648704052</v>
      </c>
      <c r="G1221" s="77">
        <f t="shared" si="37"/>
        <v>67995.30243092298</v>
      </c>
    </row>
    <row r="1222" spans="1:7" x14ac:dyDescent="0.2">
      <c r="A1222" s="79">
        <v>44488</v>
      </c>
      <c r="B1222" s="77">
        <v>56100</v>
      </c>
      <c r="C1222" s="77">
        <v>56545</v>
      </c>
      <c r="E1222">
        <f t="shared" si="36"/>
        <v>2021</v>
      </c>
      <c r="F1222" s="57">
        <f>_xlfn.XLOOKUP(E1222,'Historical Metal Prices'!$L$4:$Z$4,'Historical Metal Prices'!$L$10:$Z$10)</f>
        <v>0.21203747648704052</v>
      </c>
      <c r="G1222" s="77">
        <f t="shared" si="37"/>
        <v>67995.30243092298</v>
      </c>
    </row>
    <row r="1223" spans="1:7" x14ac:dyDescent="0.2">
      <c r="A1223" s="79">
        <v>44487</v>
      </c>
      <c r="B1223" s="77">
        <v>56100</v>
      </c>
      <c r="C1223" s="77">
        <v>56500</v>
      </c>
      <c r="E1223">
        <f t="shared" si="36"/>
        <v>2021</v>
      </c>
      <c r="F1223" s="57">
        <f>_xlfn.XLOOKUP(E1223,'Historical Metal Prices'!$L$4:$Z$4,'Historical Metal Prices'!$L$10:$Z$10)</f>
        <v>0.21203747648704052</v>
      </c>
      <c r="G1223" s="77">
        <f t="shared" si="37"/>
        <v>67995.30243092298</v>
      </c>
    </row>
    <row r="1224" spans="1:7" x14ac:dyDescent="0.2">
      <c r="A1224" s="79">
        <v>44484</v>
      </c>
      <c r="B1224" s="77">
        <v>56071</v>
      </c>
      <c r="C1224" s="77">
        <v>56500</v>
      </c>
      <c r="E1224">
        <f t="shared" si="36"/>
        <v>2021</v>
      </c>
      <c r="F1224" s="57">
        <f>_xlfn.XLOOKUP(E1224,'Historical Metal Prices'!$L$4:$Z$4,'Historical Metal Prices'!$L$10:$Z$10)</f>
        <v>0.21203747648704052</v>
      </c>
      <c r="G1224" s="77">
        <f t="shared" si="37"/>
        <v>67960.153344104852</v>
      </c>
    </row>
    <row r="1225" spans="1:7" x14ac:dyDescent="0.2">
      <c r="A1225" s="79">
        <v>44483</v>
      </c>
      <c r="B1225" s="77">
        <v>55869</v>
      </c>
      <c r="C1225" s="77">
        <v>56300</v>
      </c>
      <c r="E1225">
        <f t="shared" si="36"/>
        <v>2021</v>
      </c>
      <c r="F1225" s="57">
        <f>_xlfn.XLOOKUP(E1225,'Historical Metal Prices'!$L$4:$Z$4,'Historical Metal Prices'!$L$10:$Z$10)</f>
        <v>0.21203747648704052</v>
      </c>
      <c r="G1225" s="77">
        <f t="shared" si="37"/>
        <v>67715.321773854463</v>
      </c>
    </row>
    <row r="1226" spans="1:7" x14ac:dyDescent="0.2">
      <c r="A1226" s="79">
        <v>44482</v>
      </c>
      <c r="B1226" s="77">
        <v>52946</v>
      </c>
      <c r="C1226" s="77">
        <v>55500</v>
      </c>
      <c r="E1226">
        <f t="shared" si="36"/>
        <v>2021</v>
      </c>
      <c r="F1226" s="57">
        <f>_xlfn.XLOOKUP(E1226,'Historical Metal Prices'!$L$4:$Z$4,'Historical Metal Prices'!$L$10:$Z$10)</f>
        <v>0.21203747648704052</v>
      </c>
      <c r="G1226" s="77">
        <f t="shared" si="37"/>
        <v>64172.536230082849</v>
      </c>
    </row>
    <row r="1227" spans="1:7" x14ac:dyDescent="0.2">
      <c r="A1227" s="79">
        <v>44481</v>
      </c>
      <c r="B1227" s="77">
        <v>52948</v>
      </c>
      <c r="C1227" s="77">
        <v>53380</v>
      </c>
      <c r="E1227">
        <f t="shared" ref="E1227:E1290" si="38">YEAR(A1227)</f>
        <v>2021</v>
      </c>
      <c r="F1227" s="57">
        <f>_xlfn.XLOOKUP(E1227,'Historical Metal Prices'!$L$4:$Z$4,'Historical Metal Prices'!$L$10:$Z$10)</f>
        <v>0.21203747648704052</v>
      </c>
      <c r="G1227" s="77">
        <f t="shared" ref="G1227:G1290" si="39">IFERROR(B1227*(1+F1227),G1228)</f>
        <v>64174.96030503582</v>
      </c>
    </row>
    <row r="1228" spans="1:7" x14ac:dyDescent="0.2">
      <c r="A1228" s="79">
        <v>44480</v>
      </c>
      <c r="B1228" s="77">
        <v>52950</v>
      </c>
      <c r="C1228" s="77">
        <v>53380</v>
      </c>
      <c r="E1228">
        <f t="shared" si="38"/>
        <v>2021</v>
      </c>
      <c r="F1228" s="57">
        <f>_xlfn.XLOOKUP(E1228,'Historical Metal Prices'!$L$4:$Z$4,'Historical Metal Prices'!$L$10:$Z$10)</f>
        <v>0.21203747648704052</v>
      </c>
      <c r="G1228" s="77">
        <f t="shared" si="39"/>
        <v>64177.384379988798</v>
      </c>
    </row>
    <row r="1229" spans="1:7" x14ac:dyDescent="0.2">
      <c r="A1229" s="79">
        <v>44477</v>
      </c>
      <c r="B1229" s="77">
        <v>52966</v>
      </c>
      <c r="C1229" s="77">
        <v>53380</v>
      </c>
      <c r="E1229">
        <f t="shared" si="38"/>
        <v>2021</v>
      </c>
      <c r="F1229" s="57">
        <f>_xlfn.XLOOKUP(E1229,'Historical Metal Prices'!$L$4:$Z$4,'Historical Metal Prices'!$L$10:$Z$10)</f>
        <v>0.21203747648704052</v>
      </c>
      <c r="G1229" s="77">
        <f t="shared" si="39"/>
        <v>64196.776979612587</v>
      </c>
    </row>
    <row r="1230" spans="1:7" x14ac:dyDescent="0.2">
      <c r="A1230" s="79">
        <v>44476</v>
      </c>
      <c r="B1230" s="77">
        <v>52966</v>
      </c>
      <c r="C1230" s="77">
        <v>53380</v>
      </c>
      <c r="E1230">
        <f t="shared" si="38"/>
        <v>2021</v>
      </c>
      <c r="F1230" s="57">
        <f>_xlfn.XLOOKUP(E1230,'Historical Metal Prices'!$L$4:$Z$4,'Historical Metal Prices'!$L$10:$Z$10)</f>
        <v>0.21203747648704052</v>
      </c>
      <c r="G1230" s="77">
        <f t="shared" si="39"/>
        <v>64196.776979612587</v>
      </c>
    </row>
    <row r="1231" spans="1:7" x14ac:dyDescent="0.2">
      <c r="A1231" s="79">
        <v>44475</v>
      </c>
      <c r="B1231" s="77">
        <v>52960</v>
      </c>
      <c r="C1231" s="77">
        <v>53380</v>
      </c>
      <c r="E1231">
        <f t="shared" si="38"/>
        <v>2021</v>
      </c>
      <c r="F1231" s="57">
        <f>_xlfn.XLOOKUP(E1231,'Historical Metal Prices'!$L$4:$Z$4,'Historical Metal Prices'!$L$10:$Z$10)</f>
        <v>0.21203747648704052</v>
      </c>
      <c r="G1231" s="77">
        <f t="shared" si="39"/>
        <v>64189.504754753667</v>
      </c>
    </row>
    <row r="1232" spans="1:7" x14ac:dyDescent="0.2">
      <c r="A1232" s="79">
        <v>44474</v>
      </c>
      <c r="B1232" s="77">
        <v>52961</v>
      </c>
      <c r="C1232" s="77">
        <v>53380</v>
      </c>
      <c r="E1232">
        <f t="shared" si="38"/>
        <v>2021</v>
      </c>
      <c r="F1232" s="57">
        <f>_xlfn.XLOOKUP(E1232,'Historical Metal Prices'!$L$4:$Z$4,'Historical Metal Prices'!$L$10:$Z$10)</f>
        <v>0.21203747648704052</v>
      </c>
      <c r="G1232" s="77">
        <f t="shared" si="39"/>
        <v>64190.716792230152</v>
      </c>
    </row>
    <row r="1233" spans="1:7" x14ac:dyDescent="0.2">
      <c r="A1233" s="79">
        <v>44473</v>
      </c>
      <c r="B1233" s="77">
        <v>52963</v>
      </c>
      <c r="C1233" s="77">
        <v>53380</v>
      </c>
      <c r="E1233">
        <f t="shared" si="38"/>
        <v>2021</v>
      </c>
      <c r="F1233" s="57">
        <f>_xlfn.XLOOKUP(E1233,'Historical Metal Prices'!$L$4:$Z$4,'Historical Metal Prices'!$L$10:$Z$10)</f>
        <v>0.21203747648704052</v>
      </c>
      <c r="G1233" s="77">
        <f t="shared" si="39"/>
        <v>64193.14086718313</v>
      </c>
    </row>
    <row r="1234" spans="1:7" x14ac:dyDescent="0.2">
      <c r="A1234" s="79">
        <v>44470</v>
      </c>
      <c r="B1234" s="77">
        <v>52978</v>
      </c>
      <c r="C1234" s="77">
        <v>53380</v>
      </c>
      <c r="E1234">
        <f t="shared" si="38"/>
        <v>2021</v>
      </c>
      <c r="F1234" s="57">
        <f>_xlfn.XLOOKUP(E1234,'Historical Metal Prices'!$L$4:$Z$4,'Historical Metal Prices'!$L$10:$Z$10)</f>
        <v>0.21203747648704052</v>
      </c>
      <c r="G1234" s="77">
        <f t="shared" si="39"/>
        <v>64211.321429330434</v>
      </c>
    </row>
    <row r="1235" spans="1:7" x14ac:dyDescent="0.2">
      <c r="A1235" s="79">
        <v>44469</v>
      </c>
      <c r="B1235" s="77">
        <v>52980</v>
      </c>
      <c r="C1235" s="77">
        <v>53380</v>
      </c>
      <c r="E1235">
        <f t="shared" si="38"/>
        <v>2021</v>
      </c>
      <c r="F1235" s="57">
        <f>_xlfn.XLOOKUP(E1235,'Historical Metal Prices'!$L$4:$Z$4,'Historical Metal Prices'!$L$10:$Z$10)</f>
        <v>0.21203747648704052</v>
      </c>
      <c r="G1235" s="77">
        <f t="shared" si="39"/>
        <v>64213.745504283404</v>
      </c>
    </row>
    <row r="1236" spans="1:7" x14ac:dyDescent="0.2">
      <c r="A1236" s="79">
        <v>44468</v>
      </c>
      <c r="B1236" s="77">
        <v>52976</v>
      </c>
      <c r="C1236" s="77">
        <v>53380</v>
      </c>
      <c r="E1236">
        <f t="shared" si="38"/>
        <v>2021</v>
      </c>
      <c r="F1236" s="57">
        <f>_xlfn.XLOOKUP(E1236,'Historical Metal Prices'!$L$4:$Z$4,'Historical Metal Prices'!$L$10:$Z$10)</f>
        <v>0.21203747648704052</v>
      </c>
      <c r="G1236" s="77">
        <f t="shared" si="39"/>
        <v>64208.897354377455</v>
      </c>
    </row>
    <row r="1237" spans="1:7" x14ac:dyDescent="0.2">
      <c r="A1237" s="79">
        <v>44467</v>
      </c>
      <c r="B1237" s="77">
        <v>52974</v>
      </c>
      <c r="C1237" s="77">
        <v>53380</v>
      </c>
      <c r="E1237">
        <f t="shared" si="38"/>
        <v>2021</v>
      </c>
      <c r="F1237" s="57">
        <f>_xlfn.XLOOKUP(E1237,'Historical Metal Prices'!$L$4:$Z$4,'Historical Metal Prices'!$L$10:$Z$10)</f>
        <v>0.21203747648704052</v>
      </c>
      <c r="G1237" s="77">
        <f t="shared" si="39"/>
        <v>64206.473279424485</v>
      </c>
    </row>
    <row r="1238" spans="1:7" x14ac:dyDescent="0.2">
      <c r="A1238" s="79">
        <v>44466</v>
      </c>
      <c r="B1238" s="77">
        <v>52972</v>
      </c>
      <c r="C1238" s="77">
        <v>53380</v>
      </c>
      <c r="E1238">
        <f t="shared" si="38"/>
        <v>2021</v>
      </c>
      <c r="F1238" s="57">
        <f>_xlfn.XLOOKUP(E1238,'Historical Metal Prices'!$L$4:$Z$4,'Historical Metal Prices'!$L$10:$Z$10)</f>
        <v>0.21203747648704052</v>
      </c>
      <c r="G1238" s="77">
        <f t="shared" si="39"/>
        <v>64204.049204471514</v>
      </c>
    </row>
    <row r="1239" spans="1:7" x14ac:dyDescent="0.2">
      <c r="A1239" s="79">
        <v>44463</v>
      </c>
      <c r="B1239" s="77">
        <v>52990</v>
      </c>
      <c r="C1239" s="77">
        <v>53380</v>
      </c>
      <c r="E1239">
        <f t="shared" si="38"/>
        <v>2021</v>
      </c>
      <c r="F1239" s="57">
        <f>_xlfn.XLOOKUP(E1239,'Historical Metal Prices'!$L$4:$Z$4,'Historical Metal Prices'!$L$10:$Z$10)</f>
        <v>0.21203747648704052</v>
      </c>
      <c r="G1239" s="77">
        <f t="shared" si="39"/>
        <v>64225.86587904828</v>
      </c>
    </row>
    <row r="1240" spans="1:7" x14ac:dyDescent="0.2">
      <c r="A1240" s="79">
        <v>44462</v>
      </c>
      <c r="B1240" s="77">
        <v>52991</v>
      </c>
      <c r="C1240" s="77">
        <v>53380</v>
      </c>
      <c r="E1240">
        <f t="shared" si="38"/>
        <v>2021</v>
      </c>
      <c r="F1240" s="57">
        <f>_xlfn.XLOOKUP(E1240,'Historical Metal Prices'!$L$4:$Z$4,'Historical Metal Prices'!$L$10:$Z$10)</f>
        <v>0.21203747648704052</v>
      </c>
      <c r="G1240" s="77">
        <f t="shared" si="39"/>
        <v>64227.077916524766</v>
      </c>
    </row>
    <row r="1241" spans="1:7" x14ac:dyDescent="0.2">
      <c r="A1241" s="79">
        <v>44461</v>
      </c>
      <c r="B1241" s="77">
        <v>52987</v>
      </c>
      <c r="C1241" s="77">
        <v>53380</v>
      </c>
      <c r="E1241">
        <f t="shared" si="38"/>
        <v>2021</v>
      </c>
      <c r="F1241" s="57">
        <f>_xlfn.XLOOKUP(E1241,'Historical Metal Prices'!$L$4:$Z$4,'Historical Metal Prices'!$L$10:$Z$10)</f>
        <v>0.21203747648704052</v>
      </c>
      <c r="G1241" s="77">
        <f t="shared" si="39"/>
        <v>64222.229766618817</v>
      </c>
    </row>
    <row r="1242" spans="1:7" x14ac:dyDescent="0.2">
      <c r="A1242" s="79">
        <v>44460</v>
      </c>
      <c r="B1242" s="77">
        <v>52988</v>
      </c>
      <c r="C1242" s="77">
        <v>53380</v>
      </c>
      <c r="E1242">
        <f t="shared" si="38"/>
        <v>2021</v>
      </c>
      <c r="F1242" s="57">
        <f>_xlfn.XLOOKUP(E1242,'Historical Metal Prices'!$L$4:$Z$4,'Historical Metal Prices'!$L$10:$Z$10)</f>
        <v>0.21203747648704052</v>
      </c>
      <c r="G1242" s="77">
        <f t="shared" si="39"/>
        <v>64223.441804095302</v>
      </c>
    </row>
    <row r="1243" spans="1:7" x14ac:dyDescent="0.2">
      <c r="A1243" s="79">
        <v>44459</v>
      </c>
      <c r="B1243" s="77">
        <v>52990</v>
      </c>
      <c r="C1243" s="77">
        <v>53380</v>
      </c>
      <c r="E1243">
        <f t="shared" si="38"/>
        <v>2021</v>
      </c>
      <c r="F1243" s="57">
        <f>_xlfn.XLOOKUP(E1243,'Historical Metal Prices'!$L$4:$Z$4,'Historical Metal Prices'!$L$10:$Z$10)</f>
        <v>0.21203747648704052</v>
      </c>
      <c r="G1243" s="77">
        <f t="shared" si="39"/>
        <v>64225.86587904828</v>
      </c>
    </row>
    <row r="1244" spans="1:7" x14ac:dyDescent="0.2">
      <c r="A1244" s="79">
        <v>44456</v>
      </c>
      <c r="B1244" s="77">
        <v>53000</v>
      </c>
      <c r="C1244" s="77">
        <v>51500</v>
      </c>
      <c r="E1244">
        <f t="shared" si="38"/>
        <v>2021</v>
      </c>
      <c r="F1244" s="57">
        <f>_xlfn.XLOOKUP(E1244,'Historical Metal Prices'!$L$4:$Z$4,'Historical Metal Prices'!$L$10:$Z$10)</f>
        <v>0.21203747648704052</v>
      </c>
      <c r="G1244" s="77">
        <f t="shared" si="39"/>
        <v>64237.986253813149</v>
      </c>
    </row>
    <row r="1245" spans="1:7" x14ac:dyDescent="0.2">
      <c r="A1245" s="79">
        <v>44455</v>
      </c>
      <c r="B1245" s="77">
        <v>51120</v>
      </c>
      <c r="C1245" s="77">
        <v>51500</v>
      </c>
      <c r="E1245">
        <f t="shared" si="38"/>
        <v>2021</v>
      </c>
      <c r="F1245" s="57">
        <f>_xlfn.XLOOKUP(E1245,'Historical Metal Prices'!$L$4:$Z$4,'Historical Metal Prices'!$L$10:$Z$10)</f>
        <v>0.21203747648704052</v>
      </c>
      <c r="G1245" s="77">
        <f t="shared" si="39"/>
        <v>61959.35579801751</v>
      </c>
    </row>
    <row r="1246" spans="1:7" x14ac:dyDescent="0.2">
      <c r="A1246" s="79">
        <v>44454</v>
      </c>
      <c r="B1246" s="77">
        <v>51117</v>
      </c>
      <c r="C1246" s="77">
        <v>51500</v>
      </c>
      <c r="E1246">
        <f t="shared" si="38"/>
        <v>2021</v>
      </c>
      <c r="F1246" s="57">
        <f>_xlfn.XLOOKUP(E1246,'Historical Metal Prices'!$L$4:$Z$4,'Historical Metal Prices'!$L$10:$Z$10)</f>
        <v>0.21203747648704052</v>
      </c>
      <c r="G1246" s="77">
        <f t="shared" si="39"/>
        <v>61955.719685588054</v>
      </c>
    </row>
    <row r="1247" spans="1:7" x14ac:dyDescent="0.2">
      <c r="A1247" s="79">
        <v>44453</v>
      </c>
      <c r="B1247" s="77">
        <v>51120</v>
      </c>
      <c r="C1247" s="77">
        <v>51500</v>
      </c>
      <c r="E1247">
        <f t="shared" si="38"/>
        <v>2021</v>
      </c>
      <c r="F1247" s="57">
        <f>_xlfn.XLOOKUP(E1247,'Historical Metal Prices'!$L$4:$Z$4,'Historical Metal Prices'!$L$10:$Z$10)</f>
        <v>0.21203747648704052</v>
      </c>
      <c r="G1247" s="77">
        <f t="shared" si="39"/>
        <v>61959.35579801751</v>
      </c>
    </row>
    <row r="1248" spans="1:7" x14ac:dyDescent="0.2">
      <c r="A1248" s="79">
        <v>44452</v>
      </c>
      <c r="B1248" s="77">
        <v>51123</v>
      </c>
      <c r="C1248" s="77">
        <v>51500</v>
      </c>
      <c r="E1248">
        <f t="shared" si="38"/>
        <v>2021</v>
      </c>
      <c r="F1248" s="57">
        <f>_xlfn.XLOOKUP(E1248,'Historical Metal Prices'!$L$4:$Z$4,'Historical Metal Prices'!$L$10:$Z$10)</f>
        <v>0.21203747648704052</v>
      </c>
      <c r="G1248" s="77">
        <f t="shared" si="39"/>
        <v>61962.991910446974</v>
      </c>
    </row>
    <row r="1249" spans="1:7" x14ac:dyDescent="0.2">
      <c r="A1249" s="79">
        <v>44449</v>
      </c>
      <c r="B1249" s="77">
        <v>51137</v>
      </c>
      <c r="C1249" s="77">
        <v>51500</v>
      </c>
      <c r="E1249">
        <f t="shared" si="38"/>
        <v>2021</v>
      </c>
      <c r="F1249" s="57">
        <f>_xlfn.XLOOKUP(E1249,'Historical Metal Prices'!$L$4:$Z$4,'Historical Metal Prices'!$L$10:$Z$10)</f>
        <v>0.21203747648704052</v>
      </c>
      <c r="G1249" s="77">
        <f t="shared" si="39"/>
        <v>61979.960435117791</v>
      </c>
    </row>
    <row r="1250" spans="1:7" x14ac:dyDescent="0.2">
      <c r="A1250" s="79">
        <v>44448</v>
      </c>
      <c r="B1250" s="77">
        <v>51140</v>
      </c>
      <c r="C1250" s="77">
        <v>51500</v>
      </c>
      <c r="E1250">
        <f t="shared" si="38"/>
        <v>2021</v>
      </c>
      <c r="F1250" s="57">
        <f>_xlfn.XLOOKUP(E1250,'Historical Metal Prices'!$L$4:$Z$4,'Historical Metal Prices'!$L$10:$Z$10)</f>
        <v>0.21203747648704052</v>
      </c>
      <c r="G1250" s="77">
        <f t="shared" si="39"/>
        <v>61983.596547547255</v>
      </c>
    </row>
    <row r="1251" spans="1:7" x14ac:dyDescent="0.2">
      <c r="A1251" s="79">
        <v>44447</v>
      </c>
      <c r="B1251" s="77">
        <v>50479</v>
      </c>
      <c r="C1251" s="77">
        <v>50840</v>
      </c>
      <c r="E1251">
        <f t="shared" si="38"/>
        <v>2021</v>
      </c>
      <c r="F1251" s="57">
        <f>_xlfn.XLOOKUP(E1251,'Historical Metal Prices'!$L$4:$Z$4,'Historical Metal Prices'!$L$10:$Z$10)</f>
        <v>0.21203747648704052</v>
      </c>
      <c r="G1251" s="77">
        <f t="shared" si="39"/>
        <v>61182.439775589315</v>
      </c>
    </row>
    <row r="1252" spans="1:7" x14ac:dyDescent="0.2">
      <c r="A1252" s="79">
        <v>44446</v>
      </c>
      <c r="B1252" s="77">
        <v>50482</v>
      </c>
      <c r="C1252" s="77">
        <v>50840</v>
      </c>
      <c r="E1252">
        <f t="shared" si="38"/>
        <v>2021</v>
      </c>
      <c r="F1252" s="57">
        <f>_xlfn.XLOOKUP(E1252,'Historical Metal Prices'!$L$4:$Z$4,'Historical Metal Prices'!$L$10:$Z$10)</f>
        <v>0.21203747648704052</v>
      </c>
      <c r="G1252" s="77">
        <f t="shared" si="39"/>
        <v>61186.075888018779</v>
      </c>
    </row>
    <row r="1253" spans="1:7" x14ac:dyDescent="0.2">
      <c r="A1253" s="79">
        <v>44445</v>
      </c>
      <c r="B1253" s="77">
        <v>50485</v>
      </c>
      <c r="C1253" s="77">
        <v>50840</v>
      </c>
      <c r="E1253">
        <f t="shared" si="38"/>
        <v>2021</v>
      </c>
      <c r="F1253" s="57">
        <f>_xlfn.XLOOKUP(E1253,'Historical Metal Prices'!$L$4:$Z$4,'Historical Metal Prices'!$L$10:$Z$10)</f>
        <v>0.21203747648704052</v>
      </c>
      <c r="G1253" s="77">
        <f t="shared" si="39"/>
        <v>61189.712000448242</v>
      </c>
    </row>
    <row r="1254" spans="1:7" x14ac:dyDescent="0.2">
      <c r="A1254" s="79">
        <v>44442</v>
      </c>
      <c r="B1254" s="77">
        <v>50499</v>
      </c>
      <c r="C1254" s="77">
        <v>50840</v>
      </c>
      <c r="E1254">
        <f t="shared" si="38"/>
        <v>2021</v>
      </c>
      <c r="F1254" s="57">
        <f>_xlfn.XLOOKUP(E1254,'Historical Metal Prices'!$L$4:$Z$4,'Historical Metal Prices'!$L$10:$Z$10)</f>
        <v>0.21203747648704052</v>
      </c>
      <c r="G1254" s="77">
        <f t="shared" si="39"/>
        <v>61206.68052511906</v>
      </c>
    </row>
    <row r="1255" spans="1:7" x14ac:dyDescent="0.2">
      <c r="A1255" s="79">
        <v>44441</v>
      </c>
      <c r="B1255" s="77">
        <v>50504</v>
      </c>
      <c r="C1255" s="77">
        <v>50840</v>
      </c>
      <c r="E1255">
        <f t="shared" si="38"/>
        <v>2021</v>
      </c>
      <c r="F1255" s="57">
        <f>_xlfn.XLOOKUP(E1255,'Historical Metal Prices'!$L$4:$Z$4,'Historical Metal Prices'!$L$10:$Z$10)</f>
        <v>0.21203747648704052</v>
      </c>
      <c r="G1255" s="77">
        <f t="shared" si="39"/>
        <v>61212.740712501494</v>
      </c>
    </row>
    <row r="1256" spans="1:7" x14ac:dyDescent="0.2">
      <c r="A1256" s="79">
        <v>44440</v>
      </c>
      <c r="B1256" s="77">
        <v>50500</v>
      </c>
      <c r="C1256" s="77">
        <v>50840</v>
      </c>
      <c r="E1256">
        <f t="shared" si="38"/>
        <v>2021</v>
      </c>
      <c r="F1256" s="57">
        <f>_xlfn.XLOOKUP(E1256,'Historical Metal Prices'!$L$4:$Z$4,'Historical Metal Prices'!$L$10:$Z$10)</f>
        <v>0.21203747648704052</v>
      </c>
      <c r="G1256" s="77">
        <f t="shared" si="39"/>
        <v>61207.892562595545</v>
      </c>
    </row>
    <row r="1257" spans="1:7" x14ac:dyDescent="0.2">
      <c r="A1257" s="79">
        <v>44439</v>
      </c>
      <c r="B1257" s="77">
        <v>50092.5</v>
      </c>
      <c r="C1257" s="77">
        <v>50430</v>
      </c>
      <c r="E1257">
        <f t="shared" si="38"/>
        <v>2021</v>
      </c>
      <c r="F1257" s="57">
        <f>_xlfn.XLOOKUP(E1257,'Historical Metal Prices'!$L$4:$Z$4,'Historical Metal Prices'!$L$10:$Z$10)</f>
        <v>0.21203747648704052</v>
      </c>
      <c r="G1257" s="77">
        <f t="shared" si="39"/>
        <v>60713.987290927078</v>
      </c>
    </row>
    <row r="1258" spans="1:7" ht="16" x14ac:dyDescent="0.2">
      <c r="A1258" s="79">
        <v>44438</v>
      </c>
      <c r="B1258" s="77">
        <v>50111.5</v>
      </c>
      <c r="C1258" s="78" t="s">
        <v>481</v>
      </c>
      <c r="E1258">
        <f t="shared" si="38"/>
        <v>2021</v>
      </c>
      <c r="F1258" s="57">
        <f>_xlfn.XLOOKUP(E1258,'Historical Metal Prices'!$L$4:$Z$4,'Historical Metal Prices'!$L$10:$Z$10)</f>
        <v>0.21203747648704052</v>
      </c>
      <c r="G1258" s="77">
        <f t="shared" si="39"/>
        <v>60737.01600298033</v>
      </c>
    </row>
    <row r="1259" spans="1:7" x14ac:dyDescent="0.2">
      <c r="A1259" s="79">
        <v>44435</v>
      </c>
      <c r="B1259" s="77">
        <v>50111.5</v>
      </c>
      <c r="C1259" s="77">
        <v>50430</v>
      </c>
      <c r="E1259">
        <f t="shared" si="38"/>
        <v>2021</v>
      </c>
      <c r="F1259" s="57">
        <f>_xlfn.XLOOKUP(E1259,'Historical Metal Prices'!$L$4:$Z$4,'Historical Metal Prices'!$L$10:$Z$10)</f>
        <v>0.21203747648704052</v>
      </c>
      <c r="G1259" s="77">
        <f t="shared" si="39"/>
        <v>60737.01600298033</v>
      </c>
    </row>
    <row r="1260" spans="1:7" x14ac:dyDescent="0.2">
      <c r="A1260" s="79">
        <v>44434</v>
      </c>
      <c r="B1260" s="77">
        <v>50109</v>
      </c>
      <c r="C1260" s="77">
        <v>50430</v>
      </c>
      <c r="E1260">
        <f t="shared" si="38"/>
        <v>2021</v>
      </c>
      <c r="F1260" s="57">
        <f>_xlfn.XLOOKUP(E1260,'Historical Metal Prices'!$L$4:$Z$4,'Historical Metal Prices'!$L$10:$Z$10)</f>
        <v>0.21203747648704052</v>
      </c>
      <c r="G1260" s="77">
        <f t="shared" si="39"/>
        <v>60733.985909289113</v>
      </c>
    </row>
    <row r="1261" spans="1:7" x14ac:dyDescent="0.2">
      <c r="A1261" s="79">
        <v>44433</v>
      </c>
      <c r="B1261" s="77">
        <v>50100</v>
      </c>
      <c r="C1261" s="77">
        <v>51500</v>
      </c>
      <c r="E1261">
        <f t="shared" si="38"/>
        <v>2021</v>
      </c>
      <c r="F1261" s="57">
        <f>_xlfn.XLOOKUP(E1261,'Historical Metal Prices'!$L$4:$Z$4,'Historical Metal Prices'!$L$10:$Z$10)</f>
        <v>0.21203747648704052</v>
      </c>
      <c r="G1261" s="77">
        <f t="shared" si="39"/>
        <v>60723.07757200073</v>
      </c>
    </row>
    <row r="1262" spans="1:7" x14ac:dyDescent="0.2">
      <c r="A1262" s="79">
        <v>44432</v>
      </c>
      <c r="B1262" s="77">
        <v>51178</v>
      </c>
      <c r="C1262" s="77">
        <v>51500</v>
      </c>
      <c r="E1262">
        <f t="shared" si="38"/>
        <v>2021</v>
      </c>
      <c r="F1262" s="57">
        <f>_xlfn.XLOOKUP(E1262,'Historical Metal Prices'!$L$4:$Z$4,'Historical Metal Prices'!$L$10:$Z$10)</f>
        <v>0.21203747648704052</v>
      </c>
      <c r="G1262" s="77">
        <f t="shared" si="39"/>
        <v>62029.653971653759</v>
      </c>
    </row>
    <row r="1263" spans="1:7" x14ac:dyDescent="0.2">
      <c r="A1263" s="79">
        <v>44431</v>
      </c>
      <c r="B1263" s="77">
        <v>51181</v>
      </c>
      <c r="C1263" s="77">
        <v>51500</v>
      </c>
      <c r="E1263">
        <f t="shared" si="38"/>
        <v>2021</v>
      </c>
      <c r="F1263" s="57">
        <f>_xlfn.XLOOKUP(E1263,'Historical Metal Prices'!$L$4:$Z$4,'Historical Metal Prices'!$L$10:$Z$10)</f>
        <v>0.21203747648704052</v>
      </c>
      <c r="G1263" s="77">
        <f t="shared" si="39"/>
        <v>62033.290084083223</v>
      </c>
    </row>
    <row r="1264" spans="1:7" x14ac:dyDescent="0.2">
      <c r="A1264" s="79">
        <v>44428</v>
      </c>
      <c r="B1264" s="77">
        <v>51200</v>
      </c>
      <c r="C1264" s="77">
        <v>51500</v>
      </c>
      <c r="E1264">
        <f t="shared" si="38"/>
        <v>2021</v>
      </c>
      <c r="F1264" s="57">
        <f>_xlfn.XLOOKUP(E1264,'Historical Metal Prices'!$L$4:$Z$4,'Historical Metal Prices'!$L$10:$Z$10)</f>
        <v>0.21203747648704052</v>
      </c>
      <c r="G1264" s="77">
        <f t="shared" si="39"/>
        <v>62056.318796136475</v>
      </c>
    </row>
    <row r="1265" spans="1:7" x14ac:dyDescent="0.2">
      <c r="A1265" s="79">
        <v>44427</v>
      </c>
      <c r="B1265" s="77">
        <v>51198</v>
      </c>
      <c r="C1265" s="77">
        <v>51500</v>
      </c>
      <c r="E1265">
        <f t="shared" si="38"/>
        <v>2021</v>
      </c>
      <c r="F1265" s="57">
        <f>_xlfn.XLOOKUP(E1265,'Historical Metal Prices'!$L$4:$Z$4,'Historical Metal Prices'!$L$10:$Z$10)</f>
        <v>0.21203747648704052</v>
      </c>
      <c r="G1265" s="77">
        <f t="shared" si="39"/>
        <v>62053.894721183504</v>
      </c>
    </row>
    <row r="1266" spans="1:7" x14ac:dyDescent="0.2">
      <c r="A1266" s="79">
        <v>44426</v>
      </c>
      <c r="B1266" s="77">
        <v>51197</v>
      </c>
      <c r="C1266" s="77">
        <v>52300</v>
      </c>
      <c r="E1266">
        <f t="shared" si="38"/>
        <v>2021</v>
      </c>
      <c r="F1266" s="57">
        <f>_xlfn.XLOOKUP(E1266,'Historical Metal Prices'!$L$4:$Z$4,'Historical Metal Prices'!$L$10:$Z$10)</f>
        <v>0.21203747648704052</v>
      </c>
      <c r="G1266" s="77">
        <f t="shared" si="39"/>
        <v>62052.682683707011</v>
      </c>
    </row>
    <row r="1267" spans="1:7" x14ac:dyDescent="0.2">
      <c r="A1267" s="79">
        <v>44425</v>
      </c>
      <c r="B1267" s="77">
        <v>52000</v>
      </c>
      <c r="C1267" s="77">
        <v>52175</v>
      </c>
      <c r="E1267">
        <f t="shared" si="38"/>
        <v>2021</v>
      </c>
      <c r="F1267" s="57">
        <f>_xlfn.XLOOKUP(E1267,'Historical Metal Prices'!$L$4:$Z$4,'Historical Metal Prices'!$L$10:$Z$10)</f>
        <v>0.21203747648704052</v>
      </c>
      <c r="G1267" s="77">
        <f t="shared" si="39"/>
        <v>63025.948777326106</v>
      </c>
    </row>
    <row r="1268" spans="1:7" x14ac:dyDescent="0.2">
      <c r="A1268" s="79">
        <v>44424</v>
      </c>
      <c r="B1268" s="77">
        <v>52328.5</v>
      </c>
      <c r="C1268" s="77">
        <v>52500</v>
      </c>
      <c r="E1268">
        <f t="shared" si="38"/>
        <v>2021</v>
      </c>
      <c r="F1268" s="57">
        <f>_xlfn.XLOOKUP(E1268,'Historical Metal Prices'!$L$4:$Z$4,'Historical Metal Prices'!$L$10:$Z$10)</f>
        <v>0.21203747648704052</v>
      </c>
      <c r="G1268" s="77">
        <f t="shared" si="39"/>
        <v>63424.103088352102</v>
      </c>
    </row>
    <row r="1269" spans="1:7" x14ac:dyDescent="0.2">
      <c r="A1269" s="79">
        <v>44421</v>
      </c>
      <c r="B1269" s="77">
        <v>52350.5</v>
      </c>
      <c r="C1269" s="77">
        <v>52500</v>
      </c>
      <c r="E1269">
        <f t="shared" si="38"/>
        <v>2021</v>
      </c>
      <c r="F1269" s="57">
        <f>_xlfn.XLOOKUP(E1269,'Historical Metal Prices'!$L$4:$Z$4,'Historical Metal Prices'!$L$10:$Z$10)</f>
        <v>0.21203747648704052</v>
      </c>
      <c r="G1269" s="77">
        <f t="shared" si="39"/>
        <v>63450.767912834817</v>
      </c>
    </row>
    <row r="1270" spans="1:7" x14ac:dyDescent="0.2">
      <c r="A1270" s="79">
        <v>44420</v>
      </c>
      <c r="B1270" s="77">
        <v>52350.5</v>
      </c>
      <c r="C1270" s="77">
        <v>52500</v>
      </c>
      <c r="E1270">
        <f t="shared" si="38"/>
        <v>2021</v>
      </c>
      <c r="F1270" s="57">
        <f>_xlfn.XLOOKUP(E1270,'Historical Metal Prices'!$L$4:$Z$4,'Historical Metal Prices'!$L$10:$Z$10)</f>
        <v>0.21203747648704052</v>
      </c>
      <c r="G1270" s="77">
        <f t="shared" si="39"/>
        <v>63450.767912834817</v>
      </c>
    </row>
    <row r="1271" spans="1:7" x14ac:dyDescent="0.2">
      <c r="A1271" s="79">
        <v>44419</v>
      </c>
      <c r="B1271" s="77">
        <v>52350.5</v>
      </c>
      <c r="C1271" s="77">
        <v>52500</v>
      </c>
      <c r="E1271">
        <f t="shared" si="38"/>
        <v>2021</v>
      </c>
      <c r="F1271" s="57">
        <f>_xlfn.XLOOKUP(E1271,'Historical Metal Prices'!$L$4:$Z$4,'Historical Metal Prices'!$L$10:$Z$10)</f>
        <v>0.21203747648704052</v>
      </c>
      <c r="G1271" s="77">
        <f t="shared" si="39"/>
        <v>63450.767912834817</v>
      </c>
    </row>
    <row r="1272" spans="1:7" x14ac:dyDescent="0.2">
      <c r="A1272" s="79">
        <v>44418</v>
      </c>
      <c r="B1272" s="77">
        <v>52361.5</v>
      </c>
      <c r="C1272" s="77">
        <v>52500</v>
      </c>
      <c r="E1272">
        <f t="shared" si="38"/>
        <v>2021</v>
      </c>
      <c r="F1272" s="57">
        <f>_xlfn.XLOOKUP(E1272,'Historical Metal Prices'!$L$4:$Z$4,'Historical Metal Prices'!$L$10:$Z$10)</f>
        <v>0.21203747648704052</v>
      </c>
      <c r="G1272" s="77">
        <f t="shared" si="39"/>
        <v>63464.100325076171</v>
      </c>
    </row>
    <row r="1273" spans="1:7" x14ac:dyDescent="0.2">
      <c r="A1273" s="79">
        <v>44417</v>
      </c>
      <c r="B1273" s="77">
        <v>52367</v>
      </c>
      <c r="C1273" s="77">
        <v>52500</v>
      </c>
      <c r="E1273">
        <f t="shared" si="38"/>
        <v>2021</v>
      </c>
      <c r="F1273" s="57">
        <f>_xlfn.XLOOKUP(E1273,'Historical Metal Prices'!$L$4:$Z$4,'Historical Metal Prices'!$L$10:$Z$10)</f>
        <v>0.21203747648704052</v>
      </c>
      <c r="G1273" s="77">
        <f t="shared" si="39"/>
        <v>63470.766531196852</v>
      </c>
    </row>
    <row r="1274" spans="1:7" x14ac:dyDescent="0.2">
      <c r="A1274" s="79">
        <v>44414</v>
      </c>
      <c r="B1274" s="77">
        <v>52389</v>
      </c>
      <c r="C1274" s="77">
        <v>52500</v>
      </c>
      <c r="E1274">
        <f t="shared" si="38"/>
        <v>2021</v>
      </c>
      <c r="F1274" s="57">
        <f>_xlfn.XLOOKUP(E1274,'Historical Metal Prices'!$L$4:$Z$4,'Historical Metal Prices'!$L$10:$Z$10)</f>
        <v>0.21203747648704052</v>
      </c>
      <c r="G1274" s="77">
        <f t="shared" si="39"/>
        <v>63497.431355679568</v>
      </c>
    </row>
    <row r="1275" spans="1:7" x14ac:dyDescent="0.2">
      <c r="A1275" s="79">
        <v>44413</v>
      </c>
      <c r="B1275" s="77">
        <v>52389</v>
      </c>
      <c r="C1275" s="77">
        <v>52500</v>
      </c>
      <c r="E1275">
        <f t="shared" si="38"/>
        <v>2021</v>
      </c>
      <c r="F1275" s="57">
        <f>_xlfn.XLOOKUP(E1275,'Historical Metal Prices'!$L$4:$Z$4,'Historical Metal Prices'!$L$10:$Z$10)</f>
        <v>0.21203747648704052</v>
      </c>
      <c r="G1275" s="77">
        <f t="shared" si="39"/>
        <v>63497.431355679568</v>
      </c>
    </row>
    <row r="1276" spans="1:7" x14ac:dyDescent="0.2">
      <c r="A1276" s="79">
        <v>44412</v>
      </c>
      <c r="B1276" s="77">
        <v>52394</v>
      </c>
      <c r="C1276" s="77">
        <v>52500</v>
      </c>
      <c r="E1276">
        <f t="shared" si="38"/>
        <v>2021</v>
      </c>
      <c r="F1276" s="57">
        <f>_xlfn.XLOOKUP(E1276,'Historical Metal Prices'!$L$4:$Z$4,'Historical Metal Prices'!$L$10:$Z$10)</f>
        <v>0.21203747648704052</v>
      </c>
      <c r="G1276" s="77">
        <f t="shared" si="39"/>
        <v>63503.491543062002</v>
      </c>
    </row>
    <row r="1277" spans="1:7" x14ac:dyDescent="0.2">
      <c r="A1277" s="79">
        <v>44411</v>
      </c>
      <c r="B1277" s="77">
        <v>52399</v>
      </c>
      <c r="C1277" s="77">
        <v>52500</v>
      </c>
      <c r="E1277">
        <f t="shared" si="38"/>
        <v>2021</v>
      </c>
      <c r="F1277" s="57">
        <f>_xlfn.XLOOKUP(E1277,'Historical Metal Prices'!$L$4:$Z$4,'Historical Metal Prices'!$L$10:$Z$10)</f>
        <v>0.21203747648704052</v>
      </c>
      <c r="G1277" s="77">
        <f t="shared" si="39"/>
        <v>63509.551730444437</v>
      </c>
    </row>
    <row r="1278" spans="1:7" x14ac:dyDescent="0.2">
      <c r="A1278" s="79">
        <v>44410</v>
      </c>
      <c r="B1278" s="77">
        <v>52404</v>
      </c>
      <c r="C1278" s="77">
        <v>52500</v>
      </c>
      <c r="E1278">
        <f t="shared" si="38"/>
        <v>2021</v>
      </c>
      <c r="F1278" s="57">
        <f>_xlfn.XLOOKUP(E1278,'Historical Metal Prices'!$L$4:$Z$4,'Historical Metal Prices'!$L$10:$Z$10)</f>
        <v>0.21203747648704052</v>
      </c>
      <c r="G1278" s="77">
        <f t="shared" si="39"/>
        <v>63515.611917826871</v>
      </c>
    </row>
    <row r="1279" spans="1:7" x14ac:dyDescent="0.2">
      <c r="A1279" s="79">
        <v>44407</v>
      </c>
      <c r="B1279" s="77">
        <v>52426</v>
      </c>
      <c r="C1279" s="77">
        <v>52500</v>
      </c>
      <c r="E1279">
        <f t="shared" si="38"/>
        <v>2021</v>
      </c>
      <c r="F1279" s="57">
        <f>_xlfn.XLOOKUP(E1279,'Historical Metal Prices'!$L$4:$Z$4,'Historical Metal Prices'!$L$10:$Z$10)</f>
        <v>0.21203747648704052</v>
      </c>
      <c r="G1279" s="77">
        <f t="shared" si="39"/>
        <v>63542.276742309587</v>
      </c>
    </row>
    <row r="1280" spans="1:7" x14ac:dyDescent="0.2">
      <c r="A1280" s="79">
        <v>44406</v>
      </c>
      <c r="B1280" s="77">
        <v>52426</v>
      </c>
      <c r="C1280" s="77">
        <v>52500</v>
      </c>
      <c r="E1280">
        <f t="shared" si="38"/>
        <v>2021</v>
      </c>
      <c r="F1280" s="57">
        <f>_xlfn.XLOOKUP(E1280,'Historical Metal Prices'!$L$4:$Z$4,'Historical Metal Prices'!$L$10:$Z$10)</f>
        <v>0.21203747648704052</v>
      </c>
      <c r="G1280" s="77">
        <f t="shared" si="39"/>
        <v>63542.276742309587</v>
      </c>
    </row>
    <row r="1281" spans="1:7" x14ac:dyDescent="0.2">
      <c r="A1281" s="79">
        <v>44405</v>
      </c>
      <c r="B1281" s="77">
        <v>52431</v>
      </c>
      <c r="C1281" s="77">
        <v>52500</v>
      </c>
      <c r="E1281">
        <f t="shared" si="38"/>
        <v>2021</v>
      </c>
      <c r="F1281" s="57">
        <f>_xlfn.XLOOKUP(E1281,'Historical Metal Prices'!$L$4:$Z$4,'Historical Metal Prices'!$L$10:$Z$10)</f>
        <v>0.21203747648704052</v>
      </c>
      <c r="G1281" s="77">
        <f t="shared" si="39"/>
        <v>63548.336929692021</v>
      </c>
    </row>
    <row r="1282" spans="1:7" x14ac:dyDescent="0.2">
      <c r="A1282" s="79">
        <v>44404</v>
      </c>
      <c r="B1282" s="77">
        <v>52436</v>
      </c>
      <c r="C1282" s="77">
        <v>52500</v>
      </c>
      <c r="E1282">
        <f t="shared" si="38"/>
        <v>2021</v>
      </c>
      <c r="F1282" s="57">
        <f>_xlfn.XLOOKUP(E1282,'Historical Metal Prices'!$L$4:$Z$4,'Historical Metal Prices'!$L$10:$Z$10)</f>
        <v>0.21203747648704052</v>
      </c>
      <c r="G1282" s="77">
        <f t="shared" si="39"/>
        <v>63554.397117074455</v>
      </c>
    </row>
    <row r="1283" spans="1:7" x14ac:dyDescent="0.2">
      <c r="A1283" s="79">
        <v>44403</v>
      </c>
      <c r="B1283" s="77">
        <v>52441</v>
      </c>
      <c r="C1283" s="77">
        <v>52500</v>
      </c>
      <c r="E1283">
        <f t="shared" si="38"/>
        <v>2021</v>
      </c>
      <c r="F1283" s="57">
        <f>_xlfn.XLOOKUP(E1283,'Historical Metal Prices'!$L$4:$Z$4,'Historical Metal Prices'!$L$10:$Z$10)</f>
        <v>0.21203747648704052</v>
      </c>
      <c r="G1283" s="77">
        <f t="shared" si="39"/>
        <v>63560.45730445689</v>
      </c>
    </row>
    <row r="1284" spans="1:7" x14ac:dyDescent="0.2">
      <c r="A1284" s="79">
        <v>44400</v>
      </c>
      <c r="B1284" s="77">
        <v>52463</v>
      </c>
      <c r="C1284" s="77">
        <v>52500</v>
      </c>
      <c r="E1284">
        <f t="shared" si="38"/>
        <v>2021</v>
      </c>
      <c r="F1284" s="57">
        <f>_xlfn.XLOOKUP(E1284,'Historical Metal Prices'!$L$4:$Z$4,'Historical Metal Prices'!$L$10:$Z$10)</f>
        <v>0.21203747648704052</v>
      </c>
      <c r="G1284" s="77">
        <f t="shared" si="39"/>
        <v>63587.122128939605</v>
      </c>
    </row>
    <row r="1285" spans="1:7" x14ac:dyDescent="0.2">
      <c r="A1285" s="79">
        <v>44399</v>
      </c>
      <c r="B1285" s="77">
        <v>52463</v>
      </c>
      <c r="C1285" s="77">
        <v>52500</v>
      </c>
      <c r="E1285">
        <f t="shared" si="38"/>
        <v>2021</v>
      </c>
      <c r="F1285" s="57">
        <f>_xlfn.XLOOKUP(E1285,'Historical Metal Prices'!$L$4:$Z$4,'Historical Metal Prices'!$L$10:$Z$10)</f>
        <v>0.21203747648704052</v>
      </c>
      <c r="G1285" s="77">
        <f t="shared" si="39"/>
        <v>63587.122128939605</v>
      </c>
    </row>
    <row r="1286" spans="1:7" x14ac:dyDescent="0.2">
      <c r="A1286" s="79">
        <v>44398</v>
      </c>
      <c r="B1286" s="77">
        <v>52468</v>
      </c>
      <c r="C1286" s="77">
        <v>52500</v>
      </c>
      <c r="E1286">
        <f t="shared" si="38"/>
        <v>2021</v>
      </c>
      <c r="F1286" s="57">
        <f>_xlfn.XLOOKUP(E1286,'Historical Metal Prices'!$L$4:$Z$4,'Historical Metal Prices'!$L$10:$Z$10)</f>
        <v>0.21203747648704052</v>
      </c>
      <c r="G1286" s="77">
        <f t="shared" si="39"/>
        <v>63593.18231632204</v>
      </c>
    </row>
    <row r="1287" spans="1:7" x14ac:dyDescent="0.2">
      <c r="A1287" s="79">
        <v>44397</v>
      </c>
      <c r="B1287" s="77">
        <v>52473</v>
      </c>
      <c r="C1287" s="77">
        <v>52500</v>
      </c>
      <c r="E1287">
        <f t="shared" si="38"/>
        <v>2021</v>
      </c>
      <c r="F1287" s="57">
        <f>_xlfn.XLOOKUP(E1287,'Historical Metal Prices'!$L$4:$Z$4,'Historical Metal Prices'!$L$10:$Z$10)</f>
        <v>0.21203747648704052</v>
      </c>
      <c r="G1287" s="77">
        <f t="shared" si="39"/>
        <v>63599.242503704474</v>
      </c>
    </row>
    <row r="1288" spans="1:7" x14ac:dyDescent="0.2">
      <c r="A1288" s="79">
        <v>44396</v>
      </c>
      <c r="B1288" s="77">
        <v>52477.5</v>
      </c>
      <c r="C1288" s="77">
        <v>52500</v>
      </c>
      <c r="E1288">
        <f t="shared" si="38"/>
        <v>2021</v>
      </c>
      <c r="F1288" s="57">
        <f>_xlfn.XLOOKUP(E1288,'Historical Metal Prices'!$L$4:$Z$4,'Historical Metal Prices'!$L$10:$Z$10)</f>
        <v>0.21203747648704052</v>
      </c>
      <c r="G1288" s="77">
        <f t="shared" si="39"/>
        <v>63604.696672348669</v>
      </c>
    </row>
    <row r="1289" spans="1:7" x14ac:dyDescent="0.2">
      <c r="A1289" s="79">
        <v>44393</v>
      </c>
      <c r="B1289" s="77">
        <v>52495.5</v>
      </c>
      <c r="C1289" s="77">
        <v>52500</v>
      </c>
      <c r="E1289">
        <f t="shared" si="38"/>
        <v>2021</v>
      </c>
      <c r="F1289" s="57">
        <f>_xlfn.XLOOKUP(E1289,'Historical Metal Prices'!$L$4:$Z$4,'Historical Metal Prices'!$L$10:$Z$10)</f>
        <v>0.21203747648704052</v>
      </c>
      <c r="G1289" s="77">
        <f t="shared" si="39"/>
        <v>63626.513346925436</v>
      </c>
    </row>
    <row r="1290" spans="1:7" x14ac:dyDescent="0.2">
      <c r="A1290" s="79">
        <v>44392</v>
      </c>
      <c r="B1290" s="77">
        <v>52495.5</v>
      </c>
      <c r="C1290" s="77">
        <v>52500</v>
      </c>
      <c r="E1290">
        <f t="shared" si="38"/>
        <v>2021</v>
      </c>
      <c r="F1290" s="57">
        <f>_xlfn.XLOOKUP(E1290,'Historical Metal Prices'!$L$4:$Z$4,'Historical Metal Prices'!$L$10:$Z$10)</f>
        <v>0.21203747648704052</v>
      </c>
      <c r="G1290" s="77">
        <f t="shared" si="39"/>
        <v>63626.513346925436</v>
      </c>
    </row>
    <row r="1291" spans="1:7" x14ac:dyDescent="0.2">
      <c r="A1291" s="79">
        <v>44391</v>
      </c>
      <c r="B1291" s="77">
        <v>52500</v>
      </c>
      <c r="C1291" s="77">
        <v>50500</v>
      </c>
      <c r="E1291">
        <f t="shared" ref="E1291:E1354" si="40">YEAR(A1291)</f>
        <v>2021</v>
      </c>
      <c r="F1291" s="57">
        <f>_xlfn.XLOOKUP(E1291,'Historical Metal Prices'!$L$4:$Z$4,'Historical Metal Prices'!$L$10:$Z$10)</f>
        <v>0.21203747648704052</v>
      </c>
      <c r="G1291" s="77">
        <f t="shared" ref="G1291:G1354" si="41">IFERROR(B1291*(1+F1291),G1292)</f>
        <v>63631.967515569624</v>
      </c>
    </row>
    <row r="1292" spans="1:7" x14ac:dyDescent="0.2">
      <c r="A1292" s="79">
        <v>44390</v>
      </c>
      <c r="B1292" s="77">
        <v>50450</v>
      </c>
      <c r="C1292" s="77">
        <v>50500</v>
      </c>
      <c r="E1292">
        <f t="shared" si="40"/>
        <v>2021</v>
      </c>
      <c r="F1292" s="57">
        <f>_xlfn.XLOOKUP(E1292,'Historical Metal Prices'!$L$4:$Z$4,'Historical Metal Prices'!$L$10:$Z$10)</f>
        <v>0.21203747648704052</v>
      </c>
      <c r="G1292" s="77">
        <f t="shared" si="41"/>
        <v>61147.290688771194</v>
      </c>
    </row>
    <row r="1293" spans="1:7" x14ac:dyDescent="0.2">
      <c r="A1293" s="79">
        <v>44389</v>
      </c>
      <c r="B1293" s="77">
        <v>50454</v>
      </c>
      <c r="C1293" s="77">
        <v>50500</v>
      </c>
      <c r="E1293">
        <f t="shared" si="40"/>
        <v>2021</v>
      </c>
      <c r="F1293" s="57">
        <f>_xlfn.XLOOKUP(E1293,'Historical Metal Prices'!$L$4:$Z$4,'Historical Metal Prices'!$L$10:$Z$10)</f>
        <v>0.21203747648704052</v>
      </c>
      <c r="G1293" s="77">
        <f t="shared" si="41"/>
        <v>61152.138838677143</v>
      </c>
    </row>
    <row r="1294" spans="1:7" x14ac:dyDescent="0.2">
      <c r="A1294" s="79">
        <v>44386</v>
      </c>
      <c r="B1294" s="77">
        <v>50471</v>
      </c>
      <c r="C1294" s="77">
        <v>50500</v>
      </c>
      <c r="E1294">
        <f t="shared" si="40"/>
        <v>2021</v>
      </c>
      <c r="F1294" s="57">
        <f>_xlfn.XLOOKUP(E1294,'Historical Metal Prices'!$L$4:$Z$4,'Historical Metal Prices'!$L$10:$Z$10)</f>
        <v>0.21203747648704052</v>
      </c>
      <c r="G1294" s="77">
        <f t="shared" si="41"/>
        <v>61172.743475777424</v>
      </c>
    </row>
    <row r="1295" spans="1:7" x14ac:dyDescent="0.2">
      <c r="A1295" s="79">
        <v>44385</v>
      </c>
      <c r="B1295" s="77">
        <v>50471</v>
      </c>
      <c r="C1295" s="77">
        <v>50500</v>
      </c>
      <c r="E1295">
        <f t="shared" si="40"/>
        <v>2021</v>
      </c>
      <c r="F1295" s="57">
        <f>_xlfn.XLOOKUP(E1295,'Historical Metal Prices'!$L$4:$Z$4,'Historical Metal Prices'!$L$10:$Z$10)</f>
        <v>0.21203747648704052</v>
      </c>
      <c r="G1295" s="77">
        <f t="shared" si="41"/>
        <v>61172.743475777424</v>
      </c>
    </row>
    <row r="1296" spans="1:7" x14ac:dyDescent="0.2">
      <c r="A1296" s="79">
        <v>44384</v>
      </c>
      <c r="B1296" s="77">
        <v>50475</v>
      </c>
      <c r="C1296" s="77">
        <v>50500</v>
      </c>
      <c r="E1296">
        <f t="shared" si="40"/>
        <v>2021</v>
      </c>
      <c r="F1296" s="57">
        <f>_xlfn.XLOOKUP(E1296,'Historical Metal Prices'!$L$4:$Z$4,'Historical Metal Prices'!$L$10:$Z$10)</f>
        <v>0.21203747648704052</v>
      </c>
      <c r="G1296" s="77">
        <f t="shared" si="41"/>
        <v>61177.591625683373</v>
      </c>
    </row>
    <row r="1297" spans="1:7" x14ac:dyDescent="0.2">
      <c r="A1297" s="79">
        <v>44383</v>
      </c>
      <c r="B1297" s="77">
        <v>50479</v>
      </c>
      <c r="C1297" s="77">
        <v>50500</v>
      </c>
      <c r="E1297">
        <f t="shared" si="40"/>
        <v>2021</v>
      </c>
      <c r="F1297" s="57">
        <f>_xlfn.XLOOKUP(E1297,'Historical Metal Prices'!$L$4:$Z$4,'Historical Metal Prices'!$L$10:$Z$10)</f>
        <v>0.21203747648704052</v>
      </c>
      <c r="G1297" s="77">
        <f t="shared" si="41"/>
        <v>61182.439775589315</v>
      </c>
    </row>
    <row r="1298" spans="1:7" x14ac:dyDescent="0.2">
      <c r="A1298" s="79">
        <v>44382</v>
      </c>
      <c r="B1298" s="77">
        <v>50483</v>
      </c>
      <c r="C1298" s="77">
        <v>50500</v>
      </c>
      <c r="E1298">
        <f t="shared" si="40"/>
        <v>2021</v>
      </c>
      <c r="F1298" s="57">
        <f>_xlfn.XLOOKUP(E1298,'Historical Metal Prices'!$L$4:$Z$4,'Historical Metal Prices'!$L$10:$Z$10)</f>
        <v>0.21203747648704052</v>
      </c>
      <c r="G1298" s="77">
        <f t="shared" si="41"/>
        <v>61187.287925495264</v>
      </c>
    </row>
    <row r="1299" spans="1:7" x14ac:dyDescent="0.2">
      <c r="A1299" s="79">
        <v>44379</v>
      </c>
      <c r="B1299" s="77">
        <v>50500</v>
      </c>
      <c r="C1299" s="77">
        <v>50500</v>
      </c>
      <c r="E1299">
        <f t="shared" si="40"/>
        <v>2021</v>
      </c>
      <c r="F1299" s="57">
        <f>_xlfn.XLOOKUP(E1299,'Historical Metal Prices'!$L$4:$Z$4,'Historical Metal Prices'!$L$10:$Z$10)</f>
        <v>0.21203747648704052</v>
      </c>
      <c r="G1299" s="77">
        <f t="shared" si="41"/>
        <v>61207.892562595545</v>
      </c>
    </row>
    <row r="1300" spans="1:7" x14ac:dyDescent="0.2">
      <c r="A1300" s="79">
        <v>44378</v>
      </c>
      <c r="B1300" s="77">
        <v>50500</v>
      </c>
      <c r="C1300" s="77">
        <v>50500</v>
      </c>
      <c r="E1300">
        <f t="shared" si="40"/>
        <v>2021</v>
      </c>
      <c r="F1300" s="57">
        <f>_xlfn.XLOOKUP(E1300,'Historical Metal Prices'!$L$4:$Z$4,'Historical Metal Prices'!$L$10:$Z$10)</f>
        <v>0.21203747648704052</v>
      </c>
      <c r="G1300" s="77">
        <f t="shared" si="41"/>
        <v>61207.892562595545</v>
      </c>
    </row>
    <row r="1301" spans="1:7" x14ac:dyDescent="0.2">
      <c r="A1301" s="79">
        <v>44377</v>
      </c>
      <c r="B1301" s="77">
        <v>49600</v>
      </c>
      <c r="C1301" s="77">
        <v>48580</v>
      </c>
      <c r="E1301">
        <f t="shared" si="40"/>
        <v>2021</v>
      </c>
      <c r="F1301" s="57">
        <f>_xlfn.XLOOKUP(E1301,'Historical Metal Prices'!$L$4:$Z$4,'Historical Metal Prices'!$L$10:$Z$10)</f>
        <v>0.21203747648704052</v>
      </c>
      <c r="G1301" s="77">
        <f t="shared" si="41"/>
        <v>60117.058833757212</v>
      </c>
    </row>
    <row r="1302" spans="1:7" ht="16" x14ac:dyDescent="0.2">
      <c r="A1302" s="79">
        <v>44376</v>
      </c>
      <c r="B1302" s="77">
        <v>48501</v>
      </c>
      <c r="C1302" s="78" t="s">
        <v>481</v>
      </c>
      <c r="E1302">
        <f t="shared" si="40"/>
        <v>2021</v>
      </c>
      <c r="F1302" s="57">
        <f>_xlfn.XLOOKUP(E1302,'Historical Metal Prices'!$L$4:$Z$4,'Historical Metal Prices'!$L$10:$Z$10)</f>
        <v>0.21203747648704052</v>
      </c>
      <c r="G1302" s="77">
        <f t="shared" si="41"/>
        <v>58785.029647097952</v>
      </c>
    </row>
    <row r="1303" spans="1:7" x14ac:dyDescent="0.2">
      <c r="A1303" s="79">
        <v>44375</v>
      </c>
      <c r="B1303" s="77">
        <v>45479</v>
      </c>
      <c r="C1303" s="77">
        <v>45555</v>
      </c>
      <c r="E1303">
        <f t="shared" si="40"/>
        <v>2021</v>
      </c>
      <c r="F1303" s="57">
        <f>_xlfn.XLOOKUP(E1303,'Historical Metal Prices'!$L$4:$Z$4,'Historical Metal Prices'!$L$10:$Z$10)</f>
        <v>0.21203747648704052</v>
      </c>
      <c r="G1303" s="77">
        <f t="shared" si="41"/>
        <v>55122.252393154115</v>
      </c>
    </row>
    <row r="1304" spans="1:7" x14ac:dyDescent="0.2">
      <c r="A1304" s="79">
        <v>44372</v>
      </c>
      <c r="B1304" s="77">
        <v>45495</v>
      </c>
      <c r="C1304" s="77">
        <v>45555</v>
      </c>
      <c r="E1304">
        <f t="shared" si="40"/>
        <v>2021</v>
      </c>
      <c r="F1304" s="57">
        <f>_xlfn.XLOOKUP(E1304,'Historical Metal Prices'!$L$4:$Z$4,'Historical Metal Prices'!$L$10:$Z$10)</f>
        <v>0.21203747648704052</v>
      </c>
      <c r="G1304" s="77">
        <f t="shared" si="41"/>
        <v>55141.64499277791</v>
      </c>
    </row>
    <row r="1305" spans="1:7" x14ac:dyDescent="0.2">
      <c r="A1305" s="79">
        <v>44371</v>
      </c>
      <c r="B1305" s="77">
        <v>45495</v>
      </c>
      <c r="C1305" s="77">
        <v>45555</v>
      </c>
      <c r="E1305">
        <f t="shared" si="40"/>
        <v>2021</v>
      </c>
      <c r="F1305" s="57">
        <f>_xlfn.XLOOKUP(E1305,'Historical Metal Prices'!$L$4:$Z$4,'Historical Metal Prices'!$L$10:$Z$10)</f>
        <v>0.21203747648704052</v>
      </c>
      <c r="G1305" s="77">
        <f t="shared" si="41"/>
        <v>55141.64499277791</v>
      </c>
    </row>
    <row r="1306" spans="1:7" x14ac:dyDescent="0.2">
      <c r="A1306" s="79">
        <v>44370</v>
      </c>
      <c r="B1306" s="77">
        <v>45496</v>
      </c>
      <c r="C1306" s="77">
        <v>45555</v>
      </c>
      <c r="E1306">
        <f t="shared" si="40"/>
        <v>2021</v>
      </c>
      <c r="F1306" s="57">
        <f>_xlfn.XLOOKUP(E1306,'Historical Metal Prices'!$L$4:$Z$4,'Historical Metal Prices'!$L$10:$Z$10)</f>
        <v>0.21203747648704052</v>
      </c>
      <c r="G1306" s="77">
        <f t="shared" si="41"/>
        <v>55142.857030254396</v>
      </c>
    </row>
    <row r="1307" spans="1:7" x14ac:dyDescent="0.2">
      <c r="A1307" s="79">
        <v>44369</v>
      </c>
      <c r="B1307" s="77">
        <v>45499</v>
      </c>
      <c r="C1307" s="77">
        <v>45555</v>
      </c>
      <c r="E1307">
        <f t="shared" si="40"/>
        <v>2021</v>
      </c>
      <c r="F1307" s="57">
        <f>_xlfn.XLOOKUP(E1307,'Historical Metal Prices'!$L$4:$Z$4,'Historical Metal Prices'!$L$10:$Z$10)</f>
        <v>0.21203747648704052</v>
      </c>
      <c r="G1307" s="77">
        <f t="shared" si="41"/>
        <v>55146.493142683859</v>
      </c>
    </row>
    <row r="1308" spans="1:7" x14ac:dyDescent="0.2">
      <c r="A1308" s="79">
        <v>44368</v>
      </c>
      <c r="B1308" s="77">
        <v>44487</v>
      </c>
      <c r="C1308" s="77">
        <v>44540</v>
      </c>
      <c r="E1308">
        <f t="shared" si="40"/>
        <v>2021</v>
      </c>
      <c r="F1308" s="57">
        <f>_xlfn.XLOOKUP(E1308,'Historical Metal Prices'!$L$4:$Z$4,'Historical Metal Prices'!$L$10:$Z$10)</f>
        <v>0.21203747648704052</v>
      </c>
      <c r="G1308" s="77">
        <f t="shared" si="41"/>
        <v>53919.911216478969</v>
      </c>
    </row>
    <row r="1309" spans="1:7" x14ac:dyDescent="0.2">
      <c r="A1309" s="79">
        <v>44365</v>
      </c>
      <c r="B1309" s="77">
        <v>44503</v>
      </c>
      <c r="C1309" s="77">
        <v>44540</v>
      </c>
      <c r="E1309">
        <f t="shared" si="40"/>
        <v>2021</v>
      </c>
      <c r="F1309" s="57">
        <f>_xlfn.XLOOKUP(E1309,'Historical Metal Prices'!$L$4:$Z$4,'Historical Metal Prices'!$L$10:$Z$10)</f>
        <v>0.21203747648704052</v>
      </c>
      <c r="G1309" s="77">
        <f t="shared" si="41"/>
        <v>53939.303816102765</v>
      </c>
    </row>
    <row r="1310" spans="1:7" x14ac:dyDescent="0.2">
      <c r="A1310" s="79">
        <v>44364</v>
      </c>
      <c r="B1310" s="77">
        <v>44502</v>
      </c>
      <c r="C1310" s="77">
        <v>44040</v>
      </c>
      <c r="E1310">
        <f t="shared" si="40"/>
        <v>2021</v>
      </c>
      <c r="F1310" s="57">
        <f>_xlfn.XLOOKUP(E1310,'Historical Metal Prices'!$L$4:$Z$4,'Historical Metal Prices'!$L$10:$Z$10)</f>
        <v>0.21203747648704052</v>
      </c>
      <c r="G1310" s="77">
        <f t="shared" si="41"/>
        <v>53938.09177862628</v>
      </c>
    </row>
    <row r="1311" spans="1:7" x14ac:dyDescent="0.2">
      <c r="A1311" s="79">
        <v>44363</v>
      </c>
      <c r="B1311" s="77">
        <v>42498</v>
      </c>
      <c r="C1311" s="77">
        <v>42535</v>
      </c>
      <c r="E1311">
        <f t="shared" si="40"/>
        <v>2021</v>
      </c>
      <c r="F1311" s="57">
        <f>_xlfn.XLOOKUP(E1311,'Historical Metal Prices'!$L$4:$Z$4,'Historical Metal Prices'!$L$10:$Z$10)</f>
        <v>0.21203747648704052</v>
      </c>
      <c r="G1311" s="77">
        <f t="shared" si="41"/>
        <v>51509.168675746245</v>
      </c>
    </row>
    <row r="1312" spans="1:7" x14ac:dyDescent="0.2">
      <c r="A1312" s="79">
        <v>44362</v>
      </c>
      <c r="B1312" s="77">
        <v>42501</v>
      </c>
      <c r="C1312" s="77">
        <v>42535</v>
      </c>
      <c r="E1312">
        <f t="shared" si="40"/>
        <v>2021</v>
      </c>
      <c r="F1312" s="57">
        <f>_xlfn.XLOOKUP(E1312,'Historical Metal Prices'!$L$4:$Z$4,'Historical Metal Prices'!$L$10:$Z$10)</f>
        <v>0.21203747648704052</v>
      </c>
      <c r="G1312" s="77">
        <f t="shared" si="41"/>
        <v>51512.804788175708</v>
      </c>
    </row>
    <row r="1313" spans="1:7" x14ac:dyDescent="0.2">
      <c r="A1313" s="79">
        <v>44361</v>
      </c>
      <c r="B1313" s="77">
        <v>42500</v>
      </c>
      <c r="C1313" s="77">
        <v>42535</v>
      </c>
      <c r="E1313">
        <f t="shared" si="40"/>
        <v>2021</v>
      </c>
      <c r="F1313" s="57">
        <f>_xlfn.XLOOKUP(E1313,'Historical Metal Prices'!$L$4:$Z$4,'Historical Metal Prices'!$L$10:$Z$10)</f>
        <v>0.21203747648704052</v>
      </c>
      <c r="G1313" s="77">
        <f t="shared" si="41"/>
        <v>51511.592750699223</v>
      </c>
    </row>
    <row r="1314" spans="1:7" x14ac:dyDescent="0.2">
      <c r="A1314" s="79">
        <v>44358</v>
      </c>
      <c r="B1314" s="77">
        <v>42500</v>
      </c>
      <c r="C1314" s="77">
        <v>42535</v>
      </c>
      <c r="E1314">
        <f t="shared" si="40"/>
        <v>2021</v>
      </c>
      <c r="F1314" s="57">
        <f>_xlfn.XLOOKUP(E1314,'Historical Metal Prices'!$L$4:$Z$4,'Historical Metal Prices'!$L$10:$Z$10)</f>
        <v>0.21203747648704052</v>
      </c>
      <c r="G1314" s="77">
        <f t="shared" si="41"/>
        <v>51511.592750699223</v>
      </c>
    </row>
    <row r="1315" spans="1:7" x14ac:dyDescent="0.2">
      <c r="A1315" s="79">
        <v>44357</v>
      </c>
      <c r="B1315" s="77">
        <v>42500</v>
      </c>
      <c r="C1315" s="77">
        <v>42535</v>
      </c>
      <c r="E1315">
        <f t="shared" si="40"/>
        <v>2021</v>
      </c>
      <c r="F1315" s="57">
        <f>_xlfn.XLOOKUP(E1315,'Historical Metal Prices'!$L$4:$Z$4,'Historical Metal Prices'!$L$10:$Z$10)</f>
        <v>0.21203747648704052</v>
      </c>
      <c r="G1315" s="77">
        <f t="shared" si="41"/>
        <v>51511.592750699223</v>
      </c>
    </row>
    <row r="1316" spans="1:7" x14ac:dyDescent="0.2">
      <c r="A1316" s="79">
        <v>44356</v>
      </c>
      <c r="B1316" s="77">
        <v>42500</v>
      </c>
      <c r="C1316" s="77">
        <v>42535</v>
      </c>
      <c r="E1316">
        <f t="shared" si="40"/>
        <v>2021</v>
      </c>
      <c r="F1316" s="57">
        <f>_xlfn.XLOOKUP(E1316,'Historical Metal Prices'!$L$4:$Z$4,'Historical Metal Prices'!$L$10:$Z$10)</f>
        <v>0.21203747648704052</v>
      </c>
      <c r="G1316" s="77">
        <f t="shared" si="41"/>
        <v>51511.592750699223</v>
      </c>
    </row>
    <row r="1317" spans="1:7" x14ac:dyDescent="0.2">
      <c r="A1317" s="79">
        <v>44355</v>
      </c>
      <c r="B1317" s="77">
        <v>42500</v>
      </c>
      <c r="C1317" s="77">
        <v>42535</v>
      </c>
      <c r="E1317">
        <f t="shared" si="40"/>
        <v>2021</v>
      </c>
      <c r="F1317" s="57">
        <f>_xlfn.XLOOKUP(E1317,'Historical Metal Prices'!$L$4:$Z$4,'Historical Metal Prices'!$L$10:$Z$10)</f>
        <v>0.21203747648704052</v>
      </c>
      <c r="G1317" s="77">
        <f t="shared" si="41"/>
        <v>51511.592750699223</v>
      </c>
    </row>
    <row r="1318" spans="1:7" x14ac:dyDescent="0.2">
      <c r="A1318" s="79">
        <v>44354</v>
      </c>
      <c r="B1318" s="77">
        <v>42500</v>
      </c>
      <c r="C1318" s="77">
        <v>42535</v>
      </c>
      <c r="E1318">
        <f t="shared" si="40"/>
        <v>2021</v>
      </c>
      <c r="F1318" s="57">
        <f>_xlfn.XLOOKUP(E1318,'Historical Metal Prices'!$L$4:$Z$4,'Historical Metal Prices'!$L$10:$Z$10)</f>
        <v>0.21203747648704052</v>
      </c>
      <c r="G1318" s="77">
        <f t="shared" si="41"/>
        <v>51511.592750699223</v>
      </c>
    </row>
    <row r="1319" spans="1:7" x14ac:dyDescent="0.2">
      <c r="A1319" s="79">
        <v>44351</v>
      </c>
      <c r="B1319" s="77">
        <v>42500</v>
      </c>
      <c r="C1319" s="77">
        <v>42535</v>
      </c>
      <c r="E1319">
        <f t="shared" si="40"/>
        <v>2021</v>
      </c>
      <c r="F1319" s="57">
        <f>_xlfn.XLOOKUP(E1319,'Historical Metal Prices'!$L$4:$Z$4,'Historical Metal Prices'!$L$10:$Z$10)</f>
        <v>0.21203747648704052</v>
      </c>
      <c r="G1319" s="77">
        <f t="shared" si="41"/>
        <v>51511.592750699223</v>
      </c>
    </row>
    <row r="1320" spans="1:7" x14ac:dyDescent="0.2">
      <c r="A1320" s="79">
        <v>44350</v>
      </c>
      <c r="B1320" s="77">
        <v>42500</v>
      </c>
      <c r="C1320" s="77">
        <v>43650</v>
      </c>
      <c r="E1320">
        <f t="shared" si="40"/>
        <v>2021</v>
      </c>
      <c r="F1320" s="57">
        <f>_xlfn.XLOOKUP(E1320,'Historical Metal Prices'!$L$4:$Z$4,'Historical Metal Prices'!$L$10:$Z$10)</f>
        <v>0.21203747648704052</v>
      </c>
      <c r="G1320" s="77">
        <f t="shared" si="41"/>
        <v>51511.592750699223</v>
      </c>
    </row>
    <row r="1321" spans="1:7" x14ac:dyDescent="0.2">
      <c r="A1321" s="79">
        <v>44349</v>
      </c>
      <c r="B1321" s="77">
        <v>43615</v>
      </c>
      <c r="C1321" s="77">
        <v>43650</v>
      </c>
      <c r="E1321">
        <f t="shared" si="40"/>
        <v>2021</v>
      </c>
      <c r="F1321" s="57">
        <f>_xlfn.XLOOKUP(E1321,'Historical Metal Prices'!$L$4:$Z$4,'Historical Metal Prices'!$L$10:$Z$10)</f>
        <v>0.21203747648704052</v>
      </c>
      <c r="G1321" s="77">
        <f t="shared" si="41"/>
        <v>52863.014536982271</v>
      </c>
    </row>
    <row r="1322" spans="1:7" x14ac:dyDescent="0.2">
      <c r="A1322" s="79">
        <v>44348</v>
      </c>
      <c r="B1322" s="77">
        <v>43615</v>
      </c>
      <c r="C1322" s="77">
        <v>43650</v>
      </c>
      <c r="E1322">
        <f t="shared" si="40"/>
        <v>2021</v>
      </c>
      <c r="F1322" s="57">
        <f>_xlfn.XLOOKUP(E1322,'Historical Metal Prices'!$L$4:$Z$4,'Historical Metal Prices'!$L$10:$Z$10)</f>
        <v>0.21203747648704052</v>
      </c>
      <c r="G1322" s="77">
        <f t="shared" si="41"/>
        <v>52863.014536982271</v>
      </c>
    </row>
    <row r="1323" spans="1:7" ht="16" x14ac:dyDescent="0.2">
      <c r="A1323" s="79">
        <v>44347</v>
      </c>
      <c r="B1323" s="77">
        <v>43615</v>
      </c>
      <c r="C1323" s="78" t="s">
        <v>481</v>
      </c>
      <c r="E1323">
        <f t="shared" si="40"/>
        <v>2021</v>
      </c>
      <c r="F1323" s="57">
        <f>_xlfn.XLOOKUP(E1323,'Historical Metal Prices'!$L$4:$Z$4,'Historical Metal Prices'!$L$10:$Z$10)</f>
        <v>0.21203747648704052</v>
      </c>
      <c r="G1323" s="77">
        <f t="shared" si="41"/>
        <v>52863.014536982271</v>
      </c>
    </row>
    <row r="1324" spans="1:7" x14ac:dyDescent="0.2">
      <c r="A1324" s="79">
        <v>44344</v>
      </c>
      <c r="B1324" s="77">
        <v>43615</v>
      </c>
      <c r="C1324" s="77">
        <v>43650</v>
      </c>
      <c r="E1324">
        <f t="shared" si="40"/>
        <v>2021</v>
      </c>
      <c r="F1324" s="57">
        <f>_xlfn.XLOOKUP(E1324,'Historical Metal Prices'!$L$4:$Z$4,'Historical Metal Prices'!$L$10:$Z$10)</f>
        <v>0.21203747648704052</v>
      </c>
      <c r="G1324" s="77">
        <f t="shared" si="41"/>
        <v>52863.014536982271</v>
      </c>
    </row>
    <row r="1325" spans="1:7" x14ac:dyDescent="0.2">
      <c r="A1325" s="79">
        <v>44343</v>
      </c>
      <c r="B1325" s="77">
        <v>43615</v>
      </c>
      <c r="C1325" s="77">
        <v>43650</v>
      </c>
      <c r="E1325">
        <f t="shared" si="40"/>
        <v>2021</v>
      </c>
      <c r="F1325" s="57">
        <f>_xlfn.XLOOKUP(E1325,'Historical Metal Prices'!$L$4:$Z$4,'Historical Metal Prices'!$L$10:$Z$10)</f>
        <v>0.21203747648704052</v>
      </c>
      <c r="G1325" s="77">
        <f t="shared" si="41"/>
        <v>52863.014536982271</v>
      </c>
    </row>
    <row r="1326" spans="1:7" x14ac:dyDescent="0.2">
      <c r="A1326" s="79">
        <v>44342</v>
      </c>
      <c r="B1326" s="77">
        <v>43615</v>
      </c>
      <c r="C1326" s="77">
        <v>43650</v>
      </c>
      <c r="E1326">
        <f t="shared" si="40"/>
        <v>2021</v>
      </c>
      <c r="F1326" s="57">
        <f>_xlfn.XLOOKUP(E1326,'Historical Metal Prices'!$L$4:$Z$4,'Historical Metal Prices'!$L$10:$Z$10)</f>
        <v>0.21203747648704052</v>
      </c>
      <c r="G1326" s="77">
        <f t="shared" si="41"/>
        <v>52863.014536982271</v>
      </c>
    </row>
    <row r="1327" spans="1:7" x14ac:dyDescent="0.2">
      <c r="A1327" s="79">
        <v>44341</v>
      </c>
      <c r="B1327" s="77">
        <v>43615</v>
      </c>
      <c r="C1327" s="77">
        <v>43650</v>
      </c>
      <c r="E1327">
        <f t="shared" si="40"/>
        <v>2021</v>
      </c>
      <c r="F1327" s="57">
        <f>_xlfn.XLOOKUP(E1327,'Historical Metal Prices'!$L$4:$Z$4,'Historical Metal Prices'!$L$10:$Z$10)</f>
        <v>0.21203747648704052</v>
      </c>
      <c r="G1327" s="77">
        <f t="shared" si="41"/>
        <v>52863.014536982271</v>
      </c>
    </row>
    <row r="1328" spans="1:7" x14ac:dyDescent="0.2">
      <c r="A1328" s="79">
        <v>44340</v>
      </c>
      <c r="B1328" s="77">
        <v>43615</v>
      </c>
      <c r="C1328" s="77">
        <v>43650</v>
      </c>
      <c r="E1328">
        <f t="shared" si="40"/>
        <v>2021</v>
      </c>
      <c r="F1328" s="57">
        <f>_xlfn.XLOOKUP(E1328,'Historical Metal Prices'!$L$4:$Z$4,'Historical Metal Prices'!$L$10:$Z$10)</f>
        <v>0.21203747648704052</v>
      </c>
      <c r="G1328" s="77">
        <f t="shared" si="41"/>
        <v>52863.014536982271</v>
      </c>
    </row>
    <row r="1329" spans="1:7" x14ac:dyDescent="0.2">
      <c r="A1329" s="79">
        <v>44337</v>
      </c>
      <c r="B1329" s="77">
        <v>43615</v>
      </c>
      <c r="C1329" s="77">
        <v>43650</v>
      </c>
      <c r="E1329">
        <f t="shared" si="40"/>
        <v>2021</v>
      </c>
      <c r="F1329" s="57">
        <f>_xlfn.XLOOKUP(E1329,'Historical Metal Prices'!$L$4:$Z$4,'Historical Metal Prices'!$L$10:$Z$10)</f>
        <v>0.21203747648704052</v>
      </c>
      <c r="G1329" s="77">
        <f t="shared" si="41"/>
        <v>52863.014536982271</v>
      </c>
    </row>
    <row r="1330" spans="1:7" x14ac:dyDescent="0.2">
      <c r="A1330" s="79">
        <v>44336</v>
      </c>
      <c r="B1330" s="77">
        <v>43615</v>
      </c>
      <c r="C1330" s="77">
        <v>43650</v>
      </c>
      <c r="E1330">
        <f t="shared" si="40"/>
        <v>2021</v>
      </c>
      <c r="F1330" s="57">
        <f>_xlfn.XLOOKUP(E1330,'Historical Metal Prices'!$L$4:$Z$4,'Historical Metal Prices'!$L$10:$Z$10)</f>
        <v>0.21203747648704052</v>
      </c>
      <c r="G1330" s="77">
        <f t="shared" si="41"/>
        <v>52863.014536982271</v>
      </c>
    </row>
    <row r="1331" spans="1:7" x14ac:dyDescent="0.2">
      <c r="A1331" s="79">
        <v>44335</v>
      </c>
      <c r="B1331" s="77">
        <v>43650</v>
      </c>
      <c r="C1331" s="77">
        <v>43650</v>
      </c>
      <c r="E1331">
        <f t="shared" si="40"/>
        <v>2021</v>
      </c>
      <c r="F1331" s="57">
        <f>_xlfn.XLOOKUP(E1331,'Historical Metal Prices'!$L$4:$Z$4,'Historical Metal Prices'!$L$10:$Z$10)</f>
        <v>0.21203747648704052</v>
      </c>
      <c r="G1331" s="77">
        <f t="shared" si="41"/>
        <v>52905.435848659319</v>
      </c>
    </row>
    <row r="1332" spans="1:7" x14ac:dyDescent="0.2">
      <c r="A1332" s="79">
        <v>44334</v>
      </c>
      <c r="B1332" s="77">
        <v>43650</v>
      </c>
      <c r="C1332" s="77">
        <v>43650</v>
      </c>
      <c r="E1332">
        <f t="shared" si="40"/>
        <v>2021</v>
      </c>
      <c r="F1332" s="57">
        <f>_xlfn.XLOOKUP(E1332,'Historical Metal Prices'!$L$4:$Z$4,'Historical Metal Prices'!$L$10:$Z$10)</f>
        <v>0.21203747648704052</v>
      </c>
      <c r="G1332" s="77">
        <f t="shared" si="41"/>
        <v>52905.435848659319</v>
      </c>
    </row>
    <row r="1333" spans="1:7" x14ac:dyDescent="0.2">
      <c r="A1333" s="79">
        <v>44333</v>
      </c>
      <c r="B1333" s="77">
        <v>44095</v>
      </c>
      <c r="C1333" s="77">
        <v>44095</v>
      </c>
      <c r="E1333">
        <f t="shared" si="40"/>
        <v>2021</v>
      </c>
      <c r="F1333" s="57">
        <f>_xlfn.XLOOKUP(E1333,'Historical Metal Prices'!$L$4:$Z$4,'Historical Metal Prices'!$L$10:$Z$10)</f>
        <v>0.21203747648704052</v>
      </c>
      <c r="G1333" s="77">
        <f t="shared" si="41"/>
        <v>53444.792525696052</v>
      </c>
    </row>
    <row r="1334" spans="1:7" x14ac:dyDescent="0.2">
      <c r="A1334" s="79">
        <v>44330</v>
      </c>
      <c r="B1334" s="77">
        <v>44100</v>
      </c>
      <c r="C1334" s="77">
        <v>44095</v>
      </c>
      <c r="E1334">
        <f t="shared" si="40"/>
        <v>2021</v>
      </c>
      <c r="F1334" s="57">
        <f>_xlfn.XLOOKUP(E1334,'Historical Metal Prices'!$L$4:$Z$4,'Historical Metal Prices'!$L$10:$Z$10)</f>
        <v>0.21203747648704052</v>
      </c>
      <c r="G1334" s="77">
        <f t="shared" si="41"/>
        <v>53450.852713078486</v>
      </c>
    </row>
    <row r="1335" spans="1:7" x14ac:dyDescent="0.2">
      <c r="A1335" s="79">
        <v>44329</v>
      </c>
      <c r="B1335" s="77">
        <v>44642</v>
      </c>
      <c r="C1335" s="77">
        <v>44635</v>
      </c>
      <c r="E1335">
        <f t="shared" si="40"/>
        <v>2021</v>
      </c>
      <c r="F1335" s="57">
        <f>_xlfn.XLOOKUP(E1335,'Historical Metal Prices'!$L$4:$Z$4,'Historical Metal Prices'!$L$10:$Z$10)</f>
        <v>0.21203747648704052</v>
      </c>
      <c r="G1335" s="77">
        <f t="shared" si="41"/>
        <v>54107.777025334464</v>
      </c>
    </row>
    <row r="1336" spans="1:7" x14ac:dyDescent="0.2">
      <c r="A1336" s="79">
        <v>44328</v>
      </c>
      <c r="B1336" s="77">
        <v>44645</v>
      </c>
      <c r="C1336" s="77">
        <v>44635</v>
      </c>
      <c r="E1336">
        <f t="shared" si="40"/>
        <v>2021</v>
      </c>
      <c r="F1336" s="57">
        <f>_xlfn.XLOOKUP(E1336,'Historical Metal Prices'!$L$4:$Z$4,'Historical Metal Prices'!$L$10:$Z$10)</f>
        <v>0.21203747648704052</v>
      </c>
      <c r="G1336" s="77">
        <f t="shared" si="41"/>
        <v>54111.413137763921</v>
      </c>
    </row>
    <row r="1337" spans="1:7" x14ac:dyDescent="0.2">
      <c r="A1337" s="79">
        <v>44327</v>
      </c>
      <c r="B1337" s="77">
        <v>44649</v>
      </c>
      <c r="C1337" s="77">
        <v>44635</v>
      </c>
      <c r="E1337">
        <f t="shared" si="40"/>
        <v>2021</v>
      </c>
      <c r="F1337" s="57">
        <f>_xlfn.XLOOKUP(E1337,'Historical Metal Prices'!$L$4:$Z$4,'Historical Metal Prices'!$L$10:$Z$10)</f>
        <v>0.21203747648704052</v>
      </c>
      <c r="G1337" s="77">
        <f t="shared" si="41"/>
        <v>54116.261287669869</v>
      </c>
    </row>
    <row r="1338" spans="1:7" x14ac:dyDescent="0.2">
      <c r="A1338" s="79">
        <v>44326</v>
      </c>
      <c r="B1338" s="77">
        <v>45182</v>
      </c>
      <c r="C1338" s="77">
        <v>45165</v>
      </c>
      <c r="E1338">
        <f t="shared" si="40"/>
        <v>2021</v>
      </c>
      <c r="F1338" s="57">
        <f>_xlfn.XLOOKUP(E1338,'Historical Metal Prices'!$L$4:$Z$4,'Historical Metal Prices'!$L$10:$Z$10)</f>
        <v>0.21203747648704052</v>
      </c>
      <c r="G1338" s="77">
        <f t="shared" si="41"/>
        <v>54762.277262637464</v>
      </c>
    </row>
    <row r="1339" spans="1:7" x14ac:dyDescent="0.2">
      <c r="A1339" s="79">
        <v>44323</v>
      </c>
      <c r="B1339" s="77">
        <v>45185.5</v>
      </c>
      <c r="C1339" s="77">
        <v>45165</v>
      </c>
      <c r="E1339">
        <f t="shared" si="40"/>
        <v>2021</v>
      </c>
      <c r="F1339" s="57">
        <f>_xlfn.XLOOKUP(E1339,'Historical Metal Prices'!$L$4:$Z$4,'Historical Metal Prices'!$L$10:$Z$10)</f>
        <v>0.21203747648704052</v>
      </c>
      <c r="G1339" s="77">
        <f t="shared" si="41"/>
        <v>54766.519393805167</v>
      </c>
    </row>
    <row r="1340" spans="1:7" x14ac:dyDescent="0.2">
      <c r="A1340" s="79">
        <v>44322</v>
      </c>
      <c r="B1340" s="77">
        <v>45189</v>
      </c>
      <c r="C1340" s="77">
        <v>45165</v>
      </c>
      <c r="E1340">
        <f t="shared" si="40"/>
        <v>2021</v>
      </c>
      <c r="F1340" s="57">
        <f>_xlfn.XLOOKUP(E1340,'Historical Metal Prices'!$L$4:$Z$4,'Historical Metal Prices'!$L$10:$Z$10)</f>
        <v>0.21203747648704052</v>
      </c>
      <c r="G1340" s="77">
        <f t="shared" si="41"/>
        <v>54770.761524972877</v>
      </c>
    </row>
    <row r="1341" spans="1:7" x14ac:dyDescent="0.2">
      <c r="A1341" s="79">
        <v>44321</v>
      </c>
      <c r="B1341" s="77">
        <v>45193</v>
      </c>
      <c r="C1341" s="77">
        <v>45165</v>
      </c>
      <c r="E1341">
        <f t="shared" si="40"/>
        <v>2021</v>
      </c>
      <c r="F1341" s="57">
        <f>_xlfn.XLOOKUP(E1341,'Historical Metal Prices'!$L$4:$Z$4,'Historical Metal Prices'!$L$10:$Z$10)</f>
        <v>0.21203747648704052</v>
      </c>
      <c r="G1341" s="77">
        <f t="shared" si="41"/>
        <v>54775.609674878826</v>
      </c>
    </row>
    <row r="1342" spans="1:7" x14ac:dyDescent="0.2">
      <c r="A1342" s="79">
        <v>44320</v>
      </c>
      <c r="B1342" s="77">
        <v>45196.5</v>
      </c>
      <c r="C1342" s="77">
        <v>45165</v>
      </c>
      <c r="E1342">
        <f t="shared" si="40"/>
        <v>2021</v>
      </c>
      <c r="F1342" s="57">
        <f>_xlfn.XLOOKUP(E1342,'Historical Metal Prices'!$L$4:$Z$4,'Historical Metal Prices'!$L$10:$Z$10)</f>
        <v>0.21203747648704052</v>
      </c>
      <c r="G1342" s="77">
        <f t="shared" si="41"/>
        <v>54779.851806046529</v>
      </c>
    </row>
    <row r="1343" spans="1:7" ht="16" x14ac:dyDescent="0.2">
      <c r="A1343" s="79">
        <v>44319</v>
      </c>
      <c r="B1343" s="77">
        <v>45200</v>
      </c>
      <c r="C1343" s="78" t="s">
        <v>481</v>
      </c>
      <c r="E1343">
        <f t="shared" si="40"/>
        <v>2021</v>
      </c>
      <c r="F1343" s="57">
        <f>_xlfn.XLOOKUP(E1343,'Historical Metal Prices'!$L$4:$Z$4,'Historical Metal Prices'!$L$10:$Z$10)</f>
        <v>0.21203747648704052</v>
      </c>
      <c r="G1343" s="77">
        <f t="shared" si="41"/>
        <v>54784.093937214231</v>
      </c>
    </row>
    <row r="1344" spans="1:7" x14ac:dyDescent="0.2">
      <c r="A1344" s="79">
        <v>44316</v>
      </c>
      <c r="B1344" s="77">
        <v>45200</v>
      </c>
      <c r="C1344" s="77">
        <v>45165</v>
      </c>
      <c r="E1344">
        <f t="shared" si="40"/>
        <v>2021</v>
      </c>
      <c r="F1344" s="57">
        <f>_xlfn.XLOOKUP(E1344,'Historical Metal Prices'!$L$4:$Z$4,'Historical Metal Prices'!$L$10:$Z$10)</f>
        <v>0.21203747648704052</v>
      </c>
      <c r="G1344" s="77">
        <f t="shared" si="41"/>
        <v>54784.093937214231</v>
      </c>
    </row>
    <row r="1345" spans="1:7" x14ac:dyDescent="0.2">
      <c r="A1345" s="79">
        <v>44315</v>
      </c>
      <c r="B1345" s="77">
        <v>47139</v>
      </c>
      <c r="C1345" s="77">
        <v>47100</v>
      </c>
      <c r="E1345">
        <f t="shared" si="40"/>
        <v>2021</v>
      </c>
      <c r="F1345" s="57">
        <f>_xlfn.XLOOKUP(E1345,'Historical Metal Prices'!$L$4:$Z$4,'Historical Metal Prices'!$L$10:$Z$10)</f>
        <v>0.21203747648704052</v>
      </c>
      <c r="G1345" s="77">
        <f t="shared" si="41"/>
        <v>57134.234604122605</v>
      </c>
    </row>
    <row r="1346" spans="1:7" x14ac:dyDescent="0.2">
      <c r="A1346" s="79">
        <v>44314</v>
      </c>
      <c r="B1346" s="77">
        <v>47142</v>
      </c>
      <c r="C1346" s="77">
        <v>46450</v>
      </c>
      <c r="E1346">
        <f t="shared" si="40"/>
        <v>2021</v>
      </c>
      <c r="F1346" s="57">
        <f>_xlfn.XLOOKUP(E1346,'Historical Metal Prices'!$L$4:$Z$4,'Historical Metal Prices'!$L$10:$Z$10)</f>
        <v>0.21203747648704052</v>
      </c>
      <c r="G1346" s="77">
        <f t="shared" si="41"/>
        <v>57137.870716552061</v>
      </c>
    </row>
    <row r="1347" spans="1:7" x14ac:dyDescent="0.2">
      <c r="A1347" s="79">
        <v>44313</v>
      </c>
      <c r="B1347" s="77">
        <v>46496</v>
      </c>
      <c r="C1347" s="77">
        <v>46450</v>
      </c>
      <c r="E1347">
        <f t="shared" si="40"/>
        <v>2021</v>
      </c>
      <c r="F1347" s="57">
        <f>_xlfn.XLOOKUP(E1347,'Historical Metal Prices'!$L$4:$Z$4,'Historical Metal Prices'!$L$10:$Z$10)</f>
        <v>0.21203747648704052</v>
      </c>
      <c r="G1347" s="77">
        <f t="shared" si="41"/>
        <v>56354.894506741439</v>
      </c>
    </row>
    <row r="1348" spans="1:7" x14ac:dyDescent="0.2">
      <c r="A1348" s="79">
        <v>44312</v>
      </c>
      <c r="B1348" s="77">
        <v>46500</v>
      </c>
      <c r="C1348" s="77">
        <v>46450</v>
      </c>
      <c r="E1348">
        <f t="shared" si="40"/>
        <v>2021</v>
      </c>
      <c r="F1348" s="57">
        <f>_xlfn.XLOOKUP(E1348,'Historical Metal Prices'!$L$4:$Z$4,'Historical Metal Prices'!$L$10:$Z$10)</f>
        <v>0.21203747648704052</v>
      </c>
      <c r="G1348" s="77">
        <f t="shared" si="41"/>
        <v>56359.742656647388</v>
      </c>
    </row>
    <row r="1349" spans="1:7" x14ac:dyDescent="0.2">
      <c r="A1349" s="79">
        <v>44309</v>
      </c>
      <c r="B1349" s="77">
        <v>49803</v>
      </c>
      <c r="C1349" s="77">
        <v>49750</v>
      </c>
      <c r="E1349">
        <f t="shared" si="40"/>
        <v>2021</v>
      </c>
      <c r="F1349" s="57">
        <f>_xlfn.XLOOKUP(E1349,'Historical Metal Prices'!$L$4:$Z$4,'Historical Metal Prices'!$L$10:$Z$10)</f>
        <v>0.21203747648704052</v>
      </c>
      <c r="G1349" s="77">
        <f t="shared" si="41"/>
        <v>60363.102441484079</v>
      </c>
    </row>
    <row r="1350" spans="1:7" x14ac:dyDescent="0.2">
      <c r="A1350" s="79">
        <v>44308</v>
      </c>
      <c r="B1350" s="77">
        <v>49807</v>
      </c>
      <c r="C1350" s="77">
        <v>49750</v>
      </c>
      <c r="E1350">
        <f t="shared" si="40"/>
        <v>2021</v>
      </c>
      <c r="F1350" s="57">
        <f>_xlfn.XLOOKUP(E1350,'Historical Metal Prices'!$L$4:$Z$4,'Historical Metal Prices'!$L$10:$Z$10)</f>
        <v>0.21203747648704052</v>
      </c>
      <c r="G1350" s="77">
        <f t="shared" si="41"/>
        <v>60367.950591390028</v>
      </c>
    </row>
    <row r="1351" spans="1:7" x14ac:dyDescent="0.2">
      <c r="A1351" s="79">
        <v>44307</v>
      </c>
      <c r="B1351" s="77">
        <v>49811</v>
      </c>
      <c r="C1351" s="77">
        <v>49750</v>
      </c>
      <c r="E1351">
        <f t="shared" si="40"/>
        <v>2021</v>
      </c>
      <c r="F1351" s="57">
        <f>_xlfn.XLOOKUP(E1351,'Historical Metal Prices'!$L$4:$Z$4,'Historical Metal Prices'!$L$10:$Z$10)</f>
        <v>0.21203747648704052</v>
      </c>
      <c r="G1351" s="77">
        <f t="shared" si="41"/>
        <v>60372.798741295977</v>
      </c>
    </row>
    <row r="1352" spans="1:7" x14ac:dyDescent="0.2">
      <c r="A1352" s="79">
        <v>44306</v>
      </c>
      <c r="B1352" s="77">
        <v>49815</v>
      </c>
      <c r="C1352" s="77">
        <v>49750</v>
      </c>
      <c r="E1352">
        <f t="shared" si="40"/>
        <v>2021</v>
      </c>
      <c r="F1352" s="57">
        <f>_xlfn.XLOOKUP(E1352,'Historical Metal Prices'!$L$4:$Z$4,'Historical Metal Prices'!$L$10:$Z$10)</f>
        <v>0.21203747648704052</v>
      </c>
      <c r="G1352" s="77">
        <f t="shared" si="41"/>
        <v>60377.646891201926</v>
      </c>
    </row>
    <row r="1353" spans="1:7" x14ac:dyDescent="0.2">
      <c r="A1353" s="79">
        <v>44305</v>
      </c>
      <c r="B1353" s="77">
        <v>49819</v>
      </c>
      <c r="C1353" s="77">
        <v>49750</v>
      </c>
      <c r="E1353">
        <f t="shared" si="40"/>
        <v>2021</v>
      </c>
      <c r="F1353" s="57">
        <f>_xlfn.XLOOKUP(E1353,'Historical Metal Prices'!$L$4:$Z$4,'Historical Metal Prices'!$L$10:$Z$10)</f>
        <v>0.21203747648704052</v>
      </c>
      <c r="G1353" s="77">
        <f t="shared" si="41"/>
        <v>60382.495041107875</v>
      </c>
    </row>
    <row r="1354" spans="1:7" x14ac:dyDescent="0.2">
      <c r="A1354" s="79">
        <v>44302</v>
      </c>
      <c r="B1354" s="77">
        <v>49822</v>
      </c>
      <c r="C1354" s="77">
        <v>49750</v>
      </c>
      <c r="E1354">
        <f t="shared" si="40"/>
        <v>2021</v>
      </c>
      <c r="F1354" s="57">
        <f>_xlfn.XLOOKUP(E1354,'Historical Metal Prices'!$L$4:$Z$4,'Historical Metal Prices'!$L$10:$Z$10)</f>
        <v>0.21203747648704052</v>
      </c>
      <c r="G1354" s="77">
        <f t="shared" si="41"/>
        <v>60386.131153537332</v>
      </c>
    </row>
    <row r="1355" spans="1:7" x14ac:dyDescent="0.2">
      <c r="A1355" s="79">
        <v>44301</v>
      </c>
      <c r="B1355" s="77">
        <v>49826</v>
      </c>
      <c r="C1355" s="77">
        <v>49750</v>
      </c>
      <c r="E1355">
        <f t="shared" ref="E1355:E1418" si="42">YEAR(A1355)</f>
        <v>2021</v>
      </c>
      <c r="F1355" s="57">
        <f>_xlfn.XLOOKUP(E1355,'Historical Metal Prices'!$L$4:$Z$4,'Historical Metal Prices'!$L$10:$Z$10)</f>
        <v>0.21203747648704052</v>
      </c>
      <c r="G1355" s="77">
        <f t="shared" ref="G1355:G1418" si="43">IFERROR(B1355*(1+F1355),G1356)</f>
        <v>60390.979303443281</v>
      </c>
    </row>
    <row r="1356" spans="1:7" x14ac:dyDescent="0.2">
      <c r="A1356" s="79">
        <v>44300</v>
      </c>
      <c r="B1356" s="77">
        <v>49830</v>
      </c>
      <c r="C1356" s="77">
        <v>49750</v>
      </c>
      <c r="E1356">
        <f t="shared" si="42"/>
        <v>2021</v>
      </c>
      <c r="F1356" s="57">
        <f>_xlfn.XLOOKUP(E1356,'Historical Metal Prices'!$L$4:$Z$4,'Historical Metal Prices'!$L$10:$Z$10)</f>
        <v>0.21203747648704052</v>
      </c>
      <c r="G1356" s="77">
        <f t="shared" si="43"/>
        <v>60395.827453349229</v>
      </c>
    </row>
    <row r="1357" spans="1:7" x14ac:dyDescent="0.2">
      <c r="A1357" s="79">
        <v>44299</v>
      </c>
      <c r="B1357" s="77">
        <v>49833</v>
      </c>
      <c r="C1357" s="77">
        <v>49750</v>
      </c>
      <c r="E1357">
        <f t="shared" si="42"/>
        <v>2021</v>
      </c>
      <c r="F1357" s="57">
        <f>_xlfn.XLOOKUP(E1357,'Historical Metal Prices'!$L$4:$Z$4,'Historical Metal Prices'!$L$10:$Z$10)</f>
        <v>0.21203747648704052</v>
      </c>
      <c r="G1357" s="77">
        <f t="shared" si="43"/>
        <v>60399.463565778693</v>
      </c>
    </row>
    <row r="1358" spans="1:7" x14ac:dyDescent="0.2">
      <c r="A1358" s="79">
        <v>44298</v>
      </c>
      <c r="B1358" s="77">
        <v>49836</v>
      </c>
      <c r="C1358" s="77">
        <v>49750</v>
      </c>
      <c r="E1358">
        <f t="shared" si="42"/>
        <v>2021</v>
      </c>
      <c r="F1358" s="57">
        <f>_xlfn.XLOOKUP(E1358,'Historical Metal Prices'!$L$4:$Z$4,'Historical Metal Prices'!$L$10:$Z$10)</f>
        <v>0.21203747648704052</v>
      </c>
      <c r="G1358" s="77">
        <f t="shared" si="43"/>
        <v>60403.099678208149</v>
      </c>
    </row>
    <row r="1359" spans="1:7" x14ac:dyDescent="0.2">
      <c r="A1359" s="79">
        <v>44295</v>
      </c>
      <c r="B1359" s="77">
        <v>49840</v>
      </c>
      <c r="C1359" s="77">
        <v>49750</v>
      </c>
      <c r="E1359">
        <f t="shared" si="42"/>
        <v>2021</v>
      </c>
      <c r="F1359" s="57">
        <f>_xlfn.XLOOKUP(E1359,'Historical Metal Prices'!$L$4:$Z$4,'Historical Metal Prices'!$L$10:$Z$10)</f>
        <v>0.21203747648704052</v>
      </c>
      <c r="G1359" s="77">
        <f t="shared" si="43"/>
        <v>60407.947828114098</v>
      </c>
    </row>
    <row r="1360" spans="1:7" x14ac:dyDescent="0.2">
      <c r="A1360" s="79">
        <v>44294</v>
      </c>
      <c r="B1360" s="77">
        <v>49844</v>
      </c>
      <c r="C1360" s="77">
        <v>49750</v>
      </c>
      <c r="E1360">
        <f t="shared" si="42"/>
        <v>2021</v>
      </c>
      <c r="F1360" s="57">
        <f>_xlfn.XLOOKUP(E1360,'Historical Metal Prices'!$L$4:$Z$4,'Historical Metal Prices'!$L$10:$Z$10)</f>
        <v>0.21203747648704052</v>
      </c>
      <c r="G1360" s="77">
        <f t="shared" si="43"/>
        <v>60412.795978020047</v>
      </c>
    </row>
    <row r="1361" spans="1:7" x14ac:dyDescent="0.2">
      <c r="A1361" s="79">
        <v>44293</v>
      </c>
      <c r="B1361" s="77">
        <v>49847</v>
      </c>
      <c r="C1361" s="77">
        <v>49750</v>
      </c>
      <c r="E1361">
        <f t="shared" si="42"/>
        <v>2021</v>
      </c>
      <c r="F1361" s="57">
        <f>_xlfn.XLOOKUP(E1361,'Historical Metal Prices'!$L$4:$Z$4,'Historical Metal Prices'!$L$10:$Z$10)</f>
        <v>0.21203747648704052</v>
      </c>
      <c r="G1361" s="77">
        <f t="shared" si="43"/>
        <v>60416.432090449511</v>
      </c>
    </row>
    <row r="1362" spans="1:7" x14ac:dyDescent="0.2">
      <c r="A1362" s="79">
        <v>44292</v>
      </c>
      <c r="B1362" s="77">
        <v>50100</v>
      </c>
      <c r="C1362" s="77">
        <v>50000</v>
      </c>
      <c r="E1362">
        <f t="shared" si="42"/>
        <v>2021</v>
      </c>
      <c r="F1362" s="57">
        <f>_xlfn.XLOOKUP(E1362,'Historical Metal Prices'!$L$4:$Z$4,'Historical Metal Prices'!$L$10:$Z$10)</f>
        <v>0.21203747648704052</v>
      </c>
      <c r="G1362" s="77">
        <f t="shared" si="43"/>
        <v>60723.07757200073</v>
      </c>
    </row>
    <row r="1363" spans="1:7" ht="16" x14ac:dyDescent="0.2">
      <c r="A1363" s="79">
        <v>44291</v>
      </c>
      <c r="B1363" s="77">
        <v>50104</v>
      </c>
      <c r="C1363" s="78" t="s">
        <v>481</v>
      </c>
      <c r="E1363">
        <f t="shared" si="42"/>
        <v>2021</v>
      </c>
      <c r="F1363" s="57">
        <f>_xlfn.XLOOKUP(E1363,'Historical Metal Prices'!$L$4:$Z$4,'Historical Metal Prices'!$L$10:$Z$10)</f>
        <v>0.21203747648704052</v>
      </c>
      <c r="G1363" s="77">
        <f t="shared" si="43"/>
        <v>60727.925721906679</v>
      </c>
    </row>
    <row r="1364" spans="1:7" ht="16" x14ac:dyDescent="0.2">
      <c r="A1364" s="79">
        <v>44288</v>
      </c>
      <c r="B1364" s="77">
        <v>50104</v>
      </c>
      <c r="C1364" s="78" t="s">
        <v>481</v>
      </c>
      <c r="E1364">
        <f t="shared" si="42"/>
        <v>2021</v>
      </c>
      <c r="F1364" s="57">
        <f>_xlfn.XLOOKUP(E1364,'Historical Metal Prices'!$L$4:$Z$4,'Historical Metal Prices'!$L$10:$Z$10)</f>
        <v>0.21203747648704052</v>
      </c>
      <c r="G1364" s="77">
        <f t="shared" si="43"/>
        <v>60727.925721906679</v>
      </c>
    </row>
    <row r="1365" spans="1:7" x14ac:dyDescent="0.2">
      <c r="A1365" s="79">
        <v>44287</v>
      </c>
      <c r="B1365" s="77">
        <v>50104</v>
      </c>
      <c r="C1365" s="77">
        <v>50000</v>
      </c>
      <c r="E1365">
        <f t="shared" si="42"/>
        <v>2021</v>
      </c>
      <c r="F1365" s="57">
        <f>_xlfn.XLOOKUP(E1365,'Historical Metal Prices'!$L$4:$Z$4,'Historical Metal Prices'!$L$10:$Z$10)</f>
        <v>0.21203747648704052</v>
      </c>
      <c r="G1365" s="77">
        <f t="shared" si="43"/>
        <v>60727.925721906679</v>
      </c>
    </row>
    <row r="1366" spans="1:7" x14ac:dyDescent="0.2">
      <c r="A1366" s="79">
        <v>44286</v>
      </c>
      <c r="B1366" s="77">
        <v>50107.5</v>
      </c>
      <c r="C1366" s="77">
        <v>50500</v>
      </c>
      <c r="E1366">
        <f t="shared" si="42"/>
        <v>2021</v>
      </c>
      <c r="F1366" s="57">
        <f>_xlfn.XLOOKUP(E1366,'Historical Metal Prices'!$L$4:$Z$4,'Historical Metal Prices'!$L$10:$Z$10)</f>
        <v>0.21203747648704052</v>
      </c>
      <c r="G1366" s="77">
        <f t="shared" si="43"/>
        <v>60732.167853074381</v>
      </c>
    </row>
    <row r="1367" spans="1:7" x14ac:dyDescent="0.2">
      <c r="A1367" s="79">
        <v>44285</v>
      </c>
      <c r="B1367" s="77">
        <v>50611</v>
      </c>
      <c r="C1367" s="77">
        <v>51000</v>
      </c>
      <c r="E1367">
        <f t="shared" si="42"/>
        <v>2021</v>
      </c>
      <c r="F1367" s="57">
        <f>_xlfn.XLOOKUP(E1367,'Historical Metal Prices'!$L$4:$Z$4,'Historical Metal Prices'!$L$10:$Z$10)</f>
        <v>0.21203747648704052</v>
      </c>
      <c r="G1367" s="77">
        <f t="shared" si="43"/>
        <v>61342.428722485609</v>
      </c>
    </row>
    <row r="1368" spans="1:7" x14ac:dyDescent="0.2">
      <c r="A1368" s="79">
        <v>44284</v>
      </c>
      <c r="B1368" s="77">
        <v>51114</v>
      </c>
      <c r="C1368" s="77">
        <v>51750</v>
      </c>
      <c r="E1368">
        <f t="shared" si="42"/>
        <v>2021</v>
      </c>
      <c r="F1368" s="57">
        <f>_xlfn.XLOOKUP(E1368,'Historical Metal Prices'!$L$4:$Z$4,'Historical Metal Prices'!$L$10:$Z$10)</f>
        <v>0.21203747648704052</v>
      </c>
      <c r="G1368" s="77">
        <f t="shared" si="43"/>
        <v>61952.08357315859</v>
      </c>
    </row>
    <row r="1369" spans="1:7" ht="16" x14ac:dyDescent="0.2">
      <c r="A1369" s="79">
        <v>44281</v>
      </c>
      <c r="B1369" s="78" t="s">
        <v>481</v>
      </c>
      <c r="C1369" s="77">
        <v>51750</v>
      </c>
      <c r="E1369">
        <f t="shared" si="42"/>
        <v>2021</v>
      </c>
      <c r="F1369" s="57">
        <f>_xlfn.XLOOKUP(E1369,'Historical Metal Prices'!$L$4:$Z$4,'Historical Metal Prices'!$L$10:$Z$10)</f>
        <v>0.21203747648704052</v>
      </c>
      <c r="G1369" s="77">
        <f t="shared" si="43"/>
        <v>63476.826718579287</v>
      </c>
    </row>
    <row r="1370" spans="1:7" x14ac:dyDescent="0.2">
      <c r="A1370" s="79">
        <v>44280</v>
      </c>
      <c r="B1370" s="77">
        <v>52372</v>
      </c>
      <c r="C1370" s="77">
        <v>52250</v>
      </c>
      <c r="E1370">
        <f t="shared" si="42"/>
        <v>2021</v>
      </c>
      <c r="F1370" s="57">
        <f>_xlfn.XLOOKUP(E1370,'Historical Metal Prices'!$L$4:$Z$4,'Historical Metal Prices'!$L$10:$Z$10)</f>
        <v>0.21203747648704052</v>
      </c>
      <c r="G1370" s="77">
        <f t="shared" si="43"/>
        <v>63476.826718579287</v>
      </c>
    </row>
    <row r="1371" spans="1:7" x14ac:dyDescent="0.2">
      <c r="A1371" s="79">
        <v>44279</v>
      </c>
      <c r="B1371" s="77">
        <v>52376</v>
      </c>
      <c r="C1371" s="77">
        <v>52500</v>
      </c>
      <c r="E1371">
        <f t="shared" si="42"/>
        <v>2021</v>
      </c>
      <c r="F1371" s="57">
        <f>_xlfn.XLOOKUP(E1371,'Historical Metal Prices'!$L$4:$Z$4,'Historical Metal Prices'!$L$10:$Z$10)</f>
        <v>0.21203747648704052</v>
      </c>
      <c r="G1371" s="77">
        <f t="shared" si="43"/>
        <v>63481.674868485235</v>
      </c>
    </row>
    <row r="1372" spans="1:7" x14ac:dyDescent="0.2">
      <c r="A1372" s="79">
        <v>44278</v>
      </c>
      <c r="B1372" s="77">
        <v>52740</v>
      </c>
      <c r="C1372" s="77">
        <v>52610</v>
      </c>
      <c r="E1372">
        <f t="shared" si="42"/>
        <v>2021</v>
      </c>
      <c r="F1372" s="57">
        <f>_xlfn.XLOOKUP(E1372,'Historical Metal Prices'!$L$4:$Z$4,'Historical Metal Prices'!$L$10:$Z$10)</f>
        <v>0.21203747648704052</v>
      </c>
      <c r="G1372" s="77">
        <f t="shared" si="43"/>
        <v>63922.856509926518</v>
      </c>
    </row>
    <row r="1373" spans="1:7" x14ac:dyDescent="0.2">
      <c r="A1373" s="79">
        <v>44277</v>
      </c>
      <c r="B1373" s="77">
        <v>52744</v>
      </c>
      <c r="C1373" s="77">
        <v>52610</v>
      </c>
      <c r="E1373">
        <f t="shared" si="42"/>
        <v>2021</v>
      </c>
      <c r="F1373" s="57">
        <f>_xlfn.XLOOKUP(E1373,'Historical Metal Prices'!$L$4:$Z$4,'Historical Metal Prices'!$L$10:$Z$10)</f>
        <v>0.21203747648704052</v>
      </c>
      <c r="G1373" s="77">
        <f t="shared" si="43"/>
        <v>63927.704659832467</v>
      </c>
    </row>
    <row r="1374" spans="1:7" x14ac:dyDescent="0.2">
      <c r="A1374" s="79">
        <v>44274</v>
      </c>
      <c r="B1374" s="77">
        <v>52748</v>
      </c>
      <c r="C1374" s="77">
        <v>52610</v>
      </c>
      <c r="E1374">
        <f t="shared" si="42"/>
        <v>2021</v>
      </c>
      <c r="F1374" s="57">
        <f>_xlfn.XLOOKUP(E1374,'Historical Metal Prices'!$L$4:$Z$4,'Historical Metal Prices'!$L$10:$Z$10)</f>
        <v>0.21203747648704052</v>
      </c>
      <c r="G1374" s="77">
        <f t="shared" si="43"/>
        <v>63932.552809738416</v>
      </c>
    </row>
    <row r="1375" spans="1:7" x14ac:dyDescent="0.2">
      <c r="A1375" s="79">
        <v>44273</v>
      </c>
      <c r="B1375" s="77">
        <v>52751.5</v>
      </c>
      <c r="C1375" s="77">
        <v>52610</v>
      </c>
      <c r="E1375">
        <f t="shared" si="42"/>
        <v>2021</v>
      </c>
      <c r="F1375" s="57">
        <f>_xlfn.XLOOKUP(E1375,'Historical Metal Prices'!$L$4:$Z$4,'Historical Metal Prices'!$L$10:$Z$10)</f>
        <v>0.21203747648704052</v>
      </c>
      <c r="G1375" s="77">
        <f t="shared" si="43"/>
        <v>63936.794940906118</v>
      </c>
    </row>
    <row r="1376" spans="1:7" x14ac:dyDescent="0.2">
      <c r="A1376" s="79">
        <v>44272</v>
      </c>
      <c r="B1376" s="77">
        <v>52755</v>
      </c>
      <c r="C1376" s="77">
        <v>52610</v>
      </c>
      <c r="E1376">
        <f t="shared" si="42"/>
        <v>2021</v>
      </c>
      <c r="F1376" s="57">
        <f>_xlfn.XLOOKUP(E1376,'Historical Metal Prices'!$L$4:$Z$4,'Historical Metal Prices'!$L$10:$Z$10)</f>
        <v>0.21203747648704052</v>
      </c>
      <c r="G1376" s="77">
        <f t="shared" si="43"/>
        <v>63941.037072073821</v>
      </c>
    </row>
    <row r="1377" spans="1:7" x14ac:dyDescent="0.2">
      <c r="A1377" s="79">
        <v>44271</v>
      </c>
      <c r="B1377" s="77">
        <v>52759</v>
      </c>
      <c r="C1377" s="77">
        <v>52610</v>
      </c>
      <c r="E1377">
        <f t="shared" si="42"/>
        <v>2021</v>
      </c>
      <c r="F1377" s="57">
        <f>_xlfn.XLOOKUP(E1377,'Historical Metal Prices'!$L$4:$Z$4,'Historical Metal Prices'!$L$10:$Z$10)</f>
        <v>0.21203747648704052</v>
      </c>
      <c r="G1377" s="77">
        <f t="shared" si="43"/>
        <v>63945.88522197977</v>
      </c>
    </row>
    <row r="1378" spans="1:7" x14ac:dyDescent="0.2">
      <c r="A1378" s="79">
        <v>44270</v>
      </c>
      <c r="B1378" s="77">
        <v>52763</v>
      </c>
      <c r="C1378" s="77">
        <v>52610</v>
      </c>
      <c r="E1378">
        <f t="shared" si="42"/>
        <v>2021</v>
      </c>
      <c r="F1378" s="57">
        <f>_xlfn.XLOOKUP(E1378,'Historical Metal Prices'!$L$4:$Z$4,'Historical Metal Prices'!$L$10:$Z$10)</f>
        <v>0.21203747648704052</v>
      </c>
      <c r="G1378" s="77">
        <f t="shared" si="43"/>
        <v>63950.733371885719</v>
      </c>
    </row>
    <row r="1379" spans="1:7" x14ac:dyDescent="0.2">
      <c r="A1379" s="79">
        <v>44267</v>
      </c>
      <c r="B1379" s="77">
        <v>52767</v>
      </c>
      <c r="C1379" s="77">
        <v>52610</v>
      </c>
      <c r="E1379">
        <f t="shared" si="42"/>
        <v>2021</v>
      </c>
      <c r="F1379" s="57">
        <f>_xlfn.XLOOKUP(E1379,'Historical Metal Prices'!$L$4:$Z$4,'Historical Metal Prices'!$L$10:$Z$10)</f>
        <v>0.21203747648704052</v>
      </c>
      <c r="G1379" s="77">
        <f t="shared" si="43"/>
        <v>63955.581521791668</v>
      </c>
    </row>
    <row r="1380" spans="1:7" x14ac:dyDescent="0.2">
      <c r="A1380" s="79">
        <v>44266</v>
      </c>
      <c r="B1380" s="77">
        <v>52770.5</v>
      </c>
      <c r="C1380" s="77">
        <v>52610</v>
      </c>
      <c r="E1380">
        <f t="shared" si="42"/>
        <v>2021</v>
      </c>
      <c r="F1380" s="57">
        <f>_xlfn.XLOOKUP(E1380,'Historical Metal Prices'!$L$4:$Z$4,'Historical Metal Prices'!$L$10:$Z$10)</f>
        <v>0.21203747648704052</v>
      </c>
      <c r="G1380" s="77">
        <f t="shared" si="43"/>
        <v>63959.823652959371</v>
      </c>
    </row>
    <row r="1381" spans="1:7" x14ac:dyDescent="0.2">
      <c r="A1381" s="79">
        <v>44265</v>
      </c>
      <c r="B1381" s="77">
        <v>52774</v>
      </c>
      <c r="C1381" s="77">
        <v>52610</v>
      </c>
      <c r="E1381">
        <f t="shared" si="42"/>
        <v>2021</v>
      </c>
      <c r="F1381" s="57">
        <f>_xlfn.XLOOKUP(E1381,'Historical Metal Prices'!$L$4:$Z$4,'Historical Metal Prices'!$L$10:$Z$10)</f>
        <v>0.21203747648704052</v>
      </c>
      <c r="G1381" s="77">
        <f t="shared" si="43"/>
        <v>63964.065784127073</v>
      </c>
    </row>
    <row r="1382" spans="1:7" x14ac:dyDescent="0.2">
      <c r="A1382" s="79">
        <v>44264</v>
      </c>
      <c r="B1382" s="77">
        <v>52777</v>
      </c>
      <c r="C1382" s="77">
        <v>52610</v>
      </c>
      <c r="E1382">
        <f t="shared" si="42"/>
        <v>2021</v>
      </c>
      <c r="F1382" s="57">
        <f>_xlfn.XLOOKUP(E1382,'Historical Metal Prices'!$L$4:$Z$4,'Historical Metal Prices'!$L$10:$Z$10)</f>
        <v>0.21203747648704052</v>
      </c>
      <c r="G1382" s="77">
        <f t="shared" si="43"/>
        <v>63967.701896556537</v>
      </c>
    </row>
    <row r="1383" spans="1:7" x14ac:dyDescent="0.2">
      <c r="A1383" s="79">
        <v>44263</v>
      </c>
      <c r="B1383" s="77">
        <v>52780</v>
      </c>
      <c r="C1383" s="77">
        <v>52610</v>
      </c>
      <c r="E1383">
        <f t="shared" si="42"/>
        <v>2021</v>
      </c>
      <c r="F1383" s="57">
        <f>_xlfn.XLOOKUP(E1383,'Historical Metal Prices'!$L$4:$Z$4,'Historical Metal Prices'!$L$10:$Z$10)</f>
        <v>0.21203747648704052</v>
      </c>
      <c r="G1383" s="77">
        <f t="shared" si="43"/>
        <v>63971.338008986</v>
      </c>
    </row>
    <row r="1384" spans="1:7" x14ac:dyDescent="0.2">
      <c r="A1384" s="79">
        <v>44260</v>
      </c>
      <c r="B1384" s="77">
        <v>52784</v>
      </c>
      <c r="C1384" s="77">
        <v>52610</v>
      </c>
      <c r="E1384">
        <f t="shared" si="42"/>
        <v>2021</v>
      </c>
      <c r="F1384" s="57">
        <f>_xlfn.XLOOKUP(E1384,'Historical Metal Prices'!$L$4:$Z$4,'Historical Metal Prices'!$L$10:$Z$10)</f>
        <v>0.21203747648704052</v>
      </c>
      <c r="G1384" s="77">
        <f t="shared" si="43"/>
        <v>63976.186158891949</v>
      </c>
    </row>
    <row r="1385" spans="1:7" x14ac:dyDescent="0.2">
      <c r="A1385" s="79">
        <v>44259</v>
      </c>
      <c r="B1385" s="77">
        <v>52788</v>
      </c>
      <c r="C1385" s="77">
        <v>52610</v>
      </c>
      <c r="E1385">
        <f t="shared" si="42"/>
        <v>2021</v>
      </c>
      <c r="F1385" s="57">
        <f>_xlfn.XLOOKUP(E1385,'Historical Metal Prices'!$L$4:$Z$4,'Historical Metal Prices'!$L$10:$Z$10)</f>
        <v>0.21203747648704052</v>
      </c>
      <c r="G1385" s="77">
        <f t="shared" si="43"/>
        <v>63981.034308797898</v>
      </c>
    </row>
    <row r="1386" spans="1:7" x14ac:dyDescent="0.2">
      <c r="A1386" s="79">
        <v>44258</v>
      </c>
      <c r="B1386" s="77">
        <v>52792</v>
      </c>
      <c r="C1386" s="77">
        <v>52610</v>
      </c>
      <c r="E1386">
        <f t="shared" si="42"/>
        <v>2021</v>
      </c>
      <c r="F1386" s="57">
        <f>_xlfn.XLOOKUP(E1386,'Historical Metal Prices'!$L$4:$Z$4,'Historical Metal Prices'!$L$10:$Z$10)</f>
        <v>0.21203747648704052</v>
      </c>
      <c r="G1386" s="77">
        <f t="shared" si="43"/>
        <v>63985.88245870384</v>
      </c>
    </row>
    <row r="1387" spans="1:7" x14ac:dyDescent="0.2">
      <c r="A1387" s="79">
        <v>44257</v>
      </c>
      <c r="B1387" s="77">
        <v>52796</v>
      </c>
      <c r="C1387" s="77">
        <v>52610</v>
      </c>
      <c r="E1387">
        <f t="shared" si="42"/>
        <v>2021</v>
      </c>
      <c r="F1387" s="57">
        <f>_xlfn.XLOOKUP(E1387,'Historical Metal Prices'!$L$4:$Z$4,'Historical Metal Prices'!$L$10:$Z$10)</f>
        <v>0.21203747648704052</v>
      </c>
      <c r="G1387" s="77">
        <f t="shared" si="43"/>
        <v>63990.730608609789</v>
      </c>
    </row>
    <row r="1388" spans="1:7" x14ac:dyDescent="0.2">
      <c r="A1388" s="79">
        <v>44256</v>
      </c>
      <c r="B1388" s="77">
        <v>52800</v>
      </c>
      <c r="C1388" s="77">
        <v>51800</v>
      </c>
      <c r="E1388">
        <f t="shared" si="42"/>
        <v>2021</v>
      </c>
      <c r="F1388" s="57">
        <f>_xlfn.XLOOKUP(E1388,'Historical Metal Prices'!$L$4:$Z$4,'Historical Metal Prices'!$L$10:$Z$10)</f>
        <v>0.21203747648704052</v>
      </c>
      <c r="G1388" s="77">
        <f t="shared" si="43"/>
        <v>63995.578758515738</v>
      </c>
    </row>
    <row r="1389" spans="1:7" x14ac:dyDescent="0.2">
      <c r="A1389" s="79">
        <v>44253</v>
      </c>
      <c r="B1389" s="77">
        <v>51993</v>
      </c>
      <c r="C1389" s="77">
        <v>51800</v>
      </c>
      <c r="E1389">
        <f t="shared" si="42"/>
        <v>2021</v>
      </c>
      <c r="F1389" s="57">
        <f>_xlfn.XLOOKUP(E1389,'Historical Metal Prices'!$L$4:$Z$4,'Historical Metal Prices'!$L$10:$Z$10)</f>
        <v>0.21203747648704052</v>
      </c>
      <c r="G1389" s="77">
        <f t="shared" si="43"/>
        <v>63017.464514990701</v>
      </c>
    </row>
    <row r="1390" spans="1:7" x14ac:dyDescent="0.2">
      <c r="A1390" s="79">
        <v>44252</v>
      </c>
      <c r="B1390" s="77">
        <v>51996.5</v>
      </c>
      <c r="C1390" s="77">
        <v>51800</v>
      </c>
      <c r="E1390">
        <f t="shared" si="42"/>
        <v>2021</v>
      </c>
      <c r="F1390" s="57">
        <f>_xlfn.XLOOKUP(E1390,'Historical Metal Prices'!$L$4:$Z$4,'Historical Metal Prices'!$L$10:$Z$10)</f>
        <v>0.21203747648704052</v>
      </c>
      <c r="G1390" s="77">
        <f t="shared" si="43"/>
        <v>63021.706646158404</v>
      </c>
    </row>
    <row r="1391" spans="1:7" x14ac:dyDescent="0.2">
      <c r="A1391" s="79">
        <v>44251</v>
      </c>
      <c r="B1391" s="77">
        <v>52000</v>
      </c>
      <c r="C1391" s="77">
        <v>51800</v>
      </c>
      <c r="E1391">
        <f t="shared" si="42"/>
        <v>2021</v>
      </c>
      <c r="F1391" s="57">
        <f>_xlfn.XLOOKUP(E1391,'Historical Metal Prices'!$L$4:$Z$4,'Historical Metal Prices'!$L$10:$Z$10)</f>
        <v>0.21203747648704052</v>
      </c>
      <c r="G1391" s="77">
        <f t="shared" si="43"/>
        <v>63025.948777326106</v>
      </c>
    </row>
    <row r="1392" spans="1:7" x14ac:dyDescent="0.2">
      <c r="A1392" s="79">
        <v>44250</v>
      </c>
      <c r="B1392" s="77">
        <v>51965</v>
      </c>
      <c r="C1392" s="77">
        <v>51000</v>
      </c>
      <c r="E1392">
        <f t="shared" si="42"/>
        <v>2021</v>
      </c>
      <c r="F1392" s="57">
        <f>_xlfn.XLOOKUP(E1392,'Historical Metal Prices'!$L$4:$Z$4,'Historical Metal Prices'!$L$10:$Z$10)</f>
        <v>0.21203747648704052</v>
      </c>
      <c r="G1392" s="77">
        <f t="shared" si="43"/>
        <v>62983.527465649058</v>
      </c>
    </row>
    <row r="1393" spans="1:7" x14ac:dyDescent="0.2">
      <c r="A1393" s="79">
        <v>44249</v>
      </c>
      <c r="B1393" s="77">
        <v>50983</v>
      </c>
      <c r="C1393" s="77">
        <v>50000</v>
      </c>
      <c r="E1393">
        <f t="shared" si="42"/>
        <v>2021</v>
      </c>
      <c r="F1393" s="57">
        <f>_xlfn.XLOOKUP(E1393,'Historical Metal Prices'!$L$4:$Z$4,'Historical Metal Prices'!$L$10:$Z$10)</f>
        <v>0.21203747648704052</v>
      </c>
      <c r="G1393" s="77">
        <f t="shared" si="43"/>
        <v>61793.306663738789</v>
      </c>
    </row>
    <row r="1394" spans="1:7" x14ac:dyDescent="0.2">
      <c r="A1394" s="79">
        <v>44246</v>
      </c>
      <c r="B1394" s="77">
        <v>51000</v>
      </c>
      <c r="C1394" s="77">
        <v>49000</v>
      </c>
      <c r="E1394">
        <f t="shared" si="42"/>
        <v>2021</v>
      </c>
      <c r="F1394" s="57">
        <f>_xlfn.XLOOKUP(E1394,'Historical Metal Prices'!$L$4:$Z$4,'Historical Metal Prices'!$L$10:$Z$10)</f>
        <v>0.21203747648704052</v>
      </c>
      <c r="G1394" s="77">
        <f t="shared" si="43"/>
        <v>61813.911300839063</v>
      </c>
    </row>
    <row r="1395" spans="1:7" x14ac:dyDescent="0.2">
      <c r="A1395" s="79">
        <v>44245</v>
      </c>
      <c r="B1395" s="77">
        <v>49000</v>
      </c>
      <c r="C1395" s="77">
        <v>48000</v>
      </c>
      <c r="E1395">
        <f t="shared" si="42"/>
        <v>2021</v>
      </c>
      <c r="F1395" s="57">
        <f>_xlfn.XLOOKUP(E1395,'Historical Metal Prices'!$L$4:$Z$4,'Historical Metal Prices'!$L$10:$Z$10)</f>
        <v>0.21203747648704052</v>
      </c>
      <c r="G1395" s="77">
        <f t="shared" si="43"/>
        <v>59389.836347864984</v>
      </c>
    </row>
    <row r="1396" spans="1:7" x14ac:dyDescent="0.2">
      <c r="A1396" s="79">
        <v>44244</v>
      </c>
      <c r="B1396" s="77">
        <v>48000</v>
      </c>
      <c r="C1396" s="77">
        <v>47000</v>
      </c>
      <c r="E1396">
        <f t="shared" si="42"/>
        <v>2021</v>
      </c>
      <c r="F1396" s="57">
        <f>_xlfn.XLOOKUP(E1396,'Historical Metal Prices'!$L$4:$Z$4,'Historical Metal Prices'!$L$10:$Z$10)</f>
        <v>0.21203747648704052</v>
      </c>
      <c r="G1396" s="77">
        <f t="shared" si="43"/>
        <v>58177.798871377949</v>
      </c>
    </row>
    <row r="1397" spans="1:7" x14ac:dyDescent="0.2">
      <c r="A1397" s="79">
        <v>44243</v>
      </c>
      <c r="B1397" s="77">
        <v>47000</v>
      </c>
      <c r="C1397" s="77">
        <v>47000</v>
      </c>
      <c r="E1397">
        <f t="shared" si="42"/>
        <v>2021</v>
      </c>
      <c r="F1397" s="57">
        <f>_xlfn.XLOOKUP(E1397,'Historical Metal Prices'!$L$4:$Z$4,'Historical Metal Prices'!$L$10:$Z$10)</f>
        <v>0.21203747648704052</v>
      </c>
      <c r="G1397" s="77">
        <f t="shared" si="43"/>
        <v>56965.761394890906</v>
      </c>
    </row>
    <row r="1398" spans="1:7" x14ac:dyDescent="0.2">
      <c r="A1398" s="79">
        <v>44242</v>
      </c>
      <c r="B1398" s="77">
        <v>47000</v>
      </c>
      <c r="C1398" s="77">
        <v>47000</v>
      </c>
      <c r="E1398">
        <f t="shared" si="42"/>
        <v>2021</v>
      </c>
      <c r="F1398" s="57">
        <f>_xlfn.XLOOKUP(E1398,'Historical Metal Prices'!$L$4:$Z$4,'Historical Metal Prices'!$L$10:$Z$10)</f>
        <v>0.21203747648704052</v>
      </c>
      <c r="G1398" s="77">
        <f t="shared" si="43"/>
        <v>56965.761394890906</v>
      </c>
    </row>
    <row r="1399" spans="1:7" x14ac:dyDescent="0.2">
      <c r="A1399" s="79">
        <v>44239</v>
      </c>
      <c r="B1399" s="77">
        <v>47000</v>
      </c>
      <c r="C1399" s="77">
        <v>47000</v>
      </c>
      <c r="E1399">
        <f t="shared" si="42"/>
        <v>2021</v>
      </c>
      <c r="F1399" s="57">
        <f>_xlfn.XLOOKUP(E1399,'Historical Metal Prices'!$L$4:$Z$4,'Historical Metal Prices'!$L$10:$Z$10)</f>
        <v>0.21203747648704052</v>
      </c>
      <c r="G1399" s="77">
        <f t="shared" si="43"/>
        <v>56965.761394890906</v>
      </c>
    </row>
    <row r="1400" spans="1:7" x14ac:dyDescent="0.2">
      <c r="A1400" s="79">
        <v>44238</v>
      </c>
      <c r="B1400" s="77">
        <v>45700</v>
      </c>
      <c r="C1400" s="77">
        <v>45700</v>
      </c>
      <c r="E1400">
        <f t="shared" si="42"/>
        <v>2021</v>
      </c>
      <c r="F1400" s="57">
        <f>_xlfn.XLOOKUP(E1400,'Historical Metal Prices'!$L$4:$Z$4,'Historical Metal Prices'!$L$10:$Z$10)</f>
        <v>0.21203747648704052</v>
      </c>
      <c r="G1400" s="77">
        <f t="shared" si="43"/>
        <v>55390.112675457749</v>
      </c>
    </row>
    <row r="1401" spans="1:7" x14ac:dyDescent="0.2">
      <c r="A1401" s="79">
        <v>44237</v>
      </c>
      <c r="B1401" s="77">
        <v>45700</v>
      </c>
      <c r="C1401" s="77">
        <v>45700</v>
      </c>
      <c r="E1401">
        <f t="shared" si="42"/>
        <v>2021</v>
      </c>
      <c r="F1401" s="57">
        <f>_xlfn.XLOOKUP(E1401,'Historical Metal Prices'!$L$4:$Z$4,'Historical Metal Prices'!$L$10:$Z$10)</f>
        <v>0.21203747648704052</v>
      </c>
      <c r="G1401" s="77">
        <f t="shared" si="43"/>
        <v>55390.112675457749</v>
      </c>
    </row>
    <row r="1402" spans="1:7" x14ac:dyDescent="0.2">
      <c r="A1402" s="79">
        <v>44236</v>
      </c>
      <c r="B1402" s="77">
        <v>45700</v>
      </c>
      <c r="C1402" s="77">
        <v>45700</v>
      </c>
      <c r="E1402">
        <f t="shared" si="42"/>
        <v>2021</v>
      </c>
      <c r="F1402" s="57">
        <f>_xlfn.XLOOKUP(E1402,'Historical Metal Prices'!$L$4:$Z$4,'Historical Metal Prices'!$L$10:$Z$10)</f>
        <v>0.21203747648704052</v>
      </c>
      <c r="G1402" s="77">
        <f t="shared" si="43"/>
        <v>55390.112675457749</v>
      </c>
    </row>
    <row r="1403" spans="1:7" x14ac:dyDescent="0.2">
      <c r="A1403" s="79">
        <v>44235</v>
      </c>
      <c r="B1403" s="77">
        <v>45700</v>
      </c>
      <c r="C1403" s="77">
        <v>45700</v>
      </c>
      <c r="E1403">
        <f t="shared" si="42"/>
        <v>2021</v>
      </c>
      <c r="F1403" s="57">
        <f>_xlfn.XLOOKUP(E1403,'Historical Metal Prices'!$L$4:$Z$4,'Historical Metal Prices'!$L$10:$Z$10)</f>
        <v>0.21203747648704052</v>
      </c>
      <c r="G1403" s="77">
        <f t="shared" si="43"/>
        <v>55390.112675457749</v>
      </c>
    </row>
    <row r="1404" spans="1:7" x14ac:dyDescent="0.2">
      <c r="A1404" s="79">
        <v>44232</v>
      </c>
      <c r="B1404" s="77">
        <v>45700</v>
      </c>
      <c r="C1404" s="77">
        <v>45225</v>
      </c>
      <c r="E1404">
        <f t="shared" si="42"/>
        <v>2021</v>
      </c>
      <c r="F1404" s="57">
        <f>_xlfn.XLOOKUP(E1404,'Historical Metal Prices'!$L$4:$Z$4,'Historical Metal Prices'!$L$10:$Z$10)</f>
        <v>0.21203747648704052</v>
      </c>
      <c r="G1404" s="77">
        <f t="shared" si="43"/>
        <v>55390.112675457749</v>
      </c>
    </row>
    <row r="1405" spans="1:7" x14ac:dyDescent="0.2">
      <c r="A1405" s="79">
        <v>44231</v>
      </c>
      <c r="B1405" s="77">
        <v>45200</v>
      </c>
      <c r="C1405" s="77">
        <v>45225</v>
      </c>
      <c r="E1405">
        <f t="shared" si="42"/>
        <v>2021</v>
      </c>
      <c r="F1405" s="57">
        <f>_xlfn.XLOOKUP(E1405,'Historical Metal Prices'!$L$4:$Z$4,'Historical Metal Prices'!$L$10:$Z$10)</f>
        <v>0.21203747648704052</v>
      </c>
      <c r="G1405" s="77">
        <f t="shared" si="43"/>
        <v>54784.093937214231</v>
      </c>
    </row>
    <row r="1406" spans="1:7" x14ac:dyDescent="0.2">
      <c r="A1406" s="79">
        <v>44230</v>
      </c>
      <c r="B1406" s="77">
        <v>44476</v>
      </c>
      <c r="C1406" s="77">
        <v>44500</v>
      </c>
      <c r="E1406">
        <f t="shared" si="42"/>
        <v>2021</v>
      </c>
      <c r="F1406" s="57">
        <f>_xlfn.XLOOKUP(E1406,'Historical Metal Prices'!$L$4:$Z$4,'Historical Metal Prices'!$L$10:$Z$10)</f>
        <v>0.21203747648704052</v>
      </c>
      <c r="G1406" s="77">
        <f t="shared" si="43"/>
        <v>53906.578804237615</v>
      </c>
    </row>
    <row r="1407" spans="1:7" x14ac:dyDescent="0.2">
      <c r="A1407" s="79">
        <v>44229</v>
      </c>
      <c r="B1407" s="77">
        <v>42976</v>
      </c>
      <c r="C1407" s="77">
        <v>43000</v>
      </c>
      <c r="E1407">
        <f t="shared" si="42"/>
        <v>2021</v>
      </c>
      <c r="F1407" s="57">
        <f>_xlfn.XLOOKUP(E1407,'Historical Metal Prices'!$L$4:$Z$4,'Historical Metal Prices'!$L$10:$Z$10)</f>
        <v>0.21203747648704052</v>
      </c>
      <c r="G1407" s="77">
        <f t="shared" si="43"/>
        <v>52088.522589507054</v>
      </c>
    </row>
    <row r="1408" spans="1:7" x14ac:dyDescent="0.2">
      <c r="A1408" s="79">
        <v>44228</v>
      </c>
      <c r="B1408" s="77">
        <v>41239.5</v>
      </c>
      <c r="C1408" s="77">
        <v>41250</v>
      </c>
      <c r="E1408">
        <f t="shared" si="42"/>
        <v>2021</v>
      </c>
      <c r="F1408" s="57">
        <f>_xlfn.XLOOKUP(E1408,'Historical Metal Prices'!$L$4:$Z$4,'Historical Metal Prices'!$L$10:$Z$10)</f>
        <v>0.21203747648704052</v>
      </c>
      <c r="G1408" s="77">
        <f t="shared" si="43"/>
        <v>49983.81951158731</v>
      </c>
    </row>
    <row r="1409" spans="1:7" x14ac:dyDescent="0.2">
      <c r="A1409" s="79">
        <v>44225</v>
      </c>
      <c r="B1409" s="77">
        <v>41243</v>
      </c>
      <c r="C1409" s="77">
        <v>41250</v>
      </c>
      <c r="E1409">
        <f t="shared" si="42"/>
        <v>2021</v>
      </c>
      <c r="F1409" s="57">
        <f>_xlfn.XLOOKUP(E1409,'Historical Metal Prices'!$L$4:$Z$4,'Historical Metal Prices'!$L$10:$Z$10)</f>
        <v>0.21203747648704052</v>
      </c>
      <c r="G1409" s="77">
        <f t="shared" si="43"/>
        <v>49988.061642755012</v>
      </c>
    </row>
    <row r="1410" spans="1:7" x14ac:dyDescent="0.2">
      <c r="A1410" s="79">
        <v>44224</v>
      </c>
      <c r="B1410" s="77">
        <v>41246.5</v>
      </c>
      <c r="C1410" s="77">
        <v>41250</v>
      </c>
      <c r="E1410">
        <f t="shared" si="42"/>
        <v>2021</v>
      </c>
      <c r="F1410" s="57">
        <f>_xlfn.XLOOKUP(E1410,'Historical Metal Prices'!$L$4:$Z$4,'Historical Metal Prices'!$L$10:$Z$10)</f>
        <v>0.21203747648704052</v>
      </c>
      <c r="G1410" s="77">
        <f t="shared" si="43"/>
        <v>49992.303773922715</v>
      </c>
    </row>
    <row r="1411" spans="1:7" x14ac:dyDescent="0.2">
      <c r="A1411" s="79">
        <v>44223</v>
      </c>
      <c r="B1411" s="77">
        <v>41250</v>
      </c>
      <c r="C1411" s="77">
        <v>40390</v>
      </c>
      <c r="E1411">
        <f t="shared" si="42"/>
        <v>2021</v>
      </c>
      <c r="F1411" s="57">
        <f>_xlfn.XLOOKUP(E1411,'Historical Metal Prices'!$L$4:$Z$4,'Historical Metal Prices'!$L$10:$Z$10)</f>
        <v>0.21203747648704052</v>
      </c>
      <c r="G1411" s="77">
        <f t="shared" si="43"/>
        <v>49996.545905090425</v>
      </c>
    </row>
    <row r="1412" spans="1:7" x14ac:dyDescent="0.2">
      <c r="A1412" s="79">
        <v>44222</v>
      </c>
      <c r="B1412" s="77">
        <v>40350</v>
      </c>
      <c r="C1412" s="77">
        <v>40040</v>
      </c>
      <c r="E1412">
        <f t="shared" si="42"/>
        <v>2021</v>
      </c>
      <c r="F1412" s="57">
        <f>_xlfn.XLOOKUP(E1412,'Historical Metal Prices'!$L$4:$Z$4,'Historical Metal Prices'!$L$10:$Z$10)</f>
        <v>0.21203747648704052</v>
      </c>
      <c r="G1412" s="77">
        <f t="shared" si="43"/>
        <v>48905.712176252084</v>
      </c>
    </row>
    <row r="1413" spans="1:7" x14ac:dyDescent="0.2">
      <c r="A1413" s="79">
        <v>44221</v>
      </c>
      <c r="B1413" s="77">
        <v>40000</v>
      </c>
      <c r="C1413" s="77">
        <v>39625</v>
      </c>
      <c r="E1413">
        <f t="shared" si="42"/>
        <v>2021</v>
      </c>
      <c r="F1413" s="57">
        <f>_xlfn.XLOOKUP(E1413,'Historical Metal Prices'!$L$4:$Z$4,'Historical Metal Prices'!$L$10:$Z$10)</f>
        <v>0.21203747648704052</v>
      </c>
      <c r="G1413" s="77">
        <f t="shared" si="43"/>
        <v>48481.499059481619</v>
      </c>
    </row>
    <row r="1414" spans="1:7" x14ac:dyDescent="0.2">
      <c r="A1414" s="79">
        <v>44218</v>
      </c>
      <c r="B1414" s="77">
        <v>39600</v>
      </c>
      <c r="C1414" s="77">
        <v>39625</v>
      </c>
      <c r="E1414">
        <f t="shared" si="42"/>
        <v>2021</v>
      </c>
      <c r="F1414" s="57">
        <f>_xlfn.XLOOKUP(E1414,'Historical Metal Prices'!$L$4:$Z$4,'Historical Metal Prices'!$L$10:$Z$10)</f>
        <v>0.21203747648704052</v>
      </c>
      <c r="G1414" s="77">
        <f t="shared" si="43"/>
        <v>47996.684068886803</v>
      </c>
    </row>
    <row r="1415" spans="1:7" x14ac:dyDescent="0.2">
      <c r="A1415" s="79">
        <v>44217</v>
      </c>
      <c r="B1415" s="77">
        <v>38500</v>
      </c>
      <c r="C1415" s="77">
        <v>37770</v>
      </c>
      <c r="E1415">
        <f t="shared" si="42"/>
        <v>2021</v>
      </c>
      <c r="F1415" s="57">
        <f>_xlfn.XLOOKUP(E1415,'Historical Metal Prices'!$L$4:$Z$4,'Historical Metal Prices'!$L$10:$Z$10)</f>
        <v>0.21203747648704052</v>
      </c>
      <c r="G1415" s="77">
        <f t="shared" si="43"/>
        <v>46663.442844751058</v>
      </c>
    </row>
    <row r="1416" spans="1:7" x14ac:dyDescent="0.2">
      <c r="A1416" s="79">
        <v>44216</v>
      </c>
      <c r="B1416" s="77">
        <v>37500</v>
      </c>
      <c r="C1416" s="77">
        <v>37520</v>
      </c>
      <c r="E1416">
        <f t="shared" si="42"/>
        <v>2021</v>
      </c>
      <c r="F1416" s="57">
        <f>_xlfn.XLOOKUP(E1416,'Historical Metal Prices'!$L$4:$Z$4,'Historical Metal Prices'!$L$10:$Z$10)</f>
        <v>0.21203747648704052</v>
      </c>
      <c r="G1416" s="77">
        <f t="shared" si="43"/>
        <v>45451.405368264022</v>
      </c>
    </row>
    <row r="1417" spans="1:7" x14ac:dyDescent="0.2">
      <c r="A1417" s="79">
        <v>44215</v>
      </c>
      <c r="B1417" s="77">
        <v>37500</v>
      </c>
      <c r="C1417" s="77">
        <v>37510</v>
      </c>
      <c r="E1417">
        <f t="shared" si="42"/>
        <v>2021</v>
      </c>
      <c r="F1417" s="57">
        <f>_xlfn.XLOOKUP(E1417,'Historical Metal Prices'!$L$4:$Z$4,'Historical Metal Prices'!$L$10:$Z$10)</f>
        <v>0.21203747648704052</v>
      </c>
      <c r="G1417" s="77">
        <f t="shared" si="43"/>
        <v>45451.405368264022</v>
      </c>
    </row>
    <row r="1418" spans="1:7" x14ac:dyDescent="0.2">
      <c r="A1418" s="79">
        <v>44214</v>
      </c>
      <c r="B1418" s="77">
        <v>37491</v>
      </c>
      <c r="C1418" s="77">
        <v>37510</v>
      </c>
      <c r="E1418">
        <f t="shared" si="42"/>
        <v>2021</v>
      </c>
      <c r="F1418" s="57">
        <f>_xlfn.XLOOKUP(E1418,'Historical Metal Prices'!$L$4:$Z$4,'Historical Metal Prices'!$L$10:$Z$10)</f>
        <v>0.21203747648704052</v>
      </c>
      <c r="G1418" s="77">
        <f t="shared" si="43"/>
        <v>45440.497030975639</v>
      </c>
    </row>
    <row r="1419" spans="1:7" x14ac:dyDescent="0.2">
      <c r="A1419" s="79">
        <v>44211</v>
      </c>
      <c r="B1419" s="77">
        <v>37500</v>
      </c>
      <c r="C1419" s="77">
        <v>38005</v>
      </c>
      <c r="E1419">
        <f t="shared" ref="E1419:E1482" si="44">YEAR(A1419)</f>
        <v>2021</v>
      </c>
      <c r="F1419" s="57">
        <f>_xlfn.XLOOKUP(E1419,'Historical Metal Prices'!$L$4:$Z$4,'Historical Metal Prices'!$L$10:$Z$10)</f>
        <v>0.21203747648704052</v>
      </c>
      <c r="G1419" s="77">
        <f t="shared" ref="G1419:G1482" si="45">IFERROR(B1419*(1+F1419),G1420)</f>
        <v>45451.405368264022</v>
      </c>
    </row>
    <row r="1420" spans="1:7" x14ac:dyDescent="0.2">
      <c r="A1420" s="79">
        <v>44210</v>
      </c>
      <c r="B1420" s="77">
        <v>37995</v>
      </c>
      <c r="C1420" s="77">
        <v>38005</v>
      </c>
      <c r="E1420">
        <f t="shared" si="44"/>
        <v>2021</v>
      </c>
      <c r="F1420" s="57">
        <f>_xlfn.XLOOKUP(E1420,'Historical Metal Prices'!$L$4:$Z$4,'Historical Metal Prices'!$L$10:$Z$10)</f>
        <v>0.21203747648704052</v>
      </c>
      <c r="G1420" s="77">
        <f t="shared" si="45"/>
        <v>46051.363919125106</v>
      </c>
    </row>
    <row r="1421" spans="1:7" x14ac:dyDescent="0.2">
      <c r="A1421" s="79">
        <v>44209</v>
      </c>
      <c r="B1421" s="77">
        <v>38000</v>
      </c>
      <c r="C1421" s="77">
        <v>37610</v>
      </c>
      <c r="E1421">
        <f t="shared" si="44"/>
        <v>2021</v>
      </c>
      <c r="F1421" s="57">
        <f>_xlfn.XLOOKUP(E1421,'Historical Metal Prices'!$L$4:$Z$4,'Historical Metal Prices'!$L$10:$Z$10)</f>
        <v>0.21203747648704052</v>
      </c>
      <c r="G1421" s="77">
        <f t="shared" si="45"/>
        <v>46057.42410650754</v>
      </c>
    </row>
    <row r="1422" spans="1:7" x14ac:dyDescent="0.2">
      <c r="A1422" s="79">
        <v>44208</v>
      </c>
      <c r="B1422" s="77">
        <v>37000</v>
      </c>
      <c r="C1422" s="77">
        <v>37010</v>
      </c>
      <c r="E1422">
        <f t="shared" si="44"/>
        <v>2021</v>
      </c>
      <c r="F1422" s="57">
        <f>_xlfn.XLOOKUP(E1422,'Historical Metal Prices'!$L$4:$Z$4,'Historical Metal Prices'!$L$10:$Z$10)</f>
        <v>0.21203747648704052</v>
      </c>
      <c r="G1422" s="77">
        <f t="shared" si="45"/>
        <v>44845.386630020497</v>
      </c>
    </row>
    <row r="1423" spans="1:7" x14ac:dyDescent="0.2">
      <c r="A1423" s="79">
        <v>44207</v>
      </c>
      <c r="B1423" s="77">
        <v>37000</v>
      </c>
      <c r="C1423" s="77">
        <v>36500</v>
      </c>
      <c r="E1423">
        <f t="shared" si="44"/>
        <v>2021</v>
      </c>
      <c r="F1423" s="57">
        <f>_xlfn.XLOOKUP(E1423,'Historical Metal Prices'!$L$4:$Z$4,'Historical Metal Prices'!$L$10:$Z$10)</f>
        <v>0.21203747648704052</v>
      </c>
      <c r="G1423" s="77">
        <f t="shared" si="45"/>
        <v>44845.386630020497</v>
      </c>
    </row>
    <row r="1424" spans="1:7" x14ac:dyDescent="0.2">
      <c r="A1424" s="79">
        <v>44204</v>
      </c>
      <c r="B1424" s="77">
        <v>36500</v>
      </c>
      <c r="C1424" s="77">
        <v>36500</v>
      </c>
      <c r="E1424">
        <f t="shared" si="44"/>
        <v>2021</v>
      </c>
      <c r="F1424" s="57">
        <f>_xlfn.XLOOKUP(E1424,'Historical Metal Prices'!$L$4:$Z$4,'Historical Metal Prices'!$L$10:$Z$10)</f>
        <v>0.21203747648704052</v>
      </c>
      <c r="G1424" s="77">
        <f t="shared" si="45"/>
        <v>44239.367891776979</v>
      </c>
    </row>
    <row r="1425" spans="1:7" x14ac:dyDescent="0.2">
      <c r="A1425" s="79">
        <v>44203</v>
      </c>
      <c r="B1425" s="77">
        <v>36500</v>
      </c>
      <c r="C1425" s="77">
        <v>36000</v>
      </c>
      <c r="E1425">
        <f t="shared" si="44"/>
        <v>2021</v>
      </c>
      <c r="F1425" s="57">
        <f>_xlfn.XLOOKUP(E1425,'Historical Metal Prices'!$L$4:$Z$4,'Historical Metal Prices'!$L$10:$Z$10)</f>
        <v>0.21203747648704052</v>
      </c>
      <c r="G1425" s="77">
        <f t="shared" si="45"/>
        <v>44239.367891776979</v>
      </c>
    </row>
    <row r="1426" spans="1:7" x14ac:dyDescent="0.2">
      <c r="A1426" s="79">
        <v>44202</v>
      </c>
      <c r="B1426" s="77">
        <v>35500</v>
      </c>
      <c r="C1426" s="77">
        <v>35000</v>
      </c>
      <c r="E1426">
        <f t="shared" si="44"/>
        <v>2021</v>
      </c>
      <c r="F1426" s="57">
        <f>_xlfn.XLOOKUP(E1426,'Historical Metal Prices'!$L$4:$Z$4,'Historical Metal Prices'!$L$10:$Z$10)</f>
        <v>0.21203747648704052</v>
      </c>
      <c r="G1426" s="77">
        <f t="shared" si="45"/>
        <v>43027.330415289936</v>
      </c>
    </row>
    <row r="1427" spans="1:7" x14ac:dyDescent="0.2">
      <c r="A1427" s="79">
        <v>44201</v>
      </c>
      <c r="B1427" s="77">
        <v>34000</v>
      </c>
      <c r="C1427" s="77">
        <v>34000</v>
      </c>
      <c r="E1427">
        <f t="shared" si="44"/>
        <v>2021</v>
      </c>
      <c r="F1427" s="57">
        <f>_xlfn.XLOOKUP(E1427,'Historical Metal Prices'!$L$4:$Z$4,'Historical Metal Prices'!$L$10:$Z$10)</f>
        <v>0.21203747648704052</v>
      </c>
      <c r="G1427" s="77">
        <f t="shared" si="45"/>
        <v>41209.274200559375</v>
      </c>
    </row>
    <row r="1428" spans="1:7" x14ac:dyDescent="0.2">
      <c r="A1428" s="79">
        <v>44200</v>
      </c>
      <c r="B1428" s="77">
        <v>33000</v>
      </c>
      <c r="C1428" s="77">
        <v>33000</v>
      </c>
      <c r="E1428">
        <f t="shared" si="44"/>
        <v>2021</v>
      </c>
      <c r="F1428" s="57">
        <f>_xlfn.XLOOKUP(E1428,'Historical Metal Prices'!$L$4:$Z$4,'Historical Metal Prices'!$L$10:$Z$10)</f>
        <v>0.21203747648704052</v>
      </c>
      <c r="G1428" s="77">
        <f t="shared" si="45"/>
        <v>39997.23672407234</v>
      </c>
    </row>
    <row r="1429" spans="1:7" ht="16" x14ac:dyDescent="0.2">
      <c r="A1429" s="79">
        <v>44197</v>
      </c>
      <c r="B1429" s="77">
        <v>31998</v>
      </c>
      <c r="C1429" s="78" t="s">
        <v>481</v>
      </c>
      <c r="E1429">
        <f t="shared" si="44"/>
        <v>2021</v>
      </c>
      <c r="F1429" s="57">
        <f>_xlfn.XLOOKUP(E1429,'Historical Metal Prices'!$L$4:$Z$4,'Historical Metal Prices'!$L$10:$Z$10)</f>
        <v>0.21203747648704052</v>
      </c>
      <c r="G1429" s="77">
        <f t="shared" si="45"/>
        <v>38782.775172632326</v>
      </c>
    </row>
    <row r="1430" spans="1:7" x14ac:dyDescent="0.2">
      <c r="A1430" s="79">
        <v>44196</v>
      </c>
      <c r="B1430" s="77">
        <v>31998</v>
      </c>
      <c r="C1430" s="77">
        <v>32190</v>
      </c>
      <c r="E1430">
        <f t="shared" si="44"/>
        <v>2020</v>
      </c>
      <c r="F1430" s="57">
        <f>_xlfn.XLOOKUP(E1430,'Historical Metal Prices'!$L$4:$Z$4,'Historical Metal Prices'!$L$10:$Z$10)</f>
        <v>0.22698898167436932</v>
      </c>
      <c r="G1430" s="77">
        <f t="shared" si="45"/>
        <v>39261.193435616471</v>
      </c>
    </row>
    <row r="1431" spans="1:7" x14ac:dyDescent="0.2">
      <c r="A1431" s="79">
        <v>44195</v>
      </c>
      <c r="B1431" s="77">
        <v>31998</v>
      </c>
      <c r="C1431" s="77">
        <v>32190</v>
      </c>
      <c r="E1431">
        <f t="shared" si="44"/>
        <v>2020</v>
      </c>
      <c r="F1431" s="57">
        <f>_xlfn.XLOOKUP(E1431,'Historical Metal Prices'!$L$4:$Z$4,'Historical Metal Prices'!$L$10:$Z$10)</f>
        <v>0.22698898167436932</v>
      </c>
      <c r="G1431" s="77">
        <f t="shared" si="45"/>
        <v>39261.193435616471</v>
      </c>
    </row>
    <row r="1432" spans="1:7" x14ac:dyDescent="0.2">
      <c r="A1432" s="79">
        <v>44194</v>
      </c>
      <c r="B1432" s="77">
        <v>31991.5</v>
      </c>
      <c r="C1432" s="77">
        <v>32190</v>
      </c>
      <c r="E1432">
        <f t="shared" si="44"/>
        <v>2020</v>
      </c>
      <c r="F1432" s="57">
        <f>_xlfn.XLOOKUP(E1432,'Historical Metal Prices'!$L$4:$Z$4,'Historical Metal Prices'!$L$10:$Z$10)</f>
        <v>0.22698898167436932</v>
      </c>
      <c r="G1432" s="77">
        <f t="shared" si="45"/>
        <v>39253.218007235584</v>
      </c>
    </row>
    <row r="1433" spans="1:7" ht="16" x14ac:dyDescent="0.2">
      <c r="A1433" s="79">
        <v>44193</v>
      </c>
      <c r="B1433" s="77">
        <v>32000</v>
      </c>
      <c r="C1433" s="78" t="s">
        <v>481</v>
      </c>
      <c r="E1433">
        <f t="shared" si="44"/>
        <v>2020</v>
      </c>
      <c r="F1433" s="57">
        <f>_xlfn.XLOOKUP(E1433,'Historical Metal Prices'!$L$4:$Z$4,'Historical Metal Prices'!$L$10:$Z$10)</f>
        <v>0.22698898167436932</v>
      </c>
      <c r="G1433" s="77">
        <f t="shared" si="45"/>
        <v>39263.64741357982</v>
      </c>
    </row>
    <row r="1434" spans="1:7" ht="16" x14ac:dyDescent="0.2">
      <c r="A1434" s="79">
        <v>44190</v>
      </c>
      <c r="B1434" s="77">
        <v>32000</v>
      </c>
      <c r="C1434" s="78" t="s">
        <v>481</v>
      </c>
      <c r="E1434">
        <f t="shared" si="44"/>
        <v>2020</v>
      </c>
      <c r="F1434" s="57">
        <f>_xlfn.XLOOKUP(E1434,'Historical Metal Prices'!$L$4:$Z$4,'Historical Metal Prices'!$L$10:$Z$10)</f>
        <v>0.22698898167436932</v>
      </c>
      <c r="G1434" s="77">
        <f t="shared" si="45"/>
        <v>39263.64741357982</v>
      </c>
    </row>
    <row r="1435" spans="1:7" x14ac:dyDescent="0.2">
      <c r="A1435" s="79">
        <v>44189</v>
      </c>
      <c r="B1435" s="77">
        <v>32000</v>
      </c>
      <c r="C1435" s="77">
        <v>32190</v>
      </c>
      <c r="E1435">
        <f t="shared" si="44"/>
        <v>2020</v>
      </c>
      <c r="F1435" s="57">
        <f>_xlfn.XLOOKUP(E1435,'Historical Metal Prices'!$L$4:$Z$4,'Historical Metal Prices'!$L$10:$Z$10)</f>
        <v>0.22698898167436932</v>
      </c>
      <c r="G1435" s="77">
        <f t="shared" si="45"/>
        <v>39263.64741357982</v>
      </c>
    </row>
    <row r="1436" spans="1:7" x14ac:dyDescent="0.2">
      <c r="A1436" s="79">
        <v>44188</v>
      </c>
      <c r="B1436" s="77">
        <v>32000</v>
      </c>
      <c r="C1436" s="77">
        <v>32190</v>
      </c>
      <c r="E1436">
        <f t="shared" si="44"/>
        <v>2020</v>
      </c>
      <c r="F1436" s="57">
        <f>_xlfn.XLOOKUP(E1436,'Historical Metal Prices'!$L$4:$Z$4,'Historical Metal Prices'!$L$10:$Z$10)</f>
        <v>0.22698898167436932</v>
      </c>
      <c r="G1436" s="77">
        <f t="shared" si="45"/>
        <v>39263.64741357982</v>
      </c>
    </row>
    <row r="1437" spans="1:7" x14ac:dyDescent="0.2">
      <c r="A1437" s="79">
        <v>44187</v>
      </c>
      <c r="B1437" s="77">
        <v>32000</v>
      </c>
      <c r="C1437" s="77">
        <v>32200</v>
      </c>
      <c r="E1437">
        <f t="shared" si="44"/>
        <v>2020</v>
      </c>
      <c r="F1437" s="57">
        <f>_xlfn.XLOOKUP(E1437,'Historical Metal Prices'!$L$4:$Z$4,'Historical Metal Prices'!$L$10:$Z$10)</f>
        <v>0.22698898167436932</v>
      </c>
      <c r="G1437" s="77">
        <f t="shared" si="45"/>
        <v>39263.64741357982</v>
      </c>
    </row>
    <row r="1438" spans="1:7" x14ac:dyDescent="0.2">
      <c r="A1438" s="79">
        <v>44186</v>
      </c>
      <c r="B1438" s="77">
        <v>32000</v>
      </c>
      <c r="C1438" s="77">
        <v>32200</v>
      </c>
      <c r="E1438">
        <f t="shared" si="44"/>
        <v>2020</v>
      </c>
      <c r="F1438" s="57">
        <f>_xlfn.XLOOKUP(E1438,'Historical Metal Prices'!$L$4:$Z$4,'Historical Metal Prices'!$L$10:$Z$10)</f>
        <v>0.22698898167436932</v>
      </c>
      <c r="G1438" s="77">
        <f t="shared" si="45"/>
        <v>39263.64741357982</v>
      </c>
    </row>
    <row r="1439" spans="1:7" x14ac:dyDescent="0.2">
      <c r="A1439" s="79">
        <v>44183</v>
      </c>
      <c r="B1439" s="77">
        <v>32000</v>
      </c>
      <c r="C1439" s="77">
        <v>32200</v>
      </c>
      <c r="E1439">
        <f t="shared" si="44"/>
        <v>2020</v>
      </c>
      <c r="F1439" s="57">
        <f>_xlfn.XLOOKUP(E1439,'Historical Metal Prices'!$L$4:$Z$4,'Historical Metal Prices'!$L$10:$Z$10)</f>
        <v>0.22698898167436932</v>
      </c>
      <c r="G1439" s="77">
        <f t="shared" si="45"/>
        <v>39263.64741357982</v>
      </c>
    </row>
    <row r="1440" spans="1:7" x14ac:dyDescent="0.2">
      <c r="A1440" s="79">
        <v>44182</v>
      </c>
      <c r="B1440" s="77">
        <v>32000</v>
      </c>
      <c r="C1440" s="77">
        <v>32500</v>
      </c>
      <c r="E1440">
        <f t="shared" si="44"/>
        <v>2020</v>
      </c>
      <c r="F1440" s="57">
        <f>_xlfn.XLOOKUP(E1440,'Historical Metal Prices'!$L$4:$Z$4,'Historical Metal Prices'!$L$10:$Z$10)</f>
        <v>0.22698898167436932</v>
      </c>
      <c r="G1440" s="77">
        <f t="shared" si="45"/>
        <v>39263.64741357982</v>
      </c>
    </row>
    <row r="1441" spans="1:7" x14ac:dyDescent="0.2">
      <c r="A1441" s="79">
        <v>44181</v>
      </c>
      <c r="B1441" s="77">
        <v>31780</v>
      </c>
      <c r="C1441" s="77">
        <v>32000</v>
      </c>
      <c r="E1441">
        <f t="shared" si="44"/>
        <v>2020</v>
      </c>
      <c r="F1441" s="57">
        <f>_xlfn.XLOOKUP(E1441,'Historical Metal Prices'!$L$4:$Z$4,'Historical Metal Prices'!$L$10:$Z$10)</f>
        <v>0.22698898167436932</v>
      </c>
      <c r="G1441" s="77">
        <f t="shared" si="45"/>
        <v>38993.709837611459</v>
      </c>
    </row>
    <row r="1442" spans="1:7" x14ac:dyDescent="0.2">
      <c r="A1442" s="79">
        <v>44180</v>
      </c>
      <c r="B1442" s="77">
        <v>31775</v>
      </c>
      <c r="C1442" s="77">
        <v>32000</v>
      </c>
      <c r="E1442">
        <f t="shared" si="44"/>
        <v>2020</v>
      </c>
      <c r="F1442" s="57">
        <f>_xlfn.XLOOKUP(E1442,'Historical Metal Prices'!$L$4:$Z$4,'Historical Metal Prices'!$L$10:$Z$10)</f>
        <v>0.22698898167436932</v>
      </c>
      <c r="G1442" s="77">
        <f t="shared" si="45"/>
        <v>38987.574892703087</v>
      </c>
    </row>
    <row r="1443" spans="1:7" x14ac:dyDescent="0.2">
      <c r="A1443" s="79">
        <v>44179</v>
      </c>
      <c r="B1443" s="77">
        <v>31686.5</v>
      </c>
      <c r="C1443" s="77">
        <v>32000</v>
      </c>
      <c r="E1443">
        <f t="shared" si="44"/>
        <v>2020</v>
      </c>
      <c r="F1443" s="57">
        <f>_xlfn.XLOOKUP(E1443,'Historical Metal Prices'!$L$4:$Z$4,'Historical Metal Prices'!$L$10:$Z$10)</f>
        <v>0.22698898167436932</v>
      </c>
      <c r="G1443" s="77">
        <f t="shared" si="45"/>
        <v>38878.986367824902</v>
      </c>
    </row>
    <row r="1444" spans="1:7" x14ac:dyDescent="0.2">
      <c r="A1444" s="79">
        <v>44176</v>
      </c>
      <c r="B1444" s="77">
        <v>31700</v>
      </c>
      <c r="C1444" s="77">
        <v>32000</v>
      </c>
      <c r="E1444">
        <f t="shared" si="44"/>
        <v>2020</v>
      </c>
      <c r="F1444" s="57">
        <f>_xlfn.XLOOKUP(E1444,'Historical Metal Prices'!$L$4:$Z$4,'Historical Metal Prices'!$L$10:$Z$10)</f>
        <v>0.22698898167436932</v>
      </c>
      <c r="G1444" s="77">
        <f t="shared" si="45"/>
        <v>38895.55071907751</v>
      </c>
    </row>
    <row r="1445" spans="1:7" x14ac:dyDescent="0.2">
      <c r="A1445" s="79">
        <v>44175</v>
      </c>
      <c r="B1445" s="77">
        <v>31579</v>
      </c>
      <c r="C1445" s="77">
        <v>32000</v>
      </c>
      <c r="E1445">
        <f t="shared" si="44"/>
        <v>2020</v>
      </c>
      <c r="F1445" s="57">
        <f>_xlfn.XLOOKUP(E1445,'Historical Metal Prices'!$L$4:$Z$4,'Historical Metal Prices'!$L$10:$Z$10)</f>
        <v>0.22698898167436932</v>
      </c>
      <c r="G1445" s="77">
        <f t="shared" si="45"/>
        <v>38747.085052294911</v>
      </c>
    </row>
    <row r="1446" spans="1:7" x14ac:dyDescent="0.2">
      <c r="A1446" s="79">
        <v>44174</v>
      </c>
      <c r="B1446" s="77">
        <v>31573</v>
      </c>
      <c r="C1446" s="77">
        <v>32000</v>
      </c>
      <c r="E1446">
        <f t="shared" si="44"/>
        <v>2020</v>
      </c>
      <c r="F1446" s="57">
        <f>_xlfn.XLOOKUP(E1446,'Historical Metal Prices'!$L$4:$Z$4,'Historical Metal Prices'!$L$10:$Z$10)</f>
        <v>0.22698898167436932</v>
      </c>
      <c r="G1446" s="77">
        <f t="shared" si="45"/>
        <v>38739.723118404865</v>
      </c>
    </row>
    <row r="1447" spans="1:7" x14ac:dyDescent="0.2">
      <c r="A1447" s="79">
        <v>44173</v>
      </c>
      <c r="B1447" s="77">
        <v>31575</v>
      </c>
      <c r="C1447" s="77">
        <v>32390</v>
      </c>
      <c r="E1447">
        <f t="shared" si="44"/>
        <v>2020</v>
      </c>
      <c r="F1447" s="57">
        <f>_xlfn.XLOOKUP(E1447,'Historical Metal Prices'!$L$4:$Z$4,'Historical Metal Prices'!$L$10:$Z$10)</f>
        <v>0.22698898167436932</v>
      </c>
      <c r="G1447" s="77">
        <f t="shared" si="45"/>
        <v>38742.177096368214</v>
      </c>
    </row>
    <row r="1448" spans="1:7" x14ac:dyDescent="0.2">
      <c r="A1448" s="79">
        <v>44172</v>
      </c>
      <c r="B1448" s="77">
        <v>31961</v>
      </c>
      <c r="C1448" s="77">
        <v>32390</v>
      </c>
      <c r="E1448">
        <f t="shared" si="44"/>
        <v>2020</v>
      </c>
      <c r="F1448" s="57">
        <f>_xlfn.XLOOKUP(E1448,'Historical Metal Prices'!$L$4:$Z$4,'Historical Metal Prices'!$L$10:$Z$10)</f>
        <v>0.22698898167436932</v>
      </c>
      <c r="G1448" s="77">
        <f t="shared" si="45"/>
        <v>39215.79484329452</v>
      </c>
    </row>
    <row r="1449" spans="1:7" x14ac:dyDescent="0.2">
      <c r="A1449" s="79">
        <v>44169</v>
      </c>
      <c r="B1449" s="77">
        <v>31978.5</v>
      </c>
      <c r="C1449" s="77">
        <v>32390</v>
      </c>
      <c r="E1449">
        <f t="shared" si="44"/>
        <v>2020</v>
      </c>
      <c r="F1449" s="57">
        <f>_xlfn.XLOOKUP(E1449,'Historical Metal Prices'!$L$4:$Z$4,'Historical Metal Prices'!$L$10:$Z$10)</f>
        <v>0.22698898167436932</v>
      </c>
      <c r="G1449" s="77">
        <f t="shared" si="45"/>
        <v>39237.267150473817</v>
      </c>
    </row>
    <row r="1450" spans="1:7" x14ac:dyDescent="0.2">
      <c r="A1450" s="79">
        <v>44168</v>
      </c>
      <c r="B1450" s="77">
        <v>31980.5</v>
      </c>
      <c r="C1450" s="77">
        <v>32390</v>
      </c>
      <c r="E1450">
        <f t="shared" si="44"/>
        <v>2020</v>
      </c>
      <c r="F1450" s="57">
        <f>_xlfn.XLOOKUP(E1450,'Historical Metal Prices'!$L$4:$Z$4,'Historical Metal Prices'!$L$10:$Z$10)</f>
        <v>0.22698898167436932</v>
      </c>
      <c r="G1450" s="77">
        <f t="shared" si="45"/>
        <v>39239.721128437166</v>
      </c>
    </row>
    <row r="1451" spans="1:7" x14ac:dyDescent="0.2">
      <c r="A1451" s="79">
        <v>44167</v>
      </c>
      <c r="B1451" s="77">
        <v>31975</v>
      </c>
      <c r="C1451" s="77">
        <v>32390</v>
      </c>
      <c r="E1451">
        <f t="shared" si="44"/>
        <v>2020</v>
      </c>
      <c r="F1451" s="57">
        <f>_xlfn.XLOOKUP(E1451,'Historical Metal Prices'!$L$4:$Z$4,'Historical Metal Prices'!$L$10:$Z$10)</f>
        <v>0.22698898167436932</v>
      </c>
      <c r="G1451" s="77">
        <f t="shared" si="45"/>
        <v>39232.972689037961</v>
      </c>
    </row>
    <row r="1452" spans="1:7" x14ac:dyDescent="0.2">
      <c r="A1452" s="79">
        <v>44166</v>
      </c>
      <c r="B1452" s="77">
        <v>31977</v>
      </c>
      <c r="C1452" s="77">
        <v>32390</v>
      </c>
      <c r="E1452">
        <f t="shared" si="44"/>
        <v>2020</v>
      </c>
      <c r="F1452" s="57">
        <f>_xlfn.XLOOKUP(E1452,'Historical Metal Prices'!$L$4:$Z$4,'Historical Metal Prices'!$L$10:$Z$10)</f>
        <v>0.22698898167436932</v>
      </c>
      <c r="G1452" s="77">
        <f t="shared" si="45"/>
        <v>39235.426667001309</v>
      </c>
    </row>
    <row r="1453" spans="1:7" x14ac:dyDescent="0.2">
      <c r="A1453" s="79">
        <v>44165</v>
      </c>
      <c r="B1453" s="77">
        <v>31989.5</v>
      </c>
      <c r="C1453" s="77">
        <v>32390</v>
      </c>
      <c r="E1453">
        <f t="shared" si="44"/>
        <v>2020</v>
      </c>
      <c r="F1453" s="57">
        <f>_xlfn.XLOOKUP(E1453,'Historical Metal Prices'!$L$4:$Z$4,'Historical Metal Prices'!$L$10:$Z$10)</f>
        <v>0.22698898167436932</v>
      </c>
      <c r="G1453" s="77">
        <f t="shared" si="45"/>
        <v>39250.764029272235</v>
      </c>
    </row>
    <row r="1454" spans="1:7" x14ac:dyDescent="0.2">
      <c r="A1454" s="79">
        <v>44162</v>
      </c>
      <c r="B1454" s="77">
        <v>31986</v>
      </c>
      <c r="C1454" s="77">
        <v>32390</v>
      </c>
      <c r="E1454">
        <f t="shared" si="44"/>
        <v>2020</v>
      </c>
      <c r="F1454" s="57">
        <f>_xlfn.XLOOKUP(E1454,'Historical Metal Prices'!$L$4:$Z$4,'Historical Metal Prices'!$L$10:$Z$10)</f>
        <v>0.22698898167436932</v>
      </c>
      <c r="G1454" s="77">
        <f t="shared" si="45"/>
        <v>39246.469567836379</v>
      </c>
    </row>
    <row r="1455" spans="1:7" x14ac:dyDescent="0.2">
      <c r="A1455" s="79">
        <v>44161</v>
      </c>
      <c r="B1455" s="77">
        <v>31982.5</v>
      </c>
      <c r="C1455" s="77">
        <v>32390</v>
      </c>
      <c r="E1455">
        <f t="shared" si="44"/>
        <v>2020</v>
      </c>
      <c r="F1455" s="57">
        <f>_xlfn.XLOOKUP(E1455,'Historical Metal Prices'!$L$4:$Z$4,'Historical Metal Prices'!$L$10:$Z$10)</f>
        <v>0.22698898167436932</v>
      </c>
      <c r="G1455" s="77">
        <f t="shared" si="45"/>
        <v>39242.175106400515</v>
      </c>
    </row>
    <row r="1456" spans="1:7" x14ac:dyDescent="0.2">
      <c r="A1456" s="79">
        <v>44160</v>
      </c>
      <c r="B1456" s="77">
        <v>31977</v>
      </c>
      <c r="C1456" s="77">
        <v>32390</v>
      </c>
      <c r="E1456">
        <f t="shared" si="44"/>
        <v>2020</v>
      </c>
      <c r="F1456" s="57">
        <f>_xlfn.XLOOKUP(E1456,'Historical Metal Prices'!$L$4:$Z$4,'Historical Metal Prices'!$L$10:$Z$10)</f>
        <v>0.22698898167436932</v>
      </c>
      <c r="G1456" s="77">
        <f t="shared" si="45"/>
        <v>39235.426667001309</v>
      </c>
    </row>
    <row r="1457" spans="1:7" x14ac:dyDescent="0.2">
      <c r="A1457" s="79">
        <v>44159</v>
      </c>
      <c r="B1457" s="77">
        <v>31982.5</v>
      </c>
      <c r="C1457" s="77">
        <v>32390</v>
      </c>
      <c r="E1457">
        <f t="shared" si="44"/>
        <v>2020</v>
      </c>
      <c r="F1457" s="57">
        <f>_xlfn.XLOOKUP(E1457,'Historical Metal Prices'!$L$4:$Z$4,'Historical Metal Prices'!$L$10:$Z$10)</f>
        <v>0.22698898167436932</v>
      </c>
      <c r="G1457" s="77">
        <f t="shared" si="45"/>
        <v>39242.175106400515</v>
      </c>
    </row>
    <row r="1458" spans="1:7" x14ac:dyDescent="0.2">
      <c r="A1458" s="79">
        <v>44158</v>
      </c>
      <c r="B1458" s="77">
        <v>31980.5</v>
      </c>
      <c r="C1458" s="77">
        <v>32390</v>
      </c>
      <c r="E1458">
        <f t="shared" si="44"/>
        <v>2020</v>
      </c>
      <c r="F1458" s="57">
        <f>_xlfn.XLOOKUP(E1458,'Historical Metal Prices'!$L$4:$Z$4,'Historical Metal Prices'!$L$10:$Z$10)</f>
        <v>0.22698898167436932</v>
      </c>
      <c r="G1458" s="77">
        <f t="shared" si="45"/>
        <v>39239.721128437166</v>
      </c>
    </row>
    <row r="1459" spans="1:7" x14ac:dyDescent="0.2">
      <c r="A1459" s="79">
        <v>44155</v>
      </c>
      <c r="B1459" s="77">
        <v>31998.5</v>
      </c>
      <c r="C1459" s="77">
        <v>32390</v>
      </c>
      <c r="E1459">
        <f t="shared" si="44"/>
        <v>2020</v>
      </c>
      <c r="F1459" s="57">
        <f>_xlfn.XLOOKUP(E1459,'Historical Metal Prices'!$L$4:$Z$4,'Historical Metal Prices'!$L$10:$Z$10)</f>
        <v>0.22698898167436932</v>
      </c>
      <c r="G1459" s="77">
        <f t="shared" si="45"/>
        <v>39261.806930107305</v>
      </c>
    </row>
    <row r="1460" spans="1:7" x14ac:dyDescent="0.2">
      <c r="A1460" s="79">
        <v>44154</v>
      </c>
      <c r="B1460" s="77">
        <v>32000</v>
      </c>
      <c r="C1460" s="77">
        <v>32395</v>
      </c>
      <c r="E1460">
        <f t="shared" si="44"/>
        <v>2020</v>
      </c>
      <c r="F1460" s="57">
        <f>_xlfn.XLOOKUP(E1460,'Historical Metal Prices'!$L$4:$Z$4,'Historical Metal Prices'!$L$10:$Z$10)</f>
        <v>0.22698898167436932</v>
      </c>
      <c r="G1460" s="77">
        <f t="shared" si="45"/>
        <v>39263.64741357982</v>
      </c>
    </row>
    <row r="1461" spans="1:7" x14ac:dyDescent="0.2">
      <c r="A1461" s="79">
        <v>44153</v>
      </c>
      <c r="B1461" s="77">
        <v>31997.5</v>
      </c>
      <c r="C1461" s="77">
        <v>32395</v>
      </c>
      <c r="E1461">
        <f t="shared" si="44"/>
        <v>2020</v>
      </c>
      <c r="F1461" s="57">
        <f>_xlfn.XLOOKUP(E1461,'Historical Metal Prices'!$L$4:$Z$4,'Historical Metal Prices'!$L$10:$Z$10)</f>
        <v>0.22698898167436932</v>
      </c>
      <c r="G1461" s="77">
        <f t="shared" si="45"/>
        <v>39260.57994112563</v>
      </c>
    </row>
    <row r="1462" spans="1:7" x14ac:dyDescent="0.2">
      <c r="A1462" s="79">
        <v>44152</v>
      </c>
      <c r="B1462" s="77">
        <v>31999.5</v>
      </c>
      <c r="C1462" s="77">
        <v>32395</v>
      </c>
      <c r="E1462">
        <f t="shared" si="44"/>
        <v>2020</v>
      </c>
      <c r="F1462" s="57">
        <f>_xlfn.XLOOKUP(E1462,'Historical Metal Prices'!$L$4:$Z$4,'Historical Metal Prices'!$L$10:$Z$10)</f>
        <v>0.22698898167436932</v>
      </c>
      <c r="G1462" s="77">
        <f t="shared" si="45"/>
        <v>39263.033919088979</v>
      </c>
    </row>
    <row r="1463" spans="1:7" x14ac:dyDescent="0.2">
      <c r="A1463" s="79">
        <v>44151</v>
      </c>
      <c r="B1463" s="77">
        <v>32441.5</v>
      </c>
      <c r="C1463" s="77">
        <v>32835</v>
      </c>
      <c r="E1463">
        <f t="shared" si="44"/>
        <v>2020</v>
      </c>
      <c r="F1463" s="57">
        <f>_xlfn.XLOOKUP(E1463,'Historical Metal Prices'!$L$4:$Z$4,'Historical Metal Prices'!$L$10:$Z$10)</f>
        <v>0.22698898167436932</v>
      </c>
      <c r="G1463" s="77">
        <f t="shared" si="45"/>
        <v>39805.363048989049</v>
      </c>
    </row>
    <row r="1464" spans="1:7" x14ac:dyDescent="0.2">
      <c r="A1464" s="79">
        <v>44148</v>
      </c>
      <c r="B1464" s="77">
        <v>32460.25</v>
      </c>
      <c r="C1464" s="77">
        <v>32835</v>
      </c>
      <c r="E1464">
        <f t="shared" si="44"/>
        <v>2020</v>
      </c>
      <c r="F1464" s="57">
        <f>_xlfn.XLOOKUP(E1464,'Historical Metal Prices'!$L$4:$Z$4,'Historical Metal Prices'!$L$10:$Z$10)</f>
        <v>0.22698898167436932</v>
      </c>
      <c r="G1464" s="77">
        <f t="shared" si="45"/>
        <v>39828.369092395449</v>
      </c>
    </row>
    <row r="1465" spans="1:7" x14ac:dyDescent="0.2">
      <c r="A1465" s="79">
        <v>44147</v>
      </c>
      <c r="B1465" s="77">
        <v>32457.5</v>
      </c>
      <c r="C1465" s="77">
        <v>32835</v>
      </c>
      <c r="E1465">
        <f t="shared" si="44"/>
        <v>2020</v>
      </c>
      <c r="F1465" s="57">
        <f>_xlfn.XLOOKUP(E1465,'Historical Metal Prices'!$L$4:$Z$4,'Historical Metal Prices'!$L$10:$Z$10)</f>
        <v>0.22698898167436932</v>
      </c>
      <c r="G1465" s="77">
        <f t="shared" si="45"/>
        <v>39824.994872695839</v>
      </c>
    </row>
    <row r="1466" spans="1:7" x14ac:dyDescent="0.2">
      <c r="A1466" s="79">
        <v>44146</v>
      </c>
      <c r="B1466" s="77">
        <v>32455</v>
      </c>
      <c r="C1466" s="77">
        <v>32835</v>
      </c>
      <c r="E1466">
        <f t="shared" si="44"/>
        <v>2020</v>
      </c>
      <c r="F1466" s="57">
        <f>_xlfn.XLOOKUP(E1466,'Historical Metal Prices'!$L$4:$Z$4,'Historical Metal Prices'!$L$10:$Z$10)</f>
        <v>0.22698898167436932</v>
      </c>
      <c r="G1466" s="77">
        <f t="shared" si="45"/>
        <v>39821.927400241657</v>
      </c>
    </row>
    <row r="1467" spans="1:7" x14ac:dyDescent="0.2">
      <c r="A1467" s="79">
        <v>44145</v>
      </c>
      <c r="B1467" s="77">
        <v>32458</v>
      </c>
      <c r="C1467" s="77">
        <v>32835</v>
      </c>
      <c r="E1467">
        <f t="shared" si="44"/>
        <v>2020</v>
      </c>
      <c r="F1467" s="57">
        <f>_xlfn.XLOOKUP(E1467,'Historical Metal Prices'!$L$4:$Z$4,'Historical Metal Prices'!$L$10:$Z$10)</f>
        <v>0.22698898167436932</v>
      </c>
      <c r="G1467" s="77">
        <f t="shared" si="45"/>
        <v>39825.60836718668</v>
      </c>
    </row>
    <row r="1468" spans="1:7" x14ac:dyDescent="0.2">
      <c r="A1468" s="79">
        <v>44144</v>
      </c>
      <c r="B1468" s="77">
        <v>32463.25</v>
      </c>
      <c r="C1468" s="77">
        <v>32835</v>
      </c>
      <c r="E1468">
        <f t="shared" si="44"/>
        <v>2020</v>
      </c>
      <c r="F1468" s="57">
        <f>_xlfn.XLOOKUP(E1468,'Historical Metal Prices'!$L$4:$Z$4,'Historical Metal Prices'!$L$10:$Z$10)</f>
        <v>0.22698898167436932</v>
      </c>
      <c r="G1468" s="77">
        <f t="shared" si="45"/>
        <v>39832.050059340472</v>
      </c>
    </row>
    <row r="1469" spans="1:7" x14ac:dyDescent="0.2">
      <c r="A1469" s="79">
        <v>44141</v>
      </c>
      <c r="B1469" s="77">
        <v>32479.5</v>
      </c>
      <c r="C1469" s="77">
        <v>32835</v>
      </c>
      <c r="E1469">
        <f t="shared" si="44"/>
        <v>2020</v>
      </c>
      <c r="F1469" s="57">
        <f>_xlfn.XLOOKUP(E1469,'Historical Metal Prices'!$L$4:$Z$4,'Historical Metal Prices'!$L$10:$Z$10)</f>
        <v>0.22698898167436932</v>
      </c>
      <c r="G1469" s="77">
        <f t="shared" si="45"/>
        <v>39851.988630292675</v>
      </c>
    </row>
    <row r="1470" spans="1:7" x14ac:dyDescent="0.2">
      <c r="A1470" s="79">
        <v>44140</v>
      </c>
      <c r="B1470" s="77">
        <v>32477</v>
      </c>
      <c r="C1470" s="77">
        <v>32835</v>
      </c>
      <c r="E1470">
        <f t="shared" si="44"/>
        <v>2020</v>
      </c>
      <c r="F1470" s="57">
        <f>_xlfn.XLOOKUP(E1470,'Historical Metal Prices'!$L$4:$Z$4,'Historical Metal Prices'!$L$10:$Z$10)</f>
        <v>0.22698898167436932</v>
      </c>
      <c r="G1470" s="77">
        <f t="shared" si="45"/>
        <v>39848.921157838493</v>
      </c>
    </row>
    <row r="1471" spans="1:7" x14ac:dyDescent="0.2">
      <c r="A1471" s="79">
        <v>44139</v>
      </c>
      <c r="B1471" s="77">
        <v>32474.25</v>
      </c>
      <c r="C1471" s="77">
        <v>32835</v>
      </c>
      <c r="E1471">
        <f t="shared" si="44"/>
        <v>2020</v>
      </c>
      <c r="F1471" s="57">
        <f>_xlfn.XLOOKUP(E1471,'Historical Metal Prices'!$L$4:$Z$4,'Historical Metal Prices'!$L$10:$Z$10)</f>
        <v>0.22698898167436932</v>
      </c>
      <c r="G1471" s="77">
        <f t="shared" si="45"/>
        <v>39845.54693813889</v>
      </c>
    </row>
    <row r="1472" spans="1:7" x14ac:dyDescent="0.2">
      <c r="A1472" s="79">
        <v>44138</v>
      </c>
      <c r="B1472" s="77">
        <v>32477</v>
      </c>
      <c r="C1472" s="77">
        <v>32835</v>
      </c>
      <c r="E1472">
        <f t="shared" si="44"/>
        <v>2020</v>
      </c>
      <c r="F1472" s="57">
        <f>_xlfn.XLOOKUP(E1472,'Historical Metal Prices'!$L$4:$Z$4,'Historical Metal Prices'!$L$10:$Z$10)</f>
        <v>0.22698898167436932</v>
      </c>
      <c r="G1472" s="77">
        <f t="shared" si="45"/>
        <v>39848.921157838493</v>
      </c>
    </row>
    <row r="1473" spans="1:7" x14ac:dyDescent="0.2">
      <c r="A1473" s="79">
        <v>44137</v>
      </c>
      <c r="B1473" s="77">
        <v>32479.75</v>
      </c>
      <c r="C1473" s="77">
        <v>32835</v>
      </c>
      <c r="E1473">
        <f t="shared" si="44"/>
        <v>2020</v>
      </c>
      <c r="F1473" s="57">
        <f>_xlfn.XLOOKUP(E1473,'Historical Metal Prices'!$L$4:$Z$4,'Historical Metal Prices'!$L$10:$Z$10)</f>
        <v>0.22698898167436932</v>
      </c>
      <c r="G1473" s="77">
        <f t="shared" si="45"/>
        <v>39852.295377538096</v>
      </c>
    </row>
    <row r="1474" spans="1:7" x14ac:dyDescent="0.2">
      <c r="A1474" s="79">
        <v>44134</v>
      </c>
      <c r="B1474" s="77">
        <v>32498.5</v>
      </c>
      <c r="C1474" s="77">
        <v>32835</v>
      </c>
      <c r="E1474">
        <f t="shared" si="44"/>
        <v>2020</v>
      </c>
      <c r="F1474" s="57">
        <f>_xlfn.XLOOKUP(E1474,'Historical Metal Prices'!$L$4:$Z$4,'Historical Metal Prices'!$L$10:$Z$10)</f>
        <v>0.22698898167436932</v>
      </c>
      <c r="G1474" s="77">
        <f t="shared" si="45"/>
        <v>39875.301420944488</v>
      </c>
    </row>
    <row r="1475" spans="1:7" x14ac:dyDescent="0.2">
      <c r="A1475" s="79">
        <v>44133</v>
      </c>
      <c r="B1475" s="77">
        <v>32966</v>
      </c>
      <c r="C1475" s="77">
        <v>33305</v>
      </c>
      <c r="E1475">
        <f t="shared" si="44"/>
        <v>2020</v>
      </c>
      <c r="F1475" s="57">
        <f>_xlfn.XLOOKUP(E1475,'Historical Metal Prices'!$L$4:$Z$4,'Historical Metal Prices'!$L$10:$Z$10)</f>
        <v>0.22698898167436932</v>
      </c>
      <c r="G1475" s="77">
        <f t="shared" si="45"/>
        <v>40448.918769877258</v>
      </c>
    </row>
    <row r="1476" spans="1:7" x14ac:dyDescent="0.2">
      <c r="A1476" s="79">
        <v>44132</v>
      </c>
      <c r="B1476" s="77">
        <v>32963.5</v>
      </c>
      <c r="C1476" s="77">
        <v>33305</v>
      </c>
      <c r="E1476">
        <f t="shared" si="44"/>
        <v>2020</v>
      </c>
      <c r="F1476" s="57">
        <f>_xlfn.XLOOKUP(E1476,'Historical Metal Prices'!$L$4:$Z$4,'Historical Metal Prices'!$L$10:$Z$10)</f>
        <v>0.22698898167436932</v>
      </c>
      <c r="G1476" s="77">
        <f t="shared" si="45"/>
        <v>40445.851297423076</v>
      </c>
    </row>
    <row r="1477" spans="1:7" x14ac:dyDescent="0.2">
      <c r="A1477" s="79">
        <v>44131</v>
      </c>
      <c r="B1477" s="77">
        <v>32966</v>
      </c>
      <c r="C1477" s="77">
        <v>33305</v>
      </c>
      <c r="E1477">
        <f t="shared" si="44"/>
        <v>2020</v>
      </c>
      <c r="F1477" s="57">
        <f>_xlfn.XLOOKUP(E1477,'Historical Metal Prices'!$L$4:$Z$4,'Historical Metal Prices'!$L$10:$Z$10)</f>
        <v>0.22698898167436932</v>
      </c>
      <c r="G1477" s="77">
        <f t="shared" si="45"/>
        <v>40448.918769877258</v>
      </c>
    </row>
    <row r="1478" spans="1:7" x14ac:dyDescent="0.2">
      <c r="A1478" s="79">
        <v>44130</v>
      </c>
      <c r="B1478" s="77">
        <v>32968.5</v>
      </c>
      <c r="C1478" s="77">
        <v>33305</v>
      </c>
      <c r="E1478">
        <f t="shared" si="44"/>
        <v>2020</v>
      </c>
      <c r="F1478" s="57">
        <f>_xlfn.XLOOKUP(E1478,'Historical Metal Prices'!$L$4:$Z$4,'Historical Metal Prices'!$L$10:$Z$10)</f>
        <v>0.22698898167436932</v>
      </c>
      <c r="G1478" s="77">
        <f t="shared" si="45"/>
        <v>40451.986242331448</v>
      </c>
    </row>
    <row r="1479" spans="1:7" x14ac:dyDescent="0.2">
      <c r="A1479" s="79">
        <v>44127</v>
      </c>
      <c r="B1479" s="77">
        <v>32987.25</v>
      </c>
      <c r="C1479" s="77">
        <v>33305</v>
      </c>
      <c r="E1479">
        <f t="shared" si="44"/>
        <v>2020</v>
      </c>
      <c r="F1479" s="57">
        <f>_xlfn.XLOOKUP(E1479,'Historical Metal Prices'!$L$4:$Z$4,'Historical Metal Prices'!$L$10:$Z$10)</f>
        <v>0.22698898167436932</v>
      </c>
      <c r="G1479" s="77">
        <f t="shared" si="45"/>
        <v>40474.992285737841</v>
      </c>
    </row>
    <row r="1480" spans="1:7" x14ac:dyDescent="0.2">
      <c r="A1480" s="79">
        <v>44126</v>
      </c>
      <c r="B1480" s="77">
        <v>32984.5</v>
      </c>
      <c r="C1480" s="77">
        <v>33305</v>
      </c>
      <c r="E1480">
        <f t="shared" si="44"/>
        <v>2020</v>
      </c>
      <c r="F1480" s="57">
        <f>_xlfn.XLOOKUP(E1480,'Historical Metal Prices'!$L$4:$Z$4,'Historical Metal Prices'!$L$10:$Z$10)</f>
        <v>0.22698898167436932</v>
      </c>
      <c r="G1480" s="77">
        <f t="shared" si="45"/>
        <v>40471.618066038238</v>
      </c>
    </row>
    <row r="1481" spans="1:7" x14ac:dyDescent="0.2">
      <c r="A1481" s="79">
        <v>44125</v>
      </c>
      <c r="B1481" s="77">
        <v>32981.75</v>
      </c>
      <c r="C1481" s="77">
        <v>33305</v>
      </c>
      <c r="E1481">
        <f t="shared" si="44"/>
        <v>2020</v>
      </c>
      <c r="F1481" s="57">
        <f>_xlfn.XLOOKUP(E1481,'Historical Metal Prices'!$L$4:$Z$4,'Historical Metal Prices'!$L$10:$Z$10)</f>
        <v>0.22698898167436932</v>
      </c>
      <c r="G1481" s="77">
        <f t="shared" si="45"/>
        <v>40468.243846338628</v>
      </c>
    </row>
    <row r="1482" spans="1:7" x14ac:dyDescent="0.2">
      <c r="A1482" s="79">
        <v>44124</v>
      </c>
      <c r="B1482" s="77">
        <v>32984.25</v>
      </c>
      <c r="C1482" s="77">
        <v>33305</v>
      </c>
      <c r="E1482">
        <f t="shared" si="44"/>
        <v>2020</v>
      </c>
      <c r="F1482" s="57">
        <f>_xlfn.XLOOKUP(E1482,'Historical Metal Prices'!$L$4:$Z$4,'Historical Metal Prices'!$L$10:$Z$10)</f>
        <v>0.22698898167436932</v>
      </c>
      <c r="G1482" s="77">
        <f t="shared" si="45"/>
        <v>40471.311318792817</v>
      </c>
    </row>
    <row r="1483" spans="1:7" x14ac:dyDescent="0.2">
      <c r="A1483" s="79">
        <v>44123</v>
      </c>
      <c r="B1483" s="77">
        <v>32985.75</v>
      </c>
      <c r="C1483" s="77">
        <v>33305</v>
      </c>
      <c r="E1483">
        <f t="shared" ref="E1483:E1546" si="46">YEAR(A1483)</f>
        <v>2020</v>
      </c>
      <c r="F1483" s="57">
        <f>_xlfn.XLOOKUP(E1483,'Historical Metal Prices'!$L$4:$Z$4,'Historical Metal Prices'!$L$10:$Z$10)</f>
        <v>0.22698898167436932</v>
      </c>
      <c r="G1483" s="77">
        <f t="shared" ref="G1483:G1546" si="47">IFERROR(B1483*(1+F1483),G1484)</f>
        <v>40473.151802265325</v>
      </c>
    </row>
    <row r="1484" spans="1:7" x14ac:dyDescent="0.2">
      <c r="A1484" s="79">
        <v>44120</v>
      </c>
      <c r="B1484" s="77">
        <v>33000</v>
      </c>
      <c r="C1484" s="77">
        <v>33305</v>
      </c>
      <c r="E1484">
        <f t="shared" si="46"/>
        <v>2020</v>
      </c>
      <c r="F1484" s="57">
        <f>_xlfn.XLOOKUP(E1484,'Historical Metal Prices'!$L$4:$Z$4,'Historical Metal Prices'!$L$10:$Z$10)</f>
        <v>0.22698898167436932</v>
      </c>
      <c r="G1484" s="77">
        <f t="shared" si="47"/>
        <v>40490.636395254187</v>
      </c>
    </row>
    <row r="1485" spans="1:7" x14ac:dyDescent="0.2">
      <c r="A1485" s="79">
        <v>44119</v>
      </c>
      <c r="B1485" s="77">
        <v>33000</v>
      </c>
      <c r="C1485" s="77">
        <v>33305</v>
      </c>
      <c r="E1485">
        <f t="shared" si="46"/>
        <v>2020</v>
      </c>
      <c r="F1485" s="57">
        <f>_xlfn.XLOOKUP(E1485,'Historical Metal Prices'!$L$4:$Z$4,'Historical Metal Prices'!$L$10:$Z$10)</f>
        <v>0.22698898167436932</v>
      </c>
      <c r="G1485" s="77">
        <f t="shared" si="47"/>
        <v>40490.636395254187</v>
      </c>
    </row>
    <row r="1486" spans="1:7" x14ac:dyDescent="0.2">
      <c r="A1486" s="79">
        <v>44118</v>
      </c>
      <c r="B1486" s="77">
        <v>33000</v>
      </c>
      <c r="C1486" s="77">
        <v>33305</v>
      </c>
      <c r="E1486">
        <f t="shared" si="46"/>
        <v>2020</v>
      </c>
      <c r="F1486" s="57">
        <f>_xlfn.XLOOKUP(E1486,'Historical Metal Prices'!$L$4:$Z$4,'Historical Metal Prices'!$L$10:$Z$10)</f>
        <v>0.22698898167436932</v>
      </c>
      <c r="G1486" s="77">
        <f t="shared" si="47"/>
        <v>40490.636395254187</v>
      </c>
    </row>
    <row r="1487" spans="1:7" x14ac:dyDescent="0.2">
      <c r="A1487" s="79">
        <v>44117</v>
      </c>
      <c r="B1487" s="77">
        <v>33478.75</v>
      </c>
      <c r="C1487" s="77">
        <v>33780</v>
      </c>
      <c r="E1487">
        <f t="shared" si="46"/>
        <v>2020</v>
      </c>
      <c r="F1487" s="57">
        <f>_xlfn.XLOOKUP(E1487,'Historical Metal Prices'!$L$4:$Z$4,'Historical Metal Prices'!$L$10:$Z$10)</f>
        <v>0.22698898167436932</v>
      </c>
      <c r="G1487" s="77">
        <f t="shared" si="47"/>
        <v>41078.057370230788</v>
      </c>
    </row>
    <row r="1488" spans="1:7" x14ac:dyDescent="0.2">
      <c r="A1488" s="79">
        <v>44116</v>
      </c>
      <c r="B1488" s="77">
        <v>33482</v>
      </c>
      <c r="C1488" s="77">
        <v>33780</v>
      </c>
      <c r="E1488">
        <f t="shared" si="46"/>
        <v>2020</v>
      </c>
      <c r="F1488" s="57">
        <f>_xlfn.XLOOKUP(E1488,'Historical Metal Prices'!$L$4:$Z$4,'Historical Metal Prices'!$L$10:$Z$10)</f>
        <v>0.22698898167436932</v>
      </c>
      <c r="G1488" s="77">
        <f t="shared" si="47"/>
        <v>41082.045084421232</v>
      </c>
    </row>
    <row r="1489" spans="1:7" x14ac:dyDescent="0.2">
      <c r="A1489" s="79">
        <v>44113</v>
      </c>
      <c r="B1489" s="77">
        <v>33498</v>
      </c>
      <c r="C1489" s="77">
        <v>33780</v>
      </c>
      <c r="E1489">
        <f t="shared" si="46"/>
        <v>2020</v>
      </c>
      <c r="F1489" s="57">
        <f>_xlfn.XLOOKUP(E1489,'Historical Metal Prices'!$L$4:$Z$4,'Historical Metal Prices'!$L$10:$Z$10)</f>
        <v>0.22698898167436932</v>
      </c>
      <c r="G1489" s="77">
        <f t="shared" si="47"/>
        <v>41101.676908128022</v>
      </c>
    </row>
    <row r="1490" spans="1:7" x14ac:dyDescent="0.2">
      <c r="A1490" s="79">
        <v>44112</v>
      </c>
      <c r="B1490" s="77">
        <v>33498</v>
      </c>
      <c r="C1490" s="77">
        <v>33780</v>
      </c>
      <c r="E1490">
        <f t="shared" si="46"/>
        <v>2020</v>
      </c>
      <c r="F1490" s="57">
        <f>_xlfn.XLOOKUP(E1490,'Historical Metal Prices'!$L$4:$Z$4,'Historical Metal Prices'!$L$10:$Z$10)</f>
        <v>0.22698898167436932</v>
      </c>
      <c r="G1490" s="77">
        <f t="shared" si="47"/>
        <v>41101.676908128022</v>
      </c>
    </row>
    <row r="1491" spans="1:7" x14ac:dyDescent="0.2">
      <c r="A1491" s="79">
        <v>44111</v>
      </c>
      <c r="B1491" s="77">
        <v>33497</v>
      </c>
      <c r="C1491" s="77">
        <v>33780</v>
      </c>
      <c r="E1491">
        <f t="shared" si="46"/>
        <v>2020</v>
      </c>
      <c r="F1491" s="57">
        <f>_xlfn.XLOOKUP(E1491,'Historical Metal Prices'!$L$4:$Z$4,'Historical Metal Prices'!$L$10:$Z$10)</f>
        <v>0.22698898167436932</v>
      </c>
      <c r="G1491" s="77">
        <f t="shared" si="47"/>
        <v>41100.449919146347</v>
      </c>
    </row>
    <row r="1492" spans="1:7" x14ac:dyDescent="0.2">
      <c r="A1492" s="79">
        <v>44110</v>
      </c>
      <c r="B1492" s="77">
        <v>33500</v>
      </c>
      <c r="C1492" s="77">
        <v>33780</v>
      </c>
      <c r="E1492">
        <f t="shared" si="46"/>
        <v>2020</v>
      </c>
      <c r="F1492" s="57">
        <f>_xlfn.XLOOKUP(E1492,'Historical Metal Prices'!$L$4:$Z$4,'Historical Metal Prices'!$L$10:$Z$10)</f>
        <v>0.22698898167436932</v>
      </c>
      <c r="G1492" s="77">
        <f t="shared" si="47"/>
        <v>41104.13088609137</v>
      </c>
    </row>
    <row r="1493" spans="1:7" x14ac:dyDescent="0.2">
      <c r="A1493" s="79">
        <v>44109</v>
      </c>
      <c r="B1493" s="77">
        <v>33923</v>
      </c>
      <c r="C1493" s="77">
        <v>34200</v>
      </c>
      <c r="E1493">
        <f t="shared" si="46"/>
        <v>2020</v>
      </c>
      <c r="F1493" s="57">
        <f>_xlfn.XLOOKUP(E1493,'Historical Metal Prices'!$L$4:$Z$4,'Historical Metal Prices'!$L$10:$Z$10)</f>
        <v>0.22698898167436932</v>
      </c>
      <c r="G1493" s="77">
        <f t="shared" si="47"/>
        <v>41623.147225339628</v>
      </c>
    </row>
    <row r="1494" spans="1:7" x14ac:dyDescent="0.2">
      <c r="A1494" s="79">
        <v>44106</v>
      </c>
      <c r="B1494" s="77">
        <v>33926</v>
      </c>
      <c r="C1494" s="77">
        <v>34200</v>
      </c>
      <c r="E1494">
        <f t="shared" si="46"/>
        <v>2020</v>
      </c>
      <c r="F1494" s="57">
        <f>_xlfn.XLOOKUP(E1494,'Historical Metal Prices'!$L$4:$Z$4,'Historical Metal Prices'!$L$10:$Z$10)</f>
        <v>0.22698898167436932</v>
      </c>
      <c r="G1494" s="77">
        <f t="shared" si="47"/>
        <v>41626.828192284651</v>
      </c>
    </row>
    <row r="1495" spans="1:7" x14ac:dyDescent="0.2">
      <c r="A1495" s="79">
        <v>44105</v>
      </c>
      <c r="B1495" s="77">
        <v>33924.5</v>
      </c>
      <c r="C1495" s="77">
        <v>34200</v>
      </c>
      <c r="E1495">
        <f t="shared" si="46"/>
        <v>2020</v>
      </c>
      <c r="F1495" s="57">
        <f>_xlfn.XLOOKUP(E1495,'Historical Metal Prices'!$L$4:$Z$4,'Historical Metal Prices'!$L$10:$Z$10)</f>
        <v>0.22698898167436932</v>
      </c>
      <c r="G1495" s="77">
        <f t="shared" si="47"/>
        <v>41624.987708812143</v>
      </c>
    </row>
    <row r="1496" spans="1:7" x14ac:dyDescent="0.2">
      <c r="A1496" s="79">
        <v>44104</v>
      </c>
      <c r="B1496" s="77">
        <v>33942.5</v>
      </c>
      <c r="C1496" s="77">
        <v>34200</v>
      </c>
      <c r="E1496">
        <f t="shared" si="46"/>
        <v>2020</v>
      </c>
      <c r="F1496" s="57">
        <f>_xlfn.XLOOKUP(E1496,'Historical Metal Prices'!$L$4:$Z$4,'Historical Metal Prices'!$L$10:$Z$10)</f>
        <v>0.22698898167436932</v>
      </c>
      <c r="G1496" s="77">
        <f t="shared" si="47"/>
        <v>41647.073510482282</v>
      </c>
    </row>
    <row r="1497" spans="1:7" x14ac:dyDescent="0.2">
      <c r="A1497" s="79">
        <v>44103</v>
      </c>
      <c r="B1497" s="77">
        <v>33945.5</v>
      </c>
      <c r="C1497" s="77">
        <v>34200</v>
      </c>
      <c r="E1497">
        <f t="shared" si="46"/>
        <v>2020</v>
      </c>
      <c r="F1497" s="57">
        <f>_xlfn.XLOOKUP(E1497,'Historical Metal Prices'!$L$4:$Z$4,'Historical Metal Prices'!$L$10:$Z$10)</f>
        <v>0.22698898167436932</v>
      </c>
      <c r="G1497" s="77">
        <f t="shared" si="47"/>
        <v>41650.754477427305</v>
      </c>
    </row>
    <row r="1498" spans="1:7" x14ac:dyDescent="0.2">
      <c r="A1498" s="79">
        <v>44102</v>
      </c>
      <c r="B1498" s="77">
        <v>33944.5</v>
      </c>
      <c r="C1498" s="77">
        <v>34200</v>
      </c>
      <c r="E1498">
        <f t="shared" si="46"/>
        <v>2020</v>
      </c>
      <c r="F1498" s="57">
        <f>_xlfn.XLOOKUP(E1498,'Historical Metal Prices'!$L$4:$Z$4,'Historical Metal Prices'!$L$10:$Z$10)</f>
        <v>0.22698898167436932</v>
      </c>
      <c r="G1498" s="77">
        <f t="shared" si="47"/>
        <v>41649.52748844563</v>
      </c>
    </row>
    <row r="1499" spans="1:7" x14ac:dyDescent="0.2">
      <c r="A1499" s="79">
        <v>44099</v>
      </c>
      <c r="B1499" s="77">
        <v>33963.75</v>
      </c>
      <c r="C1499" s="77">
        <v>34200</v>
      </c>
      <c r="E1499">
        <f t="shared" si="46"/>
        <v>2020</v>
      </c>
      <c r="F1499" s="57">
        <f>_xlfn.XLOOKUP(E1499,'Historical Metal Prices'!$L$4:$Z$4,'Historical Metal Prices'!$L$10:$Z$10)</f>
        <v>0.22698898167436932</v>
      </c>
      <c r="G1499" s="77">
        <f t="shared" si="47"/>
        <v>41673.147026342864</v>
      </c>
    </row>
    <row r="1500" spans="1:7" x14ac:dyDescent="0.2">
      <c r="A1500" s="79">
        <v>44098</v>
      </c>
      <c r="B1500" s="77">
        <v>33962.5</v>
      </c>
      <c r="C1500" s="77">
        <v>34200</v>
      </c>
      <c r="E1500">
        <f t="shared" si="46"/>
        <v>2020</v>
      </c>
      <c r="F1500" s="57">
        <f>_xlfn.XLOOKUP(E1500,'Historical Metal Prices'!$L$4:$Z$4,'Historical Metal Prices'!$L$10:$Z$10)</f>
        <v>0.22698898167436932</v>
      </c>
      <c r="G1500" s="77">
        <f t="shared" si="47"/>
        <v>41671.613290115769</v>
      </c>
    </row>
    <row r="1501" spans="1:7" x14ac:dyDescent="0.2">
      <c r="A1501" s="79">
        <v>44097</v>
      </c>
      <c r="B1501" s="77">
        <v>33963</v>
      </c>
      <c r="C1501" s="77">
        <v>34200</v>
      </c>
      <c r="E1501">
        <f t="shared" si="46"/>
        <v>2020</v>
      </c>
      <c r="F1501" s="57">
        <f>_xlfn.XLOOKUP(E1501,'Historical Metal Prices'!$L$4:$Z$4,'Historical Metal Prices'!$L$10:$Z$10)</f>
        <v>0.22698898167436932</v>
      </c>
      <c r="G1501" s="77">
        <f t="shared" si="47"/>
        <v>41672.226784606602</v>
      </c>
    </row>
    <row r="1502" spans="1:7" x14ac:dyDescent="0.2">
      <c r="A1502" s="79">
        <v>44096</v>
      </c>
      <c r="B1502" s="77">
        <v>33966</v>
      </c>
      <c r="C1502" s="77">
        <v>34200</v>
      </c>
      <c r="E1502">
        <f t="shared" si="46"/>
        <v>2020</v>
      </c>
      <c r="F1502" s="57">
        <f>_xlfn.XLOOKUP(E1502,'Historical Metal Prices'!$L$4:$Z$4,'Historical Metal Prices'!$L$10:$Z$10)</f>
        <v>0.22698898167436932</v>
      </c>
      <c r="G1502" s="77">
        <f t="shared" si="47"/>
        <v>41675.907751551626</v>
      </c>
    </row>
    <row r="1503" spans="1:7" x14ac:dyDescent="0.2">
      <c r="A1503" s="79">
        <v>44095</v>
      </c>
      <c r="B1503" s="77">
        <v>33969</v>
      </c>
      <c r="C1503" s="77">
        <v>34200</v>
      </c>
      <c r="E1503">
        <f t="shared" si="46"/>
        <v>2020</v>
      </c>
      <c r="F1503" s="57">
        <f>_xlfn.XLOOKUP(E1503,'Historical Metal Prices'!$L$4:$Z$4,'Historical Metal Prices'!$L$10:$Z$10)</f>
        <v>0.22698898167436932</v>
      </c>
      <c r="G1503" s="77">
        <f t="shared" si="47"/>
        <v>41679.588718496649</v>
      </c>
    </row>
    <row r="1504" spans="1:7" x14ac:dyDescent="0.2">
      <c r="A1504" s="79">
        <v>44092</v>
      </c>
      <c r="B1504" s="77">
        <v>33980.5</v>
      </c>
      <c r="C1504" s="77">
        <v>34200</v>
      </c>
      <c r="E1504">
        <f t="shared" si="46"/>
        <v>2020</v>
      </c>
      <c r="F1504" s="57">
        <f>_xlfn.XLOOKUP(E1504,'Historical Metal Prices'!$L$4:$Z$4,'Historical Metal Prices'!$L$10:$Z$10)</f>
        <v>0.22698898167436932</v>
      </c>
      <c r="G1504" s="77">
        <f t="shared" si="47"/>
        <v>41693.699091785908</v>
      </c>
    </row>
    <row r="1505" spans="1:7" x14ac:dyDescent="0.2">
      <c r="A1505" s="79">
        <v>44091</v>
      </c>
      <c r="B1505" s="77">
        <v>33983.5</v>
      </c>
      <c r="C1505" s="77">
        <v>34200</v>
      </c>
      <c r="E1505">
        <f t="shared" si="46"/>
        <v>2020</v>
      </c>
      <c r="F1505" s="57">
        <f>_xlfn.XLOOKUP(E1505,'Historical Metal Prices'!$L$4:$Z$4,'Historical Metal Prices'!$L$10:$Z$10)</f>
        <v>0.22698898167436932</v>
      </c>
      <c r="G1505" s="77">
        <f t="shared" si="47"/>
        <v>41697.380058730931</v>
      </c>
    </row>
    <row r="1506" spans="1:7" x14ac:dyDescent="0.2">
      <c r="A1506" s="79">
        <v>44090</v>
      </c>
      <c r="B1506" s="77">
        <v>33984</v>
      </c>
      <c r="C1506" s="77">
        <v>34215</v>
      </c>
      <c r="E1506">
        <f t="shared" si="46"/>
        <v>2020</v>
      </c>
      <c r="F1506" s="57">
        <f>_xlfn.XLOOKUP(E1506,'Historical Metal Prices'!$L$4:$Z$4,'Historical Metal Prices'!$L$10:$Z$10)</f>
        <v>0.22698898167436932</v>
      </c>
      <c r="G1506" s="77">
        <f t="shared" si="47"/>
        <v>41697.993553221764</v>
      </c>
    </row>
    <row r="1507" spans="1:7" x14ac:dyDescent="0.2">
      <c r="A1507" s="79">
        <v>44089</v>
      </c>
      <c r="B1507" s="77">
        <v>33002</v>
      </c>
      <c r="C1507" s="77">
        <v>33215</v>
      </c>
      <c r="E1507">
        <f t="shared" si="46"/>
        <v>2020</v>
      </c>
      <c r="F1507" s="57">
        <f>_xlfn.XLOOKUP(E1507,'Historical Metal Prices'!$L$4:$Z$4,'Historical Metal Prices'!$L$10:$Z$10)</f>
        <v>0.22698898167436932</v>
      </c>
      <c r="G1507" s="77">
        <f t="shared" si="47"/>
        <v>40493.090373217536</v>
      </c>
    </row>
    <row r="1508" spans="1:7" x14ac:dyDescent="0.2">
      <c r="A1508" s="79">
        <v>44088</v>
      </c>
      <c r="B1508" s="77">
        <v>33000</v>
      </c>
      <c r="C1508" s="77">
        <v>33210</v>
      </c>
      <c r="E1508">
        <f t="shared" si="46"/>
        <v>2020</v>
      </c>
      <c r="F1508" s="57">
        <f>_xlfn.XLOOKUP(E1508,'Historical Metal Prices'!$L$4:$Z$4,'Historical Metal Prices'!$L$10:$Z$10)</f>
        <v>0.22698898167436932</v>
      </c>
      <c r="G1508" s="77">
        <f t="shared" si="47"/>
        <v>40490.636395254187</v>
      </c>
    </row>
    <row r="1509" spans="1:7" x14ac:dyDescent="0.2">
      <c r="A1509" s="79">
        <v>44085</v>
      </c>
      <c r="B1509" s="77">
        <v>33000</v>
      </c>
      <c r="C1509" s="77">
        <v>33200</v>
      </c>
      <c r="E1509">
        <f t="shared" si="46"/>
        <v>2020</v>
      </c>
      <c r="F1509" s="57">
        <f>_xlfn.XLOOKUP(E1509,'Historical Metal Prices'!$L$4:$Z$4,'Historical Metal Prices'!$L$10:$Z$10)</f>
        <v>0.22698898167436932</v>
      </c>
      <c r="G1509" s="77">
        <f t="shared" si="47"/>
        <v>40490.636395254187</v>
      </c>
    </row>
    <row r="1510" spans="1:7" x14ac:dyDescent="0.2">
      <c r="A1510" s="79">
        <v>44084</v>
      </c>
      <c r="B1510" s="77">
        <v>33000</v>
      </c>
      <c r="C1510" s="77">
        <v>33200</v>
      </c>
      <c r="E1510">
        <f t="shared" si="46"/>
        <v>2020</v>
      </c>
      <c r="F1510" s="57">
        <f>_xlfn.XLOOKUP(E1510,'Historical Metal Prices'!$L$4:$Z$4,'Historical Metal Prices'!$L$10:$Z$10)</f>
        <v>0.22698898167436932</v>
      </c>
      <c r="G1510" s="77">
        <f t="shared" si="47"/>
        <v>40490.636395254187</v>
      </c>
    </row>
    <row r="1511" spans="1:7" x14ac:dyDescent="0.2">
      <c r="A1511" s="79">
        <v>44083</v>
      </c>
      <c r="B1511" s="77">
        <v>33000</v>
      </c>
      <c r="C1511" s="77">
        <v>33200</v>
      </c>
      <c r="E1511">
        <f t="shared" si="46"/>
        <v>2020</v>
      </c>
      <c r="F1511" s="57">
        <f>_xlfn.XLOOKUP(E1511,'Historical Metal Prices'!$L$4:$Z$4,'Historical Metal Prices'!$L$10:$Z$10)</f>
        <v>0.22698898167436932</v>
      </c>
      <c r="G1511" s="77">
        <f t="shared" si="47"/>
        <v>40490.636395254187</v>
      </c>
    </row>
    <row r="1512" spans="1:7" x14ac:dyDescent="0.2">
      <c r="A1512" s="79">
        <v>44082</v>
      </c>
      <c r="B1512" s="77">
        <v>32987</v>
      </c>
      <c r="C1512" s="77">
        <v>33200</v>
      </c>
      <c r="E1512">
        <f t="shared" si="46"/>
        <v>2020</v>
      </c>
      <c r="F1512" s="57">
        <f>_xlfn.XLOOKUP(E1512,'Historical Metal Prices'!$L$4:$Z$4,'Historical Metal Prices'!$L$10:$Z$10)</f>
        <v>0.22698898167436932</v>
      </c>
      <c r="G1512" s="77">
        <f t="shared" si="47"/>
        <v>40474.68553849242</v>
      </c>
    </row>
    <row r="1513" spans="1:7" x14ac:dyDescent="0.2">
      <c r="A1513" s="79">
        <v>44081</v>
      </c>
      <c r="B1513" s="77">
        <v>32990</v>
      </c>
      <c r="C1513" s="77">
        <v>33200</v>
      </c>
      <c r="E1513">
        <f t="shared" si="46"/>
        <v>2020</v>
      </c>
      <c r="F1513" s="57">
        <f>_xlfn.XLOOKUP(E1513,'Historical Metal Prices'!$L$4:$Z$4,'Historical Metal Prices'!$L$10:$Z$10)</f>
        <v>0.22698898167436932</v>
      </c>
      <c r="G1513" s="77">
        <f t="shared" si="47"/>
        <v>40478.366505437443</v>
      </c>
    </row>
    <row r="1514" spans="1:7" x14ac:dyDescent="0.2">
      <c r="A1514" s="79">
        <v>44078</v>
      </c>
      <c r="B1514" s="77">
        <v>33002</v>
      </c>
      <c r="C1514" s="77">
        <v>33200</v>
      </c>
      <c r="E1514">
        <f t="shared" si="46"/>
        <v>2020</v>
      </c>
      <c r="F1514" s="57">
        <f>_xlfn.XLOOKUP(E1514,'Historical Metal Prices'!$L$4:$Z$4,'Historical Metal Prices'!$L$10:$Z$10)</f>
        <v>0.22698898167436932</v>
      </c>
      <c r="G1514" s="77">
        <f t="shared" si="47"/>
        <v>40493.090373217536</v>
      </c>
    </row>
    <row r="1515" spans="1:7" x14ac:dyDescent="0.2">
      <c r="A1515" s="79">
        <v>44077</v>
      </c>
      <c r="B1515" s="77">
        <v>33006.5</v>
      </c>
      <c r="C1515" s="77">
        <v>33200</v>
      </c>
      <c r="E1515">
        <f t="shared" si="46"/>
        <v>2020</v>
      </c>
      <c r="F1515" s="57">
        <f>_xlfn.XLOOKUP(E1515,'Historical Metal Prices'!$L$4:$Z$4,'Historical Metal Prices'!$L$10:$Z$10)</f>
        <v>0.22698898167436932</v>
      </c>
      <c r="G1515" s="77">
        <f t="shared" si="47"/>
        <v>40498.611823635074</v>
      </c>
    </row>
    <row r="1516" spans="1:7" x14ac:dyDescent="0.2">
      <c r="A1516" s="79">
        <v>44076</v>
      </c>
      <c r="B1516" s="77">
        <v>33005.5</v>
      </c>
      <c r="C1516" s="77">
        <v>33200</v>
      </c>
      <c r="E1516">
        <f t="shared" si="46"/>
        <v>2020</v>
      </c>
      <c r="F1516" s="57">
        <f>_xlfn.XLOOKUP(E1516,'Historical Metal Prices'!$L$4:$Z$4,'Historical Metal Prices'!$L$10:$Z$10)</f>
        <v>0.22698898167436932</v>
      </c>
      <c r="G1516" s="77">
        <f t="shared" si="47"/>
        <v>40497.3848346534</v>
      </c>
    </row>
    <row r="1517" spans="1:7" x14ac:dyDescent="0.2">
      <c r="A1517" s="79">
        <v>44075</v>
      </c>
      <c r="B1517" s="77">
        <v>33008.5</v>
      </c>
      <c r="C1517" s="77">
        <v>33200</v>
      </c>
      <c r="E1517">
        <f t="shared" si="46"/>
        <v>2020</v>
      </c>
      <c r="F1517" s="57">
        <f>_xlfn.XLOOKUP(E1517,'Historical Metal Prices'!$L$4:$Z$4,'Historical Metal Prices'!$L$10:$Z$10)</f>
        <v>0.22698898167436932</v>
      </c>
      <c r="G1517" s="77">
        <f t="shared" si="47"/>
        <v>40501.065801598423</v>
      </c>
    </row>
    <row r="1518" spans="1:7" ht="16" x14ac:dyDescent="0.2">
      <c r="A1518" s="79">
        <v>44074</v>
      </c>
      <c r="B1518" s="77">
        <v>33024.5</v>
      </c>
      <c r="C1518" s="78" t="s">
        <v>481</v>
      </c>
      <c r="E1518">
        <f t="shared" si="46"/>
        <v>2020</v>
      </c>
      <c r="F1518" s="57">
        <f>_xlfn.XLOOKUP(E1518,'Historical Metal Prices'!$L$4:$Z$4,'Historical Metal Prices'!$L$10:$Z$10)</f>
        <v>0.22698898167436932</v>
      </c>
      <c r="G1518" s="77">
        <f t="shared" si="47"/>
        <v>40520.697625305213</v>
      </c>
    </row>
    <row r="1519" spans="1:7" x14ac:dyDescent="0.2">
      <c r="A1519" s="79">
        <v>44071</v>
      </c>
      <c r="B1519" s="77">
        <v>33024.5</v>
      </c>
      <c r="C1519" s="77">
        <v>33200</v>
      </c>
      <c r="E1519">
        <f t="shared" si="46"/>
        <v>2020</v>
      </c>
      <c r="F1519" s="57">
        <f>_xlfn.XLOOKUP(E1519,'Historical Metal Prices'!$L$4:$Z$4,'Historical Metal Prices'!$L$10:$Z$10)</f>
        <v>0.22698898167436932</v>
      </c>
      <c r="G1519" s="77">
        <f t="shared" si="47"/>
        <v>40520.697625305213</v>
      </c>
    </row>
    <row r="1520" spans="1:7" x14ac:dyDescent="0.2">
      <c r="A1520" s="79">
        <v>44070</v>
      </c>
      <c r="B1520" s="77">
        <v>33023</v>
      </c>
      <c r="C1520" s="77">
        <v>33200</v>
      </c>
      <c r="E1520">
        <f t="shared" si="46"/>
        <v>2020</v>
      </c>
      <c r="F1520" s="57">
        <f>_xlfn.XLOOKUP(E1520,'Historical Metal Prices'!$L$4:$Z$4,'Historical Metal Prices'!$L$10:$Z$10)</f>
        <v>0.22698898167436932</v>
      </c>
      <c r="G1520" s="77">
        <f t="shared" si="47"/>
        <v>40518.857141832697</v>
      </c>
    </row>
    <row r="1521" spans="1:7" x14ac:dyDescent="0.2">
      <c r="A1521" s="79">
        <v>44069</v>
      </c>
      <c r="B1521" s="77">
        <v>33017.5</v>
      </c>
      <c r="C1521" s="77">
        <v>33200</v>
      </c>
      <c r="E1521">
        <f t="shared" si="46"/>
        <v>2020</v>
      </c>
      <c r="F1521" s="57">
        <f>_xlfn.XLOOKUP(E1521,'Historical Metal Prices'!$L$4:$Z$4,'Historical Metal Prices'!$L$10:$Z$10)</f>
        <v>0.22698898167436932</v>
      </c>
      <c r="G1521" s="77">
        <f t="shared" si="47"/>
        <v>40512.108702433492</v>
      </c>
    </row>
    <row r="1522" spans="1:7" x14ac:dyDescent="0.2">
      <c r="A1522" s="79">
        <v>44068</v>
      </c>
      <c r="B1522" s="77">
        <v>33025.5</v>
      </c>
      <c r="C1522" s="77">
        <v>33200</v>
      </c>
      <c r="E1522">
        <f t="shared" si="46"/>
        <v>2020</v>
      </c>
      <c r="F1522" s="57">
        <f>_xlfn.XLOOKUP(E1522,'Historical Metal Prices'!$L$4:$Z$4,'Historical Metal Prices'!$L$10:$Z$10)</f>
        <v>0.22698898167436932</v>
      </c>
      <c r="G1522" s="77">
        <f t="shared" si="47"/>
        <v>40521.924614286887</v>
      </c>
    </row>
    <row r="1523" spans="1:7" x14ac:dyDescent="0.2">
      <c r="A1523" s="79">
        <v>44067</v>
      </c>
      <c r="B1523" s="77">
        <v>33028.5</v>
      </c>
      <c r="C1523" s="77">
        <v>33200</v>
      </c>
      <c r="E1523">
        <f t="shared" si="46"/>
        <v>2020</v>
      </c>
      <c r="F1523" s="57">
        <f>_xlfn.XLOOKUP(E1523,'Historical Metal Prices'!$L$4:$Z$4,'Historical Metal Prices'!$L$10:$Z$10)</f>
        <v>0.22698898167436932</v>
      </c>
      <c r="G1523" s="77">
        <f t="shared" si="47"/>
        <v>40525.60558123191</v>
      </c>
    </row>
    <row r="1524" spans="1:7" x14ac:dyDescent="0.2">
      <c r="A1524" s="79">
        <v>44064</v>
      </c>
      <c r="B1524" s="77">
        <v>33044.5</v>
      </c>
      <c r="C1524" s="77">
        <v>33200</v>
      </c>
      <c r="E1524">
        <f t="shared" si="46"/>
        <v>2020</v>
      </c>
      <c r="F1524" s="57">
        <f>_xlfn.XLOOKUP(E1524,'Historical Metal Prices'!$L$4:$Z$4,'Historical Metal Prices'!$L$10:$Z$10)</f>
        <v>0.22698898167436932</v>
      </c>
      <c r="G1524" s="77">
        <f t="shared" si="47"/>
        <v>40545.2374049387</v>
      </c>
    </row>
    <row r="1525" spans="1:7" x14ac:dyDescent="0.2">
      <c r="A1525" s="79">
        <v>44063</v>
      </c>
      <c r="B1525" s="77">
        <v>33043</v>
      </c>
      <c r="C1525" s="77">
        <v>33200</v>
      </c>
      <c r="E1525">
        <f t="shared" si="46"/>
        <v>2020</v>
      </c>
      <c r="F1525" s="57">
        <f>_xlfn.XLOOKUP(E1525,'Historical Metal Prices'!$L$4:$Z$4,'Historical Metal Prices'!$L$10:$Z$10)</f>
        <v>0.22698898167436932</v>
      </c>
      <c r="G1525" s="77">
        <f t="shared" si="47"/>
        <v>40543.396921466185</v>
      </c>
    </row>
    <row r="1526" spans="1:7" x14ac:dyDescent="0.2">
      <c r="A1526" s="79">
        <v>44062</v>
      </c>
      <c r="B1526" s="77">
        <v>33043</v>
      </c>
      <c r="C1526" s="77">
        <v>33200</v>
      </c>
      <c r="E1526">
        <f t="shared" si="46"/>
        <v>2020</v>
      </c>
      <c r="F1526" s="57">
        <f>_xlfn.XLOOKUP(E1526,'Historical Metal Prices'!$L$4:$Z$4,'Historical Metal Prices'!$L$10:$Z$10)</f>
        <v>0.22698898167436932</v>
      </c>
      <c r="G1526" s="77">
        <f t="shared" si="47"/>
        <v>40543.396921466185</v>
      </c>
    </row>
    <row r="1527" spans="1:7" x14ac:dyDescent="0.2">
      <c r="A1527" s="79">
        <v>44061</v>
      </c>
      <c r="B1527" s="77">
        <v>33045.5</v>
      </c>
      <c r="C1527" s="77">
        <v>33200</v>
      </c>
      <c r="E1527">
        <f t="shared" si="46"/>
        <v>2020</v>
      </c>
      <c r="F1527" s="57">
        <f>_xlfn.XLOOKUP(E1527,'Historical Metal Prices'!$L$4:$Z$4,'Historical Metal Prices'!$L$10:$Z$10)</f>
        <v>0.22698898167436932</v>
      </c>
      <c r="G1527" s="77">
        <f t="shared" si="47"/>
        <v>40546.464393920374</v>
      </c>
    </row>
    <row r="1528" spans="1:7" x14ac:dyDescent="0.2">
      <c r="A1528" s="79">
        <v>44060</v>
      </c>
      <c r="B1528" s="77">
        <v>33049</v>
      </c>
      <c r="C1528" s="77">
        <v>33200</v>
      </c>
      <c r="E1528">
        <f t="shared" si="46"/>
        <v>2020</v>
      </c>
      <c r="F1528" s="57">
        <f>_xlfn.XLOOKUP(E1528,'Historical Metal Prices'!$L$4:$Z$4,'Historical Metal Prices'!$L$10:$Z$10)</f>
        <v>0.22698898167436932</v>
      </c>
      <c r="G1528" s="77">
        <f t="shared" si="47"/>
        <v>40550.758855356231</v>
      </c>
    </row>
    <row r="1529" spans="1:7" x14ac:dyDescent="0.2">
      <c r="A1529" s="79">
        <v>44057</v>
      </c>
      <c r="B1529" s="77">
        <v>33066</v>
      </c>
      <c r="C1529" s="77">
        <v>33200</v>
      </c>
      <c r="E1529">
        <f t="shared" si="46"/>
        <v>2020</v>
      </c>
      <c r="F1529" s="57">
        <f>_xlfn.XLOOKUP(E1529,'Historical Metal Prices'!$L$4:$Z$4,'Historical Metal Prices'!$L$10:$Z$10)</f>
        <v>0.22698898167436932</v>
      </c>
      <c r="G1529" s="77">
        <f t="shared" si="47"/>
        <v>40571.617668044695</v>
      </c>
    </row>
    <row r="1530" spans="1:7" x14ac:dyDescent="0.2">
      <c r="A1530" s="79">
        <v>44056</v>
      </c>
      <c r="B1530" s="77">
        <v>33066</v>
      </c>
      <c r="C1530" s="77">
        <v>33200</v>
      </c>
      <c r="E1530">
        <f t="shared" si="46"/>
        <v>2020</v>
      </c>
      <c r="F1530" s="57">
        <f>_xlfn.XLOOKUP(E1530,'Historical Metal Prices'!$L$4:$Z$4,'Historical Metal Prices'!$L$10:$Z$10)</f>
        <v>0.22698898167436932</v>
      </c>
      <c r="G1530" s="77">
        <f t="shared" si="47"/>
        <v>40571.617668044695</v>
      </c>
    </row>
    <row r="1531" spans="1:7" x14ac:dyDescent="0.2">
      <c r="A1531" s="79">
        <v>44055</v>
      </c>
      <c r="B1531" s="77">
        <v>33070.5</v>
      </c>
      <c r="C1531" s="77">
        <v>33200</v>
      </c>
      <c r="E1531">
        <f t="shared" si="46"/>
        <v>2020</v>
      </c>
      <c r="F1531" s="57">
        <f>_xlfn.XLOOKUP(E1531,'Historical Metal Prices'!$L$4:$Z$4,'Historical Metal Prices'!$L$10:$Z$10)</f>
        <v>0.22698898167436932</v>
      </c>
      <c r="G1531" s="77">
        <f t="shared" si="47"/>
        <v>40577.139118462233</v>
      </c>
    </row>
    <row r="1532" spans="1:7" x14ac:dyDescent="0.2">
      <c r="A1532" s="79">
        <v>44054</v>
      </c>
      <c r="B1532" s="77">
        <v>33070.5</v>
      </c>
      <c r="C1532" s="77">
        <v>33200</v>
      </c>
      <c r="E1532">
        <f t="shared" si="46"/>
        <v>2020</v>
      </c>
      <c r="F1532" s="57">
        <f>_xlfn.XLOOKUP(E1532,'Historical Metal Prices'!$L$4:$Z$4,'Historical Metal Prices'!$L$10:$Z$10)</f>
        <v>0.22698898167436932</v>
      </c>
      <c r="G1532" s="77">
        <f t="shared" si="47"/>
        <v>40577.139118462233</v>
      </c>
    </row>
    <row r="1533" spans="1:7" x14ac:dyDescent="0.2">
      <c r="A1533" s="79">
        <v>44053</v>
      </c>
      <c r="B1533" s="77">
        <v>33079</v>
      </c>
      <c r="C1533" s="77">
        <v>33200</v>
      </c>
      <c r="E1533">
        <f t="shared" si="46"/>
        <v>2020</v>
      </c>
      <c r="F1533" s="57">
        <f>_xlfn.XLOOKUP(E1533,'Historical Metal Prices'!$L$4:$Z$4,'Historical Metal Prices'!$L$10:$Z$10)</f>
        <v>0.22698898167436932</v>
      </c>
      <c r="G1533" s="77">
        <f t="shared" si="47"/>
        <v>40587.568524806462</v>
      </c>
    </row>
    <row r="1534" spans="1:7" x14ac:dyDescent="0.2">
      <c r="A1534" s="79">
        <v>44050</v>
      </c>
      <c r="B1534" s="77">
        <v>33096</v>
      </c>
      <c r="C1534" s="77">
        <v>33200</v>
      </c>
      <c r="E1534">
        <f t="shared" si="46"/>
        <v>2020</v>
      </c>
      <c r="F1534" s="57">
        <f>_xlfn.XLOOKUP(E1534,'Historical Metal Prices'!$L$4:$Z$4,'Historical Metal Prices'!$L$10:$Z$10)</f>
        <v>0.22698898167436932</v>
      </c>
      <c r="G1534" s="77">
        <f t="shared" si="47"/>
        <v>40608.427337494926</v>
      </c>
    </row>
    <row r="1535" spans="1:7" x14ac:dyDescent="0.2">
      <c r="A1535" s="79">
        <v>44049</v>
      </c>
      <c r="B1535" s="77">
        <v>33096</v>
      </c>
      <c r="C1535" s="77">
        <v>33200</v>
      </c>
      <c r="E1535">
        <f t="shared" si="46"/>
        <v>2020</v>
      </c>
      <c r="F1535" s="57">
        <f>_xlfn.XLOOKUP(E1535,'Historical Metal Prices'!$L$4:$Z$4,'Historical Metal Prices'!$L$10:$Z$10)</f>
        <v>0.22698898167436932</v>
      </c>
      <c r="G1535" s="77">
        <f t="shared" si="47"/>
        <v>40608.427337494926</v>
      </c>
    </row>
    <row r="1536" spans="1:7" x14ac:dyDescent="0.2">
      <c r="A1536" s="79">
        <v>44048</v>
      </c>
      <c r="B1536" s="77">
        <v>33100</v>
      </c>
      <c r="C1536" s="77">
        <v>33200</v>
      </c>
      <c r="E1536">
        <f t="shared" si="46"/>
        <v>2020</v>
      </c>
      <c r="F1536" s="57">
        <f>_xlfn.XLOOKUP(E1536,'Historical Metal Prices'!$L$4:$Z$4,'Historical Metal Prices'!$L$10:$Z$10)</f>
        <v>0.22698898167436932</v>
      </c>
      <c r="G1536" s="77">
        <f t="shared" si="47"/>
        <v>40613.335293421624</v>
      </c>
    </row>
    <row r="1537" spans="1:7" x14ac:dyDescent="0.2">
      <c r="A1537" s="79">
        <v>44047</v>
      </c>
      <c r="B1537" s="77">
        <v>33000</v>
      </c>
      <c r="C1537" s="77">
        <v>33200</v>
      </c>
      <c r="E1537">
        <f t="shared" si="46"/>
        <v>2020</v>
      </c>
      <c r="F1537" s="57">
        <f>_xlfn.XLOOKUP(E1537,'Historical Metal Prices'!$L$4:$Z$4,'Historical Metal Prices'!$L$10:$Z$10)</f>
        <v>0.22698898167436932</v>
      </c>
      <c r="G1537" s="77">
        <f t="shared" si="47"/>
        <v>40490.636395254187</v>
      </c>
    </row>
    <row r="1538" spans="1:7" x14ac:dyDescent="0.2">
      <c r="A1538" s="79">
        <v>44046</v>
      </c>
      <c r="B1538" s="77">
        <v>30200</v>
      </c>
      <c r="C1538" s="77">
        <v>30500</v>
      </c>
      <c r="E1538">
        <f t="shared" si="46"/>
        <v>2020</v>
      </c>
      <c r="F1538" s="57">
        <f>_xlfn.XLOOKUP(E1538,'Historical Metal Prices'!$L$4:$Z$4,'Historical Metal Prices'!$L$10:$Z$10)</f>
        <v>0.22698898167436932</v>
      </c>
      <c r="G1538" s="77">
        <f t="shared" si="47"/>
        <v>37055.067246565952</v>
      </c>
    </row>
    <row r="1539" spans="1:7" x14ac:dyDescent="0.2">
      <c r="A1539" s="79">
        <v>44043</v>
      </c>
      <c r="B1539" s="77">
        <v>29000</v>
      </c>
      <c r="C1539" s="77">
        <v>29250</v>
      </c>
      <c r="E1539">
        <f t="shared" si="46"/>
        <v>2020</v>
      </c>
      <c r="F1539" s="57">
        <f>_xlfn.XLOOKUP(E1539,'Historical Metal Prices'!$L$4:$Z$4,'Historical Metal Prices'!$L$10:$Z$10)</f>
        <v>0.22698898167436932</v>
      </c>
      <c r="G1539" s="77">
        <f t="shared" si="47"/>
        <v>35582.680468556711</v>
      </c>
    </row>
    <row r="1540" spans="1:7" x14ac:dyDescent="0.2">
      <c r="A1540" s="79">
        <v>44042</v>
      </c>
      <c r="B1540" s="77">
        <v>29175</v>
      </c>
      <c r="C1540" s="77">
        <v>29000</v>
      </c>
      <c r="E1540">
        <f t="shared" si="46"/>
        <v>2020</v>
      </c>
      <c r="F1540" s="57">
        <f>_xlfn.XLOOKUP(E1540,'Historical Metal Prices'!$L$4:$Z$4,'Historical Metal Prices'!$L$10:$Z$10)</f>
        <v>0.22698898167436932</v>
      </c>
      <c r="G1540" s="77">
        <f t="shared" si="47"/>
        <v>35797.403540349726</v>
      </c>
    </row>
    <row r="1541" spans="1:7" x14ac:dyDescent="0.2">
      <c r="A1541" s="79">
        <v>44041</v>
      </c>
      <c r="B1541" s="77">
        <v>29000</v>
      </c>
      <c r="C1541" s="77">
        <v>29000</v>
      </c>
      <c r="E1541">
        <f t="shared" si="46"/>
        <v>2020</v>
      </c>
      <c r="F1541" s="57">
        <f>_xlfn.XLOOKUP(E1541,'Historical Metal Prices'!$L$4:$Z$4,'Historical Metal Prices'!$L$10:$Z$10)</f>
        <v>0.22698898167436932</v>
      </c>
      <c r="G1541" s="77">
        <f t="shared" si="47"/>
        <v>35582.680468556711</v>
      </c>
    </row>
    <row r="1542" spans="1:7" x14ac:dyDescent="0.2">
      <c r="A1542" s="79">
        <v>44040</v>
      </c>
      <c r="B1542" s="77">
        <v>28385</v>
      </c>
      <c r="C1542" s="77">
        <v>28500</v>
      </c>
      <c r="E1542">
        <f t="shared" si="46"/>
        <v>2020</v>
      </c>
      <c r="F1542" s="57">
        <f>_xlfn.XLOOKUP(E1542,'Historical Metal Prices'!$L$4:$Z$4,'Historical Metal Prices'!$L$10:$Z$10)</f>
        <v>0.22698898167436932</v>
      </c>
      <c r="G1542" s="77">
        <f t="shared" si="47"/>
        <v>34828.082244826976</v>
      </c>
    </row>
    <row r="1543" spans="1:7" x14ac:dyDescent="0.2">
      <c r="A1543" s="79">
        <v>44039</v>
      </c>
      <c r="B1543" s="77">
        <v>28389</v>
      </c>
      <c r="C1543" s="77">
        <v>28500</v>
      </c>
      <c r="E1543">
        <f t="shared" si="46"/>
        <v>2020</v>
      </c>
      <c r="F1543" s="57">
        <f>_xlfn.XLOOKUP(E1543,'Historical Metal Prices'!$L$4:$Z$4,'Historical Metal Prices'!$L$10:$Z$10)</f>
        <v>0.22698898167436932</v>
      </c>
      <c r="G1543" s="77">
        <f t="shared" si="47"/>
        <v>34832.990200753673</v>
      </c>
    </row>
    <row r="1544" spans="1:7" x14ac:dyDescent="0.2">
      <c r="A1544" s="79">
        <v>44036</v>
      </c>
      <c r="B1544" s="77">
        <v>28406.5</v>
      </c>
      <c r="C1544" s="77">
        <v>28500</v>
      </c>
      <c r="E1544">
        <f t="shared" si="46"/>
        <v>2020</v>
      </c>
      <c r="F1544" s="57">
        <f>_xlfn.XLOOKUP(E1544,'Historical Metal Prices'!$L$4:$Z$4,'Historical Metal Prices'!$L$10:$Z$10)</f>
        <v>0.22698898167436932</v>
      </c>
      <c r="G1544" s="77">
        <f t="shared" si="47"/>
        <v>34854.462507932971</v>
      </c>
    </row>
    <row r="1545" spans="1:7" x14ac:dyDescent="0.2">
      <c r="A1545" s="79">
        <v>44035</v>
      </c>
      <c r="B1545" s="77">
        <v>28406.5</v>
      </c>
      <c r="C1545" s="77">
        <v>28500</v>
      </c>
      <c r="E1545">
        <f t="shared" si="46"/>
        <v>2020</v>
      </c>
      <c r="F1545" s="57">
        <f>_xlfn.XLOOKUP(E1545,'Historical Metal Prices'!$L$4:$Z$4,'Historical Metal Prices'!$L$10:$Z$10)</f>
        <v>0.22698898167436932</v>
      </c>
      <c r="G1545" s="77">
        <f t="shared" si="47"/>
        <v>34854.462507932971</v>
      </c>
    </row>
    <row r="1546" spans="1:7" x14ac:dyDescent="0.2">
      <c r="A1546" s="79">
        <v>44034</v>
      </c>
      <c r="B1546" s="77">
        <v>28411</v>
      </c>
      <c r="C1546" s="77">
        <v>28500</v>
      </c>
      <c r="E1546">
        <f t="shared" si="46"/>
        <v>2020</v>
      </c>
      <c r="F1546" s="57">
        <f>_xlfn.XLOOKUP(E1546,'Historical Metal Prices'!$L$4:$Z$4,'Historical Metal Prices'!$L$10:$Z$10)</f>
        <v>0.22698898167436932</v>
      </c>
      <c r="G1546" s="77">
        <f t="shared" si="47"/>
        <v>34859.983958350509</v>
      </c>
    </row>
    <row r="1547" spans="1:7" x14ac:dyDescent="0.2">
      <c r="A1547" s="79">
        <v>44033</v>
      </c>
      <c r="B1547" s="77">
        <v>28415</v>
      </c>
      <c r="C1547" s="77">
        <v>28500</v>
      </c>
      <c r="E1547">
        <f t="shared" ref="E1547:E1610" si="48">YEAR(A1547)</f>
        <v>2020</v>
      </c>
      <c r="F1547" s="57">
        <f>_xlfn.XLOOKUP(E1547,'Historical Metal Prices'!$L$4:$Z$4,'Historical Metal Prices'!$L$10:$Z$10)</f>
        <v>0.22698898167436932</v>
      </c>
      <c r="G1547" s="77">
        <f t="shared" ref="G1547:G1610" si="49">IFERROR(B1547*(1+F1547),G1548)</f>
        <v>34864.891914277207</v>
      </c>
    </row>
    <row r="1548" spans="1:7" x14ac:dyDescent="0.2">
      <c r="A1548" s="79">
        <v>44032</v>
      </c>
      <c r="B1548" s="77">
        <v>28418</v>
      </c>
      <c r="C1548" s="77">
        <v>28500</v>
      </c>
      <c r="E1548">
        <f t="shared" si="48"/>
        <v>2020</v>
      </c>
      <c r="F1548" s="57">
        <f>_xlfn.XLOOKUP(E1548,'Historical Metal Prices'!$L$4:$Z$4,'Historical Metal Prices'!$L$10:$Z$10)</f>
        <v>0.22698898167436932</v>
      </c>
      <c r="G1548" s="77">
        <f t="shared" si="49"/>
        <v>34868.57288122223</v>
      </c>
    </row>
    <row r="1549" spans="1:7" x14ac:dyDescent="0.2">
      <c r="A1549" s="79">
        <v>44029</v>
      </c>
      <c r="B1549" s="77">
        <v>28431</v>
      </c>
      <c r="C1549" s="77">
        <v>28500</v>
      </c>
      <c r="E1549">
        <f t="shared" si="48"/>
        <v>2020</v>
      </c>
      <c r="F1549" s="57">
        <f>_xlfn.XLOOKUP(E1549,'Historical Metal Prices'!$L$4:$Z$4,'Historical Metal Prices'!$L$10:$Z$10)</f>
        <v>0.22698898167436932</v>
      </c>
      <c r="G1549" s="77">
        <f t="shared" si="49"/>
        <v>34884.523737983996</v>
      </c>
    </row>
    <row r="1550" spans="1:7" x14ac:dyDescent="0.2">
      <c r="A1550" s="79">
        <v>44028</v>
      </c>
      <c r="B1550" s="77">
        <v>28431</v>
      </c>
      <c r="C1550" s="77">
        <v>28500</v>
      </c>
      <c r="E1550">
        <f t="shared" si="48"/>
        <v>2020</v>
      </c>
      <c r="F1550" s="57">
        <f>_xlfn.XLOOKUP(E1550,'Historical Metal Prices'!$L$4:$Z$4,'Historical Metal Prices'!$L$10:$Z$10)</f>
        <v>0.22698898167436932</v>
      </c>
      <c r="G1550" s="77">
        <f t="shared" si="49"/>
        <v>34884.523737983996</v>
      </c>
    </row>
    <row r="1551" spans="1:7" x14ac:dyDescent="0.2">
      <c r="A1551" s="79">
        <v>44027</v>
      </c>
      <c r="B1551" s="77">
        <v>28434</v>
      </c>
      <c r="C1551" s="77">
        <v>28500</v>
      </c>
      <c r="E1551">
        <f t="shared" si="48"/>
        <v>2020</v>
      </c>
      <c r="F1551" s="57">
        <f>_xlfn.XLOOKUP(E1551,'Historical Metal Prices'!$L$4:$Z$4,'Historical Metal Prices'!$L$10:$Z$10)</f>
        <v>0.22698898167436932</v>
      </c>
      <c r="G1551" s="77">
        <f t="shared" si="49"/>
        <v>34888.204704929019</v>
      </c>
    </row>
    <row r="1552" spans="1:7" x14ac:dyDescent="0.2">
      <c r="A1552" s="79">
        <v>44026</v>
      </c>
      <c r="B1552" s="77">
        <v>28437.5</v>
      </c>
      <c r="C1552" s="77">
        <v>28500</v>
      </c>
      <c r="E1552">
        <f t="shared" si="48"/>
        <v>2020</v>
      </c>
      <c r="F1552" s="57">
        <f>_xlfn.XLOOKUP(E1552,'Historical Metal Prices'!$L$4:$Z$4,'Historical Metal Prices'!$L$10:$Z$10)</f>
        <v>0.22698898167436932</v>
      </c>
      <c r="G1552" s="77">
        <f t="shared" si="49"/>
        <v>34892.499166364876</v>
      </c>
    </row>
    <row r="1553" spans="1:7" x14ac:dyDescent="0.2">
      <c r="A1553" s="79">
        <v>44025</v>
      </c>
      <c r="B1553" s="77">
        <v>28440.5</v>
      </c>
      <c r="C1553" s="77">
        <v>28500</v>
      </c>
      <c r="E1553">
        <f t="shared" si="48"/>
        <v>2020</v>
      </c>
      <c r="F1553" s="57">
        <f>_xlfn.XLOOKUP(E1553,'Historical Metal Prices'!$L$4:$Z$4,'Historical Metal Prices'!$L$10:$Z$10)</f>
        <v>0.22698898167436932</v>
      </c>
      <c r="G1553" s="77">
        <f t="shared" si="49"/>
        <v>34896.180133309899</v>
      </c>
    </row>
    <row r="1554" spans="1:7" x14ac:dyDescent="0.2">
      <c r="A1554" s="79">
        <v>44022</v>
      </c>
      <c r="B1554" s="77">
        <v>28453</v>
      </c>
      <c r="C1554" s="77">
        <v>28500</v>
      </c>
      <c r="E1554">
        <f t="shared" si="48"/>
        <v>2020</v>
      </c>
      <c r="F1554" s="57">
        <f>_xlfn.XLOOKUP(E1554,'Historical Metal Prices'!$L$4:$Z$4,'Historical Metal Prices'!$L$10:$Z$10)</f>
        <v>0.22698898167436932</v>
      </c>
      <c r="G1554" s="77">
        <f t="shared" si="49"/>
        <v>34911.517495580832</v>
      </c>
    </row>
    <row r="1555" spans="1:7" x14ac:dyDescent="0.2">
      <c r="A1555" s="79">
        <v>44021</v>
      </c>
      <c r="B1555" s="77">
        <v>28453</v>
      </c>
      <c r="C1555" s="77">
        <v>28500</v>
      </c>
      <c r="E1555">
        <f t="shared" si="48"/>
        <v>2020</v>
      </c>
      <c r="F1555" s="57">
        <f>_xlfn.XLOOKUP(E1555,'Historical Metal Prices'!$L$4:$Z$4,'Historical Metal Prices'!$L$10:$Z$10)</f>
        <v>0.22698898167436932</v>
      </c>
      <c r="G1555" s="77">
        <f t="shared" si="49"/>
        <v>34911.517495580832</v>
      </c>
    </row>
    <row r="1556" spans="1:7" x14ac:dyDescent="0.2">
      <c r="A1556" s="79">
        <v>44020</v>
      </c>
      <c r="B1556" s="77">
        <v>28456</v>
      </c>
      <c r="C1556" s="77">
        <v>28500</v>
      </c>
      <c r="E1556">
        <f t="shared" si="48"/>
        <v>2020</v>
      </c>
      <c r="F1556" s="57">
        <f>_xlfn.XLOOKUP(E1556,'Historical Metal Prices'!$L$4:$Z$4,'Historical Metal Prices'!$L$10:$Z$10)</f>
        <v>0.22698898167436932</v>
      </c>
      <c r="G1556" s="77">
        <f t="shared" si="49"/>
        <v>34915.198462525856</v>
      </c>
    </row>
    <row r="1557" spans="1:7" x14ac:dyDescent="0.2">
      <c r="A1557" s="79">
        <v>44019</v>
      </c>
      <c r="B1557" s="77">
        <v>28459</v>
      </c>
      <c r="C1557" s="77">
        <v>28500</v>
      </c>
      <c r="E1557">
        <f t="shared" si="48"/>
        <v>2020</v>
      </c>
      <c r="F1557" s="57">
        <f>_xlfn.XLOOKUP(E1557,'Historical Metal Prices'!$L$4:$Z$4,'Historical Metal Prices'!$L$10:$Z$10)</f>
        <v>0.22698898167436932</v>
      </c>
      <c r="G1557" s="77">
        <f t="shared" si="49"/>
        <v>34918.879429470879</v>
      </c>
    </row>
    <row r="1558" spans="1:7" x14ac:dyDescent="0.2">
      <c r="A1558" s="79">
        <v>44018</v>
      </c>
      <c r="B1558" s="77">
        <v>28462.5</v>
      </c>
      <c r="C1558" s="77">
        <v>28500</v>
      </c>
      <c r="E1558">
        <f t="shared" si="48"/>
        <v>2020</v>
      </c>
      <c r="F1558" s="57">
        <f>_xlfn.XLOOKUP(E1558,'Historical Metal Prices'!$L$4:$Z$4,'Historical Metal Prices'!$L$10:$Z$10)</f>
        <v>0.22698898167436932</v>
      </c>
      <c r="G1558" s="77">
        <f t="shared" si="49"/>
        <v>34923.173890906735</v>
      </c>
    </row>
    <row r="1559" spans="1:7" x14ac:dyDescent="0.2">
      <c r="A1559" s="79">
        <v>44015</v>
      </c>
      <c r="B1559" s="77">
        <v>28475</v>
      </c>
      <c r="C1559" s="77">
        <v>28500</v>
      </c>
      <c r="E1559">
        <f t="shared" si="48"/>
        <v>2020</v>
      </c>
      <c r="F1559" s="57">
        <f>_xlfn.XLOOKUP(E1559,'Historical Metal Prices'!$L$4:$Z$4,'Historical Metal Prices'!$L$10:$Z$10)</f>
        <v>0.22698898167436932</v>
      </c>
      <c r="G1559" s="77">
        <f t="shared" si="49"/>
        <v>34938.511253177669</v>
      </c>
    </row>
    <row r="1560" spans="1:7" x14ac:dyDescent="0.2">
      <c r="A1560" s="79">
        <v>44014</v>
      </c>
      <c r="B1560" s="77">
        <v>28475</v>
      </c>
      <c r="C1560" s="77">
        <v>28500</v>
      </c>
      <c r="E1560">
        <f t="shared" si="48"/>
        <v>2020</v>
      </c>
      <c r="F1560" s="57">
        <f>_xlfn.XLOOKUP(E1560,'Historical Metal Prices'!$L$4:$Z$4,'Historical Metal Prices'!$L$10:$Z$10)</f>
        <v>0.22698898167436932</v>
      </c>
      <c r="G1560" s="77">
        <f t="shared" si="49"/>
        <v>34938.511253177669</v>
      </c>
    </row>
    <row r="1561" spans="1:7" x14ac:dyDescent="0.2">
      <c r="A1561" s="79">
        <v>44013</v>
      </c>
      <c r="B1561" s="77">
        <v>28478</v>
      </c>
      <c r="C1561" s="77">
        <v>28500</v>
      </c>
      <c r="E1561">
        <f t="shared" si="48"/>
        <v>2020</v>
      </c>
      <c r="F1561" s="57">
        <f>_xlfn.XLOOKUP(E1561,'Historical Metal Prices'!$L$4:$Z$4,'Historical Metal Prices'!$L$10:$Z$10)</f>
        <v>0.22698898167436932</v>
      </c>
      <c r="G1561" s="77">
        <f t="shared" si="49"/>
        <v>34942.192220122692</v>
      </c>
    </row>
    <row r="1562" spans="1:7" x14ac:dyDescent="0.2">
      <c r="A1562" s="79">
        <v>44012</v>
      </c>
      <c r="B1562" s="77">
        <v>28481</v>
      </c>
      <c r="C1562" s="77">
        <v>28500</v>
      </c>
      <c r="E1562">
        <f t="shared" si="48"/>
        <v>2020</v>
      </c>
      <c r="F1562" s="57">
        <f>_xlfn.XLOOKUP(E1562,'Historical Metal Prices'!$L$4:$Z$4,'Historical Metal Prices'!$L$10:$Z$10)</f>
        <v>0.22698898167436932</v>
      </c>
      <c r="G1562" s="77">
        <f t="shared" si="49"/>
        <v>34945.873187067715</v>
      </c>
    </row>
    <row r="1563" spans="1:7" x14ac:dyDescent="0.2">
      <c r="A1563" s="79">
        <v>44011</v>
      </c>
      <c r="B1563" s="77">
        <v>28484</v>
      </c>
      <c r="C1563" s="77">
        <v>28500</v>
      </c>
      <c r="E1563">
        <f t="shared" si="48"/>
        <v>2020</v>
      </c>
      <c r="F1563" s="57">
        <f>_xlfn.XLOOKUP(E1563,'Historical Metal Prices'!$L$4:$Z$4,'Historical Metal Prices'!$L$10:$Z$10)</f>
        <v>0.22698898167436932</v>
      </c>
      <c r="G1563" s="77">
        <f t="shared" si="49"/>
        <v>34949.554154012738</v>
      </c>
    </row>
    <row r="1564" spans="1:7" x14ac:dyDescent="0.2">
      <c r="A1564" s="79">
        <v>44008</v>
      </c>
      <c r="B1564" s="77">
        <v>28497</v>
      </c>
      <c r="C1564" s="77">
        <v>28500</v>
      </c>
      <c r="E1564">
        <f t="shared" si="48"/>
        <v>2020</v>
      </c>
      <c r="F1564" s="57">
        <f>_xlfn.XLOOKUP(E1564,'Historical Metal Prices'!$L$4:$Z$4,'Historical Metal Prices'!$L$10:$Z$10)</f>
        <v>0.22698898167436932</v>
      </c>
      <c r="G1564" s="77">
        <f t="shared" si="49"/>
        <v>34965.505010774505</v>
      </c>
    </row>
    <row r="1565" spans="1:7" x14ac:dyDescent="0.2">
      <c r="A1565" s="79">
        <v>44007</v>
      </c>
      <c r="B1565" s="77">
        <v>28497</v>
      </c>
      <c r="C1565" s="77">
        <v>28500</v>
      </c>
      <c r="E1565">
        <f t="shared" si="48"/>
        <v>2020</v>
      </c>
      <c r="F1565" s="57">
        <f>_xlfn.XLOOKUP(E1565,'Historical Metal Prices'!$L$4:$Z$4,'Historical Metal Prices'!$L$10:$Z$10)</f>
        <v>0.22698898167436932</v>
      </c>
      <c r="G1565" s="77">
        <f t="shared" si="49"/>
        <v>34965.505010774505</v>
      </c>
    </row>
    <row r="1566" spans="1:7" x14ac:dyDescent="0.2">
      <c r="A1566" s="79">
        <v>44006</v>
      </c>
      <c r="B1566" s="77">
        <v>28500</v>
      </c>
      <c r="C1566" s="77">
        <v>29000</v>
      </c>
      <c r="E1566">
        <f t="shared" si="48"/>
        <v>2020</v>
      </c>
      <c r="F1566" s="57">
        <f>_xlfn.XLOOKUP(E1566,'Historical Metal Prices'!$L$4:$Z$4,'Historical Metal Prices'!$L$10:$Z$10)</f>
        <v>0.22698898167436932</v>
      </c>
      <c r="G1566" s="77">
        <f t="shared" si="49"/>
        <v>34969.185977719528</v>
      </c>
    </row>
    <row r="1567" spans="1:7" x14ac:dyDescent="0.2">
      <c r="A1567" s="79">
        <v>44005</v>
      </c>
      <c r="B1567" s="77">
        <v>28834</v>
      </c>
      <c r="C1567" s="77">
        <v>29000</v>
      </c>
      <c r="E1567">
        <f t="shared" si="48"/>
        <v>2020</v>
      </c>
      <c r="F1567" s="57">
        <f>_xlfn.XLOOKUP(E1567,'Historical Metal Prices'!$L$4:$Z$4,'Historical Metal Prices'!$L$10:$Z$10)</f>
        <v>0.22698898167436932</v>
      </c>
      <c r="G1567" s="77">
        <f t="shared" si="49"/>
        <v>35379.000297598766</v>
      </c>
    </row>
    <row r="1568" spans="1:7" x14ac:dyDescent="0.2">
      <c r="A1568" s="79">
        <v>44004</v>
      </c>
      <c r="B1568" s="77">
        <v>28837.5</v>
      </c>
      <c r="C1568" s="77">
        <v>29000</v>
      </c>
      <c r="E1568">
        <f t="shared" si="48"/>
        <v>2020</v>
      </c>
      <c r="F1568" s="57">
        <f>_xlfn.XLOOKUP(E1568,'Historical Metal Prices'!$L$4:$Z$4,'Historical Metal Prices'!$L$10:$Z$10)</f>
        <v>0.22698898167436932</v>
      </c>
      <c r="G1568" s="77">
        <f t="shared" si="49"/>
        <v>35383.294759034623</v>
      </c>
    </row>
    <row r="1569" spans="1:7" x14ac:dyDescent="0.2">
      <c r="A1569" s="79">
        <v>44001</v>
      </c>
      <c r="B1569" s="77">
        <v>28850</v>
      </c>
      <c r="C1569" s="77">
        <v>29000</v>
      </c>
      <c r="E1569">
        <f t="shared" si="48"/>
        <v>2020</v>
      </c>
      <c r="F1569" s="57">
        <f>_xlfn.XLOOKUP(E1569,'Historical Metal Prices'!$L$4:$Z$4,'Historical Metal Prices'!$L$10:$Z$10)</f>
        <v>0.22698898167436932</v>
      </c>
      <c r="G1569" s="77">
        <f t="shared" si="49"/>
        <v>35398.632121305556</v>
      </c>
    </row>
    <row r="1570" spans="1:7" x14ac:dyDescent="0.2">
      <c r="A1570" s="79">
        <v>44000</v>
      </c>
      <c r="B1570" s="77">
        <v>28850</v>
      </c>
      <c r="C1570" s="77">
        <v>29000</v>
      </c>
      <c r="E1570">
        <f t="shared" si="48"/>
        <v>2020</v>
      </c>
      <c r="F1570" s="57">
        <f>_xlfn.XLOOKUP(E1570,'Historical Metal Prices'!$L$4:$Z$4,'Historical Metal Prices'!$L$10:$Z$10)</f>
        <v>0.22698898167436932</v>
      </c>
      <c r="G1570" s="77">
        <f t="shared" si="49"/>
        <v>35398.632121305556</v>
      </c>
    </row>
    <row r="1571" spans="1:7" x14ac:dyDescent="0.2">
      <c r="A1571" s="79">
        <v>43999</v>
      </c>
      <c r="B1571" s="77">
        <v>28750</v>
      </c>
      <c r="C1571" s="77">
        <v>29000</v>
      </c>
      <c r="E1571">
        <f t="shared" si="48"/>
        <v>2020</v>
      </c>
      <c r="F1571" s="57">
        <f>_xlfn.XLOOKUP(E1571,'Historical Metal Prices'!$L$4:$Z$4,'Historical Metal Prices'!$L$10:$Z$10)</f>
        <v>0.22698898167436932</v>
      </c>
      <c r="G1571" s="77">
        <f t="shared" si="49"/>
        <v>35275.93322313812</v>
      </c>
    </row>
    <row r="1572" spans="1:7" x14ac:dyDescent="0.2">
      <c r="A1572" s="79">
        <v>43998</v>
      </c>
      <c r="B1572" s="77">
        <v>29000</v>
      </c>
      <c r="C1572" s="77">
        <v>29000</v>
      </c>
      <c r="E1572">
        <f t="shared" si="48"/>
        <v>2020</v>
      </c>
      <c r="F1572" s="57">
        <f>_xlfn.XLOOKUP(E1572,'Historical Metal Prices'!$L$4:$Z$4,'Historical Metal Prices'!$L$10:$Z$10)</f>
        <v>0.22698898167436932</v>
      </c>
      <c r="G1572" s="77">
        <f t="shared" si="49"/>
        <v>35582.680468556711</v>
      </c>
    </row>
    <row r="1573" spans="1:7" x14ac:dyDescent="0.2">
      <c r="A1573" s="79">
        <v>43997</v>
      </c>
      <c r="B1573" s="77">
        <v>29000</v>
      </c>
      <c r="C1573" s="77">
        <v>29500</v>
      </c>
      <c r="E1573">
        <f t="shared" si="48"/>
        <v>2020</v>
      </c>
      <c r="F1573" s="57">
        <f>_xlfn.XLOOKUP(E1573,'Historical Metal Prices'!$L$4:$Z$4,'Historical Metal Prices'!$L$10:$Z$10)</f>
        <v>0.22698898167436932</v>
      </c>
      <c r="G1573" s="77">
        <f t="shared" si="49"/>
        <v>35582.680468556711</v>
      </c>
    </row>
    <row r="1574" spans="1:7" x14ac:dyDescent="0.2">
      <c r="A1574" s="79">
        <v>43994</v>
      </c>
      <c r="B1574" s="77">
        <v>29000</v>
      </c>
      <c r="C1574" s="77">
        <v>30000</v>
      </c>
      <c r="E1574">
        <f t="shared" si="48"/>
        <v>2020</v>
      </c>
      <c r="F1574" s="57">
        <f>_xlfn.XLOOKUP(E1574,'Historical Metal Prices'!$L$4:$Z$4,'Historical Metal Prices'!$L$10:$Z$10)</f>
        <v>0.22698898167436932</v>
      </c>
      <c r="G1574" s="77">
        <f t="shared" si="49"/>
        <v>35582.680468556711</v>
      </c>
    </row>
    <row r="1575" spans="1:7" x14ac:dyDescent="0.2">
      <c r="A1575" s="79">
        <v>43993</v>
      </c>
      <c r="B1575" s="77">
        <v>29568.25</v>
      </c>
      <c r="C1575" s="77">
        <v>30000</v>
      </c>
      <c r="E1575">
        <f t="shared" si="48"/>
        <v>2020</v>
      </c>
      <c r="F1575" s="57">
        <f>_xlfn.XLOOKUP(E1575,'Historical Metal Prices'!$L$4:$Z$4,'Historical Metal Prices'!$L$10:$Z$10)</f>
        <v>0.22698898167436932</v>
      </c>
      <c r="G1575" s="77">
        <f t="shared" si="49"/>
        <v>36279.916957393172</v>
      </c>
    </row>
    <row r="1576" spans="1:7" x14ac:dyDescent="0.2">
      <c r="A1576" s="79">
        <v>43992</v>
      </c>
      <c r="B1576" s="77">
        <v>29558</v>
      </c>
      <c r="C1576" s="77">
        <v>30000</v>
      </c>
      <c r="E1576">
        <f t="shared" si="48"/>
        <v>2020</v>
      </c>
      <c r="F1576" s="57">
        <f>_xlfn.XLOOKUP(E1576,'Historical Metal Prices'!$L$4:$Z$4,'Historical Metal Prices'!$L$10:$Z$10)</f>
        <v>0.22698898167436932</v>
      </c>
      <c r="G1576" s="77">
        <f t="shared" si="49"/>
        <v>36267.340320331008</v>
      </c>
    </row>
    <row r="1577" spans="1:7" x14ac:dyDescent="0.2">
      <c r="A1577" s="79">
        <v>43991</v>
      </c>
      <c r="B1577" s="77">
        <v>29557.5</v>
      </c>
      <c r="C1577" s="77">
        <v>30000</v>
      </c>
      <c r="E1577">
        <f t="shared" si="48"/>
        <v>2020</v>
      </c>
      <c r="F1577" s="57">
        <f>_xlfn.XLOOKUP(E1577,'Historical Metal Prices'!$L$4:$Z$4,'Historical Metal Prices'!$L$10:$Z$10)</f>
        <v>0.22698898167436932</v>
      </c>
      <c r="G1577" s="77">
        <f t="shared" si="49"/>
        <v>36266.726825840175</v>
      </c>
    </row>
    <row r="1578" spans="1:7" x14ac:dyDescent="0.2">
      <c r="A1578" s="79">
        <v>43990</v>
      </c>
      <c r="B1578" s="77">
        <v>29557.5</v>
      </c>
      <c r="C1578" s="77">
        <v>30000</v>
      </c>
      <c r="E1578">
        <f t="shared" si="48"/>
        <v>2020</v>
      </c>
      <c r="F1578" s="57">
        <f>_xlfn.XLOOKUP(E1578,'Historical Metal Prices'!$L$4:$Z$4,'Historical Metal Prices'!$L$10:$Z$10)</f>
        <v>0.22698898167436932</v>
      </c>
      <c r="G1578" s="77">
        <f t="shared" si="49"/>
        <v>36266.726825840175</v>
      </c>
    </row>
    <row r="1579" spans="1:7" x14ac:dyDescent="0.2">
      <c r="A1579" s="79">
        <v>43987</v>
      </c>
      <c r="B1579" s="77">
        <v>29573.25</v>
      </c>
      <c r="C1579" s="77">
        <v>30000</v>
      </c>
      <c r="E1579">
        <f t="shared" si="48"/>
        <v>2020</v>
      </c>
      <c r="F1579" s="57">
        <f>_xlfn.XLOOKUP(E1579,'Historical Metal Prices'!$L$4:$Z$4,'Historical Metal Prices'!$L$10:$Z$10)</f>
        <v>0.22698898167436932</v>
      </c>
      <c r="G1579" s="77">
        <f t="shared" si="49"/>
        <v>36286.051902301544</v>
      </c>
    </row>
    <row r="1580" spans="1:7" x14ac:dyDescent="0.2">
      <c r="A1580" s="79">
        <v>43986</v>
      </c>
      <c r="B1580" s="77">
        <v>29568</v>
      </c>
      <c r="C1580" s="77">
        <v>30000</v>
      </c>
      <c r="E1580">
        <f t="shared" si="48"/>
        <v>2020</v>
      </c>
      <c r="F1580" s="57">
        <f>_xlfn.XLOOKUP(E1580,'Historical Metal Prices'!$L$4:$Z$4,'Historical Metal Prices'!$L$10:$Z$10)</f>
        <v>0.22698898167436932</v>
      </c>
      <c r="G1580" s="77">
        <f t="shared" si="49"/>
        <v>36279.610210147752</v>
      </c>
    </row>
    <row r="1581" spans="1:7" x14ac:dyDescent="0.2">
      <c r="A1581" s="79">
        <v>43985</v>
      </c>
      <c r="B1581" s="77">
        <v>29557.5</v>
      </c>
      <c r="C1581" s="77">
        <v>30000</v>
      </c>
      <c r="E1581">
        <f t="shared" si="48"/>
        <v>2020</v>
      </c>
      <c r="F1581" s="57">
        <f>_xlfn.XLOOKUP(E1581,'Historical Metal Prices'!$L$4:$Z$4,'Historical Metal Prices'!$L$10:$Z$10)</f>
        <v>0.22698898167436932</v>
      </c>
      <c r="G1581" s="77">
        <f t="shared" si="49"/>
        <v>36266.726825840175</v>
      </c>
    </row>
    <row r="1582" spans="1:7" x14ac:dyDescent="0.2">
      <c r="A1582" s="79">
        <v>43984</v>
      </c>
      <c r="B1582" s="77">
        <v>29557.5</v>
      </c>
      <c r="C1582" s="77">
        <v>30000</v>
      </c>
      <c r="E1582">
        <f t="shared" si="48"/>
        <v>2020</v>
      </c>
      <c r="F1582" s="57">
        <f>_xlfn.XLOOKUP(E1582,'Historical Metal Prices'!$L$4:$Z$4,'Historical Metal Prices'!$L$10:$Z$10)</f>
        <v>0.22698898167436932</v>
      </c>
      <c r="G1582" s="77">
        <f t="shared" si="49"/>
        <v>36266.726825840175</v>
      </c>
    </row>
    <row r="1583" spans="1:7" x14ac:dyDescent="0.2">
      <c r="A1583" s="79">
        <v>43983</v>
      </c>
      <c r="B1583" s="77">
        <v>29557.5</v>
      </c>
      <c r="C1583" s="77">
        <v>30000</v>
      </c>
      <c r="E1583">
        <f t="shared" si="48"/>
        <v>2020</v>
      </c>
      <c r="F1583" s="57">
        <f>_xlfn.XLOOKUP(E1583,'Historical Metal Prices'!$L$4:$Z$4,'Historical Metal Prices'!$L$10:$Z$10)</f>
        <v>0.22698898167436932</v>
      </c>
      <c r="G1583" s="77">
        <f t="shared" si="49"/>
        <v>36266.726825840175</v>
      </c>
    </row>
    <row r="1584" spans="1:7" x14ac:dyDescent="0.2">
      <c r="A1584" s="79">
        <v>43980</v>
      </c>
      <c r="B1584" s="77">
        <v>29573.25</v>
      </c>
      <c r="C1584" s="77">
        <v>30000</v>
      </c>
      <c r="E1584">
        <f t="shared" si="48"/>
        <v>2020</v>
      </c>
      <c r="F1584" s="57">
        <f>_xlfn.XLOOKUP(E1584,'Historical Metal Prices'!$L$4:$Z$4,'Historical Metal Prices'!$L$10:$Z$10)</f>
        <v>0.22698898167436932</v>
      </c>
      <c r="G1584" s="77">
        <f t="shared" si="49"/>
        <v>36286.051902301544</v>
      </c>
    </row>
    <row r="1585" spans="1:7" x14ac:dyDescent="0.2">
      <c r="A1585" s="79">
        <v>43979</v>
      </c>
      <c r="B1585" s="77">
        <v>29568</v>
      </c>
      <c r="C1585" s="77">
        <v>30000</v>
      </c>
      <c r="E1585">
        <f t="shared" si="48"/>
        <v>2020</v>
      </c>
      <c r="F1585" s="57">
        <f>_xlfn.XLOOKUP(E1585,'Historical Metal Prices'!$L$4:$Z$4,'Historical Metal Prices'!$L$10:$Z$10)</f>
        <v>0.22698898167436932</v>
      </c>
      <c r="G1585" s="77">
        <f t="shared" si="49"/>
        <v>36279.610210147752</v>
      </c>
    </row>
    <row r="1586" spans="1:7" x14ac:dyDescent="0.2">
      <c r="A1586" s="79">
        <v>43978</v>
      </c>
      <c r="B1586" s="77">
        <v>29557</v>
      </c>
      <c r="C1586" s="77">
        <v>30000</v>
      </c>
      <c r="E1586">
        <f t="shared" si="48"/>
        <v>2020</v>
      </c>
      <c r="F1586" s="57">
        <f>_xlfn.XLOOKUP(E1586,'Historical Metal Prices'!$L$4:$Z$4,'Historical Metal Prices'!$L$10:$Z$10)</f>
        <v>0.22698898167436932</v>
      </c>
      <c r="G1586" s="77">
        <f t="shared" si="49"/>
        <v>36266.113331349334</v>
      </c>
    </row>
    <row r="1587" spans="1:7" x14ac:dyDescent="0.2">
      <c r="A1587" s="79">
        <v>43977</v>
      </c>
      <c r="B1587" s="77">
        <v>29558</v>
      </c>
      <c r="C1587" s="77">
        <v>30000</v>
      </c>
      <c r="E1587">
        <f t="shared" si="48"/>
        <v>2020</v>
      </c>
      <c r="F1587" s="57">
        <f>_xlfn.XLOOKUP(E1587,'Historical Metal Prices'!$L$4:$Z$4,'Historical Metal Prices'!$L$10:$Z$10)</f>
        <v>0.22698898167436932</v>
      </c>
      <c r="G1587" s="77">
        <f t="shared" si="49"/>
        <v>36267.340320331008</v>
      </c>
    </row>
    <row r="1588" spans="1:7" ht="16" x14ac:dyDescent="0.2">
      <c r="A1588" s="79">
        <v>43976</v>
      </c>
      <c r="B1588" s="77">
        <v>29579</v>
      </c>
      <c r="C1588" s="78" t="s">
        <v>481</v>
      </c>
      <c r="E1588">
        <f t="shared" si="48"/>
        <v>2020</v>
      </c>
      <c r="F1588" s="57">
        <f>_xlfn.XLOOKUP(E1588,'Historical Metal Prices'!$L$4:$Z$4,'Historical Metal Prices'!$L$10:$Z$10)</f>
        <v>0.22698898167436932</v>
      </c>
      <c r="G1588" s="77">
        <f t="shared" si="49"/>
        <v>36293.10708894617</v>
      </c>
    </row>
    <row r="1589" spans="1:7" x14ac:dyDescent="0.2">
      <c r="A1589" s="79">
        <v>43973</v>
      </c>
      <c r="B1589" s="77">
        <v>29579</v>
      </c>
      <c r="C1589" s="77">
        <v>30000</v>
      </c>
      <c r="E1589">
        <f t="shared" si="48"/>
        <v>2020</v>
      </c>
      <c r="F1589" s="57">
        <f>_xlfn.XLOOKUP(E1589,'Historical Metal Prices'!$L$4:$Z$4,'Historical Metal Prices'!$L$10:$Z$10)</f>
        <v>0.22698898167436932</v>
      </c>
      <c r="G1589" s="77">
        <f t="shared" si="49"/>
        <v>36293.10708894617</v>
      </c>
    </row>
    <row r="1590" spans="1:7" x14ac:dyDescent="0.2">
      <c r="A1590" s="79">
        <v>43972</v>
      </c>
      <c r="B1590" s="77">
        <v>29573</v>
      </c>
      <c r="C1590" s="77">
        <v>30000</v>
      </c>
      <c r="E1590">
        <f t="shared" si="48"/>
        <v>2020</v>
      </c>
      <c r="F1590" s="57">
        <f>_xlfn.XLOOKUP(E1590,'Historical Metal Prices'!$L$4:$Z$4,'Historical Metal Prices'!$L$10:$Z$10)</f>
        <v>0.22698898167436932</v>
      </c>
      <c r="G1590" s="77">
        <f t="shared" si="49"/>
        <v>36285.745155056124</v>
      </c>
    </row>
    <row r="1591" spans="1:7" x14ac:dyDescent="0.2">
      <c r="A1591" s="79">
        <v>43971</v>
      </c>
      <c r="B1591" s="77">
        <v>29557</v>
      </c>
      <c r="C1591" s="77">
        <v>30000</v>
      </c>
      <c r="E1591">
        <f t="shared" si="48"/>
        <v>2020</v>
      </c>
      <c r="F1591" s="57">
        <f>_xlfn.XLOOKUP(E1591,'Historical Metal Prices'!$L$4:$Z$4,'Historical Metal Prices'!$L$10:$Z$10)</f>
        <v>0.22698898167436932</v>
      </c>
      <c r="G1591" s="77">
        <f t="shared" si="49"/>
        <v>36266.113331349334</v>
      </c>
    </row>
    <row r="1592" spans="1:7" x14ac:dyDescent="0.2">
      <c r="A1592" s="79">
        <v>43970</v>
      </c>
      <c r="B1592" s="77">
        <v>29557</v>
      </c>
      <c r="C1592" s="77">
        <v>30000</v>
      </c>
      <c r="E1592">
        <f t="shared" si="48"/>
        <v>2020</v>
      </c>
      <c r="F1592" s="57">
        <f>_xlfn.XLOOKUP(E1592,'Historical Metal Prices'!$L$4:$Z$4,'Historical Metal Prices'!$L$10:$Z$10)</f>
        <v>0.22698898167436932</v>
      </c>
      <c r="G1592" s="77">
        <f t="shared" si="49"/>
        <v>36266.113331349334</v>
      </c>
    </row>
    <row r="1593" spans="1:7" x14ac:dyDescent="0.2">
      <c r="A1593" s="79">
        <v>43969</v>
      </c>
      <c r="B1593" s="77">
        <v>29555</v>
      </c>
      <c r="C1593" s="77">
        <v>30000</v>
      </c>
      <c r="E1593">
        <f t="shared" si="48"/>
        <v>2020</v>
      </c>
      <c r="F1593" s="57">
        <f>_xlfn.XLOOKUP(E1593,'Historical Metal Prices'!$L$4:$Z$4,'Historical Metal Prices'!$L$10:$Z$10)</f>
        <v>0.22698898167436932</v>
      </c>
      <c r="G1593" s="77">
        <f t="shared" si="49"/>
        <v>36263.659353385985</v>
      </c>
    </row>
    <row r="1594" spans="1:7" x14ac:dyDescent="0.2">
      <c r="A1594" s="79">
        <v>43966</v>
      </c>
      <c r="B1594" s="77">
        <v>29568.5</v>
      </c>
      <c r="C1594" s="77">
        <v>30000</v>
      </c>
      <c r="E1594">
        <f t="shared" si="48"/>
        <v>2020</v>
      </c>
      <c r="F1594" s="57">
        <f>_xlfn.XLOOKUP(E1594,'Historical Metal Prices'!$L$4:$Z$4,'Historical Metal Prices'!$L$10:$Z$10)</f>
        <v>0.22698898167436932</v>
      </c>
      <c r="G1594" s="77">
        <f t="shared" si="49"/>
        <v>36280.223704638593</v>
      </c>
    </row>
    <row r="1595" spans="1:7" x14ac:dyDescent="0.2">
      <c r="A1595" s="79">
        <v>43965</v>
      </c>
      <c r="B1595" s="77">
        <v>29564</v>
      </c>
      <c r="C1595" s="77">
        <v>30000</v>
      </c>
      <c r="E1595">
        <f t="shared" si="48"/>
        <v>2020</v>
      </c>
      <c r="F1595" s="57">
        <f>_xlfn.XLOOKUP(E1595,'Historical Metal Prices'!$L$4:$Z$4,'Historical Metal Prices'!$L$10:$Z$10)</f>
        <v>0.22698898167436932</v>
      </c>
      <c r="G1595" s="77">
        <f t="shared" si="49"/>
        <v>36274.702254221054</v>
      </c>
    </row>
    <row r="1596" spans="1:7" x14ac:dyDescent="0.2">
      <c r="A1596" s="79">
        <v>43964</v>
      </c>
      <c r="B1596" s="77">
        <v>29555</v>
      </c>
      <c r="C1596" s="77">
        <v>30000</v>
      </c>
      <c r="E1596">
        <f t="shared" si="48"/>
        <v>2020</v>
      </c>
      <c r="F1596" s="57">
        <f>_xlfn.XLOOKUP(E1596,'Historical Metal Prices'!$L$4:$Z$4,'Historical Metal Prices'!$L$10:$Z$10)</f>
        <v>0.22698898167436932</v>
      </c>
      <c r="G1596" s="77">
        <f t="shared" si="49"/>
        <v>36263.659353385985</v>
      </c>
    </row>
    <row r="1597" spans="1:7" x14ac:dyDescent="0.2">
      <c r="A1597" s="79">
        <v>43963</v>
      </c>
      <c r="B1597" s="77">
        <v>29555</v>
      </c>
      <c r="C1597" s="77">
        <v>30000</v>
      </c>
      <c r="E1597">
        <f t="shared" si="48"/>
        <v>2020</v>
      </c>
      <c r="F1597" s="57">
        <f>_xlfn.XLOOKUP(E1597,'Historical Metal Prices'!$L$4:$Z$4,'Historical Metal Prices'!$L$10:$Z$10)</f>
        <v>0.22698898167436932</v>
      </c>
      <c r="G1597" s="77">
        <f t="shared" si="49"/>
        <v>36263.659353385985</v>
      </c>
    </row>
    <row r="1598" spans="1:7" x14ac:dyDescent="0.2">
      <c r="A1598" s="79">
        <v>43962</v>
      </c>
      <c r="B1598" s="77">
        <v>29555</v>
      </c>
      <c r="C1598" s="77">
        <v>30000</v>
      </c>
      <c r="E1598">
        <f t="shared" si="48"/>
        <v>2020</v>
      </c>
      <c r="F1598" s="57">
        <f>_xlfn.XLOOKUP(E1598,'Historical Metal Prices'!$L$4:$Z$4,'Historical Metal Prices'!$L$10:$Z$10)</f>
        <v>0.22698898167436932</v>
      </c>
      <c r="G1598" s="77">
        <f t="shared" si="49"/>
        <v>36263.659353385985</v>
      </c>
    </row>
    <row r="1599" spans="1:7" ht="16" x14ac:dyDescent="0.2">
      <c r="A1599" s="79">
        <v>43959</v>
      </c>
      <c r="B1599" s="77">
        <v>29568</v>
      </c>
      <c r="C1599" s="78" t="s">
        <v>481</v>
      </c>
      <c r="E1599">
        <f t="shared" si="48"/>
        <v>2020</v>
      </c>
      <c r="F1599" s="57">
        <f>_xlfn.XLOOKUP(E1599,'Historical Metal Prices'!$L$4:$Z$4,'Historical Metal Prices'!$L$10:$Z$10)</f>
        <v>0.22698898167436932</v>
      </c>
      <c r="G1599" s="77">
        <f t="shared" si="49"/>
        <v>36279.610210147752</v>
      </c>
    </row>
    <row r="1600" spans="1:7" x14ac:dyDescent="0.2">
      <c r="A1600" s="79">
        <v>43958</v>
      </c>
      <c r="B1600" s="77">
        <v>29568</v>
      </c>
      <c r="C1600" s="77">
        <v>30000</v>
      </c>
      <c r="E1600">
        <f t="shared" si="48"/>
        <v>2020</v>
      </c>
      <c r="F1600" s="57">
        <f>_xlfn.XLOOKUP(E1600,'Historical Metal Prices'!$L$4:$Z$4,'Historical Metal Prices'!$L$10:$Z$10)</f>
        <v>0.22698898167436932</v>
      </c>
      <c r="G1600" s="77">
        <f t="shared" si="49"/>
        <v>36279.610210147752</v>
      </c>
    </row>
    <row r="1601" spans="1:7" x14ac:dyDescent="0.2">
      <c r="A1601" s="79">
        <v>43957</v>
      </c>
      <c r="B1601" s="77">
        <v>29568</v>
      </c>
      <c r="C1601" s="77">
        <v>30000</v>
      </c>
      <c r="E1601">
        <f t="shared" si="48"/>
        <v>2020</v>
      </c>
      <c r="F1601" s="57">
        <f>_xlfn.XLOOKUP(E1601,'Historical Metal Prices'!$L$4:$Z$4,'Historical Metal Prices'!$L$10:$Z$10)</f>
        <v>0.22698898167436932</v>
      </c>
      <c r="G1601" s="77">
        <f t="shared" si="49"/>
        <v>36279.610210147752</v>
      </c>
    </row>
    <row r="1602" spans="1:7" x14ac:dyDescent="0.2">
      <c r="A1602" s="79">
        <v>43956</v>
      </c>
      <c r="B1602" s="77">
        <v>29555.5</v>
      </c>
      <c r="C1602" s="77">
        <v>30000</v>
      </c>
      <c r="E1602">
        <f t="shared" si="48"/>
        <v>2020</v>
      </c>
      <c r="F1602" s="57">
        <f>_xlfn.XLOOKUP(E1602,'Historical Metal Prices'!$L$4:$Z$4,'Historical Metal Prices'!$L$10:$Z$10)</f>
        <v>0.22698898167436932</v>
      </c>
      <c r="G1602" s="77">
        <f t="shared" si="49"/>
        <v>36264.272847876826</v>
      </c>
    </row>
    <row r="1603" spans="1:7" x14ac:dyDescent="0.2">
      <c r="A1603" s="79">
        <v>43955</v>
      </c>
      <c r="B1603" s="77">
        <v>29555</v>
      </c>
      <c r="C1603" s="77">
        <v>30000</v>
      </c>
      <c r="E1603">
        <f t="shared" si="48"/>
        <v>2020</v>
      </c>
      <c r="F1603" s="57">
        <f>_xlfn.XLOOKUP(E1603,'Historical Metal Prices'!$L$4:$Z$4,'Historical Metal Prices'!$L$10:$Z$10)</f>
        <v>0.22698898167436932</v>
      </c>
      <c r="G1603" s="77">
        <f t="shared" si="49"/>
        <v>36263.659353385985</v>
      </c>
    </row>
    <row r="1604" spans="1:7" x14ac:dyDescent="0.2">
      <c r="A1604" s="79">
        <v>43952</v>
      </c>
      <c r="B1604" s="77">
        <v>29568</v>
      </c>
      <c r="C1604" s="77">
        <v>30000</v>
      </c>
      <c r="E1604">
        <f t="shared" si="48"/>
        <v>2020</v>
      </c>
      <c r="F1604" s="57">
        <f>_xlfn.XLOOKUP(E1604,'Historical Metal Prices'!$L$4:$Z$4,'Historical Metal Prices'!$L$10:$Z$10)</f>
        <v>0.22698898167436932</v>
      </c>
      <c r="G1604" s="77">
        <f t="shared" si="49"/>
        <v>36279.610210147752</v>
      </c>
    </row>
    <row r="1605" spans="1:7" x14ac:dyDescent="0.2">
      <c r="A1605" s="79">
        <v>43951</v>
      </c>
      <c r="B1605" s="77">
        <v>29572</v>
      </c>
      <c r="C1605" s="77">
        <v>30000</v>
      </c>
      <c r="E1605">
        <f t="shared" si="48"/>
        <v>2020</v>
      </c>
      <c r="F1605" s="57">
        <f>_xlfn.XLOOKUP(E1605,'Historical Metal Prices'!$L$4:$Z$4,'Historical Metal Prices'!$L$10:$Z$10)</f>
        <v>0.22698898167436932</v>
      </c>
      <c r="G1605" s="77">
        <f t="shared" si="49"/>
        <v>36284.518166074449</v>
      </c>
    </row>
    <row r="1606" spans="1:7" x14ac:dyDescent="0.2">
      <c r="A1606" s="79">
        <v>43950</v>
      </c>
      <c r="B1606" s="77">
        <v>29559</v>
      </c>
      <c r="C1606" s="77">
        <v>30000</v>
      </c>
      <c r="E1606">
        <f t="shared" si="48"/>
        <v>2020</v>
      </c>
      <c r="F1606" s="57">
        <f>_xlfn.XLOOKUP(E1606,'Historical Metal Prices'!$L$4:$Z$4,'Historical Metal Prices'!$L$10:$Z$10)</f>
        <v>0.22698898167436932</v>
      </c>
      <c r="G1606" s="77">
        <f t="shared" si="49"/>
        <v>36268.567309312682</v>
      </c>
    </row>
    <row r="1607" spans="1:7" x14ac:dyDescent="0.2">
      <c r="A1607" s="79">
        <v>43949</v>
      </c>
      <c r="B1607" s="77">
        <v>29559</v>
      </c>
      <c r="C1607" s="77">
        <v>30000</v>
      </c>
      <c r="E1607">
        <f t="shared" si="48"/>
        <v>2020</v>
      </c>
      <c r="F1607" s="57">
        <f>_xlfn.XLOOKUP(E1607,'Historical Metal Prices'!$L$4:$Z$4,'Historical Metal Prices'!$L$10:$Z$10)</f>
        <v>0.22698898167436932</v>
      </c>
      <c r="G1607" s="77">
        <f t="shared" si="49"/>
        <v>36268.567309312682</v>
      </c>
    </row>
    <row r="1608" spans="1:7" x14ac:dyDescent="0.2">
      <c r="A1608" s="79">
        <v>43948</v>
      </c>
      <c r="B1608" s="77">
        <v>29559</v>
      </c>
      <c r="C1608" s="77">
        <v>30000</v>
      </c>
      <c r="E1608">
        <f t="shared" si="48"/>
        <v>2020</v>
      </c>
      <c r="F1608" s="57">
        <f>_xlfn.XLOOKUP(E1608,'Historical Metal Prices'!$L$4:$Z$4,'Historical Metal Prices'!$L$10:$Z$10)</f>
        <v>0.22698898167436932</v>
      </c>
      <c r="G1608" s="77">
        <f t="shared" si="49"/>
        <v>36268.567309312682</v>
      </c>
    </row>
    <row r="1609" spans="1:7" x14ac:dyDescent="0.2">
      <c r="A1609" s="79">
        <v>43945</v>
      </c>
      <c r="B1609" s="77">
        <v>29568</v>
      </c>
      <c r="C1609" s="77">
        <v>30000</v>
      </c>
      <c r="E1609">
        <f t="shared" si="48"/>
        <v>2020</v>
      </c>
      <c r="F1609" s="57">
        <f>_xlfn.XLOOKUP(E1609,'Historical Metal Prices'!$L$4:$Z$4,'Historical Metal Prices'!$L$10:$Z$10)</f>
        <v>0.22698898167436932</v>
      </c>
      <c r="G1609" s="77">
        <f t="shared" si="49"/>
        <v>36279.610210147752</v>
      </c>
    </row>
    <row r="1610" spans="1:7" x14ac:dyDescent="0.2">
      <c r="A1610" s="79">
        <v>43944</v>
      </c>
      <c r="B1610" s="77">
        <v>29568</v>
      </c>
      <c r="C1610" s="77">
        <v>30000</v>
      </c>
      <c r="E1610">
        <f t="shared" si="48"/>
        <v>2020</v>
      </c>
      <c r="F1610" s="57">
        <f>_xlfn.XLOOKUP(E1610,'Historical Metal Prices'!$L$4:$Z$4,'Historical Metal Prices'!$L$10:$Z$10)</f>
        <v>0.22698898167436932</v>
      </c>
      <c r="G1610" s="77">
        <f t="shared" si="49"/>
        <v>36279.610210147752</v>
      </c>
    </row>
    <row r="1611" spans="1:7" x14ac:dyDescent="0.2">
      <c r="A1611" s="79">
        <v>43943</v>
      </c>
      <c r="B1611" s="77">
        <v>29559</v>
      </c>
      <c r="C1611" s="77">
        <v>30000</v>
      </c>
      <c r="E1611">
        <f t="shared" ref="E1611:E1674" si="50">YEAR(A1611)</f>
        <v>2020</v>
      </c>
      <c r="F1611" s="57">
        <f>_xlfn.XLOOKUP(E1611,'Historical Metal Prices'!$L$4:$Z$4,'Historical Metal Prices'!$L$10:$Z$10)</f>
        <v>0.22698898167436932</v>
      </c>
      <c r="G1611" s="77">
        <f t="shared" ref="G1611:G1674" si="51">IFERROR(B1611*(1+F1611),G1612)</f>
        <v>36268.567309312682</v>
      </c>
    </row>
    <row r="1612" spans="1:7" x14ac:dyDescent="0.2">
      <c r="A1612" s="79">
        <v>43942</v>
      </c>
      <c r="B1612" s="77">
        <v>29559</v>
      </c>
      <c r="C1612" s="77">
        <v>30000</v>
      </c>
      <c r="E1612">
        <f t="shared" si="50"/>
        <v>2020</v>
      </c>
      <c r="F1612" s="57">
        <f>_xlfn.XLOOKUP(E1612,'Historical Metal Prices'!$L$4:$Z$4,'Historical Metal Prices'!$L$10:$Z$10)</f>
        <v>0.22698898167436932</v>
      </c>
      <c r="G1612" s="77">
        <f t="shared" si="51"/>
        <v>36268.567309312682</v>
      </c>
    </row>
    <row r="1613" spans="1:7" x14ac:dyDescent="0.2">
      <c r="A1613" s="79">
        <v>43941</v>
      </c>
      <c r="B1613" s="77">
        <v>29559</v>
      </c>
      <c r="C1613" s="77">
        <v>30000</v>
      </c>
      <c r="E1613">
        <f t="shared" si="50"/>
        <v>2020</v>
      </c>
      <c r="F1613" s="57">
        <f>_xlfn.XLOOKUP(E1613,'Historical Metal Prices'!$L$4:$Z$4,'Historical Metal Prices'!$L$10:$Z$10)</f>
        <v>0.22698898167436932</v>
      </c>
      <c r="G1613" s="77">
        <f t="shared" si="51"/>
        <v>36268.567309312682</v>
      </c>
    </row>
    <row r="1614" spans="1:7" x14ac:dyDescent="0.2">
      <c r="A1614" s="79">
        <v>43938</v>
      </c>
      <c r="B1614" s="77">
        <v>29567.5</v>
      </c>
      <c r="C1614" s="77">
        <v>30000</v>
      </c>
      <c r="E1614">
        <f t="shared" si="50"/>
        <v>2020</v>
      </c>
      <c r="F1614" s="57">
        <f>_xlfn.XLOOKUP(E1614,'Historical Metal Prices'!$L$4:$Z$4,'Historical Metal Prices'!$L$10:$Z$10)</f>
        <v>0.22698898167436932</v>
      </c>
      <c r="G1614" s="77">
        <f t="shared" si="51"/>
        <v>36278.996715656918</v>
      </c>
    </row>
    <row r="1615" spans="1:7" x14ac:dyDescent="0.2">
      <c r="A1615" s="79">
        <v>43937</v>
      </c>
      <c r="B1615" s="77">
        <v>29567.5</v>
      </c>
      <c r="C1615" s="77">
        <v>30000</v>
      </c>
      <c r="E1615">
        <f t="shared" si="50"/>
        <v>2020</v>
      </c>
      <c r="F1615" s="57">
        <f>_xlfn.XLOOKUP(E1615,'Historical Metal Prices'!$L$4:$Z$4,'Historical Metal Prices'!$L$10:$Z$10)</f>
        <v>0.22698898167436932</v>
      </c>
      <c r="G1615" s="77">
        <f t="shared" si="51"/>
        <v>36278.996715656918</v>
      </c>
    </row>
    <row r="1616" spans="1:7" x14ac:dyDescent="0.2">
      <c r="A1616" s="79">
        <v>43936</v>
      </c>
      <c r="B1616" s="77">
        <v>29558.5</v>
      </c>
      <c r="C1616" s="77">
        <v>30000</v>
      </c>
      <c r="E1616">
        <f t="shared" si="50"/>
        <v>2020</v>
      </c>
      <c r="F1616" s="57">
        <f>_xlfn.XLOOKUP(E1616,'Historical Metal Prices'!$L$4:$Z$4,'Historical Metal Prices'!$L$10:$Z$10)</f>
        <v>0.22698898167436932</v>
      </c>
      <c r="G1616" s="77">
        <f t="shared" si="51"/>
        <v>36267.953814821849</v>
      </c>
    </row>
    <row r="1617" spans="1:7" x14ac:dyDescent="0.2">
      <c r="A1617" s="79">
        <v>43935</v>
      </c>
      <c r="B1617" s="77">
        <v>29559.5</v>
      </c>
      <c r="C1617" s="77">
        <v>30000</v>
      </c>
      <c r="E1617">
        <f t="shared" si="50"/>
        <v>2020</v>
      </c>
      <c r="F1617" s="57">
        <f>_xlfn.XLOOKUP(E1617,'Historical Metal Prices'!$L$4:$Z$4,'Historical Metal Prices'!$L$10:$Z$10)</f>
        <v>0.22698898167436932</v>
      </c>
      <c r="G1617" s="77">
        <f t="shared" si="51"/>
        <v>36269.180803803523</v>
      </c>
    </row>
    <row r="1618" spans="1:7" ht="16" x14ac:dyDescent="0.2">
      <c r="A1618" s="79">
        <v>43934</v>
      </c>
      <c r="B1618" s="77">
        <v>29582</v>
      </c>
      <c r="C1618" s="78" t="s">
        <v>481</v>
      </c>
      <c r="E1618">
        <f t="shared" si="50"/>
        <v>2020</v>
      </c>
      <c r="F1618" s="57">
        <f>_xlfn.XLOOKUP(E1618,'Historical Metal Prices'!$L$4:$Z$4,'Historical Metal Prices'!$L$10:$Z$10)</f>
        <v>0.22698898167436932</v>
      </c>
      <c r="G1618" s="77">
        <f t="shared" si="51"/>
        <v>36296.788055891193</v>
      </c>
    </row>
    <row r="1619" spans="1:7" ht="16" x14ac:dyDescent="0.2">
      <c r="A1619" s="79">
        <v>43931</v>
      </c>
      <c r="B1619" s="77">
        <v>29582</v>
      </c>
      <c r="C1619" s="78" t="s">
        <v>481</v>
      </c>
      <c r="E1619">
        <f t="shared" si="50"/>
        <v>2020</v>
      </c>
      <c r="F1619" s="57">
        <f>_xlfn.XLOOKUP(E1619,'Historical Metal Prices'!$L$4:$Z$4,'Historical Metal Prices'!$L$10:$Z$10)</f>
        <v>0.22698898167436932</v>
      </c>
      <c r="G1619" s="77">
        <f t="shared" si="51"/>
        <v>36296.788055891193</v>
      </c>
    </row>
    <row r="1620" spans="1:7" x14ac:dyDescent="0.2">
      <c r="A1620" s="79">
        <v>43930</v>
      </c>
      <c r="B1620" s="77">
        <v>29582</v>
      </c>
      <c r="C1620" s="77">
        <v>30000</v>
      </c>
      <c r="E1620">
        <f t="shared" si="50"/>
        <v>2020</v>
      </c>
      <c r="F1620" s="57">
        <f>_xlfn.XLOOKUP(E1620,'Historical Metal Prices'!$L$4:$Z$4,'Historical Metal Prices'!$L$10:$Z$10)</f>
        <v>0.22698898167436932</v>
      </c>
      <c r="G1620" s="77">
        <f t="shared" si="51"/>
        <v>36296.788055891193</v>
      </c>
    </row>
    <row r="1621" spans="1:7" x14ac:dyDescent="0.2">
      <c r="A1621" s="79">
        <v>43929</v>
      </c>
      <c r="B1621" s="77">
        <v>29582</v>
      </c>
      <c r="C1621" s="77">
        <v>30000</v>
      </c>
      <c r="E1621">
        <f t="shared" si="50"/>
        <v>2020</v>
      </c>
      <c r="F1621" s="57">
        <f>_xlfn.XLOOKUP(E1621,'Historical Metal Prices'!$L$4:$Z$4,'Historical Metal Prices'!$L$10:$Z$10)</f>
        <v>0.22698898167436932</v>
      </c>
      <c r="G1621" s="77">
        <f t="shared" si="51"/>
        <v>36296.788055891193</v>
      </c>
    </row>
    <row r="1622" spans="1:7" x14ac:dyDescent="0.2">
      <c r="A1622" s="79">
        <v>43928</v>
      </c>
      <c r="B1622" s="77">
        <v>29560</v>
      </c>
      <c r="C1622" s="77">
        <v>30000</v>
      </c>
      <c r="E1622">
        <f t="shared" si="50"/>
        <v>2020</v>
      </c>
      <c r="F1622" s="57">
        <f>_xlfn.XLOOKUP(E1622,'Historical Metal Prices'!$L$4:$Z$4,'Historical Metal Prices'!$L$10:$Z$10)</f>
        <v>0.22698898167436932</v>
      </c>
      <c r="G1622" s="77">
        <f t="shared" si="51"/>
        <v>36269.794298294357</v>
      </c>
    </row>
    <row r="1623" spans="1:7" x14ac:dyDescent="0.2">
      <c r="A1623" s="79">
        <v>43927</v>
      </c>
      <c r="B1623" s="77">
        <v>29560</v>
      </c>
      <c r="C1623" s="77">
        <v>30000</v>
      </c>
      <c r="E1623">
        <f t="shared" si="50"/>
        <v>2020</v>
      </c>
      <c r="F1623" s="57">
        <f>_xlfn.XLOOKUP(E1623,'Historical Metal Prices'!$L$4:$Z$4,'Historical Metal Prices'!$L$10:$Z$10)</f>
        <v>0.22698898167436932</v>
      </c>
      <c r="G1623" s="77">
        <f t="shared" si="51"/>
        <v>36269.794298294357</v>
      </c>
    </row>
    <row r="1624" spans="1:7" x14ac:dyDescent="0.2">
      <c r="A1624" s="79">
        <v>43924</v>
      </c>
      <c r="B1624" s="77">
        <v>29570.5</v>
      </c>
      <c r="C1624" s="77">
        <v>30000</v>
      </c>
      <c r="E1624">
        <f t="shared" si="50"/>
        <v>2020</v>
      </c>
      <c r="F1624" s="57">
        <f>_xlfn.XLOOKUP(E1624,'Historical Metal Prices'!$L$4:$Z$4,'Historical Metal Prices'!$L$10:$Z$10)</f>
        <v>0.22698898167436932</v>
      </c>
      <c r="G1624" s="77">
        <f t="shared" si="51"/>
        <v>36282.677682601941</v>
      </c>
    </row>
    <row r="1625" spans="1:7" x14ac:dyDescent="0.2">
      <c r="A1625" s="79">
        <v>43923</v>
      </c>
      <c r="B1625" s="77">
        <v>29570.5</v>
      </c>
      <c r="C1625" s="77">
        <v>30000</v>
      </c>
      <c r="E1625">
        <f t="shared" si="50"/>
        <v>2020</v>
      </c>
      <c r="F1625" s="57">
        <f>_xlfn.XLOOKUP(E1625,'Historical Metal Prices'!$L$4:$Z$4,'Historical Metal Prices'!$L$10:$Z$10)</f>
        <v>0.22698898167436932</v>
      </c>
      <c r="G1625" s="77">
        <f t="shared" si="51"/>
        <v>36282.677682601941</v>
      </c>
    </row>
    <row r="1626" spans="1:7" x14ac:dyDescent="0.2">
      <c r="A1626" s="79">
        <v>43922</v>
      </c>
      <c r="B1626" s="77">
        <v>29560</v>
      </c>
      <c r="C1626" s="77">
        <v>30000</v>
      </c>
      <c r="E1626">
        <f t="shared" si="50"/>
        <v>2020</v>
      </c>
      <c r="F1626" s="57">
        <f>_xlfn.XLOOKUP(E1626,'Historical Metal Prices'!$L$4:$Z$4,'Historical Metal Prices'!$L$10:$Z$10)</f>
        <v>0.22698898167436932</v>
      </c>
      <c r="G1626" s="77">
        <f t="shared" si="51"/>
        <v>36269.794298294357</v>
      </c>
    </row>
    <row r="1627" spans="1:7" x14ac:dyDescent="0.2">
      <c r="A1627" s="79">
        <v>43921</v>
      </c>
      <c r="B1627" s="77">
        <v>29560.5</v>
      </c>
      <c r="C1627" s="77">
        <v>30000</v>
      </c>
      <c r="E1627">
        <f t="shared" si="50"/>
        <v>2020</v>
      </c>
      <c r="F1627" s="57">
        <f>_xlfn.XLOOKUP(E1627,'Historical Metal Prices'!$L$4:$Z$4,'Historical Metal Prices'!$L$10:$Z$10)</f>
        <v>0.22698898167436932</v>
      </c>
      <c r="G1627" s="77">
        <f t="shared" si="51"/>
        <v>36270.407792785198</v>
      </c>
    </row>
    <row r="1628" spans="1:7" x14ac:dyDescent="0.2">
      <c r="A1628" s="79">
        <v>43920</v>
      </c>
      <c r="B1628" s="77">
        <v>29555</v>
      </c>
      <c r="C1628" s="77">
        <v>30000</v>
      </c>
      <c r="E1628">
        <f t="shared" si="50"/>
        <v>2020</v>
      </c>
      <c r="F1628" s="57">
        <f>_xlfn.XLOOKUP(E1628,'Historical Metal Prices'!$L$4:$Z$4,'Historical Metal Prices'!$L$10:$Z$10)</f>
        <v>0.22698898167436932</v>
      </c>
      <c r="G1628" s="77">
        <f t="shared" si="51"/>
        <v>36263.659353385985</v>
      </c>
    </row>
    <row r="1629" spans="1:7" x14ac:dyDescent="0.2">
      <c r="A1629" s="79">
        <v>43917</v>
      </c>
      <c r="B1629" s="77">
        <v>29571</v>
      </c>
      <c r="C1629" s="77">
        <v>30000</v>
      </c>
      <c r="E1629">
        <f t="shared" si="50"/>
        <v>2020</v>
      </c>
      <c r="F1629" s="57">
        <f>_xlfn.XLOOKUP(E1629,'Historical Metal Prices'!$L$4:$Z$4,'Historical Metal Prices'!$L$10:$Z$10)</f>
        <v>0.22698898167436932</v>
      </c>
      <c r="G1629" s="77">
        <f t="shared" si="51"/>
        <v>36283.291177092775</v>
      </c>
    </row>
    <row r="1630" spans="1:7" x14ac:dyDescent="0.2">
      <c r="A1630" s="79">
        <v>43916</v>
      </c>
      <c r="B1630" s="77">
        <v>29565.5</v>
      </c>
      <c r="C1630" s="77">
        <v>30000</v>
      </c>
      <c r="E1630">
        <f t="shared" si="50"/>
        <v>2020</v>
      </c>
      <c r="F1630" s="57">
        <f>_xlfn.XLOOKUP(E1630,'Historical Metal Prices'!$L$4:$Z$4,'Historical Metal Prices'!$L$10:$Z$10)</f>
        <v>0.22698898167436932</v>
      </c>
      <c r="G1630" s="77">
        <f t="shared" si="51"/>
        <v>36276.54273769357</v>
      </c>
    </row>
    <row r="1631" spans="1:7" x14ac:dyDescent="0.2">
      <c r="A1631" s="79">
        <v>43915</v>
      </c>
      <c r="B1631" s="77">
        <v>29555</v>
      </c>
      <c r="C1631" s="77">
        <v>30000</v>
      </c>
      <c r="E1631">
        <f t="shared" si="50"/>
        <v>2020</v>
      </c>
      <c r="F1631" s="57">
        <f>_xlfn.XLOOKUP(E1631,'Historical Metal Prices'!$L$4:$Z$4,'Historical Metal Prices'!$L$10:$Z$10)</f>
        <v>0.22698898167436932</v>
      </c>
      <c r="G1631" s="77">
        <f t="shared" si="51"/>
        <v>36263.659353385985</v>
      </c>
    </row>
    <row r="1632" spans="1:7" x14ac:dyDescent="0.2">
      <c r="A1632" s="79">
        <v>43914</v>
      </c>
      <c r="B1632" s="77">
        <v>29555</v>
      </c>
      <c r="C1632" s="77">
        <v>30000</v>
      </c>
      <c r="E1632">
        <f t="shared" si="50"/>
        <v>2020</v>
      </c>
      <c r="F1632" s="57">
        <f>_xlfn.XLOOKUP(E1632,'Historical Metal Prices'!$L$4:$Z$4,'Historical Metal Prices'!$L$10:$Z$10)</f>
        <v>0.22698898167436932</v>
      </c>
      <c r="G1632" s="77">
        <f t="shared" si="51"/>
        <v>36263.659353385985</v>
      </c>
    </row>
    <row r="1633" spans="1:7" x14ac:dyDescent="0.2">
      <c r="A1633" s="79">
        <v>43913</v>
      </c>
      <c r="B1633" s="77">
        <v>29555</v>
      </c>
      <c r="C1633" s="77">
        <v>30000</v>
      </c>
      <c r="E1633">
        <f t="shared" si="50"/>
        <v>2020</v>
      </c>
      <c r="F1633" s="57">
        <f>_xlfn.XLOOKUP(E1633,'Historical Metal Prices'!$L$4:$Z$4,'Historical Metal Prices'!$L$10:$Z$10)</f>
        <v>0.22698898167436932</v>
      </c>
      <c r="G1633" s="77">
        <f t="shared" si="51"/>
        <v>36263.659353385985</v>
      </c>
    </row>
    <row r="1634" spans="1:7" x14ac:dyDescent="0.2">
      <c r="A1634" s="79">
        <v>43910</v>
      </c>
      <c r="B1634" s="77">
        <v>29571</v>
      </c>
      <c r="C1634" s="77">
        <v>30000</v>
      </c>
      <c r="E1634">
        <f t="shared" si="50"/>
        <v>2020</v>
      </c>
      <c r="F1634" s="57">
        <f>_xlfn.XLOOKUP(E1634,'Historical Metal Prices'!$L$4:$Z$4,'Historical Metal Prices'!$L$10:$Z$10)</f>
        <v>0.22698898167436932</v>
      </c>
      <c r="G1634" s="77">
        <f t="shared" si="51"/>
        <v>36283.291177092775</v>
      </c>
    </row>
    <row r="1635" spans="1:7" x14ac:dyDescent="0.2">
      <c r="A1635" s="79">
        <v>43909</v>
      </c>
      <c r="B1635" s="77">
        <v>29566</v>
      </c>
      <c r="C1635" s="77">
        <v>30000</v>
      </c>
      <c r="E1635">
        <f t="shared" si="50"/>
        <v>2020</v>
      </c>
      <c r="F1635" s="57">
        <f>_xlfn.XLOOKUP(E1635,'Historical Metal Prices'!$L$4:$Z$4,'Historical Metal Prices'!$L$10:$Z$10)</f>
        <v>0.22698898167436932</v>
      </c>
      <c r="G1635" s="77">
        <f t="shared" si="51"/>
        <v>36277.156232184403</v>
      </c>
    </row>
    <row r="1636" spans="1:7" x14ac:dyDescent="0.2">
      <c r="A1636" s="79">
        <v>43908</v>
      </c>
      <c r="B1636" s="77">
        <v>29555</v>
      </c>
      <c r="C1636" s="77">
        <v>30000</v>
      </c>
      <c r="E1636">
        <f t="shared" si="50"/>
        <v>2020</v>
      </c>
      <c r="F1636" s="57">
        <f>_xlfn.XLOOKUP(E1636,'Historical Metal Prices'!$L$4:$Z$4,'Historical Metal Prices'!$L$10:$Z$10)</f>
        <v>0.22698898167436932</v>
      </c>
      <c r="G1636" s="77">
        <f t="shared" si="51"/>
        <v>36263.659353385985</v>
      </c>
    </row>
    <row r="1637" spans="1:7" x14ac:dyDescent="0.2">
      <c r="A1637" s="79">
        <v>43907</v>
      </c>
      <c r="B1637" s="77">
        <v>29555</v>
      </c>
      <c r="C1637" s="77">
        <v>30000</v>
      </c>
      <c r="E1637">
        <f t="shared" si="50"/>
        <v>2020</v>
      </c>
      <c r="F1637" s="57">
        <f>_xlfn.XLOOKUP(E1637,'Historical Metal Prices'!$L$4:$Z$4,'Historical Metal Prices'!$L$10:$Z$10)</f>
        <v>0.22698898167436932</v>
      </c>
      <c r="G1637" s="77">
        <f t="shared" si="51"/>
        <v>36263.659353385985</v>
      </c>
    </row>
    <row r="1638" spans="1:7" x14ac:dyDescent="0.2">
      <c r="A1638" s="79">
        <v>43906</v>
      </c>
      <c r="B1638" s="77">
        <v>31655</v>
      </c>
      <c r="C1638" s="77">
        <v>29500</v>
      </c>
      <c r="E1638">
        <f t="shared" si="50"/>
        <v>2020</v>
      </c>
      <c r="F1638" s="57">
        <f>_xlfn.XLOOKUP(E1638,'Historical Metal Prices'!$L$4:$Z$4,'Historical Metal Prices'!$L$10:$Z$10)</f>
        <v>0.22698898167436932</v>
      </c>
      <c r="G1638" s="77">
        <f t="shared" si="51"/>
        <v>38840.336214902163</v>
      </c>
    </row>
    <row r="1639" spans="1:7" x14ac:dyDescent="0.2">
      <c r="A1639" s="79">
        <v>43903</v>
      </c>
      <c r="B1639" s="77">
        <v>31671</v>
      </c>
      <c r="C1639" s="77">
        <v>32100</v>
      </c>
      <c r="E1639">
        <f t="shared" si="50"/>
        <v>2020</v>
      </c>
      <c r="F1639" s="57">
        <f>_xlfn.XLOOKUP(E1639,'Historical Metal Prices'!$L$4:$Z$4,'Historical Metal Prices'!$L$10:$Z$10)</f>
        <v>0.22698898167436932</v>
      </c>
      <c r="G1639" s="77">
        <f t="shared" si="51"/>
        <v>38859.968038608953</v>
      </c>
    </row>
    <row r="1640" spans="1:7" x14ac:dyDescent="0.2">
      <c r="A1640" s="79">
        <v>43902</v>
      </c>
      <c r="B1640" s="77">
        <v>31665</v>
      </c>
      <c r="C1640" s="77">
        <v>32100</v>
      </c>
      <c r="E1640">
        <f t="shared" si="50"/>
        <v>2020</v>
      </c>
      <c r="F1640" s="57">
        <f>_xlfn.XLOOKUP(E1640,'Historical Metal Prices'!$L$4:$Z$4,'Historical Metal Prices'!$L$10:$Z$10)</f>
        <v>0.22698898167436932</v>
      </c>
      <c r="G1640" s="77">
        <f t="shared" si="51"/>
        <v>38852.606104718907</v>
      </c>
    </row>
    <row r="1641" spans="1:7" x14ac:dyDescent="0.2">
      <c r="A1641" s="79">
        <v>43901</v>
      </c>
      <c r="B1641" s="77">
        <v>33054</v>
      </c>
      <c r="C1641" s="77">
        <v>33500</v>
      </c>
      <c r="E1641">
        <f t="shared" si="50"/>
        <v>2020</v>
      </c>
      <c r="F1641" s="57">
        <f>_xlfn.XLOOKUP(E1641,'Historical Metal Prices'!$L$4:$Z$4,'Historical Metal Prices'!$L$10:$Z$10)</f>
        <v>0.22698898167436932</v>
      </c>
      <c r="G1641" s="77">
        <f t="shared" si="51"/>
        <v>40556.893800264603</v>
      </c>
    </row>
    <row r="1642" spans="1:7" x14ac:dyDescent="0.2">
      <c r="A1642" s="79">
        <v>43900</v>
      </c>
      <c r="B1642" s="77">
        <v>33054</v>
      </c>
      <c r="C1642" s="77">
        <v>33500</v>
      </c>
      <c r="E1642">
        <f t="shared" si="50"/>
        <v>2020</v>
      </c>
      <c r="F1642" s="57">
        <f>_xlfn.XLOOKUP(E1642,'Historical Metal Prices'!$L$4:$Z$4,'Historical Metal Prices'!$L$10:$Z$10)</f>
        <v>0.22698898167436932</v>
      </c>
      <c r="G1642" s="77">
        <f t="shared" si="51"/>
        <v>40556.893800264603</v>
      </c>
    </row>
    <row r="1643" spans="1:7" x14ac:dyDescent="0.2">
      <c r="A1643" s="79">
        <v>43899</v>
      </c>
      <c r="B1643" s="77">
        <v>33054.5</v>
      </c>
      <c r="C1643" s="77">
        <v>33500</v>
      </c>
      <c r="E1643">
        <f t="shared" si="50"/>
        <v>2020</v>
      </c>
      <c r="F1643" s="57">
        <f>_xlfn.XLOOKUP(E1643,'Historical Metal Prices'!$L$4:$Z$4,'Historical Metal Prices'!$L$10:$Z$10)</f>
        <v>0.22698898167436932</v>
      </c>
      <c r="G1643" s="77">
        <f t="shared" si="51"/>
        <v>40557.507294755444</v>
      </c>
    </row>
    <row r="1644" spans="1:7" x14ac:dyDescent="0.2">
      <c r="A1644" s="79">
        <v>43896</v>
      </c>
      <c r="B1644" s="77">
        <v>33071</v>
      </c>
      <c r="C1644" s="77">
        <v>33500</v>
      </c>
      <c r="E1644">
        <f t="shared" si="50"/>
        <v>2020</v>
      </c>
      <c r="F1644" s="57">
        <f>_xlfn.XLOOKUP(E1644,'Historical Metal Prices'!$L$4:$Z$4,'Historical Metal Prices'!$L$10:$Z$10)</f>
        <v>0.22698898167436932</v>
      </c>
      <c r="G1644" s="77">
        <f t="shared" si="51"/>
        <v>40577.752612953067</v>
      </c>
    </row>
    <row r="1645" spans="1:7" x14ac:dyDescent="0.2">
      <c r="A1645" s="79">
        <v>43895</v>
      </c>
      <c r="B1645" s="77">
        <v>33065.5</v>
      </c>
      <c r="C1645" s="77">
        <v>33500</v>
      </c>
      <c r="E1645">
        <f t="shared" si="50"/>
        <v>2020</v>
      </c>
      <c r="F1645" s="57">
        <f>_xlfn.XLOOKUP(E1645,'Historical Metal Prices'!$L$4:$Z$4,'Historical Metal Prices'!$L$10:$Z$10)</f>
        <v>0.22698898167436932</v>
      </c>
      <c r="G1645" s="77">
        <f t="shared" si="51"/>
        <v>40571.004173553862</v>
      </c>
    </row>
    <row r="1646" spans="1:7" x14ac:dyDescent="0.2">
      <c r="A1646" s="79">
        <v>43894</v>
      </c>
      <c r="B1646" s="77">
        <v>33055</v>
      </c>
      <c r="C1646" s="77">
        <v>33500</v>
      </c>
      <c r="E1646">
        <f t="shared" si="50"/>
        <v>2020</v>
      </c>
      <c r="F1646" s="57">
        <f>_xlfn.XLOOKUP(E1646,'Historical Metal Prices'!$L$4:$Z$4,'Historical Metal Prices'!$L$10:$Z$10)</f>
        <v>0.22698898167436932</v>
      </c>
      <c r="G1646" s="77">
        <f t="shared" si="51"/>
        <v>40558.120789246277</v>
      </c>
    </row>
    <row r="1647" spans="1:7" x14ac:dyDescent="0.2">
      <c r="A1647" s="79">
        <v>43893</v>
      </c>
      <c r="B1647" s="77">
        <v>33055</v>
      </c>
      <c r="C1647" s="77">
        <v>33500</v>
      </c>
      <c r="E1647">
        <f t="shared" si="50"/>
        <v>2020</v>
      </c>
      <c r="F1647" s="57">
        <f>_xlfn.XLOOKUP(E1647,'Historical Metal Prices'!$L$4:$Z$4,'Historical Metal Prices'!$L$10:$Z$10)</f>
        <v>0.22698898167436932</v>
      </c>
      <c r="G1647" s="77">
        <f t="shared" si="51"/>
        <v>40558.120789246277</v>
      </c>
    </row>
    <row r="1648" spans="1:7" x14ac:dyDescent="0.2">
      <c r="A1648" s="79">
        <v>43892</v>
      </c>
      <c r="B1648" s="77">
        <v>33055</v>
      </c>
      <c r="C1648" s="77">
        <v>33500</v>
      </c>
      <c r="E1648">
        <f t="shared" si="50"/>
        <v>2020</v>
      </c>
      <c r="F1648" s="57">
        <f>_xlfn.XLOOKUP(E1648,'Historical Metal Prices'!$L$4:$Z$4,'Historical Metal Prices'!$L$10:$Z$10)</f>
        <v>0.22698898167436932</v>
      </c>
      <c r="G1648" s="77">
        <f t="shared" si="51"/>
        <v>40558.120789246277</v>
      </c>
    </row>
    <row r="1649" spans="1:7" x14ac:dyDescent="0.2">
      <c r="A1649" s="79">
        <v>43889</v>
      </c>
      <c r="B1649" s="77">
        <v>33076.5</v>
      </c>
      <c r="C1649" s="77">
        <v>33500</v>
      </c>
      <c r="E1649">
        <f t="shared" si="50"/>
        <v>2020</v>
      </c>
      <c r="F1649" s="57">
        <f>_xlfn.XLOOKUP(E1649,'Historical Metal Prices'!$L$4:$Z$4,'Historical Metal Prices'!$L$10:$Z$10)</f>
        <v>0.22698898167436932</v>
      </c>
      <c r="G1649" s="77">
        <f t="shared" si="51"/>
        <v>40584.50105235228</v>
      </c>
    </row>
    <row r="1650" spans="1:7" x14ac:dyDescent="0.2">
      <c r="A1650" s="79">
        <v>43888</v>
      </c>
      <c r="B1650" s="77">
        <v>33077</v>
      </c>
      <c r="C1650" s="77">
        <v>33500</v>
      </c>
      <c r="E1650">
        <f t="shared" si="50"/>
        <v>2020</v>
      </c>
      <c r="F1650" s="57">
        <f>_xlfn.XLOOKUP(E1650,'Historical Metal Prices'!$L$4:$Z$4,'Historical Metal Prices'!$L$10:$Z$10)</f>
        <v>0.22698898167436932</v>
      </c>
      <c r="G1650" s="77">
        <f t="shared" si="51"/>
        <v>40585.114546843113</v>
      </c>
    </row>
    <row r="1651" spans="1:7" x14ac:dyDescent="0.2">
      <c r="A1651" s="79">
        <v>43887</v>
      </c>
      <c r="B1651" s="77">
        <v>33066.5</v>
      </c>
      <c r="C1651" s="77">
        <v>33500</v>
      </c>
      <c r="E1651">
        <f t="shared" si="50"/>
        <v>2020</v>
      </c>
      <c r="F1651" s="57">
        <f>_xlfn.XLOOKUP(E1651,'Historical Metal Prices'!$L$4:$Z$4,'Historical Metal Prices'!$L$10:$Z$10)</f>
        <v>0.22698898167436932</v>
      </c>
      <c r="G1651" s="77">
        <f t="shared" si="51"/>
        <v>40572.231162535536</v>
      </c>
    </row>
    <row r="1652" spans="1:7" x14ac:dyDescent="0.2">
      <c r="A1652" s="79">
        <v>43886</v>
      </c>
      <c r="B1652" s="77">
        <v>33311.5</v>
      </c>
      <c r="C1652" s="77">
        <v>34000</v>
      </c>
      <c r="E1652">
        <f t="shared" si="50"/>
        <v>2020</v>
      </c>
      <c r="F1652" s="57">
        <f>_xlfn.XLOOKUP(E1652,'Historical Metal Prices'!$L$4:$Z$4,'Historical Metal Prices'!$L$10:$Z$10)</f>
        <v>0.22698898167436932</v>
      </c>
      <c r="G1652" s="77">
        <f t="shared" si="51"/>
        <v>40872.843463045756</v>
      </c>
    </row>
    <row r="1653" spans="1:7" x14ac:dyDescent="0.2">
      <c r="A1653" s="79">
        <v>43885</v>
      </c>
      <c r="B1653" s="77">
        <v>33306</v>
      </c>
      <c r="C1653" s="77">
        <v>34000</v>
      </c>
      <c r="E1653">
        <f t="shared" si="50"/>
        <v>2020</v>
      </c>
      <c r="F1653" s="57">
        <f>_xlfn.XLOOKUP(E1653,'Historical Metal Prices'!$L$4:$Z$4,'Historical Metal Prices'!$L$10:$Z$10)</f>
        <v>0.22698898167436932</v>
      </c>
      <c r="G1653" s="77">
        <f t="shared" si="51"/>
        <v>40866.095023646543</v>
      </c>
    </row>
    <row r="1654" spans="1:7" x14ac:dyDescent="0.2">
      <c r="A1654" s="79">
        <v>43882</v>
      </c>
      <c r="B1654" s="77">
        <v>33327.5</v>
      </c>
      <c r="C1654" s="77">
        <v>34000</v>
      </c>
      <c r="E1654">
        <f t="shared" si="50"/>
        <v>2020</v>
      </c>
      <c r="F1654" s="57">
        <f>_xlfn.XLOOKUP(E1654,'Historical Metal Prices'!$L$4:$Z$4,'Historical Metal Prices'!$L$10:$Z$10)</f>
        <v>0.22698898167436932</v>
      </c>
      <c r="G1654" s="77">
        <f t="shared" si="51"/>
        <v>40892.475286752546</v>
      </c>
    </row>
    <row r="1655" spans="1:7" x14ac:dyDescent="0.2">
      <c r="A1655" s="79">
        <v>43881</v>
      </c>
      <c r="B1655" s="77">
        <v>33326.5</v>
      </c>
      <c r="C1655" s="77">
        <v>34000</v>
      </c>
      <c r="E1655">
        <f t="shared" si="50"/>
        <v>2020</v>
      </c>
      <c r="F1655" s="57">
        <f>_xlfn.XLOOKUP(E1655,'Historical Metal Prices'!$L$4:$Z$4,'Historical Metal Prices'!$L$10:$Z$10)</f>
        <v>0.22698898167436932</v>
      </c>
      <c r="G1655" s="77">
        <f t="shared" si="51"/>
        <v>40891.248297770871</v>
      </c>
    </row>
    <row r="1656" spans="1:7" x14ac:dyDescent="0.2">
      <c r="A1656" s="79">
        <v>43880</v>
      </c>
      <c r="B1656" s="77">
        <v>33315</v>
      </c>
      <c r="C1656" s="77">
        <v>34000</v>
      </c>
      <c r="E1656">
        <f t="shared" si="50"/>
        <v>2020</v>
      </c>
      <c r="F1656" s="57">
        <f>_xlfn.XLOOKUP(E1656,'Historical Metal Prices'!$L$4:$Z$4,'Historical Metal Prices'!$L$10:$Z$10)</f>
        <v>0.22698898167436932</v>
      </c>
      <c r="G1656" s="77">
        <f t="shared" si="51"/>
        <v>40877.137924481613</v>
      </c>
    </row>
    <row r="1657" spans="1:7" x14ac:dyDescent="0.2">
      <c r="A1657" s="79">
        <v>43879</v>
      </c>
      <c r="B1657" s="77">
        <v>33313.5</v>
      </c>
      <c r="C1657" s="77">
        <v>34000</v>
      </c>
      <c r="E1657">
        <f t="shared" si="50"/>
        <v>2020</v>
      </c>
      <c r="F1657" s="57">
        <f>_xlfn.XLOOKUP(E1657,'Historical Metal Prices'!$L$4:$Z$4,'Historical Metal Prices'!$L$10:$Z$10)</f>
        <v>0.22698898167436932</v>
      </c>
      <c r="G1657" s="77">
        <f t="shared" si="51"/>
        <v>40875.297441009105</v>
      </c>
    </row>
    <row r="1658" spans="1:7" x14ac:dyDescent="0.2">
      <c r="A1658" s="79">
        <v>43878</v>
      </c>
      <c r="B1658" s="77">
        <v>33308.5</v>
      </c>
      <c r="C1658" s="77">
        <v>34000</v>
      </c>
      <c r="E1658">
        <f t="shared" si="50"/>
        <v>2020</v>
      </c>
      <c r="F1658" s="57">
        <f>_xlfn.XLOOKUP(E1658,'Historical Metal Prices'!$L$4:$Z$4,'Historical Metal Prices'!$L$10:$Z$10)</f>
        <v>0.22698898167436932</v>
      </c>
      <c r="G1658" s="77">
        <f t="shared" si="51"/>
        <v>40869.162496100733</v>
      </c>
    </row>
    <row r="1659" spans="1:7" x14ac:dyDescent="0.2">
      <c r="A1659" s="79">
        <v>43875</v>
      </c>
      <c r="B1659" s="77">
        <v>33322.5</v>
      </c>
      <c r="C1659" s="77">
        <v>34000</v>
      </c>
      <c r="E1659">
        <f t="shared" si="50"/>
        <v>2020</v>
      </c>
      <c r="F1659" s="57">
        <f>_xlfn.XLOOKUP(E1659,'Historical Metal Prices'!$L$4:$Z$4,'Historical Metal Prices'!$L$10:$Z$10)</f>
        <v>0.22698898167436932</v>
      </c>
      <c r="G1659" s="77">
        <f t="shared" si="51"/>
        <v>40886.340341844174</v>
      </c>
    </row>
    <row r="1660" spans="1:7" x14ac:dyDescent="0.2">
      <c r="A1660" s="79">
        <v>43874</v>
      </c>
      <c r="B1660" s="77">
        <v>33327.5</v>
      </c>
      <c r="C1660" s="77">
        <v>34000</v>
      </c>
      <c r="E1660">
        <f t="shared" si="50"/>
        <v>2020</v>
      </c>
      <c r="F1660" s="57">
        <f>_xlfn.XLOOKUP(E1660,'Historical Metal Prices'!$L$4:$Z$4,'Historical Metal Prices'!$L$10:$Z$10)</f>
        <v>0.22698898167436932</v>
      </c>
      <c r="G1660" s="77">
        <f t="shared" si="51"/>
        <v>40892.475286752546</v>
      </c>
    </row>
    <row r="1661" spans="1:7" x14ac:dyDescent="0.2">
      <c r="A1661" s="79">
        <v>43873</v>
      </c>
      <c r="B1661" s="77">
        <v>33315.5</v>
      </c>
      <c r="C1661" s="77">
        <v>34000</v>
      </c>
      <c r="E1661">
        <f t="shared" si="50"/>
        <v>2020</v>
      </c>
      <c r="F1661" s="57">
        <f>_xlfn.XLOOKUP(E1661,'Historical Metal Prices'!$L$4:$Z$4,'Historical Metal Prices'!$L$10:$Z$10)</f>
        <v>0.22698898167436932</v>
      </c>
      <c r="G1661" s="77">
        <f t="shared" si="51"/>
        <v>40877.751418972453</v>
      </c>
    </row>
    <row r="1662" spans="1:7" x14ac:dyDescent="0.2">
      <c r="A1662" s="79">
        <v>43872</v>
      </c>
      <c r="B1662" s="77">
        <v>33815.5</v>
      </c>
      <c r="C1662" s="77">
        <v>34500</v>
      </c>
      <c r="E1662">
        <f t="shared" si="50"/>
        <v>2020</v>
      </c>
      <c r="F1662" s="57">
        <f>_xlfn.XLOOKUP(E1662,'Historical Metal Prices'!$L$4:$Z$4,'Historical Metal Prices'!$L$10:$Z$10)</f>
        <v>0.22698898167436932</v>
      </c>
      <c r="G1662" s="77">
        <f t="shared" si="51"/>
        <v>41491.245909809637</v>
      </c>
    </row>
    <row r="1663" spans="1:7" x14ac:dyDescent="0.2">
      <c r="A1663" s="79">
        <v>43871</v>
      </c>
      <c r="B1663" s="77">
        <v>33810.5</v>
      </c>
      <c r="C1663" s="77">
        <v>34500</v>
      </c>
      <c r="E1663">
        <f t="shared" si="50"/>
        <v>2020</v>
      </c>
      <c r="F1663" s="57">
        <f>_xlfn.XLOOKUP(E1663,'Historical Metal Prices'!$L$4:$Z$4,'Historical Metal Prices'!$L$10:$Z$10)</f>
        <v>0.22698898167436932</v>
      </c>
      <c r="G1663" s="77">
        <f t="shared" si="51"/>
        <v>41485.110964901265</v>
      </c>
    </row>
    <row r="1664" spans="1:7" x14ac:dyDescent="0.2">
      <c r="A1664" s="79">
        <v>43868</v>
      </c>
      <c r="B1664" s="77">
        <v>34073.5</v>
      </c>
      <c r="C1664" s="77">
        <v>34750</v>
      </c>
      <c r="E1664">
        <f t="shared" si="50"/>
        <v>2020</v>
      </c>
      <c r="F1664" s="57">
        <f>_xlfn.XLOOKUP(E1664,'Historical Metal Prices'!$L$4:$Z$4,'Historical Metal Prices'!$L$10:$Z$10)</f>
        <v>0.22698898167436932</v>
      </c>
      <c r="G1664" s="77">
        <f t="shared" si="51"/>
        <v>41807.809067081624</v>
      </c>
    </row>
    <row r="1665" spans="1:7" x14ac:dyDescent="0.2">
      <c r="A1665" s="79">
        <v>43867</v>
      </c>
      <c r="B1665" s="77">
        <v>34072.5</v>
      </c>
      <c r="C1665" s="77">
        <v>34750</v>
      </c>
      <c r="E1665">
        <f t="shared" si="50"/>
        <v>2020</v>
      </c>
      <c r="F1665" s="57">
        <f>_xlfn.XLOOKUP(E1665,'Historical Metal Prices'!$L$4:$Z$4,'Historical Metal Prices'!$L$10:$Z$10)</f>
        <v>0.22698898167436932</v>
      </c>
      <c r="G1665" s="77">
        <f t="shared" si="51"/>
        <v>41806.582078099949</v>
      </c>
    </row>
    <row r="1666" spans="1:7" x14ac:dyDescent="0.2">
      <c r="A1666" s="79">
        <v>43866</v>
      </c>
      <c r="B1666" s="77">
        <v>34063.5</v>
      </c>
      <c r="C1666" s="77">
        <v>34750</v>
      </c>
      <c r="E1666">
        <f t="shared" si="50"/>
        <v>2020</v>
      </c>
      <c r="F1666" s="57">
        <f>_xlfn.XLOOKUP(E1666,'Historical Metal Prices'!$L$4:$Z$4,'Historical Metal Prices'!$L$10:$Z$10)</f>
        <v>0.22698898167436932</v>
      </c>
      <c r="G1666" s="77">
        <f t="shared" si="51"/>
        <v>41795.53917726488</v>
      </c>
    </row>
    <row r="1667" spans="1:7" x14ac:dyDescent="0.2">
      <c r="A1667" s="79">
        <v>43865</v>
      </c>
      <c r="B1667" s="77">
        <v>34058.5</v>
      </c>
      <c r="C1667" s="77">
        <v>35250</v>
      </c>
      <c r="E1667">
        <f t="shared" si="50"/>
        <v>2020</v>
      </c>
      <c r="F1667" s="57">
        <f>_xlfn.XLOOKUP(E1667,'Historical Metal Prices'!$L$4:$Z$4,'Historical Metal Prices'!$L$10:$Z$10)</f>
        <v>0.22698898167436932</v>
      </c>
      <c r="G1667" s="77">
        <f t="shared" si="51"/>
        <v>41789.404232356508</v>
      </c>
    </row>
    <row r="1668" spans="1:7" x14ac:dyDescent="0.2">
      <c r="A1668" s="79">
        <v>43864</v>
      </c>
      <c r="B1668" s="77">
        <v>34553.5</v>
      </c>
      <c r="C1668" s="77">
        <v>35250</v>
      </c>
      <c r="E1668">
        <f t="shared" si="50"/>
        <v>2020</v>
      </c>
      <c r="F1668" s="57">
        <f>_xlfn.XLOOKUP(E1668,'Historical Metal Prices'!$L$4:$Z$4,'Historical Metal Prices'!$L$10:$Z$10)</f>
        <v>0.22698898167436932</v>
      </c>
      <c r="G1668" s="77">
        <f t="shared" si="51"/>
        <v>42396.76377828532</v>
      </c>
    </row>
    <row r="1669" spans="1:7" x14ac:dyDescent="0.2">
      <c r="A1669" s="79">
        <v>43861</v>
      </c>
      <c r="B1669" s="77">
        <v>34570.5</v>
      </c>
      <c r="C1669" s="77">
        <v>35250</v>
      </c>
      <c r="E1669">
        <f t="shared" si="50"/>
        <v>2020</v>
      </c>
      <c r="F1669" s="57">
        <f>_xlfn.XLOOKUP(E1669,'Historical Metal Prices'!$L$4:$Z$4,'Historical Metal Prices'!$L$10:$Z$10)</f>
        <v>0.22698898167436932</v>
      </c>
      <c r="G1669" s="77">
        <f t="shared" si="51"/>
        <v>42417.622590973784</v>
      </c>
    </row>
    <row r="1670" spans="1:7" x14ac:dyDescent="0.2">
      <c r="A1670" s="79">
        <v>43860</v>
      </c>
      <c r="B1670" s="77">
        <v>32565.5</v>
      </c>
      <c r="C1670" s="77">
        <v>33000</v>
      </c>
      <c r="E1670">
        <f t="shared" si="50"/>
        <v>2020</v>
      </c>
      <c r="F1670" s="57">
        <f>_xlfn.XLOOKUP(E1670,'Historical Metal Prices'!$L$4:$Z$4,'Historical Metal Prices'!$L$10:$Z$10)</f>
        <v>0.22698898167436932</v>
      </c>
      <c r="G1670" s="77">
        <f t="shared" si="51"/>
        <v>39957.509682716671</v>
      </c>
    </row>
    <row r="1671" spans="1:7" x14ac:dyDescent="0.2">
      <c r="A1671" s="79">
        <v>43859</v>
      </c>
      <c r="B1671" s="77">
        <v>32555.5</v>
      </c>
      <c r="C1671" s="77">
        <v>33000</v>
      </c>
      <c r="E1671">
        <f t="shared" si="50"/>
        <v>2020</v>
      </c>
      <c r="F1671" s="57">
        <f>_xlfn.XLOOKUP(E1671,'Historical Metal Prices'!$L$4:$Z$4,'Historical Metal Prices'!$L$10:$Z$10)</f>
        <v>0.22698898167436932</v>
      </c>
      <c r="G1671" s="77">
        <f t="shared" si="51"/>
        <v>39945.239792899927</v>
      </c>
    </row>
    <row r="1672" spans="1:7" x14ac:dyDescent="0.2">
      <c r="A1672" s="79">
        <v>43858</v>
      </c>
      <c r="B1672" s="77">
        <v>32554.5</v>
      </c>
      <c r="C1672" s="77">
        <v>32750</v>
      </c>
      <c r="E1672">
        <f t="shared" si="50"/>
        <v>2020</v>
      </c>
      <c r="F1672" s="57">
        <f>_xlfn.XLOOKUP(E1672,'Historical Metal Prices'!$L$4:$Z$4,'Historical Metal Prices'!$L$10:$Z$10)</f>
        <v>0.22698898167436932</v>
      </c>
      <c r="G1672" s="77">
        <f t="shared" si="51"/>
        <v>39944.012803918253</v>
      </c>
    </row>
    <row r="1673" spans="1:7" x14ac:dyDescent="0.2">
      <c r="A1673" s="79">
        <v>43857</v>
      </c>
      <c r="B1673" s="77">
        <v>32053.5</v>
      </c>
      <c r="C1673" s="77">
        <v>32750</v>
      </c>
      <c r="E1673">
        <f t="shared" si="50"/>
        <v>2020</v>
      </c>
      <c r="F1673" s="57">
        <f>_xlfn.XLOOKUP(E1673,'Historical Metal Prices'!$L$4:$Z$4,'Historical Metal Prices'!$L$10:$Z$10)</f>
        <v>0.22698898167436932</v>
      </c>
      <c r="G1673" s="77">
        <f t="shared" si="51"/>
        <v>39329.291324099395</v>
      </c>
    </row>
    <row r="1674" spans="1:7" x14ac:dyDescent="0.2">
      <c r="A1674" s="79">
        <v>43854</v>
      </c>
      <c r="B1674" s="77">
        <v>32061.5</v>
      </c>
      <c r="C1674" s="77">
        <v>32750</v>
      </c>
      <c r="E1674">
        <f t="shared" si="50"/>
        <v>2020</v>
      </c>
      <c r="F1674" s="57">
        <f>_xlfn.XLOOKUP(E1674,'Historical Metal Prices'!$L$4:$Z$4,'Historical Metal Prices'!$L$10:$Z$10)</f>
        <v>0.22698898167436932</v>
      </c>
      <c r="G1674" s="77">
        <f t="shared" si="51"/>
        <v>39339.10723595279</v>
      </c>
    </row>
    <row r="1675" spans="1:7" x14ac:dyDescent="0.2">
      <c r="A1675" s="79">
        <v>43853</v>
      </c>
      <c r="B1675" s="77">
        <v>32060.5</v>
      </c>
      <c r="C1675" s="77">
        <v>32750</v>
      </c>
      <c r="E1675">
        <f t="shared" ref="E1675:E1738" si="52">YEAR(A1675)</f>
        <v>2020</v>
      </c>
      <c r="F1675" s="57">
        <f>_xlfn.XLOOKUP(E1675,'Historical Metal Prices'!$L$4:$Z$4,'Historical Metal Prices'!$L$10:$Z$10)</f>
        <v>0.22698898167436932</v>
      </c>
      <c r="G1675" s="77">
        <f t="shared" ref="G1675:G1738" si="53">IFERROR(B1675*(1+F1675),G1676)</f>
        <v>39337.880246971115</v>
      </c>
    </row>
    <row r="1676" spans="1:7" x14ac:dyDescent="0.2">
      <c r="A1676" s="79">
        <v>43852</v>
      </c>
      <c r="B1676" s="77">
        <v>32050.5</v>
      </c>
      <c r="C1676" s="77">
        <v>32500</v>
      </c>
      <c r="E1676">
        <f t="shared" si="52"/>
        <v>2020</v>
      </c>
      <c r="F1676" s="57">
        <f>_xlfn.XLOOKUP(E1676,'Historical Metal Prices'!$L$4:$Z$4,'Historical Metal Prices'!$L$10:$Z$10)</f>
        <v>0.22698898167436932</v>
      </c>
      <c r="G1676" s="77">
        <f t="shared" si="53"/>
        <v>39325.610357154372</v>
      </c>
    </row>
    <row r="1677" spans="1:7" x14ac:dyDescent="0.2">
      <c r="A1677" s="79">
        <v>43851</v>
      </c>
      <c r="B1677" s="77">
        <v>31799.5</v>
      </c>
      <c r="C1677" s="77">
        <v>32500</v>
      </c>
      <c r="E1677">
        <f t="shared" si="52"/>
        <v>2020</v>
      </c>
      <c r="F1677" s="57">
        <f>_xlfn.XLOOKUP(E1677,'Historical Metal Prices'!$L$4:$Z$4,'Historical Metal Prices'!$L$10:$Z$10)</f>
        <v>0.22698898167436932</v>
      </c>
      <c r="G1677" s="77">
        <f t="shared" si="53"/>
        <v>39017.636122754106</v>
      </c>
    </row>
    <row r="1678" spans="1:7" x14ac:dyDescent="0.2">
      <c r="A1678" s="79">
        <v>43850</v>
      </c>
      <c r="B1678" s="77">
        <v>31798.5</v>
      </c>
      <c r="C1678" s="77">
        <v>32500</v>
      </c>
      <c r="E1678">
        <f t="shared" si="52"/>
        <v>2020</v>
      </c>
      <c r="F1678" s="57">
        <f>_xlfn.XLOOKUP(E1678,'Historical Metal Prices'!$L$4:$Z$4,'Historical Metal Prices'!$L$10:$Z$10)</f>
        <v>0.22698898167436932</v>
      </c>
      <c r="G1678" s="77">
        <f t="shared" si="53"/>
        <v>39016.409133772431</v>
      </c>
    </row>
    <row r="1679" spans="1:7" x14ac:dyDescent="0.2">
      <c r="A1679" s="79">
        <v>43847</v>
      </c>
      <c r="B1679" s="77">
        <v>31806.5</v>
      </c>
      <c r="C1679" s="77">
        <v>32500</v>
      </c>
      <c r="E1679">
        <f t="shared" si="52"/>
        <v>2020</v>
      </c>
      <c r="F1679" s="57">
        <f>_xlfn.XLOOKUP(E1679,'Historical Metal Prices'!$L$4:$Z$4,'Historical Metal Prices'!$L$10:$Z$10)</f>
        <v>0.22698898167436932</v>
      </c>
      <c r="G1679" s="77">
        <f t="shared" si="53"/>
        <v>39026.225045625826</v>
      </c>
    </row>
    <row r="1680" spans="1:7" x14ac:dyDescent="0.2">
      <c r="A1680" s="79">
        <v>43846</v>
      </c>
      <c r="B1680" s="77">
        <v>32310.5</v>
      </c>
      <c r="C1680" s="77">
        <v>33000</v>
      </c>
      <c r="E1680">
        <f t="shared" si="52"/>
        <v>2020</v>
      </c>
      <c r="F1680" s="57">
        <f>_xlfn.XLOOKUP(E1680,'Historical Metal Prices'!$L$4:$Z$4,'Historical Metal Prices'!$L$10:$Z$10)</f>
        <v>0.22698898167436932</v>
      </c>
      <c r="G1680" s="77">
        <f t="shared" si="53"/>
        <v>39644.627492389707</v>
      </c>
    </row>
    <row r="1681" spans="1:7" x14ac:dyDescent="0.2">
      <c r="A1681" s="79">
        <v>43845</v>
      </c>
      <c r="B1681" s="77">
        <v>32295.5</v>
      </c>
      <c r="C1681" s="77">
        <v>33000</v>
      </c>
      <c r="E1681">
        <f t="shared" si="52"/>
        <v>2020</v>
      </c>
      <c r="F1681" s="57">
        <f>_xlfn.XLOOKUP(E1681,'Historical Metal Prices'!$L$4:$Z$4,'Historical Metal Prices'!$L$10:$Z$10)</f>
        <v>0.22698898167436932</v>
      </c>
      <c r="G1681" s="77">
        <f t="shared" si="53"/>
        <v>39626.222657664592</v>
      </c>
    </row>
    <row r="1682" spans="1:7" x14ac:dyDescent="0.2">
      <c r="A1682" s="79">
        <v>43844</v>
      </c>
      <c r="B1682" s="77">
        <v>32296</v>
      </c>
      <c r="C1682" s="77">
        <v>33000</v>
      </c>
      <c r="E1682">
        <f t="shared" si="52"/>
        <v>2020</v>
      </c>
      <c r="F1682" s="57">
        <f>_xlfn.XLOOKUP(E1682,'Historical Metal Prices'!$L$4:$Z$4,'Historical Metal Prices'!$L$10:$Z$10)</f>
        <v>0.22698898167436932</v>
      </c>
      <c r="G1682" s="77">
        <f t="shared" si="53"/>
        <v>39626.836152155433</v>
      </c>
    </row>
    <row r="1683" spans="1:7" x14ac:dyDescent="0.2">
      <c r="A1683" s="79">
        <v>43843</v>
      </c>
      <c r="B1683" s="77">
        <v>32291</v>
      </c>
      <c r="C1683" s="77">
        <v>33000</v>
      </c>
      <c r="E1683">
        <f t="shared" si="52"/>
        <v>2020</v>
      </c>
      <c r="F1683" s="57">
        <f>_xlfn.XLOOKUP(E1683,'Historical Metal Prices'!$L$4:$Z$4,'Historical Metal Prices'!$L$10:$Z$10)</f>
        <v>0.22698898167436932</v>
      </c>
      <c r="G1683" s="77">
        <f t="shared" si="53"/>
        <v>39620.701207247061</v>
      </c>
    </row>
    <row r="1684" spans="1:7" x14ac:dyDescent="0.2">
      <c r="A1684" s="79">
        <v>43840</v>
      </c>
      <c r="B1684" s="77">
        <v>32312.5</v>
      </c>
      <c r="C1684" s="77">
        <v>33000</v>
      </c>
      <c r="E1684">
        <f t="shared" si="52"/>
        <v>2020</v>
      </c>
      <c r="F1684" s="57">
        <f>_xlfn.XLOOKUP(E1684,'Historical Metal Prices'!$L$4:$Z$4,'Historical Metal Prices'!$L$10:$Z$10)</f>
        <v>0.22698898167436932</v>
      </c>
      <c r="G1684" s="77">
        <f t="shared" si="53"/>
        <v>39647.081470353056</v>
      </c>
    </row>
    <row r="1685" spans="1:7" x14ac:dyDescent="0.2">
      <c r="A1685" s="79">
        <v>43839</v>
      </c>
      <c r="B1685" s="77">
        <v>32557</v>
      </c>
      <c r="C1685" s="77">
        <v>33500</v>
      </c>
      <c r="E1685">
        <f t="shared" si="52"/>
        <v>2020</v>
      </c>
      <c r="F1685" s="57">
        <f>_xlfn.XLOOKUP(E1685,'Historical Metal Prices'!$L$4:$Z$4,'Historical Metal Prices'!$L$10:$Z$10)</f>
        <v>0.22698898167436932</v>
      </c>
      <c r="G1685" s="77">
        <f t="shared" si="53"/>
        <v>39947.080276372442</v>
      </c>
    </row>
    <row r="1686" spans="1:7" x14ac:dyDescent="0.2">
      <c r="A1686" s="79">
        <v>43838</v>
      </c>
      <c r="B1686" s="77">
        <v>31295.5</v>
      </c>
      <c r="C1686" s="77">
        <v>32000</v>
      </c>
      <c r="E1686">
        <f t="shared" si="52"/>
        <v>2020</v>
      </c>
      <c r="F1686" s="57">
        <f>_xlfn.XLOOKUP(E1686,'Historical Metal Prices'!$L$4:$Z$4,'Historical Metal Prices'!$L$10:$Z$10)</f>
        <v>0.22698898167436932</v>
      </c>
      <c r="G1686" s="77">
        <f t="shared" si="53"/>
        <v>38399.233675990225</v>
      </c>
    </row>
    <row r="1687" spans="1:7" x14ac:dyDescent="0.2">
      <c r="A1687" s="79">
        <v>43837</v>
      </c>
      <c r="B1687" s="77">
        <v>31545.5</v>
      </c>
      <c r="C1687" s="77">
        <v>32500</v>
      </c>
      <c r="E1687">
        <f t="shared" si="52"/>
        <v>2020</v>
      </c>
      <c r="F1687" s="57">
        <f>_xlfn.XLOOKUP(E1687,'Historical Metal Prices'!$L$4:$Z$4,'Historical Metal Prices'!$L$10:$Z$10)</f>
        <v>0.22698898167436932</v>
      </c>
      <c r="G1687" s="77">
        <f t="shared" si="53"/>
        <v>38705.980921408816</v>
      </c>
    </row>
    <row r="1688" spans="1:7" x14ac:dyDescent="0.2">
      <c r="A1688" s="79">
        <v>43836</v>
      </c>
      <c r="B1688" s="77">
        <v>31795.5</v>
      </c>
      <c r="C1688" s="77">
        <v>32500</v>
      </c>
      <c r="E1688">
        <f t="shared" si="52"/>
        <v>2020</v>
      </c>
      <c r="F1688" s="57">
        <f>_xlfn.XLOOKUP(E1688,'Historical Metal Prices'!$L$4:$Z$4,'Historical Metal Prices'!$L$10:$Z$10)</f>
        <v>0.22698898167436932</v>
      </c>
      <c r="G1688" s="77">
        <f t="shared" si="53"/>
        <v>39012.728166827408</v>
      </c>
    </row>
    <row r="1689" spans="1:7" x14ac:dyDescent="0.2">
      <c r="A1689" s="79">
        <v>43833</v>
      </c>
      <c r="B1689" s="77">
        <v>31806</v>
      </c>
      <c r="C1689" s="77">
        <v>32500</v>
      </c>
      <c r="E1689">
        <f t="shared" si="52"/>
        <v>2020</v>
      </c>
      <c r="F1689" s="57">
        <f>_xlfn.XLOOKUP(E1689,'Historical Metal Prices'!$L$4:$Z$4,'Historical Metal Prices'!$L$10:$Z$10)</f>
        <v>0.22698898167436932</v>
      </c>
      <c r="G1689" s="77">
        <f t="shared" si="53"/>
        <v>39025.611551134993</v>
      </c>
    </row>
    <row r="1690" spans="1:7" x14ac:dyDescent="0.2">
      <c r="A1690" s="79">
        <v>43832</v>
      </c>
      <c r="B1690" s="77">
        <v>32305</v>
      </c>
      <c r="C1690" s="77">
        <v>33000</v>
      </c>
      <c r="E1690">
        <f t="shared" si="52"/>
        <v>2020</v>
      </c>
      <c r="F1690" s="57">
        <f>_xlfn.XLOOKUP(E1690,'Historical Metal Prices'!$L$4:$Z$4,'Historical Metal Prices'!$L$10:$Z$10)</f>
        <v>0.22698898167436932</v>
      </c>
      <c r="G1690" s="77">
        <f t="shared" si="53"/>
        <v>39637.879052990502</v>
      </c>
    </row>
    <row r="1691" spans="1:7" ht="16" x14ac:dyDescent="0.2">
      <c r="A1691" s="79">
        <v>43831</v>
      </c>
      <c r="B1691" s="77">
        <v>32300</v>
      </c>
      <c r="C1691" s="78" t="s">
        <v>481</v>
      </c>
      <c r="E1691">
        <f t="shared" si="52"/>
        <v>2020</v>
      </c>
      <c r="F1691" s="57">
        <f>_xlfn.XLOOKUP(E1691,'Historical Metal Prices'!$L$4:$Z$4,'Historical Metal Prices'!$L$10:$Z$10)</f>
        <v>0.22698898167436932</v>
      </c>
      <c r="G1691" s="77">
        <f t="shared" si="53"/>
        <v>39631.74410808213</v>
      </c>
    </row>
    <row r="1692" spans="1:7" x14ac:dyDescent="0.2">
      <c r="A1692" s="79">
        <v>43830</v>
      </c>
      <c r="B1692" s="77">
        <v>32300</v>
      </c>
      <c r="C1692" s="77">
        <v>33000</v>
      </c>
      <c r="E1692">
        <f t="shared" si="52"/>
        <v>2019</v>
      </c>
      <c r="F1692" s="57">
        <f>_xlfn.XLOOKUP(E1692,'Historical Metal Prices'!$L$4:$Z$4,'Historical Metal Prices'!$L$10:$Z$10)</f>
        <v>0.24922459962260479</v>
      </c>
      <c r="G1692" s="77">
        <f t="shared" si="53"/>
        <v>40349.954567810135</v>
      </c>
    </row>
    <row r="1693" spans="1:7" x14ac:dyDescent="0.2">
      <c r="A1693" s="79">
        <v>43829</v>
      </c>
      <c r="B1693" s="77">
        <v>32300</v>
      </c>
      <c r="C1693" s="77">
        <v>33000</v>
      </c>
      <c r="E1693">
        <f t="shared" si="52"/>
        <v>2019</v>
      </c>
      <c r="F1693" s="57">
        <f>_xlfn.XLOOKUP(E1693,'Historical Metal Prices'!$L$4:$Z$4,'Historical Metal Prices'!$L$10:$Z$10)</f>
        <v>0.24922459962260479</v>
      </c>
      <c r="G1693" s="77">
        <f t="shared" si="53"/>
        <v>40349.954567810135</v>
      </c>
    </row>
    <row r="1694" spans="1:7" x14ac:dyDescent="0.2">
      <c r="A1694" s="79">
        <v>43826</v>
      </c>
      <c r="B1694" s="77">
        <v>32305</v>
      </c>
      <c r="C1694" s="77">
        <v>33000</v>
      </c>
      <c r="E1694">
        <f t="shared" si="52"/>
        <v>2019</v>
      </c>
      <c r="F1694" s="57">
        <f>_xlfn.XLOOKUP(E1694,'Historical Metal Prices'!$L$4:$Z$4,'Historical Metal Prices'!$L$10:$Z$10)</f>
        <v>0.24922459962260479</v>
      </c>
      <c r="G1694" s="77">
        <f t="shared" si="53"/>
        <v>40356.200690808248</v>
      </c>
    </row>
    <row r="1695" spans="1:7" ht="16" x14ac:dyDescent="0.2">
      <c r="A1695" s="79">
        <v>43825</v>
      </c>
      <c r="B1695" s="77">
        <v>32315.5</v>
      </c>
      <c r="C1695" s="78" t="s">
        <v>481</v>
      </c>
      <c r="E1695">
        <f t="shared" si="52"/>
        <v>2019</v>
      </c>
      <c r="F1695" s="57">
        <f>_xlfn.XLOOKUP(E1695,'Historical Metal Prices'!$L$4:$Z$4,'Historical Metal Prices'!$L$10:$Z$10)</f>
        <v>0.24922459962260479</v>
      </c>
      <c r="G1695" s="77">
        <f t="shared" si="53"/>
        <v>40369.317549104286</v>
      </c>
    </row>
    <row r="1696" spans="1:7" ht="16" x14ac:dyDescent="0.2">
      <c r="A1696" s="79">
        <v>43824</v>
      </c>
      <c r="B1696" s="77">
        <v>32315.5</v>
      </c>
      <c r="C1696" s="78" t="s">
        <v>481</v>
      </c>
      <c r="E1696">
        <f t="shared" si="52"/>
        <v>2019</v>
      </c>
      <c r="F1696" s="57">
        <f>_xlfn.XLOOKUP(E1696,'Historical Metal Prices'!$L$4:$Z$4,'Historical Metal Prices'!$L$10:$Z$10)</f>
        <v>0.24922459962260479</v>
      </c>
      <c r="G1696" s="77">
        <f t="shared" si="53"/>
        <v>40369.317549104286</v>
      </c>
    </row>
    <row r="1697" spans="1:7" x14ac:dyDescent="0.2">
      <c r="A1697" s="79">
        <v>43823</v>
      </c>
      <c r="B1697" s="77">
        <v>32315.5</v>
      </c>
      <c r="C1697" s="77">
        <v>33000</v>
      </c>
      <c r="E1697">
        <f t="shared" si="52"/>
        <v>2019</v>
      </c>
      <c r="F1697" s="57">
        <f>_xlfn.XLOOKUP(E1697,'Historical Metal Prices'!$L$4:$Z$4,'Historical Metal Prices'!$L$10:$Z$10)</f>
        <v>0.24922459962260479</v>
      </c>
      <c r="G1697" s="77">
        <f t="shared" si="53"/>
        <v>40369.317549104286</v>
      </c>
    </row>
    <row r="1698" spans="1:7" x14ac:dyDescent="0.2">
      <c r="A1698" s="79">
        <v>43822</v>
      </c>
      <c r="B1698" s="77">
        <v>32304.5</v>
      </c>
      <c r="C1698" s="77">
        <v>33000</v>
      </c>
      <c r="E1698">
        <f t="shared" si="52"/>
        <v>2019</v>
      </c>
      <c r="F1698" s="57">
        <f>_xlfn.XLOOKUP(E1698,'Historical Metal Prices'!$L$4:$Z$4,'Historical Metal Prices'!$L$10:$Z$10)</f>
        <v>0.24922459962260479</v>
      </c>
      <c r="G1698" s="77">
        <f t="shared" si="53"/>
        <v>40355.576078508435</v>
      </c>
    </row>
    <row r="1699" spans="1:7" x14ac:dyDescent="0.2">
      <c r="A1699" s="79">
        <v>43819</v>
      </c>
      <c r="B1699" s="77">
        <v>32304</v>
      </c>
      <c r="C1699" s="77">
        <v>33000</v>
      </c>
      <c r="E1699">
        <f t="shared" si="52"/>
        <v>2019</v>
      </c>
      <c r="F1699" s="57">
        <f>_xlfn.XLOOKUP(E1699,'Historical Metal Prices'!$L$4:$Z$4,'Historical Metal Prices'!$L$10:$Z$10)</f>
        <v>0.24922459962260479</v>
      </c>
      <c r="G1699" s="77">
        <f t="shared" si="53"/>
        <v>40354.951466208622</v>
      </c>
    </row>
    <row r="1700" spans="1:7" x14ac:dyDescent="0.2">
      <c r="A1700" s="79">
        <v>43818</v>
      </c>
      <c r="B1700" s="77">
        <v>32304</v>
      </c>
      <c r="C1700" s="77">
        <v>33000</v>
      </c>
      <c r="E1700">
        <f t="shared" si="52"/>
        <v>2019</v>
      </c>
      <c r="F1700" s="57">
        <f>_xlfn.XLOOKUP(E1700,'Historical Metal Prices'!$L$4:$Z$4,'Historical Metal Prices'!$L$10:$Z$10)</f>
        <v>0.24922459962260479</v>
      </c>
      <c r="G1700" s="77">
        <f t="shared" si="53"/>
        <v>40354.951466208622</v>
      </c>
    </row>
    <row r="1701" spans="1:7" x14ac:dyDescent="0.2">
      <c r="A1701" s="79">
        <v>43817</v>
      </c>
      <c r="B1701" s="77">
        <v>32292.5</v>
      </c>
      <c r="C1701" s="77">
        <v>33000</v>
      </c>
      <c r="E1701">
        <f t="shared" si="52"/>
        <v>2019</v>
      </c>
      <c r="F1701" s="57">
        <f>_xlfn.XLOOKUP(E1701,'Historical Metal Prices'!$L$4:$Z$4,'Historical Metal Prices'!$L$10:$Z$10)</f>
        <v>0.24922459962260479</v>
      </c>
      <c r="G1701" s="77">
        <f t="shared" si="53"/>
        <v>40340.585383312966</v>
      </c>
    </row>
    <row r="1702" spans="1:7" x14ac:dyDescent="0.2">
      <c r="A1702" s="79">
        <v>43816</v>
      </c>
      <c r="B1702" s="77">
        <v>34292</v>
      </c>
      <c r="C1702" s="77">
        <v>33250</v>
      </c>
      <c r="E1702">
        <f t="shared" si="52"/>
        <v>2019</v>
      </c>
      <c r="F1702" s="57">
        <f>_xlfn.XLOOKUP(E1702,'Historical Metal Prices'!$L$4:$Z$4,'Historical Metal Prices'!$L$10:$Z$10)</f>
        <v>0.24922459962260479</v>
      </c>
      <c r="G1702" s="77">
        <f t="shared" si="53"/>
        <v>42838.409970258363</v>
      </c>
    </row>
    <row r="1703" spans="1:7" x14ac:dyDescent="0.2">
      <c r="A1703" s="79">
        <v>43815</v>
      </c>
      <c r="B1703" s="77">
        <v>34292</v>
      </c>
      <c r="C1703" s="77">
        <v>35000</v>
      </c>
      <c r="E1703">
        <f t="shared" si="52"/>
        <v>2019</v>
      </c>
      <c r="F1703" s="57">
        <f>_xlfn.XLOOKUP(E1703,'Historical Metal Prices'!$L$4:$Z$4,'Historical Metal Prices'!$L$10:$Z$10)</f>
        <v>0.24922459962260479</v>
      </c>
      <c r="G1703" s="77">
        <f t="shared" si="53"/>
        <v>42838.409970258363</v>
      </c>
    </row>
    <row r="1704" spans="1:7" x14ac:dyDescent="0.2">
      <c r="A1704" s="79">
        <v>43812</v>
      </c>
      <c r="B1704" s="77">
        <v>34302</v>
      </c>
      <c r="C1704" s="77">
        <v>35000</v>
      </c>
      <c r="E1704">
        <f t="shared" si="52"/>
        <v>2019</v>
      </c>
      <c r="F1704" s="57">
        <f>_xlfn.XLOOKUP(E1704,'Historical Metal Prices'!$L$4:$Z$4,'Historical Metal Prices'!$L$10:$Z$10)</f>
        <v>0.24922459962260479</v>
      </c>
      <c r="G1704" s="77">
        <f t="shared" si="53"/>
        <v>42850.902216254588</v>
      </c>
    </row>
    <row r="1705" spans="1:7" x14ac:dyDescent="0.2">
      <c r="A1705" s="79">
        <v>43811</v>
      </c>
      <c r="B1705" s="77">
        <v>34302.5</v>
      </c>
      <c r="C1705" s="77">
        <v>35000</v>
      </c>
      <c r="E1705">
        <f t="shared" si="52"/>
        <v>2019</v>
      </c>
      <c r="F1705" s="57">
        <f>_xlfn.XLOOKUP(E1705,'Historical Metal Prices'!$L$4:$Z$4,'Historical Metal Prices'!$L$10:$Z$10)</f>
        <v>0.24922459962260479</v>
      </c>
      <c r="G1705" s="77">
        <f t="shared" si="53"/>
        <v>42851.526828554401</v>
      </c>
    </row>
    <row r="1706" spans="1:7" x14ac:dyDescent="0.2">
      <c r="A1706" s="79">
        <v>43810</v>
      </c>
      <c r="B1706" s="77">
        <v>34290.5</v>
      </c>
      <c r="C1706" s="77">
        <v>35000</v>
      </c>
      <c r="E1706">
        <f t="shared" si="52"/>
        <v>2019</v>
      </c>
      <c r="F1706" s="57">
        <f>_xlfn.XLOOKUP(E1706,'Historical Metal Prices'!$L$4:$Z$4,'Historical Metal Prices'!$L$10:$Z$10)</f>
        <v>0.24922459962260479</v>
      </c>
      <c r="G1706" s="77">
        <f t="shared" si="53"/>
        <v>42836.536133358932</v>
      </c>
    </row>
    <row r="1707" spans="1:7" x14ac:dyDescent="0.2">
      <c r="A1707" s="79">
        <v>43809</v>
      </c>
      <c r="B1707" s="77">
        <v>34290</v>
      </c>
      <c r="C1707" s="77">
        <v>35000</v>
      </c>
      <c r="E1707">
        <f t="shared" si="52"/>
        <v>2019</v>
      </c>
      <c r="F1707" s="57">
        <f>_xlfn.XLOOKUP(E1707,'Historical Metal Prices'!$L$4:$Z$4,'Historical Metal Prices'!$L$10:$Z$10)</f>
        <v>0.24922459962260479</v>
      </c>
      <c r="G1707" s="77">
        <f t="shared" si="53"/>
        <v>42835.911521059119</v>
      </c>
    </row>
    <row r="1708" spans="1:7" x14ac:dyDescent="0.2">
      <c r="A1708" s="79">
        <v>43808</v>
      </c>
      <c r="B1708" s="77">
        <v>34290.25</v>
      </c>
      <c r="C1708" s="77">
        <v>35000</v>
      </c>
      <c r="E1708">
        <f t="shared" si="52"/>
        <v>2019</v>
      </c>
      <c r="F1708" s="57">
        <f>_xlfn.XLOOKUP(E1708,'Historical Metal Prices'!$L$4:$Z$4,'Historical Metal Prices'!$L$10:$Z$10)</f>
        <v>0.24922459962260479</v>
      </c>
      <c r="G1708" s="77">
        <f t="shared" si="53"/>
        <v>42836.223827209025</v>
      </c>
    </row>
    <row r="1709" spans="1:7" x14ac:dyDescent="0.2">
      <c r="A1709" s="79">
        <v>43805</v>
      </c>
      <c r="B1709" s="77">
        <v>34301</v>
      </c>
      <c r="C1709" s="77">
        <v>35000</v>
      </c>
      <c r="E1709">
        <f t="shared" si="52"/>
        <v>2019</v>
      </c>
      <c r="F1709" s="57">
        <f>_xlfn.XLOOKUP(E1709,'Historical Metal Prices'!$L$4:$Z$4,'Historical Metal Prices'!$L$10:$Z$10)</f>
        <v>0.24922459962260479</v>
      </c>
      <c r="G1709" s="77">
        <f t="shared" si="53"/>
        <v>42849.65299165497</v>
      </c>
    </row>
    <row r="1710" spans="1:7" x14ac:dyDescent="0.2">
      <c r="A1710" s="79">
        <v>43804</v>
      </c>
      <c r="B1710" s="77">
        <v>34300</v>
      </c>
      <c r="C1710" s="77">
        <v>35000</v>
      </c>
      <c r="E1710">
        <f t="shared" si="52"/>
        <v>2019</v>
      </c>
      <c r="F1710" s="57">
        <f>_xlfn.XLOOKUP(E1710,'Historical Metal Prices'!$L$4:$Z$4,'Historical Metal Prices'!$L$10:$Z$10)</f>
        <v>0.24922459962260479</v>
      </c>
      <c r="G1710" s="77">
        <f t="shared" si="53"/>
        <v>42848.403767055344</v>
      </c>
    </row>
    <row r="1711" spans="1:7" x14ac:dyDescent="0.2">
      <c r="A1711" s="79">
        <v>43803</v>
      </c>
      <c r="B1711" s="77">
        <v>35288.5</v>
      </c>
      <c r="C1711" s="77">
        <v>36000</v>
      </c>
      <c r="E1711">
        <f t="shared" si="52"/>
        <v>2019</v>
      </c>
      <c r="F1711" s="57">
        <f>_xlfn.XLOOKUP(E1711,'Historical Metal Prices'!$L$4:$Z$4,'Historical Metal Prices'!$L$10:$Z$10)</f>
        <v>0.24922459962260479</v>
      </c>
      <c r="G1711" s="77">
        <f t="shared" si="53"/>
        <v>44083.262283782293</v>
      </c>
    </row>
    <row r="1712" spans="1:7" x14ac:dyDescent="0.2">
      <c r="A1712" s="79">
        <v>43802</v>
      </c>
      <c r="B1712" s="77">
        <v>35288</v>
      </c>
      <c r="C1712" s="77">
        <v>36000</v>
      </c>
      <c r="E1712">
        <f t="shared" si="52"/>
        <v>2019</v>
      </c>
      <c r="F1712" s="57">
        <f>_xlfn.XLOOKUP(E1712,'Historical Metal Prices'!$L$4:$Z$4,'Historical Metal Prices'!$L$10:$Z$10)</f>
        <v>0.24922459962260479</v>
      </c>
      <c r="G1712" s="77">
        <f t="shared" si="53"/>
        <v>44082.63767148248</v>
      </c>
    </row>
    <row r="1713" spans="1:7" x14ac:dyDescent="0.2">
      <c r="A1713" s="79">
        <v>43801</v>
      </c>
      <c r="B1713" s="77">
        <v>35287</v>
      </c>
      <c r="C1713" s="77">
        <v>36000</v>
      </c>
      <c r="E1713">
        <f t="shared" si="52"/>
        <v>2019</v>
      </c>
      <c r="F1713" s="57">
        <f>_xlfn.XLOOKUP(E1713,'Historical Metal Prices'!$L$4:$Z$4,'Historical Metal Prices'!$L$10:$Z$10)</f>
        <v>0.24922459962260479</v>
      </c>
      <c r="G1713" s="77">
        <f t="shared" si="53"/>
        <v>44081.388446882855</v>
      </c>
    </row>
    <row r="1714" spans="1:7" x14ac:dyDescent="0.2">
      <c r="A1714" s="79">
        <v>43798</v>
      </c>
      <c r="B1714" s="77">
        <v>35297</v>
      </c>
      <c r="C1714" s="77">
        <v>36000</v>
      </c>
      <c r="E1714">
        <f t="shared" si="52"/>
        <v>2019</v>
      </c>
      <c r="F1714" s="57">
        <f>_xlfn.XLOOKUP(E1714,'Historical Metal Prices'!$L$4:$Z$4,'Historical Metal Prices'!$L$10:$Z$10)</f>
        <v>0.24922459962260479</v>
      </c>
      <c r="G1714" s="77">
        <f t="shared" si="53"/>
        <v>44093.88069287908</v>
      </c>
    </row>
    <row r="1715" spans="1:7" x14ac:dyDescent="0.2">
      <c r="A1715" s="79">
        <v>43797</v>
      </c>
      <c r="B1715" s="77">
        <v>35541</v>
      </c>
      <c r="C1715" s="77">
        <v>36500</v>
      </c>
      <c r="E1715">
        <f t="shared" si="52"/>
        <v>2019</v>
      </c>
      <c r="F1715" s="57">
        <f>_xlfn.XLOOKUP(E1715,'Historical Metal Prices'!$L$4:$Z$4,'Historical Metal Prices'!$L$10:$Z$10)</f>
        <v>0.24922459962260479</v>
      </c>
      <c r="G1715" s="77">
        <f t="shared" si="53"/>
        <v>44398.691495186999</v>
      </c>
    </row>
    <row r="1716" spans="1:7" x14ac:dyDescent="0.2">
      <c r="A1716" s="79">
        <v>43796</v>
      </c>
      <c r="B1716" s="77">
        <v>35528</v>
      </c>
      <c r="C1716" s="77">
        <v>36500</v>
      </c>
      <c r="E1716">
        <f t="shared" si="52"/>
        <v>2019</v>
      </c>
      <c r="F1716" s="57">
        <f>_xlfn.XLOOKUP(E1716,'Historical Metal Prices'!$L$4:$Z$4,'Historical Metal Prices'!$L$10:$Z$10)</f>
        <v>0.24922459962260479</v>
      </c>
      <c r="G1716" s="77">
        <f t="shared" si="53"/>
        <v>44382.451575391904</v>
      </c>
    </row>
    <row r="1717" spans="1:7" x14ac:dyDescent="0.2">
      <c r="A1717" s="79">
        <v>43795</v>
      </c>
      <c r="B1717" s="77">
        <v>35533</v>
      </c>
      <c r="C1717" s="77">
        <v>36500</v>
      </c>
      <c r="E1717">
        <f t="shared" si="52"/>
        <v>2019</v>
      </c>
      <c r="F1717" s="57">
        <f>_xlfn.XLOOKUP(E1717,'Historical Metal Prices'!$L$4:$Z$4,'Historical Metal Prices'!$L$10:$Z$10)</f>
        <v>0.24922459962260479</v>
      </c>
      <c r="G1717" s="77">
        <f t="shared" si="53"/>
        <v>44388.697698390017</v>
      </c>
    </row>
    <row r="1718" spans="1:7" x14ac:dyDescent="0.2">
      <c r="A1718" s="79">
        <v>43794</v>
      </c>
      <c r="B1718" s="77">
        <v>35526</v>
      </c>
      <c r="C1718" s="77">
        <v>36500</v>
      </c>
      <c r="E1718">
        <f t="shared" si="52"/>
        <v>2019</v>
      </c>
      <c r="F1718" s="57">
        <f>_xlfn.XLOOKUP(E1718,'Historical Metal Prices'!$L$4:$Z$4,'Historical Metal Prices'!$L$10:$Z$10)</f>
        <v>0.24922459962260479</v>
      </c>
      <c r="G1718" s="77">
        <f t="shared" si="53"/>
        <v>44379.95312619266</v>
      </c>
    </row>
    <row r="1719" spans="1:7" x14ac:dyDescent="0.2">
      <c r="A1719" s="79">
        <v>43791</v>
      </c>
      <c r="B1719" s="77">
        <v>35541</v>
      </c>
      <c r="C1719" s="77">
        <v>36500</v>
      </c>
      <c r="E1719">
        <f t="shared" si="52"/>
        <v>2019</v>
      </c>
      <c r="F1719" s="57">
        <f>_xlfn.XLOOKUP(E1719,'Historical Metal Prices'!$L$4:$Z$4,'Historical Metal Prices'!$L$10:$Z$10)</f>
        <v>0.24922459962260479</v>
      </c>
      <c r="G1719" s="77">
        <f t="shared" si="53"/>
        <v>44398.691495186999</v>
      </c>
    </row>
    <row r="1720" spans="1:7" x14ac:dyDescent="0.2">
      <c r="A1720" s="79">
        <v>43790</v>
      </c>
      <c r="B1720" s="77">
        <v>35535</v>
      </c>
      <c r="C1720" s="77">
        <v>36500</v>
      </c>
      <c r="E1720">
        <f t="shared" si="52"/>
        <v>2019</v>
      </c>
      <c r="F1720" s="57">
        <f>_xlfn.XLOOKUP(E1720,'Historical Metal Prices'!$L$4:$Z$4,'Historical Metal Prices'!$L$10:$Z$10)</f>
        <v>0.24922459962260479</v>
      </c>
      <c r="G1720" s="77">
        <f t="shared" si="53"/>
        <v>44391.19614758926</v>
      </c>
    </row>
    <row r="1721" spans="1:7" x14ac:dyDescent="0.2">
      <c r="A1721" s="79">
        <v>43789</v>
      </c>
      <c r="B1721" s="77">
        <v>35522.5</v>
      </c>
      <c r="C1721" s="77">
        <v>36500</v>
      </c>
      <c r="E1721">
        <f t="shared" si="52"/>
        <v>2019</v>
      </c>
      <c r="F1721" s="57">
        <f>_xlfn.XLOOKUP(E1721,'Historical Metal Prices'!$L$4:$Z$4,'Historical Metal Prices'!$L$10:$Z$10)</f>
        <v>0.24922459962260479</v>
      </c>
      <c r="G1721" s="77">
        <f t="shared" si="53"/>
        <v>44375.580840093979</v>
      </c>
    </row>
    <row r="1722" spans="1:7" x14ac:dyDescent="0.2">
      <c r="A1722" s="79">
        <v>43788</v>
      </c>
      <c r="B1722" s="77">
        <v>35522</v>
      </c>
      <c r="C1722" s="77">
        <v>36500</v>
      </c>
      <c r="E1722">
        <f t="shared" si="52"/>
        <v>2019</v>
      </c>
      <c r="F1722" s="57">
        <f>_xlfn.XLOOKUP(E1722,'Historical Metal Prices'!$L$4:$Z$4,'Historical Metal Prices'!$L$10:$Z$10)</f>
        <v>0.24922459962260479</v>
      </c>
      <c r="G1722" s="77">
        <f t="shared" si="53"/>
        <v>44374.956227794166</v>
      </c>
    </row>
    <row r="1723" spans="1:7" x14ac:dyDescent="0.2">
      <c r="A1723" s="79">
        <v>43787</v>
      </c>
      <c r="B1723" s="77">
        <v>35520.5</v>
      </c>
      <c r="C1723" s="77">
        <v>36500</v>
      </c>
      <c r="E1723">
        <f t="shared" si="52"/>
        <v>2019</v>
      </c>
      <c r="F1723" s="57">
        <f>_xlfn.XLOOKUP(E1723,'Historical Metal Prices'!$L$4:$Z$4,'Historical Metal Prices'!$L$10:$Z$10)</f>
        <v>0.24922459962260479</v>
      </c>
      <c r="G1723" s="77">
        <f t="shared" si="53"/>
        <v>44373.082390894735</v>
      </c>
    </row>
    <row r="1724" spans="1:7" x14ac:dyDescent="0.2">
      <c r="A1724" s="79">
        <v>43784</v>
      </c>
      <c r="B1724" s="77">
        <v>35532.5</v>
      </c>
      <c r="C1724" s="77">
        <v>36500</v>
      </c>
      <c r="E1724">
        <f t="shared" si="52"/>
        <v>2019</v>
      </c>
      <c r="F1724" s="57">
        <f>_xlfn.XLOOKUP(E1724,'Historical Metal Prices'!$L$4:$Z$4,'Historical Metal Prices'!$L$10:$Z$10)</f>
        <v>0.24922459962260479</v>
      </c>
      <c r="G1724" s="77">
        <f t="shared" si="53"/>
        <v>44388.073086090204</v>
      </c>
    </row>
    <row r="1725" spans="1:7" x14ac:dyDescent="0.2">
      <c r="A1725" s="79">
        <v>43783</v>
      </c>
      <c r="B1725" s="77">
        <v>35527</v>
      </c>
      <c r="C1725" s="77">
        <v>36500</v>
      </c>
      <c r="E1725">
        <f t="shared" si="52"/>
        <v>2019</v>
      </c>
      <c r="F1725" s="57">
        <f>_xlfn.XLOOKUP(E1725,'Historical Metal Prices'!$L$4:$Z$4,'Historical Metal Prices'!$L$10:$Z$10)</f>
        <v>0.24922459962260479</v>
      </c>
      <c r="G1725" s="77">
        <f t="shared" si="53"/>
        <v>44381.202350792279</v>
      </c>
    </row>
    <row r="1726" spans="1:7" x14ac:dyDescent="0.2">
      <c r="A1726" s="79">
        <v>43782</v>
      </c>
      <c r="B1726" s="77">
        <v>35514</v>
      </c>
      <c r="C1726" s="77">
        <v>36500</v>
      </c>
      <c r="E1726">
        <f t="shared" si="52"/>
        <v>2019</v>
      </c>
      <c r="F1726" s="57">
        <f>_xlfn.XLOOKUP(E1726,'Historical Metal Prices'!$L$4:$Z$4,'Historical Metal Prices'!$L$10:$Z$10)</f>
        <v>0.24922459962260479</v>
      </c>
      <c r="G1726" s="77">
        <f t="shared" si="53"/>
        <v>44364.962430997184</v>
      </c>
    </row>
    <row r="1727" spans="1:7" x14ac:dyDescent="0.2">
      <c r="A1727" s="79">
        <v>43781</v>
      </c>
      <c r="B1727" s="77">
        <v>35512</v>
      </c>
      <c r="C1727" s="77">
        <v>36500</v>
      </c>
      <c r="E1727">
        <f t="shared" si="52"/>
        <v>2019</v>
      </c>
      <c r="F1727" s="57">
        <f>_xlfn.XLOOKUP(E1727,'Historical Metal Prices'!$L$4:$Z$4,'Historical Metal Prices'!$L$10:$Z$10)</f>
        <v>0.24922459962260479</v>
      </c>
      <c r="G1727" s="77">
        <f t="shared" si="53"/>
        <v>44362.463981797941</v>
      </c>
    </row>
    <row r="1728" spans="1:7" x14ac:dyDescent="0.2">
      <c r="A1728" s="79">
        <v>43780</v>
      </c>
      <c r="B1728" s="77">
        <v>35510</v>
      </c>
      <c r="C1728" s="77">
        <v>36500</v>
      </c>
      <c r="E1728">
        <f t="shared" si="52"/>
        <v>2019</v>
      </c>
      <c r="F1728" s="57">
        <f>_xlfn.XLOOKUP(E1728,'Historical Metal Prices'!$L$4:$Z$4,'Historical Metal Prices'!$L$10:$Z$10)</f>
        <v>0.24922459962260479</v>
      </c>
      <c r="G1728" s="77">
        <f t="shared" si="53"/>
        <v>44359.965532598697</v>
      </c>
    </row>
    <row r="1729" spans="1:7" x14ac:dyDescent="0.2">
      <c r="A1729" s="79">
        <v>43777</v>
      </c>
      <c r="B1729" s="77">
        <v>35521</v>
      </c>
      <c r="C1729" s="77">
        <v>36500</v>
      </c>
      <c r="E1729">
        <f t="shared" si="52"/>
        <v>2019</v>
      </c>
      <c r="F1729" s="57">
        <f>_xlfn.XLOOKUP(E1729,'Historical Metal Prices'!$L$4:$Z$4,'Historical Metal Prices'!$L$10:$Z$10)</f>
        <v>0.24922459962260479</v>
      </c>
      <c r="G1729" s="77">
        <f t="shared" si="53"/>
        <v>44373.707003194548</v>
      </c>
    </row>
    <row r="1730" spans="1:7" x14ac:dyDescent="0.2">
      <c r="A1730" s="79">
        <v>43776</v>
      </c>
      <c r="B1730" s="77">
        <v>35521</v>
      </c>
      <c r="C1730" s="77">
        <v>36500</v>
      </c>
      <c r="E1730">
        <f t="shared" si="52"/>
        <v>2019</v>
      </c>
      <c r="F1730" s="57">
        <f>_xlfn.XLOOKUP(E1730,'Historical Metal Prices'!$L$4:$Z$4,'Historical Metal Prices'!$L$10:$Z$10)</f>
        <v>0.24922459962260479</v>
      </c>
      <c r="G1730" s="77">
        <f t="shared" si="53"/>
        <v>44373.707003194548</v>
      </c>
    </row>
    <row r="1731" spans="1:7" x14ac:dyDescent="0.2">
      <c r="A1731" s="79">
        <v>43775</v>
      </c>
      <c r="B1731" s="77">
        <v>35502</v>
      </c>
      <c r="C1731" s="77">
        <v>36500</v>
      </c>
      <c r="E1731">
        <f t="shared" si="52"/>
        <v>2019</v>
      </c>
      <c r="F1731" s="57">
        <f>_xlfn.XLOOKUP(E1731,'Historical Metal Prices'!$L$4:$Z$4,'Historical Metal Prices'!$L$10:$Z$10)</f>
        <v>0.24922459962260479</v>
      </c>
      <c r="G1731" s="77">
        <f t="shared" si="53"/>
        <v>44349.971735801715</v>
      </c>
    </row>
    <row r="1732" spans="1:7" x14ac:dyDescent="0.2">
      <c r="A1732" s="79">
        <v>43774</v>
      </c>
      <c r="B1732" s="77">
        <v>35500</v>
      </c>
      <c r="C1732" s="77">
        <v>36500</v>
      </c>
      <c r="E1732">
        <f t="shared" si="52"/>
        <v>2019</v>
      </c>
      <c r="F1732" s="57">
        <f>_xlfn.XLOOKUP(E1732,'Historical Metal Prices'!$L$4:$Z$4,'Historical Metal Prices'!$L$10:$Z$10)</f>
        <v>0.24922459962260479</v>
      </c>
      <c r="G1732" s="77">
        <f t="shared" si="53"/>
        <v>44347.473286602471</v>
      </c>
    </row>
    <row r="1733" spans="1:7" x14ac:dyDescent="0.2">
      <c r="A1733" s="79">
        <v>43773</v>
      </c>
      <c r="B1733" s="77">
        <v>35498</v>
      </c>
      <c r="C1733" s="77">
        <v>36500</v>
      </c>
      <c r="E1733">
        <f t="shared" si="52"/>
        <v>2019</v>
      </c>
      <c r="F1733" s="57">
        <f>_xlfn.XLOOKUP(E1733,'Historical Metal Prices'!$L$4:$Z$4,'Historical Metal Prices'!$L$10:$Z$10)</f>
        <v>0.24922459962260479</v>
      </c>
      <c r="G1733" s="77">
        <f t="shared" si="53"/>
        <v>44344.974837403228</v>
      </c>
    </row>
    <row r="1734" spans="1:7" x14ac:dyDescent="0.2">
      <c r="A1734" s="79">
        <v>43770</v>
      </c>
      <c r="B1734" s="77">
        <v>35510</v>
      </c>
      <c r="C1734" s="77">
        <v>36500</v>
      </c>
      <c r="E1734">
        <f t="shared" si="52"/>
        <v>2019</v>
      </c>
      <c r="F1734" s="57">
        <f>_xlfn.XLOOKUP(E1734,'Historical Metal Prices'!$L$4:$Z$4,'Historical Metal Prices'!$L$10:$Z$10)</f>
        <v>0.24922459962260479</v>
      </c>
      <c r="G1734" s="77">
        <f t="shared" si="53"/>
        <v>44359.965532598697</v>
      </c>
    </row>
    <row r="1735" spans="1:7" x14ac:dyDescent="0.2">
      <c r="A1735" s="79">
        <v>43769</v>
      </c>
      <c r="B1735" s="77">
        <v>35504</v>
      </c>
      <c r="C1735" s="77">
        <v>36500</v>
      </c>
      <c r="E1735">
        <f t="shared" si="52"/>
        <v>2019</v>
      </c>
      <c r="F1735" s="57">
        <f>_xlfn.XLOOKUP(E1735,'Historical Metal Prices'!$L$4:$Z$4,'Historical Metal Prices'!$L$10:$Z$10)</f>
        <v>0.24922459962260479</v>
      </c>
      <c r="G1735" s="77">
        <f t="shared" si="53"/>
        <v>44352.470185000959</v>
      </c>
    </row>
    <row r="1736" spans="1:7" x14ac:dyDescent="0.2">
      <c r="A1736" s="79">
        <v>43768</v>
      </c>
      <c r="B1736" s="77">
        <v>35491</v>
      </c>
      <c r="C1736" s="77">
        <v>36500</v>
      </c>
      <c r="E1736">
        <f t="shared" si="52"/>
        <v>2019</v>
      </c>
      <c r="F1736" s="57">
        <f>_xlfn.XLOOKUP(E1736,'Historical Metal Prices'!$L$4:$Z$4,'Historical Metal Prices'!$L$10:$Z$10)</f>
        <v>0.24922459962260479</v>
      </c>
      <c r="G1736" s="77">
        <f t="shared" si="53"/>
        <v>44336.230265205864</v>
      </c>
    </row>
    <row r="1737" spans="1:7" x14ac:dyDescent="0.2">
      <c r="A1737" s="79">
        <v>43767</v>
      </c>
      <c r="B1737" s="77">
        <v>35489.5</v>
      </c>
      <c r="C1737" s="77">
        <v>36500</v>
      </c>
      <c r="E1737">
        <f t="shared" si="52"/>
        <v>2019</v>
      </c>
      <c r="F1737" s="57">
        <f>_xlfn.XLOOKUP(E1737,'Historical Metal Prices'!$L$4:$Z$4,'Historical Metal Prices'!$L$10:$Z$10)</f>
        <v>0.24922459962260479</v>
      </c>
      <c r="G1737" s="77">
        <f t="shared" si="53"/>
        <v>44334.356428306433</v>
      </c>
    </row>
    <row r="1738" spans="1:7" x14ac:dyDescent="0.2">
      <c r="A1738" s="79">
        <v>43766</v>
      </c>
      <c r="B1738" s="77">
        <v>35488</v>
      </c>
      <c r="C1738" s="77">
        <v>36500</v>
      </c>
      <c r="E1738">
        <f t="shared" si="52"/>
        <v>2019</v>
      </c>
      <c r="F1738" s="57">
        <f>_xlfn.XLOOKUP(E1738,'Historical Metal Prices'!$L$4:$Z$4,'Historical Metal Prices'!$L$10:$Z$10)</f>
        <v>0.24922459962260479</v>
      </c>
      <c r="G1738" s="77">
        <f t="shared" si="53"/>
        <v>44332.482591407002</v>
      </c>
    </row>
    <row r="1739" spans="1:7" x14ac:dyDescent="0.2">
      <c r="A1739" s="79">
        <v>43763</v>
      </c>
      <c r="B1739" s="77">
        <v>35500</v>
      </c>
      <c r="C1739" s="77">
        <v>36500</v>
      </c>
      <c r="E1739">
        <f t="shared" ref="E1739:E1802" si="54">YEAR(A1739)</f>
        <v>2019</v>
      </c>
      <c r="F1739" s="57">
        <f>_xlfn.XLOOKUP(E1739,'Historical Metal Prices'!$L$4:$Z$4,'Historical Metal Prices'!$L$10:$Z$10)</f>
        <v>0.24922459962260479</v>
      </c>
      <c r="G1739" s="77">
        <f t="shared" ref="G1739:G1802" si="55">IFERROR(B1739*(1+F1739),G1740)</f>
        <v>44347.473286602471</v>
      </c>
    </row>
    <row r="1740" spans="1:7" x14ac:dyDescent="0.2">
      <c r="A1740" s="79">
        <v>43762</v>
      </c>
      <c r="B1740" s="77">
        <v>35512</v>
      </c>
      <c r="C1740" s="77">
        <v>36500</v>
      </c>
      <c r="E1740">
        <f t="shared" si="54"/>
        <v>2019</v>
      </c>
      <c r="F1740" s="57">
        <f>_xlfn.XLOOKUP(E1740,'Historical Metal Prices'!$L$4:$Z$4,'Historical Metal Prices'!$L$10:$Z$10)</f>
        <v>0.24922459962260479</v>
      </c>
      <c r="G1740" s="77">
        <f t="shared" si="55"/>
        <v>44362.463981797941</v>
      </c>
    </row>
    <row r="1741" spans="1:7" x14ac:dyDescent="0.2">
      <c r="A1741" s="79">
        <v>43761</v>
      </c>
      <c r="B1741" s="77">
        <v>35499</v>
      </c>
      <c r="C1741" s="77">
        <v>36500</v>
      </c>
      <c r="E1741">
        <f t="shared" si="54"/>
        <v>2019</v>
      </c>
      <c r="F1741" s="57">
        <f>_xlfn.XLOOKUP(E1741,'Historical Metal Prices'!$L$4:$Z$4,'Historical Metal Prices'!$L$10:$Z$10)</f>
        <v>0.24922459962260479</v>
      </c>
      <c r="G1741" s="77">
        <f t="shared" si="55"/>
        <v>44346.224062002846</v>
      </c>
    </row>
    <row r="1742" spans="1:7" x14ac:dyDescent="0.2">
      <c r="A1742" s="79">
        <v>43760</v>
      </c>
      <c r="B1742" s="77">
        <v>35497</v>
      </c>
      <c r="C1742" s="77">
        <v>36500</v>
      </c>
      <c r="E1742">
        <f t="shared" si="54"/>
        <v>2019</v>
      </c>
      <c r="F1742" s="57">
        <f>_xlfn.XLOOKUP(E1742,'Historical Metal Prices'!$L$4:$Z$4,'Historical Metal Prices'!$L$10:$Z$10)</f>
        <v>0.24922459962260479</v>
      </c>
      <c r="G1742" s="77">
        <f t="shared" si="55"/>
        <v>44343.725612803602</v>
      </c>
    </row>
    <row r="1743" spans="1:7" x14ac:dyDescent="0.2">
      <c r="A1743" s="79">
        <v>43759</v>
      </c>
      <c r="B1743" s="77">
        <v>35495</v>
      </c>
      <c r="C1743" s="77">
        <v>36500</v>
      </c>
      <c r="E1743">
        <f t="shared" si="54"/>
        <v>2019</v>
      </c>
      <c r="F1743" s="57">
        <f>_xlfn.XLOOKUP(E1743,'Historical Metal Prices'!$L$4:$Z$4,'Historical Metal Prices'!$L$10:$Z$10)</f>
        <v>0.24922459962260479</v>
      </c>
      <c r="G1743" s="77">
        <f t="shared" si="55"/>
        <v>44341.227163604359</v>
      </c>
    </row>
    <row r="1744" spans="1:7" x14ac:dyDescent="0.2">
      <c r="A1744" s="79">
        <v>43756</v>
      </c>
      <c r="B1744" s="77">
        <v>35506</v>
      </c>
      <c r="C1744" s="77">
        <v>36500</v>
      </c>
      <c r="E1744">
        <f t="shared" si="54"/>
        <v>2019</v>
      </c>
      <c r="F1744" s="57">
        <f>_xlfn.XLOOKUP(E1744,'Historical Metal Prices'!$L$4:$Z$4,'Historical Metal Prices'!$L$10:$Z$10)</f>
        <v>0.24922459962260479</v>
      </c>
      <c r="G1744" s="77">
        <f t="shared" si="55"/>
        <v>44354.968634200202</v>
      </c>
    </row>
    <row r="1745" spans="1:7" x14ac:dyDescent="0.2">
      <c r="A1745" s="79">
        <v>43755</v>
      </c>
      <c r="B1745" s="77">
        <v>35500</v>
      </c>
      <c r="C1745" s="77">
        <v>36500</v>
      </c>
      <c r="E1745">
        <f t="shared" si="54"/>
        <v>2019</v>
      </c>
      <c r="F1745" s="57">
        <f>_xlfn.XLOOKUP(E1745,'Historical Metal Prices'!$L$4:$Z$4,'Historical Metal Prices'!$L$10:$Z$10)</f>
        <v>0.24922459962260479</v>
      </c>
      <c r="G1745" s="77">
        <f t="shared" si="55"/>
        <v>44347.473286602471</v>
      </c>
    </row>
    <row r="1746" spans="1:7" x14ac:dyDescent="0.2">
      <c r="A1746" s="79">
        <v>43754</v>
      </c>
      <c r="B1746" s="77">
        <v>35486</v>
      </c>
      <c r="C1746" s="77">
        <v>36500</v>
      </c>
      <c r="E1746">
        <f t="shared" si="54"/>
        <v>2019</v>
      </c>
      <c r="F1746" s="57">
        <f>_xlfn.XLOOKUP(E1746,'Historical Metal Prices'!$L$4:$Z$4,'Historical Metal Prices'!$L$10:$Z$10)</f>
        <v>0.24922459962260479</v>
      </c>
      <c r="G1746" s="77">
        <f t="shared" si="55"/>
        <v>44329.984142207752</v>
      </c>
    </row>
    <row r="1747" spans="1:7" x14ac:dyDescent="0.2">
      <c r="A1747" s="79">
        <v>43753</v>
      </c>
      <c r="B1747" s="77">
        <v>35484</v>
      </c>
      <c r="C1747" s="77">
        <v>36500</v>
      </c>
      <c r="E1747">
        <f t="shared" si="54"/>
        <v>2019</v>
      </c>
      <c r="F1747" s="57">
        <f>_xlfn.XLOOKUP(E1747,'Historical Metal Prices'!$L$4:$Z$4,'Historical Metal Prices'!$L$10:$Z$10)</f>
        <v>0.24922459962260479</v>
      </c>
      <c r="G1747" s="77">
        <f t="shared" si="55"/>
        <v>44327.485693008508</v>
      </c>
    </row>
    <row r="1748" spans="1:7" x14ac:dyDescent="0.2">
      <c r="A1748" s="79">
        <v>43752</v>
      </c>
      <c r="B1748" s="77">
        <v>35483</v>
      </c>
      <c r="C1748" s="77">
        <v>36500</v>
      </c>
      <c r="E1748">
        <f t="shared" si="54"/>
        <v>2019</v>
      </c>
      <c r="F1748" s="57">
        <f>_xlfn.XLOOKUP(E1748,'Historical Metal Prices'!$L$4:$Z$4,'Historical Metal Prices'!$L$10:$Z$10)</f>
        <v>0.24922459962260479</v>
      </c>
      <c r="G1748" s="77">
        <f t="shared" si="55"/>
        <v>44326.236468408883</v>
      </c>
    </row>
    <row r="1749" spans="1:7" x14ac:dyDescent="0.2">
      <c r="A1749" s="79">
        <v>43749</v>
      </c>
      <c r="B1749" s="77">
        <v>35500</v>
      </c>
      <c r="C1749" s="77">
        <v>36500</v>
      </c>
      <c r="E1749">
        <f t="shared" si="54"/>
        <v>2019</v>
      </c>
      <c r="F1749" s="57">
        <f>_xlfn.XLOOKUP(E1749,'Historical Metal Prices'!$L$4:$Z$4,'Historical Metal Prices'!$L$10:$Z$10)</f>
        <v>0.24922459962260479</v>
      </c>
      <c r="G1749" s="77">
        <f t="shared" si="55"/>
        <v>44347.473286602471</v>
      </c>
    </row>
    <row r="1750" spans="1:7" x14ac:dyDescent="0.2">
      <c r="A1750" s="79">
        <v>43748</v>
      </c>
      <c r="B1750" s="77">
        <v>35500</v>
      </c>
      <c r="C1750" s="77">
        <v>36500</v>
      </c>
      <c r="E1750">
        <f t="shared" si="54"/>
        <v>2019</v>
      </c>
      <c r="F1750" s="57">
        <f>_xlfn.XLOOKUP(E1750,'Historical Metal Prices'!$L$4:$Z$4,'Historical Metal Prices'!$L$10:$Z$10)</f>
        <v>0.24922459962260479</v>
      </c>
      <c r="G1750" s="77">
        <f t="shared" si="55"/>
        <v>44347.473286602471</v>
      </c>
    </row>
    <row r="1751" spans="1:7" x14ac:dyDescent="0.2">
      <c r="A1751" s="79">
        <v>43747</v>
      </c>
      <c r="B1751" s="77">
        <v>34734</v>
      </c>
      <c r="C1751" s="77">
        <v>35750</v>
      </c>
      <c r="E1751">
        <f t="shared" si="54"/>
        <v>2019</v>
      </c>
      <c r="F1751" s="57">
        <f>_xlfn.XLOOKUP(E1751,'Historical Metal Prices'!$L$4:$Z$4,'Historical Metal Prices'!$L$10:$Z$10)</f>
        <v>0.24922459962260479</v>
      </c>
      <c r="G1751" s="77">
        <f t="shared" si="55"/>
        <v>43390.567243291553</v>
      </c>
    </row>
    <row r="1752" spans="1:7" x14ac:dyDescent="0.2">
      <c r="A1752" s="79">
        <v>43746</v>
      </c>
      <c r="B1752" s="77">
        <v>33984</v>
      </c>
      <c r="C1752" s="77">
        <v>35000</v>
      </c>
      <c r="E1752">
        <f t="shared" si="54"/>
        <v>2019</v>
      </c>
      <c r="F1752" s="57">
        <f>_xlfn.XLOOKUP(E1752,'Historical Metal Prices'!$L$4:$Z$4,'Historical Metal Prices'!$L$10:$Z$10)</f>
        <v>0.24922459962260479</v>
      </c>
      <c r="G1752" s="77">
        <f t="shared" si="55"/>
        <v>42453.648793574604</v>
      </c>
    </row>
    <row r="1753" spans="1:7" x14ac:dyDescent="0.2">
      <c r="A1753" s="79">
        <v>43745</v>
      </c>
      <c r="B1753" s="77">
        <v>33983.5</v>
      </c>
      <c r="C1753" s="77">
        <v>35000</v>
      </c>
      <c r="E1753">
        <f t="shared" si="54"/>
        <v>2019</v>
      </c>
      <c r="F1753" s="57">
        <f>_xlfn.XLOOKUP(E1753,'Historical Metal Prices'!$L$4:$Z$4,'Historical Metal Prices'!$L$10:$Z$10)</f>
        <v>0.24922459962260479</v>
      </c>
      <c r="G1753" s="77">
        <f t="shared" si="55"/>
        <v>42453.024181274792</v>
      </c>
    </row>
    <row r="1754" spans="1:7" x14ac:dyDescent="0.2">
      <c r="A1754" s="79">
        <v>43742</v>
      </c>
      <c r="B1754" s="77">
        <v>34000</v>
      </c>
      <c r="C1754" s="77">
        <v>36500</v>
      </c>
      <c r="E1754">
        <f t="shared" si="54"/>
        <v>2019</v>
      </c>
      <c r="F1754" s="57">
        <f>_xlfn.XLOOKUP(E1754,'Historical Metal Prices'!$L$4:$Z$4,'Historical Metal Prices'!$L$10:$Z$10)</f>
        <v>0.24922459962260479</v>
      </c>
      <c r="G1754" s="77">
        <f t="shared" si="55"/>
        <v>42473.636387168561</v>
      </c>
    </row>
    <row r="1755" spans="1:7" x14ac:dyDescent="0.2">
      <c r="A1755" s="79">
        <v>43741</v>
      </c>
      <c r="B1755" s="77">
        <v>35481</v>
      </c>
      <c r="C1755" s="77">
        <v>36500</v>
      </c>
      <c r="E1755">
        <f t="shared" si="54"/>
        <v>2019</v>
      </c>
      <c r="F1755" s="57">
        <f>_xlfn.XLOOKUP(E1755,'Historical Metal Prices'!$L$4:$Z$4,'Historical Metal Prices'!$L$10:$Z$10)</f>
        <v>0.24922459962260479</v>
      </c>
      <c r="G1755" s="77">
        <f t="shared" si="55"/>
        <v>44323.738019209639</v>
      </c>
    </row>
    <row r="1756" spans="1:7" x14ac:dyDescent="0.2">
      <c r="A1756" s="79">
        <v>43740</v>
      </c>
      <c r="B1756" s="77">
        <v>35470</v>
      </c>
      <c r="C1756" s="77">
        <v>36500</v>
      </c>
      <c r="E1756">
        <f t="shared" si="54"/>
        <v>2019</v>
      </c>
      <c r="F1756" s="57">
        <f>_xlfn.XLOOKUP(E1756,'Historical Metal Prices'!$L$4:$Z$4,'Historical Metal Prices'!$L$10:$Z$10)</f>
        <v>0.24922459962260479</v>
      </c>
      <c r="G1756" s="77">
        <f t="shared" si="55"/>
        <v>44309.996548613795</v>
      </c>
    </row>
    <row r="1757" spans="1:7" x14ac:dyDescent="0.2">
      <c r="A1757" s="79">
        <v>43739</v>
      </c>
      <c r="B1757" s="77">
        <v>35464</v>
      </c>
      <c r="C1757" s="77">
        <v>36500</v>
      </c>
      <c r="E1757">
        <f t="shared" si="54"/>
        <v>2019</v>
      </c>
      <c r="F1757" s="57">
        <f>_xlfn.XLOOKUP(E1757,'Historical Metal Prices'!$L$4:$Z$4,'Historical Metal Prices'!$L$10:$Z$10)</f>
        <v>0.24922459962260479</v>
      </c>
      <c r="G1757" s="77">
        <f t="shared" si="55"/>
        <v>44302.501201016057</v>
      </c>
    </row>
    <row r="1758" spans="1:7" x14ac:dyDescent="0.2">
      <c r="A1758" s="79">
        <v>43738</v>
      </c>
      <c r="B1758" s="77">
        <v>35474</v>
      </c>
      <c r="C1758" s="77">
        <v>37500</v>
      </c>
      <c r="E1758">
        <f t="shared" si="54"/>
        <v>2019</v>
      </c>
      <c r="F1758" s="57">
        <f>_xlfn.XLOOKUP(E1758,'Historical Metal Prices'!$L$4:$Z$4,'Historical Metal Prices'!$L$10:$Z$10)</f>
        <v>0.24922459962260479</v>
      </c>
      <c r="G1758" s="77">
        <f t="shared" si="55"/>
        <v>44314.993447012283</v>
      </c>
    </row>
    <row r="1759" spans="1:7" x14ac:dyDescent="0.2">
      <c r="A1759" s="79">
        <v>43735</v>
      </c>
      <c r="B1759" s="77">
        <v>36484</v>
      </c>
      <c r="C1759" s="77">
        <v>38000</v>
      </c>
      <c r="E1759">
        <f t="shared" si="54"/>
        <v>2019</v>
      </c>
      <c r="F1759" s="57">
        <f>_xlfn.XLOOKUP(E1759,'Historical Metal Prices'!$L$4:$Z$4,'Historical Metal Prices'!$L$10:$Z$10)</f>
        <v>0.24922459962260479</v>
      </c>
      <c r="G1759" s="77">
        <f t="shared" si="55"/>
        <v>45576.710292631113</v>
      </c>
    </row>
    <row r="1760" spans="1:7" x14ac:dyDescent="0.2">
      <c r="A1760" s="79">
        <v>43734</v>
      </c>
      <c r="B1760" s="77">
        <v>36978</v>
      </c>
      <c r="C1760" s="77">
        <v>38000</v>
      </c>
      <c r="E1760">
        <f t="shared" si="54"/>
        <v>2019</v>
      </c>
      <c r="F1760" s="57">
        <f>_xlfn.XLOOKUP(E1760,'Historical Metal Prices'!$L$4:$Z$4,'Historical Metal Prices'!$L$10:$Z$10)</f>
        <v>0.24922459962260479</v>
      </c>
      <c r="G1760" s="77">
        <f t="shared" si="55"/>
        <v>46193.827244844681</v>
      </c>
    </row>
    <row r="1761" spans="1:7" x14ac:dyDescent="0.2">
      <c r="A1761" s="79">
        <v>43733</v>
      </c>
      <c r="B1761" s="77">
        <v>36977</v>
      </c>
      <c r="C1761" s="77">
        <v>38000</v>
      </c>
      <c r="E1761">
        <f t="shared" si="54"/>
        <v>2019</v>
      </c>
      <c r="F1761" s="57">
        <f>_xlfn.XLOOKUP(E1761,'Historical Metal Prices'!$L$4:$Z$4,'Historical Metal Prices'!$L$10:$Z$10)</f>
        <v>0.24922459962260479</v>
      </c>
      <c r="G1761" s="77">
        <f t="shared" si="55"/>
        <v>46192.578020245055</v>
      </c>
    </row>
    <row r="1762" spans="1:7" x14ac:dyDescent="0.2">
      <c r="A1762" s="79">
        <v>43732</v>
      </c>
      <c r="B1762" s="77">
        <v>36971.5</v>
      </c>
      <c r="C1762" s="77">
        <v>38000</v>
      </c>
      <c r="E1762">
        <f t="shared" si="54"/>
        <v>2019</v>
      </c>
      <c r="F1762" s="57">
        <f>_xlfn.XLOOKUP(E1762,'Historical Metal Prices'!$L$4:$Z$4,'Historical Metal Prices'!$L$10:$Z$10)</f>
        <v>0.24922459962260479</v>
      </c>
      <c r="G1762" s="77">
        <f t="shared" si="55"/>
        <v>46185.70728494713</v>
      </c>
    </row>
    <row r="1763" spans="1:7" x14ac:dyDescent="0.2">
      <c r="A1763" s="79">
        <v>43731</v>
      </c>
      <c r="B1763" s="77">
        <v>36971</v>
      </c>
      <c r="C1763" s="77">
        <v>38000</v>
      </c>
      <c r="E1763">
        <f t="shared" si="54"/>
        <v>2019</v>
      </c>
      <c r="F1763" s="57">
        <f>_xlfn.XLOOKUP(E1763,'Historical Metal Prices'!$L$4:$Z$4,'Historical Metal Prices'!$L$10:$Z$10)</f>
        <v>0.24922459962260479</v>
      </c>
      <c r="G1763" s="77">
        <f t="shared" si="55"/>
        <v>46185.082672647324</v>
      </c>
    </row>
    <row r="1764" spans="1:7" x14ac:dyDescent="0.2">
      <c r="A1764" s="79">
        <v>43728</v>
      </c>
      <c r="B1764" s="77">
        <v>36481</v>
      </c>
      <c r="C1764" s="77">
        <v>37500</v>
      </c>
      <c r="E1764">
        <f t="shared" si="54"/>
        <v>2019</v>
      </c>
      <c r="F1764" s="57">
        <f>_xlfn.XLOOKUP(E1764,'Historical Metal Prices'!$L$4:$Z$4,'Historical Metal Prices'!$L$10:$Z$10)</f>
        <v>0.24922459962260479</v>
      </c>
      <c r="G1764" s="77">
        <f t="shared" si="55"/>
        <v>45572.962618832244</v>
      </c>
    </row>
    <row r="1765" spans="1:7" x14ac:dyDescent="0.2">
      <c r="A1765" s="79">
        <v>43727</v>
      </c>
      <c r="B1765" s="77">
        <v>36481</v>
      </c>
      <c r="C1765" s="77">
        <v>37500</v>
      </c>
      <c r="E1765">
        <f t="shared" si="54"/>
        <v>2019</v>
      </c>
      <c r="F1765" s="57">
        <f>_xlfn.XLOOKUP(E1765,'Historical Metal Prices'!$L$4:$Z$4,'Historical Metal Prices'!$L$10:$Z$10)</f>
        <v>0.24922459962260479</v>
      </c>
      <c r="G1765" s="77">
        <f t="shared" si="55"/>
        <v>45572.962618832244</v>
      </c>
    </row>
    <row r="1766" spans="1:7" x14ac:dyDescent="0.2">
      <c r="A1766" s="79">
        <v>43726</v>
      </c>
      <c r="B1766" s="77">
        <v>35969</v>
      </c>
      <c r="C1766" s="77">
        <v>37000</v>
      </c>
      <c r="E1766">
        <f t="shared" si="54"/>
        <v>2019</v>
      </c>
      <c r="F1766" s="57">
        <f>_xlfn.XLOOKUP(E1766,'Historical Metal Prices'!$L$4:$Z$4,'Historical Metal Prices'!$L$10:$Z$10)</f>
        <v>0.24922459962260479</v>
      </c>
      <c r="G1766" s="77">
        <f t="shared" si="55"/>
        <v>44933.359623825469</v>
      </c>
    </row>
    <row r="1767" spans="1:7" x14ac:dyDescent="0.2">
      <c r="A1767" s="79">
        <v>43725</v>
      </c>
      <c r="B1767" s="77">
        <v>35968.5</v>
      </c>
      <c r="C1767" s="77">
        <v>37000</v>
      </c>
      <c r="E1767">
        <f t="shared" si="54"/>
        <v>2019</v>
      </c>
      <c r="F1767" s="57">
        <f>_xlfn.XLOOKUP(E1767,'Historical Metal Prices'!$L$4:$Z$4,'Historical Metal Prices'!$L$10:$Z$10)</f>
        <v>0.24922459962260479</v>
      </c>
      <c r="G1767" s="77">
        <f t="shared" si="55"/>
        <v>44932.735011525663</v>
      </c>
    </row>
    <row r="1768" spans="1:7" x14ac:dyDescent="0.2">
      <c r="A1768" s="79">
        <v>43724</v>
      </c>
      <c r="B1768" s="77">
        <v>35968</v>
      </c>
      <c r="C1768" s="77">
        <v>37000</v>
      </c>
      <c r="E1768">
        <f t="shared" si="54"/>
        <v>2019</v>
      </c>
      <c r="F1768" s="57">
        <f>_xlfn.XLOOKUP(E1768,'Historical Metal Prices'!$L$4:$Z$4,'Historical Metal Prices'!$L$10:$Z$10)</f>
        <v>0.24922459962260479</v>
      </c>
      <c r="G1768" s="77">
        <f t="shared" si="55"/>
        <v>44932.11039922585</v>
      </c>
    </row>
    <row r="1769" spans="1:7" x14ac:dyDescent="0.2">
      <c r="A1769" s="79">
        <v>43721</v>
      </c>
      <c r="B1769" s="77">
        <v>35977</v>
      </c>
      <c r="C1769" s="77">
        <v>37000</v>
      </c>
      <c r="E1769">
        <f t="shared" si="54"/>
        <v>2019</v>
      </c>
      <c r="F1769" s="57">
        <f>_xlfn.XLOOKUP(E1769,'Historical Metal Prices'!$L$4:$Z$4,'Historical Metal Prices'!$L$10:$Z$10)</f>
        <v>0.24922459962260479</v>
      </c>
      <c r="G1769" s="77">
        <f t="shared" si="55"/>
        <v>44943.35342062245</v>
      </c>
    </row>
    <row r="1770" spans="1:7" x14ac:dyDescent="0.2">
      <c r="A1770" s="79">
        <v>43720</v>
      </c>
      <c r="B1770" s="77">
        <v>35975.5</v>
      </c>
      <c r="C1770" s="77">
        <v>37000</v>
      </c>
      <c r="E1770">
        <f t="shared" si="54"/>
        <v>2019</v>
      </c>
      <c r="F1770" s="57">
        <f>_xlfn.XLOOKUP(E1770,'Historical Metal Prices'!$L$4:$Z$4,'Historical Metal Prices'!$L$10:$Z$10)</f>
        <v>0.24922459962260479</v>
      </c>
      <c r="G1770" s="77">
        <f t="shared" si="55"/>
        <v>44941.479583723019</v>
      </c>
    </row>
    <row r="1771" spans="1:7" ht="16" x14ac:dyDescent="0.2">
      <c r="A1771" s="79">
        <v>43719</v>
      </c>
      <c r="B1771" s="77">
        <v>35961</v>
      </c>
      <c r="C1771" s="78" t="s">
        <v>481</v>
      </c>
      <c r="E1771">
        <f t="shared" si="54"/>
        <v>2019</v>
      </c>
      <c r="F1771" s="57">
        <f>_xlfn.XLOOKUP(E1771,'Historical Metal Prices'!$L$4:$Z$4,'Historical Metal Prices'!$L$10:$Z$10)</f>
        <v>0.24922459962260479</v>
      </c>
      <c r="G1771" s="77">
        <f t="shared" si="55"/>
        <v>44923.365827028494</v>
      </c>
    </row>
    <row r="1772" spans="1:7" x14ac:dyDescent="0.2">
      <c r="A1772" s="79">
        <v>43718</v>
      </c>
      <c r="B1772" s="77">
        <v>34960</v>
      </c>
      <c r="C1772" s="77">
        <v>36500</v>
      </c>
      <c r="E1772">
        <f t="shared" si="54"/>
        <v>2019</v>
      </c>
      <c r="F1772" s="57">
        <f>_xlfn.XLOOKUP(E1772,'Historical Metal Prices'!$L$4:$Z$4,'Historical Metal Prices'!$L$10:$Z$10)</f>
        <v>0.24922459962260479</v>
      </c>
      <c r="G1772" s="77">
        <f t="shared" si="55"/>
        <v>43672.892002806264</v>
      </c>
    </row>
    <row r="1773" spans="1:7" x14ac:dyDescent="0.2">
      <c r="A1773" s="79">
        <v>43717</v>
      </c>
      <c r="B1773" s="77">
        <v>35005</v>
      </c>
      <c r="C1773" s="77">
        <v>35750</v>
      </c>
      <c r="E1773">
        <f t="shared" si="54"/>
        <v>2019</v>
      </c>
      <c r="F1773" s="57">
        <f>_xlfn.XLOOKUP(E1773,'Historical Metal Prices'!$L$4:$Z$4,'Historical Metal Prices'!$L$10:$Z$10)</f>
        <v>0.24922459962260479</v>
      </c>
      <c r="G1773" s="77">
        <f t="shared" si="55"/>
        <v>43729.107109789278</v>
      </c>
    </row>
    <row r="1774" spans="1:7" ht="16" x14ac:dyDescent="0.2">
      <c r="A1774" s="79">
        <v>43714</v>
      </c>
      <c r="B1774" s="77">
        <v>35014.5</v>
      </c>
      <c r="C1774" s="78" t="s">
        <v>481</v>
      </c>
      <c r="E1774">
        <f t="shared" si="54"/>
        <v>2019</v>
      </c>
      <c r="F1774" s="57">
        <f>_xlfn.XLOOKUP(E1774,'Historical Metal Prices'!$L$4:$Z$4,'Historical Metal Prices'!$L$10:$Z$10)</f>
        <v>0.24922459962260479</v>
      </c>
      <c r="G1774" s="77">
        <f t="shared" si="55"/>
        <v>43740.974743485698</v>
      </c>
    </row>
    <row r="1775" spans="1:7" ht="16" x14ac:dyDescent="0.2">
      <c r="A1775" s="79">
        <v>43713</v>
      </c>
      <c r="B1775" s="77">
        <v>35013</v>
      </c>
      <c r="C1775" s="78" t="s">
        <v>481</v>
      </c>
      <c r="E1775">
        <f t="shared" si="54"/>
        <v>2019</v>
      </c>
      <c r="F1775" s="57">
        <f>_xlfn.XLOOKUP(E1775,'Historical Metal Prices'!$L$4:$Z$4,'Historical Metal Prices'!$L$10:$Z$10)</f>
        <v>0.24922459962260479</v>
      </c>
      <c r="G1775" s="77">
        <f t="shared" si="55"/>
        <v>43739.10090658626</v>
      </c>
    </row>
    <row r="1776" spans="1:7" x14ac:dyDescent="0.2">
      <c r="A1776" s="79">
        <v>43712</v>
      </c>
      <c r="B1776" s="77">
        <v>34500</v>
      </c>
      <c r="C1776" s="77">
        <v>35500</v>
      </c>
      <c r="E1776">
        <f t="shared" si="54"/>
        <v>2019</v>
      </c>
      <c r="F1776" s="57">
        <f>_xlfn.XLOOKUP(E1776,'Historical Metal Prices'!$L$4:$Z$4,'Historical Metal Prices'!$L$10:$Z$10)</f>
        <v>0.24922459962260479</v>
      </c>
      <c r="G1776" s="77">
        <f t="shared" si="55"/>
        <v>43098.248686979867</v>
      </c>
    </row>
    <row r="1777" spans="1:7" x14ac:dyDescent="0.2">
      <c r="A1777" s="79">
        <v>43711</v>
      </c>
      <c r="B1777" s="77">
        <v>33500</v>
      </c>
      <c r="C1777" s="77">
        <v>36000</v>
      </c>
      <c r="E1777">
        <f t="shared" si="54"/>
        <v>2019</v>
      </c>
      <c r="F1777" s="57">
        <f>_xlfn.XLOOKUP(E1777,'Historical Metal Prices'!$L$4:$Z$4,'Historical Metal Prices'!$L$10:$Z$10)</f>
        <v>0.24922459962260479</v>
      </c>
      <c r="G1777" s="77">
        <f t="shared" si="55"/>
        <v>41849.024087357262</v>
      </c>
    </row>
    <row r="1778" spans="1:7" x14ac:dyDescent="0.2">
      <c r="A1778" s="79">
        <v>43710</v>
      </c>
      <c r="B1778" s="77">
        <v>33500</v>
      </c>
      <c r="C1778" s="77">
        <v>36000</v>
      </c>
      <c r="E1778">
        <f t="shared" si="54"/>
        <v>2019</v>
      </c>
      <c r="F1778" s="57">
        <f>_xlfn.XLOOKUP(E1778,'Historical Metal Prices'!$L$4:$Z$4,'Historical Metal Prices'!$L$10:$Z$10)</f>
        <v>0.24922459962260479</v>
      </c>
      <c r="G1778" s="77">
        <f t="shared" si="55"/>
        <v>41849.024087357262</v>
      </c>
    </row>
    <row r="1779" spans="1:7" x14ac:dyDescent="0.2">
      <c r="A1779" s="79">
        <v>43707</v>
      </c>
      <c r="B1779" s="77">
        <v>32150</v>
      </c>
      <c r="C1779" s="77">
        <v>33100</v>
      </c>
      <c r="E1779">
        <f t="shared" si="54"/>
        <v>2019</v>
      </c>
      <c r="F1779" s="57">
        <f>_xlfn.XLOOKUP(E1779,'Historical Metal Prices'!$L$4:$Z$4,'Historical Metal Prices'!$L$10:$Z$10)</f>
        <v>0.24922459962260479</v>
      </c>
      <c r="G1779" s="77">
        <f t="shared" si="55"/>
        <v>40162.570877866747</v>
      </c>
    </row>
    <row r="1780" spans="1:7" x14ac:dyDescent="0.2">
      <c r="A1780" s="79">
        <v>43706</v>
      </c>
      <c r="B1780" s="77">
        <v>32143</v>
      </c>
      <c r="C1780" s="77">
        <v>33100</v>
      </c>
      <c r="E1780">
        <f t="shared" si="54"/>
        <v>2019</v>
      </c>
      <c r="F1780" s="57">
        <f>_xlfn.XLOOKUP(E1780,'Historical Metal Prices'!$L$4:$Z$4,'Historical Metal Prices'!$L$10:$Z$10)</f>
        <v>0.24922459962260479</v>
      </c>
      <c r="G1780" s="77">
        <f t="shared" si="55"/>
        <v>40153.826305669383</v>
      </c>
    </row>
    <row r="1781" spans="1:7" x14ac:dyDescent="0.2">
      <c r="A1781" s="79">
        <v>43705</v>
      </c>
      <c r="B1781" s="77">
        <v>32119</v>
      </c>
      <c r="C1781" s="77">
        <v>33100</v>
      </c>
      <c r="E1781">
        <f t="shared" si="54"/>
        <v>2019</v>
      </c>
      <c r="F1781" s="57">
        <f>_xlfn.XLOOKUP(E1781,'Historical Metal Prices'!$L$4:$Z$4,'Historical Metal Prices'!$L$10:$Z$10)</f>
        <v>0.24922459962260479</v>
      </c>
      <c r="G1781" s="77">
        <f t="shared" si="55"/>
        <v>40123.844915278445</v>
      </c>
    </row>
    <row r="1782" spans="1:7" x14ac:dyDescent="0.2">
      <c r="A1782" s="79">
        <v>43704</v>
      </c>
      <c r="B1782" s="77">
        <v>32124</v>
      </c>
      <c r="C1782" s="77">
        <v>33100</v>
      </c>
      <c r="E1782">
        <f t="shared" si="54"/>
        <v>2019</v>
      </c>
      <c r="F1782" s="57">
        <f>_xlfn.XLOOKUP(E1782,'Historical Metal Prices'!$L$4:$Z$4,'Historical Metal Prices'!$L$10:$Z$10)</f>
        <v>0.24922459962260479</v>
      </c>
      <c r="G1782" s="77">
        <f t="shared" si="55"/>
        <v>40130.091038276558</v>
      </c>
    </row>
    <row r="1783" spans="1:7" ht="16" x14ac:dyDescent="0.2">
      <c r="A1783" s="79">
        <v>43703</v>
      </c>
      <c r="B1783" s="77">
        <v>32145</v>
      </c>
      <c r="C1783" s="78" t="s">
        <v>481</v>
      </c>
      <c r="E1783">
        <f t="shared" si="54"/>
        <v>2019</v>
      </c>
      <c r="F1783" s="57">
        <f>_xlfn.XLOOKUP(E1783,'Historical Metal Prices'!$L$4:$Z$4,'Historical Metal Prices'!$L$10:$Z$10)</f>
        <v>0.24922459962260479</v>
      </c>
      <c r="G1783" s="77">
        <f t="shared" si="55"/>
        <v>40156.324754868634</v>
      </c>
    </row>
    <row r="1784" spans="1:7" x14ac:dyDescent="0.2">
      <c r="A1784" s="79">
        <v>43700</v>
      </c>
      <c r="B1784" s="77">
        <v>32145</v>
      </c>
      <c r="C1784" s="77">
        <v>33100</v>
      </c>
      <c r="E1784">
        <f t="shared" si="54"/>
        <v>2019</v>
      </c>
      <c r="F1784" s="57">
        <f>_xlfn.XLOOKUP(E1784,'Historical Metal Prices'!$L$4:$Z$4,'Historical Metal Prices'!$L$10:$Z$10)</f>
        <v>0.24922459962260479</v>
      </c>
      <c r="G1784" s="77">
        <f t="shared" si="55"/>
        <v>40156.324754868634</v>
      </c>
    </row>
    <row r="1785" spans="1:7" x14ac:dyDescent="0.2">
      <c r="A1785" s="79">
        <v>43699</v>
      </c>
      <c r="B1785" s="77">
        <v>32139</v>
      </c>
      <c r="C1785" s="77">
        <v>33100</v>
      </c>
      <c r="E1785">
        <f t="shared" si="54"/>
        <v>2019</v>
      </c>
      <c r="F1785" s="57">
        <f>_xlfn.XLOOKUP(E1785,'Historical Metal Prices'!$L$4:$Z$4,'Historical Metal Prices'!$L$10:$Z$10)</f>
        <v>0.24922459962260479</v>
      </c>
      <c r="G1785" s="77">
        <f t="shared" si="55"/>
        <v>40148.829407270896</v>
      </c>
    </row>
    <row r="1786" spans="1:7" x14ac:dyDescent="0.2">
      <c r="A1786" s="79">
        <v>43698</v>
      </c>
      <c r="B1786" s="77">
        <v>32120</v>
      </c>
      <c r="C1786" s="77">
        <v>33100</v>
      </c>
      <c r="E1786">
        <f t="shared" si="54"/>
        <v>2019</v>
      </c>
      <c r="F1786" s="57">
        <f>_xlfn.XLOOKUP(E1786,'Historical Metal Prices'!$L$4:$Z$4,'Historical Metal Prices'!$L$10:$Z$10)</f>
        <v>0.24922459962260479</v>
      </c>
      <c r="G1786" s="77">
        <f t="shared" si="55"/>
        <v>40125.094139878063</v>
      </c>
    </row>
    <row r="1787" spans="1:7" x14ac:dyDescent="0.2">
      <c r="A1787" s="79">
        <v>43697</v>
      </c>
      <c r="B1787" s="77">
        <v>32119</v>
      </c>
      <c r="C1787" s="77">
        <v>33100</v>
      </c>
      <c r="E1787">
        <f t="shared" si="54"/>
        <v>2019</v>
      </c>
      <c r="F1787" s="57">
        <f>_xlfn.XLOOKUP(E1787,'Historical Metal Prices'!$L$4:$Z$4,'Historical Metal Prices'!$L$10:$Z$10)</f>
        <v>0.24922459962260479</v>
      </c>
      <c r="G1787" s="77">
        <f t="shared" si="55"/>
        <v>40123.844915278445</v>
      </c>
    </row>
    <row r="1788" spans="1:7" x14ac:dyDescent="0.2">
      <c r="A1788" s="79">
        <v>43696</v>
      </c>
      <c r="B1788" s="77">
        <v>32117.5</v>
      </c>
      <c r="C1788" s="77">
        <v>33100</v>
      </c>
      <c r="E1788">
        <f t="shared" si="54"/>
        <v>2019</v>
      </c>
      <c r="F1788" s="57">
        <f>_xlfn.XLOOKUP(E1788,'Historical Metal Prices'!$L$4:$Z$4,'Historical Metal Prices'!$L$10:$Z$10)</f>
        <v>0.24922459962260479</v>
      </c>
      <c r="G1788" s="77">
        <f t="shared" si="55"/>
        <v>40121.971078379007</v>
      </c>
    </row>
    <row r="1789" spans="1:7" x14ac:dyDescent="0.2">
      <c r="A1789" s="79">
        <v>43693</v>
      </c>
      <c r="B1789" s="77">
        <v>32130</v>
      </c>
      <c r="C1789" s="77">
        <v>33100</v>
      </c>
      <c r="E1789">
        <f t="shared" si="54"/>
        <v>2019</v>
      </c>
      <c r="F1789" s="57">
        <f>_xlfn.XLOOKUP(E1789,'Historical Metal Prices'!$L$4:$Z$4,'Historical Metal Prices'!$L$10:$Z$10)</f>
        <v>0.24922459962260479</v>
      </c>
      <c r="G1789" s="77">
        <f t="shared" si="55"/>
        <v>40137.586385874289</v>
      </c>
    </row>
    <row r="1790" spans="1:7" x14ac:dyDescent="0.2">
      <c r="A1790" s="79">
        <v>43692</v>
      </c>
      <c r="B1790" s="77">
        <v>32124.5</v>
      </c>
      <c r="C1790" s="77">
        <v>33100</v>
      </c>
      <c r="E1790">
        <f t="shared" si="54"/>
        <v>2019</v>
      </c>
      <c r="F1790" s="57">
        <f>_xlfn.XLOOKUP(E1790,'Historical Metal Prices'!$L$4:$Z$4,'Historical Metal Prices'!$L$10:$Z$10)</f>
        <v>0.24922459962260479</v>
      </c>
      <c r="G1790" s="77">
        <f t="shared" si="55"/>
        <v>40130.715650576371</v>
      </c>
    </row>
    <row r="1791" spans="1:7" x14ac:dyDescent="0.2">
      <c r="A1791" s="79">
        <v>43691</v>
      </c>
      <c r="B1791" s="77">
        <v>30012</v>
      </c>
      <c r="C1791" s="77">
        <v>31000</v>
      </c>
      <c r="E1791">
        <f t="shared" si="54"/>
        <v>2019</v>
      </c>
      <c r="F1791" s="57">
        <f>_xlfn.XLOOKUP(E1791,'Historical Metal Prices'!$L$4:$Z$4,'Historical Metal Prices'!$L$10:$Z$10)</f>
        <v>0.24922459962260479</v>
      </c>
      <c r="G1791" s="77">
        <f t="shared" si="55"/>
        <v>37491.728683873618</v>
      </c>
    </row>
    <row r="1792" spans="1:7" x14ac:dyDescent="0.2">
      <c r="A1792" s="79">
        <v>43690</v>
      </c>
      <c r="B1792" s="77">
        <v>30010</v>
      </c>
      <c r="C1792" s="77">
        <v>31000</v>
      </c>
      <c r="E1792">
        <f t="shared" si="54"/>
        <v>2019</v>
      </c>
      <c r="F1792" s="57">
        <f>_xlfn.XLOOKUP(E1792,'Historical Metal Prices'!$L$4:$Z$4,'Historical Metal Prices'!$L$10:$Z$10)</f>
        <v>0.24922459962260479</v>
      </c>
      <c r="G1792" s="77">
        <f t="shared" si="55"/>
        <v>37489.230234674367</v>
      </c>
    </row>
    <row r="1793" spans="1:7" x14ac:dyDescent="0.2">
      <c r="A1793" s="79">
        <v>43689</v>
      </c>
      <c r="B1793" s="77">
        <v>31008</v>
      </c>
      <c r="C1793" s="77">
        <v>31000</v>
      </c>
      <c r="E1793">
        <f t="shared" si="54"/>
        <v>2019</v>
      </c>
      <c r="F1793" s="57">
        <f>_xlfn.XLOOKUP(E1793,'Historical Metal Prices'!$L$4:$Z$4,'Historical Metal Prices'!$L$10:$Z$10)</f>
        <v>0.24922459962260479</v>
      </c>
      <c r="G1793" s="77">
        <f t="shared" si="55"/>
        <v>38735.956385097728</v>
      </c>
    </row>
    <row r="1794" spans="1:7" x14ac:dyDescent="0.2">
      <c r="A1794" s="79">
        <v>43686</v>
      </c>
      <c r="B1794" s="77">
        <v>28019</v>
      </c>
      <c r="C1794" s="77">
        <v>29000</v>
      </c>
      <c r="E1794">
        <f t="shared" si="54"/>
        <v>2019</v>
      </c>
      <c r="F1794" s="57">
        <f>_xlfn.XLOOKUP(E1794,'Historical Metal Prices'!$L$4:$Z$4,'Historical Metal Prices'!$L$10:$Z$10)</f>
        <v>0.24922459962260479</v>
      </c>
      <c r="G1794" s="77">
        <f t="shared" si="55"/>
        <v>35002.024056825765</v>
      </c>
    </row>
    <row r="1795" spans="1:7" x14ac:dyDescent="0.2">
      <c r="A1795" s="79">
        <v>43685</v>
      </c>
      <c r="B1795" s="77">
        <v>28013</v>
      </c>
      <c r="C1795" s="77">
        <v>29000</v>
      </c>
      <c r="E1795">
        <f t="shared" si="54"/>
        <v>2019</v>
      </c>
      <c r="F1795" s="57">
        <f>_xlfn.XLOOKUP(E1795,'Historical Metal Prices'!$L$4:$Z$4,'Historical Metal Prices'!$L$10:$Z$10)</f>
        <v>0.24922459962260479</v>
      </c>
      <c r="G1795" s="77">
        <f t="shared" si="55"/>
        <v>34994.528709228027</v>
      </c>
    </row>
    <row r="1796" spans="1:7" x14ac:dyDescent="0.2">
      <c r="A1796" s="79">
        <v>43684</v>
      </c>
      <c r="B1796" s="77">
        <v>27800</v>
      </c>
      <c r="C1796" s="77">
        <v>28800</v>
      </c>
      <c r="E1796">
        <f t="shared" si="54"/>
        <v>2019</v>
      </c>
      <c r="F1796" s="57">
        <f>_xlfn.XLOOKUP(E1796,'Historical Metal Prices'!$L$4:$Z$4,'Historical Metal Prices'!$L$10:$Z$10)</f>
        <v>0.24922459962260479</v>
      </c>
      <c r="G1796" s="77">
        <f t="shared" si="55"/>
        <v>34728.44386950841</v>
      </c>
    </row>
    <row r="1797" spans="1:7" x14ac:dyDescent="0.2">
      <c r="A1797" s="79">
        <v>43683</v>
      </c>
      <c r="B1797" s="77">
        <v>27800</v>
      </c>
      <c r="C1797" s="77">
        <v>28800</v>
      </c>
      <c r="E1797">
        <f t="shared" si="54"/>
        <v>2019</v>
      </c>
      <c r="F1797" s="57">
        <f>_xlfn.XLOOKUP(E1797,'Historical Metal Prices'!$L$4:$Z$4,'Historical Metal Prices'!$L$10:$Z$10)</f>
        <v>0.24922459962260479</v>
      </c>
      <c r="G1797" s="77">
        <f t="shared" si="55"/>
        <v>34728.44386950841</v>
      </c>
    </row>
    <row r="1798" spans="1:7" x14ac:dyDescent="0.2">
      <c r="A1798" s="79">
        <v>43682</v>
      </c>
      <c r="B1798" s="77">
        <v>25584.5</v>
      </c>
      <c r="C1798" s="77">
        <v>27000</v>
      </c>
      <c r="E1798">
        <f t="shared" si="54"/>
        <v>2019</v>
      </c>
      <c r="F1798" s="57">
        <f>_xlfn.XLOOKUP(E1798,'Historical Metal Prices'!$L$4:$Z$4,'Historical Metal Prices'!$L$10:$Z$10)</f>
        <v>0.24922459962260479</v>
      </c>
      <c r="G1798" s="77">
        <f t="shared" si="55"/>
        <v>31960.786769044531</v>
      </c>
    </row>
    <row r="1799" spans="1:7" x14ac:dyDescent="0.2">
      <c r="A1799" s="79">
        <v>43679</v>
      </c>
      <c r="B1799" s="77">
        <v>25597.5</v>
      </c>
      <c r="C1799" s="77">
        <v>26500</v>
      </c>
      <c r="E1799">
        <f t="shared" si="54"/>
        <v>2019</v>
      </c>
      <c r="F1799" s="57">
        <f>_xlfn.XLOOKUP(E1799,'Historical Metal Prices'!$L$4:$Z$4,'Historical Metal Prices'!$L$10:$Z$10)</f>
        <v>0.24922459962260479</v>
      </c>
      <c r="G1799" s="77">
        <f t="shared" si="55"/>
        <v>31977.026688839625</v>
      </c>
    </row>
    <row r="1800" spans="1:7" x14ac:dyDescent="0.2">
      <c r="A1800" s="79">
        <v>43678</v>
      </c>
      <c r="B1800" s="77">
        <v>25593</v>
      </c>
      <c r="C1800" s="77">
        <v>26500</v>
      </c>
      <c r="E1800">
        <f t="shared" si="54"/>
        <v>2019</v>
      </c>
      <c r="F1800" s="57">
        <f>_xlfn.XLOOKUP(E1800,'Historical Metal Prices'!$L$4:$Z$4,'Historical Metal Prices'!$L$10:$Z$10)</f>
        <v>0.24922459962260479</v>
      </c>
      <c r="G1800" s="77">
        <f t="shared" si="55"/>
        <v>31971.405178141325</v>
      </c>
    </row>
    <row r="1801" spans="1:7" x14ac:dyDescent="0.2">
      <c r="A1801" s="79">
        <v>43677</v>
      </c>
      <c r="B1801" s="77">
        <v>25584</v>
      </c>
      <c r="C1801" s="77">
        <v>26500</v>
      </c>
      <c r="E1801">
        <f t="shared" si="54"/>
        <v>2019</v>
      </c>
      <c r="F1801" s="57">
        <f>_xlfn.XLOOKUP(E1801,'Historical Metal Prices'!$L$4:$Z$4,'Historical Metal Prices'!$L$10:$Z$10)</f>
        <v>0.24922459962260479</v>
      </c>
      <c r="G1801" s="77">
        <f t="shared" si="55"/>
        <v>31960.162156744722</v>
      </c>
    </row>
    <row r="1802" spans="1:7" x14ac:dyDescent="0.2">
      <c r="A1802" s="79">
        <v>43676</v>
      </c>
      <c r="B1802" s="77">
        <v>25584</v>
      </c>
      <c r="C1802" s="77">
        <v>26500</v>
      </c>
      <c r="E1802">
        <f t="shared" si="54"/>
        <v>2019</v>
      </c>
      <c r="F1802" s="57">
        <f>_xlfn.XLOOKUP(E1802,'Historical Metal Prices'!$L$4:$Z$4,'Historical Metal Prices'!$L$10:$Z$10)</f>
        <v>0.24922459962260479</v>
      </c>
      <c r="G1802" s="77">
        <f t="shared" si="55"/>
        <v>31960.162156744722</v>
      </c>
    </row>
    <row r="1803" spans="1:7" x14ac:dyDescent="0.2">
      <c r="A1803" s="79">
        <v>43675</v>
      </c>
      <c r="B1803" s="77">
        <v>25584</v>
      </c>
      <c r="C1803" s="77">
        <v>26500</v>
      </c>
      <c r="E1803">
        <f t="shared" ref="E1803:E1866" si="56">YEAR(A1803)</f>
        <v>2019</v>
      </c>
      <c r="F1803" s="57">
        <f>_xlfn.XLOOKUP(E1803,'Historical Metal Prices'!$L$4:$Z$4,'Historical Metal Prices'!$L$10:$Z$10)</f>
        <v>0.24922459962260479</v>
      </c>
      <c r="G1803" s="77">
        <f t="shared" ref="G1803:G1866" si="57">IFERROR(B1803*(1+F1803),G1804)</f>
        <v>31960.162156744722</v>
      </c>
    </row>
    <row r="1804" spans="1:7" x14ac:dyDescent="0.2">
      <c r="A1804" s="79">
        <v>43672</v>
      </c>
      <c r="B1804" s="77">
        <v>25597</v>
      </c>
      <c r="C1804" s="77">
        <v>26500</v>
      </c>
      <c r="E1804">
        <f t="shared" si="56"/>
        <v>2019</v>
      </c>
      <c r="F1804" s="57">
        <f>_xlfn.XLOOKUP(E1804,'Historical Metal Prices'!$L$4:$Z$4,'Historical Metal Prices'!$L$10:$Z$10)</f>
        <v>0.24922459962260479</v>
      </c>
      <c r="G1804" s="77">
        <f t="shared" si="57"/>
        <v>31976.402076539816</v>
      </c>
    </row>
    <row r="1805" spans="1:7" x14ac:dyDescent="0.2">
      <c r="A1805" s="79">
        <v>43671</v>
      </c>
      <c r="B1805" s="77">
        <v>27593</v>
      </c>
      <c r="C1805" s="77">
        <v>29000</v>
      </c>
      <c r="E1805">
        <f t="shared" si="56"/>
        <v>2019</v>
      </c>
      <c r="F1805" s="57">
        <f>_xlfn.XLOOKUP(E1805,'Historical Metal Prices'!$L$4:$Z$4,'Historical Metal Prices'!$L$10:$Z$10)</f>
        <v>0.24922459962260479</v>
      </c>
      <c r="G1805" s="77">
        <f t="shared" si="57"/>
        <v>34469.854377386531</v>
      </c>
    </row>
    <row r="1806" spans="1:7" x14ac:dyDescent="0.2">
      <c r="A1806" s="79">
        <v>43670</v>
      </c>
      <c r="B1806" s="77">
        <v>27584</v>
      </c>
      <c r="C1806" s="77">
        <v>29000</v>
      </c>
      <c r="E1806">
        <f t="shared" si="56"/>
        <v>2019</v>
      </c>
      <c r="F1806" s="57">
        <f>_xlfn.XLOOKUP(E1806,'Historical Metal Prices'!$L$4:$Z$4,'Historical Metal Prices'!$L$10:$Z$10)</f>
        <v>0.24922459962260479</v>
      </c>
      <c r="G1806" s="77">
        <f t="shared" si="57"/>
        <v>34458.611355989931</v>
      </c>
    </row>
    <row r="1807" spans="1:7" x14ac:dyDescent="0.2">
      <c r="A1807" s="79">
        <v>43669</v>
      </c>
      <c r="B1807" s="77">
        <v>27583.5</v>
      </c>
      <c r="C1807" s="77">
        <v>29000</v>
      </c>
      <c r="E1807">
        <f t="shared" si="56"/>
        <v>2019</v>
      </c>
      <c r="F1807" s="57">
        <f>_xlfn.XLOOKUP(E1807,'Historical Metal Prices'!$L$4:$Z$4,'Historical Metal Prices'!$L$10:$Z$10)</f>
        <v>0.24922459962260479</v>
      </c>
      <c r="G1807" s="77">
        <f t="shared" si="57"/>
        <v>34457.986743690119</v>
      </c>
    </row>
    <row r="1808" spans="1:7" x14ac:dyDescent="0.2">
      <c r="A1808" s="79">
        <v>43668</v>
      </c>
      <c r="B1808" s="77">
        <v>27583</v>
      </c>
      <c r="C1808" s="77">
        <v>29000</v>
      </c>
      <c r="E1808">
        <f t="shared" si="56"/>
        <v>2019</v>
      </c>
      <c r="F1808" s="57">
        <f>_xlfn.XLOOKUP(E1808,'Historical Metal Prices'!$L$4:$Z$4,'Historical Metal Prices'!$L$10:$Z$10)</f>
        <v>0.24922459962260479</v>
      </c>
      <c r="G1808" s="77">
        <f t="shared" si="57"/>
        <v>34457.362131390306</v>
      </c>
    </row>
    <row r="1809" spans="1:7" x14ac:dyDescent="0.2">
      <c r="A1809" s="79">
        <v>43665</v>
      </c>
      <c r="B1809" s="77">
        <v>27596</v>
      </c>
      <c r="C1809" s="77">
        <v>29000</v>
      </c>
      <c r="E1809">
        <f t="shared" si="56"/>
        <v>2019</v>
      </c>
      <c r="F1809" s="57">
        <f>_xlfn.XLOOKUP(E1809,'Historical Metal Prices'!$L$4:$Z$4,'Historical Metal Prices'!$L$10:$Z$10)</f>
        <v>0.24922459962260479</v>
      </c>
      <c r="G1809" s="77">
        <f t="shared" si="57"/>
        <v>34473.6020511854</v>
      </c>
    </row>
    <row r="1810" spans="1:7" x14ac:dyDescent="0.2">
      <c r="A1810" s="79">
        <v>43664</v>
      </c>
      <c r="B1810" s="77">
        <v>27592</v>
      </c>
      <c r="C1810" s="77">
        <v>29000</v>
      </c>
      <c r="E1810">
        <f t="shared" si="56"/>
        <v>2019</v>
      </c>
      <c r="F1810" s="57">
        <f>_xlfn.XLOOKUP(E1810,'Historical Metal Prices'!$L$4:$Z$4,'Historical Metal Prices'!$L$10:$Z$10)</f>
        <v>0.24922459962260479</v>
      </c>
      <c r="G1810" s="77">
        <f t="shared" si="57"/>
        <v>34468.605152786913</v>
      </c>
    </row>
    <row r="1811" spans="1:7" x14ac:dyDescent="0.2">
      <c r="A1811" s="79">
        <v>43663</v>
      </c>
      <c r="B1811" s="77">
        <v>27583</v>
      </c>
      <c r="C1811" s="77">
        <v>29000</v>
      </c>
      <c r="E1811">
        <f t="shared" si="56"/>
        <v>2019</v>
      </c>
      <c r="F1811" s="57">
        <f>_xlfn.XLOOKUP(E1811,'Historical Metal Prices'!$L$4:$Z$4,'Historical Metal Prices'!$L$10:$Z$10)</f>
        <v>0.24922459962260479</v>
      </c>
      <c r="G1811" s="77">
        <f t="shared" si="57"/>
        <v>34457.362131390306</v>
      </c>
    </row>
    <row r="1812" spans="1:7" x14ac:dyDescent="0.2">
      <c r="A1812" s="79">
        <v>43662</v>
      </c>
      <c r="B1812" s="77">
        <v>27583</v>
      </c>
      <c r="C1812" s="77">
        <v>29000</v>
      </c>
      <c r="E1812">
        <f t="shared" si="56"/>
        <v>2019</v>
      </c>
      <c r="F1812" s="57">
        <f>_xlfn.XLOOKUP(E1812,'Historical Metal Prices'!$L$4:$Z$4,'Historical Metal Prices'!$L$10:$Z$10)</f>
        <v>0.24922459962260479</v>
      </c>
      <c r="G1812" s="77">
        <f t="shared" si="57"/>
        <v>34457.362131390306</v>
      </c>
    </row>
    <row r="1813" spans="1:7" x14ac:dyDescent="0.2">
      <c r="A1813" s="79">
        <v>43661</v>
      </c>
      <c r="B1813" s="77">
        <v>27584</v>
      </c>
      <c r="C1813" s="77">
        <v>29000</v>
      </c>
      <c r="E1813">
        <f t="shared" si="56"/>
        <v>2019</v>
      </c>
      <c r="F1813" s="57">
        <f>_xlfn.XLOOKUP(E1813,'Historical Metal Prices'!$L$4:$Z$4,'Historical Metal Prices'!$L$10:$Z$10)</f>
        <v>0.24922459962260479</v>
      </c>
      <c r="G1813" s="77">
        <f t="shared" si="57"/>
        <v>34458.611355989931</v>
      </c>
    </row>
    <row r="1814" spans="1:7" x14ac:dyDescent="0.2">
      <c r="A1814" s="79">
        <v>43658</v>
      </c>
      <c r="B1814" s="77">
        <v>26650</v>
      </c>
      <c r="C1814" s="77">
        <v>28000</v>
      </c>
      <c r="E1814">
        <f t="shared" si="56"/>
        <v>2019</v>
      </c>
      <c r="F1814" s="57">
        <f>_xlfn.XLOOKUP(E1814,'Historical Metal Prices'!$L$4:$Z$4,'Historical Metal Prices'!$L$10:$Z$10)</f>
        <v>0.24922459962260479</v>
      </c>
      <c r="G1814" s="77">
        <f t="shared" si="57"/>
        <v>33291.835579942417</v>
      </c>
    </row>
    <row r="1815" spans="1:7" x14ac:dyDescent="0.2">
      <c r="A1815" s="79">
        <v>43657</v>
      </c>
      <c r="B1815" s="77">
        <v>26650</v>
      </c>
      <c r="C1815" s="77">
        <v>28000</v>
      </c>
      <c r="E1815">
        <f t="shared" si="56"/>
        <v>2019</v>
      </c>
      <c r="F1815" s="57">
        <f>_xlfn.XLOOKUP(E1815,'Historical Metal Prices'!$L$4:$Z$4,'Historical Metal Prices'!$L$10:$Z$10)</f>
        <v>0.24922459962260479</v>
      </c>
      <c r="G1815" s="77">
        <f t="shared" si="57"/>
        <v>33291.835579942417</v>
      </c>
    </row>
    <row r="1816" spans="1:7" x14ac:dyDescent="0.2">
      <c r="A1816" s="79">
        <v>43656</v>
      </c>
      <c r="B1816" s="77">
        <v>26650</v>
      </c>
      <c r="C1816" s="77">
        <v>28000</v>
      </c>
      <c r="E1816">
        <f t="shared" si="56"/>
        <v>2019</v>
      </c>
      <c r="F1816" s="57">
        <f>_xlfn.XLOOKUP(E1816,'Historical Metal Prices'!$L$4:$Z$4,'Historical Metal Prices'!$L$10:$Z$10)</f>
        <v>0.24922459962260479</v>
      </c>
      <c r="G1816" s="77">
        <f t="shared" si="57"/>
        <v>33291.835579942417</v>
      </c>
    </row>
    <row r="1817" spans="1:7" x14ac:dyDescent="0.2">
      <c r="A1817" s="79">
        <v>43655</v>
      </c>
      <c r="B1817" s="77">
        <v>26647</v>
      </c>
      <c r="C1817" s="77">
        <v>29000</v>
      </c>
      <c r="E1817">
        <f t="shared" si="56"/>
        <v>2019</v>
      </c>
      <c r="F1817" s="57">
        <f>_xlfn.XLOOKUP(E1817,'Historical Metal Prices'!$L$4:$Z$4,'Historical Metal Prices'!$L$10:$Z$10)</f>
        <v>0.24922459962260479</v>
      </c>
      <c r="G1817" s="77">
        <f t="shared" si="57"/>
        <v>33288.087906143548</v>
      </c>
    </row>
    <row r="1818" spans="1:7" x14ac:dyDescent="0.2">
      <c r="A1818" s="79">
        <v>43654</v>
      </c>
      <c r="B1818" s="77">
        <v>28600</v>
      </c>
      <c r="C1818" s="77">
        <v>30000</v>
      </c>
      <c r="E1818">
        <f t="shared" si="56"/>
        <v>2019</v>
      </c>
      <c r="F1818" s="57">
        <f>_xlfn.XLOOKUP(E1818,'Historical Metal Prices'!$L$4:$Z$4,'Historical Metal Prices'!$L$10:$Z$10)</f>
        <v>0.24922459962260479</v>
      </c>
      <c r="G1818" s="77">
        <f t="shared" si="57"/>
        <v>35727.8235492065</v>
      </c>
    </row>
    <row r="1819" spans="1:7" x14ac:dyDescent="0.2">
      <c r="A1819" s="79">
        <v>43651</v>
      </c>
      <c r="B1819" s="77">
        <v>28600</v>
      </c>
      <c r="C1819" s="77">
        <v>30000</v>
      </c>
      <c r="E1819">
        <f t="shared" si="56"/>
        <v>2019</v>
      </c>
      <c r="F1819" s="57">
        <f>_xlfn.XLOOKUP(E1819,'Historical Metal Prices'!$L$4:$Z$4,'Historical Metal Prices'!$L$10:$Z$10)</f>
        <v>0.24922459962260479</v>
      </c>
      <c r="G1819" s="77">
        <f t="shared" si="57"/>
        <v>35727.8235492065</v>
      </c>
    </row>
    <row r="1820" spans="1:7" x14ac:dyDescent="0.2">
      <c r="A1820" s="79">
        <v>43650</v>
      </c>
      <c r="B1820" s="77">
        <v>28600</v>
      </c>
      <c r="C1820" s="77">
        <v>30000</v>
      </c>
      <c r="E1820">
        <f t="shared" si="56"/>
        <v>2019</v>
      </c>
      <c r="F1820" s="57">
        <f>_xlfn.XLOOKUP(E1820,'Historical Metal Prices'!$L$4:$Z$4,'Historical Metal Prices'!$L$10:$Z$10)</f>
        <v>0.24922459962260479</v>
      </c>
      <c r="G1820" s="77">
        <f t="shared" si="57"/>
        <v>35727.8235492065</v>
      </c>
    </row>
    <row r="1821" spans="1:7" x14ac:dyDescent="0.2">
      <c r="A1821" s="79">
        <v>43649</v>
      </c>
      <c r="B1821" s="77">
        <v>28600</v>
      </c>
      <c r="C1821" s="77">
        <v>30000</v>
      </c>
      <c r="E1821">
        <f t="shared" si="56"/>
        <v>2019</v>
      </c>
      <c r="F1821" s="57">
        <f>_xlfn.XLOOKUP(E1821,'Historical Metal Prices'!$L$4:$Z$4,'Historical Metal Prices'!$L$10:$Z$10)</f>
        <v>0.24922459962260479</v>
      </c>
      <c r="G1821" s="77">
        <f t="shared" si="57"/>
        <v>35727.8235492065</v>
      </c>
    </row>
    <row r="1822" spans="1:7" x14ac:dyDescent="0.2">
      <c r="A1822" s="79">
        <v>43648</v>
      </c>
      <c r="B1822" s="77">
        <v>28600</v>
      </c>
      <c r="C1822" s="77">
        <v>30000</v>
      </c>
      <c r="E1822">
        <f t="shared" si="56"/>
        <v>2019</v>
      </c>
      <c r="F1822" s="57">
        <f>_xlfn.XLOOKUP(E1822,'Historical Metal Prices'!$L$4:$Z$4,'Historical Metal Prices'!$L$10:$Z$10)</f>
        <v>0.24922459962260479</v>
      </c>
      <c r="G1822" s="77">
        <f t="shared" si="57"/>
        <v>35727.8235492065</v>
      </c>
    </row>
    <row r="1823" spans="1:7" x14ac:dyDescent="0.2">
      <c r="A1823" s="79">
        <v>43647</v>
      </c>
      <c r="B1823" s="77">
        <v>28600</v>
      </c>
      <c r="C1823" s="77">
        <v>30000</v>
      </c>
      <c r="E1823">
        <f t="shared" si="56"/>
        <v>2019</v>
      </c>
      <c r="F1823" s="57">
        <f>_xlfn.XLOOKUP(E1823,'Historical Metal Prices'!$L$4:$Z$4,'Historical Metal Prices'!$L$10:$Z$10)</f>
        <v>0.24922459962260479</v>
      </c>
      <c r="G1823" s="77">
        <f t="shared" si="57"/>
        <v>35727.8235492065</v>
      </c>
    </row>
    <row r="1824" spans="1:7" x14ac:dyDescent="0.2">
      <c r="A1824" s="79">
        <v>43644</v>
      </c>
      <c r="B1824" s="77">
        <v>28600</v>
      </c>
      <c r="C1824" s="77">
        <v>28000</v>
      </c>
      <c r="E1824">
        <f t="shared" si="56"/>
        <v>2019</v>
      </c>
      <c r="F1824" s="57">
        <f>_xlfn.XLOOKUP(E1824,'Historical Metal Prices'!$L$4:$Z$4,'Historical Metal Prices'!$L$10:$Z$10)</f>
        <v>0.24922459962260479</v>
      </c>
      <c r="G1824" s="77">
        <f t="shared" si="57"/>
        <v>35727.8235492065</v>
      </c>
    </row>
    <row r="1825" spans="1:7" x14ac:dyDescent="0.2">
      <c r="A1825" s="79">
        <v>43643</v>
      </c>
      <c r="B1825" s="77">
        <v>28720</v>
      </c>
      <c r="C1825" s="77">
        <v>30000</v>
      </c>
      <c r="E1825">
        <f t="shared" si="56"/>
        <v>2019</v>
      </c>
      <c r="F1825" s="57">
        <f>_xlfn.XLOOKUP(E1825,'Historical Metal Prices'!$L$4:$Z$4,'Historical Metal Prices'!$L$10:$Z$10)</f>
        <v>0.24922459962260479</v>
      </c>
      <c r="G1825" s="77">
        <f t="shared" si="57"/>
        <v>35877.730501161212</v>
      </c>
    </row>
    <row r="1826" spans="1:7" x14ac:dyDescent="0.2">
      <c r="A1826" s="79">
        <v>43642</v>
      </c>
      <c r="B1826" s="77">
        <v>27860</v>
      </c>
      <c r="C1826" s="77">
        <v>28000</v>
      </c>
      <c r="E1826">
        <f t="shared" si="56"/>
        <v>2019</v>
      </c>
      <c r="F1826" s="57">
        <f>_xlfn.XLOOKUP(E1826,'Historical Metal Prices'!$L$4:$Z$4,'Historical Metal Prices'!$L$10:$Z$10)</f>
        <v>0.24922459962260479</v>
      </c>
      <c r="G1826" s="77">
        <f t="shared" si="57"/>
        <v>34803.39734548577</v>
      </c>
    </row>
    <row r="1827" spans="1:7" x14ac:dyDescent="0.2">
      <c r="A1827" s="79">
        <v>43641</v>
      </c>
      <c r="B1827" s="77">
        <v>28000</v>
      </c>
      <c r="C1827" s="77">
        <v>28000</v>
      </c>
      <c r="E1827">
        <f t="shared" si="56"/>
        <v>2019</v>
      </c>
      <c r="F1827" s="57">
        <f>_xlfn.XLOOKUP(E1827,'Historical Metal Prices'!$L$4:$Z$4,'Historical Metal Prices'!$L$10:$Z$10)</f>
        <v>0.24922459962260479</v>
      </c>
      <c r="G1827" s="77">
        <f t="shared" si="57"/>
        <v>34978.288789432932</v>
      </c>
    </row>
    <row r="1828" spans="1:7" x14ac:dyDescent="0.2">
      <c r="A1828" s="79">
        <v>43640</v>
      </c>
      <c r="B1828" s="77">
        <v>28000</v>
      </c>
      <c r="C1828" s="77">
        <v>28000</v>
      </c>
      <c r="E1828">
        <f t="shared" si="56"/>
        <v>2019</v>
      </c>
      <c r="F1828" s="57">
        <f>_xlfn.XLOOKUP(E1828,'Historical Metal Prices'!$L$4:$Z$4,'Historical Metal Prices'!$L$10:$Z$10)</f>
        <v>0.24922459962260479</v>
      </c>
      <c r="G1828" s="77">
        <f t="shared" si="57"/>
        <v>34978.288789432932</v>
      </c>
    </row>
    <row r="1829" spans="1:7" x14ac:dyDescent="0.2">
      <c r="A1829" s="79">
        <v>43637</v>
      </c>
      <c r="B1829" s="77">
        <v>28000</v>
      </c>
      <c r="C1829" s="77">
        <v>28000</v>
      </c>
      <c r="E1829">
        <f t="shared" si="56"/>
        <v>2019</v>
      </c>
      <c r="F1829" s="57">
        <f>_xlfn.XLOOKUP(E1829,'Historical Metal Prices'!$L$4:$Z$4,'Historical Metal Prices'!$L$10:$Z$10)</f>
        <v>0.24922459962260479</v>
      </c>
      <c r="G1829" s="77">
        <f t="shared" si="57"/>
        <v>34978.288789432932</v>
      </c>
    </row>
    <row r="1830" spans="1:7" x14ac:dyDescent="0.2">
      <c r="A1830" s="79">
        <v>43636</v>
      </c>
      <c r="B1830" s="77">
        <v>28000</v>
      </c>
      <c r="C1830" s="77">
        <v>28000</v>
      </c>
      <c r="E1830">
        <f t="shared" si="56"/>
        <v>2019</v>
      </c>
      <c r="F1830" s="57">
        <f>_xlfn.XLOOKUP(E1830,'Historical Metal Prices'!$L$4:$Z$4,'Historical Metal Prices'!$L$10:$Z$10)</f>
        <v>0.24922459962260479</v>
      </c>
      <c r="G1830" s="77">
        <f t="shared" si="57"/>
        <v>34978.288789432932</v>
      </c>
    </row>
    <row r="1831" spans="1:7" x14ac:dyDescent="0.2">
      <c r="A1831" s="79">
        <v>43635</v>
      </c>
      <c r="B1831" s="77">
        <v>28000</v>
      </c>
      <c r="C1831" s="77">
        <v>28000</v>
      </c>
      <c r="E1831">
        <f t="shared" si="56"/>
        <v>2019</v>
      </c>
      <c r="F1831" s="57">
        <f>_xlfn.XLOOKUP(E1831,'Historical Metal Prices'!$L$4:$Z$4,'Historical Metal Prices'!$L$10:$Z$10)</f>
        <v>0.24922459962260479</v>
      </c>
      <c r="G1831" s="77">
        <f t="shared" si="57"/>
        <v>34978.288789432932</v>
      </c>
    </row>
    <row r="1832" spans="1:7" x14ac:dyDescent="0.2">
      <c r="A1832" s="79">
        <v>43634</v>
      </c>
      <c r="B1832" s="77">
        <v>28000</v>
      </c>
      <c r="C1832" s="77">
        <v>28000</v>
      </c>
      <c r="E1832">
        <f t="shared" si="56"/>
        <v>2019</v>
      </c>
      <c r="F1832" s="57">
        <f>_xlfn.XLOOKUP(E1832,'Historical Metal Prices'!$L$4:$Z$4,'Historical Metal Prices'!$L$10:$Z$10)</f>
        <v>0.24922459962260479</v>
      </c>
      <c r="G1832" s="77">
        <f t="shared" si="57"/>
        <v>34978.288789432932</v>
      </c>
    </row>
    <row r="1833" spans="1:7" x14ac:dyDescent="0.2">
      <c r="A1833" s="79">
        <v>43633</v>
      </c>
      <c r="B1833" s="77">
        <v>28000</v>
      </c>
      <c r="C1833" s="77">
        <v>28000</v>
      </c>
      <c r="E1833">
        <f t="shared" si="56"/>
        <v>2019</v>
      </c>
      <c r="F1833" s="57">
        <f>_xlfn.XLOOKUP(E1833,'Historical Metal Prices'!$L$4:$Z$4,'Historical Metal Prices'!$L$10:$Z$10)</f>
        <v>0.24922459962260479</v>
      </c>
      <c r="G1833" s="77">
        <f t="shared" si="57"/>
        <v>34978.288789432932</v>
      </c>
    </row>
    <row r="1834" spans="1:7" x14ac:dyDescent="0.2">
      <c r="A1834" s="79">
        <v>43630</v>
      </c>
      <c r="B1834" s="77">
        <v>28000</v>
      </c>
      <c r="C1834" s="77">
        <v>28000</v>
      </c>
      <c r="E1834">
        <f t="shared" si="56"/>
        <v>2019</v>
      </c>
      <c r="F1834" s="57">
        <f>_xlfn.XLOOKUP(E1834,'Historical Metal Prices'!$L$4:$Z$4,'Historical Metal Prices'!$L$10:$Z$10)</f>
        <v>0.24922459962260479</v>
      </c>
      <c r="G1834" s="77">
        <f t="shared" si="57"/>
        <v>34978.288789432932</v>
      </c>
    </row>
    <row r="1835" spans="1:7" x14ac:dyDescent="0.2">
      <c r="A1835" s="79">
        <v>43629</v>
      </c>
      <c r="B1835" s="77">
        <v>28000</v>
      </c>
      <c r="C1835" s="77">
        <v>28000</v>
      </c>
      <c r="E1835">
        <f t="shared" si="56"/>
        <v>2019</v>
      </c>
      <c r="F1835" s="57">
        <f>_xlfn.XLOOKUP(E1835,'Historical Metal Prices'!$L$4:$Z$4,'Historical Metal Prices'!$L$10:$Z$10)</f>
        <v>0.24922459962260479</v>
      </c>
      <c r="G1835" s="77">
        <f t="shared" si="57"/>
        <v>34978.288789432932</v>
      </c>
    </row>
    <row r="1836" spans="1:7" x14ac:dyDescent="0.2">
      <c r="A1836" s="79">
        <v>43628</v>
      </c>
      <c r="B1836" s="77">
        <v>28000</v>
      </c>
      <c r="C1836" s="77">
        <v>28000</v>
      </c>
      <c r="E1836">
        <f t="shared" si="56"/>
        <v>2019</v>
      </c>
      <c r="F1836" s="57">
        <f>_xlfn.XLOOKUP(E1836,'Historical Metal Prices'!$L$4:$Z$4,'Historical Metal Prices'!$L$10:$Z$10)</f>
        <v>0.24922459962260479</v>
      </c>
      <c r="G1836" s="77">
        <f t="shared" si="57"/>
        <v>34978.288789432932</v>
      </c>
    </row>
    <row r="1837" spans="1:7" x14ac:dyDescent="0.2">
      <c r="A1837" s="79">
        <v>43627</v>
      </c>
      <c r="B1837" s="77">
        <v>28000</v>
      </c>
      <c r="C1837" s="77">
        <v>28000</v>
      </c>
      <c r="E1837">
        <f t="shared" si="56"/>
        <v>2019</v>
      </c>
      <c r="F1837" s="57">
        <f>_xlfn.XLOOKUP(E1837,'Historical Metal Prices'!$L$4:$Z$4,'Historical Metal Prices'!$L$10:$Z$10)</f>
        <v>0.24922459962260479</v>
      </c>
      <c r="G1837" s="77">
        <f t="shared" si="57"/>
        <v>34978.288789432932</v>
      </c>
    </row>
    <row r="1838" spans="1:7" x14ac:dyDescent="0.2">
      <c r="A1838" s="79">
        <v>43626</v>
      </c>
      <c r="B1838" s="77">
        <v>28000</v>
      </c>
      <c r="C1838" s="77">
        <v>28000</v>
      </c>
      <c r="E1838">
        <f t="shared" si="56"/>
        <v>2019</v>
      </c>
      <c r="F1838" s="57">
        <f>_xlfn.XLOOKUP(E1838,'Historical Metal Prices'!$L$4:$Z$4,'Historical Metal Prices'!$L$10:$Z$10)</f>
        <v>0.24922459962260479</v>
      </c>
      <c r="G1838" s="77">
        <f t="shared" si="57"/>
        <v>34978.288789432932</v>
      </c>
    </row>
    <row r="1839" spans="1:7" x14ac:dyDescent="0.2">
      <c r="A1839" s="79">
        <v>43623</v>
      </c>
      <c r="B1839" s="77">
        <v>28000</v>
      </c>
      <c r="C1839" s="77">
        <v>28000</v>
      </c>
      <c r="E1839">
        <f t="shared" si="56"/>
        <v>2019</v>
      </c>
      <c r="F1839" s="57">
        <f>_xlfn.XLOOKUP(E1839,'Historical Metal Prices'!$L$4:$Z$4,'Historical Metal Prices'!$L$10:$Z$10)</f>
        <v>0.24922459962260479</v>
      </c>
      <c r="G1839" s="77">
        <f t="shared" si="57"/>
        <v>34978.288789432932</v>
      </c>
    </row>
    <row r="1840" spans="1:7" x14ac:dyDescent="0.2">
      <c r="A1840" s="79">
        <v>43622</v>
      </c>
      <c r="B1840" s="77">
        <v>31000</v>
      </c>
      <c r="C1840" s="77">
        <v>32500</v>
      </c>
      <c r="E1840">
        <f t="shared" si="56"/>
        <v>2019</v>
      </c>
      <c r="F1840" s="57">
        <f>_xlfn.XLOOKUP(E1840,'Historical Metal Prices'!$L$4:$Z$4,'Historical Metal Prices'!$L$10:$Z$10)</f>
        <v>0.24922459962260479</v>
      </c>
      <c r="G1840" s="77">
        <f t="shared" si="57"/>
        <v>38725.962588300747</v>
      </c>
    </row>
    <row r="1841" spans="1:7" x14ac:dyDescent="0.2">
      <c r="A1841" s="79">
        <v>43621</v>
      </c>
      <c r="B1841" s="77">
        <v>32000</v>
      </c>
      <c r="C1841" s="77">
        <v>32500</v>
      </c>
      <c r="E1841">
        <f t="shared" si="56"/>
        <v>2019</v>
      </c>
      <c r="F1841" s="57">
        <f>_xlfn.XLOOKUP(E1841,'Historical Metal Prices'!$L$4:$Z$4,'Historical Metal Prices'!$L$10:$Z$10)</f>
        <v>0.24922459962260479</v>
      </c>
      <c r="G1841" s="77">
        <f t="shared" si="57"/>
        <v>39975.187187923351</v>
      </c>
    </row>
    <row r="1842" spans="1:7" x14ac:dyDescent="0.2">
      <c r="A1842" s="79">
        <v>43620</v>
      </c>
      <c r="B1842" s="77">
        <v>32000</v>
      </c>
      <c r="C1842" s="77">
        <v>32500</v>
      </c>
      <c r="E1842">
        <f t="shared" si="56"/>
        <v>2019</v>
      </c>
      <c r="F1842" s="57">
        <f>_xlfn.XLOOKUP(E1842,'Historical Metal Prices'!$L$4:$Z$4,'Historical Metal Prices'!$L$10:$Z$10)</f>
        <v>0.24922459962260479</v>
      </c>
      <c r="G1842" s="77">
        <f t="shared" si="57"/>
        <v>39975.187187923351</v>
      </c>
    </row>
    <row r="1843" spans="1:7" x14ac:dyDescent="0.2">
      <c r="A1843" s="79">
        <v>43619</v>
      </c>
      <c r="B1843" s="77">
        <v>32000</v>
      </c>
      <c r="C1843" s="77">
        <v>32500</v>
      </c>
      <c r="E1843">
        <f t="shared" si="56"/>
        <v>2019</v>
      </c>
      <c r="F1843" s="57">
        <f>_xlfn.XLOOKUP(E1843,'Historical Metal Prices'!$L$4:$Z$4,'Historical Metal Prices'!$L$10:$Z$10)</f>
        <v>0.24922459962260479</v>
      </c>
      <c r="G1843" s="77">
        <f t="shared" si="57"/>
        <v>39975.187187923351</v>
      </c>
    </row>
    <row r="1844" spans="1:7" x14ac:dyDescent="0.2">
      <c r="A1844" s="79">
        <v>43616</v>
      </c>
      <c r="B1844" s="77">
        <v>32000</v>
      </c>
      <c r="C1844" s="77">
        <v>34000</v>
      </c>
      <c r="E1844">
        <f t="shared" si="56"/>
        <v>2019</v>
      </c>
      <c r="F1844" s="57">
        <f>_xlfn.XLOOKUP(E1844,'Historical Metal Prices'!$L$4:$Z$4,'Historical Metal Prices'!$L$10:$Z$10)</f>
        <v>0.24922459962260479</v>
      </c>
      <c r="G1844" s="77">
        <f t="shared" si="57"/>
        <v>39975.187187923351</v>
      </c>
    </row>
    <row r="1845" spans="1:7" x14ac:dyDescent="0.2">
      <c r="A1845" s="79">
        <v>43615</v>
      </c>
      <c r="B1845" s="77">
        <v>33500</v>
      </c>
      <c r="C1845" s="77">
        <v>34000</v>
      </c>
      <c r="E1845">
        <f t="shared" si="56"/>
        <v>2019</v>
      </c>
      <c r="F1845" s="57">
        <f>_xlfn.XLOOKUP(E1845,'Historical Metal Prices'!$L$4:$Z$4,'Historical Metal Prices'!$L$10:$Z$10)</f>
        <v>0.24922459962260479</v>
      </c>
      <c r="G1845" s="77">
        <f t="shared" si="57"/>
        <v>41849.024087357262</v>
      </c>
    </row>
    <row r="1846" spans="1:7" x14ac:dyDescent="0.2">
      <c r="A1846" s="79">
        <v>43614</v>
      </c>
      <c r="B1846" s="77">
        <v>33500</v>
      </c>
      <c r="C1846" s="77">
        <v>34000</v>
      </c>
      <c r="E1846">
        <f t="shared" si="56"/>
        <v>2019</v>
      </c>
      <c r="F1846" s="57">
        <f>_xlfn.XLOOKUP(E1846,'Historical Metal Prices'!$L$4:$Z$4,'Historical Metal Prices'!$L$10:$Z$10)</f>
        <v>0.24922459962260479</v>
      </c>
      <c r="G1846" s="77">
        <f t="shared" si="57"/>
        <v>41849.024087357262</v>
      </c>
    </row>
    <row r="1847" spans="1:7" x14ac:dyDescent="0.2">
      <c r="A1847" s="79">
        <v>43613</v>
      </c>
      <c r="B1847" s="77">
        <v>33500</v>
      </c>
      <c r="C1847" s="77">
        <v>34000</v>
      </c>
      <c r="E1847">
        <f t="shared" si="56"/>
        <v>2019</v>
      </c>
      <c r="F1847" s="57">
        <f>_xlfn.XLOOKUP(E1847,'Historical Metal Prices'!$L$4:$Z$4,'Historical Metal Prices'!$L$10:$Z$10)</f>
        <v>0.24922459962260479</v>
      </c>
      <c r="G1847" s="77">
        <f t="shared" si="57"/>
        <v>41849.024087357262</v>
      </c>
    </row>
    <row r="1848" spans="1:7" ht="16" x14ac:dyDescent="0.2">
      <c r="A1848" s="79">
        <v>43612</v>
      </c>
      <c r="B1848" s="77">
        <v>33500</v>
      </c>
      <c r="C1848" s="78" t="s">
        <v>481</v>
      </c>
      <c r="E1848">
        <f t="shared" si="56"/>
        <v>2019</v>
      </c>
      <c r="F1848" s="57">
        <f>_xlfn.XLOOKUP(E1848,'Historical Metal Prices'!$L$4:$Z$4,'Historical Metal Prices'!$L$10:$Z$10)</f>
        <v>0.24922459962260479</v>
      </c>
      <c r="G1848" s="77">
        <f t="shared" si="57"/>
        <v>41849.024087357262</v>
      </c>
    </row>
    <row r="1849" spans="1:7" x14ac:dyDescent="0.2">
      <c r="A1849" s="79">
        <v>43609</v>
      </c>
      <c r="B1849" s="77">
        <v>33500</v>
      </c>
      <c r="C1849" s="77">
        <v>34000</v>
      </c>
      <c r="E1849">
        <f t="shared" si="56"/>
        <v>2019</v>
      </c>
      <c r="F1849" s="57">
        <f>_xlfn.XLOOKUP(E1849,'Historical Metal Prices'!$L$4:$Z$4,'Historical Metal Prices'!$L$10:$Z$10)</f>
        <v>0.24922459962260479</v>
      </c>
      <c r="G1849" s="77">
        <f t="shared" si="57"/>
        <v>41849.024087357262</v>
      </c>
    </row>
    <row r="1850" spans="1:7" x14ac:dyDescent="0.2">
      <c r="A1850" s="79">
        <v>43608</v>
      </c>
      <c r="B1850" s="77">
        <v>34250</v>
      </c>
      <c r="C1850" s="77">
        <v>35000</v>
      </c>
      <c r="E1850">
        <f t="shared" si="56"/>
        <v>2019</v>
      </c>
      <c r="F1850" s="57">
        <f>_xlfn.XLOOKUP(E1850,'Historical Metal Prices'!$L$4:$Z$4,'Historical Metal Prices'!$L$10:$Z$10)</f>
        <v>0.24922459962260479</v>
      </c>
      <c r="G1850" s="77">
        <f t="shared" si="57"/>
        <v>42785.942537074217</v>
      </c>
    </row>
    <row r="1851" spans="1:7" x14ac:dyDescent="0.2">
      <c r="A1851" s="79">
        <v>43607</v>
      </c>
      <c r="B1851" s="77">
        <v>34250</v>
      </c>
      <c r="C1851" s="77">
        <v>34500</v>
      </c>
      <c r="E1851">
        <f t="shared" si="56"/>
        <v>2019</v>
      </c>
      <c r="F1851" s="57">
        <f>_xlfn.XLOOKUP(E1851,'Historical Metal Prices'!$L$4:$Z$4,'Historical Metal Prices'!$L$10:$Z$10)</f>
        <v>0.24922459962260479</v>
      </c>
      <c r="G1851" s="77">
        <f t="shared" si="57"/>
        <v>42785.942537074217</v>
      </c>
    </row>
    <row r="1852" spans="1:7" x14ac:dyDescent="0.2">
      <c r="A1852" s="79">
        <v>43606</v>
      </c>
      <c r="B1852" s="77">
        <v>34500</v>
      </c>
      <c r="C1852" s="77">
        <v>34750</v>
      </c>
      <c r="E1852">
        <f t="shared" si="56"/>
        <v>2019</v>
      </c>
      <c r="F1852" s="57">
        <f>_xlfn.XLOOKUP(E1852,'Historical Metal Prices'!$L$4:$Z$4,'Historical Metal Prices'!$L$10:$Z$10)</f>
        <v>0.24922459962260479</v>
      </c>
      <c r="G1852" s="77">
        <f t="shared" si="57"/>
        <v>43098.248686979867</v>
      </c>
    </row>
    <row r="1853" spans="1:7" x14ac:dyDescent="0.2">
      <c r="A1853" s="79">
        <v>43605</v>
      </c>
      <c r="B1853" s="77">
        <v>34500</v>
      </c>
      <c r="C1853" s="77">
        <v>34750</v>
      </c>
      <c r="E1853">
        <f t="shared" si="56"/>
        <v>2019</v>
      </c>
      <c r="F1853" s="57">
        <f>_xlfn.XLOOKUP(E1853,'Historical Metal Prices'!$L$4:$Z$4,'Historical Metal Prices'!$L$10:$Z$10)</f>
        <v>0.24922459962260479</v>
      </c>
      <c r="G1853" s="77">
        <f t="shared" si="57"/>
        <v>43098.248686979867</v>
      </c>
    </row>
    <row r="1854" spans="1:7" x14ac:dyDescent="0.2">
      <c r="A1854" s="79">
        <v>43602</v>
      </c>
      <c r="B1854" s="77">
        <v>34500</v>
      </c>
      <c r="C1854" s="77">
        <v>34750</v>
      </c>
      <c r="E1854">
        <f t="shared" si="56"/>
        <v>2019</v>
      </c>
      <c r="F1854" s="57">
        <f>_xlfn.XLOOKUP(E1854,'Historical Metal Prices'!$L$4:$Z$4,'Historical Metal Prices'!$L$10:$Z$10)</f>
        <v>0.24922459962260479</v>
      </c>
      <c r="G1854" s="77">
        <f t="shared" si="57"/>
        <v>43098.248686979867</v>
      </c>
    </row>
    <row r="1855" spans="1:7" x14ac:dyDescent="0.2">
      <c r="A1855" s="79">
        <v>43601</v>
      </c>
      <c r="B1855" s="77">
        <v>34500</v>
      </c>
      <c r="C1855" s="77">
        <v>34750</v>
      </c>
      <c r="E1855">
        <f t="shared" si="56"/>
        <v>2019</v>
      </c>
      <c r="F1855" s="57">
        <f>_xlfn.XLOOKUP(E1855,'Historical Metal Prices'!$L$4:$Z$4,'Historical Metal Prices'!$L$10:$Z$10)</f>
        <v>0.24922459962260479</v>
      </c>
      <c r="G1855" s="77">
        <f t="shared" si="57"/>
        <v>43098.248686979867</v>
      </c>
    </row>
    <row r="1856" spans="1:7" x14ac:dyDescent="0.2">
      <c r="A1856" s="79">
        <v>43600</v>
      </c>
      <c r="B1856" s="77">
        <v>34500</v>
      </c>
      <c r="C1856" s="77">
        <v>34750</v>
      </c>
      <c r="E1856">
        <f t="shared" si="56"/>
        <v>2019</v>
      </c>
      <c r="F1856" s="57">
        <f>_xlfn.XLOOKUP(E1856,'Historical Metal Prices'!$L$4:$Z$4,'Historical Metal Prices'!$L$10:$Z$10)</f>
        <v>0.24922459962260479</v>
      </c>
      <c r="G1856" s="77">
        <f t="shared" si="57"/>
        <v>43098.248686979867</v>
      </c>
    </row>
    <row r="1857" spans="1:7" x14ac:dyDescent="0.2">
      <c r="A1857" s="79">
        <v>43599</v>
      </c>
      <c r="B1857" s="77">
        <v>34500</v>
      </c>
      <c r="C1857" s="77">
        <v>34750</v>
      </c>
      <c r="E1857">
        <f t="shared" si="56"/>
        <v>2019</v>
      </c>
      <c r="F1857" s="57">
        <f>_xlfn.XLOOKUP(E1857,'Historical Metal Prices'!$L$4:$Z$4,'Historical Metal Prices'!$L$10:$Z$10)</f>
        <v>0.24922459962260479</v>
      </c>
      <c r="G1857" s="77">
        <f t="shared" si="57"/>
        <v>43098.248686979867</v>
      </c>
    </row>
    <row r="1858" spans="1:7" x14ac:dyDescent="0.2">
      <c r="A1858" s="79">
        <v>43598</v>
      </c>
      <c r="B1858" s="77">
        <v>34500</v>
      </c>
      <c r="C1858" s="77">
        <v>34750</v>
      </c>
      <c r="E1858">
        <f t="shared" si="56"/>
        <v>2019</v>
      </c>
      <c r="F1858" s="57">
        <f>_xlfn.XLOOKUP(E1858,'Historical Metal Prices'!$L$4:$Z$4,'Historical Metal Prices'!$L$10:$Z$10)</f>
        <v>0.24922459962260479</v>
      </c>
      <c r="G1858" s="77">
        <f t="shared" si="57"/>
        <v>43098.248686979867</v>
      </c>
    </row>
    <row r="1859" spans="1:7" x14ac:dyDescent="0.2">
      <c r="A1859" s="79">
        <v>43595</v>
      </c>
      <c r="B1859" s="77">
        <v>34500</v>
      </c>
      <c r="C1859" s="77">
        <v>34750</v>
      </c>
      <c r="E1859">
        <f t="shared" si="56"/>
        <v>2019</v>
      </c>
      <c r="F1859" s="57">
        <f>_xlfn.XLOOKUP(E1859,'Historical Metal Prices'!$L$4:$Z$4,'Historical Metal Prices'!$L$10:$Z$10)</f>
        <v>0.24922459962260479</v>
      </c>
      <c r="G1859" s="77">
        <f t="shared" si="57"/>
        <v>43098.248686979867</v>
      </c>
    </row>
    <row r="1860" spans="1:7" x14ac:dyDescent="0.2">
      <c r="A1860" s="79">
        <v>43594</v>
      </c>
      <c r="B1860" s="77">
        <v>34500</v>
      </c>
      <c r="C1860" s="77">
        <v>34750</v>
      </c>
      <c r="E1860">
        <f t="shared" si="56"/>
        <v>2019</v>
      </c>
      <c r="F1860" s="57">
        <f>_xlfn.XLOOKUP(E1860,'Historical Metal Prices'!$L$4:$Z$4,'Historical Metal Prices'!$L$10:$Z$10)</f>
        <v>0.24922459962260479</v>
      </c>
      <c r="G1860" s="77">
        <f t="shared" si="57"/>
        <v>43098.248686979867</v>
      </c>
    </row>
    <row r="1861" spans="1:7" x14ac:dyDescent="0.2">
      <c r="A1861" s="79">
        <v>43593</v>
      </c>
      <c r="B1861" s="77">
        <v>34500</v>
      </c>
      <c r="C1861" s="77">
        <v>34750</v>
      </c>
      <c r="E1861">
        <f t="shared" si="56"/>
        <v>2019</v>
      </c>
      <c r="F1861" s="57">
        <f>_xlfn.XLOOKUP(E1861,'Historical Metal Prices'!$L$4:$Z$4,'Historical Metal Prices'!$L$10:$Z$10)</f>
        <v>0.24922459962260479</v>
      </c>
      <c r="G1861" s="77">
        <f t="shared" si="57"/>
        <v>43098.248686979867</v>
      </c>
    </row>
    <row r="1862" spans="1:7" x14ac:dyDescent="0.2">
      <c r="A1862" s="79">
        <v>43592</v>
      </c>
      <c r="B1862" s="77">
        <v>34500</v>
      </c>
      <c r="C1862" s="77">
        <v>34750</v>
      </c>
      <c r="E1862">
        <f t="shared" si="56"/>
        <v>2019</v>
      </c>
      <c r="F1862" s="57">
        <f>_xlfn.XLOOKUP(E1862,'Historical Metal Prices'!$L$4:$Z$4,'Historical Metal Prices'!$L$10:$Z$10)</f>
        <v>0.24922459962260479</v>
      </c>
      <c r="G1862" s="77">
        <f t="shared" si="57"/>
        <v>43098.248686979867</v>
      </c>
    </row>
    <row r="1863" spans="1:7" ht="16" x14ac:dyDescent="0.2">
      <c r="A1863" s="79">
        <v>43591</v>
      </c>
      <c r="B1863" s="77">
        <v>34500</v>
      </c>
      <c r="C1863" s="78" t="s">
        <v>481</v>
      </c>
      <c r="E1863">
        <f t="shared" si="56"/>
        <v>2019</v>
      </c>
      <c r="F1863" s="57">
        <f>_xlfn.XLOOKUP(E1863,'Historical Metal Prices'!$L$4:$Z$4,'Historical Metal Prices'!$L$10:$Z$10)</f>
        <v>0.24922459962260479</v>
      </c>
      <c r="G1863" s="77">
        <f t="shared" si="57"/>
        <v>43098.248686979867</v>
      </c>
    </row>
    <row r="1864" spans="1:7" x14ac:dyDescent="0.2">
      <c r="A1864" s="79">
        <v>43588</v>
      </c>
      <c r="B1864" s="77">
        <v>34500</v>
      </c>
      <c r="C1864" s="77">
        <v>34750</v>
      </c>
      <c r="E1864">
        <f t="shared" si="56"/>
        <v>2019</v>
      </c>
      <c r="F1864" s="57">
        <f>_xlfn.XLOOKUP(E1864,'Historical Metal Prices'!$L$4:$Z$4,'Historical Metal Prices'!$L$10:$Z$10)</f>
        <v>0.24922459962260479</v>
      </c>
      <c r="G1864" s="77">
        <f t="shared" si="57"/>
        <v>43098.248686979867</v>
      </c>
    </row>
    <row r="1865" spans="1:7" x14ac:dyDescent="0.2">
      <c r="A1865" s="79">
        <v>43587</v>
      </c>
      <c r="B1865" s="77">
        <v>34500</v>
      </c>
      <c r="C1865" s="77">
        <v>34750</v>
      </c>
      <c r="E1865">
        <f t="shared" si="56"/>
        <v>2019</v>
      </c>
      <c r="F1865" s="57">
        <f>_xlfn.XLOOKUP(E1865,'Historical Metal Prices'!$L$4:$Z$4,'Historical Metal Prices'!$L$10:$Z$10)</f>
        <v>0.24922459962260479</v>
      </c>
      <c r="G1865" s="77">
        <f t="shared" si="57"/>
        <v>43098.248686979867</v>
      </c>
    </row>
    <row r="1866" spans="1:7" x14ac:dyDescent="0.2">
      <c r="A1866" s="79">
        <v>43586</v>
      </c>
      <c r="B1866" s="77">
        <v>34500</v>
      </c>
      <c r="C1866" s="77">
        <v>34750</v>
      </c>
      <c r="E1866">
        <f t="shared" si="56"/>
        <v>2019</v>
      </c>
      <c r="F1866" s="57">
        <f>_xlfn.XLOOKUP(E1866,'Historical Metal Prices'!$L$4:$Z$4,'Historical Metal Prices'!$L$10:$Z$10)</f>
        <v>0.24922459962260479</v>
      </c>
      <c r="G1866" s="77">
        <f t="shared" si="57"/>
        <v>43098.248686979867</v>
      </c>
    </row>
    <row r="1867" spans="1:7" x14ac:dyDescent="0.2">
      <c r="A1867" s="79">
        <v>43585</v>
      </c>
      <c r="B1867" s="77">
        <v>34500</v>
      </c>
      <c r="C1867" s="77">
        <v>34750</v>
      </c>
      <c r="E1867">
        <f t="shared" ref="E1867:E1930" si="58">YEAR(A1867)</f>
        <v>2019</v>
      </c>
      <c r="F1867" s="57">
        <f>_xlfn.XLOOKUP(E1867,'Historical Metal Prices'!$L$4:$Z$4,'Historical Metal Prices'!$L$10:$Z$10)</f>
        <v>0.24922459962260479</v>
      </c>
      <c r="G1867" s="77">
        <f t="shared" ref="G1867:G1930" si="59">IFERROR(B1867*(1+F1867),G1868)</f>
        <v>43098.248686979867</v>
      </c>
    </row>
    <row r="1868" spans="1:7" x14ac:dyDescent="0.2">
      <c r="A1868" s="79">
        <v>43584</v>
      </c>
      <c r="B1868" s="77">
        <v>34500</v>
      </c>
      <c r="C1868" s="77">
        <v>34750</v>
      </c>
      <c r="E1868">
        <f t="shared" si="58"/>
        <v>2019</v>
      </c>
      <c r="F1868" s="57">
        <f>_xlfn.XLOOKUP(E1868,'Historical Metal Prices'!$L$4:$Z$4,'Historical Metal Prices'!$L$10:$Z$10)</f>
        <v>0.24922459962260479</v>
      </c>
      <c r="G1868" s="77">
        <f t="shared" si="59"/>
        <v>43098.248686979867</v>
      </c>
    </row>
    <row r="1869" spans="1:7" x14ac:dyDescent="0.2">
      <c r="A1869" s="79">
        <v>43581</v>
      </c>
      <c r="B1869" s="77">
        <v>34500</v>
      </c>
      <c r="C1869" s="77">
        <v>34750</v>
      </c>
      <c r="E1869">
        <f t="shared" si="58"/>
        <v>2019</v>
      </c>
      <c r="F1869" s="57">
        <f>_xlfn.XLOOKUP(E1869,'Historical Metal Prices'!$L$4:$Z$4,'Historical Metal Prices'!$L$10:$Z$10)</f>
        <v>0.24922459962260479</v>
      </c>
      <c r="G1869" s="77">
        <f t="shared" si="59"/>
        <v>43098.248686979867</v>
      </c>
    </row>
    <row r="1870" spans="1:7" x14ac:dyDescent="0.2">
      <c r="A1870" s="79">
        <v>43580</v>
      </c>
      <c r="B1870" s="77">
        <v>34500</v>
      </c>
      <c r="C1870" s="77">
        <v>34750</v>
      </c>
      <c r="E1870">
        <f t="shared" si="58"/>
        <v>2019</v>
      </c>
      <c r="F1870" s="57">
        <f>_xlfn.XLOOKUP(E1870,'Historical Metal Prices'!$L$4:$Z$4,'Historical Metal Prices'!$L$10:$Z$10)</f>
        <v>0.24922459962260479</v>
      </c>
      <c r="G1870" s="77">
        <f t="shared" si="59"/>
        <v>43098.248686979867</v>
      </c>
    </row>
    <row r="1871" spans="1:7" ht="16" x14ac:dyDescent="0.2">
      <c r="A1871" s="79">
        <v>43579</v>
      </c>
      <c r="B1871" s="77">
        <v>34500</v>
      </c>
      <c r="C1871" s="78" t="s">
        <v>481</v>
      </c>
      <c r="E1871">
        <f t="shared" si="58"/>
        <v>2019</v>
      </c>
      <c r="F1871" s="57">
        <f>_xlfn.XLOOKUP(E1871,'Historical Metal Prices'!$L$4:$Z$4,'Historical Metal Prices'!$L$10:$Z$10)</f>
        <v>0.24922459962260479</v>
      </c>
      <c r="G1871" s="77">
        <f t="shared" si="59"/>
        <v>43098.248686979867</v>
      </c>
    </row>
    <row r="1872" spans="1:7" x14ac:dyDescent="0.2">
      <c r="A1872" s="79">
        <v>43578</v>
      </c>
      <c r="B1872" s="77">
        <v>34500</v>
      </c>
      <c r="C1872" s="77">
        <v>34750</v>
      </c>
      <c r="E1872">
        <f t="shared" si="58"/>
        <v>2019</v>
      </c>
      <c r="F1872" s="57">
        <f>_xlfn.XLOOKUP(E1872,'Historical Metal Prices'!$L$4:$Z$4,'Historical Metal Prices'!$L$10:$Z$10)</f>
        <v>0.24922459962260479</v>
      </c>
      <c r="G1872" s="77">
        <f t="shared" si="59"/>
        <v>43098.248686979867</v>
      </c>
    </row>
    <row r="1873" spans="1:7" ht="16" x14ac:dyDescent="0.2">
      <c r="A1873" s="79">
        <v>43577</v>
      </c>
      <c r="B1873" s="77">
        <v>35000</v>
      </c>
      <c r="C1873" s="78" t="s">
        <v>481</v>
      </c>
      <c r="E1873">
        <f t="shared" si="58"/>
        <v>2019</v>
      </c>
      <c r="F1873" s="57">
        <f>_xlfn.XLOOKUP(E1873,'Historical Metal Prices'!$L$4:$Z$4,'Historical Metal Prices'!$L$10:$Z$10)</f>
        <v>0.24922459962260479</v>
      </c>
      <c r="G1873" s="77">
        <f t="shared" si="59"/>
        <v>43722.860986791165</v>
      </c>
    </row>
    <row r="1874" spans="1:7" ht="16" x14ac:dyDescent="0.2">
      <c r="A1874" s="79">
        <v>43574</v>
      </c>
      <c r="B1874" s="77">
        <v>35000</v>
      </c>
      <c r="C1874" s="78" t="s">
        <v>481</v>
      </c>
      <c r="E1874">
        <f t="shared" si="58"/>
        <v>2019</v>
      </c>
      <c r="F1874" s="57">
        <f>_xlfn.XLOOKUP(E1874,'Historical Metal Prices'!$L$4:$Z$4,'Historical Metal Prices'!$L$10:$Z$10)</f>
        <v>0.24922459962260479</v>
      </c>
      <c r="G1874" s="77">
        <f t="shared" si="59"/>
        <v>43722.860986791165</v>
      </c>
    </row>
    <row r="1875" spans="1:7" x14ac:dyDescent="0.2">
      <c r="A1875" s="79">
        <v>43573</v>
      </c>
      <c r="B1875" s="77">
        <v>35000</v>
      </c>
      <c r="C1875" s="77">
        <v>35500</v>
      </c>
      <c r="E1875">
        <f t="shared" si="58"/>
        <v>2019</v>
      </c>
      <c r="F1875" s="57">
        <f>_xlfn.XLOOKUP(E1875,'Historical Metal Prices'!$L$4:$Z$4,'Historical Metal Prices'!$L$10:$Z$10)</f>
        <v>0.24922459962260479</v>
      </c>
      <c r="G1875" s="77">
        <f t="shared" si="59"/>
        <v>43722.860986791165</v>
      </c>
    </row>
    <row r="1876" spans="1:7" x14ac:dyDescent="0.2">
      <c r="A1876" s="79">
        <v>43572</v>
      </c>
      <c r="B1876" s="77">
        <v>35000</v>
      </c>
      <c r="C1876" s="77">
        <v>35500</v>
      </c>
      <c r="E1876">
        <f t="shared" si="58"/>
        <v>2019</v>
      </c>
      <c r="F1876" s="57">
        <f>_xlfn.XLOOKUP(E1876,'Historical Metal Prices'!$L$4:$Z$4,'Historical Metal Prices'!$L$10:$Z$10)</f>
        <v>0.24922459962260479</v>
      </c>
      <c r="G1876" s="77">
        <f t="shared" si="59"/>
        <v>43722.860986791165</v>
      </c>
    </row>
    <row r="1877" spans="1:7" x14ac:dyDescent="0.2">
      <c r="A1877" s="79">
        <v>43571</v>
      </c>
      <c r="B1877" s="77">
        <v>34500</v>
      </c>
      <c r="C1877" s="77">
        <v>34750</v>
      </c>
      <c r="E1877">
        <f t="shared" si="58"/>
        <v>2019</v>
      </c>
      <c r="F1877" s="57">
        <f>_xlfn.XLOOKUP(E1877,'Historical Metal Prices'!$L$4:$Z$4,'Historical Metal Prices'!$L$10:$Z$10)</f>
        <v>0.24922459962260479</v>
      </c>
      <c r="G1877" s="77">
        <f t="shared" si="59"/>
        <v>43098.248686979867</v>
      </c>
    </row>
    <row r="1878" spans="1:7" x14ac:dyDescent="0.2">
      <c r="A1878" s="79">
        <v>43570</v>
      </c>
      <c r="B1878" s="77">
        <v>35000</v>
      </c>
      <c r="C1878" s="77">
        <v>35500</v>
      </c>
      <c r="E1878">
        <f t="shared" si="58"/>
        <v>2019</v>
      </c>
      <c r="F1878" s="57">
        <f>_xlfn.XLOOKUP(E1878,'Historical Metal Prices'!$L$4:$Z$4,'Historical Metal Prices'!$L$10:$Z$10)</f>
        <v>0.24922459962260479</v>
      </c>
      <c r="G1878" s="77">
        <f t="shared" si="59"/>
        <v>43722.860986791165</v>
      </c>
    </row>
    <row r="1879" spans="1:7" x14ac:dyDescent="0.2">
      <c r="A1879" s="79">
        <v>43567</v>
      </c>
      <c r="B1879" s="77">
        <v>34500</v>
      </c>
      <c r="C1879" s="77">
        <v>36000</v>
      </c>
      <c r="E1879">
        <f t="shared" si="58"/>
        <v>2019</v>
      </c>
      <c r="F1879" s="57">
        <f>_xlfn.XLOOKUP(E1879,'Historical Metal Prices'!$L$4:$Z$4,'Historical Metal Prices'!$L$10:$Z$10)</f>
        <v>0.24922459962260479</v>
      </c>
      <c r="G1879" s="77">
        <f t="shared" si="59"/>
        <v>43098.248686979867</v>
      </c>
    </row>
    <row r="1880" spans="1:7" x14ac:dyDescent="0.2">
      <c r="A1880" s="79">
        <v>43566</v>
      </c>
      <c r="B1880" s="77">
        <v>34500</v>
      </c>
      <c r="C1880" s="77">
        <v>34250</v>
      </c>
      <c r="E1880">
        <f t="shared" si="58"/>
        <v>2019</v>
      </c>
      <c r="F1880" s="57">
        <f>_xlfn.XLOOKUP(E1880,'Historical Metal Prices'!$L$4:$Z$4,'Historical Metal Prices'!$L$10:$Z$10)</f>
        <v>0.24922459962260479</v>
      </c>
      <c r="G1880" s="77">
        <f t="shared" si="59"/>
        <v>43098.248686979867</v>
      </c>
    </row>
    <row r="1881" spans="1:7" x14ac:dyDescent="0.2">
      <c r="A1881" s="79">
        <v>43565</v>
      </c>
      <c r="B1881" s="77">
        <v>33000</v>
      </c>
      <c r="C1881" s="77">
        <v>33500</v>
      </c>
      <c r="E1881">
        <f t="shared" si="58"/>
        <v>2019</v>
      </c>
      <c r="F1881" s="57">
        <f>_xlfn.XLOOKUP(E1881,'Historical Metal Prices'!$L$4:$Z$4,'Historical Metal Prices'!$L$10:$Z$10)</f>
        <v>0.24922459962260479</v>
      </c>
      <c r="G1881" s="77">
        <f t="shared" si="59"/>
        <v>41224.411787545956</v>
      </c>
    </row>
    <row r="1882" spans="1:7" x14ac:dyDescent="0.2">
      <c r="A1882" s="79">
        <v>43564</v>
      </c>
      <c r="B1882" s="77">
        <v>33000</v>
      </c>
      <c r="C1882" s="77">
        <v>33500</v>
      </c>
      <c r="E1882">
        <f t="shared" si="58"/>
        <v>2019</v>
      </c>
      <c r="F1882" s="57">
        <f>_xlfn.XLOOKUP(E1882,'Historical Metal Prices'!$L$4:$Z$4,'Historical Metal Prices'!$L$10:$Z$10)</f>
        <v>0.24922459962260479</v>
      </c>
      <c r="G1882" s="77">
        <f t="shared" si="59"/>
        <v>41224.411787545956</v>
      </c>
    </row>
    <row r="1883" spans="1:7" x14ac:dyDescent="0.2">
      <c r="A1883" s="79">
        <v>43563</v>
      </c>
      <c r="B1883" s="77">
        <v>32000</v>
      </c>
      <c r="C1883" s="77">
        <v>33000</v>
      </c>
      <c r="E1883">
        <f t="shared" si="58"/>
        <v>2019</v>
      </c>
      <c r="F1883" s="57">
        <f>_xlfn.XLOOKUP(E1883,'Historical Metal Prices'!$L$4:$Z$4,'Historical Metal Prices'!$L$10:$Z$10)</f>
        <v>0.24922459962260479</v>
      </c>
      <c r="G1883" s="77">
        <f t="shared" si="59"/>
        <v>39975.187187923351</v>
      </c>
    </row>
    <row r="1884" spans="1:7" ht="16" x14ac:dyDescent="0.2">
      <c r="A1884" s="79">
        <v>43560</v>
      </c>
      <c r="B1884" s="77">
        <v>32000</v>
      </c>
      <c r="C1884" s="78" t="s">
        <v>481</v>
      </c>
      <c r="E1884">
        <f t="shared" si="58"/>
        <v>2019</v>
      </c>
      <c r="F1884" s="57">
        <f>_xlfn.XLOOKUP(E1884,'Historical Metal Prices'!$L$4:$Z$4,'Historical Metal Prices'!$L$10:$Z$10)</f>
        <v>0.24922459962260479</v>
      </c>
      <c r="G1884" s="77">
        <f t="shared" si="59"/>
        <v>39975.187187923351</v>
      </c>
    </row>
    <row r="1885" spans="1:7" x14ac:dyDescent="0.2">
      <c r="A1885" s="79">
        <v>43559</v>
      </c>
      <c r="B1885" s="77">
        <v>31500</v>
      </c>
      <c r="C1885" s="77">
        <v>32000</v>
      </c>
      <c r="E1885">
        <f t="shared" si="58"/>
        <v>2019</v>
      </c>
      <c r="F1885" s="57">
        <f>_xlfn.XLOOKUP(E1885,'Historical Metal Prices'!$L$4:$Z$4,'Historical Metal Prices'!$L$10:$Z$10)</f>
        <v>0.24922459962260479</v>
      </c>
      <c r="G1885" s="77">
        <f t="shared" si="59"/>
        <v>39350.574888112053</v>
      </c>
    </row>
    <row r="1886" spans="1:7" x14ac:dyDescent="0.2">
      <c r="A1886" s="79">
        <v>43558</v>
      </c>
      <c r="B1886" s="77">
        <v>31500</v>
      </c>
      <c r="C1886" s="77">
        <v>32000</v>
      </c>
      <c r="E1886">
        <f t="shared" si="58"/>
        <v>2019</v>
      </c>
      <c r="F1886" s="57">
        <f>_xlfn.XLOOKUP(E1886,'Historical Metal Prices'!$L$4:$Z$4,'Historical Metal Prices'!$L$10:$Z$10)</f>
        <v>0.24922459962260479</v>
      </c>
      <c r="G1886" s="77">
        <f t="shared" si="59"/>
        <v>39350.574888112053</v>
      </c>
    </row>
    <row r="1887" spans="1:7" x14ac:dyDescent="0.2">
      <c r="A1887" s="79">
        <v>43557</v>
      </c>
      <c r="B1887" s="77">
        <v>31500</v>
      </c>
      <c r="C1887" s="77">
        <v>32000</v>
      </c>
      <c r="E1887">
        <f t="shared" si="58"/>
        <v>2019</v>
      </c>
      <c r="F1887" s="57">
        <f>_xlfn.XLOOKUP(E1887,'Historical Metal Prices'!$L$4:$Z$4,'Historical Metal Prices'!$L$10:$Z$10)</f>
        <v>0.24922459962260479</v>
      </c>
      <c r="G1887" s="77">
        <f t="shared" si="59"/>
        <v>39350.574888112053</v>
      </c>
    </row>
    <row r="1888" spans="1:7" x14ac:dyDescent="0.2">
      <c r="A1888" s="79">
        <v>43556</v>
      </c>
      <c r="B1888" s="77">
        <v>30000</v>
      </c>
      <c r="C1888" s="77">
        <v>31000</v>
      </c>
      <c r="E1888">
        <f t="shared" si="58"/>
        <v>2019</v>
      </c>
      <c r="F1888" s="57">
        <f>_xlfn.XLOOKUP(E1888,'Historical Metal Prices'!$L$4:$Z$4,'Historical Metal Prices'!$L$10:$Z$10)</f>
        <v>0.24922459962260479</v>
      </c>
      <c r="G1888" s="77">
        <f t="shared" si="59"/>
        <v>37476.737988678142</v>
      </c>
    </row>
    <row r="1889" spans="1:7" x14ac:dyDescent="0.2">
      <c r="A1889" s="79">
        <v>43553</v>
      </c>
      <c r="B1889" s="77">
        <v>30000</v>
      </c>
      <c r="C1889" s="77">
        <v>30000</v>
      </c>
      <c r="E1889">
        <f t="shared" si="58"/>
        <v>2019</v>
      </c>
      <c r="F1889" s="57">
        <f>_xlfn.XLOOKUP(E1889,'Historical Metal Prices'!$L$4:$Z$4,'Historical Metal Prices'!$L$10:$Z$10)</f>
        <v>0.24922459962260479</v>
      </c>
      <c r="G1889" s="77">
        <f t="shared" si="59"/>
        <v>37476.737988678142</v>
      </c>
    </row>
    <row r="1890" spans="1:7" x14ac:dyDescent="0.2">
      <c r="A1890" s="79">
        <v>43552</v>
      </c>
      <c r="B1890" s="77">
        <v>30000</v>
      </c>
      <c r="C1890" s="77">
        <v>30000</v>
      </c>
      <c r="E1890">
        <f t="shared" si="58"/>
        <v>2019</v>
      </c>
      <c r="F1890" s="57">
        <f>_xlfn.XLOOKUP(E1890,'Historical Metal Prices'!$L$4:$Z$4,'Historical Metal Prices'!$L$10:$Z$10)</f>
        <v>0.24922459962260479</v>
      </c>
      <c r="G1890" s="77">
        <f t="shared" si="59"/>
        <v>37476.737988678142</v>
      </c>
    </row>
    <row r="1891" spans="1:7" x14ac:dyDescent="0.2">
      <c r="A1891" s="79">
        <v>43551</v>
      </c>
      <c r="B1891" s="77">
        <v>30000</v>
      </c>
      <c r="C1891" s="77">
        <v>30000</v>
      </c>
      <c r="E1891">
        <f t="shared" si="58"/>
        <v>2019</v>
      </c>
      <c r="F1891" s="57">
        <f>_xlfn.XLOOKUP(E1891,'Historical Metal Prices'!$L$4:$Z$4,'Historical Metal Prices'!$L$10:$Z$10)</f>
        <v>0.24922459962260479</v>
      </c>
      <c r="G1891" s="77">
        <f t="shared" si="59"/>
        <v>37476.737988678142</v>
      </c>
    </row>
    <row r="1892" spans="1:7" x14ac:dyDescent="0.2">
      <c r="A1892" s="79">
        <v>43550</v>
      </c>
      <c r="B1892" s="77">
        <v>30000</v>
      </c>
      <c r="C1892" s="77">
        <v>30000</v>
      </c>
      <c r="E1892">
        <f t="shared" si="58"/>
        <v>2019</v>
      </c>
      <c r="F1892" s="57">
        <f>_xlfn.XLOOKUP(E1892,'Historical Metal Prices'!$L$4:$Z$4,'Historical Metal Prices'!$L$10:$Z$10)</f>
        <v>0.24922459962260479</v>
      </c>
      <c r="G1892" s="77">
        <f t="shared" si="59"/>
        <v>37476.737988678142</v>
      </c>
    </row>
    <row r="1893" spans="1:7" x14ac:dyDescent="0.2">
      <c r="A1893" s="79">
        <v>43549</v>
      </c>
      <c r="B1893" s="77">
        <v>30000</v>
      </c>
      <c r="C1893" s="77">
        <v>30000</v>
      </c>
      <c r="E1893">
        <f t="shared" si="58"/>
        <v>2019</v>
      </c>
      <c r="F1893" s="57">
        <f>_xlfn.XLOOKUP(E1893,'Historical Metal Prices'!$L$4:$Z$4,'Historical Metal Prices'!$L$10:$Z$10)</f>
        <v>0.24922459962260479</v>
      </c>
      <c r="G1893" s="77">
        <f t="shared" si="59"/>
        <v>37476.737988678142</v>
      </c>
    </row>
    <row r="1894" spans="1:7" x14ac:dyDescent="0.2">
      <c r="A1894" s="79">
        <v>43546</v>
      </c>
      <c r="B1894" s="77">
        <v>30000</v>
      </c>
      <c r="C1894" s="77">
        <v>30000</v>
      </c>
      <c r="E1894">
        <f t="shared" si="58"/>
        <v>2019</v>
      </c>
      <c r="F1894" s="57">
        <f>_xlfn.XLOOKUP(E1894,'Historical Metal Prices'!$L$4:$Z$4,'Historical Metal Prices'!$L$10:$Z$10)</f>
        <v>0.24922459962260479</v>
      </c>
      <c r="G1894" s="77">
        <f t="shared" si="59"/>
        <v>37476.737988678142</v>
      </c>
    </row>
    <row r="1895" spans="1:7" x14ac:dyDescent="0.2">
      <c r="A1895" s="79">
        <v>43545</v>
      </c>
      <c r="B1895" s="77">
        <v>30000</v>
      </c>
      <c r="C1895" s="77">
        <v>30000</v>
      </c>
      <c r="E1895">
        <f t="shared" si="58"/>
        <v>2019</v>
      </c>
      <c r="F1895" s="57">
        <f>_xlfn.XLOOKUP(E1895,'Historical Metal Prices'!$L$4:$Z$4,'Historical Metal Prices'!$L$10:$Z$10)</f>
        <v>0.24922459962260479</v>
      </c>
      <c r="G1895" s="77">
        <f t="shared" si="59"/>
        <v>37476.737988678142</v>
      </c>
    </row>
    <row r="1896" spans="1:7" x14ac:dyDescent="0.2">
      <c r="A1896" s="79">
        <v>43544</v>
      </c>
      <c r="B1896" s="77">
        <v>30000</v>
      </c>
      <c r="C1896" s="77">
        <v>30000</v>
      </c>
      <c r="E1896">
        <f t="shared" si="58"/>
        <v>2019</v>
      </c>
      <c r="F1896" s="57">
        <f>_xlfn.XLOOKUP(E1896,'Historical Metal Prices'!$L$4:$Z$4,'Historical Metal Prices'!$L$10:$Z$10)</f>
        <v>0.24922459962260479</v>
      </c>
      <c r="G1896" s="77">
        <f t="shared" si="59"/>
        <v>37476.737988678142</v>
      </c>
    </row>
    <row r="1897" spans="1:7" x14ac:dyDescent="0.2">
      <c r="A1897" s="79">
        <v>43543</v>
      </c>
      <c r="B1897" s="77">
        <v>31000</v>
      </c>
      <c r="C1897" s="77">
        <v>31000</v>
      </c>
      <c r="E1897">
        <f t="shared" si="58"/>
        <v>2019</v>
      </c>
      <c r="F1897" s="57">
        <f>_xlfn.XLOOKUP(E1897,'Historical Metal Prices'!$L$4:$Z$4,'Historical Metal Prices'!$L$10:$Z$10)</f>
        <v>0.24922459962260479</v>
      </c>
      <c r="G1897" s="77">
        <f t="shared" si="59"/>
        <v>38725.962588300747</v>
      </c>
    </row>
    <row r="1898" spans="1:7" x14ac:dyDescent="0.2">
      <c r="A1898" s="79">
        <v>43542</v>
      </c>
      <c r="B1898" s="77">
        <v>30000</v>
      </c>
      <c r="C1898" s="77">
        <v>30000</v>
      </c>
      <c r="E1898">
        <f t="shared" si="58"/>
        <v>2019</v>
      </c>
      <c r="F1898" s="57">
        <f>_xlfn.XLOOKUP(E1898,'Historical Metal Prices'!$L$4:$Z$4,'Historical Metal Prices'!$L$10:$Z$10)</f>
        <v>0.24922459962260479</v>
      </c>
      <c r="G1898" s="77">
        <f t="shared" si="59"/>
        <v>37476.737988678142</v>
      </c>
    </row>
    <row r="1899" spans="1:7" x14ac:dyDescent="0.2">
      <c r="A1899" s="79">
        <v>43539</v>
      </c>
      <c r="B1899" s="77">
        <v>30000</v>
      </c>
      <c r="C1899" s="77">
        <v>30000</v>
      </c>
      <c r="E1899">
        <f t="shared" si="58"/>
        <v>2019</v>
      </c>
      <c r="F1899" s="57">
        <f>_xlfn.XLOOKUP(E1899,'Historical Metal Prices'!$L$4:$Z$4,'Historical Metal Prices'!$L$10:$Z$10)</f>
        <v>0.24922459962260479</v>
      </c>
      <c r="G1899" s="77">
        <f t="shared" si="59"/>
        <v>37476.737988678142</v>
      </c>
    </row>
    <row r="1900" spans="1:7" x14ac:dyDescent="0.2">
      <c r="A1900" s="79">
        <v>43538</v>
      </c>
      <c r="B1900" s="77">
        <v>31000</v>
      </c>
      <c r="C1900" s="77">
        <v>31000</v>
      </c>
      <c r="E1900">
        <f t="shared" si="58"/>
        <v>2019</v>
      </c>
      <c r="F1900" s="57">
        <f>_xlfn.XLOOKUP(E1900,'Historical Metal Prices'!$L$4:$Z$4,'Historical Metal Prices'!$L$10:$Z$10)</f>
        <v>0.24922459962260479</v>
      </c>
      <c r="G1900" s="77">
        <f t="shared" si="59"/>
        <v>38725.962588300747</v>
      </c>
    </row>
    <row r="1901" spans="1:7" x14ac:dyDescent="0.2">
      <c r="A1901" s="79">
        <v>43537</v>
      </c>
      <c r="B1901" s="77">
        <v>32000</v>
      </c>
      <c r="C1901" s="77">
        <v>32000</v>
      </c>
      <c r="E1901">
        <f t="shared" si="58"/>
        <v>2019</v>
      </c>
      <c r="F1901" s="57">
        <f>_xlfn.XLOOKUP(E1901,'Historical Metal Prices'!$L$4:$Z$4,'Historical Metal Prices'!$L$10:$Z$10)</f>
        <v>0.24922459962260479</v>
      </c>
      <c r="G1901" s="77">
        <f t="shared" si="59"/>
        <v>39975.187187923351</v>
      </c>
    </row>
    <row r="1902" spans="1:7" x14ac:dyDescent="0.2">
      <c r="A1902" s="79">
        <v>43536</v>
      </c>
      <c r="B1902" s="77">
        <v>32000</v>
      </c>
      <c r="C1902" s="77">
        <v>33000</v>
      </c>
      <c r="E1902">
        <f t="shared" si="58"/>
        <v>2019</v>
      </c>
      <c r="F1902" s="57">
        <f>_xlfn.XLOOKUP(E1902,'Historical Metal Prices'!$L$4:$Z$4,'Historical Metal Prices'!$L$10:$Z$10)</f>
        <v>0.24922459962260479</v>
      </c>
      <c r="G1902" s="77">
        <f t="shared" si="59"/>
        <v>39975.187187923351</v>
      </c>
    </row>
    <row r="1903" spans="1:7" x14ac:dyDescent="0.2">
      <c r="A1903" s="79">
        <v>43535</v>
      </c>
      <c r="B1903" s="77">
        <v>32000</v>
      </c>
      <c r="C1903" s="77">
        <v>33000</v>
      </c>
      <c r="E1903">
        <f t="shared" si="58"/>
        <v>2019</v>
      </c>
      <c r="F1903" s="57">
        <f>_xlfn.XLOOKUP(E1903,'Historical Metal Prices'!$L$4:$Z$4,'Historical Metal Prices'!$L$10:$Z$10)</f>
        <v>0.24922459962260479</v>
      </c>
      <c r="G1903" s="77">
        <f t="shared" si="59"/>
        <v>39975.187187923351</v>
      </c>
    </row>
    <row r="1904" spans="1:7" x14ac:dyDescent="0.2">
      <c r="A1904" s="79">
        <v>43532</v>
      </c>
      <c r="B1904" s="77">
        <v>33000</v>
      </c>
      <c r="C1904" s="77">
        <v>33000</v>
      </c>
      <c r="E1904">
        <f t="shared" si="58"/>
        <v>2019</v>
      </c>
      <c r="F1904" s="57">
        <f>_xlfn.XLOOKUP(E1904,'Historical Metal Prices'!$L$4:$Z$4,'Historical Metal Prices'!$L$10:$Z$10)</f>
        <v>0.24922459962260479</v>
      </c>
      <c r="G1904" s="77">
        <f t="shared" si="59"/>
        <v>41224.411787545956</v>
      </c>
    </row>
    <row r="1905" spans="1:7" x14ac:dyDescent="0.2">
      <c r="A1905" s="79">
        <v>43531</v>
      </c>
      <c r="B1905" s="77">
        <v>35000</v>
      </c>
      <c r="C1905" s="77">
        <v>33000</v>
      </c>
      <c r="E1905">
        <f t="shared" si="58"/>
        <v>2019</v>
      </c>
      <c r="F1905" s="57">
        <f>_xlfn.XLOOKUP(E1905,'Historical Metal Prices'!$L$4:$Z$4,'Historical Metal Prices'!$L$10:$Z$10)</f>
        <v>0.24922459962260479</v>
      </c>
      <c r="G1905" s="77">
        <f t="shared" si="59"/>
        <v>43722.860986791165</v>
      </c>
    </row>
    <row r="1906" spans="1:7" x14ac:dyDescent="0.2">
      <c r="A1906" s="79">
        <v>43530</v>
      </c>
      <c r="B1906" s="77">
        <v>33000</v>
      </c>
      <c r="C1906" s="77">
        <v>33000</v>
      </c>
      <c r="E1906">
        <f t="shared" si="58"/>
        <v>2019</v>
      </c>
      <c r="F1906" s="57">
        <f>_xlfn.XLOOKUP(E1906,'Historical Metal Prices'!$L$4:$Z$4,'Historical Metal Prices'!$L$10:$Z$10)</f>
        <v>0.24922459962260479</v>
      </c>
      <c r="G1906" s="77">
        <f t="shared" si="59"/>
        <v>41224.411787545956</v>
      </c>
    </row>
    <row r="1907" spans="1:7" x14ac:dyDescent="0.2">
      <c r="A1907" s="79">
        <v>43529</v>
      </c>
      <c r="B1907" s="77">
        <v>33000</v>
      </c>
      <c r="C1907" s="77">
        <v>33000</v>
      </c>
      <c r="E1907">
        <f t="shared" si="58"/>
        <v>2019</v>
      </c>
      <c r="F1907" s="57">
        <f>_xlfn.XLOOKUP(E1907,'Historical Metal Prices'!$L$4:$Z$4,'Historical Metal Prices'!$L$10:$Z$10)</f>
        <v>0.24922459962260479</v>
      </c>
      <c r="G1907" s="77">
        <f t="shared" si="59"/>
        <v>41224.411787545956</v>
      </c>
    </row>
    <row r="1908" spans="1:7" x14ac:dyDescent="0.2">
      <c r="A1908" s="79">
        <v>43528</v>
      </c>
      <c r="B1908" s="77">
        <v>33000</v>
      </c>
      <c r="C1908" s="77">
        <v>33000</v>
      </c>
      <c r="E1908">
        <f t="shared" si="58"/>
        <v>2019</v>
      </c>
      <c r="F1908" s="57">
        <f>_xlfn.XLOOKUP(E1908,'Historical Metal Prices'!$L$4:$Z$4,'Historical Metal Prices'!$L$10:$Z$10)</f>
        <v>0.24922459962260479</v>
      </c>
      <c r="G1908" s="77">
        <f t="shared" si="59"/>
        <v>41224.411787545956</v>
      </c>
    </row>
    <row r="1909" spans="1:7" x14ac:dyDescent="0.2">
      <c r="A1909" s="79">
        <v>43525</v>
      </c>
      <c r="B1909" s="77">
        <v>33000</v>
      </c>
      <c r="C1909" s="77">
        <v>33000</v>
      </c>
      <c r="E1909">
        <f t="shared" si="58"/>
        <v>2019</v>
      </c>
      <c r="F1909" s="57">
        <f>_xlfn.XLOOKUP(E1909,'Historical Metal Prices'!$L$4:$Z$4,'Historical Metal Prices'!$L$10:$Z$10)</f>
        <v>0.24922459962260479</v>
      </c>
      <c r="G1909" s="77">
        <f t="shared" si="59"/>
        <v>41224.411787545956</v>
      </c>
    </row>
    <row r="1910" spans="1:7" x14ac:dyDescent="0.2">
      <c r="A1910" s="79">
        <v>43524</v>
      </c>
      <c r="B1910" s="77">
        <v>33000</v>
      </c>
      <c r="C1910" s="77">
        <v>34000</v>
      </c>
      <c r="E1910">
        <f t="shared" si="58"/>
        <v>2019</v>
      </c>
      <c r="F1910" s="57">
        <f>_xlfn.XLOOKUP(E1910,'Historical Metal Prices'!$L$4:$Z$4,'Historical Metal Prices'!$L$10:$Z$10)</f>
        <v>0.24922459962260479</v>
      </c>
      <c r="G1910" s="77">
        <f t="shared" si="59"/>
        <v>41224.411787545956</v>
      </c>
    </row>
    <row r="1911" spans="1:7" x14ac:dyDescent="0.2">
      <c r="A1911" s="79">
        <v>43523</v>
      </c>
      <c r="B1911" s="77">
        <v>32000</v>
      </c>
      <c r="C1911" s="77">
        <v>33000</v>
      </c>
      <c r="E1911">
        <f t="shared" si="58"/>
        <v>2019</v>
      </c>
      <c r="F1911" s="57">
        <f>_xlfn.XLOOKUP(E1911,'Historical Metal Prices'!$L$4:$Z$4,'Historical Metal Prices'!$L$10:$Z$10)</f>
        <v>0.24922459962260479</v>
      </c>
      <c r="G1911" s="77">
        <f t="shared" si="59"/>
        <v>39975.187187923351</v>
      </c>
    </row>
    <row r="1912" spans="1:7" x14ac:dyDescent="0.2">
      <c r="A1912" s="79">
        <v>43522</v>
      </c>
      <c r="B1912" s="77">
        <v>32000</v>
      </c>
      <c r="C1912" s="77">
        <v>33000</v>
      </c>
      <c r="E1912">
        <f t="shared" si="58"/>
        <v>2019</v>
      </c>
      <c r="F1912" s="57">
        <f>_xlfn.XLOOKUP(E1912,'Historical Metal Prices'!$L$4:$Z$4,'Historical Metal Prices'!$L$10:$Z$10)</f>
        <v>0.24922459962260479</v>
      </c>
      <c r="G1912" s="77">
        <f t="shared" si="59"/>
        <v>39975.187187923351</v>
      </c>
    </row>
    <row r="1913" spans="1:7" x14ac:dyDescent="0.2">
      <c r="A1913" s="79">
        <v>43521</v>
      </c>
      <c r="B1913" s="77">
        <v>32000</v>
      </c>
      <c r="C1913" s="77">
        <v>33000</v>
      </c>
      <c r="E1913">
        <f t="shared" si="58"/>
        <v>2019</v>
      </c>
      <c r="F1913" s="57">
        <f>_xlfn.XLOOKUP(E1913,'Historical Metal Prices'!$L$4:$Z$4,'Historical Metal Prices'!$L$10:$Z$10)</f>
        <v>0.24922459962260479</v>
      </c>
      <c r="G1913" s="77">
        <f t="shared" si="59"/>
        <v>39975.187187923351</v>
      </c>
    </row>
    <row r="1914" spans="1:7" x14ac:dyDescent="0.2">
      <c r="A1914" s="79">
        <v>43518</v>
      </c>
      <c r="B1914" s="77">
        <v>31000</v>
      </c>
      <c r="C1914" s="77">
        <v>33000</v>
      </c>
      <c r="E1914">
        <f t="shared" si="58"/>
        <v>2019</v>
      </c>
      <c r="F1914" s="57">
        <f>_xlfn.XLOOKUP(E1914,'Historical Metal Prices'!$L$4:$Z$4,'Historical Metal Prices'!$L$10:$Z$10)</f>
        <v>0.24922459962260479</v>
      </c>
      <c r="G1914" s="77">
        <f t="shared" si="59"/>
        <v>38725.962588300747</v>
      </c>
    </row>
    <row r="1915" spans="1:7" x14ac:dyDescent="0.2">
      <c r="A1915" s="79">
        <v>43517</v>
      </c>
      <c r="B1915" s="77">
        <v>31000</v>
      </c>
      <c r="C1915" s="77">
        <v>31000</v>
      </c>
      <c r="E1915">
        <f t="shared" si="58"/>
        <v>2019</v>
      </c>
      <c r="F1915" s="57">
        <f>_xlfn.XLOOKUP(E1915,'Historical Metal Prices'!$L$4:$Z$4,'Historical Metal Prices'!$L$10:$Z$10)</f>
        <v>0.24922459962260479</v>
      </c>
      <c r="G1915" s="77">
        <f t="shared" si="59"/>
        <v>38725.962588300747</v>
      </c>
    </row>
    <row r="1916" spans="1:7" x14ac:dyDescent="0.2">
      <c r="A1916" s="79">
        <v>43516</v>
      </c>
      <c r="B1916" s="77">
        <v>31000</v>
      </c>
      <c r="C1916" s="77">
        <v>31000</v>
      </c>
      <c r="E1916">
        <f t="shared" si="58"/>
        <v>2019</v>
      </c>
      <c r="F1916" s="57">
        <f>_xlfn.XLOOKUP(E1916,'Historical Metal Prices'!$L$4:$Z$4,'Historical Metal Prices'!$L$10:$Z$10)</f>
        <v>0.24922459962260479</v>
      </c>
      <c r="G1916" s="77">
        <f t="shared" si="59"/>
        <v>38725.962588300747</v>
      </c>
    </row>
    <row r="1917" spans="1:7" x14ac:dyDescent="0.2">
      <c r="A1917" s="79">
        <v>43515</v>
      </c>
      <c r="B1917" s="77">
        <v>31000</v>
      </c>
      <c r="C1917" s="77">
        <v>31000</v>
      </c>
      <c r="E1917">
        <f t="shared" si="58"/>
        <v>2019</v>
      </c>
      <c r="F1917" s="57">
        <f>_xlfn.XLOOKUP(E1917,'Historical Metal Prices'!$L$4:$Z$4,'Historical Metal Prices'!$L$10:$Z$10)</f>
        <v>0.24922459962260479</v>
      </c>
      <c r="G1917" s="77">
        <f t="shared" si="59"/>
        <v>38725.962588300747</v>
      </c>
    </row>
    <row r="1918" spans="1:7" x14ac:dyDescent="0.2">
      <c r="A1918" s="79">
        <v>43514</v>
      </c>
      <c r="B1918" s="77">
        <v>31000</v>
      </c>
      <c r="C1918" s="77">
        <v>31000</v>
      </c>
      <c r="E1918">
        <f t="shared" si="58"/>
        <v>2019</v>
      </c>
      <c r="F1918" s="57">
        <f>_xlfn.XLOOKUP(E1918,'Historical Metal Prices'!$L$4:$Z$4,'Historical Metal Prices'!$L$10:$Z$10)</f>
        <v>0.24922459962260479</v>
      </c>
      <c r="G1918" s="77">
        <f t="shared" si="59"/>
        <v>38725.962588300747</v>
      </c>
    </row>
    <row r="1919" spans="1:7" x14ac:dyDescent="0.2">
      <c r="A1919" s="79">
        <v>43511</v>
      </c>
      <c r="B1919" s="77">
        <v>31000</v>
      </c>
      <c r="C1919" s="77">
        <v>31000</v>
      </c>
      <c r="E1919">
        <f t="shared" si="58"/>
        <v>2019</v>
      </c>
      <c r="F1919" s="57">
        <f>_xlfn.XLOOKUP(E1919,'Historical Metal Prices'!$L$4:$Z$4,'Historical Metal Prices'!$L$10:$Z$10)</f>
        <v>0.24922459962260479</v>
      </c>
      <c r="G1919" s="77">
        <f t="shared" si="59"/>
        <v>38725.962588300747</v>
      </c>
    </row>
    <row r="1920" spans="1:7" x14ac:dyDescent="0.2">
      <c r="A1920" s="79">
        <v>43510</v>
      </c>
      <c r="B1920" s="77">
        <v>31000</v>
      </c>
      <c r="C1920" s="77">
        <v>31000</v>
      </c>
      <c r="E1920">
        <f t="shared" si="58"/>
        <v>2019</v>
      </c>
      <c r="F1920" s="57">
        <f>_xlfn.XLOOKUP(E1920,'Historical Metal Prices'!$L$4:$Z$4,'Historical Metal Prices'!$L$10:$Z$10)</f>
        <v>0.24922459962260479</v>
      </c>
      <c r="G1920" s="77">
        <f t="shared" si="59"/>
        <v>38725.962588300747</v>
      </c>
    </row>
    <row r="1921" spans="1:7" x14ac:dyDescent="0.2">
      <c r="A1921" s="79">
        <v>43509</v>
      </c>
      <c r="B1921" s="77">
        <v>32000</v>
      </c>
      <c r="C1921" s="77">
        <v>32000</v>
      </c>
      <c r="E1921">
        <f t="shared" si="58"/>
        <v>2019</v>
      </c>
      <c r="F1921" s="57">
        <f>_xlfn.XLOOKUP(E1921,'Historical Metal Prices'!$L$4:$Z$4,'Historical Metal Prices'!$L$10:$Z$10)</f>
        <v>0.24922459962260479</v>
      </c>
      <c r="G1921" s="77">
        <f t="shared" si="59"/>
        <v>39975.187187923351</v>
      </c>
    </row>
    <row r="1922" spans="1:7" x14ac:dyDescent="0.2">
      <c r="A1922" s="79">
        <v>43508</v>
      </c>
      <c r="B1922" s="77">
        <v>32000</v>
      </c>
      <c r="C1922" s="77">
        <v>32000</v>
      </c>
      <c r="E1922">
        <f t="shared" si="58"/>
        <v>2019</v>
      </c>
      <c r="F1922" s="57">
        <f>_xlfn.XLOOKUP(E1922,'Historical Metal Prices'!$L$4:$Z$4,'Historical Metal Prices'!$L$10:$Z$10)</f>
        <v>0.24922459962260479</v>
      </c>
      <c r="G1922" s="77">
        <f t="shared" si="59"/>
        <v>39975.187187923351</v>
      </c>
    </row>
    <row r="1923" spans="1:7" x14ac:dyDescent="0.2">
      <c r="A1923" s="79">
        <v>43507</v>
      </c>
      <c r="B1923" s="77">
        <v>32000</v>
      </c>
      <c r="C1923" s="77">
        <v>32000</v>
      </c>
      <c r="E1923">
        <f t="shared" si="58"/>
        <v>2019</v>
      </c>
      <c r="F1923" s="57">
        <f>_xlfn.XLOOKUP(E1923,'Historical Metal Prices'!$L$4:$Z$4,'Historical Metal Prices'!$L$10:$Z$10)</f>
        <v>0.24922459962260479</v>
      </c>
      <c r="G1923" s="77">
        <f t="shared" si="59"/>
        <v>39975.187187923351</v>
      </c>
    </row>
    <row r="1924" spans="1:7" x14ac:dyDescent="0.2">
      <c r="A1924" s="79">
        <v>43504</v>
      </c>
      <c r="B1924" s="77">
        <v>33000</v>
      </c>
      <c r="C1924" s="77">
        <v>33000</v>
      </c>
      <c r="E1924">
        <f t="shared" si="58"/>
        <v>2019</v>
      </c>
      <c r="F1924" s="57">
        <f>_xlfn.XLOOKUP(E1924,'Historical Metal Prices'!$L$4:$Z$4,'Historical Metal Prices'!$L$10:$Z$10)</f>
        <v>0.24922459962260479</v>
      </c>
      <c r="G1924" s="77">
        <f t="shared" si="59"/>
        <v>41224.411787545956</v>
      </c>
    </row>
    <row r="1925" spans="1:7" x14ac:dyDescent="0.2">
      <c r="A1925" s="79">
        <v>43503</v>
      </c>
      <c r="B1925" s="77">
        <v>33000</v>
      </c>
      <c r="C1925" s="77">
        <v>33000</v>
      </c>
      <c r="E1925">
        <f t="shared" si="58"/>
        <v>2019</v>
      </c>
      <c r="F1925" s="57">
        <f>_xlfn.XLOOKUP(E1925,'Historical Metal Prices'!$L$4:$Z$4,'Historical Metal Prices'!$L$10:$Z$10)</f>
        <v>0.24922459962260479</v>
      </c>
      <c r="G1925" s="77">
        <f t="shared" si="59"/>
        <v>41224.411787545956</v>
      </c>
    </row>
    <row r="1926" spans="1:7" x14ac:dyDescent="0.2">
      <c r="A1926" s="79">
        <v>43502</v>
      </c>
      <c r="B1926" s="77">
        <v>33000</v>
      </c>
      <c r="C1926" s="77">
        <v>33000</v>
      </c>
      <c r="E1926">
        <f t="shared" si="58"/>
        <v>2019</v>
      </c>
      <c r="F1926" s="57">
        <f>_xlfn.XLOOKUP(E1926,'Historical Metal Prices'!$L$4:$Z$4,'Historical Metal Prices'!$L$10:$Z$10)</f>
        <v>0.24922459962260479</v>
      </c>
      <c r="G1926" s="77">
        <f t="shared" si="59"/>
        <v>41224.411787545956</v>
      </c>
    </row>
    <row r="1927" spans="1:7" x14ac:dyDescent="0.2">
      <c r="A1927" s="79">
        <v>43501</v>
      </c>
      <c r="B1927" s="77">
        <v>33000</v>
      </c>
      <c r="C1927" s="77">
        <v>33000</v>
      </c>
      <c r="E1927">
        <f t="shared" si="58"/>
        <v>2019</v>
      </c>
      <c r="F1927" s="57">
        <f>_xlfn.XLOOKUP(E1927,'Historical Metal Prices'!$L$4:$Z$4,'Historical Metal Prices'!$L$10:$Z$10)</f>
        <v>0.24922459962260479</v>
      </c>
      <c r="G1927" s="77">
        <f t="shared" si="59"/>
        <v>41224.411787545956</v>
      </c>
    </row>
    <row r="1928" spans="1:7" x14ac:dyDescent="0.2">
      <c r="A1928" s="79">
        <v>43500</v>
      </c>
      <c r="B1928" s="77">
        <v>34000</v>
      </c>
      <c r="C1928" s="77">
        <v>34000</v>
      </c>
      <c r="E1928">
        <f t="shared" si="58"/>
        <v>2019</v>
      </c>
      <c r="F1928" s="57">
        <f>_xlfn.XLOOKUP(E1928,'Historical Metal Prices'!$L$4:$Z$4,'Historical Metal Prices'!$L$10:$Z$10)</f>
        <v>0.24922459962260479</v>
      </c>
      <c r="G1928" s="77">
        <f t="shared" si="59"/>
        <v>42473.636387168561</v>
      </c>
    </row>
    <row r="1929" spans="1:7" x14ac:dyDescent="0.2">
      <c r="A1929" s="79">
        <v>43497</v>
      </c>
      <c r="B1929" s="77">
        <v>34000</v>
      </c>
      <c r="C1929" s="77">
        <v>34000</v>
      </c>
      <c r="E1929">
        <f t="shared" si="58"/>
        <v>2019</v>
      </c>
      <c r="F1929" s="57">
        <f>_xlfn.XLOOKUP(E1929,'Historical Metal Prices'!$L$4:$Z$4,'Historical Metal Prices'!$L$10:$Z$10)</f>
        <v>0.24922459962260479</v>
      </c>
      <c r="G1929" s="77">
        <f t="shared" si="59"/>
        <v>42473.636387168561</v>
      </c>
    </row>
    <row r="1930" spans="1:7" x14ac:dyDescent="0.2">
      <c r="A1930" s="79">
        <v>43496</v>
      </c>
      <c r="B1930" s="77">
        <v>34000</v>
      </c>
      <c r="C1930" s="77">
        <v>34000</v>
      </c>
      <c r="E1930">
        <f t="shared" si="58"/>
        <v>2019</v>
      </c>
      <c r="F1930" s="57">
        <f>_xlfn.XLOOKUP(E1930,'Historical Metal Prices'!$L$4:$Z$4,'Historical Metal Prices'!$L$10:$Z$10)</f>
        <v>0.24922459962260479</v>
      </c>
      <c r="G1930" s="77">
        <f t="shared" si="59"/>
        <v>42473.636387168561</v>
      </c>
    </row>
    <row r="1931" spans="1:7" x14ac:dyDescent="0.2">
      <c r="A1931" s="79">
        <v>43495</v>
      </c>
      <c r="B1931" s="77">
        <v>36000</v>
      </c>
      <c r="C1931" s="77">
        <v>36000</v>
      </c>
      <c r="E1931">
        <f t="shared" ref="E1931:E1994" si="60">YEAR(A1931)</f>
        <v>2019</v>
      </c>
      <c r="F1931" s="57">
        <f>_xlfn.XLOOKUP(E1931,'Historical Metal Prices'!$L$4:$Z$4,'Historical Metal Prices'!$L$10:$Z$10)</f>
        <v>0.24922459962260479</v>
      </c>
      <c r="G1931" s="77">
        <f t="shared" ref="G1931:G1994" si="61">IFERROR(B1931*(1+F1931),G1932)</f>
        <v>44972.08558641377</v>
      </c>
    </row>
    <row r="1932" spans="1:7" x14ac:dyDescent="0.2">
      <c r="A1932" s="79">
        <v>43494</v>
      </c>
      <c r="B1932" s="77">
        <v>36500</v>
      </c>
      <c r="C1932" s="77">
        <v>36000</v>
      </c>
      <c r="E1932">
        <f t="shared" si="60"/>
        <v>2019</v>
      </c>
      <c r="F1932" s="57">
        <f>_xlfn.XLOOKUP(E1932,'Historical Metal Prices'!$L$4:$Z$4,'Historical Metal Prices'!$L$10:$Z$10)</f>
        <v>0.24922459962260479</v>
      </c>
      <c r="G1932" s="77">
        <f t="shared" si="61"/>
        <v>45596.697886225076</v>
      </c>
    </row>
    <row r="1933" spans="1:7" x14ac:dyDescent="0.2">
      <c r="A1933" s="79">
        <v>43493</v>
      </c>
      <c r="B1933" s="77">
        <v>38000</v>
      </c>
      <c r="C1933" s="77">
        <v>36000</v>
      </c>
      <c r="E1933">
        <f t="shared" si="60"/>
        <v>2019</v>
      </c>
      <c r="F1933" s="57">
        <f>_xlfn.XLOOKUP(E1933,'Historical Metal Prices'!$L$4:$Z$4,'Historical Metal Prices'!$L$10:$Z$10)</f>
        <v>0.24922459962260479</v>
      </c>
      <c r="G1933" s="77">
        <f t="shared" si="61"/>
        <v>47470.53478565898</v>
      </c>
    </row>
    <row r="1934" spans="1:7" x14ac:dyDescent="0.2">
      <c r="A1934" s="79">
        <v>43490</v>
      </c>
      <c r="B1934" s="77">
        <v>38000</v>
      </c>
      <c r="C1934" s="77">
        <v>36000</v>
      </c>
      <c r="E1934">
        <f t="shared" si="60"/>
        <v>2019</v>
      </c>
      <c r="F1934" s="57">
        <f>_xlfn.XLOOKUP(E1934,'Historical Metal Prices'!$L$4:$Z$4,'Historical Metal Prices'!$L$10:$Z$10)</f>
        <v>0.24922459962260479</v>
      </c>
      <c r="G1934" s="77">
        <f t="shared" si="61"/>
        <v>47470.53478565898</v>
      </c>
    </row>
    <row r="1935" spans="1:7" x14ac:dyDescent="0.2">
      <c r="A1935" s="79">
        <v>43489</v>
      </c>
      <c r="B1935" s="77">
        <v>38000</v>
      </c>
      <c r="C1935" s="77">
        <v>36000</v>
      </c>
      <c r="E1935">
        <f t="shared" si="60"/>
        <v>2019</v>
      </c>
      <c r="F1935" s="57">
        <f>_xlfn.XLOOKUP(E1935,'Historical Metal Prices'!$L$4:$Z$4,'Historical Metal Prices'!$L$10:$Z$10)</f>
        <v>0.24922459962260479</v>
      </c>
      <c r="G1935" s="77">
        <f t="shared" si="61"/>
        <v>47470.53478565898</v>
      </c>
    </row>
    <row r="1936" spans="1:7" x14ac:dyDescent="0.2">
      <c r="A1936" s="79">
        <v>43488</v>
      </c>
      <c r="B1936" s="77">
        <v>38000</v>
      </c>
      <c r="C1936" s="77">
        <v>36000</v>
      </c>
      <c r="E1936">
        <f t="shared" si="60"/>
        <v>2019</v>
      </c>
      <c r="F1936" s="57">
        <f>_xlfn.XLOOKUP(E1936,'Historical Metal Prices'!$L$4:$Z$4,'Historical Metal Prices'!$L$10:$Z$10)</f>
        <v>0.24922459962260479</v>
      </c>
      <c r="G1936" s="77">
        <f t="shared" si="61"/>
        <v>47470.53478565898</v>
      </c>
    </row>
    <row r="1937" spans="1:7" x14ac:dyDescent="0.2">
      <c r="A1937" s="79">
        <v>43487</v>
      </c>
      <c r="B1937" s="77">
        <v>38000</v>
      </c>
      <c r="C1937" s="77">
        <v>36000</v>
      </c>
      <c r="E1937">
        <f t="shared" si="60"/>
        <v>2019</v>
      </c>
      <c r="F1937" s="57">
        <f>_xlfn.XLOOKUP(E1937,'Historical Metal Prices'!$L$4:$Z$4,'Historical Metal Prices'!$L$10:$Z$10)</f>
        <v>0.24922459962260479</v>
      </c>
      <c r="G1937" s="77">
        <f t="shared" si="61"/>
        <v>47470.53478565898</v>
      </c>
    </row>
    <row r="1938" spans="1:7" x14ac:dyDescent="0.2">
      <c r="A1938" s="79">
        <v>43486</v>
      </c>
      <c r="B1938" s="77">
        <v>38000</v>
      </c>
      <c r="C1938" s="77">
        <v>38000</v>
      </c>
      <c r="E1938">
        <f t="shared" si="60"/>
        <v>2019</v>
      </c>
      <c r="F1938" s="57">
        <f>_xlfn.XLOOKUP(E1938,'Historical Metal Prices'!$L$4:$Z$4,'Historical Metal Prices'!$L$10:$Z$10)</f>
        <v>0.24922459962260479</v>
      </c>
      <c r="G1938" s="77">
        <f t="shared" si="61"/>
        <v>47470.53478565898</v>
      </c>
    </row>
    <row r="1939" spans="1:7" x14ac:dyDescent="0.2">
      <c r="A1939" s="79">
        <v>43483</v>
      </c>
      <c r="B1939" s="77">
        <v>38000</v>
      </c>
      <c r="C1939" s="77">
        <v>38000</v>
      </c>
      <c r="E1939">
        <f t="shared" si="60"/>
        <v>2019</v>
      </c>
      <c r="F1939" s="57">
        <f>_xlfn.XLOOKUP(E1939,'Historical Metal Prices'!$L$4:$Z$4,'Historical Metal Prices'!$L$10:$Z$10)</f>
        <v>0.24922459962260479</v>
      </c>
      <c r="G1939" s="77">
        <f t="shared" si="61"/>
        <v>47470.53478565898</v>
      </c>
    </row>
    <row r="1940" spans="1:7" x14ac:dyDescent="0.2">
      <c r="A1940" s="79">
        <v>43482</v>
      </c>
      <c r="B1940" s="77">
        <v>40000</v>
      </c>
      <c r="C1940" s="77">
        <v>38000</v>
      </c>
      <c r="E1940">
        <f t="shared" si="60"/>
        <v>2019</v>
      </c>
      <c r="F1940" s="57">
        <f>_xlfn.XLOOKUP(E1940,'Historical Metal Prices'!$L$4:$Z$4,'Historical Metal Prices'!$L$10:$Z$10)</f>
        <v>0.24922459962260479</v>
      </c>
      <c r="G1940" s="77">
        <f t="shared" si="61"/>
        <v>49968.983984904189</v>
      </c>
    </row>
    <row r="1941" spans="1:7" x14ac:dyDescent="0.2">
      <c r="A1941" s="79">
        <v>43481</v>
      </c>
      <c r="B1941" s="77">
        <v>40000</v>
      </c>
      <c r="C1941" s="77">
        <v>38000</v>
      </c>
      <c r="E1941">
        <f t="shared" si="60"/>
        <v>2019</v>
      </c>
      <c r="F1941" s="57">
        <f>_xlfn.XLOOKUP(E1941,'Historical Metal Prices'!$L$4:$Z$4,'Historical Metal Prices'!$L$10:$Z$10)</f>
        <v>0.24922459962260479</v>
      </c>
      <c r="G1941" s="77">
        <f t="shared" si="61"/>
        <v>49968.983984904189</v>
      </c>
    </row>
    <row r="1942" spans="1:7" x14ac:dyDescent="0.2">
      <c r="A1942" s="79">
        <v>43480</v>
      </c>
      <c r="B1942" s="77">
        <v>45000</v>
      </c>
      <c r="C1942" s="77">
        <v>39000</v>
      </c>
      <c r="E1942">
        <f t="shared" si="60"/>
        <v>2019</v>
      </c>
      <c r="F1942" s="57">
        <f>_xlfn.XLOOKUP(E1942,'Historical Metal Prices'!$L$4:$Z$4,'Historical Metal Prices'!$L$10:$Z$10)</f>
        <v>0.24922459962260479</v>
      </c>
      <c r="G1942" s="77">
        <f t="shared" si="61"/>
        <v>56215.106983017213</v>
      </c>
    </row>
    <row r="1943" spans="1:7" x14ac:dyDescent="0.2">
      <c r="A1943" s="79">
        <v>43479</v>
      </c>
      <c r="B1943" s="77">
        <v>40000</v>
      </c>
      <c r="C1943" s="77">
        <v>40000</v>
      </c>
      <c r="E1943">
        <f t="shared" si="60"/>
        <v>2019</v>
      </c>
      <c r="F1943" s="57">
        <f>_xlfn.XLOOKUP(E1943,'Historical Metal Prices'!$L$4:$Z$4,'Historical Metal Prices'!$L$10:$Z$10)</f>
        <v>0.24922459962260479</v>
      </c>
      <c r="G1943" s="77">
        <f t="shared" si="61"/>
        <v>49968.983984904189</v>
      </c>
    </row>
    <row r="1944" spans="1:7" x14ac:dyDescent="0.2">
      <c r="A1944" s="79">
        <v>43476</v>
      </c>
      <c r="B1944" s="77">
        <v>42000</v>
      </c>
      <c r="C1944" s="77">
        <v>42000</v>
      </c>
      <c r="E1944">
        <f t="shared" si="60"/>
        <v>2019</v>
      </c>
      <c r="F1944" s="57">
        <f>_xlfn.XLOOKUP(E1944,'Historical Metal Prices'!$L$4:$Z$4,'Historical Metal Prices'!$L$10:$Z$10)</f>
        <v>0.24922459962260479</v>
      </c>
      <c r="G1944" s="77">
        <f t="shared" si="61"/>
        <v>52467.433184149399</v>
      </c>
    </row>
    <row r="1945" spans="1:7" x14ac:dyDescent="0.2">
      <c r="A1945" s="79">
        <v>43475</v>
      </c>
      <c r="B1945" s="77">
        <v>45000</v>
      </c>
      <c r="C1945" s="77">
        <v>42000</v>
      </c>
      <c r="E1945">
        <f t="shared" si="60"/>
        <v>2019</v>
      </c>
      <c r="F1945" s="57">
        <f>_xlfn.XLOOKUP(E1945,'Historical Metal Prices'!$L$4:$Z$4,'Historical Metal Prices'!$L$10:$Z$10)</f>
        <v>0.24922459962260479</v>
      </c>
      <c r="G1945" s="77">
        <f t="shared" si="61"/>
        <v>56215.106983017213</v>
      </c>
    </row>
    <row r="1946" spans="1:7" x14ac:dyDescent="0.2">
      <c r="A1946" s="79">
        <v>43474</v>
      </c>
      <c r="B1946" s="77">
        <v>44000</v>
      </c>
      <c r="C1946" s="77">
        <v>42000</v>
      </c>
      <c r="E1946">
        <f t="shared" si="60"/>
        <v>2019</v>
      </c>
      <c r="F1946" s="57">
        <f>_xlfn.XLOOKUP(E1946,'Historical Metal Prices'!$L$4:$Z$4,'Historical Metal Prices'!$L$10:$Z$10)</f>
        <v>0.24922459962260479</v>
      </c>
      <c r="G1946" s="77">
        <f t="shared" si="61"/>
        <v>54965.882383394608</v>
      </c>
    </row>
    <row r="1947" spans="1:7" x14ac:dyDescent="0.2">
      <c r="A1947" s="79">
        <v>43473</v>
      </c>
      <c r="B1947" s="77">
        <v>44000</v>
      </c>
      <c r="C1947" s="77">
        <v>44000</v>
      </c>
      <c r="E1947">
        <f t="shared" si="60"/>
        <v>2019</v>
      </c>
      <c r="F1947" s="57">
        <f>_xlfn.XLOOKUP(E1947,'Historical Metal Prices'!$L$4:$Z$4,'Historical Metal Prices'!$L$10:$Z$10)</f>
        <v>0.24922459962260479</v>
      </c>
      <c r="G1947" s="77">
        <f t="shared" si="61"/>
        <v>54965.882383394608</v>
      </c>
    </row>
    <row r="1948" spans="1:7" x14ac:dyDescent="0.2">
      <c r="A1948" s="79">
        <v>43472</v>
      </c>
      <c r="B1948" s="77">
        <v>44000</v>
      </c>
      <c r="C1948" s="77">
        <v>45000</v>
      </c>
      <c r="E1948">
        <f t="shared" si="60"/>
        <v>2019</v>
      </c>
      <c r="F1948" s="57">
        <f>_xlfn.XLOOKUP(E1948,'Historical Metal Prices'!$L$4:$Z$4,'Historical Metal Prices'!$L$10:$Z$10)</f>
        <v>0.24922459962260479</v>
      </c>
      <c r="G1948" s="77">
        <f t="shared" si="61"/>
        <v>54965.882383394608</v>
      </c>
    </row>
    <row r="1949" spans="1:7" x14ac:dyDescent="0.2">
      <c r="A1949" s="79">
        <v>43469</v>
      </c>
      <c r="B1949" s="77">
        <v>45000</v>
      </c>
      <c r="C1949" s="77">
        <v>45000</v>
      </c>
      <c r="E1949">
        <f t="shared" si="60"/>
        <v>2019</v>
      </c>
      <c r="F1949" s="57">
        <f>_xlfn.XLOOKUP(E1949,'Historical Metal Prices'!$L$4:$Z$4,'Historical Metal Prices'!$L$10:$Z$10)</f>
        <v>0.24922459962260479</v>
      </c>
      <c r="G1949" s="77">
        <f t="shared" si="61"/>
        <v>56215.106983017213</v>
      </c>
    </row>
    <row r="1950" spans="1:7" x14ac:dyDescent="0.2">
      <c r="A1950" s="79">
        <v>43468</v>
      </c>
      <c r="B1950" s="77">
        <v>47000</v>
      </c>
      <c r="C1950" s="77">
        <v>47000</v>
      </c>
      <c r="E1950">
        <f t="shared" si="60"/>
        <v>2019</v>
      </c>
      <c r="F1950" s="57">
        <f>_xlfn.XLOOKUP(E1950,'Historical Metal Prices'!$L$4:$Z$4,'Historical Metal Prices'!$L$10:$Z$10)</f>
        <v>0.24922459962260479</v>
      </c>
      <c r="G1950" s="77">
        <f t="shared" si="61"/>
        <v>58713.556182262422</v>
      </c>
    </row>
    <row r="1951" spans="1:7" x14ac:dyDescent="0.2">
      <c r="A1951" s="79">
        <v>43467</v>
      </c>
      <c r="B1951" s="77">
        <v>47000</v>
      </c>
      <c r="C1951" s="77">
        <v>51000</v>
      </c>
      <c r="E1951">
        <f t="shared" si="60"/>
        <v>2019</v>
      </c>
      <c r="F1951" s="57">
        <f>_xlfn.XLOOKUP(E1951,'Historical Metal Prices'!$L$4:$Z$4,'Historical Metal Prices'!$L$10:$Z$10)</f>
        <v>0.24922459962260479</v>
      </c>
      <c r="G1951" s="77">
        <f t="shared" si="61"/>
        <v>58713.556182262422</v>
      </c>
    </row>
    <row r="1952" spans="1:7" ht="16" x14ac:dyDescent="0.2">
      <c r="A1952" s="79">
        <v>43466</v>
      </c>
      <c r="B1952" s="77">
        <v>55000</v>
      </c>
      <c r="C1952" s="78" t="s">
        <v>481</v>
      </c>
      <c r="E1952">
        <f t="shared" si="60"/>
        <v>2019</v>
      </c>
      <c r="F1952" s="57">
        <f>_xlfn.XLOOKUP(E1952,'Historical Metal Prices'!$L$4:$Z$4,'Historical Metal Prices'!$L$10:$Z$10)</f>
        <v>0.24922459962260479</v>
      </c>
      <c r="G1952" s="77">
        <f t="shared" si="61"/>
        <v>68707.352979243267</v>
      </c>
    </row>
    <row r="1953" spans="1:7" x14ac:dyDescent="0.2">
      <c r="A1953" s="79">
        <v>43465</v>
      </c>
      <c r="B1953" s="77">
        <v>55000</v>
      </c>
      <c r="C1953" s="77">
        <v>55500</v>
      </c>
      <c r="E1953">
        <f t="shared" si="60"/>
        <v>2018</v>
      </c>
      <c r="F1953" s="57">
        <f>_xlfn.XLOOKUP(E1953,'Historical Metal Prices'!$L$4:$Z$4,'Historical Metal Prices'!$L$10:$Z$10)</f>
        <v>0.27973795103410426</v>
      </c>
      <c r="G1953" s="77">
        <f t="shared" si="61"/>
        <v>70385.587306875736</v>
      </c>
    </row>
    <row r="1954" spans="1:7" x14ac:dyDescent="0.2">
      <c r="A1954" s="79">
        <v>43462</v>
      </c>
      <c r="B1954" s="77">
        <v>55000</v>
      </c>
      <c r="C1954" s="77">
        <v>55500</v>
      </c>
      <c r="E1954">
        <f t="shared" si="60"/>
        <v>2018</v>
      </c>
      <c r="F1954" s="57">
        <f>_xlfn.XLOOKUP(E1954,'Historical Metal Prices'!$L$4:$Z$4,'Historical Metal Prices'!$L$10:$Z$10)</f>
        <v>0.27973795103410426</v>
      </c>
      <c r="G1954" s="77">
        <f t="shared" si="61"/>
        <v>70385.587306875736</v>
      </c>
    </row>
    <row r="1955" spans="1:7" x14ac:dyDescent="0.2">
      <c r="A1955" s="79">
        <v>43461</v>
      </c>
      <c r="B1955" s="77">
        <v>55000</v>
      </c>
      <c r="C1955" s="77">
        <v>55500</v>
      </c>
      <c r="E1955">
        <f t="shared" si="60"/>
        <v>2018</v>
      </c>
      <c r="F1955" s="57">
        <f>_xlfn.XLOOKUP(E1955,'Historical Metal Prices'!$L$4:$Z$4,'Historical Metal Prices'!$L$10:$Z$10)</f>
        <v>0.27973795103410426</v>
      </c>
      <c r="G1955" s="77">
        <f t="shared" si="61"/>
        <v>70385.587306875736</v>
      </c>
    </row>
    <row r="1956" spans="1:7" ht="16" x14ac:dyDescent="0.2">
      <c r="A1956" s="79">
        <v>43460</v>
      </c>
      <c r="B1956" s="77">
        <v>55000</v>
      </c>
      <c r="C1956" s="78" t="s">
        <v>481</v>
      </c>
      <c r="E1956">
        <f t="shared" si="60"/>
        <v>2018</v>
      </c>
      <c r="F1956" s="57">
        <f>_xlfn.XLOOKUP(E1956,'Historical Metal Prices'!$L$4:$Z$4,'Historical Metal Prices'!$L$10:$Z$10)</f>
        <v>0.27973795103410426</v>
      </c>
      <c r="G1956" s="77">
        <f t="shared" si="61"/>
        <v>70385.587306875736</v>
      </c>
    </row>
    <row r="1957" spans="1:7" ht="16" x14ac:dyDescent="0.2">
      <c r="A1957" s="79">
        <v>43459</v>
      </c>
      <c r="B1957" s="77">
        <v>55000</v>
      </c>
      <c r="C1957" s="78" t="s">
        <v>481</v>
      </c>
      <c r="E1957">
        <f t="shared" si="60"/>
        <v>2018</v>
      </c>
      <c r="F1957" s="57">
        <f>_xlfn.XLOOKUP(E1957,'Historical Metal Prices'!$L$4:$Z$4,'Historical Metal Prices'!$L$10:$Z$10)</f>
        <v>0.27973795103410426</v>
      </c>
      <c r="G1957" s="77">
        <f t="shared" si="61"/>
        <v>70385.587306875736</v>
      </c>
    </row>
    <row r="1958" spans="1:7" x14ac:dyDescent="0.2">
      <c r="A1958" s="79">
        <v>43458</v>
      </c>
      <c r="B1958" s="77">
        <v>55000</v>
      </c>
      <c r="C1958" s="77">
        <v>55500</v>
      </c>
      <c r="E1958">
        <f t="shared" si="60"/>
        <v>2018</v>
      </c>
      <c r="F1958" s="57">
        <f>_xlfn.XLOOKUP(E1958,'Historical Metal Prices'!$L$4:$Z$4,'Historical Metal Prices'!$L$10:$Z$10)</f>
        <v>0.27973795103410426</v>
      </c>
      <c r="G1958" s="77">
        <f t="shared" si="61"/>
        <v>70385.587306875736</v>
      </c>
    </row>
    <row r="1959" spans="1:7" x14ac:dyDescent="0.2">
      <c r="A1959" s="79">
        <v>43455</v>
      </c>
      <c r="B1959" s="77">
        <v>55000</v>
      </c>
      <c r="C1959" s="77">
        <v>55000</v>
      </c>
      <c r="E1959">
        <f t="shared" si="60"/>
        <v>2018</v>
      </c>
      <c r="F1959" s="57">
        <f>_xlfn.XLOOKUP(E1959,'Historical Metal Prices'!$L$4:$Z$4,'Historical Metal Prices'!$L$10:$Z$10)</f>
        <v>0.27973795103410426</v>
      </c>
      <c r="G1959" s="77">
        <f t="shared" si="61"/>
        <v>70385.587306875736</v>
      </c>
    </row>
    <row r="1960" spans="1:7" x14ac:dyDescent="0.2">
      <c r="A1960" s="79">
        <v>43454</v>
      </c>
      <c r="B1960" s="77">
        <v>55000</v>
      </c>
      <c r="C1960" s="77">
        <v>55000</v>
      </c>
      <c r="E1960">
        <f t="shared" si="60"/>
        <v>2018</v>
      </c>
      <c r="F1960" s="57">
        <f>_xlfn.XLOOKUP(E1960,'Historical Metal Prices'!$L$4:$Z$4,'Historical Metal Prices'!$L$10:$Z$10)</f>
        <v>0.27973795103410426</v>
      </c>
      <c r="G1960" s="77">
        <f t="shared" si="61"/>
        <v>70385.587306875736</v>
      </c>
    </row>
    <row r="1961" spans="1:7" x14ac:dyDescent="0.2">
      <c r="A1961" s="79">
        <v>43453</v>
      </c>
      <c r="B1961" s="77">
        <v>55000</v>
      </c>
      <c r="C1961" s="77">
        <v>56000</v>
      </c>
      <c r="E1961">
        <f t="shared" si="60"/>
        <v>2018</v>
      </c>
      <c r="F1961" s="57">
        <f>_xlfn.XLOOKUP(E1961,'Historical Metal Prices'!$L$4:$Z$4,'Historical Metal Prices'!$L$10:$Z$10)</f>
        <v>0.27973795103410426</v>
      </c>
      <c r="G1961" s="77">
        <f t="shared" si="61"/>
        <v>70385.587306875736</v>
      </c>
    </row>
    <row r="1962" spans="1:7" x14ac:dyDescent="0.2">
      <c r="A1962" s="79">
        <v>43452</v>
      </c>
      <c r="B1962" s="77">
        <v>57000</v>
      </c>
      <c r="C1962" s="77">
        <v>58000</v>
      </c>
      <c r="E1962">
        <f t="shared" si="60"/>
        <v>2018</v>
      </c>
      <c r="F1962" s="57">
        <f>_xlfn.XLOOKUP(E1962,'Historical Metal Prices'!$L$4:$Z$4,'Historical Metal Prices'!$L$10:$Z$10)</f>
        <v>0.27973795103410426</v>
      </c>
      <c r="G1962" s="77">
        <f t="shared" si="61"/>
        <v>72945.063208943946</v>
      </c>
    </row>
    <row r="1963" spans="1:7" x14ac:dyDescent="0.2">
      <c r="A1963" s="79">
        <v>43451</v>
      </c>
      <c r="B1963" s="77">
        <v>58000</v>
      </c>
      <c r="C1963" s="77">
        <v>52000</v>
      </c>
      <c r="E1963">
        <f t="shared" si="60"/>
        <v>2018</v>
      </c>
      <c r="F1963" s="57">
        <f>_xlfn.XLOOKUP(E1963,'Historical Metal Prices'!$L$4:$Z$4,'Historical Metal Prices'!$L$10:$Z$10)</f>
        <v>0.27973795103410426</v>
      </c>
      <c r="G1963" s="77">
        <f t="shared" si="61"/>
        <v>74224.801159978044</v>
      </c>
    </row>
    <row r="1964" spans="1:7" x14ac:dyDescent="0.2">
      <c r="A1964" s="79">
        <v>43448</v>
      </c>
      <c r="B1964" s="77">
        <v>55000</v>
      </c>
      <c r="C1964" s="77">
        <v>55250</v>
      </c>
      <c r="E1964">
        <f t="shared" si="60"/>
        <v>2018</v>
      </c>
      <c r="F1964" s="57">
        <f>_xlfn.XLOOKUP(E1964,'Historical Metal Prices'!$L$4:$Z$4,'Historical Metal Prices'!$L$10:$Z$10)</f>
        <v>0.27973795103410426</v>
      </c>
      <c r="G1964" s="77">
        <f t="shared" si="61"/>
        <v>70385.587306875736</v>
      </c>
    </row>
    <row r="1965" spans="1:7" x14ac:dyDescent="0.2">
      <c r="A1965" s="79">
        <v>43447</v>
      </c>
      <c r="B1965" s="77">
        <v>55000</v>
      </c>
      <c r="C1965" s="77">
        <v>55250</v>
      </c>
      <c r="E1965">
        <f t="shared" si="60"/>
        <v>2018</v>
      </c>
      <c r="F1965" s="57">
        <f>_xlfn.XLOOKUP(E1965,'Historical Metal Prices'!$L$4:$Z$4,'Historical Metal Prices'!$L$10:$Z$10)</f>
        <v>0.27973795103410426</v>
      </c>
      <c r="G1965" s="77">
        <f t="shared" si="61"/>
        <v>70385.587306875736</v>
      </c>
    </row>
    <row r="1966" spans="1:7" x14ac:dyDescent="0.2">
      <c r="A1966" s="79">
        <v>43446</v>
      </c>
      <c r="B1966" s="77">
        <v>55000</v>
      </c>
      <c r="C1966" s="77">
        <v>55250</v>
      </c>
      <c r="E1966">
        <f t="shared" si="60"/>
        <v>2018</v>
      </c>
      <c r="F1966" s="57">
        <f>_xlfn.XLOOKUP(E1966,'Historical Metal Prices'!$L$4:$Z$4,'Historical Metal Prices'!$L$10:$Z$10)</f>
        <v>0.27973795103410426</v>
      </c>
      <c r="G1966" s="77">
        <f t="shared" si="61"/>
        <v>70385.587306875736</v>
      </c>
    </row>
    <row r="1967" spans="1:7" x14ac:dyDescent="0.2">
      <c r="A1967" s="79">
        <v>43445</v>
      </c>
      <c r="B1967" s="77">
        <v>55000</v>
      </c>
      <c r="C1967" s="77">
        <v>55250</v>
      </c>
      <c r="E1967">
        <f t="shared" si="60"/>
        <v>2018</v>
      </c>
      <c r="F1967" s="57">
        <f>_xlfn.XLOOKUP(E1967,'Historical Metal Prices'!$L$4:$Z$4,'Historical Metal Prices'!$L$10:$Z$10)</f>
        <v>0.27973795103410426</v>
      </c>
      <c r="G1967" s="77">
        <f t="shared" si="61"/>
        <v>70385.587306875736</v>
      </c>
    </row>
    <row r="1968" spans="1:7" x14ac:dyDescent="0.2">
      <c r="A1968" s="79">
        <v>43444</v>
      </c>
      <c r="B1968" s="77">
        <v>55000</v>
      </c>
      <c r="C1968" s="77">
        <v>55250</v>
      </c>
      <c r="E1968">
        <f t="shared" si="60"/>
        <v>2018</v>
      </c>
      <c r="F1968" s="57">
        <f>_xlfn.XLOOKUP(E1968,'Historical Metal Prices'!$L$4:$Z$4,'Historical Metal Prices'!$L$10:$Z$10)</f>
        <v>0.27973795103410426</v>
      </c>
      <c r="G1968" s="77">
        <f t="shared" si="61"/>
        <v>70385.587306875736</v>
      </c>
    </row>
    <row r="1969" spans="1:7" x14ac:dyDescent="0.2">
      <c r="A1969" s="79">
        <v>43441</v>
      </c>
      <c r="B1969" s="77">
        <v>55000</v>
      </c>
      <c r="C1969" s="77">
        <v>55250</v>
      </c>
      <c r="E1969">
        <f t="shared" si="60"/>
        <v>2018</v>
      </c>
      <c r="F1969" s="57">
        <f>_xlfn.XLOOKUP(E1969,'Historical Metal Prices'!$L$4:$Z$4,'Historical Metal Prices'!$L$10:$Z$10)</f>
        <v>0.27973795103410426</v>
      </c>
      <c r="G1969" s="77">
        <f t="shared" si="61"/>
        <v>70385.587306875736</v>
      </c>
    </row>
    <row r="1970" spans="1:7" x14ac:dyDescent="0.2">
      <c r="A1970" s="79">
        <v>43440</v>
      </c>
      <c r="B1970" s="77">
        <v>55000</v>
      </c>
      <c r="C1970" s="77">
        <v>55250</v>
      </c>
      <c r="E1970">
        <f t="shared" si="60"/>
        <v>2018</v>
      </c>
      <c r="F1970" s="57">
        <f>_xlfn.XLOOKUP(E1970,'Historical Metal Prices'!$L$4:$Z$4,'Historical Metal Prices'!$L$10:$Z$10)</f>
        <v>0.27973795103410426</v>
      </c>
      <c r="G1970" s="77">
        <f t="shared" si="61"/>
        <v>70385.587306875736</v>
      </c>
    </row>
    <row r="1971" spans="1:7" x14ac:dyDescent="0.2">
      <c r="A1971" s="79">
        <v>43439</v>
      </c>
      <c r="B1971" s="77">
        <v>55000</v>
      </c>
      <c r="C1971" s="77">
        <v>55250</v>
      </c>
      <c r="E1971">
        <f t="shared" si="60"/>
        <v>2018</v>
      </c>
      <c r="F1971" s="57">
        <f>_xlfn.XLOOKUP(E1971,'Historical Metal Prices'!$L$4:$Z$4,'Historical Metal Prices'!$L$10:$Z$10)</f>
        <v>0.27973795103410426</v>
      </c>
      <c r="G1971" s="77">
        <f t="shared" si="61"/>
        <v>70385.587306875736</v>
      </c>
    </row>
    <row r="1972" spans="1:7" x14ac:dyDescent="0.2">
      <c r="A1972" s="79">
        <v>43438</v>
      </c>
      <c r="B1972" s="77">
        <v>55000</v>
      </c>
      <c r="C1972" s="77">
        <v>55250</v>
      </c>
      <c r="E1972">
        <f t="shared" si="60"/>
        <v>2018</v>
      </c>
      <c r="F1972" s="57">
        <f>_xlfn.XLOOKUP(E1972,'Historical Metal Prices'!$L$4:$Z$4,'Historical Metal Prices'!$L$10:$Z$10)</f>
        <v>0.27973795103410426</v>
      </c>
      <c r="G1972" s="77">
        <f t="shared" si="61"/>
        <v>70385.587306875736</v>
      </c>
    </row>
    <row r="1973" spans="1:7" x14ac:dyDescent="0.2">
      <c r="A1973" s="79">
        <v>43437</v>
      </c>
      <c r="B1973" s="77">
        <v>55000</v>
      </c>
      <c r="C1973" s="77">
        <v>55250</v>
      </c>
      <c r="E1973">
        <f t="shared" si="60"/>
        <v>2018</v>
      </c>
      <c r="F1973" s="57">
        <f>_xlfn.XLOOKUP(E1973,'Historical Metal Prices'!$L$4:$Z$4,'Historical Metal Prices'!$L$10:$Z$10)</f>
        <v>0.27973795103410426</v>
      </c>
      <c r="G1973" s="77">
        <f t="shared" si="61"/>
        <v>70385.587306875736</v>
      </c>
    </row>
    <row r="1974" spans="1:7" x14ac:dyDescent="0.2">
      <c r="A1974" s="79">
        <v>43434</v>
      </c>
      <c r="B1974" s="77">
        <v>55000</v>
      </c>
      <c r="C1974" s="77">
        <v>55250</v>
      </c>
      <c r="E1974">
        <f t="shared" si="60"/>
        <v>2018</v>
      </c>
      <c r="F1974" s="57">
        <f>_xlfn.XLOOKUP(E1974,'Historical Metal Prices'!$L$4:$Z$4,'Historical Metal Prices'!$L$10:$Z$10)</f>
        <v>0.27973795103410426</v>
      </c>
      <c r="G1974" s="77">
        <f t="shared" si="61"/>
        <v>70385.587306875736</v>
      </c>
    </row>
    <row r="1975" spans="1:7" x14ac:dyDescent="0.2">
      <c r="A1975" s="79">
        <v>43433</v>
      </c>
      <c r="B1975" s="77">
        <v>55000</v>
      </c>
      <c r="C1975" s="77">
        <v>55250</v>
      </c>
      <c r="E1975">
        <f t="shared" si="60"/>
        <v>2018</v>
      </c>
      <c r="F1975" s="57">
        <f>_xlfn.XLOOKUP(E1975,'Historical Metal Prices'!$L$4:$Z$4,'Historical Metal Prices'!$L$10:$Z$10)</f>
        <v>0.27973795103410426</v>
      </c>
      <c r="G1975" s="77">
        <f t="shared" si="61"/>
        <v>70385.587306875736</v>
      </c>
    </row>
    <row r="1976" spans="1:7" x14ac:dyDescent="0.2">
      <c r="A1976" s="79">
        <v>43432</v>
      </c>
      <c r="B1976" s="77">
        <v>55000</v>
      </c>
      <c r="C1976" s="77">
        <v>55250</v>
      </c>
      <c r="E1976">
        <f t="shared" si="60"/>
        <v>2018</v>
      </c>
      <c r="F1976" s="57">
        <f>_xlfn.XLOOKUP(E1976,'Historical Metal Prices'!$L$4:$Z$4,'Historical Metal Prices'!$L$10:$Z$10)</f>
        <v>0.27973795103410426</v>
      </c>
      <c r="G1976" s="77">
        <f t="shared" si="61"/>
        <v>70385.587306875736</v>
      </c>
    </row>
    <row r="1977" spans="1:7" x14ac:dyDescent="0.2">
      <c r="A1977" s="79">
        <v>43431</v>
      </c>
      <c r="B1977" s="77">
        <v>55000</v>
      </c>
      <c r="C1977" s="77">
        <v>55250</v>
      </c>
      <c r="E1977">
        <f t="shared" si="60"/>
        <v>2018</v>
      </c>
      <c r="F1977" s="57">
        <f>_xlfn.XLOOKUP(E1977,'Historical Metal Prices'!$L$4:$Z$4,'Historical Metal Prices'!$L$10:$Z$10)</f>
        <v>0.27973795103410426</v>
      </c>
      <c r="G1977" s="77">
        <f t="shared" si="61"/>
        <v>70385.587306875736</v>
      </c>
    </row>
    <row r="1978" spans="1:7" x14ac:dyDescent="0.2">
      <c r="A1978" s="79">
        <v>43430</v>
      </c>
      <c r="B1978" s="77">
        <v>55000</v>
      </c>
      <c r="C1978" s="77">
        <v>55250</v>
      </c>
      <c r="E1978">
        <f t="shared" si="60"/>
        <v>2018</v>
      </c>
      <c r="F1978" s="57">
        <f>_xlfn.XLOOKUP(E1978,'Historical Metal Prices'!$L$4:$Z$4,'Historical Metal Prices'!$L$10:$Z$10)</f>
        <v>0.27973795103410426</v>
      </c>
      <c r="G1978" s="77">
        <f t="shared" si="61"/>
        <v>70385.587306875736</v>
      </c>
    </row>
    <row r="1979" spans="1:7" x14ac:dyDescent="0.2">
      <c r="A1979" s="79">
        <v>43427</v>
      </c>
      <c r="B1979" s="77">
        <v>55000</v>
      </c>
      <c r="C1979" s="77">
        <v>55250</v>
      </c>
      <c r="E1979">
        <f t="shared" si="60"/>
        <v>2018</v>
      </c>
      <c r="F1979" s="57">
        <f>_xlfn.XLOOKUP(E1979,'Historical Metal Prices'!$L$4:$Z$4,'Historical Metal Prices'!$L$10:$Z$10)</f>
        <v>0.27973795103410426</v>
      </c>
      <c r="G1979" s="77">
        <f t="shared" si="61"/>
        <v>70385.587306875736</v>
      </c>
    </row>
    <row r="1980" spans="1:7" x14ac:dyDescent="0.2">
      <c r="A1980" s="79">
        <v>43426</v>
      </c>
      <c r="B1980" s="77">
        <v>55000</v>
      </c>
      <c r="C1980" s="77">
        <v>55250</v>
      </c>
      <c r="E1980">
        <f t="shared" si="60"/>
        <v>2018</v>
      </c>
      <c r="F1980" s="57">
        <f>_xlfn.XLOOKUP(E1980,'Historical Metal Prices'!$L$4:$Z$4,'Historical Metal Prices'!$L$10:$Z$10)</f>
        <v>0.27973795103410426</v>
      </c>
      <c r="G1980" s="77">
        <f t="shared" si="61"/>
        <v>70385.587306875736</v>
      </c>
    </row>
    <row r="1981" spans="1:7" x14ac:dyDescent="0.2">
      <c r="A1981" s="79">
        <v>43425</v>
      </c>
      <c r="B1981" s="77">
        <v>55000</v>
      </c>
      <c r="C1981" s="77">
        <v>55250</v>
      </c>
      <c r="E1981">
        <f t="shared" si="60"/>
        <v>2018</v>
      </c>
      <c r="F1981" s="57">
        <f>_xlfn.XLOOKUP(E1981,'Historical Metal Prices'!$L$4:$Z$4,'Historical Metal Prices'!$L$10:$Z$10)</f>
        <v>0.27973795103410426</v>
      </c>
      <c r="G1981" s="77">
        <f t="shared" si="61"/>
        <v>70385.587306875736</v>
      </c>
    </row>
    <row r="1982" spans="1:7" x14ac:dyDescent="0.2">
      <c r="A1982" s="79">
        <v>43424</v>
      </c>
      <c r="B1982" s="77">
        <v>55000</v>
      </c>
      <c r="C1982" s="77">
        <v>55250</v>
      </c>
      <c r="E1982">
        <f t="shared" si="60"/>
        <v>2018</v>
      </c>
      <c r="F1982" s="57">
        <f>_xlfn.XLOOKUP(E1982,'Historical Metal Prices'!$L$4:$Z$4,'Historical Metal Prices'!$L$10:$Z$10)</f>
        <v>0.27973795103410426</v>
      </c>
      <c r="G1982" s="77">
        <f t="shared" si="61"/>
        <v>70385.587306875736</v>
      </c>
    </row>
    <row r="1983" spans="1:7" x14ac:dyDescent="0.2">
      <c r="A1983" s="79">
        <v>43423</v>
      </c>
      <c r="B1983" s="77">
        <v>55000</v>
      </c>
      <c r="C1983" s="77">
        <v>55250</v>
      </c>
      <c r="E1983">
        <f t="shared" si="60"/>
        <v>2018</v>
      </c>
      <c r="F1983" s="57">
        <f>_xlfn.XLOOKUP(E1983,'Historical Metal Prices'!$L$4:$Z$4,'Historical Metal Prices'!$L$10:$Z$10)</f>
        <v>0.27973795103410426</v>
      </c>
      <c r="G1983" s="77">
        <f t="shared" si="61"/>
        <v>70385.587306875736</v>
      </c>
    </row>
    <row r="1984" spans="1:7" x14ac:dyDescent="0.2">
      <c r="A1984" s="79">
        <v>43420</v>
      </c>
      <c r="B1984" s="77">
        <v>55000</v>
      </c>
      <c r="C1984" s="77">
        <v>55000</v>
      </c>
      <c r="E1984">
        <f t="shared" si="60"/>
        <v>2018</v>
      </c>
      <c r="F1984" s="57">
        <f>_xlfn.XLOOKUP(E1984,'Historical Metal Prices'!$L$4:$Z$4,'Historical Metal Prices'!$L$10:$Z$10)</f>
        <v>0.27973795103410426</v>
      </c>
      <c r="G1984" s="77">
        <f t="shared" si="61"/>
        <v>70385.587306875736</v>
      </c>
    </row>
    <row r="1985" spans="1:7" x14ac:dyDescent="0.2">
      <c r="A1985" s="79">
        <v>43419</v>
      </c>
      <c r="B1985" s="77">
        <v>55000</v>
      </c>
      <c r="C1985" s="77">
        <v>55000</v>
      </c>
      <c r="E1985">
        <f t="shared" si="60"/>
        <v>2018</v>
      </c>
      <c r="F1985" s="57">
        <f>_xlfn.XLOOKUP(E1985,'Historical Metal Prices'!$L$4:$Z$4,'Historical Metal Prices'!$L$10:$Z$10)</f>
        <v>0.27973795103410426</v>
      </c>
      <c r="G1985" s="77">
        <f t="shared" si="61"/>
        <v>70385.587306875736</v>
      </c>
    </row>
    <row r="1986" spans="1:7" x14ac:dyDescent="0.2">
      <c r="A1986" s="79">
        <v>43418</v>
      </c>
      <c r="B1986" s="77">
        <v>55000</v>
      </c>
      <c r="C1986" s="77">
        <v>55000</v>
      </c>
      <c r="E1986">
        <f t="shared" si="60"/>
        <v>2018</v>
      </c>
      <c r="F1986" s="57">
        <f>_xlfn.XLOOKUP(E1986,'Historical Metal Prices'!$L$4:$Z$4,'Historical Metal Prices'!$L$10:$Z$10)</f>
        <v>0.27973795103410426</v>
      </c>
      <c r="G1986" s="77">
        <f t="shared" si="61"/>
        <v>70385.587306875736</v>
      </c>
    </row>
    <row r="1987" spans="1:7" x14ac:dyDescent="0.2">
      <c r="A1987" s="79">
        <v>43417</v>
      </c>
      <c r="B1987" s="77">
        <v>55000</v>
      </c>
      <c r="C1987" s="77">
        <v>51000</v>
      </c>
      <c r="E1987">
        <f t="shared" si="60"/>
        <v>2018</v>
      </c>
      <c r="F1987" s="57">
        <f>_xlfn.XLOOKUP(E1987,'Historical Metal Prices'!$L$4:$Z$4,'Historical Metal Prices'!$L$10:$Z$10)</f>
        <v>0.27973795103410426</v>
      </c>
      <c r="G1987" s="77">
        <f t="shared" si="61"/>
        <v>70385.587306875736</v>
      </c>
    </row>
    <row r="1988" spans="1:7" x14ac:dyDescent="0.2">
      <c r="A1988" s="79">
        <v>43416</v>
      </c>
      <c r="B1988" s="77">
        <v>55000</v>
      </c>
      <c r="C1988" s="77">
        <v>50250</v>
      </c>
      <c r="E1988">
        <f t="shared" si="60"/>
        <v>2018</v>
      </c>
      <c r="F1988" s="57">
        <f>_xlfn.XLOOKUP(E1988,'Historical Metal Prices'!$L$4:$Z$4,'Historical Metal Prices'!$L$10:$Z$10)</f>
        <v>0.27973795103410426</v>
      </c>
      <c r="G1988" s="77">
        <f t="shared" si="61"/>
        <v>70385.587306875736</v>
      </c>
    </row>
    <row r="1989" spans="1:7" x14ac:dyDescent="0.2">
      <c r="A1989" s="79">
        <v>43413</v>
      </c>
      <c r="B1989" s="77">
        <v>51000</v>
      </c>
      <c r="C1989" s="77">
        <v>51000</v>
      </c>
      <c r="E1989">
        <f t="shared" si="60"/>
        <v>2018</v>
      </c>
      <c r="F1989" s="57">
        <f>_xlfn.XLOOKUP(E1989,'Historical Metal Prices'!$L$4:$Z$4,'Historical Metal Prices'!$L$10:$Z$10)</f>
        <v>0.27973795103410426</v>
      </c>
      <c r="G1989" s="77">
        <f t="shared" si="61"/>
        <v>65266.635502739315</v>
      </c>
    </row>
    <row r="1990" spans="1:7" x14ac:dyDescent="0.2">
      <c r="A1990" s="79">
        <v>43412</v>
      </c>
      <c r="B1990" s="77">
        <v>55000</v>
      </c>
      <c r="C1990" s="77">
        <v>54500</v>
      </c>
      <c r="E1990">
        <f t="shared" si="60"/>
        <v>2018</v>
      </c>
      <c r="F1990" s="57">
        <f>_xlfn.XLOOKUP(E1990,'Historical Metal Prices'!$L$4:$Z$4,'Historical Metal Prices'!$L$10:$Z$10)</f>
        <v>0.27973795103410426</v>
      </c>
      <c r="G1990" s="77">
        <f t="shared" si="61"/>
        <v>70385.587306875736</v>
      </c>
    </row>
    <row r="1991" spans="1:7" x14ac:dyDescent="0.2">
      <c r="A1991" s="79">
        <v>43411</v>
      </c>
      <c r="B1991" s="77">
        <v>55000</v>
      </c>
      <c r="C1991" s="77">
        <v>55000</v>
      </c>
      <c r="E1991">
        <f t="shared" si="60"/>
        <v>2018</v>
      </c>
      <c r="F1991" s="57">
        <f>_xlfn.XLOOKUP(E1991,'Historical Metal Prices'!$L$4:$Z$4,'Historical Metal Prices'!$L$10:$Z$10)</f>
        <v>0.27973795103410426</v>
      </c>
      <c r="G1991" s="77">
        <f t="shared" si="61"/>
        <v>70385.587306875736</v>
      </c>
    </row>
    <row r="1992" spans="1:7" x14ac:dyDescent="0.2">
      <c r="A1992" s="79">
        <v>43410</v>
      </c>
      <c r="B1992" s="77">
        <v>54505.5</v>
      </c>
      <c r="C1992" s="77">
        <v>53000</v>
      </c>
      <c r="E1992">
        <f t="shared" si="60"/>
        <v>2018</v>
      </c>
      <c r="F1992" s="57">
        <f>_xlfn.XLOOKUP(E1992,'Historical Metal Prices'!$L$4:$Z$4,'Historical Metal Prices'!$L$10:$Z$10)</f>
        <v>0.27973795103410426</v>
      </c>
      <c r="G1992" s="77">
        <f t="shared" si="61"/>
        <v>69752.756890089368</v>
      </c>
    </row>
    <row r="1993" spans="1:7" x14ac:dyDescent="0.2">
      <c r="A1993" s="79">
        <v>43409</v>
      </c>
      <c r="B1993" s="77">
        <v>52500</v>
      </c>
      <c r="C1993" s="77">
        <v>47250</v>
      </c>
      <c r="E1993">
        <f t="shared" si="60"/>
        <v>2018</v>
      </c>
      <c r="F1993" s="57">
        <f>_xlfn.XLOOKUP(E1993,'Historical Metal Prices'!$L$4:$Z$4,'Historical Metal Prices'!$L$10:$Z$10)</f>
        <v>0.27973795103410426</v>
      </c>
      <c r="G1993" s="77">
        <f t="shared" si="61"/>
        <v>67186.242429290476</v>
      </c>
    </row>
    <row r="1994" spans="1:7" x14ac:dyDescent="0.2">
      <c r="A1994" s="79">
        <v>43406</v>
      </c>
      <c r="B1994" s="77">
        <v>58085</v>
      </c>
      <c r="C1994" s="77">
        <v>45500</v>
      </c>
      <c r="E1994">
        <f t="shared" si="60"/>
        <v>2018</v>
      </c>
      <c r="F1994" s="57">
        <f>_xlfn.XLOOKUP(E1994,'Historical Metal Prices'!$L$4:$Z$4,'Historical Metal Prices'!$L$10:$Z$10)</f>
        <v>0.27973795103410426</v>
      </c>
      <c r="G1994" s="77">
        <f t="shared" si="61"/>
        <v>74333.57888581595</v>
      </c>
    </row>
    <row r="1995" spans="1:7" x14ac:dyDescent="0.2">
      <c r="A1995" s="79">
        <v>43405</v>
      </c>
      <c r="B1995" s="77">
        <v>58094</v>
      </c>
      <c r="C1995" s="77">
        <v>59500</v>
      </c>
      <c r="E1995">
        <f t="shared" ref="E1995:E2058" si="62">YEAR(A1995)</f>
        <v>2018</v>
      </c>
      <c r="F1995" s="57">
        <f>_xlfn.XLOOKUP(E1995,'Historical Metal Prices'!$L$4:$Z$4,'Historical Metal Prices'!$L$10:$Z$10)</f>
        <v>0.27973795103410426</v>
      </c>
      <c r="G1995" s="77">
        <f t="shared" ref="G1995:G2058" si="63">IFERROR(B1995*(1+F1995),G1996)</f>
        <v>74345.096527375252</v>
      </c>
    </row>
    <row r="1996" spans="1:7" x14ac:dyDescent="0.2">
      <c r="A1996" s="79">
        <v>43404</v>
      </c>
      <c r="B1996" s="77">
        <v>59853</v>
      </c>
      <c r="C1996" s="77">
        <v>59500</v>
      </c>
      <c r="E1996">
        <f t="shared" si="62"/>
        <v>2018</v>
      </c>
      <c r="F1996" s="57">
        <f>_xlfn.XLOOKUP(E1996,'Historical Metal Prices'!$L$4:$Z$4,'Historical Metal Prices'!$L$10:$Z$10)</f>
        <v>0.27973795103410426</v>
      </c>
      <c r="G1996" s="77">
        <f t="shared" si="63"/>
        <v>76596.155583244239</v>
      </c>
    </row>
    <row r="1997" spans="1:7" x14ac:dyDescent="0.2">
      <c r="A1997" s="79">
        <v>43403</v>
      </c>
      <c r="B1997" s="77">
        <v>59611</v>
      </c>
      <c r="C1997" s="77">
        <v>59500</v>
      </c>
      <c r="E1997">
        <f t="shared" si="62"/>
        <v>2018</v>
      </c>
      <c r="F1997" s="57">
        <f>_xlfn.XLOOKUP(E1997,'Historical Metal Prices'!$L$4:$Z$4,'Historical Metal Prices'!$L$10:$Z$10)</f>
        <v>0.27973795103410426</v>
      </c>
      <c r="G1997" s="77">
        <f t="shared" si="63"/>
        <v>76286.458999093986</v>
      </c>
    </row>
    <row r="1998" spans="1:7" x14ac:dyDescent="0.2">
      <c r="A1998" s="79">
        <v>43402</v>
      </c>
      <c r="B1998" s="77">
        <v>59619</v>
      </c>
      <c r="C1998" s="77">
        <v>59500</v>
      </c>
      <c r="E1998">
        <f t="shared" si="62"/>
        <v>2018</v>
      </c>
      <c r="F1998" s="57">
        <f>_xlfn.XLOOKUP(E1998,'Historical Metal Prices'!$L$4:$Z$4,'Historical Metal Prices'!$L$10:$Z$10)</f>
        <v>0.27973795103410426</v>
      </c>
      <c r="G1998" s="77">
        <f t="shared" si="63"/>
        <v>76296.696902702257</v>
      </c>
    </row>
    <row r="1999" spans="1:7" x14ac:dyDescent="0.2">
      <c r="A1999" s="79">
        <v>43399</v>
      </c>
      <c r="B1999" s="77">
        <v>60377.5</v>
      </c>
      <c r="C1999" s="77">
        <v>60250</v>
      </c>
      <c r="E1999">
        <f t="shared" si="62"/>
        <v>2018</v>
      </c>
      <c r="F1999" s="57">
        <f>_xlfn.XLOOKUP(E1999,'Historical Metal Prices'!$L$4:$Z$4,'Historical Metal Prices'!$L$10:$Z$10)</f>
        <v>0.27973795103410426</v>
      </c>
      <c r="G1999" s="77">
        <f t="shared" si="63"/>
        <v>77267.378138561631</v>
      </c>
    </row>
    <row r="2000" spans="1:7" x14ac:dyDescent="0.2">
      <c r="A2000" s="79">
        <v>43398</v>
      </c>
      <c r="B2000" s="77">
        <v>60386</v>
      </c>
      <c r="C2000" s="77">
        <v>60250</v>
      </c>
      <c r="E2000">
        <f t="shared" si="62"/>
        <v>2018</v>
      </c>
      <c r="F2000" s="57">
        <f>_xlfn.XLOOKUP(E2000,'Historical Metal Prices'!$L$4:$Z$4,'Historical Metal Prices'!$L$10:$Z$10)</f>
        <v>0.27973795103410426</v>
      </c>
      <c r="G2000" s="77">
        <f t="shared" si="63"/>
        <v>77278.255911145417</v>
      </c>
    </row>
    <row r="2001" spans="1:7" x14ac:dyDescent="0.2">
      <c r="A2001" s="79">
        <v>43397</v>
      </c>
      <c r="B2001" s="77">
        <v>60394</v>
      </c>
      <c r="C2001" s="77">
        <v>60250</v>
      </c>
      <c r="E2001">
        <f t="shared" si="62"/>
        <v>2018</v>
      </c>
      <c r="F2001" s="57">
        <f>_xlfn.XLOOKUP(E2001,'Historical Metal Prices'!$L$4:$Z$4,'Historical Metal Prices'!$L$10:$Z$10)</f>
        <v>0.27973795103410426</v>
      </c>
      <c r="G2001" s="77">
        <f t="shared" si="63"/>
        <v>77288.493814753689</v>
      </c>
    </row>
    <row r="2002" spans="1:7" x14ac:dyDescent="0.2">
      <c r="A2002" s="79">
        <v>43396</v>
      </c>
      <c r="B2002" s="77">
        <v>60402</v>
      </c>
      <c r="C2002" s="77">
        <v>60250</v>
      </c>
      <c r="E2002">
        <f t="shared" si="62"/>
        <v>2018</v>
      </c>
      <c r="F2002" s="57">
        <f>_xlfn.XLOOKUP(E2002,'Historical Metal Prices'!$L$4:$Z$4,'Historical Metal Prices'!$L$10:$Z$10)</f>
        <v>0.27973795103410426</v>
      </c>
      <c r="G2002" s="77">
        <f t="shared" si="63"/>
        <v>77298.73171836196</v>
      </c>
    </row>
    <row r="2003" spans="1:7" x14ac:dyDescent="0.2">
      <c r="A2003" s="79">
        <v>43395</v>
      </c>
      <c r="B2003" s="77">
        <v>60410</v>
      </c>
      <c r="C2003" s="77">
        <v>60250</v>
      </c>
      <c r="E2003">
        <f t="shared" si="62"/>
        <v>2018</v>
      </c>
      <c r="F2003" s="57">
        <f>_xlfn.XLOOKUP(E2003,'Historical Metal Prices'!$L$4:$Z$4,'Historical Metal Prices'!$L$10:$Z$10)</f>
        <v>0.27973795103410426</v>
      </c>
      <c r="G2003" s="77">
        <f t="shared" si="63"/>
        <v>77308.969621970245</v>
      </c>
    </row>
    <row r="2004" spans="1:7" x14ac:dyDescent="0.2">
      <c r="A2004" s="79">
        <v>43392</v>
      </c>
      <c r="B2004" s="77">
        <v>60418</v>
      </c>
      <c r="C2004" s="77">
        <v>60250</v>
      </c>
      <c r="E2004">
        <f t="shared" si="62"/>
        <v>2018</v>
      </c>
      <c r="F2004" s="57">
        <f>_xlfn.XLOOKUP(E2004,'Historical Metal Prices'!$L$4:$Z$4,'Historical Metal Prices'!$L$10:$Z$10)</f>
        <v>0.27973795103410426</v>
      </c>
      <c r="G2004" s="77">
        <f t="shared" si="63"/>
        <v>77319.207525578517</v>
      </c>
    </row>
    <row r="2005" spans="1:7" x14ac:dyDescent="0.2">
      <c r="A2005" s="79">
        <v>43391</v>
      </c>
      <c r="B2005" s="77">
        <v>61176</v>
      </c>
      <c r="C2005" s="77">
        <v>62000</v>
      </c>
      <c r="E2005">
        <f t="shared" si="62"/>
        <v>2018</v>
      </c>
      <c r="F2005" s="57">
        <f>_xlfn.XLOOKUP(E2005,'Historical Metal Prices'!$L$4:$Z$4,'Historical Metal Prices'!$L$10:$Z$10)</f>
        <v>0.27973795103410426</v>
      </c>
      <c r="G2005" s="77">
        <f t="shared" si="63"/>
        <v>78289.248892462361</v>
      </c>
    </row>
    <row r="2006" spans="1:7" x14ac:dyDescent="0.2">
      <c r="A2006" s="79">
        <v>43390</v>
      </c>
      <c r="B2006" s="77">
        <v>62184</v>
      </c>
      <c r="C2006" s="77">
        <v>62000</v>
      </c>
      <c r="E2006">
        <f t="shared" si="62"/>
        <v>2018</v>
      </c>
      <c r="F2006" s="57">
        <f>_xlfn.XLOOKUP(E2006,'Historical Metal Prices'!$L$4:$Z$4,'Historical Metal Prices'!$L$10:$Z$10)</f>
        <v>0.27973795103410426</v>
      </c>
      <c r="G2006" s="77">
        <f t="shared" si="63"/>
        <v>79579.224747104745</v>
      </c>
    </row>
    <row r="2007" spans="1:7" x14ac:dyDescent="0.2">
      <c r="A2007" s="79">
        <v>43389</v>
      </c>
      <c r="B2007" s="77">
        <v>62192</v>
      </c>
      <c r="C2007" s="77">
        <v>62000</v>
      </c>
      <c r="E2007">
        <f t="shared" si="62"/>
        <v>2018</v>
      </c>
      <c r="F2007" s="57">
        <f>_xlfn.XLOOKUP(E2007,'Historical Metal Prices'!$L$4:$Z$4,'Historical Metal Prices'!$L$10:$Z$10)</f>
        <v>0.27973795103410426</v>
      </c>
      <c r="G2007" s="77">
        <f t="shared" si="63"/>
        <v>79589.462650713016</v>
      </c>
    </row>
    <row r="2008" spans="1:7" x14ac:dyDescent="0.2">
      <c r="A2008" s="79">
        <v>43388</v>
      </c>
      <c r="B2008" s="77">
        <v>62200</v>
      </c>
      <c r="C2008" s="77">
        <v>62000</v>
      </c>
      <c r="E2008">
        <f t="shared" si="62"/>
        <v>2018</v>
      </c>
      <c r="F2008" s="57">
        <f>_xlfn.XLOOKUP(E2008,'Historical Metal Prices'!$L$4:$Z$4,'Historical Metal Prices'!$L$10:$Z$10)</f>
        <v>0.27973795103410426</v>
      </c>
      <c r="G2008" s="77">
        <f t="shared" si="63"/>
        <v>79599.700554321287</v>
      </c>
    </row>
    <row r="2009" spans="1:7" x14ac:dyDescent="0.2">
      <c r="A2009" s="79">
        <v>43385</v>
      </c>
      <c r="B2009" s="77">
        <v>62208.5</v>
      </c>
      <c r="C2009" s="77">
        <v>62000</v>
      </c>
      <c r="E2009">
        <f t="shared" si="62"/>
        <v>2018</v>
      </c>
      <c r="F2009" s="57">
        <f>_xlfn.XLOOKUP(E2009,'Historical Metal Prices'!$L$4:$Z$4,'Historical Metal Prices'!$L$10:$Z$10)</f>
        <v>0.27973795103410426</v>
      </c>
      <c r="G2009" s="77">
        <f t="shared" si="63"/>
        <v>79610.578326905073</v>
      </c>
    </row>
    <row r="2010" spans="1:7" x14ac:dyDescent="0.2">
      <c r="A2010" s="79">
        <v>43384</v>
      </c>
      <c r="B2010" s="77">
        <v>62217</v>
      </c>
      <c r="C2010" s="77">
        <v>62000</v>
      </c>
      <c r="E2010">
        <f t="shared" si="62"/>
        <v>2018</v>
      </c>
      <c r="F2010" s="57">
        <f>_xlfn.XLOOKUP(E2010,'Historical Metal Prices'!$L$4:$Z$4,'Historical Metal Prices'!$L$10:$Z$10)</f>
        <v>0.27973795103410426</v>
      </c>
      <c r="G2010" s="77">
        <f t="shared" si="63"/>
        <v>79621.45609948886</v>
      </c>
    </row>
    <row r="2011" spans="1:7" x14ac:dyDescent="0.2">
      <c r="A2011" s="79">
        <v>43383</v>
      </c>
      <c r="B2011" s="77">
        <v>62225.5</v>
      </c>
      <c r="C2011" s="77">
        <v>62000</v>
      </c>
      <c r="E2011">
        <f t="shared" si="62"/>
        <v>2018</v>
      </c>
      <c r="F2011" s="57">
        <f>_xlfn.XLOOKUP(E2011,'Historical Metal Prices'!$L$4:$Z$4,'Historical Metal Prices'!$L$10:$Z$10)</f>
        <v>0.27973795103410426</v>
      </c>
      <c r="G2011" s="77">
        <f t="shared" si="63"/>
        <v>79632.333872072661</v>
      </c>
    </row>
    <row r="2012" spans="1:7" x14ac:dyDescent="0.2">
      <c r="A2012" s="79">
        <v>43382</v>
      </c>
      <c r="B2012" s="77">
        <v>62234</v>
      </c>
      <c r="C2012" s="77">
        <v>62250</v>
      </c>
      <c r="E2012">
        <f t="shared" si="62"/>
        <v>2018</v>
      </c>
      <c r="F2012" s="57">
        <f>_xlfn.XLOOKUP(E2012,'Historical Metal Prices'!$L$4:$Z$4,'Historical Metal Prices'!$L$10:$Z$10)</f>
        <v>0.27973795103410426</v>
      </c>
      <c r="G2012" s="77">
        <f t="shared" si="63"/>
        <v>79643.211644656447</v>
      </c>
    </row>
    <row r="2013" spans="1:7" x14ac:dyDescent="0.2">
      <c r="A2013" s="79">
        <v>43381</v>
      </c>
      <c r="B2013" s="77">
        <v>62492</v>
      </c>
      <c r="C2013" s="77">
        <v>55000</v>
      </c>
      <c r="E2013">
        <f t="shared" si="62"/>
        <v>2018</v>
      </c>
      <c r="F2013" s="57">
        <f>_xlfn.XLOOKUP(E2013,'Historical Metal Prices'!$L$4:$Z$4,'Historical Metal Prices'!$L$10:$Z$10)</f>
        <v>0.27973795103410426</v>
      </c>
      <c r="G2013" s="77">
        <f t="shared" si="63"/>
        <v>79973.384036023243</v>
      </c>
    </row>
    <row r="2014" spans="1:7" x14ac:dyDescent="0.2">
      <c r="A2014" s="79">
        <v>43378</v>
      </c>
      <c r="B2014" s="77">
        <v>56750</v>
      </c>
      <c r="C2014" s="77">
        <v>56500</v>
      </c>
      <c r="E2014">
        <f t="shared" si="62"/>
        <v>2018</v>
      </c>
      <c r="F2014" s="57">
        <f>_xlfn.XLOOKUP(E2014,'Historical Metal Prices'!$L$4:$Z$4,'Historical Metal Prices'!$L$10:$Z$10)</f>
        <v>0.27973795103410426</v>
      </c>
      <c r="G2014" s="77">
        <f t="shared" si="63"/>
        <v>72625.128721185421</v>
      </c>
    </row>
    <row r="2015" spans="1:7" x14ac:dyDescent="0.2">
      <c r="A2015" s="79">
        <v>43377</v>
      </c>
      <c r="B2015" s="77">
        <v>61660.5</v>
      </c>
      <c r="C2015" s="77">
        <v>56000</v>
      </c>
      <c r="E2015">
        <f t="shared" si="62"/>
        <v>2018</v>
      </c>
      <c r="F2015" s="57">
        <f>_xlfn.XLOOKUP(E2015,'Historical Metal Prices'!$L$4:$Z$4,'Historical Metal Prices'!$L$10:$Z$10)</f>
        <v>0.27973795103410426</v>
      </c>
      <c r="G2015" s="77">
        <f t="shared" si="63"/>
        <v>78909.281929738383</v>
      </c>
    </row>
    <row r="2016" spans="1:7" x14ac:dyDescent="0.2">
      <c r="A2016" s="79">
        <v>43376</v>
      </c>
      <c r="B2016" s="77">
        <v>54890.5</v>
      </c>
      <c r="C2016" s="77">
        <v>55500</v>
      </c>
      <c r="E2016">
        <f t="shared" si="62"/>
        <v>2018</v>
      </c>
      <c r="F2016" s="57">
        <f>_xlfn.XLOOKUP(E2016,'Historical Metal Prices'!$L$4:$Z$4,'Historical Metal Prices'!$L$10:$Z$10)</f>
        <v>0.27973795103410426</v>
      </c>
      <c r="G2016" s="77">
        <f t="shared" si="63"/>
        <v>70245.4560012375</v>
      </c>
    </row>
    <row r="2017" spans="1:7" x14ac:dyDescent="0.2">
      <c r="A2017" s="79">
        <v>43375</v>
      </c>
      <c r="B2017" s="77">
        <v>62635.5</v>
      </c>
      <c r="C2017" s="77">
        <v>58500</v>
      </c>
      <c r="E2017">
        <f t="shared" si="62"/>
        <v>2018</v>
      </c>
      <c r="F2017" s="57">
        <f>_xlfn.XLOOKUP(E2017,'Historical Metal Prices'!$L$4:$Z$4,'Historical Metal Prices'!$L$10:$Z$10)</f>
        <v>0.27973795103410426</v>
      </c>
      <c r="G2017" s="77">
        <f t="shared" si="63"/>
        <v>80157.026431996637</v>
      </c>
    </row>
    <row r="2018" spans="1:7" x14ac:dyDescent="0.2">
      <c r="A2018" s="79">
        <v>43374</v>
      </c>
      <c r="B2018" s="77">
        <v>57880</v>
      </c>
      <c r="C2018" s="77">
        <v>58500</v>
      </c>
      <c r="E2018">
        <f t="shared" si="62"/>
        <v>2018</v>
      </c>
      <c r="F2018" s="57">
        <f>_xlfn.XLOOKUP(E2018,'Historical Metal Prices'!$L$4:$Z$4,'Historical Metal Prices'!$L$10:$Z$10)</f>
        <v>0.27973795103410426</v>
      </c>
      <c r="G2018" s="77">
        <f t="shared" si="63"/>
        <v>74071.232605853947</v>
      </c>
    </row>
    <row r="2019" spans="1:7" x14ac:dyDescent="0.2">
      <c r="A2019" s="79">
        <v>43371</v>
      </c>
      <c r="B2019" s="77">
        <v>61874</v>
      </c>
      <c r="C2019" s="77">
        <v>62500</v>
      </c>
      <c r="E2019">
        <f t="shared" si="62"/>
        <v>2018</v>
      </c>
      <c r="F2019" s="57">
        <f>_xlfn.XLOOKUP(E2019,'Historical Metal Prices'!$L$4:$Z$4,'Historical Metal Prices'!$L$10:$Z$10)</f>
        <v>0.27973795103410426</v>
      </c>
      <c r="G2019" s="77">
        <f t="shared" si="63"/>
        <v>79182.505982284172</v>
      </c>
    </row>
    <row r="2020" spans="1:7" x14ac:dyDescent="0.2">
      <c r="A2020" s="79">
        <v>43370</v>
      </c>
      <c r="B2020" s="77">
        <v>61869</v>
      </c>
      <c r="C2020" s="77">
        <v>62500</v>
      </c>
      <c r="E2020">
        <f t="shared" si="62"/>
        <v>2018</v>
      </c>
      <c r="F2020" s="57">
        <f>_xlfn.XLOOKUP(E2020,'Historical Metal Prices'!$L$4:$Z$4,'Historical Metal Prices'!$L$10:$Z$10)</f>
        <v>0.27973795103410426</v>
      </c>
      <c r="G2020" s="77">
        <f t="shared" si="63"/>
        <v>79176.107292528992</v>
      </c>
    </row>
    <row r="2021" spans="1:7" x14ac:dyDescent="0.2">
      <c r="A2021" s="79">
        <v>43369</v>
      </c>
      <c r="B2021" s="77">
        <v>61854</v>
      </c>
      <c r="C2021" s="77">
        <v>62500</v>
      </c>
      <c r="E2021">
        <f t="shared" si="62"/>
        <v>2018</v>
      </c>
      <c r="F2021" s="57">
        <f>_xlfn.XLOOKUP(E2021,'Historical Metal Prices'!$L$4:$Z$4,'Historical Metal Prices'!$L$10:$Z$10)</f>
        <v>0.27973795103410426</v>
      </c>
      <c r="G2021" s="77">
        <f t="shared" si="63"/>
        <v>79156.91122326348</v>
      </c>
    </row>
    <row r="2022" spans="1:7" x14ac:dyDescent="0.2">
      <c r="A2022" s="79">
        <v>43368</v>
      </c>
      <c r="B2022" s="77">
        <v>61849</v>
      </c>
      <c r="C2022" s="77">
        <v>62500</v>
      </c>
      <c r="E2022">
        <f t="shared" si="62"/>
        <v>2018</v>
      </c>
      <c r="F2022" s="57">
        <f>_xlfn.XLOOKUP(E2022,'Historical Metal Prices'!$L$4:$Z$4,'Historical Metal Prices'!$L$10:$Z$10)</f>
        <v>0.27973795103410426</v>
      </c>
      <c r="G2022" s="77">
        <f t="shared" si="63"/>
        <v>79150.512533508314</v>
      </c>
    </row>
    <row r="2023" spans="1:7" x14ac:dyDescent="0.2">
      <c r="A2023" s="79">
        <v>43367</v>
      </c>
      <c r="B2023" s="77">
        <v>61844</v>
      </c>
      <c r="C2023" s="77">
        <v>62500</v>
      </c>
      <c r="E2023">
        <f t="shared" si="62"/>
        <v>2018</v>
      </c>
      <c r="F2023" s="57">
        <f>_xlfn.XLOOKUP(E2023,'Historical Metal Prices'!$L$4:$Z$4,'Historical Metal Prices'!$L$10:$Z$10)</f>
        <v>0.27973795103410426</v>
      </c>
      <c r="G2023" s="77">
        <f t="shared" si="63"/>
        <v>79144.113843753148</v>
      </c>
    </row>
    <row r="2024" spans="1:7" x14ac:dyDescent="0.2">
      <c r="A2024" s="79">
        <v>43364</v>
      </c>
      <c r="B2024" s="77">
        <v>61839</v>
      </c>
      <c r="C2024" s="77">
        <v>62500</v>
      </c>
      <c r="E2024">
        <f t="shared" si="62"/>
        <v>2018</v>
      </c>
      <c r="F2024" s="57">
        <f>_xlfn.XLOOKUP(E2024,'Historical Metal Prices'!$L$4:$Z$4,'Historical Metal Prices'!$L$10:$Z$10)</f>
        <v>0.27973795103410426</v>
      </c>
      <c r="G2024" s="77">
        <f t="shared" si="63"/>
        <v>79137.715153997968</v>
      </c>
    </row>
    <row r="2025" spans="1:7" x14ac:dyDescent="0.2">
      <c r="A2025" s="79">
        <v>43363</v>
      </c>
      <c r="B2025" s="77">
        <v>59583</v>
      </c>
      <c r="C2025" s="77">
        <v>60500</v>
      </c>
      <c r="E2025">
        <f t="shared" si="62"/>
        <v>2018</v>
      </c>
      <c r="F2025" s="57">
        <f>_xlfn.XLOOKUP(E2025,'Historical Metal Prices'!$L$4:$Z$4,'Historical Metal Prices'!$L$10:$Z$10)</f>
        <v>0.27973795103410426</v>
      </c>
      <c r="G2025" s="77">
        <f t="shared" si="63"/>
        <v>76250.626336465037</v>
      </c>
    </row>
    <row r="2026" spans="1:7" x14ac:dyDescent="0.2">
      <c r="A2026" s="79">
        <v>43362</v>
      </c>
      <c r="B2026" s="77">
        <v>62567</v>
      </c>
      <c r="C2026" s="77">
        <v>63250</v>
      </c>
      <c r="E2026">
        <f t="shared" si="62"/>
        <v>2018</v>
      </c>
      <c r="F2026" s="57">
        <f>_xlfn.XLOOKUP(E2026,'Historical Metal Prices'!$L$4:$Z$4,'Historical Metal Prices'!$L$10:$Z$10)</f>
        <v>0.27973795103410426</v>
      </c>
      <c r="G2026" s="77">
        <f t="shared" si="63"/>
        <v>80069.364382350803</v>
      </c>
    </row>
    <row r="2027" spans="1:7" x14ac:dyDescent="0.2">
      <c r="A2027" s="79">
        <v>43361</v>
      </c>
      <c r="B2027" s="77">
        <v>62561.5</v>
      </c>
      <c r="C2027" s="77">
        <v>63250</v>
      </c>
      <c r="E2027">
        <f t="shared" si="62"/>
        <v>2018</v>
      </c>
      <c r="F2027" s="57">
        <f>_xlfn.XLOOKUP(E2027,'Historical Metal Prices'!$L$4:$Z$4,'Historical Metal Prices'!$L$10:$Z$10)</f>
        <v>0.27973795103410426</v>
      </c>
      <c r="G2027" s="77">
        <f t="shared" si="63"/>
        <v>80062.325823620107</v>
      </c>
    </row>
    <row r="2028" spans="1:7" x14ac:dyDescent="0.2">
      <c r="A2028" s="79">
        <v>43360</v>
      </c>
      <c r="B2028" s="77">
        <v>62556</v>
      </c>
      <c r="C2028" s="77">
        <v>63250</v>
      </c>
      <c r="E2028">
        <f t="shared" si="62"/>
        <v>2018</v>
      </c>
      <c r="F2028" s="57">
        <f>_xlfn.XLOOKUP(E2028,'Historical Metal Prices'!$L$4:$Z$4,'Historical Metal Prices'!$L$10:$Z$10)</f>
        <v>0.27973795103410426</v>
      </c>
      <c r="G2028" s="77">
        <f t="shared" si="63"/>
        <v>80055.287264889426</v>
      </c>
    </row>
    <row r="2029" spans="1:7" x14ac:dyDescent="0.2">
      <c r="A2029" s="79">
        <v>43357</v>
      </c>
      <c r="B2029" s="77">
        <v>62556</v>
      </c>
      <c r="C2029" s="77">
        <v>63250</v>
      </c>
      <c r="E2029">
        <f t="shared" si="62"/>
        <v>2018</v>
      </c>
      <c r="F2029" s="57">
        <f>_xlfn.XLOOKUP(E2029,'Historical Metal Prices'!$L$4:$Z$4,'Historical Metal Prices'!$L$10:$Z$10)</f>
        <v>0.27973795103410426</v>
      </c>
      <c r="G2029" s="77">
        <f t="shared" si="63"/>
        <v>80055.287264889426</v>
      </c>
    </row>
    <row r="2030" spans="1:7" x14ac:dyDescent="0.2">
      <c r="A2030" s="79">
        <v>43356</v>
      </c>
      <c r="B2030" s="77">
        <v>62556</v>
      </c>
      <c r="C2030" s="77">
        <v>63250</v>
      </c>
      <c r="E2030">
        <f t="shared" si="62"/>
        <v>2018</v>
      </c>
      <c r="F2030" s="57">
        <f>_xlfn.XLOOKUP(E2030,'Historical Metal Prices'!$L$4:$Z$4,'Historical Metal Prices'!$L$10:$Z$10)</f>
        <v>0.27973795103410426</v>
      </c>
      <c r="G2030" s="77">
        <f t="shared" si="63"/>
        <v>80055.287264889426</v>
      </c>
    </row>
    <row r="2031" spans="1:7" x14ac:dyDescent="0.2">
      <c r="A2031" s="79">
        <v>43355</v>
      </c>
      <c r="B2031" s="77">
        <v>62806</v>
      </c>
      <c r="C2031" s="77">
        <v>63250</v>
      </c>
      <c r="E2031">
        <f t="shared" si="62"/>
        <v>2018</v>
      </c>
      <c r="F2031" s="57">
        <f>_xlfn.XLOOKUP(E2031,'Historical Metal Prices'!$L$4:$Z$4,'Historical Metal Prices'!$L$10:$Z$10)</f>
        <v>0.27973795103410426</v>
      </c>
      <c r="G2031" s="77">
        <f t="shared" si="63"/>
        <v>80375.221752647951</v>
      </c>
    </row>
    <row r="2032" spans="1:7" x14ac:dyDescent="0.2">
      <c r="A2032" s="79">
        <v>43354</v>
      </c>
      <c r="B2032" s="77">
        <v>61556</v>
      </c>
      <c r="C2032" s="77">
        <v>62250</v>
      </c>
      <c r="E2032">
        <f t="shared" si="62"/>
        <v>2018</v>
      </c>
      <c r="F2032" s="57">
        <f>_xlfn.XLOOKUP(E2032,'Historical Metal Prices'!$L$4:$Z$4,'Historical Metal Prices'!$L$10:$Z$10)</f>
        <v>0.27973795103410426</v>
      </c>
      <c r="G2032" s="77">
        <f t="shared" si="63"/>
        <v>78775.549313855328</v>
      </c>
    </row>
    <row r="2033" spans="1:7" x14ac:dyDescent="0.2">
      <c r="A2033" s="79">
        <v>43353</v>
      </c>
      <c r="B2033" s="77">
        <v>61556</v>
      </c>
      <c r="C2033" s="77">
        <v>62250</v>
      </c>
      <c r="E2033">
        <f t="shared" si="62"/>
        <v>2018</v>
      </c>
      <c r="F2033" s="57">
        <f>_xlfn.XLOOKUP(E2033,'Historical Metal Prices'!$L$4:$Z$4,'Historical Metal Prices'!$L$10:$Z$10)</f>
        <v>0.27973795103410426</v>
      </c>
      <c r="G2033" s="77">
        <f t="shared" si="63"/>
        <v>78775.549313855328</v>
      </c>
    </row>
    <row r="2034" spans="1:7" x14ac:dyDescent="0.2">
      <c r="A2034" s="79">
        <v>43350</v>
      </c>
      <c r="B2034" s="77">
        <v>61556</v>
      </c>
      <c r="C2034" s="77">
        <v>63000</v>
      </c>
      <c r="E2034">
        <f t="shared" si="62"/>
        <v>2018</v>
      </c>
      <c r="F2034" s="57">
        <f>_xlfn.XLOOKUP(E2034,'Historical Metal Prices'!$L$4:$Z$4,'Historical Metal Prices'!$L$10:$Z$10)</f>
        <v>0.27973795103410426</v>
      </c>
      <c r="G2034" s="77">
        <f t="shared" si="63"/>
        <v>78775.549313855328</v>
      </c>
    </row>
    <row r="2035" spans="1:7" x14ac:dyDescent="0.2">
      <c r="A2035" s="79">
        <v>43349</v>
      </c>
      <c r="B2035" s="77">
        <v>62306</v>
      </c>
      <c r="C2035" s="77">
        <v>63000</v>
      </c>
      <c r="E2035">
        <f t="shared" si="62"/>
        <v>2018</v>
      </c>
      <c r="F2035" s="57">
        <f>_xlfn.XLOOKUP(E2035,'Historical Metal Prices'!$L$4:$Z$4,'Historical Metal Prices'!$L$10:$Z$10)</f>
        <v>0.27973795103410426</v>
      </c>
      <c r="G2035" s="77">
        <f t="shared" si="63"/>
        <v>79735.352777130902</v>
      </c>
    </row>
    <row r="2036" spans="1:7" x14ac:dyDescent="0.2">
      <c r="A2036" s="79">
        <v>43348</v>
      </c>
      <c r="B2036" s="77">
        <v>62306</v>
      </c>
      <c r="C2036" s="77">
        <v>65000</v>
      </c>
      <c r="E2036">
        <f t="shared" si="62"/>
        <v>2018</v>
      </c>
      <c r="F2036" s="57">
        <f>_xlfn.XLOOKUP(E2036,'Historical Metal Prices'!$L$4:$Z$4,'Historical Metal Prices'!$L$10:$Z$10)</f>
        <v>0.27973795103410426</v>
      </c>
      <c r="G2036" s="77">
        <f t="shared" si="63"/>
        <v>79735.352777130902</v>
      </c>
    </row>
    <row r="2037" spans="1:7" x14ac:dyDescent="0.2">
      <c r="A2037" s="79">
        <v>43347</v>
      </c>
      <c r="B2037" s="77">
        <v>64306</v>
      </c>
      <c r="C2037" s="77">
        <v>65000</v>
      </c>
      <c r="E2037">
        <f t="shared" si="62"/>
        <v>2018</v>
      </c>
      <c r="F2037" s="57">
        <f>_xlfn.XLOOKUP(E2037,'Historical Metal Prices'!$L$4:$Z$4,'Historical Metal Prices'!$L$10:$Z$10)</f>
        <v>0.27973795103410426</v>
      </c>
      <c r="G2037" s="77">
        <f t="shared" si="63"/>
        <v>82294.828679199112</v>
      </c>
    </row>
    <row r="2038" spans="1:7" x14ac:dyDescent="0.2">
      <c r="A2038" s="79">
        <v>43346</v>
      </c>
      <c r="B2038" s="77">
        <v>64306</v>
      </c>
      <c r="C2038" s="77">
        <v>65000</v>
      </c>
      <c r="E2038">
        <f t="shared" si="62"/>
        <v>2018</v>
      </c>
      <c r="F2038" s="57">
        <f>_xlfn.XLOOKUP(E2038,'Historical Metal Prices'!$L$4:$Z$4,'Historical Metal Prices'!$L$10:$Z$10)</f>
        <v>0.27973795103410426</v>
      </c>
      <c r="G2038" s="77">
        <f t="shared" si="63"/>
        <v>82294.828679199112</v>
      </c>
    </row>
    <row r="2039" spans="1:7" x14ac:dyDescent="0.2">
      <c r="A2039" s="79">
        <v>43343</v>
      </c>
      <c r="B2039" s="77">
        <v>64306</v>
      </c>
      <c r="C2039" s="77">
        <v>65000</v>
      </c>
      <c r="E2039">
        <f t="shared" si="62"/>
        <v>2018</v>
      </c>
      <c r="F2039" s="57">
        <f>_xlfn.XLOOKUP(E2039,'Historical Metal Prices'!$L$4:$Z$4,'Historical Metal Prices'!$L$10:$Z$10)</f>
        <v>0.27973795103410426</v>
      </c>
      <c r="G2039" s="77">
        <f t="shared" si="63"/>
        <v>82294.828679199112</v>
      </c>
    </row>
    <row r="2040" spans="1:7" x14ac:dyDescent="0.2">
      <c r="A2040" s="79">
        <v>43342</v>
      </c>
      <c r="B2040" s="77">
        <v>65056</v>
      </c>
      <c r="C2040" s="77">
        <v>65750</v>
      </c>
      <c r="E2040">
        <f t="shared" si="62"/>
        <v>2018</v>
      </c>
      <c r="F2040" s="57">
        <f>_xlfn.XLOOKUP(E2040,'Historical Metal Prices'!$L$4:$Z$4,'Historical Metal Prices'!$L$10:$Z$10)</f>
        <v>0.27973795103410426</v>
      </c>
      <c r="G2040" s="77">
        <f t="shared" si="63"/>
        <v>83254.632142474686</v>
      </c>
    </row>
    <row r="2041" spans="1:7" x14ac:dyDescent="0.2">
      <c r="A2041" s="79">
        <v>43341</v>
      </c>
      <c r="B2041" s="77">
        <v>65056</v>
      </c>
      <c r="C2041" s="77">
        <v>65750</v>
      </c>
      <c r="E2041">
        <f t="shared" si="62"/>
        <v>2018</v>
      </c>
      <c r="F2041" s="57">
        <f>_xlfn.XLOOKUP(E2041,'Historical Metal Prices'!$L$4:$Z$4,'Historical Metal Prices'!$L$10:$Z$10)</f>
        <v>0.27973795103410426</v>
      </c>
      <c r="G2041" s="77">
        <f t="shared" si="63"/>
        <v>83254.632142474686</v>
      </c>
    </row>
    <row r="2042" spans="1:7" x14ac:dyDescent="0.2">
      <c r="A2042" s="79">
        <v>43340</v>
      </c>
      <c r="B2042" s="77">
        <v>63806</v>
      </c>
      <c r="C2042" s="77">
        <v>64500</v>
      </c>
      <c r="E2042">
        <f t="shared" si="62"/>
        <v>2018</v>
      </c>
      <c r="F2042" s="57">
        <f>_xlfn.XLOOKUP(E2042,'Historical Metal Prices'!$L$4:$Z$4,'Historical Metal Prices'!$L$10:$Z$10)</f>
        <v>0.27973795103410426</v>
      </c>
      <c r="G2042" s="77">
        <f t="shared" si="63"/>
        <v>81654.959703682063</v>
      </c>
    </row>
    <row r="2043" spans="1:7" ht="16" x14ac:dyDescent="0.2">
      <c r="A2043" s="79">
        <v>43339</v>
      </c>
      <c r="B2043" s="77">
        <v>63806</v>
      </c>
      <c r="C2043" s="78" t="s">
        <v>481</v>
      </c>
      <c r="E2043">
        <f t="shared" si="62"/>
        <v>2018</v>
      </c>
      <c r="F2043" s="57">
        <f>_xlfn.XLOOKUP(E2043,'Historical Metal Prices'!$L$4:$Z$4,'Historical Metal Prices'!$L$10:$Z$10)</f>
        <v>0.27973795103410426</v>
      </c>
      <c r="G2043" s="77">
        <f t="shared" si="63"/>
        <v>81654.959703682063</v>
      </c>
    </row>
    <row r="2044" spans="1:7" x14ac:dyDescent="0.2">
      <c r="A2044" s="79">
        <v>43336</v>
      </c>
      <c r="B2044" s="77">
        <v>63806</v>
      </c>
      <c r="C2044" s="77">
        <v>64500</v>
      </c>
      <c r="E2044">
        <f t="shared" si="62"/>
        <v>2018</v>
      </c>
      <c r="F2044" s="57">
        <f>_xlfn.XLOOKUP(E2044,'Historical Metal Prices'!$L$4:$Z$4,'Historical Metal Prices'!$L$10:$Z$10)</f>
        <v>0.27973795103410426</v>
      </c>
      <c r="G2044" s="77">
        <f t="shared" si="63"/>
        <v>81654.959703682063</v>
      </c>
    </row>
    <row r="2045" spans="1:7" x14ac:dyDescent="0.2">
      <c r="A2045" s="79">
        <v>43335</v>
      </c>
      <c r="B2045" s="77">
        <v>63806</v>
      </c>
      <c r="C2045" s="77">
        <v>64500</v>
      </c>
      <c r="E2045">
        <f t="shared" si="62"/>
        <v>2018</v>
      </c>
      <c r="F2045" s="57">
        <f>_xlfn.XLOOKUP(E2045,'Historical Metal Prices'!$L$4:$Z$4,'Historical Metal Prices'!$L$10:$Z$10)</f>
        <v>0.27973795103410426</v>
      </c>
      <c r="G2045" s="77">
        <f t="shared" si="63"/>
        <v>81654.959703682063</v>
      </c>
    </row>
    <row r="2046" spans="1:7" x14ac:dyDescent="0.2">
      <c r="A2046" s="79">
        <v>43334</v>
      </c>
      <c r="B2046" s="77">
        <v>63806</v>
      </c>
      <c r="C2046" s="77">
        <v>64500</v>
      </c>
      <c r="E2046">
        <f t="shared" si="62"/>
        <v>2018</v>
      </c>
      <c r="F2046" s="57">
        <f>_xlfn.XLOOKUP(E2046,'Historical Metal Prices'!$L$4:$Z$4,'Historical Metal Prices'!$L$10:$Z$10)</f>
        <v>0.27973795103410426</v>
      </c>
      <c r="G2046" s="77">
        <f t="shared" si="63"/>
        <v>81654.959703682063</v>
      </c>
    </row>
    <row r="2047" spans="1:7" x14ac:dyDescent="0.2">
      <c r="A2047" s="79">
        <v>43333</v>
      </c>
      <c r="B2047" s="77">
        <v>63806</v>
      </c>
      <c r="C2047" s="77">
        <v>64500</v>
      </c>
      <c r="E2047">
        <f t="shared" si="62"/>
        <v>2018</v>
      </c>
      <c r="F2047" s="57">
        <f>_xlfn.XLOOKUP(E2047,'Historical Metal Prices'!$L$4:$Z$4,'Historical Metal Prices'!$L$10:$Z$10)</f>
        <v>0.27973795103410426</v>
      </c>
      <c r="G2047" s="77">
        <f t="shared" si="63"/>
        <v>81654.959703682063</v>
      </c>
    </row>
    <row r="2048" spans="1:7" x14ac:dyDescent="0.2">
      <c r="A2048" s="79">
        <v>43332</v>
      </c>
      <c r="B2048" s="77">
        <v>63814</v>
      </c>
      <c r="C2048" s="77">
        <v>64500</v>
      </c>
      <c r="E2048">
        <f t="shared" si="62"/>
        <v>2018</v>
      </c>
      <c r="F2048" s="57">
        <f>_xlfn.XLOOKUP(E2048,'Historical Metal Prices'!$L$4:$Z$4,'Historical Metal Prices'!$L$10:$Z$10)</f>
        <v>0.27973795103410426</v>
      </c>
      <c r="G2048" s="77">
        <f t="shared" si="63"/>
        <v>81665.197607290334</v>
      </c>
    </row>
    <row r="2049" spans="1:7" x14ac:dyDescent="0.2">
      <c r="A2049" s="79">
        <v>43329</v>
      </c>
      <c r="B2049" s="77">
        <v>63847</v>
      </c>
      <c r="C2049" s="77">
        <v>64500</v>
      </c>
      <c r="E2049">
        <f t="shared" si="62"/>
        <v>2018</v>
      </c>
      <c r="F2049" s="57">
        <f>_xlfn.XLOOKUP(E2049,'Historical Metal Prices'!$L$4:$Z$4,'Historical Metal Prices'!$L$10:$Z$10)</f>
        <v>0.27973795103410426</v>
      </c>
      <c r="G2049" s="77">
        <f t="shared" si="63"/>
        <v>81707.428959674449</v>
      </c>
    </row>
    <row r="2050" spans="1:7" x14ac:dyDescent="0.2">
      <c r="A2050" s="79">
        <v>43328</v>
      </c>
      <c r="B2050" s="77">
        <v>63847</v>
      </c>
      <c r="C2050" s="77">
        <v>64500</v>
      </c>
      <c r="E2050">
        <f t="shared" si="62"/>
        <v>2018</v>
      </c>
      <c r="F2050" s="57">
        <f>_xlfn.XLOOKUP(E2050,'Historical Metal Prices'!$L$4:$Z$4,'Historical Metal Prices'!$L$10:$Z$10)</f>
        <v>0.27973795103410426</v>
      </c>
      <c r="G2050" s="77">
        <f t="shared" si="63"/>
        <v>81707.428959674449</v>
      </c>
    </row>
    <row r="2051" spans="1:7" x14ac:dyDescent="0.2">
      <c r="A2051" s="79">
        <v>43327</v>
      </c>
      <c r="B2051" s="77">
        <v>63855</v>
      </c>
      <c r="C2051" s="77">
        <v>64500</v>
      </c>
      <c r="E2051">
        <f t="shared" si="62"/>
        <v>2018</v>
      </c>
      <c r="F2051" s="57">
        <f>_xlfn.XLOOKUP(E2051,'Historical Metal Prices'!$L$4:$Z$4,'Historical Metal Prices'!$L$10:$Z$10)</f>
        <v>0.27973795103410426</v>
      </c>
      <c r="G2051" s="77">
        <f t="shared" si="63"/>
        <v>81717.66686328272</v>
      </c>
    </row>
    <row r="2052" spans="1:7" x14ac:dyDescent="0.2">
      <c r="A2052" s="79">
        <v>43326</v>
      </c>
      <c r="B2052" s="77">
        <v>63864</v>
      </c>
      <c r="C2052" s="77">
        <v>64500</v>
      </c>
      <c r="E2052">
        <f t="shared" si="62"/>
        <v>2018</v>
      </c>
      <c r="F2052" s="57">
        <f>_xlfn.XLOOKUP(E2052,'Historical Metal Prices'!$L$4:$Z$4,'Historical Metal Prices'!$L$10:$Z$10)</f>
        <v>0.27973795103410426</v>
      </c>
      <c r="G2052" s="77">
        <f t="shared" si="63"/>
        <v>81729.184504842036</v>
      </c>
    </row>
    <row r="2053" spans="1:7" x14ac:dyDescent="0.2">
      <c r="A2053" s="79">
        <v>43325</v>
      </c>
      <c r="B2053" s="77">
        <v>63872</v>
      </c>
      <c r="C2053" s="77">
        <v>64500</v>
      </c>
      <c r="E2053">
        <f t="shared" si="62"/>
        <v>2018</v>
      </c>
      <c r="F2053" s="57">
        <f>_xlfn.XLOOKUP(E2053,'Historical Metal Prices'!$L$4:$Z$4,'Historical Metal Prices'!$L$10:$Z$10)</f>
        <v>0.27973795103410426</v>
      </c>
      <c r="G2053" s="77">
        <f t="shared" si="63"/>
        <v>81739.422408450308</v>
      </c>
    </row>
    <row r="2054" spans="1:7" x14ac:dyDescent="0.2">
      <c r="A2054" s="79">
        <v>43322</v>
      </c>
      <c r="B2054" s="77">
        <v>61650</v>
      </c>
      <c r="C2054" s="77">
        <v>62500</v>
      </c>
      <c r="E2054">
        <f t="shared" si="62"/>
        <v>2018</v>
      </c>
      <c r="F2054" s="57">
        <f>_xlfn.XLOOKUP(E2054,'Historical Metal Prices'!$L$4:$Z$4,'Historical Metal Prices'!$L$10:$Z$10)</f>
        <v>0.27973795103410426</v>
      </c>
      <c r="G2054" s="77">
        <f t="shared" si="63"/>
        <v>78895.844681252522</v>
      </c>
    </row>
    <row r="2055" spans="1:7" x14ac:dyDescent="0.2">
      <c r="A2055" s="79">
        <v>43321</v>
      </c>
      <c r="B2055" s="77">
        <v>61750</v>
      </c>
      <c r="C2055" s="77">
        <v>62000</v>
      </c>
      <c r="E2055">
        <f t="shared" si="62"/>
        <v>2018</v>
      </c>
      <c r="F2055" s="57">
        <f>_xlfn.XLOOKUP(E2055,'Historical Metal Prices'!$L$4:$Z$4,'Historical Metal Prices'!$L$10:$Z$10)</f>
        <v>0.27973795103410426</v>
      </c>
      <c r="G2055" s="77">
        <f t="shared" si="63"/>
        <v>79023.81847635594</v>
      </c>
    </row>
    <row r="2056" spans="1:7" x14ac:dyDescent="0.2">
      <c r="A2056" s="79">
        <v>43320</v>
      </c>
      <c r="B2056" s="77">
        <v>61500</v>
      </c>
      <c r="C2056" s="77">
        <v>57000</v>
      </c>
      <c r="E2056">
        <f t="shared" si="62"/>
        <v>2018</v>
      </c>
      <c r="F2056" s="57">
        <f>_xlfn.XLOOKUP(E2056,'Historical Metal Prices'!$L$4:$Z$4,'Historical Metal Prices'!$L$10:$Z$10)</f>
        <v>0.27973795103410426</v>
      </c>
      <c r="G2056" s="77">
        <f t="shared" si="63"/>
        <v>78703.883988597416</v>
      </c>
    </row>
    <row r="2057" spans="1:7" x14ac:dyDescent="0.2">
      <c r="A2057" s="79">
        <v>43319</v>
      </c>
      <c r="B2057" s="77">
        <v>55151.5</v>
      </c>
      <c r="C2057" s="77">
        <v>55700</v>
      </c>
      <c r="E2057">
        <f t="shared" si="62"/>
        <v>2018</v>
      </c>
      <c r="F2057" s="57">
        <f>_xlfn.XLOOKUP(E2057,'Historical Metal Prices'!$L$4:$Z$4,'Historical Metal Prices'!$L$10:$Z$10)</f>
        <v>0.27973795103410426</v>
      </c>
      <c r="G2057" s="77">
        <f t="shared" si="63"/>
        <v>70579.467606457401</v>
      </c>
    </row>
    <row r="2058" spans="1:7" x14ac:dyDescent="0.2">
      <c r="A2058" s="79">
        <v>43318</v>
      </c>
      <c r="B2058" s="77">
        <v>58743</v>
      </c>
      <c r="C2058" s="77">
        <v>59700</v>
      </c>
      <c r="E2058">
        <f t="shared" si="62"/>
        <v>2018</v>
      </c>
      <c r="F2058" s="57">
        <f>_xlfn.XLOOKUP(E2058,'Historical Metal Prices'!$L$4:$Z$4,'Historical Metal Prices'!$L$10:$Z$10)</f>
        <v>0.27973795103410426</v>
      </c>
      <c r="G2058" s="77">
        <f t="shared" si="63"/>
        <v>75175.646457596391</v>
      </c>
    </row>
    <row r="2059" spans="1:7" x14ac:dyDescent="0.2">
      <c r="A2059" s="79">
        <v>43315</v>
      </c>
      <c r="B2059" s="77">
        <v>64284</v>
      </c>
      <c r="C2059" s="77">
        <v>66000</v>
      </c>
      <c r="E2059">
        <f t="shared" ref="E2059:E2122" si="64">YEAR(A2059)</f>
        <v>2018</v>
      </c>
      <c r="F2059" s="57">
        <f>_xlfn.XLOOKUP(E2059,'Historical Metal Prices'!$L$4:$Z$4,'Historical Metal Prices'!$L$10:$Z$10)</f>
        <v>0.27973795103410426</v>
      </c>
      <c r="G2059" s="77">
        <f t="shared" ref="G2059:G2122" si="65">IFERROR(B2059*(1+F2059),G2060)</f>
        <v>82266.674444276359</v>
      </c>
    </row>
    <row r="2060" spans="1:7" x14ac:dyDescent="0.2">
      <c r="A2060" s="79">
        <v>43314</v>
      </c>
      <c r="B2060" s="77">
        <v>66025</v>
      </c>
      <c r="C2060" s="77">
        <v>67000</v>
      </c>
      <c r="E2060">
        <f t="shared" si="64"/>
        <v>2018</v>
      </c>
      <c r="F2060" s="57">
        <f>_xlfn.XLOOKUP(E2060,'Historical Metal Prices'!$L$4:$Z$4,'Historical Metal Prices'!$L$10:$Z$10)</f>
        <v>0.27973795103410426</v>
      </c>
      <c r="G2060" s="77">
        <f t="shared" si="65"/>
        <v>84494.698217026729</v>
      </c>
    </row>
    <row r="2061" spans="1:7" x14ac:dyDescent="0.2">
      <c r="A2061" s="79">
        <v>43313</v>
      </c>
      <c r="B2061" s="77">
        <v>67000</v>
      </c>
      <c r="C2061" s="77">
        <v>68000</v>
      </c>
      <c r="E2061">
        <f t="shared" si="64"/>
        <v>2018</v>
      </c>
      <c r="F2061" s="57">
        <f>_xlfn.XLOOKUP(E2061,'Historical Metal Prices'!$L$4:$Z$4,'Historical Metal Prices'!$L$10:$Z$10)</f>
        <v>0.27973795103410426</v>
      </c>
      <c r="G2061" s="77">
        <f t="shared" si="65"/>
        <v>85742.442719284983</v>
      </c>
    </row>
    <row r="2062" spans="1:7" x14ac:dyDescent="0.2">
      <c r="A2062" s="79">
        <v>43312</v>
      </c>
      <c r="B2062" s="77">
        <v>69000</v>
      </c>
      <c r="C2062" s="77">
        <v>70000</v>
      </c>
      <c r="E2062">
        <f t="shared" si="64"/>
        <v>2018</v>
      </c>
      <c r="F2062" s="57">
        <f>_xlfn.XLOOKUP(E2062,'Historical Metal Prices'!$L$4:$Z$4,'Historical Metal Prices'!$L$10:$Z$10)</f>
        <v>0.27973795103410426</v>
      </c>
      <c r="G2062" s="77">
        <f t="shared" si="65"/>
        <v>88301.918621353194</v>
      </c>
    </row>
    <row r="2063" spans="1:7" x14ac:dyDescent="0.2">
      <c r="A2063" s="79">
        <v>43311</v>
      </c>
      <c r="B2063" s="77">
        <v>69750</v>
      </c>
      <c r="C2063" s="77">
        <v>70000</v>
      </c>
      <c r="E2063">
        <f t="shared" si="64"/>
        <v>2018</v>
      </c>
      <c r="F2063" s="57">
        <f>_xlfn.XLOOKUP(E2063,'Historical Metal Prices'!$L$4:$Z$4,'Historical Metal Prices'!$L$10:$Z$10)</f>
        <v>0.27973795103410426</v>
      </c>
      <c r="G2063" s="77">
        <f t="shared" si="65"/>
        <v>89261.722084628767</v>
      </c>
    </row>
    <row r="2064" spans="1:7" x14ac:dyDescent="0.2">
      <c r="A2064" s="79">
        <v>43308</v>
      </c>
      <c r="B2064" s="77">
        <v>69750</v>
      </c>
      <c r="C2064" s="77">
        <v>70000</v>
      </c>
      <c r="E2064">
        <f t="shared" si="64"/>
        <v>2018</v>
      </c>
      <c r="F2064" s="57">
        <f>_xlfn.XLOOKUP(E2064,'Historical Metal Prices'!$L$4:$Z$4,'Historical Metal Prices'!$L$10:$Z$10)</f>
        <v>0.27973795103410426</v>
      </c>
      <c r="G2064" s="77">
        <f t="shared" si="65"/>
        <v>89261.722084628767</v>
      </c>
    </row>
    <row r="2065" spans="1:7" x14ac:dyDescent="0.2">
      <c r="A2065" s="79">
        <v>43307</v>
      </c>
      <c r="B2065" s="77">
        <v>69750</v>
      </c>
      <c r="C2065" s="77">
        <v>70000</v>
      </c>
      <c r="E2065">
        <f t="shared" si="64"/>
        <v>2018</v>
      </c>
      <c r="F2065" s="57">
        <f>_xlfn.XLOOKUP(E2065,'Historical Metal Prices'!$L$4:$Z$4,'Historical Metal Prices'!$L$10:$Z$10)</f>
        <v>0.27973795103410426</v>
      </c>
      <c r="G2065" s="77">
        <f t="shared" si="65"/>
        <v>89261.722084628767</v>
      </c>
    </row>
    <row r="2066" spans="1:7" x14ac:dyDescent="0.2">
      <c r="A2066" s="79">
        <v>43306</v>
      </c>
      <c r="B2066" s="77">
        <v>69750</v>
      </c>
      <c r="C2066" s="77">
        <v>70000</v>
      </c>
      <c r="E2066">
        <f t="shared" si="64"/>
        <v>2018</v>
      </c>
      <c r="F2066" s="57">
        <f>_xlfn.XLOOKUP(E2066,'Historical Metal Prices'!$L$4:$Z$4,'Historical Metal Prices'!$L$10:$Z$10)</f>
        <v>0.27973795103410426</v>
      </c>
      <c r="G2066" s="77">
        <f t="shared" si="65"/>
        <v>89261.722084628767</v>
      </c>
    </row>
    <row r="2067" spans="1:7" x14ac:dyDescent="0.2">
      <c r="A2067" s="79">
        <v>43305</v>
      </c>
      <c r="B2067" s="77">
        <v>69750</v>
      </c>
      <c r="C2067" s="77">
        <v>70000</v>
      </c>
      <c r="E2067">
        <f t="shared" si="64"/>
        <v>2018</v>
      </c>
      <c r="F2067" s="57">
        <f>_xlfn.XLOOKUP(E2067,'Historical Metal Prices'!$L$4:$Z$4,'Historical Metal Prices'!$L$10:$Z$10)</f>
        <v>0.27973795103410426</v>
      </c>
      <c r="G2067" s="77">
        <f t="shared" si="65"/>
        <v>89261.722084628767</v>
      </c>
    </row>
    <row r="2068" spans="1:7" x14ac:dyDescent="0.2">
      <c r="A2068" s="79">
        <v>43304</v>
      </c>
      <c r="B2068" s="77">
        <v>69750</v>
      </c>
      <c r="C2068" s="77">
        <v>70000</v>
      </c>
      <c r="E2068">
        <f t="shared" si="64"/>
        <v>2018</v>
      </c>
      <c r="F2068" s="57">
        <f>_xlfn.XLOOKUP(E2068,'Historical Metal Prices'!$L$4:$Z$4,'Historical Metal Prices'!$L$10:$Z$10)</f>
        <v>0.27973795103410426</v>
      </c>
      <c r="G2068" s="77">
        <f t="shared" si="65"/>
        <v>89261.722084628767</v>
      </c>
    </row>
    <row r="2069" spans="1:7" x14ac:dyDescent="0.2">
      <c r="A2069" s="79">
        <v>43301</v>
      </c>
      <c r="B2069" s="77">
        <v>69750</v>
      </c>
      <c r="C2069" s="77">
        <v>70000</v>
      </c>
      <c r="E2069">
        <f t="shared" si="64"/>
        <v>2018</v>
      </c>
      <c r="F2069" s="57">
        <f>_xlfn.XLOOKUP(E2069,'Historical Metal Prices'!$L$4:$Z$4,'Historical Metal Prices'!$L$10:$Z$10)</f>
        <v>0.27973795103410426</v>
      </c>
      <c r="G2069" s="77">
        <f t="shared" si="65"/>
        <v>89261.722084628767</v>
      </c>
    </row>
    <row r="2070" spans="1:7" x14ac:dyDescent="0.2">
      <c r="A2070" s="79">
        <v>43300</v>
      </c>
      <c r="B2070" s="77">
        <v>69750</v>
      </c>
      <c r="C2070" s="77">
        <v>70000</v>
      </c>
      <c r="E2070">
        <f t="shared" si="64"/>
        <v>2018</v>
      </c>
      <c r="F2070" s="57">
        <f>_xlfn.XLOOKUP(E2070,'Historical Metal Prices'!$L$4:$Z$4,'Historical Metal Prices'!$L$10:$Z$10)</f>
        <v>0.27973795103410426</v>
      </c>
      <c r="G2070" s="77">
        <f t="shared" si="65"/>
        <v>89261.722084628767</v>
      </c>
    </row>
    <row r="2071" spans="1:7" x14ac:dyDescent="0.2">
      <c r="A2071" s="79">
        <v>43299</v>
      </c>
      <c r="B2071" s="77">
        <v>69750</v>
      </c>
      <c r="C2071" s="77">
        <v>70000</v>
      </c>
      <c r="E2071">
        <f t="shared" si="64"/>
        <v>2018</v>
      </c>
      <c r="F2071" s="57">
        <f>_xlfn.XLOOKUP(E2071,'Historical Metal Prices'!$L$4:$Z$4,'Historical Metal Prices'!$L$10:$Z$10)</f>
        <v>0.27973795103410426</v>
      </c>
      <c r="G2071" s="77">
        <f t="shared" si="65"/>
        <v>89261.722084628767</v>
      </c>
    </row>
    <row r="2072" spans="1:7" x14ac:dyDescent="0.2">
      <c r="A2072" s="79">
        <v>43298</v>
      </c>
      <c r="B2072" s="77">
        <v>69750</v>
      </c>
      <c r="C2072" s="77">
        <v>70000</v>
      </c>
      <c r="E2072">
        <f t="shared" si="64"/>
        <v>2018</v>
      </c>
      <c r="F2072" s="57">
        <f>_xlfn.XLOOKUP(E2072,'Historical Metal Prices'!$L$4:$Z$4,'Historical Metal Prices'!$L$10:$Z$10)</f>
        <v>0.27973795103410426</v>
      </c>
      <c r="G2072" s="77">
        <f t="shared" si="65"/>
        <v>89261.722084628767</v>
      </c>
    </row>
    <row r="2073" spans="1:7" x14ac:dyDescent="0.2">
      <c r="A2073" s="79">
        <v>43297</v>
      </c>
      <c r="B2073" s="77">
        <v>67750</v>
      </c>
      <c r="C2073" s="77">
        <v>68000</v>
      </c>
      <c r="E2073">
        <f t="shared" si="64"/>
        <v>2018</v>
      </c>
      <c r="F2073" s="57">
        <f>_xlfn.XLOOKUP(E2073,'Historical Metal Prices'!$L$4:$Z$4,'Historical Metal Prices'!$L$10:$Z$10)</f>
        <v>0.27973795103410426</v>
      </c>
      <c r="G2073" s="77">
        <f t="shared" si="65"/>
        <v>86702.246182560557</v>
      </c>
    </row>
    <row r="2074" spans="1:7" x14ac:dyDescent="0.2">
      <c r="A2074" s="79">
        <v>43294</v>
      </c>
      <c r="B2074" s="77">
        <v>70250</v>
      </c>
      <c r="C2074" s="77">
        <v>70500</v>
      </c>
      <c r="E2074">
        <f t="shared" si="64"/>
        <v>2018</v>
      </c>
      <c r="F2074" s="57">
        <f>_xlfn.XLOOKUP(E2074,'Historical Metal Prices'!$L$4:$Z$4,'Historical Metal Prices'!$L$10:$Z$10)</f>
        <v>0.27973795103410426</v>
      </c>
      <c r="G2074" s="77">
        <f t="shared" si="65"/>
        <v>89901.591060145831</v>
      </c>
    </row>
    <row r="2075" spans="1:7" x14ac:dyDescent="0.2">
      <c r="A2075" s="79">
        <v>43293</v>
      </c>
      <c r="B2075" s="77">
        <v>70250</v>
      </c>
      <c r="C2075" s="77">
        <v>70500</v>
      </c>
      <c r="E2075">
        <f t="shared" si="64"/>
        <v>2018</v>
      </c>
      <c r="F2075" s="57">
        <f>_xlfn.XLOOKUP(E2075,'Historical Metal Prices'!$L$4:$Z$4,'Historical Metal Prices'!$L$10:$Z$10)</f>
        <v>0.27973795103410426</v>
      </c>
      <c r="G2075" s="77">
        <f t="shared" si="65"/>
        <v>89901.591060145831</v>
      </c>
    </row>
    <row r="2076" spans="1:7" x14ac:dyDescent="0.2">
      <c r="A2076" s="79">
        <v>43292</v>
      </c>
      <c r="B2076" s="77">
        <v>70250</v>
      </c>
      <c r="C2076" s="77">
        <v>70500</v>
      </c>
      <c r="E2076">
        <f t="shared" si="64"/>
        <v>2018</v>
      </c>
      <c r="F2076" s="57">
        <f>_xlfn.XLOOKUP(E2076,'Historical Metal Prices'!$L$4:$Z$4,'Historical Metal Prices'!$L$10:$Z$10)</f>
        <v>0.27973795103410426</v>
      </c>
      <c r="G2076" s="77">
        <f t="shared" si="65"/>
        <v>89901.591060145831</v>
      </c>
    </row>
    <row r="2077" spans="1:7" x14ac:dyDescent="0.2">
      <c r="A2077" s="79">
        <v>43291</v>
      </c>
      <c r="B2077" s="77">
        <v>69750</v>
      </c>
      <c r="C2077" s="77">
        <v>70000</v>
      </c>
      <c r="E2077">
        <f t="shared" si="64"/>
        <v>2018</v>
      </c>
      <c r="F2077" s="57">
        <f>_xlfn.XLOOKUP(E2077,'Historical Metal Prices'!$L$4:$Z$4,'Historical Metal Prices'!$L$10:$Z$10)</f>
        <v>0.27973795103410426</v>
      </c>
      <c r="G2077" s="77">
        <f t="shared" si="65"/>
        <v>89261.722084628767</v>
      </c>
    </row>
    <row r="2078" spans="1:7" x14ac:dyDescent="0.2">
      <c r="A2078" s="79">
        <v>43290</v>
      </c>
      <c r="B2078" s="77">
        <v>73000</v>
      </c>
      <c r="C2078" s="77">
        <v>73250</v>
      </c>
      <c r="E2078">
        <f t="shared" si="64"/>
        <v>2018</v>
      </c>
      <c r="F2078" s="57">
        <f>_xlfn.XLOOKUP(E2078,'Historical Metal Prices'!$L$4:$Z$4,'Historical Metal Prices'!$L$10:$Z$10)</f>
        <v>0.27973795103410426</v>
      </c>
      <c r="G2078" s="77">
        <f t="shared" si="65"/>
        <v>93420.870425489615</v>
      </c>
    </row>
    <row r="2079" spans="1:7" x14ac:dyDescent="0.2">
      <c r="A2079" s="79">
        <v>43287</v>
      </c>
      <c r="B2079" s="77">
        <v>73000</v>
      </c>
      <c r="C2079" s="77">
        <v>72500</v>
      </c>
      <c r="E2079">
        <f t="shared" si="64"/>
        <v>2018</v>
      </c>
      <c r="F2079" s="57">
        <f>_xlfn.XLOOKUP(E2079,'Historical Metal Prices'!$L$4:$Z$4,'Historical Metal Prices'!$L$10:$Z$10)</f>
        <v>0.27973795103410426</v>
      </c>
      <c r="G2079" s="77">
        <f t="shared" si="65"/>
        <v>93420.870425489615</v>
      </c>
    </row>
    <row r="2080" spans="1:7" x14ac:dyDescent="0.2">
      <c r="A2080" s="79">
        <v>43286</v>
      </c>
      <c r="B2080" s="77">
        <v>72250</v>
      </c>
      <c r="C2080" s="77">
        <v>72500</v>
      </c>
      <c r="E2080">
        <f t="shared" si="64"/>
        <v>2018</v>
      </c>
      <c r="F2080" s="57">
        <f>_xlfn.XLOOKUP(E2080,'Historical Metal Prices'!$L$4:$Z$4,'Historical Metal Prices'!$L$10:$Z$10)</f>
        <v>0.27973795103410426</v>
      </c>
      <c r="G2080" s="77">
        <f t="shared" si="65"/>
        <v>92461.066962214027</v>
      </c>
    </row>
    <row r="2081" spans="1:7" x14ac:dyDescent="0.2">
      <c r="A2081" s="79">
        <v>43285</v>
      </c>
      <c r="B2081" s="77">
        <v>71750</v>
      </c>
      <c r="C2081" s="77">
        <v>72000</v>
      </c>
      <c r="E2081">
        <f t="shared" si="64"/>
        <v>2018</v>
      </c>
      <c r="F2081" s="57">
        <f>_xlfn.XLOOKUP(E2081,'Historical Metal Prices'!$L$4:$Z$4,'Historical Metal Prices'!$L$10:$Z$10)</f>
        <v>0.27973795103410426</v>
      </c>
      <c r="G2081" s="77">
        <f t="shared" si="65"/>
        <v>91821.197986696978</v>
      </c>
    </row>
    <row r="2082" spans="1:7" x14ac:dyDescent="0.2">
      <c r="A2082" s="79">
        <v>43284</v>
      </c>
      <c r="B2082" s="77">
        <v>74750</v>
      </c>
      <c r="C2082" s="77">
        <v>76000</v>
      </c>
      <c r="E2082">
        <f t="shared" si="64"/>
        <v>2018</v>
      </c>
      <c r="F2082" s="57">
        <f>_xlfn.XLOOKUP(E2082,'Historical Metal Prices'!$L$4:$Z$4,'Historical Metal Prices'!$L$10:$Z$10)</f>
        <v>0.27973795103410426</v>
      </c>
      <c r="G2082" s="77">
        <f t="shared" si="65"/>
        <v>95660.411839799301</v>
      </c>
    </row>
    <row r="2083" spans="1:7" x14ac:dyDescent="0.2">
      <c r="A2083" s="79">
        <v>43283</v>
      </c>
      <c r="B2083" s="77">
        <v>74750</v>
      </c>
      <c r="C2083" s="77">
        <v>75000</v>
      </c>
      <c r="E2083">
        <f t="shared" si="64"/>
        <v>2018</v>
      </c>
      <c r="F2083" s="57">
        <f>_xlfn.XLOOKUP(E2083,'Historical Metal Prices'!$L$4:$Z$4,'Historical Metal Prices'!$L$10:$Z$10)</f>
        <v>0.27973795103410426</v>
      </c>
      <c r="G2083" s="77">
        <f t="shared" si="65"/>
        <v>95660.411839799301</v>
      </c>
    </row>
    <row r="2084" spans="1:7" x14ac:dyDescent="0.2">
      <c r="A2084" s="79">
        <v>43280</v>
      </c>
      <c r="B2084" s="77">
        <v>77550</v>
      </c>
      <c r="C2084" s="77">
        <v>77800</v>
      </c>
      <c r="E2084">
        <f t="shared" si="64"/>
        <v>2018</v>
      </c>
      <c r="F2084" s="57">
        <f>_xlfn.XLOOKUP(E2084,'Historical Metal Prices'!$L$4:$Z$4,'Historical Metal Prices'!$L$10:$Z$10)</f>
        <v>0.27973795103410426</v>
      </c>
      <c r="G2084" s="77">
        <f t="shared" si="65"/>
        <v>99243.678102694787</v>
      </c>
    </row>
    <row r="2085" spans="1:7" x14ac:dyDescent="0.2">
      <c r="A2085" s="79">
        <v>43279</v>
      </c>
      <c r="B2085" s="77">
        <v>77250</v>
      </c>
      <c r="C2085" s="77">
        <v>78500</v>
      </c>
      <c r="E2085">
        <f t="shared" si="64"/>
        <v>2018</v>
      </c>
      <c r="F2085" s="57">
        <f>_xlfn.XLOOKUP(E2085,'Historical Metal Prices'!$L$4:$Z$4,'Historical Metal Prices'!$L$10:$Z$10)</f>
        <v>0.27973795103410426</v>
      </c>
      <c r="G2085" s="77">
        <f t="shared" si="65"/>
        <v>98859.75671738456</v>
      </c>
    </row>
    <row r="2086" spans="1:7" x14ac:dyDescent="0.2">
      <c r="A2086" s="79">
        <v>43278</v>
      </c>
      <c r="B2086" s="77">
        <v>78750</v>
      </c>
      <c r="C2086" s="77">
        <v>79000</v>
      </c>
      <c r="E2086">
        <f t="shared" si="64"/>
        <v>2018</v>
      </c>
      <c r="F2086" s="57">
        <f>_xlfn.XLOOKUP(E2086,'Historical Metal Prices'!$L$4:$Z$4,'Historical Metal Prices'!$L$10:$Z$10)</f>
        <v>0.27973795103410426</v>
      </c>
      <c r="G2086" s="77">
        <f t="shared" si="65"/>
        <v>100779.36364393571</v>
      </c>
    </row>
    <row r="2087" spans="1:7" x14ac:dyDescent="0.2">
      <c r="A2087" s="79">
        <v>43277</v>
      </c>
      <c r="B2087" s="77">
        <v>77250</v>
      </c>
      <c r="C2087" s="77">
        <v>79000</v>
      </c>
      <c r="E2087">
        <f t="shared" si="64"/>
        <v>2018</v>
      </c>
      <c r="F2087" s="57">
        <f>_xlfn.XLOOKUP(E2087,'Historical Metal Prices'!$L$4:$Z$4,'Historical Metal Prices'!$L$10:$Z$10)</f>
        <v>0.27973795103410426</v>
      </c>
      <c r="G2087" s="77">
        <f t="shared" si="65"/>
        <v>98859.75671738456</v>
      </c>
    </row>
    <row r="2088" spans="1:7" x14ac:dyDescent="0.2">
      <c r="A2088" s="79">
        <v>43276</v>
      </c>
      <c r="B2088" s="77">
        <v>78750</v>
      </c>
      <c r="C2088" s="77">
        <v>79000</v>
      </c>
      <c r="E2088">
        <f t="shared" si="64"/>
        <v>2018</v>
      </c>
      <c r="F2088" s="57">
        <f>_xlfn.XLOOKUP(E2088,'Historical Metal Prices'!$L$4:$Z$4,'Historical Metal Prices'!$L$10:$Z$10)</f>
        <v>0.27973795103410426</v>
      </c>
      <c r="G2088" s="77">
        <f t="shared" si="65"/>
        <v>100779.36364393571</v>
      </c>
    </row>
    <row r="2089" spans="1:7" x14ac:dyDescent="0.2">
      <c r="A2089" s="79">
        <v>43273</v>
      </c>
      <c r="B2089" s="77">
        <v>79150</v>
      </c>
      <c r="C2089" s="77">
        <v>79300</v>
      </c>
      <c r="E2089">
        <f t="shared" si="64"/>
        <v>2018</v>
      </c>
      <c r="F2089" s="57">
        <f>_xlfn.XLOOKUP(E2089,'Historical Metal Prices'!$L$4:$Z$4,'Historical Metal Prices'!$L$10:$Z$10)</f>
        <v>0.27973795103410426</v>
      </c>
      <c r="G2089" s="77">
        <f t="shared" si="65"/>
        <v>101291.25882434935</v>
      </c>
    </row>
    <row r="2090" spans="1:7" x14ac:dyDescent="0.2">
      <c r="A2090" s="79">
        <v>43272</v>
      </c>
      <c r="B2090" s="77">
        <v>80000</v>
      </c>
      <c r="C2090" s="77">
        <v>79500</v>
      </c>
      <c r="E2090">
        <f t="shared" si="64"/>
        <v>2018</v>
      </c>
      <c r="F2090" s="57">
        <f>_xlfn.XLOOKUP(E2090,'Historical Metal Prices'!$L$4:$Z$4,'Historical Metal Prices'!$L$10:$Z$10)</f>
        <v>0.27973795103410426</v>
      </c>
      <c r="G2090" s="77">
        <f t="shared" si="65"/>
        <v>102379.03608272834</v>
      </c>
    </row>
    <row r="2091" spans="1:7" x14ac:dyDescent="0.2">
      <c r="A2091" s="79">
        <v>43271</v>
      </c>
      <c r="B2091" s="77">
        <v>80250</v>
      </c>
      <c r="C2091" s="77">
        <v>81250</v>
      </c>
      <c r="E2091">
        <f t="shared" si="64"/>
        <v>2018</v>
      </c>
      <c r="F2091" s="57">
        <f>_xlfn.XLOOKUP(E2091,'Historical Metal Prices'!$L$4:$Z$4,'Historical Metal Prices'!$L$10:$Z$10)</f>
        <v>0.27973795103410426</v>
      </c>
      <c r="G2091" s="77">
        <f t="shared" si="65"/>
        <v>102698.97057048687</v>
      </c>
    </row>
    <row r="2092" spans="1:7" x14ac:dyDescent="0.2">
      <c r="A2092" s="79">
        <v>43270</v>
      </c>
      <c r="B2092" s="77">
        <v>80000</v>
      </c>
      <c r="C2092" s="77">
        <v>80250</v>
      </c>
      <c r="E2092">
        <f t="shared" si="64"/>
        <v>2018</v>
      </c>
      <c r="F2092" s="57">
        <f>_xlfn.XLOOKUP(E2092,'Historical Metal Prices'!$L$4:$Z$4,'Historical Metal Prices'!$L$10:$Z$10)</f>
        <v>0.27973795103410426</v>
      </c>
      <c r="G2092" s="77">
        <f t="shared" si="65"/>
        <v>102379.03608272834</v>
      </c>
    </row>
    <row r="2093" spans="1:7" x14ac:dyDescent="0.2">
      <c r="A2093" s="79">
        <v>43269</v>
      </c>
      <c r="B2093" s="77">
        <v>80000</v>
      </c>
      <c r="C2093" s="77">
        <v>80500</v>
      </c>
      <c r="E2093">
        <f t="shared" si="64"/>
        <v>2018</v>
      </c>
      <c r="F2093" s="57">
        <f>_xlfn.XLOOKUP(E2093,'Historical Metal Prices'!$L$4:$Z$4,'Historical Metal Prices'!$L$10:$Z$10)</f>
        <v>0.27973795103410426</v>
      </c>
      <c r="G2093" s="77">
        <f t="shared" si="65"/>
        <v>102379.03608272834</v>
      </c>
    </row>
    <row r="2094" spans="1:7" x14ac:dyDescent="0.2">
      <c r="A2094" s="79">
        <v>43266</v>
      </c>
      <c r="B2094" s="77">
        <v>79750</v>
      </c>
      <c r="C2094" s="77">
        <v>81000</v>
      </c>
      <c r="E2094">
        <f t="shared" si="64"/>
        <v>2018</v>
      </c>
      <c r="F2094" s="57">
        <f>_xlfn.XLOOKUP(E2094,'Historical Metal Prices'!$L$4:$Z$4,'Historical Metal Prices'!$L$10:$Z$10)</f>
        <v>0.27973795103410426</v>
      </c>
      <c r="G2094" s="77">
        <f t="shared" si="65"/>
        <v>102059.10159496982</v>
      </c>
    </row>
    <row r="2095" spans="1:7" x14ac:dyDescent="0.2">
      <c r="A2095" s="79">
        <v>43265</v>
      </c>
      <c r="B2095" s="77">
        <v>81250</v>
      </c>
      <c r="C2095" s="77">
        <v>81500</v>
      </c>
      <c r="E2095">
        <f t="shared" si="64"/>
        <v>2018</v>
      </c>
      <c r="F2095" s="57">
        <f>_xlfn.XLOOKUP(E2095,'Historical Metal Prices'!$L$4:$Z$4,'Historical Metal Prices'!$L$10:$Z$10)</f>
        <v>0.27973795103410426</v>
      </c>
      <c r="G2095" s="77">
        <f t="shared" si="65"/>
        <v>103978.70852152097</v>
      </c>
    </row>
    <row r="2096" spans="1:7" x14ac:dyDescent="0.2">
      <c r="A2096" s="79">
        <v>43264</v>
      </c>
      <c r="B2096" s="77">
        <v>81000</v>
      </c>
      <c r="C2096" s="77">
        <v>81250</v>
      </c>
      <c r="E2096">
        <f t="shared" si="64"/>
        <v>2018</v>
      </c>
      <c r="F2096" s="57">
        <f>_xlfn.XLOOKUP(E2096,'Historical Metal Prices'!$L$4:$Z$4,'Historical Metal Prices'!$L$10:$Z$10)</f>
        <v>0.27973795103410426</v>
      </c>
      <c r="G2096" s="77">
        <f t="shared" si="65"/>
        <v>103658.77403376244</v>
      </c>
    </row>
    <row r="2097" spans="1:7" x14ac:dyDescent="0.2">
      <c r="A2097" s="79">
        <v>43263</v>
      </c>
      <c r="B2097" s="77">
        <v>80750</v>
      </c>
      <c r="C2097" s="77">
        <v>81000</v>
      </c>
      <c r="E2097">
        <f t="shared" si="64"/>
        <v>2018</v>
      </c>
      <c r="F2097" s="57">
        <f>_xlfn.XLOOKUP(E2097,'Historical Metal Prices'!$L$4:$Z$4,'Historical Metal Prices'!$L$10:$Z$10)</f>
        <v>0.27973795103410426</v>
      </c>
      <c r="G2097" s="77">
        <f t="shared" si="65"/>
        <v>103338.83954600392</v>
      </c>
    </row>
    <row r="2098" spans="1:7" x14ac:dyDescent="0.2">
      <c r="A2098" s="79">
        <v>43262</v>
      </c>
      <c r="B2098" s="77">
        <v>82250</v>
      </c>
      <c r="C2098" s="77">
        <v>82500</v>
      </c>
      <c r="E2098">
        <f t="shared" si="64"/>
        <v>2018</v>
      </c>
      <c r="F2098" s="57">
        <f>_xlfn.XLOOKUP(E2098,'Historical Metal Prices'!$L$4:$Z$4,'Historical Metal Prices'!$L$10:$Z$10)</f>
        <v>0.27973795103410426</v>
      </c>
      <c r="G2098" s="77">
        <f t="shared" si="65"/>
        <v>105258.44647255508</v>
      </c>
    </row>
    <row r="2099" spans="1:7" x14ac:dyDescent="0.2">
      <c r="A2099" s="79">
        <v>43259</v>
      </c>
      <c r="B2099" s="77">
        <v>82750</v>
      </c>
      <c r="C2099" s="77">
        <v>83500</v>
      </c>
      <c r="E2099">
        <f t="shared" si="64"/>
        <v>2018</v>
      </c>
      <c r="F2099" s="57">
        <f>_xlfn.XLOOKUP(E2099,'Historical Metal Prices'!$L$4:$Z$4,'Historical Metal Prices'!$L$10:$Z$10)</f>
        <v>0.27973795103410426</v>
      </c>
      <c r="G2099" s="77">
        <f t="shared" si="65"/>
        <v>105898.31544807213</v>
      </c>
    </row>
    <row r="2100" spans="1:7" x14ac:dyDescent="0.2">
      <c r="A2100" s="79">
        <v>43258</v>
      </c>
      <c r="B2100" s="77">
        <v>82000</v>
      </c>
      <c r="C2100" s="77">
        <v>84000</v>
      </c>
      <c r="E2100">
        <f t="shared" si="64"/>
        <v>2018</v>
      </c>
      <c r="F2100" s="57">
        <f>_xlfn.XLOOKUP(E2100,'Historical Metal Prices'!$L$4:$Z$4,'Historical Metal Prices'!$L$10:$Z$10)</f>
        <v>0.27973795103410426</v>
      </c>
      <c r="G2100" s="77">
        <f t="shared" si="65"/>
        <v>104938.51198479655</v>
      </c>
    </row>
    <row r="2101" spans="1:7" x14ac:dyDescent="0.2">
      <c r="A2101" s="79">
        <v>43257</v>
      </c>
      <c r="B2101" s="77">
        <v>83750</v>
      </c>
      <c r="C2101" s="77">
        <v>85000</v>
      </c>
      <c r="E2101">
        <f t="shared" si="64"/>
        <v>2018</v>
      </c>
      <c r="F2101" s="57">
        <f>_xlfn.XLOOKUP(E2101,'Historical Metal Prices'!$L$4:$Z$4,'Historical Metal Prices'!$L$10:$Z$10)</f>
        <v>0.27973795103410426</v>
      </c>
      <c r="G2101" s="77">
        <f t="shared" si="65"/>
        <v>107178.05339910623</v>
      </c>
    </row>
    <row r="2102" spans="1:7" x14ac:dyDescent="0.2">
      <c r="A2102" s="79">
        <v>43256</v>
      </c>
      <c r="B2102" s="77">
        <v>86750</v>
      </c>
      <c r="C2102" s="77">
        <v>87000</v>
      </c>
      <c r="E2102">
        <f t="shared" si="64"/>
        <v>2018</v>
      </c>
      <c r="F2102" s="57">
        <f>_xlfn.XLOOKUP(E2102,'Historical Metal Prices'!$L$4:$Z$4,'Historical Metal Prices'!$L$10:$Z$10)</f>
        <v>0.27973795103410426</v>
      </c>
      <c r="G2102" s="77">
        <f t="shared" si="65"/>
        <v>111017.26725220855</v>
      </c>
    </row>
    <row r="2103" spans="1:7" x14ac:dyDescent="0.2">
      <c r="A2103" s="79">
        <v>43255</v>
      </c>
      <c r="B2103" s="77">
        <v>87750</v>
      </c>
      <c r="C2103" s="77">
        <v>88000</v>
      </c>
      <c r="E2103">
        <f t="shared" si="64"/>
        <v>2018</v>
      </c>
      <c r="F2103" s="57">
        <f>_xlfn.XLOOKUP(E2103,'Historical Metal Prices'!$L$4:$Z$4,'Historical Metal Prices'!$L$10:$Z$10)</f>
        <v>0.27973795103410426</v>
      </c>
      <c r="G2103" s="77">
        <f t="shared" si="65"/>
        <v>112297.00520324265</v>
      </c>
    </row>
    <row r="2104" spans="1:7" x14ac:dyDescent="0.2">
      <c r="A2104" s="79">
        <v>43252</v>
      </c>
      <c r="B2104" s="77">
        <v>88000</v>
      </c>
      <c r="C2104" s="77">
        <v>90000</v>
      </c>
      <c r="E2104">
        <f t="shared" si="64"/>
        <v>2018</v>
      </c>
      <c r="F2104" s="57">
        <f>_xlfn.XLOOKUP(E2104,'Historical Metal Prices'!$L$4:$Z$4,'Historical Metal Prices'!$L$10:$Z$10)</f>
        <v>0.27973795103410426</v>
      </c>
      <c r="G2104" s="77">
        <f t="shared" si="65"/>
        <v>112616.93969100117</v>
      </c>
    </row>
    <row r="2105" spans="1:7" x14ac:dyDescent="0.2">
      <c r="A2105" s="79">
        <v>43251</v>
      </c>
      <c r="B2105" s="77">
        <v>90000</v>
      </c>
      <c r="C2105" s="77">
        <v>89000</v>
      </c>
      <c r="E2105">
        <f t="shared" si="64"/>
        <v>2018</v>
      </c>
      <c r="F2105" s="57">
        <f>_xlfn.XLOOKUP(E2105,'Historical Metal Prices'!$L$4:$Z$4,'Historical Metal Prices'!$L$10:$Z$10)</f>
        <v>0.27973795103410426</v>
      </c>
      <c r="G2105" s="77">
        <f t="shared" si="65"/>
        <v>115176.41559306938</v>
      </c>
    </row>
    <row r="2106" spans="1:7" x14ac:dyDescent="0.2">
      <c r="A2106" s="79">
        <v>43250</v>
      </c>
      <c r="B2106" s="77">
        <v>90500</v>
      </c>
      <c r="C2106" s="77">
        <v>90750</v>
      </c>
      <c r="E2106">
        <f t="shared" si="64"/>
        <v>2018</v>
      </c>
      <c r="F2106" s="57">
        <f>_xlfn.XLOOKUP(E2106,'Historical Metal Prices'!$L$4:$Z$4,'Historical Metal Prices'!$L$10:$Z$10)</f>
        <v>0.27973795103410426</v>
      </c>
      <c r="G2106" s="77">
        <f t="shared" si="65"/>
        <v>115816.28456858643</v>
      </c>
    </row>
    <row r="2107" spans="1:7" x14ac:dyDescent="0.2">
      <c r="A2107" s="79">
        <v>43249</v>
      </c>
      <c r="B2107" s="77">
        <v>90500</v>
      </c>
      <c r="C2107" s="77">
        <v>91000</v>
      </c>
      <c r="E2107">
        <f t="shared" si="64"/>
        <v>2018</v>
      </c>
      <c r="F2107" s="57">
        <f>_xlfn.XLOOKUP(E2107,'Historical Metal Prices'!$L$4:$Z$4,'Historical Metal Prices'!$L$10:$Z$10)</f>
        <v>0.27973795103410426</v>
      </c>
      <c r="G2107" s="77">
        <f t="shared" si="65"/>
        <v>115816.28456858643</v>
      </c>
    </row>
    <row r="2108" spans="1:7" ht="16" x14ac:dyDescent="0.2">
      <c r="A2108" s="79">
        <v>43248</v>
      </c>
      <c r="B2108" s="77">
        <v>90750</v>
      </c>
      <c r="C2108" s="78" t="s">
        <v>481</v>
      </c>
      <c r="E2108">
        <f t="shared" si="64"/>
        <v>2018</v>
      </c>
      <c r="F2108" s="57">
        <f>_xlfn.XLOOKUP(E2108,'Historical Metal Prices'!$L$4:$Z$4,'Historical Metal Prices'!$L$10:$Z$10)</f>
        <v>0.27973795103410426</v>
      </c>
      <c r="G2108" s="77">
        <f t="shared" si="65"/>
        <v>116136.21905634495</v>
      </c>
    </row>
    <row r="2109" spans="1:7" x14ac:dyDescent="0.2">
      <c r="A2109" s="79">
        <v>43245</v>
      </c>
      <c r="B2109" s="77">
        <v>90750</v>
      </c>
      <c r="C2109" s="77">
        <v>91000</v>
      </c>
      <c r="E2109">
        <f t="shared" si="64"/>
        <v>2018</v>
      </c>
      <c r="F2109" s="57">
        <f>_xlfn.XLOOKUP(E2109,'Historical Metal Prices'!$L$4:$Z$4,'Historical Metal Prices'!$L$10:$Z$10)</f>
        <v>0.27973795103410426</v>
      </c>
      <c r="G2109" s="77">
        <f t="shared" si="65"/>
        <v>116136.21905634495</v>
      </c>
    </row>
    <row r="2110" spans="1:7" x14ac:dyDescent="0.2">
      <c r="A2110" s="79">
        <v>43244</v>
      </c>
      <c r="B2110" s="77">
        <v>90750</v>
      </c>
      <c r="C2110" s="77">
        <v>91000</v>
      </c>
      <c r="E2110">
        <f t="shared" si="64"/>
        <v>2018</v>
      </c>
      <c r="F2110" s="57">
        <f>_xlfn.XLOOKUP(E2110,'Historical Metal Prices'!$L$4:$Z$4,'Historical Metal Prices'!$L$10:$Z$10)</f>
        <v>0.27973795103410426</v>
      </c>
      <c r="G2110" s="77">
        <f t="shared" si="65"/>
        <v>116136.21905634495</v>
      </c>
    </row>
    <row r="2111" spans="1:7" x14ac:dyDescent="0.2">
      <c r="A2111" s="79">
        <v>43243</v>
      </c>
      <c r="B2111" s="77">
        <v>92250</v>
      </c>
      <c r="C2111" s="77">
        <v>91500</v>
      </c>
      <c r="E2111">
        <f t="shared" si="64"/>
        <v>2018</v>
      </c>
      <c r="F2111" s="57">
        <f>_xlfn.XLOOKUP(E2111,'Historical Metal Prices'!$L$4:$Z$4,'Historical Metal Prices'!$L$10:$Z$10)</f>
        <v>0.27973795103410426</v>
      </c>
      <c r="G2111" s="77">
        <f t="shared" si="65"/>
        <v>118055.82598289612</v>
      </c>
    </row>
    <row r="2112" spans="1:7" x14ac:dyDescent="0.2">
      <c r="A2112" s="79">
        <v>43242</v>
      </c>
      <c r="B2112" s="77">
        <v>92500</v>
      </c>
      <c r="C2112" s="77">
        <v>92000</v>
      </c>
      <c r="E2112">
        <f t="shared" si="64"/>
        <v>2018</v>
      </c>
      <c r="F2112" s="57">
        <f>_xlfn.XLOOKUP(E2112,'Historical Metal Prices'!$L$4:$Z$4,'Historical Metal Prices'!$L$10:$Z$10)</f>
        <v>0.27973795103410426</v>
      </c>
      <c r="G2112" s="77">
        <f t="shared" si="65"/>
        <v>118375.76047065464</v>
      </c>
    </row>
    <row r="2113" spans="1:7" x14ac:dyDescent="0.2">
      <c r="A2113" s="79">
        <v>43241</v>
      </c>
      <c r="B2113" s="77">
        <v>92000</v>
      </c>
      <c r="C2113" s="77">
        <v>91000</v>
      </c>
      <c r="E2113">
        <f t="shared" si="64"/>
        <v>2018</v>
      </c>
      <c r="F2113" s="57">
        <f>_xlfn.XLOOKUP(E2113,'Historical Metal Prices'!$L$4:$Z$4,'Historical Metal Prices'!$L$10:$Z$10)</f>
        <v>0.27973795103410426</v>
      </c>
      <c r="G2113" s="77">
        <f t="shared" si="65"/>
        <v>117735.89149513759</v>
      </c>
    </row>
    <row r="2114" spans="1:7" x14ac:dyDescent="0.2">
      <c r="A2114" s="79">
        <v>43238</v>
      </c>
      <c r="B2114" s="77">
        <v>90750</v>
      </c>
      <c r="C2114" s="77">
        <v>91000</v>
      </c>
      <c r="E2114">
        <f t="shared" si="64"/>
        <v>2018</v>
      </c>
      <c r="F2114" s="57">
        <f>_xlfn.XLOOKUP(E2114,'Historical Metal Prices'!$L$4:$Z$4,'Historical Metal Prices'!$L$10:$Z$10)</f>
        <v>0.27973795103410426</v>
      </c>
      <c r="G2114" s="77">
        <f t="shared" si="65"/>
        <v>116136.21905634495</v>
      </c>
    </row>
    <row r="2115" spans="1:7" x14ac:dyDescent="0.2">
      <c r="A2115" s="79">
        <v>43237</v>
      </c>
      <c r="B2115" s="77">
        <v>90750</v>
      </c>
      <c r="C2115" s="77">
        <v>91000</v>
      </c>
      <c r="E2115">
        <f t="shared" si="64"/>
        <v>2018</v>
      </c>
      <c r="F2115" s="57">
        <f>_xlfn.XLOOKUP(E2115,'Historical Metal Prices'!$L$4:$Z$4,'Historical Metal Prices'!$L$10:$Z$10)</f>
        <v>0.27973795103410426</v>
      </c>
      <c r="G2115" s="77">
        <f t="shared" si="65"/>
        <v>116136.21905634495</v>
      </c>
    </row>
    <row r="2116" spans="1:7" x14ac:dyDescent="0.2">
      <c r="A2116" s="79">
        <v>43236</v>
      </c>
      <c r="B2116" s="77">
        <v>90750</v>
      </c>
      <c r="C2116" s="77">
        <v>91000</v>
      </c>
      <c r="E2116">
        <f t="shared" si="64"/>
        <v>2018</v>
      </c>
      <c r="F2116" s="57">
        <f>_xlfn.XLOOKUP(E2116,'Historical Metal Prices'!$L$4:$Z$4,'Historical Metal Prices'!$L$10:$Z$10)</f>
        <v>0.27973795103410426</v>
      </c>
      <c r="G2116" s="77">
        <f t="shared" si="65"/>
        <v>116136.21905634495</v>
      </c>
    </row>
    <row r="2117" spans="1:7" x14ac:dyDescent="0.2">
      <c r="A2117" s="79">
        <v>43235</v>
      </c>
      <c r="B2117" s="77">
        <v>90750</v>
      </c>
      <c r="C2117" s="77">
        <v>91000</v>
      </c>
      <c r="E2117">
        <f t="shared" si="64"/>
        <v>2018</v>
      </c>
      <c r="F2117" s="57">
        <f>_xlfn.XLOOKUP(E2117,'Historical Metal Prices'!$L$4:$Z$4,'Historical Metal Prices'!$L$10:$Z$10)</f>
        <v>0.27973795103410426</v>
      </c>
      <c r="G2117" s="77">
        <f t="shared" si="65"/>
        <v>116136.21905634495</v>
      </c>
    </row>
    <row r="2118" spans="1:7" x14ac:dyDescent="0.2">
      <c r="A2118" s="79">
        <v>43234</v>
      </c>
      <c r="B2118" s="77">
        <v>91000</v>
      </c>
      <c r="C2118" s="77">
        <v>91500</v>
      </c>
      <c r="E2118">
        <f t="shared" si="64"/>
        <v>2018</v>
      </c>
      <c r="F2118" s="57">
        <f>_xlfn.XLOOKUP(E2118,'Historical Metal Prices'!$L$4:$Z$4,'Historical Metal Prices'!$L$10:$Z$10)</f>
        <v>0.27973795103410426</v>
      </c>
      <c r="G2118" s="77">
        <f t="shared" si="65"/>
        <v>116456.15354410349</v>
      </c>
    </row>
    <row r="2119" spans="1:7" x14ac:dyDescent="0.2">
      <c r="A2119" s="79">
        <v>43231</v>
      </c>
      <c r="B2119" s="77">
        <v>90500</v>
      </c>
      <c r="C2119" s="77">
        <v>90250</v>
      </c>
      <c r="E2119">
        <f t="shared" si="64"/>
        <v>2018</v>
      </c>
      <c r="F2119" s="57">
        <f>_xlfn.XLOOKUP(E2119,'Historical Metal Prices'!$L$4:$Z$4,'Historical Metal Prices'!$L$10:$Z$10)</f>
        <v>0.27973795103410426</v>
      </c>
      <c r="G2119" s="77">
        <f t="shared" si="65"/>
        <v>115816.28456858643</v>
      </c>
    </row>
    <row r="2120" spans="1:7" x14ac:dyDescent="0.2">
      <c r="A2120" s="79">
        <v>43230</v>
      </c>
      <c r="B2120" s="77">
        <v>89000</v>
      </c>
      <c r="C2120" s="77">
        <v>89500</v>
      </c>
      <c r="E2120">
        <f t="shared" si="64"/>
        <v>2018</v>
      </c>
      <c r="F2120" s="57">
        <f>_xlfn.XLOOKUP(E2120,'Historical Metal Prices'!$L$4:$Z$4,'Historical Metal Prices'!$L$10:$Z$10)</f>
        <v>0.27973795103410426</v>
      </c>
      <c r="G2120" s="77">
        <f t="shared" si="65"/>
        <v>113896.67764203528</v>
      </c>
    </row>
    <row r="2121" spans="1:7" x14ac:dyDescent="0.2">
      <c r="A2121" s="79">
        <v>43229</v>
      </c>
      <c r="B2121" s="77">
        <v>88500</v>
      </c>
      <c r="C2121" s="77">
        <v>89000</v>
      </c>
      <c r="E2121">
        <f t="shared" si="64"/>
        <v>2018</v>
      </c>
      <c r="F2121" s="57">
        <f>_xlfn.XLOOKUP(E2121,'Historical Metal Prices'!$L$4:$Z$4,'Historical Metal Prices'!$L$10:$Z$10)</f>
        <v>0.27973795103410426</v>
      </c>
      <c r="G2121" s="77">
        <f t="shared" si="65"/>
        <v>113256.80866651822</v>
      </c>
    </row>
    <row r="2122" spans="1:7" x14ac:dyDescent="0.2">
      <c r="A2122" s="79">
        <v>43228</v>
      </c>
      <c r="B2122" s="77">
        <v>88500</v>
      </c>
      <c r="C2122" s="77">
        <v>89000</v>
      </c>
      <c r="E2122">
        <f t="shared" si="64"/>
        <v>2018</v>
      </c>
      <c r="F2122" s="57">
        <f>_xlfn.XLOOKUP(E2122,'Historical Metal Prices'!$L$4:$Z$4,'Historical Metal Prices'!$L$10:$Z$10)</f>
        <v>0.27973795103410426</v>
      </c>
      <c r="G2122" s="77">
        <f t="shared" si="65"/>
        <v>113256.80866651822</v>
      </c>
    </row>
    <row r="2123" spans="1:7" ht="16" x14ac:dyDescent="0.2">
      <c r="A2123" s="79">
        <v>43227</v>
      </c>
      <c r="B2123" s="77">
        <v>88500</v>
      </c>
      <c r="C2123" s="78" t="s">
        <v>481</v>
      </c>
      <c r="E2123">
        <f t="shared" ref="E2123:E2186" si="66">YEAR(A2123)</f>
        <v>2018</v>
      </c>
      <c r="F2123" s="57">
        <f>_xlfn.XLOOKUP(E2123,'Historical Metal Prices'!$L$4:$Z$4,'Historical Metal Prices'!$L$10:$Z$10)</f>
        <v>0.27973795103410426</v>
      </c>
      <c r="G2123" s="77">
        <f t="shared" ref="G2123:G2186" si="67">IFERROR(B2123*(1+F2123),G2124)</f>
        <v>113256.80866651822</v>
      </c>
    </row>
    <row r="2124" spans="1:7" x14ac:dyDescent="0.2">
      <c r="A2124" s="79">
        <v>43224</v>
      </c>
      <c r="B2124" s="77">
        <v>88500</v>
      </c>
      <c r="C2124" s="77">
        <v>89000</v>
      </c>
      <c r="E2124">
        <f t="shared" si="66"/>
        <v>2018</v>
      </c>
      <c r="F2124" s="57">
        <f>_xlfn.XLOOKUP(E2124,'Historical Metal Prices'!$L$4:$Z$4,'Historical Metal Prices'!$L$10:$Z$10)</f>
        <v>0.27973795103410426</v>
      </c>
      <c r="G2124" s="77">
        <f t="shared" si="67"/>
        <v>113256.80866651822</v>
      </c>
    </row>
    <row r="2125" spans="1:7" x14ac:dyDescent="0.2">
      <c r="A2125" s="79">
        <v>43223</v>
      </c>
      <c r="B2125" s="77">
        <v>88500</v>
      </c>
      <c r="C2125" s="77">
        <v>90500</v>
      </c>
      <c r="E2125">
        <f t="shared" si="66"/>
        <v>2018</v>
      </c>
      <c r="F2125" s="57">
        <f>_xlfn.XLOOKUP(E2125,'Historical Metal Prices'!$L$4:$Z$4,'Historical Metal Prices'!$L$10:$Z$10)</f>
        <v>0.27973795103410426</v>
      </c>
      <c r="G2125" s="77">
        <f t="shared" si="67"/>
        <v>113256.80866651822</v>
      </c>
    </row>
    <row r="2126" spans="1:7" x14ac:dyDescent="0.2">
      <c r="A2126" s="79">
        <v>43222</v>
      </c>
      <c r="B2126" s="77">
        <v>90000</v>
      </c>
      <c r="C2126" s="77">
        <v>90500</v>
      </c>
      <c r="E2126">
        <f t="shared" si="66"/>
        <v>2018</v>
      </c>
      <c r="F2126" s="57">
        <f>_xlfn.XLOOKUP(E2126,'Historical Metal Prices'!$L$4:$Z$4,'Historical Metal Prices'!$L$10:$Z$10)</f>
        <v>0.27973795103410426</v>
      </c>
      <c r="G2126" s="77">
        <f t="shared" si="67"/>
        <v>115176.41559306938</v>
      </c>
    </row>
    <row r="2127" spans="1:7" x14ac:dyDescent="0.2">
      <c r="A2127" s="79">
        <v>43221</v>
      </c>
      <c r="B2127" s="77">
        <v>88500</v>
      </c>
      <c r="C2127" s="77">
        <v>89000</v>
      </c>
      <c r="E2127">
        <f t="shared" si="66"/>
        <v>2018</v>
      </c>
      <c r="F2127" s="57">
        <f>_xlfn.XLOOKUP(E2127,'Historical Metal Prices'!$L$4:$Z$4,'Historical Metal Prices'!$L$10:$Z$10)</f>
        <v>0.27973795103410426</v>
      </c>
      <c r="G2127" s="77">
        <f t="shared" si="67"/>
        <v>113256.80866651822</v>
      </c>
    </row>
    <row r="2128" spans="1:7" x14ac:dyDescent="0.2">
      <c r="A2128" s="79">
        <v>43220</v>
      </c>
      <c r="B2128" s="77">
        <v>88500</v>
      </c>
      <c r="C2128" s="77">
        <v>89000</v>
      </c>
      <c r="E2128">
        <f t="shared" si="66"/>
        <v>2018</v>
      </c>
      <c r="F2128" s="57">
        <f>_xlfn.XLOOKUP(E2128,'Historical Metal Prices'!$L$4:$Z$4,'Historical Metal Prices'!$L$10:$Z$10)</f>
        <v>0.27973795103410426</v>
      </c>
      <c r="G2128" s="77">
        <f t="shared" si="67"/>
        <v>113256.80866651822</v>
      </c>
    </row>
    <row r="2129" spans="1:7" x14ac:dyDescent="0.2">
      <c r="A2129" s="79">
        <v>43217</v>
      </c>
      <c r="B2129" s="77">
        <v>88500</v>
      </c>
      <c r="C2129" s="77">
        <v>89000</v>
      </c>
      <c r="E2129">
        <f t="shared" si="66"/>
        <v>2018</v>
      </c>
      <c r="F2129" s="57">
        <f>_xlfn.XLOOKUP(E2129,'Historical Metal Prices'!$L$4:$Z$4,'Historical Metal Prices'!$L$10:$Z$10)</f>
        <v>0.27973795103410426</v>
      </c>
      <c r="G2129" s="77">
        <f t="shared" si="67"/>
        <v>113256.80866651822</v>
      </c>
    </row>
    <row r="2130" spans="1:7" x14ac:dyDescent="0.2">
      <c r="A2130" s="79">
        <v>43216</v>
      </c>
      <c r="B2130" s="77">
        <v>88500</v>
      </c>
      <c r="C2130" s="77">
        <v>89000</v>
      </c>
      <c r="E2130">
        <f t="shared" si="66"/>
        <v>2018</v>
      </c>
      <c r="F2130" s="57">
        <f>_xlfn.XLOOKUP(E2130,'Historical Metal Prices'!$L$4:$Z$4,'Historical Metal Prices'!$L$10:$Z$10)</f>
        <v>0.27973795103410426</v>
      </c>
      <c r="G2130" s="77">
        <f t="shared" si="67"/>
        <v>113256.80866651822</v>
      </c>
    </row>
    <row r="2131" spans="1:7" x14ac:dyDescent="0.2">
      <c r="A2131" s="79">
        <v>43215</v>
      </c>
      <c r="B2131" s="77">
        <v>88500</v>
      </c>
      <c r="C2131" s="77">
        <v>88750</v>
      </c>
      <c r="E2131">
        <f t="shared" si="66"/>
        <v>2018</v>
      </c>
      <c r="F2131" s="57">
        <f>_xlfn.XLOOKUP(E2131,'Historical Metal Prices'!$L$4:$Z$4,'Historical Metal Prices'!$L$10:$Z$10)</f>
        <v>0.27973795103410426</v>
      </c>
      <c r="G2131" s="77">
        <f t="shared" si="67"/>
        <v>113256.80866651822</v>
      </c>
    </row>
    <row r="2132" spans="1:7" x14ac:dyDescent="0.2">
      <c r="A2132" s="79">
        <v>43214</v>
      </c>
      <c r="B2132" s="77">
        <v>91250</v>
      </c>
      <c r="C2132" s="77">
        <v>91750</v>
      </c>
      <c r="E2132">
        <f t="shared" si="66"/>
        <v>2018</v>
      </c>
      <c r="F2132" s="57">
        <f>_xlfn.XLOOKUP(E2132,'Historical Metal Prices'!$L$4:$Z$4,'Historical Metal Prices'!$L$10:$Z$10)</f>
        <v>0.27973795103410426</v>
      </c>
      <c r="G2132" s="77">
        <f t="shared" si="67"/>
        <v>116776.08803186202</v>
      </c>
    </row>
    <row r="2133" spans="1:7" x14ac:dyDescent="0.2">
      <c r="A2133" s="79">
        <v>43213</v>
      </c>
      <c r="B2133" s="77">
        <v>91250</v>
      </c>
      <c r="C2133" s="77">
        <v>91750</v>
      </c>
      <c r="E2133">
        <f t="shared" si="66"/>
        <v>2018</v>
      </c>
      <c r="F2133" s="57">
        <f>_xlfn.XLOOKUP(E2133,'Historical Metal Prices'!$L$4:$Z$4,'Historical Metal Prices'!$L$10:$Z$10)</f>
        <v>0.27973795103410426</v>
      </c>
      <c r="G2133" s="77">
        <f t="shared" si="67"/>
        <v>116776.08803186202</v>
      </c>
    </row>
    <row r="2134" spans="1:7" x14ac:dyDescent="0.2">
      <c r="A2134" s="79">
        <v>43210</v>
      </c>
      <c r="B2134" s="77">
        <v>91250</v>
      </c>
      <c r="C2134" s="77">
        <v>91500</v>
      </c>
      <c r="E2134">
        <f t="shared" si="66"/>
        <v>2018</v>
      </c>
      <c r="F2134" s="57">
        <f>_xlfn.XLOOKUP(E2134,'Historical Metal Prices'!$L$4:$Z$4,'Historical Metal Prices'!$L$10:$Z$10)</f>
        <v>0.27973795103410426</v>
      </c>
      <c r="G2134" s="77">
        <f t="shared" si="67"/>
        <v>116776.08803186202</v>
      </c>
    </row>
    <row r="2135" spans="1:7" x14ac:dyDescent="0.2">
      <c r="A2135" s="79">
        <v>43209</v>
      </c>
      <c r="B2135" s="77">
        <v>91250</v>
      </c>
      <c r="C2135" s="77">
        <v>91500</v>
      </c>
      <c r="E2135">
        <f t="shared" si="66"/>
        <v>2018</v>
      </c>
      <c r="F2135" s="57">
        <f>_xlfn.XLOOKUP(E2135,'Historical Metal Prices'!$L$4:$Z$4,'Historical Metal Prices'!$L$10:$Z$10)</f>
        <v>0.27973795103410426</v>
      </c>
      <c r="G2135" s="77">
        <f t="shared" si="67"/>
        <v>116776.08803186202</v>
      </c>
    </row>
    <row r="2136" spans="1:7" x14ac:dyDescent="0.2">
      <c r="A2136" s="79">
        <v>43208</v>
      </c>
      <c r="B2136" s="77">
        <v>91250</v>
      </c>
      <c r="C2136" s="77">
        <v>91500</v>
      </c>
      <c r="E2136">
        <f t="shared" si="66"/>
        <v>2018</v>
      </c>
      <c r="F2136" s="57">
        <f>_xlfn.XLOOKUP(E2136,'Historical Metal Prices'!$L$4:$Z$4,'Historical Metal Prices'!$L$10:$Z$10)</f>
        <v>0.27973795103410426</v>
      </c>
      <c r="G2136" s="77">
        <f t="shared" si="67"/>
        <v>116776.08803186202</v>
      </c>
    </row>
    <row r="2137" spans="1:7" x14ac:dyDescent="0.2">
      <c r="A2137" s="79">
        <v>43207</v>
      </c>
      <c r="B2137" s="77">
        <v>92000</v>
      </c>
      <c r="C2137" s="77">
        <v>91500</v>
      </c>
      <c r="E2137">
        <f t="shared" si="66"/>
        <v>2018</v>
      </c>
      <c r="F2137" s="57">
        <f>_xlfn.XLOOKUP(E2137,'Historical Metal Prices'!$L$4:$Z$4,'Historical Metal Prices'!$L$10:$Z$10)</f>
        <v>0.27973795103410426</v>
      </c>
      <c r="G2137" s="77">
        <f t="shared" si="67"/>
        <v>117735.89149513759</v>
      </c>
    </row>
    <row r="2138" spans="1:7" x14ac:dyDescent="0.2">
      <c r="A2138" s="79">
        <v>43206</v>
      </c>
      <c r="B2138" s="77">
        <v>91250</v>
      </c>
      <c r="C2138" s="77">
        <v>91500</v>
      </c>
      <c r="E2138">
        <f t="shared" si="66"/>
        <v>2018</v>
      </c>
      <c r="F2138" s="57">
        <f>_xlfn.XLOOKUP(E2138,'Historical Metal Prices'!$L$4:$Z$4,'Historical Metal Prices'!$L$10:$Z$10)</f>
        <v>0.27973795103410426</v>
      </c>
      <c r="G2138" s="77">
        <f t="shared" si="67"/>
        <v>116776.08803186202</v>
      </c>
    </row>
    <row r="2139" spans="1:7" x14ac:dyDescent="0.2">
      <c r="A2139" s="79">
        <v>43203</v>
      </c>
      <c r="B2139" s="77">
        <v>92000</v>
      </c>
      <c r="C2139" s="77">
        <v>92250</v>
      </c>
      <c r="E2139">
        <f t="shared" si="66"/>
        <v>2018</v>
      </c>
      <c r="F2139" s="57">
        <f>_xlfn.XLOOKUP(E2139,'Historical Metal Prices'!$L$4:$Z$4,'Historical Metal Prices'!$L$10:$Z$10)</f>
        <v>0.27973795103410426</v>
      </c>
      <c r="G2139" s="77">
        <f t="shared" si="67"/>
        <v>117735.89149513759</v>
      </c>
    </row>
    <row r="2140" spans="1:7" x14ac:dyDescent="0.2">
      <c r="A2140" s="79">
        <v>43202</v>
      </c>
      <c r="B2140" s="77">
        <v>92000</v>
      </c>
      <c r="C2140" s="77">
        <v>91500</v>
      </c>
      <c r="E2140">
        <f t="shared" si="66"/>
        <v>2018</v>
      </c>
      <c r="F2140" s="57">
        <f>_xlfn.XLOOKUP(E2140,'Historical Metal Prices'!$L$4:$Z$4,'Historical Metal Prices'!$L$10:$Z$10)</f>
        <v>0.27973795103410426</v>
      </c>
      <c r="G2140" s="77">
        <f t="shared" si="67"/>
        <v>117735.89149513759</v>
      </c>
    </row>
    <row r="2141" spans="1:7" x14ac:dyDescent="0.2">
      <c r="A2141" s="79">
        <v>43201</v>
      </c>
      <c r="B2141" s="77">
        <v>91250</v>
      </c>
      <c r="C2141" s="77">
        <v>91500</v>
      </c>
      <c r="E2141">
        <f t="shared" si="66"/>
        <v>2018</v>
      </c>
      <c r="F2141" s="57">
        <f>_xlfn.XLOOKUP(E2141,'Historical Metal Prices'!$L$4:$Z$4,'Historical Metal Prices'!$L$10:$Z$10)</f>
        <v>0.27973795103410426</v>
      </c>
      <c r="G2141" s="77">
        <f t="shared" si="67"/>
        <v>116776.08803186202</v>
      </c>
    </row>
    <row r="2142" spans="1:7" x14ac:dyDescent="0.2">
      <c r="A2142" s="79">
        <v>43200</v>
      </c>
      <c r="B2142" s="77">
        <v>91250</v>
      </c>
      <c r="C2142" s="77">
        <v>91500</v>
      </c>
      <c r="E2142">
        <f t="shared" si="66"/>
        <v>2018</v>
      </c>
      <c r="F2142" s="57">
        <f>_xlfn.XLOOKUP(E2142,'Historical Metal Prices'!$L$4:$Z$4,'Historical Metal Prices'!$L$10:$Z$10)</f>
        <v>0.27973795103410426</v>
      </c>
      <c r="G2142" s="77">
        <f t="shared" si="67"/>
        <v>116776.08803186202</v>
      </c>
    </row>
    <row r="2143" spans="1:7" x14ac:dyDescent="0.2">
      <c r="A2143" s="79">
        <v>43199</v>
      </c>
      <c r="B2143" s="77">
        <v>91250</v>
      </c>
      <c r="C2143" s="77">
        <v>91500</v>
      </c>
      <c r="E2143">
        <f t="shared" si="66"/>
        <v>2018</v>
      </c>
      <c r="F2143" s="57">
        <f>_xlfn.XLOOKUP(E2143,'Historical Metal Prices'!$L$4:$Z$4,'Historical Metal Prices'!$L$10:$Z$10)</f>
        <v>0.27973795103410426</v>
      </c>
      <c r="G2143" s="77">
        <f t="shared" si="67"/>
        <v>116776.08803186202</v>
      </c>
    </row>
    <row r="2144" spans="1:7" x14ac:dyDescent="0.2">
      <c r="A2144" s="79">
        <v>43196</v>
      </c>
      <c r="B2144" s="77">
        <v>91250</v>
      </c>
      <c r="C2144" s="77">
        <v>91750</v>
      </c>
      <c r="E2144">
        <f t="shared" si="66"/>
        <v>2018</v>
      </c>
      <c r="F2144" s="57">
        <f>_xlfn.XLOOKUP(E2144,'Historical Metal Prices'!$L$4:$Z$4,'Historical Metal Prices'!$L$10:$Z$10)</f>
        <v>0.27973795103410426</v>
      </c>
      <c r="G2144" s="77">
        <f t="shared" si="67"/>
        <v>116776.08803186202</v>
      </c>
    </row>
    <row r="2145" spans="1:7" x14ac:dyDescent="0.2">
      <c r="A2145" s="79">
        <v>43195</v>
      </c>
      <c r="B2145" s="77">
        <v>91050</v>
      </c>
      <c r="C2145" s="77">
        <v>91500</v>
      </c>
      <c r="E2145">
        <f t="shared" si="66"/>
        <v>2018</v>
      </c>
      <c r="F2145" s="57">
        <f>_xlfn.XLOOKUP(E2145,'Historical Metal Prices'!$L$4:$Z$4,'Historical Metal Prices'!$L$10:$Z$10)</f>
        <v>0.27973795103410426</v>
      </c>
      <c r="G2145" s="77">
        <f t="shared" si="67"/>
        <v>116520.1404416552</v>
      </c>
    </row>
    <row r="2146" spans="1:7" x14ac:dyDescent="0.2">
      <c r="A2146" s="79">
        <v>43194</v>
      </c>
      <c r="B2146" s="77">
        <v>89050</v>
      </c>
      <c r="C2146" s="77">
        <v>88750</v>
      </c>
      <c r="E2146">
        <f t="shared" si="66"/>
        <v>2018</v>
      </c>
      <c r="F2146" s="57">
        <f>_xlfn.XLOOKUP(E2146,'Historical Metal Prices'!$L$4:$Z$4,'Historical Metal Prices'!$L$10:$Z$10)</f>
        <v>0.27973795103410426</v>
      </c>
      <c r="G2146" s="77">
        <f t="shared" si="67"/>
        <v>113960.66453958699</v>
      </c>
    </row>
    <row r="2147" spans="1:7" x14ac:dyDescent="0.2">
      <c r="A2147" s="79">
        <v>43193</v>
      </c>
      <c r="B2147" s="77">
        <v>93050</v>
      </c>
      <c r="C2147" s="77">
        <v>93500</v>
      </c>
      <c r="E2147">
        <f t="shared" si="66"/>
        <v>2018</v>
      </c>
      <c r="F2147" s="57">
        <f>_xlfn.XLOOKUP(E2147,'Historical Metal Prices'!$L$4:$Z$4,'Historical Metal Prices'!$L$10:$Z$10)</f>
        <v>0.27973795103410426</v>
      </c>
      <c r="G2147" s="77">
        <f t="shared" si="67"/>
        <v>119079.61634372341</v>
      </c>
    </row>
    <row r="2148" spans="1:7" ht="16" x14ac:dyDescent="0.2">
      <c r="A2148" s="79">
        <v>43192</v>
      </c>
      <c r="B2148" s="77">
        <v>93550</v>
      </c>
      <c r="C2148" s="78" t="s">
        <v>481</v>
      </c>
      <c r="E2148">
        <f t="shared" si="66"/>
        <v>2018</v>
      </c>
      <c r="F2148" s="57">
        <f>_xlfn.XLOOKUP(E2148,'Historical Metal Prices'!$L$4:$Z$4,'Historical Metal Prices'!$L$10:$Z$10)</f>
        <v>0.27973795103410426</v>
      </c>
      <c r="G2148" s="77">
        <f t="shared" si="67"/>
        <v>119719.48531924046</v>
      </c>
    </row>
    <row r="2149" spans="1:7" ht="16" x14ac:dyDescent="0.2">
      <c r="A2149" s="79">
        <v>43189</v>
      </c>
      <c r="B2149" s="77">
        <v>93550</v>
      </c>
      <c r="C2149" s="78" t="s">
        <v>481</v>
      </c>
      <c r="E2149">
        <f t="shared" si="66"/>
        <v>2018</v>
      </c>
      <c r="F2149" s="57">
        <f>_xlfn.XLOOKUP(E2149,'Historical Metal Prices'!$L$4:$Z$4,'Historical Metal Prices'!$L$10:$Z$10)</f>
        <v>0.27973795103410426</v>
      </c>
      <c r="G2149" s="77">
        <f t="shared" si="67"/>
        <v>119719.48531924046</v>
      </c>
    </row>
    <row r="2150" spans="1:7" x14ac:dyDescent="0.2">
      <c r="A2150" s="79">
        <v>43188</v>
      </c>
      <c r="B2150" s="77">
        <v>93550</v>
      </c>
      <c r="C2150" s="77">
        <v>94000</v>
      </c>
      <c r="E2150">
        <f t="shared" si="66"/>
        <v>2018</v>
      </c>
      <c r="F2150" s="57">
        <f>_xlfn.XLOOKUP(E2150,'Historical Metal Prices'!$L$4:$Z$4,'Historical Metal Prices'!$L$10:$Z$10)</f>
        <v>0.27973795103410426</v>
      </c>
      <c r="G2150" s="77">
        <f t="shared" si="67"/>
        <v>119719.48531924046</v>
      </c>
    </row>
    <row r="2151" spans="1:7" x14ac:dyDescent="0.2">
      <c r="A2151" s="79">
        <v>43187</v>
      </c>
      <c r="B2151" s="77">
        <v>93300</v>
      </c>
      <c r="C2151" s="77">
        <v>94000</v>
      </c>
      <c r="E2151">
        <f t="shared" si="66"/>
        <v>2018</v>
      </c>
      <c r="F2151" s="57">
        <f>_xlfn.XLOOKUP(E2151,'Historical Metal Prices'!$L$4:$Z$4,'Historical Metal Prices'!$L$10:$Z$10)</f>
        <v>0.27973795103410426</v>
      </c>
      <c r="G2151" s="77">
        <f t="shared" si="67"/>
        <v>119399.55083148193</v>
      </c>
    </row>
    <row r="2152" spans="1:7" x14ac:dyDescent="0.2">
      <c r="A2152" s="79">
        <v>43186</v>
      </c>
      <c r="B2152" s="77">
        <v>93300</v>
      </c>
      <c r="C2152" s="77">
        <v>94750</v>
      </c>
      <c r="E2152">
        <f t="shared" si="66"/>
        <v>2018</v>
      </c>
      <c r="F2152" s="57">
        <f>_xlfn.XLOOKUP(E2152,'Historical Metal Prices'!$L$4:$Z$4,'Historical Metal Prices'!$L$10:$Z$10)</f>
        <v>0.27973795103410426</v>
      </c>
      <c r="G2152" s="77">
        <f t="shared" si="67"/>
        <v>119399.55083148193</v>
      </c>
    </row>
    <row r="2153" spans="1:7" x14ac:dyDescent="0.2">
      <c r="A2153" s="79">
        <v>43185</v>
      </c>
      <c r="B2153" s="77">
        <v>94050</v>
      </c>
      <c r="C2153" s="77">
        <v>94750</v>
      </c>
      <c r="E2153">
        <f t="shared" si="66"/>
        <v>2018</v>
      </c>
      <c r="F2153" s="57">
        <f>_xlfn.XLOOKUP(E2153,'Historical Metal Prices'!$L$4:$Z$4,'Historical Metal Prices'!$L$10:$Z$10)</f>
        <v>0.27973795103410426</v>
      </c>
      <c r="G2153" s="77">
        <f t="shared" si="67"/>
        <v>120359.3542947575</v>
      </c>
    </row>
    <row r="2154" spans="1:7" x14ac:dyDescent="0.2">
      <c r="A2154" s="79">
        <v>43182</v>
      </c>
      <c r="B2154" s="77">
        <v>94050</v>
      </c>
      <c r="C2154" s="77">
        <v>94750</v>
      </c>
      <c r="E2154">
        <f t="shared" si="66"/>
        <v>2018</v>
      </c>
      <c r="F2154" s="57">
        <f>_xlfn.XLOOKUP(E2154,'Historical Metal Prices'!$L$4:$Z$4,'Historical Metal Prices'!$L$10:$Z$10)</f>
        <v>0.27973795103410426</v>
      </c>
      <c r="G2154" s="77">
        <f t="shared" si="67"/>
        <v>120359.3542947575</v>
      </c>
    </row>
    <row r="2155" spans="1:7" x14ac:dyDescent="0.2">
      <c r="A2155" s="79">
        <v>43181</v>
      </c>
      <c r="B2155" s="77">
        <v>94300</v>
      </c>
      <c r="C2155" s="77">
        <v>95000</v>
      </c>
      <c r="E2155">
        <f t="shared" si="66"/>
        <v>2018</v>
      </c>
      <c r="F2155" s="57">
        <f>_xlfn.XLOOKUP(E2155,'Historical Metal Prices'!$L$4:$Z$4,'Historical Metal Prices'!$L$10:$Z$10)</f>
        <v>0.27973795103410426</v>
      </c>
      <c r="G2155" s="77">
        <f t="shared" si="67"/>
        <v>120679.28878251603</v>
      </c>
    </row>
    <row r="2156" spans="1:7" x14ac:dyDescent="0.2">
      <c r="A2156" s="79">
        <v>43180</v>
      </c>
      <c r="B2156" s="77">
        <v>94800</v>
      </c>
      <c r="C2156" s="77">
        <v>95500</v>
      </c>
      <c r="E2156">
        <f t="shared" si="66"/>
        <v>2018</v>
      </c>
      <c r="F2156" s="57">
        <f>_xlfn.XLOOKUP(E2156,'Historical Metal Prices'!$L$4:$Z$4,'Historical Metal Prices'!$L$10:$Z$10)</f>
        <v>0.27973795103410426</v>
      </c>
      <c r="G2156" s="77">
        <f t="shared" si="67"/>
        <v>121319.15775803308</v>
      </c>
    </row>
    <row r="2157" spans="1:7" x14ac:dyDescent="0.2">
      <c r="A2157" s="79">
        <v>43179</v>
      </c>
      <c r="B2157" s="77">
        <v>89608</v>
      </c>
      <c r="C2157" s="77">
        <v>90500</v>
      </c>
      <c r="E2157">
        <f t="shared" si="66"/>
        <v>2018</v>
      </c>
      <c r="F2157" s="57">
        <f>_xlfn.XLOOKUP(E2157,'Historical Metal Prices'!$L$4:$Z$4,'Historical Metal Prices'!$L$10:$Z$10)</f>
        <v>0.27973795103410426</v>
      </c>
      <c r="G2157" s="77">
        <f t="shared" si="67"/>
        <v>114674.75831626401</v>
      </c>
    </row>
    <row r="2158" spans="1:7" x14ac:dyDescent="0.2">
      <c r="A2158" s="79">
        <v>43178</v>
      </c>
      <c r="B2158" s="77">
        <v>88605</v>
      </c>
      <c r="C2158" s="77">
        <v>89500</v>
      </c>
      <c r="E2158">
        <f t="shared" si="66"/>
        <v>2018</v>
      </c>
      <c r="F2158" s="57">
        <f>_xlfn.XLOOKUP(E2158,'Historical Metal Prices'!$L$4:$Z$4,'Historical Metal Prices'!$L$10:$Z$10)</f>
        <v>0.27973795103410426</v>
      </c>
      <c r="G2158" s="77">
        <f t="shared" si="67"/>
        <v>113391.1811513768</v>
      </c>
    </row>
    <row r="2159" spans="1:7" x14ac:dyDescent="0.2">
      <c r="A2159" s="79">
        <v>43175</v>
      </c>
      <c r="B2159" s="77">
        <v>88375</v>
      </c>
      <c r="C2159" s="77">
        <v>89000</v>
      </c>
      <c r="E2159">
        <f t="shared" si="66"/>
        <v>2018</v>
      </c>
      <c r="F2159" s="57">
        <f>_xlfn.XLOOKUP(E2159,'Historical Metal Prices'!$L$4:$Z$4,'Historical Metal Prices'!$L$10:$Z$10)</f>
        <v>0.27973795103410426</v>
      </c>
      <c r="G2159" s="77">
        <f t="shared" si="67"/>
        <v>113096.84142263896</v>
      </c>
    </row>
    <row r="2160" spans="1:7" x14ac:dyDescent="0.2">
      <c r="A2160" s="79">
        <v>43174</v>
      </c>
      <c r="B2160" s="77">
        <v>87125</v>
      </c>
      <c r="C2160" s="77">
        <v>87750</v>
      </c>
      <c r="E2160">
        <f t="shared" si="66"/>
        <v>2018</v>
      </c>
      <c r="F2160" s="57">
        <f>_xlfn.XLOOKUP(E2160,'Historical Metal Prices'!$L$4:$Z$4,'Historical Metal Prices'!$L$10:$Z$10)</f>
        <v>0.27973795103410426</v>
      </c>
      <c r="G2160" s="77">
        <f t="shared" si="67"/>
        <v>111497.16898384634</v>
      </c>
    </row>
    <row r="2161" spans="1:7" x14ac:dyDescent="0.2">
      <c r="A2161" s="79">
        <v>43173</v>
      </c>
      <c r="B2161" s="77">
        <v>85500</v>
      </c>
      <c r="C2161" s="77">
        <v>85500</v>
      </c>
      <c r="E2161">
        <f t="shared" si="66"/>
        <v>2018</v>
      </c>
      <c r="F2161" s="57">
        <f>_xlfn.XLOOKUP(E2161,'Historical Metal Prices'!$L$4:$Z$4,'Historical Metal Prices'!$L$10:$Z$10)</f>
        <v>0.27973795103410426</v>
      </c>
      <c r="G2161" s="77">
        <f t="shared" si="67"/>
        <v>109417.59481341591</v>
      </c>
    </row>
    <row r="2162" spans="1:7" x14ac:dyDescent="0.2">
      <c r="A2162" s="79">
        <v>43172</v>
      </c>
      <c r="B2162" s="77">
        <v>84500</v>
      </c>
      <c r="C2162" s="77">
        <v>85000</v>
      </c>
      <c r="E2162">
        <f t="shared" si="66"/>
        <v>2018</v>
      </c>
      <c r="F2162" s="57">
        <f>_xlfn.XLOOKUP(E2162,'Historical Metal Prices'!$L$4:$Z$4,'Historical Metal Prices'!$L$10:$Z$10)</f>
        <v>0.27973795103410426</v>
      </c>
      <c r="G2162" s="77">
        <f t="shared" si="67"/>
        <v>108137.85686238181</v>
      </c>
    </row>
    <row r="2163" spans="1:7" x14ac:dyDescent="0.2">
      <c r="A2163" s="79">
        <v>43171</v>
      </c>
      <c r="B2163" s="77">
        <v>84020</v>
      </c>
      <c r="C2163" s="77">
        <v>84500</v>
      </c>
      <c r="E2163">
        <f t="shared" si="66"/>
        <v>2018</v>
      </c>
      <c r="F2163" s="57">
        <f>_xlfn.XLOOKUP(E2163,'Historical Metal Prices'!$L$4:$Z$4,'Historical Metal Prices'!$L$10:$Z$10)</f>
        <v>0.27973795103410426</v>
      </c>
      <c r="G2163" s="77">
        <f t="shared" si="67"/>
        <v>107523.58264588544</v>
      </c>
    </row>
    <row r="2164" spans="1:7" x14ac:dyDescent="0.2">
      <c r="A2164" s="79">
        <v>43168</v>
      </c>
      <c r="B2164" s="77">
        <v>84020</v>
      </c>
      <c r="C2164" s="77">
        <v>84500</v>
      </c>
      <c r="E2164">
        <f t="shared" si="66"/>
        <v>2018</v>
      </c>
      <c r="F2164" s="57">
        <f>_xlfn.XLOOKUP(E2164,'Historical Metal Prices'!$L$4:$Z$4,'Historical Metal Prices'!$L$10:$Z$10)</f>
        <v>0.27973795103410426</v>
      </c>
      <c r="G2164" s="77">
        <f t="shared" si="67"/>
        <v>107523.58264588544</v>
      </c>
    </row>
    <row r="2165" spans="1:7" x14ac:dyDescent="0.2">
      <c r="A2165" s="79">
        <v>43167</v>
      </c>
      <c r="B2165" s="77">
        <v>84020</v>
      </c>
      <c r="C2165" s="77">
        <v>84500</v>
      </c>
      <c r="E2165">
        <f t="shared" si="66"/>
        <v>2018</v>
      </c>
      <c r="F2165" s="57">
        <f>_xlfn.XLOOKUP(E2165,'Historical Metal Prices'!$L$4:$Z$4,'Historical Metal Prices'!$L$10:$Z$10)</f>
        <v>0.27973795103410426</v>
      </c>
      <c r="G2165" s="77">
        <f t="shared" si="67"/>
        <v>107523.58264588544</v>
      </c>
    </row>
    <row r="2166" spans="1:7" x14ac:dyDescent="0.2">
      <c r="A2166" s="79">
        <v>43166</v>
      </c>
      <c r="B2166" s="77">
        <v>83020</v>
      </c>
      <c r="C2166" s="77">
        <v>83500</v>
      </c>
      <c r="E2166">
        <f t="shared" si="66"/>
        <v>2018</v>
      </c>
      <c r="F2166" s="57">
        <f>_xlfn.XLOOKUP(E2166,'Historical Metal Prices'!$L$4:$Z$4,'Historical Metal Prices'!$L$10:$Z$10)</f>
        <v>0.27973795103410426</v>
      </c>
      <c r="G2166" s="77">
        <f t="shared" si="67"/>
        <v>106243.84469485133</v>
      </c>
    </row>
    <row r="2167" spans="1:7" x14ac:dyDescent="0.2">
      <c r="A2167" s="79">
        <v>43165</v>
      </c>
      <c r="B2167" s="77">
        <v>83020</v>
      </c>
      <c r="C2167" s="77">
        <v>83500</v>
      </c>
      <c r="E2167">
        <f t="shared" si="66"/>
        <v>2018</v>
      </c>
      <c r="F2167" s="57">
        <f>_xlfn.XLOOKUP(E2167,'Historical Metal Prices'!$L$4:$Z$4,'Historical Metal Prices'!$L$10:$Z$10)</f>
        <v>0.27973795103410426</v>
      </c>
      <c r="G2167" s="77">
        <f t="shared" si="67"/>
        <v>106243.84469485133</v>
      </c>
    </row>
    <row r="2168" spans="1:7" x14ac:dyDescent="0.2">
      <c r="A2168" s="79">
        <v>43164</v>
      </c>
      <c r="B2168" s="77">
        <v>80500</v>
      </c>
      <c r="C2168" s="77">
        <v>80750</v>
      </c>
      <c r="E2168">
        <f t="shared" si="66"/>
        <v>2018</v>
      </c>
      <c r="F2168" s="57">
        <f>_xlfn.XLOOKUP(E2168,'Historical Metal Prices'!$L$4:$Z$4,'Historical Metal Prices'!$L$10:$Z$10)</f>
        <v>0.27973795103410426</v>
      </c>
      <c r="G2168" s="77">
        <f t="shared" si="67"/>
        <v>103018.90505824539</v>
      </c>
    </row>
    <row r="2169" spans="1:7" x14ac:dyDescent="0.2">
      <c r="A2169" s="79">
        <v>43161</v>
      </c>
      <c r="B2169" s="77">
        <v>79250</v>
      </c>
      <c r="C2169" s="77">
        <v>79500</v>
      </c>
      <c r="E2169">
        <f t="shared" si="66"/>
        <v>2018</v>
      </c>
      <c r="F2169" s="57">
        <f>_xlfn.XLOOKUP(E2169,'Historical Metal Prices'!$L$4:$Z$4,'Historical Metal Prices'!$L$10:$Z$10)</f>
        <v>0.27973795103410426</v>
      </c>
      <c r="G2169" s="77">
        <f t="shared" si="67"/>
        <v>101419.23261945276</v>
      </c>
    </row>
    <row r="2170" spans="1:7" x14ac:dyDescent="0.2">
      <c r="A2170" s="79">
        <v>43160</v>
      </c>
      <c r="B2170" s="77">
        <v>81000</v>
      </c>
      <c r="C2170" s="77">
        <v>81250</v>
      </c>
      <c r="E2170">
        <f t="shared" si="66"/>
        <v>2018</v>
      </c>
      <c r="F2170" s="57">
        <f>_xlfn.XLOOKUP(E2170,'Historical Metal Prices'!$L$4:$Z$4,'Historical Metal Prices'!$L$10:$Z$10)</f>
        <v>0.27973795103410426</v>
      </c>
      <c r="G2170" s="77">
        <f t="shared" si="67"/>
        <v>103658.77403376244</v>
      </c>
    </row>
    <row r="2171" spans="1:7" x14ac:dyDescent="0.2">
      <c r="A2171" s="79">
        <v>43159</v>
      </c>
      <c r="B2171" s="77">
        <v>81000</v>
      </c>
      <c r="C2171" s="77">
        <v>81250</v>
      </c>
      <c r="E2171">
        <f t="shared" si="66"/>
        <v>2018</v>
      </c>
      <c r="F2171" s="57">
        <f>_xlfn.XLOOKUP(E2171,'Historical Metal Prices'!$L$4:$Z$4,'Historical Metal Prices'!$L$10:$Z$10)</f>
        <v>0.27973795103410426</v>
      </c>
      <c r="G2171" s="77">
        <f t="shared" si="67"/>
        <v>103658.77403376244</v>
      </c>
    </row>
    <row r="2172" spans="1:7" x14ac:dyDescent="0.2">
      <c r="A2172" s="79">
        <v>43158</v>
      </c>
      <c r="B2172" s="77">
        <v>80900</v>
      </c>
      <c r="C2172" s="77">
        <v>82500</v>
      </c>
      <c r="E2172">
        <f t="shared" si="66"/>
        <v>2018</v>
      </c>
      <c r="F2172" s="57">
        <f>_xlfn.XLOOKUP(E2172,'Historical Metal Prices'!$L$4:$Z$4,'Historical Metal Prices'!$L$10:$Z$10)</f>
        <v>0.27973795103410426</v>
      </c>
      <c r="G2172" s="77">
        <f t="shared" si="67"/>
        <v>103530.80023865904</v>
      </c>
    </row>
    <row r="2173" spans="1:7" x14ac:dyDescent="0.2">
      <c r="A2173" s="79">
        <v>43157</v>
      </c>
      <c r="B2173" s="77">
        <v>81390</v>
      </c>
      <c r="C2173" s="77">
        <v>83000</v>
      </c>
      <c r="E2173">
        <f t="shared" si="66"/>
        <v>2018</v>
      </c>
      <c r="F2173" s="57">
        <f>_xlfn.XLOOKUP(E2173,'Historical Metal Prices'!$L$4:$Z$4,'Historical Metal Prices'!$L$10:$Z$10)</f>
        <v>0.27973795103410426</v>
      </c>
      <c r="G2173" s="77">
        <f t="shared" si="67"/>
        <v>104157.87183466574</v>
      </c>
    </row>
    <row r="2174" spans="1:7" x14ac:dyDescent="0.2">
      <c r="A2174" s="79">
        <v>43154</v>
      </c>
      <c r="B2174" s="77">
        <v>80725</v>
      </c>
      <c r="C2174" s="77">
        <v>83000</v>
      </c>
      <c r="E2174">
        <f t="shared" si="66"/>
        <v>2018</v>
      </c>
      <c r="F2174" s="57">
        <f>_xlfn.XLOOKUP(E2174,'Historical Metal Prices'!$L$4:$Z$4,'Historical Metal Prices'!$L$10:$Z$10)</f>
        <v>0.27973795103410426</v>
      </c>
      <c r="G2174" s="77">
        <f t="shared" si="67"/>
        <v>103306.84609722807</v>
      </c>
    </row>
    <row r="2175" spans="1:7" x14ac:dyDescent="0.2">
      <c r="A2175" s="79">
        <v>43153</v>
      </c>
      <c r="B2175" s="77">
        <v>80854</v>
      </c>
      <c r="C2175" s="77">
        <v>83500</v>
      </c>
      <c r="E2175">
        <f t="shared" si="66"/>
        <v>2018</v>
      </c>
      <c r="F2175" s="57">
        <f>_xlfn.XLOOKUP(E2175,'Historical Metal Prices'!$L$4:$Z$4,'Historical Metal Prices'!$L$10:$Z$10)</f>
        <v>0.27973795103410426</v>
      </c>
      <c r="G2175" s="77">
        <f t="shared" si="67"/>
        <v>103471.93229291147</v>
      </c>
    </row>
    <row r="2176" spans="1:7" x14ac:dyDescent="0.2">
      <c r="A2176" s="79">
        <v>43152</v>
      </c>
      <c r="B2176" s="77">
        <v>79503</v>
      </c>
      <c r="C2176" s="77">
        <v>81500</v>
      </c>
      <c r="E2176">
        <f t="shared" si="66"/>
        <v>2018</v>
      </c>
      <c r="F2176" s="57">
        <f>_xlfn.XLOOKUP(E2176,'Historical Metal Prices'!$L$4:$Z$4,'Historical Metal Prices'!$L$10:$Z$10)</f>
        <v>0.27973795103410426</v>
      </c>
      <c r="G2176" s="77">
        <f t="shared" si="67"/>
        <v>101743.00632106439</v>
      </c>
    </row>
    <row r="2177" spans="1:7" x14ac:dyDescent="0.2">
      <c r="A2177" s="79">
        <v>43151</v>
      </c>
      <c r="B2177" s="77">
        <v>79253</v>
      </c>
      <c r="C2177" s="77">
        <v>81500</v>
      </c>
      <c r="E2177">
        <f t="shared" si="66"/>
        <v>2018</v>
      </c>
      <c r="F2177" s="57">
        <f>_xlfn.XLOOKUP(E2177,'Historical Metal Prices'!$L$4:$Z$4,'Historical Metal Prices'!$L$10:$Z$10)</f>
        <v>0.27973795103410426</v>
      </c>
      <c r="G2177" s="77">
        <f t="shared" si="67"/>
        <v>101423.07183330586</v>
      </c>
    </row>
    <row r="2178" spans="1:7" x14ac:dyDescent="0.2">
      <c r="A2178" s="79">
        <v>43150</v>
      </c>
      <c r="B2178" s="77">
        <v>81000</v>
      </c>
      <c r="C2178" s="77">
        <v>80500</v>
      </c>
      <c r="E2178">
        <f t="shared" si="66"/>
        <v>2018</v>
      </c>
      <c r="F2178" s="57">
        <f>_xlfn.XLOOKUP(E2178,'Historical Metal Prices'!$L$4:$Z$4,'Historical Metal Prices'!$L$10:$Z$10)</f>
        <v>0.27973795103410426</v>
      </c>
      <c r="G2178" s="77">
        <f t="shared" si="67"/>
        <v>103658.77403376244</v>
      </c>
    </row>
    <row r="2179" spans="1:7" x14ac:dyDescent="0.2">
      <c r="A2179" s="79">
        <v>43147</v>
      </c>
      <c r="B2179" s="77">
        <v>81326.5</v>
      </c>
      <c r="C2179" s="77">
        <v>82000</v>
      </c>
      <c r="E2179">
        <f t="shared" si="66"/>
        <v>2018</v>
      </c>
      <c r="F2179" s="57">
        <f>_xlfn.XLOOKUP(E2179,'Historical Metal Prices'!$L$4:$Z$4,'Historical Metal Prices'!$L$10:$Z$10)</f>
        <v>0.27973795103410426</v>
      </c>
      <c r="G2179" s="77">
        <f t="shared" si="67"/>
        <v>104076.60847477509</v>
      </c>
    </row>
    <row r="2180" spans="1:7" x14ac:dyDescent="0.2">
      <c r="A2180" s="79">
        <v>43146</v>
      </c>
      <c r="B2180" s="77">
        <v>81511.5</v>
      </c>
      <c r="C2180" s="77">
        <v>82000</v>
      </c>
      <c r="E2180">
        <f t="shared" si="66"/>
        <v>2018</v>
      </c>
      <c r="F2180" s="57">
        <f>_xlfn.XLOOKUP(E2180,'Historical Metal Prices'!$L$4:$Z$4,'Historical Metal Prices'!$L$10:$Z$10)</f>
        <v>0.27973795103410426</v>
      </c>
      <c r="G2180" s="77">
        <f t="shared" si="67"/>
        <v>104313.35999571638</v>
      </c>
    </row>
    <row r="2181" spans="1:7" x14ac:dyDescent="0.2">
      <c r="A2181" s="79">
        <v>43145</v>
      </c>
      <c r="B2181" s="77">
        <v>81013</v>
      </c>
      <c r="C2181" s="77">
        <v>81500</v>
      </c>
      <c r="E2181">
        <f t="shared" si="66"/>
        <v>2018</v>
      </c>
      <c r="F2181" s="57">
        <f>_xlfn.XLOOKUP(E2181,'Historical Metal Prices'!$L$4:$Z$4,'Historical Metal Prices'!$L$10:$Z$10)</f>
        <v>0.27973795103410426</v>
      </c>
      <c r="G2181" s="77">
        <f t="shared" si="67"/>
        <v>103675.41062712589</v>
      </c>
    </row>
    <row r="2182" spans="1:7" x14ac:dyDescent="0.2">
      <c r="A2182" s="79">
        <v>43144</v>
      </c>
      <c r="B2182" s="77">
        <v>81264</v>
      </c>
      <c r="C2182" s="77">
        <v>81500</v>
      </c>
      <c r="E2182">
        <f t="shared" si="66"/>
        <v>2018</v>
      </c>
      <c r="F2182" s="57">
        <f>_xlfn.XLOOKUP(E2182,'Historical Metal Prices'!$L$4:$Z$4,'Historical Metal Prices'!$L$10:$Z$10)</f>
        <v>0.27973795103410426</v>
      </c>
      <c r="G2182" s="77">
        <f t="shared" si="67"/>
        <v>103996.62485283545</v>
      </c>
    </row>
    <row r="2183" spans="1:7" x14ac:dyDescent="0.2">
      <c r="A2183" s="79">
        <v>43143</v>
      </c>
      <c r="B2183" s="77">
        <v>81280.5</v>
      </c>
      <c r="C2183" s="77">
        <v>81500</v>
      </c>
      <c r="E2183">
        <f t="shared" si="66"/>
        <v>2018</v>
      </c>
      <c r="F2183" s="57">
        <f>_xlfn.XLOOKUP(E2183,'Historical Metal Prices'!$L$4:$Z$4,'Historical Metal Prices'!$L$10:$Z$10)</f>
        <v>0.27973795103410426</v>
      </c>
      <c r="G2183" s="77">
        <f t="shared" si="67"/>
        <v>104017.74052902751</v>
      </c>
    </row>
    <row r="2184" spans="1:7" x14ac:dyDescent="0.2">
      <c r="A2184" s="79">
        <v>43140</v>
      </c>
      <c r="B2184" s="77">
        <v>81292</v>
      </c>
      <c r="C2184" s="77">
        <v>81500</v>
      </c>
      <c r="E2184">
        <f t="shared" si="66"/>
        <v>2018</v>
      </c>
      <c r="F2184" s="57">
        <f>_xlfn.XLOOKUP(E2184,'Historical Metal Prices'!$L$4:$Z$4,'Historical Metal Prices'!$L$10:$Z$10)</f>
        <v>0.27973795103410426</v>
      </c>
      <c r="G2184" s="77">
        <f t="shared" si="67"/>
        <v>104032.4575154644</v>
      </c>
    </row>
    <row r="2185" spans="1:7" x14ac:dyDescent="0.2">
      <c r="A2185" s="79">
        <v>43139</v>
      </c>
      <c r="B2185" s="77">
        <v>81298</v>
      </c>
      <c r="C2185" s="77">
        <v>81500</v>
      </c>
      <c r="E2185">
        <f t="shared" si="66"/>
        <v>2018</v>
      </c>
      <c r="F2185" s="57">
        <f>_xlfn.XLOOKUP(E2185,'Historical Metal Prices'!$L$4:$Z$4,'Historical Metal Prices'!$L$10:$Z$10)</f>
        <v>0.27973795103410426</v>
      </c>
      <c r="G2185" s="77">
        <f t="shared" si="67"/>
        <v>104040.13594317061</v>
      </c>
    </row>
    <row r="2186" spans="1:7" x14ac:dyDescent="0.2">
      <c r="A2186" s="79">
        <v>43138</v>
      </c>
      <c r="B2186" s="77">
        <v>80799</v>
      </c>
      <c r="C2186" s="77">
        <v>81000</v>
      </c>
      <c r="E2186">
        <f t="shared" si="66"/>
        <v>2018</v>
      </c>
      <c r="F2186" s="57">
        <f>_xlfn.XLOOKUP(E2186,'Historical Metal Prices'!$L$4:$Z$4,'Historical Metal Prices'!$L$10:$Z$10)</f>
        <v>0.27973795103410426</v>
      </c>
      <c r="G2186" s="77">
        <f t="shared" si="67"/>
        <v>103401.54670560459</v>
      </c>
    </row>
    <row r="2187" spans="1:7" x14ac:dyDescent="0.2">
      <c r="A2187" s="79">
        <v>43137</v>
      </c>
      <c r="B2187" s="77">
        <v>80800</v>
      </c>
      <c r="C2187" s="77">
        <v>81000</v>
      </c>
      <c r="E2187">
        <f t="shared" ref="E2187:E2250" si="68">YEAR(A2187)</f>
        <v>2018</v>
      </c>
      <c r="F2187" s="57">
        <f>_xlfn.XLOOKUP(E2187,'Historical Metal Prices'!$L$4:$Z$4,'Historical Metal Prices'!$L$10:$Z$10)</f>
        <v>0.27973795103410426</v>
      </c>
      <c r="G2187" s="77">
        <f t="shared" ref="G2187:G2250" si="69">IFERROR(B2187*(1+F2187),G2188)</f>
        <v>103402.82644355562</v>
      </c>
    </row>
    <row r="2188" spans="1:7" x14ac:dyDescent="0.2">
      <c r="A2188" s="79">
        <v>43136</v>
      </c>
      <c r="B2188" s="77">
        <v>80379</v>
      </c>
      <c r="C2188" s="77">
        <v>81000</v>
      </c>
      <c r="E2188">
        <f t="shared" si="68"/>
        <v>2018</v>
      </c>
      <c r="F2188" s="57">
        <f>_xlfn.XLOOKUP(E2188,'Historical Metal Prices'!$L$4:$Z$4,'Historical Metal Prices'!$L$10:$Z$10)</f>
        <v>0.27973795103410426</v>
      </c>
      <c r="G2188" s="77">
        <f t="shared" si="69"/>
        <v>102864.05676617027</v>
      </c>
    </row>
    <row r="2189" spans="1:7" x14ac:dyDescent="0.2">
      <c r="A2189" s="79">
        <v>43133</v>
      </c>
      <c r="B2189" s="77">
        <v>80382</v>
      </c>
      <c r="C2189" s="77">
        <v>81000</v>
      </c>
      <c r="E2189">
        <f t="shared" si="68"/>
        <v>2018</v>
      </c>
      <c r="F2189" s="57">
        <f>_xlfn.XLOOKUP(E2189,'Historical Metal Prices'!$L$4:$Z$4,'Historical Metal Prices'!$L$10:$Z$10)</f>
        <v>0.27973795103410426</v>
      </c>
      <c r="G2189" s="77">
        <f t="shared" si="69"/>
        <v>102867.89598002337</v>
      </c>
    </row>
    <row r="2190" spans="1:7" x14ac:dyDescent="0.2">
      <c r="A2190" s="79">
        <v>43132</v>
      </c>
      <c r="B2190" s="77">
        <v>79881.5</v>
      </c>
      <c r="C2190" s="77">
        <v>80500</v>
      </c>
      <c r="E2190">
        <f t="shared" si="68"/>
        <v>2018</v>
      </c>
      <c r="F2190" s="57">
        <f>_xlfn.XLOOKUP(E2190,'Historical Metal Prices'!$L$4:$Z$4,'Historical Metal Prices'!$L$10:$Z$10)</f>
        <v>0.27973795103410426</v>
      </c>
      <c r="G2190" s="77">
        <f t="shared" si="69"/>
        <v>102227.38713553079</v>
      </c>
    </row>
    <row r="2191" spans="1:7" x14ac:dyDescent="0.2">
      <c r="A2191" s="79">
        <v>43131</v>
      </c>
      <c r="B2191" s="77">
        <v>79872</v>
      </c>
      <c r="C2191" s="77">
        <v>80500</v>
      </c>
      <c r="E2191">
        <f t="shared" si="68"/>
        <v>2018</v>
      </c>
      <c r="F2191" s="57">
        <f>_xlfn.XLOOKUP(E2191,'Historical Metal Prices'!$L$4:$Z$4,'Historical Metal Prices'!$L$10:$Z$10)</f>
        <v>0.27973795103410426</v>
      </c>
      <c r="G2191" s="77">
        <f t="shared" si="69"/>
        <v>102215.22962499598</v>
      </c>
    </row>
    <row r="2192" spans="1:7" x14ac:dyDescent="0.2">
      <c r="A2192" s="79">
        <v>43130</v>
      </c>
      <c r="B2192" s="77">
        <v>79867.5</v>
      </c>
      <c r="C2192" s="77">
        <v>80500</v>
      </c>
      <c r="E2192">
        <f t="shared" si="68"/>
        <v>2018</v>
      </c>
      <c r="F2192" s="57">
        <f>_xlfn.XLOOKUP(E2192,'Historical Metal Prices'!$L$4:$Z$4,'Historical Metal Prices'!$L$10:$Z$10)</f>
        <v>0.27973795103410426</v>
      </c>
      <c r="G2192" s="77">
        <f t="shared" si="69"/>
        <v>102209.47080421633</v>
      </c>
    </row>
    <row r="2193" spans="1:7" x14ac:dyDescent="0.2">
      <c r="A2193" s="79">
        <v>43129</v>
      </c>
      <c r="B2193" s="77">
        <v>79613</v>
      </c>
      <c r="C2193" s="77">
        <v>80250</v>
      </c>
      <c r="E2193">
        <f t="shared" si="68"/>
        <v>2018</v>
      </c>
      <c r="F2193" s="57">
        <f>_xlfn.XLOOKUP(E2193,'Historical Metal Prices'!$L$4:$Z$4,'Historical Metal Prices'!$L$10:$Z$10)</f>
        <v>0.27973795103410426</v>
      </c>
      <c r="G2193" s="77">
        <f t="shared" si="69"/>
        <v>101883.77749567814</v>
      </c>
    </row>
    <row r="2194" spans="1:7" x14ac:dyDescent="0.2">
      <c r="A2194" s="79">
        <v>43126</v>
      </c>
      <c r="B2194" s="77">
        <v>79623</v>
      </c>
      <c r="C2194" s="77">
        <v>80250</v>
      </c>
      <c r="E2194">
        <f t="shared" si="68"/>
        <v>2018</v>
      </c>
      <c r="F2194" s="57">
        <f>_xlfn.XLOOKUP(E2194,'Historical Metal Prices'!$L$4:$Z$4,'Historical Metal Prices'!$L$10:$Z$10)</f>
        <v>0.27973795103410426</v>
      </c>
      <c r="G2194" s="77">
        <f t="shared" si="69"/>
        <v>101896.57487518848</v>
      </c>
    </row>
    <row r="2195" spans="1:7" x14ac:dyDescent="0.2">
      <c r="A2195" s="79">
        <v>43125</v>
      </c>
      <c r="B2195" s="77">
        <v>79372.5</v>
      </c>
      <c r="C2195" s="77">
        <v>80000</v>
      </c>
      <c r="E2195">
        <f t="shared" si="68"/>
        <v>2018</v>
      </c>
      <c r="F2195" s="57">
        <f>_xlfn.XLOOKUP(E2195,'Historical Metal Prices'!$L$4:$Z$4,'Historical Metal Prices'!$L$10:$Z$10)</f>
        <v>0.27973795103410426</v>
      </c>
      <c r="G2195" s="77">
        <f t="shared" si="69"/>
        <v>101576.00051845444</v>
      </c>
    </row>
    <row r="2196" spans="1:7" x14ac:dyDescent="0.2">
      <c r="A2196" s="79">
        <v>43124</v>
      </c>
      <c r="B2196" s="77">
        <v>79363</v>
      </c>
      <c r="C2196" s="77">
        <v>80000</v>
      </c>
      <c r="E2196">
        <f t="shared" si="68"/>
        <v>2018</v>
      </c>
      <c r="F2196" s="57">
        <f>_xlfn.XLOOKUP(E2196,'Historical Metal Prices'!$L$4:$Z$4,'Historical Metal Prices'!$L$10:$Z$10)</f>
        <v>0.27973795103410426</v>
      </c>
      <c r="G2196" s="77">
        <f t="shared" si="69"/>
        <v>101563.84300791961</v>
      </c>
    </row>
    <row r="2197" spans="1:7" x14ac:dyDescent="0.2">
      <c r="A2197" s="79">
        <v>43123</v>
      </c>
      <c r="B2197" s="77">
        <v>79362</v>
      </c>
      <c r="C2197" s="77">
        <v>80000</v>
      </c>
      <c r="E2197">
        <f t="shared" si="68"/>
        <v>2018</v>
      </c>
      <c r="F2197" s="57">
        <f>_xlfn.XLOOKUP(E2197,'Historical Metal Prices'!$L$4:$Z$4,'Historical Metal Prices'!$L$10:$Z$10)</f>
        <v>0.27973795103410426</v>
      </c>
      <c r="G2197" s="77">
        <f t="shared" si="69"/>
        <v>101562.56326996858</v>
      </c>
    </row>
    <row r="2198" spans="1:7" x14ac:dyDescent="0.2">
      <c r="A2198" s="79">
        <v>43122</v>
      </c>
      <c r="B2198" s="77">
        <v>79358</v>
      </c>
      <c r="C2198" s="77">
        <v>80000</v>
      </c>
      <c r="E2198">
        <f t="shared" si="68"/>
        <v>2018</v>
      </c>
      <c r="F2198" s="57">
        <f>_xlfn.XLOOKUP(E2198,'Historical Metal Prices'!$L$4:$Z$4,'Historical Metal Prices'!$L$10:$Z$10)</f>
        <v>0.27973795103410426</v>
      </c>
      <c r="G2198" s="77">
        <f t="shared" si="69"/>
        <v>101557.44431816445</v>
      </c>
    </row>
    <row r="2199" spans="1:7" x14ac:dyDescent="0.2">
      <c r="A2199" s="79">
        <v>43119</v>
      </c>
      <c r="B2199" s="77">
        <v>79369.5</v>
      </c>
      <c r="C2199" s="77">
        <v>80500</v>
      </c>
      <c r="E2199">
        <f t="shared" si="68"/>
        <v>2018</v>
      </c>
      <c r="F2199" s="57">
        <f>_xlfn.XLOOKUP(E2199,'Historical Metal Prices'!$L$4:$Z$4,'Historical Metal Prices'!$L$10:$Z$10)</f>
        <v>0.27973795103410426</v>
      </c>
      <c r="G2199" s="77">
        <f t="shared" si="69"/>
        <v>101572.16130460134</v>
      </c>
    </row>
    <row r="2200" spans="1:7" x14ac:dyDescent="0.2">
      <c r="A2200" s="79">
        <v>43118</v>
      </c>
      <c r="B2200" s="77">
        <v>76869</v>
      </c>
      <c r="C2200" s="77">
        <v>77500</v>
      </c>
      <c r="E2200">
        <f t="shared" si="68"/>
        <v>2018</v>
      </c>
      <c r="F2200" s="57">
        <f>_xlfn.XLOOKUP(E2200,'Historical Metal Prices'!$L$4:$Z$4,'Historical Metal Prices'!$L$10:$Z$10)</f>
        <v>0.27973795103410426</v>
      </c>
      <c r="G2200" s="77">
        <f t="shared" si="69"/>
        <v>98372.176558040563</v>
      </c>
    </row>
    <row r="2201" spans="1:7" x14ac:dyDescent="0.2">
      <c r="A2201" s="79">
        <v>43117</v>
      </c>
      <c r="B2201" s="77">
        <v>76860</v>
      </c>
      <c r="C2201" s="77">
        <v>77500</v>
      </c>
      <c r="E2201">
        <f t="shared" si="68"/>
        <v>2018</v>
      </c>
      <c r="F2201" s="57">
        <f>_xlfn.XLOOKUP(E2201,'Historical Metal Prices'!$L$4:$Z$4,'Historical Metal Prices'!$L$10:$Z$10)</f>
        <v>0.27973795103410426</v>
      </c>
      <c r="G2201" s="77">
        <f t="shared" si="69"/>
        <v>98360.658916481247</v>
      </c>
    </row>
    <row r="2202" spans="1:7" x14ac:dyDescent="0.2">
      <c r="A2202" s="79">
        <v>43116</v>
      </c>
      <c r="B2202" s="77">
        <v>76860</v>
      </c>
      <c r="C2202" s="77">
        <v>77500</v>
      </c>
      <c r="E2202">
        <f t="shared" si="68"/>
        <v>2018</v>
      </c>
      <c r="F2202" s="57">
        <f>_xlfn.XLOOKUP(E2202,'Historical Metal Prices'!$L$4:$Z$4,'Historical Metal Prices'!$L$10:$Z$10)</f>
        <v>0.27973795103410426</v>
      </c>
      <c r="G2202" s="77">
        <f t="shared" si="69"/>
        <v>98360.658916481247</v>
      </c>
    </row>
    <row r="2203" spans="1:7" x14ac:dyDescent="0.2">
      <c r="A2203" s="79">
        <v>43115</v>
      </c>
      <c r="B2203" s="77">
        <v>77861</v>
      </c>
      <c r="C2203" s="77">
        <v>78500</v>
      </c>
      <c r="E2203">
        <f t="shared" si="68"/>
        <v>2018</v>
      </c>
      <c r="F2203" s="57">
        <f>_xlfn.XLOOKUP(E2203,'Historical Metal Prices'!$L$4:$Z$4,'Historical Metal Prices'!$L$10:$Z$10)</f>
        <v>0.27973795103410426</v>
      </c>
      <c r="G2203" s="77">
        <f t="shared" si="69"/>
        <v>99641.676605466389</v>
      </c>
    </row>
    <row r="2204" spans="1:7" x14ac:dyDescent="0.2">
      <c r="A2204" s="79">
        <v>43112</v>
      </c>
      <c r="B2204" s="77">
        <v>74947</v>
      </c>
      <c r="C2204" s="77">
        <v>75500</v>
      </c>
      <c r="E2204">
        <f t="shared" si="68"/>
        <v>2018</v>
      </c>
      <c r="F2204" s="57">
        <f>_xlfn.XLOOKUP(E2204,'Historical Metal Prices'!$L$4:$Z$4,'Historical Metal Prices'!$L$10:$Z$10)</f>
        <v>0.27973795103410426</v>
      </c>
      <c r="G2204" s="77">
        <f t="shared" si="69"/>
        <v>95912.520216153018</v>
      </c>
    </row>
    <row r="2205" spans="1:7" x14ac:dyDescent="0.2">
      <c r="A2205" s="79">
        <v>43111</v>
      </c>
      <c r="B2205" s="77">
        <v>75092</v>
      </c>
      <c r="C2205" s="77">
        <v>75500</v>
      </c>
      <c r="E2205">
        <f t="shared" si="68"/>
        <v>2018</v>
      </c>
      <c r="F2205" s="57">
        <f>_xlfn.XLOOKUP(E2205,'Historical Metal Prices'!$L$4:$Z$4,'Historical Metal Prices'!$L$10:$Z$10)</f>
        <v>0.27973795103410426</v>
      </c>
      <c r="G2205" s="77">
        <f t="shared" si="69"/>
        <v>96098.082219052958</v>
      </c>
    </row>
    <row r="2206" spans="1:7" x14ac:dyDescent="0.2">
      <c r="A2206" s="79">
        <v>43110</v>
      </c>
      <c r="B2206" s="77">
        <v>75098</v>
      </c>
      <c r="C2206" s="77">
        <v>75500</v>
      </c>
      <c r="E2206">
        <f t="shared" si="68"/>
        <v>2018</v>
      </c>
      <c r="F2206" s="57">
        <f>_xlfn.XLOOKUP(E2206,'Historical Metal Prices'!$L$4:$Z$4,'Historical Metal Prices'!$L$10:$Z$10)</f>
        <v>0.27973795103410426</v>
      </c>
      <c r="G2206" s="77">
        <f t="shared" si="69"/>
        <v>96105.760646759169</v>
      </c>
    </row>
    <row r="2207" spans="1:7" x14ac:dyDescent="0.2">
      <c r="A2207" s="79">
        <v>43109</v>
      </c>
      <c r="B2207" s="77">
        <v>75160</v>
      </c>
      <c r="C2207" s="77">
        <v>75500</v>
      </c>
      <c r="E2207">
        <f t="shared" si="68"/>
        <v>2018</v>
      </c>
      <c r="F2207" s="57">
        <f>_xlfn.XLOOKUP(E2207,'Historical Metal Prices'!$L$4:$Z$4,'Historical Metal Prices'!$L$10:$Z$10)</f>
        <v>0.27973795103410426</v>
      </c>
      <c r="G2207" s="77">
        <f t="shared" si="69"/>
        <v>96185.104399723277</v>
      </c>
    </row>
    <row r="2208" spans="1:7" x14ac:dyDescent="0.2">
      <c r="A2208" s="79">
        <v>43108</v>
      </c>
      <c r="B2208" s="77">
        <v>75160</v>
      </c>
      <c r="C2208" s="77">
        <v>75500</v>
      </c>
      <c r="E2208">
        <f t="shared" si="68"/>
        <v>2018</v>
      </c>
      <c r="F2208" s="57">
        <f>_xlfn.XLOOKUP(E2208,'Historical Metal Prices'!$L$4:$Z$4,'Historical Metal Prices'!$L$10:$Z$10)</f>
        <v>0.27973795103410426</v>
      </c>
      <c r="G2208" s="77">
        <f t="shared" si="69"/>
        <v>96185.104399723277</v>
      </c>
    </row>
    <row r="2209" spans="1:7" x14ac:dyDescent="0.2">
      <c r="A2209" s="79">
        <v>43105</v>
      </c>
      <c r="B2209" s="77">
        <v>75170</v>
      </c>
      <c r="C2209" s="77">
        <v>75500</v>
      </c>
      <c r="E2209">
        <f t="shared" si="68"/>
        <v>2018</v>
      </c>
      <c r="F2209" s="57">
        <f>_xlfn.XLOOKUP(E2209,'Historical Metal Prices'!$L$4:$Z$4,'Historical Metal Prices'!$L$10:$Z$10)</f>
        <v>0.27973795103410426</v>
      </c>
      <c r="G2209" s="77">
        <f t="shared" si="69"/>
        <v>96197.901779233624</v>
      </c>
    </row>
    <row r="2210" spans="1:7" x14ac:dyDescent="0.2">
      <c r="A2210" s="79">
        <v>43104</v>
      </c>
      <c r="B2210" s="77">
        <v>75170</v>
      </c>
      <c r="C2210" s="77">
        <v>75500</v>
      </c>
      <c r="E2210">
        <f t="shared" si="68"/>
        <v>2018</v>
      </c>
      <c r="F2210" s="57">
        <f>_xlfn.XLOOKUP(E2210,'Historical Metal Prices'!$L$4:$Z$4,'Historical Metal Prices'!$L$10:$Z$10)</f>
        <v>0.27973795103410426</v>
      </c>
      <c r="G2210" s="77">
        <f t="shared" si="69"/>
        <v>96197.901779233624</v>
      </c>
    </row>
    <row r="2211" spans="1:7" x14ac:dyDescent="0.2">
      <c r="A2211" s="79">
        <v>43103</v>
      </c>
      <c r="B2211" s="77">
        <v>75205</v>
      </c>
      <c r="C2211" s="77">
        <v>75500</v>
      </c>
      <c r="E2211">
        <f t="shared" si="68"/>
        <v>2018</v>
      </c>
      <c r="F2211" s="57">
        <f>_xlfn.XLOOKUP(E2211,'Historical Metal Prices'!$L$4:$Z$4,'Historical Metal Prices'!$L$10:$Z$10)</f>
        <v>0.27973795103410426</v>
      </c>
      <c r="G2211" s="77">
        <f t="shared" si="69"/>
        <v>96242.692607519813</v>
      </c>
    </row>
    <row r="2212" spans="1:7" x14ac:dyDescent="0.2">
      <c r="A2212" s="79">
        <v>43102</v>
      </c>
      <c r="B2212" s="77">
        <v>75205</v>
      </c>
      <c r="C2212" s="77">
        <v>75500</v>
      </c>
      <c r="E2212">
        <f t="shared" si="68"/>
        <v>2018</v>
      </c>
      <c r="F2212" s="57">
        <f>_xlfn.XLOOKUP(E2212,'Historical Metal Prices'!$L$4:$Z$4,'Historical Metal Prices'!$L$10:$Z$10)</f>
        <v>0.27973795103410426</v>
      </c>
      <c r="G2212" s="77">
        <f t="shared" si="69"/>
        <v>96242.692607519813</v>
      </c>
    </row>
    <row r="2213" spans="1:7" ht="16" x14ac:dyDescent="0.2">
      <c r="A2213" s="79">
        <v>43101</v>
      </c>
      <c r="B2213" s="77">
        <v>75205</v>
      </c>
      <c r="C2213" s="78" t="s">
        <v>481</v>
      </c>
      <c r="E2213">
        <f t="shared" si="68"/>
        <v>2018</v>
      </c>
      <c r="F2213" s="57">
        <f>_xlfn.XLOOKUP(E2213,'Historical Metal Prices'!$L$4:$Z$4,'Historical Metal Prices'!$L$10:$Z$10)</f>
        <v>0.27973795103410426</v>
      </c>
      <c r="G2213" s="77">
        <f t="shared" si="69"/>
        <v>96242.692607519813</v>
      </c>
    </row>
    <row r="2214" spans="1:7" x14ac:dyDescent="0.2">
      <c r="A2214" s="79">
        <v>43098</v>
      </c>
      <c r="B2214" s="77">
        <v>75205</v>
      </c>
      <c r="C2214" s="77">
        <v>75500</v>
      </c>
      <c r="E2214">
        <f t="shared" si="68"/>
        <v>2017</v>
      </c>
      <c r="F2214" s="57">
        <f>_xlfn.XLOOKUP(E2214,'Historical Metal Prices'!$L$4:$Z$4,'Historical Metal Prices'!$L$10:$Z$10)</f>
        <v>0.30699777714971033</v>
      </c>
      <c r="G2214" s="77">
        <f t="shared" si="69"/>
        <v>98292.767830543962</v>
      </c>
    </row>
    <row r="2215" spans="1:7" x14ac:dyDescent="0.2">
      <c r="A2215" s="79">
        <v>43097</v>
      </c>
      <c r="B2215" s="77">
        <v>75205</v>
      </c>
      <c r="C2215" s="77">
        <v>75500</v>
      </c>
      <c r="E2215">
        <f t="shared" si="68"/>
        <v>2017</v>
      </c>
      <c r="F2215" s="57">
        <f>_xlfn.XLOOKUP(E2215,'Historical Metal Prices'!$L$4:$Z$4,'Historical Metal Prices'!$L$10:$Z$10)</f>
        <v>0.30699777714971033</v>
      </c>
      <c r="G2215" s="77">
        <f t="shared" si="69"/>
        <v>98292.767830543962</v>
      </c>
    </row>
    <row r="2216" spans="1:7" x14ac:dyDescent="0.2">
      <c r="A2216" s="79">
        <v>43096</v>
      </c>
      <c r="B2216" s="77">
        <v>75205</v>
      </c>
      <c r="C2216" s="77">
        <v>75500</v>
      </c>
      <c r="E2216">
        <f t="shared" si="68"/>
        <v>2017</v>
      </c>
      <c r="F2216" s="57">
        <f>_xlfn.XLOOKUP(E2216,'Historical Metal Prices'!$L$4:$Z$4,'Historical Metal Prices'!$L$10:$Z$10)</f>
        <v>0.30699777714971033</v>
      </c>
      <c r="G2216" s="77">
        <f t="shared" si="69"/>
        <v>98292.767830543962</v>
      </c>
    </row>
    <row r="2217" spans="1:7" ht="16" x14ac:dyDescent="0.2">
      <c r="A2217" s="79">
        <v>43095</v>
      </c>
      <c r="B2217" s="77">
        <v>75205</v>
      </c>
      <c r="C2217" s="78" t="s">
        <v>481</v>
      </c>
      <c r="E2217">
        <f t="shared" si="68"/>
        <v>2017</v>
      </c>
      <c r="F2217" s="57">
        <f>_xlfn.XLOOKUP(E2217,'Historical Metal Prices'!$L$4:$Z$4,'Historical Metal Prices'!$L$10:$Z$10)</f>
        <v>0.30699777714971033</v>
      </c>
      <c r="G2217" s="77">
        <f t="shared" si="69"/>
        <v>98292.767830543962</v>
      </c>
    </row>
    <row r="2218" spans="1:7" ht="16" x14ac:dyDescent="0.2">
      <c r="A2218" s="79">
        <v>43094</v>
      </c>
      <c r="B2218" s="77">
        <v>75205</v>
      </c>
      <c r="C2218" s="78" t="s">
        <v>481</v>
      </c>
      <c r="E2218">
        <f t="shared" si="68"/>
        <v>2017</v>
      </c>
      <c r="F2218" s="57">
        <f>_xlfn.XLOOKUP(E2218,'Historical Metal Prices'!$L$4:$Z$4,'Historical Metal Prices'!$L$10:$Z$10)</f>
        <v>0.30699777714971033</v>
      </c>
      <c r="G2218" s="77">
        <f t="shared" si="69"/>
        <v>98292.767830543962</v>
      </c>
    </row>
    <row r="2219" spans="1:7" x14ac:dyDescent="0.2">
      <c r="A2219" s="79">
        <v>43091</v>
      </c>
      <c r="B2219" s="77">
        <v>75205</v>
      </c>
      <c r="C2219" s="77">
        <v>75500</v>
      </c>
      <c r="E2219">
        <f t="shared" si="68"/>
        <v>2017</v>
      </c>
      <c r="F2219" s="57">
        <f>_xlfn.XLOOKUP(E2219,'Historical Metal Prices'!$L$4:$Z$4,'Historical Metal Prices'!$L$10:$Z$10)</f>
        <v>0.30699777714971033</v>
      </c>
      <c r="G2219" s="77">
        <f t="shared" si="69"/>
        <v>98292.767830543962</v>
      </c>
    </row>
    <row r="2220" spans="1:7" x14ac:dyDescent="0.2">
      <c r="A2220" s="79">
        <v>43090</v>
      </c>
      <c r="B2220" s="77">
        <v>75205</v>
      </c>
      <c r="C2220" s="77">
        <v>75000</v>
      </c>
      <c r="E2220">
        <f t="shared" si="68"/>
        <v>2017</v>
      </c>
      <c r="F2220" s="57">
        <f>_xlfn.XLOOKUP(E2220,'Historical Metal Prices'!$L$4:$Z$4,'Historical Metal Prices'!$L$10:$Z$10)</f>
        <v>0.30699777714971033</v>
      </c>
      <c r="G2220" s="77">
        <f t="shared" si="69"/>
        <v>98292.767830543962</v>
      </c>
    </row>
    <row r="2221" spans="1:7" x14ac:dyDescent="0.2">
      <c r="A2221" s="79">
        <v>43089</v>
      </c>
      <c r="B2221" s="77">
        <v>74705</v>
      </c>
      <c r="C2221" s="77">
        <v>75000</v>
      </c>
      <c r="E2221">
        <f t="shared" si="68"/>
        <v>2017</v>
      </c>
      <c r="F2221" s="57">
        <f>_xlfn.XLOOKUP(E2221,'Historical Metal Prices'!$L$4:$Z$4,'Historical Metal Prices'!$L$10:$Z$10)</f>
        <v>0.30699777714971033</v>
      </c>
      <c r="G2221" s="77">
        <f t="shared" si="69"/>
        <v>97639.268941969116</v>
      </c>
    </row>
    <row r="2222" spans="1:7" x14ac:dyDescent="0.2">
      <c r="A2222" s="79">
        <v>43088</v>
      </c>
      <c r="B2222" s="77">
        <v>74205</v>
      </c>
      <c r="C2222" s="77">
        <v>74000</v>
      </c>
      <c r="E2222">
        <f t="shared" si="68"/>
        <v>2017</v>
      </c>
      <c r="F2222" s="57">
        <f>_xlfn.XLOOKUP(E2222,'Historical Metal Prices'!$L$4:$Z$4,'Historical Metal Prices'!$L$10:$Z$10)</f>
        <v>0.30699777714971033</v>
      </c>
      <c r="G2222" s="77">
        <f t="shared" si="69"/>
        <v>96985.770053394255</v>
      </c>
    </row>
    <row r="2223" spans="1:7" x14ac:dyDescent="0.2">
      <c r="A2223" s="79">
        <v>43087</v>
      </c>
      <c r="B2223" s="77">
        <v>72205</v>
      </c>
      <c r="C2223" s="77">
        <v>72500</v>
      </c>
      <c r="E2223">
        <f t="shared" si="68"/>
        <v>2017</v>
      </c>
      <c r="F2223" s="57">
        <f>_xlfn.XLOOKUP(E2223,'Historical Metal Prices'!$L$4:$Z$4,'Historical Metal Prices'!$L$10:$Z$10)</f>
        <v>0.30699777714971033</v>
      </c>
      <c r="G2223" s="77">
        <f t="shared" si="69"/>
        <v>94371.774499094841</v>
      </c>
    </row>
    <row r="2224" spans="1:7" x14ac:dyDescent="0.2">
      <c r="A2224" s="79">
        <v>43084</v>
      </c>
      <c r="B2224" s="77">
        <v>72205</v>
      </c>
      <c r="C2224" s="77">
        <v>72500</v>
      </c>
      <c r="E2224">
        <f t="shared" si="68"/>
        <v>2017</v>
      </c>
      <c r="F2224" s="57">
        <f>_xlfn.XLOOKUP(E2224,'Historical Metal Prices'!$L$4:$Z$4,'Historical Metal Prices'!$L$10:$Z$10)</f>
        <v>0.30699777714971033</v>
      </c>
      <c r="G2224" s="77">
        <f t="shared" si="69"/>
        <v>94371.774499094841</v>
      </c>
    </row>
    <row r="2225" spans="1:7" x14ac:dyDescent="0.2">
      <c r="A2225" s="79">
        <v>43083</v>
      </c>
      <c r="B2225" s="77">
        <v>72205</v>
      </c>
      <c r="C2225" s="77">
        <v>72500</v>
      </c>
      <c r="E2225">
        <f t="shared" si="68"/>
        <v>2017</v>
      </c>
      <c r="F2225" s="57">
        <f>_xlfn.XLOOKUP(E2225,'Historical Metal Prices'!$L$4:$Z$4,'Historical Metal Prices'!$L$10:$Z$10)</f>
        <v>0.30699777714971033</v>
      </c>
      <c r="G2225" s="77">
        <f t="shared" si="69"/>
        <v>94371.774499094841</v>
      </c>
    </row>
    <row r="2226" spans="1:7" x14ac:dyDescent="0.2">
      <c r="A2226" s="79">
        <v>43082</v>
      </c>
      <c r="B2226" s="77">
        <v>70965</v>
      </c>
      <c r="C2226" s="77">
        <v>72000</v>
      </c>
      <c r="E2226">
        <f t="shared" si="68"/>
        <v>2017</v>
      </c>
      <c r="F2226" s="57">
        <f>_xlfn.XLOOKUP(E2226,'Historical Metal Prices'!$L$4:$Z$4,'Historical Metal Prices'!$L$10:$Z$10)</f>
        <v>0.30699777714971033</v>
      </c>
      <c r="G2226" s="77">
        <f t="shared" si="69"/>
        <v>92751.097255429195</v>
      </c>
    </row>
    <row r="2227" spans="1:7" x14ac:dyDescent="0.2">
      <c r="A2227" s="79">
        <v>43081</v>
      </c>
      <c r="B2227" s="77">
        <v>72750</v>
      </c>
      <c r="C2227" s="77">
        <v>73000</v>
      </c>
      <c r="E2227">
        <f t="shared" si="68"/>
        <v>2017</v>
      </c>
      <c r="F2227" s="57">
        <f>_xlfn.XLOOKUP(E2227,'Historical Metal Prices'!$L$4:$Z$4,'Historical Metal Prices'!$L$10:$Z$10)</f>
        <v>0.30699777714971033</v>
      </c>
      <c r="G2227" s="77">
        <f t="shared" si="69"/>
        <v>95084.088287641425</v>
      </c>
    </row>
    <row r="2228" spans="1:7" x14ac:dyDescent="0.2">
      <c r="A2228" s="79">
        <v>43080</v>
      </c>
      <c r="B2228" s="77">
        <v>74750</v>
      </c>
      <c r="C2228" s="77">
        <v>74500</v>
      </c>
      <c r="E2228">
        <f t="shared" si="68"/>
        <v>2017</v>
      </c>
      <c r="F2228" s="57">
        <f>_xlfn.XLOOKUP(E2228,'Historical Metal Prices'!$L$4:$Z$4,'Historical Metal Prices'!$L$10:$Z$10)</f>
        <v>0.30699777714971033</v>
      </c>
      <c r="G2228" s="77">
        <f t="shared" si="69"/>
        <v>97698.083841940854</v>
      </c>
    </row>
    <row r="2229" spans="1:7" x14ac:dyDescent="0.2">
      <c r="A2229" s="79">
        <v>43077</v>
      </c>
      <c r="B2229" s="77">
        <v>74500</v>
      </c>
      <c r="C2229" s="77">
        <v>75100</v>
      </c>
      <c r="E2229">
        <f t="shared" si="68"/>
        <v>2017</v>
      </c>
      <c r="F2229" s="57">
        <f>_xlfn.XLOOKUP(E2229,'Historical Metal Prices'!$L$4:$Z$4,'Historical Metal Prices'!$L$10:$Z$10)</f>
        <v>0.30699777714971033</v>
      </c>
      <c r="G2229" s="77">
        <f t="shared" si="69"/>
        <v>97371.334397653423</v>
      </c>
    </row>
    <row r="2230" spans="1:7" x14ac:dyDescent="0.2">
      <c r="A2230" s="79">
        <v>43076</v>
      </c>
      <c r="B2230" s="77">
        <v>69900</v>
      </c>
      <c r="C2230" s="77">
        <v>70000</v>
      </c>
      <c r="E2230">
        <f t="shared" si="68"/>
        <v>2017</v>
      </c>
      <c r="F2230" s="57">
        <f>_xlfn.XLOOKUP(E2230,'Historical Metal Prices'!$L$4:$Z$4,'Historical Metal Prices'!$L$10:$Z$10)</f>
        <v>0.30699777714971033</v>
      </c>
      <c r="G2230" s="77">
        <f t="shared" si="69"/>
        <v>91359.144622764754</v>
      </c>
    </row>
    <row r="2231" spans="1:7" x14ac:dyDescent="0.2">
      <c r="A2231" s="79">
        <v>43075</v>
      </c>
      <c r="B2231" s="77">
        <v>70099</v>
      </c>
      <c r="C2231" s="77">
        <v>70000</v>
      </c>
      <c r="E2231">
        <f t="shared" si="68"/>
        <v>2017</v>
      </c>
      <c r="F2231" s="57">
        <f>_xlfn.XLOOKUP(E2231,'Historical Metal Prices'!$L$4:$Z$4,'Historical Metal Prices'!$L$10:$Z$10)</f>
        <v>0.30699777714971033</v>
      </c>
      <c r="G2231" s="77">
        <f t="shared" si="69"/>
        <v>91619.237180417549</v>
      </c>
    </row>
    <row r="2232" spans="1:7" x14ac:dyDescent="0.2">
      <c r="A2232" s="79">
        <v>43074</v>
      </c>
      <c r="B2232" s="77">
        <v>69944</v>
      </c>
      <c r="C2232" s="77">
        <v>66250</v>
      </c>
      <c r="E2232">
        <f t="shared" si="68"/>
        <v>2017</v>
      </c>
      <c r="F2232" s="57">
        <f>_xlfn.XLOOKUP(E2232,'Historical Metal Prices'!$L$4:$Z$4,'Historical Metal Prices'!$L$10:$Z$10)</f>
        <v>0.30699777714971033</v>
      </c>
      <c r="G2232" s="77">
        <f t="shared" si="69"/>
        <v>91416.65252495934</v>
      </c>
    </row>
    <row r="2233" spans="1:7" x14ac:dyDescent="0.2">
      <c r="A2233" s="79">
        <v>43073</v>
      </c>
      <c r="B2233" s="77">
        <v>68776</v>
      </c>
      <c r="C2233" s="77">
        <v>67500</v>
      </c>
      <c r="E2233">
        <f t="shared" si="68"/>
        <v>2017</v>
      </c>
      <c r="F2233" s="57">
        <f>_xlfn.XLOOKUP(E2233,'Historical Metal Prices'!$L$4:$Z$4,'Historical Metal Prices'!$L$10:$Z$10)</f>
        <v>0.30699777714971033</v>
      </c>
      <c r="G2233" s="77">
        <f t="shared" si="69"/>
        <v>89890.079121248476</v>
      </c>
    </row>
    <row r="2234" spans="1:7" x14ac:dyDescent="0.2">
      <c r="A2234" s="79">
        <v>43070</v>
      </c>
      <c r="B2234" s="77">
        <v>66775</v>
      </c>
      <c r="C2234" s="77">
        <v>66500</v>
      </c>
      <c r="E2234">
        <f t="shared" si="68"/>
        <v>2017</v>
      </c>
      <c r="F2234" s="57">
        <f>_xlfn.XLOOKUP(E2234,'Historical Metal Prices'!$L$4:$Z$4,'Historical Metal Prices'!$L$10:$Z$10)</f>
        <v>0.30699777714971033</v>
      </c>
      <c r="G2234" s="77">
        <f t="shared" si="69"/>
        <v>87274.776569171911</v>
      </c>
    </row>
    <row r="2235" spans="1:7" x14ac:dyDescent="0.2">
      <c r="A2235" s="79">
        <v>43069</v>
      </c>
      <c r="B2235" s="77">
        <v>67280</v>
      </c>
      <c r="C2235" s="77">
        <v>66500</v>
      </c>
      <c r="E2235">
        <f t="shared" si="68"/>
        <v>2017</v>
      </c>
      <c r="F2235" s="57">
        <f>_xlfn.XLOOKUP(E2235,'Historical Metal Prices'!$L$4:$Z$4,'Historical Metal Prices'!$L$10:$Z$10)</f>
        <v>0.30699777714971033</v>
      </c>
      <c r="G2235" s="77">
        <f t="shared" si="69"/>
        <v>87934.810446632517</v>
      </c>
    </row>
    <row r="2236" spans="1:7" x14ac:dyDescent="0.2">
      <c r="A2236" s="79">
        <v>43068</v>
      </c>
      <c r="B2236" s="77">
        <v>66790</v>
      </c>
      <c r="C2236" s="77">
        <v>65500</v>
      </c>
      <c r="E2236">
        <f t="shared" si="68"/>
        <v>2017</v>
      </c>
      <c r="F2236" s="57">
        <f>_xlfn.XLOOKUP(E2236,'Historical Metal Prices'!$L$4:$Z$4,'Historical Metal Prices'!$L$10:$Z$10)</f>
        <v>0.30699777714971033</v>
      </c>
      <c r="G2236" s="77">
        <f t="shared" si="69"/>
        <v>87294.381535829147</v>
      </c>
    </row>
    <row r="2237" spans="1:7" x14ac:dyDescent="0.2">
      <c r="A2237" s="79">
        <v>43067</v>
      </c>
      <c r="B2237" s="77">
        <v>68800</v>
      </c>
      <c r="C2237" s="77">
        <v>68500</v>
      </c>
      <c r="E2237">
        <f t="shared" si="68"/>
        <v>2017</v>
      </c>
      <c r="F2237" s="57">
        <f>_xlfn.XLOOKUP(E2237,'Historical Metal Prices'!$L$4:$Z$4,'Historical Metal Prices'!$L$10:$Z$10)</f>
        <v>0.30699777714971033</v>
      </c>
      <c r="G2237" s="77">
        <f t="shared" si="69"/>
        <v>89921.447067900066</v>
      </c>
    </row>
    <row r="2238" spans="1:7" x14ac:dyDescent="0.2">
      <c r="A2238" s="79">
        <v>43066</v>
      </c>
      <c r="B2238" s="77">
        <v>64250</v>
      </c>
      <c r="C2238" s="77">
        <v>64000</v>
      </c>
      <c r="E2238">
        <f t="shared" si="68"/>
        <v>2017</v>
      </c>
      <c r="F2238" s="57">
        <f>_xlfn.XLOOKUP(E2238,'Historical Metal Prices'!$L$4:$Z$4,'Historical Metal Prices'!$L$10:$Z$10)</f>
        <v>0.30699777714971033</v>
      </c>
      <c r="G2238" s="77">
        <f t="shared" si="69"/>
        <v>83974.607181868894</v>
      </c>
    </row>
    <row r="2239" spans="1:7" x14ac:dyDescent="0.2">
      <c r="A2239" s="79">
        <v>43063</v>
      </c>
      <c r="B2239" s="77">
        <v>63250</v>
      </c>
      <c r="C2239" s="77">
        <v>63000</v>
      </c>
      <c r="E2239">
        <f t="shared" si="68"/>
        <v>2017</v>
      </c>
      <c r="F2239" s="57">
        <f>_xlfn.XLOOKUP(E2239,'Historical Metal Prices'!$L$4:$Z$4,'Historical Metal Prices'!$L$10:$Z$10)</f>
        <v>0.30699777714971033</v>
      </c>
      <c r="G2239" s="77">
        <f t="shared" si="69"/>
        <v>82667.609404719173</v>
      </c>
    </row>
    <row r="2240" spans="1:7" x14ac:dyDescent="0.2">
      <c r="A2240" s="79">
        <v>43062</v>
      </c>
      <c r="B2240" s="77">
        <v>61750</v>
      </c>
      <c r="C2240" s="77">
        <v>62000</v>
      </c>
      <c r="E2240">
        <f t="shared" si="68"/>
        <v>2017</v>
      </c>
      <c r="F2240" s="57">
        <f>_xlfn.XLOOKUP(E2240,'Historical Metal Prices'!$L$4:$Z$4,'Historical Metal Prices'!$L$10:$Z$10)</f>
        <v>0.30699777714971033</v>
      </c>
      <c r="G2240" s="77">
        <f t="shared" si="69"/>
        <v>80707.11273899462</v>
      </c>
    </row>
    <row r="2241" spans="1:7" x14ac:dyDescent="0.2">
      <c r="A2241" s="79">
        <v>43061</v>
      </c>
      <c r="B2241" s="77">
        <v>61000</v>
      </c>
      <c r="C2241" s="77">
        <v>61500</v>
      </c>
      <c r="E2241">
        <f t="shared" si="68"/>
        <v>2017</v>
      </c>
      <c r="F2241" s="57">
        <f>_xlfn.XLOOKUP(E2241,'Historical Metal Prices'!$L$4:$Z$4,'Historical Metal Prices'!$L$10:$Z$10)</f>
        <v>0.30699777714971033</v>
      </c>
      <c r="G2241" s="77">
        <f t="shared" si="69"/>
        <v>79726.864406132328</v>
      </c>
    </row>
    <row r="2242" spans="1:7" x14ac:dyDescent="0.2">
      <c r="A2242" s="79">
        <v>43060</v>
      </c>
      <c r="B2242" s="77">
        <v>61250</v>
      </c>
      <c r="C2242" s="77">
        <v>61000</v>
      </c>
      <c r="E2242">
        <f t="shared" si="68"/>
        <v>2017</v>
      </c>
      <c r="F2242" s="57">
        <f>_xlfn.XLOOKUP(E2242,'Historical Metal Prices'!$L$4:$Z$4,'Historical Metal Prices'!$L$10:$Z$10)</f>
        <v>0.30699777714971033</v>
      </c>
      <c r="G2242" s="77">
        <f t="shared" si="69"/>
        <v>80053.613850419759</v>
      </c>
    </row>
    <row r="2243" spans="1:7" x14ac:dyDescent="0.2">
      <c r="A2243" s="79">
        <v>43059</v>
      </c>
      <c r="B2243" s="77">
        <v>60750</v>
      </c>
      <c r="C2243" s="77">
        <v>61000</v>
      </c>
      <c r="E2243">
        <f t="shared" si="68"/>
        <v>2017</v>
      </c>
      <c r="F2243" s="57">
        <f>_xlfn.XLOOKUP(E2243,'Historical Metal Prices'!$L$4:$Z$4,'Historical Metal Prices'!$L$10:$Z$10)</f>
        <v>0.30699777714971033</v>
      </c>
      <c r="G2243" s="77">
        <f t="shared" si="69"/>
        <v>79400.114961844898</v>
      </c>
    </row>
    <row r="2244" spans="1:7" x14ac:dyDescent="0.2">
      <c r="A2244" s="79">
        <v>43056</v>
      </c>
      <c r="B2244" s="77">
        <v>61500</v>
      </c>
      <c r="C2244" s="77">
        <v>61250</v>
      </c>
      <c r="E2244">
        <f t="shared" si="68"/>
        <v>2017</v>
      </c>
      <c r="F2244" s="57">
        <f>_xlfn.XLOOKUP(E2244,'Historical Metal Prices'!$L$4:$Z$4,'Historical Metal Prices'!$L$10:$Z$10)</f>
        <v>0.30699777714971033</v>
      </c>
      <c r="G2244" s="77">
        <f t="shared" si="69"/>
        <v>80380.363294707189</v>
      </c>
    </row>
    <row r="2245" spans="1:7" x14ac:dyDescent="0.2">
      <c r="A2245" s="79">
        <v>43055</v>
      </c>
      <c r="B2245" s="77">
        <v>61000</v>
      </c>
      <c r="C2245" s="77">
        <v>61500</v>
      </c>
      <c r="E2245">
        <f t="shared" si="68"/>
        <v>2017</v>
      </c>
      <c r="F2245" s="57">
        <f>_xlfn.XLOOKUP(E2245,'Historical Metal Prices'!$L$4:$Z$4,'Historical Metal Prices'!$L$10:$Z$10)</f>
        <v>0.30699777714971033</v>
      </c>
      <c r="G2245" s="77">
        <f t="shared" si="69"/>
        <v>79726.864406132328</v>
      </c>
    </row>
    <row r="2246" spans="1:7" x14ac:dyDescent="0.2">
      <c r="A2246" s="79">
        <v>43054</v>
      </c>
      <c r="B2246" s="77">
        <v>61000</v>
      </c>
      <c r="C2246" s="77">
        <v>61250</v>
      </c>
      <c r="E2246">
        <f t="shared" si="68"/>
        <v>2017</v>
      </c>
      <c r="F2246" s="57">
        <f>_xlfn.XLOOKUP(E2246,'Historical Metal Prices'!$L$4:$Z$4,'Historical Metal Prices'!$L$10:$Z$10)</f>
        <v>0.30699777714971033</v>
      </c>
      <c r="G2246" s="77">
        <f t="shared" si="69"/>
        <v>79726.864406132328</v>
      </c>
    </row>
    <row r="2247" spans="1:7" x14ac:dyDescent="0.2">
      <c r="A2247" s="79">
        <v>43053</v>
      </c>
      <c r="B2247" s="77">
        <v>60000</v>
      </c>
      <c r="C2247" s="77">
        <v>60250</v>
      </c>
      <c r="E2247">
        <f t="shared" si="68"/>
        <v>2017</v>
      </c>
      <c r="F2247" s="57">
        <f>_xlfn.XLOOKUP(E2247,'Historical Metal Prices'!$L$4:$Z$4,'Historical Metal Prices'!$L$10:$Z$10)</f>
        <v>0.30699777714971033</v>
      </c>
      <c r="G2247" s="77">
        <f t="shared" si="69"/>
        <v>78419.866628982621</v>
      </c>
    </row>
    <row r="2248" spans="1:7" x14ac:dyDescent="0.2">
      <c r="A2248" s="79">
        <v>43052</v>
      </c>
      <c r="B2248" s="77">
        <v>60000</v>
      </c>
      <c r="C2248" s="77">
        <v>61000</v>
      </c>
      <c r="E2248">
        <f t="shared" si="68"/>
        <v>2017</v>
      </c>
      <c r="F2248" s="57">
        <f>_xlfn.XLOOKUP(E2248,'Historical Metal Prices'!$L$4:$Z$4,'Historical Metal Prices'!$L$10:$Z$10)</f>
        <v>0.30699777714971033</v>
      </c>
      <c r="G2248" s="77">
        <f t="shared" si="69"/>
        <v>78419.866628982621</v>
      </c>
    </row>
    <row r="2249" spans="1:7" x14ac:dyDescent="0.2">
      <c r="A2249" s="79">
        <v>43049</v>
      </c>
      <c r="B2249" s="77">
        <v>60750</v>
      </c>
      <c r="C2249" s="77">
        <v>61000</v>
      </c>
      <c r="E2249">
        <f t="shared" si="68"/>
        <v>2017</v>
      </c>
      <c r="F2249" s="57">
        <f>_xlfn.XLOOKUP(E2249,'Historical Metal Prices'!$L$4:$Z$4,'Historical Metal Prices'!$L$10:$Z$10)</f>
        <v>0.30699777714971033</v>
      </c>
      <c r="G2249" s="77">
        <f t="shared" si="69"/>
        <v>79400.114961844898</v>
      </c>
    </row>
    <row r="2250" spans="1:7" x14ac:dyDescent="0.2">
      <c r="A2250" s="79">
        <v>43048</v>
      </c>
      <c r="B2250" s="77">
        <v>61250</v>
      </c>
      <c r="C2250" s="77">
        <v>61500</v>
      </c>
      <c r="E2250">
        <f t="shared" si="68"/>
        <v>2017</v>
      </c>
      <c r="F2250" s="57">
        <f>_xlfn.XLOOKUP(E2250,'Historical Metal Prices'!$L$4:$Z$4,'Historical Metal Prices'!$L$10:$Z$10)</f>
        <v>0.30699777714971033</v>
      </c>
      <c r="G2250" s="77">
        <f t="shared" si="69"/>
        <v>80053.613850419759</v>
      </c>
    </row>
    <row r="2251" spans="1:7" x14ac:dyDescent="0.2">
      <c r="A2251" s="79">
        <v>43047</v>
      </c>
      <c r="B2251" s="77">
        <v>60040</v>
      </c>
      <c r="C2251" s="77">
        <v>60500</v>
      </c>
      <c r="E2251">
        <f t="shared" ref="E2251:E2314" si="70">YEAR(A2251)</f>
        <v>2017</v>
      </c>
      <c r="F2251" s="57">
        <f>_xlfn.XLOOKUP(E2251,'Historical Metal Prices'!$L$4:$Z$4,'Historical Metal Prices'!$L$10:$Z$10)</f>
        <v>0.30699777714971033</v>
      </c>
      <c r="G2251" s="77">
        <f t="shared" ref="G2251:G2314" si="71">IFERROR(B2251*(1+F2251),G2252)</f>
        <v>78472.146540068614</v>
      </c>
    </row>
    <row r="2252" spans="1:7" x14ac:dyDescent="0.2">
      <c r="A2252" s="79">
        <v>43046</v>
      </c>
      <c r="B2252" s="77">
        <v>60855</v>
      </c>
      <c r="C2252" s="77">
        <v>60500</v>
      </c>
      <c r="E2252">
        <f t="shared" si="70"/>
        <v>2017</v>
      </c>
      <c r="F2252" s="57">
        <f>_xlfn.XLOOKUP(E2252,'Historical Metal Prices'!$L$4:$Z$4,'Historical Metal Prices'!$L$10:$Z$10)</f>
        <v>0.30699777714971033</v>
      </c>
      <c r="G2252" s="77">
        <f t="shared" si="71"/>
        <v>79537.349728445624</v>
      </c>
    </row>
    <row r="2253" spans="1:7" x14ac:dyDescent="0.2">
      <c r="A2253" s="79">
        <v>43045</v>
      </c>
      <c r="B2253" s="77">
        <v>60860</v>
      </c>
      <c r="C2253" s="77">
        <v>60500</v>
      </c>
      <c r="E2253">
        <f t="shared" si="70"/>
        <v>2017</v>
      </c>
      <c r="F2253" s="57">
        <f>_xlfn.XLOOKUP(E2253,'Historical Metal Prices'!$L$4:$Z$4,'Historical Metal Prices'!$L$10:$Z$10)</f>
        <v>0.30699777714971033</v>
      </c>
      <c r="G2253" s="77">
        <f t="shared" si="71"/>
        <v>79543.88471733137</v>
      </c>
    </row>
    <row r="2254" spans="1:7" x14ac:dyDescent="0.2">
      <c r="A2254" s="79">
        <v>43042</v>
      </c>
      <c r="B2254" s="77">
        <v>60860</v>
      </c>
      <c r="C2254" s="77">
        <v>61000</v>
      </c>
      <c r="E2254">
        <f t="shared" si="70"/>
        <v>2017</v>
      </c>
      <c r="F2254" s="57">
        <f>_xlfn.XLOOKUP(E2254,'Historical Metal Prices'!$L$4:$Z$4,'Historical Metal Prices'!$L$10:$Z$10)</f>
        <v>0.30699777714971033</v>
      </c>
      <c r="G2254" s="77">
        <f t="shared" si="71"/>
        <v>79543.88471733137</v>
      </c>
    </row>
    <row r="2255" spans="1:7" x14ac:dyDescent="0.2">
      <c r="A2255" s="79">
        <v>43041</v>
      </c>
      <c r="B2255" s="77">
        <v>61370</v>
      </c>
      <c r="C2255" s="77">
        <v>61250</v>
      </c>
      <c r="E2255">
        <f t="shared" si="70"/>
        <v>2017</v>
      </c>
      <c r="F2255" s="57">
        <f>_xlfn.XLOOKUP(E2255,'Historical Metal Prices'!$L$4:$Z$4,'Historical Metal Prices'!$L$10:$Z$10)</f>
        <v>0.30699777714971033</v>
      </c>
      <c r="G2255" s="77">
        <f t="shared" si="71"/>
        <v>80210.453583677721</v>
      </c>
    </row>
    <row r="2256" spans="1:7" x14ac:dyDescent="0.2">
      <c r="A2256" s="79">
        <v>43040</v>
      </c>
      <c r="B2256" s="77">
        <v>61992</v>
      </c>
      <c r="C2256" s="77">
        <v>60000</v>
      </c>
      <c r="E2256">
        <f t="shared" si="70"/>
        <v>2017</v>
      </c>
      <c r="F2256" s="57">
        <f>_xlfn.XLOOKUP(E2256,'Historical Metal Prices'!$L$4:$Z$4,'Historical Metal Prices'!$L$10:$Z$10)</f>
        <v>0.30699777714971033</v>
      </c>
      <c r="G2256" s="77">
        <f t="shared" si="71"/>
        <v>81023.406201064849</v>
      </c>
    </row>
    <row r="2257" spans="1:7" x14ac:dyDescent="0.2">
      <c r="A2257" s="79">
        <v>43039</v>
      </c>
      <c r="B2257" s="77">
        <v>60500</v>
      </c>
      <c r="C2257" s="77">
        <v>61000</v>
      </c>
      <c r="E2257">
        <f t="shared" si="70"/>
        <v>2017</v>
      </c>
      <c r="F2257" s="57">
        <f>_xlfn.XLOOKUP(E2257,'Historical Metal Prices'!$L$4:$Z$4,'Historical Metal Prices'!$L$10:$Z$10)</f>
        <v>0.30699777714971033</v>
      </c>
      <c r="G2257" s="77">
        <f t="shared" si="71"/>
        <v>79073.365517557468</v>
      </c>
    </row>
    <row r="2258" spans="1:7" x14ac:dyDescent="0.2">
      <c r="A2258" s="79">
        <v>43038</v>
      </c>
      <c r="B2258" s="77">
        <v>61160</v>
      </c>
      <c r="C2258" s="77">
        <v>60500</v>
      </c>
      <c r="E2258">
        <f t="shared" si="70"/>
        <v>2017</v>
      </c>
      <c r="F2258" s="57">
        <f>_xlfn.XLOOKUP(E2258,'Historical Metal Prices'!$L$4:$Z$4,'Historical Metal Prices'!$L$10:$Z$10)</f>
        <v>0.30699777714971033</v>
      </c>
      <c r="G2258" s="77">
        <f t="shared" si="71"/>
        <v>79935.984050476283</v>
      </c>
    </row>
    <row r="2259" spans="1:7" x14ac:dyDescent="0.2">
      <c r="A2259" s="79">
        <v>43035</v>
      </c>
      <c r="B2259" s="77">
        <v>60550</v>
      </c>
      <c r="C2259" s="77">
        <v>60500</v>
      </c>
      <c r="E2259">
        <f t="shared" si="70"/>
        <v>2017</v>
      </c>
      <c r="F2259" s="57">
        <f>_xlfn.XLOOKUP(E2259,'Historical Metal Prices'!$L$4:$Z$4,'Historical Metal Prices'!$L$10:$Z$10)</f>
        <v>0.30699777714971033</v>
      </c>
      <c r="G2259" s="77">
        <f t="shared" si="71"/>
        <v>79138.715406414965</v>
      </c>
    </row>
    <row r="2260" spans="1:7" x14ac:dyDescent="0.2">
      <c r="A2260" s="79">
        <v>43034</v>
      </c>
      <c r="B2260" s="77">
        <v>60125</v>
      </c>
      <c r="C2260" s="77">
        <v>59500</v>
      </c>
      <c r="E2260">
        <f t="shared" si="70"/>
        <v>2017</v>
      </c>
      <c r="F2260" s="57">
        <f>_xlfn.XLOOKUP(E2260,'Historical Metal Prices'!$L$4:$Z$4,'Historical Metal Prices'!$L$10:$Z$10)</f>
        <v>0.30699777714971033</v>
      </c>
      <c r="G2260" s="77">
        <f t="shared" si="71"/>
        <v>78583.241351126329</v>
      </c>
    </row>
    <row r="2261" spans="1:7" x14ac:dyDescent="0.2">
      <c r="A2261" s="79">
        <v>43033</v>
      </c>
      <c r="B2261" s="77">
        <v>60516.5</v>
      </c>
      <c r="C2261" s="77">
        <v>60500</v>
      </c>
      <c r="E2261">
        <f t="shared" si="70"/>
        <v>2017</v>
      </c>
      <c r="F2261" s="57">
        <f>_xlfn.XLOOKUP(E2261,'Historical Metal Prices'!$L$4:$Z$4,'Historical Metal Prices'!$L$10:$Z$10)</f>
        <v>0.30699777714971033</v>
      </c>
      <c r="G2261" s="77">
        <f t="shared" si="71"/>
        <v>79094.930980880439</v>
      </c>
    </row>
    <row r="2262" spans="1:7" x14ac:dyDescent="0.2">
      <c r="A2262" s="79">
        <v>43032</v>
      </c>
      <c r="B2262" s="77">
        <v>60520</v>
      </c>
      <c r="C2262" s="77">
        <v>60000</v>
      </c>
      <c r="E2262">
        <f t="shared" si="70"/>
        <v>2017</v>
      </c>
      <c r="F2262" s="57">
        <f>_xlfn.XLOOKUP(E2262,'Historical Metal Prices'!$L$4:$Z$4,'Historical Metal Prices'!$L$10:$Z$10)</f>
        <v>0.30699777714971033</v>
      </c>
      <c r="G2262" s="77">
        <f t="shared" si="71"/>
        <v>79099.505473100464</v>
      </c>
    </row>
    <row r="2263" spans="1:7" x14ac:dyDescent="0.2">
      <c r="A2263" s="79">
        <v>43031</v>
      </c>
      <c r="B2263" s="77">
        <v>60024</v>
      </c>
      <c r="C2263" s="77">
        <v>59500</v>
      </c>
      <c r="E2263">
        <f t="shared" si="70"/>
        <v>2017</v>
      </c>
      <c r="F2263" s="57">
        <f>_xlfn.XLOOKUP(E2263,'Historical Metal Prices'!$L$4:$Z$4,'Historical Metal Prices'!$L$10:$Z$10)</f>
        <v>0.30699777714971033</v>
      </c>
      <c r="G2263" s="77">
        <f t="shared" si="71"/>
        <v>78451.234575634211</v>
      </c>
    </row>
    <row r="2264" spans="1:7" x14ac:dyDescent="0.2">
      <c r="A2264" s="79">
        <v>43028</v>
      </c>
      <c r="B2264" s="77">
        <v>61028</v>
      </c>
      <c r="C2264" s="77">
        <v>61000</v>
      </c>
      <c r="E2264">
        <f t="shared" si="70"/>
        <v>2017</v>
      </c>
      <c r="F2264" s="57">
        <f>_xlfn.XLOOKUP(E2264,'Historical Metal Prices'!$L$4:$Z$4,'Historical Metal Prices'!$L$10:$Z$10)</f>
        <v>0.30699777714971033</v>
      </c>
      <c r="G2264" s="77">
        <f t="shared" si="71"/>
        <v>79763.460343892526</v>
      </c>
    </row>
    <row r="2265" spans="1:7" x14ac:dyDescent="0.2">
      <c r="A2265" s="79">
        <v>43027</v>
      </c>
      <c r="B2265" s="77">
        <v>60282</v>
      </c>
      <c r="C2265" s="77">
        <v>60250</v>
      </c>
      <c r="E2265">
        <f t="shared" si="70"/>
        <v>2017</v>
      </c>
      <c r="F2265" s="57">
        <f>_xlfn.XLOOKUP(E2265,'Historical Metal Prices'!$L$4:$Z$4,'Historical Metal Prices'!$L$10:$Z$10)</f>
        <v>0.30699777714971033</v>
      </c>
      <c r="G2265" s="77">
        <f t="shared" si="71"/>
        <v>78788.440002138843</v>
      </c>
    </row>
    <row r="2266" spans="1:7" x14ac:dyDescent="0.2">
      <c r="A2266" s="79">
        <v>43026</v>
      </c>
      <c r="B2266" s="77">
        <v>60286</v>
      </c>
      <c r="C2266" s="77">
        <v>62000</v>
      </c>
      <c r="E2266">
        <f t="shared" si="70"/>
        <v>2017</v>
      </c>
      <c r="F2266" s="57">
        <f>_xlfn.XLOOKUP(E2266,'Historical Metal Prices'!$L$4:$Z$4,'Historical Metal Prices'!$L$10:$Z$10)</f>
        <v>0.30699777714971033</v>
      </c>
      <c r="G2266" s="77">
        <f t="shared" si="71"/>
        <v>78793.667993247436</v>
      </c>
    </row>
    <row r="2267" spans="1:7" x14ac:dyDescent="0.2">
      <c r="A2267" s="79">
        <v>43025</v>
      </c>
      <c r="B2267" s="77">
        <v>60040</v>
      </c>
      <c r="C2267" s="77">
        <v>60000</v>
      </c>
      <c r="E2267">
        <f t="shared" si="70"/>
        <v>2017</v>
      </c>
      <c r="F2267" s="57">
        <f>_xlfn.XLOOKUP(E2267,'Historical Metal Prices'!$L$4:$Z$4,'Historical Metal Prices'!$L$10:$Z$10)</f>
        <v>0.30699777714971033</v>
      </c>
      <c r="G2267" s="77">
        <f t="shared" si="71"/>
        <v>78472.146540068614</v>
      </c>
    </row>
    <row r="2268" spans="1:7" x14ac:dyDescent="0.2">
      <c r="A2268" s="79">
        <v>43024</v>
      </c>
      <c r="B2268" s="77">
        <v>60039</v>
      </c>
      <c r="C2268" s="77">
        <v>59500</v>
      </c>
      <c r="E2268">
        <f t="shared" si="70"/>
        <v>2017</v>
      </c>
      <c r="F2268" s="57">
        <f>_xlfn.XLOOKUP(E2268,'Historical Metal Prices'!$L$4:$Z$4,'Historical Metal Prices'!$L$10:$Z$10)</f>
        <v>0.30699777714971033</v>
      </c>
      <c r="G2268" s="77">
        <f t="shared" si="71"/>
        <v>78470.839542291462</v>
      </c>
    </row>
    <row r="2269" spans="1:7" x14ac:dyDescent="0.2">
      <c r="A2269" s="79">
        <v>43021</v>
      </c>
      <c r="B2269" s="77">
        <v>59538</v>
      </c>
      <c r="C2269" s="77">
        <v>59500</v>
      </c>
      <c r="E2269">
        <f t="shared" si="70"/>
        <v>2017</v>
      </c>
      <c r="F2269" s="57">
        <f>_xlfn.XLOOKUP(E2269,'Historical Metal Prices'!$L$4:$Z$4,'Historical Metal Prices'!$L$10:$Z$10)</f>
        <v>0.30699777714971033</v>
      </c>
      <c r="G2269" s="77">
        <f t="shared" si="71"/>
        <v>77816.033655939449</v>
      </c>
    </row>
    <row r="2270" spans="1:7" x14ac:dyDescent="0.2">
      <c r="A2270" s="79">
        <v>43020</v>
      </c>
      <c r="B2270" s="77">
        <v>59543.5</v>
      </c>
      <c r="C2270" s="77">
        <v>59500</v>
      </c>
      <c r="E2270">
        <f t="shared" si="70"/>
        <v>2017</v>
      </c>
      <c r="F2270" s="57">
        <f>_xlfn.XLOOKUP(E2270,'Historical Metal Prices'!$L$4:$Z$4,'Historical Metal Prices'!$L$10:$Z$10)</f>
        <v>0.30699777714971033</v>
      </c>
      <c r="G2270" s="77">
        <f t="shared" si="71"/>
        <v>77823.222143713778</v>
      </c>
    </row>
    <row r="2271" spans="1:7" x14ac:dyDescent="0.2">
      <c r="A2271" s="79">
        <v>43019</v>
      </c>
      <c r="B2271" s="77">
        <v>59542.5</v>
      </c>
      <c r="C2271" s="77">
        <v>58250</v>
      </c>
      <c r="E2271">
        <f t="shared" si="70"/>
        <v>2017</v>
      </c>
      <c r="F2271" s="57">
        <f>_xlfn.XLOOKUP(E2271,'Historical Metal Prices'!$L$4:$Z$4,'Historical Metal Prices'!$L$10:$Z$10)</f>
        <v>0.30699777714971033</v>
      </c>
      <c r="G2271" s="77">
        <f t="shared" si="71"/>
        <v>77821.915145936626</v>
      </c>
    </row>
    <row r="2272" spans="1:7" x14ac:dyDescent="0.2">
      <c r="A2272" s="79">
        <v>43018</v>
      </c>
      <c r="B2272" s="77">
        <v>59292</v>
      </c>
      <c r="C2272" s="77">
        <v>59250</v>
      </c>
      <c r="E2272">
        <f t="shared" si="70"/>
        <v>2017</v>
      </c>
      <c r="F2272" s="57">
        <f>_xlfn.XLOOKUP(E2272,'Historical Metal Prices'!$L$4:$Z$4,'Historical Metal Prices'!$L$10:$Z$10)</f>
        <v>0.30699777714971033</v>
      </c>
      <c r="G2272" s="77">
        <f t="shared" si="71"/>
        <v>77494.512202760627</v>
      </c>
    </row>
    <row r="2273" spans="1:7" x14ac:dyDescent="0.2">
      <c r="A2273" s="79">
        <v>43017</v>
      </c>
      <c r="B2273" s="77">
        <v>59290.5</v>
      </c>
      <c r="C2273" s="77">
        <v>59250</v>
      </c>
      <c r="E2273">
        <f t="shared" si="70"/>
        <v>2017</v>
      </c>
      <c r="F2273" s="57">
        <f>_xlfn.XLOOKUP(E2273,'Historical Metal Prices'!$L$4:$Z$4,'Historical Metal Prices'!$L$10:$Z$10)</f>
        <v>0.30699777714971033</v>
      </c>
      <c r="G2273" s="77">
        <f t="shared" si="71"/>
        <v>77492.551706094906</v>
      </c>
    </row>
    <row r="2274" spans="1:7" x14ac:dyDescent="0.2">
      <c r="A2274" s="79">
        <v>43014</v>
      </c>
      <c r="B2274" s="77">
        <v>58533</v>
      </c>
      <c r="C2274" s="77">
        <v>59000</v>
      </c>
      <c r="E2274">
        <f t="shared" si="70"/>
        <v>2017</v>
      </c>
      <c r="F2274" s="57">
        <f>_xlfn.XLOOKUP(E2274,'Historical Metal Prices'!$L$4:$Z$4,'Historical Metal Prices'!$L$10:$Z$10)</f>
        <v>0.30699777714971033</v>
      </c>
      <c r="G2274" s="77">
        <f t="shared" si="71"/>
        <v>76502.500889903997</v>
      </c>
    </row>
    <row r="2275" spans="1:7" x14ac:dyDescent="0.2">
      <c r="A2275" s="79">
        <v>43013</v>
      </c>
      <c r="B2275" s="77">
        <v>58952</v>
      </c>
      <c r="C2275" s="77">
        <v>58750</v>
      </c>
      <c r="E2275">
        <f t="shared" si="70"/>
        <v>2017</v>
      </c>
      <c r="F2275" s="57">
        <f>_xlfn.XLOOKUP(E2275,'Historical Metal Prices'!$L$4:$Z$4,'Historical Metal Prices'!$L$10:$Z$10)</f>
        <v>0.30699777714971033</v>
      </c>
      <c r="G2275" s="77">
        <f t="shared" si="71"/>
        <v>77050.132958529721</v>
      </c>
    </row>
    <row r="2276" spans="1:7" x14ac:dyDescent="0.2">
      <c r="A2276" s="79">
        <v>43012</v>
      </c>
      <c r="B2276" s="77">
        <v>58927</v>
      </c>
      <c r="C2276" s="77">
        <v>58750</v>
      </c>
      <c r="E2276">
        <f t="shared" si="70"/>
        <v>2017</v>
      </c>
      <c r="F2276" s="57">
        <f>_xlfn.XLOOKUP(E2276,'Historical Metal Prices'!$L$4:$Z$4,'Historical Metal Prices'!$L$10:$Z$10)</f>
        <v>0.30699777714971033</v>
      </c>
      <c r="G2276" s="77">
        <f t="shared" si="71"/>
        <v>77017.458014100979</v>
      </c>
    </row>
    <row r="2277" spans="1:7" x14ac:dyDescent="0.2">
      <c r="A2277" s="79">
        <v>43011</v>
      </c>
      <c r="B2277" s="77">
        <v>59651</v>
      </c>
      <c r="C2277" s="77">
        <v>59500</v>
      </c>
      <c r="E2277">
        <f t="shared" si="70"/>
        <v>2017</v>
      </c>
      <c r="F2277" s="57">
        <f>_xlfn.XLOOKUP(E2277,'Historical Metal Prices'!$L$4:$Z$4,'Historical Metal Prices'!$L$10:$Z$10)</f>
        <v>0.30699777714971033</v>
      </c>
      <c r="G2277" s="77">
        <f t="shared" si="71"/>
        <v>77963.724404757377</v>
      </c>
    </row>
    <row r="2278" spans="1:7" x14ac:dyDescent="0.2">
      <c r="A2278" s="79">
        <v>43010</v>
      </c>
      <c r="B2278" s="77">
        <v>59589</v>
      </c>
      <c r="C2278" s="77">
        <v>59500</v>
      </c>
      <c r="E2278">
        <f t="shared" si="70"/>
        <v>2017</v>
      </c>
      <c r="F2278" s="57">
        <f>_xlfn.XLOOKUP(E2278,'Historical Metal Prices'!$L$4:$Z$4,'Historical Metal Prices'!$L$10:$Z$10)</f>
        <v>0.30699777714971033</v>
      </c>
      <c r="G2278" s="77">
        <f t="shared" si="71"/>
        <v>77882.690542574084</v>
      </c>
    </row>
    <row r="2279" spans="1:7" x14ac:dyDescent="0.2">
      <c r="A2279" s="79">
        <v>43007</v>
      </c>
      <c r="B2279" s="77">
        <v>59094</v>
      </c>
      <c r="C2279" s="77">
        <v>59000</v>
      </c>
      <c r="E2279">
        <f t="shared" si="70"/>
        <v>2017</v>
      </c>
      <c r="F2279" s="57">
        <f>_xlfn.XLOOKUP(E2279,'Historical Metal Prices'!$L$4:$Z$4,'Historical Metal Prices'!$L$10:$Z$10)</f>
        <v>0.30699777714971033</v>
      </c>
      <c r="G2279" s="77">
        <f t="shared" si="71"/>
        <v>77235.726642884983</v>
      </c>
    </row>
    <row r="2280" spans="1:7" x14ac:dyDescent="0.2">
      <c r="A2280" s="79">
        <v>43006</v>
      </c>
      <c r="B2280" s="77">
        <v>58865</v>
      </c>
      <c r="C2280" s="77">
        <v>59000</v>
      </c>
      <c r="E2280">
        <f t="shared" si="70"/>
        <v>2017</v>
      </c>
      <c r="F2280" s="57">
        <f>_xlfn.XLOOKUP(E2280,'Historical Metal Prices'!$L$4:$Z$4,'Historical Metal Prices'!$L$10:$Z$10)</f>
        <v>0.30699777714971033</v>
      </c>
      <c r="G2280" s="77">
        <f t="shared" si="71"/>
        <v>76936.424151917701</v>
      </c>
    </row>
    <row r="2281" spans="1:7" x14ac:dyDescent="0.2">
      <c r="A2281" s="79">
        <v>43005</v>
      </c>
      <c r="B2281" s="77">
        <v>58864</v>
      </c>
      <c r="C2281" s="77">
        <v>59000</v>
      </c>
      <c r="E2281">
        <f t="shared" si="70"/>
        <v>2017</v>
      </c>
      <c r="F2281" s="57">
        <f>_xlfn.XLOOKUP(E2281,'Historical Metal Prices'!$L$4:$Z$4,'Historical Metal Prices'!$L$10:$Z$10)</f>
        <v>0.30699777714971033</v>
      </c>
      <c r="G2281" s="77">
        <f t="shared" si="71"/>
        <v>76935.117154140549</v>
      </c>
    </row>
    <row r="2282" spans="1:7" x14ac:dyDescent="0.2">
      <c r="A2282" s="79">
        <v>43004</v>
      </c>
      <c r="B2282" s="77">
        <v>59369</v>
      </c>
      <c r="C2282" s="77">
        <v>59500</v>
      </c>
      <c r="E2282">
        <f t="shared" si="70"/>
        <v>2017</v>
      </c>
      <c r="F2282" s="57">
        <f>_xlfn.XLOOKUP(E2282,'Historical Metal Prices'!$L$4:$Z$4,'Historical Metal Prices'!$L$10:$Z$10)</f>
        <v>0.30699777714971033</v>
      </c>
      <c r="G2282" s="77">
        <f t="shared" si="71"/>
        <v>77595.151031601155</v>
      </c>
    </row>
    <row r="2283" spans="1:7" x14ac:dyDescent="0.2">
      <c r="A2283" s="79">
        <v>43003</v>
      </c>
      <c r="B2283" s="77">
        <v>59342</v>
      </c>
      <c r="C2283" s="77">
        <v>59500</v>
      </c>
      <c r="E2283">
        <f t="shared" si="70"/>
        <v>2017</v>
      </c>
      <c r="F2283" s="57">
        <f>_xlfn.XLOOKUP(E2283,'Historical Metal Prices'!$L$4:$Z$4,'Historical Metal Prices'!$L$10:$Z$10)</f>
        <v>0.30699777714971033</v>
      </c>
      <c r="G2283" s="77">
        <f t="shared" si="71"/>
        <v>77559.86209161811</v>
      </c>
    </row>
    <row r="2284" spans="1:7" x14ac:dyDescent="0.2">
      <c r="A2284" s="79">
        <v>43000</v>
      </c>
      <c r="B2284" s="77">
        <v>59341</v>
      </c>
      <c r="C2284" s="77">
        <v>59500</v>
      </c>
      <c r="E2284">
        <f t="shared" si="70"/>
        <v>2017</v>
      </c>
      <c r="F2284" s="57">
        <f>_xlfn.XLOOKUP(E2284,'Historical Metal Prices'!$L$4:$Z$4,'Historical Metal Prices'!$L$10:$Z$10)</f>
        <v>0.30699777714971033</v>
      </c>
      <c r="G2284" s="77">
        <f t="shared" si="71"/>
        <v>77558.555093840958</v>
      </c>
    </row>
    <row r="2285" spans="1:7" x14ac:dyDescent="0.2">
      <c r="A2285" s="79">
        <v>42999</v>
      </c>
      <c r="B2285" s="77">
        <v>59340</v>
      </c>
      <c r="C2285" s="77">
        <v>59500</v>
      </c>
      <c r="E2285">
        <f t="shared" si="70"/>
        <v>2017</v>
      </c>
      <c r="F2285" s="57">
        <f>_xlfn.XLOOKUP(E2285,'Historical Metal Prices'!$L$4:$Z$4,'Historical Metal Prices'!$L$10:$Z$10)</f>
        <v>0.30699777714971033</v>
      </c>
      <c r="G2285" s="77">
        <f t="shared" si="71"/>
        <v>77557.248096063806</v>
      </c>
    </row>
    <row r="2286" spans="1:7" x14ac:dyDescent="0.2">
      <c r="A2286" s="79">
        <v>42998</v>
      </c>
      <c r="B2286" s="77">
        <v>59339</v>
      </c>
      <c r="C2286" s="77">
        <v>59500</v>
      </c>
      <c r="E2286">
        <f t="shared" si="70"/>
        <v>2017</v>
      </c>
      <c r="F2286" s="57">
        <f>_xlfn.XLOOKUP(E2286,'Historical Metal Prices'!$L$4:$Z$4,'Historical Metal Prices'!$L$10:$Z$10)</f>
        <v>0.30699777714971033</v>
      </c>
      <c r="G2286" s="77">
        <f t="shared" si="71"/>
        <v>77555.941098286654</v>
      </c>
    </row>
    <row r="2287" spans="1:7" x14ac:dyDescent="0.2">
      <c r="A2287" s="79">
        <v>42997</v>
      </c>
      <c r="B2287" s="77">
        <v>59844.5</v>
      </c>
      <c r="C2287" s="77">
        <v>60000</v>
      </c>
      <c r="E2287">
        <f t="shared" si="70"/>
        <v>2017</v>
      </c>
      <c r="F2287" s="57">
        <f>_xlfn.XLOOKUP(E2287,'Historical Metal Prices'!$L$4:$Z$4,'Historical Metal Prices'!$L$10:$Z$10)</f>
        <v>0.30699777714971033</v>
      </c>
      <c r="G2287" s="77">
        <f t="shared" si="71"/>
        <v>78216.628474635843</v>
      </c>
    </row>
    <row r="2288" spans="1:7" x14ac:dyDescent="0.2">
      <c r="A2288" s="79">
        <v>42996</v>
      </c>
      <c r="B2288" s="77">
        <v>59850</v>
      </c>
      <c r="C2288" s="77">
        <v>60000</v>
      </c>
      <c r="E2288">
        <f t="shared" si="70"/>
        <v>2017</v>
      </c>
      <c r="F2288" s="57">
        <f>_xlfn.XLOOKUP(E2288,'Historical Metal Prices'!$L$4:$Z$4,'Historical Metal Prices'!$L$10:$Z$10)</f>
        <v>0.30699777714971033</v>
      </c>
      <c r="G2288" s="77">
        <f t="shared" si="71"/>
        <v>78223.816962410157</v>
      </c>
    </row>
    <row r="2289" spans="1:7" x14ac:dyDescent="0.2">
      <c r="A2289" s="79">
        <v>42993</v>
      </c>
      <c r="B2289" s="77">
        <v>61850</v>
      </c>
      <c r="C2289" s="77">
        <v>62000</v>
      </c>
      <c r="E2289">
        <f t="shared" si="70"/>
        <v>2017</v>
      </c>
      <c r="F2289" s="57">
        <f>_xlfn.XLOOKUP(E2289,'Historical Metal Prices'!$L$4:$Z$4,'Historical Metal Prices'!$L$10:$Z$10)</f>
        <v>0.30699777714971033</v>
      </c>
      <c r="G2289" s="77">
        <f t="shared" si="71"/>
        <v>80837.812516709586</v>
      </c>
    </row>
    <row r="2290" spans="1:7" x14ac:dyDescent="0.2">
      <c r="A2290" s="79">
        <v>42992</v>
      </c>
      <c r="B2290" s="77">
        <v>60650</v>
      </c>
      <c r="C2290" s="77">
        <v>60800</v>
      </c>
      <c r="E2290">
        <f t="shared" si="70"/>
        <v>2017</v>
      </c>
      <c r="F2290" s="57">
        <f>_xlfn.XLOOKUP(E2290,'Historical Metal Prices'!$L$4:$Z$4,'Historical Metal Prices'!$L$10:$Z$10)</f>
        <v>0.30699777714971033</v>
      </c>
      <c r="G2290" s="77">
        <f t="shared" si="71"/>
        <v>79269.415184129932</v>
      </c>
    </row>
    <row r="2291" spans="1:7" x14ac:dyDescent="0.2">
      <c r="A2291" s="79">
        <v>42991</v>
      </c>
      <c r="B2291" s="77">
        <v>60650</v>
      </c>
      <c r="C2291" s="77">
        <v>60800</v>
      </c>
      <c r="E2291">
        <f t="shared" si="70"/>
        <v>2017</v>
      </c>
      <c r="F2291" s="57">
        <f>_xlfn.XLOOKUP(E2291,'Historical Metal Prices'!$L$4:$Z$4,'Historical Metal Prices'!$L$10:$Z$10)</f>
        <v>0.30699777714971033</v>
      </c>
      <c r="G2291" s="77">
        <f t="shared" si="71"/>
        <v>79269.415184129932</v>
      </c>
    </row>
    <row r="2292" spans="1:7" x14ac:dyDescent="0.2">
      <c r="A2292" s="79">
        <v>42990</v>
      </c>
      <c r="B2292" s="77">
        <v>60650</v>
      </c>
      <c r="C2292" s="77">
        <v>60800</v>
      </c>
      <c r="E2292">
        <f t="shared" si="70"/>
        <v>2017</v>
      </c>
      <c r="F2292" s="57">
        <f>_xlfn.XLOOKUP(E2292,'Historical Metal Prices'!$L$4:$Z$4,'Historical Metal Prices'!$L$10:$Z$10)</f>
        <v>0.30699777714971033</v>
      </c>
      <c r="G2292" s="77">
        <f t="shared" si="71"/>
        <v>79269.415184129932</v>
      </c>
    </row>
    <row r="2293" spans="1:7" x14ac:dyDescent="0.2">
      <c r="A2293" s="79">
        <v>42989</v>
      </c>
      <c r="B2293" s="77">
        <v>60850</v>
      </c>
      <c r="C2293" s="77">
        <v>61000</v>
      </c>
      <c r="E2293">
        <f t="shared" si="70"/>
        <v>2017</v>
      </c>
      <c r="F2293" s="57">
        <f>_xlfn.XLOOKUP(E2293,'Historical Metal Prices'!$L$4:$Z$4,'Historical Metal Prices'!$L$10:$Z$10)</f>
        <v>0.30699777714971033</v>
      </c>
      <c r="G2293" s="77">
        <f t="shared" si="71"/>
        <v>79530.814739559879</v>
      </c>
    </row>
    <row r="2294" spans="1:7" x14ac:dyDescent="0.2">
      <c r="A2294" s="79">
        <v>42986</v>
      </c>
      <c r="B2294" s="77">
        <v>60850</v>
      </c>
      <c r="C2294" s="77">
        <v>61000</v>
      </c>
      <c r="E2294">
        <f t="shared" si="70"/>
        <v>2017</v>
      </c>
      <c r="F2294" s="57">
        <f>_xlfn.XLOOKUP(E2294,'Historical Metal Prices'!$L$4:$Z$4,'Historical Metal Prices'!$L$10:$Z$10)</f>
        <v>0.30699777714971033</v>
      </c>
      <c r="G2294" s="77">
        <f t="shared" si="71"/>
        <v>79530.814739559879</v>
      </c>
    </row>
    <row r="2295" spans="1:7" x14ac:dyDescent="0.2">
      <c r="A2295" s="79">
        <v>42985</v>
      </c>
      <c r="B2295" s="77">
        <v>60850</v>
      </c>
      <c r="C2295" s="77">
        <v>61000</v>
      </c>
      <c r="E2295">
        <f t="shared" si="70"/>
        <v>2017</v>
      </c>
      <c r="F2295" s="57">
        <f>_xlfn.XLOOKUP(E2295,'Historical Metal Prices'!$L$4:$Z$4,'Historical Metal Prices'!$L$10:$Z$10)</f>
        <v>0.30699777714971033</v>
      </c>
      <c r="G2295" s="77">
        <f t="shared" si="71"/>
        <v>79530.814739559879</v>
      </c>
    </row>
    <row r="2296" spans="1:7" x14ac:dyDescent="0.2">
      <c r="A2296" s="79">
        <v>42984</v>
      </c>
      <c r="B2296" s="77">
        <v>60850</v>
      </c>
      <c r="C2296" s="77">
        <v>61000</v>
      </c>
      <c r="E2296">
        <f t="shared" si="70"/>
        <v>2017</v>
      </c>
      <c r="F2296" s="57">
        <f>_xlfn.XLOOKUP(E2296,'Historical Metal Prices'!$L$4:$Z$4,'Historical Metal Prices'!$L$10:$Z$10)</f>
        <v>0.30699777714971033</v>
      </c>
      <c r="G2296" s="77">
        <f t="shared" si="71"/>
        <v>79530.814739559879</v>
      </c>
    </row>
    <row r="2297" spans="1:7" x14ac:dyDescent="0.2">
      <c r="A2297" s="79">
        <v>42983</v>
      </c>
      <c r="B2297" s="77">
        <v>60750</v>
      </c>
      <c r="C2297" s="77">
        <v>61000</v>
      </c>
      <c r="E2297">
        <f t="shared" si="70"/>
        <v>2017</v>
      </c>
      <c r="F2297" s="57">
        <f>_xlfn.XLOOKUP(E2297,'Historical Metal Prices'!$L$4:$Z$4,'Historical Metal Prices'!$L$10:$Z$10)</f>
        <v>0.30699777714971033</v>
      </c>
      <c r="G2297" s="77">
        <f t="shared" si="71"/>
        <v>79400.114961844898</v>
      </c>
    </row>
    <row r="2298" spans="1:7" x14ac:dyDescent="0.2">
      <c r="A2298" s="79">
        <v>42982</v>
      </c>
      <c r="B2298" s="77">
        <v>60750</v>
      </c>
      <c r="C2298" s="77">
        <v>61000</v>
      </c>
      <c r="E2298">
        <f t="shared" si="70"/>
        <v>2017</v>
      </c>
      <c r="F2298" s="57">
        <f>_xlfn.XLOOKUP(E2298,'Historical Metal Prices'!$L$4:$Z$4,'Historical Metal Prices'!$L$10:$Z$10)</f>
        <v>0.30699777714971033</v>
      </c>
      <c r="G2298" s="77">
        <f t="shared" si="71"/>
        <v>79400.114961844898</v>
      </c>
    </row>
    <row r="2299" spans="1:7" x14ac:dyDescent="0.2">
      <c r="A2299" s="79">
        <v>42979</v>
      </c>
      <c r="B2299" s="77">
        <v>60750</v>
      </c>
      <c r="C2299" s="77">
        <v>61000</v>
      </c>
      <c r="E2299">
        <f t="shared" si="70"/>
        <v>2017</v>
      </c>
      <c r="F2299" s="57">
        <f>_xlfn.XLOOKUP(E2299,'Historical Metal Prices'!$L$4:$Z$4,'Historical Metal Prices'!$L$10:$Z$10)</f>
        <v>0.30699777714971033</v>
      </c>
      <c r="G2299" s="77">
        <f t="shared" si="71"/>
        <v>79400.114961844898</v>
      </c>
    </row>
    <row r="2300" spans="1:7" x14ac:dyDescent="0.2">
      <c r="A2300" s="79">
        <v>42978</v>
      </c>
      <c r="B2300" s="77">
        <v>60750</v>
      </c>
      <c r="C2300" s="77">
        <v>61000</v>
      </c>
      <c r="E2300">
        <f t="shared" si="70"/>
        <v>2017</v>
      </c>
      <c r="F2300" s="57">
        <f>_xlfn.XLOOKUP(E2300,'Historical Metal Prices'!$L$4:$Z$4,'Historical Metal Prices'!$L$10:$Z$10)</f>
        <v>0.30699777714971033</v>
      </c>
      <c r="G2300" s="77">
        <f t="shared" si="71"/>
        <v>79400.114961844898</v>
      </c>
    </row>
    <row r="2301" spans="1:7" x14ac:dyDescent="0.2">
      <c r="A2301" s="79">
        <v>42977</v>
      </c>
      <c r="B2301" s="77">
        <v>60750</v>
      </c>
      <c r="C2301" s="77">
        <v>61000</v>
      </c>
      <c r="E2301">
        <f t="shared" si="70"/>
        <v>2017</v>
      </c>
      <c r="F2301" s="57">
        <f>_xlfn.XLOOKUP(E2301,'Historical Metal Prices'!$L$4:$Z$4,'Historical Metal Prices'!$L$10:$Z$10)</f>
        <v>0.30699777714971033</v>
      </c>
      <c r="G2301" s="77">
        <f t="shared" si="71"/>
        <v>79400.114961844898</v>
      </c>
    </row>
    <row r="2302" spans="1:7" x14ac:dyDescent="0.2">
      <c r="A2302" s="79">
        <v>42976</v>
      </c>
      <c r="B2302" s="77">
        <v>61250</v>
      </c>
      <c r="C2302" s="77">
        <v>61500</v>
      </c>
      <c r="E2302">
        <f t="shared" si="70"/>
        <v>2017</v>
      </c>
      <c r="F2302" s="57">
        <f>_xlfn.XLOOKUP(E2302,'Historical Metal Prices'!$L$4:$Z$4,'Historical Metal Prices'!$L$10:$Z$10)</f>
        <v>0.30699777714971033</v>
      </c>
      <c r="G2302" s="77">
        <f t="shared" si="71"/>
        <v>80053.613850419759</v>
      </c>
    </row>
    <row r="2303" spans="1:7" ht="16" x14ac:dyDescent="0.2">
      <c r="A2303" s="79">
        <v>42975</v>
      </c>
      <c r="B2303" s="77">
        <v>60750</v>
      </c>
      <c r="C2303" s="78" t="s">
        <v>481</v>
      </c>
      <c r="E2303">
        <f t="shared" si="70"/>
        <v>2017</v>
      </c>
      <c r="F2303" s="57">
        <f>_xlfn.XLOOKUP(E2303,'Historical Metal Prices'!$L$4:$Z$4,'Historical Metal Prices'!$L$10:$Z$10)</f>
        <v>0.30699777714971033</v>
      </c>
      <c r="G2303" s="77">
        <f t="shared" si="71"/>
        <v>79400.114961844898</v>
      </c>
    </row>
    <row r="2304" spans="1:7" x14ac:dyDescent="0.2">
      <c r="A2304" s="79">
        <v>42972</v>
      </c>
      <c r="B2304" s="77">
        <v>60750</v>
      </c>
      <c r="C2304" s="77">
        <v>61000</v>
      </c>
      <c r="E2304">
        <f t="shared" si="70"/>
        <v>2017</v>
      </c>
      <c r="F2304" s="57">
        <f>_xlfn.XLOOKUP(E2304,'Historical Metal Prices'!$L$4:$Z$4,'Historical Metal Prices'!$L$10:$Z$10)</f>
        <v>0.30699777714971033</v>
      </c>
      <c r="G2304" s="77">
        <f t="shared" si="71"/>
        <v>79400.114961844898</v>
      </c>
    </row>
    <row r="2305" spans="1:7" x14ac:dyDescent="0.2">
      <c r="A2305" s="79">
        <v>42971</v>
      </c>
      <c r="B2305" s="77">
        <v>60000</v>
      </c>
      <c r="C2305" s="77">
        <v>60000</v>
      </c>
      <c r="E2305">
        <f t="shared" si="70"/>
        <v>2017</v>
      </c>
      <c r="F2305" s="57">
        <f>_xlfn.XLOOKUP(E2305,'Historical Metal Prices'!$L$4:$Z$4,'Historical Metal Prices'!$L$10:$Z$10)</f>
        <v>0.30699777714971033</v>
      </c>
      <c r="G2305" s="77">
        <f t="shared" si="71"/>
        <v>78419.866628982621</v>
      </c>
    </row>
    <row r="2306" spans="1:7" x14ac:dyDescent="0.2">
      <c r="A2306" s="79">
        <v>42970</v>
      </c>
      <c r="B2306" s="77">
        <v>60000</v>
      </c>
      <c r="C2306" s="77">
        <v>60000</v>
      </c>
      <c r="E2306">
        <f t="shared" si="70"/>
        <v>2017</v>
      </c>
      <c r="F2306" s="57">
        <f>_xlfn.XLOOKUP(E2306,'Historical Metal Prices'!$L$4:$Z$4,'Historical Metal Prices'!$L$10:$Z$10)</f>
        <v>0.30699777714971033</v>
      </c>
      <c r="G2306" s="77">
        <f t="shared" si="71"/>
        <v>78419.866628982621</v>
      </c>
    </row>
    <row r="2307" spans="1:7" x14ac:dyDescent="0.2">
      <c r="A2307" s="79">
        <v>42969</v>
      </c>
      <c r="B2307" s="77">
        <v>60000</v>
      </c>
      <c r="C2307" s="77">
        <v>60000</v>
      </c>
      <c r="E2307">
        <f t="shared" si="70"/>
        <v>2017</v>
      </c>
      <c r="F2307" s="57">
        <f>_xlfn.XLOOKUP(E2307,'Historical Metal Prices'!$L$4:$Z$4,'Historical Metal Prices'!$L$10:$Z$10)</f>
        <v>0.30699777714971033</v>
      </c>
      <c r="G2307" s="77">
        <f t="shared" si="71"/>
        <v>78419.866628982621</v>
      </c>
    </row>
    <row r="2308" spans="1:7" x14ac:dyDescent="0.2">
      <c r="A2308" s="79">
        <v>42968</v>
      </c>
      <c r="B2308" s="77">
        <v>59813</v>
      </c>
      <c r="C2308" s="77">
        <v>60000</v>
      </c>
      <c r="E2308">
        <f t="shared" si="70"/>
        <v>2017</v>
      </c>
      <c r="F2308" s="57">
        <f>_xlfn.XLOOKUP(E2308,'Historical Metal Prices'!$L$4:$Z$4,'Historical Metal Prices'!$L$10:$Z$10)</f>
        <v>0.30699777714971033</v>
      </c>
      <c r="G2308" s="77">
        <f t="shared" si="71"/>
        <v>78175.458044655621</v>
      </c>
    </row>
    <row r="2309" spans="1:7" x14ac:dyDescent="0.2">
      <c r="A2309" s="79">
        <v>42965</v>
      </c>
      <c r="B2309" s="77">
        <v>60296</v>
      </c>
      <c r="C2309" s="77">
        <v>58500</v>
      </c>
      <c r="E2309">
        <f t="shared" si="70"/>
        <v>2017</v>
      </c>
      <c r="F2309" s="57">
        <f>_xlfn.XLOOKUP(E2309,'Historical Metal Prices'!$L$4:$Z$4,'Historical Metal Prices'!$L$10:$Z$10)</f>
        <v>0.30699777714971033</v>
      </c>
      <c r="G2309" s="77">
        <f t="shared" si="71"/>
        <v>78806.737971018927</v>
      </c>
    </row>
    <row r="2310" spans="1:7" x14ac:dyDescent="0.2">
      <c r="A2310" s="79">
        <v>42964</v>
      </c>
      <c r="B2310" s="77">
        <v>56796</v>
      </c>
      <c r="C2310" s="77">
        <v>56000</v>
      </c>
      <c r="E2310">
        <f t="shared" si="70"/>
        <v>2017</v>
      </c>
      <c r="F2310" s="57">
        <f>_xlfn.XLOOKUP(E2310,'Historical Metal Prices'!$L$4:$Z$4,'Historical Metal Prices'!$L$10:$Z$10)</f>
        <v>0.30699777714971033</v>
      </c>
      <c r="G2310" s="77">
        <f t="shared" si="71"/>
        <v>74232.245750994945</v>
      </c>
    </row>
    <row r="2311" spans="1:7" x14ac:dyDescent="0.2">
      <c r="A2311" s="79">
        <v>42963</v>
      </c>
      <c r="B2311" s="77">
        <v>56788</v>
      </c>
      <c r="C2311" s="77">
        <v>57000</v>
      </c>
      <c r="E2311">
        <f t="shared" si="70"/>
        <v>2017</v>
      </c>
      <c r="F2311" s="57">
        <f>_xlfn.XLOOKUP(E2311,'Historical Metal Prices'!$L$4:$Z$4,'Historical Metal Prices'!$L$10:$Z$10)</f>
        <v>0.30699777714971033</v>
      </c>
      <c r="G2311" s="77">
        <f t="shared" si="71"/>
        <v>74221.789768777744</v>
      </c>
    </row>
    <row r="2312" spans="1:7" x14ac:dyDescent="0.2">
      <c r="A2312" s="79">
        <v>42962</v>
      </c>
      <c r="B2312" s="77">
        <v>56780</v>
      </c>
      <c r="C2312" s="77">
        <v>57000</v>
      </c>
      <c r="E2312">
        <f t="shared" si="70"/>
        <v>2017</v>
      </c>
      <c r="F2312" s="57">
        <f>_xlfn.XLOOKUP(E2312,'Historical Metal Prices'!$L$4:$Z$4,'Historical Metal Prices'!$L$10:$Z$10)</f>
        <v>0.30699777714971033</v>
      </c>
      <c r="G2312" s="77">
        <f t="shared" si="71"/>
        <v>74211.333786560557</v>
      </c>
    </row>
    <row r="2313" spans="1:7" x14ac:dyDescent="0.2">
      <c r="A2313" s="79">
        <v>42961</v>
      </c>
      <c r="B2313" s="77">
        <v>56770</v>
      </c>
      <c r="C2313" s="77">
        <v>57000</v>
      </c>
      <c r="E2313">
        <f t="shared" si="70"/>
        <v>2017</v>
      </c>
      <c r="F2313" s="57">
        <f>_xlfn.XLOOKUP(E2313,'Historical Metal Prices'!$L$4:$Z$4,'Historical Metal Prices'!$L$10:$Z$10)</f>
        <v>0.30699777714971033</v>
      </c>
      <c r="G2313" s="77">
        <f t="shared" si="71"/>
        <v>74198.263808789052</v>
      </c>
    </row>
    <row r="2314" spans="1:7" x14ac:dyDescent="0.2">
      <c r="A2314" s="79">
        <v>42958</v>
      </c>
      <c r="B2314" s="77">
        <v>56750</v>
      </c>
      <c r="C2314" s="77">
        <v>57000</v>
      </c>
      <c r="E2314">
        <f t="shared" si="70"/>
        <v>2017</v>
      </c>
      <c r="F2314" s="57">
        <f>_xlfn.XLOOKUP(E2314,'Historical Metal Prices'!$L$4:$Z$4,'Historical Metal Prices'!$L$10:$Z$10)</f>
        <v>0.30699777714971033</v>
      </c>
      <c r="G2314" s="77">
        <f t="shared" si="71"/>
        <v>74172.123853246056</v>
      </c>
    </row>
    <row r="2315" spans="1:7" x14ac:dyDescent="0.2">
      <c r="A2315" s="79">
        <v>42957</v>
      </c>
      <c r="B2315" s="77">
        <v>57200</v>
      </c>
      <c r="C2315" s="77">
        <v>56500</v>
      </c>
      <c r="E2315">
        <f t="shared" ref="E2315:E2378" si="72">YEAR(A2315)</f>
        <v>2017</v>
      </c>
      <c r="F2315" s="57">
        <f>_xlfn.XLOOKUP(E2315,'Historical Metal Prices'!$L$4:$Z$4,'Historical Metal Prices'!$L$10:$Z$10)</f>
        <v>0.30699777714971033</v>
      </c>
      <c r="G2315" s="77">
        <f t="shared" ref="G2315:G2378" si="73">IFERROR(B2315*(1+F2315),G2316)</f>
        <v>74760.272852963433</v>
      </c>
    </row>
    <row r="2316" spans="1:7" x14ac:dyDescent="0.2">
      <c r="A2316" s="79">
        <v>42956</v>
      </c>
      <c r="B2316" s="77">
        <v>57200</v>
      </c>
      <c r="C2316" s="77">
        <v>56500</v>
      </c>
      <c r="E2316">
        <f t="shared" si="72"/>
        <v>2017</v>
      </c>
      <c r="F2316" s="57">
        <f>_xlfn.XLOOKUP(E2316,'Historical Metal Prices'!$L$4:$Z$4,'Historical Metal Prices'!$L$10:$Z$10)</f>
        <v>0.30699777714971033</v>
      </c>
      <c r="G2316" s="77">
        <f t="shared" si="73"/>
        <v>74760.272852963433</v>
      </c>
    </row>
    <row r="2317" spans="1:7" x14ac:dyDescent="0.2">
      <c r="A2317" s="79">
        <v>42955</v>
      </c>
      <c r="B2317" s="77">
        <v>57150</v>
      </c>
      <c r="C2317" s="77">
        <v>56500</v>
      </c>
      <c r="E2317">
        <f t="shared" si="72"/>
        <v>2017</v>
      </c>
      <c r="F2317" s="57">
        <f>_xlfn.XLOOKUP(E2317,'Historical Metal Prices'!$L$4:$Z$4,'Historical Metal Prices'!$L$10:$Z$10)</f>
        <v>0.30699777714971033</v>
      </c>
      <c r="G2317" s="77">
        <f t="shared" si="73"/>
        <v>74694.92296410595</v>
      </c>
    </row>
    <row r="2318" spans="1:7" x14ac:dyDescent="0.2">
      <c r="A2318" s="79">
        <v>42954</v>
      </c>
      <c r="B2318" s="77">
        <v>57500</v>
      </c>
      <c r="C2318" s="77">
        <v>56500</v>
      </c>
      <c r="E2318">
        <f t="shared" si="72"/>
        <v>2017</v>
      </c>
      <c r="F2318" s="57">
        <f>_xlfn.XLOOKUP(E2318,'Historical Metal Prices'!$L$4:$Z$4,'Historical Metal Prices'!$L$10:$Z$10)</f>
        <v>0.30699777714971033</v>
      </c>
      <c r="G2318" s="77">
        <f t="shared" si="73"/>
        <v>75152.372186108347</v>
      </c>
    </row>
    <row r="2319" spans="1:7" x14ac:dyDescent="0.2">
      <c r="A2319" s="79">
        <v>42951</v>
      </c>
      <c r="B2319" s="77">
        <v>59000</v>
      </c>
      <c r="C2319" s="77">
        <v>56500</v>
      </c>
      <c r="E2319">
        <f t="shared" si="72"/>
        <v>2017</v>
      </c>
      <c r="F2319" s="57">
        <f>_xlfn.XLOOKUP(E2319,'Historical Metal Prices'!$L$4:$Z$4,'Historical Metal Prices'!$L$10:$Z$10)</f>
        <v>0.30699777714971033</v>
      </c>
      <c r="G2319" s="77">
        <f t="shared" si="73"/>
        <v>77112.868851832915</v>
      </c>
    </row>
    <row r="2320" spans="1:7" x14ac:dyDescent="0.2">
      <c r="A2320" s="79">
        <v>42950</v>
      </c>
      <c r="B2320" s="77">
        <v>55000</v>
      </c>
      <c r="C2320" s="77">
        <v>56500</v>
      </c>
      <c r="E2320">
        <f t="shared" si="72"/>
        <v>2017</v>
      </c>
      <c r="F2320" s="57">
        <f>_xlfn.XLOOKUP(E2320,'Historical Metal Prices'!$L$4:$Z$4,'Historical Metal Prices'!$L$10:$Z$10)</f>
        <v>0.30699777714971033</v>
      </c>
      <c r="G2320" s="77">
        <f t="shared" si="73"/>
        <v>71884.877743234072</v>
      </c>
    </row>
    <row r="2321" spans="1:7" x14ac:dyDescent="0.2">
      <c r="A2321" s="79">
        <v>42949</v>
      </c>
      <c r="B2321" s="77">
        <v>55750</v>
      </c>
      <c r="C2321" s="77">
        <v>50500</v>
      </c>
      <c r="E2321">
        <f t="shared" si="72"/>
        <v>2017</v>
      </c>
      <c r="F2321" s="57">
        <f>_xlfn.XLOOKUP(E2321,'Historical Metal Prices'!$L$4:$Z$4,'Historical Metal Prices'!$L$10:$Z$10)</f>
        <v>0.30699777714971033</v>
      </c>
      <c r="G2321" s="77">
        <f t="shared" si="73"/>
        <v>72865.126076096349</v>
      </c>
    </row>
    <row r="2322" spans="1:7" x14ac:dyDescent="0.2">
      <c r="A2322" s="79">
        <v>42948</v>
      </c>
      <c r="B2322" s="77">
        <v>56940</v>
      </c>
      <c r="C2322" s="77">
        <v>56500</v>
      </c>
      <c r="E2322">
        <f t="shared" si="72"/>
        <v>2017</v>
      </c>
      <c r="F2322" s="57">
        <f>_xlfn.XLOOKUP(E2322,'Historical Metal Prices'!$L$4:$Z$4,'Historical Metal Prices'!$L$10:$Z$10)</f>
        <v>0.30699777714971033</v>
      </c>
      <c r="G2322" s="77">
        <f t="shared" si="73"/>
        <v>74420.453430904512</v>
      </c>
    </row>
    <row r="2323" spans="1:7" x14ac:dyDescent="0.2">
      <c r="A2323" s="79">
        <v>42947</v>
      </c>
      <c r="B2323" s="77">
        <v>56940</v>
      </c>
      <c r="C2323" s="77">
        <v>56500</v>
      </c>
      <c r="E2323">
        <f t="shared" si="72"/>
        <v>2017</v>
      </c>
      <c r="F2323" s="57">
        <f>_xlfn.XLOOKUP(E2323,'Historical Metal Prices'!$L$4:$Z$4,'Historical Metal Prices'!$L$10:$Z$10)</f>
        <v>0.30699777714971033</v>
      </c>
      <c r="G2323" s="77">
        <f t="shared" si="73"/>
        <v>74420.453430904512</v>
      </c>
    </row>
    <row r="2324" spans="1:7" x14ac:dyDescent="0.2">
      <c r="A2324" s="79">
        <v>42944</v>
      </c>
      <c r="B2324" s="77">
        <v>56930</v>
      </c>
      <c r="C2324" s="77">
        <v>56500</v>
      </c>
      <c r="E2324">
        <f t="shared" si="72"/>
        <v>2017</v>
      </c>
      <c r="F2324" s="57">
        <f>_xlfn.XLOOKUP(E2324,'Historical Metal Prices'!$L$4:$Z$4,'Historical Metal Prices'!$L$10:$Z$10)</f>
        <v>0.30699777714971033</v>
      </c>
      <c r="G2324" s="77">
        <f t="shared" si="73"/>
        <v>74407.383453133007</v>
      </c>
    </row>
    <row r="2325" spans="1:7" x14ac:dyDescent="0.2">
      <c r="A2325" s="79">
        <v>42943</v>
      </c>
      <c r="B2325" s="77">
        <v>56940</v>
      </c>
      <c r="C2325" s="77">
        <v>56500</v>
      </c>
      <c r="E2325">
        <f t="shared" si="72"/>
        <v>2017</v>
      </c>
      <c r="F2325" s="57">
        <f>_xlfn.XLOOKUP(E2325,'Historical Metal Prices'!$L$4:$Z$4,'Historical Metal Prices'!$L$10:$Z$10)</f>
        <v>0.30699777714971033</v>
      </c>
      <c r="G2325" s="77">
        <f t="shared" si="73"/>
        <v>74420.453430904512</v>
      </c>
    </row>
    <row r="2326" spans="1:7" x14ac:dyDescent="0.2">
      <c r="A2326" s="79">
        <v>42942</v>
      </c>
      <c r="B2326" s="77">
        <v>56940</v>
      </c>
      <c r="C2326" s="77">
        <v>56500</v>
      </c>
      <c r="E2326">
        <f t="shared" si="72"/>
        <v>2017</v>
      </c>
      <c r="F2326" s="57">
        <f>_xlfn.XLOOKUP(E2326,'Historical Metal Prices'!$L$4:$Z$4,'Historical Metal Prices'!$L$10:$Z$10)</f>
        <v>0.30699777714971033</v>
      </c>
      <c r="G2326" s="77">
        <f t="shared" si="73"/>
        <v>74420.453430904512</v>
      </c>
    </row>
    <row r="2327" spans="1:7" x14ac:dyDescent="0.2">
      <c r="A2327" s="79">
        <v>42941</v>
      </c>
      <c r="B2327" s="77">
        <v>56940</v>
      </c>
      <c r="C2327" s="77">
        <v>56500</v>
      </c>
      <c r="E2327">
        <f t="shared" si="72"/>
        <v>2017</v>
      </c>
      <c r="F2327" s="57">
        <f>_xlfn.XLOOKUP(E2327,'Historical Metal Prices'!$L$4:$Z$4,'Historical Metal Prices'!$L$10:$Z$10)</f>
        <v>0.30699777714971033</v>
      </c>
      <c r="G2327" s="77">
        <f t="shared" si="73"/>
        <v>74420.453430904512</v>
      </c>
    </row>
    <row r="2328" spans="1:7" x14ac:dyDescent="0.2">
      <c r="A2328" s="79">
        <v>42940</v>
      </c>
      <c r="B2328" s="77">
        <v>57700</v>
      </c>
      <c r="C2328" s="77">
        <v>57500</v>
      </c>
      <c r="E2328">
        <f t="shared" si="72"/>
        <v>2017</v>
      </c>
      <c r="F2328" s="57">
        <f>_xlfn.XLOOKUP(E2328,'Historical Metal Prices'!$L$4:$Z$4,'Historical Metal Prices'!$L$10:$Z$10)</f>
        <v>0.30699777714971033</v>
      </c>
      <c r="G2328" s="77">
        <f t="shared" si="73"/>
        <v>75413.771741538279</v>
      </c>
    </row>
    <row r="2329" spans="1:7" x14ac:dyDescent="0.2">
      <c r="A2329" s="79">
        <v>42937</v>
      </c>
      <c r="B2329" s="77">
        <v>58010</v>
      </c>
      <c r="C2329" s="77">
        <v>57500</v>
      </c>
      <c r="E2329">
        <f t="shared" si="72"/>
        <v>2017</v>
      </c>
      <c r="F2329" s="57">
        <f>_xlfn.XLOOKUP(E2329,'Historical Metal Prices'!$L$4:$Z$4,'Historical Metal Prices'!$L$10:$Z$10)</f>
        <v>0.30699777714971033</v>
      </c>
      <c r="G2329" s="77">
        <f t="shared" si="73"/>
        <v>75818.941052454698</v>
      </c>
    </row>
    <row r="2330" spans="1:7" x14ac:dyDescent="0.2">
      <c r="A2330" s="79">
        <v>42936</v>
      </c>
      <c r="B2330" s="77">
        <v>58600</v>
      </c>
      <c r="C2330" s="77">
        <v>57500</v>
      </c>
      <c r="E2330">
        <f t="shared" si="72"/>
        <v>2017</v>
      </c>
      <c r="F2330" s="57">
        <f>_xlfn.XLOOKUP(E2330,'Historical Metal Prices'!$L$4:$Z$4,'Historical Metal Prices'!$L$10:$Z$10)</f>
        <v>0.30699777714971033</v>
      </c>
      <c r="G2330" s="77">
        <f t="shared" si="73"/>
        <v>76590.06974097302</v>
      </c>
    </row>
    <row r="2331" spans="1:7" x14ac:dyDescent="0.2">
      <c r="A2331" s="79">
        <v>42935</v>
      </c>
      <c r="B2331" s="77">
        <v>58500</v>
      </c>
      <c r="C2331" s="77">
        <v>57500</v>
      </c>
      <c r="E2331">
        <f t="shared" si="72"/>
        <v>2017</v>
      </c>
      <c r="F2331" s="57">
        <f>_xlfn.XLOOKUP(E2331,'Historical Metal Prices'!$L$4:$Z$4,'Historical Metal Prices'!$L$10:$Z$10)</f>
        <v>0.30699777714971033</v>
      </c>
      <c r="G2331" s="77">
        <f t="shared" si="73"/>
        <v>76459.369963258054</v>
      </c>
    </row>
    <row r="2332" spans="1:7" x14ac:dyDescent="0.2">
      <c r="A2332" s="79">
        <v>42934</v>
      </c>
      <c r="B2332" s="77">
        <v>58500</v>
      </c>
      <c r="C2332" s="77">
        <v>57250</v>
      </c>
      <c r="E2332">
        <f t="shared" si="72"/>
        <v>2017</v>
      </c>
      <c r="F2332" s="57">
        <f>_xlfn.XLOOKUP(E2332,'Historical Metal Prices'!$L$4:$Z$4,'Historical Metal Prices'!$L$10:$Z$10)</f>
        <v>0.30699777714971033</v>
      </c>
      <c r="G2332" s="77">
        <f t="shared" si="73"/>
        <v>76459.369963258054</v>
      </c>
    </row>
    <row r="2333" spans="1:7" x14ac:dyDescent="0.2">
      <c r="A2333" s="79">
        <v>42933</v>
      </c>
      <c r="B2333" s="77">
        <v>58700</v>
      </c>
      <c r="C2333" s="77">
        <v>58000</v>
      </c>
      <c r="E2333">
        <f t="shared" si="72"/>
        <v>2017</v>
      </c>
      <c r="F2333" s="57">
        <f>_xlfn.XLOOKUP(E2333,'Historical Metal Prices'!$L$4:$Z$4,'Historical Metal Prices'!$L$10:$Z$10)</f>
        <v>0.30699777714971033</v>
      </c>
      <c r="G2333" s="77">
        <f t="shared" si="73"/>
        <v>76720.769518688001</v>
      </c>
    </row>
    <row r="2334" spans="1:7" x14ac:dyDescent="0.2">
      <c r="A2334" s="79">
        <v>42930</v>
      </c>
      <c r="B2334" s="77">
        <v>59130</v>
      </c>
      <c r="C2334" s="77">
        <v>58000</v>
      </c>
      <c r="E2334">
        <f t="shared" si="72"/>
        <v>2017</v>
      </c>
      <c r="F2334" s="57">
        <f>_xlfn.XLOOKUP(E2334,'Historical Metal Prices'!$L$4:$Z$4,'Historical Metal Prices'!$L$10:$Z$10)</f>
        <v>0.30699777714971033</v>
      </c>
      <c r="G2334" s="77">
        <f t="shared" si="73"/>
        <v>77282.778562862368</v>
      </c>
    </row>
    <row r="2335" spans="1:7" x14ac:dyDescent="0.2">
      <c r="A2335" s="79">
        <v>42929</v>
      </c>
      <c r="B2335" s="77">
        <v>59160</v>
      </c>
      <c r="C2335" s="77">
        <v>58000</v>
      </c>
      <c r="E2335">
        <f t="shared" si="72"/>
        <v>2017</v>
      </c>
      <c r="F2335" s="57">
        <f>_xlfn.XLOOKUP(E2335,'Historical Metal Prices'!$L$4:$Z$4,'Historical Metal Prices'!$L$10:$Z$10)</f>
        <v>0.30699777714971033</v>
      </c>
      <c r="G2335" s="77">
        <f t="shared" si="73"/>
        <v>77321.988496176869</v>
      </c>
    </row>
    <row r="2336" spans="1:7" x14ac:dyDescent="0.2">
      <c r="A2336" s="79">
        <v>42928</v>
      </c>
      <c r="B2336" s="77">
        <v>59190</v>
      </c>
      <c r="C2336" s="77">
        <v>58000</v>
      </c>
      <c r="E2336">
        <f t="shared" si="72"/>
        <v>2017</v>
      </c>
      <c r="F2336" s="57">
        <f>_xlfn.XLOOKUP(E2336,'Historical Metal Prices'!$L$4:$Z$4,'Historical Metal Prices'!$L$10:$Z$10)</f>
        <v>0.30699777714971033</v>
      </c>
      <c r="G2336" s="77">
        <f t="shared" si="73"/>
        <v>77361.198429491356</v>
      </c>
    </row>
    <row r="2337" spans="1:7" x14ac:dyDescent="0.2">
      <c r="A2337" s="79">
        <v>42927</v>
      </c>
      <c r="B2337" s="77">
        <v>59720</v>
      </c>
      <c r="C2337" s="77">
        <v>58500</v>
      </c>
      <c r="E2337">
        <f t="shared" si="72"/>
        <v>2017</v>
      </c>
      <c r="F2337" s="57">
        <f>_xlfn.XLOOKUP(E2337,'Historical Metal Prices'!$L$4:$Z$4,'Historical Metal Prices'!$L$10:$Z$10)</f>
        <v>0.30699777714971033</v>
      </c>
      <c r="G2337" s="77">
        <f t="shared" si="73"/>
        <v>78053.907251380704</v>
      </c>
    </row>
    <row r="2338" spans="1:7" x14ac:dyDescent="0.2">
      <c r="A2338" s="79">
        <v>42926</v>
      </c>
      <c r="B2338" s="77">
        <v>59750</v>
      </c>
      <c r="C2338" s="77">
        <v>58500</v>
      </c>
      <c r="E2338">
        <f t="shared" si="72"/>
        <v>2017</v>
      </c>
      <c r="F2338" s="57">
        <f>_xlfn.XLOOKUP(E2338,'Historical Metal Prices'!$L$4:$Z$4,'Historical Metal Prices'!$L$10:$Z$10)</f>
        <v>0.30699777714971033</v>
      </c>
      <c r="G2338" s="77">
        <f t="shared" si="73"/>
        <v>78093.117184695191</v>
      </c>
    </row>
    <row r="2339" spans="1:7" x14ac:dyDescent="0.2">
      <c r="A2339" s="79">
        <v>42923</v>
      </c>
      <c r="B2339" s="77">
        <v>60000</v>
      </c>
      <c r="C2339" s="77">
        <v>58500</v>
      </c>
      <c r="E2339">
        <f t="shared" si="72"/>
        <v>2017</v>
      </c>
      <c r="F2339" s="57">
        <f>_xlfn.XLOOKUP(E2339,'Historical Metal Prices'!$L$4:$Z$4,'Historical Metal Prices'!$L$10:$Z$10)</f>
        <v>0.30699777714971033</v>
      </c>
      <c r="G2339" s="77">
        <f t="shared" si="73"/>
        <v>78419.866628982621</v>
      </c>
    </row>
    <row r="2340" spans="1:7" x14ac:dyDescent="0.2">
      <c r="A2340" s="79">
        <v>42922</v>
      </c>
      <c r="B2340" s="77">
        <v>61000</v>
      </c>
      <c r="C2340" s="77">
        <v>58500</v>
      </c>
      <c r="E2340">
        <f t="shared" si="72"/>
        <v>2017</v>
      </c>
      <c r="F2340" s="57">
        <f>_xlfn.XLOOKUP(E2340,'Historical Metal Prices'!$L$4:$Z$4,'Historical Metal Prices'!$L$10:$Z$10)</f>
        <v>0.30699777714971033</v>
      </c>
      <c r="G2340" s="77">
        <f t="shared" si="73"/>
        <v>79726.864406132328</v>
      </c>
    </row>
    <row r="2341" spans="1:7" x14ac:dyDescent="0.2">
      <c r="A2341" s="79">
        <v>42921</v>
      </c>
      <c r="B2341" s="77">
        <v>58708</v>
      </c>
      <c r="C2341" s="77">
        <v>58750</v>
      </c>
      <c r="E2341">
        <f t="shared" si="72"/>
        <v>2017</v>
      </c>
      <c r="F2341" s="57">
        <f>_xlfn.XLOOKUP(E2341,'Historical Metal Prices'!$L$4:$Z$4,'Historical Metal Prices'!$L$10:$Z$10)</f>
        <v>0.30699777714971033</v>
      </c>
      <c r="G2341" s="77">
        <f t="shared" si="73"/>
        <v>76731.225500905188</v>
      </c>
    </row>
    <row r="2342" spans="1:7" x14ac:dyDescent="0.2">
      <c r="A2342" s="79">
        <v>42920</v>
      </c>
      <c r="B2342" s="77">
        <v>58709</v>
      </c>
      <c r="C2342" s="77">
        <v>58750</v>
      </c>
      <c r="E2342">
        <f t="shared" si="72"/>
        <v>2017</v>
      </c>
      <c r="F2342" s="57">
        <f>_xlfn.XLOOKUP(E2342,'Historical Metal Prices'!$L$4:$Z$4,'Historical Metal Prices'!$L$10:$Z$10)</f>
        <v>0.30699777714971033</v>
      </c>
      <c r="G2342" s="77">
        <f t="shared" si="73"/>
        <v>76732.53249868234</v>
      </c>
    </row>
    <row r="2343" spans="1:7" x14ac:dyDescent="0.2">
      <c r="A2343" s="79">
        <v>42919</v>
      </c>
      <c r="B2343" s="77">
        <v>59460</v>
      </c>
      <c r="C2343" s="77">
        <v>59500</v>
      </c>
      <c r="E2343">
        <f t="shared" si="72"/>
        <v>2017</v>
      </c>
      <c r="F2343" s="57">
        <f>_xlfn.XLOOKUP(E2343,'Historical Metal Prices'!$L$4:$Z$4,'Historical Metal Prices'!$L$10:$Z$10)</f>
        <v>0.30699777714971033</v>
      </c>
      <c r="G2343" s="77">
        <f t="shared" si="73"/>
        <v>77714.087829321783</v>
      </c>
    </row>
    <row r="2344" spans="1:7" x14ac:dyDescent="0.2">
      <c r="A2344" s="79">
        <v>42916</v>
      </c>
      <c r="B2344" s="77">
        <v>59792</v>
      </c>
      <c r="C2344" s="77">
        <v>60000</v>
      </c>
      <c r="E2344">
        <f t="shared" si="72"/>
        <v>2017</v>
      </c>
      <c r="F2344" s="57">
        <f>_xlfn.XLOOKUP(E2344,'Historical Metal Prices'!$L$4:$Z$4,'Historical Metal Prices'!$L$10:$Z$10)</f>
        <v>0.30699777714971033</v>
      </c>
      <c r="G2344" s="77">
        <f t="shared" si="73"/>
        <v>78148.011091335473</v>
      </c>
    </row>
    <row r="2345" spans="1:7" x14ac:dyDescent="0.2">
      <c r="A2345" s="79">
        <v>42915</v>
      </c>
      <c r="B2345" s="77">
        <v>59796</v>
      </c>
      <c r="C2345" s="77">
        <v>59750</v>
      </c>
      <c r="E2345">
        <f t="shared" si="72"/>
        <v>2017</v>
      </c>
      <c r="F2345" s="57">
        <f>_xlfn.XLOOKUP(E2345,'Historical Metal Prices'!$L$4:$Z$4,'Historical Metal Prices'!$L$10:$Z$10)</f>
        <v>0.30699777714971033</v>
      </c>
      <c r="G2345" s="77">
        <f t="shared" si="73"/>
        <v>78153.239082444081</v>
      </c>
    </row>
    <row r="2346" spans="1:7" x14ac:dyDescent="0.2">
      <c r="A2346" s="79">
        <v>42914</v>
      </c>
      <c r="B2346" s="77">
        <v>59300</v>
      </c>
      <c r="C2346" s="77">
        <v>59500</v>
      </c>
      <c r="E2346">
        <f t="shared" si="72"/>
        <v>2017</v>
      </c>
      <c r="F2346" s="57">
        <f>_xlfn.XLOOKUP(E2346,'Historical Metal Prices'!$L$4:$Z$4,'Historical Metal Prices'!$L$10:$Z$10)</f>
        <v>0.30699777714971033</v>
      </c>
      <c r="G2346" s="77">
        <f t="shared" si="73"/>
        <v>77504.968184977828</v>
      </c>
    </row>
    <row r="2347" spans="1:7" x14ac:dyDescent="0.2">
      <c r="A2347" s="79">
        <v>42913</v>
      </c>
      <c r="B2347" s="77">
        <v>58750</v>
      </c>
      <c r="C2347" s="77">
        <v>59000</v>
      </c>
      <c r="E2347">
        <f t="shared" si="72"/>
        <v>2017</v>
      </c>
      <c r="F2347" s="57">
        <f>_xlfn.XLOOKUP(E2347,'Historical Metal Prices'!$L$4:$Z$4,'Historical Metal Prices'!$L$10:$Z$10)</f>
        <v>0.30699777714971033</v>
      </c>
      <c r="G2347" s="77">
        <f t="shared" si="73"/>
        <v>76786.119407545484</v>
      </c>
    </row>
    <row r="2348" spans="1:7" x14ac:dyDescent="0.2">
      <c r="A2348" s="79">
        <v>42912</v>
      </c>
      <c r="B2348" s="77">
        <v>58750</v>
      </c>
      <c r="C2348" s="77">
        <v>59000</v>
      </c>
      <c r="E2348">
        <f t="shared" si="72"/>
        <v>2017</v>
      </c>
      <c r="F2348" s="57">
        <f>_xlfn.XLOOKUP(E2348,'Historical Metal Prices'!$L$4:$Z$4,'Historical Metal Prices'!$L$10:$Z$10)</f>
        <v>0.30699777714971033</v>
      </c>
      <c r="G2348" s="77">
        <f t="shared" si="73"/>
        <v>76786.119407545484</v>
      </c>
    </row>
    <row r="2349" spans="1:7" x14ac:dyDescent="0.2">
      <c r="A2349" s="79">
        <v>42909</v>
      </c>
      <c r="B2349" s="77">
        <v>58250</v>
      </c>
      <c r="C2349" s="77">
        <v>58500</v>
      </c>
      <c r="E2349">
        <f t="shared" si="72"/>
        <v>2017</v>
      </c>
      <c r="F2349" s="57">
        <f>_xlfn.XLOOKUP(E2349,'Historical Metal Prices'!$L$4:$Z$4,'Historical Metal Prices'!$L$10:$Z$10)</f>
        <v>0.30699777714971033</v>
      </c>
      <c r="G2349" s="77">
        <f t="shared" si="73"/>
        <v>76132.620518970623</v>
      </c>
    </row>
    <row r="2350" spans="1:7" x14ac:dyDescent="0.2">
      <c r="A2350" s="79">
        <v>42908</v>
      </c>
      <c r="B2350" s="77">
        <v>58125</v>
      </c>
      <c r="C2350" s="77">
        <v>58250</v>
      </c>
      <c r="E2350">
        <f t="shared" si="72"/>
        <v>2017</v>
      </c>
      <c r="F2350" s="57">
        <f>_xlfn.XLOOKUP(E2350,'Historical Metal Prices'!$L$4:$Z$4,'Historical Metal Prices'!$L$10:$Z$10)</f>
        <v>0.30699777714971033</v>
      </c>
      <c r="G2350" s="77">
        <f t="shared" si="73"/>
        <v>75969.245796826915</v>
      </c>
    </row>
    <row r="2351" spans="1:7" x14ac:dyDescent="0.2">
      <c r="A2351" s="79">
        <v>42907</v>
      </c>
      <c r="B2351" s="77">
        <v>58250</v>
      </c>
      <c r="C2351" s="77">
        <v>58500</v>
      </c>
      <c r="E2351">
        <f t="shared" si="72"/>
        <v>2017</v>
      </c>
      <c r="F2351" s="57">
        <f>_xlfn.XLOOKUP(E2351,'Historical Metal Prices'!$L$4:$Z$4,'Historical Metal Prices'!$L$10:$Z$10)</f>
        <v>0.30699777714971033</v>
      </c>
      <c r="G2351" s="77">
        <f t="shared" si="73"/>
        <v>76132.620518970623</v>
      </c>
    </row>
    <row r="2352" spans="1:7" x14ac:dyDescent="0.2">
      <c r="A2352" s="79">
        <v>42906</v>
      </c>
      <c r="B2352" s="77">
        <v>58250</v>
      </c>
      <c r="C2352" s="77">
        <v>58500</v>
      </c>
      <c r="E2352">
        <f t="shared" si="72"/>
        <v>2017</v>
      </c>
      <c r="F2352" s="57">
        <f>_xlfn.XLOOKUP(E2352,'Historical Metal Prices'!$L$4:$Z$4,'Historical Metal Prices'!$L$10:$Z$10)</f>
        <v>0.30699777714971033</v>
      </c>
      <c r="G2352" s="77">
        <f t="shared" si="73"/>
        <v>76132.620518970623</v>
      </c>
    </row>
    <row r="2353" spans="1:7" x14ac:dyDescent="0.2">
      <c r="A2353" s="79">
        <v>42905</v>
      </c>
      <c r="B2353" s="77">
        <v>57500</v>
      </c>
      <c r="C2353" s="77">
        <v>58000</v>
      </c>
      <c r="E2353">
        <f t="shared" si="72"/>
        <v>2017</v>
      </c>
      <c r="F2353" s="57">
        <f>_xlfn.XLOOKUP(E2353,'Historical Metal Prices'!$L$4:$Z$4,'Historical Metal Prices'!$L$10:$Z$10)</f>
        <v>0.30699777714971033</v>
      </c>
      <c r="G2353" s="77">
        <f t="shared" si="73"/>
        <v>75152.372186108347</v>
      </c>
    </row>
    <row r="2354" spans="1:7" x14ac:dyDescent="0.2">
      <c r="A2354" s="79">
        <v>42902</v>
      </c>
      <c r="B2354" s="77">
        <v>57750</v>
      </c>
      <c r="C2354" s="77">
        <v>58000</v>
      </c>
      <c r="E2354">
        <f t="shared" si="72"/>
        <v>2017</v>
      </c>
      <c r="F2354" s="57">
        <f>_xlfn.XLOOKUP(E2354,'Historical Metal Prices'!$L$4:$Z$4,'Historical Metal Prices'!$L$10:$Z$10)</f>
        <v>0.30699777714971033</v>
      </c>
      <c r="G2354" s="77">
        <f t="shared" si="73"/>
        <v>75479.121630395777</v>
      </c>
    </row>
    <row r="2355" spans="1:7" x14ac:dyDescent="0.2">
      <c r="A2355" s="79">
        <v>42901</v>
      </c>
      <c r="B2355" s="77">
        <v>56600</v>
      </c>
      <c r="C2355" s="77">
        <v>56750</v>
      </c>
      <c r="E2355">
        <f t="shared" si="72"/>
        <v>2017</v>
      </c>
      <c r="F2355" s="57">
        <f>_xlfn.XLOOKUP(E2355,'Historical Metal Prices'!$L$4:$Z$4,'Historical Metal Prices'!$L$10:$Z$10)</f>
        <v>0.30699777714971033</v>
      </c>
      <c r="G2355" s="77">
        <f t="shared" si="73"/>
        <v>73976.074186673606</v>
      </c>
    </row>
    <row r="2356" spans="1:7" x14ac:dyDescent="0.2">
      <c r="A2356" s="79">
        <v>42900</v>
      </c>
      <c r="B2356" s="77">
        <v>56600</v>
      </c>
      <c r="C2356" s="77">
        <v>56750</v>
      </c>
      <c r="E2356">
        <f t="shared" si="72"/>
        <v>2017</v>
      </c>
      <c r="F2356" s="57">
        <f>_xlfn.XLOOKUP(E2356,'Historical Metal Prices'!$L$4:$Z$4,'Historical Metal Prices'!$L$10:$Z$10)</f>
        <v>0.30699777714971033</v>
      </c>
      <c r="G2356" s="77">
        <f t="shared" si="73"/>
        <v>73976.074186673606</v>
      </c>
    </row>
    <row r="2357" spans="1:7" x14ac:dyDescent="0.2">
      <c r="A2357" s="79">
        <v>42899</v>
      </c>
      <c r="B2357" s="77">
        <v>56600</v>
      </c>
      <c r="C2357" s="77">
        <v>57000</v>
      </c>
      <c r="E2357">
        <f t="shared" si="72"/>
        <v>2017</v>
      </c>
      <c r="F2357" s="57">
        <f>_xlfn.XLOOKUP(E2357,'Historical Metal Prices'!$L$4:$Z$4,'Historical Metal Prices'!$L$10:$Z$10)</f>
        <v>0.30699777714971033</v>
      </c>
      <c r="G2357" s="77">
        <f t="shared" si="73"/>
        <v>73976.074186673606</v>
      </c>
    </row>
    <row r="2358" spans="1:7" x14ac:dyDescent="0.2">
      <c r="A2358" s="79">
        <v>42898</v>
      </c>
      <c r="B2358" s="77">
        <v>56350</v>
      </c>
      <c r="C2358" s="77">
        <v>56500</v>
      </c>
      <c r="E2358">
        <f t="shared" si="72"/>
        <v>2017</v>
      </c>
      <c r="F2358" s="57">
        <f>_xlfn.XLOOKUP(E2358,'Historical Metal Prices'!$L$4:$Z$4,'Historical Metal Prices'!$L$10:$Z$10)</f>
        <v>0.30699777714971033</v>
      </c>
      <c r="G2358" s="77">
        <f t="shared" si="73"/>
        <v>73649.324742386176</v>
      </c>
    </row>
    <row r="2359" spans="1:7" x14ac:dyDescent="0.2">
      <c r="A2359" s="79">
        <v>42895</v>
      </c>
      <c r="B2359" s="77">
        <v>56000</v>
      </c>
      <c r="C2359" s="77">
        <v>56050</v>
      </c>
      <c r="E2359">
        <f t="shared" si="72"/>
        <v>2017</v>
      </c>
      <c r="F2359" s="57">
        <f>_xlfn.XLOOKUP(E2359,'Historical Metal Prices'!$L$4:$Z$4,'Historical Metal Prices'!$L$10:$Z$10)</f>
        <v>0.30699777714971033</v>
      </c>
      <c r="G2359" s="77">
        <f t="shared" si="73"/>
        <v>73191.875520383779</v>
      </c>
    </row>
    <row r="2360" spans="1:7" x14ac:dyDescent="0.2">
      <c r="A2360" s="79">
        <v>42894</v>
      </c>
      <c r="B2360" s="77">
        <v>56350</v>
      </c>
      <c r="C2360" s="77">
        <v>56500</v>
      </c>
      <c r="E2360">
        <f t="shared" si="72"/>
        <v>2017</v>
      </c>
      <c r="F2360" s="57">
        <f>_xlfn.XLOOKUP(E2360,'Historical Metal Prices'!$L$4:$Z$4,'Historical Metal Prices'!$L$10:$Z$10)</f>
        <v>0.30699777714971033</v>
      </c>
      <c r="G2360" s="77">
        <f t="shared" si="73"/>
        <v>73649.324742386176</v>
      </c>
    </row>
    <row r="2361" spans="1:7" x14ac:dyDescent="0.2">
      <c r="A2361" s="79">
        <v>42893</v>
      </c>
      <c r="B2361" s="77">
        <v>56225</v>
      </c>
      <c r="C2361" s="77">
        <v>56250</v>
      </c>
      <c r="E2361">
        <f t="shared" si="72"/>
        <v>2017</v>
      </c>
      <c r="F2361" s="57">
        <f>_xlfn.XLOOKUP(E2361,'Historical Metal Prices'!$L$4:$Z$4,'Historical Metal Prices'!$L$10:$Z$10)</f>
        <v>0.30699777714971033</v>
      </c>
      <c r="G2361" s="77">
        <f t="shared" si="73"/>
        <v>73485.950020242468</v>
      </c>
    </row>
    <row r="2362" spans="1:7" x14ac:dyDescent="0.2">
      <c r="A2362" s="79">
        <v>42892</v>
      </c>
      <c r="B2362" s="77">
        <v>56100</v>
      </c>
      <c r="C2362" s="77">
        <v>56250</v>
      </c>
      <c r="E2362">
        <f t="shared" si="72"/>
        <v>2017</v>
      </c>
      <c r="F2362" s="57">
        <f>_xlfn.XLOOKUP(E2362,'Historical Metal Prices'!$L$4:$Z$4,'Historical Metal Prices'!$L$10:$Z$10)</f>
        <v>0.30699777714971033</v>
      </c>
      <c r="G2362" s="77">
        <f t="shared" si="73"/>
        <v>73322.575298098745</v>
      </c>
    </row>
    <row r="2363" spans="1:7" x14ac:dyDescent="0.2">
      <c r="A2363" s="79">
        <v>42891</v>
      </c>
      <c r="B2363" s="77">
        <v>56350</v>
      </c>
      <c r="C2363" s="77">
        <v>56500</v>
      </c>
      <c r="E2363">
        <f t="shared" si="72"/>
        <v>2017</v>
      </c>
      <c r="F2363" s="57">
        <f>_xlfn.XLOOKUP(E2363,'Historical Metal Prices'!$L$4:$Z$4,'Historical Metal Prices'!$L$10:$Z$10)</f>
        <v>0.30699777714971033</v>
      </c>
      <c r="G2363" s="77">
        <f t="shared" si="73"/>
        <v>73649.324742386176</v>
      </c>
    </row>
    <row r="2364" spans="1:7" x14ac:dyDescent="0.2">
      <c r="A2364" s="79">
        <v>42888</v>
      </c>
      <c r="B2364" s="77">
        <v>56350</v>
      </c>
      <c r="C2364" s="77">
        <v>56500</v>
      </c>
      <c r="E2364">
        <f t="shared" si="72"/>
        <v>2017</v>
      </c>
      <c r="F2364" s="57">
        <f>_xlfn.XLOOKUP(E2364,'Historical Metal Prices'!$L$4:$Z$4,'Historical Metal Prices'!$L$10:$Z$10)</f>
        <v>0.30699777714971033</v>
      </c>
      <c r="G2364" s="77">
        <f t="shared" si="73"/>
        <v>73649.324742386176</v>
      </c>
    </row>
    <row r="2365" spans="1:7" x14ac:dyDescent="0.2">
      <c r="A2365" s="79">
        <v>42887</v>
      </c>
      <c r="B2365" s="77">
        <v>55850</v>
      </c>
      <c r="C2365" s="77">
        <v>55800</v>
      </c>
      <c r="E2365">
        <f t="shared" si="72"/>
        <v>2017</v>
      </c>
      <c r="F2365" s="57">
        <f>_xlfn.XLOOKUP(E2365,'Historical Metal Prices'!$L$4:$Z$4,'Historical Metal Prices'!$L$10:$Z$10)</f>
        <v>0.30699777714971033</v>
      </c>
      <c r="G2365" s="77">
        <f t="shared" si="73"/>
        <v>72995.825853811315</v>
      </c>
    </row>
    <row r="2366" spans="1:7" x14ac:dyDescent="0.2">
      <c r="A2366" s="79">
        <v>42886</v>
      </c>
      <c r="B2366" s="77">
        <v>56350</v>
      </c>
      <c r="C2366" s="77">
        <v>56500</v>
      </c>
      <c r="E2366">
        <f t="shared" si="72"/>
        <v>2017</v>
      </c>
      <c r="F2366" s="57">
        <f>_xlfn.XLOOKUP(E2366,'Historical Metal Prices'!$L$4:$Z$4,'Historical Metal Prices'!$L$10:$Z$10)</f>
        <v>0.30699777714971033</v>
      </c>
      <c r="G2366" s="77">
        <f t="shared" si="73"/>
        <v>73649.324742386176</v>
      </c>
    </row>
    <row r="2367" spans="1:7" x14ac:dyDescent="0.2">
      <c r="A2367" s="79">
        <v>42885</v>
      </c>
      <c r="B2367" s="77">
        <v>56100</v>
      </c>
      <c r="C2367" s="77">
        <v>56250</v>
      </c>
      <c r="E2367">
        <f t="shared" si="72"/>
        <v>2017</v>
      </c>
      <c r="F2367" s="57">
        <f>_xlfn.XLOOKUP(E2367,'Historical Metal Prices'!$L$4:$Z$4,'Historical Metal Prices'!$L$10:$Z$10)</f>
        <v>0.30699777714971033</v>
      </c>
      <c r="G2367" s="77">
        <f t="shared" si="73"/>
        <v>73322.575298098745</v>
      </c>
    </row>
    <row r="2368" spans="1:7" ht="16" x14ac:dyDescent="0.2">
      <c r="A2368" s="79">
        <v>42884</v>
      </c>
      <c r="B2368" s="77">
        <v>55850</v>
      </c>
      <c r="C2368" s="78" t="s">
        <v>481</v>
      </c>
      <c r="E2368">
        <f t="shared" si="72"/>
        <v>2017</v>
      </c>
      <c r="F2368" s="57">
        <f>_xlfn.XLOOKUP(E2368,'Historical Metal Prices'!$L$4:$Z$4,'Historical Metal Prices'!$L$10:$Z$10)</f>
        <v>0.30699777714971033</v>
      </c>
      <c r="G2368" s="77">
        <f t="shared" si="73"/>
        <v>72995.825853811315</v>
      </c>
    </row>
    <row r="2369" spans="1:7" x14ac:dyDescent="0.2">
      <c r="A2369" s="79">
        <v>42881</v>
      </c>
      <c r="B2369" s="77">
        <v>55850</v>
      </c>
      <c r="C2369" s="77">
        <v>56000</v>
      </c>
      <c r="E2369">
        <f t="shared" si="72"/>
        <v>2017</v>
      </c>
      <c r="F2369" s="57">
        <f>_xlfn.XLOOKUP(E2369,'Historical Metal Prices'!$L$4:$Z$4,'Historical Metal Prices'!$L$10:$Z$10)</f>
        <v>0.30699777714971033</v>
      </c>
      <c r="G2369" s="77">
        <f t="shared" si="73"/>
        <v>72995.825853811315</v>
      </c>
    </row>
    <row r="2370" spans="1:7" x14ac:dyDescent="0.2">
      <c r="A2370" s="79">
        <v>42880</v>
      </c>
      <c r="B2370" s="77">
        <v>55350</v>
      </c>
      <c r="C2370" s="77">
        <v>55500</v>
      </c>
      <c r="E2370">
        <f t="shared" si="72"/>
        <v>2017</v>
      </c>
      <c r="F2370" s="57">
        <f>_xlfn.XLOOKUP(E2370,'Historical Metal Prices'!$L$4:$Z$4,'Historical Metal Prices'!$L$10:$Z$10)</f>
        <v>0.30699777714971033</v>
      </c>
      <c r="G2370" s="77">
        <f t="shared" si="73"/>
        <v>72342.326965236469</v>
      </c>
    </row>
    <row r="2371" spans="1:7" x14ac:dyDescent="0.2">
      <c r="A2371" s="79">
        <v>42879</v>
      </c>
      <c r="B2371" s="77">
        <v>54500</v>
      </c>
      <c r="C2371" s="77">
        <v>54750</v>
      </c>
      <c r="E2371">
        <f t="shared" si="72"/>
        <v>2017</v>
      </c>
      <c r="F2371" s="57">
        <f>_xlfn.XLOOKUP(E2371,'Historical Metal Prices'!$L$4:$Z$4,'Historical Metal Prices'!$L$10:$Z$10)</f>
        <v>0.30699777714971033</v>
      </c>
      <c r="G2371" s="77">
        <f t="shared" si="73"/>
        <v>71231.378854659211</v>
      </c>
    </row>
    <row r="2372" spans="1:7" x14ac:dyDescent="0.2">
      <c r="A2372" s="79">
        <v>42878</v>
      </c>
      <c r="B2372" s="77">
        <v>54500</v>
      </c>
      <c r="C2372" s="77">
        <v>54750</v>
      </c>
      <c r="E2372">
        <f t="shared" si="72"/>
        <v>2017</v>
      </c>
      <c r="F2372" s="57">
        <f>_xlfn.XLOOKUP(E2372,'Historical Metal Prices'!$L$4:$Z$4,'Historical Metal Prices'!$L$10:$Z$10)</f>
        <v>0.30699777714971033</v>
      </c>
      <c r="G2372" s="77">
        <f t="shared" si="73"/>
        <v>71231.378854659211</v>
      </c>
    </row>
    <row r="2373" spans="1:7" x14ac:dyDescent="0.2">
      <c r="A2373" s="79">
        <v>42877</v>
      </c>
      <c r="B2373" s="77">
        <v>54500</v>
      </c>
      <c r="C2373" s="77">
        <v>54750</v>
      </c>
      <c r="E2373">
        <f t="shared" si="72"/>
        <v>2017</v>
      </c>
      <c r="F2373" s="57">
        <f>_xlfn.XLOOKUP(E2373,'Historical Metal Prices'!$L$4:$Z$4,'Historical Metal Prices'!$L$10:$Z$10)</f>
        <v>0.30699777714971033</v>
      </c>
      <c r="G2373" s="77">
        <f t="shared" si="73"/>
        <v>71231.378854659211</v>
      </c>
    </row>
    <row r="2374" spans="1:7" x14ac:dyDescent="0.2">
      <c r="A2374" s="79">
        <v>42874</v>
      </c>
      <c r="B2374" s="77">
        <v>54250</v>
      </c>
      <c r="C2374" s="77">
        <v>54500</v>
      </c>
      <c r="E2374">
        <f t="shared" si="72"/>
        <v>2017</v>
      </c>
      <c r="F2374" s="57">
        <f>_xlfn.XLOOKUP(E2374,'Historical Metal Prices'!$L$4:$Z$4,'Historical Metal Prices'!$L$10:$Z$10)</f>
        <v>0.30699777714971033</v>
      </c>
      <c r="G2374" s="77">
        <f t="shared" si="73"/>
        <v>70904.629410371781</v>
      </c>
    </row>
    <row r="2375" spans="1:7" x14ac:dyDescent="0.2">
      <c r="A2375" s="79">
        <v>42873</v>
      </c>
      <c r="B2375" s="77">
        <v>54500</v>
      </c>
      <c r="C2375" s="77">
        <v>54750</v>
      </c>
      <c r="E2375">
        <f t="shared" si="72"/>
        <v>2017</v>
      </c>
      <c r="F2375" s="57">
        <f>_xlfn.XLOOKUP(E2375,'Historical Metal Prices'!$L$4:$Z$4,'Historical Metal Prices'!$L$10:$Z$10)</f>
        <v>0.30699777714971033</v>
      </c>
      <c r="G2375" s="77">
        <f t="shared" si="73"/>
        <v>71231.378854659211</v>
      </c>
    </row>
    <row r="2376" spans="1:7" x14ac:dyDescent="0.2">
      <c r="A2376" s="79">
        <v>42872</v>
      </c>
      <c r="B2376" s="77">
        <v>55537</v>
      </c>
      <c r="C2376" s="77">
        <v>55500</v>
      </c>
      <c r="E2376">
        <f t="shared" si="72"/>
        <v>2017</v>
      </c>
      <c r="F2376" s="57">
        <f>_xlfn.XLOOKUP(E2376,'Historical Metal Prices'!$L$4:$Z$4,'Historical Metal Prices'!$L$10:$Z$10)</f>
        <v>0.30699777714971033</v>
      </c>
      <c r="G2376" s="77">
        <f t="shared" si="73"/>
        <v>72586.735549563469</v>
      </c>
    </row>
    <row r="2377" spans="1:7" x14ac:dyDescent="0.2">
      <c r="A2377" s="79">
        <v>42871</v>
      </c>
      <c r="B2377" s="77">
        <v>55543.75</v>
      </c>
      <c r="C2377" s="77">
        <v>55500</v>
      </c>
      <c r="E2377">
        <f t="shared" si="72"/>
        <v>2017</v>
      </c>
      <c r="F2377" s="57">
        <f>_xlfn.XLOOKUP(E2377,'Historical Metal Prices'!$L$4:$Z$4,'Historical Metal Prices'!$L$10:$Z$10)</f>
        <v>0.30699777714971033</v>
      </c>
      <c r="G2377" s="77">
        <f t="shared" si="73"/>
        <v>72595.55778455922</v>
      </c>
    </row>
    <row r="2378" spans="1:7" x14ac:dyDescent="0.2">
      <c r="A2378" s="79">
        <v>42870</v>
      </c>
      <c r="B2378" s="77">
        <v>54550</v>
      </c>
      <c r="C2378" s="77">
        <v>54500</v>
      </c>
      <c r="E2378">
        <f t="shared" si="72"/>
        <v>2017</v>
      </c>
      <c r="F2378" s="57">
        <f>_xlfn.XLOOKUP(E2378,'Historical Metal Prices'!$L$4:$Z$4,'Historical Metal Prices'!$L$10:$Z$10)</f>
        <v>0.30699777714971033</v>
      </c>
      <c r="G2378" s="77">
        <f t="shared" si="73"/>
        <v>71296.728743516695</v>
      </c>
    </row>
    <row r="2379" spans="1:7" x14ac:dyDescent="0.2">
      <c r="A2379" s="79">
        <v>42867</v>
      </c>
      <c r="B2379" s="77">
        <v>54550</v>
      </c>
      <c r="C2379" s="77">
        <v>54500</v>
      </c>
      <c r="E2379">
        <f t="shared" ref="E2379:E2442" si="74">YEAR(A2379)</f>
        <v>2017</v>
      </c>
      <c r="F2379" s="57">
        <f>_xlfn.XLOOKUP(E2379,'Historical Metal Prices'!$L$4:$Z$4,'Historical Metal Prices'!$L$10:$Z$10)</f>
        <v>0.30699777714971033</v>
      </c>
      <c r="G2379" s="77">
        <f t="shared" ref="G2379:G2442" si="75">IFERROR(B2379*(1+F2379),G2380)</f>
        <v>71296.728743516695</v>
      </c>
    </row>
    <row r="2380" spans="1:7" x14ac:dyDescent="0.2">
      <c r="A2380" s="79">
        <v>42866</v>
      </c>
      <c r="B2380" s="77">
        <v>54550</v>
      </c>
      <c r="C2380" s="77">
        <v>54500</v>
      </c>
      <c r="E2380">
        <f t="shared" si="74"/>
        <v>2017</v>
      </c>
      <c r="F2380" s="57">
        <f>_xlfn.XLOOKUP(E2380,'Historical Metal Prices'!$L$4:$Z$4,'Historical Metal Prices'!$L$10:$Z$10)</f>
        <v>0.30699777714971033</v>
      </c>
      <c r="G2380" s="77">
        <f t="shared" si="75"/>
        <v>71296.728743516695</v>
      </c>
    </row>
    <row r="2381" spans="1:7" x14ac:dyDescent="0.2">
      <c r="A2381" s="79">
        <v>42865</v>
      </c>
      <c r="B2381" s="77">
        <v>54550</v>
      </c>
      <c r="C2381" s="77">
        <v>54500</v>
      </c>
      <c r="E2381">
        <f t="shared" si="74"/>
        <v>2017</v>
      </c>
      <c r="F2381" s="57">
        <f>_xlfn.XLOOKUP(E2381,'Historical Metal Prices'!$L$4:$Z$4,'Historical Metal Prices'!$L$10:$Z$10)</f>
        <v>0.30699777714971033</v>
      </c>
      <c r="G2381" s="77">
        <f t="shared" si="75"/>
        <v>71296.728743516695</v>
      </c>
    </row>
    <row r="2382" spans="1:7" x14ac:dyDescent="0.2">
      <c r="A2382" s="79">
        <v>42864</v>
      </c>
      <c r="B2382" s="77">
        <v>54550</v>
      </c>
      <c r="C2382" s="77">
        <v>54500</v>
      </c>
      <c r="E2382">
        <f t="shared" si="74"/>
        <v>2017</v>
      </c>
      <c r="F2382" s="57">
        <f>_xlfn.XLOOKUP(E2382,'Historical Metal Prices'!$L$4:$Z$4,'Historical Metal Prices'!$L$10:$Z$10)</f>
        <v>0.30699777714971033</v>
      </c>
      <c r="G2382" s="77">
        <f t="shared" si="75"/>
        <v>71296.728743516695</v>
      </c>
    </row>
    <row r="2383" spans="1:7" x14ac:dyDescent="0.2">
      <c r="A2383" s="79">
        <v>42863</v>
      </c>
      <c r="B2383" s="77">
        <v>54450</v>
      </c>
      <c r="C2383" s="77">
        <v>55000</v>
      </c>
      <c r="E2383">
        <f t="shared" si="74"/>
        <v>2017</v>
      </c>
      <c r="F2383" s="57">
        <f>_xlfn.XLOOKUP(E2383,'Historical Metal Prices'!$L$4:$Z$4,'Historical Metal Prices'!$L$10:$Z$10)</f>
        <v>0.30699777714971033</v>
      </c>
      <c r="G2383" s="77">
        <f t="shared" si="75"/>
        <v>71166.028965801728</v>
      </c>
    </row>
    <row r="2384" spans="1:7" x14ac:dyDescent="0.2">
      <c r="A2384" s="79">
        <v>42860</v>
      </c>
      <c r="B2384" s="77">
        <v>55050</v>
      </c>
      <c r="C2384" s="77">
        <v>55000</v>
      </c>
      <c r="E2384">
        <f t="shared" si="74"/>
        <v>2017</v>
      </c>
      <c r="F2384" s="57">
        <f>_xlfn.XLOOKUP(E2384,'Historical Metal Prices'!$L$4:$Z$4,'Historical Metal Prices'!$L$10:$Z$10)</f>
        <v>0.30699777714971033</v>
      </c>
      <c r="G2384" s="77">
        <f t="shared" si="75"/>
        <v>71950.227632091555</v>
      </c>
    </row>
    <row r="2385" spans="1:7" x14ac:dyDescent="0.2">
      <c r="A2385" s="79">
        <v>42859</v>
      </c>
      <c r="B2385" s="77">
        <v>55050</v>
      </c>
      <c r="C2385" s="77">
        <v>51750</v>
      </c>
      <c r="E2385">
        <f t="shared" si="74"/>
        <v>2017</v>
      </c>
      <c r="F2385" s="57">
        <f>_xlfn.XLOOKUP(E2385,'Historical Metal Prices'!$L$4:$Z$4,'Historical Metal Prices'!$L$10:$Z$10)</f>
        <v>0.30699777714971033</v>
      </c>
      <c r="G2385" s="77">
        <f t="shared" si="75"/>
        <v>71950.227632091555</v>
      </c>
    </row>
    <row r="2386" spans="1:7" x14ac:dyDescent="0.2">
      <c r="A2386" s="79">
        <v>42858</v>
      </c>
      <c r="B2386" s="77">
        <v>54750</v>
      </c>
      <c r="C2386" s="77">
        <v>55000</v>
      </c>
      <c r="E2386">
        <f t="shared" si="74"/>
        <v>2017</v>
      </c>
      <c r="F2386" s="57">
        <f>_xlfn.XLOOKUP(E2386,'Historical Metal Prices'!$L$4:$Z$4,'Historical Metal Prices'!$L$10:$Z$10)</f>
        <v>0.30699777714971033</v>
      </c>
      <c r="G2386" s="77">
        <f t="shared" si="75"/>
        <v>71558.128298946642</v>
      </c>
    </row>
    <row r="2387" spans="1:7" x14ac:dyDescent="0.2">
      <c r="A2387" s="79">
        <v>42857</v>
      </c>
      <c r="B2387" s="77">
        <v>54750</v>
      </c>
      <c r="C2387" s="77">
        <v>55000</v>
      </c>
      <c r="E2387">
        <f t="shared" si="74"/>
        <v>2017</v>
      </c>
      <c r="F2387" s="57">
        <f>_xlfn.XLOOKUP(E2387,'Historical Metal Prices'!$L$4:$Z$4,'Historical Metal Prices'!$L$10:$Z$10)</f>
        <v>0.30699777714971033</v>
      </c>
      <c r="G2387" s="77">
        <f t="shared" si="75"/>
        <v>71558.128298946642</v>
      </c>
    </row>
    <row r="2388" spans="1:7" ht="16" x14ac:dyDescent="0.2">
      <c r="A2388" s="79">
        <v>42856</v>
      </c>
      <c r="B2388" s="77">
        <v>55000</v>
      </c>
      <c r="C2388" s="78" t="s">
        <v>481</v>
      </c>
      <c r="E2388">
        <f t="shared" si="74"/>
        <v>2017</v>
      </c>
      <c r="F2388" s="57">
        <f>_xlfn.XLOOKUP(E2388,'Historical Metal Prices'!$L$4:$Z$4,'Historical Metal Prices'!$L$10:$Z$10)</f>
        <v>0.30699777714971033</v>
      </c>
      <c r="G2388" s="77">
        <f t="shared" si="75"/>
        <v>71884.877743234072</v>
      </c>
    </row>
    <row r="2389" spans="1:7" x14ac:dyDescent="0.2">
      <c r="A2389" s="79">
        <v>42853</v>
      </c>
      <c r="B2389" s="77">
        <v>55000</v>
      </c>
      <c r="C2389" s="77">
        <v>55250</v>
      </c>
      <c r="E2389">
        <f t="shared" si="74"/>
        <v>2017</v>
      </c>
      <c r="F2389" s="57">
        <f>_xlfn.XLOOKUP(E2389,'Historical Metal Prices'!$L$4:$Z$4,'Historical Metal Prices'!$L$10:$Z$10)</f>
        <v>0.30699777714971033</v>
      </c>
      <c r="G2389" s="77">
        <f t="shared" si="75"/>
        <v>71884.877743234072</v>
      </c>
    </row>
    <row r="2390" spans="1:7" x14ac:dyDescent="0.2">
      <c r="A2390" s="79">
        <v>42852</v>
      </c>
      <c r="B2390" s="77">
        <v>55250</v>
      </c>
      <c r="C2390" s="77">
        <v>55500</v>
      </c>
      <c r="E2390">
        <f t="shared" si="74"/>
        <v>2017</v>
      </c>
      <c r="F2390" s="57">
        <f>_xlfn.XLOOKUP(E2390,'Historical Metal Prices'!$L$4:$Z$4,'Historical Metal Prices'!$L$10:$Z$10)</f>
        <v>0.30699777714971033</v>
      </c>
      <c r="G2390" s="77">
        <f t="shared" si="75"/>
        <v>72211.627187521502</v>
      </c>
    </row>
    <row r="2391" spans="1:7" x14ac:dyDescent="0.2">
      <c r="A2391" s="79">
        <v>42851</v>
      </c>
      <c r="B2391" s="77">
        <v>55000</v>
      </c>
      <c r="C2391" s="77">
        <v>55250</v>
      </c>
      <c r="E2391">
        <f t="shared" si="74"/>
        <v>2017</v>
      </c>
      <c r="F2391" s="57">
        <f>_xlfn.XLOOKUP(E2391,'Historical Metal Prices'!$L$4:$Z$4,'Historical Metal Prices'!$L$10:$Z$10)</f>
        <v>0.30699777714971033</v>
      </c>
      <c r="G2391" s="77">
        <f t="shared" si="75"/>
        <v>71884.877743234072</v>
      </c>
    </row>
    <row r="2392" spans="1:7" x14ac:dyDescent="0.2">
      <c r="A2392" s="79">
        <v>42850</v>
      </c>
      <c r="B2392" s="77">
        <v>55000</v>
      </c>
      <c r="C2392" s="77">
        <v>55250</v>
      </c>
      <c r="E2392">
        <f t="shared" si="74"/>
        <v>2017</v>
      </c>
      <c r="F2392" s="57">
        <f>_xlfn.XLOOKUP(E2392,'Historical Metal Prices'!$L$4:$Z$4,'Historical Metal Prices'!$L$10:$Z$10)</f>
        <v>0.30699777714971033</v>
      </c>
      <c r="G2392" s="77">
        <f t="shared" si="75"/>
        <v>71884.877743234072</v>
      </c>
    </row>
    <row r="2393" spans="1:7" x14ac:dyDescent="0.2">
      <c r="A2393" s="79">
        <v>42849</v>
      </c>
      <c r="B2393" s="77">
        <v>55000</v>
      </c>
      <c r="C2393" s="77">
        <v>55250</v>
      </c>
      <c r="E2393">
        <f t="shared" si="74"/>
        <v>2017</v>
      </c>
      <c r="F2393" s="57">
        <f>_xlfn.XLOOKUP(E2393,'Historical Metal Prices'!$L$4:$Z$4,'Historical Metal Prices'!$L$10:$Z$10)</f>
        <v>0.30699777714971033</v>
      </c>
      <c r="G2393" s="77">
        <f t="shared" si="75"/>
        <v>71884.877743234072</v>
      </c>
    </row>
    <row r="2394" spans="1:7" x14ac:dyDescent="0.2">
      <c r="A2394" s="79">
        <v>42846</v>
      </c>
      <c r="B2394" s="77">
        <v>54750</v>
      </c>
      <c r="C2394" s="77">
        <v>55250</v>
      </c>
      <c r="E2394">
        <f t="shared" si="74"/>
        <v>2017</v>
      </c>
      <c r="F2394" s="57">
        <f>_xlfn.XLOOKUP(E2394,'Historical Metal Prices'!$L$4:$Z$4,'Historical Metal Prices'!$L$10:$Z$10)</f>
        <v>0.30699777714971033</v>
      </c>
      <c r="G2394" s="77">
        <f t="shared" si="75"/>
        <v>71558.128298946642</v>
      </c>
    </row>
    <row r="2395" spans="1:7" x14ac:dyDescent="0.2">
      <c r="A2395" s="79">
        <v>42845</v>
      </c>
      <c r="B2395" s="77">
        <v>54750</v>
      </c>
      <c r="C2395" s="77">
        <v>55000</v>
      </c>
      <c r="E2395">
        <f t="shared" si="74"/>
        <v>2017</v>
      </c>
      <c r="F2395" s="57">
        <f>_xlfn.XLOOKUP(E2395,'Historical Metal Prices'!$L$4:$Z$4,'Historical Metal Prices'!$L$10:$Z$10)</f>
        <v>0.30699777714971033</v>
      </c>
      <c r="G2395" s="77">
        <f t="shared" si="75"/>
        <v>71558.128298946642</v>
      </c>
    </row>
    <row r="2396" spans="1:7" x14ac:dyDescent="0.2">
      <c r="A2396" s="79">
        <v>42844</v>
      </c>
      <c r="B2396" s="77">
        <v>55000</v>
      </c>
      <c r="C2396" s="77">
        <v>55250</v>
      </c>
      <c r="E2396">
        <f t="shared" si="74"/>
        <v>2017</v>
      </c>
      <c r="F2396" s="57">
        <f>_xlfn.XLOOKUP(E2396,'Historical Metal Prices'!$L$4:$Z$4,'Historical Metal Prices'!$L$10:$Z$10)</f>
        <v>0.30699777714971033</v>
      </c>
      <c r="G2396" s="77">
        <f t="shared" si="75"/>
        <v>71884.877743234072</v>
      </c>
    </row>
    <row r="2397" spans="1:7" x14ac:dyDescent="0.2">
      <c r="A2397" s="79">
        <v>42843</v>
      </c>
      <c r="B2397" s="77">
        <v>55250</v>
      </c>
      <c r="C2397" s="77">
        <v>55500</v>
      </c>
      <c r="E2397">
        <f t="shared" si="74"/>
        <v>2017</v>
      </c>
      <c r="F2397" s="57">
        <f>_xlfn.XLOOKUP(E2397,'Historical Metal Prices'!$L$4:$Z$4,'Historical Metal Prices'!$L$10:$Z$10)</f>
        <v>0.30699777714971033</v>
      </c>
      <c r="G2397" s="77">
        <f t="shared" si="75"/>
        <v>72211.627187521502</v>
      </c>
    </row>
    <row r="2398" spans="1:7" ht="16" x14ac:dyDescent="0.2">
      <c r="A2398" s="79">
        <v>42842</v>
      </c>
      <c r="B2398" s="77">
        <v>55250</v>
      </c>
      <c r="C2398" s="78" t="s">
        <v>481</v>
      </c>
      <c r="E2398">
        <f t="shared" si="74"/>
        <v>2017</v>
      </c>
      <c r="F2398" s="57">
        <f>_xlfn.XLOOKUP(E2398,'Historical Metal Prices'!$L$4:$Z$4,'Historical Metal Prices'!$L$10:$Z$10)</f>
        <v>0.30699777714971033</v>
      </c>
      <c r="G2398" s="77">
        <f t="shared" si="75"/>
        <v>72211.627187521502</v>
      </c>
    </row>
    <row r="2399" spans="1:7" ht="16" x14ac:dyDescent="0.2">
      <c r="A2399" s="79">
        <v>42839</v>
      </c>
      <c r="B2399" s="77">
        <v>55250</v>
      </c>
      <c r="C2399" s="78" t="s">
        <v>481</v>
      </c>
      <c r="E2399">
        <f t="shared" si="74"/>
        <v>2017</v>
      </c>
      <c r="F2399" s="57">
        <f>_xlfn.XLOOKUP(E2399,'Historical Metal Prices'!$L$4:$Z$4,'Historical Metal Prices'!$L$10:$Z$10)</f>
        <v>0.30699777714971033</v>
      </c>
      <c r="G2399" s="77">
        <f t="shared" si="75"/>
        <v>72211.627187521502</v>
      </c>
    </row>
    <row r="2400" spans="1:7" x14ac:dyDescent="0.2">
      <c r="A2400" s="79">
        <v>42838</v>
      </c>
      <c r="B2400" s="77">
        <v>55250</v>
      </c>
      <c r="C2400" s="77">
        <v>55500</v>
      </c>
      <c r="E2400">
        <f t="shared" si="74"/>
        <v>2017</v>
      </c>
      <c r="F2400" s="57">
        <f>_xlfn.XLOOKUP(E2400,'Historical Metal Prices'!$L$4:$Z$4,'Historical Metal Prices'!$L$10:$Z$10)</f>
        <v>0.30699777714971033</v>
      </c>
      <c r="G2400" s="77">
        <f t="shared" si="75"/>
        <v>72211.627187521502</v>
      </c>
    </row>
    <row r="2401" spans="1:7" x14ac:dyDescent="0.2">
      <c r="A2401" s="79">
        <v>42837</v>
      </c>
      <c r="B2401" s="77">
        <v>55250</v>
      </c>
      <c r="C2401" s="77">
        <v>55500</v>
      </c>
      <c r="E2401">
        <f t="shared" si="74"/>
        <v>2017</v>
      </c>
      <c r="F2401" s="57">
        <f>_xlfn.XLOOKUP(E2401,'Historical Metal Prices'!$L$4:$Z$4,'Historical Metal Prices'!$L$10:$Z$10)</f>
        <v>0.30699777714971033</v>
      </c>
      <c r="G2401" s="77">
        <f t="shared" si="75"/>
        <v>72211.627187521502</v>
      </c>
    </row>
    <row r="2402" spans="1:7" x14ac:dyDescent="0.2">
      <c r="A2402" s="79">
        <v>42836</v>
      </c>
      <c r="B2402" s="77">
        <v>55750</v>
      </c>
      <c r="C2402" s="77">
        <v>56000</v>
      </c>
      <c r="E2402">
        <f t="shared" si="74"/>
        <v>2017</v>
      </c>
      <c r="F2402" s="57">
        <f>_xlfn.XLOOKUP(E2402,'Historical Metal Prices'!$L$4:$Z$4,'Historical Metal Prices'!$L$10:$Z$10)</f>
        <v>0.30699777714971033</v>
      </c>
      <c r="G2402" s="77">
        <f t="shared" si="75"/>
        <v>72865.126076096349</v>
      </c>
    </row>
    <row r="2403" spans="1:7" x14ac:dyDescent="0.2">
      <c r="A2403" s="79">
        <v>42835</v>
      </c>
      <c r="B2403" s="77">
        <v>55250</v>
      </c>
      <c r="C2403" s="77">
        <v>55500</v>
      </c>
      <c r="E2403">
        <f t="shared" si="74"/>
        <v>2017</v>
      </c>
      <c r="F2403" s="57">
        <f>_xlfn.XLOOKUP(E2403,'Historical Metal Prices'!$L$4:$Z$4,'Historical Metal Prices'!$L$10:$Z$10)</f>
        <v>0.30699777714971033</v>
      </c>
      <c r="G2403" s="77">
        <f t="shared" si="75"/>
        <v>72211.627187521502</v>
      </c>
    </row>
    <row r="2404" spans="1:7" x14ac:dyDescent="0.2">
      <c r="A2404" s="79">
        <v>42832</v>
      </c>
      <c r="B2404" s="77">
        <v>55500</v>
      </c>
      <c r="C2404" s="77">
        <v>55750</v>
      </c>
      <c r="E2404">
        <f t="shared" si="74"/>
        <v>2017</v>
      </c>
      <c r="F2404" s="57">
        <f>_xlfn.XLOOKUP(E2404,'Historical Metal Prices'!$L$4:$Z$4,'Historical Metal Prices'!$L$10:$Z$10)</f>
        <v>0.30699777714971033</v>
      </c>
      <c r="G2404" s="77">
        <f t="shared" si="75"/>
        <v>72538.376631808918</v>
      </c>
    </row>
    <row r="2405" spans="1:7" x14ac:dyDescent="0.2">
      <c r="A2405" s="79">
        <v>42831</v>
      </c>
      <c r="B2405" s="77">
        <v>55750</v>
      </c>
      <c r="C2405" s="77">
        <v>56000</v>
      </c>
      <c r="E2405">
        <f t="shared" si="74"/>
        <v>2017</v>
      </c>
      <c r="F2405" s="57">
        <f>_xlfn.XLOOKUP(E2405,'Historical Metal Prices'!$L$4:$Z$4,'Historical Metal Prices'!$L$10:$Z$10)</f>
        <v>0.30699777714971033</v>
      </c>
      <c r="G2405" s="77">
        <f t="shared" si="75"/>
        <v>72865.126076096349</v>
      </c>
    </row>
    <row r="2406" spans="1:7" x14ac:dyDescent="0.2">
      <c r="A2406" s="79">
        <v>42830</v>
      </c>
      <c r="B2406" s="77">
        <v>56250</v>
      </c>
      <c r="C2406" s="77">
        <v>56500</v>
      </c>
      <c r="E2406">
        <f t="shared" si="74"/>
        <v>2017</v>
      </c>
      <c r="F2406" s="57">
        <f>_xlfn.XLOOKUP(E2406,'Historical Metal Prices'!$L$4:$Z$4,'Historical Metal Prices'!$L$10:$Z$10)</f>
        <v>0.30699777714971033</v>
      </c>
      <c r="G2406" s="77">
        <f t="shared" si="75"/>
        <v>73518.624964671209</v>
      </c>
    </row>
    <row r="2407" spans="1:7" x14ac:dyDescent="0.2">
      <c r="A2407" s="79">
        <v>42829</v>
      </c>
      <c r="B2407" s="77">
        <v>55750</v>
      </c>
      <c r="C2407" s="77">
        <v>56000</v>
      </c>
      <c r="E2407">
        <f t="shared" si="74"/>
        <v>2017</v>
      </c>
      <c r="F2407" s="57">
        <f>_xlfn.XLOOKUP(E2407,'Historical Metal Prices'!$L$4:$Z$4,'Historical Metal Prices'!$L$10:$Z$10)</f>
        <v>0.30699777714971033</v>
      </c>
      <c r="G2407" s="77">
        <f t="shared" si="75"/>
        <v>72865.126076096349</v>
      </c>
    </row>
    <row r="2408" spans="1:7" x14ac:dyDescent="0.2">
      <c r="A2408" s="79">
        <v>42828</v>
      </c>
      <c r="B2408" s="77">
        <v>55750</v>
      </c>
      <c r="C2408" s="77">
        <v>56000</v>
      </c>
      <c r="E2408">
        <f t="shared" si="74"/>
        <v>2017</v>
      </c>
      <c r="F2408" s="57">
        <f>_xlfn.XLOOKUP(E2408,'Historical Metal Prices'!$L$4:$Z$4,'Historical Metal Prices'!$L$10:$Z$10)</f>
        <v>0.30699777714971033</v>
      </c>
      <c r="G2408" s="77">
        <f t="shared" si="75"/>
        <v>72865.126076096349</v>
      </c>
    </row>
    <row r="2409" spans="1:7" x14ac:dyDescent="0.2">
      <c r="A2409" s="79">
        <v>42825</v>
      </c>
      <c r="B2409" s="77">
        <v>54500</v>
      </c>
      <c r="C2409" s="77">
        <v>54600</v>
      </c>
      <c r="E2409">
        <f t="shared" si="74"/>
        <v>2017</v>
      </c>
      <c r="F2409" s="57">
        <f>_xlfn.XLOOKUP(E2409,'Historical Metal Prices'!$L$4:$Z$4,'Historical Metal Prices'!$L$10:$Z$10)</f>
        <v>0.30699777714971033</v>
      </c>
      <c r="G2409" s="77">
        <f t="shared" si="75"/>
        <v>71231.378854659211</v>
      </c>
    </row>
    <row r="2410" spans="1:7" x14ac:dyDescent="0.2">
      <c r="A2410" s="79">
        <v>42824</v>
      </c>
      <c r="B2410" s="77">
        <v>54750</v>
      </c>
      <c r="C2410" s="77">
        <v>55250</v>
      </c>
      <c r="E2410">
        <f t="shared" si="74"/>
        <v>2017</v>
      </c>
      <c r="F2410" s="57">
        <f>_xlfn.XLOOKUP(E2410,'Historical Metal Prices'!$L$4:$Z$4,'Historical Metal Prices'!$L$10:$Z$10)</f>
        <v>0.30699777714971033</v>
      </c>
      <c r="G2410" s="77">
        <f t="shared" si="75"/>
        <v>71558.128298946642</v>
      </c>
    </row>
    <row r="2411" spans="1:7" x14ac:dyDescent="0.2">
      <c r="A2411" s="79">
        <v>42823</v>
      </c>
      <c r="B2411" s="77">
        <v>54750</v>
      </c>
      <c r="C2411" s="77">
        <v>55000</v>
      </c>
      <c r="E2411">
        <f t="shared" si="74"/>
        <v>2017</v>
      </c>
      <c r="F2411" s="57">
        <f>_xlfn.XLOOKUP(E2411,'Historical Metal Prices'!$L$4:$Z$4,'Historical Metal Prices'!$L$10:$Z$10)</f>
        <v>0.30699777714971033</v>
      </c>
      <c r="G2411" s="77">
        <f t="shared" si="75"/>
        <v>71558.128298946642</v>
      </c>
    </row>
    <row r="2412" spans="1:7" x14ac:dyDescent="0.2">
      <c r="A2412" s="79">
        <v>42822</v>
      </c>
      <c r="B2412" s="77">
        <v>53750</v>
      </c>
      <c r="C2412" s="77">
        <v>54000</v>
      </c>
      <c r="E2412">
        <f t="shared" si="74"/>
        <v>2017</v>
      </c>
      <c r="F2412" s="57">
        <f>_xlfn.XLOOKUP(E2412,'Historical Metal Prices'!$L$4:$Z$4,'Historical Metal Prices'!$L$10:$Z$10)</f>
        <v>0.30699777714971033</v>
      </c>
      <c r="G2412" s="77">
        <f t="shared" si="75"/>
        <v>70251.130521796935</v>
      </c>
    </row>
    <row r="2413" spans="1:7" x14ac:dyDescent="0.2">
      <c r="A2413" s="79">
        <v>42821</v>
      </c>
      <c r="B2413" s="77">
        <v>53750</v>
      </c>
      <c r="C2413" s="77">
        <v>54000</v>
      </c>
      <c r="E2413">
        <f t="shared" si="74"/>
        <v>2017</v>
      </c>
      <c r="F2413" s="57">
        <f>_xlfn.XLOOKUP(E2413,'Historical Metal Prices'!$L$4:$Z$4,'Historical Metal Prices'!$L$10:$Z$10)</f>
        <v>0.30699777714971033</v>
      </c>
      <c r="G2413" s="77">
        <f t="shared" si="75"/>
        <v>70251.130521796935</v>
      </c>
    </row>
    <row r="2414" spans="1:7" x14ac:dyDescent="0.2">
      <c r="A2414" s="79">
        <v>42818</v>
      </c>
      <c r="B2414" s="77">
        <v>53750</v>
      </c>
      <c r="C2414" s="77">
        <v>54000</v>
      </c>
      <c r="E2414">
        <f t="shared" si="74"/>
        <v>2017</v>
      </c>
      <c r="F2414" s="57">
        <f>_xlfn.XLOOKUP(E2414,'Historical Metal Prices'!$L$4:$Z$4,'Historical Metal Prices'!$L$10:$Z$10)</f>
        <v>0.30699777714971033</v>
      </c>
      <c r="G2414" s="77">
        <f t="shared" si="75"/>
        <v>70251.130521796935</v>
      </c>
    </row>
    <row r="2415" spans="1:7" x14ac:dyDescent="0.2">
      <c r="A2415" s="79">
        <v>42817</v>
      </c>
      <c r="B2415" s="77">
        <v>54000</v>
      </c>
      <c r="C2415" s="77">
        <v>54250</v>
      </c>
      <c r="E2415">
        <f t="shared" si="74"/>
        <v>2017</v>
      </c>
      <c r="F2415" s="57">
        <f>_xlfn.XLOOKUP(E2415,'Historical Metal Prices'!$L$4:$Z$4,'Historical Metal Prices'!$L$10:$Z$10)</f>
        <v>0.30699777714971033</v>
      </c>
      <c r="G2415" s="77">
        <f t="shared" si="75"/>
        <v>70577.879966084351</v>
      </c>
    </row>
    <row r="2416" spans="1:7" x14ac:dyDescent="0.2">
      <c r="A2416" s="79">
        <v>42816</v>
      </c>
      <c r="B2416" s="77">
        <v>54000</v>
      </c>
      <c r="C2416" s="77">
        <v>54250</v>
      </c>
      <c r="E2416">
        <f t="shared" si="74"/>
        <v>2017</v>
      </c>
      <c r="F2416" s="57">
        <f>_xlfn.XLOOKUP(E2416,'Historical Metal Prices'!$L$4:$Z$4,'Historical Metal Prices'!$L$10:$Z$10)</f>
        <v>0.30699777714971033</v>
      </c>
      <c r="G2416" s="77">
        <f t="shared" si="75"/>
        <v>70577.879966084351</v>
      </c>
    </row>
    <row r="2417" spans="1:7" x14ac:dyDescent="0.2">
      <c r="A2417" s="79">
        <v>42815</v>
      </c>
      <c r="B2417" s="77">
        <v>52750</v>
      </c>
      <c r="C2417" s="77">
        <v>53000</v>
      </c>
      <c r="E2417">
        <f t="shared" si="74"/>
        <v>2017</v>
      </c>
      <c r="F2417" s="57">
        <f>_xlfn.XLOOKUP(E2417,'Historical Metal Prices'!$L$4:$Z$4,'Historical Metal Prices'!$L$10:$Z$10)</f>
        <v>0.30699777714971033</v>
      </c>
      <c r="G2417" s="77">
        <f t="shared" si="75"/>
        <v>68944.132744647213</v>
      </c>
    </row>
    <row r="2418" spans="1:7" x14ac:dyDescent="0.2">
      <c r="A2418" s="79">
        <v>42814</v>
      </c>
      <c r="B2418" s="77">
        <v>52750</v>
      </c>
      <c r="C2418" s="77">
        <v>53000</v>
      </c>
      <c r="E2418">
        <f t="shared" si="74"/>
        <v>2017</v>
      </c>
      <c r="F2418" s="57">
        <f>_xlfn.XLOOKUP(E2418,'Historical Metal Prices'!$L$4:$Z$4,'Historical Metal Prices'!$L$10:$Z$10)</f>
        <v>0.30699777714971033</v>
      </c>
      <c r="G2418" s="77">
        <f t="shared" si="75"/>
        <v>68944.132744647213</v>
      </c>
    </row>
    <row r="2419" spans="1:7" x14ac:dyDescent="0.2">
      <c r="A2419" s="79">
        <v>42811</v>
      </c>
      <c r="B2419" s="77">
        <v>52750</v>
      </c>
      <c r="C2419" s="77">
        <v>53000</v>
      </c>
      <c r="E2419">
        <f t="shared" si="74"/>
        <v>2017</v>
      </c>
      <c r="F2419" s="57">
        <f>_xlfn.XLOOKUP(E2419,'Historical Metal Prices'!$L$4:$Z$4,'Historical Metal Prices'!$L$10:$Z$10)</f>
        <v>0.30699777714971033</v>
      </c>
      <c r="G2419" s="77">
        <f t="shared" si="75"/>
        <v>68944.132744647213</v>
      </c>
    </row>
    <row r="2420" spans="1:7" x14ac:dyDescent="0.2">
      <c r="A2420" s="79">
        <v>42810</v>
      </c>
      <c r="B2420" s="77">
        <v>53250</v>
      </c>
      <c r="C2420" s="77">
        <v>53500</v>
      </c>
      <c r="E2420">
        <f t="shared" si="74"/>
        <v>2017</v>
      </c>
      <c r="F2420" s="57">
        <f>_xlfn.XLOOKUP(E2420,'Historical Metal Prices'!$L$4:$Z$4,'Historical Metal Prices'!$L$10:$Z$10)</f>
        <v>0.30699777714971033</v>
      </c>
      <c r="G2420" s="77">
        <f t="shared" si="75"/>
        <v>69597.631633222074</v>
      </c>
    </row>
    <row r="2421" spans="1:7" x14ac:dyDescent="0.2">
      <c r="A2421" s="79">
        <v>42809</v>
      </c>
      <c r="B2421" s="77">
        <v>53250</v>
      </c>
      <c r="C2421" s="77">
        <v>53500</v>
      </c>
      <c r="E2421">
        <f t="shared" si="74"/>
        <v>2017</v>
      </c>
      <c r="F2421" s="57">
        <f>_xlfn.XLOOKUP(E2421,'Historical Metal Prices'!$L$4:$Z$4,'Historical Metal Prices'!$L$10:$Z$10)</f>
        <v>0.30699777714971033</v>
      </c>
      <c r="G2421" s="77">
        <f t="shared" si="75"/>
        <v>69597.631633222074</v>
      </c>
    </row>
    <row r="2422" spans="1:7" x14ac:dyDescent="0.2">
      <c r="A2422" s="79">
        <v>42808</v>
      </c>
      <c r="B2422" s="77">
        <v>53000</v>
      </c>
      <c r="C2422" s="77">
        <v>53250</v>
      </c>
      <c r="E2422">
        <f t="shared" si="74"/>
        <v>2017</v>
      </c>
      <c r="F2422" s="57">
        <f>_xlfn.XLOOKUP(E2422,'Historical Metal Prices'!$L$4:$Z$4,'Historical Metal Prices'!$L$10:$Z$10)</f>
        <v>0.30699777714971033</v>
      </c>
      <c r="G2422" s="77">
        <f t="shared" si="75"/>
        <v>69270.882188934644</v>
      </c>
    </row>
    <row r="2423" spans="1:7" x14ac:dyDescent="0.2">
      <c r="A2423" s="79">
        <v>42807</v>
      </c>
      <c r="B2423" s="77">
        <v>52250</v>
      </c>
      <c r="C2423" s="77">
        <v>52500</v>
      </c>
      <c r="E2423">
        <f t="shared" si="74"/>
        <v>2017</v>
      </c>
      <c r="F2423" s="57">
        <f>_xlfn.XLOOKUP(E2423,'Historical Metal Prices'!$L$4:$Z$4,'Historical Metal Prices'!$L$10:$Z$10)</f>
        <v>0.30699777714971033</v>
      </c>
      <c r="G2423" s="77">
        <f t="shared" si="75"/>
        <v>68290.633856072367</v>
      </c>
    </row>
    <row r="2424" spans="1:7" x14ac:dyDescent="0.2">
      <c r="A2424" s="79">
        <v>42804</v>
      </c>
      <c r="B2424" s="77">
        <v>52250</v>
      </c>
      <c r="C2424" s="77">
        <v>52500</v>
      </c>
      <c r="E2424">
        <f t="shared" si="74"/>
        <v>2017</v>
      </c>
      <c r="F2424" s="57">
        <f>_xlfn.XLOOKUP(E2424,'Historical Metal Prices'!$L$4:$Z$4,'Historical Metal Prices'!$L$10:$Z$10)</f>
        <v>0.30699777714971033</v>
      </c>
      <c r="G2424" s="77">
        <f t="shared" si="75"/>
        <v>68290.633856072367</v>
      </c>
    </row>
    <row r="2425" spans="1:7" x14ac:dyDescent="0.2">
      <c r="A2425" s="79">
        <v>42803</v>
      </c>
      <c r="B2425" s="77">
        <v>52250</v>
      </c>
      <c r="C2425" s="77">
        <v>52500</v>
      </c>
      <c r="E2425">
        <f t="shared" si="74"/>
        <v>2017</v>
      </c>
      <c r="F2425" s="57">
        <f>_xlfn.XLOOKUP(E2425,'Historical Metal Prices'!$L$4:$Z$4,'Historical Metal Prices'!$L$10:$Z$10)</f>
        <v>0.30699777714971033</v>
      </c>
      <c r="G2425" s="77">
        <f t="shared" si="75"/>
        <v>68290.633856072367</v>
      </c>
    </row>
    <row r="2426" spans="1:7" x14ac:dyDescent="0.2">
      <c r="A2426" s="79">
        <v>42802</v>
      </c>
      <c r="B2426" s="77">
        <v>50750</v>
      </c>
      <c r="C2426" s="77">
        <v>51000</v>
      </c>
      <c r="E2426">
        <f t="shared" si="74"/>
        <v>2017</v>
      </c>
      <c r="F2426" s="57">
        <f>_xlfn.XLOOKUP(E2426,'Historical Metal Prices'!$L$4:$Z$4,'Historical Metal Prices'!$L$10:$Z$10)</f>
        <v>0.30699777714971033</v>
      </c>
      <c r="G2426" s="77">
        <f t="shared" si="75"/>
        <v>66330.137190347799</v>
      </c>
    </row>
    <row r="2427" spans="1:7" x14ac:dyDescent="0.2">
      <c r="A2427" s="79">
        <v>42801</v>
      </c>
      <c r="B2427" s="77">
        <v>50750</v>
      </c>
      <c r="C2427" s="77">
        <v>51000</v>
      </c>
      <c r="E2427">
        <f t="shared" si="74"/>
        <v>2017</v>
      </c>
      <c r="F2427" s="57">
        <f>_xlfn.XLOOKUP(E2427,'Historical Metal Prices'!$L$4:$Z$4,'Historical Metal Prices'!$L$10:$Z$10)</f>
        <v>0.30699777714971033</v>
      </c>
      <c r="G2427" s="77">
        <f t="shared" si="75"/>
        <v>66330.137190347799</v>
      </c>
    </row>
    <row r="2428" spans="1:7" x14ac:dyDescent="0.2">
      <c r="A2428" s="79">
        <v>42800</v>
      </c>
      <c r="B2428" s="77">
        <v>50850</v>
      </c>
      <c r="C2428" s="77">
        <v>51100</v>
      </c>
      <c r="E2428">
        <f t="shared" si="74"/>
        <v>2017</v>
      </c>
      <c r="F2428" s="57">
        <f>_xlfn.XLOOKUP(E2428,'Historical Metal Prices'!$L$4:$Z$4,'Historical Metal Prices'!$L$10:$Z$10)</f>
        <v>0.30699777714971033</v>
      </c>
      <c r="G2428" s="77">
        <f t="shared" si="75"/>
        <v>66460.836968062766</v>
      </c>
    </row>
    <row r="2429" spans="1:7" x14ac:dyDescent="0.2">
      <c r="A2429" s="79">
        <v>42797</v>
      </c>
      <c r="B2429" s="77">
        <v>51000</v>
      </c>
      <c r="C2429" s="77">
        <v>51100</v>
      </c>
      <c r="E2429">
        <f t="shared" si="74"/>
        <v>2017</v>
      </c>
      <c r="F2429" s="57">
        <f>_xlfn.XLOOKUP(E2429,'Historical Metal Prices'!$L$4:$Z$4,'Historical Metal Prices'!$L$10:$Z$10)</f>
        <v>0.30699777714971033</v>
      </c>
      <c r="G2429" s="77">
        <f t="shared" si="75"/>
        <v>66656.88663463523</v>
      </c>
    </row>
    <row r="2430" spans="1:7" x14ac:dyDescent="0.2">
      <c r="A2430" s="79">
        <v>42796</v>
      </c>
      <c r="B2430" s="77">
        <v>51250</v>
      </c>
      <c r="C2430" s="77">
        <v>51500</v>
      </c>
      <c r="E2430">
        <f t="shared" si="74"/>
        <v>2017</v>
      </c>
      <c r="F2430" s="57">
        <f>_xlfn.XLOOKUP(E2430,'Historical Metal Prices'!$L$4:$Z$4,'Historical Metal Prices'!$L$10:$Z$10)</f>
        <v>0.30699777714971033</v>
      </c>
      <c r="G2430" s="77">
        <f t="shared" si="75"/>
        <v>66983.63607892266</v>
      </c>
    </row>
    <row r="2431" spans="1:7" x14ac:dyDescent="0.2">
      <c r="A2431" s="79">
        <v>42795</v>
      </c>
      <c r="B2431" s="77">
        <v>51250</v>
      </c>
      <c r="C2431" s="77">
        <v>51500</v>
      </c>
      <c r="E2431">
        <f t="shared" si="74"/>
        <v>2017</v>
      </c>
      <c r="F2431" s="57">
        <f>_xlfn.XLOOKUP(E2431,'Historical Metal Prices'!$L$4:$Z$4,'Historical Metal Prices'!$L$10:$Z$10)</f>
        <v>0.30699777714971033</v>
      </c>
      <c r="G2431" s="77">
        <f t="shared" si="75"/>
        <v>66983.63607892266</v>
      </c>
    </row>
    <row r="2432" spans="1:7" x14ac:dyDescent="0.2">
      <c r="A2432" s="79">
        <v>42794</v>
      </c>
      <c r="B2432" s="77">
        <v>50250</v>
      </c>
      <c r="C2432" s="77">
        <v>50500</v>
      </c>
      <c r="E2432">
        <f t="shared" si="74"/>
        <v>2017</v>
      </c>
      <c r="F2432" s="57">
        <f>_xlfn.XLOOKUP(E2432,'Historical Metal Prices'!$L$4:$Z$4,'Historical Metal Prices'!$L$10:$Z$10)</f>
        <v>0.30699777714971033</v>
      </c>
      <c r="G2432" s="77">
        <f t="shared" si="75"/>
        <v>65676.638301772939</v>
      </c>
    </row>
    <row r="2433" spans="1:7" x14ac:dyDescent="0.2">
      <c r="A2433" s="79">
        <v>42793</v>
      </c>
      <c r="B2433" s="77">
        <v>49250</v>
      </c>
      <c r="C2433" s="77">
        <v>49500</v>
      </c>
      <c r="E2433">
        <f t="shared" si="74"/>
        <v>2017</v>
      </c>
      <c r="F2433" s="57">
        <f>_xlfn.XLOOKUP(E2433,'Historical Metal Prices'!$L$4:$Z$4,'Historical Metal Prices'!$L$10:$Z$10)</f>
        <v>0.30699777714971033</v>
      </c>
      <c r="G2433" s="77">
        <f t="shared" si="75"/>
        <v>64369.640524623232</v>
      </c>
    </row>
    <row r="2434" spans="1:7" x14ac:dyDescent="0.2">
      <c r="A2434" s="79">
        <v>42790</v>
      </c>
      <c r="B2434" s="77">
        <v>47750</v>
      </c>
      <c r="C2434" s="77">
        <v>48000</v>
      </c>
      <c r="E2434">
        <f t="shared" si="74"/>
        <v>2017</v>
      </c>
      <c r="F2434" s="57">
        <f>_xlfn.XLOOKUP(E2434,'Historical Metal Prices'!$L$4:$Z$4,'Historical Metal Prices'!$L$10:$Z$10)</f>
        <v>0.30699777714971033</v>
      </c>
      <c r="G2434" s="77">
        <f t="shared" si="75"/>
        <v>62409.143858898671</v>
      </c>
    </row>
    <row r="2435" spans="1:7" x14ac:dyDescent="0.2">
      <c r="A2435" s="79">
        <v>42789</v>
      </c>
      <c r="B2435" s="77">
        <v>47750</v>
      </c>
      <c r="C2435" s="77">
        <v>48000</v>
      </c>
      <c r="E2435">
        <f t="shared" si="74"/>
        <v>2017</v>
      </c>
      <c r="F2435" s="57">
        <f>_xlfn.XLOOKUP(E2435,'Historical Metal Prices'!$L$4:$Z$4,'Historical Metal Prices'!$L$10:$Z$10)</f>
        <v>0.30699777714971033</v>
      </c>
      <c r="G2435" s="77">
        <f t="shared" si="75"/>
        <v>62409.143858898671</v>
      </c>
    </row>
    <row r="2436" spans="1:7" x14ac:dyDescent="0.2">
      <c r="A2436" s="79">
        <v>42788</v>
      </c>
      <c r="B2436" s="77">
        <v>47750</v>
      </c>
      <c r="C2436" s="77">
        <v>48000</v>
      </c>
      <c r="E2436">
        <f t="shared" si="74"/>
        <v>2017</v>
      </c>
      <c r="F2436" s="57">
        <f>_xlfn.XLOOKUP(E2436,'Historical Metal Prices'!$L$4:$Z$4,'Historical Metal Prices'!$L$10:$Z$10)</f>
        <v>0.30699777714971033</v>
      </c>
      <c r="G2436" s="77">
        <f t="shared" si="75"/>
        <v>62409.143858898671</v>
      </c>
    </row>
    <row r="2437" spans="1:7" x14ac:dyDescent="0.2">
      <c r="A2437" s="79">
        <v>42787</v>
      </c>
      <c r="B2437" s="77">
        <v>47750</v>
      </c>
      <c r="C2437" s="77">
        <v>48000</v>
      </c>
      <c r="E2437">
        <f t="shared" si="74"/>
        <v>2017</v>
      </c>
      <c r="F2437" s="57">
        <f>_xlfn.XLOOKUP(E2437,'Historical Metal Prices'!$L$4:$Z$4,'Historical Metal Prices'!$L$10:$Z$10)</f>
        <v>0.30699777714971033</v>
      </c>
      <c r="G2437" s="77">
        <f t="shared" si="75"/>
        <v>62409.143858898671</v>
      </c>
    </row>
    <row r="2438" spans="1:7" x14ac:dyDescent="0.2">
      <c r="A2438" s="79">
        <v>42786</v>
      </c>
      <c r="B2438" s="77">
        <v>47750</v>
      </c>
      <c r="C2438" s="77">
        <v>48000</v>
      </c>
      <c r="E2438">
        <f t="shared" si="74"/>
        <v>2017</v>
      </c>
      <c r="F2438" s="57">
        <f>_xlfn.XLOOKUP(E2438,'Historical Metal Prices'!$L$4:$Z$4,'Historical Metal Prices'!$L$10:$Z$10)</f>
        <v>0.30699777714971033</v>
      </c>
      <c r="G2438" s="77">
        <f t="shared" si="75"/>
        <v>62409.143858898671</v>
      </c>
    </row>
    <row r="2439" spans="1:7" x14ac:dyDescent="0.2">
      <c r="A2439" s="79">
        <v>42783</v>
      </c>
      <c r="B2439" s="77">
        <v>44250</v>
      </c>
      <c r="C2439" s="77">
        <v>44500</v>
      </c>
      <c r="E2439">
        <f t="shared" si="74"/>
        <v>2017</v>
      </c>
      <c r="F2439" s="57">
        <f>_xlfn.XLOOKUP(E2439,'Historical Metal Prices'!$L$4:$Z$4,'Historical Metal Prices'!$L$10:$Z$10)</f>
        <v>0.30699777714971033</v>
      </c>
      <c r="G2439" s="77">
        <f t="shared" si="75"/>
        <v>57834.651638874682</v>
      </c>
    </row>
    <row r="2440" spans="1:7" x14ac:dyDescent="0.2">
      <c r="A2440" s="79">
        <v>42782</v>
      </c>
      <c r="B2440" s="77">
        <v>43250</v>
      </c>
      <c r="C2440" s="77">
        <v>43500</v>
      </c>
      <c r="E2440">
        <f t="shared" si="74"/>
        <v>2017</v>
      </c>
      <c r="F2440" s="57">
        <f>_xlfn.XLOOKUP(E2440,'Historical Metal Prices'!$L$4:$Z$4,'Historical Metal Prices'!$L$10:$Z$10)</f>
        <v>0.30699777714971033</v>
      </c>
      <c r="G2440" s="77">
        <f t="shared" si="75"/>
        <v>56527.653861724968</v>
      </c>
    </row>
    <row r="2441" spans="1:7" x14ac:dyDescent="0.2">
      <c r="A2441" s="79">
        <v>42781</v>
      </c>
      <c r="B2441" s="77">
        <v>43000</v>
      </c>
      <c r="C2441" s="77">
        <v>43000</v>
      </c>
      <c r="E2441">
        <f t="shared" si="74"/>
        <v>2017</v>
      </c>
      <c r="F2441" s="57">
        <f>_xlfn.XLOOKUP(E2441,'Historical Metal Prices'!$L$4:$Z$4,'Historical Metal Prices'!$L$10:$Z$10)</f>
        <v>0.30699777714971033</v>
      </c>
      <c r="G2441" s="77">
        <f t="shared" si="75"/>
        <v>56200.904417437545</v>
      </c>
    </row>
    <row r="2442" spans="1:7" x14ac:dyDescent="0.2">
      <c r="A2442" s="79">
        <v>42780</v>
      </c>
      <c r="B2442" s="77">
        <v>42500</v>
      </c>
      <c r="C2442" s="77">
        <v>42750</v>
      </c>
      <c r="E2442">
        <f t="shared" si="74"/>
        <v>2017</v>
      </c>
      <c r="F2442" s="57">
        <f>_xlfn.XLOOKUP(E2442,'Historical Metal Prices'!$L$4:$Z$4,'Historical Metal Prices'!$L$10:$Z$10)</f>
        <v>0.30699777714971033</v>
      </c>
      <c r="G2442" s="77">
        <f t="shared" si="75"/>
        <v>55547.405528862691</v>
      </c>
    </row>
    <row r="2443" spans="1:7" x14ac:dyDescent="0.2">
      <c r="A2443" s="79">
        <v>42779</v>
      </c>
      <c r="B2443" s="77">
        <v>42250</v>
      </c>
      <c r="C2443" s="77">
        <v>42500</v>
      </c>
      <c r="E2443">
        <f t="shared" ref="E2443:E2506" si="76">YEAR(A2443)</f>
        <v>2017</v>
      </c>
      <c r="F2443" s="57">
        <f>_xlfn.XLOOKUP(E2443,'Historical Metal Prices'!$L$4:$Z$4,'Historical Metal Prices'!$L$10:$Z$10)</f>
        <v>0.30699777714971033</v>
      </c>
      <c r="G2443" s="77">
        <f t="shared" ref="G2443:G2506" si="77">IFERROR(B2443*(1+F2443),G2444)</f>
        <v>55220.656084575261</v>
      </c>
    </row>
    <row r="2444" spans="1:7" x14ac:dyDescent="0.2">
      <c r="A2444" s="79">
        <v>42776</v>
      </c>
      <c r="B2444" s="77">
        <v>39850</v>
      </c>
      <c r="C2444" s="77">
        <v>39900</v>
      </c>
      <c r="E2444">
        <f t="shared" si="76"/>
        <v>2017</v>
      </c>
      <c r="F2444" s="57">
        <f>_xlfn.XLOOKUP(E2444,'Historical Metal Prices'!$L$4:$Z$4,'Historical Metal Prices'!$L$10:$Z$10)</f>
        <v>0.30699777714971033</v>
      </c>
      <c r="G2444" s="77">
        <f t="shared" si="77"/>
        <v>52083.86141941596</v>
      </c>
    </row>
    <row r="2445" spans="1:7" x14ac:dyDescent="0.2">
      <c r="A2445" s="79">
        <v>42775</v>
      </c>
      <c r="B2445" s="77">
        <v>39500</v>
      </c>
      <c r="C2445" s="77">
        <v>39750</v>
      </c>
      <c r="E2445">
        <f t="shared" si="76"/>
        <v>2017</v>
      </c>
      <c r="F2445" s="57">
        <f>_xlfn.XLOOKUP(E2445,'Historical Metal Prices'!$L$4:$Z$4,'Historical Metal Prices'!$L$10:$Z$10)</f>
        <v>0.30699777714971033</v>
      </c>
      <c r="G2445" s="77">
        <f t="shared" si="77"/>
        <v>51626.412197413556</v>
      </c>
    </row>
    <row r="2446" spans="1:7" x14ac:dyDescent="0.2">
      <c r="A2446" s="79">
        <v>42774</v>
      </c>
      <c r="B2446" s="77">
        <v>38750</v>
      </c>
      <c r="C2446" s="77">
        <v>39000</v>
      </c>
      <c r="E2446">
        <f t="shared" si="76"/>
        <v>2017</v>
      </c>
      <c r="F2446" s="57">
        <f>_xlfn.XLOOKUP(E2446,'Historical Metal Prices'!$L$4:$Z$4,'Historical Metal Prices'!$L$10:$Z$10)</f>
        <v>0.30699777714971033</v>
      </c>
      <c r="G2446" s="77">
        <f t="shared" si="77"/>
        <v>50646.163864551272</v>
      </c>
    </row>
    <row r="2447" spans="1:7" x14ac:dyDescent="0.2">
      <c r="A2447" s="79">
        <v>42773</v>
      </c>
      <c r="B2447" s="77">
        <v>38250</v>
      </c>
      <c r="C2447" s="77">
        <v>38500</v>
      </c>
      <c r="E2447">
        <f t="shared" si="76"/>
        <v>2017</v>
      </c>
      <c r="F2447" s="57">
        <f>_xlfn.XLOOKUP(E2447,'Historical Metal Prices'!$L$4:$Z$4,'Historical Metal Prices'!$L$10:$Z$10)</f>
        <v>0.30699777714971033</v>
      </c>
      <c r="G2447" s="77">
        <f t="shared" si="77"/>
        <v>49992.664975976419</v>
      </c>
    </row>
    <row r="2448" spans="1:7" x14ac:dyDescent="0.2">
      <c r="A2448" s="79">
        <v>42772</v>
      </c>
      <c r="B2448" s="77">
        <v>37750</v>
      </c>
      <c r="C2448" s="77">
        <v>38000</v>
      </c>
      <c r="E2448">
        <f t="shared" si="76"/>
        <v>2017</v>
      </c>
      <c r="F2448" s="57">
        <f>_xlfn.XLOOKUP(E2448,'Historical Metal Prices'!$L$4:$Z$4,'Historical Metal Prices'!$L$10:$Z$10)</f>
        <v>0.30699777714971033</v>
      </c>
      <c r="G2448" s="77">
        <f t="shared" si="77"/>
        <v>49339.166087401565</v>
      </c>
    </row>
    <row r="2449" spans="1:7" x14ac:dyDescent="0.2">
      <c r="A2449" s="79">
        <v>42769</v>
      </c>
      <c r="B2449" s="77">
        <v>37500</v>
      </c>
      <c r="C2449" s="77">
        <v>37750</v>
      </c>
      <c r="E2449">
        <f t="shared" si="76"/>
        <v>2017</v>
      </c>
      <c r="F2449" s="57">
        <f>_xlfn.XLOOKUP(E2449,'Historical Metal Prices'!$L$4:$Z$4,'Historical Metal Prices'!$L$10:$Z$10)</f>
        <v>0.30699777714971033</v>
      </c>
      <c r="G2449" s="77">
        <f t="shared" si="77"/>
        <v>49012.416643114135</v>
      </c>
    </row>
    <row r="2450" spans="1:7" x14ac:dyDescent="0.2">
      <c r="A2450" s="79">
        <v>42768</v>
      </c>
      <c r="B2450" s="77">
        <v>37500</v>
      </c>
      <c r="C2450" s="77">
        <v>37750</v>
      </c>
      <c r="E2450">
        <f t="shared" si="76"/>
        <v>2017</v>
      </c>
      <c r="F2450" s="57">
        <f>_xlfn.XLOOKUP(E2450,'Historical Metal Prices'!$L$4:$Z$4,'Historical Metal Prices'!$L$10:$Z$10)</f>
        <v>0.30699777714971033</v>
      </c>
      <c r="G2450" s="77">
        <f t="shared" si="77"/>
        <v>49012.416643114135</v>
      </c>
    </row>
    <row r="2451" spans="1:7" x14ac:dyDescent="0.2">
      <c r="A2451" s="79">
        <v>42767</v>
      </c>
      <c r="B2451" s="77">
        <v>37500</v>
      </c>
      <c r="C2451" s="77">
        <v>37750</v>
      </c>
      <c r="E2451">
        <f t="shared" si="76"/>
        <v>2017</v>
      </c>
      <c r="F2451" s="57">
        <f>_xlfn.XLOOKUP(E2451,'Historical Metal Prices'!$L$4:$Z$4,'Historical Metal Prices'!$L$10:$Z$10)</f>
        <v>0.30699777714971033</v>
      </c>
      <c r="G2451" s="77">
        <f t="shared" si="77"/>
        <v>49012.416643114135</v>
      </c>
    </row>
    <row r="2452" spans="1:7" x14ac:dyDescent="0.2">
      <c r="A2452" s="79">
        <v>42766</v>
      </c>
      <c r="B2452" s="77">
        <v>37000</v>
      </c>
      <c r="C2452" s="77">
        <v>37250</v>
      </c>
      <c r="E2452">
        <f t="shared" si="76"/>
        <v>2017</v>
      </c>
      <c r="F2452" s="57">
        <f>_xlfn.XLOOKUP(E2452,'Historical Metal Prices'!$L$4:$Z$4,'Historical Metal Prices'!$L$10:$Z$10)</f>
        <v>0.30699777714971033</v>
      </c>
      <c r="G2452" s="77">
        <f t="shared" si="77"/>
        <v>48358.917754539281</v>
      </c>
    </row>
    <row r="2453" spans="1:7" x14ac:dyDescent="0.2">
      <c r="A2453" s="79">
        <v>42765</v>
      </c>
      <c r="B2453" s="77">
        <v>37000</v>
      </c>
      <c r="C2453" s="77">
        <v>37250</v>
      </c>
      <c r="E2453">
        <f t="shared" si="76"/>
        <v>2017</v>
      </c>
      <c r="F2453" s="57">
        <f>_xlfn.XLOOKUP(E2453,'Historical Metal Prices'!$L$4:$Z$4,'Historical Metal Prices'!$L$10:$Z$10)</f>
        <v>0.30699777714971033</v>
      </c>
      <c r="G2453" s="77">
        <f t="shared" si="77"/>
        <v>48358.917754539281</v>
      </c>
    </row>
    <row r="2454" spans="1:7" x14ac:dyDescent="0.2">
      <c r="A2454" s="79">
        <v>42762</v>
      </c>
      <c r="B2454" s="77">
        <v>37000</v>
      </c>
      <c r="C2454" s="77">
        <v>37250</v>
      </c>
      <c r="E2454">
        <f t="shared" si="76"/>
        <v>2017</v>
      </c>
      <c r="F2454" s="57">
        <f>_xlfn.XLOOKUP(E2454,'Historical Metal Prices'!$L$4:$Z$4,'Historical Metal Prices'!$L$10:$Z$10)</f>
        <v>0.30699777714971033</v>
      </c>
      <c r="G2454" s="77">
        <f t="shared" si="77"/>
        <v>48358.917754539281</v>
      </c>
    </row>
    <row r="2455" spans="1:7" x14ac:dyDescent="0.2">
      <c r="A2455" s="79">
        <v>42761</v>
      </c>
      <c r="B2455" s="77">
        <v>36500</v>
      </c>
      <c r="C2455" s="77">
        <v>36750</v>
      </c>
      <c r="E2455">
        <f t="shared" si="76"/>
        <v>2017</v>
      </c>
      <c r="F2455" s="57">
        <f>_xlfn.XLOOKUP(E2455,'Historical Metal Prices'!$L$4:$Z$4,'Historical Metal Prices'!$L$10:$Z$10)</f>
        <v>0.30699777714971033</v>
      </c>
      <c r="G2455" s="77">
        <f t="shared" si="77"/>
        <v>47705.418865964428</v>
      </c>
    </row>
    <row r="2456" spans="1:7" x14ac:dyDescent="0.2">
      <c r="A2456" s="79">
        <v>42760</v>
      </c>
      <c r="B2456" s="77">
        <v>36000</v>
      </c>
      <c r="C2456" s="77">
        <v>36250</v>
      </c>
      <c r="E2456">
        <f t="shared" si="76"/>
        <v>2017</v>
      </c>
      <c r="F2456" s="57">
        <f>_xlfn.XLOOKUP(E2456,'Historical Metal Prices'!$L$4:$Z$4,'Historical Metal Prices'!$L$10:$Z$10)</f>
        <v>0.30699777714971033</v>
      </c>
      <c r="G2456" s="77">
        <f t="shared" si="77"/>
        <v>47051.919977389574</v>
      </c>
    </row>
    <row r="2457" spans="1:7" x14ac:dyDescent="0.2">
      <c r="A2457" s="79">
        <v>42759</v>
      </c>
      <c r="B2457" s="77">
        <v>36000</v>
      </c>
      <c r="C2457" s="77">
        <v>36250</v>
      </c>
      <c r="E2457">
        <f t="shared" si="76"/>
        <v>2017</v>
      </c>
      <c r="F2457" s="57">
        <f>_xlfn.XLOOKUP(E2457,'Historical Metal Prices'!$L$4:$Z$4,'Historical Metal Prices'!$L$10:$Z$10)</f>
        <v>0.30699777714971033</v>
      </c>
      <c r="G2457" s="77">
        <f t="shared" si="77"/>
        <v>47051.919977389574</v>
      </c>
    </row>
    <row r="2458" spans="1:7" x14ac:dyDescent="0.2">
      <c r="A2458" s="79">
        <v>42758</v>
      </c>
      <c r="B2458" s="77">
        <v>35750</v>
      </c>
      <c r="C2458" s="77">
        <v>36000</v>
      </c>
      <c r="E2458">
        <f t="shared" si="76"/>
        <v>2017</v>
      </c>
      <c r="F2458" s="57">
        <f>_xlfn.XLOOKUP(E2458,'Historical Metal Prices'!$L$4:$Z$4,'Historical Metal Prices'!$L$10:$Z$10)</f>
        <v>0.30699777714971033</v>
      </c>
      <c r="G2458" s="77">
        <f t="shared" si="77"/>
        <v>46725.170533102144</v>
      </c>
    </row>
    <row r="2459" spans="1:7" x14ac:dyDescent="0.2">
      <c r="A2459" s="79">
        <v>42755</v>
      </c>
      <c r="B2459" s="77">
        <v>35750</v>
      </c>
      <c r="C2459" s="77">
        <v>36000</v>
      </c>
      <c r="E2459">
        <f t="shared" si="76"/>
        <v>2017</v>
      </c>
      <c r="F2459" s="57">
        <f>_xlfn.XLOOKUP(E2459,'Historical Metal Prices'!$L$4:$Z$4,'Historical Metal Prices'!$L$10:$Z$10)</f>
        <v>0.30699777714971033</v>
      </c>
      <c r="G2459" s="77">
        <f t="shared" si="77"/>
        <v>46725.170533102144</v>
      </c>
    </row>
    <row r="2460" spans="1:7" x14ac:dyDescent="0.2">
      <c r="A2460" s="79">
        <v>42754</v>
      </c>
      <c r="B2460" s="77">
        <v>35250</v>
      </c>
      <c r="C2460" s="77">
        <v>35500</v>
      </c>
      <c r="E2460">
        <f t="shared" si="76"/>
        <v>2017</v>
      </c>
      <c r="F2460" s="57">
        <f>_xlfn.XLOOKUP(E2460,'Historical Metal Prices'!$L$4:$Z$4,'Historical Metal Prices'!$L$10:$Z$10)</f>
        <v>0.30699777714971033</v>
      </c>
      <c r="G2460" s="77">
        <f t="shared" si="77"/>
        <v>46071.67164452729</v>
      </c>
    </row>
    <row r="2461" spans="1:7" x14ac:dyDescent="0.2">
      <c r="A2461" s="79">
        <v>42753</v>
      </c>
      <c r="B2461" s="77">
        <v>35250</v>
      </c>
      <c r="C2461" s="77">
        <v>35500</v>
      </c>
      <c r="E2461">
        <f t="shared" si="76"/>
        <v>2017</v>
      </c>
      <c r="F2461" s="57">
        <f>_xlfn.XLOOKUP(E2461,'Historical Metal Prices'!$L$4:$Z$4,'Historical Metal Prices'!$L$10:$Z$10)</f>
        <v>0.30699777714971033</v>
      </c>
      <c r="G2461" s="77">
        <f t="shared" si="77"/>
        <v>46071.67164452729</v>
      </c>
    </row>
    <row r="2462" spans="1:7" x14ac:dyDescent="0.2">
      <c r="A2462" s="79">
        <v>42752</v>
      </c>
      <c r="B2462" s="77">
        <v>35000</v>
      </c>
      <c r="C2462" s="77">
        <v>35250</v>
      </c>
      <c r="E2462">
        <f t="shared" si="76"/>
        <v>2017</v>
      </c>
      <c r="F2462" s="57">
        <f>_xlfn.XLOOKUP(E2462,'Historical Metal Prices'!$L$4:$Z$4,'Historical Metal Prices'!$L$10:$Z$10)</f>
        <v>0.30699777714971033</v>
      </c>
      <c r="G2462" s="77">
        <f t="shared" si="77"/>
        <v>45744.92220023986</v>
      </c>
    </row>
    <row r="2463" spans="1:7" x14ac:dyDescent="0.2">
      <c r="A2463" s="79">
        <v>42751</v>
      </c>
      <c r="B2463" s="77">
        <v>34750</v>
      </c>
      <c r="C2463" s="77">
        <v>35000</v>
      </c>
      <c r="E2463">
        <f t="shared" si="76"/>
        <v>2017</v>
      </c>
      <c r="F2463" s="57">
        <f>_xlfn.XLOOKUP(E2463,'Historical Metal Prices'!$L$4:$Z$4,'Historical Metal Prices'!$L$10:$Z$10)</f>
        <v>0.30699777714971033</v>
      </c>
      <c r="G2463" s="77">
        <f t="shared" si="77"/>
        <v>45418.172755952437</v>
      </c>
    </row>
    <row r="2464" spans="1:7" x14ac:dyDescent="0.2">
      <c r="A2464" s="79">
        <v>42748</v>
      </c>
      <c r="B2464" s="77">
        <v>34449</v>
      </c>
      <c r="C2464" s="77">
        <v>34700</v>
      </c>
      <c r="E2464">
        <f t="shared" si="76"/>
        <v>2017</v>
      </c>
      <c r="F2464" s="57">
        <f>_xlfn.XLOOKUP(E2464,'Historical Metal Prices'!$L$4:$Z$4,'Historical Metal Prices'!$L$10:$Z$10)</f>
        <v>0.30699777714971033</v>
      </c>
      <c r="G2464" s="77">
        <f t="shared" si="77"/>
        <v>45024.766425030371</v>
      </c>
    </row>
    <row r="2465" spans="1:7" x14ac:dyDescent="0.2">
      <c r="A2465" s="79">
        <v>42747</v>
      </c>
      <c r="B2465" s="77">
        <v>33499</v>
      </c>
      <c r="C2465" s="77">
        <v>33750</v>
      </c>
      <c r="E2465">
        <f t="shared" si="76"/>
        <v>2017</v>
      </c>
      <c r="F2465" s="57">
        <f>_xlfn.XLOOKUP(E2465,'Historical Metal Prices'!$L$4:$Z$4,'Historical Metal Prices'!$L$10:$Z$10)</f>
        <v>0.30699777714971033</v>
      </c>
      <c r="G2465" s="77">
        <f t="shared" si="77"/>
        <v>43783.118536738148</v>
      </c>
    </row>
    <row r="2466" spans="1:7" x14ac:dyDescent="0.2">
      <c r="A2466" s="79">
        <v>42746</v>
      </c>
      <c r="B2466" s="77">
        <v>33244</v>
      </c>
      <c r="C2466" s="77">
        <v>33500</v>
      </c>
      <c r="E2466">
        <f t="shared" si="76"/>
        <v>2017</v>
      </c>
      <c r="F2466" s="57">
        <f>_xlfn.XLOOKUP(E2466,'Historical Metal Prices'!$L$4:$Z$4,'Historical Metal Prices'!$L$10:$Z$10)</f>
        <v>0.30699777714971033</v>
      </c>
      <c r="G2466" s="77">
        <f t="shared" si="77"/>
        <v>43449.834103564972</v>
      </c>
    </row>
    <row r="2467" spans="1:7" x14ac:dyDescent="0.2">
      <c r="A2467" s="79">
        <v>42745</v>
      </c>
      <c r="B2467" s="77">
        <v>32993</v>
      </c>
      <c r="C2467" s="77">
        <v>33250</v>
      </c>
      <c r="E2467">
        <f t="shared" si="76"/>
        <v>2017</v>
      </c>
      <c r="F2467" s="57">
        <f>_xlfn.XLOOKUP(E2467,'Historical Metal Prices'!$L$4:$Z$4,'Historical Metal Prices'!$L$10:$Z$10)</f>
        <v>0.30699777714971033</v>
      </c>
      <c r="G2467" s="77">
        <f t="shared" si="77"/>
        <v>43121.77766150039</v>
      </c>
    </row>
    <row r="2468" spans="1:7" x14ac:dyDescent="0.2">
      <c r="A2468" s="79">
        <v>42744</v>
      </c>
      <c r="B2468" s="77">
        <v>32742</v>
      </c>
      <c r="C2468" s="77">
        <v>33000</v>
      </c>
      <c r="E2468">
        <f t="shared" si="76"/>
        <v>2017</v>
      </c>
      <c r="F2468" s="57">
        <f>_xlfn.XLOOKUP(E2468,'Historical Metal Prices'!$L$4:$Z$4,'Historical Metal Prices'!$L$10:$Z$10)</f>
        <v>0.30699777714971033</v>
      </c>
      <c r="G2468" s="77">
        <f t="shared" si="77"/>
        <v>42793.721219435814</v>
      </c>
    </row>
    <row r="2469" spans="1:7" x14ac:dyDescent="0.2">
      <c r="A2469" s="79">
        <v>42741</v>
      </c>
      <c r="B2469" s="77">
        <v>32740.5</v>
      </c>
      <c r="C2469" s="77">
        <v>33000</v>
      </c>
      <c r="E2469">
        <f t="shared" si="76"/>
        <v>2017</v>
      </c>
      <c r="F2469" s="57">
        <f>_xlfn.XLOOKUP(E2469,'Historical Metal Prices'!$L$4:$Z$4,'Historical Metal Prices'!$L$10:$Z$10)</f>
        <v>0.30699777714971033</v>
      </c>
      <c r="G2469" s="77">
        <f t="shared" si="77"/>
        <v>42791.760722770094</v>
      </c>
    </row>
    <row r="2470" spans="1:7" x14ac:dyDescent="0.2">
      <c r="A2470" s="79">
        <v>42740</v>
      </c>
      <c r="B2470" s="77">
        <v>32739.5</v>
      </c>
      <c r="C2470" s="77">
        <v>33000</v>
      </c>
      <c r="E2470">
        <f t="shared" si="76"/>
        <v>2017</v>
      </c>
      <c r="F2470" s="57">
        <f>_xlfn.XLOOKUP(E2470,'Historical Metal Prices'!$L$4:$Z$4,'Historical Metal Prices'!$L$10:$Z$10)</f>
        <v>0.30699777714971033</v>
      </c>
      <c r="G2470" s="77">
        <f t="shared" si="77"/>
        <v>42790.453724992942</v>
      </c>
    </row>
    <row r="2471" spans="1:7" x14ac:dyDescent="0.2">
      <c r="A2471" s="79">
        <v>42739</v>
      </c>
      <c r="B2471" s="77">
        <v>32736</v>
      </c>
      <c r="C2471" s="77">
        <v>33000</v>
      </c>
      <c r="E2471">
        <f t="shared" si="76"/>
        <v>2017</v>
      </c>
      <c r="F2471" s="57">
        <f>_xlfn.XLOOKUP(E2471,'Historical Metal Prices'!$L$4:$Z$4,'Historical Metal Prices'!$L$10:$Z$10)</f>
        <v>0.30699777714971033</v>
      </c>
      <c r="G2471" s="77">
        <f t="shared" si="77"/>
        <v>42785.879232772917</v>
      </c>
    </row>
    <row r="2472" spans="1:7" x14ac:dyDescent="0.2">
      <c r="A2472" s="79">
        <v>42738</v>
      </c>
      <c r="B2472" s="77">
        <v>32735</v>
      </c>
      <c r="C2472" s="77">
        <v>33000</v>
      </c>
      <c r="E2472">
        <f t="shared" si="76"/>
        <v>2017</v>
      </c>
      <c r="F2472" s="57">
        <f>_xlfn.XLOOKUP(E2472,'Historical Metal Prices'!$L$4:$Z$4,'Historical Metal Prices'!$L$10:$Z$10)</f>
        <v>0.30699777714971033</v>
      </c>
      <c r="G2472" s="77">
        <f t="shared" si="77"/>
        <v>42784.572234995765</v>
      </c>
    </row>
    <row r="2473" spans="1:7" ht="16" x14ac:dyDescent="0.2">
      <c r="A2473" s="79">
        <v>42737</v>
      </c>
      <c r="B2473" s="77">
        <v>32734</v>
      </c>
      <c r="C2473" s="78" t="s">
        <v>481</v>
      </c>
      <c r="E2473">
        <f t="shared" si="76"/>
        <v>2017</v>
      </c>
      <c r="F2473" s="57">
        <f>_xlfn.XLOOKUP(E2473,'Historical Metal Prices'!$L$4:$Z$4,'Historical Metal Prices'!$L$10:$Z$10)</f>
        <v>0.30699777714971033</v>
      </c>
      <c r="G2473" s="77">
        <f t="shared" si="77"/>
        <v>42783.26523721862</v>
      </c>
    </row>
    <row r="2474" spans="1:7" x14ac:dyDescent="0.2">
      <c r="A2474" s="79">
        <v>42734</v>
      </c>
      <c r="B2474" s="77">
        <v>32734</v>
      </c>
      <c r="C2474" s="77">
        <v>33000</v>
      </c>
      <c r="E2474">
        <f t="shared" si="76"/>
        <v>2016</v>
      </c>
      <c r="F2474" s="57">
        <f>_xlfn.XLOOKUP(E2474,'Historical Metal Prices'!$L$4:$Z$4,'Historical Metal Prices'!$L$10:$Z$10)</f>
        <v>0.32348664160517338</v>
      </c>
      <c r="G2474" s="77">
        <f t="shared" si="77"/>
        <v>43323.011726303746</v>
      </c>
    </row>
    <row r="2475" spans="1:7" x14ac:dyDescent="0.2">
      <c r="A2475" s="79">
        <v>42733</v>
      </c>
      <c r="B2475" s="77">
        <v>32483</v>
      </c>
      <c r="C2475" s="77">
        <v>32750</v>
      </c>
      <c r="E2475">
        <f t="shared" si="76"/>
        <v>2016</v>
      </c>
      <c r="F2475" s="57">
        <f>_xlfn.XLOOKUP(E2475,'Historical Metal Prices'!$L$4:$Z$4,'Historical Metal Prices'!$L$10:$Z$10)</f>
        <v>0.32348664160517338</v>
      </c>
      <c r="G2475" s="77">
        <f t="shared" si="77"/>
        <v>42990.816579260849</v>
      </c>
    </row>
    <row r="2476" spans="1:7" x14ac:dyDescent="0.2">
      <c r="A2476" s="79">
        <v>42732</v>
      </c>
      <c r="B2476" s="77">
        <v>32729</v>
      </c>
      <c r="C2476" s="77">
        <v>33000</v>
      </c>
      <c r="E2476">
        <f t="shared" si="76"/>
        <v>2016</v>
      </c>
      <c r="F2476" s="57">
        <f>_xlfn.XLOOKUP(E2476,'Historical Metal Prices'!$L$4:$Z$4,'Historical Metal Prices'!$L$10:$Z$10)</f>
        <v>0.32348664160517338</v>
      </c>
      <c r="G2476" s="77">
        <f t="shared" si="77"/>
        <v>43316.39429309572</v>
      </c>
    </row>
    <row r="2477" spans="1:7" ht="16" x14ac:dyDescent="0.2">
      <c r="A2477" s="79">
        <v>42731</v>
      </c>
      <c r="B2477" s="77">
        <v>32728</v>
      </c>
      <c r="C2477" s="78" t="s">
        <v>481</v>
      </c>
      <c r="E2477">
        <f t="shared" si="76"/>
        <v>2016</v>
      </c>
      <c r="F2477" s="57">
        <f>_xlfn.XLOOKUP(E2477,'Historical Metal Prices'!$L$4:$Z$4,'Historical Metal Prices'!$L$10:$Z$10)</f>
        <v>0.32348664160517338</v>
      </c>
      <c r="G2477" s="77">
        <f t="shared" si="77"/>
        <v>43315.070806454118</v>
      </c>
    </row>
    <row r="2478" spans="1:7" ht="16" x14ac:dyDescent="0.2">
      <c r="A2478" s="79">
        <v>42730</v>
      </c>
      <c r="B2478" s="77">
        <v>32728</v>
      </c>
      <c r="C2478" s="78" t="s">
        <v>481</v>
      </c>
      <c r="E2478">
        <f t="shared" si="76"/>
        <v>2016</v>
      </c>
      <c r="F2478" s="57">
        <f>_xlfn.XLOOKUP(E2478,'Historical Metal Prices'!$L$4:$Z$4,'Historical Metal Prices'!$L$10:$Z$10)</f>
        <v>0.32348664160517338</v>
      </c>
      <c r="G2478" s="77">
        <f t="shared" si="77"/>
        <v>43315.070806454118</v>
      </c>
    </row>
    <row r="2479" spans="1:7" x14ac:dyDescent="0.2">
      <c r="A2479" s="79">
        <v>42727</v>
      </c>
      <c r="B2479" s="77">
        <v>32728</v>
      </c>
      <c r="C2479" s="77">
        <v>32750</v>
      </c>
      <c r="E2479">
        <f t="shared" si="76"/>
        <v>2016</v>
      </c>
      <c r="F2479" s="57">
        <f>_xlfn.XLOOKUP(E2479,'Historical Metal Prices'!$L$4:$Z$4,'Historical Metal Prices'!$L$10:$Z$10)</f>
        <v>0.32348664160517338</v>
      </c>
      <c r="G2479" s="77">
        <f t="shared" si="77"/>
        <v>43315.070806454118</v>
      </c>
    </row>
    <row r="2480" spans="1:7" x14ac:dyDescent="0.2">
      <c r="A2480" s="79">
        <v>42726</v>
      </c>
      <c r="B2480" s="77">
        <v>32477</v>
      </c>
      <c r="C2480" s="77">
        <v>32750</v>
      </c>
      <c r="E2480">
        <f t="shared" si="76"/>
        <v>2016</v>
      </c>
      <c r="F2480" s="57">
        <f>_xlfn.XLOOKUP(E2480,'Historical Metal Prices'!$L$4:$Z$4,'Historical Metal Prices'!$L$10:$Z$10)</f>
        <v>0.32348664160517338</v>
      </c>
      <c r="G2480" s="77">
        <f t="shared" si="77"/>
        <v>42982.875659411213</v>
      </c>
    </row>
    <row r="2481" spans="1:7" x14ac:dyDescent="0.2">
      <c r="A2481" s="79">
        <v>42725</v>
      </c>
      <c r="B2481" s="77">
        <v>32221</v>
      </c>
      <c r="C2481" s="77">
        <v>32500</v>
      </c>
      <c r="E2481">
        <f t="shared" si="76"/>
        <v>2016</v>
      </c>
      <c r="F2481" s="57">
        <f>_xlfn.XLOOKUP(E2481,'Historical Metal Prices'!$L$4:$Z$4,'Historical Metal Prices'!$L$10:$Z$10)</f>
        <v>0.32348664160517338</v>
      </c>
      <c r="G2481" s="77">
        <f t="shared" si="77"/>
        <v>42644.063079160289</v>
      </c>
    </row>
    <row r="2482" spans="1:7" x14ac:dyDescent="0.2">
      <c r="A2482" s="79">
        <v>42724</v>
      </c>
      <c r="B2482" s="77">
        <v>31970</v>
      </c>
      <c r="C2482" s="77">
        <v>32250</v>
      </c>
      <c r="E2482">
        <f t="shared" si="76"/>
        <v>2016</v>
      </c>
      <c r="F2482" s="57">
        <f>_xlfn.XLOOKUP(E2482,'Historical Metal Prices'!$L$4:$Z$4,'Historical Metal Prices'!$L$10:$Z$10)</f>
        <v>0.32348664160517338</v>
      </c>
      <c r="G2482" s="77">
        <f t="shared" si="77"/>
        <v>42311.867932117391</v>
      </c>
    </row>
    <row r="2483" spans="1:7" x14ac:dyDescent="0.2">
      <c r="A2483" s="79">
        <v>42723</v>
      </c>
      <c r="B2483" s="77">
        <v>32215</v>
      </c>
      <c r="C2483" s="77">
        <v>32500</v>
      </c>
      <c r="E2483">
        <f t="shared" si="76"/>
        <v>2016</v>
      </c>
      <c r="F2483" s="57">
        <f>_xlfn.XLOOKUP(E2483,'Historical Metal Prices'!$L$4:$Z$4,'Historical Metal Prices'!$L$10:$Z$10)</f>
        <v>0.32348664160517338</v>
      </c>
      <c r="G2483" s="77">
        <f t="shared" si="77"/>
        <v>42636.12215931066</v>
      </c>
    </row>
    <row r="2484" spans="1:7" x14ac:dyDescent="0.2">
      <c r="A2484" s="79">
        <v>42720</v>
      </c>
      <c r="B2484" s="77">
        <v>32163.5</v>
      </c>
      <c r="C2484" s="77">
        <v>32400</v>
      </c>
      <c r="E2484">
        <f t="shared" si="76"/>
        <v>2016</v>
      </c>
      <c r="F2484" s="57">
        <f>_xlfn.XLOOKUP(E2484,'Historical Metal Prices'!$L$4:$Z$4,'Historical Metal Prices'!$L$10:$Z$10)</f>
        <v>0.32348664160517338</v>
      </c>
      <c r="G2484" s="77">
        <f t="shared" si="77"/>
        <v>42567.962597267993</v>
      </c>
    </row>
    <row r="2485" spans="1:7" x14ac:dyDescent="0.2">
      <c r="A2485" s="79">
        <v>42719</v>
      </c>
      <c r="B2485" s="77">
        <v>31962</v>
      </c>
      <c r="C2485" s="77">
        <v>32250</v>
      </c>
      <c r="E2485">
        <f t="shared" si="76"/>
        <v>2016</v>
      </c>
      <c r="F2485" s="57">
        <f>_xlfn.XLOOKUP(E2485,'Historical Metal Prices'!$L$4:$Z$4,'Historical Metal Prices'!$L$10:$Z$10)</f>
        <v>0.32348664160517338</v>
      </c>
      <c r="G2485" s="77">
        <f t="shared" si="77"/>
        <v>42301.280038984551</v>
      </c>
    </row>
    <row r="2486" spans="1:7" x14ac:dyDescent="0.2">
      <c r="A2486" s="79">
        <v>42718</v>
      </c>
      <c r="B2486" s="77">
        <v>31833</v>
      </c>
      <c r="C2486" s="77">
        <v>32000</v>
      </c>
      <c r="E2486">
        <f t="shared" si="76"/>
        <v>2016</v>
      </c>
      <c r="F2486" s="57">
        <f>_xlfn.XLOOKUP(E2486,'Historical Metal Prices'!$L$4:$Z$4,'Historical Metal Prices'!$L$10:$Z$10)</f>
        <v>0.32348664160517338</v>
      </c>
      <c r="G2486" s="77">
        <f t="shared" si="77"/>
        <v>42130.550262217483</v>
      </c>
    </row>
    <row r="2487" spans="1:7" x14ac:dyDescent="0.2">
      <c r="A2487" s="79">
        <v>42717</v>
      </c>
      <c r="B2487" s="77">
        <v>31207</v>
      </c>
      <c r="C2487" s="77">
        <v>31500</v>
      </c>
      <c r="E2487">
        <f t="shared" si="76"/>
        <v>2016</v>
      </c>
      <c r="F2487" s="57">
        <f>_xlfn.XLOOKUP(E2487,'Historical Metal Prices'!$L$4:$Z$4,'Historical Metal Prices'!$L$10:$Z$10)</f>
        <v>0.32348664160517338</v>
      </c>
      <c r="G2487" s="77">
        <f t="shared" si="77"/>
        <v>41302.047624572646</v>
      </c>
    </row>
    <row r="2488" spans="1:7" x14ac:dyDescent="0.2">
      <c r="A2488" s="79">
        <v>42716</v>
      </c>
      <c r="B2488" s="77">
        <v>31456</v>
      </c>
      <c r="C2488" s="77">
        <v>31750</v>
      </c>
      <c r="E2488">
        <f t="shared" si="76"/>
        <v>2016</v>
      </c>
      <c r="F2488" s="57">
        <f>_xlfn.XLOOKUP(E2488,'Historical Metal Prices'!$L$4:$Z$4,'Historical Metal Prices'!$L$10:$Z$10)</f>
        <v>0.32348664160517338</v>
      </c>
      <c r="G2488" s="77">
        <f t="shared" si="77"/>
        <v>41631.595798332331</v>
      </c>
    </row>
    <row r="2489" spans="1:7" x14ac:dyDescent="0.2">
      <c r="A2489" s="79">
        <v>42713</v>
      </c>
      <c r="B2489" s="77">
        <v>31455</v>
      </c>
      <c r="C2489" s="77">
        <v>31750</v>
      </c>
      <c r="E2489">
        <f t="shared" si="76"/>
        <v>2016</v>
      </c>
      <c r="F2489" s="57">
        <f>_xlfn.XLOOKUP(E2489,'Historical Metal Prices'!$L$4:$Z$4,'Historical Metal Prices'!$L$10:$Z$10)</f>
        <v>0.32348664160517338</v>
      </c>
      <c r="G2489" s="77">
        <f t="shared" si="77"/>
        <v>41630.272311690729</v>
      </c>
    </row>
    <row r="2490" spans="1:7" x14ac:dyDescent="0.2">
      <c r="A2490" s="79">
        <v>42712</v>
      </c>
      <c r="B2490" s="77">
        <v>30704</v>
      </c>
      <c r="C2490" s="77">
        <v>31000</v>
      </c>
      <c r="E2490">
        <f t="shared" si="76"/>
        <v>2016</v>
      </c>
      <c r="F2490" s="57">
        <f>_xlfn.XLOOKUP(E2490,'Historical Metal Prices'!$L$4:$Z$4,'Historical Metal Prices'!$L$10:$Z$10)</f>
        <v>0.32348664160517338</v>
      </c>
      <c r="G2490" s="77">
        <f t="shared" si="77"/>
        <v>40636.333843845241</v>
      </c>
    </row>
    <row r="2491" spans="1:7" x14ac:dyDescent="0.2">
      <c r="A2491" s="79">
        <v>42711</v>
      </c>
      <c r="B2491" s="77">
        <v>30700</v>
      </c>
      <c r="C2491" s="77">
        <v>31000</v>
      </c>
      <c r="E2491">
        <f t="shared" si="76"/>
        <v>2016</v>
      </c>
      <c r="F2491" s="57">
        <f>_xlfn.XLOOKUP(E2491,'Historical Metal Prices'!$L$4:$Z$4,'Historical Metal Prices'!$L$10:$Z$10)</f>
        <v>0.32348664160517338</v>
      </c>
      <c r="G2491" s="77">
        <f t="shared" si="77"/>
        <v>40631.039897278824</v>
      </c>
    </row>
    <row r="2492" spans="1:7" x14ac:dyDescent="0.2">
      <c r="A2492" s="79">
        <v>42710</v>
      </c>
      <c r="B2492" s="77">
        <v>30500</v>
      </c>
      <c r="C2492" s="77">
        <v>30750</v>
      </c>
      <c r="E2492">
        <f t="shared" si="76"/>
        <v>2016</v>
      </c>
      <c r="F2492" s="57">
        <f>_xlfn.XLOOKUP(E2492,'Historical Metal Prices'!$L$4:$Z$4,'Historical Metal Prices'!$L$10:$Z$10)</f>
        <v>0.32348664160517338</v>
      </c>
      <c r="G2492" s="77">
        <f t="shared" si="77"/>
        <v>40366.342568957785</v>
      </c>
    </row>
    <row r="2493" spans="1:7" x14ac:dyDescent="0.2">
      <c r="A2493" s="79">
        <v>42709</v>
      </c>
      <c r="B2493" s="77">
        <v>30750</v>
      </c>
      <c r="C2493" s="77">
        <v>31000</v>
      </c>
      <c r="E2493">
        <f t="shared" si="76"/>
        <v>2016</v>
      </c>
      <c r="F2493" s="57">
        <f>_xlfn.XLOOKUP(E2493,'Historical Metal Prices'!$L$4:$Z$4,'Historical Metal Prices'!$L$10:$Z$10)</f>
        <v>0.32348664160517338</v>
      </c>
      <c r="G2493" s="77">
        <f t="shared" si="77"/>
        <v>40697.21422935908</v>
      </c>
    </row>
    <row r="2494" spans="1:7" x14ac:dyDescent="0.2">
      <c r="A2494" s="79">
        <v>42706</v>
      </c>
      <c r="B2494" s="77">
        <v>29750</v>
      </c>
      <c r="C2494" s="77">
        <v>30000</v>
      </c>
      <c r="E2494">
        <f t="shared" si="76"/>
        <v>2016</v>
      </c>
      <c r="F2494" s="57">
        <f>_xlfn.XLOOKUP(E2494,'Historical Metal Prices'!$L$4:$Z$4,'Historical Metal Prices'!$L$10:$Z$10)</f>
        <v>0.32348664160517338</v>
      </c>
      <c r="G2494" s="77">
        <f t="shared" si="77"/>
        <v>39373.727587753907</v>
      </c>
    </row>
    <row r="2495" spans="1:7" x14ac:dyDescent="0.2">
      <c r="A2495" s="79">
        <v>42705</v>
      </c>
      <c r="B2495" s="77">
        <v>29750</v>
      </c>
      <c r="C2495" s="77">
        <v>30000</v>
      </c>
      <c r="E2495">
        <f t="shared" si="76"/>
        <v>2016</v>
      </c>
      <c r="F2495" s="57">
        <f>_xlfn.XLOOKUP(E2495,'Historical Metal Prices'!$L$4:$Z$4,'Historical Metal Prices'!$L$10:$Z$10)</f>
        <v>0.32348664160517338</v>
      </c>
      <c r="G2495" s="77">
        <f t="shared" si="77"/>
        <v>39373.727587753907</v>
      </c>
    </row>
    <row r="2496" spans="1:7" x14ac:dyDescent="0.2">
      <c r="A2496" s="79">
        <v>42704</v>
      </c>
      <c r="B2496" s="77">
        <v>29750</v>
      </c>
      <c r="C2496" s="77">
        <v>30000</v>
      </c>
      <c r="E2496">
        <f t="shared" si="76"/>
        <v>2016</v>
      </c>
      <c r="F2496" s="57">
        <f>_xlfn.XLOOKUP(E2496,'Historical Metal Prices'!$L$4:$Z$4,'Historical Metal Prices'!$L$10:$Z$10)</f>
        <v>0.32348664160517338</v>
      </c>
      <c r="G2496" s="77">
        <f t="shared" si="77"/>
        <v>39373.727587753907</v>
      </c>
    </row>
    <row r="2497" spans="1:7" x14ac:dyDescent="0.2">
      <c r="A2497" s="79">
        <v>42703</v>
      </c>
      <c r="B2497" s="77">
        <v>29700</v>
      </c>
      <c r="C2497" s="77">
        <v>30250</v>
      </c>
      <c r="E2497">
        <f t="shared" si="76"/>
        <v>2016</v>
      </c>
      <c r="F2497" s="57">
        <f>_xlfn.XLOOKUP(E2497,'Historical Metal Prices'!$L$4:$Z$4,'Historical Metal Prices'!$L$10:$Z$10)</f>
        <v>0.32348664160517338</v>
      </c>
      <c r="G2497" s="77">
        <f t="shared" si="77"/>
        <v>39307.553255673651</v>
      </c>
    </row>
    <row r="2498" spans="1:7" x14ac:dyDescent="0.2">
      <c r="A2498" s="79">
        <v>42702</v>
      </c>
      <c r="B2498" s="77">
        <v>29500</v>
      </c>
      <c r="C2498" s="77">
        <v>29750</v>
      </c>
      <c r="E2498">
        <f t="shared" si="76"/>
        <v>2016</v>
      </c>
      <c r="F2498" s="57">
        <f>_xlfn.XLOOKUP(E2498,'Historical Metal Prices'!$L$4:$Z$4,'Historical Metal Prices'!$L$10:$Z$10)</f>
        <v>0.32348664160517338</v>
      </c>
      <c r="G2498" s="77">
        <f t="shared" si="77"/>
        <v>39042.855927352612</v>
      </c>
    </row>
    <row r="2499" spans="1:7" x14ac:dyDescent="0.2">
      <c r="A2499" s="79">
        <v>42699</v>
      </c>
      <c r="B2499" s="77">
        <v>29750</v>
      </c>
      <c r="C2499" s="77">
        <v>30000</v>
      </c>
      <c r="E2499">
        <f t="shared" si="76"/>
        <v>2016</v>
      </c>
      <c r="F2499" s="57">
        <f>_xlfn.XLOOKUP(E2499,'Historical Metal Prices'!$L$4:$Z$4,'Historical Metal Prices'!$L$10:$Z$10)</f>
        <v>0.32348664160517338</v>
      </c>
      <c r="G2499" s="77">
        <f t="shared" si="77"/>
        <v>39373.727587753907</v>
      </c>
    </row>
    <row r="2500" spans="1:7" x14ac:dyDescent="0.2">
      <c r="A2500" s="79">
        <v>42698</v>
      </c>
      <c r="B2500" s="77">
        <v>29250</v>
      </c>
      <c r="C2500" s="77">
        <v>29500</v>
      </c>
      <c r="E2500">
        <f t="shared" si="76"/>
        <v>2016</v>
      </c>
      <c r="F2500" s="57">
        <f>_xlfn.XLOOKUP(E2500,'Historical Metal Prices'!$L$4:$Z$4,'Historical Metal Prices'!$L$10:$Z$10)</f>
        <v>0.32348664160517338</v>
      </c>
      <c r="G2500" s="77">
        <f t="shared" si="77"/>
        <v>38711.984266951324</v>
      </c>
    </row>
    <row r="2501" spans="1:7" x14ac:dyDescent="0.2">
      <c r="A2501" s="79">
        <v>42697</v>
      </c>
      <c r="B2501" s="77">
        <v>30000</v>
      </c>
      <c r="C2501" s="77">
        <v>29750</v>
      </c>
      <c r="E2501">
        <f t="shared" si="76"/>
        <v>2016</v>
      </c>
      <c r="F2501" s="57">
        <f>_xlfn.XLOOKUP(E2501,'Historical Metal Prices'!$L$4:$Z$4,'Historical Metal Prices'!$L$10:$Z$10)</f>
        <v>0.32348664160517338</v>
      </c>
      <c r="G2501" s="77">
        <f t="shared" si="77"/>
        <v>39704.599248155202</v>
      </c>
    </row>
    <row r="2502" spans="1:7" x14ac:dyDescent="0.2">
      <c r="A2502" s="79">
        <v>42696</v>
      </c>
      <c r="B2502" s="77">
        <v>30000</v>
      </c>
      <c r="C2502" s="77">
        <v>30250</v>
      </c>
      <c r="E2502">
        <f t="shared" si="76"/>
        <v>2016</v>
      </c>
      <c r="F2502" s="57">
        <f>_xlfn.XLOOKUP(E2502,'Historical Metal Prices'!$L$4:$Z$4,'Historical Metal Prices'!$L$10:$Z$10)</f>
        <v>0.32348664160517338</v>
      </c>
      <c r="G2502" s="77">
        <f t="shared" si="77"/>
        <v>39704.599248155202</v>
      </c>
    </row>
    <row r="2503" spans="1:7" x14ac:dyDescent="0.2">
      <c r="A2503" s="79">
        <v>42695</v>
      </c>
      <c r="B2503" s="77">
        <v>30000</v>
      </c>
      <c r="C2503" s="77">
        <v>30250</v>
      </c>
      <c r="E2503">
        <f t="shared" si="76"/>
        <v>2016</v>
      </c>
      <c r="F2503" s="57">
        <f>_xlfn.XLOOKUP(E2503,'Historical Metal Prices'!$L$4:$Z$4,'Historical Metal Prices'!$L$10:$Z$10)</f>
        <v>0.32348664160517338</v>
      </c>
      <c r="G2503" s="77">
        <f t="shared" si="77"/>
        <v>39704.599248155202</v>
      </c>
    </row>
    <row r="2504" spans="1:7" x14ac:dyDescent="0.2">
      <c r="A2504" s="79">
        <v>42692</v>
      </c>
      <c r="B2504" s="77">
        <v>29750</v>
      </c>
      <c r="C2504" s="77">
        <v>30000</v>
      </c>
      <c r="E2504">
        <f t="shared" si="76"/>
        <v>2016</v>
      </c>
      <c r="F2504" s="57">
        <f>_xlfn.XLOOKUP(E2504,'Historical Metal Prices'!$L$4:$Z$4,'Historical Metal Prices'!$L$10:$Z$10)</f>
        <v>0.32348664160517338</v>
      </c>
      <c r="G2504" s="77">
        <f t="shared" si="77"/>
        <v>39373.727587753907</v>
      </c>
    </row>
    <row r="2505" spans="1:7" x14ac:dyDescent="0.2">
      <c r="A2505" s="79">
        <v>42691</v>
      </c>
      <c r="B2505" s="77">
        <v>29500</v>
      </c>
      <c r="C2505" s="77">
        <v>29750</v>
      </c>
      <c r="E2505">
        <f t="shared" si="76"/>
        <v>2016</v>
      </c>
      <c r="F2505" s="57">
        <f>_xlfn.XLOOKUP(E2505,'Historical Metal Prices'!$L$4:$Z$4,'Historical Metal Prices'!$L$10:$Z$10)</f>
        <v>0.32348664160517338</v>
      </c>
      <c r="G2505" s="77">
        <f t="shared" si="77"/>
        <v>39042.855927352612</v>
      </c>
    </row>
    <row r="2506" spans="1:7" x14ac:dyDescent="0.2">
      <c r="A2506" s="79">
        <v>42690</v>
      </c>
      <c r="B2506" s="77">
        <v>29250</v>
      </c>
      <c r="C2506" s="77">
        <v>29500</v>
      </c>
      <c r="E2506">
        <f t="shared" si="76"/>
        <v>2016</v>
      </c>
      <c r="F2506" s="57">
        <f>_xlfn.XLOOKUP(E2506,'Historical Metal Prices'!$L$4:$Z$4,'Historical Metal Prices'!$L$10:$Z$10)</f>
        <v>0.32348664160517338</v>
      </c>
      <c r="G2506" s="77">
        <f t="shared" si="77"/>
        <v>38711.984266951324</v>
      </c>
    </row>
    <row r="2507" spans="1:7" x14ac:dyDescent="0.2">
      <c r="A2507" s="79">
        <v>42689</v>
      </c>
      <c r="B2507" s="77">
        <v>29250</v>
      </c>
      <c r="C2507" s="77">
        <v>29500</v>
      </c>
      <c r="E2507">
        <f t="shared" ref="E2507:E2570" si="78">YEAR(A2507)</f>
        <v>2016</v>
      </c>
      <c r="F2507" s="57">
        <f>_xlfn.XLOOKUP(E2507,'Historical Metal Prices'!$L$4:$Z$4,'Historical Metal Prices'!$L$10:$Z$10)</f>
        <v>0.32348664160517338</v>
      </c>
      <c r="G2507" s="77">
        <f t="shared" ref="G2507:G2570" si="79">IFERROR(B2507*(1+F2507),G2508)</f>
        <v>38711.984266951324</v>
      </c>
    </row>
    <row r="2508" spans="1:7" x14ac:dyDescent="0.2">
      <c r="A2508" s="79">
        <v>42688</v>
      </c>
      <c r="B2508" s="77">
        <v>29250</v>
      </c>
      <c r="C2508" s="77">
        <v>29500</v>
      </c>
      <c r="E2508">
        <f t="shared" si="78"/>
        <v>2016</v>
      </c>
      <c r="F2508" s="57">
        <f>_xlfn.XLOOKUP(E2508,'Historical Metal Prices'!$L$4:$Z$4,'Historical Metal Prices'!$L$10:$Z$10)</f>
        <v>0.32348664160517338</v>
      </c>
      <c r="G2508" s="77">
        <f t="shared" si="79"/>
        <v>38711.984266951324</v>
      </c>
    </row>
    <row r="2509" spans="1:7" x14ac:dyDescent="0.2">
      <c r="A2509" s="79">
        <v>42685</v>
      </c>
      <c r="B2509" s="77">
        <v>29250</v>
      </c>
      <c r="C2509" s="77">
        <v>29500</v>
      </c>
      <c r="E2509">
        <f t="shared" si="78"/>
        <v>2016</v>
      </c>
      <c r="F2509" s="57">
        <f>_xlfn.XLOOKUP(E2509,'Historical Metal Prices'!$L$4:$Z$4,'Historical Metal Prices'!$L$10:$Z$10)</f>
        <v>0.32348664160517338</v>
      </c>
      <c r="G2509" s="77">
        <f t="shared" si="79"/>
        <v>38711.984266951324</v>
      </c>
    </row>
    <row r="2510" spans="1:7" x14ac:dyDescent="0.2">
      <c r="A2510" s="79">
        <v>42684</v>
      </c>
      <c r="B2510" s="77">
        <v>29050</v>
      </c>
      <c r="C2510" s="77">
        <v>29200</v>
      </c>
      <c r="E2510">
        <f t="shared" si="78"/>
        <v>2016</v>
      </c>
      <c r="F2510" s="57">
        <f>_xlfn.XLOOKUP(E2510,'Historical Metal Prices'!$L$4:$Z$4,'Historical Metal Prices'!$L$10:$Z$10)</f>
        <v>0.32348664160517338</v>
      </c>
      <c r="G2510" s="77">
        <f t="shared" si="79"/>
        <v>38447.286938630285</v>
      </c>
    </row>
    <row r="2511" spans="1:7" x14ac:dyDescent="0.2">
      <c r="A2511" s="79">
        <v>42683</v>
      </c>
      <c r="B2511" s="77">
        <v>29000</v>
      </c>
      <c r="C2511" s="77">
        <v>29250</v>
      </c>
      <c r="E2511">
        <f t="shared" si="78"/>
        <v>2016</v>
      </c>
      <c r="F2511" s="57">
        <f>_xlfn.XLOOKUP(E2511,'Historical Metal Prices'!$L$4:$Z$4,'Historical Metal Prices'!$L$10:$Z$10)</f>
        <v>0.32348664160517338</v>
      </c>
      <c r="G2511" s="77">
        <f t="shared" si="79"/>
        <v>38381.112606550028</v>
      </c>
    </row>
    <row r="2512" spans="1:7" x14ac:dyDescent="0.2">
      <c r="A2512" s="79">
        <v>42682</v>
      </c>
      <c r="B2512" s="77">
        <v>28900</v>
      </c>
      <c r="C2512" s="77">
        <v>29150</v>
      </c>
      <c r="E2512">
        <f t="shared" si="78"/>
        <v>2016</v>
      </c>
      <c r="F2512" s="57">
        <f>_xlfn.XLOOKUP(E2512,'Historical Metal Prices'!$L$4:$Z$4,'Historical Metal Prices'!$L$10:$Z$10)</f>
        <v>0.32348664160517338</v>
      </c>
      <c r="G2512" s="77">
        <f t="shared" si="79"/>
        <v>38248.763942389509</v>
      </c>
    </row>
    <row r="2513" spans="1:7" x14ac:dyDescent="0.2">
      <c r="A2513" s="79">
        <v>42681</v>
      </c>
      <c r="B2513" s="77">
        <v>28750</v>
      </c>
      <c r="C2513" s="77">
        <v>29000</v>
      </c>
      <c r="E2513">
        <f t="shared" si="78"/>
        <v>2016</v>
      </c>
      <c r="F2513" s="57">
        <f>_xlfn.XLOOKUP(E2513,'Historical Metal Prices'!$L$4:$Z$4,'Historical Metal Prices'!$L$10:$Z$10)</f>
        <v>0.32348664160517338</v>
      </c>
      <c r="G2513" s="77">
        <f t="shared" si="79"/>
        <v>38050.240946148733</v>
      </c>
    </row>
    <row r="2514" spans="1:7" x14ac:dyDescent="0.2">
      <c r="A2514" s="79">
        <v>42678</v>
      </c>
      <c r="B2514" s="77">
        <v>28750</v>
      </c>
      <c r="C2514" s="77">
        <v>29000</v>
      </c>
      <c r="E2514">
        <f t="shared" si="78"/>
        <v>2016</v>
      </c>
      <c r="F2514" s="57">
        <f>_xlfn.XLOOKUP(E2514,'Historical Metal Prices'!$L$4:$Z$4,'Historical Metal Prices'!$L$10:$Z$10)</f>
        <v>0.32348664160517338</v>
      </c>
      <c r="G2514" s="77">
        <f t="shared" si="79"/>
        <v>38050.240946148733</v>
      </c>
    </row>
    <row r="2515" spans="1:7" x14ac:dyDescent="0.2">
      <c r="A2515" s="79">
        <v>42677</v>
      </c>
      <c r="B2515" s="77">
        <v>28550</v>
      </c>
      <c r="C2515" s="77">
        <v>28800</v>
      </c>
      <c r="E2515">
        <f t="shared" si="78"/>
        <v>2016</v>
      </c>
      <c r="F2515" s="57">
        <f>_xlfn.XLOOKUP(E2515,'Historical Metal Prices'!$L$4:$Z$4,'Historical Metal Prices'!$L$10:$Z$10)</f>
        <v>0.32348664160517338</v>
      </c>
      <c r="G2515" s="77">
        <f t="shared" si="79"/>
        <v>37785.543617827701</v>
      </c>
    </row>
    <row r="2516" spans="1:7" x14ac:dyDescent="0.2">
      <c r="A2516" s="79">
        <v>42676</v>
      </c>
      <c r="B2516" s="77">
        <v>28250</v>
      </c>
      <c r="C2516" s="77">
        <v>28500</v>
      </c>
      <c r="E2516">
        <f t="shared" si="78"/>
        <v>2016</v>
      </c>
      <c r="F2516" s="57">
        <f>_xlfn.XLOOKUP(E2516,'Historical Metal Prices'!$L$4:$Z$4,'Historical Metal Prices'!$L$10:$Z$10)</f>
        <v>0.32348664160517338</v>
      </c>
      <c r="G2516" s="77">
        <f t="shared" si="79"/>
        <v>37388.49762534615</v>
      </c>
    </row>
    <row r="2517" spans="1:7" x14ac:dyDescent="0.2">
      <c r="A2517" s="79">
        <v>42675</v>
      </c>
      <c r="B2517" s="77">
        <v>28235</v>
      </c>
      <c r="C2517" s="77">
        <v>28500</v>
      </c>
      <c r="E2517">
        <f t="shared" si="78"/>
        <v>2016</v>
      </c>
      <c r="F2517" s="57">
        <f>_xlfn.XLOOKUP(E2517,'Historical Metal Prices'!$L$4:$Z$4,'Historical Metal Prices'!$L$10:$Z$10)</f>
        <v>0.32348664160517338</v>
      </c>
      <c r="G2517" s="77">
        <f t="shared" si="79"/>
        <v>37368.645325722071</v>
      </c>
    </row>
    <row r="2518" spans="1:7" x14ac:dyDescent="0.2">
      <c r="A2518" s="79">
        <v>42674</v>
      </c>
      <c r="B2518" s="77">
        <v>28537</v>
      </c>
      <c r="C2518" s="77">
        <v>28800</v>
      </c>
      <c r="E2518">
        <f t="shared" si="78"/>
        <v>2016</v>
      </c>
      <c r="F2518" s="57">
        <f>_xlfn.XLOOKUP(E2518,'Historical Metal Prices'!$L$4:$Z$4,'Historical Metal Prices'!$L$10:$Z$10)</f>
        <v>0.32348664160517338</v>
      </c>
      <c r="G2518" s="77">
        <f t="shared" si="79"/>
        <v>37768.338291486834</v>
      </c>
    </row>
    <row r="2519" spans="1:7" x14ac:dyDescent="0.2">
      <c r="A2519" s="79">
        <v>42671</v>
      </c>
      <c r="B2519" s="77">
        <v>28244</v>
      </c>
      <c r="C2519" s="77">
        <v>28500</v>
      </c>
      <c r="E2519">
        <f t="shared" si="78"/>
        <v>2016</v>
      </c>
      <c r="F2519" s="57">
        <f>_xlfn.XLOOKUP(E2519,'Historical Metal Prices'!$L$4:$Z$4,'Historical Metal Prices'!$L$10:$Z$10)</f>
        <v>0.32348664160517338</v>
      </c>
      <c r="G2519" s="77">
        <f t="shared" si="79"/>
        <v>37380.556705496514</v>
      </c>
    </row>
    <row r="2520" spans="1:7" x14ac:dyDescent="0.2">
      <c r="A2520" s="79">
        <v>42670</v>
      </c>
      <c r="B2520" s="77">
        <v>28494</v>
      </c>
      <c r="C2520" s="77">
        <v>28750</v>
      </c>
      <c r="E2520">
        <f t="shared" si="78"/>
        <v>2016</v>
      </c>
      <c r="F2520" s="57">
        <f>_xlfn.XLOOKUP(E2520,'Historical Metal Prices'!$L$4:$Z$4,'Historical Metal Prices'!$L$10:$Z$10)</f>
        <v>0.32348664160517338</v>
      </c>
      <c r="G2520" s="77">
        <f t="shared" si="79"/>
        <v>37711.428365897809</v>
      </c>
    </row>
    <row r="2521" spans="1:7" x14ac:dyDescent="0.2">
      <c r="A2521" s="79">
        <v>42669</v>
      </c>
      <c r="B2521" s="77">
        <v>28146</v>
      </c>
      <c r="C2521" s="77">
        <v>28400</v>
      </c>
      <c r="E2521">
        <f t="shared" si="78"/>
        <v>2016</v>
      </c>
      <c r="F2521" s="57">
        <f>_xlfn.XLOOKUP(E2521,'Historical Metal Prices'!$L$4:$Z$4,'Historical Metal Prices'!$L$10:$Z$10)</f>
        <v>0.32348664160517338</v>
      </c>
      <c r="G2521" s="77">
        <f t="shared" si="79"/>
        <v>37250.855014619206</v>
      </c>
    </row>
    <row r="2522" spans="1:7" x14ac:dyDescent="0.2">
      <c r="A2522" s="79">
        <v>42668</v>
      </c>
      <c r="B2522" s="77">
        <v>28648</v>
      </c>
      <c r="C2522" s="77">
        <v>28900</v>
      </c>
      <c r="E2522">
        <f t="shared" si="78"/>
        <v>2016</v>
      </c>
      <c r="F2522" s="57">
        <f>_xlfn.XLOOKUP(E2522,'Historical Metal Prices'!$L$4:$Z$4,'Historical Metal Prices'!$L$10:$Z$10)</f>
        <v>0.32348664160517338</v>
      </c>
      <c r="G2522" s="77">
        <f t="shared" si="79"/>
        <v>37915.245308705009</v>
      </c>
    </row>
    <row r="2523" spans="1:7" x14ac:dyDescent="0.2">
      <c r="A2523" s="79">
        <v>42667</v>
      </c>
      <c r="B2523" s="77">
        <v>28500</v>
      </c>
      <c r="C2523" s="77">
        <v>28750</v>
      </c>
      <c r="E2523">
        <f t="shared" si="78"/>
        <v>2016</v>
      </c>
      <c r="F2523" s="57">
        <f>_xlfn.XLOOKUP(E2523,'Historical Metal Prices'!$L$4:$Z$4,'Historical Metal Prices'!$L$10:$Z$10)</f>
        <v>0.32348664160517338</v>
      </c>
      <c r="G2523" s="77">
        <f t="shared" si="79"/>
        <v>37719.369285747438</v>
      </c>
    </row>
    <row r="2524" spans="1:7" x14ac:dyDescent="0.2">
      <c r="A2524" s="79">
        <v>42664</v>
      </c>
      <c r="B2524" s="77">
        <v>28000</v>
      </c>
      <c r="C2524" s="77">
        <v>28250</v>
      </c>
      <c r="E2524">
        <f t="shared" si="78"/>
        <v>2016</v>
      </c>
      <c r="F2524" s="57">
        <f>_xlfn.XLOOKUP(E2524,'Historical Metal Prices'!$L$4:$Z$4,'Historical Metal Prices'!$L$10:$Z$10)</f>
        <v>0.32348664160517338</v>
      </c>
      <c r="G2524" s="77">
        <f t="shared" si="79"/>
        <v>37057.625964944855</v>
      </c>
    </row>
    <row r="2525" spans="1:7" x14ac:dyDescent="0.2">
      <c r="A2525" s="79">
        <v>42663</v>
      </c>
      <c r="B2525" s="77">
        <v>28250</v>
      </c>
      <c r="C2525" s="77">
        <v>28500</v>
      </c>
      <c r="E2525">
        <f t="shared" si="78"/>
        <v>2016</v>
      </c>
      <c r="F2525" s="57">
        <f>_xlfn.XLOOKUP(E2525,'Historical Metal Prices'!$L$4:$Z$4,'Historical Metal Prices'!$L$10:$Z$10)</f>
        <v>0.32348664160517338</v>
      </c>
      <c r="G2525" s="77">
        <f t="shared" si="79"/>
        <v>37388.49762534615</v>
      </c>
    </row>
    <row r="2526" spans="1:7" x14ac:dyDescent="0.2">
      <c r="A2526" s="79">
        <v>42662</v>
      </c>
      <c r="B2526" s="77">
        <v>28250</v>
      </c>
      <c r="C2526" s="77">
        <v>28500</v>
      </c>
      <c r="E2526">
        <f t="shared" si="78"/>
        <v>2016</v>
      </c>
      <c r="F2526" s="57">
        <f>_xlfn.XLOOKUP(E2526,'Historical Metal Prices'!$L$4:$Z$4,'Historical Metal Prices'!$L$10:$Z$10)</f>
        <v>0.32348664160517338</v>
      </c>
      <c r="G2526" s="77">
        <f t="shared" si="79"/>
        <v>37388.49762534615</v>
      </c>
    </row>
    <row r="2527" spans="1:7" x14ac:dyDescent="0.2">
      <c r="A2527" s="79">
        <v>42661</v>
      </c>
      <c r="B2527" s="77">
        <v>28250</v>
      </c>
      <c r="C2527" s="77">
        <v>28500</v>
      </c>
      <c r="E2527">
        <f t="shared" si="78"/>
        <v>2016</v>
      </c>
      <c r="F2527" s="57">
        <f>_xlfn.XLOOKUP(E2527,'Historical Metal Prices'!$L$4:$Z$4,'Historical Metal Prices'!$L$10:$Z$10)</f>
        <v>0.32348664160517338</v>
      </c>
      <c r="G2527" s="77">
        <f t="shared" si="79"/>
        <v>37388.49762534615</v>
      </c>
    </row>
    <row r="2528" spans="1:7" x14ac:dyDescent="0.2">
      <c r="A2528" s="79">
        <v>42660</v>
      </c>
      <c r="B2528" s="77">
        <v>28000</v>
      </c>
      <c r="C2528" s="77">
        <v>28250</v>
      </c>
      <c r="E2528">
        <f t="shared" si="78"/>
        <v>2016</v>
      </c>
      <c r="F2528" s="57">
        <f>_xlfn.XLOOKUP(E2528,'Historical Metal Prices'!$L$4:$Z$4,'Historical Metal Prices'!$L$10:$Z$10)</f>
        <v>0.32348664160517338</v>
      </c>
      <c r="G2528" s="77">
        <f t="shared" si="79"/>
        <v>37057.625964944855</v>
      </c>
    </row>
    <row r="2529" spans="1:7" x14ac:dyDescent="0.2">
      <c r="A2529" s="79">
        <v>42657</v>
      </c>
      <c r="B2529" s="77">
        <v>28250</v>
      </c>
      <c r="C2529" s="77">
        <v>28500</v>
      </c>
      <c r="E2529">
        <f t="shared" si="78"/>
        <v>2016</v>
      </c>
      <c r="F2529" s="57">
        <f>_xlfn.XLOOKUP(E2529,'Historical Metal Prices'!$L$4:$Z$4,'Historical Metal Prices'!$L$10:$Z$10)</f>
        <v>0.32348664160517338</v>
      </c>
      <c r="G2529" s="77">
        <f t="shared" si="79"/>
        <v>37388.49762534615</v>
      </c>
    </row>
    <row r="2530" spans="1:7" x14ac:dyDescent="0.2">
      <c r="A2530" s="79">
        <v>42656</v>
      </c>
      <c r="B2530" s="77">
        <v>28250</v>
      </c>
      <c r="C2530" s="77">
        <v>28500</v>
      </c>
      <c r="E2530">
        <f t="shared" si="78"/>
        <v>2016</v>
      </c>
      <c r="F2530" s="57">
        <f>_xlfn.XLOOKUP(E2530,'Historical Metal Prices'!$L$4:$Z$4,'Historical Metal Prices'!$L$10:$Z$10)</f>
        <v>0.32348664160517338</v>
      </c>
      <c r="G2530" s="77">
        <f t="shared" si="79"/>
        <v>37388.49762534615</v>
      </c>
    </row>
    <row r="2531" spans="1:7" x14ac:dyDescent="0.2">
      <c r="A2531" s="79">
        <v>42655</v>
      </c>
      <c r="B2531" s="77">
        <v>28500</v>
      </c>
      <c r="C2531" s="77">
        <v>28750</v>
      </c>
      <c r="E2531">
        <f t="shared" si="78"/>
        <v>2016</v>
      </c>
      <c r="F2531" s="57">
        <f>_xlfn.XLOOKUP(E2531,'Historical Metal Prices'!$L$4:$Z$4,'Historical Metal Prices'!$L$10:$Z$10)</f>
        <v>0.32348664160517338</v>
      </c>
      <c r="G2531" s="77">
        <f t="shared" si="79"/>
        <v>37719.369285747438</v>
      </c>
    </row>
    <row r="2532" spans="1:7" x14ac:dyDescent="0.2">
      <c r="A2532" s="79">
        <v>42654</v>
      </c>
      <c r="B2532" s="77">
        <v>28500</v>
      </c>
      <c r="C2532" s="77">
        <v>28750</v>
      </c>
      <c r="E2532">
        <f t="shared" si="78"/>
        <v>2016</v>
      </c>
      <c r="F2532" s="57">
        <f>_xlfn.XLOOKUP(E2532,'Historical Metal Prices'!$L$4:$Z$4,'Historical Metal Prices'!$L$10:$Z$10)</f>
        <v>0.32348664160517338</v>
      </c>
      <c r="G2532" s="77">
        <f t="shared" si="79"/>
        <v>37719.369285747438</v>
      </c>
    </row>
    <row r="2533" spans="1:7" x14ac:dyDescent="0.2">
      <c r="A2533" s="79">
        <v>42653</v>
      </c>
      <c r="B2533" s="77">
        <v>28250</v>
      </c>
      <c r="C2533" s="77">
        <v>29000</v>
      </c>
      <c r="E2533">
        <f t="shared" si="78"/>
        <v>2016</v>
      </c>
      <c r="F2533" s="57">
        <f>_xlfn.XLOOKUP(E2533,'Historical Metal Prices'!$L$4:$Z$4,'Historical Metal Prices'!$L$10:$Z$10)</f>
        <v>0.32348664160517338</v>
      </c>
      <c r="G2533" s="77">
        <f t="shared" si="79"/>
        <v>37388.49762534615</v>
      </c>
    </row>
    <row r="2534" spans="1:7" x14ac:dyDescent="0.2">
      <c r="A2534" s="79">
        <v>42650</v>
      </c>
      <c r="B2534" s="77">
        <v>28250</v>
      </c>
      <c r="C2534" s="77">
        <v>28500</v>
      </c>
      <c r="E2534">
        <f t="shared" si="78"/>
        <v>2016</v>
      </c>
      <c r="F2534" s="57">
        <f>_xlfn.XLOOKUP(E2534,'Historical Metal Prices'!$L$4:$Z$4,'Historical Metal Prices'!$L$10:$Z$10)</f>
        <v>0.32348664160517338</v>
      </c>
      <c r="G2534" s="77">
        <f t="shared" si="79"/>
        <v>37388.49762534615</v>
      </c>
    </row>
    <row r="2535" spans="1:7" x14ac:dyDescent="0.2">
      <c r="A2535" s="79">
        <v>42649</v>
      </c>
      <c r="B2535" s="77">
        <v>28250</v>
      </c>
      <c r="C2535" s="77">
        <v>28500</v>
      </c>
      <c r="E2535">
        <f t="shared" si="78"/>
        <v>2016</v>
      </c>
      <c r="F2535" s="57">
        <f>_xlfn.XLOOKUP(E2535,'Historical Metal Prices'!$L$4:$Z$4,'Historical Metal Prices'!$L$10:$Z$10)</f>
        <v>0.32348664160517338</v>
      </c>
      <c r="G2535" s="77">
        <f t="shared" si="79"/>
        <v>37388.49762534615</v>
      </c>
    </row>
    <row r="2536" spans="1:7" x14ac:dyDescent="0.2">
      <c r="A2536" s="79">
        <v>42648</v>
      </c>
      <c r="B2536" s="77">
        <v>27750</v>
      </c>
      <c r="C2536" s="77">
        <v>28000</v>
      </c>
      <c r="E2536">
        <f t="shared" si="78"/>
        <v>2016</v>
      </c>
      <c r="F2536" s="57">
        <f>_xlfn.XLOOKUP(E2536,'Historical Metal Prices'!$L$4:$Z$4,'Historical Metal Prices'!$L$10:$Z$10)</f>
        <v>0.32348664160517338</v>
      </c>
      <c r="G2536" s="77">
        <f t="shared" si="79"/>
        <v>36726.75430454356</v>
      </c>
    </row>
    <row r="2537" spans="1:7" x14ac:dyDescent="0.2">
      <c r="A2537" s="79">
        <v>42647</v>
      </c>
      <c r="B2537" s="77">
        <v>27750</v>
      </c>
      <c r="C2537" s="77">
        <v>28000</v>
      </c>
      <c r="E2537">
        <f t="shared" si="78"/>
        <v>2016</v>
      </c>
      <c r="F2537" s="57">
        <f>_xlfn.XLOOKUP(E2537,'Historical Metal Prices'!$L$4:$Z$4,'Historical Metal Prices'!$L$10:$Z$10)</f>
        <v>0.32348664160517338</v>
      </c>
      <c r="G2537" s="77">
        <f t="shared" si="79"/>
        <v>36726.75430454356</v>
      </c>
    </row>
    <row r="2538" spans="1:7" x14ac:dyDescent="0.2">
      <c r="A2538" s="79">
        <v>42646</v>
      </c>
      <c r="B2538" s="77">
        <v>27250</v>
      </c>
      <c r="C2538" s="77">
        <v>27500</v>
      </c>
      <c r="E2538">
        <f t="shared" si="78"/>
        <v>2016</v>
      </c>
      <c r="F2538" s="57">
        <f>_xlfn.XLOOKUP(E2538,'Historical Metal Prices'!$L$4:$Z$4,'Historical Metal Prices'!$L$10:$Z$10)</f>
        <v>0.32348664160517338</v>
      </c>
      <c r="G2538" s="77">
        <f t="shared" si="79"/>
        <v>36065.010983740976</v>
      </c>
    </row>
    <row r="2539" spans="1:7" x14ac:dyDescent="0.2">
      <c r="A2539" s="79">
        <v>42643</v>
      </c>
      <c r="B2539" s="77">
        <v>27500</v>
      </c>
      <c r="C2539" s="77">
        <v>27750</v>
      </c>
      <c r="E2539">
        <f t="shared" si="78"/>
        <v>2016</v>
      </c>
      <c r="F2539" s="57">
        <f>_xlfn.XLOOKUP(E2539,'Historical Metal Prices'!$L$4:$Z$4,'Historical Metal Prices'!$L$10:$Z$10)</f>
        <v>0.32348664160517338</v>
      </c>
      <c r="G2539" s="77">
        <f t="shared" si="79"/>
        <v>36395.882644142264</v>
      </c>
    </row>
    <row r="2540" spans="1:7" x14ac:dyDescent="0.2">
      <c r="A2540" s="79">
        <v>42642</v>
      </c>
      <c r="B2540" s="77">
        <v>27250</v>
      </c>
      <c r="C2540" s="77">
        <v>27500</v>
      </c>
      <c r="E2540">
        <f t="shared" si="78"/>
        <v>2016</v>
      </c>
      <c r="F2540" s="57">
        <f>_xlfn.XLOOKUP(E2540,'Historical Metal Prices'!$L$4:$Z$4,'Historical Metal Prices'!$L$10:$Z$10)</f>
        <v>0.32348664160517338</v>
      </c>
      <c r="G2540" s="77">
        <f t="shared" si="79"/>
        <v>36065.010983740976</v>
      </c>
    </row>
    <row r="2541" spans="1:7" x14ac:dyDescent="0.2">
      <c r="A2541" s="79">
        <v>42641</v>
      </c>
      <c r="B2541" s="77">
        <v>27250</v>
      </c>
      <c r="C2541" s="77">
        <v>27500</v>
      </c>
      <c r="E2541">
        <f t="shared" si="78"/>
        <v>2016</v>
      </c>
      <c r="F2541" s="57">
        <f>_xlfn.XLOOKUP(E2541,'Historical Metal Prices'!$L$4:$Z$4,'Historical Metal Prices'!$L$10:$Z$10)</f>
        <v>0.32348664160517338</v>
      </c>
      <c r="G2541" s="77">
        <f t="shared" si="79"/>
        <v>36065.010983740976</v>
      </c>
    </row>
    <row r="2542" spans="1:7" x14ac:dyDescent="0.2">
      <c r="A2542" s="79">
        <v>42640</v>
      </c>
      <c r="B2542" s="77">
        <v>27250</v>
      </c>
      <c r="C2542" s="77">
        <v>27500</v>
      </c>
      <c r="E2542">
        <f t="shared" si="78"/>
        <v>2016</v>
      </c>
      <c r="F2542" s="57">
        <f>_xlfn.XLOOKUP(E2542,'Historical Metal Prices'!$L$4:$Z$4,'Historical Metal Prices'!$L$10:$Z$10)</f>
        <v>0.32348664160517338</v>
      </c>
      <c r="G2542" s="77">
        <f t="shared" si="79"/>
        <v>36065.010983740976</v>
      </c>
    </row>
    <row r="2543" spans="1:7" x14ac:dyDescent="0.2">
      <c r="A2543" s="79">
        <v>42639</v>
      </c>
      <c r="B2543" s="77">
        <v>27250</v>
      </c>
      <c r="C2543" s="77">
        <v>27500</v>
      </c>
      <c r="E2543">
        <f t="shared" si="78"/>
        <v>2016</v>
      </c>
      <c r="F2543" s="57">
        <f>_xlfn.XLOOKUP(E2543,'Historical Metal Prices'!$L$4:$Z$4,'Historical Metal Prices'!$L$10:$Z$10)</f>
        <v>0.32348664160517338</v>
      </c>
      <c r="G2543" s="77">
        <f t="shared" si="79"/>
        <v>36065.010983740976</v>
      </c>
    </row>
    <row r="2544" spans="1:7" x14ac:dyDescent="0.2">
      <c r="A2544" s="79">
        <v>42636</v>
      </c>
      <c r="B2544" s="77">
        <v>27250</v>
      </c>
      <c r="C2544" s="77">
        <v>27500</v>
      </c>
      <c r="E2544">
        <f t="shared" si="78"/>
        <v>2016</v>
      </c>
      <c r="F2544" s="57">
        <f>_xlfn.XLOOKUP(E2544,'Historical Metal Prices'!$L$4:$Z$4,'Historical Metal Prices'!$L$10:$Z$10)</f>
        <v>0.32348664160517338</v>
      </c>
      <c r="G2544" s="77">
        <f t="shared" si="79"/>
        <v>36065.010983740976</v>
      </c>
    </row>
    <row r="2545" spans="1:7" x14ac:dyDescent="0.2">
      <c r="A2545" s="79">
        <v>42635</v>
      </c>
      <c r="B2545" s="77">
        <v>26750</v>
      </c>
      <c r="C2545" s="77">
        <v>27000</v>
      </c>
      <c r="E2545">
        <f t="shared" si="78"/>
        <v>2016</v>
      </c>
      <c r="F2545" s="57">
        <f>_xlfn.XLOOKUP(E2545,'Historical Metal Prices'!$L$4:$Z$4,'Historical Metal Prices'!$L$10:$Z$10)</f>
        <v>0.32348664160517338</v>
      </c>
      <c r="G2545" s="77">
        <f t="shared" si="79"/>
        <v>35403.267662938386</v>
      </c>
    </row>
    <row r="2546" spans="1:7" x14ac:dyDescent="0.2">
      <c r="A2546" s="79">
        <v>42634</v>
      </c>
      <c r="B2546" s="77">
        <v>27000</v>
      </c>
      <c r="C2546" s="77">
        <v>27250</v>
      </c>
      <c r="E2546">
        <f t="shared" si="78"/>
        <v>2016</v>
      </c>
      <c r="F2546" s="57">
        <f>_xlfn.XLOOKUP(E2546,'Historical Metal Prices'!$L$4:$Z$4,'Historical Metal Prices'!$L$10:$Z$10)</f>
        <v>0.32348664160517338</v>
      </c>
      <c r="G2546" s="77">
        <f t="shared" si="79"/>
        <v>35734.139323339681</v>
      </c>
    </row>
    <row r="2547" spans="1:7" x14ac:dyDescent="0.2">
      <c r="A2547" s="79">
        <v>42633</v>
      </c>
      <c r="B2547" s="77">
        <v>26750</v>
      </c>
      <c r="C2547" s="77">
        <v>27000</v>
      </c>
      <c r="E2547">
        <f t="shared" si="78"/>
        <v>2016</v>
      </c>
      <c r="F2547" s="57">
        <f>_xlfn.XLOOKUP(E2547,'Historical Metal Prices'!$L$4:$Z$4,'Historical Metal Prices'!$L$10:$Z$10)</f>
        <v>0.32348664160517338</v>
      </c>
      <c r="G2547" s="77">
        <f t="shared" si="79"/>
        <v>35403.267662938386</v>
      </c>
    </row>
    <row r="2548" spans="1:7" x14ac:dyDescent="0.2">
      <c r="A2548" s="79">
        <v>42632</v>
      </c>
      <c r="B2548" s="77">
        <v>26750</v>
      </c>
      <c r="C2548" s="77">
        <v>27000</v>
      </c>
      <c r="E2548">
        <f t="shared" si="78"/>
        <v>2016</v>
      </c>
      <c r="F2548" s="57">
        <f>_xlfn.XLOOKUP(E2548,'Historical Metal Prices'!$L$4:$Z$4,'Historical Metal Prices'!$L$10:$Z$10)</f>
        <v>0.32348664160517338</v>
      </c>
      <c r="G2548" s="77">
        <f t="shared" si="79"/>
        <v>35403.267662938386</v>
      </c>
    </row>
    <row r="2549" spans="1:7" x14ac:dyDescent="0.2">
      <c r="A2549" s="79">
        <v>42629</v>
      </c>
      <c r="B2549" s="77">
        <v>26750</v>
      </c>
      <c r="C2549" s="77">
        <v>27000</v>
      </c>
      <c r="E2549">
        <f t="shared" si="78"/>
        <v>2016</v>
      </c>
      <c r="F2549" s="57">
        <f>_xlfn.XLOOKUP(E2549,'Historical Metal Prices'!$L$4:$Z$4,'Historical Metal Prices'!$L$10:$Z$10)</f>
        <v>0.32348664160517338</v>
      </c>
      <c r="G2549" s="77">
        <f t="shared" si="79"/>
        <v>35403.267662938386</v>
      </c>
    </row>
    <row r="2550" spans="1:7" x14ac:dyDescent="0.2">
      <c r="A2550" s="79">
        <v>42628</v>
      </c>
      <c r="B2550" s="77">
        <v>26750</v>
      </c>
      <c r="C2550" s="77">
        <v>27000</v>
      </c>
      <c r="E2550">
        <f t="shared" si="78"/>
        <v>2016</v>
      </c>
      <c r="F2550" s="57">
        <f>_xlfn.XLOOKUP(E2550,'Historical Metal Prices'!$L$4:$Z$4,'Historical Metal Prices'!$L$10:$Z$10)</f>
        <v>0.32348664160517338</v>
      </c>
      <c r="G2550" s="77">
        <f t="shared" si="79"/>
        <v>35403.267662938386</v>
      </c>
    </row>
    <row r="2551" spans="1:7" x14ac:dyDescent="0.2">
      <c r="A2551" s="79">
        <v>42627</v>
      </c>
      <c r="B2551" s="77">
        <v>26750</v>
      </c>
      <c r="C2551" s="77">
        <v>27000</v>
      </c>
      <c r="E2551">
        <f t="shared" si="78"/>
        <v>2016</v>
      </c>
      <c r="F2551" s="57">
        <f>_xlfn.XLOOKUP(E2551,'Historical Metal Prices'!$L$4:$Z$4,'Historical Metal Prices'!$L$10:$Z$10)</f>
        <v>0.32348664160517338</v>
      </c>
      <c r="G2551" s="77">
        <f t="shared" si="79"/>
        <v>35403.267662938386</v>
      </c>
    </row>
    <row r="2552" spans="1:7" x14ac:dyDescent="0.2">
      <c r="A2552" s="79">
        <v>42626</v>
      </c>
      <c r="B2552" s="77">
        <v>26750</v>
      </c>
      <c r="C2552" s="77">
        <v>27000</v>
      </c>
      <c r="E2552">
        <f t="shared" si="78"/>
        <v>2016</v>
      </c>
      <c r="F2552" s="57">
        <f>_xlfn.XLOOKUP(E2552,'Historical Metal Prices'!$L$4:$Z$4,'Historical Metal Prices'!$L$10:$Z$10)</f>
        <v>0.32348664160517338</v>
      </c>
      <c r="G2552" s="77">
        <f t="shared" si="79"/>
        <v>35403.267662938386</v>
      </c>
    </row>
    <row r="2553" spans="1:7" x14ac:dyDescent="0.2">
      <c r="A2553" s="79">
        <v>42625</v>
      </c>
      <c r="B2553" s="77">
        <v>26750</v>
      </c>
      <c r="C2553" s="77">
        <v>27000</v>
      </c>
      <c r="E2553">
        <f t="shared" si="78"/>
        <v>2016</v>
      </c>
      <c r="F2553" s="57">
        <f>_xlfn.XLOOKUP(E2553,'Historical Metal Prices'!$L$4:$Z$4,'Historical Metal Prices'!$L$10:$Z$10)</f>
        <v>0.32348664160517338</v>
      </c>
      <c r="G2553" s="77">
        <f t="shared" si="79"/>
        <v>35403.267662938386</v>
      </c>
    </row>
    <row r="2554" spans="1:7" x14ac:dyDescent="0.2">
      <c r="A2554" s="79">
        <v>42622</v>
      </c>
      <c r="B2554" s="77">
        <v>26500</v>
      </c>
      <c r="C2554" s="77">
        <v>26750</v>
      </c>
      <c r="E2554">
        <f t="shared" si="78"/>
        <v>2016</v>
      </c>
      <c r="F2554" s="57">
        <f>_xlfn.XLOOKUP(E2554,'Historical Metal Prices'!$L$4:$Z$4,'Historical Metal Prices'!$L$10:$Z$10)</f>
        <v>0.32348664160517338</v>
      </c>
      <c r="G2554" s="77">
        <f t="shared" si="79"/>
        <v>35072.396002537098</v>
      </c>
    </row>
    <row r="2555" spans="1:7" x14ac:dyDescent="0.2">
      <c r="A2555" s="79">
        <v>42621</v>
      </c>
      <c r="B2555" s="77">
        <v>26250</v>
      </c>
      <c r="C2555" s="77">
        <v>26500</v>
      </c>
      <c r="E2555">
        <f t="shared" si="78"/>
        <v>2016</v>
      </c>
      <c r="F2555" s="57">
        <f>_xlfn.XLOOKUP(E2555,'Historical Metal Prices'!$L$4:$Z$4,'Historical Metal Prices'!$L$10:$Z$10)</f>
        <v>0.32348664160517338</v>
      </c>
      <c r="G2555" s="77">
        <f t="shared" si="79"/>
        <v>34741.524342135803</v>
      </c>
    </row>
    <row r="2556" spans="1:7" x14ac:dyDescent="0.2">
      <c r="A2556" s="79">
        <v>42620</v>
      </c>
      <c r="B2556" s="77">
        <v>26000</v>
      </c>
      <c r="C2556" s="77">
        <v>26000</v>
      </c>
      <c r="E2556">
        <f t="shared" si="78"/>
        <v>2016</v>
      </c>
      <c r="F2556" s="57">
        <f>_xlfn.XLOOKUP(E2556,'Historical Metal Prices'!$L$4:$Z$4,'Historical Metal Prices'!$L$10:$Z$10)</f>
        <v>0.32348664160517338</v>
      </c>
      <c r="G2556" s="77">
        <f t="shared" si="79"/>
        <v>34410.652681734507</v>
      </c>
    </row>
    <row r="2557" spans="1:7" x14ac:dyDescent="0.2">
      <c r="A2557" s="79">
        <v>42619</v>
      </c>
      <c r="B2557" s="77">
        <v>25500</v>
      </c>
      <c r="C2557" s="77">
        <v>25750</v>
      </c>
      <c r="E2557">
        <f t="shared" si="78"/>
        <v>2016</v>
      </c>
      <c r="F2557" s="57">
        <f>_xlfn.XLOOKUP(E2557,'Historical Metal Prices'!$L$4:$Z$4,'Historical Metal Prices'!$L$10:$Z$10)</f>
        <v>0.32348664160517338</v>
      </c>
      <c r="G2557" s="77">
        <f t="shared" si="79"/>
        <v>33748.909360931924</v>
      </c>
    </row>
    <row r="2558" spans="1:7" x14ac:dyDescent="0.2">
      <c r="A2558" s="79">
        <v>42618</v>
      </c>
      <c r="B2558" s="77">
        <v>25750</v>
      </c>
      <c r="C2558" s="77">
        <v>26000</v>
      </c>
      <c r="E2558">
        <f t="shared" si="78"/>
        <v>2016</v>
      </c>
      <c r="F2558" s="57">
        <f>_xlfn.XLOOKUP(E2558,'Historical Metal Prices'!$L$4:$Z$4,'Historical Metal Prices'!$L$10:$Z$10)</f>
        <v>0.32348664160517338</v>
      </c>
      <c r="G2558" s="77">
        <f t="shared" si="79"/>
        <v>34079.781021333212</v>
      </c>
    </row>
    <row r="2559" spans="1:7" x14ac:dyDescent="0.2">
      <c r="A2559" s="79">
        <v>42615</v>
      </c>
      <c r="B2559" s="77">
        <v>25750</v>
      </c>
      <c r="C2559" s="77">
        <v>26000</v>
      </c>
      <c r="E2559">
        <f t="shared" si="78"/>
        <v>2016</v>
      </c>
      <c r="F2559" s="57">
        <f>_xlfn.XLOOKUP(E2559,'Historical Metal Prices'!$L$4:$Z$4,'Historical Metal Prices'!$L$10:$Z$10)</f>
        <v>0.32348664160517338</v>
      </c>
      <c r="G2559" s="77">
        <f t="shared" si="79"/>
        <v>34079.781021333212</v>
      </c>
    </row>
    <row r="2560" spans="1:7" x14ac:dyDescent="0.2">
      <c r="A2560" s="79">
        <v>42614</v>
      </c>
      <c r="B2560" s="77">
        <v>25250</v>
      </c>
      <c r="C2560" s="77">
        <v>25500</v>
      </c>
      <c r="E2560">
        <f t="shared" si="78"/>
        <v>2016</v>
      </c>
      <c r="F2560" s="57">
        <f>_xlfn.XLOOKUP(E2560,'Historical Metal Prices'!$L$4:$Z$4,'Historical Metal Prices'!$L$10:$Z$10)</f>
        <v>0.32348664160517338</v>
      </c>
      <c r="G2560" s="77">
        <f t="shared" si="79"/>
        <v>33418.037700530629</v>
      </c>
    </row>
    <row r="2561" spans="1:7" x14ac:dyDescent="0.2">
      <c r="A2561" s="79">
        <v>42613</v>
      </c>
      <c r="B2561" s="77">
        <v>26250</v>
      </c>
      <c r="C2561" s="77">
        <v>26500</v>
      </c>
      <c r="E2561">
        <f t="shared" si="78"/>
        <v>2016</v>
      </c>
      <c r="F2561" s="57">
        <f>_xlfn.XLOOKUP(E2561,'Historical Metal Prices'!$L$4:$Z$4,'Historical Metal Prices'!$L$10:$Z$10)</f>
        <v>0.32348664160517338</v>
      </c>
      <c r="G2561" s="77">
        <f t="shared" si="79"/>
        <v>34741.524342135803</v>
      </c>
    </row>
    <row r="2562" spans="1:7" x14ac:dyDescent="0.2">
      <c r="A2562" s="79">
        <v>42612</v>
      </c>
      <c r="B2562" s="77">
        <v>26000</v>
      </c>
      <c r="C2562" s="77">
        <v>26250</v>
      </c>
      <c r="E2562">
        <f t="shared" si="78"/>
        <v>2016</v>
      </c>
      <c r="F2562" s="57">
        <f>_xlfn.XLOOKUP(E2562,'Historical Metal Prices'!$L$4:$Z$4,'Historical Metal Prices'!$L$10:$Z$10)</f>
        <v>0.32348664160517338</v>
      </c>
      <c r="G2562" s="77">
        <f t="shared" si="79"/>
        <v>34410.652681734507</v>
      </c>
    </row>
    <row r="2563" spans="1:7" ht="16" x14ac:dyDescent="0.2">
      <c r="A2563" s="79">
        <v>42611</v>
      </c>
      <c r="B2563" s="77">
        <v>26000</v>
      </c>
      <c r="C2563" s="78" t="s">
        <v>481</v>
      </c>
      <c r="E2563">
        <f t="shared" si="78"/>
        <v>2016</v>
      </c>
      <c r="F2563" s="57">
        <f>_xlfn.XLOOKUP(E2563,'Historical Metal Prices'!$L$4:$Z$4,'Historical Metal Prices'!$L$10:$Z$10)</f>
        <v>0.32348664160517338</v>
      </c>
      <c r="G2563" s="77">
        <f t="shared" si="79"/>
        <v>34410.652681734507</v>
      </c>
    </row>
    <row r="2564" spans="1:7" x14ac:dyDescent="0.2">
      <c r="A2564" s="79">
        <v>42608</v>
      </c>
      <c r="B2564" s="77">
        <v>26000</v>
      </c>
      <c r="C2564" s="77">
        <v>26250</v>
      </c>
      <c r="E2564">
        <f t="shared" si="78"/>
        <v>2016</v>
      </c>
      <c r="F2564" s="57">
        <f>_xlfn.XLOOKUP(E2564,'Historical Metal Prices'!$L$4:$Z$4,'Historical Metal Prices'!$L$10:$Z$10)</f>
        <v>0.32348664160517338</v>
      </c>
      <c r="G2564" s="77">
        <f t="shared" si="79"/>
        <v>34410.652681734507</v>
      </c>
    </row>
    <row r="2565" spans="1:7" x14ac:dyDescent="0.2">
      <c r="A2565" s="79">
        <v>42607</v>
      </c>
      <c r="B2565" s="77">
        <v>26000</v>
      </c>
      <c r="C2565" s="77">
        <v>26250</v>
      </c>
      <c r="E2565">
        <f t="shared" si="78"/>
        <v>2016</v>
      </c>
      <c r="F2565" s="57">
        <f>_xlfn.XLOOKUP(E2565,'Historical Metal Prices'!$L$4:$Z$4,'Historical Metal Prices'!$L$10:$Z$10)</f>
        <v>0.32348664160517338</v>
      </c>
      <c r="G2565" s="77">
        <f t="shared" si="79"/>
        <v>34410.652681734507</v>
      </c>
    </row>
    <row r="2566" spans="1:7" x14ac:dyDescent="0.2">
      <c r="A2566" s="79">
        <v>42606</v>
      </c>
      <c r="B2566" s="77">
        <v>26000</v>
      </c>
      <c r="C2566" s="77">
        <v>26250</v>
      </c>
      <c r="E2566">
        <f t="shared" si="78"/>
        <v>2016</v>
      </c>
      <c r="F2566" s="57">
        <f>_xlfn.XLOOKUP(E2566,'Historical Metal Prices'!$L$4:$Z$4,'Historical Metal Prices'!$L$10:$Z$10)</f>
        <v>0.32348664160517338</v>
      </c>
      <c r="G2566" s="77">
        <f t="shared" si="79"/>
        <v>34410.652681734507</v>
      </c>
    </row>
    <row r="2567" spans="1:7" x14ac:dyDescent="0.2">
      <c r="A2567" s="79">
        <v>42605</v>
      </c>
      <c r="B2567" s="77">
        <v>26000</v>
      </c>
      <c r="C2567" s="77">
        <v>26250</v>
      </c>
      <c r="E2567">
        <f t="shared" si="78"/>
        <v>2016</v>
      </c>
      <c r="F2567" s="57">
        <f>_xlfn.XLOOKUP(E2567,'Historical Metal Prices'!$L$4:$Z$4,'Historical Metal Prices'!$L$10:$Z$10)</f>
        <v>0.32348664160517338</v>
      </c>
      <c r="G2567" s="77">
        <f t="shared" si="79"/>
        <v>34410.652681734507</v>
      </c>
    </row>
    <row r="2568" spans="1:7" x14ac:dyDescent="0.2">
      <c r="A2568" s="79">
        <v>42604</v>
      </c>
      <c r="B2568" s="77">
        <v>26250</v>
      </c>
      <c r="C2568" s="77">
        <v>26500</v>
      </c>
      <c r="E2568">
        <f t="shared" si="78"/>
        <v>2016</v>
      </c>
      <c r="F2568" s="57">
        <f>_xlfn.XLOOKUP(E2568,'Historical Metal Prices'!$L$4:$Z$4,'Historical Metal Prices'!$L$10:$Z$10)</f>
        <v>0.32348664160517338</v>
      </c>
      <c r="G2568" s="77">
        <f t="shared" si="79"/>
        <v>34741.524342135803</v>
      </c>
    </row>
    <row r="2569" spans="1:7" x14ac:dyDescent="0.2">
      <c r="A2569" s="79">
        <v>42601</v>
      </c>
      <c r="B2569" s="77">
        <v>26500</v>
      </c>
      <c r="C2569" s="77">
        <v>26750</v>
      </c>
      <c r="E2569">
        <f t="shared" si="78"/>
        <v>2016</v>
      </c>
      <c r="F2569" s="57">
        <f>_xlfn.XLOOKUP(E2569,'Historical Metal Prices'!$L$4:$Z$4,'Historical Metal Prices'!$L$10:$Z$10)</f>
        <v>0.32348664160517338</v>
      </c>
      <c r="G2569" s="77">
        <f t="shared" si="79"/>
        <v>35072.396002537098</v>
      </c>
    </row>
    <row r="2570" spans="1:7" x14ac:dyDescent="0.2">
      <c r="A2570" s="79">
        <v>42600</v>
      </c>
      <c r="B2570" s="77">
        <v>26500</v>
      </c>
      <c r="C2570" s="77">
        <v>26750</v>
      </c>
      <c r="E2570">
        <f t="shared" si="78"/>
        <v>2016</v>
      </c>
      <c r="F2570" s="57">
        <f>_xlfn.XLOOKUP(E2570,'Historical Metal Prices'!$L$4:$Z$4,'Historical Metal Prices'!$L$10:$Z$10)</f>
        <v>0.32348664160517338</v>
      </c>
      <c r="G2570" s="77">
        <f t="shared" si="79"/>
        <v>35072.396002537098</v>
      </c>
    </row>
    <row r="2571" spans="1:7" x14ac:dyDescent="0.2">
      <c r="A2571" s="79">
        <v>42599</v>
      </c>
      <c r="B2571" s="77">
        <v>26500</v>
      </c>
      <c r="C2571" s="77">
        <v>26750</v>
      </c>
      <c r="E2571">
        <f t="shared" ref="E2571:E2634" si="80">YEAR(A2571)</f>
        <v>2016</v>
      </c>
      <c r="F2571" s="57">
        <f>_xlfn.XLOOKUP(E2571,'Historical Metal Prices'!$L$4:$Z$4,'Historical Metal Prices'!$L$10:$Z$10)</f>
        <v>0.32348664160517338</v>
      </c>
      <c r="G2571" s="77">
        <f t="shared" ref="G2571:G2634" si="81">IFERROR(B2571*(1+F2571),G2572)</f>
        <v>35072.396002537098</v>
      </c>
    </row>
    <row r="2572" spans="1:7" x14ac:dyDescent="0.2">
      <c r="A2572" s="79">
        <v>42598</v>
      </c>
      <c r="B2572" s="77">
        <v>26500</v>
      </c>
      <c r="C2572" s="77">
        <v>26750</v>
      </c>
      <c r="E2572">
        <f t="shared" si="80"/>
        <v>2016</v>
      </c>
      <c r="F2572" s="57">
        <f>_xlfn.XLOOKUP(E2572,'Historical Metal Prices'!$L$4:$Z$4,'Historical Metal Prices'!$L$10:$Z$10)</f>
        <v>0.32348664160517338</v>
      </c>
      <c r="G2572" s="77">
        <f t="shared" si="81"/>
        <v>35072.396002537098</v>
      </c>
    </row>
    <row r="2573" spans="1:7" x14ac:dyDescent="0.2">
      <c r="A2573" s="79">
        <v>42597</v>
      </c>
      <c r="B2573" s="77">
        <v>26250</v>
      </c>
      <c r="C2573" s="77">
        <v>26500</v>
      </c>
      <c r="E2573">
        <f t="shared" si="80"/>
        <v>2016</v>
      </c>
      <c r="F2573" s="57">
        <f>_xlfn.XLOOKUP(E2573,'Historical Metal Prices'!$L$4:$Z$4,'Historical Metal Prices'!$L$10:$Z$10)</f>
        <v>0.32348664160517338</v>
      </c>
      <c r="G2573" s="77">
        <f t="shared" si="81"/>
        <v>34741.524342135803</v>
      </c>
    </row>
    <row r="2574" spans="1:7" x14ac:dyDescent="0.2">
      <c r="A2574" s="79">
        <v>42594</v>
      </c>
      <c r="B2574" s="77">
        <v>26250</v>
      </c>
      <c r="C2574" s="77">
        <v>26500</v>
      </c>
      <c r="E2574">
        <f t="shared" si="80"/>
        <v>2016</v>
      </c>
      <c r="F2574" s="57">
        <f>_xlfn.XLOOKUP(E2574,'Historical Metal Prices'!$L$4:$Z$4,'Historical Metal Prices'!$L$10:$Z$10)</f>
        <v>0.32348664160517338</v>
      </c>
      <c r="G2574" s="77">
        <f t="shared" si="81"/>
        <v>34741.524342135803</v>
      </c>
    </row>
    <row r="2575" spans="1:7" x14ac:dyDescent="0.2">
      <c r="A2575" s="79">
        <v>42593</v>
      </c>
      <c r="B2575" s="77">
        <v>26500</v>
      </c>
      <c r="C2575" s="77">
        <v>26750</v>
      </c>
      <c r="E2575">
        <f t="shared" si="80"/>
        <v>2016</v>
      </c>
      <c r="F2575" s="57">
        <f>_xlfn.XLOOKUP(E2575,'Historical Metal Prices'!$L$4:$Z$4,'Historical Metal Prices'!$L$10:$Z$10)</f>
        <v>0.32348664160517338</v>
      </c>
      <c r="G2575" s="77">
        <f t="shared" si="81"/>
        <v>35072.396002537098</v>
      </c>
    </row>
    <row r="2576" spans="1:7" x14ac:dyDescent="0.2">
      <c r="A2576" s="79">
        <v>42592</v>
      </c>
      <c r="B2576" s="77">
        <v>26500</v>
      </c>
      <c r="C2576" s="77">
        <v>26750</v>
      </c>
      <c r="E2576">
        <f t="shared" si="80"/>
        <v>2016</v>
      </c>
      <c r="F2576" s="57">
        <f>_xlfn.XLOOKUP(E2576,'Historical Metal Prices'!$L$4:$Z$4,'Historical Metal Prices'!$L$10:$Z$10)</f>
        <v>0.32348664160517338</v>
      </c>
      <c r="G2576" s="77">
        <f t="shared" si="81"/>
        <v>35072.396002537098</v>
      </c>
    </row>
    <row r="2577" spans="1:7" x14ac:dyDescent="0.2">
      <c r="A2577" s="79">
        <v>42591</v>
      </c>
      <c r="B2577" s="77">
        <v>26200</v>
      </c>
      <c r="C2577" s="77">
        <v>26400</v>
      </c>
      <c r="E2577">
        <f t="shared" si="80"/>
        <v>2016</v>
      </c>
      <c r="F2577" s="57">
        <f>_xlfn.XLOOKUP(E2577,'Historical Metal Prices'!$L$4:$Z$4,'Historical Metal Prices'!$L$10:$Z$10)</f>
        <v>0.32348664160517338</v>
      </c>
      <c r="G2577" s="77">
        <f t="shared" si="81"/>
        <v>34675.350010055539</v>
      </c>
    </row>
    <row r="2578" spans="1:7" x14ac:dyDescent="0.2">
      <c r="A2578" s="79">
        <v>42590</v>
      </c>
      <c r="B2578" s="77">
        <v>26575</v>
      </c>
      <c r="C2578" s="77">
        <v>26750</v>
      </c>
      <c r="E2578">
        <f t="shared" si="80"/>
        <v>2016</v>
      </c>
      <c r="F2578" s="57">
        <f>_xlfn.XLOOKUP(E2578,'Historical Metal Prices'!$L$4:$Z$4,'Historical Metal Prices'!$L$10:$Z$10)</f>
        <v>0.32348664160517338</v>
      </c>
      <c r="G2578" s="77">
        <f t="shared" si="81"/>
        <v>35171.657500657486</v>
      </c>
    </row>
    <row r="2579" spans="1:7" x14ac:dyDescent="0.2">
      <c r="A2579" s="79">
        <v>42587</v>
      </c>
      <c r="B2579" s="77">
        <v>26250</v>
      </c>
      <c r="C2579" s="77">
        <v>26500</v>
      </c>
      <c r="E2579">
        <f t="shared" si="80"/>
        <v>2016</v>
      </c>
      <c r="F2579" s="57">
        <f>_xlfn.XLOOKUP(E2579,'Historical Metal Prices'!$L$4:$Z$4,'Historical Metal Prices'!$L$10:$Z$10)</f>
        <v>0.32348664160517338</v>
      </c>
      <c r="G2579" s="77">
        <f t="shared" si="81"/>
        <v>34741.524342135803</v>
      </c>
    </row>
    <row r="2580" spans="1:7" x14ac:dyDescent="0.2">
      <c r="A2580" s="79">
        <v>42586</v>
      </c>
      <c r="B2580" s="77">
        <v>26250</v>
      </c>
      <c r="C2580" s="77">
        <v>26500</v>
      </c>
      <c r="E2580">
        <f t="shared" si="80"/>
        <v>2016</v>
      </c>
      <c r="F2580" s="57">
        <f>_xlfn.XLOOKUP(E2580,'Historical Metal Prices'!$L$4:$Z$4,'Historical Metal Prices'!$L$10:$Z$10)</f>
        <v>0.32348664160517338</v>
      </c>
      <c r="G2580" s="77">
        <f t="shared" si="81"/>
        <v>34741.524342135803</v>
      </c>
    </row>
    <row r="2581" spans="1:7" x14ac:dyDescent="0.2">
      <c r="A2581" s="79">
        <v>42585</v>
      </c>
      <c r="B2581" s="77">
        <v>26500</v>
      </c>
      <c r="C2581" s="77">
        <v>26750</v>
      </c>
      <c r="E2581">
        <f t="shared" si="80"/>
        <v>2016</v>
      </c>
      <c r="F2581" s="57">
        <f>_xlfn.XLOOKUP(E2581,'Historical Metal Prices'!$L$4:$Z$4,'Historical Metal Prices'!$L$10:$Z$10)</f>
        <v>0.32348664160517338</v>
      </c>
      <c r="G2581" s="77">
        <f t="shared" si="81"/>
        <v>35072.396002537098</v>
      </c>
    </row>
    <row r="2582" spans="1:7" x14ac:dyDescent="0.2">
      <c r="A2582" s="79">
        <v>42584</v>
      </c>
      <c r="B2582" s="77">
        <v>26500</v>
      </c>
      <c r="C2582" s="77">
        <v>26750</v>
      </c>
      <c r="E2582">
        <f t="shared" si="80"/>
        <v>2016</v>
      </c>
      <c r="F2582" s="57">
        <f>_xlfn.XLOOKUP(E2582,'Historical Metal Prices'!$L$4:$Z$4,'Historical Metal Prices'!$L$10:$Z$10)</f>
        <v>0.32348664160517338</v>
      </c>
      <c r="G2582" s="77">
        <f t="shared" si="81"/>
        <v>35072.396002537098</v>
      </c>
    </row>
    <row r="2583" spans="1:7" x14ac:dyDescent="0.2">
      <c r="A2583" s="79">
        <v>42583</v>
      </c>
      <c r="B2583" s="77">
        <v>26250</v>
      </c>
      <c r="C2583" s="77">
        <v>26500</v>
      </c>
      <c r="E2583">
        <f t="shared" si="80"/>
        <v>2016</v>
      </c>
      <c r="F2583" s="57">
        <f>_xlfn.XLOOKUP(E2583,'Historical Metal Prices'!$L$4:$Z$4,'Historical Metal Prices'!$L$10:$Z$10)</f>
        <v>0.32348664160517338</v>
      </c>
      <c r="G2583" s="77">
        <f t="shared" si="81"/>
        <v>34741.524342135803</v>
      </c>
    </row>
    <row r="2584" spans="1:7" x14ac:dyDescent="0.2">
      <c r="A2584" s="79">
        <v>42580</v>
      </c>
      <c r="B2584" s="77">
        <v>26250</v>
      </c>
      <c r="C2584" s="77">
        <v>26500</v>
      </c>
      <c r="E2584">
        <f t="shared" si="80"/>
        <v>2016</v>
      </c>
      <c r="F2584" s="57">
        <f>_xlfn.XLOOKUP(E2584,'Historical Metal Prices'!$L$4:$Z$4,'Historical Metal Prices'!$L$10:$Z$10)</f>
        <v>0.32348664160517338</v>
      </c>
      <c r="G2584" s="77">
        <f t="shared" si="81"/>
        <v>34741.524342135803</v>
      </c>
    </row>
    <row r="2585" spans="1:7" x14ac:dyDescent="0.2">
      <c r="A2585" s="79">
        <v>42579</v>
      </c>
      <c r="B2585" s="77">
        <v>25800</v>
      </c>
      <c r="C2585" s="77">
        <v>26050</v>
      </c>
      <c r="E2585">
        <f t="shared" si="80"/>
        <v>2016</v>
      </c>
      <c r="F2585" s="57">
        <f>_xlfn.XLOOKUP(E2585,'Historical Metal Prices'!$L$4:$Z$4,'Historical Metal Prices'!$L$10:$Z$10)</f>
        <v>0.32348664160517338</v>
      </c>
      <c r="G2585" s="77">
        <f t="shared" si="81"/>
        <v>34145.955353413476</v>
      </c>
    </row>
    <row r="2586" spans="1:7" x14ac:dyDescent="0.2">
      <c r="A2586" s="79">
        <v>42578</v>
      </c>
      <c r="B2586" s="77">
        <v>25500</v>
      </c>
      <c r="C2586" s="77">
        <v>25750</v>
      </c>
      <c r="E2586">
        <f t="shared" si="80"/>
        <v>2016</v>
      </c>
      <c r="F2586" s="57">
        <f>_xlfn.XLOOKUP(E2586,'Historical Metal Prices'!$L$4:$Z$4,'Historical Metal Prices'!$L$10:$Z$10)</f>
        <v>0.32348664160517338</v>
      </c>
      <c r="G2586" s="77">
        <f t="shared" si="81"/>
        <v>33748.909360931924</v>
      </c>
    </row>
    <row r="2587" spans="1:7" x14ac:dyDescent="0.2">
      <c r="A2587" s="79">
        <v>42577</v>
      </c>
      <c r="B2587" s="77">
        <v>25650</v>
      </c>
      <c r="C2587" s="77">
        <v>25900</v>
      </c>
      <c r="E2587">
        <f t="shared" si="80"/>
        <v>2016</v>
      </c>
      <c r="F2587" s="57">
        <f>_xlfn.XLOOKUP(E2587,'Historical Metal Prices'!$L$4:$Z$4,'Historical Metal Prices'!$L$10:$Z$10)</f>
        <v>0.32348664160517338</v>
      </c>
      <c r="G2587" s="77">
        <f t="shared" si="81"/>
        <v>33947.4323571727</v>
      </c>
    </row>
    <row r="2588" spans="1:7" x14ac:dyDescent="0.2">
      <c r="A2588" s="79">
        <v>42576</v>
      </c>
      <c r="B2588" s="77">
        <v>25600</v>
      </c>
      <c r="C2588" s="77">
        <v>25850</v>
      </c>
      <c r="E2588">
        <f t="shared" si="80"/>
        <v>2016</v>
      </c>
      <c r="F2588" s="57">
        <f>_xlfn.XLOOKUP(E2588,'Historical Metal Prices'!$L$4:$Z$4,'Historical Metal Prices'!$L$10:$Z$10)</f>
        <v>0.32348664160517338</v>
      </c>
      <c r="G2588" s="77">
        <f t="shared" si="81"/>
        <v>33881.258025092437</v>
      </c>
    </row>
    <row r="2589" spans="1:7" x14ac:dyDescent="0.2">
      <c r="A2589" s="79">
        <v>42573</v>
      </c>
      <c r="B2589" s="77">
        <v>25500</v>
      </c>
      <c r="C2589" s="77">
        <v>25750</v>
      </c>
      <c r="E2589">
        <f t="shared" si="80"/>
        <v>2016</v>
      </c>
      <c r="F2589" s="57">
        <f>_xlfn.XLOOKUP(E2589,'Historical Metal Prices'!$L$4:$Z$4,'Historical Metal Prices'!$L$10:$Z$10)</f>
        <v>0.32348664160517338</v>
      </c>
      <c r="G2589" s="77">
        <f t="shared" si="81"/>
        <v>33748.909360931924</v>
      </c>
    </row>
    <row r="2590" spans="1:7" x14ac:dyDescent="0.2">
      <c r="A2590" s="79">
        <v>42572</v>
      </c>
      <c r="B2590" s="77">
        <v>25250</v>
      </c>
      <c r="C2590" s="77">
        <v>25500</v>
      </c>
      <c r="E2590">
        <f t="shared" si="80"/>
        <v>2016</v>
      </c>
      <c r="F2590" s="57">
        <f>_xlfn.XLOOKUP(E2590,'Historical Metal Prices'!$L$4:$Z$4,'Historical Metal Prices'!$L$10:$Z$10)</f>
        <v>0.32348664160517338</v>
      </c>
      <c r="G2590" s="77">
        <f t="shared" si="81"/>
        <v>33418.037700530629</v>
      </c>
    </row>
    <row r="2591" spans="1:7" x14ac:dyDescent="0.2">
      <c r="A2591" s="79">
        <v>42571</v>
      </c>
      <c r="B2591" s="77">
        <v>25248</v>
      </c>
      <c r="C2591" s="77">
        <v>25500</v>
      </c>
      <c r="E2591">
        <f t="shared" si="80"/>
        <v>2016</v>
      </c>
      <c r="F2591" s="57">
        <f>_xlfn.XLOOKUP(E2591,'Historical Metal Prices'!$L$4:$Z$4,'Historical Metal Prices'!$L$10:$Z$10)</f>
        <v>0.32348664160517338</v>
      </c>
      <c r="G2591" s="77">
        <f t="shared" si="81"/>
        <v>33415.390727247417</v>
      </c>
    </row>
    <row r="2592" spans="1:7" x14ac:dyDescent="0.2">
      <c r="A2592" s="79">
        <v>42570</v>
      </c>
      <c r="B2592" s="77">
        <v>25250</v>
      </c>
      <c r="C2592" s="77">
        <v>25500</v>
      </c>
      <c r="E2592">
        <f t="shared" si="80"/>
        <v>2016</v>
      </c>
      <c r="F2592" s="57">
        <f>_xlfn.XLOOKUP(E2592,'Historical Metal Prices'!$L$4:$Z$4,'Historical Metal Prices'!$L$10:$Z$10)</f>
        <v>0.32348664160517338</v>
      </c>
      <c r="G2592" s="77">
        <f t="shared" si="81"/>
        <v>33418.037700530629</v>
      </c>
    </row>
    <row r="2593" spans="1:7" x14ac:dyDescent="0.2">
      <c r="A2593" s="79">
        <v>42569</v>
      </c>
      <c r="B2593" s="77">
        <v>25250</v>
      </c>
      <c r="C2593" s="77">
        <v>25250</v>
      </c>
      <c r="E2593">
        <f t="shared" si="80"/>
        <v>2016</v>
      </c>
      <c r="F2593" s="57">
        <f>_xlfn.XLOOKUP(E2593,'Historical Metal Prices'!$L$4:$Z$4,'Historical Metal Prices'!$L$10:$Z$10)</f>
        <v>0.32348664160517338</v>
      </c>
      <c r="G2593" s="77">
        <f t="shared" si="81"/>
        <v>33418.037700530629</v>
      </c>
    </row>
    <row r="2594" spans="1:7" x14ac:dyDescent="0.2">
      <c r="A2594" s="79">
        <v>42566</v>
      </c>
      <c r="B2594" s="77">
        <v>25750</v>
      </c>
      <c r="C2594" s="77">
        <v>26000</v>
      </c>
      <c r="E2594">
        <f t="shared" si="80"/>
        <v>2016</v>
      </c>
      <c r="F2594" s="57">
        <f>_xlfn.XLOOKUP(E2594,'Historical Metal Prices'!$L$4:$Z$4,'Historical Metal Prices'!$L$10:$Z$10)</f>
        <v>0.32348664160517338</v>
      </c>
      <c r="G2594" s="77">
        <f t="shared" si="81"/>
        <v>34079.781021333212</v>
      </c>
    </row>
    <row r="2595" spans="1:7" x14ac:dyDescent="0.2">
      <c r="A2595" s="79">
        <v>42565</v>
      </c>
      <c r="B2595" s="77">
        <v>25250</v>
      </c>
      <c r="C2595" s="77">
        <v>25500</v>
      </c>
      <c r="E2595">
        <f t="shared" si="80"/>
        <v>2016</v>
      </c>
      <c r="F2595" s="57">
        <f>_xlfn.XLOOKUP(E2595,'Historical Metal Prices'!$L$4:$Z$4,'Historical Metal Prices'!$L$10:$Z$10)</f>
        <v>0.32348664160517338</v>
      </c>
      <c r="G2595" s="77">
        <f t="shared" si="81"/>
        <v>33418.037700530629</v>
      </c>
    </row>
    <row r="2596" spans="1:7" x14ac:dyDescent="0.2">
      <c r="A2596" s="79">
        <v>42564</v>
      </c>
      <c r="B2596" s="77">
        <v>25250</v>
      </c>
      <c r="C2596" s="77">
        <v>25500</v>
      </c>
      <c r="E2596">
        <f t="shared" si="80"/>
        <v>2016</v>
      </c>
      <c r="F2596" s="57">
        <f>_xlfn.XLOOKUP(E2596,'Historical Metal Prices'!$L$4:$Z$4,'Historical Metal Prices'!$L$10:$Z$10)</f>
        <v>0.32348664160517338</v>
      </c>
      <c r="G2596" s="77">
        <f t="shared" si="81"/>
        <v>33418.037700530629</v>
      </c>
    </row>
    <row r="2597" spans="1:7" x14ac:dyDescent="0.2">
      <c r="A2597" s="79">
        <v>42563</v>
      </c>
      <c r="B2597" s="77">
        <v>24750</v>
      </c>
      <c r="C2597" s="77">
        <v>25000</v>
      </c>
      <c r="E2597">
        <f t="shared" si="80"/>
        <v>2016</v>
      </c>
      <c r="F2597" s="57">
        <f>_xlfn.XLOOKUP(E2597,'Historical Metal Prices'!$L$4:$Z$4,'Historical Metal Prices'!$L$10:$Z$10)</f>
        <v>0.32348664160517338</v>
      </c>
      <c r="G2597" s="77">
        <f t="shared" si="81"/>
        <v>32756.294379728042</v>
      </c>
    </row>
    <row r="2598" spans="1:7" x14ac:dyDescent="0.2">
      <c r="A2598" s="79">
        <v>42562</v>
      </c>
      <c r="B2598" s="77">
        <v>24750</v>
      </c>
      <c r="C2598" s="77">
        <v>25000</v>
      </c>
      <c r="E2598">
        <f t="shared" si="80"/>
        <v>2016</v>
      </c>
      <c r="F2598" s="57">
        <f>_xlfn.XLOOKUP(E2598,'Historical Metal Prices'!$L$4:$Z$4,'Historical Metal Prices'!$L$10:$Z$10)</f>
        <v>0.32348664160517338</v>
      </c>
      <c r="G2598" s="77">
        <f t="shared" si="81"/>
        <v>32756.294379728042</v>
      </c>
    </row>
    <row r="2599" spans="1:7" x14ac:dyDescent="0.2">
      <c r="A2599" s="79">
        <v>42559</v>
      </c>
      <c r="B2599" s="77">
        <v>24750</v>
      </c>
      <c r="C2599" s="77">
        <v>25000</v>
      </c>
      <c r="E2599">
        <f t="shared" si="80"/>
        <v>2016</v>
      </c>
      <c r="F2599" s="57">
        <f>_xlfn.XLOOKUP(E2599,'Historical Metal Prices'!$L$4:$Z$4,'Historical Metal Prices'!$L$10:$Z$10)</f>
        <v>0.32348664160517338</v>
      </c>
      <c r="G2599" s="77">
        <f t="shared" si="81"/>
        <v>32756.294379728042</v>
      </c>
    </row>
    <row r="2600" spans="1:7" x14ac:dyDescent="0.2">
      <c r="A2600" s="79">
        <v>42558</v>
      </c>
      <c r="B2600" s="77">
        <v>24450</v>
      </c>
      <c r="C2600" s="77">
        <v>24750</v>
      </c>
      <c r="E2600">
        <f t="shared" si="80"/>
        <v>2016</v>
      </c>
      <c r="F2600" s="57">
        <f>_xlfn.XLOOKUP(E2600,'Historical Metal Prices'!$L$4:$Z$4,'Historical Metal Prices'!$L$10:$Z$10)</f>
        <v>0.32348664160517338</v>
      </c>
      <c r="G2600" s="77">
        <f t="shared" si="81"/>
        <v>32359.248387246487</v>
      </c>
    </row>
    <row r="2601" spans="1:7" x14ac:dyDescent="0.2">
      <c r="A2601" s="79">
        <v>42557</v>
      </c>
      <c r="B2601" s="77">
        <v>24133.5</v>
      </c>
      <c r="C2601" s="77">
        <v>24500</v>
      </c>
      <c r="E2601">
        <f t="shared" si="80"/>
        <v>2016</v>
      </c>
      <c r="F2601" s="57">
        <f>_xlfn.XLOOKUP(E2601,'Historical Metal Prices'!$L$4:$Z$4,'Historical Metal Prices'!$L$10:$Z$10)</f>
        <v>0.32348664160517338</v>
      </c>
      <c r="G2601" s="77">
        <f t="shared" si="81"/>
        <v>31940.364865178453</v>
      </c>
    </row>
    <row r="2602" spans="1:7" x14ac:dyDescent="0.2">
      <c r="A2602" s="79">
        <v>42556</v>
      </c>
      <c r="B2602" s="77">
        <v>24135</v>
      </c>
      <c r="C2602" s="77">
        <v>24500</v>
      </c>
      <c r="E2602">
        <f t="shared" si="80"/>
        <v>2016</v>
      </c>
      <c r="F2602" s="57">
        <f>_xlfn.XLOOKUP(E2602,'Historical Metal Prices'!$L$4:$Z$4,'Historical Metal Prices'!$L$10:$Z$10)</f>
        <v>0.32348664160517338</v>
      </c>
      <c r="G2602" s="77">
        <f t="shared" si="81"/>
        <v>31942.350095140861</v>
      </c>
    </row>
    <row r="2603" spans="1:7" x14ac:dyDescent="0.2">
      <c r="A2603" s="79">
        <v>42555</v>
      </c>
      <c r="B2603" s="77">
        <v>24136.5</v>
      </c>
      <c r="C2603" s="77">
        <v>24500</v>
      </c>
      <c r="E2603">
        <f t="shared" si="80"/>
        <v>2016</v>
      </c>
      <c r="F2603" s="57">
        <f>_xlfn.XLOOKUP(E2603,'Historical Metal Prices'!$L$4:$Z$4,'Historical Metal Prices'!$L$10:$Z$10)</f>
        <v>0.32348664160517338</v>
      </c>
      <c r="G2603" s="77">
        <f t="shared" si="81"/>
        <v>31944.335325103268</v>
      </c>
    </row>
    <row r="2604" spans="1:7" x14ac:dyDescent="0.2">
      <c r="A2604" s="79">
        <v>42552</v>
      </c>
      <c r="B2604" s="77">
        <v>24143</v>
      </c>
      <c r="C2604" s="77">
        <v>24200</v>
      </c>
      <c r="E2604">
        <f t="shared" si="80"/>
        <v>2016</v>
      </c>
      <c r="F2604" s="57">
        <f>_xlfn.XLOOKUP(E2604,'Historical Metal Prices'!$L$4:$Z$4,'Historical Metal Prices'!$L$10:$Z$10)</f>
        <v>0.32348664160517338</v>
      </c>
      <c r="G2604" s="77">
        <f t="shared" si="81"/>
        <v>31952.937988273701</v>
      </c>
    </row>
    <row r="2605" spans="1:7" x14ac:dyDescent="0.2">
      <c r="A2605" s="79">
        <v>42551</v>
      </c>
      <c r="B2605" s="77">
        <v>23693</v>
      </c>
      <c r="C2605" s="77">
        <v>24000</v>
      </c>
      <c r="E2605">
        <f t="shared" si="80"/>
        <v>2016</v>
      </c>
      <c r="F2605" s="57">
        <f>_xlfn.XLOOKUP(E2605,'Historical Metal Prices'!$L$4:$Z$4,'Historical Metal Prices'!$L$10:$Z$10)</f>
        <v>0.32348664160517338</v>
      </c>
      <c r="G2605" s="77">
        <f t="shared" si="81"/>
        <v>31357.368999551374</v>
      </c>
    </row>
    <row r="2606" spans="1:7" x14ac:dyDescent="0.2">
      <c r="A2606" s="79">
        <v>42550</v>
      </c>
      <c r="B2606" s="77">
        <v>23644.5</v>
      </c>
      <c r="C2606" s="77">
        <v>24000</v>
      </c>
      <c r="E2606">
        <f t="shared" si="80"/>
        <v>2016</v>
      </c>
      <c r="F2606" s="57">
        <f>_xlfn.XLOOKUP(E2606,'Historical Metal Prices'!$L$4:$Z$4,'Historical Metal Prices'!$L$10:$Z$10)</f>
        <v>0.32348664160517338</v>
      </c>
      <c r="G2606" s="77">
        <f t="shared" si="81"/>
        <v>31293.179897433522</v>
      </c>
    </row>
    <row r="2607" spans="1:7" x14ac:dyDescent="0.2">
      <c r="A2607" s="79">
        <v>42549</v>
      </c>
      <c r="B2607" s="77">
        <v>23646.5</v>
      </c>
      <c r="C2607" s="77">
        <v>24000</v>
      </c>
      <c r="E2607">
        <f t="shared" si="80"/>
        <v>2016</v>
      </c>
      <c r="F2607" s="57">
        <f>_xlfn.XLOOKUP(E2607,'Historical Metal Prices'!$L$4:$Z$4,'Historical Metal Prices'!$L$10:$Z$10)</f>
        <v>0.32348664160517338</v>
      </c>
      <c r="G2607" s="77">
        <f t="shared" si="81"/>
        <v>31295.826870716734</v>
      </c>
    </row>
    <row r="2608" spans="1:7" x14ac:dyDescent="0.2">
      <c r="A2608" s="79">
        <v>42548</v>
      </c>
      <c r="B2608" s="77">
        <v>23648</v>
      </c>
      <c r="C2608" s="77">
        <v>24000</v>
      </c>
      <c r="E2608">
        <f t="shared" si="80"/>
        <v>2016</v>
      </c>
      <c r="F2608" s="57">
        <f>_xlfn.XLOOKUP(E2608,'Historical Metal Prices'!$L$4:$Z$4,'Historical Metal Prices'!$L$10:$Z$10)</f>
        <v>0.32348664160517338</v>
      </c>
      <c r="G2608" s="77">
        <f t="shared" si="81"/>
        <v>31297.812100679141</v>
      </c>
    </row>
    <row r="2609" spans="1:7" x14ac:dyDescent="0.2">
      <c r="A2609" s="79">
        <v>42545</v>
      </c>
      <c r="B2609" s="77">
        <v>23654.5</v>
      </c>
      <c r="C2609" s="77">
        <v>24500</v>
      </c>
      <c r="E2609">
        <f t="shared" si="80"/>
        <v>2016</v>
      </c>
      <c r="F2609" s="57">
        <f>_xlfn.XLOOKUP(E2609,'Historical Metal Prices'!$L$4:$Z$4,'Historical Metal Prices'!$L$10:$Z$10)</f>
        <v>0.32348664160517338</v>
      </c>
      <c r="G2609" s="77">
        <f t="shared" si="81"/>
        <v>31306.414763849574</v>
      </c>
    </row>
    <row r="2610" spans="1:7" x14ac:dyDescent="0.2">
      <c r="A2610" s="79">
        <v>42544</v>
      </c>
      <c r="B2610" s="77">
        <v>23654.5</v>
      </c>
      <c r="C2610" s="77">
        <v>24000</v>
      </c>
      <c r="E2610">
        <f t="shared" si="80"/>
        <v>2016</v>
      </c>
      <c r="F2610" s="57">
        <f>_xlfn.XLOOKUP(E2610,'Historical Metal Prices'!$L$4:$Z$4,'Historical Metal Prices'!$L$10:$Z$10)</f>
        <v>0.32348664160517338</v>
      </c>
      <c r="G2610" s="77">
        <f t="shared" si="81"/>
        <v>31306.414763849574</v>
      </c>
    </row>
    <row r="2611" spans="1:7" x14ac:dyDescent="0.2">
      <c r="A2611" s="79">
        <v>42543</v>
      </c>
      <c r="B2611" s="77">
        <v>23656.5</v>
      </c>
      <c r="C2611" s="77">
        <v>24000</v>
      </c>
      <c r="E2611">
        <f t="shared" si="80"/>
        <v>2016</v>
      </c>
      <c r="F2611" s="57">
        <f>_xlfn.XLOOKUP(E2611,'Historical Metal Prices'!$L$4:$Z$4,'Historical Metal Prices'!$L$10:$Z$10)</f>
        <v>0.32348664160517338</v>
      </c>
      <c r="G2611" s="77">
        <f t="shared" si="81"/>
        <v>31309.061737132783</v>
      </c>
    </row>
    <row r="2612" spans="1:7" x14ac:dyDescent="0.2">
      <c r="A2612" s="79">
        <v>42542</v>
      </c>
      <c r="B2612" s="77">
        <v>23658.5</v>
      </c>
      <c r="C2612" s="77">
        <v>24000</v>
      </c>
      <c r="E2612">
        <f t="shared" si="80"/>
        <v>2016</v>
      </c>
      <c r="F2612" s="57">
        <f>_xlfn.XLOOKUP(E2612,'Historical Metal Prices'!$L$4:$Z$4,'Historical Metal Prices'!$L$10:$Z$10)</f>
        <v>0.32348664160517338</v>
      </c>
      <c r="G2612" s="77">
        <f t="shared" si="81"/>
        <v>31311.708710415995</v>
      </c>
    </row>
    <row r="2613" spans="1:7" x14ac:dyDescent="0.2">
      <c r="A2613" s="79">
        <v>42541</v>
      </c>
      <c r="B2613" s="77">
        <v>23659.5</v>
      </c>
      <c r="C2613" s="77">
        <v>24000</v>
      </c>
      <c r="E2613">
        <f t="shared" si="80"/>
        <v>2016</v>
      </c>
      <c r="F2613" s="57">
        <f>_xlfn.XLOOKUP(E2613,'Historical Metal Prices'!$L$4:$Z$4,'Historical Metal Prices'!$L$10:$Z$10)</f>
        <v>0.32348664160517338</v>
      </c>
      <c r="G2613" s="77">
        <f t="shared" si="81"/>
        <v>31313.032197057601</v>
      </c>
    </row>
    <row r="2614" spans="1:7" x14ac:dyDescent="0.2">
      <c r="A2614" s="79">
        <v>42538</v>
      </c>
      <c r="B2614" s="77">
        <v>23665</v>
      </c>
      <c r="C2614" s="77">
        <v>24000</v>
      </c>
      <c r="E2614">
        <f t="shared" si="80"/>
        <v>2016</v>
      </c>
      <c r="F2614" s="57">
        <f>_xlfn.XLOOKUP(E2614,'Historical Metal Prices'!$L$4:$Z$4,'Historical Metal Prices'!$L$10:$Z$10)</f>
        <v>0.32348664160517338</v>
      </c>
      <c r="G2614" s="77">
        <f t="shared" si="81"/>
        <v>31320.311373586428</v>
      </c>
    </row>
    <row r="2615" spans="1:7" x14ac:dyDescent="0.2">
      <c r="A2615" s="79">
        <v>42537</v>
      </c>
      <c r="B2615" s="77">
        <v>23665</v>
      </c>
      <c r="C2615" s="77">
        <v>24000</v>
      </c>
      <c r="E2615">
        <f t="shared" si="80"/>
        <v>2016</v>
      </c>
      <c r="F2615" s="57">
        <f>_xlfn.XLOOKUP(E2615,'Historical Metal Prices'!$L$4:$Z$4,'Historical Metal Prices'!$L$10:$Z$10)</f>
        <v>0.32348664160517338</v>
      </c>
      <c r="G2615" s="77">
        <f t="shared" si="81"/>
        <v>31320.311373586428</v>
      </c>
    </row>
    <row r="2616" spans="1:7" x14ac:dyDescent="0.2">
      <c r="A2616" s="79">
        <v>42536</v>
      </c>
      <c r="B2616" s="77">
        <v>23666.5</v>
      </c>
      <c r="C2616" s="77">
        <v>24000</v>
      </c>
      <c r="E2616">
        <f t="shared" si="80"/>
        <v>2016</v>
      </c>
      <c r="F2616" s="57">
        <f>_xlfn.XLOOKUP(E2616,'Historical Metal Prices'!$L$4:$Z$4,'Historical Metal Prices'!$L$10:$Z$10)</f>
        <v>0.32348664160517338</v>
      </c>
      <c r="G2616" s="77">
        <f t="shared" si="81"/>
        <v>31322.296603548835</v>
      </c>
    </row>
    <row r="2617" spans="1:7" x14ac:dyDescent="0.2">
      <c r="A2617" s="79">
        <v>42535</v>
      </c>
      <c r="B2617" s="77">
        <v>23667.5</v>
      </c>
      <c r="C2617" s="77">
        <v>24000</v>
      </c>
      <c r="E2617">
        <f t="shared" si="80"/>
        <v>2016</v>
      </c>
      <c r="F2617" s="57">
        <f>_xlfn.XLOOKUP(E2617,'Historical Metal Prices'!$L$4:$Z$4,'Historical Metal Prices'!$L$10:$Z$10)</f>
        <v>0.32348664160517338</v>
      </c>
      <c r="G2617" s="77">
        <f t="shared" si="81"/>
        <v>31323.620090190441</v>
      </c>
    </row>
    <row r="2618" spans="1:7" x14ac:dyDescent="0.2">
      <c r="A2618" s="79">
        <v>42534</v>
      </c>
      <c r="B2618" s="77">
        <v>23669</v>
      </c>
      <c r="C2618" s="77">
        <v>24000</v>
      </c>
      <c r="E2618">
        <f t="shared" si="80"/>
        <v>2016</v>
      </c>
      <c r="F2618" s="57">
        <f>_xlfn.XLOOKUP(E2618,'Historical Metal Prices'!$L$4:$Z$4,'Historical Metal Prices'!$L$10:$Z$10)</f>
        <v>0.32348664160517338</v>
      </c>
      <c r="G2618" s="77">
        <f t="shared" si="81"/>
        <v>31325.605320152848</v>
      </c>
    </row>
    <row r="2619" spans="1:7" x14ac:dyDescent="0.2">
      <c r="A2619" s="79">
        <v>42531</v>
      </c>
      <c r="B2619" s="77">
        <v>23923.75</v>
      </c>
      <c r="C2619" s="77">
        <v>24250</v>
      </c>
      <c r="E2619">
        <f t="shared" si="80"/>
        <v>2016</v>
      </c>
      <c r="F2619" s="57">
        <f>_xlfn.XLOOKUP(E2619,'Historical Metal Prices'!$L$4:$Z$4,'Historical Metal Prices'!$L$10:$Z$10)</f>
        <v>0.32348664160517338</v>
      </c>
      <c r="G2619" s="77">
        <f t="shared" si="81"/>
        <v>31662.763542101766</v>
      </c>
    </row>
    <row r="2620" spans="1:7" x14ac:dyDescent="0.2">
      <c r="A2620" s="79">
        <v>42530</v>
      </c>
      <c r="B2620" s="77">
        <v>23923.5</v>
      </c>
      <c r="C2620" s="77">
        <v>24250</v>
      </c>
      <c r="E2620">
        <f t="shared" si="80"/>
        <v>2016</v>
      </c>
      <c r="F2620" s="57">
        <f>_xlfn.XLOOKUP(E2620,'Historical Metal Prices'!$L$4:$Z$4,'Historical Metal Prices'!$L$10:$Z$10)</f>
        <v>0.32348664160517338</v>
      </c>
      <c r="G2620" s="77">
        <f t="shared" si="81"/>
        <v>31662.432670441365</v>
      </c>
    </row>
    <row r="2621" spans="1:7" x14ac:dyDescent="0.2">
      <c r="A2621" s="79">
        <v>42529</v>
      </c>
      <c r="B2621" s="77">
        <v>23924</v>
      </c>
      <c r="C2621" s="77">
        <v>24250</v>
      </c>
      <c r="E2621">
        <f t="shared" si="80"/>
        <v>2016</v>
      </c>
      <c r="F2621" s="57">
        <f>_xlfn.XLOOKUP(E2621,'Historical Metal Prices'!$L$4:$Z$4,'Historical Metal Prices'!$L$10:$Z$10)</f>
        <v>0.32348664160517338</v>
      </c>
      <c r="G2621" s="77">
        <f t="shared" si="81"/>
        <v>31663.094413762166</v>
      </c>
    </row>
    <row r="2622" spans="1:7" x14ac:dyDescent="0.2">
      <c r="A2622" s="79">
        <v>42528</v>
      </c>
      <c r="B2622" s="77">
        <v>23750</v>
      </c>
      <c r="C2622" s="77">
        <v>23900</v>
      </c>
      <c r="E2622">
        <f t="shared" si="80"/>
        <v>2016</v>
      </c>
      <c r="F2622" s="57">
        <f>_xlfn.XLOOKUP(E2622,'Historical Metal Prices'!$L$4:$Z$4,'Historical Metal Prices'!$L$10:$Z$10)</f>
        <v>0.32348664160517338</v>
      </c>
      <c r="G2622" s="77">
        <f t="shared" si="81"/>
        <v>31432.807738122869</v>
      </c>
    </row>
    <row r="2623" spans="1:7" x14ac:dyDescent="0.2">
      <c r="A2623" s="79">
        <v>42527</v>
      </c>
      <c r="B2623" s="77">
        <v>23676.25</v>
      </c>
      <c r="C2623" s="77">
        <v>24000</v>
      </c>
      <c r="E2623">
        <f t="shared" si="80"/>
        <v>2016</v>
      </c>
      <c r="F2623" s="57">
        <f>_xlfn.XLOOKUP(E2623,'Historical Metal Prices'!$L$4:$Z$4,'Historical Metal Prices'!$L$10:$Z$10)</f>
        <v>0.32348664160517338</v>
      </c>
      <c r="G2623" s="77">
        <f t="shared" si="81"/>
        <v>31335.200598304487</v>
      </c>
    </row>
    <row r="2624" spans="1:7" x14ac:dyDescent="0.2">
      <c r="A2624" s="79">
        <v>42524</v>
      </c>
      <c r="B2624" s="77">
        <v>23431.5</v>
      </c>
      <c r="C2624" s="77">
        <v>23750</v>
      </c>
      <c r="E2624">
        <f t="shared" si="80"/>
        <v>2016</v>
      </c>
      <c r="F2624" s="57">
        <f>_xlfn.XLOOKUP(E2624,'Historical Metal Prices'!$L$4:$Z$4,'Historical Metal Prices'!$L$10:$Z$10)</f>
        <v>0.32348664160517338</v>
      </c>
      <c r="G2624" s="77">
        <f t="shared" si="81"/>
        <v>31011.277242771619</v>
      </c>
    </row>
    <row r="2625" spans="1:7" x14ac:dyDescent="0.2">
      <c r="A2625" s="79">
        <v>42523</v>
      </c>
      <c r="B2625" s="77">
        <v>23681</v>
      </c>
      <c r="C2625" s="77">
        <v>24000</v>
      </c>
      <c r="E2625">
        <f t="shared" si="80"/>
        <v>2016</v>
      </c>
      <c r="F2625" s="57">
        <f>_xlfn.XLOOKUP(E2625,'Historical Metal Prices'!$L$4:$Z$4,'Historical Metal Prices'!$L$10:$Z$10)</f>
        <v>0.32348664160517338</v>
      </c>
      <c r="G2625" s="77">
        <f t="shared" si="81"/>
        <v>31341.487159852109</v>
      </c>
    </row>
    <row r="2626" spans="1:7" x14ac:dyDescent="0.2">
      <c r="A2626" s="79">
        <v>42522</v>
      </c>
      <c r="B2626" s="77">
        <v>23681.5</v>
      </c>
      <c r="C2626" s="77">
        <v>24000</v>
      </c>
      <c r="E2626">
        <f t="shared" si="80"/>
        <v>2016</v>
      </c>
      <c r="F2626" s="57">
        <f>_xlfn.XLOOKUP(E2626,'Historical Metal Prices'!$L$4:$Z$4,'Historical Metal Prices'!$L$10:$Z$10)</f>
        <v>0.32348664160517338</v>
      </c>
      <c r="G2626" s="77">
        <f t="shared" si="81"/>
        <v>31342.148903172914</v>
      </c>
    </row>
    <row r="2627" spans="1:7" x14ac:dyDescent="0.2">
      <c r="A2627" s="79">
        <v>42521</v>
      </c>
      <c r="B2627" s="77">
        <v>23682.5</v>
      </c>
      <c r="C2627" s="77">
        <v>24000</v>
      </c>
      <c r="E2627">
        <f t="shared" si="80"/>
        <v>2016</v>
      </c>
      <c r="F2627" s="57">
        <f>_xlfn.XLOOKUP(E2627,'Historical Metal Prices'!$L$4:$Z$4,'Historical Metal Prices'!$L$10:$Z$10)</f>
        <v>0.32348664160517338</v>
      </c>
      <c r="G2627" s="77">
        <f t="shared" si="81"/>
        <v>31343.472389814517</v>
      </c>
    </row>
    <row r="2628" spans="1:7" ht="16" x14ac:dyDescent="0.2">
      <c r="A2628" s="79">
        <v>42520</v>
      </c>
      <c r="B2628" s="77">
        <v>23689</v>
      </c>
      <c r="C2628" s="78" t="s">
        <v>481</v>
      </c>
      <c r="E2628">
        <f t="shared" si="80"/>
        <v>2016</v>
      </c>
      <c r="F2628" s="57">
        <f>_xlfn.XLOOKUP(E2628,'Historical Metal Prices'!$L$4:$Z$4,'Historical Metal Prices'!$L$10:$Z$10)</f>
        <v>0.32348664160517338</v>
      </c>
      <c r="G2628" s="77">
        <f t="shared" si="81"/>
        <v>31352.075052984954</v>
      </c>
    </row>
    <row r="2629" spans="1:7" x14ac:dyDescent="0.2">
      <c r="A2629" s="79">
        <v>42517</v>
      </c>
      <c r="B2629" s="77">
        <v>23689</v>
      </c>
      <c r="C2629" s="77">
        <v>23600</v>
      </c>
      <c r="E2629">
        <f t="shared" si="80"/>
        <v>2016</v>
      </c>
      <c r="F2629" s="57">
        <f>_xlfn.XLOOKUP(E2629,'Historical Metal Prices'!$L$4:$Z$4,'Historical Metal Prices'!$L$10:$Z$10)</f>
        <v>0.32348664160517338</v>
      </c>
      <c r="G2629" s="77">
        <f t="shared" si="81"/>
        <v>31352.075052984954</v>
      </c>
    </row>
    <row r="2630" spans="1:7" x14ac:dyDescent="0.2">
      <c r="A2630" s="79">
        <v>42516</v>
      </c>
      <c r="B2630" s="77">
        <v>23188.5</v>
      </c>
      <c r="C2630" s="77">
        <v>23500</v>
      </c>
      <c r="E2630">
        <f t="shared" si="80"/>
        <v>2016</v>
      </c>
      <c r="F2630" s="57">
        <f>_xlfn.XLOOKUP(E2630,'Historical Metal Prices'!$L$4:$Z$4,'Historical Metal Prices'!$L$10:$Z$10)</f>
        <v>0.32348664160517338</v>
      </c>
      <c r="G2630" s="77">
        <f t="shared" si="81"/>
        <v>30689.669988861562</v>
      </c>
    </row>
    <row r="2631" spans="1:7" x14ac:dyDescent="0.2">
      <c r="A2631" s="79">
        <v>42515</v>
      </c>
      <c r="B2631" s="77">
        <v>23438</v>
      </c>
      <c r="C2631" s="77">
        <v>23750</v>
      </c>
      <c r="E2631">
        <f t="shared" si="80"/>
        <v>2016</v>
      </c>
      <c r="F2631" s="57">
        <f>_xlfn.XLOOKUP(E2631,'Historical Metal Prices'!$L$4:$Z$4,'Historical Metal Prices'!$L$10:$Z$10)</f>
        <v>0.32348664160517338</v>
      </c>
      <c r="G2631" s="77">
        <f t="shared" si="81"/>
        <v>31019.879905942053</v>
      </c>
    </row>
    <row r="2632" spans="1:7" x14ac:dyDescent="0.2">
      <c r="A2632" s="79">
        <v>42514</v>
      </c>
      <c r="B2632" s="77">
        <v>23189</v>
      </c>
      <c r="C2632" s="77">
        <v>23500</v>
      </c>
      <c r="E2632">
        <f t="shared" si="80"/>
        <v>2016</v>
      </c>
      <c r="F2632" s="57">
        <f>_xlfn.XLOOKUP(E2632,'Historical Metal Prices'!$L$4:$Z$4,'Historical Metal Prices'!$L$10:$Z$10)</f>
        <v>0.32348664160517338</v>
      </c>
      <c r="G2632" s="77">
        <f t="shared" si="81"/>
        <v>30690.331732182367</v>
      </c>
    </row>
    <row r="2633" spans="1:7" x14ac:dyDescent="0.2">
      <c r="A2633" s="79">
        <v>42513</v>
      </c>
      <c r="B2633" s="77">
        <v>23190</v>
      </c>
      <c r="C2633" s="77">
        <v>23500</v>
      </c>
      <c r="E2633">
        <f t="shared" si="80"/>
        <v>2016</v>
      </c>
      <c r="F2633" s="57">
        <f>_xlfn.XLOOKUP(E2633,'Historical Metal Prices'!$L$4:$Z$4,'Historical Metal Prices'!$L$10:$Z$10)</f>
        <v>0.32348664160517338</v>
      </c>
      <c r="G2633" s="77">
        <f t="shared" si="81"/>
        <v>30691.655218823969</v>
      </c>
    </row>
    <row r="2634" spans="1:7" x14ac:dyDescent="0.2">
      <c r="A2634" s="79">
        <v>42510</v>
      </c>
      <c r="B2634" s="77">
        <v>23819.5</v>
      </c>
      <c r="C2634" s="77">
        <v>24000</v>
      </c>
      <c r="E2634">
        <f t="shared" si="80"/>
        <v>2016</v>
      </c>
      <c r="F2634" s="57">
        <f>_xlfn.XLOOKUP(E2634,'Historical Metal Prices'!$L$4:$Z$4,'Historical Metal Prices'!$L$10:$Z$10)</f>
        <v>0.32348664160517338</v>
      </c>
      <c r="G2634" s="77">
        <f t="shared" si="81"/>
        <v>31524.790059714429</v>
      </c>
    </row>
    <row r="2635" spans="1:7" x14ac:dyDescent="0.2">
      <c r="A2635" s="79">
        <v>42509</v>
      </c>
      <c r="B2635" s="77">
        <v>23194.5</v>
      </c>
      <c r="C2635" s="77">
        <v>23500</v>
      </c>
      <c r="E2635">
        <f t="shared" ref="E2635:E2698" si="82">YEAR(A2635)</f>
        <v>2016</v>
      </c>
      <c r="F2635" s="57">
        <f>_xlfn.XLOOKUP(E2635,'Historical Metal Prices'!$L$4:$Z$4,'Historical Metal Prices'!$L$10:$Z$10)</f>
        <v>0.32348664160517338</v>
      </c>
      <c r="G2635" s="77">
        <f t="shared" ref="G2635:G2698" si="83">IFERROR(B2635*(1+F2635),G2636)</f>
        <v>30697.610908711194</v>
      </c>
    </row>
    <row r="2636" spans="1:7" x14ac:dyDescent="0.2">
      <c r="A2636" s="79">
        <v>42508</v>
      </c>
      <c r="B2636" s="77">
        <v>23195</v>
      </c>
      <c r="C2636" s="77">
        <v>23750</v>
      </c>
      <c r="E2636">
        <f t="shared" si="82"/>
        <v>2016</v>
      </c>
      <c r="F2636" s="57">
        <f>_xlfn.XLOOKUP(E2636,'Historical Metal Prices'!$L$4:$Z$4,'Historical Metal Prices'!$L$10:$Z$10)</f>
        <v>0.32348664160517338</v>
      </c>
      <c r="G2636" s="77">
        <f t="shared" si="83"/>
        <v>30698.272652031996</v>
      </c>
    </row>
    <row r="2637" spans="1:7" x14ac:dyDescent="0.2">
      <c r="A2637" s="79">
        <v>42507</v>
      </c>
      <c r="B2637" s="77">
        <v>23196</v>
      </c>
      <c r="C2637" s="77">
        <v>23500</v>
      </c>
      <c r="E2637">
        <f t="shared" si="82"/>
        <v>2016</v>
      </c>
      <c r="F2637" s="57">
        <f>_xlfn.XLOOKUP(E2637,'Historical Metal Prices'!$L$4:$Z$4,'Historical Metal Prices'!$L$10:$Z$10)</f>
        <v>0.32348664160517338</v>
      </c>
      <c r="G2637" s="77">
        <f t="shared" si="83"/>
        <v>30699.596138673602</v>
      </c>
    </row>
    <row r="2638" spans="1:7" x14ac:dyDescent="0.2">
      <c r="A2638" s="79">
        <v>42506</v>
      </c>
      <c r="B2638" s="77">
        <v>23447</v>
      </c>
      <c r="C2638" s="77">
        <v>23750</v>
      </c>
      <c r="E2638">
        <f t="shared" si="82"/>
        <v>2016</v>
      </c>
      <c r="F2638" s="57">
        <f>_xlfn.XLOOKUP(E2638,'Historical Metal Prices'!$L$4:$Z$4,'Historical Metal Prices'!$L$10:$Z$10)</f>
        <v>0.32348664160517338</v>
      </c>
      <c r="G2638" s="77">
        <f t="shared" si="83"/>
        <v>31031.791285716499</v>
      </c>
    </row>
    <row r="2639" spans="1:7" x14ac:dyDescent="0.2">
      <c r="A2639" s="79">
        <v>42503</v>
      </c>
      <c r="B2639" s="77">
        <v>23452</v>
      </c>
      <c r="C2639" s="77">
        <v>23750</v>
      </c>
      <c r="E2639">
        <f t="shared" si="82"/>
        <v>2016</v>
      </c>
      <c r="F2639" s="57">
        <f>_xlfn.XLOOKUP(E2639,'Historical Metal Prices'!$L$4:$Z$4,'Historical Metal Prices'!$L$10:$Z$10)</f>
        <v>0.32348664160517338</v>
      </c>
      <c r="G2639" s="77">
        <f t="shared" si="83"/>
        <v>31038.408718924526</v>
      </c>
    </row>
    <row r="2640" spans="1:7" x14ac:dyDescent="0.2">
      <c r="A2640" s="79">
        <v>42502</v>
      </c>
      <c r="B2640" s="77">
        <v>23700.5</v>
      </c>
      <c r="C2640" s="77">
        <v>24000</v>
      </c>
      <c r="E2640">
        <f t="shared" si="82"/>
        <v>2016</v>
      </c>
      <c r="F2640" s="57">
        <f>_xlfn.XLOOKUP(E2640,'Historical Metal Prices'!$L$4:$Z$4,'Historical Metal Prices'!$L$10:$Z$10)</f>
        <v>0.32348664160517338</v>
      </c>
      <c r="G2640" s="77">
        <f t="shared" si="83"/>
        <v>31367.29514936341</v>
      </c>
    </row>
    <row r="2641" spans="1:7" x14ac:dyDescent="0.2">
      <c r="A2641" s="79">
        <v>42501</v>
      </c>
      <c r="B2641" s="77">
        <v>23197.5</v>
      </c>
      <c r="C2641" s="77">
        <v>23500</v>
      </c>
      <c r="E2641">
        <f t="shared" si="82"/>
        <v>2016</v>
      </c>
      <c r="F2641" s="57">
        <f>_xlfn.XLOOKUP(E2641,'Historical Metal Prices'!$L$4:$Z$4,'Historical Metal Prices'!$L$10:$Z$10)</f>
        <v>0.32348664160517338</v>
      </c>
      <c r="G2641" s="77">
        <f t="shared" si="83"/>
        <v>30701.581368636009</v>
      </c>
    </row>
    <row r="2642" spans="1:7" x14ac:dyDescent="0.2">
      <c r="A2642" s="79">
        <v>42500</v>
      </c>
      <c r="B2642" s="77">
        <v>23197.5</v>
      </c>
      <c r="C2642" s="77">
        <v>23500</v>
      </c>
      <c r="E2642">
        <f t="shared" si="82"/>
        <v>2016</v>
      </c>
      <c r="F2642" s="57">
        <f>_xlfn.XLOOKUP(E2642,'Historical Metal Prices'!$L$4:$Z$4,'Historical Metal Prices'!$L$10:$Z$10)</f>
        <v>0.32348664160517338</v>
      </c>
      <c r="G2642" s="77">
        <f t="shared" si="83"/>
        <v>30701.581368636009</v>
      </c>
    </row>
    <row r="2643" spans="1:7" x14ac:dyDescent="0.2">
      <c r="A2643" s="79">
        <v>42499</v>
      </c>
      <c r="B2643" s="77">
        <v>23197.5</v>
      </c>
      <c r="C2643" s="77">
        <v>23500</v>
      </c>
      <c r="E2643">
        <f t="shared" si="82"/>
        <v>2016</v>
      </c>
      <c r="F2643" s="57">
        <f>_xlfn.XLOOKUP(E2643,'Historical Metal Prices'!$L$4:$Z$4,'Historical Metal Prices'!$L$10:$Z$10)</f>
        <v>0.32348664160517338</v>
      </c>
      <c r="G2643" s="77">
        <f t="shared" si="83"/>
        <v>30701.581368636009</v>
      </c>
    </row>
    <row r="2644" spans="1:7" x14ac:dyDescent="0.2">
      <c r="A2644" s="79">
        <v>42496</v>
      </c>
      <c r="B2644" s="77">
        <v>23702.5</v>
      </c>
      <c r="C2644" s="77">
        <v>24000</v>
      </c>
      <c r="E2644">
        <f t="shared" si="82"/>
        <v>2016</v>
      </c>
      <c r="F2644" s="57">
        <f>_xlfn.XLOOKUP(E2644,'Historical Metal Prices'!$L$4:$Z$4,'Historical Metal Prices'!$L$10:$Z$10)</f>
        <v>0.32348664160517338</v>
      </c>
      <c r="G2644" s="77">
        <f t="shared" si="83"/>
        <v>31369.942122646622</v>
      </c>
    </row>
    <row r="2645" spans="1:7" x14ac:dyDescent="0.2">
      <c r="A2645" s="79">
        <v>42495</v>
      </c>
      <c r="B2645" s="77">
        <v>23701</v>
      </c>
      <c r="C2645" s="77">
        <v>24000</v>
      </c>
      <c r="E2645">
        <f t="shared" si="82"/>
        <v>2016</v>
      </c>
      <c r="F2645" s="57">
        <f>_xlfn.XLOOKUP(E2645,'Historical Metal Prices'!$L$4:$Z$4,'Historical Metal Prices'!$L$10:$Z$10)</f>
        <v>0.32348664160517338</v>
      </c>
      <c r="G2645" s="77">
        <f t="shared" si="83"/>
        <v>31367.956892684215</v>
      </c>
    </row>
    <row r="2646" spans="1:7" x14ac:dyDescent="0.2">
      <c r="A2646" s="79">
        <v>42494</v>
      </c>
      <c r="B2646" s="77">
        <v>23698</v>
      </c>
      <c r="C2646" s="77">
        <v>24000</v>
      </c>
      <c r="E2646">
        <f t="shared" si="82"/>
        <v>2016</v>
      </c>
      <c r="F2646" s="57">
        <f>_xlfn.XLOOKUP(E2646,'Historical Metal Prices'!$L$4:$Z$4,'Historical Metal Prices'!$L$10:$Z$10)</f>
        <v>0.32348664160517338</v>
      </c>
      <c r="G2646" s="77">
        <f t="shared" si="83"/>
        <v>31363.986432759397</v>
      </c>
    </row>
    <row r="2647" spans="1:7" x14ac:dyDescent="0.2">
      <c r="A2647" s="79">
        <v>42493</v>
      </c>
      <c r="B2647" s="77">
        <v>23197</v>
      </c>
      <c r="C2647" s="77">
        <v>23500</v>
      </c>
      <c r="E2647">
        <f t="shared" si="82"/>
        <v>2016</v>
      </c>
      <c r="F2647" s="57">
        <f>_xlfn.XLOOKUP(E2647,'Historical Metal Prices'!$L$4:$Z$4,'Historical Metal Prices'!$L$10:$Z$10)</f>
        <v>0.32348664160517338</v>
      </c>
      <c r="G2647" s="77">
        <f t="shared" si="83"/>
        <v>30700.919625315208</v>
      </c>
    </row>
    <row r="2648" spans="1:7" ht="16" x14ac:dyDescent="0.2">
      <c r="A2648" s="79">
        <v>42492</v>
      </c>
      <c r="B2648" s="77">
        <v>23704.5</v>
      </c>
      <c r="C2648" s="78" t="s">
        <v>481</v>
      </c>
      <c r="E2648">
        <f t="shared" si="82"/>
        <v>2016</v>
      </c>
      <c r="F2648" s="57">
        <f>_xlfn.XLOOKUP(E2648,'Historical Metal Prices'!$L$4:$Z$4,'Historical Metal Prices'!$L$10:$Z$10)</f>
        <v>0.32348664160517338</v>
      </c>
      <c r="G2648" s="77">
        <f t="shared" si="83"/>
        <v>31372.589095929834</v>
      </c>
    </row>
    <row r="2649" spans="1:7" x14ac:dyDescent="0.2">
      <c r="A2649" s="79">
        <v>42489</v>
      </c>
      <c r="B2649" s="77">
        <v>23704.5</v>
      </c>
      <c r="C2649" s="77">
        <v>24000</v>
      </c>
      <c r="E2649">
        <f t="shared" si="82"/>
        <v>2016</v>
      </c>
      <c r="F2649" s="57">
        <f>_xlfn.XLOOKUP(E2649,'Historical Metal Prices'!$L$4:$Z$4,'Historical Metal Prices'!$L$10:$Z$10)</f>
        <v>0.32348664160517338</v>
      </c>
      <c r="G2649" s="77">
        <f t="shared" si="83"/>
        <v>31372.589095929834</v>
      </c>
    </row>
    <row r="2650" spans="1:7" x14ac:dyDescent="0.2">
      <c r="A2650" s="79">
        <v>42488</v>
      </c>
      <c r="B2650" s="77">
        <v>23454.5</v>
      </c>
      <c r="C2650" s="77">
        <v>23600</v>
      </c>
      <c r="E2650">
        <f t="shared" si="82"/>
        <v>2016</v>
      </c>
      <c r="F2650" s="57">
        <f>_xlfn.XLOOKUP(E2650,'Historical Metal Prices'!$L$4:$Z$4,'Historical Metal Prices'!$L$10:$Z$10)</f>
        <v>0.32348664160517338</v>
      </c>
      <c r="G2650" s="77">
        <f t="shared" si="83"/>
        <v>31041.717435528539</v>
      </c>
    </row>
    <row r="2651" spans="1:7" x14ac:dyDescent="0.2">
      <c r="A2651" s="79">
        <v>42487</v>
      </c>
      <c r="B2651" s="77">
        <v>23200</v>
      </c>
      <c r="C2651" s="77">
        <v>23500</v>
      </c>
      <c r="E2651">
        <f t="shared" si="82"/>
        <v>2016</v>
      </c>
      <c r="F2651" s="57">
        <f>_xlfn.XLOOKUP(E2651,'Historical Metal Prices'!$L$4:$Z$4,'Historical Metal Prices'!$L$10:$Z$10)</f>
        <v>0.32348664160517338</v>
      </c>
      <c r="G2651" s="77">
        <f t="shared" si="83"/>
        <v>30704.890085240022</v>
      </c>
    </row>
    <row r="2652" spans="1:7" x14ac:dyDescent="0.2">
      <c r="A2652" s="79">
        <v>42486</v>
      </c>
      <c r="B2652" s="77">
        <v>22950</v>
      </c>
      <c r="C2652" s="77">
        <v>23250</v>
      </c>
      <c r="E2652">
        <f t="shared" si="82"/>
        <v>2016</v>
      </c>
      <c r="F2652" s="57">
        <f>_xlfn.XLOOKUP(E2652,'Historical Metal Prices'!$L$4:$Z$4,'Historical Metal Prices'!$L$10:$Z$10)</f>
        <v>0.32348664160517338</v>
      </c>
      <c r="G2652" s="77">
        <f t="shared" si="83"/>
        <v>30374.01842483873</v>
      </c>
    </row>
    <row r="2653" spans="1:7" x14ac:dyDescent="0.2">
      <c r="A2653" s="79">
        <v>42485</v>
      </c>
      <c r="B2653" s="77">
        <v>23200</v>
      </c>
      <c r="C2653" s="77">
        <v>23500</v>
      </c>
      <c r="E2653">
        <f t="shared" si="82"/>
        <v>2016</v>
      </c>
      <c r="F2653" s="57">
        <f>_xlfn.XLOOKUP(E2653,'Historical Metal Prices'!$L$4:$Z$4,'Historical Metal Prices'!$L$10:$Z$10)</f>
        <v>0.32348664160517338</v>
      </c>
      <c r="G2653" s="77">
        <f t="shared" si="83"/>
        <v>30704.890085240022</v>
      </c>
    </row>
    <row r="2654" spans="1:7" x14ac:dyDescent="0.2">
      <c r="A2654" s="79">
        <v>42482</v>
      </c>
      <c r="B2654" s="77">
        <v>23203.5</v>
      </c>
      <c r="C2654" s="77">
        <v>22600</v>
      </c>
      <c r="E2654">
        <f t="shared" si="82"/>
        <v>2016</v>
      </c>
      <c r="F2654" s="57">
        <f>_xlfn.XLOOKUP(E2654,'Historical Metal Prices'!$L$4:$Z$4,'Historical Metal Prices'!$L$10:$Z$10)</f>
        <v>0.32348664160517338</v>
      </c>
      <c r="G2654" s="77">
        <f t="shared" si="83"/>
        <v>30709.522288485641</v>
      </c>
    </row>
    <row r="2655" spans="1:7" x14ac:dyDescent="0.2">
      <c r="A2655" s="79">
        <v>42481</v>
      </c>
      <c r="B2655" s="77">
        <v>23204</v>
      </c>
      <c r="C2655" s="77">
        <v>23500</v>
      </c>
      <c r="E2655">
        <f t="shared" si="82"/>
        <v>2016</v>
      </c>
      <c r="F2655" s="57">
        <f>_xlfn.XLOOKUP(E2655,'Historical Metal Prices'!$L$4:$Z$4,'Historical Metal Prices'!$L$10:$Z$10)</f>
        <v>0.32348664160517338</v>
      </c>
      <c r="G2655" s="77">
        <f t="shared" si="83"/>
        <v>30710.184031806442</v>
      </c>
    </row>
    <row r="2656" spans="1:7" x14ac:dyDescent="0.2">
      <c r="A2656" s="79">
        <v>42480</v>
      </c>
      <c r="B2656" s="77">
        <v>23202</v>
      </c>
      <c r="C2656" s="77">
        <v>23500</v>
      </c>
      <c r="E2656">
        <f t="shared" si="82"/>
        <v>2016</v>
      </c>
      <c r="F2656" s="57">
        <f>_xlfn.XLOOKUP(E2656,'Historical Metal Prices'!$L$4:$Z$4,'Historical Metal Prices'!$L$10:$Z$10)</f>
        <v>0.32348664160517338</v>
      </c>
      <c r="G2656" s="77">
        <f t="shared" si="83"/>
        <v>30707.537058523234</v>
      </c>
    </row>
    <row r="2657" spans="1:7" x14ac:dyDescent="0.2">
      <c r="A2657" s="79">
        <v>42479</v>
      </c>
      <c r="B2657" s="77">
        <v>22701</v>
      </c>
      <c r="C2657" s="77">
        <v>23000</v>
      </c>
      <c r="E2657">
        <f t="shared" si="82"/>
        <v>2016</v>
      </c>
      <c r="F2657" s="57">
        <f>_xlfn.XLOOKUP(E2657,'Historical Metal Prices'!$L$4:$Z$4,'Historical Metal Prices'!$L$10:$Z$10)</f>
        <v>0.32348664160517338</v>
      </c>
      <c r="G2657" s="77">
        <f t="shared" si="83"/>
        <v>30044.470251079041</v>
      </c>
    </row>
    <row r="2658" spans="1:7" x14ac:dyDescent="0.2">
      <c r="A2658" s="79">
        <v>42478</v>
      </c>
      <c r="B2658" s="77">
        <v>22700</v>
      </c>
      <c r="C2658" s="77">
        <v>23000</v>
      </c>
      <c r="E2658">
        <f t="shared" si="82"/>
        <v>2016</v>
      </c>
      <c r="F2658" s="57">
        <f>_xlfn.XLOOKUP(E2658,'Historical Metal Prices'!$L$4:$Z$4,'Historical Metal Prices'!$L$10:$Z$10)</f>
        <v>0.32348664160517338</v>
      </c>
      <c r="G2658" s="77">
        <f t="shared" si="83"/>
        <v>30043.146764437435</v>
      </c>
    </row>
    <row r="2659" spans="1:7" x14ac:dyDescent="0.2">
      <c r="A2659" s="79">
        <v>42475</v>
      </c>
      <c r="B2659" s="77">
        <v>22698</v>
      </c>
      <c r="C2659" s="77">
        <v>23000</v>
      </c>
      <c r="E2659">
        <f t="shared" si="82"/>
        <v>2016</v>
      </c>
      <c r="F2659" s="57">
        <f>_xlfn.XLOOKUP(E2659,'Historical Metal Prices'!$L$4:$Z$4,'Historical Metal Prices'!$L$10:$Z$10)</f>
        <v>0.32348664160517338</v>
      </c>
      <c r="G2659" s="77">
        <f t="shared" si="83"/>
        <v>30040.499791154227</v>
      </c>
    </row>
    <row r="2660" spans="1:7" x14ac:dyDescent="0.2">
      <c r="A2660" s="79">
        <v>42474</v>
      </c>
      <c r="B2660" s="77">
        <v>22696</v>
      </c>
      <c r="C2660" s="77">
        <v>23000</v>
      </c>
      <c r="E2660">
        <f t="shared" si="82"/>
        <v>2016</v>
      </c>
      <c r="F2660" s="57">
        <f>_xlfn.XLOOKUP(E2660,'Historical Metal Prices'!$L$4:$Z$4,'Historical Metal Prices'!$L$10:$Z$10)</f>
        <v>0.32348664160517338</v>
      </c>
      <c r="G2660" s="77">
        <f t="shared" si="83"/>
        <v>30037.852817871015</v>
      </c>
    </row>
    <row r="2661" spans="1:7" x14ac:dyDescent="0.2">
      <c r="A2661" s="79">
        <v>42473</v>
      </c>
      <c r="B2661" s="77">
        <v>23190</v>
      </c>
      <c r="C2661" s="77">
        <v>23500</v>
      </c>
      <c r="E2661">
        <f t="shared" si="82"/>
        <v>2016</v>
      </c>
      <c r="F2661" s="57">
        <f>_xlfn.XLOOKUP(E2661,'Historical Metal Prices'!$L$4:$Z$4,'Historical Metal Prices'!$L$10:$Z$10)</f>
        <v>0.32348664160517338</v>
      </c>
      <c r="G2661" s="77">
        <f t="shared" si="83"/>
        <v>30691.655218823969</v>
      </c>
    </row>
    <row r="2662" spans="1:7" x14ac:dyDescent="0.2">
      <c r="A2662" s="79">
        <v>42472</v>
      </c>
      <c r="B2662" s="77">
        <v>23188</v>
      </c>
      <c r="C2662" s="77">
        <v>22750</v>
      </c>
      <c r="E2662">
        <f t="shared" si="82"/>
        <v>2016</v>
      </c>
      <c r="F2662" s="57">
        <f>_xlfn.XLOOKUP(E2662,'Historical Metal Prices'!$L$4:$Z$4,'Historical Metal Prices'!$L$10:$Z$10)</f>
        <v>0.32348664160517338</v>
      </c>
      <c r="G2662" s="77">
        <f t="shared" si="83"/>
        <v>30689.008245540761</v>
      </c>
    </row>
    <row r="2663" spans="1:7" x14ac:dyDescent="0.2">
      <c r="A2663" s="79">
        <v>42471</v>
      </c>
      <c r="B2663" s="77">
        <v>23103</v>
      </c>
      <c r="C2663" s="77">
        <v>23000</v>
      </c>
      <c r="E2663">
        <f t="shared" si="82"/>
        <v>2016</v>
      </c>
      <c r="F2663" s="57">
        <f>_xlfn.XLOOKUP(E2663,'Historical Metal Prices'!$L$4:$Z$4,'Historical Metal Prices'!$L$10:$Z$10)</f>
        <v>0.32348664160517338</v>
      </c>
      <c r="G2663" s="77">
        <f t="shared" si="83"/>
        <v>30576.51188100432</v>
      </c>
    </row>
    <row r="2664" spans="1:7" x14ac:dyDescent="0.2">
      <c r="A2664" s="79">
        <v>42468</v>
      </c>
      <c r="B2664" s="77">
        <v>22856</v>
      </c>
      <c r="C2664" s="77">
        <v>23750</v>
      </c>
      <c r="E2664">
        <f t="shared" si="82"/>
        <v>2016</v>
      </c>
      <c r="F2664" s="57">
        <f>_xlfn.XLOOKUP(E2664,'Historical Metal Prices'!$L$4:$Z$4,'Historical Metal Prices'!$L$10:$Z$10)</f>
        <v>0.32348664160517338</v>
      </c>
      <c r="G2664" s="77">
        <f t="shared" si="83"/>
        <v>30249.610680527843</v>
      </c>
    </row>
    <row r="2665" spans="1:7" x14ac:dyDescent="0.2">
      <c r="A2665" s="79">
        <v>42467</v>
      </c>
      <c r="B2665" s="77">
        <v>22855</v>
      </c>
      <c r="C2665" s="77">
        <v>23250</v>
      </c>
      <c r="E2665">
        <f t="shared" si="82"/>
        <v>2016</v>
      </c>
      <c r="F2665" s="57">
        <f>_xlfn.XLOOKUP(E2665,'Historical Metal Prices'!$L$4:$Z$4,'Historical Metal Prices'!$L$10:$Z$10)</f>
        <v>0.32348664160517338</v>
      </c>
      <c r="G2665" s="77">
        <f t="shared" si="83"/>
        <v>30248.287193886237</v>
      </c>
    </row>
    <row r="2666" spans="1:7" x14ac:dyDescent="0.2">
      <c r="A2666" s="79">
        <v>42466</v>
      </c>
      <c r="B2666" s="77">
        <v>23102</v>
      </c>
      <c r="C2666" s="77">
        <v>23500</v>
      </c>
      <c r="E2666">
        <f t="shared" si="82"/>
        <v>2016</v>
      </c>
      <c r="F2666" s="57">
        <f>_xlfn.XLOOKUP(E2666,'Historical Metal Prices'!$L$4:$Z$4,'Historical Metal Prices'!$L$10:$Z$10)</f>
        <v>0.32348664160517338</v>
      </c>
      <c r="G2666" s="77">
        <f t="shared" si="83"/>
        <v>30575.188394362714</v>
      </c>
    </row>
    <row r="2667" spans="1:7" x14ac:dyDescent="0.2">
      <c r="A2667" s="79">
        <v>42465</v>
      </c>
      <c r="B2667" s="77">
        <v>22851</v>
      </c>
      <c r="C2667" s="77">
        <v>23250</v>
      </c>
      <c r="E2667">
        <f t="shared" si="82"/>
        <v>2016</v>
      </c>
      <c r="F2667" s="57">
        <f>_xlfn.XLOOKUP(E2667,'Historical Metal Prices'!$L$4:$Z$4,'Historical Metal Prices'!$L$10:$Z$10)</f>
        <v>0.32348664160517338</v>
      </c>
      <c r="G2667" s="77">
        <f t="shared" si="83"/>
        <v>30242.993247319817</v>
      </c>
    </row>
    <row r="2668" spans="1:7" x14ac:dyDescent="0.2">
      <c r="A2668" s="79">
        <v>42464</v>
      </c>
      <c r="B2668" s="77">
        <v>22349</v>
      </c>
      <c r="C2668" s="77">
        <v>22750</v>
      </c>
      <c r="E2668">
        <f t="shared" si="82"/>
        <v>2016</v>
      </c>
      <c r="F2668" s="57">
        <f>_xlfn.XLOOKUP(E2668,'Historical Metal Prices'!$L$4:$Z$4,'Historical Metal Prices'!$L$10:$Z$10)</f>
        <v>0.32348664160517338</v>
      </c>
      <c r="G2668" s="77">
        <f t="shared" si="83"/>
        <v>29578.602953234018</v>
      </c>
    </row>
    <row r="2669" spans="1:7" x14ac:dyDescent="0.2">
      <c r="A2669" s="79">
        <v>42461</v>
      </c>
      <c r="B2669" s="77">
        <v>22603</v>
      </c>
      <c r="C2669" s="77">
        <v>23000</v>
      </c>
      <c r="E2669">
        <f t="shared" si="82"/>
        <v>2016</v>
      </c>
      <c r="F2669" s="57">
        <f>_xlfn.XLOOKUP(E2669,'Historical Metal Prices'!$L$4:$Z$4,'Historical Metal Prices'!$L$10:$Z$10)</f>
        <v>0.32348664160517338</v>
      </c>
      <c r="G2669" s="77">
        <f t="shared" si="83"/>
        <v>29914.768560201734</v>
      </c>
    </row>
    <row r="2670" spans="1:7" x14ac:dyDescent="0.2">
      <c r="A2670" s="79">
        <v>42460</v>
      </c>
      <c r="B2670" s="77">
        <v>21952</v>
      </c>
      <c r="C2670" s="77">
        <v>22350</v>
      </c>
      <c r="E2670">
        <f t="shared" si="82"/>
        <v>2016</v>
      </c>
      <c r="F2670" s="57">
        <f>_xlfn.XLOOKUP(E2670,'Historical Metal Prices'!$L$4:$Z$4,'Historical Metal Prices'!$L$10:$Z$10)</f>
        <v>0.32348664160517338</v>
      </c>
      <c r="G2670" s="77">
        <f t="shared" si="83"/>
        <v>29053.178756516765</v>
      </c>
    </row>
    <row r="2671" spans="1:7" x14ac:dyDescent="0.2">
      <c r="A2671" s="79">
        <v>42459</v>
      </c>
      <c r="B2671" s="77">
        <v>22847</v>
      </c>
      <c r="C2671" s="77">
        <v>23250</v>
      </c>
      <c r="E2671">
        <f t="shared" si="82"/>
        <v>2016</v>
      </c>
      <c r="F2671" s="57">
        <f>_xlfn.XLOOKUP(E2671,'Historical Metal Prices'!$L$4:$Z$4,'Historical Metal Prices'!$L$10:$Z$10)</f>
        <v>0.32348664160517338</v>
      </c>
      <c r="G2671" s="77">
        <f t="shared" si="83"/>
        <v>30237.699300753397</v>
      </c>
    </row>
    <row r="2672" spans="1:7" x14ac:dyDescent="0.2">
      <c r="A2672" s="79">
        <v>42458</v>
      </c>
      <c r="B2672" s="77">
        <v>22846</v>
      </c>
      <c r="C2672" s="77">
        <v>23250</v>
      </c>
      <c r="E2672">
        <f t="shared" si="82"/>
        <v>2016</v>
      </c>
      <c r="F2672" s="57">
        <f>_xlfn.XLOOKUP(E2672,'Historical Metal Prices'!$L$4:$Z$4,'Historical Metal Prices'!$L$10:$Z$10)</f>
        <v>0.32348664160517338</v>
      </c>
      <c r="G2672" s="77">
        <f t="shared" si="83"/>
        <v>30236.375814111791</v>
      </c>
    </row>
    <row r="2673" spans="1:7" ht="16" x14ac:dyDescent="0.2">
      <c r="A2673" s="79">
        <v>42457</v>
      </c>
      <c r="B2673" s="77">
        <v>22876</v>
      </c>
      <c r="C2673" s="78" t="s">
        <v>481</v>
      </c>
      <c r="E2673">
        <f t="shared" si="82"/>
        <v>2016</v>
      </c>
      <c r="F2673" s="57">
        <f>_xlfn.XLOOKUP(E2673,'Historical Metal Prices'!$L$4:$Z$4,'Historical Metal Prices'!$L$10:$Z$10)</f>
        <v>0.32348664160517338</v>
      </c>
      <c r="G2673" s="77">
        <f t="shared" si="83"/>
        <v>30276.080413359945</v>
      </c>
    </row>
    <row r="2674" spans="1:7" ht="16" x14ac:dyDescent="0.2">
      <c r="A2674" s="79">
        <v>42454</v>
      </c>
      <c r="B2674" s="77">
        <v>22876</v>
      </c>
      <c r="C2674" s="78" t="s">
        <v>481</v>
      </c>
      <c r="E2674">
        <f t="shared" si="82"/>
        <v>2016</v>
      </c>
      <c r="F2674" s="57">
        <f>_xlfn.XLOOKUP(E2674,'Historical Metal Prices'!$L$4:$Z$4,'Historical Metal Prices'!$L$10:$Z$10)</f>
        <v>0.32348664160517338</v>
      </c>
      <c r="G2674" s="77">
        <f t="shared" si="83"/>
        <v>30276.080413359945</v>
      </c>
    </row>
    <row r="2675" spans="1:7" x14ac:dyDescent="0.2">
      <c r="A2675" s="79">
        <v>42453</v>
      </c>
      <c r="B2675" s="77">
        <v>22876</v>
      </c>
      <c r="C2675" s="77">
        <v>23275</v>
      </c>
      <c r="E2675">
        <f t="shared" si="82"/>
        <v>2016</v>
      </c>
      <c r="F2675" s="57">
        <f>_xlfn.XLOOKUP(E2675,'Historical Metal Prices'!$L$4:$Z$4,'Historical Metal Prices'!$L$10:$Z$10)</f>
        <v>0.32348664160517338</v>
      </c>
      <c r="G2675" s="77">
        <f t="shared" si="83"/>
        <v>30276.080413359945</v>
      </c>
    </row>
    <row r="2676" spans="1:7" x14ac:dyDescent="0.2">
      <c r="A2676" s="79">
        <v>42452</v>
      </c>
      <c r="B2676" s="77">
        <v>22900</v>
      </c>
      <c r="C2676" s="77">
        <v>23300</v>
      </c>
      <c r="E2676">
        <f t="shared" si="82"/>
        <v>2016</v>
      </c>
      <c r="F2676" s="57">
        <f>_xlfn.XLOOKUP(E2676,'Historical Metal Prices'!$L$4:$Z$4,'Historical Metal Prices'!$L$10:$Z$10)</f>
        <v>0.32348664160517338</v>
      </c>
      <c r="G2676" s="77">
        <f t="shared" si="83"/>
        <v>30307.844092758471</v>
      </c>
    </row>
    <row r="2677" spans="1:7" x14ac:dyDescent="0.2">
      <c r="A2677" s="79">
        <v>42451</v>
      </c>
      <c r="B2677" s="77">
        <v>23015</v>
      </c>
      <c r="C2677" s="77">
        <v>23425</v>
      </c>
      <c r="E2677">
        <f t="shared" si="82"/>
        <v>2016</v>
      </c>
      <c r="F2677" s="57">
        <f>_xlfn.XLOOKUP(E2677,'Historical Metal Prices'!$L$4:$Z$4,'Historical Metal Prices'!$L$10:$Z$10)</f>
        <v>0.32348664160517338</v>
      </c>
      <c r="G2677" s="77">
        <f t="shared" si="83"/>
        <v>30460.045056543066</v>
      </c>
    </row>
    <row r="2678" spans="1:7" x14ac:dyDescent="0.2">
      <c r="A2678" s="79">
        <v>42450</v>
      </c>
      <c r="B2678" s="77">
        <v>23039.5</v>
      </c>
      <c r="C2678" s="77">
        <v>23450</v>
      </c>
      <c r="E2678">
        <f t="shared" si="82"/>
        <v>2016</v>
      </c>
      <c r="F2678" s="57">
        <f>_xlfn.XLOOKUP(E2678,'Historical Metal Prices'!$L$4:$Z$4,'Historical Metal Prices'!$L$10:$Z$10)</f>
        <v>0.32348664160517338</v>
      </c>
      <c r="G2678" s="77">
        <f t="shared" si="83"/>
        <v>30492.470479262392</v>
      </c>
    </row>
    <row r="2679" spans="1:7" x14ac:dyDescent="0.2">
      <c r="A2679" s="79">
        <v>42447</v>
      </c>
      <c r="B2679" s="77">
        <v>23042</v>
      </c>
      <c r="C2679" s="77">
        <v>23425</v>
      </c>
      <c r="E2679">
        <f t="shared" si="82"/>
        <v>2016</v>
      </c>
      <c r="F2679" s="57">
        <f>_xlfn.XLOOKUP(E2679,'Historical Metal Prices'!$L$4:$Z$4,'Historical Metal Prices'!$L$10:$Z$10)</f>
        <v>0.32348664160517338</v>
      </c>
      <c r="G2679" s="77">
        <f t="shared" si="83"/>
        <v>30495.779195866406</v>
      </c>
    </row>
    <row r="2680" spans="1:7" x14ac:dyDescent="0.2">
      <c r="A2680" s="79">
        <v>42446</v>
      </c>
      <c r="B2680" s="77">
        <v>23042</v>
      </c>
      <c r="C2680" s="77">
        <v>23450</v>
      </c>
      <c r="E2680">
        <f t="shared" si="82"/>
        <v>2016</v>
      </c>
      <c r="F2680" s="57">
        <f>_xlfn.XLOOKUP(E2680,'Historical Metal Prices'!$L$4:$Z$4,'Historical Metal Prices'!$L$10:$Z$10)</f>
        <v>0.32348664160517338</v>
      </c>
      <c r="G2680" s="77">
        <f t="shared" si="83"/>
        <v>30495.779195866406</v>
      </c>
    </row>
    <row r="2681" spans="1:7" x14ac:dyDescent="0.2">
      <c r="A2681" s="79">
        <v>42445</v>
      </c>
      <c r="B2681" s="77">
        <v>22888</v>
      </c>
      <c r="C2681" s="77">
        <v>23300</v>
      </c>
      <c r="E2681">
        <f t="shared" si="82"/>
        <v>2016</v>
      </c>
      <c r="F2681" s="57">
        <f>_xlfn.XLOOKUP(E2681,'Historical Metal Prices'!$L$4:$Z$4,'Historical Metal Prices'!$L$10:$Z$10)</f>
        <v>0.32348664160517338</v>
      </c>
      <c r="G2681" s="77">
        <f t="shared" si="83"/>
        <v>30291.96225305921</v>
      </c>
    </row>
    <row r="2682" spans="1:7" x14ac:dyDescent="0.2">
      <c r="A2682" s="79">
        <v>42444</v>
      </c>
      <c r="B2682" s="77">
        <v>23037</v>
      </c>
      <c r="C2682" s="77">
        <v>23450</v>
      </c>
      <c r="E2682">
        <f t="shared" si="82"/>
        <v>2016</v>
      </c>
      <c r="F2682" s="57">
        <f>_xlfn.XLOOKUP(E2682,'Historical Metal Prices'!$L$4:$Z$4,'Historical Metal Prices'!$L$10:$Z$10)</f>
        <v>0.32348664160517338</v>
      </c>
      <c r="G2682" s="77">
        <f t="shared" si="83"/>
        <v>30489.161762658379</v>
      </c>
    </row>
    <row r="2683" spans="1:7" x14ac:dyDescent="0.2">
      <c r="A2683" s="79">
        <v>42443</v>
      </c>
      <c r="B2683" s="77">
        <v>22736</v>
      </c>
      <c r="C2683" s="77">
        <v>23150</v>
      </c>
      <c r="E2683">
        <f t="shared" si="82"/>
        <v>2016</v>
      </c>
      <c r="F2683" s="57">
        <f>_xlfn.XLOOKUP(E2683,'Historical Metal Prices'!$L$4:$Z$4,'Historical Metal Prices'!$L$10:$Z$10)</f>
        <v>0.32348664160517338</v>
      </c>
      <c r="G2683" s="77">
        <f t="shared" si="83"/>
        <v>30090.792283535222</v>
      </c>
    </row>
    <row r="2684" spans="1:7" x14ac:dyDescent="0.2">
      <c r="A2684" s="79">
        <v>42440</v>
      </c>
      <c r="B2684" s="77">
        <v>23090.5</v>
      </c>
      <c r="C2684" s="77">
        <v>23500</v>
      </c>
      <c r="E2684">
        <f t="shared" si="82"/>
        <v>2016</v>
      </c>
      <c r="F2684" s="57">
        <f>_xlfn.XLOOKUP(E2684,'Historical Metal Prices'!$L$4:$Z$4,'Historical Metal Prices'!$L$10:$Z$10)</f>
        <v>0.32348664160517338</v>
      </c>
      <c r="G2684" s="77">
        <f t="shared" si="83"/>
        <v>30559.968297984255</v>
      </c>
    </row>
    <row r="2685" spans="1:7" x14ac:dyDescent="0.2">
      <c r="A2685" s="79">
        <v>42439</v>
      </c>
      <c r="B2685" s="77">
        <v>22789</v>
      </c>
      <c r="C2685" s="77">
        <v>23200</v>
      </c>
      <c r="E2685">
        <f t="shared" si="82"/>
        <v>2016</v>
      </c>
      <c r="F2685" s="57">
        <f>_xlfn.XLOOKUP(E2685,'Historical Metal Prices'!$L$4:$Z$4,'Historical Metal Prices'!$L$10:$Z$10)</f>
        <v>0.32348664160517338</v>
      </c>
      <c r="G2685" s="77">
        <f t="shared" si="83"/>
        <v>30160.937075540296</v>
      </c>
    </row>
    <row r="2686" spans="1:7" x14ac:dyDescent="0.2">
      <c r="A2686" s="79">
        <v>42438</v>
      </c>
      <c r="B2686" s="77">
        <v>22786</v>
      </c>
      <c r="C2686" s="77">
        <v>23200</v>
      </c>
      <c r="E2686">
        <f t="shared" si="82"/>
        <v>2016</v>
      </c>
      <c r="F2686" s="57">
        <f>_xlfn.XLOOKUP(E2686,'Historical Metal Prices'!$L$4:$Z$4,'Historical Metal Prices'!$L$10:$Z$10)</f>
        <v>0.32348664160517338</v>
      </c>
      <c r="G2686" s="77">
        <f t="shared" si="83"/>
        <v>30156.966615615482</v>
      </c>
    </row>
    <row r="2687" spans="1:7" x14ac:dyDescent="0.2">
      <c r="A2687" s="79">
        <v>42437</v>
      </c>
      <c r="B2687" s="77">
        <v>23336</v>
      </c>
      <c r="C2687" s="77">
        <v>23750</v>
      </c>
      <c r="E2687">
        <f t="shared" si="82"/>
        <v>2016</v>
      </c>
      <c r="F2687" s="57">
        <f>_xlfn.XLOOKUP(E2687,'Historical Metal Prices'!$L$4:$Z$4,'Historical Metal Prices'!$L$10:$Z$10)</f>
        <v>0.32348664160517338</v>
      </c>
      <c r="G2687" s="77">
        <f t="shared" si="83"/>
        <v>30884.884268498325</v>
      </c>
    </row>
    <row r="2688" spans="1:7" x14ac:dyDescent="0.2">
      <c r="A2688" s="79">
        <v>42436</v>
      </c>
      <c r="B2688" s="77">
        <v>23336</v>
      </c>
      <c r="C2688" s="77">
        <v>23750</v>
      </c>
      <c r="E2688">
        <f t="shared" si="82"/>
        <v>2016</v>
      </c>
      <c r="F2688" s="57">
        <f>_xlfn.XLOOKUP(E2688,'Historical Metal Prices'!$L$4:$Z$4,'Historical Metal Prices'!$L$10:$Z$10)</f>
        <v>0.32348664160517338</v>
      </c>
      <c r="G2688" s="77">
        <f t="shared" si="83"/>
        <v>30884.884268498325</v>
      </c>
    </row>
    <row r="2689" spans="1:7" x14ac:dyDescent="0.2">
      <c r="A2689" s="79">
        <v>42433</v>
      </c>
      <c r="B2689" s="77">
        <v>23340.5</v>
      </c>
      <c r="C2689" s="77">
        <v>23750</v>
      </c>
      <c r="E2689">
        <f t="shared" si="82"/>
        <v>2016</v>
      </c>
      <c r="F2689" s="57">
        <f>_xlfn.XLOOKUP(E2689,'Historical Metal Prices'!$L$4:$Z$4,'Historical Metal Prices'!$L$10:$Z$10)</f>
        <v>0.32348664160517338</v>
      </c>
      <c r="G2689" s="77">
        <f t="shared" si="83"/>
        <v>30890.83995838555</v>
      </c>
    </row>
    <row r="2690" spans="1:7" x14ac:dyDescent="0.2">
      <c r="A2690" s="79">
        <v>42432</v>
      </c>
      <c r="B2690" s="77">
        <v>23338.5</v>
      </c>
      <c r="C2690" s="77">
        <v>23750</v>
      </c>
      <c r="E2690">
        <f t="shared" si="82"/>
        <v>2016</v>
      </c>
      <c r="F2690" s="57">
        <f>_xlfn.XLOOKUP(E2690,'Historical Metal Prices'!$L$4:$Z$4,'Historical Metal Prices'!$L$10:$Z$10)</f>
        <v>0.32348664160517338</v>
      </c>
      <c r="G2690" s="77">
        <f t="shared" si="83"/>
        <v>30888.192985102338</v>
      </c>
    </row>
    <row r="2691" spans="1:7" x14ac:dyDescent="0.2">
      <c r="A2691" s="79">
        <v>42431</v>
      </c>
      <c r="B2691" s="77">
        <v>23335</v>
      </c>
      <c r="C2691" s="77">
        <v>23750</v>
      </c>
      <c r="E2691">
        <f t="shared" si="82"/>
        <v>2016</v>
      </c>
      <c r="F2691" s="57">
        <f>_xlfn.XLOOKUP(E2691,'Historical Metal Prices'!$L$4:$Z$4,'Historical Metal Prices'!$L$10:$Z$10)</f>
        <v>0.32348664160517338</v>
      </c>
      <c r="G2691" s="77">
        <f t="shared" si="83"/>
        <v>30883.560781856722</v>
      </c>
    </row>
    <row r="2692" spans="1:7" x14ac:dyDescent="0.2">
      <c r="A2692" s="79">
        <v>42430</v>
      </c>
      <c r="B2692" s="77">
        <v>23085</v>
      </c>
      <c r="C2692" s="77">
        <v>23500</v>
      </c>
      <c r="E2692">
        <f t="shared" si="82"/>
        <v>2016</v>
      </c>
      <c r="F2692" s="57">
        <f>_xlfn.XLOOKUP(E2692,'Historical Metal Prices'!$L$4:$Z$4,'Historical Metal Prices'!$L$10:$Z$10)</f>
        <v>0.32348664160517338</v>
      </c>
      <c r="G2692" s="77">
        <f t="shared" si="83"/>
        <v>30552.689121455427</v>
      </c>
    </row>
    <row r="2693" spans="1:7" x14ac:dyDescent="0.2">
      <c r="A2693" s="79">
        <v>42429</v>
      </c>
      <c r="B2693" s="77">
        <v>22584.5</v>
      </c>
      <c r="C2693" s="77">
        <v>23000</v>
      </c>
      <c r="E2693">
        <f t="shared" si="82"/>
        <v>2016</v>
      </c>
      <c r="F2693" s="57">
        <f>_xlfn.XLOOKUP(E2693,'Historical Metal Prices'!$L$4:$Z$4,'Historical Metal Prices'!$L$10:$Z$10)</f>
        <v>0.32348664160517338</v>
      </c>
      <c r="G2693" s="77">
        <f t="shared" si="83"/>
        <v>29890.284057332039</v>
      </c>
    </row>
    <row r="2694" spans="1:7" x14ac:dyDescent="0.2">
      <c r="A2694" s="79">
        <v>42426</v>
      </c>
      <c r="B2694" s="77">
        <v>22191</v>
      </c>
      <c r="C2694" s="77">
        <v>22350</v>
      </c>
      <c r="E2694">
        <f t="shared" si="82"/>
        <v>2016</v>
      </c>
      <c r="F2694" s="57">
        <f>_xlfn.XLOOKUP(E2694,'Historical Metal Prices'!$L$4:$Z$4,'Historical Metal Prices'!$L$10:$Z$10)</f>
        <v>0.32348664160517338</v>
      </c>
      <c r="G2694" s="77">
        <f t="shared" si="83"/>
        <v>29369.492063860402</v>
      </c>
    </row>
    <row r="2695" spans="1:7" x14ac:dyDescent="0.2">
      <c r="A2695" s="79">
        <v>42425</v>
      </c>
      <c r="B2695" s="77">
        <v>21991</v>
      </c>
      <c r="C2695" s="77">
        <v>22400</v>
      </c>
      <c r="E2695">
        <f t="shared" si="82"/>
        <v>2016</v>
      </c>
      <c r="F2695" s="57">
        <f>_xlfn.XLOOKUP(E2695,'Historical Metal Prices'!$L$4:$Z$4,'Historical Metal Prices'!$L$10:$Z$10)</f>
        <v>0.32348664160517338</v>
      </c>
      <c r="G2695" s="77">
        <f t="shared" si="83"/>
        <v>29104.794735539366</v>
      </c>
    </row>
    <row r="2696" spans="1:7" x14ac:dyDescent="0.2">
      <c r="A2696" s="79">
        <v>42424</v>
      </c>
      <c r="B2696" s="77">
        <v>21838</v>
      </c>
      <c r="C2696" s="77">
        <v>22250</v>
      </c>
      <c r="E2696">
        <f t="shared" si="82"/>
        <v>2016</v>
      </c>
      <c r="F2696" s="57">
        <f>_xlfn.XLOOKUP(E2696,'Historical Metal Prices'!$L$4:$Z$4,'Historical Metal Prices'!$L$10:$Z$10)</f>
        <v>0.32348664160517338</v>
      </c>
      <c r="G2696" s="77">
        <f t="shared" si="83"/>
        <v>28902.301279373776</v>
      </c>
    </row>
    <row r="2697" spans="1:7" x14ac:dyDescent="0.2">
      <c r="A2697" s="79">
        <v>42423</v>
      </c>
      <c r="B2697" s="77">
        <v>22088</v>
      </c>
      <c r="C2697" s="77">
        <v>22500</v>
      </c>
      <c r="E2697">
        <f t="shared" si="82"/>
        <v>2016</v>
      </c>
      <c r="F2697" s="57">
        <f>_xlfn.XLOOKUP(E2697,'Historical Metal Prices'!$L$4:$Z$4,'Historical Metal Prices'!$L$10:$Z$10)</f>
        <v>0.32348664160517338</v>
      </c>
      <c r="G2697" s="77">
        <f t="shared" si="83"/>
        <v>29233.172939775068</v>
      </c>
    </row>
    <row r="2698" spans="1:7" x14ac:dyDescent="0.2">
      <c r="A2698" s="79">
        <v>42422</v>
      </c>
      <c r="B2698" s="77">
        <v>22086</v>
      </c>
      <c r="C2698" s="77">
        <v>22500</v>
      </c>
      <c r="E2698">
        <f t="shared" si="82"/>
        <v>2016</v>
      </c>
      <c r="F2698" s="57">
        <f>_xlfn.XLOOKUP(E2698,'Historical Metal Prices'!$L$4:$Z$4,'Historical Metal Prices'!$L$10:$Z$10)</f>
        <v>0.32348664160517338</v>
      </c>
      <c r="G2698" s="77">
        <f t="shared" si="83"/>
        <v>29230.525966491859</v>
      </c>
    </row>
    <row r="2699" spans="1:7" x14ac:dyDescent="0.2">
      <c r="A2699" s="79">
        <v>42419</v>
      </c>
      <c r="B2699" s="77">
        <v>22591</v>
      </c>
      <c r="C2699" s="77">
        <v>23000</v>
      </c>
      <c r="E2699">
        <f t="shared" ref="E2699:E2762" si="84">YEAR(A2699)</f>
        <v>2016</v>
      </c>
      <c r="F2699" s="57">
        <f>_xlfn.XLOOKUP(E2699,'Historical Metal Prices'!$L$4:$Z$4,'Historical Metal Prices'!$L$10:$Z$10)</f>
        <v>0.32348664160517338</v>
      </c>
      <c r="G2699" s="77">
        <f t="shared" ref="G2699:G2762" si="85">IFERROR(B2699*(1+F2699),G2700)</f>
        <v>29898.886720502473</v>
      </c>
    </row>
    <row r="2700" spans="1:7" x14ac:dyDescent="0.2">
      <c r="A2700" s="79">
        <v>42418</v>
      </c>
      <c r="B2700" s="77">
        <v>22542</v>
      </c>
      <c r="C2700" s="77">
        <v>22950</v>
      </c>
      <c r="E2700">
        <f t="shared" si="84"/>
        <v>2016</v>
      </c>
      <c r="F2700" s="57">
        <f>_xlfn.XLOOKUP(E2700,'Historical Metal Prices'!$L$4:$Z$4,'Historical Metal Prices'!$L$10:$Z$10)</f>
        <v>0.32348664160517338</v>
      </c>
      <c r="G2700" s="77">
        <f t="shared" si="85"/>
        <v>29834.035875063819</v>
      </c>
    </row>
    <row r="2701" spans="1:7" x14ac:dyDescent="0.2">
      <c r="A2701" s="79">
        <v>42417</v>
      </c>
      <c r="B2701" s="77">
        <v>22439</v>
      </c>
      <c r="C2701" s="77">
        <v>22850</v>
      </c>
      <c r="E2701">
        <f t="shared" si="84"/>
        <v>2016</v>
      </c>
      <c r="F2701" s="57">
        <f>_xlfn.XLOOKUP(E2701,'Historical Metal Prices'!$L$4:$Z$4,'Historical Metal Prices'!$L$10:$Z$10)</f>
        <v>0.32348664160517338</v>
      </c>
      <c r="G2701" s="77">
        <f t="shared" si="85"/>
        <v>29697.716750978485</v>
      </c>
    </row>
    <row r="2702" spans="1:7" x14ac:dyDescent="0.2">
      <c r="A2702" s="79">
        <v>42416</v>
      </c>
      <c r="B2702" s="77">
        <v>22339</v>
      </c>
      <c r="C2702" s="77">
        <v>22750</v>
      </c>
      <c r="E2702">
        <f t="shared" si="84"/>
        <v>2016</v>
      </c>
      <c r="F2702" s="57">
        <f>_xlfn.XLOOKUP(E2702,'Historical Metal Prices'!$L$4:$Z$4,'Historical Metal Prices'!$L$10:$Z$10)</f>
        <v>0.32348664160517338</v>
      </c>
      <c r="G2702" s="77">
        <f t="shared" si="85"/>
        <v>29565.368086817969</v>
      </c>
    </row>
    <row r="2703" spans="1:7" x14ac:dyDescent="0.2">
      <c r="A2703" s="79">
        <v>42415</v>
      </c>
      <c r="B2703" s="77">
        <v>21887</v>
      </c>
      <c r="C2703" s="77">
        <v>22300</v>
      </c>
      <c r="E2703">
        <f t="shared" si="84"/>
        <v>2016</v>
      </c>
      <c r="F2703" s="57">
        <f>_xlfn.XLOOKUP(E2703,'Historical Metal Prices'!$L$4:$Z$4,'Historical Metal Prices'!$L$10:$Z$10)</f>
        <v>0.32348664160517338</v>
      </c>
      <c r="G2703" s="77">
        <f t="shared" si="85"/>
        <v>28967.15212481243</v>
      </c>
    </row>
    <row r="2704" spans="1:7" x14ac:dyDescent="0.2">
      <c r="A2704" s="79">
        <v>42412</v>
      </c>
      <c r="B2704" s="77">
        <v>22090.5</v>
      </c>
      <c r="C2704" s="77">
        <v>22500</v>
      </c>
      <c r="E2704">
        <f t="shared" si="84"/>
        <v>2016</v>
      </c>
      <c r="F2704" s="57">
        <f>_xlfn.XLOOKUP(E2704,'Historical Metal Prices'!$L$4:$Z$4,'Historical Metal Prices'!$L$10:$Z$10)</f>
        <v>0.32348664160517338</v>
      </c>
      <c r="G2704" s="77">
        <f t="shared" si="85"/>
        <v>29236.481656379081</v>
      </c>
    </row>
    <row r="2705" spans="1:7" x14ac:dyDescent="0.2">
      <c r="A2705" s="79">
        <v>42411</v>
      </c>
      <c r="B2705" s="77">
        <v>22092.5</v>
      </c>
      <c r="C2705" s="77">
        <v>22500</v>
      </c>
      <c r="E2705">
        <f t="shared" si="84"/>
        <v>2016</v>
      </c>
      <c r="F2705" s="57">
        <f>_xlfn.XLOOKUP(E2705,'Historical Metal Prices'!$L$4:$Z$4,'Historical Metal Prices'!$L$10:$Z$10)</f>
        <v>0.32348664160517338</v>
      </c>
      <c r="G2705" s="77">
        <f t="shared" si="85"/>
        <v>29239.128629662293</v>
      </c>
    </row>
    <row r="2706" spans="1:7" x14ac:dyDescent="0.2">
      <c r="A2706" s="79">
        <v>42410</v>
      </c>
      <c r="B2706" s="77">
        <v>22384.5</v>
      </c>
      <c r="C2706" s="77">
        <v>22600</v>
      </c>
      <c r="E2706">
        <f t="shared" si="84"/>
        <v>2016</v>
      </c>
      <c r="F2706" s="57">
        <f>_xlfn.XLOOKUP(E2706,'Historical Metal Prices'!$L$4:$Z$4,'Historical Metal Prices'!$L$10:$Z$10)</f>
        <v>0.32348664160517338</v>
      </c>
      <c r="G2706" s="77">
        <f t="shared" si="85"/>
        <v>29625.586729011004</v>
      </c>
    </row>
    <row r="2707" spans="1:7" x14ac:dyDescent="0.2">
      <c r="A2707" s="79">
        <v>42409</v>
      </c>
      <c r="B2707" s="77">
        <v>22484</v>
      </c>
      <c r="C2707" s="77">
        <v>22700</v>
      </c>
      <c r="E2707">
        <f t="shared" si="84"/>
        <v>2016</v>
      </c>
      <c r="F2707" s="57">
        <f>_xlfn.XLOOKUP(E2707,'Historical Metal Prices'!$L$4:$Z$4,'Historical Metal Prices'!$L$10:$Z$10)</f>
        <v>0.32348664160517338</v>
      </c>
      <c r="G2707" s="77">
        <f t="shared" si="85"/>
        <v>29757.273649850718</v>
      </c>
    </row>
    <row r="2708" spans="1:7" x14ac:dyDescent="0.2">
      <c r="A2708" s="79">
        <v>42408</v>
      </c>
      <c r="B2708" s="77">
        <v>22481.5</v>
      </c>
      <c r="C2708" s="77">
        <v>22700</v>
      </c>
      <c r="E2708">
        <f t="shared" si="84"/>
        <v>2016</v>
      </c>
      <c r="F2708" s="57">
        <f>_xlfn.XLOOKUP(E2708,'Historical Metal Prices'!$L$4:$Z$4,'Historical Metal Prices'!$L$10:$Z$10)</f>
        <v>0.32348664160517338</v>
      </c>
      <c r="G2708" s="77">
        <f t="shared" si="85"/>
        <v>29753.964933246705</v>
      </c>
    </row>
    <row r="2709" spans="1:7" x14ac:dyDescent="0.2">
      <c r="A2709" s="79">
        <v>42405</v>
      </c>
      <c r="B2709" s="77">
        <v>22835</v>
      </c>
      <c r="C2709" s="77">
        <v>23025</v>
      </c>
      <c r="E2709">
        <f t="shared" si="84"/>
        <v>2016</v>
      </c>
      <c r="F2709" s="57">
        <f>_xlfn.XLOOKUP(E2709,'Historical Metal Prices'!$L$4:$Z$4,'Historical Metal Prices'!$L$10:$Z$10)</f>
        <v>0.32348664160517338</v>
      </c>
      <c r="G2709" s="77">
        <f t="shared" si="85"/>
        <v>30221.817461054135</v>
      </c>
    </row>
    <row r="2710" spans="1:7" x14ac:dyDescent="0.2">
      <c r="A2710" s="79">
        <v>42404</v>
      </c>
      <c r="B2710" s="77">
        <v>22402</v>
      </c>
      <c r="C2710" s="77">
        <v>22750</v>
      </c>
      <c r="E2710">
        <f t="shared" si="84"/>
        <v>2016</v>
      </c>
      <c r="F2710" s="57">
        <f>_xlfn.XLOOKUP(E2710,'Historical Metal Prices'!$L$4:$Z$4,'Historical Metal Prices'!$L$10:$Z$10)</f>
        <v>0.32348664160517338</v>
      </c>
      <c r="G2710" s="77">
        <f t="shared" si="85"/>
        <v>29648.747745239092</v>
      </c>
    </row>
    <row r="2711" spans="1:7" x14ac:dyDescent="0.2">
      <c r="A2711" s="79">
        <v>42403</v>
      </c>
      <c r="B2711" s="77">
        <v>22550</v>
      </c>
      <c r="C2711" s="77">
        <v>22800</v>
      </c>
      <c r="E2711">
        <f t="shared" si="84"/>
        <v>2016</v>
      </c>
      <c r="F2711" s="57">
        <f>_xlfn.XLOOKUP(E2711,'Historical Metal Prices'!$L$4:$Z$4,'Historical Metal Prices'!$L$10:$Z$10)</f>
        <v>0.32348664160517338</v>
      </c>
      <c r="G2711" s="77">
        <f t="shared" si="85"/>
        <v>29844.62376819666</v>
      </c>
    </row>
    <row r="2712" spans="1:7" x14ac:dyDescent="0.2">
      <c r="A2712" s="79">
        <v>42402</v>
      </c>
      <c r="B2712" s="77">
        <v>22249</v>
      </c>
      <c r="C2712" s="77">
        <v>22600</v>
      </c>
      <c r="E2712">
        <f t="shared" si="84"/>
        <v>2016</v>
      </c>
      <c r="F2712" s="57">
        <f>_xlfn.XLOOKUP(E2712,'Historical Metal Prices'!$L$4:$Z$4,'Historical Metal Prices'!$L$10:$Z$10)</f>
        <v>0.32348664160517338</v>
      </c>
      <c r="G2712" s="77">
        <f t="shared" si="85"/>
        <v>29446.254289073502</v>
      </c>
    </row>
    <row r="2713" spans="1:7" x14ac:dyDescent="0.2">
      <c r="A2713" s="79">
        <v>42401</v>
      </c>
      <c r="B2713" s="77">
        <v>21648</v>
      </c>
      <c r="C2713" s="77">
        <v>21850</v>
      </c>
      <c r="E2713">
        <f t="shared" si="84"/>
        <v>2016</v>
      </c>
      <c r="F2713" s="57">
        <f>_xlfn.XLOOKUP(E2713,'Historical Metal Prices'!$L$4:$Z$4,'Historical Metal Prices'!$L$10:$Z$10)</f>
        <v>0.32348664160517338</v>
      </c>
      <c r="G2713" s="77">
        <f t="shared" si="85"/>
        <v>28650.838817468793</v>
      </c>
    </row>
    <row r="2714" spans="1:7" x14ac:dyDescent="0.2">
      <c r="A2714" s="79">
        <v>42398</v>
      </c>
      <c r="B2714" s="77">
        <v>21802</v>
      </c>
      <c r="C2714" s="77">
        <v>22000</v>
      </c>
      <c r="E2714">
        <f t="shared" si="84"/>
        <v>2016</v>
      </c>
      <c r="F2714" s="57">
        <f>_xlfn.XLOOKUP(E2714,'Historical Metal Prices'!$L$4:$Z$4,'Historical Metal Prices'!$L$10:$Z$10)</f>
        <v>0.32348664160517338</v>
      </c>
      <c r="G2714" s="77">
        <f t="shared" si="85"/>
        <v>28854.655760275989</v>
      </c>
    </row>
    <row r="2715" spans="1:7" x14ac:dyDescent="0.2">
      <c r="A2715" s="79">
        <v>42397</v>
      </c>
      <c r="B2715" s="77">
        <v>22052</v>
      </c>
      <c r="C2715" s="77">
        <v>22200</v>
      </c>
      <c r="E2715">
        <f t="shared" si="84"/>
        <v>2016</v>
      </c>
      <c r="F2715" s="57">
        <f>_xlfn.XLOOKUP(E2715,'Historical Metal Prices'!$L$4:$Z$4,'Historical Metal Prices'!$L$10:$Z$10)</f>
        <v>0.32348664160517338</v>
      </c>
      <c r="G2715" s="77">
        <f t="shared" si="85"/>
        <v>29185.527420677285</v>
      </c>
    </row>
    <row r="2716" spans="1:7" x14ac:dyDescent="0.2">
      <c r="A2716" s="79">
        <v>42396</v>
      </c>
      <c r="B2716" s="77">
        <v>21900</v>
      </c>
      <c r="C2716" s="77">
        <v>22100</v>
      </c>
      <c r="E2716">
        <f t="shared" si="84"/>
        <v>2016</v>
      </c>
      <c r="F2716" s="57">
        <f>_xlfn.XLOOKUP(E2716,'Historical Metal Prices'!$L$4:$Z$4,'Historical Metal Prices'!$L$10:$Z$10)</f>
        <v>0.32348664160517338</v>
      </c>
      <c r="G2716" s="77">
        <f t="shared" si="85"/>
        <v>28984.357451153297</v>
      </c>
    </row>
    <row r="2717" spans="1:7" x14ac:dyDescent="0.2">
      <c r="A2717" s="79">
        <v>42395</v>
      </c>
      <c r="B2717" s="77">
        <v>21900</v>
      </c>
      <c r="C2717" s="77">
        <v>22100</v>
      </c>
      <c r="E2717">
        <f t="shared" si="84"/>
        <v>2016</v>
      </c>
      <c r="F2717" s="57">
        <f>_xlfn.XLOOKUP(E2717,'Historical Metal Prices'!$L$4:$Z$4,'Historical Metal Prices'!$L$10:$Z$10)</f>
        <v>0.32348664160517338</v>
      </c>
      <c r="G2717" s="77">
        <f t="shared" si="85"/>
        <v>28984.357451153297</v>
      </c>
    </row>
    <row r="2718" spans="1:7" x14ac:dyDescent="0.2">
      <c r="A2718" s="79">
        <v>42394</v>
      </c>
      <c r="B2718" s="77">
        <v>21900</v>
      </c>
      <c r="C2718" s="77">
        <v>22100</v>
      </c>
      <c r="E2718">
        <f t="shared" si="84"/>
        <v>2016</v>
      </c>
      <c r="F2718" s="57">
        <f>_xlfn.XLOOKUP(E2718,'Historical Metal Prices'!$L$4:$Z$4,'Historical Metal Prices'!$L$10:$Z$10)</f>
        <v>0.32348664160517338</v>
      </c>
      <c r="G2718" s="77">
        <f t="shared" si="85"/>
        <v>28984.357451153297</v>
      </c>
    </row>
    <row r="2719" spans="1:7" x14ac:dyDescent="0.2">
      <c r="A2719" s="79">
        <v>42391</v>
      </c>
      <c r="B2719" s="77">
        <v>22604</v>
      </c>
      <c r="C2719" s="77">
        <v>22900</v>
      </c>
      <c r="E2719">
        <f t="shared" si="84"/>
        <v>2016</v>
      </c>
      <c r="F2719" s="57">
        <f>_xlfn.XLOOKUP(E2719,'Historical Metal Prices'!$L$4:$Z$4,'Historical Metal Prices'!$L$10:$Z$10)</f>
        <v>0.32348664160517338</v>
      </c>
      <c r="G2719" s="77">
        <f t="shared" si="85"/>
        <v>29916.09204684334</v>
      </c>
    </row>
    <row r="2720" spans="1:7" x14ac:dyDescent="0.2">
      <c r="A2720" s="79">
        <v>42390</v>
      </c>
      <c r="B2720" s="77">
        <v>23004</v>
      </c>
      <c r="C2720" s="77">
        <v>23100</v>
      </c>
      <c r="E2720">
        <f t="shared" si="84"/>
        <v>2016</v>
      </c>
      <c r="F2720" s="57">
        <f>_xlfn.XLOOKUP(E2720,'Historical Metal Prices'!$L$4:$Z$4,'Historical Metal Prices'!$L$10:$Z$10)</f>
        <v>0.32348664160517338</v>
      </c>
      <c r="G2720" s="77">
        <f t="shared" si="85"/>
        <v>30445.486703485407</v>
      </c>
    </row>
    <row r="2721" spans="1:7" x14ac:dyDescent="0.2">
      <c r="A2721" s="79">
        <v>42389</v>
      </c>
      <c r="B2721" s="77">
        <v>23652</v>
      </c>
      <c r="C2721" s="77">
        <v>24000</v>
      </c>
      <c r="E2721">
        <f t="shared" si="84"/>
        <v>2016</v>
      </c>
      <c r="F2721" s="57">
        <f>_xlfn.XLOOKUP(E2721,'Historical Metal Prices'!$L$4:$Z$4,'Historical Metal Prices'!$L$10:$Z$10)</f>
        <v>0.32348664160517338</v>
      </c>
      <c r="G2721" s="77">
        <f t="shared" si="85"/>
        <v>31303.106047245561</v>
      </c>
    </row>
    <row r="2722" spans="1:7" x14ac:dyDescent="0.2">
      <c r="A2722" s="79">
        <v>42388</v>
      </c>
      <c r="B2722" s="77">
        <v>23652</v>
      </c>
      <c r="C2722" s="77">
        <v>24000</v>
      </c>
      <c r="E2722">
        <f t="shared" si="84"/>
        <v>2016</v>
      </c>
      <c r="F2722" s="57">
        <f>_xlfn.XLOOKUP(E2722,'Historical Metal Prices'!$L$4:$Z$4,'Historical Metal Prices'!$L$10:$Z$10)</f>
        <v>0.32348664160517338</v>
      </c>
      <c r="G2722" s="77">
        <f t="shared" si="85"/>
        <v>31303.106047245561</v>
      </c>
    </row>
    <row r="2723" spans="1:7" x14ac:dyDescent="0.2">
      <c r="A2723" s="79">
        <v>42387</v>
      </c>
      <c r="B2723" s="77">
        <v>23652</v>
      </c>
      <c r="C2723" s="77">
        <v>24000</v>
      </c>
      <c r="E2723">
        <f t="shared" si="84"/>
        <v>2016</v>
      </c>
      <c r="F2723" s="57">
        <f>_xlfn.XLOOKUP(E2723,'Historical Metal Prices'!$L$4:$Z$4,'Historical Metal Prices'!$L$10:$Z$10)</f>
        <v>0.32348664160517338</v>
      </c>
      <c r="G2723" s="77">
        <f t="shared" si="85"/>
        <v>31303.106047245561</v>
      </c>
    </row>
    <row r="2724" spans="1:7" x14ac:dyDescent="0.2">
      <c r="A2724" s="79">
        <v>42384</v>
      </c>
      <c r="B2724" s="77">
        <v>23655</v>
      </c>
      <c r="C2724" s="77">
        <v>24000</v>
      </c>
      <c r="E2724">
        <f t="shared" si="84"/>
        <v>2016</v>
      </c>
      <c r="F2724" s="57">
        <f>_xlfn.XLOOKUP(E2724,'Historical Metal Prices'!$L$4:$Z$4,'Historical Metal Prices'!$L$10:$Z$10)</f>
        <v>0.32348664160517338</v>
      </c>
      <c r="G2724" s="77">
        <f t="shared" si="85"/>
        <v>31307.076507170375</v>
      </c>
    </row>
    <row r="2725" spans="1:7" x14ac:dyDescent="0.2">
      <c r="A2725" s="79">
        <v>42383</v>
      </c>
      <c r="B2725" s="77">
        <v>23655</v>
      </c>
      <c r="C2725" s="77">
        <v>24000</v>
      </c>
      <c r="E2725">
        <f t="shared" si="84"/>
        <v>2016</v>
      </c>
      <c r="F2725" s="57">
        <f>_xlfn.XLOOKUP(E2725,'Historical Metal Prices'!$L$4:$Z$4,'Historical Metal Prices'!$L$10:$Z$10)</f>
        <v>0.32348664160517338</v>
      </c>
      <c r="G2725" s="77">
        <f t="shared" si="85"/>
        <v>31307.076507170375</v>
      </c>
    </row>
    <row r="2726" spans="1:7" x14ac:dyDescent="0.2">
      <c r="A2726" s="79">
        <v>42382</v>
      </c>
      <c r="B2726" s="77">
        <v>23654</v>
      </c>
      <c r="C2726" s="77">
        <v>24000</v>
      </c>
      <c r="E2726">
        <f t="shared" si="84"/>
        <v>2016</v>
      </c>
      <c r="F2726" s="57">
        <f>_xlfn.XLOOKUP(E2726,'Historical Metal Prices'!$L$4:$Z$4,'Historical Metal Prices'!$L$10:$Z$10)</f>
        <v>0.32348664160517338</v>
      </c>
      <c r="G2726" s="77">
        <f t="shared" si="85"/>
        <v>31305.753020528769</v>
      </c>
    </row>
    <row r="2727" spans="1:7" x14ac:dyDescent="0.2">
      <c r="A2727" s="79">
        <v>42381</v>
      </c>
      <c r="B2727" s="77">
        <v>23655</v>
      </c>
      <c r="C2727" s="77">
        <v>24000</v>
      </c>
      <c r="E2727">
        <f t="shared" si="84"/>
        <v>2016</v>
      </c>
      <c r="F2727" s="57">
        <f>_xlfn.XLOOKUP(E2727,'Historical Metal Prices'!$L$4:$Z$4,'Historical Metal Prices'!$L$10:$Z$10)</f>
        <v>0.32348664160517338</v>
      </c>
      <c r="G2727" s="77">
        <f t="shared" si="85"/>
        <v>31307.076507170375</v>
      </c>
    </row>
    <row r="2728" spans="1:7" x14ac:dyDescent="0.2">
      <c r="A2728" s="79">
        <v>42380</v>
      </c>
      <c r="B2728" s="77">
        <v>23655</v>
      </c>
      <c r="C2728" s="77">
        <v>24000</v>
      </c>
      <c r="E2728">
        <f t="shared" si="84"/>
        <v>2016</v>
      </c>
      <c r="F2728" s="57">
        <f>_xlfn.XLOOKUP(E2728,'Historical Metal Prices'!$L$4:$Z$4,'Historical Metal Prices'!$L$10:$Z$10)</f>
        <v>0.32348664160517338</v>
      </c>
      <c r="G2728" s="77">
        <f t="shared" si="85"/>
        <v>31307.076507170375</v>
      </c>
    </row>
    <row r="2729" spans="1:7" x14ac:dyDescent="0.2">
      <c r="A2729" s="79">
        <v>42377</v>
      </c>
      <c r="B2729" s="77">
        <v>23660</v>
      </c>
      <c r="C2729" s="77">
        <v>24000</v>
      </c>
      <c r="E2729">
        <f t="shared" si="84"/>
        <v>2016</v>
      </c>
      <c r="F2729" s="57">
        <f>_xlfn.XLOOKUP(E2729,'Historical Metal Prices'!$L$4:$Z$4,'Historical Metal Prices'!$L$10:$Z$10)</f>
        <v>0.32348664160517338</v>
      </c>
      <c r="G2729" s="77">
        <f t="shared" si="85"/>
        <v>31313.693940378402</v>
      </c>
    </row>
    <row r="2730" spans="1:7" x14ac:dyDescent="0.2">
      <c r="A2730" s="79">
        <v>42376</v>
      </c>
      <c r="B2730" s="77">
        <v>23660</v>
      </c>
      <c r="C2730" s="77">
        <v>24000</v>
      </c>
      <c r="E2730">
        <f t="shared" si="84"/>
        <v>2016</v>
      </c>
      <c r="F2730" s="57">
        <f>_xlfn.XLOOKUP(E2730,'Historical Metal Prices'!$L$4:$Z$4,'Historical Metal Prices'!$L$10:$Z$10)</f>
        <v>0.32348664160517338</v>
      </c>
      <c r="G2730" s="77">
        <f t="shared" si="85"/>
        <v>31313.693940378402</v>
      </c>
    </row>
    <row r="2731" spans="1:7" x14ac:dyDescent="0.2">
      <c r="A2731" s="79">
        <v>42375</v>
      </c>
      <c r="B2731" s="77">
        <v>23660</v>
      </c>
      <c r="C2731" s="77">
        <v>24000</v>
      </c>
      <c r="E2731">
        <f t="shared" si="84"/>
        <v>2016</v>
      </c>
      <c r="F2731" s="57">
        <f>_xlfn.XLOOKUP(E2731,'Historical Metal Prices'!$L$4:$Z$4,'Historical Metal Prices'!$L$10:$Z$10)</f>
        <v>0.32348664160517338</v>
      </c>
      <c r="G2731" s="77">
        <f t="shared" si="85"/>
        <v>31313.693940378402</v>
      </c>
    </row>
    <row r="2732" spans="1:7" x14ac:dyDescent="0.2">
      <c r="A2732" s="79">
        <v>42374</v>
      </c>
      <c r="B2732" s="77">
        <v>23660</v>
      </c>
      <c r="C2732" s="77">
        <v>24000</v>
      </c>
      <c r="E2732">
        <f t="shared" si="84"/>
        <v>2016</v>
      </c>
      <c r="F2732" s="57">
        <f>_xlfn.XLOOKUP(E2732,'Historical Metal Prices'!$L$4:$Z$4,'Historical Metal Prices'!$L$10:$Z$10)</f>
        <v>0.32348664160517338</v>
      </c>
      <c r="G2732" s="77">
        <f t="shared" si="85"/>
        <v>31313.693940378402</v>
      </c>
    </row>
    <row r="2733" spans="1:7" x14ac:dyDescent="0.2">
      <c r="A2733" s="79">
        <v>42373</v>
      </c>
      <c r="B2733" s="77">
        <v>23660</v>
      </c>
      <c r="C2733" s="77">
        <v>24000</v>
      </c>
      <c r="E2733">
        <f t="shared" si="84"/>
        <v>2016</v>
      </c>
      <c r="F2733" s="57">
        <f>_xlfn.XLOOKUP(E2733,'Historical Metal Prices'!$L$4:$Z$4,'Historical Metal Prices'!$L$10:$Z$10)</f>
        <v>0.32348664160517338</v>
      </c>
      <c r="G2733" s="77">
        <f t="shared" si="85"/>
        <v>31313.693940378402</v>
      </c>
    </row>
    <row r="2734" spans="1:7" ht="16" x14ac:dyDescent="0.2">
      <c r="A2734" s="79">
        <v>42370</v>
      </c>
      <c r="B2734" s="77">
        <v>23950</v>
      </c>
      <c r="C2734" s="78" t="s">
        <v>481</v>
      </c>
      <c r="E2734">
        <f t="shared" si="84"/>
        <v>2016</v>
      </c>
      <c r="F2734" s="57">
        <f>_xlfn.XLOOKUP(E2734,'Historical Metal Prices'!$L$4:$Z$4,'Historical Metal Prices'!$L$10:$Z$10)</f>
        <v>0.32348664160517338</v>
      </c>
      <c r="G2734" s="77">
        <f t="shared" si="85"/>
        <v>31697.505066443904</v>
      </c>
    </row>
    <row r="2735" spans="1:7" x14ac:dyDescent="0.2">
      <c r="A2735" s="79">
        <v>42369</v>
      </c>
      <c r="B2735" s="77">
        <v>23950</v>
      </c>
      <c r="C2735" s="77">
        <v>24300</v>
      </c>
      <c r="E2735">
        <f t="shared" si="84"/>
        <v>2015</v>
      </c>
      <c r="F2735" s="57">
        <f>_xlfn.XLOOKUP(E2735,'Historical Metal Prices'!$L$4:$Z$4,'Historical Metal Prices'!$L$10:$Z$10)</f>
        <v>0.32505665589752875</v>
      </c>
      <c r="G2735" s="77">
        <f t="shared" si="85"/>
        <v>31735.106908745813</v>
      </c>
    </row>
    <row r="2736" spans="1:7" x14ac:dyDescent="0.2">
      <c r="A2736" s="79">
        <v>42368</v>
      </c>
      <c r="B2736" s="77">
        <v>24450</v>
      </c>
      <c r="C2736" s="77">
        <v>24800</v>
      </c>
      <c r="E2736">
        <f t="shared" si="84"/>
        <v>2015</v>
      </c>
      <c r="F2736" s="57">
        <f>_xlfn.XLOOKUP(E2736,'Historical Metal Prices'!$L$4:$Z$4,'Historical Metal Prices'!$L$10:$Z$10)</f>
        <v>0.32505665589752875</v>
      </c>
      <c r="G2736" s="77">
        <f t="shared" si="85"/>
        <v>32397.635236694579</v>
      </c>
    </row>
    <row r="2737" spans="1:7" x14ac:dyDescent="0.2">
      <c r="A2737" s="79">
        <v>42367</v>
      </c>
      <c r="B2737" s="77">
        <v>24550</v>
      </c>
      <c r="C2737" s="77">
        <v>24900</v>
      </c>
      <c r="E2737">
        <f t="shared" si="84"/>
        <v>2015</v>
      </c>
      <c r="F2737" s="57">
        <f>_xlfn.XLOOKUP(E2737,'Historical Metal Prices'!$L$4:$Z$4,'Historical Metal Prices'!$L$10:$Z$10)</f>
        <v>0.32505665589752875</v>
      </c>
      <c r="G2737" s="77">
        <f t="shared" si="85"/>
        <v>32530.140902284329</v>
      </c>
    </row>
    <row r="2738" spans="1:7" ht="16" x14ac:dyDescent="0.2">
      <c r="A2738" s="79">
        <v>42366</v>
      </c>
      <c r="B2738" s="77">
        <v>24705</v>
      </c>
      <c r="C2738" s="78" t="s">
        <v>481</v>
      </c>
      <c r="E2738">
        <f t="shared" si="84"/>
        <v>2015</v>
      </c>
      <c r="F2738" s="57">
        <f>_xlfn.XLOOKUP(E2738,'Historical Metal Prices'!$L$4:$Z$4,'Historical Metal Prices'!$L$10:$Z$10)</f>
        <v>0.32505665589752875</v>
      </c>
      <c r="G2738" s="77">
        <f t="shared" si="85"/>
        <v>32735.524683948446</v>
      </c>
    </row>
    <row r="2739" spans="1:7" ht="16" x14ac:dyDescent="0.2">
      <c r="A2739" s="79">
        <v>42363</v>
      </c>
      <c r="B2739" s="77">
        <v>24705</v>
      </c>
      <c r="C2739" s="78" t="s">
        <v>481</v>
      </c>
      <c r="E2739">
        <f t="shared" si="84"/>
        <v>2015</v>
      </c>
      <c r="F2739" s="57">
        <f>_xlfn.XLOOKUP(E2739,'Historical Metal Prices'!$L$4:$Z$4,'Historical Metal Prices'!$L$10:$Z$10)</f>
        <v>0.32505665589752875</v>
      </c>
      <c r="G2739" s="77">
        <f t="shared" si="85"/>
        <v>32735.524683948446</v>
      </c>
    </row>
    <row r="2740" spans="1:7" x14ac:dyDescent="0.2">
      <c r="A2740" s="79">
        <v>42362</v>
      </c>
      <c r="B2740" s="77">
        <v>24705</v>
      </c>
      <c r="C2740" s="77">
        <v>24900</v>
      </c>
      <c r="E2740">
        <f t="shared" si="84"/>
        <v>2015</v>
      </c>
      <c r="F2740" s="57">
        <f>_xlfn.XLOOKUP(E2740,'Historical Metal Prices'!$L$4:$Z$4,'Historical Metal Prices'!$L$10:$Z$10)</f>
        <v>0.32505665589752875</v>
      </c>
      <c r="G2740" s="77">
        <f t="shared" si="85"/>
        <v>32735.524683948446</v>
      </c>
    </row>
    <row r="2741" spans="1:7" x14ac:dyDescent="0.2">
      <c r="A2741" s="79">
        <v>42361</v>
      </c>
      <c r="B2741" s="77">
        <v>24154</v>
      </c>
      <c r="C2741" s="77">
        <v>24500</v>
      </c>
      <c r="E2741">
        <f t="shared" si="84"/>
        <v>2015</v>
      </c>
      <c r="F2741" s="57">
        <f>_xlfn.XLOOKUP(E2741,'Historical Metal Prices'!$L$4:$Z$4,'Historical Metal Prices'!$L$10:$Z$10)</f>
        <v>0.32505665589752875</v>
      </c>
      <c r="G2741" s="77">
        <f t="shared" si="85"/>
        <v>32005.418466548908</v>
      </c>
    </row>
    <row r="2742" spans="1:7" x14ac:dyDescent="0.2">
      <c r="A2742" s="79">
        <v>42360</v>
      </c>
      <c r="B2742" s="77">
        <v>24150</v>
      </c>
      <c r="C2742" s="77">
        <v>24500</v>
      </c>
      <c r="E2742">
        <f t="shared" si="84"/>
        <v>2015</v>
      </c>
      <c r="F2742" s="57">
        <f>_xlfn.XLOOKUP(E2742,'Historical Metal Prices'!$L$4:$Z$4,'Historical Metal Prices'!$L$10:$Z$10)</f>
        <v>0.32505665589752875</v>
      </c>
      <c r="G2742" s="77">
        <f t="shared" si="85"/>
        <v>32000.118239925319</v>
      </c>
    </row>
    <row r="2743" spans="1:7" x14ac:dyDescent="0.2">
      <c r="A2743" s="79">
        <v>42359</v>
      </c>
      <c r="B2743" s="77">
        <v>24600</v>
      </c>
      <c r="C2743" s="77">
        <v>24900</v>
      </c>
      <c r="E2743">
        <f t="shared" si="84"/>
        <v>2015</v>
      </c>
      <c r="F2743" s="57">
        <f>_xlfn.XLOOKUP(E2743,'Historical Metal Prices'!$L$4:$Z$4,'Historical Metal Prices'!$L$10:$Z$10)</f>
        <v>0.32505665589752875</v>
      </c>
      <c r="G2743" s="77">
        <f t="shared" si="85"/>
        <v>32596.393735079208</v>
      </c>
    </row>
    <row r="2744" spans="1:7" x14ac:dyDescent="0.2">
      <c r="A2744" s="79">
        <v>42356</v>
      </c>
      <c r="B2744" s="77">
        <v>24150</v>
      </c>
      <c r="C2744" s="77">
        <v>24500</v>
      </c>
      <c r="E2744">
        <f t="shared" si="84"/>
        <v>2015</v>
      </c>
      <c r="F2744" s="57">
        <f>_xlfn.XLOOKUP(E2744,'Historical Metal Prices'!$L$4:$Z$4,'Historical Metal Prices'!$L$10:$Z$10)</f>
        <v>0.32505665589752875</v>
      </c>
      <c r="G2744" s="77">
        <f t="shared" si="85"/>
        <v>32000.118239925319</v>
      </c>
    </row>
    <row r="2745" spans="1:7" x14ac:dyDescent="0.2">
      <c r="A2745" s="79">
        <v>42355</v>
      </c>
      <c r="B2745" s="77">
        <v>24252</v>
      </c>
      <c r="C2745" s="77">
        <v>24600</v>
      </c>
      <c r="E2745">
        <f t="shared" si="84"/>
        <v>2015</v>
      </c>
      <c r="F2745" s="57">
        <f>_xlfn.XLOOKUP(E2745,'Historical Metal Prices'!$L$4:$Z$4,'Historical Metal Prices'!$L$10:$Z$10)</f>
        <v>0.32505665589752875</v>
      </c>
      <c r="G2745" s="77">
        <f t="shared" si="85"/>
        <v>32135.274018826865</v>
      </c>
    </row>
    <row r="2746" spans="1:7" x14ac:dyDescent="0.2">
      <c r="A2746" s="79">
        <v>42354</v>
      </c>
      <c r="B2746" s="77">
        <v>24250</v>
      </c>
      <c r="C2746" s="77">
        <v>24500</v>
      </c>
      <c r="E2746">
        <f t="shared" si="84"/>
        <v>2015</v>
      </c>
      <c r="F2746" s="57">
        <f>_xlfn.XLOOKUP(E2746,'Historical Metal Prices'!$L$4:$Z$4,'Historical Metal Prices'!$L$10:$Z$10)</f>
        <v>0.32505665589752875</v>
      </c>
      <c r="G2746" s="77">
        <f t="shared" si="85"/>
        <v>32132.623905515073</v>
      </c>
    </row>
    <row r="2747" spans="1:7" x14ac:dyDescent="0.2">
      <c r="A2747" s="79">
        <v>42353</v>
      </c>
      <c r="B2747" s="77">
        <v>23150</v>
      </c>
      <c r="C2747" s="77">
        <v>23500</v>
      </c>
      <c r="E2747">
        <f t="shared" si="84"/>
        <v>2015</v>
      </c>
      <c r="F2747" s="57">
        <f>_xlfn.XLOOKUP(E2747,'Historical Metal Prices'!$L$4:$Z$4,'Historical Metal Prices'!$L$10:$Z$10)</f>
        <v>0.32505665589752875</v>
      </c>
      <c r="G2747" s="77">
        <f t="shared" si="85"/>
        <v>30675.06158402779</v>
      </c>
    </row>
    <row r="2748" spans="1:7" x14ac:dyDescent="0.2">
      <c r="A2748" s="79">
        <v>42352</v>
      </c>
      <c r="B2748" s="77">
        <v>23148</v>
      </c>
      <c r="C2748" s="77">
        <v>23500</v>
      </c>
      <c r="E2748">
        <f t="shared" si="84"/>
        <v>2015</v>
      </c>
      <c r="F2748" s="57">
        <f>_xlfn.XLOOKUP(E2748,'Historical Metal Prices'!$L$4:$Z$4,'Historical Metal Prices'!$L$10:$Z$10)</f>
        <v>0.32505665589752875</v>
      </c>
      <c r="G2748" s="77">
        <f t="shared" si="85"/>
        <v>30672.411470715997</v>
      </c>
    </row>
    <row r="2749" spans="1:7" x14ac:dyDescent="0.2">
      <c r="A2749" s="79">
        <v>42349</v>
      </c>
      <c r="B2749" s="77">
        <v>22650</v>
      </c>
      <c r="C2749" s="77">
        <v>23000</v>
      </c>
      <c r="E2749">
        <f t="shared" si="84"/>
        <v>2015</v>
      </c>
      <c r="F2749" s="57">
        <f>_xlfn.XLOOKUP(E2749,'Historical Metal Prices'!$L$4:$Z$4,'Historical Metal Prices'!$L$10:$Z$10)</f>
        <v>0.32505665589752875</v>
      </c>
      <c r="G2749" s="77">
        <f t="shared" si="85"/>
        <v>30012.533256079027</v>
      </c>
    </row>
    <row r="2750" spans="1:7" x14ac:dyDescent="0.2">
      <c r="A2750" s="79">
        <v>42348</v>
      </c>
      <c r="B2750" s="77">
        <v>23150</v>
      </c>
      <c r="C2750" s="77">
        <v>23500</v>
      </c>
      <c r="E2750">
        <f t="shared" si="84"/>
        <v>2015</v>
      </c>
      <c r="F2750" s="57">
        <f>_xlfn.XLOOKUP(E2750,'Historical Metal Prices'!$L$4:$Z$4,'Historical Metal Prices'!$L$10:$Z$10)</f>
        <v>0.32505665589752875</v>
      </c>
      <c r="G2750" s="77">
        <f t="shared" si="85"/>
        <v>30675.06158402779</v>
      </c>
    </row>
    <row r="2751" spans="1:7" x14ac:dyDescent="0.2">
      <c r="A2751" s="79">
        <v>42347</v>
      </c>
      <c r="B2751" s="77">
        <v>24146</v>
      </c>
      <c r="C2751" s="77">
        <v>24500</v>
      </c>
      <c r="E2751">
        <f t="shared" si="84"/>
        <v>2015</v>
      </c>
      <c r="F2751" s="57">
        <f>_xlfn.XLOOKUP(E2751,'Historical Metal Prices'!$L$4:$Z$4,'Historical Metal Prices'!$L$10:$Z$10)</f>
        <v>0.32505665589752875</v>
      </c>
      <c r="G2751" s="77">
        <f t="shared" si="85"/>
        <v>31994.81801330173</v>
      </c>
    </row>
    <row r="2752" spans="1:7" x14ac:dyDescent="0.2">
      <c r="A2752" s="79">
        <v>42346</v>
      </c>
      <c r="B2752" s="77">
        <v>24146</v>
      </c>
      <c r="C2752" s="77">
        <v>24500</v>
      </c>
      <c r="E2752">
        <f t="shared" si="84"/>
        <v>2015</v>
      </c>
      <c r="F2752" s="57">
        <f>_xlfn.XLOOKUP(E2752,'Historical Metal Prices'!$L$4:$Z$4,'Historical Metal Prices'!$L$10:$Z$10)</f>
        <v>0.32505665589752875</v>
      </c>
      <c r="G2752" s="77">
        <f t="shared" si="85"/>
        <v>31994.81801330173</v>
      </c>
    </row>
    <row r="2753" spans="1:7" x14ac:dyDescent="0.2">
      <c r="A2753" s="79">
        <v>42345</v>
      </c>
      <c r="B2753" s="77">
        <v>23646.75</v>
      </c>
      <c r="C2753" s="77">
        <v>24000</v>
      </c>
      <c r="E2753">
        <f t="shared" si="84"/>
        <v>2015</v>
      </c>
      <c r="F2753" s="57">
        <f>_xlfn.XLOOKUP(E2753,'Historical Metal Prices'!$L$4:$Z$4,'Historical Metal Prices'!$L$10:$Z$10)</f>
        <v>0.32505665589752875</v>
      </c>
      <c r="G2753" s="77">
        <f t="shared" si="85"/>
        <v>31333.283477844889</v>
      </c>
    </row>
    <row r="2754" spans="1:7" x14ac:dyDescent="0.2">
      <c r="A2754" s="79">
        <v>42342</v>
      </c>
      <c r="B2754" s="77">
        <v>23651</v>
      </c>
      <c r="C2754" s="77">
        <v>24000</v>
      </c>
      <c r="E2754">
        <f t="shared" si="84"/>
        <v>2015</v>
      </c>
      <c r="F2754" s="57">
        <f>_xlfn.XLOOKUP(E2754,'Historical Metal Prices'!$L$4:$Z$4,'Historical Metal Prices'!$L$10:$Z$10)</f>
        <v>0.32505665589752875</v>
      </c>
      <c r="G2754" s="77">
        <f t="shared" si="85"/>
        <v>31338.914968632453</v>
      </c>
    </row>
    <row r="2755" spans="1:7" x14ac:dyDescent="0.2">
      <c r="A2755" s="79">
        <v>42341</v>
      </c>
      <c r="B2755" s="77">
        <v>23651</v>
      </c>
      <c r="C2755" s="77">
        <v>24000</v>
      </c>
      <c r="E2755">
        <f t="shared" si="84"/>
        <v>2015</v>
      </c>
      <c r="F2755" s="57">
        <f>_xlfn.XLOOKUP(E2755,'Historical Metal Prices'!$L$4:$Z$4,'Historical Metal Prices'!$L$10:$Z$10)</f>
        <v>0.32505665589752875</v>
      </c>
      <c r="G2755" s="77">
        <f t="shared" si="85"/>
        <v>31338.914968632453</v>
      </c>
    </row>
    <row r="2756" spans="1:7" x14ac:dyDescent="0.2">
      <c r="A2756" s="79">
        <v>42340</v>
      </c>
      <c r="B2756" s="77">
        <v>24150</v>
      </c>
      <c r="C2756" s="77">
        <v>24500</v>
      </c>
      <c r="E2756">
        <f t="shared" si="84"/>
        <v>2015</v>
      </c>
      <c r="F2756" s="57">
        <f>_xlfn.XLOOKUP(E2756,'Historical Metal Prices'!$L$4:$Z$4,'Historical Metal Prices'!$L$10:$Z$10)</f>
        <v>0.32505665589752875</v>
      </c>
      <c r="G2756" s="77">
        <f t="shared" si="85"/>
        <v>32000.118239925319</v>
      </c>
    </row>
    <row r="2757" spans="1:7" x14ac:dyDescent="0.2">
      <c r="A2757" s="79">
        <v>42339</v>
      </c>
      <c r="B2757" s="77">
        <v>24275</v>
      </c>
      <c r="C2757" s="77">
        <v>24500</v>
      </c>
      <c r="E2757">
        <f t="shared" si="84"/>
        <v>2015</v>
      </c>
      <c r="F2757" s="57">
        <f>_xlfn.XLOOKUP(E2757,'Historical Metal Prices'!$L$4:$Z$4,'Historical Metal Prices'!$L$10:$Z$10)</f>
        <v>0.32505665589752875</v>
      </c>
      <c r="G2757" s="77">
        <f t="shared" si="85"/>
        <v>32165.75032191251</v>
      </c>
    </row>
    <row r="2758" spans="1:7" x14ac:dyDescent="0.2">
      <c r="A2758" s="79">
        <v>42338</v>
      </c>
      <c r="B2758" s="77">
        <v>24651.25</v>
      </c>
      <c r="C2758" s="77">
        <v>25000</v>
      </c>
      <c r="E2758">
        <f t="shared" si="84"/>
        <v>2015</v>
      </c>
      <c r="F2758" s="57">
        <f>_xlfn.XLOOKUP(E2758,'Historical Metal Prices'!$L$4:$Z$4,'Historical Metal Prices'!$L$10:$Z$10)</f>
        <v>0.32505665589752875</v>
      </c>
      <c r="G2758" s="77">
        <f t="shared" si="85"/>
        <v>32664.302888693954</v>
      </c>
    </row>
    <row r="2759" spans="1:7" x14ac:dyDescent="0.2">
      <c r="A2759" s="79">
        <v>42335</v>
      </c>
      <c r="B2759" s="77">
        <v>23905</v>
      </c>
      <c r="C2759" s="77">
        <v>24250</v>
      </c>
      <c r="E2759">
        <f t="shared" si="84"/>
        <v>2015</v>
      </c>
      <c r="F2759" s="57">
        <f>_xlfn.XLOOKUP(E2759,'Historical Metal Prices'!$L$4:$Z$4,'Historical Metal Prices'!$L$10:$Z$10)</f>
        <v>0.32505665589752875</v>
      </c>
      <c r="G2759" s="77">
        <f t="shared" si="85"/>
        <v>31675.479359230423</v>
      </c>
    </row>
    <row r="2760" spans="1:7" x14ac:dyDescent="0.2">
      <c r="A2760" s="79">
        <v>42334</v>
      </c>
      <c r="B2760" s="77">
        <v>23154</v>
      </c>
      <c r="C2760" s="77">
        <v>23500</v>
      </c>
      <c r="E2760">
        <f t="shared" si="84"/>
        <v>2015</v>
      </c>
      <c r="F2760" s="57">
        <f>_xlfn.XLOOKUP(E2760,'Historical Metal Prices'!$L$4:$Z$4,'Historical Metal Prices'!$L$10:$Z$10)</f>
        <v>0.32505665589752875</v>
      </c>
      <c r="G2760" s="77">
        <f t="shared" si="85"/>
        <v>30680.361810651382</v>
      </c>
    </row>
    <row r="2761" spans="1:7" x14ac:dyDescent="0.2">
      <c r="A2761" s="79">
        <v>42333</v>
      </c>
      <c r="B2761" s="77">
        <v>23152</v>
      </c>
      <c r="C2761" s="77">
        <v>23500</v>
      </c>
      <c r="E2761">
        <f t="shared" si="84"/>
        <v>2015</v>
      </c>
      <c r="F2761" s="57">
        <f>_xlfn.XLOOKUP(E2761,'Historical Metal Prices'!$L$4:$Z$4,'Historical Metal Prices'!$L$10:$Z$10)</f>
        <v>0.32505665589752875</v>
      </c>
      <c r="G2761" s="77">
        <f t="shared" si="85"/>
        <v>30677.711697339586</v>
      </c>
    </row>
    <row r="2762" spans="1:7" x14ac:dyDescent="0.2">
      <c r="A2762" s="79">
        <v>42332</v>
      </c>
      <c r="B2762" s="77">
        <v>23153</v>
      </c>
      <c r="C2762" s="77">
        <v>23500</v>
      </c>
      <c r="E2762">
        <f t="shared" si="84"/>
        <v>2015</v>
      </c>
      <c r="F2762" s="57">
        <f>_xlfn.XLOOKUP(E2762,'Historical Metal Prices'!$L$4:$Z$4,'Historical Metal Prices'!$L$10:$Z$10)</f>
        <v>0.32505665589752875</v>
      </c>
      <c r="G2762" s="77">
        <f t="shared" si="85"/>
        <v>30679.036753995482</v>
      </c>
    </row>
    <row r="2763" spans="1:7" x14ac:dyDescent="0.2">
      <c r="A2763" s="79">
        <v>42331</v>
      </c>
      <c r="B2763" s="77">
        <v>23153</v>
      </c>
      <c r="C2763" s="77">
        <v>23500</v>
      </c>
      <c r="E2763">
        <f t="shared" ref="E2763:E2826" si="86">YEAR(A2763)</f>
        <v>2015</v>
      </c>
      <c r="F2763" s="57">
        <f>_xlfn.XLOOKUP(E2763,'Historical Metal Prices'!$L$4:$Z$4,'Historical Metal Prices'!$L$10:$Z$10)</f>
        <v>0.32505665589752875</v>
      </c>
      <c r="G2763" s="77">
        <f t="shared" ref="G2763:G2826" si="87">IFERROR(B2763*(1+F2763),G2764)</f>
        <v>30679.036753995482</v>
      </c>
    </row>
    <row r="2764" spans="1:7" x14ac:dyDescent="0.2">
      <c r="A2764" s="79">
        <v>42328</v>
      </c>
      <c r="B2764" s="77">
        <v>23157</v>
      </c>
      <c r="C2764" s="77">
        <v>23500</v>
      </c>
      <c r="E2764">
        <f t="shared" si="86"/>
        <v>2015</v>
      </c>
      <c r="F2764" s="57">
        <f>_xlfn.XLOOKUP(E2764,'Historical Metal Prices'!$L$4:$Z$4,'Historical Metal Prices'!$L$10:$Z$10)</f>
        <v>0.32505665589752875</v>
      </c>
      <c r="G2764" s="77">
        <f t="shared" si="87"/>
        <v>30684.336980619075</v>
      </c>
    </row>
    <row r="2765" spans="1:7" x14ac:dyDescent="0.2">
      <c r="A2765" s="79">
        <v>42327</v>
      </c>
      <c r="B2765" s="77">
        <v>23156</v>
      </c>
      <c r="C2765" s="77">
        <v>23500</v>
      </c>
      <c r="E2765">
        <f t="shared" si="86"/>
        <v>2015</v>
      </c>
      <c r="F2765" s="57">
        <f>_xlfn.XLOOKUP(E2765,'Historical Metal Prices'!$L$4:$Z$4,'Historical Metal Prices'!$L$10:$Z$10)</f>
        <v>0.32505665589752875</v>
      </c>
      <c r="G2765" s="77">
        <f t="shared" si="87"/>
        <v>30683.011923963175</v>
      </c>
    </row>
    <row r="2766" spans="1:7" x14ac:dyDescent="0.2">
      <c r="A2766" s="79">
        <v>42326</v>
      </c>
      <c r="B2766" s="77">
        <v>23655</v>
      </c>
      <c r="C2766" s="77">
        <v>24000</v>
      </c>
      <c r="E2766">
        <f t="shared" si="86"/>
        <v>2015</v>
      </c>
      <c r="F2766" s="57">
        <f>_xlfn.XLOOKUP(E2766,'Historical Metal Prices'!$L$4:$Z$4,'Historical Metal Prices'!$L$10:$Z$10)</f>
        <v>0.32505665589752875</v>
      </c>
      <c r="G2766" s="77">
        <f t="shared" si="87"/>
        <v>31344.215195256042</v>
      </c>
    </row>
    <row r="2767" spans="1:7" x14ac:dyDescent="0.2">
      <c r="A2767" s="79">
        <v>42325</v>
      </c>
      <c r="B2767" s="77">
        <v>23655</v>
      </c>
      <c r="C2767" s="77">
        <v>24000</v>
      </c>
      <c r="E2767">
        <f t="shared" si="86"/>
        <v>2015</v>
      </c>
      <c r="F2767" s="57">
        <f>_xlfn.XLOOKUP(E2767,'Historical Metal Prices'!$L$4:$Z$4,'Historical Metal Prices'!$L$10:$Z$10)</f>
        <v>0.32505665589752875</v>
      </c>
      <c r="G2767" s="77">
        <f t="shared" si="87"/>
        <v>31344.215195256042</v>
      </c>
    </row>
    <row r="2768" spans="1:7" x14ac:dyDescent="0.2">
      <c r="A2768" s="79">
        <v>42324</v>
      </c>
      <c r="B2768" s="77">
        <v>23857</v>
      </c>
      <c r="C2768" s="77">
        <v>24150</v>
      </c>
      <c r="E2768">
        <f t="shared" si="86"/>
        <v>2015</v>
      </c>
      <c r="F2768" s="57">
        <f>_xlfn.XLOOKUP(E2768,'Historical Metal Prices'!$L$4:$Z$4,'Historical Metal Prices'!$L$10:$Z$10)</f>
        <v>0.32505665589752875</v>
      </c>
      <c r="G2768" s="77">
        <f t="shared" si="87"/>
        <v>31611.876639747345</v>
      </c>
    </row>
    <row r="2769" spans="1:7" x14ac:dyDescent="0.2">
      <c r="A2769" s="79">
        <v>42321</v>
      </c>
      <c r="B2769" s="77">
        <v>23962.5</v>
      </c>
      <c r="C2769" s="77">
        <v>24550</v>
      </c>
      <c r="E2769">
        <f t="shared" si="86"/>
        <v>2015</v>
      </c>
      <c r="F2769" s="57">
        <f>_xlfn.XLOOKUP(E2769,'Historical Metal Prices'!$L$4:$Z$4,'Historical Metal Prices'!$L$10:$Z$10)</f>
        <v>0.32505665589752875</v>
      </c>
      <c r="G2769" s="77">
        <f t="shared" si="87"/>
        <v>31751.670116944533</v>
      </c>
    </row>
    <row r="2770" spans="1:7" x14ac:dyDescent="0.2">
      <c r="A2770" s="79">
        <v>42320</v>
      </c>
      <c r="B2770" s="77">
        <v>24310</v>
      </c>
      <c r="C2770" s="77">
        <v>24550</v>
      </c>
      <c r="E2770">
        <f t="shared" si="86"/>
        <v>2015</v>
      </c>
      <c r="F2770" s="57">
        <f>_xlfn.XLOOKUP(E2770,'Historical Metal Prices'!$L$4:$Z$4,'Historical Metal Prices'!$L$10:$Z$10)</f>
        <v>0.32505665589752875</v>
      </c>
      <c r="G2770" s="77">
        <f t="shared" si="87"/>
        <v>32212.127304868925</v>
      </c>
    </row>
    <row r="2771" spans="1:7" x14ac:dyDescent="0.2">
      <c r="A2771" s="79">
        <v>42319</v>
      </c>
      <c r="B2771" s="77">
        <v>25661</v>
      </c>
      <c r="C2771" s="77">
        <v>26000</v>
      </c>
      <c r="E2771">
        <f t="shared" si="86"/>
        <v>2015</v>
      </c>
      <c r="F2771" s="57">
        <f>_xlfn.XLOOKUP(E2771,'Historical Metal Prices'!$L$4:$Z$4,'Historical Metal Prices'!$L$10:$Z$10)</f>
        <v>0.32505665589752875</v>
      </c>
      <c r="G2771" s="77">
        <f t="shared" si="87"/>
        <v>34002.278846986483</v>
      </c>
    </row>
    <row r="2772" spans="1:7" x14ac:dyDescent="0.2">
      <c r="A2772" s="79">
        <v>42318</v>
      </c>
      <c r="B2772" s="77">
        <v>25661.5</v>
      </c>
      <c r="C2772" s="77">
        <v>26000</v>
      </c>
      <c r="E2772">
        <f t="shared" si="86"/>
        <v>2015</v>
      </c>
      <c r="F2772" s="57">
        <f>_xlfn.XLOOKUP(E2772,'Historical Metal Prices'!$L$4:$Z$4,'Historical Metal Prices'!$L$10:$Z$10)</f>
        <v>0.32505665589752875</v>
      </c>
      <c r="G2772" s="77">
        <f t="shared" si="87"/>
        <v>34002.941375314433</v>
      </c>
    </row>
    <row r="2773" spans="1:7" x14ac:dyDescent="0.2">
      <c r="A2773" s="79">
        <v>42317</v>
      </c>
      <c r="B2773" s="77">
        <v>25662.5</v>
      </c>
      <c r="C2773" s="77">
        <v>26000</v>
      </c>
      <c r="E2773">
        <f t="shared" si="86"/>
        <v>2015</v>
      </c>
      <c r="F2773" s="57">
        <f>_xlfn.XLOOKUP(E2773,'Historical Metal Prices'!$L$4:$Z$4,'Historical Metal Prices'!$L$10:$Z$10)</f>
        <v>0.32505665589752875</v>
      </c>
      <c r="G2773" s="77">
        <f t="shared" si="87"/>
        <v>34004.266431970333</v>
      </c>
    </row>
    <row r="2774" spans="1:7" x14ac:dyDescent="0.2">
      <c r="A2774" s="79">
        <v>42314</v>
      </c>
      <c r="B2774" s="77">
        <v>26167</v>
      </c>
      <c r="C2774" s="77">
        <v>26500</v>
      </c>
      <c r="E2774">
        <f t="shared" si="86"/>
        <v>2015</v>
      </c>
      <c r="F2774" s="57">
        <f>_xlfn.XLOOKUP(E2774,'Historical Metal Prices'!$L$4:$Z$4,'Historical Metal Prices'!$L$10:$Z$10)</f>
        <v>0.32505665589752875</v>
      </c>
      <c r="G2774" s="77">
        <f t="shared" si="87"/>
        <v>34672.757514870638</v>
      </c>
    </row>
    <row r="2775" spans="1:7" x14ac:dyDescent="0.2">
      <c r="A2775" s="79">
        <v>42313</v>
      </c>
      <c r="B2775" s="77">
        <v>25366</v>
      </c>
      <c r="C2775" s="77">
        <v>25700</v>
      </c>
      <c r="E2775">
        <f t="shared" si="86"/>
        <v>2015</v>
      </c>
      <c r="F2775" s="57">
        <f>_xlfn.XLOOKUP(E2775,'Historical Metal Prices'!$L$4:$Z$4,'Historical Metal Prices'!$L$10:$Z$10)</f>
        <v>0.32505665589752875</v>
      </c>
      <c r="G2775" s="77">
        <f t="shared" si="87"/>
        <v>33611.387133496712</v>
      </c>
    </row>
    <row r="2776" spans="1:7" x14ac:dyDescent="0.2">
      <c r="A2776" s="79">
        <v>42312</v>
      </c>
      <c r="B2776" s="77">
        <v>25666</v>
      </c>
      <c r="C2776" s="77">
        <v>26000</v>
      </c>
      <c r="E2776">
        <f t="shared" si="86"/>
        <v>2015</v>
      </c>
      <c r="F2776" s="57">
        <f>_xlfn.XLOOKUP(E2776,'Historical Metal Prices'!$L$4:$Z$4,'Historical Metal Prices'!$L$10:$Z$10)</f>
        <v>0.32505665589752875</v>
      </c>
      <c r="G2776" s="77">
        <f t="shared" si="87"/>
        <v>34008.904130265975</v>
      </c>
    </row>
    <row r="2777" spans="1:7" x14ac:dyDescent="0.2">
      <c r="A2777" s="79">
        <v>42311</v>
      </c>
      <c r="B2777" s="77">
        <v>25666</v>
      </c>
      <c r="C2777" s="77">
        <v>26000</v>
      </c>
      <c r="E2777">
        <f t="shared" si="86"/>
        <v>2015</v>
      </c>
      <c r="F2777" s="57">
        <f>_xlfn.XLOOKUP(E2777,'Historical Metal Prices'!$L$4:$Z$4,'Historical Metal Prices'!$L$10:$Z$10)</f>
        <v>0.32505665589752875</v>
      </c>
      <c r="G2777" s="77">
        <f t="shared" si="87"/>
        <v>34008.904130265975</v>
      </c>
    </row>
    <row r="2778" spans="1:7" x14ac:dyDescent="0.2">
      <c r="A2778" s="79">
        <v>42310</v>
      </c>
      <c r="B2778" s="77">
        <v>25917</v>
      </c>
      <c r="C2778" s="77">
        <v>26250</v>
      </c>
      <c r="E2778">
        <f t="shared" si="86"/>
        <v>2015</v>
      </c>
      <c r="F2778" s="57">
        <f>_xlfn.XLOOKUP(E2778,'Historical Metal Prices'!$L$4:$Z$4,'Historical Metal Prices'!$L$10:$Z$10)</f>
        <v>0.32505665589752875</v>
      </c>
      <c r="G2778" s="77">
        <f t="shared" si="87"/>
        <v>34341.493350896249</v>
      </c>
    </row>
    <row r="2779" spans="1:7" x14ac:dyDescent="0.2">
      <c r="A2779" s="79">
        <v>42307</v>
      </c>
      <c r="B2779" s="77">
        <v>26921.75</v>
      </c>
      <c r="C2779" s="77">
        <v>27750</v>
      </c>
      <c r="E2779">
        <f t="shared" si="86"/>
        <v>2015</v>
      </c>
      <c r="F2779" s="57">
        <f>_xlfn.XLOOKUP(E2779,'Historical Metal Prices'!$L$4:$Z$4,'Historical Metal Prices'!$L$10:$Z$10)</f>
        <v>0.32505665589752875</v>
      </c>
      <c r="G2779" s="77">
        <f t="shared" si="87"/>
        <v>35672.844025909297</v>
      </c>
    </row>
    <row r="2780" spans="1:7" x14ac:dyDescent="0.2">
      <c r="A2780" s="79">
        <v>42306</v>
      </c>
      <c r="B2780" s="77">
        <v>27671</v>
      </c>
      <c r="C2780" s="77">
        <v>28000</v>
      </c>
      <c r="E2780">
        <f t="shared" si="86"/>
        <v>2015</v>
      </c>
      <c r="F2780" s="57">
        <f>_xlfn.XLOOKUP(E2780,'Historical Metal Prices'!$L$4:$Z$4,'Historical Metal Prices'!$L$10:$Z$10)</f>
        <v>0.32505665589752875</v>
      </c>
      <c r="G2780" s="77">
        <f t="shared" si="87"/>
        <v>36665.64272534052</v>
      </c>
    </row>
    <row r="2781" spans="1:7" x14ac:dyDescent="0.2">
      <c r="A2781" s="79">
        <v>42305</v>
      </c>
      <c r="B2781" s="77">
        <v>27924.75</v>
      </c>
      <c r="C2781" s="77">
        <v>28250</v>
      </c>
      <c r="E2781">
        <f t="shared" si="86"/>
        <v>2015</v>
      </c>
      <c r="F2781" s="57">
        <f>_xlfn.XLOOKUP(E2781,'Historical Metal Prices'!$L$4:$Z$4,'Historical Metal Prices'!$L$10:$Z$10)</f>
        <v>0.32505665589752875</v>
      </c>
      <c r="G2781" s="77">
        <f t="shared" si="87"/>
        <v>37001.875851774515</v>
      </c>
    </row>
    <row r="2782" spans="1:7" x14ac:dyDescent="0.2">
      <c r="A2782" s="79">
        <v>42304</v>
      </c>
      <c r="B2782" s="77">
        <v>27426</v>
      </c>
      <c r="C2782" s="77">
        <v>27750</v>
      </c>
      <c r="E2782">
        <f t="shared" si="86"/>
        <v>2015</v>
      </c>
      <c r="F2782" s="57">
        <f>_xlfn.XLOOKUP(E2782,'Historical Metal Prices'!$L$4:$Z$4,'Historical Metal Prices'!$L$10:$Z$10)</f>
        <v>0.32505665589752875</v>
      </c>
      <c r="G2782" s="77">
        <f t="shared" si="87"/>
        <v>36341.003844645624</v>
      </c>
    </row>
    <row r="2783" spans="1:7" x14ac:dyDescent="0.2">
      <c r="A2783" s="79">
        <v>42303</v>
      </c>
      <c r="B2783" s="77">
        <v>27426</v>
      </c>
      <c r="C2783" s="77">
        <v>27750</v>
      </c>
      <c r="E2783">
        <f t="shared" si="86"/>
        <v>2015</v>
      </c>
      <c r="F2783" s="57">
        <f>_xlfn.XLOOKUP(E2783,'Historical Metal Prices'!$L$4:$Z$4,'Historical Metal Prices'!$L$10:$Z$10)</f>
        <v>0.32505665589752875</v>
      </c>
      <c r="G2783" s="77">
        <f t="shared" si="87"/>
        <v>36341.003844645624</v>
      </c>
    </row>
    <row r="2784" spans="1:7" x14ac:dyDescent="0.2">
      <c r="A2784" s="79">
        <v>42300</v>
      </c>
      <c r="B2784" s="77">
        <v>27180</v>
      </c>
      <c r="C2784" s="77">
        <v>27500</v>
      </c>
      <c r="E2784">
        <f t="shared" si="86"/>
        <v>2015</v>
      </c>
      <c r="F2784" s="57">
        <f>_xlfn.XLOOKUP(E2784,'Historical Metal Prices'!$L$4:$Z$4,'Historical Metal Prices'!$L$10:$Z$10)</f>
        <v>0.32505665589752875</v>
      </c>
      <c r="G2784" s="77">
        <f t="shared" si="87"/>
        <v>36015.039907294835</v>
      </c>
    </row>
    <row r="2785" spans="1:7" x14ac:dyDescent="0.2">
      <c r="A2785" s="79">
        <v>42299</v>
      </c>
      <c r="B2785" s="77">
        <v>27179</v>
      </c>
      <c r="C2785" s="77">
        <v>28000</v>
      </c>
      <c r="E2785">
        <f t="shared" si="86"/>
        <v>2015</v>
      </c>
      <c r="F2785" s="57">
        <f>_xlfn.XLOOKUP(E2785,'Historical Metal Prices'!$L$4:$Z$4,'Historical Metal Prices'!$L$10:$Z$10)</f>
        <v>0.32505665589752875</v>
      </c>
      <c r="G2785" s="77">
        <f t="shared" si="87"/>
        <v>36013.714850638935</v>
      </c>
    </row>
    <row r="2786" spans="1:7" x14ac:dyDescent="0.2">
      <c r="A2786" s="79">
        <v>42298</v>
      </c>
      <c r="B2786" s="77">
        <v>27678</v>
      </c>
      <c r="C2786" s="77">
        <v>28000</v>
      </c>
      <c r="E2786">
        <f t="shared" si="86"/>
        <v>2015</v>
      </c>
      <c r="F2786" s="57">
        <f>_xlfn.XLOOKUP(E2786,'Historical Metal Prices'!$L$4:$Z$4,'Historical Metal Prices'!$L$10:$Z$10)</f>
        <v>0.32505665589752875</v>
      </c>
      <c r="G2786" s="77">
        <f t="shared" si="87"/>
        <v>36674.918121931798</v>
      </c>
    </row>
    <row r="2787" spans="1:7" x14ac:dyDescent="0.2">
      <c r="A2787" s="79">
        <v>42297</v>
      </c>
      <c r="B2787" s="77">
        <v>27678</v>
      </c>
      <c r="C2787" s="77">
        <v>28000</v>
      </c>
      <c r="E2787">
        <f t="shared" si="86"/>
        <v>2015</v>
      </c>
      <c r="F2787" s="57">
        <f>_xlfn.XLOOKUP(E2787,'Historical Metal Prices'!$L$4:$Z$4,'Historical Metal Prices'!$L$10:$Z$10)</f>
        <v>0.32505665589752875</v>
      </c>
      <c r="G2787" s="77">
        <f t="shared" si="87"/>
        <v>36674.918121931798</v>
      </c>
    </row>
    <row r="2788" spans="1:7" x14ac:dyDescent="0.2">
      <c r="A2788" s="79">
        <v>42296</v>
      </c>
      <c r="B2788" s="77">
        <v>27679</v>
      </c>
      <c r="C2788" s="77">
        <v>28000</v>
      </c>
      <c r="E2788">
        <f t="shared" si="86"/>
        <v>2015</v>
      </c>
      <c r="F2788" s="57">
        <f>_xlfn.XLOOKUP(E2788,'Historical Metal Prices'!$L$4:$Z$4,'Historical Metal Prices'!$L$10:$Z$10)</f>
        <v>0.32505665589752875</v>
      </c>
      <c r="G2788" s="77">
        <f t="shared" si="87"/>
        <v>36676.243178587698</v>
      </c>
    </row>
    <row r="2789" spans="1:7" x14ac:dyDescent="0.2">
      <c r="A2789" s="79">
        <v>42293</v>
      </c>
      <c r="B2789" s="77">
        <v>27684</v>
      </c>
      <c r="C2789" s="77">
        <v>28000</v>
      </c>
      <c r="E2789">
        <f t="shared" si="86"/>
        <v>2015</v>
      </c>
      <c r="F2789" s="57">
        <f>_xlfn.XLOOKUP(E2789,'Historical Metal Prices'!$L$4:$Z$4,'Historical Metal Prices'!$L$10:$Z$10)</f>
        <v>0.32505665589752875</v>
      </c>
      <c r="G2789" s="77">
        <f t="shared" si="87"/>
        <v>36682.868461867183</v>
      </c>
    </row>
    <row r="2790" spans="1:7" x14ac:dyDescent="0.2">
      <c r="A2790" s="79">
        <v>42292</v>
      </c>
      <c r="B2790" s="77">
        <v>27183</v>
      </c>
      <c r="C2790" s="77">
        <v>27500</v>
      </c>
      <c r="E2790">
        <f t="shared" si="86"/>
        <v>2015</v>
      </c>
      <c r="F2790" s="57">
        <f>_xlfn.XLOOKUP(E2790,'Historical Metal Prices'!$L$4:$Z$4,'Historical Metal Prices'!$L$10:$Z$10)</f>
        <v>0.32505665589752875</v>
      </c>
      <c r="G2790" s="77">
        <f t="shared" si="87"/>
        <v>36019.015077262527</v>
      </c>
    </row>
    <row r="2791" spans="1:7" x14ac:dyDescent="0.2">
      <c r="A2791" s="79">
        <v>42291</v>
      </c>
      <c r="B2791" s="77">
        <v>27432</v>
      </c>
      <c r="C2791" s="77">
        <v>27750</v>
      </c>
      <c r="E2791">
        <f t="shared" si="86"/>
        <v>2015</v>
      </c>
      <c r="F2791" s="57">
        <f>_xlfn.XLOOKUP(E2791,'Historical Metal Prices'!$L$4:$Z$4,'Historical Metal Prices'!$L$10:$Z$10)</f>
        <v>0.32505665589752875</v>
      </c>
      <c r="G2791" s="77">
        <f t="shared" si="87"/>
        <v>36348.954184581009</v>
      </c>
    </row>
    <row r="2792" spans="1:7" x14ac:dyDescent="0.2">
      <c r="A2792" s="79">
        <v>42290</v>
      </c>
      <c r="B2792" s="77">
        <v>27432</v>
      </c>
      <c r="C2792" s="77">
        <v>27750</v>
      </c>
      <c r="E2792">
        <f t="shared" si="86"/>
        <v>2015</v>
      </c>
      <c r="F2792" s="57">
        <f>_xlfn.XLOOKUP(E2792,'Historical Metal Prices'!$L$4:$Z$4,'Historical Metal Prices'!$L$10:$Z$10)</f>
        <v>0.32505665589752875</v>
      </c>
      <c r="G2792" s="77">
        <f t="shared" si="87"/>
        <v>36348.954184581009</v>
      </c>
    </row>
    <row r="2793" spans="1:7" x14ac:dyDescent="0.2">
      <c r="A2793" s="79">
        <v>42289</v>
      </c>
      <c r="B2793" s="77">
        <v>27432</v>
      </c>
      <c r="C2793" s="77">
        <v>27750</v>
      </c>
      <c r="E2793">
        <f t="shared" si="86"/>
        <v>2015</v>
      </c>
      <c r="F2793" s="57">
        <f>_xlfn.XLOOKUP(E2793,'Historical Metal Prices'!$L$4:$Z$4,'Historical Metal Prices'!$L$10:$Z$10)</f>
        <v>0.32505665589752875</v>
      </c>
      <c r="G2793" s="77">
        <f t="shared" si="87"/>
        <v>36348.954184581009</v>
      </c>
    </row>
    <row r="2794" spans="1:7" x14ac:dyDescent="0.2">
      <c r="A2794" s="79">
        <v>42286</v>
      </c>
      <c r="B2794" s="77">
        <v>27436</v>
      </c>
      <c r="C2794" s="77">
        <v>27750</v>
      </c>
      <c r="E2794">
        <f t="shared" si="86"/>
        <v>2015</v>
      </c>
      <c r="F2794" s="57">
        <f>_xlfn.XLOOKUP(E2794,'Historical Metal Prices'!$L$4:$Z$4,'Historical Metal Prices'!$L$10:$Z$10)</f>
        <v>0.32505665589752875</v>
      </c>
      <c r="G2794" s="77">
        <f t="shared" si="87"/>
        <v>36354.254411204602</v>
      </c>
    </row>
    <row r="2795" spans="1:7" x14ac:dyDescent="0.2">
      <c r="A2795" s="79">
        <v>42285</v>
      </c>
      <c r="B2795" s="77">
        <v>27686</v>
      </c>
      <c r="C2795" s="77">
        <v>28000</v>
      </c>
      <c r="E2795">
        <f t="shared" si="86"/>
        <v>2015</v>
      </c>
      <c r="F2795" s="57">
        <f>_xlfn.XLOOKUP(E2795,'Historical Metal Prices'!$L$4:$Z$4,'Historical Metal Prices'!$L$10:$Z$10)</f>
        <v>0.32505665589752875</v>
      </c>
      <c r="G2795" s="77">
        <f t="shared" si="87"/>
        <v>36685.518575178983</v>
      </c>
    </row>
    <row r="2796" spans="1:7" x14ac:dyDescent="0.2">
      <c r="A2796" s="79">
        <v>42284</v>
      </c>
      <c r="B2796" s="77">
        <v>27685</v>
      </c>
      <c r="C2796" s="77">
        <v>28000</v>
      </c>
      <c r="E2796">
        <f t="shared" si="86"/>
        <v>2015</v>
      </c>
      <c r="F2796" s="57">
        <f>_xlfn.XLOOKUP(E2796,'Historical Metal Prices'!$L$4:$Z$4,'Historical Metal Prices'!$L$10:$Z$10)</f>
        <v>0.32505665589752875</v>
      </c>
      <c r="G2796" s="77">
        <f t="shared" si="87"/>
        <v>36684.193518523083</v>
      </c>
    </row>
    <row r="2797" spans="1:7" x14ac:dyDescent="0.2">
      <c r="A2797" s="79">
        <v>42283</v>
      </c>
      <c r="B2797" s="77">
        <v>27686</v>
      </c>
      <c r="C2797" s="77">
        <v>28000</v>
      </c>
      <c r="E2797">
        <f t="shared" si="86"/>
        <v>2015</v>
      </c>
      <c r="F2797" s="57">
        <f>_xlfn.XLOOKUP(E2797,'Historical Metal Prices'!$L$4:$Z$4,'Historical Metal Prices'!$L$10:$Z$10)</f>
        <v>0.32505665589752875</v>
      </c>
      <c r="G2797" s="77">
        <f t="shared" si="87"/>
        <v>36685.518575178983</v>
      </c>
    </row>
    <row r="2798" spans="1:7" x14ac:dyDescent="0.2">
      <c r="A2798" s="79">
        <v>42282</v>
      </c>
      <c r="B2798" s="77">
        <v>27686.5</v>
      </c>
      <c r="C2798" s="77">
        <v>28000</v>
      </c>
      <c r="E2798">
        <f t="shared" si="86"/>
        <v>2015</v>
      </c>
      <c r="F2798" s="57">
        <f>_xlfn.XLOOKUP(E2798,'Historical Metal Prices'!$L$4:$Z$4,'Historical Metal Prices'!$L$10:$Z$10)</f>
        <v>0.32505665589752875</v>
      </c>
      <c r="G2798" s="77">
        <f t="shared" si="87"/>
        <v>36686.181103506933</v>
      </c>
    </row>
    <row r="2799" spans="1:7" x14ac:dyDescent="0.2">
      <c r="A2799" s="79">
        <v>42279</v>
      </c>
      <c r="B2799" s="77">
        <v>27437</v>
      </c>
      <c r="C2799" s="77">
        <v>27750</v>
      </c>
      <c r="E2799">
        <f t="shared" si="86"/>
        <v>2015</v>
      </c>
      <c r="F2799" s="57">
        <f>_xlfn.XLOOKUP(E2799,'Historical Metal Prices'!$L$4:$Z$4,'Historical Metal Prices'!$L$10:$Z$10)</f>
        <v>0.32505665589752875</v>
      </c>
      <c r="G2799" s="77">
        <f t="shared" si="87"/>
        <v>36355.579467860494</v>
      </c>
    </row>
    <row r="2800" spans="1:7" x14ac:dyDescent="0.2">
      <c r="A2800" s="79">
        <v>42278</v>
      </c>
      <c r="B2800" s="77">
        <v>27436</v>
      </c>
      <c r="C2800" s="77">
        <v>27750</v>
      </c>
      <c r="E2800">
        <f t="shared" si="86"/>
        <v>2015</v>
      </c>
      <c r="F2800" s="57">
        <f>_xlfn.XLOOKUP(E2800,'Historical Metal Prices'!$L$4:$Z$4,'Historical Metal Prices'!$L$10:$Z$10)</f>
        <v>0.32505665589752875</v>
      </c>
      <c r="G2800" s="77">
        <f t="shared" si="87"/>
        <v>36354.254411204602</v>
      </c>
    </row>
    <row r="2801" spans="1:7" x14ac:dyDescent="0.2">
      <c r="A2801" s="79">
        <v>42277</v>
      </c>
      <c r="B2801" s="77">
        <v>27690</v>
      </c>
      <c r="C2801" s="77">
        <v>28300</v>
      </c>
      <c r="E2801">
        <f t="shared" si="86"/>
        <v>2015</v>
      </c>
      <c r="F2801" s="57">
        <f>_xlfn.XLOOKUP(E2801,'Historical Metal Prices'!$L$4:$Z$4,'Historical Metal Prices'!$L$10:$Z$10)</f>
        <v>0.32505665589752875</v>
      </c>
      <c r="G2801" s="77">
        <f t="shared" si="87"/>
        <v>36690.818801802568</v>
      </c>
    </row>
    <row r="2802" spans="1:7" x14ac:dyDescent="0.2">
      <c r="A2802" s="79">
        <v>42276</v>
      </c>
      <c r="B2802" s="77">
        <v>27691</v>
      </c>
      <c r="C2802" s="77">
        <v>28000</v>
      </c>
      <c r="E2802">
        <f t="shared" si="86"/>
        <v>2015</v>
      </c>
      <c r="F2802" s="57">
        <f>_xlfn.XLOOKUP(E2802,'Historical Metal Prices'!$L$4:$Z$4,'Historical Metal Prices'!$L$10:$Z$10)</f>
        <v>0.32505665589752875</v>
      </c>
      <c r="G2802" s="77">
        <f t="shared" si="87"/>
        <v>36692.143858458468</v>
      </c>
    </row>
    <row r="2803" spans="1:7" x14ac:dyDescent="0.2">
      <c r="A2803" s="79">
        <v>42275</v>
      </c>
      <c r="B2803" s="77">
        <v>27690.5</v>
      </c>
      <c r="C2803" s="77">
        <v>28000</v>
      </c>
      <c r="E2803">
        <f t="shared" si="86"/>
        <v>2015</v>
      </c>
      <c r="F2803" s="57">
        <f>_xlfn.XLOOKUP(E2803,'Historical Metal Prices'!$L$4:$Z$4,'Historical Metal Prices'!$L$10:$Z$10)</f>
        <v>0.32505665589752875</v>
      </c>
      <c r="G2803" s="77">
        <f t="shared" si="87"/>
        <v>36691.481330130518</v>
      </c>
    </row>
    <row r="2804" spans="1:7" x14ac:dyDescent="0.2">
      <c r="A2804" s="79">
        <v>42272</v>
      </c>
      <c r="B2804" s="77">
        <v>27695</v>
      </c>
      <c r="C2804" s="77">
        <v>28000</v>
      </c>
      <c r="E2804">
        <f t="shared" si="86"/>
        <v>2015</v>
      </c>
      <c r="F2804" s="57">
        <f>_xlfn.XLOOKUP(E2804,'Historical Metal Prices'!$L$4:$Z$4,'Historical Metal Prices'!$L$10:$Z$10)</f>
        <v>0.32505665589752875</v>
      </c>
      <c r="G2804" s="77">
        <f t="shared" si="87"/>
        <v>36697.444085082061</v>
      </c>
    </row>
    <row r="2805" spans="1:7" x14ac:dyDescent="0.2">
      <c r="A2805" s="79">
        <v>42271</v>
      </c>
      <c r="B2805" s="77">
        <v>27694</v>
      </c>
      <c r="C2805" s="77">
        <v>28000</v>
      </c>
      <c r="E2805">
        <f t="shared" si="86"/>
        <v>2015</v>
      </c>
      <c r="F2805" s="57">
        <f>_xlfn.XLOOKUP(E2805,'Historical Metal Prices'!$L$4:$Z$4,'Historical Metal Prices'!$L$10:$Z$10)</f>
        <v>0.32505665589752875</v>
      </c>
      <c r="G2805" s="77">
        <f t="shared" si="87"/>
        <v>36696.119028426161</v>
      </c>
    </row>
    <row r="2806" spans="1:7" x14ac:dyDescent="0.2">
      <c r="A2806" s="79">
        <v>42270</v>
      </c>
      <c r="B2806" s="77">
        <v>27693</v>
      </c>
      <c r="C2806" s="77">
        <v>28000</v>
      </c>
      <c r="E2806">
        <f t="shared" si="86"/>
        <v>2015</v>
      </c>
      <c r="F2806" s="57">
        <f>_xlfn.XLOOKUP(E2806,'Historical Metal Prices'!$L$4:$Z$4,'Historical Metal Prices'!$L$10:$Z$10)</f>
        <v>0.32505665589752875</v>
      </c>
      <c r="G2806" s="77">
        <f t="shared" si="87"/>
        <v>36694.793971770261</v>
      </c>
    </row>
    <row r="2807" spans="1:7" x14ac:dyDescent="0.2">
      <c r="A2807" s="79">
        <v>42269</v>
      </c>
      <c r="B2807" s="77">
        <v>27693</v>
      </c>
      <c r="C2807" s="77">
        <v>28000</v>
      </c>
      <c r="E2807">
        <f t="shared" si="86"/>
        <v>2015</v>
      </c>
      <c r="F2807" s="57">
        <f>_xlfn.XLOOKUP(E2807,'Historical Metal Prices'!$L$4:$Z$4,'Historical Metal Prices'!$L$10:$Z$10)</f>
        <v>0.32505665589752875</v>
      </c>
      <c r="G2807" s="77">
        <f t="shared" si="87"/>
        <v>36694.793971770261</v>
      </c>
    </row>
    <row r="2808" spans="1:7" x14ac:dyDescent="0.2">
      <c r="A2808" s="79">
        <v>42268</v>
      </c>
      <c r="B2808" s="77">
        <v>27690.5</v>
      </c>
      <c r="C2808" s="77">
        <v>28000</v>
      </c>
      <c r="E2808">
        <f t="shared" si="86"/>
        <v>2015</v>
      </c>
      <c r="F2808" s="57">
        <f>_xlfn.XLOOKUP(E2808,'Historical Metal Prices'!$L$4:$Z$4,'Historical Metal Prices'!$L$10:$Z$10)</f>
        <v>0.32505665589752875</v>
      </c>
      <c r="G2808" s="77">
        <f t="shared" si="87"/>
        <v>36691.481330130518</v>
      </c>
    </row>
    <row r="2809" spans="1:7" x14ac:dyDescent="0.2">
      <c r="A2809" s="79">
        <v>42265</v>
      </c>
      <c r="B2809" s="77">
        <v>27692.5</v>
      </c>
      <c r="C2809" s="77">
        <v>28000</v>
      </c>
      <c r="E2809">
        <f t="shared" si="86"/>
        <v>2015</v>
      </c>
      <c r="F2809" s="57">
        <f>_xlfn.XLOOKUP(E2809,'Historical Metal Prices'!$L$4:$Z$4,'Historical Metal Prices'!$L$10:$Z$10)</f>
        <v>0.32505665589752875</v>
      </c>
      <c r="G2809" s="77">
        <f t="shared" si="87"/>
        <v>36694.131443442318</v>
      </c>
    </row>
    <row r="2810" spans="1:7" x14ac:dyDescent="0.2">
      <c r="A2810" s="79">
        <v>42264</v>
      </c>
      <c r="B2810" s="77">
        <v>27693.5</v>
      </c>
      <c r="C2810" s="77">
        <v>28000</v>
      </c>
      <c r="E2810">
        <f t="shared" si="86"/>
        <v>2015</v>
      </c>
      <c r="F2810" s="57">
        <f>_xlfn.XLOOKUP(E2810,'Historical Metal Prices'!$L$4:$Z$4,'Historical Metal Prices'!$L$10:$Z$10)</f>
        <v>0.32505665589752875</v>
      </c>
      <c r="G2810" s="77">
        <f t="shared" si="87"/>
        <v>36695.456500098211</v>
      </c>
    </row>
    <row r="2811" spans="1:7" x14ac:dyDescent="0.2">
      <c r="A2811" s="79">
        <v>42263</v>
      </c>
      <c r="B2811" s="77">
        <v>27692.5</v>
      </c>
      <c r="C2811" s="77">
        <v>28000</v>
      </c>
      <c r="E2811">
        <f t="shared" si="86"/>
        <v>2015</v>
      </c>
      <c r="F2811" s="57">
        <f>_xlfn.XLOOKUP(E2811,'Historical Metal Prices'!$L$4:$Z$4,'Historical Metal Prices'!$L$10:$Z$10)</f>
        <v>0.32505665589752875</v>
      </c>
      <c r="G2811" s="77">
        <f t="shared" si="87"/>
        <v>36694.131443442318</v>
      </c>
    </row>
    <row r="2812" spans="1:7" x14ac:dyDescent="0.2">
      <c r="A2812" s="79">
        <v>42262</v>
      </c>
      <c r="B2812" s="77">
        <v>27692</v>
      </c>
      <c r="C2812" s="77">
        <v>28000</v>
      </c>
      <c r="E2812">
        <f t="shared" si="86"/>
        <v>2015</v>
      </c>
      <c r="F2812" s="57">
        <f>_xlfn.XLOOKUP(E2812,'Historical Metal Prices'!$L$4:$Z$4,'Historical Metal Prices'!$L$10:$Z$10)</f>
        <v>0.32505665589752875</v>
      </c>
      <c r="G2812" s="77">
        <f t="shared" si="87"/>
        <v>36693.468915114368</v>
      </c>
    </row>
    <row r="2813" spans="1:7" x14ac:dyDescent="0.2">
      <c r="A2813" s="79">
        <v>42261</v>
      </c>
      <c r="B2813" s="77">
        <v>27692</v>
      </c>
      <c r="C2813" s="77">
        <v>28000</v>
      </c>
      <c r="E2813">
        <f t="shared" si="86"/>
        <v>2015</v>
      </c>
      <c r="F2813" s="57">
        <f>_xlfn.XLOOKUP(E2813,'Historical Metal Prices'!$L$4:$Z$4,'Historical Metal Prices'!$L$10:$Z$10)</f>
        <v>0.32505665589752875</v>
      </c>
      <c r="G2813" s="77">
        <f t="shared" si="87"/>
        <v>36693.468915114368</v>
      </c>
    </row>
    <row r="2814" spans="1:7" x14ac:dyDescent="0.2">
      <c r="A2814" s="79">
        <v>42258</v>
      </c>
      <c r="B2814" s="77">
        <v>28192.5</v>
      </c>
      <c r="C2814" s="77">
        <v>28500</v>
      </c>
      <c r="E2814">
        <f t="shared" si="86"/>
        <v>2015</v>
      </c>
      <c r="F2814" s="57">
        <f>_xlfn.XLOOKUP(E2814,'Historical Metal Prices'!$L$4:$Z$4,'Historical Metal Prices'!$L$10:$Z$10)</f>
        <v>0.32505665589752875</v>
      </c>
      <c r="G2814" s="77">
        <f t="shared" si="87"/>
        <v>37356.659771391081</v>
      </c>
    </row>
    <row r="2815" spans="1:7" x14ac:dyDescent="0.2">
      <c r="A2815" s="79">
        <v>42257</v>
      </c>
      <c r="B2815" s="77">
        <v>28192</v>
      </c>
      <c r="C2815" s="77">
        <v>28500</v>
      </c>
      <c r="E2815">
        <f t="shared" si="86"/>
        <v>2015</v>
      </c>
      <c r="F2815" s="57">
        <f>_xlfn.XLOOKUP(E2815,'Historical Metal Prices'!$L$4:$Z$4,'Historical Metal Prices'!$L$10:$Z$10)</f>
        <v>0.32505665589752875</v>
      </c>
      <c r="G2815" s="77">
        <f t="shared" si="87"/>
        <v>37355.997243063131</v>
      </c>
    </row>
    <row r="2816" spans="1:7" x14ac:dyDescent="0.2">
      <c r="A2816" s="79">
        <v>42256</v>
      </c>
      <c r="B2816" s="77">
        <v>27691</v>
      </c>
      <c r="C2816" s="77">
        <v>28000</v>
      </c>
      <c r="E2816">
        <f t="shared" si="86"/>
        <v>2015</v>
      </c>
      <c r="F2816" s="57">
        <f>_xlfn.XLOOKUP(E2816,'Historical Metal Prices'!$L$4:$Z$4,'Historical Metal Prices'!$L$10:$Z$10)</f>
        <v>0.32505665589752875</v>
      </c>
      <c r="G2816" s="77">
        <f t="shared" si="87"/>
        <v>36692.143858458468</v>
      </c>
    </row>
    <row r="2817" spans="1:7" x14ac:dyDescent="0.2">
      <c r="A2817" s="79">
        <v>42255</v>
      </c>
      <c r="B2817" s="77">
        <v>28191</v>
      </c>
      <c r="C2817" s="77">
        <v>28500</v>
      </c>
      <c r="E2817">
        <f t="shared" si="86"/>
        <v>2015</v>
      </c>
      <c r="F2817" s="57">
        <f>_xlfn.XLOOKUP(E2817,'Historical Metal Prices'!$L$4:$Z$4,'Historical Metal Prices'!$L$10:$Z$10)</f>
        <v>0.32505665589752875</v>
      </c>
      <c r="G2817" s="77">
        <f t="shared" si="87"/>
        <v>37354.672186407231</v>
      </c>
    </row>
    <row r="2818" spans="1:7" x14ac:dyDescent="0.2">
      <c r="A2818" s="79">
        <v>42254</v>
      </c>
      <c r="B2818" s="77">
        <v>27691</v>
      </c>
      <c r="C2818" s="77">
        <v>27500</v>
      </c>
      <c r="E2818">
        <f t="shared" si="86"/>
        <v>2015</v>
      </c>
      <c r="F2818" s="57">
        <f>_xlfn.XLOOKUP(E2818,'Historical Metal Prices'!$L$4:$Z$4,'Historical Metal Prices'!$L$10:$Z$10)</f>
        <v>0.32505665589752875</v>
      </c>
      <c r="G2818" s="77">
        <f t="shared" si="87"/>
        <v>36692.143858458468</v>
      </c>
    </row>
    <row r="2819" spans="1:7" x14ac:dyDescent="0.2">
      <c r="A2819" s="79">
        <v>42251</v>
      </c>
      <c r="B2819" s="77">
        <v>27691</v>
      </c>
      <c r="C2819" s="77">
        <v>28000</v>
      </c>
      <c r="E2819">
        <f t="shared" si="86"/>
        <v>2015</v>
      </c>
      <c r="F2819" s="57">
        <f>_xlfn.XLOOKUP(E2819,'Historical Metal Prices'!$L$4:$Z$4,'Historical Metal Prices'!$L$10:$Z$10)</f>
        <v>0.32505665589752875</v>
      </c>
      <c r="G2819" s="77">
        <f t="shared" si="87"/>
        <v>36692.143858458468</v>
      </c>
    </row>
    <row r="2820" spans="1:7" x14ac:dyDescent="0.2">
      <c r="A2820" s="79">
        <v>42250</v>
      </c>
      <c r="B2820" s="77">
        <v>27191</v>
      </c>
      <c r="C2820" s="77">
        <v>27500</v>
      </c>
      <c r="E2820">
        <f t="shared" si="86"/>
        <v>2015</v>
      </c>
      <c r="F2820" s="57">
        <f>_xlfn.XLOOKUP(E2820,'Historical Metal Prices'!$L$4:$Z$4,'Historical Metal Prices'!$L$10:$Z$10)</f>
        <v>0.32505665589752875</v>
      </c>
      <c r="G2820" s="77">
        <f t="shared" si="87"/>
        <v>36029.615530509705</v>
      </c>
    </row>
    <row r="2821" spans="1:7" x14ac:dyDescent="0.2">
      <c r="A2821" s="79">
        <v>42249</v>
      </c>
      <c r="B2821" s="77">
        <v>27688.5</v>
      </c>
      <c r="C2821" s="77">
        <v>28000</v>
      </c>
      <c r="E2821">
        <f t="shared" si="86"/>
        <v>2015</v>
      </c>
      <c r="F2821" s="57">
        <f>_xlfn.XLOOKUP(E2821,'Historical Metal Prices'!$L$4:$Z$4,'Historical Metal Prices'!$L$10:$Z$10)</f>
        <v>0.32505665589752875</v>
      </c>
      <c r="G2821" s="77">
        <f t="shared" si="87"/>
        <v>36688.831216818726</v>
      </c>
    </row>
    <row r="2822" spans="1:7" x14ac:dyDescent="0.2">
      <c r="A2822" s="79">
        <v>42248</v>
      </c>
      <c r="B2822" s="77">
        <v>27688</v>
      </c>
      <c r="C2822" s="77">
        <v>28000</v>
      </c>
      <c r="E2822">
        <f t="shared" si="86"/>
        <v>2015</v>
      </c>
      <c r="F2822" s="57">
        <f>_xlfn.XLOOKUP(E2822,'Historical Metal Prices'!$L$4:$Z$4,'Historical Metal Prices'!$L$10:$Z$10)</f>
        <v>0.32505665589752875</v>
      </c>
      <c r="G2822" s="77">
        <f t="shared" si="87"/>
        <v>36688.168688490776</v>
      </c>
    </row>
    <row r="2823" spans="1:7" ht="16" x14ac:dyDescent="0.2">
      <c r="A2823" s="79">
        <v>42247</v>
      </c>
      <c r="B2823" s="77">
        <v>28139</v>
      </c>
      <c r="C2823" s="78" t="s">
        <v>481</v>
      </c>
      <c r="E2823">
        <f t="shared" si="86"/>
        <v>2015</v>
      </c>
      <c r="F2823" s="57">
        <f>_xlfn.XLOOKUP(E2823,'Historical Metal Prices'!$L$4:$Z$4,'Historical Metal Prices'!$L$10:$Z$10)</f>
        <v>0.32505665589752875</v>
      </c>
      <c r="G2823" s="77">
        <f t="shared" si="87"/>
        <v>37285.769240300564</v>
      </c>
    </row>
    <row r="2824" spans="1:7" x14ac:dyDescent="0.2">
      <c r="A2824" s="79">
        <v>42244</v>
      </c>
      <c r="B2824" s="77">
        <v>28139</v>
      </c>
      <c r="C2824" s="77">
        <v>28450</v>
      </c>
      <c r="E2824">
        <f t="shared" si="86"/>
        <v>2015</v>
      </c>
      <c r="F2824" s="57">
        <f>_xlfn.XLOOKUP(E2824,'Historical Metal Prices'!$L$4:$Z$4,'Historical Metal Prices'!$L$10:$Z$10)</f>
        <v>0.32505665589752875</v>
      </c>
      <c r="G2824" s="77">
        <f t="shared" si="87"/>
        <v>37285.769240300564</v>
      </c>
    </row>
    <row r="2825" spans="1:7" x14ac:dyDescent="0.2">
      <c r="A2825" s="79">
        <v>42243</v>
      </c>
      <c r="B2825" s="77">
        <v>27688</v>
      </c>
      <c r="C2825" s="77">
        <v>28800</v>
      </c>
      <c r="E2825">
        <f t="shared" si="86"/>
        <v>2015</v>
      </c>
      <c r="F2825" s="57">
        <f>_xlfn.XLOOKUP(E2825,'Historical Metal Prices'!$L$4:$Z$4,'Historical Metal Prices'!$L$10:$Z$10)</f>
        <v>0.32505665589752875</v>
      </c>
      <c r="G2825" s="77">
        <f t="shared" si="87"/>
        <v>36688.168688490776</v>
      </c>
    </row>
    <row r="2826" spans="1:7" x14ac:dyDescent="0.2">
      <c r="A2826" s="79">
        <v>42242</v>
      </c>
      <c r="B2826" s="77">
        <v>28484</v>
      </c>
      <c r="C2826" s="77">
        <v>28800</v>
      </c>
      <c r="E2826">
        <f t="shared" si="86"/>
        <v>2015</v>
      </c>
      <c r="F2826" s="57">
        <f>_xlfn.XLOOKUP(E2826,'Historical Metal Prices'!$L$4:$Z$4,'Historical Metal Prices'!$L$10:$Z$10)</f>
        <v>0.32505665589752875</v>
      </c>
      <c r="G2826" s="77">
        <f t="shared" si="87"/>
        <v>37742.91378658521</v>
      </c>
    </row>
    <row r="2827" spans="1:7" x14ac:dyDescent="0.2">
      <c r="A2827" s="79">
        <v>42241</v>
      </c>
      <c r="B2827" s="77">
        <v>28434</v>
      </c>
      <c r="C2827" s="77">
        <v>28750</v>
      </c>
      <c r="E2827">
        <f t="shared" ref="E2827:E2890" si="88">YEAR(A2827)</f>
        <v>2015</v>
      </c>
      <c r="F2827" s="57">
        <f>_xlfn.XLOOKUP(E2827,'Historical Metal Prices'!$L$4:$Z$4,'Historical Metal Prices'!$L$10:$Z$10)</f>
        <v>0.32505665589752875</v>
      </c>
      <c r="G2827" s="77">
        <f t="shared" ref="G2827:G2890" si="89">IFERROR(B2827*(1+F2827),G2828)</f>
        <v>37676.660953790335</v>
      </c>
    </row>
    <row r="2828" spans="1:7" x14ac:dyDescent="0.2">
      <c r="A2828" s="79">
        <v>42240</v>
      </c>
      <c r="B2828" s="77">
        <v>28434</v>
      </c>
      <c r="C2828" s="77">
        <v>28750</v>
      </c>
      <c r="E2828">
        <f t="shared" si="88"/>
        <v>2015</v>
      </c>
      <c r="F2828" s="57">
        <f>_xlfn.XLOOKUP(E2828,'Historical Metal Prices'!$L$4:$Z$4,'Historical Metal Prices'!$L$10:$Z$10)</f>
        <v>0.32505665589752875</v>
      </c>
      <c r="G2828" s="77">
        <f t="shared" si="89"/>
        <v>37676.660953790335</v>
      </c>
    </row>
    <row r="2829" spans="1:7" x14ac:dyDescent="0.2">
      <c r="A2829" s="79">
        <v>42237</v>
      </c>
      <c r="B2829" s="77">
        <v>28435</v>
      </c>
      <c r="C2829" s="77">
        <v>28750</v>
      </c>
      <c r="E2829">
        <f t="shared" si="88"/>
        <v>2015</v>
      </c>
      <c r="F2829" s="57">
        <f>_xlfn.XLOOKUP(E2829,'Historical Metal Prices'!$L$4:$Z$4,'Historical Metal Prices'!$L$10:$Z$10)</f>
        <v>0.32505665589752875</v>
      </c>
      <c r="G2829" s="77">
        <f t="shared" si="89"/>
        <v>37677.986010446228</v>
      </c>
    </row>
    <row r="2830" spans="1:7" x14ac:dyDescent="0.2">
      <c r="A2830" s="79">
        <v>42236</v>
      </c>
      <c r="B2830" s="77">
        <v>28442</v>
      </c>
      <c r="C2830" s="77">
        <v>28750</v>
      </c>
      <c r="E2830">
        <f t="shared" si="88"/>
        <v>2015</v>
      </c>
      <c r="F2830" s="57">
        <f>_xlfn.XLOOKUP(E2830,'Historical Metal Prices'!$L$4:$Z$4,'Historical Metal Prices'!$L$10:$Z$10)</f>
        <v>0.32505665589752875</v>
      </c>
      <c r="G2830" s="77">
        <f t="shared" si="89"/>
        <v>37687.261407037513</v>
      </c>
    </row>
    <row r="2831" spans="1:7" x14ac:dyDescent="0.2">
      <c r="A2831" s="79">
        <v>42235</v>
      </c>
      <c r="B2831" s="77">
        <v>28445</v>
      </c>
      <c r="C2831" s="77">
        <v>28750</v>
      </c>
      <c r="E2831">
        <f t="shared" si="88"/>
        <v>2015</v>
      </c>
      <c r="F2831" s="57">
        <f>_xlfn.XLOOKUP(E2831,'Historical Metal Prices'!$L$4:$Z$4,'Historical Metal Prices'!$L$10:$Z$10)</f>
        <v>0.32505665589752875</v>
      </c>
      <c r="G2831" s="77">
        <f t="shared" si="89"/>
        <v>37691.236577005206</v>
      </c>
    </row>
    <row r="2832" spans="1:7" x14ac:dyDescent="0.2">
      <c r="A2832" s="79">
        <v>42234</v>
      </c>
      <c r="B2832" s="77">
        <v>28200</v>
      </c>
      <c r="C2832" s="77">
        <v>28500</v>
      </c>
      <c r="E2832">
        <f t="shared" si="88"/>
        <v>2015</v>
      </c>
      <c r="F2832" s="57">
        <f>_xlfn.XLOOKUP(E2832,'Historical Metal Prices'!$L$4:$Z$4,'Historical Metal Prices'!$L$10:$Z$10)</f>
        <v>0.32505665589752875</v>
      </c>
      <c r="G2832" s="77">
        <f t="shared" si="89"/>
        <v>37366.597696310309</v>
      </c>
    </row>
    <row r="2833" spans="1:7" x14ac:dyDescent="0.2">
      <c r="A2833" s="79">
        <v>42233</v>
      </c>
      <c r="B2833" s="77">
        <v>28050</v>
      </c>
      <c r="C2833" s="77">
        <v>28350</v>
      </c>
      <c r="E2833">
        <f t="shared" si="88"/>
        <v>2015</v>
      </c>
      <c r="F2833" s="57">
        <f>_xlfn.XLOOKUP(E2833,'Historical Metal Prices'!$L$4:$Z$4,'Historical Metal Prices'!$L$10:$Z$10)</f>
        <v>0.32505665589752875</v>
      </c>
      <c r="G2833" s="77">
        <f t="shared" si="89"/>
        <v>37167.839197925685</v>
      </c>
    </row>
    <row r="2834" spans="1:7" x14ac:dyDescent="0.2">
      <c r="A2834" s="79">
        <v>42230</v>
      </c>
      <c r="B2834" s="77">
        <v>30103.5</v>
      </c>
      <c r="C2834" s="77">
        <v>30100</v>
      </c>
      <c r="E2834">
        <f t="shared" si="88"/>
        <v>2015</v>
      </c>
      <c r="F2834" s="57">
        <f>_xlfn.XLOOKUP(E2834,'Historical Metal Prices'!$L$4:$Z$4,'Historical Metal Prices'!$L$10:$Z$10)</f>
        <v>0.32505665589752875</v>
      </c>
      <c r="G2834" s="77">
        <f t="shared" si="89"/>
        <v>39888.843040811254</v>
      </c>
    </row>
    <row r="2835" spans="1:7" x14ac:dyDescent="0.2">
      <c r="A2835" s="79">
        <v>42229</v>
      </c>
      <c r="B2835" s="77">
        <v>30107</v>
      </c>
      <c r="C2835" s="77">
        <v>30100</v>
      </c>
      <c r="E2835">
        <f t="shared" si="88"/>
        <v>2015</v>
      </c>
      <c r="F2835" s="57">
        <f>_xlfn.XLOOKUP(E2835,'Historical Metal Prices'!$L$4:$Z$4,'Historical Metal Prices'!$L$10:$Z$10)</f>
        <v>0.32505665589752875</v>
      </c>
      <c r="G2835" s="77">
        <f t="shared" si="89"/>
        <v>39893.480739106897</v>
      </c>
    </row>
    <row r="2836" spans="1:7" x14ac:dyDescent="0.2">
      <c r="A2836" s="79">
        <v>42228</v>
      </c>
      <c r="B2836" s="77">
        <v>30460.5</v>
      </c>
      <c r="C2836" s="77">
        <v>30500</v>
      </c>
      <c r="E2836">
        <f t="shared" si="88"/>
        <v>2015</v>
      </c>
      <c r="F2836" s="57">
        <f>_xlfn.XLOOKUP(E2836,'Historical Metal Prices'!$L$4:$Z$4,'Historical Metal Prices'!$L$10:$Z$10)</f>
        <v>0.32505665589752875</v>
      </c>
      <c r="G2836" s="77">
        <f t="shared" si="89"/>
        <v>40361.888266966671</v>
      </c>
    </row>
    <row r="2837" spans="1:7" x14ac:dyDescent="0.2">
      <c r="A2837" s="79">
        <v>42227</v>
      </c>
      <c r="B2837" s="77">
        <v>30014</v>
      </c>
      <c r="C2837" s="77">
        <v>30100</v>
      </c>
      <c r="E2837">
        <f t="shared" si="88"/>
        <v>2015</v>
      </c>
      <c r="F2837" s="57">
        <f>_xlfn.XLOOKUP(E2837,'Historical Metal Prices'!$L$4:$Z$4,'Historical Metal Prices'!$L$10:$Z$10)</f>
        <v>0.32505665589752875</v>
      </c>
      <c r="G2837" s="77">
        <f t="shared" si="89"/>
        <v>39770.250470108425</v>
      </c>
    </row>
    <row r="2838" spans="1:7" x14ac:dyDescent="0.2">
      <c r="A2838" s="79">
        <v>42226</v>
      </c>
      <c r="B2838" s="77">
        <v>30018</v>
      </c>
      <c r="C2838" s="77">
        <v>30100</v>
      </c>
      <c r="E2838">
        <f t="shared" si="88"/>
        <v>2015</v>
      </c>
      <c r="F2838" s="57">
        <f>_xlfn.XLOOKUP(E2838,'Historical Metal Prices'!$L$4:$Z$4,'Historical Metal Prices'!$L$10:$Z$10)</f>
        <v>0.32505665589752875</v>
      </c>
      <c r="G2838" s="77">
        <f t="shared" si="89"/>
        <v>39775.550696732018</v>
      </c>
    </row>
    <row r="2839" spans="1:7" x14ac:dyDescent="0.2">
      <c r="A2839" s="79">
        <v>42223</v>
      </c>
      <c r="B2839" s="77">
        <v>28722</v>
      </c>
      <c r="C2839" s="77">
        <v>28500</v>
      </c>
      <c r="E2839">
        <f t="shared" si="88"/>
        <v>2015</v>
      </c>
      <c r="F2839" s="57">
        <f>_xlfn.XLOOKUP(E2839,'Historical Metal Prices'!$L$4:$Z$4,'Historical Metal Prices'!$L$10:$Z$10)</f>
        <v>0.32505665589752875</v>
      </c>
      <c r="G2839" s="77">
        <f t="shared" si="89"/>
        <v>38058.277270688821</v>
      </c>
    </row>
    <row r="2840" spans="1:7" x14ac:dyDescent="0.2">
      <c r="A2840" s="79">
        <v>42222</v>
      </c>
      <c r="B2840" s="77">
        <v>30476</v>
      </c>
      <c r="C2840" s="77">
        <v>30500</v>
      </c>
      <c r="E2840">
        <f t="shared" si="88"/>
        <v>2015</v>
      </c>
      <c r="F2840" s="57">
        <f>_xlfn.XLOOKUP(E2840,'Historical Metal Prices'!$L$4:$Z$4,'Historical Metal Prices'!$L$10:$Z$10)</f>
        <v>0.32505665589752875</v>
      </c>
      <c r="G2840" s="77">
        <f t="shared" si="89"/>
        <v>40382.426645133084</v>
      </c>
    </row>
    <row r="2841" spans="1:7" x14ac:dyDescent="0.2">
      <c r="A2841" s="79">
        <v>42221</v>
      </c>
      <c r="B2841" s="77">
        <v>30755</v>
      </c>
      <c r="C2841" s="77">
        <v>30700</v>
      </c>
      <c r="E2841">
        <f t="shared" si="88"/>
        <v>2015</v>
      </c>
      <c r="F2841" s="57">
        <f>_xlfn.XLOOKUP(E2841,'Historical Metal Prices'!$L$4:$Z$4,'Historical Metal Prices'!$L$10:$Z$10)</f>
        <v>0.32505665589752875</v>
      </c>
      <c r="G2841" s="77">
        <f t="shared" si="89"/>
        <v>40752.117452128499</v>
      </c>
    </row>
    <row r="2842" spans="1:7" x14ac:dyDescent="0.2">
      <c r="A2842" s="79">
        <v>42220</v>
      </c>
      <c r="B2842" s="77">
        <v>30734</v>
      </c>
      <c r="C2842" s="77">
        <v>30750</v>
      </c>
      <c r="E2842">
        <f t="shared" si="88"/>
        <v>2015</v>
      </c>
      <c r="F2842" s="57">
        <f>_xlfn.XLOOKUP(E2842,'Historical Metal Prices'!$L$4:$Z$4,'Historical Metal Prices'!$L$10:$Z$10)</f>
        <v>0.32505665589752875</v>
      </c>
      <c r="G2842" s="77">
        <f t="shared" si="89"/>
        <v>40724.291262354651</v>
      </c>
    </row>
    <row r="2843" spans="1:7" x14ac:dyDescent="0.2">
      <c r="A2843" s="79">
        <v>42219</v>
      </c>
      <c r="B2843" s="77">
        <v>30738</v>
      </c>
      <c r="C2843" s="77">
        <v>30750</v>
      </c>
      <c r="E2843">
        <f t="shared" si="88"/>
        <v>2015</v>
      </c>
      <c r="F2843" s="57">
        <f>_xlfn.XLOOKUP(E2843,'Historical Metal Prices'!$L$4:$Z$4,'Historical Metal Prices'!$L$10:$Z$10)</f>
        <v>0.32505665589752875</v>
      </c>
      <c r="G2843" s="77">
        <f t="shared" si="89"/>
        <v>40729.591488978236</v>
      </c>
    </row>
    <row r="2844" spans="1:7" x14ac:dyDescent="0.2">
      <c r="A2844" s="79">
        <v>42216</v>
      </c>
      <c r="B2844" s="77">
        <v>30742</v>
      </c>
      <c r="C2844" s="77">
        <v>30750</v>
      </c>
      <c r="E2844">
        <f t="shared" si="88"/>
        <v>2015</v>
      </c>
      <c r="F2844" s="57">
        <f>_xlfn.XLOOKUP(E2844,'Historical Metal Prices'!$L$4:$Z$4,'Historical Metal Prices'!$L$10:$Z$10)</f>
        <v>0.32505665589752875</v>
      </c>
      <c r="G2844" s="77">
        <f t="shared" si="89"/>
        <v>40734.891715601829</v>
      </c>
    </row>
    <row r="2845" spans="1:7" x14ac:dyDescent="0.2">
      <c r="A2845" s="79">
        <v>42215</v>
      </c>
      <c r="B2845" s="77">
        <v>30746</v>
      </c>
      <c r="C2845" s="77">
        <v>30750</v>
      </c>
      <c r="E2845">
        <f t="shared" si="88"/>
        <v>2015</v>
      </c>
      <c r="F2845" s="57">
        <f>_xlfn.XLOOKUP(E2845,'Historical Metal Prices'!$L$4:$Z$4,'Historical Metal Prices'!$L$10:$Z$10)</f>
        <v>0.32505665589752875</v>
      </c>
      <c r="G2845" s="77">
        <f t="shared" si="89"/>
        <v>40740.191942225421</v>
      </c>
    </row>
    <row r="2846" spans="1:7" x14ac:dyDescent="0.2">
      <c r="A2846" s="79">
        <v>42214</v>
      </c>
      <c r="B2846" s="77">
        <v>30750</v>
      </c>
      <c r="C2846" s="77">
        <v>30750</v>
      </c>
      <c r="E2846">
        <f t="shared" si="88"/>
        <v>2015</v>
      </c>
      <c r="F2846" s="57">
        <f>_xlfn.XLOOKUP(E2846,'Historical Metal Prices'!$L$4:$Z$4,'Historical Metal Prices'!$L$10:$Z$10)</f>
        <v>0.32505665589752875</v>
      </c>
      <c r="G2846" s="77">
        <f t="shared" si="89"/>
        <v>40745.492168849007</v>
      </c>
    </row>
    <row r="2847" spans="1:7" x14ac:dyDescent="0.2">
      <c r="A2847" s="79">
        <v>42213</v>
      </c>
      <c r="B2847" s="77">
        <v>30791</v>
      </c>
      <c r="C2847" s="77">
        <v>30750</v>
      </c>
      <c r="E2847">
        <f t="shared" si="88"/>
        <v>2015</v>
      </c>
      <c r="F2847" s="57">
        <f>_xlfn.XLOOKUP(E2847,'Historical Metal Prices'!$L$4:$Z$4,'Historical Metal Prices'!$L$10:$Z$10)</f>
        <v>0.32505665589752875</v>
      </c>
      <c r="G2847" s="77">
        <f t="shared" si="89"/>
        <v>40799.819491740811</v>
      </c>
    </row>
    <row r="2848" spans="1:7" x14ac:dyDescent="0.2">
      <c r="A2848" s="79">
        <v>42212</v>
      </c>
      <c r="B2848" s="77">
        <v>30545</v>
      </c>
      <c r="C2848" s="77">
        <v>30500</v>
      </c>
      <c r="E2848">
        <f t="shared" si="88"/>
        <v>2015</v>
      </c>
      <c r="F2848" s="57">
        <f>_xlfn.XLOOKUP(E2848,'Historical Metal Prices'!$L$4:$Z$4,'Historical Metal Prices'!$L$10:$Z$10)</f>
        <v>0.32505665589752875</v>
      </c>
      <c r="G2848" s="77">
        <f t="shared" si="89"/>
        <v>40473.855554390015</v>
      </c>
    </row>
    <row r="2849" spans="1:7" x14ac:dyDescent="0.2">
      <c r="A2849" s="79">
        <v>42209</v>
      </c>
      <c r="B2849" s="77">
        <v>31049</v>
      </c>
      <c r="C2849" s="77">
        <v>31000</v>
      </c>
      <c r="E2849">
        <f t="shared" si="88"/>
        <v>2015</v>
      </c>
      <c r="F2849" s="57">
        <f>_xlfn.XLOOKUP(E2849,'Historical Metal Prices'!$L$4:$Z$4,'Historical Metal Prices'!$L$10:$Z$10)</f>
        <v>0.32505665589752875</v>
      </c>
      <c r="G2849" s="77">
        <f t="shared" si="89"/>
        <v>41141.68410896237</v>
      </c>
    </row>
    <row r="2850" spans="1:7" x14ac:dyDescent="0.2">
      <c r="A2850" s="79">
        <v>42208</v>
      </c>
      <c r="B2850" s="77">
        <v>31053</v>
      </c>
      <c r="C2850" s="77">
        <v>31000</v>
      </c>
      <c r="E2850">
        <f t="shared" si="88"/>
        <v>2015</v>
      </c>
      <c r="F2850" s="57">
        <f>_xlfn.XLOOKUP(E2850,'Historical Metal Prices'!$L$4:$Z$4,'Historical Metal Prices'!$L$10:$Z$10)</f>
        <v>0.32505665589752875</v>
      </c>
      <c r="G2850" s="77">
        <f t="shared" si="89"/>
        <v>41146.984335585963</v>
      </c>
    </row>
    <row r="2851" spans="1:7" x14ac:dyDescent="0.2">
      <c r="A2851" s="79">
        <v>42207</v>
      </c>
      <c r="B2851" s="77">
        <v>31057</v>
      </c>
      <c r="C2851" s="77">
        <v>31000</v>
      </c>
      <c r="E2851">
        <f t="shared" si="88"/>
        <v>2015</v>
      </c>
      <c r="F2851" s="57">
        <f>_xlfn.XLOOKUP(E2851,'Historical Metal Prices'!$L$4:$Z$4,'Historical Metal Prices'!$L$10:$Z$10)</f>
        <v>0.32505665589752875</v>
      </c>
      <c r="G2851" s="77">
        <f t="shared" si="89"/>
        <v>41152.284562209548</v>
      </c>
    </row>
    <row r="2852" spans="1:7" x14ac:dyDescent="0.2">
      <c r="A2852" s="79">
        <v>42206</v>
      </c>
      <c r="B2852" s="77">
        <v>31061</v>
      </c>
      <c r="C2852" s="77">
        <v>31000</v>
      </c>
      <c r="E2852">
        <f t="shared" si="88"/>
        <v>2015</v>
      </c>
      <c r="F2852" s="57">
        <f>_xlfn.XLOOKUP(E2852,'Historical Metal Prices'!$L$4:$Z$4,'Historical Metal Prices'!$L$10:$Z$10)</f>
        <v>0.32505665589752875</v>
      </c>
      <c r="G2852" s="77">
        <f t="shared" si="89"/>
        <v>41157.584788833141</v>
      </c>
    </row>
    <row r="2853" spans="1:7" x14ac:dyDescent="0.2">
      <c r="A2853" s="79">
        <v>42205</v>
      </c>
      <c r="B2853" s="77">
        <v>31315</v>
      </c>
      <c r="C2853" s="77">
        <v>31250</v>
      </c>
      <c r="E2853">
        <f t="shared" si="88"/>
        <v>2015</v>
      </c>
      <c r="F2853" s="57">
        <f>_xlfn.XLOOKUP(E2853,'Historical Metal Prices'!$L$4:$Z$4,'Historical Metal Prices'!$L$10:$Z$10)</f>
        <v>0.32505665589752875</v>
      </c>
      <c r="G2853" s="77">
        <f t="shared" si="89"/>
        <v>41494.149179431115</v>
      </c>
    </row>
    <row r="2854" spans="1:7" x14ac:dyDescent="0.2">
      <c r="A2854" s="79">
        <v>42202</v>
      </c>
      <c r="B2854" s="77">
        <v>31070</v>
      </c>
      <c r="C2854" s="77">
        <v>30750</v>
      </c>
      <c r="E2854">
        <f t="shared" si="88"/>
        <v>2015</v>
      </c>
      <c r="F2854" s="57">
        <f>_xlfn.XLOOKUP(E2854,'Historical Metal Prices'!$L$4:$Z$4,'Historical Metal Prices'!$L$10:$Z$10)</f>
        <v>0.32505665589752875</v>
      </c>
      <c r="G2854" s="77">
        <f t="shared" si="89"/>
        <v>41169.510298736219</v>
      </c>
    </row>
    <row r="2855" spans="1:7" x14ac:dyDescent="0.2">
      <c r="A2855" s="79">
        <v>42201</v>
      </c>
      <c r="B2855" s="77">
        <v>31375</v>
      </c>
      <c r="C2855" s="77">
        <v>31300</v>
      </c>
      <c r="E2855">
        <f t="shared" si="88"/>
        <v>2015</v>
      </c>
      <c r="F2855" s="57">
        <f>_xlfn.XLOOKUP(E2855,'Historical Metal Prices'!$L$4:$Z$4,'Historical Metal Prices'!$L$10:$Z$10)</f>
        <v>0.32505665589752875</v>
      </c>
      <c r="G2855" s="77">
        <f t="shared" si="89"/>
        <v>41573.652578784968</v>
      </c>
    </row>
    <row r="2856" spans="1:7" x14ac:dyDescent="0.2">
      <c r="A2856" s="79">
        <v>42200</v>
      </c>
      <c r="B2856" s="77">
        <v>31380</v>
      </c>
      <c r="C2856" s="77">
        <v>31300</v>
      </c>
      <c r="E2856">
        <f t="shared" si="88"/>
        <v>2015</v>
      </c>
      <c r="F2856" s="57">
        <f>_xlfn.XLOOKUP(E2856,'Historical Metal Prices'!$L$4:$Z$4,'Historical Metal Prices'!$L$10:$Z$10)</f>
        <v>0.32505665589752875</v>
      </c>
      <c r="G2856" s="77">
        <f t="shared" si="89"/>
        <v>41580.277862064453</v>
      </c>
    </row>
    <row r="2857" spans="1:7" x14ac:dyDescent="0.2">
      <c r="A2857" s="79">
        <v>42199</v>
      </c>
      <c r="B2857" s="77">
        <v>31600</v>
      </c>
      <c r="C2857" s="77">
        <v>31500</v>
      </c>
      <c r="E2857">
        <f t="shared" si="88"/>
        <v>2015</v>
      </c>
      <c r="F2857" s="57">
        <f>_xlfn.XLOOKUP(E2857,'Historical Metal Prices'!$L$4:$Z$4,'Historical Metal Prices'!$L$10:$Z$10)</f>
        <v>0.32505665589752875</v>
      </c>
      <c r="G2857" s="77">
        <f t="shared" si="89"/>
        <v>41871.790326361908</v>
      </c>
    </row>
    <row r="2858" spans="1:7" x14ac:dyDescent="0.2">
      <c r="A2858" s="79">
        <v>42198</v>
      </c>
      <c r="B2858" s="77">
        <v>31650</v>
      </c>
      <c r="C2858" s="77">
        <v>31500</v>
      </c>
      <c r="E2858">
        <f t="shared" si="88"/>
        <v>2015</v>
      </c>
      <c r="F2858" s="57">
        <f>_xlfn.XLOOKUP(E2858,'Historical Metal Prices'!$L$4:$Z$4,'Historical Metal Prices'!$L$10:$Z$10)</f>
        <v>0.32505665589752875</v>
      </c>
      <c r="G2858" s="77">
        <f t="shared" si="89"/>
        <v>41938.043159156783</v>
      </c>
    </row>
    <row r="2859" spans="1:7" x14ac:dyDescent="0.2">
      <c r="A2859" s="79">
        <v>42195</v>
      </c>
      <c r="B2859" s="77">
        <v>32155</v>
      </c>
      <c r="C2859" s="77">
        <v>32000</v>
      </c>
      <c r="E2859">
        <f t="shared" si="88"/>
        <v>2015</v>
      </c>
      <c r="F2859" s="57">
        <f>_xlfn.XLOOKUP(E2859,'Historical Metal Prices'!$L$4:$Z$4,'Historical Metal Prices'!$L$10:$Z$10)</f>
        <v>0.32505665589752875</v>
      </c>
      <c r="G2859" s="77">
        <f t="shared" si="89"/>
        <v>42607.196770385039</v>
      </c>
    </row>
    <row r="2860" spans="1:7" x14ac:dyDescent="0.2">
      <c r="A2860" s="79">
        <v>42194</v>
      </c>
      <c r="B2860" s="77">
        <v>32160</v>
      </c>
      <c r="C2860" s="77">
        <v>32000</v>
      </c>
      <c r="E2860">
        <f t="shared" si="88"/>
        <v>2015</v>
      </c>
      <c r="F2860" s="57">
        <f>_xlfn.XLOOKUP(E2860,'Historical Metal Prices'!$L$4:$Z$4,'Historical Metal Prices'!$L$10:$Z$10)</f>
        <v>0.32505665589752875</v>
      </c>
      <c r="G2860" s="77">
        <f t="shared" si="89"/>
        <v>42613.822053664524</v>
      </c>
    </row>
    <row r="2861" spans="1:7" x14ac:dyDescent="0.2">
      <c r="A2861" s="79">
        <v>42193</v>
      </c>
      <c r="B2861" s="77">
        <v>32228</v>
      </c>
      <c r="C2861" s="77">
        <v>32000</v>
      </c>
      <c r="E2861">
        <f t="shared" si="88"/>
        <v>2015</v>
      </c>
      <c r="F2861" s="57">
        <f>_xlfn.XLOOKUP(E2861,'Historical Metal Prices'!$L$4:$Z$4,'Historical Metal Prices'!$L$10:$Z$10)</f>
        <v>0.32505665589752875</v>
      </c>
      <c r="G2861" s="77">
        <f t="shared" si="89"/>
        <v>42703.925906265555</v>
      </c>
    </row>
    <row r="2862" spans="1:7" x14ac:dyDescent="0.2">
      <c r="A2862" s="79">
        <v>42192</v>
      </c>
      <c r="B2862" s="77">
        <v>32354</v>
      </c>
      <c r="C2862" s="77">
        <v>32000</v>
      </c>
      <c r="E2862">
        <f t="shared" si="88"/>
        <v>2015</v>
      </c>
      <c r="F2862" s="57">
        <f>_xlfn.XLOOKUP(E2862,'Historical Metal Prices'!$L$4:$Z$4,'Historical Metal Prices'!$L$10:$Z$10)</f>
        <v>0.32505665589752875</v>
      </c>
      <c r="G2862" s="77">
        <f t="shared" si="89"/>
        <v>42870.883044908645</v>
      </c>
    </row>
    <row r="2863" spans="1:7" x14ac:dyDescent="0.2">
      <c r="A2863" s="79">
        <v>42191</v>
      </c>
      <c r="B2863" s="77">
        <v>32880</v>
      </c>
      <c r="C2863" s="77">
        <v>32000</v>
      </c>
      <c r="E2863">
        <f t="shared" si="88"/>
        <v>2015</v>
      </c>
      <c r="F2863" s="57">
        <f>_xlfn.XLOOKUP(E2863,'Historical Metal Prices'!$L$4:$Z$4,'Historical Metal Prices'!$L$10:$Z$10)</f>
        <v>0.32505665589752875</v>
      </c>
      <c r="G2863" s="77">
        <f t="shared" si="89"/>
        <v>43567.862845910742</v>
      </c>
    </row>
    <row r="2864" spans="1:7" x14ac:dyDescent="0.2">
      <c r="A2864" s="79">
        <v>42188</v>
      </c>
      <c r="B2864" s="77">
        <v>32560</v>
      </c>
      <c r="C2864" s="77">
        <v>32000</v>
      </c>
      <c r="E2864">
        <f t="shared" si="88"/>
        <v>2015</v>
      </c>
      <c r="F2864" s="57">
        <f>_xlfn.XLOOKUP(E2864,'Historical Metal Prices'!$L$4:$Z$4,'Historical Metal Prices'!$L$10:$Z$10)</f>
        <v>0.32505665589752875</v>
      </c>
      <c r="G2864" s="77">
        <f t="shared" si="89"/>
        <v>43143.844716023537</v>
      </c>
    </row>
    <row r="2865" spans="1:7" x14ac:dyDescent="0.2">
      <c r="A2865" s="79">
        <v>42187</v>
      </c>
      <c r="B2865" s="77">
        <v>32594</v>
      </c>
      <c r="C2865" s="77">
        <v>32000</v>
      </c>
      <c r="E2865">
        <f t="shared" si="88"/>
        <v>2015</v>
      </c>
      <c r="F2865" s="57">
        <f>_xlfn.XLOOKUP(E2865,'Historical Metal Prices'!$L$4:$Z$4,'Historical Metal Prices'!$L$10:$Z$10)</f>
        <v>0.32505665589752875</v>
      </c>
      <c r="G2865" s="77">
        <f t="shared" si="89"/>
        <v>43188.896642324049</v>
      </c>
    </row>
    <row r="2866" spans="1:7" x14ac:dyDescent="0.2">
      <c r="A2866" s="79">
        <v>42186</v>
      </c>
      <c r="B2866" s="77">
        <v>33222</v>
      </c>
      <c r="C2866" s="77">
        <v>32500</v>
      </c>
      <c r="E2866">
        <f t="shared" si="88"/>
        <v>2015</v>
      </c>
      <c r="F2866" s="57">
        <f>_xlfn.XLOOKUP(E2866,'Historical Metal Prices'!$L$4:$Z$4,'Historical Metal Prices'!$L$10:$Z$10)</f>
        <v>0.32505665589752875</v>
      </c>
      <c r="G2866" s="77">
        <f t="shared" si="89"/>
        <v>44021.032222227703</v>
      </c>
    </row>
    <row r="2867" spans="1:7" x14ac:dyDescent="0.2">
      <c r="A2867" s="79">
        <v>42185</v>
      </c>
      <c r="B2867" s="77">
        <v>33500</v>
      </c>
      <c r="C2867" s="77">
        <v>32750</v>
      </c>
      <c r="E2867">
        <f t="shared" si="88"/>
        <v>2015</v>
      </c>
      <c r="F2867" s="57">
        <f>_xlfn.XLOOKUP(E2867,'Historical Metal Prices'!$L$4:$Z$4,'Historical Metal Prices'!$L$10:$Z$10)</f>
        <v>0.32505665589752875</v>
      </c>
      <c r="G2867" s="77">
        <f t="shared" si="89"/>
        <v>44389.397972567211</v>
      </c>
    </row>
    <row r="2868" spans="1:7" x14ac:dyDescent="0.2">
      <c r="A2868" s="79">
        <v>42184</v>
      </c>
      <c r="B2868" s="77">
        <v>30890</v>
      </c>
      <c r="C2868" s="77">
        <v>31000</v>
      </c>
      <c r="E2868">
        <f t="shared" si="88"/>
        <v>2015</v>
      </c>
      <c r="F2868" s="57">
        <f>_xlfn.XLOOKUP(E2868,'Historical Metal Prices'!$L$4:$Z$4,'Historical Metal Prices'!$L$10:$Z$10)</f>
        <v>0.32505665589752875</v>
      </c>
      <c r="G2868" s="77">
        <f t="shared" si="89"/>
        <v>40931.000100674661</v>
      </c>
    </row>
    <row r="2869" spans="1:7" x14ac:dyDescent="0.2">
      <c r="A2869" s="79">
        <v>42181</v>
      </c>
      <c r="B2869" s="77">
        <v>30842</v>
      </c>
      <c r="C2869" s="77">
        <v>30900</v>
      </c>
      <c r="E2869">
        <f t="shared" si="88"/>
        <v>2015</v>
      </c>
      <c r="F2869" s="57">
        <f>_xlfn.XLOOKUP(E2869,'Historical Metal Prices'!$L$4:$Z$4,'Historical Metal Prices'!$L$10:$Z$10)</f>
        <v>0.32505665589752875</v>
      </c>
      <c r="G2869" s="77">
        <f t="shared" si="89"/>
        <v>40867.397381191578</v>
      </c>
    </row>
    <row r="2870" spans="1:7" x14ac:dyDescent="0.2">
      <c r="A2870" s="79">
        <v>42180</v>
      </c>
      <c r="B2870" s="77">
        <v>30742</v>
      </c>
      <c r="C2870" s="77">
        <v>30900</v>
      </c>
      <c r="E2870">
        <f t="shared" si="88"/>
        <v>2015</v>
      </c>
      <c r="F2870" s="57">
        <f>_xlfn.XLOOKUP(E2870,'Historical Metal Prices'!$L$4:$Z$4,'Historical Metal Prices'!$L$10:$Z$10)</f>
        <v>0.32505665589752875</v>
      </c>
      <c r="G2870" s="77">
        <f t="shared" si="89"/>
        <v>40734.891715601829</v>
      </c>
    </row>
    <row r="2871" spans="1:7" x14ac:dyDescent="0.2">
      <c r="A2871" s="79">
        <v>42179</v>
      </c>
      <c r="B2871" s="77">
        <v>30743</v>
      </c>
      <c r="C2871" s="77">
        <v>30800</v>
      </c>
      <c r="E2871">
        <f t="shared" si="88"/>
        <v>2015</v>
      </c>
      <c r="F2871" s="57">
        <f>_xlfn.XLOOKUP(E2871,'Historical Metal Prices'!$L$4:$Z$4,'Historical Metal Prices'!$L$10:$Z$10)</f>
        <v>0.32505665589752875</v>
      </c>
      <c r="G2871" s="77">
        <f t="shared" si="89"/>
        <v>40736.216772257729</v>
      </c>
    </row>
    <row r="2872" spans="1:7" x14ac:dyDescent="0.2">
      <c r="A2872" s="79">
        <v>42178</v>
      </c>
      <c r="B2872" s="77">
        <v>30643</v>
      </c>
      <c r="C2872" s="77">
        <v>30700</v>
      </c>
      <c r="E2872">
        <f t="shared" si="88"/>
        <v>2015</v>
      </c>
      <c r="F2872" s="57">
        <f>_xlfn.XLOOKUP(E2872,'Historical Metal Prices'!$L$4:$Z$4,'Historical Metal Prices'!$L$10:$Z$10)</f>
        <v>0.32505665589752875</v>
      </c>
      <c r="G2872" s="77">
        <f t="shared" si="89"/>
        <v>40603.711106667972</v>
      </c>
    </row>
    <row r="2873" spans="1:7" x14ac:dyDescent="0.2">
      <c r="A2873" s="79">
        <v>42177</v>
      </c>
      <c r="B2873" s="77">
        <v>30553</v>
      </c>
      <c r="C2873" s="77">
        <v>30600</v>
      </c>
      <c r="E2873">
        <f t="shared" si="88"/>
        <v>2015</v>
      </c>
      <c r="F2873" s="57">
        <f>_xlfn.XLOOKUP(E2873,'Historical Metal Prices'!$L$4:$Z$4,'Historical Metal Prices'!$L$10:$Z$10)</f>
        <v>0.32505665589752875</v>
      </c>
      <c r="G2873" s="77">
        <f t="shared" si="89"/>
        <v>40484.456007637193</v>
      </c>
    </row>
    <row r="2874" spans="1:7" x14ac:dyDescent="0.2">
      <c r="A2874" s="79">
        <v>42174</v>
      </c>
      <c r="B2874" s="77">
        <v>30380</v>
      </c>
      <c r="C2874" s="77">
        <v>30500</v>
      </c>
      <c r="E2874">
        <f t="shared" si="88"/>
        <v>2015</v>
      </c>
      <c r="F2874" s="57">
        <f>_xlfn.XLOOKUP(E2874,'Historical Metal Prices'!$L$4:$Z$4,'Historical Metal Prices'!$L$10:$Z$10)</f>
        <v>0.32505665589752875</v>
      </c>
      <c r="G2874" s="77">
        <f t="shared" si="89"/>
        <v>40255.22120616692</v>
      </c>
    </row>
    <row r="2875" spans="1:7" x14ac:dyDescent="0.2">
      <c r="A2875" s="79">
        <v>42173</v>
      </c>
      <c r="B2875" s="77">
        <v>30265</v>
      </c>
      <c r="C2875" s="77">
        <v>30500</v>
      </c>
      <c r="E2875">
        <f t="shared" si="88"/>
        <v>2015</v>
      </c>
      <c r="F2875" s="57">
        <f>_xlfn.XLOOKUP(E2875,'Historical Metal Prices'!$L$4:$Z$4,'Historical Metal Prices'!$L$10:$Z$10)</f>
        <v>0.32505665589752875</v>
      </c>
      <c r="G2875" s="77">
        <f t="shared" si="89"/>
        <v>40102.839690738707</v>
      </c>
    </row>
    <row r="2876" spans="1:7" x14ac:dyDescent="0.2">
      <c r="A2876" s="79">
        <v>42172</v>
      </c>
      <c r="B2876" s="77">
        <v>30620</v>
      </c>
      <c r="C2876" s="77">
        <v>30700</v>
      </c>
      <c r="E2876">
        <f t="shared" si="88"/>
        <v>2015</v>
      </c>
      <c r="F2876" s="57">
        <f>_xlfn.XLOOKUP(E2876,'Historical Metal Prices'!$L$4:$Z$4,'Historical Metal Prices'!$L$10:$Z$10)</f>
        <v>0.32505665589752875</v>
      </c>
      <c r="G2876" s="77">
        <f t="shared" si="89"/>
        <v>40573.234803582331</v>
      </c>
    </row>
    <row r="2877" spans="1:7" x14ac:dyDescent="0.2">
      <c r="A2877" s="79">
        <v>42171</v>
      </c>
      <c r="B2877" s="77">
        <v>30720</v>
      </c>
      <c r="C2877" s="77">
        <v>30800</v>
      </c>
      <c r="E2877">
        <f t="shared" si="88"/>
        <v>2015</v>
      </c>
      <c r="F2877" s="57">
        <f>_xlfn.XLOOKUP(E2877,'Historical Metal Prices'!$L$4:$Z$4,'Historical Metal Prices'!$L$10:$Z$10)</f>
        <v>0.32505665589752875</v>
      </c>
      <c r="G2877" s="77">
        <f t="shared" si="89"/>
        <v>40705.74046917208</v>
      </c>
    </row>
    <row r="2878" spans="1:7" x14ac:dyDescent="0.2">
      <c r="A2878" s="79">
        <v>42170</v>
      </c>
      <c r="B2878" s="77">
        <v>30820</v>
      </c>
      <c r="C2878" s="77">
        <v>30800</v>
      </c>
      <c r="E2878">
        <f t="shared" si="88"/>
        <v>2015</v>
      </c>
      <c r="F2878" s="57">
        <f>_xlfn.XLOOKUP(E2878,'Historical Metal Prices'!$L$4:$Z$4,'Historical Metal Prices'!$L$10:$Z$10)</f>
        <v>0.32505665589752875</v>
      </c>
      <c r="G2878" s="77">
        <f t="shared" si="89"/>
        <v>40838.246134761837</v>
      </c>
    </row>
    <row r="2879" spans="1:7" x14ac:dyDescent="0.2">
      <c r="A2879" s="79">
        <v>42167</v>
      </c>
      <c r="B2879" s="77">
        <v>30370</v>
      </c>
      <c r="C2879" s="77">
        <v>30500</v>
      </c>
      <c r="E2879">
        <f t="shared" si="88"/>
        <v>2015</v>
      </c>
      <c r="F2879" s="57">
        <f>_xlfn.XLOOKUP(E2879,'Historical Metal Prices'!$L$4:$Z$4,'Historical Metal Prices'!$L$10:$Z$10)</f>
        <v>0.32505665589752875</v>
      </c>
      <c r="G2879" s="77">
        <f t="shared" si="89"/>
        <v>40241.970639607949</v>
      </c>
    </row>
    <row r="2880" spans="1:7" x14ac:dyDescent="0.2">
      <c r="A2880" s="79">
        <v>42166</v>
      </c>
      <c r="B2880" s="77">
        <v>30300</v>
      </c>
      <c r="C2880" s="77">
        <v>30500</v>
      </c>
      <c r="E2880">
        <f t="shared" si="88"/>
        <v>2015</v>
      </c>
      <c r="F2880" s="57">
        <f>_xlfn.XLOOKUP(E2880,'Historical Metal Prices'!$L$4:$Z$4,'Historical Metal Prices'!$L$10:$Z$10)</f>
        <v>0.32505665589752875</v>
      </c>
      <c r="G2880" s="77">
        <f t="shared" si="89"/>
        <v>40149.216673695119</v>
      </c>
    </row>
    <row r="2881" spans="1:7" x14ac:dyDescent="0.2">
      <c r="A2881" s="79">
        <v>42165</v>
      </c>
      <c r="B2881" s="77">
        <v>30200</v>
      </c>
      <c r="C2881" s="77">
        <v>30500</v>
      </c>
      <c r="E2881">
        <f t="shared" si="88"/>
        <v>2015</v>
      </c>
      <c r="F2881" s="57">
        <f>_xlfn.XLOOKUP(E2881,'Historical Metal Prices'!$L$4:$Z$4,'Historical Metal Prices'!$L$10:$Z$10)</f>
        <v>0.32505665589752875</v>
      </c>
      <c r="G2881" s="77">
        <f t="shared" si="89"/>
        <v>40016.711008105369</v>
      </c>
    </row>
    <row r="2882" spans="1:7" x14ac:dyDescent="0.2">
      <c r="A2882" s="79">
        <v>42164</v>
      </c>
      <c r="B2882" s="77">
        <v>30350</v>
      </c>
      <c r="C2882" s="77">
        <v>30500</v>
      </c>
      <c r="E2882">
        <f t="shared" si="88"/>
        <v>2015</v>
      </c>
      <c r="F2882" s="57">
        <f>_xlfn.XLOOKUP(E2882,'Historical Metal Prices'!$L$4:$Z$4,'Historical Metal Prices'!$L$10:$Z$10)</f>
        <v>0.32505665589752875</v>
      </c>
      <c r="G2882" s="77">
        <f t="shared" si="89"/>
        <v>40215.469506490001</v>
      </c>
    </row>
    <row r="2883" spans="1:7" x14ac:dyDescent="0.2">
      <c r="A2883" s="79">
        <v>42163</v>
      </c>
      <c r="B2883" s="77">
        <v>30185</v>
      </c>
      <c r="C2883" s="77">
        <v>30495</v>
      </c>
      <c r="E2883">
        <f t="shared" si="88"/>
        <v>2015</v>
      </c>
      <c r="F2883" s="57">
        <f>_xlfn.XLOOKUP(E2883,'Historical Metal Prices'!$L$4:$Z$4,'Historical Metal Prices'!$L$10:$Z$10)</f>
        <v>0.32505665589752875</v>
      </c>
      <c r="G2883" s="77">
        <f t="shared" si="89"/>
        <v>39996.835158266906</v>
      </c>
    </row>
    <row r="2884" spans="1:7" x14ac:dyDescent="0.2">
      <c r="A2884" s="79">
        <v>42160</v>
      </c>
      <c r="B2884" s="77">
        <v>30439</v>
      </c>
      <c r="C2884" s="77">
        <v>30400</v>
      </c>
      <c r="E2884">
        <f t="shared" si="88"/>
        <v>2015</v>
      </c>
      <c r="F2884" s="57">
        <f>_xlfn.XLOOKUP(E2884,'Historical Metal Prices'!$L$4:$Z$4,'Historical Metal Prices'!$L$10:$Z$10)</f>
        <v>0.32505665589752875</v>
      </c>
      <c r="G2884" s="77">
        <f t="shared" si="89"/>
        <v>40333.39954886488</v>
      </c>
    </row>
    <row r="2885" spans="1:7" x14ac:dyDescent="0.2">
      <c r="A2885" s="79">
        <v>42159</v>
      </c>
      <c r="B2885" s="77">
        <v>30488</v>
      </c>
      <c r="C2885" s="77">
        <v>30700</v>
      </c>
      <c r="E2885">
        <f t="shared" si="88"/>
        <v>2015</v>
      </c>
      <c r="F2885" s="57">
        <f>_xlfn.XLOOKUP(E2885,'Historical Metal Prices'!$L$4:$Z$4,'Historical Metal Prices'!$L$10:$Z$10)</f>
        <v>0.32505665589752875</v>
      </c>
      <c r="G2885" s="77">
        <f t="shared" si="89"/>
        <v>40398.327325003855</v>
      </c>
    </row>
    <row r="2886" spans="1:7" x14ac:dyDescent="0.2">
      <c r="A2886" s="79">
        <v>42158</v>
      </c>
      <c r="B2886" s="77">
        <v>30587</v>
      </c>
      <c r="C2886" s="77">
        <v>30800</v>
      </c>
      <c r="E2886">
        <f t="shared" si="88"/>
        <v>2015</v>
      </c>
      <c r="F2886" s="57">
        <f>_xlfn.XLOOKUP(E2886,'Historical Metal Prices'!$L$4:$Z$4,'Historical Metal Prices'!$L$10:$Z$10)</f>
        <v>0.32505665589752875</v>
      </c>
      <c r="G2886" s="77">
        <f t="shared" si="89"/>
        <v>40529.507933937712</v>
      </c>
    </row>
    <row r="2887" spans="1:7" x14ac:dyDescent="0.2">
      <c r="A2887" s="79">
        <v>42157</v>
      </c>
      <c r="B2887" s="77">
        <v>30485.5</v>
      </c>
      <c r="C2887" s="77">
        <v>30700</v>
      </c>
      <c r="E2887">
        <f t="shared" si="88"/>
        <v>2015</v>
      </c>
      <c r="F2887" s="57">
        <f>_xlfn.XLOOKUP(E2887,'Historical Metal Prices'!$L$4:$Z$4,'Historical Metal Prices'!$L$10:$Z$10)</f>
        <v>0.32505665589752875</v>
      </c>
      <c r="G2887" s="77">
        <f t="shared" si="89"/>
        <v>40395.014683364112</v>
      </c>
    </row>
    <row r="2888" spans="1:7" x14ac:dyDescent="0.2">
      <c r="A2888" s="79">
        <v>42156</v>
      </c>
      <c r="B2888" s="77">
        <v>30186</v>
      </c>
      <c r="C2888" s="77">
        <v>30500</v>
      </c>
      <c r="E2888">
        <f t="shared" si="88"/>
        <v>2015</v>
      </c>
      <c r="F2888" s="57">
        <f>_xlfn.XLOOKUP(E2888,'Historical Metal Prices'!$L$4:$Z$4,'Historical Metal Prices'!$L$10:$Z$10)</f>
        <v>0.32505665589752875</v>
      </c>
      <c r="G2888" s="77">
        <f t="shared" si="89"/>
        <v>39998.160214922806</v>
      </c>
    </row>
    <row r="2889" spans="1:7" x14ac:dyDescent="0.2">
      <c r="A2889" s="79">
        <v>42153</v>
      </c>
      <c r="B2889" s="77">
        <v>30340</v>
      </c>
      <c r="C2889" s="77">
        <v>30500</v>
      </c>
      <c r="E2889">
        <f t="shared" si="88"/>
        <v>2015</v>
      </c>
      <c r="F2889" s="57">
        <f>_xlfn.XLOOKUP(E2889,'Historical Metal Prices'!$L$4:$Z$4,'Historical Metal Prices'!$L$10:$Z$10)</f>
        <v>0.32505665589752875</v>
      </c>
      <c r="G2889" s="77">
        <f t="shared" si="89"/>
        <v>40202.218939931023</v>
      </c>
    </row>
    <row r="2890" spans="1:7" x14ac:dyDescent="0.2">
      <c r="A2890" s="79">
        <v>42152</v>
      </c>
      <c r="B2890" s="77">
        <v>30522</v>
      </c>
      <c r="C2890" s="77">
        <v>30750</v>
      </c>
      <c r="E2890">
        <f t="shared" si="88"/>
        <v>2015</v>
      </c>
      <c r="F2890" s="57">
        <f>_xlfn.XLOOKUP(E2890,'Historical Metal Prices'!$L$4:$Z$4,'Historical Metal Prices'!$L$10:$Z$10)</f>
        <v>0.32505665589752875</v>
      </c>
      <c r="G2890" s="77">
        <f t="shared" si="89"/>
        <v>40443.379251304374</v>
      </c>
    </row>
    <row r="2891" spans="1:7" x14ac:dyDescent="0.2">
      <c r="A2891" s="79">
        <v>42151</v>
      </c>
      <c r="B2891" s="77">
        <v>30394</v>
      </c>
      <c r="C2891" s="77">
        <v>30600</v>
      </c>
      <c r="E2891">
        <f t="shared" ref="E2891:E2954" si="90">YEAR(A2891)</f>
        <v>2015</v>
      </c>
      <c r="F2891" s="57">
        <f>_xlfn.XLOOKUP(E2891,'Historical Metal Prices'!$L$4:$Z$4,'Historical Metal Prices'!$L$10:$Z$10)</f>
        <v>0.32505665589752875</v>
      </c>
      <c r="G2891" s="77">
        <f t="shared" ref="G2891:G2954" si="91">IFERROR(B2891*(1+F2891),G2892)</f>
        <v>40273.77199934949</v>
      </c>
    </row>
    <row r="2892" spans="1:7" x14ac:dyDescent="0.2">
      <c r="A2892" s="79">
        <v>42150</v>
      </c>
      <c r="B2892" s="77">
        <v>30394.5</v>
      </c>
      <c r="C2892" s="77">
        <v>30600</v>
      </c>
      <c r="E2892">
        <f t="shared" si="90"/>
        <v>2015</v>
      </c>
      <c r="F2892" s="57">
        <f>_xlfn.XLOOKUP(E2892,'Historical Metal Prices'!$L$4:$Z$4,'Historical Metal Prices'!$L$10:$Z$10)</f>
        <v>0.32505665589752875</v>
      </c>
      <c r="G2892" s="77">
        <f t="shared" si="91"/>
        <v>40274.43452767744</v>
      </c>
    </row>
    <row r="2893" spans="1:7" ht="16" x14ac:dyDescent="0.2">
      <c r="A2893" s="79">
        <v>42149</v>
      </c>
      <c r="B2893" s="77">
        <v>30401</v>
      </c>
      <c r="C2893" s="78" t="s">
        <v>481</v>
      </c>
      <c r="E2893">
        <f t="shared" si="90"/>
        <v>2015</v>
      </c>
      <c r="F2893" s="57">
        <f>_xlfn.XLOOKUP(E2893,'Historical Metal Prices'!$L$4:$Z$4,'Historical Metal Prices'!$L$10:$Z$10)</f>
        <v>0.32505665589752875</v>
      </c>
      <c r="G2893" s="77">
        <f t="shared" si="91"/>
        <v>40283.047395940768</v>
      </c>
    </row>
    <row r="2894" spans="1:7" x14ac:dyDescent="0.2">
      <c r="A2894" s="79">
        <v>42146</v>
      </c>
      <c r="B2894" s="77">
        <v>30401</v>
      </c>
      <c r="C2894" s="77">
        <v>30600</v>
      </c>
      <c r="E2894">
        <f t="shared" si="90"/>
        <v>2015</v>
      </c>
      <c r="F2894" s="57">
        <f>_xlfn.XLOOKUP(E2894,'Historical Metal Prices'!$L$4:$Z$4,'Historical Metal Prices'!$L$10:$Z$10)</f>
        <v>0.32505665589752875</v>
      </c>
      <c r="G2894" s="77">
        <f t="shared" si="91"/>
        <v>40283.047395940768</v>
      </c>
    </row>
    <row r="2895" spans="1:7" x14ac:dyDescent="0.2">
      <c r="A2895" s="79">
        <v>42145</v>
      </c>
      <c r="B2895" s="77">
        <v>30000</v>
      </c>
      <c r="C2895" s="77">
        <v>30200</v>
      </c>
      <c r="E2895">
        <f t="shared" si="90"/>
        <v>2015</v>
      </c>
      <c r="F2895" s="57">
        <f>_xlfn.XLOOKUP(E2895,'Historical Metal Prices'!$L$4:$Z$4,'Historical Metal Prices'!$L$10:$Z$10)</f>
        <v>0.32505665589752875</v>
      </c>
      <c r="G2895" s="77">
        <f t="shared" si="91"/>
        <v>39751.699676925862</v>
      </c>
    </row>
    <row r="2896" spans="1:7" x14ac:dyDescent="0.2">
      <c r="A2896" s="79">
        <v>42144</v>
      </c>
      <c r="B2896" s="77">
        <v>29835.5</v>
      </c>
      <c r="C2896" s="77">
        <v>30000</v>
      </c>
      <c r="E2896">
        <f t="shared" si="90"/>
        <v>2015</v>
      </c>
      <c r="F2896" s="57">
        <f>_xlfn.XLOOKUP(E2896,'Historical Metal Prices'!$L$4:$Z$4,'Historical Metal Prices'!$L$10:$Z$10)</f>
        <v>0.32505665589752875</v>
      </c>
      <c r="G2896" s="77">
        <f t="shared" si="91"/>
        <v>39533.727857030717</v>
      </c>
    </row>
    <row r="2897" spans="1:7" x14ac:dyDescent="0.2">
      <c r="A2897" s="79">
        <v>42143</v>
      </c>
      <c r="B2897" s="77">
        <v>29936</v>
      </c>
      <c r="C2897" s="77">
        <v>30100</v>
      </c>
      <c r="E2897">
        <f t="shared" si="90"/>
        <v>2015</v>
      </c>
      <c r="F2897" s="57">
        <f>_xlfn.XLOOKUP(E2897,'Historical Metal Prices'!$L$4:$Z$4,'Historical Metal Prices'!$L$10:$Z$10)</f>
        <v>0.32505665589752875</v>
      </c>
      <c r="G2897" s="77">
        <f t="shared" si="91"/>
        <v>39666.896050948424</v>
      </c>
    </row>
    <row r="2898" spans="1:7" x14ac:dyDescent="0.2">
      <c r="A2898" s="79">
        <v>42142</v>
      </c>
      <c r="B2898" s="77">
        <v>29986</v>
      </c>
      <c r="C2898" s="77">
        <v>30200</v>
      </c>
      <c r="E2898">
        <f t="shared" si="90"/>
        <v>2015</v>
      </c>
      <c r="F2898" s="57">
        <f>_xlfn.XLOOKUP(E2898,'Historical Metal Prices'!$L$4:$Z$4,'Historical Metal Prices'!$L$10:$Z$10)</f>
        <v>0.32505665589752875</v>
      </c>
      <c r="G2898" s="77">
        <f t="shared" si="91"/>
        <v>39733.148883743299</v>
      </c>
    </row>
    <row r="2899" spans="1:7" x14ac:dyDescent="0.2">
      <c r="A2899" s="79">
        <v>42139</v>
      </c>
      <c r="B2899" s="77">
        <v>30000</v>
      </c>
      <c r="C2899" s="77">
        <v>30200</v>
      </c>
      <c r="E2899">
        <f t="shared" si="90"/>
        <v>2015</v>
      </c>
      <c r="F2899" s="57">
        <f>_xlfn.XLOOKUP(E2899,'Historical Metal Prices'!$L$4:$Z$4,'Historical Metal Prices'!$L$10:$Z$10)</f>
        <v>0.32505665589752875</v>
      </c>
      <c r="G2899" s="77">
        <f t="shared" si="91"/>
        <v>39751.699676925862</v>
      </c>
    </row>
    <row r="2900" spans="1:7" x14ac:dyDescent="0.2">
      <c r="A2900" s="79">
        <v>42138</v>
      </c>
      <c r="B2900" s="77">
        <v>30003</v>
      </c>
      <c r="C2900" s="77">
        <v>30200</v>
      </c>
      <c r="E2900">
        <f t="shared" si="90"/>
        <v>2015</v>
      </c>
      <c r="F2900" s="57">
        <f>_xlfn.XLOOKUP(E2900,'Historical Metal Prices'!$L$4:$Z$4,'Historical Metal Prices'!$L$10:$Z$10)</f>
        <v>0.32505665589752875</v>
      </c>
      <c r="G2900" s="77">
        <f t="shared" si="91"/>
        <v>39755.674846893555</v>
      </c>
    </row>
    <row r="2901" spans="1:7" x14ac:dyDescent="0.2">
      <c r="A2901" s="79">
        <v>42137</v>
      </c>
      <c r="B2901" s="77">
        <v>30000</v>
      </c>
      <c r="C2901" s="77">
        <v>30200</v>
      </c>
      <c r="E2901">
        <f t="shared" si="90"/>
        <v>2015</v>
      </c>
      <c r="F2901" s="57">
        <f>_xlfn.XLOOKUP(E2901,'Historical Metal Prices'!$L$4:$Z$4,'Historical Metal Prices'!$L$10:$Z$10)</f>
        <v>0.32505665589752875</v>
      </c>
      <c r="G2901" s="77">
        <f t="shared" si="91"/>
        <v>39751.699676925862</v>
      </c>
    </row>
    <row r="2902" spans="1:7" x14ac:dyDescent="0.2">
      <c r="A2902" s="79">
        <v>42136</v>
      </c>
      <c r="B2902" s="77">
        <v>30050</v>
      </c>
      <c r="C2902" s="77">
        <v>30300</v>
      </c>
      <c r="E2902">
        <f t="shared" si="90"/>
        <v>2015</v>
      </c>
      <c r="F2902" s="57">
        <f>_xlfn.XLOOKUP(E2902,'Historical Metal Prices'!$L$4:$Z$4,'Historical Metal Prices'!$L$10:$Z$10)</f>
        <v>0.32505665589752875</v>
      </c>
      <c r="G2902" s="77">
        <f t="shared" si="91"/>
        <v>39817.952509720737</v>
      </c>
    </row>
    <row r="2903" spans="1:7" x14ac:dyDescent="0.2">
      <c r="A2903" s="79">
        <v>42135</v>
      </c>
      <c r="B2903" s="77">
        <v>29951</v>
      </c>
      <c r="C2903" s="77">
        <v>30100</v>
      </c>
      <c r="E2903">
        <f t="shared" si="90"/>
        <v>2015</v>
      </c>
      <c r="F2903" s="57">
        <f>_xlfn.XLOOKUP(E2903,'Historical Metal Prices'!$L$4:$Z$4,'Historical Metal Prices'!$L$10:$Z$10)</f>
        <v>0.32505665589752875</v>
      </c>
      <c r="G2903" s="77">
        <f t="shared" si="91"/>
        <v>39686.77190078688</v>
      </c>
    </row>
    <row r="2904" spans="1:7" x14ac:dyDescent="0.2">
      <c r="A2904" s="79">
        <v>42132</v>
      </c>
      <c r="B2904" s="77">
        <v>29754</v>
      </c>
      <c r="C2904" s="77">
        <v>30100</v>
      </c>
      <c r="E2904">
        <f t="shared" si="90"/>
        <v>2015</v>
      </c>
      <c r="F2904" s="57">
        <f>_xlfn.XLOOKUP(E2904,'Historical Metal Prices'!$L$4:$Z$4,'Historical Metal Prices'!$L$10:$Z$10)</f>
        <v>0.32505665589752875</v>
      </c>
      <c r="G2904" s="77">
        <f t="shared" si="91"/>
        <v>39425.735739575073</v>
      </c>
    </row>
    <row r="2905" spans="1:7" x14ac:dyDescent="0.2">
      <c r="A2905" s="79">
        <v>42131</v>
      </c>
      <c r="B2905" s="77">
        <v>29903</v>
      </c>
      <c r="C2905" s="77">
        <v>30100</v>
      </c>
      <c r="E2905">
        <f t="shared" si="90"/>
        <v>2015</v>
      </c>
      <c r="F2905" s="57">
        <f>_xlfn.XLOOKUP(E2905,'Historical Metal Prices'!$L$4:$Z$4,'Historical Metal Prices'!$L$10:$Z$10)</f>
        <v>0.32505665589752875</v>
      </c>
      <c r="G2905" s="77">
        <f t="shared" si="91"/>
        <v>39623.169181303805</v>
      </c>
    </row>
    <row r="2906" spans="1:7" x14ac:dyDescent="0.2">
      <c r="A2906" s="79">
        <v>42130</v>
      </c>
      <c r="B2906" s="77">
        <v>29850</v>
      </c>
      <c r="C2906" s="77">
        <v>30200</v>
      </c>
      <c r="E2906">
        <f t="shared" si="90"/>
        <v>2015</v>
      </c>
      <c r="F2906" s="57">
        <f>_xlfn.XLOOKUP(E2906,'Historical Metal Prices'!$L$4:$Z$4,'Historical Metal Prices'!$L$10:$Z$10)</f>
        <v>0.32505665589752875</v>
      </c>
      <c r="G2906" s="77">
        <f t="shared" si="91"/>
        <v>39552.94117854123</v>
      </c>
    </row>
    <row r="2907" spans="1:7" x14ac:dyDescent="0.2">
      <c r="A2907" s="79">
        <v>42129</v>
      </c>
      <c r="B2907" s="77">
        <v>29845</v>
      </c>
      <c r="C2907" s="77">
        <v>30200</v>
      </c>
      <c r="E2907">
        <f t="shared" si="90"/>
        <v>2015</v>
      </c>
      <c r="F2907" s="57">
        <f>_xlfn.XLOOKUP(E2907,'Historical Metal Prices'!$L$4:$Z$4,'Historical Metal Prices'!$L$10:$Z$10)</f>
        <v>0.32505665589752875</v>
      </c>
      <c r="G2907" s="77">
        <f t="shared" si="91"/>
        <v>39546.315895261745</v>
      </c>
    </row>
    <row r="2908" spans="1:7" ht="16" x14ac:dyDescent="0.2">
      <c r="A2908" s="79">
        <v>42128</v>
      </c>
      <c r="B2908" s="77">
        <v>30100</v>
      </c>
      <c r="C2908" s="78" t="s">
        <v>481</v>
      </c>
      <c r="E2908">
        <f t="shared" si="90"/>
        <v>2015</v>
      </c>
      <c r="F2908" s="57">
        <f>_xlfn.XLOOKUP(E2908,'Historical Metal Prices'!$L$4:$Z$4,'Historical Metal Prices'!$L$10:$Z$10)</f>
        <v>0.32505665589752875</v>
      </c>
      <c r="G2908" s="77">
        <f t="shared" si="91"/>
        <v>39884.205342515612</v>
      </c>
    </row>
    <row r="2909" spans="1:7" x14ac:dyDescent="0.2">
      <c r="A2909" s="79">
        <v>42125</v>
      </c>
      <c r="B2909" s="77">
        <v>30100</v>
      </c>
      <c r="C2909" s="77">
        <v>30400</v>
      </c>
      <c r="E2909">
        <f t="shared" si="90"/>
        <v>2015</v>
      </c>
      <c r="F2909" s="57">
        <f>_xlfn.XLOOKUP(E2909,'Historical Metal Prices'!$L$4:$Z$4,'Historical Metal Prices'!$L$10:$Z$10)</f>
        <v>0.32505665589752875</v>
      </c>
      <c r="G2909" s="77">
        <f t="shared" si="91"/>
        <v>39884.205342515612</v>
      </c>
    </row>
    <row r="2910" spans="1:7" x14ac:dyDescent="0.2">
      <c r="A2910" s="79">
        <v>42124</v>
      </c>
      <c r="B2910" s="77">
        <v>29902</v>
      </c>
      <c r="C2910" s="77">
        <v>30350</v>
      </c>
      <c r="E2910">
        <f t="shared" si="90"/>
        <v>2015</v>
      </c>
      <c r="F2910" s="57">
        <f>_xlfn.XLOOKUP(E2910,'Historical Metal Prices'!$L$4:$Z$4,'Historical Metal Prices'!$L$10:$Z$10)</f>
        <v>0.32505665589752875</v>
      </c>
      <c r="G2910" s="77">
        <f t="shared" si="91"/>
        <v>39621.844124647905</v>
      </c>
    </row>
    <row r="2911" spans="1:7" x14ac:dyDescent="0.2">
      <c r="A2911" s="79">
        <v>42123</v>
      </c>
      <c r="B2911" s="77">
        <v>30198</v>
      </c>
      <c r="C2911" s="77">
        <v>30400</v>
      </c>
      <c r="E2911">
        <f t="shared" si="90"/>
        <v>2015</v>
      </c>
      <c r="F2911" s="57">
        <f>_xlfn.XLOOKUP(E2911,'Historical Metal Prices'!$L$4:$Z$4,'Historical Metal Prices'!$L$10:$Z$10)</f>
        <v>0.32505665589752875</v>
      </c>
      <c r="G2911" s="77">
        <f t="shared" si="91"/>
        <v>40014.060894793576</v>
      </c>
    </row>
    <row r="2912" spans="1:7" x14ac:dyDescent="0.2">
      <c r="A2912" s="79">
        <v>42122</v>
      </c>
      <c r="B2912" s="77">
        <v>29898</v>
      </c>
      <c r="C2912" s="77">
        <v>30350</v>
      </c>
      <c r="E2912">
        <f t="shared" si="90"/>
        <v>2015</v>
      </c>
      <c r="F2912" s="57">
        <f>_xlfn.XLOOKUP(E2912,'Historical Metal Prices'!$L$4:$Z$4,'Historical Metal Prices'!$L$10:$Z$10)</f>
        <v>0.32505665589752875</v>
      </c>
      <c r="G2912" s="77">
        <f t="shared" si="91"/>
        <v>39616.543898024313</v>
      </c>
    </row>
    <row r="2913" spans="1:7" x14ac:dyDescent="0.2">
      <c r="A2913" s="79">
        <v>42121</v>
      </c>
      <c r="B2913" s="77">
        <v>29748</v>
      </c>
      <c r="C2913" s="77">
        <v>30100</v>
      </c>
      <c r="E2913">
        <f t="shared" si="90"/>
        <v>2015</v>
      </c>
      <c r="F2913" s="57">
        <f>_xlfn.XLOOKUP(E2913,'Historical Metal Prices'!$L$4:$Z$4,'Historical Metal Prices'!$L$10:$Z$10)</f>
        <v>0.32505665589752875</v>
      </c>
      <c r="G2913" s="77">
        <f t="shared" si="91"/>
        <v>39417.785399639688</v>
      </c>
    </row>
    <row r="2914" spans="1:7" x14ac:dyDescent="0.2">
      <c r="A2914" s="79">
        <v>42118</v>
      </c>
      <c r="B2914" s="77">
        <v>29800</v>
      </c>
      <c r="C2914" s="77">
        <v>30000</v>
      </c>
      <c r="E2914">
        <f t="shared" si="90"/>
        <v>2015</v>
      </c>
      <c r="F2914" s="57">
        <f>_xlfn.XLOOKUP(E2914,'Historical Metal Prices'!$L$4:$Z$4,'Historical Metal Prices'!$L$10:$Z$10)</f>
        <v>0.32505665589752875</v>
      </c>
      <c r="G2914" s="77">
        <f t="shared" si="91"/>
        <v>39486.688345746355</v>
      </c>
    </row>
    <row r="2915" spans="1:7" x14ac:dyDescent="0.2">
      <c r="A2915" s="79">
        <v>42117</v>
      </c>
      <c r="B2915" s="77">
        <v>29850</v>
      </c>
      <c r="C2915" s="77">
        <v>30000</v>
      </c>
      <c r="E2915">
        <f t="shared" si="90"/>
        <v>2015</v>
      </c>
      <c r="F2915" s="57">
        <f>_xlfn.XLOOKUP(E2915,'Historical Metal Prices'!$L$4:$Z$4,'Historical Metal Prices'!$L$10:$Z$10)</f>
        <v>0.32505665589752875</v>
      </c>
      <c r="G2915" s="77">
        <f t="shared" si="91"/>
        <v>39552.94117854123</v>
      </c>
    </row>
    <row r="2916" spans="1:7" x14ac:dyDescent="0.2">
      <c r="A2916" s="79">
        <v>42116</v>
      </c>
      <c r="B2916" s="77">
        <v>29625</v>
      </c>
      <c r="C2916" s="77">
        <v>29800</v>
      </c>
      <c r="E2916">
        <f t="shared" si="90"/>
        <v>2015</v>
      </c>
      <c r="F2916" s="57">
        <f>_xlfn.XLOOKUP(E2916,'Historical Metal Prices'!$L$4:$Z$4,'Historical Metal Prices'!$L$10:$Z$10)</f>
        <v>0.32505665589752875</v>
      </c>
      <c r="G2916" s="77">
        <f t="shared" si="91"/>
        <v>39254.80343096429</v>
      </c>
    </row>
    <row r="2917" spans="1:7" x14ac:dyDescent="0.2">
      <c r="A2917" s="79">
        <v>42115</v>
      </c>
      <c r="B2917" s="77">
        <v>29475</v>
      </c>
      <c r="C2917" s="77">
        <v>29700</v>
      </c>
      <c r="E2917">
        <f t="shared" si="90"/>
        <v>2015</v>
      </c>
      <c r="F2917" s="57">
        <f>_xlfn.XLOOKUP(E2917,'Historical Metal Prices'!$L$4:$Z$4,'Historical Metal Prices'!$L$10:$Z$10)</f>
        <v>0.32505665589752875</v>
      </c>
      <c r="G2917" s="77">
        <f t="shared" si="91"/>
        <v>39056.044932579658</v>
      </c>
    </row>
    <row r="2918" spans="1:7" x14ac:dyDescent="0.2">
      <c r="A2918" s="79">
        <v>42114</v>
      </c>
      <c r="B2918" s="77">
        <v>29575</v>
      </c>
      <c r="C2918" s="77">
        <v>29700</v>
      </c>
      <c r="E2918">
        <f t="shared" si="90"/>
        <v>2015</v>
      </c>
      <c r="F2918" s="57">
        <f>_xlfn.XLOOKUP(E2918,'Historical Metal Prices'!$L$4:$Z$4,'Historical Metal Prices'!$L$10:$Z$10)</f>
        <v>0.32505665589752875</v>
      </c>
      <c r="G2918" s="77">
        <f t="shared" si="91"/>
        <v>39188.550598169415</v>
      </c>
    </row>
    <row r="2919" spans="1:7" x14ac:dyDescent="0.2">
      <c r="A2919" s="79">
        <v>42111</v>
      </c>
      <c r="B2919" s="77">
        <v>28777</v>
      </c>
      <c r="C2919" s="77">
        <v>28900</v>
      </c>
      <c r="E2919">
        <f t="shared" si="90"/>
        <v>2015</v>
      </c>
      <c r="F2919" s="57">
        <f>_xlfn.XLOOKUP(E2919,'Historical Metal Prices'!$L$4:$Z$4,'Historical Metal Prices'!$L$10:$Z$10)</f>
        <v>0.32505665589752875</v>
      </c>
      <c r="G2919" s="77">
        <f t="shared" si="91"/>
        <v>38131.155386763188</v>
      </c>
    </row>
    <row r="2920" spans="1:7" x14ac:dyDescent="0.2">
      <c r="A2920" s="79">
        <v>42110</v>
      </c>
      <c r="B2920" s="77">
        <v>28227</v>
      </c>
      <c r="C2920" s="77">
        <v>28500</v>
      </c>
      <c r="E2920">
        <f t="shared" si="90"/>
        <v>2015</v>
      </c>
      <c r="F2920" s="57">
        <f>_xlfn.XLOOKUP(E2920,'Historical Metal Prices'!$L$4:$Z$4,'Historical Metal Prices'!$L$10:$Z$10)</f>
        <v>0.32505665589752875</v>
      </c>
      <c r="G2920" s="77">
        <f t="shared" si="91"/>
        <v>37402.374226019543</v>
      </c>
    </row>
    <row r="2921" spans="1:7" x14ac:dyDescent="0.2">
      <c r="A2921" s="79">
        <v>42109</v>
      </c>
      <c r="B2921" s="77">
        <v>28195</v>
      </c>
      <c r="C2921" s="77">
        <v>28500</v>
      </c>
      <c r="E2921">
        <f t="shared" si="90"/>
        <v>2015</v>
      </c>
      <c r="F2921" s="57">
        <f>_xlfn.XLOOKUP(E2921,'Historical Metal Prices'!$L$4:$Z$4,'Historical Metal Prices'!$L$10:$Z$10)</f>
        <v>0.32505665589752875</v>
      </c>
      <c r="G2921" s="77">
        <f t="shared" si="91"/>
        <v>37359.972413030824</v>
      </c>
    </row>
    <row r="2922" spans="1:7" x14ac:dyDescent="0.2">
      <c r="A2922" s="79">
        <v>42108</v>
      </c>
      <c r="B2922" s="77">
        <v>28605.5</v>
      </c>
      <c r="C2922" s="77">
        <v>28760</v>
      </c>
      <c r="E2922">
        <f t="shared" si="90"/>
        <v>2015</v>
      </c>
      <c r="F2922" s="57">
        <f>_xlfn.XLOOKUP(E2922,'Historical Metal Prices'!$L$4:$Z$4,'Historical Metal Prices'!$L$10:$Z$10)</f>
        <v>0.32505665589752875</v>
      </c>
      <c r="G2922" s="77">
        <f t="shared" si="91"/>
        <v>37903.908170276758</v>
      </c>
    </row>
    <row r="2923" spans="1:7" x14ac:dyDescent="0.2">
      <c r="A2923" s="79">
        <v>42107</v>
      </c>
      <c r="B2923" s="77">
        <v>28897</v>
      </c>
      <c r="C2923" s="77">
        <v>29200</v>
      </c>
      <c r="E2923">
        <f t="shared" si="90"/>
        <v>2015</v>
      </c>
      <c r="F2923" s="57">
        <f>_xlfn.XLOOKUP(E2923,'Historical Metal Prices'!$L$4:$Z$4,'Historical Metal Prices'!$L$10:$Z$10)</f>
        <v>0.32505665589752875</v>
      </c>
      <c r="G2923" s="77">
        <f t="shared" si="91"/>
        <v>38290.162185470886</v>
      </c>
    </row>
    <row r="2924" spans="1:7" x14ac:dyDescent="0.2">
      <c r="A2924" s="79">
        <v>42104</v>
      </c>
      <c r="B2924" s="77">
        <v>28860</v>
      </c>
      <c r="C2924" s="77">
        <v>29160</v>
      </c>
      <c r="E2924">
        <f t="shared" si="90"/>
        <v>2015</v>
      </c>
      <c r="F2924" s="57">
        <f>_xlfn.XLOOKUP(E2924,'Historical Metal Prices'!$L$4:$Z$4,'Historical Metal Prices'!$L$10:$Z$10)</f>
        <v>0.32505665589752875</v>
      </c>
      <c r="G2924" s="77">
        <f t="shared" si="91"/>
        <v>38241.135089202682</v>
      </c>
    </row>
    <row r="2925" spans="1:7" x14ac:dyDescent="0.2">
      <c r="A2925" s="79">
        <v>42103</v>
      </c>
      <c r="B2925" s="77">
        <v>28670</v>
      </c>
      <c r="C2925" s="77">
        <v>29000</v>
      </c>
      <c r="E2925">
        <f t="shared" si="90"/>
        <v>2015</v>
      </c>
      <c r="F2925" s="57">
        <f>_xlfn.XLOOKUP(E2925,'Historical Metal Prices'!$L$4:$Z$4,'Historical Metal Prices'!$L$10:$Z$10)</f>
        <v>0.32505665589752875</v>
      </c>
      <c r="G2925" s="77">
        <f t="shared" si="91"/>
        <v>37989.374324582146</v>
      </c>
    </row>
    <row r="2926" spans="1:7" x14ac:dyDescent="0.2">
      <c r="A2926" s="79">
        <v>42102</v>
      </c>
      <c r="B2926" s="77">
        <v>27665</v>
      </c>
      <c r="C2926" s="77">
        <v>28000</v>
      </c>
      <c r="E2926">
        <f t="shared" si="90"/>
        <v>2015</v>
      </c>
      <c r="F2926" s="57">
        <f>_xlfn.XLOOKUP(E2926,'Historical Metal Prices'!$L$4:$Z$4,'Historical Metal Prices'!$L$10:$Z$10)</f>
        <v>0.32505665589752875</v>
      </c>
      <c r="G2926" s="77">
        <f t="shared" si="91"/>
        <v>36657.692385405135</v>
      </c>
    </row>
    <row r="2927" spans="1:7" x14ac:dyDescent="0.2">
      <c r="A2927" s="79">
        <v>42101</v>
      </c>
      <c r="B2927" s="77">
        <v>27165</v>
      </c>
      <c r="C2927" s="77">
        <v>27500</v>
      </c>
      <c r="E2927">
        <f t="shared" si="90"/>
        <v>2015</v>
      </c>
      <c r="F2927" s="57">
        <f>_xlfn.XLOOKUP(E2927,'Historical Metal Prices'!$L$4:$Z$4,'Historical Metal Prices'!$L$10:$Z$10)</f>
        <v>0.32505665589752875</v>
      </c>
      <c r="G2927" s="77">
        <f t="shared" si="91"/>
        <v>35995.164057456372</v>
      </c>
    </row>
    <row r="2928" spans="1:7" ht="16" x14ac:dyDescent="0.2">
      <c r="A2928" s="79">
        <v>42100</v>
      </c>
      <c r="B2928" s="77">
        <v>26965</v>
      </c>
      <c r="C2928" s="78" t="s">
        <v>481</v>
      </c>
      <c r="E2928">
        <f t="shared" si="90"/>
        <v>2015</v>
      </c>
      <c r="F2928" s="57">
        <f>_xlfn.XLOOKUP(E2928,'Historical Metal Prices'!$L$4:$Z$4,'Historical Metal Prices'!$L$10:$Z$10)</f>
        <v>0.32505665589752875</v>
      </c>
      <c r="G2928" s="77">
        <f t="shared" si="91"/>
        <v>35730.152726276865</v>
      </c>
    </row>
    <row r="2929" spans="1:7" ht="16" x14ac:dyDescent="0.2">
      <c r="A2929" s="79">
        <v>42097</v>
      </c>
      <c r="B2929" s="77">
        <v>26965</v>
      </c>
      <c r="C2929" s="78" t="s">
        <v>481</v>
      </c>
      <c r="E2929">
        <f t="shared" si="90"/>
        <v>2015</v>
      </c>
      <c r="F2929" s="57">
        <f>_xlfn.XLOOKUP(E2929,'Historical Metal Prices'!$L$4:$Z$4,'Historical Metal Prices'!$L$10:$Z$10)</f>
        <v>0.32505665589752875</v>
      </c>
      <c r="G2929" s="77">
        <f t="shared" si="91"/>
        <v>35730.152726276865</v>
      </c>
    </row>
    <row r="2930" spans="1:7" x14ac:dyDescent="0.2">
      <c r="A2930" s="79">
        <v>42096</v>
      </c>
      <c r="B2930" s="77">
        <v>26965</v>
      </c>
      <c r="C2930" s="77">
        <v>27250</v>
      </c>
      <c r="E2930">
        <f t="shared" si="90"/>
        <v>2015</v>
      </c>
      <c r="F2930" s="57">
        <f>_xlfn.XLOOKUP(E2930,'Historical Metal Prices'!$L$4:$Z$4,'Historical Metal Prices'!$L$10:$Z$10)</f>
        <v>0.32505665589752875</v>
      </c>
      <c r="G2930" s="77">
        <f t="shared" si="91"/>
        <v>35730.152726276865</v>
      </c>
    </row>
    <row r="2931" spans="1:7" x14ac:dyDescent="0.2">
      <c r="A2931" s="79">
        <v>42095</v>
      </c>
      <c r="B2931" s="77">
        <v>26448</v>
      </c>
      <c r="C2931" s="77">
        <v>26850</v>
      </c>
      <c r="E2931">
        <f t="shared" si="90"/>
        <v>2015</v>
      </c>
      <c r="F2931" s="57">
        <f>_xlfn.XLOOKUP(E2931,'Historical Metal Prices'!$L$4:$Z$4,'Historical Metal Prices'!$L$10:$Z$10)</f>
        <v>0.32505665589752875</v>
      </c>
      <c r="G2931" s="77">
        <f t="shared" si="91"/>
        <v>35045.098435177839</v>
      </c>
    </row>
    <row r="2932" spans="1:7" x14ac:dyDescent="0.2">
      <c r="A2932" s="79">
        <v>42094</v>
      </c>
      <c r="B2932" s="77">
        <v>26743</v>
      </c>
      <c r="C2932" s="77">
        <v>27150</v>
      </c>
      <c r="E2932">
        <f t="shared" si="90"/>
        <v>2015</v>
      </c>
      <c r="F2932" s="57">
        <f>_xlfn.XLOOKUP(E2932,'Historical Metal Prices'!$L$4:$Z$4,'Historical Metal Prices'!$L$10:$Z$10)</f>
        <v>0.32505665589752875</v>
      </c>
      <c r="G2932" s="77">
        <f t="shared" si="91"/>
        <v>35435.99014866761</v>
      </c>
    </row>
    <row r="2933" spans="1:7" x14ac:dyDescent="0.2">
      <c r="A2933" s="79">
        <v>42093</v>
      </c>
      <c r="B2933" s="77">
        <v>27142</v>
      </c>
      <c r="C2933" s="77">
        <v>27350</v>
      </c>
      <c r="E2933">
        <f t="shared" si="90"/>
        <v>2015</v>
      </c>
      <c r="F2933" s="57">
        <f>_xlfn.XLOOKUP(E2933,'Historical Metal Prices'!$L$4:$Z$4,'Historical Metal Prices'!$L$10:$Z$10)</f>
        <v>0.32505665589752875</v>
      </c>
      <c r="G2933" s="77">
        <f t="shared" si="91"/>
        <v>35964.687754370723</v>
      </c>
    </row>
    <row r="2934" spans="1:7" x14ac:dyDescent="0.2">
      <c r="A2934" s="79">
        <v>42090</v>
      </c>
      <c r="B2934" s="77">
        <v>27196</v>
      </c>
      <c r="C2934" s="77">
        <v>27450</v>
      </c>
      <c r="E2934">
        <f t="shared" si="90"/>
        <v>2015</v>
      </c>
      <c r="F2934" s="57">
        <f>_xlfn.XLOOKUP(E2934,'Historical Metal Prices'!$L$4:$Z$4,'Historical Metal Prices'!$L$10:$Z$10)</f>
        <v>0.32505665589752875</v>
      </c>
      <c r="G2934" s="77">
        <f t="shared" si="91"/>
        <v>36036.240813789191</v>
      </c>
    </row>
    <row r="2935" spans="1:7" x14ac:dyDescent="0.2">
      <c r="A2935" s="79">
        <v>42089</v>
      </c>
      <c r="B2935" s="77">
        <v>27395</v>
      </c>
      <c r="C2935" s="77">
        <v>27650</v>
      </c>
      <c r="E2935">
        <f t="shared" si="90"/>
        <v>2015</v>
      </c>
      <c r="F2935" s="57">
        <f>_xlfn.XLOOKUP(E2935,'Historical Metal Prices'!$L$4:$Z$4,'Historical Metal Prices'!$L$10:$Z$10)</f>
        <v>0.32505665589752875</v>
      </c>
      <c r="G2935" s="77">
        <f t="shared" si="91"/>
        <v>36299.927088312797</v>
      </c>
    </row>
    <row r="2936" spans="1:7" x14ac:dyDescent="0.2">
      <c r="A2936" s="79">
        <v>42088</v>
      </c>
      <c r="B2936" s="77">
        <v>27393</v>
      </c>
      <c r="C2936" s="77">
        <v>27650</v>
      </c>
      <c r="E2936">
        <f t="shared" si="90"/>
        <v>2015</v>
      </c>
      <c r="F2936" s="57">
        <f>_xlfn.XLOOKUP(E2936,'Historical Metal Prices'!$L$4:$Z$4,'Historical Metal Prices'!$L$10:$Z$10)</f>
        <v>0.32505665589752875</v>
      </c>
      <c r="G2936" s="77">
        <f t="shared" si="91"/>
        <v>36297.276975001005</v>
      </c>
    </row>
    <row r="2937" spans="1:7" x14ac:dyDescent="0.2">
      <c r="A2937" s="79">
        <v>42087</v>
      </c>
      <c r="B2937" s="77">
        <v>27393</v>
      </c>
      <c r="C2937" s="77">
        <v>27650</v>
      </c>
      <c r="E2937">
        <f t="shared" si="90"/>
        <v>2015</v>
      </c>
      <c r="F2937" s="57">
        <f>_xlfn.XLOOKUP(E2937,'Historical Metal Prices'!$L$4:$Z$4,'Historical Metal Prices'!$L$10:$Z$10)</f>
        <v>0.32505665589752875</v>
      </c>
      <c r="G2937" s="77">
        <f t="shared" si="91"/>
        <v>36297.276975001005</v>
      </c>
    </row>
    <row r="2938" spans="1:7" x14ac:dyDescent="0.2">
      <c r="A2938" s="79">
        <v>42086</v>
      </c>
      <c r="B2938" s="77">
        <v>27543.5</v>
      </c>
      <c r="C2938" s="77">
        <v>27750</v>
      </c>
      <c r="E2938">
        <f t="shared" si="90"/>
        <v>2015</v>
      </c>
      <c r="F2938" s="57">
        <f>_xlfn.XLOOKUP(E2938,'Historical Metal Prices'!$L$4:$Z$4,'Historical Metal Prices'!$L$10:$Z$10)</f>
        <v>0.32505665589752875</v>
      </c>
      <c r="G2938" s="77">
        <f t="shared" si="91"/>
        <v>36496.698001713587</v>
      </c>
    </row>
    <row r="2939" spans="1:7" x14ac:dyDescent="0.2">
      <c r="A2939" s="79">
        <v>42083</v>
      </c>
      <c r="B2939" s="77">
        <v>27547.5</v>
      </c>
      <c r="C2939" s="77">
        <v>27750</v>
      </c>
      <c r="E2939">
        <f t="shared" si="90"/>
        <v>2015</v>
      </c>
      <c r="F2939" s="57">
        <f>_xlfn.XLOOKUP(E2939,'Historical Metal Prices'!$L$4:$Z$4,'Historical Metal Prices'!$L$10:$Z$10)</f>
        <v>0.32505665589752875</v>
      </c>
      <c r="G2939" s="77">
        <f t="shared" si="91"/>
        <v>36501.998228337172</v>
      </c>
    </row>
    <row r="2940" spans="1:7" x14ac:dyDescent="0.2">
      <c r="A2940" s="79">
        <v>42082</v>
      </c>
      <c r="B2940" s="77">
        <v>27646.5</v>
      </c>
      <c r="C2940" s="77">
        <v>27800</v>
      </c>
      <c r="E2940">
        <f t="shared" si="90"/>
        <v>2015</v>
      </c>
      <c r="F2940" s="57">
        <f>_xlfn.XLOOKUP(E2940,'Historical Metal Prices'!$L$4:$Z$4,'Historical Metal Prices'!$L$10:$Z$10)</f>
        <v>0.32505665589752875</v>
      </c>
      <c r="G2940" s="77">
        <f t="shared" si="91"/>
        <v>36633.178837271029</v>
      </c>
    </row>
    <row r="2941" spans="1:7" x14ac:dyDescent="0.2">
      <c r="A2941" s="79">
        <v>42081</v>
      </c>
      <c r="B2941" s="77">
        <v>27644.75</v>
      </c>
      <c r="C2941" s="77">
        <v>28000</v>
      </c>
      <c r="E2941">
        <f t="shared" si="90"/>
        <v>2015</v>
      </c>
      <c r="F2941" s="57">
        <f>_xlfn.XLOOKUP(E2941,'Historical Metal Prices'!$L$4:$Z$4,'Historical Metal Prices'!$L$10:$Z$10)</f>
        <v>0.32505665589752875</v>
      </c>
      <c r="G2941" s="77">
        <f t="shared" si="91"/>
        <v>36630.859988123208</v>
      </c>
    </row>
    <row r="2942" spans="1:7" x14ac:dyDescent="0.2">
      <c r="A2942" s="79">
        <v>42080</v>
      </c>
      <c r="B2942" s="77">
        <v>27645</v>
      </c>
      <c r="C2942" s="77">
        <v>27800</v>
      </c>
      <c r="E2942">
        <f t="shared" si="90"/>
        <v>2015</v>
      </c>
      <c r="F2942" s="57">
        <f>_xlfn.XLOOKUP(E2942,'Historical Metal Prices'!$L$4:$Z$4,'Historical Metal Prices'!$L$10:$Z$10)</f>
        <v>0.32505665589752875</v>
      </c>
      <c r="G2942" s="77">
        <f t="shared" si="91"/>
        <v>36631.191252287179</v>
      </c>
    </row>
    <row r="2943" spans="1:7" x14ac:dyDescent="0.2">
      <c r="A2943" s="79">
        <v>42079</v>
      </c>
      <c r="B2943" s="77">
        <v>27635</v>
      </c>
      <c r="C2943" s="77">
        <v>27900</v>
      </c>
      <c r="E2943">
        <f t="shared" si="90"/>
        <v>2015</v>
      </c>
      <c r="F2943" s="57">
        <f>_xlfn.XLOOKUP(E2943,'Historical Metal Prices'!$L$4:$Z$4,'Historical Metal Prices'!$L$10:$Z$10)</f>
        <v>0.32505665589752875</v>
      </c>
      <c r="G2943" s="77">
        <f t="shared" si="91"/>
        <v>36617.940685728208</v>
      </c>
    </row>
    <row r="2944" spans="1:7" x14ac:dyDescent="0.2">
      <c r="A2944" s="79">
        <v>42076</v>
      </c>
      <c r="B2944" s="77">
        <v>27600</v>
      </c>
      <c r="C2944" s="77">
        <v>27900</v>
      </c>
      <c r="E2944">
        <f t="shared" si="90"/>
        <v>2015</v>
      </c>
      <c r="F2944" s="57">
        <f>_xlfn.XLOOKUP(E2944,'Historical Metal Prices'!$L$4:$Z$4,'Historical Metal Prices'!$L$10:$Z$10)</f>
        <v>0.32505665589752875</v>
      </c>
      <c r="G2944" s="77">
        <f t="shared" si="91"/>
        <v>36571.563702771797</v>
      </c>
    </row>
    <row r="2945" spans="1:7" x14ac:dyDescent="0.2">
      <c r="A2945" s="79">
        <v>42075</v>
      </c>
      <c r="B2945" s="77">
        <v>27823</v>
      </c>
      <c r="C2945" s="77">
        <v>28075</v>
      </c>
      <c r="E2945">
        <f t="shared" si="90"/>
        <v>2015</v>
      </c>
      <c r="F2945" s="57">
        <f>_xlfn.XLOOKUP(E2945,'Historical Metal Prices'!$L$4:$Z$4,'Historical Metal Prices'!$L$10:$Z$10)</f>
        <v>0.32505665589752875</v>
      </c>
      <c r="G2945" s="77">
        <f t="shared" si="91"/>
        <v>36867.051337036944</v>
      </c>
    </row>
    <row r="2946" spans="1:7" x14ac:dyDescent="0.2">
      <c r="A2946" s="79">
        <v>42074</v>
      </c>
      <c r="B2946" s="77">
        <v>27800</v>
      </c>
      <c r="C2946" s="77">
        <v>28150</v>
      </c>
      <c r="E2946">
        <f t="shared" si="90"/>
        <v>2015</v>
      </c>
      <c r="F2946" s="57">
        <f>_xlfn.XLOOKUP(E2946,'Historical Metal Prices'!$L$4:$Z$4,'Historical Metal Prices'!$L$10:$Z$10)</f>
        <v>0.32505665589752875</v>
      </c>
      <c r="G2946" s="77">
        <f t="shared" si="91"/>
        <v>36836.575033951296</v>
      </c>
    </row>
    <row r="2947" spans="1:7" x14ac:dyDescent="0.2">
      <c r="A2947" s="79">
        <v>42073</v>
      </c>
      <c r="B2947" s="77">
        <v>27800</v>
      </c>
      <c r="C2947" s="77">
        <v>28200</v>
      </c>
      <c r="E2947">
        <f t="shared" si="90"/>
        <v>2015</v>
      </c>
      <c r="F2947" s="57">
        <f>_xlfn.XLOOKUP(E2947,'Historical Metal Prices'!$L$4:$Z$4,'Historical Metal Prices'!$L$10:$Z$10)</f>
        <v>0.32505665589752875</v>
      </c>
      <c r="G2947" s="77">
        <f t="shared" si="91"/>
        <v>36836.575033951296</v>
      </c>
    </row>
    <row r="2948" spans="1:7" x14ac:dyDescent="0.2">
      <c r="A2948" s="79">
        <v>42072</v>
      </c>
      <c r="B2948" s="77">
        <v>27600</v>
      </c>
      <c r="C2948" s="77">
        <v>27850</v>
      </c>
      <c r="E2948">
        <f t="shared" si="90"/>
        <v>2015</v>
      </c>
      <c r="F2948" s="57">
        <f>_xlfn.XLOOKUP(E2948,'Historical Metal Prices'!$L$4:$Z$4,'Historical Metal Prices'!$L$10:$Z$10)</f>
        <v>0.32505665589752875</v>
      </c>
      <c r="G2948" s="77">
        <f t="shared" si="91"/>
        <v>36571.563702771797</v>
      </c>
    </row>
    <row r="2949" spans="1:7" x14ac:dyDescent="0.2">
      <c r="A2949" s="79">
        <v>42069</v>
      </c>
      <c r="B2949" s="77">
        <v>27603</v>
      </c>
      <c r="C2949" s="77">
        <v>28000</v>
      </c>
      <c r="E2949">
        <f t="shared" si="90"/>
        <v>2015</v>
      </c>
      <c r="F2949" s="57">
        <f>_xlfn.XLOOKUP(E2949,'Historical Metal Prices'!$L$4:$Z$4,'Historical Metal Prices'!$L$10:$Z$10)</f>
        <v>0.32505665589752875</v>
      </c>
      <c r="G2949" s="77">
        <f t="shared" si="91"/>
        <v>36575.538872739489</v>
      </c>
    </row>
    <row r="2950" spans="1:7" x14ac:dyDescent="0.2">
      <c r="A2950" s="79">
        <v>42068</v>
      </c>
      <c r="B2950" s="77">
        <v>27602</v>
      </c>
      <c r="C2950" s="77">
        <v>28000</v>
      </c>
      <c r="E2950">
        <f t="shared" si="90"/>
        <v>2015</v>
      </c>
      <c r="F2950" s="57">
        <f>_xlfn.XLOOKUP(E2950,'Historical Metal Prices'!$L$4:$Z$4,'Historical Metal Prices'!$L$10:$Z$10)</f>
        <v>0.32505665589752875</v>
      </c>
      <c r="G2950" s="77">
        <f t="shared" si="91"/>
        <v>36574.213816083589</v>
      </c>
    </row>
    <row r="2951" spans="1:7" x14ac:dyDescent="0.2">
      <c r="A2951" s="79">
        <v>42067</v>
      </c>
      <c r="B2951" s="77">
        <v>27401</v>
      </c>
      <c r="C2951" s="77">
        <v>27800</v>
      </c>
      <c r="E2951">
        <f t="shared" si="90"/>
        <v>2015</v>
      </c>
      <c r="F2951" s="57">
        <f>_xlfn.XLOOKUP(E2951,'Historical Metal Prices'!$L$4:$Z$4,'Historical Metal Prices'!$L$10:$Z$10)</f>
        <v>0.32505665589752875</v>
      </c>
      <c r="G2951" s="77">
        <f t="shared" si="91"/>
        <v>36307.877428248183</v>
      </c>
    </row>
    <row r="2952" spans="1:7" x14ac:dyDescent="0.2">
      <c r="A2952" s="79">
        <v>42066</v>
      </c>
      <c r="B2952" s="77">
        <v>27676</v>
      </c>
      <c r="C2952" s="77">
        <v>28000</v>
      </c>
      <c r="E2952">
        <f t="shared" si="90"/>
        <v>2015</v>
      </c>
      <c r="F2952" s="57">
        <f>_xlfn.XLOOKUP(E2952,'Historical Metal Prices'!$L$4:$Z$4,'Historical Metal Prices'!$L$10:$Z$10)</f>
        <v>0.32505665589752875</v>
      </c>
      <c r="G2952" s="77">
        <f t="shared" si="91"/>
        <v>36672.268008620005</v>
      </c>
    </row>
    <row r="2953" spans="1:7" x14ac:dyDescent="0.2">
      <c r="A2953" s="79">
        <v>42065</v>
      </c>
      <c r="B2953" s="77">
        <v>28684</v>
      </c>
      <c r="C2953" s="77">
        <v>29100</v>
      </c>
      <c r="E2953">
        <f t="shared" si="90"/>
        <v>2015</v>
      </c>
      <c r="F2953" s="57">
        <f>_xlfn.XLOOKUP(E2953,'Historical Metal Prices'!$L$4:$Z$4,'Historical Metal Prices'!$L$10:$Z$10)</f>
        <v>0.32505665589752875</v>
      </c>
      <c r="G2953" s="77">
        <f t="shared" si="91"/>
        <v>38007.925117764717</v>
      </c>
    </row>
    <row r="2954" spans="1:7" x14ac:dyDescent="0.2">
      <c r="A2954" s="79">
        <v>42062</v>
      </c>
      <c r="B2954" s="77">
        <v>28690</v>
      </c>
      <c r="C2954" s="77">
        <v>29100</v>
      </c>
      <c r="E2954">
        <f t="shared" si="90"/>
        <v>2015</v>
      </c>
      <c r="F2954" s="57">
        <f>_xlfn.XLOOKUP(E2954,'Historical Metal Prices'!$L$4:$Z$4,'Historical Metal Prices'!$L$10:$Z$10)</f>
        <v>0.32505665589752875</v>
      </c>
      <c r="G2954" s="77">
        <f t="shared" si="91"/>
        <v>38015.875457700102</v>
      </c>
    </row>
    <row r="2955" spans="1:7" x14ac:dyDescent="0.2">
      <c r="A2955" s="79">
        <v>42061</v>
      </c>
      <c r="B2955" s="77">
        <v>28767</v>
      </c>
      <c r="C2955" s="77">
        <v>29100</v>
      </c>
      <c r="E2955">
        <f t="shared" ref="E2955:E3018" si="92">YEAR(A2955)</f>
        <v>2015</v>
      </c>
      <c r="F2955" s="57">
        <f>_xlfn.XLOOKUP(E2955,'Historical Metal Prices'!$L$4:$Z$4,'Historical Metal Prices'!$L$10:$Z$10)</f>
        <v>0.32505665589752875</v>
      </c>
      <c r="G2955" s="77">
        <f t="shared" ref="G2955:G3018" si="93">IFERROR(B2955*(1+F2955),G2956)</f>
        <v>38117.90482020421</v>
      </c>
    </row>
    <row r="2956" spans="1:7" x14ac:dyDescent="0.2">
      <c r="A2956" s="79">
        <v>42060</v>
      </c>
      <c r="B2956" s="77">
        <v>28762</v>
      </c>
      <c r="C2956" s="77">
        <v>29100</v>
      </c>
      <c r="E2956">
        <f t="shared" si="92"/>
        <v>2015</v>
      </c>
      <c r="F2956" s="57">
        <f>_xlfn.XLOOKUP(E2956,'Historical Metal Prices'!$L$4:$Z$4,'Historical Metal Prices'!$L$10:$Z$10)</f>
        <v>0.32505665589752875</v>
      </c>
      <c r="G2956" s="77">
        <f t="shared" si="93"/>
        <v>38111.279536924725</v>
      </c>
    </row>
    <row r="2957" spans="1:7" x14ac:dyDescent="0.2">
      <c r="A2957" s="79">
        <v>42059</v>
      </c>
      <c r="B2957" s="77">
        <v>28861</v>
      </c>
      <c r="C2957" s="77">
        <v>29200</v>
      </c>
      <c r="E2957">
        <f t="shared" si="92"/>
        <v>2015</v>
      </c>
      <c r="F2957" s="57">
        <f>_xlfn.XLOOKUP(E2957,'Historical Metal Prices'!$L$4:$Z$4,'Historical Metal Prices'!$L$10:$Z$10)</f>
        <v>0.32505665589752875</v>
      </c>
      <c r="G2957" s="77">
        <f t="shared" si="93"/>
        <v>38242.460145858575</v>
      </c>
    </row>
    <row r="2958" spans="1:7" x14ac:dyDescent="0.2">
      <c r="A2958" s="79">
        <v>42058</v>
      </c>
      <c r="B2958" s="77">
        <v>29016</v>
      </c>
      <c r="C2958" s="77">
        <v>29200</v>
      </c>
      <c r="E2958">
        <f t="shared" si="92"/>
        <v>2015</v>
      </c>
      <c r="F2958" s="57">
        <f>_xlfn.XLOOKUP(E2958,'Historical Metal Prices'!$L$4:$Z$4,'Historical Metal Prices'!$L$10:$Z$10)</f>
        <v>0.32505665589752875</v>
      </c>
      <c r="G2958" s="77">
        <f t="shared" si="93"/>
        <v>38447.843927522692</v>
      </c>
    </row>
    <row r="2959" spans="1:7" x14ac:dyDescent="0.2">
      <c r="A2959" s="79">
        <v>42055</v>
      </c>
      <c r="B2959" s="77">
        <v>29167</v>
      </c>
      <c r="C2959" s="77">
        <v>29500</v>
      </c>
      <c r="E2959">
        <f t="shared" si="92"/>
        <v>2015</v>
      </c>
      <c r="F2959" s="57">
        <f>_xlfn.XLOOKUP(E2959,'Historical Metal Prices'!$L$4:$Z$4,'Historical Metal Prices'!$L$10:$Z$10)</f>
        <v>0.32505665589752875</v>
      </c>
      <c r="G2959" s="77">
        <f t="shared" si="93"/>
        <v>38647.927482563224</v>
      </c>
    </row>
    <row r="2960" spans="1:7" x14ac:dyDescent="0.2">
      <c r="A2960" s="79">
        <v>42054</v>
      </c>
      <c r="B2960" s="77">
        <v>29165</v>
      </c>
      <c r="C2960" s="77">
        <v>29500</v>
      </c>
      <c r="E2960">
        <f t="shared" si="92"/>
        <v>2015</v>
      </c>
      <c r="F2960" s="57">
        <f>_xlfn.XLOOKUP(E2960,'Historical Metal Prices'!$L$4:$Z$4,'Historical Metal Prices'!$L$10:$Z$10)</f>
        <v>0.32505665589752875</v>
      </c>
      <c r="G2960" s="77">
        <f t="shared" si="93"/>
        <v>38645.277369251424</v>
      </c>
    </row>
    <row r="2961" spans="1:7" x14ac:dyDescent="0.2">
      <c r="A2961" s="79">
        <v>42053</v>
      </c>
      <c r="B2961" s="77">
        <v>29164</v>
      </c>
      <c r="C2961" s="77">
        <v>29500</v>
      </c>
      <c r="E2961">
        <f t="shared" si="92"/>
        <v>2015</v>
      </c>
      <c r="F2961" s="57">
        <f>_xlfn.XLOOKUP(E2961,'Historical Metal Prices'!$L$4:$Z$4,'Historical Metal Prices'!$L$10:$Z$10)</f>
        <v>0.32505665589752875</v>
      </c>
      <c r="G2961" s="77">
        <f t="shared" si="93"/>
        <v>38643.952312595531</v>
      </c>
    </row>
    <row r="2962" spans="1:7" x14ac:dyDescent="0.2">
      <c r="A2962" s="79">
        <v>42052</v>
      </c>
      <c r="B2962" s="77">
        <v>29162</v>
      </c>
      <c r="C2962" s="77">
        <v>29500</v>
      </c>
      <c r="E2962">
        <f t="shared" si="92"/>
        <v>2015</v>
      </c>
      <c r="F2962" s="57">
        <f>_xlfn.XLOOKUP(E2962,'Historical Metal Prices'!$L$4:$Z$4,'Historical Metal Prices'!$L$10:$Z$10)</f>
        <v>0.32505665589752875</v>
      </c>
      <c r="G2962" s="77">
        <f t="shared" si="93"/>
        <v>38641.302199283731</v>
      </c>
    </row>
    <row r="2963" spans="1:7" x14ac:dyDescent="0.2">
      <c r="A2963" s="79">
        <v>42051</v>
      </c>
      <c r="B2963" s="77">
        <v>29210</v>
      </c>
      <c r="C2963" s="77">
        <v>29500</v>
      </c>
      <c r="E2963">
        <f t="shared" si="92"/>
        <v>2015</v>
      </c>
      <c r="F2963" s="57">
        <f>_xlfn.XLOOKUP(E2963,'Historical Metal Prices'!$L$4:$Z$4,'Historical Metal Prices'!$L$10:$Z$10)</f>
        <v>0.32505665589752875</v>
      </c>
      <c r="G2963" s="77">
        <f t="shared" si="93"/>
        <v>38704.904918766813</v>
      </c>
    </row>
    <row r="2964" spans="1:7" x14ac:dyDescent="0.2">
      <c r="A2964" s="79">
        <v>42048</v>
      </c>
      <c r="B2964" s="77">
        <v>29059</v>
      </c>
      <c r="C2964" s="77">
        <v>29200</v>
      </c>
      <c r="E2964">
        <f t="shared" si="92"/>
        <v>2015</v>
      </c>
      <c r="F2964" s="57">
        <f>_xlfn.XLOOKUP(E2964,'Historical Metal Prices'!$L$4:$Z$4,'Historical Metal Prices'!$L$10:$Z$10)</f>
        <v>0.32505665589752875</v>
      </c>
      <c r="G2964" s="77">
        <f t="shared" si="93"/>
        <v>38504.821363726289</v>
      </c>
    </row>
    <row r="2965" spans="1:7" x14ac:dyDescent="0.2">
      <c r="A2965" s="79">
        <v>42047</v>
      </c>
      <c r="B2965" s="77">
        <v>29209</v>
      </c>
      <c r="C2965" s="77">
        <v>29500</v>
      </c>
      <c r="E2965">
        <f t="shared" si="92"/>
        <v>2015</v>
      </c>
      <c r="F2965" s="57">
        <f>_xlfn.XLOOKUP(E2965,'Historical Metal Prices'!$L$4:$Z$4,'Historical Metal Prices'!$L$10:$Z$10)</f>
        <v>0.32505665589752875</v>
      </c>
      <c r="G2965" s="77">
        <f t="shared" si="93"/>
        <v>38703.579862110921</v>
      </c>
    </row>
    <row r="2966" spans="1:7" x14ac:dyDescent="0.2">
      <c r="A2966" s="79">
        <v>42046</v>
      </c>
      <c r="B2966" s="77">
        <v>29056</v>
      </c>
      <c r="C2966" s="77">
        <v>29200</v>
      </c>
      <c r="E2966">
        <f t="shared" si="92"/>
        <v>2015</v>
      </c>
      <c r="F2966" s="57">
        <f>_xlfn.XLOOKUP(E2966,'Historical Metal Prices'!$L$4:$Z$4,'Historical Metal Prices'!$L$10:$Z$10)</f>
        <v>0.32505665589752875</v>
      </c>
      <c r="G2966" s="77">
        <f t="shared" si="93"/>
        <v>38500.846193758596</v>
      </c>
    </row>
    <row r="2967" spans="1:7" x14ac:dyDescent="0.2">
      <c r="A2967" s="79">
        <v>42045</v>
      </c>
      <c r="B2967" s="77">
        <v>29055</v>
      </c>
      <c r="C2967" s="77">
        <v>29200</v>
      </c>
      <c r="E2967">
        <f t="shared" si="92"/>
        <v>2015</v>
      </c>
      <c r="F2967" s="57">
        <f>_xlfn.XLOOKUP(E2967,'Historical Metal Prices'!$L$4:$Z$4,'Historical Metal Prices'!$L$10:$Z$10)</f>
        <v>0.32505665589752875</v>
      </c>
      <c r="G2967" s="77">
        <f t="shared" si="93"/>
        <v>38499.521137102696</v>
      </c>
    </row>
    <row r="2968" spans="1:7" x14ac:dyDescent="0.2">
      <c r="A2968" s="79">
        <v>42044</v>
      </c>
      <c r="B2968" s="77">
        <v>29200</v>
      </c>
      <c r="C2968" s="77">
        <v>29500</v>
      </c>
      <c r="E2968">
        <f t="shared" si="92"/>
        <v>2015</v>
      </c>
      <c r="F2968" s="57">
        <f>_xlfn.XLOOKUP(E2968,'Historical Metal Prices'!$L$4:$Z$4,'Historical Metal Prices'!$L$10:$Z$10)</f>
        <v>0.32505665589752875</v>
      </c>
      <c r="G2968" s="77">
        <f t="shared" si="93"/>
        <v>38691.654352207843</v>
      </c>
    </row>
    <row r="2969" spans="1:7" x14ac:dyDescent="0.2">
      <c r="A2969" s="79">
        <v>42041</v>
      </c>
      <c r="B2969" s="77">
        <v>29198</v>
      </c>
      <c r="C2969" s="77">
        <v>29500</v>
      </c>
      <c r="E2969">
        <f t="shared" si="92"/>
        <v>2015</v>
      </c>
      <c r="F2969" s="57">
        <f>_xlfn.XLOOKUP(E2969,'Historical Metal Prices'!$L$4:$Z$4,'Historical Metal Prices'!$L$10:$Z$10)</f>
        <v>0.32505665589752875</v>
      </c>
      <c r="G2969" s="77">
        <f t="shared" si="93"/>
        <v>38689.004238896043</v>
      </c>
    </row>
    <row r="2970" spans="1:7" x14ac:dyDescent="0.2">
      <c r="A2970" s="79">
        <v>42040</v>
      </c>
      <c r="B2970" s="77">
        <v>29646</v>
      </c>
      <c r="C2970" s="77">
        <v>30000</v>
      </c>
      <c r="E2970">
        <f t="shared" si="92"/>
        <v>2015</v>
      </c>
      <c r="F2970" s="57">
        <f>_xlfn.XLOOKUP(E2970,'Historical Metal Prices'!$L$4:$Z$4,'Historical Metal Prices'!$L$10:$Z$10)</f>
        <v>0.32505665589752875</v>
      </c>
      <c r="G2970" s="77">
        <f t="shared" si="93"/>
        <v>39282.629620738138</v>
      </c>
    </row>
    <row r="2971" spans="1:7" x14ac:dyDescent="0.2">
      <c r="A2971" s="79">
        <v>42039</v>
      </c>
      <c r="B2971" s="77">
        <v>29642</v>
      </c>
      <c r="C2971" s="77">
        <v>30000</v>
      </c>
      <c r="E2971">
        <f t="shared" si="92"/>
        <v>2015</v>
      </c>
      <c r="F2971" s="57">
        <f>_xlfn.XLOOKUP(E2971,'Historical Metal Prices'!$L$4:$Z$4,'Historical Metal Prices'!$L$10:$Z$10)</f>
        <v>0.32505665589752875</v>
      </c>
      <c r="G2971" s="77">
        <f t="shared" si="93"/>
        <v>39277.329394114546</v>
      </c>
    </row>
    <row r="2972" spans="1:7" x14ac:dyDescent="0.2">
      <c r="A2972" s="79">
        <v>42038</v>
      </c>
      <c r="B2972" s="77">
        <v>29640</v>
      </c>
      <c r="C2972" s="77">
        <v>30000</v>
      </c>
      <c r="E2972">
        <f t="shared" si="92"/>
        <v>2015</v>
      </c>
      <c r="F2972" s="57">
        <f>_xlfn.XLOOKUP(E2972,'Historical Metal Prices'!$L$4:$Z$4,'Historical Metal Prices'!$L$10:$Z$10)</f>
        <v>0.32505665589752875</v>
      </c>
      <c r="G2972" s="77">
        <f t="shared" si="93"/>
        <v>39274.679280802753</v>
      </c>
    </row>
    <row r="2973" spans="1:7" x14ac:dyDescent="0.2">
      <c r="A2973" s="79">
        <v>42037</v>
      </c>
      <c r="B2973" s="77">
        <v>29438.5</v>
      </c>
      <c r="C2973" s="77">
        <v>30000</v>
      </c>
      <c r="E2973">
        <f t="shared" si="92"/>
        <v>2015</v>
      </c>
      <c r="F2973" s="57">
        <f>_xlfn.XLOOKUP(E2973,'Historical Metal Prices'!$L$4:$Z$4,'Historical Metal Prices'!$L$10:$Z$10)</f>
        <v>0.32505665589752875</v>
      </c>
      <c r="G2973" s="77">
        <f t="shared" si="93"/>
        <v>39007.680364639396</v>
      </c>
    </row>
    <row r="2974" spans="1:7" x14ac:dyDescent="0.2">
      <c r="A2974" s="79">
        <v>42034</v>
      </c>
      <c r="B2974" s="77">
        <v>29421</v>
      </c>
      <c r="C2974" s="77">
        <v>29800</v>
      </c>
      <c r="E2974">
        <f t="shared" si="92"/>
        <v>2015</v>
      </c>
      <c r="F2974" s="57">
        <f>_xlfn.XLOOKUP(E2974,'Historical Metal Prices'!$L$4:$Z$4,'Historical Metal Prices'!$L$10:$Z$10)</f>
        <v>0.32505665589752875</v>
      </c>
      <c r="G2974" s="77">
        <f t="shared" si="93"/>
        <v>38984.491873161191</v>
      </c>
    </row>
    <row r="2975" spans="1:7" x14ac:dyDescent="0.2">
      <c r="A2975" s="79">
        <v>42033</v>
      </c>
      <c r="B2975" s="77">
        <v>29620</v>
      </c>
      <c r="C2975" s="77">
        <v>30000</v>
      </c>
      <c r="E2975">
        <f t="shared" si="92"/>
        <v>2015</v>
      </c>
      <c r="F2975" s="57">
        <f>_xlfn.XLOOKUP(E2975,'Historical Metal Prices'!$L$4:$Z$4,'Historical Metal Prices'!$L$10:$Z$10)</f>
        <v>0.32505665589752875</v>
      </c>
      <c r="G2975" s="77">
        <f t="shared" si="93"/>
        <v>39248.178147684805</v>
      </c>
    </row>
    <row r="2976" spans="1:7" x14ac:dyDescent="0.2">
      <c r="A2976" s="79">
        <v>42032</v>
      </c>
      <c r="B2976" s="77">
        <v>29616</v>
      </c>
      <c r="C2976" s="77">
        <v>30000</v>
      </c>
      <c r="E2976">
        <f t="shared" si="92"/>
        <v>2015</v>
      </c>
      <c r="F2976" s="57">
        <f>_xlfn.XLOOKUP(E2976,'Historical Metal Prices'!$L$4:$Z$4,'Historical Metal Prices'!$L$10:$Z$10)</f>
        <v>0.32505665589752875</v>
      </c>
      <c r="G2976" s="77">
        <f t="shared" si="93"/>
        <v>39242.877921061212</v>
      </c>
    </row>
    <row r="2977" spans="1:7" x14ac:dyDescent="0.2">
      <c r="A2977" s="79">
        <v>42031</v>
      </c>
      <c r="B2977" s="77">
        <v>30365</v>
      </c>
      <c r="C2977" s="77">
        <v>30750</v>
      </c>
      <c r="E2977">
        <f t="shared" si="92"/>
        <v>2015</v>
      </c>
      <c r="F2977" s="57">
        <f>_xlfn.XLOOKUP(E2977,'Historical Metal Prices'!$L$4:$Z$4,'Historical Metal Prices'!$L$10:$Z$10)</f>
        <v>0.32505665589752875</v>
      </c>
      <c r="G2977" s="77">
        <f t="shared" si="93"/>
        <v>40235.345356328464</v>
      </c>
    </row>
    <row r="2978" spans="1:7" x14ac:dyDescent="0.2">
      <c r="A2978" s="79">
        <v>42030</v>
      </c>
      <c r="B2978" s="77">
        <v>30368</v>
      </c>
      <c r="C2978" s="77">
        <v>30750</v>
      </c>
      <c r="E2978">
        <f t="shared" si="92"/>
        <v>2015</v>
      </c>
      <c r="F2978" s="57">
        <f>_xlfn.XLOOKUP(E2978,'Historical Metal Prices'!$L$4:$Z$4,'Historical Metal Prices'!$L$10:$Z$10)</f>
        <v>0.32505665589752875</v>
      </c>
      <c r="G2978" s="77">
        <f t="shared" si="93"/>
        <v>40239.320526296156</v>
      </c>
    </row>
    <row r="2979" spans="1:7" x14ac:dyDescent="0.2">
      <c r="A2979" s="79">
        <v>42027</v>
      </c>
      <c r="B2979" s="77">
        <v>30370</v>
      </c>
      <c r="C2979" s="77">
        <v>30750</v>
      </c>
      <c r="E2979">
        <f t="shared" si="92"/>
        <v>2015</v>
      </c>
      <c r="F2979" s="57">
        <f>_xlfn.XLOOKUP(E2979,'Historical Metal Prices'!$L$4:$Z$4,'Historical Metal Prices'!$L$10:$Z$10)</f>
        <v>0.32505665589752875</v>
      </c>
      <c r="G2979" s="77">
        <f t="shared" si="93"/>
        <v>40241.970639607949</v>
      </c>
    </row>
    <row r="2980" spans="1:7" x14ac:dyDescent="0.2">
      <c r="A2980" s="79">
        <v>42026</v>
      </c>
      <c r="B2980" s="77">
        <v>30620</v>
      </c>
      <c r="C2980" s="77">
        <v>31000</v>
      </c>
      <c r="E2980">
        <f t="shared" si="92"/>
        <v>2015</v>
      </c>
      <c r="F2980" s="57">
        <f>_xlfn.XLOOKUP(E2980,'Historical Metal Prices'!$L$4:$Z$4,'Historical Metal Prices'!$L$10:$Z$10)</f>
        <v>0.32505665589752875</v>
      </c>
      <c r="G2980" s="77">
        <f t="shared" si="93"/>
        <v>40573.234803582331</v>
      </c>
    </row>
    <row r="2981" spans="1:7" x14ac:dyDescent="0.2">
      <c r="A2981" s="79">
        <v>42025</v>
      </c>
      <c r="B2981" s="77">
        <v>30816</v>
      </c>
      <c r="C2981" s="77">
        <v>31200</v>
      </c>
      <c r="E2981">
        <f t="shared" si="92"/>
        <v>2015</v>
      </c>
      <c r="F2981" s="57">
        <f>_xlfn.XLOOKUP(E2981,'Historical Metal Prices'!$L$4:$Z$4,'Historical Metal Prices'!$L$10:$Z$10)</f>
        <v>0.32505665589752875</v>
      </c>
      <c r="G2981" s="77">
        <f t="shared" si="93"/>
        <v>40832.945908138245</v>
      </c>
    </row>
    <row r="2982" spans="1:7" x14ac:dyDescent="0.2">
      <c r="A2982" s="79">
        <v>42024</v>
      </c>
      <c r="B2982" s="77">
        <v>30615</v>
      </c>
      <c r="C2982" s="77">
        <v>31000</v>
      </c>
      <c r="E2982">
        <f t="shared" si="92"/>
        <v>2015</v>
      </c>
      <c r="F2982" s="57">
        <f>_xlfn.XLOOKUP(E2982,'Historical Metal Prices'!$L$4:$Z$4,'Historical Metal Prices'!$L$10:$Z$10)</f>
        <v>0.32505665589752875</v>
      </c>
      <c r="G2982" s="77">
        <f t="shared" si="93"/>
        <v>40566.609520302845</v>
      </c>
    </row>
    <row r="2983" spans="1:7" x14ac:dyDescent="0.2">
      <c r="A2983" s="79">
        <v>42023</v>
      </c>
      <c r="B2983" s="77">
        <v>31015</v>
      </c>
      <c r="C2983" s="77">
        <v>31400</v>
      </c>
      <c r="E2983">
        <f t="shared" si="92"/>
        <v>2015</v>
      </c>
      <c r="F2983" s="57">
        <f>_xlfn.XLOOKUP(E2983,'Historical Metal Prices'!$L$4:$Z$4,'Historical Metal Prices'!$L$10:$Z$10)</f>
        <v>0.32505665589752875</v>
      </c>
      <c r="G2983" s="77">
        <f t="shared" si="93"/>
        <v>41096.632182661851</v>
      </c>
    </row>
    <row r="2984" spans="1:7" x14ac:dyDescent="0.2">
      <c r="A2984" s="79">
        <v>42020</v>
      </c>
      <c r="B2984" s="77">
        <v>30773.5</v>
      </c>
      <c r="C2984" s="77">
        <v>31400</v>
      </c>
      <c r="E2984">
        <f t="shared" si="92"/>
        <v>2015</v>
      </c>
      <c r="F2984" s="57">
        <f>_xlfn.XLOOKUP(E2984,'Historical Metal Prices'!$L$4:$Z$4,'Historical Metal Prices'!$L$10:$Z$10)</f>
        <v>0.32505665589752875</v>
      </c>
      <c r="G2984" s="77">
        <f t="shared" si="93"/>
        <v>40776.631000262598</v>
      </c>
    </row>
    <row r="2985" spans="1:7" x14ac:dyDescent="0.2">
      <c r="A2985" s="79">
        <v>42019</v>
      </c>
      <c r="B2985" s="77">
        <v>30774.5</v>
      </c>
      <c r="C2985" s="77">
        <v>31400</v>
      </c>
      <c r="E2985">
        <f t="shared" si="92"/>
        <v>2015</v>
      </c>
      <c r="F2985" s="57">
        <f>_xlfn.XLOOKUP(E2985,'Historical Metal Prices'!$L$4:$Z$4,'Historical Metal Prices'!$L$10:$Z$10)</f>
        <v>0.32505665589752875</v>
      </c>
      <c r="G2985" s="77">
        <f t="shared" si="93"/>
        <v>40777.956056918498</v>
      </c>
    </row>
    <row r="2986" spans="1:7" x14ac:dyDescent="0.2">
      <c r="A2986" s="79">
        <v>42018</v>
      </c>
      <c r="B2986" s="77">
        <v>30769.5</v>
      </c>
      <c r="C2986" s="77">
        <v>31400</v>
      </c>
      <c r="E2986">
        <f t="shared" si="92"/>
        <v>2015</v>
      </c>
      <c r="F2986" s="57">
        <f>_xlfn.XLOOKUP(E2986,'Historical Metal Prices'!$L$4:$Z$4,'Historical Metal Prices'!$L$10:$Z$10)</f>
        <v>0.32505665589752875</v>
      </c>
      <c r="G2986" s="77">
        <f t="shared" si="93"/>
        <v>40771.330773639012</v>
      </c>
    </row>
    <row r="2987" spans="1:7" x14ac:dyDescent="0.2">
      <c r="A2987" s="79">
        <v>42017</v>
      </c>
      <c r="B2987" s="77">
        <v>30769</v>
      </c>
      <c r="C2987" s="77">
        <v>31400</v>
      </c>
      <c r="E2987">
        <f t="shared" si="92"/>
        <v>2015</v>
      </c>
      <c r="F2987" s="57">
        <f>_xlfn.XLOOKUP(E2987,'Historical Metal Prices'!$L$4:$Z$4,'Historical Metal Prices'!$L$10:$Z$10)</f>
        <v>0.32505665589752875</v>
      </c>
      <c r="G2987" s="77">
        <f t="shared" si="93"/>
        <v>40770.668245311062</v>
      </c>
    </row>
    <row r="2988" spans="1:7" x14ac:dyDescent="0.2">
      <c r="A2988" s="79">
        <v>42016</v>
      </c>
      <c r="B2988" s="77">
        <v>31367.5</v>
      </c>
      <c r="C2988" s="77">
        <v>32000</v>
      </c>
      <c r="E2988">
        <f t="shared" si="92"/>
        <v>2015</v>
      </c>
      <c r="F2988" s="57">
        <f>_xlfn.XLOOKUP(E2988,'Historical Metal Prices'!$L$4:$Z$4,'Historical Metal Prices'!$L$10:$Z$10)</f>
        <v>0.32505665589752875</v>
      </c>
      <c r="G2988" s="77">
        <f t="shared" si="93"/>
        <v>41563.714653865733</v>
      </c>
    </row>
    <row r="2989" spans="1:7" x14ac:dyDescent="0.2">
      <c r="A2989" s="79">
        <v>42013</v>
      </c>
      <c r="B2989" s="77">
        <v>31371</v>
      </c>
      <c r="C2989" s="77">
        <v>32000</v>
      </c>
      <c r="E2989">
        <f t="shared" si="92"/>
        <v>2015</v>
      </c>
      <c r="F2989" s="57">
        <f>_xlfn.XLOOKUP(E2989,'Historical Metal Prices'!$L$4:$Z$4,'Historical Metal Prices'!$L$10:$Z$10)</f>
        <v>0.32505665589752875</v>
      </c>
      <c r="G2989" s="77">
        <f t="shared" si="93"/>
        <v>41568.352352161375</v>
      </c>
    </row>
    <row r="2990" spans="1:7" x14ac:dyDescent="0.2">
      <c r="A2990" s="79">
        <v>42012</v>
      </c>
      <c r="B2990" s="77">
        <v>31371</v>
      </c>
      <c r="C2990" s="77">
        <v>32000</v>
      </c>
      <c r="E2990">
        <f t="shared" si="92"/>
        <v>2015</v>
      </c>
      <c r="F2990" s="57">
        <f>_xlfn.XLOOKUP(E2990,'Historical Metal Prices'!$L$4:$Z$4,'Historical Metal Prices'!$L$10:$Z$10)</f>
        <v>0.32505665589752875</v>
      </c>
      <c r="G2990" s="77">
        <f t="shared" si="93"/>
        <v>41568.352352161375</v>
      </c>
    </row>
    <row r="2991" spans="1:7" x14ac:dyDescent="0.2">
      <c r="A2991" s="79">
        <v>42011</v>
      </c>
      <c r="B2991" s="77">
        <v>31367</v>
      </c>
      <c r="C2991" s="77">
        <v>31000</v>
      </c>
      <c r="E2991">
        <f t="shared" si="92"/>
        <v>2015</v>
      </c>
      <c r="F2991" s="57">
        <f>_xlfn.XLOOKUP(E2991,'Historical Metal Prices'!$L$4:$Z$4,'Historical Metal Prices'!$L$10:$Z$10)</f>
        <v>0.32505665589752875</v>
      </c>
      <c r="G2991" s="77">
        <f t="shared" si="93"/>
        <v>41563.052125537783</v>
      </c>
    </row>
    <row r="2992" spans="1:7" x14ac:dyDescent="0.2">
      <c r="A2992" s="79">
        <v>42010</v>
      </c>
      <c r="B2992" s="77">
        <v>31366</v>
      </c>
      <c r="C2992" s="77">
        <v>32000</v>
      </c>
      <c r="E2992">
        <f t="shared" si="92"/>
        <v>2015</v>
      </c>
      <c r="F2992" s="57">
        <f>_xlfn.XLOOKUP(E2992,'Historical Metal Prices'!$L$4:$Z$4,'Historical Metal Prices'!$L$10:$Z$10)</f>
        <v>0.32505665589752875</v>
      </c>
      <c r="G2992" s="77">
        <f t="shared" si="93"/>
        <v>41561.72706888189</v>
      </c>
    </row>
    <row r="2993" spans="1:7" x14ac:dyDescent="0.2">
      <c r="A2993" s="79">
        <v>42009</v>
      </c>
      <c r="B2993" s="77">
        <v>31365</v>
      </c>
      <c r="C2993" s="77">
        <v>32000</v>
      </c>
      <c r="E2993">
        <f t="shared" si="92"/>
        <v>2015</v>
      </c>
      <c r="F2993" s="57">
        <f>_xlfn.XLOOKUP(E2993,'Historical Metal Prices'!$L$4:$Z$4,'Historical Metal Prices'!$L$10:$Z$10)</f>
        <v>0.32505665589752875</v>
      </c>
      <c r="G2993" s="77">
        <f t="shared" si="93"/>
        <v>41560.40201222599</v>
      </c>
    </row>
    <row r="2994" spans="1:7" x14ac:dyDescent="0.2">
      <c r="A2994" s="79">
        <v>42006</v>
      </c>
      <c r="B2994" s="77">
        <v>31619</v>
      </c>
      <c r="C2994" s="77">
        <v>32000</v>
      </c>
      <c r="E2994">
        <f t="shared" si="92"/>
        <v>2015</v>
      </c>
      <c r="F2994" s="57">
        <f>_xlfn.XLOOKUP(E2994,'Historical Metal Prices'!$L$4:$Z$4,'Historical Metal Prices'!$L$10:$Z$10)</f>
        <v>0.32505665589752875</v>
      </c>
      <c r="G2994" s="77">
        <f t="shared" si="93"/>
        <v>41896.966402823964</v>
      </c>
    </row>
    <row r="2995" spans="1:7" ht="16" x14ac:dyDescent="0.2">
      <c r="A2995" s="79">
        <v>42005</v>
      </c>
      <c r="B2995" s="77">
        <v>31370</v>
      </c>
      <c r="C2995" s="78" t="s">
        <v>481</v>
      </c>
      <c r="E2995">
        <f t="shared" si="92"/>
        <v>2015</v>
      </c>
      <c r="F2995" s="57">
        <f>_xlfn.XLOOKUP(E2995,'Historical Metal Prices'!$L$4:$Z$4,'Historical Metal Prices'!$L$10:$Z$10)</f>
        <v>0.32505665589752875</v>
      </c>
      <c r="G2995" s="77">
        <f t="shared" si="93"/>
        <v>41567.027295505475</v>
      </c>
    </row>
    <row r="2996" spans="1:7" x14ac:dyDescent="0.2">
      <c r="A2996" s="79">
        <v>42004</v>
      </c>
      <c r="B2996" s="77">
        <v>31370</v>
      </c>
      <c r="C2996" s="77">
        <v>32000</v>
      </c>
      <c r="E2996">
        <f t="shared" si="92"/>
        <v>2014</v>
      </c>
      <c r="F2996" s="57">
        <f>_xlfn.XLOOKUP(E2996,'Historical Metal Prices'!$L$4:$Z$4,'Historical Metal Prices'!$L$10:$Z$10)</f>
        <v>0.34655202943317476</v>
      </c>
      <c r="G2996" s="77">
        <f t="shared" si="93"/>
        <v>42241.337163318691</v>
      </c>
    </row>
    <row r="2997" spans="1:7" x14ac:dyDescent="0.2">
      <c r="A2997" s="79">
        <v>42003</v>
      </c>
      <c r="B2997" s="77">
        <v>30866</v>
      </c>
      <c r="C2997" s="77">
        <v>31500</v>
      </c>
      <c r="E2997">
        <f t="shared" si="92"/>
        <v>2014</v>
      </c>
      <c r="F2997" s="57">
        <f>_xlfn.XLOOKUP(E2997,'Historical Metal Prices'!$L$4:$Z$4,'Historical Metal Prices'!$L$10:$Z$10)</f>
        <v>0.34655202943317476</v>
      </c>
      <c r="G2997" s="77">
        <f t="shared" si="93"/>
        <v>41562.674940484372</v>
      </c>
    </row>
    <row r="2998" spans="1:7" x14ac:dyDescent="0.2">
      <c r="A2998" s="79">
        <v>42002</v>
      </c>
      <c r="B2998" s="77">
        <v>30863</v>
      </c>
      <c r="C2998" s="77">
        <v>31500</v>
      </c>
      <c r="E2998">
        <f t="shared" si="92"/>
        <v>2014</v>
      </c>
      <c r="F2998" s="57">
        <f>_xlfn.XLOOKUP(E2998,'Historical Metal Prices'!$L$4:$Z$4,'Historical Metal Prices'!$L$10:$Z$10)</f>
        <v>0.34655202943317476</v>
      </c>
      <c r="G2998" s="77">
        <f t="shared" si="93"/>
        <v>41558.63528439607</v>
      </c>
    </row>
    <row r="2999" spans="1:7" ht="16" x14ac:dyDescent="0.2">
      <c r="A2999" s="79">
        <v>41999</v>
      </c>
      <c r="B2999" s="77">
        <v>30669</v>
      </c>
      <c r="C2999" s="78" t="s">
        <v>481</v>
      </c>
      <c r="E2999">
        <f t="shared" si="92"/>
        <v>2014</v>
      </c>
      <c r="F2999" s="57">
        <f>_xlfn.XLOOKUP(E2999,'Historical Metal Prices'!$L$4:$Z$4,'Historical Metal Prices'!$L$10:$Z$10)</f>
        <v>0.34655202943317476</v>
      </c>
      <c r="G2999" s="77">
        <f t="shared" si="93"/>
        <v>41297.404190686037</v>
      </c>
    </row>
    <row r="3000" spans="1:7" ht="16" x14ac:dyDescent="0.2">
      <c r="A3000" s="79">
        <v>41998</v>
      </c>
      <c r="B3000" s="77">
        <v>30669</v>
      </c>
      <c r="C3000" s="78" t="s">
        <v>481</v>
      </c>
      <c r="E3000">
        <f t="shared" si="92"/>
        <v>2014</v>
      </c>
      <c r="F3000" s="57">
        <f>_xlfn.XLOOKUP(E3000,'Historical Metal Prices'!$L$4:$Z$4,'Historical Metal Prices'!$L$10:$Z$10)</f>
        <v>0.34655202943317476</v>
      </c>
      <c r="G3000" s="77">
        <f t="shared" si="93"/>
        <v>41297.404190686037</v>
      </c>
    </row>
    <row r="3001" spans="1:7" x14ac:dyDescent="0.2">
      <c r="A3001" s="79">
        <v>41997</v>
      </c>
      <c r="B3001" s="77">
        <v>30669</v>
      </c>
      <c r="C3001" s="77">
        <v>31300</v>
      </c>
      <c r="E3001">
        <f t="shared" si="92"/>
        <v>2014</v>
      </c>
      <c r="F3001" s="57">
        <f>_xlfn.XLOOKUP(E3001,'Historical Metal Prices'!$L$4:$Z$4,'Historical Metal Prices'!$L$10:$Z$10)</f>
        <v>0.34655202943317476</v>
      </c>
      <c r="G3001" s="77">
        <f t="shared" si="93"/>
        <v>41297.404190686037</v>
      </c>
    </row>
    <row r="3002" spans="1:7" x14ac:dyDescent="0.2">
      <c r="A3002" s="79">
        <v>41996</v>
      </c>
      <c r="B3002" s="77">
        <v>30668</v>
      </c>
      <c r="C3002" s="77">
        <v>31300</v>
      </c>
      <c r="E3002">
        <f t="shared" si="92"/>
        <v>2014</v>
      </c>
      <c r="F3002" s="57">
        <f>_xlfn.XLOOKUP(E3002,'Historical Metal Prices'!$L$4:$Z$4,'Historical Metal Prices'!$L$10:$Z$10)</f>
        <v>0.34655202943317476</v>
      </c>
      <c r="G3002" s="77">
        <f t="shared" si="93"/>
        <v>41296.057638656603</v>
      </c>
    </row>
    <row r="3003" spans="1:7" x14ac:dyDescent="0.2">
      <c r="A3003" s="79">
        <v>41995</v>
      </c>
      <c r="B3003" s="77">
        <v>30360</v>
      </c>
      <c r="C3003" s="77">
        <v>31000</v>
      </c>
      <c r="E3003">
        <f t="shared" si="92"/>
        <v>2014</v>
      </c>
      <c r="F3003" s="57">
        <f>_xlfn.XLOOKUP(E3003,'Historical Metal Prices'!$L$4:$Z$4,'Historical Metal Prices'!$L$10:$Z$10)</f>
        <v>0.34655202943317476</v>
      </c>
      <c r="G3003" s="77">
        <f t="shared" si="93"/>
        <v>40881.319613591186</v>
      </c>
    </row>
    <row r="3004" spans="1:7" x14ac:dyDescent="0.2">
      <c r="A3004" s="79">
        <v>41992</v>
      </c>
      <c r="B3004" s="77">
        <v>30123</v>
      </c>
      <c r="C3004" s="77">
        <v>31180</v>
      </c>
      <c r="E3004">
        <f t="shared" si="92"/>
        <v>2014</v>
      </c>
      <c r="F3004" s="57">
        <f>_xlfn.XLOOKUP(E3004,'Historical Metal Prices'!$L$4:$Z$4,'Historical Metal Prices'!$L$10:$Z$10)</f>
        <v>0.34655202943317476</v>
      </c>
      <c r="G3004" s="77">
        <f t="shared" si="93"/>
        <v>40562.186782615521</v>
      </c>
    </row>
    <row r="3005" spans="1:7" x14ac:dyDescent="0.2">
      <c r="A3005" s="79">
        <v>41991</v>
      </c>
      <c r="B3005" s="77">
        <v>30123</v>
      </c>
      <c r="C3005" s="77">
        <v>30500</v>
      </c>
      <c r="E3005">
        <f t="shared" si="92"/>
        <v>2014</v>
      </c>
      <c r="F3005" s="57">
        <f>_xlfn.XLOOKUP(E3005,'Historical Metal Prices'!$L$4:$Z$4,'Historical Metal Prices'!$L$10:$Z$10)</f>
        <v>0.34655202943317476</v>
      </c>
      <c r="G3005" s="77">
        <f t="shared" si="93"/>
        <v>40562.186782615521</v>
      </c>
    </row>
    <row r="3006" spans="1:7" x14ac:dyDescent="0.2">
      <c r="A3006" s="79">
        <v>41990</v>
      </c>
      <c r="B3006" s="77">
        <v>31169.5</v>
      </c>
      <c r="C3006" s="77">
        <v>31600</v>
      </c>
      <c r="E3006">
        <f t="shared" si="92"/>
        <v>2014</v>
      </c>
      <c r="F3006" s="57">
        <f>_xlfn.XLOOKUP(E3006,'Historical Metal Prices'!$L$4:$Z$4,'Historical Metal Prices'!$L$10:$Z$10)</f>
        <v>0.34655202943317476</v>
      </c>
      <c r="G3006" s="77">
        <f t="shared" si="93"/>
        <v>41971.35348141734</v>
      </c>
    </row>
    <row r="3007" spans="1:7" x14ac:dyDescent="0.2">
      <c r="A3007" s="79">
        <v>41989</v>
      </c>
      <c r="B3007" s="77">
        <v>31269</v>
      </c>
      <c r="C3007" s="77">
        <v>31800</v>
      </c>
      <c r="E3007">
        <f t="shared" si="92"/>
        <v>2014</v>
      </c>
      <c r="F3007" s="57">
        <f>_xlfn.XLOOKUP(E3007,'Historical Metal Prices'!$L$4:$Z$4,'Historical Metal Prices'!$L$10:$Z$10)</f>
        <v>0.34655202943317476</v>
      </c>
      <c r="G3007" s="77">
        <f t="shared" si="93"/>
        <v>42105.335408345942</v>
      </c>
    </row>
    <row r="3008" spans="1:7" x14ac:dyDescent="0.2">
      <c r="A3008" s="79">
        <v>41988</v>
      </c>
      <c r="B3008" s="77">
        <v>31417</v>
      </c>
      <c r="C3008" s="77">
        <v>31800</v>
      </c>
      <c r="E3008">
        <f t="shared" si="92"/>
        <v>2014</v>
      </c>
      <c r="F3008" s="57">
        <f>_xlfn.XLOOKUP(E3008,'Historical Metal Prices'!$L$4:$Z$4,'Historical Metal Prices'!$L$10:$Z$10)</f>
        <v>0.34655202943317476</v>
      </c>
      <c r="G3008" s="77">
        <f t="shared" si="93"/>
        <v>42304.62510870205</v>
      </c>
    </row>
    <row r="3009" spans="1:7" x14ac:dyDescent="0.2">
      <c r="A3009" s="79">
        <v>41985</v>
      </c>
      <c r="B3009" s="77">
        <v>31871</v>
      </c>
      <c r="C3009" s="77">
        <v>32500</v>
      </c>
      <c r="E3009">
        <f t="shared" si="92"/>
        <v>2014</v>
      </c>
      <c r="F3009" s="57">
        <f>_xlfn.XLOOKUP(E3009,'Historical Metal Prices'!$L$4:$Z$4,'Historical Metal Prices'!$L$10:$Z$10)</f>
        <v>0.34655202943317476</v>
      </c>
      <c r="G3009" s="77">
        <f t="shared" si="93"/>
        <v>42915.959730064715</v>
      </c>
    </row>
    <row r="3010" spans="1:7" x14ac:dyDescent="0.2">
      <c r="A3010" s="79">
        <v>41984</v>
      </c>
      <c r="B3010" s="77">
        <v>31681</v>
      </c>
      <c r="C3010" s="77">
        <v>32500</v>
      </c>
      <c r="E3010">
        <f t="shared" si="92"/>
        <v>2014</v>
      </c>
      <c r="F3010" s="57">
        <f>_xlfn.XLOOKUP(E3010,'Historical Metal Prices'!$L$4:$Z$4,'Historical Metal Prices'!$L$10:$Z$10)</f>
        <v>0.34655202943317476</v>
      </c>
      <c r="G3010" s="77">
        <f t="shared" si="93"/>
        <v>42660.114844472409</v>
      </c>
    </row>
    <row r="3011" spans="1:7" x14ac:dyDescent="0.2">
      <c r="A3011" s="79">
        <v>41983</v>
      </c>
      <c r="B3011" s="77">
        <v>31869.5</v>
      </c>
      <c r="C3011" s="77">
        <v>32500</v>
      </c>
      <c r="E3011">
        <f t="shared" si="92"/>
        <v>2014</v>
      </c>
      <c r="F3011" s="57">
        <f>_xlfn.XLOOKUP(E3011,'Historical Metal Prices'!$L$4:$Z$4,'Historical Metal Prices'!$L$10:$Z$10)</f>
        <v>0.34655202943317476</v>
      </c>
      <c r="G3011" s="77">
        <f t="shared" si="93"/>
        <v>42913.93990202056</v>
      </c>
    </row>
    <row r="3012" spans="1:7" x14ac:dyDescent="0.2">
      <c r="A3012" s="79">
        <v>41982</v>
      </c>
      <c r="B3012" s="77">
        <v>31869</v>
      </c>
      <c r="C3012" s="77">
        <v>32500</v>
      </c>
      <c r="E3012">
        <f t="shared" si="92"/>
        <v>2014</v>
      </c>
      <c r="F3012" s="57">
        <f>_xlfn.XLOOKUP(E3012,'Historical Metal Prices'!$L$4:$Z$4,'Historical Metal Prices'!$L$10:$Z$10)</f>
        <v>0.34655202943317476</v>
      </c>
      <c r="G3012" s="77">
        <f t="shared" si="93"/>
        <v>42913.266626005847</v>
      </c>
    </row>
    <row r="3013" spans="1:7" x14ac:dyDescent="0.2">
      <c r="A3013" s="79">
        <v>41981</v>
      </c>
      <c r="B3013" s="77">
        <v>30868</v>
      </c>
      <c r="C3013" s="77">
        <v>31500</v>
      </c>
      <c r="E3013">
        <f t="shared" si="92"/>
        <v>2014</v>
      </c>
      <c r="F3013" s="57">
        <f>_xlfn.XLOOKUP(E3013,'Historical Metal Prices'!$L$4:$Z$4,'Historical Metal Prices'!$L$10:$Z$10)</f>
        <v>0.34655202943317476</v>
      </c>
      <c r="G3013" s="77">
        <f t="shared" si="93"/>
        <v>41565.36804454324</v>
      </c>
    </row>
    <row r="3014" spans="1:7" x14ac:dyDescent="0.2">
      <c r="A3014" s="79">
        <v>41978</v>
      </c>
      <c r="B3014" s="77">
        <v>31122</v>
      </c>
      <c r="C3014" s="77">
        <v>31500</v>
      </c>
      <c r="E3014">
        <f t="shared" si="92"/>
        <v>2014</v>
      </c>
      <c r="F3014" s="57">
        <f>_xlfn.XLOOKUP(E3014,'Historical Metal Prices'!$L$4:$Z$4,'Historical Metal Prices'!$L$10:$Z$10)</f>
        <v>0.34655202943317476</v>
      </c>
      <c r="G3014" s="77">
        <f t="shared" si="93"/>
        <v>41907.392260019267</v>
      </c>
    </row>
    <row r="3015" spans="1:7" x14ac:dyDescent="0.2">
      <c r="A3015" s="79">
        <v>41977</v>
      </c>
      <c r="B3015" s="77">
        <v>30571.5</v>
      </c>
      <c r="C3015" s="77">
        <v>31200</v>
      </c>
      <c r="E3015">
        <f t="shared" si="92"/>
        <v>2014</v>
      </c>
      <c r="F3015" s="57">
        <f>_xlfn.XLOOKUP(E3015,'Historical Metal Prices'!$L$4:$Z$4,'Historical Metal Prices'!$L$10:$Z$10)</f>
        <v>0.34655202943317476</v>
      </c>
      <c r="G3015" s="77">
        <f t="shared" si="93"/>
        <v>41166.115367816303</v>
      </c>
    </row>
    <row r="3016" spans="1:7" x14ac:dyDescent="0.2">
      <c r="A3016" s="79">
        <v>41976</v>
      </c>
      <c r="B3016" s="77">
        <v>30368</v>
      </c>
      <c r="C3016" s="77">
        <v>31000</v>
      </c>
      <c r="E3016">
        <f t="shared" si="92"/>
        <v>2014</v>
      </c>
      <c r="F3016" s="57">
        <f>_xlfn.XLOOKUP(E3016,'Historical Metal Prices'!$L$4:$Z$4,'Historical Metal Prices'!$L$10:$Z$10)</f>
        <v>0.34655202943317476</v>
      </c>
      <c r="G3016" s="77">
        <f t="shared" si="93"/>
        <v>40892.09202982665</v>
      </c>
    </row>
    <row r="3017" spans="1:7" x14ac:dyDescent="0.2">
      <c r="A3017" s="79">
        <v>41975</v>
      </c>
      <c r="B3017" s="77">
        <v>30367</v>
      </c>
      <c r="C3017" s="77">
        <v>31000</v>
      </c>
      <c r="E3017">
        <f t="shared" si="92"/>
        <v>2014</v>
      </c>
      <c r="F3017" s="57">
        <f>_xlfn.XLOOKUP(E3017,'Historical Metal Prices'!$L$4:$Z$4,'Historical Metal Prices'!$L$10:$Z$10)</f>
        <v>0.34655202943317476</v>
      </c>
      <c r="G3017" s="77">
        <f t="shared" si="93"/>
        <v>40890.745477797216</v>
      </c>
    </row>
    <row r="3018" spans="1:7" x14ac:dyDescent="0.2">
      <c r="A3018" s="79">
        <v>41974</v>
      </c>
      <c r="B3018" s="77">
        <v>30365</v>
      </c>
      <c r="C3018" s="77">
        <v>31000</v>
      </c>
      <c r="E3018">
        <f t="shared" si="92"/>
        <v>2014</v>
      </c>
      <c r="F3018" s="57">
        <f>_xlfn.XLOOKUP(E3018,'Historical Metal Prices'!$L$4:$Z$4,'Historical Metal Prices'!$L$10:$Z$10)</f>
        <v>0.34655202943317476</v>
      </c>
      <c r="G3018" s="77">
        <f t="shared" si="93"/>
        <v>40888.052373738348</v>
      </c>
    </row>
    <row r="3019" spans="1:7" x14ac:dyDescent="0.2">
      <c r="A3019" s="79">
        <v>41971</v>
      </c>
      <c r="B3019" s="77">
        <v>30370</v>
      </c>
      <c r="C3019" s="77">
        <v>31000</v>
      </c>
      <c r="E3019">
        <f t="shared" ref="E3019:E3082" si="94">YEAR(A3019)</f>
        <v>2014</v>
      </c>
      <c r="F3019" s="57">
        <f>_xlfn.XLOOKUP(E3019,'Historical Metal Prices'!$L$4:$Z$4,'Historical Metal Prices'!$L$10:$Z$10)</f>
        <v>0.34655202943317476</v>
      </c>
      <c r="G3019" s="77">
        <f t="shared" ref="G3019:G3082" si="95">IFERROR(B3019*(1+F3019),G3020)</f>
        <v>40894.785133885518</v>
      </c>
    </row>
    <row r="3020" spans="1:7" x14ac:dyDescent="0.2">
      <c r="A3020" s="79">
        <v>41970</v>
      </c>
      <c r="B3020" s="77">
        <v>30118</v>
      </c>
      <c r="C3020" s="77">
        <v>30750</v>
      </c>
      <c r="E3020">
        <f t="shared" si="94"/>
        <v>2014</v>
      </c>
      <c r="F3020" s="57">
        <f>_xlfn.XLOOKUP(E3020,'Historical Metal Prices'!$L$4:$Z$4,'Historical Metal Prices'!$L$10:$Z$10)</f>
        <v>0.34655202943317476</v>
      </c>
      <c r="G3020" s="77">
        <f t="shared" si="95"/>
        <v>40555.454022468359</v>
      </c>
    </row>
    <row r="3021" spans="1:7" x14ac:dyDescent="0.2">
      <c r="A3021" s="79">
        <v>41969</v>
      </c>
      <c r="B3021" s="77">
        <v>30114</v>
      </c>
      <c r="C3021" s="77">
        <v>30750</v>
      </c>
      <c r="E3021">
        <f t="shared" si="94"/>
        <v>2014</v>
      </c>
      <c r="F3021" s="57">
        <f>_xlfn.XLOOKUP(E3021,'Historical Metal Prices'!$L$4:$Z$4,'Historical Metal Prices'!$L$10:$Z$10)</f>
        <v>0.34655202943317476</v>
      </c>
      <c r="G3021" s="77">
        <f t="shared" si="95"/>
        <v>40550.067814350623</v>
      </c>
    </row>
    <row r="3022" spans="1:7" x14ac:dyDescent="0.2">
      <c r="A3022" s="79">
        <v>41968</v>
      </c>
      <c r="B3022" s="77">
        <v>30365</v>
      </c>
      <c r="C3022" s="77">
        <v>31000</v>
      </c>
      <c r="E3022">
        <f t="shared" si="94"/>
        <v>2014</v>
      </c>
      <c r="F3022" s="57">
        <f>_xlfn.XLOOKUP(E3022,'Historical Metal Prices'!$L$4:$Z$4,'Historical Metal Prices'!$L$10:$Z$10)</f>
        <v>0.34655202943317476</v>
      </c>
      <c r="G3022" s="77">
        <f t="shared" si="95"/>
        <v>40888.052373738348</v>
      </c>
    </row>
    <row r="3023" spans="1:7" x14ac:dyDescent="0.2">
      <c r="A3023" s="79">
        <v>41967</v>
      </c>
      <c r="B3023" s="77">
        <v>30371</v>
      </c>
      <c r="C3023" s="77">
        <v>31000</v>
      </c>
      <c r="E3023">
        <f t="shared" si="94"/>
        <v>2014</v>
      </c>
      <c r="F3023" s="57">
        <f>_xlfn.XLOOKUP(E3023,'Historical Metal Prices'!$L$4:$Z$4,'Historical Metal Prices'!$L$10:$Z$10)</f>
        <v>0.34655202943317476</v>
      </c>
      <c r="G3023" s="77">
        <f t="shared" si="95"/>
        <v>40896.131685914952</v>
      </c>
    </row>
    <row r="3024" spans="1:7" x14ac:dyDescent="0.2">
      <c r="A3024" s="79">
        <v>41964</v>
      </c>
      <c r="B3024" s="77">
        <v>29875</v>
      </c>
      <c r="C3024" s="77">
        <v>31500</v>
      </c>
      <c r="E3024">
        <f t="shared" si="94"/>
        <v>2014</v>
      </c>
      <c r="F3024" s="57">
        <f>_xlfn.XLOOKUP(E3024,'Historical Metal Prices'!$L$4:$Z$4,'Historical Metal Prices'!$L$10:$Z$10)</f>
        <v>0.34655202943317476</v>
      </c>
      <c r="G3024" s="77">
        <f t="shared" si="95"/>
        <v>40228.241879316098</v>
      </c>
    </row>
    <row r="3025" spans="1:7" x14ac:dyDescent="0.2">
      <c r="A3025" s="79">
        <v>41963</v>
      </c>
      <c r="B3025" s="77">
        <v>30875</v>
      </c>
      <c r="C3025" s="77">
        <v>31500</v>
      </c>
      <c r="E3025">
        <f t="shared" si="94"/>
        <v>2014</v>
      </c>
      <c r="F3025" s="57">
        <f>_xlfn.XLOOKUP(E3025,'Historical Metal Prices'!$L$4:$Z$4,'Historical Metal Prices'!$L$10:$Z$10)</f>
        <v>0.34655202943317476</v>
      </c>
      <c r="G3025" s="77">
        <f t="shared" si="95"/>
        <v>41574.79390874927</v>
      </c>
    </row>
    <row r="3026" spans="1:7" x14ac:dyDescent="0.2">
      <c r="A3026" s="79">
        <v>41962</v>
      </c>
      <c r="B3026" s="77">
        <v>30875</v>
      </c>
      <c r="C3026" s="77">
        <v>31700</v>
      </c>
      <c r="E3026">
        <f t="shared" si="94"/>
        <v>2014</v>
      </c>
      <c r="F3026" s="57">
        <f>_xlfn.XLOOKUP(E3026,'Historical Metal Prices'!$L$4:$Z$4,'Historical Metal Prices'!$L$10:$Z$10)</f>
        <v>0.34655202943317476</v>
      </c>
      <c r="G3026" s="77">
        <f t="shared" si="95"/>
        <v>41574.79390874927</v>
      </c>
    </row>
    <row r="3027" spans="1:7" x14ac:dyDescent="0.2">
      <c r="A3027" s="79">
        <v>41961</v>
      </c>
      <c r="B3027" s="77">
        <v>31075</v>
      </c>
      <c r="C3027" s="77">
        <v>31700</v>
      </c>
      <c r="E3027">
        <f t="shared" si="94"/>
        <v>2014</v>
      </c>
      <c r="F3027" s="57">
        <f>_xlfn.XLOOKUP(E3027,'Historical Metal Prices'!$L$4:$Z$4,'Historical Metal Prices'!$L$10:$Z$10)</f>
        <v>0.34655202943317476</v>
      </c>
      <c r="G3027" s="77">
        <f t="shared" si="95"/>
        <v>41844.104314635908</v>
      </c>
    </row>
    <row r="3028" spans="1:7" x14ac:dyDescent="0.2">
      <c r="A3028" s="79">
        <v>41960</v>
      </c>
      <c r="B3028" s="77">
        <v>31100</v>
      </c>
      <c r="C3028" s="77">
        <v>31700</v>
      </c>
      <c r="E3028">
        <f t="shared" si="94"/>
        <v>2014</v>
      </c>
      <c r="F3028" s="57">
        <f>_xlfn.XLOOKUP(E3028,'Historical Metal Prices'!$L$4:$Z$4,'Historical Metal Prices'!$L$10:$Z$10)</f>
        <v>0.34655202943317476</v>
      </c>
      <c r="G3028" s="77">
        <f t="shared" si="95"/>
        <v>41877.768115371735</v>
      </c>
    </row>
    <row r="3029" spans="1:7" x14ac:dyDescent="0.2">
      <c r="A3029" s="79">
        <v>41957</v>
      </c>
      <c r="B3029" s="77">
        <v>31124</v>
      </c>
      <c r="C3029" s="77">
        <v>31700</v>
      </c>
      <c r="E3029">
        <f t="shared" si="94"/>
        <v>2014</v>
      </c>
      <c r="F3029" s="57">
        <f>_xlfn.XLOOKUP(E3029,'Historical Metal Prices'!$L$4:$Z$4,'Historical Metal Prices'!$L$10:$Z$10)</f>
        <v>0.34655202943317476</v>
      </c>
      <c r="G3029" s="77">
        <f t="shared" si="95"/>
        <v>41910.085364078128</v>
      </c>
    </row>
    <row r="3030" spans="1:7" x14ac:dyDescent="0.2">
      <c r="A3030" s="79">
        <v>41956</v>
      </c>
      <c r="B3030" s="77">
        <v>31122.75</v>
      </c>
      <c r="C3030" s="77">
        <v>31700</v>
      </c>
      <c r="E3030">
        <f t="shared" si="94"/>
        <v>2014</v>
      </c>
      <c r="F3030" s="57">
        <f>_xlfn.XLOOKUP(E3030,'Historical Metal Prices'!$L$4:$Z$4,'Historical Metal Prices'!$L$10:$Z$10)</f>
        <v>0.34655202943317476</v>
      </c>
      <c r="G3030" s="77">
        <f t="shared" si="95"/>
        <v>41908.402174041337</v>
      </c>
    </row>
    <row r="3031" spans="1:7" x14ac:dyDescent="0.2">
      <c r="A3031" s="79">
        <v>41955</v>
      </c>
      <c r="B3031" s="77">
        <v>31148</v>
      </c>
      <c r="C3031" s="77">
        <v>31700</v>
      </c>
      <c r="E3031">
        <f t="shared" si="94"/>
        <v>2014</v>
      </c>
      <c r="F3031" s="57">
        <f>_xlfn.XLOOKUP(E3031,'Historical Metal Prices'!$L$4:$Z$4,'Historical Metal Prices'!$L$10:$Z$10)</f>
        <v>0.34655202943317476</v>
      </c>
      <c r="G3031" s="77">
        <f t="shared" si="95"/>
        <v>41942.402612784528</v>
      </c>
    </row>
    <row r="3032" spans="1:7" x14ac:dyDescent="0.2">
      <c r="A3032" s="79">
        <v>41954</v>
      </c>
      <c r="B3032" s="77">
        <v>31146</v>
      </c>
      <c r="C3032" s="77">
        <v>31700</v>
      </c>
      <c r="E3032">
        <f t="shared" si="94"/>
        <v>2014</v>
      </c>
      <c r="F3032" s="57">
        <f>_xlfn.XLOOKUP(E3032,'Historical Metal Prices'!$L$4:$Z$4,'Historical Metal Prices'!$L$10:$Z$10)</f>
        <v>0.34655202943317476</v>
      </c>
      <c r="G3032" s="77">
        <f t="shared" si="95"/>
        <v>41939.70950872566</v>
      </c>
    </row>
    <row r="3033" spans="1:7" x14ac:dyDescent="0.2">
      <c r="A3033" s="79">
        <v>41953</v>
      </c>
      <c r="B3033" s="77">
        <v>31146</v>
      </c>
      <c r="C3033" s="77">
        <v>31700</v>
      </c>
      <c r="E3033">
        <f t="shared" si="94"/>
        <v>2014</v>
      </c>
      <c r="F3033" s="57">
        <f>_xlfn.XLOOKUP(E3033,'Historical Metal Prices'!$L$4:$Z$4,'Historical Metal Prices'!$L$10:$Z$10)</f>
        <v>0.34655202943317476</v>
      </c>
      <c r="G3033" s="77">
        <f t="shared" si="95"/>
        <v>41939.70950872566</v>
      </c>
    </row>
    <row r="3034" spans="1:7" x14ac:dyDescent="0.2">
      <c r="A3034" s="79">
        <v>41950</v>
      </c>
      <c r="B3034" s="77">
        <v>30948.5</v>
      </c>
      <c r="C3034" s="77">
        <v>31500</v>
      </c>
      <c r="E3034">
        <f t="shared" si="94"/>
        <v>2014</v>
      </c>
      <c r="F3034" s="57">
        <f>_xlfn.XLOOKUP(E3034,'Historical Metal Prices'!$L$4:$Z$4,'Historical Metal Prices'!$L$10:$Z$10)</f>
        <v>0.34655202943317476</v>
      </c>
      <c r="G3034" s="77">
        <f t="shared" si="95"/>
        <v>41673.765482912611</v>
      </c>
    </row>
    <row r="3035" spans="1:7" x14ac:dyDescent="0.2">
      <c r="A3035" s="79">
        <v>41949</v>
      </c>
      <c r="B3035" s="77">
        <v>30945.5</v>
      </c>
      <c r="C3035" s="77">
        <v>31500</v>
      </c>
      <c r="E3035">
        <f t="shared" si="94"/>
        <v>2014</v>
      </c>
      <c r="F3035" s="57">
        <f>_xlfn.XLOOKUP(E3035,'Historical Metal Prices'!$L$4:$Z$4,'Historical Metal Prices'!$L$10:$Z$10)</f>
        <v>0.34655202943317476</v>
      </c>
      <c r="G3035" s="77">
        <f t="shared" si="95"/>
        <v>41669.725826824309</v>
      </c>
    </row>
    <row r="3036" spans="1:7" x14ac:dyDescent="0.2">
      <c r="A3036" s="79">
        <v>41948</v>
      </c>
      <c r="B3036" s="77">
        <v>30942</v>
      </c>
      <c r="C3036" s="77">
        <v>31500</v>
      </c>
      <c r="E3036">
        <f t="shared" si="94"/>
        <v>2014</v>
      </c>
      <c r="F3036" s="57">
        <f>_xlfn.XLOOKUP(E3036,'Historical Metal Prices'!$L$4:$Z$4,'Historical Metal Prices'!$L$10:$Z$10)</f>
        <v>0.34655202943317476</v>
      </c>
      <c r="G3036" s="77">
        <f t="shared" si="95"/>
        <v>41665.012894721294</v>
      </c>
    </row>
    <row r="3037" spans="1:7" x14ac:dyDescent="0.2">
      <c r="A3037" s="79">
        <v>41947</v>
      </c>
      <c r="B3037" s="77">
        <v>30441.5</v>
      </c>
      <c r="C3037" s="77">
        <v>31000</v>
      </c>
      <c r="E3037">
        <f t="shared" si="94"/>
        <v>2014</v>
      </c>
      <c r="F3037" s="57">
        <f>_xlfn.XLOOKUP(E3037,'Historical Metal Prices'!$L$4:$Z$4,'Historical Metal Prices'!$L$10:$Z$10)</f>
        <v>0.34655202943317476</v>
      </c>
      <c r="G3037" s="77">
        <f t="shared" si="95"/>
        <v>40991.063603989991</v>
      </c>
    </row>
    <row r="3038" spans="1:7" x14ac:dyDescent="0.2">
      <c r="A3038" s="79">
        <v>41946</v>
      </c>
      <c r="B3038" s="77">
        <v>30940.5</v>
      </c>
      <c r="C3038" s="77">
        <v>31500</v>
      </c>
      <c r="E3038">
        <f t="shared" si="94"/>
        <v>2014</v>
      </c>
      <c r="F3038" s="57">
        <f>_xlfn.XLOOKUP(E3038,'Historical Metal Prices'!$L$4:$Z$4,'Historical Metal Prices'!$L$10:$Z$10)</f>
        <v>0.34655202943317476</v>
      </c>
      <c r="G3038" s="77">
        <f t="shared" si="95"/>
        <v>41662.993066677147</v>
      </c>
    </row>
    <row r="3039" spans="1:7" x14ac:dyDescent="0.2">
      <c r="A3039" s="79">
        <v>41943</v>
      </c>
      <c r="B3039" s="77">
        <v>29941.5</v>
      </c>
      <c r="C3039" s="77">
        <v>30500</v>
      </c>
      <c r="E3039">
        <f t="shared" si="94"/>
        <v>2014</v>
      </c>
      <c r="F3039" s="57">
        <f>_xlfn.XLOOKUP(E3039,'Historical Metal Prices'!$L$4:$Z$4,'Historical Metal Prices'!$L$10:$Z$10)</f>
        <v>0.34655202943317476</v>
      </c>
      <c r="G3039" s="77">
        <f t="shared" si="95"/>
        <v>40317.787589273401</v>
      </c>
    </row>
    <row r="3040" spans="1:7" x14ac:dyDescent="0.2">
      <c r="A3040" s="79">
        <v>41942</v>
      </c>
      <c r="B3040" s="77">
        <v>30440</v>
      </c>
      <c r="C3040" s="77">
        <v>31500</v>
      </c>
      <c r="E3040">
        <f t="shared" si="94"/>
        <v>2014</v>
      </c>
      <c r="F3040" s="57">
        <f>_xlfn.XLOOKUP(E3040,'Historical Metal Prices'!$L$4:$Z$4,'Historical Metal Prices'!$L$10:$Z$10)</f>
        <v>0.34655202943317476</v>
      </c>
      <c r="G3040" s="77">
        <f t="shared" si="95"/>
        <v>40989.043775945836</v>
      </c>
    </row>
    <row r="3041" spans="1:7" x14ac:dyDescent="0.2">
      <c r="A3041" s="79">
        <v>41941</v>
      </c>
      <c r="B3041" s="77">
        <v>30437</v>
      </c>
      <c r="C3041" s="77">
        <v>31000</v>
      </c>
      <c r="E3041">
        <f t="shared" si="94"/>
        <v>2014</v>
      </c>
      <c r="F3041" s="57">
        <f>_xlfn.XLOOKUP(E3041,'Historical Metal Prices'!$L$4:$Z$4,'Historical Metal Prices'!$L$10:$Z$10)</f>
        <v>0.34655202943317476</v>
      </c>
      <c r="G3041" s="77">
        <f t="shared" si="95"/>
        <v>40985.004119857542</v>
      </c>
    </row>
    <row r="3042" spans="1:7" x14ac:dyDescent="0.2">
      <c r="A3042" s="79">
        <v>41940</v>
      </c>
      <c r="B3042" s="77">
        <v>30437</v>
      </c>
      <c r="C3042" s="77">
        <v>31000</v>
      </c>
      <c r="E3042">
        <f t="shared" si="94"/>
        <v>2014</v>
      </c>
      <c r="F3042" s="57">
        <f>_xlfn.XLOOKUP(E3042,'Historical Metal Prices'!$L$4:$Z$4,'Historical Metal Prices'!$L$10:$Z$10)</f>
        <v>0.34655202943317476</v>
      </c>
      <c r="G3042" s="77">
        <f t="shared" si="95"/>
        <v>40985.004119857542</v>
      </c>
    </row>
    <row r="3043" spans="1:7" x14ac:dyDescent="0.2">
      <c r="A3043" s="79">
        <v>41939</v>
      </c>
      <c r="B3043" s="77">
        <v>30187</v>
      </c>
      <c r="C3043" s="77">
        <v>30500</v>
      </c>
      <c r="E3043">
        <f t="shared" si="94"/>
        <v>2014</v>
      </c>
      <c r="F3043" s="57">
        <f>_xlfn.XLOOKUP(E3043,'Historical Metal Prices'!$L$4:$Z$4,'Historical Metal Prices'!$L$10:$Z$10)</f>
        <v>0.34655202943317476</v>
      </c>
      <c r="G3043" s="77">
        <f t="shared" si="95"/>
        <v>40648.366112499243</v>
      </c>
    </row>
    <row r="3044" spans="1:7" x14ac:dyDescent="0.2">
      <c r="A3044" s="79">
        <v>41936</v>
      </c>
      <c r="B3044" s="77">
        <v>30438.5</v>
      </c>
      <c r="C3044" s="77">
        <v>32000</v>
      </c>
      <c r="E3044">
        <f t="shared" si="94"/>
        <v>2014</v>
      </c>
      <c r="F3044" s="57">
        <f>_xlfn.XLOOKUP(E3044,'Historical Metal Prices'!$L$4:$Z$4,'Historical Metal Prices'!$L$10:$Z$10)</f>
        <v>0.34655202943317476</v>
      </c>
      <c r="G3044" s="77">
        <f t="shared" si="95"/>
        <v>40987.023947901689</v>
      </c>
    </row>
    <row r="3045" spans="1:7" x14ac:dyDescent="0.2">
      <c r="A3045" s="79">
        <v>41935</v>
      </c>
      <c r="B3045" s="77">
        <v>31437</v>
      </c>
      <c r="C3045" s="77">
        <v>32000</v>
      </c>
      <c r="E3045">
        <f t="shared" si="94"/>
        <v>2014</v>
      </c>
      <c r="F3045" s="57">
        <f>_xlfn.XLOOKUP(E3045,'Historical Metal Prices'!$L$4:$Z$4,'Historical Metal Prices'!$L$10:$Z$10)</f>
        <v>0.34655202943317476</v>
      </c>
      <c r="G3045" s="77">
        <f t="shared" si="95"/>
        <v>42331.556149290715</v>
      </c>
    </row>
    <row r="3046" spans="1:7" x14ac:dyDescent="0.2">
      <c r="A3046" s="79">
        <v>41934</v>
      </c>
      <c r="B3046" s="77">
        <v>31184</v>
      </c>
      <c r="C3046" s="77">
        <v>31750</v>
      </c>
      <c r="E3046">
        <f t="shared" si="94"/>
        <v>2014</v>
      </c>
      <c r="F3046" s="57">
        <f>_xlfn.XLOOKUP(E3046,'Historical Metal Prices'!$L$4:$Z$4,'Historical Metal Prices'!$L$10:$Z$10)</f>
        <v>0.34655202943317476</v>
      </c>
      <c r="G3046" s="77">
        <f t="shared" si="95"/>
        <v>41990.878485844121</v>
      </c>
    </row>
    <row r="3047" spans="1:7" x14ac:dyDescent="0.2">
      <c r="A3047" s="79">
        <v>41933</v>
      </c>
      <c r="B3047" s="77">
        <v>30934</v>
      </c>
      <c r="C3047" s="77">
        <v>31750</v>
      </c>
      <c r="E3047">
        <f t="shared" si="94"/>
        <v>2014</v>
      </c>
      <c r="F3047" s="57">
        <f>_xlfn.XLOOKUP(E3047,'Historical Metal Prices'!$L$4:$Z$4,'Historical Metal Prices'!$L$10:$Z$10)</f>
        <v>0.34655202943317476</v>
      </c>
      <c r="G3047" s="77">
        <f t="shared" si="95"/>
        <v>41654.24047848583</v>
      </c>
    </row>
    <row r="3048" spans="1:7" x14ac:dyDescent="0.2">
      <c r="A3048" s="79">
        <v>41932</v>
      </c>
      <c r="B3048" s="77">
        <v>30923</v>
      </c>
      <c r="C3048" s="77">
        <v>31500</v>
      </c>
      <c r="E3048">
        <f t="shared" si="94"/>
        <v>2014</v>
      </c>
      <c r="F3048" s="57">
        <f>_xlfn.XLOOKUP(E3048,'Historical Metal Prices'!$L$4:$Z$4,'Historical Metal Prices'!$L$10:$Z$10)</f>
        <v>0.34655202943317476</v>
      </c>
      <c r="G3048" s="77">
        <f t="shared" si="95"/>
        <v>41639.428406162064</v>
      </c>
    </row>
    <row r="3049" spans="1:7" x14ac:dyDescent="0.2">
      <c r="A3049" s="79">
        <v>41929</v>
      </c>
      <c r="B3049" s="77">
        <v>31274</v>
      </c>
      <c r="C3049" s="77">
        <v>31950</v>
      </c>
      <c r="E3049">
        <f t="shared" si="94"/>
        <v>2014</v>
      </c>
      <c r="F3049" s="57">
        <f>_xlfn.XLOOKUP(E3049,'Historical Metal Prices'!$L$4:$Z$4,'Historical Metal Prices'!$L$10:$Z$10)</f>
        <v>0.34655202943317476</v>
      </c>
      <c r="G3049" s="77">
        <f t="shared" si="95"/>
        <v>42112.068168493104</v>
      </c>
    </row>
    <row r="3050" spans="1:7" x14ac:dyDescent="0.2">
      <c r="A3050" s="79">
        <v>41928</v>
      </c>
      <c r="B3050" s="77">
        <v>31277</v>
      </c>
      <c r="C3050" s="77">
        <v>31950</v>
      </c>
      <c r="E3050">
        <f t="shared" si="94"/>
        <v>2014</v>
      </c>
      <c r="F3050" s="57">
        <f>_xlfn.XLOOKUP(E3050,'Historical Metal Prices'!$L$4:$Z$4,'Historical Metal Prices'!$L$10:$Z$10)</f>
        <v>0.34655202943317476</v>
      </c>
      <c r="G3050" s="77">
        <f t="shared" si="95"/>
        <v>42116.107824581406</v>
      </c>
    </row>
    <row r="3051" spans="1:7" x14ac:dyDescent="0.2">
      <c r="A3051" s="79">
        <v>41927</v>
      </c>
      <c r="B3051" s="77">
        <v>31284</v>
      </c>
      <c r="C3051" s="77">
        <v>31950</v>
      </c>
      <c r="E3051">
        <f t="shared" si="94"/>
        <v>2014</v>
      </c>
      <c r="F3051" s="57">
        <f>_xlfn.XLOOKUP(E3051,'Historical Metal Prices'!$L$4:$Z$4,'Historical Metal Prices'!$L$10:$Z$10)</f>
        <v>0.34655202943317476</v>
      </c>
      <c r="G3051" s="77">
        <f t="shared" si="95"/>
        <v>42125.533688787436</v>
      </c>
    </row>
    <row r="3052" spans="1:7" x14ac:dyDescent="0.2">
      <c r="A3052" s="79">
        <v>41926</v>
      </c>
      <c r="B3052" s="77">
        <v>31284</v>
      </c>
      <c r="C3052" s="77">
        <v>31950</v>
      </c>
      <c r="E3052">
        <f t="shared" si="94"/>
        <v>2014</v>
      </c>
      <c r="F3052" s="57">
        <f>_xlfn.XLOOKUP(E3052,'Historical Metal Prices'!$L$4:$Z$4,'Historical Metal Prices'!$L$10:$Z$10)</f>
        <v>0.34655202943317476</v>
      </c>
      <c r="G3052" s="77">
        <f t="shared" si="95"/>
        <v>42125.533688787436</v>
      </c>
    </row>
    <row r="3053" spans="1:7" x14ac:dyDescent="0.2">
      <c r="A3053" s="79">
        <v>41925</v>
      </c>
      <c r="B3053" s="77">
        <v>30933</v>
      </c>
      <c r="C3053" s="77">
        <v>31500</v>
      </c>
      <c r="E3053">
        <f t="shared" si="94"/>
        <v>2014</v>
      </c>
      <c r="F3053" s="57">
        <f>_xlfn.XLOOKUP(E3053,'Historical Metal Prices'!$L$4:$Z$4,'Historical Metal Prices'!$L$10:$Z$10)</f>
        <v>0.34655202943317476</v>
      </c>
      <c r="G3053" s="77">
        <f t="shared" si="95"/>
        <v>41652.893926456396</v>
      </c>
    </row>
    <row r="3054" spans="1:7" x14ac:dyDescent="0.2">
      <c r="A3054" s="79">
        <v>41922</v>
      </c>
      <c r="B3054" s="77">
        <v>30933</v>
      </c>
      <c r="C3054" s="77">
        <v>31500</v>
      </c>
      <c r="E3054">
        <f t="shared" si="94"/>
        <v>2014</v>
      </c>
      <c r="F3054" s="57">
        <f>_xlfn.XLOOKUP(E3054,'Historical Metal Prices'!$L$4:$Z$4,'Historical Metal Prices'!$L$10:$Z$10)</f>
        <v>0.34655202943317476</v>
      </c>
      <c r="G3054" s="77">
        <f t="shared" si="95"/>
        <v>41652.893926456396</v>
      </c>
    </row>
    <row r="3055" spans="1:7" x14ac:dyDescent="0.2">
      <c r="A3055" s="79">
        <v>41921</v>
      </c>
      <c r="B3055" s="77">
        <v>30933</v>
      </c>
      <c r="C3055" s="77">
        <v>31500</v>
      </c>
      <c r="E3055">
        <f t="shared" si="94"/>
        <v>2014</v>
      </c>
      <c r="F3055" s="57">
        <f>_xlfn.XLOOKUP(E3055,'Historical Metal Prices'!$L$4:$Z$4,'Historical Metal Prices'!$L$10:$Z$10)</f>
        <v>0.34655202943317476</v>
      </c>
      <c r="G3055" s="77">
        <f t="shared" si="95"/>
        <v>41652.893926456396</v>
      </c>
    </row>
    <row r="3056" spans="1:7" x14ac:dyDescent="0.2">
      <c r="A3056" s="79">
        <v>41920</v>
      </c>
      <c r="B3056" s="77">
        <v>31925</v>
      </c>
      <c r="C3056" s="77">
        <v>32500</v>
      </c>
      <c r="E3056">
        <f t="shared" si="94"/>
        <v>2014</v>
      </c>
      <c r="F3056" s="57">
        <f>_xlfn.XLOOKUP(E3056,'Historical Metal Prices'!$L$4:$Z$4,'Historical Metal Prices'!$L$10:$Z$10)</f>
        <v>0.34655202943317476</v>
      </c>
      <c r="G3056" s="77">
        <f t="shared" si="95"/>
        <v>42988.673539654104</v>
      </c>
    </row>
    <row r="3057" spans="1:7" x14ac:dyDescent="0.2">
      <c r="A3057" s="79">
        <v>41919</v>
      </c>
      <c r="B3057" s="77">
        <v>31915.5</v>
      </c>
      <c r="C3057" s="77">
        <v>32500</v>
      </c>
      <c r="E3057">
        <f t="shared" si="94"/>
        <v>2014</v>
      </c>
      <c r="F3057" s="57">
        <f>_xlfn.XLOOKUP(E3057,'Historical Metal Prices'!$L$4:$Z$4,'Historical Metal Prices'!$L$10:$Z$10)</f>
        <v>0.34655202943317476</v>
      </c>
      <c r="G3057" s="77">
        <f t="shared" si="95"/>
        <v>42975.881295374485</v>
      </c>
    </row>
    <row r="3058" spans="1:7" x14ac:dyDescent="0.2">
      <c r="A3058" s="79">
        <v>41918</v>
      </c>
      <c r="B3058" s="77">
        <v>31915</v>
      </c>
      <c r="C3058" s="77">
        <v>32500</v>
      </c>
      <c r="E3058">
        <f t="shared" si="94"/>
        <v>2014</v>
      </c>
      <c r="F3058" s="57">
        <f>_xlfn.XLOOKUP(E3058,'Historical Metal Prices'!$L$4:$Z$4,'Historical Metal Prices'!$L$10:$Z$10)</f>
        <v>0.34655202943317476</v>
      </c>
      <c r="G3058" s="77">
        <f t="shared" si="95"/>
        <v>42975.208019359772</v>
      </c>
    </row>
    <row r="3059" spans="1:7" x14ac:dyDescent="0.2">
      <c r="A3059" s="79">
        <v>41915</v>
      </c>
      <c r="B3059" s="77">
        <v>31917</v>
      </c>
      <c r="C3059" s="77">
        <v>32500</v>
      </c>
      <c r="E3059">
        <f t="shared" si="94"/>
        <v>2014</v>
      </c>
      <c r="F3059" s="57">
        <f>_xlfn.XLOOKUP(E3059,'Historical Metal Prices'!$L$4:$Z$4,'Historical Metal Prices'!$L$10:$Z$10)</f>
        <v>0.34655202943317476</v>
      </c>
      <c r="G3059" s="77">
        <f t="shared" si="95"/>
        <v>42977.90112341864</v>
      </c>
    </row>
    <row r="3060" spans="1:7" x14ac:dyDescent="0.2">
      <c r="A3060" s="79">
        <v>41914</v>
      </c>
      <c r="B3060" s="77">
        <v>31915.25</v>
      </c>
      <c r="C3060" s="77">
        <v>32500</v>
      </c>
      <c r="E3060">
        <f t="shared" si="94"/>
        <v>2014</v>
      </c>
      <c r="F3060" s="57">
        <f>_xlfn.XLOOKUP(E3060,'Historical Metal Prices'!$L$4:$Z$4,'Historical Metal Prices'!$L$10:$Z$10)</f>
        <v>0.34655202943317476</v>
      </c>
      <c r="G3060" s="77">
        <f t="shared" si="95"/>
        <v>42975.544657367129</v>
      </c>
    </row>
    <row r="3061" spans="1:7" x14ac:dyDescent="0.2">
      <c r="A3061" s="79">
        <v>41913</v>
      </c>
      <c r="B3061" s="77">
        <v>32411</v>
      </c>
      <c r="C3061" s="77">
        <v>33000</v>
      </c>
      <c r="E3061">
        <f t="shared" si="94"/>
        <v>2014</v>
      </c>
      <c r="F3061" s="57">
        <f>_xlfn.XLOOKUP(E3061,'Historical Metal Prices'!$L$4:$Z$4,'Historical Metal Prices'!$L$10:$Z$10)</f>
        <v>0.34655202943317476</v>
      </c>
      <c r="G3061" s="77">
        <f t="shared" si="95"/>
        <v>43643.097825958626</v>
      </c>
    </row>
    <row r="3062" spans="1:7" x14ac:dyDescent="0.2">
      <c r="A3062" s="79">
        <v>41912</v>
      </c>
      <c r="B3062" s="77">
        <v>32162</v>
      </c>
      <c r="C3062" s="77">
        <v>32750</v>
      </c>
      <c r="E3062">
        <f t="shared" si="94"/>
        <v>2014</v>
      </c>
      <c r="F3062" s="57">
        <f>_xlfn.XLOOKUP(E3062,'Historical Metal Prices'!$L$4:$Z$4,'Historical Metal Prices'!$L$10:$Z$10)</f>
        <v>0.34655202943317476</v>
      </c>
      <c r="G3062" s="77">
        <f t="shared" si="95"/>
        <v>43307.806370629769</v>
      </c>
    </row>
    <row r="3063" spans="1:7" x14ac:dyDescent="0.2">
      <c r="A3063" s="79">
        <v>41911</v>
      </c>
      <c r="B3063" s="77">
        <v>32161.5</v>
      </c>
      <c r="C3063" s="77">
        <v>32750</v>
      </c>
      <c r="E3063">
        <f t="shared" si="94"/>
        <v>2014</v>
      </c>
      <c r="F3063" s="57">
        <f>_xlfn.XLOOKUP(E3063,'Historical Metal Prices'!$L$4:$Z$4,'Historical Metal Prices'!$L$10:$Z$10)</f>
        <v>0.34655202943317476</v>
      </c>
      <c r="G3063" s="77">
        <f t="shared" si="95"/>
        <v>43307.133094615048</v>
      </c>
    </row>
    <row r="3064" spans="1:7" x14ac:dyDescent="0.2">
      <c r="A3064" s="79">
        <v>41908</v>
      </c>
      <c r="B3064" s="77">
        <v>31910</v>
      </c>
      <c r="C3064" s="77">
        <v>32500</v>
      </c>
      <c r="E3064">
        <f t="shared" si="94"/>
        <v>2014</v>
      </c>
      <c r="F3064" s="57">
        <f>_xlfn.XLOOKUP(E3064,'Historical Metal Prices'!$L$4:$Z$4,'Historical Metal Prices'!$L$10:$Z$10)</f>
        <v>0.34655202943317476</v>
      </c>
      <c r="G3064" s="77">
        <f t="shared" si="95"/>
        <v>42968.47525921261</v>
      </c>
    </row>
    <row r="3065" spans="1:7" x14ac:dyDescent="0.2">
      <c r="A3065" s="79">
        <v>41907</v>
      </c>
      <c r="B3065" s="77">
        <v>31913</v>
      </c>
      <c r="C3065" s="77">
        <v>32500</v>
      </c>
      <c r="E3065">
        <f t="shared" si="94"/>
        <v>2014</v>
      </c>
      <c r="F3065" s="57">
        <f>_xlfn.XLOOKUP(E3065,'Historical Metal Prices'!$L$4:$Z$4,'Historical Metal Prices'!$L$10:$Z$10)</f>
        <v>0.34655202943317476</v>
      </c>
      <c r="G3065" s="77">
        <f t="shared" si="95"/>
        <v>42972.514915300904</v>
      </c>
    </row>
    <row r="3066" spans="1:7" x14ac:dyDescent="0.2">
      <c r="A3066" s="79">
        <v>41906</v>
      </c>
      <c r="B3066" s="77">
        <v>31908.5</v>
      </c>
      <c r="C3066" s="77">
        <v>32500</v>
      </c>
      <c r="E3066">
        <f t="shared" si="94"/>
        <v>2014</v>
      </c>
      <c r="F3066" s="57">
        <f>_xlfn.XLOOKUP(E3066,'Historical Metal Prices'!$L$4:$Z$4,'Historical Metal Prices'!$L$10:$Z$10)</f>
        <v>0.34655202943317476</v>
      </c>
      <c r="G3066" s="77">
        <f t="shared" si="95"/>
        <v>42966.455431168455</v>
      </c>
    </row>
    <row r="3067" spans="1:7" x14ac:dyDescent="0.2">
      <c r="A3067" s="79">
        <v>41905</v>
      </c>
      <c r="B3067" s="77">
        <v>31808</v>
      </c>
      <c r="C3067" s="77">
        <v>32300</v>
      </c>
      <c r="E3067">
        <f t="shared" si="94"/>
        <v>2014</v>
      </c>
      <c r="F3067" s="57">
        <f>_xlfn.XLOOKUP(E3067,'Historical Metal Prices'!$L$4:$Z$4,'Historical Metal Prices'!$L$10:$Z$10)</f>
        <v>0.34655202943317476</v>
      </c>
      <c r="G3067" s="77">
        <f t="shared" si="95"/>
        <v>42831.126952210419</v>
      </c>
    </row>
    <row r="3068" spans="1:7" x14ac:dyDescent="0.2">
      <c r="A3068" s="79">
        <v>41904</v>
      </c>
      <c r="B3068" s="77">
        <v>31908</v>
      </c>
      <c r="C3068" s="77">
        <v>32250</v>
      </c>
      <c r="E3068">
        <f t="shared" si="94"/>
        <v>2014</v>
      </c>
      <c r="F3068" s="57">
        <f>_xlfn.XLOOKUP(E3068,'Historical Metal Prices'!$L$4:$Z$4,'Historical Metal Prices'!$L$10:$Z$10)</f>
        <v>0.34655202943317476</v>
      </c>
      <c r="G3068" s="77">
        <f t="shared" si="95"/>
        <v>42965.782155153742</v>
      </c>
    </row>
    <row r="3069" spans="1:7" x14ac:dyDescent="0.2">
      <c r="A3069" s="79">
        <v>41901</v>
      </c>
      <c r="B3069" s="77">
        <v>32717</v>
      </c>
      <c r="C3069" s="77">
        <v>33500</v>
      </c>
      <c r="E3069">
        <f t="shared" si="94"/>
        <v>2014</v>
      </c>
      <c r="F3069" s="57">
        <f>_xlfn.XLOOKUP(E3069,'Historical Metal Prices'!$L$4:$Z$4,'Historical Metal Prices'!$L$10:$Z$10)</f>
        <v>0.34655202943317476</v>
      </c>
      <c r="G3069" s="77">
        <f t="shared" si="95"/>
        <v>44055.142746965175</v>
      </c>
    </row>
    <row r="3070" spans="1:7" x14ac:dyDescent="0.2">
      <c r="A3070" s="79">
        <v>41900</v>
      </c>
      <c r="B3070" s="77">
        <v>32718</v>
      </c>
      <c r="C3070" s="77">
        <v>33300</v>
      </c>
      <c r="E3070">
        <f t="shared" si="94"/>
        <v>2014</v>
      </c>
      <c r="F3070" s="57">
        <f>_xlfn.XLOOKUP(E3070,'Historical Metal Prices'!$L$4:$Z$4,'Historical Metal Prices'!$L$10:$Z$10)</f>
        <v>0.34655202943317476</v>
      </c>
      <c r="G3070" s="77">
        <f t="shared" si="95"/>
        <v>44056.489298994609</v>
      </c>
    </row>
    <row r="3071" spans="1:7" x14ac:dyDescent="0.2">
      <c r="A3071" s="79">
        <v>41899</v>
      </c>
      <c r="B3071" s="77">
        <v>32315</v>
      </c>
      <c r="C3071" s="77">
        <v>32700</v>
      </c>
      <c r="E3071">
        <f t="shared" si="94"/>
        <v>2014</v>
      </c>
      <c r="F3071" s="57">
        <f>_xlfn.XLOOKUP(E3071,'Historical Metal Prices'!$L$4:$Z$4,'Historical Metal Prices'!$L$10:$Z$10)</f>
        <v>0.34655202943317476</v>
      </c>
      <c r="G3071" s="77">
        <f t="shared" si="95"/>
        <v>43513.82883113304</v>
      </c>
    </row>
    <row r="3072" spans="1:7" x14ac:dyDescent="0.2">
      <c r="A3072" s="79">
        <v>41898</v>
      </c>
      <c r="B3072" s="77">
        <v>32415</v>
      </c>
      <c r="C3072" s="77">
        <v>33000</v>
      </c>
      <c r="E3072">
        <f t="shared" si="94"/>
        <v>2014</v>
      </c>
      <c r="F3072" s="57">
        <f>_xlfn.XLOOKUP(E3072,'Historical Metal Prices'!$L$4:$Z$4,'Historical Metal Prices'!$L$10:$Z$10)</f>
        <v>0.34655202943317476</v>
      </c>
      <c r="G3072" s="77">
        <f t="shared" si="95"/>
        <v>43648.484034076362</v>
      </c>
    </row>
    <row r="3073" spans="1:7" x14ac:dyDescent="0.2">
      <c r="A3073" s="79">
        <v>41897</v>
      </c>
      <c r="B3073" s="77">
        <v>32415</v>
      </c>
      <c r="C3073" s="77">
        <v>32800</v>
      </c>
      <c r="E3073">
        <f t="shared" si="94"/>
        <v>2014</v>
      </c>
      <c r="F3073" s="57">
        <f>_xlfn.XLOOKUP(E3073,'Historical Metal Prices'!$L$4:$Z$4,'Historical Metal Prices'!$L$10:$Z$10)</f>
        <v>0.34655202943317476</v>
      </c>
      <c r="G3073" s="77">
        <f t="shared" si="95"/>
        <v>43648.484034076362</v>
      </c>
    </row>
    <row r="3074" spans="1:7" x14ac:dyDescent="0.2">
      <c r="A3074" s="79">
        <v>41894</v>
      </c>
      <c r="B3074" s="77">
        <v>32417.25</v>
      </c>
      <c r="C3074" s="77">
        <v>33000</v>
      </c>
      <c r="E3074">
        <f t="shared" si="94"/>
        <v>2014</v>
      </c>
      <c r="F3074" s="57">
        <f>_xlfn.XLOOKUP(E3074,'Historical Metal Prices'!$L$4:$Z$4,'Historical Metal Prices'!$L$10:$Z$10)</f>
        <v>0.34655202943317476</v>
      </c>
      <c r="G3074" s="77">
        <f t="shared" si="95"/>
        <v>43651.513776142587</v>
      </c>
    </row>
    <row r="3075" spans="1:7" x14ac:dyDescent="0.2">
      <c r="A3075" s="79">
        <v>41893</v>
      </c>
      <c r="B3075" s="77">
        <v>32416.5</v>
      </c>
      <c r="C3075" s="77">
        <v>33000</v>
      </c>
      <c r="E3075">
        <f t="shared" si="94"/>
        <v>2014</v>
      </c>
      <c r="F3075" s="57">
        <f>_xlfn.XLOOKUP(E3075,'Historical Metal Prices'!$L$4:$Z$4,'Historical Metal Prices'!$L$10:$Z$10)</f>
        <v>0.34655202943317476</v>
      </c>
      <c r="G3075" s="77">
        <f t="shared" si="95"/>
        <v>43650.503862120509</v>
      </c>
    </row>
    <row r="3076" spans="1:7" x14ac:dyDescent="0.2">
      <c r="A3076" s="79">
        <v>41892</v>
      </c>
      <c r="B3076" s="77">
        <v>32412.25</v>
      </c>
      <c r="C3076" s="77">
        <v>33000</v>
      </c>
      <c r="E3076">
        <f t="shared" si="94"/>
        <v>2014</v>
      </c>
      <c r="F3076" s="57">
        <f>_xlfn.XLOOKUP(E3076,'Historical Metal Prices'!$L$4:$Z$4,'Historical Metal Prices'!$L$10:$Z$10)</f>
        <v>0.34655202943317476</v>
      </c>
      <c r="G3076" s="77">
        <f t="shared" si="95"/>
        <v>43644.781015995417</v>
      </c>
    </row>
    <row r="3077" spans="1:7" x14ac:dyDescent="0.2">
      <c r="A3077" s="79">
        <v>41891</v>
      </c>
      <c r="B3077" s="77">
        <v>32412</v>
      </c>
      <c r="C3077" s="77">
        <v>33000</v>
      </c>
      <c r="E3077">
        <f t="shared" si="94"/>
        <v>2014</v>
      </c>
      <c r="F3077" s="57">
        <f>_xlfn.XLOOKUP(E3077,'Historical Metal Prices'!$L$4:$Z$4,'Historical Metal Prices'!$L$10:$Z$10)</f>
        <v>0.34655202943317476</v>
      </c>
      <c r="G3077" s="77">
        <f t="shared" si="95"/>
        <v>43644.44437798806</v>
      </c>
    </row>
    <row r="3078" spans="1:7" x14ac:dyDescent="0.2">
      <c r="A3078" s="79">
        <v>41890</v>
      </c>
      <c r="B3078" s="77">
        <v>32661.25</v>
      </c>
      <c r="C3078" s="77">
        <v>33000</v>
      </c>
      <c r="E3078">
        <f t="shared" si="94"/>
        <v>2014</v>
      </c>
      <c r="F3078" s="57">
        <f>_xlfn.XLOOKUP(E3078,'Historical Metal Prices'!$L$4:$Z$4,'Historical Metal Prices'!$L$10:$Z$10)</f>
        <v>0.34655202943317476</v>
      </c>
      <c r="G3078" s="77">
        <f t="shared" si="95"/>
        <v>43980.072471324282</v>
      </c>
    </row>
    <row r="3079" spans="1:7" x14ac:dyDescent="0.2">
      <c r="A3079" s="79">
        <v>41887</v>
      </c>
      <c r="B3079" s="77">
        <v>32663</v>
      </c>
      <c r="C3079" s="77">
        <v>33000</v>
      </c>
      <c r="E3079">
        <f t="shared" si="94"/>
        <v>2014</v>
      </c>
      <c r="F3079" s="57">
        <f>_xlfn.XLOOKUP(E3079,'Historical Metal Prices'!$L$4:$Z$4,'Historical Metal Prices'!$L$10:$Z$10)</f>
        <v>0.34655202943317476</v>
      </c>
      <c r="G3079" s="77">
        <f t="shared" si="95"/>
        <v>43982.428937375786</v>
      </c>
    </row>
    <row r="3080" spans="1:7" x14ac:dyDescent="0.2">
      <c r="A3080" s="79">
        <v>41886</v>
      </c>
      <c r="B3080" s="77">
        <v>32662</v>
      </c>
      <c r="C3080" s="77">
        <v>33000</v>
      </c>
      <c r="E3080">
        <f t="shared" si="94"/>
        <v>2014</v>
      </c>
      <c r="F3080" s="57">
        <f>_xlfn.XLOOKUP(E3080,'Historical Metal Prices'!$L$4:$Z$4,'Historical Metal Prices'!$L$10:$Z$10)</f>
        <v>0.34655202943317476</v>
      </c>
      <c r="G3080" s="77">
        <f t="shared" si="95"/>
        <v>43981.082385346352</v>
      </c>
    </row>
    <row r="3081" spans="1:7" x14ac:dyDescent="0.2">
      <c r="A3081" s="79">
        <v>41885</v>
      </c>
      <c r="B3081" s="77">
        <v>32658</v>
      </c>
      <c r="C3081" s="77">
        <v>33000</v>
      </c>
      <c r="E3081">
        <f t="shared" si="94"/>
        <v>2014</v>
      </c>
      <c r="F3081" s="57">
        <f>_xlfn.XLOOKUP(E3081,'Historical Metal Prices'!$L$4:$Z$4,'Historical Metal Prices'!$L$10:$Z$10)</f>
        <v>0.34655202943317476</v>
      </c>
      <c r="G3081" s="77">
        <f t="shared" si="95"/>
        <v>43975.696177228623</v>
      </c>
    </row>
    <row r="3082" spans="1:7" x14ac:dyDescent="0.2">
      <c r="A3082" s="79">
        <v>41884</v>
      </c>
      <c r="B3082" s="77">
        <v>32657</v>
      </c>
      <c r="C3082" s="77">
        <v>32900</v>
      </c>
      <c r="E3082">
        <f t="shared" si="94"/>
        <v>2014</v>
      </c>
      <c r="F3082" s="57">
        <f>_xlfn.XLOOKUP(E3082,'Historical Metal Prices'!$L$4:$Z$4,'Historical Metal Prices'!$L$10:$Z$10)</f>
        <v>0.34655202943317476</v>
      </c>
      <c r="G3082" s="77">
        <f t="shared" si="95"/>
        <v>43974.349625199189</v>
      </c>
    </row>
    <row r="3083" spans="1:7" x14ac:dyDescent="0.2">
      <c r="A3083" s="79">
        <v>41883</v>
      </c>
      <c r="B3083" s="77">
        <v>32406</v>
      </c>
      <c r="C3083" s="77">
        <v>33000</v>
      </c>
      <c r="E3083">
        <f t="shared" ref="E3083:E3146" si="96">YEAR(A3083)</f>
        <v>2014</v>
      </c>
      <c r="F3083" s="57">
        <f>_xlfn.XLOOKUP(E3083,'Historical Metal Prices'!$L$4:$Z$4,'Historical Metal Prices'!$L$10:$Z$10)</f>
        <v>0.34655202943317476</v>
      </c>
      <c r="G3083" s="77">
        <f t="shared" ref="G3083:G3146" si="97">IFERROR(B3083*(1+F3083),G3084)</f>
        <v>43636.365065811464</v>
      </c>
    </row>
    <row r="3084" spans="1:7" x14ac:dyDescent="0.2">
      <c r="A3084" s="79">
        <v>41880</v>
      </c>
      <c r="B3084" s="77">
        <v>32407</v>
      </c>
      <c r="C3084" s="77">
        <v>33000</v>
      </c>
      <c r="E3084">
        <f t="shared" si="96"/>
        <v>2014</v>
      </c>
      <c r="F3084" s="57">
        <f>_xlfn.XLOOKUP(E3084,'Historical Metal Prices'!$L$4:$Z$4,'Historical Metal Prices'!$L$10:$Z$10)</f>
        <v>0.34655202943317476</v>
      </c>
      <c r="G3084" s="77">
        <f t="shared" si="97"/>
        <v>43637.711617840898</v>
      </c>
    </row>
    <row r="3085" spans="1:7" x14ac:dyDescent="0.2">
      <c r="A3085" s="79">
        <v>41879</v>
      </c>
      <c r="B3085" s="77">
        <v>32532</v>
      </c>
      <c r="C3085" s="77">
        <v>32750</v>
      </c>
      <c r="E3085">
        <f t="shared" si="96"/>
        <v>2014</v>
      </c>
      <c r="F3085" s="57">
        <f>_xlfn.XLOOKUP(E3085,'Historical Metal Prices'!$L$4:$Z$4,'Historical Metal Prices'!$L$10:$Z$10)</f>
        <v>0.34655202943317476</v>
      </c>
      <c r="G3085" s="77">
        <f t="shared" si="97"/>
        <v>43806.03062152004</v>
      </c>
    </row>
    <row r="3086" spans="1:7" x14ac:dyDescent="0.2">
      <c r="A3086" s="79">
        <v>41878</v>
      </c>
      <c r="B3086" s="77">
        <v>32500</v>
      </c>
      <c r="C3086" s="77">
        <v>33000</v>
      </c>
      <c r="E3086">
        <f t="shared" si="96"/>
        <v>2014</v>
      </c>
      <c r="F3086" s="57">
        <f>_xlfn.XLOOKUP(E3086,'Historical Metal Prices'!$L$4:$Z$4,'Historical Metal Prices'!$L$10:$Z$10)</f>
        <v>0.34655202943317476</v>
      </c>
      <c r="G3086" s="77">
        <f t="shared" si="97"/>
        <v>43762.940956578183</v>
      </c>
    </row>
    <row r="3087" spans="1:7" x14ac:dyDescent="0.2">
      <c r="A3087" s="79">
        <v>41877</v>
      </c>
      <c r="B3087" s="77">
        <v>33005</v>
      </c>
      <c r="C3087" s="77">
        <v>33100</v>
      </c>
      <c r="E3087">
        <f t="shared" si="96"/>
        <v>2014</v>
      </c>
      <c r="F3087" s="57">
        <f>_xlfn.XLOOKUP(E3087,'Historical Metal Prices'!$L$4:$Z$4,'Historical Metal Prices'!$L$10:$Z$10)</f>
        <v>0.34655202943317476</v>
      </c>
      <c r="G3087" s="77">
        <f t="shared" si="97"/>
        <v>44442.949731441935</v>
      </c>
    </row>
    <row r="3088" spans="1:7" ht="16" x14ac:dyDescent="0.2">
      <c r="A3088" s="79">
        <v>41876</v>
      </c>
      <c r="B3088" s="77">
        <v>32283</v>
      </c>
      <c r="C3088" s="78" t="s">
        <v>481</v>
      </c>
      <c r="E3088">
        <f t="shared" si="96"/>
        <v>2014</v>
      </c>
      <c r="F3088" s="57">
        <f>_xlfn.XLOOKUP(E3088,'Historical Metal Prices'!$L$4:$Z$4,'Historical Metal Prices'!$L$10:$Z$10)</f>
        <v>0.34655202943317476</v>
      </c>
      <c r="G3088" s="77">
        <f t="shared" si="97"/>
        <v>43470.739166191182</v>
      </c>
    </row>
    <row r="3089" spans="1:7" x14ac:dyDescent="0.2">
      <c r="A3089" s="79">
        <v>41873</v>
      </c>
      <c r="B3089" s="77">
        <v>32283</v>
      </c>
      <c r="C3089" s="77">
        <v>32500</v>
      </c>
      <c r="E3089">
        <f t="shared" si="96"/>
        <v>2014</v>
      </c>
      <c r="F3089" s="57">
        <f>_xlfn.XLOOKUP(E3089,'Historical Metal Prices'!$L$4:$Z$4,'Historical Metal Prices'!$L$10:$Z$10)</f>
        <v>0.34655202943317476</v>
      </c>
      <c r="G3089" s="77">
        <f t="shared" si="97"/>
        <v>43470.739166191182</v>
      </c>
    </row>
    <row r="3090" spans="1:7" x14ac:dyDescent="0.2">
      <c r="A3090" s="79">
        <v>41872</v>
      </c>
      <c r="B3090" s="77">
        <v>32406</v>
      </c>
      <c r="C3090" s="77">
        <v>32750</v>
      </c>
      <c r="E3090">
        <f t="shared" si="96"/>
        <v>2014</v>
      </c>
      <c r="F3090" s="57">
        <f>_xlfn.XLOOKUP(E3090,'Historical Metal Prices'!$L$4:$Z$4,'Historical Metal Prices'!$L$10:$Z$10)</f>
        <v>0.34655202943317476</v>
      </c>
      <c r="G3090" s="77">
        <f t="shared" si="97"/>
        <v>43636.365065811464</v>
      </c>
    </row>
    <row r="3091" spans="1:7" x14ac:dyDescent="0.2">
      <c r="A3091" s="79">
        <v>41871</v>
      </c>
      <c r="B3091" s="77">
        <v>32400</v>
      </c>
      <c r="C3091" s="77">
        <v>32750</v>
      </c>
      <c r="E3091">
        <f t="shared" si="96"/>
        <v>2014</v>
      </c>
      <c r="F3091" s="57">
        <f>_xlfn.XLOOKUP(E3091,'Historical Metal Prices'!$L$4:$Z$4,'Historical Metal Prices'!$L$10:$Z$10)</f>
        <v>0.34655202943317476</v>
      </c>
      <c r="G3091" s="77">
        <f t="shared" si="97"/>
        <v>43628.28575363486</v>
      </c>
    </row>
    <row r="3092" spans="1:7" x14ac:dyDescent="0.2">
      <c r="A3092" s="79">
        <v>41870</v>
      </c>
      <c r="B3092" s="77">
        <v>32400</v>
      </c>
      <c r="C3092" s="77">
        <v>32750</v>
      </c>
      <c r="E3092">
        <f t="shared" si="96"/>
        <v>2014</v>
      </c>
      <c r="F3092" s="57">
        <f>_xlfn.XLOOKUP(E3092,'Historical Metal Prices'!$L$4:$Z$4,'Historical Metal Prices'!$L$10:$Z$10)</f>
        <v>0.34655202943317476</v>
      </c>
      <c r="G3092" s="77">
        <f t="shared" si="97"/>
        <v>43628.28575363486</v>
      </c>
    </row>
    <row r="3093" spans="1:7" x14ac:dyDescent="0.2">
      <c r="A3093" s="79">
        <v>41869</v>
      </c>
      <c r="B3093" s="77">
        <v>32398</v>
      </c>
      <c r="C3093" s="77">
        <v>32750</v>
      </c>
      <c r="E3093">
        <f t="shared" si="96"/>
        <v>2014</v>
      </c>
      <c r="F3093" s="57">
        <f>_xlfn.XLOOKUP(E3093,'Historical Metal Prices'!$L$4:$Z$4,'Historical Metal Prices'!$L$10:$Z$10)</f>
        <v>0.34655202943317476</v>
      </c>
      <c r="G3093" s="77">
        <f t="shared" si="97"/>
        <v>43625.592649575992</v>
      </c>
    </row>
    <row r="3094" spans="1:7" x14ac:dyDescent="0.2">
      <c r="A3094" s="79">
        <v>41866</v>
      </c>
      <c r="B3094" s="77">
        <v>32272</v>
      </c>
      <c r="C3094" s="77">
        <v>32750</v>
      </c>
      <c r="E3094">
        <f t="shared" si="96"/>
        <v>2014</v>
      </c>
      <c r="F3094" s="57">
        <f>_xlfn.XLOOKUP(E3094,'Historical Metal Prices'!$L$4:$Z$4,'Historical Metal Prices'!$L$10:$Z$10)</f>
        <v>0.34655202943317476</v>
      </c>
      <c r="G3094" s="77">
        <f t="shared" si="97"/>
        <v>43455.927093867416</v>
      </c>
    </row>
    <row r="3095" spans="1:7" x14ac:dyDescent="0.2">
      <c r="A3095" s="79">
        <v>41865</v>
      </c>
      <c r="B3095" s="77">
        <v>32270</v>
      </c>
      <c r="C3095" s="77">
        <v>32750</v>
      </c>
      <c r="E3095">
        <f t="shared" si="96"/>
        <v>2014</v>
      </c>
      <c r="F3095" s="57">
        <f>_xlfn.XLOOKUP(E3095,'Historical Metal Prices'!$L$4:$Z$4,'Historical Metal Prices'!$L$10:$Z$10)</f>
        <v>0.34655202943317476</v>
      </c>
      <c r="G3095" s="77">
        <f t="shared" si="97"/>
        <v>43453.233989808548</v>
      </c>
    </row>
    <row r="3096" spans="1:7" x14ac:dyDescent="0.2">
      <c r="A3096" s="79">
        <v>41864</v>
      </c>
      <c r="B3096" s="77">
        <v>32266</v>
      </c>
      <c r="C3096" s="77">
        <v>32750</v>
      </c>
      <c r="E3096">
        <f t="shared" si="96"/>
        <v>2014</v>
      </c>
      <c r="F3096" s="57">
        <f>_xlfn.XLOOKUP(E3096,'Historical Metal Prices'!$L$4:$Z$4,'Historical Metal Prices'!$L$10:$Z$10)</f>
        <v>0.34655202943317476</v>
      </c>
      <c r="G3096" s="77">
        <f t="shared" si="97"/>
        <v>43447.84778169082</v>
      </c>
    </row>
    <row r="3097" spans="1:7" x14ac:dyDescent="0.2">
      <c r="A3097" s="79">
        <v>41863</v>
      </c>
      <c r="B3097" s="77">
        <v>32264</v>
      </c>
      <c r="C3097" s="77">
        <v>32750</v>
      </c>
      <c r="E3097">
        <f t="shared" si="96"/>
        <v>2014</v>
      </c>
      <c r="F3097" s="57">
        <f>_xlfn.XLOOKUP(E3097,'Historical Metal Prices'!$L$4:$Z$4,'Historical Metal Prices'!$L$10:$Z$10)</f>
        <v>0.34655202943317476</v>
      </c>
      <c r="G3097" s="77">
        <f t="shared" si="97"/>
        <v>43445.154677631952</v>
      </c>
    </row>
    <row r="3098" spans="1:7" x14ac:dyDescent="0.2">
      <c r="A3098" s="79">
        <v>41862</v>
      </c>
      <c r="B3098" s="77">
        <v>32262</v>
      </c>
      <c r="C3098" s="77">
        <v>32750</v>
      </c>
      <c r="E3098">
        <f t="shared" si="96"/>
        <v>2014</v>
      </c>
      <c r="F3098" s="57">
        <f>_xlfn.XLOOKUP(E3098,'Historical Metal Prices'!$L$4:$Z$4,'Historical Metal Prices'!$L$10:$Z$10)</f>
        <v>0.34655202943317476</v>
      </c>
      <c r="G3098" s="77">
        <f t="shared" si="97"/>
        <v>43442.461573573084</v>
      </c>
    </row>
    <row r="3099" spans="1:7" x14ac:dyDescent="0.2">
      <c r="A3099" s="79">
        <v>41859</v>
      </c>
      <c r="B3099" s="77">
        <v>31888</v>
      </c>
      <c r="C3099" s="77">
        <v>32500</v>
      </c>
      <c r="E3099">
        <f t="shared" si="96"/>
        <v>2014</v>
      </c>
      <c r="F3099" s="57">
        <f>_xlfn.XLOOKUP(E3099,'Historical Metal Prices'!$L$4:$Z$4,'Historical Metal Prices'!$L$10:$Z$10)</f>
        <v>0.34655202943317476</v>
      </c>
      <c r="G3099" s="77">
        <f t="shared" si="97"/>
        <v>42938.851114565077</v>
      </c>
    </row>
    <row r="3100" spans="1:7" x14ac:dyDescent="0.2">
      <c r="A3100" s="79">
        <v>41858</v>
      </c>
      <c r="B3100" s="77">
        <v>32261.13</v>
      </c>
      <c r="C3100" s="77">
        <v>32500</v>
      </c>
      <c r="E3100">
        <f t="shared" si="96"/>
        <v>2014</v>
      </c>
      <c r="F3100" s="57">
        <f>_xlfn.XLOOKUP(E3100,'Historical Metal Prices'!$L$4:$Z$4,'Historical Metal Prices'!$L$10:$Z$10)</f>
        <v>0.34655202943317476</v>
      </c>
      <c r="G3100" s="77">
        <f t="shared" si="97"/>
        <v>43441.290073307478</v>
      </c>
    </row>
    <row r="3101" spans="1:7" x14ac:dyDescent="0.2">
      <c r="A3101" s="79">
        <v>41857</v>
      </c>
      <c r="B3101" s="77">
        <v>32256</v>
      </c>
      <c r="C3101" s="77">
        <v>32750</v>
      </c>
      <c r="E3101">
        <f t="shared" si="96"/>
        <v>2014</v>
      </c>
      <c r="F3101" s="57">
        <f>_xlfn.XLOOKUP(E3101,'Historical Metal Prices'!$L$4:$Z$4,'Historical Metal Prices'!$L$10:$Z$10)</f>
        <v>0.34655202943317476</v>
      </c>
      <c r="G3101" s="77">
        <f t="shared" si="97"/>
        <v>43434.382261396488</v>
      </c>
    </row>
    <row r="3102" spans="1:7" x14ac:dyDescent="0.2">
      <c r="A3102" s="79">
        <v>41856</v>
      </c>
      <c r="B3102" s="77">
        <v>32255</v>
      </c>
      <c r="C3102" s="77">
        <v>32750</v>
      </c>
      <c r="E3102">
        <f t="shared" si="96"/>
        <v>2014</v>
      </c>
      <c r="F3102" s="57">
        <f>_xlfn.XLOOKUP(E3102,'Historical Metal Prices'!$L$4:$Z$4,'Historical Metal Prices'!$L$10:$Z$10)</f>
        <v>0.34655202943317476</v>
      </c>
      <c r="G3102" s="77">
        <f t="shared" si="97"/>
        <v>43433.035709367054</v>
      </c>
    </row>
    <row r="3103" spans="1:7" x14ac:dyDescent="0.2">
      <c r="A3103" s="79">
        <v>41855</v>
      </c>
      <c r="B3103" s="77">
        <v>32378</v>
      </c>
      <c r="C3103" s="77">
        <v>32500</v>
      </c>
      <c r="E3103">
        <f t="shared" si="96"/>
        <v>2014</v>
      </c>
      <c r="F3103" s="57">
        <f>_xlfn.XLOOKUP(E3103,'Historical Metal Prices'!$L$4:$Z$4,'Historical Metal Prices'!$L$10:$Z$10)</f>
        <v>0.34655202943317476</v>
      </c>
      <c r="G3103" s="77">
        <f t="shared" si="97"/>
        <v>43598.661608987335</v>
      </c>
    </row>
    <row r="3104" spans="1:7" x14ac:dyDescent="0.2">
      <c r="A3104" s="79">
        <v>41852</v>
      </c>
      <c r="B3104" s="77">
        <v>32128</v>
      </c>
      <c r="C3104" s="77">
        <v>32500</v>
      </c>
      <c r="E3104">
        <f t="shared" si="96"/>
        <v>2014</v>
      </c>
      <c r="F3104" s="57">
        <f>_xlfn.XLOOKUP(E3104,'Historical Metal Prices'!$L$4:$Z$4,'Historical Metal Prices'!$L$10:$Z$10)</f>
        <v>0.34655202943317476</v>
      </c>
      <c r="G3104" s="77">
        <f t="shared" si="97"/>
        <v>43262.023601629036</v>
      </c>
    </row>
    <row r="3105" spans="1:7" x14ac:dyDescent="0.2">
      <c r="A3105" s="79">
        <v>41851</v>
      </c>
      <c r="B3105" s="77">
        <v>31876</v>
      </c>
      <c r="C3105" s="77">
        <v>32500</v>
      </c>
      <c r="E3105">
        <f t="shared" si="96"/>
        <v>2014</v>
      </c>
      <c r="F3105" s="57">
        <f>_xlfn.XLOOKUP(E3105,'Historical Metal Prices'!$L$4:$Z$4,'Historical Metal Prices'!$L$10:$Z$10)</f>
        <v>0.34655202943317476</v>
      </c>
      <c r="G3105" s="77">
        <f t="shared" si="97"/>
        <v>42922.692490211877</v>
      </c>
    </row>
    <row r="3106" spans="1:7" x14ac:dyDescent="0.2">
      <c r="A3106" s="79">
        <v>41850</v>
      </c>
      <c r="B3106" s="77">
        <v>31371</v>
      </c>
      <c r="C3106" s="77">
        <v>32000</v>
      </c>
      <c r="E3106">
        <f t="shared" si="96"/>
        <v>2014</v>
      </c>
      <c r="F3106" s="57">
        <f>_xlfn.XLOOKUP(E3106,'Historical Metal Prices'!$L$4:$Z$4,'Historical Metal Prices'!$L$10:$Z$10)</f>
        <v>0.34655202943317476</v>
      </c>
      <c r="G3106" s="77">
        <f t="shared" si="97"/>
        <v>42242.683715348125</v>
      </c>
    </row>
    <row r="3107" spans="1:7" x14ac:dyDescent="0.2">
      <c r="A3107" s="79">
        <v>41849</v>
      </c>
      <c r="B3107" s="77">
        <v>32370</v>
      </c>
      <c r="C3107" s="77">
        <v>32600</v>
      </c>
      <c r="E3107">
        <f t="shared" si="96"/>
        <v>2014</v>
      </c>
      <c r="F3107" s="57">
        <f>_xlfn.XLOOKUP(E3107,'Historical Metal Prices'!$L$4:$Z$4,'Historical Metal Prices'!$L$10:$Z$10)</f>
        <v>0.34655202943317476</v>
      </c>
      <c r="G3107" s="77">
        <f t="shared" si="97"/>
        <v>43587.889192751863</v>
      </c>
    </row>
    <row r="3108" spans="1:7" x14ac:dyDescent="0.2">
      <c r="A3108" s="79">
        <v>41848</v>
      </c>
      <c r="B3108" s="77">
        <v>32244</v>
      </c>
      <c r="C3108" s="77">
        <v>33000</v>
      </c>
      <c r="E3108">
        <f t="shared" si="96"/>
        <v>2014</v>
      </c>
      <c r="F3108" s="57">
        <f>_xlfn.XLOOKUP(E3108,'Historical Metal Prices'!$L$4:$Z$4,'Historical Metal Prices'!$L$10:$Z$10)</f>
        <v>0.34655202943317476</v>
      </c>
      <c r="G3108" s="77">
        <f t="shared" si="97"/>
        <v>43418.223637043287</v>
      </c>
    </row>
    <row r="3109" spans="1:7" x14ac:dyDescent="0.2">
      <c r="A3109" s="79">
        <v>41845</v>
      </c>
      <c r="B3109" s="77">
        <v>32620</v>
      </c>
      <c r="C3109" s="77">
        <v>33250</v>
      </c>
      <c r="E3109">
        <f t="shared" si="96"/>
        <v>2014</v>
      </c>
      <c r="F3109" s="57">
        <f>_xlfn.XLOOKUP(E3109,'Historical Metal Prices'!$L$4:$Z$4,'Historical Metal Prices'!$L$10:$Z$10)</f>
        <v>0.34655202943317476</v>
      </c>
      <c r="G3109" s="77">
        <f t="shared" si="97"/>
        <v>43924.527200110162</v>
      </c>
    </row>
    <row r="3110" spans="1:7" x14ac:dyDescent="0.2">
      <c r="A3110" s="79">
        <v>41844</v>
      </c>
      <c r="B3110" s="77">
        <v>32368</v>
      </c>
      <c r="C3110" s="77">
        <v>32750</v>
      </c>
      <c r="E3110">
        <f t="shared" si="96"/>
        <v>2014</v>
      </c>
      <c r="F3110" s="57">
        <f>_xlfn.XLOOKUP(E3110,'Historical Metal Prices'!$L$4:$Z$4,'Historical Metal Prices'!$L$10:$Z$10)</f>
        <v>0.34655202943317476</v>
      </c>
      <c r="G3110" s="77">
        <f t="shared" si="97"/>
        <v>43585.196088693003</v>
      </c>
    </row>
    <row r="3111" spans="1:7" x14ac:dyDescent="0.2">
      <c r="A3111" s="79">
        <v>41843</v>
      </c>
      <c r="B3111" s="77">
        <v>32363</v>
      </c>
      <c r="C3111" s="77">
        <v>32500</v>
      </c>
      <c r="E3111">
        <f t="shared" si="96"/>
        <v>2014</v>
      </c>
      <c r="F3111" s="57">
        <f>_xlfn.XLOOKUP(E3111,'Historical Metal Prices'!$L$4:$Z$4,'Historical Metal Prices'!$L$10:$Z$10)</f>
        <v>0.34655202943317476</v>
      </c>
      <c r="G3111" s="77">
        <f t="shared" si="97"/>
        <v>43578.463328545833</v>
      </c>
    </row>
    <row r="3112" spans="1:7" x14ac:dyDescent="0.2">
      <c r="A3112" s="79">
        <v>41842</v>
      </c>
      <c r="B3112" s="77">
        <v>32362</v>
      </c>
      <c r="C3112" s="77">
        <v>32750</v>
      </c>
      <c r="E3112">
        <f t="shared" si="96"/>
        <v>2014</v>
      </c>
      <c r="F3112" s="57">
        <f>_xlfn.XLOOKUP(E3112,'Historical Metal Prices'!$L$4:$Z$4,'Historical Metal Prices'!$L$10:$Z$10)</f>
        <v>0.34655202943317476</v>
      </c>
      <c r="G3112" s="77">
        <f t="shared" si="97"/>
        <v>43577.116776516399</v>
      </c>
    </row>
    <row r="3113" spans="1:7" x14ac:dyDescent="0.2">
      <c r="A3113" s="79">
        <v>41841</v>
      </c>
      <c r="B3113" s="77">
        <v>32361</v>
      </c>
      <c r="C3113" s="77">
        <v>33000</v>
      </c>
      <c r="E3113">
        <f t="shared" si="96"/>
        <v>2014</v>
      </c>
      <c r="F3113" s="57">
        <f>_xlfn.XLOOKUP(E3113,'Historical Metal Prices'!$L$4:$Z$4,'Historical Metal Prices'!$L$10:$Z$10)</f>
        <v>0.34655202943317476</v>
      </c>
      <c r="G3113" s="77">
        <f t="shared" si="97"/>
        <v>43575.770224486965</v>
      </c>
    </row>
    <row r="3114" spans="1:7" x14ac:dyDescent="0.2">
      <c r="A3114" s="79">
        <v>41838</v>
      </c>
      <c r="B3114" s="77">
        <v>32362</v>
      </c>
      <c r="C3114" s="77">
        <v>32750</v>
      </c>
      <c r="E3114">
        <f t="shared" si="96"/>
        <v>2014</v>
      </c>
      <c r="F3114" s="57">
        <f>_xlfn.XLOOKUP(E3114,'Historical Metal Prices'!$L$4:$Z$4,'Historical Metal Prices'!$L$10:$Z$10)</f>
        <v>0.34655202943317476</v>
      </c>
      <c r="G3114" s="77">
        <f t="shared" si="97"/>
        <v>43577.116776516399</v>
      </c>
    </row>
    <row r="3115" spans="1:7" x14ac:dyDescent="0.2">
      <c r="A3115" s="79">
        <v>41837</v>
      </c>
      <c r="B3115" s="77">
        <v>32360</v>
      </c>
      <c r="C3115" s="77">
        <v>32750</v>
      </c>
      <c r="E3115">
        <f t="shared" si="96"/>
        <v>2014</v>
      </c>
      <c r="F3115" s="57">
        <f>_xlfn.XLOOKUP(E3115,'Historical Metal Prices'!$L$4:$Z$4,'Historical Metal Prices'!$L$10:$Z$10)</f>
        <v>0.34655202943317476</v>
      </c>
      <c r="G3115" s="77">
        <f t="shared" si="97"/>
        <v>43574.423672457538</v>
      </c>
    </row>
    <row r="3116" spans="1:7" x14ac:dyDescent="0.2">
      <c r="A3116" s="79">
        <v>41836</v>
      </c>
      <c r="B3116" s="77">
        <v>32355</v>
      </c>
      <c r="C3116" s="77">
        <v>32750</v>
      </c>
      <c r="E3116">
        <f t="shared" si="96"/>
        <v>2014</v>
      </c>
      <c r="F3116" s="57">
        <f>_xlfn.XLOOKUP(E3116,'Historical Metal Prices'!$L$4:$Z$4,'Historical Metal Prices'!$L$10:$Z$10)</f>
        <v>0.34655202943317476</v>
      </c>
      <c r="G3116" s="77">
        <f t="shared" si="97"/>
        <v>43567.690912310369</v>
      </c>
    </row>
    <row r="3117" spans="1:7" x14ac:dyDescent="0.2">
      <c r="A3117" s="79">
        <v>41835</v>
      </c>
      <c r="B3117" s="77">
        <v>32352</v>
      </c>
      <c r="C3117" s="77">
        <v>32750</v>
      </c>
      <c r="E3117">
        <f t="shared" si="96"/>
        <v>2014</v>
      </c>
      <c r="F3117" s="57">
        <f>_xlfn.XLOOKUP(E3117,'Historical Metal Prices'!$L$4:$Z$4,'Historical Metal Prices'!$L$10:$Z$10)</f>
        <v>0.34655202943317476</v>
      </c>
      <c r="G3117" s="77">
        <f t="shared" si="97"/>
        <v>43563.651256222067</v>
      </c>
    </row>
    <row r="3118" spans="1:7" x14ac:dyDescent="0.2">
      <c r="A3118" s="79">
        <v>41834</v>
      </c>
      <c r="B3118" s="77">
        <v>32479</v>
      </c>
      <c r="C3118" s="77">
        <v>32750</v>
      </c>
      <c r="E3118">
        <f t="shared" si="96"/>
        <v>2014</v>
      </c>
      <c r="F3118" s="57">
        <f>_xlfn.XLOOKUP(E3118,'Historical Metal Prices'!$L$4:$Z$4,'Historical Metal Prices'!$L$10:$Z$10)</f>
        <v>0.34655202943317476</v>
      </c>
      <c r="G3118" s="77">
        <f t="shared" si="97"/>
        <v>43734.663363960084</v>
      </c>
    </row>
    <row r="3119" spans="1:7" x14ac:dyDescent="0.2">
      <c r="A3119" s="79">
        <v>41831</v>
      </c>
      <c r="B3119" s="77">
        <v>31355.5</v>
      </c>
      <c r="C3119" s="77">
        <v>32000</v>
      </c>
      <c r="E3119">
        <f t="shared" si="96"/>
        <v>2014</v>
      </c>
      <c r="F3119" s="57">
        <f>_xlfn.XLOOKUP(E3119,'Historical Metal Prices'!$L$4:$Z$4,'Historical Metal Prices'!$L$10:$Z$10)</f>
        <v>0.34655202943317476</v>
      </c>
      <c r="G3119" s="77">
        <f t="shared" si="97"/>
        <v>42221.812158891909</v>
      </c>
    </row>
    <row r="3120" spans="1:7" x14ac:dyDescent="0.2">
      <c r="A3120" s="79">
        <v>41830</v>
      </c>
      <c r="B3120" s="77">
        <v>31003</v>
      </c>
      <c r="C3120" s="77">
        <v>31650</v>
      </c>
      <c r="E3120">
        <f t="shared" si="96"/>
        <v>2014</v>
      </c>
      <c r="F3120" s="57">
        <f>_xlfn.XLOOKUP(E3120,'Historical Metal Prices'!$L$4:$Z$4,'Historical Metal Prices'!$L$10:$Z$10)</f>
        <v>0.34655202943317476</v>
      </c>
      <c r="G3120" s="77">
        <f t="shared" si="97"/>
        <v>41747.152568516714</v>
      </c>
    </row>
    <row r="3121" spans="1:7" x14ac:dyDescent="0.2">
      <c r="A3121" s="79">
        <v>41829</v>
      </c>
      <c r="B3121" s="77">
        <v>30998</v>
      </c>
      <c r="C3121" s="77">
        <v>31650</v>
      </c>
      <c r="E3121">
        <f t="shared" si="96"/>
        <v>2014</v>
      </c>
      <c r="F3121" s="57">
        <f>_xlfn.XLOOKUP(E3121,'Historical Metal Prices'!$L$4:$Z$4,'Historical Metal Prices'!$L$10:$Z$10)</f>
        <v>0.34655202943317476</v>
      </c>
      <c r="G3121" s="77">
        <f t="shared" si="97"/>
        <v>41740.419808369552</v>
      </c>
    </row>
    <row r="3122" spans="1:7" x14ac:dyDescent="0.2">
      <c r="A3122" s="79">
        <v>41828</v>
      </c>
      <c r="B3122" s="77">
        <v>30747</v>
      </c>
      <c r="C3122" s="77">
        <v>31400</v>
      </c>
      <c r="E3122">
        <f t="shared" si="96"/>
        <v>2014</v>
      </c>
      <c r="F3122" s="57">
        <f>_xlfn.XLOOKUP(E3122,'Historical Metal Prices'!$L$4:$Z$4,'Historical Metal Prices'!$L$10:$Z$10)</f>
        <v>0.34655202943317476</v>
      </c>
      <c r="G3122" s="77">
        <f t="shared" si="97"/>
        <v>41402.435248981827</v>
      </c>
    </row>
    <row r="3123" spans="1:7" x14ac:dyDescent="0.2">
      <c r="A3123" s="79">
        <v>41827</v>
      </c>
      <c r="B3123" s="77">
        <v>30595</v>
      </c>
      <c r="C3123" s="77">
        <v>31000</v>
      </c>
      <c r="E3123">
        <f t="shared" si="96"/>
        <v>2014</v>
      </c>
      <c r="F3123" s="57">
        <f>_xlfn.XLOOKUP(E3123,'Historical Metal Prices'!$L$4:$Z$4,'Historical Metal Prices'!$L$10:$Z$10)</f>
        <v>0.34655202943317476</v>
      </c>
      <c r="G3123" s="77">
        <f t="shared" si="97"/>
        <v>41197.759340507982</v>
      </c>
    </row>
    <row r="3124" spans="1:7" x14ac:dyDescent="0.2">
      <c r="A3124" s="79">
        <v>41824</v>
      </c>
      <c r="B3124" s="77">
        <v>30596</v>
      </c>
      <c r="C3124" s="77">
        <v>30800</v>
      </c>
      <c r="E3124">
        <f t="shared" si="96"/>
        <v>2014</v>
      </c>
      <c r="F3124" s="57">
        <f>_xlfn.XLOOKUP(E3124,'Historical Metal Prices'!$L$4:$Z$4,'Historical Metal Prices'!$L$10:$Z$10)</f>
        <v>0.34655202943317476</v>
      </c>
      <c r="G3124" s="77">
        <f t="shared" si="97"/>
        <v>41199.105892537416</v>
      </c>
    </row>
    <row r="3125" spans="1:7" x14ac:dyDescent="0.2">
      <c r="A3125" s="79">
        <v>41823</v>
      </c>
      <c r="B3125" s="77">
        <v>30344</v>
      </c>
      <c r="C3125" s="77">
        <v>31000</v>
      </c>
      <c r="E3125">
        <f t="shared" si="96"/>
        <v>2014</v>
      </c>
      <c r="F3125" s="57">
        <f>_xlfn.XLOOKUP(E3125,'Historical Metal Prices'!$L$4:$Z$4,'Historical Metal Prices'!$L$10:$Z$10)</f>
        <v>0.34655202943317476</v>
      </c>
      <c r="G3125" s="77">
        <f t="shared" si="97"/>
        <v>40859.774781120257</v>
      </c>
    </row>
    <row r="3126" spans="1:7" x14ac:dyDescent="0.2">
      <c r="A3126" s="79">
        <v>41822</v>
      </c>
      <c r="B3126" s="77">
        <v>30754</v>
      </c>
      <c r="C3126" s="77">
        <v>31400</v>
      </c>
      <c r="E3126">
        <f t="shared" si="96"/>
        <v>2014</v>
      </c>
      <c r="F3126" s="57">
        <f>_xlfn.XLOOKUP(E3126,'Historical Metal Prices'!$L$4:$Z$4,'Historical Metal Prices'!$L$10:$Z$10)</f>
        <v>0.34655202943317476</v>
      </c>
      <c r="G3126" s="77">
        <f t="shared" si="97"/>
        <v>41411.861113187857</v>
      </c>
    </row>
    <row r="3127" spans="1:7" x14ac:dyDescent="0.2">
      <c r="A3127" s="79">
        <v>41821</v>
      </c>
      <c r="B3127" s="77">
        <v>30800</v>
      </c>
      <c r="C3127" s="77">
        <v>31400</v>
      </c>
      <c r="E3127">
        <f t="shared" si="96"/>
        <v>2014</v>
      </c>
      <c r="F3127" s="57">
        <f>_xlfn.XLOOKUP(E3127,'Historical Metal Prices'!$L$4:$Z$4,'Historical Metal Prices'!$L$10:$Z$10)</f>
        <v>0.34655202943317476</v>
      </c>
      <c r="G3127" s="77">
        <f t="shared" si="97"/>
        <v>41473.802506541782</v>
      </c>
    </row>
    <row r="3128" spans="1:7" x14ac:dyDescent="0.2">
      <c r="A3128" s="79">
        <v>41820</v>
      </c>
      <c r="B3128" s="77">
        <v>30499</v>
      </c>
      <c r="C3128" s="77">
        <v>31400</v>
      </c>
      <c r="E3128">
        <f t="shared" si="96"/>
        <v>2014</v>
      </c>
      <c r="F3128" s="57">
        <f>_xlfn.XLOOKUP(E3128,'Historical Metal Prices'!$L$4:$Z$4,'Historical Metal Prices'!$L$10:$Z$10)</f>
        <v>0.34655202943317476</v>
      </c>
      <c r="G3128" s="77">
        <f t="shared" si="97"/>
        <v>41068.490345682396</v>
      </c>
    </row>
    <row r="3129" spans="1:7" x14ac:dyDescent="0.2">
      <c r="A3129" s="79">
        <v>41817</v>
      </c>
      <c r="B3129" s="77">
        <v>30350</v>
      </c>
      <c r="C3129" s="77">
        <v>30700</v>
      </c>
      <c r="E3129">
        <f t="shared" si="96"/>
        <v>2014</v>
      </c>
      <c r="F3129" s="57">
        <f>_xlfn.XLOOKUP(E3129,'Historical Metal Prices'!$L$4:$Z$4,'Historical Metal Prices'!$L$10:$Z$10)</f>
        <v>0.34655202943317476</v>
      </c>
      <c r="G3129" s="77">
        <f t="shared" si="97"/>
        <v>40867.854093296854</v>
      </c>
    </row>
    <row r="3130" spans="1:7" x14ac:dyDescent="0.2">
      <c r="A3130" s="79">
        <v>41816</v>
      </c>
      <c r="B3130" s="77">
        <v>30448</v>
      </c>
      <c r="C3130" s="77">
        <v>30800</v>
      </c>
      <c r="E3130">
        <f t="shared" si="96"/>
        <v>2014</v>
      </c>
      <c r="F3130" s="57">
        <f>_xlfn.XLOOKUP(E3130,'Historical Metal Prices'!$L$4:$Z$4,'Historical Metal Prices'!$L$10:$Z$10)</f>
        <v>0.34655202943317476</v>
      </c>
      <c r="G3130" s="77">
        <f t="shared" si="97"/>
        <v>40999.816192181308</v>
      </c>
    </row>
    <row r="3131" spans="1:7" x14ac:dyDescent="0.2">
      <c r="A3131" s="79">
        <v>41815</v>
      </c>
      <c r="B3131" s="77">
        <v>30342</v>
      </c>
      <c r="C3131" s="77">
        <v>30700</v>
      </c>
      <c r="E3131">
        <f t="shared" si="96"/>
        <v>2014</v>
      </c>
      <c r="F3131" s="57">
        <f>_xlfn.XLOOKUP(E3131,'Historical Metal Prices'!$L$4:$Z$4,'Historical Metal Prices'!$L$10:$Z$10)</f>
        <v>0.34655202943317476</v>
      </c>
      <c r="G3131" s="77">
        <f t="shared" si="97"/>
        <v>40857.081677061389</v>
      </c>
    </row>
    <row r="3132" spans="1:7" x14ac:dyDescent="0.2">
      <c r="A3132" s="79">
        <v>41814</v>
      </c>
      <c r="B3132" s="77">
        <v>30241</v>
      </c>
      <c r="C3132" s="77">
        <v>30600</v>
      </c>
      <c r="E3132">
        <f t="shared" si="96"/>
        <v>2014</v>
      </c>
      <c r="F3132" s="57">
        <f>_xlfn.XLOOKUP(E3132,'Historical Metal Prices'!$L$4:$Z$4,'Historical Metal Prices'!$L$10:$Z$10)</f>
        <v>0.34655202943317476</v>
      </c>
      <c r="G3132" s="77">
        <f t="shared" si="97"/>
        <v>40721.07992208864</v>
      </c>
    </row>
    <row r="3133" spans="1:7" x14ac:dyDescent="0.2">
      <c r="A3133" s="79">
        <v>41813</v>
      </c>
      <c r="B3133" s="77">
        <v>30140</v>
      </c>
      <c r="C3133" s="77">
        <v>30500</v>
      </c>
      <c r="E3133">
        <f t="shared" si="96"/>
        <v>2014</v>
      </c>
      <c r="F3133" s="57">
        <f>_xlfn.XLOOKUP(E3133,'Historical Metal Prices'!$L$4:$Z$4,'Historical Metal Prices'!$L$10:$Z$10)</f>
        <v>0.34655202943317476</v>
      </c>
      <c r="G3133" s="77">
        <f t="shared" si="97"/>
        <v>40585.078167115884</v>
      </c>
    </row>
    <row r="3134" spans="1:7" x14ac:dyDescent="0.2">
      <c r="A3134" s="79">
        <v>41810</v>
      </c>
      <c r="B3134" s="77">
        <v>30146</v>
      </c>
      <c r="C3134" s="77">
        <v>30300</v>
      </c>
      <c r="E3134">
        <f t="shared" si="96"/>
        <v>2014</v>
      </c>
      <c r="F3134" s="57">
        <f>_xlfn.XLOOKUP(E3134,'Historical Metal Prices'!$L$4:$Z$4,'Historical Metal Prices'!$L$10:$Z$10)</f>
        <v>0.34655202943317476</v>
      </c>
      <c r="G3134" s="77">
        <f t="shared" si="97"/>
        <v>40593.157479292488</v>
      </c>
    </row>
    <row r="3135" spans="1:7" x14ac:dyDescent="0.2">
      <c r="A3135" s="79">
        <v>41809</v>
      </c>
      <c r="B3135" s="77">
        <v>30144</v>
      </c>
      <c r="C3135" s="77">
        <v>30300</v>
      </c>
      <c r="E3135">
        <f t="shared" si="96"/>
        <v>2014</v>
      </c>
      <c r="F3135" s="57">
        <f>_xlfn.XLOOKUP(E3135,'Historical Metal Prices'!$L$4:$Z$4,'Historical Metal Prices'!$L$10:$Z$10)</f>
        <v>0.34655202943317476</v>
      </c>
      <c r="G3135" s="77">
        <f t="shared" si="97"/>
        <v>40590.46437523362</v>
      </c>
    </row>
    <row r="3136" spans="1:7" x14ac:dyDescent="0.2">
      <c r="A3136" s="79">
        <v>41808</v>
      </c>
      <c r="B3136" s="77">
        <v>30418</v>
      </c>
      <c r="C3136" s="77">
        <v>30400</v>
      </c>
      <c r="E3136">
        <f t="shared" si="96"/>
        <v>2014</v>
      </c>
      <c r="F3136" s="57">
        <f>_xlfn.XLOOKUP(E3136,'Historical Metal Prices'!$L$4:$Z$4,'Historical Metal Prices'!$L$10:$Z$10)</f>
        <v>0.34655202943317476</v>
      </c>
      <c r="G3136" s="77">
        <f t="shared" si="97"/>
        <v>40959.419631298311</v>
      </c>
    </row>
    <row r="3137" spans="1:7" x14ac:dyDescent="0.2">
      <c r="A3137" s="79">
        <v>41807</v>
      </c>
      <c r="B3137" s="77">
        <v>30442</v>
      </c>
      <c r="C3137" s="77">
        <v>30500</v>
      </c>
      <c r="E3137">
        <f t="shared" si="96"/>
        <v>2014</v>
      </c>
      <c r="F3137" s="57">
        <f>_xlfn.XLOOKUP(E3137,'Historical Metal Prices'!$L$4:$Z$4,'Historical Metal Prices'!$L$10:$Z$10)</f>
        <v>0.34655202943317476</v>
      </c>
      <c r="G3137" s="77">
        <f t="shared" si="97"/>
        <v>40991.736880004704</v>
      </c>
    </row>
    <row r="3138" spans="1:7" x14ac:dyDescent="0.2">
      <c r="A3138" s="79">
        <v>41806</v>
      </c>
      <c r="B3138" s="77">
        <v>30506</v>
      </c>
      <c r="C3138" s="77">
        <v>30500</v>
      </c>
      <c r="E3138">
        <f t="shared" si="96"/>
        <v>2014</v>
      </c>
      <c r="F3138" s="57">
        <f>_xlfn.XLOOKUP(E3138,'Historical Metal Prices'!$L$4:$Z$4,'Historical Metal Prices'!$L$10:$Z$10)</f>
        <v>0.34655202943317476</v>
      </c>
      <c r="G3138" s="77">
        <f t="shared" si="97"/>
        <v>41077.916209888426</v>
      </c>
    </row>
    <row r="3139" spans="1:7" x14ac:dyDescent="0.2">
      <c r="A3139" s="79">
        <v>41803</v>
      </c>
      <c r="B3139" s="77">
        <v>30458.5</v>
      </c>
      <c r="C3139" s="77">
        <v>30500</v>
      </c>
      <c r="E3139">
        <f t="shared" si="96"/>
        <v>2014</v>
      </c>
      <c r="F3139" s="57">
        <f>_xlfn.XLOOKUP(E3139,'Historical Metal Prices'!$L$4:$Z$4,'Historical Metal Prices'!$L$10:$Z$10)</f>
        <v>0.34655202943317476</v>
      </c>
      <c r="G3139" s="77">
        <f t="shared" si="97"/>
        <v>41013.954988490354</v>
      </c>
    </row>
    <row r="3140" spans="1:7" x14ac:dyDescent="0.2">
      <c r="A3140" s="79">
        <v>41802</v>
      </c>
      <c r="B3140" s="77">
        <v>30559</v>
      </c>
      <c r="C3140" s="77">
        <v>30600</v>
      </c>
      <c r="E3140">
        <f t="shared" si="96"/>
        <v>2014</v>
      </c>
      <c r="F3140" s="57">
        <f>_xlfn.XLOOKUP(E3140,'Historical Metal Prices'!$L$4:$Z$4,'Historical Metal Prices'!$L$10:$Z$10)</f>
        <v>0.34655202943317476</v>
      </c>
      <c r="G3140" s="77">
        <f t="shared" si="97"/>
        <v>41149.283467448389</v>
      </c>
    </row>
    <row r="3141" spans="1:7" x14ac:dyDescent="0.2">
      <c r="A3141" s="79">
        <v>41801</v>
      </c>
      <c r="B3141" s="77">
        <v>30635</v>
      </c>
      <c r="C3141" s="77">
        <v>30650</v>
      </c>
      <c r="E3141">
        <f t="shared" si="96"/>
        <v>2014</v>
      </c>
      <c r="F3141" s="57">
        <f>_xlfn.XLOOKUP(E3141,'Historical Metal Prices'!$L$4:$Z$4,'Historical Metal Prices'!$L$10:$Z$10)</f>
        <v>0.34655202943317476</v>
      </c>
      <c r="G3141" s="77">
        <f t="shared" si="97"/>
        <v>41251.621421685311</v>
      </c>
    </row>
    <row r="3142" spans="1:7" x14ac:dyDescent="0.2">
      <c r="A3142" s="79">
        <v>41800</v>
      </c>
      <c r="B3142" s="77">
        <v>30510</v>
      </c>
      <c r="C3142" s="77">
        <v>30500</v>
      </c>
      <c r="E3142">
        <f t="shared" si="96"/>
        <v>2014</v>
      </c>
      <c r="F3142" s="57">
        <f>_xlfn.XLOOKUP(E3142,'Historical Metal Prices'!$L$4:$Z$4,'Historical Metal Prices'!$L$10:$Z$10)</f>
        <v>0.34655202943317476</v>
      </c>
      <c r="G3142" s="77">
        <f t="shared" si="97"/>
        <v>41083.302418006162</v>
      </c>
    </row>
    <row r="3143" spans="1:7" x14ac:dyDescent="0.2">
      <c r="A3143" s="79">
        <v>41799</v>
      </c>
      <c r="B3143" s="77">
        <v>30609</v>
      </c>
      <c r="C3143" s="77">
        <v>30600</v>
      </c>
      <c r="E3143">
        <f t="shared" si="96"/>
        <v>2014</v>
      </c>
      <c r="F3143" s="57">
        <f>_xlfn.XLOOKUP(E3143,'Historical Metal Prices'!$L$4:$Z$4,'Historical Metal Prices'!$L$10:$Z$10)</f>
        <v>0.34655202943317476</v>
      </c>
      <c r="G3143" s="77">
        <f t="shared" si="97"/>
        <v>41216.611068920043</v>
      </c>
    </row>
    <row r="3144" spans="1:7" x14ac:dyDescent="0.2">
      <c r="A3144" s="79">
        <v>41796</v>
      </c>
      <c r="B3144" s="77">
        <v>30508</v>
      </c>
      <c r="C3144" s="77">
        <v>30600</v>
      </c>
      <c r="E3144">
        <f t="shared" si="96"/>
        <v>2014</v>
      </c>
      <c r="F3144" s="57">
        <f>_xlfn.XLOOKUP(E3144,'Historical Metal Prices'!$L$4:$Z$4,'Historical Metal Prices'!$L$10:$Z$10)</f>
        <v>0.34655202943317476</v>
      </c>
      <c r="G3144" s="77">
        <f t="shared" si="97"/>
        <v>41080.609313947294</v>
      </c>
    </row>
    <row r="3145" spans="1:7" x14ac:dyDescent="0.2">
      <c r="A3145" s="79">
        <v>41795</v>
      </c>
      <c r="B3145" s="77">
        <v>30508</v>
      </c>
      <c r="C3145" s="77">
        <v>30750</v>
      </c>
      <c r="E3145">
        <f t="shared" si="96"/>
        <v>2014</v>
      </c>
      <c r="F3145" s="57">
        <f>_xlfn.XLOOKUP(E3145,'Historical Metal Prices'!$L$4:$Z$4,'Historical Metal Prices'!$L$10:$Z$10)</f>
        <v>0.34655202943317476</v>
      </c>
      <c r="G3145" s="77">
        <f t="shared" si="97"/>
        <v>41080.609313947294</v>
      </c>
    </row>
    <row r="3146" spans="1:7" x14ac:dyDescent="0.2">
      <c r="A3146" s="79">
        <v>41794</v>
      </c>
      <c r="B3146" s="77">
        <v>30505</v>
      </c>
      <c r="C3146" s="77">
        <v>30700</v>
      </c>
      <c r="E3146">
        <f t="shared" si="96"/>
        <v>2014</v>
      </c>
      <c r="F3146" s="57">
        <f>_xlfn.XLOOKUP(E3146,'Historical Metal Prices'!$L$4:$Z$4,'Historical Metal Prices'!$L$10:$Z$10)</f>
        <v>0.34655202943317476</v>
      </c>
      <c r="G3146" s="77">
        <f t="shared" si="97"/>
        <v>41076.569657859</v>
      </c>
    </row>
    <row r="3147" spans="1:7" x14ac:dyDescent="0.2">
      <c r="A3147" s="79">
        <v>41793</v>
      </c>
      <c r="B3147" s="77">
        <v>30805</v>
      </c>
      <c r="C3147" s="77">
        <v>31000</v>
      </c>
      <c r="E3147">
        <f t="shared" ref="E3147:E3210" si="98">YEAR(A3147)</f>
        <v>2014</v>
      </c>
      <c r="F3147" s="57">
        <f>_xlfn.XLOOKUP(E3147,'Historical Metal Prices'!$L$4:$Z$4,'Historical Metal Prices'!$L$10:$Z$10)</f>
        <v>0.34655202943317476</v>
      </c>
      <c r="G3147" s="77">
        <f t="shared" ref="G3147:G3210" si="99">IFERROR(B3147*(1+F3147),G3148)</f>
        <v>41480.535266688945</v>
      </c>
    </row>
    <row r="3148" spans="1:7" x14ac:dyDescent="0.2">
      <c r="A3148" s="79">
        <v>41792</v>
      </c>
      <c r="B3148" s="77">
        <v>30457</v>
      </c>
      <c r="C3148" s="77">
        <v>31300</v>
      </c>
      <c r="E3148">
        <f t="shared" si="98"/>
        <v>2014</v>
      </c>
      <c r="F3148" s="57">
        <f>_xlfn.XLOOKUP(E3148,'Historical Metal Prices'!$L$4:$Z$4,'Historical Metal Prices'!$L$10:$Z$10)</f>
        <v>0.34655202943317476</v>
      </c>
      <c r="G3148" s="77">
        <f t="shared" si="99"/>
        <v>41011.935160446206</v>
      </c>
    </row>
    <row r="3149" spans="1:7" x14ac:dyDescent="0.2">
      <c r="A3149" s="79">
        <v>41789</v>
      </c>
      <c r="B3149" s="77">
        <v>30457</v>
      </c>
      <c r="C3149" s="77">
        <v>31000</v>
      </c>
      <c r="E3149">
        <f t="shared" si="98"/>
        <v>2014</v>
      </c>
      <c r="F3149" s="57">
        <f>_xlfn.XLOOKUP(E3149,'Historical Metal Prices'!$L$4:$Z$4,'Historical Metal Prices'!$L$10:$Z$10)</f>
        <v>0.34655202943317476</v>
      </c>
      <c r="G3149" s="77">
        <f t="shared" si="99"/>
        <v>41011.935160446206</v>
      </c>
    </row>
    <row r="3150" spans="1:7" x14ac:dyDescent="0.2">
      <c r="A3150" s="79">
        <v>41788</v>
      </c>
      <c r="B3150" s="77">
        <v>30455</v>
      </c>
      <c r="C3150" s="77">
        <v>31100</v>
      </c>
      <c r="E3150">
        <f t="shared" si="98"/>
        <v>2014</v>
      </c>
      <c r="F3150" s="57">
        <f>_xlfn.XLOOKUP(E3150,'Historical Metal Prices'!$L$4:$Z$4,'Historical Metal Prices'!$L$10:$Z$10)</f>
        <v>0.34655202943317476</v>
      </c>
      <c r="G3150" s="77">
        <f t="shared" si="99"/>
        <v>41009.242056387338</v>
      </c>
    </row>
    <row r="3151" spans="1:7" x14ac:dyDescent="0.2">
      <c r="A3151" s="79">
        <v>41787</v>
      </c>
      <c r="B3151" s="77">
        <v>30451</v>
      </c>
      <c r="C3151" s="77">
        <v>31000</v>
      </c>
      <c r="E3151">
        <f t="shared" si="98"/>
        <v>2014</v>
      </c>
      <c r="F3151" s="57">
        <f>_xlfn.XLOOKUP(E3151,'Historical Metal Prices'!$L$4:$Z$4,'Historical Metal Prices'!$L$10:$Z$10)</f>
        <v>0.34655202943317476</v>
      </c>
      <c r="G3151" s="77">
        <f t="shared" si="99"/>
        <v>41003.855848269603</v>
      </c>
    </row>
    <row r="3152" spans="1:7" x14ac:dyDescent="0.2">
      <c r="A3152" s="79">
        <v>41786</v>
      </c>
      <c r="B3152" s="77">
        <v>30450</v>
      </c>
      <c r="C3152" s="77">
        <v>30500</v>
      </c>
      <c r="E3152">
        <f t="shared" si="98"/>
        <v>2014</v>
      </c>
      <c r="F3152" s="57">
        <f>_xlfn.XLOOKUP(E3152,'Historical Metal Prices'!$L$4:$Z$4,'Historical Metal Prices'!$L$10:$Z$10)</f>
        <v>0.34655202943317476</v>
      </c>
      <c r="G3152" s="77">
        <f t="shared" si="99"/>
        <v>41002.509296240169</v>
      </c>
    </row>
    <row r="3153" spans="1:7" ht="16" x14ac:dyDescent="0.2">
      <c r="A3153" s="79">
        <v>41785</v>
      </c>
      <c r="B3153" s="77">
        <v>30050</v>
      </c>
      <c r="C3153" s="78" t="s">
        <v>481</v>
      </c>
      <c r="E3153">
        <f t="shared" si="98"/>
        <v>2014</v>
      </c>
      <c r="F3153" s="57">
        <f>_xlfn.XLOOKUP(E3153,'Historical Metal Prices'!$L$4:$Z$4,'Historical Metal Prices'!$L$10:$Z$10)</f>
        <v>0.34655202943317476</v>
      </c>
      <c r="G3153" s="77">
        <f t="shared" si="99"/>
        <v>40463.888484466901</v>
      </c>
    </row>
    <row r="3154" spans="1:7" x14ac:dyDescent="0.2">
      <c r="A3154" s="79">
        <v>41782</v>
      </c>
      <c r="B3154" s="77">
        <v>30050</v>
      </c>
      <c r="C3154" s="77">
        <v>30600</v>
      </c>
      <c r="E3154">
        <f t="shared" si="98"/>
        <v>2014</v>
      </c>
      <c r="F3154" s="57">
        <f>_xlfn.XLOOKUP(E3154,'Historical Metal Prices'!$L$4:$Z$4,'Historical Metal Prices'!$L$10:$Z$10)</f>
        <v>0.34655202943317476</v>
      </c>
      <c r="G3154" s="77">
        <f t="shared" si="99"/>
        <v>40463.888484466901</v>
      </c>
    </row>
    <row r="3155" spans="1:7" x14ac:dyDescent="0.2">
      <c r="A3155" s="79">
        <v>41781</v>
      </c>
      <c r="B3155" s="77">
        <v>30058</v>
      </c>
      <c r="C3155" s="77">
        <v>30600</v>
      </c>
      <c r="E3155">
        <f t="shared" si="98"/>
        <v>2014</v>
      </c>
      <c r="F3155" s="57">
        <f>_xlfn.XLOOKUP(E3155,'Historical Metal Prices'!$L$4:$Z$4,'Historical Metal Prices'!$L$10:$Z$10)</f>
        <v>0.34655202943317476</v>
      </c>
      <c r="G3155" s="77">
        <f t="shared" si="99"/>
        <v>40474.660900702365</v>
      </c>
    </row>
    <row r="3156" spans="1:7" x14ac:dyDescent="0.2">
      <c r="A3156" s="79">
        <v>41780</v>
      </c>
      <c r="B3156" s="77">
        <v>30055</v>
      </c>
      <c r="C3156" s="77">
        <v>30600</v>
      </c>
      <c r="E3156">
        <f t="shared" si="98"/>
        <v>2014</v>
      </c>
      <c r="F3156" s="57">
        <f>_xlfn.XLOOKUP(E3156,'Historical Metal Prices'!$L$4:$Z$4,'Historical Metal Prices'!$L$10:$Z$10)</f>
        <v>0.34655202943317476</v>
      </c>
      <c r="G3156" s="77">
        <f t="shared" si="99"/>
        <v>40470.621244614071</v>
      </c>
    </row>
    <row r="3157" spans="1:7" x14ac:dyDescent="0.2">
      <c r="A3157" s="79">
        <v>41779</v>
      </c>
      <c r="B3157" s="77">
        <v>30055</v>
      </c>
      <c r="C3157" s="77">
        <v>30000</v>
      </c>
      <c r="E3157">
        <f t="shared" si="98"/>
        <v>2014</v>
      </c>
      <c r="F3157" s="57">
        <f>_xlfn.XLOOKUP(E3157,'Historical Metal Prices'!$L$4:$Z$4,'Historical Metal Prices'!$L$10:$Z$10)</f>
        <v>0.34655202943317476</v>
      </c>
      <c r="G3157" s="77">
        <f t="shared" si="99"/>
        <v>40470.621244614071</v>
      </c>
    </row>
    <row r="3158" spans="1:7" x14ac:dyDescent="0.2">
      <c r="A3158" s="79">
        <v>41778</v>
      </c>
      <c r="B3158" s="77">
        <v>30060</v>
      </c>
      <c r="C3158" s="77">
        <v>30600</v>
      </c>
      <c r="E3158">
        <f t="shared" si="98"/>
        <v>2014</v>
      </c>
      <c r="F3158" s="57">
        <f>_xlfn.XLOOKUP(E3158,'Historical Metal Prices'!$L$4:$Z$4,'Historical Metal Prices'!$L$10:$Z$10)</f>
        <v>0.34655202943317476</v>
      </c>
      <c r="G3158" s="77">
        <f t="shared" si="99"/>
        <v>40477.354004761233</v>
      </c>
    </row>
    <row r="3159" spans="1:7" x14ac:dyDescent="0.2">
      <c r="A3159" s="79">
        <v>41775</v>
      </c>
      <c r="B3159" s="77">
        <v>29960</v>
      </c>
      <c r="C3159" s="77">
        <v>30200</v>
      </c>
      <c r="E3159">
        <f t="shared" si="98"/>
        <v>2014</v>
      </c>
      <c r="F3159" s="57">
        <f>_xlfn.XLOOKUP(E3159,'Historical Metal Prices'!$L$4:$Z$4,'Historical Metal Prices'!$L$10:$Z$10)</f>
        <v>0.34655202943317476</v>
      </c>
      <c r="G3159" s="77">
        <f t="shared" si="99"/>
        <v>40342.698801817918</v>
      </c>
    </row>
    <row r="3160" spans="1:7" x14ac:dyDescent="0.2">
      <c r="A3160" s="79">
        <v>41774</v>
      </c>
      <c r="B3160" s="77">
        <v>29921</v>
      </c>
      <c r="C3160" s="77">
        <v>30500</v>
      </c>
      <c r="E3160">
        <f t="shared" si="98"/>
        <v>2014</v>
      </c>
      <c r="F3160" s="57">
        <f>_xlfn.XLOOKUP(E3160,'Historical Metal Prices'!$L$4:$Z$4,'Historical Metal Prices'!$L$10:$Z$10)</f>
        <v>0.34655202943317476</v>
      </c>
      <c r="G3160" s="77">
        <f t="shared" si="99"/>
        <v>40290.183272670023</v>
      </c>
    </row>
    <row r="3161" spans="1:7" x14ac:dyDescent="0.2">
      <c r="A3161" s="79">
        <v>41773</v>
      </c>
      <c r="B3161" s="77">
        <v>29720</v>
      </c>
      <c r="C3161" s="77">
        <v>30100</v>
      </c>
      <c r="E3161">
        <f t="shared" si="98"/>
        <v>2014</v>
      </c>
      <c r="F3161" s="57">
        <f>_xlfn.XLOOKUP(E3161,'Historical Metal Prices'!$L$4:$Z$4,'Historical Metal Prices'!$L$10:$Z$10)</f>
        <v>0.34655202943317476</v>
      </c>
      <c r="G3161" s="77">
        <f t="shared" si="99"/>
        <v>40019.526314753952</v>
      </c>
    </row>
    <row r="3162" spans="1:7" x14ac:dyDescent="0.2">
      <c r="A3162" s="79">
        <v>41772</v>
      </c>
      <c r="B3162" s="77">
        <v>29700</v>
      </c>
      <c r="C3162" s="77">
        <v>30100</v>
      </c>
      <c r="E3162">
        <f t="shared" si="98"/>
        <v>2014</v>
      </c>
      <c r="F3162" s="57">
        <f>_xlfn.XLOOKUP(E3162,'Historical Metal Prices'!$L$4:$Z$4,'Historical Metal Prices'!$L$10:$Z$10)</f>
        <v>0.34655202943317476</v>
      </c>
      <c r="G3162" s="77">
        <f t="shared" si="99"/>
        <v>39992.595274165287</v>
      </c>
    </row>
    <row r="3163" spans="1:7" x14ac:dyDescent="0.2">
      <c r="A3163" s="79">
        <v>41771</v>
      </c>
      <c r="B3163" s="77">
        <v>29700</v>
      </c>
      <c r="C3163" s="77">
        <v>30000</v>
      </c>
      <c r="E3163">
        <f t="shared" si="98"/>
        <v>2014</v>
      </c>
      <c r="F3163" s="57">
        <f>_xlfn.XLOOKUP(E3163,'Historical Metal Prices'!$L$4:$Z$4,'Historical Metal Prices'!$L$10:$Z$10)</f>
        <v>0.34655202943317476</v>
      </c>
      <c r="G3163" s="77">
        <f t="shared" si="99"/>
        <v>39992.595274165287</v>
      </c>
    </row>
    <row r="3164" spans="1:7" x14ac:dyDescent="0.2">
      <c r="A3164" s="79">
        <v>41768</v>
      </c>
      <c r="B3164" s="77">
        <v>29751</v>
      </c>
      <c r="C3164" s="77">
        <v>30100</v>
      </c>
      <c r="E3164">
        <f t="shared" si="98"/>
        <v>2014</v>
      </c>
      <c r="F3164" s="57">
        <f>_xlfn.XLOOKUP(E3164,'Historical Metal Prices'!$L$4:$Z$4,'Historical Metal Prices'!$L$10:$Z$10)</f>
        <v>0.34655202943317476</v>
      </c>
      <c r="G3164" s="77">
        <f t="shared" si="99"/>
        <v>40061.269427666382</v>
      </c>
    </row>
    <row r="3165" spans="1:7" x14ac:dyDescent="0.2">
      <c r="A3165" s="79">
        <v>41767</v>
      </c>
      <c r="B3165" s="77">
        <v>29800</v>
      </c>
      <c r="C3165" s="77">
        <v>30100</v>
      </c>
      <c r="E3165">
        <f t="shared" si="98"/>
        <v>2014</v>
      </c>
      <c r="F3165" s="57">
        <f>_xlfn.XLOOKUP(E3165,'Historical Metal Prices'!$L$4:$Z$4,'Historical Metal Prices'!$L$10:$Z$10)</f>
        <v>0.34655202943317476</v>
      </c>
      <c r="G3165" s="77">
        <f t="shared" si="99"/>
        <v>40127.25047710861</v>
      </c>
    </row>
    <row r="3166" spans="1:7" x14ac:dyDescent="0.2">
      <c r="A3166" s="79">
        <v>41766</v>
      </c>
      <c r="B3166" s="77">
        <v>29878.5</v>
      </c>
      <c r="C3166" s="77">
        <v>29650</v>
      </c>
      <c r="E3166">
        <f t="shared" si="98"/>
        <v>2014</v>
      </c>
      <c r="F3166" s="57">
        <f>_xlfn.XLOOKUP(E3166,'Historical Metal Prices'!$L$4:$Z$4,'Historical Metal Prices'!$L$10:$Z$10)</f>
        <v>0.34655202943317476</v>
      </c>
      <c r="G3166" s="77">
        <f t="shared" si="99"/>
        <v>40232.954811419113</v>
      </c>
    </row>
    <row r="3167" spans="1:7" x14ac:dyDescent="0.2">
      <c r="A3167" s="79">
        <v>41765</v>
      </c>
      <c r="B3167" s="77">
        <v>29878</v>
      </c>
      <c r="C3167" s="77">
        <v>30250</v>
      </c>
      <c r="E3167">
        <f t="shared" si="98"/>
        <v>2014</v>
      </c>
      <c r="F3167" s="57">
        <f>_xlfn.XLOOKUP(E3167,'Historical Metal Prices'!$L$4:$Z$4,'Historical Metal Prices'!$L$10:$Z$10)</f>
        <v>0.34655202943317476</v>
      </c>
      <c r="G3167" s="77">
        <f t="shared" si="99"/>
        <v>40232.281535404392</v>
      </c>
    </row>
    <row r="3168" spans="1:7" ht="16" x14ac:dyDescent="0.2">
      <c r="A3168" s="79">
        <v>41764</v>
      </c>
      <c r="B3168" s="77">
        <v>29583</v>
      </c>
      <c r="C3168" s="78" t="s">
        <v>481</v>
      </c>
      <c r="E3168">
        <f t="shared" si="98"/>
        <v>2014</v>
      </c>
      <c r="F3168" s="57">
        <f>_xlfn.XLOOKUP(E3168,'Historical Metal Prices'!$L$4:$Z$4,'Historical Metal Prices'!$L$10:$Z$10)</f>
        <v>0.34655202943317476</v>
      </c>
      <c r="G3168" s="77">
        <f t="shared" si="99"/>
        <v>39835.04868672161</v>
      </c>
    </row>
    <row r="3169" spans="1:7" x14ac:dyDescent="0.2">
      <c r="A3169" s="79">
        <v>41761</v>
      </c>
      <c r="B3169" s="77">
        <v>29583</v>
      </c>
      <c r="C3169" s="77">
        <v>29800</v>
      </c>
      <c r="E3169">
        <f t="shared" si="98"/>
        <v>2014</v>
      </c>
      <c r="F3169" s="57">
        <f>_xlfn.XLOOKUP(E3169,'Historical Metal Prices'!$L$4:$Z$4,'Historical Metal Prices'!$L$10:$Z$10)</f>
        <v>0.34655202943317476</v>
      </c>
      <c r="G3169" s="77">
        <f t="shared" si="99"/>
        <v>39835.04868672161</v>
      </c>
    </row>
    <row r="3170" spans="1:7" x14ac:dyDescent="0.2">
      <c r="A3170" s="79">
        <v>41760</v>
      </c>
      <c r="B3170" s="77">
        <v>29882</v>
      </c>
      <c r="C3170" s="77">
        <v>30000</v>
      </c>
      <c r="E3170">
        <f t="shared" si="98"/>
        <v>2014</v>
      </c>
      <c r="F3170" s="57">
        <f>_xlfn.XLOOKUP(E3170,'Historical Metal Prices'!$L$4:$Z$4,'Historical Metal Prices'!$L$10:$Z$10)</f>
        <v>0.34655202943317476</v>
      </c>
      <c r="G3170" s="77">
        <f t="shared" si="99"/>
        <v>40237.667743522128</v>
      </c>
    </row>
    <row r="3171" spans="1:7" x14ac:dyDescent="0.2">
      <c r="A3171" s="79">
        <v>41759</v>
      </c>
      <c r="B3171" s="77">
        <v>29869</v>
      </c>
      <c r="C3171" s="77">
        <v>30500</v>
      </c>
      <c r="E3171">
        <f t="shared" si="98"/>
        <v>2014</v>
      </c>
      <c r="F3171" s="57">
        <f>_xlfn.XLOOKUP(E3171,'Historical Metal Prices'!$L$4:$Z$4,'Historical Metal Prices'!$L$10:$Z$10)</f>
        <v>0.34655202943317476</v>
      </c>
      <c r="G3171" s="77">
        <f t="shared" si="99"/>
        <v>40220.162567139494</v>
      </c>
    </row>
    <row r="3172" spans="1:7" x14ac:dyDescent="0.2">
      <c r="A3172" s="79">
        <v>41758</v>
      </c>
      <c r="B3172" s="77">
        <v>29868</v>
      </c>
      <c r="C3172" s="77">
        <v>30500</v>
      </c>
      <c r="E3172">
        <f t="shared" si="98"/>
        <v>2014</v>
      </c>
      <c r="F3172" s="57">
        <f>_xlfn.XLOOKUP(E3172,'Historical Metal Prices'!$L$4:$Z$4,'Historical Metal Prices'!$L$10:$Z$10)</f>
        <v>0.34655202943317476</v>
      </c>
      <c r="G3172" s="77">
        <f t="shared" si="99"/>
        <v>40218.81601511006</v>
      </c>
    </row>
    <row r="3173" spans="1:7" x14ac:dyDescent="0.2">
      <c r="A3173" s="79">
        <v>41757</v>
      </c>
      <c r="B3173" s="77">
        <v>29868</v>
      </c>
      <c r="C3173" s="77">
        <v>30500</v>
      </c>
      <c r="E3173">
        <f t="shared" si="98"/>
        <v>2014</v>
      </c>
      <c r="F3173" s="57">
        <f>_xlfn.XLOOKUP(E3173,'Historical Metal Prices'!$L$4:$Z$4,'Historical Metal Prices'!$L$10:$Z$10)</f>
        <v>0.34655202943317476</v>
      </c>
      <c r="G3173" s="77">
        <f t="shared" si="99"/>
        <v>40218.81601511006</v>
      </c>
    </row>
    <row r="3174" spans="1:7" x14ac:dyDescent="0.2">
      <c r="A3174" s="79">
        <v>41754</v>
      </c>
      <c r="B3174" s="77">
        <v>30370</v>
      </c>
      <c r="C3174" s="77">
        <v>30620</v>
      </c>
      <c r="E3174">
        <f t="shared" si="98"/>
        <v>2014</v>
      </c>
      <c r="F3174" s="57">
        <f>_xlfn.XLOOKUP(E3174,'Historical Metal Prices'!$L$4:$Z$4,'Historical Metal Prices'!$L$10:$Z$10)</f>
        <v>0.34655202943317476</v>
      </c>
      <c r="G3174" s="77">
        <f t="shared" si="99"/>
        <v>40894.785133885518</v>
      </c>
    </row>
    <row r="3175" spans="1:7" x14ac:dyDescent="0.2">
      <c r="A3175" s="79">
        <v>41753</v>
      </c>
      <c r="B3175" s="77">
        <v>30379</v>
      </c>
      <c r="C3175" s="77">
        <v>30625</v>
      </c>
      <c r="E3175">
        <f t="shared" si="98"/>
        <v>2014</v>
      </c>
      <c r="F3175" s="57">
        <f>_xlfn.XLOOKUP(E3175,'Historical Metal Prices'!$L$4:$Z$4,'Historical Metal Prices'!$L$10:$Z$10)</f>
        <v>0.34655202943317476</v>
      </c>
      <c r="G3175" s="77">
        <f t="shared" si="99"/>
        <v>40906.904102150416</v>
      </c>
    </row>
    <row r="3176" spans="1:7" x14ac:dyDescent="0.2">
      <c r="A3176" s="79">
        <v>41752</v>
      </c>
      <c r="B3176" s="77">
        <v>30376</v>
      </c>
      <c r="C3176" s="77">
        <v>30625</v>
      </c>
      <c r="E3176">
        <f t="shared" si="98"/>
        <v>2014</v>
      </c>
      <c r="F3176" s="57">
        <f>_xlfn.XLOOKUP(E3176,'Historical Metal Prices'!$L$4:$Z$4,'Historical Metal Prices'!$L$10:$Z$10)</f>
        <v>0.34655202943317476</v>
      </c>
      <c r="G3176" s="77">
        <f t="shared" si="99"/>
        <v>40902.864446062114</v>
      </c>
    </row>
    <row r="3177" spans="1:7" x14ac:dyDescent="0.2">
      <c r="A3177" s="79">
        <v>41751</v>
      </c>
      <c r="B3177" s="77">
        <v>29876</v>
      </c>
      <c r="C3177" s="77">
        <v>30620</v>
      </c>
      <c r="E3177">
        <f t="shared" si="98"/>
        <v>2014</v>
      </c>
      <c r="F3177" s="57">
        <f>_xlfn.XLOOKUP(E3177,'Historical Metal Prices'!$L$4:$Z$4,'Historical Metal Prices'!$L$10:$Z$10)</f>
        <v>0.34655202943317476</v>
      </c>
      <c r="G3177" s="77">
        <f t="shared" si="99"/>
        <v>40229.588431345532</v>
      </c>
    </row>
    <row r="3178" spans="1:7" ht="16" x14ac:dyDescent="0.2">
      <c r="A3178" s="79">
        <v>41750</v>
      </c>
      <c r="B3178" s="77">
        <v>29380</v>
      </c>
      <c r="C3178" s="78" t="s">
        <v>481</v>
      </c>
      <c r="E3178">
        <f t="shared" si="98"/>
        <v>2014</v>
      </c>
      <c r="F3178" s="57">
        <f>_xlfn.XLOOKUP(E3178,'Historical Metal Prices'!$L$4:$Z$4,'Historical Metal Prices'!$L$10:$Z$10)</f>
        <v>0.34655202943317476</v>
      </c>
      <c r="G3178" s="77">
        <f t="shared" si="99"/>
        <v>39561.698624746678</v>
      </c>
    </row>
    <row r="3179" spans="1:7" ht="16" x14ac:dyDescent="0.2">
      <c r="A3179" s="79">
        <v>41747</v>
      </c>
      <c r="B3179" s="77">
        <v>29380</v>
      </c>
      <c r="C3179" s="78" t="s">
        <v>481</v>
      </c>
      <c r="E3179">
        <f t="shared" si="98"/>
        <v>2014</v>
      </c>
      <c r="F3179" s="57">
        <f>_xlfn.XLOOKUP(E3179,'Historical Metal Prices'!$L$4:$Z$4,'Historical Metal Prices'!$L$10:$Z$10)</f>
        <v>0.34655202943317476</v>
      </c>
      <c r="G3179" s="77">
        <f t="shared" si="99"/>
        <v>39561.698624746678</v>
      </c>
    </row>
    <row r="3180" spans="1:7" x14ac:dyDescent="0.2">
      <c r="A3180" s="79">
        <v>41746</v>
      </c>
      <c r="B3180" s="77">
        <v>29380</v>
      </c>
      <c r="C3180" s="77">
        <v>30000</v>
      </c>
      <c r="E3180">
        <f t="shared" si="98"/>
        <v>2014</v>
      </c>
      <c r="F3180" s="57">
        <f>_xlfn.XLOOKUP(E3180,'Historical Metal Prices'!$L$4:$Z$4,'Historical Metal Prices'!$L$10:$Z$10)</f>
        <v>0.34655202943317476</v>
      </c>
      <c r="G3180" s="77">
        <f t="shared" si="99"/>
        <v>39561.698624746678</v>
      </c>
    </row>
    <row r="3181" spans="1:7" x14ac:dyDescent="0.2">
      <c r="A3181" s="79">
        <v>41745</v>
      </c>
      <c r="B3181" s="77">
        <v>29380</v>
      </c>
      <c r="C3181" s="77">
        <v>29500</v>
      </c>
      <c r="E3181">
        <f t="shared" si="98"/>
        <v>2014</v>
      </c>
      <c r="F3181" s="57">
        <f>_xlfn.XLOOKUP(E3181,'Historical Metal Prices'!$L$4:$Z$4,'Historical Metal Prices'!$L$10:$Z$10)</f>
        <v>0.34655202943317476</v>
      </c>
      <c r="G3181" s="77">
        <f t="shared" si="99"/>
        <v>39561.698624746678</v>
      </c>
    </row>
    <row r="3182" spans="1:7" x14ac:dyDescent="0.2">
      <c r="A3182" s="79">
        <v>41744</v>
      </c>
      <c r="B3182" s="77">
        <v>29375</v>
      </c>
      <c r="C3182" s="77">
        <v>30000</v>
      </c>
      <c r="E3182">
        <f t="shared" si="98"/>
        <v>2014</v>
      </c>
      <c r="F3182" s="57">
        <f>_xlfn.XLOOKUP(E3182,'Historical Metal Prices'!$L$4:$Z$4,'Historical Metal Prices'!$L$10:$Z$10)</f>
        <v>0.34655202943317476</v>
      </c>
      <c r="G3182" s="77">
        <f t="shared" si="99"/>
        <v>39554.965864599508</v>
      </c>
    </row>
    <row r="3183" spans="1:7" x14ac:dyDescent="0.2">
      <c r="A3183" s="79">
        <v>41743</v>
      </c>
      <c r="B3183" s="77">
        <v>29375</v>
      </c>
      <c r="C3183" s="77">
        <v>30000</v>
      </c>
      <c r="E3183">
        <f t="shared" si="98"/>
        <v>2014</v>
      </c>
      <c r="F3183" s="57">
        <f>_xlfn.XLOOKUP(E3183,'Historical Metal Prices'!$L$4:$Z$4,'Historical Metal Prices'!$L$10:$Z$10)</f>
        <v>0.34655202943317476</v>
      </c>
      <c r="G3183" s="77">
        <f t="shared" si="99"/>
        <v>39554.965864599508</v>
      </c>
    </row>
    <row r="3184" spans="1:7" x14ac:dyDescent="0.2">
      <c r="A3184" s="79">
        <v>41740</v>
      </c>
      <c r="B3184" s="77">
        <v>29378</v>
      </c>
      <c r="C3184" s="77">
        <v>30000</v>
      </c>
      <c r="E3184">
        <f t="shared" si="98"/>
        <v>2014</v>
      </c>
      <c r="F3184" s="57">
        <f>_xlfn.XLOOKUP(E3184,'Historical Metal Prices'!$L$4:$Z$4,'Historical Metal Prices'!$L$10:$Z$10)</f>
        <v>0.34655202943317476</v>
      </c>
      <c r="G3184" s="77">
        <f t="shared" si="99"/>
        <v>39559.00552068781</v>
      </c>
    </row>
    <row r="3185" spans="1:7" x14ac:dyDescent="0.2">
      <c r="A3185" s="79">
        <v>41739</v>
      </c>
      <c r="B3185" s="77">
        <v>29377</v>
      </c>
      <c r="C3185" s="77">
        <v>30000</v>
      </c>
      <c r="E3185">
        <f t="shared" si="98"/>
        <v>2014</v>
      </c>
      <c r="F3185" s="57">
        <f>_xlfn.XLOOKUP(E3185,'Historical Metal Prices'!$L$4:$Z$4,'Historical Metal Prices'!$L$10:$Z$10)</f>
        <v>0.34655202943317476</v>
      </c>
      <c r="G3185" s="77">
        <f t="shared" si="99"/>
        <v>39557.658968658376</v>
      </c>
    </row>
    <row r="3186" spans="1:7" x14ac:dyDescent="0.2">
      <c r="A3186" s="79">
        <v>41738</v>
      </c>
      <c r="B3186" s="77">
        <v>29374</v>
      </c>
      <c r="C3186" s="77">
        <v>30000</v>
      </c>
      <c r="E3186">
        <f t="shared" si="98"/>
        <v>2014</v>
      </c>
      <c r="F3186" s="57">
        <f>_xlfn.XLOOKUP(E3186,'Historical Metal Prices'!$L$4:$Z$4,'Historical Metal Prices'!$L$10:$Z$10)</f>
        <v>0.34655202943317476</v>
      </c>
      <c r="G3186" s="77">
        <f t="shared" si="99"/>
        <v>39553.619312570074</v>
      </c>
    </row>
    <row r="3187" spans="1:7" x14ac:dyDescent="0.2">
      <c r="A3187" s="79">
        <v>41737</v>
      </c>
      <c r="B3187" s="77">
        <v>29374</v>
      </c>
      <c r="C3187" s="77">
        <v>30000</v>
      </c>
      <c r="E3187">
        <f t="shared" si="98"/>
        <v>2014</v>
      </c>
      <c r="F3187" s="57">
        <f>_xlfn.XLOOKUP(E3187,'Historical Metal Prices'!$L$4:$Z$4,'Historical Metal Prices'!$L$10:$Z$10)</f>
        <v>0.34655202943317476</v>
      </c>
      <c r="G3187" s="77">
        <f t="shared" si="99"/>
        <v>39553.619312570074</v>
      </c>
    </row>
    <row r="3188" spans="1:7" x14ac:dyDescent="0.2">
      <c r="A3188" s="79">
        <v>41736</v>
      </c>
      <c r="B3188" s="77">
        <v>29624</v>
      </c>
      <c r="C3188" s="77">
        <v>30500</v>
      </c>
      <c r="E3188">
        <f t="shared" si="98"/>
        <v>2014</v>
      </c>
      <c r="F3188" s="57">
        <f>_xlfn.XLOOKUP(E3188,'Historical Metal Prices'!$L$4:$Z$4,'Historical Metal Prices'!$L$10:$Z$10)</f>
        <v>0.34655202943317476</v>
      </c>
      <c r="G3188" s="77">
        <f t="shared" si="99"/>
        <v>39890.257319928372</v>
      </c>
    </row>
    <row r="3189" spans="1:7" x14ac:dyDescent="0.2">
      <c r="A3189" s="79">
        <v>41733</v>
      </c>
      <c r="B3189" s="77">
        <v>29872</v>
      </c>
      <c r="C3189" s="77">
        <v>30500</v>
      </c>
      <c r="E3189">
        <f t="shared" si="98"/>
        <v>2014</v>
      </c>
      <c r="F3189" s="57">
        <f>_xlfn.XLOOKUP(E3189,'Historical Metal Prices'!$L$4:$Z$4,'Historical Metal Prices'!$L$10:$Z$10)</f>
        <v>0.34655202943317476</v>
      </c>
      <c r="G3189" s="77">
        <f t="shared" si="99"/>
        <v>40224.202223227796</v>
      </c>
    </row>
    <row r="3190" spans="1:7" x14ac:dyDescent="0.2">
      <c r="A3190" s="79">
        <v>41732</v>
      </c>
      <c r="B3190" s="77">
        <v>29876</v>
      </c>
      <c r="C3190" s="77">
        <v>30500</v>
      </c>
      <c r="E3190">
        <f t="shared" si="98"/>
        <v>2014</v>
      </c>
      <c r="F3190" s="57">
        <f>_xlfn.XLOOKUP(E3190,'Historical Metal Prices'!$L$4:$Z$4,'Historical Metal Prices'!$L$10:$Z$10)</f>
        <v>0.34655202943317476</v>
      </c>
      <c r="G3190" s="77">
        <f t="shared" si="99"/>
        <v>40229.588431345532</v>
      </c>
    </row>
    <row r="3191" spans="1:7" x14ac:dyDescent="0.2">
      <c r="A3191" s="79">
        <v>41731</v>
      </c>
      <c r="B3191" s="77">
        <v>29873</v>
      </c>
      <c r="C3191" s="77">
        <v>30500</v>
      </c>
      <c r="E3191">
        <f t="shared" si="98"/>
        <v>2014</v>
      </c>
      <c r="F3191" s="57">
        <f>_xlfn.XLOOKUP(E3191,'Historical Metal Prices'!$L$4:$Z$4,'Historical Metal Prices'!$L$10:$Z$10)</f>
        <v>0.34655202943317476</v>
      </c>
      <c r="G3191" s="77">
        <f t="shared" si="99"/>
        <v>40225.54877525723</v>
      </c>
    </row>
    <row r="3192" spans="1:7" x14ac:dyDescent="0.2">
      <c r="A3192" s="79">
        <v>41730</v>
      </c>
      <c r="B3192" s="77">
        <v>30573</v>
      </c>
      <c r="C3192" s="77">
        <v>31000</v>
      </c>
      <c r="E3192">
        <f t="shared" si="98"/>
        <v>2014</v>
      </c>
      <c r="F3192" s="57">
        <f>_xlfn.XLOOKUP(E3192,'Historical Metal Prices'!$L$4:$Z$4,'Historical Metal Prices'!$L$10:$Z$10)</f>
        <v>0.34655202943317476</v>
      </c>
      <c r="G3192" s="77">
        <f t="shared" si="99"/>
        <v>41168.13519586045</v>
      </c>
    </row>
    <row r="3193" spans="1:7" x14ac:dyDescent="0.2">
      <c r="A3193" s="79">
        <v>41729</v>
      </c>
      <c r="B3193" s="77">
        <v>31373</v>
      </c>
      <c r="C3193" s="77">
        <v>31400</v>
      </c>
      <c r="E3193">
        <f t="shared" si="98"/>
        <v>2014</v>
      </c>
      <c r="F3193" s="57">
        <f>_xlfn.XLOOKUP(E3193,'Historical Metal Prices'!$L$4:$Z$4,'Historical Metal Prices'!$L$10:$Z$10)</f>
        <v>0.34655202943317476</v>
      </c>
      <c r="G3193" s="77">
        <f t="shared" si="99"/>
        <v>42245.376819406993</v>
      </c>
    </row>
    <row r="3194" spans="1:7" x14ac:dyDescent="0.2">
      <c r="A3194" s="79">
        <v>41726</v>
      </c>
      <c r="B3194" s="77">
        <v>31376</v>
      </c>
      <c r="C3194" s="77">
        <v>31000</v>
      </c>
      <c r="E3194">
        <f t="shared" si="98"/>
        <v>2014</v>
      </c>
      <c r="F3194" s="57">
        <f>_xlfn.XLOOKUP(E3194,'Historical Metal Prices'!$L$4:$Z$4,'Historical Metal Prices'!$L$10:$Z$10)</f>
        <v>0.34655202943317476</v>
      </c>
      <c r="G3194" s="77">
        <f t="shared" si="99"/>
        <v>42249.416475495294</v>
      </c>
    </row>
    <row r="3195" spans="1:7" x14ac:dyDescent="0.2">
      <c r="A3195" s="79">
        <v>41725</v>
      </c>
      <c r="B3195" s="77">
        <v>30374</v>
      </c>
      <c r="C3195" s="77">
        <v>31000</v>
      </c>
      <c r="E3195">
        <f t="shared" si="98"/>
        <v>2014</v>
      </c>
      <c r="F3195" s="57">
        <f>_xlfn.XLOOKUP(E3195,'Historical Metal Prices'!$L$4:$Z$4,'Historical Metal Prices'!$L$10:$Z$10)</f>
        <v>0.34655202943317476</v>
      </c>
      <c r="G3195" s="77">
        <f t="shared" si="99"/>
        <v>40900.171342003247</v>
      </c>
    </row>
    <row r="3196" spans="1:7" x14ac:dyDescent="0.2">
      <c r="A3196" s="79">
        <v>41724</v>
      </c>
      <c r="B3196" s="77">
        <v>30372</v>
      </c>
      <c r="C3196" s="77">
        <v>31000</v>
      </c>
      <c r="E3196">
        <f t="shared" si="98"/>
        <v>2014</v>
      </c>
      <c r="F3196" s="57">
        <f>_xlfn.XLOOKUP(E3196,'Historical Metal Prices'!$L$4:$Z$4,'Historical Metal Prices'!$L$10:$Z$10)</f>
        <v>0.34655202943317476</v>
      </c>
      <c r="G3196" s="77">
        <f t="shared" si="99"/>
        <v>40897.478237944386</v>
      </c>
    </row>
    <row r="3197" spans="1:7" x14ac:dyDescent="0.2">
      <c r="A3197" s="79">
        <v>41723</v>
      </c>
      <c r="B3197" s="77">
        <v>30373</v>
      </c>
      <c r="C3197" s="77">
        <v>31000</v>
      </c>
      <c r="E3197">
        <f t="shared" si="98"/>
        <v>2014</v>
      </c>
      <c r="F3197" s="57">
        <f>_xlfn.XLOOKUP(E3197,'Historical Metal Prices'!$L$4:$Z$4,'Historical Metal Prices'!$L$10:$Z$10)</f>
        <v>0.34655202943317476</v>
      </c>
      <c r="G3197" s="77">
        <f t="shared" si="99"/>
        <v>40898.82478997382</v>
      </c>
    </row>
    <row r="3198" spans="1:7" x14ac:dyDescent="0.2">
      <c r="A3198" s="79">
        <v>41722</v>
      </c>
      <c r="B3198" s="77">
        <v>30373</v>
      </c>
      <c r="C3198" s="77">
        <v>31000</v>
      </c>
      <c r="E3198">
        <f t="shared" si="98"/>
        <v>2014</v>
      </c>
      <c r="F3198" s="57">
        <f>_xlfn.XLOOKUP(E3198,'Historical Metal Prices'!$L$4:$Z$4,'Historical Metal Prices'!$L$10:$Z$10)</f>
        <v>0.34655202943317476</v>
      </c>
      <c r="G3198" s="77">
        <f t="shared" si="99"/>
        <v>40898.82478997382</v>
      </c>
    </row>
    <row r="3199" spans="1:7" x14ac:dyDescent="0.2">
      <c r="A3199" s="79">
        <v>41719</v>
      </c>
      <c r="B3199" s="77">
        <v>30877</v>
      </c>
      <c r="C3199" s="77">
        <v>31500</v>
      </c>
      <c r="E3199">
        <f t="shared" si="98"/>
        <v>2014</v>
      </c>
      <c r="F3199" s="57">
        <f>_xlfn.XLOOKUP(E3199,'Historical Metal Prices'!$L$4:$Z$4,'Historical Metal Prices'!$L$10:$Z$10)</f>
        <v>0.34655202943317476</v>
      </c>
      <c r="G3199" s="77">
        <f t="shared" si="99"/>
        <v>41577.487012808138</v>
      </c>
    </row>
    <row r="3200" spans="1:7" x14ac:dyDescent="0.2">
      <c r="A3200" s="79">
        <v>41718</v>
      </c>
      <c r="B3200" s="77">
        <v>29875</v>
      </c>
      <c r="C3200" s="77">
        <v>31500</v>
      </c>
      <c r="E3200">
        <f t="shared" si="98"/>
        <v>2014</v>
      </c>
      <c r="F3200" s="57">
        <f>_xlfn.XLOOKUP(E3200,'Historical Metal Prices'!$L$4:$Z$4,'Historical Metal Prices'!$L$10:$Z$10)</f>
        <v>0.34655202943317476</v>
      </c>
      <c r="G3200" s="77">
        <f t="shared" si="99"/>
        <v>40228.241879316098</v>
      </c>
    </row>
    <row r="3201" spans="1:7" x14ac:dyDescent="0.2">
      <c r="A3201" s="79">
        <v>41717</v>
      </c>
      <c r="B3201" s="77">
        <v>30870</v>
      </c>
      <c r="C3201" s="77">
        <v>31500</v>
      </c>
      <c r="E3201">
        <f t="shared" si="98"/>
        <v>2014</v>
      </c>
      <c r="F3201" s="57">
        <f>_xlfn.XLOOKUP(E3201,'Historical Metal Prices'!$L$4:$Z$4,'Historical Metal Prices'!$L$10:$Z$10)</f>
        <v>0.34655202943317476</v>
      </c>
      <c r="G3201" s="77">
        <f t="shared" si="99"/>
        <v>41568.061148602108</v>
      </c>
    </row>
    <row r="3202" spans="1:7" x14ac:dyDescent="0.2">
      <c r="A3202" s="79">
        <v>41716</v>
      </c>
      <c r="B3202" s="77">
        <v>30372</v>
      </c>
      <c r="C3202" s="77">
        <v>30500</v>
      </c>
      <c r="E3202">
        <f t="shared" si="98"/>
        <v>2014</v>
      </c>
      <c r="F3202" s="57">
        <f>_xlfn.XLOOKUP(E3202,'Historical Metal Prices'!$L$4:$Z$4,'Historical Metal Prices'!$L$10:$Z$10)</f>
        <v>0.34655202943317476</v>
      </c>
      <c r="G3202" s="77">
        <f t="shared" si="99"/>
        <v>40897.478237944386</v>
      </c>
    </row>
    <row r="3203" spans="1:7" x14ac:dyDescent="0.2">
      <c r="A3203" s="79">
        <v>41715</v>
      </c>
      <c r="B3203" s="77">
        <v>30370</v>
      </c>
      <c r="C3203" s="77">
        <v>29500</v>
      </c>
      <c r="E3203">
        <f t="shared" si="98"/>
        <v>2014</v>
      </c>
      <c r="F3203" s="57">
        <f>_xlfn.XLOOKUP(E3203,'Historical Metal Prices'!$L$4:$Z$4,'Historical Metal Prices'!$L$10:$Z$10)</f>
        <v>0.34655202943317476</v>
      </c>
      <c r="G3203" s="77">
        <f t="shared" si="99"/>
        <v>40894.785133885518</v>
      </c>
    </row>
    <row r="3204" spans="1:7" x14ac:dyDescent="0.2">
      <c r="A3204" s="79">
        <v>41712</v>
      </c>
      <c r="B3204" s="77">
        <v>30875</v>
      </c>
      <c r="C3204" s="77">
        <v>31300</v>
      </c>
      <c r="E3204">
        <f t="shared" si="98"/>
        <v>2014</v>
      </c>
      <c r="F3204" s="57">
        <f>_xlfn.XLOOKUP(E3204,'Historical Metal Prices'!$L$4:$Z$4,'Historical Metal Prices'!$L$10:$Z$10)</f>
        <v>0.34655202943317476</v>
      </c>
      <c r="G3204" s="77">
        <f t="shared" si="99"/>
        <v>41574.79390874927</v>
      </c>
    </row>
    <row r="3205" spans="1:7" x14ac:dyDescent="0.2">
      <c r="A3205" s="79">
        <v>41711</v>
      </c>
      <c r="B3205" s="77">
        <v>30375</v>
      </c>
      <c r="C3205" s="77">
        <v>31000</v>
      </c>
      <c r="E3205">
        <f t="shared" si="98"/>
        <v>2014</v>
      </c>
      <c r="F3205" s="57">
        <f>_xlfn.XLOOKUP(E3205,'Historical Metal Prices'!$L$4:$Z$4,'Historical Metal Prices'!$L$10:$Z$10)</f>
        <v>0.34655202943317476</v>
      </c>
      <c r="G3205" s="77">
        <f t="shared" si="99"/>
        <v>40901.51789403268</v>
      </c>
    </row>
    <row r="3206" spans="1:7" x14ac:dyDescent="0.2">
      <c r="A3206" s="79">
        <v>41710</v>
      </c>
      <c r="B3206" s="77">
        <v>30378</v>
      </c>
      <c r="C3206" s="77">
        <v>30500</v>
      </c>
      <c r="E3206">
        <f t="shared" si="98"/>
        <v>2014</v>
      </c>
      <c r="F3206" s="57">
        <f>_xlfn.XLOOKUP(E3206,'Historical Metal Prices'!$L$4:$Z$4,'Historical Metal Prices'!$L$10:$Z$10)</f>
        <v>0.34655202943317476</v>
      </c>
      <c r="G3206" s="77">
        <f t="shared" si="99"/>
        <v>40905.557550120982</v>
      </c>
    </row>
    <row r="3207" spans="1:7" x14ac:dyDescent="0.2">
      <c r="A3207" s="79">
        <v>41709</v>
      </c>
      <c r="B3207" s="77">
        <v>31029</v>
      </c>
      <c r="C3207" s="77">
        <v>31200</v>
      </c>
      <c r="E3207">
        <f t="shared" si="98"/>
        <v>2014</v>
      </c>
      <c r="F3207" s="57">
        <f>_xlfn.XLOOKUP(E3207,'Historical Metal Prices'!$L$4:$Z$4,'Historical Metal Prices'!$L$10:$Z$10)</f>
        <v>0.34655202943317476</v>
      </c>
      <c r="G3207" s="77">
        <f t="shared" si="99"/>
        <v>41782.162921281983</v>
      </c>
    </row>
    <row r="3208" spans="1:7" x14ac:dyDescent="0.2">
      <c r="A3208" s="79">
        <v>41708</v>
      </c>
      <c r="B3208" s="77">
        <v>30794</v>
      </c>
      <c r="C3208" s="77">
        <v>31200</v>
      </c>
      <c r="E3208">
        <f t="shared" si="98"/>
        <v>2014</v>
      </c>
      <c r="F3208" s="57">
        <f>_xlfn.XLOOKUP(E3208,'Historical Metal Prices'!$L$4:$Z$4,'Historical Metal Prices'!$L$10:$Z$10)</f>
        <v>0.34655202943317476</v>
      </c>
      <c r="G3208" s="77">
        <f t="shared" si="99"/>
        <v>41465.723194365186</v>
      </c>
    </row>
    <row r="3209" spans="1:7" x14ac:dyDescent="0.2">
      <c r="A3209" s="79">
        <v>41705</v>
      </c>
      <c r="B3209" s="77">
        <v>30587</v>
      </c>
      <c r="C3209" s="77">
        <v>31200</v>
      </c>
      <c r="E3209">
        <f t="shared" si="98"/>
        <v>2014</v>
      </c>
      <c r="F3209" s="57">
        <f>_xlfn.XLOOKUP(E3209,'Historical Metal Prices'!$L$4:$Z$4,'Historical Metal Prices'!$L$10:$Z$10)</f>
        <v>0.34655202943317476</v>
      </c>
      <c r="G3209" s="77">
        <f t="shared" si="99"/>
        <v>41186.986924272518</v>
      </c>
    </row>
    <row r="3210" spans="1:7" x14ac:dyDescent="0.2">
      <c r="A3210" s="79">
        <v>41704</v>
      </c>
      <c r="B3210" s="77">
        <v>30885</v>
      </c>
      <c r="C3210" s="77">
        <v>31500</v>
      </c>
      <c r="E3210">
        <f t="shared" si="98"/>
        <v>2014</v>
      </c>
      <c r="F3210" s="57">
        <f>_xlfn.XLOOKUP(E3210,'Historical Metal Prices'!$L$4:$Z$4,'Historical Metal Prices'!$L$10:$Z$10)</f>
        <v>0.34655202943317476</v>
      </c>
      <c r="G3210" s="77">
        <f t="shared" si="99"/>
        <v>41588.259429043603</v>
      </c>
    </row>
    <row r="3211" spans="1:7" x14ac:dyDescent="0.2">
      <c r="A3211" s="79">
        <v>41703</v>
      </c>
      <c r="B3211" s="77">
        <v>31130</v>
      </c>
      <c r="C3211" s="77">
        <v>31600</v>
      </c>
      <c r="E3211">
        <f t="shared" ref="E3211:E3274" si="100">YEAR(A3211)</f>
        <v>2014</v>
      </c>
      <c r="F3211" s="57">
        <f>_xlfn.XLOOKUP(E3211,'Historical Metal Prices'!$L$4:$Z$4,'Historical Metal Prices'!$L$10:$Z$10)</f>
        <v>0.34655202943317476</v>
      </c>
      <c r="G3211" s="77">
        <f t="shared" ref="G3211:G3274" si="101">IFERROR(B3211*(1+F3211),G3212)</f>
        <v>41918.164676254732</v>
      </c>
    </row>
    <row r="3212" spans="1:7" x14ac:dyDescent="0.2">
      <c r="A3212" s="79">
        <v>41702</v>
      </c>
      <c r="B3212" s="77">
        <v>31140</v>
      </c>
      <c r="C3212" s="77">
        <v>31500</v>
      </c>
      <c r="E3212">
        <f t="shared" si="100"/>
        <v>2014</v>
      </c>
      <c r="F3212" s="57">
        <f>_xlfn.XLOOKUP(E3212,'Historical Metal Prices'!$L$4:$Z$4,'Historical Metal Prices'!$L$10:$Z$10)</f>
        <v>0.34655202943317476</v>
      </c>
      <c r="G3212" s="77">
        <f t="shared" si="101"/>
        <v>41931.630196549064</v>
      </c>
    </row>
    <row r="3213" spans="1:7" x14ac:dyDescent="0.2">
      <c r="A3213" s="79">
        <v>41701</v>
      </c>
      <c r="B3213" s="77">
        <v>30890</v>
      </c>
      <c r="C3213" s="77">
        <v>31500</v>
      </c>
      <c r="E3213">
        <f t="shared" si="100"/>
        <v>2014</v>
      </c>
      <c r="F3213" s="57">
        <f>_xlfn.XLOOKUP(E3213,'Historical Metal Prices'!$L$4:$Z$4,'Historical Metal Prices'!$L$10:$Z$10)</f>
        <v>0.34655202943317476</v>
      </c>
      <c r="G3213" s="77">
        <f t="shared" si="101"/>
        <v>41594.992189190765</v>
      </c>
    </row>
    <row r="3214" spans="1:7" x14ac:dyDescent="0.2">
      <c r="A3214" s="79">
        <v>41698</v>
      </c>
      <c r="B3214" s="77">
        <v>31297</v>
      </c>
      <c r="C3214" s="77">
        <v>31400</v>
      </c>
      <c r="E3214">
        <f t="shared" si="100"/>
        <v>2014</v>
      </c>
      <c r="F3214" s="57">
        <f>_xlfn.XLOOKUP(E3214,'Historical Metal Prices'!$L$4:$Z$4,'Historical Metal Prices'!$L$10:$Z$10)</f>
        <v>0.34655202943317476</v>
      </c>
      <c r="G3214" s="77">
        <f t="shared" si="101"/>
        <v>42143.03886517007</v>
      </c>
    </row>
    <row r="3215" spans="1:7" x14ac:dyDescent="0.2">
      <c r="A3215" s="79">
        <v>41697</v>
      </c>
      <c r="B3215" s="77">
        <v>31147</v>
      </c>
      <c r="C3215" s="77">
        <v>31400</v>
      </c>
      <c r="E3215">
        <f t="shared" si="100"/>
        <v>2014</v>
      </c>
      <c r="F3215" s="57">
        <f>_xlfn.XLOOKUP(E3215,'Historical Metal Prices'!$L$4:$Z$4,'Historical Metal Prices'!$L$10:$Z$10)</f>
        <v>0.34655202943317476</v>
      </c>
      <c r="G3215" s="77">
        <f t="shared" si="101"/>
        <v>41941.056060755094</v>
      </c>
    </row>
    <row r="3216" spans="1:7" x14ac:dyDescent="0.2">
      <c r="A3216" s="79">
        <v>41696</v>
      </c>
      <c r="B3216" s="77">
        <v>31143</v>
      </c>
      <c r="C3216" s="77">
        <v>31800</v>
      </c>
      <c r="E3216">
        <f t="shared" si="100"/>
        <v>2014</v>
      </c>
      <c r="F3216" s="57">
        <f>_xlfn.XLOOKUP(E3216,'Historical Metal Prices'!$L$4:$Z$4,'Historical Metal Prices'!$L$10:$Z$10)</f>
        <v>0.34655202943317476</v>
      </c>
      <c r="G3216" s="77">
        <f t="shared" si="101"/>
        <v>41935.669852637358</v>
      </c>
    </row>
    <row r="3217" spans="1:7" x14ac:dyDescent="0.2">
      <c r="A3217" s="79">
        <v>41695</v>
      </c>
      <c r="B3217" s="77">
        <v>31392</v>
      </c>
      <c r="C3217" s="77">
        <v>31500</v>
      </c>
      <c r="E3217">
        <f t="shared" si="100"/>
        <v>2014</v>
      </c>
      <c r="F3217" s="57">
        <f>_xlfn.XLOOKUP(E3217,'Historical Metal Prices'!$L$4:$Z$4,'Historical Metal Prices'!$L$10:$Z$10)</f>
        <v>0.34655202943317476</v>
      </c>
      <c r="G3217" s="77">
        <f t="shared" si="101"/>
        <v>42270.961307966223</v>
      </c>
    </row>
    <row r="3218" spans="1:7" x14ac:dyDescent="0.2">
      <c r="A3218" s="79">
        <v>41694</v>
      </c>
      <c r="B3218" s="77">
        <v>31147</v>
      </c>
      <c r="C3218" s="77">
        <v>31500</v>
      </c>
      <c r="E3218">
        <f t="shared" si="100"/>
        <v>2014</v>
      </c>
      <c r="F3218" s="57">
        <f>_xlfn.XLOOKUP(E3218,'Historical Metal Prices'!$L$4:$Z$4,'Historical Metal Prices'!$L$10:$Z$10)</f>
        <v>0.34655202943317476</v>
      </c>
      <c r="G3218" s="77">
        <f t="shared" si="101"/>
        <v>41941.056060755094</v>
      </c>
    </row>
    <row r="3219" spans="1:7" x14ac:dyDescent="0.2">
      <c r="A3219" s="79">
        <v>41691</v>
      </c>
      <c r="B3219" s="77">
        <v>31400</v>
      </c>
      <c r="C3219" s="77">
        <v>31500</v>
      </c>
      <c r="E3219">
        <f t="shared" si="100"/>
        <v>2014</v>
      </c>
      <c r="F3219" s="57">
        <f>_xlfn.XLOOKUP(E3219,'Historical Metal Prices'!$L$4:$Z$4,'Historical Metal Prices'!$L$10:$Z$10)</f>
        <v>0.34655202943317476</v>
      </c>
      <c r="G3219" s="77">
        <f t="shared" si="101"/>
        <v>42281.733724201687</v>
      </c>
    </row>
    <row r="3220" spans="1:7" x14ac:dyDescent="0.2">
      <c r="A3220" s="79">
        <v>41690</v>
      </c>
      <c r="B3220" s="77">
        <v>31000</v>
      </c>
      <c r="C3220" s="77">
        <v>31200</v>
      </c>
      <c r="E3220">
        <f t="shared" si="100"/>
        <v>2014</v>
      </c>
      <c r="F3220" s="57">
        <f>_xlfn.XLOOKUP(E3220,'Historical Metal Prices'!$L$4:$Z$4,'Historical Metal Prices'!$L$10:$Z$10)</f>
        <v>0.34655202943317476</v>
      </c>
      <c r="G3220" s="77">
        <f t="shared" si="101"/>
        <v>41743.11291242842</v>
      </c>
    </row>
    <row r="3221" spans="1:7" x14ac:dyDescent="0.2">
      <c r="A3221" s="79">
        <v>41689</v>
      </c>
      <c r="B3221" s="77">
        <v>31146</v>
      </c>
      <c r="C3221" s="77">
        <v>32200</v>
      </c>
      <c r="E3221">
        <f t="shared" si="100"/>
        <v>2014</v>
      </c>
      <c r="F3221" s="57">
        <f>_xlfn.XLOOKUP(E3221,'Historical Metal Prices'!$L$4:$Z$4,'Historical Metal Prices'!$L$10:$Z$10)</f>
        <v>0.34655202943317476</v>
      </c>
      <c r="G3221" s="77">
        <f t="shared" si="101"/>
        <v>41939.70950872566</v>
      </c>
    </row>
    <row r="3222" spans="1:7" x14ac:dyDescent="0.2">
      <c r="A3222" s="79">
        <v>41688</v>
      </c>
      <c r="B3222" s="77">
        <v>30845</v>
      </c>
      <c r="C3222" s="77">
        <v>31500</v>
      </c>
      <c r="E3222">
        <f t="shared" si="100"/>
        <v>2014</v>
      </c>
      <c r="F3222" s="57">
        <f>_xlfn.XLOOKUP(E3222,'Historical Metal Prices'!$L$4:$Z$4,'Historical Metal Prices'!$L$10:$Z$10)</f>
        <v>0.34655202943317476</v>
      </c>
      <c r="G3222" s="77">
        <f t="shared" si="101"/>
        <v>41534.397347866274</v>
      </c>
    </row>
    <row r="3223" spans="1:7" x14ac:dyDescent="0.2">
      <c r="A3223" s="79">
        <v>41687</v>
      </c>
      <c r="B3223" s="77">
        <v>31150</v>
      </c>
      <c r="C3223" s="77">
        <v>31500</v>
      </c>
      <c r="E3223">
        <f t="shared" si="100"/>
        <v>2014</v>
      </c>
      <c r="F3223" s="57">
        <f>_xlfn.XLOOKUP(E3223,'Historical Metal Prices'!$L$4:$Z$4,'Historical Metal Prices'!$L$10:$Z$10)</f>
        <v>0.34655202943317476</v>
      </c>
      <c r="G3223" s="77">
        <f t="shared" si="101"/>
        <v>41945.095716843396</v>
      </c>
    </row>
    <row r="3224" spans="1:7" x14ac:dyDescent="0.2">
      <c r="A3224" s="79">
        <v>41684</v>
      </c>
      <c r="B3224" s="77">
        <v>31155</v>
      </c>
      <c r="C3224" s="77">
        <v>31500</v>
      </c>
      <c r="E3224">
        <f t="shared" si="100"/>
        <v>2014</v>
      </c>
      <c r="F3224" s="57">
        <f>_xlfn.XLOOKUP(E3224,'Historical Metal Prices'!$L$4:$Z$4,'Historical Metal Prices'!$L$10:$Z$10)</f>
        <v>0.34655202943317476</v>
      </c>
      <c r="G3224" s="77">
        <f t="shared" si="101"/>
        <v>41951.828476990559</v>
      </c>
    </row>
    <row r="3225" spans="1:7" x14ac:dyDescent="0.2">
      <c r="A3225" s="79">
        <v>41683</v>
      </c>
      <c r="B3225" s="77">
        <v>31105</v>
      </c>
      <c r="C3225" s="77">
        <v>31500</v>
      </c>
      <c r="E3225">
        <f t="shared" si="100"/>
        <v>2014</v>
      </c>
      <c r="F3225" s="57">
        <f>_xlfn.XLOOKUP(E3225,'Historical Metal Prices'!$L$4:$Z$4,'Historical Metal Prices'!$L$10:$Z$10)</f>
        <v>0.34655202943317476</v>
      </c>
      <c r="G3225" s="77">
        <f t="shared" si="101"/>
        <v>41884.500875518897</v>
      </c>
    </row>
    <row r="3226" spans="1:7" x14ac:dyDescent="0.2">
      <c r="A3226" s="79">
        <v>41682</v>
      </c>
      <c r="B3226" s="77">
        <v>31050</v>
      </c>
      <c r="C3226" s="77">
        <v>31500</v>
      </c>
      <c r="E3226">
        <f t="shared" si="100"/>
        <v>2014</v>
      </c>
      <c r="F3226" s="57">
        <f>_xlfn.XLOOKUP(E3226,'Historical Metal Prices'!$L$4:$Z$4,'Historical Metal Prices'!$L$10:$Z$10)</f>
        <v>0.34655202943317476</v>
      </c>
      <c r="G3226" s="77">
        <f t="shared" si="101"/>
        <v>41810.440513900074</v>
      </c>
    </row>
    <row r="3227" spans="1:7" x14ac:dyDescent="0.2">
      <c r="A3227" s="79">
        <v>41681</v>
      </c>
      <c r="B3227" s="77">
        <v>31211</v>
      </c>
      <c r="C3227" s="77">
        <v>31500</v>
      </c>
      <c r="E3227">
        <f t="shared" si="100"/>
        <v>2014</v>
      </c>
      <c r="F3227" s="57">
        <f>_xlfn.XLOOKUP(E3227,'Historical Metal Prices'!$L$4:$Z$4,'Historical Metal Prices'!$L$10:$Z$10)</f>
        <v>0.34655202943317476</v>
      </c>
      <c r="G3227" s="77">
        <f t="shared" si="101"/>
        <v>42027.235390638816</v>
      </c>
    </row>
    <row r="3228" spans="1:7" x14ac:dyDescent="0.2">
      <c r="A3228" s="79">
        <v>41680</v>
      </c>
      <c r="B3228" s="77">
        <v>31161</v>
      </c>
      <c r="C3228" s="77">
        <v>31000</v>
      </c>
      <c r="E3228">
        <f t="shared" si="100"/>
        <v>2014</v>
      </c>
      <c r="F3228" s="57">
        <f>_xlfn.XLOOKUP(E3228,'Historical Metal Prices'!$L$4:$Z$4,'Historical Metal Prices'!$L$10:$Z$10)</f>
        <v>0.34655202943317476</v>
      </c>
      <c r="G3228" s="77">
        <f t="shared" si="101"/>
        <v>41959.907789167155</v>
      </c>
    </row>
    <row r="3229" spans="1:7" x14ac:dyDescent="0.2">
      <c r="A3229" s="79">
        <v>41677</v>
      </c>
      <c r="B3229" s="77">
        <v>31161</v>
      </c>
      <c r="C3229" s="77">
        <v>31500</v>
      </c>
      <c r="E3229">
        <f t="shared" si="100"/>
        <v>2014</v>
      </c>
      <c r="F3229" s="57">
        <f>_xlfn.XLOOKUP(E3229,'Historical Metal Prices'!$L$4:$Z$4,'Historical Metal Prices'!$L$10:$Z$10)</f>
        <v>0.34655202943317476</v>
      </c>
      <c r="G3229" s="77">
        <f t="shared" si="101"/>
        <v>41959.907789167155</v>
      </c>
    </row>
    <row r="3230" spans="1:7" x14ac:dyDescent="0.2">
      <c r="A3230" s="79">
        <v>41676</v>
      </c>
      <c r="B3230" s="77">
        <v>31160</v>
      </c>
      <c r="C3230" s="77">
        <v>31750</v>
      </c>
      <c r="E3230">
        <f t="shared" si="100"/>
        <v>2014</v>
      </c>
      <c r="F3230" s="57">
        <f>_xlfn.XLOOKUP(E3230,'Historical Metal Prices'!$L$4:$Z$4,'Historical Metal Prices'!$L$10:$Z$10)</f>
        <v>0.34655202943317476</v>
      </c>
      <c r="G3230" s="77">
        <f t="shared" si="101"/>
        <v>41958.561237137728</v>
      </c>
    </row>
    <row r="3231" spans="1:7" x14ac:dyDescent="0.2">
      <c r="A3231" s="79">
        <v>41675</v>
      </c>
      <c r="B3231" s="77">
        <v>30406</v>
      </c>
      <c r="C3231" s="77">
        <v>31750</v>
      </c>
      <c r="E3231">
        <f t="shared" si="100"/>
        <v>2014</v>
      </c>
      <c r="F3231" s="57">
        <f>_xlfn.XLOOKUP(E3231,'Historical Metal Prices'!$L$4:$Z$4,'Historical Metal Prices'!$L$10:$Z$10)</f>
        <v>0.34655202943317476</v>
      </c>
      <c r="G3231" s="77">
        <f t="shared" si="101"/>
        <v>40943.261006945111</v>
      </c>
    </row>
    <row r="3232" spans="1:7" x14ac:dyDescent="0.2">
      <c r="A3232" s="79">
        <v>41674</v>
      </c>
      <c r="B3232" s="77">
        <v>30905</v>
      </c>
      <c r="C3232" s="77">
        <v>31500</v>
      </c>
      <c r="E3232">
        <f t="shared" si="100"/>
        <v>2014</v>
      </c>
      <c r="F3232" s="57">
        <f>_xlfn.XLOOKUP(E3232,'Historical Metal Prices'!$L$4:$Z$4,'Historical Metal Prices'!$L$10:$Z$10)</f>
        <v>0.34655202943317476</v>
      </c>
      <c r="G3232" s="77">
        <f t="shared" si="101"/>
        <v>41615.190469632267</v>
      </c>
    </row>
    <row r="3233" spans="1:7" x14ac:dyDescent="0.2">
      <c r="A3233" s="79">
        <v>41673</v>
      </c>
      <c r="B3233" s="77">
        <v>30656</v>
      </c>
      <c r="C3233" s="77">
        <v>31000</v>
      </c>
      <c r="E3233">
        <f t="shared" si="100"/>
        <v>2014</v>
      </c>
      <c r="F3233" s="57">
        <f>_xlfn.XLOOKUP(E3233,'Historical Metal Prices'!$L$4:$Z$4,'Historical Metal Prices'!$L$10:$Z$10)</f>
        <v>0.34655202943317476</v>
      </c>
      <c r="G3233" s="77">
        <f t="shared" si="101"/>
        <v>41279.899014303403</v>
      </c>
    </row>
    <row r="3234" spans="1:7" x14ac:dyDescent="0.2">
      <c r="A3234" s="79">
        <v>41670</v>
      </c>
      <c r="B3234" s="77">
        <v>28906</v>
      </c>
      <c r="C3234" s="77">
        <v>31000</v>
      </c>
      <c r="E3234">
        <f t="shared" si="100"/>
        <v>2014</v>
      </c>
      <c r="F3234" s="57">
        <f>_xlfn.XLOOKUP(E3234,'Historical Metal Prices'!$L$4:$Z$4,'Historical Metal Prices'!$L$10:$Z$10)</f>
        <v>0.34655202943317476</v>
      </c>
      <c r="G3234" s="77">
        <f t="shared" si="101"/>
        <v>38923.432962795348</v>
      </c>
    </row>
    <row r="3235" spans="1:7" x14ac:dyDescent="0.2">
      <c r="A3235" s="79">
        <v>41669</v>
      </c>
      <c r="B3235" s="77">
        <v>28402</v>
      </c>
      <c r="C3235" s="77">
        <v>29800</v>
      </c>
      <c r="E3235">
        <f t="shared" si="100"/>
        <v>2014</v>
      </c>
      <c r="F3235" s="57">
        <f>_xlfn.XLOOKUP(E3235,'Historical Metal Prices'!$L$4:$Z$4,'Historical Metal Prices'!$L$10:$Z$10)</f>
        <v>0.34655202943317476</v>
      </c>
      <c r="G3235" s="77">
        <f t="shared" si="101"/>
        <v>38244.77073996103</v>
      </c>
    </row>
    <row r="3236" spans="1:7" x14ac:dyDescent="0.2">
      <c r="A3236" s="79">
        <v>41668</v>
      </c>
      <c r="B3236" s="77">
        <v>28402</v>
      </c>
      <c r="C3236" s="77">
        <v>29100</v>
      </c>
      <c r="E3236">
        <f t="shared" si="100"/>
        <v>2014</v>
      </c>
      <c r="F3236" s="57">
        <f>_xlfn.XLOOKUP(E3236,'Historical Metal Prices'!$L$4:$Z$4,'Historical Metal Prices'!$L$10:$Z$10)</f>
        <v>0.34655202943317476</v>
      </c>
      <c r="G3236" s="77">
        <f t="shared" si="101"/>
        <v>38244.77073996103</v>
      </c>
    </row>
    <row r="3237" spans="1:7" x14ac:dyDescent="0.2">
      <c r="A3237" s="79">
        <v>41667</v>
      </c>
      <c r="B3237" s="77">
        <v>27901</v>
      </c>
      <c r="C3237" s="77">
        <v>28500</v>
      </c>
      <c r="E3237">
        <f t="shared" si="100"/>
        <v>2014</v>
      </c>
      <c r="F3237" s="57">
        <f>_xlfn.XLOOKUP(E3237,'Historical Metal Prices'!$L$4:$Z$4,'Historical Metal Prices'!$L$10:$Z$10)</f>
        <v>0.34655202943317476</v>
      </c>
      <c r="G3237" s="77">
        <f t="shared" si="101"/>
        <v>37570.148173215006</v>
      </c>
    </row>
    <row r="3238" spans="1:7" x14ac:dyDescent="0.2">
      <c r="A3238" s="79">
        <v>41666</v>
      </c>
      <c r="B3238" s="77">
        <v>27900</v>
      </c>
      <c r="C3238" s="77">
        <v>29000</v>
      </c>
      <c r="E3238">
        <f t="shared" si="100"/>
        <v>2014</v>
      </c>
      <c r="F3238" s="57">
        <f>_xlfn.XLOOKUP(E3238,'Historical Metal Prices'!$L$4:$Z$4,'Historical Metal Prices'!$L$10:$Z$10)</f>
        <v>0.34655202943317476</v>
      </c>
      <c r="G3238" s="77">
        <f t="shared" si="101"/>
        <v>37568.801621185579</v>
      </c>
    </row>
    <row r="3239" spans="1:7" x14ac:dyDescent="0.2">
      <c r="A3239" s="79">
        <v>41663</v>
      </c>
      <c r="B3239" s="77">
        <v>27900</v>
      </c>
      <c r="C3239" s="77">
        <v>28400</v>
      </c>
      <c r="E3239">
        <f t="shared" si="100"/>
        <v>2014</v>
      </c>
      <c r="F3239" s="57">
        <f>_xlfn.XLOOKUP(E3239,'Historical Metal Prices'!$L$4:$Z$4,'Historical Metal Prices'!$L$10:$Z$10)</f>
        <v>0.34655202943317476</v>
      </c>
      <c r="G3239" s="77">
        <f t="shared" si="101"/>
        <v>37568.801621185579</v>
      </c>
    </row>
    <row r="3240" spans="1:7" x14ac:dyDescent="0.2">
      <c r="A3240" s="79">
        <v>41662</v>
      </c>
      <c r="B3240" s="77">
        <v>28350</v>
      </c>
      <c r="C3240" s="77">
        <v>29200</v>
      </c>
      <c r="E3240">
        <f t="shared" si="100"/>
        <v>2014</v>
      </c>
      <c r="F3240" s="57">
        <f>_xlfn.XLOOKUP(E3240,'Historical Metal Prices'!$L$4:$Z$4,'Historical Metal Prices'!$L$10:$Z$10)</f>
        <v>0.34655202943317476</v>
      </c>
      <c r="G3240" s="77">
        <f t="shared" si="101"/>
        <v>38174.750034430501</v>
      </c>
    </row>
    <row r="3241" spans="1:7" x14ac:dyDescent="0.2">
      <c r="A3241" s="79">
        <v>41661</v>
      </c>
      <c r="B3241" s="77">
        <v>28600</v>
      </c>
      <c r="C3241" s="77">
        <v>29200</v>
      </c>
      <c r="E3241">
        <f t="shared" si="100"/>
        <v>2014</v>
      </c>
      <c r="F3241" s="57">
        <f>_xlfn.XLOOKUP(E3241,'Historical Metal Prices'!$L$4:$Z$4,'Historical Metal Prices'!$L$10:$Z$10)</f>
        <v>0.34655202943317476</v>
      </c>
      <c r="G3241" s="77">
        <f t="shared" si="101"/>
        <v>38511.388041788799</v>
      </c>
    </row>
    <row r="3242" spans="1:7" x14ac:dyDescent="0.2">
      <c r="A3242" s="79">
        <v>41660</v>
      </c>
      <c r="B3242" s="77">
        <v>28255</v>
      </c>
      <c r="C3242" s="77">
        <v>29000</v>
      </c>
      <c r="E3242">
        <f t="shared" si="100"/>
        <v>2014</v>
      </c>
      <c r="F3242" s="57">
        <f>_xlfn.XLOOKUP(E3242,'Historical Metal Prices'!$L$4:$Z$4,'Historical Metal Prices'!$L$10:$Z$10)</f>
        <v>0.34655202943317476</v>
      </c>
      <c r="G3242" s="77">
        <f t="shared" si="101"/>
        <v>38046.827591634355</v>
      </c>
    </row>
    <row r="3243" spans="1:7" x14ac:dyDescent="0.2">
      <c r="A3243" s="79">
        <v>41659</v>
      </c>
      <c r="B3243" s="77">
        <v>27805</v>
      </c>
      <c r="C3243" s="77">
        <v>28400</v>
      </c>
      <c r="E3243">
        <f t="shared" si="100"/>
        <v>2014</v>
      </c>
      <c r="F3243" s="57">
        <f>_xlfn.XLOOKUP(E3243,'Historical Metal Prices'!$L$4:$Z$4,'Historical Metal Prices'!$L$10:$Z$10)</f>
        <v>0.34655202943317476</v>
      </c>
      <c r="G3243" s="77">
        <f t="shared" si="101"/>
        <v>37440.879178389427</v>
      </c>
    </row>
    <row r="3244" spans="1:7" x14ac:dyDescent="0.2">
      <c r="A3244" s="79">
        <v>41656</v>
      </c>
      <c r="B3244" s="77">
        <v>26910</v>
      </c>
      <c r="C3244" s="77">
        <v>28200</v>
      </c>
      <c r="E3244">
        <f t="shared" si="100"/>
        <v>2014</v>
      </c>
      <c r="F3244" s="57">
        <f>_xlfn.XLOOKUP(E3244,'Historical Metal Prices'!$L$4:$Z$4,'Historical Metal Prices'!$L$10:$Z$10)</f>
        <v>0.34655202943317476</v>
      </c>
      <c r="G3244" s="77">
        <f t="shared" si="101"/>
        <v>36235.715112046732</v>
      </c>
    </row>
    <row r="3245" spans="1:7" x14ac:dyDescent="0.2">
      <c r="A3245" s="79">
        <v>41655</v>
      </c>
      <c r="B3245" s="77">
        <v>26910</v>
      </c>
      <c r="C3245" s="77">
        <v>28300</v>
      </c>
      <c r="E3245">
        <f t="shared" si="100"/>
        <v>2014</v>
      </c>
      <c r="F3245" s="57">
        <f>_xlfn.XLOOKUP(E3245,'Historical Metal Prices'!$L$4:$Z$4,'Historical Metal Prices'!$L$10:$Z$10)</f>
        <v>0.34655202943317476</v>
      </c>
      <c r="G3245" s="77">
        <f t="shared" si="101"/>
        <v>36235.715112046732</v>
      </c>
    </row>
    <row r="3246" spans="1:7" x14ac:dyDescent="0.2">
      <c r="A3246" s="79">
        <v>41654</v>
      </c>
      <c r="B3246" s="77">
        <v>26915</v>
      </c>
      <c r="C3246" s="77">
        <v>28000</v>
      </c>
      <c r="E3246">
        <f t="shared" si="100"/>
        <v>2014</v>
      </c>
      <c r="F3246" s="57">
        <f>_xlfn.XLOOKUP(E3246,'Historical Metal Prices'!$L$4:$Z$4,'Historical Metal Prices'!$L$10:$Z$10)</f>
        <v>0.34655202943317476</v>
      </c>
      <c r="G3246" s="77">
        <f t="shared" si="101"/>
        <v>36242.447872193901</v>
      </c>
    </row>
    <row r="3247" spans="1:7" x14ac:dyDescent="0.2">
      <c r="A3247" s="79">
        <v>41653</v>
      </c>
      <c r="B3247" s="77">
        <v>27425</v>
      </c>
      <c r="C3247" s="77">
        <v>27700</v>
      </c>
      <c r="E3247">
        <f t="shared" si="100"/>
        <v>2014</v>
      </c>
      <c r="F3247" s="57">
        <f>_xlfn.XLOOKUP(E3247,'Historical Metal Prices'!$L$4:$Z$4,'Historical Metal Prices'!$L$10:$Z$10)</f>
        <v>0.34655202943317476</v>
      </c>
      <c r="G3247" s="77">
        <f t="shared" si="101"/>
        <v>36929.189407204816</v>
      </c>
    </row>
    <row r="3248" spans="1:7" x14ac:dyDescent="0.2">
      <c r="A3248" s="79">
        <v>41652</v>
      </c>
      <c r="B3248" s="77">
        <v>27525</v>
      </c>
      <c r="C3248" s="77">
        <v>28000</v>
      </c>
      <c r="E3248">
        <f t="shared" si="100"/>
        <v>2014</v>
      </c>
      <c r="F3248" s="57">
        <f>_xlfn.XLOOKUP(E3248,'Historical Metal Prices'!$L$4:$Z$4,'Historical Metal Prices'!$L$10:$Z$10)</f>
        <v>0.34655202943317476</v>
      </c>
      <c r="G3248" s="77">
        <f t="shared" si="101"/>
        <v>37063.844610148139</v>
      </c>
    </row>
    <row r="3249" spans="1:7" x14ac:dyDescent="0.2">
      <c r="A3249" s="79">
        <v>41649</v>
      </c>
      <c r="B3249" s="77">
        <v>27500</v>
      </c>
      <c r="C3249" s="77">
        <v>27300</v>
      </c>
      <c r="E3249">
        <f t="shared" si="100"/>
        <v>2014</v>
      </c>
      <c r="F3249" s="57">
        <f>_xlfn.XLOOKUP(E3249,'Historical Metal Prices'!$L$4:$Z$4,'Historical Metal Prices'!$L$10:$Z$10)</f>
        <v>0.34655202943317476</v>
      </c>
      <c r="G3249" s="77">
        <f t="shared" si="101"/>
        <v>37030.180809412304</v>
      </c>
    </row>
    <row r="3250" spans="1:7" x14ac:dyDescent="0.2">
      <c r="A3250" s="79">
        <v>41648</v>
      </c>
      <c r="B3250" s="77">
        <v>27250</v>
      </c>
      <c r="C3250" s="77">
        <v>27500</v>
      </c>
      <c r="E3250">
        <f t="shared" si="100"/>
        <v>2014</v>
      </c>
      <c r="F3250" s="57">
        <f>_xlfn.XLOOKUP(E3250,'Historical Metal Prices'!$L$4:$Z$4,'Historical Metal Prices'!$L$10:$Z$10)</f>
        <v>0.34655202943317476</v>
      </c>
      <c r="G3250" s="77">
        <f t="shared" si="101"/>
        <v>36693.542802054013</v>
      </c>
    </row>
    <row r="3251" spans="1:7" x14ac:dyDescent="0.2">
      <c r="A3251" s="79">
        <v>41647</v>
      </c>
      <c r="B3251" s="77">
        <v>27000</v>
      </c>
      <c r="C3251" s="77">
        <v>28000</v>
      </c>
      <c r="E3251">
        <f t="shared" si="100"/>
        <v>2014</v>
      </c>
      <c r="F3251" s="57">
        <f>_xlfn.XLOOKUP(E3251,'Historical Metal Prices'!$L$4:$Z$4,'Historical Metal Prices'!$L$10:$Z$10)</f>
        <v>0.34655202943317476</v>
      </c>
      <c r="G3251" s="77">
        <f t="shared" si="101"/>
        <v>36356.904794695722</v>
      </c>
    </row>
    <row r="3252" spans="1:7" x14ac:dyDescent="0.2">
      <c r="A3252" s="79">
        <v>41646</v>
      </c>
      <c r="B3252" s="77">
        <v>27750</v>
      </c>
      <c r="C3252" s="77">
        <v>29800</v>
      </c>
      <c r="E3252">
        <f t="shared" si="100"/>
        <v>2014</v>
      </c>
      <c r="F3252" s="57">
        <f>_xlfn.XLOOKUP(E3252,'Historical Metal Prices'!$L$4:$Z$4,'Historical Metal Prices'!$L$10:$Z$10)</f>
        <v>0.34655202943317476</v>
      </c>
      <c r="G3252" s="77">
        <f t="shared" si="101"/>
        <v>37366.818816770603</v>
      </c>
    </row>
    <row r="3253" spans="1:7" x14ac:dyDescent="0.2">
      <c r="A3253" s="79">
        <v>41645</v>
      </c>
      <c r="B3253" s="77">
        <v>29600</v>
      </c>
      <c r="C3253" s="77">
        <v>30100</v>
      </c>
      <c r="E3253">
        <f t="shared" si="100"/>
        <v>2014</v>
      </c>
      <c r="F3253" s="57">
        <f>_xlfn.XLOOKUP(E3253,'Historical Metal Prices'!$L$4:$Z$4,'Historical Metal Prices'!$L$10:$Z$10)</f>
        <v>0.34655202943317476</v>
      </c>
      <c r="G3253" s="77">
        <f t="shared" si="101"/>
        <v>39857.940071221972</v>
      </c>
    </row>
    <row r="3254" spans="1:7" x14ac:dyDescent="0.2">
      <c r="A3254" s="79">
        <v>41642</v>
      </c>
      <c r="B3254" s="77">
        <v>29600</v>
      </c>
      <c r="C3254" s="77">
        <v>30000</v>
      </c>
      <c r="E3254">
        <f t="shared" si="100"/>
        <v>2014</v>
      </c>
      <c r="F3254" s="57">
        <f>_xlfn.XLOOKUP(E3254,'Historical Metal Prices'!$L$4:$Z$4,'Historical Metal Prices'!$L$10:$Z$10)</f>
        <v>0.34655202943317476</v>
      </c>
      <c r="G3254" s="77">
        <f t="shared" si="101"/>
        <v>39857.940071221972</v>
      </c>
    </row>
    <row r="3255" spans="1:7" x14ac:dyDescent="0.2">
      <c r="A3255" s="79">
        <v>41641</v>
      </c>
      <c r="B3255" s="77">
        <v>29451.5</v>
      </c>
      <c r="C3255" s="77">
        <v>30000</v>
      </c>
      <c r="E3255">
        <f t="shared" si="100"/>
        <v>2014</v>
      </c>
      <c r="F3255" s="57">
        <f>_xlfn.XLOOKUP(E3255,'Historical Metal Prices'!$L$4:$Z$4,'Historical Metal Prices'!$L$10:$Z$10)</f>
        <v>0.34655202943317476</v>
      </c>
      <c r="G3255" s="77">
        <f t="shared" si="101"/>
        <v>39657.977094851143</v>
      </c>
    </row>
    <row r="3256" spans="1:7" ht="16" x14ac:dyDescent="0.2">
      <c r="A3256" s="79">
        <v>41640</v>
      </c>
      <c r="B3256" s="77">
        <v>28950</v>
      </c>
      <c r="C3256" s="78" t="s">
        <v>481</v>
      </c>
      <c r="E3256">
        <f t="shared" si="100"/>
        <v>2014</v>
      </c>
      <c r="F3256" s="57">
        <f>_xlfn.XLOOKUP(E3256,'Historical Metal Prices'!$L$4:$Z$4,'Historical Metal Prices'!$L$10:$Z$10)</f>
        <v>0.34655202943317476</v>
      </c>
      <c r="G3256" s="77">
        <f t="shared" si="101"/>
        <v>38982.681252090406</v>
      </c>
    </row>
    <row r="3257" spans="1:7" x14ac:dyDescent="0.2">
      <c r="A3257" s="79">
        <v>41639</v>
      </c>
      <c r="B3257" s="77">
        <v>28950</v>
      </c>
      <c r="C3257" s="77">
        <v>29500</v>
      </c>
      <c r="E3257">
        <f t="shared" si="100"/>
        <v>2013</v>
      </c>
      <c r="F3257" s="57">
        <f>_xlfn.XLOOKUP(E3257,'Historical Metal Prices'!$L$4:$Z$4,'Historical Metal Prices'!$L$10:$Z$10)</f>
        <v>0.3662767632853221</v>
      </c>
      <c r="G3257" s="77">
        <f t="shared" si="101"/>
        <v>39553.712297110076</v>
      </c>
    </row>
    <row r="3258" spans="1:7" x14ac:dyDescent="0.2">
      <c r="A3258" s="79">
        <v>41638</v>
      </c>
      <c r="B3258" s="77">
        <v>27904</v>
      </c>
      <c r="C3258" s="77">
        <v>28000</v>
      </c>
      <c r="E3258">
        <f t="shared" si="100"/>
        <v>2013</v>
      </c>
      <c r="F3258" s="57">
        <f>_xlfn.XLOOKUP(E3258,'Historical Metal Prices'!$L$4:$Z$4,'Historical Metal Prices'!$L$10:$Z$10)</f>
        <v>0.3662767632853221</v>
      </c>
      <c r="G3258" s="77">
        <f t="shared" si="101"/>
        <v>38124.586802713631</v>
      </c>
    </row>
    <row r="3259" spans="1:7" x14ac:dyDescent="0.2">
      <c r="A3259" s="79">
        <v>41635</v>
      </c>
      <c r="B3259" s="77">
        <v>27854</v>
      </c>
      <c r="C3259" s="77">
        <v>28600</v>
      </c>
      <c r="E3259">
        <f t="shared" si="100"/>
        <v>2013</v>
      </c>
      <c r="F3259" s="57">
        <f>_xlfn.XLOOKUP(E3259,'Historical Metal Prices'!$L$4:$Z$4,'Historical Metal Prices'!$L$10:$Z$10)</f>
        <v>0.3662767632853221</v>
      </c>
      <c r="G3259" s="77">
        <f t="shared" si="101"/>
        <v>38056.27296454936</v>
      </c>
    </row>
    <row r="3260" spans="1:7" ht="16" x14ac:dyDescent="0.2">
      <c r="A3260" s="79">
        <v>41634</v>
      </c>
      <c r="B3260" s="77">
        <v>27404</v>
      </c>
      <c r="C3260" s="78" t="s">
        <v>481</v>
      </c>
      <c r="E3260">
        <f t="shared" si="100"/>
        <v>2013</v>
      </c>
      <c r="F3260" s="57">
        <f>_xlfn.XLOOKUP(E3260,'Historical Metal Prices'!$L$4:$Z$4,'Historical Metal Prices'!$L$10:$Z$10)</f>
        <v>0.3662767632853221</v>
      </c>
      <c r="G3260" s="77">
        <f t="shared" si="101"/>
        <v>37441.448421070963</v>
      </c>
    </row>
    <row r="3261" spans="1:7" ht="16" x14ac:dyDescent="0.2">
      <c r="A3261" s="79">
        <v>41633</v>
      </c>
      <c r="B3261" s="77">
        <v>27404</v>
      </c>
      <c r="C3261" s="78" t="s">
        <v>481</v>
      </c>
      <c r="E3261">
        <f t="shared" si="100"/>
        <v>2013</v>
      </c>
      <c r="F3261" s="57">
        <f>_xlfn.XLOOKUP(E3261,'Historical Metal Prices'!$L$4:$Z$4,'Historical Metal Prices'!$L$10:$Z$10)</f>
        <v>0.3662767632853221</v>
      </c>
      <c r="G3261" s="77">
        <f t="shared" si="101"/>
        <v>37441.448421070963</v>
      </c>
    </row>
    <row r="3262" spans="1:7" x14ac:dyDescent="0.2">
      <c r="A3262" s="79">
        <v>41632</v>
      </c>
      <c r="B3262" s="77">
        <v>27404</v>
      </c>
      <c r="C3262" s="77">
        <v>28000</v>
      </c>
      <c r="E3262">
        <f t="shared" si="100"/>
        <v>2013</v>
      </c>
      <c r="F3262" s="57">
        <f>_xlfn.XLOOKUP(E3262,'Historical Metal Prices'!$L$4:$Z$4,'Historical Metal Prices'!$L$10:$Z$10)</f>
        <v>0.3662767632853221</v>
      </c>
      <c r="G3262" s="77">
        <f t="shared" si="101"/>
        <v>37441.448421070963</v>
      </c>
    </row>
    <row r="3263" spans="1:7" x14ac:dyDescent="0.2">
      <c r="A3263" s="79">
        <v>41631</v>
      </c>
      <c r="B3263" s="77">
        <v>27100</v>
      </c>
      <c r="C3263" s="77">
        <v>28200</v>
      </c>
      <c r="E3263">
        <f t="shared" si="100"/>
        <v>2013</v>
      </c>
      <c r="F3263" s="57">
        <f>_xlfn.XLOOKUP(E3263,'Historical Metal Prices'!$L$4:$Z$4,'Historical Metal Prices'!$L$10:$Z$10)</f>
        <v>0.3662767632853221</v>
      </c>
      <c r="G3263" s="77">
        <f t="shared" si="101"/>
        <v>37026.100285032226</v>
      </c>
    </row>
    <row r="3264" spans="1:7" x14ac:dyDescent="0.2">
      <c r="A3264" s="79">
        <v>41628</v>
      </c>
      <c r="B3264" s="77">
        <v>26772</v>
      </c>
      <c r="C3264" s="77">
        <v>26900</v>
      </c>
      <c r="E3264">
        <f t="shared" si="100"/>
        <v>2013</v>
      </c>
      <c r="F3264" s="57">
        <f>_xlfn.XLOOKUP(E3264,'Historical Metal Prices'!$L$4:$Z$4,'Historical Metal Prices'!$L$10:$Z$10)</f>
        <v>0.3662767632853221</v>
      </c>
      <c r="G3264" s="77">
        <f t="shared" si="101"/>
        <v>36577.961506674641</v>
      </c>
    </row>
    <row r="3265" spans="1:7" x14ac:dyDescent="0.2">
      <c r="A3265" s="79">
        <v>41627</v>
      </c>
      <c r="B3265" s="77">
        <v>26370</v>
      </c>
      <c r="C3265" s="77">
        <v>27000</v>
      </c>
      <c r="E3265">
        <f t="shared" si="100"/>
        <v>2013</v>
      </c>
      <c r="F3265" s="57">
        <f>_xlfn.XLOOKUP(E3265,'Historical Metal Prices'!$L$4:$Z$4,'Historical Metal Prices'!$L$10:$Z$10)</f>
        <v>0.3662767632853221</v>
      </c>
      <c r="G3265" s="77">
        <f t="shared" si="101"/>
        <v>36028.718247833945</v>
      </c>
    </row>
    <row r="3266" spans="1:7" x14ac:dyDescent="0.2">
      <c r="A3266" s="79">
        <v>41626</v>
      </c>
      <c r="B3266" s="77">
        <v>26513</v>
      </c>
      <c r="C3266" s="77">
        <v>26600</v>
      </c>
      <c r="E3266">
        <f t="shared" si="100"/>
        <v>2013</v>
      </c>
      <c r="F3266" s="57">
        <f>_xlfn.XLOOKUP(E3266,'Historical Metal Prices'!$L$4:$Z$4,'Historical Metal Prices'!$L$10:$Z$10)</f>
        <v>0.3662767632853221</v>
      </c>
      <c r="G3266" s="77">
        <f t="shared" si="101"/>
        <v>36224.095824983742</v>
      </c>
    </row>
    <row r="3267" spans="1:7" x14ac:dyDescent="0.2">
      <c r="A3267" s="79">
        <v>41625</v>
      </c>
      <c r="B3267" s="77">
        <v>26513</v>
      </c>
      <c r="C3267" s="77">
        <v>26600</v>
      </c>
      <c r="E3267">
        <f t="shared" si="100"/>
        <v>2013</v>
      </c>
      <c r="F3267" s="57">
        <f>_xlfn.XLOOKUP(E3267,'Historical Metal Prices'!$L$4:$Z$4,'Historical Metal Prices'!$L$10:$Z$10)</f>
        <v>0.3662767632853221</v>
      </c>
      <c r="G3267" s="77">
        <f t="shared" si="101"/>
        <v>36224.095824983742</v>
      </c>
    </row>
    <row r="3268" spans="1:7" x14ac:dyDescent="0.2">
      <c r="A3268" s="79">
        <v>41624</v>
      </c>
      <c r="B3268" s="77">
        <v>26210</v>
      </c>
      <c r="C3268" s="77">
        <v>26700</v>
      </c>
      <c r="E3268">
        <f t="shared" si="100"/>
        <v>2013</v>
      </c>
      <c r="F3268" s="57">
        <f>_xlfn.XLOOKUP(E3268,'Historical Metal Prices'!$L$4:$Z$4,'Historical Metal Prices'!$L$10:$Z$10)</f>
        <v>0.3662767632853221</v>
      </c>
      <c r="G3268" s="77">
        <f t="shared" si="101"/>
        <v>35810.113965708289</v>
      </c>
    </row>
    <row r="3269" spans="1:7" x14ac:dyDescent="0.2">
      <c r="A3269" s="79">
        <v>41621</v>
      </c>
      <c r="B3269" s="77">
        <v>26210</v>
      </c>
      <c r="C3269" s="77">
        <v>26700</v>
      </c>
      <c r="E3269">
        <f t="shared" si="100"/>
        <v>2013</v>
      </c>
      <c r="F3269" s="57">
        <f>_xlfn.XLOOKUP(E3269,'Historical Metal Prices'!$L$4:$Z$4,'Historical Metal Prices'!$L$10:$Z$10)</f>
        <v>0.3662767632853221</v>
      </c>
      <c r="G3269" s="77">
        <f t="shared" si="101"/>
        <v>35810.113965708289</v>
      </c>
    </row>
    <row r="3270" spans="1:7" x14ac:dyDescent="0.2">
      <c r="A3270" s="79">
        <v>41620</v>
      </c>
      <c r="B3270" s="77">
        <v>26310</v>
      </c>
      <c r="C3270" s="77">
        <v>26600</v>
      </c>
      <c r="E3270">
        <f t="shared" si="100"/>
        <v>2013</v>
      </c>
      <c r="F3270" s="57">
        <f>_xlfn.XLOOKUP(E3270,'Historical Metal Prices'!$L$4:$Z$4,'Historical Metal Prices'!$L$10:$Z$10)</f>
        <v>0.3662767632853221</v>
      </c>
      <c r="G3270" s="77">
        <f t="shared" si="101"/>
        <v>35946.741642036824</v>
      </c>
    </row>
    <row r="3271" spans="1:7" x14ac:dyDescent="0.2">
      <c r="A3271" s="79">
        <v>41619</v>
      </c>
      <c r="B3271" s="77">
        <v>26404.5</v>
      </c>
      <c r="C3271" s="77">
        <v>26600</v>
      </c>
      <c r="E3271">
        <f t="shared" si="100"/>
        <v>2013</v>
      </c>
      <c r="F3271" s="57">
        <f>_xlfn.XLOOKUP(E3271,'Historical Metal Prices'!$L$4:$Z$4,'Historical Metal Prices'!$L$10:$Z$10)</f>
        <v>0.3662767632853221</v>
      </c>
      <c r="G3271" s="77">
        <f t="shared" si="101"/>
        <v>36075.854796167288</v>
      </c>
    </row>
    <row r="3272" spans="1:7" x14ac:dyDescent="0.2">
      <c r="A3272" s="79">
        <v>41618</v>
      </c>
      <c r="B3272" s="77">
        <v>26202</v>
      </c>
      <c r="C3272" s="77">
        <v>26700</v>
      </c>
      <c r="E3272">
        <f t="shared" si="100"/>
        <v>2013</v>
      </c>
      <c r="F3272" s="57">
        <f>_xlfn.XLOOKUP(E3272,'Historical Metal Prices'!$L$4:$Z$4,'Historical Metal Prices'!$L$10:$Z$10)</f>
        <v>0.3662767632853221</v>
      </c>
      <c r="G3272" s="77">
        <f t="shared" si="101"/>
        <v>35799.18375160201</v>
      </c>
    </row>
    <row r="3273" spans="1:7" x14ac:dyDescent="0.2">
      <c r="A3273" s="79">
        <v>41617</v>
      </c>
      <c r="B3273" s="77">
        <v>26202</v>
      </c>
      <c r="C3273" s="77">
        <v>26300</v>
      </c>
      <c r="E3273">
        <f t="shared" si="100"/>
        <v>2013</v>
      </c>
      <c r="F3273" s="57">
        <f>_xlfn.XLOOKUP(E3273,'Historical Metal Prices'!$L$4:$Z$4,'Historical Metal Prices'!$L$10:$Z$10)</f>
        <v>0.3662767632853221</v>
      </c>
      <c r="G3273" s="77">
        <f t="shared" si="101"/>
        <v>35799.18375160201</v>
      </c>
    </row>
    <row r="3274" spans="1:7" x14ac:dyDescent="0.2">
      <c r="A3274" s="79">
        <v>41614</v>
      </c>
      <c r="B3274" s="77">
        <v>25705</v>
      </c>
      <c r="C3274" s="77">
        <v>26000</v>
      </c>
      <c r="E3274">
        <f t="shared" si="100"/>
        <v>2013</v>
      </c>
      <c r="F3274" s="57">
        <f>_xlfn.XLOOKUP(E3274,'Historical Metal Prices'!$L$4:$Z$4,'Historical Metal Prices'!$L$10:$Z$10)</f>
        <v>0.3662767632853221</v>
      </c>
      <c r="G3274" s="77">
        <f t="shared" si="101"/>
        <v>35120.144200249204</v>
      </c>
    </row>
    <row r="3275" spans="1:7" x14ac:dyDescent="0.2">
      <c r="A3275" s="79">
        <v>41613</v>
      </c>
      <c r="B3275" s="77">
        <v>25704</v>
      </c>
      <c r="C3275" s="77">
        <v>25500</v>
      </c>
      <c r="E3275">
        <f t="shared" ref="E3275:E3338" si="102">YEAR(A3275)</f>
        <v>2013</v>
      </c>
      <c r="F3275" s="57">
        <f>_xlfn.XLOOKUP(E3275,'Historical Metal Prices'!$L$4:$Z$4,'Historical Metal Prices'!$L$10:$Z$10)</f>
        <v>0.3662767632853221</v>
      </c>
      <c r="G3275" s="77">
        <f t="shared" ref="G3275:G3338" si="103">IFERROR(B3275*(1+F3275),G3276)</f>
        <v>35118.777923485919</v>
      </c>
    </row>
    <row r="3276" spans="1:7" x14ac:dyDescent="0.2">
      <c r="A3276" s="79">
        <v>41612</v>
      </c>
      <c r="B3276" s="77">
        <v>25600</v>
      </c>
      <c r="C3276" s="77">
        <v>25500</v>
      </c>
      <c r="E3276">
        <f t="shared" si="102"/>
        <v>2013</v>
      </c>
      <c r="F3276" s="57">
        <f>_xlfn.XLOOKUP(E3276,'Historical Metal Prices'!$L$4:$Z$4,'Historical Metal Prices'!$L$10:$Z$10)</f>
        <v>0.3662767632853221</v>
      </c>
      <c r="G3276" s="77">
        <f t="shared" si="103"/>
        <v>34976.685140104244</v>
      </c>
    </row>
    <row r="3277" spans="1:7" x14ac:dyDescent="0.2">
      <c r="A3277" s="79">
        <v>41611</v>
      </c>
      <c r="B3277" s="77">
        <v>25700</v>
      </c>
      <c r="C3277" s="77">
        <v>26500</v>
      </c>
      <c r="E3277">
        <f t="shared" si="102"/>
        <v>2013</v>
      </c>
      <c r="F3277" s="57">
        <f>_xlfn.XLOOKUP(E3277,'Historical Metal Prices'!$L$4:$Z$4,'Historical Metal Prices'!$L$10:$Z$10)</f>
        <v>0.3662767632853221</v>
      </c>
      <c r="G3277" s="77">
        <f t="shared" si="103"/>
        <v>35113.312816432779</v>
      </c>
    </row>
    <row r="3278" spans="1:7" x14ac:dyDescent="0.2">
      <c r="A3278" s="79">
        <v>41610</v>
      </c>
      <c r="B3278" s="77">
        <v>25923</v>
      </c>
      <c r="C3278" s="77">
        <v>26500</v>
      </c>
      <c r="E3278">
        <f t="shared" si="102"/>
        <v>2013</v>
      </c>
      <c r="F3278" s="57">
        <f>_xlfn.XLOOKUP(E3278,'Historical Metal Prices'!$L$4:$Z$4,'Historical Metal Prices'!$L$10:$Z$10)</f>
        <v>0.3662767632853221</v>
      </c>
      <c r="G3278" s="77">
        <f t="shared" si="103"/>
        <v>35417.992534645404</v>
      </c>
    </row>
    <row r="3279" spans="1:7" x14ac:dyDescent="0.2">
      <c r="A3279" s="79">
        <v>41607</v>
      </c>
      <c r="B3279" s="77">
        <v>25425</v>
      </c>
      <c r="C3279" s="77">
        <v>26500</v>
      </c>
      <c r="E3279">
        <f t="shared" si="102"/>
        <v>2013</v>
      </c>
      <c r="F3279" s="57">
        <f>_xlfn.XLOOKUP(E3279,'Historical Metal Prices'!$L$4:$Z$4,'Historical Metal Prices'!$L$10:$Z$10)</f>
        <v>0.3662767632853221</v>
      </c>
      <c r="G3279" s="77">
        <f t="shared" si="103"/>
        <v>34737.586706529313</v>
      </c>
    </row>
    <row r="3280" spans="1:7" x14ac:dyDescent="0.2">
      <c r="A3280" s="79">
        <v>41606</v>
      </c>
      <c r="B3280" s="77">
        <v>25525</v>
      </c>
      <c r="C3280" s="77">
        <v>26000</v>
      </c>
      <c r="E3280">
        <f t="shared" si="102"/>
        <v>2013</v>
      </c>
      <c r="F3280" s="57">
        <f>_xlfn.XLOOKUP(E3280,'Historical Metal Prices'!$L$4:$Z$4,'Historical Metal Prices'!$L$10:$Z$10)</f>
        <v>0.3662767632853221</v>
      </c>
      <c r="G3280" s="77">
        <f t="shared" si="103"/>
        <v>34874.214382857848</v>
      </c>
    </row>
    <row r="3281" spans="1:7" x14ac:dyDescent="0.2">
      <c r="A3281" s="79">
        <v>41605</v>
      </c>
      <c r="B3281" s="77">
        <v>25522</v>
      </c>
      <c r="C3281" s="77">
        <v>26000</v>
      </c>
      <c r="E3281">
        <f t="shared" si="102"/>
        <v>2013</v>
      </c>
      <c r="F3281" s="57">
        <f>_xlfn.XLOOKUP(E3281,'Historical Metal Prices'!$L$4:$Z$4,'Historical Metal Prices'!$L$10:$Z$10)</f>
        <v>0.3662767632853221</v>
      </c>
      <c r="G3281" s="77">
        <f t="shared" si="103"/>
        <v>34870.115552567993</v>
      </c>
    </row>
    <row r="3282" spans="1:7" x14ac:dyDescent="0.2">
      <c r="A3282" s="79">
        <v>41604</v>
      </c>
      <c r="B3282" s="77">
        <v>25648</v>
      </c>
      <c r="C3282" s="77">
        <v>26000</v>
      </c>
      <c r="E3282">
        <f t="shared" si="102"/>
        <v>2013</v>
      </c>
      <c r="F3282" s="57">
        <f>_xlfn.XLOOKUP(E3282,'Historical Metal Prices'!$L$4:$Z$4,'Historical Metal Prices'!$L$10:$Z$10)</f>
        <v>0.3662767632853221</v>
      </c>
      <c r="G3282" s="77">
        <f t="shared" si="103"/>
        <v>35042.266424741938</v>
      </c>
    </row>
    <row r="3283" spans="1:7" x14ac:dyDescent="0.2">
      <c r="A3283" s="79">
        <v>41603</v>
      </c>
      <c r="B3283" s="77">
        <v>25400</v>
      </c>
      <c r="C3283" s="77">
        <v>26000</v>
      </c>
      <c r="E3283">
        <f t="shared" si="102"/>
        <v>2013</v>
      </c>
      <c r="F3283" s="57">
        <f>_xlfn.XLOOKUP(E3283,'Historical Metal Prices'!$L$4:$Z$4,'Historical Metal Prices'!$L$10:$Z$10)</f>
        <v>0.3662767632853221</v>
      </c>
      <c r="G3283" s="77">
        <f t="shared" si="103"/>
        <v>34703.429787447181</v>
      </c>
    </row>
    <row r="3284" spans="1:7" x14ac:dyDescent="0.2">
      <c r="A3284" s="79">
        <v>41600</v>
      </c>
      <c r="B3284" s="77">
        <v>25400</v>
      </c>
      <c r="C3284" s="77">
        <v>26000</v>
      </c>
      <c r="E3284">
        <f t="shared" si="102"/>
        <v>2013</v>
      </c>
      <c r="F3284" s="57">
        <f>_xlfn.XLOOKUP(E3284,'Historical Metal Prices'!$L$4:$Z$4,'Historical Metal Prices'!$L$10:$Z$10)</f>
        <v>0.3662767632853221</v>
      </c>
      <c r="G3284" s="77">
        <f t="shared" si="103"/>
        <v>34703.429787447181</v>
      </c>
    </row>
    <row r="3285" spans="1:7" x14ac:dyDescent="0.2">
      <c r="A3285" s="79">
        <v>41599</v>
      </c>
      <c r="B3285" s="77">
        <v>25150</v>
      </c>
      <c r="C3285" s="77">
        <v>26000</v>
      </c>
      <c r="E3285">
        <f t="shared" si="102"/>
        <v>2013</v>
      </c>
      <c r="F3285" s="57">
        <f>_xlfn.XLOOKUP(E3285,'Historical Metal Prices'!$L$4:$Z$4,'Historical Metal Prices'!$L$10:$Z$10)</f>
        <v>0.3662767632853221</v>
      </c>
      <c r="G3285" s="77">
        <f t="shared" si="103"/>
        <v>34361.860596625847</v>
      </c>
    </row>
    <row r="3286" spans="1:7" x14ac:dyDescent="0.2">
      <c r="A3286" s="79">
        <v>41598</v>
      </c>
      <c r="B3286" s="77">
        <v>25898</v>
      </c>
      <c r="C3286" s="77">
        <v>26500</v>
      </c>
      <c r="E3286">
        <f t="shared" si="102"/>
        <v>2013</v>
      </c>
      <c r="F3286" s="57">
        <f>_xlfn.XLOOKUP(E3286,'Historical Metal Prices'!$L$4:$Z$4,'Historical Metal Prices'!$L$10:$Z$10)</f>
        <v>0.3662767632853221</v>
      </c>
      <c r="G3286" s="77">
        <f t="shared" si="103"/>
        <v>35383.835615563272</v>
      </c>
    </row>
    <row r="3287" spans="1:7" x14ac:dyDescent="0.2">
      <c r="A3287" s="79">
        <v>41597</v>
      </c>
      <c r="B3287" s="77">
        <v>25898</v>
      </c>
      <c r="C3287" s="77">
        <v>26150</v>
      </c>
      <c r="E3287">
        <f t="shared" si="102"/>
        <v>2013</v>
      </c>
      <c r="F3287" s="57">
        <f>_xlfn.XLOOKUP(E3287,'Historical Metal Prices'!$L$4:$Z$4,'Historical Metal Prices'!$L$10:$Z$10)</f>
        <v>0.3662767632853221</v>
      </c>
      <c r="G3287" s="77">
        <f t="shared" si="103"/>
        <v>35383.835615563272</v>
      </c>
    </row>
    <row r="3288" spans="1:7" x14ac:dyDescent="0.2">
      <c r="A3288" s="79">
        <v>41596</v>
      </c>
      <c r="B3288" s="77">
        <v>25898</v>
      </c>
      <c r="C3288" s="77">
        <v>26750</v>
      </c>
      <c r="E3288">
        <f t="shared" si="102"/>
        <v>2013</v>
      </c>
      <c r="F3288" s="57">
        <f>_xlfn.XLOOKUP(E3288,'Historical Metal Prices'!$L$4:$Z$4,'Historical Metal Prices'!$L$10:$Z$10)</f>
        <v>0.3662767632853221</v>
      </c>
      <c r="G3288" s="77">
        <f t="shared" si="103"/>
        <v>35383.835615563272</v>
      </c>
    </row>
    <row r="3289" spans="1:7" x14ac:dyDescent="0.2">
      <c r="A3289" s="79">
        <v>41593</v>
      </c>
      <c r="B3289" s="77">
        <v>25400</v>
      </c>
      <c r="C3289" s="77">
        <v>27500</v>
      </c>
      <c r="E3289">
        <f t="shared" si="102"/>
        <v>2013</v>
      </c>
      <c r="F3289" s="57">
        <f>_xlfn.XLOOKUP(E3289,'Historical Metal Prices'!$L$4:$Z$4,'Historical Metal Prices'!$L$10:$Z$10)</f>
        <v>0.3662767632853221</v>
      </c>
      <c r="G3289" s="77">
        <f t="shared" si="103"/>
        <v>34703.429787447181</v>
      </c>
    </row>
    <row r="3290" spans="1:7" x14ac:dyDescent="0.2">
      <c r="A3290" s="79">
        <v>41592</v>
      </c>
      <c r="B3290" s="77">
        <v>26603</v>
      </c>
      <c r="C3290" s="77">
        <v>27200</v>
      </c>
      <c r="E3290">
        <f t="shared" si="102"/>
        <v>2013</v>
      </c>
      <c r="F3290" s="57">
        <f>_xlfn.XLOOKUP(E3290,'Historical Metal Prices'!$L$4:$Z$4,'Historical Metal Prices'!$L$10:$Z$10)</f>
        <v>0.3662767632853221</v>
      </c>
      <c r="G3290" s="77">
        <f t="shared" si="103"/>
        <v>36347.060733679427</v>
      </c>
    </row>
    <row r="3291" spans="1:7" x14ac:dyDescent="0.2">
      <c r="A3291" s="79">
        <v>41591</v>
      </c>
      <c r="B3291" s="77">
        <v>26600</v>
      </c>
      <c r="C3291" s="77">
        <v>27200</v>
      </c>
      <c r="E3291">
        <f t="shared" si="102"/>
        <v>2013</v>
      </c>
      <c r="F3291" s="57">
        <f>_xlfn.XLOOKUP(E3291,'Historical Metal Prices'!$L$4:$Z$4,'Historical Metal Prices'!$L$10:$Z$10)</f>
        <v>0.3662767632853221</v>
      </c>
      <c r="G3291" s="77">
        <f t="shared" si="103"/>
        <v>36342.961903389565</v>
      </c>
    </row>
    <row r="3292" spans="1:7" x14ac:dyDescent="0.2">
      <c r="A3292" s="79">
        <v>41590</v>
      </c>
      <c r="B3292" s="77">
        <v>26600</v>
      </c>
      <c r="C3292" s="77">
        <v>27200</v>
      </c>
      <c r="E3292">
        <f t="shared" si="102"/>
        <v>2013</v>
      </c>
      <c r="F3292" s="57">
        <f>_xlfn.XLOOKUP(E3292,'Historical Metal Prices'!$L$4:$Z$4,'Historical Metal Prices'!$L$10:$Z$10)</f>
        <v>0.3662767632853221</v>
      </c>
      <c r="G3292" s="77">
        <f t="shared" si="103"/>
        <v>36342.961903389565</v>
      </c>
    </row>
    <row r="3293" spans="1:7" x14ac:dyDescent="0.2">
      <c r="A3293" s="79">
        <v>41589</v>
      </c>
      <c r="B3293" s="77">
        <v>26600</v>
      </c>
      <c r="C3293" s="77">
        <v>27300</v>
      </c>
      <c r="E3293">
        <f t="shared" si="102"/>
        <v>2013</v>
      </c>
      <c r="F3293" s="57">
        <f>_xlfn.XLOOKUP(E3293,'Historical Metal Prices'!$L$4:$Z$4,'Historical Metal Prices'!$L$10:$Z$10)</f>
        <v>0.3662767632853221</v>
      </c>
      <c r="G3293" s="77">
        <f t="shared" si="103"/>
        <v>36342.961903389565</v>
      </c>
    </row>
    <row r="3294" spans="1:7" x14ac:dyDescent="0.2">
      <c r="A3294" s="79">
        <v>41586</v>
      </c>
      <c r="B3294" s="77">
        <v>26904</v>
      </c>
      <c r="C3294" s="77">
        <v>27500</v>
      </c>
      <c r="E3294">
        <f t="shared" si="102"/>
        <v>2013</v>
      </c>
      <c r="F3294" s="57">
        <f>_xlfn.XLOOKUP(E3294,'Historical Metal Prices'!$L$4:$Z$4,'Historical Metal Prices'!$L$10:$Z$10)</f>
        <v>0.3662767632853221</v>
      </c>
      <c r="G3294" s="77">
        <f t="shared" si="103"/>
        <v>36758.310039428303</v>
      </c>
    </row>
    <row r="3295" spans="1:7" x14ac:dyDescent="0.2">
      <c r="A3295" s="79">
        <v>41585</v>
      </c>
      <c r="B3295" s="77">
        <v>27154</v>
      </c>
      <c r="C3295" s="77">
        <v>27500</v>
      </c>
      <c r="E3295">
        <f t="shared" si="102"/>
        <v>2013</v>
      </c>
      <c r="F3295" s="57">
        <f>_xlfn.XLOOKUP(E3295,'Historical Metal Prices'!$L$4:$Z$4,'Historical Metal Prices'!$L$10:$Z$10)</f>
        <v>0.3662767632853221</v>
      </c>
      <c r="G3295" s="77">
        <f t="shared" si="103"/>
        <v>37099.879230249637</v>
      </c>
    </row>
    <row r="3296" spans="1:7" x14ac:dyDescent="0.2">
      <c r="A3296" s="79">
        <v>41584</v>
      </c>
      <c r="B3296" s="77">
        <v>26900</v>
      </c>
      <c r="C3296" s="77">
        <v>27500</v>
      </c>
      <c r="E3296">
        <f t="shared" si="102"/>
        <v>2013</v>
      </c>
      <c r="F3296" s="57">
        <f>_xlfn.XLOOKUP(E3296,'Historical Metal Prices'!$L$4:$Z$4,'Historical Metal Prices'!$L$10:$Z$10)</f>
        <v>0.3662767632853221</v>
      </c>
      <c r="G3296" s="77">
        <f t="shared" si="103"/>
        <v>36752.844932375163</v>
      </c>
    </row>
    <row r="3297" spans="1:7" x14ac:dyDescent="0.2">
      <c r="A3297" s="79">
        <v>41583</v>
      </c>
      <c r="B3297" s="77">
        <v>27100</v>
      </c>
      <c r="C3297" s="77">
        <v>27200</v>
      </c>
      <c r="E3297">
        <f t="shared" si="102"/>
        <v>2013</v>
      </c>
      <c r="F3297" s="57">
        <f>_xlfn.XLOOKUP(E3297,'Historical Metal Prices'!$L$4:$Z$4,'Historical Metal Prices'!$L$10:$Z$10)</f>
        <v>0.3662767632853221</v>
      </c>
      <c r="G3297" s="77">
        <f t="shared" si="103"/>
        <v>37026.100285032226</v>
      </c>
    </row>
    <row r="3298" spans="1:7" x14ac:dyDescent="0.2">
      <c r="A3298" s="79">
        <v>41582</v>
      </c>
      <c r="B3298" s="77">
        <v>27150</v>
      </c>
      <c r="C3298" s="77">
        <v>27500</v>
      </c>
      <c r="E3298">
        <f t="shared" si="102"/>
        <v>2013</v>
      </c>
      <c r="F3298" s="57">
        <f>_xlfn.XLOOKUP(E3298,'Historical Metal Prices'!$L$4:$Z$4,'Historical Metal Prices'!$L$10:$Z$10)</f>
        <v>0.3662767632853221</v>
      </c>
      <c r="G3298" s="77">
        <f t="shared" si="103"/>
        <v>37094.414123196497</v>
      </c>
    </row>
    <row r="3299" spans="1:7" x14ac:dyDescent="0.2">
      <c r="A3299" s="79">
        <v>41579</v>
      </c>
      <c r="B3299" s="77">
        <v>26850</v>
      </c>
      <c r="C3299" s="77">
        <v>27200</v>
      </c>
      <c r="E3299">
        <f t="shared" si="102"/>
        <v>2013</v>
      </c>
      <c r="F3299" s="57">
        <f>_xlfn.XLOOKUP(E3299,'Historical Metal Prices'!$L$4:$Z$4,'Historical Metal Prices'!$L$10:$Z$10)</f>
        <v>0.3662767632853221</v>
      </c>
      <c r="G3299" s="77">
        <f t="shared" si="103"/>
        <v>36684.531094210899</v>
      </c>
    </row>
    <row r="3300" spans="1:7" x14ac:dyDescent="0.2">
      <c r="A3300" s="79">
        <v>41578</v>
      </c>
      <c r="B3300" s="77">
        <v>26852</v>
      </c>
      <c r="C3300" s="77">
        <v>27200</v>
      </c>
      <c r="E3300">
        <f t="shared" si="102"/>
        <v>2013</v>
      </c>
      <c r="F3300" s="57">
        <f>_xlfn.XLOOKUP(E3300,'Historical Metal Prices'!$L$4:$Z$4,'Historical Metal Prices'!$L$10:$Z$10)</f>
        <v>0.3662767632853221</v>
      </c>
      <c r="G3300" s="77">
        <f t="shared" si="103"/>
        <v>36687.263647737469</v>
      </c>
    </row>
    <row r="3301" spans="1:7" x14ac:dyDescent="0.2">
      <c r="A3301" s="79">
        <v>41577</v>
      </c>
      <c r="B3301" s="77">
        <v>26850</v>
      </c>
      <c r="C3301" s="77">
        <v>27200</v>
      </c>
      <c r="E3301">
        <f t="shared" si="102"/>
        <v>2013</v>
      </c>
      <c r="F3301" s="57">
        <f>_xlfn.XLOOKUP(E3301,'Historical Metal Prices'!$L$4:$Z$4,'Historical Metal Prices'!$L$10:$Z$10)</f>
        <v>0.3662767632853221</v>
      </c>
      <c r="G3301" s="77">
        <f t="shared" si="103"/>
        <v>36684.531094210899</v>
      </c>
    </row>
    <row r="3302" spans="1:7" x14ac:dyDescent="0.2">
      <c r="A3302" s="79">
        <v>41576</v>
      </c>
      <c r="B3302" s="77">
        <v>27050</v>
      </c>
      <c r="C3302" s="77">
        <v>27200</v>
      </c>
      <c r="E3302">
        <f t="shared" si="102"/>
        <v>2013</v>
      </c>
      <c r="F3302" s="57">
        <f>_xlfn.XLOOKUP(E3302,'Historical Metal Prices'!$L$4:$Z$4,'Historical Metal Prices'!$L$10:$Z$10)</f>
        <v>0.3662767632853221</v>
      </c>
      <c r="G3302" s="77">
        <f t="shared" si="103"/>
        <v>36957.786446867962</v>
      </c>
    </row>
    <row r="3303" spans="1:7" x14ac:dyDescent="0.2">
      <c r="A3303" s="79">
        <v>41575</v>
      </c>
      <c r="B3303" s="77">
        <v>27050</v>
      </c>
      <c r="C3303" s="77">
        <v>27200</v>
      </c>
      <c r="E3303">
        <f t="shared" si="102"/>
        <v>2013</v>
      </c>
      <c r="F3303" s="57">
        <f>_xlfn.XLOOKUP(E3303,'Historical Metal Prices'!$L$4:$Z$4,'Historical Metal Prices'!$L$10:$Z$10)</f>
        <v>0.3662767632853221</v>
      </c>
      <c r="G3303" s="77">
        <f t="shared" si="103"/>
        <v>36957.786446867962</v>
      </c>
    </row>
    <row r="3304" spans="1:7" x14ac:dyDescent="0.2">
      <c r="A3304" s="79">
        <v>41572</v>
      </c>
      <c r="B3304" s="77">
        <v>26975</v>
      </c>
      <c r="C3304" s="77">
        <v>27150</v>
      </c>
      <c r="E3304">
        <f t="shared" si="102"/>
        <v>2013</v>
      </c>
      <c r="F3304" s="57">
        <f>_xlfn.XLOOKUP(E3304,'Historical Metal Prices'!$L$4:$Z$4,'Historical Metal Prices'!$L$10:$Z$10)</f>
        <v>0.3662767632853221</v>
      </c>
      <c r="G3304" s="77">
        <f t="shared" si="103"/>
        <v>36855.315689621566</v>
      </c>
    </row>
    <row r="3305" spans="1:7" x14ac:dyDescent="0.2">
      <c r="A3305" s="79">
        <v>41571</v>
      </c>
      <c r="B3305" s="77">
        <v>26677</v>
      </c>
      <c r="C3305" s="77">
        <v>27250</v>
      </c>
      <c r="E3305">
        <f t="shared" si="102"/>
        <v>2013</v>
      </c>
      <c r="F3305" s="57">
        <f>_xlfn.XLOOKUP(E3305,'Historical Metal Prices'!$L$4:$Z$4,'Historical Metal Prices'!$L$10:$Z$10)</f>
        <v>0.3662767632853221</v>
      </c>
      <c r="G3305" s="77">
        <f t="shared" si="103"/>
        <v>36448.165214162538</v>
      </c>
    </row>
    <row r="3306" spans="1:7" x14ac:dyDescent="0.2">
      <c r="A3306" s="79">
        <v>41570</v>
      </c>
      <c r="B3306" s="77">
        <v>27026</v>
      </c>
      <c r="C3306" s="77">
        <v>27200</v>
      </c>
      <c r="E3306">
        <f t="shared" si="102"/>
        <v>2013</v>
      </c>
      <c r="F3306" s="57">
        <f>_xlfn.XLOOKUP(E3306,'Historical Metal Prices'!$L$4:$Z$4,'Historical Metal Prices'!$L$10:$Z$10)</f>
        <v>0.3662767632853221</v>
      </c>
      <c r="G3306" s="77">
        <f t="shared" si="103"/>
        <v>36924.995804549115</v>
      </c>
    </row>
    <row r="3307" spans="1:7" x14ac:dyDescent="0.2">
      <c r="A3307" s="79">
        <v>41569</v>
      </c>
      <c r="B3307" s="77">
        <v>27126</v>
      </c>
      <c r="C3307" s="77">
        <v>27400</v>
      </c>
      <c r="E3307">
        <f t="shared" si="102"/>
        <v>2013</v>
      </c>
      <c r="F3307" s="57">
        <f>_xlfn.XLOOKUP(E3307,'Historical Metal Prices'!$L$4:$Z$4,'Historical Metal Prices'!$L$10:$Z$10)</f>
        <v>0.3662767632853221</v>
      </c>
      <c r="G3307" s="77">
        <f t="shared" si="103"/>
        <v>37061.62348087765</v>
      </c>
    </row>
    <row r="3308" spans="1:7" x14ac:dyDescent="0.2">
      <c r="A3308" s="79">
        <v>41568</v>
      </c>
      <c r="B3308" s="77">
        <v>27076</v>
      </c>
      <c r="C3308" s="77">
        <v>27300</v>
      </c>
      <c r="E3308">
        <f t="shared" si="102"/>
        <v>2013</v>
      </c>
      <c r="F3308" s="57">
        <f>_xlfn.XLOOKUP(E3308,'Historical Metal Prices'!$L$4:$Z$4,'Historical Metal Prices'!$L$10:$Z$10)</f>
        <v>0.3662767632853221</v>
      </c>
      <c r="G3308" s="77">
        <f t="shared" si="103"/>
        <v>36993.309642713379</v>
      </c>
    </row>
    <row r="3309" spans="1:7" x14ac:dyDescent="0.2">
      <c r="A3309" s="79">
        <v>41565</v>
      </c>
      <c r="B3309" s="77">
        <v>27178</v>
      </c>
      <c r="C3309" s="77">
        <v>27750</v>
      </c>
      <c r="E3309">
        <f t="shared" si="102"/>
        <v>2013</v>
      </c>
      <c r="F3309" s="57">
        <f>_xlfn.XLOOKUP(E3309,'Historical Metal Prices'!$L$4:$Z$4,'Historical Metal Prices'!$L$10:$Z$10)</f>
        <v>0.3662767632853221</v>
      </c>
      <c r="G3309" s="77">
        <f t="shared" si="103"/>
        <v>37132.669872568484</v>
      </c>
    </row>
    <row r="3310" spans="1:7" x14ac:dyDescent="0.2">
      <c r="A3310" s="79">
        <v>41564</v>
      </c>
      <c r="B3310" s="77">
        <v>27177</v>
      </c>
      <c r="C3310" s="77">
        <v>27500</v>
      </c>
      <c r="E3310">
        <f t="shared" si="102"/>
        <v>2013</v>
      </c>
      <c r="F3310" s="57">
        <f>_xlfn.XLOOKUP(E3310,'Historical Metal Prices'!$L$4:$Z$4,'Historical Metal Prices'!$L$10:$Z$10)</f>
        <v>0.3662767632853221</v>
      </c>
      <c r="G3310" s="77">
        <f t="shared" si="103"/>
        <v>37131.303595805199</v>
      </c>
    </row>
    <row r="3311" spans="1:7" x14ac:dyDescent="0.2">
      <c r="A3311" s="79">
        <v>41563</v>
      </c>
      <c r="B3311" s="77">
        <v>27175</v>
      </c>
      <c r="C3311" s="77">
        <v>27225</v>
      </c>
      <c r="E3311">
        <f t="shared" si="102"/>
        <v>2013</v>
      </c>
      <c r="F3311" s="57">
        <f>_xlfn.XLOOKUP(E3311,'Historical Metal Prices'!$L$4:$Z$4,'Historical Metal Prices'!$L$10:$Z$10)</f>
        <v>0.3662767632853221</v>
      </c>
      <c r="G3311" s="77">
        <f t="shared" si="103"/>
        <v>37128.571042278629</v>
      </c>
    </row>
    <row r="3312" spans="1:7" x14ac:dyDescent="0.2">
      <c r="A3312" s="79">
        <v>41562</v>
      </c>
      <c r="B3312" s="77">
        <v>27425</v>
      </c>
      <c r="C3312" s="77">
        <v>27500</v>
      </c>
      <c r="E3312">
        <f t="shared" si="102"/>
        <v>2013</v>
      </c>
      <c r="F3312" s="57">
        <f>_xlfn.XLOOKUP(E3312,'Historical Metal Prices'!$L$4:$Z$4,'Historical Metal Prices'!$L$10:$Z$10)</f>
        <v>0.3662767632853221</v>
      </c>
      <c r="G3312" s="77">
        <f t="shared" si="103"/>
        <v>37470.140233099955</v>
      </c>
    </row>
    <row r="3313" spans="1:7" x14ac:dyDescent="0.2">
      <c r="A3313" s="79">
        <v>41561</v>
      </c>
      <c r="B3313" s="77">
        <v>27175</v>
      </c>
      <c r="C3313" s="77">
        <v>27500</v>
      </c>
      <c r="E3313">
        <f t="shared" si="102"/>
        <v>2013</v>
      </c>
      <c r="F3313" s="57">
        <f>_xlfn.XLOOKUP(E3313,'Historical Metal Prices'!$L$4:$Z$4,'Historical Metal Prices'!$L$10:$Z$10)</f>
        <v>0.3662767632853221</v>
      </c>
      <c r="G3313" s="77">
        <f t="shared" si="103"/>
        <v>37128.571042278629</v>
      </c>
    </row>
    <row r="3314" spans="1:7" x14ac:dyDescent="0.2">
      <c r="A3314" s="79">
        <v>41558</v>
      </c>
      <c r="B3314" s="77">
        <v>27470</v>
      </c>
      <c r="C3314" s="77">
        <v>27600</v>
      </c>
      <c r="E3314">
        <f t="shared" si="102"/>
        <v>2013</v>
      </c>
      <c r="F3314" s="57">
        <f>_xlfn.XLOOKUP(E3314,'Historical Metal Prices'!$L$4:$Z$4,'Historical Metal Prices'!$L$10:$Z$10)</f>
        <v>0.3662767632853221</v>
      </c>
      <c r="G3314" s="77">
        <f t="shared" si="103"/>
        <v>37531.622687447802</v>
      </c>
    </row>
    <row r="3315" spans="1:7" x14ac:dyDescent="0.2">
      <c r="A3315" s="79">
        <v>41557</v>
      </c>
      <c r="B3315" s="77">
        <v>27070</v>
      </c>
      <c r="C3315" s="77">
        <v>27300</v>
      </c>
      <c r="E3315">
        <f t="shared" si="102"/>
        <v>2013</v>
      </c>
      <c r="F3315" s="57">
        <f>_xlfn.XLOOKUP(E3315,'Historical Metal Prices'!$L$4:$Z$4,'Historical Metal Prices'!$L$10:$Z$10)</f>
        <v>0.3662767632853221</v>
      </c>
      <c r="G3315" s="77">
        <f t="shared" si="103"/>
        <v>36985.111982133669</v>
      </c>
    </row>
    <row r="3316" spans="1:7" x14ac:dyDescent="0.2">
      <c r="A3316" s="79">
        <v>41556</v>
      </c>
      <c r="B3316" s="77">
        <v>27170</v>
      </c>
      <c r="C3316" s="77">
        <v>27500</v>
      </c>
      <c r="E3316">
        <f t="shared" si="102"/>
        <v>2013</v>
      </c>
      <c r="F3316" s="57">
        <f>_xlfn.XLOOKUP(E3316,'Historical Metal Prices'!$L$4:$Z$4,'Historical Metal Prices'!$L$10:$Z$10)</f>
        <v>0.3662767632853221</v>
      </c>
      <c r="G3316" s="77">
        <f t="shared" si="103"/>
        <v>37121.739658462204</v>
      </c>
    </row>
    <row r="3317" spans="1:7" x14ac:dyDescent="0.2">
      <c r="A3317" s="79">
        <v>41555</v>
      </c>
      <c r="B3317" s="77">
        <v>26920</v>
      </c>
      <c r="C3317" s="77">
        <v>27250</v>
      </c>
      <c r="E3317">
        <f t="shared" si="102"/>
        <v>2013</v>
      </c>
      <c r="F3317" s="57">
        <f>_xlfn.XLOOKUP(E3317,'Historical Metal Prices'!$L$4:$Z$4,'Historical Metal Prices'!$L$10:$Z$10)</f>
        <v>0.3662767632853221</v>
      </c>
      <c r="G3317" s="77">
        <f t="shared" si="103"/>
        <v>36780.17046764087</v>
      </c>
    </row>
    <row r="3318" spans="1:7" x14ac:dyDescent="0.2">
      <c r="A3318" s="79">
        <v>41554</v>
      </c>
      <c r="B3318" s="77">
        <v>26920</v>
      </c>
      <c r="C3318" s="77">
        <v>27250</v>
      </c>
      <c r="E3318">
        <f t="shared" si="102"/>
        <v>2013</v>
      </c>
      <c r="F3318" s="57">
        <f>_xlfn.XLOOKUP(E3318,'Historical Metal Prices'!$L$4:$Z$4,'Historical Metal Prices'!$L$10:$Z$10)</f>
        <v>0.3662767632853221</v>
      </c>
      <c r="G3318" s="77">
        <f t="shared" si="103"/>
        <v>36780.17046764087</v>
      </c>
    </row>
    <row r="3319" spans="1:7" x14ac:dyDescent="0.2">
      <c r="A3319" s="79">
        <v>41551</v>
      </c>
      <c r="B3319" s="77">
        <v>27175</v>
      </c>
      <c r="C3319" s="77">
        <v>27500</v>
      </c>
      <c r="E3319">
        <f t="shared" si="102"/>
        <v>2013</v>
      </c>
      <c r="F3319" s="57">
        <f>_xlfn.XLOOKUP(E3319,'Historical Metal Prices'!$L$4:$Z$4,'Historical Metal Prices'!$L$10:$Z$10)</f>
        <v>0.3662767632853221</v>
      </c>
      <c r="G3319" s="77">
        <f t="shared" si="103"/>
        <v>37128.571042278629</v>
      </c>
    </row>
    <row r="3320" spans="1:7" x14ac:dyDescent="0.2">
      <c r="A3320" s="79">
        <v>41550</v>
      </c>
      <c r="B3320" s="77">
        <v>27181</v>
      </c>
      <c r="C3320" s="77">
        <v>27500</v>
      </c>
      <c r="E3320">
        <f t="shared" si="102"/>
        <v>2013</v>
      </c>
      <c r="F3320" s="57">
        <f>_xlfn.XLOOKUP(E3320,'Historical Metal Prices'!$L$4:$Z$4,'Historical Metal Prices'!$L$10:$Z$10)</f>
        <v>0.3662767632853221</v>
      </c>
      <c r="G3320" s="77">
        <f t="shared" si="103"/>
        <v>37136.768702858339</v>
      </c>
    </row>
    <row r="3321" spans="1:7" x14ac:dyDescent="0.2">
      <c r="A3321" s="79">
        <v>41549</v>
      </c>
      <c r="B3321" s="77">
        <v>26625</v>
      </c>
      <c r="C3321" s="77">
        <v>26700</v>
      </c>
      <c r="E3321">
        <f t="shared" si="102"/>
        <v>2013</v>
      </c>
      <c r="F3321" s="57">
        <f>_xlfn.XLOOKUP(E3321,'Historical Metal Prices'!$L$4:$Z$4,'Historical Metal Prices'!$L$10:$Z$10)</f>
        <v>0.3662767632853221</v>
      </c>
      <c r="G3321" s="77">
        <f t="shared" si="103"/>
        <v>36377.118822471704</v>
      </c>
    </row>
    <row r="3322" spans="1:7" x14ac:dyDescent="0.2">
      <c r="A3322" s="79">
        <v>41548</v>
      </c>
      <c r="B3322" s="77">
        <v>26625</v>
      </c>
      <c r="C3322" s="77">
        <v>26700</v>
      </c>
      <c r="E3322">
        <f t="shared" si="102"/>
        <v>2013</v>
      </c>
      <c r="F3322" s="57">
        <f>_xlfn.XLOOKUP(E3322,'Historical Metal Prices'!$L$4:$Z$4,'Historical Metal Prices'!$L$10:$Z$10)</f>
        <v>0.3662767632853221</v>
      </c>
      <c r="G3322" s="77">
        <f t="shared" si="103"/>
        <v>36377.118822471704</v>
      </c>
    </row>
    <row r="3323" spans="1:7" x14ac:dyDescent="0.2">
      <c r="A3323" s="79">
        <v>41547</v>
      </c>
      <c r="B3323" s="77">
        <v>26525</v>
      </c>
      <c r="C3323" s="77">
        <v>26800</v>
      </c>
      <c r="E3323">
        <f t="shared" si="102"/>
        <v>2013</v>
      </c>
      <c r="F3323" s="57">
        <f>_xlfn.XLOOKUP(E3323,'Historical Metal Prices'!$L$4:$Z$4,'Historical Metal Prices'!$L$10:$Z$10)</f>
        <v>0.3662767632853221</v>
      </c>
      <c r="G3323" s="77">
        <f t="shared" si="103"/>
        <v>36240.491146143169</v>
      </c>
    </row>
    <row r="3324" spans="1:7" x14ac:dyDescent="0.2">
      <c r="A3324" s="79">
        <v>41544</v>
      </c>
      <c r="B3324" s="77">
        <v>26220</v>
      </c>
      <c r="C3324" s="77">
        <v>26400</v>
      </c>
      <c r="E3324">
        <f t="shared" si="102"/>
        <v>2013</v>
      </c>
      <c r="F3324" s="57">
        <f>_xlfn.XLOOKUP(E3324,'Historical Metal Prices'!$L$4:$Z$4,'Historical Metal Prices'!$L$10:$Z$10)</f>
        <v>0.3662767632853221</v>
      </c>
      <c r="G3324" s="77">
        <f t="shared" si="103"/>
        <v>35823.776733341147</v>
      </c>
    </row>
    <row r="3325" spans="1:7" x14ac:dyDescent="0.2">
      <c r="A3325" s="79">
        <v>41543</v>
      </c>
      <c r="B3325" s="77">
        <v>26800</v>
      </c>
      <c r="C3325" s="77">
        <v>27400</v>
      </c>
      <c r="E3325">
        <f t="shared" si="102"/>
        <v>2013</v>
      </c>
      <c r="F3325" s="57">
        <f>_xlfn.XLOOKUP(E3325,'Historical Metal Prices'!$L$4:$Z$4,'Historical Metal Prices'!$L$10:$Z$10)</f>
        <v>0.3662767632853221</v>
      </c>
      <c r="G3325" s="77">
        <f t="shared" si="103"/>
        <v>36616.217256046635</v>
      </c>
    </row>
    <row r="3326" spans="1:7" x14ac:dyDescent="0.2">
      <c r="A3326" s="79">
        <v>41542</v>
      </c>
      <c r="B3326" s="77">
        <v>27250</v>
      </c>
      <c r="C3326" s="77">
        <v>27750</v>
      </c>
      <c r="E3326">
        <f t="shared" si="102"/>
        <v>2013</v>
      </c>
      <c r="F3326" s="57">
        <f>_xlfn.XLOOKUP(E3326,'Historical Metal Prices'!$L$4:$Z$4,'Historical Metal Prices'!$L$10:$Z$10)</f>
        <v>0.3662767632853221</v>
      </c>
      <c r="G3326" s="77">
        <f t="shared" si="103"/>
        <v>37231.041799525025</v>
      </c>
    </row>
    <row r="3327" spans="1:7" x14ac:dyDescent="0.2">
      <c r="A3327" s="79">
        <v>41541</v>
      </c>
      <c r="B3327" s="77">
        <v>27850</v>
      </c>
      <c r="C3327" s="77">
        <v>27900</v>
      </c>
      <c r="E3327">
        <f t="shared" si="102"/>
        <v>2013</v>
      </c>
      <c r="F3327" s="57">
        <f>_xlfn.XLOOKUP(E3327,'Historical Metal Prices'!$L$4:$Z$4,'Historical Metal Prices'!$L$10:$Z$10)</f>
        <v>0.3662767632853221</v>
      </c>
      <c r="G3327" s="77">
        <f t="shared" si="103"/>
        <v>38050.80785749622</v>
      </c>
    </row>
    <row r="3328" spans="1:7" x14ac:dyDescent="0.2">
      <c r="A3328" s="79">
        <v>41540</v>
      </c>
      <c r="B3328" s="77">
        <v>27860</v>
      </c>
      <c r="C3328" s="77">
        <v>28180</v>
      </c>
      <c r="E3328">
        <f t="shared" si="102"/>
        <v>2013</v>
      </c>
      <c r="F3328" s="57">
        <f>_xlfn.XLOOKUP(E3328,'Historical Metal Prices'!$L$4:$Z$4,'Historical Metal Prices'!$L$10:$Z$10)</f>
        <v>0.3662767632853221</v>
      </c>
      <c r="G3328" s="77">
        <f t="shared" si="103"/>
        <v>38064.470625129077</v>
      </c>
    </row>
    <row r="3329" spans="1:7" x14ac:dyDescent="0.2">
      <c r="A3329" s="79">
        <v>41537</v>
      </c>
      <c r="B3329" s="77">
        <v>28280</v>
      </c>
      <c r="C3329" s="77">
        <v>28700</v>
      </c>
      <c r="E3329">
        <f t="shared" si="102"/>
        <v>2013</v>
      </c>
      <c r="F3329" s="57">
        <f>_xlfn.XLOOKUP(E3329,'Historical Metal Prices'!$L$4:$Z$4,'Historical Metal Prices'!$L$10:$Z$10)</f>
        <v>0.3662767632853221</v>
      </c>
      <c r="G3329" s="77">
        <f t="shared" si="103"/>
        <v>38638.30686570891</v>
      </c>
    </row>
    <row r="3330" spans="1:7" x14ac:dyDescent="0.2">
      <c r="A3330" s="79">
        <v>41536</v>
      </c>
      <c r="B3330" s="77">
        <v>27700</v>
      </c>
      <c r="C3330" s="77">
        <v>28200</v>
      </c>
      <c r="E3330">
        <f t="shared" si="102"/>
        <v>2013</v>
      </c>
      <c r="F3330" s="57">
        <f>_xlfn.XLOOKUP(E3330,'Historical Metal Prices'!$L$4:$Z$4,'Historical Metal Prices'!$L$10:$Z$10)</f>
        <v>0.3662767632853221</v>
      </c>
      <c r="G3330" s="77">
        <f t="shared" si="103"/>
        <v>37845.866343003421</v>
      </c>
    </row>
    <row r="3331" spans="1:7" x14ac:dyDescent="0.2">
      <c r="A3331" s="79">
        <v>41535</v>
      </c>
      <c r="B3331" s="77">
        <v>28000</v>
      </c>
      <c r="C3331" s="77">
        <v>28250</v>
      </c>
      <c r="E3331">
        <f t="shared" si="102"/>
        <v>2013</v>
      </c>
      <c r="F3331" s="57">
        <f>_xlfn.XLOOKUP(E3331,'Historical Metal Prices'!$L$4:$Z$4,'Historical Metal Prices'!$L$10:$Z$10)</f>
        <v>0.3662767632853221</v>
      </c>
      <c r="G3331" s="77">
        <f t="shared" si="103"/>
        <v>38255.749371989019</v>
      </c>
    </row>
    <row r="3332" spans="1:7" x14ac:dyDescent="0.2">
      <c r="A3332" s="79">
        <v>41534</v>
      </c>
      <c r="B3332" s="77">
        <v>28500</v>
      </c>
      <c r="C3332" s="77">
        <v>28850</v>
      </c>
      <c r="E3332">
        <f t="shared" si="102"/>
        <v>2013</v>
      </c>
      <c r="F3332" s="57">
        <f>_xlfn.XLOOKUP(E3332,'Historical Metal Prices'!$L$4:$Z$4,'Historical Metal Prices'!$L$10:$Z$10)</f>
        <v>0.3662767632853221</v>
      </c>
      <c r="G3332" s="77">
        <f t="shared" si="103"/>
        <v>38938.88775363168</v>
      </c>
    </row>
    <row r="3333" spans="1:7" x14ac:dyDescent="0.2">
      <c r="A3333" s="79">
        <v>41533</v>
      </c>
      <c r="B3333" s="77">
        <v>29100</v>
      </c>
      <c r="C3333" s="77">
        <v>28000</v>
      </c>
      <c r="E3333">
        <f t="shared" si="102"/>
        <v>2013</v>
      </c>
      <c r="F3333" s="57">
        <f>_xlfn.XLOOKUP(E3333,'Historical Metal Prices'!$L$4:$Z$4,'Historical Metal Prices'!$L$10:$Z$10)</f>
        <v>0.3662767632853221</v>
      </c>
      <c r="G3333" s="77">
        <f t="shared" si="103"/>
        <v>39758.653811602875</v>
      </c>
    </row>
    <row r="3334" spans="1:7" x14ac:dyDescent="0.2">
      <c r="A3334" s="79">
        <v>41530</v>
      </c>
      <c r="B3334" s="77">
        <v>28500</v>
      </c>
      <c r="C3334" s="77">
        <v>28300</v>
      </c>
      <c r="E3334">
        <f t="shared" si="102"/>
        <v>2013</v>
      </c>
      <c r="F3334" s="57">
        <f>_xlfn.XLOOKUP(E3334,'Historical Metal Prices'!$L$4:$Z$4,'Historical Metal Prices'!$L$10:$Z$10)</f>
        <v>0.3662767632853221</v>
      </c>
      <c r="G3334" s="77">
        <f t="shared" si="103"/>
        <v>38938.88775363168</v>
      </c>
    </row>
    <row r="3335" spans="1:7" x14ac:dyDescent="0.2">
      <c r="A3335" s="79">
        <v>41529</v>
      </c>
      <c r="B3335" s="77">
        <v>29440</v>
      </c>
      <c r="C3335" s="77">
        <v>28500</v>
      </c>
      <c r="E3335">
        <f t="shared" si="102"/>
        <v>2013</v>
      </c>
      <c r="F3335" s="57">
        <f>_xlfn.XLOOKUP(E3335,'Historical Metal Prices'!$L$4:$Z$4,'Historical Metal Prices'!$L$10:$Z$10)</f>
        <v>0.3662767632853221</v>
      </c>
      <c r="G3335" s="77">
        <f t="shared" si="103"/>
        <v>40223.18791111988</v>
      </c>
    </row>
    <row r="3336" spans="1:7" x14ac:dyDescent="0.2">
      <c r="A3336" s="79">
        <v>41528</v>
      </c>
      <c r="B3336" s="77">
        <v>29991</v>
      </c>
      <c r="C3336" s="77">
        <v>29605</v>
      </c>
      <c r="E3336">
        <f t="shared" si="102"/>
        <v>2013</v>
      </c>
      <c r="F3336" s="57">
        <f>_xlfn.XLOOKUP(E3336,'Historical Metal Prices'!$L$4:$Z$4,'Historical Metal Prices'!$L$10:$Z$10)</f>
        <v>0.3662767632853221</v>
      </c>
      <c r="G3336" s="77">
        <f t="shared" si="103"/>
        <v>40976.006407690096</v>
      </c>
    </row>
    <row r="3337" spans="1:7" x14ac:dyDescent="0.2">
      <c r="A3337" s="79">
        <v>41527</v>
      </c>
      <c r="B3337" s="77">
        <v>30093</v>
      </c>
      <c r="C3337" s="77">
        <v>30400</v>
      </c>
      <c r="E3337">
        <f t="shared" si="102"/>
        <v>2013</v>
      </c>
      <c r="F3337" s="57">
        <f>_xlfn.XLOOKUP(E3337,'Historical Metal Prices'!$L$4:$Z$4,'Historical Metal Prices'!$L$10:$Z$10)</f>
        <v>0.3662767632853221</v>
      </c>
      <c r="G3337" s="77">
        <f t="shared" si="103"/>
        <v>41115.366637545201</v>
      </c>
    </row>
    <row r="3338" spans="1:7" x14ac:dyDescent="0.2">
      <c r="A3338" s="79">
        <v>41526</v>
      </c>
      <c r="B3338" s="77">
        <v>30495</v>
      </c>
      <c r="C3338" s="77">
        <v>30800</v>
      </c>
      <c r="E3338">
        <f t="shared" si="102"/>
        <v>2013</v>
      </c>
      <c r="F3338" s="57">
        <f>_xlfn.XLOOKUP(E3338,'Historical Metal Prices'!$L$4:$Z$4,'Historical Metal Prices'!$L$10:$Z$10)</f>
        <v>0.3662767632853221</v>
      </c>
      <c r="G3338" s="77">
        <f t="shared" si="103"/>
        <v>41664.609896385897</v>
      </c>
    </row>
    <row r="3339" spans="1:7" x14ac:dyDescent="0.2">
      <c r="A3339" s="79">
        <v>41523</v>
      </c>
      <c r="B3339" s="77">
        <v>30446</v>
      </c>
      <c r="C3339" s="77">
        <v>30500</v>
      </c>
      <c r="E3339">
        <f t="shared" ref="E3339:E3402" si="104">YEAR(A3339)</f>
        <v>2013</v>
      </c>
      <c r="F3339" s="57">
        <f>_xlfn.XLOOKUP(E3339,'Historical Metal Prices'!$L$4:$Z$4,'Historical Metal Prices'!$L$10:$Z$10)</f>
        <v>0.3662767632853221</v>
      </c>
      <c r="G3339" s="77">
        <f t="shared" ref="G3339:G3402" si="105">IFERROR(B3339*(1+F3339),G3340)</f>
        <v>41597.662334984918</v>
      </c>
    </row>
    <row r="3340" spans="1:7" x14ac:dyDescent="0.2">
      <c r="A3340" s="79">
        <v>41522</v>
      </c>
      <c r="B3340" s="77">
        <v>30948</v>
      </c>
      <c r="C3340" s="77">
        <v>31250</v>
      </c>
      <c r="E3340">
        <f t="shared" si="104"/>
        <v>2013</v>
      </c>
      <c r="F3340" s="57">
        <f>_xlfn.XLOOKUP(E3340,'Historical Metal Prices'!$L$4:$Z$4,'Historical Metal Prices'!$L$10:$Z$10)</f>
        <v>0.3662767632853221</v>
      </c>
      <c r="G3340" s="77">
        <f t="shared" si="105"/>
        <v>42283.533270154148</v>
      </c>
    </row>
    <row r="3341" spans="1:7" x14ac:dyDescent="0.2">
      <c r="A3341" s="79">
        <v>41521</v>
      </c>
      <c r="B3341" s="77">
        <v>30950</v>
      </c>
      <c r="C3341" s="77">
        <v>31000</v>
      </c>
      <c r="E3341">
        <f t="shared" si="104"/>
        <v>2013</v>
      </c>
      <c r="F3341" s="57">
        <f>_xlfn.XLOOKUP(E3341,'Historical Metal Prices'!$L$4:$Z$4,'Historical Metal Prices'!$L$10:$Z$10)</f>
        <v>0.3662767632853221</v>
      </c>
      <c r="G3341" s="77">
        <f t="shared" si="105"/>
        <v>42286.265823680718</v>
      </c>
    </row>
    <row r="3342" spans="1:7" x14ac:dyDescent="0.2">
      <c r="A3342" s="79">
        <v>41520</v>
      </c>
      <c r="B3342" s="77">
        <v>29000</v>
      </c>
      <c r="C3342" s="77">
        <v>29000</v>
      </c>
      <c r="E3342">
        <f t="shared" si="104"/>
        <v>2013</v>
      </c>
      <c r="F3342" s="57">
        <f>_xlfn.XLOOKUP(E3342,'Historical Metal Prices'!$L$4:$Z$4,'Historical Metal Prices'!$L$10:$Z$10)</f>
        <v>0.3662767632853221</v>
      </c>
      <c r="G3342" s="77">
        <f t="shared" si="105"/>
        <v>39622.02613527434</v>
      </c>
    </row>
    <row r="3343" spans="1:7" x14ac:dyDescent="0.2">
      <c r="A3343" s="79">
        <v>41519</v>
      </c>
      <c r="B3343" s="77">
        <v>28341</v>
      </c>
      <c r="C3343" s="77">
        <v>28500</v>
      </c>
      <c r="E3343">
        <f t="shared" si="104"/>
        <v>2013</v>
      </c>
      <c r="F3343" s="57">
        <f>_xlfn.XLOOKUP(E3343,'Historical Metal Prices'!$L$4:$Z$4,'Historical Metal Prices'!$L$10:$Z$10)</f>
        <v>0.3662767632853221</v>
      </c>
      <c r="G3343" s="77">
        <f t="shared" si="105"/>
        <v>38721.649748269316</v>
      </c>
    </row>
    <row r="3344" spans="1:7" x14ac:dyDescent="0.2">
      <c r="A3344" s="79">
        <v>41516</v>
      </c>
      <c r="B3344" s="77">
        <v>27925</v>
      </c>
      <c r="C3344" s="77">
        <v>28800</v>
      </c>
      <c r="E3344">
        <f t="shared" si="104"/>
        <v>2013</v>
      </c>
      <c r="F3344" s="57">
        <f>_xlfn.XLOOKUP(E3344,'Historical Metal Prices'!$L$4:$Z$4,'Historical Metal Prices'!$L$10:$Z$10)</f>
        <v>0.3662767632853221</v>
      </c>
      <c r="G3344" s="77">
        <f t="shared" si="105"/>
        <v>38153.278614742623</v>
      </c>
    </row>
    <row r="3345" spans="1:7" x14ac:dyDescent="0.2">
      <c r="A3345" s="79">
        <v>41515</v>
      </c>
      <c r="B3345" s="77">
        <v>27202</v>
      </c>
      <c r="C3345" s="77">
        <v>27750</v>
      </c>
      <c r="E3345">
        <f t="shared" si="104"/>
        <v>2013</v>
      </c>
      <c r="F3345" s="57">
        <f>_xlfn.XLOOKUP(E3345,'Historical Metal Prices'!$L$4:$Z$4,'Historical Metal Prices'!$L$10:$Z$10)</f>
        <v>0.3662767632853221</v>
      </c>
      <c r="G3345" s="77">
        <f t="shared" si="105"/>
        <v>37165.460514887331</v>
      </c>
    </row>
    <row r="3346" spans="1:7" x14ac:dyDescent="0.2">
      <c r="A3346" s="79">
        <v>41514</v>
      </c>
      <c r="B3346" s="77">
        <v>27150.5</v>
      </c>
      <c r="C3346" s="77">
        <v>27800</v>
      </c>
      <c r="E3346">
        <f t="shared" si="104"/>
        <v>2013</v>
      </c>
      <c r="F3346" s="57">
        <f>_xlfn.XLOOKUP(E3346,'Historical Metal Prices'!$L$4:$Z$4,'Historical Metal Prices'!$L$10:$Z$10)</f>
        <v>0.3662767632853221</v>
      </c>
      <c r="G3346" s="77">
        <f t="shared" si="105"/>
        <v>37095.097261578136</v>
      </c>
    </row>
    <row r="3347" spans="1:7" x14ac:dyDescent="0.2">
      <c r="A3347" s="79">
        <v>41513</v>
      </c>
      <c r="B3347" s="77">
        <v>27200</v>
      </c>
      <c r="C3347" s="77">
        <v>27750</v>
      </c>
      <c r="E3347">
        <f t="shared" si="104"/>
        <v>2013</v>
      </c>
      <c r="F3347" s="57">
        <f>_xlfn.XLOOKUP(E3347,'Historical Metal Prices'!$L$4:$Z$4,'Historical Metal Prices'!$L$10:$Z$10)</f>
        <v>0.3662767632853221</v>
      </c>
      <c r="G3347" s="77">
        <f t="shared" si="105"/>
        <v>37162.727961360761</v>
      </c>
    </row>
    <row r="3348" spans="1:7" ht="16" x14ac:dyDescent="0.2">
      <c r="A3348" s="79">
        <v>41512</v>
      </c>
      <c r="B3348" s="77">
        <v>27010</v>
      </c>
      <c r="C3348" s="78" t="s">
        <v>481</v>
      </c>
      <c r="E3348">
        <f t="shared" si="104"/>
        <v>2013</v>
      </c>
      <c r="F3348" s="57">
        <f>_xlfn.XLOOKUP(E3348,'Historical Metal Prices'!$L$4:$Z$4,'Historical Metal Prices'!$L$10:$Z$10)</f>
        <v>0.3662767632853221</v>
      </c>
      <c r="G3348" s="77">
        <f t="shared" si="105"/>
        <v>36903.135376336548</v>
      </c>
    </row>
    <row r="3349" spans="1:7" x14ac:dyDescent="0.2">
      <c r="A3349" s="79">
        <v>41509</v>
      </c>
      <c r="B3349" s="77">
        <v>27010</v>
      </c>
      <c r="C3349" s="77">
        <v>27500</v>
      </c>
      <c r="E3349">
        <f t="shared" si="104"/>
        <v>2013</v>
      </c>
      <c r="F3349" s="57">
        <f>_xlfn.XLOOKUP(E3349,'Historical Metal Prices'!$L$4:$Z$4,'Historical Metal Prices'!$L$10:$Z$10)</f>
        <v>0.3662767632853221</v>
      </c>
      <c r="G3349" s="77">
        <f t="shared" si="105"/>
        <v>36903.135376336548</v>
      </c>
    </row>
    <row r="3350" spans="1:7" x14ac:dyDescent="0.2">
      <c r="A3350" s="79">
        <v>41508</v>
      </c>
      <c r="B3350" s="77">
        <v>26900</v>
      </c>
      <c r="C3350" s="77">
        <v>28200</v>
      </c>
      <c r="E3350">
        <f t="shared" si="104"/>
        <v>2013</v>
      </c>
      <c r="F3350" s="57">
        <f>_xlfn.XLOOKUP(E3350,'Historical Metal Prices'!$L$4:$Z$4,'Historical Metal Prices'!$L$10:$Z$10)</f>
        <v>0.3662767632853221</v>
      </c>
      <c r="G3350" s="77">
        <f t="shared" si="105"/>
        <v>36752.844932375163</v>
      </c>
    </row>
    <row r="3351" spans="1:7" x14ac:dyDescent="0.2">
      <c r="A3351" s="79">
        <v>41507</v>
      </c>
      <c r="B3351" s="77">
        <v>26350</v>
      </c>
      <c r="C3351" s="77">
        <v>28000</v>
      </c>
      <c r="E3351">
        <f t="shared" si="104"/>
        <v>2013</v>
      </c>
      <c r="F3351" s="57">
        <f>_xlfn.XLOOKUP(E3351,'Historical Metal Prices'!$L$4:$Z$4,'Historical Metal Prices'!$L$10:$Z$10)</f>
        <v>0.3662767632853221</v>
      </c>
      <c r="G3351" s="77">
        <f t="shared" si="105"/>
        <v>36001.392712568238</v>
      </c>
    </row>
    <row r="3352" spans="1:7" x14ac:dyDescent="0.2">
      <c r="A3352" s="79">
        <v>41506</v>
      </c>
      <c r="B3352" s="77">
        <v>26900</v>
      </c>
      <c r="C3352" s="77">
        <v>27500</v>
      </c>
      <c r="E3352">
        <f t="shared" si="104"/>
        <v>2013</v>
      </c>
      <c r="F3352" s="57">
        <f>_xlfn.XLOOKUP(E3352,'Historical Metal Prices'!$L$4:$Z$4,'Historical Metal Prices'!$L$10:$Z$10)</f>
        <v>0.3662767632853221</v>
      </c>
      <c r="G3352" s="77">
        <f t="shared" si="105"/>
        <v>36752.844932375163</v>
      </c>
    </row>
    <row r="3353" spans="1:7" x14ac:dyDescent="0.2">
      <c r="A3353" s="79">
        <v>41505</v>
      </c>
      <c r="B3353" s="77">
        <v>28159</v>
      </c>
      <c r="C3353" s="77">
        <v>28400</v>
      </c>
      <c r="E3353">
        <f t="shared" si="104"/>
        <v>2013</v>
      </c>
      <c r="F3353" s="57">
        <f>_xlfn.XLOOKUP(E3353,'Historical Metal Prices'!$L$4:$Z$4,'Historical Metal Prices'!$L$10:$Z$10)</f>
        <v>0.3662767632853221</v>
      </c>
      <c r="G3353" s="77">
        <f t="shared" si="105"/>
        <v>38472.987377351383</v>
      </c>
    </row>
    <row r="3354" spans="1:7" x14ac:dyDescent="0.2">
      <c r="A3354" s="79">
        <v>41502</v>
      </c>
      <c r="B3354" s="77">
        <v>27402.5</v>
      </c>
      <c r="C3354" s="77">
        <v>28000</v>
      </c>
      <c r="E3354">
        <f t="shared" si="104"/>
        <v>2013</v>
      </c>
      <c r="F3354" s="57">
        <f>_xlfn.XLOOKUP(E3354,'Historical Metal Prices'!$L$4:$Z$4,'Historical Metal Prices'!$L$10:$Z$10)</f>
        <v>0.3662767632853221</v>
      </c>
      <c r="G3354" s="77">
        <f t="shared" si="105"/>
        <v>37439.39900592604</v>
      </c>
    </row>
    <row r="3355" spans="1:7" x14ac:dyDescent="0.2">
      <c r="A3355" s="79">
        <v>41501</v>
      </c>
      <c r="B3355" s="77">
        <v>27652</v>
      </c>
      <c r="C3355" s="77">
        <v>28000</v>
      </c>
      <c r="E3355">
        <f t="shared" si="104"/>
        <v>2013</v>
      </c>
      <c r="F3355" s="57">
        <f>_xlfn.XLOOKUP(E3355,'Historical Metal Prices'!$L$4:$Z$4,'Historical Metal Prices'!$L$10:$Z$10)</f>
        <v>0.3662767632853221</v>
      </c>
      <c r="G3355" s="77">
        <f t="shared" si="105"/>
        <v>37780.285058365727</v>
      </c>
    </row>
    <row r="3356" spans="1:7" x14ac:dyDescent="0.2">
      <c r="A3356" s="79">
        <v>41500</v>
      </c>
      <c r="B3356" s="77">
        <v>27400</v>
      </c>
      <c r="C3356" s="77">
        <v>28000</v>
      </c>
      <c r="E3356">
        <f t="shared" si="104"/>
        <v>2013</v>
      </c>
      <c r="F3356" s="57">
        <f>_xlfn.XLOOKUP(E3356,'Historical Metal Prices'!$L$4:$Z$4,'Historical Metal Prices'!$L$10:$Z$10)</f>
        <v>0.3662767632853221</v>
      </c>
      <c r="G3356" s="77">
        <f t="shared" si="105"/>
        <v>37435.983314017823</v>
      </c>
    </row>
    <row r="3357" spans="1:7" x14ac:dyDescent="0.2">
      <c r="A3357" s="79">
        <v>41499</v>
      </c>
      <c r="B3357" s="77">
        <v>26326</v>
      </c>
      <c r="C3357" s="77">
        <v>26000</v>
      </c>
      <c r="E3357">
        <f t="shared" si="104"/>
        <v>2013</v>
      </c>
      <c r="F3357" s="57">
        <f>_xlfn.XLOOKUP(E3357,'Historical Metal Prices'!$L$4:$Z$4,'Historical Metal Prices'!$L$10:$Z$10)</f>
        <v>0.3662767632853221</v>
      </c>
      <c r="G3357" s="77">
        <f t="shared" si="105"/>
        <v>35968.602070249392</v>
      </c>
    </row>
    <row r="3358" spans="1:7" x14ac:dyDescent="0.2">
      <c r="A3358" s="79">
        <v>41498</v>
      </c>
      <c r="B3358" s="77">
        <v>26825</v>
      </c>
      <c r="C3358" s="77">
        <v>27000</v>
      </c>
      <c r="E3358">
        <f t="shared" si="104"/>
        <v>2013</v>
      </c>
      <c r="F3358" s="57">
        <f>_xlfn.XLOOKUP(E3358,'Historical Metal Prices'!$L$4:$Z$4,'Historical Metal Prices'!$L$10:$Z$10)</f>
        <v>0.3662767632853221</v>
      </c>
      <c r="G3358" s="77">
        <f t="shared" si="105"/>
        <v>36650.374175128767</v>
      </c>
    </row>
    <row r="3359" spans="1:7" x14ac:dyDescent="0.2">
      <c r="A3359" s="79">
        <v>41495</v>
      </c>
      <c r="B3359" s="77">
        <v>26327</v>
      </c>
      <c r="C3359" s="77">
        <v>27000</v>
      </c>
      <c r="E3359">
        <f t="shared" si="104"/>
        <v>2013</v>
      </c>
      <c r="F3359" s="57">
        <f>_xlfn.XLOOKUP(E3359,'Historical Metal Prices'!$L$4:$Z$4,'Historical Metal Prices'!$L$10:$Z$10)</f>
        <v>0.3662767632853221</v>
      </c>
      <c r="G3359" s="77">
        <f t="shared" si="105"/>
        <v>35969.968347012677</v>
      </c>
    </row>
    <row r="3360" spans="1:7" x14ac:dyDescent="0.2">
      <c r="A3360" s="79">
        <v>41494</v>
      </c>
      <c r="B3360" s="77">
        <v>25825</v>
      </c>
      <c r="C3360" s="77">
        <v>26500</v>
      </c>
      <c r="E3360">
        <f t="shared" si="104"/>
        <v>2013</v>
      </c>
      <c r="F3360" s="57">
        <f>_xlfn.XLOOKUP(E3360,'Historical Metal Prices'!$L$4:$Z$4,'Historical Metal Prices'!$L$10:$Z$10)</f>
        <v>0.3662767632853221</v>
      </c>
      <c r="G3360" s="77">
        <f t="shared" si="105"/>
        <v>35284.097411843446</v>
      </c>
    </row>
    <row r="3361" spans="1:7" x14ac:dyDescent="0.2">
      <c r="A3361" s="79">
        <v>41493</v>
      </c>
      <c r="B3361" s="77">
        <v>25832</v>
      </c>
      <c r="C3361" s="77">
        <v>26500</v>
      </c>
      <c r="E3361">
        <f t="shared" si="104"/>
        <v>2013</v>
      </c>
      <c r="F3361" s="57">
        <f>_xlfn.XLOOKUP(E3361,'Historical Metal Prices'!$L$4:$Z$4,'Historical Metal Prices'!$L$10:$Z$10)</f>
        <v>0.3662767632853221</v>
      </c>
      <c r="G3361" s="77">
        <f t="shared" si="105"/>
        <v>35293.661349186441</v>
      </c>
    </row>
    <row r="3362" spans="1:7" x14ac:dyDescent="0.2">
      <c r="A3362" s="79">
        <v>41492</v>
      </c>
      <c r="B3362" s="77">
        <v>25831</v>
      </c>
      <c r="C3362" s="77">
        <v>27000</v>
      </c>
      <c r="E3362">
        <f t="shared" si="104"/>
        <v>2013</v>
      </c>
      <c r="F3362" s="57">
        <f>_xlfn.XLOOKUP(E3362,'Historical Metal Prices'!$L$4:$Z$4,'Historical Metal Prices'!$L$10:$Z$10)</f>
        <v>0.3662767632853221</v>
      </c>
      <c r="G3362" s="77">
        <f t="shared" si="105"/>
        <v>35292.295072423156</v>
      </c>
    </row>
    <row r="3363" spans="1:7" x14ac:dyDescent="0.2">
      <c r="A3363" s="79">
        <v>41491</v>
      </c>
      <c r="B3363" s="77">
        <v>25830</v>
      </c>
      <c r="C3363" s="77">
        <v>25850</v>
      </c>
      <c r="E3363">
        <f t="shared" si="104"/>
        <v>2013</v>
      </c>
      <c r="F3363" s="57">
        <f>_xlfn.XLOOKUP(E3363,'Historical Metal Prices'!$L$4:$Z$4,'Historical Metal Prices'!$L$10:$Z$10)</f>
        <v>0.3662767632853221</v>
      </c>
      <c r="G3363" s="77">
        <f t="shared" si="105"/>
        <v>35290.928795659871</v>
      </c>
    </row>
    <row r="3364" spans="1:7" x14ac:dyDescent="0.2">
      <c r="A3364" s="79">
        <v>41488</v>
      </c>
      <c r="B3364" s="77">
        <v>26520</v>
      </c>
      <c r="C3364" s="77">
        <v>27100</v>
      </c>
      <c r="E3364">
        <f t="shared" si="104"/>
        <v>2013</v>
      </c>
      <c r="F3364" s="57">
        <f>_xlfn.XLOOKUP(E3364,'Historical Metal Prices'!$L$4:$Z$4,'Historical Metal Prices'!$L$10:$Z$10)</f>
        <v>0.3662767632853221</v>
      </c>
      <c r="G3364" s="77">
        <f t="shared" si="105"/>
        <v>36233.659762326744</v>
      </c>
    </row>
    <row r="3365" spans="1:7" x14ac:dyDescent="0.2">
      <c r="A3365" s="79">
        <v>41487</v>
      </c>
      <c r="B3365" s="77">
        <v>26305</v>
      </c>
      <c r="C3365" s="77">
        <v>26500</v>
      </c>
      <c r="E3365">
        <f t="shared" si="104"/>
        <v>2013</v>
      </c>
      <c r="F3365" s="57">
        <f>_xlfn.XLOOKUP(E3365,'Historical Metal Prices'!$L$4:$Z$4,'Historical Metal Prices'!$L$10:$Z$10)</f>
        <v>0.3662767632853221</v>
      </c>
      <c r="G3365" s="77">
        <f t="shared" si="105"/>
        <v>35939.9102582204</v>
      </c>
    </row>
    <row r="3366" spans="1:7" x14ac:dyDescent="0.2">
      <c r="A3366" s="79">
        <v>41486</v>
      </c>
      <c r="B3366" s="77">
        <v>26351</v>
      </c>
      <c r="C3366" s="77">
        <v>26550</v>
      </c>
      <c r="E3366">
        <f t="shared" si="104"/>
        <v>2013</v>
      </c>
      <c r="F3366" s="57">
        <f>_xlfn.XLOOKUP(E3366,'Historical Metal Prices'!$L$4:$Z$4,'Historical Metal Prices'!$L$10:$Z$10)</f>
        <v>0.3662767632853221</v>
      </c>
      <c r="G3366" s="77">
        <f t="shared" si="105"/>
        <v>36002.758989331523</v>
      </c>
    </row>
    <row r="3367" spans="1:7" x14ac:dyDescent="0.2">
      <c r="A3367" s="79">
        <v>41485</v>
      </c>
      <c r="B3367" s="77">
        <v>26100</v>
      </c>
      <c r="C3367" s="77">
        <v>27000</v>
      </c>
      <c r="E3367">
        <f t="shared" si="104"/>
        <v>2013</v>
      </c>
      <c r="F3367" s="57">
        <f>_xlfn.XLOOKUP(E3367,'Historical Metal Prices'!$L$4:$Z$4,'Historical Metal Prices'!$L$10:$Z$10)</f>
        <v>0.3662767632853221</v>
      </c>
      <c r="G3367" s="77">
        <f t="shared" si="105"/>
        <v>35659.823521746905</v>
      </c>
    </row>
    <row r="3368" spans="1:7" x14ac:dyDescent="0.2">
      <c r="A3368" s="79">
        <v>41484</v>
      </c>
      <c r="B3368" s="77">
        <v>26573</v>
      </c>
      <c r="C3368" s="77">
        <v>28100</v>
      </c>
      <c r="E3368">
        <f t="shared" si="104"/>
        <v>2013</v>
      </c>
      <c r="F3368" s="57">
        <f>_xlfn.XLOOKUP(E3368,'Historical Metal Prices'!$L$4:$Z$4,'Historical Metal Prices'!$L$10:$Z$10)</f>
        <v>0.3662767632853221</v>
      </c>
      <c r="G3368" s="77">
        <f t="shared" si="105"/>
        <v>36306.072430780863</v>
      </c>
    </row>
    <row r="3369" spans="1:7" x14ac:dyDescent="0.2">
      <c r="A3369" s="79">
        <v>41481</v>
      </c>
      <c r="B3369" s="77">
        <v>27075</v>
      </c>
      <c r="C3369" s="77">
        <v>27700</v>
      </c>
      <c r="E3369">
        <f t="shared" si="104"/>
        <v>2013</v>
      </c>
      <c r="F3369" s="57">
        <f>_xlfn.XLOOKUP(E3369,'Historical Metal Prices'!$L$4:$Z$4,'Historical Metal Prices'!$L$10:$Z$10)</f>
        <v>0.3662767632853221</v>
      </c>
      <c r="G3369" s="77">
        <f t="shared" si="105"/>
        <v>36991.943365950094</v>
      </c>
    </row>
    <row r="3370" spans="1:7" x14ac:dyDescent="0.2">
      <c r="A3370" s="79">
        <v>41480</v>
      </c>
      <c r="B3370" s="77">
        <v>28181</v>
      </c>
      <c r="C3370" s="77">
        <v>28750</v>
      </c>
      <c r="E3370">
        <f t="shared" si="104"/>
        <v>2013</v>
      </c>
      <c r="F3370" s="57">
        <f>_xlfn.XLOOKUP(E3370,'Historical Metal Prices'!$L$4:$Z$4,'Historical Metal Prices'!$L$10:$Z$10)</f>
        <v>0.3662767632853221</v>
      </c>
      <c r="G3370" s="77">
        <f t="shared" si="105"/>
        <v>38503.04546614366</v>
      </c>
    </row>
    <row r="3371" spans="1:7" x14ac:dyDescent="0.2">
      <c r="A3371" s="79">
        <v>41479</v>
      </c>
      <c r="B3371" s="77">
        <v>28701</v>
      </c>
      <c r="C3371" s="77">
        <v>29200</v>
      </c>
      <c r="E3371">
        <f t="shared" si="104"/>
        <v>2013</v>
      </c>
      <c r="F3371" s="57">
        <f>_xlfn.XLOOKUP(E3371,'Historical Metal Prices'!$L$4:$Z$4,'Historical Metal Prices'!$L$10:$Z$10)</f>
        <v>0.3662767632853221</v>
      </c>
      <c r="G3371" s="77">
        <f t="shared" si="105"/>
        <v>39213.509383052027</v>
      </c>
    </row>
    <row r="3372" spans="1:7" x14ac:dyDescent="0.2">
      <c r="A3372" s="79">
        <v>41478</v>
      </c>
      <c r="B3372" s="77">
        <v>28750</v>
      </c>
      <c r="C3372" s="77">
        <v>29450</v>
      </c>
      <c r="E3372">
        <f t="shared" si="104"/>
        <v>2013</v>
      </c>
      <c r="F3372" s="57">
        <f>_xlfn.XLOOKUP(E3372,'Historical Metal Prices'!$L$4:$Z$4,'Historical Metal Prices'!$L$10:$Z$10)</f>
        <v>0.3662767632853221</v>
      </c>
      <c r="G3372" s="77">
        <f t="shared" si="105"/>
        <v>39280.456944453013</v>
      </c>
    </row>
    <row r="3373" spans="1:7" x14ac:dyDescent="0.2">
      <c r="A3373" s="79">
        <v>41477</v>
      </c>
      <c r="B3373" s="77">
        <v>28700</v>
      </c>
      <c r="C3373" s="77">
        <v>29200</v>
      </c>
      <c r="E3373">
        <f t="shared" si="104"/>
        <v>2013</v>
      </c>
      <c r="F3373" s="57">
        <f>_xlfn.XLOOKUP(E3373,'Historical Metal Prices'!$L$4:$Z$4,'Historical Metal Prices'!$L$10:$Z$10)</f>
        <v>0.3662767632853221</v>
      </c>
      <c r="G3373" s="77">
        <f t="shared" si="105"/>
        <v>39212.143106288742</v>
      </c>
    </row>
    <row r="3374" spans="1:7" x14ac:dyDescent="0.2">
      <c r="A3374" s="79">
        <v>41474</v>
      </c>
      <c r="B3374" s="77">
        <v>29000</v>
      </c>
      <c r="C3374" s="77">
        <v>29900</v>
      </c>
      <c r="E3374">
        <f t="shared" si="104"/>
        <v>2013</v>
      </c>
      <c r="F3374" s="57">
        <f>_xlfn.XLOOKUP(E3374,'Historical Metal Prices'!$L$4:$Z$4,'Historical Metal Prices'!$L$10:$Z$10)</f>
        <v>0.3662767632853221</v>
      </c>
      <c r="G3374" s="77">
        <f t="shared" si="105"/>
        <v>39622.02613527434</v>
      </c>
    </row>
    <row r="3375" spans="1:7" x14ac:dyDescent="0.2">
      <c r="A3375" s="79">
        <v>41473</v>
      </c>
      <c r="B3375" s="77">
        <v>29513</v>
      </c>
      <c r="C3375" s="77">
        <v>29600</v>
      </c>
      <c r="E3375">
        <f t="shared" si="104"/>
        <v>2013</v>
      </c>
      <c r="F3375" s="57">
        <f>_xlfn.XLOOKUP(E3375,'Historical Metal Prices'!$L$4:$Z$4,'Historical Metal Prices'!$L$10:$Z$10)</f>
        <v>0.3662767632853221</v>
      </c>
      <c r="G3375" s="77">
        <f t="shared" si="105"/>
        <v>40322.926114839713</v>
      </c>
    </row>
    <row r="3376" spans="1:7" x14ac:dyDescent="0.2">
      <c r="A3376" s="79">
        <v>41472</v>
      </c>
      <c r="B3376" s="77">
        <v>28204</v>
      </c>
      <c r="C3376" s="77">
        <v>29000</v>
      </c>
      <c r="E3376">
        <f t="shared" si="104"/>
        <v>2013</v>
      </c>
      <c r="F3376" s="57">
        <f>_xlfn.XLOOKUP(E3376,'Historical Metal Prices'!$L$4:$Z$4,'Historical Metal Prices'!$L$10:$Z$10)</f>
        <v>0.3662767632853221</v>
      </c>
      <c r="G3376" s="77">
        <f t="shared" si="105"/>
        <v>38534.469831699222</v>
      </c>
    </row>
    <row r="3377" spans="1:7" x14ac:dyDescent="0.2">
      <c r="A3377" s="79">
        <v>41471</v>
      </c>
      <c r="B3377" s="77">
        <v>29550</v>
      </c>
      <c r="C3377" s="77">
        <v>30100</v>
      </c>
      <c r="E3377">
        <f t="shared" si="104"/>
        <v>2013</v>
      </c>
      <c r="F3377" s="57">
        <f>_xlfn.XLOOKUP(E3377,'Historical Metal Prices'!$L$4:$Z$4,'Historical Metal Prices'!$L$10:$Z$10)</f>
        <v>0.3662767632853221</v>
      </c>
      <c r="G3377" s="77">
        <f t="shared" si="105"/>
        <v>40373.478355081272</v>
      </c>
    </row>
    <row r="3378" spans="1:7" x14ac:dyDescent="0.2">
      <c r="A3378" s="79">
        <v>41470</v>
      </c>
      <c r="B3378" s="77">
        <v>29500</v>
      </c>
      <c r="C3378" s="77">
        <v>30500</v>
      </c>
      <c r="E3378">
        <f t="shared" si="104"/>
        <v>2013</v>
      </c>
      <c r="F3378" s="57">
        <f>_xlfn.XLOOKUP(E3378,'Historical Metal Prices'!$L$4:$Z$4,'Historical Metal Prices'!$L$10:$Z$10)</f>
        <v>0.3662767632853221</v>
      </c>
      <c r="G3378" s="77">
        <f t="shared" si="105"/>
        <v>40305.164516917001</v>
      </c>
    </row>
    <row r="3379" spans="1:7" x14ac:dyDescent="0.2">
      <c r="A3379" s="79">
        <v>41467</v>
      </c>
      <c r="B3379" s="77">
        <v>29550</v>
      </c>
      <c r="C3379" s="77">
        <v>31000</v>
      </c>
      <c r="E3379">
        <f t="shared" si="104"/>
        <v>2013</v>
      </c>
      <c r="F3379" s="57">
        <f>_xlfn.XLOOKUP(E3379,'Historical Metal Prices'!$L$4:$Z$4,'Historical Metal Prices'!$L$10:$Z$10)</f>
        <v>0.3662767632853221</v>
      </c>
      <c r="G3379" s="77">
        <f t="shared" si="105"/>
        <v>40373.478355081272</v>
      </c>
    </row>
    <row r="3380" spans="1:7" x14ac:dyDescent="0.2">
      <c r="A3380" s="79">
        <v>41466</v>
      </c>
      <c r="B3380" s="77">
        <v>30251</v>
      </c>
      <c r="C3380" s="77">
        <v>31000</v>
      </c>
      <c r="E3380">
        <f t="shared" si="104"/>
        <v>2013</v>
      </c>
      <c r="F3380" s="57">
        <f>_xlfn.XLOOKUP(E3380,'Historical Metal Prices'!$L$4:$Z$4,'Historical Metal Prices'!$L$10:$Z$10)</f>
        <v>0.3662767632853221</v>
      </c>
      <c r="G3380" s="77">
        <f t="shared" si="105"/>
        <v>41331.23836614428</v>
      </c>
    </row>
    <row r="3381" spans="1:7" x14ac:dyDescent="0.2">
      <c r="A3381" s="79">
        <v>41465</v>
      </c>
      <c r="B3381" s="77">
        <v>30250</v>
      </c>
      <c r="C3381" s="77">
        <v>30990</v>
      </c>
      <c r="E3381">
        <f t="shared" si="104"/>
        <v>2013</v>
      </c>
      <c r="F3381" s="57">
        <f>_xlfn.XLOOKUP(E3381,'Historical Metal Prices'!$L$4:$Z$4,'Historical Metal Prices'!$L$10:$Z$10)</f>
        <v>0.3662767632853221</v>
      </c>
      <c r="G3381" s="77">
        <f t="shared" si="105"/>
        <v>41329.872089380995</v>
      </c>
    </row>
    <row r="3382" spans="1:7" x14ac:dyDescent="0.2">
      <c r="A3382" s="79">
        <v>41464</v>
      </c>
      <c r="B3382" s="77">
        <v>30250</v>
      </c>
      <c r="C3382" s="77">
        <v>29500</v>
      </c>
      <c r="E3382">
        <f t="shared" si="104"/>
        <v>2013</v>
      </c>
      <c r="F3382" s="57">
        <f>_xlfn.XLOOKUP(E3382,'Historical Metal Prices'!$L$4:$Z$4,'Historical Metal Prices'!$L$10:$Z$10)</f>
        <v>0.3662767632853221</v>
      </c>
      <c r="G3382" s="77">
        <f t="shared" si="105"/>
        <v>41329.872089380995</v>
      </c>
    </row>
    <row r="3383" spans="1:7" x14ac:dyDescent="0.2">
      <c r="A3383" s="79">
        <v>41463</v>
      </c>
      <c r="B3383" s="77">
        <v>30950</v>
      </c>
      <c r="C3383" s="77">
        <v>30300</v>
      </c>
      <c r="E3383">
        <f t="shared" si="104"/>
        <v>2013</v>
      </c>
      <c r="F3383" s="57">
        <f>_xlfn.XLOOKUP(E3383,'Historical Metal Prices'!$L$4:$Z$4,'Historical Metal Prices'!$L$10:$Z$10)</f>
        <v>0.3662767632853221</v>
      </c>
      <c r="G3383" s="77">
        <f t="shared" si="105"/>
        <v>42286.265823680718</v>
      </c>
    </row>
    <row r="3384" spans="1:7" x14ac:dyDescent="0.2">
      <c r="A3384" s="79">
        <v>41460</v>
      </c>
      <c r="B3384" s="77">
        <v>30806</v>
      </c>
      <c r="C3384" s="77">
        <v>30200</v>
      </c>
      <c r="E3384">
        <f t="shared" si="104"/>
        <v>2013</v>
      </c>
      <c r="F3384" s="57">
        <f>_xlfn.XLOOKUP(E3384,'Historical Metal Prices'!$L$4:$Z$4,'Historical Metal Prices'!$L$10:$Z$10)</f>
        <v>0.3662767632853221</v>
      </c>
      <c r="G3384" s="77">
        <f t="shared" si="105"/>
        <v>42089.521969767629</v>
      </c>
    </row>
    <row r="3385" spans="1:7" x14ac:dyDescent="0.2">
      <c r="A3385" s="79">
        <v>41459</v>
      </c>
      <c r="B3385" s="77">
        <v>30804</v>
      </c>
      <c r="C3385" s="77">
        <v>31500</v>
      </c>
      <c r="E3385">
        <f t="shared" si="104"/>
        <v>2013</v>
      </c>
      <c r="F3385" s="57">
        <f>_xlfn.XLOOKUP(E3385,'Historical Metal Prices'!$L$4:$Z$4,'Historical Metal Prices'!$L$10:$Z$10)</f>
        <v>0.3662767632853221</v>
      </c>
      <c r="G3385" s="77">
        <f t="shared" si="105"/>
        <v>42086.789416241059</v>
      </c>
    </row>
    <row r="3386" spans="1:7" x14ac:dyDescent="0.2">
      <c r="A3386" s="79">
        <v>41458</v>
      </c>
      <c r="B3386" s="77">
        <v>30800</v>
      </c>
      <c r="C3386" s="77">
        <v>30500</v>
      </c>
      <c r="E3386">
        <f t="shared" si="104"/>
        <v>2013</v>
      </c>
      <c r="F3386" s="57">
        <f>_xlfn.XLOOKUP(E3386,'Historical Metal Prices'!$L$4:$Z$4,'Historical Metal Prices'!$L$10:$Z$10)</f>
        <v>0.3662767632853221</v>
      </c>
      <c r="G3386" s="77">
        <f t="shared" si="105"/>
        <v>42081.324309187919</v>
      </c>
    </row>
    <row r="3387" spans="1:7" x14ac:dyDescent="0.2">
      <c r="A3387" s="79">
        <v>41457</v>
      </c>
      <c r="B3387" s="77">
        <v>31783</v>
      </c>
      <c r="C3387" s="77">
        <v>32500</v>
      </c>
      <c r="E3387">
        <f t="shared" si="104"/>
        <v>2013</v>
      </c>
      <c r="F3387" s="57">
        <f>_xlfn.XLOOKUP(E3387,'Historical Metal Prices'!$L$4:$Z$4,'Historical Metal Prices'!$L$10:$Z$10)</f>
        <v>0.3662767632853221</v>
      </c>
      <c r="G3387" s="77">
        <f t="shared" si="105"/>
        <v>43424.374367497396</v>
      </c>
    </row>
    <row r="3388" spans="1:7" x14ac:dyDescent="0.2">
      <c r="A3388" s="79">
        <v>41456</v>
      </c>
      <c r="B3388" s="77">
        <v>31730</v>
      </c>
      <c r="C3388" s="77">
        <v>32500</v>
      </c>
      <c r="E3388">
        <f t="shared" si="104"/>
        <v>2013</v>
      </c>
      <c r="F3388" s="57">
        <f>_xlfn.XLOOKUP(E3388,'Historical Metal Prices'!$L$4:$Z$4,'Historical Metal Prices'!$L$10:$Z$10)</f>
        <v>0.3662767632853221</v>
      </c>
      <c r="G3388" s="77">
        <f t="shared" si="105"/>
        <v>43351.96169904327</v>
      </c>
    </row>
    <row r="3389" spans="1:7" x14ac:dyDescent="0.2">
      <c r="A3389" s="79">
        <v>41453</v>
      </c>
      <c r="B3389" s="77">
        <v>32038</v>
      </c>
      <c r="C3389" s="77">
        <v>32800</v>
      </c>
      <c r="E3389">
        <f t="shared" si="104"/>
        <v>2013</v>
      </c>
      <c r="F3389" s="57">
        <f>_xlfn.XLOOKUP(E3389,'Historical Metal Prices'!$L$4:$Z$4,'Historical Metal Prices'!$L$10:$Z$10)</f>
        <v>0.3662767632853221</v>
      </c>
      <c r="G3389" s="77">
        <f t="shared" si="105"/>
        <v>43772.774942135147</v>
      </c>
    </row>
    <row r="3390" spans="1:7" x14ac:dyDescent="0.2">
      <c r="A3390" s="79">
        <v>41452</v>
      </c>
      <c r="B3390" s="77">
        <v>30910</v>
      </c>
      <c r="C3390" s="77">
        <v>31500</v>
      </c>
      <c r="E3390">
        <f t="shared" si="104"/>
        <v>2013</v>
      </c>
      <c r="F3390" s="57">
        <f>_xlfn.XLOOKUP(E3390,'Historical Metal Prices'!$L$4:$Z$4,'Historical Metal Prices'!$L$10:$Z$10)</f>
        <v>0.3662767632853221</v>
      </c>
      <c r="G3390" s="77">
        <f t="shared" si="105"/>
        <v>42231.614753149304</v>
      </c>
    </row>
    <row r="3391" spans="1:7" x14ac:dyDescent="0.2">
      <c r="A3391" s="79">
        <v>41451</v>
      </c>
      <c r="B3391" s="77">
        <v>30127</v>
      </c>
      <c r="C3391" s="77">
        <v>30850</v>
      </c>
      <c r="E3391">
        <f t="shared" si="104"/>
        <v>2013</v>
      </c>
      <c r="F3391" s="57">
        <f>_xlfn.XLOOKUP(E3391,'Historical Metal Prices'!$L$4:$Z$4,'Historical Metal Prices'!$L$10:$Z$10)</f>
        <v>0.3662767632853221</v>
      </c>
      <c r="G3391" s="77">
        <f t="shared" si="105"/>
        <v>41161.820047496898</v>
      </c>
    </row>
    <row r="3392" spans="1:7" x14ac:dyDescent="0.2">
      <c r="A3392" s="79">
        <v>41450</v>
      </c>
      <c r="B3392" s="77">
        <v>29825</v>
      </c>
      <c r="C3392" s="77">
        <v>30600</v>
      </c>
      <c r="E3392">
        <f t="shared" si="104"/>
        <v>2013</v>
      </c>
      <c r="F3392" s="57">
        <f>_xlfn.XLOOKUP(E3392,'Historical Metal Prices'!$L$4:$Z$4,'Historical Metal Prices'!$L$10:$Z$10)</f>
        <v>0.3662767632853221</v>
      </c>
      <c r="G3392" s="77">
        <f t="shared" si="105"/>
        <v>40749.20446498473</v>
      </c>
    </row>
    <row r="3393" spans="1:7" x14ac:dyDescent="0.2">
      <c r="A3393" s="79">
        <v>41449</v>
      </c>
      <c r="B3393" s="77">
        <v>30001</v>
      </c>
      <c r="C3393" s="77">
        <v>30650</v>
      </c>
      <c r="E3393">
        <f t="shared" si="104"/>
        <v>2013</v>
      </c>
      <c r="F3393" s="57">
        <f>_xlfn.XLOOKUP(E3393,'Historical Metal Prices'!$L$4:$Z$4,'Historical Metal Prices'!$L$10:$Z$10)</f>
        <v>0.3662767632853221</v>
      </c>
      <c r="G3393" s="77">
        <f t="shared" si="105"/>
        <v>40989.669175322946</v>
      </c>
    </row>
    <row r="3394" spans="1:7" x14ac:dyDescent="0.2">
      <c r="A3394" s="79">
        <v>41446</v>
      </c>
      <c r="B3394" s="77">
        <v>29950</v>
      </c>
      <c r="C3394" s="77">
        <v>30650</v>
      </c>
      <c r="E3394">
        <f t="shared" si="104"/>
        <v>2013</v>
      </c>
      <c r="F3394" s="57">
        <f>_xlfn.XLOOKUP(E3394,'Historical Metal Prices'!$L$4:$Z$4,'Historical Metal Prices'!$L$10:$Z$10)</f>
        <v>0.3662767632853221</v>
      </c>
      <c r="G3394" s="77">
        <f t="shared" si="105"/>
        <v>40919.989060395397</v>
      </c>
    </row>
    <row r="3395" spans="1:7" x14ac:dyDescent="0.2">
      <c r="A3395" s="79">
        <v>41445</v>
      </c>
      <c r="B3395" s="77">
        <v>29806</v>
      </c>
      <c r="C3395" s="77">
        <v>30450</v>
      </c>
      <c r="E3395">
        <f t="shared" si="104"/>
        <v>2013</v>
      </c>
      <c r="F3395" s="57">
        <f>_xlfn.XLOOKUP(E3395,'Historical Metal Prices'!$L$4:$Z$4,'Historical Metal Prices'!$L$10:$Z$10)</f>
        <v>0.3662767632853221</v>
      </c>
      <c r="G3395" s="77">
        <f t="shared" si="105"/>
        <v>40723.245206482308</v>
      </c>
    </row>
    <row r="3396" spans="1:7" x14ac:dyDescent="0.2">
      <c r="A3396" s="79">
        <v>41444</v>
      </c>
      <c r="B3396" s="77">
        <v>30050</v>
      </c>
      <c r="C3396" s="77">
        <v>30400</v>
      </c>
      <c r="E3396">
        <f t="shared" si="104"/>
        <v>2013</v>
      </c>
      <c r="F3396" s="57">
        <f>_xlfn.XLOOKUP(E3396,'Historical Metal Prices'!$L$4:$Z$4,'Historical Metal Prices'!$L$10:$Z$10)</f>
        <v>0.3662767632853221</v>
      </c>
      <c r="G3396" s="77">
        <f t="shared" si="105"/>
        <v>41056.616736723932</v>
      </c>
    </row>
    <row r="3397" spans="1:7" x14ac:dyDescent="0.2">
      <c r="A3397" s="79">
        <v>41443</v>
      </c>
      <c r="B3397" s="77">
        <v>30000</v>
      </c>
      <c r="C3397" s="77">
        <v>30400</v>
      </c>
      <c r="E3397">
        <f t="shared" si="104"/>
        <v>2013</v>
      </c>
      <c r="F3397" s="57">
        <f>_xlfn.XLOOKUP(E3397,'Historical Metal Prices'!$L$4:$Z$4,'Historical Metal Prices'!$L$10:$Z$10)</f>
        <v>0.3662767632853221</v>
      </c>
      <c r="G3397" s="77">
        <f t="shared" si="105"/>
        <v>40988.302898559661</v>
      </c>
    </row>
    <row r="3398" spans="1:7" x14ac:dyDescent="0.2">
      <c r="A3398" s="79">
        <v>41442</v>
      </c>
      <c r="B3398" s="77">
        <v>30200</v>
      </c>
      <c r="C3398" s="77">
        <v>30300</v>
      </c>
      <c r="E3398">
        <f t="shared" si="104"/>
        <v>2013</v>
      </c>
      <c r="F3398" s="57">
        <f>_xlfn.XLOOKUP(E3398,'Historical Metal Prices'!$L$4:$Z$4,'Historical Metal Prices'!$L$10:$Z$10)</f>
        <v>0.3662767632853221</v>
      </c>
      <c r="G3398" s="77">
        <f t="shared" si="105"/>
        <v>41261.558251216731</v>
      </c>
    </row>
    <row r="3399" spans="1:7" x14ac:dyDescent="0.2">
      <c r="A3399" s="79">
        <v>41439</v>
      </c>
      <c r="B3399" s="77">
        <v>30500</v>
      </c>
      <c r="C3399" s="77">
        <v>31000</v>
      </c>
      <c r="E3399">
        <f t="shared" si="104"/>
        <v>2013</v>
      </c>
      <c r="F3399" s="57">
        <f>_xlfn.XLOOKUP(E3399,'Historical Metal Prices'!$L$4:$Z$4,'Historical Metal Prices'!$L$10:$Z$10)</f>
        <v>0.3662767632853221</v>
      </c>
      <c r="G3399" s="77">
        <f t="shared" si="105"/>
        <v>41671.441280202322</v>
      </c>
    </row>
    <row r="3400" spans="1:7" x14ac:dyDescent="0.2">
      <c r="A3400" s="79">
        <v>41438</v>
      </c>
      <c r="B3400" s="77">
        <v>29750</v>
      </c>
      <c r="C3400" s="77">
        <v>30250</v>
      </c>
      <c r="E3400">
        <f t="shared" si="104"/>
        <v>2013</v>
      </c>
      <c r="F3400" s="57">
        <f>_xlfn.XLOOKUP(E3400,'Historical Metal Prices'!$L$4:$Z$4,'Historical Metal Prices'!$L$10:$Z$10)</f>
        <v>0.3662767632853221</v>
      </c>
      <c r="G3400" s="77">
        <f t="shared" si="105"/>
        <v>40646.733707738334</v>
      </c>
    </row>
    <row r="3401" spans="1:7" x14ac:dyDescent="0.2">
      <c r="A3401" s="79">
        <v>41437</v>
      </c>
      <c r="B3401" s="77">
        <v>29900</v>
      </c>
      <c r="C3401" s="77">
        <v>30300</v>
      </c>
      <c r="E3401">
        <f t="shared" si="104"/>
        <v>2013</v>
      </c>
      <c r="F3401" s="57">
        <f>_xlfn.XLOOKUP(E3401,'Historical Metal Prices'!$L$4:$Z$4,'Historical Metal Prices'!$L$10:$Z$10)</f>
        <v>0.3662767632853221</v>
      </c>
      <c r="G3401" s="77">
        <f t="shared" si="105"/>
        <v>40851.675222231133</v>
      </c>
    </row>
    <row r="3402" spans="1:7" x14ac:dyDescent="0.2">
      <c r="A3402" s="79">
        <v>41436</v>
      </c>
      <c r="B3402" s="77">
        <v>29900</v>
      </c>
      <c r="C3402" s="77">
        <v>30250</v>
      </c>
      <c r="E3402">
        <f t="shared" si="104"/>
        <v>2013</v>
      </c>
      <c r="F3402" s="57">
        <f>_xlfn.XLOOKUP(E3402,'Historical Metal Prices'!$L$4:$Z$4,'Historical Metal Prices'!$L$10:$Z$10)</f>
        <v>0.3662767632853221</v>
      </c>
      <c r="G3402" s="77">
        <f t="shared" si="105"/>
        <v>40851.675222231133</v>
      </c>
    </row>
    <row r="3403" spans="1:7" x14ac:dyDescent="0.2">
      <c r="A3403" s="79">
        <v>41435</v>
      </c>
      <c r="B3403" s="77">
        <v>29700</v>
      </c>
      <c r="C3403" s="77">
        <v>30200</v>
      </c>
      <c r="E3403">
        <f t="shared" ref="E3403:E3466" si="106">YEAR(A3403)</f>
        <v>2013</v>
      </c>
      <c r="F3403" s="57">
        <f>_xlfn.XLOOKUP(E3403,'Historical Metal Prices'!$L$4:$Z$4,'Historical Metal Prices'!$L$10:$Z$10)</f>
        <v>0.3662767632853221</v>
      </c>
      <c r="G3403" s="77">
        <f t="shared" ref="G3403:G3466" si="107">IFERROR(B3403*(1+F3403),G3404)</f>
        <v>40578.419869574063</v>
      </c>
    </row>
    <row r="3404" spans="1:7" x14ac:dyDescent="0.2">
      <c r="A3404" s="79">
        <v>41432</v>
      </c>
      <c r="B3404" s="77">
        <v>29500</v>
      </c>
      <c r="C3404" s="77">
        <v>30200</v>
      </c>
      <c r="E3404">
        <f t="shared" si="106"/>
        <v>2013</v>
      </c>
      <c r="F3404" s="57">
        <f>_xlfn.XLOOKUP(E3404,'Historical Metal Prices'!$L$4:$Z$4,'Historical Metal Prices'!$L$10:$Z$10)</f>
        <v>0.3662767632853221</v>
      </c>
      <c r="G3404" s="77">
        <f t="shared" si="107"/>
        <v>40305.164516917001</v>
      </c>
    </row>
    <row r="3405" spans="1:7" x14ac:dyDescent="0.2">
      <c r="A3405" s="79">
        <v>41431</v>
      </c>
      <c r="B3405" s="77">
        <v>29500</v>
      </c>
      <c r="C3405" s="77">
        <v>30000</v>
      </c>
      <c r="E3405">
        <f t="shared" si="106"/>
        <v>2013</v>
      </c>
      <c r="F3405" s="57">
        <f>_xlfn.XLOOKUP(E3405,'Historical Metal Prices'!$L$4:$Z$4,'Historical Metal Prices'!$L$10:$Z$10)</f>
        <v>0.3662767632853221</v>
      </c>
      <c r="G3405" s="77">
        <f t="shared" si="107"/>
        <v>40305.164516917001</v>
      </c>
    </row>
    <row r="3406" spans="1:7" x14ac:dyDescent="0.2">
      <c r="A3406" s="79">
        <v>41430</v>
      </c>
      <c r="B3406" s="77">
        <v>29900</v>
      </c>
      <c r="C3406" s="77">
        <v>30400</v>
      </c>
      <c r="E3406">
        <f t="shared" si="106"/>
        <v>2013</v>
      </c>
      <c r="F3406" s="57">
        <f>_xlfn.XLOOKUP(E3406,'Historical Metal Prices'!$L$4:$Z$4,'Historical Metal Prices'!$L$10:$Z$10)</f>
        <v>0.3662767632853221</v>
      </c>
      <c r="G3406" s="77">
        <f t="shared" si="107"/>
        <v>40851.675222231133</v>
      </c>
    </row>
    <row r="3407" spans="1:7" x14ac:dyDescent="0.2">
      <c r="A3407" s="79">
        <v>41429</v>
      </c>
      <c r="B3407" s="77">
        <v>29896.5</v>
      </c>
      <c r="C3407" s="77">
        <v>30400</v>
      </c>
      <c r="E3407">
        <f t="shared" si="106"/>
        <v>2013</v>
      </c>
      <c r="F3407" s="57">
        <f>_xlfn.XLOOKUP(E3407,'Historical Metal Prices'!$L$4:$Z$4,'Historical Metal Prices'!$L$10:$Z$10)</f>
        <v>0.3662767632853221</v>
      </c>
      <c r="G3407" s="77">
        <f t="shared" si="107"/>
        <v>40846.893253559632</v>
      </c>
    </row>
    <row r="3408" spans="1:7" x14ac:dyDescent="0.2">
      <c r="A3408" s="79">
        <v>41428</v>
      </c>
      <c r="B3408" s="77">
        <v>29497.3</v>
      </c>
      <c r="C3408" s="77">
        <v>30000</v>
      </c>
      <c r="E3408">
        <f t="shared" si="106"/>
        <v>2013</v>
      </c>
      <c r="F3408" s="57">
        <f>_xlfn.XLOOKUP(E3408,'Historical Metal Prices'!$L$4:$Z$4,'Historical Metal Prices'!$L$10:$Z$10)</f>
        <v>0.3662767632853221</v>
      </c>
      <c r="G3408" s="77">
        <f t="shared" si="107"/>
        <v>40301.475569656133</v>
      </c>
    </row>
    <row r="3409" spans="1:7" x14ac:dyDescent="0.2">
      <c r="A3409" s="79">
        <v>41425</v>
      </c>
      <c r="B3409" s="77">
        <v>29500</v>
      </c>
      <c r="C3409" s="77">
        <v>29500</v>
      </c>
      <c r="E3409">
        <f t="shared" si="106"/>
        <v>2013</v>
      </c>
      <c r="F3409" s="57">
        <f>_xlfn.XLOOKUP(E3409,'Historical Metal Prices'!$L$4:$Z$4,'Historical Metal Prices'!$L$10:$Z$10)</f>
        <v>0.3662767632853221</v>
      </c>
      <c r="G3409" s="77">
        <f t="shared" si="107"/>
        <v>40305.164516917001</v>
      </c>
    </row>
    <row r="3410" spans="1:7" x14ac:dyDescent="0.2">
      <c r="A3410" s="79">
        <v>41424</v>
      </c>
      <c r="B3410" s="77">
        <v>28000</v>
      </c>
      <c r="C3410" s="77">
        <v>28500</v>
      </c>
      <c r="E3410">
        <f t="shared" si="106"/>
        <v>2013</v>
      </c>
      <c r="F3410" s="57">
        <f>_xlfn.XLOOKUP(E3410,'Historical Metal Prices'!$L$4:$Z$4,'Historical Metal Prices'!$L$10:$Z$10)</f>
        <v>0.3662767632853221</v>
      </c>
      <c r="G3410" s="77">
        <f t="shared" si="107"/>
        <v>38255.749371989019</v>
      </c>
    </row>
    <row r="3411" spans="1:7" x14ac:dyDescent="0.2">
      <c r="A3411" s="79">
        <v>41423</v>
      </c>
      <c r="B3411" s="77">
        <v>28000</v>
      </c>
      <c r="C3411" s="77">
        <v>28500</v>
      </c>
      <c r="E3411">
        <f t="shared" si="106"/>
        <v>2013</v>
      </c>
      <c r="F3411" s="57">
        <f>_xlfn.XLOOKUP(E3411,'Historical Metal Prices'!$L$4:$Z$4,'Historical Metal Prices'!$L$10:$Z$10)</f>
        <v>0.3662767632853221</v>
      </c>
      <c r="G3411" s="77">
        <f t="shared" si="107"/>
        <v>38255.749371989019</v>
      </c>
    </row>
    <row r="3412" spans="1:7" x14ac:dyDescent="0.2">
      <c r="A3412" s="79">
        <v>41422</v>
      </c>
      <c r="B3412" s="77">
        <v>28200</v>
      </c>
      <c r="C3412" s="77">
        <v>28500</v>
      </c>
      <c r="E3412">
        <f t="shared" si="106"/>
        <v>2013</v>
      </c>
      <c r="F3412" s="57">
        <f>_xlfn.XLOOKUP(E3412,'Historical Metal Prices'!$L$4:$Z$4,'Historical Metal Prices'!$L$10:$Z$10)</f>
        <v>0.3662767632853221</v>
      </c>
      <c r="G3412" s="77">
        <f t="shared" si="107"/>
        <v>38529.004724646082</v>
      </c>
    </row>
    <row r="3413" spans="1:7" ht="16" x14ac:dyDescent="0.2">
      <c r="A3413" s="79">
        <v>41421</v>
      </c>
      <c r="B3413" s="77">
        <v>28200</v>
      </c>
      <c r="C3413" s="78" t="s">
        <v>481</v>
      </c>
      <c r="E3413">
        <f t="shared" si="106"/>
        <v>2013</v>
      </c>
      <c r="F3413" s="57">
        <f>_xlfn.XLOOKUP(E3413,'Historical Metal Prices'!$L$4:$Z$4,'Historical Metal Prices'!$L$10:$Z$10)</f>
        <v>0.3662767632853221</v>
      </c>
      <c r="G3413" s="77">
        <f t="shared" si="107"/>
        <v>38529.004724646082</v>
      </c>
    </row>
    <row r="3414" spans="1:7" x14ac:dyDescent="0.2">
      <c r="A3414" s="79">
        <v>41418</v>
      </c>
      <c r="B3414" s="77">
        <v>28200</v>
      </c>
      <c r="C3414" s="77">
        <v>28450</v>
      </c>
      <c r="E3414">
        <f t="shared" si="106"/>
        <v>2013</v>
      </c>
      <c r="F3414" s="57">
        <f>_xlfn.XLOOKUP(E3414,'Historical Metal Prices'!$L$4:$Z$4,'Historical Metal Prices'!$L$10:$Z$10)</f>
        <v>0.3662767632853221</v>
      </c>
      <c r="G3414" s="77">
        <f t="shared" si="107"/>
        <v>38529.004724646082</v>
      </c>
    </row>
    <row r="3415" spans="1:7" x14ac:dyDescent="0.2">
      <c r="A3415" s="79">
        <v>41417</v>
      </c>
      <c r="B3415" s="77">
        <v>28000</v>
      </c>
      <c r="C3415" s="77">
        <v>28200</v>
      </c>
      <c r="E3415">
        <f t="shared" si="106"/>
        <v>2013</v>
      </c>
      <c r="F3415" s="57">
        <f>_xlfn.XLOOKUP(E3415,'Historical Metal Prices'!$L$4:$Z$4,'Historical Metal Prices'!$L$10:$Z$10)</f>
        <v>0.3662767632853221</v>
      </c>
      <c r="G3415" s="77">
        <f t="shared" si="107"/>
        <v>38255.749371989019</v>
      </c>
    </row>
    <row r="3416" spans="1:7" x14ac:dyDescent="0.2">
      <c r="A3416" s="79">
        <v>41416</v>
      </c>
      <c r="B3416" s="77">
        <v>27800</v>
      </c>
      <c r="C3416" s="77">
        <v>28300</v>
      </c>
      <c r="E3416">
        <f t="shared" si="106"/>
        <v>2013</v>
      </c>
      <c r="F3416" s="57">
        <f>_xlfn.XLOOKUP(E3416,'Historical Metal Prices'!$L$4:$Z$4,'Historical Metal Prices'!$L$10:$Z$10)</f>
        <v>0.3662767632853221</v>
      </c>
      <c r="G3416" s="77">
        <f t="shared" si="107"/>
        <v>37982.494019331956</v>
      </c>
    </row>
    <row r="3417" spans="1:7" x14ac:dyDescent="0.2">
      <c r="A3417" s="79">
        <v>41415</v>
      </c>
      <c r="B3417" s="77">
        <v>27860</v>
      </c>
      <c r="C3417" s="77">
        <v>28000</v>
      </c>
      <c r="E3417">
        <f t="shared" si="106"/>
        <v>2013</v>
      </c>
      <c r="F3417" s="57">
        <f>_xlfn.XLOOKUP(E3417,'Historical Metal Prices'!$L$4:$Z$4,'Historical Metal Prices'!$L$10:$Z$10)</f>
        <v>0.3662767632853221</v>
      </c>
      <c r="G3417" s="77">
        <f t="shared" si="107"/>
        <v>38064.470625129077</v>
      </c>
    </row>
    <row r="3418" spans="1:7" x14ac:dyDescent="0.2">
      <c r="A3418" s="79">
        <v>41414</v>
      </c>
      <c r="B3418" s="77">
        <v>28260</v>
      </c>
      <c r="C3418" s="77">
        <v>28000</v>
      </c>
      <c r="E3418">
        <f t="shared" si="106"/>
        <v>2013</v>
      </c>
      <c r="F3418" s="57">
        <f>_xlfn.XLOOKUP(E3418,'Historical Metal Prices'!$L$4:$Z$4,'Historical Metal Prices'!$L$10:$Z$10)</f>
        <v>0.3662767632853221</v>
      </c>
      <c r="G3418" s="77">
        <f t="shared" si="107"/>
        <v>38610.981330443203</v>
      </c>
    </row>
    <row r="3419" spans="1:7" x14ac:dyDescent="0.2">
      <c r="A3419" s="79">
        <v>41411</v>
      </c>
      <c r="B3419" s="77">
        <v>28360</v>
      </c>
      <c r="C3419" s="77">
        <v>28500</v>
      </c>
      <c r="E3419">
        <f t="shared" si="106"/>
        <v>2013</v>
      </c>
      <c r="F3419" s="57">
        <f>_xlfn.XLOOKUP(E3419,'Historical Metal Prices'!$L$4:$Z$4,'Historical Metal Prices'!$L$10:$Z$10)</f>
        <v>0.3662767632853221</v>
      </c>
      <c r="G3419" s="77">
        <f t="shared" si="107"/>
        <v>38747.609006771738</v>
      </c>
    </row>
    <row r="3420" spans="1:7" x14ac:dyDescent="0.2">
      <c r="A3420" s="79">
        <v>41410</v>
      </c>
      <c r="B3420" s="77">
        <v>28360</v>
      </c>
      <c r="C3420" s="77">
        <v>28700</v>
      </c>
      <c r="E3420">
        <f t="shared" si="106"/>
        <v>2013</v>
      </c>
      <c r="F3420" s="57">
        <f>_xlfn.XLOOKUP(E3420,'Historical Metal Prices'!$L$4:$Z$4,'Historical Metal Prices'!$L$10:$Z$10)</f>
        <v>0.3662767632853221</v>
      </c>
      <c r="G3420" s="77">
        <f t="shared" si="107"/>
        <v>38747.609006771738</v>
      </c>
    </row>
    <row r="3421" spans="1:7" x14ac:dyDescent="0.2">
      <c r="A3421" s="79">
        <v>41409</v>
      </c>
      <c r="B3421" s="77">
        <v>27710</v>
      </c>
      <c r="C3421" s="77">
        <v>28000</v>
      </c>
      <c r="E3421">
        <f t="shared" si="106"/>
        <v>2013</v>
      </c>
      <c r="F3421" s="57">
        <f>_xlfn.XLOOKUP(E3421,'Historical Metal Prices'!$L$4:$Z$4,'Historical Metal Prices'!$L$10:$Z$10)</f>
        <v>0.3662767632853221</v>
      </c>
      <c r="G3421" s="77">
        <f t="shared" si="107"/>
        <v>37859.529110636278</v>
      </c>
    </row>
    <row r="3422" spans="1:7" x14ac:dyDescent="0.2">
      <c r="A3422" s="79">
        <v>41408</v>
      </c>
      <c r="B3422" s="77">
        <v>27610</v>
      </c>
      <c r="C3422" s="77">
        <v>28000</v>
      </c>
      <c r="E3422">
        <f t="shared" si="106"/>
        <v>2013</v>
      </c>
      <c r="F3422" s="57">
        <f>_xlfn.XLOOKUP(E3422,'Historical Metal Prices'!$L$4:$Z$4,'Historical Metal Prices'!$L$10:$Z$10)</f>
        <v>0.3662767632853221</v>
      </c>
      <c r="G3422" s="77">
        <f t="shared" si="107"/>
        <v>37722.901434307743</v>
      </c>
    </row>
    <row r="3423" spans="1:7" x14ac:dyDescent="0.2">
      <c r="A3423" s="79">
        <v>41407</v>
      </c>
      <c r="B3423" s="77">
        <v>28060</v>
      </c>
      <c r="C3423" s="77">
        <v>28200</v>
      </c>
      <c r="E3423">
        <f t="shared" si="106"/>
        <v>2013</v>
      </c>
      <c r="F3423" s="57">
        <f>_xlfn.XLOOKUP(E3423,'Historical Metal Prices'!$L$4:$Z$4,'Historical Metal Prices'!$L$10:$Z$10)</f>
        <v>0.3662767632853221</v>
      </c>
      <c r="G3423" s="77">
        <f t="shared" si="107"/>
        <v>38337.72597778614</v>
      </c>
    </row>
    <row r="3424" spans="1:7" x14ac:dyDescent="0.2">
      <c r="A3424" s="79">
        <v>41404</v>
      </c>
      <c r="B3424" s="77">
        <v>27957</v>
      </c>
      <c r="C3424" s="77">
        <v>28100</v>
      </c>
      <c r="E3424">
        <f t="shared" si="106"/>
        <v>2013</v>
      </c>
      <c r="F3424" s="57">
        <f>_xlfn.XLOOKUP(E3424,'Historical Metal Prices'!$L$4:$Z$4,'Historical Metal Prices'!$L$10:$Z$10)</f>
        <v>0.3662767632853221</v>
      </c>
      <c r="G3424" s="77">
        <f t="shared" si="107"/>
        <v>38196.99947116775</v>
      </c>
    </row>
    <row r="3425" spans="1:7" x14ac:dyDescent="0.2">
      <c r="A3425" s="79">
        <v>41403</v>
      </c>
      <c r="B3425" s="77">
        <v>27857</v>
      </c>
      <c r="C3425" s="77">
        <v>27950</v>
      </c>
      <c r="E3425">
        <f t="shared" si="106"/>
        <v>2013</v>
      </c>
      <c r="F3425" s="57">
        <f>_xlfn.XLOOKUP(E3425,'Historical Metal Prices'!$L$4:$Z$4,'Historical Metal Prices'!$L$10:$Z$10)</f>
        <v>0.3662767632853221</v>
      </c>
      <c r="G3425" s="77">
        <f t="shared" si="107"/>
        <v>38060.371794839215</v>
      </c>
    </row>
    <row r="3426" spans="1:7" x14ac:dyDescent="0.2">
      <c r="A3426" s="79">
        <v>41402</v>
      </c>
      <c r="B3426" s="77">
        <v>27557</v>
      </c>
      <c r="C3426" s="77">
        <v>27800</v>
      </c>
      <c r="E3426">
        <f t="shared" si="106"/>
        <v>2013</v>
      </c>
      <c r="F3426" s="57">
        <f>_xlfn.XLOOKUP(E3426,'Historical Metal Prices'!$L$4:$Z$4,'Historical Metal Prices'!$L$10:$Z$10)</f>
        <v>0.3662767632853221</v>
      </c>
      <c r="G3426" s="77">
        <f t="shared" si="107"/>
        <v>37650.488765853624</v>
      </c>
    </row>
    <row r="3427" spans="1:7" x14ac:dyDescent="0.2">
      <c r="A3427" s="79">
        <v>41401</v>
      </c>
      <c r="B3427" s="77">
        <v>27857</v>
      </c>
      <c r="C3427" s="77">
        <v>27900</v>
      </c>
      <c r="E3427">
        <f t="shared" si="106"/>
        <v>2013</v>
      </c>
      <c r="F3427" s="57">
        <f>_xlfn.XLOOKUP(E3427,'Historical Metal Prices'!$L$4:$Z$4,'Historical Metal Prices'!$L$10:$Z$10)</f>
        <v>0.3662767632853221</v>
      </c>
      <c r="G3427" s="77">
        <f t="shared" si="107"/>
        <v>38060.371794839215</v>
      </c>
    </row>
    <row r="3428" spans="1:7" ht="16" x14ac:dyDescent="0.2">
      <c r="A3428" s="79">
        <v>41400</v>
      </c>
      <c r="B3428" s="77">
        <v>27558</v>
      </c>
      <c r="C3428" s="78" t="s">
        <v>481</v>
      </c>
      <c r="E3428">
        <f t="shared" si="106"/>
        <v>2013</v>
      </c>
      <c r="F3428" s="57">
        <f>_xlfn.XLOOKUP(E3428,'Historical Metal Prices'!$L$4:$Z$4,'Historical Metal Prices'!$L$10:$Z$10)</f>
        <v>0.3662767632853221</v>
      </c>
      <c r="G3428" s="77">
        <f t="shared" si="107"/>
        <v>37651.855042616909</v>
      </c>
    </row>
    <row r="3429" spans="1:7" x14ac:dyDescent="0.2">
      <c r="A3429" s="79">
        <v>41397</v>
      </c>
      <c r="B3429" s="77">
        <v>27558</v>
      </c>
      <c r="C3429" s="77">
        <v>28100</v>
      </c>
      <c r="E3429">
        <f t="shared" si="106"/>
        <v>2013</v>
      </c>
      <c r="F3429" s="57">
        <f>_xlfn.XLOOKUP(E3429,'Historical Metal Prices'!$L$4:$Z$4,'Historical Metal Prices'!$L$10:$Z$10)</f>
        <v>0.3662767632853221</v>
      </c>
      <c r="G3429" s="77">
        <f t="shared" si="107"/>
        <v>37651.855042616909</v>
      </c>
    </row>
    <row r="3430" spans="1:7" x14ac:dyDescent="0.2">
      <c r="A3430" s="79">
        <v>41396</v>
      </c>
      <c r="B3430" s="77">
        <v>27458</v>
      </c>
      <c r="C3430" s="77">
        <v>28000</v>
      </c>
      <c r="E3430">
        <f t="shared" si="106"/>
        <v>2013</v>
      </c>
      <c r="F3430" s="57">
        <f>_xlfn.XLOOKUP(E3430,'Historical Metal Prices'!$L$4:$Z$4,'Historical Metal Prices'!$L$10:$Z$10)</f>
        <v>0.3662767632853221</v>
      </c>
      <c r="G3430" s="77">
        <f t="shared" si="107"/>
        <v>37515.227366288374</v>
      </c>
    </row>
    <row r="3431" spans="1:7" x14ac:dyDescent="0.2">
      <c r="A3431" s="79">
        <v>41395</v>
      </c>
      <c r="B3431" s="77">
        <v>27508</v>
      </c>
      <c r="C3431" s="77">
        <v>28000</v>
      </c>
      <c r="E3431">
        <f t="shared" si="106"/>
        <v>2013</v>
      </c>
      <c r="F3431" s="57">
        <f>_xlfn.XLOOKUP(E3431,'Historical Metal Prices'!$L$4:$Z$4,'Historical Metal Prices'!$L$10:$Z$10)</f>
        <v>0.3662767632853221</v>
      </c>
      <c r="G3431" s="77">
        <f t="shared" si="107"/>
        <v>37583.541204452638</v>
      </c>
    </row>
    <row r="3432" spans="1:7" x14ac:dyDescent="0.2">
      <c r="A3432" s="79">
        <v>41394</v>
      </c>
      <c r="B3432" s="77">
        <v>27508.799999999999</v>
      </c>
      <c r="C3432" s="77">
        <v>28000</v>
      </c>
      <c r="E3432">
        <f t="shared" si="106"/>
        <v>2013</v>
      </c>
      <c r="F3432" s="57">
        <f>_xlfn.XLOOKUP(E3432,'Historical Metal Prices'!$L$4:$Z$4,'Historical Metal Prices'!$L$10:$Z$10)</f>
        <v>0.3662767632853221</v>
      </c>
      <c r="G3432" s="77">
        <f t="shared" si="107"/>
        <v>37584.634225863265</v>
      </c>
    </row>
    <row r="3433" spans="1:7" x14ac:dyDescent="0.2">
      <c r="A3433" s="79">
        <v>41393</v>
      </c>
      <c r="B3433" s="77">
        <v>27249</v>
      </c>
      <c r="C3433" s="77">
        <v>27750</v>
      </c>
      <c r="E3433">
        <f t="shared" si="106"/>
        <v>2013</v>
      </c>
      <c r="F3433" s="57">
        <f>_xlfn.XLOOKUP(E3433,'Historical Metal Prices'!$L$4:$Z$4,'Historical Metal Prices'!$L$10:$Z$10)</f>
        <v>0.3662767632853221</v>
      </c>
      <c r="G3433" s="77">
        <f t="shared" si="107"/>
        <v>37229.67552276174</v>
      </c>
    </row>
    <row r="3434" spans="1:7" x14ac:dyDescent="0.2">
      <c r="A3434" s="79">
        <v>41390</v>
      </c>
      <c r="B3434" s="77">
        <v>27324.5</v>
      </c>
      <c r="C3434" s="77">
        <v>28000</v>
      </c>
      <c r="E3434">
        <f t="shared" si="106"/>
        <v>2013</v>
      </c>
      <c r="F3434" s="57">
        <f>_xlfn.XLOOKUP(E3434,'Historical Metal Prices'!$L$4:$Z$4,'Historical Metal Prices'!$L$10:$Z$10)</f>
        <v>0.3662767632853221</v>
      </c>
      <c r="G3434" s="77">
        <f t="shared" si="107"/>
        <v>37332.829418389781</v>
      </c>
    </row>
    <row r="3435" spans="1:7" x14ac:dyDescent="0.2">
      <c r="A3435" s="79">
        <v>41389</v>
      </c>
      <c r="B3435" s="77">
        <v>27499.8</v>
      </c>
      <c r="C3435" s="77">
        <v>27750</v>
      </c>
      <c r="E3435">
        <f t="shared" si="106"/>
        <v>2013</v>
      </c>
      <c r="F3435" s="57">
        <f>_xlfn.XLOOKUP(E3435,'Historical Metal Prices'!$L$4:$Z$4,'Historical Metal Prices'!$L$10:$Z$10)</f>
        <v>0.3662767632853221</v>
      </c>
      <c r="G3435" s="77">
        <f t="shared" si="107"/>
        <v>37572.3377349937</v>
      </c>
    </row>
    <row r="3436" spans="1:7" x14ac:dyDescent="0.2">
      <c r="A3436" s="79">
        <v>41388</v>
      </c>
      <c r="B3436" s="77">
        <v>27125</v>
      </c>
      <c r="C3436" s="77">
        <v>27750</v>
      </c>
      <c r="E3436">
        <f t="shared" si="106"/>
        <v>2013</v>
      </c>
      <c r="F3436" s="57">
        <f>_xlfn.XLOOKUP(E3436,'Historical Metal Prices'!$L$4:$Z$4,'Historical Metal Prices'!$L$10:$Z$10)</f>
        <v>0.3662767632853221</v>
      </c>
      <c r="G3436" s="77">
        <f t="shared" si="107"/>
        <v>37060.257204114365</v>
      </c>
    </row>
    <row r="3437" spans="1:7" x14ac:dyDescent="0.2">
      <c r="A3437" s="79">
        <v>41387</v>
      </c>
      <c r="B3437" s="77">
        <v>27375</v>
      </c>
      <c r="C3437" s="77">
        <v>27750</v>
      </c>
      <c r="E3437">
        <f t="shared" si="106"/>
        <v>2013</v>
      </c>
      <c r="F3437" s="57">
        <f>_xlfn.XLOOKUP(E3437,'Historical Metal Prices'!$L$4:$Z$4,'Historical Metal Prices'!$L$10:$Z$10)</f>
        <v>0.3662767632853221</v>
      </c>
      <c r="G3437" s="77">
        <f t="shared" si="107"/>
        <v>37401.826394935691</v>
      </c>
    </row>
    <row r="3438" spans="1:7" x14ac:dyDescent="0.2">
      <c r="A3438" s="79">
        <v>41386</v>
      </c>
      <c r="B3438" s="77">
        <v>27000</v>
      </c>
      <c r="C3438" s="77">
        <v>27500</v>
      </c>
      <c r="E3438">
        <f t="shared" si="106"/>
        <v>2013</v>
      </c>
      <c r="F3438" s="57">
        <f>_xlfn.XLOOKUP(E3438,'Historical Metal Prices'!$L$4:$Z$4,'Historical Metal Prices'!$L$10:$Z$10)</f>
        <v>0.3662767632853221</v>
      </c>
      <c r="G3438" s="77">
        <f t="shared" si="107"/>
        <v>36889.472608703698</v>
      </c>
    </row>
    <row r="3439" spans="1:7" x14ac:dyDescent="0.2">
      <c r="A3439" s="79">
        <v>41383</v>
      </c>
      <c r="B3439" s="77">
        <v>27200</v>
      </c>
      <c r="C3439" s="77">
        <v>27200</v>
      </c>
      <c r="E3439">
        <f t="shared" si="106"/>
        <v>2013</v>
      </c>
      <c r="F3439" s="57">
        <f>_xlfn.XLOOKUP(E3439,'Historical Metal Prices'!$L$4:$Z$4,'Historical Metal Prices'!$L$10:$Z$10)</f>
        <v>0.3662767632853221</v>
      </c>
      <c r="G3439" s="77">
        <f t="shared" si="107"/>
        <v>37162.727961360761</v>
      </c>
    </row>
    <row r="3440" spans="1:7" x14ac:dyDescent="0.2">
      <c r="A3440" s="79">
        <v>41382</v>
      </c>
      <c r="B3440" s="77">
        <v>25750</v>
      </c>
      <c r="C3440" s="77">
        <v>26000</v>
      </c>
      <c r="E3440">
        <f t="shared" si="106"/>
        <v>2013</v>
      </c>
      <c r="F3440" s="57">
        <f>_xlfn.XLOOKUP(E3440,'Historical Metal Prices'!$L$4:$Z$4,'Historical Metal Prices'!$L$10:$Z$10)</f>
        <v>0.3662767632853221</v>
      </c>
      <c r="G3440" s="77">
        <f t="shared" si="107"/>
        <v>35181.626654597043</v>
      </c>
    </row>
    <row r="3441" spans="1:7" x14ac:dyDescent="0.2">
      <c r="A3441" s="79">
        <v>41381</v>
      </c>
      <c r="B3441" s="77">
        <v>26090</v>
      </c>
      <c r="C3441" s="77">
        <v>26500</v>
      </c>
      <c r="E3441">
        <f t="shared" si="106"/>
        <v>2013</v>
      </c>
      <c r="F3441" s="57">
        <f>_xlfn.XLOOKUP(E3441,'Historical Metal Prices'!$L$4:$Z$4,'Historical Metal Prices'!$L$10:$Z$10)</f>
        <v>0.3662767632853221</v>
      </c>
      <c r="G3441" s="77">
        <f t="shared" si="107"/>
        <v>35646.160754114055</v>
      </c>
    </row>
    <row r="3442" spans="1:7" x14ac:dyDescent="0.2">
      <c r="A3442" s="79">
        <v>41380</v>
      </c>
      <c r="B3442" s="77">
        <v>26014</v>
      </c>
      <c r="C3442" s="77">
        <v>26500</v>
      </c>
      <c r="E3442">
        <f t="shared" si="106"/>
        <v>2013</v>
      </c>
      <c r="F3442" s="57">
        <f>_xlfn.XLOOKUP(E3442,'Historical Metal Prices'!$L$4:$Z$4,'Historical Metal Prices'!$L$10:$Z$10)</f>
        <v>0.3662767632853221</v>
      </c>
      <c r="G3442" s="77">
        <f t="shared" si="107"/>
        <v>35542.323720104367</v>
      </c>
    </row>
    <row r="3443" spans="1:7" x14ac:dyDescent="0.2">
      <c r="A3443" s="79">
        <v>41379</v>
      </c>
      <c r="B3443" s="77">
        <v>25788.5</v>
      </c>
      <c r="C3443" s="77">
        <v>26000</v>
      </c>
      <c r="E3443">
        <f t="shared" si="106"/>
        <v>2013</v>
      </c>
      <c r="F3443" s="57">
        <f>_xlfn.XLOOKUP(E3443,'Historical Metal Prices'!$L$4:$Z$4,'Historical Metal Prices'!$L$10:$Z$10)</f>
        <v>0.3662767632853221</v>
      </c>
      <c r="G3443" s="77">
        <f t="shared" si="107"/>
        <v>35234.228309983526</v>
      </c>
    </row>
    <row r="3444" spans="1:7" x14ac:dyDescent="0.2">
      <c r="A3444" s="79">
        <v>41376</v>
      </c>
      <c r="B3444" s="77">
        <v>25988</v>
      </c>
      <c r="C3444" s="77">
        <v>26500</v>
      </c>
      <c r="E3444">
        <f t="shared" si="106"/>
        <v>2013</v>
      </c>
      <c r="F3444" s="57">
        <f>_xlfn.XLOOKUP(E3444,'Historical Metal Prices'!$L$4:$Z$4,'Historical Metal Prices'!$L$10:$Z$10)</f>
        <v>0.3662767632853221</v>
      </c>
      <c r="G3444" s="77">
        <f t="shared" si="107"/>
        <v>35506.80052425895</v>
      </c>
    </row>
    <row r="3445" spans="1:7" x14ac:dyDescent="0.2">
      <c r="A3445" s="79">
        <v>41375</v>
      </c>
      <c r="B3445" s="77">
        <v>25350</v>
      </c>
      <c r="C3445" s="77">
        <v>25750</v>
      </c>
      <c r="E3445">
        <f t="shared" si="106"/>
        <v>2013</v>
      </c>
      <c r="F3445" s="57">
        <f>_xlfn.XLOOKUP(E3445,'Historical Metal Prices'!$L$4:$Z$4,'Historical Metal Prices'!$L$10:$Z$10)</f>
        <v>0.3662767632853221</v>
      </c>
      <c r="G3445" s="77">
        <f t="shared" si="107"/>
        <v>34635.115949282917</v>
      </c>
    </row>
    <row r="3446" spans="1:7" x14ac:dyDescent="0.2">
      <c r="A3446" s="79">
        <v>41374</v>
      </c>
      <c r="B3446" s="77">
        <v>25350</v>
      </c>
      <c r="C3446" s="77">
        <v>26000</v>
      </c>
      <c r="E3446">
        <f t="shared" si="106"/>
        <v>2013</v>
      </c>
      <c r="F3446" s="57">
        <f>_xlfn.XLOOKUP(E3446,'Historical Metal Prices'!$L$4:$Z$4,'Historical Metal Prices'!$L$10:$Z$10)</f>
        <v>0.3662767632853221</v>
      </c>
      <c r="G3446" s="77">
        <f t="shared" si="107"/>
        <v>34635.115949282917</v>
      </c>
    </row>
    <row r="3447" spans="1:7" x14ac:dyDescent="0.2">
      <c r="A3447" s="79">
        <v>41373</v>
      </c>
      <c r="B3447" s="77">
        <v>25326</v>
      </c>
      <c r="C3447" s="77">
        <v>25750</v>
      </c>
      <c r="E3447">
        <f t="shared" si="106"/>
        <v>2013</v>
      </c>
      <c r="F3447" s="57">
        <f>_xlfn.XLOOKUP(E3447,'Historical Metal Prices'!$L$4:$Z$4,'Historical Metal Prices'!$L$10:$Z$10)</f>
        <v>0.3662767632853221</v>
      </c>
      <c r="G3447" s="77">
        <f t="shared" si="107"/>
        <v>34602.32530696407</v>
      </c>
    </row>
    <row r="3448" spans="1:7" x14ac:dyDescent="0.2">
      <c r="A3448" s="79">
        <v>41372</v>
      </c>
      <c r="B3448" s="77">
        <v>25325</v>
      </c>
      <c r="C3448" s="77">
        <v>25750</v>
      </c>
      <c r="E3448">
        <f t="shared" si="106"/>
        <v>2013</v>
      </c>
      <c r="F3448" s="57">
        <f>_xlfn.XLOOKUP(E3448,'Historical Metal Prices'!$L$4:$Z$4,'Historical Metal Prices'!$L$10:$Z$10)</f>
        <v>0.3662767632853221</v>
      </c>
      <c r="G3448" s="77">
        <f t="shared" si="107"/>
        <v>34600.959030200785</v>
      </c>
    </row>
    <row r="3449" spans="1:7" x14ac:dyDescent="0.2">
      <c r="A3449" s="79">
        <v>41369</v>
      </c>
      <c r="B3449" s="77">
        <v>25330</v>
      </c>
      <c r="C3449" s="77">
        <v>25750</v>
      </c>
      <c r="E3449">
        <f t="shared" si="106"/>
        <v>2013</v>
      </c>
      <c r="F3449" s="57">
        <f>_xlfn.XLOOKUP(E3449,'Historical Metal Prices'!$L$4:$Z$4,'Historical Metal Prices'!$L$10:$Z$10)</f>
        <v>0.3662767632853221</v>
      </c>
      <c r="G3449" s="77">
        <f t="shared" si="107"/>
        <v>34607.79041401721</v>
      </c>
    </row>
    <row r="3450" spans="1:7" x14ac:dyDescent="0.2">
      <c r="A3450" s="79">
        <v>41368</v>
      </c>
      <c r="B3450" s="77">
        <v>25330</v>
      </c>
      <c r="C3450" s="77">
        <v>25750</v>
      </c>
      <c r="E3450">
        <f t="shared" si="106"/>
        <v>2013</v>
      </c>
      <c r="F3450" s="57">
        <f>_xlfn.XLOOKUP(E3450,'Historical Metal Prices'!$L$4:$Z$4,'Historical Metal Prices'!$L$10:$Z$10)</f>
        <v>0.3662767632853221</v>
      </c>
      <c r="G3450" s="77">
        <f t="shared" si="107"/>
        <v>34607.79041401721</v>
      </c>
    </row>
    <row r="3451" spans="1:7" x14ac:dyDescent="0.2">
      <c r="A3451" s="79">
        <v>41367</v>
      </c>
      <c r="B3451" s="77">
        <v>25175</v>
      </c>
      <c r="C3451" s="77">
        <v>25500</v>
      </c>
      <c r="E3451">
        <f t="shared" si="106"/>
        <v>2013</v>
      </c>
      <c r="F3451" s="57">
        <f>_xlfn.XLOOKUP(E3451,'Historical Metal Prices'!$L$4:$Z$4,'Historical Metal Prices'!$L$10:$Z$10)</f>
        <v>0.3662767632853221</v>
      </c>
      <c r="G3451" s="77">
        <f t="shared" si="107"/>
        <v>34396.017515707987</v>
      </c>
    </row>
    <row r="3452" spans="1:7" x14ac:dyDescent="0.2">
      <c r="A3452" s="79">
        <v>41366</v>
      </c>
      <c r="B3452" s="77">
        <v>25300</v>
      </c>
      <c r="C3452" s="77">
        <v>25750</v>
      </c>
      <c r="E3452">
        <f t="shared" si="106"/>
        <v>2013</v>
      </c>
      <c r="F3452" s="57">
        <f>_xlfn.XLOOKUP(E3452,'Historical Metal Prices'!$L$4:$Z$4,'Historical Metal Prices'!$L$10:$Z$10)</f>
        <v>0.3662767632853221</v>
      </c>
      <c r="G3452" s="77">
        <f t="shared" si="107"/>
        <v>34566.802111118646</v>
      </c>
    </row>
    <row r="3453" spans="1:7" ht="16" x14ac:dyDescent="0.2">
      <c r="A3453" s="79">
        <v>41365</v>
      </c>
      <c r="B3453" s="77">
        <v>26925</v>
      </c>
      <c r="C3453" s="78" t="s">
        <v>481</v>
      </c>
      <c r="E3453">
        <f t="shared" si="106"/>
        <v>2013</v>
      </c>
      <c r="F3453" s="57">
        <f>_xlfn.XLOOKUP(E3453,'Historical Metal Prices'!$L$4:$Z$4,'Historical Metal Prices'!$L$10:$Z$10)</f>
        <v>0.3662767632853221</v>
      </c>
      <c r="G3453" s="77">
        <f t="shared" si="107"/>
        <v>36787.001851457295</v>
      </c>
    </row>
    <row r="3454" spans="1:7" ht="16" x14ac:dyDescent="0.2">
      <c r="A3454" s="79">
        <v>41362</v>
      </c>
      <c r="B3454" s="77">
        <v>26925</v>
      </c>
      <c r="C3454" s="78" t="s">
        <v>481</v>
      </c>
      <c r="E3454">
        <f t="shared" si="106"/>
        <v>2013</v>
      </c>
      <c r="F3454" s="57">
        <f>_xlfn.XLOOKUP(E3454,'Historical Metal Prices'!$L$4:$Z$4,'Historical Metal Prices'!$L$10:$Z$10)</f>
        <v>0.3662767632853221</v>
      </c>
      <c r="G3454" s="77">
        <f t="shared" si="107"/>
        <v>36787.001851457295</v>
      </c>
    </row>
    <row r="3455" spans="1:7" x14ac:dyDescent="0.2">
      <c r="A3455" s="79">
        <v>41361</v>
      </c>
      <c r="B3455" s="77">
        <v>26925</v>
      </c>
      <c r="C3455" s="77">
        <v>26000</v>
      </c>
      <c r="E3455">
        <f t="shared" si="106"/>
        <v>2013</v>
      </c>
      <c r="F3455" s="57">
        <f>_xlfn.XLOOKUP(E3455,'Historical Metal Prices'!$L$4:$Z$4,'Historical Metal Prices'!$L$10:$Z$10)</f>
        <v>0.3662767632853221</v>
      </c>
      <c r="G3455" s="77">
        <f t="shared" si="107"/>
        <v>36787.001851457295</v>
      </c>
    </row>
    <row r="3456" spans="1:7" x14ac:dyDescent="0.2">
      <c r="A3456" s="79">
        <v>41360</v>
      </c>
      <c r="B3456" s="77">
        <v>25175</v>
      </c>
      <c r="C3456" s="77">
        <v>25750</v>
      </c>
      <c r="E3456">
        <f t="shared" si="106"/>
        <v>2013</v>
      </c>
      <c r="F3456" s="57">
        <f>_xlfn.XLOOKUP(E3456,'Historical Metal Prices'!$L$4:$Z$4,'Historical Metal Prices'!$L$10:$Z$10)</f>
        <v>0.3662767632853221</v>
      </c>
      <c r="G3456" s="77">
        <f t="shared" si="107"/>
        <v>34396.017515707987</v>
      </c>
    </row>
    <row r="3457" spans="1:7" x14ac:dyDescent="0.2">
      <c r="A3457" s="79">
        <v>41359</v>
      </c>
      <c r="B3457" s="77">
        <v>25174</v>
      </c>
      <c r="C3457" s="77">
        <v>25500</v>
      </c>
      <c r="E3457">
        <f t="shared" si="106"/>
        <v>2013</v>
      </c>
      <c r="F3457" s="57">
        <f>_xlfn.XLOOKUP(E3457,'Historical Metal Prices'!$L$4:$Z$4,'Historical Metal Prices'!$L$10:$Z$10)</f>
        <v>0.3662767632853221</v>
      </c>
      <c r="G3457" s="77">
        <f t="shared" si="107"/>
        <v>34394.651238944702</v>
      </c>
    </row>
    <row r="3458" spans="1:7" x14ac:dyDescent="0.2">
      <c r="A3458" s="79">
        <v>41358</v>
      </c>
      <c r="B3458" s="77">
        <v>25174</v>
      </c>
      <c r="C3458" s="77">
        <v>25500</v>
      </c>
      <c r="E3458">
        <f t="shared" si="106"/>
        <v>2013</v>
      </c>
      <c r="F3458" s="57">
        <f>_xlfn.XLOOKUP(E3458,'Historical Metal Prices'!$L$4:$Z$4,'Historical Metal Prices'!$L$10:$Z$10)</f>
        <v>0.3662767632853221</v>
      </c>
      <c r="G3458" s="77">
        <f t="shared" si="107"/>
        <v>34394.651238944702</v>
      </c>
    </row>
    <row r="3459" spans="1:7" x14ac:dyDescent="0.2">
      <c r="A3459" s="79">
        <v>41355</v>
      </c>
      <c r="B3459" s="77">
        <v>25175</v>
      </c>
      <c r="C3459" s="77">
        <v>25500</v>
      </c>
      <c r="E3459">
        <f t="shared" si="106"/>
        <v>2013</v>
      </c>
      <c r="F3459" s="57">
        <f>_xlfn.XLOOKUP(E3459,'Historical Metal Prices'!$L$4:$Z$4,'Historical Metal Prices'!$L$10:$Z$10)</f>
        <v>0.3662767632853221</v>
      </c>
      <c r="G3459" s="77">
        <f t="shared" si="107"/>
        <v>34396.017515707987</v>
      </c>
    </row>
    <row r="3460" spans="1:7" x14ac:dyDescent="0.2">
      <c r="A3460" s="79">
        <v>41354</v>
      </c>
      <c r="B3460" s="77">
        <v>25050</v>
      </c>
      <c r="C3460" s="77">
        <v>25250</v>
      </c>
      <c r="E3460">
        <f t="shared" si="106"/>
        <v>2013</v>
      </c>
      <c r="F3460" s="57">
        <f>_xlfn.XLOOKUP(E3460,'Historical Metal Prices'!$L$4:$Z$4,'Historical Metal Prices'!$L$10:$Z$10)</f>
        <v>0.3662767632853221</v>
      </c>
      <c r="G3460" s="77">
        <f t="shared" si="107"/>
        <v>34225.23292029732</v>
      </c>
    </row>
    <row r="3461" spans="1:7" x14ac:dyDescent="0.2">
      <c r="A3461" s="79">
        <v>41353</v>
      </c>
      <c r="B3461" s="77">
        <v>25296</v>
      </c>
      <c r="C3461" s="77">
        <v>25750</v>
      </c>
      <c r="E3461">
        <f t="shared" si="106"/>
        <v>2013</v>
      </c>
      <c r="F3461" s="57">
        <f>_xlfn.XLOOKUP(E3461,'Historical Metal Prices'!$L$4:$Z$4,'Historical Metal Prices'!$L$10:$Z$10)</f>
        <v>0.3662767632853221</v>
      </c>
      <c r="G3461" s="77">
        <f t="shared" si="107"/>
        <v>34561.337004065506</v>
      </c>
    </row>
    <row r="3462" spans="1:7" x14ac:dyDescent="0.2">
      <c r="A3462" s="79">
        <v>41352</v>
      </c>
      <c r="B3462" s="77">
        <v>25250</v>
      </c>
      <c r="C3462" s="77">
        <v>25750</v>
      </c>
      <c r="E3462">
        <f t="shared" si="106"/>
        <v>2013</v>
      </c>
      <c r="F3462" s="57">
        <f>_xlfn.XLOOKUP(E3462,'Historical Metal Prices'!$L$4:$Z$4,'Historical Metal Prices'!$L$10:$Z$10)</f>
        <v>0.3662767632853221</v>
      </c>
      <c r="G3462" s="77">
        <f t="shared" si="107"/>
        <v>34498.488272954382</v>
      </c>
    </row>
    <row r="3463" spans="1:7" x14ac:dyDescent="0.2">
      <c r="A3463" s="79">
        <v>41351</v>
      </c>
      <c r="B3463" s="77">
        <v>24949</v>
      </c>
      <c r="C3463" s="77">
        <v>25100</v>
      </c>
      <c r="E3463">
        <f t="shared" si="106"/>
        <v>2013</v>
      </c>
      <c r="F3463" s="57">
        <f>_xlfn.XLOOKUP(E3463,'Historical Metal Prices'!$L$4:$Z$4,'Historical Metal Prices'!$L$10:$Z$10)</f>
        <v>0.3662767632853221</v>
      </c>
      <c r="G3463" s="77">
        <f t="shared" si="107"/>
        <v>34087.2389672055</v>
      </c>
    </row>
    <row r="3464" spans="1:7" x14ac:dyDescent="0.2">
      <c r="A3464" s="79">
        <v>41348</v>
      </c>
      <c r="B3464" s="77">
        <v>25150</v>
      </c>
      <c r="C3464" s="77">
        <v>25500</v>
      </c>
      <c r="E3464">
        <f t="shared" si="106"/>
        <v>2013</v>
      </c>
      <c r="F3464" s="57">
        <f>_xlfn.XLOOKUP(E3464,'Historical Metal Prices'!$L$4:$Z$4,'Historical Metal Prices'!$L$10:$Z$10)</f>
        <v>0.3662767632853221</v>
      </c>
      <c r="G3464" s="77">
        <f t="shared" si="107"/>
        <v>34361.860596625847</v>
      </c>
    </row>
    <row r="3465" spans="1:7" x14ac:dyDescent="0.2">
      <c r="A3465" s="79">
        <v>41347</v>
      </c>
      <c r="B3465" s="77">
        <v>25154</v>
      </c>
      <c r="C3465" s="77">
        <v>25500</v>
      </c>
      <c r="E3465">
        <f t="shared" si="106"/>
        <v>2013</v>
      </c>
      <c r="F3465" s="57">
        <f>_xlfn.XLOOKUP(E3465,'Historical Metal Prices'!$L$4:$Z$4,'Historical Metal Prices'!$L$10:$Z$10)</f>
        <v>0.3662767632853221</v>
      </c>
      <c r="G3465" s="77">
        <f t="shared" si="107"/>
        <v>34367.325703678995</v>
      </c>
    </row>
    <row r="3466" spans="1:7" x14ac:dyDescent="0.2">
      <c r="A3466" s="79">
        <v>41346</v>
      </c>
      <c r="B3466" s="77">
        <v>25138.5</v>
      </c>
      <c r="C3466" s="77">
        <v>25500</v>
      </c>
      <c r="E3466">
        <f t="shared" si="106"/>
        <v>2013</v>
      </c>
      <c r="F3466" s="57">
        <f>_xlfn.XLOOKUP(E3466,'Historical Metal Prices'!$L$4:$Z$4,'Historical Metal Prices'!$L$10:$Z$10)</f>
        <v>0.3662767632853221</v>
      </c>
      <c r="G3466" s="77">
        <f t="shared" si="107"/>
        <v>34346.148413848066</v>
      </c>
    </row>
    <row r="3467" spans="1:7" x14ac:dyDescent="0.2">
      <c r="A3467" s="79">
        <v>41345</v>
      </c>
      <c r="B3467" s="77">
        <v>25150</v>
      </c>
      <c r="C3467" s="77">
        <v>25500</v>
      </c>
      <c r="E3467">
        <f t="shared" ref="E3467:E3530" si="108">YEAR(A3467)</f>
        <v>2013</v>
      </c>
      <c r="F3467" s="57">
        <f>_xlfn.XLOOKUP(E3467,'Historical Metal Prices'!$L$4:$Z$4,'Historical Metal Prices'!$L$10:$Z$10)</f>
        <v>0.3662767632853221</v>
      </c>
      <c r="G3467" s="77">
        <f t="shared" ref="G3467:G3530" si="109">IFERROR(B3467*(1+F3467),G3468)</f>
        <v>34361.860596625847</v>
      </c>
    </row>
    <row r="3468" spans="1:7" x14ac:dyDescent="0.2">
      <c r="A3468" s="79">
        <v>41344</v>
      </c>
      <c r="B3468" s="77">
        <v>25150</v>
      </c>
      <c r="C3468" s="77">
        <v>25500</v>
      </c>
      <c r="E3468">
        <f t="shared" si="108"/>
        <v>2013</v>
      </c>
      <c r="F3468" s="57">
        <f>_xlfn.XLOOKUP(E3468,'Historical Metal Prices'!$L$4:$Z$4,'Historical Metal Prices'!$L$10:$Z$10)</f>
        <v>0.3662767632853221</v>
      </c>
      <c r="G3468" s="77">
        <f t="shared" si="109"/>
        <v>34361.860596625847</v>
      </c>
    </row>
    <row r="3469" spans="1:7" x14ac:dyDescent="0.2">
      <c r="A3469" s="79">
        <v>41341</v>
      </c>
      <c r="B3469" s="77">
        <v>25401</v>
      </c>
      <c r="C3469" s="77">
        <v>25300</v>
      </c>
      <c r="E3469">
        <f t="shared" si="108"/>
        <v>2013</v>
      </c>
      <c r="F3469" s="57">
        <f>_xlfn.XLOOKUP(E3469,'Historical Metal Prices'!$L$4:$Z$4,'Historical Metal Prices'!$L$10:$Z$10)</f>
        <v>0.3662767632853221</v>
      </c>
      <c r="G3469" s="77">
        <f t="shared" si="109"/>
        <v>34704.796064210466</v>
      </c>
    </row>
    <row r="3470" spans="1:7" x14ac:dyDescent="0.2">
      <c r="A3470" s="79">
        <v>41340</v>
      </c>
      <c r="B3470" s="77">
        <v>25400</v>
      </c>
      <c r="C3470" s="77">
        <v>25750</v>
      </c>
      <c r="E3470">
        <f t="shared" si="108"/>
        <v>2013</v>
      </c>
      <c r="F3470" s="57">
        <f>_xlfn.XLOOKUP(E3470,'Historical Metal Prices'!$L$4:$Z$4,'Historical Metal Prices'!$L$10:$Z$10)</f>
        <v>0.3662767632853221</v>
      </c>
      <c r="G3470" s="77">
        <f t="shared" si="109"/>
        <v>34703.429787447181</v>
      </c>
    </row>
    <row r="3471" spans="1:7" x14ac:dyDescent="0.2">
      <c r="A3471" s="79">
        <v>41339</v>
      </c>
      <c r="B3471" s="77">
        <v>25402</v>
      </c>
      <c r="C3471" s="77">
        <v>25750</v>
      </c>
      <c r="E3471">
        <f t="shared" si="108"/>
        <v>2013</v>
      </c>
      <c r="F3471" s="57">
        <f>_xlfn.XLOOKUP(E3471,'Historical Metal Prices'!$L$4:$Z$4,'Historical Metal Prices'!$L$10:$Z$10)</f>
        <v>0.3662767632853221</v>
      </c>
      <c r="G3471" s="77">
        <f t="shared" si="109"/>
        <v>34706.162340973751</v>
      </c>
    </row>
    <row r="3472" spans="1:7" x14ac:dyDescent="0.2">
      <c r="A3472" s="79">
        <v>41338</v>
      </c>
      <c r="B3472" s="77">
        <v>25401</v>
      </c>
      <c r="C3472" s="77">
        <v>25750</v>
      </c>
      <c r="E3472">
        <f t="shared" si="108"/>
        <v>2013</v>
      </c>
      <c r="F3472" s="57">
        <f>_xlfn.XLOOKUP(E3472,'Historical Metal Prices'!$L$4:$Z$4,'Historical Metal Prices'!$L$10:$Z$10)</f>
        <v>0.3662767632853221</v>
      </c>
      <c r="G3472" s="77">
        <f t="shared" si="109"/>
        <v>34704.796064210466</v>
      </c>
    </row>
    <row r="3473" spans="1:7" x14ac:dyDescent="0.2">
      <c r="A3473" s="79">
        <v>41337</v>
      </c>
      <c r="B3473" s="77">
        <v>25400</v>
      </c>
      <c r="C3473" s="77">
        <v>25750</v>
      </c>
      <c r="E3473">
        <f t="shared" si="108"/>
        <v>2013</v>
      </c>
      <c r="F3473" s="57">
        <f>_xlfn.XLOOKUP(E3473,'Historical Metal Prices'!$L$4:$Z$4,'Historical Metal Prices'!$L$10:$Z$10)</f>
        <v>0.3662767632853221</v>
      </c>
      <c r="G3473" s="77">
        <f t="shared" si="109"/>
        <v>34703.429787447181</v>
      </c>
    </row>
    <row r="3474" spans="1:7" x14ac:dyDescent="0.2">
      <c r="A3474" s="79">
        <v>41334</v>
      </c>
      <c r="B3474" s="77">
        <v>25425</v>
      </c>
      <c r="C3474" s="77">
        <v>25750</v>
      </c>
      <c r="E3474">
        <f t="shared" si="108"/>
        <v>2013</v>
      </c>
      <c r="F3474" s="57">
        <f>_xlfn.XLOOKUP(E3474,'Historical Metal Prices'!$L$4:$Z$4,'Historical Metal Prices'!$L$10:$Z$10)</f>
        <v>0.3662767632853221</v>
      </c>
      <c r="G3474" s="77">
        <f t="shared" si="109"/>
        <v>34737.586706529313</v>
      </c>
    </row>
    <row r="3475" spans="1:7" x14ac:dyDescent="0.2">
      <c r="A3475" s="79">
        <v>41333</v>
      </c>
      <c r="B3475" s="77">
        <v>25425</v>
      </c>
      <c r="C3475" s="77">
        <v>25750</v>
      </c>
      <c r="E3475">
        <f t="shared" si="108"/>
        <v>2013</v>
      </c>
      <c r="F3475" s="57">
        <f>_xlfn.XLOOKUP(E3475,'Historical Metal Prices'!$L$4:$Z$4,'Historical Metal Prices'!$L$10:$Z$10)</f>
        <v>0.3662767632853221</v>
      </c>
      <c r="G3475" s="77">
        <f t="shared" si="109"/>
        <v>34737.586706529313</v>
      </c>
    </row>
    <row r="3476" spans="1:7" x14ac:dyDescent="0.2">
      <c r="A3476" s="79">
        <v>41332</v>
      </c>
      <c r="B3476" s="77">
        <v>25450</v>
      </c>
      <c r="C3476" s="77">
        <v>25800</v>
      </c>
      <c r="E3476">
        <f t="shared" si="108"/>
        <v>2013</v>
      </c>
      <c r="F3476" s="57">
        <f>_xlfn.XLOOKUP(E3476,'Historical Metal Prices'!$L$4:$Z$4,'Historical Metal Prices'!$L$10:$Z$10)</f>
        <v>0.3662767632853221</v>
      </c>
      <c r="G3476" s="77">
        <f t="shared" si="109"/>
        <v>34771.743625611445</v>
      </c>
    </row>
    <row r="3477" spans="1:7" x14ac:dyDescent="0.2">
      <c r="A3477" s="79">
        <v>41331</v>
      </c>
      <c r="B3477" s="77">
        <v>25550</v>
      </c>
      <c r="C3477" s="77">
        <v>26000</v>
      </c>
      <c r="E3477">
        <f t="shared" si="108"/>
        <v>2013</v>
      </c>
      <c r="F3477" s="57">
        <f>_xlfn.XLOOKUP(E3477,'Historical Metal Prices'!$L$4:$Z$4,'Historical Metal Prices'!$L$10:$Z$10)</f>
        <v>0.3662767632853221</v>
      </c>
      <c r="G3477" s="77">
        <f t="shared" si="109"/>
        <v>34908.37130193998</v>
      </c>
    </row>
    <row r="3478" spans="1:7" x14ac:dyDescent="0.2">
      <c r="A3478" s="79">
        <v>41330</v>
      </c>
      <c r="B3478" s="77">
        <v>25411</v>
      </c>
      <c r="C3478" s="77">
        <v>26000</v>
      </c>
      <c r="E3478">
        <f t="shared" si="108"/>
        <v>2013</v>
      </c>
      <c r="F3478" s="57">
        <f>_xlfn.XLOOKUP(E3478,'Historical Metal Prices'!$L$4:$Z$4,'Historical Metal Prices'!$L$10:$Z$10)</f>
        <v>0.3662767632853221</v>
      </c>
      <c r="G3478" s="77">
        <f t="shared" si="109"/>
        <v>34718.458831843323</v>
      </c>
    </row>
    <row r="3479" spans="1:7" x14ac:dyDescent="0.2">
      <c r="A3479" s="79">
        <v>41327</v>
      </c>
      <c r="B3479" s="77">
        <v>25410</v>
      </c>
      <c r="C3479" s="77">
        <v>25750</v>
      </c>
      <c r="E3479">
        <f t="shared" si="108"/>
        <v>2013</v>
      </c>
      <c r="F3479" s="57">
        <f>_xlfn.XLOOKUP(E3479,'Historical Metal Prices'!$L$4:$Z$4,'Historical Metal Prices'!$L$10:$Z$10)</f>
        <v>0.3662767632853221</v>
      </c>
      <c r="G3479" s="77">
        <f t="shared" si="109"/>
        <v>34717.092555080031</v>
      </c>
    </row>
    <row r="3480" spans="1:7" x14ac:dyDescent="0.2">
      <c r="A3480" s="79">
        <v>41326</v>
      </c>
      <c r="B3480" s="77">
        <v>25357</v>
      </c>
      <c r="C3480" s="77">
        <v>26000</v>
      </c>
      <c r="E3480">
        <f t="shared" si="108"/>
        <v>2013</v>
      </c>
      <c r="F3480" s="57">
        <f>_xlfn.XLOOKUP(E3480,'Historical Metal Prices'!$L$4:$Z$4,'Historical Metal Prices'!$L$10:$Z$10)</f>
        <v>0.3662767632853221</v>
      </c>
      <c r="G3480" s="77">
        <f t="shared" si="109"/>
        <v>34644.679886625912</v>
      </c>
    </row>
    <row r="3481" spans="1:7" x14ac:dyDescent="0.2">
      <c r="A3481" s="79">
        <v>41325</v>
      </c>
      <c r="B3481" s="77">
        <v>25353</v>
      </c>
      <c r="C3481" s="77">
        <v>26000</v>
      </c>
      <c r="E3481">
        <f t="shared" si="108"/>
        <v>2013</v>
      </c>
      <c r="F3481" s="57">
        <f>_xlfn.XLOOKUP(E3481,'Historical Metal Prices'!$L$4:$Z$4,'Historical Metal Prices'!$L$10:$Z$10)</f>
        <v>0.3662767632853221</v>
      </c>
      <c r="G3481" s="77">
        <f t="shared" si="109"/>
        <v>34639.214779572772</v>
      </c>
    </row>
    <row r="3482" spans="1:7" x14ac:dyDescent="0.2">
      <c r="A3482" s="79">
        <v>41324</v>
      </c>
      <c r="B3482" s="77">
        <v>25352</v>
      </c>
      <c r="C3482" s="77">
        <v>25600</v>
      </c>
      <c r="E3482">
        <f t="shared" si="108"/>
        <v>2013</v>
      </c>
      <c r="F3482" s="57">
        <f>_xlfn.XLOOKUP(E3482,'Historical Metal Prices'!$L$4:$Z$4,'Historical Metal Prices'!$L$10:$Z$10)</f>
        <v>0.3662767632853221</v>
      </c>
      <c r="G3482" s="77">
        <f t="shared" si="109"/>
        <v>34637.848502809487</v>
      </c>
    </row>
    <row r="3483" spans="1:7" x14ac:dyDescent="0.2">
      <c r="A3483" s="79">
        <v>41323</v>
      </c>
      <c r="B3483" s="77">
        <v>25251</v>
      </c>
      <c r="C3483" s="77">
        <v>26000</v>
      </c>
      <c r="E3483">
        <f t="shared" si="108"/>
        <v>2013</v>
      </c>
      <c r="F3483" s="57">
        <f>_xlfn.XLOOKUP(E3483,'Historical Metal Prices'!$L$4:$Z$4,'Historical Metal Prices'!$L$10:$Z$10)</f>
        <v>0.3662767632853221</v>
      </c>
      <c r="G3483" s="77">
        <f t="shared" si="109"/>
        <v>34499.854549717667</v>
      </c>
    </row>
    <row r="3484" spans="1:7" x14ac:dyDescent="0.2">
      <c r="A3484" s="79">
        <v>41320</v>
      </c>
      <c r="B3484" s="77">
        <v>25250</v>
      </c>
      <c r="C3484" s="77">
        <v>25400</v>
      </c>
      <c r="E3484">
        <f t="shared" si="108"/>
        <v>2013</v>
      </c>
      <c r="F3484" s="57">
        <f>_xlfn.XLOOKUP(E3484,'Historical Metal Prices'!$L$4:$Z$4,'Historical Metal Prices'!$L$10:$Z$10)</f>
        <v>0.3662767632853221</v>
      </c>
      <c r="G3484" s="77">
        <f t="shared" si="109"/>
        <v>34498.488272954382</v>
      </c>
    </row>
    <row r="3485" spans="1:7" x14ac:dyDescent="0.2">
      <c r="A3485" s="79">
        <v>41319</v>
      </c>
      <c r="B3485" s="77">
        <v>25525</v>
      </c>
      <c r="C3485" s="77">
        <v>26000</v>
      </c>
      <c r="E3485">
        <f t="shared" si="108"/>
        <v>2013</v>
      </c>
      <c r="F3485" s="57">
        <f>_xlfn.XLOOKUP(E3485,'Historical Metal Prices'!$L$4:$Z$4,'Historical Metal Prices'!$L$10:$Z$10)</f>
        <v>0.3662767632853221</v>
      </c>
      <c r="G3485" s="77">
        <f t="shared" si="109"/>
        <v>34874.214382857848</v>
      </c>
    </row>
    <row r="3486" spans="1:7" x14ac:dyDescent="0.2">
      <c r="A3486" s="79">
        <v>41318</v>
      </c>
      <c r="B3486" s="77">
        <v>25525</v>
      </c>
      <c r="C3486" s="77">
        <v>26000</v>
      </c>
      <c r="E3486">
        <f t="shared" si="108"/>
        <v>2013</v>
      </c>
      <c r="F3486" s="57">
        <f>_xlfn.XLOOKUP(E3486,'Historical Metal Prices'!$L$4:$Z$4,'Historical Metal Prices'!$L$10:$Z$10)</f>
        <v>0.3662767632853221</v>
      </c>
      <c r="G3486" s="77">
        <f t="shared" si="109"/>
        <v>34874.214382857848</v>
      </c>
    </row>
    <row r="3487" spans="1:7" x14ac:dyDescent="0.2">
      <c r="A3487" s="79">
        <v>41317</v>
      </c>
      <c r="B3487" s="77">
        <v>25275</v>
      </c>
      <c r="C3487" s="77">
        <v>25500</v>
      </c>
      <c r="E3487">
        <f t="shared" si="108"/>
        <v>2013</v>
      </c>
      <c r="F3487" s="57">
        <f>_xlfn.XLOOKUP(E3487,'Historical Metal Prices'!$L$4:$Z$4,'Historical Metal Prices'!$L$10:$Z$10)</f>
        <v>0.3662767632853221</v>
      </c>
      <c r="G3487" s="77">
        <f t="shared" si="109"/>
        <v>34532.645192036514</v>
      </c>
    </row>
    <row r="3488" spans="1:7" x14ac:dyDescent="0.2">
      <c r="A3488" s="79">
        <v>41316</v>
      </c>
      <c r="B3488" s="77">
        <v>25527.5</v>
      </c>
      <c r="C3488" s="77">
        <v>26000</v>
      </c>
      <c r="E3488">
        <f t="shared" si="108"/>
        <v>2013</v>
      </c>
      <c r="F3488" s="57">
        <f>_xlfn.XLOOKUP(E3488,'Historical Metal Prices'!$L$4:$Z$4,'Historical Metal Prices'!$L$10:$Z$10)</f>
        <v>0.3662767632853221</v>
      </c>
      <c r="G3488" s="77">
        <f t="shared" si="109"/>
        <v>34877.630074766057</v>
      </c>
    </row>
    <row r="3489" spans="1:7" x14ac:dyDescent="0.2">
      <c r="A3489" s="79">
        <v>41313</v>
      </c>
      <c r="B3489" s="77">
        <v>25651</v>
      </c>
      <c r="C3489" s="77">
        <v>26000</v>
      </c>
      <c r="E3489">
        <f t="shared" si="108"/>
        <v>2013</v>
      </c>
      <c r="F3489" s="57">
        <f>_xlfn.XLOOKUP(E3489,'Historical Metal Prices'!$L$4:$Z$4,'Historical Metal Prices'!$L$10:$Z$10)</f>
        <v>0.3662767632853221</v>
      </c>
      <c r="G3489" s="77">
        <f t="shared" si="109"/>
        <v>35046.3652550318</v>
      </c>
    </row>
    <row r="3490" spans="1:7" x14ac:dyDescent="0.2">
      <c r="A3490" s="79">
        <v>41312</v>
      </c>
      <c r="B3490" s="77">
        <v>25650</v>
      </c>
      <c r="C3490" s="77">
        <v>26000</v>
      </c>
      <c r="E3490">
        <f t="shared" si="108"/>
        <v>2013</v>
      </c>
      <c r="F3490" s="57">
        <f>_xlfn.XLOOKUP(E3490,'Historical Metal Prices'!$L$4:$Z$4,'Historical Metal Prices'!$L$10:$Z$10)</f>
        <v>0.3662767632853221</v>
      </c>
      <c r="G3490" s="77">
        <f t="shared" si="109"/>
        <v>35044.998978268515</v>
      </c>
    </row>
    <row r="3491" spans="1:7" x14ac:dyDescent="0.2">
      <c r="A3491" s="79">
        <v>41311</v>
      </c>
      <c r="B3491" s="77">
        <v>25405</v>
      </c>
      <c r="C3491" s="77">
        <v>25750</v>
      </c>
      <c r="E3491">
        <f t="shared" si="108"/>
        <v>2013</v>
      </c>
      <c r="F3491" s="57">
        <f>_xlfn.XLOOKUP(E3491,'Historical Metal Prices'!$L$4:$Z$4,'Historical Metal Prices'!$L$10:$Z$10)</f>
        <v>0.3662767632853221</v>
      </c>
      <c r="G3491" s="77">
        <f t="shared" si="109"/>
        <v>34710.261171263606</v>
      </c>
    </row>
    <row r="3492" spans="1:7" x14ac:dyDescent="0.2">
      <c r="A3492" s="79">
        <v>41310</v>
      </c>
      <c r="B3492" s="77">
        <v>25654</v>
      </c>
      <c r="C3492" s="77">
        <v>26000</v>
      </c>
      <c r="E3492">
        <f t="shared" si="108"/>
        <v>2013</v>
      </c>
      <c r="F3492" s="57">
        <f>_xlfn.XLOOKUP(E3492,'Historical Metal Prices'!$L$4:$Z$4,'Historical Metal Prices'!$L$10:$Z$10)</f>
        <v>0.3662767632853221</v>
      </c>
      <c r="G3492" s="77">
        <f t="shared" si="109"/>
        <v>35050.464085321655</v>
      </c>
    </row>
    <row r="3493" spans="1:7" x14ac:dyDescent="0.2">
      <c r="A3493" s="79">
        <v>41309</v>
      </c>
      <c r="B3493" s="77">
        <v>25903</v>
      </c>
      <c r="C3493" s="77">
        <v>25500</v>
      </c>
      <c r="E3493">
        <f t="shared" si="108"/>
        <v>2013</v>
      </c>
      <c r="F3493" s="57">
        <f>_xlfn.XLOOKUP(E3493,'Historical Metal Prices'!$L$4:$Z$4,'Historical Metal Prices'!$L$10:$Z$10)</f>
        <v>0.3662767632853221</v>
      </c>
      <c r="G3493" s="77">
        <f t="shared" si="109"/>
        <v>35390.666999379697</v>
      </c>
    </row>
    <row r="3494" spans="1:7" x14ac:dyDescent="0.2">
      <c r="A3494" s="79">
        <v>41306</v>
      </c>
      <c r="B3494" s="77">
        <v>24902</v>
      </c>
      <c r="C3494" s="77">
        <v>25000</v>
      </c>
      <c r="E3494">
        <f t="shared" si="108"/>
        <v>2013</v>
      </c>
      <c r="F3494" s="57">
        <f>_xlfn.XLOOKUP(E3494,'Historical Metal Prices'!$L$4:$Z$4,'Historical Metal Prices'!$L$10:$Z$10)</f>
        <v>0.3662767632853221</v>
      </c>
      <c r="G3494" s="77">
        <f t="shared" si="109"/>
        <v>34023.023959331091</v>
      </c>
    </row>
    <row r="3495" spans="1:7" x14ac:dyDescent="0.2">
      <c r="A3495" s="79">
        <v>41305</v>
      </c>
      <c r="B3495" s="77">
        <v>26167</v>
      </c>
      <c r="C3495" s="77">
        <v>27000</v>
      </c>
      <c r="E3495">
        <f t="shared" si="108"/>
        <v>2013</v>
      </c>
      <c r="F3495" s="57">
        <f>_xlfn.XLOOKUP(E3495,'Historical Metal Prices'!$L$4:$Z$4,'Historical Metal Prices'!$L$10:$Z$10)</f>
        <v>0.3662767632853221</v>
      </c>
      <c r="G3495" s="77">
        <f t="shared" si="109"/>
        <v>35751.364064887021</v>
      </c>
    </row>
    <row r="3496" spans="1:7" x14ac:dyDescent="0.2">
      <c r="A3496" s="79">
        <v>41304</v>
      </c>
      <c r="B3496" s="77">
        <v>26413</v>
      </c>
      <c r="C3496" s="77">
        <v>27000</v>
      </c>
      <c r="E3496">
        <f t="shared" si="108"/>
        <v>2013</v>
      </c>
      <c r="F3496" s="57">
        <f>_xlfn.XLOOKUP(E3496,'Historical Metal Prices'!$L$4:$Z$4,'Historical Metal Prices'!$L$10:$Z$10)</f>
        <v>0.3662767632853221</v>
      </c>
      <c r="G3496" s="77">
        <f t="shared" si="109"/>
        <v>36087.468148655214</v>
      </c>
    </row>
    <row r="3497" spans="1:7" x14ac:dyDescent="0.2">
      <c r="A3497" s="79">
        <v>41303</v>
      </c>
      <c r="B3497" s="77">
        <v>26412</v>
      </c>
      <c r="C3497" s="77">
        <v>27000</v>
      </c>
      <c r="E3497">
        <f t="shared" si="108"/>
        <v>2013</v>
      </c>
      <c r="F3497" s="57">
        <f>_xlfn.XLOOKUP(E3497,'Historical Metal Prices'!$L$4:$Z$4,'Historical Metal Prices'!$L$10:$Z$10)</f>
        <v>0.3662767632853221</v>
      </c>
      <c r="G3497" s="77">
        <f t="shared" si="109"/>
        <v>36086.101871891929</v>
      </c>
    </row>
    <row r="3498" spans="1:7" x14ac:dyDescent="0.2">
      <c r="A3498" s="79">
        <v>41302</v>
      </c>
      <c r="B3498" s="77">
        <v>26411</v>
      </c>
      <c r="C3498" s="77">
        <v>27000</v>
      </c>
      <c r="E3498">
        <f t="shared" si="108"/>
        <v>2013</v>
      </c>
      <c r="F3498" s="57">
        <f>_xlfn.XLOOKUP(E3498,'Historical Metal Prices'!$L$4:$Z$4,'Historical Metal Prices'!$L$10:$Z$10)</f>
        <v>0.3662767632853221</v>
      </c>
      <c r="G3498" s="77">
        <f t="shared" si="109"/>
        <v>36084.735595128644</v>
      </c>
    </row>
    <row r="3499" spans="1:7" x14ac:dyDescent="0.2">
      <c r="A3499" s="79">
        <v>41299</v>
      </c>
      <c r="B3499" s="77">
        <v>26160</v>
      </c>
      <c r="C3499" s="77">
        <v>27000</v>
      </c>
      <c r="E3499">
        <f t="shared" si="108"/>
        <v>2013</v>
      </c>
      <c r="F3499" s="57">
        <f>_xlfn.XLOOKUP(E3499,'Historical Metal Prices'!$L$4:$Z$4,'Historical Metal Prices'!$L$10:$Z$10)</f>
        <v>0.3662767632853221</v>
      </c>
      <c r="G3499" s="77">
        <f t="shared" si="109"/>
        <v>35741.800127544026</v>
      </c>
    </row>
    <row r="3500" spans="1:7" x14ac:dyDescent="0.2">
      <c r="A3500" s="79">
        <v>41298</v>
      </c>
      <c r="B3500" s="77">
        <v>26160</v>
      </c>
      <c r="C3500" s="77">
        <v>27000</v>
      </c>
      <c r="E3500">
        <f t="shared" si="108"/>
        <v>2013</v>
      </c>
      <c r="F3500" s="57">
        <f>_xlfn.XLOOKUP(E3500,'Historical Metal Prices'!$L$4:$Z$4,'Historical Metal Prices'!$L$10:$Z$10)</f>
        <v>0.3662767632853221</v>
      </c>
      <c r="G3500" s="77">
        <f t="shared" si="109"/>
        <v>35741.800127544026</v>
      </c>
    </row>
    <row r="3501" spans="1:7" x14ac:dyDescent="0.2">
      <c r="A3501" s="79">
        <v>41297</v>
      </c>
      <c r="B3501" s="77">
        <v>26155</v>
      </c>
      <c r="C3501" s="77">
        <v>27000</v>
      </c>
      <c r="E3501">
        <f t="shared" si="108"/>
        <v>2013</v>
      </c>
      <c r="F3501" s="57">
        <f>_xlfn.XLOOKUP(E3501,'Historical Metal Prices'!$L$4:$Z$4,'Historical Metal Prices'!$L$10:$Z$10)</f>
        <v>0.3662767632853221</v>
      </c>
      <c r="G3501" s="77">
        <f t="shared" si="109"/>
        <v>35734.968743727601</v>
      </c>
    </row>
    <row r="3502" spans="1:7" x14ac:dyDescent="0.2">
      <c r="A3502" s="79">
        <v>41296</v>
      </c>
      <c r="B3502" s="77">
        <v>26155</v>
      </c>
      <c r="C3502" s="77">
        <v>27000</v>
      </c>
      <c r="E3502">
        <f t="shared" si="108"/>
        <v>2013</v>
      </c>
      <c r="F3502" s="57">
        <f>_xlfn.XLOOKUP(E3502,'Historical Metal Prices'!$L$4:$Z$4,'Historical Metal Prices'!$L$10:$Z$10)</f>
        <v>0.3662767632853221</v>
      </c>
      <c r="G3502" s="77">
        <f t="shared" si="109"/>
        <v>35734.968743727601</v>
      </c>
    </row>
    <row r="3503" spans="1:7" x14ac:dyDescent="0.2">
      <c r="A3503" s="79">
        <v>41295</v>
      </c>
      <c r="B3503" s="77">
        <v>25155</v>
      </c>
      <c r="C3503" s="77">
        <v>25500</v>
      </c>
      <c r="E3503">
        <f t="shared" si="108"/>
        <v>2013</v>
      </c>
      <c r="F3503" s="57">
        <f>_xlfn.XLOOKUP(E3503,'Historical Metal Prices'!$L$4:$Z$4,'Historical Metal Prices'!$L$10:$Z$10)</f>
        <v>0.3662767632853221</v>
      </c>
      <c r="G3503" s="77">
        <f t="shared" si="109"/>
        <v>34368.69198044228</v>
      </c>
    </row>
    <row r="3504" spans="1:7" x14ac:dyDescent="0.2">
      <c r="A3504" s="79">
        <v>41292</v>
      </c>
      <c r="B3504" s="77">
        <v>25655</v>
      </c>
      <c r="C3504" s="77">
        <v>26000</v>
      </c>
      <c r="E3504">
        <f t="shared" si="108"/>
        <v>2013</v>
      </c>
      <c r="F3504" s="57">
        <f>_xlfn.XLOOKUP(E3504,'Historical Metal Prices'!$L$4:$Z$4,'Historical Metal Prices'!$L$10:$Z$10)</f>
        <v>0.3662767632853221</v>
      </c>
      <c r="G3504" s="77">
        <f t="shared" si="109"/>
        <v>35051.83036208494</v>
      </c>
    </row>
    <row r="3505" spans="1:7" x14ac:dyDescent="0.2">
      <c r="A3505" s="79">
        <v>41291</v>
      </c>
      <c r="B3505" s="77">
        <v>24905</v>
      </c>
      <c r="C3505" s="77">
        <v>25500</v>
      </c>
      <c r="E3505">
        <f t="shared" si="108"/>
        <v>2013</v>
      </c>
      <c r="F3505" s="57">
        <f>_xlfn.XLOOKUP(E3505,'Historical Metal Prices'!$L$4:$Z$4,'Historical Metal Prices'!$L$10:$Z$10)</f>
        <v>0.3662767632853221</v>
      </c>
      <c r="G3505" s="77">
        <f t="shared" si="109"/>
        <v>34027.122789620946</v>
      </c>
    </row>
    <row r="3506" spans="1:7" x14ac:dyDescent="0.2">
      <c r="A3506" s="79">
        <v>41290</v>
      </c>
      <c r="B3506" s="77">
        <v>24900</v>
      </c>
      <c r="C3506" s="77">
        <v>25500</v>
      </c>
      <c r="E3506">
        <f t="shared" si="108"/>
        <v>2013</v>
      </c>
      <c r="F3506" s="57">
        <f>_xlfn.XLOOKUP(E3506,'Historical Metal Prices'!$L$4:$Z$4,'Historical Metal Prices'!$L$10:$Z$10)</f>
        <v>0.3662767632853221</v>
      </c>
      <c r="G3506" s="77">
        <f t="shared" si="109"/>
        <v>34020.291405804521</v>
      </c>
    </row>
    <row r="3507" spans="1:7" x14ac:dyDescent="0.2">
      <c r="A3507" s="79">
        <v>41289</v>
      </c>
      <c r="B3507" s="77">
        <v>25150</v>
      </c>
      <c r="C3507" s="77">
        <v>25750</v>
      </c>
      <c r="E3507">
        <f t="shared" si="108"/>
        <v>2013</v>
      </c>
      <c r="F3507" s="57">
        <f>_xlfn.XLOOKUP(E3507,'Historical Metal Prices'!$L$4:$Z$4,'Historical Metal Prices'!$L$10:$Z$10)</f>
        <v>0.3662767632853221</v>
      </c>
      <c r="G3507" s="77">
        <f t="shared" si="109"/>
        <v>34361.860596625847</v>
      </c>
    </row>
    <row r="3508" spans="1:7" x14ac:dyDescent="0.2">
      <c r="A3508" s="79">
        <v>41288</v>
      </c>
      <c r="B3508" s="77">
        <v>25650</v>
      </c>
      <c r="C3508" s="77">
        <v>26000</v>
      </c>
      <c r="E3508">
        <f t="shared" si="108"/>
        <v>2013</v>
      </c>
      <c r="F3508" s="57">
        <f>_xlfn.XLOOKUP(E3508,'Historical Metal Prices'!$L$4:$Z$4,'Historical Metal Prices'!$L$10:$Z$10)</f>
        <v>0.3662767632853221</v>
      </c>
      <c r="G3508" s="77">
        <f t="shared" si="109"/>
        <v>35044.998978268515</v>
      </c>
    </row>
    <row r="3509" spans="1:7" x14ac:dyDescent="0.2">
      <c r="A3509" s="79">
        <v>41285</v>
      </c>
      <c r="B3509" s="77">
        <v>25650</v>
      </c>
      <c r="C3509" s="77">
        <v>26000</v>
      </c>
      <c r="E3509">
        <f t="shared" si="108"/>
        <v>2013</v>
      </c>
      <c r="F3509" s="57">
        <f>_xlfn.XLOOKUP(E3509,'Historical Metal Prices'!$L$4:$Z$4,'Historical Metal Prices'!$L$10:$Z$10)</f>
        <v>0.3662767632853221</v>
      </c>
      <c r="G3509" s="77">
        <f t="shared" si="109"/>
        <v>35044.998978268515</v>
      </c>
    </row>
    <row r="3510" spans="1:7" x14ac:dyDescent="0.2">
      <c r="A3510" s="79">
        <v>41284</v>
      </c>
      <c r="B3510" s="77">
        <v>24900</v>
      </c>
      <c r="C3510" s="77">
        <v>25500</v>
      </c>
      <c r="E3510">
        <f t="shared" si="108"/>
        <v>2013</v>
      </c>
      <c r="F3510" s="57">
        <f>_xlfn.XLOOKUP(E3510,'Historical Metal Prices'!$L$4:$Z$4,'Historical Metal Prices'!$L$10:$Z$10)</f>
        <v>0.3662767632853221</v>
      </c>
      <c r="G3510" s="77">
        <f t="shared" si="109"/>
        <v>34020.291405804521</v>
      </c>
    </row>
    <row r="3511" spans="1:7" x14ac:dyDescent="0.2">
      <c r="A3511" s="79">
        <v>41283</v>
      </c>
      <c r="B3511" s="77">
        <v>24900</v>
      </c>
      <c r="C3511" s="77">
        <v>25500</v>
      </c>
      <c r="E3511">
        <f t="shared" si="108"/>
        <v>2013</v>
      </c>
      <c r="F3511" s="57">
        <f>_xlfn.XLOOKUP(E3511,'Historical Metal Prices'!$L$4:$Z$4,'Historical Metal Prices'!$L$10:$Z$10)</f>
        <v>0.3662767632853221</v>
      </c>
      <c r="G3511" s="77">
        <f t="shared" si="109"/>
        <v>34020.291405804521</v>
      </c>
    </row>
    <row r="3512" spans="1:7" x14ac:dyDescent="0.2">
      <c r="A3512" s="79">
        <v>41282</v>
      </c>
      <c r="B3512" s="77">
        <v>24900</v>
      </c>
      <c r="C3512" s="77">
        <v>25500</v>
      </c>
      <c r="E3512">
        <f t="shared" si="108"/>
        <v>2013</v>
      </c>
      <c r="F3512" s="57">
        <f>_xlfn.XLOOKUP(E3512,'Historical Metal Prices'!$L$4:$Z$4,'Historical Metal Prices'!$L$10:$Z$10)</f>
        <v>0.3662767632853221</v>
      </c>
      <c r="G3512" s="77">
        <f t="shared" si="109"/>
        <v>34020.291405804521</v>
      </c>
    </row>
    <row r="3513" spans="1:7" x14ac:dyDescent="0.2">
      <c r="A3513" s="79">
        <v>41281</v>
      </c>
      <c r="B3513" s="77">
        <v>24900</v>
      </c>
      <c r="C3513" s="77">
        <v>25500</v>
      </c>
      <c r="E3513">
        <f t="shared" si="108"/>
        <v>2013</v>
      </c>
      <c r="F3513" s="57">
        <f>_xlfn.XLOOKUP(E3513,'Historical Metal Prices'!$L$4:$Z$4,'Historical Metal Prices'!$L$10:$Z$10)</f>
        <v>0.3662767632853221</v>
      </c>
      <c r="G3513" s="77">
        <f t="shared" si="109"/>
        <v>34020.291405804521</v>
      </c>
    </row>
    <row r="3514" spans="1:7" x14ac:dyDescent="0.2">
      <c r="A3514" s="79">
        <v>41278</v>
      </c>
      <c r="B3514" s="77">
        <v>24900</v>
      </c>
      <c r="C3514" s="77">
        <v>25500</v>
      </c>
      <c r="E3514">
        <f t="shared" si="108"/>
        <v>2013</v>
      </c>
      <c r="F3514" s="57">
        <f>_xlfn.XLOOKUP(E3514,'Historical Metal Prices'!$L$4:$Z$4,'Historical Metal Prices'!$L$10:$Z$10)</f>
        <v>0.3662767632853221</v>
      </c>
      <c r="G3514" s="77">
        <f t="shared" si="109"/>
        <v>34020.291405804521</v>
      </c>
    </row>
    <row r="3515" spans="1:7" x14ac:dyDescent="0.2">
      <c r="A3515" s="79">
        <v>41277</v>
      </c>
      <c r="B3515" s="77">
        <v>24900</v>
      </c>
      <c r="C3515" s="77">
        <v>25500</v>
      </c>
      <c r="E3515">
        <f t="shared" si="108"/>
        <v>2013</v>
      </c>
      <c r="F3515" s="57">
        <f>_xlfn.XLOOKUP(E3515,'Historical Metal Prices'!$L$4:$Z$4,'Historical Metal Prices'!$L$10:$Z$10)</f>
        <v>0.3662767632853221</v>
      </c>
      <c r="G3515" s="77">
        <f t="shared" si="109"/>
        <v>34020.291405804521</v>
      </c>
    </row>
    <row r="3516" spans="1:7" x14ac:dyDescent="0.2">
      <c r="A3516" s="79">
        <v>41276</v>
      </c>
      <c r="B3516" s="77">
        <v>24900</v>
      </c>
      <c r="C3516" s="77">
        <v>25500</v>
      </c>
      <c r="E3516">
        <f t="shared" si="108"/>
        <v>2013</v>
      </c>
      <c r="F3516" s="57">
        <f>_xlfn.XLOOKUP(E3516,'Historical Metal Prices'!$L$4:$Z$4,'Historical Metal Prices'!$L$10:$Z$10)</f>
        <v>0.3662767632853221</v>
      </c>
      <c r="G3516" s="77">
        <f t="shared" si="109"/>
        <v>34020.291405804521</v>
      </c>
    </row>
    <row r="3517" spans="1:7" ht="16" x14ac:dyDescent="0.2">
      <c r="A3517" s="79">
        <v>41275</v>
      </c>
      <c r="B3517" s="77">
        <v>25400</v>
      </c>
      <c r="C3517" s="78" t="s">
        <v>481</v>
      </c>
      <c r="E3517">
        <f t="shared" si="108"/>
        <v>2013</v>
      </c>
      <c r="F3517" s="57">
        <f>_xlfn.XLOOKUP(E3517,'Historical Metal Prices'!$L$4:$Z$4,'Historical Metal Prices'!$L$10:$Z$10)</f>
        <v>0.3662767632853221</v>
      </c>
      <c r="G3517" s="77">
        <f t="shared" si="109"/>
        <v>34703.429787447181</v>
      </c>
    </row>
    <row r="3518" spans="1:7" x14ac:dyDescent="0.2">
      <c r="A3518" s="79">
        <v>41274</v>
      </c>
      <c r="B3518" s="77">
        <v>25400</v>
      </c>
      <c r="C3518" s="77">
        <v>25500</v>
      </c>
      <c r="E3518">
        <f t="shared" si="108"/>
        <v>2012</v>
      </c>
      <c r="F3518" s="57">
        <f>_xlfn.XLOOKUP(E3518,'Historical Metal Prices'!$L$4:$Z$4,'Historical Metal Prices'!$L$10:$Z$10)</f>
        <v>0.39454963749458249</v>
      </c>
      <c r="G3518" s="77">
        <f t="shared" si="109"/>
        <v>35421.560792362397</v>
      </c>
    </row>
    <row r="3519" spans="1:7" x14ac:dyDescent="0.2">
      <c r="A3519" s="79">
        <v>41271</v>
      </c>
      <c r="B3519" s="77">
        <v>25330</v>
      </c>
      <c r="C3519" s="77">
        <v>25500</v>
      </c>
      <c r="E3519">
        <f t="shared" si="108"/>
        <v>2012</v>
      </c>
      <c r="F3519" s="57">
        <f>_xlfn.XLOOKUP(E3519,'Historical Metal Prices'!$L$4:$Z$4,'Historical Metal Prices'!$L$10:$Z$10)</f>
        <v>0.39454963749458249</v>
      </c>
      <c r="G3519" s="77">
        <f t="shared" si="109"/>
        <v>35323.942317737776</v>
      </c>
    </row>
    <row r="3520" spans="1:7" x14ac:dyDescent="0.2">
      <c r="A3520" s="79">
        <v>41270</v>
      </c>
      <c r="B3520" s="77">
        <v>24825</v>
      </c>
      <c r="C3520" s="77">
        <v>25500</v>
      </c>
      <c r="E3520">
        <f t="shared" si="108"/>
        <v>2012</v>
      </c>
      <c r="F3520" s="57">
        <f>_xlfn.XLOOKUP(E3520,'Historical Metal Prices'!$L$4:$Z$4,'Historical Metal Prices'!$L$10:$Z$10)</f>
        <v>0.39454963749458249</v>
      </c>
      <c r="G3520" s="77">
        <f t="shared" si="109"/>
        <v>34619.694750803013</v>
      </c>
    </row>
    <row r="3521" spans="1:7" ht="16" x14ac:dyDescent="0.2">
      <c r="A3521" s="79">
        <v>41269</v>
      </c>
      <c r="B3521" s="77">
        <v>24320</v>
      </c>
      <c r="C3521" s="78" t="s">
        <v>481</v>
      </c>
      <c r="E3521">
        <f t="shared" si="108"/>
        <v>2012</v>
      </c>
      <c r="F3521" s="57">
        <f>_xlfn.XLOOKUP(E3521,'Historical Metal Prices'!$L$4:$Z$4,'Historical Metal Prices'!$L$10:$Z$10)</f>
        <v>0.39454963749458249</v>
      </c>
      <c r="G3521" s="77">
        <f t="shared" si="109"/>
        <v>33915.447183868244</v>
      </c>
    </row>
    <row r="3522" spans="1:7" ht="16" x14ac:dyDescent="0.2">
      <c r="A3522" s="79">
        <v>41268</v>
      </c>
      <c r="B3522" s="77">
        <v>24320</v>
      </c>
      <c r="C3522" s="78" t="s">
        <v>481</v>
      </c>
      <c r="E3522">
        <f t="shared" si="108"/>
        <v>2012</v>
      </c>
      <c r="F3522" s="57">
        <f>_xlfn.XLOOKUP(E3522,'Historical Metal Prices'!$L$4:$Z$4,'Historical Metal Prices'!$L$10:$Z$10)</f>
        <v>0.39454963749458249</v>
      </c>
      <c r="G3522" s="77">
        <f t="shared" si="109"/>
        <v>33915.447183868244</v>
      </c>
    </row>
    <row r="3523" spans="1:7" x14ac:dyDescent="0.2">
      <c r="A3523" s="79">
        <v>41267</v>
      </c>
      <c r="B3523" s="77">
        <v>24320</v>
      </c>
      <c r="C3523" s="77">
        <v>25000</v>
      </c>
      <c r="E3523">
        <f t="shared" si="108"/>
        <v>2012</v>
      </c>
      <c r="F3523" s="57">
        <f>_xlfn.XLOOKUP(E3523,'Historical Metal Prices'!$L$4:$Z$4,'Historical Metal Prices'!$L$10:$Z$10)</f>
        <v>0.39454963749458249</v>
      </c>
      <c r="G3523" s="77">
        <f t="shared" si="109"/>
        <v>33915.447183868244</v>
      </c>
    </row>
    <row r="3524" spans="1:7" x14ac:dyDescent="0.2">
      <c r="A3524" s="79">
        <v>41264</v>
      </c>
      <c r="B3524" s="77">
        <v>24315</v>
      </c>
      <c r="C3524" s="77">
        <v>25000</v>
      </c>
      <c r="E3524">
        <f t="shared" si="108"/>
        <v>2012</v>
      </c>
      <c r="F3524" s="57">
        <f>_xlfn.XLOOKUP(E3524,'Historical Metal Prices'!$L$4:$Z$4,'Historical Metal Prices'!$L$10:$Z$10)</f>
        <v>0.39454963749458249</v>
      </c>
      <c r="G3524" s="77">
        <f t="shared" si="109"/>
        <v>33908.474435680771</v>
      </c>
    </row>
    <row r="3525" spans="1:7" x14ac:dyDescent="0.2">
      <c r="A3525" s="79">
        <v>41263</v>
      </c>
      <c r="B3525" s="77">
        <v>24060</v>
      </c>
      <c r="C3525" s="77">
        <v>25000</v>
      </c>
      <c r="E3525">
        <f t="shared" si="108"/>
        <v>2012</v>
      </c>
      <c r="F3525" s="57">
        <f>_xlfn.XLOOKUP(E3525,'Historical Metal Prices'!$L$4:$Z$4,'Historical Metal Prices'!$L$10:$Z$10)</f>
        <v>0.39454963749458249</v>
      </c>
      <c r="G3525" s="77">
        <f t="shared" si="109"/>
        <v>33552.864278119654</v>
      </c>
    </row>
    <row r="3526" spans="1:7" x14ac:dyDescent="0.2">
      <c r="A3526" s="79">
        <v>41262</v>
      </c>
      <c r="B3526" s="77">
        <v>24055</v>
      </c>
      <c r="C3526" s="77">
        <v>24500</v>
      </c>
      <c r="E3526">
        <f t="shared" si="108"/>
        <v>2012</v>
      </c>
      <c r="F3526" s="57">
        <f>_xlfn.XLOOKUP(E3526,'Historical Metal Prices'!$L$4:$Z$4,'Historical Metal Prices'!$L$10:$Z$10)</f>
        <v>0.39454963749458249</v>
      </c>
      <c r="G3526" s="77">
        <f t="shared" si="109"/>
        <v>33545.891529932182</v>
      </c>
    </row>
    <row r="3527" spans="1:7" x14ac:dyDescent="0.2">
      <c r="A3527" s="79">
        <v>41261</v>
      </c>
      <c r="B3527" s="77">
        <v>23555</v>
      </c>
      <c r="C3527" s="77">
        <v>24000</v>
      </c>
      <c r="E3527">
        <f t="shared" si="108"/>
        <v>2012</v>
      </c>
      <c r="F3527" s="57">
        <f>_xlfn.XLOOKUP(E3527,'Historical Metal Prices'!$L$4:$Z$4,'Historical Metal Prices'!$L$10:$Z$10)</f>
        <v>0.39454963749458249</v>
      </c>
      <c r="G3527" s="77">
        <f t="shared" si="109"/>
        <v>32848.616711184892</v>
      </c>
    </row>
    <row r="3528" spans="1:7" x14ac:dyDescent="0.2">
      <c r="A3528" s="79">
        <v>41260</v>
      </c>
      <c r="B3528" s="77">
        <v>23550</v>
      </c>
      <c r="C3528" s="77">
        <v>24000</v>
      </c>
      <c r="E3528">
        <f t="shared" si="108"/>
        <v>2012</v>
      </c>
      <c r="F3528" s="57">
        <f>_xlfn.XLOOKUP(E3528,'Historical Metal Prices'!$L$4:$Z$4,'Historical Metal Prices'!$L$10:$Z$10)</f>
        <v>0.39454963749458249</v>
      </c>
      <c r="G3528" s="77">
        <f t="shared" si="109"/>
        <v>32841.643962997419</v>
      </c>
    </row>
    <row r="3529" spans="1:7" x14ac:dyDescent="0.2">
      <c r="A3529" s="79">
        <v>41257</v>
      </c>
      <c r="B3529" s="77">
        <v>23615</v>
      </c>
      <c r="C3529" s="77">
        <v>24000</v>
      </c>
      <c r="E3529">
        <f t="shared" si="108"/>
        <v>2012</v>
      </c>
      <c r="F3529" s="57">
        <f>_xlfn.XLOOKUP(E3529,'Historical Metal Prices'!$L$4:$Z$4,'Historical Metal Prices'!$L$10:$Z$10)</f>
        <v>0.39454963749458249</v>
      </c>
      <c r="G3529" s="77">
        <f t="shared" si="109"/>
        <v>32932.289689434569</v>
      </c>
    </row>
    <row r="3530" spans="1:7" x14ac:dyDescent="0.2">
      <c r="A3530" s="79">
        <v>41256</v>
      </c>
      <c r="B3530" s="77">
        <v>23615</v>
      </c>
      <c r="C3530" s="77">
        <v>24000</v>
      </c>
      <c r="E3530">
        <f t="shared" si="108"/>
        <v>2012</v>
      </c>
      <c r="F3530" s="57">
        <f>_xlfn.XLOOKUP(E3530,'Historical Metal Prices'!$L$4:$Z$4,'Historical Metal Prices'!$L$10:$Z$10)</f>
        <v>0.39454963749458249</v>
      </c>
      <c r="G3530" s="77">
        <f t="shared" si="109"/>
        <v>32932.289689434569</v>
      </c>
    </row>
    <row r="3531" spans="1:7" x14ac:dyDescent="0.2">
      <c r="A3531" s="79">
        <v>41255</v>
      </c>
      <c r="B3531" s="77">
        <v>23365</v>
      </c>
      <c r="C3531" s="77">
        <v>22700</v>
      </c>
      <c r="E3531">
        <f t="shared" ref="E3531:E3594" si="110">YEAR(A3531)</f>
        <v>2012</v>
      </c>
      <c r="F3531" s="57">
        <f>_xlfn.XLOOKUP(E3531,'Historical Metal Prices'!$L$4:$Z$4,'Historical Metal Prices'!$L$10:$Z$10)</f>
        <v>0.39454963749458249</v>
      </c>
      <c r="G3531" s="77">
        <f t="shared" ref="G3531:G3594" si="111">IFERROR(B3531*(1+F3531),G3532)</f>
        <v>32583.65228006092</v>
      </c>
    </row>
    <row r="3532" spans="1:7" x14ac:dyDescent="0.2">
      <c r="A3532" s="79">
        <v>41254</v>
      </c>
      <c r="B3532" s="77">
        <v>23615</v>
      </c>
      <c r="C3532" s="77">
        <v>24000</v>
      </c>
      <c r="E3532">
        <f t="shared" si="110"/>
        <v>2012</v>
      </c>
      <c r="F3532" s="57">
        <f>_xlfn.XLOOKUP(E3532,'Historical Metal Prices'!$L$4:$Z$4,'Historical Metal Prices'!$L$10:$Z$10)</f>
        <v>0.39454963749458249</v>
      </c>
      <c r="G3532" s="77">
        <f t="shared" si="111"/>
        <v>32932.289689434569</v>
      </c>
    </row>
    <row r="3533" spans="1:7" x14ac:dyDescent="0.2">
      <c r="A3533" s="79">
        <v>41253</v>
      </c>
      <c r="B3533" s="77">
        <v>23615</v>
      </c>
      <c r="C3533" s="77">
        <v>24000</v>
      </c>
      <c r="E3533">
        <f t="shared" si="110"/>
        <v>2012</v>
      </c>
      <c r="F3533" s="57">
        <f>_xlfn.XLOOKUP(E3533,'Historical Metal Prices'!$L$4:$Z$4,'Historical Metal Prices'!$L$10:$Z$10)</f>
        <v>0.39454963749458249</v>
      </c>
      <c r="G3533" s="77">
        <f t="shared" si="111"/>
        <v>32932.289689434569</v>
      </c>
    </row>
    <row r="3534" spans="1:7" x14ac:dyDescent="0.2">
      <c r="A3534" s="79">
        <v>41250</v>
      </c>
      <c r="B3534" s="77">
        <v>23613</v>
      </c>
      <c r="C3534" s="77">
        <v>24000</v>
      </c>
      <c r="E3534">
        <f t="shared" si="110"/>
        <v>2012</v>
      </c>
      <c r="F3534" s="57">
        <f>_xlfn.XLOOKUP(E3534,'Historical Metal Prices'!$L$4:$Z$4,'Historical Metal Prices'!$L$10:$Z$10)</f>
        <v>0.39454963749458249</v>
      </c>
      <c r="G3534" s="77">
        <f t="shared" si="111"/>
        <v>32929.50059015958</v>
      </c>
    </row>
    <row r="3535" spans="1:7" x14ac:dyDescent="0.2">
      <c r="A3535" s="79">
        <v>41249</v>
      </c>
      <c r="B3535" s="77">
        <v>23611.5</v>
      </c>
      <c r="C3535" s="77">
        <v>24000</v>
      </c>
      <c r="E3535">
        <f t="shared" si="110"/>
        <v>2012</v>
      </c>
      <c r="F3535" s="57">
        <f>_xlfn.XLOOKUP(E3535,'Historical Metal Prices'!$L$4:$Z$4,'Historical Metal Prices'!$L$10:$Z$10)</f>
        <v>0.39454963749458249</v>
      </c>
      <c r="G3535" s="77">
        <f t="shared" si="111"/>
        <v>32927.408765703338</v>
      </c>
    </row>
    <row r="3536" spans="1:7" x14ac:dyDescent="0.2">
      <c r="A3536" s="79">
        <v>41248</v>
      </c>
      <c r="B3536" s="77">
        <v>23611.5</v>
      </c>
      <c r="C3536" s="77">
        <v>24000</v>
      </c>
      <c r="E3536">
        <f t="shared" si="110"/>
        <v>2012</v>
      </c>
      <c r="F3536" s="57">
        <f>_xlfn.XLOOKUP(E3536,'Historical Metal Prices'!$L$4:$Z$4,'Historical Metal Prices'!$L$10:$Z$10)</f>
        <v>0.39454963749458249</v>
      </c>
      <c r="G3536" s="77">
        <f t="shared" si="111"/>
        <v>32927.408765703338</v>
      </c>
    </row>
    <row r="3537" spans="1:7" x14ac:dyDescent="0.2">
      <c r="A3537" s="79">
        <v>41247</v>
      </c>
      <c r="B3537" s="77">
        <v>23611.5</v>
      </c>
      <c r="C3537" s="77">
        <v>24000</v>
      </c>
      <c r="E3537">
        <f t="shared" si="110"/>
        <v>2012</v>
      </c>
      <c r="F3537" s="57">
        <f>_xlfn.XLOOKUP(E3537,'Historical Metal Prices'!$L$4:$Z$4,'Historical Metal Prices'!$L$10:$Z$10)</f>
        <v>0.39454963749458249</v>
      </c>
      <c r="G3537" s="77">
        <f t="shared" si="111"/>
        <v>32927.408765703338</v>
      </c>
    </row>
    <row r="3538" spans="1:7" x14ac:dyDescent="0.2">
      <c r="A3538" s="79">
        <v>41246</v>
      </c>
      <c r="B3538" s="77">
        <v>23861.5</v>
      </c>
      <c r="C3538" s="77">
        <v>24500</v>
      </c>
      <c r="E3538">
        <f t="shared" si="110"/>
        <v>2012</v>
      </c>
      <c r="F3538" s="57">
        <f>_xlfn.XLOOKUP(E3538,'Historical Metal Prices'!$L$4:$Z$4,'Historical Metal Prices'!$L$10:$Z$10)</f>
        <v>0.39454963749458249</v>
      </c>
      <c r="G3538" s="77">
        <f t="shared" si="111"/>
        <v>33276.046175076983</v>
      </c>
    </row>
    <row r="3539" spans="1:7" x14ac:dyDescent="0.2">
      <c r="A3539" s="79">
        <v>41243</v>
      </c>
      <c r="B3539" s="77">
        <v>22855</v>
      </c>
      <c r="C3539" s="77">
        <v>22700</v>
      </c>
      <c r="E3539">
        <f t="shared" si="110"/>
        <v>2012</v>
      </c>
      <c r="F3539" s="57">
        <f>_xlfn.XLOOKUP(E3539,'Historical Metal Prices'!$L$4:$Z$4,'Historical Metal Prices'!$L$10:$Z$10)</f>
        <v>0.39454963749458249</v>
      </c>
      <c r="G3539" s="77">
        <f t="shared" si="111"/>
        <v>31872.431964938682</v>
      </c>
    </row>
    <row r="3540" spans="1:7" x14ac:dyDescent="0.2">
      <c r="A3540" s="79">
        <v>41242</v>
      </c>
      <c r="B3540" s="77">
        <v>22555</v>
      </c>
      <c r="C3540" s="77">
        <v>22800</v>
      </c>
      <c r="E3540">
        <f t="shared" si="110"/>
        <v>2012</v>
      </c>
      <c r="F3540" s="57">
        <f>_xlfn.XLOOKUP(E3540,'Historical Metal Prices'!$L$4:$Z$4,'Historical Metal Prices'!$L$10:$Z$10)</f>
        <v>0.39454963749458249</v>
      </c>
      <c r="G3540" s="77">
        <f t="shared" si="111"/>
        <v>31454.067073690308</v>
      </c>
    </row>
    <row r="3541" spans="1:7" x14ac:dyDescent="0.2">
      <c r="A3541" s="79">
        <v>41241</v>
      </c>
      <c r="B3541" s="77">
        <v>22555</v>
      </c>
      <c r="C3541" s="77">
        <v>22800</v>
      </c>
      <c r="E3541">
        <f t="shared" si="110"/>
        <v>2012</v>
      </c>
      <c r="F3541" s="57">
        <f>_xlfn.XLOOKUP(E3541,'Historical Metal Prices'!$L$4:$Z$4,'Historical Metal Prices'!$L$10:$Z$10)</f>
        <v>0.39454963749458249</v>
      </c>
      <c r="G3541" s="77">
        <f t="shared" si="111"/>
        <v>31454.067073690308</v>
      </c>
    </row>
    <row r="3542" spans="1:7" x14ac:dyDescent="0.2">
      <c r="A3542" s="79">
        <v>41240</v>
      </c>
      <c r="B3542" s="77">
        <v>22405</v>
      </c>
      <c r="C3542" s="77">
        <v>22600</v>
      </c>
      <c r="E3542">
        <f t="shared" si="110"/>
        <v>2012</v>
      </c>
      <c r="F3542" s="57">
        <f>_xlfn.XLOOKUP(E3542,'Historical Metal Prices'!$L$4:$Z$4,'Historical Metal Prices'!$L$10:$Z$10)</f>
        <v>0.39454963749458249</v>
      </c>
      <c r="G3542" s="77">
        <f t="shared" si="111"/>
        <v>31244.88462806612</v>
      </c>
    </row>
    <row r="3543" spans="1:7" x14ac:dyDescent="0.2">
      <c r="A3543" s="79">
        <v>41239</v>
      </c>
      <c r="B3543" s="77">
        <v>22500</v>
      </c>
      <c r="C3543" s="77">
        <v>22600</v>
      </c>
      <c r="E3543">
        <f t="shared" si="110"/>
        <v>2012</v>
      </c>
      <c r="F3543" s="57">
        <f>_xlfn.XLOOKUP(E3543,'Historical Metal Prices'!$L$4:$Z$4,'Historical Metal Prices'!$L$10:$Z$10)</f>
        <v>0.39454963749458249</v>
      </c>
      <c r="G3543" s="77">
        <f t="shared" si="111"/>
        <v>31377.366843628108</v>
      </c>
    </row>
    <row r="3544" spans="1:7" x14ac:dyDescent="0.2">
      <c r="A3544" s="79">
        <v>41236</v>
      </c>
      <c r="B3544" s="77">
        <v>22850</v>
      </c>
      <c r="C3544" s="77">
        <v>23200</v>
      </c>
      <c r="E3544">
        <f t="shared" si="110"/>
        <v>2012</v>
      </c>
      <c r="F3544" s="57">
        <f>_xlfn.XLOOKUP(E3544,'Historical Metal Prices'!$L$4:$Z$4,'Historical Metal Prices'!$L$10:$Z$10)</f>
        <v>0.39454963749458249</v>
      </c>
      <c r="G3544" s="77">
        <f t="shared" si="111"/>
        <v>31865.459216751209</v>
      </c>
    </row>
    <row r="3545" spans="1:7" x14ac:dyDescent="0.2">
      <c r="A3545" s="79">
        <v>41235</v>
      </c>
      <c r="B3545" s="77">
        <v>22850</v>
      </c>
      <c r="C3545" s="77">
        <v>23200</v>
      </c>
      <c r="E3545">
        <f t="shared" si="110"/>
        <v>2012</v>
      </c>
      <c r="F3545" s="57">
        <f>_xlfn.XLOOKUP(E3545,'Historical Metal Prices'!$L$4:$Z$4,'Historical Metal Prices'!$L$10:$Z$10)</f>
        <v>0.39454963749458249</v>
      </c>
      <c r="G3545" s="77">
        <f t="shared" si="111"/>
        <v>31865.459216751209</v>
      </c>
    </row>
    <row r="3546" spans="1:7" x14ac:dyDescent="0.2">
      <c r="A3546" s="79">
        <v>41234</v>
      </c>
      <c r="B3546" s="77">
        <v>22700</v>
      </c>
      <c r="C3546" s="77">
        <v>23000</v>
      </c>
      <c r="E3546">
        <f t="shared" si="110"/>
        <v>2012</v>
      </c>
      <c r="F3546" s="57">
        <f>_xlfn.XLOOKUP(E3546,'Historical Metal Prices'!$L$4:$Z$4,'Historical Metal Prices'!$L$10:$Z$10)</f>
        <v>0.39454963749458249</v>
      </c>
      <c r="G3546" s="77">
        <f t="shared" si="111"/>
        <v>31656.276771127024</v>
      </c>
    </row>
    <row r="3547" spans="1:7" x14ac:dyDescent="0.2">
      <c r="A3547" s="79">
        <v>41233</v>
      </c>
      <c r="B3547" s="77">
        <v>22950</v>
      </c>
      <c r="C3547" s="77">
        <v>23500</v>
      </c>
      <c r="E3547">
        <f t="shared" si="110"/>
        <v>2012</v>
      </c>
      <c r="F3547" s="57">
        <f>_xlfn.XLOOKUP(E3547,'Historical Metal Prices'!$L$4:$Z$4,'Historical Metal Prices'!$L$10:$Z$10)</f>
        <v>0.39454963749458249</v>
      </c>
      <c r="G3547" s="77">
        <f t="shared" si="111"/>
        <v>32004.914180500669</v>
      </c>
    </row>
    <row r="3548" spans="1:7" x14ac:dyDescent="0.2">
      <c r="A3548" s="79">
        <v>41232</v>
      </c>
      <c r="B3548" s="77">
        <v>23200</v>
      </c>
      <c r="C3548" s="77">
        <v>23500</v>
      </c>
      <c r="E3548">
        <f t="shared" si="110"/>
        <v>2012</v>
      </c>
      <c r="F3548" s="57">
        <f>_xlfn.XLOOKUP(E3548,'Historical Metal Prices'!$L$4:$Z$4,'Historical Metal Prices'!$L$10:$Z$10)</f>
        <v>0.39454963749458249</v>
      </c>
      <c r="G3548" s="77">
        <f t="shared" si="111"/>
        <v>32353.551589874314</v>
      </c>
    </row>
    <row r="3549" spans="1:7" x14ac:dyDescent="0.2">
      <c r="A3549" s="79">
        <v>41229</v>
      </c>
      <c r="B3549" s="77">
        <v>23075</v>
      </c>
      <c r="C3549" s="77">
        <v>23750</v>
      </c>
      <c r="E3549">
        <f t="shared" si="110"/>
        <v>2012</v>
      </c>
      <c r="F3549" s="57">
        <f>_xlfn.XLOOKUP(E3549,'Historical Metal Prices'!$L$4:$Z$4,'Historical Metal Prices'!$L$10:$Z$10)</f>
        <v>0.39454963749458249</v>
      </c>
      <c r="G3549" s="77">
        <f t="shared" si="111"/>
        <v>32179.232885187492</v>
      </c>
    </row>
    <row r="3550" spans="1:7" x14ac:dyDescent="0.2">
      <c r="A3550" s="79">
        <v>41228</v>
      </c>
      <c r="B3550" s="77">
        <v>23350</v>
      </c>
      <c r="C3550" s="77">
        <v>23900</v>
      </c>
      <c r="E3550">
        <f t="shared" si="110"/>
        <v>2012</v>
      </c>
      <c r="F3550" s="57">
        <f>_xlfn.XLOOKUP(E3550,'Historical Metal Prices'!$L$4:$Z$4,'Historical Metal Prices'!$L$10:$Z$10)</f>
        <v>0.39454963749458249</v>
      </c>
      <c r="G3550" s="77">
        <f t="shared" si="111"/>
        <v>32562.734035498503</v>
      </c>
    </row>
    <row r="3551" spans="1:7" x14ac:dyDescent="0.2">
      <c r="A3551" s="79">
        <v>41227</v>
      </c>
      <c r="B3551" s="77">
        <v>23350</v>
      </c>
      <c r="C3551" s="77">
        <v>23900</v>
      </c>
      <c r="E3551">
        <f t="shared" si="110"/>
        <v>2012</v>
      </c>
      <c r="F3551" s="57">
        <f>_xlfn.XLOOKUP(E3551,'Historical Metal Prices'!$L$4:$Z$4,'Historical Metal Prices'!$L$10:$Z$10)</f>
        <v>0.39454963749458249</v>
      </c>
      <c r="G3551" s="77">
        <f t="shared" si="111"/>
        <v>32562.734035498503</v>
      </c>
    </row>
    <row r="3552" spans="1:7" x14ac:dyDescent="0.2">
      <c r="A3552" s="79">
        <v>41226</v>
      </c>
      <c r="B3552" s="77">
        <v>23500</v>
      </c>
      <c r="C3552" s="77">
        <v>24000</v>
      </c>
      <c r="E3552">
        <f t="shared" si="110"/>
        <v>2012</v>
      </c>
      <c r="F3552" s="57">
        <f>_xlfn.XLOOKUP(E3552,'Historical Metal Prices'!$L$4:$Z$4,'Historical Metal Prices'!$L$10:$Z$10)</f>
        <v>0.39454963749458249</v>
      </c>
      <c r="G3552" s="77">
        <f t="shared" si="111"/>
        <v>32771.916481122687</v>
      </c>
    </row>
    <row r="3553" spans="1:7" x14ac:dyDescent="0.2">
      <c r="A3553" s="79">
        <v>41225</v>
      </c>
      <c r="B3553" s="77">
        <v>23500</v>
      </c>
      <c r="C3553" s="77">
        <v>24000</v>
      </c>
      <c r="E3553">
        <f t="shared" si="110"/>
        <v>2012</v>
      </c>
      <c r="F3553" s="57">
        <f>_xlfn.XLOOKUP(E3553,'Historical Metal Prices'!$L$4:$Z$4,'Historical Metal Prices'!$L$10:$Z$10)</f>
        <v>0.39454963749458249</v>
      </c>
      <c r="G3553" s="77">
        <f t="shared" si="111"/>
        <v>32771.916481122687</v>
      </c>
    </row>
    <row r="3554" spans="1:7" x14ac:dyDescent="0.2">
      <c r="A3554" s="79">
        <v>41222</v>
      </c>
      <c r="B3554" s="77">
        <v>24000</v>
      </c>
      <c r="C3554" s="77">
        <v>24750</v>
      </c>
      <c r="E3554">
        <f t="shared" si="110"/>
        <v>2012</v>
      </c>
      <c r="F3554" s="57">
        <f>_xlfn.XLOOKUP(E3554,'Historical Metal Prices'!$L$4:$Z$4,'Historical Metal Prices'!$L$10:$Z$10)</f>
        <v>0.39454963749458249</v>
      </c>
      <c r="G3554" s="77">
        <f t="shared" si="111"/>
        <v>33469.191299869977</v>
      </c>
    </row>
    <row r="3555" spans="1:7" x14ac:dyDescent="0.2">
      <c r="A3555" s="79">
        <v>41221</v>
      </c>
      <c r="B3555" s="77">
        <v>24000</v>
      </c>
      <c r="C3555" s="77">
        <v>24250</v>
      </c>
      <c r="E3555">
        <f t="shared" si="110"/>
        <v>2012</v>
      </c>
      <c r="F3555" s="57">
        <f>_xlfn.XLOOKUP(E3555,'Historical Metal Prices'!$L$4:$Z$4,'Historical Metal Prices'!$L$10:$Z$10)</f>
        <v>0.39454963749458249</v>
      </c>
      <c r="G3555" s="77">
        <f t="shared" si="111"/>
        <v>33469.191299869977</v>
      </c>
    </row>
    <row r="3556" spans="1:7" x14ac:dyDescent="0.2">
      <c r="A3556" s="79">
        <v>41220</v>
      </c>
      <c r="B3556" s="77">
        <v>24550</v>
      </c>
      <c r="C3556" s="77">
        <v>24600</v>
      </c>
      <c r="E3556">
        <f t="shared" si="110"/>
        <v>2012</v>
      </c>
      <c r="F3556" s="57">
        <f>_xlfn.XLOOKUP(E3556,'Historical Metal Prices'!$L$4:$Z$4,'Historical Metal Prices'!$L$10:$Z$10)</f>
        <v>0.39454963749458249</v>
      </c>
      <c r="G3556" s="77">
        <f t="shared" si="111"/>
        <v>34236.193600491999</v>
      </c>
    </row>
    <row r="3557" spans="1:7" x14ac:dyDescent="0.2">
      <c r="A3557" s="79">
        <v>41219</v>
      </c>
      <c r="B3557" s="77">
        <v>25250</v>
      </c>
      <c r="C3557" s="77">
        <v>25500</v>
      </c>
      <c r="E3557">
        <f t="shared" si="110"/>
        <v>2012</v>
      </c>
      <c r="F3557" s="57">
        <f>_xlfn.XLOOKUP(E3557,'Historical Metal Prices'!$L$4:$Z$4,'Historical Metal Prices'!$L$10:$Z$10)</f>
        <v>0.39454963749458249</v>
      </c>
      <c r="G3557" s="77">
        <f t="shared" si="111"/>
        <v>35212.378346738209</v>
      </c>
    </row>
    <row r="3558" spans="1:7" x14ac:dyDescent="0.2">
      <c r="A3558" s="79">
        <v>41218</v>
      </c>
      <c r="B3558" s="77">
        <v>24875</v>
      </c>
      <c r="C3558" s="77">
        <v>25000</v>
      </c>
      <c r="E3558">
        <f t="shared" si="110"/>
        <v>2012</v>
      </c>
      <c r="F3558" s="57">
        <f>_xlfn.XLOOKUP(E3558,'Historical Metal Prices'!$L$4:$Z$4,'Historical Metal Prices'!$L$10:$Z$10)</f>
        <v>0.39454963749458249</v>
      </c>
      <c r="G3558" s="77">
        <f t="shared" si="111"/>
        <v>34689.422232677738</v>
      </c>
    </row>
    <row r="3559" spans="1:7" x14ac:dyDescent="0.2">
      <c r="A3559" s="79">
        <v>41215</v>
      </c>
      <c r="B3559" s="77">
        <v>25675</v>
      </c>
      <c r="C3559" s="77">
        <v>26000</v>
      </c>
      <c r="E3559">
        <f t="shared" si="110"/>
        <v>2012</v>
      </c>
      <c r="F3559" s="57">
        <f>_xlfn.XLOOKUP(E3559,'Historical Metal Prices'!$L$4:$Z$4,'Historical Metal Prices'!$L$10:$Z$10)</f>
        <v>0.39454963749458249</v>
      </c>
      <c r="G3559" s="77">
        <f t="shared" si="111"/>
        <v>35805.061942673405</v>
      </c>
    </row>
    <row r="3560" spans="1:7" x14ac:dyDescent="0.2">
      <c r="A3560" s="79">
        <v>41214</v>
      </c>
      <c r="B3560" s="77">
        <v>25850</v>
      </c>
      <c r="C3560" s="77">
        <v>26350</v>
      </c>
      <c r="E3560">
        <f t="shared" si="110"/>
        <v>2012</v>
      </c>
      <c r="F3560" s="57">
        <f>_xlfn.XLOOKUP(E3560,'Historical Metal Prices'!$L$4:$Z$4,'Historical Metal Prices'!$L$10:$Z$10)</f>
        <v>0.39454963749458249</v>
      </c>
      <c r="G3560" s="77">
        <f t="shared" si="111"/>
        <v>36049.108129234955</v>
      </c>
    </row>
    <row r="3561" spans="1:7" x14ac:dyDescent="0.2">
      <c r="A3561" s="79">
        <v>41213</v>
      </c>
      <c r="B3561" s="77">
        <v>25550</v>
      </c>
      <c r="C3561" s="77">
        <v>25000</v>
      </c>
      <c r="E3561">
        <f t="shared" si="110"/>
        <v>2012</v>
      </c>
      <c r="F3561" s="57">
        <f>_xlfn.XLOOKUP(E3561,'Historical Metal Prices'!$L$4:$Z$4,'Historical Metal Prices'!$L$10:$Z$10)</f>
        <v>0.39454963749458249</v>
      </c>
      <c r="G3561" s="77">
        <f t="shared" si="111"/>
        <v>35630.743237986586</v>
      </c>
    </row>
    <row r="3562" spans="1:7" x14ac:dyDescent="0.2">
      <c r="A3562" s="79">
        <v>41212</v>
      </c>
      <c r="B3562" s="77">
        <v>25250</v>
      </c>
      <c r="C3562" s="77">
        <v>25500</v>
      </c>
      <c r="E3562">
        <f t="shared" si="110"/>
        <v>2012</v>
      </c>
      <c r="F3562" s="57">
        <f>_xlfn.XLOOKUP(E3562,'Historical Metal Prices'!$L$4:$Z$4,'Historical Metal Prices'!$L$10:$Z$10)</f>
        <v>0.39454963749458249</v>
      </c>
      <c r="G3562" s="77">
        <f t="shared" si="111"/>
        <v>35212.378346738209</v>
      </c>
    </row>
    <row r="3563" spans="1:7" x14ac:dyDescent="0.2">
      <c r="A3563" s="79">
        <v>41211</v>
      </c>
      <c r="B3563" s="77">
        <v>25250</v>
      </c>
      <c r="C3563" s="77">
        <v>25500</v>
      </c>
      <c r="E3563">
        <f t="shared" si="110"/>
        <v>2012</v>
      </c>
      <c r="F3563" s="57">
        <f>_xlfn.XLOOKUP(E3563,'Historical Metal Prices'!$L$4:$Z$4,'Historical Metal Prices'!$L$10:$Z$10)</f>
        <v>0.39454963749458249</v>
      </c>
      <c r="G3563" s="77">
        <f t="shared" si="111"/>
        <v>35212.378346738209</v>
      </c>
    </row>
    <row r="3564" spans="1:7" x14ac:dyDescent="0.2">
      <c r="A3564" s="79">
        <v>41208</v>
      </c>
      <c r="B3564" s="77">
        <v>25500</v>
      </c>
      <c r="C3564" s="77">
        <v>26000</v>
      </c>
      <c r="E3564">
        <f t="shared" si="110"/>
        <v>2012</v>
      </c>
      <c r="F3564" s="57">
        <f>_xlfn.XLOOKUP(E3564,'Historical Metal Prices'!$L$4:$Z$4,'Historical Metal Prices'!$L$10:$Z$10)</f>
        <v>0.39454963749458249</v>
      </c>
      <c r="G3564" s="77">
        <f t="shared" si="111"/>
        <v>35561.015756111854</v>
      </c>
    </row>
    <row r="3565" spans="1:7" x14ac:dyDescent="0.2">
      <c r="A3565" s="79">
        <v>41207</v>
      </c>
      <c r="B3565" s="77">
        <v>25500</v>
      </c>
      <c r="C3565" s="77">
        <v>26000</v>
      </c>
      <c r="E3565">
        <f t="shared" si="110"/>
        <v>2012</v>
      </c>
      <c r="F3565" s="57">
        <f>_xlfn.XLOOKUP(E3565,'Historical Metal Prices'!$L$4:$Z$4,'Historical Metal Prices'!$L$10:$Z$10)</f>
        <v>0.39454963749458249</v>
      </c>
      <c r="G3565" s="77">
        <f t="shared" si="111"/>
        <v>35561.015756111854</v>
      </c>
    </row>
    <row r="3566" spans="1:7" x14ac:dyDescent="0.2">
      <c r="A3566" s="79">
        <v>41206</v>
      </c>
      <c r="B3566" s="77">
        <v>26500</v>
      </c>
      <c r="C3566" s="77">
        <v>27000</v>
      </c>
      <c r="E3566">
        <f t="shared" si="110"/>
        <v>2012</v>
      </c>
      <c r="F3566" s="57">
        <f>_xlfn.XLOOKUP(E3566,'Historical Metal Prices'!$L$4:$Z$4,'Historical Metal Prices'!$L$10:$Z$10)</f>
        <v>0.39454963749458249</v>
      </c>
      <c r="G3566" s="77">
        <f t="shared" si="111"/>
        <v>36955.565393606434</v>
      </c>
    </row>
    <row r="3567" spans="1:7" x14ac:dyDescent="0.2">
      <c r="A3567" s="79">
        <v>41205</v>
      </c>
      <c r="B3567" s="77">
        <v>26625</v>
      </c>
      <c r="C3567" s="77">
        <v>26750</v>
      </c>
      <c r="E3567">
        <f t="shared" si="110"/>
        <v>2012</v>
      </c>
      <c r="F3567" s="57">
        <f>_xlfn.XLOOKUP(E3567,'Historical Metal Prices'!$L$4:$Z$4,'Historical Metal Prices'!$L$10:$Z$10)</f>
        <v>0.39454963749458249</v>
      </c>
      <c r="G3567" s="77">
        <f t="shared" si="111"/>
        <v>37129.88409829326</v>
      </c>
    </row>
    <row r="3568" spans="1:7" x14ac:dyDescent="0.2">
      <c r="A3568" s="79">
        <v>41204</v>
      </c>
      <c r="B3568" s="77">
        <v>26750</v>
      </c>
      <c r="C3568" s="77">
        <v>27000</v>
      </c>
      <c r="E3568">
        <f t="shared" si="110"/>
        <v>2012</v>
      </c>
      <c r="F3568" s="57">
        <f>_xlfn.XLOOKUP(E3568,'Historical Metal Prices'!$L$4:$Z$4,'Historical Metal Prices'!$L$10:$Z$10)</f>
        <v>0.39454963749458249</v>
      </c>
      <c r="G3568" s="77">
        <f t="shared" si="111"/>
        <v>37304.202802980079</v>
      </c>
    </row>
    <row r="3569" spans="1:7" x14ac:dyDescent="0.2">
      <c r="A3569" s="79">
        <v>41201</v>
      </c>
      <c r="B3569" s="77">
        <v>26750</v>
      </c>
      <c r="C3569" s="77">
        <v>27000</v>
      </c>
      <c r="E3569">
        <f t="shared" si="110"/>
        <v>2012</v>
      </c>
      <c r="F3569" s="57">
        <f>_xlfn.XLOOKUP(E3569,'Historical Metal Prices'!$L$4:$Z$4,'Historical Metal Prices'!$L$10:$Z$10)</f>
        <v>0.39454963749458249</v>
      </c>
      <c r="G3569" s="77">
        <f t="shared" si="111"/>
        <v>37304.202802980079</v>
      </c>
    </row>
    <row r="3570" spans="1:7" x14ac:dyDescent="0.2">
      <c r="A3570" s="79">
        <v>41200</v>
      </c>
      <c r="B3570" s="77">
        <v>26500</v>
      </c>
      <c r="C3570" s="77">
        <v>27000</v>
      </c>
      <c r="E3570">
        <f t="shared" si="110"/>
        <v>2012</v>
      </c>
      <c r="F3570" s="57">
        <f>_xlfn.XLOOKUP(E3570,'Historical Metal Prices'!$L$4:$Z$4,'Historical Metal Prices'!$L$10:$Z$10)</f>
        <v>0.39454963749458249</v>
      </c>
      <c r="G3570" s="77">
        <f t="shared" si="111"/>
        <v>36955.565393606434</v>
      </c>
    </row>
    <row r="3571" spans="1:7" x14ac:dyDescent="0.2">
      <c r="A3571" s="79">
        <v>41199</v>
      </c>
      <c r="B3571" s="77">
        <v>26250</v>
      </c>
      <c r="C3571" s="77">
        <v>26500</v>
      </c>
      <c r="E3571">
        <f t="shared" si="110"/>
        <v>2012</v>
      </c>
      <c r="F3571" s="57">
        <f>_xlfn.XLOOKUP(E3571,'Historical Metal Prices'!$L$4:$Z$4,'Historical Metal Prices'!$L$10:$Z$10)</f>
        <v>0.39454963749458249</v>
      </c>
      <c r="G3571" s="77">
        <f t="shared" si="111"/>
        <v>36606.927984232789</v>
      </c>
    </row>
    <row r="3572" spans="1:7" x14ac:dyDescent="0.2">
      <c r="A3572" s="79">
        <v>41198</v>
      </c>
      <c r="B3572" s="77">
        <v>27650</v>
      </c>
      <c r="C3572" s="77">
        <v>28000</v>
      </c>
      <c r="E3572">
        <f t="shared" si="110"/>
        <v>2012</v>
      </c>
      <c r="F3572" s="57">
        <f>_xlfn.XLOOKUP(E3572,'Historical Metal Prices'!$L$4:$Z$4,'Historical Metal Prices'!$L$10:$Z$10)</f>
        <v>0.39454963749458249</v>
      </c>
      <c r="G3572" s="77">
        <f t="shared" si="111"/>
        <v>38559.297476725209</v>
      </c>
    </row>
    <row r="3573" spans="1:7" x14ac:dyDescent="0.2">
      <c r="A3573" s="79">
        <v>41197</v>
      </c>
      <c r="B3573" s="77">
        <v>26750</v>
      </c>
      <c r="C3573" s="77">
        <v>27500</v>
      </c>
      <c r="E3573">
        <f t="shared" si="110"/>
        <v>2012</v>
      </c>
      <c r="F3573" s="57">
        <f>_xlfn.XLOOKUP(E3573,'Historical Metal Prices'!$L$4:$Z$4,'Historical Metal Prices'!$L$10:$Z$10)</f>
        <v>0.39454963749458249</v>
      </c>
      <c r="G3573" s="77">
        <f t="shared" si="111"/>
        <v>37304.202802980079</v>
      </c>
    </row>
    <row r="3574" spans="1:7" x14ac:dyDescent="0.2">
      <c r="A3574" s="79">
        <v>41194</v>
      </c>
      <c r="B3574" s="77">
        <v>27325</v>
      </c>
      <c r="C3574" s="77">
        <v>27350</v>
      </c>
      <c r="E3574">
        <f t="shared" si="110"/>
        <v>2012</v>
      </c>
      <c r="F3574" s="57">
        <f>_xlfn.XLOOKUP(E3574,'Historical Metal Prices'!$L$4:$Z$4,'Historical Metal Prices'!$L$10:$Z$10)</f>
        <v>0.39454963749458249</v>
      </c>
      <c r="G3574" s="77">
        <f t="shared" si="111"/>
        <v>38106.06884453947</v>
      </c>
    </row>
    <row r="3575" spans="1:7" x14ac:dyDescent="0.2">
      <c r="A3575" s="79">
        <v>41193</v>
      </c>
      <c r="B3575" s="77">
        <v>27400</v>
      </c>
      <c r="C3575" s="77">
        <v>27500</v>
      </c>
      <c r="E3575">
        <f t="shared" si="110"/>
        <v>2012</v>
      </c>
      <c r="F3575" s="57">
        <f>_xlfn.XLOOKUP(E3575,'Historical Metal Prices'!$L$4:$Z$4,'Historical Metal Prices'!$L$10:$Z$10)</f>
        <v>0.39454963749458249</v>
      </c>
      <c r="G3575" s="77">
        <f t="shared" si="111"/>
        <v>38210.660067351557</v>
      </c>
    </row>
    <row r="3576" spans="1:7" x14ac:dyDescent="0.2">
      <c r="A3576" s="79">
        <v>41192</v>
      </c>
      <c r="B3576" s="77">
        <v>27400</v>
      </c>
      <c r="C3576" s="77">
        <v>27500</v>
      </c>
      <c r="E3576">
        <f t="shared" si="110"/>
        <v>2012</v>
      </c>
      <c r="F3576" s="57">
        <f>_xlfn.XLOOKUP(E3576,'Historical Metal Prices'!$L$4:$Z$4,'Historical Metal Prices'!$L$10:$Z$10)</f>
        <v>0.39454963749458249</v>
      </c>
      <c r="G3576" s="77">
        <f t="shared" si="111"/>
        <v>38210.660067351557</v>
      </c>
    </row>
    <row r="3577" spans="1:7" x14ac:dyDescent="0.2">
      <c r="A3577" s="79">
        <v>41191</v>
      </c>
      <c r="B3577" s="77">
        <v>27400</v>
      </c>
      <c r="C3577" s="77">
        <v>27500</v>
      </c>
      <c r="E3577">
        <f t="shared" si="110"/>
        <v>2012</v>
      </c>
      <c r="F3577" s="57">
        <f>_xlfn.XLOOKUP(E3577,'Historical Metal Prices'!$L$4:$Z$4,'Historical Metal Prices'!$L$10:$Z$10)</f>
        <v>0.39454963749458249</v>
      </c>
      <c r="G3577" s="77">
        <f t="shared" si="111"/>
        <v>38210.660067351557</v>
      </c>
    </row>
    <row r="3578" spans="1:7" x14ac:dyDescent="0.2">
      <c r="A3578" s="79">
        <v>41190</v>
      </c>
      <c r="B3578" s="77">
        <v>27650</v>
      </c>
      <c r="C3578" s="77">
        <v>28000</v>
      </c>
      <c r="E3578">
        <f t="shared" si="110"/>
        <v>2012</v>
      </c>
      <c r="F3578" s="57">
        <f>_xlfn.XLOOKUP(E3578,'Historical Metal Prices'!$L$4:$Z$4,'Historical Metal Prices'!$L$10:$Z$10)</f>
        <v>0.39454963749458249</v>
      </c>
      <c r="G3578" s="77">
        <f t="shared" si="111"/>
        <v>38559.297476725209</v>
      </c>
    </row>
    <row r="3579" spans="1:7" x14ac:dyDescent="0.2">
      <c r="A3579" s="79">
        <v>41187</v>
      </c>
      <c r="B3579" s="77">
        <v>27625</v>
      </c>
      <c r="C3579" s="77">
        <v>27750</v>
      </c>
      <c r="E3579">
        <f t="shared" si="110"/>
        <v>2012</v>
      </c>
      <c r="F3579" s="57">
        <f>_xlfn.XLOOKUP(E3579,'Historical Metal Prices'!$L$4:$Z$4,'Historical Metal Prices'!$L$10:$Z$10)</f>
        <v>0.39454963749458249</v>
      </c>
      <c r="G3579" s="77">
        <f t="shared" si="111"/>
        <v>38524.433735787839</v>
      </c>
    </row>
    <row r="3580" spans="1:7" x14ac:dyDescent="0.2">
      <c r="A3580" s="79">
        <v>41186</v>
      </c>
      <c r="B3580" s="77">
        <v>27750</v>
      </c>
      <c r="C3580" s="77">
        <v>28000</v>
      </c>
      <c r="E3580">
        <f t="shared" si="110"/>
        <v>2012</v>
      </c>
      <c r="F3580" s="57">
        <f>_xlfn.XLOOKUP(E3580,'Historical Metal Prices'!$L$4:$Z$4,'Historical Metal Prices'!$L$10:$Z$10)</f>
        <v>0.39454963749458249</v>
      </c>
      <c r="G3580" s="77">
        <f t="shared" si="111"/>
        <v>38698.752440474665</v>
      </c>
    </row>
    <row r="3581" spans="1:7" x14ac:dyDescent="0.2">
      <c r="A3581" s="79">
        <v>41185</v>
      </c>
      <c r="B3581" s="77">
        <v>27500</v>
      </c>
      <c r="C3581" s="77">
        <v>28000</v>
      </c>
      <c r="E3581">
        <f t="shared" si="110"/>
        <v>2012</v>
      </c>
      <c r="F3581" s="57">
        <f>_xlfn.XLOOKUP(E3581,'Historical Metal Prices'!$L$4:$Z$4,'Historical Metal Prices'!$L$10:$Z$10)</f>
        <v>0.39454963749458249</v>
      </c>
      <c r="G3581" s="77">
        <f t="shared" si="111"/>
        <v>38350.115031101021</v>
      </c>
    </row>
    <row r="3582" spans="1:7" x14ac:dyDescent="0.2">
      <c r="A3582" s="79">
        <v>41184</v>
      </c>
      <c r="B3582" s="77">
        <v>28000</v>
      </c>
      <c r="C3582" s="77">
        <v>28200</v>
      </c>
      <c r="E3582">
        <f t="shared" si="110"/>
        <v>2012</v>
      </c>
      <c r="F3582" s="57">
        <f>_xlfn.XLOOKUP(E3582,'Historical Metal Prices'!$L$4:$Z$4,'Historical Metal Prices'!$L$10:$Z$10)</f>
        <v>0.39454963749458249</v>
      </c>
      <c r="G3582" s="77">
        <f t="shared" si="111"/>
        <v>39047.38984984831</v>
      </c>
    </row>
    <row r="3583" spans="1:7" x14ac:dyDescent="0.2">
      <c r="A3583" s="79">
        <v>41183</v>
      </c>
      <c r="B3583" s="77">
        <v>29750</v>
      </c>
      <c r="C3583" s="77">
        <v>30750</v>
      </c>
      <c r="E3583">
        <f t="shared" si="110"/>
        <v>2012</v>
      </c>
      <c r="F3583" s="57">
        <f>_xlfn.XLOOKUP(E3583,'Historical Metal Prices'!$L$4:$Z$4,'Historical Metal Prices'!$L$10:$Z$10)</f>
        <v>0.39454963749458249</v>
      </c>
      <c r="G3583" s="77">
        <f t="shared" si="111"/>
        <v>41487.851715463832</v>
      </c>
    </row>
    <row r="3584" spans="1:7" x14ac:dyDescent="0.2">
      <c r="A3584" s="79">
        <v>41180</v>
      </c>
      <c r="B3584" s="77">
        <v>29750</v>
      </c>
      <c r="C3584" s="77">
        <v>30250</v>
      </c>
      <c r="E3584">
        <f t="shared" si="110"/>
        <v>2012</v>
      </c>
      <c r="F3584" s="57">
        <f>_xlfn.XLOOKUP(E3584,'Historical Metal Prices'!$L$4:$Z$4,'Historical Metal Prices'!$L$10:$Z$10)</f>
        <v>0.39454963749458249</v>
      </c>
      <c r="G3584" s="77">
        <f t="shared" si="111"/>
        <v>41487.851715463832</v>
      </c>
    </row>
    <row r="3585" spans="1:7" x14ac:dyDescent="0.2">
      <c r="A3585" s="79">
        <v>41179</v>
      </c>
      <c r="B3585" s="77">
        <v>29750</v>
      </c>
      <c r="C3585" s="77">
        <v>29000</v>
      </c>
      <c r="E3585">
        <f t="shared" si="110"/>
        <v>2012</v>
      </c>
      <c r="F3585" s="57">
        <f>_xlfn.XLOOKUP(E3585,'Historical Metal Prices'!$L$4:$Z$4,'Historical Metal Prices'!$L$10:$Z$10)</f>
        <v>0.39454963749458249</v>
      </c>
      <c r="G3585" s="77">
        <f t="shared" si="111"/>
        <v>41487.851715463832</v>
      </c>
    </row>
    <row r="3586" spans="1:7" x14ac:dyDescent="0.2">
      <c r="A3586" s="79">
        <v>41178</v>
      </c>
      <c r="B3586" s="77">
        <v>29750</v>
      </c>
      <c r="C3586" s="77">
        <v>30000</v>
      </c>
      <c r="E3586">
        <f t="shared" si="110"/>
        <v>2012</v>
      </c>
      <c r="F3586" s="57">
        <f>_xlfn.XLOOKUP(E3586,'Historical Metal Prices'!$L$4:$Z$4,'Historical Metal Prices'!$L$10:$Z$10)</f>
        <v>0.39454963749458249</v>
      </c>
      <c r="G3586" s="77">
        <f t="shared" si="111"/>
        <v>41487.851715463832</v>
      </c>
    </row>
    <row r="3587" spans="1:7" x14ac:dyDescent="0.2">
      <c r="A3587" s="79">
        <v>41177</v>
      </c>
      <c r="B3587" s="77">
        <v>29500</v>
      </c>
      <c r="C3587" s="77">
        <v>29000</v>
      </c>
      <c r="E3587">
        <f t="shared" si="110"/>
        <v>2012</v>
      </c>
      <c r="F3587" s="57">
        <f>_xlfn.XLOOKUP(E3587,'Historical Metal Prices'!$L$4:$Z$4,'Historical Metal Prices'!$L$10:$Z$10)</f>
        <v>0.39454963749458249</v>
      </c>
      <c r="G3587" s="77">
        <f t="shared" si="111"/>
        <v>41139.214306090187</v>
      </c>
    </row>
    <row r="3588" spans="1:7" x14ac:dyDescent="0.2">
      <c r="A3588" s="79">
        <v>41176</v>
      </c>
      <c r="B3588" s="77">
        <v>29000</v>
      </c>
      <c r="C3588" s="77">
        <v>29500</v>
      </c>
      <c r="E3588">
        <f t="shared" si="110"/>
        <v>2012</v>
      </c>
      <c r="F3588" s="57">
        <f>_xlfn.XLOOKUP(E3588,'Historical Metal Prices'!$L$4:$Z$4,'Historical Metal Prices'!$L$10:$Z$10)</f>
        <v>0.39454963749458249</v>
      </c>
      <c r="G3588" s="77">
        <f t="shared" si="111"/>
        <v>40441.93948734289</v>
      </c>
    </row>
    <row r="3589" spans="1:7" x14ac:dyDescent="0.2">
      <c r="A3589" s="79">
        <v>41173</v>
      </c>
      <c r="B3589" s="77">
        <v>29000</v>
      </c>
      <c r="C3589" s="77">
        <v>29500</v>
      </c>
      <c r="E3589">
        <f t="shared" si="110"/>
        <v>2012</v>
      </c>
      <c r="F3589" s="57">
        <f>_xlfn.XLOOKUP(E3589,'Historical Metal Prices'!$L$4:$Z$4,'Historical Metal Prices'!$L$10:$Z$10)</f>
        <v>0.39454963749458249</v>
      </c>
      <c r="G3589" s="77">
        <f t="shared" si="111"/>
        <v>40441.93948734289</v>
      </c>
    </row>
    <row r="3590" spans="1:7" x14ac:dyDescent="0.2">
      <c r="A3590" s="79">
        <v>41172</v>
      </c>
      <c r="B3590" s="77">
        <v>28500</v>
      </c>
      <c r="C3590" s="77">
        <v>29000</v>
      </c>
      <c r="E3590">
        <f t="shared" si="110"/>
        <v>2012</v>
      </c>
      <c r="F3590" s="57">
        <f>_xlfn.XLOOKUP(E3590,'Historical Metal Prices'!$L$4:$Z$4,'Historical Metal Prices'!$L$10:$Z$10)</f>
        <v>0.39454963749458249</v>
      </c>
      <c r="G3590" s="77">
        <f t="shared" si="111"/>
        <v>39744.6646685956</v>
      </c>
    </row>
    <row r="3591" spans="1:7" x14ac:dyDescent="0.2">
      <c r="A3591" s="79">
        <v>41171</v>
      </c>
      <c r="B3591" s="77">
        <v>28500</v>
      </c>
      <c r="C3591" s="77">
        <v>29000</v>
      </c>
      <c r="E3591">
        <f t="shared" si="110"/>
        <v>2012</v>
      </c>
      <c r="F3591" s="57">
        <f>_xlfn.XLOOKUP(E3591,'Historical Metal Prices'!$L$4:$Z$4,'Historical Metal Prices'!$L$10:$Z$10)</f>
        <v>0.39454963749458249</v>
      </c>
      <c r="G3591" s="77">
        <f t="shared" si="111"/>
        <v>39744.6646685956</v>
      </c>
    </row>
    <row r="3592" spans="1:7" x14ac:dyDescent="0.2">
      <c r="A3592" s="79">
        <v>41170</v>
      </c>
      <c r="B3592" s="77">
        <v>29000</v>
      </c>
      <c r="C3592" s="77">
        <v>28500</v>
      </c>
      <c r="E3592">
        <f t="shared" si="110"/>
        <v>2012</v>
      </c>
      <c r="F3592" s="57">
        <f>_xlfn.XLOOKUP(E3592,'Historical Metal Prices'!$L$4:$Z$4,'Historical Metal Prices'!$L$10:$Z$10)</f>
        <v>0.39454963749458249</v>
      </c>
      <c r="G3592" s="77">
        <f t="shared" si="111"/>
        <v>40441.93948734289</v>
      </c>
    </row>
    <row r="3593" spans="1:7" x14ac:dyDescent="0.2">
      <c r="A3593" s="79">
        <v>41169</v>
      </c>
      <c r="B3593" s="77">
        <v>28500</v>
      </c>
      <c r="C3593" s="77">
        <v>26500</v>
      </c>
      <c r="E3593">
        <f t="shared" si="110"/>
        <v>2012</v>
      </c>
      <c r="F3593" s="57">
        <f>_xlfn.XLOOKUP(E3593,'Historical Metal Prices'!$L$4:$Z$4,'Historical Metal Prices'!$L$10:$Z$10)</f>
        <v>0.39454963749458249</v>
      </c>
      <c r="G3593" s="77">
        <f t="shared" si="111"/>
        <v>39744.6646685956</v>
      </c>
    </row>
    <row r="3594" spans="1:7" x14ac:dyDescent="0.2">
      <c r="A3594" s="79">
        <v>41166</v>
      </c>
      <c r="B3594" s="77">
        <v>28000</v>
      </c>
      <c r="C3594" s="77">
        <v>29750</v>
      </c>
      <c r="E3594">
        <f t="shared" si="110"/>
        <v>2012</v>
      </c>
      <c r="F3594" s="57">
        <f>_xlfn.XLOOKUP(E3594,'Historical Metal Prices'!$L$4:$Z$4,'Historical Metal Prices'!$L$10:$Z$10)</f>
        <v>0.39454963749458249</v>
      </c>
      <c r="G3594" s="77">
        <f t="shared" si="111"/>
        <v>39047.38984984831</v>
      </c>
    </row>
    <row r="3595" spans="1:7" x14ac:dyDescent="0.2">
      <c r="A3595" s="79">
        <v>41165</v>
      </c>
      <c r="B3595" s="77">
        <v>29375</v>
      </c>
      <c r="C3595" s="77">
        <v>29750</v>
      </c>
      <c r="E3595">
        <f t="shared" ref="E3595:E3658" si="112">YEAR(A3595)</f>
        <v>2012</v>
      </c>
      <c r="F3595" s="57">
        <f>_xlfn.XLOOKUP(E3595,'Historical Metal Prices'!$L$4:$Z$4,'Historical Metal Prices'!$L$10:$Z$10)</f>
        <v>0.39454963749458249</v>
      </c>
      <c r="G3595" s="77">
        <f t="shared" ref="G3595:G3658" si="113">IFERROR(B3595*(1+F3595),G3596)</f>
        <v>40964.895601403361</v>
      </c>
    </row>
    <row r="3596" spans="1:7" x14ac:dyDescent="0.2">
      <c r="A3596" s="79">
        <v>41164</v>
      </c>
      <c r="B3596" s="77">
        <v>29375</v>
      </c>
      <c r="C3596" s="77">
        <v>29750</v>
      </c>
      <c r="E3596">
        <f t="shared" si="112"/>
        <v>2012</v>
      </c>
      <c r="F3596" s="57">
        <f>_xlfn.XLOOKUP(E3596,'Historical Metal Prices'!$L$4:$Z$4,'Historical Metal Prices'!$L$10:$Z$10)</f>
        <v>0.39454963749458249</v>
      </c>
      <c r="G3596" s="77">
        <f t="shared" si="113"/>
        <v>40964.895601403361</v>
      </c>
    </row>
    <row r="3597" spans="1:7" x14ac:dyDescent="0.2">
      <c r="A3597" s="79">
        <v>41163</v>
      </c>
      <c r="B3597" s="77">
        <v>29500</v>
      </c>
      <c r="C3597" s="77">
        <v>30000</v>
      </c>
      <c r="E3597">
        <f t="shared" si="112"/>
        <v>2012</v>
      </c>
      <c r="F3597" s="57">
        <f>_xlfn.XLOOKUP(E3597,'Historical Metal Prices'!$L$4:$Z$4,'Historical Metal Prices'!$L$10:$Z$10)</f>
        <v>0.39454963749458249</v>
      </c>
      <c r="G3597" s="77">
        <f t="shared" si="113"/>
        <v>41139.214306090187</v>
      </c>
    </row>
    <row r="3598" spans="1:7" x14ac:dyDescent="0.2">
      <c r="A3598" s="79">
        <v>41162</v>
      </c>
      <c r="B3598" s="77">
        <v>29500</v>
      </c>
      <c r="C3598" s="77">
        <v>30000</v>
      </c>
      <c r="E3598">
        <f t="shared" si="112"/>
        <v>2012</v>
      </c>
      <c r="F3598" s="57">
        <f>_xlfn.XLOOKUP(E3598,'Historical Metal Prices'!$L$4:$Z$4,'Historical Metal Prices'!$L$10:$Z$10)</f>
        <v>0.39454963749458249</v>
      </c>
      <c r="G3598" s="77">
        <f t="shared" si="113"/>
        <v>41139.214306090187</v>
      </c>
    </row>
    <row r="3599" spans="1:7" x14ac:dyDescent="0.2">
      <c r="A3599" s="79">
        <v>41159</v>
      </c>
      <c r="B3599" s="77">
        <v>29500</v>
      </c>
      <c r="C3599" s="77">
        <v>30000</v>
      </c>
      <c r="E3599">
        <f t="shared" si="112"/>
        <v>2012</v>
      </c>
      <c r="F3599" s="57">
        <f>_xlfn.XLOOKUP(E3599,'Historical Metal Prices'!$L$4:$Z$4,'Historical Metal Prices'!$L$10:$Z$10)</f>
        <v>0.39454963749458249</v>
      </c>
      <c r="G3599" s="77">
        <f t="shared" si="113"/>
        <v>41139.214306090187</v>
      </c>
    </row>
    <row r="3600" spans="1:7" x14ac:dyDescent="0.2">
      <c r="A3600" s="79">
        <v>41158</v>
      </c>
      <c r="B3600" s="77">
        <v>29425</v>
      </c>
      <c r="C3600" s="77">
        <v>29850</v>
      </c>
      <c r="E3600">
        <f t="shared" si="112"/>
        <v>2012</v>
      </c>
      <c r="F3600" s="57">
        <f>_xlfn.XLOOKUP(E3600,'Historical Metal Prices'!$L$4:$Z$4,'Historical Metal Prices'!$L$10:$Z$10)</f>
        <v>0.39454963749458249</v>
      </c>
      <c r="G3600" s="77">
        <f t="shared" si="113"/>
        <v>41034.623083278093</v>
      </c>
    </row>
    <row r="3601" spans="1:7" x14ac:dyDescent="0.2">
      <c r="A3601" s="79">
        <v>41157</v>
      </c>
      <c r="B3601" s="77">
        <v>29500</v>
      </c>
      <c r="C3601" s="77">
        <v>30000</v>
      </c>
      <c r="E3601">
        <f t="shared" si="112"/>
        <v>2012</v>
      </c>
      <c r="F3601" s="57">
        <f>_xlfn.XLOOKUP(E3601,'Historical Metal Prices'!$L$4:$Z$4,'Historical Metal Prices'!$L$10:$Z$10)</f>
        <v>0.39454963749458249</v>
      </c>
      <c r="G3601" s="77">
        <f t="shared" si="113"/>
        <v>41139.214306090187</v>
      </c>
    </row>
    <row r="3602" spans="1:7" x14ac:dyDescent="0.2">
      <c r="A3602" s="79">
        <v>41156</v>
      </c>
      <c r="B3602" s="77">
        <v>29500</v>
      </c>
      <c r="C3602" s="77">
        <v>30000</v>
      </c>
      <c r="E3602">
        <f t="shared" si="112"/>
        <v>2012</v>
      </c>
      <c r="F3602" s="57">
        <f>_xlfn.XLOOKUP(E3602,'Historical Metal Prices'!$L$4:$Z$4,'Historical Metal Prices'!$L$10:$Z$10)</f>
        <v>0.39454963749458249</v>
      </c>
      <c r="G3602" s="77">
        <f t="shared" si="113"/>
        <v>41139.214306090187</v>
      </c>
    </row>
    <row r="3603" spans="1:7" x14ac:dyDescent="0.2">
      <c r="A3603" s="79">
        <v>41155</v>
      </c>
      <c r="B3603" s="77">
        <v>29500</v>
      </c>
      <c r="C3603" s="77">
        <v>30000</v>
      </c>
      <c r="E3603">
        <f t="shared" si="112"/>
        <v>2012</v>
      </c>
      <c r="F3603" s="57">
        <f>_xlfn.XLOOKUP(E3603,'Historical Metal Prices'!$L$4:$Z$4,'Historical Metal Prices'!$L$10:$Z$10)</f>
        <v>0.39454963749458249</v>
      </c>
      <c r="G3603" s="77">
        <f t="shared" si="113"/>
        <v>41139.214306090187</v>
      </c>
    </row>
    <row r="3604" spans="1:7" x14ac:dyDescent="0.2">
      <c r="A3604" s="79">
        <v>41152</v>
      </c>
      <c r="B3604" s="77">
        <v>29500</v>
      </c>
      <c r="C3604" s="77">
        <v>30000</v>
      </c>
      <c r="E3604">
        <f t="shared" si="112"/>
        <v>2012</v>
      </c>
      <c r="F3604" s="57">
        <f>_xlfn.XLOOKUP(E3604,'Historical Metal Prices'!$L$4:$Z$4,'Historical Metal Prices'!$L$10:$Z$10)</f>
        <v>0.39454963749458249</v>
      </c>
      <c r="G3604" s="77">
        <f t="shared" si="113"/>
        <v>41139.214306090187</v>
      </c>
    </row>
    <row r="3605" spans="1:7" x14ac:dyDescent="0.2">
      <c r="A3605" s="79">
        <v>41151</v>
      </c>
      <c r="B3605" s="77">
        <v>29500</v>
      </c>
      <c r="C3605" s="77">
        <v>30000</v>
      </c>
      <c r="E3605">
        <f t="shared" si="112"/>
        <v>2012</v>
      </c>
      <c r="F3605" s="57">
        <f>_xlfn.XLOOKUP(E3605,'Historical Metal Prices'!$L$4:$Z$4,'Historical Metal Prices'!$L$10:$Z$10)</f>
        <v>0.39454963749458249</v>
      </c>
      <c r="G3605" s="77">
        <f t="shared" si="113"/>
        <v>41139.214306090187</v>
      </c>
    </row>
    <row r="3606" spans="1:7" x14ac:dyDescent="0.2">
      <c r="A3606" s="79">
        <v>41150</v>
      </c>
      <c r="B3606" s="77">
        <v>29500</v>
      </c>
      <c r="C3606" s="77">
        <v>30000</v>
      </c>
      <c r="E3606">
        <f t="shared" si="112"/>
        <v>2012</v>
      </c>
      <c r="F3606" s="57">
        <f>_xlfn.XLOOKUP(E3606,'Historical Metal Prices'!$L$4:$Z$4,'Historical Metal Prices'!$L$10:$Z$10)</f>
        <v>0.39454963749458249</v>
      </c>
      <c r="G3606" s="77">
        <f t="shared" si="113"/>
        <v>41139.214306090187</v>
      </c>
    </row>
    <row r="3607" spans="1:7" x14ac:dyDescent="0.2">
      <c r="A3607" s="79">
        <v>41149</v>
      </c>
      <c r="B3607" s="77">
        <v>29500</v>
      </c>
      <c r="C3607" s="77">
        <v>30000</v>
      </c>
      <c r="E3607">
        <f t="shared" si="112"/>
        <v>2012</v>
      </c>
      <c r="F3607" s="57">
        <f>_xlfn.XLOOKUP(E3607,'Historical Metal Prices'!$L$4:$Z$4,'Historical Metal Prices'!$L$10:$Z$10)</f>
        <v>0.39454963749458249</v>
      </c>
      <c r="G3607" s="77">
        <f t="shared" si="113"/>
        <v>41139.214306090187</v>
      </c>
    </row>
    <row r="3608" spans="1:7" ht="16" x14ac:dyDescent="0.2">
      <c r="A3608" s="79">
        <v>41148</v>
      </c>
      <c r="B3608" s="77">
        <v>29500</v>
      </c>
      <c r="C3608" s="78" t="s">
        <v>481</v>
      </c>
      <c r="E3608">
        <f t="shared" si="112"/>
        <v>2012</v>
      </c>
      <c r="F3608" s="57">
        <f>_xlfn.XLOOKUP(E3608,'Historical Metal Prices'!$L$4:$Z$4,'Historical Metal Prices'!$L$10:$Z$10)</f>
        <v>0.39454963749458249</v>
      </c>
      <c r="G3608" s="77">
        <f t="shared" si="113"/>
        <v>41139.214306090187</v>
      </c>
    </row>
    <row r="3609" spans="1:7" x14ac:dyDescent="0.2">
      <c r="A3609" s="79">
        <v>41145</v>
      </c>
      <c r="B3609" s="77">
        <v>29500</v>
      </c>
      <c r="C3609" s="77">
        <v>30000</v>
      </c>
      <c r="E3609">
        <f t="shared" si="112"/>
        <v>2012</v>
      </c>
      <c r="F3609" s="57">
        <f>_xlfn.XLOOKUP(E3609,'Historical Metal Prices'!$L$4:$Z$4,'Historical Metal Prices'!$L$10:$Z$10)</f>
        <v>0.39454963749458249</v>
      </c>
      <c r="G3609" s="77">
        <f t="shared" si="113"/>
        <v>41139.214306090187</v>
      </c>
    </row>
    <row r="3610" spans="1:7" x14ac:dyDescent="0.2">
      <c r="A3610" s="79">
        <v>41144</v>
      </c>
      <c r="B3610" s="77">
        <v>29500</v>
      </c>
      <c r="C3610" s="77">
        <v>28500</v>
      </c>
      <c r="E3610">
        <f t="shared" si="112"/>
        <v>2012</v>
      </c>
      <c r="F3610" s="57">
        <f>_xlfn.XLOOKUP(E3610,'Historical Metal Prices'!$L$4:$Z$4,'Historical Metal Prices'!$L$10:$Z$10)</f>
        <v>0.39454963749458249</v>
      </c>
      <c r="G3610" s="77">
        <f t="shared" si="113"/>
        <v>41139.214306090187</v>
      </c>
    </row>
    <row r="3611" spans="1:7" x14ac:dyDescent="0.2">
      <c r="A3611" s="79">
        <v>41143</v>
      </c>
      <c r="B3611" s="77">
        <v>28500</v>
      </c>
      <c r="C3611" s="77">
        <v>28500</v>
      </c>
      <c r="E3611">
        <f t="shared" si="112"/>
        <v>2012</v>
      </c>
      <c r="F3611" s="57">
        <f>_xlfn.XLOOKUP(E3611,'Historical Metal Prices'!$L$4:$Z$4,'Historical Metal Prices'!$L$10:$Z$10)</f>
        <v>0.39454963749458249</v>
      </c>
      <c r="G3611" s="77">
        <f t="shared" si="113"/>
        <v>39744.6646685956</v>
      </c>
    </row>
    <row r="3612" spans="1:7" x14ac:dyDescent="0.2">
      <c r="A3612" s="79">
        <v>41142</v>
      </c>
      <c r="B3612" s="77">
        <v>28750</v>
      </c>
      <c r="C3612" s="77">
        <v>28750</v>
      </c>
      <c r="E3612">
        <f t="shared" si="112"/>
        <v>2012</v>
      </c>
      <c r="F3612" s="57">
        <f>_xlfn.XLOOKUP(E3612,'Historical Metal Prices'!$L$4:$Z$4,'Historical Metal Prices'!$L$10:$Z$10)</f>
        <v>0.39454963749458249</v>
      </c>
      <c r="G3612" s="77">
        <f t="shared" si="113"/>
        <v>40093.302077969245</v>
      </c>
    </row>
    <row r="3613" spans="1:7" x14ac:dyDescent="0.2">
      <c r="A3613" s="79">
        <v>41141</v>
      </c>
      <c r="B3613" s="77">
        <v>28200</v>
      </c>
      <c r="C3613" s="77">
        <v>28200</v>
      </c>
      <c r="E3613">
        <f t="shared" si="112"/>
        <v>2012</v>
      </c>
      <c r="F3613" s="57">
        <f>_xlfn.XLOOKUP(E3613,'Historical Metal Prices'!$L$4:$Z$4,'Historical Metal Prices'!$L$10:$Z$10)</f>
        <v>0.39454963749458249</v>
      </c>
      <c r="G3613" s="77">
        <f t="shared" si="113"/>
        <v>39326.299777347223</v>
      </c>
    </row>
    <row r="3614" spans="1:7" x14ac:dyDescent="0.2">
      <c r="A3614" s="79">
        <v>41138</v>
      </c>
      <c r="B3614" s="77">
        <v>28500</v>
      </c>
      <c r="C3614" s="77">
        <v>29000</v>
      </c>
      <c r="E3614">
        <f t="shared" si="112"/>
        <v>2012</v>
      </c>
      <c r="F3614" s="57">
        <f>_xlfn.XLOOKUP(E3614,'Historical Metal Prices'!$L$4:$Z$4,'Historical Metal Prices'!$L$10:$Z$10)</f>
        <v>0.39454963749458249</v>
      </c>
      <c r="G3614" s="77">
        <f t="shared" si="113"/>
        <v>39744.6646685956</v>
      </c>
    </row>
    <row r="3615" spans="1:7" x14ac:dyDescent="0.2">
      <c r="A3615" s="79">
        <v>41137</v>
      </c>
      <c r="B3615" s="77">
        <v>28900</v>
      </c>
      <c r="C3615" s="77">
        <v>29540</v>
      </c>
      <c r="E3615">
        <f t="shared" si="112"/>
        <v>2012</v>
      </c>
      <c r="F3615" s="57">
        <f>_xlfn.XLOOKUP(E3615,'Historical Metal Prices'!$L$4:$Z$4,'Historical Metal Prices'!$L$10:$Z$10)</f>
        <v>0.39454963749458249</v>
      </c>
      <c r="G3615" s="77">
        <f t="shared" si="113"/>
        <v>40302.484523593434</v>
      </c>
    </row>
    <row r="3616" spans="1:7" x14ac:dyDescent="0.2">
      <c r="A3616" s="79">
        <v>41136</v>
      </c>
      <c r="B3616" s="77">
        <v>27750</v>
      </c>
      <c r="C3616" s="77">
        <v>28010</v>
      </c>
      <c r="E3616">
        <f t="shared" si="112"/>
        <v>2012</v>
      </c>
      <c r="F3616" s="57">
        <f>_xlfn.XLOOKUP(E3616,'Historical Metal Prices'!$L$4:$Z$4,'Historical Metal Prices'!$L$10:$Z$10)</f>
        <v>0.39454963749458249</v>
      </c>
      <c r="G3616" s="77">
        <f t="shared" si="113"/>
        <v>38698.752440474665</v>
      </c>
    </row>
    <row r="3617" spans="1:7" x14ac:dyDescent="0.2">
      <c r="A3617" s="79">
        <v>41135</v>
      </c>
      <c r="B3617" s="77">
        <v>28000</v>
      </c>
      <c r="C3617" s="77">
        <v>28000</v>
      </c>
      <c r="E3617">
        <f t="shared" si="112"/>
        <v>2012</v>
      </c>
      <c r="F3617" s="57">
        <f>_xlfn.XLOOKUP(E3617,'Historical Metal Prices'!$L$4:$Z$4,'Historical Metal Prices'!$L$10:$Z$10)</f>
        <v>0.39454963749458249</v>
      </c>
      <c r="G3617" s="77">
        <f t="shared" si="113"/>
        <v>39047.38984984831</v>
      </c>
    </row>
    <row r="3618" spans="1:7" x14ac:dyDescent="0.2">
      <c r="A3618" s="79">
        <v>41134</v>
      </c>
      <c r="B3618" s="77">
        <v>27800</v>
      </c>
      <c r="C3618" s="77">
        <v>28300</v>
      </c>
      <c r="E3618">
        <f t="shared" si="112"/>
        <v>2012</v>
      </c>
      <c r="F3618" s="57">
        <f>_xlfn.XLOOKUP(E3618,'Historical Metal Prices'!$L$4:$Z$4,'Historical Metal Prices'!$L$10:$Z$10)</f>
        <v>0.39454963749458249</v>
      </c>
      <c r="G3618" s="77">
        <f t="shared" si="113"/>
        <v>38768.47992234939</v>
      </c>
    </row>
    <row r="3619" spans="1:7" x14ac:dyDescent="0.2">
      <c r="A3619" s="79">
        <v>41131</v>
      </c>
      <c r="B3619" s="77">
        <v>29400</v>
      </c>
      <c r="C3619" s="77">
        <v>29900</v>
      </c>
      <c r="E3619">
        <f t="shared" si="112"/>
        <v>2012</v>
      </c>
      <c r="F3619" s="57">
        <f>_xlfn.XLOOKUP(E3619,'Historical Metal Prices'!$L$4:$Z$4,'Historical Metal Prices'!$L$10:$Z$10)</f>
        <v>0.39454963749458249</v>
      </c>
      <c r="G3619" s="77">
        <f t="shared" si="113"/>
        <v>40999.759342340723</v>
      </c>
    </row>
    <row r="3620" spans="1:7" x14ac:dyDescent="0.2">
      <c r="A3620" s="79">
        <v>41130</v>
      </c>
      <c r="B3620" s="77">
        <v>29400</v>
      </c>
      <c r="C3620" s="77">
        <v>29900</v>
      </c>
      <c r="E3620">
        <f t="shared" si="112"/>
        <v>2012</v>
      </c>
      <c r="F3620" s="57">
        <f>_xlfn.XLOOKUP(E3620,'Historical Metal Prices'!$L$4:$Z$4,'Historical Metal Prices'!$L$10:$Z$10)</f>
        <v>0.39454963749458249</v>
      </c>
      <c r="G3620" s="77">
        <f t="shared" si="113"/>
        <v>40999.759342340723</v>
      </c>
    </row>
    <row r="3621" spans="1:7" x14ac:dyDescent="0.2">
      <c r="A3621" s="79">
        <v>41129</v>
      </c>
      <c r="B3621" s="77">
        <v>29375</v>
      </c>
      <c r="C3621" s="77">
        <v>29750</v>
      </c>
      <c r="E3621">
        <f t="shared" si="112"/>
        <v>2012</v>
      </c>
      <c r="F3621" s="57">
        <f>_xlfn.XLOOKUP(E3621,'Historical Metal Prices'!$L$4:$Z$4,'Historical Metal Prices'!$L$10:$Z$10)</f>
        <v>0.39454963749458249</v>
      </c>
      <c r="G3621" s="77">
        <f t="shared" si="113"/>
        <v>40964.895601403361</v>
      </c>
    </row>
    <row r="3622" spans="1:7" x14ac:dyDescent="0.2">
      <c r="A3622" s="79">
        <v>41128</v>
      </c>
      <c r="B3622" s="77">
        <v>29250</v>
      </c>
      <c r="C3622" s="77">
        <v>29500</v>
      </c>
      <c r="E3622">
        <f t="shared" si="112"/>
        <v>2012</v>
      </c>
      <c r="F3622" s="57">
        <f>_xlfn.XLOOKUP(E3622,'Historical Metal Prices'!$L$4:$Z$4,'Historical Metal Prices'!$L$10:$Z$10)</f>
        <v>0.39454963749458249</v>
      </c>
      <c r="G3622" s="77">
        <f t="shared" si="113"/>
        <v>40790.576896716535</v>
      </c>
    </row>
    <row r="3623" spans="1:7" x14ac:dyDescent="0.2">
      <c r="A3623" s="79">
        <v>41127</v>
      </c>
      <c r="B3623" s="77">
        <v>29500</v>
      </c>
      <c r="C3623" s="77">
        <v>30000</v>
      </c>
      <c r="E3623">
        <f t="shared" si="112"/>
        <v>2012</v>
      </c>
      <c r="F3623" s="57">
        <f>_xlfn.XLOOKUP(E3623,'Historical Metal Prices'!$L$4:$Z$4,'Historical Metal Prices'!$L$10:$Z$10)</f>
        <v>0.39454963749458249</v>
      </c>
      <c r="G3623" s="77">
        <f t="shared" si="113"/>
        <v>41139.214306090187</v>
      </c>
    </row>
    <row r="3624" spans="1:7" x14ac:dyDescent="0.2">
      <c r="A3624" s="79">
        <v>41124</v>
      </c>
      <c r="B3624" s="77">
        <v>29250</v>
      </c>
      <c r="C3624" s="77">
        <v>29500</v>
      </c>
      <c r="E3624">
        <f t="shared" si="112"/>
        <v>2012</v>
      </c>
      <c r="F3624" s="57">
        <f>_xlfn.XLOOKUP(E3624,'Historical Metal Prices'!$L$4:$Z$4,'Historical Metal Prices'!$L$10:$Z$10)</f>
        <v>0.39454963749458249</v>
      </c>
      <c r="G3624" s="77">
        <f t="shared" si="113"/>
        <v>40790.576896716535</v>
      </c>
    </row>
    <row r="3625" spans="1:7" x14ac:dyDescent="0.2">
      <c r="A3625" s="79">
        <v>41123</v>
      </c>
      <c r="B3625" s="77">
        <v>29518</v>
      </c>
      <c r="C3625" s="77">
        <v>30500</v>
      </c>
      <c r="E3625">
        <f t="shared" si="112"/>
        <v>2012</v>
      </c>
      <c r="F3625" s="57">
        <f>_xlfn.XLOOKUP(E3625,'Historical Metal Prices'!$L$4:$Z$4,'Historical Metal Prices'!$L$10:$Z$10)</f>
        <v>0.39454963749458249</v>
      </c>
      <c r="G3625" s="77">
        <f t="shared" si="113"/>
        <v>41164.316199565088</v>
      </c>
    </row>
    <row r="3626" spans="1:7" x14ac:dyDescent="0.2">
      <c r="A3626" s="79">
        <v>41122</v>
      </c>
      <c r="B3626" s="77">
        <v>30015</v>
      </c>
      <c r="C3626" s="77">
        <v>30500</v>
      </c>
      <c r="E3626">
        <f t="shared" si="112"/>
        <v>2012</v>
      </c>
      <c r="F3626" s="57">
        <f>_xlfn.XLOOKUP(E3626,'Historical Metal Prices'!$L$4:$Z$4,'Historical Metal Prices'!$L$10:$Z$10)</f>
        <v>0.39454963749458249</v>
      </c>
      <c r="G3626" s="77">
        <f t="shared" si="113"/>
        <v>41857.407369399894</v>
      </c>
    </row>
    <row r="3627" spans="1:7" x14ac:dyDescent="0.2">
      <c r="A3627" s="79">
        <v>41121</v>
      </c>
      <c r="B3627" s="77">
        <v>29760</v>
      </c>
      <c r="C3627" s="77">
        <v>30000</v>
      </c>
      <c r="E3627">
        <f t="shared" si="112"/>
        <v>2012</v>
      </c>
      <c r="F3627" s="57">
        <f>_xlfn.XLOOKUP(E3627,'Historical Metal Prices'!$L$4:$Z$4,'Historical Metal Prices'!$L$10:$Z$10)</f>
        <v>0.39454963749458249</v>
      </c>
      <c r="G3627" s="77">
        <f t="shared" si="113"/>
        <v>41501.797211838777</v>
      </c>
    </row>
    <row r="3628" spans="1:7" x14ac:dyDescent="0.2">
      <c r="A3628" s="79">
        <v>41120</v>
      </c>
      <c r="B3628" s="77">
        <v>30005.8</v>
      </c>
      <c r="C3628" s="77">
        <v>30450</v>
      </c>
      <c r="E3628">
        <f t="shared" si="112"/>
        <v>2012</v>
      </c>
      <c r="F3628" s="57">
        <f>_xlfn.XLOOKUP(E3628,'Historical Metal Prices'!$L$4:$Z$4,'Historical Metal Prices'!$L$10:$Z$10)</f>
        <v>0.39454963749458249</v>
      </c>
      <c r="G3628" s="77">
        <f t="shared" si="113"/>
        <v>41844.577512734941</v>
      </c>
    </row>
    <row r="3629" spans="1:7" x14ac:dyDescent="0.2">
      <c r="A3629" s="79">
        <v>41117</v>
      </c>
      <c r="B3629" s="77">
        <v>30500</v>
      </c>
      <c r="C3629" s="77">
        <v>31000</v>
      </c>
      <c r="E3629">
        <f t="shared" si="112"/>
        <v>2012</v>
      </c>
      <c r="F3629" s="57">
        <f>_xlfn.XLOOKUP(E3629,'Historical Metal Prices'!$L$4:$Z$4,'Historical Metal Prices'!$L$10:$Z$10)</f>
        <v>0.39454963749458249</v>
      </c>
      <c r="G3629" s="77">
        <f t="shared" si="113"/>
        <v>42533.763943584767</v>
      </c>
    </row>
    <row r="3630" spans="1:7" x14ac:dyDescent="0.2">
      <c r="A3630" s="79">
        <v>41116</v>
      </c>
      <c r="B3630" s="77">
        <v>27700</v>
      </c>
      <c r="C3630" s="77">
        <v>28200</v>
      </c>
      <c r="E3630">
        <f t="shared" si="112"/>
        <v>2012</v>
      </c>
      <c r="F3630" s="57">
        <f>_xlfn.XLOOKUP(E3630,'Historical Metal Prices'!$L$4:$Z$4,'Historical Metal Prices'!$L$10:$Z$10)</f>
        <v>0.39454963749458249</v>
      </c>
      <c r="G3630" s="77">
        <f t="shared" si="113"/>
        <v>38629.024958599934</v>
      </c>
    </row>
    <row r="3631" spans="1:7" x14ac:dyDescent="0.2">
      <c r="A3631" s="79">
        <v>41115</v>
      </c>
      <c r="B3631" s="77">
        <v>27750</v>
      </c>
      <c r="C3631" s="77">
        <v>28200</v>
      </c>
      <c r="E3631">
        <f t="shared" si="112"/>
        <v>2012</v>
      </c>
      <c r="F3631" s="57">
        <f>_xlfn.XLOOKUP(E3631,'Historical Metal Prices'!$L$4:$Z$4,'Historical Metal Prices'!$L$10:$Z$10)</f>
        <v>0.39454963749458249</v>
      </c>
      <c r="G3631" s="77">
        <f t="shared" si="113"/>
        <v>38698.752440474665</v>
      </c>
    </row>
    <row r="3632" spans="1:7" x14ac:dyDescent="0.2">
      <c r="A3632" s="79">
        <v>41114</v>
      </c>
      <c r="B3632" s="77">
        <v>27750</v>
      </c>
      <c r="C3632" s="77">
        <v>28200</v>
      </c>
      <c r="E3632">
        <f t="shared" si="112"/>
        <v>2012</v>
      </c>
      <c r="F3632" s="57">
        <f>_xlfn.XLOOKUP(E3632,'Historical Metal Prices'!$L$4:$Z$4,'Historical Metal Prices'!$L$10:$Z$10)</f>
        <v>0.39454963749458249</v>
      </c>
      <c r="G3632" s="77">
        <f t="shared" si="113"/>
        <v>38698.752440474665</v>
      </c>
    </row>
    <row r="3633" spans="1:7" x14ac:dyDescent="0.2">
      <c r="A3633" s="79">
        <v>41113</v>
      </c>
      <c r="B3633" s="77">
        <v>27750</v>
      </c>
      <c r="C3633" s="77">
        <v>28200</v>
      </c>
      <c r="E3633">
        <f t="shared" si="112"/>
        <v>2012</v>
      </c>
      <c r="F3633" s="57">
        <f>_xlfn.XLOOKUP(E3633,'Historical Metal Prices'!$L$4:$Z$4,'Historical Metal Prices'!$L$10:$Z$10)</f>
        <v>0.39454963749458249</v>
      </c>
      <c r="G3633" s="77">
        <f t="shared" si="113"/>
        <v>38698.752440474665</v>
      </c>
    </row>
    <row r="3634" spans="1:7" x14ac:dyDescent="0.2">
      <c r="A3634" s="79">
        <v>41110</v>
      </c>
      <c r="B3634" s="77">
        <v>28000</v>
      </c>
      <c r="C3634" s="77">
        <v>29000</v>
      </c>
      <c r="E3634">
        <f t="shared" si="112"/>
        <v>2012</v>
      </c>
      <c r="F3634" s="57">
        <f>_xlfn.XLOOKUP(E3634,'Historical Metal Prices'!$L$4:$Z$4,'Historical Metal Prices'!$L$10:$Z$10)</f>
        <v>0.39454963749458249</v>
      </c>
      <c r="G3634" s="77">
        <f t="shared" si="113"/>
        <v>39047.38984984831</v>
      </c>
    </row>
    <row r="3635" spans="1:7" x14ac:dyDescent="0.2">
      <c r="A3635" s="79">
        <v>41109</v>
      </c>
      <c r="B3635" s="77">
        <v>28000</v>
      </c>
      <c r="C3635" s="77">
        <v>30000</v>
      </c>
      <c r="E3635">
        <f t="shared" si="112"/>
        <v>2012</v>
      </c>
      <c r="F3635" s="57">
        <f>_xlfn.XLOOKUP(E3635,'Historical Metal Prices'!$L$4:$Z$4,'Historical Metal Prices'!$L$10:$Z$10)</f>
        <v>0.39454963749458249</v>
      </c>
      <c r="G3635" s="77">
        <f t="shared" si="113"/>
        <v>39047.38984984831</v>
      </c>
    </row>
    <row r="3636" spans="1:7" x14ac:dyDescent="0.2">
      <c r="A3636" s="79">
        <v>41108</v>
      </c>
      <c r="B3636" s="77">
        <v>28000</v>
      </c>
      <c r="C3636" s="77">
        <v>29000</v>
      </c>
      <c r="E3636">
        <f t="shared" si="112"/>
        <v>2012</v>
      </c>
      <c r="F3636" s="57">
        <f>_xlfn.XLOOKUP(E3636,'Historical Metal Prices'!$L$4:$Z$4,'Historical Metal Prices'!$L$10:$Z$10)</f>
        <v>0.39454963749458249</v>
      </c>
      <c r="G3636" s="77">
        <f t="shared" si="113"/>
        <v>39047.38984984831</v>
      </c>
    </row>
    <row r="3637" spans="1:7" x14ac:dyDescent="0.2">
      <c r="A3637" s="79">
        <v>41107</v>
      </c>
      <c r="B3637" s="77">
        <v>27750</v>
      </c>
      <c r="C3637" s="77">
        <v>28250</v>
      </c>
      <c r="E3637">
        <f t="shared" si="112"/>
        <v>2012</v>
      </c>
      <c r="F3637" s="57">
        <f>_xlfn.XLOOKUP(E3637,'Historical Metal Prices'!$L$4:$Z$4,'Historical Metal Prices'!$L$10:$Z$10)</f>
        <v>0.39454963749458249</v>
      </c>
      <c r="G3637" s="77">
        <f t="shared" si="113"/>
        <v>38698.752440474665</v>
      </c>
    </row>
    <row r="3638" spans="1:7" x14ac:dyDescent="0.2">
      <c r="A3638" s="79">
        <v>41106</v>
      </c>
      <c r="B3638" s="77">
        <v>28000</v>
      </c>
      <c r="C3638" s="77">
        <v>28500</v>
      </c>
      <c r="E3638">
        <f t="shared" si="112"/>
        <v>2012</v>
      </c>
      <c r="F3638" s="57">
        <f>_xlfn.XLOOKUP(E3638,'Historical Metal Prices'!$L$4:$Z$4,'Historical Metal Prices'!$L$10:$Z$10)</f>
        <v>0.39454963749458249</v>
      </c>
      <c r="G3638" s="77">
        <f t="shared" si="113"/>
        <v>39047.38984984831</v>
      </c>
    </row>
    <row r="3639" spans="1:7" x14ac:dyDescent="0.2">
      <c r="A3639" s="79">
        <v>41103</v>
      </c>
      <c r="B3639" s="77">
        <v>28000</v>
      </c>
      <c r="C3639" s="77">
        <v>28850</v>
      </c>
      <c r="E3639">
        <f t="shared" si="112"/>
        <v>2012</v>
      </c>
      <c r="F3639" s="57">
        <f>_xlfn.XLOOKUP(E3639,'Historical Metal Prices'!$L$4:$Z$4,'Historical Metal Prices'!$L$10:$Z$10)</f>
        <v>0.39454963749458249</v>
      </c>
      <c r="G3639" s="77">
        <f t="shared" si="113"/>
        <v>39047.38984984831</v>
      </c>
    </row>
    <row r="3640" spans="1:7" x14ac:dyDescent="0.2">
      <c r="A3640" s="79">
        <v>41102</v>
      </c>
      <c r="B3640" s="77">
        <v>27800</v>
      </c>
      <c r="C3640" s="77">
        <v>28250</v>
      </c>
      <c r="E3640">
        <f t="shared" si="112"/>
        <v>2012</v>
      </c>
      <c r="F3640" s="57">
        <f>_xlfn.XLOOKUP(E3640,'Historical Metal Prices'!$L$4:$Z$4,'Historical Metal Prices'!$L$10:$Z$10)</f>
        <v>0.39454963749458249</v>
      </c>
      <c r="G3640" s="77">
        <f t="shared" si="113"/>
        <v>38768.47992234939</v>
      </c>
    </row>
    <row r="3641" spans="1:7" x14ac:dyDescent="0.2">
      <c r="A3641" s="79">
        <v>41101</v>
      </c>
      <c r="B3641" s="77">
        <v>28000</v>
      </c>
      <c r="C3641" s="77">
        <v>29000</v>
      </c>
      <c r="E3641">
        <f t="shared" si="112"/>
        <v>2012</v>
      </c>
      <c r="F3641" s="57">
        <f>_xlfn.XLOOKUP(E3641,'Historical Metal Prices'!$L$4:$Z$4,'Historical Metal Prices'!$L$10:$Z$10)</f>
        <v>0.39454963749458249</v>
      </c>
      <c r="G3641" s="77">
        <f t="shared" si="113"/>
        <v>39047.38984984831</v>
      </c>
    </row>
    <row r="3642" spans="1:7" x14ac:dyDescent="0.2">
      <c r="A3642" s="79">
        <v>41100</v>
      </c>
      <c r="B3642" s="77">
        <v>28000</v>
      </c>
      <c r="C3642" s="77">
        <v>29000</v>
      </c>
      <c r="E3642">
        <f t="shared" si="112"/>
        <v>2012</v>
      </c>
      <c r="F3642" s="57">
        <f>_xlfn.XLOOKUP(E3642,'Historical Metal Prices'!$L$4:$Z$4,'Historical Metal Prices'!$L$10:$Z$10)</f>
        <v>0.39454963749458249</v>
      </c>
      <c r="G3642" s="77">
        <f t="shared" si="113"/>
        <v>39047.38984984831</v>
      </c>
    </row>
    <row r="3643" spans="1:7" x14ac:dyDescent="0.2">
      <c r="A3643" s="79">
        <v>41099</v>
      </c>
      <c r="B3643" s="77">
        <v>28250</v>
      </c>
      <c r="C3643" s="77">
        <v>29000</v>
      </c>
      <c r="E3643">
        <f t="shared" si="112"/>
        <v>2012</v>
      </c>
      <c r="F3643" s="57">
        <f>_xlfn.XLOOKUP(E3643,'Historical Metal Prices'!$L$4:$Z$4,'Historical Metal Prices'!$L$10:$Z$10)</f>
        <v>0.39454963749458249</v>
      </c>
      <c r="G3643" s="77">
        <f t="shared" si="113"/>
        <v>39396.027259221955</v>
      </c>
    </row>
    <row r="3644" spans="1:7" x14ac:dyDescent="0.2">
      <c r="A3644" s="79">
        <v>41096</v>
      </c>
      <c r="B3644" s="77">
        <v>28325</v>
      </c>
      <c r="C3644" s="77">
        <v>28650</v>
      </c>
      <c r="E3644">
        <f t="shared" si="112"/>
        <v>2012</v>
      </c>
      <c r="F3644" s="57">
        <f>_xlfn.XLOOKUP(E3644,'Historical Metal Prices'!$L$4:$Z$4,'Historical Metal Prices'!$L$10:$Z$10)</f>
        <v>0.39454963749458249</v>
      </c>
      <c r="G3644" s="77">
        <f t="shared" si="113"/>
        <v>39500.61848203405</v>
      </c>
    </row>
    <row r="3645" spans="1:7" x14ac:dyDescent="0.2">
      <c r="A3645" s="79">
        <v>41095</v>
      </c>
      <c r="B3645" s="77">
        <v>28325</v>
      </c>
      <c r="C3645" s="77">
        <v>29000</v>
      </c>
      <c r="E3645">
        <f t="shared" si="112"/>
        <v>2012</v>
      </c>
      <c r="F3645" s="57">
        <f>_xlfn.XLOOKUP(E3645,'Historical Metal Prices'!$L$4:$Z$4,'Historical Metal Prices'!$L$10:$Z$10)</f>
        <v>0.39454963749458249</v>
      </c>
      <c r="G3645" s="77">
        <f t="shared" si="113"/>
        <v>39500.61848203405</v>
      </c>
    </row>
    <row r="3646" spans="1:7" x14ac:dyDescent="0.2">
      <c r="A3646" s="79">
        <v>41094</v>
      </c>
      <c r="B3646" s="77">
        <v>28500</v>
      </c>
      <c r="C3646" s="77">
        <v>29000</v>
      </c>
      <c r="E3646">
        <f t="shared" si="112"/>
        <v>2012</v>
      </c>
      <c r="F3646" s="57">
        <f>_xlfn.XLOOKUP(E3646,'Historical Metal Prices'!$L$4:$Z$4,'Historical Metal Prices'!$L$10:$Z$10)</f>
        <v>0.39454963749458249</v>
      </c>
      <c r="G3646" s="77">
        <f t="shared" si="113"/>
        <v>39744.6646685956</v>
      </c>
    </row>
    <row r="3647" spans="1:7" x14ac:dyDescent="0.2">
      <c r="A3647" s="79">
        <v>41093</v>
      </c>
      <c r="B3647" s="77">
        <v>29000</v>
      </c>
      <c r="C3647" s="77">
        <v>30000</v>
      </c>
      <c r="E3647">
        <f t="shared" si="112"/>
        <v>2012</v>
      </c>
      <c r="F3647" s="57">
        <f>_xlfn.XLOOKUP(E3647,'Historical Metal Prices'!$L$4:$Z$4,'Historical Metal Prices'!$L$10:$Z$10)</f>
        <v>0.39454963749458249</v>
      </c>
      <c r="G3647" s="77">
        <f t="shared" si="113"/>
        <v>40441.93948734289</v>
      </c>
    </row>
    <row r="3648" spans="1:7" x14ac:dyDescent="0.2">
      <c r="A3648" s="79">
        <v>41092</v>
      </c>
      <c r="B3648" s="77">
        <v>29504</v>
      </c>
      <c r="C3648" s="77">
        <v>30000</v>
      </c>
      <c r="E3648">
        <f t="shared" si="112"/>
        <v>2012</v>
      </c>
      <c r="F3648" s="57">
        <f>_xlfn.XLOOKUP(E3648,'Historical Metal Prices'!$L$4:$Z$4,'Historical Metal Prices'!$L$10:$Z$10)</f>
        <v>0.39454963749458249</v>
      </c>
      <c r="G3648" s="77">
        <f t="shared" si="113"/>
        <v>41144.792504640165</v>
      </c>
    </row>
    <row r="3649" spans="1:7" x14ac:dyDescent="0.2">
      <c r="A3649" s="79">
        <v>41089</v>
      </c>
      <c r="B3649" s="77">
        <v>28000</v>
      </c>
      <c r="C3649" s="77">
        <v>28000</v>
      </c>
      <c r="E3649">
        <f t="shared" si="112"/>
        <v>2012</v>
      </c>
      <c r="F3649" s="57">
        <f>_xlfn.XLOOKUP(E3649,'Historical Metal Prices'!$L$4:$Z$4,'Historical Metal Prices'!$L$10:$Z$10)</f>
        <v>0.39454963749458249</v>
      </c>
      <c r="G3649" s="77">
        <f t="shared" si="113"/>
        <v>39047.38984984831</v>
      </c>
    </row>
    <row r="3650" spans="1:7" x14ac:dyDescent="0.2">
      <c r="A3650" s="79">
        <v>41088</v>
      </c>
      <c r="B3650" s="77">
        <v>28500</v>
      </c>
      <c r="C3650" s="77">
        <v>29000</v>
      </c>
      <c r="E3650">
        <f t="shared" si="112"/>
        <v>2012</v>
      </c>
      <c r="F3650" s="57">
        <f>_xlfn.XLOOKUP(E3650,'Historical Metal Prices'!$L$4:$Z$4,'Historical Metal Prices'!$L$10:$Z$10)</f>
        <v>0.39454963749458249</v>
      </c>
      <c r="G3650" s="77">
        <f t="shared" si="113"/>
        <v>39744.6646685956</v>
      </c>
    </row>
    <row r="3651" spans="1:7" x14ac:dyDescent="0.2">
      <c r="A3651" s="79">
        <v>41087</v>
      </c>
      <c r="B3651" s="77">
        <v>28100</v>
      </c>
      <c r="C3651" s="77">
        <v>28200</v>
      </c>
      <c r="E3651">
        <f t="shared" si="112"/>
        <v>2012</v>
      </c>
      <c r="F3651" s="57">
        <f>_xlfn.XLOOKUP(E3651,'Historical Metal Prices'!$L$4:$Z$4,'Historical Metal Prices'!$L$10:$Z$10)</f>
        <v>0.39454963749458249</v>
      </c>
      <c r="G3651" s="77">
        <f t="shared" si="113"/>
        <v>39186.844813597767</v>
      </c>
    </row>
    <row r="3652" spans="1:7" x14ac:dyDescent="0.2">
      <c r="A3652" s="79">
        <v>41086</v>
      </c>
      <c r="B3652" s="77">
        <v>27850</v>
      </c>
      <c r="C3652" s="77">
        <v>28200</v>
      </c>
      <c r="E3652">
        <f t="shared" si="112"/>
        <v>2012</v>
      </c>
      <c r="F3652" s="57">
        <f>_xlfn.XLOOKUP(E3652,'Historical Metal Prices'!$L$4:$Z$4,'Historical Metal Prices'!$L$10:$Z$10)</f>
        <v>0.39454963749458249</v>
      </c>
      <c r="G3652" s="77">
        <f t="shared" si="113"/>
        <v>38838.207404224122</v>
      </c>
    </row>
    <row r="3653" spans="1:7" x14ac:dyDescent="0.2">
      <c r="A3653" s="79">
        <v>41085</v>
      </c>
      <c r="B3653" s="77">
        <v>27250</v>
      </c>
      <c r="C3653" s="77">
        <v>27500</v>
      </c>
      <c r="E3653">
        <f t="shared" si="112"/>
        <v>2012</v>
      </c>
      <c r="F3653" s="57">
        <f>_xlfn.XLOOKUP(E3653,'Historical Metal Prices'!$L$4:$Z$4,'Historical Metal Prices'!$L$10:$Z$10)</f>
        <v>0.39454963749458249</v>
      </c>
      <c r="G3653" s="77">
        <f t="shared" si="113"/>
        <v>38001.477621727376</v>
      </c>
    </row>
    <row r="3654" spans="1:7" x14ac:dyDescent="0.2">
      <c r="A3654" s="79">
        <v>41082</v>
      </c>
      <c r="B3654" s="77">
        <v>27725</v>
      </c>
      <c r="C3654" s="77">
        <v>28000</v>
      </c>
      <c r="E3654">
        <f t="shared" si="112"/>
        <v>2012</v>
      </c>
      <c r="F3654" s="57">
        <f>_xlfn.XLOOKUP(E3654,'Historical Metal Prices'!$L$4:$Z$4,'Historical Metal Prices'!$L$10:$Z$10)</f>
        <v>0.39454963749458249</v>
      </c>
      <c r="G3654" s="77">
        <f t="shared" si="113"/>
        <v>38663.888699537303</v>
      </c>
    </row>
    <row r="3655" spans="1:7" x14ac:dyDescent="0.2">
      <c r="A3655" s="79">
        <v>41081</v>
      </c>
      <c r="B3655" s="77">
        <v>27800</v>
      </c>
      <c r="C3655" s="77">
        <v>28500</v>
      </c>
      <c r="E3655">
        <f t="shared" si="112"/>
        <v>2012</v>
      </c>
      <c r="F3655" s="57">
        <f>_xlfn.XLOOKUP(E3655,'Historical Metal Prices'!$L$4:$Z$4,'Historical Metal Prices'!$L$10:$Z$10)</f>
        <v>0.39454963749458249</v>
      </c>
      <c r="G3655" s="77">
        <f t="shared" si="113"/>
        <v>38768.47992234939</v>
      </c>
    </row>
    <row r="3656" spans="1:7" x14ac:dyDescent="0.2">
      <c r="A3656" s="79">
        <v>41080</v>
      </c>
      <c r="B3656" s="77">
        <v>28000</v>
      </c>
      <c r="C3656" s="77">
        <v>28000</v>
      </c>
      <c r="E3656">
        <f t="shared" si="112"/>
        <v>2012</v>
      </c>
      <c r="F3656" s="57">
        <f>_xlfn.XLOOKUP(E3656,'Historical Metal Prices'!$L$4:$Z$4,'Historical Metal Prices'!$L$10:$Z$10)</f>
        <v>0.39454963749458249</v>
      </c>
      <c r="G3656" s="77">
        <f t="shared" si="113"/>
        <v>39047.38984984831</v>
      </c>
    </row>
    <row r="3657" spans="1:7" x14ac:dyDescent="0.2">
      <c r="A3657" s="79">
        <v>41079</v>
      </c>
      <c r="B3657" s="77">
        <v>28000</v>
      </c>
      <c r="C3657" s="77">
        <v>29000</v>
      </c>
      <c r="E3657">
        <f t="shared" si="112"/>
        <v>2012</v>
      </c>
      <c r="F3657" s="57">
        <f>_xlfn.XLOOKUP(E3657,'Historical Metal Prices'!$L$4:$Z$4,'Historical Metal Prices'!$L$10:$Z$10)</f>
        <v>0.39454963749458249</v>
      </c>
      <c r="G3657" s="77">
        <f t="shared" si="113"/>
        <v>39047.38984984831</v>
      </c>
    </row>
    <row r="3658" spans="1:7" x14ac:dyDescent="0.2">
      <c r="A3658" s="79">
        <v>41078</v>
      </c>
      <c r="B3658" s="77">
        <v>29250</v>
      </c>
      <c r="C3658" s="77">
        <v>29500</v>
      </c>
      <c r="E3658">
        <f t="shared" si="112"/>
        <v>2012</v>
      </c>
      <c r="F3658" s="57">
        <f>_xlfn.XLOOKUP(E3658,'Historical Metal Prices'!$L$4:$Z$4,'Historical Metal Prices'!$L$10:$Z$10)</f>
        <v>0.39454963749458249</v>
      </c>
      <c r="G3658" s="77">
        <f t="shared" si="113"/>
        <v>40790.576896716535</v>
      </c>
    </row>
    <row r="3659" spans="1:7" x14ac:dyDescent="0.2">
      <c r="A3659" s="79">
        <v>41075</v>
      </c>
      <c r="B3659" s="77">
        <v>29675</v>
      </c>
      <c r="C3659" s="77">
        <v>29750</v>
      </c>
      <c r="E3659">
        <f t="shared" ref="E3659:E3722" si="114">YEAR(A3659)</f>
        <v>2012</v>
      </c>
      <c r="F3659" s="57">
        <f>_xlfn.XLOOKUP(E3659,'Historical Metal Prices'!$L$4:$Z$4,'Historical Metal Prices'!$L$10:$Z$10)</f>
        <v>0.39454963749458249</v>
      </c>
      <c r="G3659" s="77">
        <f t="shared" ref="G3659:G3722" si="115">IFERROR(B3659*(1+F3659),G3660)</f>
        <v>41383.260492651738</v>
      </c>
    </row>
    <row r="3660" spans="1:7" x14ac:dyDescent="0.2">
      <c r="A3660" s="79">
        <v>41074</v>
      </c>
      <c r="B3660" s="77">
        <v>29950</v>
      </c>
      <c r="C3660" s="77">
        <v>30400</v>
      </c>
      <c r="E3660">
        <f t="shared" si="114"/>
        <v>2012</v>
      </c>
      <c r="F3660" s="57">
        <f>_xlfn.XLOOKUP(E3660,'Historical Metal Prices'!$L$4:$Z$4,'Historical Metal Prices'!$L$10:$Z$10)</f>
        <v>0.39454963749458249</v>
      </c>
      <c r="G3660" s="77">
        <f t="shared" si="115"/>
        <v>41766.761642962745</v>
      </c>
    </row>
    <row r="3661" spans="1:7" x14ac:dyDescent="0.2">
      <c r="A3661" s="79">
        <v>41073</v>
      </c>
      <c r="B3661" s="77">
        <v>29550</v>
      </c>
      <c r="C3661" s="77">
        <v>30000</v>
      </c>
      <c r="E3661">
        <f t="shared" si="114"/>
        <v>2012</v>
      </c>
      <c r="F3661" s="57">
        <f>_xlfn.XLOOKUP(E3661,'Historical Metal Prices'!$L$4:$Z$4,'Historical Metal Prices'!$L$10:$Z$10)</f>
        <v>0.39454963749458249</v>
      </c>
      <c r="G3661" s="77">
        <f t="shared" si="115"/>
        <v>41208.941787964912</v>
      </c>
    </row>
    <row r="3662" spans="1:7" x14ac:dyDescent="0.2">
      <c r="A3662" s="79">
        <v>41072</v>
      </c>
      <c r="B3662" s="77">
        <v>29050</v>
      </c>
      <c r="C3662" s="77">
        <v>29000</v>
      </c>
      <c r="E3662">
        <f t="shared" si="114"/>
        <v>2012</v>
      </c>
      <c r="F3662" s="57">
        <f>_xlfn.XLOOKUP(E3662,'Historical Metal Prices'!$L$4:$Z$4,'Historical Metal Prices'!$L$10:$Z$10)</f>
        <v>0.39454963749458249</v>
      </c>
      <c r="G3662" s="77">
        <f t="shared" si="115"/>
        <v>40511.666969217622</v>
      </c>
    </row>
    <row r="3663" spans="1:7" x14ac:dyDescent="0.2">
      <c r="A3663" s="79">
        <v>41071</v>
      </c>
      <c r="B3663" s="77">
        <v>29531.3</v>
      </c>
      <c r="C3663" s="77">
        <v>28500</v>
      </c>
      <c r="E3663">
        <f t="shared" si="114"/>
        <v>2012</v>
      </c>
      <c r="F3663" s="57">
        <f>_xlfn.XLOOKUP(E3663,'Historical Metal Prices'!$L$4:$Z$4,'Historical Metal Prices'!$L$10:$Z$10)</f>
        <v>0.39454963749458249</v>
      </c>
      <c r="G3663" s="77">
        <f t="shared" si="115"/>
        <v>41182.86370974376</v>
      </c>
    </row>
    <row r="3664" spans="1:7" x14ac:dyDescent="0.2">
      <c r="A3664" s="79">
        <v>41068</v>
      </c>
      <c r="B3664" s="77">
        <v>30025</v>
      </c>
      <c r="C3664" s="77">
        <v>30500</v>
      </c>
      <c r="E3664">
        <f t="shared" si="114"/>
        <v>2012</v>
      </c>
      <c r="F3664" s="57">
        <f>_xlfn.XLOOKUP(E3664,'Historical Metal Prices'!$L$4:$Z$4,'Historical Metal Prices'!$L$10:$Z$10)</f>
        <v>0.39454963749458249</v>
      </c>
      <c r="G3664" s="77">
        <f t="shared" si="115"/>
        <v>41871.352865774839</v>
      </c>
    </row>
    <row r="3665" spans="1:7" x14ac:dyDescent="0.2">
      <c r="A3665" s="79">
        <v>41067</v>
      </c>
      <c r="B3665" s="77">
        <v>30025</v>
      </c>
      <c r="C3665" s="77">
        <v>30500</v>
      </c>
      <c r="E3665">
        <f t="shared" si="114"/>
        <v>2012</v>
      </c>
      <c r="F3665" s="57">
        <f>_xlfn.XLOOKUP(E3665,'Historical Metal Prices'!$L$4:$Z$4,'Historical Metal Prices'!$L$10:$Z$10)</f>
        <v>0.39454963749458249</v>
      </c>
      <c r="G3665" s="77">
        <f t="shared" si="115"/>
        <v>41871.352865774839</v>
      </c>
    </row>
    <row r="3666" spans="1:7" x14ac:dyDescent="0.2">
      <c r="A3666" s="79">
        <v>41066</v>
      </c>
      <c r="B3666" s="77">
        <v>30025</v>
      </c>
      <c r="C3666" s="77">
        <v>30500</v>
      </c>
      <c r="E3666">
        <f t="shared" si="114"/>
        <v>2012</v>
      </c>
      <c r="F3666" s="57">
        <f>_xlfn.XLOOKUP(E3666,'Historical Metal Prices'!$L$4:$Z$4,'Historical Metal Prices'!$L$10:$Z$10)</f>
        <v>0.39454963749458249</v>
      </c>
      <c r="G3666" s="77">
        <f t="shared" si="115"/>
        <v>41871.352865774839</v>
      </c>
    </row>
    <row r="3667" spans="1:7" ht="16" x14ac:dyDescent="0.2">
      <c r="A3667" s="79">
        <v>41065</v>
      </c>
      <c r="B3667" s="77">
        <v>29500</v>
      </c>
      <c r="C3667" s="78" t="s">
        <v>481</v>
      </c>
      <c r="E3667">
        <f t="shared" si="114"/>
        <v>2012</v>
      </c>
      <c r="F3667" s="57">
        <f>_xlfn.XLOOKUP(E3667,'Historical Metal Prices'!$L$4:$Z$4,'Historical Metal Prices'!$L$10:$Z$10)</f>
        <v>0.39454963749458249</v>
      </c>
      <c r="G3667" s="77">
        <f t="shared" si="115"/>
        <v>41139.214306090187</v>
      </c>
    </row>
    <row r="3668" spans="1:7" ht="16" x14ac:dyDescent="0.2">
      <c r="A3668" s="79">
        <v>41064</v>
      </c>
      <c r="B3668" s="77">
        <v>29500</v>
      </c>
      <c r="C3668" s="78" t="s">
        <v>481</v>
      </c>
      <c r="E3668">
        <f t="shared" si="114"/>
        <v>2012</v>
      </c>
      <c r="F3668" s="57">
        <f>_xlfn.XLOOKUP(E3668,'Historical Metal Prices'!$L$4:$Z$4,'Historical Metal Prices'!$L$10:$Z$10)</f>
        <v>0.39454963749458249</v>
      </c>
      <c r="G3668" s="77">
        <f t="shared" si="115"/>
        <v>41139.214306090187</v>
      </c>
    </row>
    <row r="3669" spans="1:7" x14ac:dyDescent="0.2">
      <c r="A3669" s="79">
        <v>41061</v>
      </c>
      <c r="B3669" s="77">
        <v>29500</v>
      </c>
      <c r="C3669" s="77">
        <v>30000</v>
      </c>
      <c r="E3669">
        <f t="shared" si="114"/>
        <v>2012</v>
      </c>
      <c r="F3669" s="57">
        <f>_xlfn.XLOOKUP(E3669,'Historical Metal Prices'!$L$4:$Z$4,'Historical Metal Prices'!$L$10:$Z$10)</f>
        <v>0.39454963749458249</v>
      </c>
      <c r="G3669" s="77">
        <f t="shared" si="115"/>
        <v>41139.214306090187</v>
      </c>
    </row>
    <row r="3670" spans="1:7" x14ac:dyDescent="0.2">
      <c r="A3670" s="79">
        <v>41060</v>
      </c>
      <c r="B3670" s="77">
        <v>30250</v>
      </c>
      <c r="C3670" s="77">
        <v>30700</v>
      </c>
      <c r="E3670">
        <f t="shared" si="114"/>
        <v>2012</v>
      </c>
      <c r="F3670" s="57">
        <f>_xlfn.XLOOKUP(E3670,'Historical Metal Prices'!$L$4:$Z$4,'Historical Metal Prices'!$L$10:$Z$10)</f>
        <v>0.39454963749458249</v>
      </c>
      <c r="G3670" s="77">
        <f t="shared" si="115"/>
        <v>42185.126534211122</v>
      </c>
    </row>
    <row r="3671" spans="1:7" x14ac:dyDescent="0.2">
      <c r="A3671" s="79">
        <v>41059</v>
      </c>
      <c r="B3671" s="77">
        <v>30000</v>
      </c>
      <c r="C3671" s="77">
        <v>30200</v>
      </c>
      <c r="E3671">
        <f t="shared" si="114"/>
        <v>2012</v>
      </c>
      <c r="F3671" s="57">
        <f>_xlfn.XLOOKUP(E3671,'Historical Metal Prices'!$L$4:$Z$4,'Historical Metal Prices'!$L$10:$Z$10)</f>
        <v>0.39454963749458249</v>
      </c>
      <c r="G3671" s="77">
        <f t="shared" si="115"/>
        <v>41836.489124837477</v>
      </c>
    </row>
    <row r="3672" spans="1:7" x14ac:dyDescent="0.2">
      <c r="A3672" s="79">
        <v>41058</v>
      </c>
      <c r="B3672" s="77">
        <v>30500</v>
      </c>
      <c r="C3672" s="77">
        <v>31000</v>
      </c>
      <c r="E3672">
        <f t="shared" si="114"/>
        <v>2012</v>
      </c>
      <c r="F3672" s="57">
        <f>_xlfn.XLOOKUP(E3672,'Historical Metal Prices'!$L$4:$Z$4,'Historical Metal Prices'!$L$10:$Z$10)</f>
        <v>0.39454963749458249</v>
      </c>
      <c r="G3672" s="77">
        <f t="shared" si="115"/>
        <v>42533.763943584767</v>
      </c>
    </row>
    <row r="3673" spans="1:7" x14ac:dyDescent="0.2">
      <c r="A3673" s="79">
        <v>41057</v>
      </c>
      <c r="B3673" s="77">
        <v>30500</v>
      </c>
      <c r="C3673" s="77">
        <v>31000</v>
      </c>
      <c r="E3673">
        <f t="shared" si="114"/>
        <v>2012</v>
      </c>
      <c r="F3673" s="57">
        <f>_xlfn.XLOOKUP(E3673,'Historical Metal Prices'!$L$4:$Z$4,'Historical Metal Prices'!$L$10:$Z$10)</f>
        <v>0.39454963749458249</v>
      </c>
      <c r="G3673" s="77">
        <f t="shared" si="115"/>
        <v>42533.763943584767</v>
      </c>
    </row>
    <row r="3674" spans="1:7" x14ac:dyDescent="0.2">
      <c r="A3674" s="79">
        <v>41054</v>
      </c>
      <c r="B3674" s="77">
        <v>30500</v>
      </c>
      <c r="C3674" s="77">
        <v>31000</v>
      </c>
      <c r="E3674">
        <f t="shared" si="114"/>
        <v>2012</v>
      </c>
      <c r="F3674" s="57">
        <f>_xlfn.XLOOKUP(E3674,'Historical Metal Prices'!$L$4:$Z$4,'Historical Metal Prices'!$L$10:$Z$10)</f>
        <v>0.39454963749458249</v>
      </c>
      <c r="G3674" s="77">
        <f t="shared" si="115"/>
        <v>42533.763943584767</v>
      </c>
    </row>
    <row r="3675" spans="1:7" x14ac:dyDescent="0.2">
      <c r="A3675" s="79">
        <v>41053</v>
      </c>
      <c r="B3675" s="77">
        <v>30600</v>
      </c>
      <c r="C3675" s="77">
        <v>30605</v>
      </c>
      <c r="E3675">
        <f t="shared" si="114"/>
        <v>2012</v>
      </c>
      <c r="F3675" s="57">
        <f>_xlfn.XLOOKUP(E3675,'Historical Metal Prices'!$L$4:$Z$4,'Historical Metal Prices'!$L$10:$Z$10)</f>
        <v>0.39454963749458249</v>
      </c>
      <c r="G3675" s="77">
        <f t="shared" si="115"/>
        <v>42673.218907334223</v>
      </c>
    </row>
    <row r="3676" spans="1:7" x14ac:dyDescent="0.2">
      <c r="A3676" s="79">
        <v>41052</v>
      </c>
      <c r="B3676" s="77">
        <v>30650</v>
      </c>
      <c r="C3676" s="77">
        <v>30650</v>
      </c>
      <c r="E3676">
        <f t="shared" si="114"/>
        <v>2012</v>
      </c>
      <c r="F3676" s="57">
        <f>_xlfn.XLOOKUP(E3676,'Historical Metal Prices'!$L$4:$Z$4,'Historical Metal Prices'!$L$10:$Z$10)</f>
        <v>0.39454963749458249</v>
      </c>
      <c r="G3676" s="77">
        <f t="shared" si="115"/>
        <v>42742.946389208955</v>
      </c>
    </row>
    <row r="3677" spans="1:7" x14ac:dyDescent="0.2">
      <c r="A3677" s="79">
        <v>41051</v>
      </c>
      <c r="B3677" s="77">
        <v>30250</v>
      </c>
      <c r="C3677" s="77">
        <v>30500</v>
      </c>
      <c r="E3677">
        <f t="shared" si="114"/>
        <v>2012</v>
      </c>
      <c r="F3677" s="57">
        <f>_xlfn.XLOOKUP(E3677,'Historical Metal Prices'!$L$4:$Z$4,'Historical Metal Prices'!$L$10:$Z$10)</f>
        <v>0.39454963749458249</v>
      </c>
      <c r="G3677" s="77">
        <f t="shared" si="115"/>
        <v>42185.126534211122</v>
      </c>
    </row>
    <row r="3678" spans="1:7" x14ac:dyDescent="0.2">
      <c r="A3678" s="79">
        <v>41050</v>
      </c>
      <c r="B3678" s="77">
        <v>30400</v>
      </c>
      <c r="C3678" s="77">
        <v>30800</v>
      </c>
      <c r="E3678">
        <f t="shared" si="114"/>
        <v>2012</v>
      </c>
      <c r="F3678" s="57">
        <f>_xlfn.XLOOKUP(E3678,'Historical Metal Prices'!$L$4:$Z$4,'Historical Metal Prices'!$L$10:$Z$10)</f>
        <v>0.39454963749458249</v>
      </c>
      <c r="G3678" s="77">
        <f t="shared" si="115"/>
        <v>42394.30897983531</v>
      </c>
    </row>
    <row r="3679" spans="1:7" x14ac:dyDescent="0.2">
      <c r="A3679" s="79">
        <v>41047</v>
      </c>
      <c r="B3679" s="77">
        <v>30400</v>
      </c>
      <c r="C3679" s="77">
        <v>30800</v>
      </c>
      <c r="E3679">
        <f t="shared" si="114"/>
        <v>2012</v>
      </c>
      <c r="F3679" s="57">
        <f>_xlfn.XLOOKUP(E3679,'Historical Metal Prices'!$L$4:$Z$4,'Historical Metal Prices'!$L$10:$Z$10)</f>
        <v>0.39454963749458249</v>
      </c>
      <c r="G3679" s="77">
        <f t="shared" si="115"/>
        <v>42394.30897983531</v>
      </c>
    </row>
    <row r="3680" spans="1:7" x14ac:dyDescent="0.2">
      <c r="A3680" s="79">
        <v>41046</v>
      </c>
      <c r="B3680" s="77">
        <v>30400</v>
      </c>
      <c r="C3680" s="77">
        <v>30800</v>
      </c>
      <c r="E3680">
        <f t="shared" si="114"/>
        <v>2012</v>
      </c>
      <c r="F3680" s="57">
        <f>_xlfn.XLOOKUP(E3680,'Historical Metal Prices'!$L$4:$Z$4,'Historical Metal Prices'!$L$10:$Z$10)</f>
        <v>0.39454963749458249</v>
      </c>
      <c r="G3680" s="77">
        <f t="shared" si="115"/>
        <v>42394.30897983531</v>
      </c>
    </row>
    <row r="3681" spans="1:7" x14ac:dyDescent="0.2">
      <c r="A3681" s="79">
        <v>41045</v>
      </c>
      <c r="B3681" s="77">
        <v>30400</v>
      </c>
      <c r="C3681" s="77">
        <v>30800</v>
      </c>
      <c r="E3681">
        <f t="shared" si="114"/>
        <v>2012</v>
      </c>
      <c r="F3681" s="57">
        <f>_xlfn.XLOOKUP(E3681,'Historical Metal Prices'!$L$4:$Z$4,'Historical Metal Prices'!$L$10:$Z$10)</f>
        <v>0.39454963749458249</v>
      </c>
      <c r="G3681" s="77">
        <f t="shared" si="115"/>
        <v>42394.30897983531</v>
      </c>
    </row>
    <row r="3682" spans="1:7" x14ac:dyDescent="0.2">
      <c r="A3682" s="79">
        <v>41044</v>
      </c>
      <c r="B3682" s="77">
        <v>30400</v>
      </c>
      <c r="C3682" s="77">
        <v>30800</v>
      </c>
      <c r="E3682">
        <f t="shared" si="114"/>
        <v>2012</v>
      </c>
      <c r="F3682" s="57">
        <f>_xlfn.XLOOKUP(E3682,'Historical Metal Prices'!$L$4:$Z$4,'Historical Metal Prices'!$L$10:$Z$10)</f>
        <v>0.39454963749458249</v>
      </c>
      <c r="G3682" s="77">
        <f t="shared" si="115"/>
        <v>42394.30897983531</v>
      </c>
    </row>
    <row r="3683" spans="1:7" x14ac:dyDescent="0.2">
      <c r="A3683" s="79">
        <v>41043</v>
      </c>
      <c r="B3683" s="77">
        <v>30250</v>
      </c>
      <c r="C3683" s="77">
        <v>30500</v>
      </c>
      <c r="E3683">
        <f t="shared" si="114"/>
        <v>2012</v>
      </c>
      <c r="F3683" s="57">
        <f>_xlfn.XLOOKUP(E3683,'Historical Metal Prices'!$L$4:$Z$4,'Historical Metal Prices'!$L$10:$Z$10)</f>
        <v>0.39454963749458249</v>
      </c>
      <c r="G3683" s="77">
        <f t="shared" si="115"/>
        <v>42185.126534211122</v>
      </c>
    </row>
    <row r="3684" spans="1:7" x14ac:dyDescent="0.2">
      <c r="A3684" s="79">
        <v>41040</v>
      </c>
      <c r="B3684" s="77">
        <v>30500</v>
      </c>
      <c r="C3684" s="77">
        <v>31000</v>
      </c>
      <c r="E3684">
        <f t="shared" si="114"/>
        <v>2012</v>
      </c>
      <c r="F3684" s="57">
        <f>_xlfn.XLOOKUP(E3684,'Historical Metal Prices'!$L$4:$Z$4,'Historical Metal Prices'!$L$10:$Z$10)</f>
        <v>0.39454963749458249</v>
      </c>
      <c r="G3684" s="77">
        <f t="shared" si="115"/>
        <v>42533.763943584767</v>
      </c>
    </row>
    <row r="3685" spans="1:7" x14ac:dyDescent="0.2">
      <c r="A3685" s="79">
        <v>41039</v>
      </c>
      <c r="B3685" s="77">
        <v>30500</v>
      </c>
      <c r="C3685" s="77">
        <v>31000</v>
      </c>
      <c r="E3685">
        <f t="shared" si="114"/>
        <v>2012</v>
      </c>
      <c r="F3685" s="57">
        <f>_xlfn.XLOOKUP(E3685,'Historical Metal Prices'!$L$4:$Z$4,'Historical Metal Prices'!$L$10:$Z$10)</f>
        <v>0.39454963749458249</v>
      </c>
      <c r="G3685" s="77">
        <f t="shared" si="115"/>
        <v>42533.763943584767</v>
      </c>
    </row>
    <row r="3686" spans="1:7" x14ac:dyDescent="0.2">
      <c r="A3686" s="79">
        <v>41038</v>
      </c>
      <c r="B3686" s="77">
        <v>30300</v>
      </c>
      <c r="C3686" s="77">
        <v>30400</v>
      </c>
      <c r="E3686">
        <f t="shared" si="114"/>
        <v>2012</v>
      </c>
      <c r="F3686" s="57">
        <f>_xlfn.XLOOKUP(E3686,'Historical Metal Prices'!$L$4:$Z$4,'Historical Metal Prices'!$L$10:$Z$10)</f>
        <v>0.39454963749458249</v>
      </c>
      <c r="G3686" s="77">
        <f t="shared" si="115"/>
        <v>42254.854016085847</v>
      </c>
    </row>
    <row r="3687" spans="1:7" x14ac:dyDescent="0.2">
      <c r="A3687" s="79">
        <v>41037</v>
      </c>
      <c r="B3687" s="77">
        <v>31100</v>
      </c>
      <c r="C3687" s="77">
        <v>31400</v>
      </c>
      <c r="E3687">
        <f t="shared" si="114"/>
        <v>2012</v>
      </c>
      <c r="F3687" s="57">
        <f>_xlfn.XLOOKUP(E3687,'Historical Metal Prices'!$L$4:$Z$4,'Historical Metal Prices'!$L$10:$Z$10)</f>
        <v>0.39454963749458249</v>
      </c>
      <c r="G3687" s="77">
        <f t="shared" si="115"/>
        <v>43370.493726081513</v>
      </c>
    </row>
    <row r="3688" spans="1:7" ht="16" x14ac:dyDescent="0.2">
      <c r="A3688" s="79">
        <v>41036</v>
      </c>
      <c r="B3688" s="77">
        <v>31060</v>
      </c>
      <c r="C3688" s="78" t="s">
        <v>481</v>
      </c>
      <c r="E3688">
        <f t="shared" si="114"/>
        <v>2012</v>
      </c>
      <c r="F3688" s="57">
        <f>_xlfn.XLOOKUP(E3688,'Historical Metal Prices'!$L$4:$Z$4,'Historical Metal Prices'!$L$10:$Z$10)</f>
        <v>0.39454963749458249</v>
      </c>
      <c r="G3688" s="77">
        <f t="shared" si="115"/>
        <v>43314.711740581733</v>
      </c>
    </row>
    <row r="3689" spans="1:7" x14ac:dyDescent="0.2">
      <c r="A3689" s="79">
        <v>41033</v>
      </c>
      <c r="B3689" s="77">
        <v>31060</v>
      </c>
      <c r="C3689" s="77">
        <v>31250</v>
      </c>
      <c r="E3689">
        <f t="shared" si="114"/>
        <v>2012</v>
      </c>
      <c r="F3689" s="57">
        <f>_xlfn.XLOOKUP(E3689,'Historical Metal Prices'!$L$4:$Z$4,'Historical Metal Prices'!$L$10:$Z$10)</f>
        <v>0.39454963749458249</v>
      </c>
      <c r="G3689" s="77">
        <f t="shared" si="115"/>
        <v>43314.711740581733</v>
      </c>
    </row>
    <row r="3690" spans="1:7" x14ac:dyDescent="0.2">
      <c r="A3690" s="79">
        <v>41032</v>
      </c>
      <c r="B3690" s="77">
        <v>30870</v>
      </c>
      <c r="C3690" s="77">
        <v>30850</v>
      </c>
      <c r="E3690">
        <f t="shared" si="114"/>
        <v>2012</v>
      </c>
      <c r="F3690" s="57">
        <f>_xlfn.XLOOKUP(E3690,'Historical Metal Prices'!$L$4:$Z$4,'Historical Metal Prices'!$L$10:$Z$10)</f>
        <v>0.39454963749458249</v>
      </c>
      <c r="G3690" s="77">
        <f t="shared" si="115"/>
        <v>43049.747309457758</v>
      </c>
    </row>
    <row r="3691" spans="1:7" x14ac:dyDescent="0.2">
      <c r="A3691" s="79">
        <v>41031</v>
      </c>
      <c r="B3691" s="77">
        <v>30870</v>
      </c>
      <c r="C3691" s="77">
        <v>30800</v>
      </c>
      <c r="E3691">
        <f t="shared" si="114"/>
        <v>2012</v>
      </c>
      <c r="F3691" s="57">
        <f>_xlfn.XLOOKUP(E3691,'Historical Metal Prices'!$L$4:$Z$4,'Historical Metal Prices'!$L$10:$Z$10)</f>
        <v>0.39454963749458249</v>
      </c>
      <c r="G3691" s="77">
        <f t="shared" si="115"/>
        <v>43049.747309457758</v>
      </c>
    </row>
    <row r="3692" spans="1:7" x14ac:dyDescent="0.2">
      <c r="A3692" s="79">
        <v>41030</v>
      </c>
      <c r="B3692" s="77">
        <v>30670</v>
      </c>
      <c r="C3692" s="77">
        <v>30725</v>
      </c>
      <c r="E3692">
        <f t="shared" si="114"/>
        <v>2012</v>
      </c>
      <c r="F3692" s="57">
        <f>_xlfn.XLOOKUP(E3692,'Historical Metal Prices'!$L$4:$Z$4,'Historical Metal Prices'!$L$10:$Z$10)</f>
        <v>0.39454963749458249</v>
      </c>
      <c r="G3692" s="77">
        <f t="shared" si="115"/>
        <v>42770.837381958845</v>
      </c>
    </row>
    <row r="3693" spans="1:7" x14ac:dyDescent="0.2">
      <c r="A3693" s="79">
        <v>41029</v>
      </c>
      <c r="B3693" s="77">
        <v>30525</v>
      </c>
      <c r="C3693" s="77">
        <v>30750</v>
      </c>
      <c r="E3693">
        <f t="shared" si="114"/>
        <v>2012</v>
      </c>
      <c r="F3693" s="57">
        <f>_xlfn.XLOOKUP(E3693,'Historical Metal Prices'!$L$4:$Z$4,'Historical Metal Prices'!$L$10:$Z$10)</f>
        <v>0.39454963749458249</v>
      </c>
      <c r="G3693" s="77">
        <f t="shared" si="115"/>
        <v>42568.627684522129</v>
      </c>
    </row>
    <row r="3694" spans="1:7" x14ac:dyDescent="0.2">
      <c r="A3694" s="79">
        <v>41026</v>
      </c>
      <c r="B3694" s="77">
        <v>30400</v>
      </c>
      <c r="C3694" s="77">
        <v>30750</v>
      </c>
      <c r="E3694">
        <f t="shared" si="114"/>
        <v>2012</v>
      </c>
      <c r="F3694" s="57">
        <f>_xlfn.XLOOKUP(E3694,'Historical Metal Prices'!$L$4:$Z$4,'Historical Metal Prices'!$L$10:$Z$10)</f>
        <v>0.39454963749458249</v>
      </c>
      <c r="G3694" s="77">
        <f t="shared" si="115"/>
        <v>42394.30897983531</v>
      </c>
    </row>
    <row r="3695" spans="1:7" x14ac:dyDescent="0.2">
      <c r="A3695" s="79">
        <v>41025</v>
      </c>
      <c r="B3695" s="77">
        <v>30425</v>
      </c>
      <c r="C3695" s="77">
        <v>30750</v>
      </c>
      <c r="E3695">
        <f t="shared" si="114"/>
        <v>2012</v>
      </c>
      <c r="F3695" s="57">
        <f>_xlfn.XLOOKUP(E3695,'Historical Metal Prices'!$L$4:$Z$4,'Historical Metal Prices'!$L$10:$Z$10)</f>
        <v>0.39454963749458249</v>
      </c>
      <c r="G3695" s="77">
        <f t="shared" si="115"/>
        <v>42429.172720772673</v>
      </c>
    </row>
    <row r="3696" spans="1:7" x14ac:dyDescent="0.2">
      <c r="A3696" s="79">
        <v>41024</v>
      </c>
      <c r="B3696" s="77">
        <v>30440</v>
      </c>
      <c r="C3696" s="77">
        <v>30750</v>
      </c>
      <c r="E3696">
        <f t="shared" si="114"/>
        <v>2012</v>
      </c>
      <c r="F3696" s="57">
        <f>_xlfn.XLOOKUP(E3696,'Historical Metal Prices'!$L$4:$Z$4,'Historical Metal Prices'!$L$10:$Z$10)</f>
        <v>0.39454963749458249</v>
      </c>
      <c r="G3696" s="77">
        <f t="shared" si="115"/>
        <v>42450.09096533509</v>
      </c>
    </row>
    <row r="3697" spans="1:7" x14ac:dyDescent="0.2">
      <c r="A3697" s="79">
        <v>41023</v>
      </c>
      <c r="B3697" s="77">
        <v>30570</v>
      </c>
      <c r="C3697" s="77">
        <v>31000</v>
      </c>
      <c r="E3697">
        <f t="shared" si="114"/>
        <v>2012</v>
      </c>
      <c r="F3697" s="57">
        <f>_xlfn.XLOOKUP(E3697,'Historical Metal Prices'!$L$4:$Z$4,'Historical Metal Prices'!$L$10:$Z$10)</f>
        <v>0.39454963749458249</v>
      </c>
      <c r="G3697" s="77">
        <f t="shared" si="115"/>
        <v>42631.382418209389</v>
      </c>
    </row>
    <row r="3698" spans="1:7" x14ac:dyDescent="0.2">
      <c r="A3698" s="79">
        <v>41022</v>
      </c>
      <c r="B3698" s="77">
        <v>30475</v>
      </c>
      <c r="C3698" s="77">
        <v>31000</v>
      </c>
      <c r="E3698">
        <f t="shared" si="114"/>
        <v>2012</v>
      </c>
      <c r="F3698" s="57">
        <f>_xlfn.XLOOKUP(E3698,'Historical Metal Prices'!$L$4:$Z$4,'Historical Metal Prices'!$L$10:$Z$10)</f>
        <v>0.39454963749458249</v>
      </c>
      <c r="G3698" s="77">
        <f t="shared" si="115"/>
        <v>42498.900202647405</v>
      </c>
    </row>
    <row r="3699" spans="1:7" x14ac:dyDescent="0.2">
      <c r="A3699" s="79">
        <v>41019</v>
      </c>
      <c r="B3699" s="77">
        <v>30530</v>
      </c>
      <c r="C3699" s="77">
        <v>30750</v>
      </c>
      <c r="E3699">
        <f t="shared" si="114"/>
        <v>2012</v>
      </c>
      <c r="F3699" s="57">
        <f>_xlfn.XLOOKUP(E3699,'Historical Metal Prices'!$L$4:$Z$4,'Historical Metal Prices'!$L$10:$Z$10)</f>
        <v>0.39454963749458249</v>
      </c>
      <c r="G3699" s="77">
        <f t="shared" si="115"/>
        <v>42575.600432709602</v>
      </c>
    </row>
    <row r="3700" spans="1:7" x14ac:dyDescent="0.2">
      <c r="A3700" s="79">
        <v>41018</v>
      </c>
      <c r="B3700" s="77">
        <v>30385</v>
      </c>
      <c r="C3700" s="77">
        <v>30500</v>
      </c>
      <c r="E3700">
        <f t="shared" si="114"/>
        <v>2012</v>
      </c>
      <c r="F3700" s="57">
        <f>_xlfn.XLOOKUP(E3700,'Historical Metal Prices'!$L$4:$Z$4,'Historical Metal Prices'!$L$10:$Z$10)</f>
        <v>0.39454963749458249</v>
      </c>
      <c r="G3700" s="77">
        <f t="shared" si="115"/>
        <v>42373.390735272886</v>
      </c>
    </row>
    <row r="3701" spans="1:7" x14ac:dyDescent="0.2">
      <c r="A3701" s="79">
        <v>41017</v>
      </c>
      <c r="B3701" s="77">
        <v>30390</v>
      </c>
      <c r="C3701" s="77">
        <v>30500</v>
      </c>
      <c r="E3701">
        <f t="shared" si="114"/>
        <v>2012</v>
      </c>
      <c r="F3701" s="57">
        <f>_xlfn.XLOOKUP(E3701,'Historical Metal Prices'!$L$4:$Z$4,'Historical Metal Prices'!$L$10:$Z$10)</f>
        <v>0.39454963749458249</v>
      </c>
      <c r="G3701" s="77">
        <f t="shared" si="115"/>
        <v>42380.363483460365</v>
      </c>
    </row>
    <row r="3702" spans="1:7" x14ac:dyDescent="0.2">
      <c r="A3702" s="79">
        <v>41016</v>
      </c>
      <c r="B3702" s="77">
        <v>30595</v>
      </c>
      <c r="C3702" s="77">
        <v>31000</v>
      </c>
      <c r="E3702">
        <f t="shared" si="114"/>
        <v>2012</v>
      </c>
      <c r="F3702" s="57">
        <f>_xlfn.XLOOKUP(E3702,'Historical Metal Prices'!$L$4:$Z$4,'Historical Metal Prices'!$L$10:$Z$10)</f>
        <v>0.39454963749458249</v>
      </c>
      <c r="G3702" s="77">
        <f t="shared" si="115"/>
        <v>42666.246159146751</v>
      </c>
    </row>
    <row r="3703" spans="1:7" x14ac:dyDescent="0.2">
      <c r="A3703" s="79">
        <v>41015</v>
      </c>
      <c r="B3703" s="77">
        <v>30780</v>
      </c>
      <c r="C3703" s="77">
        <v>31000</v>
      </c>
      <c r="E3703">
        <f t="shared" si="114"/>
        <v>2012</v>
      </c>
      <c r="F3703" s="57">
        <f>_xlfn.XLOOKUP(E3703,'Historical Metal Prices'!$L$4:$Z$4,'Historical Metal Prices'!$L$10:$Z$10)</f>
        <v>0.39454963749458249</v>
      </c>
      <c r="G3703" s="77">
        <f t="shared" si="115"/>
        <v>42924.237842083247</v>
      </c>
    </row>
    <row r="3704" spans="1:7" x14ac:dyDescent="0.2">
      <c r="A3704" s="79">
        <v>41012</v>
      </c>
      <c r="B3704" s="77">
        <v>31032.5</v>
      </c>
      <c r="C3704" s="77">
        <v>31000</v>
      </c>
      <c r="E3704">
        <f t="shared" si="114"/>
        <v>2012</v>
      </c>
      <c r="F3704" s="57">
        <f>_xlfn.XLOOKUP(E3704,'Historical Metal Prices'!$L$4:$Z$4,'Historical Metal Prices'!$L$10:$Z$10)</f>
        <v>0.39454963749458249</v>
      </c>
      <c r="G3704" s="77">
        <f t="shared" si="115"/>
        <v>43276.361625550628</v>
      </c>
    </row>
    <row r="3705" spans="1:7" x14ac:dyDescent="0.2">
      <c r="A3705" s="79">
        <v>41011</v>
      </c>
      <c r="B3705" s="77">
        <v>31785</v>
      </c>
      <c r="C3705" s="77">
        <v>32000</v>
      </c>
      <c r="E3705">
        <f t="shared" si="114"/>
        <v>2012</v>
      </c>
      <c r="F3705" s="57">
        <f>_xlfn.XLOOKUP(E3705,'Historical Metal Prices'!$L$4:$Z$4,'Historical Metal Prices'!$L$10:$Z$10)</f>
        <v>0.39454963749458249</v>
      </c>
      <c r="G3705" s="77">
        <f t="shared" si="115"/>
        <v>44325.760227765306</v>
      </c>
    </row>
    <row r="3706" spans="1:7" x14ac:dyDescent="0.2">
      <c r="A3706" s="79">
        <v>41010</v>
      </c>
      <c r="B3706" s="77">
        <v>31290</v>
      </c>
      <c r="C3706" s="77">
        <v>31500</v>
      </c>
      <c r="E3706">
        <f t="shared" si="114"/>
        <v>2012</v>
      </c>
      <c r="F3706" s="57">
        <f>_xlfn.XLOOKUP(E3706,'Historical Metal Prices'!$L$4:$Z$4,'Historical Metal Prices'!$L$10:$Z$10)</f>
        <v>0.39454963749458249</v>
      </c>
      <c r="G3706" s="77">
        <f t="shared" si="115"/>
        <v>43635.458157205489</v>
      </c>
    </row>
    <row r="3707" spans="1:7" x14ac:dyDescent="0.2">
      <c r="A3707" s="79">
        <v>41009</v>
      </c>
      <c r="B3707" s="77">
        <v>31045</v>
      </c>
      <c r="C3707" s="77">
        <v>31000</v>
      </c>
      <c r="E3707">
        <f t="shared" si="114"/>
        <v>2012</v>
      </c>
      <c r="F3707" s="57">
        <f>_xlfn.XLOOKUP(E3707,'Historical Metal Prices'!$L$4:$Z$4,'Historical Metal Prices'!$L$10:$Z$10)</f>
        <v>0.39454963749458249</v>
      </c>
      <c r="G3707" s="77">
        <f t="shared" si="115"/>
        <v>43293.793496019316</v>
      </c>
    </row>
    <row r="3708" spans="1:7" ht="16" x14ac:dyDescent="0.2">
      <c r="A3708" s="79">
        <v>41008</v>
      </c>
      <c r="B3708" s="77">
        <v>31050</v>
      </c>
      <c r="C3708" s="78" t="s">
        <v>481</v>
      </c>
      <c r="E3708">
        <f t="shared" si="114"/>
        <v>2012</v>
      </c>
      <c r="F3708" s="57">
        <f>_xlfn.XLOOKUP(E3708,'Historical Metal Prices'!$L$4:$Z$4,'Historical Metal Prices'!$L$10:$Z$10)</f>
        <v>0.39454963749458249</v>
      </c>
      <c r="G3708" s="77">
        <f t="shared" si="115"/>
        <v>43300.766244206789</v>
      </c>
    </row>
    <row r="3709" spans="1:7" ht="16" x14ac:dyDescent="0.2">
      <c r="A3709" s="79">
        <v>41005</v>
      </c>
      <c r="B3709" s="77">
        <v>31050</v>
      </c>
      <c r="C3709" s="78" t="s">
        <v>481</v>
      </c>
      <c r="E3709">
        <f t="shared" si="114"/>
        <v>2012</v>
      </c>
      <c r="F3709" s="57">
        <f>_xlfn.XLOOKUP(E3709,'Historical Metal Prices'!$L$4:$Z$4,'Historical Metal Prices'!$L$10:$Z$10)</f>
        <v>0.39454963749458249</v>
      </c>
      <c r="G3709" s="77">
        <f t="shared" si="115"/>
        <v>43300.766244206789</v>
      </c>
    </row>
    <row r="3710" spans="1:7" x14ac:dyDescent="0.2">
      <c r="A3710" s="79">
        <v>41004</v>
      </c>
      <c r="B3710" s="77">
        <v>31050</v>
      </c>
      <c r="C3710" s="77">
        <v>30500</v>
      </c>
      <c r="E3710">
        <f t="shared" si="114"/>
        <v>2012</v>
      </c>
      <c r="F3710" s="57">
        <f>_xlfn.XLOOKUP(E3710,'Historical Metal Prices'!$L$4:$Z$4,'Historical Metal Prices'!$L$10:$Z$10)</f>
        <v>0.39454963749458249</v>
      </c>
      <c r="G3710" s="77">
        <f t="shared" si="115"/>
        <v>43300.766244206789</v>
      </c>
    </row>
    <row r="3711" spans="1:7" x14ac:dyDescent="0.2">
      <c r="A3711" s="79">
        <v>41003</v>
      </c>
      <c r="B3711" s="77">
        <v>31300</v>
      </c>
      <c r="C3711" s="77">
        <v>31500</v>
      </c>
      <c r="E3711">
        <f t="shared" si="114"/>
        <v>2012</v>
      </c>
      <c r="F3711" s="57">
        <f>_xlfn.XLOOKUP(E3711,'Historical Metal Prices'!$L$4:$Z$4,'Historical Metal Prices'!$L$10:$Z$10)</f>
        <v>0.39454963749458249</v>
      </c>
      <c r="G3711" s="77">
        <f t="shared" si="115"/>
        <v>43649.403653580433</v>
      </c>
    </row>
    <row r="3712" spans="1:7" x14ac:dyDescent="0.2">
      <c r="A3712" s="79">
        <v>41002</v>
      </c>
      <c r="B3712" s="77">
        <v>31050</v>
      </c>
      <c r="C3712" s="77">
        <v>31000</v>
      </c>
      <c r="E3712">
        <f t="shared" si="114"/>
        <v>2012</v>
      </c>
      <c r="F3712" s="57">
        <f>_xlfn.XLOOKUP(E3712,'Historical Metal Prices'!$L$4:$Z$4,'Historical Metal Prices'!$L$10:$Z$10)</f>
        <v>0.39454963749458249</v>
      </c>
      <c r="G3712" s="77">
        <f t="shared" si="115"/>
        <v>43300.766244206789</v>
      </c>
    </row>
    <row r="3713" spans="1:7" x14ac:dyDescent="0.2">
      <c r="A3713" s="79">
        <v>41001</v>
      </c>
      <c r="B3713" s="77">
        <v>31050</v>
      </c>
      <c r="C3713" s="77">
        <v>31000</v>
      </c>
      <c r="E3713">
        <f t="shared" si="114"/>
        <v>2012</v>
      </c>
      <c r="F3713" s="57">
        <f>_xlfn.XLOOKUP(E3713,'Historical Metal Prices'!$L$4:$Z$4,'Historical Metal Prices'!$L$10:$Z$10)</f>
        <v>0.39454963749458249</v>
      </c>
      <c r="G3713" s="77">
        <f t="shared" si="115"/>
        <v>43300.766244206789</v>
      </c>
    </row>
    <row r="3714" spans="1:7" x14ac:dyDescent="0.2">
      <c r="A3714" s="79">
        <v>40998</v>
      </c>
      <c r="B3714" s="77">
        <v>32800</v>
      </c>
      <c r="C3714" s="77">
        <v>31000</v>
      </c>
      <c r="E3714">
        <f t="shared" si="114"/>
        <v>2012</v>
      </c>
      <c r="F3714" s="57">
        <f>_xlfn.XLOOKUP(E3714,'Historical Metal Prices'!$L$4:$Z$4,'Historical Metal Prices'!$L$10:$Z$10)</f>
        <v>0.39454963749458249</v>
      </c>
      <c r="G3714" s="77">
        <f t="shared" si="115"/>
        <v>45741.228109822303</v>
      </c>
    </row>
    <row r="3715" spans="1:7" x14ac:dyDescent="0.2">
      <c r="A3715" s="79">
        <v>40997</v>
      </c>
      <c r="B3715" s="77">
        <v>31550</v>
      </c>
      <c r="C3715" s="77">
        <v>31500</v>
      </c>
      <c r="E3715">
        <f t="shared" si="114"/>
        <v>2012</v>
      </c>
      <c r="F3715" s="57">
        <f>_xlfn.XLOOKUP(E3715,'Historical Metal Prices'!$L$4:$Z$4,'Historical Metal Prices'!$L$10:$Z$10)</f>
        <v>0.39454963749458249</v>
      </c>
      <c r="G3715" s="77">
        <f t="shared" si="115"/>
        <v>43998.041062954078</v>
      </c>
    </row>
    <row r="3716" spans="1:7" x14ac:dyDescent="0.2">
      <c r="A3716" s="79">
        <v>40996</v>
      </c>
      <c r="B3716" s="77">
        <v>31300</v>
      </c>
      <c r="C3716" s="77">
        <v>31000</v>
      </c>
      <c r="E3716">
        <f t="shared" si="114"/>
        <v>2012</v>
      </c>
      <c r="F3716" s="57">
        <f>_xlfn.XLOOKUP(E3716,'Historical Metal Prices'!$L$4:$Z$4,'Historical Metal Prices'!$L$10:$Z$10)</f>
        <v>0.39454963749458249</v>
      </c>
      <c r="G3716" s="77">
        <f t="shared" si="115"/>
        <v>43649.403653580433</v>
      </c>
    </row>
    <row r="3717" spans="1:7" x14ac:dyDescent="0.2">
      <c r="A3717" s="79">
        <v>40995</v>
      </c>
      <c r="B3717" s="77">
        <v>30800</v>
      </c>
      <c r="C3717" s="77">
        <v>30500</v>
      </c>
      <c r="E3717">
        <f t="shared" si="114"/>
        <v>2012</v>
      </c>
      <c r="F3717" s="57">
        <f>_xlfn.XLOOKUP(E3717,'Historical Metal Prices'!$L$4:$Z$4,'Historical Metal Prices'!$L$10:$Z$10)</f>
        <v>0.39454963749458249</v>
      </c>
      <c r="G3717" s="77">
        <f t="shared" si="115"/>
        <v>42952.128834833144</v>
      </c>
    </row>
    <row r="3718" spans="1:7" x14ac:dyDescent="0.2">
      <c r="A3718" s="79">
        <v>40994</v>
      </c>
      <c r="B3718" s="77">
        <v>31045</v>
      </c>
      <c r="C3718" s="77">
        <v>31000</v>
      </c>
      <c r="E3718">
        <f t="shared" si="114"/>
        <v>2012</v>
      </c>
      <c r="F3718" s="57">
        <f>_xlfn.XLOOKUP(E3718,'Historical Metal Prices'!$L$4:$Z$4,'Historical Metal Prices'!$L$10:$Z$10)</f>
        <v>0.39454963749458249</v>
      </c>
      <c r="G3718" s="77">
        <f t="shared" si="115"/>
        <v>43293.793496019316</v>
      </c>
    </row>
    <row r="3719" spans="1:7" x14ac:dyDescent="0.2">
      <c r="A3719" s="79">
        <v>40991</v>
      </c>
      <c r="B3719" s="77">
        <v>31095</v>
      </c>
      <c r="C3719" s="77">
        <v>31000</v>
      </c>
      <c r="E3719">
        <f t="shared" si="114"/>
        <v>2012</v>
      </c>
      <c r="F3719" s="57">
        <f>_xlfn.XLOOKUP(E3719,'Historical Metal Prices'!$L$4:$Z$4,'Historical Metal Prices'!$L$10:$Z$10)</f>
        <v>0.39454963749458249</v>
      </c>
      <c r="G3719" s="77">
        <f t="shared" si="115"/>
        <v>43363.520977894041</v>
      </c>
    </row>
    <row r="3720" spans="1:7" x14ac:dyDescent="0.2">
      <c r="A3720" s="79">
        <v>40990</v>
      </c>
      <c r="B3720" s="77">
        <v>31050</v>
      </c>
      <c r="C3720" s="77">
        <v>31000</v>
      </c>
      <c r="E3720">
        <f t="shared" si="114"/>
        <v>2012</v>
      </c>
      <c r="F3720" s="57">
        <f>_xlfn.XLOOKUP(E3720,'Historical Metal Prices'!$L$4:$Z$4,'Historical Metal Prices'!$L$10:$Z$10)</f>
        <v>0.39454963749458249</v>
      </c>
      <c r="G3720" s="77">
        <f t="shared" si="115"/>
        <v>43300.766244206789</v>
      </c>
    </row>
    <row r="3721" spans="1:7" x14ac:dyDescent="0.2">
      <c r="A3721" s="79">
        <v>40989</v>
      </c>
      <c r="B3721" s="77">
        <v>31000</v>
      </c>
      <c r="C3721" s="77">
        <v>30500</v>
      </c>
      <c r="E3721">
        <f t="shared" si="114"/>
        <v>2012</v>
      </c>
      <c r="F3721" s="57">
        <f>_xlfn.XLOOKUP(E3721,'Historical Metal Prices'!$L$4:$Z$4,'Historical Metal Prices'!$L$10:$Z$10)</f>
        <v>0.39454963749458249</v>
      </c>
      <c r="G3721" s="77">
        <f t="shared" si="115"/>
        <v>43231.038762332057</v>
      </c>
    </row>
    <row r="3722" spans="1:7" x14ac:dyDescent="0.2">
      <c r="A3722" s="79">
        <v>40988</v>
      </c>
      <c r="B3722" s="77">
        <v>31000</v>
      </c>
      <c r="C3722" s="77">
        <v>30500</v>
      </c>
      <c r="E3722">
        <f t="shared" si="114"/>
        <v>2012</v>
      </c>
      <c r="F3722" s="57">
        <f>_xlfn.XLOOKUP(E3722,'Historical Metal Prices'!$L$4:$Z$4,'Historical Metal Prices'!$L$10:$Z$10)</f>
        <v>0.39454963749458249</v>
      </c>
      <c r="G3722" s="77">
        <f t="shared" si="115"/>
        <v>43231.038762332057</v>
      </c>
    </row>
    <row r="3723" spans="1:7" x14ac:dyDescent="0.2">
      <c r="A3723" s="79">
        <v>40987</v>
      </c>
      <c r="B3723" s="77">
        <v>31300</v>
      </c>
      <c r="C3723" s="77">
        <v>31500</v>
      </c>
      <c r="E3723">
        <f t="shared" ref="E3723:E3786" si="116">YEAR(A3723)</f>
        <v>2012</v>
      </c>
      <c r="F3723" s="57">
        <f>_xlfn.XLOOKUP(E3723,'Historical Metal Prices'!$L$4:$Z$4,'Historical Metal Prices'!$L$10:$Z$10)</f>
        <v>0.39454963749458249</v>
      </c>
      <c r="G3723" s="77">
        <f t="shared" ref="G3723:G3786" si="117">IFERROR(B3723*(1+F3723),G3724)</f>
        <v>43649.403653580433</v>
      </c>
    </row>
    <row r="3724" spans="1:7" x14ac:dyDescent="0.2">
      <c r="A3724" s="79">
        <v>40984</v>
      </c>
      <c r="B3724" s="77">
        <v>31400</v>
      </c>
      <c r="C3724" s="77">
        <v>31250</v>
      </c>
      <c r="E3724">
        <f t="shared" si="116"/>
        <v>2012</v>
      </c>
      <c r="F3724" s="57">
        <f>_xlfn.XLOOKUP(E3724,'Historical Metal Prices'!$L$4:$Z$4,'Historical Metal Prices'!$L$10:$Z$10)</f>
        <v>0.39454963749458249</v>
      </c>
      <c r="G3724" s="77">
        <f t="shared" si="117"/>
        <v>43788.85861732989</v>
      </c>
    </row>
    <row r="3725" spans="1:7" x14ac:dyDescent="0.2">
      <c r="A3725" s="79">
        <v>40983</v>
      </c>
      <c r="B3725" s="77">
        <v>31600</v>
      </c>
      <c r="C3725" s="77">
        <v>32000</v>
      </c>
      <c r="E3725">
        <f t="shared" si="116"/>
        <v>2012</v>
      </c>
      <c r="F3725" s="57">
        <f>_xlfn.XLOOKUP(E3725,'Historical Metal Prices'!$L$4:$Z$4,'Historical Metal Prices'!$L$10:$Z$10)</f>
        <v>0.39454963749458249</v>
      </c>
      <c r="G3725" s="77">
        <f t="shared" si="117"/>
        <v>44067.76854482881</v>
      </c>
    </row>
    <row r="3726" spans="1:7" x14ac:dyDescent="0.2">
      <c r="A3726" s="79">
        <v>40982</v>
      </c>
      <c r="B3726" s="77">
        <v>31550</v>
      </c>
      <c r="C3726" s="77">
        <v>31500</v>
      </c>
      <c r="E3726">
        <f t="shared" si="116"/>
        <v>2012</v>
      </c>
      <c r="F3726" s="57">
        <f>_xlfn.XLOOKUP(E3726,'Historical Metal Prices'!$L$4:$Z$4,'Historical Metal Prices'!$L$10:$Z$10)</f>
        <v>0.39454963749458249</v>
      </c>
      <c r="G3726" s="77">
        <f t="shared" si="117"/>
        <v>43998.041062954078</v>
      </c>
    </row>
    <row r="3727" spans="1:7" x14ac:dyDescent="0.2">
      <c r="A3727" s="79">
        <v>40981</v>
      </c>
      <c r="B3727" s="77">
        <v>31545</v>
      </c>
      <c r="C3727" s="77">
        <v>31500</v>
      </c>
      <c r="E3727">
        <f t="shared" si="116"/>
        <v>2012</v>
      </c>
      <c r="F3727" s="57">
        <f>_xlfn.XLOOKUP(E3727,'Historical Metal Prices'!$L$4:$Z$4,'Historical Metal Prices'!$L$10:$Z$10)</f>
        <v>0.39454963749458249</v>
      </c>
      <c r="G3727" s="77">
        <f t="shared" si="117"/>
        <v>43991.068314766606</v>
      </c>
    </row>
    <row r="3728" spans="1:7" x14ac:dyDescent="0.2">
      <c r="A3728" s="79">
        <v>40980</v>
      </c>
      <c r="B3728" s="77">
        <v>31700</v>
      </c>
      <c r="C3728" s="77">
        <v>32000</v>
      </c>
      <c r="E3728">
        <f t="shared" si="116"/>
        <v>2012</v>
      </c>
      <c r="F3728" s="57">
        <f>_xlfn.XLOOKUP(E3728,'Historical Metal Prices'!$L$4:$Z$4,'Historical Metal Prices'!$L$10:$Z$10)</f>
        <v>0.39454963749458249</v>
      </c>
      <c r="G3728" s="77">
        <f t="shared" si="117"/>
        <v>44207.223508578267</v>
      </c>
    </row>
    <row r="3729" spans="1:7" x14ac:dyDescent="0.2">
      <c r="A3729" s="79">
        <v>40977</v>
      </c>
      <c r="B3729" s="77">
        <v>31850</v>
      </c>
      <c r="C3729" s="77">
        <v>32000</v>
      </c>
      <c r="E3729">
        <f t="shared" si="116"/>
        <v>2012</v>
      </c>
      <c r="F3729" s="57">
        <f>_xlfn.XLOOKUP(E3729,'Historical Metal Prices'!$L$4:$Z$4,'Historical Metal Prices'!$L$10:$Z$10)</f>
        <v>0.39454963749458249</v>
      </c>
      <c r="G3729" s="77">
        <f t="shared" si="117"/>
        <v>44416.405954202455</v>
      </c>
    </row>
    <row r="3730" spans="1:7" x14ac:dyDescent="0.2">
      <c r="A3730" s="79">
        <v>40976</v>
      </c>
      <c r="B3730" s="77">
        <v>29925</v>
      </c>
      <c r="C3730" s="77">
        <v>31500</v>
      </c>
      <c r="E3730">
        <f t="shared" si="116"/>
        <v>2012</v>
      </c>
      <c r="F3730" s="57">
        <f>_xlfn.XLOOKUP(E3730,'Historical Metal Prices'!$L$4:$Z$4,'Historical Metal Prices'!$L$10:$Z$10)</f>
        <v>0.39454963749458249</v>
      </c>
      <c r="G3730" s="77">
        <f t="shared" si="117"/>
        <v>41731.897902025383</v>
      </c>
    </row>
    <row r="3731" spans="1:7" x14ac:dyDescent="0.2">
      <c r="A3731" s="79">
        <v>40975</v>
      </c>
      <c r="B3731" s="77">
        <v>30925</v>
      </c>
      <c r="C3731" s="77">
        <v>31500</v>
      </c>
      <c r="E3731">
        <f t="shared" si="116"/>
        <v>2012</v>
      </c>
      <c r="F3731" s="57">
        <f>_xlfn.XLOOKUP(E3731,'Historical Metal Prices'!$L$4:$Z$4,'Historical Metal Prices'!$L$10:$Z$10)</f>
        <v>0.39454963749458249</v>
      </c>
      <c r="G3731" s="77">
        <f t="shared" si="117"/>
        <v>43126.447539519962</v>
      </c>
    </row>
    <row r="3732" spans="1:7" x14ac:dyDescent="0.2">
      <c r="A3732" s="79">
        <v>40974</v>
      </c>
      <c r="B3732" s="77">
        <v>31250</v>
      </c>
      <c r="C3732" s="77">
        <v>31850</v>
      </c>
      <c r="E3732">
        <f t="shared" si="116"/>
        <v>2012</v>
      </c>
      <c r="F3732" s="57">
        <f>_xlfn.XLOOKUP(E3732,'Historical Metal Prices'!$L$4:$Z$4,'Historical Metal Prices'!$L$10:$Z$10)</f>
        <v>0.39454963749458249</v>
      </c>
      <c r="G3732" s="77">
        <f t="shared" si="117"/>
        <v>43579.676171705702</v>
      </c>
    </row>
    <row r="3733" spans="1:7" x14ac:dyDescent="0.2">
      <c r="A3733" s="79">
        <v>40973</v>
      </c>
      <c r="B3733" s="77">
        <v>29405</v>
      </c>
      <c r="C3733" s="77">
        <v>29750</v>
      </c>
      <c r="E3733">
        <f t="shared" si="116"/>
        <v>2012</v>
      </c>
      <c r="F3733" s="57">
        <f>_xlfn.XLOOKUP(E3733,'Historical Metal Prices'!$L$4:$Z$4,'Historical Metal Prices'!$L$10:$Z$10)</f>
        <v>0.39454963749458249</v>
      </c>
      <c r="G3733" s="77">
        <f t="shared" si="117"/>
        <v>41006.732090528196</v>
      </c>
    </row>
    <row r="3734" spans="1:7" x14ac:dyDescent="0.2">
      <c r="A3734" s="79">
        <v>40970</v>
      </c>
      <c r="B3734" s="77">
        <v>29900</v>
      </c>
      <c r="C3734" s="77">
        <v>31500</v>
      </c>
      <c r="E3734">
        <f t="shared" si="116"/>
        <v>2012</v>
      </c>
      <c r="F3734" s="57">
        <f>_xlfn.XLOOKUP(E3734,'Historical Metal Prices'!$L$4:$Z$4,'Historical Metal Prices'!$L$10:$Z$10)</f>
        <v>0.39454963749458249</v>
      </c>
      <c r="G3734" s="77">
        <f t="shared" si="117"/>
        <v>41697.034161088013</v>
      </c>
    </row>
    <row r="3735" spans="1:7" x14ac:dyDescent="0.2">
      <c r="A3735" s="79">
        <v>40969</v>
      </c>
      <c r="B3735" s="77">
        <v>31150</v>
      </c>
      <c r="C3735" s="77">
        <v>31500</v>
      </c>
      <c r="E3735">
        <f t="shared" si="116"/>
        <v>2012</v>
      </c>
      <c r="F3735" s="57">
        <f>_xlfn.XLOOKUP(E3735,'Historical Metal Prices'!$L$4:$Z$4,'Historical Metal Prices'!$L$10:$Z$10)</f>
        <v>0.39454963749458249</v>
      </c>
      <c r="G3735" s="77">
        <f t="shared" si="117"/>
        <v>43440.221207956245</v>
      </c>
    </row>
    <row r="3736" spans="1:7" x14ac:dyDescent="0.2">
      <c r="A3736" s="79">
        <v>40968</v>
      </c>
      <c r="B3736" s="77">
        <v>31300</v>
      </c>
      <c r="C3736" s="77">
        <v>31500</v>
      </c>
      <c r="E3736">
        <f t="shared" si="116"/>
        <v>2012</v>
      </c>
      <c r="F3736" s="57">
        <f>_xlfn.XLOOKUP(E3736,'Historical Metal Prices'!$L$4:$Z$4,'Historical Metal Prices'!$L$10:$Z$10)</f>
        <v>0.39454963749458249</v>
      </c>
      <c r="G3736" s="77">
        <f t="shared" si="117"/>
        <v>43649.403653580433</v>
      </c>
    </row>
    <row r="3737" spans="1:7" x14ac:dyDescent="0.2">
      <c r="A3737" s="79">
        <v>40967</v>
      </c>
      <c r="B3737" s="77">
        <v>31450</v>
      </c>
      <c r="C3737" s="77">
        <v>32500</v>
      </c>
      <c r="E3737">
        <f t="shared" si="116"/>
        <v>2012</v>
      </c>
      <c r="F3737" s="57">
        <f>_xlfn.XLOOKUP(E3737,'Historical Metal Prices'!$L$4:$Z$4,'Historical Metal Prices'!$L$10:$Z$10)</f>
        <v>0.39454963749458249</v>
      </c>
      <c r="G3737" s="77">
        <f t="shared" si="117"/>
        <v>43858.586099204622</v>
      </c>
    </row>
    <row r="3738" spans="1:7" x14ac:dyDescent="0.2">
      <c r="A3738" s="79">
        <v>40966</v>
      </c>
      <c r="B3738" s="77">
        <v>31250</v>
      </c>
      <c r="C3738" s="77">
        <v>31500</v>
      </c>
      <c r="E3738">
        <f t="shared" si="116"/>
        <v>2012</v>
      </c>
      <c r="F3738" s="57">
        <f>_xlfn.XLOOKUP(E3738,'Historical Metal Prices'!$L$4:$Z$4,'Historical Metal Prices'!$L$10:$Z$10)</f>
        <v>0.39454963749458249</v>
      </c>
      <c r="G3738" s="77">
        <f t="shared" si="117"/>
        <v>43579.676171705702</v>
      </c>
    </row>
    <row r="3739" spans="1:7" x14ac:dyDescent="0.2">
      <c r="A3739" s="79">
        <v>40963</v>
      </c>
      <c r="B3739" s="77">
        <v>31250</v>
      </c>
      <c r="C3739" s="77">
        <v>31500</v>
      </c>
      <c r="E3739">
        <f t="shared" si="116"/>
        <v>2012</v>
      </c>
      <c r="F3739" s="57">
        <f>_xlfn.XLOOKUP(E3739,'Historical Metal Prices'!$L$4:$Z$4,'Historical Metal Prices'!$L$10:$Z$10)</f>
        <v>0.39454963749458249</v>
      </c>
      <c r="G3739" s="77">
        <f t="shared" si="117"/>
        <v>43579.676171705702</v>
      </c>
    </row>
    <row r="3740" spans="1:7" x14ac:dyDescent="0.2">
      <c r="A3740" s="79">
        <v>40962</v>
      </c>
      <c r="B3740" s="77">
        <v>31750</v>
      </c>
      <c r="C3740" s="77">
        <v>31500</v>
      </c>
      <c r="E3740">
        <f t="shared" si="116"/>
        <v>2012</v>
      </c>
      <c r="F3740" s="57">
        <f>_xlfn.XLOOKUP(E3740,'Historical Metal Prices'!$L$4:$Z$4,'Historical Metal Prices'!$L$10:$Z$10)</f>
        <v>0.39454963749458249</v>
      </c>
      <c r="G3740" s="77">
        <f t="shared" si="117"/>
        <v>44276.950990452991</v>
      </c>
    </row>
    <row r="3741" spans="1:7" x14ac:dyDescent="0.2">
      <c r="A3741" s="79">
        <v>40961</v>
      </c>
      <c r="B3741" s="77">
        <v>31350</v>
      </c>
      <c r="C3741" s="77">
        <v>31500</v>
      </c>
      <c r="E3741">
        <f t="shared" si="116"/>
        <v>2012</v>
      </c>
      <c r="F3741" s="57">
        <f>_xlfn.XLOOKUP(E3741,'Historical Metal Prices'!$L$4:$Z$4,'Historical Metal Prices'!$L$10:$Z$10)</f>
        <v>0.39454963749458249</v>
      </c>
      <c r="G3741" s="77">
        <f t="shared" si="117"/>
        <v>43719.131135455158</v>
      </c>
    </row>
    <row r="3742" spans="1:7" x14ac:dyDescent="0.2">
      <c r="A3742" s="79">
        <v>40960</v>
      </c>
      <c r="B3742" s="77">
        <v>31500</v>
      </c>
      <c r="C3742" s="77">
        <v>31500</v>
      </c>
      <c r="E3742">
        <f t="shared" si="116"/>
        <v>2012</v>
      </c>
      <c r="F3742" s="57">
        <f>_xlfn.XLOOKUP(E3742,'Historical Metal Prices'!$L$4:$Z$4,'Historical Metal Prices'!$L$10:$Z$10)</f>
        <v>0.39454963749458249</v>
      </c>
      <c r="G3742" s="77">
        <f t="shared" si="117"/>
        <v>43928.313581079346</v>
      </c>
    </row>
    <row r="3743" spans="1:7" x14ac:dyDescent="0.2">
      <c r="A3743" s="79">
        <v>40959</v>
      </c>
      <c r="B3743" s="77">
        <v>31750</v>
      </c>
      <c r="C3743" s="77">
        <v>32000</v>
      </c>
      <c r="E3743">
        <f t="shared" si="116"/>
        <v>2012</v>
      </c>
      <c r="F3743" s="57">
        <f>_xlfn.XLOOKUP(E3743,'Historical Metal Prices'!$L$4:$Z$4,'Historical Metal Prices'!$L$10:$Z$10)</f>
        <v>0.39454963749458249</v>
      </c>
      <c r="G3743" s="77">
        <f t="shared" si="117"/>
        <v>44276.950990452991</v>
      </c>
    </row>
    <row r="3744" spans="1:7" x14ac:dyDescent="0.2">
      <c r="A3744" s="79">
        <v>40956</v>
      </c>
      <c r="B3744" s="77">
        <v>31750</v>
      </c>
      <c r="C3744" s="77">
        <v>32000</v>
      </c>
      <c r="E3744">
        <f t="shared" si="116"/>
        <v>2012</v>
      </c>
      <c r="F3744" s="57">
        <f>_xlfn.XLOOKUP(E3744,'Historical Metal Prices'!$L$4:$Z$4,'Historical Metal Prices'!$L$10:$Z$10)</f>
        <v>0.39454963749458249</v>
      </c>
      <c r="G3744" s="77">
        <f t="shared" si="117"/>
        <v>44276.950990452991</v>
      </c>
    </row>
    <row r="3745" spans="1:7" x14ac:dyDescent="0.2">
      <c r="A3745" s="79">
        <v>40955</v>
      </c>
      <c r="B3745" s="77">
        <v>32000</v>
      </c>
      <c r="C3745" s="77">
        <v>32000</v>
      </c>
      <c r="E3745">
        <f t="shared" si="116"/>
        <v>2012</v>
      </c>
      <c r="F3745" s="57">
        <f>_xlfn.XLOOKUP(E3745,'Historical Metal Prices'!$L$4:$Z$4,'Historical Metal Prices'!$L$10:$Z$10)</f>
        <v>0.39454963749458249</v>
      </c>
      <c r="G3745" s="77">
        <f t="shared" si="117"/>
        <v>44625.588399826636</v>
      </c>
    </row>
    <row r="3746" spans="1:7" x14ac:dyDescent="0.2">
      <c r="A3746" s="79">
        <v>40954</v>
      </c>
      <c r="B3746" s="77">
        <v>32250</v>
      </c>
      <c r="C3746" s="77">
        <v>32500</v>
      </c>
      <c r="E3746">
        <f t="shared" si="116"/>
        <v>2012</v>
      </c>
      <c r="F3746" s="57">
        <f>_xlfn.XLOOKUP(E3746,'Historical Metal Prices'!$L$4:$Z$4,'Historical Metal Prices'!$L$10:$Z$10)</f>
        <v>0.39454963749458249</v>
      </c>
      <c r="G3746" s="77">
        <f t="shared" si="117"/>
        <v>44974.225809200288</v>
      </c>
    </row>
    <row r="3747" spans="1:7" x14ac:dyDescent="0.2">
      <c r="A3747" s="79">
        <v>40953</v>
      </c>
      <c r="B3747" s="77">
        <v>32200</v>
      </c>
      <c r="C3747" s="77">
        <v>32200</v>
      </c>
      <c r="E3747">
        <f t="shared" si="116"/>
        <v>2012</v>
      </c>
      <c r="F3747" s="57">
        <f>_xlfn.XLOOKUP(E3747,'Historical Metal Prices'!$L$4:$Z$4,'Historical Metal Prices'!$L$10:$Z$10)</f>
        <v>0.39454963749458249</v>
      </c>
      <c r="G3747" s="77">
        <f t="shared" si="117"/>
        <v>44904.498327325557</v>
      </c>
    </row>
    <row r="3748" spans="1:7" x14ac:dyDescent="0.2">
      <c r="A3748" s="79">
        <v>40952</v>
      </c>
      <c r="B3748" s="77">
        <v>31500</v>
      </c>
      <c r="C3748" s="77">
        <v>31000</v>
      </c>
      <c r="E3748">
        <f t="shared" si="116"/>
        <v>2012</v>
      </c>
      <c r="F3748" s="57">
        <f>_xlfn.XLOOKUP(E3748,'Historical Metal Prices'!$L$4:$Z$4,'Historical Metal Prices'!$L$10:$Z$10)</f>
        <v>0.39454963749458249</v>
      </c>
      <c r="G3748" s="77">
        <f t="shared" si="117"/>
        <v>43928.313581079346</v>
      </c>
    </row>
    <row r="3749" spans="1:7" x14ac:dyDescent="0.2">
      <c r="A3749" s="79">
        <v>40949</v>
      </c>
      <c r="B3749" s="77">
        <v>32000</v>
      </c>
      <c r="C3749" s="77">
        <v>31000</v>
      </c>
      <c r="E3749">
        <f t="shared" si="116"/>
        <v>2012</v>
      </c>
      <c r="F3749" s="57">
        <f>_xlfn.XLOOKUP(E3749,'Historical Metal Prices'!$L$4:$Z$4,'Historical Metal Prices'!$L$10:$Z$10)</f>
        <v>0.39454963749458249</v>
      </c>
      <c r="G3749" s="77">
        <f t="shared" si="117"/>
        <v>44625.588399826636</v>
      </c>
    </row>
    <row r="3750" spans="1:7" x14ac:dyDescent="0.2">
      <c r="A3750" s="79">
        <v>40948</v>
      </c>
      <c r="B3750" s="77">
        <v>31000</v>
      </c>
      <c r="C3750" s="77">
        <v>31000</v>
      </c>
      <c r="E3750">
        <f t="shared" si="116"/>
        <v>2012</v>
      </c>
      <c r="F3750" s="57">
        <f>_xlfn.XLOOKUP(E3750,'Historical Metal Prices'!$L$4:$Z$4,'Historical Metal Prices'!$L$10:$Z$10)</f>
        <v>0.39454963749458249</v>
      </c>
      <c r="G3750" s="77">
        <f t="shared" si="117"/>
        <v>43231.038762332057</v>
      </c>
    </row>
    <row r="3751" spans="1:7" x14ac:dyDescent="0.2">
      <c r="A3751" s="79">
        <v>40947</v>
      </c>
      <c r="B3751" s="77">
        <v>31400</v>
      </c>
      <c r="C3751" s="77">
        <v>31250</v>
      </c>
      <c r="E3751">
        <f t="shared" si="116"/>
        <v>2012</v>
      </c>
      <c r="F3751" s="57">
        <f>_xlfn.XLOOKUP(E3751,'Historical Metal Prices'!$L$4:$Z$4,'Historical Metal Prices'!$L$10:$Z$10)</f>
        <v>0.39454963749458249</v>
      </c>
      <c r="G3751" s="77">
        <f t="shared" si="117"/>
        <v>43788.85861732989</v>
      </c>
    </row>
    <row r="3752" spans="1:7" x14ac:dyDescent="0.2">
      <c r="A3752" s="79">
        <v>40946</v>
      </c>
      <c r="B3752" s="77">
        <v>32000</v>
      </c>
      <c r="C3752" s="77">
        <v>31500</v>
      </c>
      <c r="E3752">
        <f t="shared" si="116"/>
        <v>2012</v>
      </c>
      <c r="F3752" s="57">
        <f>_xlfn.XLOOKUP(E3752,'Historical Metal Prices'!$L$4:$Z$4,'Historical Metal Prices'!$L$10:$Z$10)</f>
        <v>0.39454963749458249</v>
      </c>
      <c r="G3752" s="77">
        <f t="shared" si="117"/>
        <v>44625.588399826636</v>
      </c>
    </row>
    <row r="3753" spans="1:7" x14ac:dyDescent="0.2">
      <c r="A3753" s="79">
        <v>40945</v>
      </c>
      <c r="B3753" s="77">
        <v>32650</v>
      </c>
      <c r="C3753" s="77">
        <v>31500</v>
      </c>
      <c r="E3753">
        <f t="shared" si="116"/>
        <v>2012</v>
      </c>
      <c r="F3753" s="57">
        <f>_xlfn.XLOOKUP(E3753,'Historical Metal Prices'!$L$4:$Z$4,'Historical Metal Prices'!$L$10:$Z$10)</f>
        <v>0.39454963749458249</v>
      </c>
      <c r="G3753" s="77">
        <f t="shared" si="117"/>
        <v>45532.045664198122</v>
      </c>
    </row>
    <row r="3754" spans="1:7" x14ac:dyDescent="0.2">
      <c r="A3754" s="79">
        <v>40942</v>
      </c>
      <c r="B3754" s="77">
        <v>31250</v>
      </c>
      <c r="C3754" s="77">
        <v>31000</v>
      </c>
      <c r="E3754">
        <f t="shared" si="116"/>
        <v>2012</v>
      </c>
      <c r="F3754" s="57">
        <f>_xlfn.XLOOKUP(E3754,'Historical Metal Prices'!$L$4:$Z$4,'Historical Metal Prices'!$L$10:$Z$10)</f>
        <v>0.39454963749458249</v>
      </c>
      <c r="G3754" s="77">
        <f t="shared" si="117"/>
        <v>43579.676171705702</v>
      </c>
    </row>
    <row r="3755" spans="1:7" x14ac:dyDescent="0.2">
      <c r="A3755" s="79">
        <v>40941</v>
      </c>
      <c r="B3755" s="77">
        <v>32875</v>
      </c>
      <c r="C3755" s="77">
        <v>32250</v>
      </c>
      <c r="E3755">
        <f t="shared" si="116"/>
        <v>2012</v>
      </c>
      <c r="F3755" s="57">
        <f>_xlfn.XLOOKUP(E3755,'Historical Metal Prices'!$L$4:$Z$4,'Historical Metal Prices'!$L$10:$Z$10)</f>
        <v>0.39454963749458249</v>
      </c>
      <c r="G3755" s="77">
        <f t="shared" si="117"/>
        <v>45845.819332634397</v>
      </c>
    </row>
    <row r="3756" spans="1:7" x14ac:dyDescent="0.2">
      <c r="A3756" s="79">
        <v>40940</v>
      </c>
      <c r="B3756" s="77">
        <v>32750</v>
      </c>
      <c r="C3756" s="77">
        <v>32500</v>
      </c>
      <c r="E3756">
        <f t="shared" si="116"/>
        <v>2012</v>
      </c>
      <c r="F3756" s="57">
        <f>_xlfn.XLOOKUP(E3756,'Historical Metal Prices'!$L$4:$Z$4,'Historical Metal Prices'!$L$10:$Z$10)</f>
        <v>0.39454963749458249</v>
      </c>
      <c r="G3756" s="77">
        <f t="shared" si="117"/>
        <v>45671.500627947578</v>
      </c>
    </row>
    <row r="3757" spans="1:7" x14ac:dyDescent="0.2">
      <c r="A3757" s="79">
        <v>40939</v>
      </c>
      <c r="B3757" s="77">
        <v>33000</v>
      </c>
      <c r="C3757" s="77">
        <v>32500</v>
      </c>
      <c r="E3757">
        <f t="shared" si="116"/>
        <v>2012</v>
      </c>
      <c r="F3757" s="57">
        <f>_xlfn.XLOOKUP(E3757,'Historical Metal Prices'!$L$4:$Z$4,'Historical Metal Prices'!$L$10:$Z$10)</f>
        <v>0.39454963749458249</v>
      </c>
      <c r="G3757" s="77">
        <f t="shared" si="117"/>
        <v>46020.138037321223</v>
      </c>
    </row>
    <row r="3758" spans="1:7" x14ac:dyDescent="0.2">
      <c r="A3758" s="79">
        <v>40938</v>
      </c>
      <c r="B3758" s="77">
        <v>33240</v>
      </c>
      <c r="C3758" s="77">
        <v>33000</v>
      </c>
      <c r="E3758">
        <f t="shared" si="116"/>
        <v>2012</v>
      </c>
      <c r="F3758" s="57">
        <f>_xlfn.XLOOKUP(E3758,'Historical Metal Prices'!$L$4:$Z$4,'Historical Metal Prices'!$L$10:$Z$10)</f>
        <v>0.39454963749458249</v>
      </c>
      <c r="G3758" s="77">
        <f t="shared" si="117"/>
        <v>46354.829950319923</v>
      </c>
    </row>
    <row r="3759" spans="1:7" x14ac:dyDescent="0.2">
      <c r="A3759" s="79">
        <v>40935</v>
      </c>
      <c r="B3759" s="77">
        <v>33750</v>
      </c>
      <c r="C3759" s="77">
        <v>33500</v>
      </c>
      <c r="E3759">
        <f t="shared" si="116"/>
        <v>2012</v>
      </c>
      <c r="F3759" s="57">
        <f>_xlfn.XLOOKUP(E3759,'Historical Metal Prices'!$L$4:$Z$4,'Historical Metal Prices'!$L$10:$Z$10)</f>
        <v>0.39454963749458249</v>
      </c>
      <c r="G3759" s="77">
        <f t="shared" si="117"/>
        <v>47066.050265442158</v>
      </c>
    </row>
    <row r="3760" spans="1:7" x14ac:dyDescent="0.2">
      <c r="A3760" s="79">
        <v>40934</v>
      </c>
      <c r="B3760" s="77">
        <v>33750</v>
      </c>
      <c r="C3760" s="77">
        <v>33500</v>
      </c>
      <c r="E3760">
        <f t="shared" si="116"/>
        <v>2012</v>
      </c>
      <c r="F3760" s="57">
        <f>_xlfn.XLOOKUP(E3760,'Historical Metal Prices'!$L$4:$Z$4,'Historical Metal Prices'!$L$10:$Z$10)</f>
        <v>0.39454963749458249</v>
      </c>
      <c r="G3760" s="77">
        <f t="shared" si="117"/>
        <v>47066.050265442158</v>
      </c>
    </row>
    <row r="3761" spans="1:7" x14ac:dyDescent="0.2">
      <c r="A3761" s="79">
        <v>40933</v>
      </c>
      <c r="B3761" s="77">
        <v>33250</v>
      </c>
      <c r="C3761" s="77">
        <v>33000</v>
      </c>
      <c r="E3761">
        <f t="shared" si="116"/>
        <v>2012</v>
      </c>
      <c r="F3761" s="57">
        <f>_xlfn.XLOOKUP(E3761,'Historical Metal Prices'!$L$4:$Z$4,'Historical Metal Prices'!$L$10:$Z$10)</f>
        <v>0.39454963749458249</v>
      </c>
      <c r="G3761" s="77">
        <f t="shared" si="117"/>
        <v>46368.775446694868</v>
      </c>
    </row>
    <row r="3762" spans="1:7" x14ac:dyDescent="0.2">
      <c r="A3762" s="79">
        <v>40932</v>
      </c>
      <c r="B3762" s="77">
        <v>33250</v>
      </c>
      <c r="C3762" s="77">
        <v>33000</v>
      </c>
      <c r="E3762">
        <f t="shared" si="116"/>
        <v>2012</v>
      </c>
      <c r="F3762" s="57">
        <f>_xlfn.XLOOKUP(E3762,'Historical Metal Prices'!$L$4:$Z$4,'Historical Metal Prices'!$L$10:$Z$10)</f>
        <v>0.39454963749458249</v>
      </c>
      <c r="G3762" s="77">
        <f t="shared" si="117"/>
        <v>46368.775446694868</v>
      </c>
    </row>
    <row r="3763" spans="1:7" x14ac:dyDescent="0.2">
      <c r="A3763" s="79">
        <v>40931</v>
      </c>
      <c r="B3763" s="77">
        <v>33500</v>
      </c>
      <c r="C3763" s="77">
        <v>32750</v>
      </c>
      <c r="E3763">
        <f t="shared" si="116"/>
        <v>2012</v>
      </c>
      <c r="F3763" s="57">
        <f>_xlfn.XLOOKUP(E3763,'Historical Metal Prices'!$L$4:$Z$4,'Historical Metal Prices'!$L$10:$Z$10)</f>
        <v>0.39454963749458249</v>
      </c>
      <c r="G3763" s="77">
        <f t="shared" si="117"/>
        <v>46717.412856068513</v>
      </c>
    </row>
    <row r="3764" spans="1:7" x14ac:dyDescent="0.2">
      <c r="A3764" s="79">
        <v>40928</v>
      </c>
      <c r="B3764" s="77">
        <v>33500</v>
      </c>
      <c r="C3764" s="77">
        <v>33000</v>
      </c>
      <c r="E3764">
        <f t="shared" si="116"/>
        <v>2012</v>
      </c>
      <c r="F3764" s="57">
        <f>_xlfn.XLOOKUP(E3764,'Historical Metal Prices'!$L$4:$Z$4,'Historical Metal Prices'!$L$10:$Z$10)</f>
        <v>0.39454963749458249</v>
      </c>
      <c r="G3764" s="77">
        <f t="shared" si="117"/>
        <v>46717.412856068513</v>
      </c>
    </row>
    <row r="3765" spans="1:7" x14ac:dyDescent="0.2">
      <c r="A3765" s="79">
        <v>40927</v>
      </c>
      <c r="B3765" s="77">
        <v>33850</v>
      </c>
      <c r="C3765" s="77">
        <v>33500</v>
      </c>
      <c r="E3765">
        <f t="shared" si="116"/>
        <v>2012</v>
      </c>
      <c r="F3765" s="57">
        <f>_xlfn.XLOOKUP(E3765,'Historical Metal Prices'!$L$4:$Z$4,'Historical Metal Prices'!$L$10:$Z$10)</f>
        <v>0.39454963749458249</v>
      </c>
      <c r="G3765" s="77">
        <f t="shared" si="117"/>
        <v>47205.505229191614</v>
      </c>
    </row>
    <row r="3766" spans="1:7" x14ac:dyDescent="0.2">
      <c r="A3766" s="79">
        <v>40926</v>
      </c>
      <c r="B3766" s="77">
        <v>33975</v>
      </c>
      <c r="C3766" s="77">
        <v>33500</v>
      </c>
      <c r="E3766">
        <f t="shared" si="116"/>
        <v>2012</v>
      </c>
      <c r="F3766" s="57">
        <f>_xlfn.XLOOKUP(E3766,'Historical Metal Prices'!$L$4:$Z$4,'Historical Metal Prices'!$L$10:$Z$10)</f>
        <v>0.39454963749458249</v>
      </c>
      <c r="G3766" s="77">
        <f t="shared" si="117"/>
        <v>47379.823933878441</v>
      </c>
    </row>
    <row r="3767" spans="1:7" x14ac:dyDescent="0.2">
      <c r="A3767" s="79">
        <v>40925</v>
      </c>
      <c r="B3767" s="77">
        <v>33800</v>
      </c>
      <c r="C3767" s="77">
        <v>33900</v>
      </c>
      <c r="E3767">
        <f t="shared" si="116"/>
        <v>2012</v>
      </c>
      <c r="F3767" s="57">
        <f>_xlfn.XLOOKUP(E3767,'Historical Metal Prices'!$L$4:$Z$4,'Historical Metal Prices'!$L$10:$Z$10)</f>
        <v>0.39454963749458249</v>
      </c>
      <c r="G3767" s="77">
        <f t="shared" si="117"/>
        <v>47135.77774731689</v>
      </c>
    </row>
    <row r="3768" spans="1:7" x14ac:dyDescent="0.2">
      <c r="A3768" s="79">
        <v>40924</v>
      </c>
      <c r="B3768" s="77">
        <v>33600</v>
      </c>
      <c r="C3768" s="77">
        <v>33000</v>
      </c>
      <c r="E3768">
        <f t="shared" si="116"/>
        <v>2012</v>
      </c>
      <c r="F3768" s="57">
        <f>_xlfn.XLOOKUP(E3768,'Historical Metal Prices'!$L$4:$Z$4,'Historical Metal Prices'!$L$10:$Z$10)</f>
        <v>0.39454963749458249</v>
      </c>
      <c r="G3768" s="77">
        <f t="shared" si="117"/>
        <v>46856.86781981797</v>
      </c>
    </row>
    <row r="3769" spans="1:7" x14ac:dyDescent="0.2">
      <c r="A3769" s="79">
        <v>40921</v>
      </c>
      <c r="B3769" s="77">
        <v>33250</v>
      </c>
      <c r="C3769" s="77">
        <v>33000</v>
      </c>
      <c r="E3769">
        <f t="shared" si="116"/>
        <v>2012</v>
      </c>
      <c r="F3769" s="57">
        <f>_xlfn.XLOOKUP(E3769,'Historical Metal Prices'!$L$4:$Z$4,'Historical Metal Prices'!$L$10:$Z$10)</f>
        <v>0.39454963749458249</v>
      </c>
      <c r="G3769" s="77">
        <f t="shared" si="117"/>
        <v>46368.775446694868</v>
      </c>
    </row>
    <row r="3770" spans="1:7" x14ac:dyDescent="0.2">
      <c r="A3770" s="79">
        <v>40920</v>
      </c>
      <c r="B3770" s="77">
        <v>32750</v>
      </c>
      <c r="C3770" s="77">
        <v>32490</v>
      </c>
      <c r="E3770">
        <f t="shared" si="116"/>
        <v>2012</v>
      </c>
      <c r="F3770" s="57">
        <f>_xlfn.XLOOKUP(E3770,'Historical Metal Prices'!$L$4:$Z$4,'Historical Metal Prices'!$L$10:$Z$10)</f>
        <v>0.39454963749458249</v>
      </c>
      <c r="G3770" s="77">
        <f t="shared" si="117"/>
        <v>45671.500627947578</v>
      </c>
    </row>
    <row r="3771" spans="1:7" x14ac:dyDescent="0.2">
      <c r="A3771" s="79">
        <v>40919</v>
      </c>
      <c r="B3771" s="77">
        <v>32375</v>
      </c>
      <c r="C3771" s="77">
        <v>32000</v>
      </c>
      <c r="E3771">
        <f t="shared" si="116"/>
        <v>2012</v>
      </c>
      <c r="F3771" s="57">
        <f>_xlfn.XLOOKUP(E3771,'Historical Metal Prices'!$L$4:$Z$4,'Historical Metal Prices'!$L$10:$Z$10)</f>
        <v>0.39454963749458249</v>
      </c>
      <c r="G3771" s="77">
        <f t="shared" si="117"/>
        <v>45148.544513887107</v>
      </c>
    </row>
    <row r="3772" spans="1:7" x14ac:dyDescent="0.2">
      <c r="A3772" s="79">
        <v>40918</v>
      </c>
      <c r="B3772" s="77">
        <v>32000</v>
      </c>
      <c r="C3772" s="77">
        <v>32000</v>
      </c>
      <c r="E3772">
        <f t="shared" si="116"/>
        <v>2012</v>
      </c>
      <c r="F3772" s="57">
        <f>_xlfn.XLOOKUP(E3772,'Historical Metal Prices'!$L$4:$Z$4,'Historical Metal Prices'!$L$10:$Z$10)</f>
        <v>0.39454963749458249</v>
      </c>
      <c r="G3772" s="77">
        <f t="shared" si="117"/>
        <v>44625.588399826636</v>
      </c>
    </row>
    <row r="3773" spans="1:7" x14ac:dyDescent="0.2">
      <c r="A3773" s="79">
        <v>40917</v>
      </c>
      <c r="B3773" s="77">
        <v>32050</v>
      </c>
      <c r="C3773" s="77">
        <v>31800</v>
      </c>
      <c r="E3773">
        <f t="shared" si="116"/>
        <v>2012</v>
      </c>
      <c r="F3773" s="57">
        <f>_xlfn.XLOOKUP(E3773,'Historical Metal Prices'!$L$4:$Z$4,'Historical Metal Prices'!$L$10:$Z$10)</f>
        <v>0.39454963749458249</v>
      </c>
      <c r="G3773" s="77">
        <f t="shared" si="117"/>
        <v>44695.315881701368</v>
      </c>
    </row>
    <row r="3774" spans="1:7" x14ac:dyDescent="0.2">
      <c r="A3774" s="79">
        <v>40914</v>
      </c>
      <c r="B3774" s="77">
        <v>32000</v>
      </c>
      <c r="C3774" s="77">
        <v>32000</v>
      </c>
      <c r="E3774">
        <f t="shared" si="116"/>
        <v>2012</v>
      </c>
      <c r="F3774" s="57">
        <f>_xlfn.XLOOKUP(E3774,'Historical Metal Prices'!$L$4:$Z$4,'Historical Metal Prices'!$L$10:$Z$10)</f>
        <v>0.39454963749458249</v>
      </c>
      <c r="G3774" s="77">
        <f t="shared" si="117"/>
        <v>44625.588399826636</v>
      </c>
    </row>
    <row r="3775" spans="1:7" x14ac:dyDescent="0.2">
      <c r="A3775" s="79">
        <v>40913</v>
      </c>
      <c r="B3775" s="77">
        <v>32250</v>
      </c>
      <c r="C3775" s="77">
        <v>32000</v>
      </c>
      <c r="E3775">
        <f t="shared" si="116"/>
        <v>2012</v>
      </c>
      <c r="F3775" s="57">
        <f>_xlfn.XLOOKUP(E3775,'Historical Metal Prices'!$L$4:$Z$4,'Historical Metal Prices'!$L$10:$Z$10)</f>
        <v>0.39454963749458249</v>
      </c>
      <c r="G3775" s="77">
        <f t="shared" si="117"/>
        <v>44974.225809200288</v>
      </c>
    </row>
    <row r="3776" spans="1:7" x14ac:dyDescent="0.2">
      <c r="A3776" s="79">
        <v>40912</v>
      </c>
      <c r="B3776" s="77">
        <v>32250</v>
      </c>
      <c r="C3776" s="77">
        <v>31750</v>
      </c>
      <c r="E3776">
        <f t="shared" si="116"/>
        <v>2012</v>
      </c>
      <c r="F3776" s="57">
        <f>_xlfn.XLOOKUP(E3776,'Historical Metal Prices'!$L$4:$Z$4,'Historical Metal Prices'!$L$10:$Z$10)</f>
        <v>0.39454963749458249</v>
      </c>
      <c r="G3776" s="77">
        <f t="shared" si="117"/>
        <v>44974.225809200288</v>
      </c>
    </row>
    <row r="3777" spans="1:7" x14ac:dyDescent="0.2">
      <c r="A3777" s="79">
        <v>40911</v>
      </c>
      <c r="B3777" s="77">
        <v>31750</v>
      </c>
      <c r="C3777" s="77">
        <v>30100</v>
      </c>
      <c r="E3777">
        <f t="shared" si="116"/>
        <v>2012</v>
      </c>
      <c r="F3777" s="57">
        <f>_xlfn.XLOOKUP(E3777,'Historical Metal Prices'!$L$4:$Z$4,'Historical Metal Prices'!$L$10:$Z$10)</f>
        <v>0.39454963749458249</v>
      </c>
      <c r="G3777" s="77">
        <f t="shared" si="117"/>
        <v>44276.950990452991</v>
      </c>
    </row>
    <row r="3778" spans="1:7" ht="16" x14ac:dyDescent="0.2">
      <c r="A3778" s="79">
        <v>40910</v>
      </c>
      <c r="B3778" s="77">
        <v>30000</v>
      </c>
      <c r="C3778" s="78" t="s">
        <v>481</v>
      </c>
      <c r="E3778">
        <f t="shared" si="116"/>
        <v>2012</v>
      </c>
      <c r="F3778" s="57">
        <f>_xlfn.XLOOKUP(E3778,'Historical Metal Prices'!$L$4:$Z$4,'Historical Metal Prices'!$L$10:$Z$10)</f>
        <v>0.39454963749458249</v>
      </c>
      <c r="G3778" s="77">
        <f t="shared" si="117"/>
        <v>41836.489124837477</v>
      </c>
    </row>
    <row r="3779" spans="1:7" x14ac:dyDescent="0.2">
      <c r="A3779" s="79">
        <v>40907</v>
      </c>
      <c r="B3779" s="77">
        <v>30000</v>
      </c>
      <c r="C3779" s="77">
        <v>30100</v>
      </c>
      <c r="E3779">
        <f t="shared" si="116"/>
        <v>2011</v>
      </c>
      <c r="F3779" s="57" t="e">
        <f>_xlfn.XLOOKUP(E3779,'Historical Metal Prices'!$L$4:$Z$4,'Historical Metal Prices'!$L$10:$Z$10)</f>
        <v>#N/A</v>
      </c>
      <c r="G3779" s="77">
        <f t="shared" si="117"/>
        <v>0</v>
      </c>
    </row>
    <row r="3780" spans="1:7" x14ac:dyDescent="0.2">
      <c r="A3780" s="79">
        <v>40906</v>
      </c>
      <c r="B3780" s="77">
        <v>31200</v>
      </c>
      <c r="C3780" s="77">
        <v>32000</v>
      </c>
      <c r="E3780">
        <f t="shared" si="116"/>
        <v>2011</v>
      </c>
      <c r="F3780" s="57" t="e">
        <f>_xlfn.XLOOKUP(E3780,'Historical Metal Prices'!$L$4:$Z$4,'Historical Metal Prices'!$L$10:$Z$10)</f>
        <v>#N/A</v>
      </c>
      <c r="G3780" s="77">
        <f t="shared" si="117"/>
        <v>0</v>
      </c>
    </row>
    <row r="3781" spans="1:7" x14ac:dyDescent="0.2">
      <c r="A3781" s="79">
        <v>40905</v>
      </c>
      <c r="B3781" s="77">
        <v>31200</v>
      </c>
      <c r="C3781" s="77">
        <v>32000</v>
      </c>
      <c r="E3781">
        <f t="shared" si="116"/>
        <v>2011</v>
      </c>
      <c r="F3781" s="57" t="e">
        <f>_xlfn.XLOOKUP(E3781,'Historical Metal Prices'!$L$4:$Z$4,'Historical Metal Prices'!$L$10:$Z$10)</f>
        <v>#N/A</v>
      </c>
      <c r="G3781" s="77">
        <f t="shared" si="117"/>
        <v>0</v>
      </c>
    </row>
    <row r="3782" spans="1:7" ht="16" x14ac:dyDescent="0.2">
      <c r="A3782" s="79">
        <v>40904</v>
      </c>
      <c r="B3782" s="77">
        <v>31325</v>
      </c>
      <c r="C3782" s="78" t="s">
        <v>481</v>
      </c>
      <c r="E3782">
        <f t="shared" si="116"/>
        <v>2011</v>
      </c>
      <c r="F3782" s="57" t="e">
        <f>_xlfn.XLOOKUP(E3782,'Historical Metal Prices'!$L$4:$Z$4,'Historical Metal Prices'!$L$10:$Z$10)</f>
        <v>#N/A</v>
      </c>
      <c r="G3782" s="77">
        <f t="shared" si="117"/>
        <v>0</v>
      </c>
    </row>
    <row r="3783" spans="1:7" ht="16" x14ac:dyDescent="0.2">
      <c r="A3783" s="79">
        <v>40903</v>
      </c>
      <c r="B3783" s="77">
        <v>31325</v>
      </c>
      <c r="C3783" s="78" t="s">
        <v>481</v>
      </c>
      <c r="E3783">
        <f t="shared" si="116"/>
        <v>2011</v>
      </c>
      <c r="F3783" s="57" t="e">
        <f>_xlfn.XLOOKUP(E3783,'Historical Metal Prices'!$L$4:$Z$4,'Historical Metal Prices'!$L$10:$Z$10)</f>
        <v>#N/A</v>
      </c>
      <c r="G3783" s="77">
        <f t="shared" si="117"/>
        <v>0</v>
      </c>
    </row>
    <row r="3784" spans="1:7" x14ac:dyDescent="0.2">
      <c r="A3784" s="79">
        <v>40900</v>
      </c>
      <c r="B3784" s="77">
        <v>31325</v>
      </c>
      <c r="C3784" s="77">
        <v>32000</v>
      </c>
      <c r="E3784">
        <f t="shared" si="116"/>
        <v>2011</v>
      </c>
      <c r="F3784" s="57" t="e">
        <f>_xlfn.XLOOKUP(E3784,'Historical Metal Prices'!$L$4:$Z$4,'Historical Metal Prices'!$L$10:$Z$10)</f>
        <v>#N/A</v>
      </c>
      <c r="G3784" s="77">
        <f t="shared" si="117"/>
        <v>0</v>
      </c>
    </row>
    <row r="3785" spans="1:7" x14ac:dyDescent="0.2">
      <c r="A3785" s="79">
        <v>40899</v>
      </c>
      <c r="B3785" s="77">
        <v>30700</v>
      </c>
      <c r="C3785" s="77">
        <v>31000</v>
      </c>
      <c r="E3785">
        <f t="shared" si="116"/>
        <v>2011</v>
      </c>
      <c r="F3785" s="57" t="e">
        <f>_xlfn.XLOOKUP(E3785,'Historical Metal Prices'!$L$4:$Z$4,'Historical Metal Prices'!$L$10:$Z$10)</f>
        <v>#N/A</v>
      </c>
      <c r="G3785" s="77">
        <f t="shared" si="117"/>
        <v>0</v>
      </c>
    </row>
    <row r="3786" spans="1:7" x14ac:dyDescent="0.2">
      <c r="A3786" s="79">
        <v>40898</v>
      </c>
      <c r="B3786" s="77">
        <v>31200</v>
      </c>
      <c r="C3786" s="77">
        <v>31500</v>
      </c>
      <c r="E3786">
        <f t="shared" si="116"/>
        <v>2011</v>
      </c>
      <c r="F3786" s="57" t="e">
        <f>_xlfn.XLOOKUP(E3786,'Historical Metal Prices'!$L$4:$Z$4,'Historical Metal Prices'!$L$10:$Z$10)</f>
        <v>#N/A</v>
      </c>
      <c r="G3786" s="77">
        <f t="shared" si="117"/>
        <v>0</v>
      </c>
    </row>
    <row r="3787" spans="1:7" x14ac:dyDescent="0.2">
      <c r="A3787" s="79">
        <v>40897</v>
      </c>
      <c r="B3787" s="77">
        <v>30550</v>
      </c>
      <c r="C3787" s="77">
        <v>30600</v>
      </c>
      <c r="E3787">
        <f t="shared" ref="E3787:E3850" si="118">YEAR(A3787)</f>
        <v>2011</v>
      </c>
      <c r="F3787" s="57" t="e">
        <f>_xlfn.XLOOKUP(E3787,'Historical Metal Prices'!$L$4:$Z$4,'Historical Metal Prices'!$L$10:$Z$10)</f>
        <v>#N/A</v>
      </c>
      <c r="G3787" s="77">
        <f t="shared" ref="G3787:G3850" si="119">IFERROR(B3787*(1+F3787),G3788)</f>
        <v>0</v>
      </c>
    </row>
    <row r="3788" spans="1:7" x14ac:dyDescent="0.2">
      <c r="A3788" s="79">
        <v>40896</v>
      </c>
      <c r="B3788" s="77">
        <v>30400</v>
      </c>
      <c r="C3788" s="77">
        <v>30500</v>
      </c>
      <c r="E3788">
        <f t="shared" si="118"/>
        <v>2011</v>
      </c>
      <c r="F3788" s="57" t="e">
        <f>_xlfn.XLOOKUP(E3788,'Historical Metal Prices'!$L$4:$Z$4,'Historical Metal Prices'!$L$10:$Z$10)</f>
        <v>#N/A</v>
      </c>
      <c r="G3788" s="77">
        <f t="shared" si="119"/>
        <v>0</v>
      </c>
    </row>
    <row r="3789" spans="1:7" x14ac:dyDescent="0.2">
      <c r="A3789" s="79">
        <v>40893</v>
      </c>
      <c r="B3789" s="77">
        <v>31900</v>
      </c>
      <c r="C3789" s="77">
        <v>31967</v>
      </c>
      <c r="E3789">
        <f t="shared" si="118"/>
        <v>2011</v>
      </c>
      <c r="F3789" s="57" t="e">
        <f>_xlfn.XLOOKUP(E3789,'Historical Metal Prices'!$L$4:$Z$4,'Historical Metal Prices'!$L$10:$Z$10)</f>
        <v>#N/A</v>
      </c>
      <c r="G3789" s="77">
        <f t="shared" si="119"/>
        <v>0</v>
      </c>
    </row>
    <row r="3790" spans="1:7" x14ac:dyDescent="0.2">
      <c r="A3790" s="79">
        <v>40892</v>
      </c>
      <c r="B3790" s="77">
        <v>30650</v>
      </c>
      <c r="C3790" s="77">
        <v>31000</v>
      </c>
      <c r="E3790">
        <f t="shared" si="118"/>
        <v>2011</v>
      </c>
      <c r="F3790" s="57" t="e">
        <f>_xlfn.XLOOKUP(E3790,'Historical Metal Prices'!$L$4:$Z$4,'Historical Metal Prices'!$L$10:$Z$10)</f>
        <v>#N/A</v>
      </c>
      <c r="G3790" s="77">
        <f t="shared" si="119"/>
        <v>0</v>
      </c>
    </row>
    <row r="3791" spans="1:7" x14ac:dyDescent="0.2">
      <c r="A3791" s="79">
        <v>40891</v>
      </c>
      <c r="B3791" s="77">
        <v>30150</v>
      </c>
      <c r="C3791" s="77">
        <v>31000</v>
      </c>
      <c r="E3791">
        <f t="shared" si="118"/>
        <v>2011</v>
      </c>
      <c r="F3791" s="57" t="e">
        <f>_xlfn.XLOOKUP(E3791,'Historical Metal Prices'!$L$4:$Z$4,'Historical Metal Prices'!$L$10:$Z$10)</f>
        <v>#N/A</v>
      </c>
      <c r="G3791" s="77">
        <f t="shared" si="119"/>
        <v>0</v>
      </c>
    </row>
    <row r="3792" spans="1:7" x14ac:dyDescent="0.2">
      <c r="A3792" s="79">
        <v>40890</v>
      </c>
      <c r="B3792" s="77">
        <v>30150</v>
      </c>
      <c r="C3792" s="77">
        <v>30500</v>
      </c>
      <c r="E3792">
        <f t="shared" si="118"/>
        <v>2011</v>
      </c>
      <c r="F3792" s="57" t="e">
        <f>_xlfn.XLOOKUP(E3792,'Historical Metal Prices'!$L$4:$Z$4,'Historical Metal Prices'!$L$10:$Z$10)</f>
        <v>#N/A</v>
      </c>
      <c r="G3792" s="77">
        <f t="shared" si="119"/>
        <v>0</v>
      </c>
    </row>
    <row r="3793" spans="1:7" x14ac:dyDescent="0.2">
      <c r="A3793" s="79">
        <v>40889</v>
      </c>
      <c r="B3793" s="77">
        <v>29650</v>
      </c>
      <c r="C3793" s="77">
        <v>29600</v>
      </c>
      <c r="E3793">
        <f t="shared" si="118"/>
        <v>2011</v>
      </c>
      <c r="F3793" s="57" t="e">
        <f>_xlfn.XLOOKUP(E3793,'Historical Metal Prices'!$L$4:$Z$4,'Historical Metal Prices'!$L$10:$Z$10)</f>
        <v>#N/A</v>
      </c>
      <c r="G3793" s="77">
        <f t="shared" si="119"/>
        <v>0</v>
      </c>
    </row>
    <row r="3794" spans="1:7" x14ac:dyDescent="0.2">
      <c r="A3794" s="79">
        <v>40886</v>
      </c>
      <c r="B3794" s="77">
        <v>31650</v>
      </c>
      <c r="C3794" s="77">
        <v>31500</v>
      </c>
      <c r="E3794">
        <f t="shared" si="118"/>
        <v>2011</v>
      </c>
      <c r="F3794" s="57" t="e">
        <f>_xlfn.XLOOKUP(E3794,'Historical Metal Prices'!$L$4:$Z$4,'Historical Metal Prices'!$L$10:$Z$10)</f>
        <v>#N/A</v>
      </c>
      <c r="G3794" s="77">
        <f t="shared" si="119"/>
        <v>0</v>
      </c>
    </row>
    <row r="3795" spans="1:7" x14ac:dyDescent="0.2">
      <c r="A3795" s="79">
        <v>40885</v>
      </c>
      <c r="B3795" s="77">
        <v>32075</v>
      </c>
      <c r="C3795" s="77">
        <v>32600</v>
      </c>
      <c r="E3795">
        <f t="shared" si="118"/>
        <v>2011</v>
      </c>
      <c r="F3795" s="57" t="e">
        <f>_xlfn.XLOOKUP(E3795,'Historical Metal Prices'!$L$4:$Z$4,'Historical Metal Prices'!$L$10:$Z$10)</f>
        <v>#N/A</v>
      </c>
      <c r="G3795" s="77">
        <f t="shared" si="119"/>
        <v>0</v>
      </c>
    </row>
    <row r="3796" spans="1:7" x14ac:dyDescent="0.2">
      <c r="A3796" s="79">
        <v>40884</v>
      </c>
      <c r="B3796" s="77">
        <v>29825</v>
      </c>
      <c r="C3796" s="77">
        <v>30000</v>
      </c>
      <c r="E3796">
        <f t="shared" si="118"/>
        <v>2011</v>
      </c>
      <c r="F3796" s="57" t="e">
        <f>_xlfn.XLOOKUP(E3796,'Historical Metal Prices'!$L$4:$Z$4,'Historical Metal Prices'!$L$10:$Z$10)</f>
        <v>#N/A</v>
      </c>
      <c r="G3796" s="77">
        <f t="shared" si="119"/>
        <v>0</v>
      </c>
    </row>
    <row r="3797" spans="1:7" x14ac:dyDescent="0.2">
      <c r="A3797" s="79">
        <v>40883</v>
      </c>
      <c r="B3797" s="77">
        <v>31075</v>
      </c>
      <c r="C3797" s="77">
        <v>31500</v>
      </c>
      <c r="E3797">
        <f t="shared" si="118"/>
        <v>2011</v>
      </c>
      <c r="F3797" s="57" t="e">
        <f>_xlfn.XLOOKUP(E3797,'Historical Metal Prices'!$L$4:$Z$4,'Historical Metal Prices'!$L$10:$Z$10)</f>
        <v>#N/A</v>
      </c>
      <c r="G3797" s="77">
        <f t="shared" si="119"/>
        <v>0</v>
      </c>
    </row>
    <row r="3798" spans="1:7" x14ac:dyDescent="0.2">
      <c r="A3798" s="79">
        <v>40882</v>
      </c>
      <c r="B3798" s="77">
        <v>31075</v>
      </c>
      <c r="C3798" s="77">
        <v>31500</v>
      </c>
      <c r="E3798">
        <f t="shared" si="118"/>
        <v>2011</v>
      </c>
      <c r="F3798" s="57" t="e">
        <f>_xlfn.XLOOKUP(E3798,'Historical Metal Prices'!$L$4:$Z$4,'Historical Metal Prices'!$L$10:$Z$10)</f>
        <v>#N/A</v>
      </c>
      <c r="G3798" s="77">
        <f t="shared" si="119"/>
        <v>0</v>
      </c>
    </row>
    <row r="3799" spans="1:7" x14ac:dyDescent="0.2">
      <c r="A3799" s="79">
        <v>40879</v>
      </c>
      <c r="B3799" s="77">
        <v>31075</v>
      </c>
      <c r="C3799" s="77">
        <v>31500</v>
      </c>
      <c r="E3799">
        <f t="shared" si="118"/>
        <v>2011</v>
      </c>
      <c r="F3799" s="57" t="e">
        <f>_xlfn.XLOOKUP(E3799,'Historical Metal Prices'!$L$4:$Z$4,'Historical Metal Prices'!$L$10:$Z$10)</f>
        <v>#N/A</v>
      </c>
      <c r="G3799" s="77">
        <f t="shared" si="119"/>
        <v>0</v>
      </c>
    </row>
    <row r="3800" spans="1:7" x14ac:dyDescent="0.2">
      <c r="A3800" s="79">
        <v>40878</v>
      </c>
      <c r="B3800" s="77">
        <v>30325</v>
      </c>
      <c r="C3800" s="77">
        <v>30500</v>
      </c>
      <c r="E3800">
        <f t="shared" si="118"/>
        <v>2011</v>
      </c>
      <c r="F3800" s="57" t="e">
        <f>_xlfn.XLOOKUP(E3800,'Historical Metal Prices'!$L$4:$Z$4,'Historical Metal Prices'!$L$10:$Z$10)</f>
        <v>#N/A</v>
      </c>
      <c r="G3800" s="77">
        <f t="shared" si="119"/>
        <v>0</v>
      </c>
    </row>
    <row r="3801" spans="1:7" x14ac:dyDescent="0.2">
      <c r="A3801" s="79">
        <v>40877</v>
      </c>
      <c r="B3801" s="77">
        <v>31350</v>
      </c>
      <c r="C3801" s="77">
        <v>33000</v>
      </c>
      <c r="E3801">
        <f t="shared" si="118"/>
        <v>2011</v>
      </c>
      <c r="F3801" s="57" t="e">
        <f>_xlfn.XLOOKUP(E3801,'Historical Metal Prices'!$L$4:$Z$4,'Historical Metal Prices'!$L$10:$Z$10)</f>
        <v>#N/A</v>
      </c>
      <c r="G3801" s="77">
        <f t="shared" si="119"/>
        <v>0</v>
      </c>
    </row>
    <row r="3802" spans="1:7" x14ac:dyDescent="0.2">
      <c r="A3802" s="79">
        <v>40876</v>
      </c>
      <c r="B3802" s="77">
        <v>30050</v>
      </c>
      <c r="C3802" s="77">
        <v>29000</v>
      </c>
      <c r="E3802">
        <f t="shared" si="118"/>
        <v>2011</v>
      </c>
      <c r="F3802" s="57" t="e">
        <f>_xlfn.XLOOKUP(E3802,'Historical Metal Prices'!$L$4:$Z$4,'Historical Metal Prices'!$L$10:$Z$10)</f>
        <v>#N/A</v>
      </c>
      <c r="G3802" s="77">
        <f t="shared" si="119"/>
        <v>0</v>
      </c>
    </row>
    <row r="3803" spans="1:7" x14ac:dyDescent="0.2">
      <c r="A3803" s="79">
        <v>40875</v>
      </c>
      <c r="B3803" s="77">
        <v>28850</v>
      </c>
      <c r="C3803" s="77">
        <v>29000</v>
      </c>
      <c r="E3803">
        <f t="shared" si="118"/>
        <v>2011</v>
      </c>
      <c r="F3803" s="57" t="e">
        <f>_xlfn.XLOOKUP(E3803,'Historical Metal Prices'!$L$4:$Z$4,'Historical Metal Prices'!$L$10:$Z$10)</f>
        <v>#N/A</v>
      </c>
      <c r="G3803" s="77">
        <f t="shared" si="119"/>
        <v>0</v>
      </c>
    </row>
    <row r="3804" spans="1:7" x14ac:dyDescent="0.2">
      <c r="A3804" s="79">
        <v>40872</v>
      </c>
      <c r="B3804" s="77">
        <v>28850</v>
      </c>
      <c r="C3804" s="77">
        <v>29500</v>
      </c>
      <c r="E3804">
        <f t="shared" si="118"/>
        <v>2011</v>
      </c>
      <c r="F3804" s="57" t="e">
        <f>_xlfn.XLOOKUP(E3804,'Historical Metal Prices'!$L$4:$Z$4,'Historical Metal Prices'!$L$10:$Z$10)</f>
        <v>#N/A</v>
      </c>
      <c r="G3804" s="77">
        <f t="shared" si="119"/>
        <v>0</v>
      </c>
    </row>
    <row r="3805" spans="1:7" x14ac:dyDescent="0.2">
      <c r="A3805" s="79">
        <v>40871</v>
      </c>
      <c r="B3805" s="77">
        <v>28850</v>
      </c>
      <c r="C3805" s="77">
        <v>27750</v>
      </c>
      <c r="E3805">
        <f t="shared" si="118"/>
        <v>2011</v>
      </c>
      <c r="F3805" s="57" t="e">
        <f>_xlfn.XLOOKUP(E3805,'Historical Metal Prices'!$L$4:$Z$4,'Historical Metal Prices'!$L$10:$Z$10)</f>
        <v>#N/A</v>
      </c>
      <c r="G3805" s="77">
        <f t="shared" si="119"/>
        <v>0</v>
      </c>
    </row>
    <row r="3806" spans="1:7" x14ac:dyDescent="0.2">
      <c r="A3806" s="79">
        <v>40870</v>
      </c>
      <c r="B3806" s="77">
        <v>28300</v>
      </c>
      <c r="C3806" s="77">
        <v>28500</v>
      </c>
      <c r="E3806">
        <f t="shared" si="118"/>
        <v>2011</v>
      </c>
      <c r="F3806" s="57" t="e">
        <f>_xlfn.XLOOKUP(E3806,'Historical Metal Prices'!$L$4:$Z$4,'Historical Metal Prices'!$L$10:$Z$10)</f>
        <v>#N/A</v>
      </c>
      <c r="G3806" s="77">
        <f t="shared" si="119"/>
        <v>0</v>
      </c>
    </row>
    <row r="3807" spans="1:7" x14ac:dyDescent="0.2">
      <c r="A3807" s="79">
        <v>40869</v>
      </c>
      <c r="B3807" s="77">
        <v>28550</v>
      </c>
      <c r="C3807" s="77">
        <v>29000</v>
      </c>
      <c r="E3807">
        <f t="shared" si="118"/>
        <v>2011</v>
      </c>
      <c r="F3807" s="57" t="e">
        <f>_xlfn.XLOOKUP(E3807,'Historical Metal Prices'!$L$4:$Z$4,'Historical Metal Prices'!$L$10:$Z$10)</f>
        <v>#N/A</v>
      </c>
      <c r="G3807" s="77">
        <f t="shared" si="119"/>
        <v>0</v>
      </c>
    </row>
    <row r="3808" spans="1:7" x14ac:dyDescent="0.2">
      <c r="A3808" s="79">
        <v>40868</v>
      </c>
      <c r="B3808" s="77">
        <v>28050</v>
      </c>
      <c r="C3808" s="77">
        <v>28500</v>
      </c>
      <c r="E3808">
        <f t="shared" si="118"/>
        <v>2011</v>
      </c>
      <c r="F3808" s="57" t="e">
        <f>_xlfn.XLOOKUP(E3808,'Historical Metal Prices'!$L$4:$Z$4,'Historical Metal Prices'!$L$10:$Z$10)</f>
        <v>#N/A</v>
      </c>
      <c r="G3808" s="77">
        <f t="shared" si="119"/>
        <v>0</v>
      </c>
    </row>
    <row r="3809" spans="1:7" x14ac:dyDescent="0.2">
      <c r="A3809" s="79">
        <v>40865</v>
      </c>
      <c r="B3809" s="77">
        <v>27800</v>
      </c>
      <c r="C3809" s="77">
        <v>28000</v>
      </c>
      <c r="E3809">
        <f t="shared" si="118"/>
        <v>2011</v>
      </c>
      <c r="F3809" s="57" t="e">
        <f>_xlfn.XLOOKUP(E3809,'Historical Metal Prices'!$L$4:$Z$4,'Historical Metal Prices'!$L$10:$Z$10)</f>
        <v>#N/A</v>
      </c>
      <c r="G3809" s="77">
        <f t="shared" si="119"/>
        <v>0</v>
      </c>
    </row>
    <row r="3810" spans="1:7" x14ac:dyDescent="0.2">
      <c r="A3810" s="79">
        <v>40864</v>
      </c>
      <c r="B3810" s="77">
        <v>27800</v>
      </c>
      <c r="C3810" s="77">
        <v>28000</v>
      </c>
      <c r="E3810">
        <f t="shared" si="118"/>
        <v>2011</v>
      </c>
      <c r="F3810" s="57" t="e">
        <f>_xlfn.XLOOKUP(E3810,'Historical Metal Prices'!$L$4:$Z$4,'Historical Metal Prices'!$L$10:$Z$10)</f>
        <v>#N/A</v>
      </c>
      <c r="G3810" s="77">
        <f t="shared" si="119"/>
        <v>0</v>
      </c>
    </row>
    <row r="3811" spans="1:7" x14ac:dyDescent="0.2">
      <c r="A3811" s="79">
        <v>40863</v>
      </c>
      <c r="B3811" s="77">
        <v>28300</v>
      </c>
      <c r="C3811" s="77">
        <v>28500</v>
      </c>
      <c r="E3811">
        <f t="shared" si="118"/>
        <v>2011</v>
      </c>
      <c r="F3811" s="57" t="e">
        <f>_xlfn.XLOOKUP(E3811,'Historical Metal Prices'!$L$4:$Z$4,'Historical Metal Prices'!$L$10:$Z$10)</f>
        <v>#N/A</v>
      </c>
      <c r="G3811" s="77">
        <f t="shared" si="119"/>
        <v>0</v>
      </c>
    </row>
    <row r="3812" spans="1:7" x14ac:dyDescent="0.2">
      <c r="A3812" s="79">
        <v>40862</v>
      </c>
      <c r="B3812" s="77">
        <v>28300</v>
      </c>
      <c r="C3812" s="77">
        <v>28500</v>
      </c>
      <c r="E3812">
        <f t="shared" si="118"/>
        <v>2011</v>
      </c>
      <c r="F3812" s="57" t="e">
        <f>_xlfn.XLOOKUP(E3812,'Historical Metal Prices'!$L$4:$Z$4,'Historical Metal Prices'!$L$10:$Z$10)</f>
        <v>#N/A</v>
      </c>
      <c r="G3812" s="77">
        <f t="shared" si="119"/>
        <v>0</v>
      </c>
    </row>
    <row r="3813" spans="1:7" x14ac:dyDescent="0.2">
      <c r="A3813" s="79">
        <v>40861</v>
      </c>
      <c r="B3813" s="77">
        <v>28300</v>
      </c>
      <c r="C3813" s="77">
        <v>28500</v>
      </c>
      <c r="E3813">
        <f t="shared" si="118"/>
        <v>2011</v>
      </c>
      <c r="F3813" s="57" t="e">
        <f>_xlfn.XLOOKUP(E3813,'Historical Metal Prices'!$L$4:$Z$4,'Historical Metal Prices'!$L$10:$Z$10)</f>
        <v>#N/A</v>
      </c>
      <c r="G3813" s="77">
        <f t="shared" si="119"/>
        <v>0</v>
      </c>
    </row>
    <row r="3814" spans="1:7" x14ac:dyDescent="0.2">
      <c r="A3814" s="79">
        <v>40858</v>
      </c>
      <c r="B3814" s="77">
        <v>28300</v>
      </c>
      <c r="C3814" s="77">
        <v>28500</v>
      </c>
      <c r="E3814">
        <f t="shared" si="118"/>
        <v>2011</v>
      </c>
      <c r="F3814" s="57" t="e">
        <f>_xlfn.XLOOKUP(E3814,'Historical Metal Prices'!$L$4:$Z$4,'Historical Metal Prices'!$L$10:$Z$10)</f>
        <v>#N/A</v>
      </c>
      <c r="G3814" s="77">
        <f t="shared" si="119"/>
        <v>0</v>
      </c>
    </row>
    <row r="3815" spans="1:7" x14ac:dyDescent="0.2">
      <c r="A3815" s="79">
        <v>40857</v>
      </c>
      <c r="B3815" s="77">
        <v>28300</v>
      </c>
      <c r="C3815" s="77">
        <v>28500</v>
      </c>
      <c r="E3815">
        <f t="shared" si="118"/>
        <v>2011</v>
      </c>
      <c r="F3815" s="57" t="e">
        <f>_xlfn.XLOOKUP(E3815,'Historical Metal Prices'!$L$4:$Z$4,'Historical Metal Prices'!$L$10:$Z$10)</f>
        <v>#N/A</v>
      </c>
      <c r="G3815" s="77">
        <f t="shared" si="119"/>
        <v>0</v>
      </c>
    </row>
    <row r="3816" spans="1:7" x14ac:dyDescent="0.2">
      <c r="A3816" s="79">
        <v>40856</v>
      </c>
      <c r="B3816" s="77">
        <v>29550</v>
      </c>
      <c r="C3816" s="77">
        <v>29000</v>
      </c>
      <c r="E3816">
        <f t="shared" si="118"/>
        <v>2011</v>
      </c>
      <c r="F3816" s="57" t="e">
        <f>_xlfn.XLOOKUP(E3816,'Historical Metal Prices'!$L$4:$Z$4,'Historical Metal Prices'!$L$10:$Z$10)</f>
        <v>#N/A</v>
      </c>
      <c r="G3816" s="77">
        <f t="shared" si="119"/>
        <v>0</v>
      </c>
    </row>
    <row r="3817" spans="1:7" x14ac:dyDescent="0.2">
      <c r="A3817" s="79">
        <v>40855</v>
      </c>
      <c r="B3817" s="77">
        <v>29525</v>
      </c>
      <c r="C3817" s="77">
        <v>29500</v>
      </c>
      <c r="E3817">
        <f t="shared" si="118"/>
        <v>2011</v>
      </c>
      <c r="F3817" s="57" t="e">
        <f>_xlfn.XLOOKUP(E3817,'Historical Metal Prices'!$L$4:$Z$4,'Historical Metal Prices'!$L$10:$Z$10)</f>
        <v>#N/A</v>
      </c>
      <c r="G3817" s="77">
        <f t="shared" si="119"/>
        <v>0</v>
      </c>
    </row>
    <row r="3818" spans="1:7" x14ac:dyDescent="0.2">
      <c r="A3818" s="79">
        <v>40854</v>
      </c>
      <c r="B3818" s="77">
        <v>28750</v>
      </c>
      <c r="C3818" s="77">
        <v>29000</v>
      </c>
      <c r="E3818">
        <f t="shared" si="118"/>
        <v>2011</v>
      </c>
      <c r="F3818" s="57" t="e">
        <f>_xlfn.XLOOKUP(E3818,'Historical Metal Prices'!$L$4:$Z$4,'Historical Metal Prices'!$L$10:$Z$10)</f>
        <v>#N/A</v>
      </c>
      <c r="G3818" s="77">
        <f t="shared" si="119"/>
        <v>0</v>
      </c>
    </row>
    <row r="3819" spans="1:7" x14ac:dyDescent="0.2">
      <c r="A3819" s="79">
        <v>40851</v>
      </c>
      <c r="B3819" s="77">
        <v>28750</v>
      </c>
      <c r="C3819" s="77">
        <v>29000</v>
      </c>
      <c r="E3819">
        <f t="shared" si="118"/>
        <v>2011</v>
      </c>
      <c r="F3819" s="57" t="e">
        <f>_xlfn.XLOOKUP(E3819,'Historical Metal Prices'!$L$4:$Z$4,'Historical Metal Prices'!$L$10:$Z$10)</f>
        <v>#N/A</v>
      </c>
      <c r="G3819" s="77">
        <f t="shared" si="119"/>
        <v>0</v>
      </c>
    </row>
    <row r="3820" spans="1:7" x14ac:dyDescent="0.2">
      <c r="A3820" s="79">
        <v>40850</v>
      </c>
      <c r="B3820" s="77">
        <v>28250</v>
      </c>
      <c r="C3820" s="77">
        <v>28500</v>
      </c>
      <c r="E3820">
        <f t="shared" si="118"/>
        <v>2011</v>
      </c>
      <c r="F3820" s="57" t="e">
        <f>_xlfn.XLOOKUP(E3820,'Historical Metal Prices'!$L$4:$Z$4,'Historical Metal Prices'!$L$10:$Z$10)</f>
        <v>#N/A</v>
      </c>
      <c r="G3820" s="77">
        <f t="shared" si="119"/>
        <v>0</v>
      </c>
    </row>
    <row r="3821" spans="1:7" x14ac:dyDescent="0.2">
      <c r="A3821" s="79">
        <v>40849</v>
      </c>
      <c r="B3821" s="77">
        <v>28250</v>
      </c>
      <c r="C3821" s="77">
        <v>28500</v>
      </c>
      <c r="E3821">
        <f t="shared" si="118"/>
        <v>2011</v>
      </c>
      <c r="F3821" s="57" t="e">
        <f>_xlfn.XLOOKUP(E3821,'Historical Metal Prices'!$L$4:$Z$4,'Historical Metal Prices'!$L$10:$Z$10)</f>
        <v>#N/A</v>
      </c>
      <c r="G3821" s="77">
        <f t="shared" si="119"/>
        <v>0</v>
      </c>
    </row>
    <row r="3822" spans="1:7" x14ac:dyDescent="0.2">
      <c r="A3822" s="79">
        <v>40848</v>
      </c>
      <c r="B3822" s="77">
        <v>28175</v>
      </c>
      <c r="C3822" s="77">
        <v>28500</v>
      </c>
      <c r="E3822">
        <f t="shared" si="118"/>
        <v>2011</v>
      </c>
      <c r="F3822" s="57" t="e">
        <f>_xlfn.XLOOKUP(E3822,'Historical Metal Prices'!$L$4:$Z$4,'Historical Metal Prices'!$L$10:$Z$10)</f>
        <v>#N/A</v>
      </c>
      <c r="G3822" s="77">
        <f t="shared" si="119"/>
        <v>0</v>
      </c>
    </row>
    <row r="3823" spans="1:7" x14ac:dyDescent="0.2">
      <c r="A3823" s="79">
        <v>40847</v>
      </c>
      <c r="B3823" s="77">
        <v>28375</v>
      </c>
      <c r="C3823" s="77">
        <v>29000</v>
      </c>
      <c r="E3823">
        <f t="shared" si="118"/>
        <v>2011</v>
      </c>
      <c r="F3823" s="57" t="e">
        <f>_xlfn.XLOOKUP(E3823,'Historical Metal Prices'!$L$4:$Z$4,'Historical Metal Prices'!$L$10:$Z$10)</f>
        <v>#N/A</v>
      </c>
      <c r="G3823" s="77">
        <f t="shared" si="119"/>
        <v>0</v>
      </c>
    </row>
    <row r="3824" spans="1:7" x14ac:dyDescent="0.2">
      <c r="A3824" s="79">
        <v>40844</v>
      </c>
      <c r="B3824" s="77">
        <v>29605</v>
      </c>
      <c r="C3824" s="77">
        <v>30000</v>
      </c>
      <c r="E3824">
        <f t="shared" si="118"/>
        <v>2011</v>
      </c>
      <c r="F3824" s="57" t="e">
        <f>_xlfn.XLOOKUP(E3824,'Historical Metal Prices'!$L$4:$Z$4,'Historical Metal Prices'!$L$10:$Z$10)</f>
        <v>#N/A</v>
      </c>
      <c r="G3824" s="77">
        <f t="shared" si="119"/>
        <v>0</v>
      </c>
    </row>
    <row r="3825" spans="1:7" x14ac:dyDescent="0.2">
      <c r="A3825" s="79">
        <v>40843</v>
      </c>
      <c r="B3825" s="77">
        <v>30330</v>
      </c>
      <c r="C3825" s="77">
        <v>31000</v>
      </c>
      <c r="E3825">
        <f t="shared" si="118"/>
        <v>2011</v>
      </c>
      <c r="F3825" s="57" t="e">
        <f>_xlfn.XLOOKUP(E3825,'Historical Metal Prices'!$L$4:$Z$4,'Historical Metal Prices'!$L$10:$Z$10)</f>
        <v>#N/A</v>
      </c>
      <c r="G3825" s="77">
        <f t="shared" si="119"/>
        <v>0</v>
      </c>
    </row>
    <row r="3826" spans="1:7" x14ac:dyDescent="0.2">
      <c r="A3826" s="79">
        <v>40842</v>
      </c>
      <c r="B3826" s="77">
        <v>29820</v>
      </c>
      <c r="C3826" s="77">
        <v>31000</v>
      </c>
      <c r="E3826">
        <f t="shared" si="118"/>
        <v>2011</v>
      </c>
      <c r="F3826" s="57" t="e">
        <f>_xlfn.XLOOKUP(E3826,'Historical Metal Prices'!$L$4:$Z$4,'Historical Metal Prices'!$L$10:$Z$10)</f>
        <v>#N/A</v>
      </c>
      <c r="G3826" s="77">
        <f t="shared" si="119"/>
        <v>0</v>
      </c>
    </row>
    <row r="3827" spans="1:7" x14ac:dyDescent="0.2">
      <c r="A3827" s="79">
        <v>40841</v>
      </c>
      <c r="B3827" s="77">
        <v>30055</v>
      </c>
      <c r="C3827" s="77">
        <v>31000</v>
      </c>
      <c r="E3827">
        <f t="shared" si="118"/>
        <v>2011</v>
      </c>
      <c r="F3827" s="57" t="e">
        <f>_xlfn.XLOOKUP(E3827,'Historical Metal Prices'!$L$4:$Z$4,'Historical Metal Prices'!$L$10:$Z$10)</f>
        <v>#N/A</v>
      </c>
      <c r="G3827" s="77">
        <f t="shared" si="119"/>
        <v>0</v>
      </c>
    </row>
    <row r="3828" spans="1:7" x14ac:dyDescent="0.2">
      <c r="A3828" s="79">
        <v>40840</v>
      </c>
      <c r="B3828" s="77">
        <v>28055</v>
      </c>
      <c r="C3828" s="77">
        <v>29000</v>
      </c>
      <c r="E3828">
        <f t="shared" si="118"/>
        <v>2011</v>
      </c>
      <c r="F3828" s="57" t="e">
        <f>_xlfn.XLOOKUP(E3828,'Historical Metal Prices'!$L$4:$Z$4,'Historical Metal Prices'!$L$10:$Z$10)</f>
        <v>#N/A</v>
      </c>
      <c r="G3828" s="77">
        <f t="shared" si="119"/>
        <v>0</v>
      </c>
    </row>
    <row r="3829" spans="1:7" x14ac:dyDescent="0.2">
      <c r="A3829" s="79">
        <v>40837</v>
      </c>
      <c r="B3829" s="77">
        <v>29550</v>
      </c>
      <c r="C3829" s="77">
        <v>30000</v>
      </c>
      <c r="E3829">
        <f t="shared" si="118"/>
        <v>2011</v>
      </c>
      <c r="F3829" s="57" t="e">
        <f>_xlfn.XLOOKUP(E3829,'Historical Metal Prices'!$L$4:$Z$4,'Historical Metal Prices'!$L$10:$Z$10)</f>
        <v>#N/A</v>
      </c>
      <c r="G3829" s="77">
        <f t="shared" si="119"/>
        <v>0</v>
      </c>
    </row>
    <row r="3830" spans="1:7" x14ac:dyDescent="0.2">
      <c r="A3830" s="79">
        <v>40836</v>
      </c>
      <c r="B3830" s="77">
        <v>30550</v>
      </c>
      <c r="C3830" s="77">
        <v>31000</v>
      </c>
      <c r="E3830">
        <f t="shared" si="118"/>
        <v>2011</v>
      </c>
      <c r="F3830" s="57" t="e">
        <f>_xlfn.XLOOKUP(E3830,'Historical Metal Prices'!$L$4:$Z$4,'Historical Metal Prices'!$L$10:$Z$10)</f>
        <v>#N/A</v>
      </c>
      <c r="G3830" s="77">
        <f t="shared" si="119"/>
        <v>0</v>
      </c>
    </row>
    <row r="3831" spans="1:7" x14ac:dyDescent="0.2">
      <c r="A3831" s="79">
        <v>40835</v>
      </c>
      <c r="B3831" s="77">
        <v>30550</v>
      </c>
      <c r="C3831" s="77">
        <v>31000</v>
      </c>
      <c r="E3831">
        <f t="shared" si="118"/>
        <v>2011</v>
      </c>
      <c r="F3831" s="57" t="e">
        <f>_xlfn.XLOOKUP(E3831,'Historical Metal Prices'!$L$4:$Z$4,'Historical Metal Prices'!$L$10:$Z$10)</f>
        <v>#N/A</v>
      </c>
      <c r="G3831" s="77">
        <f t="shared" si="119"/>
        <v>0</v>
      </c>
    </row>
    <row r="3832" spans="1:7" x14ac:dyDescent="0.2">
      <c r="A3832" s="79">
        <v>40834</v>
      </c>
      <c r="B3832" s="77">
        <v>30550</v>
      </c>
      <c r="C3832" s="77">
        <v>31000</v>
      </c>
      <c r="E3832">
        <f t="shared" si="118"/>
        <v>2011</v>
      </c>
      <c r="F3832" s="57" t="e">
        <f>_xlfn.XLOOKUP(E3832,'Historical Metal Prices'!$L$4:$Z$4,'Historical Metal Prices'!$L$10:$Z$10)</f>
        <v>#N/A</v>
      </c>
      <c r="G3832" s="77">
        <f t="shared" si="119"/>
        <v>0</v>
      </c>
    </row>
    <row r="3833" spans="1:7" x14ac:dyDescent="0.2">
      <c r="A3833" s="79">
        <v>40833</v>
      </c>
      <c r="B3833" s="77">
        <v>30550</v>
      </c>
      <c r="C3833" s="77">
        <v>31000</v>
      </c>
      <c r="E3833">
        <f t="shared" si="118"/>
        <v>2011</v>
      </c>
      <c r="F3833" s="57" t="e">
        <f>_xlfn.XLOOKUP(E3833,'Historical Metal Prices'!$L$4:$Z$4,'Historical Metal Prices'!$L$10:$Z$10)</f>
        <v>#N/A</v>
      </c>
      <c r="G3833" s="77">
        <f t="shared" si="119"/>
        <v>0</v>
      </c>
    </row>
    <row r="3834" spans="1:7" x14ac:dyDescent="0.2">
      <c r="A3834" s="79">
        <v>40830</v>
      </c>
      <c r="B3834" s="77">
        <v>30553</v>
      </c>
      <c r="C3834" s="77">
        <v>31000</v>
      </c>
      <c r="E3834">
        <f t="shared" si="118"/>
        <v>2011</v>
      </c>
      <c r="F3834" s="57" t="e">
        <f>_xlfn.XLOOKUP(E3834,'Historical Metal Prices'!$L$4:$Z$4,'Historical Metal Prices'!$L$10:$Z$10)</f>
        <v>#N/A</v>
      </c>
      <c r="G3834" s="77">
        <f t="shared" si="119"/>
        <v>0</v>
      </c>
    </row>
    <row r="3835" spans="1:7" x14ac:dyDescent="0.2">
      <c r="A3835" s="79">
        <v>40829</v>
      </c>
      <c r="B3835" s="77">
        <v>30053</v>
      </c>
      <c r="C3835" s="77">
        <v>31000</v>
      </c>
      <c r="E3835">
        <f t="shared" si="118"/>
        <v>2011</v>
      </c>
      <c r="F3835" s="57" t="e">
        <f>_xlfn.XLOOKUP(E3835,'Historical Metal Prices'!$L$4:$Z$4,'Historical Metal Prices'!$L$10:$Z$10)</f>
        <v>#N/A</v>
      </c>
      <c r="G3835" s="77">
        <f t="shared" si="119"/>
        <v>0</v>
      </c>
    </row>
    <row r="3836" spans="1:7" x14ac:dyDescent="0.2">
      <c r="A3836" s="79">
        <v>40828</v>
      </c>
      <c r="B3836" s="77">
        <v>30805</v>
      </c>
      <c r="C3836" s="77">
        <v>31500</v>
      </c>
      <c r="E3836">
        <f t="shared" si="118"/>
        <v>2011</v>
      </c>
      <c r="F3836" s="57" t="e">
        <f>_xlfn.XLOOKUP(E3836,'Historical Metal Prices'!$L$4:$Z$4,'Historical Metal Prices'!$L$10:$Z$10)</f>
        <v>#N/A</v>
      </c>
      <c r="G3836" s="77">
        <f t="shared" si="119"/>
        <v>0</v>
      </c>
    </row>
    <row r="3837" spans="1:7" x14ac:dyDescent="0.2">
      <c r="A3837" s="79">
        <v>40827</v>
      </c>
      <c r="B3837" s="77">
        <v>31050</v>
      </c>
      <c r="C3837" s="77">
        <v>32000</v>
      </c>
      <c r="E3837">
        <f t="shared" si="118"/>
        <v>2011</v>
      </c>
      <c r="F3837" s="57" t="e">
        <f>_xlfn.XLOOKUP(E3837,'Historical Metal Prices'!$L$4:$Z$4,'Historical Metal Prices'!$L$10:$Z$10)</f>
        <v>#N/A</v>
      </c>
      <c r="G3837" s="77">
        <f t="shared" si="119"/>
        <v>0</v>
      </c>
    </row>
    <row r="3838" spans="1:7" x14ac:dyDescent="0.2">
      <c r="A3838" s="79">
        <v>40826</v>
      </c>
      <c r="B3838" s="77">
        <v>31550</v>
      </c>
      <c r="C3838" s="77">
        <v>32500</v>
      </c>
      <c r="E3838">
        <f t="shared" si="118"/>
        <v>2011</v>
      </c>
      <c r="F3838" s="57" t="e">
        <f>_xlfn.XLOOKUP(E3838,'Historical Metal Prices'!$L$4:$Z$4,'Historical Metal Prices'!$L$10:$Z$10)</f>
        <v>#N/A</v>
      </c>
      <c r="G3838" s="77">
        <f t="shared" si="119"/>
        <v>0</v>
      </c>
    </row>
    <row r="3839" spans="1:7" x14ac:dyDescent="0.2">
      <c r="A3839" s="79">
        <v>40823</v>
      </c>
      <c r="B3839" s="77">
        <v>31550</v>
      </c>
      <c r="C3839" s="77">
        <v>32000</v>
      </c>
      <c r="E3839">
        <f t="shared" si="118"/>
        <v>2011</v>
      </c>
      <c r="F3839" s="57" t="e">
        <f>_xlfn.XLOOKUP(E3839,'Historical Metal Prices'!$L$4:$Z$4,'Historical Metal Prices'!$L$10:$Z$10)</f>
        <v>#N/A</v>
      </c>
      <c r="G3839" s="77">
        <f t="shared" si="119"/>
        <v>0</v>
      </c>
    </row>
    <row r="3840" spans="1:7" x14ac:dyDescent="0.2">
      <c r="A3840" s="79">
        <v>40822</v>
      </c>
      <c r="B3840" s="77">
        <v>31550</v>
      </c>
      <c r="C3840" s="77">
        <v>32000</v>
      </c>
      <c r="E3840">
        <f t="shared" si="118"/>
        <v>2011</v>
      </c>
      <c r="F3840" s="57" t="e">
        <f>_xlfn.XLOOKUP(E3840,'Historical Metal Prices'!$L$4:$Z$4,'Historical Metal Prices'!$L$10:$Z$10)</f>
        <v>#N/A</v>
      </c>
      <c r="G3840" s="77">
        <f t="shared" si="119"/>
        <v>0</v>
      </c>
    </row>
    <row r="3841" spans="1:7" x14ac:dyDescent="0.2">
      <c r="A3841" s="79">
        <v>40821</v>
      </c>
      <c r="B3841" s="77">
        <v>32550</v>
      </c>
      <c r="C3841" s="77">
        <v>33000</v>
      </c>
      <c r="E3841">
        <f t="shared" si="118"/>
        <v>2011</v>
      </c>
      <c r="F3841" s="57" t="e">
        <f>_xlfn.XLOOKUP(E3841,'Historical Metal Prices'!$L$4:$Z$4,'Historical Metal Prices'!$L$10:$Z$10)</f>
        <v>#N/A</v>
      </c>
      <c r="G3841" s="77">
        <f t="shared" si="119"/>
        <v>0</v>
      </c>
    </row>
    <row r="3842" spans="1:7" x14ac:dyDescent="0.2">
      <c r="A3842" s="79">
        <v>40820</v>
      </c>
      <c r="B3842" s="77">
        <v>32550</v>
      </c>
      <c r="C3842" s="77">
        <v>33000</v>
      </c>
      <c r="E3842">
        <f t="shared" si="118"/>
        <v>2011</v>
      </c>
      <c r="F3842" s="57" t="e">
        <f>_xlfn.XLOOKUP(E3842,'Historical Metal Prices'!$L$4:$Z$4,'Historical Metal Prices'!$L$10:$Z$10)</f>
        <v>#N/A</v>
      </c>
      <c r="G3842" s="77">
        <f t="shared" si="119"/>
        <v>0</v>
      </c>
    </row>
    <row r="3843" spans="1:7" x14ac:dyDescent="0.2">
      <c r="A3843" s="79">
        <v>40819</v>
      </c>
      <c r="B3843" s="77">
        <v>32550</v>
      </c>
      <c r="C3843" s="77">
        <v>33000</v>
      </c>
      <c r="E3843">
        <f t="shared" si="118"/>
        <v>2011</v>
      </c>
      <c r="F3843" s="57" t="e">
        <f>_xlfn.XLOOKUP(E3843,'Historical Metal Prices'!$L$4:$Z$4,'Historical Metal Prices'!$L$10:$Z$10)</f>
        <v>#N/A</v>
      </c>
      <c r="G3843" s="77">
        <f t="shared" si="119"/>
        <v>0</v>
      </c>
    </row>
    <row r="3844" spans="1:7" x14ac:dyDescent="0.2">
      <c r="A3844" s="79">
        <v>40816</v>
      </c>
      <c r="B3844" s="77">
        <v>32550</v>
      </c>
      <c r="C3844" s="77">
        <v>33000</v>
      </c>
      <c r="E3844">
        <f t="shared" si="118"/>
        <v>2011</v>
      </c>
      <c r="F3844" s="57" t="e">
        <f>_xlfn.XLOOKUP(E3844,'Historical Metal Prices'!$L$4:$Z$4,'Historical Metal Prices'!$L$10:$Z$10)</f>
        <v>#N/A</v>
      </c>
      <c r="G3844" s="77">
        <f t="shared" si="119"/>
        <v>0</v>
      </c>
    </row>
    <row r="3845" spans="1:7" x14ac:dyDescent="0.2">
      <c r="A3845" s="79">
        <v>40815</v>
      </c>
      <c r="B3845" s="77">
        <v>33050</v>
      </c>
      <c r="C3845" s="77">
        <v>33500</v>
      </c>
      <c r="E3845">
        <f t="shared" si="118"/>
        <v>2011</v>
      </c>
      <c r="F3845" s="57" t="e">
        <f>_xlfn.XLOOKUP(E3845,'Historical Metal Prices'!$L$4:$Z$4,'Historical Metal Prices'!$L$10:$Z$10)</f>
        <v>#N/A</v>
      </c>
      <c r="G3845" s="77">
        <f t="shared" si="119"/>
        <v>0</v>
      </c>
    </row>
    <row r="3846" spans="1:7" x14ac:dyDescent="0.2">
      <c r="A3846" s="79">
        <v>40814</v>
      </c>
      <c r="B3846" s="77">
        <v>34050</v>
      </c>
      <c r="C3846" s="77">
        <v>34000</v>
      </c>
      <c r="E3846">
        <f t="shared" si="118"/>
        <v>2011</v>
      </c>
      <c r="F3846" s="57" t="e">
        <f>_xlfn.XLOOKUP(E3846,'Historical Metal Prices'!$L$4:$Z$4,'Historical Metal Prices'!$L$10:$Z$10)</f>
        <v>#N/A</v>
      </c>
      <c r="G3846" s="77">
        <f t="shared" si="119"/>
        <v>0</v>
      </c>
    </row>
    <row r="3847" spans="1:7" x14ac:dyDescent="0.2">
      <c r="A3847" s="79">
        <v>40813</v>
      </c>
      <c r="B3847" s="77">
        <v>34050</v>
      </c>
      <c r="C3847" s="77">
        <v>34000</v>
      </c>
      <c r="E3847">
        <f t="shared" si="118"/>
        <v>2011</v>
      </c>
      <c r="F3847" s="57" t="e">
        <f>_xlfn.XLOOKUP(E3847,'Historical Metal Prices'!$L$4:$Z$4,'Historical Metal Prices'!$L$10:$Z$10)</f>
        <v>#N/A</v>
      </c>
      <c r="G3847" s="77">
        <f t="shared" si="119"/>
        <v>0</v>
      </c>
    </row>
    <row r="3848" spans="1:7" x14ac:dyDescent="0.2">
      <c r="A3848" s="79">
        <v>40812</v>
      </c>
      <c r="B3848" s="77">
        <v>33550</v>
      </c>
      <c r="C3848" s="77">
        <v>34000</v>
      </c>
      <c r="E3848">
        <f t="shared" si="118"/>
        <v>2011</v>
      </c>
      <c r="F3848" s="57" t="e">
        <f>_xlfn.XLOOKUP(E3848,'Historical Metal Prices'!$L$4:$Z$4,'Historical Metal Prices'!$L$10:$Z$10)</f>
        <v>#N/A</v>
      </c>
      <c r="G3848" s="77">
        <f t="shared" si="119"/>
        <v>0</v>
      </c>
    </row>
    <row r="3849" spans="1:7" x14ac:dyDescent="0.2">
      <c r="A3849" s="79">
        <v>40809</v>
      </c>
      <c r="B3849" s="77">
        <v>33800</v>
      </c>
      <c r="C3849" s="77">
        <v>34000</v>
      </c>
      <c r="E3849">
        <f t="shared" si="118"/>
        <v>2011</v>
      </c>
      <c r="F3849" s="57" t="e">
        <f>_xlfn.XLOOKUP(E3849,'Historical Metal Prices'!$L$4:$Z$4,'Historical Metal Prices'!$L$10:$Z$10)</f>
        <v>#N/A</v>
      </c>
      <c r="G3849" s="77">
        <f t="shared" si="119"/>
        <v>0</v>
      </c>
    </row>
    <row r="3850" spans="1:7" x14ac:dyDescent="0.2">
      <c r="A3850" s="79">
        <v>40808</v>
      </c>
      <c r="B3850" s="77">
        <v>33800</v>
      </c>
      <c r="C3850" s="77">
        <v>34000</v>
      </c>
      <c r="E3850">
        <f t="shared" si="118"/>
        <v>2011</v>
      </c>
      <c r="F3850" s="57" t="e">
        <f>_xlfn.XLOOKUP(E3850,'Historical Metal Prices'!$L$4:$Z$4,'Historical Metal Prices'!$L$10:$Z$10)</f>
        <v>#N/A</v>
      </c>
      <c r="G3850" s="77">
        <f t="shared" si="119"/>
        <v>0</v>
      </c>
    </row>
    <row r="3851" spans="1:7" x14ac:dyDescent="0.2">
      <c r="A3851" s="79">
        <v>40807</v>
      </c>
      <c r="B3851" s="77">
        <v>34300</v>
      </c>
      <c r="C3851" s="77">
        <v>34500</v>
      </c>
      <c r="E3851">
        <f t="shared" ref="E3851:E3914" si="120">YEAR(A3851)</f>
        <v>2011</v>
      </c>
      <c r="F3851" s="57" t="e">
        <f>_xlfn.XLOOKUP(E3851,'Historical Metal Prices'!$L$4:$Z$4,'Historical Metal Prices'!$L$10:$Z$10)</f>
        <v>#N/A</v>
      </c>
      <c r="G3851" s="77">
        <f t="shared" ref="G3851:G3914" si="121">IFERROR(B3851*(1+F3851),G3852)</f>
        <v>0</v>
      </c>
    </row>
    <row r="3852" spans="1:7" x14ac:dyDescent="0.2">
      <c r="A3852" s="79">
        <v>40806</v>
      </c>
      <c r="B3852" s="77">
        <v>34925</v>
      </c>
      <c r="C3852" s="77">
        <v>35000</v>
      </c>
      <c r="E3852">
        <f t="shared" si="120"/>
        <v>2011</v>
      </c>
      <c r="F3852" s="57" t="e">
        <f>_xlfn.XLOOKUP(E3852,'Historical Metal Prices'!$L$4:$Z$4,'Historical Metal Prices'!$L$10:$Z$10)</f>
        <v>#N/A</v>
      </c>
      <c r="G3852" s="77">
        <f t="shared" si="121"/>
        <v>0</v>
      </c>
    </row>
    <row r="3853" spans="1:7" x14ac:dyDescent="0.2">
      <c r="A3853" s="79">
        <v>40805</v>
      </c>
      <c r="B3853" s="77">
        <v>34840</v>
      </c>
      <c r="C3853" s="77">
        <v>35000</v>
      </c>
      <c r="E3853">
        <f t="shared" si="120"/>
        <v>2011</v>
      </c>
      <c r="F3853" s="57" t="e">
        <f>_xlfn.XLOOKUP(E3853,'Historical Metal Prices'!$L$4:$Z$4,'Historical Metal Prices'!$L$10:$Z$10)</f>
        <v>#N/A</v>
      </c>
      <c r="G3853" s="77">
        <f t="shared" si="121"/>
        <v>0</v>
      </c>
    </row>
    <row r="3854" spans="1:7" x14ac:dyDescent="0.2">
      <c r="A3854" s="79">
        <v>40802</v>
      </c>
      <c r="B3854" s="77">
        <v>34840</v>
      </c>
      <c r="C3854" s="77">
        <v>35000</v>
      </c>
      <c r="E3854">
        <f t="shared" si="120"/>
        <v>2011</v>
      </c>
      <c r="F3854" s="57" t="e">
        <f>_xlfn.XLOOKUP(E3854,'Historical Metal Prices'!$L$4:$Z$4,'Historical Metal Prices'!$L$10:$Z$10)</f>
        <v>#N/A</v>
      </c>
      <c r="G3854" s="77">
        <f t="shared" si="121"/>
        <v>0</v>
      </c>
    </row>
    <row r="3855" spans="1:7" x14ac:dyDescent="0.2">
      <c r="A3855" s="79">
        <v>40801</v>
      </c>
      <c r="B3855" s="77">
        <v>34590</v>
      </c>
      <c r="C3855" s="77">
        <v>35000</v>
      </c>
      <c r="E3855">
        <f t="shared" si="120"/>
        <v>2011</v>
      </c>
      <c r="F3855" s="57" t="e">
        <f>_xlfn.XLOOKUP(E3855,'Historical Metal Prices'!$L$4:$Z$4,'Historical Metal Prices'!$L$10:$Z$10)</f>
        <v>#N/A</v>
      </c>
      <c r="G3855" s="77">
        <f t="shared" si="121"/>
        <v>0</v>
      </c>
    </row>
    <row r="3856" spans="1:7" x14ac:dyDescent="0.2">
      <c r="A3856" s="79">
        <v>40800</v>
      </c>
      <c r="B3856" s="77">
        <v>34965</v>
      </c>
      <c r="C3856" s="77">
        <v>35250</v>
      </c>
      <c r="E3856">
        <f t="shared" si="120"/>
        <v>2011</v>
      </c>
      <c r="F3856" s="57" t="e">
        <f>_xlfn.XLOOKUP(E3856,'Historical Metal Prices'!$L$4:$Z$4,'Historical Metal Prices'!$L$10:$Z$10)</f>
        <v>#N/A</v>
      </c>
      <c r="G3856" s="77">
        <f t="shared" si="121"/>
        <v>0</v>
      </c>
    </row>
    <row r="3857" spans="1:7" x14ac:dyDescent="0.2">
      <c r="A3857" s="79">
        <v>40799</v>
      </c>
      <c r="B3857" s="77">
        <v>35090</v>
      </c>
      <c r="C3857" s="77">
        <v>35500</v>
      </c>
      <c r="E3857">
        <f t="shared" si="120"/>
        <v>2011</v>
      </c>
      <c r="F3857" s="57" t="e">
        <f>_xlfn.XLOOKUP(E3857,'Historical Metal Prices'!$L$4:$Z$4,'Historical Metal Prices'!$L$10:$Z$10)</f>
        <v>#N/A</v>
      </c>
      <c r="G3857" s="77">
        <f t="shared" si="121"/>
        <v>0</v>
      </c>
    </row>
    <row r="3858" spans="1:7" x14ac:dyDescent="0.2">
      <c r="A3858" s="79">
        <v>40798</v>
      </c>
      <c r="B3858" s="77">
        <v>35550</v>
      </c>
      <c r="C3858" s="77">
        <v>35950</v>
      </c>
      <c r="E3858">
        <f t="shared" si="120"/>
        <v>2011</v>
      </c>
      <c r="F3858" s="57" t="e">
        <f>_xlfn.XLOOKUP(E3858,'Historical Metal Prices'!$L$4:$Z$4,'Historical Metal Prices'!$L$10:$Z$10)</f>
        <v>#N/A</v>
      </c>
      <c r="G3858" s="77">
        <f t="shared" si="121"/>
        <v>0</v>
      </c>
    </row>
    <row r="3859" spans="1:7" x14ac:dyDescent="0.2">
      <c r="A3859" s="79">
        <v>40795</v>
      </c>
      <c r="B3859" s="77">
        <v>35350</v>
      </c>
      <c r="C3859" s="77">
        <v>35500</v>
      </c>
      <c r="E3859">
        <f t="shared" si="120"/>
        <v>2011</v>
      </c>
      <c r="F3859" s="57" t="e">
        <f>_xlfn.XLOOKUP(E3859,'Historical Metal Prices'!$L$4:$Z$4,'Historical Metal Prices'!$L$10:$Z$10)</f>
        <v>#N/A</v>
      </c>
      <c r="G3859" s="77">
        <f t="shared" si="121"/>
        <v>0</v>
      </c>
    </row>
    <row r="3860" spans="1:7" x14ac:dyDescent="0.2">
      <c r="A3860" s="79">
        <v>40794</v>
      </c>
      <c r="B3860" s="77">
        <v>35100</v>
      </c>
      <c r="C3860" s="77">
        <v>35500</v>
      </c>
      <c r="E3860">
        <f t="shared" si="120"/>
        <v>2011</v>
      </c>
      <c r="F3860" s="57" t="e">
        <f>_xlfn.XLOOKUP(E3860,'Historical Metal Prices'!$L$4:$Z$4,'Historical Metal Prices'!$L$10:$Z$10)</f>
        <v>#N/A</v>
      </c>
      <c r="G3860" s="77">
        <f t="shared" si="121"/>
        <v>0</v>
      </c>
    </row>
    <row r="3861" spans="1:7" x14ac:dyDescent="0.2">
      <c r="A3861" s="79">
        <v>40793</v>
      </c>
      <c r="B3861" s="77">
        <v>34600</v>
      </c>
      <c r="C3861" s="77">
        <v>35000</v>
      </c>
      <c r="E3861">
        <f t="shared" si="120"/>
        <v>2011</v>
      </c>
      <c r="F3861" s="57" t="e">
        <f>_xlfn.XLOOKUP(E3861,'Historical Metal Prices'!$L$4:$Z$4,'Historical Metal Prices'!$L$10:$Z$10)</f>
        <v>#N/A</v>
      </c>
      <c r="G3861" s="77">
        <f t="shared" si="121"/>
        <v>0</v>
      </c>
    </row>
    <row r="3862" spans="1:7" x14ac:dyDescent="0.2">
      <c r="A3862" s="79">
        <v>40792</v>
      </c>
      <c r="B3862" s="77">
        <v>35100</v>
      </c>
      <c r="C3862" s="77">
        <v>35500</v>
      </c>
      <c r="E3862">
        <f t="shared" si="120"/>
        <v>2011</v>
      </c>
      <c r="F3862" s="57" t="e">
        <f>_xlfn.XLOOKUP(E3862,'Historical Metal Prices'!$L$4:$Z$4,'Historical Metal Prices'!$L$10:$Z$10)</f>
        <v>#N/A</v>
      </c>
      <c r="G3862" s="77">
        <f t="shared" si="121"/>
        <v>0</v>
      </c>
    </row>
    <row r="3863" spans="1:7" x14ac:dyDescent="0.2">
      <c r="A3863" s="79">
        <v>40791</v>
      </c>
      <c r="B3863" s="77">
        <v>35100</v>
      </c>
      <c r="C3863" s="77">
        <v>35500</v>
      </c>
      <c r="E3863">
        <f t="shared" si="120"/>
        <v>2011</v>
      </c>
      <c r="F3863" s="57" t="e">
        <f>_xlfn.XLOOKUP(E3863,'Historical Metal Prices'!$L$4:$Z$4,'Historical Metal Prices'!$L$10:$Z$10)</f>
        <v>#N/A</v>
      </c>
      <c r="G3863" s="77">
        <f t="shared" si="121"/>
        <v>0</v>
      </c>
    </row>
    <row r="3864" spans="1:7" x14ac:dyDescent="0.2">
      <c r="A3864" s="79">
        <v>40788</v>
      </c>
      <c r="B3864" s="77">
        <v>35100</v>
      </c>
      <c r="C3864" s="77">
        <v>35500</v>
      </c>
      <c r="E3864">
        <f t="shared" si="120"/>
        <v>2011</v>
      </c>
      <c r="F3864" s="57" t="e">
        <f>_xlfn.XLOOKUP(E3864,'Historical Metal Prices'!$L$4:$Z$4,'Historical Metal Prices'!$L$10:$Z$10)</f>
        <v>#N/A</v>
      </c>
      <c r="G3864" s="77">
        <f t="shared" si="121"/>
        <v>0</v>
      </c>
    </row>
    <row r="3865" spans="1:7" x14ac:dyDescent="0.2">
      <c r="A3865" s="79">
        <v>40787</v>
      </c>
      <c r="B3865" s="77">
        <v>35600</v>
      </c>
      <c r="C3865" s="77">
        <v>35500</v>
      </c>
      <c r="E3865">
        <f t="shared" si="120"/>
        <v>2011</v>
      </c>
      <c r="F3865" s="57" t="e">
        <f>_xlfn.XLOOKUP(E3865,'Historical Metal Prices'!$L$4:$Z$4,'Historical Metal Prices'!$L$10:$Z$10)</f>
        <v>#N/A</v>
      </c>
      <c r="G3865" s="77">
        <f t="shared" si="121"/>
        <v>0</v>
      </c>
    </row>
    <row r="3866" spans="1:7" x14ac:dyDescent="0.2">
      <c r="A3866" s="79">
        <v>40786</v>
      </c>
      <c r="B3866" s="77">
        <v>35600</v>
      </c>
      <c r="C3866" s="77">
        <v>36000</v>
      </c>
      <c r="E3866">
        <f t="shared" si="120"/>
        <v>2011</v>
      </c>
      <c r="F3866" s="57" t="e">
        <f>_xlfn.XLOOKUP(E3866,'Historical Metal Prices'!$L$4:$Z$4,'Historical Metal Prices'!$L$10:$Z$10)</f>
        <v>#N/A</v>
      </c>
      <c r="G3866" s="77">
        <f t="shared" si="121"/>
        <v>0</v>
      </c>
    </row>
    <row r="3867" spans="1:7" x14ac:dyDescent="0.2">
      <c r="A3867" s="79">
        <v>40785</v>
      </c>
      <c r="B3867" s="77">
        <v>36125</v>
      </c>
      <c r="C3867" s="77">
        <v>36500</v>
      </c>
      <c r="E3867">
        <f t="shared" si="120"/>
        <v>2011</v>
      </c>
      <c r="F3867" s="57" t="e">
        <f>_xlfn.XLOOKUP(E3867,'Historical Metal Prices'!$L$4:$Z$4,'Historical Metal Prices'!$L$10:$Z$10)</f>
        <v>#N/A</v>
      </c>
      <c r="G3867" s="77">
        <f t="shared" si="121"/>
        <v>0</v>
      </c>
    </row>
    <row r="3868" spans="1:7" ht="16" x14ac:dyDescent="0.2">
      <c r="A3868" s="79">
        <v>40784</v>
      </c>
      <c r="B3868" s="77">
        <v>36125</v>
      </c>
      <c r="C3868" s="78" t="s">
        <v>481</v>
      </c>
      <c r="E3868">
        <f t="shared" si="120"/>
        <v>2011</v>
      </c>
      <c r="F3868" s="57" t="e">
        <f>_xlfn.XLOOKUP(E3868,'Historical Metal Prices'!$L$4:$Z$4,'Historical Metal Prices'!$L$10:$Z$10)</f>
        <v>#N/A</v>
      </c>
      <c r="G3868" s="77">
        <f t="shared" si="121"/>
        <v>0</v>
      </c>
    </row>
    <row r="3869" spans="1:7" x14ac:dyDescent="0.2">
      <c r="A3869" s="79">
        <v>40781</v>
      </c>
      <c r="B3869" s="77">
        <v>36125</v>
      </c>
      <c r="C3869" s="77">
        <v>36500</v>
      </c>
      <c r="E3869">
        <f t="shared" si="120"/>
        <v>2011</v>
      </c>
      <c r="F3869" s="57" t="e">
        <f>_xlfn.XLOOKUP(E3869,'Historical Metal Prices'!$L$4:$Z$4,'Historical Metal Prices'!$L$10:$Z$10)</f>
        <v>#N/A</v>
      </c>
      <c r="G3869" s="77">
        <f t="shared" si="121"/>
        <v>0</v>
      </c>
    </row>
    <row r="3870" spans="1:7" x14ac:dyDescent="0.2">
      <c r="A3870" s="79">
        <v>40780</v>
      </c>
      <c r="B3870" s="77">
        <v>35625</v>
      </c>
      <c r="C3870" s="77">
        <v>36000</v>
      </c>
      <c r="E3870">
        <f t="shared" si="120"/>
        <v>2011</v>
      </c>
      <c r="F3870" s="57" t="e">
        <f>_xlfn.XLOOKUP(E3870,'Historical Metal Prices'!$L$4:$Z$4,'Historical Metal Prices'!$L$10:$Z$10)</f>
        <v>#N/A</v>
      </c>
      <c r="G3870" s="77">
        <f t="shared" si="121"/>
        <v>0</v>
      </c>
    </row>
    <row r="3871" spans="1:7" x14ac:dyDescent="0.2">
      <c r="A3871" s="79">
        <v>40779</v>
      </c>
      <c r="B3871" s="77">
        <v>35625</v>
      </c>
      <c r="C3871" s="77">
        <v>36000</v>
      </c>
      <c r="E3871">
        <f t="shared" si="120"/>
        <v>2011</v>
      </c>
      <c r="F3871" s="57" t="e">
        <f>_xlfn.XLOOKUP(E3871,'Historical Metal Prices'!$L$4:$Z$4,'Historical Metal Prices'!$L$10:$Z$10)</f>
        <v>#N/A</v>
      </c>
      <c r="G3871" s="77">
        <f t="shared" si="121"/>
        <v>0</v>
      </c>
    </row>
    <row r="3872" spans="1:7" x14ac:dyDescent="0.2">
      <c r="A3872" s="79">
        <v>40778</v>
      </c>
      <c r="B3872" s="77">
        <v>35625</v>
      </c>
      <c r="C3872" s="77">
        <v>36000</v>
      </c>
      <c r="E3872">
        <f t="shared" si="120"/>
        <v>2011</v>
      </c>
      <c r="F3872" s="57" t="e">
        <f>_xlfn.XLOOKUP(E3872,'Historical Metal Prices'!$L$4:$Z$4,'Historical Metal Prices'!$L$10:$Z$10)</f>
        <v>#N/A</v>
      </c>
      <c r="G3872" s="77">
        <f t="shared" si="121"/>
        <v>0</v>
      </c>
    </row>
    <row r="3873" spans="1:7" x14ac:dyDescent="0.2">
      <c r="A3873" s="79">
        <v>40777</v>
      </c>
      <c r="B3873" s="77">
        <v>36125</v>
      </c>
      <c r="C3873" s="77">
        <v>36500</v>
      </c>
      <c r="E3873">
        <f t="shared" si="120"/>
        <v>2011</v>
      </c>
      <c r="F3873" s="57" t="e">
        <f>_xlfn.XLOOKUP(E3873,'Historical Metal Prices'!$L$4:$Z$4,'Historical Metal Prices'!$L$10:$Z$10)</f>
        <v>#N/A</v>
      </c>
      <c r="G3873" s="77">
        <f t="shared" si="121"/>
        <v>0</v>
      </c>
    </row>
    <row r="3874" spans="1:7" x14ac:dyDescent="0.2">
      <c r="A3874" s="79">
        <v>40774</v>
      </c>
      <c r="B3874" s="77">
        <v>36125</v>
      </c>
      <c r="C3874" s="77">
        <v>36500</v>
      </c>
      <c r="E3874">
        <f t="shared" si="120"/>
        <v>2011</v>
      </c>
      <c r="F3874" s="57" t="e">
        <f>_xlfn.XLOOKUP(E3874,'Historical Metal Prices'!$L$4:$Z$4,'Historical Metal Prices'!$L$10:$Z$10)</f>
        <v>#N/A</v>
      </c>
      <c r="G3874" s="77">
        <f t="shared" si="121"/>
        <v>0</v>
      </c>
    </row>
    <row r="3875" spans="1:7" x14ac:dyDescent="0.2">
      <c r="A3875" s="79">
        <v>40773</v>
      </c>
      <c r="B3875" s="77">
        <v>36125</v>
      </c>
      <c r="C3875" s="77">
        <v>36500</v>
      </c>
      <c r="E3875">
        <f t="shared" si="120"/>
        <v>2011</v>
      </c>
      <c r="F3875" s="57" t="e">
        <f>_xlfn.XLOOKUP(E3875,'Historical Metal Prices'!$L$4:$Z$4,'Historical Metal Prices'!$L$10:$Z$10)</f>
        <v>#N/A</v>
      </c>
      <c r="G3875" s="77">
        <f t="shared" si="121"/>
        <v>0</v>
      </c>
    </row>
    <row r="3876" spans="1:7" x14ac:dyDescent="0.2">
      <c r="A3876" s="79">
        <v>40772</v>
      </c>
      <c r="B3876" s="77">
        <v>36130</v>
      </c>
      <c r="C3876" s="77">
        <v>36500</v>
      </c>
      <c r="E3876">
        <f t="shared" si="120"/>
        <v>2011</v>
      </c>
      <c r="F3876" s="57" t="e">
        <f>_xlfn.XLOOKUP(E3876,'Historical Metal Prices'!$L$4:$Z$4,'Historical Metal Prices'!$L$10:$Z$10)</f>
        <v>#N/A</v>
      </c>
      <c r="G3876" s="77">
        <f t="shared" si="121"/>
        <v>0</v>
      </c>
    </row>
    <row r="3877" spans="1:7" x14ac:dyDescent="0.2">
      <c r="A3877" s="79">
        <v>40771</v>
      </c>
      <c r="B3877" s="77">
        <v>36125</v>
      </c>
      <c r="C3877" s="77">
        <v>36500</v>
      </c>
      <c r="E3877">
        <f t="shared" si="120"/>
        <v>2011</v>
      </c>
      <c r="F3877" s="57" t="e">
        <f>_xlfn.XLOOKUP(E3877,'Historical Metal Prices'!$L$4:$Z$4,'Historical Metal Prices'!$L$10:$Z$10)</f>
        <v>#N/A</v>
      </c>
      <c r="G3877" s="77">
        <f t="shared" si="121"/>
        <v>0</v>
      </c>
    </row>
    <row r="3878" spans="1:7" x14ac:dyDescent="0.2">
      <c r="A3878" s="79">
        <v>40770</v>
      </c>
      <c r="B3878" s="77">
        <v>36125</v>
      </c>
      <c r="C3878" s="77">
        <v>37500</v>
      </c>
      <c r="E3878">
        <f t="shared" si="120"/>
        <v>2011</v>
      </c>
      <c r="F3878" s="57" t="e">
        <f>_xlfn.XLOOKUP(E3878,'Historical Metal Prices'!$L$4:$Z$4,'Historical Metal Prices'!$L$10:$Z$10)</f>
        <v>#N/A</v>
      </c>
      <c r="G3878" s="77">
        <f t="shared" si="121"/>
        <v>0</v>
      </c>
    </row>
    <row r="3879" spans="1:7" x14ac:dyDescent="0.2">
      <c r="A3879" s="79">
        <v>40767</v>
      </c>
      <c r="B3879" s="77">
        <v>36625</v>
      </c>
      <c r="C3879" s="77">
        <v>37000</v>
      </c>
      <c r="E3879">
        <f t="shared" si="120"/>
        <v>2011</v>
      </c>
      <c r="F3879" s="57" t="e">
        <f>_xlfn.XLOOKUP(E3879,'Historical Metal Prices'!$L$4:$Z$4,'Historical Metal Prices'!$L$10:$Z$10)</f>
        <v>#N/A</v>
      </c>
      <c r="G3879" s="77">
        <f t="shared" si="121"/>
        <v>0</v>
      </c>
    </row>
    <row r="3880" spans="1:7" x14ac:dyDescent="0.2">
      <c r="A3880" s="79">
        <v>40766</v>
      </c>
      <c r="B3880" s="77">
        <v>36625</v>
      </c>
      <c r="C3880" s="77">
        <v>37000</v>
      </c>
      <c r="E3880">
        <f t="shared" si="120"/>
        <v>2011</v>
      </c>
      <c r="F3880" s="57" t="e">
        <f>_xlfn.XLOOKUP(E3880,'Historical Metal Prices'!$L$4:$Z$4,'Historical Metal Prices'!$L$10:$Z$10)</f>
        <v>#N/A</v>
      </c>
      <c r="G3880" s="77">
        <f t="shared" si="121"/>
        <v>0</v>
      </c>
    </row>
    <row r="3881" spans="1:7" x14ac:dyDescent="0.2">
      <c r="A3881" s="79">
        <v>40765</v>
      </c>
      <c r="B3881" s="77">
        <v>36625</v>
      </c>
      <c r="C3881" s="77">
        <v>37000</v>
      </c>
      <c r="E3881">
        <f t="shared" si="120"/>
        <v>2011</v>
      </c>
      <c r="F3881" s="57" t="e">
        <f>_xlfn.XLOOKUP(E3881,'Historical Metal Prices'!$L$4:$Z$4,'Historical Metal Prices'!$L$10:$Z$10)</f>
        <v>#N/A</v>
      </c>
      <c r="G3881" s="77">
        <f t="shared" si="121"/>
        <v>0</v>
      </c>
    </row>
    <row r="3882" spans="1:7" x14ac:dyDescent="0.2">
      <c r="A3882" s="79">
        <v>40764</v>
      </c>
      <c r="B3882" s="77">
        <v>35630</v>
      </c>
      <c r="C3882" s="77">
        <v>36000</v>
      </c>
      <c r="E3882">
        <f t="shared" si="120"/>
        <v>2011</v>
      </c>
      <c r="F3882" s="57" t="e">
        <f>_xlfn.XLOOKUP(E3882,'Historical Metal Prices'!$L$4:$Z$4,'Historical Metal Prices'!$L$10:$Z$10)</f>
        <v>#N/A</v>
      </c>
      <c r="G3882" s="77">
        <f t="shared" si="121"/>
        <v>0</v>
      </c>
    </row>
    <row r="3883" spans="1:7" x14ac:dyDescent="0.2">
      <c r="A3883" s="79">
        <v>40763</v>
      </c>
      <c r="B3883" s="77">
        <v>35630</v>
      </c>
      <c r="C3883" s="77">
        <v>36000</v>
      </c>
      <c r="E3883">
        <f t="shared" si="120"/>
        <v>2011</v>
      </c>
      <c r="F3883" s="57" t="e">
        <f>_xlfn.XLOOKUP(E3883,'Historical Metal Prices'!$L$4:$Z$4,'Historical Metal Prices'!$L$10:$Z$10)</f>
        <v>#N/A</v>
      </c>
      <c r="G3883" s="77">
        <f t="shared" si="121"/>
        <v>0</v>
      </c>
    </row>
    <row r="3884" spans="1:7" x14ac:dyDescent="0.2">
      <c r="A3884" s="79">
        <v>40760</v>
      </c>
      <c r="B3884" s="77">
        <v>35625</v>
      </c>
      <c r="C3884" s="77">
        <v>36000</v>
      </c>
      <c r="E3884">
        <f t="shared" si="120"/>
        <v>2011</v>
      </c>
      <c r="F3884" s="57" t="e">
        <f>_xlfn.XLOOKUP(E3884,'Historical Metal Prices'!$L$4:$Z$4,'Historical Metal Prices'!$L$10:$Z$10)</f>
        <v>#N/A</v>
      </c>
      <c r="G3884" s="77">
        <f t="shared" si="121"/>
        <v>0</v>
      </c>
    </row>
    <row r="3885" spans="1:7" x14ac:dyDescent="0.2">
      <c r="A3885" s="79">
        <v>40759</v>
      </c>
      <c r="B3885" s="77">
        <v>35625</v>
      </c>
      <c r="C3885" s="77">
        <v>36000</v>
      </c>
      <c r="E3885">
        <f t="shared" si="120"/>
        <v>2011</v>
      </c>
      <c r="F3885" s="57" t="e">
        <f>_xlfn.XLOOKUP(E3885,'Historical Metal Prices'!$L$4:$Z$4,'Historical Metal Prices'!$L$10:$Z$10)</f>
        <v>#N/A</v>
      </c>
      <c r="G3885" s="77">
        <f t="shared" si="121"/>
        <v>0</v>
      </c>
    </row>
    <row r="3886" spans="1:7" x14ac:dyDescent="0.2">
      <c r="A3886" s="79">
        <v>40758</v>
      </c>
      <c r="B3886" s="77">
        <v>35500</v>
      </c>
      <c r="C3886" s="77">
        <v>35750</v>
      </c>
      <c r="E3886">
        <f t="shared" si="120"/>
        <v>2011</v>
      </c>
      <c r="F3886" s="57" t="e">
        <f>_xlfn.XLOOKUP(E3886,'Historical Metal Prices'!$L$4:$Z$4,'Historical Metal Prices'!$L$10:$Z$10)</f>
        <v>#N/A</v>
      </c>
      <c r="G3886" s="77">
        <f t="shared" si="121"/>
        <v>0</v>
      </c>
    </row>
    <row r="3887" spans="1:7" x14ac:dyDescent="0.2">
      <c r="A3887" s="79">
        <v>40757</v>
      </c>
      <c r="B3887" s="77">
        <v>35500</v>
      </c>
      <c r="C3887" s="77">
        <v>35750</v>
      </c>
      <c r="E3887">
        <f t="shared" si="120"/>
        <v>2011</v>
      </c>
      <c r="F3887" s="57" t="e">
        <f>_xlfn.XLOOKUP(E3887,'Historical Metal Prices'!$L$4:$Z$4,'Historical Metal Prices'!$L$10:$Z$10)</f>
        <v>#N/A</v>
      </c>
      <c r="G3887" s="77">
        <f t="shared" si="121"/>
        <v>0</v>
      </c>
    </row>
    <row r="3888" spans="1:7" x14ac:dyDescent="0.2">
      <c r="A3888" s="79">
        <v>40756</v>
      </c>
      <c r="B3888" s="77">
        <v>35625</v>
      </c>
      <c r="C3888" s="77">
        <v>35750</v>
      </c>
      <c r="E3888">
        <f t="shared" si="120"/>
        <v>2011</v>
      </c>
      <c r="F3888" s="57" t="e">
        <f>_xlfn.XLOOKUP(E3888,'Historical Metal Prices'!$L$4:$Z$4,'Historical Metal Prices'!$L$10:$Z$10)</f>
        <v>#N/A</v>
      </c>
      <c r="G3888" s="77">
        <f t="shared" si="121"/>
        <v>0</v>
      </c>
    </row>
    <row r="3889" spans="1:7" x14ac:dyDescent="0.2">
      <c r="A3889" s="79">
        <v>40753</v>
      </c>
      <c r="B3889" s="77">
        <v>36110</v>
      </c>
      <c r="C3889" s="77">
        <v>35750</v>
      </c>
      <c r="E3889">
        <f t="shared" si="120"/>
        <v>2011</v>
      </c>
      <c r="F3889" s="57" t="e">
        <f>_xlfn.XLOOKUP(E3889,'Historical Metal Prices'!$L$4:$Z$4,'Historical Metal Prices'!$L$10:$Z$10)</f>
        <v>#N/A</v>
      </c>
      <c r="G3889" s="77">
        <f t="shared" si="121"/>
        <v>0</v>
      </c>
    </row>
    <row r="3890" spans="1:7" x14ac:dyDescent="0.2">
      <c r="A3890" s="79">
        <v>40752</v>
      </c>
      <c r="B3890" s="77">
        <v>35110</v>
      </c>
      <c r="C3890" s="77">
        <v>35500</v>
      </c>
      <c r="E3890">
        <f t="shared" si="120"/>
        <v>2011</v>
      </c>
      <c r="F3890" s="57" t="e">
        <f>_xlfn.XLOOKUP(E3890,'Historical Metal Prices'!$L$4:$Z$4,'Historical Metal Prices'!$L$10:$Z$10)</f>
        <v>#N/A</v>
      </c>
      <c r="G3890" s="77">
        <f t="shared" si="121"/>
        <v>0</v>
      </c>
    </row>
    <row r="3891" spans="1:7" x14ac:dyDescent="0.2">
      <c r="A3891" s="79">
        <v>40751</v>
      </c>
      <c r="B3891" s="77">
        <v>35235</v>
      </c>
      <c r="C3891" s="77">
        <v>35150</v>
      </c>
      <c r="E3891">
        <f t="shared" si="120"/>
        <v>2011</v>
      </c>
      <c r="F3891" s="57" t="e">
        <f>_xlfn.XLOOKUP(E3891,'Historical Metal Prices'!$L$4:$Z$4,'Historical Metal Prices'!$L$10:$Z$10)</f>
        <v>#N/A</v>
      </c>
      <c r="G3891" s="77">
        <f t="shared" si="121"/>
        <v>0</v>
      </c>
    </row>
    <row r="3892" spans="1:7" x14ac:dyDescent="0.2">
      <c r="A3892" s="79">
        <v>40750</v>
      </c>
      <c r="B3892" s="77">
        <v>35335</v>
      </c>
      <c r="C3892" s="77">
        <v>35500</v>
      </c>
      <c r="E3892">
        <f t="shared" si="120"/>
        <v>2011</v>
      </c>
      <c r="F3892" s="57" t="e">
        <f>_xlfn.XLOOKUP(E3892,'Historical Metal Prices'!$L$4:$Z$4,'Historical Metal Prices'!$L$10:$Z$10)</f>
        <v>#N/A</v>
      </c>
      <c r="G3892" s="77">
        <f t="shared" si="121"/>
        <v>0</v>
      </c>
    </row>
    <row r="3893" spans="1:7" x14ac:dyDescent="0.2">
      <c r="A3893" s="79">
        <v>40749</v>
      </c>
      <c r="B3893" s="77">
        <v>35335</v>
      </c>
      <c r="C3893" s="77">
        <v>35500</v>
      </c>
      <c r="E3893">
        <f t="shared" si="120"/>
        <v>2011</v>
      </c>
      <c r="F3893" s="57" t="e">
        <f>_xlfn.XLOOKUP(E3893,'Historical Metal Prices'!$L$4:$Z$4,'Historical Metal Prices'!$L$10:$Z$10)</f>
        <v>#N/A</v>
      </c>
      <c r="G3893" s="77">
        <f t="shared" si="121"/>
        <v>0</v>
      </c>
    </row>
    <row r="3894" spans="1:7" x14ac:dyDescent="0.2">
      <c r="A3894" s="79">
        <v>40746</v>
      </c>
      <c r="B3894" s="77">
        <v>35325</v>
      </c>
      <c r="C3894" s="77">
        <v>35500</v>
      </c>
      <c r="E3894">
        <f t="shared" si="120"/>
        <v>2011</v>
      </c>
      <c r="F3894" s="57" t="e">
        <f>_xlfn.XLOOKUP(E3894,'Historical Metal Prices'!$L$4:$Z$4,'Historical Metal Prices'!$L$10:$Z$10)</f>
        <v>#N/A</v>
      </c>
      <c r="G3894" s="77">
        <f t="shared" si="121"/>
        <v>0</v>
      </c>
    </row>
    <row r="3895" spans="1:7" x14ac:dyDescent="0.2">
      <c r="A3895" s="79">
        <v>40745</v>
      </c>
      <c r="B3895" s="77">
        <v>35575</v>
      </c>
      <c r="C3895" s="77">
        <v>36000</v>
      </c>
      <c r="E3895">
        <f t="shared" si="120"/>
        <v>2011</v>
      </c>
      <c r="F3895" s="57" t="e">
        <f>_xlfn.XLOOKUP(E3895,'Historical Metal Prices'!$L$4:$Z$4,'Historical Metal Prices'!$L$10:$Z$10)</f>
        <v>#N/A</v>
      </c>
      <c r="G3895" s="77">
        <f t="shared" si="121"/>
        <v>0</v>
      </c>
    </row>
    <row r="3896" spans="1:7" x14ac:dyDescent="0.2">
      <c r="A3896" s="79">
        <v>40744</v>
      </c>
      <c r="B3896" s="77">
        <v>35850</v>
      </c>
      <c r="C3896" s="77">
        <v>36500</v>
      </c>
      <c r="E3896">
        <f t="shared" si="120"/>
        <v>2011</v>
      </c>
      <c r="F3896" s="57" t="e">
        <f>_xlfn.XLOOKUP(E3896,'Historical Metal Prices'!$L$4:$Z$4,'Historical Metal Prices'!$L$10:$Z$10)</f>
        <v>#N/A</v>
      </c>
      <c r="G3896" s="77">
        <f t="shared" si="121"/>
        <v>0</v>
      </c>
    </row>
    <row r="3897" spans="1:7" x14ac:dyDescent="0.2">
      <c r="A3897" s="79">
        <v>40743</v>
      </c>
      <c r="B3897" s="77">
        <v>34625</v>
      </c>
      <c r="C3897" s="77">
        <v>35000</v>
      </c>
      <c r="E3897">
        <f t="shared" si="120"/>
        <v>2011</v>
      </c>
      <c r="F3897" s="57" t="e">
        <f>_xlfn.XLOOKUP(E3897,'Historical Metal Prices'!$L$4:$Z$4,'Historical Metal Prices'!$L$10:$Z$10)</f>
        <v>#N/A</v>
      </c>
      <c r="G3897" s="77">
        <f t="shared" si="121"/>
        <v>0</v>
      </c>
    </row>
    <row r="3898" spans="1:7" x14ac:dyDescent="0.2">
      <c r="A3898" s="79">
        <v>40742</v>
      </c>
      <c r="B3898" s="77">
        <v>34900</v>
      </c>
      <c r="C3898" s="77">
        <v>35500</v>
      </c>
      <c r="E3898">
        <f t="shared" si="120"/>
        <v>2011</v>
      </c>
      <c r="F3898" s="57" t="e">
        <f>_xlfn.XLOOKUP(E3898,'Historical Metal Prices'!$L$4:$Z$4,'Historical Metal Prices'!$L$10:$Z$10)</f>
        <v>#N/A</v>
      </c>
      <c r="G3898" s="77">
        <f t="shared" si="121"/>
        <v>0</v>
      </c>
    </row>
    <row r="3899" spans="1:7" x14ac:dyDescent="0.2">
      <c r="A3899" s="79">
        <v>40739</v>
      </c>
      <c r="B3899" s="77">
        <v>35150</v>
      </c>
      <c r="C3899" s="77">
        <v>35500</v>
      </c>
      <c r="E3899">
        <f t="shared" si="120"/>
        <v>2011</v>
      </c>
      <c r="F3899" s="57" t="e">
        <f>_xlfn.XLOOKUP(E3899,'Historical Metal Prices'!$L$4:$Z$4,'Historical Metal Prices'!$L$10:$Z$10)</f>
        <v>#N/A</v>
      </c>
      <c r="G3899" s="77">
        <f t="shared" si="121"/>
        <v>0</v>
      </c>
    </row>
    <row r="3900" spans="1:7" x14ac:dyDescent="0.2">
      <c r="A3900" s="79">
        <v>40738</v>
      </c>
      <c r="B3900" s="77">
        <v>34900</v>
      </c>
      <c r="C3900" s="77">
        <v>35500</v>
      </c>
      <c r="E3900">
        <f t="shared" si="120"/>
        <v>2011</v>
      </c>
      <c r="F3900" s="57" t="e">
        <f>_xlfn.XLOOKUP(E3900,'Historical Metal Prices'!$L$4:$Z$4,'Historical Metal Prices'!$L$10:$Z$10)</f>
        <v>#N/A</v>
      </c>
      <c r="G3900" s="77">
        <f t="shared" si="121"/>
        <v>0</v>
      </c>
    </row>
    <row r="3901" spans="1:7" x14ac:dyDescent="0.2">
      <c r="A3901" s="79">
        <v>40737</v>
      </c>
      <c r="B3901" s="77">
        <v>35650</v>
      </c>
      <c r="C3901" s="77">
        <v>36000</v>
      </c>
      <c r="E3901">
        <f t="shared" si="120"/>
        <v>2011</v>
      </c>
      <c r="F3901" s="57" t="e">
        <f>_xlfn.XLOOKUP(E3901,'Historical Metal Prices'!$L$4:$Z$4,'Historical Metal Prices'!$L$10:$Z$10)</f>
        <v>#N/A</v>
      </c>
      <c r="G3901" s="77">
        <f t="shared" si="121"/>
        <v>0</v>
      </c>
    </row>
    <row r="3902" spans="1:7" x14ac:dyDescent="0.2">
      <c r="A3902" s="79">
        <v>40736</v>
      </c>
      <c r="B3902" s="77">
        <v>35400</v>
      </c>
      <c r="C3902" s="77">
        <v>35500</v>
      </c>
      <c r="E3902">
        <f t="shared" si="120"/>
        <v>2011</v>
      </c>
      <c r="F3902" s="57" t="e">
        <f>_xlfn.XLOOKUP(E3902,'Historical Metal Prices'!$L$4:$Z$4,'Historical Metal Prices'!$L$10:$Z$10)</f>
        <v>#N/A</v>
      </c>
      <c r="G3902" s="77">
        <f t="shared" si="121"/>
        <v>0</v>
      </c>
    </row>
    <row r="3903" spans="1:7" x14ac:dyDescent="0.2">
      <c r="A3903" s="79">
        <v>40735</v>
      </c>
      <c r="B3903" s="77">
        <v>34900</v>
      </c>
      <c r="C3903" s="77">
        <v>35500</v>
      </c>
      <c r="E3903">
        <f t="shared" si="120"/>
        <v>2011</v>
      </c>
      <c r="F3903" s="57" t="e">
        <f>_xlfn.XLOOKUP(E3903,'Historical Metal Prices'!$L$4:$Z$4,'Historical Metal Prices'!$L$10:$Z$10)</f>
        <v>#N/A</v>
      </c>
      <c r="G3903" s="77">
        <f t="shared" si="121"/>
        <v>0</v>
      </c>
    </row>
    <row r="3904" spans="1:7" x14ac:dyDescent="0.2">
      <c r="A3904" s="79">
        <v>40732</v>
      </c>
      <c r="B3904" s="77">
        <v>34575</v>
      </c>
      <c r="C3904" s="77">
        <v>35000</v>
      </c>
      <c r="E3904">
        <f t="shared" si="120"/>
        <v>2011</v>
      </c>
      <c r="F3904" s="57" t="e">
        <f>_xlfn.XLOOKUP(E3904,'Historical Metal Prices'!$L$4:$Z$4,'Historical Metal Prices'!$L$10:$Z$10)</f>
        <v>#N/A</v>
      </c>
      <c r="G3904" s="77">
        <f t="shared" si="121"/>
        <v>0</v>
      </c>
    </row>
    <row r="3905" spans="1:7" x14ac:dyDescent="0.2">
      <c r="A3905" s="79">
        <v>40731</v>
      </c>
      <c r="B3905" s="77">
        <v>34500</v>
      </c>
      <c r="C3905" s="77">
        <v>34750</v>
      </c>
      <c r="E3905">
        <f t="shared" si="120"/>
        <v>2011</v>
      </c>
      <c r="F3905" s="57" t="e">
        <f>_xlfn.XLOOKUP(E3905,'Historical Metal Prices'!$L$4:$Z$4,'Historical Metal Prices'!$L$10:$Z$10)</f>
        <v>#N/A</v>
      </c>
      <c r="G3905" s="77">
        <f t="shared" si="121"/>
        <v>0</v>
      </c>
    </row>
    <row r="3906" spans="1:7" x14ac:dyDescent="0.2">
      <c r="A3906" s="79">
        <v>40730</v>
      </c>
      <c r="B3906" s="77">
        <v>34650</v>
      </c>
      <c r="C3906" s="77">
        <v>35300</v>
      </c>
      <c r="E3906">
        <f t="shared" si="120"/>
        <v>2011</v>
      </c>
      <c r="F3906" s="57" t="e">
        <f>_xlfn.XLOOKUP(E3906,'Historical Metal Prices'!$L$4:$Z$4,'Historical Metal Prices'!$L$10:$Z$10)</f>
        <v>#N/A</v>
      </c>
      <c r="G3906" s="77">
        <f t="shared" si="121"/>
        <v>0</v>
      </c>
    </row>
    <row r="3907" spans="1:7" x14ac:dyDescent="0.2">
      <c r="A3907" s="79">
        <v>40729</v>
      </c>
      <c r="B3907" s="77">
        <v>34650</v>
      </c>
      <c r="C3907" s="77">
        <v>35300</v>
      </c>
      <c r="E3907">
        <f t="shared" si="120"/>
        <v>2011</v>
      </c>
      <c r="F3907" s="57" t="e">
        <f>_xlfn.XLOOKUP(E3907,'Historical Metal Prices'!$L$4:$Z$4,'Historical Metal Prices'!$L$10:$Z$10)</f>
        <v>#N/A</v>
      </c>
      <c r="G3907" s="77">
        <f t="shared" si="121"/>
        <v>0</v>
      </c>
    </row>
    <row r="3908" spans="1:7" x14ac:dyDescent="0.2">
      <c r="A3908" s="79">
        <v>40728</v>
      </c>
      <c r="B3908" s="77">
        <v>34600</v>
      </c>
      <c r="C3908" s="77">
        <v>35300</v>
      </c>
      <c r="E3908">
        <f t="shared" si="120"/>
        <v>2011</v>
      </c>
      <c r="F3908" s="57" t="e">
        <f>_xlfn.XLOOKUP(E3908,'Historical Metal Prices'!$L$4:$Z$4,'Historical Metal Prices'!$L$10:$Z$10)</f>
        <v>#N/A</v>
      </c>
      <c r="G3908" s="77">
        <f t="shared" si="121"/>
        <v>0</v>
      </c>
    </row>
    <row r="3909" spans="1:7" x14ac:dyDescent="0.2">
      <c r="A3909" s="79">
        <v>40725</v>
      </c>
      <c r="B3909" s="77">
        <v>35000</v>
      </c>
      <c r="C3909" s="77">
        <v>36000</v>
      </c>
      <c r="E3909">
        <f t="shared" si="120"/>
        <v>2011</v>
      </c>
      <c r="F3909" s="57" t="e">
        <f>_xlfn.XLOOKUP(E3909,'Historical Metal Prices'!$L$4:$Z$4,'Historical Metal Prices'!$L$10:$Z$10)</f>
        <v>#N/A</v>
      </c>
      <c r="G3909" s="77">
        <f t="shared" si="121"/>
        <v>0</v>
      </c>
    </row>
    <row r="3910" spans="1:7" x14ac:dyDescent="0.2">
      <c r="A3910" s="79">
        <v>40724</v>
      </c>
      <c r="B3910" s="77">
        <v>35000</v>
      </c>
      <c r="C3910" s="77">
        <v>36000</v>
      </c>
      <c r="E3910">
        <f t="shared" si="120"/>
        <v>2011</v>
      </c>
      <c r="F3910" s="57" t="e">
        <f>_xlfn.XLOOKUP(E3910,'Historical Metal Prices'!$L$4:$Z$4,'Historical Metal Prices'!$L$10:$Z$10)</f>
        <v>#N/A</v>
      </c>
      <c r="G3910" s="77">
        <f t="shared" si="121"/>
        <v>0</v>
      </c>
    </row>
    <row r="3911" spans="1:7" x14ac:dyDescent="0.2">
      <c r="A3911" s="79">
        <v>40723</v>
      </c>
      <c r="B3911" s="77">
        <v>34625</v>
      </c>
      <c r="C3911" s="77">
        <v>35250</v>
      </c>
      <c r="E3911">
        <f t="shared" si="120"/>
        <v>2011</v>
      </c>
      <c r="F3911" s="57" t="e">
        <f>_xlfn.XLOOKUP(E3911,'Historical Metal Prices'!$L$4:$Z$4,'Historical Metal Prices'!$L$10:$Z$10)</f>
        <v>#N/A</v>
      </c>
      <c r="G3911" s="77">
        <f t="shared" si="121"/>
        <v>0</v>
      </c>
    </row>
    <row r="3912" spans="1:7" x14ac:dyDescent="0.2">
      <c r="A3912" s="79">
        <v>40722</v>
      </c>
      <c r="B3912" s="77">
        <v>35000</v>
      </c>
      <c r="C3912" s="77">
        <v>35500</v>
      </c>
      <c r="E3912">
        <f t="shared" si="120"/>
        <v>2011</v>
      </c>
      <c r="F3912" s="57" t="e">
        <f>_xlfn.XLOOKUP(E3912,'Historical Metal Prices'!$L$4:$Z$4,'Historical Metal Prices'!$L$10:$Z$10)</f>
        <v>#N/A</v>
      </c>
      <c r="G3912" s="77">
        <f t="shared" si="121"/>
        <v>0</v>
      </c>
    </row>
    <row r="3913" spans="1:7" x14ac:dyDescent="0.2">
      <c r="A3913" s="79">
        <v>40721</v>
      </c>
      <c r="B3913" s="77">
        <v>35075</v>
      </c>
      <c r="C3913" s="77">
        <v>35500</v>
      </c>
      <c r="E3913">
        <f t="shared" si="120"/>
        <v>2011</v>
      </c>
      <c r="F3913" s="57" t="e">
        <f>_xlfn.XLOOKUP(E3913,'Historical Metal Prices'!$L$4:$Z$4,'Historical Metal Prices'!$L$10:$Z$10)</f>
        <v>#N/A</v>
      </c>
      <c r="G3913" s="77">
        <f t="shared" si="121"/>
        <v>0</v>
      </c>
    </row>
    <row r="3914" spans="1:7" x14ac:dyDescent="0.2">
      <c r="A3914" s="79">
        <v>40718</v>
      </c>
      <c r="B3914" s="77">
        <v>34575</v>
      </c>
      <c r="C3914" s="77">
        <v>35000</v>
      </c>
      <c r="E3914">
        <f t="shared" si="120"/>
        <v>2011</v>
      </c>
      <c r="F3914" s="57" t="e">
        <f>_xlfn.XLOOKUP(E3914,'Historical Metal Prices'!$L$4:$Z$4,'Historical Metal Prices'!$L$10:$Z$10)</f>
        <v>#N/A</v>
      </c>
      <c r="G3914" s="77">
        <f t="shared" si="121"/>
        <v>0</v>
      </c>
    </row>
    <row r="3915" spans="1:7" x14ac:dyDescent="0.2">
      <c r="A3915" s="79">
        <v>40717</v>
      </c>
      <c r="B3915" s="77">
        <v>35575</v>
      </c>
      <c r="C3915" s="77">
        <v>36000</v>
      </c>
      <c r="E3915">
        <f t="shared" ref="E3915:E3978" si="122">YEAR(A3915)</f>
        <v>2011</v>
      </c>
      <c r="F3915" s="57" t="e">
        <f>_xlfn.XLOOKUP(E3915,'Historical Metal Prices'!$L$4:$Z$4,'Historical Metal Prices'!$L$10:$Z$10)</f>
        <v>#N/A</v>
      </c>
      <c r="G3915" s="77">
        <f t="shared" ref="G3915:G3978" si="123">IFERROR(B3915*(1+F3915),G3916)</f>
        <v>0</v>
      </c>
    </row>
    <row r="3916" spans="1:7" x14ac:dyDescent="0.2">
      <c r="A3916" s="79">
        <v>40716</v>
      </c>
      <c r="B3916" s="77">
        <v>35575</v>
      </c>
      <c r="C3916" s="77">
        <v>36000</v>
      </c>
      <c r="E3916">
        <f t="shared" si="122"/>
        <v>2011</v>
      </c>
      <c r="F3916" s="57" t="e">
        <f>_xlfn.XLOOKUP(E3916,'Historical Metal Prices'!$L$4:$Z$4,'Historical Metal Prices'!$L$10:$Z$10)</f>
        <v>#N/A</v>
      </c>
      <c r="G3916" s="77">
        <f t="shared" si="123"/>
        <v>0</v>
      </c>
    </row>
    <row r="3917" spans="1:7" x14ac:dyDescent="0.2">
      <c r="A3917" s="79">
        <v>40715</v>
      </c>
      <c r="B3917" s="77">
        <v>35350</v>
      </c>
      <c r="C3917" s="77">
        <v>35500</v>
      </c>
      <c r="E3917">
        <f t="shared" si="122"/>
        <v>2011</v>
      </c>
      <c r="F3917" s="57" t="e">
        <f>_xlfn.XLOOKUP(E3917,'Historical Metal Prices'!$L$4:$Z$4,'Historical Metal Prices'!$L$10:$Z$10)</f>
        <v>#N/A</v>
      </c>
      <c r="G3917" s="77">
        <f t="shared" si="123"/>
        <v>0</v>
      </c>
    </row>
    <row r="3918" spans="1:7" x14ac:dyDescent="0.2">
      <c r="A3918" s="79">
        <v>40714</v>
      </c>
      <c r="B3918" s="77">
        <v>35100</v>
      </c>
      <c r="C3918" s="77">
        <v>36000</v>
      </c>
      <c r="E3918">
        <f t="shared" si="122"/>
        <v>2011</v>
      </c>
      <c r="F3918" s="57" t="e">
        <f>_xlfn.XLOOKUP(E3918,'Historical Metal Prices'!$L$4:$Z$4,'Historical Metal Prices'!$L$10:$Z$10)</f>
        <v>#N/A</v>
      </c>
      <c r="G3918" s="77">
        <f t="shared" si="123"/>
        <v>0</v>
      </c>
    </row>
    <row r="3919" spans="1:7" x14ac:dyDescent="0.2">
      <c r="A3919" s="79">
        <v>40711</v>
      </c>
      <c r="B3919" s="77">
        <v>35375</v>
      </c>
      <c r="C3919" s="77">
        <v>35750</v>
      </c>
      <c r="E3919">
        <f t="shared" si="122"/>
        <v>2011</v>
      </c>
      <c r="F3919" s="57" t="e">
        <f>_xlfn.XLOOKUP(E3919,'Historical Metal Prices'!$L$4:$Z$4,'Historical Metal Prices'!$L$10:$Z$10)</f>
        <v>#N/A</v>
      </c>
      <c r="G3919" s="77">
        <f t="shared" si="123"/>
        <v>0</v>
      </c>
    </row>
    <row r="3920" spans="1:7" x14ac:dyDescent="0.2">
      <c r="A3920" s="79">
        <v>40710</v>
      </c>
      <c r="B3920" s="77">
        <v>36000</v>
      </c>
      <c r="C3920" s="77">
        <v>36500</v>
      </c>
      <c r="E3920">
        <f t="shared" si="122"/>
        <v>2011</v>
      </c>
      <c r="F3920" s="57" t="e">
        <f>_xlfn.XLOOKUP(E3920,'Historical Metal Prices'!$L$4:$Z$4,'Historical Metal Prices'!$L$10:$Z$10)</f>
        <v>#N/A</v>
      </c>
      <c r="G3920" s="77">
        <f t="shared" si="123"/>
        <v>0</v>
      </c>
    </row>
    <row r="3921" spans="1:7" x14ac:dyDescent="0.2">
      <c r="A3921" s="79">
        <v>40709</v>
      </c>
      <c r="B3921" s="77">
        <v>36375</v>
      </c>
      <c r="C3921" s="77">
        <v>36750</v>
      </c>
      <c r="E3921">
        <f t="shared" si="122"/>
        <v>2011</v>
      </c>
      <c r="F3921" s="57" t="e">
        <f>_xlfn.XLOOKUP(E3921,'Historical Metal Prices'!$L$4:$Z$4,'Historical Metal Prices'!$L$10:$Z$10)</f>
        <v>#N/A</v>
      </c>
      <c r="G3921" s="77">
        <f t="shared" si="123"/>
        <v>0</v>
      </c>
    </row>
    <row r="3922" spans="1:7" x14ac:dyDescent="0.2">
      <c r="A3922" s="79">
        <v>40708</v>
      </c>
      <c r="B3922" s="77">
        <v>36350</v>
      </c>
      <c r="C3922" s="77">
        <v>36500</v>
      </c>
      <c r="E3922">
        <f t="shared" si="122"/>
        <v>2011</v>
      </c>
      <c r="F3922" s="57" t="e">
        <f>_xlfn.XLOOKUP(E3922,'Historical Metal Prices'!$L$4:$Z$4,'Historical Metal Prices'!$L$10:$Z$10)</f>
        <v>#N/A</v>
      </c>
      <c r="G3922" s="77">
        <f t="shared" si="123"/>
        <v>0</v>
      </c>
    </row>
    <row r="3923" spans="1:7" x14ac:dyDescent="0.2">
      <c r="A3923" s="79">
        <v>40707</v>
      </c>
      <c r="B3923" s="77">
        <v>36350</v>
      </c>
      <c r="C3923" s="77">
        <v>36500</v>
      </c>
      <c r="E3923">
        <f t="shared" si="122"/>
        <v>2011</v>
      </c>
      <c r="F3923" s="57" t="e">
        <f>_xlfn.XLOOKUP(E3923,'Historical Metal Prices'!$L$4:$Z$4,'Historical Metal Prices'!$L$10:$Z$10)</f>
        <v>#N/A</v>
      </c>
      <c r="G3923" s="77">
        <f t="shared" si="123"/>
        <v>0</v>
      </c>
    </row>
    <row r="3924" spans="1:7" x14ac:dyDescent="0.2">
      <c r="A3924" s="79">
        <v>40704</v>
      </c>
      <c r="B3924" s="77">
        <v>36350</v>
      </c>
      <c r="C3924" s="77">
        <v>36500</v>
      </c>
      <c r="E3924">
        <f t="shared" si="122"/>
        <v>2011</v>
      </c>
      <c r="F3924" s="57" t="e">
        <f>_xlfn.XLOOKUP(E3924,'Historical Metal Prices'!$L$4:$Z$4,'Historical Metal Prices'!$L$10:$Z$10)</f>
        <v>#N/A</v>
      </c>
      <c r="G3924" s="77">
        <f t="shared" si="123"/>
        <v>0</v>
      </c>
    </row>
    <row r="3925" spans="1:7" x14ac:dyDescent="0.2">
      <c r="A3925" s="79">
        <v>40703</v>
      </c>
      <c r="B3925" s="77">
        <v>36350</v>
      </c>
      <c r="C3925" s="77">
        <v>36500</v>
      </c>
      <c r="E3925">
        <f t="shared" si="122"/>
        <v>2011</v>
      </c>
      <c r="F3925" s="57" t="e">
        <f>_xlfn.XLOOKUP(E3925,'Historical Metal Prices'!$L$4:$Z$4,'Historical Metal Prices'!$L$10:$Z$10)</f>
        <v>#N/A</v>
      </c>
      <c r="G3925" s="77">
        <f t="shared" si="123"/>
        <v>0</v>
      </c>
    </row>
    <row r="3926" spans="1:7" x14ac:dyDescent="0.2">
      <c r="A3926" s="79">
        <v>40702</v>
      </c>
      <c r="B3926" s="77">
        <v>36350</v>
      </c>
      <c r="C3926" s="77">
        <v>36500</v>
      </c>
      <c r="E3926">
        <f t="shared" si="122"/>
        <v>2011</v>
      </c>
      <c r="F3926" s="57" t="e">
        <f>_xlfn.XLOOKUP(E3926,'Historical Metal Prices'!$L$4:$Z$4,'Historical Metal Prices'!$L$10:$Z$10)</f>
        <v>#N/A</v>
      </c>
      <c r="G3926" s="77">
        <f t="shared" si="123"/>
        <v>0</v>
      </c>
    </row>
    <row r="3927" spans="1:7" x14ac:dyDescent="0.2">
      <c r="A3927" s="79">
        <v>40701</v>
      </c>
      <c r="B3927" s="77">
        <v>36650</v>
      </c>
      <c r="C3927" s="77">
        <v>36800</v>
      </c>
      <c r="E3927">
        <f t="shared" si="122"/>
        <v>2011</v>
      </c>
      <c r="F3927" s="57" t="e">
        <f>_xlfn.XLOOKUP(E3927,'Historical Metal Prices'!$L$4:$Z$4,'Historical Metal Prices'!$L$10:$Z$10)</f>
        <v>#N/A</v>
      </c>
      <c r="G3927" s="77">
        <f t="shared" si="123"/>
        <v>0</v>
      </c>
    </row>
    <row r="3928" spans="1:7" x14ac:dyDescent="0.2">
      <c r="A3928" s="79">
        <v>40700</v>
      </c>
      <c r="B3928" s="77">
        <v>37850</v>
      </c>
      <c r="C3928" s="77">
        <v>38000</v>
      </c>
      <c r="E3928">
        <f t="shared" si="122"/>
        <v>2011</v>
      </c>
      <c r="F3928" s="57" t="e">
        <f>_xlfn.XLOOKUP(E3928,'Historical Metal Prices'!$L$4:$Z$4,'Historical Metal Prices'!$L$10:$Z$10)</f>
        <v>#N/A</v>
      </c>
      <c r="G3928" s="77">
        <f t="shared" si="123"/>
        <v>0</v>
      </c>
    </row>
    <row r="3929" spans="1:7" x14ac:dyDescent="0.2">
      <c r="A3929" s="79">
        <v>40697</v>
      </c>
      <c r="B3929" s="77">
        <v>37850</v>
      </c>
      <c r="C3929" s="77">
        <v>38000</v>
      </c>
      <c r="E3929">
        <f t="shared" si="122"/>
        <v>2011</v>
      </c>
      <c r="F3929" s="57" t="e">
        <f>_xlfn.XLOOKUP(E3929,'Historical Metal Prices'!$L$4:$Z$4,'Historical Metal Prices'!$L$10:$Z$10)</f>
        <v>#N/A</v>
      </c>
      <c r="G3929" s="77">
        <f t="shared" si="123"/>
        <v>0</v>
      </c>
    </row>
    <row r="3930" spans="1:7" x14ac:dyDescent="0.2">
      <c r="A3930" s="79">
        <v>40696</v>
      </c>
      <c r="B3930" s="77">
        <v>38350</v>
      </c>
      <c r="C3930" s="77">
        <v>39000</v>
      </c>
      <c r="E3930">
        <f t="shared" si="122"/>
        <v>2011</v>
      </c>
      <c r="F3930" s="57" t="e">
        <f>_xlfn.XLOOKUP(E3930,'Historical Metal Prices'!$L$4:$Z$4,'Historical Metal Prices'!$L$10:$Z$10)</f>
        <v>#N/A</v>
      </c>
      <c r="G3930" s="77">
        <f t="shared" si="123"/>
        <v>0</v>
      </c>
    </row>
    <row r="3931" spans="1:7" x14ac:dyDescent="0.2">
      <c r="A3931" s="79">
        <v>40695</v>
      </c>
      <c r="B3931" s="77">
        <v>36350</v>
      </c>
      <c r="C3931" s="77">
        <v>36250</v>
      </c>
      <c r="E3931">
        <f t="shared" si="122"/>
        <v>2011</v>
      </c>
      <c r="F3931" s="57" t="e">
        <f>_xlfn.XLOOKUP(E3931,'Historical Metal Prices'!$L$4:$Z$4,'Historical Metal Prices'!$L$10:$Z$10)</f>
        <v>#N/A</v>
      </c>
      <c r="G3931" s="77">
        <f t="shared" si="123"/>
        <v>0</v>
      </c>
    </row>
    <row r="3932" spans="1:7" x14ac:dyDescent="0.2">
      <c r="A3932" s="79">
        <v>40694</v>
      </c>
      <c r="B3932" s="77">
        <v>37100</v>
      </c>
      <c r="C3932" s="77">
        <v>37500</v>
      </c>
      <c r="E3932">
        <f t="shared" si="122"/>
        <v>2011</v>
      </c>
      <c r="F3932" s="57" t="e">
        <f>_xlfn.XLOOKUP(E3932,'Historical Metal Prices'!$L$4:$Z$4,'Historical Metal Prices'!$L$10:$Z$10)</f>
        <v>#N/A</v>
      </c>
      <c r="G3932" s="77">
        <f t="shared" si="123"/>
        <v>0</v>
      </c>
    </row>
    <row r="3933" spans="1:7" ht="16" x14ac:dyDescent="0.2">
      <c r="A3933" s="79">
        <v>40693</v>
      </c>
      <c r="B3933" s="77">
        <v>37350</v>
      </c>
      <c r="C3933" s="78" t="s">
        <v>481</v>
      </c>
      <c r="E3933">
        <f t="shared" si="122"/>
        <v>2011</v>
      </c>
      <c r="F3933" s="57" t="e">
        <f>_xlfn.XLOOKUP(E3933,'Historical Metal Prices'!$L$4:$Z$4,'Historical Metal Prices'!$L$10:$Z$10)</f>
        <v>#N/A</v>
      </c>
      <c r="G3933" s="77">
        <f t="shared" si="123"/>
        <v>0</v>
      </c>
    </row>
    <row r="3934" spans="1:7" x14ac:dyDescent="0.2">
      <c r="A3934" s="79">
        <v>40690</v>
      </c>
      <c r="B3934" s="77">
        <v>37350</v>
      </c>
      <c r="C3934" s="77">
        <v>37500</v>
      </c>
      <c r="E3934">
        <f t="shared" si="122"/>
        <v>2011</v>
      </c>
      <c r="F3934" s="57" t="e">
        <f>_xlfn.XLOOKUP(E3934,'Historical Metal Prices'!$L$4:$Z$4,'Historical Metal Prices'!$L$10:$Z$10)</f>
        <v>#N/A</v>
      </c>
      <c r="G3934" s="77">
        <f t="shared" si="123"/>
        <v>0</v>
      </c>
    </row>
    <row r="3935" spans="1:7" x14ac:dyDescent="0.2">
      <c r="A3935" s="79">
        <v>40689</v>
      </c>
      <c r="B3935" s="77">
        <v>37100</v>
      </c>
      <c r="C3935" s="77">
        <v>37000</v>
      </c>
      <c r="E3935">
        <f t="shared" si="122"/>
        <v>2011</v>
      </c>
      <c r="F3935" s="57" t="e">
        <f>_xlfn.XLOOKUP(E3935,'Historical Metal Prices'!$L$4:$Z$4,'Historical Metal Prices'!$L$10:$Z$10)</f>
        <v>#N/A</v>
      </c>
      <c r="G3935" s="77">
        <f t="shared" si="123"/>
        <v>0</v>
      </c>
    </row>
    <row r="3936" spans="1:7" x14ac:dyDescent="0.2">
      <c r="A3936" s="79">
        <v>40688</v>
      </c>
      <c r="B3936" s="77">
        <v>37350</v>
      </c>
      <c r="C3936" s="77">
        <v>38000</v>
      </c>
      <c r="E3936">
        <f t="shared" si="122"/>
        <v>2011</v>
      </c>
      <c r="F3936" s="57" t="e">
        <f>_xlfn.XLOOKUP(E3936,'Historical Metal Prices'!$L$4:$Z$4,'Historical Metal Prices'!$L$10:$Z$10)</f>
        <v>#N/A</v>
      </c>
      <c r="G3936" s="77">
        <f t="shared" si="123"/>
        <v>0</v>
      </c>
    </row>
    <row r="3937" spans="1:7" x14ac:dyDescent="0.2">
      <c r="A3937" s="79">
        <v>40687</v>
      </c>
      <c r="B3937" s="77">
        <v>37350</v>
      </c>
      <c r="C3937" s="77">
        <v>38000</v>
      </c>
      <c r="E3937">
        <f t="shared" si="122"/>
        <v>2011</v>
      </c>
      <c r="F3937" s="57" t="e">
        <f>_xlfn.XLOOKUP(E3937,'Historical Metal Prices'!$L$4:$Z$4,'Historical Metal Prices'!$L$10:$Z$10)</f>
        <v>#N/A</v>
      </c>
      <c r="G3937" s="77">
        <f t="shared" si="123"/>
        <v>0</v>
      </c>
    </row>
    <row r="3938" spans="1:7" x14ac:dyDescent="0.2">
      <c r="A3938" s="79">
        <v>40686</v>
      </c>
      <c r="B3938" s="77">
        <v>37350</v>
      </c>
      <c r="C3938" s="77">
        <v>38000</v>
      </c>
      <c r="E3938">
        <f t="shared" si="122"/>
        <v>2011</v>
      </c>
      <c r="F3938" s="57" t="e">
        <f>_xlfn.XLOOKUP(E3938,'Historical Metal Prices'!$L$4:$Z$4,'Historical Metal Prices'!$L$10:$Z$10)</f>
        <v>#N/A</v>
      </c>
      <c r="G3938" s="77">
        <f t="shared" si="123"/>
        <v>0</v>
      </c>
    </row>
    <row r="3939" spans="1:7" x14ac:dyDescent="0.2">
      <c r="A3939" s="79">
        <v>40683</v>
      </c>
      <c r="B3939" s="77">
        <v>38350</v>
      </c>
      <c r="C3939" s="77">
        <v>38500</v>
      </c>
      <c r="E3939">
        <f t="shared" si="122"/>
        <v>2011</v>
      </c>
      <c r="F3939" s="57" t="e">
        <f>_xlfn.XLOOKUP(E3939,'Historical Metal Prices'!$L$4:$Z$4,'Historical Metal Prices'!$L$10:$Z$10)</f>
        <v>#N/A</v>
      </c>
      <c r="G3939" s="77">
        <f t="shared" si="123"/>
        <v>0</v>
      </c>
    </row>
    <row r="3940" spans="1:7" x14ac:dyDescent="0.2">
      <c r="A3940" s="79">
        <v>40682</v>
      </c>
      <c r="B3940" s="77">
        <v>38000</v>
      </c>
      <c r="C3940" s="77">
        <v>38150</v>
      </c>
      <c r="E3940">
        <f t="shared" si="122"/>
        <v>2011</v>
      </c>
      <c r="F3940" s="57" t="e">
        <f>_xlfn.XLOOKUP(E3940,'Historical Metal Prices'!$L$4:$Z$4,'Historical Metal Prices'!$L$10:$Z$10)</f>
        <v>#N/A</v>
      </c>
      <c r="G3940" s="77">
        <f t="shared" si="123"/>
        <v>0</v>
      </c>
    </row>
    <row r="3941" spans="1:7" x14ac:dyDescent="0.2">
      <c r="A3941" s="79">
        <v>40681</v>
      </c>
      <c r="B3941" s="77">
        <v>38850</v>
      </c>
      <c r="C3941" s="77">
        <v>39000</v>
      </c>
      <c r="E3941">
        <f t="shared" si="122"/>
        <v>2011</v>
      </c>
      <c r="F3941" s="57" t="e">
        <f>_xlfn.XLOOKUP(E3941,'Historical Metal Prices'!$L$4:$Z$4,'Historical Metal Prices'!$L$10:$Z$10)</f>
        <v>#N/A</v>
      </c>
      <c r="G3941" s="77">
        <f t="shared" si="123"/>
        <v>0</v>
      </c>
    </row>
    <row r="3942" spans="1:7" x14ac:dyDescent="0.2">
      <c r="A3942" s="79">
        <v>40680</v>
      </c>
      <c r="B3942" s="77">
        <v>38000</v>
      </c>
      <c r="C3942" s="77">
        <v>38150</v>
      </c>
      <c r="E3942">
        <f t="shared" si="122"/>
        <v>2011</v>
      </c>
      <c r="F3942" s="57" t="e">
        <f>_xlfn.XLOOKUP(E3942,'Historical Metal Prices'!$L$4:$Z$4,'Historical Metal Prices'!$L$10:$Z$10)</f>
        <v>#N/A</v>
      </c>
      <c r="G3942" s="77">
        <f t="shared" si="123"/>
        <v>0</v>
      </c>
    </row>
    <row r="3943" spans="1:7" x14ac:dyDescent="0.2">
      <c r="A3943" s="79">
        <v>40679</v>
      </c>
      <c r="B3943" s="77">
        <v>38600</v>
      </c>
      <c r="C3943" s="77">
        <v>39000</v>
      </c>
      <c r="E3943">
        <f t="shared" si="122"/>
        <v>2011</v>
      </c>
      <c r="F3943" s="57" t="e">
        <f>_xlfn.XLOOKUP(E3943,'Historical Metal Prices'!$L$4:$Z$4,'Historical Metal Prices'!$L$10:$Z$10)</f>
        <v>#N/A</v>
      </c>
      <c r="G3943" s="77">
        <f t="shared" si="123"/>
        <v>0</v>
      </c>
    </row>
    <row r="3944" spans="1:7" x14ac:dyDescent="0.2">
      <c r="A3944" s="79">
        <v>40676</v>
      </c>
      <c r="B3944" s="77">
        <v>38750</v>
      </c>
      <c r="C3944" s="77">
        <v>39000</v>
      </c>
      <c r="E3944">
        <f t="shared" si="122"/>
        <v>2011</v>
      </c>
      <c r="F3944" s="57" t="e">
        <f>_xlfn.XLOOKUP(E3944,'Historical Metal Prices'!$L$4:$Z$4,'Historical Metal Prices'!$L$10:$Z$10)</f>
        <v>#N/A</v>
      </c>
      <c r="G3944" s="77">
        <f t="shared" si="123"/>
        <v>0</v>
      </c>
    </row>
    <row r="3945" spans="1:7" x14ac:dyDescent="0.2">
      <c r="A3945" s="79">
        <v>40675</v>
      </c>
      <c r="B3945" s="77">
        <v>38750</v>
      </c>
      <c r="C3945" s="77">
        <v>39000</v>
      </c>
      <c r="E3945">
        <f t="shared" si="122"/>
        <v>2011</v>
      </c>
      <c r="F3945" s="57" t="e">
        <f>_xlfn.XLOOKUP(E3945,'Historical Metal Prices'!$L$4:$Z$4,'Historical Metal Prices'!$L$10:$Z$10)</f>
        <v>#N/A</v>
      </c>
      <c r="G3945" s="77">
        <f t="shared" si="123"/>
        <v>0</v>
      </c>
    </row>
    <row r="3946" spans="1:7" x14ac:dyDescent="0.2">
      <c r="A3946" s="79">
        <v>40674</v>
      </c>
      <c r="B3946" s="77">
        <v>38750</v>
      </c>
      <c r="C3946" s="77">
        <v>39000</v>
      </c>
      <c r="E3946">
        <f t="shared" si="122"/>
        <v>2011</v>
      </c>
      <c r="F3946" s="57" t="e">
        <f>_xlfn.XLOOKUP(E3946,'Historical Metal Prices'!$L$4:$Z$4,'Historical Metal Prices'!$L$10:$Z$10)</f>
        <v>#N/A</v>
      </c>
      <c r="G3946" s="77">
        <f t="shared" si="123"/>
        <v>0</v>
      </c>
    </row>
    <row r="3947" spans="1:7" x14ac:dyDescent="0.2">
      <c r="A3947" s="79">
        <v>40673</v>
      </c>
      <c r="B3947" s="77">
        <v>38500</v>
      </c>
      <c r="C3947" s="77">
        <v>39000</v>
      </c>
      <c r="E3947">
        <f t="shared" si="122"/>
        <v>2011</v>
      </c>
      <c r="F3947" s="57" t="e">
        <f>_xlfn.XLOOKUP(E3947,'Historical Metal Prices'!$L$4:$Z$4,'Historical Metal Prices'!$L$10:$Z$10)</f>
        <v>#N/A</v>
      </c>
      <c r="G3947" s="77">
        <f t="shared" si="123"/>
        <v>0</v>
      </c>
    </row>
    <row r="3948" spans="1:7" x14ac:dyDescent="0.2">
      <c r="A3948" s="79">
        <v>40672</v>
      </c>
      <c r="B3948" s="77">
        <v>39000</v>
      </c>
      <c r="C3948" s="77">
        <v>39500</v>
      </c>
      <c r="E3948">
        <f t="shared" si="122"/>
        <v>2011</v>
      </c>
      <c r="F3948" s="57" t="e">
        <f>_xlfn.XLOOKUP(E3948,'Historical Metal Prices'!$L$4:$Z$4,'Historical Metal Prices'!$L$10:$Z$10)</f>
        <v>#N/A</v>
      </c>
      <c r="G3948" s="77">
        <f t="shared" si="123"/>
        <v>0</v>
      </c>
    </row>
    <row r="3949" spans="1:7" x14ac:dyDescent="0.2">
      <c r="A3949" s="79">
        <v>40669</v>
      </c>
      <c r="B3949" s="77">
        <v>39500</v>
      </c>
      <c r="C3949" s="77">
        <v>39500</v>
      </c>
      <c r="E3949">
        <f t="shared" si="122"/>
        <v>2011</v>
      </c>
      <c r="F3949" s="57" t="e">
        <f>_xlfn.XLOOKUP(E3949,'Historical Metal Prices'!$L$4:$Z$4,'Historical Metal Prices'!$L$10:$Z$10)</f>
        <v>#N/A</v>
      </c>
      <c r="G3949" s="77">
        <f t="shared" si="123"/>
        <v>0</v>
      </c>
    </row>
    <row r="3950" spans="1:7" x14ac:dyDescent="0.2">
      <c r="A3950" s="79">
        <v>40668</v>
      </c>
      <c r="B3950" s="77">
        <v>38000</v>
      </c>
      <c r="C3950" s="77">
        <v>38000</v>
      </c>
      <c r="E3950">
        <f t="shared" si="122"/>
        <v>2011</v>
      </c>
      <c r="F3950" s="57" t="e">
        <f>_xlfn.XLOOKUP(E3950,'Historical Metal Prices'!$L$4:$Z$4,'Historical Metal Prices'!$L$10:$Z$10)</f>
        <v>#N/A</v>
      </c>
      <c r="G3950" s="77">
        <f t="shared" si="123"/>
        <v>0</v>
      </c>
    </row>
    <row r="3951" spans="1:7" x14ac:dyDescent="0.2">
      <c r="A3951" s="79">
        <v>40667</v>
      </c>
      <c r="B3951" s="77">
        <v>38000</v>
      </c>
      <c r="C3951" s="77">
        <v>38000</v>
      </c>
      <c r="E3951">
        <f t="shared" si="122"/>
        <v>2011</v>
      </c>
      <c r="F3951" s="57" t="e">
        <f>_xlfn.XLOOKUP(E3951,'Historical Metal Prices'!$L$4:$Z$4,'Historical Metal Prices'!$L$10:$Z$10)</f>
        <v>#N/A</v>
      </c>
      <c r="G3951" s="77">
        <f t="shared" si="123"/>
        <v>0</v>
      </c>
    </row>
    <row r="3952" spans="1:7" x14ac:dyDescent="0.2">
      <c r="A3952" s="79">
        <v>40666</v>
      </c>
      <c r="B3952" s="77">
        <v>38500</v>
      </c>
      <c r="C3952" s="77">
        <v>38500</v>
      </c>
      <c r="E3952">
        <f t="shared" si="122"/>
        <v>2011</v>
      </c>
      <c r="F3952" s="57" t="e">
        <f>_xlfn.XLOOKUP(E3952,'Historical Metal Prices'!$L$4:$Z$4,'Historical Metal Prices'!$L$10:$Z$10)</f>
        <v>#N/A</v>
      </c>
      <c r="G3952" s="77">
        <f t="shared" si="123"/>
        <v>0</v>
      </c>
    </row>
    <row r="3953" spans="1:7" ht="16" x14ac:dyDescent="0.2">
      <c r="A3953" s="79">
        <v>40665</v>
      </c>
      <c r="B3953" s="77">
        <v>37000</v>
      </c>
      <c r="C3953" s="78" t="s">
        <v>481</v>
      </c>
      <c r="E3953">
        <f t="shared" si="122"/>
        <v>2011</v>
      </c>
      <c r="F3953" s="57" t="e">
        <f>_xlfn.XLOOKUP(E3953,'Historical Metal Prices'!$L$4:$Z$4,'Historical Metal Prices'!$L$10:$Z$10)</f>
        <v>#N/A</v>
      </c>
      <c r="G3953" s="77">
        <f t="shared" si="123"/>
        <v>0</v>
      </c>
    </row>
    <row r="3954" spans="1:7" ht="16" x14ac:dyDescent="0.2">
      <c r="A3954" s="79">
        <v>40662</v>
      </c>
      <c r="B3954" s="77">
        <v>37000</v>
      </c>
      <c r="C3954" s="78" t="s">
        <v>481</v>
      </c>
      <c r="E3954">
        <f t="shared" si="122"/>
        <v>2011</v>
      </c>
      <c r="F3954" s="57" t="e">
        <f>_xlfn.XLOOKUP(E3954,'Historical Metal Prices'!$L$4:$Z$4,'Historical Metal Prices'!$L$10:$Z$10)</f>
        <v>#N/A</v>
      </c>
      <c r="G3954" s="77">
        <f t="shared" si="123"/>
        <v>0</v>
      </c>
    </row>
    <row r="3955" spans="1:7" x14ac:dyDescent="0.2">
      <c r="A3955" s="79">
        <v>40661</v>
      </c>
      <c r="B3955" s="77">
        <v>37000</v>
      </c>
      <c r="C3955" s="77">
        <v>37000</v>
      </c>
      <c r="E3955">
        <f t="shared" si="122"/>
        <v>2011</v>
      </c>
      <c r="F3955" s="57" t="e">
        <f>_xlfn.XLOOKUP(E3955,'Historical Metal Prices'!$L$4:$Z$4,'Historical Metal Prices'!$L$10:$Z$10)</f>
        <v>#N/A</v>
      </c>
      <c r="G3955" s="77">
        <f t="shared" si="123"/>
        <v>0</v>
      </c>
    </row>
    <row r="3956" spans="1:7" x14ac:dyDescent="0.2">
      <c r="A3956" s="79">
        <v>40660</v>
      </c>
      <c r="B3956" s="77">
        <v>37500</v>
      </c>
      <c r="C3956" s="77">
        <v>37500</v>
      </c>
      <c r="E3956">
        <f t="shared" si="122"/>
        <v>2011</v>
      </c>
      <c r="F3956" s="57" t="e">
        <f>_xlfn.XLOOKUP(E3956,'Historical Metal Prices'!$L$4:$Z$4,'Historical Metal Prices'!$L$10:$Z$10)</f>
        <v>#N/A</v>
      </c>
      <c r="G3956" s="77">
        <f t="shared" si="123"/>
        <v>0</v>
      </c>
    </row>
    <row r="3957" spans="1:7" x14ac:dyDescent="0.2">
      <c r="A3957" s="79">
        <v>40659</v>
      </c>
      <c r="B3957" s="77">
        <v>36500</v>
      </c>
      <c r="C3957" s="77">
        <v>36500</v>
      </c>
      <c r="E3957">
        <f t="shared" si="122"/>
        <v>2011</v>
      </c>
      <c r="F3957" s="57" t="e">
        <f>_xlfn.XLOOKUP(E3957,'Historical Metal Prices'!$L$4:$Z$4,'Historical Metal Prices'!$L$10:$Z$10)</f>
        <v>#N/A</v>
      </c>
      <c r="G3957" s="77">
        <f t="shared" si="123"/>
        <v>0</v>
      </c>
    </row>
    <row r="3958" spans="1:7" ht="16" x14ac:dyDescent="0.2">
      <c r="A3958" s="79">
        <v>40658</v>
      </c>
      <c r="B3958" s="77">
        <v>38500</v>
      </c>
      <c r="C3958" s="78" t="s">
        <v>481</v>
      </c>
      <c r="E3958">
        <f t="shared" si="122"/>
        <v>2011</v>
      </c>
      <c r="F3958" s="57" t="e">
        <f>_xlfn.XLOOKUP(E3958,'Historical Metal Prices'!$L$4:$Z$4,'Historical Metal Prices'!$L$10:$Z$10)</f>
        <v>#N/A</v>
      </c>
      <c r="G3958" s="77">
        <f t="shared" si="123"/>
        <v>0</v>
      </c>
    </row>
    <row r="3959" spans="1:7" ht="16" x14ac:dyDescent="0.2">
      <c r="A3959" s="79">
        <v>40655</v>
      </c>
      <c r="B3959" s="77">
        <v>38500</v>
      </c>
      <c r="C3959" s="78" t="s">
        <v>481</v>
      </c>
      <c r="E3959">
        <f t="shared" si="122"/>
        <v>2011</v>
      </c>
      <c r="F3959" s="57" t="e">
        <f>_xlfn.XLOOKUP(E3959,'Historical Metal Prices'!$L$4:$Z$4,'Historical Metal Prices'!$L$10:$Z$10)</f>
        <v>#N/A</v>
      </c>
      <c r="G3959" s="77">
        <f t="shared" si="123"/>
        <v>0</v>
      </c>
    </row>
    <row r="3960" spans="1:7" x14ac:dyDescent="0.2">
      <c r="A3960" s="79">
        <v>40654</v>
      </c>
      <c r="B3960" s="77">
        <v>38500</v>
      </c>
      <c r="C3960" s="77">
        <v>38500</v>
      </c>
      <c r="E3960">
        <f t="shared" si="122"/>
        <v>2011</v>
      </c>
      <c r="F3960" s="57" t="e">
        <f>_xlfn.XLOOKUP(E3960,'Historical Metal Prices'!$L$4:$Z$4,'Historical Metal Prices'!$L$10:$Z$10)</f>
        <v>#N/A</v>
      </c>
      <c r="G3960" s="77">
        <f t="shared" si="123"/>
        <v>0</v>
      </c>
    </row>
    <row r="3961" spans="1:7" x14ac:dyDescent="0.2">
      <c r="A3961" s="79">
        <v>40653</v>
      </c>
      <c r="B3961" s="77">
        <v>38400</v>
      </c>
      <c r="C3961" s="77">
        <v>37500</v>
      </c>
      <c r="E3961">
        <f t="shared" si="122"/>
        <v>2011</v>
      </c>
      <c r="F3961" s="57" t="e">
        <f>_xlfn.XLOOKUP(E3961,'Historical Metal Prices'!$L$4:$Z$4,'Historical Metal Prices'!$L$10:$Z$10)</f>
        <v>#N/A</v>
      </c>
      <c r="G3961" s="77">
        <f t="shared" si="123"/>
        <v>0</v>
      </c>
    </row>
    <row r="3962" spans="1:7" x14ac:dyDescent="0.2">
      <c r="A3962" s="79">
        <v>40652</v>
      </c>
      <c r="B3962" s="77">
        <v>37100</v>
      </c>
      <c r="C3962" s="77">
        <v>37500</v>
      </c>
      <c r="E3962">
        <f t="shared" si="122"/>
        <v>2011</v>
      </c>
      <c r="F3962" s="57" t="e">
        <f>_xlfn.XLOOKUP(E3962,'Historical Metal Prices'!$L$4:$Z$4,'Historical Metal Prices'!$L$10:$Z$10)</f>
        <v>#N/A</v>
      </c>
      <c r="G3962" s="77">
        <f t="shared" si="123"/>
        <v>0</v>
      </c>
    </row>
    <row r="3963" spans="1:7" x14ac:dyDescent="0.2">
      <c r="A3963" s="79">
        <v>40651</v>
      </c>
      <c r="B3963" s="77">
        <v>36650</v>
      </c>
      <c r="C3963" s="77">
        <v>36400</v>
      </c>
      <c r="E3963">
        <f t="shared" si="122"/>
        <v>2011</v>
      </c>
      <c r="F3963" s="57" t="e">
        <f>_xlfn.XLOOKUP(E3963,'Historical Metal Prices'!$L$4:$Z$4,'Historical Metal Prices'!$L$10:$Z$10)</f>
        <v>#N/A</v>
      </c>
      <c r="G3963" s="77">
        <f t="shared" si="123"/>
        <v>0</v>
      </c>
    </row>
    <row r="3964" spans="1:7" x14ac:dyDescent="0.2">
      <c r="A3964" s="79">
        <v>40648</v>
      </c>
      <c r="B3964" s="77">
        <v>36400</v>
      </c>
      <c r="C3964" s="77">
        <v>36500</v>
      </c>
      <c r="E3964">
        <f t="shared" si="122"/>
        <v>2011</v>
      </c>
      <c r="F3964" s="57" t="e">
        <f>_xlfn.XLOOKUP(E3964,'Historical Metal Prices'!$L$4:$Z$4,'Historical Metal Prices'!$L$10:$Z$10)</f>
        <v>#N/A</v>
      </c>
      <c r="G3964" s="77">
        <f t="shared" si="123"/>
        <v>0</v>
      </c>
    </row>
    <row r="3965" spans="1:7" x14ac:dyDescent="0.2">
      <c r="A3965" s="79">
        <v>40647</v>
      </c>
      <c r="B3965" s="77">
        <v>36900</v>
      </c>
      <c r="C3965" s="77">
        <v>36800</v>
      </c>
      <c r="E3965">
        <f t="shared" si="122"/>
        <v>2011</v>
      </c>
      <c r="F3965" s="57" t="e">
        <f>_xlfn.XLOOKUP(E3965,'Historical Metal Prices'!$L$4:$Z$4,'Historical Metal Prices'!$L$10:$Z$10)</f>
        <v>#N/A</v>
      </c>
      <c r="G3965" s="77">
        <f t="shared" si="123"/>
        <v>0</v>
      </c>
    </row>
    <row r="3966" spans="1:7" x14ac:dyDescent="0.2">
      <c r="A3966" s="79">
        <v>40646</v>
      </c>
      <c r="B3966" s="77">
        <v>36650</v>
      </c>
      <c r="C3966" s="77">
        <v>36800</v>
      </c>
      <c r="E3966">
        <f t="shared" si="122"/>
        <v>2011</v>
      </c>
      <c r="F3966" s="57" t="e">
        <f>_xlfn.XLOOKUP(E3966,'Historical Metal Prices'!$L$4:$Z$4,'Historical Metal Prices'!$L$10:$Z$10)</f>
        <v>#N/A</v>
      </c>
      <c r="G3966" s="77">
        <f t="shared" si="123"/>
        <v>0</v>
      </c>
    </row>
    <row r="3967" spans="1:7" x14ac:dyDescent="0.2">
      <c r="A3967" s="79">
        <v>40645</v>
      </c>
      <c r="B3967" s="77">
        <v>36650</v>
      </c>
      <c r="C3967" s="77">
        <v>36800</v>
      </c>
      <c r="E3967">
        <f t="shared" si="122"/>
        <v>2011</v>
      </c>
      <c r="F3967" s="57" t="e">
        <f>_xlfn.XLOOKUP(E3967,'Historical Metal Prices'!$L$4:$Z$4,'Historical Metal Prices'!$L$10:$Z$10)</f>
        <v>#N/A</v>
      </c>
      <c r="G3967" s="77">
        <f t="shared" si="123"/>
        <v>0</v>
      </c>
    </row>
    <row r="3968" spans="1:7" x14ac:dyDescent="0.2">
      <c r="A3968" s="79">
        <v>40644</v>
      </c>
      <c r="B3968" s="77">
        <v>36750</v>
      </c>
      <c r="C3968" s="77">
        <v>37000</v>
      </c>
      <c r="E3968">
        <f t="shared" si="122"/>
        <v>2011</v>
      </c>
      <c r="F3968" s="57" t="e">
        <f>_xlfn.XLOOKUP(E3968,'Historical Metal Prices'!$L$4:$Z$4,'Historical Metal Prices'!$L$10:$Z$10)</f>
        <v>#N/A</v>
      </c>
      <c r="G3968" s="77">
        <f t="shared" si="123"/>
        <v>0</v>
      </c>
    </row>
    <row r="3969" spans="1:7" x14ac:dyDescent="0.2">
      <c r="A3969" s="79">
        <v>40641</v>
      </c>
      <c r="B3969" s="77">
        <v>38275</v>
      </c>
      <c r="C3969" s="77">
        <v>38000</v>
      </c>
      <c r="E3969">
        <f t="shared" si="122"/>
        <v>2011</v>
      </c>
      <c r="F3969" s="57" t="e">
        <f>_xlfn.XLOOKUP(E3969,'Historical Metal Prices'!$L$4:$Z$4,'Historical Metal Prices'!$L$10:$Z$10)</f>
        <v>#N/A</v>
      </c>
      <c r="G3969" s="77">
        <f t="shared" si="123"/>
        <v>0</v>
      </c>
    </row>
    <row r="3970" spans="1:7" x14ac:dyDescent="0.2">
      <c r="A3970" s="79">
        <v>40640</v>
      </c>
      <c r="B3970" s="77">
        <v>36275</v>
      </c>
      <c r="C3970" s="77">
        <v>36274</v>
      </c>
      <c r="E3970">
        <f t="shared" si="122"/>
        <v>2011</v>
      </c>
      <c r="F3970" s="57" t="e">
        <f>_xlfn.XLOOKUP(E3970,'Historical Metal Prices'!$L$4:$Z$4,'Historical Metal Prices'!$L$10:$Z$10)</f>
        <v>#N/A</v>
      </c>
      <c r="G3970" s="77">
        <f t="shared" si="123"/>
        <v>0</v>
      </c>
    </row>
    <row r="3971" spans="1:7" x14ac:dyDescent="0.2">
      <c r="A3971" s="79">
        <v>40639</v>
      </c>
      <c r="B3971" s="77">
        <v>35625</v>
      </c>
      <c r="C3971" s="77">
        <v>35250</v>
      </c>
      <c r="E3971">
        <f t="shared" si="122"/>
        <v>2011</v>
      </c>
      <c r="F3971" s="57" t="e">
        <f>_xlfn.XLOOKUP(E3971,'Historical Metal Prices'!$L$4:$Z$4,'Historical Metal Prices'!$L$10:$Z$10)</f>
        <v>#N/A</v>
      </c>
      <c r="G3971" s="77">
        <f t="shared" si="123"/>
        <v>0</v>
      </c>
    </row>
    <row r="3972" spans="1:7" x14ac:dyDescent="0.2">
      <c r="A3972" s="79">
        <v>40638</v>
      </c>
      <c r="B3972" s="77">
        <v>36500</v>
      </c>
      <c r="C3972" s="77">
        <v>36500</v>
      </c>
      <c r="E3972">
        <f t="shared" si="122"/>
        <v>2011</v>
      </c>
      <c r="F3972" s="57" t="e">
        <f>_xlfn.XLOOKUP(E3972,'Historical Metal Prices'!$L$4:$Z$4,'Historical Metal Prices'!$L$10:$Z$10)</f>
        <v>#N/A</v>
      </c>
      <c r="G3972" s="77">
        <f t="shared" si="123"/>
        <v>0</v>
      </c>
    </row>
    <row r="3973" spans="1:7" x14ac:dyDescent="0.2">
      <c r="A3973" s="79">
        <v>40637</v>
      </c>
      <c r="B3973" s="77">
        <v>38000</v>
      </c>
      <c r="C3973" s="77">
        <v>38000</v>
      </c>
      <c r="E3973">
        <f t="shared" si="122"/>
        <v>2011</v>
      </c>
      <c r="F3973" s="57" t="e">
        <f>_xlfn.XLOOKUP(E3973,'Historical Metal Prices'!$L$4:$Z$4,'Historical Metal Prices'!$L$10:$Z$10)</f>
        <v>#N/A</v>
      </c>
      <c r="G3973" s="77">
        <f t="shared" si="123"/>
        <v>0</v>
      </c>
    </row>
    <row r="3974" spans="1:7" x14ac:dyDescent="0.2">
      <c r="A3974" s="79">
        <v>40634</v>
      </c>
      <c r="B3974" s="77">
        <v>36750</v>
      </c>
      <c r="C3974" s="77">
        <v>36500</v>
      </c>
      <c r="E3974">
        <f t="shared" si="122"/>
        <v>2011</v>
      </c>
      <c r="F3974" s="57" t="e">
        <f>_xlfn.XLOOKUP(E3974,'Historical Metal Prices'!$L$4:$Z$4,'Historical Metal Prices'!$L$10:$Z$10)</f>
        <v>#N/A</v>
      </c>
      <c r="G3974" s="77">
        <f t="shared" si="123"/>
        <v>0</v>
      </c>
    </row>
    <row r="3975" spans="1:7" x14ac:dyDescent="0.2">
      <c r="A3975" s="79">
        <v>40633</v>
      </c>
      <c r="B3975" s="77">
        <v>37000</v>
      </c>
      <c r="C3975" s="77">
        <v>36750</v>
      </c>
      <c r="E3975">
        <f t="shared" si="122"/>
        <v>2011</v>
      </c>
      <c r="F3975" s="57" t="e">
        <f>_xlfn.XLOOKUP(E3975,'Historical Metal Prices'!$L$4:$Z$4,'Historical Metal Prices'!$L$10:$Z$10)</f>
        <v>#N/A</v>
      </c>
      <c r="G3975" s="77">
        <f t="shared" si="123"/>
        <v>0</v>
      </c>
    </row>
    <row r="3976" spans="1:7" x14ac:dyDescent="0.2">
      <c r="A3976" s="79">
        <v>40632</v>
      </c>
      <c r="B3976" s="77">
        <v>36250</v>
      </c>
      <c r="C3976" s="77">
        <v>36000</v>
      </c>
      <c r="E3976">
        <f t="shared" si="122"/>
        <v>2011</v>
      </c>
      <c r="F3976" s="57" t="e">
        <f>_xlfn.XLOOKUP(E3976,'Historical Metal Prices'!$L$4:$Z$4,'Historical Metal Prices'!$L$10:$Z$10)</f>
        <v>#N/A</v>
      </c>
      <c r="G3976" s="77">
        <f t="shared" si="123"/>
        <v>0</v>
      </c>
    </row>
    <row r="3977" spans="1:7" x14ac:dyDescent="0.2">
      <c r="A3977" s="79">
        <v>40631</v>
      </c>
      <c r="B3977" s="77">
        <v>36450</v>
      </c>
      <c r="C3977" s="77">
        <v>36400</v>
      </c>
      <c r="E3977">
        <f t="shared" si="122"/>
        <v>2011</v>
      </c>
      <c r="F3977" s="57" t="e">
        <f>_xlfn.XLOOKUP(E3977,'Historical Metal Prices'!$L$4:$Z$4,'Historical Metal Prices'!$L$10:$Z$10)</f>
        <v>#N/A</v>
      </c>
      <c r="G3977" s="77">
        <f t="shared" si="123"/>
        <v>0</v>
      </c>
    </row>
    <row r="3978" spans="1:7" x14ac:dyDescent="0.2">
      <c r="A3978" s="79">
        <v>40630</v>
      </c>
      <c r="B3978" s="77">
        <v>36250</v>
      </c>
      <c r="C3978" s="77">
        <v>36000</v>
      </c>
      <c r="E3978">
        <f t="shared" si="122"/>
        <v>2011</v>
      </c>
      <c r="F3978" s="57" t="e">
        <f>_xlfn.XLOOKUP(E3978,'Historical Metal Prices'!$L$4:$Z$4,'Historical Metal Prices'!$L$10:$Z$10)</f>
        <v>#N/A</v>
      </c>
      <c r="G3978" s="77">
        <f t="shared" si="123"/>
        <v>0</v>
      </c>
    </row>
    <row r="3979" spans="1:7" x14ac:dyDescent="0.2">
      <c r="A3979" s="79">
        <v>40627</v>
      </c>
      <c r="B3979" s="77">
        <v>36250</v>
      </c>
      <c r="C3979" s="77">
        <v>36000</v>
      </c>
      <c r="E3979">
        <f t="shared" ref="E3979:E4042" si="124">YEAR(A3979)</f>
        <v>2011</v>
      </c>
      <c r="F3979" s="57" t="e">
        <f>_xlfn.XLOOKUP(E3979,'Historical Metal Prices'!$L$4:$Z$4,'Historical Metal Prices'!$L$10:$Z$10)</f>
        <v>#N/A</v>
      </c>
      <c r="G3979" s="77">
        <f t="shared" ref="G3979:G4042" si="125">IFERROR(B3979*(1+F3979),G3980)</f>
        <v>0</v>
      </c>
    </row>
    <row r="3980" spans="1:7" x14ac:dyDescent="0.2">
      <c r="A3980" s="79">
        <v>40626</v>
      </c>
      <c r="B3980" s="77">
        <v>36600</v>
      </c>
      <c r="C3980" s="77">
        <v>36600</v>
      </c>
      <c r="E3980">
        <f t="shared" si="124"/>
        <v>2011</v>
      </c>
      <c r="F3980" s="57" t="e">
        <f>_xlfn.XLOOKUP(E3980,'Historical Metal Prices'!$L$4:$Z$4,'Historical Metal Prices'!$L$10:$Z$10)</f>
        <v>#N/A</v>
      </c>
      <c r="G3980" s="77">
        <f t="shared" si="125"/>
        <v>0</v>
      </c>
    </row>
    <row r="3981" spans="1:7" x14ac:dyDescent="0.2">
      <c r="A3981" s="79">
        <v>40625</v>
      </c>
      <c r="B3981" s="77">
        <v>37350</v>
      </c>
      <c r="C3981" s="77">
        <v>37100</v>
      </c>
      <c r="E3981">
        <f t="shared" si="124"/>
        <v>2011</v>
      </c>
      <c r="F3981" s="57" t="e">
        <f>_xlfn.XLOOKUP(E3981,'Historical Metal Prices'!$L$4:$Z$4,'Historical Metal Prices'!$L$10:$Z$10)</f>
        <v>#N/A</v>
      </c>
      <c r="G3981" s="77">
        <f t="shared" si="125"/>
        <v>0</v>
      </c>
    </row>
    <row r="3982" spans="1:7" x14ac:dyDescent="0.2">
      <c r="A3982" s="79">
        <v>40624</v>
      </c>
      <c r="B3982" s="77">
        <v>37300</v>
      </c>
      <c r="C3982" s="77">
        <v>37100</v>
      </c>
      <c r="E3982">
        <f t="shared" si="124"/>
        <v>2011</v>
      </c>
      <c r="F3982" s="57" t="e">
        <f>_xlfn.XLOOKUP(E3982,'Historical Metal Prices'!$L$4:$Z$4,'Historical Metal Prices'!$L$10:$Z$10)</f>
        <v>#N/A</v>
      </c>
      <c r="G3982" s="77">
        <f t="shared" si="125"/>
        <v>0</v>
      </c>
    </row>
    <row r="3983" spans="1:7" x14ac:dyDescent="0.2">
      <c r="A3983" s="79">
        <v>40623</v>
      </c>
      <c r="B3983" s="77">
        <v>38500</v>
      </c>
      <c r="C3983" s="77">
        <v>39000</v>
      </c>
      <c r="E3983">
        <f t="shared" si="124"/>
        <v>2011</v>
      </c>
      <c r="F3983" s="57" t="e">
        <f>_xlfn.XLOOKUP(E3983,'Historical Metal Prices'!$L$4:$Z$4,'Historical Metal Prices'!$L$10:$Z$10)</f>
        <v>#N/A</v>
      </c>
      <c r="G3983" s="77">
        <f t="shared" si="125"/>
        <v>0</v>
      </c>
    </row>
    <row r="3984" spans="1:7" x14ac:dyDescent="0.2">
      <c r="A3984" s="79">
        <v>40620</v>
      </c>
      <c r="B3984" s="77">
        <v>38150</v>
      </c>
      <c r="C3984" s="77">
        <v>37800</v>
      </c>
      <c r="E3984">
        <f t="shared" si="124"/>
        <v>2011</v>
      </c>
      <c r="F3984" s="57" t="e">
        <f>_xlfn.XLOOKUP(E3984,'Historical Metal Prices'!$L$4:$Z$4,'Historical Metal Prices'!$L$10:$Z$10)</f>
        <v>#N/A</v>
      </c>
      <c r="G3984" s="77">
        <f t="shared" si="125"/>
        <v>0</v>
      </c>
    </row>
    <row r="3985" spans="1:7" x14ac:dyDescent="0.2">
      <c r="A3985" s="79">
        <v>40619</v>
      </c>
      <c r="B3985" s="77">
        <v>38300</v>
      </c>
      <c r="C3985" s="77">
        <v>38300</v>
      </c>
      <c r="E3985">
        <f t="shared" si="124"/>
        <v>2011</v>
      </c>
      <c r="F3985" s="57" t="e">
        <f>_xlfn.XLOOKUP(E3985,'Historical Metal Prices'!$L$4:$Z$4,'Historical Metal Prices'!$L$10:$Z$10)</f>
        <v>#N/A</v>
      </c>
      <c r="G3985" s="77">
        <f t="shared" si="125"/>
        <v>0</v>
      </c>
    </row>
    <row r="3986" spans="1:7" x14ac:dyDescent="0.2">
      <c r="A3986" s="79">
        <v>40618</v>
      </c>
      <c r="B3986" s="77">
        <v>38925</v>
      </c>
      <c r="C3986" s="77">
        <v>38600</v>
      </c>
      <c r="E3986">
        <f t="shared" si="124"/>
        <v>2011</v>
      </c>
      <c r="F3986" s="57" t="e">
        <f>_xlfn.XLOOKUP(E3986,'Historical Metal Prices'!$L$4:$Z$4,'Historical Metal Prices'!$L$10:$Z$10)</f>
        <v>#N/A</v>
      </c>
      <c r="G3986" s="77">
        <f t="shared" si="125"/>
        <v>0</v>
      </c>
    </row>
    <row r="3987" spans="1:7" x14ac:dyDescent="0.2">
      <c r="A3987" s="79">
        <v>40617</v>
      </c>
      <c r="B3987" s="77">
        <v>39000</v>
      </c>
      <c r="C3987" s="77">
        <v>40000</v>
      </c>
      <c r="E3987">
        <f t="shared" si="124"/>
        <v>2011</v>
      </c>
      <c r="F3987" s="57" t="e">
        <f>_xlfn.XLOOKUP(E3987,'Historical Metal Prices'!$L$4:$Z$4,'Historical Metal Prices'!$L$10:$Z$10)</f>
        <v>#N/A</v>
      </c>
      <c r="G3987" s="77">
        <f t="shared" si="125"/>
        <v>0</v>
      </c>
    </row>
    <row r="3988" spans="1:7" x14ac:dyDescent="0.2">
      <c r="A3988" s="79">
        <v>40616</v>
      </c>
      <c r="B3988" s="77">
        <v>40050</v>
      </c>
      <c r="C3988" s="77">
        <v>40000</v>
      </c>
      <c r="E3988">
        <f t="shared" si="124"/>
        <v>2011</v>
      </c>
      <c r="F3988" s="57" t="e">
        <f>_xlfn.XLOOKUP(E3988,'Historical Metal Prices'!$L$4:$Z$4,'Historical Metal Prices'!$L$10:$Z$10)</f>
        <v>#N/A</v>
      </c>
      <c r="G3988" s="77">
        <f t="shared" si="125"/>
        <v>0</v>
      </c>
    </row>
    <row r="3989" spans="1:7" x14ac:dyDescent="0.2">
      <c r="A3989" s="79">
        <v>40613</v>
      </c>
      <c r="B3989" s="77">
        <v>39500</v>
      </c>
      <c r="C3989" s="77">
        <v>39500</v>
      </c>
      <c r="E3989">
        <f t="shared" si="124"/>
        <v>2011</v>
      </c>
      <c r="F3989" s="57" t="e">
        <f>_xlfn.XLOOKUP(E3989,'Historical Metal Prices'!$L$4:$Z$4,'Historical Metal Prices'!$L$10:$Z$10)</f>
        <v>#N/A</v>
      </c>
      <c r="G3989" s="77">
        <f t="shared" si="125"/>
        <v>0</v>
      </c>
    </row>
    <row r="3990" spans="1:7" x14ac:dyDescent="0.2">
      <c r="A3990" s="79">
        <v>40612</v>
      </c>
      <c r="B3990" s="77">
        <v>39000</v>
      </c>
      <c r="C3990" s="77">
        <v>39000</v>
      </c>
      <c r="E3990">
        <f t="shared" si="124"/>
        <v>2011</v>
      </c>
      <c r="F3990" s="57" t="e">
        <f>_xlfn.XLOOKUP(E3990,'Historical Metal Prices'!$L$4:$Z$4,'Historical Metal Prices'!$L$10:$Z$10)</f>
        <v>#N/A</v>
      </c>
      <c r="G3990" s="77">
        <f t="shared" si="125"/>
        <v>0</v>
      </c>
    </row>
    <row r="3991" spans="1:7" x14ac:dyDescent="0.2">
      <c r="A3991" s="79">
        <v>40611</v>
      </c>
      <c r="B3991" s="77">
        <v>39750</v>
      </c>
      <c r="C3991" s="77">
        <v>39500</v>
      </c>
      <c r="E3991">
        <f t="shared" si="124"/>
        <v>2011</v>
      </c>
      <c r="F3991" s="57" t="e">
        <f>_xlfn.XLOOKUP(E3991,'Historical Metal Prices'!$L$4:$Z$4,'Historical Metal Prices'!$L$10:$Z$10)</f>
        <v>#N/A</v>
      </c>
      <c r="G3991" s="77">
        <f t="shared" si="125"/>
        <v>0</v>
      </c>
    </row>
    <row r="3992" spans="1:7" x14ac:dyDescent="0.2">
      <c r="A3992" s="79">
        <v>40610</v>
      </c>
      <c r="B3992" s="77">
        <v>39900</v>
      </c>
      <c r="C3992" s="77">
        <v>39500</v>
      </c>
      <c r="E3992">
        <f t="shared" si="124"/>
        <v>2011</v>
      </c>
      <c r="F3992" s="57" t="e">
        <f>_xlfn.XLOOKUP(E3992,'Historical Metal Prices'!$L$4:$Z$4,'Historical Metal Prices'!$L$10:$Z$10)</f>
        <v>#N/A</v>
      </c>
      <c r="G3992" s="77">
        <f t="shared" si="125"/>
        <v>0</v>
      </c>
    </row>
    <row r="3993" spans="1:7" x14ac:dyDescent="0.2">
      <c r="A3993" s="79">
        <v>40609</v>
      </c>
      <c r="B3993" s="77">
        <v>39150</v>
      </c>
      <c r="C3993" s="77">
        <v>39300</v>
      </c>
      <c r="E3993">
        <f t="shared" si="124"/>
        <v>2011</v>
      </c>
      <c r="F3993" s="57" t="e">
        <f>_xlfn.XLOOKUP(E3993,'Historical Metal Prices'!$L$4:$Z$4,'Historical Metal Prices'!$L$10:$Z$10)</f>
        <v>#N/A</v>
      </c>
      <c r="G3993" s="77">
        <f t="shared" si="125"/>
        <v>0</v>
      </c>
    </row>
    <row r="3994" spans="1:7" x14ac:dyDescent="0.2">
      <c r="A3994" s="79">
        <v>40606</v>
      </c>
      <c r="B3994" s="77">
        <v>39025</v>
      </c>
      <c r="C3994" s="77">
        <v>39050</v>
      </c>
      <c r="E3994">
        <f t="shared" si="124"/>
        <v>2011</v>
      </c>
      <c r="F3994" s="57" t="e">
        <f>_xlfn.XLOOKUP(E3994,'Historical Metal Prices'!$L$4:$Z$4,'Historical Metal Prices'!$L$10:$Z$10)</f>
        <v>#N/A</v>
      </c>
      <c r="G3994" s="77">
        <f t="shared" si="125"/>
        <v>0</v>
      </c>
    </row>
    <row r="3995" spans="1:7" x14ac:dyDescent="0.2">
      <c r="A3995" s="79">
        <v>40605</v>
      </c>
      <c r="B3995" s="77">
        <v>39125</v>
      </c>
      <c r="C3995" s="77">
        <v>39250</v>
      </c>
      <c r="E3995">
        <f t="shared" si="124"/>
        <v>2011</v>
      </c>
      <c r="F3995" s="57" t="e">
        <f>_xlfn.XLOOKUP(E3995,'Historical Metal Prices'!$L$4:$Z$4,'Historical Metal Prices'!$L$10:$Z$10)</f>
        <v>#N/A</v>
      </c>
      <c r="G3995" s="77">
        <f t="shared" si="125"/>
        <v>0</v>
      </c>
    </row>
    <row r="3996" spans="1:7" x14ac:dyDescent="0.2">
      <c r="A3996" s="79">
        <v>40604</v>
      </c>
      <c r="B3996" s="77">
        <v>39000</v>
      </c>
      <c r="C3996" s="77">
        <v>39000</v>
      </c>
      <c r="E3996">
        <f t="shared" si="124"/>
        <v>2011</v>
      </c>
      <c r="F3996" s="57" t="e">
        <f>_xlfn.XLOOKUP(E3996,'Historical Metal Prices'!$L$4:$Z$4,'Historical Metal Prices'!$L$10:$Z$10)</f>
        <v>#N/A</v>
      </c>
      <c r="G3996" s="77">
        <f t="shared" si="125"/>
        <v>0</v>
      </c>
    </row>
    <row r="3997" spans="1:7" x14ac:dyDescent="0.2">
      <c r="A3997" s="79">
        <v>40603</v>
      </c>
      <c r="B3997" s="77">
        <v>39250</v>
      </c>
      <c r="C3997" s="77">
        <v>39250</v>
      </c>
      <c r="E3997">
        <f t="shared" si="124"/>
        <v>2011</v>
      </c>
      <c r="F3997" s="57" t="e">
        <f>_xlfn.XLOOKUP(E3997,'Historical Metal Prices'!$L$4:$Z$4,'Historical Metal Prices'!$L$10:$Z$10)</f>
        <v>#N/A</v>
      </c>
      <c r="G3997" s="77">
        <f t="shared" si="125"/>
        <v>0</v>
      </c>
    </row>
    <row r="3998" spans="1:7" x14ac:dyDescent="0.2">
      <c r="A3998" s="79">
        <v>40602</v>
      </c>
      <c r="B3998" s="77">
        <v>40000</v>
      </c>
      <c r="C3998" s="77">
        <v>40000</v>
      </c>
      <c r="E3998">
        <f t="shared" si="124"/>
        <v>2011</v>
      </c>
      <c r="F3998" s="57" t="e">
        <f>_xlfn.XLOOKUP(E3998,'Historical Metal Prices'!$L$4:$Z$4,'Historical Metal Prices'!$L$10:$Z$10)</f>
        <v>#N/A</v>
      </c>
      <c r="G3998" s="77">
        <f t="shared" si="125"/>
        <v>0</v>
      </c>
    </row>
    <row r="3999" spans="1:7" x14ac:dyDescent="0.2">
      <c r="A3999" s="79">
        <v>40599</v>
      </c>
      <c r="B3999" s="77">
        <v>40000</v>
      </c>
      <c r="C3999" s="77">
        <v>40000</v>
      </c>
      <c r="E3999">
        <f t="shared" si="124"/>
        <v>2011</v>
      </c>
      <c r="F3999" s="57" t="e">
        <f>_xlfn.XLOOKUP(E3999,'Historical Metal Prices'!$L$4:$Z$4,'Historical Metal Prices'!$L$10:$Z$10)</f>
        <v>#N/A</v>
      </c>
      <c r="G3999" s="77">
        <f t="shared" si="125"/>
        <v>0</v>
      </c>
    </row>
    <row r="4000" spans="1:7" x14ac:dyDescent="0.2">
      <c r="A4000" s="79">
        <v>40598</v>
      </c>
      <c r="B4000" s="77">
        <v>40000</v>
      </c>
      <c r="C4000" s="77">
        <v>40000</v>
      </c>
      <c r="E4000">
        <f t="shared" si="124"/>
        <v>2011</v>
      </c>
      <c r="F4000" s="57" t="e">
        <f>_xlfn.XLOOKUP(E4000,'Historical Metal Prices'!$L$4:$Z$4,'Historical Metal Prices'!$L$10:$Z$10)</f>
        <v>#N/A</v>
      </c>
      <c r="G4000" s="77">
        <f t="shared" si="125"/>
        <v>0</v>
      </c>
    </row>
    <row r="4001" spans="1:7" x14ac:dyDescent="0.2">
      <c r="A4001" s="79">
        <v>40597</v>
      </c>
      <c r="B4001" s="77">
        <v>40300</v>
      </c>
      <c r="C4001" s="77">
        <v>40000</v>
      </c>
      <c r="E4001">
        <f t="shared" si="124"/>
        <v>2011</v>
      </c>
      <c r="F4001" s="57" t="e">
        <f>_xlfn.XLOOKUP(E4001,'Historical Metal Prices'!$L$4:$Z$4,'Historical Metal Prices'!$L$10:$Z$10)</f>
        <v>#N/A</v>
      </c>
      <c r="G4001" s="77">
        <f t="shared" si="125"/>
        <v>0</v>
      </c>
    </row>
    <row r="4002" spans="1:7" x14ac:dyDescent="0.2">
      <c r="A4002" s="79">
        <v>40596</v>
      </c>
      <c r="B4002" s="77">
        <v>40300</v>
      </c>
      <c r="C4002" s="77">
        <v>40000</v>
      </c>
      <c r="E4002">
        <f t="shared" si="124"/>
        <v>2011</v>
      </c>
      <c r="F4002" s="57" t="e">
        <f>_xlfn.XLOOKUP(E4002,'Historical Metal Prices'!$L$4:$Z$4,'Historical Metal Prices'!$L$10:$Z$10)</f>
        <v>#N/A</v>
      </c>
      <c r="G4002" s="77">
        <f t="shared" si="125"/>
        <v>0</v>
      </c>
    </row>
    <row r="4003" spans="1:7" x14ac:dyDescent="0.2">
      <c r="A4003" s="79">
        <v>40595</v>
      </c>
      <c r="B4003" s="77">
        <v>40300</v>
      </c>
      <c r="C4003" s="77">
        <v>40500</v>
      </c>
      <c r="E4003">
        <f t="shared" si="124"/>
        <v>2011</v>
      </c>
      <c r="F4003" s="57" t="e">
        <f>_xlfn.XLOOKUP(E4003,'Historical Metal Prices'!$L$4:$Z$4,'Historical Metal Prices'!$L$10:$Z$10)</f>
        <v>#N/A</v>
      </c>
      <c r="G4003" s="77">
        <f t="shared" si="125"/>
        <v>0</v>
      </c>
    </row>
    <row r="4004" spans="1:7" x14ac:dyDescent="0.2">
      <c r="A4004" s="79">
        <v>40592</v>
      </c>
      <c r="B4004" s="77">
        <v>40300</v>
      </c>
      <c r="C4004" s="77">
        <v>40200</v>
      </c>
      <c r="E4004">
        <f t="shared" si="124"/>
        <v>2011</v>
      </c>
      <c r="F4004" s="57" t="e">
        <f>_xlfn.XLOOKUP(E4004,'Historical Metal Prices'!$L$4:$Z$4,'Historical Metal Prices'!$L$10:$Z$10)</f>
        <v>#N/A</v>
      </c>
      <c r="G4004" s="77">
        <f t="shared" si="125"/>
        <v>0</v>
      </c>
    </row>
    <row r="4005" spans="1:7" x14ac:dyDescent="0.2">
      <c r="A4005" s="79">
        <v>40591</v>
      </c>
      <c r="B4005" s="77">
        <v>39750</v>
      </c>
      <c r="C4005" s="77">
        <v>39900</v>
      </c>
      <c r="E4005">
        <f t="shared" si="124"/>
        <v>2011</v>
      </c>
      <c r="F4005" s="57" t="e">
        <f>_xlfn.XLOOKUP(E4005,'Historical Metal Prices'!$L$4:$Z$4,'Historical Metal Prices'!$L$10:$Z$10)</f>
        <v>#N/A</v>
      </c>
      <c r="G4005" s="77">
        <f t="shared" si="125"/>
        <v>0</v>
      </c>
    </row>
    <row r="4006" spans="1:7" x14ac:dyDescent="0.2">
      <c r="A4006" s="79">
        <v>40590</v>
      </c>
      <c r="B4006" s="77">
        <v>39750</v>
      </c>
      <c r="C4006" s="77">
        <v>39500</v>
      </c>
      <c r="E4006">
        <f t="shared" si="124"/>
        <v>2011</v>
      </c>
      <c r="F4006" s="57" t="e">
        <f>_xlfn.XLOOKUP(E4006,'Historical Metal Prices'!$L$4:$Z$4,'Historical Metal Prices'!$L$10:$Z$10)</f>
        <v>#N/A</v>
      </c>
      <c r="G4006" s="77">
        <f t="shared" si="125"/>
        <v>0</v>
      </c>
    </row>
    <row r="4007" spans="1:7" x14ac:dyDescent="0.2">
      <c r="A4007" s="79">
        <v>40589</v>
      </c>
      <c r="B4007" s="77">
        <v>39750</v>
      </c>
      <c r="C4007" s="77">
        <v>39750</v>
      </c>
      <c r="E4007">
        <f t="shared" si="124"/>
        <v>2011</v>
      </c>
      <c r="F4007" s="57" t="e">
        <f>_xlfn.XLOOKUP(E4007,'Historical Metal Prices'!$L$4:$Z$4,'Historical Metal Prices'!$L$10:$Z$10)</f>
        <v>#N/A</v>
      </c>
      <c r="G4007" s="77">
        <f t="shared" si="125"/>
        <v>0</v>
      </c>
    </row>
    <row r="4008" spans="1:7" x14ac:dyDescent="0.2">
      <c r="A4008" s="79">
        <v>40588</v>
      </c>
      <c r="B4008" s="77">
        <v>39750</v>
      </c>
      <c r="C4008" s="77">
        <v>39500</v>
      </c>
      <c r="E4008">
        <f t="shared" si="124"/>
        <v>2011</v>
      </c>
      <c r="F4008" s="57" t="e">
        <f>_xlfn.XLOOKUP(E4008,'Historical Metal Prices'!$L$4:$Z$4,'Historical Metal Prices'!$L$10:$Z$10)</f>
        <v>#N/A</v>
      </c>
      <c r="G4008" s="77">
        <f t="shared" si="125"/>
        <v>0</v>
      </c>
    </row>
    <row r="4009" spans="1:7" x14ac:dyDescent="0.2">
      <c r="A4009" s="79">
        <v>40585</v>
      </c>
      <c r="B4009" s="77">
        <v>39595</v>
      </c>
      <c r="C4009" s="77">
        <v>39500</v>
      </c>
      <c r="E4009">
        <f t="shared" si="124"/>
        <v>2011</v>
      </c>
      <c r="F4009" s="57" t="e">
        <f>_xlfn.XLOOKUP(E4009,'Historical Metal Prices'!$L$4:$Z$4,'Historical Metal Prices'!$L$10:$Z$10)</f>
        <v>#N/A</v>
      </c>
      <c r="G4009" s="77">
        <f t="shared" si="125"/>
        <v>0</v>
      </c>
    </row>
    <row r="4010" spans="1:7" x14ac:dyDescent="0.2">
      <c r="A4010" s="79">
        <v>40584</v>
      </c>
      <c r="B4010" s="77">
        <v>39000</v>
      </c>
      <c r="C4010" s="77">
        <v>39000</v>
      </c>
      <c r="E4010">
        <f t="shared" si="124"/>
        <v>2011</v>
      </c>
      <c r="F4010" s="57" t="e">
        <f>_xlfn.XLOOKUP(E4010,'Historical Metal Prices'!$L$4:$Z$4,'Historical Metal Prices'!$L$10:$Z$10)</f>
        <v>#N/A</v>
      </c>
      <c r="G4010" s="77">
        <f t="shared" si="125"/>
        <v>0</v>
      </c>
    </row>
    <row r="4011" spans="1:7" x14ac:dyDescent="0.2">
      <c r="A4011" s="79">
        <v>40583</v>
      </c>
      <c r="B4011" s="77">
        <v>39750</v>
      </c>
      <c r="C4011" s="77">
        <v>39500</v>
      </c>
      <c r="E4011">
        <f t="shared" si="124"/>
        <v>2011</v>
      </c>
      <c r="F4011" s="57" t="e">
        <f>_xlfn.XLOOKUP(E4011,'Historical Metal Prices'!$L$4:$Z$4,'Historical Metal Prices'!$L$10:$Z$10)</f>
        <v>#N/A</v>
      </c>
      <c r="G4011" s="77">
        <f t="shared" si="125"/>
        <v>0</v>
      </c>
    </row>
    <row r="4012" spans="1:7" x14ac:dyDescent="0.2">
      <c r="A4012" s="79">
        <v>40582</v>
      </c>
      <c r="B4012" s="77">
        <v>39500</v>
      </c>
      <c r="C4012" s="77">
        <v>39300</v>
      </c>
      <c r="E4012">
        <f t="shared" si="124"/>
        <v>2011</v>
      </c>
      <c r="F4012" s="57" t="e">
        <f>_xlfn.XLOOKUP(E4012,'Historical Metal Prices'!$L$4:$Z$4,'Historical Metal Prices'!$L$10:$Z$10)</f>
        <v>#N/A</v>
      </c>
      <c r="G4012" s="77">
        <f t="shared" si="125"/>
        <v>0</v>
      </c>
    </row>
    <row r="4013" spans="1:7" x14ac:dyDescent="0.2">
      <c r="A4013" s="79">
        <v>40581</v>
      </c>
      <c r="B4013" s="77">
        <v>39610</v>
      </c>
      <c r="C4013" s="77">
        <v>40000</v>
      </c>
      <c r="E4013">
        <f t="shared" si="124"/>
        <v>2011</v>
      </c>
      <c r="F4013" s="57" t="e">
        <f>_xlfn.XLOOKUP(E4013,'Historical Metal Prices'!$L$4:$Z$4,'Historical Metal Prices'!$L$10:$Z$10)</f>
        <v>#N/A</v>
      </c>
      <c r="G4013" s="77">
        <f t="shared" si="125"/>
        <v>0</v>
      </c>
    </row>
    <row r="4014" spans="1:7" x14ac:dyDescent="0.2">
      <c r="A4014" s="79">
        <v>40578</v>
      </c>
      <c r="B4014" s="77">
        <v>39100</v>
      </c>
      <c r="C4014" s="77">
        <v>39250</v>
      </c>
      <c r="E4014">
        <f t="shared" si="124"/>
        <v>2011</v>
      </c>
      <c r="F4014" s="57" t="e">
        <f>_xlfn.XLOOKUP(E4014,'Historical Metal Prices'!$L$4:$Z$4,'Historical Metal Prices'!$L$10:$Z$10)</f>
        <v>#N/A</v>
      </c>
      <c r="G4014" s="77">
        <f t="shared" si="125"/>
        <v>0</v>
      </c>
    </row>
    <row r="4015" spans="1:7" x14ac:dyDescent="0.2">
      <c r="A4015" s="79">
        <v>40577</v>
      </c>
      <c r="B4015" s="77">
        <v>39100</v>
      </c>
      <c r="C4015" s="77">
        <v>39000</v>
      </c>
      <c r="E4015">
        <f t="shared" si="124"/>
        <v>2011</v>
      </c>
      <c r="F4015" s="57" t="e">
        <f>_xlfn.XLOOKUP(E4015,'Historical Metal Prices'!$L$4:$Z$4,'Historical Metal Prices'!$L$10:$Z$10)</f>
        <v>#N/A</v>
      </c>
      <c r="G4015" s="77">
        <f t="shared" si="125"/>
        <v>0</v>
      </c>
    </row>
    <row r="4016" spans="1:7" x14ac:dyDescent="0.2">
      <c r="A4016" s="79">
        <v>40576</v>
      </c>
      <c r="B4016" s="77">
        <v>39600</v>
      </c>
      <c r="C4016" s="77">
        <v>39100</v>
      </c>
      <c r="E4016">
        <f t="shared" si="124"/>
        <v>2011</v>
      </c>
      <c r="F4016" s="57" t="e">
        <f>_xlfn.XLOOKUP(E4016,'Historical Metal Prices'!$L$4:$Z$4,'Historical Metal Prices'!$L$10:$Z$10)</f>
        <v>#N/A</v>
      </c>
      <c r="G4016" s="77">
        <f t="shared" si="125"/>
        <v>0</v>
      </c>
    </row>
    <row r="4017" spans="1:7" x14ac:dyDescent="0.2">
      <c r="A4017" s="79">
        <v>40575</v>
      </c>
      <c r="B4017" s="77">
        <v>39350</v>
      </c>
      <c r="C4017" s="77">
        <v>39000</v>
      </c>
      <c r="E4017">
        <f t="shared" si="124"/>
        <v>2011</v>
      </c>
      <c r="F4017" s="57" t="e">
        <f>_xlfn.XLOOKUP(E4017,'Historical Metal Prices'!$L$4:$Z$4,'Historical Metal Prices'!$L$10:$Z$10)</f>
        <v>#N/A</v>
      </c>
      <c r="G4017" s="77">
        <f t="shared" si="125"/>
        <v>0</v>
      </c>
    </row>
    <row r="4018" spans="1:7" x14ac:dyDescent="0.2">
      <c r="A4018" s="79">
        <v>40574</v>
      </c>
      <c r="B4018" s="77">
        <v>39150</v>
      </c>
      <c r="C4018" s="77">
        <v>39100</v>
      </c>
      <c r="E4018">
        <f t="shared" si="124"/>
        <v>2011</v>
      </c>
      <c r="F4018" s="57" t="e">
        <f>_xlfn.XLOOKUP(E4018,'Historical Metal Prices'!$L$4:$Z$4,'Historical Metal Prices'!$L$10:$Z$10)</f>
        <v>#N/A</v>
      </c>
      <c r="G4018" s="77">
        <f t="shared" si="125"/>
        <v>0</v>
      </c>
    </row>
    <row r="4019" spans="1:7" x14ac:dyDescent="0.2">
      <c r="A4019" s="79">
        <v>40571</v>
      </c>
      <c r="B4019" s="77">
        <v>39350</v>
      </c>
      <c r="C4019" s="77">
        <v>39750</v>
      </c>
      <c r="E4019">
        <f t="shared" si="124"/>
        <v>2011</v>
      </c>
      <c r="F4019" s="57" t="e">
        <f>_xlfn.XLOOKUP(E4019,'Historical Metal Prices'!$L$4:$Z$4,'Historical Metal Prices'!$L$10:$Z$10)</f>
        <v>#N/A</v>
      </c>
      <c r="G4019" s="77">
        <f t="shared" si="125"/>
        <v>0</v>
      </c>
    </row>
    <row r="4020" spans="1:7" x14ac:dyDescent="0.2">
      <c r="A4020" s="79">
        <v>40570</v>
      </c>
      <c r="B4020" s="77">
        <v>39600</v>
      </c>
      <c r="C4020" s="77">
        <v>40000</v>
      </c>
      <c r="E4020">
        <f t="shared" si="124"/>
        <v>2011</v>
      </c>
      <c r="F4020" s="57" t="e">
        <f>_xlfn.XLOOKUP(E4020,'Historical Metal Prices'!$L$4:$Z$4,'Historical Metal Prices'!$L$10:$Z$10)</f>
        <v>#N/A</v>
      </c>
      <c r="G4020" s="77">
        <f t="shared" si="125"/>
        <v>0</v>
      </c>
    </row>
    <row r="4021" spans="1:7" x14ac:dyDescent="0.2">
      <c r="A4021" s="79">
        <v>40569</v>
      </c>
      <c r="B4021" s="77">
        <v>39100</v>
      </c>
      <c r="C4021" s="77">
        <v>39000</v>
      </c>
      <c r="E4021">
        <f t="shared" si="124"/>
        <v>2011</v>
      </c>
      <c r="F4021" s="57" t="e">
        <f>_xlfn.XLOOKUP(E4021,'Historical Metal Prices'!$L$4:$Z$4,'Historical Metal Prices'!$L$10:$Z$10)</f>
        <v>#N/A</v>
      </c>
      <c r="G4021" s="77">
        <f t="shared" si="125"/>
        <v>0</v>
      </c>
    </row>
    <row r="4022" spans="1:7" x14ac:dyDescent="0.2">
      <c r="A4022" s="79">
        <v>40568</v>
      </c>
      <c r="B4022" s="77">
        <v>39200</v>
      </c>
      <c r="C4022" s="77">
        <v>38700</v>
      </c>
      <c r="E4022">
        <f t="shared" si="124"/>
        <v>2011</v>
      </c>
      <c r="F4022" s="57" t="e">
        <f>_xlfn.XLOOKUP(E4022,'Historical Metal Prices'!$L$4:$Z$4,'Historical Metal Prices'!$L$10:$Z$10)</f>
        <v>#N/A</v>
      </c>
      <c r="G4022" s="77">
        <f t="shared" si="125"/>
        <v>0</v>
      </c>
    </row>
    <row r="4023" spans="1:7" x14ac:dyDescent="0.2">
      <c r="A4023" s="79">
        <v>40567</v>
      </c>
      <c r="B4023" s="77">
        <v>39100</v>
      </c>
      <c r="C4023" s="77">
        <v>38700</v>
      </c>
      <c r="E4023">
        <f t="shared" si="124"/>
        <v>2011</v>
      </c>
      <c r="F4023" s="57" t="e">
        <f>_xlfn.XLOOKUP(E4023,'Historical Metal Prices'!$L$4:$Z$4,'Historical Metal Prices'!$L$10:$Z$10)</f>
        <v>#N/A</v>
      </c>
      <c r="G4023" s="77">
        <f t="shared" si="125"/>
        <v>0</v>
      </c>
    </row>
    <row r="4024" spans="1:7" x14ac:dyDescent="0.2">
      <c r="A4024" s="79">
        <v>40564</v>
      </c>
      <c r="B4024" s="77">
        <v>38775</v>
      </c>
      <c r="C4024" s="77">
        <v>38350</v>
      </c>
      <c r="E4024">
        <f t="shared" si="124"/>
        <v>2011</v>
      </c>
      <c r="F4024" s="57" t="e">
        <f>_xlfn.XLOOKUP(E4024,'Historical Metal Prices'!$L$4:$Z$4,'Historical Metal Prices'!$L$10:$Z$10)</f>
        <v>#N/A</v>
      </c>
      <c r="G4024" s="77">
        <f t="shared" si="125"/>
        <v>0</v>
      </c>
    </row>
    <row r="4025" spans="1:7" x14ac:dyDescent="0.2">
      <c r="A4025" s="79">
        <v>40563</v>
      </c>
      <c r="B4025" s="77">
        <v>39150</v>
      </c>
      <c r="C4025" s="77">
        <v>38800</v>
      </c>
      <c r="E4025">
        <f t="shared" si="124"/>
        <v>2011</v>
      </c>
      <c r="F4025" s="57" t="e">
        <f>_xlfn.XLOOKUP(E4025,'Historical Metal Prices'!$L$4:$Z$4,'Historical Metal Prices'!$L$10:$Z$10)</f>
        <v>#N/A</v>
      </c>
      <c r="G4025" s="77">
        <f t="shared" si="125"/>
        <v>0</v>
      </c>
    </row>
    <row r="4026" spans="1:7" x14ac:dyDescent="0.2">
      <c r="A4026" s="79">
        <v>40562</v>
      </c>
      <c r="B4026" s="77">
        <v>39250</v>
      </c>
      <c r="C4026" s="77">
        <v>39000</v>
      </c>
      <c r="E4026">
        <f t="shared" si="124"/>
        <v>2011</v>
      </c>
      <c r="F4026" s="57" t="e">
        <f>_xlfn.XLOOKUP(E4026,'Historical Metal Prices'!$L$4:$Z$4,'Historical Metal Prices'!$L$10:$Z$10)</f>
        <v>#N/A</v>
      </c>
      <c r="G4026" s="77">
        <f t="shared" si="125"/>
        <v>0</v>
      </c>
    </row>
    <row r="4027" spans="1:7" x14ac:dyDescent="0.2">
      <c r="A4027" s="79">
        <v>40561</v>
      </c>
      <c r="B4027" s="77">
        <v>39375</v>
      </c>
      <c r="C4027" s="77">
        <v>39000</v>
      </c>
      <c r="E4027">
        <f t="shared" si="124"/>
        <v>2011</v>
      </c>
      <c r="F4027" s="57" t="e">
        <f>_xlfn.XLOOKUP(E4027,'Historical Metal Prices'!$L$4:$Z$4,'Historical Metal Prices'!$L$10:$Z$10)</f>
        <v>#N/A</v>
      </c>
      <c r="G4027" s="77">
        <f t="shared" si="125"/>
        <v>0</v>
      </c>
    </row>
    <row r="4028" spans="1:7" x14ac:dyDescent="0.2">
      <c r="A4028" s="79">
        <v>40560</v>
      </c>
      <c r="B4028" s="77">
        <v>39250</v>
      </c>
      <c r="C4028" s="77">
        <v>39500</v>
      </c>
      <c r="E4028">
        <f t="shared" si="124"/>
        <v>2011</v>
      </c>
      <c r="F4028" s="57" t="e">
        <f>_xlfn.XLOOKUP(E4028,'Historical Metal Prices'!$L$4:$Z$4,'Historical Metal Prices'!$L$10:$Z$10)</f>
        <v>#N/A</v>
      </c>
      <c r="G4028" s="77">
        <f t="shared" si="125"/>
        <v>0</v>
      </c>
    </row>
    <row r="4029" spans="1:7" x14ac:dyDescent="0.2">
      <c r="A4029" s="79">
        <v>40557</v>
      </c>
      <c r="B4029" s="77">
        <v>38575</v>
      </c>
      <c r="C4029" s="77">
        <v>38350</v>
      </c>
      <c r="E4029">
        <f t="shared" si="124"/>
        <v>2011</v>
      </c>
      <c r="F4029" s="57" t="e">
        <f>_xlfn.XLOOKUP(E4029,'Historical Metal Prices'!$L$4:$Z$4,'Historical Metal Prices'!$L$10:$Z$10)</f>
        <v>#N/A</v>
      </c>
      <c r="G4029" s="77">
        <f t="shared" si="125"/>
        <v>0</v>
      </c>
    </row>
    <row r="4030" spans="1:7" x14ac:dyDescent="0.2">
      <c r="A4030" s="79">
        <v>40556</v>
      </c>
      <c r="B4030" s="77">
        <v>38550</v>
      </c>
      <c r="C4030" s="77">
        <v>38300</v>
      </c>
      <c r="E4030">
        <f t="shared" si="124"/>
        <v>2011</v>
      </c>
      <c r="F4030" s="57" t="e">
        <f>_xlfn.XLOOKUP(E4030,'Historical Metal Prices'!$L$4:$Z$4,'Historical Metal Prices'!$L$10:$Z$10)</f>
        <v>#N/A</v>
      </c>
      <c r="G4030" s="77">
        <f t="shared" si="125"/>
        <v>0</v>
      </c>
    </row>
    <row r="4031" spans="1:7" x14ac:dyDescent="0.2">
      <c r="A4031" s="79">
        <v>40555</v>
      </c>
      <c r="B4031" s="77">
        <v>38800</v>
      </c>
      <c r="C4031" s="77">
        <v>38800</v>
      </c>
      <c r="E4031">
        <f t="shared" si="124"/>
        <v>2011</v>
      </c>
      <c r="F4031" s="57" t="e">
        <f>_xlfn.XLOOKUP(E4031,'Historical Metal Prices'!$L$4:$Z$4,'Historical Metal Prices'!$L$10:$Z$10)</f>
        <v>#N/A</v>
      </c>
      <c r="G4031" s="77">
        <f t="shared" si="125"/>
        <v>0</v>
      </c>
    </row>
    <row r="4032" spans="1:7" x14ac:dyDescent="0.2">
      <c r="A4032" s="79">
        <v>40554</v>
      </c>
      <c r="B4032" s="77">
        <v>39400</v>
      </c>
      <c r="C4032" s="77">
        <v>39500</v>
      </c>
      <c r="E4032">
        <f t="shared" si="124"/>
        <v>2011</v>
      </c>
      <c r="F4032" s="57" t="e">
        <f>_xlfn.XLOOKUP(E4032,'Historical Metal Prices'!$L$4:$Z$4,'Historical Metal Prices'!$L$10:$Z$10)</f>
        <v>#N/A</v>
      </c>
      <c r="G4032" s="77">
        <f t="shared" si="125"/>
        <v>0</v>
      </c>
    </row>
    <row r="4033" spans="1:7" x14ac:dyDescent="0.2">
      <c r="A4033" s="79">
        <v>40553</v>
      </c>
      <c r="B4033" s="77">
        <v>39400</v>
      </c>
      <c r="C4033" s="77">
        <v>40000</v>
      </c>
      <c r="E4033">
        <f t="shared" si="124"/>
        <v>2011</v>
      </c>
      <c r="F4033" s="57" t="e">
        <f>_xlfn.XLOOKUP(E4033,'Historical Metal Prices'!$L$4:$Z$4,'Historical Metal Prices'!$L$10:$Z$10)</f>
        <v>#N/A</v>
      </c>
      <c r="G4033" s="77">
        <f t="shared" si="125"/>
        <v>0</v>
      </c>
    </row>
    <row r="4034" spans="1:7" x14ac:dyDescent="0.2">
      <c r="A4034" s="79">
        <v>40550</v>
      </c>
      <c r="B4034" s="77">
        <v>39650</v>
      </c>
      <c r="C4034" s="77">
        <v>39500</v>
      </c>
      <c r="E4034">
        <f t="shared" si="124"/>
        <v>2011</v>
      </c>
      <c r="F4034" s="57" t="e">
        <f>_xlfn.XLOOKUP(E4034,'Historical Metal Prices'!$L$4:$Z$4,'Historical Metal Prices'!$L$10:$Z$10)</f>
        <v>#N/A</v>
      </c>
      <c r="G4034" s="77">
        <f t="shared" si="125"/>
        <v>0</v>
      </c>
    </row>
    <row r="4035" spans="1:7" x14ac:dyDescent="0.2">
      <c r="A4035" s="79">
        <v>40549</v>
      </c>
      <c r="B4035" s="77">
        <v>39700</v>
      </c>
      <c r="C4035" s="77">
        <v>39600</v>
      </c>
      <c r="E4035">
        <f t="shared" si="124"/>
        <v>2011</v>
      </c>
      <c r="F4035" s="57" t="e">
        <f>_xlfn.XLOOKUP(E4035,'Historical Metal Prices'!$L$4:$Z$4,'Historical Metal Prices'!$L$10:$Z$10)</f>
        <v>#N/A</v>
      </c>
      <c r="G4035" s="77">
        <f t="shared" si="125"/>
        <v>0</v>
      </c>
    </row>
    <row r="4036" spans="1:7" x14ac:dyDescent="0.2">
      <c r="A4036" s="79">
        <v>40548</v>
      </c>
      <c r="B4036" s="77">
        <v>39875</v>
      </c>
      <c r="C4036" s="77">
        <v>40250</v>
      </c>
      <c r="E4036">
        <f t="shared" si="124"/>
        <v>2011</v>
      </c>
      <c r="F4036" s="57" t="e">
        <f>_xlfn.XLOOKUP(E4036,'Historical Metal Prices'!$L$4:$Z$4,'Historical Metal Prices'!$L$10:$Z$10)</f>
        <v>#N/A</v>
      </c>
      <c r="G4036" s="77">
        <f t="shared" si="125"/>
        <v>0</v>
      </c>
    </row>
    <row r="4037" spans="1:7" x14ac:dyDescent="0.2">
      <c r="A4037" s="79">
        <v>40547</v>
      </c>
      <c r="B4037" s="77">
        <v>39000</v>
      </c>
      <c r="C4037" s="77">
        <v>39000</v>
      </c>
      <c r="E4037">
        <f t="shared" si="124"/>
        <v>2011</v>
      </c>
      <c r="F4037" s="57" t="e">
        <f>_xlfn.XLOOKUP(E4037,'Historical Metal Prices'!$L$4:$Z$4,'Historical Metal Prices'!$L$10:$Z$10)</f>
        <v>#N/A</v>
      </c>
      <c r="G4037" s="77">
        <f t="shared" si="125"/>
        <v>0</v>
      </c>
    </row>
    <row r="4038" spans="1:7" ht="16" x14ac:dyDescent="0.2">
      <c r="A4038" s="79">
        <v>40546</v>
      </c>
      <c r="B4038" s="77">
        <v>38625</v>
      </c>
      <c r="C4038" s="78" t="s">
        <v>481</v>
      </c>
      <c r="E4038">
        <f t="shared" si="124"/>
        <v>2011</v>
      </c>
      <c r="F4038" s="57" t="e">
        <f>_xlfn.XLOOKUP(E4038,'Historical Metal Prices'!$L$4:$Z$4,'Historical Metal Prices'!$L$10:$Z$10)</f>
        <v>#N/A</v>
      </c>
      <c r="G4038" s="77">
        <f t="shared" si="125"/>
        <v>0</v>
      </c>
    </row>
    <row r="4039" spans="1:7" x14ac:dyDescent="0.2">
      <c r="A4039" s="79">
        <v>40543</v>
      </c>
      <c r="B4039" s="77">
        <v>38625</v>
      </c>
      <c r="C4039" s="77">
        <v>38250</v>
      </c>
      <c r="E4039">
        <f t="shared" si="124"/>
        <v>2010</v>
      </c>
      <c r="F4039" s="57" t="e">
        <f>_xlfn.XLOOKUP(E4039,'Historical Metal Prices'!$L$4:$Z$4,'Historical Metal Prices'!$L$10:$Z$10)</f>
        <v>#N/A</v>
      </c>
      <c r="G4039" s="77">
        <f t="shared" si="125"/>
        <v>0</v>
      </c>
    </row>
    <row r="4040" spans="1:7" x14ac:dyDescent="0.2">
      <c r="A4040" s="79">
        <v>40542</v>
      </c>
      <c r="B4040" s="77">
        <v>39625</v>
      </c>
      <c r="C4040" s="77">
        <v>38250</v>
      </c>
      <c r="E4040">
        <f t="shared" si="124"/>
        <v>2010</v>
      </c>
      <c r="F4040" s="57" t="e">
        <f>_xlfn.XLOOKUP(E4040,'Historical Metal Prices'!$L$4:$Z$4,'Historical Metal Prices'!$L$10:$Z$10)</f>
        <v>#N/A</v>
      </c>
      <c r="G4040" s="77">
        <f t="shared" si="125"/>
        <v>0</v>
      </c>
    </row>
    <row r="4041" spans="1:7" x14ac:dyDescent="0.2">
      <c r="A4041" s="79">
        <v>40541</v>
      </c>
      <c r="B4041" s="77">
        <v>39625</v>
      </c>
      <c r="C4041" s="77">
        <v>38250</v>
      </c>
      <c r="E4041">
        <f t="shared" si="124"/>
        <v>2010</v>
      </c>
      <c r="F4041" s="57" t="e">
        <f>_xlfn.XLOOKUP(E4041,'Historical Metal Prices'!$L$4:$Z$4,'Historical Metal Prices'!$L$10:$Z$10)</f>
        <v>#N/A</v>
      </c>
      <c r="G4041" s="77">
        <f t="shared" si="125"/>
        <v>0</v>
      </c>
    </row>
    <row r="4042" spans="1:7" ht="16" x14ac:dyDescent="0.2">
      <c r="A4042" s="79">
        <v>40540</v>
      </c>
      <c r="B4042" s="77">
        <v>40025</v>
      </c>
      <c r="C4042" s="78" t="s">
        <v>481</v>
      </c>
      <c r="E4042">
        <f t="shared" si="124"/>
        <v>2010</v>
      </c>
      <c r="F4042" s="57" t="e">
        <f>_xlfn.XLOOKUP(E4042,'Historical Metal Prices'!$L$4:$Z$4,'Historical Metal Prices'!$L$10:$Z$10)</f>
        <v>#N/A</v>
      </c>
      <c r="G4042" s="77">
        <f t="shared" si="125"/>
        <v>0</v>
      </c>
    </row>
    <row r="4043" spans="1:7" ht="16" x14ac:dyDescent="0.2">
      <c r="A4043" s="79">
        <v>40539</v>
      </c>
      <c r="B4043" s="77">
        <v>40025</v>
      </c>
      <c r="C4043" s="78" t="s">
        <v>481</v>
      </c>
      <c r="E4043">
        <f t="shared" ref="E4043:E4106" si="126">YEAR(A4043)</f>
        <v>2010</v>
      </c>
      <c r="F4043" s="57" t="e">
        <f>_xlfn.XLOOKUP(E4043,'Historical Metal Prices'!$L$4:$Z$4,'Historical Metal Prices'!$L$10:$Z$10)</f>
        <v>#N/A</v>
      </c>
      <c r="G4043" s="77">
        <f t="shared" ref="G4043:G4106" si="127">IFERROR(B4043*(1+F4043),G4044)</f>
        <v>0</v>
      </c>
    </row>
    <row r="4044" spans="1:7" x14ac:dyDescent="0.2">
      <c r="A4044" s="79">
        <v>40536</v>
      </c>
      <c r="B4044" s="77">
        <v>40025</v>
      </c>
      <c r="C4044" s="77">
        <v>37650</v>
      </c>
      <c r="E4044">
        <f t="shared" si="126"/>
        <v>2010</v>
      </c>
      <c r="F4044" s="57" t="e">
        <f>_xlfn.XLOOKUP(E4044,'Historical Metal Prices'!$L$4:$Z$4,'Historical Metal Prices'!$L$10:$Z$10)</f>
        <v>#N/A</v>
      </c>
      <c r="G4044" s="77">
        <f t="shared" si="127"/>
        <v>0</v>
      </c>
    </row>
    <row r="4045" spans="1:7" x14ac:dyDescent="0.2">
      <c r="A4045" s="79">
        <v>40535</v>
      </c>
      <c r="B4045" s="77">
        <v>39250</v>
      </c>
      <c r="C4045" s="77">
        <v>37650</v>
      </c>
      <c r="E4045">
        <f t="shared" si="126"/>
        <v>2010</v>
      </c>
      <c r="F4045" s="57" t="e">
        <f>_xlfn.XLOOKUP(E4045,'Historical Metal Prices'!$L$4:$Z$4,'Historical Metal Prices'!$L$10:$Z$10)</f>
        <v>#N/A</v>
      </c>
      <c r="G4045" s="77">
        <f t="shared" si="127"/>
        <v>0</v>
      </c>
    </row>
    <row r="4046" spans="1:7" x14ac:dyDescent="0.2">
      <c r="A4046" s="79">
        <v>40534</v>
      </c>
      <c r="B4046" s="77">
        <v>40250</v>
      </c>
      <c r="C4046" s="77">
        <v>37650</v>
      </c>
      <c r="E4046">
        <f t="shared" si="126"/>
        <v>2010</v>
      </c>
      <c r="F4046" s="57" t="e">
        <f>_xlfn.XLOOKUP(E4046,'Historical Metal Prices'!$L$4:$Z$4,'Historical Metal Prices'!$L$10:$Z$10)</f>
        <v>#N/A</v>
      </c>
      <c r="G4046" s="77">
        <f t="shared" si="127"/>
        <v>0</v>
      </c>
    </row>
    <row r="4047" spans="1:7" x14ac:dyDescent="0.2">
      <c r="A4047" s="79">
        <v>40533</v>
      </c>
      <c r="B4047" s="77">
        <v>37975</v>
      </c>
      <c r="C4047" s="77">
        <v>37650</v>
      </c>
      <c r="E4047">
        <f t="shared" si="126"/>
        <v>2010</v>
      </c>
      <c r="F4047" s="57" t="e">
        <f>_xlfn.XLOOKUP(E4047,'Historical Metal Prices'!$L$4:$Z$4,'Historical Metal Prices'!$L$10:$Z$10)</f>
        <v>#N/A</v>
      </c>
      <c r="G4047" s="77">
        <f t="shared" si="127"/>
        <v>0</v>
      </c>
    </row>
    <row r="4048" spans="1:7" x14ac:dyDescent="0.2">
      <c r="A4048" s="79">
        <v>40532</v>
      </c>
      <c r="B4048" s="77">
        <v>38025</v>
      </c>
      <c r="C4048" s="77">
        <v>37750</v>
      </c>
      <c r="E4048">
        <f t="shared" si="126"/>
        <v>2010</v>
      </c>
      <c r="F4048" s="57" t="e">
        <f>_xlfn.XLOOKUP(E4048,'Historical Metal Prices'!$L$4:$Z$4,'Historical Metal Prices'!$L$10:$Z$10)</f>
        <v>#N/A</v>
      </c>
      <c r="G4048" s="77">
        <f t="shared" si="127"/>
        <v>0</v>
      </c>
    </row>
    <row r="4049" spans="1:7" x14ac:dyDescent="0.2">
      <c r="A4049" s="79">
        <v>40529</v>
      </c>
      <c r="B4049" s="77">
        <v>37975</v>
      </c>
      <c r="C4049" s="77">
        <v>37750</v>
      </c>
      <c r="E4049">
        <f t="shared" si="126"/>
        <v>2010</v>
      </c>
      <c r="F4049" s="57" t="e">
        <f>_xlfn.XLOOKUP(E4049,'Historical Metal Prices'!$L$4:$Z$4,'Historical Metal Prices'!$L$10:$Z$10)</f>
        <v>#N/A</v>
      </c>
      <c r="G4049" s="77">
        <f t="shared" si="127"/>
        <v>0</v>
      </c>
    </row>
    <row r="4050" spans="1:7" x14ac:dyDescent="0.2">
      <c r="A4050" s="79">
        <v>40528</v>
      </c>
      <c r="B4050" s="77">
        <v>38325</v>
      </c>
      <c r="C4050" s="77">
        <v>38250</v>
      </c>
      <c r="E4050">
        <f t="shared" si="126"/>
        <v>2010</v>
      </c>
      <c r="F4050" s="57" t="e">
        <f>_xlfn.XLOOKUP(E4050,'Historical Metal Prices'!$L$4:$Z$4,'Historical Metal Prices'!$L$10:$Z$10)</f>
        <v>#N/A</v>
      </c>
      <c r="G4050" s="77">
        <f t="shared" si="127"/>
        <v>0</v>
      </c>
    </row>
    <row r="4051" spans="1:7" x14ac:dyDescent="0.2">
      <c r="A4051" s="79">
        <v>40527</v>
      </c>
      <c r="B4051" s="77">
        <v>37950</v>
      </c>
      <c r="C4051" s="77">
        <v>37750</v>
      </c>
      <c r="E4051">
        <f t="shared" si="126"/>
        <v>2010</v>
      </c>
      <c r="F4051" s="57" t="e">
        <f>_xlfn.XLOOKUP(E4051,'Historical Metal Prices'!$L$4:$Z$4,'Historical Metal Prices'!$L$10:$Z$10)</f>
        <v>#N/A</v>
      </c>
      <c r="G4051" s="77">
        <f t="shared" si="127"/>
        <v>0</v>
      </c>
    </row>
    <row r="4052" spans="1:7" x14ac:dyDescent="0.2">
      <c r="A4052" s="79">
        <v>40526</v>
      </c>
      <c r="B4052" s="77">
        <v>36515</v>
      </c>
      <c r="C4052" s="77">
        <v>36250</v>
      </c>
      <c r="E4052">
        <f t="shared" si="126"/>
        <v>2010</v>
      </c>
      <c r="F4052" s="57" t="e">
        <f>_xlfn.XLOOKUP(E4052,'Historical Metal Prices'!$L$4:$Z$4,'Historical Metal Prices'!$L$10:$Z$10)</f>
        <v>#N/A</v>
      </c>
      <c r="G4052" s="77">
        <f t="shared" si="127"/>
        <v>0</v>
      </c>
    </row>
    <row r="4053" spans="1:7" x14ac:dyDescent="0.2">
      <c r="A4053" s="79">
        <v>40525</v>
      </c>
      <c r="B4053" s="77">
        <v>36200</v>
      </c>
      <c r="C4053" s="77">
        <v>36000</v>
      </c>
      <c r="E4053">
        <f t="shared" si="126"/>
        <v>2010</v>
      </c>
      <c r="F4053" s="57" t="e">
        <f>_xlfn.XLOOKUP(E4053,'Historical Metal Prices'!$L$4:$Z$4,'Historical Metal Prices'!$L$10:$Z$10)</f>
        <v>#N/A</v>
      </c>
      <c r="G4053" s="77">
        <f t="shared" si="127"/>
        <v>0</v>
      </c>
    </row>
    <row r="4054" spans="1:7" x14ac:dyDescent="0.2">
      <c r="A4054" s="79">
        <v>40522</v>
      </c>
      <c r="B4054" s="77">
        <v>36200</v>
      </c>
      <c r="C4054" s="77">
        <v>36000</v>
      </c>
      <c r="E4054">
        <f t="shared" si="126"/>
        <v>2010</v>
      </c>
      <c r="F4054" s="57" t="e">
        <f>_xlfn.XLOOKUP(E4054,'Historical Metal Prices'!$L$4:$Z$4,'Historical Metal Prices'!$L$10:$Z$10)</f>
        <v>#N/A</v>
      </c>
      <c r="G4054" s="77">
        <f t="shared" si="127"/>
        <v>0</v>
      </c>
    </row>
    <row r="4055" spans="1:7" x14ac:dyDescent="0.2">
      <c r="A4055" s="79">
        <v>40521</v>
      </c>
      <c r="B4055" s="77">
        <v>36145</v>
      </c>
      <c r="C4055" s="77">
        <v>36000</v>
      </c>
      <c r="E4055">
        <f t="shared" si="126"/>
        <v>2010</v>
      </c>
      <c r="F4055" s="57" t="e">
        <f>_xlfn.XLOOKUP(E4055,'Historical Metal Prices'!$L$4:$Z$4,'Historical Metal Prices'!$L$10:$Z$10)</f>
        <v>#N/A</v>
      </c>
      <c r="G4055" s="77">
        <f t="shared" si="127"/>
        <v>0</v>
      </c>
    </row>
    <row r="4056" spans="1:7" x14ac:dyDescent="0.2">
      <c r="A4056" s="79">
        <v>40520</v>
      </c>
      <c r="B4056" s="77">
        <v>36150</v>
      </c>
      <c r="C4056" s="77">
        <v>36000</v>
      </c>
      <c r="E4056">
        <f t="shared" si="126"/>
        <v>2010</v>
      </c>
      <c r="F4056" s="57" t="e">
        <f>_xlfn.XLOOKUP(E4056,'Historical Metal Prices'!$L$4:$Z$4,'Historical Metal Prices'!$L$10:$Z$10)</f>
        <v>#N/A</v>
      </c>
      <c r="G4056" s="77">
        <f t="shared" si="127"/>
        <v>0</v>
      </c>
    </row>
    <row r="4057" spans="1:7" x14ac:dyDescent="0.2">
      <c r="A4057" s="79">
        <v>40519</v>
      </c>
      <c r="B4057" s="77">
        <v>36050</v>
      </c>
      <c r="C4057" s="77">
        <v>36000</v>
      </c>
      <c r="E4057">
        <f t="shared" si="126"/>
        <v>2010</v>
      </c>
      <c r="F4057" s="57" t="e">
        <f>_xlfn.XLOOKUP(E4057,'Historical Metal Prices'!$L$4:$Z$4,'Historical Metal Prices'!$L$10:$Z$10)</f>
        <v>#N/A</v>
      </c>
      <c r="G4057" s="77">
        <f t="shared" si="127"/>
        <v>0</v>
      </c>
    </row>
    <row r="4058" spans="1:7" x14ac:dyDescent="0.2">
      <c r="A4058" s="79">
        <v>40518</v>
      </c>
      <c r="B4058" s="77">
        <v>36050</v>
      </c>
      <c r="C4058" s="77">
        <v>36000</v>
      </c>
      <c r="E4058">
        <f t="shared" si="126"/>
        <v>2010</v>
      </c>
      <c r="F4058" s="57" t="e">
        <f>_xlfn.XLOOKUP(E4058,'Historical Metal Prices'!$L$4:$Z$4,'Historical Metal Prices'!$L$10:$Z$10)</f>
        <v>#N/A</v>
      </c>
      <c r="G4058" s="77">
        <f t="shared" si="127"/>
        <v>0</v>
      </c>
    </row>
    <row r="4059" spans="1:7" x14ac:dyDescent="0.2">
      <c r="A4059" s="79">
        <v>40515</v>
      </c>
      <c r="B4059" s="77">
        <v>36050</v>
      </c>
      <c r="C4059" s="77">
        <v>36000</v>
      </c>
      <c r="E4059">
        <f t="shared" si="126"/>
        <v>2010</v>
      </c>
      <c r="F4059" s="57" t="e">
        <f>_xlfn.XLOOKUP(E4059,'Historical Metal Prices'!$L$4:$Z$4,'Historical Metal Prices'!$L$10:$Z$10)</f>
        <v>#N/A</v>
      </c>
      <c r="G4059" s="77">
        <f t="shared" si="127"/>
        <v>0</v>
      </c>
    </row>
    <row r="4060" spans="1:7" x14ac:dyDescent="0.2">
      <c r="A4060" s="79">
        <v>40514</v>
      </c>
      <c r="B4060" s="77">
        <v>37790</v>
      </c>
      <c r="C4060" s="77">
        <v>37500</v>
      </c>
      <c r="E4060">
        <f t="shared" si="126"/>
        <v>2010</v>
      </c>
      <c r="F4060" s="57" t="e">
        <f>_xlfn.XLOOKUP(E4060,'Historical Metal Prices'!$L$4:$Z$4,'Historical Metal Prices'!$L$10:$Z$10)</f>
        <v>#N/A</v>
      </c>
      <c r="G4060" s="77">
        <f t="shared" si="127"/>
        <v>0</v>
      </c>
    </row>
    <row r="4061" spans="1:7" x14ac:dyDescent="0.2">
      <c r="A4061" s="79">
        <v>40513</v>
      </c>
      <c r="B4061" s="77">
        <v>35150</v>
      </c>
      <c r="C4061" s="77">
        <v>34500</v>
      </c>
      <c r="E4061">
        <f t="shared" si="126"/>
        <v>2010</v>
      </c>
      <c r="F4061" s="57" t="e">
        <f>_xlfn.XLOOKUP(E4061,'Historical Metal Prices'!$L$4:$Z$4,'Historical Metal Prices'!$L$10:$Z$10)</f>
        <v>#N/A</v>
      </c>
      <c r="G4061" s="77">
        <f t="shared" si="127"/>
        <v>0</v>
      </c>
    </row>
    <row r="4062" spans="1:7" x14ac:dyDescent="0.2">
      <c r="A4062" s="79">
        <v>40512</v>
      </c>
      <c r="B4062" s="77">
        <v>36250</v>
      </c>
      <c r="C4062" s="77">
        <v>36500</v>
      </c>
      <c r="E4062">
        <f t="shared" si="126"/>
        <v>2010</v>
      </c>
      <c r="F4062" s="57" t="e">
        <f>_xlfn.XLOOKUP(E4062,'Historical Metal Prices'!$L$4:$Z$4,'Historical Metal Prices'!$L$10:$Z$10)</f>
        <v>#N/A</v>
      </c>
      <c r="G4062" s="77">
        <f t="shared" si="127"/>
        <v>0</v>
      </c>
    </row>
    <row r="4063" spans="1:7" x14ac:dyDescent="0.2">
      <c r="A4063" s="79">
        <v>40511</v>
      </c>
      <c r="B4063" s="77">
        <v>36250</v>
      </c>
      <c r="C4063" s="77">
        <v>36500</v>
      </c>
      <c r="E4063">
        <f t="shared" si="126"/>
        <v>2010</v>
      </c>
      <c r="F4063" s="57" t="e">
        <f>_xlfn.XLOOKUP(E4063,'Historical Metal Prices'!$L$4:$Z$4,'Historical Metal Prices'!$L$10:$Z$10)</f>
        <v>#N/A</v>
      </c>
      <c r="G4063" s="77">
        <f t="shared" si="127"/>
        <v>0</v>
      </c>
    </row>
    <row r="4064" spans="1:7" x14ac:dyDescent="0.2">
      <c r="A4064" s="79">
        <v>40508</v>
      </c>
      <c r="B4064" s="77">
        <v>36095</v>
      </c>
      <c r="C4064" s="77">
        <v>36500</v>
      </c>
      <c r="E4064">
        <f t="shared" si="126"/>
        <v>2010</v>
      </c>
      <c r="F4064" s="57" t="e">
        <f>_xlfn.XLOOKUP(E4064,'Historical Metal Prices'!$L$4:$Z$4,'Historical Metal Prices'!$L$10:$Z$10)</f>
        <v>#N/A</v>
      </c>
      <c r="G4064" s="77">
        <f t="shared" si="127"/>
        <v>0</v>
      </c>
    </row>
    <row r="4065" spans="1:7" x14ac:dyDescent="0.2">
      <c r="A4065" s="79">
        <v>40507</v>
      </c>
      <c r="B4065" s="77">
        <v>36010</v>
      </c>
      <c r="C4065" s="77">
        <v>36000</v>
      </c>
      <c r="E4065">
        <f t="shared" si="126"/>
        <v>2010</v>
      </c>
      <c r="F4065" s="57" t="e">
        <f>_xlfn.XLOOKUP(E4065,'Historical Metal Prices'!$L$4:$Z$4,'Historical Metal Prices'!$L$10:$Z$10)</f>
        <v>#N/A</v>
      </c>
      <c r="G4065" s="77">
        <f t="shared" si="127"/>
        <v>0</v>
      </c>
    </row>
    <row r="4066" spans="1:7" x14ac:dyDescent="0.2">
      <c r="A4066" s="79">
        <v>40506</v>
      </c>
      <c r="B4066" s="77">
        <v>36020</v>
      </c>
      <c r="C4066" s="77">
        <v>36000</v>
      </c>
      <c r="E4066">
        <f t="shared" si="126"/>
        <v>2010</v>
      </c>
      <c r="F4066" s="57" t="e">
        <f>_xlfn.XLOOKUP(E4066,'Historical Metal Prices'!$L$4:$Z$4,'Historical Metal Prices'!$L$10:$Z$10)</f>
        <v>#N/A</v>
      </c>
      <c r="G4066" s="77">
        <f t="shared" si="127"/>
        <v>0</v>
      </c>
    </row>
    <row r="4067" spans="1:7" x14ac:dyDescent="0.2">
      <c r="A4067" s="79">
        <v>40505</v>
      </c>
      <c r="B4067" s="77">
        <v>36020</v>
      </c>
      <c r="C4067" s="77">
        <v>35500</v>
      </c>
      <c r="E4067">
        <f t="shared" si="126"/>
        <v>2010</v>
      </c>
      <c r="F4067" s="57" t="e">
        <f>_xlfn.XLOOKUP(E4067,'Historical Metal Prices'!$L$4:$Z$4,'Historical Metal Prices'!$L$10:$Z$10)</f>
        <v>#N/A</v>
      </c>
      <c r="G4067" s="77">
        <f t="shared" si="127"/>
        <v>0</v>
      </c>
    </row>
    <row r="4068" spans="1:7" x14ac:dyDescent="0.2">
      <c r="A4068" s="79">
        <v>40504</v>
      </c>
      <c r="B4068" s="77">
        <v>35520</v>
      </c>
      <c r="C4068" s="77">
        <v>35500</v>
      </c>
      <c r="E4068">
        <f t="shared" si="126"/>
        <v>2010</v>
      </c>
      <c r="F4068" s="57" t="e">
        <f>_xlfn.XLOOKUP(E4068,'Historical Metal Prices'!$L$4:$Z$4,'Historical Metal Prices'!$L$10:$Z$10)</f>
        <v>#N/A</v>
      </c>
      <c r="G4068" s="77">
        <f t="shared" si="127"/>
        <v>0</v>
      </c>
    </row>
    <row r="4069" spans="1:7" x14ac:dyDescent="0.2">
      <c r="A4069" s="79">
        <v>40501</v>
      </c>
      <c r="B4069" s="77">
        <v>36020</v>
      </c>
      <c r="C4069" s="77">
        <v>36000</v>
      </c>
      <c r="E4069">
        <f t="shared" si="126"/>
        <v>2010</v>
      </c>
      <c r="F4069" s="57" t="e">
        <f>_xlfn.XLOOKUP(E4069,'Historical Metal Prices'!$L$4:$Z$4,'Historical Metal Prices'!$L$10:$Z$10)</f>
        <v>#N/A</v>
      </c>
      <c r="G4069" s="77">
        <f t="shared" si="127"/>
        <v>0</v>
      </c>
    </row>
    <row r="4070" spans="1:7" x14ac:dyDescent="0.2">
      <c r="A4070" s="79">
        <v>40500</v>
      </c>
      <c r="B4070" s="77">
        <v>36030</v>
      </c>
      <c r="C4070" s="77">
        <v>36000</v>
      </c>
      <c r="E4070">
        <f t="shared" si="126"/>
        <v>2010</v>
      </c>
      <c r="F4070" s="57" t="e">
        <f>_xlfn.XLOOKUP(E4070,'Historical Metal Prices'!$L$4:$Z$4,'Historical Metal Prices'!$L$10:$Z$10)</f>
        <v>#N/A</v>
      </c>
      <c r="G4070" s="77">
        <f t="shared" si="127"/>
        <v>0</v>
      </c>
    </row>
    <row r="4071" spans="1:7" x14ac:dyDescent="0.2">
      <c r="A4071" s="79">
        <v>40499</v>
      </c>
      <c r="B4071" s="77">
        <v>36040</v>
      </c>
      <c r="C4071" s="77">
        <v>36000</v>
      </c>
      <c r="E4071">
        <f t="shared" si="126"/>
        <v>2010</v>
      </c>
      <c r="F4071" s="57" t="e">
        <f>_xlfn.XLOOKUP(E4071,'Historical Metal Prices'!$L$4:$Z$4,'Historical Metal Prices'!$L$10:$Z$10)</f>
        <v>#N/A</v>
      </c>
      <c r="G4071" s="77">
        <f t="shared" si="127"/>
        <v>0</v>
      </c>
    </row>
    <row r="4072" spans="1:7" x14ac:dyDescent="0.2">
      <c r="A4072" s="79">
        <v>40498</v>
      </c>
      <c r="B4072" s="77">
        <v>36040</v>
      </c>
      <c r="C4072" s="77">
        <v>36000</v>
      </c>
      <c r="E4072">
        <f t="shared" si="126"/>
        <v>2010</v>
      </c>
      <c r="F4072" s="57" t="e">
        <f>_xlfn.XLOOKUP(E4072,'Historical Metal Prices'!$L$4:$Z$4,'Historical Metal Prices'!$L$10:$Z$10)</f>
        <v>#N/A</v>
      </c>
      <c r="G4072" s="77">
        <f t="shared" si="127"/>
        <v>0</v>
      </c>
    </row>
    <row r="4073" spans="1:7" x14ac:dyDescent="0.2">
      <c r="A4073" s="79">
        <v>40497</v>
      </c>
      <c r="B4073" s="77">
        <v>37540</v>
      </c>
      <c r="C4073" s="77">
        <v>37500</v>
      </c>
      <c r="E4073">
        <f t="shared" si="126"/>
        <v>2010</v>
      </c>
      <c r="F4073" s="57" t="e">
        <f>_xlfn.XLOOKUP(E4073,'Historical Metal Prices'!$L$4:$Z$4,'Historical Metal Prices'!$L$10:$Z$10)</f>
        <v>#N/A</v>
      </c>
      <c r="G4073" s="77">
        <f t="shared" si="127"/>
        <v>0</v>
      </c>
    </row>
    <row r="4074" spans="1:7" x14ac:dyDescent="0.2">
      <c r="A4074" s="79">
        <v>40494</v>
      </c>
      <c r="B4074" s="77">
        <v>37535</v>
      </c>
      <c r="C4074" s="77">
        <v>37500</v>
      </c>
      <c r="E4074">
        <f t="shared" si="126"/>
        <v>2010</v>
      </c>
      <c r="F4074" s="57" t="e">
        <f>_xlfn.XLOOKUP(E4074,'Historical Metal Prices'!$L$4:$Z$4,'Historical Metal Prices'!$L$10:$Z$10)</f>
        <v>#N/A</v>
      </c>
      <c r="G4074" s="77">
        <f t="shared" si="127"/>
        <v>0</v>
      </c>
    </row>
    <row r="4075" spans="1:7" x14ac:dyDescent="0.2">
      <c r="A4075" s="79">
        <v>40493</v>
      </c>
      <c r="B4075" s="77">
        <v>37545</v>
      </c>
      <c r="C4075" s="77">
        <v>37500</v>
      </c>
      <c r="E4075">
        <f t="shared" si="126"/>
        <v>2010</v>
      </c>
      <c r="F4075" s="57" t="e">
        <f>_xlfn.XLOOKUP(E4075,'Historical Metal Prices'!$L$4:$Z$4,'Historical Metal Prices'!$L$10:$Z$10)</f>
        <v>#N/A</v>
      </c>
      <c r="G4075" s="77">
        <f t="shared" si="127"/>
        <v>0</v>
      </c>
    </row>
    <row r="4076" spans="1:7" x14ac:dyDescent="0.2">
      <c r="A4076" s="79">
        <v>40492</v>
      </c>
      <c r="B4076" s="77">
        <v>38545</v>
      </c>
      <c r="C4076" s="77">
        <v>38500</v>
      </c>
      <c r="E4076">
        <f t="shared" si="126"/>
        <v>2010</v>
      </c>
      <c r="F4076" s="57" t="e">
        <f>_xlfn.XLOOKUP(E4076,'Historical Metal Prices'!$L$4:$Z$4,'Historical Metal Prices'!$L$10:$Z$10)</f>
        <v>#N/A</v>
      </c>
      <c r="G4076" s="77">
        <f t="shared" si="127"/>
        <v>0</v>
      </c>
    </row>
    <row r="4077" spans="1:7" x14ac:dyDescent="0.2">
      <c r="A4077" s="79">
        <v>40491</v>
      </c>
      <c r="B4077" s="77">
        <v>38545</v>
      </c>
      <c r="C4077" s="77">
        <v>38500</v>
      </c>
      <c r="E4077">
        <f t="shared" si="126"/>
        <v>2010</v>
      </c>
      <c r="F4077" s="57" t="e">
        <f>_xlfn.XLOOKUP(E4077,'Historical Metal Prices'!$L$4:$Z$4,'Historical Metal Prices'!$L$10:$Z$10)</f>
        <v>#N/A</v>
      </c>
      <c r="G4077" s="77">
        <f t="shared" si="127"/>
        <v>0</v>
      </c>
    </row>
    <row r="4078" spans="1:7" x14ac:dyDescent="0.2">
      <c r="A4078" s="79">
        <v>40490</v>
      </c>
      <c r="B4078" s="77">
        <v>38550</v>
      </c>
      <c r="C4078" s="77">
        <v>38500</v>
      </c>
      <c r="E4078">
        <f t="shared" si="126"/>
        <v>2010</v>
      </c>
      <c r="F4078" s="57" t="e">
        <f>_xlfn.XLOOKUP(E4078,'Historical Metal Prices'!$L$4:$Z$4,'Historical Metal Prices'!$L$10:$Z$10)</f>
        <v>#N/A</v>
      </c>
      <c r="G4078" s="77">
        <f t="shared" si="127"/>
        <v>0</v>
      </c>
    </row>
    <row r="4079" spans="1:7" x14ac:dyDescent="0.2">
      <c r="A4079" s="79">
        <v>40487</v>
      </c>
      <c r="B4079" s="77">
        <v>38550</v>
      </c>
      <c r="C4079" s="77">
        <v>38500</v>
      </c>
      <c r="E4079">
        <f t="shared" si="126"/>
        <v>2010</v>
      </c>
      <c r="F4079" s="57" t="e">
        <f>_xlfn.XLOOKUP(E4079,'Historical Metal Prices'!$L$4:$Z$4,'Historical Metal Prices'!$L$10:$Z$10)</f>
        <v>#N/A</v>
      </c>
      <c r="G4079" s="77">
        <f t="shared" si="127"/>
        <v>0</v>
      </c>
    </row>
    <row r="4080" spans="1:7" x14ac:dyDescent="0.2">
      <c r="A4080" s="79">
        <v>40486</v>
      </c>
      <c r="B4080" s="77">
        <v>38550</v>
      </c>
      <c r="C4080" s="77">
        <v>38500</v>
      </c>
      <c r="E4080">
        <f t="shared" si="126"/>
        <v>2010</v>
      </c>
      <c r="F4080" s="57" t="e">
        <f>_xlfn.XLOOKUP(E4080,'Historical Metal Prices'!$L$4:$Z$4,'Historical Metal Prices'!$L$10:$Z$10)</f>
        <v>#N/A</v>
      </c>
      <c r="G4080" s="77">
        <f t="shared" si="127"/>
        <v>0</v>
      </c>
    </row>
    <row r="4081" spans="1:7" x14ac:dyDescent="0.2">
      <c r="A4081" s="79">
        <v>40485</v>
      </c>
      <c r="B4081" s="77">
        <v>38050</v>
      </c>
      <c r="C4081" s="77">
        <v>38000</v>
      </c>
      <c r="E4081">
        <f t="shared" si="126"/>
        <v>2010</v>
      </c>
      <c r="F4081" s="57" t="e">
        <f>_xlfn.XLOOKUP(E4081,'Historical Metal Prices'!$L$4:$Z$4,'Historical Metal Prices'!$L$10:$Z$10)</f>
        <v>#N/A</v>
      </c>
      <c r="G4081" s="77">
        <f t="shared" si="127"/>
        <v>0</v>
      </c>
    </row>
    <row r="4082" spans="1:7" x14ac:dyDescent="0.2">
      <c r="A4082" s="79">
        <v>40484</v>
      </c>
      <c r="B4082" s="77">
        <v>38050</v>
      </c>
      <c r="C4082" s="77">
        <v>38000</v>
      </c>
      <c r="E4082">
        <f t="shared" si="126"/>
        <v>2010</v>
      </c>
      <c r="F4082" s="57" t="e">
        <f>_xlfn.XLOOKUP(E4082,'Historical Metal Prices'!$L$4:$Z$4,'Historical Metal Prices'!$L$10:$Z$10)</f>
        <v>#N/A</v>
      </c>
      <c r="G4082" s="77">
        <f t="shared" si="127"/>
        <v>0</v>
      </c>
    </row>
    <row r="4083" spans="1:7" x14ac:dyDescent="0.2">
      <c r="A4083" s="79">
        <v>40483</v>
      </c>
      <c r="B4083" s="77">
        <v>38550</v>
      </c>
      <c r="C4083" s="77">
        <v>38500</v>
      </c>
      <c r="E4083">
        <f t="shared" si="126"/>
        <v>2010</v>
      </c>
      <c r="F4083" s="57" t="e">
        <f>_xlfn.XLOOKUP(E4083,'Historical Metal Prices'!$L$4:$Z$4,'Historical Metal Prices'!$L$10:$Z$10)</f>
        <v>#N/A</v>
      </c>
      <c r="G4083" s="77">
        <f t="shared" si="127"/>
        <v>0</v>
      </c>
    </row>
    <row r="4084" spans="1:7" x14ac:dyDescent="0.2">
      <c r="A4084" s="79">
        <v>40480</v>
      </c>
      <c r="B4084" s="77">
        <v>38550</v>
      </c>
      <c r="C4084" s="77">
        <v>39000</v>
      </c>
      <c r="E4084">
        <f t="shared" si="126"/>
        <v>2010</v>
      </c>
      <c r="F4084" s="57" t="e">
        <f>_xlfn.XLOOKUP(E4084,'Historical Metal Prices'!$L$4:$Z$4,'Historical Metal Prices'!$L$10:$Z$10)</f>
        <v>#N/A</v>
      </c>
      <c r="G4084" s="77">
        <f t="shared" si="127"/>
        <v>0</v>
      </c>
    </row>
    <row r="4085" spans="1:7" x14ac:dyDescent="0.2">
      <c r="A4085" s="79">
        <v>40479</v>
      </c>
      <c r="B4085" s="77">
        <v>38550</v>
      </c>
      <c r="C4085" s="77">
        <v>38500</v>
      </c>
      <c r="E4085">
        <f t="shared" si="126"/>
        <v>2010</v>
      </c>
      <c r="F4085" s="57" t="e">
        <f>_xlfn.XLOOKUP(E4085,'Historical Metal Prices'!$L$4:$Z$4,'Historical Metal Prices'!$L$10:$Z$10)</f>
        <v>#N/A</v>
      </c>
      <c r="G4085" s="77">
        <f t="shared" si="127"/>
        <v>0</v>
      </c>
    </row>
    <row r="4086" spans="1:7" x14ac:dyDescent="0.2">
      <c r="A4086" s="79">
        <v>40478</v>
      </c>
      <c r="B4086" s="77">
        <v>38700</v>
      </c>
      <c r="C4086" s="77">
        <v>38500</v>
      </c>
      <c r="E4086">
        <f t="shared" si="126"/>
        <v>2010</v>
      </c>
      <c r="F4086" s="57" t="e">
        <f>_xlfn.XLOOKUP(E4086,'Historical Metal Prices'!$L$4:$Z$4,'Historical Metal Prices'!$L$10:$Z$10)</f>
        <v>#N/A</v>
      </c>
      <c r="G4086" s="77">
        <f t="shared" si="127"/>
        <v>0</v>
      </c>
    </row>
    <row r="4087" spans="1:7" x14ac:dyDescent="0.2">
      <c r="A4087" s="79">
        <v>40477</v>
      </c>
      <c r="B4087" s="77">
        <v>38700</v>
      </c>
      <c r="C4087" s="77">
        <v>38500</v>
      </c>
      <c r="E4087">
        <f t="shared" si="126"/>
        <v>2010</v>
      </c>
      <c r="F4087" s="57" t="e">
        <f>_xlfn.XLOOKUP(E4087,'Historical Metal Prices'!$L$4:$Z$4,'Historical Metal Prices'!$L$10:$Z$10)</f>
        <v>#N/A</v>
      </c>
      <c r="G4087" s="77">
        <f t="shared" si="127"/>
        <v>0</v>
      </c>
    </row>
    <row r="4088" spans="1:7" x14ac:dyDescent="0.2">
      <c r="A4088" s="79">
        <v>40476</v>
      </c>
      <c r="B4088" s="77">
        <v>38700</v>
      </c>
      <c r="C4088" s="77">
        <v>38500</v>
      </c>
      <c r="E4088">
        <f t="shared" si="126"/>
        <v>2010</v>
      </c>
      <c r="F4088" s="57" t="e">
        <f>_xlfn.XLOOKUP(E4088,'Historical Metal Prices'!$L$4:$Z$4,'Historical Metal Prices'!$L$10:$Z$10)</f>
        <v>#N/A</v>
      </c>
      <c r="G4088" s="77">
        <f t="shared" si="127"/>
        <v>0</v>
      </c>
    </row>
    <row r="4089" spans="1:7" x14ac:dyDescent="0.2">
      <c r="A4089" s="79">
        <v>40473</v>
      </c>
      <c r="B4089" s="77">
        <v>38100</v>
      </c>
      <c r="C4089" s="77">
        <v>37900</v>
      </c>
      <c r="E4089">
        <f t="shared" si="126"/>
        <v>2010</v>
      </c>
      <c r="F4089" s="57" t="e">
        <f>_xlfn.XLOOKUP(E4089,'Historical Metal Prices'!$L$4:$Z$4,'Historical Metal Prices'!$L$10:$Z$10)</f>
        <v>#N/A</v>
      </c>
      <c r="G4089" s="77">
        <f t="shared" si="127"/>
        <v>0</v>
      </c>
    </row>
    <row r="4090" spans="1:7" x14ac:dyDescent="0.2">
      <c r="A4090" s="79">
        <v>40472</v>
      </c>
      <c r="B4090" s="77">
        <v>39200</v>
      </c>
      <c r="C4090" s="77">
        <v>39000</v>
      </c>
      <c r="E4090">
        <f t="shared" si="126"/>
        <v>2010</v>
      </c>
      <c r="F4090" s="57" t="e">
        <f>_xlfn.XLOOKUP(E4090,'Historical Metal Prices'!$L$4:$Z$4,'Historical Metal Prices'!$L$10:$Z$10)</f>
        <v>#N/A</v>
      </c>
      <c r="G4090" s="77">
        <f t="shared" si="127"/>
        <v>0</v>
      </c>
    </row>
    <row r="4091" spans="1:7" x14ac:dyDescent="0.2">
      <c r="A4091" s="79">
        <v>40471</v>
      </c>
      <c r="B4091" s="77">
        <v>38950</v>
      </c>
      <c r="C4091" s="77">
        <v>38750</v>
      </c>
      <c r="E4091">
        <f t="shared" si="126"/>
        <v>2010</v>
      </c>
      <c r="F4091" s="57" t="e">
        <f>_xlfn.XLOOKUP(E4091,'Historical Metal Prices'!$L$4:$Z$4,'Historical Metal Prices'!$L$10:$Z$10)</f>
        <v>#N/A</v>
      </c>
      <c r="G4091" s="77">
        <f t="shared" si="127"/>
        <v>0</v>
      </c>
    </row>
    <row r="4092" spans="1:7" x14ac:dyDescent="0.2">
      <c r="A4092" s="79">
        <v>40470</v>
      </c>
      <c r="B4092" s="77">
        <v>39000</v>
      </c>
      <c r="C4092" s="77">
        <v>38800</v>
      </c>
      <c r="E4092">
        <f t="shared" si="126"/>
        <v>2010</v>
      </c>
      <c r="F4092" s="57" t="e">
        <f>_xlfn.XLOOKUP(E4092,'Historical Metal Prices'!$L$4:$Z$4,'Historical Metal Prices'!$L$10:$Z$10)</f>
        <v>#N/A</v>
      </c>
      <c r="G4092" s="77">
        <f t="shared" si="127"/>
        <v>0</v>
      </c>
    </row>
    <row r="4093" spans="1:7" x14ac:dyDescent="0.2">
      <c r="A4093" s="79">
        <v>40469</v>
      </c>
      <c r="B4093" s="77">
        <v>38700</v>
      </c>
      <c r="C4093" s="77">
        <v>38500</v>
      </c>
      <c r="E4093">
        <f t="shared" si="126"/>
        <v>2010</v>
      </c>
      <c r="F4093" s="57" t="e">
        <f>_xlfn.XLOOKUP(E4093,'Historical Metal Prices'!$L$4:$Z$4,'Historical Metal Prices'!$L$10:$Z$10)</f>
        <v>#N/A</v>
      </c>
      <c r="G4093" s="77">
        <f t="shared" si="127"/>
        <v>0</v>
      </c>
    </row>
    <row r="4094" spans="1:7" x14ac:dyDescent="0.2">
      <c r="A4094" s="79">
        <v>40466</v>
      </c>
      <c r="B4094" s="77">
        <v>39300</v>
      </c>
      <c r="C4094" s="77">
        <v>38700</v>
      </c>
      <c r="E4094">
        <f t="shared" si="126"/>
        <v>2010</v>
      </c>
      <c r="F4094" s="57" t="e">
        <f>_xlfn.XLOOKUP(E4094,'Historical Metal Prices'!$L$4:$Z$4,'Historical Metal Prices'!$L$10:$Z$10)</f>
        <v>#N/A</v>
      </c>
      <c r="G4094" s="77">
        <f t="shared" si="127"/>
        <v>0</v>
      </c>
    </row>
    <row r="4095" spans="1:7" x14ac:dyDescent="0.2">
      <c r="A4095" s="79">
        <v>40465</v>
      </c>
      <c r="B4095" s="77">
        <v>39200</v>
      </c>
      <c r="C4095" s="77">
        <v>38500</v>
      </c>
      <c r="E4095">
        <f t="shared" si="126"/>
        <v>2010</v>
      </c>
      <c r="F4095" s="57" t="e">
        <f>_xlfn.XLOOKUP(E4095,'Historical Metal Prices'!$L$4:$Z$4,'Historical Metal Prices'!$L$10:$Z$10)</f>
        <v>#N/A</v>
      </c>
      <c r="G4095" s="77">
        <f t="shared" si="127"/>
        <v>0</v>
      </c>
    </row>
    <row r="4096" spans="1:7" x14ac:dyDescent="0.2">
      <c r="A4096" s="79">
        <v>40464</v>
      </c>
      <c r="B4096" s="77">
        <v>39200</v>
      </c>
      <c r="C4096" s="77">
        <v>39000</v>
      </c>
      <c r="E4096">
        <f t="shared" si="126"/>
        <v>2010</v>
      </c>
      <c r="F4096" s="57" t="e">
        <f>_xlfn.XLOOKUP(E4096,'Historical Metal Prices'!$L$4:$Z$4,'Historical Metal Prices'!$L$10:$Z$10)</f>
        <v>#N/A</v>
      </c>
      <c r="G4096" s="77">
        <f t="shared" si="127"/>
        <v>0</v>
      </c>
    </row>
    <row r="4097" spans="1:7" x14ac:dyDescent="0.2">
      <c r="A4097" s="79">
        <v>40463</v>
      </c>
      <c r="B4097" s="77">
        <v>38000</v>
      </c>
      <c r="C4097" s="77">
        <v>37800</v>
      </c>
      <c r="E4097">
        <f t="shared" si="126"/>
        <v>2010</v>
      </c>
      <c r="F4097" s="57" t="e">
        <f>_xlfn.XLOOKUP(E4097,'Historical Metal Prices'!$L$4:$Z$4,'Historical Metal Prices'!$L$10:$Z$10)</f>
        <v>#N/A</v>
      </c>
      <c r="G4097" s="77">
        <f t="shared" si="127"/>
        <v>0</v>
      </c>
    </row>
    <row r="4098" spans="1:7" x14ac:dyDescent="0.2">
      <c r="A4098" s="79">
        <v>40462</v>
      </c>
      <c r="B4098" s="77">
        <v>39200</v>
      </c>
      <c r="C4098" s="77">
        <v>39000</v>
      </c>
      <c r="E4098">
        <f t="shared" si="126"/>
        <v>2010</v>
      </c>
      <c r="F4098" s="57" t="e">
        <f>_xlfn.XLOOKUP(E4098,'Historical Metal Prices'!$L$4:$Z$4,'Historical Metal Prices'!$L$10:$Z$10)</f>
        <v>#N/A</v>
      </c>
      <c r="G4098" s="77">
        <f t="shared" si="127"/>
        <v>0</v>
      </c>
    </row>
    <row r="4099" spans="1:7" x14ac:dyDescent="0.2">
      <c r="A4099" s="79">
        <v>40459</v>
      </c>
      <c r="B4099" s="77">
        <v>39200</v>
      </c>
      <c r="C4099" s="77">
        <v>39000</v>
      </c>
      <c r="E4099">
        <f t="shared" si="126"/>
        <v>2010</v>
      </c>
      <c r="F4099" s="57" t="e">
        <f>_xlfn.XLOOKUP(E4099,'Historical Metal Prices'!$L$4:$Z$4,'Historical Metal Prices'!$L$10:$Z$10)</f>
        <v>#N/A</v>
      </c>
      <c r="G4099" s="77">
        <f t="shared" si="127"/>
        <v>0</v>
      </c>
    </row>
    <row r="4100" spans="1:7" x14ac:dyDescent="0.2">
      <c r="A4100" s="79">
        <v>40458</v>
      </c>
      <c r="B4100" s="77">
        <v>38950</v>
      </c>
      <c r="C4100" s="77">
        <v>38350</v>
      </c>
      <c r="E4100">
        <f t="shared" si="126"/>
        <v>2010</v>
      </c>
      <c r="F4100" s="57" t="e">
        <f>_xlfn.XLOOKUP(E4100,'Historical Metal Prices'!$L$4:$Z$4,'Historical Metal Prices'!$L$10:$Z$10)</f>
        <v>#N/A</v>
      </c>
      <c r="G4100" s="77">
        <f t="shared" si="127"/>
        <v>0</v>
      </c>
    </row>
    <row r="4101" spans="1:7" x14ac:dyDescent="0.2">
      <c r="A4101" s="79">
        <v>40457</v>
      </c>
      <c r="B4101" s="77">
        <v>39150</v>
      </c>
      <c r="C4101" s="77">
        <v>38700</v>
      </c>
      <c r="E4101">
        <f t="shared" si="126"/>
        <v>2010</v>
      </c>
      <c r="F4101" s="57" t="e">
        <f>_xlfn.XLOOKUP(E4101,'Historical Metal Prices'!$L$4:$Z$4,'Historical Metal Prices'!$L$10:$Z$10)</f>
        <v>#N/A</v>
      </c>
      <c r="G4101" s="77">
        <f t="shared" si="127"/>
        <v>0</v>
      </c>
    </row>
    <row r="4102" spans="1:7" x14ac:dyDescent="0.2">
      <c r="A4102" s="79">
        <v>40456</v>
      </c>
      <c r="B4102" s="77">
        <v>39250</v>
      </c>
      <c r="C4102" s="77">
        <v>38950</v>
      </c>
      <c r="E4102">
        <f t="shared" si="126"/>
        <v>2010</v>
      </c>
      <c r="F4102" s="57" t="e">
        <f>_xlfn.XLOOKUP(E4102,'Historical Metal Prices'!$L$4:$Z$4,'Historical Metal Prices'!$L$10:$Z$10)</f>
        <v>#N/A</v>
      </c>
      <c r="G4102" s="77">
        <f t="shared" si="127"/>
        <v>0</v>
      </c>
    </row>
    <row r="4103" spans="1:7" x14ac:dyDescent="0.2">
      <c r="A4103" s="79">
        <v>40455</v>
      </c>
      <c r="B4103" s="77">
        <v>39350</v>
      </c>
      <c r="C4103" s="77">
        <v>39300</v>
      </c>
      <c r="E4103">
        <f t="shared" si="126"/>
        <v>2010</v>
      </c>
      <c r="F4103" s="57" t="e">
        <f>_xlfn.XLOOKUP(E4103,'Historical Metal Prices'!$L$4:$Z$4,'Historical Metal Prices'!$L$10:$Z$10)</f>
        <v>#N/A</v>
      </c>
      <c r="G4103" s="77">
        <f t="shared" si="127"/>
        <v>0</v>
      </c>
    </row>
    <row r="4104" spans="1:7" x14ac:dyDescent="0.2">
      <c r="A4104" s="79">
        <v>40452</v>
      </c>
      <c r="B4104" s="77">
        <v>39150</v>
      </c>
      <c r="C4104" s="77">
        <v>39100</v>
      </c>
      <c r="E4104">
        <f t="shared" si="126"/>
        <v>2010</v>
      </c>
      <c r="F4104" s="57" t="e">
        <f>_xlfn.XLOOKUP(E4104,'Historical Metal Prices'!$L$4:$Z$4,'Historical Metal Prices'!$L$10:$Z$10)</f>
        <v>#N/A</v>
      </c>
      <c r="G4104" s="77">
        <f t="shared" si="127"/>
        <v>0</v>
      </c>
    </row>
    <row r="4105" spans="1:7" x14ac:dyDescent="0.2">
      <c r="A4105" s="79">
        <v>40451</v>
      </c>
      <c r="B4105" s="77">
        <v>38800</v>
      </c>
      <c r="C4105" s="77">
        <v>39000</v>
      </c>
      <c r="E4105">
        <f t="shared" si="126"/>
        <v>2010</v>
      </c>
      <c r="F4105" s="57" t="e">
        <f>_xlfn.XLOOKUP(E4105,'Historical Metal Prices'!$L$4:$Z$4,'Historical Metal Prices'!$L$10:$Z$10)</f>
        <v>#N/A</v>
      </c>
      <c r="G4105" s="77">
        <f t="shared" si="127"/>
        <v>0</v>
      </c>
    </row>
    <row r="4106" spans="1:7" x14ac:dyDescent="0.2">
      <c r="A4106" s="79">
        <v>40450</v>
      </c>
      <c r="B4106" s="77">
        <v>38800</v>
      </c>
      <c r="C4106" s="77">
        <v>39000</v>
      </c>
      <c r="E4106">
        <f t="shared" si="126"/>
        <v>2010</v>
      </c>
      <c r="F4106" s="57" t="e">
        <f>_xlfn.XLOOKUP(E4106,'Historical Metal Prices'!$L$4:$Z$4,'Historical Metal Prices'!$L$10:$Z$10)</f>
        <v>#N/A</v>
      </c>
      <c r="G4106" s="77">
        <f t="shared" si="127"/>
        <v>0</v>
      </c>
    </row>
    <row r="4107" spans="1:7" x14ac:dyDescent="0.2">
      <c r="A4107" s="79">
        <v>40449</v>
      </c>
      <c r="B4107" s="77">
        <v>41300</v>
      </c>
      <c r="C4107" s="77">
        <v>42000</v>
      </c>
      <c r="E4107">
        <f t="shared" ref="E4107:E4170" si="128">YEAR(A4107)</f>
        <v>2010</v>
      </c>
      <c r="F4107" s="57" t="e">
        <f>_xlfn.XLOOKUP(E4107,'Historical Metal Prices'!$L$4:$Z$4,'Historical Metal Prices'!$L$10:$Z$10)</f>
        <v>#N/A</v>
      </c>
      <c r="G4107" s="77">
        <f t="shared" ref="G4107:G4170" si="129">IFERROR(B4107*(1+F4107),G4108)</f>
        <v>0</v>
      </c>
    </row>
    <row r="4108" spans="1:7" x14ac:dyDescent="0.2">
      <c r="A4108" s="79">
        <v>40448</v>
      </c>
      <c r="B4108" s="77">
        <v>41300</v>
      </c>
      <c r="C4108" s="77">
        <v>42000</v>
      </c>
      <c r="E4108">
        <f t="shared" si="128"/>
        <v>2010</v>
      </c>
      <c r="F4108" s="57" t="e">
        <f>_xlfn.XLOOKUP(E4108,'Historical Metal Prices'!$L$4:$Z$4,'Historical Metal Prices'!$L$10:$Z$10)</f>
        <v>#N/A</v>
      </c>
      <c r="G4108" s="77">
        <f t="shared" si="129"/>
        <v>0</v>
      </c>
    </row>
    <row r="4109" spans="1:7" x14ac:dyDescent="0.2">
      <c r="A4109" s="79">
        <v>40445</v>
      </c>
      <c r="B4109" s="77">
        <v>41300</v>
      </c>
      <c r="C4109" s="77">
        <v>41000</v>
      </c>
      <c r="E4109">
        <f t="shared" si="128"/>
        <v>2010</v>
      </c>
      <c r="F4109" s="57" t="e">
        <f>_xlfn.XLOOKUP(E4109,'Historical Metal Prices'!$L$4:$Z$4,'Historical Metal Prices'!$L$10:$Z$10)</f>
        <v>#N/A</v>
      </c>
      <c r="G4109" s="77">
        <f t="shared" si="129"/>
        <v>0</v>
      </c>
    </row>
    <row r="4110" spans="1:7" x14ac:dyDescent="0.2">
      <c r="A4110" s="79">
        <v>40444</v>
      </c>
      <c r="B4110" s="77">
        <v>41300</v>
      </c>
      <c r="C4110" s="77">
        <v>42000</v>
      </c>
      <c r="E4110">
        <f t="shared" si="128"/>
        <v>2010</v>
      </c>
      <c r="F4110" s="57" t="e">
        <f>_xlfn.XLOOKUP(E4110,'Historical Metal Prices'!$L$4:$Z$4,'Historical Metal Prices'!$L$10:$Z$10)</f>
        <v>#N/A</v>
      </c>
      <c r="G4110" s="77">
        <f t="shared" si="129"/>
        <v>0</v>
      </c>
    </row>
    <row r="4111" spans="1:7" x14ac:dyDescent="0.2">
      <c r="A4111" s="79">
        <v>40443</v>
      </c>
      <c r="B4111" s="77">
        <v>42300</v>
      </c>
      <c r="C4111" s="77">
        <v>43000</v>
      </c>
      <c r="E4111">
        <f t="shared" si="128"/>
        <v>2010</v>
      </c>
      <c r="F4111" s="57" t="e">
        <f>_xlfn.XLOOKUP(E4111,'Historical Metal Prices'!$L$4:$Z$4,'Historical Metal Prices'!$L$10:$Z$10)</f>
        <v>#N/A</v>
      </c>
      <c r="G4111" s="77">
        <f t="shared" si="129"/>
        <v>0</v>
      </c>
    </row>
    <row r="4112" spans="1:7" x14ac:dyDescent="0.2">
      <c r="A4112" s="79">
        <v>40442</v>
      </c>
      <c r="B4112" s="77">
        <v>42300</v>
      </c>
      <c r="C4112" s="77">
        <v>42000</v>
      </c>
      <c r="E4112">
        <f t="shared" si="128"/>
        <v>2010</v>
      </c>
      <c r="F4112" s="57" t="e">
        <f>_xlfn.XLOOKUP(E4112,'Historical Metal Prices'!$L$4:$Z$4,'Historical Metal Prices'!$L$10:$Z$10)</f>
        <v>#N/A</v>
      </c>
      <c r="G4112" s="77">
        <f t="shared" si="129"/>
        <v>0</v>
      </c>
    </row>
    <row r="4113" spans="1:7" x14ac:dyDescent="0.2">
      <c r="A4113" s="79">
        <v>40441</v>
      </c>
      <c r="B4113" s="77">
        <v>42300</v>
      </c>
      <c r="C4113" s="77">
        <v>43000</v>
      </c>
      <c r="E4113">
        <f t="shared" si="128"/>
        <v>2010</v>
      </c>
      <c r="F4113" s="57" t="e">
        <f>_xlfn.XLOOKUP(E4113,'Historical Metal Prices'!$L$4:$Z$4,'Historical Metal Prices'!$L$10:$Z$10)</f>
        <v>#N/A</v>
      </c>
      <c r="G4113" s="77">
        <f t="shared" si="129"/>
        <v>0</v>
      </c>
    </row>
    <row r="4114" spans="1:7" x14ac:dyDescent="0.2">
      <c r="A4114" s="79">
        <v>40438</v>
      </c>
      <c r="B4114" s="77">
        <v>42300</v>
      </c>
      <c r="C4114" s="77">
        <v>42000</v>
      </c>
      <c r="E4114">
        <f t="shared" si="128"/>
        <v>2010</v>
      </c>
      <c r="F4114" s="57" t="e">
        <f>_xlfn.XLOOKUP(E4114,'Historical Metal Prices'!$L$4:$Z$4,'Historical Metal Prices'!$L$10:$Z$10)</f>
        <v>#N/A</v>
      </c>
      <c r="G4114" s="77">
        <f t="shared" si="129"/>
        <v>0</v>
      </c>
    </row>
    <row r="4115" spans="1:7" x14ac:dyDescent="0.2">
      <c r="A4115" s="79">
        <v>40437</v>
      </c>
      <c r="B4115" s="77">
        <v>43300</v>
      </c>
      <c r="C4115" s="77">
        <v>43450</v>
      </c>
      <c r="E4115">
        <f t="shared" si="128"/>
        <v>2010</v>
      </c>
      <c r="F4115" s="57" t="e">
        <f>_xlfn.XLOOKUP(E4115,'Historical Metal Prices'!$L$4:$Z$4,'Historical Metal Prices'!$L$10:$Z$10)</f>
        <v>#N/A</v>
      </c>
      <c r="G4115" s="77">
        <f t="shared" si="129"/>
        <v>0</v>
      </c>
    </row>
    <row r="4116" spans="1:7" x14ac:dyDescent="0.2">
      <c r="A4116" s="79">
        <v>40436</v>
      </c>
      <c r="B4116" s="77">
        <v>43300</v>
      </c>
      <c r="C4116" s="77">
        <v>43000</v>
      </c>
      <c r="E4116">
        <f t="shared" si="128"/>
        <v>2010</v>
      </c>
      <c r="F4116" s="57" t="e">
        <f>_xlfn.XLOOKUP(E4116,'Historical Metal Prices'!$L$4:$Z$4,'Historical Metal Prices'!$L$10:$Z$10)</f>
        <v>#N/A</v>
      </c>
      <c r="G4116" s="77">
        <f t="shared" si="129"/>
        <v>0</v>
      </c>
    </row>
    <row r="4117" spans="1:7" x14ac:dyDescent="0.2">
      <c r="A4117" s="79">
        <v>40435</v>
      </c>
      <c r="B4117" s="77">
        <v>43300</v>
      </c>
      <c r="C4117" s="77">
        <v>43500</v>
      </c>
      <c r="E4117">
        <f t="shared" si="128"/>
        <v>2010</v>
      </c>
      <c r="F4117" s="57" t="e">
        <f>_xlfn.XLOOKUP(E4117,'Historical Metal Prices'!$L$4:$Z$4,'Historical Metal Prices'!$L$10:$Z$10)</f>
        <v>#N/A</v>
      </c>
      <c r="G4117" s="77">
        <f t="shared" si="129"/>
        <v>0</v>
      </c>
    </row>
    <row r="4118" spans="1:7" x14ac:dyDescent="0.2">
      <c r="A4118" s="79">
        <v>40434</v>
      </c>
      <c r="B4118" s="77">
        <v>41300</v>
      </c>
      <c r="C4118" s="77">
        <v>42000</v>
      </c>
      <c r="E4118">
        <f t="shared" si="128"/>
        <v>2010</v>
      </c>
      <c r="F4118" s="57" t="e">
        <f>_xlfn.XLOOKUP(E4118,'Historical Metal Prices'!$L$4:$Z$4,'Historical Metal Prices'!$L$10:$Z$10)</f>
        <v>#N/A</v>
      </c>
      <c r="G4118" s="77">
        <f t="shared" si="129"/>
        <v>0</v>
      </c>
    </row>
    <row r="4119" spans="1:7" x14ac:dyDescent="0.2">
      <c r="A4119" s="79">
        <v>40431</v>
      </c>
      <c r="B4119" s="77">
        <v>40300</v>
      </c>
      <c r="C4119" s="77">
        <v>41000</v>
      </c>
      <c r="E4119">
        <f t="shared" si="128"/>
        <v>2010</v>
      </c>
      <c r="F4119" s="57" t="e">
        <f>_xlfn.XLOOKUP(E4119,'Historical Metal Prices'!$L$4:$Z$4,'Historical Metal Prices'!$L$10:$Z$10)</f>
        <v>#N/A</v>
      </c>
      <c r="G4119" s="77">
        <f t="shared" si="129"/>
        <v>0</v>
      </c>
    </row>
    <row r="4120" spans="1:7" x14ac:dyDescent="0.2">
      <c r="A4120" s="79">
        <v>40430</v>
      </c>
      <c r="B4120" s="77">
        <v>40000</v>
      </c>
      <c r="C4120" s="77">
        <v>40200</v>
      </c>
      <c r="E4120">
        <f t="shared" si="128"/>
        <v>2010</v>
      </c>
      <c r="F4120" s="57" t="e">
        <f>_xlfn.XLOOKUP(E4120,'Historical Metal Prices'!$L$4:$Z$4,'Historical Metal Prices'!$L$10:$Z$10)</f>
        <v>#N/A</v>
      </c>
      <c r="G4120" s="77">
        <f t="shared" si="129"/>
        <v>0</v>
      </c>
    </row>
    <row r="4121" spans="1:7" x14ac:dyDescent="0.2">
      <c r="A4121" s="79">
        <v>40429</v>
      </c>
      <c r="B4121" s="77">
        <v>40000</v>
      </c>
      <c r="C4121" s="77">
        <v>40700</v>
      </c>
      <c r="E4121">
        <f t="shared" si="128"/>
        <v>2010</v>
      </c>
      <c r="F4121" s="57" t="e">
        <f>_xlfn.XLOOKUP(E4121,'Historical Metal Prices'!$L$4:$Z$4,'Historical Metal Prices'!$L$10:$Z$10)</f>
        <v>#N/A</v>
      </c>
      <c r="G4121" s="77">
        <f t="shared" si="129"/>
        <v>0</v>
      </c>
    </row>
    <row r="4122" spans="1:7" x14ac:dyDescent="0.2">
      <c r="A4122" s="79">
        <v>40428</v>
      </c>
      <c r="B4122" s="77">
        <v>39550</v>
      </c>
      <c r="C4122" s="77">
        <v>38000</v>
      </c>
      <c r="E4122">
        <f t="shared" si="128"/>
        <v>2010</v>
      </c>
      <c r="F4122" s="57" t="e">
        <f>_xlfn.XLOOKUP(E4122,'Historical Metal Prices'!$L$4:$Z$4,'Historical Metal Prices'!$L$10:$Z$10)</f>
        <v>#N/A</v>
      </c>
      <c r="G4122" s="77">
        <f t="shared" si="129"/>
        <v>0</v>
      </c>
    </row>
    <row r="4123" spans="1:7" x14ac:dyDescent="0.2">
      <c r="A4123" s="79">
        <v>40427</v>
      </c>
      <c r="B4123" s="77">
        <v>40750</v>
      </c>
      <c r="C4123" s="77">
        <v>41000</v>
      </c>
      <c r="E4123">
        <f t="shared" si="128"/>
        <v>2010</v>
      </c>
      <c r="F4123" s="57" t="e">
        <f>_xlfn.XLOOKUP(E4123,'Historical Metal Prices'!$L$4:$Z$4,'Historical Metal Prices'!$L$10:$Z$10)</f>
        <v>#N/A</v>
      </c>
      <c r="G4123" s="77">
        <f t="shared" si="129"/>
        <v>0</v>
      </c>
    </row>
    <row r="4124" spans="1:7" x14ac:dyDescent="0.2">
      <c r="A4124" s="79">
        <v>40424</v>
      </c>
      <c r="B4124" s="77">
        <v>41650</v>
      </c>
      <c r="C4124" s="77">
        <v>39500</v>
      </c>
      <c r="E4124">
        <f t="shared" si="128"/>
        <v>2010</v>
      </c>
      <c r="F4124" s="57" t="e">
        <f>_xlfn.XLOOKUP(E4124,'Historical Metal Prices'!$L$4:$Z$4,'Historical Metal Prices'!$L$10:$Z$10)</f>
        <v>#N/A</v>
      </c>
      <c r="G4124" s="77">
        <f t="shared" si="129"/>
        <v>0</v>
      </c>
    </row>
    <row r="4125" spans="1:7" x14ac:dyDescent="0.2">
      <c r="A4125" s="79">
        <v>40423</v>
      </c>
      <c r="B4125" s="77">
        <v>39650</v>
      </c>
      <c r="C4125" s="77">
        <v>39500</v>
      </c>
      <c r="E4125">
        <f t="shared" si="128"/>
        <v>2010</v>
      </c>
      <c r="F4125" s="57" t="e">
        <f>_xlfn.XLOOKUP(E4125,'Historical Metal Prices'!$L$4:$Z$4,'Historical Metal Prices'!$L$10:$Z$10)</f>
        <v>#N/A</v>
      </c>
      <c r="G4125" s="77">
        <f t="shared" si="129"/>
        <v>0</v>
      </c>
    </row>
    <row r="4126" spans="1:7" x14ac:dyDescent="0.2">
      <c r="A4126" s="79">
        <v>40422</v>
      </c>
      <c r="B4126" s="77">
        <v>41000</v>
      </c>
      <c r="C4126" s="77">
        <v>41100</v>
      </c>
      <c r="E4126">
        <f t="shared" si="128"/>
        <v>2010</v>
      </c>
      <c r="F4126" s="57" t="e">
        <f>_xlfn.XLOOKUP(E4126,'Historical Metal Prices'!$L$4:$Z$4,'Historical Metal Prices'!$L$10:$Z$10)</f>
        <v>#N/A</v>
      </c>
      <c r="G4126" s="77">
        <f t="shared" si="129"/>
        <v>0</v>
      </c>
    </row>
    <row r="4127" spans="1:7" x14ac:dyDescent="0.2">
      <c r="A4127" s="79">
        <v>40421</v>
      </c>
      <c r="B4127" s="77">
        <v>41700</v>
      </c>
      <c r="C4127" s="77">
        <v>39000</v>
      </c>
      <c r="E4127">
        <f t="shared" si="128"/>
        <v>2010</v>
      </c>
      <c r="F4127" s="57" t="e">
        <f>_xlfn.XLOOKUP(E4127,'Historical Metal Prices'!$L$4:$Z$4,'Historical Metal Prices'!$L$10:$Z$10)</f>
        <v>#N/A</v>
      </c>
      <c r="G4127" s="77">
        <f t="shared" si="129"/>
        <v>0</v>
      </c>
    </row>
    <row r="4128" spans="1:7" ht="16" x14ac:dyDescent="0.2">
      <c r="A4128" s="79">
        <v>40420</v>
      </c>
      <c r="B4128" s="77">
        <v>39750</v>
      </c>
      <c r="C4128" s="78" t="s">
        <v>481</v>
      </c>
      <c r="E4128">
        <f t="shared" si="128"/>
        <v>2010</v>
      </c>
      <c r="F4128" s="57" t="e">
        <f>_xlfn.XLOOKUP(E4128,'Historical Metal Prices'!$L$4:$Z$4,'Historical Metal Prices'!$L$10:$Z$10)</f>
        <v>#N/A</v>
      </c>
      <c r="G4128" s="77">
        <f t="shared" si="129"/>
        <v>0</v>
      </c>
    </row>
    <row r="4129" spans="1:7" x14ac:dyDescent="0.2">
      <c r="A4129" s="79">
        <v>40417</v>
      </c>
      <c r="B4129" s="77">
        <v>39750</v>
      </c>
      <c r="C4129" s="77">
        <v>39000</v>
      </c>
      <c r="E4129">
        <f t="shared" si="128"/>
        <v>2010</v>
      </c>
      <c r="F4129" s="57" t="e">
        <f>_xlfn.XLOOKUP(E4129,'Historical Metal Prices'!$L$4:$Z$4,'Historical Metal Prices'!$L$10:$Z$10)</f>
        <v>#N/A</v>
      </c>
      <c r="G4129" s="77">
        <f t="shared" si="129"/>
        <v>0</v>
      </c>
    </row>
    <row r="4130" spans="1:7" x14ac:dyDescent="0.2">
      <c r="A4130" s="79">
        <v>40416</v>
      </c>
      <c r="B4130" s="77">
        <v>38265</v>
      </c>
      <c r="C4130" s="77">
        <v>38500</v>
      </c>
      <c r="E4130">
        <f t="shared" si="128"/>
        <v>2010</v>
      </c>
      <c r="F4130" s="57" t="e">
        <f>_xlfn.XLOOKUP(E4130,'Historical Metal Prices'!$L$4:$Z$4,'Historical Metal Prices'!$L$10:$Z$10)</f>
        <v>#N/A</v>
      </c>
      <c r="G4130" s="77">
        <f t="shared" si="129"/>
        <v>0</v>
      </c>
    </row>
    <row r="4131" spans="1:7" x14ac:dyDescent="0.2">
      <c r="A4131" s="79">
        <v>40415</v>
      </c>
      <c r="B4131" s="77">
        <v>38015</v>
      </c>
      <c r="C4131" s="77">
        <v>38100</v>
      </c>
      <c r="E4131">
        <f t="shared" si="128"/>
        <v>2010</v>
      </c>
      <c r="F4131" s="57" t="e">
        <f>_xlfn.XLOOKUP(E4131,'Historical Metal Prices'!$L$4:$Z$4,'Historical Metal Prices'!$L$10:$Z$10)</f>
        <v>#N/A</v>
      </c>
      <c r="G4131" s="77">
        <f t="shared" si="129"/>
        <v>0</v>
      </c>
    </row>
    <row r="4132" spans="1:7" x14ac:dyDescent="0.2">
      <c r="A4132" s="79">
        <v>40414</v>
      </c>
      <c r="B4132" s="77">
        <v>37510</v>
      </c>
      <c r="C4132" s="77">
        <v>37750</v>
      </c>
      <c r="E4132">
        <f t="shared" si="128"/>
        <v>2010</v>
      </c>
      <c r="F4132" s="57" t="e">
        <f>_xlfn.XLOOKUP(E4132,'Historical Metal Prices'!$L$4:$Z$4,'Historical Metal Prices'!$L$10:$Z$10)</f>
        <v>#N/A</v>
      </c>
      <c r="G4132" s="77">
        <f t="shared" si="129"/>
        <v>0</v>
      </c>
    </row>
    <row r="4133" spans="1:7" x14ac:dyDescent="0.2">
      <c r="A4133" s="79">
        <v>40413</v>
      </c>
      <c r="B4133" s="77">
        <v>38010</v>
      </c>
      <c r="C4133" s="77">
        <v>38500</v>
      </c>
      <c r="E4133">
        <f t="shared" si="128"/>
        <v>2010</v>
      </c>
      <c r="F4133" s="57" t="e">
        <f>_xlfn.XLOOKUP(E4133,'Historical Metal Prices'!$L$4:$Z$4,'Historical Metal Prices'!$L$10:$Z$10)</f>
        <v>#N/A</v>
      </c>
      <c r="G4133" s="77">
        <f t="shared" si="129"/>
        <v>0</v>
      </c>
    </row>
    <row r="4134" spans="1:7" x14ac:dyDescent="0.2">
      <c r="A4134" s="79">
        <v>40410</v>
      </c>
      <c r="B4134" s="77">
        <v>38005</v>
      </c>
      <c r="C4134" s="77">
        <v>38500</v>
      </c>
      <c r="E4134">
        <f t="shared" si="128"/>
        <v>2010</v>
      </c>
      <c r="F4134" s="57" t="e">
        <f>_xlfn.XLOOKUP(E4134,'Historical Metal Prices'!$L$4:$Z$4,'Historical Metal Prices'!$L$10:$Z$10)</f>
        <v>#N/A</v>
      </c>
      <c r="G4134" s="77">
        <f t="shared" si="129"/>
        <v>0</v>
      </c>
    </row>
    <row r="4135" spans="1:7" x14ac:dyDescent="0.2">
      <c r="A4135" s="79">
        <v>40409</v>
      </c>
      <c r="B4135" s="77">
        <v>38505</v>
      </c>
      <c r="C4135" s="77">
        <v>39000</v>
      </c>
      <c r="E4135">
        <f t="shared" si="128"/>
        <v>2010</v>
      </c>
      <c r="F4135" s="57" t="e">
        <f>_xlfn.XLOOKUP(E4135,'Historical Metal Prices'!$L$4:$Z$4,'Historical Metal Prices'!$L$10:$Z$10)</f>
        <v>#N/A</v>
      </c>
      <c r="G4135" s="77">
        <f t="shared" si="129"/>
        <v>0</v>
      </c>
    </row>
    <row r="4136" spans="1:7" x14ac:dyDescent="0.2">
      <c r="A4136" s="79">
        <v>40408</v>
      </c>
      <c r="B4136" s="77">
        <v>38500</v>
      </c>
      <c r="C4136" s="77">
        <v>39000</v>
      </c>
      <c r="E4136">
        <f t="shared" si="128"/>
        <v>2010</v>
      </c>
      <c r="F4136" s="57" t="e">
        <f>_xlfn.XLOOKUP(E4136,'Historical Metal Prices'!$L$4:$Z$4,'Historical Metal Prices'!$L$10:$Z$10)</f>
        <v>#N/A</v>
      </c>
      <c r="G4136" s="77">
        <f t="shared" si="129"/>
        <v>0</v>
      </c>
    </row>
    <row r="4137" spans="1:7" x14ac:dyDescent="0.2">
      <c r="A4137" s="79">
        <v>40407</v>
      </c>
      <c r="B4137" s="77">
        <v>38100</v>
      </c>
      <c r="C4137" s="77">
        <v>38500</v>
      </c>
      <c r="E4137">
        <f t="shared" si="128"/>
        <v>2010</v>
      </c>
      <c r="F4137" s="57" t="e">
        <f>_xlfn.XLOOKUP(E4137,'Historical Metal Prices'!$L$4:$Z$4,'Historical Metal Prices'!$L$10:$Z$10)</f>
        <v>#N/A</v>
      </c>
      <c r="G4137" s="77">
        <f t="shared" si="129"/>
        <v>0</v>
      </c>
    </row>
    <row r="4138" spans="1:7" x14ac:dyDescent="0.2">
      <c r="A4138" s="79">
        <v>40406</v>
      </c>
      <c r="B4138" s="77">
        <v>38000</v>
      </c>
      <c r="C4138" s="77">
        <v>38500</v>
      </c>
      <c r="E4138">
        <f t="shared" si="128"/>
        <v>2010</v>
      </c>
      <c r="F4138" s="57" t="e">
        <f>_xlfn.XLOOKUP(E4138,'Historical Metal Prices'!$L$4:$Z$4,'Historical Metal Prices'!$L$10:$Z$10)</f>
        <v>#N/A</v>
      </c>
      <c r="G4138" s="77">
        <f t="shared" si="129"/>
        <v>0</v>
      </c>
    </row>
    <row r="4139" spans="1:7" x14ac:dyDescent="0.2">
      <c r="A4139" s="79">
        <v>40403</v>
      </c>
      <c r="B4139" s="77">
        <v>38825</v>
      </c>
      <c r="C4139" s="77">
        <v>38750</v>
      </c>
      <c r="E4139">
        <f t="shared" si="128"/>
        <v>2010</v>
      </c>
      <c r="F4139" s="57" t="e">
        <f>_xlfn.XLOOKUP(E4139,'Historical Metal Prices'!$L$4:$Z$4,'Historical Metal Prices'!$L$10:$Z$10)</f>
        <v>#N/A</v>
      </c>
      <c r="G4139" s="77">
        <f t="shared" si="129"/>
        <v>0</v>
      </c>
    </row>
    <row r="4140" spans="1:7" x14ac:dyDescent="0.2">
      <c r="A4140" s="79">
        <v>40402</v>
      </c>
      <c r="B4140" s="77">
        <v>38075</v>
      </c>
      <c r="C4140" s="77">
        <v>38500</v>
      </c>
      <c r="E4140">
        <f t="shared" si="128"/>
        <v>2010</v>
      </c>
      <c r="F4140" s="57" t="e">
        <f>_xlfn.XLOOKUP(E4140,'Historical Metal Prices'!$L$4:$Z$4,'Historical Metal Prices'!$L$10:$Z$10)</f>
        <v>#N/A</v>
      </c>
      <c r="G4140" s="77">
        <f t="shared" si="129"/>
        <v>0</v>
      </c>
    </row>
    <row r="4141" spans="1:7" x14ac:dyDescent="0.2">
      <c r="A4141" s="79">
        <v>40401</v>
      </c>
      <c r="B4141" s="77">
        <v>38400</v>
      </c>
      <c r="C4141" s="77">
        <v>38400</v>
      </c>
      <c r="E4141">
        <f t="shared" si="128"/>
        <v>2010</v>
      </c>
      <c r="F4141" s="57" t="e">
        <f>_xlfn.XLOOKUP(E4141,'Historical Metal Prices'!$L$4:$Z$4,'Historical Metal Prices'!$L$10:$Z$10)</f>
        <v>#N/A</v>
      </c>
      <c r="G4141" s="77">
        <f t="shared" si="129"/>
        <v>0</v>
      </c>
    </row>
    <row r="4142" spans="1:7" x14ac:dyDescent="0.2">
      <c r="A4142" s="79">
        <v>40400</v>
      </c>
      <c r="B4142" s="77">
        <v>37650</v>
      </c>
      <c r="C4142" s="77">
        <v>37500</v>
      </c>
      <c r="E4142">
        <f t="shared" si="128"/>
        <v>2010</v>
      </c>
      <c r="F4142" s="57" t="e">
        <f>_xlfn.XLOOKUP(E4142,'Historical Metal Prices'!$L$4:$Z$4,'Historical Metal Prices'!$L$10:$Z$10)</f>
        <v>#N/A</v>
      </c>
      <c r="G4142" s="77">
        <f t="shared" si="129"/>
        <v>0</v>
      </c>
    </row>
    <row r="4143" spans="1:7" x14ac:dyDescent="0.2">
      <c r="A4143" s="79">
        <v>40399</v>
      </c>
      <c r="B4143" s="77">
        <v>37900</v>
      </c>
      <c r="C4143" s="77">
        <v>38000</v>
      </c>
      <c r="E4143">
        <f t="shared" si="128"/>
        <v>2010</v>
      </c>
      <c r="F4143" s="57" t="e">
        <f>_xlfn.XLOOKUP(E4143,'Historical Metal Prices'!$L$4:$Z$4,'Historical Metal Prices'!$L$10:$Z$10)</f>
        <v>#N/A</v>
      </c>
      <c r="G4143" s="77">
        <f t="shared" si="129"/>
        <v>0</v>
      </c>
    </row>
    <row r="4144" spans="1:7" x14ac:dyDescent="0.2">
      <c r="A4144" s="79">
        <v>40396</v>
      </c>
      <c r="B4144" s="77">
        <v>38000</v>
      </c>
      <c r="C4144" s="77">
        <v>38000</v>
      </c>
      <c r="E4144">
        <f t="shared" si="128"/>
        <v>2010</v>
      </c>
      <c r="F4144" s="57" t="e">
        <f>_xlfn.XLOOKUP(E4144,'Historical Metal Prices'!$L$4:$Z$4,'Historical Metal Prices'!$L$10:$Z$10)</f>
        <v>#N/A</v>
      </c>
      <c r="G4144" s="77">
        <f t="shared" si="129"/>
        <v>0</v>
      </c>
    </row>
    <row r="4145" spans="1:7" x14ac:dyDescent="0.2">
      <c r="A4145" s="79">
        <v>40395</v>
      </c>
      <c r="B4145" s="77">
        <v>38000</v>
      </c>
      <c r="C4145" s="77">
        <v>38000</v>
      </c>
      <c r="E4145">
        <f t="shared" si="128"/>
        <v>2010</v>
      </c>
      <c r="F4145" s="57" t="e">
        <f>_xlfn.XLOOKUP(E4145,'Historical Metal Prices'!$L$4:$Z$4,'Historical Metal Prices'!$L$10:$Z$10)</f>
        <v>#N/A</v>
      </c>
      <c r="G4145" s="77">
        <f t="shared" si="129"/>
        <v>0</v>
      </c>
    </row>
    <row r="4146" spans="1:7" x14ac:dyDescent="0.2">
      <c r="A4146" s="79">
        <v>40394</v>
      </c>
      <c r="B4146" s="77">
        <v>38500</v>
      </c>
      <c r="C4146" s="77">
        <v>39000</v>
      </c>
      <c r="E4146">
        <f t="shared" si="128"/>
        <v>2010</v>
      </c>
      <c r="F4146" s="57" t="e">
        <f>_xlfn.XLOOKUP(E4146,'Historical Metal Prices'!$L$4:$Z$4,'Historical Metal Prices'!$L$10:$Z$10)</f>
        <v>#N/A</v>
      </c>
      <c r="G4146" s="77">
        <f t="shared" si="129"/>
        <v>0</v>
      </c>
    </row>
    <row r="4147" spans="1:7" x14ac:dyDescent="0.2">
      <c r="A4147" s="79">
        <v>40393</v>
      </c>
      <c r="B4147" s="77">
        <v>38975</v>
      </c>
      <c r="C4147" s="77">
        <v>39000</v>
      </c>
      <c r="E4147">
        <f t="shared" si="128"/>
        <v>2010</v>
      </c>
      <c r="F4147" s="57" t="e">
        <f>_xlfn.XLOOKUP(E4147,'Historical Metal Prices'!$L$4:$Z$4,'Historical Metal Prices'!$L$10:$Z$10)</f>
        <v>#N/A</v>
      </c>
      <c r="G4147" s="77">
        <f t="shared" si="129"/>
        <v>0</v>
      </c>
    </row>
    <row r="4148" spans="1:7" x14ac:dyDescent="0.2">
      <c r="A4148" s="79">
        <v>40392</v>
      </c>
      <c r="B4148" s="77">
        <v>39075</v>
      </c>
      <c r="C4148" s="77">
        <v>39000</v>
      </c>
      <c r="E4148">
        <f t="shared" si="128"/>
        <v>2010</v>
      </c>
      <c r="F4148" s="57" t="e">
        <f>_xlfn.XLOOKUP(E4148,'Historical Metal Prices'!$L$4:$Z$4,'Historical Metal Prices'!$L$10:$Z$10)</f>
        <v>#N/A</v>
      </c>
      <c r="G4148" s="77">
        <f t="shared" si="129"/>
        <v>0</v>
      </c>
    </row>
    <row r="4149" spans="1:7" x14ac:dyDescent="0.2">
      <c r="A4149" s="79">
        <v>40389</v>
      </c>
      <c r="B4149" s="77">
        <v>38100</v>
      </c>
      <c r="C4149" s="77">
        <v>38000</v>
      </c>
      <c r="E4149">
        <f t="shared" si="128"/>
        <v>2010</v>
      </c>
      <c r="F4149" s="57" t="e">
        <f>_xlfn.XLOOKUP(E4149,'Historical Metal Prices'!$L$4:$Z$4,'Historical Metal Prices'!$L$10:$Z$10)</f>
        <v>#N/A</v>
      </c>
      <c r="G4149" s="77">
        <f t="shared" si="129"/>
        <v>0</v>
      </c>
    </row>
    <row r="4150" spans="1:7" x14ac:dyDescent="0.2">
      <c r="A4150" s="79">
        <v>40388</v>
      </c>
      <c r="B4150" s="77">
        <v>38100</v>
      </c>
      <c r="C4150" s="77">
        <v>38000</v>
      </c>
      <c r="E4150">
        <f t="shared" si="128"/>
        <v>2010</v>
      </c>
      <c r="F4150" s="57" t="e">
        <f>_xlfn.XLOOKUP(E4150,'Historical Metal Prices'!$L$4:$Z$4,'Historical Metal Prices'!$L$10:$Z$10)</f>
        <v>#N/A</v>
      </c>
      <c r="G4150" s="77">
        <f t="shared" si="129"/>
        <v>0</v>
      </c>
    </row>
    <row r="4151" spans="1:7" x14ac:dyDescent="0.2">
      <c r="A4151" s="79">
        <v>40387</v>
      </c>
      <c r="B4151" s="77">
        <v>38100</v>
      </c>
      <c r="C4151" s="77">
        <v>38000</v>
      </c>
      <c r="E4151">
        <f t="shared" si="128"/>
        <v>2010</v>
      </c>
      <c r="F4151" s="57" t="e">
        <f>_xlfn.XLOOKUP(E4151,'Historical Metal Prices'!$L$4:$Z$4,'Historical Metal Prices'!$L$10:$Z$10)</f>
        <v>#N/A</v>
      </c>
      <c r="G4151" s="77">
        <f t="shared" si="129"/>
        <v>0</v>
      </c>
    </row>
    <row r="4152" spans="1:7" x14ac:dyDescent="0.2">
      <c r="A4152" s="79">
        <v>40386</v>
      </c>
      <c r="B4152" s="77">
        <v>38125</v>
      </c>
      <c r="C4152" s="77">
        <v>38000</v>
      </c>
      <c r="E4152">
        <f t="shared" si="128"/>
        <v>2010</v>
      </c>
      <c r="F4152" s="57" t="e">
        <f>_xlfn.XLOOKUP(E4152,'Historical Metal Prices'!$L$4:$Z$4,'Historical Metal Prices'!$L$10:$Z$10)</f>
        <v>#N/A</v>
      </c>
      <c r="G4152" s="77">
        <f t="shared" si="129"/>
        <v>0</v>
      </c>
    </row>
    <row r="4153" spans="1:7" x14ac:dyDescent="0.2">
      <c r="A4153" s="79">
        <v>40385</v>
      </c>
      <c r="B4153" s="77">
        <v>38450</v>
      </c>
      <c r="C4153" s="77">
        <v>38500</v>
      </c>
      <c r="E4153">
        <f t="shared" si="128"/>
        <v>2010</v>
      </c>
      <c r="F4153" s="57" t="e">
        <f>_xlfn.XLOOKUP(E4153,'Historical Metal Prices'!$L$4:$Z$4,'Historical Metal Prices'!$L$10:$Z$10)</f>
        <v>#N/A</v>
      </c>
      <c r="G4153" s="77">
        <f t="shared" si="129"/>
        <v>0</v>
      </c>
    </row>
    <row r="4154" spans="1:7" x14ac:dyDescent="0.2">
      <c r="A4154" s="79">
        <v>40382</v>
      </c>
      <c r="B4154" s="77">
        <v>38450</v>
      </c>
      <c r="C4154" s="77">
        <v>38500</v>
      </c>
      <c r="E4154">
        <f t="shared" si="128"/>
        <v>2010</v>
      </c>
      <c r="F4154" s="57" t="e">
        <f>_xlfn.XLOOKUP(E4154,'Historical Metal Prices'!$L$4:$Z$4,'Historical Metal Prices'!$L$10:$Z$10)</f>
        <v>#N/A</v>
      </c>
      <c r="G4154" s="77">
        <f t="shared" si="129"/>
        <v>0</v>
      </c>
    </row>
    <row r="4155" spans="1:7" x14ac:dyDescent="0.2">
      <c r="A4155" s="79">
        <v>40381</v>
      </c>
      <c r="B4155" s="77">
        <v>38500</v>
      </c>
      <c r="C4155" s="77">
        <v>38000</v>
      </c>
      <c r="E4155">
        <f t="shared" si="128"/>
        <v>2010</v>
      </c>
      <c r="F4155" s="57" t="e">
        <f>_xlfn.XLOOKUP(E4155,'Historical Metal Prices'!$L$4:$Z$4,'Historical Metal Prices'!$L$10:$Z$10)</f>
        <v>#N/A</v>
      </c>
      <c r="G4155" s="77">
        <f t="shared" si="129"/>
        <v>0</v>
      </c>
    </row>
    <row r="4156" spans="1:7" x14ac:dyDescent="0.2">
      <c r="A4156" s="79">
        <v>40380</v>
      </c>
      <c r="B4156" s="77">
        <v>37900</v>
      </c>
      <c r="C4156" s="77">
        <v>36950</v>
      </c>
      <c r="E4156">
        <f t="shared" si="128"/>
        <v>2010</v>
      </c>
      <c r="F4156" s="57" t="e">
        <f>_xlfn.XLOOKUP(E4156,'Historical Metal Prices'!$L$4:$Z$4,'Historical Metal Prices'!$L$10:$Z$10)</f>
        <v>#N/A</v>
      </c>
      <c r="G4156" s="77">
        <f t="shared" si="129"/>
        <v>0</v>
      </c>
    </row>
    <row r="4157" spans="1:7" x14ac:dyDescent="0.2">
      <c r="A4157" s="79">
        <v>40379</v>
      </c>
      <c r="B4157" s="77">
        <v>38500</v>
      </c>
      <c r="C4157" s="77">
        <v>37250</v>
      </c>
      <c r="E4157">
        <f t="shared" si="128"/>
        <v>2010</v>
      </c>
      <c r="F4157" s="57" t="e">
        <f>_xlfn.XLOOKUP(E4157,'Historical Metal Prices'!$L$4:$Z$4,'Historical Metal Prices'!$L$10:$Z$10)</f>
        <v>#N/A</v>
      </c>
      <c r="G4157" s="77">
        <f t="shared" si="129"/>
        <v>0</v>
      </c>
    </row>
    <row r="4158" spans="1:7" x14ac:dyDescent="0.2">
      <c r="A4158" s="79">
        <v>40378</v>
      </c>
      <c r="B4158" s="77">
        <v>37635</v>
      </c>
      <c r="C4158" s="77">
        <v>37250</v>
      </c>
      <c r="E4158">
        <f t="shared" si="128"/>
        <v>2010</v>
      </c>
      <c r="F4158" s="57" t="e">
        <f>_xlfn.XLOOKUP(E4158,'Historical Metal Prices'!$L$4:$Z$4,'Historical Metal Prices'!$L$10:$Z$10)</f>
        <v>#N/A</v>
      </c>
      <c r="G4158" s="77">
        <f t="shared" si="129"/>
        <v>0</v>
      </c>
    </row>
    <row r="4159" spans="1:7" x14ac:dyDescent="0.2">
      <c r="A4159" s="79">
        <v>40375</v>
      </c>
      <c r="B4159" s="77">
        <v>37475</v>
      </c>
      <c r="C4159" s="77">
        <v>37250</v>
      </c>
      <c r="E4159">
        <f t="shared" si="128"/>
        <v>2010</v>
      </c>
      <c r="F4159" s="57" t="e">
        <f>_xlfn.XLOOKUP(E4159,'Historical Metal Prices'!$L$4:$Z$4,'Historical Metal Prices'!$L$10:$Z$10)</f>
        <v>#N/A</v>
      </c>
      <c r="G4159" s="77">
        <f t="shared" si="129"/>
        <v>0</v>
      </c>
    </row>
    <row r="4160" spans="1:7" x14ac:dyDescent="0.2">
      <c r="A4160" s="79">
        <v>40374</v>
      </c>
      <c r="B4160" s="77">
        <v>38350</v>
      </c>
      <c r="C4160" s="77">
        <v>38500</v>
      </c>
      <c r="E4160">
        <f t="shared" si="128"/>
        <v>2010</v>
      </c>
      <c r="F4160" s="57" t="e">
        <f>_xlfn.XLOOKUP(E4160,'Historical Metal Prices'!$L$4:$Z$4,'Historical Metal Prices'!$L$10:$Z$10)</f>
        <v>#N/A</v>
      </c>
      <c r="G4160" s="77">
        <f t="shared" si="129"/>
        <v>0</v>
      </c>
    </row>
    <row r="4161" spans="1:7" x14ac:dyDescent="0.2">
      <c r="A4161" s="79">
        <v>40373</v>
      </c>
      <c r="B4161" s="77">
        <v>38100</v>
      </c>
      <c r="C4161" s="77">
        <v>38000</v>
      </c>
      <c r="E4161">
        <f t="shared" si="128"/>
        <v>2010</v>
      </c>
      <c r="F4161" s="57" t="e">
        <f>_xlfn.XLOOKUP(E4161,'Historical Metal Prices'!$L$4:$Z$4,'Historical Metal Prices'!$L$10:$Z$10)</f>
        <v>#N/A</v>
      </c>
      <c r="G4161" s="77">
        <f t="shared" si="129"/>
        <v>0</v>
      </c>
    </row>
    <row r="4162" spans="1:7" x14ac:dyDescent="0.2">
      <c r="A4162" s="79">
        <v>40372</v>
      </c>
      <c r="B4162" s="77">
        <v>37625</v>
      </c>
      <c r="C4162" s="77">
        <v>37500</v>
      </c>
      <c r="E4162">
        <f t="shared" si="128"/>
        <v>2010</v>
      </c>
      <c r="F4162" s="57" t="e">
        <f>_xlfn.XLOOKUP(E4162,'Historical Metal Prices'!$L$4:$Z$4,'Historical Metal Prices'!$L$10:$Z$10)</f>
        <v>#N/A</v>
      </c>
      <c r="G4162" s="77">
        <f t="shared" si="129"/>
        <v>0</v>
      </c>
    </row>
    <row r="4163" spans="1:7" x14ac:dyDescent="0.2">
      <c r="A4163" s="79">
        <v>40371</v>
      </c>
      <c r="B4163" s="77">
        <v>37725</v>
      </c>
      <c r="C4163" s="77">
        <v>37600</v>
      </c>
      <c r="E4163">
        <f t="shared" si="128"/>
        <v>2010</v>
      </c>
      <c r="F4163" s="57" t="e">
        <f>_xlfn.XLOOKUP(E4163,'Historical Metal Prices'!$L$4:$Z$4,'Historical Metal Prices'!$L$10:$Z$10)</f>
        <v>#N/A</v>
      </c>
      <c r="G4163" s="77">
        <f t="shared" si="129"/>
        <v>0</v>
      </c>
    </row>
    <row r="4164" spans="1:7" x14ac:dyDescent="0.2">
      <c r="A4164" s="79">
        <v>40368</v>
      </c>
      <c r="B4164" s="77">
        <v>38025</v>
      </c>
      <c r="C4164" s="77">
        <v>37900</v>
      </c>
      <c r="E4164">
        <f t="shared" si="128"/>
        <v>2010</v>
      </c>
      <c r="F4164" s="57" t="e">
        <f>_xlfn.XLOOKUP(E4164,'Historical Metal Prices'!$L$4:$Z$4,'Historical Metal Prices'!$L$10:$Z$10)</f>
        <v>#N/A</v>
      </c>
      <c r="G4164" s="77">
        <f t="shared" si="129"/>
        <v>0</v>
      </c>
    </row>
    <row r="4165" spans="1:7" x14ac:dyDescent="0.2">
      <c r="A4165" s="79">
        <v>40367</v>
      </c>
      <c r="B4165" s="77">
        <v>38275</v>
      </c>
      <c r="C4165" s="77">
        <v>38400</v>
      </c>
      <c r="E4165">
        <f t="shared" si="128"/>
        <v>2010</v>
      </c>
      <c r="F4165" s="57" t="e">
        <f>_xlfn.XLOOKUP(E4165,'Historical Metal Prices'!$L$4:$Z$4,'Historical Metal Prices'!$L$10:$Z$10)</f>
        <v>#N/A</v>
      </c>
      <c r="G4165" s="77">
        <f t="shared" si="129"/>
        <v>0</v>
      </c>
    </row>
    <row r="4166" spans="1:7" x14ac:dyDescent="0.2">
      <c r="A4166" s="79">
        <v>40366</v>
      </c>
      <c r="B4166" s="77">
        <v>38025</v>
      </c>
      <c r="C4166" s="77">
        <v>37800</v>
      </c>
      <c r="E4166">
        <f t="shared" si="128"/>
        <v>2010</v>
      </c>
      <c r="F4166" s="57" t="e">
        <f>_xlfn.XLOOKUP(E4166,'Historical Metal Prices'!$L$4:$Z$4,'Historical Metal Prices'!$L$10:$Z$10)</f>
        <v>#N/A</v>
      </c>
      <c r="G4166" s="77">
        <f t="shared" si="129"/>
        <v>0</v>
      </c>
    </row>
    <row r="4167" spans="1:7" x14ac:dyDescent="0.2">
      <c r="A4167" s="79">
        <v>40365</v>
      </c>
      <c r="B4167" s="77">
        <v>37665</v>
      </c>
      <c r="C4167" s="77">
        <v>37500</v>
      </c>
      <c r="E4167">
        <f t="shared" si="128"/>
        <v>2010</v>
      </c>
      <c r="F4167" s="57" t="e">
        <f>_xlfn.XLOOKUP(E4167,'Historical Metal Prices'!$L$4:$Z$4,'Historical Metal Prices'!$L$10:$Z$10)</f>
        <v>#N/A</v>
      </c>
      <c r="G4167" s="77">
        <f t="shared" si="129"/>
        <v>0</v>
      </c>
    </row>
    <row r="4168" spans="1:7" x14ac:dyDescent="0.2">
      <c r="A4168" s="79">
        <v>40364</v>
      </c>
      <c r="B4168" s="77">
        <v>38400</v>
      </c>
      <c r="C4168" s="77">
        <v>38500</v>
      </c>
      <c r="E4168">
        <f t="shared" si="128"/>
        <v>2010</v>
      </c>
      <c r="F4168" s="57" t="e">
        <f>_xlfn.XLOOKUP(E4168,'Historical Metal Prices'!$L$4:$Z$4,'Historical Metal Prices'!$L$10:$Z$10)</f>
        <v>#N/A</v>
      </c>
      <c r="G4168" s="77">
        <f t="shared" si="129"/>
        <v>0</v>
      </c>
    </row>
    <row r="4169" spans="1:7" x14ac:dyDescent="0.2">
      <c r="A4169" s="79">
        <v>40361</v>
      </c>
      <c r="B4169" s="77">
        <v>37900</v>
      </c>
      <c r="C4169" s="77">
        <v>38000</v>
      </c>
      <c r="E4169">
        <f t="shared" si="128"/>
        <v>2010</v>
      </c>
      <c r="F4169" s="57" t="e">
        <f>_xlfn.XLOOKUP(E4169,'Historical Metal Prices'!$L$4:$Z$4,'Historical Metal Prices'!$L$10:$Z$10)</f>
        <v>#N/A</v>
      </c>
      <c r="G4169" s="77">
        <f t="shared" si="129"/>
        <v>0</v>
      </c>
    </row>
    <row r="4170" spans="1:7" x14ac:dyDescent="0.2">
      <c r="A4170" s="79">
        <v>40360</v>
      </c>
      <c r="B4170" s="77">
        <v>37950</v>
      </c>
      <c r="C4170" s="77">
        <v>37650</v>
      </c>
      <c r="E4170">
        <f t="shared" si="128"/>
        <v>2010</v>
      </c>
      <c r="F4170" s="57" t="e">
        <f>_xlfn.XLOOKUP(E4170,'Historical Metal Prices'!$L$4:$Z$4,'Historical Metal Prices'!$L$10:$Z$10)</f>
        <v>#N/A</v>
      </c>
      <c r="G4170" s="77">
        <f t="shared" si="129"/>
        <v>0</v>
      </c>
    </row>
    <row r="4171" spans="1:7" x14ac:dyDescent="0.2">
      <c r="A4171" s="79">
        <v>40359</v>
      </c>
      <c r="B4171" s="77">
        <v>38525</v>
      </c>
      <c r="C4171" s="77">
        <v>38250</v>
      </c>
      <c r="E4171">
        <f t="shared" ref="E4171:E4229" si="130">YEAR(A4171)</f>
        <v>2010</v>
      </c>
      <c r="F4171" s="57" t="e">
        <f>_xlfn.XLOOKUP(E4171,'Historical Metal Prices'!$L$4:$Z$4,'Historical Metal Prices'!$L$10:$Z$10)</f>
        <v>#N/A</v>
      </c>
      <c r="G4171" s="77">
        <f t="shared" ref="G4171:G4229" si="131">IFERROR(B4171*(1+F4171),G4172)</f>
        <v>0</v>
      </c>
    </row>
    <row r="4172" spans="1:7" x14ac:dyDescent="0.2">
      <c r="A4172" s="79">
        <v>40358</v>
      </c>
      <c r="B4172" s="77">
        <v>38525</v>
      </c>
      <c r="C4172" s="77">
        <v>38250</v>
      </c>
      <c r="E4172">
        <f t="shared" si="130"/>
        <v>2010</v>
      </c>
      <c r="F4172" s="57" t="e">
        <f>_xlfn.XLOOKUP(E4172,'Historical Metal Prices'!$L$4:$Z$4,'Historical Metal Prices'!$L$10:$Z$10)</f>
        <v>#N/A</v>
      </c>
      <c r="G4172" s="77">
        <f t="shared" si="131"/>
        <v>0</v>
      </c>
    </row>
    <row r="4173" spans="1:7" x14ac:dyDescent="0.2">
      <c r="A4173" s="79">
        <v>40357</v>
      </c>
      <c r="B4173" s="77">
        <v>38425</v>
      </c>
      <c r="C4173" s="77">
        <v>38100</v>
      </c>
      <c r="E4173">
        <f t="shared" si="130"/>
        <v>2010</v>
      </c>
      <c r="F4173" s="57" t="e">
        <f>_xlfn.XLOOKUP(E4173,'Historical Metal Prices'!$L$4:$Z$4,'Historical Metal Prices'!$L$10:$Z$10)</f>
        <v>#N/A</v>
      </c>
      <c r="G4173" s="77">
        <f t="shared" si="131"/>
        <v>0</v>
      </c>
    </row>
    <row r="4174" spans="1:7" x14ac:dyDescent="0.2">
      <c r="A4174" s="79">
        <v>40354</v>
      </c>
      <c r="B4174" s="77">
        <v>39025</v>
      </c>
      <c r="C4174" s="77">
        <v>38800</v>
      </c>
      <c r="E4174">
        <f t="shared" si="130"/>
        <v>2010</v>
      </c>
      <c r="F4174" s="57" t="e">
        <f>_xlfn.XLOOKUP(E4174,'Historical Metal Prices'!$L$4:$Z$4,'Historical Metal Prices'!$L$10:$Z$10)</f>
        <v>#N/A</v>
      </c>
      <c r="G4174" s="77">
        <f t="shared" si="131"/>
        <v>0</v>
      </c>
    </row>
    <row r="4175" spans="1:7" x14ac:dyDescent="0.2">
      <c r="A4175" s="79">
        <v>40353</v>
      </c>
      <c r="B4175" s="77">
        <v>38250</v>
      </c>
      <c r="C4175" s="77">
        <v>37950</v>
      </c>
      <c r="E4175">
        <f t="shared" si="130"/>
        <v>2010</v>
      </c>
      <c r="F4175" s="57" t="e">
        <f>_xlfn.XLOOKUP(E4175,'Historical Metal Prices'!$L$4:$Z$4,'Historical Metal Prices'!$L$10:$Z$10)</f>
        <v>#N/A</v>
      </c>
      <c r="G4175" s="77">
        <f t="shared" si="131"/>
        <v>0</v>
      </c>
    </row>
    <row r="4176" spans="1:7" x14ac:dyDescent="0.2">
      <c r="A4176" s="79">
        <v>40352</v>
      </c>
      <c r="B4176" s="77">
        <v>38425</v>
      </c>
      <c r="C4176" s="77">
        <v>38150</v>
      </c>
      <c r="E4176">
        <f t="shared" si="130"/>
        <v>2010</v>
      </c>
      <c r="F4176" s="57" t="e">
        <f>_xlfn.XLOOKUP(E4176,'Historical Metal Prices'!$L$4:$Z$4,'Historical Metal Prices'!$L$10:$Z$10)</f>
        <v>#N/A</v>
      </c>
      <c r="G4176" s="77">
        <f t="shared" si="131"/>
        <v>0</v>
      </c>
    </row>
    <row r="4177" spans="1:7" x14ac:dyDescent="0.2">
      <c r="A4177" s="79">
        <v>40351</v>
      </c>
      <c r="B4177" s="77">
        <v>38600</v>
      </c>
      <c r="C4177" s="77">
        <v>38500</v>
      </c>
      <c r="E4177">
        <f t="shared" si="130"/>
        <v>2010</v>
      </c>
      <c r="F4177" s="57" t="e">
        <f>_xlfn.XLOOKUP(E4177,'Historical Metal Prices'!$L$4:$Z$4,'Historical Metal Prices'!$L$10:$Z$10)</f>
        <v>#N/A</v>
      </c>
      <c r="G4177" s="77">
        <f t="shared" si="131"/>
        <v>0</v>
      </c>
    </row>
    <row r="4178" spans="1:7" x14ac:dyDescent="0.2">
      <c r="A4178" s="79">
        <v>40350</v>
      </c>
      <c r="B4178" s="77">
        <v>38850</v>
      </c>
      <c r="C4178" s="77">
        <v>39500</v>
      </c>
      <c r="E4178">
        <f t="shared" si="130"/>
        <v>2010</v>
      </c>
      <c r="F4178" s="57" t="e">
        <f>_xlfn.XLOOKUP(E4178,'Historical Metal Prices'!$L$4:$Z$4,'Historical Metal Prices'!$L$10:$Z$10)</f>
        <v>#N/A</v>
      </c>
      <c r="G4178" s="77">
        <f t="shared" si="131"/>
        <v>0</v>
      </c>
    </row>
    <row r="4179" spans="1:7" x14ac:dyDescent="0.2">
      <c r="A4179" s="79">
        <v>40347</v>
      </c>
      <c r="B4179" s="77">
        <v>38925</v>
      </c>
      <c r="C4179" s="77">
        <v>38500</v>
      </c>
      <c r="E4179">
        <f t="shared" si="130"/>
        <v>2010</v>
      </c>
      <c r="F4179" s="57" t="e">
        <f>_xlfn.XLOOKUP(E4179,'Historical Metal Prices'!$L$4:$Z$4,'Historical Metal Prices'!$L$10:$Z$10)</f>
        <v>#N/A</v>
      </c>
      <c r="G4179" s="77">
        <f t="shared" si="131"/>
        <v>0</v>
      </c>
    </row>
    <row r="4180" spans="1:7" x14ac:dyDescent="0.2">
      <c r="A4180" s="79">
        <v>40346</v>
      </c>
      <c r="B4180" s="77">
        <v>38950</v>
      </c>
      <c r="C4180" s="77">
        <v>38500</v>
      </c>
      <c r="E4180">
        <f t="shared" si="130"/>
        <v>2010</v>
      </c>
      <c r="F4180" s="57" t="e">
        <f>_xlfn.XLOOKUP(E4180,'Historical Metal Prices'!$L$4:$Z$4,'Historical Metal Prices'!$L$10:$Z$10)</f>
        <v>#N/A</v>
      </c>
      <c r="G4180" s="77">
        <f t="shared" si="131"/>
        <v>0</v>
      </c>
    </row>
    <row r="4181" spans="1:7" x14ac:dyDescent="0.2">
      <c r="A4181" s="79">
        <v>40345</v>
      </c>
      <c r="B4181" s="77">
        <v>39750</v>
      </c>
      <c r="C4181" s="77">
        <v>39500</v>
      </c>
      <c r="E4181">
        <f t="shared" si="130"/>
        <v>2010</v>
      </c>
      <c r="F4181" s="57" t="e">
        <f>_xlfn.XLOOKUP(E4181,'Historical Metal Prices'!$L$4:$Z$4,'Historical Metal Prices'!$L$10:$Z$10)</f>
        <v>#N/A</v>
      </c>
      <c r="G4181" s="77">
        <f t="shared" si="131"/>
        <v>0</v>
      </c>
    </row>
    <row r="4182" spans="1:7" x14ac:dyDescent="0.2">
      <c r="A4182" s="79">
        <v>40344</v>
      </c>
      <c r="B4182" s="77">
        <v>39625</v>
      </c>
      <c r="C4182" s="77">
        <v>39000</v>
      </c>
      <c r="E4182">
        <f t="shared" si="130"/>
        <v>2010</v>
      </c>
      <c r="F4182" s="57" t="e">
        <f>_xlfn.XLOOKUP(E4182,'Historical Metal Prices'!$L$4:$Z$4,'Historical Metal Prices'!$L$10:$Z$10)</f>
        <v>#N/A</v>
      </c>
      <c r="G4182" s="77">
        <f t="shared" si="131"/>
        <v>0</v>
      </c>
    </row>
    <row r="4183" spans="1:7" x14ac:dyDescent="0.2">
      <c r="A4183" s="79">
        <v>40343</v>
      </c>
      <c r="B4183" s="77">
        <v>38100</v>
      </c>
      <c r="C4183" s="77">
        <v>37600</v>
      </c>
      <c r="E4183">
        <f t="shared" si="130"/>
        <v>2010</v>
      </c>
      <c r="F4183" s="57" t="e">
        <f>_xlfn.XLOOKUP(E4183,'Historical Metal Prices'!$L$4:$Z$4,'Historical Metal Prices'!$L$10:$Z$10)</f>
        <v>#N/A</v>
      </c>
      <c r="G4183" s="77">
        <f t="shared" si="131"/>
        <v>0</v>
      </c>
    </row>
    <row r="4184" spans="1:7" x14ac:dyDescent="0.2">
      <c r="A4184" s="79">
        <v>40340</v>
      </c>
      <c r="B4184" s="77">
        <v>39750</v>
      </c>
      <c r="C4184" s="77">
        <v>39000</v>
      </c>
      <c r="E4184">
        <f t="shared" si="130"/>
        <v>2010</v>
      </c>
      <c r="F4184" s="57" t="e">
        <f>_xlfn.XLOOKUP(E4184,'Historical Metal Prices'!$L$4:$Z$4,'Historical Metal Prices'!$L$10:$Z$10)</f>
        <v>#N/A</v>
      </c>
      <c r="G4184" s="77">
        <f t="shared" si="131"/>
        <v>0</v>
      </c>
    </row>
    <row r="4185" spans="1:7" x14ac:dyDescent="0.2">
      <c r="A4185" s="79">
        <v>40339</v>
      </c>
      <c r="B4185" s="77">
        <v>39500</v>
      </c>
      <c r="C4185" s="77">
        <v>39000</v>
      </c>
      <c r="E4185">
        <f t="shared" si="130"/>
        <v>2010</v>
      </c>
      <c r="F4185" s="57" t="e">
        <f>_xlfn.XLOOKUP(E4185,'Historical Metal Prices'!$L$4:$Z$4,'Historical Metal Prices'!$L$10:$Z$10)</f>
        <v>#N/A</v>
      </c>
      <c r="G4185" s="77">
        <f t="shared" si="131"/>
        <v>0</v>
      </c>
    </row>
    <row r="4186" spans="1:7" x14ac:dyDescent="0.2">
      <c r="A4186" s="79">
        <v>40338</v>
      </c>
      <c r="B4186" s="77">
        <v>38000</v>
      </c>
      <c r="C4186" s="77">
        <v>37750</v>
      </c>
      <c r="E4186">
        <f t="shared" si="130"/>
        <v>2010</v>
      </c>
      <c r="F4186" s="57" t="e">
        <f>_xlfn.XLOOKUP(E4186,'Historical Metal Prices'!$L$4:$Z$4,'Historical Metal Prices'!$L$10:$Z$10)</f>
        <v>#N/A</v>
      </c>
      <c r="G4186" s="77">
        <f t="shared" si="131"/>
        <v>0</v>
      </c>
    </row>
    <row r="4187" spans="1:7" x14ac:dyDescent="0.2">
      <c r="A4187" s="79">
        <v>40337</v>
      </c>
      <c r="B4187" s="77">
        <v>39200</v>
      </c>
      <c r="C4187" s="77">
        <v>39700</v>
      </c>
      <c r="E4187">
        <f t="shared" si="130"/>
        <v>2010</v>
      </c>
      <c r="F4187" s="57" t="e">
        <f>_xlfn.XLOOKUP(E4187,'Historical Metal Prices'!$L$4:$Z$4,'Historical Metal Prices'!$L$10:$Z$10)</f>
        <v>#N/A</v>
      </c>
      <c r="G4187" s="77">
        <f t="shared" si="131"/>
        <v>0</v>
      </c>
    </row>
    <row r="4188" spans="1:7" x14ac:dyDescent="0.2">
      <c r="A4188" s="79">
        <v>40336</v>
      </c>
      <c r="B4188" s="77">
        <v>39675</v>
      </c>
      <c r="C4188" s="77">
        <v>39700</v>
      </c>
      <c r="E4188">
        <f t="shared" si="130"/>
        <v>2010</v>
      </c>
      <c r="F4188" s="57" t="e">
        <f>_xlfn.XLOOKUP(E4188,'Historical Metal Prices'!$L$4:$Z$4,'Historical Metal Prices'!$L$10:$Z$10)</f>
        <v>#N/A</v>
      </c>
      <c r="G4188" s="77">
        <f t="shared" si="131"/>
        <v>0</v>
      </c>
    </row>
    <row r="4189" spans="1:7" x14ac:dyDescent="0.2">
      <c r="A4189" s="79">
        <v>40333</v>
      </c>
      <c r="B4189" s="77">
        <v>39000</v>
      </c>
      <c r="C4189" s="77">
        <v>39500</v>
      </c>
      <c r="E4189">
        <f t="shared" si="130"/>
        <v>2010</v>
      </c>
      <c r="F4189" s="57" t="e">
        <f>_xlfn.XLOOKUP(E4189,'Historical Metal Prices'!$L$4:$Z$4,'Historical Metal Prices'!$L$10:$Z$10)</f>
        <v>#N/A</v>
      </c>
      <c r="G4189" s="77">
        <f t="shared" si="131"/>
        <v>0</v>
      </c>
    </row>
    <row r="4190" spans="1:7" x14ac:dyDescent="0.2">
      <c r="A4190" s="79">
        <v>40332</v>
      </c>
      <c r="B4190" s="77">
        <v>38750</v>
      </c>
      <c r="C4190" s="77">
        <v>39000</v>
      </c>
      <c r="E4190">
        <f t="shared" si="130"/>
        <v>2010</v>
      </c>
      <c r="F4190" s="57" t="e">
        <f>_xlfn.XLOOKUP(E4190,'Historical Metal Prices'!$L$4:$Z$4,'Historical Metal Prices'!$L$10:$Z$10)</f>
        <v>#N/A</v>
      </c>
      <c r="G4190" s="77">
        <f t="shared" si="131"/>
        <v>0</v>
      </c>
    </row>
    <row r="4191" spans="1:7" x14ac:dyDescent="0.2">
      <c r="A4191" s="79">
        <v>40331</v>
      </c>
      <c r="B4191" s="77">
        <v>39500</v>
      </c>
      <c r="C4191" s="77">
        <v>39500</v>
      </c>
      <c r="E4191">
        <f t="shared" si="130"/>
        <v>2010</v>
      </c>
      <c r="F4191" s="57" t="e">
        <f>_xlfn.XLOOKUP(E4191,'Historical Metal Prices'!$L$4:$Z$4,'Historical Metal Prices'!$L$10:$Z$10)</f>
        <v>#N/A</v>
      </c>
      <c r="G4191" s="77">
        <f t="shared" si="131"/>
        <v>0</v>
      </c>
    </row>
    <row r="4192" spans="1:7" x14ac:dyDescent="0.2">
      <c r="A4192" s="79">
        <v>40330</v>
      </c>
      <c r="B4192" s="77">
        <v>39500</v>
      </c>
      <c r="C4192" s="77">
        <v>39500</v>
      </c>
      <c r="E4192">
        <f t="shared" si="130"/>
        <v>2010</v>
      </c>
      <c r="F4192" s="57" t="e">
        <f>_xlfn.XLOOKUP(E4192,'Historical Metal Prices'!$L$4:$Z$4,'Historical Metal Prices'!$L$10:$Z$10)</f>
        <v>#N/A</v>
      </c>
      <c r="G4192" s="77">
        <f t="shared" si="131"/>
        <v>0</v>
      </c>
    </row>
    <row r="4193" spans="1:7" ht="16" x14ac:dyDescent="0.2">
      <c r="A4193" s="79">
        <v>40329</v>
      </c>
      <c r="B4193" s="77">
        <v>39125</v>
      </c>
      <c r="C4193" s="78" t="s">
        <v>481</v>
      </c>
      <c r="E4193">
        <f t="shared" si="130"/>
        <v>2010</v>
      </c>
      <c r="F4193" s="57" t="e">
        <f>_xlfn.XLOOKUP(E4193,'Historical Metal Prices'!$L$4:$Z$4,'Historical Metal Prices'!$L$10:$Z$10)</f>
        <v>#N/A</v>
      </c>
      <c r="G4193" s="77">
        <f t="shared" si="131"/>
        <v>0</v>
      </c>
    </row>
    <row r="4194" spans="1:7" x14ac:dyDescent="0.2">
      <c r="A4194" s="79">
        <v>40326</v>
      </c>
      <c r="B4194" s="77">
        <v>39125</v>
      </c>
      <c r="C4194" s="77">
        <v>38750</v>
      </c>
      <c r="E4194">
        <f t="shared" si="130"/>
        <v>2010</v>
      </c>
      <c r="F4194" s="57" t="e">
        <f>_xlfn.XLOOKUP(E4194,'Historical Metal Prices'!$L$4:$Z$4,'Historical Metal Prices'!$L$10:$Z$10)</f>
        <v>#N/A</v>
      </c>
      <c r="G4194" s="77">
        <f t="shared" si="131"/>
        <v>0</v>
      </c>
    </row>
    <row r="4195" spans="1:7" x14ac:dyDescent="0.2">
      <c r="A4195" s="79">
        <v>40325</v>
      </c>
      <c r="B4195" s="77">
        <v>39750</v>
      </c>
      <c r="C4195" s="77">
        <v>39500</v>
      </c>
      <c r="E4195">
        <f t="shared" si="130"/>
        <v>2010</v>
      </c>
      <c r="F4195" s="57" t="e">
        <f>_xlfn.XLOOKUP(E4195,'Historical Metal Prices'!$L$4:$Z$4,'Historical Metal Prices'!$L$10:$Z$10)</f>
        <v>#N/A</v>
      </c>
      <c r="G4195" s="77">
        <f t="shared" si="131"/>
        <v>0</v>
      </c>
    </row>
    <row r="4196" spans="1:7" x14ac:dyDescent="0.2">
      <c r="A4196" s="79">
        <v>40324</v>
      </c>
      <c r="B4196" s="77">
        <v>40300</v>
      </c>
      <c r="C4196" s="77">
        <v>40000</v>
      </c>
      <c r="E4196">
        <f t="shared" si="130"/>
        <v>2010</v>
      </c>
      <c r="F4196" s="57" t="e">
        <f>_xlfn.XLOOKUP(E4196,'Historical Metal Prices'!$L$4:$Z$4,'Historical Metal Prices'!$L$10:$Z$10)</f>
        <v>#N/A</v>
      </c>
      <c r="G4196" s="77">
        <f t="shared" si="131"/>
        <v>0</v>
      </c>
    </row>
    <row r="4197" spans="1:7" x14ac:dyDescent="0.2">
      <c r="A4197" s="79">
        <v>40323</v>
      </c>
      <c r="B4197" s="77">
        <v>41750</v>
      </c>
      <c r="C4197" s="77">
        <v>43000</v>
      </c>
      <c r="E4197">
        <f t="shared" si="130"/>
        <v>2010</v>
      </c>
      <c r="F4197" s="57" t="e">
        <f>_xlfn.XLOOKUP(E4197,'Historical Metal Prices'!$L$4:$Z$4,'Historical Metal Prices'!$L$10:$Z$10)</f>
        <v>#N/A</v>
      </c>
      <c r="G4197" s="77">
        <f t="shared" si="131"/>
        <v>0</v>
      </c>
    </row>
    <row r="4198" spans="1:7" x14ac:dyDescent="0.2">
      <c r="A4198" s="79">
        <v>40322</v>
      </c>
      <c r="B4198" s="77">
        <v>40000</v>
      </c>
      <c r="C4198" s="77">
        <v>40000</v>
      </c>
      <c r="E4198">
        <f t="shared" si="130"/>
        <v>2010</v>
      </c>
      <c r="F4198" s="57" t="e">
        <f>_xlfn.XLOOKUP(E4198,'Historical Metal Prices'!$L$4:$Z$4,'Historical Metal Prices'!$L$10:$Z$10)</f>
        <v>#N/A</v>
      </c>
      <c r="G4198" s="77">
        <f t="shared" si="131"/>
        <v>0</v>
      </c>
    </row>
    <row r="4199" spans="1:7" x14ac:dyDescent="0.2">
      <c r="A4199" s="79">
        <v>40319</v>
      </c>
      <c r="B4199" s="77">
        <v>39500</v>
      </c>
      <c r="C4199" s="77">
        <v>39000</v>
      </c>
      <c r="E4199">
        <f t="shared" si="130"/>
        <v>2010</v>
      </c>
      <c r="F4199" s="57" t="e">
        <f>_xlfn.XLOOKUP(E4199,'Historical Metal Prices'!$L$4:$Z$4,'Historical Metal Prices'!$L$10:$Z$10)</f>
        <v>#N/A</v>
      </c>
      <c r="G4199" s="77">
        <f t="shared" si="131"/>
        <v>0</v>
      </c>
    </row>
    <row r="4200" spans="1:7" x14ac:dyDescent="0.2">
      <c r="A4200" s="79">
        <v>40318</v>
      </c>
      <c r="B4200" s="77">
        <v>38750</v>
      </c>
      <c r="C4200" s="77">
        <v>38500</v>
      </c>
      <c r="E4200">
        <f t="shared" si="130"/>
        <v>2010</v>
      </c>
      <c r="F4200" s="57" t="e">
        <f>_xlfn.XLOOKUP(E4200,'Historical Metal Prices'!$L$4:$Z$4,'Historical Metal Prices'!$L$10:$Z$10)</f>
        <v>#N/A</v>
      </c>
      <c r="G4200" s="77">
        <f t="shared" si="131"/>
        <v>0</v>
      </c>
    </row>
    <row r="4201" spans="1:7" x14ac:dyDescent="0.2">
      <c r="A4201" s="79">
        <v>40317</v>
      </c>
      <c r="B4201" s="77">
        <v>38500</v>
      </c>
      <c r="C4201" s="77">
        <v>39000</v>
      </c>
      <c r="E4201">
        <f t="shared" si="130"/>
        <v>2010</v>
      </c>
      <c r="F4201" s="57" t="e">
        <f>_xlfn.XLOOKUP(E4201,'Historical Metal Prices'!$L$4:$Z$4,'Historical Metal Prices'!$L$10:$Z$10)</f>
        <v>#N/A</v>
      </c>
      <c r="G4201" s="77">
        <f t="shared" si="131"/>
        <v>0</v>
      </c>
    </row>
    <row r="4202" spans="1:7" ht="16" x14ac:dyDescent="0.2">
      <c r="A4202" s="79">
        <v>40316</v>
      </c>
      <c r="B4202" s="78" t="s">
        <v>481</v>
      </c>
      <c r="C4202" s="77">
        <v>38000</v>
      </c>
      <c r="E4202">
        <f t="shared" si="130"/>
        <v>2010</v>
      </c>
      <c r="F4202" s="57" t="e">
        <f>_xlfn.XLOOKUP(E4202,'Historical Metal Prices'!$L$4:$Z$4,'Historical Metal Prices'!$L$10:$Z$10)</f>
        <v>#N/A</v>
      </c>
      <c r="G4202" s="77">
        <f t="shared" si="131"/>
        <v>0</v>
      </c>
    </row>
    <row r="4203" spans="1:7" ht="16" x14ac:dyDescent="0.2">
      <c r="A4203" s="79">
        <v>40315</v>
      </c>
      <c r="B4203" s="78" t="s">
        <v>481</v>
      </c>
      <c r="C4203" s="77">
        <v>38500</v>
      </c>
      <c r="E4203">
        <f t="shared" si="130"/>
        <v>2010</v>
      </c>
      <c r="F4203" s="57" t="e">
        <f>_xlfn.XLOOKUP(E4203,'Historical Metal Prices'!$L$4:$Z$4,'Historical Metal Prices'!$L$10:$Z$10)</f>
        <v>#N/A</v>
      </c>
      <c r="G4203" s="77">
        <f t="shared" si="131"/>
        <v>0</v>
      </c>
    </row>
    <row r="4204" spans="1:7" ht="16" x14ac:dyDescent="0.2">
      <c r="A4204" s="79">
        <v>40312</v>
      </c>
      <c r="B4204" s="78" t="s">
        <v>481</v>
      </c>
      <c r="C4204" s="77">
        <v>40000</v>
      </c>
      <c r="E4204">
        <f t="shared" si="130"/>
        <v>2010</v>
      </c>
      <c r="F4204" s="57" t="e">
        <f>_xlfn.XLOOKUP(E4204,'Historical Metal Prices'!$L$4:$Z$4,'Historical Metal Prices'!$L$10:$Z$10)</f>
        <v>#N/A</v>
      </c>
      <c r="G4204" s="77">
        <f t="shared" si="131"/>
        <v>0</v>
      </c>
    </row>
    <row r="4205" spans="1:7" ht="16" x14ac:dyDescent="0.2">
      <c r="A4205" s="79">
        <v>40311</v>
      </c>
      <c r="B4205" s="78" t="s">
        <v>481</v>
      </c>
      <c r="C4205" s="77">
        <v>42500</v>
      </c>
      <c r="E4205">
        <f t="shared" si="130"/>
        <v>2010</v>
      </c>
      <c r="F4205" s="57" t="e">
        <f>_xlfn.XLOOKUP(E4205,'Historical Metal Prices'!$L$4:$Z$4,'Historical Metal Prices'!$L$10:$Z$10)</f>
        <v>#N/A</v>
      </c>
      <c r="G4205" s="77">
        <f t="shared" si="131"/>
        <v>0</v>
      </c>
    </row>
    <row r="4206" spans="1:7" ht="16" x14ac:dyDescent="0.2">
      <c r="A4206" s="79">
        <v>40310</v>
      </c>
      <c r="B4206" s="78" t="s">
        <v>481</v>
      </c>
      <c r="C4206" s="77">
        <v>41500</v>
      </c>
      <c r="E4206">
        <f t="shared" si="130"/>
        <v>2010</v>
      </c>
      <c r="F4206" s="57" t="e">
        <f>_xlfn.XLOOKUP(E4206,'Historical Metal Prices'!$L$4:$Z$4,'Historical Metal Prices'!$L$10:$Z$10)</f>
        <v>#N/A</v>
      </c>
      <c r="G4206" s="77">
        <f t="shared" si="131"/>
        <v>0</v>
      </c>
    </row>
    <row r="4207" spans="1:7" ht="16" x14ac:dyDescent="0.2">
      <c r="A4207" s="79">
        <v>40309</v>
      </c>
      <c r="B4207" s="78" t="s">
        <v>481</v>
      </c>
      <c r="C4207" s="77">
        <v>42000</v>
      </c>
      <c r="E4207">
        <f t="shared" si="130"/>
        <v>2010</v>
      </c>
      <c r="F4207" s="57" t="e">
        <f>_xlfn.XLOOKUP(E4207,'Historical Metal Prices'!$L$4:$Z$4,'Historical Metal Prices'!$L$10:$Z$10)</f>
        <v>#N/A</v>
      </c>
      <c r="G4207" s="77">
        <f t="shared" si="131"/>
        <v>0</v>
      </c>
    </row>
    <row r="4208" spans="1:7" ht="16" x14ac:dyDescent="0.2">
      <c r="A4208" s="79">
        <v>40308</v>
      </c>
      <c r="B4208" s="78" t="s">
        <v>481</v>
      </c>
      <c r="C4208" s="77">
        <v>41500</v>
      </c>
      <c r="E4208">
        <f t="shared" si="130"/>
        <v>2010</v>
      </c>
      <c r="F4208" s="57" t="e">
        <f>_xlfn.XLOOKUP(E4208,'Historical Metal Prices'!$L$4:$Z$4,'Historical Metal Prices'!$L$10:$Z$10)</f>
        <v>#N/A</v>
      </c>
      <c r="G4208" s="77">
        <f t="shared" si="131"/>
        <v>0</v>
      </c>
    </row>
    <row r="4209" spans="1:7" ht="16" x14ac:dyDescent="0.2">
      <c r="A4209" s="79">
        <v>40305</v>
      </c>
      <c r="B4209" s="78" t="s">
        <v>481</v>
      </c>
      <c r="C4209" s="77">
        <v>42500</v>
      </c>
      <c r="E4209">
        <f t="shared" si="130"/>
        <v>2010</v>
      </c>
      <c r="F4209" s="57" t="e">
        <f>_xlfn.XLOOKUP(E4209,'Historical Metal Prices'!$L$4:$Z$4,'Historical Metal Prices'!$L$10:$Z$10)</f>
        <v>#N/A</v>
      </c>
      <c r="G4209" s="77">
        <f t="shared" si="131"/>
        <v>0</v>
      </c>
    </row>
    <row r="4210" spans="1:7" ht="16" x14ac:dyDescent="0.2">
      <c r="A4210" s="79">
        <v>40304</v>
      </c>
      <c r="B4210" s="78" t="s">
        <v>481</v>
      </c>
      <c r="C4210" s="77">
        <v>43000</v>
      </c>
      <c r="E4210">
        <f t="shared" si="130"/>
        <v>2010</v>
      </c>
      <c r="F4210" s="57" t="e">
        <f>_xlfn.XLOOKUP(E4210,'Historical Metal Prices'!$L$4:$Z$4,'Historical Metal Prices'!$L$10:$Z$10)</f>
        <v>#N/A</v>
      </c>
      <c r="G4210" s="77">
        <f t="shared" si="131"/>
        <v>0</v>
      </c>
    </row>
    <row r="4211" spans="1:7" ht="16" x14ac:dyDescent="0.2">
      <c r="A4211" s="79">
        <v>40303</v>
      </c>
      <c r="B4211" s="78" t="s">
        <v>481</v>
      </c>
      <c r="C4211" s="77">
        <v>42000</v>
      </c>
      <c r="E4211">
        <f t="shared" si="130"/>
        <v>2010</v>
      </c>
      <c r="F4211" s="57" t="e">
        <f>_xlfn.XLOOKUP(E4211,'Historical Metal Prices'!$L$4:$Z$4,'Historical Metal Prices'!$L$10:$Z$10)</f>
        <v>#N/A</v>
      </c>
      <c r="G4211" s="77">
        <f t="shared" si="131"/>
        <v>0</v>
      </c>
    </row>
    <row r="4212" spans="1:7" ht="16" x14ac:dyDescent="0.2">
      <c r="A4212" s="79">
        <v>40302</v>
      </c>
      <c r="B4212" s="78" t="s">
        <v>481</v>
      </c>
      <c r="C4212" s="77">
        <v>42750</v>
      </c>
      <c r="E4212">
        <f t="shared" si="130"/>
        <v>2010</v>
      </c>
      <c r="F4212" s="57" t="e">
        <f>_xlfn.XLOOKUP(E4212,'Historical Metal Prices'!$L$4:$Z$4,'Historical Metal Prices'!$L$10:$Z$10)</f>
        <v>#N/A</v>
      </c>
      <c r="G4212" s="77">
        <f t="shared" si="131"/>
        <v>0</v>
      </c>
    </row>
    <row r="4213" spans="1:7" ht="16" x14ac:dyDescent="0.2">
      <c r="A4213" s="79">
        <v>40298</v>
      </c>
      <c r="B4213" s="78" t="s">
        <v>481</v>
      </c>
      <c r="C4213" s="77">
        <v>42750</v>
      </c>
      <c r="E4213">
        <f t="shared" si="130"/>
        <v>2010</v>
      </c>
      <c r="F4213" s="57" t="e">
        <f>_xlfn.XLOOKUP(E4213,'Historical Metal Prices'!$L$4:$Z$4,'Historical Metal Prices'!$L$10:$Z$10)</f>
        <v>#N/A</v>
      </c>
      <c r="G4213" s="77">
        <f t="shared" si="131"/>
        <v>0</v>
      </c>
    </row>
    <row r="4214" spans="1:7" ht="16" x14ac:dyDescent="0.2">
      <c r="A4214" s="79">
        <v>40297</v>
      </c>
      <c r="B4214" s="78" t="s">
        <v>481</v>
      </c>
      <c r="C4214" s="77">
        <v>42600</v>
      </c>
      <c r="E4214">
        <f t="shared" si="130"/>
        <v>2010</v>
      </c>
      <c r="F4214" s="57" t="e">
        <f>_xlfn.XLOOKUP(E4214,'Historical Metal Prices'!$L$4:$Z$4,'Historical Metal Prices'!$L$10:$Z$10)</f>
        <v>#N/A</v>
      </c>
      <c r="G4214" s="77">
        <f t="shared" si="131"/>
        <v>0</v>
      </c>
    </row>
    <row r="4215" spans="1:7" ht="16" x14ac:dyDescent="0.2">
      <c r="A4215" s="79">
        <v>40296</v>
      </c>
      <c r="B4215" s="78" t="s">
        <v>481</v>
      </c>
      <c r="C4215" s="77">
        <v>42800</v>
      </c>
      <c r="E4215">
        <f t="shared" si="130"/>
        <v>2010</v>
      </c>
      <c r="F4215" s="57" t="e">
        <f>_xlfn.XLOOKUP(E4215,'Historical Metal Prices'!$L$4:$Z$4,'Historical Metal Prices'!$L$10:$Z$10)</f>
        <v>#N/A</v>
      </c>
      <c r="G4215" s="77">
        <f t="shared" si="131"/>
        <v>0</v>
      </c>
    </row>
    <row r="4216" spans="1:7" ht="16" x14ac:dyDescent="0.2">
      <c r="A4216" s="79">
        <v>40295</v>
      </c>
      <c r="B4216" s="78" t="s">
        <v>481</v>
      </c>
      <c r="C4216" s="77">
        <v>42500</v>
      </c>
      <c r="E4216">
        <f t="shared" si="130"/>
        <v>2010</v>
      </c>
      <c r="F4216" s="57" t="e">
        <f>_xlfn.XLOOKUP(E4216,'Historical Metal Prices'!$L$4:$Z$4,'Historical Metal Prices'!$L$10:$Z$10)</f>
        <v>#N/A</v>
      </c>
      <c r="G4216" s="77">
        <f t="shared" si="131"/>
        <v>0</v>
      </c>
    </row>
    <row r="4217" spans="1:7" ht="16" x14ac:dyDescent="0.2">
      <c r="A4217" s="79">
        <v>40294</v>
      </c>
      <c r="B4217" s="78" t="s">
        <v>481</v>
      </c>
      <c r="C4217" s="77">
        <v>42750</v>
      </c>
      <c r="E4217">
        <f t="shared" si="130"/>
        <v>2010</v>
      </c>
      <c r="F4217" s="57" t="e">
        <f>_xlfn.XLOOKUP(E4217,'Historical Metal Prices'!$L$4:$Z$4,'Historical Metal Prices'!$L$10:$Z$10)</f>
        <v>#N/A</v>
      </c>
      <c r="G4217" s="77">
        <f t="shared" si="131"/>
        <v>0</v>
      </c>
    </row>
    <row r="4218" spans="1:7" ht="16" x14ac:dyDescent="0.2">
      <c r="A4218" s="79">
        <v>40291</v>
      </c>
      <c r="B4218" s="78" t="s">
        <v>481</v>
      </c>
      <c r="C4218" s="77">
        <v>42500</v>
      </c>
      <c r="E4218">
        <f t="shared" si="130"/>
        <v>2010</v>
      </c>
      <c r="F4218" s="57" t="e">
        <f>_xlfn.XLOOKUP(E4218,'Historical Metal Prices'!$L$4:$Z$4,'Historical Metal Prices'!$L$10:$Z$10)</f>
        <v>#N/A</v>
      </c>
      <c r="G4218" s="77">
        <f t="shared" si="131"/>
        <v>0</v>
      </c>
    </row>
    <row r="4219" spans="1:7" ht="16" x14ac:dyDescent="0.2">
      <c r="A4219" s="79">
        <v>40290</v>
      </c>
      <c r="B4219" s="78" t="s">
        <v>481</v>
      </c>
      <c r="C4219" s="77">
        <v>45000</v>
      </c>
      <c r="E4219">
        <f t="shared" si="130"/>
        <v>2010</v>
      </c>
      <c r="F4219" s="57" t="e">
        <f>_xlfn.XLOOKUP(E4219,'Historical Metal Prices'!$L$4:$Z$4,'Historical Metal Prices'!$L$10:$Z$10)</f>
        <v>#N/A</v>
      </c>
      <c r="G4219" s="77">
        <f t="shared" si="131"/>
        <v>0</v>
      </c>
    </row>
    <row r="4220" spans="1:7" ht="16" x14ac:dyDescent="0.2">
      <c r="A4220" s="79">
        <v>40289</v>
      </c>
      <c r="B4220" s="78" t="s">
        <v>481</v>
      </c>
      <c r="C4220" s="77">
        <v>46000</v>
      </c>
      <c r="E4220">
        <f t="shared" si="130"/>
        <v>2010</v>
      </c>
      <c r="F4220" s="57" t="e">
        <f>_xlfn.XLOOKUP(E4220,'Historical Metal Prices'!$L$4:$Z$4,'Historical Metal Prices'!$L$10:$Z$10)</f>
        <v>#N/A</v>
      </c>
      <c r="G4220" s="77">
        <f t="shared" si="131"/>
        <v>0</v>
      </c>
    </row>
    <row r="4221" spans="1:7" ht="16" x14ac:dyDescent="0.2">
      <c r="A4221" s="79">
        <v>40288</v>
      </c>
      <c r="B4221" s="78" t="s">
        <v>481</v>
      </c>
      <c r="C4221" s="77">
        <v>46500</v>
      </c>
      <c r="E4221">
        <f t="shared" si="130"/>
        <v>2010</v>
      </c>
      <c r="F4221" s="57" t="e">
        <f>_xlfn.XLOOKUP(E4221,'Historical Metal Prices'!$L$4:$Z$4,'Historical Metal Prices'!$L$10:$Z$10)</f>
        <v>#N/A</v>
      </c>
      <c r="G4221" s="77">
        <f t="shared" si="131"/>
        <v>0</v>
      </c>
    </row>
    <row r="4222" spans="1:7" ht="16" x14ac:dyDescent="0.2">
      <c r="A4222" s="79">
        <v>40287</v>
      </c>
      <c r="B4222" s="78" t="s">
        <v>481</v>
      </c>
      <c r="C4222" s="77">
        <v>46500</v>
      </c>
      <c r="E4222">
        <f t="shared" si="130"/>
        <v>2010</v>
      </c>
      <c r="F4222" s="57" t="e">
        <f>_xlfn.XLOOKUP(E4222,'Historical Metal Prices'!$L$4:$Z$4,'Historical Metal Prices'!$L$10:$Z$10)</f>
        <v>#N/A</v>
      </c>
      <c r="G4222" s="77">
        <f t="shared" si="131"/>
        <v>0</v>
      </c>
    </row>
    <row r="4223" spans="1:7" ht="16" x14ac:dyDescent="0.2">
      <c r="A4223" s="79">
        <v>40284</v>
      </c>
      <c r="B4223" s="78" t="s">
        <v>481</v>
      </c>
      <c r="C4223" s="77">
        <v>47500</v>
      </c>
      <c r="E4223">
        <f t="shared" si="130"/>
        <v>2010</v>
      </c>
      <c r="F4223" s="57" t="e">
        <f>_xlfn.XLOOKUP(E4223,'Historical Metal Prices'!$L$4:$Z$4,'Historical Metal Prices'!$L$10:$Z$10)</f>
        <v>#N/A</v>
      </c>
      <c r="G4223" s="77">
        <f t="shared" si="131"/>
        <v>0</v>
      </c>
    </row>
    <row r="4224" spans="1:7" ht="16" x14ac:dyDescent="0.2">
      <c r="A4224" s="79">
        <v>40283</v>
      </c>
      <c r="B4224" s="78" t="s">
        <v>481</v>
      </c>
      <c r="C4224" s="77">
        <v>47000</v>
      </c>
      <c r="E4224">
        <f t="shared" si="130"/>
        <v>2010</v>
      </c>
      <c r="F4224" s="57" t="e">
        <f>_xlfn.XLOOKUP(E4224,'Historical Metal Prices'!$L$4:$Z$4,'Historical Metal Prices'!$L$10:$Z$10)</f>
        <v>#N/A</v>
      </c>
      <c r="G4224" s="77">
        <f t="shared" si="131"/>
        <v>0</v>
      </c>
    </row>
    <row r="4225" spans="1:13" ht="16" x14ac:dyDescent="0.2">
      <c r="A4225" s="79">
        <v>40282</v>
      </c>
      <c r="B4225" s="78" t="s">
        <v>481</v>
      </c>
      <c r="C4225" s="77">
        <v>46500</v>
      </c>
      <c r="E4225">
        <f t="shared" si="130"/>
        <v>2010</v>
      </c>
      <c r="F4225" s="57" t="e">
        <f>_xlfn.XLOOKUP(E4225,'Historical Metal Prices'!$L$4:$Z$4,'Historical Metal Prices'!$L$10:$Z$10)</f>
        <v>#N/A</v>
      </c>
      <c r="G4225" s="77">
        <f t="shared" si="131"/>
        <v>0</v>
      </c>
    </row>
    <row r="4226" spans="1:13" ht="16" x14ac:dyDescent="0.2">
      <c r="A4226" s="79">
        <v>40281</v>
      </c>
      <c r="B4226" s="78" t="s">
        <v>481</v>
      </c>
      <c r="C4226" s="77">
        <v>45500</v>
      </c>
      <c r="E4226">
        <f t="shared" si="130"/>
        <v>2010</v>
      </c>
      <c r="F4226" s="57" t="e">
        <f>_xlfn.XLOOKUP(E4226,'Historical Metal Prices'!$L$4:$Z$4,'Historical Metal Prices'!$L$10:$Z$10)</f>
        <v>#N/A</v>
      </c>
      <c r="G4226" s="77">
        <f t="shared" si="131"/>
        <v>0</v>
      </c>
    </row>
    <row r="4227" spans="1:13" ht="16" x14ac:dyDescent="0.2">
      <c r="A4227" s="79">
        <v>40280</v>
      </c>
      <c r="B4227" s="78" t="s">
        <v>481</v>
      </c>
      <c r="C4227" s="77">
        <v>47000</v>
      </c>
      <c r="E4227">
        <f t="shared" si="130"/>
        <v>2010</v>
      </c>
      <c r="F4227" s="57" t="e">
        <f>_xlfn.XLOOKUP(E4227,'Historical Metal Prices'!$L$4:$Z$4,'Historical Metal Prices'!$L$10:$Z$10)</f>
        <v>#N/A</v>
      </c>
      <c r="G4227" s="77">
        <f t="shared" si="131"/>
        <v>0</v>
      </c>
    </row>
    <row r="4228" spans="1:13" ht="16" x14ac:dyDescent="0.2">
      <c r="A4228" s="79">
        <v>40277</v>
      </c>
      <c r="B4228" s="78" t="s">
        <v>481</v>
      </c>
      <c r="C4228" s="77">
        <v>47500</v>
      </c>
      <c r="E4228">
        <f t="shared" si="130"/>
        <v>2010</v>
      </c>
      <c r="F4228" s="57" t="e">
        <f>_xlfn.XLOOKUP(E4228,'Historical Metal Prices'!$L$4:$Z$4,'Historical Metal Prices'!$L$10:$Z$10)</f>
        <v>#N/A</v>
      </c>
      <c r="G4228" s="77">
        <f t="shared" si="131"/>
        <v>0</v>
      </c>
    </row>
    <row r="4229" spans="1:13" ht="16" x14ac:dyDescent="0.2">
      <c r="A4229" s="79">
        <v>40276</v>
      </c>
      <c r="B4229" s="78" t="s">
        <v>481</v>
      </c>
      <c r="C4229" s="77">
        <v>45000</v>
      </c>
      <c r="E4229">
        <f t="shared" si="130"/>
        <v>2010</v>
      </c>
      <c r="F4229" s="57" t="e">
        <f>_xlfn.XLOOKUP(E4229,'Historical Metal Prices'!$L$4:$Z$4,'Historical Metal Prices'!$L$10:$Z$10)</f>
        <v>#N/A</v>
      </c>
      <c r="G4229" s="77">
        <f t="shared" si="131"/>
        <v>0</v>
      </c>
    </row>
    <row r="4230" spans="1:13" x14ac:dyDescent="0.2">
      <c r="A4230" s="76"/>
    </row>
    <row r="4231" spans="1:13" x14ac:dyDescent="0.2">
      <c r="A4231" s="131" t="s">
        <v>480</v>
      </c>
      <c r="B4231" s="131"/>
      <c r="C4231" s="131"/>
      <c r="D4231" s="131"/>
      <c r="E4231" s="131"/>
      <c r="F4231" s="131"/>
      <c r="G4231" s="131"/>
      <c r="H4231" s="131"/>
      <c r="I4231" s="131"/>
      <c r="J4231" s="131"/>
      <c r="K4231" s="131"/>
      <c r="L4231" s="131"/>
      <c r="M4231" s="131"/>
    </row>
    <row r="4232" spans="1:13" x14ac:dyDescent="0.2">
      <c r="A4232" s="131"/>
      <c r="B4232" s="131"/>
      <c r="C4232" s="131"/>
      <c r="D4232" s="131"/>
      <c r="E4232" s="131"/>
      <c r="F4232" s="131"/>
      <c r="G4232" s="131"/>
      <c r="H4232" s="131"/>
      <c r="I4232" s="131"/>
      <c r="J4232" s="131"/>
      <c r="K4232" s="131"/>
      <c r="L4232" s="131"/>
      <c r="M4232" s="131"/>
    </row>
    <row r="4233" spans="1:13" x14ac:dyDescent="0.2">
      <c r="A4233" s="131"/>
      <c r="B4233" s="131"/>
      <c r="C4233" s="131"/>
      <c r="D4233" s="131"/>
      <c r="E4233" s="131"/>
      <c r="F4233" s="131"/>
      <c r="G4233" s="131"/>
      <c r="H4233" s="131"/>
      <c r="I4233" s="131"/>
      <c r="J4233" s="131"/>
      <c r="K4233" s="131"/>
      <c r="L4233" s="131"/>
      <c r="M4233" s="131"/>
    </row>
    <row r="4234" spans="1:13" x14ac:dyDescent="0.2">
      <c r="A4234" s="131"/>
      <c r="B4234" s="131"/>
      <c r="C4234" s="131"/>
      <c r="D4234" s="131"/>
      <c r="E4234" s="131"/>
      <c r="F4234" s="131"/>
      <c r="G4234" s="131"/>
      <c r="H4234" s="131"/>
      <c r="I4234" s="131"/>
      <c r="J4234" s="131"/>
      <c r="K4234" s="131"/>
      <c r="L4234" s="131"/>
      <c r="M4234" s="131"/>
    </row>
    <row r="4235" spans="1:13" x14ac:dyDescent="0.2">
      <c r="A4235" s="131"/>
      <c r="B4235" s="131"/>
      <c r="C4235" s="131"/>
      <c r="D4235" s="131"/>
      <c r="E4235" s="131"/>
      <c r="F4235" s="131"/>
      <c r="G4235" s="131"/>
      <c r="H4235" s="131"/>
      <c r="I4235" s="131"/>
      <c r="J4235" s="131"/>
      <c r="K4235" s="131"/>
      <c r="L4235" s="131"/>
      <c r="M4235" s="131"/>
    </row>
  </sheetData>
  <mergeCells count="4">
    <mergeCell ref="A1:D1"/>
    <mergeCell ref="A8:C8"/>
    <mergeCell ref="A4231:M4235"/>
    <mergeCell ref="A2:M2"/>
  </mergeCells>
  <hyperlinks>
    <hyperlink ref="E1" r:id="rId1" location="industry/priceChart" xr:uid="{9DC37444-4623-4522-980E-DD72E177531E}"/>
  </hyperlinks>
  <pageMargins left="0.75" right="0.75" top="1" bottom="1" header="0.5" footer="0.5"/>
  <pageSetup orientation="portrait"/>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CDEDC-7E69-4838-B2BA-B0F075F6FFF8}">
  <dimension ref="A1:M4237"/>
  <sheetViews>
    <sheetView zoomScaleNormal="100" workbookViewId="0"/>
  </sheetViews>
  <sheetFormatPr baseColWidth="10" defaultColWidth="8.83203125" defaultRowHeight="15" x14ac:dyDescent="0.2"/>
  <cols>
    <col min="1" max="1" width="22.33203125" customWidth="1"/>
    <col min="2" max="2" width="16.83203125" customWidth="1"/>
    <col min="3" max="3" width="19.33203125" customWidth="1"/>
    <col min="7" max="7" width="8.83203125" bestFit="1" customWidth="1"/>
  </cols>
  <sheetData>
    <row r="1" spans="1:13" x14ac:dyDescent="0.2">
      <c r="A1" s="129"/>
      <c r="B1" s="129"/>
      <c r="C1" s="129"/>
      <c r="D1" s="129"/>
      <c r="E1" s="69" t="s">
        <v>491</v>
      </c>
    </row>
    <row r="2" spans="1:13" ht="19" x14ac:dyDescent="0.25">
      <c r="A2" s="132" t="s">
        <v>1116</v>
      </c>
      <c r="B2" s="132"/>
      <c r="C2" s="132"/>
      <c r="D2" s="132"/>
      <c r="E2" s="132"/>
      <c r="F2" s="132"/>
      <c r="G2" s="132"/>
      <c r="H2" s="132"/>
      <c r="I2" s="132"/>
      <c r="J2" s="132"/>
      <c r="K2" s="132"/>
      <c r="L2" s="132"/>
      <c r="M2" s="132"/>
    </row>
    <row r="3" spans="1:13" x14ac:dyDescent="0.2">
      <c r="A3" s="76" t="s">
        <v>489</v>
      </c>
      <c r="B3" s="75"/>
    </row>
    <row r="4" spans="1:13" x14ac:dyDescent="0.2">
      <c r="A4" s="76" t="s">
        <v>488</v>
      </c>
      <c r="B4" s="75"/>
    </row>
    <row r="5" spans="1:13" x14ac:dyDescent="0.2">
      <c r="A5" s="76" t="s">
        <v>487</v>
      </c>
      <c r="B5" s="75"/>
    </row>
    <row r="6" spans="1:13" x14ac:dyDescent="0.2">
      <c r="A6" s="76" t="s">
        <v>486</v>
      </c>
      <c r="B6" s="75"/>
    </row>
    <row r="7" spans="1:13" x14ac:dyDescent="0.2">
      <c r="A7" s="76" t="s">
        <v>1117</v>
      </c>
      <c r="B7" s="75"/>
    </row>
    <row r="8" spans="1:13" x14ac:dyDescent="0.2">
      <c r="A8" s="130" t="s">
        <v>484</v>
      </c>
      <c r="B8" s="130"/>
      <c r="C8" s="130"/>
    </row>
    <row r="9" spans="1:13" ht="32" x14ac:dyDescent="0.2">
      <c r="A9" s="81" t="s">
        <v>317</v>
      </c>
      <c r="B9" s="80" t="s">
        <v>1118</v>
      </c>
      <c r="C9" s="80" t="s">
        <v>1119</v>
      </c>
      <c r="E9" t="s">
        <v>463</v>
      </c>
      <c r="F9" t="s">
        <v>1353</v>
      </c>
      <c r="G9" t="s">
        <v>1354</v>
      </c>
    </row>
    <row r="10" spans="1:13" ht="16" x14ac:dyDescent="0.2">
      <c r="A10" s="79">
        <v>46185</v>
      </c>
      <c r="B10" s="77">
        <v>17614.400000000001</v>
      </c>
      <c r="C10" s="78" t="s">
        <v>481</v>
      </c>
      <c r="E10">
        <f>YEAR(A10)</f>
        <v>2026</v>
      </c>
      <c r="F10" s="57">
        <f>_xlfn.XLOOKUP(E10,'Historical Metal Prices'!$L$4:$Z$4,'Historical Metal Prices'!$L$10:$Z$10)</f>
        <v>-2.6290165530671761E-2</v>
      </c>
      <c r="G10" s="77">
        <f>IFERROR(B10*(1+F10),G11)</f>
        <v>17151.314508276537</v>
      </c>
    </row>
    <row r="11" spans="1:13" x14ac:dyDescent="0.2">
      <c r="A11" s="79">
        <v>46184</v>
      </c>
      <c r="B11" s="77">
        <v>17472.05</v>
      </c>
      <c r="C11" s="84">
        <v>274938</v>
      </c>
      <c r="E11">
        <f t="shared" ref="E11:E74" si="0">YEAR(A11)</f>
        <v>2026</v>
      </c>
      <c r="F11" s="57">
        <f>_xlfn.XLOOKUP(E11,'Historical Metal Prices'!$L$4:$Z$4,'Historical Metal Prices'!$L$10:$Z$10)</f>
        <v>-2.6290165530671761E-2</v>
      </c>
      <c r="G11" s="77">
        <f t="shared" ref="G11:G74" si="1">IFERROR(B11*(1+F11),G12)</f>
        <v>17012.706913339825</v>
      </c>
    </row>
    <row r="12" spans="1:13" x14ac:dyDescent="0.2">
      <c r="A12" s="79">
        <v>46183</v>
      </c>
      <c r="B12" s="77">
        <v>17443.599999999999</v>
      </c>
      <c r="C12" s="84">
        <v>274152</v>
      </c>
      <c r="E12">
        <f t="shared" si="0"/>
        <v>2026</v>
      </c>
      <c r="F12" s="57">
        <f>_xlfn.XLOOKUP(E12,'Historical Metal Prices'!$L$4:$Z$4,'Historical Metal Prices'!$L$10:$Z$10)</f>
        <v>-2.6290165530671761E-2</v>
      </c>
      <c r="G12" s="77">
        <f t="shared" si="1"/>
        <v>16985.004868549171</v>
      </c>
    </row>
    <row r="13" spans="1:13" x14ac:dyDescent="0.2">
      <c r="A13" s="79">
        <v>46182</v>
      </c>
      <c r="B13" s="77">
        <v>17829.71</v>
      </c>
      <c r="C13" s="84">
        <v>274710</v>
      </c>
      <c r="E13">
        <f t="shared" si="0"/>
        <v>2026</v>
      </c>
      <c r="F13" s="57">
        <f>_xlfn.XLOOKUP(E13,'Historical Metal Prices'!$L$4:$Z$4,'Historical Metal Prices'!$L$10:$Z$10)</f>
        <v>-2.6290165530671761E-2</v>
      </c>
      <c r="G13" s="77">
        <f t="shared" si="1"/>
        <v>17360.963972736125</v>
      </c>
    </row>
    <row r="14" spans="1:13" x14ac:dyDescent="0.2">
      <c r="A14" s="79">
        <v>46181</v>
      </c>
      <c r="B14" s="77">
        <v>18108.28</v>
      </c>
      <c r="C14" s="84">
        <v>274848</v>
      </c>
      <c r="E14">
        <f t="shared" si="0"/>
        <v>2026</v>
      </c>
      <c r="F14" s="57">
        <f>_xlfn.XLOOKUP(E14,'Historical Metal Prices'!$L$4:$Z$4,'Historical Metal Prices'!$L$10:$Z$10)</f>
        <v>-2.6290165530671761E-2</v>
      </c>
      <c r="G14" s="77">
        <f t="shared" si="1"/>
        <v>17632.210321324244</v>
      </c>
    </row>
    <row r="15" spans="1:13" x14ac:dyDescent="0.2">
      <c r="A15" s="79">
        <v>46178</v>
      </c>
      <c r="B15" s="77">
        <v>18360.07</v>
      </c>
      <c r="C15" s="84">
        <v>274218</v>
      </c>
      <c r="E15">
        <f t="shared" si="0"/>
        <v>2026</v>
      </c>
      <c r="F15" s="57">
        <f>_xlfn.XLOOKUP(E15,'Historical Metal Prices'!$L$4:$Z$4,'Historical Metal Prices'!$L$10:$Z$10)</f>
        <v>-2.6290165530671761E-2</v>
      </c>
      <c r="G15" s="77">
        <f t="shared" si="1"/>
        <v>17877.380720545279</v>
      </c>
    </row>
    <row r="16" spans="1:13" x14ac:dyDescent="0.2">
      <c r="A16" s="79">
        <v>46177</v>
      </c>
      <c r="B16" s="77">
        <v>18465.939999999999</v>
      </c>
      <c r="C16" s="84">
        <v>274236</v>
      </c>
      <c r="E16">
        <f t="shared" si="0"/>
        <v>2026</v>
      </c>
      <c r="F16" s="57">
        <f>_xlfn.XLOOKUP(E16,'Historical Metal Prices'!$L$4:$Z$4,'Historical Metal Prices'!$L$10:$Z$10)</f>
        <v>-2.6290165530671761E-2</v>
      </c>
      <c r="G16" s="77">
        <f t="shared" si="1"/>
        <v>17980.467380720547</v>
      </c>
    </row>
    <row r="17" spans="1:7" x14ac:dyDescent="0.2">
      <c r="A17" s="79">
        <v>46176</v>
      </c>
      <c r="B17" s="77">
        <v>18644.54</v>
      </c>
      <c r="C17" s="84">
        <v>274236</v>
      </c>
      <c r="E17">
        <f t="shared" si="0"/>
        <v>2026</v>
      </c>
      <c r="F17" s="57">
        <f>_xlfn.XLOOKUP(E17,'Historical Metal Prices'!$L$4:$Z$4,'Historical Metal Prices'!$L$10:$Z$10)</f>
        <v>-2.6290165530671761E-2</v>
      </c>
      <c r="G17" s="77">
        <f t="shared" si="1"/>
        <v>18154.371957156771</v>
      </c>
    </row>
    <row r="18" spans="1:7" x14ac:dyDescent="0.2">
      <c r="A18" s="79">
        <v>46175</v>
      </c>
      <c r="B18" s="77">
        <v>19029.599999999999</v>
      </c>
      <c r="C18" s="84">
        <v>274236</v>
      </c>
      <c r="E18">
        <f t="shared" si="0"/>
        <v>2026</v>
      </c>
      <c r="F18" s="57">
        <f>_xlfn.XLOOKUP(E18,'Historical Metal Prices'!$L$4:$Z$4,'Historical Metal Prices'!$L$10:$Z$10)</f>
        <v>-2.6290165530671761E-2</v>
      </c>
      <c r="G18" s="77">
        <f t="shared" si="1"/>
        <v>18529.308666017529</v>
      </c>
    </row>
    <row r="19" spans="1:7" x14ac:dyDescent="0.2">
      <c r="A19" s="79">
        <v>46174</v>
      </c>
      <c r="B19" s="77">
        <v>19039.04</v>
      </c>
      <c r="C19" s="84">
        <v>275340</v>
      </c>
      <c r="E19">
        <f t="shared" si="0"/>
        <v>2026</v>
      </c>
      <c r="F19" s="57">
        <f>_xlfn.XLOOKUP(E19,'Historical Metal Prices'!$L$4:$Z$4,'Historical Metal Prices'!$L$10:$Z$10)</f>
        <v>-2.6290165530671761E-2</v>
      </c>
      <c r="G19" s="77">
        <f t="shared" si="1"/>
        <v>18538.500486854919</v>
      </c>
    </row>
    <row r="20" spans="1:7" x14ac:dyDescent="0.2">
      <c r="A20" s="79">
        <v>46171</v>
      </c>
      <c r="B20" s="77">
        <v>18304.43</v>
      </c>
      <c r="C20" s="84">
        <v>276444</v>
      </c>
      <c r="E20">
        <f t="shared" si="0"/>
        <v>2026</v>
      </c>
      <c r="F20" s="57">
        <f>_xlfn.XLOOKUP(E20,'Historical Metal Prices'!$L$4:$Z$4,'Historical Metal Prices'!$L$10:$Z$10)</f>
        <v>-2.6290165530671761E-2</v>
      </c>
      <c r="G20" s="77">
        <f t="shared" si="1"/>
        <v>17823.203505355406</v>
      </c>
    </row>
    <row r="21" spans="1:7" x14ac:dyDescent="0.2">
      <c r="A21" s="79">
        <v>46170</v>
      </c>
      <c r="B21" s="77">
        <v>18901.669999999998</v>
      </c>
      <c r="C21" s="84">
        <v>276864</v>
      </c>
      <c r="E21">
        <f t="shared" si="0"/>
        <v>2026</v>
      </c>
      <c r="F21" s="57">
        <f>_xlfn.XLOOKUP(E21,'Historical Metal Prices'!$L$4:$Z$4,'Historical Metal Prices'!$L$10:$Z$10)</f>
        <v>-2.6290165530671761E-2</v>
      </c>
      <c r="G21" s="77">
        <f t="shared" si="1"/>
        <v>18404.741966893867</v>
      </c>
    </row>
    <row r="22" spans="1:7" x14ac:dyDescent="0.2">
      <c r="A22" s="79">
        <v>46169</v>
      </c>
      <c r="B22" s="77">
        <v>18741.650000000001</v>
      </c>
      <c r="C22" s="84">
        <v>278064</v>
      </c>
      <c r="E22">
        <f t="shared" si="0"/>
        <v>2026</v>
      </c>
      <c r="F22" s="57">
        <f>_xlfn.XLOOKUP(E22,'Historical Metal Prices'!$L$4:$Z$4,'Historical Metal Prices'!$L$10:$Z$10)</f>
        <v>-2.6290165530671761E-2</v>
      </c>
      <c r="G22" s="77">
        <f t="shared" si="1"/>
        <v>18248.928919182086</v>
      </c>
    </row>
    <row r="23" spans="1:7" x14ac:dyDescent="0.2">
      <c r="A23" s="79">
        <v>46168</v>
      </c>
      <c r="B23" s="77">
        <v>18770.240000000002</v>
      </c>
      <c r="C23" s="84">
        <v>278064</v>
      </c>
      <c r="E23">
        <f t="shared" si="0"/>
        <v>2026</v>
      </c>
      <c r="F23" s="57">
        <f>_xlfn.XLOOKUP(E23,'Historical Metal Prices'!$L$4:$Z$4,'Historical Metal Prices'!$L$10:$Z$10)</f>
        <v>-2.6290165530671761E-2</v>
      </c>
      <c r="G23" s="77">
        <f t="shared" si="1"/>
        <v>18276.767283349564</v>
      </c>
    </row>
    <row r="24" spans="1:7" x14ac:dyDescent="0.2">
      <c r="A24" s="79">
        <v>46167</v>
      </c>
      <c r="B24" s="77">
        <v>18718.63</v>
      </c>
      <c r="C24" s="84">
        <v>278886</v>
      </c>
      <c r="E24">
        <f t="shared" si="0"/>
        <v>2026</v>
      </c>
      <c r="F24" s="57">
        <f>_xlfn.XLOOKUP(E24,'Historical Metal Prices'!$L$4:$Z$4,'Historical Metal Prices'!$L$10:$Z$10)</f>
        <v>-2.6290165530671761E-2</v>
      </c>
      <c r="G24" s="77">
        <f t="shared" si="1"/>
        <v>18226.514118792602</v>
      </c>
    </row>
    <row r="25" spans="1:7" x14ac:dyDescent="0.2">
      <c r="A25" s="79">
        <v>46164</v>
      </c>
      <c r="B25" s="77">
        <v>18718.63</v>
      </c>
      <c r="C25" s="84">
        <v>279072</v>
      </c>
      <c r="E25">
        <f t="shared" si="0"/>
        <v>2026</v>
      </c>
      <c r="F25" s="57">
        <f>_xlfn.XLOOKUP(E25,'Historical Metal Prices'!$L$4:$Z$4,'Historical Metal Prices'!$L$10:$Z$10)</f>
        <v>-2.6290165530671761E-2</v>
      </c>
      <c r="G25" s="77">
        <f t="shared" si="1"/>
        <v>18226.514118792602</v>
      </c>
    </row>
    <row r="26" spans="1:7" x14ac:dyDescent="0.2">
      <c r="A26" s="79">
        <v>46163</v>
      </c>
      <c r="B26" s="77">
        <v>18535.68</v>
      </c>
      <c r="C26" s="84">
        <v>279072</v>
      </c>
      <c r="E26">
        <f t="shared" si="0"/>
        <v>2026</v>
      </c>
      <c r="F26" s="57">
        <f>_xlfn.XLOOKUP(E26,'Historical Metal Prices'!$L$4:$Z$4,'Historical Metal Prices'!$L$10:$Z$10)</f>
        <v>-2.6290165530671761E-2</v>
      </c>
      <c r="G26" s="77">
        <f t="shared" si="1"/>
        <v>18048.373904576438</v>
      </c>
    </row>
    <row r="27" spans="1:7" x14ac:dyDescent="0.2">
      <c r="A27" s="79">
        <v>46162</v>
      </c>
      <c r="B27" s="77">
        <v>18729.88</v>
      </c>
      <c r="C27" s="84">
        <v>279672</v>
      </c>
      <c r="E27">
        <f t="shared" si="0"/>
        <v>2026</v>
      </c>
      <c r="F27" s="57">
        <f>_xlfn.XLOOKUP(E27,'Historical Metal Prices'!$L$4:$Z$4,'Historical Metal Prices'!$L$10:$Z$10)</f>
        <v>-2.6290165530671761E-2</v>
      </c>
      <c r="G27" s="77">
        <f t="shared" si="1"/>
        <v>18237.468354430384</v>
      </c>
    </row>
    <row r="28" spans="1:7" x14ac:dyDescent="0.2">
      <c r="A28" s="79">
        <v>46161</v>
      </c>
      <c r="B28" s="77">
        <v>18608.990000000002</v>
      </c>
      <c r="C28" s="84">
        <v>276096</v>
      </c>
      <c r="E28">
        <f t="shared" si="0"/>
        <v>2026</v>
      </c>
      <c r="F28" s="57">
        <f>_xlfn.XLOOKUP(E28,'Historical Metal Prices'!$L$4:$Z$4,'Historical Metal Prices'!$L$10:$Z$10)</f>
        <v>-2.6290165530671761E-2</v>
      </c>
      <c r="G28" s="77">
        <f t="shared" si="1"/>
        <v>18119.756572541388</v>
      </c>
    </row>
    <row r="29" spans="1:7" x14ac:dyDescent="0.2">
      <c r="A29" s="79">
        <v>46160</v>
      </c>
      <c r="B29" s="77">
        <v>18366.16</v>
      </c>
      <c r="C29" s="84">
        <v>276096</v>
      </c>
      <c r="E29">
        <f t="shared" si="0"/>
        <v>2026</v>
      </c>
      <c r="F29" s="57">
        <f>_xlfn.XLOOKUP(E29,'Historical Metal Prices'!$L$4:$Z$4,'Historical Metal Prices'!$L$10:$Z$10)</f>
        <v>-2.6290165530671761E-2</v>
      </c>
      <c r="G29" s="77">
        <f t="shared" si="1"/>
        <v>17883.310613437199</v>
      </c>
    </row>
    <row r="30" spans="1:7" x14ac:dyDescent="0.2">
      <c r="A30" s="79">
        <v>46157</v>
      </c>
      <c r="B30" s="77">
        <v>18304.43</v>
      </c>
      <c r="C30" s="84">
        <v>275562</v>
      </c>
      <c r="E30">
        <f t="shared" si="0"/>
        <v>2026</v>
      </c>
      <c r="F30" s="57">
        <f>_xlfn.XLOOKUP(E30,'Historical Metal Prices'!$L$4:$Z$4,'Historical Metal Prices'!$L$10:$Z$10)</f>
        <v>-2.6290165530671761E-2</v>
      </c>
      <c r="G30" s="77">
        <f t="shared" si="1"/>
        <v>17823.203505355406</v>
      </c>
    </row>
    <row r="31" spans="1:7" x14ac:dyDescent="0.2">
      <c r="A31" s="79">
        <v>46156</v>
      </c>
      <c r="B31" s="77">
        <v>18712.8</v>
      </c>
      <c r="C31" s="84">
        <v>275778</v>
      </c>
      <c r="E31">
        <f t="shared" si="0"/>
        <v>2026</v>
      </c>
      <c r="F31" s="57">
        <f>_xlfn.XLOOKUP(E31,'Historical Metal Prices'!$L$4:$Z$4,'Historical Metal Prices'!$L$10:$Z$10)</f>
        <v>-2.6290165530671761E-2</v>
      </c>
      <c r="G31" s="77">
        <f t="shared" si="1"/>
        <v>18220.837390457644</v>
      </c>
    </row>
    <row r="32" spans="1:7" x14ac:dyDescent="0.2">
      <c r="A32" s="79">
        <v>46155</v>
      </c>
      <c r="B32" s="77">
        <v>18984.419999999998</v>
      </c>
      <c r="C32" s="84">
        <v>275778</v>
      </c>
      <c r="E32">
        <f t="shared" si="0"/>
        <v>2026</v>
      </c>
      <c r="F32" s="57">
        <f>_xlfn.XLOOKUP(E32,'Historical Metal Prices'!$L$4:$Z$4,'Historical Metal Prices'!$L$10:$Z$10)</f>
        <v>-2.6290165530671761E-2</v>
      </c>
      <c r="G32" s="77">
        <f t="shared" si="1"/>
        <v>18485.316455696204</v>
      </c>
    </row>
    <row r="33" spans="1:7" x14ac:dyDescent="0.2">
      <c r="A33" s="79">
        <v>46154</v>
      </c>
      <c r="B33" s="77">
        <v>18754.669999999998</v>
      </c>
      <c r="C33" s="84">
        <v>275778</v>
      </c>
      <c r="E33">
        <f t="shared" si="0"/>
        <v>2026</v>
      </c>
      <c r="F33" s="57">
        <f>_xlfn.XLOOKUP(E33,'Historical Metal Prices'!$L$4:$Z$4,'Historical Metal Prices'!$L$10:$Z$10)</f>
        <v>-2.6290165530671761E-2</v>
      </c>
      <c r="G33" s="77">
        <f t="shared" si="1"/>
        <v>18261.606621226874</v>
      </c>
    </row>
    <row r="34" spans="1:7" x14ac:dyDescent="0.2">
      <c r="A34" s="79">
        <v>46153</v>
      </c>
      <c r="B34" s="77">
        <v>19049.02</v>
      </c>
      <c r="C34" s="84">
        <v>276774</v>
      </c>
      <c r="E34">
        <f t="shared" si="0"/>
        <v>2026</v>
      </c>
      <c r="F34" s="57">
        <f>_xlfn.XLOOKUP(E34,'Historical Metal Prices'!$L$4:$Z$4,'Historical Metal Prices'!$L$10:$Z$10)</f>
        <v>-2.6290165530671761E-2</v>
      </c>
      <c r="G34" s="77">
        <f t="shared" si="1"/>
        <v>18548.218111002923</v>
      </c>
    </row>
    <row r="35" spans="1:7" x14ac:dyDescent="0.2">
      <c r="A35" s="79">
        <v>46150</v>
      </c>
      <c r="B35" s="77">
        <v>18691.59</v>
      </c>
      <c r="C35" s="84">
        <v>276840</v>
      </c>
      <c r="E35">
        <f t="shared" si="0"/>
        <v>2026</v>
      </c>
      <c r="F35" s="57">
        <f>_xlfn.XLOOKUP(E35,'Historical Metal Prices'!$L$4:$Z$4,'Historical Metal Prices'!$L$10:$Z$10)</f>
        <v>-2.6290165530671761E-2</v>
      </c>
      <c r="G35" s="77">
        <f t="shared" si="1"/>
        <v>18200.185004868552</v>
      </c>
    </row>
    <row r="36" spans="1:7" x14ac:dyDescent="0.2">
      <c r="A36" s="79">
        <v>46149</v>
      </c>
      <c r="B36" s="77">
        <v>18943.55</v>
      </c>
      <c r="C36" s="84">
        <v>277788</v>
      </c>
      <c r="E36">
        <f t="shared" si="0"/>
        <v>2026</v>
      </c>
      <c r="F36" s="57">
        <f>_xlfn.XLOOKUP(E36,'Historical Metal Prices'!$L$4:$Z$4,'Historical Metal Prices'!$L$10:$Z$10)</f>
        <v>-2.6290165530671761E-2</v>
      </c>
      <c r="G36" s="77">
        <f t="shared" si="1"/>
        <v>18445.520934761444</v>
      </c>
    </row>
    <row r="37" spans="1:7" x14ac:dyDescent="0.2">
      <c r="A37" s="79">
        <v>46148</v>
      </c>
      <c r="B37" s="77">
        <v>18998.71</v>
      </c>
      <c r="C37" s="84">
        <v>276864</v>
      </c>
      <c r="E37">
        <f t="shared" si="0"/>
        <v>2026</v>
      </c>
      <c r="F37" s="57">
        <f>_xlfn.XLOOKUP(E37,'Historical Metal Prices'!$L$4:$Z$4,'Historical Metal Prices'!$L$10:$Z$10)</f>
        <v>-2.6290165530671761E-2</v>
      </c>
      <c r="G37" s="77">
        <f t="shared" si="1"/>
        <v>18499.23076923077</v>
      </c>
    </row>
    <row r="38" spans="1:7" x14ac:dyDescent="0.2">
      <c r="A38" s="79">
        <v>46147</v>
      </c>
      <c r="B38" s="77">
        <v>19448.310000000001</v>
      </c>
      <c r="C38" s="84">
        <v>276864</v>
      </c>
      <c r="E38">
        <f t="shared" si="0"/>
        <v>2026</v>
      </c>
      <c r="F38" s="57">
        <f>_xlfn.XLOOKUP(E38,'Historical Metal Prices'!$L$4:$Z$4,'Historical Metal Prices'!$L$10:$Z$10)</f>
        <v>-2.6290165530671761E-2</v>
      </c>
      <c r="G38" s="77">
        <f t="shared" si="1"/>
        <v>18937.010710808183</v>
      </c>
    </row>
    <row r="39" spans="1:7" x14ac:dyDescent="0.2">
      <c r="A39" s="79">
        <v>46146</v>
      </c>
      <c r="B39" s="77">
        <v>19182.13</v>
      </c>
      <c r="C39" s="84">
        <v>276888</v>
      </c>
      <c r="E39">
        <f t="shared" si="0"/>
        <v>2026</v>
      </c>
      <c r="F39" s="57">
        <f>_xlfn.XLOOKUP(E39,'Historical Metal Prices'!$L$4:$Z$4,'Historical Metal Prices'!$L$10:$Z$10)</f>
        <v>-2.6290165530671761E-2</v>
      </c>
      <c r="G39" s="77">
        <f t="shared" si="1"/>
        <v>18677.828627069135</v>
      </c>
    </row>
    <row r="40" spans="1:7" x14ac:dyDescent="0.2">
      <c r="A40" s="79">
        <v>46143</v>
      </c>
      <c r="B40" s="77">
        <v>19182.13</v>
      </c>
      <c r="C40" s="84">
        <v>276396</v>
      </c>
      <c r="E40">
        <f t="shared" si="0"/>
        <v>2026</v>
      </c>
      <c r="F40" s="57">
        <f>_xlfn.XLOOKUP(E40,'Historical Metal Prices'!$L$4:$Z$4,'Historical Metal Prices'!$L$10:$Z$10)</f>
        <v>-2.6290165530671761E-2</v>
      </c>
      <c r="G40" s="77">
        <f t="shared" si="1"/>
        <v>18677.828627069135</v>
      </c>
    </row>
    <row r="41" spans="1:7" x14ac:dyDescent="0.2">
      <c r="A41" s="79">
        <v>46142</v>
      </c>
      <c r="B41" s="77">
        <v>19284.04</v>
      </c>
      <c r="C41" s="84">
        <v>276396</v>
      </c>
      <c r="E41">
        <f t="shared" si="0"/>
        <v>2026</v>
      </c>
      <c r="F41" s="57">
        <f>_xlfn.XLOOKUP(E41,'Historical Metal Prices'!$L$4:$Z$4,'Historical Metal Prices'!$L$10:$Z$10)</f>
        <v>-2.6290165530671761E-2</v>
      </c>
      <c r="G41" s="77">
        <f t="shared" si="1"/>
        <v>18777.059396299905</v>
      </c>
    </row>
    <row r="42" spans="1:7" x14ac:dyDescent="0.2">
      <c r="A42" s="79">
        <v>46141</v>
      </c>
      <c r="B42" s="77">
        <v>19077.240000000002</v>
      </c>
      <c r="C42" s="84">
        <v>277398</v>
      </c>
      <c r="E42">
        <f t="shared" si="0"/>
        <v>2026</v>
      </c>
      <c r="F42" s="57">
        <f>_xlfn.XLOOKUP(E42,'Historical Metal Prices'!$L$4:$Z$4,'Historical Metal Prices'!$L$10:$Z$10)</f>
        <v>-2.6290165530671761E-2</v>
      </c>
      <c r="G42" s="77">
        <f t="shared" si="1"/>
        <v>18575.69620253165</v>
      </c>
    </row>
    <row r="43" spans="1:7" x14ac:dyDescent="0.2">
      <c r="A43" s="79">
        <v>46140</v>
      </c>
      <c r="B43" s="77">
        <v>19256.560000000001</v>
      </c>
      <c r="C43" s="84">
        <v>277818</v>
      </c>
      <c r="E43">
        <f t="shared" si="0"/>
        <v>2026</v>
      </c>
      <c r="F43" s="57">
        <f>_xlfn.XLOOKUP(E43,'Historical Metal Prices'!$L$4:$Z$4,'Historical Metal Prices'!$L$10:$Z$10)</f>
        <v>-2.6290165530671761E-2</v>
      </c>
      <c r="G43" s="77">
        <f t="shared" si="1"/>
        <v>18750.301850048687</v>
      </c>
    </row>
    <row r="44" spans="1:7" x14ac:dyDescent="0.2">
      <c r="A44" s="79">
        <v>46139</v>
      </c>
      <c r="B44" s="77">
        <v>18905.36</v>
      </c>
      <c r="C44" s="84">
        <v>277518</v>
      </c>
      <c r="E44">
        <f t="shared" si="0"/>
        <v>2026</v>
      </c>
      <c r="F44" s="57">
        <f>_xlfn.XLOOKUP(E44,'Historical Metal Prices'!$L$4:$Z$4,'Historical Metal Prices'!$L$10:$Z$10)</f>
        <v>-2.6290165530671761E-2</v>
      </c>
      <c r="G44" s="77">
        <f t="shared" si="1"/>
        <v>18408.334956183058</v>
      </c>
    </row>
    <row r="45" spans="1:7" x14ac:dyDescent="0.2">
      <c r="A45" s="79">
        <v>46136</v>
      </c>
      <c r="B45" s="77">
        <v>18545.27</v>
      </c>
      <c r="C45" s="84">
        <v>277518</v>
      </c>
      <c r="E45">
        <f t="shared" si="0"/>
        <v>2026</v>
      </c>
      <c r="F45" s="57">
        <f>_xlfn.XLOOKUP(E45,'Historical Metal Prices'!$L$4:$Z$4,'Historical Metal Prices'!$L$10:$Z$10)</f>
        <v>-2.6290165530671761E-2</v>
      </c>
      <c r="G45" s="77">
        <f t="shared" si="1"/>
        <v>18057.711781889</v>
      </c>
    </row>
    <row r="46" spans="1:7" x14ac:dyDescent="0.2">
      <c r="A46" s="79">
        <v>46135</v>
      </c>
      <c r="B46" s="77">
        <v>18545.27</v>
      </c>
      <c r="C46" s="84">
        <v>277548</v>
      </c>
      <c r="E46">
        <f t="shared" si="0"/>
        <v>2026</v>
      </c>
      <c r="F46" s="57">
        <f>_xlfn.XLOOKUP(E46,'Historical Metal Prices'!$L$4:$Z$4,'Historical Metal Prices'!$L$10:$Z$10)</f>
        <v>-2.6290165530671761E-2</v>
      </c>
      <c r="G46" s="77">
        <f t="shared" si="1"/>
        <v>18057.711781889</v>
      </c>
    </row>
    <row r="47" spans="1:7" x14ac:dyDescent="0.2">
      <c r="A47" s="79">
        <v>46134</v>
      </c>
      <c r="B47" s="77">
        <v>18257.759999999998</v>
      </c>
      <c r="C47" s="84">
        <v>277548</v>
      </c>
      <c r="E47">
        <f t="shared" si="0"/>
        <v>2026</v>
      </c>
      <c r="F47" s="57">
        <f>_xlfn.XLOOKUP(E47,'Historical Metal Prices'!$L$4:$Z$4,'Historical Metal Prices'!$L$10:$Z$10)</f>
        <v>-2.6290165530671761E-2</v>
      </c>
      <c r="G47" s="77">
        <f t="shared" si="1"/>
        <v>17777.760467380722</v>
      </c>
    </row>
    <row r="48" spans="1:7" x14ac:dyDescent="0.2">
      <c r="A48" s="79">
        <v>46133</v>
      </c>
      <c r="B48" s="77">
        <v>18020.5</v>
      </c>
      <c r="C48" s="84">
        <v>277764</v>
      </c>
      <c r="E48">
        <f t="shared" si="0"/>
        <v>2026</v>
      </c>
      <c r="F48" s="57">
        <f>_xlfn.XLOOKUP(E48,'Historical Metal Prices'!$L$4:$Z$4,'Historical Metal Prices'!$L$10:$Z$10)</f>
        <v>-2.6290165530671761E-2</v>
      </c>
      <c r="G48" s="77">
        <f t="shared" si="1"/>
        <v>17546.73807205453</v>
      </c>
    </row>
    <row r="49" spans="1:7" x14ac:dyDescent="0.2">
      <c r="A49" s="79">
        <v>46132</v>
      </c>
      <c r="B49" s="77">
        <v>18040.71</v>
      </c>
      <c r="C49" s="84">
        <v>278166</v>
      </c>
      <c r="E49">
        <f t="shared" si="0"/>
        <v>2026</v>
      </c>
      <c r="F49" s="57">
        <f>_xlfn.XLOOKUP(E49,'Historical Metal Prices'!$L$4:$Z$4,'Historical Metal Prices'!$L$10:$Z$10)</f>
        <v>-2.6290165530671761E-2</v>
      </c>
      <c r="G49" s="77">
        <f t="shared" si="1"/>
        <v>17566.416747809155</v>
      </c>
    </row>
    <row r="50" spans="1:7" x14ac:dyDescent="0.2">
      <c r="A50" s="79">
        <v>46129</v>
      </c>
      <c r="B50" s="77">
        <v>17908.5</v>
      </c>
      <c r="C50" s="84">
        <v>278586</v>
      </c>
      <c r="E50">
        <f t="shared" si="0"/>
        <v>2026</v>
      </c>
      <c r="F50" s="57">
        <f>_xlfn.XLOOKUP(E50,'Historical Metal Prices'!$L$4:$Z$4,'Historical Metal Prices'!$L$10:$Z$10)</f>
        <v>-2.6290165530671761E-2</v>
      </c>
      <c r="G50" s="77">
        <f t="shared" si="1"/>
        <v>17437.682570593966</v>
      </c>
    </row>
    <row r="51" spans="1:7" x14ac:dyDescent="0.2">
      <c r="A51" s="79">
        <v>46128</v>
      </c>
      <c r="B51" s="77">
        <v>18026.580000000002</v>
      </c>
      <c r="C51" s="84">
        <v>278184</v>
      </c>
      <c r="E51">
        <f t="shared" si="0"/>
        <v>2026</v>
      </c>
      <c r="F51" s="57">
        <f>_xlfn.XLOOKUP(E51,'Historical Metal Prices'!$L$4:$Z$4,'Historical Metal Prices'!$L$10:$Z$10)</f>
        <v>-2.6290165530671761E-2</v>
      </c>
      <c r="G51" s="77">
        <f t="shared" si="1"/>
        <v>17552.658227848104</v>
      </c>
    </row>
    <row r="52" spans="1:7" x14ac:dyDescent="0.2">
      <c r="A52" s="79">
        <v>46127</v>
      </c>
      <c r="B52" s="77">
        <v>17911.55</v>
      </c>
      <c r="C52" s="84">
        <v>278184</v>
      </c>
      <c r="E52">
        <f t="shared" si="0"/>
        <v>2026</v>
      </c>
      <c r="F52" s="57">
        <f>_xlfn.XLOOKUP(E52,'Historical Metal Prices'!$L$4:$Z$4,'Historical Metal Prices'!$L$10:$Z$10)</f>
        <v>-2.6290165530671761E-2</v>
      </c>
      <c r="G52" s="77">
        <f t="shared" si="1"/>
        <v>17440.652385589096</v>
      </c>
    </row>
    <row r="53" spans="1:7" x14ac:dyDescent="0.2">
      <c r="A53" s="79">
        <v>46126</v>
      </c>
      <c r="B53" s="77">
        <v>17980.939999999999</v>
      </c>
      <c r="C53" s="84">
        <v>278064</v>
      </c>
      <c r="E53">
        <f t="shared" si="0"/>
        <v>2026</v>
      </c>
      <c r="F53" s="57">
        <f>_xlfn.XLOOKUP(E53,'Historical Metal Prices'!$L$4:$Z$4,'Historical Metal Prices'!$L$10:$Z$10)</f>
        <v>-2.6290165530671761E-2</v>
      </c>
      <c r="G53" s="77">
        <f t="shared" si="1"/>
        <v>17508.218111002923</v>
      </c>
    </row>
    <row r="54" spans="1:7" x14ac:dyDescent="0.2">
      <c r="A54" s="79">
        <v>46125</v>
      </c>
      <c r="B54" s="77">
        <v>17480.23</v>
      </c>
      <c r="C54" s="84">
        <v>279570</v>
      </c>
      <c r="E54">
        <f t="shared" si="0"/>
        <v>2026</v>
      </c>
      <c r="F54" s="57">
        <f>_xlfn.XLOOKUP(E54,'Historical Metal Prices'!$L$4:$Z$4,'Historical Metal Prices'!$L$10:$Z$10)</f>
        <v>-2.6290165530671761E-2</v>
      </c>
      <c r="G54" s="77">
        <f t="shared" si="1"/>
        <v>17020.671859785783</v>
      </c>
    </row>
    <row r="55" spans="1:7" x14ac:dyDescent="0.2">
      <c r="A55" s="79">
        <v>46122</v>
      </c>
      <c r="B55" s="77">
        <v>16890.89</v>
      </c>
      <c r="C55" s="84">
        <v>280392</v>
      </c>
      <c r="E55">
        <f t="shared" si="0"/>
        <v>2026</v>
      </c>
      <c r="F55" s="57">
        <f>_xlfn.XLOOKUP(E55,'Historical Metal Prices'!$L$4:$Z$4,'Historical Metal Prices'!$L$10:$Z$10)</f>
        <v>-2.6290165530671761E-2</v>
      </c>
      <c r="G55" s="77">
        <f t="shared" si="1"/>
        <v>16446.825705939631</v>
      </c>
    </row>
    <row r="56" spans="1:7" x14ac:dyDescent="0.2">
      <c r="A56" s="79">
        <v>46121</v>
      </c>
      <c r="B56" s="77">
        <v>16890.89</v>
      </c>
      <c r="C56" s="84">
        <v>281670</v>
      </c>
      <c r="E56">
        <f t="shared" si="0"/>
        <v>2026</v>
      </c>
      <c r="F56" s="57">
        <f>_xlfn.XLOOKUP(E56,'Historical Metal Prices'!$L$4:$Z$4,'Historical Metal Prices'!$L$10:$Z$10)</f>
        <v>-2.6290165530671761E-2</v>
      </c>
      <c r="G56" s="77">
        <f t="shared" si="1"/>
        <v>16446.825705939631</v>
      </c>
    </row>
    <row r="57" spans="1:7" x14ac:dyDescent="0.2">
      <c r="A57" s="79">
        <v>46120</v>
      </c>
      <c r="B57" s="77">
        <v>17103.12</v>
      </c>
      <c r="C57" s="84">
        <v>281310</v>
      </c>
      <c r="E57">
        <f t="shared" si="0"/>
        <v>2026</v>
      </c>
      <c r="F57" s="57">
        <f>_xlfn.XLOOKUP(E57,'Historical Metal Prices'!$L$4:$Z$4,'Historical Metal Prices'!$L$10:$Z$10)</f>
        <v>-2.6290165530671761E-2</v>
      </c>
      <c r="G57" s="77">
        <f t="shared" si="1"/>
        <v>16653.476144109056</v>
      </c>
    </row>
    <row r="58" spans="1:7" x14ac:dyDescent="0.2">
      <c r="A58" s="79">
        <v>46119</v>
      </c>
      <c r="B58" s="77">
        <v>16754.41</v>
      </c>
      <c r="C58" s="84">
        <v>281358</v>
      </c>
      <c r="E58">
        <f t="shared" si="0"/>
        <v>2026</v>
      </c>
      <c r="F58" s="57">
        <f>_xlfn.XLOOKUP(E58,'Historical Metal Prices'!$L$4:$Z$4,'Historical Metal Prices'!$L$10:$Z$10)</f>
        <v>-2.6290165530671761E-2</v>
      </c>
      <c r="G58" s="77">
        <f t="shared" si="1"/>
        <v>16313.933787731257</v>
      </c>
    </row>
    <row r="59" spans="1:7" x14ac:dyDescent="0.2">
      <c r="A59" s="79">
        <v>46118</v>
      </c>
      <c r="B59" s="77">
        <v>16898.11</v>
      </c>
      <c r="C59" s="84">
        <v>281496</v>
      </c>
      <c r="E59">
        <f t="shared" si="0"/>
        <v>2026</v>
      </c>
      <c r="F59" s="57">
        <f>_xlfn.XLOOKUP(E59,'Historical Metal Prices'!$L$4:$Z$4,'Historical Metal Prices'!$L$10:$Z$10)</f>
        <v>-2.6290165530671761E-2</v>
      </c>
      <c r="G59" s="77">
        <f t="shared" si="1"/>
        <v>16453.855890944502</v>
      </c>
    </row>
    <row r="60" spans="1:7" x14ac:dyDescent="0.2">
      <c r="A60" s="79">
        <v>46115</v>
      </c>
      <c r="B60" s="77">
        <v>16898.11</v>
      </c>
      <c r="C60" s="84">
        <v>281496</v>
      </c>
      <c r="E60">
        <f t="shared" si="0"/>
        <v>2026</v>
      </c>
      <c r="F60" s="57">
        <f>_xlfn.XLOOKUP(E60,'Historical Metal Prices'!$L$4:$Z$4,'Historical Metal Prices'!$L$10:$Z$10)</f>
        <v>-2.6290165530671761E-2</v>
      </c>
      <c r="G60" s="77">
        <f t="shared" si="1"/>
        <v>16453.855890944502</v>
      </c>
    </row>
    <row r="61" spans="1:7" x14ac:dyDescent="0.2">
      <c r="A61" s="79">
        <v>46114</v>
      </c>
      <c r="B61" s="77">
        <v>16898.11</v>
      </c>
      <c r="C61" s="84">
        <v>281496</v>
      </c>
      <c r="E61">
        <f t="shared" si="0"/>
        <v>2026</v>
      </c>
      <c r="F61" s="57">
        <f>_xlfn.XLOOKUP(E61,'Historical Metal Prices'!$L$4:$Z$4,'Historical Metal Prices'!$L$10:$Z$10)</f>
        <v>-2.6290165530671761E-2</v>
      </c>
      <c r="G61" s="77">
        <f t="shared" si="1"/>
        <v>16453.855890944502</v>
      </c>
    </row>
    <row r="62" spans="1:7" x14ac:dyDescent="0.2">
      <c r="A62" s="79">
        <v>46113</v>
      </c>
      <c r="B62" s="77">
        <v>17022.7</v>
      </c>
      <c r="C62" s="84">
        <v>281496</v>
      </c>
      <c r="E62">
        <f t="shared" si="0"/>
        <v>2026</v>
      </c>
      <c r="F62" s="57">
        <f>_xlfn.XLOOKUP(E62,'Historical Metal Prices'!$L$4:$Z$4,'Historical Metal Prices'!$L$10:$Z$10)</f>
        <v>-2.6290165530671761E-2</v>
      </c>
      <c r="G62" s="77">
        <f t="shared" si="1"/>
        <v>16575.170399221035</v>
      </c>
    </row>
    <row r="63" spans="1:7" x14ac:dyDescent="0.2">
      <c r="A63" s="79">
        <v>46112</v>
      </c>
      <c r="B63" s="77">
        <v>16916.12</v>
      </c>
      <c r="C63" s="84">
        <v>281520</v>
      </c>
      <c r="E63">
        <f t="shared" si="0"/>
        <v>2026</v>
      </c>
      <c r="F63" s="57">
        <f>_xlfn.XLOOKUP(E63,'Historical Metal Prices'!$L$4:$Z$4,'Historical Metal Prices'!$L$10:$Z$10)</f>
        <v>-2.6290165530671761E-2</v>
      </c>
      <c r="G63" s="77">
        <f t="shared" si="1"/>
        <v>16471.392405063292</v>
      </c>
    </row>
    <row r="64" spans="1:7" x14ac:dyDescent="0.2">
      <c r="A64" s="79">
        <v>46111</v>
      </c>
      <c r="B64" s="77">
        <v>17061.419999999998</v>
      </c>
      <c r="C64" s="84">
        <v>281526</v>
      </c>
      <c r="E64">
        <f t="shared" si="0"/>
        <v>2026</v>
      </c>
      <c r="F64" s="57">
        <f>_xlfn.XLOOKUP(E64,'Historical Metal Prices'!$L$4:$Z$4,'Historical Metal Prices'!$L$10:$Z$10)</f>
        <v>-2.6290165530671761E-2</v>
      </c>
      <c r="G64" s="77">
        <f t="shared" si="1"/>
        <v>16612.872444011686</v>
      </c>
    </row>
    <row r="65" spans="1:7" x14ac:dyDescent="0.2">
      <c r="A65" s="79">
        <v>46108</v>
      </c>
      <c r="B65" s="77">
        <v>16994.8</v>
      </c>
      <c r="C65" s="84">
        <v>281574</v>
      </c>
      <c r="E65">
        <f t="shared" si="0"/>
        <v>2026</v>
      </c>
      <c r="F65" s="57">
        <f>_xlfn.XLOOKUP(E65,'Historical Metal Prices'!$L$4:$Z$4,'Historical Metal Prices'!$L$10:$Z$10)</f>
        <v>-2.6290165530671761E-2</v>
      </c>
      <c r="G65" s="77">
        <f t="shared" si="1"/>
        <v>16548.003894839338</v>
      </c>
    </row>
    <row r="66" spans="1:7" x14ac:dyDescent="0.2">
      <c r="A66" s="79">
        <v>46107</v>
      </c>
      <c r="B66" s="77">
        <v>17060.05</v>
      </c>
      <c r="C66" s="84">
        <v>281574</v>
      </c>
      <c r="E66">
        <f t="shared" si="0"/>
        <v>2026</v>
      </c>
      <c r="F66" s="57">
        <f>_xlfn.XLOOKUP(E66,'Historical Metal Prices'!$L$4:$Z$4,'Historical Metal Prices'!$L$10:$Z$10)</f>
        <v>-2.6290165530671761E-2</v>
      </c>
      <c r="G66" s="77">
        <f t="shared" si="1"/>
        <v>16611.538461538461</v>
      </c>
    </row>
    <row r="67" spans="1:7" x14ac:dyDescent="0.2">
      <c r="A67" s="79">
        <v>46106</v>
      </c>
      <c r="B67" s="77">
        <v>17148.89</v>
      </c>
      <c r="C67" s="84">
        <v>282240</v>
      </c>
      <c r="E67">
        <f t="shared" si="0"/>
        <v>2026</v>
      </c>
      <c r="F67" s="57">
        <f>_xlfn.XLOOKUP(E67,'Historical Metal Prices'!$L$4:$Z$4,'Historical Metal Prices'!$L$10:$Z$10)</f>
        <v>-2.6290165530671761E-2</v>
      </c>
      <c r="G67" s="77">
        <f t="shared" si="1"/>
        <v>16698.042843232717</v>
      </c>
    </row>
    <row r="68" spans="1:7" x14ac:dyDescent="0.2">
      <c r="A68" s="79">
        <v>46105</v>
      </c>
      <c r="B68" s="77">
        <v>16754.11</v>
      </c>
      <c r="C68" s="84">
        <v>282456</v>
      </c>
      <c r="E68">
        <f t="shared" si="0"/>
        <v>2026</v>
      </c>
      <c r="F68" s="57">
        <f>_xlfn.XLOOKUP(E68,'Historical Metal Prices'!$L$4:$Z$4,'Historical Metal Prices'!$L$10:$Z$10)</f>
        <v>-2.6290165530671761E-2</v>
      </c>
      <c r="G68" s="77">
        <f t="shared" si="1"/>
        <v>16313.641674780918</v>
      </c>
    </row>
    <row r="69" spans="1:7" x14ac:dyDescent="0.2">
      <c r="A69" s="79">
        <v>46104</v>
      </c>
      <c r="B69" s="77">
        <v>16893.810000000001</v>
      </c>
      <c r="C69" s="84">
        <v>282888</v>
      </c>
      <c r="E69">
        <f t="shared" si="0"/>
        <v>2026</v>
      </c>
      <c r="F69" s="57">
        <f>_xlfn.XLOOKUP(E69,'Historical Metal Prices'!$L$4:$Z$4,'Historical Metal Prices'!$L$10:$Z$10)</f>
        <v>-2.6290165530671761E-2</v>
      </c>
      <c r="G69" s="77">
        <f t="shared" si="1"/>
        <v>16449.668938656283</v>
      </c>
    </row>
    <row r="70" spans="1:7" x14ac:dyDescent="0.2">
      <c r="A70" s="79">
        <v>46101</v>
      </c>
      <c r="B70" s="77">
        <v>16783.740000000002</v>
      </c>
      <c r="C70" s="84">
        <v>282792</v>
      </c>
      <c r="E70">
        <f t="shared" si="0"/>
        <v>2026</v>
      </c>
      <c r="F70" s="57">
        <f>_xlfn.XLOOKUP(E70,'Historical Metal Prices'!$L$4:$Z$4,'Historical Metal Prices'!$L$10:$Z$10)</f>
        <v>-2.6290165530671761E-2</v>
      </c>
      <c r="G70" s="77">
        <f t="shared" si="1"/>
        <v>16342.492697176245</v>
      </c>
    </row>
    <row r="71" spans="1:7" x14ac:dyDescent="0.2">
      <c r="A71" s="79">
        <v>46100</v>
      </c>
      <c r="B71" s="77">
        <v>16783.740000000002</v>
      </c>
      <c r="C71" s="84">
        <v>283512</v>
      </c>
      <c r="E71">
        <f t="shared" si="0"/>
        <v>2026</v>
      </c>
      <c r="F71" s="57">
        <f>_xlfn.XLOOKUP(E71,'Historical Metal Prices'!$L$4:$Z$4,'Historical Metal Prices'!$L$10:$Z$10)</f>
        <v>-2.6290165530671761E-2</v>
      </c>
      <c r="G71" s="77">
        <f t="shared" si="1"/>
        <v>16342.492697176245</v>
      </c>
    </row>
    <row r="72" spans="1:7" x14ac:dyDescent="0.2">
      <c r="A72" s="79">
        <v>46099</v>
      </c>
      <c r="B72" s="77">
        <v>16950.48</v>
      </c>
      <c r="C72" s="84">
        <v>283770</v>
      </c>
      <c r="E72">
        <f t="shared" si="0"/>
        <v>2026</v>
      </c>
      <c r="F72" s="57">
        <f>_xlfn.XLOOKUP(E72,'Historical Metal Prices'!$L$4:$Z$4,'Historical Metal Prices'!$L$10:$Z$10)</f>
        <v>-2.6290165530671761E-2</v>
      </c>
      <c r="G72" s="77">
        <f t="shared" si="1"/>
        <v>16504.84907497566</v>
      </c>
    </row>
    <row r="73" spans="1:7" x14ac:dyDescent="0.2">
      <c r="A73" s="79">
        <v>46098</v>
      </c>
      <c r="B73" s="77">
        <v>16988.310000000001</v>
      </c>
      <c r="C73" s="84">
        <v>283950</v>
      </c>
      <c r="E73">
        <f t="shared" si="0"/>
        <v>2026</v>
      </c>
      <c r="F73" s="57">
        <f>_xlfn.XLOOKUP(E73,'Historical Metal Prices'!$L$4:$Z$4,'Historical Metal Prices'!$L$10:$Z$10)</f>
        <v>-2.6290165530671761E-2</v>
      </c>
      <c r="G73" s="77">
        <f t="shared" si="1"/>
        <v>16541.684518013633</v>
      </c>
    </row>
    <row r="74" spans="1:7" x14ac:dyDescent="0.2">
      <c r="A74" s="79">
        <v>46097</v>
      </c>
      <c r="B74" s="77">
        <v>17258</v>
      </c>
      <c r="C74" s="84">
        <v>283740</v>
      </c>
      <c r="E74">
        <f t="shared" si="0"/>
        <v>2026</v>
      </c>
      <c r="F74" s="57">
        <f>_xlfn.XLOOKUP(E74,'Historical Metal Prices'!$L$4:$Z$4,'Historical Metal Prices'!$L$10:$Z$10)</f>
        <v>-2.6290165530671761E-2</v>
      </c>
      <c r="G74" s="77">
        <f t="shared" si="1"/>
        <v>16804.284323271666</v>
      </c>
    </row>
    <row r="75" spans="1:7" x14ac:dyDescent="0.2">
      <c r="A75" s="79">
        <v>46094</v>
      </c>
      <c r="B75" s="77">
        <v>17056.78</v>
      </c>
      <c r="C75" s="84">
        <v>283914</v>
      </c>
      <c r="E75">
        <f t="shared" ref="E75:E138" si="2">YEAR(A75)</f>
        <v>2026</v>
      </c>
      <c r="F75" s="57">
        <f>_xlfn.XLOOKUP(E75,'Historical Metal Prices'!$L$4:$Z$4,'Historical Metal Prices'!$L$10:$Z$10)</f>
        <v>-2.6290165530671761E-2</v>
      </c>
      <c r="G75" s="77">
        <f t="shared" ref="G75:G138" si="3">IFERROR(B75*(1+F75),G76)</f>
        <v>16608.354430379746</v>
      </c>
    </row>
    <row r="76" spans="1:7" x14ac:dyDescent="0.2">
      <c r="A76" s="79">
        <v>46093</v>
      </c>
      <c r="B76" s="77">
        <v>17534.28</v>
      </c>
      <c r="C76" s="84">
        <v>284658</v>
      </c>
      <c r="E76">
        <f t="shared" si="2"/>
        <v>2026</v>
      </c>
      <c r="F76" s="57">
        <f>_xlfn.XLOOKUP(E76,'Historical Metal Prices'!$L$4:$Z$4,'Historical Metal Prices'!$L$10:$Z$10)</f>
        <v>-2.6290165530671761E-2</v>
      </c>
      <c r="G76" s="77">
        <f t="shared" si="3"/>
        <v>17073.300876338853</v>
      </c>
    </row>
    <row r="77" spans="1:7" x14ac:dyDescent="0.2">
      <c r="A77" s="79">
        <v>46092</v>
      </c>
      <c r="B77" s="77">
        <v>17484.71</v>
      </c>
      <c r="C77" s="84">
        <v>285684</v>
      </c>
      <c r="E77">
        <f t="shared" si="2"/>
        <v>2026</v>
      </c>
      <c r="F77" s="57">
        <f>_xlfn.XLOOKUP(E77,'Historical Metal Prices'!$L$4:$Z$4,'Historical Metal Prices'!$L$10:$Z$10)</f>
        <v>-2.6290165530671761E-2</v>
      </c>
      <c r="G77" s="77">
        <f t="shared" si="3"/>
        <v>17025.034079844208</v>
      </c>
    </row>
    <row r="78" spans="1:7" x14ac:dyDescent="0.2">
      <c r="A78" s="79">
        <v>46091</v>
      </c>
      <c r="B78" s="77">
        <v>17279.64</v>
      </c>
      <c r="C78" s="84">
        <v>286248</v>
      </c>
      <c r="E78">
        <f t="shared" si="2"/>
        <v>2026</v>
      </c>
      <c r="F78" s="57">
        <f>_xlfn.XLOOKUP(E78,'Historical Metal Prices'!$L$4:$Z$4,'Historical Metal Prices'!$L$10:$Z$10)</f>
        <v>-2.6290165530671761E-2</v>
      </c>
      <c r="G78" s="77">
        <f t="shared" si="3"/>
        <v>16825.355404089583</v>
      </c>
    </row>
    <row r="79" spans="1:7" x14ac:dyDescent="0.2">
      <c r="A79" s="79">
        <v>46090</v>
      </c>
      <c r="B79" s="77">
        <v>17265.64</v>
      </c>
      <c r="C79" s="84">
        <v>287088</v>
      </c>
      <c r="E79">
        <f t="shared" si="2"/>
        <v>2026</v>
      </c>
      <c r="F79" s="57">
        <f>_xlfn.XLOOKUP(E79,'Historical Metal Prices'!$L$4:$Z$4,'Historical Metal Prices'!$L$10:$Z$10)</f>
        <v>-2.6290165530671761E-2</v>
      </c>
      <c r="G79" s="77">
        <f t="shared" si="3"/>
        <v>16811.723466407013</v>
      </c>
    </row>
    <row r="80" spans="1:7" x14ac:dyDescent="0.2">
      <c r="A80" s="79">
        <v>46087</v>
      </c>
      <c r="B80" s="77">
        <v>17271.52</v>
      </c>
      <c r="C80" s="84">
        <v>287418</v>
      </c>
      <c r="E80">
        <f t="shared" si="2"/>
        <v>2026</v>
      </c>
      <c r="F80" s="57">
        <f>_xlfn.XLOOKUP(E80,'Historical Metal Prices'!$L$4:$Z$4,'Historical Metal Prices'!$L$10:$Z$10)</f>
        <v>-2.6290165530671761E-2</v>
      </c>
      <c r="G80" s="77">
        <f t="shared" si="3"/>
        <v>16817.448880233693</v>
      </c>
    </row>
    <row r="81" spans="1:7" x14ac:dyDescent="0.2">
      <c r="A81" s="79">
        <v>46086</v>
      </c>
      <c r="B81" s="77">
        <v>17017.09</v>
      </c>
      <c r="C81" s="84">
        <v>287550</v>
      </c>
      <c r="E81">
        <f t="shared" si="2"/>
        <v>2026</v>
      </c>
      <c r="F81" s="57">
        <f>_xlfn.XLOOKUP(E81,'Historical Metal Prices'!$L$4:$Z$4,'Historical Metal Prices'!$L$10:$Z$10)</f>
        <v>-2.6290165530671761E-2</v>
      </c>
      <c r="G81" s="77">
        <f t="shared" si="3"/>
        <v>16569.707887049663</v>
      </c>
    </row>
    <row r="82" spans="1:7" x14ac:dyDescent="0.2">
      <c r="A82" s="79">
        <v>46085</v>
      </c>
      <c r="B82" s="77">
        <v>17286.88</v>
      </c>
      <c r="C82" s="84">
        <v>287550</v>
      </c>
      <c r="E82">
        <f t="shared" si="2"/>
        <v>2026</v>
      </c>
      <c r="F82" s="57">
        <f>_xlfn.XLOOKUP(E82,'Historical Metal Prices'!$L$4:$Z$4,'Historical Metal Prices'!$L$10:$Z$10)</f>
        <v>-2.6290165530671761E-2</v>
      </c>
      <c r="G82" s="77">
        <f t="shared" si="3"/>
        <v>16832.405063291142</v>
      </c>
    </row>
    <row r="83" spans="1:7" x14ac:dyDescent="0.2">
      <c r="A83" s="79">
        <v>46084</v>
      </c>
      <c r="B83" s="77">
        <v>16906.54</v>
      </c>
      <c r="C83" s="84">
        <v>287550</v>
      </c>
      <c r="E83">
        <f t="shared" si="2"/>
        <v>2026</v>
      </c>
      <c r="F83" s="57">
        <f>_xlfn.XLOOKUP(E83,'Historical Metal Prices'!$L$4:$Z$4,'Historical Metal Prices'!$L$10:$Z$10)</f>
        <v>-2.6290165530671761E-2</v>
      </c>
      <c r="G83" s="77">
        <f t="shared" si="3"/>
        <v>16462.064264849076</v>
      </c>
    </row>
    <row r="84" spans="1:7" x14ac:dyDescent="0.2">
      <c r="A84" s="79">
        <v>46083</v>
      </c>
      <c r="B84" s="77">
        <v>16938.43</v>
      </c>
      <c r="C84" s="84">
        <v>287976</v>
      </c>
      <c r="E84">
        <f t="shared" si="2"/>
        <v>2026</v>
      </c>
      <c r="F84" s="57">
        <f>_xlfn.XLOOKUP(E84,'Historical Metal Prices'!$L$4:$Z$4,'Historical Metal Prices'!$L$10:$Z$10)</f>
        <v>-2.6290165530671761E-2</v>
      </c>
      <c r="G84" s="77">
        <f t="shared" si="3"/>
        <v>16493.115871470305</v>
      </c>
    </row>
    <row r="85" spans="1:7" x14ac:dyDescent="0.2">
      <c r="A85" s="79">
        <v>46080</v>
      </c>
      <c r="B85" s="77">
        <v>17640.84</v>
      </c>
      <c r="C85" s="84">
        <v>287976</v>
      </c>
      <c r="E85">
        <f t="shared" si="2"/>
        <v>2026</v>
      </c>
      <c r="F85" s="57">
        <f>_xlfn.XLOOKUP(E85,'Historical Metal Prices'!$L$4:$Z$4,'Historical Metal Prices'!$L$10:$Z$10)</f>
        <v>-2.6290165530671761E-2</v>
      </c>
      <c r="G85" s="77">
        <f t="shared" si="3"/>
        <v>17177.059396299905</v>
      </c>
    </row>
    <row r="86" spans="1:7" x14ac:dyDescent="0.2">
      <c r="A86" s="79">
        <v>46079</v>
      </c>
      <c r="B86" s="77">
        <v>17493.89</v>
      </c>
      <c r="C86" s="84">
        <v>287976</v>
      </c>
      <c r="E86">
        <f t="shared" si="2"/>
        <v>2026</v>
      </c>
      <c r="F86" s="57">
        <f>_xlfn.XLOOKUP(E86,'Historical Metal Prices'!$L$4:$Z$4,'Historical Metal Prices'!$L$10:$Z$10)</f>
        <v>-2.6290165530671761E-2</v>
      </c>
      <c r="G86" s="77">
        <f t="shared" si="3"/>
        <v>17033.972736124637</v>
      </c>
    </row>
    <row r="87" spans="1:7" x14ac:dyDescent="0.2">
      <c r="A87" s="79">
        <v>46078</v>
      </c>
      <c r="B87" s="77">
        <v>17880.849999999999</v>
      </c>
      <c r="C87" s="84">
        <v>289506</v>
      </c>
      <c r="E87">
        <f t="shared" si="2"/>
        <v>2026</v>
      </c>
      <c r="F87" s="57">
        <f>_xlfn.XLOOKUP(E87,'Historical Metal Prices'!$L$4:$Z$4,'Historical Metal Prices'!$L$10:$Z$10)</f>
        <v>-2.6290165530671761E-2</v>
      </c>
      <c r="G87" s="77">
        <f t="shared" si="3"/>
        <v>17410.759493670885</v>
      </c>
    </row>
    <row r="88" spans="1:7" x14ac:dyDescent="0.2">
      <c r="A88" s="79">
        <v>46077</v>
      </c>
      <c r="B88" s="77">
        <v>17699.27</v>
      </c>
      <c r="C88" s="84">
        <v>287808</v>
      </c>
      <c r="E88">
        <f t="shared" si="2"/>
        <v>2026</v>
      </c>
      <c r="F88" s="57">
        <f>_xlfn.XLOOKUP(E88,'Historical Metal Prices'!$L$4:$Z$4,'Historical Metal Prices'!$L$10:$Z$10)</f>
        <v>-2.6290165530671761E-2</v>
      </c>
      <c r="G88" s="77">
        <f t="shared" si="3"/>
        <v>17233.953261927949</v>
      </c>
    </row>
    <row r="89" spans="1:7" x14ac:dyDescent="0.2">
      <c r="A89" s="79">
        <v>46076</v>
      </c>
      <c r="B89" s="77">
        <v>17081.95</v>
      </c>
      <c r="C89" s="84">
        <v>287328</v>
      </c>
      <c r="E89">
        <f t="shared" si="2"/>
        <v>2026</v>
      </c>
      <c r="F89" s="57">
        <f>_xlfn.XLOOKUP(E89,'Historical Metal Prices'!$L$4:$Z$4,'Historical Metal Prices'!$L$10:$Z$10)</f>
        <v>-2.6290165530671761E-2</v>
      </c>
      <c r="G89" s="77">
        <f t="shared" si="3"/>
        <v>16632.862706913344</v>
      </c>
    </row>
    <row r="90" spans="1:7" x14ac:dyDescent="0.2">
      <c r="A90" s="79">
        <v>46073</v>
      </c>
      <c r="B90" s="77">
        <v>17143.5</v>
      </c>
      <c r="C90" s="84">
        <v>287706</v>
      </c>
      <c r="E90">
        <f t="shared" si="2"/>
        <v>2026</v>
      </c>
      <c r="F90" s="57">
        <f>_xlfn.XLOOKUP(E90,'Historical Metal Prices'!$L$4:$Z$4,'Historical Metal Prices'!$L$10:$Z$10)</f>
        <v>-2.6290165530671761E-2</v>
      </c>
      <c r="G90" s="77">
        <f t="shared" si="3"/>
        <v>16692.79454722493</v>
      </c>
    </row>
    <row r="91" spans="1:7" x14ac:dyDescent="0.2">
      <c r="A91" s="79">
        <v>46072</v>
      </c>
      <c r="B91" s="77">
        <v>17078.5</v>
      </c>
      <c r="C91" s="84">
        <v>287706</v>
      </c>
      <c r="E91">
        <f t="shared" si="2"/>
        <v>2026</v>
      </c>
      <c r="F91" s="57">
        <f>_xlfn.XLOOKUP(E91,'Historical Metal Prices'!$L$4:$Z$4,'Historical Metal Prices'!$L$10:$Z$10)</f>
        <v>-2.6290165530671761E-2</v>
      </c>
      <c r="G91" s="77">
        <f t="shared" si="3"/>
        <v>16629.503407984423</v>
      </c>
    </row>
    <row r="92" spans="1:7" x14ac:dyDescent="0.2">
      <c r="A92" s="79">
        <v>46071</v>
      </c>
      <c r="B92" s="77">
        <v>17065.560000000001</v>
      </c>
      <c r="C92" s="84">
        <v>287706</v>
      </c>
      <c r="E92">
        <f t="shared" si="2"/>
        <v>2026</v>
      </c>
      <c r="F92" s="57">
        <f>_xlfn.XLOOKUP(E92,'Historical Metal Prices'!$L$4:$Z$4,'Historical Metal Prices'!$L$10:$Z$10)</f>
        <v>-2.6290165530671761E-2</v>
      </c>
      <c r="G92" s="77">
        <f t="shared" si="3"/>
        <v>16616.90360272639</v>
      </c>
    </row>
    <row r="93" spans="1:7" x14ac:dyDescent="0.2">
      <c r="A93" s="79">
        <v>46070</v>
      </c>
      <c r="B93" s="77">
        <v>16654.400000000001</v>
      </c>
      <c r="C93" s="84">
        <v>287706</v>
      </c>
      <c r="E93">
        <f t="shared" si="2"/>
        <v>2026</v>
      </c>
      <c r="F93" s="57">
        <f>_xlfn.XLOOKUP(E93,'Historical Metal Prices'!$L$4:$Z$4,'Historical Metal Prices'!$L$10:$Z$10)</f>
        <v>-2.6290165530671761E-2</v>
      </c>
      <c r="G93" s="77">
        <f t="shared" si="3"/>
        <v>16216.553067185981</v>
      </c>
    </row>
    <row r="94" spans="1:7" x14ac:dyDescent="0.2">
      <c r="A94" s="79">
        <v>46069</v>
      </c>
      <c r="B94" s="77">
        <v>16910.62</v>
      </c>
      <c r="C94" s="84">
        <v>287730</v>
      </c>
      <c r="E94">
        <f t="shared" si="2"/>
        <v>2026</v>
      </c>
      <c r="F94" s="57">
        <f>_xlfn.XLOOKUP(E94,'Historical Metal Prices'!$L$4:$Z$4,'Historical Metal Prices'!$L$10:$Z$10)</f>
        <v>-2.6290165530671761E-2</v>
      </c>
      <c r="G94" s="77">
        <f t="shared" si="3"/>
        <v>16466.037000973709</v>
      </c>
    </row>
    <row r="95" spans="1:7" x14ac:dyDescent="0.2">
      <c r="A95" s="79">
        <v>46066</v>
      </c>
      <c r="B95" s="77">
        <v>16775.5</v>
      </c>
      <c r="C95" s="84">
        <v>286920</v>
      </c>
      <c r="E95">
        <f t="shared" si="2"/>
        <v>2026</v>
      </c>
      <c r="F95" s="57">
        <f>_xlfn.XLOOKUP(E95,'Historical Metal Prices'!$L$4:$Z$4,'Historical Metal Prices'!$L$10:$Z$10)</f>
        <v>-2.6290165530671761E-2</v>
      </c>
      <c r="G95" s="77">
        <f t="shared" si="3"/>
        <v>16334.469328140216</v>
      </c>
    </row>
    <row r="96" spans="1:7" x14ac:dyDescent="0.2">
      <c r="A96" s="79">
        <v>46065</v>
      </c>
      <c r="B96" s="77">
        <v>17222.919999999998</v>
      </c>
      <c r="C96" s="84">
        <v>287088</v>
      </c>
      <c r="E96">
        <f t="shared" si="2"/>
        <v>2026</v>
      </c>
      <c r="F96" s="57">
        <f>_xlfn.XLOOKUP(E96,'Historical Metal Prices'!$L$4:$Z$4,'Historical Metal Prices'!$L$10:$Z$10)</f>
        <v>-2.6290165530671761E-2</v>
      </c>
      <c r="G96" s="77">
        <f t="shared" si="3"/>
        <v>16770.126582278481</v>
      </c>
    </row>
    <row r="97" spans="1:7" x14ac:dyDescent="0.2">
      <c r="A97" s="79">
        <v>46064</v>
      </c>
      <c r="B97" s="77">
        <v>17670.080000000002</v>
      </c>
      <c r="C97" s="84">
        <v>286386</v>
      </c>
      <c r="E97">
        <f t="shared" si="2"/>
        <v>2026</v>
      </c>
      <c r="F97" s="57">
        <f>_xlfn.XLOOKUP(E97,'Historical Metal Prices'!$L$4:$Z$4,'Historical Metal Prices'!$L$10:$Z$10)</f>
        <v>-2.6290165530671761E-2</v>
      </c>
      <c r="G97" s="77">
        <f t="shared" si="3"/>
        <v>17205.530671859789</v>
      </c>
    </row>
    <row r="98" spans="1:7" x14ac:dyDescent="0.2">
      <c r="A98" s="79">
        <v>46063</v>
      </c>
      <c r="B98" s="77">
        <v>17277.78</v>
      </c>
      <c r="C98" s="84">
        <v>285750</v>
      </c>
      <c r="E98">
        <f t="shared" si="2"/>
        <v>2026</v>
      </c>
      <c r="F98" s="57">
        <f>_xlfn.XLOOKUP(E98,'Historical Metal Prices'!$L$4:$Z$4,'Historical Metal Prices'!$L$10:$Z$10)</f>
        <v>-2.6290165530671761E-2</v>
      </c>
      <c r="G98" s="77">
        <f t="shared" si="3"/>
        <v>16823.544303797469</v>
      </c>
    </row>
    <row r="99" spans="1:7" x14ac:dyDescent="0.2">
      <c r="A99" s="79">
        <v>46062</v>
      </c>
      <c r="B99" s="77">
        <v>17138.71</v>
      </c>
      <c r="C99" s="84">
        <v>285750</v>
      </c>
      <c r="E99">
        <f t="shared" si="2"/>
        <v>2026</v>
      </c>
      <c r="F99" s="57">
        <f>_xlfn.XLOOKUP(E99,'Historical Metal Prices'!$L$4:$Z$4,'Historical Metal Prices'!$L$10:$Z$10)</f>
        <v>-2.6290165530671761E-2</v>
      </c>
      <c r="G99" s="77">
        <f t="shared" si="3"/>
        <v>16688.130477117818</v>
      </c>
    </row>
    <row r="100" spans="1:7" x14ac:dyDescent="0.2">
      <c r="A100" s="79">
        <v>46059</v>
      </c>
      <c r="B100" s="77">
        <v>16879.599999999999</v>
      </c>
      <c r="C100" s="84">
        <v>285072</v>
      </c>
      <c r="E100">
        <f t="shared" si="2"/>
        <v>2026</v>
      </c>
      <c r="F100" s="57">
        <f>_xlfn.XLOOKUP(E100,'Historical Metal Prices'!$L$4:$Z$4,'Historical Metal Prices'!$L$10:$Z$10)</f>
        <v>-2.6290165530671761E-2</v>
      </c>
      <c r="G100" s="77">
        <f t="shared" si="3"/>
        <v>16435.832521908473</v>
      </c>
    </row>
    <row r="101" spans="1:7" x14ac:dyDescent="0.2">
      <c r="A101" s="79">
        <v>46058</v>
      </c>
      <c r="B101" s="77">
        <v>16859.22</v>
      </c>
      <c r="C101" s="84">
        <v>285282</v>
      </c>
      <c r="E101">
        <f t="shared" si="2"/>
        <v>2026</v>
      </c>
      <c r="F101" s="57">
        <f>_xlfn.XLOOKUP(E101,'Historical Metal Prices'!$L$4:$Z$4,'Historical Metal Prices'!$L$10:$Z$10)</f>
        <v>-2.6290165530671761E-2</v>
      </c>
      <c r="G101" s="77">
        <f t="shared" si="3"/>
        <v>16415.988315481991</v>
      </c>
    </row>
    <row r="102" spans="1:7" x14ac:dyDescent="0.2">
      <c r="A102" s="79">
        <v>46057</v>
      </c>
      <c r="B102" s="77">
        <v>17157</v>
      </c>
      <c r="C102" s="84">
        <v>286074</v>
      </c>
      <c r="E102">
        <f t="shared" si="2"/>
        <v>2026</v>
      </c>
      <c r="F102" s="57">
        <f>_xlfn.XLOOKUP(E102,'Historical Metal Prices'!$L$4:$Z$4,'Historical Metal Prices'!$L$10:$Z$10)</f>
        <v>-2.6290165530671761E-2</v>
      </c>
      <c r="G102" s="77">
        <f t="shared" si="3"/>
        <v>16705.939629990266</v>
      </c>
    </row>
    <row r="103" spans="1:7" x14ac:dyDescent="0.2">
      <c r="A103" s="79">
        <v>46056</v>
      </c>
      <c r="B103" s="77">
        <v>17223.61</v>
      </c>
      <c r="C103" s="84">
        <v>286314</v>
      </c>
      <c r="E103">
        <f t="shared" si="2"/>
        <v>2026</v>
      </c>
      <c r="F103" s="57">
        <f>_xlfn.XLOOKUP(E103,'Historical Metal Prices'!$L$4:$Z$4,'Historical Metal Prices'!$L$10:$Z$10)</f>
        <v>-2.6290165530671761E-2</v>
      </c>
      <c r="G103" s="77">
        <f t="shared" si="3"/>
        <v>16770.798442064268</v>
      </c>
    </row>
    <row r="104" spans="1:7" x14ac:dyDescent="0.2">
      <c r="A104" s="79">
        <v>46055</v>
      </c>
      <c r="B104" s="77">
        <v>16608.27</v>
      </c>
      <c r="C104" s="84">
        <v>285528</v>
      </c>
      <c r="E104">
        <f t="shared" si="2"/>
        <v>2026</v>
      </c>
      <c r="F104" s="57">
        <f>_xlfn.XLOOKUP(E104,'Historical Metal Prices'!$L$4:$Z$4,'Historical Metal Prices'!$L$10:$Z$10)</f>
        <v>-2.6290165530671761E-2</v>
      </c>
      <c r="G104" s="77">
        <f t="shared" si="3"/>
        <v>16171.63583252191</v>
      </c>
    </row>
    <row r="105" spans="1:7" x14ac:dyDescent="0.2">
      <c r="A105" s="79">
        <v>46052</v>
      </c>
      <c r="B105" s="77">
        <v>17732.91</v>
      </c>
      <c r="C105" s="84">
        <v>285528</v>
      </c>
      <c r="E105">
        <f t="shared" si="2"/>
        <v>2026</v>
      </c>
      <c r="F105" s="57">
        <f>_xlfn.XLOOKUP(E105,'Historical Metal Prices'!$L$4:$Z$4,'Historical Metal Prices'!$L$10:$Z$10)</f>
        <v>-2.6290165530671761E-2</v>
      </c>
      <c r="G105" s="77">
        <f t="shared" si="3"/>
        <v>17266.708860759496</v>
      </c>
    </row>
    <row r="106" spans="1:7" x14ac:dyDescent="0.2">
      <c r="A106" s="79">
        <v>46051</v>
      </c>
      <c r="B106" s="77">
        <v>18147.48</v>
      </c>
      <c r="C106" s="84">
        <v>286284</v>
      </c>
      <c r="E106">
        <f t="shared" si="2"/>
        <v>2026</v>
      </c>
      <c r="F106" s="57">
        <f>_xlfn.XLOOKUP(E106,'Historical Metal Prices'!$L$4:$Z$4,'Historical Metal Prices'!$L$10:$Z$10)</f>
        <v>-2.6290165530671761E-2</v>
      </c>
      <c r="G106" s="77">
        <f t="shared" si="3"/>
        <v>17670.379746835446</v>
      </c>
    </row>
    <row r="107" spans="1:7" x14ac:dyDescent="0.2">
      <c r="A107" s="79">
        <v>46050</v>
      </c>
      <c r="B107" s="77">
        <v>18047.53</v>
      </c>
      <c r="C107" s="84">
        <v>286470</v>
      </c>
      <c r="E107">
        <f t="shared" si="2"/>
        <v>2026</v>
      </c>
      <c r="F107" s="57">
        <f>_xlfn.XLOOKUP(E107,'Historical Metal Prices'!$L$4:$Z$4,'Historical Metal Prices'!$L$10:$Z$10)</f>
        <v>-2.6290165530671761E-2</v>
      </c>
      <c r="G107" s="77">
        <f t="shared" si="3"/>
        <v>17573.057448880234</v>
      </c>
    </row>
    <row r="108" spans="1:7" x14ac:dyDescent="0.2">
      <c r="A108" s="79">
        <v>46049</v>
      </c>
      <c r="B108" s="77">
        <v>17954.68</v>
      </c>
      <c r="C108" s="84">
        <v>286338</v>
      </c>
      <c r="E108">
        <f t="shared" si="2"/>
        <v>2026</v>
      </c>
      <c r="F108" s="57">
        <f>_xlfn.XLOOKUP(E108,'Historical Metal Prices'!$L$4:$Z$4,'Historical Metal Prices'!$L$10:$Z$10)</f>
        <v>-2.6290165530671761E-2</v>
      </c>
      <c r="G108" s="77">
        <f t="shared" si="3"/>
        <v>17482.648490749758</v>
      </c>
    </row>
    <row r="109" spans="1:7" x14ac:dyDescent="0.2">
      <c r="A109" s="79">
        <v>46048</v>
      </c>
      <c r="B109" s="77">
        <v>18313.04</v>
      </c>
      <c r="C109" s="84">
        <v>285726</v>
      </c>
      <c r="E109">
        <f t="shared" si="2"/>
        <v>2026</v>
      </c>
      <c r="F109" s="57">
        <f>_xlfn.XLOOKUP(E109,'Historical Metal Prices'!$L$4:$Z$4,'Historical Metal Prices'!$L$10:$Z$10)</f>
        <v>-2.6290165530671761E-2</v>
      </c>
      <c r="G109" s="77">
        <f t="shared" si="3"/>
        <v>17831.587147030186</v>
      </c>
    </row>
    <row r="110" spans="1:7" x14ac:dyDescent="0.2">
      <c r="A110" s="79">
        <v>46045</v>
      </c>
      <c r="B110" s="77">
        <v>18553.310000000001</v>
      </c>
      <c r="C110" s="84">
        <v>285552</v>
      </c>
      <c r="E110">
        <f t="shared" si="2"/>
        <v>2026</v>
      </c>
      <c r="F110" s="57">
        <f>_xlfn.XLOOKUP(E110,'Historical Metal Prices'!$L$4:$Z$4,'Historical Metal Prices'!$L$10:$Z$10)</f>
        <v>-2.6290165530671761E-2</v>
      </c>
      <c r="G110" s="77">
        <f t="shared" si="3"/>
        <v>18065.540408958135</v>
      </c>
    </row>
    <row r="111" spans="1:7" x14ac:dyDescent="0.2">
      <c r="A111" s="79">
        <v>46044</v>
      </c>
      <c r="B111" s="77">
        <v>17790.27</v>
      </c>
      <c r="C111" s="84">
        <v>283728</v>
      </c>
      <c r="E111">
        <f t="shared" si="2"/>
        <v>2026</v>
      </c>
      <c r="F111" s="57">
        <f>_xlfn.XLOOKUP(E111,'Historical Metal Prices'!$L$4:$Z$4,'Historical Metal Prices'!$L$10:$Z$10)</f>
        <v>-2.6290165530671761E-2</v>
      </c>
      <c r="G111" s="77">
        <f t="shared" si="3"/>
        <v>17322.560856864657</v>
      </c>
    </row>
    <row r="112" spans="1:7" x14ac:dyDescent="0.2">
      <c r="A112" s="79">
        <v>46043</v>
      </c>
      <c r="B112" s="77">
        <v>17794.830000000002</v>
      </c>
      <c r="C112" s="84">
        <v>284496</v>
      </c>
      <c r="E112">
        <f t="shared" si="2"/>
        <v>2026</v>
      </c>
      <c r="F112" s="57">
        <f>_xlfn.XLOOKUP(E112,'Historical Metal Prices'!$L$4:$Z$4,'Historical Metal Prices'!$L$10:$Z$10)</f>
        <v>-2.6290165530671761E-2</v>
      </c>
      <c r="G112" s="77">
        <f t="shared" si="3"/>
        <v>17327.000973709837</v>
      </c>
    </row>
    <row r="113" spans="1:7" x14ac:dyDescent="0.2">
      <c r="A113" s="79">
        <v>46042</v>
      </c>
      <c r="B113" s="77">
        <v>17413.77</v>
      </c>
      <c r="C113" s="84">
        <v>284664</v>
      </c>
      <c r="E113">
        <f t="shared" si="2"/>
        <v>2026</v>
      </c>
      <c r="F113" s="57">
        <f>_xlfn.XLOOKUP(E113,'Historical Metal Prices'!$L$4:$Z$4,'Historical Metal Prices'!$L$10:$Z$10)</f>
        <v>-2.6290165530671761E-2</v>
      </c>
      <c r="G113" s="77">
        <f t="shared" si="3"/>
        <v>16955.959104186953</v>
      </c>
    </row>
    <row r="114" spans="1:7" x14ac:dyDescent="0.2">
      <c r="A114" s="79">
        <v>46041</v>
      </c>
      <c r="B114" s="77">
        <v>17936</v>
      </c>
      <c r="C114" s="84">
        <v>284736</v>
      </c>
      <c r="E114">
        <f t="shared" si="2"/>
        <v>2026</v>
      </c>
      <c r="F114" s="57">
        <f>_xlfn.XLOOKUP(E114,'Historical Metal Prices'!$L$4:$Z$4,'Historical Metal Prices'!$L$10:$Z$10)</f>
        <v>-2.6290165530671761E-2</v>
      </c>
      <c r="G114" s="77">
        <f t="shared" si="3"/>
        <v>17464.459591041872</v>
      </c>
    </row>
    <row r="115" spans="1:7" x14ac:dyDescent="0.2">
      <c r="A115" s="79">
        <v>46038</v>
      </c>
      <c r="B115" s="77">
        <v>17390.05</v>
      </c>
      <c r="C115" s="84">
        <v>285708</v>
      </c>
      <c r="E115">
        <f t="shared" si="2"/>
        <v>2026</v>
      </c>
      <c r="F115" s="57">
        <f>_xlfn.XLOOKUP(E115,'Historical Metal Prices'!$L$4:$Z$4,'Historical Metal Prices'!$L$10:$Z$10)</f>
        <v>-2.6290165530671761E-2</v>
      </c>
      <c r="G115" s="77">
        <f t="shared" si="3"/>
        <v>16932.86270691334</v>
      </c>
    </row>
    <row r="116" spans="1:7" x14ac:dyDescent="0.2">
      <c r="A116" s="79">
        <v>46037</v>
      </c>
      <c r="B116" s="77">
        <v>18381.12</v>
      </c>
      <c r="C116" s="84">
        <v>285282</v>
      </c>
      <c r="E116">
        <f t="shared" si="2"/>
        <v>2026</v>
      </c>
      <c r="F116" s="57">
        <f>_xlfn.XLOOKUP(E116,'Historical Metal Prices'!$L$4:$Z$4,'Historical Metal Prices'!$L$10:$Z$10)</f>
        <v>-2.6290165530671761E-2</v>
      </c>
      <c r="G116" s="77">
        <f t="shared" si="3"/>
        <v>17897.877312560857</v>
      </c>
    </row>
    <row r="117" spans="1:7" x14ac:dyDescent="0.2">
      <c r="A117" s="79">
        <v>46036</v>
      </c>
      <c r="B117" s="77">
        <v>18495.240000000002</v>
      </c>
      <c r="C117" s="84">
        <v>285282</v>
      </c>
      <c r="E117">
        <f t="shared" si="2"/>
        <v>2026</v>
      </c>
      <c r="F117" s="57">
        <f>_xlfn.XLOOKUP(E117,'Historical Metal Prices'!$L$4:$Z$4,'Historical Metal Prices'!$L$10:$Z$10)</f>
        <v>-2.6290165530671761E-2</v>
      </c>
      <c r="G117" s="77">
        <f t="shared" si="3"/>
        <v>18008.9970788705</v>
      </c>
    </row>
    <row r="118" spans="1:7" x14ac:dyDescent="0.2">
      <c r="A118" s="79">
        <v>46035</v>
      </c>
      <c r="B118" s="77">
        <v>17484.349999999999</v>
      </c>
      <c r="C118" s="84">
        <v>284658</v>
      </c>
      <c r="E118">
        <f t="shared" si="2"/>
        <v>2026</v>
      </c>
      <c r="F118" s="57">
        <f>_xlfn.XLOOKUP(E118,'Historical Metal Prices'!$L$4:$Z$4,'Historical Metal Prices'!$L$10:$Z$10)</f>
        <v>-2.6290165530671761E-2</v>
      </c>
      <c r="G118" s="77">
        <f t="shared" si="3"/>
        <v>17024.683544303796</v>
      </c>
    </row>
    <row r="119" spans="1:7" x14ac:dyDescent="0.2">
      <c r="A119" s="79">
        <v>46034</v>
      </c>
      <c r="B119" s="77">
        <v>17687.53</v>
      </c>
      <c r="C119" s="84">
        <v>284148</v>
      </c>
      <c r="E119">
        <f t="shared" si="2"/>
        <v>2026</v>
      </c>
      <c r="F119" s="57">
        <f>_xlfn.XLOOKUP(E119,'Historical Metal Prices'!$L$4:$Z$4,'Historical Metal Prices'!$L$10:$Z$10)</f>
        <v>-2.6290165530671761E-2</v>
      </c>
      <c r="G119" s="77">
        <f t="shared" si="3"/>
        <v>17222.521908471277</v>
      </c>
    </row>
    <row r="120" spans="1:7" x14ac:dyDescent="0.2">
      <c r="A120" s="79">
        <v>46031</v>
      </c>
      <c r="B120" s="77">
        <v>17506.62</v>
      </c>
      <c r="C120" s="84">
        <v>284562</v>
      </c>
      <c r="E120">
        <f t="shared" si="2"/>
        <v>2026</v>
      </c>
      <c r="F120" s="57">
        <f>_xlfn.XLOOKUP(E120,'Historical Metal Prices'!$L$4:$Z$4,'Historical Metal Prices'!$L$10:$Z$10)</f>
        <v>-2.6290165530671761E-2</v>
      </c>
      <c r="G120" s="77">
        <f t="shared" si="3"/>
        <v>17046.36806231743</v>
      </c>
    </row>
    <row r="121" spans="1:7" x14ac:dyDescent="0.2">
      <c r="A121" s="79">
        <v>46030</v>
      </c>
      <c r="B121" s="77">
        <v>16961.43</v>
      </c>
      <c r="C121" s="84">
        <v>284790</v>
      </c>
      <c r="E121">
        <f t="shared" si="2"/>
        <v>2026</v>
      </c>
      <c r="F121" s="57">
        <f>_xlfn.XLOOKUP(E121,'Historical Metal Prices'!$L$4:$Z$4,'Historical Metal Prices'!$L$10:$Z$10)</f>
        <v>-2.6290165530671761E-2</v>
      </c>
      <c r="G121" s="77">
        <f t="shared" si="3"/>
        <v>16515.511197663098</v>
      </c>
    </row>
    <row r="122" spans="1:7" x14ac:dyDescent="0.2">
      <c r="A122" s="79">
        <v>46029</v>
      </c>
      <c r="B122" s="77">
        <v>17671.099999999999</v>
      </c>
      <c r="C122" s="84">
        <v>276300</v>
      </c>
      <c r="E122">
        <f t="shared" si="2"/>
        <v>2026</v>
      </c>
      <c r="F122" s="57">
        <f>_xlfn.XLOOKUP(E122,'Historical Metal Prices'!$L$4:$Z$4,'Historical Metal Prices'!$L$10:$Z$10)</f>
        <v>-2.6290165530671761E-2</v>
      </c>
      <c r="G122" s="77">
        <f t="shared" si="3"/>
        <v>17206.523855890944</v>
      </c>
    </row>
    <row r="123" spans="1:7" x14ac:dyDescent="0.2">
      <c r="A123" s="79">
        <v>46028</v>
      </c>
      <c r="B123" s="77">
        <v>18348.650000000001</v>
      </c>
      <c r="C123" s="84">
        <v>275634</v>
      </c>
      <c r="E123">
        <f t="shared" si="2"/>
        <v>2026</v>
      </c>
      <c r="F123" s="57">
        <f>_xlfn.XLOOKUP(E123,'Historical Metal Prices'!$L$4:$Z$4,'Historical Metal Prices'!$L$10:$Z$10)</f>
        <v>-2.6290165530671761E-2</v>
      </c>
      <c r="G123" s="77">
        <f t="shared" si="3"/>
        <v>17866.26095423564</v>
      </c>
    </row>
    <row r="124" spans="1:7" x14ac:dyDescent="0.2">
      <c r="A124" s="79">
        <v>46027</v>
      </c>
      <c r="B124" s="77">
        <v>16851.22</v>
      </c>
      <c r="C124" s="84">
        <v>255546</v>
      </c>
      <c r="E124">
        <f t="shared" si="2"/>
        <v>2026</v>
      </c>
      <c r="F124" s="57">
        <f>_xlfn.XLOOKUP(E124,'Historical Metal Prices'!$L$4:$Z$4,'Historical Metal Prices'!$L$10:$Z$10)</f>
        <v>-2.6290165530671761E-2</v>
      </c>
      <c r="G124" s="77">
        <f t="shared" si="3"/>
        <v>16408.198636806235</v>
      </c>
    </row>
    <row r="125" spans="1:7" x14ac:dyDescent="0.2">
      <c r="A125" s="79">
        <v>46024</v>
      </c>
      <c r="B125" s="77">
        <v>16676.32</v>
      </c>
      <c r="C125" s="84">
        <v>255354</v>
      </c>
      <c r="E125">
        <f t="shared" si="2"/>
        <v>2026</v>
      </c>
      <c r="F125" s="57">
        <f>_xlfn.XLOOKUP(E125,'Historical Metal Prices'!$L$4:$Z$4,'Historical Metal Prices'!$L$10:$Z$10)</f>
        <v>-2.6290165530671761E-2</v>
      </c>
      <c r="G125" s="77">
        <f t="shared" si="3"/>
        <v>16237.896786757548</v>
      </c>
    </row>
    <row r="126" spans="1:7" x14ac:dyDescent="0.2">
      <c r="A126" s="79">
        <v>46023</v>
      </c>
      <c r="B126" s="77">
        <v>16500.57</v>
      </c>
      <c r="C126" s="84">
        <v>255282</v>
      </c>
      <c r="E126">
        <f t="shared" si="2"/>
        <v>2026</v>
      </c>
      <c r="F126" s="57">
        <f>_xlfn.XLOOKUP(E126,'Historical Metal Prices'!$L$4:$Z$4,'Historical Metal Prices'!$L$10:$Z$10)</f>
        <v>-2.6290165530671761E-2</v>
      </c>
      <c r="G126" s="77">
        <f t="shared" si="3"/>
        <v>16066.767283349564</v>
      </c>
    </row>
    <row r="127" spans="1:7" x14ac:dyDescent="0.2">
      <c r="A127" s="79">
        <v>46022</v>
      </c>
      <c r="B127" s="77">
        <v>16500.57</v>
      </c>
      <c r="C127" s="84">
        <v>255162</v>
      </c>
      <c r="E127">
        <f t="shared" si="2"/>
        <v>2025</v>
      </c>
      <c r="F127" s="57">
        <f>_xlfn.XLOOKUP(E127,'Historical Metal Prices'!$L$4:$Z$4,'Historical Metal Prices'!$L$10:$Z$10)</f>
        <v>0</v>
      </c>
      <c r="G127" s="77">
        <f t="shared" si="3"/>
        <v>16500.57</v>
      </c>
    </row>
    <row r="128" spans="1:7" x14ac:dyDescent="0.2">
      <c r="A128" s="79">
        <v>46021</v>
      </c>
      <c r="B128" s="77">
        <v>16675.53</v>
      </c>
      <c r="C128" s="84">
        <v>255162</v>
      </c>
      <c r="E128">
        <f t="shared" si="2"/>
        <v>2025</v>
      </c>
      <c r="F128" s="57">
        <f>_xlfn.XLOOKUP(E128,'Historical Metal Prices'!$L$4:$Z$4,'Historical Metal Prices'!$L$10:$Z$10)</f>
        <v>0</v>
      </c>
      <c r="G128" s="77">
        <f t="shared" si="3"/>
        <v>16675.53</v>
      </c>
    </row>
    <row r="129" spans="1:7" x14ac:dyDescent="0.2">
      <c r="A129" s="79">
        <v>46020</v>
      </c>
      <c r="B129" s="77">
        <v>15643.7</v>
      </c>
      <c r="C129" s="84">
        <v>255186</v>
      </c>
      <c r="E129">
        <f t="shared" si="2"/>
        <v>2025</v>
      </c>
      <c r="F129" s="57">
        <f>_xlfn.XLOOKUP(E129,'Historical Metal Prices'!$L$4:$Z$4,'Historical Metal Prices'!$L$10:$Z$10)</f>
        <v>0</v>
      </c>
      <c r="G129" s="77">
        <f t="shared" si="3"/>
        <v>15643.7</v>
      </c>
    </row>
    <row r="130" spans="1:7" x14ac:dyDescent="0.2">
      <c r="A130" s="79">
        <v>46017</v>
      </c>
      <c r="B130" s="77">
        <v>15637.67</v>
      </c>
      <c r="C130" s="84">
        <v>255186</v>
      </c>
      <c r="E130">
        <f t="shared" si="2"/>
        <v>2025</v>
      </c>
      <c r="F130" s="57">
        <f>_xlfn.XLOOKUP(E130,'Historical Metal Prices'!$L$4:$Z$4,'Historical Metal Prices'!$L$10:$Z$10)</f>
        <v>0</v>
      </c>
      <c r="G130" s="77">
        <f t="shared" si="3"/>
        <v>15637.67</v>
      </c>
    </row>
    <row r="131" spans="1:7" x14ac:dyDescent="0.2">
      <c r="A131" s="79">
        <v>46016</v>
      </c>
      <c r="B131" s="77">
        <v>15637.67</v>
      </c>
      <c r="C131" s="84">
        <v>255696</v>
      </c>
      <c r="E131">
        <f t="shared" si="2"/>
        <v>2025</v>
      </c>
      <c r="F131" s="57">
        <f>_xlfn.XLOOKUP(E131,'Historical Metal Prices'!$L$4:$Z$4,'Historical Metal Prices'!$L$10:$Z$10)</f>
        <v>0</v>
      </c>
      <c r="G131" s="77">
        <f t="shared" si="3"/>
        <v>15637.67</v>
      </c>
    </row>
    <row r="132" spans="1:7" x14ac:dyDescent="0.2">
      <c r="A132" s="79">
        <v>46015</v>
      </c>
      <c r="B132" s="77">
        <v>15637.67</v>
      </c>
      <c r="C132" s="84">
        <v>255696</v>
      </c>
      <c r="E132">
        <f t="shared" si="2"/>
        <v>2025</v>
      </c>
      <c r="F132" s="57">
        <f>_xlfn.XLOOKUP(E132,'Historical Metal Prices'!$L$4:$Z$4,'Historical Metal Prices'!$L$10:$Z$10)</f>
        <v>0</v>
      </c>
      <c r="G132" s="77">
        <f t="shared" si="3"/>
        <v>15637.67</v>
      </c>
    </row>
    <row r="133" spans="1:7" x14ac:dyDescent="0.2">
      <c r="A133" s="79">
        <v>46014</v>
      </c>
      <c r="B133" s="77">
        <v>15568.34</v>
      </c>
      <c r="C133" s="84">
        <v>255696</v>
      </c>
      <c r="E133">
        <f t="shared" si="2"/>
        <v>2025</v>
      </c>
      <c r="F133" s="57">
        <f>_xlfn.XLOOKUP(E133,'Historical Metal Prices'!$L$4:$Z$4,'Historical Metal Prices'!$L$10:$Z$10)</f>
        <v>0</v>
      </c>
      <c r="G133" s="77">
        <f t="shared" si="3"/>
        <v>15568.34</v>
      </c>
    </row>
    <row r="134" spans="1:7" x14ac:dyDescent="0.2">
      <c r="A134" s="79">
        <v>46013</v>
      </c>
      <c r="B134" s="77">
        <v>15087</v>
      </c>
      <c r="C134" s="84">
        <v>254604</v>
      </c>
      <c r="E134">
        <f t="shared" si="2"/>
        <v>2025</v>
      </c>
      <c r="F134" s="57">
        <f>_xlfn.XLOOKUP(E134,'Historical Metal Prices'!$L$4:$Z$4,'Historical Metal Prices'!$L$10:$Z$10)</f>
        <v>0</v>
      </c>
      <c r="G134" s="77">
        <f t="shared" si="3"/>
        <v>15087</v>
      </c>
    </row>
    <row r="135" spans="1:7" x14ac:dyDescent="0.2">
      <c r="A135" s="79">
        <v>46010</v>
      </c>
      <c r="B135" s="77">
        <v>14615.37</v>
      </c>
      <c r="C135" s="84">
        <v>254388</v>
      </c>
      <c r="E135">
        <f t="shared" si="2"/>
        <v>2025</v>
      </c>
      <c r="F135" s="57">
        <f>_xlfn.XLOOKUP(E135,'Historical Metal Prices'!$L$4:$Z$4,'Historical Metal Prices'!$L$10:$Z$10)</f>
        <v>0</v>
      </c>
      <c r="G135" s="77">
        <f t="shared" si="3"/>
        <v>14615.37</v>
      </c>
    </row>
    <row r="136" spans="1:7" x14ac:dyDescent="0.2">
      <c r="A136" s="79">
        <v>46009</v>
      </c>
      <c r="B136" s="77">
        <v>14450.51</v>
      </c>
      <c r="C136" s="84">
        <v>254550</v>
      </c>
      <c r="E136">
        <f t="shared" si="2"/>
        <v>2025</v>
      </c>
      <c r="F136" s="57">
        <f>_xlfn.XLOOKUP(E136,'Historical Metal Prices'!$L$4:$Z$4,'Historical Metal Prices'!$L$10:$Z$10)</f>
        <v>0</v>
      </c>
      <c r="G136" s="77">
        <f t="shared" si="3"/>
        <v>14450.51</v>
      </c>
    </row>
    <row r="137" spans="1:7" x14ac:dyDescent="0.2">
      <c r="A137" s="79">
        <v>46008</v>
      </c>
      <c r="B137" s="77">
        <v>14202.23</v>
      </c>
      <c r="C137" s="84">
        <v>253938</v>
      </c>
      <c r="E137">
        <f t="shared" si="2"/>
        <v>2025</v>
      </c>
      <c r="F137" s="57">
        <f>_xlfn.XLOOKUP(E137,'Historical Metal Prices'!$L$4:$Z$4,'Historical Metal Prices'!$L$10:$Z$10)</f>
        <v>0</v>
      </c>
      <c r="G137" s="77">
        <f t="shared" si="3"/>
        <v>14202.23</v>
      </c>
    </row>
    <row r="138" spans="1:7" x14ac:dyDescent="0.2">
      <c r="A138" s="79">
        <v>46007</v>
      </c>
      <c r="B138" s="77">
        <v>14073.74</v>
      </c>
      <c r="C138" s="84">
        <v>253998</v>
      </c>
      <c r="E138">
        <f t="shared" si="2"/>
        <v>2025</v>
      </c>
      <c r="F138" s="57">
        <f>_xlfn.XLOOKUP(E138,'Historical Metal Prices'!$L$4:$Z$4,'Historical Metal Prices'!$L$10:$Z$10)</f>
        <v>0</v>
      </c>
      <c r="G138" s="77">
        <f t="shared" si="3"/>
        <v>14073.74</v>
      </c>
    </row>
    <row r="139" spans="1:7" x14ac:dyDescent="0.2">
      <c r="A139" s="79">
        <v>46006</v>
      </c>
      <c r="B139" s="77">
        <v>14155.75</v>
      </c>
      <c r="C139" s="84">
        <v>253308</v>
      </c>
      <c r="E139">
        <f t="shared" ref="E139:E202" si="4">YEAR(A139)</f>
        <v>2025</v>
      </c>
      <c r="F139" s="57">
        <f>_xlfn.XLOOKUP(E139,'Historical Metal Prices'!$L$4:$Z$4,'Historical Metal Prices'!$L$10:$Z$10)</f>
        <v>0</v>
      </c>
      <c r="G139" s="77">
        <f t="shared" ref="G139:G202" si="5">IFERROR(B139*(1+F139),G140)</f>
        <v>14155.75</v>
      </c>
    </row>
    <row r="140" spans="1:7" x14ac:dyDescent="0.2">
      <c r="A140" s="79">
        <v>46003</v>
      </c>
      <c r="B140" s="77">
        <v>14400.55</v>
      </c>
      <c r="C140" s="84">
        <v>253392</v>
      </c>
      <c r="E140">
        <f t="shared" si="4"/>
        <v>2025</v>
      </c>
      <c r="F140" s="57">
        <f>_xlfn.XLOOKUP(E140,'Historical Metal Prices'!$L$4:$Z$4,'Historical Metal Prices'!$L$10:$Z$10)</f>
        <v>0</v>
      </c>
      <c r="G140" s="77">
        <f t="shared" si="5"/>
        <v>14400.55</v>
      </c>
    </row>
    <row r="141" spans="1:7" x14ac:dyDescent="0.2">
      <c r="A141" s="79">
        <v>46002</v>
      </c>
      <c r="B141" s="77">
        <v>14439.04</v>
      </c>
      <c r="C141" s="84">
        <v>253032</v>
      </c>
      <c r="E141">
        <f t="shared" si="4"/>
        <v>2025</v>
      </c>
      <c r="F141" s="57">
        <f>_xlfn.XLOOKUP(E141,'Historical Metal Prices'!$L$4:$Z$4,'Historical Metal Prices'!$L$10:$Z$10)</f>
        <v>0</v>
      </c>
      <c r="G141" s="77">
        <f t="shared" si="5"/>
        <v>14439.04</v>
      </c>
    </row>
    <row r="142" spans="1:7" x14ac:dyDescent="0.2">
      <c r="A142" s="79">
        <v>46001</v>
      </c>
      <c r="B142" s="77">
        <v>14459.84</v>
      </c>
      <c r="C142" s="84">
        <v>252852</v>
      </c>
      <c r="E142">
        <f t="shared" si="4"/>
        <v>2025</v>
      </c>
      <c r="F142" s="57">
        <f>_xlfn.XLOOKUP(E142,'Historical Metal Prices'!$L$4:$Z$4,'Historical Metal Prices'!$L$10:$Z$10)</f>
        <v>0</v>
      </c>
      <c r="G142" s="77">
        <f t="shared" si="5"/>
        <v>14459.84</v>
      </c>
    </row>
    <row r="143" spans="1:7" x14ac:dyDescent="0.2">
      <c r="A143" s="79">
        <v>46000</v>
      </c>
      <c r="B143" s="77">
        <v>14543.54</v>
      </c>
      <c r="C143" s="84">
        <v>253092</v>
      </c>
      <c r="E143">
        <f t="shared" si="4"/>
        <v>2025</v>
      </c>
      <c r="F143" s="57">
        <f>_xlfn.XLOOKUP(E143,'Historical Metal Prices'!$L$4:$Z$4,'Historical Metal Prices'!$L$10:$Z$10)</f>
        <v>0</v>
      </c>
      <c r="G143" s="77">
        <f t="shared" si="5"/>
        <v>14543.54</v>
      </c>
    </row>
    <row r="144" spans="1:7" x14ac:dyDescent="0.2">
      <c r="A144" s="79">
        <v>45999</v>
      </c>
      <c r="B144" s="77">
        <v>14647.64</v>
      </c>
      <c r="C144" s="84">
        <v>252528</v>
      </c>
      <c r="E144">
        <f t="shared" si="4"/>
        <v>2025</v>
      </c>
      <c r="F144" s="57">
        <f>_xlfn.XLOOKUP(E144,'Historical Metal Prices'!$L$4:$Z$4,'Historical Metal Prices'!$L$10:$Z$10)</f>
        <v>0</v>
      </c>
      <c r="G144" s="77">
        <f t="shared" si="5"/>
        <v>14647.64</v>
      </c>
    </row>
    <row r="145" spans="1:7" x14ac:dyDescent="0.2">
      <c r="A145" s="79">
        <v>45996</v>
      </c>
      <c r="B145" s="77">
        <v>14749.02</v>
      </c>
      <c r="C145" s="84">
        <v>253344</v>
      </c>
      <c r="E145">
        <f t="shared" si="4"/>
        <v>2025</v>
      </c>
      <c r="F145" s="57">
        <f>_xlfn.XLOOKUP(E145,'Historical Metal Prices'!$L$4:$Z$4,'Historical Metal Prices'!$L$10:$Z$10)</f>
        <v>0</v>
      </c>
      <c r="G145" s="77">
        <f t="shared" si="5"/>
        <v>14749.02</v>
      </c>
    </row>
    <row r="146" spans="1:7" x14ac:dyDescent="0.2">
      <c r="A146" s="79">
        <v>45995</v>
      </c>
      <c r="B146" s="77">
        <v>14705.74</v>
      </c>
      <c r="C146" s="84">
        <v>253116</v>
      </c>
      <c r="E146">
        <f t="shared" si="4"/>
        <v>2025</v>
      </c>
      <c r="F146" s="57">
        <f>_xlfn.XLOOKUP(E146,'Historical Metal Prices'!$L$4:$Z$4,'Historical Metal Prices'!$L$10:$Z$10)</f>
        <v>0</v>
      </c>
      <c r="G146" s="77">
        <f t="shared" si="5"/>
        <v>14705.74</v>
      </c>
    </row>
    <row r="147" spans="1:7" x14ac:dyDescent="0.2">
      <c r="A147" s="79">
        <v>45994</v>
      </c>
      <c r="B147" s="77">
        <v>14676.86</v>
      </c>
      <c r="C147" s="84">
        <v>253116</v>
      </c>
      <c r="E147">
        <f t="shared" si="4"/>
        <v>2025</v>
      </c>
      <c r="F147" s="57">
        <f>_xlfn.XLOOKUP(E147,'Historical Metal Prices'!$L$4:$Z$4,'Historical Metal Prices'!$L$10:$Z$10)</f>
        <v>0</v>
      </c>
      <c r="G147" s="77">
        <f t="shared" si="5"/>
        <v>14676.86</v>
      </c>
    </row>
    <row r="148" spans="1:7" x14ac:dyDescent="0.2">
      <c r="A148" s="79">
        <v>45993</v>
      </c>
      <c r="B148" s="77">
        <v>14605.19</v>
      </c>
      <c r="C148" s="84">
        <v>252990</v>
      </c>
      <c r="E148">
        <f t="shared" si="4"/>
        <v>2025</v>
      </c>
      <c r="F148" s="57">
        <f>_xlfn.XLOOKUP(E148,'Historical Metal Prices'!$L$4:$Z$4,'Historical Metal Prices'!$L$10:$Z$10)</f>
        <v>0</v>
      </c>
      <c r="G148" s="77">
        <f t="shared" si="5"/>
        <v>14605.19</v>
      </c>
    </row>
    <row r="149" spans="1:7" x14ac:dyDescent="0.2">
      <c r="A149" s="79">
        <v>45992</v>
      </c>
      <c r="B149" s="77">
        <v>14726.06</v>
      </c>
      <c r="C149" s="84">
        <v>253074</v>
      </c>
      <c r="E149">
        <f t="shared" si="4"/>
        <v>2025</v>
      </c>
      <c r="F149" s="57">
        <f>_xlfn.XLOOKUP(E149,'Historical Metal Prices'!$L$4:$Z$4,'Historical Metal Prices'!$L$10:$Z$10)</f>
        <v>0</v>
      </c>
      <c r="G149" s="77">
        <f t="shared" si="5"/>
        <v>14726.06</v>
      </c>
    </row>
    <row r="150" spans="1:7" x14ac:dyDescent="0.2">
      <c r="A150" s="79">
        <v>45989</v>
      </c>
      <c r="B150" s="77">
        <v>14632.23</v>
      </c>
      <c r="C150" s="84">
        <v>254364</v>
      </c>
      <c r="E150">
        <f t="shared" si="4"/>
        <v>2025</v>
      </c>
      <c r="F150" s="57">
        <f>_xlfn.XLOOKUP(E150,'Historical Metal Prices'!$L$4:$Z$4,'Historical Metal Prices'!$L$10:$Z$10)</f>
        <v>0</v>
      </c>
      <c r="G150" s="77">
        <f t="shared" si="5"/>
        <v>14632.23</v>
      </c>
    </row>
    <row r="151" spans="1:7" x14ac:dyDescent="0.2">
      <c r="A151" s="79">
        <v>45988</v>
      </c>
      <c r="B151" s="77">
        <v>14635.94</v>
      </c>
      <c r="C151" s="84">
        <v>254760</v>
      </c>
      <c r="E151">
        <f t="shared" si="4"/>
        <v>2025</v>
      </c>
      <c r="F151" s="57">
        <f>_xlfn.XLOOKUP(E151,'Historical Metal Prices'!$L$4:$Z$4,'Historical Metal Prices'!$L$10:$Z$10)</f>
        <v>0</v>
      </c>
      <c r="G151" s="77">
        <f t="shared" si="5"/>
        <v>14635.94</v>
      </c>
    </row>
    <row r="152" spans="1:7" x14ac:dyDescent="0.2">
      <c r="A152" s="79">
        <v>45987</v>
      </c>
      <c r="B152" s="77">
        <v>14624.51</v>
      </c>
      <c r="C152" s="84">
        <v>255450</v>
      </c>
      <c r="E152">
        <f t="shared" si="4"/>
        <v>2025</v>
      </c>
      <c r="F152" s="57">
        <f>_xlfn.XLOOKUP(E152,'Historical Metal Prices'!$L$4:$Z$4,'Historical Metal Prices'!$L$10:$Z$10)</f>
        <v>0</v>
      </c>
      <c r="G152" s="77">
        <f t="shared" si="5"/>
        <v>14624.51</v>
      </c>
    </row>
    <row r="153" spans="1:7" x14ac:dyDescent="0.2">
      <c r="A153" s="79">
        <v>45986</v>
      </c>
      <c r="B153" s="77">
        <v>14681.49</v>
      </c>
      <c r="C153" s="84">
        <v>254520</v>
      </c>
      <c r="E153">
        <f t="shared" si="4"/>
        <v>2025</v>
      </c>
      <c r="F153" s="57">
        <f>_xlfn.XLOOKUP(E153,'Historical Metal Prices'!$L$4:$Z$4,'Historical Metal Prices'!$L$10:$Z$10)</f>
        <v>0</v>
      </c>
      <c r="G153" s="77">
        <f t="shared" si="5"/>
        <v>14681.49</v>
      </c>
    </row>
    <row r="154" spans="1:7" x14ac:dyDescent="0.2">
      <c r="A154" s="79">
        <v>45985</v>
      </c>
      <c r="B154" s="77">
        <v>14508.53</v>
      </c>
      <c r="C154" s="84">
        <v>253482</v>
      </c>
      <c r="E154">
        <f t="shared" si="4"/>
        <v>2025</v>
      </c>
      <c r="F154" s="57">
        <f>_xlfn.XLOOKUP(E154,'Historical Metal Prices'!$L$4:$Z$4,'Historical Metal Prices'!$L$10:$Z$10)</f>
        <v>0</v>
      </c>
      <c r="G154" s="77">
        <f t="shared" si="5"/>
        <v>14508.53</v>
      </c>
    </row>
    <row r="155" spans="1:7" x14ac:dyDescent="0.2">
      <c r="A155" s="79">
        <v>45982</v>
      </c>
      <c r="B155" s="77">
        <v>14270.19</v>
      </c>
      <c r="C155" s="84">
        <v>253482</v>
      </c>
      <c r="E155">
        <f t="shared" si="4"/>
        <v>2025</v>
      </c>
      <c r="F155" s="57">
        <f>_xlfn.XLOOKUP(E155,'Historical Metal Prices'!$L$4:$Z$4,'Historical Metal Prices'!$L$10:$Z$10)</f>
        <v>0</v>
      </c>
      <c r="G155" s="77">
        <f t="shared" si="5"/>
        <v>14270.19</v>
      </c>
    </row>
    <row r="156" spans="1:7" x14ac:dyDescent="0.2">
      <c r="A156" s="79">
        <v>45981</v>
      </c>
      <c r="B156" s="77">
        <v>14309.73</v>
      </c>
      <c r="C156" s="84">
        <v>253950</v>
      </c>
      <c r="E156">
        <f t="shared" si="4"/>
        <v>2025</v>
      </c>
      <c r="F156" s="57">
        <f>_xlfn.XLOOKUP(E156,'Historical Metal Prices'!$L$4:$Z$4,'Historical Metal Prices'!$L$10:$Z$10)</f>
        <v>0</v>
      </c>
      <c r="G156" s="77">
        <f t="shared" si="5"/>
        <v>14309.73</v>
      </c>
    </row>
    <row r="157" spans="1:7" x14ac:dyDescent="0.2">
      <c r="A157" s="79">
        <v>45980</v>
      </c>
      <c r="B157" s="77">
        <v>14452.34</v>
      </c>
      <c r="C157" s="84">
        <v>254172</v>
      </c>
      <c r="E157">
        <f t="shared" si="4"/>
        <v>2025</v>
      </c>
      <c r="F157" s="57">
        <f>_xlfn.XLOOKUP(E157,'Historical Metal Prices'!$L$4:$Z$4,'Historical Metal Prices'!$L$10:$Z$10)</f>
        <v>0</v>
      </c>
      <c r="G157" s="77">
        <f t="shared" si="5"/>
        <v>14452.34</v>
      </c>
    </row>
    <row r="158" spans="1:7" x14ac:dyDescent="0.2">
      <c r="A158" s="79">
        <v>45979</v>
      </c>
      <c r="B158" s="77">
        <v>14438.14</v>
      </c>
      <c r="C158" s="84">
        <v>255846</v>
      </c>
      <c r="E158">
        <f t="shared" si="4"/>
        <v>2025</v>
      </c>
      <c r="F158" s="57">
        <f>_xlfn.XLOOKUP(E158,'Historical Metal Prices'!$L$4:$Z$4,'Historical Metal Prices'!$L$10:$Z$10)</f>
        <v>0</v>
      </c>
      <c r="G158" s="77">
        <f t="shared" si="5"/>
        <v>14438.14</v>
      </c>
    </row>
    <row r="159" spans="1:7" x14ac:dyDescent="0.2">
      <c r="A159" s="79">
        <v>45978</v>
      </c>
      <c r="B159" s="77">
        <v>14446.43</v>
      </c>
      <c r="C159" s="84">
        <v>257832</v>
      </c>
      <c r="E159">
        <f t="shared" si="4"/>
        <v>2025</v>
      </c>
      <c r="F159" s="57">
        <f>_xlfn.XLOOKUP(E159,'Historical Metal Prices'!$L$4:$Z$4,'Historical Metal Prices'!$L$10:$Z$10)</f>
        <v>0</v>
      </c>
      <c r="G159" s="77">
        <f t="shared" si="5"/>
        <v>14446.43</v>
      </c>
    </row>
    <row r="160" spans="1:7" x14ac:dyDescent="0.2">
      <c r="A160" s="79">
        <v>45975</v>
      </c>
      <c r="B160" s="77">
        <v>14696.87</v>
      </c>
      <c r="C160" s="84">
        <v>257694</v>
      </c>
      <c r="E160">
        <f t="shared" si="4"/>
        <v>2025</v>
      </c>
      <c r="F160" s="57">
        <f>_xlfn.XLOOKUP(E160,'Historical Metal Prices'!$L$4:$Z$4,'Historical Metal Prices'!$L$10:$Z$10)</f>
        <v>0</v>
      </c>
      <c r="G160" s="77">
        <f t="shared" si="5"/>
        <v>14696.87</v>
      </c>
    </row>
    <row r="161" spans="1:7" x14ac:dyDescent="0.2">
      <c r="A161" s="79">
        <v>45974</v>
      </c>
      <c r="B161" s="77">
        <v>14782.11</v>
      </c>
      <c r="C161" s="84">
        <v>252090</v>
      </c>
      <c r="E161">
        <f t="shared" si="4"/>
        <v>2025</v>
      </c>
      <c r="F161" s="57">
        <f>_xlfn.XLOOKUP(E161,'Historical Metal Prices'!$L$4:$Z$4,'Historical Metal Prices'!$L$10:$Z$10)</f>
        <v>0</v>
      </c>
      <c r="G161" s="77">
        <f t="shared" si="5"/>
        <v>14782.11</v>
      </c>
    </row>
    <row r="162" spans="1:7" x14ac:dyDescent="0.2">
      <c r="A162" s="79">
        <v>45973</v>
      </c>
      <c r="B162" s="77">
        <v>14849.1</v>
      </c>
      <c r="C162" s="84">
        <v>251970</v>
      </c>
      <c r="E162">
        <f t="shared" si="4"/>
        <v>2025</v>
      </c>
      <c r="F162" s="57">
        <f>_xlfn.XLOOKUP(E162,'Historical Metal Prices'!$L$4:$Z$4,'Historical Metal Prices'!$L$10:$Z$10)</f>
        <v>0</v>
      </c>
      <c r="G162" s="77">
        <f t="shared" si="5"/>
        <v>14849.1</v>
      </c>
    </row>
    <row r="163" spans="1:7" x14ac:dyDescent="0.2">
      <c r="A163" s="79">
        <v>45972</v>
      </c>
      <c r="B163" s="77">
        <v>14852.37</v>
      </c>
      <c r="C163" s="84">
        <v>252114</v>
      </c>
      <c r="E163">
        <f t="shared" si="4"/>
        <v>2025</v>
      </c>
      <c r="F163" s="57">
        <f>_xlfn.XLOOKUP(E163,'Historical Metal Prices'!$L$4:$Z$4,'Historical Metal Prices'!$L$10:$Z$10)</f>
        <v>0</v>
      </c>
      <c r="G163" s="77">
        <f t="shared" si="5"/>
        <v>14852.37</v>
      </c>
    </row>
    <row r="164" spans="1:7" x14ac:dyDescent="0.2">
      <c r="A164" s="79">
        <v>45971</v>
      </c>
      <c r="B164" s="77">
        <v>14911.5</v>
      </c>
      <c r="C164" s="84">
        <v>253308</v>
      </c>
      <c r="E164">
        <f t="shared" si="4"/>
        <v>2025</v>
      </c>
      <c r="F164" s="57">
        <f>_xlfn.XLOOKUP(E164,'Historical Metal Prices'!$L$4:$Z$4,'Historical Metal Prices'!$L$10:$Z$10)</f>
        <v>0</v>
      </c>
      <c r="G164" s="77">
        <f t="shared" si="5"/>
        <v>14911.5</v>
      </c>
    </row>
    <row r="165" spans="1:7" x14ac:dyDescent="0.2">
      <c r="A165" s="79">
        <v>45968</v>
      </c>
      <c r="B165" s="77">
        <v>14868.62</v>
      </c>
      <c r="C165" s="84">
        <v>253404</v>
      </c>
      <c r="E165">
        <f t="shared" si="4"/>
        <v>2025</v>
      </c>
      <c r="F165" s="57">
        <f>_xlfn.XLOOKUP(E165,'Historical Metal Prices'!$L$4:$Z$4,'Historical Metal Prices'!$L$10:$Z$10)</f>
        <v>0</v>
      </c>
      <c r="G165" s="77">
        <f t="shared" si="5"/>
        <v>14868.62</v>
      </c>
    </row>
    <row r="166" spans="1:7" x14ac:dyDescent="0.2">
      <c r="A166" s="79">
        <v>45967</v>
      </c>
      <c r="B166" s="77">
        <v>14838.81</v>
      </c>
      <c r="C166" s="84">
        <v>253104</v>
      </c>
      <c r="E166">
        <f t="shared" si="4"/>
        <v>2025</v>
      </c>
      <c r="F166" s="57">
        <f>_xlfn.XLOOKUP(E166,'Historical Metal Prices'!$L$4:$Z$4,'Historical Metal Prices'!$L$10:$Z$10)</f>
        <v>0</v>
      </c>
      <c r="G166" s="77">
        <f t="shared" si="5"/>
        <v>14838.81</v>
      </c>
    </row>
    <row r="167" spans="1:7" x14ac:dyDescent="0.2">
      <c r="A167" s="79">
        <v>45966</v>
      </c>
      <c r="B167" s="77">
        <v>14824.63</v>
      </c>
      <c r="C167" s="84">
        <v>253104</v>
      </c>
      <c r="E167">
        <f t="shared" si="4"/>
        <v>2025</v>
      </c>
      <c r="F167" s="57">
        <f>_xlfn.XLOOKUP(E167,'Historical Metal Prices'!$L$4:$Z$4,'Historical Metal Prices'!$L$10:$Z$10)</f>
        <v>0</v>
      </c>
      <c r="G167" s="77">
        <f t="shared" si="5"/>
        <v>14824.63</v>
      </c>
    </row>
    <row r="168" spans="1:7" x14ac:dyDescent="0.2">
      <c r="A168" s="79">
        <v>45965</v>
      </c>
      <c r="B168" s="77">
        <v>14861.33</v>
      </c>
      <c r="C168" s="84">
        <v>253128</v>
      </c>
      <c r="E168">
        <f t="shared" si="4"/>
        <v>2025</v>
      </c>
      <c r="F168" s="57">
        <f>_xlfn.XLOOKUP(E168,'Historical Metal Prices'!$L$4:$Z$4,'Historical Metal Prices'!$L$10:$Z$10)</f>
        <v>0</v>
      </c>
      <c r="G168" s="77">
        <f t="shared" si="5"/>
        <v>14861.33</v>
      </c>
    </row>
    <row r="169" spans="1:7" x14ac:dyDescent="0.2">
      <c r="A169" s="79">
        <v>45964</v>
      </c>
      <c r="B169" s="77">
        <v>14930.5</v>
      </c>
      <c r="C169" s="84">
        <v>252750</v>
      </c>
      <c r="E169">
        <f t="shared" si="4"/>
        <v>2025</v>
      </c>
      <c r="F169" s="57">
        <f>_xlfn.XLOOKUP(E169,'Historical Metal Prices'!$L$4:$Z$4,'Historical Metal Prices'!$L$10:$Z$10)</f>
        <v>0</v>
      </c>
      <c r="G169" s="77">
        <f t="shared" si="5"/>
        <v>14930.5</v>
      </c>
    </row>
    <row r="170" spans="1:7" x14ac:dyDescent="0.2">
      <c r="A170" s="79">
        <v>45961</v>
      </c>
      <c r="B170" s="77">
        <v>15021.16</v>
      </c>
      <c r="C170" s="84">
        <v>252750</v>
      </c>
      <c r="E170">
        <f t="shared" si="4"/>
        <v>2025</v>
      </c>
      <c r="F170" s="57">
        <f>_xlfn.XLOOKUP(E170,'Historical Metal Prices'!$L$4:$Z$4,'Historical Metal Prices'!$L$10:$Z$10)</f>
        <v>0</v>
      </c>
      <c r="G170" s="77">
        <f t="shared" si="5"/>
        <v>15021.16</v>
      </c>
    </row>
    <row r="171" spans="1:7" x14ac:dyDescent="0.2">
      <c r="A171" s="79">
        <v>45960</v>
      </c>
      <c r="B171" s="77">
        <v>15025.21</v>
      </c>
      <c r="C171" s="84">
        <v>252102</v>
      </c>
      <c r="E171">
        <f t="shared" si="4"/>
        <v>2025</v>
      </c>
      <c r="F171" s="57">
        <f>_xlfn.XLOOKUP(E171,'Historical Metal Prices'!$L$4:$Z$4,'Historical Metal Prices'!$L$10:$Z$10)</f>
        <v>0</v>
      </c>
      <c r="G171" s="77">
        <f t="shared" si="5"/>
        <v>15025.21</v>
      </c>
    </row>
    <row r="172" spans="1:7" x14ac:dyDescent="0.2">
      <c r="A172" s="79">
        <v>45959</v>
      </c>
      <c r="B172" s="77">
        <v>15162.01</v>
      </c>
      <c r="C172" s="84">
        <v>251640</v>
      </c>
      <c r="E172">
        <f t="shared" si="4"/>
        <v>2025</v>
      </c>
      <c r="F172" s="57">
        <f>_xlfn.XLOOKUP(E172,'Historical Metal Prices'!$L$4:$Z$4,'Historical Metal Prices'!$L$10:$Z$10)</f>
        <v>0</v>
      </c>
      <c r="G172" s="77">
        <f t="shared" si="5"/>
        <v>15162.01</v>
      </c>
    </row>
    <row r="173" spans="1:7" x14ac:dyDescent="0.2">
      <c r="A173" s="79">
        <v>45958</v>
      </c>
      <c r="B173" s="77">
        <v>15088.9</v>
      </c>
      <c r="C173" s="84">
        <v>251706</v>
      </c>
      <c r="E173">
        <f t="shared" si="4"/>
        <v>2025</v>
      </c>
      <c r="F173" s="57">
        <f>_xlfn.XLOOKUP(E173,'Historical Metal Prices'!$L$4:$Z$4,'Historical Metal Prices'!$L$10:$Z$10)</f>
        <v>0</v>
      </c>
      <c r="G173" s="77">
        <f t="shared" si="5"/>
        <v>15088.9</v>
      </c>
    </row>
    <row r="174" spans="1:7" x14ac:dyDescent="0.2">
      <c r="A174" s="79">
        <v>45957</v>
      </c>
      <c r="B174" s="77">
        <v>15069.82</v>
      </c>
      <c r="C174" s="84">
        <v>251436</v>
      </c>
      <c r="E174">
        <f t="shared" si="4"/>
        <v>2025</v>
      </c>
      <c r="F174" s="57">
        <f>_xlfn.XLOOKUP(E174,'Historical Metal Prices'!$L$4:$Z$4,'Historical Metal Prices'!$L$10:$Z$10)</f>
        <v>0</v>
      </c>
      <c r="G174" s="77">
        <f t="shared" si="5"/>
        <v>15069.82</v>
      </c>
    </row>
    <row r="175" spans="1:7" x14ac:dyDescent="0.2">
      <c r="A175" s="79">
        <v>45954</v>
      </c>
      <c r="B175" s="77">
        <v>15166.88</v>
      </c>
      <c r="C175" s="84">
        <v>250854</v>
      </c>
      <c r="E175">
        <f t="shared" si="4"/>
        <v>2025</v>
      </c>
      <c r="F175" s="57">
        <f>_xlfn.XLOOKUP(E175,'Historical Metal Prices'!$L$4:$Z$4,'Historical Metal Prices'!$L$10:$Z$10)</f>
        <v>0</v>
      </c>
      <c r="G175" s="77">
        <f t="shared" si="5"/>
        <v>15166.88</v>
      </c>
    </row>
    <row r="176" spans="1:7" x14ac:dyDescent="0.2">
      <c r="A176" s="79">
        <v>45953</v>
      </c>
      <c r="B176" s="77">
        <v>15172.4</v>
      </c>
      <c r="C176" s="84">
        <v>250854</v>
      </c>
      <c r="E176">
        <f t="shared" si="4"/>
        <v>2025</v>
      </c>
      <c r="F176" s="57">
        <f>_xlfn.XLOOKUP(E176,'Historical Metal Prices'!$L$4:$Z$4,'Historical Metal Prices'!$L$10:$Z$10)</f>
        <v>0</v>
      </c>
      <c r="G176" s="77">
        <f t="shared" si="5"/>
        <v>15172.4</v>
      </c>
    </row>
    <row r="177" spans="1:7" x14ac:dyDescent="0.2">
      <c r="A177" s="79">
        <v>45952</v>
      </c>
      <c r="B177" s="77">
        <v>14960.8</v>
      </c>
      <c r="C177" s="84">
        <v>250878</v>
      </c>
      <c r="E177">
        <f t="shared" si="4"/>
        <v>2025</v>
      </c>
      <c r="F177" s="57">
        <f>_xlfn.XLOOKUP(E177,'Historical Metal Prices'!$L$4:$Z$4,'Historical Metal Prices'!$L$10:$Z$10)</f>
        <v>0</v>
      </c>
      <c r="G177" s="77">
        <f t="shared" si="5"/>
        <v>14960.8</v>
      </c>
    </row>
    <row r="178" spans="1:7" x14ac:dyDescent="0.2">
      <c r="A178" s="79">
        <v>45951</v>
      </c>
      <c r="B178" s="77">
        <v>14968.7</v>
      </c>
      <c r="C178" s="84">
        <v>250878</v>
      </c>
      <c r="E178">
        <f t="shared" si="4"/>
        <v>2025</v>
      </c>
      <c r="F178" s="57">
        <f>_xlfn.XLOOKUP(E178,'Historical Metal Prices'!$L$4:$Z$4,'Historical Metal Prices'!$L$10:$Z$10)</f>
        <v>0</v>
      </c>
      <c r="G178" s="77">
        <f t="shared" si="5"/>
        <v>14968.7</v>
      </c>
    </row>
    <row r="179" spans="1:7" x14ac:dyDescent="0.2">
      <c r="A179" s="79">
        <v>45950</v>
      </c>
      <c r="B179" s="77">
        <v>15017.1</v>
      </c>
      <c r="C179" s="84">
        <v>250476</v>
      </c>
      <c r="E179">
        <f t="shared" si="4"/>
        <v>2025</v>
      </c>
      <c r="F179" s="57">
        <f>_xlfn.XLOOKUP(E179,'Historical Metal Prices'!$L$4:$Z$4,'Historical Metal Prices'!$L$10:$Z$10)</f>
        <v>0</v>
      </c>
      <c r="G179" s="77">
        <f t="shared" si="5"/>
        <v>15017.1</v>
      </c>
    </row>
    <row r="180" spans="1:7" x14ac:dyDescent="0.2">
      <c r="A180" s="79">
        <v>45947</v>
      </c>
      <c r="B180" s="77">
        <v>14923.86</v>
      </c>
      <c r="C180" s="84">
        <v>250476</v>
      </c>
      <c r="E180">
        <f t="shared" si="4"/>
        <v>2025</v>
      </c>
      <c r="F180" s="57">
        <f>_xlfn.XLOOKUP(E180,'Historical Metal Prices'!$L$4:$Z$4,'Historical Metal Prices'!$L$10:$Z$10)</f>
        <v>0</v>
      </c>
      <c r="G180" s="77">
        <f t="shared" si="5"/>
        <v>14923.86</v>
      </c>
    </row>
    <row r="181" spans="1:7" x14ac:dyDescent="0.2">
      <c r="A181" s="79">
        <v>45946</v>
      </c>
      <c r="B181" s="77">
        <v>15061.27</v>
      </c>
      <c r="C181" s="84">
        <v>250530</v>
      </c>
      <c r="E181">
        <f t="shared" si="4"/>
        <v>2025</v>
      </c>
      <c r="F181" s="57">
        <f>_xlfn.XLOOKUP(E181,'Historical Metal Prices'!$L$4:$Z$4,'Historical Metal Prices'!$L$10:$Z$10)</f>
        <v>0</v>
      </c>
      <c r="G181" s="77">
        <f t="shared" si="5"/>
        <v>15061.27</v>
      </c>
    </row>
    <row r="182" spans="1:7" x14ac:dyDescent="0.2">
      <c r="A182" s="79">
        <v>45945</v>
      </c>
      <c r="B182" s="77">
        <v>14982.78</v>
      </c>
      <c r="C182" s="84">
        <v>250344</v>
      </c>
      <c r="E182">
        <f t="shared" si="4"/>
        <v>2025</v>
      </c>
      <c r="F182" s="57">
        <f>_xlfn.XLOOKUP(E182,'Historical Metal Prices'!$L$4:$Z$4,'Historical Metal Prices'!$L$10:$Z$10)</f>
        <v>0</v>
      </c>
      <c r="G182" s="77">
        <f t="shared" si="5"/>
        <v>14982.78</v>
      </c>
    </row>
    <row r="183" spans="1:7" x14ac:dyDescent="0.2">
      <c r="A183" s="79">
        <v>45944</v>
      </c>
      <c r="B183" s="77">
        <v>15003.23</v>
      </c>
      <c r="C183" s="84">
        <v>246756</v>
      </c>
      <c r="E183">
        <f t="shared" si="4"/>
        <v>2025</v>
      </c>
      <c r="F183" s="57">
        <f>_xlfn.XLOOKUP(E183,'Historical Metal Prices'!$L$4:$Z$4,'Historical Metal Prices'!$L$10:$Z$10)</f>
        <v>0</v>
      </c>
      <c r="G183" s="77">
        <f t="shared" si="5"/>
        <v>15003.23</v>
      </c>
    </row>
    <row r="184" spans="1:7" x14ac:dyDescent="0.2">
      <c r="A184" s="79">
        <v>45943</v>
      </c>
      <c r="B184" s="77">
        <v>15003.23</v>
      </c>
      <c r="C184" s="84">
        <v>243258</v>
      </c>
      <c r="E184">
        <f t="shared" si="4"/>
        <v>2025</v>
      </c>
      <c r="F184" s="57">
        <f>_xlfn.XLOOKUP(E184,'Historical Metal Prices'!$L$4:$Z$4,'Historical Metal Prices'!$L$10:$Z$10)</f>
        <v>0</v>
      </c>
      <c r="G184" s="77">
        <f t="shared" si="5"/>
        <v>15003.23</v>
      </c>
    </row>
    <row r="185" spans="1:7" x14ac:dyDescent="0.2">
      <c r="A185" s="79">
        <v>45940</v>
      </c>
      <c r="B185" s="77">
        <v>15086.05</v>
      </c>
      <c r="C185" s="84">
        <v>237378</v>
      </c>
      <c r="E185">
        <f t="shared" si="4"/>
        <v>2025</v>
      </c>
      <c r="F185" s="57">
        <f>_xlfn.XLOOKUP(E185,'Historical Metal Prices'!$L$4:$Z$4,'Historical Metal Prices'!$L$10:$Z$10)</f>
        <v>0</v>
      </c>
      <c r="G185" s="77">
        <f t="shared" si="5"/>
        <v>15086.05</v>
      </c>
    </row>
    <row r="186" spans="1:7" x14ac:dyDescent="0.2">
      <c r="A186" s="79">
        <v>45939</v>
      </c>
      <c r="B186" s="77">
        <v>15320.2</v>
      </c>
      <c r="C186" s="84">
        <v>237378</v>
      </c>
      <c r="E186">
        <f t="shared" si="4"/>
        <v>2025</v>
      </c>
      <c r="F186" s="57">
        <f>_xlfn.XLOOKUP(E186,'Historical Metal Prices'!$L$4:$Z$4,'Historical Metal Prices'!$L$10:$Z$10)</f>
        <v>0</v>
      </c>
      <c r="G186" s="77">
        <f t="shared" si="5"/>
        <v>15320.2</v>
      </c>
    </row>
    <row r="187" spans="1:7" x14ac:dyDescent="0.2">
      <c r="A187" s="79">
        <v>45938</v>
      </c>
      <c r="B187" s="77">
        <v>15166.8</v>
      </c>
      <c r="C187" s="84">
        <v>236892</v>
      </c>
      <c r="E187">
        <f t="shared" si="4"/>
        <v>2025</v>
      </c>
      <c r="F187" s="57">
        <f>_xlfn.XLOOKUP(E187,'Historical Metal Prices'!$L$4:$Z$4,'Historical Metal Prices'!$L$10:$Z$10)</f>
        <v>0</v>
      </c>
      <c r="G187" s="77">
        <f t="shared" si="5"/>
        <v>15166.8</v>
      </c>
    </row>
    <row r="188" spans="1:7" x14ac:dyDescent="0.2">
      <c r="A188" s="79">
        <v>45937</v>
      </c>
      <c r="B188" s="77">
        <v>15309.2</v>
      </c>
      <c r="C188" s="84">
        <v>232632</v>
      </c>
      <c r="E188">
        <f t="shared" si="4"/>
        <v>2025</v>
      </c>
      <c r="F188" s="57">
        <f>_xlfn.XLOOKUP(E188,'Historical Metal Prices'!$L$4:$Z$4,'Historical Metal Prices'!$L$10:$Z$10)</f>
        <v>0</v>
      </c>
      <c r="G188" s="77">
        <f t="shared" si="5"/>
        <v>15309.2</v>
      </c>
    </row>
    <row r="189" spans="1:7" x14ac:dyDescent="0.2">
      <c r="A189" s="79">
        <v>45936</v>
      </c>
      <c r="B189" s="77">
        <v>15302.6</v>
      </c>
      <c r="C189" s="84">
        <v>231630</v>
      </c>
      <c r="E189">
        <f t="shared" si="4"/>
        <v>2025</v>
      </c>
      <c r="F189" s="57">
        <f>_xlfn.XLOOKUP(E189,'Historical Metal Prices'!$L$4:$Z$4,'Historical Metal Prices'!$L$10:$Z$10)</f>
        <v>0</v>
      </c>
      <c r="G189" s="77">
        <f t="shared" si="5"/>
        <v>15302.6</v>
      </c>
    </row>
    <row r="190" spans="1:7" x14ac:dyDescent="0.2">
      <c r="A190" s="79">
        <v>45933</v>
      </c>
      <c r="B190" s="77">
        <v>15257.18</v>
      </c>
      <c r="C190" s="84">
        <v>231654</v>
      </c>
      <c r="E190">
        <f t="shared" si="4"/>
        <v>2025</v>
      </c>
      <c r="F190" s="57">
        <f>_xlfn.XLOOKUP(E190,'Historical Metal Prices'!$L$4:$Z$4,'Historical Metal Prices'!$L$10:$Z$10)</f>
        <v>0</v>
      </c>
      <c r="G190" s="77">
        <f t="shared" si="5"/>
        <v>15257.18</v>
      </c>
    </row>
    <row r="191" spans="1:7" x14ac:dyDescent="0.2">
      <c r="A191" s="79">
        <v>45932</v>
      </c>
      <c r="B191" s="77">
        <v>15136.45</v>
      </c>
      <c r="C191" s="84">
        <v>231678</v>
      </c>
      <c r="E191">
        <f t="shared" si="4"/>
        <v>2025</v>
      </c>
      <c r="F191" s="57">
        <f>_xlfn.XLOOKUP(E191,'Historical Metal Prices'!$L$4:$Z$4,'Historical Metal Prices'!$L$10:$Z$10)</f>
        <v>0</v>
      </c>
      <c r="G191" s="77">
        <f t="shared" si="5"/>
        <v>15136.45</v>
      </c>
    </row>
    <row r="192" spans="1:7" x14ac:dyDescent="0.2">
      <c r="A192" s="79">
        <v>45931</v>
      </c>
      <c r="B192" s="77">
        <v>14989.72</v>
      </c>
      <c r="C192" s="84">
        <v>231504</v>
      </c>
      <c r="E192">
        <f t="shared" si="4"/>
        <v>2025</v>
      </c>
      <c r="F192" s="57">
        <f>_xlfn.XLOOKUP(E192,'Historical Metal Prices'!$L$4:$Z$4,'Historical Metal Prices'!$L$10:$Z$10)</f>
        <v>0</v>
      </c>
      <c r="G192" s="77">
        <f t="shared" si="5"/>
        <v>14989.72</v>
      </c>
    </row>
    <row r="193" spans="1:7" x14ac:dyDescent="0.2">
      <c r="A193" s="79">
        <v>45930</v>
      </c>
      <c r="B193" s="77">
        <v>15051.59</v>
      </c>
      <c r="C193" s="84">
        <v>231504</v>
      </c>
      <c r="E193">
        <f t="shared" si="4"/>
        <v>2025</v>
      </c>
      <c r="F193" s="57">
        <f>_xlfn.XLOOKUP(E193,'Historical Metal Prices'!$L$4:$Z$4,'Historical Metal Prices'!$L$10:$Z$10)</f>
        <v>0</v>
      </c>
      <c r="G193" s="77">
        <f t="shared" si="5"/>
        <v>15051.59</v>
      </c>
    </row>
    <row r="194" spans="1:7" x14ac:dyDescent="0.2">
      <c r="A194" s="79">
        <v>45929</v>
      </c>
      <c r="B194" s="77">
        <v>15129.69</v>
      </c>
      <c r="C194" s="84">
        <v>231312</v>
      </c>
      <c r="E194">
        <f t="shared" si="4"/>
        <v>2025</v>
      </c>
      <c r="F194" s="57">
        <f>_xlfn.XLOOKUP(E194,'Historical Metal Prices'!$L$4:$Z$4,'Historical Metal Prices'!$L$10:$Z$10)</f>
        <v>0</v>
      </c>
      <c r="G194" s="77">
        <f t="shared" si="5"/>
        <v>15129.69</v>
      </c>
    </row>
    <row r="195" spans="1:7" x14ac:dyDescent="0.2">
      <c r="A195" s="79">
        <v>45926</v>
      </c>
      <c r="B195" s="77">
        <v>14988.14</v>
      </c>
      <c r="C195" s="84">
        <v>231312</v>
      </c>
      <c r="E195">
        <f t="shared" si="4"/>
        <v>2025</v>
      </c>
      <c r="F195" s="57">
        <f>_xlfn.XLOOKUP(E195,'Historical Metal Prices'!$L$4:$Z$4,'Historical Metal Prices'!$L$10:$Z$10)</f>
        <v>0</v>
      </c>
      <c r="G195" s="77">
        <f t="shared" si="5"/>
        <v>14988.14</v>
      </c>
    </row>
    <row r="196" spans="1:7" x14ac:dyDescent="0.2">
      <c r="A196" s="79">
        <v>45925</v>
      </c>
      <c r="B196" s="77">
        <v>15104.65</v>
      </c>
      <c r="C196" s="84">
        <v>230124</v>
      </c>
      <c r="E196">
        <f t="shared" si="4"/>
        <v>2025</v>
      </c>
      <c r="F196" s="57">
        <f>_xlfn.XLOOKUP(E196,'Historical Metal Prices'!$L$4:$Z$4,'Historical Metal Prices'!$L$10:$Z$10)</f>
        <v>0</v>
      </c>
      <c r="G196" s="77">
        <f t="shared" si="5"/>
        <v>15104.65</v>
      </c>
    </row>
    <row r="197" spans="1:7" x14ac:dyDescent="0.2">
      <c r="A197" s="79">
        <v>45924</v>
      </c>
      <c r="B197" s="77">
        <v>15238.15</v>
      </c>
      <c r="C197" s="84">
        <v>230586</v>
      </c>
      <c r="E197">
        <f t="shared" si="4"/>
        <v>2025</v>
      </c>
      <c r="F197" s="57">
        <f>_xlfn.XLOOKUP(E197,'Historical Metal Prices'!$L$4:$Z$4,'Historical Metal Prices'!$L$10:$Z$10)</f>
        <v>0</v>
      </c>
      <c r="G197" s="77">
        <f t="shared" si="5"/>
        <v>15238.15</v>
      </c>
    </row>
    <row r="198" spans="1:7" x14ac:dyDescent="0.2">
      <c r="A198" s="79">
        <v>45923</v>
      </c>
      <c r="B198" s="77">
        <v>15180.65</v>
      </c>
      <c r="C198" s="84">
        <v>230586</v>
      </c>
      <c r="E198">
        <f t="shared" si="4"/>
        <v>2025</v>
      </c>
      <c r="F198" s="57">
        <f>_xlfn.XLOOKUP(E198,'Historical Metal Prices'!$L$4:$Z$4,'Historical Metal Prices'!$L$10:$Z$10)</f>
        <v>0</v>
      </c>
      <c r="G198" s="77">
        <f t="shared" si="5"/>
        <v>15180.65</v>
      </c>
    </row>
    <row r="199" spans="1:7" x14ac:dyDescent="0.2">
      <c r="A199" s="79">
        <v>45922</v>
      </c>
      <c r="B199" s="77">
        <v>15035.55</v>
      </c>
      <c r="C199" s="84">
        <v>230454</v>
      </c>
      <c r="E199">
        <f t="shared" si="4"/>
        <v>2025</v>
      </c>
      <c r="F199" s="57">
        <f>_xlfn.XLOOKUP(E199,'Historical Metal Prices'!$L$4:$Z$4,'Historical Metal Prices'!$L$10:$Z$10)</f>
        <v>0</v>
      </c>
      <c r="G199" s="77">
        <f t="shared" si="5"/>
        <v>15035.55</v>
      </c>
    </row>
    <row r="200" spans="1:7" x14ac:dyDescent="0.2">
      <c r="A200" s="79">
        <v>45919</v>
      </c>
      <c r="B200" s="77">
        <v>15091.6</v>
      </c>
      <c r="C200" s="84">
        <v>228900</v>
      </c>
      <c r="E200">
        <f t="shared" si="4"/>
        <v>2025</v>
      </c>
      <c r="F200" s="57">
        <f>_xlfn.XLOOKUP(E200,'Historical Metal Prices'!$L$4:$Z$4,'Historical Metal Prices'!$L$10:$Z$10)</f>
        <v>0</v>
      </c>
      <c r="G200" s="77">
        <f t="shared" si="5"/>
        <v>15091.6</v>
      </c>
    </row>
    <row r="201" spans="1:7" x14ac:dyDescent="0.2">
      <c r="A201" s="79">
        <v>45918</v>
      </c>
      <c r="B201" s="77">
        <v>15094.2</v>
      </c>
      <c r="C201" s="84">
        <v>228444</v>
      </c>
      <c r="E201">
        <f t="shared" si="4"/>
        <v>2025</v>
      </c>
      <c r="F201" s="57">
        <f>_xlfn.XLOOKUP(E201,'Historical Metal Prices'!$L$4:$Z$4,'Historical Metal Prices'!$L$10:$Z$10)</f>
        <v>0</v>
      </c>
      <c r="G201" s="77">
        <f t="shared" si="5"/>
        <v>15094.2</v>
      </c>
    </row>
    <row r="202" spans="1:7" x14ac:dyDescent="0.2">
      <c r="A202" s="79">
        <v>45917</v>
      </c>
      <c r="B202" s="77">
        <v>15215.82</v>
      </c>
      <c r="C202" s="84">
        <v>228450</v>
      </c>
      <c r="E202">
        <f t="shared" si="4"/>
        <v>2025</v>
      </c>
      <c r="F202" s="57">
        <f>_xlfn.XLOOKUP(E202,'Historical Metal Prices'!$L$4:$Z$4,'Historical Metal Prices'!$L$10:$Z$10)</f>
        <v>0</v>
      </c>
      <c r="G202" s="77">
        <f t="shared" si="5"/>
        <v>15215.82</v>
      </c>
    </row>
    <row r="203" spans="1:7" x14ac:dyDescent="0.2">
      <c r="A203" s="79">
        <v>45916</v>
      </c>
      <c r="B203" s="77">
        <v>15239.37</v>
      </c>
      <c r="C203" s="84">
        <v>228468</v>
      </c>
      <c r="E203">
        <f t="shared" ref="E203:E266" si="6">YEAR(A203)</f>
        <v>2025</v>
      </c>
      <c r="F203" s="57">
        <f>_xlfn.XLOOKUP(E203,'Historical Metal Prices'!$L$4:$Z$4,'Historical Metal Prices'!$L$10:$Z$10)</f>
        <v>0</v>
      </c>
      <c r="G203" s="77">
        <f t="shared" ref="G203:G266" si="7">IFERROR(B203*(1+F203),G204)</f>
        <v>15239.37</v>
      </c>
    </row>
    <row r="204" spans="1:7" x14ac:dyDescent="0.2">
      <c r="A204" s="79">
        <v>45915</v>
      </c>
      <c r="B204" s="77">
        <v>15250.32</v>
      </c>
      <c r="C204" s="84">
        <v>226434</v>
      </c>
      <c r="E204">
        <f t="shared" si="6"/>
        <v>2025</v>
      </c>
      <c r="F204" s="57">
        <f>_xlfn.XLOOKUP(E204,'Historical Metal Prices'!$L$4:$Z$4,'Historical Metal Prices'!$L$10:$Z$10)</f>
        <v>0</v>
      </c>
      <c r="G204" s="77">
        <f t="shared" si="7"/>
        <v>15250.32</v>
      </c>
    </row>
    <row r="205" spans="1:7" x14ac:dyDescent="0.2">
      <c r="A205" s="79">
        <v>45912</v>
      </c>
      <c r="B205" s="77">
        <v>15219.8</v>
      </c>
      <c r="C205" s="84">
        <v>224484</v>
      </c>
      <c r="E205">
        <f t="shared" si="6"/>
        <v>2025</v>
      </c>
      <c r="F205" s="57">
        <f>_xlfn.XLOOKUP(E205,'Historical Metal Prices'!$L$4:$Z$4,'Historical Metal Prices'!$L$10:$Z$10)</f>
        <v>0</v>
      </c>
      <c r="G205" s="77">
        <f t="shared" si="7"/>
        <v>15219.8</v>
      </c>
    </row>
    <row r="206" spans="1:7" x14ac:dyDescent="0.2">
      <c r="A206" s="79">
        <v>45911</v>
      </c>
      <c r="B206" s="77">
        <v>14976.28</v>
      </c>
      <c r="C206" s="84">
        <v>225084</v>
      </c>
      <c r="E206">
        <f t="shared" si="6"/>
        <v>2025</v>
      </c>
      <c r="F206" s="57">
        <f>_xlfn.XLOOKUP(E206,'Historical Metal Prices'!$L$4:$Z$4,'Historical Metal Prices'!$L$10:$Z$10)</f>
        <v>0</v>
      </c>
      <c r="G206" s="77">
        <f t="shared" si="7"/>
        <v>14976.28</v>
      </c>
    </row>
    <row r="207" spans="1:7" x14ac:dyDescent="0.2">
      <c r="A207" s="79">
        <v>45910</v>
      </c>
      <c r="B207" s="77">
        <v>14963.12</v>
      </c>
      <c r="C207" s="84">
        <v>223152</v>
      </c>
      <c r="E207">
        <f t="shared" si="6"/>
        <v>2025</v>
      </c>
      <c r="F207" s="57">
        <f>_xlfn.XLOOKUP(E207,'Historical Metal Prices'!$L$4:$Z$4,'Historical Metal Prices'!$L$10:$Z$10)</f>
        <v>0</v>
      </c>
      <c r="G207" s="77">
        <f t="shared" si="7"/>
        <v>14963.12</v>
      </c>
    </row>
    <row r="208" spans="1:7" x14ac:dyDescent="0.2">
      <c r="A208" s="79">
        <v>45909</v>
      </c>
      <c r="B208" s="77">
        <v>14916.53</v>
      </c>
      <c r="C208" s="84">
        <v>221094</v>
      </c>
      <c r="E208">
        <f t="shared" si="6"/>
        <v>2025</v>
      </c>
      <c r="F208" s="57">
        <f>_xlfn.XLOOKUP(E208,'Historical Metal Prices'!$L$4:$Z$4,'Historical Metal Prices'!$L$10:$Z$10)</f>
        <v>0</v>
      </c>
      <c r="G208" s="77">
        <f t="shared" si="7"/>
        <v>14916.53</v>
      </c>
    </row>
    <row r="209" spans="1:7" x14ac:dyDescent="0.2">
      <c r="A209" s="79">
        <v>45908</v>
      </c>
      <c r="B209" s="77">
        <v>15043.64</v>
      </c>
      <c r="C209" s="84">
        <v>218070</v>
      </c>
      <c r="E209">
        <f t="shared" si="6"/>
        <v>2025</v>
      </c>
      <c r="F209" s="57">
        <f>_xlfn.XLOOKUP(E209,'Historical Metal Prices'!$L$4:$Z$4,'Historical Metal Prices'!$L$10:$Z$10)</f>
        <v>0</v>
      </c>
      <c r="G209" s="77">
        <f t="shared" si="7"/>
        <v>15043.64</v>
      </c>
    </row>
    <row r="210" spans="1:7" x14ac:dyDescent="0.2">
      <c r="A210" s="79">
        <v>45905</v>
      </c>
      <c r="B210" s="77">
        <v>15054.13</v>
      </c>
      <c r="C210" s="84">
        <v>217614</v>
      </c>
      <c r="E210">
        <f t="shared" si="6"/>
        <v>2025</v>
      </c>
      <c r="F210" s="57">
        <f>_xlfn.XLOOKUP(E210,'Historical Metal Prices'!$L$4:$Z$4,'Historical Metal Prices'!$L$10:$Z$10)</f>
        <v>0</v>
      </c>
      <c r="G210" s="77">
        <f t="shared" si="7"/>
        <v>15054.13</v>
      </c>
    </row>
    <row r="211" spans="1:7" x14ac:dyDescent="0.2">
      <c r="A211" s="79">
        <v>45904</v>
      </c>
      <c r="B211" s="77">
        <v>15056.78</v>
      </c>
      <c r="C211" s="84">
        <v>215418</v>
      </c>
      <c r="E211">
        <f t="shared" si="6"/>
        <v>2025</v>
      </c>
      <c r="F211" s="57">
        <f>_xlfn.XLOOKUP(E211,'Historical Metal Prices'!$L$4:$Z$4,'Historical Metal Prices'!$L$10:$Z$10)</f>
        <v>0</v>
      </c>
      <c r="G211" s="77">
        <f t="shared" si="7"/>
        <v>15056.78</v>
      </c>
    </row>
    <row r="212" spans="1:7" x14ac:dyDescent="0.2">
      <c r="A212" s="79">
        <v>45903</v>
      </c>
      <c r="B212" s="77">
        <v>15117.41</v>
      </c>
      <c r="C212" s="84">
        <v>215310</v>
      </c>
      <c r="E212">
        <f t="shared" si="6"/>
        <v>2025</v>
      </c>
      <c r="F212" s="57">
        <f>_xlfn.XLOOKUP(E212,'Historical Metal Prices'!$L$4:$Z$4,'Historical Metal Prices'!$L$10:$Z$10)</f>
        <v>0</v>
      </c>
      <c r="G212" s="77">
        <f t="shared" si="7"/>
        <v>15117.41</v>
      </c>
    </row>
    <row r="213" spans="1:7" x14ac:dyDescent="0.2">
      <c r="A213" s="79">
        <v>45902</v>
      </c>
      <c r="B213" s="77">
        <v>15046.97</v>
      </c>
      <c r="C213" s="84">
        <v>214230</v>
      </c>
      <c r="E213">
        <f t="shared" si="6"/>
        <v>2025</v>
      </c>
      <c r="F213" s="57">
        <f>_xlfn.XLOOKUP(E213,'Historical Metal Prices'!$L$4:$Z$4,'Historical Metal Prices'!$L$10:$Z$10)</f>
        <v>0</v>
      </c>
      <c r="G213" s="77">
        <f t="shared" si="7"/>
        <v>15046.97</v>
      </c>
    </row>
    <row r="214" spans="1:7" x14ac:dyDescent="0.2">
      <c r="A214" s="79">
        <v>45901</v>
      </c>
      <c r="B214" s="77">
        <v>15255.65</v>
      </c>
      <c r="C214" s="84">
        <v>210234</v>
      </c>
      <c r="E214">
        <f t="shared" si="6"/>
        <v>2025</v>
      </c>
      <c r="F214" s="57">
        <f>_xlfn.XLOOKUP(E214,'Historical Metal Prices'!$L$4:$Z$4,'Historical Metal Prices'!$L$10:$Z$10)</f>
        <v>0</v>
      </c>
      <c r="G214" s="77">
        <f t="shared" si="7"/>
        <v>15255.65</v>
      </c>
    </row>
    <row r="215" spans="1:7" x14ac:dyDescent="0.2">
      <c r="A215" s="79">
        <v>45898</v>
      </c>
      <c r="B215" s="77">
        <v>15246.78</v>
      </c>
      <c r="C215" s="84">
        <v>209844</v>
      </c>
      <c r="E215">
        <f t="shared" si="6"/>
        <v>2025</v>
      </c>
      <c r="F215" s="57">
        <f>_xlfn.XLOOKUP(E215,'Historical Metal Prices'!$L$4:$Z$4,'Historical Metal Prices'!$L$10:$Z$10)</f>
        <v>0</v>
      </c>
      <c r="G215" s="77">
        <f t="shared" si="7"/>
        <v>15246.78</v>
      </c>
    </row>
    <row r="216" spans="1:7" x14ac:dyDescent="0.2">
      <c r="A216" s="79">
        <v>45897</v>
      </c>
      <c r="B216" s="77">
        <v>15087.6</v>
      </c>
      <c r="C216" s="84">
        <v>209544</v>
      </c>
      <c r="E216">
        <f t="shared" si="6"/>
        <v>2025</v>
      </c>
      <c r="F216" s="57">
        <f>_xlfn.XLOOKUP(E216,'Historical Metal Prices'!$L$4:$Z$4,'Historical Metal Prices'!$L$10:$Z$10)</f>
        <v>0</v>
      </c>
      <c r="G216" s="77">
        <f t="shared" si="7"/>
        <v>15087.6</v>
      </c>
    </row>
    <row r="217" spans="1:7" x14ac:dyDescent="0.2">
      <c r="A217" s="79">
        <v>45896</v>
      </c>
      <c r="B217" s="77">
        <v>14942.06</v>
      </c>
      <c r="C217" s="84">
        <v>209676</v>
      </c>
      <c r="E217">
        <f t="shared" si="6"/>
        <v>2025</v>
      </c>
      <c r="F217" s="57">
        <f>_xlfn.XLOOKUP(E217,'Historical Metal Prices'!$L$4:$Z$4,'Historical Metal Prices'!$L$10:$Z$10)</f>
        <v>0</v>
      </c>
      <c r="G217" s="77">
        <f t="shared" si="7"/>
        <v>14942.06</v>
      </c>
    </row>
    <row r="218" spans="1:7" x14ac:dyDescent="0.2">
      <c r="A218" s="79">
        <v>45895</v>
      </c>
      <c r="B218" s="77">
        <v>15099.91</v>
      </c>
      <c r="C218" s="84">
        <v>209220</v>
      </c>
      <c r="E218">
        <f t="shared" si="6"/>
        <v>2025</v>
      </c>
      <c r="F218" s="57">
        <f>_xlfn.XLOOKUP(E218,'Historical Metal Prices'!$L$4:$Z$4,'Historical Metal Prices'!$L$10:$Z$10)</f>
        <v>0</v>
      </c>
      <c r="G218" s="77">
        <f t="shared" si="7"/>
        <v>15099.91</v>
      </c>
    </row>
    <row r="219" spans="1:7" x14ac:dyDescent="0.2">
      <c r="A219" s="79">
        <v>45894</v>
      </c>
      <c r="B219" s="77">
        <v>14924.17</v>
      </c>
      <c r="C219" s="84">
        <v>209148</v>
      </c>
      <c r="E219">
        <f t="shared" si="6"/>
        <v>2025</v>
      </c>
      <c r="F219" s="57">
        <f>_xlfn.XLOOKUP(E219,'Historical Metal Prices'!$L$4:$Z$4,'Historical Metal Prices'!$L$10:$Z$10)</f>
        <v>0</v>
      </c>
      <c r="G219" s="77">
        <f t="shared" si="7"/>
        <v>14924.17</v>
      </c>
    </row>
    <row r="220" spans="1:7" x14ac:dyDescent="0.2">
      <c r="A220" s="79">
        <v>45891</v>
      </c>
      <c r="B220" s="77">
        <v>14924.17</v>
      </c>
      <c r="C220" s="84">
        <v>209748</v>
      </c>
      <c r="E220">
        <f t="shared" si="6"/>
        <v>2025</v>
      </c>
      <c r="F220" s="57">
        <f>_xlfn.XLOOKUP(E220,'Historical Metal Prices'!$L$4:$Z$4,'Historical Metal Prices'!$L$10:$Z$10)</f>
        <v>0</v>
      </c>
      <c r="G220" s="77">
        <f t="shared" si="7"/>
        <v>14924.17</v>
      </c>
    </row>
    <row r="221" spans="1:7" x14ac:dyDescent="0.2">
      <c r="A221" s="79">
        <v>45890</v>
      </c>
      <c r="B221" s="77">
        <v>14742.04</v>
      </c>
      <c r="C221" s="84">
        <v>209748</v>
      </c>
      <c r="E221">
        <f t="shared" si="6"/>
        <v>2025</v>
      </c>
      <c r="F221" s="57">
        <f>_xlfn.XLOOKUP(E221,'Historical Metal Prices'!$L$4:$Z$4,'Historical Metal Prices'!$L$10:$Z$10)</f>
        <v>0</v>
      </c>
      <c r="G221" s="77">
        <f t="shared" si="7"/>
        <v>14742.04</v>
      </c>
    </row>
    <row r="222" spans="1:7" x14ac:dyDescent="0.2">
      <c r="A222" s="79">
        <v>45889</v>
      </c>
      <c r="B222" s="77">
        <v>14812.99</v>
      </c>
      <c r="C222" s="84">
        <v>209598</v>
      </c>
      <c r="E222">
        <f t="shared" si="6"/>
        <v>2025</v>
      </c>
      <c r="F222" s="57">
        <f>_xlfn.XLOOKUP(E222,'Historical Metal Prices'!$L$4:$Z$4,'Historical Metal Prices'!$L$10:$Z$10)</f>
        <v>0</v>
      </c>
      <c r="G222" s="77">
        <f t="shared" si="7"/>
        <v>14812.99</v>
      </c>
    </row>
    <row r="223" spans="1:7" x14ac:dyDescent="0.2">
      <c r="A223" s="79">
        <v>45888</v>
      </c>
      <c r="B223" s="77">
        <v>14800.81</v>
      </c>
      <c r="C223" s="84">
        <v>209346</v>
      </c>
      <c r="E223">
        <f t="shared" si="6"/>
        <v>2025</v>
      </c>
      <c r="F223" s="57">
        <f>_xlfn.XLOOKUP(E223,'Historical Metal Prices'!$L$4:$Z$4,'Historical Metal Prices'!$L$10:$Z$10)</f>
        <v>0</v>
      </c>
      <c r="G223" s="77">
        <f t="shared" si="7"/>
        <v>14800.81</v>
      </c>
    </row>
    <row r="224" spans="1:7" x14ac:dyDescent="0.2">
      <c r="A224" s="79">
        <v>45887</v>
      </c>
      <c r="B224" s="77">
        <v>14956.35</v>
      </c>
      <c r="C224" s="84">
        <v>209328</v>
      </c>
      <c r="E224">
        <f t="shared" si="6"/>
        <v>2025</v>
      </c>
      <c r="F224" s="57">
        <f>_xlfn.XLOOKUP(E224,'Historical Metal Prices'!$L$4:$Z$4,'Historical Metal Prices'!$L$10:$Z$10)</f>
        <v>0</v>
      </c>
      <c r="G224" s="77">
        <f t="shared" si="7"/>
        <v>14956.35</v>
      </c>
    </row>
    <row r="225" spans="1:7" x14ac:dyDescent="0.2">
      <c r="A225" s="79">
        <v>45884</v>
      </c>
      <c r="B225" s="77">
        <v>14953.12</v>
      </c>
      <c r="C225" s="84">
        <v>210414</v>
      </c>
      <c r="E225">
        <f t="shared" si="6"/>
        <v>2025</v>
      </c>
      <c r="F225" s="57">
        <f>_xlfn.XLOOKUP(E225,'Historical Metal Prices'!$L$4:$Z$4,'Historical Metal Prices'!$L$10:$Z$10)</f>
        <v>0</v>
      </c>
      <c r="G225" s="77">
        <f t="shared" si="7"/>
        <v>14953.12</v>
      </c>
    </row>
    <row r="226" spans="1:7" x14ac:dyDescent="0.2">
      <c r="A226" s="79">
        <v>45883</v>
      </c>
      <c r="B226" s="77">
        <v>14819.77</v>
      </c>
      <c r="C226" s="84">
        <v>211662</v>
      </c>
      <c r="E226">
        <f t="shared" si="6"/>
        <v>2025</v>
      </c>
      <c r="F226" s="57">
        <f>_xlfn.XLOOKUP(E226,'Historical Metal Prices'!$L$4:$Z$4,'Historical Metal Prices'!$L$10:$Z$10)</f>
        <v>0</v>
      </c>
      <c r="G226" s="77">
        <f t="shared" si="7"/>
        <v>14819.77</v>
      </c>
    </row>
    <row r="227" spans="1:7" x14ac:dyDescent="0.2">
      <c r="A227" s="79">
        <v>45882</v>
      </c>
      <c r="B227" s="77">
        <v>15053.12</v>
      </c>
      <c r="C227" s="84">
        <v>211140</v>
      </c>
      <c r="E227">
        <f t="shared" si="6"/>
        <v>2025</v>
      </c>
      <c r="F227" s="57">
        <f>_xlfn.XLOOKUP(E227,'Historical Metal Prices'!$L$4:$Z$4,'Historical Metal Prices'!$L$10:$Z$10)</f>
        <v>0</v>
      </c>
      <c r="G227" s="77">
        <f t="shared" si="7"/>
        <v>15053.12</v>
      </c>
    </row>
    <row r="228" spans="1:7" x14ac:dyDescent="0.2">
      <c r="A228" s="79">
        <v>45881</v>
      </c>
      <c r="B228" s="77">
        <v>15126.01</v>
      </c>
      <c r="C228" s="84">
        <v>211098</v>
      </c>
      <c r="E228">
        <f t="shared" si="6"/>
        <v>2025</v>
      </c>
      <c r="F228" s="57">
        <f>_xlfn.XLOOKUP(E228,'Historical Metal Prices'!$L$4:$Z$4,'Historical Metal Prices'!$L$10:$Z$10)</f>
        <v>0</v>
      </c>
      <c r="G228" s="77">
        <f t="shared" si="7"/>
        <v>15126.01</v>
      </c>
    </row>
    <row r="229" spans="1:7" x14ac:dyDescent="0.2">
      <c r="A229" s="79">
        <v>45880</v>
      </c>
      <c r="B229" s="77">
        <v>15143.88</v>
      </c>
      <c r="C229" s="84">
        <v>211746</v>
      </c>
      <c r="E229">
        <f t="shared" si="6"/>
        <v>2025</v>
      </c>
      <c r="F229" s="57">
        <f>_xlfn.XLOOKUP(E229,'Historical Metal Prices'!$L$4:$Z$4,'Historical Metal Prices'!$L$10:$Z$10)</f>
        <v>0</v>
      </c>
      <c r="G229" s="77">
        <f t="shared" si="7"/>
        <v>15143.88</v>
      </c>
    </row>
    <row r="230" spans="1:7" x14ac:dyDescent="0.2">
      <c r="A230" s="79">
        <v>45877</v>
      </c>
      <c r="B230" s="77">
        <v>14956.71</v>
      </c>
      <c r="C230" s="84">
        <v>211296</v>
      </c>
      <c r="E230">
        <f t="shared" si="6"/>
        <v>2025</v>
      </c>
      <c r="F230" s="57">
        <f>_xlfn.XLOOKUP(E230,'Historical Metal Prices'!$L$4:$Z$4,'Historical Metal Prices'!$L$10:$Z$10)</f>
        <v>0</v>
      </c>
      <c r="G230" s="77">
        <f t="shared" si="7"/>
        <v>14956.71</v>
      </c>
    </row>
    <row r="231" spans="1:7" x14ac:dyDescent="0.2">
      <c r="A231" s="79">
        <v>45876</v>
      </c>
      <c r="B231" s="77">
        <v>14914.15</v>
      </c>
      <c r="C231" s="84">
        <v>212232</v>
      </c>
      <c r="E231">
        <f t="shared" si="6"/>
        <v>2025</v>
      </c>
      <c r="F231" s="57">
        <f>_xlfn.XLOOKUP(E231,'Historical Metal Prices'!$L$4:$Z$4,'Historical Metal Prices'!$L$10:$Z$10)</f>
        <v>0</v>
      </c>
      <c r="G231" s="77">
        <f t="shared" si="7"/>
        <v>14914.15</v>
      </c>
    </row>
    <row r="232" spans="1:7" x14ac:dyDescent="0.2">
      <c r="A232" s="79">
        <v>45875</v>
      </c>
      <c r="B232" s="77">
        <v>14927.72</v>
      </c>
      <c r="C232" s="84">
        <v>211212</v>
      </c>
      <c r="E232">
        <f t="shared" si="6"/>
        <v>2025</v>
      </c>
      <c r="F232" s="57">
        <f>_xlfn.XLOOKUP(E232,'Historical Metal Prices'!$L$4:$Z$4,'Historical Metal Prices'!$L$10:$Z$10)</f>
        <v>0</v>
      </c>
      <c r="G232" s="77">
        <f t="shared" si="7"/>
        <v>14927.72</v>
      </c>
    </row>
    <row r="233" spans="1:7" x14ac:dyDescent="0.2">
      <c r="A233" s="79">
        <v>45874</v>
      </c>
      <c r="B233" s="77">
        <v>14818.36</v>
      </c>
      <c r="C233" s="84">
        <v>211452</v>
      </c>
      <c r="E233">
        <f t="shared" si="6"/>
        <v>2025</v>
      </c>
      <c r="F233" s="57">
        <f>_xlfn.XLOOKUP(E233,'Historical Metal Prices'!$L$4:$Z$4,'Historical Metal Prices'!$L$10:$Z$10)</f>
        <v>0</v>
      </c>
      <c r="G233" s="77">
        <f t="shared" si="7"/>
        <v>14818.36</v>
      </c>
    </row>
    <row r="234" spans="1:7" x14ac:dyDescent="0.2">
      <c r="A234" s="79">
        <v>45873</v>
      </c>
      <c r="B234" s="77">
        <v>14865.26</v>
      </c>
      <c r="C234" s="84">
        <v>211254</v>
      </c>
      <c r="E234">
        <f t="shared" si="6"/>
        <v>2025</v>
      </c>
      <c r="F234" s="57">
        <f>_xlfn.XLOOKUP(E234,'Historical Metal Prices'!$L$4:$Z$4,'Historical Metal Prices'!$L$10:$Z$10)</f>
        <v>0</v>
      </c>
      <c r="G234" s="77">
        <f t="shared" si="7"/>
        <v>14865.26</v>
      </c>
    </row>
    <row r="235" spans="1:7" x14ac:dyDescent="0.2">
      <c r="A235" s="79">
        <v>45870</v>
      </c>
      <c r="B235" s="77">
        <v>14794.21</v>
      </c>
      <c r="C235" s="84">
        <v>209082</v>
      </c>
      <c r="E235">
        <f t="shared" si="6"/>
        <v>2025</v>
      </c>
      <c r="F235" s="57">
        <f>_xlfn.XLOOKUP(E235,'Historical Metal Prices'!$L$4:$Z$4,'Historical Metal Prices'!$L$10:$Z$10)</f>
        <v>0</v>
      </c>
      <c r="G235" s="77">
        <f t="shared" si="7"/>
        <v>14794.21</v>
      </c>
    </row>
    <row r="236" spans="1:7" x14ac:dyDescent="0.2">
      <c r="A236" s="79">
        <v>45869</v>
      </c>
      <c r="B236" s="77">
        <v>14735.8</v>
      </c>
      <c r="C236" s="84">
        <v>209082</v>
      </c>
      <c r="E236">
        <f t="shared" si="6"/>
        <v>2025</v>
      </c>
      <c r="F236" s="57">
        <f>_xlfn.XLOOKUP(E236,'Historical Metal Prices'!$L$4:$Z$4,'Historical Metal Prices'!$L$10:$Z$10)</f>
        <v>0</v>
      </c>
      <c r="G236" s="77">
        <f t="shared" si="7"/>
        <v>14735.8</v>
      </c>
    </row>
    <row r="237" spans="1:7" x14ac:dyDescent="0.2">
      <c r="A237" s="79">
        <v>45868</v>
      </c>
      <c r="B237" s="77">
        <v>14812.63</v>
      </c>
      <c r="C237" s="84">
        <v>208692</v>
      </c>
      <c r="E237">
        <f t="shared" si="6"/>
        <v>2025</v>
      </c>
      <c r="F237" s="57">
        <f>_xlfn.XLOOKUP(E237,'Historical Metal Prices'!$L$4:$Z$4,'Historical Metal Prices'!$L$10:$Z$10)</f>
        <v>0</v>
      </c>
      <c r="G237" s="77">
        <f t="shared" si="7"/>
        <v>14812.63</v>
      </c>
    </row>
    <row r="238" spans="1:7" x14ac:dyDescent="0.2">
      <c r="A238" s="79">
        <v>45867</v>
      </c>
      <c r="B238" s="77">
        <v>15110.38</v>
      </c>
      <c r="C238" s="84">
        <v>208092</v>
      </c>
      <c r="E238">
        <f t="shared" si="6"/>
        <v>2025</v>
      </c>
      <c r="F238" s="57">
        <f>_xlfn.XLOOKUP(E238,'Historical Metal Prices'!$L$4:$Z$4,'Historical Metal Prices'!$L$10:$Z$10)</f>
        <v>0</v>
      </c>
      <c r="G238" s="77">
        <f t="shared" si="7"/>
        <v>15110.38</v>
      </c>
    </row>
    <row r="239" spans="1:7" x14ac:dyDescent="0.2">
      <c r="A239" s="79">
        <v>45866</v>
      </c>
      <c r="B239" s="77">
        <v>15060.54</v>
      </c>
      <c r="C239" s="84">
        <v>204912</v>
      </c>
      <c r="E239">
        <f t="shared" si="6"/>
        <v>2025</v>
      </c>
      <c r="F239" s="57">
        <f>_xlfn.XLOOKUP(E239,'Historical Metal Prices'!$L$4:$Z$4,'Historical Metal Prices'!$L$10:$Z$10)</f>
        <v>0</v>
      </c>
      <c r="G239" s="77">
        <f t="shared" si="7"/>
        <v>15060.54</v>
      </c>
    </row>
    <row r="240" spans="1:7" x14ac:dyDescent="0.2">
      <c r="A240" s="79">
        <v>45863</v>
      </c>
      <c r="B240" s="77">
        <v>15115.3</v>
      </c>
      <c r="C240" s="84">
        <v>204036</v>
      </c>
      <c r="E240">
        <f t="shared" si="6"/>
        <v>2025</v>
      </c>
      <c r="F240" s="57">
        <f>_xlfn.XLOOKUP(E240,'Historical Metal Prices'!$L$4:$Z$4,'Historical Metal Prices'!$L$10:$Z$10)</f>
        <v>0</v>
      </c>
      <c r="G240" s="77">
        <f t="shared" si="7"/>
        <v>15115.3</v>
      </c>
    </row>
    <row r="241" spans="1:7" x14ac:dyDescent="0.2">
      <c r="A241" s="79">
        <v>45862</v>
      </c>
      <c r="B241" s="77">
        <v>15262.99</v>
      </c>
      <c r="C241" s="84">
        <v>203922</v>
      </c>
      <c r="E241">
        <f t="shared" si="6"/>
        <v>2025</v>
      </c>
      <c r="F241" s="57">
        <f>_xlfn.XLOOKUP(E241,'Historical Metal Prices'!$L$4:$Z$4,'Historical Metal Prices'!$L$10:$Z$10)</f>
        <v>0</v>
      </c>
      <c r="G241" s="77">
        <f t="shared" si="7"/>
        <v>15262.99</v>
      </c>
    </row>
    <row r="242" spans="1:7" x14ac:dyDescent="0.2">
      <c r="A242" s="79">
        <v>45861</v>
      </c>
      <c r="B242" s="77">
        <v>15365.93</v>
      </c>
      <c r="C242" s="84">
        <v>204456</v>
      </c>
      <c r="E242">
        <f t="shared" si="6"/>
        <v>2025</v>
      </c>
      <c r="F242" s="57">
        <f>_xlfn.XLOOKUP(E242,'Historical Metal Prices'!$L$4:$Z$4,'Historical Metal Prices'!$L$10:$Z$10)</f>
        <v>0</v>
      </c>
      <c r="G242" s="77">
        <f t="shared" si="7"/>
        <v>15365.93</v>
      </c>
    </row>
    <row r="243" spans="1:7" x14ac:dyDescent="0.2">
      <c r="A243" s="79">
        <v>45860</v>
      </c>
      <c r="B243" s="77">
        <v>15320.52</v>
      </c>
      <c r="C243" s="84">
        <v>205872</v>
      </c>
      <c r="E243">
        <f t="shared" si="6"/>
        <v>2025</v>
      </c>
      <c r="F243" s="57">
        <f>_xlfn.XLOOKUP(E243,'Historical Metal Prices'!$L$4:$Z$4,'Historical Metal Prices'!$L$10:$Z$10)</f>
        <v>0</v>
      </c>
      <c r="G243" s="77">
        <f t="shared" si="7"/>
        <v>15320.52</v>
      </c>
    </row>
    <row r="244" spans="1:7" x14ac:dyDescent="0.2">
      <c r="A244" s="79">
        <v>45859</v>
      </c>
      <c r="B244" s="77">
        <v>15317.31</v>
      </c>
      <c r="C244" s="84">
        <v>208092</v>
      </c>
      <c r="E244">
        <f t="shared" si="6"/>
        <v>2025</v>
      </c>
      <c r="F244" s="57">
        <f>_xlfn.XLOOKUP(E244,'Historical Metal Prices'!$L$4:$Z$4,'Historical Metal Prices'!$L$10:$Z$10)</f>
        <v>0</v>
      </c>
      <c r="G244" s="77">
        <f t="shared" si="7"/>
        <v>15317.31</v>
      </c>
    </row>
    <row r="245" spans="1:7" x14ac:dyDescent="0.2">
      <c r="A245" s="79">
        <v>45856</v>
      </c>
      <c r="B245" s="77">
        <v>15023.57</v>
      </c>
      <c r="C245" s="84">
        <v>207876</v>
      </c>
      <c r="E245">
        <f t="shared" si="6"/>
        <v>2025</v>
      </c>
      <c r="F245" s="57">
        <f>_xlfn.XLOOKUP(E245,'Historical Metal Prices'!$L$4:$Z$4,'Historical Metal Prices'!$L$10:$Z$10)</f>
        <v>0</v>
      </c>
      <c r="G245" s="77">
        <f t="shared" si="7"/>
        <v>15023.57</v>
      </c>
    </row>
    <row r="246" spans="1:7" x14ac:dyDescent="0.2">
      <c r="A246" s="79">
        <v>45855</v>
      </c>
      <c r="B246" s="77">
        <v>14898.23</v>
      </c>
      <c r="C246" s="84">
        <v>207576</v>
      </c>
      <c r="E246">
        <f t="shared" si="6"/>
        <v>2025</v>
      </c>
      <c r="F246" s="57">
        <f>_xlfn.XLOOKUP(E246,'Historical Metal Prices'!$L$4:$Z$4,'Historical Metal Prices'!$L$10:$Z$10)</f>
        <v>0</v>
      </c>
      <c r="G246" s="77">
        <f t="shared" si="7"/>
        <v>14898.23</v>
      </c>
    </row>
    <row r="247" spans="1:7" x14ac:dyDescent="0.2">
      <c r="A247" s="79">
        <v>45854</v>
      </c>
      <c r="B247" s="77">
        <v>14818.49</v>
      </c>
      <c r="C247" s="84">
        <v>207282</v>
      </c>
      <c r="E247">
        <f t="shared" si="6"/>
        <v>2025</v>
      </c>
      <c r="F247" s="57">
        <f>_xlfn.XLOOKUP(E247,'Historical Metal Prices'!$L$4:$Z$4,'Historical Metal Prices'!$L$10:$Z$10)</f>
        <v>0</v>
      </c>
      <c r="G247" s="77">
        <f t="shared" si="7"/>
        <v>14818.49</v>
      </c>
    </row>
    <row r="248" spans="1:7" x14ac:dyDescent="0.2">
      <c r="A248" s="79">
        <v>45853</v>
      </c>
      <c r="B248" s="77">
        <v>14849.18</v>
      </c>
      <c r="C248" s="84">
        <v>207288</v>
      </c>
      <c r="E248">
        <f t="shared" si="6"/>
        <v>2025</v>
      </c>
      <c r="F248" s="57">
        <f>_xlfn.XLOOKUP(E248,'Historical Metal Prices'!$L$4:$Z$4,'Historical Metal Prices'!$L$10:$Z$10)</f>
        <v>0</v>
      </c>
      <c r="G248" s="77">
        <f t="shared" si="7"/>
        <v>14849.18</v>
      </c>
    </row>
    <row r="249" spans="1:7" x14ac:dyDescent="0.2">
      <c r="A249" s="79">
        <v>45852</v>
      </c>
      <c r="B249" s="77">
        <v>14849.18</v>
      </c>
      <c r="C249" s="84">
        <v>206580</v>
      </c>
      <c r="E249">
        <f t="shared" si="6"/>
        <v>2025</v>
      </c>
      <c r="F249" s="57">
        <f>_xlfn.XLOOKUP(E249,'Historical Metal Prices'!$L$4:$Z$4,'Historical Metal Prices'!$L$10:$Z$10)</f>
        <v>0</v>
      </c>
      <c r="G249" s="77">
        <f t="shared" si="7"/>
        <v>14849.18</v>
      </c>
    </row>
    <row r="250" spans="1:7" x14ac:dyDescent="0.2">
      <c r="A250" s="79">
        <v>45849</v>
      </c>
      <c r="B250" s="77">
        <v>14995.76</v>
      </c>
      <c r="C250" s="84">
        <v>206580</v>
      </c>
      <c r="E250">
        <f t="shared" si="6"/>
        <v>2025</v>
      </c>
      <c r="F250" s="57">
        <f>_xlfn.XLOOKUP(E250,'Historical Metal Prices'!$L$4:$Z$4,'Historical Metal Prices'!$L$10:$Z$10)</f>
        <v>0</v>
      </c>
      <c r="G250" s="77">
        <f t="shared" si="7"/>
        <v>14995.76</v>
      </c>
    </row>
    <row r="251" spans="1:7" x14ac:dyDescent="0.2">
      <c r="A251" s="79">
        <v>45848</v>
      </c>
      <c r="B251" s="77">
        <v>15091.75</v>
      </c>
      <c r="C251" s="84">
        <v>206178</v>
      </c>
      <c r="E251">
        <f t="shared" si="6"/>
        <v>2025</v>
      </c>
      <c r="F251" s="57">
        <f>_xlfn.XLOOKUP(E251,'Historical Metal Prices'!$L$4:$Z$4,'Historical Metal Prices'!$L$10:$Z$10)</f>
        <v>0</v>
      </c>
      <c r="G251" s="77">
        <f t="shared" si="7"/>
        <v>15091.75</v>
      </c>
    </row>
    <row r="252" spans="1:7" x14ac:dyDescent="0.2">
      <c r="A252" s="79">
        <v>45847</v>
      </c>
      <c r="B252" s="77">
        <v>14769.59</v>
      </c>
      <c r="C252" s="84">
        <v>204738</v>
      </c>
      <c r="E252">
        <f t="shared" si="6"/>
        <v>2025</v>
      </c>
      <c r="F252" s="57">
        <f>_xlfn.XLOOKUP(E252,'Historical Metal Prices'!$L$4:$Z$4,'Historical Metal Prices'!$L$10:$Z$10)</f>
        <v>0</v>
      </c>
      <c r="G252" s="77">
        <f t="shared" si="7"/>
        <v>14769.59</v>
      </c>
    </row>
    <row r="253" spans="1:7" x14ac:dyDescent="0.2">
      <c r="A253" s="79">
        <v>45846</v>
      </c>
      <c r="B253" s="77">
        <v>14834.37</v>
      </c>
      <c r="C253" s="84">
        <v>203562</v>
      </c>
      <c r="E253">
        <f t="shared" si="6"/>
        <v>2025</v>
      </c>
      <c r="F253" s="57">
        <f>_xlfn.XLOOKUP(E253,'Historical Metal Prices'!$L$4:$Z$4,'Historical Metal Prices'!$L$10:$Z$10)</f>
        <v>0</v>
      </c>
      <c r="G253" s="77">
        <f t="shared" si="7"/>
        <v>14834.37</v>
      </c>
    </row>
    <row r="254" spans="1:7" x14ac:dyDescent="0.2">
      <c r="A254" s="79">
        <v>45845</v>
      </c>
      <c r="B254" s="77">
        <v>14972.22</v>
      </c>
      <c r="C254" s="84">
        <v>202620</v>
      </c>
      <c r="E254">
        <f t="shared" si="6"/>
        <v>2025</v>
      </c>
      <c r="F254" s="57">
        <f>_xlfn.XLOOKUP(E254,'Historical Metal Prices'!$L$4:$Z$4,'Historical Metal Prices'!$L$10:$Z$10)</f>
        <v>0</v>
      </c>
      <c r="G254" s="77">
        <f t="shared" si="7"/>
        <v>14972.22</v>
      </c>
    </row>
    <row r="255" spans="1:7" x14ac:dyDescent="0.2">
      <c r="A255" s="79">
        <v>45842</v>
      </c>
      <c r="B255" s="77">
        <v>15100.91</v>
      </c>
      <c r="C255" s="84">
        <v>202470</v>
      </c>
      <c r="E255">
        <f t="shared" si="6"/>
        <v>2025</v>
      </c>
      <c r="F255" s="57">
        <f>_xlfn.XLOOKUP(E255,'Historical Metal Prices'!$L$4:$Z$4,'Historical Metal Prices'!$L$10:$Z$10)</f>
        <v>0</v>
      </c>
      <c r="G255" s="77">
        <f t="shared" si="7"/>
        <v>15100.91</v>
      </c>
    </row>
    <row r="256" spans="1:7" x14ac:dyDescent="0.2">
      <c r="A256" s="79">
        <v>45841</v>
      </c>
      <c r="B256" s="77">
        <v>15263.52</v>
      </c>
      <c r="C256" s="84">
        <v>202470</v>
      </c>
      <c r="E256">
        <f t="shared" si="6"/>
        <v>2025</v>
      </c>
      <c r="F256" s="57">
        <f>_xlfn.XLOOKUP(E256,'Historical Metal Prices'!$L$4:$Z$4,'Historical Metal Prices'!$L$10:$Z$10)</f>
        <v>0</v>
      </c>
      <c r="G256" s="77">
        <f t="shared" si="7"/>
        <v>15263.52</v>
      </c>
    </row>
    <row r="257" spans="1:7" x14ac:dyDescent="0.2">
      <c r="A257" s="79">
        <v>45840</v>
      </c>
      <c r="B257" s="77">
        <v>15116.3</v>
      </c>
      <c r="C257" s="84">
        <v>203628</v>
      </c>
      <c r="E257">
        <f t="shared" si="6"/>
        <v>2025</v>
      </c>
      <c r="F257" s="57">
        <f>_xlfn.XLOOKUP(E257,'Historical Metal Prices'!$L$4:$Z$4,'Historical Metal Prices'!$L$10:$Z$10)</f>
        <v>0</v>
      </c>
      <c r="G257" s="77">
        <f t="shared" si="7"/>
        <v>15116.3</v>
      </c>
    </row>
    <row r="258" spans="1:7" x14ac:dyDescent="0.2">
      <c r="A258" s="79">
        <v>45839</v>
      </c>
      <c r="B258" s="77">
        <v>15011.95</v>
      </c>
      <c r="C258" s="84">
        <v>204102</v>
      </c>
      <c r="E258">
        <f t="shared" si="6"/>
        <v>2025</v>
      </c>
      <c r="F258" s="57">
        <f>_xlfn.XLOOKUP(E258,'Historical Metal Prices'!$L$4:$Z$4,'Historical Metal Prices'!$L$10:$Z$10)</f>
        <v>0</v>
      </c>
      <c r="G258" s="77">
        <f t="shared" si="7"/>
        <v>15011.95</v>
      </c>
    </row>
    <row r="259" spans="1:7" x14ac:dyDescent="0.2">
      <c r="A259" s="79">
        <v>45838</v>
      </c>
      <c r="B259" s="77">
        <v>15019.62</v>
      </c>
      <c r="C259" s="84">
        <v>203886</v>
      </c>
      <c r="E259">
        <f t="shared" si="6"/>
        <v>2025</v>
      </c>
      <c r="F259" s="57">
        <f>_xlfn.XLOOKUP(E259,'Historical Metal Prices'!$L$4:$Z$4,'Historical Metal Prices'!$L$10:$Z$10)</f>
        <v>0</v>
      </c>
      <c r="G259" s="77">
        <f t="shared" si="7"/>
        <v>15019.62</v>
      </c>
    </row>
    <row r="260" spans="1:7" x14ac:dyDescent="0.2">
      <c r="A260" s="79">
        <v>45835</v>
      </c>
      <c r="B260" s="77">
        <v>15059.71</v>
      </c>
      <c r="C260" s="84">
        <v>204006</v>
      </c>
      <c r="E260">
        <f t="shared" si="6"/>
        <v>2025</v>
      </c>
      <c r="F260" s="57">
        <f>_xlfn.XLOOKUP(E260,'Historical Metal Prices'!$L$4:$Z$4,'Historical Metal Prices'!$L$10:$Z$10)</f>
        <v>0</v>
      </c>
      <c r="G260" s="77">
        <f t="shared" si="7"/>
        <v>15059.71</v>
      </c>
    </row>
    <row r="261" spans="1:7" x14ac:dyDescent="0.2">
      <c r="A261" s="79">
        <v>45834</v>
      </c>
      <c r="B261" s="77">
        <v>15021.06</v>
      </c>
      <c r="C261" s="84">
        <v>204294</v>
      </c>
      <c r="E261">
        <f t="shared" si="6"/>
        <v>2025</v>
      </c>
      <c r="F261" s="57">
        <f>_xlfn.XLOOKUP(E261,'Historical Metal Prices'!$L$4:$Z$4,'Historical Metal Prices'!$L$10:$Z$10)</f>
        <v>0</v>
      </c>
      <c r="G261" s="77">
        <f t="shared" si="7"/>
        <v>15021.06</v>
      </c>
    </row>
    <row r="262" spans="1:7" x14ac:dyDescent="0.2">
      <c r="A262" s="79">
        <v>45833</v>
      </c>
      <c r="B262" s="77">
        <v>14876.31</v>
      </c>
      <c r="C262" s="84">
        <v>204216</v>
      </c>
      <c r="E262">
        <f t="shared" si="6"/>
        <v>2025</v>
      </c>
      <c r="F262" s="57">
        <f>_xlfn.XLOOKUP(E262,'Historical Metal Prices'!$L$4:$Z$4,'Historical Metal Prices'!$L$10:$Z$10)</f>
        <v>0</v>
      </c>
      <c r="G262" s="77">
        <f t="shared" si="7"/>
        <v>14876.31</v>
      </c>
    </row>
    <row r="263" spans="1:7" x14ac:dyDescent="0.2">
      <c r="A263" s="79">
        <v>45832</v>
      </c>
      <c r="B263" s="77">
        <v>14721.61</v>
      </c>
      <c r="C263" s="84">
        <v>203928</v>
      </c>
      <c r="E263">
        <f t="shared" si="6"/>
        <v>2025</v>
      </c>
      <c r="F263" s="57">
        <f>_xlfn.XLOOKUP(E263,'Historical Metal Prices'!$L$4:$Z$4,'Historical Metal Prices'!$L$10:$Z$10)</f>
        <v>0</v>
      </c>
      <c r="G263" s="77">
        <f t="shared" si="7"/>
        <v>14721.61</v>
      </c>
    </row>
    <row r="264" spans="1:7" x14ac:dyDescent="0.2">
      <c r="A264" s="79">
        <v>45831</v>
      </c>
      <c r="B264" s="77">
        <v>14604.95</v>
      </c>
      <c r="C264" s="84">
        <v>203928</v>
      </c>
      <c r="E264">
        <f t="shared" si="6"/>
        <v>2025</v>
      </c>
      <c r="F264" s="57">
        <f>_xlfn.XLOOKUP(E264,'Historical Metal Prices'!$L$4:$Z$4,'Historical Metal Prices'!$L$10:$Z$10)</f>
        <v>0</v>
      </c>
      <c r="G264" s="77">
        <f t="shared" si="7"/>
        <v>14604.95</v>
      </c>
    </row>
    <row r="265" spans="1:7" x14ac:dyDescent="0.2">
      <c r="A265" s="79">
        <v>45828</v>
      </c>
      <c r="B265" s="77">
        <v>14818.14</v>
      </c>
      <c r="C265" s="84">
        <v>204144</v>
      </c>
      <c r="E265">
        <f t="shared" si="6"/>
        <v>2025</v>
      </c>
      <c r="F265" s="57">
        <f>_xlfn.XLOOKUP(E265,'Historical Metal Prices'!$L$4:$Z$4,'Historical Metal Prices'!$L$10:$Z$10)</f>
        <v>0</v>
      </c>
      <c r="G265" s="77">
        <f t="shared" si="7"/>
        <v>14818.14</v>
      </c>
    </row>
    <row r="266" spans="1:7" x14ac:dyDescent="0.2">
      <c r="A266" s="79">
        <v>45827</v>
      </c>
      <c r="B266" s="77">
        <v>14860.02</v>
      </c>
      <c r="C266" s="84">
        <v>205140</v>
      </c>
      <c r="E266">
        <f t="shared" si="6"/>
        <v>2025</v>
      </c>
      <c r="F266" s="57">
        <f>_xlfn.XLOOKUP(E266,'Historical Metal Prices'!$L$4:$Z$4,'Historical Metal Prices'!$L$10:$Z$10)</f>
        <v>0</v>
      </c>
      <c r="G266" s="77">
        <f t="shared" si="7"/>
        <v>14860.02</v>
      </c>
    </row>
    <row r="267" spans="1:7" x14ac:dyDescent="0.2">
      <c r="A267" s="79">
        <v>45826</v>
      </c>
      <c r="B267" s="77">
        <v>14849.67</v>
      </c>
      <c r="C267" s="84">
        <v>203598</v>
      </c>
      <c r="E267">
        <f t="shared" ref="E267:E330" si="8">YEAR(A267)</f>
        <v>2025</v>
      </c>
      <c r="F267" s="57">
        <f>_xlfn.XLOOKUP(E267,'Historical Metal Prices'!$L$4:$Z$4,'Historical Metal Prices'!$L$10:$Z$10)</f>
        <v>0</v>
      </c>
      <c r="G267" s="77">
        <f t="shared" ref="G267:G330" si="9">IFERROR(B267*(1+F267),G268)</f>
        <v>14849.67</v>
      </c>
    </row>
    <row r="268" spans="1:7" x14ac:dyDescent="0.2">
      <c r="A268" s="79">
        <v>45825</v>
      </c>
      <c r="B268" s="77">
        <v>14720</v>
      </c>
      <c r="C268" s="84">
        <v>204120</v>
      </c>
      <c r="E268">
        <f t="shared" si="8"/>
        <v>2025</v>
      </c>
      <c r="F268" s="57">
        <f>_xlfn.XLOOKUP(E268,'Historical Metal Prices'!$L$4:$Z$4,'Historical Metal Prices'!$L$10:$Z$10)</f>
        <v>0</v>
      </c>
      <c r="G268" s="77">
        <f t="shared" si="9"/>
        <v>14720</v>
      </c>
    </row>
    <row r="269" spans="1:7" x14ac:dyDescent="0.2">
      <c r="A269" s="79">
        <v>45824</v>
      </c>
      <c r="B269" s="77">
        <v>14936.18</v>
      </c>
      <c r="C269" s="84">
        <v>204936</v>
      </c>
      <c r="E269">
        <f t="shared" si="8"/>
        <v>2025</v>
      </c>
      <c r="F269" s="57">
        <f>_xlfn.XLOOKUP(E269,'Historical Metal Prices'!$L$4:$Z$4,'Historical Metal Prices'!$L$10:$Z$10)</f>
        <v>0</v>
      </c>
      <c r="G269" s="77">
        <f t="shared" si="9"/>
        <v>14936.18</v>
      </c>
    </row>
    <row r="270" spans="1:7" x14ac:dyDescent="0.2">
      <c r="A270" s="79">
        <v>45821</v>
      </c>
      <c r="B270" s="77">
        <v>14936.18</v>
      </c>
      <c r="C270" s="84">
        <v>202950</v>
      </c>
      <c r="E270">
        <f t="shared" si="8"/>
        <v>2025</v>
      </c>
      <c r="F270" s="57">
        <f>_xlfn.XLOOKUP(E270,'Historical Metal Prices'!$L$4:$Z$4,'Historical Metal Prices'!$L$10:$Z$10)</f>
        <v>0</v>
      </c>
      <c r="G270" s="77">
        <f t="shared" si="9"/>
        <v>14936.18</v>
      </c>
    </row>
    <row r="271" spans="1:7" x14ac:dyDescent="0.2">
      <c r="A271" s="79">
        <v>45820</v>
      </c>
      <c r="B271" s="77">
        <v>14980.95</v>
      </c>
      <c r="C271" s="84">
        <v>197538</v>
      </c>
      <c r="E271">
        <f t="shared" si="8"/>
        <v>2025</v>
      </c>
      <c r="F271" s="57">
        <f>_xlfn.XLOOKUP(E271,'Historical Metal Prices'!$L$4:$Z$4,'Historical Metal Prices'!$L$10:$Z$10)</f>
        <v>0</v>
      </c>
      <c r="G271" s="77">
        <f t="shared" si="9"/>
        <v>14980.95</v>
      </c>
    </row>
    <row r="272" spans="1:7" x14ac:dyDescent="0.2">
      <c r="A272" s="79">
        <v>45819</v>
      </c>
      <c r="B272" s="77">
        <v>14980.95</v>
      </c>
      <c r="C272" s="84">
        <v>197634</v>
      </c>
      <c r="E272">
        <f t="shared" si="8"/>
        <v>2025</v>
      </c>
      <c r="F272" s="57">
        <f>_xlfn.XLOOKUP(E272,'Historical Metal Prices'!$L$4:$Z$4,'Historical Metal Prices'!$L$10:$Z$10)</f>
        <v>0</v>
      </c>
      <c r="G272" s="77">
        <f t="shared" si="9"/>
        <v>14980.95</v>
      </c>
    </row>
    <row r="273" spans="1:7" x14ac:dyDescent="0.2">
      <c r="A273" s="79">
        <v>45818</v>
      </c>
      <c r="B273" s="77">
        <v>15123.83</v>
      </c>
      <c r="C273" s="84">
        <v>197508</v>
      </c>
      <c r="E273">
        <f t="shared" si="8"/>
        <v>2025</v>
      </c>
      <c r="F273" s="57">
        <f>_xlfn.XLOOKUP(E273,'Historical Metal Prices'!$L$4:$Z$4,'Historical Metal Prices'!$L$10:$Z$10)</f>
        <v>0</v>
      </c>
      <c r="G273" s="77">
        <f t="shared" si="9"/>
        <v>15123.83</v>
      </c>
    </row>
    <row r="274" spans="1:7" x14ac:dyDescent="0.2">
      <c r="A274" s="79">
        <v>45817</v>
      </c>
      <c r="B274" s="77">
        <v>15232.1</v>
      </c>
      <c r="C274" s="84">
        <v>198126</v>
      </c>
      <c r="E274">
        <f t="shared" si="8"/>
        <v>2025</v>
      </c>
      <c r="F274" s="57">
        <f>_xlfn.XLOOKUP(E274,'Historical Metal Prices'!$L$4:$Z$4,'Historical Metal Prices'!$L$10:$Z$10)</f>
        <v>0</v>
      </c>
      <c r="G274" s="77">
        <f t="shared" si="9"/>
        <v>15232.1</v>
      </c>
    </row>
    <row r="275" spans="1:7" x14ac:dyDescent="0.2">
      <c r="A275" s="79">
        <v>45814</v>
      </c>
      <c r="B275" s="77">
        <v>15307.03</v>
      </c>
      <c r="C275" s="84">
        <v>199092</v>
      </c>
      <c r="E275">
        <f t="shared" si="8"/>
        <v>2025</v>
      </c>
      <c r="F275" s="57">
        <f>_xlfn.XLOOKUP(E275,'Historical Metal Prices'!$L$4:$Z$4,'Historical Metal Prices'!$L$10:$Z$10)</f>
        <v>0</v>
      </c>
      <c r="G275" s="77">
        <f t="shared" si="9"/>
        <v>15307.03</v>
      </c>
    </row>
    <row r="276" spans="1:7" x14ac:dyDescent="0.2">
      <c r="A276" s="79">
        <v>45813</v>
      </c>
      <c r="B276" s="77">
        <v>15341.4</v>
      </c>
      <c r="C276" s="84">
        <v>200106</v>
      </c>
      <c r="E276">
        <f t="shared" si="8"/>
        <v>2025</v>
      </c>
      <c r="F276" s="57">
        <f>_xlfn.XLOOKUP(E276,'Historical Metal Prices'!$L$4:$Z$4,'Historical Metal Prices'!$L$10:$Z$10)</f>
        <v>0</v>
      </c>
      <c r="G276" s="77">
        <f t="shared" si="9"/>
        <v>15341.4</v>
      </c>
    </row>
    <row r="277" spans="1:7" x14ac:dyDescent="0.2">
      <c r="A277" s="79">
        <v>45812</v>
      </c>
      <c r="B277" s="77">
        <v>15206.47</v>
      </c>
      <c r="C277" s="84">
        <v>200724</v>
      </c>
      <c r="E277">
        <f t="shared" si="8"/>
        <v>2025</v>
      </c>
      <c r="F277" s="57">
        <f>_xlfn.XLOOKUP(E277,'Historical Metal Prices'!$L$4:$Z$4,'Historical Metal Prices'!$L$10:$Z$10)</f>
        <v>0</v>
      </c>
      <c r="G277" s="77">
        <f t="shared" si="9"/>
        <v>15206.47</v>
      </c>
    </row>
    <row r="278" spans="1:7" x14ac:dyDescent="0.2">
      <c r="A278" s="79">
        <v>45811</v>
      </c>
      <c r="B278" s="77">
        <v>15237.42</v>
      </c>
      <c r="C278" s="84">
        <v>201624</v>
      </c>
      <c r="E278">
        <f t="shared" si="8"/>
        <v>2025</v>
      </c>
      <c r="F278" s="57">
        <f>_xlfn.XLOOKUP(E278,'Historical Metal Prices'!$L$4:$Z$4,'Historical Metal Prices'!$L$10:$Z$10)</f>
        <v>0</v>
      </c>
      <c r="G278" s="77">
        <f t="shared" si="9"/>
        <v>15237.42</v>
      </c>
    </row>
    <row r="279" spans="1:7" x14ac:dyDescent="0.2">
      <c r="A279" s="79">
        <v>45810</v>
      </c>
      <c r="B279" s="77">
        <v>15333.96</v>
      </c>
      <c r="C279" s="84">
        <v>201462</v>
      </c>
      <c r="E279">
        <f t="shared" si="8"/>
        <v>2025</v>
      </c>
      <c r="F279" s="57">
        <f>_xlfn.XLOOKUP(E279,'Historical Metal Prices'!$L$4:$Z$4,'Historical Metal Prices'!$L$10:$Z$10)</f>
        <v>0</v>
      </c>
      <c r="G279" s="77">
        <f t="shared" si="9"/>
        <v>15333.96</v>
      </c>
    </row>
    <row r="280" spans="1:7" x14ac:dyDescent="0.2">
      <c r="A280" s="79">
        <v>45807</v>
      </c>
      <c r="B280" s="77">
        <v>15041.38</v>
      </c>
      <c r="C280" s="84">
        <v>199380</v>
      </c>
      <c r="E280">
        <f t="shared" si="8"/>
        <v>2025</v>
      </c>
      <c r="F280" s="57">
        <f>_xlfn.XLOOKUP(E280,'Historical Metal Prices'!$L$4:$Z$4,'Historical Metal Prices'!$L$10:$Z$10)</f>
        <v>0</v>
      </c>
      <c r="G280" s="77">
        <f t="shared" si="9"/>
        <v>15041.38</v>
      </c>
    </row>
    <row r="281" spans="1:7" x14ac:dyDescent="0.2">
      <c r="A281" s="79">
        <v>45806</v>
      </c>
      <c r="B281" s="77">
        <v>15178.63</v>
      </c>
      <c r="C281" s="84">
        <v>199380</v>
      </c>
      <c r="E281">
        <f t="shared" si="8"/>
        <v>2025</v>
      </c>
      <c r="F281" s="57">
        <f>_xlfn.XLOOKUP(E281,'Historical Metal Prices'!$L$4:$Z$4,'Historical Metal Prices'!$L$10:$Z$10)</f>
        <v>0</v>
      </c>
      <c r="G281" s="77">
        <f t="shared" si="9"/>
        <v>15178.63</v>
      </c>
    </row>
    <row r="282" spans="1:7" x14ac:dyDescent="0.2">
      <c r="A282" s="79">
        <v>45805</v>
      </c>
      <c r="B282" s="77">
        <v>14816.71</v>
      </c>
      <c r="C282" s="84">
        <v>200142</v>
      </c>
      <c r="E282">
        <f t="shared" si="8"/>
        <v>2025</v>
      </c>
      <c r="F282" s="57">
        <f>_xlfn.XLOOKUP(E282,'Historical Metal Prices'!$L$4:$Z$4,'Historical Metal Prices'!$L$10:$Z$10)</f>
        <v>0</v>
      </c>
      <c r="G282" s="77">
        <f t="shared" si="9"/>
        <v>14816.71</v>
      </c>
    </row>
    <row r="283" spans="1:7" x14ac:dyDescent="0.2">
      <c r="A283" s="79">
        <v>45804</v>
      </c>
      <c r="B283" s="77">
        <v>15214.18</v>
      </c>
      <c r="C283" s="84">
        <v>200862</v>
      </c>
      <c r="E283">
        <f t="shared" si="8"/>
        <v>2025</v>
      </c>
      <c r="F283" s="57">
        <f>_xlfn.XLOOKUP(E283,'Historical Metal Prices'!$L$4:$Z$4,'Historical Metal Prices'!$L$10:$Z$10)</f>
        <v>0</v>
      </c>
      <c r="G283" s="77">
        <f t="shared" si="9"/>
        <v>15214.18</v>
      </c>
    </row>
    <row r="284" spans="1:7" x14ac:dyDescent="0.2">
      <c r="A284" s="79">
        <v>45803</v>
      </c>
      <c r="B284" s="77">
        <v>15405.66</v>
      </c>
      <c r="C284" s="84">
        <v>199998</v>
      </c>
      <c r="E284">
        <f t="shared" si="8"/>
        <v>2025</v>
      </c>
      <c r="F284" s="57">
        <f>_xlfn.XLOOKUP(E284,'Historical Metal Prices'!$L$4:$Z$4,'Historical Metal Prices'!$L$10:$Z$10)</f>
        <v>0</v>
      </c>
      <c r="G284" s="77">
        <f t="shared" si="9"/>
        <v>15405.66</v>
      </c>
    </row>
    <row r="285" spans="1:7" x14ac:dyDescent="0.2">
      <c r="A285" s="79">
        <v>45800</v>
      </c>
      <c r="B285" s="77">
        <v>15400.85</v>
      </c>
      <c r="C285" s="84">
        <v>198636</v>
      </c>
      <c r="E285">
        <f t="shared" si="8"/>
        <v>2025</v>
      </c>
      <c r="F285" s="57">
        <f>_xlfn.XLOOKUP(E285,'Historical Metal Prices'!$L$4:$Z$4,'Historical Metal Prices'!$L$10:$Z$10)</f>
        <v>0</v>
      </c>
      <c r="G285" s="77">
        <f t="shared" si="9"/>
        <v>15400.85</v>
      </c>
    </row>
    <row r="286" spans="1:7" x14ac:dyDescent="0.2">
      <c r="A286" s="79">
        <v>45799</v>
      </c>
      <c r="B286" s="77">
        <v>15400.85</v>
      </c>
      <c r="C286" s="84">
        <v>198636</v>
      </c>
      <c r="E286">
        <f t="shared" si="8"/>
        <v>2025</v>
      </c>
      <c r="F286" s="57">
        <f>_xlfn.XLOOKUP(E286,'Historical Metal Prices'!$L$4:$Z$4,'Historical Metal Prices'!$L$10:$Z$10)</f>
        <v>0</v>
      </c>
      <c r="G286" s="77">
        <f t="shared" si="9"/>
        <v>15400.85</v>
      </c>
    </row>
    <row r="287" spans="1:7" x14ac:dyDescent="0.2">
      <c r="A287" s="79">
        <v>45798</v>
      </c>
      <c r="B287" s="77">
        <v>15400.85</v>
      </c>
      <c r="C287" s="84">
        <v>200910</v>
      </c>
      <c r="E287">
        <f t="shared" si="8"/>
        <v>2025</v>
      </c>
      <c r="F287" s="57">
        <f>_xlfn.XLOOKUP(E287,'Historical Metal Prices'!$L$4:$Z$4,'Historical Metal Prices'!$L$10:$Z$10)</f>
        <v>0</v>
      </c>
      <c r="G287" s="77">
        <f t="shared" si="9"/>
        <v>15400.85</v>
      </c>
    </row>
    <row r="288" spans="1:7" x14ac:dyDescent="0.2">
      <c r="A288" s="79">
        <v>45797</v>
      </c>
      <c r="B288" s="77">
        <v>15313.74</v>
      </c>
      <c r="C288" s="84">
        <v>201786</v>
      </c>
      <c r="E288">
        <f t="shared" si="8"/>
        <v>2025</v>
      </c>
      <c r="F288" s="57">
        <f>_xlfn.XLOOKUP(E288,'Historical Metal Prices'!$L$4:$Z$4,'Historical Metal Prices'!$L$10:$Z$10)</f>
        <v>0</v>
      </c>
      <c r="G288" s="77">
        <f t="shared" si="9"/>
        <v>15313.74</v>
      </c>
    </row>
    <row r="289" spans="1:7" x14ac:dyDescent="0.2">
      <c r="A289" s="79">
        <v>45796</v>
      </c>
      <c r="B289" s="77">
        <v>15360.03</v>
      </c>
      <c r="C289" s="84">
        <v>202098</v>
      </c>
      <c r="E289">
        <f t="shared" si="8"/>
        <v>2025</v>
      </c>
      <c r="F289" s="57">
        <f>_xlfn.XLOOKUP(E289,'Historical Metal Prices'!$L$4:$Z$4,'Historical Metal Prices'!$L$10:$Z$10)</f>
        <v>0</v>
      </c>
      <c r="G289" s="77">
        <f t="shared" si="9"/>
        <v>15360.03</v>
      </c>
    </row>
    <row r="290" spans="1:7" x14ac:dyDescent="0.2">
      <c r="A290" s="79">
        <v>45793</v>
      </c>
      <c r="B290" s="77">
        <v>15454.4</v>
      </c>
      <c r="C290" s="84">
        <v>202008</v>
      </c>
      <c r="E290">
        <f t="shared" si="8"/>
        <v>2025</v>
      </c>
      <c r="F290" s="57">
        <f>_xlfn.XLOOKUP(E290,'Historical Metal Prices'!$L$4:$Z$4,'Historical Metal Prices'!$L$10:$Z$10)</f>
        <v>0</v>
      </c>
      <c r="G290" s="77">
        <f t="shared" si="9"/>
        <v>15454.4</v>
      </c>
    </row>
    <row r="291" spans="1:7" x14ac:dyDescent="0.2">
      <c r="A291" s="79">
        <v>45792</v>
      </c>
      <c r="B291" s="77">
        <v>15607.13</v>
      </c>
      <c r="C291" s="84">
        <v>199146</v>
      </c>
      <c r="E291">
        <f t="shared" si="8"/>
        <v>2025</v>
      </c>
      <c r="F291" s="57">
        <f>_xlfn.XLOOKUP(E291,'Historical Metal Prices'!$L$4:$Z$4,'Historical Metal Prices'!$L$10:$Z$10)</f>
        <v>0</v>
      </c>
      <c r="G291" s="77">
        <f t="shared" si="9"/>
        <v>15607.13</v>
      </c>
    </row>
    <row r="292" spans="1:7" x14ac:dyDescent="0.2">
      <c r="A292" s="79">
        <v>45791</v>
      </c>
      <c r="B292" s="77">
        <v>15541.32</v>
      </c>
      <c r="C292" s="84">
        <v>198432</v>
      </c>
      <c r="E292">
        <f t="shared" si="8"/>
        <v>2025</v>
      </c>
      <c r="F292" s="57">
        <f>_xlfn.XLOOKUP(E292,'Historical Metal Prices'!$L$4:$Z$4,'Historical Metal Prices'!$L$10:$Z$10)</f>
        <v>0</v>
      </c>
      <c r="G292" s="77">
        <f t="shared" si="9"/>
        <v>15541.32</v>
      </c>
    </row>
    <row r="293" spans="1:7" x14ac:dyDescent="0.2">
      <c r="A293" s="79">
        <v>45790</v>
      </c>
      <c r="B293" s="77">
        <v>15541.32</v>
      </c>
      <c r="C293" s="84">
        <v>198432</v>
      </c>
      <c r="E293">
        <f t="shared" si="8"/>
        <v>2025</v>
      </c>
      <c r="F293" s="57">
        <f>_xlfn.XLOOKUP(E293,'Historical Metal Prices'!$L$4:$Z$4,'Historical Metal Prices'!$L$10:$Z$10)</f>
        <v>0</v>
      </c>
      <c r="G293" s="77">
        <f t="shared" si="9"/>
        <v>15541.32</v>
      </c>
    </row>
    <row r="294" spans="1:7" x14ac:dyDescent="0.2">
      <c r="A294" s="79">
        <v>45789</v>
      </c>
      <c r="B294" s="77">
        <v>15436.58</v>
      </c>
      <c r="C294" s="84">
        <v>198516</v>
      </c>
      <c r="E294">
        <f t="shared" si="8"/>
        <v>2025</v>
      </c>
      <c r="F294" s="57">
        <f>_xlfn.XLOOKUP(E294,'Historical Metal Prices'!$L$4:$Z$4,'Historical Metal Prices'!$L$10:$Z$10)</f>
        <v>0</v>
      </c>
      <c r="G294" s="77">
        <f t="shared" si="9"/>
        <v>15436.58</v>
      </c>
    </row>
    <row r="295" spans="1:7" x14ac:dyDescent="0.2">
      <c r="A295" s="79">
        <v>45786</v>
      </c>
      <c r="B295" s="77">
        <v>15620.98</v>
      </c>
      <c r="C295" s="84">
        <v>197670</v>
      </c>
      <c r="E295">
        <f t="shared" si="8"/>
        <v>2025</v>
      </c>
      <c r="F295" s="57">
        <f>_xlfn.XLOOKUP(E295,'Historical Metal Prices'!$L$4:$Z$4,'Historical Metal Prices'!$L$10:$Z$10)</f>
        <v>0</v>
      </c>
      <c r="G295" s="77">
        <f t="shared" si="9"/>
        <v>15620.98</v>
      </c>
    </row>
    <row r="296" spans="1:7" x14ac:dyDescent="0.2">
      <c r="A296" s="79">
        <v>45785</v>
      </c>
      <c r="B296" s="77">
        <v>15362.9</v>
      </c>
      <c r="C296" s="84">
        <v>197670</v>
      </c>
      <c r="E296">
        <f t="shared" si="8"/>
        <v>2025</v>
      </c>
      <c r="F296" s="57">
        <f>_xlfn.XLOOKUP(E296,'Historical Metal Prices'!$L$4:$Z$4,'Historical Metal Prices'!$L$10:$Z$10)</f>
        <v>0</v>
      </c>
      <c r="G296" s="77">
        <f t="shared" si="9"/>
        <v>15362.9</v>
      </c>
    </row>
    <row r="297" spans="1:7" x14ac:dyDescent="0.2">
      <c r="A297" s="79">
        <v>45784</v>
      </c>
      <c r="B297" s="77">
        <v>15346.5</v>
      </c>
      <c r="C297" s="84">
        <v>198312</v>
      </c>
      <c r="E297">
        <f t="shared" si="8"/>
        <v>2025</v>
      </c>
      <c r="F297" s="57">
        <f>_xlfn.XLOOKUP(E297,'Historical Metal Prices'!$L$4:$Z$4,'Historical Metal Prices'!$L$10:$Z$10)</f>
        <v>0</v>
      </c>
      <c r="G297" s="77">
        <f t="shared" si="9"/>
        <v>15346.5</v>
      </c>
    </row>
    <row r="298" spans="1:7" x14ac:dyDescent="0.2">
      <c r="A298" s="79">
        <v>45783</v>
      </c>
      <c r="B298" s="77">
        <v>15493.87</v>
      </c>
      <c r="C298" s="84">
        <v>199782</v>
      </c>
      <c r="E298">
        <f t="shared" si="8"/>
        <v>2025</v>
      </c>
      <c r="F298" s="57">
        <f>_xlfn.XLOOKUP(E298,'Historical Metal Prices'!$L$4:$Z$4,'Historical Metal Prices'!$L$10:$Z$10)</f>
        <v>0</v>
      </c>
      <c r="G298" s="77">
        <f t="shared" si="9"/>
        <v>15493.87</v>
      </c>
    </row>
    <row r="299" spans="1:7" x14ac:dyDescent="0.2">
      <c r="A299" s="79">
        <v>45782</v>
      </c>
      <c r="B299" s="77">
        <v>15286.99</v>
      </c>
      <c r="C299" s="84">
        <v>200082</v>
      </c>
      <c r="E299">
        <f t="shared" si="8"/>
        <v>2025</v>
      </c>
      <c r="F299" s="57">
        <f>_xlfn.XLOOKUP(E299,'Historical Metal Prices'!$L$4:$Z$4,'Historical Metal Prices'!$L$10:$Z$10)</f>
        <v>0</v>
      </c>
      <c r="G299" s="77">
        <f t="shared" si="9"/>
        <v>15286.99</v>
      </c>
    </row>
    <row r="300" spans="1:7" x14ac:dyDescent="0.2">
      <c r="A300" s="79">
        <v>45779</v>
      </c>
      <c r="B300" s="77">
        <v>15286.99</v>
      </c>
      <c r="C300" s="84">
        <v>200418</v>
      </c>
      <c r="E300">
        <f t="shared" si="8"/>
        <v>2025</v>
      </c>
      <c r="F300" s="57">
        <f>_xlfn.XLOOKUP(E300,'Historical Metal Prices'!$L$4:$Z$4,'Historical Metal Prices'!$L$10:$Z$10)</f>
        <v>0</v>
      </c>
      <c r="G300" s="77">
        <f t="shared" si="9"/>
        <v>15286.99</v>
      </c>
    </row>
    <row r="301" spans="1:7" x14ac:dyDescent="0.2">
      <c r="A301" s="79">
        <v>45778</v>
      </c>
      <c r="B301" s="77">
        <v>15058.11</v>
      </c>
      <c r="C301" s="84">
        <v>200418</v>
      </c>
      <c r="E301">
        <f t="shared" si="8"/>
        <v>2025</v>
      </c>
      <c r="F301" s="57">
        <f>_xlfn.XLOOKUP(E301,'Historical Metal Prices'!$L$4:$Z$4,'Historical Metal Prices'!$L$10:$Z$10)</f>
        <v>0</v>
      </c>
      <c r="G301" s="77">
        <f t="shared" si="9"/>
        <v>15058.11</v>
      </c>
    </row>
    <row r="302" spans="1:7" x14ac:dyDescent="0.2">
      <c r="A302" s="79">
        <v>45777</v>
      </c>
      <c r="B302" s="77">
        <v>15218.98</v>
      </c>
      <c r="C302" s="84">
        <v>201930</v>
      </c>
      <c r="E302">
        <f t="shared" si="8"/>
        <v>2025</v>
      </c>
      <c r="F302" s="57">
        <f>_xlfn.XLOOKUP(E302,'Historical Metal Prices'!$L$4:$Z$4,'Historical Metal Prices'!$L$10:$Z$10)</f>
        <v>0</v>
      </c>
      <c r="G302" s="77">
        <f t="shared" si="9"/>
        <v>15218.98</v>
      </c>
    </row>
    <row r="303" spans="1:7" x14ac:dyDescent="0.2">
      <c r="A303" s="79">
        <v>45776</v>
      </c>
      <c r="B303" s="77">
        <v>15352.62</v>
      </c>
      <c r="C303" s="84">
        <v>201318</v>
      </c>
      <c r="E303">
        <f t="shared" si="8"/>
        <v>2025</v>
      </c>
      <c r="F303" s="57">
        <f>_xlfn.XLOOKUP(E303,'Historical Metal Prices'!$L$4:$Z$4,'Historical Metal Prices'!$L$10:$Z$10)</f>
        <v>0</v>
      </c>
      <c r="G303" s="77">
        <f t="shared" si="9"/>
        <v>15352.62</v>
      </c>
    </row>
    <row r="304" spans="1:7" x14ac:dyDescent="0.2">
      <c r="A304" s="79">
        <v>45775</v>
      </c>
      <c r="B304" s="77">
        <v>15345.71</v>
      </c>
      <c r="C304" s="84">
        <v>201564</v>
      </c>
      <c r="E304">
        <f t="shared" si="8"/>
        <v>2025</v>
      </c>
      <c r="F304" s="57">
        <f>_xlfn.XLOOKUP(E304,'Historical Metal Prices'!$L$4:$Z$4,'Historical Metal Prices'!$L$10:$Z$10)</f>
        <v>0</v>
      </c>
      <c r="G304" s="77">
        <f t="shared" si="9"/>
        <v>15345.71</v>
      </c>
    </row>
    <row r="305" spans="1:7" x14ac:dyDescent="0.2">
      <c r="A305" s="79">
        <v>45772</v>
      </c>
      <c r="B305" s="77">
        <v>15345.71</v>
      </c>
      <c r="C305" s="84">
        <v>201426</v>
      </c>
      <c r="E305">
        <f t="shared" si="8"/>
        <v>2025</v>
      </c>
      <c r="F305" s="57">
        <f>_xlfn.XLOOKUP(E305,'Historical Metal Prices'!$L$4:$Z$4,'Historical Metal Prices'!$L$10:$Z$10)</f>
        <v>0</v>
      </c>
      <c r="G305" s="77">
        <f t="shared" si="9"/>
        <v>15345.71</v>
      </c>
    </row>
    <row r="306" spans="1:7" x14ac:dyDescent="0.2">
      <c r="A306" s="79">
        <v>45771</v>
      </c>
      <c r="B306" s="77">
        <v>15454.68</v>
      </c>
      <c r="C306" s="84">
        <v>202470</v>
      </c>
      <c r="E306">
        <f t="shared" si="8"/>
        <v>2025</v>
      </c>
      <c r="F306" s="57">
        <f>_xlfn.XLOOKUP(E306,'Historical Metal Prices'!$L$4:$Z$4,'Historical Metal Prices'!$L$10:$Z$10)</f>
        <v>0</v>
      </c>
      <c r="G306" s="77">
        <f t="shared" si="9"/>
        <v>15454.68</v>
      </c>
    </row>
    <row r="307" spans="1:7" x14ac:dyDescent="0.2">
      <c r="A307" s="79">
        <v>45770</v>
      </c>
      <c r="B307" s="77">
        <v>15454.68</v>
      </c>
      <c r="C307" s="84">
        <v>203850</v>
      </c>
      <c r="E307">
        <f t="shared" si="8"/>
        <v>2025</v>
      </c>
      <c r="F307" s="57">
        <f>_xlfn.XLOOKUP(E307,'Historical Metal Prices'!$L$4:$Z$4,'Historical Metal Prices'!$L$10:$Z$10)</f>
        <v>0</v>
      </c>
      <c r="G307" s="77">
        <f t="shared" si="9"/>
        <v>15454.68</v>
      </c>
    </row>
    <row r="308" spans="1:7" x14ac:dyDescent="0.2">
      <c r="A308" s="79">
        <v>45769</v>
      </c>
      <c r="B308" s="77">
        <v>15474.46</v>
      </c>
      <c r="C308" s="84">
        <v>204252</v>
      </c>
      <c r="E308">
        <f t="shared" si="8"/>
        <v>2025</v>
      </c>
      <c r="F308" s="57">
        <f>_xlfn.XLOOKUP(E308,'Historical Metal Prices'!$L$4:$Z$4,'Historical Metal Prices'!$L$10:$Z$10)</f>
        <v>0</v>
      </c>
      <c r="G308" s="77">
        <f t="shared" si="9"/>
        <v>15474.46</v>
      </c>
    </row>
    <row r="309" spans="1:7" x14ac:dyDescent="0.2">
      <c r="A309" s="79">
        <v>45768</v>
      </c>
      <c r="B309" s="77">
        <v>15420.24</v>
      </c>
      <c r="C309" s="84">
        <v>206430</v>
      </c>
      <c r="E309">
        <f t="shared" si="8"/>
        <v>2025</v>
      </c>
      <c r="F309" s="57">
        <f>_xlfn.XLOOKUP(E309,'Historical Metal Prices'!$L$4:$Z$4,'Historical Metal Prices'!$L$10:$Z$10)</f>
        <v>0</v>
      </c>
      <c r="G309" s="77">
        <f t="shared" si="9"/>
        <v>15420.24</v>
      </c>
    </row>
    <row r="310" spans="1:7" x14ac:dyDescent="0.2">
      <c r="A310" s="79">
        <v>45765</v>
      </c>
      <c r="B310" s="77">
        <v>15420.24</v>
      </c>
      <c r="C310" s="84">
        <v>204528</v>
      </c>
      <c r="E310">
        <f t="shared" si="8"/>
        <v>2025</v>
      </c>
      <c r="F310" s="57">
        <f>_xlfn.XLOOKUP(E310,'Historical Metal Prices'!$L$4:$Z$4,'Historical Metal Prices'!$L$10:$Z$10)</f>
        <v>0</v>
      </c>
      <c r="G310" s="77">
        <f t="shared" si="9"/>
        <v>15420.24</v>
      </c>
    </row>
    <row r="311" spans="1:7" x14ac:dyDescent="0.2">
      <c r="A311" s="79">
        <v>45764</v>
      </c>
      <c r="B311" s="77">
        <v>15420.24</v>
      </c>
      <c r="C311" s="84">
        <v>204528</v>
      </c>
      <c r="E311">
        <f t="shared" si="8"/>
        <v>2025</v>
      </c>
      <c r="F311" s="57">
        <f>_xlfn.XLOOKUP(E311,'Historical Metal Prices'!$L$4:$Z$4,'Historical Metal Prices'!$L$10:$Z$10)</f>
        <v>0</v>
      </c>
      <c r="G311" s="77">
        <f t="shared" si="9"/>
        <v>15420.24</v>
      </c>
    </row>
    <row r="312" spans="1:7" x14ac:dyDescent="0.2">
      <c r="A312" s="79">
        <v>45763</v>
      </c>
      <c r="B312" s="77">
        <v>15480.36</v>
      </c>
      <c r="C312" s="84">
        <v>204528</v>
      </c>
      <c r="E312">
        <f t="shared" si="8"/>
        <v>2025</v>
      </c>
      <c r="F312" s="57">
        <f>_xlfn.XLOOKUP(E312,'Historical Metal Prices'!$L$4:$Z$4,'Historical Metal Prices'!$L$10:$Z$10)</f>
        <v>0</v>
      </c>
      <c r="G312" s="77">
        <f t="shared" si="9"/>
        <v>15480.36</v>
      </c>
    </row>
    <row r="313" spans="1:7" x14ac:dyDescent="0.2">
      <c r="A313" s="79">
        <v>45762</v>
      </c>
      <c r="B313" s="77">
        <v>15344.86</v>
      </c>
      <c r="C313" s="84">
        <v>202818</v>
      </c>
      <c r="E313">
        <f t="shared" si="8"/>
        <v>2025</v>
      </c>
      <c r="F313" s="57">
        <f>_xlfn.XLOOKUP(E313,'Historical Metal Prices'!$L$4:$Z$4,'Historical Metal Prices'!$L$10:$Z$10)</f>
        <v>0</v>
      </c>
      <c r="G313" s="77">
        <f t="shared" si="9"/>
        <v>15344.86</v>
      </c>
    </row>
    <row r="314" spans="1:7" x14ac:dyDescent="0.2">
      <c r="A314" s="79">
        <v>45761</v>
      </c>
      <c r="B314" s="77">
        <v>14866.78</v>
      </c>
      <c r="C314" s="84">
        <v>202818</v>
      </c>
      <c r="E314">
        <f t="shared" si="8"/>
        <v>2025</v>
      </c>
      <c r="F314" s="57">
        <f>_xlfn.XLOOKUP(E314,'Historical Metal Prices'!$L$4:$Z$4,'Historical Metal Prices'!$L$10:$Z$10)</f>
        <v>0</v>
      </c>
      <c r="G314" s="77">
        <f t="shared" si="9"/>
        <v>14866.78</v>
      </c>
    </row>
    <row r="315" spans="1:7" x14ac:dyDescent="0.2">
      <c r="A315" s="79">
        <v>45758</v>
      </c>
      <c r="B315" s="77">
        <v>14866.78</v>
      </c>
      <c r="C315" s="84">
        <v>204372</v>
      </c>
      <c r="E315">
        <f t="shared" si="8"/>
        <v>2025</v>
      </c>
      <c r="F315" s="57">
        <f>_xlfn.XLOOKUP(E315,'Historical Metal Prices'!$L$4:$Z$4,'Historical Metal Prices'!$L$10:$Z$10)</f>
        <v>0</v>
      </c>
      <c r="G315" s="77">
        <f t="shared" si="9"/>
        <v>14866.78</v>
      </c>
    </row>
    <row r="316" spans="1:7" x14ac:dyDescent="0.2">
      <c r="A316" s="79">
        <v>45757</v>
      </c>
      <c r="B316" s="77">
        <v>14593.95</v>
      </c>
      <c r="C316" s="84">
        <v>203646</v>
      </c>
      <c r="E316">
        <f t="shared" si="8"/>
        <v>2025</v>
      </c>
      <c r="F316" s="57">
        <f>_xlfn.XLOOKUP(E316,'Historical Metal Prices'!$L$4:$Z$4,'Historical Metal Prices'!$L$10:$Z$10)</f>
        <v>0</v>
      </c>
      <c r="G316" s="77">
        <f t="shared" si="9"/>
        <v>14593.95</v>
      </c>
    </row>
    <row r="317" spans="1:7" x14ac:dyDescent="0.2">
      <c r="A317" s="79">
        <v>45756</v>
      </c>
      <c r="B317" s="77">
        <v>13874.98</v>
      </c>
      <c r="C317" s="84">
        <v>203646</v>
      </c>
      <c r="E317">
        <f t="shared" si="8"/>
        <v>2025</v>
      </c>
      <c r="F317" s="57">
        <f>_xlfn.XLOOKUP(E317,'Historical Metal Prices'!$L$4:$Z$4,'Historical Metal Prices'!$L$10:$Z$10)</f>
        <v>0</v>
      </c>
      <c r="G317" s="77">
        <f t="shared" si="9"/>
        <v>13874.98</v>
      </c>
    </row>
    <row r="318" spans="1:7" x14ac:dyDescent="0.2">
      <c r="A318" s="79">
        <v>45755</v>
      </c>
      <c r="B318" s="77">
        <v>14149.93</v>
      </c>
      <c r="C318" s="84">
        <v>202938</v>
      </c>
      <c r="E318">
        <f t="shared" si="8"/>
        <v>2025</v>
      </c>
      <c r="F318" s="57">
        <f>_xlfn.XLOOKUP(E318,'Historical Metal Prices'!$L$4:$Z$4,'Historical Metal Prices'!$L$10:$Z$10)</f>
        <v>0</v>
      </c>
      <c r="G318" s="77">
        <f t="shared" si="9"/>
        <v>14149.93</v>
      </c>
    </row>
    <row r="319" spans="1:7" x14ac:dyDescent="0.2">
      <c r="A319" s="79">
        <v>45754</v>
      </c>
      <c r="B319" s="77">
        <v>14537.2</v>
      </c>
      <c r="C319" s="84">
        <v>202938</v>
      </c>
      <c r="E319">
        <f t="shared" si="8"/>
        <v>2025</v>
      </c>
      <c r="F319" s="57">
        <f>_xlfn.XLOOKUP(E319,'Historical Metal Prices'!$L$4:$Z$4,'Historical Metal Prices'!$L$10:$Z$10)</f>
        <v>0</v>
      </c>
      <c r="G319" s="77">
        <f t="shared" si="9"/>
        <v>14537.2</v>
      </c>
    </row>
    <row r="320" spans="1:7" x14ac:dyDescent="0.2">
      <c r="A320" s="79">
        <v>45751</v>
      </c>
      <c r="B320" s="77">
        <v>14537.2</v>
      </c>
      <c r="C320" s="84">
        <v>202308</v>
      </c>
      <c r="E320">
        <f t="shared" si="8"/>
        <v>2025</v>
      </c>
      <c r="F320" s="57">
        <f>_xlfn.XLOOKUP(E320,'Historical Metal Prices'!$L$4:$Z$4,'Historical Metal Prices'!$L$10:$Z$10)</f>
        <v>0</v>
      </c>
      <c r="G320" s="77">
        <f t="shared" si="9"/>
        <v>14537.2</v>
      </c>
    </row>
    <row r="321" spans="1:7" x14ac:dyDescent="0.2">
      <c r="A321" s="79">
        <v>45750</v>
      </c>
      <c r="B321" s="77">
        <v>15748.15</v>
      </c>
      <c r="C321" s="84">
        <v>200250</v>
      </c>
      <c r="E321">
        <f t="shared" si="8"/>
        <v>2025</v>
      </c>
      <c r="F321" s="57">
        <f>_xlfn.XLOOKUP(E321,'Historical Metal Prices'!$L$4:$Z$4,'Historical Metal Prices'!$L$10:$Z$10)</f>
        <v>0</v>
      </c>
      <c r="G321" s="77">
        <f t="shared" si="9"/>
        <v>15748.15</v>
      </c>
    </row>
    <row r="322" spans="1:7" x14ac:dyDescent="0.2">
      <c r="A322" s="79">
        <v>45749</v>
      </c>
      <c r="B322" s="77">
        <v>15888.21</v>
      </c>
      <c r="C322" s="84">
        <v>200250</v>
      </c>
      <c r="E322">
        <f t="shared" si="8"/>
        <v>2025</v>
      </c>
      <c r="F322" s="57">
        <f>_xlfn.XLOOKUP(E322,'Historical Metal Prices'!$L$4:$Z$4,'Historical Metal Prices'!$L$10:$Z$10)</f>
        <v>0</v>
      </c>
      <c r="G322" s="77">
        <f t="shared" si="9"/>
        <v>15888.21</v>
      </c>
    </row>
    <row r="323" spans="1:7" x14ac:dyDescent="0.2">
      <c r="A323" s="79">
        <v>45748</v>
      </c>
      <c r="B323" s="77">
        <v>15888.21</v>
      </c>
      <c r="C323" s="84">
        <v>199020</v>
      </c>
      <c r="E323">
        <f t="shared" si="8"/>
        <v>2025</v>
      </c>
      <c r="F323" s="57">
        <f>_xlfn.XLOOKUP(E323,'Historical Metal Prices'!$L$4:$Z$4,'Historical Metal Prices'!$L$10:$Z$10)</f>
        <v>0</v>
      </c>
      <c r="G323" s="77">
        <f t="shared" si="9"/>
        <v>15888.21</v>
      </c>
    </row>
    <row r="324" spans="1:7" x14ac:dyDescent="0.2">
      <c r="A324" s="79">
        <v>45747</v>
      </c>
      <c r="B324" s="77">
        <v>16158.89</v>
      </c>
      <c r="C324" s="84">
        <v>199020</v>
      </c>
      <c r="E324">
        <f t="shared" si="8"/>
        <v>2025</v>
      </c>
      <c r="F324" s="57">
        <f>_xlfn.XLOOKUP(E324,'Historical Metal Prices'!$L$4:$Z$4,'Historical Metal Prices'!$L$10:$Z$10)</f>
        <v>0</v>
      </c>
      <c r="G324" s="77">
        <f t="shared" si="9"/>
        <v>16158.89</v>
      </c>
    </row>
    <row r="325" spans="1:7" x14ac:dyDescent="0.2">
      <c r="A325" s="79">
        <v>45744</v>
      </c>
      <c r="B325" s="77">
        <v>16158.89</v>
      </c>
      <c r="C325" s="84">
        <v>200304</v>
      </c>
      <c r="E325">
        <f t="shared" si="8"/>
        <v>2025</v>
      </c>
      <c r="F325" s="57">
        <f>_xlfn.XLOOKUP(E325,'Historical Metal Prices'!$L$4:$Z$4,'Historical Metal Prices'!$L$10:$Z$10)</f>
        <v>0</v>
      </c>
      <c r="G325" s="77">
        <f t="shared" si="9"/>
        <v>16158.89</v>
      </c>
    </row>
    <row r="326" spans="1:7" x14ac:dyDescent="0.2">
      <c r="A326" s="79">
        <v>45743</v>
      </c>
      <c r="B326" s="77">
        <v>16023.41</v>
      </c>
      <c r="C326" s="84">
        <v>200304</v>
      </c>
      <c r="E326">
        <f t="shared" si="8"/>
        <v>2025</v>
      </c>
      <c r="F326" s="57">
        <f>_xlfn.XLOOKUP(E326,'Historical Metal Prices'!$L$4:$Z$4,'Historical Metal Prices'!$L$10:$Z$10)</f>
        <v>0</v>
      </c>
      <c r="G326" s="77">
        <f t="shared" si="9"/>
        <v>16023.41</v>
      </c>
    </row>
    <row r="327" spans="1:7" x14ac:dyDescent="0.2">
      <c r="A327" s="79">
        <v>45742</v>
      </c>
      <c r="B327" s="77">
        <v>16012.22</v>
      </c>
      <c r="C327" s="84">
        <v>201300</v>
      </c>
      <c r="E327">
        <f t="shared" si="8"/>
        <v>2025</v>
      </c>
      <c r="F327" s="57">
        <f>_xlfn.XLOOKUP(E327,'Historical Metal Prices'!$L$4:$Z$4,'Historical Metal Prices'!$L$10:$Z$10)</f>
        <v>0</v>
      </c>
      <c r="G327" s="77">
        <f t="shared" si="9"/>
        <v>16012.22</v>
      </c>
    </row>
    <row r="328" spans="1:7" x14ac:dyDescent="0.2">
      <c r="A328" s="79">
        <v>45741</v>
      </c>
      <c r="B328" s="77">
        <v>15930.57</v>
      </c>
      <c r="C328" s="84">
        <v>201078</v>
      </c>
      <c r="E328">
        <f t="shared" si="8"/>
        <v>2025</v>
      </c>
      <c r="F328" s="57">
        <f>_xlfn.XLOOKUP(E328,'Historical Metal Prices'!$L$4:$Z$4,'Historical Metal Prices'!$L$10:$Z$10)</f>
        <v>0</v>
      </c>
      <c r="G328" s="77">
        <f t="shared" si="9"/>
        <v>15930.57</v>
      </c>
    </row>
    <row r="329" spans="1:7" x14ac:dyDescent="0.2">
      <c r="A329" s="79">
        <v>45740</v>
      </c>
      <c r="B329" s="77">
        <v>15779.93</v>
      </c>
      <c r="C329" s="84">
        <v>200688</v>
      </c>
      <c r="E329">
        <f t="shared" si="8"/>
        <v>2025</v>
      </c>
      <c r="F329" s="57">
        <f>_xlfn.XLOOKUP(E329,'Historical Metal Prices'!$L$4:$Z$4,'Historical Metal Prices'!$L$10:$Z$10)</f>
        <v>0</v>
      </c>
      <c r="G329" s="77">
        <f t="shared" si="9"/>
        <v>15779.93</v>
      </c>
    </row>
    <row r="330" spans="1:7" x14ac:dyDescent="0.2">
      <c r="A330" s="79">
        <v>45737</v>
      </c>
      <c r="B330" s="77">
        <v>15833.28</v>
      </c>
      <c r="C330" s="84">
        <v>200676</v>
      </c>
      <c r="E330">
        <f t="shared" si="8"/>
        <v>2025</v>
      </c>
      <c r="F330" s="57">
        <f>_xlfn.XLOOKUP(E330,'Historical Metal Prices'!$L$4:$Z$4,'Historical Metal Prices'!$L$10:$Z$10)</f>
        <v>0</v>
      </c>
      <c r="G330" s="77">
        <f t="shared" si="9"/>
        <v>15833.28</v>
      </c>
    </row>
    <row r="331" spans="1:7" x14ac:dyDescent="0.2">
      <c r="A331" s="79">
        <v>45736</v>
      </c>
      <c r="B331" s="77">
        <v>16060.03</v>
      </c>
      <c r="C331" s="84">
        <v>200436</v>
      </c>
      <c r="E331">
        <f t="shared" ref="E331:E394" si="10">YEAR(A331)</f>
        <v>2025</v>
      </c>
      <c r="F331" s="57">
        <f>_xlfn.XLOOKUP(E331,'Historical Metal Prices'!$L$4:$Z$4,'Historical Metal Prices'!$L$10:$Z$10)</f>
        <v>0</v>
      </c>
      <c r="G331" s="77">
        <f t="shared" ref="G331:G394" si="11">IFERROR(B331*(1+F331),G332)</f>
        <v>16060.03</v>
      </c>
    </row>
    <row r="332" spans="1:7" x14ac:dyDescent="0.2">
      <c r="A332" s="79">
        <v>45735</v>
      </c>
      <c r="B332" s="77">
        <v>16169.69</v>
      </c>
      <c r="C332" s="84">
        <v>200436</v>
      </c>
      <c r="E332">
        <f t="shared" si="10"/>
        <v>2025</v>
      </c>
      <c r="F332" s="57">
        <f>_xlfn.XLOOKUP(E332,'Historical Metal Prices'!$L$4:$Z$4,'Historical Metal Prices'!$L$10:$Z$10)</f>
        <v>0</v>
      </c>
      <c r="G332" s="77">
        <f t="shared" si="11"/>
        <v>16169.69</v>
      </c>
    </row>
    <row r="333" spans="1:7" x14ac:dyDescent="0.2">
      <c r="A333" s="79">
        <v>45734</v>
      </c>
      <c r="B333" s="77">
        <v>16014.28</v>
      </c>
      <c r="C333" s="84">
        <v>201330</v>
      </c>
      <c r="E333">
        <f t="shared" si="10"/>
        <v>2025</v>
      </c>
      <c r="F333" s="57">
        <f>_xlfn.XLOOKUP(E333,'Historical Metal Prices'!$L$4:$Z$4,'Historical Metal Prices'!$L$10:$Z$10)</f>
        <v>0</v>
      </c>
      <c r="G333" s="77">
        <f t="shared" si="11"/>
        <v>16014.28</v>
      </c>
    </row>
    <row r="334" spans="1:7" x14ac:dyDescent="0.2">
      <c r="A334" s="79">
        <v>45733</v>
      </c>
      <c r="B334" s="77">
        <v>16200.05</v>
      </c>
      <c r="C334" s="84">
        <v>200796</v>
      </c>
      <c r="E334">
        <f t="shared" si="10"/>
        <v>2025</v>
      </c>
      <c r="F334" s="57">
        <f>_xlfn.XLOOKUP(E334,'Historical Metal Prices'!$L$4:$Z$4,'Historical Metal Prices'!$L$10:$Z$10)</f>
        <v>0</v>
      </c>
      <c r="G334" s="77">
        <f t="shared" si="11"/>
        <v>16200.05</v>
      </c>
    </row>
    <row r="335" spans="1:7" x14ac:dyDescent="0.2">
      <c r="A335" s="79">
        <v>45730</v>
      </c>
      <c r="B335" s="77">
        <v>16250.44</v>
      </c>
      <c r="C335" s="84">
        <v>200880</v>
      </c>
      <c r="E335">
        <f t="shared" si="10"/>
        <v>2025</v>
      </c>
      <c r="F335" s="57">
        <f>_xlfn.XLOOKUP(E335,'Historical Metal Prices'!$L$4:$Z$4,'Historical Metal Prices'!$L$10:$Z$10)</f>
        <v>0</v>
      </c>
      <c r="G335" s="77">
        <f t="shared" si="11"/>
        <v>16250.44</v>
      </c>
    </row>
    <row r="336" spans="1:7" x14ac:dyDescent="0.2">
      <c r="A336" s="79">
        <v>45729</v>
      </c>
      <c r="B336" s="77">
        <v>16288.52</v>
      </c>
      <c r="C336" s="84">
        <v>200580</v>
      </c>
      <c r="E336">
        <f t="shared" si="10"/>
        <v>2025</v>
      </c>
      <c r="F336" s="57">
        <f>_xlfn.XLOOKUP(E336,'Historical Metal Prices'!$L$4:$Z$4,'Historical Metal Prices'!$L$10:$Z$10)</f>
        <v>0</v>
      </c>
      <c r="G336" s="77">
        <f t="shared" si="11"/>
        <v>16288.52</v>
      </c>
    </row>
    <row r="337" spans="1:7" x14ac:dyDescent="0.2">
      <c r="A337" s="79">
        <v>45728</v>
      </c>
      <c r="B337" s="77">
        <v>16274.35</v>
      </c>
      <c r="C337" s="84">
        <v>199974</v>
      </c>
      <c r="E337">
        <f t="shared" si="10"/>
        <v>2025</v>
      </c>
      <c r="F337" s="57">
        <f>_xlfn.XLOOKUP(E337,'Historical Metal Prices'!$L$4:$Z$4,'Historical Metal Prices'!$L$10:$Z$10)</f>
        <v>0</v>
      </c>
      <c r="G337" s="77">
        <f t="shared" si="11"/>
        <v>16274.35</v>
      </c>
    </row>
    <row r="338" spans="1:7" x14ac:dyDescent="0.2">
      <c r="A338" s="79">
        <v>45727</v>
      </c>
      <c r="B338" s="77">
        <v>16274.35</v>
      </c>
      <c r="C338" s="84">
        <v>199686</v>
      </c>
      <c r="E338">
        <f t="shared" si="10"/>
        <v>2025</v>
      </c>
      <c r="F338" s="57">
        <f>_xlfn.XLOOKUP(E338,'Historical Metal Prices'!$L$4:$Z$4,'Historical Metal Prices'!$L$10:$Z$10)</f>
        <v>0</v>
      </c>
      <c r="G338" s="77">
        <f t="shared" si="11"/>
        <v>16274.35</v>
      </c>
    </row>
    <row r="339" spans="1:7" x14ac:dyDescent="0.2">
      <c r="A339" s="79">
        <v>45726</v>
      </c>
      <c r="B339" s="77">
        <v>16334.67</v>
      </c>
      <c r="C339" s="84">
        <v>199308</v>
      </c>
      <c r="E339">
        <f t="shared" si="10"/>
        <v>2025</v>
      </c>
      <c r="F339" s="57">
        <f>_xlfn.XLOOKUP(E339,'Historical Metal Prices'!$L$4:$Z$4,'Historical Metal Prices'!$L$10:$Z$10)</f>
        <v>0</v>
      </c>
      <c r="G339" s="77">
        <f t="shared" si="11"/>
        <v>16334.67</v>
      </c>
    </row>
    <row r="340" spans="1:7" x14ac:dyDescent="0.2">
      <c r="A340" s="79">
        <v>45723</v>
      </c>
      <c r="B340" s="77">
        <v>16291.96</v>
      </c>
      <c r="C340" s="84">
        <v>198522</v>
      </c>
      <c r="E340">
        <f t="shared" si="10"/>
        <v>2025</v>
      </c>
      <c r="F340" s="57">
        <f>_xlfn.XLOOKUP(E340,'Historical Metal Prices'!$L$4:$Z$4,'Historical Metal Prices'!$L$10:$Z$10)</f>
        <v>0</v>
      </c>
      <c r="G340" s="77">
        <f t="shared" si="11"/>
        <v>16291.96</v>
      </c>
    </row>
    <row r="341" spans="1:7" x14ac:dyDescent="0.2">
      <c r="A341" s="79">
        <v>45722</v>
      </c>
      <c r="B341" s="77">
        <v>16084.57</v>
      </c>
      <c r="C341" s="84">
        <v>198522</v>
      </c>
      <c r="E341">
        <f t="shared" si="10"/>
        <v>2025</v>
      </c>
      <c r="F341" s="57">
        <f>_xlfn.XLOOKUP(E341,'Historical Metal Prices'!$L$4:$Z$4,'Historical Metal Prices'!$L$10:$Z$10)</f>
        <v>0</v>
      </c>
      <c r="G341" s="77">
        <f t="shared" si="11"/>
        <v>16084.57</v>
      </c>
    </row>
    <row r="342" spans="1:7" x14ac:dyDescent="0.2">
      <c r="A342" s="79">
        <v>45721</v>
      </c>
      <c r="B342" s="77">
        <v>15682.6</v>
      </c>
      <c r="C342" s="84">
        <v>199410</v>
      </c>
      <c r="E342">
        <f t="shared" si="10"/>
        <v>2025</v>
      </c>
      <c r="F342" s="57">
        <f>_xlfn.XLOOKUP(E342,'Historical Metal Prices'!$L$4:$Z$4,'Historical Metal Prices'!$L$10:$Z$10)</f>
        <v>0</v>
      </c>
      <c r="G342" s="77">
        <f t="shared" si="11"/>
        <v>15682.6</v>
      </c>
    </row>
    <row r="343" spans="1:7" x14ac:dyDescent="0.2">
      <c r="A343" s="79">
        <v>45720</v>
      </c>
      <c r="B343" s="77">
        <v>15784.03</v>
      </c>
      <c r="C343" s="84">
        <v>194520</v>
      </c>
      <c r="E343">
        <f t="shared" si="10"/>
        <v>2025</v>
      </c>
      <c r="F343" s="57">
        <f>_xlfn.XLOOKUP(E343,'Historical Metal Prices'!$L$4:$Z$4,'Historical Metal Prices'!$L$10:$Z$10)</f>
        <v>0</v>
      </c>
      <c r="G343" s="77">
        <f t="shared" si="11"/>
        <v>15784.03</v>
      </c>
    </row>
    <row r="344" spans="1:7" x14ac:dyDescent="0.2">
      <c r="A344" s="79">
        <v>45719</v>
      </c>
      <c r="B344" s="77">
        <v>15720.33</v>
      </c>
      <c r="C344" s="84">
        <v>195162</v>
      </c>
      <c r="E344">
        <f t="shared" si="10"/>
        <v>2025</v>
      </c>
      <c r="F344" s="57">
        <f>_xlfn.XLOOKUP(E344,'Historical Metal Prices'!$L$4:$Z$4,'Historical Metal Prices'!$L$10:$Z$10)</f>
        <v>0</v>
      </c>
      <c r="G344" s="77">
        <f t="shared" si="11"/>
        <v>15720.33</v>
      </c>
    </row>
    <row r="345" spans="1:7" x14ac:dyDescent="0.2">
      <c r="A345" s="79">
        <v>45716</v>
      </c>
      <c r="B345" s="77">
        <v>15266.85</v>
      </c>
      <c r="C345" s="84">
        <v>195162</v>
      </c>
      <c r="E345">
        <f t="shared" si="10"/>
        <v>2025</v>
      </c>
      <c r="F345" s="57">
        <f>_xlfn.XLOOKUP(E345,'Historical Metal Prices'!$L$4:$Z$4,'Historical Metal Prices'!$L$10:$Z$10)</f>
        <v>0</v>
      </c>
      <c r="G345" s="77">
        <f t="shared" si="11"/>
        <v>15266.85</v>
      </c>
    </row>
    <row r="346" spans="1:7" x14ac:dyDescent="0.2">
      <c r="A346" s="79">
        <v>45715</v>
      </c>
      <c r="B346" s="77">
        <v>15658.01</v>
      </c>
      <c r="C346" s="84">
        <v>194964</v>
      </c>
      <c r="E346">
        <f t="shared" si="10"/>
        <v>2025</v>
      </c>
      <c r="F346" s="57">
        <f>_xlfn.XLOOKUP(E346,'Historical Metal Prices'!$L$4:$Z$4,'Historical Metal Prices'!$L$10:$Z$10)</f>
        <v>0</v>
      </c>
      <c r="G346" s="77">
        <f t="shared" si="11"/>
        <v>15658.01</v>
      </c>
    </row>
    <row r="347" spans="1:7" x14ac:dyDescent="0.2">
      <c r="A347" s="79">
        <v>45714</v>
      </c>
      <c r="B347" s="77">
        <v>15385.79</v>
      </c>
      <c r="C347" s="84">
        <v>193782</v>
      </c>
      <c r="E347">
        <f t="shared" si="10"/>
        <v>2025</v>
      </c>
      <c r="F347" s="57">
        <f>_xlfn.XLOOKUP(E347,'Historical Metal Prices'!$L$4:$Z$4,'Historical Metal Prices'!$L$10:$Z$10)</f>
        <v>0</v>
      </c>
      <c r="G347" s="77">
        <f t="shared" si="11"/>
        <v>15385.79</v>
      </c>
    </row>
    <row r="348" spans="1:7" x14ac:dyDescent="0.2">
      <c r="A348" s="79">
        <v>45713</v>
      </c>
      <c r="B348" s="77">
        <v>15123.63</v>
      </c>
      <c r="C348" s="84">
        <v>192108</v>
      </c>
      <c r="E348">
        <f t="shared" si="10"/>
        <v>2025</v>
      </c>
      <c r="F348" s="57">
        <f>_xlfn.XLOOKUP(E348,'Historical Metal Prices'!$L$4:$Z$4,'Historical Metal Prices'!$L$10:$Z$10)</f>
        <v>0</v>
      </c>
      <c r="G348" s="77">
        <f t="shared" si="11"/>
        <v>15123.63</v>
      </c>
    </row>
    <row r="349" spans="1:7" x14ac:dyDescent="0.2">
      <c r="A349" s="79">
        <v>45712</v>
      </c>
      <c r="B349" s="77">
        <v>15235.4</v>
      </c>
      <c r="C349" s="84">
        <v>192642</v>
      </c>
      <c r="E349">
        <f t="shared" si="10"/>
        <v>2025</v>
      </c>
      <c r="F349" s="57">
        <f>_xlfn.XLOOKUP(E349,'Historical Metal Prices'!$L$4:$Z$4,'Historical Metal Prices'!$L$10:$Z$10)</f>
        <v>0</v>
      </c>
      <c r="G349" s="77">
        <f t="shared" si="11"/>
        <v>15235.4</v>
      </c>
    </row>
    <row r="350" spans="1:7" x14ac:dyDescent="0.2">
      <c r="A350" s="79">
        <v>45709</v>
      </c>
      <c r="B350" s="77">
        <v>15307.03</v>
      </c>
      <c r="C350" s="84">
        <v>192828</v>
      </c>
      <c r="E350">
        <f t="shared" si="10"/>
        <v>2025</v>
      </c>
      <c r="F350" s="57">
        <f>_xlfn.XLOOKUP(E350,'Historical Metal Prices'!$L$4:$Z$4,'Historical Metal Prices'!$L$10:$Z$10)</f>
        <v>0</v>
      </c>
      <c r="G350" s="77">
        <f t="shared" si="11"/>
        <v>15307.03</v>
      </c>
    </row>
    <row r="351" spans="1:7" x14ac:dyDescent="0.2">
      <c r="A351" s="79">
        <v>45708</v>
      </c>
      <c r="B351" s="77">
        <v>15453.48</v>
      </c>
      <c r="C351" s="84">
        <v>192906</v>
      </c>
      <c r="E351">
        <f t="shared" si="10"/>
        <v>2025</v>
      </c>
      <c r="F351" s="57">
        <f>_xlfn.XLOOKUP(E351,'Historical Metal Prices'!$L$4:$Z$4,'Historical Metal Prices'!$L$10:$Z$10)</f>
        <v>0</v>
      </c>
      <c r="G351" s="77">
        <f t="shared" si="11"/>
        <v>15453.48</v>
      </c>
    </row>
    <row r="352" spans="1:7" x14ac:dyDescent="0.2">
      <c r="A352" s="79">
        <v>45707</v>
      </c>
      <c r="B352" s="77">
        <v>15183.68</v>
      </c>
      <c r="C352" s="84">
        <v>192180</v>
      </c>
      <c r="E352">
        <f t="shared" si="10"/>
        <v>2025</v>
      </c>
      <c r="F352" s="57">
        <f>_xlfn.XLOOKUP(E352,'Historical Metal Prices'!$L$4:$Z$4,'Historical Metal Prices'!$L$10:$Z$10)</f>
        <v>0</v>
      </c>
      <c r="G352" s="77">
        <f t="shared" si="11"/>
        <v>15183.68</v>
      </c>
    </row>
    <row r="353" spans="1:7" x14ac:dyDescent="0.2">
      <c r="A353" s="79">
        <v>45706</v>
      </c>
      <c r="B353" s="77">
        <v>15130.05</v>
      </c>
      <c r="C353" s="84">
        <v>190452</v>
      </c>
      <c r="E353">
        <f t="shared" si="10"/>
        <v>2025</v>
      </c>
      <c r="F353" s="57">
        <f>_xlfn.XLOOKUP(E353,'Historical Metal Prices'!$L$4:$Z$4,'Historical Metal Prices'!$L$10:$Z$10)</f>
        <v>0</v>
      </c>
      <c r="G353" s="77">
        <f t="shared" si="11"/>
        <v>15130.05</v>
      </c>
    </row>
    <row r="354" spans="1:7" x14ac:dyDescent="0.2">
      <c r="A354" s="79">
        <v>45705</v>
      </c>
      <c r="B354" s="77">
        <v>15259.25</v>
      </c>
      <c r="C354" s="84">
        <v>189516</v>
      </c>
      <c r="E354">
        <f t="shared" si="10"/>
        <v>2025</v>
      </c>
      <c r="F354" s="57">
        <f>_xlfn.XLOOKUP(E354,'Historical Metal Prices'!$L$4:$Z$4,'Historical Metal Prices'!$L$10:$Z$10)</f>
        <v>0</v>
      </c>
      <c r="G354" s="77">
        <f t="shared" si="11"/>
        <v>15259.25</v>
      </c>
    </row>
    <row r="355" spans="1:7" x14ac:dyDescent="0.2">
      <c r="A355" s="79">
        <v>45702</v>
      </c>
      <c r="B355" s="77">
        <v>15259.25</v>
      </c>
      <c r="C355" s="84">
        <v>184692</v>
      </c>
      <c r="E355">
        <f t="shared" si="10"/>
        <v>2025</v>
      </c>
      <c r="F355" s="57">
        <f>_xlfn.XLOOKUP(E355,'Historical Metal Prices'!$L$4:$Z$4,'Historical Metal Prices'!$L$10:$Z$10)</f>
        <v>0</v>
      </c>
      <c r="G355" s="77">
        <f t="shared" si="11"/>
        <v>15259.25</v>
      </c>
    </row>
    <row r="356" spans="1:7" x14ac:dyDescent="0.2">
      <c r="A356" s="79">
        <v>45701</v>
      </c>
      <c r="B356" s="77">
        <v>15163.32</v>
      </c>
      <c r="C356" s="84">
        <v>183852</v>
      </c>
      <c r="E356">
        <f t="shared" si="10"/>
        <v>2025</v>
      </c>
      <c r="F356" s="57">
        <f>_xlfn.XLOOKUP(E356,'Historical Metal Prices'!$L$4:$Z$4,'Historical Metal Prices'!$L$10:$Z$10)</f>
        <v>0</v>
      </c>
      <c r="G356" s="77">
        <f t="shared" si="11"/>
        <v>15163.32</v>
      </c>
    </row>
    <row r="357" spans="1:7" x14ac:dyDescent="0.2">
      <c r="A357" s="79">
        <v>45700</v>
      </c>
      <c r="B357" s="77">
        <v>15196.9</v>
      </c>
      <c r="C357" s="84">
        <v>180900</v>
      </c>
      <c r="E357">
        <f t="shared" si="10"/>
        <v>2025</v>
      </c>
      <c r="F357" s="57">
        <f>_xlfn.XLOOKUP(E357,'Historical Metal Prices'!$L$4:$Z$4,'Historical Metal Prices'!$L$10:$Z$10)</f>
        <v>0</v>
      </c>
      <c r="G357" s="77">
        <f t="shared" si="11"/>
        <v>15196.9</v>
      </c>
    </row>
    <row r="358" spans="1:7" x14ac:dyDescent="0.2">
      <c r="A358" s="79">
        <v>45699</v>
      </c>
      <c r="B358" s="77">
        <v>15312.94</v>
      </c>
      <c r="C358" s="84">
        <v>175806</v>
      </c>
      <c r="E358">
        <f t="shared" si="10"/>
        <v>2025</v>
      </c>
      <c r="F358" s="57">
        <f>_xlfn.XLOOKUP(E358,'Historical Metal Prices'!$L$4:$Z$4,'Historical Metal Prices'!$L$10:$Z$10)</f>
        <v>0</v>
      </c>
      <c r="G358" s="77">
        <f t="shared" si="11"/>
        <v>15312.94</v>
      </c>
    </row>
    <row r="359" spans="1:7" x14ac:dyDescent="0.2">
      <c r="A359" s="79">
        <v>45698</v>
      </c>
      <c r="B359" s="77">
        <v>15537.8</v>
      </c>
      <c r="C359" s="84">
        <v>176946</v>
      </c>
      <c r="E359">
        <f t="shared" si="10"/>
        <v>2025</v>
      </c>
      <c r="F359" s="57">
        <f>_xlfn.XLOOKUP(E359,'Historical Metal Prices'!$L$4:$Z$4,'Historical Metal Prices'!$L$10:$Z$10)</f>
        <v>0</v>
      </c>
      <c r="G359" s="77">
        <f t="shared" si="11"/>
        <v>15537.8</v>
      </c>
    </row>
    <row r="360" spans="1:7" x14ac:dyDescent="0.2">
      <c r="A360" s="79">
        <v>45695</v>
      </c>
      <c r="B360" s="77">
        <v>15537.8</v>
      </c>
      <c r="C360" s="84">
        <v>175710</v>
      </c>
      <c r="E360">
        <f t="shared" si="10"/>
        <v>2025</v>
      </c>
      <c r="F360" s="57">
        <f>_xlfn.XLOOKUP(E360,'Historical Metal Prices'!$L$4:$Z$4,'Historical Metal Prices'!$L$10:$Z$10)</f>
        <v>0</v>
      </c>
      <c r="G360" s="77">
        <f t="shared" si="11"/>
        <v>15537.8</v>
      </c>
    </row>
    <row r="361" spans="1:7" x14ac:dyDescent="0.2">
      <c r="A361" s="79">
        <v>45694</v>
      </c>
      <c r="B361" s="77">
        <v>15594.36</v>
      </c>
      <c r="C361" s="84">
        <v>175710</v>
      </c>
      <c r="E361">
        <f t="shared" si="10"/>
        <v>2025</v>
      </c>
      <c r="F361" s="57">
        <f>_xlfn.XLOOKUP(E361,'Historical Metal Prices'!$L$4:$Z$4,'Historical Metal Prices'!$L$10:$Z$10)</f>
        <v>0</v>
      </c>
      <c r="G361" s="77">
        <f t="shared" si="11"/>
        <v>15594.36</v>
      </c>
    </row>
    <row r="362" spans="1:7" x14ac:dyDescent="0.2">
      <c r="A362" s="79">
        <v>45693</v>
      </c>
      <c r="B362" s="77">
        <v>15311.46</v>
      </c>
      <c r="C362" s="84">
        <v>173562</v>
      </c>
      <c r="E362">
        <f t="shared" si="10"/>
        <v>2025</v>
      </c>
      <c r="F362" s="57">
        <f>_xlfn.XLOOKUP(E362,'Historical Metal Prices'!$L$4:$Z$4,'Historical Metal Prices'!$L$10:$Z$10)</f>
        <v>0</v>
      </c>
      <c r="G362" s="77">
        <f t="shared" si="11"/>
        <v>15311.46</v>
      </c>
    </row>
    <row r="363" spans="1:7" x14ac:dyDescent="0.2">
      <c r="A363" s="79">
        <v>45692</v>
      </c>
      <c r="B363" s="77">
        <v>14993.57</v>
      </c>
      <c r="C363" s="84">
        <v>172584</v>
      </c>
      <c r="E363">
        <f t="shared" si="10"/>
        <v>2025</v>
      </c>
      <c r="F363" s="57">
        <f>_xlfn.XLOOKUP(E363,'Historical Metal Prices'!$L$4:$Z$4,'Historical Metal Prices'!$L$10:$Z$10)</f>
        <v>0</v>
      </c>
      <c r="G363" s="77">
        <f t="shared" si="11"/>
        <v>14993.57</v>
      </c>
    </row>
    <row r="364" spans="1:7" x14ac:dyDescent="0.2">
      <c r="A364" s="79">
        <v>45691</v>
      </c>
      <c r="B364" s="77">
        <v>14993.57</v>
      </c>
      <c r="C364" s="84">
        <v>172584</v>
      </c>
      <c r="E364">
        <f t="shared" si="10"/>
        <v>2025</v>
      </c>
      <c r="F364" s="57">
        <f>_xlfn.XLOOKUP(E364,'Historical Metal Prices'!$L$4:$Z$4,'Historical Metal Prices'!$L$10:$Z$10)</f>
        <v>0</v>
      </c>
      <c r="G364" s="77">
        <f t="shared" si="11"/>
        <v>14993.57</v>
      </c>
    </row>
    <row r="365" spans="1:7" x14ac:dyDescent="0.2">
      <c r="A365" s="79">
        <v>45688</v>
      </c>
      <c r="B365" s="77">
        <v>15180.39</v>
      </c>
      <c r="C365" s="84">
        <v>172500</v>
      </c>
      <c r="E365">
        <f t="shared" si="10"/>
        <v>2025</v>
      </c>
      <c r="F365" s="57">
        <f>_xlfn.XLOOKUP(E365,'Historical Metal Prices'!$L$4:$Z$4,'Historical Metal Prices'!$L$10:$Z$10)</f>
        <v>0</v>
      </c>
      <c r="G365" s="77">
        <f t="shared" si="11"/>
        <v>15180.39</v>
      </c>
    </row>
    <row r="366" spans="1:7" x14ac:dyDescent="0.2">
      <c r="A366" s="79">
        <v>45687</v>
      </c>
      <c r="B366" s="77">
        <v>15180.39</v>
      </c>
      <c r="C366" s="84">
        <v>172302</v>
      </c>
      <c r="E366">
        <f t="shared" si="10"/>
        <v>2025</v>
      </c>
      <c r="F366" s="57">
        <f>_xlfn.XLOOKUP(E366,'Historical Metal Prices'!$L$4:$Z$4,'Historical Metal Prices'!$L$10:$Z$10)</f>
        <v>0</v>
      </c>
      <c r="G366" s="77">
        <f t="shared" si="11"/>
        <v>15180.39</v>
      </c>
    </row>
    <row r="367" spans="1:7" x14ac:dyDescent="0.2">
      <c r="A367" s="79">
        <v>45686</v>
      </c>
      <c r="B367" s="77">
        <v>15221.4</v>
      </c>
      <c r="C367" s="84">
        <v>172302</v>
      </c>
      <c r="E367">
        <f t="shared" si="10"/>
        <v>2025</v>
      </c>
      <c r="F367" s="57">
        <f>_xlfn.XLOOKUP(E367,'Historical Metal Prices'!$L$4:$Z$4,'Historical Metal Prices'!$L$10:$Z$10)</f>
        <v>0</v>
      </c>
      <c r="G367" s="77">
        <f t="shared" si="11"/>
        <v>15221.4</v>
      </c>
    </row>
    <row r="368" spans="1:7" x14ac:dyDescent="0.2">
      <c r="A368" s="79">
        <v>45685</v>
      </c>
      <c r="B368" s="77">
        <v>15221.4</v>
      </c>
      <c r="C368" s="84">
        <v>173772</v>
      </c>
      <c r="E368">
        <f t="shared" si="10"/>
        <v>2025</v>
      </c>
      <c r="F368" s="57">
        <f>_xlfn.XLOOKUP(E368,'Historical Metal Prices'!$L$4:$Z$4,'Historical Metal Prices'!$L$10:$Z$10)</f>
        <v>0</v>
      </c>
      <c r="G368" s="77">
        <f t="shared" si="11"/>
        <v>15221.4</v>
      </c>
    </row>
    <row r="369" spans="1:7" x14ac:dyDescent="0.2">
      <c r="A369" s="79">
        <v>45684</v>
      </c>
      <c r="B369" s="77">
        <v>15341.3</v>
      </c>
      <c r="C369" s="84">
        <v>173772</v>
      </c>
      <c r="E369">
        <f t="shared" si="10"/>
        <v>2025</v>
      </c>
      <c r="F369" s="57">
        <f>_xlfn.XLOOKUP(E369,'Historical Metal Prices'!$L$4:$Z$4,'Historical Metal Prices'!$L$10:$Z$10)</f>
        <v>0</v>
      </c>
      <c r="G369" s="77">
        <f t="shared" si="11"/>
        <v>15341.3</v>
      </c>
    </row>
    <row r="370" spans="1:7" x14ac:dyDescent="0.2">
      <c r="A370" s="79">
        <v>45681</v>
      </c>
      <c r="B370" s="77">
        <v>15462.09</v>
      </c>
      <c r="C370" s="84">
        <v>173772</v>
      </c>
      <c r="E370">
        <f t="shared" si="10"/>
        <v>2025</v>
      </c>
      <c r="F370" s="57">
        <f>_xlfn.XLOOKUP(E370,'Historical Metal Prices'!$L$4:$Z$4,'Historical Metal Prices'!$L$10:$Z$10)</f>
        <v>0</v>
      </c>
      <c r="G370" s="77">
        <f t="shared" si="11"/>
        <v>15462.09</v>
      </c>
    </row>
    <row r="371" spans="1:7" x14ac:dyDescent="0.2">
      <c r="A371" s="79">
        <v>45680</v>
      </c>
      <c r="B371" s="77">
        <v>15461.25</v>
      </c>
      <c r="C371" s="84">
        <v>173808</v>
      </c>
      <c r="E371">
        <f t="shared" si="10"/>
        <v>2025</v>
      </c>
      <c r="F371" s="57">
        <f>_xlfn.XLOOKUP(E371,'Historical Metal Prices'!$L$4:$Z$4,'Historical Metal Prices'!$L$10:$Z$10)</f>
        <v>0</v>
      </c>
      <c r="G371" s="77">
        <f t="shared" si="11"/>
        <v>15461.25</v>
      </c>
    </row>
    <row r="372" spans="1:7" x14ac:dyDescent="0.2">
      <c r="A372" s="79">
        <v>45679</v>
      </c>
      <c r="B372" s="77">
        <v>15499.2</v>
      </c>
      <c r="C372" s="84">
        <v>173064</v>
      </c>
      <c r="E372">
        <f t="shared" si="10"/>
        <v>2025</v>
      </c>
      <c r="F372" s="57">
        <f>_xlfn.XLOOKUP(E372,'Historical Metal Prices'!$L$4:$Z$4,'Historical Metal Prices'!$L$10:$Z$10)</f>
        <v>0</v>
      </c>
      <c r="G372" s="77">
        <f t="shared" si="11"/>
        <v>15499.2</v>
      </c>
    </row>
    <row r="373" spans="1:7" x14ac:dyDescent="0.2">
      <c r="A373" s="79">
        <v>45678</v>
      </c>
      <c r="B373" s="77">
        <v>15853.07</v>
      </c>
      <c r="C373" s="84">
        <v>172206</v>
      </c>
      <c r="E373">
        <f t="shared" si="10"/>
        <v>2025</v>
      </c>
      <c r="F373" s="57">
        <f>_xlfn.XLOOKUP(E373,'Historical Metal Prices'!$L$4:$Z$4,'Historical Metal Prices'!$L$10:$Z$10)</f>
        <v>0</v>
      </c>
      <c r="G373" s="77">
        <f t="shared" si="11"/>
        <v>15853.07</v>
      </c>
    </row>
    <row r="374" spans="1:7" x14ac:dyDescent="0.2">
      <c r="A374" s="79">
        <v>45677</v>
      </c>
      <c r="B374" s="77">
        <v>15881.52</v>
      </c>
      <c r="C374" s="84">
        <v>170214</v>
      </c>
      <c r="E374">
        <f t="shared" si="10"/>
        <v>2025</v>
      </c>
      <c r="F374" s="57">
        <f>_xlfn.XLOOKUP(E374,'Historical Metal Prices'!$L$4:$Z$4,'Historical Metal Prices'!$L$10:$Z$10)</f>
        <v>0</v>
      </c>
      <c r="G374" s="77">
        <f t="shared" si="11"/>
        <v>15881.52</v>
      </c>
    </row>
    <row r="375" spans="1:7" x14ac:dyDescent="0.2">
      <c r="A375" s="79">
        <v>45674</v>
      </c>
      <c r="B375" s="77">
        <v>15885.58</v>
      </c>
      <c r="C375" s="84">
        <v>170214</v>
      </c>
      <c r="E375">
        <f t="shared" si="10"/>
        <v>2025</v>
      </c>
      <c r="F375" s="57">
        <f>_xlfn.XLOOKUP(E375,'Historical Metal Prices'!$L$4:$Z$4,'Historical Metal Prices'!$L$10:$Z$10)</f>
        <v>0</v>
      </c>
      <c r="G375" s="77">
        <f t="shared" si="11"/>
        <v>15885.58</v>
      </c>
    </row>
    <row r="376" spans="1:7" x14ac:dyDescent="0.2">
      <c r="A376" s="79">
        <v>45673</v>
      </c>
      <c r="B376" s="77">
        <v>15755.29</v>
      </c>
      <c r="C376" s="84">
        <v>169494</v>
      </c>
      <c r="E376">
        <f t="shared" si="10"/>
        <v>2025</v>
      </c>
      <c r="F376" s="57">
        <f>_xlfn.XLOOKUP(E376,'Historical Metal Prices'!$L$4:$Z$4,'Historical Metal Prices'!$L$10:$Z$10)</f>
        <v>0</v>
      </c>
      <c r="G376" s="77">
        <f t="shared" si="11"/>
        <v>15755.29</v>
      </c>
    </row>
    <row r="377" spans="1:7" x14ac:dyDescent="0.2">
      <c r="A377" s="79">
        <v>45672</v>
      </c>
      <c r="B377" s="77">
        <v>15629.05</v>
      </c>
      <c r="C377" s="84">
        <v>167994</v>
      </c>
      <c r="E377">
        <f t="shared" si="10"/>
        <v>2025</v>
      </c>
      <c r="F377" s="57">
        <f>_xlfn.XLOOKUP(E377,'Historical Metal Prices'!$L$4:$Z$4,'Historical Metal Prices'!$L$10:$Z$10)</f>
        <v>0</v>
      </c>
      <c r="G377" s="77">
        <f t="shared" si="11"/>
        <v>15629.05</v>
      </c>
    </row>
    <row r="378" spans="1:7" x14ac:dyDescent="0.2">
      <c r="A378" s="79">
        <v>45671</v>
      </c>
      <c r="B378" s="77">
        <v>15733.07</v>
      </c>
      <c r="C378" s="84">
        <v>167814</v>
      </c>
      <c r="E378">
        <f t="shared" si="10"/>
        <v>2025</v>
      </c>
      <c r="F378" s="57">
        <f>_xlfn.XLOOKUP(E378,'Historical Metal Prices'!$L$4:$Z$4,'Historical Metal Prices'!$L$10:$Z$10)</f>
        <v>0</v>
      </c>
      <c r="G378" s="77">
        <f t="shared" si="11"/>
        <v>15733.07</v>
      </c>
    </row>
    <row r="379" spans="1:7" x14ac:dyDescent="0.2">
      <c r="A379" s="79">
        <v>45670</v>
      </c>
      <c r="B379" s="77">
        <v>15675.79</v>
      </c>
      <c r="C379" s="84">
        <v>164586</v>
      </c>
      <c r="E379">
        <f t="shared" si="10"/>
        <v>2025</v>
      </c>
      <c r="F379" s="57">
        <f>_xlfn.XLOOKUP(E379,'Historical Metal Prices'!$L$4:$Z$4,'Historical Metal Prices'!$L$10:$Z$10)</f>
        <v>0</v>
      </c>
      <c r="G379" s="77">
        <f t="shared" si="11"/>
        <v>15675.79</v>
      </c>
    </row>
    <row r="380" spans="1:7" x14ac:dyDescent="0.2">
      <c r="A380" s="79">
        <v>45667</v>
      </c>
      <c r="B380" s="77">
        <v>15272.08</v>
      </c>
      <c r="C380" s="84">
        <v>164904</v>
      </c>
      <c r="E380">
        <f t="shared" si="10"/>
        <v>2025</v>
      </c>
      <c r="F380" s="57">
        <f>_xlfn.XLOOKUP(E380,'Historical Metal Prices'!$L$4:$Z$4,'Historical Metal Prices'!$L$10:$Z$10)</f>
        <v>0</v>
      </c>
      <c r="G380" s="77">
        <f t="shared" si="11"/>
        <v>15272.08</v>
      </c>
    </row>
    <row r="381" spans="1:7" x14ac:dyDescent="0.2">
      <c r="A381" s="79">
        <v>45666</v>
      </c>
      <c r="B381" s="77">
        <v>15272.08</v>
      </c>
      <c r="C381" s="84">
        <v>164904</v>
      </c>
      <c r="E381">
        <f t="shared" si="10"/>
        <v>2025</v>
      </c>
      <c r="F381" s="57">
        <f>_xlfn.XLOOKUP(E381,'Historical Metal Prices'!$L$4:$Z$4,'Historical Metal Prices'!$L$10:$Z$10)</f>
        <v>0</v>
      </c>
      <c r="G381" s="77">
        <f t="shared" si="11"/>
        <v>15272.08</v>
      </c>
    </row>
    <row r="382" spans="1:7" x14ac:dyDescent="0.2">
      <c r="A382" s="79">
        <v>45665</v>
      </c>
      <c r="B382" s="77">
        <v>15226.73</v>
      </c>
      <c r="C382" s="84">
        <v>164310</v>
      </c>
      <c r="E382">
        <f t="shared" si="10"/>
        <v>2025</v>
      </c>
      <c r="F382" s="57">
        <f>_xlfn.XLOOKUP(E382,'Historical Metal Prices'!$L$4:$Z$4,'Historical Metal Prices'!$L$10:$Z$10)</f>
        <v>0</v>
      </c>
      <c r="G382" s="77">
        <f t="shared" si="11"/>
        <v>15226.73</v>
      </c>
    </row>
    <row r="383" spans="1:7" x14ac:dyDescent="0.2">
      <c r="A383" s="79">
        <v>45664</v>
      </c>
      <c r="B383" s="77">
        <v>15171.48</v>
      </c>
      <c r="C383" s="84">
        <v>165366</v>
      </c>
      <c r="E383">
        <f t="shared" si="10"/>
        <v>2025</v>
      </c>
      <c r="F383" s="57">
        <f>_xlfn.XLOOKUP(E383,'Historical Metal Prices'!$L$4:$Z$4,'Historical Metal Prices'!$L$10:$Z$10)</f>
        <v>0</v>
      </c>
      <c r="G383" s="77">
        <f t="shared" si="11"/>
        <v>15171.48</v>
      </c>
    </row>
    <row r="384" spans="1:7" x14ac:dyDescent="0.2">
      <c r="A384" s="79">
        <v>45663</v>
      </c>
      <c r="B384" s="77">
        <v>14949.06</v>
      </c>
      <c r="C384" s="84">
        <v>165366</v>
      </c>
      <c r="E384">
        <f t="shared" si="10"/>
        <v>2025</v>
      </c>
      <c r="F384" s="57">
        <f>_xlfn.XLOOKUP(E384,'Historical Metal Prices'!$L$4:$Z$4,'Historical Metal Prices'!$L$10:$Z$10)</f>
        <v>0</v>
      </c>
      <c r="G384" s="77">
        <f t="shared" si="11"/>
        <v>14949.06</v>
      </c>
    </row>
    <row r="385" spans="1:7" x14ac:dyDescent="0.2">
      <c r="A385" s="79">
        <v>45660</v>
      </c>
      <c r="B385" s="77">
        <v>14851.94</v>
      </c>
      <c r="C385" s="84">
        <v>164280</v>
      </c>
      <c r="E385">
        <f t="shared" si="10"/>
        <v>2025</v>
      </c>
      <c r="F385" s="57">
        <f>_xlfn.XLOOKUP(E385,'Historical Metal Prices'!$L$4:$Z$4,'Historical Metal Prices'!$L$10:$Z$10)</f>
        <v>0</v>
      </c>
      <c r="G385" s="77">
        <f t="shared" si="11"/>
        <v>14851.94</v>
      </c>
    </row>
    <row r="386" spans="1:7" x14ac:dyDescent="0.2">
      <c r="A386" s="79">
        <v>45659</v>
      </c>
      <c r="B386" s="77">
        <v>14851.94</v>
      </c>
      <c r="C386" s="84">
        <v>164028</v>
      </c>
      <c r="E386">
        <f t="shared" si="10"/>
        <v>2025</v>
      </c>
      <c r="F386" s="57">
        <f>_xlfn.XLOOKUP(E386,'Historical Metal Prices'!$L$4:$Z$4,'Historical Metal Prices'!$L$10:$Z$10)</f>
        <v>0</v>
      </c>
      <c r="G386" s="77">
        <f t="shared" si="11"/>
        <v>14851.94</v>
      </c>
    </row>
    <row r="387" spans="1:7" x14ac:dyDescent="0.2">
      <c r="A387" s="79">
        <v>45658</v>
      </c>
      <c r="B387" s="77">
        <v>15110.95</v>
      </c>
      <c r="C387" s="84">
        <v>162474</v>
      </c>
      <c r="E387">
        <f t="shared" si="10"/>
        <v>2025</v>
      </c>
      <c r="F387" s="57">
        <f>_xlfn.XLOOKUP(E387,'Historical Metal Prices'!$L$4:$Z$4,'Historical Metal Prices'!$L$10:$Z$10)</f>
        <v>0</v>
      </c>
      <c r="G387" s="77">
        <f t="shared" si="11"/>
        <v>15110.95</v>
      </c>
    </row>
    <row r="388" spans="1:7" x14ac:dyDescent="0.2">
      <c r="A388" s="79">
        <v>45657</v>
      </c>
      <c r="B388" s="77">
        <v>15110.95</v>
      </c>
      <c r="C388" s="84">
        <v>160536</v>
      </c>
      <c r="E388">
        <f t="shared" si="10"/>
        <v>2024</v>
      </c>
      <c r="F388" s="57">
        <f>_xlfn.XLOOKUP(E388,'Historical Metal Prices'!$L$4:$Z$4,'Historical Metal Prices'!$L$10:$Z$10)</f>
        <v>2.949525204852077E-2</v>
      </c>
      <c r="G388" s="77">
        <f t="shared" si="11"/>
        <v>15556.651278942596</v>
      </c>
    </row>
    <row r="389" spans="1:7" x14ac:dyDescent="0.2">
      <c r="A389" s="79">
        <v>45656</v>
      </c>
      <c r="B389" s="77">
        <v>15189.83</v>
      </c>
      <c r="C389" s="84">
        <v>160536</v>
      </c>
      <c r="E389">
        <f t="shared" si="10"/>
        <v>2024</v>
      </c>
      <c r="F389" s="57">
        <f>_xlfn.XLOOKUP(E389,'Historical Metal Prices'!$L$4:$Z$4,'Historical Metal Prices'!$L$10:$Z$10)</f>
        <v>2.949525204852077E-2</v>
      </c>
      <c r="G389" s="77">
        <f t="shared" si="11"/>
        <v>15637.857864424182</v>
      </c>
    </row>
    <row r="390" spans="1:7" x14ac:dyDescent="0.2">
      <c r="A390" s="79">
        <v>45653</v>
      </c>
      <c r="B390" s="77">
        <v>15089.38</v>
      </c>
      <c r="C390" s="84">
        <v>161730</v>
      </c>
      <c r="E390">
        <f t="shared" si="10"/>
        <v>2024</v>
      </c>
      <c r="F390" s="57">
        <f>_xlfn.XLOOKUP(E390,'Historical Metal Prices'!$L$4:$Z$4,'Historical Metal Prices'!$L$10:$Z$10)</f>
        <v>2.949525204852077E-2</v>
      </c>
      <c r="G390" s="77">
        <f t="shared" si="11"/>
        <v>15534.445066355907</v>
      </c>
    </row>
    <row r="391" spans="1:7" x14ac:dyDescent="0.2">
      <c r="A391" s="79">
        <v>45652</v>
      </c>
      <c r="B391" s="77">
        <v>15257.59</v>
      </c>
      <c r="C391" s="84">
        <v>162090</v>
      </c>
      <c r="E391">
        <f t="shared" si="10"/>
        <v>2024</v>
      </c>
      <c r="F391" s="57">
        <f>_xlfn.XLOOKUP(E391,'Historical Metal Prices'!$L$4:$Z$4,'Historical Metal Prices'!$L$10:$Z$10)</f>
        <v>2.949525204852077E-2</v>
      </c>
      <c r="G391" s="77">
        <f t="shared" si="11"/>
        <v>15707.61646270299</v>
      </c>
    </row>
    <row r="392" spans="1:7" x14ac:dyDescent="0.2">
      <c r="A392" s="79">
        <v>45651</v>
      </c>
      <c r="B392" s="77">
        <v>15257.59</v>
      </c>
      <c r="C392" s="84">
        <v>162048</v>
      </c>
      <c r="E392">
        <f t="shared" si="10"/>
        <v>2024</v>
      </c>
      <c r="F392" s="57">
        <f>_xlfn.XLOOKUP(E392,'Historical Metal Prices'!$L$4:$Z$4,'Historical Metal Prices'!$L$10:$Z$10)</f>
        <v>2.949525204852077E-2</v>
      </c>
      <c r="G392" s="77">
        <f t="shared" si="11"/>
        <v>15707.61646270299</v>
      </c>
    </row>
    <row r="393" spans="1:7" x14ac:dyDescent="0.2">
      <c r="A393" s="79">
        <v>45650</v>
      </c>
      <c r="B393" s="77">
        <v>15257.59</v>
      </c>
      <c r="C393" s="84">
        <v>162048</v>
      </c>
      <c r="E393">
        <f t="shared" si="10"/>
        <v>2024</v>
      </c>
      <c r="F393" s="57">
        <f>_xlfn.XLOOKUP(E393,'Historical Metal Prices'!$L$4:$Z$4,'Historical Metal Prices'!$L$10:$Z$10)</f>
        <v>2.949525204852077E-2</v>
      </c>
      <c r="G393" s="77">
        <f t="shared" si="11"/>
        <v>15707.61646270299</v>
      </c>
    </row>
    <row r="394" spans="1:7" x14ac:dyDescent="0.2">
      <c r="A394" s="79">
        <v>45649</v>
      </c>
      <c r="B394" s="77">
        <v>15060.17</v>
      </c>
      <c r="C394" s="84">
        <v>162048</v>
      </c>
      <c r="E394">
        <f t="shared" si="10"/>
        <v>2024</v>
      </c>
      <c r="F394" s="57">
        <f>_xlfn.XLOOKUP(E394,'Historical Metal Prices'!$L$4:$Z$4,'Historical Metal Prices'!$L$10:$Z$10)</f>
        <v>2.949525204852077E-2</v>
      </c>
      <c r="G394" s="77">
        <f t="shared" si="11"/>
        <v>15504.373510043572</v>
      </c>
    </row>
    <row r="395" spans="1:7" x14ac:dyDescent="0.2">
      <c r="A395" s="79">
        <v>45646</v>
      </c>
      <c r="B395" s="77">
        <v>15135.91</v>
      </c>
      <c r="C395" s="84">
        <v>163068</v>
      </c>
      <c r="E395">
        <f t="shared" ref="E395:E458" si="12">YEAR(A395)</f>
        <v>2024</v>
      </c>
      <c r="F395" s="57">
        <f>_xlfn.XLOOKUP(E395,'Historical Metal Prices'!$L$4:$Z$4,'Historical Metal Prices'!$L$10:$Z$10)</f>
        <v>2.949525204852077E-2</v>
      </c>
      <c r="G395" s="77">
        <f t="shared" ref="G395:G458" si="13">IFERROR(B395*(1+F395),G396)</f>
        <v>15582.347480433726</v>
      </c>
    </row>
    <row r="396" spans="1:7" x14ac:dyDescent="0.2">
      <c r="A396" s="79">
        <v>45645</v>
      </c>
      <c r="B396" s="77">
        <v>14883.3</v>
      </c>
      <c r="C396" s="84">
        <v>161436</v>
      </c>
      <c r="E396">
        <f t="shared" si="12"/>
        <v>2024</v>
      </c>
      <c r="F396" s="57">
        <f>_xlfn.XLOOKUP(E396,'Historical Metal Prices'!$L$4:$Z$4,'Historical Metal Prices'!$L$10:$Z$10)</f>
        <v>2.949525204852077E-2</v>
      </c>
      <c r="G396" s="77">
        <f t="shared" si="13"/>
        <v>15322.286684813749</v>
      </c>
    </row>
    <row r="397" spans="1:7" x14ac:dyDescent="0.2">
      <c r="A397" s="79">
        <v>45644</v>
      </c>
      <c r="B397" s="77">
        <v>15273.52</v>
      </c>
      <c r="C397" s="84">
        <v>161238</v>
      </c>
      <c r="E397">
        <f t="shared" si="12"/>
        <v>2024</v>
      </c>
      <c r="F397" s="57">
        <f>_xlfn.XLOOKUP(E397,'Historical Metal Prices'!$L$4:$Z$4,'Historical Metal Prices'!$L$10:$Z$10)</f>
        <v>2.949525204852077E-2</v>
      </c>
      <c r="G397" s="77">
        <f t="shared" si="13"/>
        <v>15724.016322068124</v>
      </c>
    </row>
    <row r="398" spans="1:7" x14ac:dyDescent="0.2">
      <c r="A398" s="79">
        <v>45643</v>
      </c>
      <c r="B398" s="77">
        <v>15268.9</v>
      </c>
      <c r="C398" s="84">
        <v>160920</v>
      </c>
      <c r="E398">
        <f t="shared" si="12"/>
        <v>2024</v>
      </c>
      <c r="F398" s="57">
        <f>_xlfn.XLOOKUP(E398,'Historical Metal Prices'!$L$4:$Z$4,'Historical Metal Prices'!$L$10:$Z$10)</f>
        <v>2.949525204852077E-2</v>
      </c>
      <c r="G398" s="77">
        <f t="shared" si="13"/>
        <v>15719.260054003658</v>
      </c>
    </row>
    <row r="399" spans="1:7" x14ac:dyDescent="0.2">
      <c r="A399" s="79">
        <v>45642</v>
      </c>
      <c r="B399" s="77">
        <v>15474.51</v>
      </c>
      <c r="C399" s="84">
        <v>161718</v>
      </c>
      <c r="E399">
        <f t="shared" si="12"/>
        <v>2024</v>
      </c>
      <c r="F399" s="57">
        <f>_xlfn.XLOOKUP(E399,'Historical Metal Prices'!$L$4:$Z$4,'Historical Metal Prices'!$L$10:$Z$10)</f>
        <v>2.949525204852077E-2</v>
      </c>
      <c r="G399" s="77">
        <f t="shared" si="13"/>
        <v>15930.934572777356</v>
      </c>
    </row>
    <row r="400" spans="1:7" x14ac:dyDescent="0.2">
      <c r="A400" s="79">
        <v>45639</v>
      </c>
      <c r="B400" s="77">
        <v>15940.6</v>
      </c>
      <c r="C400" s="84">
        <v>165186</v>
      </c>
      <c r="E400">
        <f t="shared" si="12"/>
        <v>2024</v>
      </c>
      <c r="F400" s="57">
        <f>_xlfn.XLOOKUP(E400,'Historical Metal Prices'!$L$4:$Z$4,'Historical Metal Prices'!$L$10:$Z$10)</f>
        <v>2.949525204852077E-2</v>
      </c>
      <c r="G400" s="77">
        <f t="shared" si="13"/>
        <v>16410.77201480465</v>
      </c>
    </row>
    <row r="401" spans="1:7" x14ac:dyDescent="0.2">
      <c r="A401" s="79">
        <v>45638</v>
      </c>
      <c r="B401" s="77">
        <v>15622.59</v>
      </c>
      <c r="C401" s="84">
        <v>164508</v>
      </c>
      <c r="E401">
        <f t="shared" si="12"/>
        <v>2024</v>
      </c>
      <c r="F401" s="57">
        <f>_xlfn.XLOOKUP(E401,'Historical Metal Prices'!$L$4:$Z$4,'Historical Metal Prices'!$L$10:$Z$10)</f>
        <v>2.949525204852077E-2</v>
      </c>
      <c r="G401" s="77">
        <f t="shared" si="13"/>
        <v>16083.382229700701</v>
      </c>
    </row>
    <row r="402" spans="1:7" x14ac:dyDescent="0.2">
      <c r="A402" s="79">
        <v>45637</v>
      </c>
      <c r="B402" s="77">
        <v>15622.59</v>
      </c>
      <c r="C402" s="84">
        <v>163644</v>
      </c>
      <c r="E402">
        <f t="shared" si="12"/>
        <v>2024</v>
      </c>
      <c r="F402" s="57">
        <f>_xlfn.XLOOKUP(E402,'Historical Metal Prices'!$L$4:$Z$4,'Historical Metal Prices'!$L$10:$Z$10)</f>
        <v>2.949525204852077E-2</v>
      </c>
      <c r="G402" s="77">
        <f t="shared" si="13"/>
        <v>16083.382229700701</v>
      </c>
    </row>
    <row r="403" spans="1:7" x14ac:dyDescent="0.2">
      <c r="A403" s="79">
        <v>45636</v>
      </c>
      <c r="B403" s="77">
        <v>15480.35</v>
      </c>
      <c r="C403" s="84">
        <v>166506</v>
      </c>
      <c r="E403">
        <f t="shared" si="12"/>
        <v>2024</v>
      </c>
      <c r="F403" s="57">
        <f>_xlfn.XLOOKUP(E403,'Historical Metal Prices'!$L$4:$Z$4,'Historical Metal Prices'!$L$10:$Z$10)</f>
        <v>2.949525204852077E-2</v>
      </c>
      <c r="G403" s="77">
        <f t="shared" si="13"/>
        <v>15936.946825049319</v>
      </c>
    </row>
    <row r="404" spans="1:7" x14ac:dyDescent="0.2">
      <c r="A404" s="79">
        <v>45635</v>
      </c>
      <c r="B404" s="77">
        <v>15763.38</v>
      </c>
      <c r="C404" s="84">
        <v>165810</v>
      </c>
      <c r="E404">
        <f t="shared" si="12"/>
        <v>2024</v>
      </c>
      <c r="F404" s="57">
        <f>_xlfn.XLOOKUP(E404,'Historical Metal Prices'!$L$4:$Z$4,'Historical Metal Prices'!$L$10:$Z$10)</f>
        <v>2.949525204852077E-2</v>
      </c>
      <c r="G404" s="77">
        <f t="shared" si="13"/>
        <v>16228.324866236611</v>
      </c>
    </row>
    <row r="405" spans="1:7" x14ac:dyDescent="0.2">
      <c r="A405" s="79">
        <v>45632</v>
      </c>
      <c r="B405" s="77">
        <v>15754.72</v>
      </c>
      <c r="C405" s="84">
        <v>166422</v>
      </c>
      <c r="E405">
        <f t="shared" si="12"/>
        <v>2024</v>
      </c>
      <c r="F405" s="57">
        <f>_xlfn.XLOOKUP(E405,'Historical Metal Prices'!$L$4:$Z$4,'Historical Metal Prices'!$L$10:$Z$10)</f>
        <v>2.949525204852077E-2</v>
      </c>
      <c r="G405" s="77">
        <f t="shared" si="13"/>
        <v>16219.40943735387</v>
      </c>
    </row>
    <row r="406" spans="1:7" x14ac:dyDescent="0.2">
      <c r="A406" s="79">
        <v>45631</v>
      </c>
      <c r="B406" s="77">
        <v>15754.72</v>
      </c>
      <c r="C406" s="84">
        <v>165264</v>
      </c>
      <c r="E406">
        <f t="shared" si="12"/>
        <v>2024</v>
      </c>
      <c r="F406" s="57">
        <f>_xlfn.XLOOKUP(E406,'Historical Metal Prices'!$L$4:$Z$4,'Historical Metal Prices'!$L$10:$Z$10)</f>
        <v>2.949525204852077E-2</v>
      </c>
      <c r="G406" s="77">
        <f t="shared" si="13"/>
        <v>16219.40943735387</v>
      </c>
    </row>
    <row r="407" spans="1:7" x14ac:dyDescent="0.2">
      <c r="A407" s="79">
        <v>45630</v>
      </c>
      <c r="B407" s="77">
        <v>15881.33</v>
      </c>
      <c r="C407" s="84">
        <v>165384</v>
      </c>
      <c r="E407">
        <f t="shared" si="12"/>
        <v>2024</v>
      </c>
      <c r="F407" s="57">
        <f>_xlfn.XLOOKUP(E407,'Historical Metal Prices'!$L$4:$Z$4,'Historical Metal Prices'!$L$10:$Z$10)</f>
        <v>2.949525204852077E-2</v>
      </c>
      <c r="G407" s="77">
        <f t="shared" si="13"/>
        <v>16349.753831215734</v>
      </c>
    </row>
    <row r="408" spans="1:7" x14ac:dyDescent="0.2">
      <c r="A408" s="79">
        <v>45629</v>
      </c>
      <c r="B408" s="77">
        <v>15791.32</v>
      </c>
      <c r="C408" s="84">
        <v>164652</v>
      </c>
      <c r="E408">
        <f t="shared" si="12"/>
        <v>2024</v>
      </c>
      <c r="F408" s="57">
        <f>_xlfn.XLOOKUP(E408,'Historical Metal Prices'!$L$4:$Z$4,'Historical Metal Prices'!$L$10:$Z$10)</f>
        <v>2.949525204852077E-2</v>
      </c>
      <c r="G408" s="77">
        <f t="shared" si="13"/>
        <v>16257.088963578846</v>
      </c>
    </row>
    <row r="409" spans="1:7" x14ac:dyDescent="0.2">
      <c r="A409" s="79">
        <v>45628</v>
      </c>
      <c r="B409" s="77">
        <v>15461.59</v>
      </c>
      <c r="C409" s="84">
        <v>164430</v>
      </c>
      <c r="E409">
        <f t="shared" si="12"/>
        <v>2024</v>
      </c>
      <c r="F409" s="57">
        <f>_xlfn.XLOOKUP(E409,'Historical Metal Prices'!$L$4:$Z$4,'Historical Metal Prices'!$L$10:$Z$10)</f>
        <v>2.949525204852077E-2</v>
      </c>
      <c r="G409" s="77">
        <f t="shared" si="13"/>
        <v>15917.633494120888</v>
      </c>
    </row>
    <row r="410" spans="1:7" x14ac:dyDescent="0.2">
      <c r="A410" s="79">
        <v>45625</v>
      </c>
      <c r="B410" s="77">
        <v>15671.27</v>
      </c>
      <c r="C410" s="84">
        <v>163134</v>
      </c>
      <c r="E410">
        <f t="shared" si="12"/>
        <v>2024</v>
      </c>
      <c r="F410" s="57">
        <f>_xlfn.XLOOKUP(E410,'Historical Metal Prices'!$L$4:$Z$4,'Historical Metal Prices'!$L$10:$Z$10)</f>
        <v>2.949525204852077E-2</v>
      </c>
      <c r="G410" s="77">
        <f t="shared" si="13"/>
        <v>16133.498058570423</v>
      </c>
    </row>
    <row r="411" spans="1:7" x14ac:dyDescent="0.2">
      <c r="A411" s="79">
        <v>45624</v>
      </c>
      <c r="B411" s="77">
        <v>15837.58</v>
      </c>
      <c r="C411" s="84">
        <v>159966</v>
      </c>
      <c r="E411">
        <f t="shared" si="12"/>
        <v>2024</v>
      </c>
      <c r="F411" s="57">
        <f>_xlfn.XLOOKUP(E411,'Historical Metal Prices'!$L$4:$Z$4,'Historical Metal Prices'!$L$10:$Z$10)</f>
        <v>2.949525204852077E-2</v>
      </c>
      <c r="G411" s="77">
        <f t="shared" si="13"/>
        <v>16304.713413938611</v>
      </c>
    </row>
    <row r="412" spans="1:7" x14ac:dyDescent="0.2">
      <c r="A412" s="79">
        <v>45623</v>
      </c>
      <c r="B412" s="77">
        <v>15646.26</v>
      </c>
      <c r="C412" s="84">
        <v>159966</v>
      </c>
      <c r="E412">
        <f t="shared" si="12"/>
        <v>2024</v>
      </c>
      <c r="F412" s="57">
        <f>_xlfn.XLOOKUP(E412,'Historical Metal Prices'!$L$4:$Z$4,'Historical Metal Prices'!$L$10:$Z$10)</f>
        <v>2.949525204852077E-2</v>
      </c>
      <c r="G412" s="77">
        <f t="shared" si="13"/>
        <v>16107.750382316688</v>
      </c>
    </row>
    <row r="413" spans="1:7" x14ac:dyDescent="0.2">
      <c r="A413" s="79">
        <v>45622</v>
      </c>
      <c r="B413" s="77">
        <v>15760.33</v>
      </c>
      <c r="C413" s="84">
        <v>158952</v>
      </c>
      <c r="E413">
        <f t="shared" si="12"/>
        <v>2024</v>
      </c>
      <c r="F413" s="57">
        <f>_xlfn.XLOOKUP(E413,'Historical Metal Prices'!$L$4:$Z$4,'Historical Metal Prices'!$L$10:$Z$10)</f>
        <v>2.949525204852077E-2</v>
      </c>
      <c r="G413" s="77">
        <f t="shared" si="13"/>
        <v>16225.184905717862</v>
      </c>
    </row>
    <row r="414" spans="1:7" x14ac:dyDescent="0.2">
      <c r="A414" s="79">
        <v>45621</v>
      </c>
      <c r="B414" s="77">
        <v>15966.66</v>
      </c>
      <c r="C414" s="84">
        <v>158952</v>
      </c>
      <c r="E414">
        <f t="shared" si="12"/>
        <v>2024</v>
      </c>
      <c r="F414" s="57">
        <f>_xlfn.XLOOKUP(E414,'Historical Metal Prices'!$L$4:$Z$4,'Historical Metal Prices'!$L$10:$Z$10)</f>
        <v>2.949525204852077E-2</v>
      </c>
      <c r="G414" s="77">
        <f t="shared" si="13"/>
        <v>16437.600661073033</v>
      </c>
    </row>
    <row r="415" spans="1:7" x14ac:dyDescent="0.2">
      <c r="A415" s="79">
        <v>45618</v>
      </c>
      <c r="B415" s="77">
        <v>15737.13</v>
      </c>
      <c r="C415" s="84">
        <v>159048</v>
      </c>
      <c r="E415">
        <f t="shared" si="12"/>
        <v>2024</v>
      </c>
      <c r="F415" s="57">
        <f>_xlfn.XLOOKUP(E415,'Historical Metal Prices'!$L$4:$Z$4,'Historical Metal Prices'!$L$10:$Z$10)</f>
        <v>2.949525204852077E-2</v>
      </c>
      <c r="G415" s="77">
        <f t="shared" si="13"/>
        <v>16201.300615870337</v>
      </c>
    </row>
    <row r="416" spans="1:7" x14ac:dyDescent="0.2">
      <c r="A416" s="79">
        <v>45617</v>
      </c>
      <c r="B416" s="77">
        <v>15476.57</v>
      </c>
      <c r="C416" s="84">
        <v>159000</v>
      </c>
      <c r="E416">
        <f t="shared" si="12"/>
        <v>2024</v>
      </c>
      <c r="F416" s="57">
        <f>_xlfn.XLOOKUP(E416,'Historical Metal Prices'!$L$4:$Z$4,'Historical Metal Prices'!$L$10:$Z$10)</f>
        <v>2.949525204852077E-2</v>
      </c>
      <c r="G416" s="77">
        <f t="shared" si="13"/>
        <v>15933.055332996575</v>
      </c>
    </row>
    <row r="417" spans="1:7" x14ac:dyDescent="0.2">
      <c r="A417" s="79">
        <v>45616</v>
      </c>
      <c r="B417" s="77">
        <v>15666.75</v>
      </c>
      <c r="C417" s="84">
        <v>158046</v>
      </c>
      <c r="E417">
        <f t="shared" si="12"/>
        <v>2024</v>
      </c>
      <c r="F417" s="57">
        <f>_xlfn.XLOOKUP(E417,'Historical Metal Prices'!$L$4:$Z$4,'Historical Metal Prices'!$L$10:$Z$10)</f>
        <v>2.949525204852077E-2</v>
      </c>
      <c r="G417" s="77">
        <f t="shared" si="13"/>
        <v>16128.844740031163</v>
      </c>
    </row>
    <row r="418" spans="1:7" x14ac:dyDescent="0.2">
      <c r="A418" s="79">
        <v>45615</v>
      </c>
      <c r="B418" s="77">
        <v>15623.56</v>
      </c>
      <c r="C418" s="84">
        <v>159408</v>
      </c>
      <c r="E418">
        <f t="shared" si="12"/>
        <v>2024</v>
      </c>
      <c r="F418" s="57">
        <f>_xlfn.XLOOKUP(E418,'Historical Metal Prices'!$L$4:$Z$4,'Historical Metal Prices'!$L$10:$Z$10)</f>
        <v>2.949525204852077E-2</v>
      </c>
      <c r="G418" s="77">
        <f t="shared" si="13"/>
        <v>16084.380840095188</v>
      </c>
    </row>
    <row r="419" spans="1:7" x14ac:dyDescent="0.2">
      <c r="A419" s="79">
        <v>45614</v>
      </c>
      <c r="B419" s="77">
        <v>15486.33</v>
      </c>
      <c r="C419" s="84">
        <v>159264</v>
      </c>
      <c r="E419">
        <f t="shared" si="12"/>
        <v>2024</v>
      </c>
      <c r="F419" s="57">
        <f>_xlfn.XLOOKUP(E419,'Historical Metal Prices'!$L$4:$Z$4,'Historical Metal Prices'!$L$10:$Z$10)</f>
        <v>2.949525204852077E-2</v>
      </c>
      <c r="G419" s="77">
        <f t="shared" si="13"/>
        <v>15943.103206656569</v>
      </c>
    </row>
    <row r="420" spans="1:7" x14ac:dyDescent="0.2">
      <c r="A420" s="79">
        <v>45611</v>
      </c>
      <c r="B420" s="77">
        <v>15373.63</v>
      </c>
      <c r="C420" s="84">
        <v>159156</v>
      </c>
      <c r="E420">
        <f t="shared" si="12"/>
        <v>2024</v>
      </c>
      <c r="F420" s="57">
        <f>_xlfn.XLOOKUP(E420,'Historical Metal Prices'!$L$4:$Z$4,'Historical Metal Prices'!$L$10:$Z$10)</f>
        <v>2.949525204852077E-2</v>
      </c>
      <c r="G420" s="77">
        <f t="shared" si="13"/>
        <v>15827.0790917507</v>
      </c>
    </row>
    <row r="421" spans="1:7" x14ac:dyDescent="0.2">
      <c r="A421" s="79">
        <v>45610</v>
      </c>
      <c r="B421" s="77">
        <v>15373.63</v>
      </c>
      <c r="C421" s="84">
        <v>154434</v>
      </c>
      <c r="E421">
        <f t="shared" si="12"/>
        <v>2024</v>
      </c>
      <c r="F421" s="57">
        <f>_xlfn.XLOOKUP(E421,'Historical Metal Prices'!$L$4:$Z$4,'Historical Metal Prices'!$L$10:$Z$10)</f>
        <v>2.949525204852077E-2</v>
      </c>
      <c r="G421" s="77">
        <f t="shared" si="13"/>
        <v>15827.0790917507</v>
      </c>
    </row>
    <row r="422" spans="1:7" x14ac:dyDescent="0.2">
      <c r="A422" s="79">
        <v>45609</v>
      </c>
      <c r="B422" s="77">
        <v>15478.31</v>
      </c>
      <c r="C422" s="84">
        <v>154452</v>
      </c>
      <c r="E422">
        <f t="shared" si="12"/>
        <v>2024</v>
      </c>
      <c r="F422" s="57">
        <f>_xlfn.XLOOKUP(E422,'Historical Metal Prices'!$L$4:$Z$4,'Historical Metal Prices'!$L$10:$Z$10)</f>
        <v>2.949525204852077E-2</v>
      </c>
      <c r="G422" s="77">
        <f t="shared" si="13"/>
        <v>15934.846654735138</v>
      </c>
    </row>
    <row r="423" spans="1:7" x14ac:dyDescent="0.2">
      <c r="A423" s="79">
        <v>45608</v>
      </c>
      <c r="B423" s="77">
        <v>15643.01</v>
      </c>
      <c r="C423" s="84">
        <v>150840</v>
      </c>
      <c r="E423">
        <f t="shared" si="12"/>
        <v>2024</v>
      </c>
      <c r="F423" s="57">
        <f>_xlfn.XLOOKUP(E423,'Historical Metal Prices'!$L$4:$Z$4,'Historical Metal Prices'!$L$10:$Z$10)</f>
        <v>2.949525204852077E-2</v>
      </c>
      <c r="G423" s="77">
        <f t="shared" si="13"/>
        <v>16104.404522747531</v>
      </c>
    </row>
    <row r="424" spans="1:7" x14ac:dyDescent="0.2">
      <c r="A424" s="79">
        <v>45607</v>
      </c>
      <c r="B424" s="77">
        <v>15852.72</v>
      </c>
      <c r="C424" s="84">
        <v>150252</v>
      </c>
      <c r="E424">
        <f t="shared" si="12"/>
        <v>2024</v>
      </c>
      <c r="F424" s="57">
        <f>_xlfn.XLOOKUP(E424,'Historical Metal Prices'!$L$4:$Z$4,'Historical Metal Prices'!$L$10:$Z$10)</f>
        <v>2.949525204852077E-2</v>
      </c>
      <c r="G424" s="77">
        <f t="shared" si="13"/>
        <v>16320.299972054625</v>
      </c>
    </row>
    <row r="425" spans="1:7" x14ac:dyDescent="0.2">
      <c r="A425" s="79">
        <v>45604</v>
      </c>
      <c r="B425" s="77">
        <v>16155.33</v>
      </c>
      <c r="C425" s="84">
        <v>150336</v>
      </c>
      <c r="E425">
        <f t="shared" si="12"/>
        <v>2024</v>
      </c>
      <c r="F425" s="57">
        <f>_xlfn.XLOOKUP(E425,'Historical Metal Prices'!$L$4:$Z$4,'Historical Metal Prices'!$L$10:$Z$10)</f>
        <v>2.949525204852077E-2</v>
      </c>
      <c r="G425" s="77">
        <f t="shared" si="13"/>
        <v>16631.835530277029</v>
      </c>
    </row>
    <row r="426" spans="1:7" x14ac:dyDescent="0.2">
      <c r="A426" s="79">
        <v>45603</v>
      </c>
      <c r="B426" s="77">
        <v>16343.63</v>
      </c>
      <c r="C426" s="84">
        <v>147258</v>
      </c>
      <c r="E426">
        <f t="shared" si="12"/>
        <v>2024</v>
      </c>
      <c r="F426" s="57">
        <f>_xlfn.XLOOKUP(E426,'Historical Metal Prices'!$L$4:$Z$4,'Historical Metal Prices'!$L$10:$Z$10)</f>
        <v>2.949525204852077E-2</v>
      </c>
      <c r="G426" s="77">
        <f t="shared" si="13"/>
        <v>16825.689486237763</v>
      </c>
    </row>
    <row r="427" spans="1:7" x14ac:dyDescent="0.2">
      <c r="A427" s="79">
        <v>45602</v>
      </c>
      <c r="B427" s="77">
        <v>15870.03</v>
      </c>
      <c r="C427" s="84">
        <v>147276</v>
      </c>
      <c r="E427">
        <f t="shared" si="12"/>
        <v>2024</v>
      </c>
      <c r="F427" s="57">
        <f>_xlfn.XLOOKUP(E427,'Historical Metal Prices'!$L$4:$Z$4,'Historical Metal Prices'!$L$10:$Z$10)</f>
        <v>2.949525204852077E-2</v>
      </c>
      <c r="G427" s="77">
        <f t="shared" si="13"/>
        <v>16338.120534867587</v>
      </c>
    </row>
    <row r="428" spans="1:7" x14ac:dyDescent="0.2">
      <c r="A428" s="79">
        <v>45601</v>
      </c>
      <c r="B428" s="77">
        <v>15864.94</v>
      </c>
      <c r="C428" s="84">
        <v>147084</v>
      </c>
      <c r="E428">
        <f t="shared" si="12"/>
        <v>2024</v>
      </c>
      <c r="F428" s="57">
        <f>_xlfn.XLOOKUP(E428,'Historical Metal Prices'!$L$4:$Z$4,'Historical Metal Prices'!$L$10:$Z$10)</f>
        <v>2.949525204852077E-2</v>
      </c>
      <c r="G428" s="77">
        <f t="shared" si="13"/>
        <v>16332.88040403466</v>
      </c>
    </row>
    <row r="429" spans="1:7" x14ac:dyDescent="0.2">
      <c r="A429" s="79">
        <v>45600</v>
      </c>
      <c r="B429" s="77">
        <v>15748.74</v>
      </c>
      <c r="C429" s="84">
        <v>147162</v>
      </c>
      <c r="E429">
        <f t="shared" si="12"/>
        <v>2024</v>
      </c>
      <c r="F429" s="57">
        <f>_xlfn.XLOOKUP(E429,'Historical Metal Prices'!$L$4:$Z$4,'Historical Metal Prices'!$L$10:$Z$10)</f>
        <v>2.949525204852077E-2</v>
      </c>
      <c r="G429" s="77">
        <f t="shared" si="13"/>
        <v>16213.253055746622</v>
      </c>
    </row>
    <row r="430" spans="1:7" x14ac:dyDescent="0.2">
      <c r="A430" s="79">
        <v>45597</v>
      </c>
      <c r="B430" s="77">
        <v>15452.64</v>
      </c>
      <c r="C430" s="84">
        <v>146820</v>
      </c>
      <c r="E430">
        <f t="shared" si="12"/>
        <v>2024</v>
      </c>
      <c r="F430" s="57">
        <f>_xlfn.XLOOKUP(E430,'Historical Metal Prices'!$L$4:$Z$4,'Historical Metal Prices'!$L$10:$Z$10)</f>
        <v>2.949525204852077E-2</v>
      </c>
      <c r="G430" s="77">
        <f t="shared" si="13"/>
        <v>15908.419511615053</v>
      </c>
    </row>
    <row r="431" spans="1:7" x14ac:dyDescent="0.2">
      <c r="A431" s="79">
        <v>45596</v>
      </c>
      <c r="B431" s="77">
        <v>15452.64</v>
      </c>
      <c r="C431" s="84">
        <v>146820</v>
      </c>
      <c r="E431">
        <f t="shared" si="12"/>
        <v>2024</v>
      </c>
      <c r="F431" s="57">
        <f>_xlfn.XLOOKUP(E431,'Historical Metal Prices'!$L$4:$Z$4,'Historical Metal Prices'!$L$10:$Z$10)</f>
        <v>2.949525204852077E-2</v>
      </c>
      <c r="G431" s="77">
        <f t="shared" si="13"/>
        <v>15908.419511615053</v>
      </c>
    </row>
    <row r="432" spans="1:7" x14ac:dyDescent="0.2">
      <c r="A432" s="79">
        <v>45595</v>
      </c>
      <c r="B432" s="77">
        <v>15551.08</v>
      </c>
      <c r="C432" s="84">
        <v>146154</v>
      </c>
      <c r="E432">
        <f t="shared" si="12"/>
        <v>2024</v>
      </c>
      <c r="F432" s="57">
        <f>_xlfn.XLOOKUP(E432,'Historical Metal Prices'!$L$4:$Z$4,'Historical Metal Prices'!$L$10:$Z$10)</f>
        <v>2.949525204852077E-2</v>
      </c>
      <c r="G432" s="77">
        <f t="shared" si="13"/>
        <v>16009.76302422671</v>
      </c>
    </row>
    <row r="433" spans="1:7" x14ac:dyDescent="0.2">
      <c r="A433" s="79">
        <v>45594</v>
      </c>
      <c r="B433" s="77">
        <v>15609.88</v>
      </c>
      <c r="C433" s="84">
        <v>146154</v>
      </c>
      <c r="E433">
        <f t="shared" si="12"/>
        <v>2024</v>
      </c>
      <c r="F433" s="57">
        <f>_xlfn.XLOOKUP(E433,'Historical Metal Prices'!$L$4:$Z$4,'Historical Metal Prices'!$L$10:$Z$10)</f>
        <v>2.949525204852077E-2</v>
      </c>
      <c r="G433" s="77">
        <f t="shared" si="13"/>
        <v>16070.297345047162</v>
      </c>
    </row>
    <row r="434" spans="1:7" x14ac:dyDescent="0.2">
      <c r="A434" s="79">
        <v>45593</v>
      </c>
      <c r="B434" s="77">
        <v>15751.17</v>
      </c>
      <c r="C434" s="84">
        <v>143244</v>
      </c>
      <c r="E434">
        <f t="shared" si="12"/>
        <v>2024</v>
      </c>
      <c r="F434" s="57">
        <f>_xlfn.XLOOKUP(E434,'Historical Metal Prices'!$L$4:$Z$4,'Historical Metal Prices'!$L$10:$Z$10)</f>
        <v>2.949525204852077E-2</v>
      </c>
      <c r="G434" s="77">
        <f t="shared" si="13"/>
        <v>16215.754729209099</v>
      </c>
    </row>
    <row r="435" spans="1:7" x14ac:dyDescent="0.2">
      <c r="A435" s="79">
        <v>45590</v>
      </c>
      <c r="B435" s="77">
        <v>16047.37</v>
      </c>
      <c r="C435" s="84">
        <v>135522</v>
      </c>
      <c r="E435">
        <f t="shared" si="12"/>
        <v>2024</v>
      </c>
      <c r="F435" s="57">
        <f>_xlfn.XLOOKUP(E435,'Historical Metal Prices'!$L$4:$Z$4,'Historical Metal Prices'!$L$10:$Z$10)</f>
        <v>2.949525204852077E-2</v>
      </c>
      <c r="G435" s="77">
        <f t="shared" si="13"/>
        <v>16520.691222865873</v>
      </c>
    </row>
    <row r="436" spans="1:7" x14ac:dyDescent="0.2">
      <c r="A436" s="79">
        <v>45589</v>
      </c>
      <c r="B436" s="77">
        <v>16047.37</v>
      </c>
      <c r="C436" s="84">
        <v>135522</v>
      </c>
      <c r="E436">
        <f t="shared" si="12"/>
        <v>2024</v>
      </c>
      <c r="F436" s="57">
        <f>_xlfn.XLOOKUP(E436,'Historical Metal Prices'!$L$4:$Z$4,'Historical Metal Prices'!$L$10:$Z$10)</f>
        <v>2.949525204852077E-2</v>
      </c>
      <c r="G436" s="77">
        <f t="shared" si="13"/>
        <v>16520.691222865873</v>
      </c>
    </row>
    <row r="437" spans="1:7" x14ac:dyDescent="0.2">
      <c r="A437" s="79">
        <v>45588</v>
      </c>
      <c r="B437" s="77">
        <v>16052.03</v>
      </c>
      <c r="C437" s="84">
        <v>135816</v>
      </c>
      <c r="E437">
        <f t="shared" si="12"/>
        <v>2024</v>
      </c>
      <c r="F437" s="57">
        <f>_xlfn.XLOOKUP(E437,'Historical Metal Prices'!$L$4:$Z$4,'Historical Metal Prices'!$L$10:$Z$10)</f>
        <v>2.949525204852077E-2</v>
      </c>
      <c r="G437" s="77">
        <f t="shared" si="13"/>
        <v>16525.488670740418</v>
      </c>
    </row>
    <row r="438" spans="1:7" x14ac:dyDescent="0.2">
      <c r="A438" s="79">
        <v>45587</v>
      </c>
      <c r="B438" s="77">
        <v>16054.31</v>
      </c>
      <c r="C438" s="84">
        <v>135096</v>
      </c>
      <c r="E438">
        <f t="shared" si="12"/>
        <v>2024</v>
      </c>
      <c r="F438" s="57">
        <f>_xlfn.XLOOKUP(E438,'Historical Metal Prices'!$L$4:$Z$4,'Historical Metal Prices'!$L$10:$Z$10)</f>
        <v>2.949525204852077E-2</v>
      </c>
      <c r="G438" s="77">
        <f t="shared" si="13"/>
        <v>16527.835919915087</v>
      </c>
    </row>
    <row r="439" spans="1:7" x14ac:dyDescent="0.2">
      <c r="A439" s="79">
        <v>45586</v>
      </c>
      <c r="B439" s="77">
        <v>16435.84</v>
      </c>
      <c r="C439" s="84">
        <v>135150</v>
      </c>
      <c r="E439">
        <f t="shared" si="12"/>
        <v>2024</v>
      </c>
      <c r="F439" s="57">
        <f>_xlfn.XLOOKUP(E439,'Historical Metal Prices'!$L$4:$Z$4,'Historical Metal Prices'!$L$10:$Z$10)</f>
        <v>2.949525204852077E-2</v>
      </c>
      <c r="G439" s="77">
        <f t="shared" si="13"/>
        <v>16920.619243429159</v>
      </c>
    </row>
    <row r="440" spans="1:7" x14ac:dyDescent="0.2">
      <c r="A440" s="79">
        <v>45583</v>
      </c>
      <c r="B440" s="77">
        <v>16753.79</v>
      </c>
      <c r="C440" s="84">
        <v>134592</v>
      </c>
      <c r="E440">
        <f t="shared" si="12"/>
        <v>2024</v>
      </c>
      <c r="F440" s="57">
        <f>_xlfn.XLOOKUP(E440,'Historical Metal Prices'!$L$4:$Z$4,'Historical Metal Prices'!$L$10:$Z$10)</f>
        <v>2.949525204852077E-2</v>
      </c>
      <c r="G440" s="77">
        <f t="shared" si="13"/>
        <v>17247.947258817989</v>
      </c>
    </row>
    <row r="441" spans="1:7" x14ac:dyDescent="0.2">
      <c r="A441" s="79">
        <v>45582</v>
      </c>
      <c r="B441" s="77">
        <v>16753.79</v>
      </c>
      <c r="C441" s="84">
        <v>134370</v>
      </c>
      <c r="E441">
        <f t="shared" si="12"/>
        <v>2024</v>
      </c>
      <c r="F441" s="57">
        <f>_xlfn.XLOOKUP(E441,'Historical Metal Prices'!$L$4:$Z$4,'Historical Metal Prices'!$L$10:$Z$10)</f>
        <v>2.949525204852077E-2</v>
      </c>
      <c r="G441" s="77">
        <f t="shared" si="13"/>
        <v>17247.947258817989</v>
      </c>
    </row>
    <row r="442" spans="1:7" x14ac:dyDescent="0.2">
      <c r="A442" s="79">
        <v>45581</v>
      </c>
      <c r="B442" s="77">
        <v>17019.91</v>
      </c>
      <c r="C442" s="84">
        <v>134322</v>
      </c>
      <c r="E442">
        <f t="shared" si="12"/>
        <v>2024</v>
      </c>
      <c r="F442" s="57">
        <f>_xlfn.XLOOKUP(E442,'Historical Metal Prices'!$L$4:$Z$4,'Historical Metal Prices'!$L$10:$Z$10)</f>
        <v>2.949525204852077E-2</v>
      </c>
      <c r="G442" s="77">
        <f t="shared" si="13"/>
        <v>17521.916535293138</v>
      </c>
    </row>
    <row r="443" spans="1:7" x14ac:dyDescent="0.2">
      <c r="A443" s="79">
        <v>45580</v>
      </c>
      <c r="B443" s="77">
        <v>17162.89</v>
      </c>
      <c r="C443" s="84">
        <v>133284</v>
      </c>
      <c r="E443">
        <f t="shared" si="12"/>
        <v>2024</v>
      </c>
      <c r="F443" s="57">
        <f>_xlfn.XLOOKUP(E443,'Historical Metal Prices'!$L$4:$Z$4,'Historical Metal Prices'!$L$10:$Z$10)</f>
        <v>2.949525204852077E-2</v>
      </c>
      <c r="G443" s="77">
        <f t="shared" si="13"/>
        <v>17669.113766431037</v>
      </c>
    </row>
    <row r="444" spans="1:7" x14ac:dyDescent="0.2">
      <c r="A444" s="79">
        <v>45579</v>
      </c>
      <c r="B444" s="77">
        <v>17409.09</v>
      </c>
      <c r="C444" s="84">
        <v>133284</v>
      </c>
      <c r="E444">
        <f t="shared" si="12"/>
        <v>2024</v>
      </c>
      <c r="F444" s="57">
        <f>_xlfn.XLOOKUP(E444,'Historical Metal Prices'!$L$4:$Z$4,'Historical Metal Prices'!$L$10:$Z$10)</f>
        <v>2.949525204852077E-2</v>
      </c>
      <c r="G444" s="77">
        <f t="shared" si="13"/>
        <v>17922.575497485384</v>
      </c>
    </row>
    <row r="445" spans="1:7" x14ac:dyDescent="0.2">
      <c r="A445" s="79">
        <v>45576</v>
      </c>
      <c r="B445" s="77">
        <v>17288.7</v>
      </c>
      <c r="C445" s="84">
        <v>132546</v>
      </c>
      <c r="E445">
        <f t="shared" si="12"/>
        <v>2024</v>
      </c>
      <c r="F445" s="57">
        <f>_xlfn.XLOOKUP(E445,'Historical Metal Prices'!$L$4:$Z$4,'Historical Metal Prices'!$L$10:$Z$10)</f>
        <v>2.949525204852077E-2</v>
      </c>
      <c r="G445" s="77">
        <f t="shared" si="13"/>
        <v>17798.634564091262</v>
      </c>
    </row>
    <row r="446" spans="1:7" x14ac:dyDescent="0.2">
      <c r="A446" s="79">
        <v>45575</v>
      </c>
      <c r="B446" s="77">
        <v>17288.7</v>
      </c>
      <c r="C446" s="84">
        <v>132570</v>
      </c>
      <c r="E446">
        <f t="shared" si="12"/>
        <v>2024</v>
      </c>
      <c r="F446" s="57">
        <f>_xlfn.XLOOKUP(E446,'Historical Metal Prices'!$L$4:$Z$4,'Historical Metal Prices'!$L$10:$Z$10)</f>
        <v>2.949525204852077E-2</v>
      </c>
      <c r="G446" s="77">
        <f t="shared" si="13"/>
        <v>17798.634564091262</v>
      </c>
    </row>
    <row r="447" spans="1:7" x14ac:dyDescent="0.2">
      <c r="A447" s="79">
        <v>45574</v>
      </c>
      <c r="B447" s="77">
        <v>17105.41</v>
      </c>
      <c r="C447" s="84">
        <v>132312</v>
      </c>
      <c r="E447">
        <f t="shared" si="12"/>
        <v>2024</v>
      </c>
      <c r="F447" s="57">
        <f>_xlfn.XLOOKUP(E447,'Historical Metal Prices'!$L$4:$Z$4,'Historical Metal Prices'!$L$10:$Z$10)</f>
        <v>2.949525204852077E-2</v>
      </c>
      <c r="G447" s="77">
        <f t="shared" si="13"/>
        <v>17609.938379343286</v>
      </c>
    </row>
    <row r="448" spans="1:7" x14ac:dyDescent="0.2">
      <c r="A448" s="79">
        <v>45573</v>
      </c>
      <c r="B448" s="77">
        <v>17517.669999999998</v>
      </c>
      <c r="C448" s="84">
        <v>132372</v>
      </c>
      <c r="E448">
        <f t="shared" si="12"/>
        <v>2024</v>
      </c>
      <c r="F448" s="57">
        <f>_xlfn.XLOOKUP(E448,'Historical Metal Prices'!$L$4:$Z$4,'Historical Metal Prices'!$L$10:$Z$10)</f>
        <v>2.949525204852077E-2</v>
      </c>
      <c r="G448" s="77">
        <f t="shared" si="13"/>
        <v>18034.35809195281</v>
      </c>
    </row>
    <row r="449" spans="1:7" x14ac:dyDescent="0.2">
      <c r="A449" s="79">
        <v>45572</v>
      </c>
      <c r="B449" s="77">
        <v>17792.88</v>
      </c>
      <c r="C449" s="84">
        <v>131850</v>
      </c>
      <c r="E449">
        <f t="shared" si="12"/>
        <v>2024</v>
      </c>
      <c r="F449" s="57">
        <f>_xlfn.XLOOKUP(E449,'Historical Metal Prices'!$L$4:$Z$4,'Historical Metal Prices'!$L$10:$Z$10)</f>
        <v>2.949525204852077E-2</v>
      </c>
      <c r="G449" s="77">
        <f t="shared" si="13"/>
        <v>18317.685480269087</v>
      </c>
    </row>
    <row r="450" spans="1:7" x14ac:dyDescent="0.2">
      <c r="A450" s="79">
        <v>45569</v>
      </c>
      <c r="B450" s="77">
        <v>17339.509999999998</v>
      </c>
      <c r="C450" s="84">
        <v>131856</v>
      </c>
      <c r="E450">
        <f t="shared" si="12"/>
        <v>2024</v>
      </c>
      <c r="F450" s="57">
        <f>_xlfn.XLOOKUP(E450,'Historical Metal Prices'!$L$4:$Z$4,'Historical Metal Prices'!$L$10:$Z$10)</f>
        <v>2.949525204852077E-2</v>
      </c>
      <c r="G450" s="77">
        <f t="shared" si="13"/>
        <v>17850.943217847846</v>
      </c>
    </row>
    <row r="451" spans="1:7" x14ac:dyDescent="0.2">
      <c r="A451" s="79">
        <v>45568</v>
      </c>
      <c r="B451" s="77">
        <v>17339.509999999998</v>
      </c>
      <c r="C451" s="84">
        <v>131952</v>
      </c>
      <c r="E451">
        <f t="shared" si="12"/>
        <v>2024</v>
      </c>
      <c r="F451" s="57">
        <f>_xlfn.XLOOKUP(E451,'Historical Metal Prices'!$L$4:$Z$4,'Historical Metal Prices'!$L$10:$Z$10)</f>
        <v>2.949525204852077E-2</v>
      </c>
      <c r="G451" s="77">
        <f t="shared" si="13"/>
        <v>17850.943217847846</v>
      </c>
    </row>
    <row r="452" spans="1:7" x14ac:dyDescent="0.2">
      <c r="A452" s="79">
        <v>45567</v>
      </c>
      <c r="B452" s="77">
        <v>17896.38</v>
      </c>
      <c r="C452" s="84">
        <v>131088</v>
      </c>
      <c r="E452">
        <f t="shared" si="12"/>
        <v>2024</v>
      </c>
      <c r="F452" s="57">
        <f>_xlfn.XLOOKUP(E452,'Historical Metal Prices'!$L$4:$Z$4,'Historical Metal Prices'!$L$10:$Z$10)</f>
        <v>2.949525204852077E-2</v>
      </c>
      <c r="G452" s="77">
        <f t="shared" si="13"/>
        <v>18424.238238856105</v>
      </c>
    </row>
    <row r="453" spans="1:7" x14ac:dyDescent="0.2">
      <c r="A453" s="79">
        <v>45566</v>
      </c>
      <c r="B453" s="77">
        <v>17449.18</v>
      </c>
      <c r="C453" s="84">
        <v>131178</v>
      </c>
      <c r="E453">
        <f t="shared" si="12"/>
        <v>2024</v>
      </c>
      <c r="F453" s="57">
        <f>_xlfn.XLOOKUP(E453,'Historical Metal Prices'!$L$4:$Z$4,'Historical Metal Prices'!$L$10:$Z$10)</f>
        <v>2.949525204852077E-2</v>
      </c>
      <c r="G453" s="77">
        <f t="shared" si="13"/>
        <v>17963.847962140007</v>
      </c>
    </row>
    <row r="454" spans="1:7" x14ac:dyDescent="0.2">
      <c r="A454" s="79">
        <v>45565</v>
      </c>
      <c r="B454" s="77">
        <v>17266.3</v>
      </c>
      <c r="C454" s="84">
        <v>131178</v>
      </c>
      <c r="E454">
        <f t="shared" si="12"/>
        <v>2024</v>
      </c>
      <c r="F454" s="57">
        <f>_xlfn.XLOOKUP(E454,'Historical Metal Prices'!$L$4:$Z$4,'Historical Metal Prices'!$L$10:$Z$10)</f>
        <v>2.949525204852077E-2</v>
      </c>
      <c r="G454" s="77">
        <f t="shared" si="13"/>
        <v>17775.573870445372</v>
      </c>
    </row>
    <row r="455" spans="1:7" x14ac:dyDescent="0.2">
      <c r="A455" s="79">
        <v>45562</v>
      </c>
      <c r="B455" s="77">
        <v>16497.509999999998</v>
      </c>
      <c r="C455" s="84">
        <v>130944</v>
      </c>
      <c r="E455">
        <f t="shared" si="12"/>
        <v>2024</v>
      </c>
      <c r="F455" s="57">
        <f>_xlfn.XLOOKUP(E455,'Historical Metal Prices'!$L$4:$Z$4,'Historical Metal Prices'!$L$10:$Z$10)</f>
        <v>2.949525204852077E-2</v>
      </c>
      <c r="G455" s="77">
        <f t="shared" si="13"/>
        <v>16984.10821562299</v>
      </c>
    </row>
    <row r="456" spans="1:7" x14ac:dyDescent="0.2">
      <c r="A456" s="79">
        <v>45561</v>
      </c>
      <c r="B456" s="77">
        <v>16497.509999999998</v>
      </c>
      <c r="C456" s="84">
        <v>130308</v>
      </c>
      <c r="E456">
        <f t="shared" si="12"/>
        <v>2024</v>
      </c>
      <c r="F456" s="57">
        <f>_xlfn.XLOOKUP(E456,'Historical Metal Prices'!$L$4:$Z$4,'Historical Metal Prices'!$L$10:$Z$10)</f>
        <v>2.949525204852077E-2</v>
      </c>
      <c r="G456" s="77">
        <f t="shared" si="13"/>
        <v>16984.10821562299</v>
      </c>
    </row>
    <row r="457" spans="1:7" x14ac:dyDescent="0.2">
      <c r="A457" s="79">
        <v>45560</v>
      </c>
      <c r="B457" s="77">
        <v>16554.099999999999</v>
      </c>
      <c r="C457" s="84">
        <v>130080</v>
      </c>
      <c r="E457">
        <f t="shared" si="12"/>
        <v>2024</v>
      </c>
      <c r="F457" s="57">
        <f>_xlfn.XLOOKUP(E457,'Historical Metal Prices'!$L$4:$Z$4,'Historical Metal Prices'!$L$10:$Z$10)</f>
        <v>2.949525204852077E-2</v>
      </c>
      <c r="G457" s="77">
        <f t="shared" si="13"/>
        <v>17042.367351936417</v>
      </c>
    </row>
    <row r="458" spans="1:7" x14ac:dyDescent="0.2">
      <c r="A458" s="79">
        <v>45559</v>
      </c>
      <c r="B458" s="77">
        <v>16464.95</v>
      </c>
      <c r="C458" s="84">
        <v>124404</v>
      </c>
      <c r="E458">
        <f t="shared" si="12"/>
        <v>2024</v>
      </c>
      <c r="F458" s="57">
        <f>_xlfn.XLOOKUP(E458,'Historical Metal Prices'!$L$4:$Z$4,'Historical Metal Prices'!$L$10:$Z$10)</f>
        <v>2.949525204852077E-2</v>
      </c>
      <c r="G458" s="77">
        <f t="shared" si="13"/>
        <v>16950.587850216292</v>
      </c>
    </row>
    <row r="459" spans="1:7" x14ac:dyDescent="0.2">
      <c r="A459" s="79">
        <v>45558</v>
      </c>
      <c r="B459" s="77">
        <v>16302.9</v>
      </c>
      <c r="C459" s="84">
        <v>124140</v>
      </c>
      <c r="E459">
        <f t="shared" ref="E459:E522" si="14">YEAR(A459)</f>
        <v>2024</v>
      </c>
      <c r="F459" s="57">
        <f>_xlfn.XLOOKUP(E459,'Historical Metal Prices'!$L$4:$Z$4,'Historical Metal Prices'!$L$10:$Z$10)</f>
        <v>2.949525204852077E-2</v>
      </c>
      <c r="G459" s="77">
        <f t="shared" ref="G459:G522" si="15">IFERROR(B459*(1+F459),G460)</f>
        <v>16783.758144621828</v>
      </c>
    </row>
    <row r="460" spans="1:7" x14ac:dyDescent="0.2">
      <c r="A460" s="79">
        <v>45555</v>
      </c>
      <c r="B460" s="77">
        <v>16097.02</v>
      </c>
      <c r="C460" s="84">
        <v>124140</v>
      </c>
      <c r="E460">
        <f t="shared" si="14"/>
        <v>2024</v>
      </c>
      <c r="F460" s="57">
        <f>_xlfn.XLOOKUP(E460,'Historical Metal Prices'!$L$4:$Z$4,'Historical Metal Prices'!$L$10:$Z$10)</f>
        <v>2.949525204852077E-2</v>
      </c>
      <c r="G460" s="77">
        <f t="shared" si="15"/>
        <v>16571.805662130082</v>
      </c>
    </row>
    <row r="461" spans="1:7" x14ac:dyDescent="0.2">
      <c r="A461" s="79">
        <v>45554</v>
      </c>
      <c r="B461" s="77">
        <v>16097.02</v>
      </c>
      <c r="C461" s="84">
        <v>124134</v>
      </c>
      <c r="E461">
        <f t="shared" si="14"/>
        <v>2024</v>
      </c>
      <c r="F461" s="57">
        <f>_xlfn.XLOOKUP(E461,'Historical Metal Prices'!$L$4:$Z$4,'Historical Metal Prices'!$L$10:$Z$10)</f>
        <v>2.949525204852077E-2</v>
      </c>
      <c r="G461" s="77">
        <f t="shared" si="15"/>
        <v>16571.805662130082</v>
      </c>
    </row>
    <row r="462" spans="1:7" x14ac:dyDescent="0.2">
      <c r="A462" s="79">
        <v>45553</v>
      </c>
      <c r="B462" s="77">
        <v>15980.73</v>
      </c>
      <c r="C462" s="84">
        <v>123924</v>
      </c>
      <c r="E462">
        <f t="shared" si="14"/>
        <v>2024</v>
      </c>
      <c r="F462" s="57">
        <f>_xlfn.XLOOKUP(E462,'Historical Metal Prices'!$L$4:$Z$4,'Historical Metal Prices'!$L$10:$Z$10)</f>
        <v>2.949525204852077E-2</v>
      </c>
      <c r="G462" s="77">
        <f t="shared" si="15"/>
        <v>16452.085659269356</v>
      </c>
    </row>
    <row r="463" spans="1:7" x14ac:dyDescent="0.2">
      <c r="A463" s="79">
        <v>45552</v>
      </c>
      <c r="B463" s="77">
        <v>15935.56</v>
      </c>
      <c r="C463" s="84">
        <v>123726</v>
      </c>
      <c r="E463">
        <f t="shared" si="14"/>
        <v>2024</v>
      </c>
      <c r="F463" s="57">
        <f>_xlfn.XLOOKUP(E463,'Historical Metal Prices'!$L$4:$Z$4,'Historical Metal Prices'!$L$10:$Z$10)</f>
        <v>2.949525204852077E-2</v>
      </c>
      <c r="G463" s="77">
        <f t="shared" si="15"/>
        <v>16405.583358734326</v>
      </c>
    </row>
    <row r="464" spans="1:7" x14ac:dyDescent="0.2">
      <c r="A464" s="79">
        <v>45551</v>
      </c>
      <c r="B464" s="77">
        <v>16033.92</v>
      </c>
      <c r="C464" s="84">
        <v>123726</v>
      </c>
      <c r="E464">
        <f t="shared" si="14"/>
        <v>2024</v>
      </c>
      <c r="F464" s="57">
        <f>_xlfn.XLOOKUP(E464,'Historical Metal Prices'!$L$4:$Z$4,'Historical Metal Prices'!$L$10:$Z$10)</f>
        <v>2.949525204852077E-2</v>
      </c>
      <c r="G464" s="77">
        <f t="shared" si="15"/>
        <v>16506.84451172582</v>
      </c>
    </row>
    <row r="465" spans="1:7" x14ac:dyDescent="0.2">
      <c r="A465" s="79">
        <v>45548</v>
      </c>
      <c r="B465" s="77">
        <v>15898.57</v>
      </c>
      <c r="C465" s="84">
        <v>123810</v>
      </c>
      <c r="E465">
        <f t="shared" si="14"/>
        <v>2024</v>
      </c>
      <c r="F465" s="57">
        <f>_xlfn.XLOOKUP(E465,'Historical Metal Prices'!$L$4:$Z$4,'Historical Metal Prices'!$L$10:$Z$10)</f>
        <v>2.949525204852077E-2</v>
      </c>
      <c r="G465" s="77">
        <f t="shared" si="15"/>
        <v>16367.50232936105</v>
      </c>
    </row>
    <row r="466" spans="1:7" x14ac:dyDescent="0.2">
      <c r="A466" s="79">
        <v>45547</v>
      </c>
      <c r="B466" s="77">
        <v>15898.57</v>
      </c>
      <c r="C466" s="84">
        <v>123360</v>
      </c>
      <c r="E466">
        <f t="shared" si="14"/>
        <v>2024</v>
      </c>
      <c r="F466" s="57">
        <f>_xlfn.XLOOKUP(E466,'Historical Metal Prices'!$L$4:$Z$4,'Historical Metal Prices'!$L$10:$Z$10)</f>
        <v>2.949525204852077E-2</v>
      </c>
      <c r="G466" s="77">
        <f t="shared" si="15"/>
        <v>16367.50232936105</v>
      </c>
    </row>
    <row r="467" spans="1:7" x14ac:dyDescent="0.2">
      <c r="A467" s="79">
        <v>45546</v>
      </c>
      <c r="B467" s="77">
        <v>15865.87</v>
      </c>
      <c r="C467" s="84">
        <v>123132</v>
      </c>
      <c r="E467">
        <f t="shared" si="14"/>
        <v>2024</v>
      </c>
      <c r="F467" s="57">
        <f>_xlfn.XLOOKUP(E467,'Historical Metal Prices'!$L$4:$Z$4,'Historical Metal Prices'!$L$10:$Z$10)</f>
        <v>2.949525204852077E-2</v>
      </c>
      <c r="G467" s="77">
        <f t="shared" si="15"/>
        <v>16333.837834619066</v>
      </c>
    </row>
    <row r="468" spans="1:7" x14ac:dyDescent="0.2">
      <c r="A468" s="79">
        <v>45545</v>
      </c>
      <c r="B468" s="77">
        <v>15637.1</v>
      </c>
      <c r="C468" s="84">
        <v>122748</v>
      </c>
      <c r="E468">
        <f t="shared" si="14"/>
        <v>2024</v>
      </c>
      <c r="F468" s="57">
        <f>_xlfn.XLOOKUP(E468,'Historical Metal Prices'!$L$4:$Z$4,'Historical Metal Prices'!$L$10:$Z$10)</f>
        <v>2.949525204852077E-2</v>
      </c>
      <c r="G468" s="77">
        <f t="shared" si="15"/>
        <v>16098.320205807924</v>
      </c>
    </row>
    <row r="469" spans="1:7" x14ac:dyDescent="0.2">
      <c r="A469" s="79">
        <v>45544</v>
      </c>
      <c r="B469" s="77">
        <v>15637.1</v>
      </c>
      <c r="C469" s="84">
        <v>122214</v>
      </c>
      <c r="E469">
        <f t="shared" si="14"/>
        <v>2024</v>
      </c>
      <c r="F469" s="57">
        <f>_xlfn.XLOOKUP(E469,'Historical Metal Prices'!$L$4:$Z$4,'Historical Metal Prices'!$L$10:$Z$10)</f>
        <v>2.949525204852077E-2</v>
      </c>
      <c r="G469" s="77">
        <f t="shared" si="15"/>
        <v>16098.320205807924</v>
      </c>
    </row>
    <row r="470" spans="1:7" x14ac:dyDescent="0.2">
      <c r="A470" s="79">
        <v>45541</v>
      </c>
      <c r="B470" s="77">
        <v>15821.43</v>
      </c>
      <c r="C470" s="84">
        <v>121656</v>
      </c>
      <c r="E470">
        <f t="shared" si="14"/>
        <v>2024</v>
      </c>
      <c r="F470" s="57">
        <f>_xlfn.XLOOKUP(E470,'Historical Metal Prices'!$L$4:$Z$4,'Historical Metal Prices'!$L$10:$Z$10)</f>
        <v>2.949525204852077E-2</v>
      </c>
      <c r="G470" s="77">
        <f t="shared" si="15"/>
        <v>16288.087065618029</v>
      </c>
    </row>
    <row r="471" spans="1:7" x14ac:dyDescent="0.2">
      <c r="A471" s="79">
        <v>45540</v>
      </c>
      <c r="B471" s="77">
        <v>15821.43</v>
      </c>
      <c r="C471" s="84">
        <v>121716</v>
      </c>
      <c r="E471">
        <f t="shared" si="14"/>
        <v>2024</v>
      </c>
      <c r="F471" s="57">
        <f>_xlfn.XLOOKUP(E471,'Historical Metal Prices'!$L$4:$Z$4,'Historical Metal Prices'!$L$10:$Z$10)</f>
        <v>2.949525204852077E-2</v>
      </c>
      <c r="G471" s="77">
        <f t="shared" si="15"/>
        <v>16288.087065618029</v>
      </c>
    </row>
    <row r="472" spans="1:7" x14ac:dyDescent="0.2">
      <c r="A472" s="79">
        <v>45539</v>
      </c>
      <c r="B472" s="77">
        <v>16383.96</v>
      </c>
      <c r="C472" s="84">
        <v>121758</v>
      </c>
      <c r="E472">
        <f t="shared" si="14"/>
        <v>2024</v>
      </c>
      <c r="F472" s="57">
        <f>_xlfn.XLOOKUP(E472,'Historical Metal Prices'!$L$4:$Z$4,'Historical Metal Prices'!$L$10:$Z$10)</f>
        <v>2.949525204852077E-2</v>
      </c>
      <c r="G472" s="77">
        <f t="shared" si="15"/>
        <v>16867.209029752881</v>
      </c>
    </row>
    <row r="473" spans="1:7" x14ac:dyDescent="0.2">
      <c r="A473" s="79">
        <v>45538</v>
      </c>
      <c r="B473" s="77">
        <v>16383.96</v>
      </c>
      <c r="C473" s="84">
        <v>121230</v>
      </c>
      <c r="E473">
        <f t="shared" si="14"/>
        <v>2024</v>
      </c>
      <c r="F473" s="57">
        <f>_xlfn.XLOOKUP(E473,'Historical Metal Prices'!$L$4:$Z$4,'Historical Metal Prices'!$L$10:$Z$10)</f>
        <v>2.949525204852077E-2</v>
      </c>
      <c r="G473" s="77">
        <f t="shared" si="15"/>
        <v>16867.209029752881</v>
      </c>
    </row>
    <row r="474" spans="1:7" x14ac:dyDescent="0.2">
      <c r="A474" s="79">
        <v>45537</v>
      </c>
      <c r="B474" s="77">
        <v>16383.96</v>
      </c>
      <c r="C474" s="84">
        <v>119292</v>
      </c>
      <c r="E474">
        <f t="shared" si="14"/>
        <v>2024</v>
      </c>
      <c r="F474" s="57">
        <f>_xlfn.XLOOKUP(E474,'Historical Metal Prices'!$L$4:$Z$4,'Historical Metal Prices'!$L$10:$Z$10)</f>
        <v>2.949525204852077E-2</v>
      </c>
      <c r="G474" s="77">
        <f t="shared" si="15"/>
        <v>16867.209029752881</v>
      </c>
    </row>
    <row r="475" spans="1:7" x14ac:dyDescent="0.2">
      <c r="A475" s="79">
        <v>45534</v>
      </c>
      <c r="B475" s="77">
        <v>16776.11</v>
      </c>
      <c r="C475" s="84">
        <v>119316</v>
      </c>
      <c r="E475">
        <f t="shared" si="14"/>
        <v>2024</v>
      </c>
      <c r="F475" s="57">
        <f>_xlfn.XLOOKUP(E475,'Historical Metal Prices'!$L$4:$Z$4,'Historical Metal Prices'!$L$10:$Z$10)</f>
        <v>2.949525204852077E-2</v>
      </c>
      <c r="G475" s="77">
        <f t="shared" si="15"/>
        <v>17270.925592843709</v>
      </c>
    </row>
    <row r="476" spans="1:7" x14ac:dyDescent="0.2">
      <c r="A476" s="79">
        <v>45533</v>
      </c>
      <c r="B476" s="77">
        <v>16776.11</v>
      </c>
      <c r="C476" s="84">
        <v>118998</v>
      </c>
      <c r="E476">
        <f t="shared" si="14"/>
        <v>2024</v>
      </c>
      <c r="F476" s="57">
        <f>_xlfn.XLOOKUP(E476,'Historical Metal Prices'!$L$4:$Z$4,'Historical Metal Prices'!$L$10:$Z$10)</f>
        <v>2.949525204852077E-2</v>
      </c>
      <c r="G476" s="77">
        <f t="shared" si="15"/>
        <v>17270.925592843709</v>
      </c>
    </row>
    <row r="477" spans="1:7" x14ac:dyDescent="0.2">
      <c r="A477" s="79">
        <v>45532</v>
      </c>
      <c r="B477" s="77">
        <v>16781.55</v>
      </c>
      <c r="C477" s="84">
        <v>117534</v>
      </c>
      <c r="E477">
        <f t="shared" si="14"/>
        <v>2024</v>
      </c>
      <c r="F477" s="57">
        <f>_xlfn.XLOOKUP(E477,'Historical Metal Prices'!$L$4:$Z$4,'Historical Metal Prices'!$L$10:$Z$10)</f>
        <v>2.949525204852077E-2</v>
      </c>
      <c r="G477" s="77">
        <f t="shared" si="15"/>
        <v>17276.526047014853</v>
      </c>
    </row>
    <row r="478" spans="1:7" x14ac:dyDescent="0.2">
      <c r="A478" s="79">
        <v>45531</v>
      </c>
      <c r="B478" s="77">
        <v>16537.87</v>
      </c>
      <c r="C478" s="84">
        <v>117348</v>
      </c>
      <c r="E478">
        <f t="shared" si="14"/>
        <v>2024</v>
      </c>
      <c r="F478" s="57">
        <f>_xlfn.XLOOKUP(E478,'Historical Metal Prices'!$L$4:$Z$4,'Historical Metal Prices'!$L$10:$Z$10)</f>
        <v>2.949525204852077E-2</v>
      </c>
      <c r="G478" s="77">
        <f t="shared" si="15"/>
        <v>17025.65864399567</v>
      </c>
    </row>
    <row r="479" spans="1:7" x14ac:dyDescent="0.2">
      <c r="A479" s="79">
        <v>45530</v>
      </c>
      <c r="B479" s="77">
        <v>16537.87</v>
      </c>
      <c r="C479" s="84">
        <v>116616</v>
      </c>
      <c r="E479">
        <f t="shared" si="14"/>
        <v>2024</v>
      </c>
      <c r="F479" s="57">
        <f>_xlfn.XLOOKUP(E479,'Historical Metal Prices'!$L$4:$Z$4,'Historical Metal Prices'!$L$10:$Z$10)</f>
        <v>2.949525204852077E-2</v>
      </c>
      <c r="G479" s="77">
        <f t="shared" si="15"/>
        <v>17025.65864399567</v>
      </c>
    </row>
    <row r="480" spans="1:7" x14ac:dyDescent="0.2">
      <c r="A480" s="79">
        <v>45527</v>
      </c>
      <c r="B480" s="77">
        <v>16360.78</v>
      </c>
      <c r="C480" s="84">
        <v>116616</v>
      </c>
      <c r="E480">
        <f t="shared" si="14"/>
        <v>2024</v>
      </c>
      <c r="F480" s="57">
        <f>_xlfn.XLOOKUP(E480,'Historical Metal Prices'!$L$4:$Z$4,'Historical Metal Prices'!$L$10:$Z$10)</f>
        <v>2.949525204852077E-2</v>
      </c>
      <c r="G480" s="77">
        <f t="shared" si="15"/>
        <v>16843.3453298104</v>
      </c>
    </row>
    <row r="481" spans="1:7" x14ac:dyDescent="0.2">
      <c r="A481" s="79">
        <v>45526</v>
      </c>
      <c r="B481" s="77">
        <v>16360.78</v>
      </c>
      <c r="C481" s="84">
        <v>116616</v>
      </c>
      <c r="E481">
        <f t="shared" si="14"/>
        <v>2024</v>
      </c>
      <c r="F481" s="57">
        <f>_xlfn.XLOOKUP(E481,'Historical Metal Prices'!$L$4:$Z$4,'Historical Metal Prices'!$L$10:$Z$10)</f>
        <v>2.949525204852077E-2</v>
      </c>
      <c r="G481" s="77">
        <f t="shared" si="15"/>
        <v>16843.3453298104</v>
      </c>
    </row>
    <row r="482" spans="1:7" x14ac:dyDescent="0.2">
      <c r="A482" s="79">
        <v>45525</v>
      </c>
      <c r="B482" s="77">
        <v>16786.53</v>
      </c>
      <c r="C482" s="84">
        <v>115962</v>
      </c>
      <c r="E482">
        <f t="shared" si="14"/>
        <v>2024</v>
      </c>
      <c r="F482" s="57">
        <f>_xlfn.XLOOKUP(E482,'Historical Metal Prices'!$L$4:$Z$4,'Historical Metal Prices'!$L$10:$Z$10)</f>
        <v>2.949525204852077E-2</v>
      </c>
      <c r="G482" s="77">
        <f t="shared" si="15"/>
        <v>17281.652933370053</v>
      </c>
    </row>
    <row r="483" spans="1:7" x14ac:dyDescent="0.2">
      <c r="A483" s="79">
        <v>45524</v>
      </c>
      <c r="B483" s="77">
        <v>16786.53</v>
      </c>
      <c r="C483" s="84">
        <v>115602</v>
      </c>
      <c r="E483">
        <f t="shared" si="14"/>
        <v>2024</v>
      </c>
      <c r="F483" s="57">
        <f>_xlfn.XLOOKUP(E483,'Historical Metal Prices'!$L$4:$Z$4,'Historical Metal Prices'!$L$10:$Z$10)</f>
        <v>2.949525204852077E-2</v>
      </c>
      <c r="G483" s="77">
        <f t="shared" si="15"/>
        <v>17281.652933370053</v>
      </c>
    </row>
    <row r="484" spans="1:7" x14ac:dyDescent="0.2">
      <c r="A484" s="79">
        <v>45523</v>
      </c>
      <c r="B484" s="77">
        <v>16412.7</v>
      </c>
      <c r="C484" s="84">
        <v>114066</v>
      </c>
      <c r="E484">
        <f t="shared" si="14"/>
        <v>2024</v>
      </c>
      <c r="F484" s="57">
        <f>_xlfn.XLOOKUP(E484,'Historical Metal Prices'!$L$4:$Z$4,'Historical Metal Prices'!$L$10:$Z$10)</f>
        <v>2.949525204852077E-2</v>
      </c>
      <c r="G484" s="77">
        <f t="shared" si="15"/>
        <v>16896.796723296757</v>
      </c>
    </row>
    <row r="485" spans="1:7" x14ac:dyDescent="0.2">
      <c r="A485" s="79">
        <v>45520</v>
      </c>
      <c r="B485" s="77">
        <v>16069.56</v>
      </c>
      <c r="C485" s="84">
        <v>114456</v>
      </c>
      <c r="E485">
        <f t="shared" si="14"/>
        <v>2024</v>
      </c>
      <c r="F485" s="57">
        <f>_xlfn.XLOOKUP(E485,'Historical Metal Prices'!$L$4:$Z$4,'Historical Metal Prices'!$L$10:$Z$10)</f>
        <v>2.949525204852077E-2</v>
      </c>
      <c r="G485" s="77">
        <f t="shared" si="15"/>
        <v>16543.535722508826</v>
      </c>
    </row>
    <row r="486" spans="1:7" x14ac:dyDescent="0.2">
      <c r="A486" s="79">
        <v>45519</v>
      </c>
      <c r="B486" s="77">
        <v>16069.56</v>
      </c>
      <c r="C486" s="84">
        <v>114060</v>
      </c>
      <c r="E486">
        <f t="shared" si="14"/>
        <v>2024</v>
      </c>
      <c r="F486" s="57">
        <f>_xlfn.XLOOKUP(E486,'Historical Metal Prices'!$L$4:$Z$4,'Historical Metal Prices'!$L$10:$Z$10)</f>
        <v>2.949525204852077E-2</v>
      </c>
      <c r="G486" s="77">
        <f t="shared" si="15"/>
        <v>16543.535722508826</v>
      </c>
    </row>
    <row r="487" spans="1:7" x14ac:dyDescent="0.2">
      <c r="A487" s="79">
        <v>45518</v>
      </c>
      <c r="B487" s="77">
        <v>16060.31</v>
      </c>
      <c r="C487" s="84">
        <v>114060</v>
      </c>
      <c r="E487">
        <f t="shared" si="14"/>
        <v>2024</v>
      </c>
      <c r="F487" s="57">
        <f>_xlfn.XLOOKUP(E487,'Historical Metal Prices'!$L$4:$Z$4,'Historical Metal Prices'!$L$10:$Z$10)</f>
        <v>2.949525204852077E-2</v>
      </c>
      <c r="G487" s="77">
        <f t="shared" si="15"/>
        <v>16534.012891427377</v>
      </c>
    </row>
    <row r="488" spans="1:7" x14ac:dyDescent="0.2">
      <c r="A488" s="79">
        <v>45517</v>
      </c>
      <c r="B488" s="77">
        <v>16060.31</v>
      </c>
      <c r="C488" s="84">
        <v>113688</v>
      </c>
      <c r="E488">
        <f t="shared" si="14"/>
        <v>2024</v>
      </c>
      <c r="F488" s="57">
        <f>_xlfn.XLOOKUP(E488,'Historical Metal Prices'!$L$4:$Z$4,'Historical Metal Prices'!$L$10:$Z$10)</f>
        <v>2.949525204852077E-2</v>
      </c>
      <c r="G488" s="77">
        <f t="shared" si="15"/>
        <v>16534.012891427377</v>
      </c>
    </row>
    <row r="489" spans="1:7" x14ac:dyDescent="0.2">
      <c r="A489" s="79">
        <v>45516</v>
      </c>
      <c r="B489" s="77">
        <v>16095.15</v>
      </c>
      <c r="C489" s="84">
        <v>113712</v>
      </c>
      <c r="E489">
        <f t="shared" si="14"/>
        <v>2024</v>
      </c>
      <c r="F489" s="57">
        <f>_xlfn.XLOOKUP(E489,'Historical Metal Prices'!$L$4:$Z$4,'Historical Metal Prices'!$L$10:$Z$10)</f>
        <v>2.949525204852077E-2</v>
      </c>
      <c r="G489" s="77">
        <f t="shared" si="15"/>
        <v>16569.880506008747</v>
      </c>
    </row>
    <row r="490" spans="1:7" x14ac:dyDescent="0.2">
      <c r="A490" s="79">
        <v>45513</v>
      </c>
      <c r="B490" s="77">
        <v>15887.13</v>
      </c>
      <c r="C490" s="84">
        <v>112404</v>
      </c>
      <c r="E490">
        <f t="shared" si="14"/>
        <v>2024</v>
      </c>
      <c r="F490" s="57">
        <f>_xlfn.XLOOKUP(E490,'Historical Metal Prices'!$L$4:$Z$4,'Historical Metal Prices'!$L$10:$Z$10)</f>
        <v>2.949525204852077E-2</v>
      </c>
      <c r="G490" s="77">
        <f t="shared" si="15"/>
        <v>16355.724903677616</v>
      </c>
    </row>
    <row r="491" spans="1:7" ht="16" x14ac:dyDescent="0.2">
      <c r="A491" s="79">
        <v>45512</v>
      </c>
      <c r="B491" s="77">
        <v>16031.27</v>
      </c>
      <c r="C491" s="78" t="s">
        <v>481</v>
      </c>
      <c r="E491">
        <f t="shared" si="14"/>
        <v>2024</v>
      </c>
      <c r="F491" s="57">
        <f>_xlfn.XLOOKUP(E491,'Historical Metal Prices'!$L$4:$Z$4,'Historical Metal Prices'!$L$10:$Z$10)</f>
        <v>2.949525204852077E-2</v>
      </c>
      <c r="G491" s="77">
        <f t="shared" si="15"/>
        <v>16504.116349307889</v>
      </c>
    </row>
    <row r="492" spans="1:7" x14ac:dyDescent="0.2">
      <c r="A492" s="79">
        <v>45511</v>
      </c>
      <c r="B492" s="77">
        <v>16031.27</v>
      </c>
      <c r="C492" s="84">
        <v>111612</v>
      </c>
      <c r="E492">
        <f t="shared" si="14"/>
        <v>2024</v>
      </c>
      <c r="F492" s="57">
        <f>_xlfn.XLOOKUP(E492,'Historical Metal Prices'!$L$4:$Z$4,'Historical Metal Prices'!$L$10:$Z$10)</f>
        <v>2.949525204852077E-2</v>
      </c>
      <c r="G492" s="77">
        <f t="shared" si="15"/>
        <v>16504.116349307889</v>
      </c>
    </row>
    <row r="493" spans="1:7" x14ac:dyDescent="0.2">
      <c r="A493" s="79">
        <v>45510</v>
      </c>
      <c r="B493" s="77">
        <v>16128.16</v>
      </c>
      <c r="C493" s="84">
        <v>110670</v>
      </c>
      <c r="E493">
        <f t="shared" si="14"/>
        <v>2024</v>
      </c>
      <c r="F493" s="57">
        <f>_xlfn.XLOOKUP(E493,'Historical Metal Prices'!$L$4:$Z$4,'Historical Metal Prices'!$L$10:$Z$10)</f>
        <v>2.949525204852077E-2</v>
      </c>
      <c r="G493" s="77">
        <f t="shared" si="15"/>
        <v>16603.864144278872</v>
      </c>
    </row>
    <row r="494" spans="1:7" x14ac:dyDescent="0.2">
      <c r="A494" s="79">
        <v>45509</v>
      </c>
      <c r="B494" s="77">
        <v>16017.1</v>
      </c>
      <c r="C494" s="84">
        <v>110106</v>
      </c>
      <c r="E494">
        <f t="shared" si="14"/>
        <v>2024</v>
      </c>
      <c r="F494" s="57">
        <f>_xlfn.XLOOKUP(E494,'Historical Metal Prices'!$L$4:$Z$4,'Historical Metal Prices'!$L$10:$Z$10)</f>
        <v>2.949525204852077E-2</v>
      </c>
      <c r="G494" s="77">
        <f t="shared" si="15"/>
        <v>16489.528401586362</v>
      </c>
    </row>
    <row r="495" spans="1:7" x14ac:dyDescent="0.2">
      <c r="A495" s="79">
        <v>45506</v>
      </c>
      <c r="B495" s="77">
        <v>16012.74</v>
      </c>
      <c r="C495" s="84">
        <v>110106</v>
      </c>
      <c r="E495">
        <f t="shared" si="14"/>
        <v>2024</v>
      </c>
      <c r="F495" s="57">
        <f>_xlfn.XLOOKUP(E495,'Historical Metal Prices'!$L$4:$Z$4,'Historical Metal Prices'!$L$10:$Z$10)</f>
        <v>2.949525204852077E-2</v>
      </c>
      <c r="G495" s="77">
        <f t="shared" si="15"/>
        <v>16485.039802287429</v>
      </c>
    </row>
    <row r="496" spans="1:7" x14ac:dyDescent="0.2">
      <c r="A496" s="79">
        <v>45505</v>
      </c>
      <c r="B496" s="77">
        <v>16022.89</v>
      </c>
      <c r="C496" s="84">
        <v>110124</v>
      </c>
      <c r="E496">
        <f t="shared" si="14"/>
        <v>2024</v>
      </c>
      <c r="F496" s="57">
        <f>_xlfn.XLOOKUP(E496,'Historical Metal Prices'!$L$4:$Z$4,'Historical Metal Prices'!$L$10:$Z$10)</f>
        <v>2.949525204852077E-2</v>
      </c>
      <c r="G496" s="77">
        <f t="shared" si="15"/>
        <v>16495.489179095723</v>
      </c>
    </row>
    <row r="497" spans="1:7" x14ac:dyDescent="0.2">
      <c r="A497" s="79">
        <v>45504</v>
      </c>
      <c r="B497" s="77">
        <v>16336.14</v>
      </c>
      <c r="C497" s="84">
        <v>109950</v>
      </c>
      <c r="E497">
        <f t="shared" si="14"/>
        <v>2024</v>
      </c>
      <c r="F497" s="57">
        <f>_xlfn.XLOOKUP(E497,'Historical Metal Prices'!$L$4:$Z$4,'Historical Metal Prices'!$L$10:$Z$10)</f>
        <v>2.949525204852077E-2</v>
      </c>
      <c r="G497" s="77">
        <f t="shared" si="15"/>
        <v>16817.97856679992</v>
      </c>
    </row>
    <row r="498" spans="1:7" x14ac:dyDescent="0.2">
      <c r="A498" s="79">
        <v>45503</v>
      </c>
      <c r="B498" s="77">
        <v>15797.63</v>
      </c>
      <c r="C498" s="84">
        <v>105186</v>
      </c>
      <c r="E498">
        <f t="shared" si="14"/>
        <v>2024</v>
      </c>
      <c r="F498" s="57">
        <f>_xlfn.XLOOKUP(E498,'Historical Metal Prices'!$L$4:$Z$4,'Historical Metal Prices'!$L$10:$Z$10)</f>
        <v>2.949525204852077E-2</v>
      </c>
      <c r="G498" s="77">
        <f t="shared" si="15"/>
        <v>16263.585078619273</v>
      </c>
    </row>
    <row r="499" spans="1:7" x14ac:dyDescent="0.2">
      <c r="A499" s="79">
        <v>45502</v>
      </c>
      <c r="B499" s="77">
        <v>15564.79</v>
      </c>
      <c r="C499" s="84">
        <v>105090</v>
      </c>
      <c r="E499">
        <f t="shared" si="14"/>
        <v>2024</v>
      </c>
      <c r="F499" s="57">
        <f>_xlfn.XLOOKUP(E499,'Historical Metal Prices'!$L$4:$Z$4,'Historical Metal Prices'!$L$10:$Z$10)</f>
        <v>2.949525204852077E-2</v>
      </c>
      <c r="G499" s="77">
        <f t="shared" si="15"/>
        <v>16023.877404132296</v>
      </c>
    </row>
    <row r="500" spans="1:7" x14ac:dyDescent="0.2">
      <c r="A500" s="79">
        <v>45499</v>
      </c>
      <c r="B500" s="77">
        <v>15539.55</v>
      </c>
      <c r="C500" s="84">
        <v>104388</v>
      </c>
      <c r="E500">
        <f t="shared" si="14"/>
        <v>2024</v>
      </c>
      <c r="F500" s="57">
        <f>_xlfn.XLOOKUP(E500,'Historical Metal Prices'!$L$4:$Z$4,'Historical Metal Prices'!$L$10:$Z$10)</f>
        <v>2.949525204852077E-2</v>
      </c>
      <c r="G500" s="77">
        <f t="shared" si="15"/>
        <v>15997.89294397059</v>
      </c>
    </row>
    <row r="501" spans="1:7" x14ac:dyDescent="0.2">
      <c r="A501" s="79">
        <v>45498</v>
      </c>
      <c r="B501" s="77">
        <v>15502.6</v>
      </c>
      <c r="C501" s="84">
        <v>104388</v>
      </c>
      <c r="E501">
        <f t="shared" si="14"/>
        <v>2024</v>
      </c>
      <c r="F501" s="57">
        <f>_xlfn.XLOOKUP(E501,'Historical Metal Prices'!$L$4:$Z$4,'Historical Metal Prices'!$L$10:$Z$10)</f>
        <v>2.949525204852077E-2</v>
      </c>
      <c r="G501" s="77">
        <f t="shared" si="15"/>
        <v>15959.853094407399</v>
      </c>
    </row>
    <row r="502" spans="1:7" x14ac:dyDescent="0.2">
      <c r="A502" s="79">
        <v>45497</v>
      </c>
      <c r="B502" s="77">
        <v>15555.79</v>
      </c>
      <c r="C502" s="84">
        <v>104214</v>
      </c>
      <c r="E502">
        <f t="shared" si="14"/>
        <v>2024</v>
      </c>
      <c r="F502" s="57">
        <f>_xlfn.XLOOKUP(E502,'Historical Metal Prices'!$L$4:$Z$4,'Historical Metal Prices'!$L$10:$Z$10)</f>
        <v>2.949525204852077E-2</v>
      </c>
      <c r="G502" s="77">
        <f t="shared" si="15"/>
        <v>16014.611946863859</v>
      </c>
    </row>
    <row r="503" spans="1:7" x14ac:dyDescent="0.2">
      <c r="A503" s="79">
        <v>45496</v>
      </c>
      <c r="B503" s="77">
        <v>15741.84</v>
      </c>
      <c r="C503" s="84">
        <v>103686</v>
      </c>
      <c r="E503">
        <f t="shared" si="14"/>
        <v>2024</v>
      </c>
      <c r="F503" s="57">
        <f>_xlfn.XLOOKUP(E503,'Historical Metal Prices'!$L$4:$Z$4,'Historical Metal Prices'!$L$10:$Z$10)</f>
        <v>2.949525204852077E-2</v>
      </c>
      <c r="G503" s="77">
        <f t="shared" si="15"/>
        <v>16206.149538507487</v>
      </c>
    </row>
    <row r="504" spans="1:7" x14ac:dyDescent="0.2">
      <c r="A504" s="79">
        <v>45495</v>
      </c>
      <c r="B504" s="77">
        <v>15906.56</v>
      </c>
      <c r="C504" s="84">
        <v>102960</v>
      </c>
      <c r="E504">
        <f t="shared" si="14"/>
        <v>2024</v>
      </c>
      <c r="F504" s="57">
        <f>_xlfn.XLOOKUP(E504,'Historical Metal Prices'!$L$4:$Z$4,'Historical Metal Prices'!$L$10:$Z$10)</f>
        <v>2.949525204852077E-2</v>
      </c>
      <c r="G504" s="77">
        <f t="shared" si="15"/>
        <v>16375.727996424917</v>
      </c>
    </row>
    <row r="505" spans="1:7" x14ac:dyDescent="0.2">
      <c r="A505" s="79">
        <v>45492</v>
      </c>
      <c r="B505" s="77">
        <v>15985.5</v>
      </c>
      <c r="C505" s="84">
        <v>102720</v>
      </c>
      <c r="E505">
        <f t="shared" si="14"/>
        <v>2024</v>
      </c>
      <c r="F505" s="57">
        <f>_xlfn.XLOOKUP(E505,'Historical Metal Prices'!$L$4:$Z$4,'Historical Metal Prices'!$L$10:$Z$10)</f>
        <v>2.949525204852077E-2</v>
      </c>
      <c r="G505" s="77">
        <f t="shared" si="15"/>
        <v>16456.99635162163</v>
      </c>
    </row>
    <row r="506" spans="1:7" ht="16" x14ac:dyDescent="0.2">
      <c r="A506" s="79">
        <v>45491</v>
      </c>
      <c r="B506" s="77">
        <v>16150.11</v>
      </c>
      <c r="C506" s="78" t="s">
        <v>481</v>
      </c>
      <c r="E506">
        <f t="shared" si="14"/>
        <v>2024</v>
      </c>
      <c r="F506" s="57">
        <f>_xlfn.XLOOKUP(E506,'Historical Metal Prices'!$L$4:$Z$4,'Historical Metal Prices'!$L$10:$Z$10)</f>
        <v>2.949525204852077E-2</v>
      </c>
      <c r="G506" s="77">
        <f t="shared" si="15"/>
        <v>16626.461565061338</v>
      </c>
    </row>
    <row r="507" spans="1:7" x14ac:dyDescent="0.2">
      <c r="A507" s="79">
        <v>45490</v>
      </c>
      <c r="B507" s="77">
        <v>16177.26</v>
      </c>
      <c r="C507" s="84">
        <v>101820</v>
      </c>
      <c r="E507">
        <f t="shared" si="14"/>
        <v>2024</v>
      </c>
      <c r="F507" s="57">
        <f>_xlfn.XLOOKUP(E507,'Historical Metal Prices'!$L$4:$Z$4,'Historical Metal Prices'!$L$10:$Z$10)</f>
        <v>2.949525204852077E-2</v>
      </c>
      <c r="G507" s="77">
        <f t="shared" si="15"/>
        <v>16654.412361154453</v>
      </c>
    </row>
    <row r="508" spans="1:7" x14ac:dyDescent="0.2">
      <c r="A508" s="79">
        <v>45489</v>
      </c>
      <c r="B508" s="77">
        <v>16304.44</v>
      </c>
      <c r="C508" s="84">
        <v>101586</v>
      </c>
      <c r="E508">
        <f t="shared" si="14"/>
        <v>2024</v>
      </c>
      <c r="F508" s="57">
        <f>_xlfn.XLOOKUP(E508,'Historical Metal Prices'!$L$4:$Z$4,'Historical Metal Prices'!$L$10:$Z$10)</f>
        <v>2.949525204852077E-2</v>
      </c>
      <c r="G508" s="77">
        <f t="shared" si="15"/>
        <v>16785.343567309985</v>
      </c>
    </row>
    <row r="509" spans="1:7" x14ac:dyDescent="0.2">
      <c r="A509" s="79">
        <v>45488</v>
      </c>
      <c r="B509" s="77">
        <v>16417.259999999998</v>
      </c>
      <c r="C509" s="84">
        <v>99132</v>
      </c>
      <c r="E509">
        <f t="shared" si="14"/>
        <v>2024</v>
      </c>
      <c r="F509" s="57">
        <f>_xlfn.XLOOKUP(E509,'Historical Metal Prices'!$L$4:$Z$4,'Historical Metal Prices'!$L$10:$Z$10)</f>
        <v>2.949525204852077E-2</v>
      </c>
      <c r="G509" s="77">
        <f t="shared" si="15"/>
        <v>16901.491221646098</v>
      </c>
    </row>
    <row r="510" spans="1:7" x14ac:dyDescent="0.2">
      <c r="A510" s="79">
        <v>45485</v>
      </c>
      <c r="B510" s="77">
        <v>16577.849999999999</v>
      </c>
      <c r="C510" s="84">
        <v>99132</v>
      </c>
      <c r="E510">
        <f t="shared" si="14"/>
        <v>2024</v>
      </c>
      <c r="F510" s="57">
        <f>_xlfn.XLOOKUP(E510,'Historical Metal Prices'!$L$4:$Z$4,'Historical Metal Prices'!$L$10:$Z$10)</f>
        <v>2.949525204852077E-2</v>
      </c>
      <c r="G510" s="77">
        <f t="shared" si="15"/>
        <v>17066.817864172568</v>
      </c>
    </row>
    <row r="511" spans="1:7" x14ac:dyDescent="0.2">
      <c r="A511" s="79">
        <v>45484</v>
      </c>
      <c r="B511" s="77">
        <v>16533.2</v>
      </c>
      <c r="C511" s="84">
        <v>98526</v>
      </c>
      <c r="E511">
        <f t="shared" si="14"/>
        <v>2024</v>
      </c>
      <c r="F511" s="57">
        <f>_xlfn.XLOOKUP(E511,'Historical Metal Prices'!$L$4:$Z$4,'Historical Metal Prices'!$L$10:$Z$10)</f>
        <v>2.949525204852077E-2</v>
      </c>
      <c r="G511" s="77">
        <f t="shared" si="15"/>
        <v>17020.850901168604</v>
      </c>
    </row>
    <row r="512" spans="1:7" x14ac:dyDescent="0.2">
      <c r="A512" s="79">
        <v>45483</v>
      </c>
      <c r="B512" s="77">
        <v>16606.41</v>
      </c>
      <c r="C512" s="84">
        <v>98382</v>
      </c>
      <c r="E512">
        <f t="shared" si="14"/>
        <v>2024</v>
      </c>
      <c r="F512" s="57">
        <f>_xlfn.XLOOKUP(E512,'Historical Metal Prices'!$L$4:$Z$4,'Historical Metal Prices'!$L$10:$Z$10)</f>
        <v>2.949525204852077E-2</v>
      </c>
      <c r="G512" s="77">
        <f t="shared" si="15"/>
        <v>17096.220248571077</v>
      </c>
    </row>
    <row r="513" spans="1:7" x14ac:dyDescent="0.2">
      <c r="A513" s="79">
        <v>45482</v>
      </c>
      <c r="B513" s="77">
        <v>16861.61</v>
      </c>
      <c r="C513" s="84">
        <v>98088</v>
      </c>
      <c r="E513">
        <f t="shared" si="14"/>
        <v>2024</v>
      </c>
      <c r="F513" s="57">
        <f>_xlfn.XLOOKUP(E513,'Historical Metal Prices'!$L$4:$Z$4,'Historical Metal Prices'!$L$10:$Z$10)</f>
        <v>2.949525204852077E-2</v>
      </c>
      <c r="G513" s="77">
        <f t="shared" si="15"/>
        <v>17358.947436893857</v>
      </c>
    </row>
    <row r="514" spans="1:7" x14ac:dyDescent="0.2">
      <c r="A514" s="79">
        <v>45481</v>
      </c>
      <c r="B514" s="77">
        <v>17198.669999999998</v>
      </c>
      <c r="C514" s="84">
        <v>97872</v>
      </c>
      <c r="E514">
        <f t="shared" si="14"/>
        <v>2024</v>
      </c>
      <c r="F514" s="57">
        <f>_xlfn.XLOOKUP(E514,'Historical Metal Prices'!$L$4:$Z$4,'Historical Metal Prices'!$L$10:$Z$10)</f>
        <v>2.949525204852077E-2</v>
      </c>
      <c r="G514" s="77">
        <f t="shared" si="15"/>
        <v>17705.949106549331</v>
      </c>
    </row>
    <row r="515" spans="1:7" x14ac:dyDescent="0.2">
      <c r="A515" s="79">
        <v>45478</v>
      </c>
      <c r="B515" s="77">
        <v>17082.21</v>
      </c>
      <c r="C515" s="84">
        <v>97470</v>
      </c>
      <c r="E515">
        <f t="shared" si="14"/>
        <v>2024</v>
      </c>
      <c r="F515" s="57">
        <f>_xlfn.XLOOKUP(E515,'Historical Metal Prices'!$L$4:$Z$4,'Historical Metal Prices'!$L$10:$Z$10)</f>
        <v>2.949525204852077E-2</v>
      </c>
      <c r="G515" s="77">
        <f t="shared" si="15"/>
        <v>17586.054089495759</v>
      </c>
    </row>
    <row r="516" spans="1:7" x14ac:dyDescent="0.2">
      <c r="A516" s="79">
        <v>45477</v>
      </c>
      <c r="B516" s="77">
        <v>16964.509999999998</v>
      </c>
      <c r="C516" s="84">
        <v>97254</v>
      </c>
      <c r="E516">
        <f t="shared" si="14"/>
        <v>2024</v>
      </c>
      <c r="F516" s="57">
        <f>_xlfn.XLOOKUP(E516,'Historical Metal Prices'!$L$4:$Z$4,'Historical Metal Prices'!$L$10:$Z$10)</f>
        <v>2.949525204852077E-2</v>
      </c>
      <c r="G516" s="77">
        <f t="shared" si="15"/>
        <v>17464.882498329651</v>
      </c>
    </row>
    <row r="517" spans="1:7" x14ac:dyDescent="0.2">
      <c r="A517" s="79">
        <v>45476</v>
      </c>
      <c r="B517" s="77">
        <v>17061.29</v>
      </c>
      <c r="C517" s="84">
        <v>97050</v>
      </c>
      <c r="E517">
        <f t="shared" si="14"/>
        <v>2024</v>
      </c>
      <c r="F517" s="57">
        <f>_xlfn.XLOOKUP(E517,'Historical Metal Prices'!$L$4:$Z$4,'Historical Metal Prices'!$L$10:$Z$10)</f>
        <v>2.949525204852077E-2</v>
      </c>
      <c r="G517" s="77">
        <f t="shared" si="15"/>
        <v>17564.517048822909</v>
      </c>
    </row>
    <row r="518" spans="1:7" x14ac:dyDescent="0.2">
      <c r="A518" s="79">
        <v>45475</v>
      </c>
      <c r="B518" s="77">
        <v>16740.919999999998</v>
      </c>
      <c r="C518" s="84">
        <v>95994</v>
      </c>
      <c r="E518">
        <f t="shared" si="14"/>
        <v>2024</v>
      </c>
      <c r="F518" s="57">
        <f>_xlfn.XLOOKUP(E518,'Historical Metal Prices'!$L$4:$Z$4,'Historical Metal Prices'!$L$10:$Z$10)</f>
        <v>2.949525204852077E-2</v>
      </c>
      <c r="G518" s="77">
        <f t="shared" si="15"/>
        <v>17234.697654924119</v>
      </c>
    </row>
    <row r="519" spans="1:7" x14ac:dyDescent="0.2">
      <c r="A519" s="79">
        <v>45474</v>
      </c>
      <c r="B519" s="77">
        <v>17095.990000000002</v>
      </c>
      <c r="C519" s="84">
        <v>95502</v>
      </c>
      <c r="E519">
        <f t="shared" si="14"/>
        <v>2024</v>
      </c>
      <c r="F519" s="57">
        <f>_xlfn.XLOOKUP(E519,'Historical Metal Prices'!$L$4:$Z$4,'Historical Metal Prices'!$L$10:$Z$10)</f>
        <v>2.949525204852077E-2</v>
      </c>
      <c r="G519" s="77">
        <f t="shared" si="15"/>
        <v>17600.240534068991</v>
      </c>
    </row>
    <row r="520" spans="1:7" x14ac:dyDescent="0.2">
      <c r="A520" s="79">
        <v>45471</v>
      </c>
      <c r="B520" s="77">
        <v>17040.240000000002</v>
      </c>
      <c r="C520" s="84">
        <v>95436</v>
      </c>
      <c r="E520">
        <f t="shared" si="14"/>
        <v>2024</v>
      </c>
      <c r="F520" s="57">
        <f>_xlfn.XLOOKUP(E520,'Historical Metal Prices'!$L$4:$Z$4,'Historical Metal Prices'!$L$10:$Z$10)</f>
        <v>2.949525204852077E-2</v>
      </c>
      <c r="G520" s="77">
        <f t="shared" si="15"/>
        <v>17542.846173767288</v>
      </c>
    </row>
    <row r="521" spans="1:7" x14ac:dyDescent="0.2">
      <c r="A521" s="79">
        <v>45470</v>
      </c>
      <c r="B521" s="77">
        <v>16843.599999999999</v>
      </c>
      <c r="C521" s="84">
        <v>93864</v>
      </c>
      <c r="E521">
        <f t="shared" si="14"/>
        <v>2024</v>
      </c>
      <c r="F521" s="57">
        <f>_xlfn.XLOOKUP(E521,'Historical Metal Prices'!$L$4:$Z$4,'Historical Metal Prices'!$L$10:$Z$10)</f>
        <v>2.949525204852077E-2</v>
      </c>
      <c r="G521" s="77">
        <f t="shared" si="15"/>
        <v>17340.406227404463</v>
      </c>
    </row>
    <row r="522" spans="1:7" x14ac:dyDescent="0.2">
      <c r="A522" s="79">
        <v>45469</v>
      </c>
      <c r="B522" s="77">
        <v>16781.48</v>
      </c>
      <c r="C522" s="84">
        <v>93264</v>
      </c>
      <c r="E522">
        <f t="shared" si="14"/>
        <v>2024</v>
      </c>
      <c r="F522" s="57">
        <f>_xlfn.XLOOKUP(E522,'Historical Metal Prices'!$L$4:$Z$4,'Historical Metal Prices'!$L$10:$Z$10)</f>
        <v>2.949525204852077E-2</v>
      </c>
      <c r="G522" s="77">
        <f t="shared" si="15"/>
        <v>17276.453982347211</v>
      </c>
    </row>
    <row r="523" spans="1:7" x14ac:dyDescent="0.2">
      <c r="A523" s="79">
        <v>45468</v>
      </c>
      <c r="B523" s="77">
        <v>16895.650000000001</v>
      </c>
      <c r="C523" s="84">
        <v>93264</v>
      </c>
      <c r="E523">
        <f t="shared" ref="E523:E586" si="16">YEAR(A523)</f>
        <v>2024</v>
      </c>
      <c r="F523" s="57">
        <f>_xlfn.XLOOKUP(E523,'Historical Metal Prices'!$L$4:$Z$4,'Historical Metal Prices'!$L$10:$Z$10)</f>
        <v>2.949525204852077E-2</v>
      </c>
      <c r="G523" s="77">
        <f t="shared" ref="G523:G586" si="17">IFERROR(B523*(1+F523),G524)</f>
        <v>17393.99145527359</v>
      </c>
    </row>
    <row r="524" spans="1:7" x14ac:dyDescent="0.2">
      <c r="A524" s="79">
        <v>45467</v>
      </c>
      <c r="B524" s="77">
        <v>17060.47</v>
      </c>
      <c r="C524" s="84">
        <v>92010</v>
      </c>
      <c r="E524">
        <f t="shared" si="16"/>
        <v>2024</v>
      </c>
      <c r="F524" s="57">
        <f>_xlfn.XLOOKUP(E524,'Historical Metal Prices'!$L$4:$Z$4,'Historical Metal Prices'!$L$10:$Z$10)</f>
        <v>2.949525204852077E-2</v>
      </c>
      <c r="G524" s="77">
        <f t="shared" si="17"/>
        <v>17563.67286271623</v>
      </c>
    </row>
    <row r="525" spans="1:7" x14ac:dyDescent="0.2">
      <c r="A525" s="79">
        <v>45464</v>
      </c>
      <c r="B525" s="77">
        <v>16978.13</v>
      </c>
      <c r="C525" s="84">
        <v>90906</v>
      </c>
      <c r="E525">
        <f t="shared" si="16"/>
        <v>2024</v>
      </c>
      <c r="F525" s="57">
        <f>_xlfn.XLOOKUP(E525,'Historical Metal Prices'!$L$4:$Z$4,'Historical Metal Prices'!$L$10:$Z$10)</f>
        <v>2.949525204852077E-2</v>
      </c>
      <c r="G525" s="77">
        <f t="shared" si="17"/>
        <v>17478.904223662554</v>
      </c>
    </row>
    <row r="526" spans="1:7" x14ac:dyDescent="0.2">
      <c r="A526" s="79">
        <v>45463</v>
      </c>
      <c r="B526" s="77">
        <v>17163.560000000001</v>
      </c>
      <c r="C526" s="84">
        <v>90450</v>
      </c>
      <c r="E526">
        <f t="shared" si="16"/>
        <v>2024</v>
      </c>
      <c r="F526" s="57">
        <f>_xlfn.XLOOKUP(E526,'Historical Metal Prices'!$L$4:$Z$4,'Historical Metal Prices'!$L$10:$Z$10)</f>
        <v>2.949525204852077E-2</v>
      </c>
      <c r="G526" s="77">
        <f t="shared" si="17"/>
        <v>17669.803528249911</v>
      </c>
    </row>
    <row r="527" spans="1:7" x14ac:dyDescent="0.2">
      <c r="A527" s="79">
        <v>45462</v>
      </c>
      <c r="B527" s="77">
        <v>17106.96</v>
      </c>
      <c r="C527" s="84">
        <v>90396</v>
      </c>
      <c r="E527">
        <f t="shared" si="16"/>
        <v>2024</v>
      </c>
      <c r="F527" s="57">
        <f>_xlfn.XLOOKUP(E527,'Historical Metal Prices'!$L$4:$Z$4,'Historical Metal Prices'!$L$10:$Z$10)</f>
        <v>2.949525204852077E-2</v>
      </c>
      <c r="G527" s="77">
        <f t="shared" si="17"/>
        <v>17611.534096983964</v>
      </c>
    </row>
    <row r="528" spans="1:7" x14ac:dyDescent="0.2">
      <c r="A528" s="79">
        <v>45461</v>
      </c>
      <c r="B528" s="77">
        <v>17025.68</v>
      </c>
      <c r="C528" s="84">
        <v>89562</v>
      </c>
      <c r="E528">
        <f t="shared" si="16"/>
        <v>2024</v>
      </c>
      <c r="F528" s="57">
        <f>_xlfn.XLOOKUP(E528,'Historical Metal Prices'!$L$4:$Z$4,'Historical Metal Prices'!$L$10:$Z$10)</f>
        <v>2.949525204852077E-2</v>
      </c>
      <c r="G528" s="77">
        <f t="shared" si="17"/>
        <v>17527.856722897461</v>
      </c>
    </row>
    <row r="529" spans="1:7" x14ac:dyDescent="0.2">
      <c r="A529" s="79">
        <v>45460</v>
      </c>
      <c r="B529" s="77">
        <v>17198.86</v>
      </c>
      <c r="C529" s="84">
        <v>89442</v>
      </c>
      <c r="E529">
        <f t="shared" si="16"/>
        <v>2024</v>
      </c>
      <c r="F529" s="57">
        <f>_xlfn.XLOOKUP(E529,'Historical Metal Prices'!$L$4:$Z$4,'Historical Metal Prices'!$L$10:$Z$10)</f>
        <v>2.949525204852077E-2</v>
      </c>
      <c r="G529" s="77">
        <f t="shared" si="17"/>
        <v>17706.144710647222</v>
      </c>
    </row>
    <row r="530" spans="1:7" x14ac:dyDescent="0.2">
      <c r="A530" s="79">
        <v>45457</v>
      </c>
      <c r="B530" s="77">
        <v>17328.189999999999</v>
      </c>
      <c r="C530" s="84">
        <v>87744</v>
      </c>
      <c r="E530">
        <f t="shared" si="16"/>
        <v>2024</v>
      </c>
      <c r="F530" s="57">
        <f>_xlfn.XLOOKUP(E530,'Historical Metal Prices'!$L$4:$Z$4,'Historical Metal Prices'!$L$10:$Z$10)</f>
        <v>2.949525204852077E-2</v>
      </c>
      <c r="G530" s="77">
        <f t="shared" si="17"/>
        <v>17839.289331594657</v>
      </c>
    </row>
    <row r="531" spans="1:7" x14ac:dyDescent="0.2">
      <c r="A531" s="79">
        <v>45456</v>
      </c>
      <c r="B531" s="77">
        <v>17396.419999999998</v>
      </c>
      <c r="C531" s="84">
        <v>87480</v>
      </c>
      <c r="E531">
        <f t="shared" si="16"/>
        <v>2024</v>
      </c>
      <c r="F531" s="57">
        <f>_xlfn.XLOOKUP(E531,'Historical Metal Prices'!$L$4:$Z$4,'Historical Metal Prices'!$L$10:$Z$10)</f>
        <v>2.949525204852077E-2</v>
      </c>
      <c r="G531" s="77">
        <f t="shared" si="17"/>
        <v>17909.531792641927</v>
      </c>
    </row>
    <row r="532" spans="1:7" x14ac:dyDescent="0.2">
      <c r="A532" s="79">
        <v>45455</v>
      </c>
      <c r="B532" s="77">
        <v>17808.68</v>
      </c>
      <c r="C532" s="84">
        <v>86664</v>
      </c>
      <c r="E532">
        <f t="shared" si="16"/>
        <v>2024</v>
      </c>
      <c r="F532" s="57">
        <f>_xlfn.XLOOKUP(E532,'Historical Metal Prices'!$L$4:$Z$4,'Historical Metal Prices'!$L$10:$Z$10)</f>
        <v>2.949525204852077E-2</v>
      </c>
      <c r="G532" s="77">
        <f t="shared" si="17"/>
        <v>18333.951505251451</v>
      </c>
    </row>
    <row r="533" spans="1:7" x14ac:dyDescent="0.2">
      <c r="A533" s="79">
        <v>45454</v>
      </c>
      <c r="B533" s="77">
        <v>17563.87</v>
      </c>
      <c r="C533" s="84">
        <v>85728</v>
      </c>
      <c r="E533">
        <f t="shared" si="16"/>
        <v>2024</v>
      </c>
      <c r="F533" s="57">
        <f>_xlfn.XLOOKUP(E533,'Historical Metal Prices'!$L$4:$Z$4,'Historical Metal Prices'!$L$10:$Z$10)</f>
        <v>2.949525204852077E-2</v>
      </c>
      <c r="G533" s="77">
        <f t="shared" si="17"/>
        <v>18081.920772597452</v>
      </c>
    </row>
    <row r="534" spans="1:7" x14ac:dyDescent="0.2">
      <c r="A534" s="79">
        <v>45453</v>
      </c>
      <c r="B534" s="77">
        <v>17645.939999999999</v>
      </c>
      <c r="C534" s="84">
        <v>85650</v>
      </c>
      <c r="E534">
        <f t="shared" si="16"/>
        <v>2024</v>
      </c>
      <c r="F534" s="57">
        <f>_xlfn.XLOOKUP(E534,'Historical Metal Prices'!$L$4:$Z$4,'Historical Metal Prices'!$L$10:$Z$10)</f>
        <v>2.949525204852077E-2</v>
      </c>
      <c r="G534" s="77">
        <f t="shared" si="17"/>
        <v>18166.411447933075</v>
      </c>
    </row>
    <row r="535" spans="1:7" x14ac:dyDescent="0.2">
      <c r="A535" s="79">
        <v>45450</v>
      </c>
      <c r="B535" s="77">
        <v>17790.400000000001</v>
      </c>
      <c r="C535" s="84">
        <v>85578</v>
      </c>
      <c r="E535">
        <f t="shared" si="16"/>
        <v>2024</v>
      </c>
      <c r="F535" s="57">
        <f>_xlfn.XLOOKUP(E535,'Historical Metal Prices'!$L$4:$Z$4,'Historical Metal Prices'!$L$10:$Z$10)</f>
        <v>2.949525204852077E-2</v>
      </c>
      <c r="G535" s="77">
        <f t="shared" si="17"/>
        <v>18315.132332044006</v>
      </c>
    </row>
    <row r="536" spans="1:7" x14ac:dyDescent="0.2">
      <c r="A536" s="79">
        <v>45449</v>
      </c>
      <c r="B536" s="77">
        <v>18301.62</v>
      </c>
      <c r="C536" s="84">
        <v>85602</v>
      </c>
      <c r="E536">
        <f t="shared" si="16"/>
        <v>2024</v>
      </c>
      <c r="F536" s="57">
        <f>_xlfn.XLOOKUP(E536,'Historical Metal Prices'!$L$4:$Z$4,'Historical Metal Prices'!$L$10:$Z$10)</f>
        <v>2.949525204852077E-2</v>
      </c>
      <c r="G536" s="77">
        <f t="shared" si="17"/>
        <v>18841.430894796249</v>
      </c>
    </row>
    <row r="537" spans="1:7" x14ac:dyDescent="0.2">
      <c r="A537" s="79">
        <v>45448</v>
      </c>
      <c r="B537" s="77">
        <v>18032.02</v>
      </c>
      <c r="C537" s="84">
        <v>84756</v>
      </c>
      <c r="E537">
        <f t="shared" si="16"/>
        <v>2024</v>
      </c>
      <c r="F537" s="57">
        <f>_xlfn.XLOOKUP(E537,'Historical Metal Prices'!$L$4:$Z$4,'Historical Metal Prices'!$L$10:$Z$10)</f>
        <v>2.949525204852077E-2</v>
      </c>
      <c r="G537" s="77">
        <f t="shared" si="17"/>
        <v>18563.878974843967</v>
      </c>
    </row>
    <row r="538" spans="1:7" x14ac:dyDescent="0.2">
      <c r="A538" s="79">
        <v>45447</v>
      </c>
      <c r="B538" s="77">
        <v>18820.55</v>
      </c>
      <c r="C538" s="84">
        <v>84720</v>
      </c>
      <c r="E538">
        <f t="shared" si="16"/>
        <v>2024</v>
      </c>
      <c r="F538" s="57">
        <f>_xlfn.XLOOKUP(E538,'Historical Metal Prices'!$L$4:$Z$4,'Historical Metal Prices'!$L$10:$Z$10)</f>
        <v>2.949525204852077E-2</v>
      </c>
      <c r="G538" s="77">
        <f t="shared" si="17"/>
        <v>19375.666865941788</v>
      </c>
    </row>
    <row r="539" spans="1:7" x14ac:dyDescent="0.2">
      <c r="A539" s="79">
        <v>45446</v>
      </c>
      <c r="B539" s="77">
        <v>19177.830000000002</v>
      </c>
      <c r="C539" s="84">
        <v>83514</v>
      </c>
      <c r="E539">
        <f t="shared" si="16"/>
        <v>2024</v>
      </c>
      <c r="F539" s="57">
        <f>_xlfn.XLOOKUP(E539,'Historical Metal Prices'!$L$4:$Z$4,'Historical Metal Prices'!$L$10:$Z$10)</f>
        <v>2.949525204852077E-2</v>
      </c>
      <c r="G539" s="77">
        <f t="shared" si="17"/>
        <v>19743.484929593684</v>
      </c>
    </row>
    <row r="540" spans="1:7" x14ac:dyDescent="0.2">
      <c r="A540" s="79">
        <v>45443</v>
      </c>
      <c r="B540" s="77">
        <v>19455.57</v>
      </c>
      <c r="C540" s="84">
        <v>83724</v>
      </c>
      <c r="E540">
        <f t="shared" si="16"/>
        <v>2024</v>
      </c>
      <c r="F540" s="57">
        <f>_xlfn.XLOOKUP(E540,'Historical Metal Prices'!$L$4:$Z$4,'Historical Metal Prices'!$L$10:$Z$10)</f>
        <v>2.949525204852077E-2</v>
      </c>
      <c r="G540" s="77">
        <f t="shared" si="17"/>
        <v>20029.416940897638</v>
      </c>
    </row>
    <row r="541" spans="1:7" x14ac:dyDescent="0.2">
      <c r="A541" s="79">
        <v>45442</v>
      </c>
      <c r="B541" s="77">
        <v>19807.88</v>
      </c>
      <c r="C541" s="84">
        <v>83730</v>
      </c>
      <c r="E541">
        <f t="shared" si="16"/>
        <v>2024</v>
      </c>
      <c r="F541" s="57">
        <f>_xlfn.XLOOKUP(E541,'Historical Metal Prices'!$L$4:$Z$4,'Historical Metal Prices'!$L$10:$Z$10)</f>
        <v>2.949525204852077E-2</v>
      </c>
      <c r="G541" s="77">
        <f t="shared" si="17"/>
        <v>20392.118413146854</v>
      </c>
    </row>
    <row r="542" spans="1:7" x14ac:dyDescent="0.2">
      <c r="A542" s="79">
        <v>45441</v>
      </c>
      <c r="B542" s="77">
        <v>20214.98</v>
      </c>
      <c r="C542" s="84">
        <v>83634</v>
      </c>
      <c r="E542">
        <f t="shared" si="16"/>
        <v>2024</v>
      </c>
      <c r="F542" s="57">
        <f>_xlfn.XLOOKUP(E542,'Historical Metal Prices'!$L$4:$Z$4,'Historical Metal Prices'!$L$10:$Z$10)</f>
        <v>2.949525204852077E-2</v>
      </c>
      <c r="G542" s="77">
        <f t="shared" si="17"/>
        <v>20811.225930255805</v>
      </c>
    </row>
    <row r="543" spans="1:7" x14ac:dyDescent="0.2">
      <c r="A543" s="79">
        <v>45440</v>
      </c>
      <c r="B543" s="77">
        <v>20217.72</v>
      </c>
      <c r="C543" s="84">
        <v>83634</v>
      </c>
      <c r="E543">
        <f t="shared" si="16"/>
        <v>2024</v>
      </c>
      <c r="F543" s="57">
        <f>_xlfn.XLOOKUP(E543,'Historical Metal Prices'!$L$4:$Z$4,'Historical Metal Prices'!$L$10:$Z$10)</f>
        <v>2.949525204852077E-2</v>
      </c>
      <c r="G543" s="77">
        <f t="shared" si="17"/>
        <v>20814.046747246419</v>
      </c>
    </row>
    <row r="544" spans="1:7" x14ac:dyDescent="0.2">
      <c r="A544" s="79">
        <v>45439</v>
      </c>
      <c r="B544" s="77">
        <v>20018.46</v>
      </c>
      <c r="C544" s="84">
        <v>83730</v>
      </c>
      <c r="E544">
        <f t="shared" si="16"/>
        <v>2024</v>
      </c>
      <c r="F544" s="57">
        <f>_xlfn.XLOOKUP(E544,'Historical Metal Prices'!$L$4:$Z$4,'Historical Metal Prices'!$L$10:$Z$10)</f>
        <v>2.949525204852077E-2</v>
      </c>
      <c r="G544" s="77">
        <f t="shared" si="17"/>
        <v>20608.909523323229</v>
      </c>
    </row>
    <row r="545" spans="1:7" x14ac:dyDescent="0.2">
      <c r="A545" s="79">
        <v>45436</v>
      </c>
      <c r="B545" s="77">
        <v>20018.46</v>
      </c>
      <c r="C545" s="84">
        <v>83988</v>
      </c>
      <c r="E545">
        <f t="shared" si="16"/>
        <v>2024</v>
      </c>
      <c r="F545" s="57">
        <f>_xlfn.XLOOKUP(E545,'Historical Metal Prices'!$L$4:$Z$4,'Historical Metal Prices'!$L$10:$Z$10)</f>
        <v>2.949525204852077E-2</v>
      </c>
      <c r="G545" s="77">
        <f t="shared" si="17"/>
        <v>20608.909523323229</v>
      </c>
    </row>
    <row r="546" spans="1:7" x14ac:dyDescent="0.2">
      <c r="A546" s="79">
        <v>45435</v>
      </c>
      <c r="B546" s="77">
        <v>19849.62</v>
      </c>
      <c r="C546" s="84">
        <v>83988</v>
      </c>
      <c r="E546">
        <f t="shared" si="16"/>
        <v>2024</v>
      </c>
      <c r="F546" s="57">
        <f>_xlfn.XLOOKUP(E546,'Historical Metal Prices'!$L$4:$Z$4,'Historical Metal Prices'!$L$10:$Z$10)</f>
        <v>2.949525204852077E-2</v>
      </c>
      <c r="G546" s="77">
        <f t="shared" si="17"/>
        <v>20435.089544967359</v>
      </c>
    </row>
    <row r="547" spans="1:7" x14ac:dyDescent="0.2">
      <c r="A547" s="79">
        <v>45434</v>
      </c>
      <c r="B547" s="77">
        <v>20101.02</v>
      </c>
      <c r="C547" s="84">
        <v>84090</v>
      </c>
      <c r="E547">
        <f t="shared" si="16"/>
        <v>2024</v>
      </c>
      <c r="F547" s="57">
        <f>_xlfn.XLOOKUP(E547,'Historical Metal Prices'!$L$4:$Z$4,'Historical Metal Prices'!$L$10:$Z$10)</f>
        <v>2.949525204852077E-2</v>
      </c>
      <c r="G547" s="77">
        <f t="shared" si="17"/>
        <v>20693.904651332359</v>
      </c>
    </row>
    <row r="548" spans="1:7" x14ac:dyDescent="0.2">
      <c r="A548" s="79">
        <v>45433</v>
      </c>
      <c r="B548" s="77">
        <v>21024.77</v>
      </c>
      <c r="C548" s="84">
        <v>84090</v>
      </c>
      <c r="E548">
        <f t="shared" si="16"/>
        <v>2024</v>
      </c>
      <c r="F548" s="57">
        <f>_xlfn.XLOOKUP(E548,'Historical Metal Prices'!$L$4:$Z$4,'Historical Metal Prices'!$L$10:$Z$10)</f>
        <v>2.949525204852077E-2</v>
      </c>
      <c r="G548" s="77">
        <f t="shared" si="17"/>
        <v>21644.90089041218</v>
      </c>
    </row>
    <row r="549" spans="1:7" x14ac:dyDescent="0.2">
      <c r="A549" s="79">
        <v>45432</v>
      </c>
      <c r="B549" s="77">
        <v>21338.95</v>
      </c>
      <c r="C549" s="84">
        <v>82074</v>
      </c>
      <c r="E549">
        <f t="shared" si="16"/>
        <v>2024</v>
      </c>
      <c r="F549" s="57">
        <f>_xlfn.XLOOKUP(E549,'Historical Metal Prices'!$L$4:$Z$4,'Historical Metal Prices'!$L$10:$Z$10)</f>
        <v>2.949525204852077E-2</v>
      </c>
      <c r="G549" s="77">
        <f t="shared" si="17"/>
        <v>21968.347708700781</v>
      </c>
    </row>
    <row r="550" spans="1:7" x14ac:dyDescent="0.2">
      <c r="A550" s="79">
        <v>45429</v>
      </c>
      <c r="B550" s="77">
        <v>20829.75</v>
      </c>
      <c r="C550" s="84">
        <v>81834</v>
      </c>
      <c r="E550">
        <f t="shared" si="16"/>
        <v>2024</v>
      </c>
      <c r="F550" s="57">
        <f>_xlfn.XLOOKUP(E550,'Historical Metal Prices'!$L$4:$Z$4,'Historical Metal Prices'!$L$10:$Z$10)</f>
        <v>2.949525204852077E-2</v>
      </c>
      <c r="G550" s="77">
        <f t="shared" si="17"/>
        <v>21444.128726357674</v>
      </c>
    </row>
    <row r="551" spans="1:7" x14ac:dyDescent="0.2">
      <c r="A551" s="79">
        <v>45428</v>
      </c>
      <c r="B551" s="77">
        <v>19575.759999999998</v>
      </c>
      <c r="C551" s="84">
        <v>81804</v>
      </c>
      <c r="E551">
        <f t="shared" si="16"/>
        <v>2024</v>
      </c>
      <c r="F551" s="57">
        <f>_xlfn.XLOOKUP(E551,'Historical Metal Prices'!$L$4:$Z$4,'Historical Metal Prices'!$L$10:$Z$10)</f>
        <v>2.949525204852077E-2</v>
      </c>
      <c r="G551" s="77">
        <f t="shared" si="17"/>
        <v>20153.151975241348</v>
      </c>
    </row>
    <row r="552" spans="1:7" x14ac:dyDescent="0.2">
      <c r="A552" s="79">
        <v>45427</v>
      </c>
      <c r="B552" s="77">
        <v>19264.599999999999</v>
      </c>
      <c r="C552" s="84">
        <v>81630</v>
      </c>
      <c r="E552">
        <f t="shared" si="16"/>
        <v>2024</v>
      </c>
      <c r="F552" s="57">
        <f>_xlfn.XLOOKUP(E552,'Historical Metal Prices'!$L$4:$Z$4,'Historical Metal Prices'!$L$10:$Z$10)</f>
        <v>2.949525204852077E-2</v>
      </c>
      <c r="G552" s="77">
        <f t="shared" si="17"/>
        <v>19832.814232613931</v>
      </c>
    </row>
    <row r="553" spans="1:7" x14ac:dyDescent="0.2">
      <c r="A553" s="79">
        <v>45426</v>
      </c>
      <c r="B553" s="77">
        <v>18858.98</v>
      </c>
      <c r="C553" s="84">
        <v>80994</v>
      </c>
      <c r="E553">
        <f t="shared" si="16"/>
        <v>2024</v>
      </c>
      <c r="F553" s="57">
        <f>_xlfn.XLOOKUP(E553,'Historical Metal Prices'!$L$4:$Z$4,'Historical Metal Prices'!$L$10:$Z$10)</f>
        <v>2.949525204852077E-2</v>
      </c>
      <c r="G553" s="77">
        <f t="shared" si="17"/>
        <v>19415.230368478013</v>
      </c>
    </row>
    <row r="554" spans="1:7" x14ac:dyDescent="0.2">
      <c r="A554" s="79">
        <v>45425</v>
      </c>
      <c r="B554" s="77">
        <v>19027.23</v>
      </c>
      <c r="C554" s="84">
        <v>80814</v>
      </c>
      <c r="E554">
        <f t="shared" si="16"/>
        <v>2024</v>
      </c>
      <c r="F554" s="57">
        <f>_xlfn.XLOOKUP(E554,'Historical Metal Prices'!$L$4:$Z$4,'Historical Metal Prices'!$L$10:$Z$10)</f>
        <v>2.949525204852077E-2</v>
      </c>
      <c r="G554" s="77">
        <f t="shared" si="17"/>
        <v>19588.442944635175</v>
      </c>
    </row>
    <row r="555" spans="1:7" x14ac:dyDescent="0.2">
      <c r="A555" s="79">
        <v>45422</v>
      </c>
      <c r="B555" s="77">
        <v>18780.34</v>
      </c>
      <c r="C555" s="84">
        <v>80466</v>
      </c>
      <c r="E555">
        <f t="shared" si="16"/>
        <v>2024</v>
      </c>
      <c r="F555" s="57">
        <f>_xlfn.XLOOKUP(E555,'Historical Metal Prices'!$L$4:$Z$4,'Historical Metal Prices'!$L$10:$Z$10)</f>
        <v>2.949525204852077E-2</v>
      </c>
      <c r="G555" s="77">
        <f t="shared" si="17"/>
        <v>19334.270861856916</v>
      </c>
    </row>
    <row r="556" spans="1:7" x14ac:dyDescent="0.2">
      <c r="A556" s="79">
        <v>45421</v>
      </c>
      <c r="B556" s="77">
        <v>18860.580000000002</v>
      </c>
      <c r="C556" s="84">
        <v>80286</v>
      </c>
      <c r="E556">
        <f t="shared" si="16"/>
        <v>2024</v>
      </c>
      <c r="F556" s="57">
        <f>_xlfn.XLOOKUP(E556,'Historical Metal Prices'!$L$4:$Z$4,'Historical Metal Prices'!$L$10:$Z$10)</f>
        <v>2.949525204852077E-2</v>
      </c>
      <c r="G556" s="77">
        <f t="shared" si="17"/>
        <v>19416.87756088129</v>
      </c>
    </row>
    <row r="557" spans="1:7" x14ac:dyDescent="0.2">
      <c r="A557" s="79">
        <v>45420</v>
      </c>
      <c r="B557" s="77">
        <v>18696.78</v>
      </c>
      <c r="C557" s="84">
        <v>78594</v>
      </c>
      <c r="E557">
        <f t="shared" si="16"/>
        <v>2024</v>
      </c>
      <c r="F557" s="57">
        <f>_xlfn.XLOOKUP(E557,'Historical Metal Prices'!$L$4:$Z$4,'Historical Metal Prices'!$L$10:$Z$10)</f>
        <v>2.949525204852077E-2</v>
      </c>
      <c r="G557" s="77">
        <f t="shared" si="17"/>
        <v>19248.246238595741</v>
      </c>
    </row>
    <row r="558" spans="1:7" x14ac:dyDescent="0.2">
      <c r="A558" s="79">
        <v>45419</v>
      </c>
      <c r="B558" s="77">
        <v>19063.740000000002</v>
      </c>
      <c r="C558" s="84">
        <v>79872</v>
      </c>
      <c r="E558">
        <f t="shared" si="16"/>
        <v>2024</v>
      </c>
      <c r="F558" s="57">
        <f>_xlfn.XLOOKUP(E558,'Historical Metal Prices'!$L$4:$Z$4,'Historical Metal Prices'!$L$10:$Z$10)</f>
        <v>2.949525204852077E-2</v>
      </c>
      <c r="G558" s="77">
        <f t="shared" si="17"/>
        <v>19626.029816287468</v>
      </c>
    </row>
    <row r="559" spans="1:7" x14ac:dyDescent="0.2">
      <c r="A559" s="79">
        <v>45418</v>
      </c>
      <c r="B559" s="77">
        <v>19047.03</v>
      </c>
      <c r="C559" s="84">
        <v>78594</v>
      </c>
      <c r="E559">
        <f t="shared" si="16"/>
        <v>2024</v>
      </c>
      <c r="F559" s="57">
        <f>_xlfn.XLOOKUP(E559,'Historical Metal Prices'!$L$4:$Z$4,'Historical Metal Prices'!$L$10:$Z$10)</f>
        <v>2.949525204852077E-2</v>
      </c>
      <c r="G559" s="77">
        <f t="shared" si="17"/>
        <v>19608.826950625735</v>
      </c>
    </row>
    <row r="560" spans="1:7" x14ac:dyDescent="0.2">
      <c r="A560" s="79">
        <v>45415</v>
      </c>
      <c r="B560" s="77">
        <v>19047.03</v>
      </c>
      <c r="C560" s="84">
        <v>79920</v>
      </c>
      <c r="E560">
        <f t="shared" si="16"/>
        <v>2024</v>
      </c>
      <c r="F560" s="57">
        <f>_xlfn.XLOOKUP(E560,'Historical Metal Prices'!$L$4:$Z$4,'Historical Metal Prices'!$L$10:$Z$10)</f>
        <v>2.949525204852077E-2</v>
      </c>
      <c r="G560" s="77">
        <f t="shared" si="17"/>
        <v>19608.826950625735</v>
      </c>
    </row>
    <row r="561" spans="1:7" x14ac:dyDescent="0.2">
      <c r="A561" s="79">
        <v>45414</v>
      </c>
      <c r="B561" s="77">
        <v>18465.04</v>
      </c>
      <c r="C561" s="84">
        <v>79920</v>
      </c>
      <c r="E561">
        <f t="shared" si="16"/>
        <v>2024</v>
      </c>
      <c r="F561" s="57">
        <f>_xlfn.XLOOKUP(E561,'Historical Metal Prices'!$L$4:$Z$4,'Historical Metal Prices'!$L$10:$Z$10)</f>
        <v>2.949525204852077E-2</v>
      </c>
      <c r="G561" s="77">
        <f t="shared" si="17"/>
        <v>19009.67100888602</v>
      </c>
    </row>
    <row r="562" spans="1:7" x14ac:dyDescent="0.2">
      <c r="A562" s="79">
        <v>45413</v>
      </c>
      <c r="B562" s="77">
        <v>18696.28</v>
      </c>
      <c r="C562" s="84">
        <v>78780</v>
      </c>
      <c r="E562">
        <f t="shared" si="16"/>
        <v>2024</v>
      </c>
      <c r="F562" s="57">
        <f>_xlfn.XLOOKUP(E562,'Historical Metal Prices'!$L$4:$Z$4,'Historical Metal Prices'!$L$10:$Z$10)</f>
        <v>2.949525204852077E-2</v>
      </c>
      <c r="G562" s="77">
        <f t="shared" si="17"/>
        <v>19247.731490969716</v>
      </c>
    </row>
    <row r="563" spans="1:7" x14ac:dyDescent="0.2">
      <c r="A563" s="79">
        <v>45412</v>
      </c>
      <c r="B563" s="77">
        <v>19065</v>
      </c>
      <c r="C563" s="84">
        <v>78522</v>
      </c>
      <c r="E563">
        <f t="shared" si="16"/>
        <v>2024</v>
      </c>
      <c r="F563" s="57">
        <f>_xlfn.XLOOKUP(E563,'Historical Metal Prices'!$L$4:$Z$4,'Historical Metal Prices'!$L$10:$Z$10)</f>
        <v>2.949525204852077E-2</v>
      </c>
      <c r="G563" s="77">
        <f t="shared" si="17"/>
        <v>19627.32698030505</v>
      </c>
    </row>
    <row r="564" spans="1:7" x14ac:dyDescent="0.2">
      <c r="A564" s="79">
        <v>45411</v>
      </c>
      <c r="B564" s="77">
        <v>18975.04</v>
      </c>
      <c r="C564" s="84">
        <v>78594</v>
      </c>
      <c r="E564">
        <f t="shared" si="16"/>
        <v>2024</v>
      </c>
      <c r="F564" s="57">
        <f>_xlfn.XLOOKUP(E564,'Historical Metal Prices'!$L$4:$Z$4,'Historical Metal Prices'!$L$10:$Z$10)</f>
        <v>2.949525204852077E-2</v>
      </c>
      <c r="G564" s="77">
        <f t="shared" si="17"/>
        <v>19534.713587430764</v>
      </c>
    </row>
    <row r="565" spans="1:7" x14ac:dyDescent="0.2">
      <c r="A565" s="79">
        <v>45408</v>
      </c>
      <c r="B565" s="77">
        <v>18937.89</v>
      </c>
      <c r="C565" s="84">
        <v>78594</v>
      </c>
      <c r="E565">
        <f t="shared" si="16"/>
        <v>2024</v>
      </c>
      <c r="F565" s="57">
        <f>_xlfn.XLOOKUP(E565,'Historical Metal Prices'!$L$4:$Z$4,'Historical Metal Prices'!$L$10:$Z$10)</f>
        <v>2.949525204852077E-2</v>
      </c>
      <c r="G565" s="77">
        <f t="shared" si="17"/>
        <v>19496.46783881716</v>
      </c>
    </row>
    <row r="566" spans="1:7" x14ac:dyDescent="0.2">
      <c r="A566" s="79">
        <v>45407</v>
      </c>
      <c r="B566" s="77">
        <v>18994.03</v>
      </c>
      <c r="C566" s="84">
        <v>77784</v>
      </c>
      <c r="E566">
        <f t="shared" si="16"/>
        <v>2024</v>
      </c>
      <c r="F566" s="57">
        <f>_xlfn.XLOOKUP(E566,'Historical Metal Prices'!$L$4:$Z$4,'Historical Metal Prices'!$L$10:$Z$10)</f>
        <v>2.949525204852077E-2</v>
      </c>
      <c r="G566" s="77">
        <f t="shared" si="17"/>
        <v>19554.263702267162</v>
      </c>
    </row>
    <row r="567" spans="1:7" x14ac:dyDescent="0.2">
      <c r="A567" s="79">
        <v>45406</v>
      </c>
      <c r="B567" s="77">
        <v>18794.740000000002</v>
      </c>
      <c r="C567" s="84">
        <v>77622</v>
      </c>
      <c r="E567">
        <f t="shared" si="16"/>
        <v>2024</v>
      </c>
      <c r="F567" s="57">
        <f>_xlfn.XLOOKUP(E567,'Historical Metal Prices'!$L$4:$Z$4,'Historical Metal Prices'!$L$10:$Z$10)</f>
        <v>2.949525204852077E-2</v>
      </c>
      <c r="G567" s="77">
        <f t="shared" si="17"/>
        <v>19349.095593486418</v>
      </c>
    </row>
    <row r="568" spans="1:7" x14ac:dyDescent="0.2">
      <c r="A568" s="79">
        <v>45405</v>
      </c>
      <c r="B568" s="77">
        <v>18846.07</v>
      </c>
      <c r="C568" s="84">
        <v>76878</v>
      </c>
      <c r="E568">
        <f t="shared" si="16"/>
        <v>2024</v>
      </c>
      <c r="F568" s="57">
        <f>_xlfn.XLOOKUP(E568,'Historical Metal Prices'!$L$4:$Z$4,'Historical Metal Prices'!$L$10:$Z$10)</f>
        <v>2.949525204852077E-2</v>
      </c>
      <c r="G568" s="77">
        <f t="shared" si="17"/>
        <v>19401.939584774067</v>
      </c>
    </row>
    <row r="569" spans="1:7" x14ac:dyDescent="0.2">
      <c r="A569" s="79">
        <v>45404</v>
      </c>
      <c r="B569" s="77">
        <v>19573</v>
      </c>
      <c r="C569" s="84">
        <v>76878</v>
      </c>
      <c r="E569">
        <f t="shared" si="16"/>
        <v>2024</v>
      </c>
      <c r="F569" s="57">
        <f>_xlfn.XLOOKUP(E569,'Historical Metal Prices'!$L$4:$Z$4,'Historical Metal Prices'!$L$10:$Z$10)</f>
        <v>2.949525204852077E-2</v>
      </c>
      <c r="G569" s="77">
        <f t="shared" si="17"/>
        <v>20150.310568345696</v>
      </c>
    </row>
    <row r="570" spans="1:7" x14ac:dyDescent="0.2">
      <c r="A570" s="79">
        <v>45401</v>
      </c>
      <c r="B570" s="77">
        <v>19161.22</v>
      </c>
      <c r="C570" s="84">
        <v>74928</v>
      </c>
      <c r="E570">
        <f t="shared" si="16"/>
        <v>2024</v>
      </c>
      <c r="F570" s="57">
        <f>_xlfn.XLOOKUP(E570,'Historical Metal Prices'!$L$4:$Z$4,'Historical Metal Prices'!$L$10:$Z$10)</f>
        <v>2.949525204852077E-2</v>
      </c>
      <c r="G570" s="77">
        <f t="shared" si="17"/>
        <v>19726.385013457158</v>
      </c>
    </row>
    <row r="571" spans="1:7" x14ac:dyDescent="0.2">
      <c r="A571" s="79">
        <v>45400</v>
      </c>
      <c r="B571" s="77">
        <v>18371.36</v>
      </c>
      <c r="C571" s="84">
        <v>73758</v>
      </c>
      <c r="E571">
        <f t="shared" si="16"/>
        <v>2024</v>
      </c>
      <c r="F571" s="57">
        <f>_xlfn.XLOOKUP(E571,'Historical Metal Prices'!$L$4:$Z$4,'Historical Metal Prices'!$L$10:$Z$10)</f>
        <v>2.949525204852077E-2</v>
      </c>
      <c r="G571" s="77">
        <f t="shared" si="17"/>
        <v>18913.227893674113</v>
      </c>
    </row>
    <row r="572" spans="1:7" x14ac:dyDescent="0.2">
      <c r="A572" s="79">
        <v>45399</v>
      </c>
      <c r="B572" s="77">
        <v>18049.11</v>
      </c>
      <c r="C572" s="84">
        <v>73572</v>
      </c>
      <c r="E572">
        <f t="shared" si="16"/>
        <v>2024</v>
      </c>
      <c r="F572" s="57">
        <f>_xlfn.XLOOKUP(E572,'Historical Metal Prices'!$L$4:$Z$4,'Historical Metal Prices'!$L$10:$Z$10)</f>
        <v>2.949525204852077E-2</v>
      </c>
      <c r="G572" s="77">
        <f t="shared" si="17"/>
        <v>18581.473048701479</v>
      </c>
    </row>
    <row r="573" spans="1:7" x14ac:dyDescent="0.2">
      <c r="A573" s="79">
        <v>45398</v>
      </c>
      <c r="B573" s="77">
        <v>17551.63</v>
      </c>
      <c r="C573" s="84">
        <v>73572</v>
      </c>
      <c r="E573">
        <f t="shared" si="16"/>
        <v>2024</v>
      </c>
      <c r="F573" s="57">
        <f>_xlfn.XLOOKUP(E573,'Historical Metal Prices'!$L$4:$Z$4,'Historical Metal Prices'!$L$10:$Z$10)</f>
        <v>2.949525204852077E-2</v>
      </c>
      <c r="G573" s="77">
        <f t="shared" si="17"/>
        <v>18069.31975071238</v>
      </c>
    </row>
    <row r="574" spans="1:7" x14ac:dyDescent="0.2">
      <c r="A574" s="79">
        <v>45397</v>
      </c>
      <c r="B574" s="77">
        <v>17671.34</v>
      </c>
      <c r="C574" s="84">
        <v>75534</v>
      </c>
      <c r="E574">
        <f t="shared" si="16"/>
        <v>2024</v>
      </c>
      <c r="F574" s="57">
        <f>_xlfn.XLOOKUP(E574,'Historical Metal Prices'!$L$4:$Z$4,'Historical Metal Prices'!$L$10:$Z$10)</f>
        <v>2.949525204852077E-2</v>
      </c>
      <c r="G574" s="77">
        <f t="shared" si="17"/>
        <v>18192.560627335108</v>
      </c>
    </row>
    <row r="575" spans="1:7" x14ac:dyDescent="0.2">
      <c r="A575" s="79">
        <v>45394</v>
      </c>
      <c r="B575" s="77">
        <v>17627.61</v>
      </c>
      <c r="C575" s="84">
        <v>75534</v>
      </c>
      <c r="E575">
        <f t="shared" si="16"/>
        <v>2024</v>
      </c>
      <c r="F575" s="57">
        <f>_xlfn.XLOOKUP(E575,'Historical Metal Prices'!$L$4:$Z$4,'Historical Metal Prices'!$L$10:$Z$10)</f>
        <v>2.949525204852077E-2</v>
      </c>
      <c r="G575" s="77">
        <f t="shared" si="17"/>
        <v>18147.540799963026</v>
      </c>
    </row>
    <row r="576" spans="1:7" x14ac:dyDescent="0.2">
      <c r="A576" s="79">
        <v>45393</v>
      </c>
      <c r="B576" s="77">
        <v>17634.12</v>
      </c>
      <c r="C576" s="84">
        <v>75516</v>
      </c>
      <c r="E576">
        <f t="shared" si="16"/>
        <v>2024</v>
      </c>
      <c r="F576" s="57">
        <f>_xlfn.XLOOKUP(E576,'Historical Metal Prices'!$L$4:$Z$4,'Historical Metal Prices'!$L$10:$Z$10)</f>
        <v>2.949525204852077E-2</v>
      </c>
      <c r="G576" s="77">
        <f t="shared" si="17"/>
        <v>18154.242814053861</v>
      </c>
    </row>
    <row r="577" spans="1:7" x14ac:dyDescent="0.2">
      <c r="A577" s="79">
        <v>45392</v>
      </c>
      <c r="B577" s="77">
        <v>18184.89</v>
      </c>
      <c r="C577" s="84">
        <v>75252</v>
      </c>
      <c r="E577">
        <f t="shared" si="16"/>
        <v>2024</v>
      </c>
      <c r="F577" s="57">
        <f>_xlfn.XLOOKUP(E577,'Historical Metal Prices'!$L$4:$Z$4,'Historical Metal Prices'!$L$10:$Z$10)</f>
        <v>2.949525204852077E-2</v>
      </c>
      <c r="G577" s="77">
        <f t="shared" si="17"/>
        <v>18721.257914024623</v>
      </c>
    </row>
    <row r="578" spans="1:7" x14ac:dyDescent="0.2">
      <c r="A578" s="79">
        <v>45391</v>
      </c>
      <c r="B578" s="77">
        <v>18043.27</v>
      </c>
      <c r="C578" s="84">
        <v>75342</v>
      </c>
      <c r="E578">
        <f t="shared" si="16"/>
        <v>2024</v>
      </c>
      <c r="F578" s="57">
        <f>_xlfn.XLOOKUP(E578,'Historical Metal Prices'!$L$4:$Z$4,'Historical Metal Prices'!$L$10:$Z$10)</f>
        <v>2.949525204852077E-2</v>
      </c>
      <c r="G578" s="77">
        <f t="shared" si="17"/>
        <v>18575.460796429514</v>
      </c>
    </row>
    <row r="579" spans="1:7" x14ac:dyDescent="0.2">
      <c r="A579" s="79">
        <v>45390</v>
      </c>
      <c r="B579" s="77">
        <v>17674.38</v>
      </c>
      <c r="C579" s="84">
        <v>75420</v>
      </c>
      <c r="E579">
        <f t="shared" si="16"/>
        <v>2024</v>
      </c>
      <c r="F579" s="57">
        <f>_xlfn.XLOOKUP(E579,'Historical Metal Prices'!$L$4:$Z$4,'Historical Metal Prices'!$L$10:$Z$10)</f>
        <v>2.949525204852077E-2</v>
      </c>
      <c r="G579" s="77">
        <f t="shared" si="17"/>
        <v>18195.690292901334</v>
      </c>
    </row>
    <row r="580" spans="1:7" x14ac:dyDescent="0.2">
      <c r="A580" s="79">
        <v>45387</v>
      </c>
      <c r="B580" s="77">
        <v>17637.87</v>
      </c>
      <c r="C580" s="84">
        <v>77148</v>
      </c>
      <c r="E580">
        <f t="shared" si="16"/>
        <v>2024</v>
      </c>
      <c r="F580" s="57">
        <f>_xlfn.XLOOKUP(E580,'Historical Metal Prices'!$L$4:$Z$4,'Historical Metal Prices'!$L$10:$Z$10)</f>
        <v>2.949525204852077E-2</v>
      </c>
      <c r="G580" s="77">
        <f t="shared" si="17"/>
        <v>18158.103421249041</v>
      </c>
    </row>
    <row r="581" spans="1:7" x14ac:dyDescent="0.2">
      <c r="A581" s="79">
        <v>45386</v>
      </c>
      <c r="B581" s="77">
        <v>17543.439999999999</v>
      </c>
      <c r="C581" s="84">
        <v>77604</v>
      </c>
      <c r="E581">
        <f t="shared" si="16"/>
        <v>2024</v>
      </c>
      <c r="F581" s="57">
        <f>_xlfn.XLOOKUP(E581,'Historical Metal Prices'!$L$4:$Z$4,'Historical Metal Prices'!$L$10:$Z$10)</f>
        <v>2.949525204852077E-2</v>
      </c>
      <c r="G581" s="77">
        <f t="shared" si="17"/>
        <v>18060.888184598101</v>
      </c>
    </row>
    <row r="582" spans="1:7" x14ac:dyDescent="0.2">
      <c r="A582" s="79">
        <v>45385</v>
      </c>
      <c r="B582" s="77">
        <v>17163.060000000001</v>
      </c>
      <c r="C582" s="84">
        <v>77748</v>
      </c>
      <c r="E582">
        <f t="shared" si="16"/>
        <v>2024</v>
      </c>
      <c r="F582" s="57">
        <f>_xlfn.XLOOKUP(E582,'Historical Metal Prices'!$L$4:$Z$4,'Historical Metal Prices'!$L$10:$Z$10)</f>
        <v>2.949525204852077E-2</v>
      </c>
      <c r="G582" s="77">
        <f t="shared" si="17"/>
        <v>17669.288780623887</v>
      </c>
    </row>
    <row r="583" spans="1:7" x14ac:dyDescent="0.2">
      <c r="A583" s="79">
        <v>45384</v>
      </c>
      <c r="B583" s="77">
        <v>16844.919999999998</v>
      </c>
      <c r="C583" s="84">
        <v>77604</v>
      </c>
      <c r="E583">
        <f t="shared" si="16"/>
        <v>2024</v>
      </c>
      <c r="F583" s="57">
        <f>_xlfn.XLOOKUP(E583,'Historical Metal Prices'!$L$4:$Z$4,'Historical Metal Prices'!$L$10:$Z$10)</f>
        <v>2.949525204852077E-2</v>
      </c>
      <c r="G583" s="77">
        <f t="shared" si="17"/>
        <v>17341.765161137166</v>
      </c>
    </row>
    <row r="584" spans="1:7" x14ac:dyDescent="0.2">
      <c r="A584" s="79">
        <v>45383</v>
      </c>
      <c r="B584" s="77">
        <v>16568.02</v>
      </c>
      <c r="C584" s="84">
        <v>77148</v>
      </c>
      <c r="E584">
        <f t="shared" si="16"/>
        <v>2024</v>
      </c>
      <c r="F584" s="57">
        <f>_xlfn.XLOOKUP(E584,'Historical Metal Prices'!$L$4:$Z$4,'Historical Metal Prices'!$L$10:$Z$10)</f>
        <v>2.949525204852077E-2</v>
      </c>
      <c r="G584" s="77">
        <f t="shared" si="17"/>
        <v>17056.697925844932</v>
      </c>
    </row>
    <row r="585" spans="1:7" x14ac:dyDescent="0.2">
      <c r="A585" s="79">
        <v>45380</v>
      </c>
      <c r="B585" s="77">
        <v>16568.02</v>
      </c>
      <c r="C585" s="84">
        <v>77148</v>
      </c>
      <c r="E585">
        <f t="shared" si="16"/>
        <v>2024</v>
      </c>
      <c r="F585" s="57">
        <f>_xlfn.XLOOKUP(E585,'Historical Metal Prices'!$L$4:$Z$4,'Historical Metal Prices'!$L$10:$Z$10)</f>
        <v>2.949525204852077E-2</v>
      </c>
      <c r="G585" s="77">
        <f t="shared" si="17"/>
        <v>17056.697925844932</v>
      </c>
    </row>
    <row r="586" spans="1:7" x14ac:dyDescent="0.2">
      <c r="A586" s="79">
        <v>45379</v>
      </c>
      <c r="B586" s="77">
        <v>16568.02</v>
      </c>
      <c r="C586" s="84">
        <v>77148</v>
      </c>
      <c r="E586">
        <f t="shared" si="16"/>
        <v>2024</v>
      </c>
      <c r="F586" s="57">
        <f>_xlfn.XLOOKUP(E586,'Historical Metal Prices'!$L$4:$Z$4,'Historical Metal Prices'!$L$10:$Z$10)</f>
        <v>2.949525204852077E-2</v>
      </c>
      <c r="G586" s="77">
        <f t="shared" si="17"/>
        <v>17056.697925844932</v>
      </c>
    </row>
    <row r="587" spans="1:7" x14ac:dyDescent="0.2">
      <c r="A587" s="79">
        <v>45378</v>
      </c>
      <c r="B587" s="77">
        <v>16415.060000000001</v>
      </c>
      <c r="C587" s="84">
        <v>77148</v>
      </c>
      <c r="E587">
        <f t="shared" ref="E587:E650" si="18">YEAR(A587)</f>
        <v>2024</v>
      </c>
      <c r="F587" s="57">
        <f>_xlfn.XLOOKUP(E587,'Historical Metal Prices'!$L$4:$Z$4,'Historical Metal Prices'!$L$10:$Z$10)</f>
        <v>2.949525204852077E-2</v>
      </c>
      <c r="G587" s="77">
        <f t="shared" ref="G587:G650" si="19">IFERROR(B587*(1+F587),G588)</f>
        <v>16899.226332091592</v>
      </c>
    </row>
    <row r="588" spans="1:7" x14ac:dyDescent="0.2">
      <c r="A588" s="79">
        <v>45377</v>
      </c>
      <c r="B588" s="77">
        <v>16417.53</v>
      </c>
      <c r="C588" s="84">
        <v>76836</v>
      </c>
      <c r="E588">
        <f t="shared" si="18"/>
        <v>2024</v>
      </c>
      <c r="F588" s="57">
        <f>_xlfn.XLOOKUP(E588,'Historical Metal Prices'!$L$4:$Z$4,'Historical Metal Prices'!$L$10:$Z$10)</f>
        <v>2.949525204852077E-2</v>
      </c>
      <c r="G588" s="77">
        <f t="shared" si="19"/>
        <v>16901.769185364152</v>
      </c>
    </row>
    <row r="589" spans="1:7" x14ac:dyDescent="0.2">
      <c r="A589" s="79">
        <v>45376</v>
      </c>
      <c r="B589" s="77">
        <v>16720.240000000002</v>
      </c>
      <c r="C589" s="84">
        <v>77076</v>
      </c>
      <c r="E589">
        <f t="shared" si="18"/>
        <v>2024</v>
      </c>
      <c r="F589" s="57">
        <f>_xlfn.XLOOKUP(E589,'Historical Metal Prices'!$L$4:$Z$4,'Historical Metal Prices'!$L$10:$Z$10)</f>
        <v>2.949525204852077E-2</v>
      </c>
      <c r="G589" s="77">
        <f t="shared" si="19"/>
        <v>17213.40769311176</v>
      </c>
    </row>
    <row r="590" spans="1:7" x14ac:dyDescent="0.2">
      <c r="A590" s="79">
        <v>45373</v>
      </c>
      <c r="B590" s="77">
        <v>17044.61</v>
      </c>
      <c r="C590" s="84">
        <v>77454</v>
      </c>
      <c r="E590">
        <f t="shared" si="18"/>
        <v>2024</v>
      </c>
      <c r="F590" s="57">
        <f>_xlfn.XLOOKUP(E590,'Historical Metal Prices'!$L$4:$Z$4,'Historical Metal Prices'!$L$10:$Z$10)</f>
        <v>2.949525204852077E-2</v>
      </c>
      <c r="G590" s="77">
        <f t="shared" si="19"/>
        <v>17547.345068018738</v>
      </c>
    </row>
    <row r="591" spans="1:7" x14ac:dyDescent="0.2">
      <c r="A591" s="79">
        <v>45372</v>
      </c>
      <c r="B591" s="77">
        <v>17336.72</v>
      </c>
      <c r="C591" s="84">
        <v>77844</v>
      </c>
      <c r="E591">
        <f t="shared" si="18"/>
        <v>2024</v>
      </c>
      <c r="F591" s="57">
        <f>_xlfn.XLOOKUP(E591,'Historical Metal Prices'!$L$4:$Z$4,'Historical Metal Prices'!$L$10:$Z$10)</f>
        <v>2.949525204852077E-2</v>
      </c>
      <c r="G591" s="77">
        <f t="shared" si="19"/>
        <v>17848.070926094631</v>
      </c>
    </row>
    <row r="592" spans="1:7" x14ac:dyDescent="0.2">
      <c r="A592" s="79">
        <v>45371</v>
      </c>
      <c r="B592" s="77">
        <v>17289.5</v>
      </c>
      <c r="C592" s="84">
        <v>77640</v>
      </c>
      <c r="E592">
        <f t="shared" si="18"/>
        <v>2024</v>
      </c>
      <c r="F592" s="57">
        <f>_xlfn.XLOOKUP(E592,'Historical Metal Prices'!$L$4:$Z$4,'Historical Metal Prices'!$L$10:$Z$10)</f>
        <v>2.949525204852077E-2</v>
      </c>
      <c r="G592" s="77">
        <f t="shared" si="19"/>
        <v>17799.458160292899</v>
      </c>
    </row>
    <row r="593" spans="1:7" x14ac:dyDescent="0.2">
      <c r="A593" s="79">
        <v>45370</v>
      </c>
      <c r="B593" s="77">
        <v>17189.93</v>
      </c>
      <c r="C593" s="84">
        <v>77754</v>
      </c>
      <c r="E593">
        <f t="shared" si="18"/>
        <v>2024</v>
      </c>
      <c r="F593" s="57">
        <f>_xlfn.XLOOKUP(E593,'Historical Metal Prices'!$L$4:$Z$4,'Historical Metal Prices'!$L$10:$Z$10)</f>
        <v>2.949525204852077E-2</v>
      </c>
      <c r="G593" s="77">
        <f t="shared" si="19"/>
        <v>17696.951318046427</v>
      </c>
    </row>
    <row r="594" spans="1:7" x14ac:dyDescent="0.2">
      <c r="A594" s="79">
        <v>45369</v>
      </c>
      <c r="B594" s="77">
        <v>17687.93</v>
      </c>
      <c r="C594" s="84">
        <v>77652</v>
      </c>
      <c r="E594">
        <f t="shared" si="18"/>
        <v>2024</v>
      </c>
      <c r="F594" s="57">
        <f>_xlfn.XLOOKUP(E594,'Historical Metal Prices'!$L$4:$Z$4,'Historical Metal Prices'!$L$10:$Z$10)</f>
        <v>2.949525204852077E-2</v>
      </c>
      <c r="G594" s="77">
        <f t="shared" si="19"/>
        <v>18209.639953566591</v>
      </c>
    </row>
    <row r="595" spans="1:7" x14ac:dyDescent="0.2">
      <c r="A595" s="79">
        <v>45366</v>
      </c>
      <c r="B595" s="77">
        <v>17892.5</v>
      </c>
      <c r="C595" s="84">
        <v>77424</v>
      </c>
      <c r="E595">
        <f t="shared" si="18"/>
        <v>2024</v>
      </c>
      <c r="F595" s="57">
        <f>_xlfn.XLOOKUP(E595,'Historical Metal Prices'!$L$4:$Z$4,'Historical Metal Prices'!$L$10:$Z$10)</f>
        <v>2.949525204852077E-2</v>
      </c>
      <c r="G595" s="77">
        <f t="shared" si="19"/>
        <v>18420.243797278159</v>
      </c>
    </row>
    <row r="596" spans="1:7" x14ac:dyDescent="0.2">
      <c r="A596" s="79">
        <v>45365</v>
      </c>
      <c r="B596" s="77">
        <v>17865.5</v>
      </c>
      <c r="C596" s="84">
        <v>74028</v>
      </c>
      <c r="E596">
        <f t="shared" si="18"/>
        <v>2024</v>
      </c>
      <c r="F596" s="57">
        <f>_xlfn.XLOOKUP(E596,'Historical Metal Prices'!$L$4:$Z$4,'Historical Metal Prices'!$L$10:$Z$10)</f>
        <v>2.949525204852077E-2</v>
      </c>
      <c r="G596" s="77">
        <f t="shared" si="19"/>
        <v>18392.447425472848</v>
      </c>
    </row>
    <row r="597" spans="1:7" x14ac:dyDescent="0.2">
      <c r="A597" s="79">
        <v>45364</v>
      </c>
      <c r="B597" s="77">
        <v>18124.5</v>
      </c>
      <c r="C597" s="84">
        <v>74178</v>
      </c>
      <c r="E597">
        <f t="shared" si="18"/>
        <v>2024</v>
      </c>
      <c r="F597" s="57">
        <f>_xlfn.XLOOKUP(E597,'Historical Metal Prices'!$L$4:$Z$4,'Historical Metal Prices'!$L$10:$Z$10)</f>
        <v>2.949525204852077E-2</v>
      </c>
      <c r="G597" s="77">
        <f t="shared" si="19"/>
        <v>18659.086695753416</v>
      </c>
    </row>
    <row r="598" spans="1:7" x14ac:dyDescent="0.2">
      <c r="A598" s="79">
        <v>45363</v>
      </c>
      <c r="B598" s="77">
        <v>18324.5</v>
      </c>
      <c r="C598" s="84">
        <v>74544</v>
      </c>
      <c r="E598">
        <f t="shared" si="18"/>
        <v>2024</v>
      </c>
      <c r="F598" s="57">
        <f>_xlfn.XLOOKUP(E598,'Historical Metal Prices'!$L$4:$Z$4,'Historical Metal Prices'!$L$10:$Z$10)</f>
        <v>2.949525204852077E-2</v>
      </c>
      <c r="G598" s="77">
        <f t="shared" si="19"/>
        <v>18864.985746163118</v>
      </c>
    </row>
    <row r="599" spans="1:7" x14ac:dyDescent="0.2">
      <c r="A599" s="79">
        <v>45362</v>
      </c>
      <c r="B599" s="77">
        <v>18159.259999999998</v>
      </c>
      <c r="C599" s="84">
        <v>73572</v>
      </c>
      <c r="E599">
        <f t="shared" si="18"/>
        <v>2024</v>
      </c>
      <c r="F599" s="57">
        <f>_xlfn.XLOOKUP(E599,'Historical Metal Prices'!$L$4:$Z$4,'Historical Metal Prices'!$L$10:$Z$10)</f>
        <v>2.949525204852077E-2</v>
      </c>
      <c r="G599" s="77">
        <f t="shared" si="19"/>
        <v>18694.87195071462</v>
      </c>
    </row>
    <row r="600" spans="1:7" x14ac:dyDescent="0.2">
      <c r="A600" s="79">
        <v>45359</v>
      </c>
      <c r="B600" s="77">
        <v>17803</v>
      </c>
      <c r="C600" s="84">
        <v>73572</v>
      </c>
      <c r="E600">
        <f t="shared" si="18"/>
        <v>2024</v>
      </c>
      <c r="F600" s="57">
        <f>_xlfn.XLOOKUP(E600,'Historical Metal Prices'!$L$4:$Z$4,'Historical Metal Prices'!$L$10:$Z$10)</f>
        <v>2.949525204852077E-2</v>
      </c>
      <c r="G600" s="77">
        <f t="shared" si="19"/>
        <v>18328.103972219815</v>
      </c>
    </row>
    <row r="601" spans="1:7" x14ac:dyDescent="0.2">
      <c r="A601" s="79">
        <v>45358</v>
      </c>
      <c r="B601" s="77">
        <v>17768</v>
      </c>
      <c r="C601" s="84">
        <v>73590</v>
      </c>
      <c r="E601">
        <f t="shared" si="18"/>
        <v>2024</v>
      </c>
      <c r="F601" s="57">
        <f>_xlfn.XLOOKUP(E601,'Historical Metal Prices'!$L$4:$Z$4,'Historical Metal Prices'!$L$10:$Z$10)</f>
        <v>2.949525204852077E-2</v>
      </c>
      <c r="G601" s="77">
        <f t="shared" si="19"/>
        <v>18292.071638398116</v>
      </c>
    </row>
    <row r="602" spans="1:7" x14ac:dyDescent="0.2">
      <c r="A602" s="79">
        <v>45357</v>
      </c>
      <c r="B602" s="77">
        <v>17489</v>
      </c>
      <c r="C602" s="84">
        <v>73704</v>
      </c>
      <c r="E602">
        <f t="shared" si="18"/>
        <v>2024</v>
      </c>
      <c r="F602" s="57">
        <f>_xlfn.XLOOKUP(E602,'Historical Metal Prices'!$L$4:$Z$4,'Historical Metal Prices'!$L$10:$Z$10)</f>
        <v>2.949525204852077E-2</v>
      </c>
      <c r="G602" s="77">
        <f t="shared" si="19"/>
        <v>18004.84246307658</v>
      </c>
    </row>
    <row r="603" spans="1:7" x14ac:dyDescent="0.2">
      <c r="A603" s="79">
        <v>45356</v>
      </c>
      <c r="B603" s="77">
        <v>17525.75</v>
      </c>
      <c r="C603" s="84">
        <v>73914</v>
      </c>
      <c r="E603">
        <f t="shared" si="18"/>
        <v>2024</v>
      </c>
      <c r="F603" s="57">
        <f>_xlfn.XLOOKUP(E603,'Historical Metal Prices'!$L$4:$Z$4,'Historical Metal Prices'!$L$10:$Z$10)</f>
        <v>2.949525204852077E-2</v>
      </c>
      <c r="G603" s="77">
        <f t="shared" si="19"/>
        <v>18042.676413589365</v>
      </c>
    </row>
    <row r="604" spans="1:7" x14ac:dyDescent="0.2">
      <c r="A604" s="79">
        <v>45355</v>
      </c>
      <c r="B604" s="77">
        <v>17713.5</v>
      </c>
      <c r="C604" s="84">
        <v>73944</v>
      </c>
      <c r="E604">
        <f t="shared" si="18"/>
        <v>2024</v>
      </c>
      <c r="F604" s="57">
        <f>_xlfn.XLOOKUP(E604,'Historical Metal Prices'!$L$4:$Z$4,'Historical Metal Prices'!$L$10:$Z$10)</f>
        <v>2.949525204852077E-2</v>
      </c>
      <c r="G604" s="77">
        <f t="shared" si="19"/>
        <v>18235.964147161474</v>
      </c>
    </row>
    <row r="605" spans="1:7" x14ac:dyDescent="0.2">
      <c r="A605" s="79">
        <v>45352</v>
      </c>
      <c r="B605" s="77">
        <v>17441.5</v>
      </c>
      <c r="C605" s="84">
        <v>73992</v>
      </c>
      <c r="E605">
        <f t="shared" si="18"/>
        <v>2024</v>
      </c>
      <c r="F605" s="57">
        <f>_xlfn.XLOOKUP(E605,'Historical Metal Prices'!$L$4:$Z$4,'Historical Metal Prices'!$L$10:$Z$10)</f>
        <v>2.949525204852077E-2</v>
      </c>
      <c r="G605" s="77">
        <f t="shared" si="19"/>
        <v>17955.941438604274</v>
      </c>
    </row>
    <row r="606" spans="1:7" x14ac:dyDescent="0.2">
      <c r="A606" s="79">
        <v>45351</v>
      </c>
      <c r="B606" s="77">
        <v>17669.5</v>
      </c>
      <c r="C606" s="84">
        <v>73788</v>
      </c>
      <c r="E606">
        <f t="shared" si="18"/>
        <v>2024</v>
      </c>
      <c r="F606" s="57">
        <f>_xlfn.XLOOKUP(E606,'Historical Metal Prices'!$L$4:$Z$4,'Historical Metal Prices'!$L$10:$Z$10)</f>
        <v>2.949525204852077E-2</v>
      </c>
      <c r="G606" s="77">
        <f t="shared" si="19"/>
        <v>18190.666356071339</v>
      </c>
    </row>
    <row r="607" spans="1:7" x14ac:dyDescent="0.2">
      <c r="A607" s="79">
        <v>45350</v>
      </c>
      <c r="B607" s="77">
        <v>17366</v>
      </c>
      <c r="C607" s="84">
        <v>72630</v>
      </c>
      <c r="E607">
        <f t="shared" si="18"/>
        <v>2024</v>
      </c>
      <c r="F607" s="57">
        <f>_xlfn.XLOOKUP(E607,'Historical Metal Prices'!$L$4:$Z$4,'Historical Metal Prices'!$L$10:$Z$10)</f>
        <v>2.949525204852077E-2</v>
      </c>
      <c r="G607" s="77">
        <f t="shared" si="19"/>
        <v>17878.214547074611</v>
      </c>
    </row>
    <row r="608" spans="1:7" x14ac:dyDescent="0.2">
      <c r="A608" s="79">
        <v>45349</v>
      </c>
      <c r="B608" s="77">
        <v>17226</v>
      </c>
      <c r="C608" s="84">
        <v>69330</v>
      </c>
      <c r="E608">
        <f t="shared" si="18"/>
        <v>2024</v>
      </c>
      <c r="F608" s="57">
        <f>_xlfn.XLOOKUP(E608,'Historical Metal Prices'!$L$4:$Z$4,'Historical Metal Prices'!$L$10:$Z$10)</f>
        <v>2.949525204852077E-2</v>
      </c>
      <c r="G608" s="77">
        <f t="shared" si="19"/>
        <v>17734.08521178782</v>
      </c>
    </row>
    <row r="609" spans="1:7" x14ac:dyDescent="0.2">
      <c r="A609" s="79">
        <v>45348</v>
      </c>
      <c r="B609" s="77">
        <v>16930.75</v>
      </c>
      <c r="C609" s="84">
        <v>69786</v>
      </c>
      <c r="E609">
        <f t="shared" si="18"/>
        <v>2024</v>
      </c>
      <c r="F609" s="57">
        <f>_xlfn.XLOOKUP(E609,'Historical Metal Prices'!$L$4:$Z$4,'Historical Metal Prices'!$L$10:$Z$10)</f>
        <v>2.949525204852077E-2</v>
      </c>
      <c r="G609" s="77">
        <f t="shared" si="19"/>
        <v>17430.126738620493</v>
      </c>
    </row>
    <row r="610" spans="1:7" x14ac:dyDescent="0.2">
      <c r="A610" s="79">
        <v>45345</v>
      </c>
      <c r="B610" s="77">
        <v>17271.5</v>
      </c>
      <c r="C610" s="84">
        <v>69972</v>
      </c>
      <c r="E610">
        <f t="shared" si="18"/>
        <v>2024</v>
      </c>
      <c r="F610" s="57">
        <f>_xlfn.XLOOKUP(E610,'Historical Metal Prices'!$L$4:$Z$4,'Historical Metal Prices'!$L$10:$Z$10)</f>
        <v>2.949525204852077E-2</v>
      </c>
      <c r="G610" s="77">
        <f t="shared" si="19"/>
        <v>17780.927245756026</v>
      </c>
    </row>
    <row r="611" spans="1:7" x14ac:dyDescent="0.2">
      <c r="A611" s="79">
        <v>45344</v>
      </c>
      <c r="B611" s="77">
        <v>17166</v>
      </c>
      <c r="C611" s="84">
        <v>70308</v>
      </c>
      <c r="E611">
        <f t="shared" si="18"/>
        <v>2024</v>
      </c>
      <c r="F611" s="57">
        <f>_xlfn.XLOOKUP(E611,'Historical Metal Prices'!$L$4:$Z$4,'Historical Metal Prices'!$L$10:$Z$10)</f>
        <v>2.949525204852077E-2</v>
      </c>
      <c r="G611" s="77">
        <f t="shared" si="19"/>
        <v>17672.315496664909</v>
      </c>
    </row>
    <row r="612" spans="1:7" x14ac:dyDescent="0.2">
      <c r="A612" s="79">
        <v>45343</v>
      </c>
      <c r="B612" s="77">
        <v>16707</v>
      </c>
      <c r="C612" s="84">
        <v>70362</v>
      </c>
      <c r="E612">
        <f t="shared" si="18"/>
        <v>2024</v>
      </c>
      <c r="F612" s="57">
        <f>_xlfn.XLOOKUP(E612,'Historical Metal Prices'!$L$4:$Z$4,'Historical Metal Prices'!$L$10:$Z$10)</f>
        <v>2.949525204852077E-2</v>
      </c>
      <c r="G612" s="77">
        <f t="shared" si="19"/>
        <v>17199.777175974636</v>
      </c>
    </row>
    <row r="613" spans="1:7" x14ac:dyDescent="0.2">
      <c r="A613" s="79">
        <v>45342</v>
      </c>
      <c r="B613" s="77">
        <v>16112.5</v>
      </c>
      <c r="C613" s="84">
        <v>70296</v>
      </c>
      <c r="E613">
        <f t="shared" si="18"/>
        <v>2024</v>
      </c>
      <c r="F613" s="57">
        <f>_xlfn.XLOOKUP(E613,'Historical Metal Prices'!$L$4:$Z$4,'Historical Metal Prices'!$L$10:$Z$10)</f>
        <v>2.949525204852077E-2</v>
      </c>
      <c r="G613" s="77">
        <f t="shared" si="19"/>
        <v>16587.742248631792</v>
      </c>
    </row>
    <row r="614" spans="1:7" x14ac:dyDescent="0.2">
      <c r="A614" s="79">
        <v>45341</v>
      </c>
      <c r="B614" s="77">
        <v>16106</v>
      </c>
      <c r="C614" s="84">
        <v>70320</v>
      </c>
      <c r="E614">
        <f t="shared" si="18"/>
        <v>2024</v>
      </c>
      <c r="F614" s="57">
        <f>_xlfn.XLOOKUP(E614,'Historical Metal Prices'!$L$4:$Z$4,'Historical Metal Prices'!$L$10:$Z$10)</f>
        <v>2.949525204852077E-2</v>
      </c>
      <c r="G614" s="77">
        <f t="shared" si="19"/>
        <v>16581.050529493474</v>
      </c>
    </row>
    <row r="615" spans="1:7" x14ac:dyDescent="0.2">
      <c r="A615" s="79">
        <v>45338</v>
      </c>
      <c r="B615" s="77">
        <v>16112.75</v>
      </c>
      <c r="C615" s="84">
        <v>70338</v>
      </c>
      <c r="E615">
        <f t="shared" si="18"/>
        <v>2024</v>
      </c>
      <c r="F615" s="57">
        <f>_xlfn.XLOOKUP(E615,'Historical Metal Prices'!$L$4:$Z$4,'Historical Metal Prices'!$L$10:$Z$10)</f>
        <v>2.949525204852077E-2</v>
      </c>
      <c r="G615" s="77">
        <f t="shared" si="19"/>
        <v>16587.999622444804</v>
      </c>
    </row>
    <row r="616" spans="1:7" x14ac:dyDescent="0.2">
      <c r="A616" s="79">
        <v>45337</v>
      </c>
      <c r="B616" s="77">
        <v>16006.5</v>
      </c>
      <c r="C616" s="84">
        <v>71544</v>
      </c>
      <c r="E616">
        <f t="shared" si="18"/>
        <v>2024</v>
      </c>
      <c r="F616" s="57">
        <f>_xlfn.XLOOKUP(E616,'Historical Metal Prices'!$L$4:$Z$4,'Historical Metal Prices'!$L$10:$Z$10)</f>
        <v>2.949525204852077E-2</v>
      </c>
      <c r="G616" s="77">
        <f t="shared" si="19"/>
        <v>16478.615751914647</v>
      </c>
    </row>
    <row r="617" spans="1:7" x14ac:dyDescent="0.2">
      <c r="A617" s="79">
        <v>45336</v>
      </c>
      <c r="B617" s="77">
        <v>16089.5</v>
      </c>
      <c r="C617" s="84">
        <v>71544</v>
      </c>
      <c r="E617">
        <f t="shared" si="18"/>
        <v>2024</v>
      </c>
      <c r="F617" s="57">
        <f>_xlfn.XLOOKUP(E617,'Historical Metal Prices'!$L$4:$Z$4,'Historical Metal Prices'!$L$10:$Z$10)</f>
        <v>2.949525204852077E-2</v>
      </c>
      <c r="G617" s="77">
        <f t="shared" si="19"/>
        <v>16564.063857834673</v>
      </c>
    </row>
    <row r="618" spans="1:7" x14ac:dyDescent="0.2">
      <c r="A618" s="79">
        <v>45335</v>
      </c>
      <c r="B618" s="77">
        <v>16005</v>
      </c>
      <c r="C618" s="84">
        <v>71970</v>
      </c>
      <c r="E618">
        <f t="shared" si="18"/>
        <v>2024</v>
      </c>
      <c r="F618" s="57">
        <f>_xlfn.XLOOKUP(E618,'Historical Metal Prices'!$L$4:$Z$4,'Historical Metal Prices'!$L$10:$Z$10)</f>
        <v>2.949525204852077E-2</v>
      </c>
      <c r="G618" s="77">
        <f t="shared" si="19"/>
        <v>16477.071509036574</v>
      </c>
    </row>
    <row r="619" spans="1:7" x14ac:dyDescent="0.2">
      <c r="A619" s="79">
        <v>45334</v>
      </c>
      <c r="B619" s="77">
        <v>15783</v>
      </c>
      <c r="C619" s="84">
        <v>71946</v>
      </c>
      <c r="E619">
        <f t="shared" si="18"/>
        <v>2024</v>
      </c>
      <c r="F619" s="57">
        <f>_xlfn.XLOOKUP(E619,'Historical Metal Prices'!$L$4:$Z$4,'Historical Metal Prices'!$L$10:$Z$10)</f>
        <v>2.949525204852077E-2</v>
      </c>
      <c r="G619" s="77">
        <f t="shared" si="19"/>
        <v>16248.523563081802</v>
      </c>
    </row>
    <row r="620" spans="1:7" x14ac:dyDescent="0.2">
      <c r="A620" s="79">
        <v>45331</v>
      </c>
      <c r="B620" s="77">
        <v>15667.5</v>
      </c>
      <c r="C620" s="84">
        <v>71946</v>
      </c>
      <c r="E620">
        <f t="shared" si="18"/>
        <v>2024</v>
      </c>
      <c r="F620" s="57">
        <f>_xlfn.XLOOKUP(E620,'Historical Metal Prices'!$L$4:$Z$4,'Historical Metal Prices'!$L$10:$Z$10)</f>
        <v>2.949525204852077E-2</v>
      </c>
      <c r="G620" s="77">
        <f t="shared" si="19"/>
        <v>16129.616861470198</v>
      </c>
    </row>
    <row r="621" spans="1:7" x14ac:dyDescent="0.2">
      <c r="A621" s="79">
        <v>45330</v>
      </c>
      <c r="B621" s="77">
        <v>15753.5</v>
      </c>
      <c r="C621" s="84">
        <v>72120</v>
      </c>
      <c r="E621">
        <f t="shared" si="18"/>
        <v>2024</v>
      </c>
      <c r="F621" s="57">
        <f>_xlfn.XLOOKUP(E621,'Historical Metal Prices'!$L$4:$Z$4,'Historical Metal Prices'!$L$10:$Z$10)</f>
        <v>2.949525204852077E-2</v>
      </c>
      <c r="G621" s="77">
        <f t="shared" si="19"/>
        <v>16218.153453146371</v>
      </c>
    </row>
    <row r="622" spans="1:7" x14ac:dyDescent="0.2">
      <c r="A622" s="79">
        <v>45329</v>
      </c>
      <c r="B622" s="77">
        <v>15752.5</v>
      </c>
      <c r="C622" s="84">
        <v>72300</v>
      </c>
      <c r="E622">
        <f t="shared" si="18"/>
        <v>2024</v>
      </c>
      <c r="F622" s="57">
        <f>_xlfn.XLOOKUP(E622,'Historical Metal Prices'!$L$4:$Z$4,'Historical Metal Prices'!$L$10:$Z$10)</f>
        <v>2.949525204852077E-2</v>
      </c>
      <c r="G622" s="77">
        <f t="shared" si="19"/>
        <v>16217.123957894324</v>
      </c>
    </row>
    <row r="623" spans="1:7" x14ac:dyDescent="0.2">
      <c r="A623" s="79">
        <v>45328</v>
      </c>
      <c r="B623" s="77">
        <v>15660</v>
      </c>
      <c r="C623" s="84">
        <v>71724</v>
      </c>
      <c r="E623">
        <f t="shared" si="18"/>
        <v>2024</v>
      </c>
      <c r="F623" s="57">
        <f>_xlfn.XLOOKUP(E623,'Historical Metal Prices'!$L$4:$Z$4,'Historical Metal Prices'!$L$10:$Z$10)</f>
        <v>2.949525204852077E-2</v>
      </c>
      <c r="G623" s="77">
        <f t="shared" si="19"/>
        <v>16121.895647079835</v>
      </c>
    </row>
    <row r="624" spans="1:7" x14ac:dyDescent="0.2">
      <c r="A624" s="79">
        <v>45327</v>
      </c>
      <c r="B624" s="77">
        <v>15753.75</v>
      </c>
      <c r="C624" s="84">
        <v>71802</v>
      </c>
      <c r="E624">
        <f t="shared" si="18"/>
        <v>2024</v>
      </c>
      <c r="F624" s="57">
        <f>_xlfn.XLOOKUP(E624,'Historical Metal Prices'!$L$4:$Z$4,'Historical Metal Prices'!$L$10:$Z$10)</f>
        <v>2.949525204852077E-2</v>
      </c>
      <c r="G624" s="77">
        <f t="shared" si="19"/>
        <v>16218.410826959383</v>
      </c>
    </row>
    <row r="625" spans="1:7" x14ac:dyDescent="0.2">
      <c r="A625" s="79">
        <v>45324</v>
      </c>
      <c r="B625" s="77">
        <v>15984.5</v>
      </c>
      <c r="C625" s="84">
        <v>71724</v>
      </c>
      <c r="E625">
        <f t="shared" si="18"/>
        <v>2024</v>
      </c>
      <c r="F625" s="57">
        <f>_xlfn.XLOOKUP(E625,'Historical Metal Prices'!$L$4:$Z$4,'Historical Metal Prices'!$L$10:$Z$10)</f>
        <v>2.949525204852077E-2</v>
      </c>
      <c r="G625" s="77">
        <f t="shared" si="19"/>
        <v>16455.966856369581</v>
      </c>
    </row>
    <row r="626" spans="1:7" x14ac:dyDescent="0.2">
      <c r="A626" s="79">
        <v>45323</v>
      </c>
      <c r="B626" s="77">
        <v>15984</v>
      </c>
      <c r="C626" s="84">
        <v>71262</v>
      </c>
      <c r="E626">
        <f t="shared" si="18"/>
        <v>2024</v>
      </c>
      <c r="F626" s="57">
        <f>_xlfn.XLOOKUP(E626,'Historical Metal Prices'!$L$4:$Z$4,'Historical Metal Prices'!$L$10:$Z$10)</f>
        <v>2.949525204852077E-2</v>
      </c>
      <c r="G626" s="77">
        <f t="shared" si="19"/>
        <v>16455.452108743557</v>
      </c>
    </row>
    <row r="627" spans="1:7" x14ac:dyDescent="0.2">
      <c r="A627" s="79">
        <v>45322</v>
      </c>
      <c r="B627" s="77">
        <v>16013</v>
      </c>
      <c r="C627" s="84">
        <v>71370</v>
      </c>
      <c r="E627">
        <f t="shared" si="18"/>
        <v>2024</v>
      </c>
      <c r="F627" s="57">
        <f>_xlfn.XLOOKUP(E627,'Historical Metal Prices'!$L$4:$Z$4,'Historical Metal Prices'!$L$10:$Z$10)</f>
        <v>2.949525204852077E-2</v>
      </c>
      <c r="G627" s="77">
        <f t="shared" si="19"/>
        <v>16485.307471052962</v>
      </c>
    </row>
    <row r="628" spans="1:7" x14ac:dyDescent="0.2">
      <c r="A628" s="79">
        <v>45321</v>
      </c>
      <c r="B628" s="77">
        <v>16248</v>
      </c>
      <c r="C628" s="84">
        <v>71370</v>
      </c>
      <c r="E628">
        <f t="shared" si="18"/>
        <v>2024</v>
      </c>
      <c r="F628" s="57">
        <f>_xlfn.XLOOKUP(E628,'Historical Metal Prices'!$L$4:$Z$4,'Historical Metal Prices'!$L$10:$Z$10)</f>
        <v>2.949525204852077E-2</v>
      </c>
      <c r="G628" s="77">
        <f t="shared" si="19"/>
        <v>16727.238855284366</v>
      </c>
    </row>
    <row r="629" spans="1:7" x14ac:dyDescent="0.2">
      <c r="A629" s="79">
        <v>45320</v>
      </c>
      <c r="B629" s="77">
        <v>16177</v>
      </c>
      <c r="C629" s="84">
        <v>70068</v>
      </c>
      <c r="E629">
        <f t="shared" si="18"/>
        <v>2024</v>
      </c>
      <c r="F629" s="57">
        <f>_xlfn.XLOOKUP(E629,'Historical Metal Prices'!$L$4:$Z$4,'Historical Metal Prices'!$L$10:$Z$10)</f>
        <v>2.949525204852077E-2</v>
      </c>
      <c r="G629" s="77">
        <f t="shared" si="19"/>
        <v>16654.14469238892</v>
      </c>
    </row>
    <row r="630" spans="1:7" x14ac:dyDescent="0.2">
      <c r="A630" s="79">
        <v>45317</v>
      </c>
      <c r="B630" s="77">
        <v>16538</v>
      </c>
      <c r="C630" s="84">
        <v>69240</v>
      </c>
      <c r="E630">
        <f t="shared" si="18"/>
        <v>2024</v>
      </c>
      <c r="F630" s="57">
        <f>_xlfn.XLOOKUP(E630,'Historical Metal Prices'!$L$4:$Z$4,'Historical Metal Prices'!$L$10:$Z$10)</f>
        <v>2.949525204852077E-2</v>
      </c>
      <c r="G630" s="77">
        <f t="shared" si="19"/>
        <v>17025.792478378436</v>
      </c>
    </row>
    <row r="631" spans="1:7" x14ac:dyDescent="0.2">
      <c r="A631" s="79">
        <v>45316</v>
      </c>
      <c r="B631" s="77">
        <v>16469</v>
      </c>
      <c r="C631" s="84">
        <v>69276</v>
      </c>
      <c r="E631">
        <f t="shared" si="18"/>
        <v>2024</v>
      </c>
      <c r="F631" s="57">
        <f>_xlfn.XLOOKUP(E631,'Historical Metal Prices'!$L$4:$Z$4,'Historical Metal Prices'!$L$10:$Z$10)</f>
        <v>2.949525204852077E-2</v>
      </c>
      <c r="G631" s="77">
        <f t="shared" si="19"/>
        <v>16954.757305987088</v>
      </c>
    </row>
    <row r="632" spans="1:7" x14ac:dyDescent="0.2">
      <c r="A632" s="79">
        <v>45315</v>
      </c>
      <c r="B632" s="77">
        <v>16416</v>
      </c>
      <c r="C632" s="84">
        <v>69330</v>
      </c>
      <c r="E632">
        <f t="shared" si="18"/>
        <v>2024</v>
      </c>
      <c r="F632" s="57">
        <f>_xlfn.XLOOKUP(E632,'Historical Metal Prices'!$L$4:$Z$4,'Historical Metal Prices'!$L$10:$Z$10)</f>
        <v>2.949525204852077E-2</v>
      </c>
      <c r="G632" s="77">
        <f t="shared" si="19"/>
        <v>16900.194057628516</v>
      </c>
    </row>
    <row r="633" spans="1:7" x14ac:dyDescent="0.2">
      <c r="A633" s="79">
        <v>45314</v>
      </c>
      <c r="B633" s="77">
        <v>16070</v>
      </c>
      <c r="C633" s="84">
        <v>69342</v>
      </c>
      <c r="E633">
        <f t="shared" si="18"/>
        <v>2024</v>
      </c>
      <c r="F633" s="57">
        <f>_xlfn.XLOOKUP(E633,'Historical Metal Prices'!$L$4:$Z$4,'Historical Metal Prices'!$L$10:$Z$10)</f>
        <v>2.949525204852077E-2</v>
      </c>
      <c r="G633" s="77">
        <f t="shared" si="19"/>
        <v>16543.98870041973</v>
      </c>
    </row>
    <row r="634" spans="1:7" x14ac:dyDescent="0.2">
      <c r="A634" s="79">
        <v>45313</v>
      </c>
      <c r="B634" s="77">
        <v>15764.74</v>
      </c>
      <c r="C634" s="84">
        <v>69438</v>
      </c>
      <c r="E634">
        <f t="shared" si="18"/>
        <v>2024</v>
      </c>
      <c r="F634" s="57">
        <f>_xlfn.XLOOKUP(E634,'Historical Metal Prices'!$L$4:$Z$4,'Historical Metal Prices'!$L$10:$Z$10)</f>
        <v>2.949525204852077E-2</v>
      </c>
      <c r="G634" s="77">
        <f t="shared" si="19"/>
        <v>16229.724979779397</v>
      </c>
    </row>
    <row r="635" spans="1:7" x14ac:dyDescent="0.2">
      <c r="A635" s="79">
        <v>45310</v>
      </c>
      <c r="B635" s="77">
        <v>15799</v>
      </c>
      <c r="C635" s="84">
        <v>69492</v>
      </c>
      <c r="E635">
        <f t="shared" si="18"/>
        <v>2024</v>
      </c>
      <c r="F635" s="57">
        <f>_xlfn.XLOOKUP(E635,'Historical Metal Prices'!$L$4:$Z$4,'Historical Metal Prices'!$L$10:$Z$10)</f>
        <v>2.949525204852077E-2</v>
      </c>
      <c r="G635" s="77">
        <f t="shared" si="19"/>
        <v>16264.99548711458</v>
      </c>
    </row>
    <row r="636" spans="1:7" x14ac:dyDescent="0.2">
      <c r="A636" s="79">
        <v>45309</v>
      </c>
      <c r="B636" s="77">
        <v>15918</v>
      </c>
      <c r="C636" s="84">
        <v>69576</v>
      </c>
      <c r="E636">
        <f t="shared" si="18"/>
        <v>2024</v>
      </c>
      <c r="F636" s="57">
        <f>_xlfn.XLOOKUP(E636,'Historical Metal Prices'!$L$4:$Z$4,'Historical Metal Prices'!$L$10:$Z$10)</f>
        <v>2.949525204852077E-2</v>
      </c>
      <c r="G636" s="77">
        <f t="shared" si="19"/>
        <v>16387.505422108352</v>
      </c>
    </row>
    <row r="637" spans="1:7" x14ac:dyDescent="0.2">
      <c r="A637" s="79">
        <v>45308</v>
      </c>
      <c r="B637" s="77">
        <v>15839</v>
      </c>
      <c r="C637" s="84">
        <v>69438</v>
      </c>
      <c r="E637">
        <f t="shared" si="18"/>
        <v>2024</v>
      </c>
      <c r="F637" s="57">
        <f>_xlfn.XLOOKUP(E637,'Historical Metal Prices'!$L$4:$Z$4,'Historical Metal Prices'!$L$10:$Z$10)</f>
        <v>2.949525204852077E-2</v>
      </c>
      <c r="G637" s="77">
        <f t="shared" si="19"/>
        <v>16306.17529719652</v>
      </c>
    </row>
    <row r="638" spans="1:7" x14ac:dyDescent="0.2">
      <c r="A638" s="79">
        <v>45307</v>
      </c>
      <c r="B638" s="77">
        <v>15901</v>
      </c>
      <c r="C638" s="84">
        <v>69510</v>
      </c>
      <c r="E638">
        <f t="shared" si="18"/>
        <v>2024</v>
      </c>
      <c r="F638" s="57">
        <f>_xlfn.XLOOKUP(E638,'Historical Metal Prices'!$L$4:$Z$4,'Historical Metal Prices'!$L$10:$Z$10)</f>
        <v>2.949525204852077E-2</v>
      </c>
      <c r="G638" s="77">
        <f t="shared" si="19"/>
        <v>16370.004002823529</v>
      </c>
    </row>
    <row r="639" spans="1:7" x14ac:dyDescent="0.2">
      <c r="A639" s="79">
        <v>45306</v>
      </c>
      <c r="B639" s="77">
        <v>15962</v>
      </c>
      <c r="C639" s="84">
        <v>69012</v>
      </c>
      <c r="E639">
        <f t="shared" si="18"/>
        <v>2024</v>
      </c>
      <c r="F639" s="57">
        <f>_xlfn.XLOOKUP(E639,'Historical Metal Prices'!$L$4:$Z$4,'Historical Metal Prices'!$L$10:$Z$10)</f>
        <v>2.949525204852077E-2</v>
      </c>
      <c r="G639" s="77">
        <f t="shared" si="19"/>
        <v>16432.803213198487</v>
      </c>
    </row>
    <row r="640" spans="1:7" x14ac:dyDescent="0.2">
      <c r="A640" s="79">
        <v>45303</v>
      </c>
      <c r="B640" s="77">
        <v>16092.5</v>
      </c>
      <c r="C640" s="84">
        <v>69012</v>
      </c>
      <c r="E640">
        <f t="shared" si="18"/>
        <v>2024</v>
      </c>
      <c r="F640" s="57">
        <f>_xlfn.XLOOKUP(E640,'Historical Metal Prices'!$L$4:$Z$4,'Historical Metal Prices'!$L$10:$Z$10)</f>
        <v>2.949525204852077E-2</v>
      </c>
      <c r="G640" s="77">
        <f t="shared" si="19"/>
        <v>16567.15234359082</v>
      </c>
    </row>
    <row r="641" spans="1:7" x14ac:dyDescent="0.2">
      <c r="A641" s="79">
        <v>45302</v>
      </c>
      <c r="B641" s="77">
        <v>16178.6</v>
      </c>
      <c r="C641" s="84">
        <v>69108</v>
      </c>
      <c r="E641">
        <f t="shared" si="18"/>
        <v>2024</v>
      </c>
      <c r="F641" s="57">
        <f>_xlfn.XLOOKUP(E641,'Historical Metal Prices'!$L$4:$Z$4,'Historical Metal Prices'!$L$10:$Z$10)</f>
        <v>2.949525204852077E-2</v>
      </c>
      <c r="G641" s="77">
        <f t="shared" si="19"/>
        <v>16655.791884792197</v>
      </c>
    </row>
    <row r="642" spans="1:7" x14ac:dyDescent="0.2">
      <c r="A642" s="79">
        <v>45301</v>
      </c>
      <c r="B642" s="77">
        <v>16189</v>
      </c>
      <c r="C642" s="84">
        <v>68610</v>
      </c>
      <c r="E642">
        <f t="shared" si="18"/>
        <v>2024</v>
      </c>
      <c r="F642" s="57">
        <f>_xlfn.XLOOKUP(E642,'Historical Metal Prices'!$L$4:$Z$4,'Historical Metal Prices'!$L$10:$Z$10)</f>
        <v>2.949525204852077E-2</v>
      </c>
      <c r="G642" s="77">
        <f t="shared" si="19"/>
        <v>16666.498635413504</v>
      </c>
    </row>
    <row r="643" spans="1:7" x14ac:dyDescent="0.2">
      <c r="A643" s="79">
        <v>45300</v>
      </c>
      <c r="B643" s="77">
        <v>16049.5</v>
      </c>
      <c r="C643" s="84">
        <v>68454</v>
      </c>
      <c r="E643">
        <f t="shared" si="18"/>
        <v>2024</v>
      </c>
      <c r="F643" s="57">
        <f>_xlfn.XLOOKUP(E643,'Historical Metal Prices'!$L$4:$Z$4,'Historical Metal Prices'!$L$10:$Z$10)</f>
        <v>2.949525204852077E-2</v>
      </c>
      <c r="G643" s="77">
        <f t="shared" si="19"/>
        <v>16522.884047752734</v>
      </c>
    </row>
    <row r="644" spans="1:7" x14ac:dyDescent="0.2">
      <c r="A644" s="79">
        <v>45299</v>
      </c>
      <c r="B644" s="77">
        <v>16071.5</v>
      </c>
      <c r="C644" s="84">
        <v>68454</v>
      </c>
      <c r="E644">
        <f t="shared" si="18"/>
        <v>2024</v>
      </c>
      <c r="F644" s="57">
        <f>_xlfn.XLOOKUP(E644,'Historical Metal Prices'!$L$4:$Z$4,'Historical Metal Prices'!$L$10:$Z$10)</f>
        <v>2.949525204852077E-2</v>
      </c>
      <c r="G644" s="77">
        <f t="shared" si="19"/>
        <v>16545.532943297803</v>
      </c>
    </row>
    <row r="645" spans="1:7" x14ac:dyDescent="0.2">
      <c r="A645" s="79">
        <v>45296</v>
      </c>
      <c r="B645" s="77">
        <v>16151.5</v>
      </c>
      <c r="C645" s="84">
        <v>64896</v>
      </c>
      <c r="E645">
        <f t="shared" si="18"/>
        <v>2024</v>
      </c>
      <c r="F645" s="57">
        <f>_xlfn.XLOOKUP(E645,'Historical Metal Prices'!$L$4:$Z$4,'Historical Metal Prices'!$L$10:$Z$10)</f>
        <v>2.949525204852077E-2</v>
      </c>
      <c r="G645" s="77">
        <f t="shared" si="19"/>
        <v>16627.892563461683</v>
      </c>
    </row>
    <row r="646" spans="1:7" x14ac:dyDescent="0.2">
      <c r="A646" s="79">
        <v>45295</v>
      </c>
      <c r="B646" s="77">
        <v>15835.25</v>
      </c>
      <c r="C646" s="84">
        <v>64536</v>
      </c>
      <c r="E646">
        <f t="shared" si="18"/>
        <v>2024</v>
      </c>
      <c r="F646" s="57">
        <f>_xlfn.XLOOKUP(E646,'Historical Metal Prices'!$L$4:$Z$4,'Historical Metal Prices'!$L$10:$Z$10)</f>
        <v>2.949525204852077E-2</v>
      </c>
      <c r="G646" s="77">
        <f t="shared" si="19"/>
        <v>16302.314690001338</v>
      </c>
    </row>
    <row r="647" spans="1:7" x14ac:dyDescent="0.2">
      <c r="A647" s="79">
        <v>45294</v>
      </c>
      <c r="B647" s="77">
        <v>16173.75</v>
      </c>
      <c r="C647" s="84">
        <v>64482</v>
      </c>
      <c r="E647">
        <f t="shared" si="18"/>
        <v>2024</v>
      </c>
      <c r="F647" s="57">
        <f>_xlfn.XLOOKUP(E647,'Historical Metal Prices'!$L$4:$Z$4,'Historical Metal Prices'!$L$10:$Z$10)</f>
        <v>2.949525204852077E-2</v>
      </c>
      <c r="G647" s="77">
        <f t="shared" si="19"/>
        <v>16650.798832819764</v>
      </c>
    </row>
    <row r="648" spans="1:7" x14ac:dyDescent="0.2">
      <c r="A648" s="79">
        <v>45293</v>
      </c>
      <c r="B648" s="77">
        <v>16337</v>
      </c>
      <c r="C648" s="84">
        <v>64410</v>
      </c>
      <c r="E648">
        <f t="shared" si="18"/>
        <v>2024</v>
      </c>
      <c r="F648" s="57">
        <f>_xlfn.XLOOKUP(E648,'Historical Metal Prices'!$L$4:$Z$4,'Historical Metal Prices'!$L$10:$Z$10)</f>
        <v>2.949525204852077E-2</v>
      </c>
      <c r="G648" s="77">
        <f t="shared" si="19"/>
        <v>16818.863932716682</v>
      </c>
    </row>
    <row r="649" spans="1:7" x14ac:dyDescent="0.2">
      <c r="A649" s="79">
        <v>45292</v>
      </c>
      <c r="B649" s="77">
        <v>16375</v>
      </c>
      <c r="C649" s="84">
        <v>64158</v>
      </c>
      <c r="E649">
        <f t="shared" si="18"/>
        <v>2024</v>
      </c>
      <c r="F649" s="57">
        <f>_xlfn.XLOOKUP(E649,'Historical Metal Prices'!$L$4:$Z$4,'Historical Metal Prices'!$L$10:$Z$10)</f>
        <v>2.949525204852077E-2</v>
      </c>
      <c r="G649" s="77">
        <f t="shared" si="19"/>
        <v>16857.984752294527</v>
      </c>
    </row>
    <row r="650" spans="1:7" x14ac:dyDescent="0.2">
      <c r="A650" s="79">
        <v>45289</v>
      </c>
      <c r="B650" s="77">
        <v>16375</v>
      </c>
      <c r="C650" s="84">
        <v>64056</v>
      </c>
      <c r="E650">
        <f t="shared" si="18"/>
        <v>2023</v>
      </c>
      <c r="F650" s="57">
        <f>_xlfn.XLOOKUP(E650,'Historical Metal Prices'!$L$4:$Z$4,'Historical Metal Prices'!$L$10:$Z$10)</f>
        <v>7.1872760267425173E-2</v>
      </c>
      <c r="G650" s="77">
        <f t="shared" si="19"/>
        <v>17551.916449379089</v>
      </c>
    </row>
    <row r="651" spans="1:7" x14ac:dyDescent="0.2">
      <c r="A651" s="79">
        <v>45288</v>
      </c>
      <c r="B651" s="77">
        <v>16498</v>
      </c>
      <c r="C651" s="84">
        <v>64056</v>
      </c>
      <c r="E651">
        <f t="shared" ref="E651:E714" si="20">YEAR(A651)</f>
        <v>2023</v>
      </c>
      <c r="F651" s="57">
        <f>_xlfn.XLOOKUP(E651,'Historical Metal Prices'!$L$4:$Z$4,'Historical Metal Prices'!$L$10:$Z$10)</f>
        <v>7.1872760267425173E-2</v>
      </c>
      <c r="G651" s="77">
        <f t="shared" ref="G651:G714" si="21">IFERROR(B651*(1+F651),G652)</f>
        <v>17683.75679889198</v>
      </c>
    </row>
    <row r="652" spans="1:7" x14ac:dyDescent="0.2">
      <c r="A652" s="79">
        <v>45287</v>
      </c>
      <c r="B652" s="77">
        <v>16688</v>
      </c>
      <c r="C652" s="84">
        <v>57804</v>
      </c>
      <c r="E652">
        <f t="shared" si="20"/>
        <v>2023</v>
      </c>
      <c r="F652" s="57">
        <f>_xlfn.XLOOKUP(E652,'Historical Metal Prices'!$L$4:$Z$4,'Historical Metal Prices'!$L$10:$Z$10)</f>
        <v>7.1872760267425173E-2</v>
      </c>
      <c r="G652" s="77">
        <f t="shared" si="21"/>
        <v>17887.412623342792</v>
      </c>
    </row>
    <row r="653" spans="1:7" x14ac:dyDescent="0.2">
      <c r="A653" s="79">
        <v>45286</v>
      </c>
      <c r="B653" s="77">
        <v>16279</v>
      </c>
      <c r="C653" s="84">
        <v>56058</v>
      </c>
      <c r="E653">
        <f t="shared" si="20"/>
        <v>2023</v>
      </c>
      <c r="F653" s="57">
        <f>_xlfn.XLOOKUP(E653,'Historical Metal Prices'!$L$4:$Z$4,'Historical Metal Prices'!$L$10:$Z$10)</f>
        <v>7.1872760267425173E-2</v>
      </c>
      <c r="G653" s="77">
        <f t="shared" si="21"/>
        <v>17449.016664393414</v>
      </c>
    </row>
    <row r="654" spans="1:7" x14ac:dyDescent="0.2">
      <c r="A654" s="79">
        <v>45285</v>
      </c>
      <c r="B654" s="77">
        <v>16279</v>
      </c>
      <c r="C654" s="84">
        <v>56058</v>
      </c>
      <c r="E654">
        <f t="shared" si="20"/>
        <v>2023</v>
      </c>
      <c r="F654" s="57">
        <f>_xlfn.XLOOKUP(E654,'Historical Metal Prices'!$L$4:$Z$4,'Historical Metal Prices'!$L$10:$Z$10)</f>
        <v>7.1872760267425173E-2</v>
      </c>
      <c r="G654" s="77">
        <f t="shared" si="21"/>
        <v>17449.016664393414</v>
      </c>
    </row>
    <row r="655" spans="1:7" x14ac:dyDescent="0.2">
      <c r="A655" s="79">
        <v>45282</v>
      </c>
      <c r="B655" s="77">
        <v>16279</v>
      </c>
      <c r="C655" s="84">
        <v>56058</v>
      </c>
      <c r="E655">
        <f t="shared" si="20"/>
        <v>2023</v>
      </c>
      <c r="F655" s="57">
        <f>_xlfn.XLOOKUP(E655,'Historical Metal Prices'!$L$4:$Z$4,'Historical Metal Prices'!$L$10:$Z$10)</f>
        <v>7.1872760267425173E-2</v>
      </c>
      <c r="G655" s="77">
        <f t="shared" si="21"/>
        <v>17449.016664393414</v>
      </c>
    </row>
    <row r="656" spans="1:7" x14ac:dyDescent="0.2">
      <c r="A656" s="79">
        <v>45281</v>
      </c>
      <c r="B656" s="77">
        <v>16658.5</v>
      </c>
      <c r="C656" s="84">
        <v>56058</v>
      </c>
      <c r="E656">
        <f t="shared" si="20"/>
        <v>2023</v>
      </c>
      <c r="F656" s="57">
        <f>_xlfn.XLOOKUP(E656,'Historical Metal Prices'!$L$4:$Z$4,'Historical Metal Prices'!$L$10:$Z$10)</f>
        <v>7.1872760267425173E-2</v>
      </c>
      <c r="G656" s="77">
        <f t="shared" si="21"/>
        <v>17855.792376914902</v>
      </c>
    </row>
    <row r="657" spans="1:7" x14ac:dyDescent="0.2">
      <c r="A657" s="79">
        <v>45280</v>
      </c>
      <c r="B657" s="77">
        <v>16621</v>
      </c>
      <c r="C657" s="84">
        <v>53676</v>
      </c>
      <c r="E657">
        <f t="shared" si="20"/>
        <v>2023</v>
      </c>
      <c r="F657" s="57">
        <f>_xlfn.XLOOKUP(E657,'Historical Metal Prices'!$L$4:$Z$4,'Historical Metal Prices'!$L$10:$Z$10)</f>
        <v>7.1872760267425173E-2</v>
      </c>
      <c r="G657" s="77">
        <f t="shared" si="21"/>
        <v>17815.597148404875</v>
      </c>
    </row>
    <row r="658" spans="1:7" x14ac:dyDescent="0.2">
      <c r="A658" s="79">
        <v>45279</v>
      </c>
      <c r="B658" s="77">
        <v>16517</v>
      </c>
      <c r="C658" s="84">
        <v>53724</v>
      </c>
      <c r="E658">
        <f t="shared" si="20"/>
        <v>2023</v>
      </c>
      <c r="F658" s="57">
        <f>_xlfn.XLOOKUP(E658,'Historical Metal Prices'!$L$4:$Z$4,'Historical Metal Prices'!$L$10:$Z$10)</f>
        <v>7.1872760267425173E-2</v>
      </c>
      <c r="G658" s="77">
        <f t="shared" si="21"/>
        <v>17704.12238133706</v>
      </c>
    </row>
    <row r="659" spans="1:7" x14ac:dyDescent="0.2">
      <c r="A659" s="79">
        <v>45278</v>
      </c>
      <c r="B659" s="77">
        <v>16265.5</v>
      </c>
      <c r="C659" s="84">
        <v>52698</v>
      </c>
      <c r="E659">
        <f t="shared" si="20"/>
        <v>2023</v>
      </c>
      <c r="F659" s="57">
        <f>_xlfn.XLOOKUP(E659,'Historical Metal Prices'!$L$4:$Z$4,'Historical Metal Prices'!$L$10:$Z$10)</f>
        <v>7.1872760267425173E-2</v>
      </c>
      <c r="G659" s="77">
        <f t="shared" si="21"/>
        <v>17434.546382129804</v>
      </c>
    </row>
    <row r="660" spans="1:7" x14ac:dyDescent="0.2">
      <c r="A660" s="79">
        <v>45275</v>
      </c>
      <c r="B660" s="77">
        <v>16923</v>
      </c>
      <c r="C660" s="84">
        <v>51840</v>
      </c>
      <c r="E660">
        <f t="shared" si="20"/>
        <v>2023</v>
      </c>
      <c r="F660" s="57">
        <f>_xlfn.XLOOKUP(E660,'Historical Metal Prices'!$L$4:$Z$4,'Historical Metal Prices'!$L$10:$Z$10)</f>
        <v>7.1872760267425173E-2</v>
      </c>
      <c r="G660" s="77">
        <f t="shared" si="21"/>
        <v>18139.302722005636</v>
      </c>
    </row>
    <row r="661" spans="1:7" x14ac:dyDescent="0.2">
      <c r="A661" s="79">
        <v>45274</v>
      </c>
      <c r="B661" s="77">
        <v>16762</v>
      </c>
      <c r="C661" s="84">
        <v>49176</v>
      </c>
      <c r="E661">
        <f t="shared" si="20"/>
        <v>2023</v>
      </c>
      <c r="F661" s="57">
        <f>_xlfn.XLOOKUP(E661,'Historical Metal Prices'!$L$4:$Z$4,'Historical Metal Prices'!$L$10:$Z$10)</f>
        <v>7.1872760267425173E-2</v>
      </c>
      <c r="G661" s="77">
        <f t="shared" si="21"/>
        <v>17966.731207602581</v>
      </c>
    </row>
    <row r="662" spans="1:7" x14ac:dyDescent="0.2">
      <c r="A662" s="79">
        <v>45273</v>
      </c>
      <c r="B662" s="77">
        <v>16243</v>
      </c>
      <c r="C662" s="84">
        <v>48954</v>
      </c>
      <c r="E662">
        <f t="shared" si="20"/>
        <v>2023</v>
      </c>
      <c r="F662" s="57">
        <f>_xlfn.XLOOKUP(E662,'Historical Metal Prices'!$L$4:$Z$4,'Historical Metal Prices'!$L$10:$Z$10)</f>
        <v>7.1872760267425173E-2</v>
      </c>
      <c r="G662" s="77">
        <f t="shared" si="21"/>
        <v>17410.429245023788</v>
      </c>
    </row>
    <row r="663" spans="1:7" x14ac:dyDescent="0.2">
      <c r="A663" s="79">
        <v>45272</v>
      </c>
      <c r="B663" s="77">
        <v>16297</v>
      </c>
      <c r="C663" s="84">
        <v>48540</v>
      </c>
      <c r="E663">
        <f t="shared" si="20"/>
        <v>2023</v>
      </c>
      <c r="F663" s="57">
        <f>_xlfn.XLOOKUP(E663,'Historical Metal Prices'!$L$4:$Z$4,'Historical Metal Prices'!$L$10:$Z$10)</f>
        <v>7.1872760267425173E-2</v>
      </c>
      <c r="G663" s="77">
        <f t="shared" si="21"/>
        <v>17468.310374078228</v>
      </c>
    </row>
    <row r="664" spans="1:7" x14ac:dyDescent="0.2">
      <c r="A664" s="79">
        <v>45271</v>
      </c>
      <c r="B664" s="77">
        <v>16389.5</v>
      </c>
      <c r="C664" s="84">
        <v>48588</v>
      </c>
      <c r="E664">
        <f t="shared" si="20"/>
        <v>2023</v>
      </c>
      <c r="F664" s="57">
        <f>_xlfn.XLOOKUP(E664,'Historical Metal Prices'!$L$4:$Z$4,'Historical Metal Prices'!$L$10:$Z$10)</f>
        <v>7.1872760267425173E-2</v>
      </c>
      <c r="G664" s="77">
        <f t="shared" si="21"/>
        <v>17567.458604402964</v>
      </c>
    </row>
    <row r="665" spans="1:7" x14ac:dyDescent="0.2">
      <c r="A665" s="79">
        <v>45268</v>
      </c>
      <c r="B665" s="77">
        <v>16608</v>
      </c>
      <c r="C665" s="84">
        <v>48138</v>
      </c>
      <c r="E665">
        <f t="shared" si="20"/>
        <v>2023</v>
      </c>
      <c r="F665" s="57">
        <f>_xlfn.XLOOKUP(E665,'Historical Metal Prices'!$L$4:$Z$4,'Historical Metal Prices'!$L$10:$Z$10)</f>
        <v>7.1872760267425173E-2</v>
      </c>
      <c r="G665" s="77">
        <f t="shared" si="21"/>
        <v>17801.662802521398</v>
      </c>
    </row>
    <row r="666" spans="1:7" x14ac:dyDescent="0.2">
      <c r="A666" s="79">
        <v>45267</v>
      </c>
      <c r="B666" s="77">
        <v>16306</v>
      </c>
      <c r="C666" s="84">
        <v>48264</v>
      </c>
      <c r="E666">
        <f t="shared" si="20"/>
        <v>2023</v>
      </c>
      <c r="F666" s="57">
        <f>_xlfn.XLOOKUP(E666,'Historical Metal Prices'!$L$4:$Z$4,'Historical Metal Prices'!$L$10:$Z$10)</f>
        <v>7.1872760267425173E-2</v>
      </c>
      <c r="G666" s="77">
        <f t="shared" si="21"/>
        <v>17477.957228920633</v>
      </c>
    </row>
    <row r="667" spans="1:7" x14ac:dyDescent="0.2">
      <c r="A667" s="79">
        <v>45266</v>
      </c>
      <c r="B667" s="77">
        <v>16014.5</v>
      </c>
      <c r="C667" s="84">
        <v>48360</v>
      </c>
      <c r="E667">
        <f t="shared" si="20"/>
        <v>2023</v>
      </c>
      <c r="F667" s="57">
        <f>_xlfn.XLOOKUP(E667,'Historical Metal Prices'!$L$4:$Z$4,'Historical Metal Prices'!$L$10:$Z$10)</f>
        <v>7.1872760267425173E-2</v>
      </c>
      <c r="G667" s="77">
        <f t="shared" si="21"/>
        <v>17165.50631930268</v>
      </c>
    </row>
    <row r="668" spans="1:7" x14ac:dyDescent="0.2">
      <c r="A668" s="79">
        <v>45265</v>
      </c>
      <c r="B668" s="77">
        <v>15940</v>
      </c>
      <c r="C668" s="84">
        <v>46368</v>
      </c>
      <c r="E668">
        <f t="shared" si="20"/>
        <v>2023</v>
      </c>
      <c r="F668" s="57">
        <f>_xlfn.XLOOKUP(E668,'Historical Metal Prices'!$L$4:$Z$4,'Historical Metal Prices'!$L$10:$Z$10)</f>
        <v>7.1872760267425173E-2</v>
      </c>
      <c r="G668" s="77">
        <f t="shared" si="21"/>
        <v>17085.651798662759</v>
      </c>
    </row>
    <row r="669" spans="1:7" x14ac:dyDescent="0.2">
      <c r="A669" s="79">
        <v>45264</v>
      </c>
      <c r="B669" s="77">
        <v>16525</v>
      </c>
      <c r="C669" s="84">
        <v>46212</v>
      </c>
      <c r="E669">
        <f t="shared" si="20"/>
        <v>2023</v>
      </c>
      <c r="F669" s="57">
        <f>_xlfn.XLOOKUP(E669,'Historical Metal Prices'!$L$4:$Z$4,'Historical Metal Prices'!$L$10:$Z$10)</f>
        <v>7.1872760267425173E-2</v>
      </c>
      <c r="G669" s="77">
        <f t="shared" si="21"/>
        <v>17712.6973634192</v>
      </c>
    </row>
    <row r="670" spans="1:7" x14ac:dyDescent="0.2">
      <c r="A670" s="79">
        <v>45261</v>
      </c>
      <c r="B670" s="77">
        <v>16846</v>
      </c>
      <c r="C670" s="84">
        <v>46248</v>
      </c>
      <c r="E670">
        <f t="shared" si="20"/>
        <v>2023</v>
      </c>
      <c r="F670" s="57">
        <f>_xlfn.XLOOKUP(E670,'Historical Metal Prices'!$L$4:$Z$4,'Historical Metal Prices'!$L$10:$Z$10)</f>
        <v>7.1872760267425173E-2</v>
      </c>
      <c r="G670" s="77">
        <f t="shared" si="21"/>
        <v>18056.768519465044</v>
      </c>
    </row>
    <row r="671" spans="1:7" x14ac:dyDescent="0.2">
      <c r="A671" s="79">
        <v>45260</v>
      </c>
      <c r="B671" s="77">
        <v>16438</v>
      </c>
      <c r="C671" s="84">
        <v>46314</v>
      </c>
      <c r="E671">
        <f t="shared" si="20"/>
        <v>2023</v>
      </c>
      <c r="F671" s="57">
        <f>_xlfn.XLOOKUP(E671,'Historical Metal Prices'!$L$4:$Z$4,'Historical Metal Prices'!$L$10:$Z$10)</f>
        <v>7.1872760267425173E-2</v>
      </c>
      <c r="G671" s="77">
        <f t="shared" si="21"/>
        <v>17619.444433275934</v>
      </c>
    </row>
    <row r="672" spans="1:7" x14ac:dyDescent="0.2">
      <c r="A672" s="79">
        <v>45259</v>
      </c>
      <c r="B672" s="77">
        <v>16898.5</v>
      </c>
      <c r="C672" s="84">
        <v>46338</v>
      </c>
      <c r="E672">
        <f t="shared" si="20"/>
        <v>2023</v>
      </c>
      <c r="F672" s="57">
        <f>_xlfn.XLOOKUP(E672,'Historical Metal Prices'!$L$4:$Z$4,'Historical Metal Prices'!$L$10:$Z$10)</f>
        <v>7.1872760267425173E-2</v>
      </c>
      <c r="G672" s="77">
        <f t="shared" si="21"/>
        <v>18113.041839379086</v>
      </c>
    </row>
    <row r="673" spans="1:7" x14ac:dyDescent="0.2">
      <c r="A673" s="79">
        <v>45258</v>
      </c>
      <c r="B673" s="77">
        <v>16539</v>
      </c>
      <c r="C673" s="84">
        <v>45468</v>
      </c>
      <c r="E673">
        <f t="shared" si="20"/>
        <v>2023</v>
      </c>
      <c r="F673" s="57">
        <f>_xlfn.XLOOKUP(E673,'Historical Metal Prices'!$L$4:$Z$4,'Historical Metal Prices'!$L$10:$Z$10)</f>
        <v>7.1872760267425173E-2</v>
      </c>
      <c r="G673" s="77">
        <f t="shared" si="21"/>
        <v>17727.703582062946</v>
      </c>
    </row>
    <row r="674" spans="1:7" x14ac:dyDescent="0.2">
      <c r="A674" s="79">
        <v>45257</v>
      </c>
      <c r="B674" s="77">
        <v>15843</v>
      </c>
      <c r="C674" s="84">
        <v>44874</v>
      </c>
      <c r="E674">
        <f t="shared" si="20"/>
        <v>2023</v>
      </c>
      <c r="F674" s="57">
        <f>_xlfn.XLOOKUP(E674,'Historical Metal Prices'!$L$4:$Z$4,'Historical Metal Prices'!$L$10:$Z$10)</f>
        <v>7.1872760267425173E-2</v>
      </c>
      <c r="G674" s="77">
        <f t="shared" si="21"/>
        <v>16981.680140916818</v>
      </c>
    </row>
    <row r="675" spans="1:7" x14ac:dyDescent="0.2">
      <c r="A675" s="79">
        <v>45254</v>
      </c>
      <c r="B675" s="77">
        <v>15907</v>
      </c>
      <c r="C675" s="84">
        <v>44874</v>
      </c>
      <c r="E675">
        <f t="shared" si="20"/>
        <v>2023</v>
      </c>
      <c r="F675" s="57">
        <f>_xlfn.XLOOKUP(E675,'Historical Metal Prices'!$L$4:$Z$4,'Historical Metal Prices'!$L$10:$Z$10)</f>
        <v>7.1872760267425173E-2</v>
      </c>
      <c r="G675" s="77">
        <f t="shared" si="21"/>
        <v>17050.279997573933</v>
      </c>
    </row>
    <row r="676" spans="1:7" x14ac:dyDescent="0.2">
      <c r="A676" s="79">
        <v>45253</v>
      </c>
      <c r="B676" s="77">
        <v>16382</v>
      </c>
      <c r="C676" s="84">
        <v>45144</v>
      </c>
      <c r="E676">
        <f t="shared" si="20"/>
        <v>2023</v>
      </c>
      <c r="F676" s="57">
        <f>_xlfn.XLOOKUP(E676,'Historical Metal Prices'!$L$4:$Z$4,'Historical Metal Prices'!$L$10:$Z$10)</f>
        <v>7.1872760267425173E-2</v>
      </c>
      <c r="G676" s="77">
        <f t="shared" si="21"/>
        <v>17559.41955870096</v>
      </c>
    </row>
    <row r="677" spans="1:7" x14ac:dyDescent="0.2">
      <c r="A677" s="79">
        <v>45252</v>
      </c>
      <c r="B677" s="77">
        <v>16196.5</v>
      </c>
      <c r="C677" s="84">
        <v>44586</v>
      </c>
      <c r="E677">
        <f t="shared" si="20"/>
        <v>2023</v>
      </c>
      <c r="F677" s="57">
        <f>_xlfn.XLOOKUP(E677,'Historical Metal Prices'!$L$4:$Z$4,'Historical Metal Prices'!$L$10:$Z$10)</f>
        <v>7.1872760267425173E-2</v>
      </c>
      <c r="G677" s="77">
        <f t="shared" si="21"/>
        <v>17360.587161671352</v>
      </c>
    </row>
    <row r="678" spans="1:7" x14ac:dyDescent="0.2">
      <c r="A678" s="79">
        <v>45251</v>
      </c>
      <c r="B678" s="77">
        <v>16755</v>
      </c>
      <c r="C678" s="84">
        <v>44592</v>
      </c>
      <c r="E678">
        <f t="shared" si="20"/>
        <v>2023</v>
      </c>
      <c r="F678" s="57">
        <f>_xlfn.XLOOKUP(E678,'Historical Metal Prices'!$L$4:$Z$4,'Historical Metal Prices'!$L$10:$Z$10)</f>
        <v>7.1872760267425173E-2</v>
      </c>
      <c r="G678" s="77">
        <f t="shared" si="21"/>
        <v>17959.22809828071</v>
      </c>
    </row>
    <row r="679" spans="1:7" x14ac:dyDescent="0.2">
      <c r="A679" s="79">
        <v>45250</v>
      </c>
      <c r="B679" s="77">
        <v>16721</v>
      </c>
      <c r="C679" s="84">
        <v>44142</v>
      </c>
      <c r="E679">
        <f t="shared" si="20"/>
        <v>2023</v>
      </c>
      <c r="F679" s="57">
        <f>_xlfn.XLOOKUP(E679,'Historical Metal Prices'!$L$4:$Z$4,'Historical Metal Prices'!$L$10:$Z$10)</f>
        <v>7.1872760267425173E-2</v>
      </c>
      <c r="G679" s="77">
        <f t="shared" si="21"/>
        <v>17922.784424431615</v>
      </c>
    </row>
    <row r="680" spans="1:7" x14ac:dyDescent="0.2">
      <c r="A680" s="79">
        <v>45247</v>
      </c>
      <c r="B680" s="77">
        <v>16672.5</v>
      </c>
      <c r="C680" s="84">
        <v>44358</v>
      </c>
      <c r="E680">
        <f t="shared" si="20"/>
        <v>2023</v>
      </c>
      <c r="F680" s="57">
        <f>_xlfn.XLOOKUP(E680,'Historical Metal Prices'!$L$4:$Z$4,'Historical Metal Prices'!$L$10:$Z$10)</f>
        <v>7.1872760267425173E-2</v>
      </c>
      <c r="G680" s="77">
        <f t="shared" si="21"/>
        <v>17870.798595558645</v>
      </c>
    </row>
    <row r="681" spans="1:7" x14ac:dyDescent="0.2">
      <c r="A681" s="79">
        <v>45246</v>
      </c>
      <c r="B681" s="77">
        <v>16787</v>
      </c>
      <c r="C681" s="84">
        <v>44316</v>
      </c>
      <c r="E681">
        <f t="shared" si="20"/>
        <v>2023</v>
      </c>
      <c r="F681" s="57">
        <f>_xlfn.XLOOKUP(E681,'Historical Metal Prices'!$L$4:$Z$4,'Historical Metal Prices'!$L$10:$Z$10)</f>
        <v>7.1872760267425173E-2</v>
      </c>
      <c r="G681" s="77">
        <f t="shared" si="21"/>
        <v>17993.528026609267</v>
      </c>
    </row>
    <row r="682" spans="1:7" x14ac:dyDescent="0.2">
      <c r="A682" s="79">
        <v>45245</v>
      </c>
      <c r="B682" s="77">
        <v>17184</v>
      </c>
      <c r="C682" s="84">
        <v>44262</v>
      </c>
      <c r="E682">
        <f t="shared" si="20"/>
        <v>2023</v>
      </c>
      <c r="F682" s="57">
        <f>_xlfn.XLOOKUP(E682,'Historical Metal Prices'!$L$4:$Z$4,'Historical Metal Prices'!$L$10:$Z$10)</f>
        <v>7.1872760267425173E-2</v>
      </c>
      <c r="G682" s="77">
        <f t="shared" si="21"/>
        <v>18419.061512435434</v>
      </c>
    </row>
    <row r="683" spans="1:7" x14ac:dyDescent="0.2">
      <c r="A683" s="79">
        <v>45244</v>
      </c>
      <c r="B683" s="77">
        <v>17251</v>
      </c>
      <c r="C683" s="84">
        <v>43512</v>
      </c>
      <c r="E683">
        <f t="shared" si="20"/>
        <v>2023</v>
      </c>
      <c r="F683" s="57">
        <f>_xlfn.XLOOKUP(E683,'Historical Metal Prices'!$L$4:$Z$4,'Historical Metal Prices'!$L$10:$Z$10)</f>
        <v>7.1872760267425173E-2</v>
      </c>
      <c r="G683" s="77">
        <f t="shared" si="21"/>
        <v>18490.876987373351</v>
      </c>
    </row>
    <row r="684" spans="1:7" x14ac:dyDescent="0.2">
      <c r="A684" s="79">
        <v>45243</v>
      </c>
      <c r="B684" s="77">
        <v>17167</v>
      </c>
      <c r="C684" s="84">
        <v>43194</v>
      </c>
      <c r="E684">
        <f t="shared" si="20"/>
        <v>2023</v>
      </c>
      <c r="F684" s="57">
        <f>_xlfn.XLOOKUP(E684,'Historical Metal Prices'!$L$4:$Z$4,'Historical Metal Prices'!$L$10:$Z$10)</f>
        <v>7.1872760267425173E-2</v>
      </c>
      <c r="G684" s="77">
        <f t="shared" si="21"/>
        <v>18400.839675510888</v>
      </c>
    </row>
    <row r="685" spans="1:7" x14ac:dyDescent="0.2">
      <c r="A685" s="79">
        <v>45240</v>
      </c>
      <c r="B685" s="77">
        <v>17025.5</v>
      </c>
      <c r="C685" s="84">
        <v>43374</v>
      </c>
      <c r="E685">
        <f t="shared" si="20"/>
        <v>2023</v>
      </c>
      <c r="F685" s="57">
        <f>_xlfn.XLOOKUP(E685,'Historical Metal Prices'!$L$4:$Z$4,'Historical Metal Prices'!$L$10:$Z$10)</f>
        <v>7.1872760267425173E-2</v>
      </c>
      <c r="G685" s="77">
        <f t="shared" si="21"/>
        <v>18249.169679933046</v>
      </c>
    </row>
    <row r="686" spans="1:7" x14ac:dyDescent="0.2">
      <c r="A686" s="79">
        <v>45239</v>
      </c>
      <c r="B686" s="77">
        <v>17583.5</v>
      </c>
      <c r="C686" s="84">
        <v>42534</v>
      </c>
      <c r="E686">
        <f t="shared" si="20"/>
        <v>2023</v>
      </c>
      <c r="F686" s="57">
        <f>_xlfn.XLOOKUP(E686,'Historical Metal Prices'!$L$4:$Z$4,'Historical Metal Prices'!$L$10:$Z$10)</f>
        <v>7.1872760267425173E-2</v>
      </c>
      <c r="G686" s="77">
        <f t="shared" si="21"/>
        <v>18847.274680162271</v>
      </c>
    </row>
    <row r="687" spans="1:7" x14ac:dyDescent="0.2">
      <c r="A687" s="79">
        <v>45238</v>
      </c>
      <c r="B687" s="77">
        <v>17858</v>
      </c>
      <c r="C687" s="84">
        <v>40674</v>
      </c>
      <c r="E687">
        <f t="shared" si="20"/>
        <v>2023</v>
      </c>
      <c r="F687" s="57">
        <f>_xlfn.XLOOKUP(E687,'Historical Metal Prices'!$L$4:$Z$4,'Historical Metal Prices'!$L$10:$Z$10)</f>
        <v>7.1872760267425173E-2</v>
      </c>
      <c r="G687" s="77">
        <f t="shared" si="21"/>
        <v>19141.503752855679</v>
      </c>
    </row>
    <row r="688" spans="1:7" x14ac:dyDescent="0.2">
      <c r="A688" s="79">
        <v>45237</v>
      </c>
      <c r="B688" s="77">
        <v>17666</v>
      </c>
      <c r="C688" s="84">
        <v>40674</v>
      </c>
      <c r="E688">
        <f t="shared" si="20"/>
        <v>2023</v>
      </c>
      <c r="F688" s="57">
        <f>_xlfn.XLOOKUP(E688,'Historical Metal Prices'!$L$4:$Z$4,'Historical Metal Prices'!$L$10:$Z$10)</f>
        <v>7.1872760267425173E-2</v>
      </c>
      <c r="G688" s="77">
        <f t="shared" si="21"/>
        <v>18935.704182884332</v>
      </c>
    </row>
    <row r="689" spans="1:7" x14ac:dyDescent="0.2">
      <c r="A689" s="79">
        <v>45236</v>
      </c>
      <c r="B689" s="77">
        <v>18200</v>
      </c>
      <c r="C689" s="84">
        <v>45144</v>
      </c>
      <c r="E689">
        <f t="shared" si="20"/>
        <v>2023</v>
      </c>
      <c r="F689" s="57">
        <f>_xlfn.XLOOKUP(E689,'Historical Metal Prices'!$L$4:$Z$4,'Historical Metal Prices'!$L$10:$Z$10)</f>
        <v>7.1872760267425173E-2</v>
      </c>
      <c r="G689" s="77">
        <f t="shared" si="21"/>
        <v>19508.084236867136</v>
      </c>
    </row>
    <row r="690" spans="1:7" x14ac:dyDescent="0.2">
      <c r="A690" s="79">
        <v>45233</v>
      </c>
      <c r="B690" s="77">
        <v>17984.5</v>
      </c>
      <c r="C690" s="84">
        <v>40902</v>
      </c>
      <c r="E690">
        <f t="shared" si="20"/>
        <v>2023</v>
      </c>
      <c r="F690" s="57">
        <f>_xlfn.XLOOKUP(E690,'Historical Metal Prices'!$L$4:$Z$4,'Historical Metal Prices'!$L$10:$Z$10)</f>
        <v>7.1872760267425173E-2</v>
      </c>
      <c r="G690" s="77">
        <f t="shared" si="21"/>
        <v>19277.095657029509</v>
      </c>
    </row>
    <row r="691" spans="1:7" x14ac:dyDescent="0.2">
      <c r="A691" s="79">
        <v>45232</v>
      </c>
      <c r="B691" s="77">
        <v>17754</v>
      </c>
      <c r="C691" s="84">
        <v>41826</v>
      </c>
      <c r="E691">
        <f t="shared" si="20"/>
        <v>2023</v>
      </c>
      <c r="F691" s="57">
        <f>_xlfn.XLOOKUP(E691,'Historical Metal Prices'!$L$4:$Z$4,'Historical Metal Prices'!$L$10:$Z$10)</f>
        <v>7.1872760267425173E-2</v>
      </c>
      <c r="G691" s="77">
        <f t="shared" si="21"/>
        <v>19030.028985787867</v>
      </c>
    </row>
    <row r="692" spans="1:7" x14ac:dyDescent="0.2">
      <c r="A692" s="79">
        <v>45231</v>
      </c>
      <c r="B692" s="77">
        <v>17789</v>
      </c>
      <c r="C692" s="84">
        <v>43050</v>
      </c>
      <c r="E692">
        <f t="shared" si="20"/>
        <v>2023</v>
      </c>
      <c r="F692" s="57">
        <f>_xlfn.XLOOKUP(E692,'Historical Metal Prices'!$L$4:$Z$4,'Historical Metal Prices'!$L$10:$Z$10)</f>
        <v>7.1872760267425173E-2</v>
      </c>
      <c r="G692" s="77">
        <f t="shared" si="21"/>
        <v>19067.544532397227</v>
      </c>
    </row>
    <row r="693" spans="1:7" x14ac:dyDescent="0.2">
      <c r="A693" s="79">
        <v>45230</v>
      </c>
      <c r="B693" s="77">
        <v>17903</v>
      </c>
      <c r="C693" s="84">
        <v>44784</v>
      </c>
      <c r="E693">
        <f t="shared" si="20"/>
        <v>2023</v>
      </c>
      <c r="F693" s="57">
        <f>_xlfn.XLOOKUP(E693,'Historical Metal Prices'!$L$4:$Z$4,'Historical Metal Prices'!$L$10:$Z$10)</f>
        <v>7.1872760267425173E-2</v>
      </c>
      <c r="G693" s="77">
        <f t="shared" si="21"/>
        <v>19189.738027067713</v>
      </c>
    </row>
    <row r="694" spans="1:7" x14ac:dyDescent="0.2">
      <c r="A694" s="79">
        <v>45229</v>
      </c>
      <c r="B694" s="77">
        <v>18267</v>
      </c>
      <c r="C694" s="84">
        <v>44898</v>
      </c>
      <c r="E694">
        <f t="shared" si="20"/>
        <v>2023</v>
      </c>
      <c r="F694" s="57">
        <f>_xlfn.XLOOKUP(E694,'Historical Metal Prices'!$L$4:$Z$4,'Historical Metal Prices'!$L$10:$Z$10)</f>
        <v>7.1872760267425173E-2</v>
      </c>
      <c r="G694" s="77">
        <f t="shared" si="21"/>
        <v>19579.899711805057</v>
      </c>
    </row>
    <row r="695" spans="1:7" x14ac:dyDescent="0.2">
      <c r="A695" s="79">
        <v>45226</v>
      </c>
      <c r="B695" s="77">
        <v>18152</v>
      </c>
      <c r="C695" s="84">
        <v>45144</v>
      </c>
      <c r="E695">
        <f t="shared" si="20"/>
        <v>2023</v>
      </c>
      <c r="F695" s="57">
        <f>_xlfn.XLOOKUP(E695,'Historical Metal Prices'!$L$4:$Z$4,'Historical Metal Prices'!$L$10:$Z$10)</f>
        <v>7.1872760267425173E-2</v>
      </c>
      <c r="G695" s="77">
        <f t="shared" si="21"/>
        <v>19456.634344374303</v>
      </c>
    </row>
    <row r="696" spans="1:7" x14ac:dyDescent="0.2">
      <c r="A696" s="79">
        <v>45225</v>
      </c>
      <c r="B696" s="77">
        <v>17849</v>
      </c>
      <c r="C696" s="84">
        <v>45564</v>
      </c>
      <c r="E696">
        <f t="shared" si="20"/>
        <v>2023</v>
      </c>
      <c r="F696" s="57">
        <f>_xlfn.XLOOKUP(E696,'Historical Metal Prices'!$L$4:$Z$4,'Historical Metal Prices'!$L$10:$Z$10)</f>
        <v>7.1872760267425173E-2</v>
      </c>
      <c r="G696" s="77">
        <f t="shared" si="21"/>
        <v>19131.856898013273</v>
      </c>
    </row>
    <row r="697" spans="1:7" x14ac:dyDescent="0.2">
      <c r="A697" s="79">
        <v>45224</v>
      </c>
      <c r="B697" s="77">
        <v>18085</v>
      </c>
      <c r="C697" s="84">
        <v>45564</v>
      </c>
      <c r="E697">
        <f t="shared" si="20"/>
        <v>2023</v>
      </c>
      <c r="F697" s="57">
        <f>_xlfn.XLOOKUP(E697,'Historical Metal Prices'!$L$4:$Z$4,'Historical Metal Prices'!$L$10:$Z$10)</f>
        <v>7.1872760267425173E-2</v>
      </c>
      <c r="G697" s="77">
        <f t="shared" si="21"/>
        <v>19384.818869436385</v>
      </c>
    </row>
    <row r="698" spans="1:7" x14ac:dyDescent="0.2">
      <c r="A698" s="79">
        <v>45223</v>
      </c>
      <c r="B698" s="77">
        <v>18042</v>
      </c>
      <c r="C698" s="84">
        <v>44880</v>
      </c>
      <c r="E698">
        <f t="shared" si="20"/>
        <v>2023</v>
      </c>
      <c r="F698" s="57">
        <f>_xlfn.XLOOKUP(E698,'Historical Metal Prices'!$L$4:$Z$4,'Historical Metal Prices'!$L$10:$Z$10)</f>
        <v>7.1872760267425173E-2</v>
      </c>
      <c r="G698" s="77">
        <f t="shared" si="21"/>
        <v>19338.728340744885</v>
      </c>
    </row>
    <row r="699" spans="1:7" x14ac:dyDescent="0.2">
      <c r="A699" s="79">
        <v>45222</v>
      </c>
      <c r="B699" s="77">
        <v>17947.5</v>
      </c>
      <c r="C699" s="84">
        <v>44880</v>
      </c>
      <c r="E699">
        <f t="shared" si="20"/>
        <v>2023</v>
      </c>
      <c r="F699" s="57">
        <f>_xlfn.XLOOKUP(E699,'Historical Metal Prices'!$L$4:$Z$4,'Historical Metal Prices'!$L$10:$Z$10)</f>
        <v>7.1872760267425173E-2</v>
      </c>
      <c r="G699" s="77">
        <f t="shared" si="21"/>
        <v>19237.436364899615</v>
      </c>
    </row>
    <row r="700" spans="1:7" x14ac:dyDescent="0.2">
      <c r="A700" s="79">
        <v>45219</v>
      </c>
      <c r="B700" s="77">
        <v>18406</v>
      </c>
      <c r="C700" s="84">
        <v>44862</v>
      </c>
      <c r="E700">
        <f t="shared" si="20"/>
        <v>2023</v>
      </c>
      <c r="F700" s="57">
        <f>_xlfn.XLOOKUP(E700,'Historical Metal Prices'!$L$4:$Z$4,'Historical Metal Prices'!$L$10:$Z$10)</f>
        <v>7.1872760267425173E-2</v>
      </c>
      <c r="G700" s="77">
        <f t="shared" si="21"/>
        <v>19728.890025482229</v>
      </c>
    </row>
    <row r="701" spans="1:7" x14ac:dyDescent="0.2">
      <c r="A701" s="79">
        <v>45218</v>
      </c>
      <c r="B701" s="77">
        <v>18282</v>
      </c>
      <c r="C701" s="84">
        <v>43194</v>
      </c>
      <c r="E701">
        <f t="shared" si="20"/>
        <v>2023</v>
      </c>
      <c r="F701" s="57">
        <f>_xlfn.XLOOKUP(E701,'Historical Metal Prices'!$L$4:$Z$4,'Historical Metal Prices'!$L$10:$Z$10)</f>
        <v>7.1872760267425173E-2</v>
      </c>
      <c r="G701" s="77">
        <f t="shared" si="21"/>
        <v>19595.977803209065</v>
      </c>
    </row>
    <row r="702" spans="1:7" x14ac:dyDescent="0.2">
      <c r="A702" s="79">
        <v>45217</v>
      </c>
      <c r="B702" s="77">
        <v>18407</v>
      </c>
      <c r="C702" s="84">
        <v>43260</v>
      </c>
      <c r="E702">
        <f t="shared" si="20"/>
        <v>2023</v>
      </c>
      <c r="F702" s="57">
        <f>_xlfn.XLOOKUP(E702,'Historical Metal Prices'!$L$4:$Z$4,'Historical Metal Prices'!$L$10:$Z$10)</f>
        <v>7.1872760267425173E-2</v>
      </c>
      <c r="G702" s="77">
        <f t="shared" si="21"/>
        <v>19729.961898242494</v>
      </c>
    </row>
    <row r="703" spans="1:7" x14ac:dyDescent="0.2">
      <c r="A703" s="79">
        <v>45216</v>
      </c>
      <c r="B703" s="77">
        <v>18333</v>
      </c>
      <c r="C703" s="84">
        <v>43320</v>
      </c>
      <c r="E703">
        <f t="shared" si="20"/>
        <v>2023</v>
      </c>
      <c r="F703" s="57">
        <f>_xlfn.XLOOKUP(E703,'Historical Metal Prices'!$L$4:$Z$4,'Historical Metal Prices'!$L$10:$Z$10)</f>
        <v>7.1872760267425173E-2</v>
      </c>
      <c r="G703" s="77">
        <f t="shared" si="21"/>
        <v>19650.643313982706</v>
      </c>
    </row>
    <row r="704" spans="1:7" x14ac:dyDescent="0.2">
      <c r="A704" s="79">
        <v>45215</v>
      </c>
      <c r="B704" s="77">
        <v>18329.5</v>
      </c>
      <c r="C704" s="84">
        <v>42870</v>
      </c>
      <c r="E704">
        <f t="shared" si="20"/>
        <v>2023</v>
      </c>
      <c r="F704" s="57">
        <f>_xlfn.XLOOKUP(E704,'Historical Metal Prices'!$L$4:$Z$4,'Historical Metal Prices'!$L$10:$Z$10)</f>
        <v>7.1872760267425173E-2</v>
      </c>
      <c r="G704" s="77">
        <f t="shared" si="21"/>
        <v>19646.89175932177</v>
      </c>
    </row>
    <row r="705" spans="1:7" x14ac:dyDescent="0.2">
      <c r="A705" s="79">
        <v>45212</v>
      </c>
      <c r="B705" s="77">
        <v>18284.25</v>
      </c>
      <c r="C705" s="84">
        <v>42870</v>
      </c>
      <c r="E705">
        <f t="shared" si="20"/>
        <v>2023</v>
      </c>
      <c r="F705" s="57">
        <f>_xlfn.XLOOKUP(E705,'Historical Metal Prices'!$L$4:$Z$4,'Historical Metal Prices'!$L$10:$Z$10)</f>
        <v>7.1872760267425173E-2</v>
      </c>
      <c r="G705" s="77">
        <f t="shared" si="21"/>
        <v>19598.389516919669</v>
      </c>
    </row>
    <row r="706" spans="1:7" x14ac:dyDescent="0.2">
      <c r="A706" s="79">
        <v>45211</v>
      </c>
      <c r="B706" s="77">
        <v>18462</v>
      </c>
      <c r="C706" s="84">
        <v>42870</v>
      </c>
      <c r="E706">
        <f t="shared" si="20"/>
        <v>2023</v>
      </c>
      <c r="F706" s="57">
        <f>_xlfn.XLOOKUP(E706,'Historical Metal Prices'!$L$4:$Z$4,'Historical Metal Prices'!$L$10:$Z$10)</f>
        <v>7.1872760267425173E-2</v>
      </c>
      <c r="G706" s="77">
        <f t="shared" si="21"/>
        <v>19788.914900057203</v>
      </c>
    </row>
    <row r="707" spans="1:7" x14ac:dyDescent="0.2">
      <c r="A707" s="79">
        <v>45210</v>
      </c>
      <c r="B707" s="77">
        <v>18086.009999999998</v>
      </c>
      <c r="C707" s="84">
        <v>42984</v>
      </c>
      <c r="E707">
        <f t="shared" si="20"/>
        <v>2023</v>
      </c>
      <c r="F707" s="57">
        <f>_xlfn.XLOOKUP(E707,'Historical Metal Prices'!$L$4:$Z$4,'Historical Metal Prices'!$L$10:$Z$10)</f>
        <v>7.1872760267425173E-2</v>
      </c>
      <c r="G707" s="77">
        <f t="shared" si="21"/>
        <v>19385.901460924251</v>
      </c>
    </row>
    <row r="708" spans="1:7" x14ac:dyDescent="0.2">
      <c r="A708" s="79">
        <v>45209</v>
      </c>
      <c r="B708" s="77">
        <v>18399.009999999998</v>
      </c>
      <c r="C708" s="84">
        <v>43086</v>
      </c>
      <c r="E708">
        <f t="shared" si="20"/>
        <v>2023</v>
      </c>
      <c r="F708" s="57">
        <f>_xlfn.XLOOKUP(E708,'Historical Metal Prices'!$L$4:$Z$4,'Historical Metal Prices'!$L$10:$Z$10)</f>
        <v>7.1872760267425173E-2</v>
      </c>
      <c r="G708" s="77">
        <f t="shared" si="21"/>
        <v>19721.397634887955</v>
      </c>
    </row>
    <row r="709" spans="1:7" x14ac:dyDescent="0.2">
      <c r="A709" s="79">
        <v>45208</v>
      </c>
      <c r="B709" s="77">
        <v>18659</v>
      </c>
      <c r="C709" s="84">
        <v>43110</v>
      </c>
      <c r="E709">
        <f t="shared" si="20"/>
        <v>2023</v>
      </c>
      <c r="F709" s="57">
        <f>_xlfn.XLOOKUP(E709,'Historical Metal Prices'!$L$4:$Z$4,'Historical Metal Prices'!$L$10:$Z$10)</f>
        <v>7.1872760267425173E-2</v>
      </c>
      <c r="G709" s="77">
        <f t="shared" si="21"/>
        <v>20000.073833829887</v>
      </c>
    </row>
    <row r="710" spans="1:7" x14ac:dyDescent="0.2">
      <c r="A710" s="79">
        <v>45205</v>
      </c>
      <c r="B710" s="77">
        <v>18310.25</v>
      </c>
      <c r="C710" s="84">
        <v>43134</v>
      </c>
      <c r="E710">
        <f t="shared" si="20"/>
        <v>2023</v>
      </c>
      <c r="F710" s="57">
        <f>_xlfn.XLOOKUP(E710,'Historical Metal Prices'!$L$4:$Z$4,'Historical Metal Prices'!$L$10:$Z$10)</f>
        <v>7.1872760267425173E-2</v>
      </c>
      <c r="G710" s="77">
        <f t="shared" si="21"/>
        <v>19626.25820868662</v>
      </c>
    </row>
    <row r="711" spans="1:7" x14ac:dyDescent="0.2">
      <c r="A711" s="79">
        <v>45204</v>
      </c>
      <c r="B711" s="77">
        <v>18225.5</v>
      </c>
      <c r="C711" s="84">
        <v>43134</v>
      </c>
      <c r="E711">
        <f t="shared" si="20"/>
        <v>2023</v>
      </c>
      <c r="F711" s="57">
        <f>_xlfn.XLOOKUP(E711,'Historical Metal Prices'!$L$4:$Z$4,'Historical Metal Prices'!$L$10:$Z$10)</f>
        <v>7.1872760267425173E-2</v>
      </c>
      <c r="G711" s="77">
        <f t="shared" si="21"/>
        <v>19535.416992253959</v>
      </c>
    </row>
    <row r="712" spans="1:7" x14ac:dyDescent="0.2">
      <c r="A712" s="79">
        <v>45203</v>
      </c>
      <c r="B712" s="77">
        <v>18443.259999999998</v>
      </c>
      <c r="C712" s="84">
        <v>42384</v>
      </c>
      <c r="E712">
        <f t="shared" si="20"/>
        <v>2023</v>
      </c>
      <c r="F712" s="57">
        <f>_xlfn.XLOOKUP(E712,'Historical Metal Prices'!$L$4:$Z$4,'Historical Metal Prices'!$L$10:$Z$10)</f>
        <v>7.1872760267425173E-2</v>
      </c>
      <c r="G712" s="77">
        <f t="shared" si="21"/>
        <v>19768.828004529791</v>
      </c>
    </row>
    <row r="713" spans="1:7" x14ac:dyDescent="0.2">
      <c r="A713" s="79">
        <v>45202</v>
      </c>
      <c r="B713" s="77">
        <v>18450.5</v>
      </c>
      <c r="C713" s="84">
        <v>42174</v>
      </c>
      <c r="E713">
        <f t="shared" si="20"/>
        <v>2023</v>
      </c>
      <c r="F713" s="57">
        <f>_xlfn.XLOOKUP(E713,'Historical Metal Prices'!$L$4:$Z$4,'Historical Metal Prices'!$L$10:$Z$10)</f>
        <v>7.1872760267425173E-2</v>
      </c>
      <c r="G713" s="77">
        <f t="shared" si="21"/>
        <v>19776.588363314127</v>
      </c>
    </row>
    <row r="714" spans="1:7" x14ac:dyDescent="0.2">
      <c r="A714" s="79">
        <v>45201</v>
      </c>
      <c r="B714" s="77">
        <v>18486</v>
      </c>
      <c r="C714" s="84">
        <v>42204</v>
      </c>
      <c r="E714">
        <f t="shared" si="20"/>
        <v>2023</v>
      </c>
      <c r="F714" s="57">
        <f>_xlfn.XLOOKUP(E714,'Historical Metal Prices'!$L$4:$Z$4,'Historical Metal Prices'!$L$10:$Z$10)</f>
        <v>7.1872760267425173E-2</v>
      </c>
      <c r="G714" s="77">
        <f t="shared" si="21"/>
        <v>19814.63984630362</v>
      </c>
    </row>
    <row r="715" spans="1:7" x14ac:dyDescent="0.2">
      <c r="A715" s="79">
        <v>45198</v>
      </c>
      <c r="B715" s="77">
        <v>18440</v>
      </c>
      <c r="C715" s="84">
        <v>42204</v>
      </c>
      <c r="E715">
        <f t="shared" ref="E715:E778" si="22">YEAR(A715)</f>
        <v>2023</v>
      </c>
      <c r="F715" s="57">
        <f>_xlfn.XLOOKUP(E715,'Historical Metal Prices'!$L$4:$Z$4,'Historical Metal Prices'!$L$10:$Z$10)</f>
        <v>7.1872760267425173E-2</v>
      </c>
      <c r="G715" s="77">
        <f t="shared" ref="G715:G778" si="23">IFERROR(B715*(1+F715),G716)</f>
        <v>19765.333699331321</v>
      </c>
    </row>
    <row r="716" spans="1:7" x14ac:dyDescent="0.2">
      <c r="A716" s="79">
        <v>45197</v>
      </c>
      <c r="B716" s="77">
        <v>18634</v>
      </c>
      <c r="C716" s="84">
        <v>42228</v>
      </c>
      <c r="E716">
        <f t="shared" si="22"/>
        <v>2023</v>
      </c>
      <c r="F716" s="57">
        <f>_xlfn.XLOOKUP(E716,'Historical Metal Prices'!$L$4:$Z$4,'Historical Metal Prices'!$L$10:$Z$10)</f>
        <v>7.1872760267425173E-2</v>
      </c>
      <c r="G716" s="77">
        <f t="shared" si="23"/>
        <v>19973.277014823201</v>
      </c>
    </row>
    <row r="717" spans="1:7" x14ac:dyDescent="0.2">
      <c r="A717" s="79">
        <v>45196</v>
      </c>
      <c r="B717" s="77">
        <v>18744.25</v>
      </c>
      <c r="C717" s="84">
        <v>41982</v>
      </c>
      <c r="E717">
        <f t="shared" si="22"/>
        <v>2023</v>
      </c>
      <c r="F717" s="57">
        <f>_xlfn.XLOOKUP(E717,'Historical Metal Prices'!$L$4:$Z$4,'Historical Metal Prices'!$L$10:$Z$10)</f>
        <v>7.1872760267425173E-2</v>
      </c>
      <c r="G717" s="77">
        <f t="shared" si="23"/>
        <v>20091.450986642685</v>
      </c>
    </row>
    <row r="718" spans="1:7" x14ac:dyDescent="0.2">
      <c r="A718" s="79">
        <v>45195</v>
      </c>
      <c r="B718" s="77">
        <v>18622</v>
      </c>
      <c r="C718" s="84">
        <v>41628</v>
      </c>
      <c r="E718">
        <f t="shared" si="22"/>
        <v>2023</v>
      </c>
      <c r="F718" s="57">
        <f>_xlfn.XLOOKUP(E718,'Historical Metal Prices'!$L$4:$Z$4,'Historical Metal Prices'!$L$10:$Z$10)</f>
        <v>7.1872760267425173E-2</v>
      </c>
      <c r="G718" s="77">
        <f t="shared" si="23"/>
        <v>19960.414541699993</v>
      </c>
    </row>
    <row r="719" spans="1:7" x14ac:dyDescent="0.2">
      <c r="A719" s="79">
        <v>45194</v>
      </c>
      <c r="B719" s="77">
        <v>18859</v>
      </c>
      <c r="C719" s="84">
        <v>41328</v>
      </c>
      <c r="E719">
        <f t="shared" si="22"/>
        <v>2023</v>
      </c>
      <c r="F719" s="57">
        <f>_xlfn.XLOOKUP(E719,'Historical Metal Prices'!$L$4:$Z$4,'Historical Metal Prices'!$L$10:$Z$10)</f>
        <v>7.1872760267425173E-2</v>
      </c>
      <c r="G719" s="77">
        <f t="shared" si="23"/>
        <v>20214.44838588337</v>
      </c>
    </row>
    <row r="720" spans="1:7" x14ac:dyDescent="0.2">
      <c r="A720" s="79">
        <v>45191</v>
      </c>
      <c r="B720" s="77">
        <v>19173</v>
      </c>
      <c r="C720" s="84">
        <v>41292</v>
      </c>
      <c r="E720">
        <f t="shared" si="22"/>
        <v>2023</v>
      </c>
      <c r="F720" s="57">
        <f>_xlfn.XLOOKUP(E720,'Historical Metal Prices'!$L$4:$Z$4,'Historical Metal Prices'!$L$10:$Z$10)</f>
        <v>7.1872760267425173E-2</v>
      </c>
      <c r="G720" s="77">
        <f t="shared" si="23"/>
        <v>20551.016432607343</v>
      </c>
    </row>
    <row r="721" spans="1:7" x14ac:dyDescent="0.2">
      <c r="A721" s="79">
        <v>45190</v>
      </c>
      <c r="B721" s="77">
        <v>18868.5</v>
      </c>
      <c r="C721" s="84">
        <v>41292</v>
      </c>
      <c r="E721">
        <f t="shared" si="22"/>
        <v>2023</v>
      </c>
      <c r="F721" s="57">
        <f>_xlfn.XLOOKUP(E721,'Historical Metal Prices'!$L$4:$Z$4,'Historical Metal Prices'!$L$10:$Z$10)</f>
        <v>7.1872760267425173E-2</v>
      </c>
      <c r="G721" s="77">
        <f t="shared" si="23"/>
        <v>20224.631177105912</v>
      </c>
    </row>
    <row r="722" spans="1:7" x14ac:dyDescent="0.2">
      <c r="A722" s="79">
        <v>45189</v>
      </c>
      <c r="B722" s="77">
        <v>19326</v>
      </c>
      <c r="C722" s="84">
        <v>41316</v>
      </c>
      <c r="E722">
        <f t="shared" si="22"/>
        <v>2023</v>
      </c>
      <c r="F722" s="57">
        <f>_xlfn.XLOOKUP(E722,'Historical Metal Prices'!$L$4:$Z$4,'Historical Metal Prices'!$L$10:$Z$10)</f>
        <v>7.1872760267425173E-2</v>
      </c>
      <c r="G722" s="77">
        <f t="shared" si="23"/>
        <v>20715.012964928257</v>
      </c>
    </row>
    <row r="723" spans="1:7" x14ac:dyDescent="0.2">
      <c r="A723" s="79">
        <v>45188</v>
      </c>
      <c r="B723" s="77">
        <v>19671.25</v>
      </c>
      <c r="C723" s="84">
        <v>41040</v>
      </c>
      <c r="E723">
        <f t="shared" si="22"/>
        <v>2023</v>
      </c>
      <c r="F723" s="57">
        <f>_xlfn.XLOOKUP(E723,'Historical Metal Prices'!$L$4:$Z$4,'Historical Metal Prices'!$L$10:$Z$10)</f>
        <v>7.1872760267425173E-2</v>
      </c>
      <c r="G723" s="77">
        <f t="shared" si="23"/>
        <v>21085.077035410588</v>
      </c>
    </row>
    <row r="724" spans="1:7" x14ac:dyDescent="0.2">
      <c r="A724" s="79">
        <v>45187</v>
      </c>
      <c r="B724" s="77">
        <v>19616</v>
      </c>
      <c r="C724" s="84">
        <v>40500</v>
      </c>
      <c r="E724">
        <f t="shared" si="22"/>
        <v>2023</v>
      </c>
      <c r="F724" s="57">
        <f>_xlfn.XLOOKUP(E724,'Historical Metal Prices'!$L$4:$Z$4,'Historical Metal Prices'!$L$10:$Z$10)</f>
        <v>7.1872760267425173E-2</v>
      </c>
      <c r="G724" s="77">
        <f t="shared" si="23"/>
        <v>21025.856065405813</v>
      </c>
    </row>
    <row r="725" spans="1:7" x14ac:dyDescent="0.2">
      <c r="A725" s="79">
        <v>45184</v>
      </c>
      <c r="B725" s="77">
        <v>19672.5</v>
      </c>
      <c r="C725" s="84">
        <v>39960</v>
      </c>
      <c r="E725">
        <f t="shared" si="22"/>
        <v>2023</v>
      </c>
      <c r="F725" s="57">
        <f>_xlfn.XLOOKUP(E725,'Historical Metal Prices'!$L$4:$Z$4,'Historical Metal Prices'!$L$10:$Z$10)</f>
        <v>7.1872760267425173E-2</v>
      </c>
      <c r="G725" s="77">
        <f t="shared" si="23"/>
        <v>21086.416876360923</v>
      </c>
    </row>
    <row r="726" spans="1:7" x14ac:dyDescent="0.2">
      <c r="A726" s="79">
        <v>45183</v>
      </c>
      <c r="B726" s="77">
        <v>20093</v>
      </c>
      <c r="C726" s="84">
        <v>38940</v>
      </c>
      <c r="E726">
        <f t="shared" si="22"/>
        <v>2023</v>
      </c>
      <c r="F726" s="57">
        <f>_xlfn.XLOOKUP(E726,'Historical Metal Prices'!$L$4:$Z$4,'Historical Metal Prices'!$L$10:$Z$10)</f>
        <v>7.1872760267425173E-2</v>
      </c>
      <c r="G726" s="77">
        <f t="shared" si="23"/>
        <v>21537.139372053374</v>
      </c>
    </row>
    <row r="727" spans="1:7" x14ac:dyDescent="0.2">
      <c r="A727" s="79">
        <v>45182</v>
      </c>
      <c r="B727" s="77">
        <v>19858</v>
      </c>
      <c r="C727" s="84">
        <v>38742</v>
      </c>
      <c r="E727">
        <f t="shared" si="22"/>
        <v>2023</v>
      </c>
      <c r="F727" s="57">
        <f>_xlfn.XLOOKUP(E727,'Historical Metal Prices'!$L$4:$Z$4,'Historical Metal Prices'!$L$10:$Z$10)</f>
        <v>7.1872760267425173E-2</v>
      </c>
      <c r="G727" s="77">
        <f t="shared" si="23"/>
        <v>21285.249273390527</v>
      </c>
    </row>
    <row r="728" spans="1:7" x14ac:dyDescent="0.2">
      <c r="A728" s="79">
        <v>45181</v>
      </c>
      <c r="B728" s="77">
        <v>19683.5</v>
      </c>
      <c r="C728" s="84">
        <v>38742</v>
      </c>
      <c r="E728">
        <f t="shared" si="22"/>
        <v>2023</v>
      </c>
      <c r="F728" s="57">
        <f>_xlfn.XLOOKUP(E728,'Historical Metal Prices'!$L$4:$Z$4,'Historical Metal Prices'!$L$10:$Z$10)</f>
        <v>7.1872760267425173E-2</v>
      </c>
      <c r="G728" s="77">
        <f t="shared" si="23"/>
        <v>21098.207476723863</v>
      </c>
    </row>
    <row r="729" spans="1:7" x14ac:dyDescent="0.2">
      <c r="A729" s="79">
        <v>45180</v>
      </c>
      <c r="B729" s="77">
        <v>20252</v>
      </c>
      <c r="C729" s="84">
        <v>38280</v>
      </c>
      <c r="E729">
        <f t="shared" si="22"/>
        <v>2023</v>
      </c>
      <c r="F729" s="57">
        <f>_xlfn.XLOOKUP(E729,'Historical Metal Prices'!$L$4:$Z$4,'Historical Metal Prices'!$L$10:$Z$10)</f>
        <v>7.1872760267425173E-2</v>
      </c>
      <c r="G729" s="77">
        <f t="shared" si="23"/>
        <v>21707.567140935895</v>
      </c>
    </row>
    <row r="730" spans="1:7" x14ac:dyDescent="0.2">
      <c r="A730" s="79">
        <v>45177</v>
      </c>
      <c r="B730" s="77">
        <v>19820</v>
      </c>
      <c r="C730" s="84">
        <v>38280</v>
      </c>
      <c r="E730">
        <f t="shared" si="22"/>
        <v>2023</v>
      </c>
      <c r="F730" s="57">
        <f>_xlfn.XLOOKUP(E730,'Historical Metal Prices'!$L$4:$Z$4,'Historical Metal Prices'!$L$10:$Z$10)</f>
        <v>7.1872760267425173E-2</v>
      </c>
      <c r="G730" s="77">
        <f t="shared" si="23"/>
        <v>21244.518108500368</v>
      </c>
    </row>
    <row r="731" spans="1:7" x14ac:dyDescent="0.2">
      <c r="A731" s="79">
        <v>45176</v>
      </c>
      <c r="B731" s="77">
        <v>20258</v>
      </c>
      <c r="C731" s="84">
        <v>37980</v>
      </c>
      <c r="E731">
        <f t="shared" si="22"/>
        <v>2023</v>
      </c>
      <c r="F731" s="57">
        <f>_xlfn.XLOOKUP(E731,'Historical Metal Prices'!$L$4:$Z$4,'Historical Metal Prices'!$L$10:$Z$10)</f>
        <v>7.1872760267425173E-2</v>
      </c>
      <c r="G731" s="77">
        <f t="shared" si="23"/>
        <v>21713.998377497501</v>
      </c>
    </row>
    <row r="732" spans="1:7" x14ac:dyDescent="0.2">
      <c r="A732" s="79">
        <v>45175</v>
      </c>
      <c r="B732" s="77">
        <v>20373</v>
      </c>
      <c r="C732" s="84">
        <v>37386</v>
      </c>
      <c r="E732">
        <f t="shared" si="22"/>
        <v>2023</v>
      </c>
      <c r="F732" s="57">
        <f>_xlfn.XLOOKUP(E732,'Historical Metal Prices'!$L$4:$Z$4,'Historical Metal Prices'!$L$10:$Z$10)</f>
        <v>7.1872760267425173E-2</v>
      </c>
      <c r="G732" s="77">
        <f t="shared" si="23"/>
        <v>21837.263744928252</v>
      </c>
    </row>
    <row r="733" spans="1:7" x14ac:dyDescent="0.2">
      <c r="A733" s="79">
        <v>45174</v>
      </c>
      <c r="B733" s="77">
        <v>20840.5</v>
      </c>
      <c r="C733" s="84">
        <v>37416</v>
      </c>
      <c r="E733">
        <f t="shared" si="22"/>
        <v>2023</v>
      </c>
      <c r="F733" s="57">
        <f>_xlfn.XLOOKUP(E733,'Historical Metal Prices'!$L$4:$Z$4,'Historical Metal Prices'!$L$10:$Z$10)</f>
        <v>7.1872760267425173E-2</v>
      </c>
      <c r="G733" s="77">
        <f t="shared" si="23"/>
        <v>22338.364260353275</v>
      </c>
    </row>
    <row r="734" spans="1:7" x14ac:dyDescent="0.2">
      <c r="A734" s="79">
        <v>45173</v>
      </c>
      <c r="B734" s="77">
        <v>20842</v>
      </c>
      <c r="C734" s="84">
        <v>37164</v>
      </c>
      <c r="E734">
        <f t="shared" si="22"/>
        <v>2023</v>
      </c>
      <c r="F734" s="57">
        <f>_xlfn.XLOOKUP(E734,'Historical Metal Prices'!$L$4:$Z$4,'Historical Metal Prices'!$L$10:$Z$10)</f>
        <v>7.1872760267425173E-2</v>
      </c>
      <c r="G734" s="77">
        <f t="shared" si="23"/>
        <v>22339.972069493677</v>
      </c>
    </row>
    <row r="735" spans="1:7" x14ac:dyDescent="0.2">
      <c r="A735" s="79">
        <v>45170</v>
      </c>
      <c r="B735" s="77">
        <v>20891</v>
      </c>
      <c r="C735" s="84">
        <v>37170</v>
      </c>
      <c r="E735">
        <f t="shared" si="22"/>
        <v>2023</v>
      </c>
      <c r="F735" s="57">
        <f>_xlfn.XLOOKUP(E735,'Historical Metal Prices'!$L$4:$Z$4,'Historical Metal Prices'!$L$10:$Z$10)</f>
        <v>7.1872760267425173E-2</v>
      </c>
      <c r="G735" s="77">
        <f t="shared" si="23"/>
        <v>22392.49383474678</v>
      </c>
    </row>
    <row r="736" spans="1:7" x14ac:dyDescent="0.2">
      <c r="A736" s="79">
        <v>45169</v>
      </c>
      <c r="B736" s="77">
        <v>20087</v>
      </c>
      <c r="C736" s="84">
        <v>37170</v>
      </c>
      <c r="E736">
        <f t="shared" si="22"/>
        <v>2023</v>
      </c>
      <c r="F736" s="57">
        <f>_xlfn.XLOOKUP(E736,'Historical Metal Prices'!$L$4:$Z$4,'Historical Metal Prices'!$L$10:$Z$10)</f>
        <v>7.1872760267425173E-2</v>
      </c>
      <c r="G736" s="77">
        <f t="shared" si="23"/>
        <v>21530.708135491768</v>
      </c>
    </row>
    <row r="737" spans="1:7" x14ac:dyDescent="0.2">
      <c r="A737" s="79">
        <v>45168</v>
      </c>
      <c r="B737" s="77">
        <v>20417.25</v>
      </c>
      <c r="C737" s="84">
        <v>37194</v>
      </c>
      <c r="E737">
        <f t="shared" si="22"/>
        <v>2023</v>
      </c>
      <c r="F737" s="57">
        <f>_xlfn.XLOOKUP(E737,'Historical Metal Prices'!$L$4:$Z$4,'Historical Metal Prices'!$L$10:$Z$10)</f>
        <v>7.1872760267425173E-2</v>
      </c>
      <c r="G737" s="77">
        <f t="shared" si="23"/>
        <v>21884.694114570088</v>
      </c>
    </row>
    <row r="738" spans="1:7" x14ac:dyDescent="0.2">
      <c r="A738" s="79">
        <v>45167</v>
      </c>
      <c r="B738" s="77">
        <v>20486</v>
      </c>
      <c r="C738" s="84">
        <v>37206</v>
      </c>
      <c r="E738">
        <f t="shared" si="22"/>
        <v>2023</v>
      </c>
      <c r="F738" s="57">
        <f>_xlfn.XLOOKUP(E738,'Historical Metal Prices'!$L$4:$Z$4,'Historical Metal Prices'!$L$10:$Z$10)</f>
        <v>7.1872760267425173E-2</v>
      </c>
      <c r="G738" s="77">
        <f t="shared" si="23"/>
        <v>21958.385366838473</v>
      </c>
    </row>
    <row r="739" spans="1:7" x14ac:dyDescent="0.2">
      <c r="A739" s="79">
        <v>45166</v>
      </c>
      <c r="B739" s="77">
        <v>20616</v>
      </c>
      <c r="C739" s="84">
        <v>36936</v>
      </c>
      <c r="E739">
        <f t="shared" si="22"/>
        <v>2023</v>
      </c>
      <c r="F739" s="57">
        <f>_xlfn.XLOOKUP(E739,'Historical Metal Prices'!$L$4:$Z$4,'Historical Metal Prices'!$L$10:$Z$10)</f>
        <v>7.1872760267425173E-2</v>
      </c>
      <c r="G739" s="77">
        <f t="shared" si="23"/>
        <v>22097.728825673239</v>
      </c>
    </row>
    <row r="740" spans="1:7" x14ac:dyDescent="0.2">
      <c r="A740" s="79">
        <v>45163</v>
      </c>
      <c r="B740" s="77">
        <v>20616</v>
      </c>
      <c r="C740" s="84">
        <v>36936</v>
      </c>
      <c r="E740">
        <f t="shared" si="22"/>
        <v>2023</v>
      </c>
      <c r="F740" s="57">
        <f>_xlfn.XLOOKUP(E740,'Historical Metal Prices'!$L$4:$Z$4,'Historical Metal Prices'!$L$10:$Z$10)</f>
        <v>7.1872760267425173E-2</v>
      </c>
      <c r="G740" s="77">
        <f t="shared" si="23"/>
        <v>22097.728825673239</v>
      </c>
    </row>
    <row r="741" spans="1:7" x14ac:dyDescent="0.2">
      <c r="A741" s="79">
        <v>45162</v>
      </c>
      <c r="B741" s="77">
        <v>20621</v>
      </c>
      <c r="C741" s="84">
        <v>36936</v>
      </c>
      <c r="E741">
        <f t="shared" si="22"/>
        <v>2023</v>
      </c>
      <c r="F741" s="57">
        <f>_xlfn.XLOOKUP(E741,'Historical Metal Prices'!$L$4:$Z$4,'Historical Metal Prices'!$L$10:$Z$10)</f>
        <v>7.1872760267425173E-2</v>
      </c>
      <c r="G741" s="77">
        <f t="shared" si="23"/>
        <v>22103.088189474576</v>
      </c>
    </row>
    <row r="742" spans="1:7" x14ac:dyDescent="0.2">
      <c r="A742" s="79">
        <v>45161</v>
      </c>
      <c r="B742" s="77">
        <v>20722</v>
      </c>
      <c r="C742" s="84">
        <v>37008</v>
      </c>
      <c r="E742">
        <f t="shared" si="22"/>
        <v>2023</v>
      </c>
      <c r="F742" s="57">
        <f>_xlfn.XLOOKUP(E742,'Historical Metal Prices'!$L$4:$Z$4,'Historical Metal Prices'!$L$10:$Z$10)</f>
        <v>7.1872760267425173E-2</v>
      </c>
      <c r="G742" s="77">
        <f t="shared" si="23"/>
        <v>22211.347338261585</v>
      </c>
    </row>
    <row r="743" spans="1:7" x14ac:dyDescent="0.2">
      <c r="A743" s="79">
        <v>45160</v>
      </c>
      <c r="B743" s="77">
        <v>20263</v>
      </c>
      <c r="C743" s="84">
        <v>37008</v>
      </c>
      <c r="E743">
        <f t="shared" si="22"/>
        <v>2023</v>
      </c>
      <c r="F743" s="57">
        <f>_xlfn.XLOOKUP(E743,'Historical Metal Prices'!$L$4:$Z$4,'Historical Metal Prices'!$L$10:$Z$10)</f>
        <v>7.1872760267425173E-2</v>
      </c>
      <c r="G743" s="77">
        <f t="shared" si="23"/>
        <v>21719.357741298838</v>
      </c>
    </row>
    <row r="744" spans="1:7" x14ac:dyDescent="0.2">
      <c r="A744" s="79">
        <v>45159</v>
      </c>
      <c r="B744" s="77">
        <v>19865.5</v>
      </c>
      <c r="C744" s="84">
        <v>37014</v>
      </c>
      <c r="E744">
        <f t="shared" si="22"/>
        <v>2023</v>
      </c>
      <c r="F744" s="57">
        <f>_xlfn.XLOOKUP(E744,'Historical Metal Prices'!$L$4:$Z$4,'Historical Metal Prices'!$L$10:$Z$10)</f>
        <v>7.1872760267425173E-2</v>
      </c>
      <c r="G744" s="77">
        <f t="shared" si="23"/>
        <v>21293.288319092535</v>
      </c>
    </row>
    <row r="745" spans="1:7" x14ac:dyDescent="0.2">
      <c r="A745" s="79">
        <v>45156</v>
      </c>
      <c r="B745" s="77">
        <v>19907</v>
      </c>
      <c r="C745" s="84">
        <v>37014</v>
      </c>
      <c r="E745">
        <f t="shared" si="22"/>
        <v>2023</v>
      </c>
      <c r="F745" s="57">
        <f>_xlfn.XLOOKUP(E745,'Historical Metal Prices'!$L$4:$Z$4,'Historical Metal Prices'!$L$10:$Z$10)</f>
        <v>7.1872760267425173E-2</v>
      </c>
      <c r="G745" s="77">
        <f t="shared" si="23"/>
        <v>21337.771038643634</v>
      </c>
    </row>
    <row r="746" spans="1:7" x14ac:dyDescent="0.2">
      <c r="A746" s="79">
        <v>45155</v>
      </c>
      <c r="B746" s="77">
        <v>20027</v>
      </c>
      <c r="C746" s="84">
        <v>37038</v>
      </c>
      <c r="E746">
        <f t="shared" si="22"/>
        <v>2023</v>
      </c>
      <c r="F746" s="57">
        <f>_xlfn.XLOOKUP(E746,'Historical Metal Prices'!$L$4:$Z$4,'Historical Metal Prices'!$L$10:$Z$10)</f>
        <v>7.1872760267425173E-2</v>
      </c>
      <c r="G746" s="77">
        <f t="shared" si="23"/>
        <v>21466.395769875722</v>
      </c>
    </row>
    <row r="747" spans="1:7" x14ac:dyDescent="0.2">
      <c r="A747" s="79">
        <v>45154</v>
      </c>
      <c r="B747" s="77">
        <v>19530</v>
      </c>
      <c r="C747" s="84">
        <v>37110</v>
      </c>
      <c r="E747">
        <f t="shared" si="22"/>
        <v>2023</v>
      </c>
      <c r="F747" s="57">
        <f>_xlfn.XLOOKUP(E747,'Historical Metal Prices'!$L$4:$Z$4,'Historical Metal Prices'!$L$10:$Z$10)</f>
        <v>7.1872760267425173E-2</v>
      </c>
      <c r="G747" s="77">
        <f t="shared" si="23"/>
        <v>20933.675008022812</v>
      </c>
    </row>
    <row r="748" spans="1:7" x14ac:dyDescent="0.2">
      <c r="A748" s="79">
        <v>45153</v>
      </c>
      <c r="B748" s="77">
        <v>19499</v>
      </c>
      <c r="C748" s="84">
        <v>37170</v>
      </c>
      <c r="E748">
        <f t="shared" si="22"/>
        <v>2023</v>
      </c>
      <c r="F748" s="57">
        <f>_xlfn.XLOOKUP(E748,'Historical Metal Prices'!$L$4:$Z$4,'Historical Metal Prices'!$L$10:$Z$10)</f>
        <v>7.1872760267425173E-2</v>
      </c>
      <c r="G748" s="77">
        <f t="shared" si="23"/>
        <v>20900.446952454524</v>
      </c>
    </row>
    <row r="749" spans="1:7" x14ac:dyDescent="0.2">
      <c r="A749" s="79">
        <v>45152</v>
      </c>
      <c r="B749" s="77">
        <v>19789</v>
      </c>
      <c r="C749" s="84">
        <v>37182</v>
      </c>
      <c r="E749">
        <f t="shared" si="22"/>
        <v>2023</v>
      </c>
      <c r="F749" s="57">
        <f>_xlfn.XLOOKUP(E749,'Historical Metal Prices'!$L$4:$Z$4,'Historical Metal Prices'!$L$10:$Z$10)</f>
        <v>7.1872760267425173E-2</v>
      </c>
      <c r="G749" s="77">
        <f t="shared" si="23"/>
        <v>21211.290052932076</v>
      </c>
    </row>
    <row r="750" spans="1:7" x14ac:dyDescent="0.2">
      <c r="A750" s="79">
        <v>45149</v>
      </c>
      <c r="B750" s="77">
        <v>19953</v>
      </c>
      <c r="C750" s="84">
        <v>37014</v>
      </c>
      <c r="E750">
        <f t="shared" si="22"/>
        <v>2023</v>
      </c>
      <c r="F750" s="57">
        <f>_xlfn.XLOOKUP(E750,'Historical Metal Prices'!$L$4:$Z$4,'Historical Metal Prices'!$L$10:$Z$10)</f>
        <v>7.1872760267425173E-2</v>
      </c>
      <c r="G750" s="77">
        <f t="shared" si="23"/>
        <v>21387.077185615934</v>
      </c>
    </row>
    <row r="751" spans="1:7" x14ac:dyDescent="0.2">
      <c r="A751" s="79">
        <v>45148</v>
      </c>
      <c r="B751" s="77">
        <v>20173</v>
      </c>
      <c r="C751" s="84">
        <v>37044</v>
      </c>
      <c r="E751">
        <f t="shared" si="22"/>
        <v>2023</v>
      </c>
      <c r="F751" s="57">
        <f>_xlfn.XLOOKUP(E751,'Historical Metal Prices'!$L$4:$Z$4,'Historical Metal Prices'!$L$10:$Z$10)</f>
        <v>7.1872760267425173E-2</v>
      </c>
      <c r="G751" s="77">
        <f t="shared" si="23"/>
        <v>21622.889192874769</v>
      </c>
    </row>
    <row r="752" spans="1:7" x14ac:dyDescent="0.2">
      <c r="A752" s="79">
        <v>45147</v>
      </c>
      <c r="B752" s="77">
        <v>20305.490000000002</v>
      </c>
      <c r="C752" s="84">
        <v>36924</v>
      </c>
      <c r="E752">
        <f t="shared" si="22"/>
        <v>2023</v>
      </c>
      <c r="F752" s="57">
        <f>_xlfn.XLOOKUP(E752,'Historical Metal Prices'!$L$4:$Z$4,'Historical Metal Prices'!$L$10:$Z$10)</f>
        <v>7.1872760267425173E-2</v>
      </c>
      <c r="G752" s="77">
        <f t="shared" si="23"/>
        <v>21764.901614882601</v>
      </c>
    </row>
    <row r="753" spans="1:7" x14ac:dyDescent="0.2">
      <c r="A753" s="79">
        <v>45146</v>
      </c>
      <c r="B753" s="77">
        <v>20593</v>
      </c>
      <c r="C753" s="84">
        <v>36948</v>
      </c>
      <c r="E753">
        <f t="shared" si="22"/>
        <v>2023</v>
      </c>
      <c r="F753" s="57">
        <f>_xlfn.XLOOKUP(E753,'Historical Metal Prices'!$L$4:$Z$4,'Historical Metal Prices'!$L$10:$Z$10)</f>
        <v>7.1872760267425173E-2</v>
      </c>
      <c r="G753" s="77">
        <f t="shared" si="23"/>
        <v>22073.075752187087</v>
      </c>
    </row>
    <row r="754" spans="1:7" x14ac:dyDescent="0.2">
      <c r="A754" s="79">
        <v>45145</v>
      </c>
      <c r="B754" s="77">
        <v>20863</v>
      </c>
      <c r="C754" s="84">
        <v>37044</v>
      </c>
      <c r="E754">
        <f t="shared" si="22"/>
        <v>2023</v>
      </c>
      <c r="F754" s="57">
        <f>_xlfn.XLOOKUP(E754,'Historical Metal Prices'!$L$4:$Z$4,'Historical Metal Prices'!$L$10:$Z$10)</f>
        <v>7.1872760267425173E-2</v>
      </c>
      <c r="G754" s="77">
        <f t="shared" si="23"/>
        <v>22362.481397459291</v>
      </c>
    </row>
    <row r="755" spans="1:7" x14ac:dyDescent="0.2">
      <c r="A755" s="79">
        <v>45142</v>
      </c>
      <c r="B755" s="77">
        <v>21082</v>
      </c>
      <c r="C755" s="84">
        <v>37044</v>
      </c>
      <c r="E755">
        <f t="shared" si="22"/>
        <v>2023</v>
      </c>
      <c r="F755" s="57">
        <f>_xlfn.XLOOKUP(E755,'Historical Metal Prices'!$L$4:$Z$4,'Historical Metal Prices'!$L$10:$Z$10)</f>
        <v>7.1872760267425173E-2</v>
      </c>
      <c r="G755" s="77">
        <f t="shared" si="23"/>
        <v>22597.221531957857</v>
      </c>
    </row>
    <row r="756" spans="1:7" x14ac:dyDescent="0.2">
      <c r="A756" s="79">
        <v>45141</v>
      </c>
      <c r="B756" s="77">
        <v>21369</v>
      </c>
      <c r="C756" s="84">
        <v>37110</v>
      </c>
      <c r="E756">
        <f t="shared" si="22"/>
        <v>2023</v>
      </c>
      <c r="F756" s="57">
        <f>_xlfn.XLOOKUP(E756,'Historical Metal Prices'!$L$4:$Z$4,'Historical Metal Prices'!$L$10:$Z$10)</f>
        <v>7.1872760267425173E-2</v>
      </c>
      <c r="G756" s="77">
        <f t="shared" si="23"/>
        <v>22904.84901415461</v>
      </c>
    </row>
    <row r="757" spans="1:7" x14ac:dyDescent="0.2">
      <c r="A757" s="79">
        <v>45140</v>
      </c>
      <c r="B757" s="77">
        <v>21339</v>
      </c>
      <c r="C757" s="84">
        <v>36972</v>
      </c>
      <c r="E757">
        <f t="shared" si="22"/>
        <v>2023</v>
      </c>
      <c r="F757" s="57">
        <f>_xlfn.XLOOKUP(E757,'Historical Metal Prices'!$L$4:$Z$4,'Historical Metal Prices'!$L$10:$Z$10)</f>
        <v>7.1872760267425173E-2</v>
      </c>
      <c r="G757" s="77">
        <f t="shared" si="23"/>
        <v>22872.692831346587</v>
      </c>
    </row>
    <row r="758" spans="1:7" x14ac:dyDescent="0.2">
      <c r="A758" s="79">
        <v>45139</v>
      </c>
      <c r="B758" s="77">
        <v>22143</v>
      </c>
      <c r="C758" s="84">
        <v>37206</v>
      </c>
      <c r="E758">
        <f t="shared" si="22"/>
        <v>2023</v>
      </c>
      <c r="F758" s="57">
        <f>_xlfn.XLOOKUP(E758,'Historical Metal Prices'!$L$4:$Z$4,'Historical Metal Prices'!$L$10:$Z$10)</f>
        <v>7.1872760267425173E-2</v>
      </c>
      <c r="G758" s="77">
        <f t="shared" si="23"/>
        <v>23734.478530601595</v>
      </c>
    </row>
    <row r="759" spans="1:7" x14ac:dyDescent="0.2">
      <c r="A759" s="79">
        <v>45138</v>
      </c>
      <c r="B759" s="77">
        <v>22076</v>
      </c>
      <c r="C759" s="84">
        <v>37512</v>
      </c>
      <c r="E759">
        <f t="shared" si="22"/>
        <v>2023</v>
      </c>
      <c r="F759" s="57">
        <f>_xlfn.XLOOKUP(E759,'Historical Metal Prices'!$L$4:$Z$4,'Historical Metal Prices'!$L$10:$Z$10)</f>
        <v>7.1872760267425173E-2</v>
      </c>
      <c r="G759" s="77">
        <f t="shared" si="23"/>
        <v>23662.663055663677</v>
      </c>
    </row>
    <row r="760" spans="1:7" x14ac:dyDescent="0.2">
      <c r="A760" s="79">
        <v>45135</v>
      </c>
      <c r="B760" s="77">
        <v>22079</v>
      </c>
      <c r="C760" s="84">
        <v>37536</v>
      </c>
      <c r="E760">
        <f t="shared" si="22"/>
        <v>2023</v>
      </c>
      <c r="F760" s="57">
        <f>_xlfn.XLOOKUP(E760,'Historical Metal Prices'!$L$4:$Z$4,'Historical Metal Prices'!$L$10:$Z$10)</f>
        <v>7.1872760267425173E-2</v>
      </c>
      <c r="G760" s="77">
        <f t="shared" si="23"/>
        <v>23665.87867394448</v>
      </c>
    </row>
    <row r="761" spans="1:7" x14ac:dyDescent="0.2">
      <c r="A761" s="79">
        <v>45134</v>
      </c>
      <c r="B761" s="77">
        <v>21459</v>
      </c>
      <c r="C761" s="84">
        <v>37542</v>
      </c>
      <c r="E761">
        <f t="shared" si="22"/>
        <v>2023</v>
      </c>
      <c r="F761" s="57">
        <f>_xlfn.XLOOKUP(E761,'Historical Metal Prices'!$L$4:$Z$4,'Historical Metal Prices'!$L$10:$Z$10)</f>
        <v>7.1872760267425173E-2</v>
      </c>
      <c r="G761" s="77">
        <f t="shared" si="23"/>
        <v>23001.317562578675</v>
      </c>
    </row>
    <row r="762" spans="1:7" x14ac:dyDescent="0.2">
      <c r="A762" s="79">
        <v>45133</v>
      </c>
      <c r="B762" s="77">
        <v>21340</v>
      </c>
      <c r="C762" s="84">
        <v>37590</v>
      </c>
      <c r="E762">
        <f t="shared" si="22"/>
        <v>2023</v>
      </c>
      <c r="F762" s="57">
        <f>_xlfn.XLOOKUP(E762,'Historical Metal Prices'!$L$4:$Z$4,'Historical Metal Prices'!$L$10:$Z$10)</f>
        <v>7.1872760267425173E-2</v>
      </c>
      <c r="G762" s="77">
        <f t="shared" si="23"/>
        <v>22873.764704106852</v>
      </c>
    </row>
    <row r="763" spans="1:7" x14ac:dyDescent="0.2">
      <c r="A763" s="79">
        <v>45132</v>
      </c>
      <c r="B763" s="77">
        <v>22201</v>
      </c>
      <c r="C763" s="84">
        <v>37590</v>
      </c>
      <c r="E763">
        <f t="shared" si="22"/>
        <v>2023</v>
      </c>
      <c r="F763" s="57">
        <f>_xlfn.XLOOKUP(E763,'Historical Metal Prices'!$L$4:$Z$4,'Historical Metal Prices'!$L$10:$Z$10)</f>
        <v>7.1872760267425173E-2</v>
      </c>
      <c r="G763" s="77">
        <f t="shared" si="23"/>
        <v>23796.647150697107</v>
      </c>
    </row>
    <row r="764" spans="1:7" x14ac:dyDescent="0.2">
      <c r="A764" s="79">
        <v>45131</v>
      </c>
      <c r="B764" s="77">
        <v>21199</v>
      </c>
      <c r="C764" s="84">
        <v>37614</v>
      </c>
      <c r="E764">
        <f t="shared" si="22"/>
        <v>2023</v>
      </c>
      <c r="F764" s="57">
        <f>_xlfn.XLOOKUP(E764,'Historical Metal Prices'!$L$4:$Z$4,'Historical Metal Prices'!$L$10:$Z$10)</f>
        <v>7.1872760267425173E-2</v>
      </c>
      <c r="G764" s="77">
        <f t="shared" si="23"/>
        <v>22722.630644909146</v>
      </c>
    </row>
    <row r="765" spans="1:7" x14ac:dyDescent="0.2">
      <c r="A765" s="79">
        <v>45128</v>
      </c>
      <c r="B765" s="77">
        <v>20538.5</v>
      </c>
      <c r="C765" s="84">
        <v>37758</v>
      </c>
      <c r="E765">
        <f t="shared" si="22"/>
        <v>2023</v>
      </c>
      <c r="F765" s="57">
        <f>_xlfn.XLOOKUP(E765,'Historical Metal Prices'!$L$4:$Z$4,'Historical Metal Prices'!$L$10:$Z$10)</f>
        <v>7.1872760267425173E-2</v>
      </c>
      <c r="G765" s="77">
        <f t="shared" si="23"/>
        <v>22014.658686752511</v>
      </c>
    </row>
    <row r="766" spans="1:7" x14ac:dyDescent="0.2">
      <c r="A766" s="79">
        <v>45127</v>
      </c>
      <c r="B766" s="77">
        <v>21049</v>
      </c>
      <c r="C766" s="84">
        <v>37518</v>
      </c>
      <c r="E766">
        <f t="shared" si="22"/>
        <v>2023</v>
      </c>
      <c r="F766" s="57">
        <f>_xlfn.XLOOKUP(E766,'Historical Metal Prices'!$L$4:$Z$4,'Historical Metal Prices'!$L$10:$Z$10)</f>
        <v>7.1872760267425173E-2</v>
      </c>
      <c r="G766" s="77">
        <f t="shared" si="23"/>
        <v>22561.849730869031</v>
      </c>
    </row>
    <row r="767" spans="1:7" x14ac:dyDescent="0.2">
      <c r="A767" s="79">
        <v>45126</v>
      </c>
      <c r="B767" s="77">
        <v>20661</v>
      </c>
      <c r="C767" s="84">
        <v>37518</v>
      </c>
      <c r="E767">
        <f t="shared" si="22"/>
        <v>2023</v>
      </c>
      <c r="F767" s="57">
        <f>_xlfn.XLOOKUP(E767,'Historical Metal Prices'!$L$4:$Z$4,'Historical Metal Prices'!$L$10:$Z$10)</f>
        <v>7.1872760267425173E-2</v>
      </c>
      <c r="G767" s="77">
        <f t="shared" si="23"/>
        <v>22145.96309988527</v>
      </c>
    </row>
    <row r="768" spans="1:7" x14ac:dyDescent="0.2">
      <c r="A768" s="79">
        <v>45125</v>
      </c>
      <c r="B768" s="77">
        <v>20840</v>
      </c>
      <c r="C768" s="84">
        <v>37560</v>
      </c>
      <c r="E768">
        <f t="shared" si="22"/>
        <v>2023</v>
      </c>
      <c r="F768" s="57">
        <f>_xlfn.XLOOKUP(E768,'Historical Metal Prices'!$L$4:$Z$4,'Historical Metal Prices'!$L$10:$Z$10)</f>
        <v>7.1872760267425173E-2</v>
      </c>
      <c r="G768" s="77">
        <f t="shared" si="23"/>
        <v>22337.828323973139</v>
      </c>
    </row>
    <row r="769" spans="1:7" x14ac:dyDescent="0.2">
      <c r="A769" s="79">
        <v>45124</v>
      </c>
      <c r="B769" s="77">
        <v>20810</v>
      </c>
      <c r="C769" s="84">
        <v>36924</v>
      </c>
      <c r="E769">
        <f t="shared" si="22"/>
        <v>2023</v>
      </c>
      <c r="F769" s="57">
        <f>_xlfn.XLOOKUP(E769,'Historical Metal Prices'!$L$4:$Z$4,'Historical Metal Prices'!$L$10:$Z$10)</f>
        <v>7.1872760267425173E-2</v>
      </c>
      <c r="G769" s="77">
        <f t="shared" si="23"/>
        <v>22305.672141165116</v>
      </c>
    </row>
    <row r="770" spans="1:7" x14ac:dyDescent="0.2">
      <c r="A770" s="79">
        <v>45121</v>
      </c>
      <c r="B770" s="77">
        <v>21400.5</v>
      </c>
      <c r="C770" s="84">
        <v>37308</v>
      </c>
      <c r="E770">
        <f t="shared" si="22"/>
        <v>2023</v>
      </c>
      <c r="F770" s="57">
        <f>_xlfn.XLOOKUP(E770,'Historical Metal Prices'!$L$4:$Z$4,'Historical Metal Prices'!$L$10:$Z$10)</f>
        <v>7.1872760267425173E-2</v>
      </c>
      <c r="G770" s="77">
        <f t="shared" si="23"/>
        <v>22938.613006103031</v>
      </c>
    </row>
    <row r="771" spans="1:7" x14ac:dyDescent="0.2">
      <c r="A771" s="79">
        <v>45120</v>
      </c>
      <c r="B771" s="77">
        <v>21082</v>
      </c>
      <c r="C771" s="84">
        <v>37458</v>
      </c>
      <c r="E771">
        <f t="shared" si="22"/>
        <v>2023</v>
      </c>
      <c r="F771" s="57">
        <f>_xlfn.XLOOKUP(E771,'Historical Metal Prices'!$L$4:$Z$4,'Historical Metal Prices'!$L$10:$Z$10)</f>
        <v>7.1872760267425173E-2</v>
      </c>
      <c r="G771" s="77">
        <f t="shared" si="23"/>
        <v>22597.221531957857</v>
      </c>
    </row>
    <row r="772" spans="1:7" x14ac:dyDescent="0.2">
      <c r="A772" s="79">
        <v>45119</v>
      </c>
      <c r="B772" s="77">
        <v>21464.5</v>
      </c>
      <c r="C772" s="84">
        <v>37482</v>
      </c>
      <c r="E772">
        <f t="shared" si="22"/>
        <v>2023</v>
      </c>
      <c r="F772" s="57">
        <f>_xlfn.XLOOKUP(E772,'Historical Metal Prices'!$L$4:$Z$4,'Historical Metal Prices'!$L$10:$Z$10)</f>
        <v>7.1872760267425173E-2</v>
      </c>
      <c r="G772" s="77">
        <f t="shared" si="23"/>
        <v>23007.212862760149</v>
      </c>
    </row>
    <row r="773" spans="1:7" x14ac:dyDescent="0.2">
      <c r="A773" s="79">
        <v>45118</v>
      </c>
      <c r="B773" s="77">
        <v>20501</v>
      </c>
      <c r="C773" s="84">
        <v>37626</v>
      </c>
      <c r="E773">
        <f t="shared" si="22"/>
        <v>2023</v>
      </c>
      <c r="F773" s="57">
        <f>_xlfn.XLOOKUP(E773,'Historical Metal Prices'!$L$4:$Z$4,'Historical Metal Prices'!$L$10:$Z$10)</f>
        <v>7.1872760267425173E-2</v>
      </c>
      <c r="G773" s="77">
        <f t="shared" si="23"/>
        <v>21974.463458242484</v>
      </c>
    </row>
    <row r="774" spans="1:7" x14ac:dyDescent="0.2">
      <c r="A774" s="79">
        <v>45117</v>
      </c>
      <c r="B774" s="77">
        <v>20816</v>
      </c>
      <c r="C774" s="84">
        <v>37878</v>
      </c>
      <c r="E774">
        <f t="shared" si="22"/>
        <v>2023</v>
      </c>
      <c r="F774" s="57">
        <f>_xlfn.XLOOKUP(E774,'Historical Metal Prices'!$L$4:$Z$4,'Historical Metal Prices'!$L$10:$Z$10)</f>
        <v>7.1872760267425173E-2</v>
      </c>
      <c r="G774" s="77">
        <f t="shared" si="23"/>
        <v>22312.103377726722</v>
      </c>
    </row>
    <row r="775" spans="1:7" x14ac:dyDescent="0.2">
      <c r="A775" s="79">
        <v>45114</v>
      </c>
      <c r="B775" s="77">
        <v>20606</v>
      </c>
      <c r="C775" s="84">
        <v>37944</v>
      </c>
      <c r="E775">
        <f t="shared" si="22"/>
        <v>2023</v>
      </c>
      <c r="F775" s="57">
        <f>_xlfn.XLOOKUP(E775,'Historical Metal Prices'!$L$4:$Z$4,'Historical Metal Prices'!$L$10:$Z$10)</f>
        <v>7.1872760267425173E-2</v>
      </c>
      <c r="G775" s="77">
        <f t="shared" si="23"/>
        <v>22087.010098070565</v>
      </c>
    </row>
    <row r="776" spans="1:7" x14ac:dyDescent="0.2">
      <c r="A776" s="79">
        <v>45113</v>
      </c>
      <c r="B776" s="77">
        <v>21023.5</v>
      </c>
      <c r="C776" s="84">
        <v>38208</v>
      </c>
      <c r="E776">
        <f t="shared" si="22"/>
        <v>2023</v>
      </c>
      <c r="F776" s="57">
        <f>_xlfn.XLOOKUP(E776,'Historical Metal Prices'!$L$4:$Z$4,'Historical Metal Prices'!$L$10:$Z$10)</f>
        <v>7.1872760267425173E-2</v>
      </c>
      <c r="G776" s="77">
        <f t="shared" si="23"/>
        <v>22534.516975482213</v>
      </c>
    </row>
    <row r="777" spans="1:7" x14ac:dyDescent="0.2">
      <c r="A777" s="79">
        <v>45112</v>
      </c>
      <c r="B777" s="77">
        <v>21030.5</v>
      </c>
      <c r="C777" s="84">
        <v>38268</v>
      </c>
      <c r="E777">
        <f t="shared" si="22"/>
        <v>2023</v>
      </c>
      <c r="F777" s="57">
        <f>_xlfn.XLOOKUP(E777,'Historical Metal Prices'!$L$4:$Z$4,'Historical Metal Prices'!$L$10:$Z$10)</f>
        <v>7.1872760267425173E-2</v>
      </c>
      <c r="G777" s="77">
        <f t="shared" si="23"/>
        <v>22542.020084804084</v>
      </c>
    </row>
    <row r="778" spans="1:7" x14ac:dyDescent="0.2">
      <c r="A778" s="79">
        <v>45111</v>
      </c>
      <c r="B778" s="77">
        <v>20334</v>
      </c>
      <c r="C778" s="84">
        <v>38364</v>
      </c>
      <c r="E778">
        <f t="shared" si="22"/>
        <v>2023</v>
      </c>
      <c r="F778" s="57">
        <f>_xlfn.XLOOKUP(E778,'Historical Metal Prices'!$L$4:$Z$4,'Historical Metal Prices'!$L$10:$Z$10)</f>
        <v>7.1872760267425173E-2</v>
      </c>
      <c r="G778" s="77">
        <f t="shared" si="23"/>
        <v>21795.460707277824</v>
      </c>
    </row>
    <row r="779" spans="1:7" x14ac:dyDescent="0.2">
      <c r="A779" s="79">
        <v>45110</v>
      </c>
      <c r="B779" s="77">
        <v>20406</v>
      </c>
      <c r="C779" s="84">
        <v>38484</v>
      </c>
      <c r="E779">
        <f t="shared" ref="E779:E842" si="24">YEAR(A779)</f>
        <v>2023</v>
      </c>
      <c r="F779" s="57">
        <f>_xlfn.XLOOKUP(E779,'Historical Metal Prices'!$L$4:$Z$4,'Historical Metal Prices'!$L$10:$Z$10)</f>
        <v>7.1872760267425173E-2</v>
      </c>
      <c r="G779" s="77">
        <f t="shared" ref="G779:G842" si="25">IFERROR(B779*(1+F779),G780)</f>
        <v>21872.635546017078</v>
      </c>
    </row>
    <row r="780" spans="1:7" x14ac:dyDescent="0.2">
      <c r="A780" s="79">
        <v>45107</v>
      </c>
      <c r="B780" s="77">
        <v>20346.13</v>
      </c>
      <c r="C780" s="84">
        <v>38508</v>
      </c>
      <c r="E780">
        <f t="shared" si="24"/>
        <v>2023</v>
      </c>
      <c r="F780" s="57">
        <f>_xlfn.XLOOKUP(E780,'Historical Metal Prices'!$L$4:$Z$4,'Historical Metal Prices'!$L$10:$Z$10)</f>
        <v>7.1872760267425173E-2</v>
      </c>
      <c r="G780" s="77">
        <f t="shared" si="25"/>
        <v>21808.462523859867</v>
      </c>
    </row>
    <row r="781" spans="1:7" x14ac:dyDescent="0.2">
      <c r="A781" s="79">
        <v>45106</v>
      </c>
      <c r="B781" s="77">
        <v>20458</v>
      </c>
      <c r="C781" s="84">
        <v>38850</v>
      </c>
      <c r="E781">
        <f t="shared" si="24"/>
        <v>2023</v>
      </c>
      <c r="F781" s="57">
        <f>_xlfn.XLOOKUP(E781,'Historical Metal Prices'!$L$4:$Z$4,'Historical Metal Prices'!$L$10:$Z$10)</f>
        <v>7.1872760267425173E-2</v>
      </c>
      <c r="G781" s="77">
        <f t="shared" si="25"/>
        <v>21928.372929550984</v>
      </c>
    </row>
    <row r="782" spans="1:7" x14ac:dyDescent="0.2">
      <c r="A782" s="79">
        <v>45105</v>
      </c>
      <c r="B782" s="77">
        <v>19856</v>
      </c>
      <c r="C782" s="84">
        <v>38904</v>
      </c>
      <c r="E782">
        <f t="shared" si="24"/>
        <v>2023</v>
      </c>
      <c r="F782" s="57">
        <f>_xlfn.XLOOKUP(E782,'Historical Metal Prices'!$L$4:$Z$4,'Historical Metal Prices'!$L$10:$Z$10)</f>
        <v>7.1872760267425173E-2</v>
      </c>
      <c r="G782" s="77">
        <f t="shared" si="25"/>
        <v>21283.105527869993</v>
      </c>
    </row>
    <row r="783" spans="1:7" x14ac:dyDescent="0.2">
      <c r="A783" s="79">
        <v>45104</v>
      </c>
      <c r="B783" s="77">
        <v>20581</v>
      </c>
      <c r="C783" s="84">
        <v>39348</v>
      </c>
      <c r="E783">
        <f t="shared" si="24"/>
        <v>2023</v>
      </c>
      <c r="F783" s="57">
        <f>_xlfn.XLOOKUP(E783,'Historical Metal Prices'!$L$4:$Z$4,'Historical Metal Prices'!$L$10:$Z$10)</f>
        <v>7.1872760267425173E-2</v>
      </c>
      <c r="G783" s="77">
        <f t="shared" si="25"/>
        <v>22060.213279063879</v>
      </c>
    </row>
    <row r="784" spans="1:7" x14ac:dyDescent="0.2">
      <c r="A784" s="79">
        <v>45103</v>
      </c>
      <c r="B784" s="77">
        <v>20090.5</v>
      </c>
      <c r="C784" s="84">
        <v>39348</v>
      </c>
      <c r="E784">
        <f t="shared" si="24"/>
        <v>2023</v>
      </c>
      <c r="F784" s="57">
        <f>_xlfn.XLOOKUP(E784,'Historical Metal Prices'!$L$4:$Z$4,'Historical Metal Prices'!$L$10:$Z$10)</f>
        <v>7.1872760267425173E-2</v>
      </c>
      <c r="G784" s="77">
        <f t="shared" si="25"/>
        <v>21534.459690152704</v>
      </c>
    </row>
    <row r="785" spans="1:7" x14ac:dyDescent="0.2">
      <c r="A785" s="79">
        <v>45100</v>
      </c>
      <c r="B785" s="77">
        <v>21117</v>
      </c>
      <c r="C785" s="84">
        <v>39468</v>
      </c>
      <c r="E785">
        <f t="shared" si="24"/>
        <v>2023</v>
      </c>
      <c r="F785" s="57">
        <f>_xlfn.XLOOKUP(E785,'Historical Metal Prices'!$L$4:$Z$4,'Historical Metal Prices'!$L$10:$Z$10)</f>
        <v>7.1872760267425173E-2</v>
      </c>
      <c r="G785" s="77">
        <f t="shared" si="25"/>
        <v>22634.737078567217</v>
      </c>
    </row>
    <row r="786" spans="1:7" x14ac:dyDescent="0.2">
      <c r="A786" s="79">
        <v>45099</v>
      </c>
      <c r="B786" s="77">
        <v>21017.5</v>
      </c>
      <c r="C786" s="84">
        <v>38868</v>
      </c>
      <c r="E786">
        <f t="shared" si="24"/>
        <v>2023</v>
      </c>
      <c r="F786" s="57">
        <f>_xlfn.XLOOKUP(E786,'Historical Metal Prices'!$L$4:$Z$4,'Historical Metal Prices'!$L$10:$Z$10)</f>
        <v>7.1872760267425173E-2</v>
      </c>
      <c r="G786" s="77">
        <f t="shared" si="25"/>
        <v>22528.08573892061</v>
      </c>
    </row>
    <row r="787" spans="1:7" x14ac:dyDescent="0.2">
      <c r="A787" s="79">
        <v>45098</v>
      </c>
      <c r="B787" s="77">
        <v>21066</v>
      </c>
      <c r="C787" s="84">
        <v>39084</v>
      </c>
      <c r="E787">
        <f t="shared" si="24"/>
        <v>2023</v>
      </c>
      <c r="F787" s="57">
        <f>_xlfn.XLOOKUP(E787,'Historical Metal Prices'!$L$4:$Z$4,'Historical Metal Prices'!$L$10:$Z$10)</f>
        <v>7.1872760267425173E-2</v>
      </c>
      <c r="G787" s="77">
        <f t="shared" si="25"/>
        <v>22580.07156779358</v>
      </c>
    </row>
    <row r="788" spans="1:7" x14ac:dyDescent="0.2">
      <c r="A788" s="79">
        <v>45097</v>
      </c>
      <c r="B788" s="77">
        <v>21919</v>
      </c>
      <c r="C788" s="84">
        <v>39156</v>
      </c>
      <c r="E788">
        <f t="shared" si="24"/>
        <v>2023</v>
      </c>
      <c r="F788" s="57">
        <f>_xlfn.XLOOKUP(E788,'Historical Metal Prices'!$L$4:$Z$4,'Historical Metal Prices'!$L$10:$Z$10)</f>
        <v>7.1872760267425173E-2</v>
      </c>
      <c r="G788" s="77">
        <f t="shared" si="25"/>
        <v>23494.379032301691</v>
      </c>
    </row>
    <row r="789" spans="1:7" x14ac:dyDescent="0.2">
      <c r="A789" s="79">
        <v>45096</v>
      </c>
      <c r="B789" s="77">
        <v>22401.99</v>
      </c>
      <c r="C789" s="84">
        <v>37782</v>
      </c>
      <c r="E789">
        <f t="shared" si="24"/>
        <v>2023</v>
      </c>
      <c r="F789" s="57">
        <f>_xlfn.XLOOKUP(E789,'Historical Metal Prices'!$L$4:$Z$4,'Historical Metal Prices'!$L$10:$Z$10)</f>
        <v>7.1872760267425173E-2</v>
      </c>
      <c r="G789" s="77">
        <f t="shared" si="25"/>
        <v>24012.082856783258</v>
      </c>
    </row>
    <row r="790" spans="1:7" x14ac:dyDescent="0.2">
      <c r="A790" s="79">
        <v>45093</v>
      </c>
      <c r="B790" s="77">
        <v>22955.75</v>
      </c>
      <c r="C790" s="84">
        <v>36810</v>
      </c>
      <c r="E790">
        <f t="shared" si="24"/>
        <v>2023</v>
      </c>
      <c r="F790" s="57">
        <f>_xlfn.XLOOKUP(E790,'Historical Metal Prices'!$L$4:$Z$4,'Historical Metal Prices'!$L$10:$Z$10)</f>
        <v>7.1872760267425173E-2</v>
      </c>
      <c r="G790" s="77">
        <f t="shared" si="25"/>
        <v>24605.643116508945</v>
      </c>
    </row>
    <row r="791" spans="1:7" x14ac:dyDescent="0.2">
      <c r="A791" s="79">
        <v>45092</v>
      </c>
      <c r="B791" s="77">
        <v>22901</v>
      </c>
      <c r="C791" s="84">
        <v>37026</v>
      </c>
      <c r="E791">
        <f t="shared" si="24"/>
        <v>2023</v>
      </c>
      <c r="F791" s="57">
        <f>_xlfn.XLOOKUP(E791,'Historical Metal Prices'!$L$4:$Z$4,'Historical Metal Prices'!$L$10:$Z$10)</f>
        <v>7.1872760267425173E-2</v>
      </c>
      <c r="G791" s="77">
        <f t="shared" si="25"/>
        <v>24546.958082884303</v>
      </c>
    </row>
    <row r="792" spans="1:7" x14ac:dyDescent="0.2">
      <c r="A792" s="79">
        <v>45091</v>
      </c>
      <c r="B792" s="77">
        <v>22637.25</v>
      </c>
      <c r="C792" s="84">
        <v>37110</v>
      </c>
      <c r="E792">
        <f t="shared" si="24"/>
        <v>2023</v>
      </c>
      <c r="F792" s="57">
        <f>_xlfn.XLOOKUP(E792,'Historical Metal Prices'!$L$4:$Z$4,'Historical Metal Prices'!$L$10:$Z$10)</f>
        <v>7.1872760267425173E-2</v>
      </c>
      <c r="G792" s="77">
        <f t="shared" si="25"/>
        <v>24264.251642363772</v>
      </c>
    </row>
    <row r="793" spans="1:7" x14ac:dyDescent="0.2">
      <c r="A793" s="79">
        <v>45090</v>
      </c>
      <c r="B793" s="77">
        <v>21880</v>
      </c>
      <c r="C793" s="84">
        <v>37116</v>
      </c>
      <c r="E793">
        <f t="shared" si="24"/>
        <v>2023</v>
      </c>
      <c r="F793" s="57">
        <f>_xlfn.XLOOKUP(E793,'Historical Metal Prices'!$L$4:$Z$4,'Historical Metal Prices'!$L$10:$Z$10)</f>
        <v>7.1872760267425173E-2</v>
      </c>
      <c r="G793" s="77">
        <f t="shared" si="25"/>
        <v>23452.575994651263</v>
      </c>
    </row>
    <row r="794" spans="1:7" x14ac:dyDescent="0.2">
      <c r="A794" s="79">
        <v>45089</v>
      </c>
      <c r="B794" s="77">
        <v>20662</v>
      </c>
      <c r="C794" s="84">
        <v>37704</v>
      </c>
      <c r="E794">
        <f t="shared" si="24"/>
        <v>2023</v>
      </c>
      <c r="F794" s="57">
        <f>_xlfn.XLOOKUP(E794,'Historical Metal Prices'!$L$4:$Z$4,'Historical Metal Prices'!$L$10:$Z$10)</f>
        <v>7.1872760267425173E-2</v>
      </c>
      <c r="G794" s="77">
        <f t="shared" si="25"/>
        <v>22147.034972645539</v>
      </c>
    </row>
    <row r="795" spans="1:7" x14ac:dyDescent="0.2">
      <c r="A795" s="79">
        <v>45086</v>
      </c>
      <c r="B795" s="77">
        <v>21031</v>
      </c>
      <c r="C795" s="84">
        <v>37746</v>
      </c>
      <c r="E795">
        <f t="shared" si="24"/>
        <v>2023</v>
      </c>
      <c r="F795" s="57">
        <f>_xlfn.XLOOKUP(E795,'Historical Metal Prices'!$L$4:$Z$4,'Historical Metal Prices'!$L$10:$Z$10)</f>
        <v>7.1872760267425173E-2</v>
      </c>
      <c r="G795" s="77">
        <f t="shared" si="25"/>
        <v>22542.55602118422</v>
      </c>
    </row>
    <row r="796" spans="1:7" x14ac:dyDescent="0.2">
      <c r="A796" s="79">
        <v>45085</v>
      </c>
      <c r="B796" s="77">
        <v>21011</v>
      </c>
      <c r="C796" s="84">
        <v>37230</v>
      </c>
      <c r="E796">
        <f t="shared" si="24"/>
        <v>2023</v>
      </c>
      <c r="F796" s="57">
        <f>_xlfn.XLOOKUP(E796,'Historical Metal Prices'!$L$4:$Z$4,'Historical Metal Prices'!$L$10:$Z$10)</f>
        <v>7.1872760267425173E-2</v>
      </c>
      <c r="G796" s="77">
        <f t="shared" si="25"/>
        <v>22521.118565978872</v>
      </c>
    </row>
    <row r="797" spans="1:7" x14ac:dyDescent="0.2">
      <c r="A797" s="79">
        <v>45084</v>
      </c>
      <c r="B797" s="77">
        <v>21309</v>
      </c>
      <c r="C797" s="84">
        <v>37386</v>
      </c>
      <c r="E797">
        <f t="shared" si="24"/>
        <v>2023</v>
      </c>
      <c r="F797" s="57">
        <f>_xlfn.XLOOKUP(E797,'Historical Metal Prices'!$L$4:$Z$4,'Historical Metal Prices'!$L$10:$Z$10)</f>
        <v>7.1872760267425173E-2</v>
      </c>
      <c r="G797" s="77">
        <f t="shared" si="25"/>
        <v>22840.536648538564</v>
      </c>
    </row>
    <row r="798" spans="1:7" x14ac:dyDescent="0.2">
      <c r="A798" s="79">
        <v>45083</v>
      </c>
      <c r="B798" s="77">
        <v>20846</v>
      </c>
      <c r="C798" s="84">
        <v>37386</v>
      </c>
      <c r="E798">
        <f t="shared" si="24"/>
        <v>2023</v>
      </c>
      <c r="F798" s="57">
        <f>_xlfn.XLOOKUP(E798,'Historical Metal Prices'!$L$4:$Z$4,'Historical Metal Prices'!$L$10:$Z$10)</f>
        <v>7.1872760267425173E-2</v>
      </c>
      <c r="G798" s="77">
        <f t="shared" si="25"/>
        <v>22344.259560534745</v>
      </c>
    </row>
    <row r="799" spans="1:7" x14ac:dyDescent="0.2">
      <c r="A799" s="79">
        <v>45082</v>
      </c>
      <c r="B799" s="77">
        <v>20770</v>
      </c>
      <c r="C799" s="84">
        <v>37530</v>
      </c>
      <c r="E799">
        <f t="shared" si="24"/>
        <v>2023</v>
      </c>
      <c r="F799" s="57">
        <f>_xlfn.XLOOKUP(E799,'Historical Metal Prices'!$L$4:$Z$4,'Historical Metal Prices'!$L$10:$Z$10)</f>
        <v>7.1872760267425173E-2</v>
      </c>
      <c r="G799" s="77">
        <f t="shared" si="25"/>
        <v>22262.797230754422</v>
      </c>
    </row>
    <row r="800" spans="1:7" x14ac:dyDescent="0.2">
      <c r="A800" s="79">
        <v>45079</v>
      </c>
      <c r="B800" s="77">
        <v>21091</v>
      </c>
      <c r="C800" s="84">
        <v>37590</v>
      </c>
      <c r="E800">
        <f t="shared" si="24"/>
        <v>2023</v>
      </c>
      <c r="F800" s="57">
        <f>_xlfn.XLOOKUP(E800,'Historical Metal Prices'!$L$4:$Z$4,'Historical Metal Prices'!$L$10:$Z$10)</f>
        <v>7.1872760267425173E-2</v>
      </c>
      <c r="G800" s="77">
        <f t="shared" si="25"/>
        <v>22606.868386800263</v>
      </c>
    </row>
    <row r="801" spans="1:7" x14ac:dyDescent="0.2">
      <c r="A801" s="79">
        <v>45078</v>
      </c>
      <c r="B801" s="77">
        <v>21185</v>
      </c>
      <c r="C801" s="84">
        <v>37602</v>
      </c>
      <c r="E801">
        <f t="shared" si="24"/>
        <v>2023</v>
      </c>
      <c r="F801" s="57">
        <f>_xlfn.XLOOKUP(E801,'Historical Metal Prices'!$L$4:$Z$4,'Historical Metal Prices'!$L$10:$Z$10)</f>
        <v>7.1872760267425173E-2</v>
      </c>
      <c r="G801" s="77">
        <f t="shared" si="25"/>
        <v>22707.624426265404</v>
      </c>
    </row>
    <row r="802" spans="1:7" x14ac:dyDescent="0.2">
      <c r="A802" s="79">
        <v>45077</v>
      </c>
      <c r="B802" s="77">
        <v>20433</v>
      </c>
      <c r="C802" s="84">
        <v>37686</v>
      </c>
      <c r="E802">
        <f t="shared" si="24"/>
        <v>2023</v>
      </c>
      <c r="F802" s="57">
        <f>_xlfn.XLOOKUP(E802,'Historical Metal Prices'!$L$4:$Z$4,'Historical Metal Prices'!$L$10:$Z$10)</f>
        <v>7.1872760267425173E-2</v>
      </c>
      <c r="G802" s="77">
        <f t="shared" si="25"/>
        <v>21901.576110544298</v>
      </c>
    </row>
    <row r="803" spans="1:7" x14ac:dyDescent="0.2">
      <c r="A803" s="79">
        <v>45076</v>
      </c>
      <c r="B803" s="77">
        <v>20865.5</v>
      </c>
      <c r="C803" s="84">
        <v>37782</v>
      </c>
      <c r="E803">
        <f t="shared" si="24"/>
        <v>2023</v>
      </c>
      <c r="F803" s="57">
        <f>_xlfn.XLOOKUP(E803,'Historical Metal Prices'!$L$4:$Z$4,'Historical Metal Prices'!$L$10:$Z$10)</f>
        <v>7.1872760267425173E-2</v>
      </c>
      <c r="G803" s="77">
        <f t="shared" si="25"/>
        <v>22365.161079359961</v>
      </c>
    </row>
    <row r="804" spans="1:7" x14ac:dyDescent="0.2">
      <c r="A804" s="79">
        <v>45075</v>
      </c>
      <c r="B804" s="77">
        <v>21034.5</v>
      </c>
      <c r="C804" s="84">
        <v>38172</v>
      </c>
      <c r="E804">
        <f t="shared" si="24"/>
        <v>2023</v>
      </c>
      <c r="F804" s="57">
        <f>_xlfn.XLOOKUP(E804,'Historical Metal Prices'!$L$4:$Z$4,'Historical Metal Prices'!$L$10:$Z$10)</f>
        <v>7.1872760267425173E-2</v>
      </c>
      <c r="G804" s="77">
        <f t="shared" si="25"/>
        <v>22546.307575845156</v>
      </c>
    </row>
    <row r="805" spans="1:7" x14ac:dyDescent="0.2">
      <c r="A805" s="79">
        <v>45072</v>
      </c>
      <c r="B805" s="77">
        <v>21034.5</v>
      </c>
      <c r="C805" s="84">
        <v>38700</v>
      </c>
      <c r="E805">
        <f t="shared" si="24"/>
        <v>2023</v>
      </c>
      <c r="F805" s="57">
        <f>_xlfn.XLOOKUP(E805,'Historical Metal Prices'!$L$4:$Z$4,'Historical Metal Prices'!$L$10:$Z$10)</f>
        <v>7.1872760267425173E-2</v>
      </c>
      <c r="G805" s="77">
        <f t="shared" si="25"/>
        <v>22546.307575845156</v>
      </c>
    </row>
    <row r="806" spans="1:7" x14ac:dyDescent="0.2">
      <c r="A806" s="79">
        <v>45071</v>
      </c>
      <c r="B806" s="77">
        <v>21053.5</v>
      </c>
      <c r="C806" s="84">
        <v>38700</v>
      </c>
      <c r="E806">
        <f t="shared" si="24"/>
        <v>2023</v>
      </c>
      <c r="F806" s="57">
        <f>_xlfn.XLOOKUP(E806,'Historical Metal Prices'!$L$4:$Z$4,'Historical Metal Prices'!$L$10:$Z$10)</f>
        <v>7.1872760267425173E-2</v>
      </c>
      <c r="G806" s="77">
        <f t="shared" si="25"/>
        <v>22566.673158290236</v>
      </c>
    </row>
    <row r="807" spans="1:7" x14ac:dyDescent="0.2">
      <c r="A807" s="79">
        <v>45070</v>
      </c>
      <c r="B807" s="77">
        <v>20522</v>
      </c>
      <c r="C807" s="84">
        <v>38916</v>
      </c>
      <c r="E807">
        <f t="shared" si="24"/>
        <v>2023</v>
      </c>
      <c r="F807" s="57">
        <f>_xlfn.XLOOKUP(E807,'Historical Metal Prices'!$L$4:$Z$4,'Historical Metal Prices'!$L$10:$Z$10)</f>
        <v>7.1872760267425173E-2</v>
      </c>
      <c r="G807" s="77">
        <f t="shared" si="25"/>
        <v>21996.972786208098</v>
      </c>
    </row>
    <row r="808" spans="1:7" x14ac:dyDescent="0.2">
      <c r="A808" s="79">
        <v>45069</v>
      </c>
      <c r="B808" s="77">
        <v>20838</v>
      </c>
      <c r="C808" s="84">
        <v>39060</v>
      </c>
      <c r="E808">
        <f t="shared" si="24"/>
        <v>2023</v>
      </c>
      <c r="F808" s="57">
        <f>_xlfn.XLOOKUP(E808,'Historical Metal Prices'!$L$4:$Z$4,'Historical Metal Prices'!$L$10:$Z$10)</f>
        <v>7.1872760267425173E-2</v>
      </c>
      <c r="G808" s="77">
        <f t="shared" si="25"/>
        <v>22335.684578452605</v>
      </c>
    </row>
    <row r="809" spans="1:7" x14ac:dyDescent="0.2">
      <c r="A809" s="79">
        <v>45068</v>
      </c>
      <c r="B809" s="77">
        <v>21273</v>
      </c>
      <c r="C809" s="84">
        <v>39078</v>
      </c>
      <c r="E809">
        <f t="shared" si="24"/>
        <v>2023</v>
      </c>
      <c r="F809" s="57">
        <f>_xlfn.XLOOKUP(E809,'Historical Metal Prices'!$L$4:$Z$4,'Historical Metal Prices'!$L$10:$Z$10)</f>
        <v>7.1872760267425173E-2</v>
      </c>
      <c r="G809" s="77">
        <f t="shared" si="25"/>
        <v>22801.949229168935</v>
      </c>
    </row>
    <row r="810" spans="1:7" x14ac:dyDescent="0.2">
      <c r="A810" s="79">
        <v>45065</v>
      </c>
      <c r="B810" s="77">
        <v>21171</v>
      </c>
      <c r="C810" s="84">
        <v>39078</v>
      </c>
      <c r="E810">
        <f t="shared" si="24"/>
        <v>2023</v>
      </c>
      <c r="F810" s="57">
        <f>_xlfn.XLOOKUP(E810,'Historical Metal Prices'!$L$4:$Z$4,'Historical Metal Prices'!$L$10:$Z$10)</f>
        <v>7.1872760267425173E-2</v>
      </c>
      <c r="G810" s="77">
        <f t="shared" si="25"/>
        <v>22692.618207621657</v>
      </c>
    </row>
    <row r="811" spans="1:7" x14ac:dyDescent="0.2">
      <c r="A811" s="79">
        <v>45064</v>
      </c>
      <c r="B811" s="77">
        <v>20812.25</v>
      </c>
      <c r="C811" s="84">
        <v>39174</v>
      </c>
      <c r="E811">
        <f t="shared" si="24"/>
        <v>2023</v>
      </c>
      <c r="F811" s="57">
        <f>_xlfn.XLOOKUP(E811,'Historical Metal Prices'!$L$4:$Z$4,'Historical Metal Prices'!$L$10:$Z$10)</f>
        <v>7.1872760267425173E-2</v>
      </c>
      <c r="G811" s="77">
        <f t="shared" si="25"/>
        <v>22308.08385487572</v>
      </c>
    </row>
    <row r="812" spans="1:7" x14ac:dyDescent="0.2">
      <c r="A812" s="79">
        <v>45063</v>
      </c>
      <c r="B812" s="77">
        <v>21215</v>
      </c>
      <c r="C812" s="84">
        <v>39174</v>
      </c>
      <c r="E812">
        <f t="shared" si="24"/>
        <v>2023</v>
      </c>
      <c r="F812" s="57">
        <f>_xlfn.XLOOKUP(E812,'Historical Metal Prices'!$L$4:$Z$4,'Historical Metal Prices'!$L$10:$Z$10)</f>
        <v>7.1872760267425173E-2</v>
      </c>
      <c r="G812" s="77">
        <f t="shared" si="25"/>
        <v>22739.780609073427</v>
      </c>
    </row>
    <row r="813" spans="1:7" x14ac:dyDescent="0.2">
      <c r="A813" s="79">
        <v>45062</v>
      </c>
      <c r="B813" s="77">
        <v>20986</v>
      </c>
      <c r="C813" s="84">
        <v>39198</v>
      </c>
      <c r="E813">
        <f t="shared" si="24"/>
        <v>2023</v>
      </c>
      <c r="F813" s="57">
        <f>_xlfn.XLOOKUP(E813,'Historical Metal Prices'!$L$4:$Z$4,'Historical Metal Prices'!$L$10:$Z$10)</f>
        <v>7.1872760267425173E-2</v>
      </c>
      <c r="G813" s="77">
        <f t="shared" si="25"/>
        <v>22494.321746972186</v>
      </c>
    </row>
    <row r="814" spans="1:7" x14ac:dyDescent="0.2">
      <c r="A814" s="79">
        <v>45061</v>
      </c>
      <c r="B814" s="77">
        <v>21484.75</v>
      </c>
      <c r="C814" s="84">
        <v>39270</v>
      </c>
      <c r="E814">
        <f t="shared" si="24"/>
        <v>2023</v>
      </c>
      <c r="F814" s="57">
        <f>_xlfn.XLOOKUP(E814,'Historical Metal Prices'!$L$4:$Z$4,'Historical Metal Prices'!$L$10:$Z$10)</f>
        <v>7.1872760267425173E-2</v>
      </c>
      <c r="G814" s="77">
        <f t="shared" si="25"/>
        <v>23028.918286155564</v>
      </c>
    </row>
    <row r="815" spans="1:7" x14ac:dyDescent="0.2">
      <c r="A815" s="79">
        <v>45058</v>
      </c>
      <c r="B815" s="77">
        <v>22110</v>
      </c>
      <c r="C815" s="84">
        <v>39294</v>
      </c>
      <c r="E815">
        <f t="shared" si="24"/>
        <v>2023</v>
      </c>
      <c r="F815" s="57">
        <f>_xlfn.XLOOKUP(E815,'Historical Metal Prices'!$L$4:$Z$4,'Historical Metal Prices'!$L$10:$Z$10)</f>
        <v>7.1872760267425173E-2</v>
      </c>
      <c r="G815" s="77">
        <f t="shared" si="25"/>
        <v>23699.106729512772</v>
      </c>
    </row>
    <row r="816" spans="1:7" x14ac:dyDescent="0.2">
      <c r="A816" s="79">
        <v>45057</v>
      </c>
      <c r="B816" s="77">
        <v>21703</v>
      </c>
      <c r="C816" s="84">
        <v>39294</v>
      </c>
      <c r="E816">
        <f t="shared" si="24"/>
        <v>2023</v>
      </c>
      <c r="F816" s="57">
        <f>_xlfn.XLOOKUP(E816,'Historical Metal Prices'!$L$4:$Z$4,'Historical Metal Prices'!$L$10:$Z$10)</f>
        <v>7.1872760267425173E-2</v>
      </c>
      <c r="G816" s="77">
        <f t="shared" si="25"/>
        <v>23262.854516083928</v>
      </c>
    </row>
    <row r="817" spans="1:7" x14ac:dyDescent="0.2">
      <c r="A817" s="79">
        <v>45056</v>
      </c>
      <c r="B817" s="77">
        <v>22449</v>
      </c>
      <c r="C817" s="84">
        <v>39252</v>
      </c>
      <c r="E817">
        <f t="shared" si="24"/>
        <v>2023</v>
      </c>
      <c r="F817" s="57">
        <f>_xlfn.XLOOKUP(E817,'Historical Metal Prices'!$L$4:$Z$4,'Historical Metal Prices'!$L$10:$Z$10)</f>
        <v>7.1872760267425173E-2</v>
      </c>
      <c r="G817" s="77">
        <f t="shared" si="25"/>
        <v>24062.471595243427</v>
      </c>
    </row>
    <row r="818" spans="1:7" x14ac:dyDescent="0.2">
      <c r="A818" s="79">
        <v>45055</v>
      </c>
      <c r="B818" s="77">
        <v>23409.5</v>
      </c>
      <c r="C818" s="84">
        <v>39444</v>
      </c>
      <c r="E818">
        <f t="shared" si="24"/>
        <v>2023</v>
      </c>
      <c r="F818" s="57">
        <f>_xlfn.XLOOKUP(E818,'Historical Metal Prices'!$L$4:$Z$4,'Historical Metal Prices'!$L$10:$Z$10)</f>
        <v>7.1872760267425173E-2</v>
      </c>
      <c r="G818" s="77">
        <f t="shared" si="25"/>
        <v>25092.005381480289</v>
      </c>
    </row>
    <row r="819" spans="1:7" x14ac:dyDescent="0.2">
      <c r="A819" s="79">
        <v>45054</v>
      </c>
      <c r="B819" s="77">
        <v>24447.25</v>
      </c>
      <c r="C819" s="84">
        <v>39912</v>
      </c>
      <c r="E819">
        <f t="shared" si="24"/>
        <v>2023</v>
      </c>
      <c r="F819" s="57">
        <f>_xlfn.XLOOKUP(E819,'Historical Metal Prices'!$L$4:$Z$4,'Historical Metal Prices'!$L$10:$Z$10)</f>
        <v>7.1872760267425173E-2</v>
      </c>
      <c r="G819" s="77">
        <f t="shared" si="25"/>
        <v>26204.341338447812</v>
      </c>
    </row>
    <row r="820" spans="1:7" x14ac:dyDescent="0.2">
      <c r="A820" s="79">
        <v>45051</v>
      </c>
      <c r="B820" s="77">
        <v>24447.25</v>
      </c>
      <c r="C820" s="84">
        <v>40110</v>
      </c>
      <c r="E820">
        <f t="shared" si="24"/>
        <v>2023</v>
      </c>
      <c r="F820" s="57">
        <f>_xlfn.XLOOKUP(E820,'Historical Metal Prices'!$L$4:$Z$4,'Historical Metal Prices'!$L$10:$Z$10)</f>
        <v>7.1872760267425173E-2</v>
      </c>
      <c r="G820" s="77">
        <f t="shared" si="25"/>
        <v>26204.341338447812</v>
      </c>
    </row>
    <row r="821" spans="1:7" x14ac:dyDescent="0.2">
      <c r="A821" s="79">
        <v>45050</v>
      </c>
      <c r="B821" s="77">
        <v>23962</v>
      </c>
      <c r="C821" s="84">
        <v>40110</v>
      </c>
      <c r="E821">
        <f t="shared" si="24"/>
        <v>2023</v>
      </c>
      <c r="F821" s="57">
        <f>_xlfn.XLOOKUP(E821,'Historical Metal Prices'!$L$4:$Z$4,'Historical Metal Prices'!$L$10:$Z$10)</f>
        <v>7.1872760267425173E-2</v>
      </c>
      <c r="G821" s="77">
        <f t="shared" si="25"/>
        <v>25684.215081528044</v>
      </c>
    </row>
    <row r="822" spans="1:7" x14ac:dyDescent="0.2">
      <c r="A822" s="79">
        <v>45049</v>
      </c>
      <c r="B822" s="77">
        <v>24689</v>
      </c>
      <c r="C822" s="84">
        <v>39630</v>
      </c>
      <c r="E822">
        <f t="shared" si="24"/>
        <v>2023</v>
      </c>
      <c r="F822" s="57">
        <f>_xlfn.XLOOKUP(E822,'Historical Metal Prices'!$L$4:$Z$4,'Historical Metal Prices'!$L$10:$Z$10)</f>
        <v>7.1872760267425173E-2</v>
      </c>
      <c r="G822" s="77">
        <f t="shared" si="25"/>
        <v>26463.46657824246</v>
      </c>
    </row>
    <row r="823" spans="1:7" x14ac:dyDescent="0.2">
      <c r="A823" s="79">
        <v>45048</v>
      </c>
      <c r="B823" s="77">
        <v>24949.5</v>
      </c>
      <c r="C823" s="84">
        <v>39966</v>
      </c>
      <c r="E823">
        <f t="shared" si="24"/>
        <v>2023</v>
      </c>
      <c r="F823" s="57">
        <f>_xlfn.XLOOKUP(E823,'Historical Metal Prices'!$L$4:$Z$4,'Historical Metal Prices'!$L$10:$Z$10)</f>
        <v>7.1872760267425173E-2</v>
      </c>
      <c r="G823" s="77">
        <f t="shared" si="25"/>
        <v>26742.689432292125</v>
      </c>
    </row>
    <row r="824" spans="1:7" x14ac:dyDescent="0.2">
      <c r="A824" s="79">
        <v>45047</v>
      </c>
      <c r="B824" s="77">
        <v>24210.5</v>
      </c>
      <c r="C824" s="84">
        <v>40014</v>
      </c>
      <c r="E824">
        <f t="shared" si="24"/>
        <v>2023</v>
      </c>
      <c r="F824" s="57">
        <f>_xlfn.XLOOKUP(E824,'Historical Metal Prices'!$L$4:$Z$4,'Historical Metal Prices'!$L$10:$Z$10)</f>
        <v>7.1872760267425173E-2</v>
      </c>
      <c r="G824" s="77">
        <f t="shared" si="25"/>
        <v>25950.575462454497</v>
      </c>
    </row>
    <row r="825" spans="1:7" x14ac:dyDescent="0.2">
      <c r="A825" s="79">
        <v>45044</v>
      </c>
      <c r="B825" s="77">
        <v>24210.5</v>
      </c>
      <c r="C825" s="84">
        <v>39918</v>
      </c>
      <c r="E825">
        <f t="shared" si="24"/>
        <v>2023</v>
      </c>
      <c r="F825" s="57">
        <f>_xlfn.XLOOKUP(E825,'Historical Metal Prices'!$L$4:$Z$4,'Historical Metal Prices'!$L$10:$Z$10)</f>
        <v>7.1872760267425173E-2</v>
      </c>
      <c r="G825" s="77">
        <f t="shared" si="25"/>
        <v>25950.575462454497</v>
      </c>
    </row>
    <row r="826" spans="1:7" x14ac:dyDescent="0.2">
      <c r="A826" s="79">
        <v>45043</v>
      </c>
      <c r="B826" s="77">
        <v>24062</v>
      </c>
      <c r="C826" s="84">
        <v>39918</v>
      </c>
      <c r="E826">
        <f t="shared" si="24"/>
        <v>2023</v>
      </c>
      <c r="F826" s="57">
        <f>_xlfn.XLOOKUP(E826,'Historical Metal Prices'!$L$4:$Z$4,'Historical Metal Prices'!$L$10:$Z$10)</f>
        <v>7.1872760267425173E-2</v>
      </c>
      <c r="G826" s="77">
        <f t="shared" si="25"/>
        <v>25791.402357554784</v>
      </c>
    </row>
    <row r="827" spans="1:7" x14ac:dyDescent="0.2">
      <c r="A827" s="79">
        <v>45042</v>
      </c>
      <c r="B827" s="77">
        <v>23634</v>
      </c>
      <c r="C827" s="84">
        <v>40032</v>
      </c>
      <c r="E827">
        <f t="shared" si="24"/>
        <v>2023</v>
      </c>
      <c r="F827" s="57">
        <f>_xlfn.XLOOKUP(E827,'Historical Metal Prices'!$L$4:$Z$4,'Historical Metal Prices'!$L$10:$Z$10)</f>
        <v>7.1872760267425173E-2</v>
      </c>
      <c r="G827" s="77">
        <f t="shared" si="25"/>
        <v>25332.640816160325</v>
      </c>
    </row>
    <row r="828" spans="1:7" x14ac:dyDescent="0.2">
      <c r="A828" s="79">
        <v>45041</v>
      </c>
      <c r="B828" s="77">
        <v>23266.99</v>
      </c>
      <c r="C828" s="84">
        <v>40836</v>
      </c>
      <c r="E828">
        <f t="shared" si="24"/>
        <v>2023</v>
      </c>
      <c r="F828" s="57">
        <f>_xlfn.XLOOKUP(E828,'Historical Metal Prices'!$L$4:$Z$4,'Historical Metal Prices'!$L$10:$Z$10)</f>
        <v>7.1872760267425173E-2</v>
      </c>
      <c r="G828" s="77">
        <f t="shared" si="25"/>
        <v>24939.25279441458</v>
      </c>
    </row>
    <row r="829" spans="1:7" x14ac:dyDescent="0.2">
      <c r="A829" s="79">
        <v>45040</v>
      </c>
      <c r="B829" s="77">
        <v>24502.5</v>
      </c>
      <c r="C829" s="84">
        <v>40908</v>
      </c>
      <c r="E829">
        <f t="shared" si="24"/>
        <v>2023</v>
      </c>
      <c r="F829" s="57">
        <f>_xlfn.XLOOKUP(E829,'Historical Metal Prices'!$L$4:$Z$4,'Historical Metal Prices'!$L$10:$Z$10)</f>
        <v>7.1872760267425173E-2</v>
      </c>
      <c r="G829" s="77">
        <f t="shared" si="25"/>
        <v>26263.562308452587</v>
      </c>
    </row>
    <row r="830" spans="1:7" x14ac:dyDescent="0.2">
      <c r="A830" s="79">
        <v>45037</v>
      </c>
      <c r="B830" s="77">
        <v>24394.5</v>
      </c>
      <c r="C830" s="84">
        <v>41076</v>
      </c>
      <c r="E830">
        <f t="shared" si="24"/>
        <v>2023</v>
      </c>
      <c r="F830" s="57">
        <f>_xlfn.XLOOKUP(E830,'Historical Metal Prices'!$L$4:$Z$4,'Historical Metal Prices'!$L$10:$Z$10)</f>
        <v>7.1872760267425173E-2</v>
      </c>
      <c r="G830" s="77">
        <f t="shared" si="25"/>
        <v>26147.800050343703</v>
      </c>
    </row>
    <row r="831" spans="1:7" x14ac:dyDescent="0.2">
      <c r="A831" s="79">
        <v>45036</v>
      </c>
      <c r="B831" s="77">
        <v>24923</v>
      </c>
      <c r="C831" s="84">
        <v>41124</v>
      </c>
      <c r="E831">
        <f t="shared" si="24"/>
        <v>2023</v>
      </c>
      <c r="F831" s="57">
        <f>_xlfn.XLOOKUP(E831,'Historical Metal Prices'!$L$4:$Z$4,'Historical Metal Prices'!$L$10:$Z$10)</f>
        <v>7.1872760267425173E-2</v>
      </c>
      <c r="G831" s="77">
        <f t="shared" si="25"/>
        <v>26714.284804145038</v>
      </c>
    </row>
    <row r="832" spans="1:7" x14ac:dyDescent="0.2">
      <c r="A832" s="79">
        <v>45035</v>
      </c>
      <c r="B832" s="77">
        <v>25420</v>
      </c>
      <c r="C832" s="84">
        <v>41538</v>
      </c>
      <c r="E832">
        <f t="shared" si="24"/>
        <v>2023</v>
      </c>
      <c r="F832" s="57">
        <f>_xlfn.XLOOKUP(E832,'Historical Metal Prices'!$L$4:$Z$4,'Historical Metal Prices'!$L$10:$Z$10)</f>
        <v>7.1872760267425173E-2</v>
      </c>
      <c r="G832" s="77">
        <f t="shared" si="25"/>
        <v>27247.005565997948</v>
      </c>
    </row>
    <row r="833" spans="1:7" x14ac:dyDescent="0.2">
      <c r="A833" s="79">
        <v>45034</v>
      </c>
      <c r="B833" s="77">
        <v>25593</v>
      </c>
      <c r="C833" s="84">
        <v>41736</v>
      </c>
      <c r="E833">
        <f t="shared" si="24"/>
        <v>2023</v>
      </c>
      <c r="F833" s="57">
        <f>_xlfn.XLOOKUP(E833,'Historical Metal Prices'!$L$4:$Z$4,'Historical Metal Prices'!$L$10:$Z$10)</f>
        <v>7.1872760267425173E-2</v>
      </c>
      <c r="G833" s="77">
        <f t="shared" si="25"/>
        <v>27432.439553524211</v>
      </c>
    </row>
    <row r="834" spans="1:7" x14ac:dyDescent="0.2">
      <c r="A834" s="79">
        <v>45033</v>
      </c>
      <c r="B834" s="77">
        <v>24635</v>
      </c>
      <c r="C834" s="84">
        <v>41466</v>
      </c>
      <c r="E834">
        <f t="shared" si="24"/>
        <v>2023</v>
      </c>
      <c r="F834" s="57">
        <f>_xlfn.XLOOKUP(E834,'Historical Metal Prices'!$L$4:$Z$4,'Historical Metal Prices'!$L$10:$Z$10)</f>
        <v>7.1872760267425173E-2</v>
      </c>
      <c r="G834" s="77">
        <f t="shared" si="25"/>
        <v>26405.58544918802</v>
      </c>
    </row>
    <row r="835" spans="1:7" x14ac:dyDescent="0.2">
      <c r="A835" s="79">
        <v>45030</v>
      </c>
      <c r="B835" s="77">
        <v>24025</v>
      </c>
      <c r="C835" s="84">
        <v>41490</v>
      </c>
      <c r="E835">
        <f t="shared" si="24"/>
        <v>2023</v>
      </c>
      <c r="F835" s="57">
        <f>_xlfn.XLOOKUP(E835,'Historical Metal Prices'!$L$4:$Z$4,'Historical Metal Prices'!$L$10:$Z$10)</f>
        <v>7.1872760267425173E-2</v>
      </c>
      <c r="G835" s="77">
        <f t="shared" si="25"/>
        <v>25751.743065424889</v>
      </c>
    </row>
    <row r="836" spans="1:7" x14ac:dyDescent="0.2">
      <c r="A836" s="79">
        <v>45029</v>
      </c>
      <c r="B836" s="77">
        <v>23549</v>
      </c>
      <c r="C836" s="84">
        <v>41124</v>
      </c>
      <c r="E836">
        <f t="shared" si="24"/>
        <v>2023</v>
      </c>
      <c r="F836" s="57">
        <f>_xlfn.XLOOKUP(E836,'Historical Metal Prices'!$L$4:$Z$4,'Historical Metal Prices'!$L$10:$Z$10)</f>
        <v>7.1872760267425173E-2</v>
      </c>
      <c r="G836" s="77">
        <f t="shared" si="25"/>
        <v>25241.531631537597</v>
      </c>
    </row>
    <row r="837" spans="1:7" x14ac:dyDescent="0.2">
      <c r="A837" s="79">
        <v>45028</v>
      </c>
      <c r="B837" s="77">
        <v>23384</v>
      </c>
      <c r="C837" s="84">
        <v>41100</v>
      </c>
      <c r="E837">
        <f t="shared" si="24"/>
        <v>2023</v>
      </c>
      <c r="F837" s="57">
        <f>_xlfn.XLOOKUP(E837,'Historical Metal Prices'!$L$4:$Z$4,'Historical Metal Prices'!$L$10:$Z$10)</f>
        <v>7.1872760267425173E-2</v>
      </c>
      <c r="G837" s="77">
        <f t="shared" si="25"/>
        <v>25064.67262609347</v>
      </c>
    </row>
    <row r="838" spans="1:7" x14ac:dyDescent="0.2">
      <c r="A838" s="79">
        <v>45027</v>
      </c>
      <c r="B838" s="77">
        <v>23264</v>
      </c>
      <c r="C838" s="84">
        <v>41364</v>
      </c>
      <c r="E838">
        <f t="shared" si="24"/>
        <v>2023</v>
      </c>
      <c r="F838" s="57">
        <f>_xlfn.XLOOKUP(E838,'Historical Metal Prices'!$L$4:$Z$4,'Historical Metal Prices'!$L$10:$Z$10)</f>
        <v>7.1872760267425173E-2</v>
      </c>
      <c r="G838" s="77">
        <f t="shared" si="25"/>
        <v>24936.047894861378</v>
      </c>
    </row>
    <row r="839" spans="1:7" x14ac:dyDescent="0.2">
      <c r="A839" s="79">
        <v>45026</v>
      </c>
      <c r="B839" s="77">
        <v>22657</v>
      </c>
      <c r="C839" s="84">
        <v>42018</v>
      </c>
      <c r="E839">
        <f t="shared" si="24"/>
        <v>2023</v>
      </c>
      <c r="F839" s="57">
        <f>_xlfn.XLOOKUP(E839,'Historical Metal Prices'!$L$4:$Z$4,'Historical Metal Prices'!$L$10:$Z$10)</f>
        <v>7.1872760267425173E-2</v>
      </c>
      <c r="G839" s="77">
        <f t="shared" si="25"/>
        <v>24285.42112937905</v>
      </c>
    </row>
    <row r="840" spans="1:7" x14ac:dyDescent="0.2">
      <c r="A840" s="79">
        <v>45023</v>
      </c>
      <c r="B840" s="77">
        <v>22657</v>
      </c>
      <c r="C840" s="84">
        <v>42018</v>
      </c>
      <c r="E840">
        <f t="shared" si="24"/>
        <v>2023</v>
      </c>
      <c r="F840" s="57">
        <f>_xlfn.XLOOKUP(E840,'Historical Metal Prices'!$L$4:$Z$4,'Historical Metal Prices'!$L$10:$Z$10)</f>
        <v>7.1872760267425173E-2</v>
      </c>
      <c r="G840" s="77">
        <f t="shared" si="25"/>
        <v>24285.42112937905</v>
      </c>
    </row>
    <row r="841" spans="1:7" x14ac:dyDescent="0.2">
      <c r="A841" s="79">
        <v>45022</v>
      </c>
      <c r="B841" s="77">
        <v>22657</v>
      </c>
      <c r="C841" s="84">
        <v>42018</v>
      </c>
      <c r="E841">
        <f t="shared" si="24"/>
        <v>2023</v>
      </c>
      <c r="F841" s="57">
        <f>_xlfn.XLOOKUP(E841,'Historical Metal Prices'!$L$4:$Z$4,'Historical Metal Prices'!$L$10:$Z$10)</f>
        <v>7.1872760267425173E-2</v>
      </c>
      <c r="G841" s="77">
        <f t="shared" si="25"/>
        <v>24285.42112937905</v>
      </c>
    </row>
    <row r="842" spans="1:7" x14ac:dyDescent="0.2">
      <c r="A842" s="79">
        <v>45021</v>
      </c>
      <c r="B842" s="77">
        <v>22493</v>
      </c>
      <c r="C842" s="84">
        <v>42018</v>
      </c>
      <c r="E842">
        <f t="shared" si="24"/>
        <v>2023</v>
      </c>
      <c r="F842" s="57">
        <f>_xlfn.XLOOKUP(E842,'Historical Metal Prices'!$L$4:$Z$4,'Historical Metal Prices'!$L$10:$Z$10)</f>
        <v>7.1872760267425173E-2</v>
      </c>
      <c r="G842" s="77">
        <f t="shared" si="25"/>
        <v>24109.633996695193</v>
      </c>
    </row>
    <row r="843" spans="1:7" x14ac:dyDescent="0.2">
      <c r="A843" s="79">
        <v>45020</v>
      </c>
      <c r="B843" s="77">
        <v>22910</v>
      </c>
      <c r="C843" s="84">
        <v>42174</v>
      </c>
      <c r="E843">
        <f t="shared" ref="E843:E906" si="26">YEAR(A843)</f>
        <v>2023</v>
      </c>
      <c r="F843" s="57">
        <f>_xlfn.XLOOKUP(E843,'Historical Metal Prices'!$L$4:$Z$4,'Historical Metal Prices'!$L$10:$Z$10)</f>
        <v>7.1872760267425173E-2</v>
      </c>
      <c r="G843" s="77">
        <f t="shared" ref="G843:G906" si="27">IFERROR(B843*(1+F843),G844)</f>
        <v>24556.604937726712</v>
      </c>
    </row>
    <row r="844" spans="1:7" x14ac:dyDescent="0.2">
      <c r="A844" s="79">
        <v>45019</v>
      </c>
      <c r="B844" s="77">
        <v>23178.5</v>
      </c>
      <c r="C844" s="84">
        <v>43038</v>
      </c>
      <c r="E844">
        <f t="shared" si="26"/>
        <v>2023</v>
      </c>
      <c r="F844" s="57">
        <f>_xlfn.XLOOKUP(E844,'Historical Metal Prices'!$L$4:$Z$4,'Historical Metal Prices'!$L$10:$Z$10)</f>
        <v>7.1872760267425173E-2</v>
      </c>
      <c r="G844" s="77">
        <f t="shared" si="27"/>
        <v>24844.402773858514</v>
      </c>
    </row>
    <row r="845" spans="1:7" x14ac:dyDescent="0.2">
      <c r="A845" s="79">
        <v>45016</v>
      </c>
      <c r="B845" s="77">
        <v>23651</v>
      </c>
      <c r="C845" s="84">
        <v>43068</v>
      </c>
      <c r="E845">
        <f t="shared" si="26"/>
        <v>2023</v>
      </c>
      <c r="F845" s="57">
        <f>_xlfn.XLOOKUP(E845,'Historical Metal Prices'!$L$4:$Z$4,'Historical Metal Prices'!$L$10:$Z$10)</f>
        <v>7.1872760267425173E-2</v>
      </c>
      <c r="G845" s="77">
        <f t="shared" si="27"/>
        <v>25350.862653084874</v>
      </c>
    </row>
    <row r="846" spans="1:7" x14ac:dyDescent="0.2">
      <c r="A846" s="79">
        <v>45015</v>
      </c>
      <c r="B846" s="77">
        <v>23006.52</v>
      </c>
      <c r="C846" s="84">
        <v>44364</v>
      </c>
      <c r="E846">
        <f t="shared" si="26"/>
        <v>2023</v>
      </c>
      <c r="F846" s="57">
        <f>_xlfn.XLOOKUP(E846,'Historical Metal Prices'!$L$4:$Z$4,'Historical Metal Prices'!$L$10:$Z$10)</f>
        <v>7.1872760267425173E-2</v>
      </c>
      <c r="G846" s="77">
        <f t="shared" si="27"/>
        <v>24660.062096547725</v>
      </c>
    </row>
    <row r="847" spans="1:7" x14ac:dyDescent="0.2">
      <c r="A847" s="79">
        <v>45014</v>
      </c>
      <c r="B847" s="77">
        <v>23567</v>
      </c>
      <c r="C847" s="84">
        <v>44460</v>
      </c>
      <c r="E847">
        <f t="shared" si="26"/>
        <v>2023</v>
      </c>
      <c r="F847" s="57">
        <f>_xlfn.XLOOKUP(E847,'Historical Metal Prices'!$L$4:$Z$4,'Historical Metal Prices'!$L$10:$Z$10)</f>
        <v>7.1872760267425173E-2</v>
      </c>
      <c r="G847" s="77">
        <f t="shared" si="27"/>
        <v>25260.825341222408</v>
      </c>
    </row>
    <row r="848" spans="1:7" x14ac:dyDescent="0.2">
      <c r="A848" s="79">
        <v>45013</v>
      </c>
      <c r="B848" s="77">
        <v>23902</v>
      </c>
      <c r="C848" s="84">
        <v>44574</v>
      </c>
      <c r="E848">
        <f t="shared" si="26"/>
        <v>2023</v>
      </c>
      <c r="F848" s="57">
        <f>_xlfn.XLOOKUP(E848,'Historical Metal Prices'!$L$4:$Z$4,'Historical Metal Prices'!$L$10:$Z$10)</f>
        <v>7.1872760267425173E-2</v>
      </c>
      <c r="G848" s="77">
        <f t="shared" si="27"/>
        <v>25619.902715911998</v>
      </c>
    </row>
    <row r="849" spans="1:7" x14ac:dyDescent="0.2">
      <c r="A849" s="79">
        <v>45012</v>
      </c>
      <c r="B849" s="77">
        <v>23664</v>
      </c>
      <c r="C849" s="84">
        <v>44208</v>
      </c>
      <c r="E849">
        <f t="shared" si="26"/>
        <v>2023</v>
      </c>
      <c r="F849" s="57">
        <f>_xlfn.XLOOKUP(E849,'Historical Metal Prices'!$L$4:$Z$4,'Historical Metal Prices'!$L$10:$Z$10)</f>
        <v>7.1872760267425173E-2</v>
      </c>
      <c r="G849" s="77">
        <f t="shared" si="27"/>
        <v>25364.796998968348</v>
      </c>
    </row>
    <row r="850" spans="1:7" x14ac:dyDescent="0.2">
      <c r="A850" s="79">
        <v>45009</v>
      </c>
      <c r="B850" s="77">
        <v>23268</v>
      </c>
      <c r="C850" s="84">
        <v>44304</v>
      </c>
      <c r="E850">
        <f t="shared" si="26"/>
        <v>2023</v>
      </c>
      <c r="F850" s="57">
        <f>_xlfn.XLOOKUP(E850,'Historical Metal Prices'!$L$4:$Z$4,'Historical Metal Prices'!$L$10:$Z$10)</f>
        <v>7.1872760267425173E-2</v>
      </c>
      <c r="G850" s="77">
        <f t="shared" si="27"/>
        <v>24940.33538590245</v>
      </c>
    </row>
    <row r="851" spans="1:7" x14ac:dyDescent="0.2">
      <c r="A851" s="79">
        <v>45008</v>
      </c>
      <c r="B851" s="77">
        <v>22267</v>
      </c>
      <c r="C851" s="84">
        <v>44454</v>
      </c>
      <c r="E851">
        <f t="shared" si="26"/>
        <v>2023</v>
      </c>
      <c r="F851" s="57">
        <f>_xlfn.XLOOKUP(E851,'Historical Metal Prices'!$L$4:$Z$4,'Historical Metal Prices'!$L$10:$Z$10)</f>
        <v>7.1872760267425173E-2</v>
      </c>
      <c r="G851" s="77">
        <f t="shared" si="27"/>
        <v>23867.390752874755</v>
      </c>
    </row>
    <row r="852" spans="1:7" x14ac:dyDescent="0.2">
      <c r="A852" s="79">
        <v>45007</v>
      </c>
      <c r="B852" s="77">
        <v>22128</v>
      </c>
      <c r="C852" s="84">
        <v>43800</v>
      </c>
      <c r="E852">
        <f t="shared" si="26"/>
        <v>2023</v>
      </c>
      <c r="F852" s="57">
        <f>_xlfn.XLOOKUP(E852,'Historical Metal Prices'!$L$4:$Z$4,'Historical Metal Prices'!$L$10:$Z$10)</f>
        <v>7.1872760267425173E-2</v>
      </c>
      <c r="G852" s="77">
        <f t="shared" si="27"/>
        <v>23718.400439197583</v>
      </c>
    </row>
    <row r="853" spans="1:7" x14ac:dyDescent="0.2">
      <c r="A853" s="79">
        <v>45006</v>
      </c>
      <c r="B853" s="77">
        <v>22258.5</v>
      </c>
      <c r="C853" s="84">
        <v>43884</v>
      </c>
      <c r="E853">
        <f t="shared" si="26"/>
        <v>2023</v>
      </c>
      <c r="F853" s="57">
        <f>_xlfn.XLOOKUP(E853,'Historical Metal Prices'!$L$4:$Z$4,'Historical Metal Prices'!$L$10:$Z$10)</f>
        <v>7.1872760267425173E-2</v>
      </c>
      <c r="G853" s="77">
        <f t="shared" si="27"/>
        <v>23858.279834412482</v>
      </c>
    </row>
    <row r="854" spans="1:7" x14ac:dyDescent="0.2">
      <c r="A854" s="79">
        <v>45005</v>
      </c>
      <c r="B854" s="77">
        <v>22555.5</v>
      </c>
      <c r="C854" s="84">
        <v>44052</v>
      </c>
      <c r="E854">
        <f t="shared" si="26"/>
        <v>2023</v>
      </c>
      <c r="F854" s="57">
        <f>_xlfn.XLOOKUP(E854,'Historical Metal Prices'!$L$4:$Z$4,'Historical Metal Prices'!$L$10:$Z$10)</f>
        <v>7.1872760267425173E-2</v>
      </c>
      <c r="G854" s="77">
        <f t="shared" si="27"/>
        <v>24176.626044211909</v>
      </c>
    </row>
    <row r="855" spans="1:7" x14ac:dyDescent="0.2">
      <c r="A855" s="79">
        <v>45002</v>
      </c>
      <c r="B855" s="77">
        <v>23147</v>
      </c>
      <c r="C855" s="84">
        <v>44502</v>
      </c>
      <c r="E855">
        <f t="shared" si="26"/>
        <v>2023</v>
      </c>
      <c r="F855" s="57">
        <f>_xlfn.XLOOKUP(E855,'Historical Metal Prices'!$L$4:$Z$4,'Historical Metal Prices'!$L$10:$Z$10)</f>
        <v>7.1872760267425173E-2</v>
      </c>
      <c r="G855" s="77">
        <f t="shared" si="27"/>
        <v>24810.638781910089</v>
      </c>
    </row>
    <row r="856" spans="1:7" x14ac:dyDescent="0.2">
      <c r="A856" s="79">
        <v>45001</v>
      </c>
      <c r="B856" s="77">
        <v>23018</v>
      </c>
      <c r="C856" s="84">
        <v>44658</v>
      </c>
      <c r="E856">
        <f t="shared" si="26"/>
        <v>2023</v>
      </c>
      <c r="F856" s="57">
        <f>_xlfn.XLOOKUP(E856,'Historical Metal Prices'!$L$4:$Z$4,'Historical Metal Prices'!$L$10:$Z$10)</f>
        <v>7.1872760267425173E-2</v>
      </c>
      <c r="G856" s="77">
        <f t="shared" si="27"/>
        <v>24672.367195835592</v>
      </c>
    </row>
    <row r="857" spans="1:7" x14ac:dyDescent="0.2">
      <c r="A857" s="79">
        <v>45000</v>
      </c>
      <c r="B857" s="77">
        <v>22788</v>
      </c>
      <c r="C857" s="84">
        <v>44796</v>
      </c>
      <c r="E857">
        <f t="shared" si="26"/>
        <v>2023</v>
      </c>
      <c r="F857" s="57">
        <f>_xlfn.XLOOKUP(E857,'Historical Metal Prices'!$L$4:$Z$4,'Historical Metal Prices'!$L$10:$Z$10)</f>
        <v>7.1872760267425173E-2</v>
      </c>
      <c r="G857" s="77">
        <f t="shared" si="27"/>
        <v>24425.836460974086</v>
      </c>
    </row>
    <row r="858" spans="1:7" x14ac:dyDescent="0.2">
      <c r="A858" s="79">
        <v>44999</v>
      </c>
      <c r="B858" s="77">
        <v>22830.799999999999</v>
      </c>
      <c r="C858" s="84">
        <v>43956</v>
      </c>
      <c r="E858">
        <f t="shared" si="26"/>
        <v>2023</v>
      </c>
      <c r="F858" s="57">
        <f>_xlfn.XLOOKUP(E858,'Historical Metal Prices'!$L$4:$Z$4,'Historical Metal Prices'!$L$10:$Z$10)</f>
        <v>7.1872760267425173E-2</v>
      </c>
      <c r="G858" s="77">
        <f t="shared" si="27"/>
        <v>24471.712615113531</v>
      </c>
    </row>
    <row r="859" spans="1:7" x14ac:dyDescent="0.2">
      <c r="A859" s="79">
        <v>44998</v>
      </c>
      <c r="B859" s="77">
        <v>22927</v>
      </c>
      <c r="C859" s="84">
        <v>44142</v>
      </c>
      <c r="E859">
        <f t="shared" si="26"/>
        <v>2023</v>
      </c>
      <c r="F859" s="57">
        <f>_xlfn.XLOOKUP(E859,'Historical Metal Prices'!$L$4:$Z$4,'Historical Metal Prices'!$L$10:$Z$10)</f>
        <v>7.1872760267425173E-2</v>
      </c>
      <c r="G859" s="77">
        <f t="shared" si="27"/>
        <v>24574.826774651257</v>
      </c>
    </row>
    <row r="860" spans="1:7" x14ac:dyDescent="0.2">
      <c r="A860" s="79">
        <v>44995</v>
      </c>
      <c r="B860" s="77">
        <v>22490</v>
      </c>
      <c r="C860" s="84">
        <v>43884</v>
      </c>
      <c r="E860">
        <f t="shared" si="26"/>
        <v>2023</v>
      </c>
      <c r="F860" s="57">
        <f>_xlfn.XLOOKUP(E860,'Historical Metal Prices'!$L$4:$Z$4,'Historical Metal Prices'!$L$10:$Z$10)</f>
        <v>7.1872760267425173E-2</v>
      </c>
      <c r="G860" s="77">
        <f t="shared" si="27"/>
        <v>24106.418378414393</v>
      </c>
    </row>
    <row r="861" spans="1:7" x14ac:dyDescent="0.2">
      <c r="A861" s="79">
        <v>44994</v>
      </c>
      <c r="B861" s="77">
        <v>23056</v>
      </c>
      <c r="C861" s="84">
        <v>44064</v>
      </c>
      <c r="E861">
        <f t="shared" si="26"/>
        <v>2023</v>
      </c>
      <c r="F861" s="57">
        <f>_xlfn.XLOOKUP(E861,'Historical Metal Prices'!$L$4:$Z$4,'Historical Metal Prices'!$L$10:$Z$10)</f>
        <v>7.1872760267425173E-2</v>
      </c>
      <c r="G861" s="77">
        <f t="shared" si="27"/>
        <v>24713.098360725755</v>
      </c>
    </row>
    <row r="862" spans="1:7" x14ac:dyDescent="0.2">
      <c r="A862" s="79">
        <v>44993</v>
      </c>
      <c r="B862" s="77">
        <v>23750.25</v>
      </c>
      <c r="C862" s="84">
        <v>43410</v>
      </c>
      <c r="E862">
        <f t="shared" si="26"/>
        <v>2023</v>
      </c>
      <c r="F862" s="57">
        <f>_xlfn.XLOOKUP(E862,'Historical Metal Prices'!$L$4:$Z$4,'Historical Metal Prices'!$L$10:$Z$10)</f>
        <v>7.1872760267425173E-2</v>
      </c>
      <c r="G862" s="77">
        <f t="shared" si="27"/>
        <v>25457.246024541415</v>
      </c>
    </row>
    <row r="863" spans="1:7" x14ac:dyDescent="0.2">
      <c r="A863" s="79">
        <v>44992</v>
      </c>
      <c r="B863" s="77">
        <v>23921</v>
      </c>
      <c r="C863" s="84">
        <v>43722</v>
      </c>
      <c r="E863">
        <f t="shared" si="26"/>
        <v>2023</v>
      </c>
      <c r="F863" s="57">
        <f>_xlfn.XLOOKUP(E863,'Historical Metal Prices'!$L$4:$Z$4,'Historical Metal Prices'!$L$10:$Z$10)</f>
        <v>7.1872760267425173E-2</v>
      </c>
      <c r="G863" s="77">
        <f t="shared" si="27"/>
        <v>25640.268298357078</v>
      </c>
    </row>
    <row r="864" spans="1:7" x14ac:dyDescent="0.2">
      <c r="A864" s="79">
        <v>44991</v>
      </c>
      <c r="B864" s="77">
        <v>24204</v>
      </c>
      <c r="C864" s="84">
        <v>44418</v>
      </c>
      <c r="E864">
        <f t="shared" si="26"/>
        <v>2023</v>
      </c>
      <c r="F864" s="57">
        <f>_xlfn.XLOOKUP(E864,'Historical Metal Prices'!$L$4:$Z$4,'Historical Metal Prices'!$L$10:$Z$10)</f>
        <v>7.1872760267425173E-2</v>
      </c>
      <c r="G864" s="77">
        <f t="shared" si="27"/>
        <v>25943.608289512758</v>
      </c>
    </row>
    <row r="865" spans="1:7" x14ac:dyDescent="0.2">
      <c r="A865" s="79">
        <v>44988</v>
      </c>
      <c r="B865" s="77">
        <v>24384.92</v>
      </c>
      <c r="C865" s="84">
        <v>44628</v>
      </c>
      <c r="E865">
        <f t="shared" si="26"/>
        <v>2023</v>
      </c>
      <c r="F865" s="57">
        <f>_xlfn.XLOOKUP(E865,'Historical Metal Prices'!$L$4:$Z$4,'Historical Metal Prices'!$L$10:$Z$10)</f>
        <v>7.1872760267425173E-2</v>
      </c>
      <c r="G865" s="77">
        <f t="shared" si="27"/>
        <v>26137.531509300341</v>
      </c>
    </row>
    <row r="866" spans="1:7" x14ac:dyDescent="0.2">
      <c r="A866" s="79">
        <v>44987</v>
      </c>
      <c r="B866" s="77">
        <v>24177.5</v>
      </c>
      <c r="C866" s="84">
        <v>44736</v>
      </c>
      <c r="E866">
        <f t="shared" si="26"/>
        <v>2023</v>
      </c>
      <c r="F866" s="57">
        <f>_xlfn.XLOOKUP(E866,'Historical Metal Prices'!$L$4:$Z$4,'Historical Metal Prices'!$L$10:$Z$10)</f>
        <v>7.1872760267425173E-2</v>
      </c>
      <c r="G866" s="77">
        <f t="shared" si="27"/>
        <v>25915.203661365671</v>
      </c>
    </row>
    <row r="867" spans="1:7" x14ac:dyDescent="0.2">
      <c r="A867" s="79">
        <v>44986</v>
      </c>
      <c r="B867" s="77">
        <v>24676</v>
      </c>
      <c r="C867" s="84">
        <v>43884</v>
      </c>
      <c r="E867">
        <f t="shared" si="26"/>
        <v>2023</v>
      </c>
      <c r="F867" s="57">
        <f>_xlfn.XLOOKUP(E867,'Historical Metal Prices'!$L$4:$Z$4,'Historical Metal Prices'!$L$10:$Z$10)</f>
        <v>7.1872760267425173E-2</v>
      </c>
      <c r="G867" s="77">
        <f t="shared" si="27"/>
        <v>26449.532232358983</v>
      </c>
    </row>
    <row r="868" spans="1:7" x14ac:dyDescent="0.2">
      <c r="A868" s="79">
        <v>44985</v>
      </c>
      <c r="B868" s="77">
        <v>24591</v>
      </c>
      <c r="C868" s="84">
        <v>44094</v>
      </c>
      <c r="E868">
        <f t="shared" si="26"/>
        <v>2023</v>
      </c>
      <c r="F868" s="57">
        <f>_xlfn.XLOOKUP(E868,'Historical Metal Prices'!$L$4:$Z$4,'Historical Metal Prices'!$L$10:$Z$10)</f>
        <v>7.1872760267425173E-2</v>
      </c>
      <c r="G868" s="77">
        <f t="shared" si="27"/>
        <v>26358.423047736251</v>
      </c>
    </row>
    <row r="869" spans="1:7" x14ac:dyDescent="0.2">
      <c r="A869" s="79">
        <v>44984</v>
      </c>
      <c r="B869" s="77">
        <v>25303</v>
      </c>
      <c r="C869" s="84">
        <v>44148</v>
      </c>
      <c r="E869">
        <f t="shared" si="26"/>
        <v>2023</v>
      </c>
      <c r="F869" s="57">
        <f>_xlfn.XLOOKUP(E869,'Historical Metal Prices'!$L$4:$Z$4,'Historical Metal Prices'!$L$10:$Z$10)</f>
        <v>7.1872760267425173E-2</v>
      </c>
      <c r="G869" s="77">
        <f t="shared" si="27"/>
        <v>27121.596453046659</v>
      </c>
    </row>
    <row r="870" spans="1:7" x14ac:dyDescent="0.2">
      <c r="A870" s="79">
        <v>44981</v>
      </c>
      <c r="B870" s="77">
        <v>24340.5</v>
      </c>
      <c r="C870" s="84">
        <v>44442</v>
      </c>
      <c r="E870">
        <f t="shared" si="26"/>
        <v>2023</v>
      </c>
      <c r="F870" s="57">
        <f>_xlfn.XLOOKUP(E870,'Historical Metal Prices'!$L$4:$Z$4,'Historical Metal Prices'!$L$10:$Z$10)</f>
        <v>7.1872760267425173E-2</v>
      </c>
      <c r="G870" s="77">
        <f t="shared" si="27"/>
        <v>26089.918921289263</v>
      </c>
    </row>
    <row r="871" spans="1:7" x14ac:dyDescent="0.2">
      <c r="A871" s="79">
        <v>44980</v>
      </c>
      <c r="B871" s="77">
        <v>25176</v>
      </c>
      <c r="C871" s="84">
        <v>44580</v>
      </c>
      <c r="E871">
        <f t="shared" si="26"/>
        <v>2023</v>
      </c>
      <c r="F871" s="57">
        <f>_xlfn.XLOOKUP(E871,'Historical Metal Prices'!$L$4:$Z$4,'Historical Metal Prices'!$L$10:$Z$10)</f>
        <v>7.1872760267425173E-2</v>
      </c>
      <c r="G871" s="77">
        <f t="shared" si="27"/>
        <v>26985.468612492696</v>
      </c>
    </row>
    <row r="872" spans="1:7" x14ac:dyDescent="0.2">
      <c r="A872" s="79">
        <v>44979</v>
      </c>
      <c r="B872" s="77">
        <v>26219</v>
      </c>
      <c r="C872" s="84">
        <v>44346</v>
      </c>
      <c r="E872">
        <f t="shared" si="26"/>
        <v>2023</v>
      </c>
      <c r="F872" s="57">
        <f>_xlfn.XLOOKUP(E872,'Historical Metal Prices'!$L$4:$Z$4,'Historical Metal Prices'!$L$10:$Z$10)</f>
        <v>7.1872760267425173E-2</v>
      </c>
      <c r="G872" s="77">
        <f t="shared" si="27"/>
        <v>28103.431901451622</v>
      </c>
    </row>
    <row r="873" spans="1:7" x14ac:dyDescent="0.2">
      <c r="A873" s="79">
        <v>44978</v>
      </c>
      <c r="B873" s="77">
        <v>26880</v>
      </c>
      <c r="C873" s="84">
        <v>44514</v>
      </c>
      <c r="E873">
        <f t="shared" si="26"/>
        <v>2023</v>
      </c>
      <c r="F873" s="57">
        <f>_xlfn.XLOOKUP(E873,'Historical Metal Prices'!$L$4:$Z$4,'Historical Metal Prices'!$L$10:$Z$10)</f>
        <v>7.1872760267425173E-2</v>
      </c>
      <c r="G873" s="77">
        <f t="shared" si="27"/>
        <v>28811.93979598839</v>
      </c>
    </row>
    <row r="874" spans="1:7" x14ac:dyDescent="0.2">
      <c r="A874" s="79">
        <v>44977</v>
      </c>
      <c r="B874" s="77">
        <v>26722</v>
      </c>
      <c r="C874" s="84">
        <v>44862</v>
      </c>
      <c r="E874">
        <f t="shared" si="26"/>
        <v>2023</v>
      </c>
      <c r="F874" s="57">
        <f>_xlfn.XLOOKUP(E874,'Historical Metal Prices'!$L$4:$Z$4,'Historical Metal Prices'!$L$10:$Z$10)</f>
        <v>7.1872760267425173E-2</v>
      </c>
      <c r="G874" s="77">
        <f t="shared" si="27"/>
        <v>28642.583899866135</v>
      </c>
    </row>
    <row r="875" spans="1:7" x14ac:dyDescent="0.2">
      <c r="A875" s="79">
        <v>44974</v>
      </c>
      <c r="B875" s="77">
        <v>25571</v>
      </c>
      <c r="C875" s="84">
        <v>45054</v>
      </c>
      <c r="E875">
        <f t="shared" si="26"/>
        <v>2023</v>
      </c>
      <c r="F875" s="57">
        <f>_xlfn.XLOOKUP(E875,'Historical Metal Prices'!$L$4:$Z$4,'Historical Metal Prices'!$L$10:$Z$10)</f>
        <v>7.1872760267425173E-2</v>
      </c>
      <c r="G875" s="77">
        <f t="shared" si="27"/>
        <v>27408.858352798328</v>
      </c>
    </row>
    <row r="876" spans="1:7" x14ac:dyDescent="0.2">
      <c r="A876" s="79">
        <v>44973</v>
      </c>
      <c r="B876" s="77">
        <v>26268</v>
      </c>
      <c r="C876" s="84">
        <v>45174</v>
      </c>
      <c r="E876">
        <f t="shared" si="26"/>
        <v>2023</v>
      </c>
      <c r="F876" s="57">
        <f>_xlfn.XLOOKUP(E876,'Historical Metal Prices'!$L$4:$Z$4,'Historical Metal Prices'!$L$10:$Z$10)</f>
        <v>7.1872760267425173E-2</v>
      </c>
      <c r="G876" s="77">
        <f t="shared" si="27"/>
        <v>28155.953666704725</v>
      </c>
    </row>
    <row r="877" spans="1:7" x14ac:dyDescent="0.2">
      <c r="A877" s="79">
        <v>44972</v>
      </c>
      <c r="B877" s="77">
        <v>25908</v>
      </c>
      <c r="C877" s="84">
        <v>45432</v>
      </c>
      <c r="E877">
        <f t="shared" si="26"/>
        <v>2023</v>
      </c>
      <c r="F877" s="57">
        <f>_xlfn.XLOOKUP(E877,'Historical Metal Prices'!$L$4:$Z$4,'Historical Metal Prices'!$L$10:$Z$10)</f>
        <v>7.1872760267425173E-2</v>
      </c>
      <c r="G877" s="77">
        <f t="shared" si="27"/>
        <v>27770.079473008453</v>
      </c>
    </row>
    <row r="878" spans="1:7" x14ac:dyDescent="0.2">
      <c r="A878" s="79">
        <v>44971</v>
      </c>
      <c r="B878" s="77">
        <v>26227</v>
      </c>
      <c r="C878" s="84">
        <v>46566</v>
      </c>
      <c r="E878">
        <f t="shared" si="26"/>
        <v>2023</v>
      </c>
      <c r="F878" s="57">
        <f>_xlfn.XLOOKUP(E878,'Historical Metal Prices'!$L$4:$Z$4,'Historical Metal Prices'!$L$10:$Z$10)</f>
        <v>7.1872760267425173E-2</v>
      </c>
      <c r="G878" s="77">
        <f t="shared" si="27"/>
        <v>28112.006883533759</v>
      </c>
    </row>
    <row r="879" spans="1:7" x14ac:dyDescent="0.2">
      <c r="A879" s="79">
        <v>44970</v>
      </c>
      <c r="B879" s="77">
        <v>26409</v>
      </c>
      <c r="C879" s="84">
        <v>46710</v>
      </c>
      <c r="E879">
        <f t="shared" si="26"/>
        <v>2023</v>
      </c>
      <c r="F879" s="57">
        <f>_xlfn.XLOOKUP(E879,'Historical Metal Prices'!$L$4:$Z$4,'Historical Metal Prices'!$L$10:$Z$10)</f>
        <v>7.1872760267425173E-2</v>
      </c>
      <c r="G879" s="77">
        <f t="shared" si="27"/>
        <v>28307.087725902431</v>
      </c>
    </row>
    <row r="880" spans="1:7" x14ac:dyDescent="0.2">
      <c r="A880" s="79">
        <v>44967</v>
      </c>
      <c r="B880" s="77">
        <v>27575.5</v>
      </c>
      <c r="C880" s="84">
        <v>47958</v>
      </c>
      <c r="E880">
        <f t="shared" si="26"/>
        <v>2023</v>
      </c>
      <c r="F880" s="57">
        <f>_xlfn.XLOOKUP(E880,'Historical Metal Prices'!$L$4:$Z$4,'Historical Metal Prices'!$L$10:$Z$10)</f>
        <v>7.1872760267425173E-2</v>
      </c>
      <c r="G880" s="77">
        <f t="shared" si="27"/>
        <v>29557.427300754382</v>
      </c>
    </row>
    <row r="881" spans="1:7" x14ac:dyDescent="0.2">
      <c r="A881" s="79">
        <v>44966</v>
      </c>
      <c r="B881" s="77">
        <v>28952</v>
      </c>
      <c r="C881" s="84">
        <v>48072</v>
      </c>
      <c r="E881">
        <f t="shared" si="26"/>
        <v>2023</v>
      </c>
      <c r="F881" s="57">
        <f>_xlfn.XLOOKUP(E881,'Historical Metal Prices'!$L$4:$Z$4,'Historical Metal Prices'!$L$10:$Z$10)</f>
        <v>7.1872760267425173E-2</v>
      </c>
      <c r="G881" s="77">
        <f t="shared" si="27"/>
        <v>31032.860155262493</v>
      </c>
    </row>
    <row r="882" spans="1:7" x14ac:dyDescent="0.2">
      <c r="A882" s="79">
        <v>44965</v>
      </c>
      <c r="B882" s="77">
        <v>27192</v>
      </c>
      <c r="C882" s="84">
        <v>48252</v>
      </c>
      <c r="E882">
        <f t="shared" si="26"/>
        <v>2023</v>
      </c>
      <c r="F882" s="57">
        <f>_xlfn.XLOOKUP(E882,'Historical Metal Prices'!$L$4:$Z$4,'Historical Metal Prices'!$L$10:$Z$10)</f>
        <v>7.1872760267425173E-2</v>
      </c>
      <c r="G882" s="77">
        <f t="shared" si="27"/>
        <v>29146.364097191825</v>
      </c>
    </row>
    <row r="883" spans="1:7" x14ac:dyDescent="0.2">
      <c r="A883" s="79">
        <v>44964</v>
      </c>
      <c r="B883" s="77">
        <v>27043</v>
      </c>
      <c r="C883" s="84">
        <v>49188</v>
      </c>
      <c r="E883">
        <f t="shared" si="26"/>
        <v>2023</v>
      </c>
      <c r="F883" s="57">
        <f>_xlfn.XLOOKUP(E883,'Historical Metal Prices'!$L$4:$Z$4,'Historical Metal Prices'!$L$10:$Z$10)</f>
        <v>7.1872760267425173E-2</v>
      </c>
      <c r="G883" s="77">
        <f t="shared" si="27"/>
        <v>28986.655055911979</v>
      </c>
    </row>
    <row r="884" spans="1:7" x14ac:dyDescent="0.2">
      <c r="A884" s="79">
        <v>44963</v>
      </c>
      <c r="B884" s="77">
        <v>27053</v>
      </c>
      <c r="C884" s="84">
        <v>49716</v>
      </c>
      <c r="E884">
        <f t="shared" si="26"/>
        <v>2023</v>
      </c>
      <c r="F884" s="57">
        <f>_xlfn.XLOOKUP(E884,'Historical Metal Prices'!$L$4:$Z$4,'Historical Metal Prices'!$L$10:$Z$10)</f>
        <v>7.1872760267425173E-2</v>
      </c>
      <c r="G884" s="77">
        <f t="shared" si="27"/>
        <v>28997.373783514653</v>
      </c>
    </row>
    <row r="885" spans="1:7" x14ac:dyDescent="0.2">
      <c r="A885" s="79">
        <v>44960</v>
      </c>
      <c r="B885" s="77">
        <v>28427</v>
      </c>
      <c r="C885" s="84">
        <v>49728</v>
      </c>
      <c r="E885">
        <f t="shared" si="26"/>
        <v>2023</v>
      </c>
      <c r="F885" s="57">
        <f>_xlfn.XLOOKUP(E885,'Historical Metal Prices'!$L$4:$Z$4,'Historical Metal Prices'!$L$10:$Z$10)</f>
        <v>7.1872760267425173E-2</v>
      </c>
      <c r="G885" s="77">
        <f t="shared" si="27"/>
        <v>30470.126956122094</v>
      </c>
    </row>
    <row r="886" spans="1:7" x14ac:dyDescent="0.2">
      <c r="A886" s="79">
        <v>44959</v>
      </c>
      <c r="B886" s="77">
        <v>29610</v>
      </c>
      <c r="C886" s="84">
        <v>49062</v>
      </c>
      <c r="E886">
        <f t="shared" si="26"/>
        <v>2023</v>
      </c>
      <c r="F886" s="57">
        <f>_xlfn.XLOOKUP(E886,'Historical Metal Prices'!$L$4:$Z$4,'Historical Metal Prices'!$L$10:$Z$10)</f>
        <v>7.1872760267425173E-2</v>
      </c>
      <c r="G886" s="77">
        <f t="shared" si="27"/>
        <v>31738.152431518458</v>
      </c>
    </row>
    <row r="887" spans="1:7" x14ac:dyDescent="0.2">
      <c r="A887" s="79">
        <v>44958</v>
      </c>
      <c r="B887" s="77">
        <v>29092</v>
      </c>
      <c r="C887" s="84">
        <v>48672</v>
      </c>
      <c r="E887">
        <f t="shared" si="26"/>
        <v>2023</v>
      </c>
      <c r="F887" s="57">
        <f>_xlfn.XLOOKUP(E887,'Historical Metal Prices'!$L$4:$Z$4,'Historical Metal Prices'!$L$10:$Z$10)</f>
        <v>7.1872760267425173E-2</v>
      </c>
      <c r="G887" s="77">
        <f t="shared" si="27"/>
        <v>31182.922341699934</v>
      </c>
    </row>
    <row r="888" spans="1:7" x14ac:dyDescent="0.2">
      <c r="A888" s="79">
        <v>44957</v>
      </c>
      <c r="B888" s="77">
        <v>30153</v>
      </c>
      <c r="C888" s="84">
        <v>49086</v>
      </c>
      <c r="E888">
        <f t="shared" si="26"/>
        <v>2023</v>
      </c>
      <c r="F888" s="57">
        <f>_xlfn.XLOOKUP(E888,'Historical Metal Prices'!$L$4:$Z$4,'Historical Metal Prices'!$L$10:$Z$10)</f>
        <v>7.1872760267425173E-2</v>
      </c>
      <c r="G888" s="77">
        <f t="shared" si="27"/>
        <v>32320.179340343671</v>
      </c>
    </row>
    <row r="889" spans="1:7" x14ac:dyDescent="0.2">
      <c r="A889" s="79">
        <v>44956</v>
      </c>
      <c r="B889" s="77">
        <v>29017.3</v>
      </c>
      <c r="C889" s="84">
        <v>49374</v>
      </c>
      <c r="E889">
        <f t="shared" si="26"/>
        <v>2023</v>
      </c>
      <c r="F889" s="57">
        <f>_xlfn.XLOOKUP(E889,'Historical Metal Prices'!$L$4:$Z$4,'Historical Metal Prices'!$L$10:$Z$10)</f>
        <v>7.1872760267425173E-2</v>
      </c>
      <c r="G889" s="77">
        <f t="shared" si="27"/>
        <v>31102.853446507957</v>
      </c>
    </row>
    <row r="890" spans="1:7" x14ac:dyDescent="0.2">
      <c r="A890" s="79">
        <v>44953</v>
      </c>
      <c r="B890" s="77">
        <v>28673.5</v>
      </c>
      <c r="C890" s="84">
        <v>49668</v>
      </c>
      <c r="E890">
        <f t="shared" si="26"/>
        <v>2023</v>
      </c>
      <c r="F890" s="57">
        <f>_xlfn.XLOOKUP(E890,'Historical Metal Prices'!$L$4:$Z$4,'Historical Metal Prices'!$L$10:$Z$10)</f>
        <v>7.1872760267425173E-2</v>
      </c>
      <c r="G890" s="77">
        <f t="shared" si="27"/>
        <v>30734.343591528017</v>
      </c>
    </row>
    <row r="891" spans="1:7" x14ac:dyDescent="0.2">
      <c r="A891" s="79">
        <v>44952</v>
      </c>
      <c r="B891" s="77">
        <v>29194</v>
      </c>
      <c r="C891" s="84">
        <v>49542</v>
      </c>
      <c r="E891">
        <f t="shared" si="26"/>
        <v>2023</v>
      </c>
      <c r="F891" s="57">
        <f>_xlfn.XLOOKUP(E891,'Historical Metal Prices'!$L$4:$Z$4,'Historical Metal Prices'!$L$10:$Z$10)</f>
        <v>7.1872760267425173E-2</v>
      </c>
      <c r="G891" s="77">
        <f t="shared" si="27"/>
        <v>31292.253363247211</v>
      </c>
    </row>
    <row r="892" spans="1:7" x14ac:dyDescent="0.2">
      <c r="A892" s="79">
        <v>44951</v>
      </c>
      <c r="B892" s="77">
        <v>28953</v>
      </c>
      <c r="C892" s="84">
        <v>50364</v>
      </c>
      <c r="E892">
        <f t="shared" si="26"/>
        <v>2023</v>
      </c>
      <c r="F892" s="57">
        <f>_xlfn.XLOOKUP(E892,'Historical Metal Prices'!$L$4:$Z$4,'Historical Metal Prices'!$L$10:$Z$10)</f>
        <v>7.1872760267425173E-2</v>
      </c>
      <c r="G892" s="77">
        <f t="shared" si="27"/>
        <v>31033.932028022762</v>
      </c>
    </row>
    <row r="893" spans="1:7" x14ac:dyDescent="0.2">
      <c r="A893" s="79">
        <v>44950</v>
      </c>
      <c r="B893" s="77">
        <v>28561</v>
      </c>
      <c r="C893" s="84">
        <v>50508</v>
      </c>
      <c r="E893">
        <f t="shared" si="26"/>
        <v>2023</v>
      </c>
      <c r="F893" s="57">
        <f>_xlfn.XLOOKUP(E893,'Historical Metal Prices'!$L$4:$Z$4,'Historical Metal Prices'!$L$10:$Z$10)</f>
        <v>7.1872760267425173E-2</v>
      </c>
      <c r="G893" s="77">
        <f t="shared" si="27"/>
        <v>30613.757905997929</v>
      </c>
    </row>
    <row r="894" spans="1:7" x14ac:dyDescent="0.2">
      <c r="A894" s="79">
        <v>44949</v>
      </c>
      <c r="B894" s="77">
        <v>27895</v>
      </c>
      <c r="C894" s="84">
        <v>50670</v>
      </c>
      <c r="E894">
        <f t="shared" si="26"/>
        <v>2023</v>
      </c>
      <c r="F894" s="57">
        <f>_xlfn.XLOOKUP(E894,'Historical Metal Prices'!$L$4:$Z$4,'Historical Metal Prices'!$L$10:$Z$10)</f>
        <v>7.1872760267425173E-2</v>
      </c>
      <c r="G894" s="77">
        <f t="shared" si="27"/>
        <v>29899.890647659824</v>
      </c>
    </row>
    <row r="895" spans="1:7" x14ac:dyDescent="0.2">
      <c r="A895" s="79">
        <v>44946</v>
      </c>
      <c r="B895" s="77">
        <v>28541</v>
      </c>
      <c r="C895" s="84">
        <v>50838</v>
      </c>
      <c r="E895">
        <f t="shared" si="26"/>
        <v>2023</v>
      </c>
      <c r="F895" s="57">
        <f>_xlfn.XLOOKUP(E895,'Historical Metal Prices'!$L$4:$Z$4,'Historical Metal Prices'!$L$10:$Z$10)</f>
        <v>7.1872760267425173E-2</v>
      </c>
      <c r="G895" s="77">
        <f t="shared" si="27"/>
        <v>30592.32045079258</v>
      </c>
    </row>
    <row r="896" spans="1:7" x14ac:dyDescent="0.2">
      <c r="A896" s="79">
        <v>44945</v>
      </c>
      <c r="B896" s="77">
        <v>29150</v>
      </c>
      <c r="C896" s="84">
        <v>51756</v>
      </c>
      <c r="E896">
        <f t="shared" si="26"/>
        <v>2023</v>
      </c>
      <c r="F896" s="57">
        <f>_xlfn.XLOOKUP(E896,'Historical Metal Prices'!$L$4:$Z$4,'Historical Metal Prices'!$L$10:$Z$10)</f>
        <v>7.1872760267425173E-2</v>
      </c>
      <c r="G896" s="77">
        <f t="shared" si="27"/>
        <v>31245.090961795442</v>
      </c>
    </row>
    <row r="897" spans="1:7" x14ac:dyDescent="0.2">
      <c r="A897" s="79">
        <v>44944</v>
      </c>
      <c r="B897" s="77">
        <v>27651</v>
      </c>
      <c r="C897" s="84">
        <v>51960</v>
      </c>
      <c r="E897">
        <f t="shared" si="26"/>
        <v>2023</v>
      </c>
      <c r="F897" s="57">
        <f>_xlfn.XLOOKUP(E897,'Historical Metal Prices'!$L$4:$Z$4,'Historical Metal Prices'!$L$10:$Z$10)</f>
        <v>7.1872760267425173E-2</v>
      </c>
      <c r="G897" s="77">
        <f t="shared" si="27"/>
        <v>29638.353694154572</v>
      </c>
    </row>
    <row r="898" spans="1:7" x14ac:dyDescent="0.2">
      <c r="A898" s="79">
        <v>44943</v>
      </c>
      <c r="B898" s="77">
        <v>26485</v>
      </c>
      <c r="C898" s="84">
        <v>52386</v>
      </c>
      <c r="E898">
        <f t="shared" si="26"/>
        <v>2023</v>
      </c>
      <c r="F898" s="57">
        <f>_xlfn.XLOOKUP(E898,'Historical Metal Prices'!$L$4:$Z$4,'Historical Metal Prices'!$L$10:$Z$10)</f>
        <v>7.1872760267425173E-2</v>
      </c>
      <c r="G898" s="77">
        <f t="shared" si="27"/>
        <v>28388.550055682757</v>
      </c>
    </row>
    <row r="899" spans="1:7" x14ac:dyDescent="0.2">
      <c r="A899" s="79">
        <v>44942</v>
      </c>
      <c r="B899" s="77">
        <v>27027</v>
      </c>
      <c r="C899" s="84">
        <v>52638</v>
      </c>
      <c r="E899">
        <f t="shared" si="26"/>
        <v>2023</v>
      </c>
      <c r="F899" s="57">
        <f>_xlfn.XLOOKUP(E899,'Historical Metal Prices'!$L$4:$Z$4,'Historical Metal Prices'!$L$10:$Z$10)</f>
        <v>7.1872760267425173E-2</v>
      </c>
      <c r="G899" s="77">
        <f t="shared" si="27"/>
        <v>28969.505091747702</v>
      </c>
    </row>
    <row r="900" spans="1:7" x14ac:dyDescent="0.2">
      <c r="A900" s="79">
        <v>44939</v>
      </c>
      <c r="B900" s="77">
        <v>26599</v>
      </c>
      <c r="C900" s="84">
        <v>53268</v>
      </c>
      <c r="E900">
        <f t="shared" si="26"/>
        <v>2023</v>
      </c>
      <c r="F900" s="57">
        <f>_xlfn.XLOOKUP(E900,'Historical Metal Prices'!$L$4:$Z$4,'Historical Metal Prices'!$L$10:$Z$10)</f>
        <v>7.1872760267425173E-2</v>
      </c>
      <c r="G900" s="77">
        <f t="shared" si="27"/>
        <v>28510.743550353243</v>
      </c>
    </row>
    <row r="901" spans="1:7" x14ac:dyDescent="0.2">
      <c r="A901" s="79">
        <v>44938</v>
      </c>
      <c r="B901" s="77">
        <v>26827</v>
      </c>
      <c r="C901" s="84">
        <v>53262</v>
      </c>
      <c r="E901">
        <f t="shared" si="26"/>
        <v>2023</v>
      </c>
      <c r="F901" s="57">
        <f>_xlfn.XLOOKUP(E901,'Historical Metal Prices'!$L$4:$Z$4,'Historical Metal Prices'!$L$10:$Z$10)</f>
        <v>7.1872760267425173E-2</v>
      </c>
      <c r="G901" s="77">
        <f t="shared" si="27"/>
        <v>28755.130539694215</v>
      </c>
    </row>
    <row r="902" spans="1:7" x14ac:dyDescent="0.2">
      <c r="A902" s="79">
        <v>44937</v>
      </c>
      <c r="B902" s="77">
        <v>26836</v>
      </c>
      <c r="C902" s="84">
        <v>53418</v>
      </c>
      <c r="E902">
        <f t="shared" si="26"/>
        <v>2023</v>
      </c>
      <c r="F902" s="57">
        <f>_xlfn.XLOOKUP(E902,'Historical Metal Prices'!$L$4:$Z$4,'Historical Metal Prices'!$L$10:$Z$10)</f>
        <v>7.1872760267425173E-2</v>
      </c>
      <c r="G902" s="77">
        <f t="shared" si="27"/>
        <v>28764.777394536621</v>
      </c>
    </row>
    <row r="903" spans="1:7" x14ac:dyDescent="0.2">
      <c r="A903" s="79">
        <v>44936</v>
      </c>
      <c r="B903" s="77">
        <v>27234</v>
      </c>
      <c r="C903" s="84">
        <v>53994</v>
      </c>
      <c r="E903">
        <f t="shared" si="26"/>
        <v>2023</v>
      </c>
      <c r="F903" s="57">
        <f>_xlfn.XLOOKUP(E903,'Historical Metal Prices'!$L$4:$Z$4,'Historical Metal Prices'!$L$10:$Z$10)</f>
        <v>7.1872760267425173E-2</v>
      </c>
      <c r="G903" s="77">
        <f t="shared" si="27"/>
        <v>29191.382753123056</v>
      </c>
    </row>
    <row r="904" spans="1:7" x14ac:dyDescent="0.2">
      <c r="A904" s="79">
        <v>44935</v>
      </c>
      <c r="B904" s="77">
        <v>27213</v>
      </c>
      <c r="C904" s="84">
        <v>54312</v>
      </c>
      <c r="E904">
        <f t="shared" si="26"/>
        <v>2023</v>
      </c>
      <c r="F904" s="57">
        <f>_xlfn.XLOOKUP(E904,'Historical Metal Prices'!$L$4:$Z$4,'Historical Metal Prices'!$L$10:$Z$10)</f>
        <v>7.1872760267425173E-2</v>
      </c>
      <c r="G904" s="77">
        <f t="shared" si="27"/>
        <v>29168.873425157442</v>
      </c>
    </row>
    <row r="905" spans="1:7" x14ac:dyDescent="0.2">
      <c r="A905" s="79">
        <v>44932</v>
      </c>
      <c r="B905" s="77">
        <v>27904</v>
      </c>
      <c r="C905" s="84">
        <v>54528</v>
      </c>
      <c r="E905">
        <f t="shared" si="26"/>
        <v>2023</v>
      </c>
      <c r="F905" s="57">
        <f>_xlfn.XLOOKUP(E905,'Historical Metal Prices'!$L$4:$Z$4,'Historical Metal Prices'!$L$10:$Z$10)</f>
        <v>7.1872760267425173E-2</v>
      </c>
      <c r="G905" s="77">
        <f t="shared" si="27"/>
        <v>29909.537502502233</v>
      </c>
    </row>
    <row r="906" spans="1:7" x14ac:dyDescent="0.2">
      <c r="A906" s="79">
        <v>44931</v>
      </c>
      <c r="B906" s="77">
        <v>27599</v>
      </c>
      <c r="C906" s="84">
        <v>55032</v>
      </c>
      <c r="E906">
        <f t="shared" si="26"/>
        <v>2023</v>
      </c>
      <c r="F906" s="57">
        <f>_xlfn.XLOOKUP(E906,'Historical Metal Prices'!$L$4:$Z$4,'Historical Metal Prices'!$L$10:$Z$10)</f>
        <v>7.1872760267425173E-2</v>
      </c>
      <c r="G906" s="77">
        <f t="shared" si="27"/>
        <v>29582.616310620666</v>
      </c>
    </row>
    <row r="907" spans="1:7" x14ac:dyDescent="0.2">
      <c r="A907" s="79">
        <v>44930</v>
      </c>
      <c r="B907" s="77">
        <v>29616</v>
      </c>
      <c r="C907" s="84">
        <v>55032</v>
      </c>
      <c r="E907">
        <f t="shared" ref="E907:E970" si="28">YEAR(A907)</f>
        <v>2023</v>
      </c>
      <c r="F907" s="57">
        <f>_xlfn.XLOOKUP(E907,'Historical Metal Prices'!$L$4:$Z$4,'Historical Metal Prices'!$L$10:$Z$10)</f>
        <v>7.1872760267425173E-2</v>
      </c>
      <c r="G907" s="77">
        <f t="shared" ref="G907:G970" si="29">IFERROR(B907*(1+F907),G908)</f>
        <v>31744.583668080064</v>
      </c>
    </row>
    <row r="908" spans="1:7" x14ac:dyDescent="0.2">
      <c r="A908" s="79">
        <v>44929</v>
      </c>
      <c r="B908" s="77">
        <v>30958</v>
      </c>
      <c r="C908" s="84">
        <v>55164</v>
      </c>
      <c r="E908">
        <f t="shared" si="28"/>
        <v>2023</v>
      </c>
      <c r="F908" s="57">
        <f>_xlfn.XLOOKUP(E908,'Historical Metal Prices'!$L$4:$Z$4,'Historical Metal Prices'!$L$10:$Z$10)</f>
        <v>7.1872760267425173E-2</v>
      </c>
      <c r="G908" s="77">
        <f t="shared" si="29"/>
        <v>33183.036912358948</v>
      </c>
    </row>
    <row r="909" spans="1:7" x14ac:dyDescent="0.2">
      <c r="A909" s="79">
        <v>44928</v>
      </c>
      <c r="B909" s="77">
        <v>29886</v>
      </c>
      <c r="C909" s="84">
        <v>55380</v>
      </c>
      <c r="E909">
        <f t="shared" si="28"/>
        <v>2023</v>
      </c>
      <c r="F909" s="57">
        <f>_xlfn.XLOOKUP(E909,'Historical Metal Prices'!$L$4:$Z$4,'Historical Metal Prices'!$L$10:$Z$10)</f>
        <v>7.1872760267425173E-2</v>
      </c>
      <c r="G909" s="77">
        <f t="shared" si="29"/>
        <v>32033.989313352267</v>
      </c>
    </row>
    <row r="910" spans="1:7" x14ac:dyDescent="0.2">
      <c r="A910" s="79">
        <v>44925</v>
      </c>
      <c r="B910" s="77">
        <v>29886</v>
      </c>
      <c r="C910" s="84">
        <v>55476</v>
      </c>
      <c r="E910">
        <f t="shared" si="28"/>
        <v>2022</v>
      </c>
      <c r="F910" s="57">
        <f>_xlfn.XLOOKUP(E910,'Historical Metal Prices'!$L$4:$Z$4,'Historical Metal Prices'!$L$10:$Z$10)</f>
        <v>0.15765259160232237</v>
      </c>
      <c r="G910" s="77">
        <f t="shared" si="29"/>
        <v>34597.605352627004</v>
      </c>
    </row>
    <row r="911" spans="1:7" x14ac:dyDescent="0.2">
      <c r="A911" s="79">
        <v>44924</v>
      </c>
      <c r="B911" s="77">
        <v>30077</v>
      </c>
      <c r="C911" s="84">
        <v>55476</v>
      </c>
      <c r="E911">
        <f t="shared" si="28"/>
        <v>2022</v>
      </c>
      <c r="F911" s="57">
        <f>_xlfn.XLOOKUP(E911,'Historical Metal Prices'!$L$4:$Z$4,'Historical Metal Prices'!$L$10:$Z$10)</f>
        <v>0.15765259160232237</v>
      </c>
      <c r="G911" s="77">
        <f t="shared" si="29"/>
        <v>34818.716997623051</v>
      </c>
    </row>
    <row r="912" spans="1:7" x14ac:dyDescent="0.2">
      <c r="A912" s="79">
        <v>44923</v>
      </c>
      <c r="B912" s="77">
        <v>30234</v>
      </c>
      <c r="C912" s="84">
        <v>55092</v>
      </c>
      <c r="E912">
        <f t="shared" si="28"/>
        <v>2022</v>
      </c>
      <c r="F912" s="57">
        <f>_xlfn.XLOOKUP(E912,'Historical Metal Prices'!$L$4:$Z$4,'Historical Metal Prices'!$L$10:$Z$10)</f>
        <v>0.15765259160232237</v>
      </c>
      <c r="G912" s="77">
        <f t="shared" si="29"/>
        <v>35000.468454504611</v>
      </c>
    </row>
    <row r="913" spans="1:7" x14ac:dyDescent="0.2">
      <c r="A913" s="79">
        <v>44922</v>
      </c>
      <c r="B913" s="77">
        <v>29377</v>
      </c>
      <c r="C913" s="84">
        <v>54228</v>
      </c>
      <c r="E913">
        <f t="shared" si="28"/>
        <v>2022</v>
      </c>
      <c r="F913" s="57">
        <f>_xlfn.XLOOKUP(E913,'Historical Metal Prices'!$L$4:$Z$4,'Historical Metal Prices'!$L$10:$Z$10)</f>
        <v>0.15765259160232237</v>
      </c>
      <c r="G913" s="77">
        <f t="shared" si="29"/>
        <v>34008.360183501427</v>
      </c>
    </row>
    <row r="914" spans="1:7" x14ac:dyDescent="0.2">
      <c r="A914" s="79">
        <v>44921</v>
      </c>
      <c r="B914" s="77">
        <v>29377</v>
      </c>
      <c r="C914" s="84">
        <v>54300</v>
      </c>
      <c r="E914">
        <f t="shared" si="28"/>
        <v>2022</v>
      </c>
      <c r="F914" s="57">
        <f>_xlfn.XLOOKUP(E914,'Historical Metal Prices'!$L$4:$Z$4,'Historical Metal Prices'!$L$10:$Z$10)</f>
        <v>0.15765259160232237</v>
      </c>
      <c r="G914" s="77">
        <f t="shared" si="29"/>
        <v>34008.360183501427</v>
      </c>
    </row>
    <row r="915" spans="1:7" x14ac:dyDescent="0.2">
      <c r="A915" s="79">
        <v>44918</v>
      </c>
      <c r="B915" s="77">
        <v>29377</v>
      </c>
      <c r="C915" s="84">
        <v>54300</v>
      </c>
      <c r="E915">
        <f t="shared" si="28"/>
        <v>2022</v>
      </c>
      <c r="F915" s="57">
        <f>_xlfn.XLOOKUP(E915,'Historical Metal Prices'!$L$4:$Z$4,'Historical Metal Prices'!$L$10:$Z$10)</f>
        <v>0.15765259160232237</v>
      </c>
      <c r="G915" s="77">
        <f t="shared" si="29"/>
        <v>34008.360183501427</v>
      </c>
    </row>
    <row r="916" spans="1:7" x14ac:dyDescent="0.2">
      <c r="A916" s="79">
        <v>44917</v>
      </c>
      <c r="B916" s="77">
        <v>29075</v>
      </c>
      <c r="C916" s="84">
        <v>54300</v>
      </c>
      <c r="E916">
        <f t="shared" si="28"/>
        <v>2022</v>
      </c>
      <c r="F916" s="57">
        <f>_xlfn.XLOOKUP(E916,'Historical Metal Prices'!$L$4:$Z$4,'Historical Metal Prices'!$L$10:$Z$10)</f>
        <v>0.15765259160232237</v>
      </c>
      <c r="G916" s="77">
        <f t="shared" si="29"/>
        <v>33658.749100837522</v>
      </c>
    </row>
    <row r="917" spans="1:7" x14ac:dyDescent="0.2">
      <c r="A917" s="79">
        <v>44916</v>
      </c>
      <c r="B917" s="77">
        <v>29431.5</v>
      </c>
      <c r="C917" s="84">
        <v>54444</v>
      </c>
      <c r="E917">
        <f t="shared" si="28"/>
        <v>2022</v>
      </c>
      <c r="F917" s="57">
        <f>_xlfn.XLOOKUP(E917,'Historical Metal Prices'!$L$4:$Z$4,'Historical Metal Prices'!$L$10:$Z$10)</f>
        <v>0.15765259160232237</v>
      </c>
      <c r="G917" s="77">
        <f t="shared" si="29"/>
        <v>34071.45224974375</v>
      </c>
    </row>
    <row r="918" spans="1:7" x14ac:dyDescent="0.2">
      <c r="A918" s="79">
        <v>44915</v>
      </c>
      <c r="B918" s="77">
        <v>28199</v>
      </c>
      <c r="C918" s="84">
        <v>54216</v>
      </c>
      <c r="E918">
        <f t="shared" si="28"/>
        <v>2022</v>
      </c>
      <c r="F918" s="57">
        <f>_xlfn.XLOOKUP(E918,'Historical Metal Prices'!$L$4:$Z$4,'Historical Metal Prices'!$L$10:$Z$10)</f>
        <v>0.15765259160232237</v>
      </c>
      <c r="G918" s="77">
        <f t="shared" si="29"/>
        <v>32644.64543059389</v>
      </c>
    </row>
    <row r="919" spans="1:7" x14ac:dyDescent="0.2">
      <c r="A919" s="79">
        <v>44914</v>
      </c>
      <c r="B919" s="77">
        <v>27073</v>
      </c>
      <c r="C919" s="84">
        <v>54336</v>
      </c>
      <c r="E919">
        <f t="shared" si="28"/>
        <v>2022</v>
      </c>
      <c r="F919" s="57">
        <f>_xlfn.XLOOKUP(E919,'Historical Metal Prices'!$L$4:$Z$4,'Historical Metal Prices'!$L$10:$Z$10)</f>
        <v>0.15765259160232237</v>
      </c>
      <c r="G919" s="77">
        <f t="shared" si="29"/>
        <v>31341.128612449673</v>
      </c>
    </row>
    <row r="920" spans="1:7" x14ac:dyDescent="0.2">
      <c r="A920" s="79">
        <v>44911</v>
      </c>
      <c r="B920" s="77">
        <v>28132.75</v>
      </c>
      <c r="C920" s="84">
        <v>54360</v>
      </c>
      <c r="E920">
        <f t="shared" si="28"/>
        <v>2022</v>
      </c>
      <c r="F920" s="57">
        <f>_xlfn.XLOOKUP(E920,'Historical Metal Prices'!$L$4:$Z$4,'Historical Metal Prices'!$L$10:$Z$10)</f>
        <v>0.15765259160232237</v>
      </c>
      <c r="G920" s="77">
        <f t="shared" si="29"/>
        <v>32567.950946400233</v>
      </c>
    </row>
    <row r="921" spans="1:7" x14ac:dyDescent="0.2">
      <c r="A921" s="79">
        <v>44910</v>
      </c>
      <c r="B921" s="77">
        <v>28103</v>
      </c>
      <c r="C921" s="84">
        <v>53862</v>
      </c>
      <c r="E921">
        <f t="shared" si="28"/>
        <v>2022</v>
      </c>
      <c r="F921" s="57">
        <f>_xlfn.XLOOKUP(E921,'Historical Metal Prices'!$L$4:$Z$4,'Historical Metal Prices'!$L$10:$Z$10)</f>
        <v>0.15765259160232237</v>
      </c>
      <c r="G921" s="77">
        <f t="shared" si="29"/>
        <v>32533.510781800065</v>
      </c>
    </row>
    <row r="922" spans="1:7" x14ac:dyDescent="0.2">
      <c r="A922" s="79">
        <v>44909</v>
      </c>
      <c r="B922" s="77">
        <v>28143</v>
      </c>
      <c r="C922" s="84">
        <v>53958</v>
      </c>
      <c r="E922">
        <f t="shared" si="28"/>
        <v>2022</v>
      </c>
      <c r="F922" s="57">
        <f>_xlfn.XLOOKUP(E922,'Historical Metal Prices'!$L$4:$Z$4,'Historical Metal Prices'!$L$10:$Z$10)</f>
        <v>0.15765259160232237</v>
      </c>
      <c r="G922" s="77">
        <f t="shared" si="29"/>
        <v>32579.816885464159</v>
      </c>
    </row>
    <row r="923" spans="1:7" x14ac:dyDescent="0.2">
      <c r="A923" s="79">
        <v>44908</v>
      </c>
      <c r="B923" s="77">
        <v>28007</v>
      </c>
      <c r="C923" s="84">
        <v>53334</v>
      </c>
      <c r="E923">
        <f t="shared" si="28"/>
        <v>2022</v>
      </c>
      <c r="F923" s="57">
        <f>_xlfn.XLOOKUP(E923,'Historical Metal Prices'!$L$4:$Z$4,'Historical Metal Prices'!$L$10:$Z$10)</f>
        <v>0.15765259160232237</v>
      </c>
      <c r="G923" s="77">
        <f t="shared" si="29"/>
        <v>32422.376133006244</v>
      </c>
    </row>
    <row r="924" spans="1:7" x14ac:dyDescent="0.2">
      <c r="A924" s="79">
        <v>44907</v>
      </c>
      <c r="B924" s="77">
        <v>29225</v>
      </c>
      <c r="C924" s="84">
        <v>52878</v>
      </c>
      <c r="E924">
        <f t="shared" si="28"/>
        <v>2022</v>
      </c>
      <c r="F924" s="57">
        <f>_xlfn.XLOOKUP(E924,'Historical Metal Prices'!$L$4:$Z$4,'Historical Metal Prices'!$L$10:$Z$10)</f>
        <v>0.15765259160232237</v>
      </c>
      <c r="G924" s="77">
        <f t="shared" si="29"/>
        <v>33832.396989577872</v>
      </c>
    </row>
    <row r="925" spans="1:7" x14ac:dyDescent="0.2">
      <c r="A925" s="79">
        <v>44904</v>
      </c>
      <c r="B925" s="77">
        <v>29210</v>
      </c>
      <c r="C925" s="84">
        <v>53028</v>
      </c>
      <c r="E925">
        <f t="shared" si="28"/>
        <v>2022</v>
      </c>
      <c r="F925" s="57">
        <f>_xlfn.XLOOKUP(E925,'Historical Metal Prices'!$L$4:$Z$4,'Historical Metal Prices'!$L$10:$Z$10)</f>
        <v>0.15765259160232237</v>
      </c>
      <c r="G925" s="77">
        <f t="shared" si="29"/>
        <v>33815.032200703834</v>
      </c>
    </row>
    <row r="926" spans="1:7" x14ac:dyDescent="0.2">
      <c r="A926" s="79">
        <v>44903</v>
      </c>
      <c r="B926" s="77">
        <v>29538</v>
      </c>
      <c r="C926" s="84">
        <v>53226</v>
      </c>
      <c r="E926">
        <f t="shared" si="28"/>
        <v>2022</v>
      </c>
      <c r="F926" s="57">
        <f>_xlfn.XLOOKUP(E926,'Historical Metal Prices'!$L$4:$Z$4,'Historical Metal Prices'!$L$10:$Z$10)</f>
        <v>0.15765259160232237</v>
      </c>
      <c r="G926" s="77">
        <f t="shared" si="29"/>
        <v>34194.742250749397</v>
      </c>
    </row>
    <row r="927" spans="1:7" x14ac:dyDescent="0.2">
      <c r="A927" s="79">
        <v>44902</v>
      </c>
      <c r="B927" s="77">
        <v>31281</v>
      </c>
      <c r="C927" s="84">
        <v>52542</v>
      </c>
      <c r="E927">
        <f t="shared" si="28"/>
        <v>2022</v>
      </c>
      <c r="F927" s="57">
        <f>_xlfn.XLOOKUP(E927,'Historical Metal Prices'!$L$4:$Z$4,'Historical Metal Prices'!$L$10:$Z$10)</f>
        <v>0.15765259160232237</v>
      </c>
      <c r="G927" s="77">
        <f t="shared" si="29"/>
        <v>36212.530717912246</v>
      </c>
    </row>
    <row r="928" spans="1:7" x14ac:dyDescent="0.2">
      <c r="A928" s="79">
        <v>44901</v>
      </c>
      <c r="B928" s="77">
        <v>29142</v>
      </c>
      <c r="C928" s="84">
        <v>53652</v>
      </c>
      <c r="E928">
        <f t="shared" si="28"/>
        <v>2022</v>
      </c>
      <c r="F928" s="57">
        <f>_xlfn.XLOOKUP(E928,'Historical Metal Prices'!$L$4:$Z$4,'Historical Metal Prices'!$L$10:$Z$10)</f>
        <v>0.15765259160232237</v>
      </c>
      <c r="G928" s="77">
        <f t="shared" si="29"/>
        <v>33736.311824474877</v>
      </c>
    </row>
    <row r="929" spans="1:7" x14ac:dyDescent="0.2">
      <c r="A929" s="79">
        <v>44900</v>
      </c>
      <c r="B929" s="77">
        <v>28556</v>
      </c>
      <c r="C929" s="84">
        <v>54240</v>
      </c>
      <c r="E929">
        <f t="shared" si="28"/>
        <v>2022</v>
      </c>
      <c r="F929" s="57">
        <f>_xlfn.XLOOKUP(E929,'Historical Metal Prices'!$L$4:$Z$4,'Historical Metal Prices'!$L$10:$Z$10)</f>
        <v>0.15765259160232237</v>
      </c>
      <c r="G929" s="77">
        <f t="shared" si="29"/>
        <v>33057.927405795919</v>
      </c>
    </row>
    <row r="930" spans="1:7" x14ac:dyDescent="0.2">
      <c r="A930" s="79">
        <v>44897</v>
      </c>
      <c r="B930" s="77">
        <v>28750</v>
      </c>
      <c r="C930" s="84">
        <v>53202</v>
      </c>
      <c r="E930">
        <f t="shared" si="28"/>
        <v>2022</v>
      </c>
      <c r="F930" s="57">
        <f>_xlfn.XLOOKUP(E930,'Historical Metal Prices'!$L$4:$Z$4,'Historical Metal Prices'!$L$10:$Z$10)</f>
        <v>0.15765259160232237</v>
      </c>
      <c r="G930" s="77">
        <f t="shared" si="29"/>
        <v>33282.512008566766</v>
      </c>
    </row>
    <row r="931" spans="1:7" x14ac:dyDescent="0.2">
      <c r="A931" s="79">
        <v>44896</v>
      </c>
      <c r="B931" s="77">
        <v>27496</v>
      </c>
      <c r="C931" s="84">
        <v>53274</v>
      </c>
      <c r="E931">
        <f t="shared" si="28"/>
        <v>2022</v>
      </c>
      <c r="F931" s="57">
        <f>_xlfn.XLOOKUP(E931,'Historical Metal Prices'!$L$4:$Z$4,'Historical Metal Prices'!$L$10:$Z$10)</f>
        <v>0.15765259160232237</v>
      </c>
      <c r="G931" s="77">
        <f t="shared" si="29"/>
        <v>31830.815658697455</v>
      </c>
    </row>
    <row r="932" spans="1:7" x14ac:dyDescent="0.2">
      <c r="A932" s="79">
        <v>44895</v>
      </c>
      <c r="B932" s="77">
        <v>26892</v>
      </c>
      <c r="C932" s="84">
        <v>53124</v>
      </c>
      <c r="E932">
        <f t="shared" si="28"/>
        <v>2022</v>
      </c>
      <c r="F932" s="57">
        <f>_xlfn.XLOOKUP(E932,'Historical Metal Prices'!$L$4:$Z$4,'Historical Metal Prices'!$L$10:$Z$10)</f>
        <v>0.15765259160232237</v>
      </c>
      <c r="G932" s="77">
        <f t="shared" si="29"/>
        <v>31131.593493369652</v>
      </c>
    </row>
    <row r="933" spans="1:7" x14ac:dyDescent="0.2">
      <c r="A933" s="79">
        <v>44894</v>
      </c>
      <c r="B933" s="77">
        <v>26744</v>
      </c>
      <c r="C933" s="84">
        <v>52122</v>
      </c>
      <c r="E933">
        <f t="shared" si="28"/>
        <v>2022</v>
      </c>
      <c r="F933" s="57">
        <f>_xlfn.XLOOKUP(E933,'Historical Metal Prices'!$L$4:$Z$4,'Historical Metal Prices'!$L$10:$Z$10)</f>
        <v>0.15765259160232237</v>
      </c>
      <c r="G933" s="77">
        <f t="shared" si="29"/>
        <v>30960.26090981251</v>
      </c>
    </row>
    <row r="934" spans="1:7" x14ac:dyDescent="0.2">
      <c r="A934" s="79">
        <v>44893</v>
      </c>
      <c r="B934" s="77">
        <v>25512</v>
      </c>
      <c r="C934" s="84">
        <v>52170</v>
      </c>
      <c r="E934">
        <f t="shared" si="28"/>
        <v>2022</v>
      </c>
      <c r="F934" s="57">
        <f>_xlfn.XLOOKUP(E934,'Historical Metal Prices'!$L$4:$Z$4,'Historical Metal Prices'!$L$10:$Z$10)</f>
        <v>0.15765259160232237</v>
      </c>
      <c r="G934" s="77">
        <f t="shared" si="29"/>
        <v>29534.032916958447</v>
      </c>
    </row>
    <row r="935" spans="1:7" x14ac:dyDescent="0.2">
      <c r="A935" s="79">
        <v>44890</v>
      </c>
      <c r="B935" s="77">
        <v>25304</v>
      </c>
      <c r="C935" s="84">
        <v>52170</v>
      </c>
      <c r="E935">
        <f t="shared" si="28"/>
        <v>2022</v>
      </c>
      <c r="F935" s="57">
        <f>_xlfn.XLOOKUP(E935,'Historical Metal Prices'!$L$4:$Z$4,'Historical Metal Prices'!$L$10:$Z$10)</f>
        <v>0.15765259160232237</v>
      </c>
      <c r="G935" s="77">
        <f t="shared" si="29"/>
        <v>29293.241177905165</v>
      </c>
    </row>
    <row r="936" spans="1:7" x14ac:dyDescent="0.2">
      <c r="A936" s="79">
        <v>44889</v>
      </c>
      <c r="B936" s="77">
        <v>25986</v>
      </c>
      <c r="C936" s="84">
        <v>51732</v>
      </c>
      <c r="E936">
        <f t="shared" si="28"/>
        <v>2022</v>
      </c>
      <c r="F936" s="57">
        <f>_xlfn.XLOOKUP(E936,'Historical Metal Prices'!$L$4:$Z$4,'Historical Metal Prices'!$L$10:$Z$10)</f>
        <v>0.15765259160232237</v>
      </c>
      <c r="G936" s="77">
        <f t="shared" si="29"/>
        <v>30082.760245377947</v>
      </c>
    </row>
    <row r="937" spans="1:7" x14ac:dyDescent="0.2">
      <c r="A937" s="79">
        <v>44888</v>
      </c>
      <c r="B937" s="77">
        <v>26154.25</v>
      </c>
      <c r="C937" s="84">
        <v>51402</v>
      </c>
      <c r="E937">
        <f t="shared" si="28"/>
        <v>2022</v>
      </c>
      <c r="F937" s="57">
        <f>_xlfn.XLOOKUP(E937,'Historical Metal Prices'!$L$4:$Z$4,'Historical Metal Prices'!$L$10:$Z$10)</f>
        <v>0.15765259160232237</v>
      </c>
      <c r="G937" s="77">
        <f t="shared" si="29"/>
        <v>30277.53529391504</v>
      </c>
    </row>
    <row r="938" spans="1:7" x14ac:dyDescent="0.2">
      <c r="A938" s="79">
        <v>44887</v>
      </c>
      <c r="B938" s="77">
        <v>25895</v>
      </c>
      <c r="C938" s="84">
        <v>50778</v>
      </c>
      <c r="E938">
        <f t="shared" si="28"/>
        <v>2022</v>
      </c>
      <c r="F938" s="57">
        <f>_xlfn.XLOOKUP(E938,'Historical Metal Prices'!$L$4:$Z$4,'Historical Metal Prices'!$L$10:$Z$10)</f>
        <v>0.15765259160232237</v>
      </c>
      <c r="G938" s="77">
        <f t="shared" si="29"/>
        <v>29977.413859542139</v>
      </c>
    </row>
    <row r="939" spans="1:7" x14ac:dyDescent="0.2">
      <c r="A939" s="79">
        <v>44886</v>
      </c>
      <c r="B939" s="77">
        <v>24828</v>
      </c>
      <c r="C939" s="84">
        <v>49800</v>
      </c>
      <c r="E939">
        <f t="shared" si="28"/>
        <v>2022</v>
      </c>
      <c r="F939" s="57">
        <f>_xlfn.XLOOKUP(E939,'Historical Metal Prices'!$L$4:$Z$4,'Historical Metal Prices'!$L$10:$Z$10)</f>
        <v>0.15765259160232237</v>
      </c>
      <c r="G939" s="77">
        <f t="shared" si="29"/>
        <v>28742.198544302461</v>
      </c>
    </row>
    <row r="940" spans="1:7" x14ac:dyDescent="0.2">
      <c r="A940" s="79">
        <v>44883</v>
      </c>
      <c r="B940" s="77">
        <v>25251</v>
      </c>
      <c r="C940" s="84">
        <v>49470</v>
      </c>
      <c r="E940">
        <f t="shared" si="28"/>
        <v>2022</v>
      </c>
      <c r="F940" s="57">
        <f>_xlfn.XLOOKUP(E940,'Historical Metal Prices'!$L$4:$Z$4,'Historical Metal Prices'!$L$10:$Z$10)</f>
        <v>0.15765259160232237</v>
      </c>
      <c r="G940" s="77">
        <f t="shared" si="29"/>
        <v>29231.885590550242</v>
      </c>
    </row>
    <row r="941" spans="1:7" x14ac:dyDescent="0.2">
      <c r="A941" s="79">
        <v>44882</v>
      </c>
      <c r="B941" s="77">
        <v>24929</v>
      </c>
      <c r="C941" s="84">
        <v>49512</v>
      </c>
      <c r="E941">
        <f t="shared" si="28"/>
        <v>2022</v>
      </c>
      <c r="F941" s="57">
        <f>_xlfn.XLOOKUP(E941,'Historical Metal Prices'!$L$4:$Z$4,'Historical Metal Prices'!$L$10:$Z$10)</f>
        <v>0.15765259160232237</v>
      </c>
      <c r="G941" s="77">
        <f t="shared" si="29"/>
        <v>28859.121456054294</v>
      </c>
    </row>
    <row r="942" spans="1:7" x14ac:dyDescent="0.2">
      <c r="A942" s="79">
        <v>44881</v>
      </c>
      <c r="B942" s="77">
        <v>27438</v>
      </c>
      <c r="C942" s="84">
        <v>49500</v>
      </c>
      <c r="E942">
        <f t="shared" si="28"/>
        <v>2022</v>
      </c>
      <c r="F942" s="57">
        <f>_xlfn.XLOOKUP(E942,'Historical Metal Prices'!$L$4:$Z$4,'Historical Metal Prices'!$L$10:$Z$10)</f>
        <v>0.15765259160232237</v>
      </c>
      <c r="G942" s="77">
        <f t="shared" si="29"/>
        <v>31763.671808384523</v>
      </c>
    </row>
    <row r="943" spans="1:7" x14ac:dyDescent="0.2">
      <c r="A943" s="79">
        <v>44880</v>
      </c>
      <c r="B943" s="77">
        <v>30178.5</v>
      </c>
      <c r="C943" s="84">
        <v>49926</v>
      </c>
      <c r="E943">
        <f t="shared" si="28"/>
        <v>2022</v>
      </c>
      <c r="F943" s="57">
        <f>_xlfn.XLOOKUP(E943,'Historical Metal Prices'!$L$4:$Z$4,'Historical Metal Prices'!$L$10:$Z$10)</f>
        <v>0.15765259160232237</v>
      </c>
      <c r="G943" s="77">
        <f t="shared" si="29"/>
        <v>34936.218735670685</v>
      </c>
    </row>
    <row r="944" spans="1:7" x14ac:dyDescent="0.2">
      <c r="A944" s="79">
        <v>44879</v>
      </c>
      <c r="B944" s="77">
        <v>28767</v>
      </c>
      <c r="C944" s="84">
        <v>50022</v>
      </c>
      <c r="E944">
        <f t="shared" si="28"/>
        <v>2022</v>
      </c>
      <c r="F944" s="57">
        <f>_xlfn.XLOOKUP(E944,'Historical Metal Prices'!$L$4:$Z$4,'Historical Metal Prices'!$L$10:$Z$10)</f>
        <v>0.15765259160232237</v>
      </c>
      <c r="G944" s="77">
        <f t="shared" si="29"/>
        <v>33302.192102624009</v>
      </c>
    </row>
    <row r="945" spans="1:7" x14ac:dyDescent="0.2">
      <c r="A945" s="79">
        <v>44876</v>
      </c>
      <c r="B945" s="77">
        <v>26856</v>
      </c>
      <c r="C945" s="84">
        <v>50172</v>
      </c>
      <c r="E945">
        <f t="shared" si="28"/>
        <v>2022</v>
      </c>
      <c r="F945" s="57">
        <f>_xlfn.XLOOKUP(E945,'Historical Metal Prices'!$L$4:$Z$4,'Historical Metal Prices'!$L$10:$Z$10)</f>
        <v>0.15765259160232237</v>
      </c>
      <c r="G945" s="77">
        <f t="shared" si="29"/>
        <v>31089.918000071968</v>
      </c>
    </row>
    <row r="946" spans="1:7" x14ac:dyDescent="0.2">
      <c r="A946" s="79">
        <v>44875</v>
      </c>
      <c r="B946" s="77">
        <v>25853</v>
      </c>
      <c r="C946" s="84">
        <v>50304</v>
      </c>
      <c r="E946">
        <f t="shared" si="28"/>
        <v>2022</v>
      </c>
      <c r="F946" s="57">
        <f>_xlfn.XLOOKUP(E946,'Historical Metal Prices'!$L$4:$Z$4,'Historical Metal Prices'!$L$10:$Z$10)</f>
        <v>0.15765259160232237</v>
      </c>
      <c r="G946" s="77">
        <f t="shared" si="29"/>
        <v>29928.79245069484</v>
      </c>
    </row>
    <row r="947" spans="1:7" x14ac:dyDescent="0.2">
      <c r="A947" s="79">
        <v>44874</v>
      </c>
      <c r="B947" s="77">
        <v>24595</v>
      </c>
      <c r="C947" s="84">
        <v>50382</v>
      </c>
      <c r="E947">
        <f t="shared" si="28"/>
        <v>2022</v>
      </c>
      <c r="F947" s="57">
        <f>_xlfn.XLOOKUP(E947,'Historical Metal Prices'!$L$4:$Z$4,'Historical Metal Prices'!$L$10:$Z$10)</f>
        <v>0.15765259160232237</v>
      </c>
      <c r="G947" s="77">
        <f t="shared" si="29"/>
        <v>28472.465490459119</v>
      </c>
    </row>
    <row r="948" spans="1:7" x14ac:dyDescent="0.2">
      <c r="A948" s="79">
        <v>44873</v>
      </c>
      <c r="B948" s="77">
        <v>23906.5</v>
      </c>
      <c r="C948" s="84">
        <v>50412</v>
      </c>
      <c r="E948">
        <f t="shared" si="28"/>
        <v>2022</v>
      </c>
      <c r="F948" s="57">
        <f>_xlfn.XLOOKUP(E948,'Historical Metal Prices'!$L$4:$Z$4,'Historical Metal Prices'!$L$10:$Z$10)</f>
        <v>0.15765259160232237</v>
      </c>
      <c r="G948" s="77">
        <f t="shared" si="29"/>
        <v>27675.421681140921</v>
      </c>
    </row>
    <row r="949" spans="1:7" x14ac:dyDescent="0.2">
      <c r="A949" s="79">
        <v>44872</v>
      </c>
      <c r="B949" s="77">
        <v>23290</v>
      </c>
      <c r="C949" s="84">
        <v>50814</v>
      </c>
      <c r="E949">
        <f t="shared" si="28"/>
        <v>2022</v>
      </c>
      <c r="F949" s="57">
        <f>_xlfn.XLOOKUP(E949,'Historical Metal Prices'!$L$4:$Z$4,'Historical Metal Prices'!$L$10:$Z$10)</f>
        <v>0.15765259160232237</v>
      </c>
      <c r="G949" s="77">
        <f t="shared" si="29"/>
        <v>26961.72885841809</v>
      </c>
    </row>
    <row r="950" spans="1:7" x14ac:dyDescent="0.2">
      <c r="A950" s="79">
        <v>44869</v>
      </c>
      <c r="B950" s="77">
        <v>23721</v>
      </c>
      <c r="C950" s="84">
        <v>50790</v>
      </c>
      <c r="E950">
        <f t="shared" si="28"/>
        <v>2022</v>
      </c>
      <c r="F950" s="57">
        <f>_xlfn.XLOOKUP(E950,'Historical Metal Prices'!$L$4:$Z$4,'Historical Metal Prices'!$L$10:$Z$10)</f>
        <v>0.15765259160232237</v>
      </c>
      <c r="G950" s="77">
        <f t="shared" si="29"/>
        <v>27460.677125398688</v>
      </c>
    </row>
    <row r="951" spans="1:7" x14ac:dyDescent="0.2">
      <c r="A951" s="79">
        <v>44868</v>
      </c>
      <c r="B951" s="77">
        <v>22703</v>
      </c>
      <c r="C951" s="84">
        <v>51408</v>
      </c>
      <c r="E951">
        <f t="shared" si="28"/>
        <v>2022</v>
      </c>
      <c r="F951" s="57">
        <f>_xlfn.XLOOKUP(E951,'Historical Metal Prices'!$L$4:$Z$4,'Historical Metal Prices'!$L$10:$Z$10)</f>
        <v>0.15765259160232237</v>
      </c>
      <c r="G951" s="77">
        <f t="shared" si="29"/>
        <v>26282.186787147526</v>
      </c>
    </row>
    <row r="952" spans="1:7" x14ac:dyDescent="0.2">
      <c r="A952" s="79">
        <v>44867</v>
      </c>
      <c r="B952" s="77">
        <v>24063</v>
      </c>
      <c r="C952" s="84">
        <v>51432</v>
      </c>
      <c r="E952">
        <f t="shared" si="28"/>
        <v>2022</v>
      </c>
      <c r="F952" s="57">
        <f>_xlfn.XLOOKUP(E952,'Historical Metal Prices'!$L$4:$Z$4,'Historical Metal Prices'!$L$10:$Z$10)</f>
        <v>0.15765259160232237</v>
      </c>
      <c r="G952" s="77">
        <f t="shared" si="29"/>
        <v>27856.594311726683</v>
      </c>
    </row>
    <row r="953" spans="1:7" x14ac:dyDescent="0.2">
      <c r="A953" s="79">
        <v>44866</v>
      </c>
      <c r="B953" s="77">
        <v>23513.1</v>
      </c>
      <c r="C953" s="84">
        <v>51588</v>
      </c>
      <c r="E953">
        <f t="shared" si="28"/>
        <v>2022</v>
      </c>
      <c r="F953" s="57">
        <f>_xlfn.XLOOKUP(E953,'Historical Metal Prices'!$L$4:$Z$4,'Historical Metal Prices'!$L$10:$Z$10)</f>
        <v>0.15765259160232237</v>
      </c>
      <c r="G953" s="77">
        <f t="shared" si="29"/>
        <v>27220.001151604563</v>
      </c>
    </row>
    <row r="954" spans="1:7" x14ac:dyDescent="0.2">
      <c r="A954" s="79">
        <v>44865</v>
      </c>
      <c r="B954" s="77">
        <v>21705</v>
      </c>
      <c r="C954" s="84">
        <v>52026</v>
      </c>
      <c r="E954">
        <f t="shared" si="28"/>
        <v>2022</v>
      </c>
      <c r="F954" s="57">
        <f>_xlfn.XLOOKUP(E954,'Historical Metal Prices'!$L$4:$Z$4,'Historical Metal Prices'!$L$10:$Z$10)</f>
        <v>0.15765259160232237</v>
      </c>
      <c r="G954" s="77">
        <f t="shared" si="29"/>
        <v>25126.849500728407</v>
      </c>
    </row>
    <row r="955" spans="1:7" x14ac:dyDescent="0.2">
      <c r="A955" s="79">
        <v>44862</v>
      </c>
      <c r="B955" s="77">
        <v>22020.5</v>
      </c>
      <c r="C955" s="84">
        <v>52134</v>
      </c>
      <c r="E955">
        <f t="shared" si="28"/>
        <v>2022</v>
      </c>
      <c r="F955" s="57">
        <f>_xlfn.XLOOKUP(E955,'Historical Metal Prices'!$L$4:$Z$4,'Historical Metal Prices'!$L$10:$Z$10)</f>
        <v>0.15765259160232237</v>
      </c>
      <c r="G955" s="77">
        <f t="shared" si="29"/>
        <v>25492.088893378939</v>
      </c>
    </row>
    <row r="956" spans="1:7" x14ac:dyDescent="0.2">
      <c r="A956" s="79">
        <v>44861</v>
      </c>
      <c r="B956" s="77">
        <v>22273.5</v>
      </c>
      <c r="C956" s="84">
        <v>52884</v>
      </c>
      <c r="E956">
        <f t="shared" si="28"/>
        <v>2022</v>
      </c>
      <c r="F956" s="57">
        <f>_xlfn.XLOOKUP(E956,'Historical Metal Prices'!$L$4:$Z$4,'Historical Metal Prices'!$L$10:$Z$10)</f>
        <v>0.15765259160232237</v>
      </c>
      <c r="G956" s="77">
        <f t="shared" si="29"/>
        <v>25784.974999054328</v>
      </c>
    </row>
    <row r="957" spans="1:7" x14ac:dyDescent="0.2">
      <c r="A957" s="79">
        <v>44860</v>
      </c>
      <c r="B957" s="77">
        <v>22559</v>
      </c>
      <c r="C957" s="84">
        <v>52884</v>
      </c>
      <c r="E957">
        <f t="shared" si="28"/>
        <v>2022</v>
      </c>
      <c r="F957" s="57">
        <f>_xlfn.XLOOKUP(E957,'Historical Metal Prices'!$L$4:$Z$4,'Historical Metal Prices'!$L$10:$Z$10)</f>
        <v>0.15765259160232237</v>
      </c>
      <c r="G957" s="77">
        <f t="shared" si="29"/>
        <v>26115.484813956791</v>
      </c>
    </row>
    <row r="958" spans="1:7" x14ac:dyDescent="0.2">
      <c r="A958" s="79">
        <v>44859</v>
      </c>
      <c r="B958" s="77">
        <v>22200.5</v>
      </c>
      <c r="C958" s="84">
        <v>52908</v>
      </c>
      <c r="E958">
        <f t="shared" si="28"/>
        <v>2022</v>
      </c>
      <c r="F958" s="57">
        <f>_xlfn.XLOOKUP(E958,'Historical Metal Prices'!$L$4:$Z$4,'Historical Metal Prices'!$L$10:$Z$10)</f>
        <v>0.15765259160232237</v>
      </c>
      <c r="G958" s="77">
        <f t="shared" si="29"/>
        <v>25700.466359867358</v>
      </c>
    </row>
    <row r="959" spans="1:7" x14ac:dyDescent="0.2">
      <c r="A959" s="79">
        <v>44858</v>
      </c>
      <c r="B959" s="77">
        <v>22151</v>
      </c>
      <c r="C959" s="84">
        <v>52908</v>
      </c>
      <c r="E959">
        <f t="shared" si="28"/>
        <v>2022</v>
      </c>
      <c r="F959" s="57">
        <f>_xlfn.XLOOKUP(E959,'Historical Metal Prices'!$L$4:$Z$4,'Historical Metal Prices'!$L$10:$Z$10)</f>
        <v>0.15765259160232237</v>
      </c>
      <c r="G959" s="77">
        <f t="shared" si="29"/>
        <v>25643.162556583044</v>
      </c>
    </row>
    <row r="960" spans="1:7" x14ac:dyDescent="0.2">
      <c r="A960" s="79">
        <v>44855</v>
      </c>
      <c r="B960" s="77">
        <v>21849</v>
      </c>
      <c r="C960" s="84">
        <v>52908</v>
      </c>
      <c r="E960">
        <f t="shared" si="28"/>
        <v>2022</v>
      </c>
      <c r="F960" s="57">
        <f>_xlfn.XLOOKUP(E960,'Historical Metal Prices'!$L$4:$Z$4,'Historical Metal Prices'!$L$10:$Z$10)</f>
        <v>0.15765259160232237</v>
      </c>
      <c r="G960" s="77">
        <f t="shared" si="29"/>
        <v>25293.551473919142</v>
      </c>
    </row>
    <row r="961" spans="1:7" x14ac:dyDescent="0.2">
      <c r="A961" s="79">
        <v>44854</v>
      </c>
      <c r="B961" s="77">
        <v>22085</v>
      </c>
      <c r="C961" s="84">
        <v>52932</v>
      </c>
      <c r="E961">
        <f t="shared" si="28"/>
        <v>2022</v>
      </c>
      <c r="F961" s="57">
        <f>_xlfn.XLOOKUP(E961,'Historical Metal Prices'!$L$4:$Z$4,'Historical Metal Prices'!$L$10:$Z$10)</f>
        <v>0.15765259160232237</v>
      </c>
      <c r="G961" s="77">
        <f t="shared" si="29"/>
        <v>25566.757485537288</v>
      </c>
    </row>
    <row r="962" spans="1:7" x14ac:dyDescent="0.2">
      <c r="A962" s="79">
        <v>44853</v>
      </c>
      <c r="B962" s="77">
        <v>21818</v>
      </c>
      <c r="C962" s="84">
        <v>53910</v>
      </c>
      <c r="E962">
        <f t="shared" si="28"/>
        <v>2022</v>
      </c>
      <c r="F962" s="57">
        <f>_xlfn.XLOOKUP(E962,'Historical Metal Prices'!$L$4:$Z$4,'Historical Metal Prices'!$L$10:$Z$10)</f>
        <v>0.15765259160232237</v>
      </c>
      <c r="G962" s="77">
        <f t="shared" si="29"/>
        <v>25257.664243579471</v>
      </c>
    </row>
    <row r="963" spans="1:7" x14ac:dyDescent="0.2">
      <c r="A963" s="79">
        <v>44852</v>
      </c>
      <c r="B963" s="77">
        <v>21739</v>
      </c>
      <c r="C963" s="84">
        <v>53760</v>
      </c>
      <c r="E963">
        <f t="shared" si="28"/>
        <v>2022</v>
      </c>
      <c r="F963" s="57">
        <f>_xlfn.XLOOKUP(E963,'Historical Metal Prices'!$L$4:$Z$4,'Historical Metal Prices'!$L$10:$Z$10)</f>
        <v>0.15765259160232237</v>
      </c>
      <c r="G963" s="77">
        <f t="shared" si="29"/>
        <v>25166.209688842886</v>
      </c>
    </row>
    <row r="964" spans="1:7" x14ac:dyDescent="0.2">
      <c r="A964" s="79">
        <v>44851</v>
      </c>
      <c r="B964" s="77">
        <v>21411</v>
      </c>
      <c r="C964" s="84">
        <v>54270</v>
      </c>
      <c r="E964">
        <f t="shared" si="28"/>
        <v>2022</v>
      </c>
      <c r="F964" s="57">
        <f>_xlfn.XLOOKUP(E964,'Historical Metal Prices'!$L$4:$Z$4,'Historical Metal Prices'!$L$10:$Z$10)</f>
        <v>0.15765259160232237</v>
      </c>
      <c r="G964" s="77">
        <f t="shared" si="29"/>
        <v>24786.499638797322</v>
      </c>
    </row>
    <row r="965" spans="1:7" x14ac:dyDescent="0.2">
      <c r="A965" s="79">
        <v>44848</v>
      </c>
      <c r="B965" s="77">
        <v>21660.75</v>
      </c>
      <c r="C965" s="84">
        <v>53688</v>
      </c>
      <c r="E965">
        <f t="shared" si="28"/>
        <v>2022</v>
      </c>
      <c r="F965" s="57">
        <f>_xlfn.XLOOKUP(E965,'Historical Metal Prices'!$L$4:$Z$4,'Historical Metal Prices'!$L$10:$Z$10)</f>
        <v>0.15765259160232237</v>
      </c>
      <c r="G965" s="77">
        <f t="shared" si="29"/>
        <v>25075.623373550003</v>
      </c>
    </row>
    <row r="966" spans="1:7" x14ac:dyDescent="0.2">
      <c r="A966" s="79">
        <v>44847</v>
      </c>
      <c r="B966" s="77">
        <v>22299</v>
      </c>
      <c r="C966" s="84">
        <v>52698</v>
      </c>
      <c r="E966">
        <f t="shared" si="28"/>
        <v>2022</v>
      </c>
      <c r="F966" s="57">
        <f>_xlfn.XLOOKUP(E966,'Historical Metal Prices'!$L$4:$Z$4,'Historical Metal Prices'!$L$10:$Z$10)</f>
        <v>0.15765259160232237</v>
      </c>
      <c r="G966" s="77">
        <f t="shared" si="29"/>
        <v>25814.495140140185</v>
      </c>
    </row>
    <row r="967" spans="1:7" x14ac:dyDescent="0.2">
      <c r="A967" s="79">
        <v>44846</v>
      </c>
      <c r="B967" s="77">
        <v>22142</v>
      </c>
      <c r="C967" s="84">
        <v>52698</v>
      </c>
      <c r="E967">
        <f t="shared" si="28"/>
        <v>2022</v>
      </c>
      <c r="F967" s="57">
        <f>_xlfn.XLOOKUP(E967,'Historical Metal Prices'!$L$4:$Z$4,'Historical Metal Prices'!$L$10:$Z$10)</f>
        <v>0.15765259160232237</v>
      </c>
      <c r="G967" s="77">
        <f t="shared" si="29"/>
        <v>25632.743683258621</v>
      </c>
    </row>
    <row r="968" spans="1:7" x14ac:dyDescent="0.2">
      <c r="A968" s="79">
        <v>44845</v>
      </c>
      <c r="B968" s="77">
        <v>21915</v>
      </c>
      <c r="C968" s="84">
        <v>52728</v>
      </c>
      <c r="E968">
        <f t="shared" si="28"/>
        <v>2022</v>
      </c>
      <c r="F968" s="57">
        <f>_xlfn.XLOOKUP(E968,'Historical Metal Prices'!$L$4:$Z$4,'Historical Metal Prices'!$L$10:$Z$10)</f>
        <v>0.15765259160232237</v>
      </c>
      <c r="G968" s="77">
        <f t="shared" si="29"/>
        <v>25369.956544964894</v>
      </c>
    </row>
    <row r="969" spans="1:7" x14ac:dyDescent="0.2">
      <c r="A969" s="79">
        <v>44844</v>
      </c>
      <c r="B969" s="77">
        <v>22282</v>
      </c>
      <c r="C969" s="84">
        <v>52026</v>
      </c>
      <c r="E969">
        <f t="shared" si="28"/>
        <v>2022</v>
      </c>
      <c r="F969" s="57">
        <f>_xlfn.XLOOKUP(E969,'Historical Metal Prices'!$L$4:$Z$4,'Historical Metal Prices'!$L$10:$Z$10)</f>
        <v>0.15765259160232237</v>
      </c>
      <c r="G969" s="77">
        <f t="shared" si="29"/>
        <v>25794.815046082946</v>
      </c>
    </row>
    <row r="970" spans="1:7" x14ac:dyDescent="0.2">
      <c r="A970" s="79">
        <v>44841</v>
      </c>
      <c r="B970" s="77">
        <v>22366</v>
      </c>
      <c r="C970" s="84">
        <v>52026</v>
      </c>
      <c r="E970">
        <f t="shared" si="28"/>
        <v>2022</v>
      </c>
      <c r="F970" s="57">
        <f>_xlfn.XLOOKUP(E970,'Historical Metal Prices'!$L$4:$Z$4,'Historical Metal Prices'!$L$10:$Z$10)</f>
        <v>0.15765259160232237</v>
      </c>
      <c r="G970" s="77">
        <f t="shared" si="29"/>
        <v>25892.057863777543</v>
      </c>
    </row>
    <row r="971" spans="1:7" x14ac:dyDescent="0.2">
      <c r="A971" s="79">
        <v>44840</v>
      </c>
      <c r="B971" s="77">
        <v>22666.5</v>
      </c>
      <c r="C971" s="84">
        <v>52362</v>
      </c>
      <c r="E971">
        <f t="shared" ref="E971:E1034" si="30">YEAR(A971)</f>
        <v>2022</v>
      </c>
      <c r="F971" s="57">
        <f>_xlfn.XLOOKUP(E971,'Historical Metal Prices'!$L$4:$Z$4,'Historical Metal Prices'!$L$10:$Z$10)</f>
        <v>0.15765259160232237</v>
      </c>
      <c r="G971" s="77">
        <f t="shared" ref="G971:G1034" si="31">IFERROR(B971*(1+F971),G972)</f>
        <v>26239.932467554041</v>
      </c>
    </row>
    <row r="972" spans="1:7" x14ac:dyDescent="0.2">
      <c r="A972" s="79">
        <v>44839</v>
      </c>
      <c r="B972" s="77">
        <v>22472.5</v>
      </c>
      <c r="C972" s="84">
        <v>51420</v>
      </c>
      <c r="E972">
        <f t="shared" si="30"/>
        <v>2022</v>
      </c>
      <c r="F972" s="57">
        <f>_xlfn.XLOOKUP(E972,'Historical Metal Prices'!$L$4:$Z$4,'Historical Metal Prices'!$L$10:$Z$10)</f>
        <v>0.15765259160232237</v>
      </c>
      <c r="G972" s="77">
        <f t="shared" si="31"/>
        <v>26015.347864783191</v>
      </c>
    </row>
    <row r="973" spans="1:7" x14ac:dyDescent="0.2">
      <c r="A973" s="79">
        <v>44838</v>
      </c>
      <c r="B973" s="77">
        <v>21934</v>
      </c>
      <c r="C973" s="84">
        <v>51558</v>
      </c>
      <c r="E973">
        <f t="shared" si="30"/>
        <v>2022</v>
      </c>
      <c r="F973" s="57">
        <f>_xlfn.XLOOKUP(E973,'Historical Metal Prices'!$L$4:$Z$4,'Historical Metal Prices'!$L$10:$Z$10)</f>
        <v>0.15765259160232237</v>
      </c>
      <c r="G973" s="77">
        <f t="shared" si="31"/>
        <v>25391.951944205339</v>
      </c>
    </row>
    <row r="974" spans="1:7" x14ac:dyDescent="0.2">
      <c r="A974" s="79">
        <v>44837</v>
      </c>
      <c r="B974" s="77">
        <v>21141.5</v>
      </c>
      <c r="C974" s="84">
        <v>51792</v>
      </c>
      <c r="E974">
        <f t="shared" si="30"/>
        <v>2022</v>
      </c>
      <c r="F974" s="57">
        <f>_xlfn.XLOOKUP(E974,'Historical Metal Prices'!$L$4:$Z$4,'Historical Metal Prices'!$L$10:$Z$10)</f>
        <v>0.15765259160232237</v>
      </c>
      <c r="G974" s="77">
        <f t="shared" si="31"/>
        <v>24474.512265360499</v>
      </c>
    </row>
    <row r="975" spans="1:7" x14ac:dyDescent="0.2">
      <c r="A975" s="79">
        <v>44834</v>
      </c>
      <c r="B975" s="77">
        <v>21012</v>
      </c>
      <c r="C975" s="84">
        <v>52374</v>
      </c>
      <c r="E975">
        <f t="shared" si="30"/>
        <v>2022</v>
      </c>
      <c r="F975" s="57">
        <f>_xlfn.XLOOKUP(E975,'Historical Metal Prices'!$L$4:$Z$4,'Historical Metal Prices'!$L$10:$Z$10)</f>
        <v>0.15765259160232237</v>
      </c>
      <c r="G975" s="77">
        <f t="shared" si="31"/>
        <v>24324.596254747998</v>
      </c>
    </row>
    <row r="976" spans="1:7" x14ac:dyDescent="0.2">
      <c r="A976" s="79">
        <v>44833</v>
      </c>
      <c r="B976" s="77">
        <v>22250</v>
      </c>
      <c r="C976" s="84">
        <v>52758</v>
      </c>
      <c r="E976">
        <f t="shared" si="30"/>
        <v>2022</v>
      </c>
      <c r="F976" s="57">
        <f>_xlfn.XLOOKUP(E976,'Historical Metal Prices'!$L$4:$Z$4,'Historical Metal Prices'!$L$10:$Z$10)</f>
        <v>0.15765259160232237</v>
      </c>
      <c r="G976" s="77">
        <f t="shared" si="31"/>
        <v>25757.770163151672</v>
      </c>
    </row>
    <row r="977" spans="1:7" x14ac:dyDescent="0.2">
      <c r="A977" s="79">
        <v>44832</v>
      </c>
      <c r="B977" s="77">
        <v>21692.5</v>
      </c>
      <c r="C977" s="84">
        <v>51816</v>
      </c>
      <c r="E977">
        <f t="shared" si="30"/>
        <v>2022</v>
      </c>
      <c r="F977" s="57">
        <f>_xlfn.XLOOKUP(E977,'Historical Metal Prices'!$L$4:$Z$4,'Historical Metal Prices'!$L$10:$Z$10)</f>
        <v>0.15765259160232237</v>
      </c>
      <c r="G977" s="77">
        <f t="shared" si="31"/>
        <v>25112.378843333379</v>
      </c>
    </row>
    <row r="978" spans="1:7" x14ac:dyDescent="0.2">
      <c r="A978" s="79">
        <v>44831</v>
      </c>
      <c r="B978" s="77">
        <v>21723</v>
      </c>
      <c r="C978" s="84">
        <v>51792</v>
      </c>
      <c r="E978">
        <f t="shared" si="30"/>
        <v>2022</v>
      </c>
      <c r="F978" s="57">
        <f>_xlfn.XLOOKUP(E978,'Historical Metal Prices'!$L$4:$Z$4,'Historical Metal Prices'!$L$10:$Z$10)</f>
        <v>0.15765259160232237</v>
      </c>
      <c r="G978" s="77">
        <f t="shared" si="31"/>
        <v>25147.687247377249</v>
      </c>
    </row>
    <row r="979" spans="1:7" x14ac:dyDescent="0.2">
      <c r="A979" s="79">
        <v>44830</v>
      </c>
      <c r="B979" s="77">
        <v>22039</v>
      </c>
      <c r="C979" s="84">
        <v>51864</v>
      </c>
      <c r="E979">
        <f t="shared" si="30"/>
        <v>2022</v>
      </c>
      <c r="F979" s="57">
        <f>_xlfn.XLOOKUP(E979,'Historical Metal Prices'!$L$4:$Z$4,'Historical Metal Prices'!$L$10:$Z$10)</f>
        <v>0.15765259160232237</v>
      </c>
      <c r="G979" s="77">
        <f t="shared" si="31"/>
        <v>25513.505466323582</v>
      </c>
    </row>
    <row r="980" spans="1:7" x14ac:dyDescent="0.2">
      <c r="A980" s="79">
        <v>44827</v>
      </c>
      <c r="B980" s="77">
        <v>23297.5</v>
      </c>
      <c r="C980" s="84">
        <v>51804</v>
      </c>
      <c r="E980">
        <f t="shared" si="30"/>
        <v>2022</v>
      </c>
      <c r="F980" s="57">
        <f>_xlfn.XLOOKUP(E980,'Historical Metal Prices'!$L$4:$Z$4,'Historical Metal Prices'!$L$10:$Z$10)</f>
        <v>0.15765259160232237</v>
      </c>
      <c r="G980" s="77">
        <f t="shared" si="31"/>
        <v>26970.411252855105</v>
      </c>
    </row>
    <row r="981" spans="1:7" x14ac:dyDescent="0.2">
      <c r="A981" s="79">
        <v>44826</v>
      </c>
      <c r="B981" s="77">
        <v>24482</v>
      </c>
      <c r="C981" s="84">
        <v>52566</v>
      </c>
      <c r="E981">
        <f t="shared" si="30"/>
        <v>2022</v>
      </c>
      <c r="F981" s="57">
        <f>_xlfn.XLOOKUP(E981,'Historical Metal Prices'!$L$4:$Z$4,'Historical Metal Prices'!$L$10:$Z$10)</f>
        <v>0.15765259160232237</v>
      </c>
      <c r="G981" s="77">
        <f t="shared" si="31"/>
        <v>28341.650747608055</v>
      </c>
    </row>
    <row r="982" spans="1:7" x14ac:dyDescent="0.2">
      <c r="A982" s="79">
        <v>44825</v>
      </c>
      <c r="B982" s="77">
        <v>24882</v>
      </c>
      <c r="C982" s="84">
        <v>52248</v>
      </c>
      <c r="E982">
        <f t="shared" si="30"/>
        <v>2022</v>
      </c>
      <c r="F982" s="57">
        <f>_xlfn.XLOOKUP(E982,'Historical Metal Prices'!$L$4:$Z$4,'Historical Metal Prices'!$L$10:$Z$10)</f>
        <v>0.15765259160232237</v>
      </c>
      <c r="G982" s="77">
        <f t="shared" si="31"/>
        <v>28804.711784248986</v>
      </c>
    </row>
    <row r="983" spans="1:7" x14ac:dyDescent="0.2">
      <c r="A983" s="79">
        <v>44824</v>
      </c>
      <c r="B983" s="77">
        <v>24913</v>
      </c>
      <c r="C983" s="84">
        <v>52434</v>
      </c>
      <c r="E983">
        <f t="shared" si="30"/>
        <v>2022</v>
      </c>
      <c r="F983" s="57">
        <f>_xlfn.XLOOKUP(E983,'Historical Metal Prices'!$L$4:$Z$4,'Historical Metal Prices'!$L$10:$Z$10)</f>
        <v>0.15765259160232237</v>
      </c>
      <c r="G983" s="77">
        <f t="shared" si="31"/>
        <v>28840.599014588657</v>
      </c>
    </row>
    <row r="984" spans="1:7" x14ac:dyDescent="0.2">
      <c r="A984" s="79">
        <v>44823</v>
      </c>
      <c r="B984" s="77">
        <v>24556</v>
      </c>
      <c r="C984" s="84">
        <v>51408</v>
      </c>
      <c r="E984">
        <f t="shared" si="30"/>
        <v>2022</v>
      </c>
      <c r="F984" s="57">
        <f>_xlfn.XLOOKUP(E984,'Historical Metal Prices'!$L$4:$Z$4,'Historical Metal Prices'!$L$10:$Z$10)</f>
        <v>0.15765259160232237</v>
      </c>
      <c r="G984" s="77">
        <f t="shared" si="31"/>
        <v>28427.317039386628</v>
      </c>
    </row>
    <row r="985" spans="1:7" x14ac:dyDescent="0.2">
      <c r="A985" s="79">
        <v>44820</v>
      </c>
      <c r="B985" s="77">
        <v>24229</v>
      </c>
      <c r="C985" s="84">
        <v>51702</v>
      </c>
      <c r="E985">
        <f t="shared" si="30"/>
        <v>2022</v>
      </c>
      <c r="F985" s="57">
        <f>_xlfn.XLOOKUP(E985,'Historical Metal Prices'!$L$4:$Z$4,'Historical Metal Prices'!$L$10:$Z$10)</f>
        <v>0.15765259160232237</v>
      </c>
      <c r="G985" s="77">
        <f t="shared" si="31"/>
        <v>28048.76464193267</v>
      </c>
    </row>
    <row r="986" spans="1:7" x14ac:dyDescent="0.2">
      <c r="A986" s="79">
        <v>44819</v>
      </c>
      <c r="B986" s="77">
        <v>23096.25</v>
      </c>
      <c r="C986" s="84">
        <v>51690</v>
      </c>
      <c r="E986">
        <f t="shared" si="30"/>
        <v>2022</v>
      </c>
      <c r="F986" s="57">
        <f>_xlfn.XLOOKUP(E986,'Historical Metal Prices'!$L$4:$Z$4,'Historical Metal Prices'!$L$10:$Z$10)</f>
        <v>0.15765259160232237</v>
      </c>
      <c r="G986" s="77">
        <f t="shared" si="31"/>
        <v>26737.433668795136</v>
      </c>
    </row>
    <row r="987" spans="1:7" x14ac:dyDescent="0.2">
      <c r="A987" s="79">
        <v>44818</v>
      </c>
      <c r="B987" s="77">
        <v>24184</v>
      </c>
      <c r="C987" s="84">
        <v>51882</v>
      </c>
      <c r="E987">
        <f t="shared" si="30"/>
        <v>2022</v>
      </c>
      <c r="F987" s="57">
        <f>_xlfn.XLOOKUP(E987,'Historical Metal Prices'!$L$4:$Z$4,'Historical Metal Prices'!$L$10:$Z$10)</f>
        <v>0.15765259160232237</v>
      </c>
      <c r="G987" s="77">
        <f t="shared" si="31"/>
        <v>27996.670275310564</v>
      </c>
    </row>
    <row r="988" spans="1:7" x14ac:dyDescent="0.2">
      <c r="A988" s="79">
        <v>44817</v>
      </c>
      <c r="B988" s="77">
        <v>24257</v>
      </c>
      <c r="C988" s="84">
        <v>52464</v>
      </c>
      <c r="E988">
        <f t="shared" si="30"/>
        <v>2022</v>
      </c>
      <c r="F988" s="57">
        <f>_xlfn.XLOOKUP(E988,'Historical Metal Prices'!$L$4:$Z$4,'Historical Metal Prices'!$L$10:$Z$10)</f>
        <v>0.15765259160232237</v>
      </c>
      <c r="G988" s="77">
        <f t="shared" si="31"/>
        <v>28081.178914497534</v>
      </c>
    </row>
    <row r="989" spans="1:7" x14ac:dyDescent="0.2">
      <c r="A989" s="79">
        <v>44816</v>
      </c>
      <c r="B989" s="77">
        <v>24536.5</v>
      </c>
      <c r="C989" s="84">
        <v>53400</v>
      </c>
      <c r="E989">
        <f t="shared" si="30"/>
        <v>2022</v>
      </c>
      <c r="F989" s="57">
        <f>_xlfn.XLOOKUP(E989,'Historical Metal Prices'!$L$4:$Z$4,'Historical Metal Prices'!$L$10:$Z$10)</f>
        <v>0.15765259160232237</v>
      </c>
      <c r="G989" s="77">
        <f t="shared" si="31"/>
        <v>28404.742813850382</v>
      </c>
    </row>
    <row r="990" spans="1:7" x14ac:dyDescent="0.2">
      <c r="A990" s="79">
        <v>44813</v>
      </c>
      <c r="B990" s="77">
        <v>22959</v>
      </c>
      <c r="C990" s="84">
        <v>53532</v>
      </c>
      <c r="E990">
        <f t="shared" si="30"/>
        <v>2022</v>
      </c>
      <c r="F990" s="57">
        <f>_xlfn.XLOOKUP(E990,'Historical Metal Prices'!$L$4:$Z$4,'Historical Metal Prices'!$L$10:$Z$10)</f>
        <v>0.15765259160232237</v>
      </c>
      <c r="G990" s="77">
        <f t="shared" si="31"/>
        <v>26578.545850597719</v>
      </c>
    </row>
    <row r="991" spans="1:7" x14ac:dyDescent="0.2">
      <c r="A991" s="79">
        <v>44812</v>
      </c>
      <c r="B991" s="77">
        <v>21716</v>
      </c>
      <c r="C991" s="84">
        <v>53556</v>
      </c>
      <c r="E991">
        <f t="shared" si="30"/>
        <v>2022</v>
      </c>
      <c r="F991" s="57">
        <f>_xlfn.XLOOKUP(E991,'Historical Metal Prices'!$L$4:$Z$4,'Historical Metal Prices'!$L$10:$Z$10)</f>
        <v>0.15765259160232237</v>
      </c>
      <c r="G991" s="77">
        <f t="shared" si="31"/>
        <v>25139.583679236031</v>
      </c>
    </row>
    <row r="992" spans="1:7" x14ac:dyDescent="0.2">
      <c r="A992" s="79">
        <v>44811</v>
      </c>
      <c r="B992" s="77">
        <v>21522</v>
      </c>
      <c r="C992" s="84">
        <v>53850</v>
      </c>
      <c r="E992">
        <f t="shared" si="30"/>
        <v>2022</v>
      </c>
      <c r="F992" s="57">
        <f>_xlfn.XLOOKUP(E992,'Historical Metal Prices'!$L$4:$Z$4,'Historical Metal Prices'!$L$10:$Z$10)</f>
        <v>0.15765259160232237</v>
      </c>
      <c r="G992" s="77">
        <f t="shared" si="31"/>
        <v>24914.999076465181</v>
      </c>
    </row>
    <row r="993" spans="1:7" x14ac:dyDescent="0.2">
      <c r="A993" s="79">
        <v>44810</v>
      </c>
      <c r="B993" s="77">
        <v>21532</v>
      </c>
      <c r="C993" s="84">
        <v>54240</v>
      </c>
      <c r="E993">
        <f t="shared" si="30"/>
        <v>2022</v>
      </c>
      <c r="F993" s="57">
        <f>_xlfn.XLOOKUP(E993,'Historical Metal Prices'!$L$4:$Z$4,'Historical Metal Prices'!$L$10:$Z$10)</f>
        <v>0.15765259160232237</v>
      </c>
      <c r="G993" s="77">
        <f t="shared" si="31"/>
        <v>24926.575602381206</v>
      </c>
    </row>
    <row r="994" spans="1:7" x14ac:dyDescent="0.2">
      <c r="A994" s="79">
        <v>44809</v>
      </c>
      <c r="B994" s="77">
        <v>21424.01</v>
      </c>
      <c r="C994" s="84">
        <v>54342</v>
      </c>
      <c r="E994">
        <f t="shared" si="30"/>
        <v>2022</v>
      </c>
      <c r="F994" s="57">
        <f>_xlfn.XLOOKUP(E994,'Historical Metal Prices'!$L$4:$Z$4,'Historical Metal Prices'!$L$10:$Z$10)</f>
        <v>0.15765259160232237</v>
      </c>
      <c r="G994" s="77">
        <f t="shared" si="31"/>
        <v>24801.56069901407</v>
      </c>
    </row>
    <row r="995" spans="1:7" x14ac:dyDescent="0.2">
      <c r="A995" s="79">
        <v>44806</v>
      </c>
      <c r="B995" s="77">
        <v>20476</v>
      </c>
      <c r="C995" s="84">
        <v>54432</v>
      </c>
      <c r="E995">
        <f t="shared" si="30"/>
        <v>2022</v>
      </c>
      <c r="F995" s="57">
        <f>_xlfn.XLOOKUP(E995,'Historical Metal Prices'!$L$4:$Z$4,'Historical Metal Prices'!$L$10:$Z$10)</f>
        <v>0.15765259160232237</v>
      </c>
      <c r="G995" s="77">
        <f t="shared" si="31"/>
        <v>23704.094465649152</v>
      </c>
    </row>
    <row r="996" spans="1:7" x14ac:dyDescent="0.2">
      <c r="A996" s="79">
        <v>44805</v>
      </c>
      <c r="B996" s="77">
        <v>20248.5</v>
      </c>
      <c r="C996" s="84">
        <v>54498</v>
      </c>
      <c r="E996">
        <f t="shared" si="30"/>
        <v>2022</v>
      </c>
      <c r="F996" s="57">
        <f>_xlfn.XLOOKUP(E996,'Historical Metal Prices'!$L$4:$Z$4,'Historical Metal Prices'!$L$10:$Z$10)</f>
        <v>0.15765259160232237</v>
      </c>
      <c r="G996" s="77">
        <f t="shared" si="31"/>
        <v>23440.728501059624</v>
      </c>
    </row>
    <row r="997" spans="1:7" x14ac:dyDescent="0.2">
      <c r="A997" s="79">
        <v>44804</v>
      </c>
      <c r="B997" s="77">
        <v>21323</v>
      </c>
      <c r="C997" s="84">
        <v>54540</v>
      </c>
      <c r="E997">
        <f t="shared" si="30"/>
        <v>2022</v>
      </c>
      <c r="F997" s="57">
        <f>_xlfn.XLOOKUP(E997,'Historical Metal Prices'!$L$4:$Z$4,'Historical Metal Prices'!$L$10:$Z$10)</f>
        <v>0.15765259160232237</v>
      </c>
      <c r="G997" s="77">
        <f t="shared" si="31"/>
        <v>24684.626210736318</v>
      </c>
    </row>
    <row r="998" spans="1:7" x14ac:dyDescent="0.2">
      <c r="A998" s="79">
        <v>44803</v>
      </c>
      <c r="B998" s="77">
        <v>21273</v>
      </c>
      <c r="C998" s="84">
        <v>54612</v>
      </c>
      <c r="E998">
        <f t="shared" si="30"/>
        <v>2022</v>
      </c>
      <c r="F998" s="57">
        <f>_xlfn.XLOOKUP(E998,'Historical Metal Prices'!$L$4:$Z$4,'Historical Metal Prices'!$L$10:$Z$10)</f>
        <v>0.15765259160232237</v>
      </c>
      <c r="G998" s="77">
        <f t="shared" si="31"/>
        <v>24626.743581156203</v>
      </c>
    </row>
    <row r="999" spans="1:7" x14ac:dyDescent="0.2">
      <c r="A999" s="79">
        <v>44802</v>
      </c>
      <c r="B999" s="77">
        <v>21540</v>
      </c>
      <c r="C999" s="84">
        <v>54576</v>
      </c>
      <c r="E999">
        <f t="shared" si="30"/>
        <v>2022</v>
      </c>
      <c r="F999" s="57">
        <f>_xlfn.XLOOKUP(E999,'Historical Metal Prices'!$L$4:$Z$4,'Historical Metal Prices'!$L$10:$Z$10)</f>
        <v>0.15765259160232237</v>
      </c>
      <c r="G999" s="77">
        <f t="shared" si="31"/>
        <v>24935.836823114023</v>
      </c>
    </row>
    <row r="1000" spans="1:7" x14ac:dyDescent="0.2">
      <c r="A1000" s="79">
        <v>44799</v>
      </c>
      <c r="B1000" s="77">
        <v>21540</v>
      </c>
      <c r="C1000" s="84">
        <v>54846</v>
      </c>
      <c r="E1000">
        <f t="shared" si="30"/>
        <v>2022</v>
      </c>
      <c r="F1000" s="57">
        <f>_xlfn.XLOOKUP(E1000,'Historical Metal Prices'!$L$4:$Z$4,'Historical Metal Prices'!$L$10:$Z$10)</f>
        <v>0.15765259160232237</v>
      </c>
      <c r="G1000" s="77">
        <f t="shared" si="31"/>
        <v>24935.836823114023</v>
      </c>
    </row>
    <row r="1001" spans="1:7" x14ac:dyDescent="0.2">
      <c r="A1001" s="79">
        <v>44798</v>
      </c>
      <c r="B1001" s="77">
        <v>21578</v>
      </c>
      <c r="C1001" s="84">
        <v>54846</v>
      </c>
      <c r="E1001">
        <f t="shared" si="30"/>
        <v>2022</v>
      </c>
      <c r="F1001" s="57">
        <f>_xlfn.XLOOKUP(E1001,'Historical Metal Prices'!$L$4:$Z$4,'Historical Metal Prices'!$L$10:$Z$10)</f>
        <v>0.15765259160232237</v>
      </c>
      <c r="G1001" s="77">
        <f t="shared" si="31"/>
        <v>24979.827621594912</v>
      </c>
    </row>
    <row r="1002" spans="1:7" x14ac:dyDescent="0.2">
      <c r="A1002" s="79">
        <v>44797</v>
      </c>
      <c r="B1002" s="77">
        <v>21262.5</v>
      </c>
      <c r="C1002" s="84">
        <v>55074</v>
      </c>
      <c r="E1002">
        <f t="shared" si="30"/>
        <v>2022</v>
      </c>
      <c r="F1002" s="57">
        <f>_xlfn.XLOOKUP(E1002,'Historical Metal Prices'!$L$4:$Z$4,'Historical Metal Prices'!$L$10:$Z$10)</f>
        <v>0.15765259160232237</v>
      </c>
      <c r="G1002" s="77">
        <f t="shared" si="31"/>
        <v>24614.58822894438</v>
      </c>
    </row>
    <row r="1003" spans="1:7" x14ac:dyDescent="0.2">
      <c r="A1003" s="79">
        <v>44796</v>
      </c>
      <c r="B1003" s="77">
        <v>21656.25</v>
      </c>
      <c r="C1003" s="84">
        <v>55230</v>
      </c>
      <c r="E1003">
        <f t="shared" si="30"/>
        <v>2022</v>
      </c>
      <c r="F1003" s="57">
        <f>_xlfn.XLOOKUP(E1003,'Historical Metal Prices'!$L$4:$Z$4,'Historical Metal Prices'!$L$10:$Z$10)</f>
        <v>0.15765259160232237</v>
      </c>
      <c r="G1003" s="77">
        <f t="shared" si="31"/>
        <v>25070.413936887795</v>
      </c>
    </row>
    <row r="1004" spans="1:7" x14ac:dyDescent="0.2">
      <c r="A1004" s="79">
        <v>44795</v>
      </c>
      <c r="B1004" s="77">
        <v>22253</v>
      </c>
      <c r="C1004" s="84">
        <v>55392</v>
      </c>
      <c r="E1004">
        <f t="shared" si="30"/>
        <v>2022</v>
      </c>
      <c r="F1004" s="57">
        <f>_xlfn.XLOOKUP(E1004,'Historical Metal Prices'!$L$4:$Z$4,'Historical Metal Prices'!$L$10:$Z$10)</f>
        <v>0.15765259160232237</v>
      </c>
      <c r="G1004" s="77">
        <f t="shared" si="31"/>
        <v>25761.24312092648</v>
      </c>
    </row>
    <row r="1005" spans="1:7" x14ac:dyDescent="0.2">
      <c r="A1005" s="79">
        <v>44792</v>
      </c>
      <c r="B1005" s="77">
        <v>22176.5</v>
      </c>
      <c r="C1005" s="84">
        <v>55728</v>
      </c>
      <c r="E1005">
        <f t="shared" si="30"/>
        <v>2022</v>
      </c>
      <c r="F1005" s="57">
        <f>_xlfn.XLOOKUP(E1005,'Historical Metal Prices'!$L$4:$Z$4,'Historical Metal Prices'!$L$10:$Z$10)</f>
        <v>0.15765259160232237</v>
      </c>
      <c r="G1005" s="77">
        <f t="shared" si="31"/>
        <v>25672.682697668901</v>
      </c>
    </row>
    <row r="1006" spans="1:7" x14ac:dyDescent="0.2">
      <c r="A1006" s="79">
        <v>44791</v>
      </c>
      <c r="B1006" s="77">
        <v>21704</v>
      </c>
      <c r="C1006" s="84">
        <v>55914</v>
      </c>
      <c r="E1006">
        <f t="shared" si="30"/>
        <v>2022</v>
      </c>
      <c r="F1006" s="57">
        <f>_xlfn.XLOOKUP(E1006,'Historical Metal Prices'!$L$4:$Z$4,'Historical Metal Prices'!$L$10:$Z$10)</f>
        <v>0.15765259160232237</v>
      </c>
      <c r="G1006" s="77">
        <f t="shared" si="31"/>
        <v>25125.691848136805</v>
      </c>
    </row>
    <row r="1007" spans="1:7" x14ac:dyDescent="0.2">
      <c r="A1007" s="79">
        <v>44790</v>
      </c>
      <c r="B1007" s="77">
        <v>21807</v>
      </c>
      <c r="C1007" s="84">
        <v>56010</v>
      </c>
      <c r="E1007">
        <f t="shared" si="30"/>
        <v>2022</v>
      </c>
      <c r="F1007" s="57">
        <f>_xlfn.XLOOKUP(E1007,'Historical Metal Prices'!$L$4:$Z$4,'Historical Metal Prices'!$L$10:$Z$10)</f>
        <v>0.15765259160232237</v>
      </c>
      <c r="G1007" s="77">
        <f t="shared" si="31"/>
        <v>25244.930065071843</v>
      </c>
    </row>
    <row r="1008" spans="1:7" x14ac:dyDescent="0.2">
      <c r="A1008" s="79">
        <v>44789</v>
      </c>
      <c r="B1008" s="77">
        <v>22157.75</v>
      </c>
      <c r="C1008" s="84">
        <v>56034</v>
      </c>
      <c r="E1008">
        <f t="shared" si="30"/>
        <v>2022</v>
      </c>
      <c r="F1008" s="57">
        <f>_xlfn.XLOOKUP(E1008,'Historical Metal Prices'!$L$4:$Z$4,'Historical Metal Prices'!$L$10:$Z$10)</f>
        <v>0.15765259160232237</v>
      </c>
      <c r="G1008" s="77">
        <f t="shared" si="31"/>
        <v>25650.976711576357</v>
      </c>
    </row>
    <row r="1009" spans="1:7" x14ac:dyDescent="0.2">
      <c r="A1009" s="79">
        <v>44788</v>
      </c>
      <c r="B1009" s="77">
        <v>21937.75</v>
      </c>
      <c r="C1009" s="84">
        <v>56346</v>
      </c>
      <c r="E1009">
        <f t="shared" si="30"/>
        <v>2022</v>
      </c>
      <c r="F1009" s="57">
        <f>_xlfn.XLOOKUP(E1009,'Historical Metal Prices'!$L$4:$Z$4,'Historical Metal Prices'!$L$10:$Z$10)</f>
        <v>0.15765259160232237</v>
      </c>
      <c r="G1009" s="77">
        <f t="shared" si="31"/>
        <v>25396.293141423848</v>
      </c>
    </row>
    <row r="1010" spans="1:7" x14ac:dyDescent="0.2">
      <c r="A1010" s="79">
        <v>44785</v>
      </c>
      <c r="B1010" s="77">
        <v>22963.5</v>
      </c>
      <c r="C1010" s="84">
        <v>56184</v>
      </c>
      <c r="E1010">
        <f t="shared" si="30"/>
        <v>2022</v>
      </c>
      <c r="F1010" s="57">
        <f>_xlfn.XLOOKUP(E1010,'Historical Metal Prices'!$L$4:$Z$4,'Historical Metal Prices'!$L$10:$Z$10)</f>
        <v>0.15765259160232237</v>
      </c>
      <c r="G1010" s="77">
        <f t="shared" si="31"/>
        <v>26583.75528725993</v>
      </c>
    </row>
    <row r="1011" spans="1:7" x14ac:dyDescent="0.2">
      <c r="A1011" s="79">
        <v>44784</v>
      </c>
      <c r="B1011" s="77">
        <v>23584.5</v>
      </c>
      <c r="C1011" s="84">
        <v>56118</v>
      </c>
      <c r="E1011">
        <f t="shared" si="30"/>
        <v>2022</v>
      </c>
      <c r="F1011" s="57">
        <f>_xlfn.XLOOKUP(E1011,'Historical Metal Prices'!$L$4:$Z$4,'Historical Metal Prices'!$L$10:$Z$10)</f>
        <v>0.15765259160232237</v>
      </c>
      <c r="G1011" s="77">
        <f t="shared" si="31"/>
        <v>27302.657546644972</v>
      </c>
    </row>
    <row r="1012" spans="1:7" x14ac:dyDescent="0.2">
      <c r="A1012" s="79">
        <v>44783</v>
      </c>
      <c r="B1012" s="77">
        <v>22422</v>
      </c>
      <c r="C1012" s="84">
        <v>56286</v>
      </c>
      <c r="E1012">
        <f t="shared" si="30"/>
        <v>2022</v>
      </c>
      <c r="F1012" s="57">
        <f>_xlfn.XLOOKUP(E1012,'Historical Metal Prices'!$L$4:$Z$4,'Historical Metal Prices'!$L$10:$Z$10)</f>
        <v>0.15765259160232237</v>
      </c>
      <c r="G1012" s="77">
        <f t="shared" si="31"/>
        <v>25956.88640890727</v>
      </c>
    </row>
    <row r="1013" spans="1:7" x14ac:dyDescent="0.2">
      <c r="A1013" s="79">
        <v>44782</v>
      </c>
      <c r="B1013" s="77">
        <v>21490</v>
      </c>
      <c r="C1013" s="84">
        <v>56244</v>
      </c>
      <c r="E1013">
        <f t="shared" si="30"/>
        <v>2022</v>
      </c>
      <c r="F1013" s="57">
        <f>_xlfn.XLOOKUP(E1013,'Historical Metal Prices'!$L$4:$Z$4,'Historical Metal Prices'!$L$10:$Z$10)</f>
        <v>0.15765259160232237</v>
      </c>
      <c r="G1013" s="77">
        <f t="shared" si="31"/>
        <v>24877.954193533908</v>
      </c>
    </row>
    <row r="1014" spans="1:7" x14ac:dyDescent="0.2">
      <c r="A1014" s="79">
        <v>44781</v>
      </c>
      <c r="B1014" s="77">
        <v>21614</v>
      </c>
      <c r="C1014" s="84">
        <v>56382</v>
      </c>
      <c r="E1014">
        <f t="shared" si="30"/>
        <v>2022</v>
      </c>
      <c r="F1014" s="57">
        <f>_xlfn.XLOOKUP(E1014,'Historical Metal Prices'!$L$4:$Z$4,'Historical Metal Prices'!$L$10:$Z$10)</f>
        <v>0.15765259160232237</v>
      </c>
      <c r="G1014" s="77">
        <f t="shared" si="31"/>
        <v>25021.503114892595</v>
      </c>
    </row>
    <row r="1015" spans="1:7" x14ac:dyDescent="0.2">
      <c r="A1015" s="79">
        <v>44778</v>
      </c>
      <c r="B1015" s="77">
        <v>22151</v>
      </c>
      <c r="C1015" s="84">
        <v>57252</v>
      </c>
      <c r="E1015">
        <f t="shared" si="30"/>
        <v>2022</v>
      </c>
      <c r="F1015" s="57">
        <f>_xlfn.XLOOKUP(E1015,'Historical Metal Prices'!$L$4:$Z$4,'Historical Metal Prices'!$L$10:$Z$10)</f>
        <v>0.15765259160232237</v>
      </c>
      <c r="G1015" s="77">
        <f t="shared" si="31"/>
        <v>25643.162556583044</v>
      </c>
    </row>
    <row r="1016" spans="1:7" x14ac:dyDescent="0.2">
      <c r="A1016" s="79">
        <v>44777</v>
      </c>
      <c r="B1016" s="77">
        <v>22137</v>
      </c>
      <c r="C1016" s="84">
        <v>57624</v>
      </c>
      <c r="E1016">
        <f t="shared" si="30"/>
        <v>2022</v>
      </c>
      <c r="F1016" s="57">
        <f>_xlfn.XLOOKUP(E1016,'Historical Metal Prices'!$L$4:$Z$4,'Historical Metal Prices'!$L$10:$Z$10)</f>
        <v>0.15765259160232237</v>
      </c>
      <c r="G1016" s="77">
        <f t="shared" si="31"/>
        <v>25626.955420300612</v>
      </c>
    </row>
    <row r="1017" spans="1:7" x14ac:dyDescent="0.2">
      <c r="A1017" s="79">
        <v>44776</v>
      </c>
      <c r="B1017" s="77">
        <v>22274.75</v>
      </c>
      <c r="C1017" s="84">
        <v>57900</v>
      </c>
      <c r="E1017">
        <f t="shared" si="30"/>
        <v>2022</v>
      </c>
      <c r="F1017" s="57">
        <f>_xlfn.XLOOKUP(E1017,'Historical Metal Prices'!$L$4:$Z$4,'Historical Metal Prices'!$L$10:$Z$10)</f>
        <v>0.15765259160232237</v>
      </c>
      <c r="G1017" s="77">
        <f t="shared" si="31"/>
        <v>25786.422064793831</v>
      </c>
    </row>
    <row r="1018" spans="1:7" x14ac:dyDescent="0.2">
      <c r="A1018" s="79">
        <v>44775</v>
      </c>
      <c r="B1018" s="77">
        <v>22435</v>
      </c>
      <c r="C1018" s="84">
        <v>57900</v>
      </c>
      <c r="E1018">
        <f t="shared" si="30"/>
        <v>2022</v>
      </c>
      <c r="F1018" s="57">
        <f>_xlfn.XLOOKUP(E1018,'Historical Metal Prices'!$L$4:$Z$4,'Historical Metal Prices'!$L$10:$Z$10)</f>
        <v>0.15765259160232237</v>
      </c>
      <c r="G1018" s="77">
        <f t="shared" si="31"/>
        <v>25971.935892598103</v>
      </c>
    </row>
    <row r="1019" spans="1:7" x14ac:dyDescent="0.2">
      <c r="A1019" s="79">
        <v>44774</v>
      </c>
      <c r="B1019" s="77">
        <v>23522</v>
      </c>
      <c r="C1019" s="84">
        <v>57942</v>
      </c>
      <c r="E1019">
        <f t="shared" si="30"/>
        <v>2022</v>
      </c>
      <c r="F1019" s="57">
        <f>_xlfn.XLOOKUP(E1019,'Historical Metal Prices'!$L$4:$Z$4,'Historical Metal Prices'!$L$10:$Z$10)</f>
        <v>0.15765259160232237</v>
      </c>
      <c r="G1019" s="77">
        <f t="shared" si="31"/>
        <v>27230.304259669825</v>
      </c>
    </row>
    <row r="1020" spans="1:7" x14ac:dyDescent="0.2">
      <c r="A1020" s="79">
        <v>44771</v>
      </c>
      <c r="B1020" s="77">
        <v>23579</v>
      </c>
      <c r="C1020" s="84">
        <v>57978</v>
      </c>
      <c r="E1020">
        <f t="shared" si="30"/>
        <v>2022</v>
      </c>
      <c r="F1020" s="57">
        <f>_xlfn.XLOOKUP(E1020,'Historical Metal Prices'!$L$4:$Z$4,'Historical Metal Prices'!$L$10:$Z$10)</f>
        <v>0.15765259160232237</v>
      </c>
      <c r="G1020" s="77">
        <f t="shared" si="31"/>
        <v>27296.290457391158</v>
      </c>
    </row>
    <row r="1021" spans="1:7" x14ac:dyDescent="0.2">
      <c r="A1021" s="79">
        <v>44770</v>
      </c>
      <c r="B1021" s="77">
        <v>21883</v>
      </c>
      <c r="C1021" s="84">
        <v>57804</v>
      </c>
      <c r="E1021">
        <f t="shared" si="30"/>
        <v>2022</v>
      </c>
      <c r="F1021" s="57">
        <f>_xlfn.XLOOKUP(E1021,'Historical Metal Prices'!$L$4:$Z$4,'Historical Metal Prices'!$L$10:$Z$10)</f>
        <v>0.15765259160232237</v>
      </c>
      <c r="G1021" s="77">
        <f t="shared" si="31"/>
        <v>25332.911662033621</v>
      </c>
    </row>
    <row r="1022" spans="1:7" x14ac:dyDescent="0.2">
      <c r="A1022" s="79">
        <v>44769</v>
      </c>
      <c r="B1022" s="77">
        <v>21754</v>
      </c>
      <c r="C1022" s="84">
        <v>57990</v>
      </c>
      <c r="E1022">
        <f t="shared" si="30"/>
        <v>2022</v>
      </c>
      <c r="F1022" s="57">
        <f>_xlfn.XLOOKUP(E1022,'Historical Metal Prices'!$L$4:$Z$4,'Historical Metal Prices'!$L$10:$Z$10)</f>
        <v>0.15765259160232237</v>
      </c>
      <c r="G1022" s="77">
        <f t="shared" si="31"/>
        <v>25183.57447771692</v>
      </c>
    </row>
    <row r="1023" spans="1:7" x14ac:dyDescent="0.2">
      <c r="A1023" s="79">
        <v>44768</v>
      </c>
      <c r="B1023" s="77">
        <v>21513</v>
      </c>
      <c r="C1023" s="84">
        <v>58320</v>
      </c>
      <c r="E1023">
        <f t="shared" si="30"/>
        <v>2022</v>
      </c>
      <c r="F1023" s="57">
        <f>_xlfn.XLOOKUP(E1023,'Historical Metal Prices'!$L$4:$Z$4,'Historical Metal Prices'!$L$10:$Z$10)</f>
        <v>0.15765259160232237</v>
      </c>
      <c r="G1023" s="77">
        <f t="shared" si="31"/>
        <v>24904.580203140762</v>
      </c>
    </row>
    <row r="1024" spans="1:7" x14ac:dyDescent="0.2">
      <c r="A1024" s="79">
        <v>44767</v>
      </c>
      <c r="B1024" s="77">
        <v>22172</v>
      </c>
      <c r="C1024" s="84">
        <v>60168</v>
      </c>
      <c r="E1024">
        <f t="shared" si="30"/>
        <v>2022</v>
      </c>
      <c r="F1024" s="57">
        <f>_xlfn.XLOOKUP(E1024,'Historical Metal Prices'!$L$4:$Z$4,'Historical Metal Prices'!$L$10:$Z$10)</f>
        <v>0.15765259160232237</v>
      </c>
      <c r="G1024" s="77">
        <f t="shared" si="31"/>
        <v>25667.473261006693</v>
      </c>
    </row>
    <row r="1025" spans="1:7" x14ac:dyDescent="0.2">
      <c r="A1025" s="79">
        <v>44764</v>
      </c>
      <c r="B1025" s="77">
        <v>22080</v>
      </c>
      <c r="C1025" s="84">
        <v>60168</v>
      </c>
      <c r="E1025">
        <f t="shared" si="30"/>
        <v>2022</v>
      </c>
      <c r="F1025" s="57">
        <f>_xlfn.XLOOKUP(E1025,'Historical Metal Prices'!$L$4:$Z$4,'Historical Metal Prices'!$L$10:$Z$10)</f>
        <v>0.15765259160232237</v>
      </c>
      <c r="G1025" s="77">
        <f t="shared" si="31"/>
        <v>25560.969222579279</v>
      </c>
    </row>
    <row r="1026" spans="1:7" x14ac:dyDescent="0.2">
      <c r="A1026" s="79">
        <v>44763</v>
      </c>
      <c r="B1026" s="77">
        <v>21431</v>
      </c>
      <c r="C1026" s="84">
        <v>60762</v>
      </c>
      <c r="E1026">
        <f t="shared" si="30"/>
        <v>2022</v>
      </c>
      <c r="F1026" s="57">
        <f>_xlfn.XLOOKUP(E1026,'Historical Metal Prices'!$L$4:$Z$4,'Historical Metal Prices'!$L$10:$Z$10)</f>
        <v>0.15765259160232237</v>
      </c>
      <c r="G1026" s="77">
        <f t="shared" si="31"/>
        <v>24809.652690629369</v>
      </c>
    </row>
    <row r="1027" spans="1:7" x14ac:dyDescent="0.2">
      <c r="A1027" s="79">
        <v>44762</v>
      </c>
      <c r="B1027" s="77">
        <v>21129.25</v>
      </c>
      <c r="C1027" s="84">
        <v>60984</v>
      </c>
      <c r="E1027">
        <f t="shared" si="30"/>
        <v>2022</v>
      </c>
      <c r="F1027" s="57">
        <f>_xlfn.XLOOKUP(E1027,'Historical Metal Prices'!$L$4:$Z$4,'Historical Metal Prices'!$L$10:$Z$10)</f>
        <v>0.15765259160232237</v>
      </c>
      <c r="G1027" s="77">
        <f t="shared" si="31"/>
        <v>24460.331021113368</v>
      </c>
    </row>
    <row r="1028" spans="1:7" x14ac:dyDescent="0.2">
      <c r="A1028" s="79">
        <v>44761</v>
      </c>
      <c r="B1028" s="77">
        <v>20542.5</v>
      </c>
      <c r="C1028" s="84">
        <v>61410</v>
      </c>
      <c r="E1028">
        <f t="shared" si="30"/>
        <v>2022</v>
      </c>
      <c r="F1028" s="57">
        <f>_xlfn.XLOOKUP(E1028,'Historical Metal Prices'!$L$4:$Z$4,'Historical Metal Prices'!$L$10:$Z$10)</f>
        <v>0.15765259160232237</v>
      </c>
      <c r="G1028" s="77">
        <f t="shared" si="31"/>
        <v>23781.078362990706</v>
      </c>
    </row>
    <row r="1029" spans="1:7" x14ac:dyDescent="0.2">
      <c r="A1029" s="79">
        <v>44760</v>
      </c>
      <c r="B1029" s="77">
        <v>20604.5</v>
      </c>
      <c r="C1029" s="84">
        <v>62364</v>
      </c>
      <c r="E1029">
        <f t="shared" si="30"/>
        <v>2022</v>
      </c>
      <c r="F1029" s="57">
        <f>_xlfn.XLOOKUP(E1029,'Historical Metal Prices'!$L$4:$Z$4,'Historical Metal Prices'!$L$10:$Z$10)</f>
        <v>0.15765259160232237</v>
      </c>
      <c r="G1029" s="77">
        <f t="shared" si="31"/>
        <v>23852.852823670051</v>
      </c>
    </row>
    <row r="1030" spans="1:7" x14ac:dyDescent="0.2">
      <c r="A1030" s="79">
        <v>44757</v>
      </c>
      <c r="B1030" s="77">
        <v>19333</v>
      </c>
      <c r="C1030" s="84">
        <v>62532</v>
      </c>
      <c r="E1030">
        <f t="shared" si="30"/>
        <v>2022</v>
      </c>
      <c r="F1030" s="57">
        <f>_xlfn.XLOOKUP(E1030,'Historical Metal Prices'!$L$4:$Z$4,'Historical Metal Prices'!$L$10:$Z$10)</f>
        <v>0.15765259160232237</v>
      </c>
      <c r="G1030" s="77">
        <f t="shared" si="31"/>
        <v>22380.897553447699</v>
      </c>
    </row>
    <row r="1031" spans="1:7" x14ac:dyDescent="0.2">
      <c r="A1031" s="79">
        <v>44756</v>
      </c>
      <c r="B1031" s="77">
        <v>19346.5</v>
      </c>
      <c r="C1031" s="84">
        <v>63084</v>
      </c>
      <c r="E1031">
        <f t="shared" si="30"/>
        <v>2022</v>
      </c>
      <c r="F1031" s="57">
        <f>_xlfn.XLOOKUP(E1031,'Historical Metal Prices'!$L$4:$Z$4,'Historical Metal Prices'!$L$10:$Z$10)</f>
        <v>0.15765259160232237</v>
      </c>
      <c r="G1031" s="77">
        <f t="shared" si="31"/>
        <v>22396.52586343433</v>
      </c>
    </row>
    <row r="1032" spans="1:7" x14ac:dyDescent="0.2">
      <c r="A1032" s="79">
        <v>44755</v>
      </c>
      <c r="B1032" s="77">
        <v>21093.5</v>
      </c>
      <c r="C1032" s="84">
        <v>63492</v>
      </c>
      <c r="E1032">
        <f t="shared" si="30"/>
        <v>2022</v>
      </c>
      <c r="F1032" s="57">
        <f>_xlfn.XLOOKUP(E1032,'Historical Metal Prices'!$L$4:$Z$4,'Historical Metal Prices'!$L$10:$Z$10)</f>
        <v>0.15765259160232237</v>
      </c>
      <c r="G1032" s="77">
        <f t="shared" si="31"/>
        <v>24418.944940963585</v>
      </c>
    </row>
    <row r="1033" spans="1:7" x14ac:dyDescent="0.2">
      <c r="A1033" s="79">
        <v>44754</v>
      </c>
      <c r="B1033" s="77">
        <v>21320</v>
      </c>
      <c r="C1033" s="84">
        <v>63630</v>
      </c>
      <c r="E1033">
        <f t="shared" si="30"/>
        <v>2022</v>
      </c>
      <c r="F1033" s="57">
        <f>_xlfn.XLOOKUP(E1033,'Historical Metal Prices'!$L$4:$Z$4,'Historical Metal Prices'!$L$10:$Z$10)</f>
        <v>0.15765259160232237</v>
      </c>
      <c r="G1033" s="77">
        <f t="shared" si="31"/>
        <v>24681.153252961514</v>
      </c>
    </row>
    <row r="1034" spans="1:7" x14ac:dyDescent="0.2">
      <c r="A1034" s="79">
        <v>44753</v>
      </c>
      <c r="B1034" s="77">
        <v>21789</v>
      </c>
      <c r="C1034" s="84">
        <v>64074</v>
      </c>
      <c r="E1034">
        <f t="shared" si="30"/>
        <v>2022</v>
      </c>
      <c r="F1034" s="57">
        <f>_xlfn.XLOOKUP(E1034,'Historical Metal Prices'!$L$4:$Z$4,'Historical Metal Prices'!$L$10:$Z$10)</f>
        <v>0.15765259160232237</v>
      </c>
      <c r="G1034" s="77">
        <f t="shared" si="31"/>
        <v>25224.092318423001</v>
      </c>
    </row>
    <row r="1035" spans="1:7" x14ac:dyDescent="0.2">
      <c r="A1035" s="79">
        <v>44750</v>
      </c>
      <c r="B1035" s="77">
        <v>21511.5</v>
      </c>
      <c r="C1035" s="84">
        <v>64170</v>
      </c>
      <c r="E1035">
        <f t="shared" ref="E1035:E1098" si="32">YEAR(A1035)</f>
        <v>2022</v>
      </c>
      <c r="F1035" s="57">
        <f>_xlfn.XLOOKUP(E1035,'Historical Metal Prices'!$L$4:$Z$4,'Historical Metal Prices'!$L$10:$Z$10)</f>
        <v>0.15765259160232237</v>
      </c>
      <c r="G1035" s="77">
        <f t="shared" ref="G1035:G1098" si="33">IFERROR(B1035*(1+F1035),G1036)</f>
        <v>24902.843724253358</v>
      </c>
    </row>
    <row r="1036" spans="1:7" x14ac:dyDescent="0.2">
      <c r="A1036" s="79">
        <v>44749</v>
      </c>
      <c r="B1036" s="77">
        <v>21468</v>
      </c>
      <c r="C1036" s="84">
        <v>65430</v>
      </c>
      <c r="E1036">
        <f t="shared" si="32"/>
        <v>2022</v>
      </c>
      <c r="F1036" s="57">
        <f>_xlfn.XLOOKUP(E1036,'Historical Metal Prices'!$L$4:$Z$4,'Historical Metal Prices'!$L$10:$Z$10)</f>
        <v>0.15765259160232237</v>
      </c>
      <c r="G1036" s="77">
        <f t="shared" si="33"/>
        <v>24852.485836518656</v>
      </c>
    </row>
    <row r="1037" spans="1:7" x14ac:dyDescent="0.2">
      <c r="A1037" s="79">
        <v>44748</v>
      </c>
      <c r="B1037" s="77">
        <v>21776</v>
      </c>
      <c r="C1037" s="84">
        <v>65718</v>
      </c>
      <c r="E1037">
        <f t="shared" si="32"/>
        <v>2022</v>
      </c>
      <c r="F1037" s="57">
        <f>_xlfn.XLOOKUP(E1037,'Historical Metal Prices'!$L$4:$Z$4,'Historical Metal Prices'!$L$10:$Z$10)</f>
        <v>0.15765259160232237</v>
      </c>
      <c r="G1037" s="77">
        <f t="shared" si="33"/>
        <v>25209.042834732172</v>
      </c>
    </row>
    <row r="1038" spans="1:7" x14ac:dyDescent="0.2">
      <c r="A1038" s="79">
        <v>44747</v>
      </c>
      <c r="B1038" s="77">
        <v>22581</v>
      </c>
      <c r="C1038" s="84">
        <v>66078</v>
      </c>
      <c r="E1038">
        <f t="shared" si="32"/>
        <v>2022</v>
      </c>
      <c r="F1038" s="57">
        <f>_xlfn.XLOOKUP(E1038,'Historical Metal Prices'!$L$4:$Z$4,'Historical Metal Prices'!$L$10:$Z$10)</f>
        <v>0.15765259160232237</v>
      </c>
      <c r="G1038" s="77">
        <f t="shared" si="33"/>
        <v>26140.953170972043</v>
      </c>
    </row>
    <row r="1039" spans="1:7" x14ac:dyDescent="0.2">
      <c r="A1039" s="79">
        <v>44746</v>
      </c>
      <c r="B1039" s="77">
        <v>22447</v>
      </c>
      <c r="C1039" s="84">
        <v>66324</v>
      </c>
      <c r="E1039">
        <f t="shared" si="32"/>
        <v>2022</v>
      </c>
      <c r="F1039" s="57">
        <f>_xlfn.XLOOKUP(E1039,'Historical Metal Prices'!$L$4:$Z$4,'Historical Metal Prices'!$L$10:$Z$10)</f>
        <v>0.15765259160232237</v>
      </c>
      <c r="G1039" s="77">
        <f t="shared" si="33"/>
        <v>25985.82772369733</v>
      </c>
    </row>
    <row r="1040" spans="1:7" x14ac:dyDescent="0.2">
      <c r="A1040" s="79">
        <v>44743</v>
      </c>
      <c r="B1040" s="77">
        <v>21766</v>
      </c>
      <c r="C1040" s="84">
        <v>66624</v>
      </c>
      <c r="E1040">
        <f t="shared" si="32"/>
        <v>2022</v>
      </c>
      <c r="F1040" s="57">
        <f>_xlfn.XLOOKUP(E1040,'Historical Metal Prices'!$L$4:$Z$4,'Historical Metal Prices'!$L$10:$Z$10)</f>
        <v>0.15765259160232237</v>
      </c>
      <c r="G1040" s="77">
        <f t="shared" si="33"/>
        <v>25197.466308816147</v>
      </c>
    </row>
    <row r="1041" spans="1:7" x14ac:dyDescent="0.2">
      <c r="A1041" s="79">
        <v>44742</v>
      </c>
      <c r="B1041" s="77">
        <v>22643</v>
      </c>
      <c r="C1041" s="84">
        <v>66498</v>
      </c>
      <c r="E1041">
        <f t="shared" si="32"/>
        <v>2022</v>
      </c>
      <c r="F1041" s="57">
        <f>_xlfn.XLOOKUP(E1041,'Historical Metal Prices'!$L$4:$Z$4,'Historical Metal Prices'!$L$10:$Z$10)</f>
        <v>0.15765259160232237</v>
      </c>
      <c r="G1041" s="77">
        <f t="shared" si="33"/>
        <v>26212.727631651385</v>
      </c>
    </row>
    <row r="1042" spans="1:7" x14ac:dyDescent="0.2">
      <c r="A1042" s="79">
        <v>44741</v>
      </c>
      <c r="B1042" s="77">
        <v>23751</v>
      </c>
      <c r="C1042" s="84">
        <v>66780</v>
      </c>
      <c r="E1042">
        <f t="shared" si="32"/>
        <v>2022</v>
      </c>
      <c r="F1042" s="57">
        <f>_xlfn.XLOOKUP(E1042,'Historical Metal Prices'!$L$4:$Z$4,'Historical Metal Prices'!$L$10:$Z$10)</f>
        <v>0.15765259160232237</v>
      </c>
      <c r="G1042" s="77">
        <f t="shared" si="33"/>
        <v>27495.40670314676</v>
      </c>
    </row>
    <row r="1043" spans="1:7" x14ac:dyDescent="0.2">
      <c r="A1043" s="79">
        <v>44740</v>
      </c>
      <c r="B1043" s="77">
        <v>23119</v>
      </c>
      <c r="C1043" s="84">
        <v>67116</v>
      </c>
      <c r="E1043">
        <f t="shared" si="32"/>
        <v>2022</v>
      </c>
      <c r="F1043" s="57">
        <f>_xlfn.XLOOKUP(E1043,'Historical Metal Prices'!$L$4:$Z$4,'Historical Metal Prices'!$L$10:$Z$10)</f>
        <v>0.15765259160232237</v>
      </c>
      <c r="G1043" s="77">
        <f t="shared" si="33"/>
        <v>26763.77026525409</v>
      </c>
    </row>
    <row r="1044" spans="1:7" x14ac:dyDescent="0.2">
      <c r="A1044" s="79">
        <v>44739</v>
      </c>
      <c r="B1044" s="77">
        <v>22846</v>
      </c>
      <c r="C1044" s="84">
        <v>67320</v>
      </c>
      <c r="E1044">
        <f t="shared" si="32"/>
        <v>2022</v>
      </c>
      <c r="F1044" s="57">
        <f>_xlfn.XLOOKUP(E1044,'Historical Metal Prices'!$L$4:$Z$4,'Historical Metal Prices'!$L$10:$Z$10)</f>
        <v>0.15765259160232237</v>
      </c>
      <c r="G1044" s="77">
        <f t="shared" si="33"/>
        <v>26447.731107746658</v>
      </c>
    </row>
    <row r="1045" spans="1:7" x14ac:dyDescent="0.2">
      <c r="A1045" s="79">
        <v>44736</v>
      </c>
      <c r="B1045" s="77">
        <v>22359.5</v>
      </c>
      <c r="C1045" s="84">
        <v>66936</v>
      </c>
      <c r="E1045">
        <f t="shared" si="32"/>
        <v>2022</v>
      </c>
      <c r="F1045" s="57">
        <f>_xlfn.XLOOKUP(E1045,'Historical Metal Prices'!$L$4:$Z$4,'Historical Metal Prices'!$L$10:$Z$10)</f>
        <v>0.15765259160232237</v>
      </c>
      <c r="G1045" s="77">
        <f t="shared" si="33"/>
        <v>25884.533121932127</v>
      </c>
    </row>
    <row r="1046" spans="1:7" x14ac:dyDescent="0.2">
      <c r="A1046" s="79">
        <v>44735</v>
      </c>
      <c r="B1046" s="77">
        <v>23993.5</v>
      </c>
      <c r="C1046" s="84">
        <v>67296</v>
      </c>
      <c r="E1046">
        <f t="shared" si="32"/>
        <v>2022</v>
      </c>
      <c r="F1046" s="57">
        <f>_xlfn.XLOOKUP(E1046,'Historical Metal Prices'!$L$4:$Z$4,'Historical Metal Prices'!$L$10:$Z$10)</f>
        <v>0.15765259160232237</v>
      </c>
      <c r="G1046" s="77">
        <f t="shared" si="33"/>
        <v>27776.137456610322</v>
      </c>
    </row>
    <row r="1047" spans="1:7" x14ac:dyDescent="0.2">
      <c r="A1047" s="79">
        <v>44734</v>
      </c>
      <c r="B1047" s="77">
        <v>24389</v>
      </c>
      <c r="C1047" s="84">
        <v>67794</v>
      </c>
      <c r="E1047">
        <f t="shared" si="32"/>
        <v>2022</v>
      </c>
      <c r="F1047" s="57">
        <f>_xlfn.XLOOKUP(E1047,'Historical Metal Prices'!$L$4:$Z$4,'Historical Metal Prices'!$L$10:$Z$10)</f>
        <v>0.15765259160232237</v>
      </c>
      <c r="G1047" s="77">
        <f t="shared" si="33"/>
        <v>28233.989056589042</v>
      </c>
    </row>
    <row r="1048" spans="1:7" x14ac:dyDescent="0.2">
      <c r="A1048" s="79">
        <v>44733</v>
      </c>
      <c r="B1048" s="77">
        <v>25896</v>
      </c>
      <c r="C1048" s="84">
        <v>68460</v>
      </c>
      <c r="E1048">
        <f t="shared" si="32"/>
        <v>2022</v>
      </c>
      <c r="F1048" s="57">
        <f>_xlfn.XLOOKUP(E1048,'Historical Metal Prices'!$L$4:$Z$4,'Historical Metal Prices'!$L$10:$Z$10)</f>
        <v>0.15765259160232237</v>
      </c>
      <c r="G1048" s="77">
        <f t="shared" si="33"/>
        <v>29978.571512133742</v>
      </c>
    </row>
    <row r="1049" spans="1:7" x14ac:dyDescent="0.2">
      <c r="A1049" s="79">
        <v>44732</v>
      </c>
      <c r="B1049" s="77">
        <v>25670</v>
      </c>
      <c r="C1049" s="84">
        <v>68736</v>
      </c>
      <c r="E1049">
        <f t="shared" si="32"/>
        <v>2022</v>
      </c>
      <c r="F1049" s="57">
        <f>_xlfn.XLOOKUP(E1049,'Historical Metal Prices'!$L$4:$Z$4,'Historical Metal Prices'!$L$10:$Z$10)</f>
        <v>0.15765259160232237</v>
      </c>
      <c r="G1049" s="77">
        <f t="shared" si="33"/>
        <v>29716.942026431614</v>
      </c>
    </row>
    <row r="1050" spans="1:7" x14ac:dyDescent="0.2">
      <c r="A1050" s="79">
        <v>44729</v>
      </c>
      <c r="B1050" s="77">
        <v>25581</v>
      </c>
      <c r="C1050" s="84">
        <v>68856</v>
      </c>
      <c r="E1050">
        <f t="shared" si="32"/>
        <v>2022</v>
      </c>
      <c r="F1050" s="57">
        <f>_xlfn.XLOOKUP(E1050,'Historical Metal Prices'!$L$4:$Z$4,'Historical Metal Prices'!$L$10:$Z$10)</f>
        <v>0.15765259160232237</v>
      </c>
      <c r="G1050" s="77">
        <f t="shared" si="33"/>
        <v>29613.910945779007</v>
      </c>
    </row>
    <row r="1051" spans="1:7" x14ac:dyDescent="0.2">
      <c r="A1051" s="79">
        <v>44728</v>
      </c>
      <c r="B1051" s="77">
        <v>25170</v>
      </c>
      <c r="C1051" s="84">
        <v>68868</v>
      </c>
      <c r="E1051">
        <f t="shared" si="32"/>
        <v>2022</v>
      </c>
      <c r="F1051" s="57">
        <f>_xlfn.XLOOKUP(E1051,'Historical Metal Prices'!$L$4:$Z$4,'Historical Metal Prices'!$L$10:$Z$10)</f>
        <v>0.15765259160232237</v>
      </c>
      <c r="G1051" s="77">
        <f t="shared" si="33"/>
        <v>29138.115730630456</v>
      </c>
    </row>
    <row r="1052" spans="1:7" x14ac:dyDescent="0.2">
      <c r="A1052" s="79">
        <v>44727</v>
      </c>
      <c r="B1052" s="77">
        <v>25759</v>
      </c>
      <c r="C1052" s="84">
        <v>68922</v>
      </c>
      <c r="E1052">
        <f t="shared" si="32"/>
        <v>2022</v>
      </c>
      <c r="F1052" s="57">
        <f>_xlfn.XLOOKUP(E1052,'Historical Metal Prices'!$L$4:$Z$4,'Historical Metal Prices'!$L$10:$Z$10)</f>
        <v>0.15765259160232237</v>
      </c>
      <c r="G1052" s="77">
        <f t="shared" si="33"/>
        <v>29819.973107084221</v>
      </c>
    </row>
    <row r="1053" spans="1:7" x14ac:dyDescent="0.2">
      <c r="A1053" s="79">
        <v>44726</v>
      </c>
      <c r="B1053" s="77">
        <v>25158</v>
      </c>
      <c r="C1053" s="84">
        <v>69552</v>
      </c>
      <c r="E1053">
        <f t="shared" si="32"/>
        <v>2022</v>
      </c>
      <c r="F1053" s="57">
        <f>_xlfn.XLOOKUP(E1053,'Historical Metal Prices'!$L$4:$Z$4,'Historical Metal Prices'!$L$10:$Z$10)</f>
        <v>0.15765259160232237</v>
      </c>
      <c r="G1053" s="77">
        <f t="shared" si="33"/>
        <v>29124.223899531225</v>
      </c>
    </row>
    <row r="1054" spans="1:7" x14ac:dyDescent="0.2">
      <c r="A1054" s="79">
        <v>44725</v>
      </c>
      <c r="B1054" s="77">
        <v>25838</v>
      </c>
      <c r="C1054" s="84">
        <v>70056</v>
      </c>
      <c r="E1054">
        <f t="shared" si="32"/>
        <v>2022</v>
      </c>
      <c r="F1054" s="57">
        <f>_xlfn.XLOOKUP(E1054,'Historical Metal Prices'!$L$4:$Z$4,'Historical Metal Prices'!$L$10:$Z$10)</f>
        <v>0.15765259160232237</v>
      </c>
      <c r="G1054" s="77">
        <f t="shared" si="33"/>
        <v>29911.427661820806</v>
      </c>
    </row>
    <row r="1055" spans="1:7" x14ac:dyDescent="0.2">
      <c r="A1055" s="79">
        <v>44722</v>
      </c>
      <c r="B1055" s="77">
        <v>27188</v>
      </c>
      <c r="C1055" s="84">
        <v>70176</v>
      </c>
      <c r="E1055">
        <f t="shared" si="32"/>
        <v>2022</v>
      </c>
      <c r="F1055" s="57">
        <f>_xlfn.XLOOKUP(E1055,'Historical Metal Prices'!$L$4:$Z$4,'Historical Metal Prices'!$L$10:$Z$10)</f>
        <v>0.15765259160232237</v>
      </c>
      <c r="G1055" s="77">
        <f t="shared" si="33"/>
        <v>31474.258660483942</v>
      </c>
    </row>
    <row r="1056" spans="1:7" x14ac:dyDescent="0.2">
      <c r="A1056" s="79">
        <v>44721</v>
      </c>
      <c r="B1056" s="77">
        <v>27946</v>
      </c>
      <c r="C1056" s="84">
        <v>70584</v>
      </c>
      <c r="E1056">
        <f t="shared" si="32"/>
        <v>2022</v>
      </c>
      <c r="F1056" s="57">
        <f>_xlfn.XLOOKUP(E1056,'Historical Metal Prices'!$L$4:$Z$4,'Historical Metal Prices'!$L$10:$Z$10)</f>
        <v>0.15765259160232237</v>
      </c>
      <c r="G1056" s="77">
        <f t="shared" si="33"/>
        <v>32351.759324918501</v>
      </c>
    </row>
    <row r="1057" spans="1:7" x14ac:dyDescent="0.2">
      <c r="A1057" s="79">
        <v>44720</v>
      </c>
      <c r="B1057" s="77">
        <v>28775.5</v>
      </c>
      <c r="C1057" s="84">
        <v>70782</v>
      </c>
      <c r="E1057">
        <f t="shared" si="32"/>
        <v>2022</v>
      </c>
      <c r="F1057" s="57">
        <f>_xlfn.XLOOKUP(E1057,'Historical Metal Prices'!$L$4:$Z$4,'Historical Metal Prices'!$L$10:$Z$10)</f>
        <v>0.15765259160232237</v>
      </c>
      <c r="G1057" s="77">
        <f t="shared" si="33"/>
        <v>33312.03214965263</v>
      </c>
    </row>
    <row r="1058" spans="1:7" x14ac:dyDescent="0.2">
      <c r="A1058" s="79">
        <v>44719</v>
      </c>
      <c r="B1058" s="77">
        <v>29401.5</v>
      </c>
      <c r="C1058" s="84">
        <v>70992</v>
      </c>
      <c r="E1058">
        <f t="shared" si="32"/>
        <v>2022</v>
      </c>
      <c r="F1058" s="57">
        <f>_xlfn.XLOOKUP(E1058,'Historical Metal Prices'!$L$4:$Z$4,'Historical Metal Prices'!$L$10:$Z$10)</f>
        <v>0.15765259160232237</v>
      </c>
      <c r="G1058" s="77">
        <f t="shared" si="33"/>
        <v>34036.722671995682</v>
      </c>
    </row>
    <row r="1059" spans="1:7" x14ac:dyDescent="0.2">
      <c r="A1059" s="79">
        <v>44718</v>
      </c>
      <c r="B1059" s="77">
        <v>29627</v>
      </c>
      <c r="C1059" s="84">
        <v>71052</v>
      </c>
      <c r="E1059">
        <f t="shared" si="32"/>
        <v>2022</v>
      </c>
      <c r="F1059" s="57">
        <f>_xlfn.XLOOKUP(E1059,'Historical Metal Prices'!$L$4:$Z$4,'Historical Metal Prices'!$L$10:$Z$10)</f>
        <v>0.15765259160232237</v>
      </c>
      <c r="G1059" s="77">
        <f t="shared" si="33"/>
        <v>34297.773331402008</v>
      </c>
    </row>
    <row r="1060" spans="1:7" ht="16" x14ac:dyDescent="0.2">
      <c r="A1060" s="79">
        <v>44715</v>
      </c>
      <c r="B1060" s="78" t="s">
        <v>481</v>
      </c>
      <c r="C1060" s="84">
        <v>71400</v>
      </c>
      <c r="E1060">
        <f t="shared" si="32"/>
        <v>2022</v>
      </c>
      <c r="F1060" s="57">
        <f>_xlfn.XLOOKUP(E1060,'Historical Metal Prices'!$L$4:$Z$4,'Historical Metal Prices'!$L$10:$Z$10)</f>
        <v>0.15765259160232237</v>
      </c>
      <c r="G1060" s="77">
        <f t="shared" si="33"/>
        <v>32485.468199248568</v>
      </c>
    </row>
    <row r="1061" spans="1:7" x14ac:dyDescent="0.2">
      <c r="A1061" s="79">
        <v>44714</v>
      </c>
      <c r="B1061" s="77">
        <v>28061.5</v>
      </c>
      <c r="C1061" s="84">
        <v>71472</v>
      </c>
      <c r="E1061">
        <f t="shared" si="32"/>
        <v>2022</v>
      </c>
      <c r="F1061" s="57">
        <f>_xlfn.XLOOKUP(E1061,'Historical Metal Prices'!$L$4:$Z$4,'Historical Metal Prices'!$L$10:$Z$10)</f>
        <v>0.15765259160232237</v>
      </c>
      <c r="G1061" s="77">
        <f t="shared" si="33"/>
        <v>32485.468199248568</v>
      </c>
    </row>
    <row r="1062" spans="1:7" x14ac:dyDescent="0.2">
      <c r="A1062" s="79">
        <v>44713</v>
      </c>
      <c r="B1062" s="77">
        <v>28061.5</v>
      </c>
      <c r="C1062" s="84">
        <v>71472</v>
      </c>
      <c r="E1062">
        <f t="shared" si="32"/>
        <v>2022</v>
      </c>
      <c r="F1062" s="57">
        <f>_xlfn.XLOOKUP(E1062,'Historical Metal Prices'!$L$4:$Z$4,'Historical Metal Prices'!$L$10:$Z$10)</f>
        <v>0.15765259160232237</v>
      </c>
      <c r="G1062" s="77">
        <f t="shared" si="33"/>
        <v>32485.468199248568</v>
      </c>
    </row>
    <row r="1063" spans="1:7" x14ac:dyDescent="0.2">
      <c r="A1063" s="79">
        <v>44712</v>
      </c>
      <c r="B1063" s="77">
        <v>28343.5</v>
      </c>
      <c r="C1063" s="84">
        <v>71472</v>
      </c>
      <c r="E1063">
        <f t="shared" si="32"/>
        <v>2022</v>
      </c>
      <c r="F1063" s="57">
        <f>_xlfn.XLOOKUP(E1063,'Historical Metal Prices'!$L$4:$Z$4,'Historical Metal Prices'!$L$10:$Z$10)</f>
        <v>0.15765259160232237</v>
      </c>
      <c r="G1063" s="77">
        <f t="shared" si="33"/>
        <v>32811.926230080426</v>
      </c>
    </row>
    <row r="1064" spans="1:7" x14ac:dyDescent="0.2">
      <c r="A1064" s="79">
        <v>44711</v>
      </c>
      <c r="B1064" s="77">
        <v>29231</v>
      </c>
      <c r="C1064" s="84">
        <v>71718</v>
      </c>
      <c r="E1064">
        <f t="shared" si="32"/>
        <v>2022</v>
      </c>
      <c r="F1064" s="57">
        <f>_xlfn.XLOOKUP(E1064,'Historical Metal Prices'!$L$4:$Z$4,'Historical Metal Prices'!$L$10:$Z$10)</f>
        <v>0.15765259160232237</v>
      </c>
      <c r="G1064" s="77">
        <f t="shared" si="33"/>
        <v>33839.342905127487</v>
      </c>
    </row>
    <row r="1065" spans="1:7" x14ac:dyDescent="0.2">
      <c r="A1065" s="79">
        <v>44708</v>
      </c>
      <c r="B1065" s="77">
        <v>28235</v>
      </c>
      <c r="C1065" s="84">
        <v>72000</v>
      </c>
      <c r="E1065">
        <f t="shared" si="32"/>
        <v>2022</v>
      </c>
      <c r="F1065" s="57">
        <f>_xlfn.XLOOKUP(E1065,'Historical Metal Prices'!$L$4:$Z$4,'Historical Metal Prices'!$L$10:$Z$10)</f>
        <v>0.15765259160232237</v>
      </c>
      <c r="G1065" s="77">
        <f t="shared" si="33"/>
        <v>32686.320923891573</v>
      </c>
    </row>
    <row r="1066" spans="1:7" x14ac:dyDescent="0.2">
      <c r="A1066" s="79">
        <v>44707</v>
      </c>
      <c r="B1066" s="77">
        <v>27155</v>
      </c>
      <c r="C1066" s="84">
        <v>72240</v>
      </c>
      <c r="E1066">
        <f t="shared" si="32"/>
        <v>2022</v>
      </c>
      <c r="F1066" s="57">
        <f>_xlfn.XLOOKUP(E1066,'Historical Metal Prices'!$L$4:$Z$4,'Historical Metal Prices'!$L$10:$Z$10)</f>
        <v>0.15765259160232237</v>
      </c>
      <c r="G1066" s="77">
        <f t="shared" si="33"/>
        <v>31436.056124961066</v>
      </c>
    </row>
    <row r="1067" spans="1:7" x14ac:dyDescent="0.2">
      <c r="A1067" s="79">
        <v>44706</v>
      </c>
      <c r="B1067" s="77">
        <v>26731</v>
      </c>
      <c r="C1067" s="84">
        <v>72300</v>
      </c>
      <c r="E1067">
        <f t="shared" si="32"/>
        <v>2022</v>
      </c>
      <c r="F1067" s="57">
        <f>_xlfn.XLOOKUP(E1067,'Historical Metal Prices'!$L$4:$Z$4,'Historical Metal Prices'!$L$10:$Z$10)</f>
        <v>0.15765259160232237</v>
      </c>
      <c r="G1067" s="77">
        <f t="shared" si="33"/>
        <v>30945.211426121678</v>
      </c>
    </row>
    <row r="1068" spans="1:7" x14ac:dyDescent="0.2">
      <c r="A1068" s="79">
        <v>44705</v>
      </c>
      <c r="B1068" s="77">
        <v>26504</v>
      </c>
      <c r="C1068" s="84">
        <v>72600</v>
      </c>
      <c r="E1068">
        <f t="shared" si="32"/>
        <v>2022</v>
      </c>
      <c r="F1068" s="57">
        <f>_xlfn.XLOOKUP(E1068,'Historical Metal Prices'!$L$4:$Z$4,'Historical Metal Prices'!$L$10:$Z$10)</f>
        <v>0.15765259160232237</v>
      </c>
      <c r="G1068" s="77">
        <f t="shared" si="33"/>
        <v>30682.424287827951</v>
      </c>
    </row>
    <row r="1069" spans="1:7" x14ac:dyDescent="0.2">
      <c r="A1069" s="79">
        <v>44704</v>
      </c>
      <c r="B1069" s="77">
        <v>27693</v>
      </c>
      <c r="C1069" s="84">
        <v>72120</v>
      </c>
      <c r="E1069">
        <f t="shared" si="32"/>
        <v>2022</v>
      </c>
      <c r="F1069" s="57">
        <f>_xlfn.XLOOKUP(E1069,'Historical Metal Prices'!$L$4:$Z$4,'Historical Metal Prices'!$L$10:$Z$10)</f>
        <v>0.15765259160232237</v>
      </c>
      <c r="G1069" s="77">
        <f t="shared" si="33"/>
        <v>32058.873219243113</v>
      </c>
    </row>
    <row r="1070" spans="1:7" x14ac:dyDescent="0.2">
      <c r="A1070" s="79">
        <v>44701</v>
      </c>
      <c r="B1070" s="77">
        <v>27941</v>
      </c>
      <c r="C1070" s="84">
        <v>71922</v>
      </c>
      <c r="E1070">
        <f t="shared" si="32"/>
        <v>2022</v>
      </c>
      <c r="F1070" s="57">
        <f>_xlfn.XLOOKUP(E1070,'Historical Metal Prices'!$L$4:$Z$4,'Historical Metal Prices'!$L$10:$Z$10)</f>
        <v>0.15765259160232237</v>
      </c>
      <c r="G1070" s="77">
        <f t="shared" si="33"/>
        <v>32345.971061960488</v>
      </c>
    </row>
    <row r="1071" spans="1:7" x14ac:dyDescent="0.2">
      <c r="A1071" s="79">
        <v>44700</v>
      </c>
      <c r="B1071" s="77">
        <v>28203</v>
      </c>
      <c r="C1071" s="84">
        <v>71898</v>
      </c>
      <c r="E1071">
        <f t="shared" si="32"/>
        <v>2022</v>
      </c>
      <c r="F1071" s="57">
        <f>_xlfn.XLOOKUP(E1071,'Historical Metal Prices'!$L$4:$Z$4,'Historical Metal Prices'!$L$10:$Z$10)</f>
        <v>0.15765259160232237</v>
      </c>
      <c r="G1071" s="77">
        <f t="shared" si="33"/>
        <v>32649.276040960296</v>
      </c>
    </row>
    <row r="1072" spans="1:7" x14ac:dyDescent="0.2">
      <c r="A1072" s="79">
        <v>44699</v>
      </c>
      <c r="B1072" s="77">
        <v>26107</v>
      </c>
      <c r="C1072" s="84">
        <v>72228</v>
      </c>
      <c r="E1072">
        <f t="shared" si="32"/>
        <v>2022</v>
      </c>
      <c r="F1072" s="57">
        <f>_xlfn.XLOOKUP(E1072,'Historical Metal Prices'!$L$4:$Z$4,'Historical Metal Prices'!$L$10:$Z$10)</f>
        <v>0.15765259160232237</v>
      </c>
      <c r="G1072" s="77">
        <f t="shared" si="33"/>
        <v>30222.836208961831</v>
      </c>
    </row>
    <row r="1073" spans="1:7" x14ac:dyDescent="0.2">
      <c r="A1073" s="79">
        <v>44698</v>
      </c>
      <c r="B1073" s="77">
        <v>26328</v>
      </c>
      <c r="C1073" s="84">
        <v>73002</v>
      </c>
      <c r="E1073">
        <f t="shared" si="32"/>
        <v>2022</v>
      </c>
      <c r="F1073" s="57">
        <f>_xlfn.XLOOKUP(E1073,'Historical Metal Prices'!$L$4:$Z$4,'Historical Metal Prices'!$L$10:$Z$10)</f>
        <v>0.15765259160232237</v>
      </c>
      <c r="G1073" s="77">
        <f t="shared" si="33"/>
        <v>30478.677431705943</v>
      </c>
    </row>
    <row r="1074" spans="1:7" x14ac:dyDescent="0.2">
      <c r="A1074" s="79">
        <v>44697</v>
      </c>
      <c r="B1074" s="77">
        <v>26449.5</v>
      </c>
      <c r="C1074" s="84">
        <v>72948</v>
      </c>
      <c r="E1074">
        <f t="shared" si="32"/>
        <v>2022</v>
      </c>
      <c r="F1074" s="57">
        <f>_xlfn.XLOOKUP(E1074,'Historical Metal Prices'!$L$4:$Z$4,'Historical Metal Prices'!$L$10:$Z$10)</f>
        <v>0.15765259160232237</v>
      </c>
      <c r="G1074" s="77">
        <f t="shared" si="33"/>
        <v>30619.332221585624</v>
      </c>
    </row>
    <row r="1075" spans="1:7" x14ac:dyDescent="0.2">
      <c r="A1075" s="79">
        <v>44694</v>
      </c>
      <c r="B1075" s="77">
        <v>27171.5</v>
      </c>
      <c r="C1075" s="84">
        <v>73128</v>
      </c>
      <c r="E1075">
        <f t="shared" si="32"/>
        <v>2022</v>
      </c>
      <c r="F1075" s="57">
        <f>_xlfn.XLOOKUP(E1075,'Historical Metal Prices'!$L$4:$Z$4,'Historical Metal Prices'!$L$10:$Z$10)</f>
        <v>0.15765259160232237</v>
      </c>
      <c r="G1075" s="77">
        <f t="shared" si="33"/>
        <v>31455.157392722504</v>
      </c>
    </row>
    <row r="1076" spans="1:7" x14ac:dyDescent="0.2">
      <c r="A1076" s="79">
        <v>44693</v>
      </c>
      <c r="B1076" s="77">
        <v>27724.5</v>
      </c>
      <c r="C1076" s="84">
        <v>72708</v>
      </c>
      <c r="E1076">
        <f t="shared" si="32"/>
        <v>2022</v>
      </c>
      <c r="F1076" s="57">
        <f>_xlfn.XLOOKUP(E1076,'Historical Metal Prices'!$L$4:$Z$4,'Historical Metal Prices'!$L$10:$Z$10)</f>
        <v>0.15765259160232237</v>
      </c>
      <c r="G1076" s="77">
        <f t="shared" si="33"/>
        <v>32095.339275878585</v>
      </c>
    </row>
    <row r="1077" spans="1:7" x14ac:dyDescent="0.2">
      <c r="A1077" s="79">
        <v>44692</v>
      </c>
      <c r="B1077" s="77">
        <v>27712</v>
      </c>
      <c r="C1077" s="84">
        <v>72942</v>
      </c>
      <c r="E1077">
        <f t="shared" si="32"/>
        <v>2022</v>
      </c>
      <c r="F1077" s="57">
        <f>_xlfn.XLOOKUP(E1077,'Historical Metal Prices'!$L$4:$Z$4,'Historical Metal Prices'!$L$10:$Z$10)</f>
        <v>0.15765259160232237</v>
      </c>
      <c r="G1077" s="77">
        <f t="shared" si="33"/>
        <v>32080.868618483557</v>
      </c>
    </row>
    <row r="1078" spans="1:7" x14ac:dyDescent="0.2">
      <c r="A1078" s="79">
        <v>44691</v>
      </c>
      <c r="B1078" s="77">
        <v>28309</v>
      </c>
      <c r="C1078" s="84">
        <v>72828</v>
      </c>
      <c r="E1078">
        <f t="shared" si="32"/>
        <v>2022</v>
      </c>
      <c r="F1078" s="57">
        <f>_xlfn.XLOOKUP(E1078,'Historical Metal Prices'!$L$4:$Z$4,'Historical Metal Prices'!$L$10:$Z$10)</f>
        <v>0.15765259160232237</v>
      </c>
      <c r="G1078" s="77">
        <f t="shared" si="33"/>
        <v>32771.987215670146</v>
      </c>
    </row>
    <row r="1079" spans="1:7" x14ac:dyDescent="0.2">
      <c r="A1079" s="79">
        <v>44690</v>
      </c>
      <c r="B1079" s="77">
        <v>28076</v>
      </c>
      <c r="C1079" s="84">
        <v>73122</v>
      </c>
      <c r="E1079">
        <f t="shared" si="32"/>
        <v>2022</v>
      </c>
      <c r="F1079" s="57">
        <f>_xlfn.XLOOKUP(E1079,'Historical Metal Prices'!$L$4:$Z$4,'Historical Metal Prices'!$L$10:$Z$10)</f>
        <v>0.15765259160232237</v>
      </c>
      <c r="G1079" s="77">
        <f t="shared" si="33"/>
        <v>32502.254161826804</v>
      </c>
    </row>
    <row r="1080" spans="1:7" x14ac:dyDescent="0.2">
      <c r="A1080" s="79">
        <v>44687</v>
      </c>
      <c r="B1080" s="77">
        <v>29971.51</v>
      </c>
      <c r="C1080" s="84">
        <v>73308</v>
      </c>
      <c r="E1080">
        <f t="shared" si="32"/>
        <v>2022</v>
      </c>
      <c r="F1080" s="57">
        <f>_xlfn.XLOOKUP(E1080,'Historical Metal Prices'!$L$4:$Z$4,'Historical Metal Prices'!$L$10:$Z$10)</f>
        <v>0.15765259160232237</v>
      </c>
      <c r="G1080" s="77">
        <f t="shared" si="33"/>
        <v>34696.596225734917</v>
      </c>
    </row>
    <row r="1081" spans="1:7" x14ac:dyDescent="0.2">
      <c r="A1081" s="79">
        <v>44686</v>
      </c>
      <c r="B1081" s="77">
        <v>30014</v>
      </c>
      <c r="C1081" s="84">
        <v>73464</v>
      </c>
      <c r="E1081">
        <f t="shared" si="32"/>
        <v>2022</v>
      </c>
      <c r="F1081" s="57">
        <f>_xlfn.XLOOKUP(E1081,'Historical Metal Prices'!$L$4:$Z$4,'Historical Metal Prices'!$L$10:$Z$10)</f>
        <v>0.15765259160232237</v>
      </c>
      <c r="G1081" s="77">
        <f t="shared" si="33"/>
        <v>34745.784884352106</v>
      </c>
    </row>
    <row r="1082" spans="1:7" x14ac:dyDescent="0.2">
      <c r="A1082" s="79">
        <v>44685</v>
      </c>
      <c r="B1082" s="77">
        <v>30524</v>
      </c>
      <c r="C1082" s="84">
        <v>73608</v>
      </c>
      <c r="E1082">
        <f t="shared" si="32"/>
        <v>2022</v>
      </c>
      <c r="F1082" s="57">
        <f>_xlfn.XLOOKUP(E1082,'Historical Metal Prices'!$L$4:$Z$4,'Historical Metal Prices'!$L$10:$Z$10)</f>
        <v>0.15765259160232237</v>
      </c>
      <c r="G1082" s="77">
        <f t="shared" si="33"/>
        <v>35336.187706069286</v>
      </c>
    </row>
    <row r="1083" spans="1:7" x14ac:dyDescent="0.2">
      <c r="A1083" s="79">
        <v>44684</v>
      </c>
      <c r="B1083" s="77">
        <v>30890</v>
      </c>
      <c r="C1083" s="84">
        <v>72384</v>
      </c>
      <c r="E1083">
        <f t="shared" si="32"/>
        <v>2022</v>
      </c>
      <c r="F1083" s="57">
        <f>_xlfn.XLOOKUP(E1083,'Historical Metal Prices'!$L$4:$Z$4,'Historical Metal Prices'!$L$10:$Z$10)</f>
        <v>0.15765259160232237</v>
      </c>
      <c r="G1083" s="77">
        <f t="shared" si="33"/>
        <v>35759.888554595738</v>
      </c>
    </row>
    <row r="1084" spans="1:7" x14ac:dyDescent="0.2">
      <c r="A1084" s="79">
        <v>44683</v>
      </c>
      <c r="B1084" s="77">
        <v>31722</v>
      </c>
      <c r="C1084" s="84">
        <v>72768</v>
      </c>
      <c r="E1084">
        <f t="shared" si="32"/>
        <v>2022</v>
      </c>
      <c r="F1084" s="57">
        <f>_xlfn.XLOOKUP(E1084,'Historical Metal Prices'!$L$4:$Z$4,'Historical Metal Prices'!$L$10:$Z$10)</f>
        <v>0.15765259160232237</v>
      </c>
      <c r="G1084" s="77">
        <f t="shared" si="33"/>
        <v>36723.055510808867</v>
      </c>
    </row>
    <row r="1085" spans="1:7" x14ac:dyDescent="0.2">
      <c r="A1085" s="79">
        <v>44680</v>
      </c>
      <c r="B1085" s="77">
        <v>31722</v>
      </c>
      <c r="C1085" s="84">
        <v>72852</v>
      </c>
      <c r="E1085">
        <f t="shared" si="32"/>
        <v>2022</v>
      </c>
      <c r="F1085" s="57">
        <f>_xlfn.XLOOKUP(E1085,'Historical Metal Prices'!$L$4:$Z$4,'Historical Metal Prices'!$L$10:$Z$10)</f>
        <v>0.15765259160232237</v>
      </c>
      <c r="G1085" s="77">
        <f t="shared" si="33"/>
        <v>36723.055510808867</v>
      </c>
    </row>
    <row r="1086" spans="1:7" x14ac:dyDescent="0.2">
      <c r="A1086" s="79">
        <v>44679</v>
      </c>
      <c r="B1086" s="77">
        <v>32932.5</v>
      </c>
      <c r="C1086" s="84">
        <v>72852</v>
      </c>
      <c r="E1086">
        <f t="shared" si="32"/>
        <v>2022</v>
      </c>
      <c r="F1086" s="57">
        <f>_xlfn.XLOOKUP(E1086,'Historical Metal Prices'!$L$4:$Z$4,'Historical Metal Prices'!$L$10:$Z$10)</f>
        <v>0.15765259160232237</v>
      </c>
      <c r="G1086" s="77">
        <f t="shared" si="33"/>
        <v>38124.393972943479</v>
      </c>
    </row>
    <row r="1087" spans="1:7" x14ac:dyDescent="0.2">
      <c r="A1087" s="79">
        <v>44678</v>
      </c>
      <c r="B1087" s="77">
        <v>33281</v>
      </c>
      <c r="C1087" s="84">
        <v>72642</v>
      </c>
      <c r="E1087">
        <f t="shared" si="32"/>
        <v>2022</v>
      </c>
      <c r="F1087" s="57">
        <f>_xlfn.XLOOKUP(E1087,'Historical Metal Prices'!$L$4:$Z$4,'Historical Metal Prices'!$L$10:$Z$10)</f>
        <v>0.15765259160232237</v>
      </c>
      <c r="G1087" s="77">
        <f t="shared" si="33"/>
        <v>38527.835901116894</v>
      </c>
    </row>
    <row r="1088" spans="1:7" x14ac:dyDescent="0.2">
      <c r="A1088" s="79">
        <v>44677</v>
      </c>
      <c r="B1088" s="77">
        <v>33055</v>
      </c>
      <c r="C1088" s="84">
        <v>72564</v>
      </c>
      <c r="E1088">
        <f t="shared" si="32"/>
        <v>2022</v>
      </c>
      <c r="F1088" s="57">
        <f>_xlfn.XLOOKUP(E1088,'Historical Metal Prices'!$L$4:$Z$4,'Historical Metal Prices'!$L$10:$Z$10)</f>
        <v>0.15765259160232237</v>
      </c>
      <c r="G1088" s="77">
        <f t="shared" si="33"/>
        <v>38266.206415414767</v>
      </c>
    </row>
    <row r="1089" spans="1:7" x14ac:dyDescent="0.2">
      <c r="A1089" s="79">
        <v>44676</v>
      </c>
      <c r="B1089" s="77">
        <v>32607</v>
      </c>
      <c r="C1089" s="84">
        <v>72738</v>
      </c>
      <c r="E1089">
        <f t="shared" si="32"/>
        <v>2022</v>
      </c>
      <c r="F1089" s="57">
        <f>_xlfn.XLOOKUP(E1089,'Historical Metal Prices'!$L$4:$Z$4,'Historical Metal Prices'!$L$10:$Z$10)</f>
        <v>0.15765259160232237</v>
      </c>
      <c r="G1089" s="77">
        <f t="shared" si="33"/>
        <v>37747.578054376929</v>
      </c>
    </row>
    <row r="1090" spans="1:7" x14ac:dyDescent="0.2">
      <c r="A1090" s="79">
        <v>44673</v>
      </c>
      <c r="B1090" s="77">
        <v>33069</v>
      </c>
      <c r="C1090" s="84">
        <v>72990</v>
      </c>
      <c r="E1090">
        <f t="shared" si="32"/>
        <v>2022</v>
      </c>
      <c r="F1090" s="57">
        <f>_xlfn.XLOOKUP(E1090,'Historical Metal Prices'!$L$4:$Z$4,'Historical Metal Prices'!$L$10:$Z$10)</f>
        <v>0.15765259160232237</v>
      </c>
      <c r="G1090" s="77">
        <f t="shared" si="33"/>
        <v>38282.413551697202</v>
      </c>
    </row>
    <row r="1091" spans="1:7" x14ac:dyDescent="0.2">
      <c r="A1091" s="79">
        <v>44672</v>
      </c>
      <c r="B1091" s="77">
        <v>33875</v>
      </c>
      <c r="C1091" s="84">
        <v>72678</v>
      </c>
      <c r="E1091">
        <f t="shared" si="32"/>
        <v>2022</v>
      </c>
      <c r="F1091" s="57">
        <f>_xlfn.XLOOKUP(E1091,'Historical Metal Prices'!$L$4:$Z$4,'Historical Metal Prices'!$L$10:$Z$10)</f>
        <v>0.15765259160232237</v>
      </c>
      <c r="G1091" s="77">
        <f t="shared" si="33"/>
        <v>39215.481540528672</v>
      </c>
    </row>
    <row r="1092" spans="1:7" x14ac:dyDescent="0.2">
      <c r="A1092" s="79">
        <v>44671</v>
      </c>
      <c r="B1092" s="77">
        <v>33464</v>
      </c>
      <c r="C1092" s="84">
        <v>73068</v>
      </c>
      <c r="E1092">
        <f t="shared" si="32"/>
        <v>2022</v>
      </c>
      <c r="F1092" s="57">
        <f>_xlfn.XLOOKUP(E1092,'Historical Metal Prices'!$L$4:$Z$4,'Historical Metal Prices'!$L$10:$Z$10)</f>
        <v>0.15765259160232237</v>
      </c>
      <c r="G1092" s="77">
        <f t="shared" si="33"/>
        <v>38739.686325380113</v>
      </c>
    </row>
    <row r="1093" spans="1:7" x14ac:dyDescent="0.2">
      <c r="A1093" s="79">
        <v>44670</v>
      </c>
      <c r="B1093" s="77">
        <v>33715</v>
      </c>
      <c r="C1093" s="84">
        <v>72894</v>
      </c>
      <c r="E1093">
        <f t="shared" si="32"/>
        <v>2022</v>
      </c>
      <c r="F1093" s="57">
        <f>_xlfn.XLOOKUP(E1093,'Historical Metal Prices'!$L$4:$Z$4,'Historical Metal Prices'!$L$10:$Z$10)</f>
        <v>0.15765259160232237</v>
      </c>
      <c r="G1093" s="77">
        <f t="shared" si="33"/>
        <v>39030.257125872296</v>
      </c>
    </row>
    <row r="1094" spans="1:7" x14ac:dyDescent="0.2">
      <c r="A1094" s="79">
        <v>44669</v>
      </c>
      <c r="B1094" s="77">
        <v>33144</v>
      </c>
      <c r="C1094" s="84">
        <v>72600</v>
      </c>
      <c r="E1094">
        <f t="shared" si="32"/>
        <v>2022</v>
      </c>
      <c r="F1094" s="57">
        <f>_xlfn.XLOOKUP(E1094,'Historical Metal Prices'!$L$4:$Z$4,'Historical Metal Prices'!$L$10:$Z$10)</f>
        <v>0.15765259160232237</v>
      </c>
      <c r="G1094" s="77">
        <f t="shared" si="33"/>
        <v>38369.23749606737</v>
      </c>
    </row>
    <row r="1095" spans="1:7" x14ac:dyDescent="0.2">
      <c r="A1095" s="79">
        <v>44666</v>
      </c>
      <c r="B1095" s="77">
        <v>33144</v>
      </c>
      <c r="C1095" s="84">
        <v>72600</v>
      </c>
      <c r="E1095">
        <f t="shared" si="32"/>
        <v>2022</v>
      </c>
      <c r="F1095" s="57">
        <f>_xlfn.XLOOKUP(E1095,'Historical Metal Prices'!$L$4:$Z$4,'Historical Metal Prices'!$L$10:$Z$10)</f>
        <v>0.15765259160232237</v>
      </c>
      <c r="G1095" s="77">
        <f t="shared" si="33"/>
        <v>38369.23749606737</v>
      </c>
    </row>
    <row r="1096" spans="1:7" x14ac:dyDescent="0.2">
      <c r="A1096" s="79">
        <v>44665</v>
      </c>
      <c r="B1096" s="77">
        <v>33144</v>
      </c>
      <c r="C1096" s="84">
        <v>72600</v>
      </c>
      <c r="E1096">
        <f t="shared" si="32"/>
        <v>2022</v>
      </c>
      <c r="F1096" s="57">
        <f>_xlfn.XLOOKUP(E1096,'Historical Metal Prices'!$L$4:$Z$4,'Historical Metal Prices'!$L$10:$Z$10)</f>
        <v>0.15765259160232237</v>
      </c>
      <c r="G1096" s="77">
        <f t="shared" si="33"/>
        <v>38369.23749606737</v>
      </c>
    </row>
    <row r="1097" spans="1:7" x14ac:dyDescent="0.2">
      <c r="A1097" s="79">
        <v>44664</v>
      </c>
      <c r="B1097" s="77">
        <v>32946.75</v>
      </c>
      <c r="C1097" s="84">
        <v>72600</v>
      </c>
      <c r="E1097">
        <f t="shared" si="32"/>
        <v>2022</v>
      </c>
      <c r="F1097" s="57">
        <f>_xlfn.XLOOKUP(E1097,'Historical Metal Prices'!$L$4:$Z$4,'Historical Metal Prices'!$L$10:$Z$10)</f>
        <v>0.15765259160232237</v>
      </c>
      <c r="G1097" s="77">
        <f t="shared" si="33"/>
        <v>38140.890522373811</v>
      </c>
    </row>
    <row r="1098" spans="1:7" x14ac:dyDescent="0.2">
      <c r="A1098" s="79">
        <v>44663</v>
      </c>
      <c r="B1098" s="77">
        <v>32453</v>
      </c>
      <c r="C1098" s="84">
        <v>72858</v>
      </c>
      <c r="E1098">
        <f t="shared" si="32"/>
        <v>2022</v>
      </c>
      <c r="F1098" s="57">
        <f>_xlfn.XLOOKUP(E1098,'Historical Metal Prices'!$L$4:$Z$4,'Historical Metal Prices'!$L$10:$Z$10)</f>
        <v>0.15765259160232237</v>
      </c>
      <c r="G1098" s="77">
        <f t="shared" si="33"/>
        <v>37569.299555270169</v>
      </c>
    </row>
    <row r="1099" spans="1:7" x14ac:dyDescent="0.2">
      <c r="A1099" s="79">
        <v>44662</v>
      </c>
      <c r="B1099" s="77">
        <v>32468</v>
      </c>
      <c r="C1099" s="84">
        <v>73230</v>
      </c>
      <c r="E1099">
        <f t="shared" ref="E1099:E1162" si="34">YEAR(A1099)</f>
        <v>2022</v>
      </c>
      <c r="F1099" s="57">
        <f>_xlfn.XLOOKUP(E1099,'Historical Metal Prices'!$L$4:$Z$4,'Historical Metal Prices'!$L$10:$Z$10)</f>
        <v>0.15765259160232237</v>
      </c>
      <c r="G1099" s="77">
        <f t="shared" ref="G1099:G1162" si="35">IFERROR(B1099*(1+F1099),G1100)</f>
        <v>37586.664344144199</v>
      </c>
    </row>
    <row r="1100" spans="1:7" x14ac:dyDescent="0.2">
      <c r="A1100" s="79">
        <v>44659</v>
      </c>
      <c r="B1100" s="77">
        <v>33867</v>
      </c>
      <c r="C1100" s="84">
        <v>73452</v>
      </c>
      <c r="E1100">
        <f t="shared" si="34"/>
        <v>2022</v>
      </c>
      <c r="F1100" s="57">
        <f>_xlfn.XLOOKUP(E1100,'Historical Metal Prices'!$L$4:$Z$4,'Historical Metal Prices'!$L$10:$Z$10)</f>
        <v>0.15765259160232237</v>
      </c>
      <c r="G1100" s="77">
        <f t="shared" si="35"/>
        <v>39206.220319795852</v>
      </c>
    </row>
    <row r="1101" spans="1:7" x14ac:dyDescent="0.2">
      <c r="A1101" s="79">
        <v>44658</v>
      </c>
      <c r="B1101" s="77">
        <v>33700</v>
      </c>
      <c r="C1101" s="84">
        <v>73692</v>
      </c>
      <c r="E1101">
        <f t="shared" si="34"/>
        <v>2022</v>
      </c>
      <c r="F1101" s="57">
        <f>_xlfn.XLOOKUP(E1101,'Historical Metal Prices'!$L$4:$Z$4,'Historical Metal Prices'!$L$10:$Z$10)</f>
        <v>0.15765259160232237</v>
      </c>
      <c r="G1101" s="77">
        <f t="shared" si="35"/>
        <v>39012.892336998266</v>
      </c>
    </row>
    <row r="1102" spans="1:7" x14ac:dyDescent="0.2">
      <c r="A1102" s="79">
        <v>44657</v>
      </c>
      <c r="B1102" s="77">
        <v>33469</v>
      </c>
      <c r="C1102" s="84">
        <v>74190</v>
      </c>
      <c r="E1102">
        <f t="shared" si="34"/>
        <v>2022</v>
      </c>
      <c r="F1102" s="57">
        <f>_xlfn.XLOOKUP(E1102,'Historical Metal Prices'!$L$4:$Z$4,'Historical Metal Prices'!$L$10:$Z$10)</f>
        <v>0.15765259160232237</v>
      </c>
      <c r="G1102" s="77">
        <f t="shared" si="35"/>
        <v>38745.474588338126</v>
      </c>
    </row>
    <row r="1103" spans="1:7" x14ac:dyDescent="0.2">
      <c r="A1103" s="79">
        <v>44656</v>
      </c>
      <c r="B1103" s="77">
        <v>33306</v>
      </c>
      <c r="C1103" s="84">
        <v>72924</v>
      </c>
      <c r="E1103">
        <f t="shared" si="34"/>
        <v>2022</v>
      </c>
      <c r="F1103" s="57">
        <f>_xlfn.XLOOKUP(E1103,'Historical Metal Prices'!$L$4:$Z$4,'Historical Metal Prices'!$L$10:$Z$10)</f>
        <v>0.15765259160232237</v>
      </c>
      <c r="G1103" s="77">
        <f t="shared" si="35"/>
        <v>38556.77721590695</v>
      </c>
    </row>
    <row r="1104" spans="1:7" x14ac:dyDescent="0.2">
      <c r="A1104" s="79">
        <v>44655</v>
      </c>
      <c r="B1104" s="77">
        <v>33230.75</v>
      </c>
      <c r="C1104" s="84">
        <v>72924</v>
      </c>
      <c r="E1104">
        <f t="shared" si="34"/>
        <v>2022</v>
      </c>
      <c r="F1104" s="57">
        <f>_xlfn.XLOOKUP(E1104,'Historical Metal Prices'!$L$4:$Z$4,'Historical Metal Prices'!$L$10:$Z$10)</f>
        <v>0.15765259160232237</v>
      </c>
      <c r="G1104" s="77">
        <f t="shared" si="35"/>
        <v>38469.663858388871</v>
      </c>
    </row>
    <row r="1105" spans="1:7" x14ac:dyDescent="0.2">
      <c r="A1105" s="79">
        <v>44652</v>
      </c>
      <c r="B1105" s="77">
        <v>33217</v>
      </c>
      <c r="C1105" s="84">
        <v>73362</v>
      </c>
      <c r="E1105">
        <f t="shared" si="34"/>
        <v>2022</v>
      </c>
      <c r="F1105" s="57">
        <f>_xlfn.XLOOKUP(E1105,'Historical Metal Prices'!$L$4:$Z$4,'Historical Metal Prices'!$L$10:$Z$10)</f>
        <v>0.15765259160232237</v>
      </c>
      <c r="G1105" s="77">
        <f t="shared" si="35"/>
        <v>38453.74613525434</v>
      </c>
    </row>
    <row r="1106" spans="1:7" x14ac:dyDescent="0.2">
      <c r="A1106" s="79">
        <v>44651</v>
      </c>
      <c r="B1106" s="77">
        <v>32093</v>
      </c>
      <c r="C1106" s="84">
        <v>72390</v>
      </c>
      <c r="E1106">
        <f t="shared" si="34"/>
        <v>2022</v>
      </c>
      <c r="F1106" s="57">
        <f>_xlfn.XLOOKUP(E1106,'Historical Metal Prices'!$L$4:$Z$4,'Historical Metal Prices'!$L$10:$Z$10)</f>
        <v>0.15765259160232237</v>
      </c>
      <c r="G1106" s="77">
        <f t="shared" si="35"/>
        <v>37152.544622293331</v>
      </c>
    </row>
    <row r="1107" spans="1:7" x14ac:dyDescent="0.2">
      <c r="A1107" s="79">
        <v>44650</v>
      </c>
      <c r="B1107" s="77">
        <v>32932</v>
      </c>
      <c r="C1107" s="84">
        <v>72570</v>
      </c>
      <c r="E1107">
        <f t="shared" si="34"/>
        <v>2022</v>
      </c>
      <c r="F1107" s="57">
        <f>_xlfn.XLOOKUP(E1107,'Historical Metal Prices'!$L$4:$Z$4,'Historical Metal Prices'!$L$10:$Z$10)</f>
        <v>0.15765259160232237</v>
      </c>
      <c r="G1107" s="77">
        <f t="shared" si="35"/>
        <v>38123.815146647677</v>
      </c>
    </row>
    <row r="1108" spans="1:7" x14ac:dyDescent="0.2">
      <c r="A1108" s="79">
        <v>44649</v>
      </c>
      <c r="B1108" s="77">
        <v>31767</v>
      </c>
      <c r="C1108" s="84">
        <v>72540</v>
      </c>
      <c r="E1108">
        <f t="shared" si="34"/>
        <v>2022</v>
      </c>
      <c r="F1108" s="57">
        <f>_xlfn.XLOOKUP(E1108,'Historical Metal Prices'!$L$4:$Z$4,'Historical Metal Prices'!$L$10:$Z$10)</f>
        <v>0.15765259160232237</v>
      </c>
      <c r="G1108" s="77">
        <f t="shared" si="35"/>
        <v>36775.149877430973</v>
      </c>
    </row>
    <row r="1109" spans="1:7" x14ac:dyDescent="0.2">
      <c r="A1109" s="79">
        <v>44648</v>
      </c>
      <c r="B1109" s="77">
        <v>32716</v>
      </c>
      <c r="C1109" s="84">
        <v>72630</v>
      </c>
      <c r="E1109">
        <f t="shared" si="34"/>
        <v>2022</v>
      </c>
      <c r="F1109" s="57">
        <f>_xlfn.XLOOKUP(E1109,'Historical Metal Prices'!$L$4:$Z$4,'Historical Metal Prices'!$L$10:$Z$10)</f>
        <v>0.15765259160232237</v>
      </c>
      <c r="G1109" s="77">
        <f t="shared" si="35"/>
        <v>37873.762186861575</v>
      </c>
    </row>
    <row r="1110" spans="1:7" x14ac:dyDescent="0.2">
      <c r="A1110" s="79">
        <v>44645</v>
      </c>
      <c r="B1110" s="77">
        <v>35468</v>
      </c>
      <c r="C1110" s="84">
        <v>72816</v>
      </c>
      <c r="E1110">
        <f t="shared" si="34"/>
        <v>2022</v>
      </c>
      <c r="F1110" s="57">
        <f>_xlfn.XLOOKUP(E1110,'Historical Metal Prices'!$L$4:$Z$4,'Historical Metal Prices'!$L$10:$Z$10)</f>
        <v>0.15765259160232237</v>
      </c>
      <c r="G1110" s="77">
        <f t="shared" si="35"/>
        <v>41059.622118951171</v>
      </c>
    </row>
    <row r="1111" spans="1:7" x14ac:dyDescent="0.2">
      <c r="A1111" s="79">
        <v>44644</v>
      </c>
      <c r="B1111" s="77">
        <v>37185</v>
      </c>
      <c r="C1111" s="84">
        <v>72924</v>
      </c>
      <c r="E1111">
        <f t="shared" si="34"/>
        <v>2022</v>
      </c>
      <c r="F1111" s="57">
        <f>_xlfn.XLOOKUP(E1111,'Historical Metal Prices'!$L$4:$Z$4,'Historical Metal Prices'!$L$10:$Z$10)</f>
        <v>0.15765259160232237</v>
      </c>
      <c r="G1111" s="77">
        <f t="shared" si="35"/>
        <v>43047.311618732354</v>
      </c>
    </row>
    <row r="1112" spans="1:7" x14ac:dyDescent="0.2">
      <c r="A1112" s="79">
        <v>44643</v>
      </c>
      <c r="B1112" s="77">
        <v>32340</v>
      </c>
      <c r="C1112" s="84">
        <v>73074</v>
      </c>
      <c r="E1112">
        <f t="shared" si="34"/>
        <v>2022</v>
      </c>
      <c r="F1112" s="57">
        <f>_xlfn.XLOOKUP(E1112,'Historical Metal Prices'!$L$4:$Z$4,'Historical Metal Prices'!$L$10:$Z$10)</f>
        <v>0.15765259160232237</v>
      </c>
      <c r="G1112" s="77">
        <f t="shared" si="35"/>
        <v>37438.484812419105</v>
      </c>
    </row>
    <row r="1113" spans="1:7" x14ac:dyDescent="0.2">
      <c r="A1113" s="79">
        <v>44642</v>
      </c>
      <c r="B1113" s="77">
        <v>28132</v>
      </c>
      <c r="C1113" s="84">
        <v>73242</v>
      </c>
      <c r="E1113">
        <f t="shared" si="34"/>
        <v>2022</v>
      </c>
      <c r="F1113" s="57">
        <f>_xlfn.XLOOKUP(E1113,'Historical Metal Prices'!$L$4:$Z$4,'Historical Metal Prices'!$L$10:$Z$10)</f>
        <v>0.15765259160232237</v>
      </c>
      <c r="G1113" s="77">
        <f t="shared" si="35"/>
        <v>32567.082706956531</v>
      </c>
    </row>
    <row r="1114" spans="1:7" x14ac:dyDescent="0.2">
      <c r="A1114" s="79">
        <v>44641</v>
      </c>
      <c r="B1114" s="77">
        <v>31580</v>
      </c>
      <c r="C1114" s="84">
        <v>73578</v>
      </c>
      <c r="E1114">
        <f t="shared" si="34"/>
        <v>2022</v>
      </c>
      <c r="F1114" s="57">
        <f>_xlfn.XLOOKUP(E1114,'Historical Metal Prices'!$L$4:$Z$4,'Historical Metal Prices'!$L$10:$Z$10)</f>
        <v>0.15765259160232237</v>
      </c>
      <c r="G1114" s="77">
        <f t="shared" si="35"/>
        <v>36558.668842801337</v>
      </c>
    </row>
    <row r="1115" spans="1:7" x14ac:dyDescent="0.2">
      <c r="A1115" s="79">
        <v>44638</v>
      </c>
      <c r="B1115" s="77">
        <v>37115</v>
      </c>
      <c r="C1115" s="84">
        <v>73632</v>
      </c>
      <c r="E1115">
        <f t="shared" si="34"/>
        <v>2022</v>
      </c>
      <c r="F1115" s="57">
        <f>_xlfn.XLOOKUP(E1115,'Historical Metal Prices'!$L$4:$Z$4,'Historical Metal Prices'!$L$10:$Z$10)</f>
        <v>0.15765259160232237</v>
      </c>
      <c r="G1115" s="77">
        <f t="shared" si="35"/>
        <v>42966.275937320192</v>
      </c>
    </row>
    <row r="1116" spans="1:7" x14ac:dyDescent="0.2">
      <c r="A1116" s="79">
        <v>44637</v>
      </c>
      <c r="B1116" s="77">
        <v>42150</v>
      </c>
      <c r="C1116" s="84">
        <v>74358</v>
      </c>
      <c r="E1116">
        <f t="shared" si="34"/>
        <v>2022</v>
      </c>
      <c r="F1116" s="57">
        <f>_xlfn.XLOOKUP(E1116,'Historical Metal Prices'!$L$4:$Z$4,'Historical Metal Prices'!$L$10:$Z$10)</f>
        <v>0.15765259160232237</v>
      </c>
      <c r="G1116" s="77">
        <f t="shared" si="35"/>
        <v>48795.056736037885</v>
      </c>
    </row>
    <row r="1117" spans="1:7" x14ac:dyDescent="0.2">
      <c r="A1117" s="79">
        <v>44636</v>
      </c>
      <c r="B1117" s="77">
        <v>45795</v>
      </c>
      <c r="C1117" s="84">
        <v>74274</v>
      </c>
      <c r="E1117">
        <f t="shared" si="34"/>
        <v>2022</v>
      </c>
      <c r="F1117" s="57">
        <f>_xlfn.XLOOKUP(E1117,'Historical Metal Prices'!$L$4:$Z$4,'Historical Metal Prices'!$L$10:$Z$10)</f>
        <v>0.15765259160232237</v>
      </c>
      <c r="G1117" s="77">
        <f t="shared" si="35"/>
        <v>53014.700432428355</v>
      </c>
    </row>
    <row r="1118" spans="1:7" x14ac:dyDescent="0.2">
      <c r="A1118" s="79">
        <v>44635</v>
      </c>
      <c r="B1118" s="77">
        <v>48196</v>
      </c>
      <c r="C1118" s="84">
        <v>74688</v>
      </c>
      <c r="E1118">
        <f t="shared" si="34"/>
        <v>2022</v>
      </c>
      <c r="F1118" s="57">
        <f>_xlfn.XLOOKUP(E1118,'Historical Metal Prices'!$L$4:$Z$4,'Historical Metal Prices'!$L$10:$Z$10)</f>
        <v>0.15765259160232237</v>
      </c>
      <c r="G1118" s="77">
        <f t="shared" si="35"/>
        <v>55794.224304865529</v>
      </c>
    </row>
    <row r="1119" spans="1:7" x14ac:dyDescent="0.2">
      <c r="A1119" s="79">
        <v>44634</v>
      </c>
      <c r="B1119" s="77">
        <v>48211</v>
      </c>
      <c r="C1119" s="84">
        <v>74988</v>
      </c>
      <c r="E1119">
        <f t="shared" si="34"/>
        <v>2022</v>
      </c>
      <c r="F1119" s="57">
        <f>_xlfn.XLOOKUP(E1119,'Historical Metal Prices'!$L$4:$Z$4,'Historical Metal Prices'!$L$10:$Z$10)</f>
        <v>0.15765259160232237</v>
      </c>
      <c r="G1119" s="77">
        <f t="shared" si="35"/>
        <v>55811.589093739567</v>
      </c>
    </row>
    <row r="1120" spans="1:7" x14ac:dyDescent="0.2">
      <c r="A1120" s="79">
        <v>44631</v>
      </c>
      <c r="B1120" s="77">
        <v>48226</v>
      </c>
      <c r="C1120" s="84">
        <v>75318</v>
      </c>
      <c r="E1120">
        <f t="shared" si="34"/>
        <v>2022</v>
      </c>
      <c r="F1120" s="57">
        <f>_xlfn.XLOOKUP(E1120,'Historical Metal Prices'!$L$4:$Z$4,'Historical Metal Prices'!$L$10:$Z$10)</f>
        <v>0.15765259160232237</v>
      </c>
      <c r="G1120" s="77">
        <f t="shared" si="35"/>
        <v>55828.953882613598</v>
      </c>
    </row>
    <row r="1121" spans="1:7" x14ac:dyDescent="0.2">
      <c r="A1121" s="79">
        <v>44630</v>
      </c>
      <c r="B1121" s="77">
        <v>48241</v>
      </c>
      <c r="C1121" s="84">
        <v>75702</v>
      </c>
      <c r="E1121">
        <f t="shared" si="34"/>
        <v>2022</v>
      </c>
      <c r="F1121" s="57">
        <f>_xlfn.XLOOKUP(E1121,'Historical Metal Prices'!$L$4:$Z$4,'Historical Metal Prices'!$L$10:$Z$10)</f>
        <v>0.15765259160232237</v>
      </c>
      <c r="G1121" s="77">
        <f t="shared" si="35"/>
        <v>55846.318671487636</v>
      </c>
    </row>
    <row r="1122" spans="1:7" x14ac:dyDescent="0.2">
      <c r="A1122" s="79">
        <v>44629</v>
      </c>
      <c r="B1122" s="77">
        <v>48211</v>
      </c>
      <c r="C1122" s="84">
        <v>74238</v>
      </c>
      <c r="E1122">
        <f t="shared" si="34"/>
        <v>2022</v>
      </c>
      <c r="F1122" s="57">
        <f>_xlfn.XLOOKUP(E1122,'Historical Metal Prices'!$L$4:$Z$4,'Historical Metal Prices'!$L$10:$Z$10)</f>
        <v>0.15765259160232237</v>
      </c>
      <c r="G1122" s="77">
        <f t="shared" si="35"/>
        <v>55811.589093739567</v>
      </c>
    </row>
    <row r="1123" spans="1:7" x14ac:dyDescent="0.2">
      <c r="A1123" s="79">
        <v>44628</v>
      </c>
      <c r="B1123" s="77">
        <v>48201</v>
      </c>
      <c r="C1123" s="84">
        <v>74778</v>
      </c>
      <c r="E1123">
        <f t="shared" si="34"/>
        <v>2022</v>
      </c>
      <c r="F1123" s="57">
        <f>_xlfn.XLOOKUP(E1123,'Historical Metal Prices'!$L$4:$Z$4,'Historical Metal Prices'!$L$10:$Z$10)</f>
        <v>0.15765259160232237</v>
      </c>
      <c r="G1123" s="77">
        <f t="shared" si="35"/>
        <v>55800.012567823542</v>
      </c>
    </row>
    <row r="1124" spans="1:7" x14ac:dyDescent="0.2">
      <c r="A1124" s="79">
        <v>44627</v>
      </c>
      <c r="B1124" s="77">
        <v>48201</v>
      </c>
      <c r="C1124" s="84">
        <v>75012</v>
      </c>
      <c r="E1124">
        <f t="shared" si="34"/>
        <v>2022</v>
      </c>
      <c r="F1124" s="57">
        <f>_xlfn.XLOOKUP(E1124,'Historical Metal Prices'!$L$4:$Z$4,'Historical Metal Prices'!$L$10:$Z$10)</f>
        <v>0.15765259160232237</v>
      </c>
      <c r="G1124" s="77">
        <f t="shared" si="35"/>
        <v>55800.012567823542</v>
      </c>
    </row>
    <row r="1125" spans="1:7" x14ac:dyDescent="0.2">
      <c r="A1125" s="79">
        <v>44624</v>
      </c>
      <c r="B1125" s="77">
        <v>29609</v>
      </c>
      <c r="C1125" s="84">
        <v>76830</v>
      </c>
      <c r="E1125">
        <f t="shared" si="34"/>
        <v>2022</v>
      </c>
      <c r="F1125" s="57">
        <f>_xlfn.XLOOKUP(E1125,'Historical Metal Prices'!$L$4:$Z$4,'Historical Metal Prices'!$L$10:$Z$10)</f>
        <v>0.15765259160232237</v>
      </c>
      <c r="G1125" s="77">
        <f t="shared" si="35"/>
        <v>34276.935584753162</v>
      </c>
    </row>
    <row r="1126" spans="1:7" x14ac:dyDescent="0.2">
      <c r="A1126" s="79">
        <v>44623</v>
      </c>
      <c r="B1126" s="77">
        <v>27582</v>
      </c>
      <c r="C1126" s="84">
        <v>77082</v>
      </c>
      <c r="E1126">
        <f t="shared" si="34"/>
        <v>2022</v>
      </c>
      <c r="F1126" s="57">
        <f>_xlfn.XLOOKUP(E1126,'Historical Metal Prices'!$L$4:$Z$4,'Historical Metal Prices'!$L$10:$Z$10)</f>
        <v>0.15765259160232237</v>
      </c>
      <c r="G1126" s="77">
        <f t="shared" si="35"/>
        <v>31930.373781575254</v>
      </c>
    </row>
    <row r="1127" spans="1:7" x14ac:dyDescent="0.2">
      <c r="A1127" s="79">
        <v>44622</v>
      </c>
      <c r="B1127" s="77">
        <v>26489</v>
      </c>
      <c r="C1127" s="84">
        <v>77784</v>
      </c>
      <c r="E1127">
        <f t="shared" si="34"/>
        <v>2022</v>
      </c>
      <c r="F1127" s="57">
        <f>_xlfn.XLOOKUP(E1127,'Historical Metal Prices'!$L$4:$Z$4,'Historical Metal Prices'!$L$10:$Z$10)</f>
        <v>0.15765259160232237</v>
      </c>
      <c r="G1127" s="77">
        <f t="shared" si="35"/>
        <v>30665.059498953917</v>
      </c>
    </row>
    <row r="1128" spans="1:7" x14ac:dyDescent="0.2">
      <c r="A1128" s="79">
        <v>44621</v>
      </c>
      <c r="B1128" s="77">
        <v>25557</v>
      </c>
      <c r="C1128" s="84">
        <v>78162</v>
      </c>
      <c r="E1128">
        <f t="shared" si="34"/>
        <v>2022</v>
      </c>
      <c r="F1128" s="57">
        <f>_xlfn.XLOOKUP(E1128,'Historical Metal Prices'!$L$4:$Z$4,'Historical Metal Prices'!$L$10:$Z$10)</f>
        <v>0.15765259160232237</v>
      </c>
      <c r="G1128" s="77">
        <f t="shared" si="35"/>
        <v>29586.127283580554</v>
      </c>
    </row>
    <row r="1129" spans="1:7" x14ac:dyDescent="0.2">
      <c r="A1129" s="79">
        <v>44620</v>
      </c>
      <c r="B1129" s="77">
        <v>24661</v>
      </c>
      <c r="C1129" s="84">
        <v>79524</v>
      </c>
      <c r="E1129">
        <f t="shared" si="34"/>
        <v>2022</v>
      </c>
      <c r="F1129" s="57">
        <f>_xlfn.XLOOKUP(E1129,'Historical Metal Prices'!$L$4:$Z$4,'Historical Metal Prices'!$L$10:$Z$10)</f>
        <v>0.15765259160232237</v>
      </c>
      <c r="G1129" s="77">
        <f t="shared" si="35"/>
        <v>28548.870561504871</v>
      </c>
    </row>
    <row r="1130" spans="1:7" x14ac:dyDescent="0.2">
      <c r="A1130" s="79">
        <v>44617</v>
      </c>
      <c r="B1130" s="77">
        <v>24838</v>
      </c>
      <c r="C1130" s="84">
        <v>80094</v>
      </c>
      <c r="E1130">
        <f t="shared" si="34"/>
        <v>2022</v>
      </c>
      <c r="F1130" s="57">
        <f>_xlfn.XLOOKUP(E1130,'Historical Metal Prices'!$L$4:$Z$4,'Historical Metal Prices'!$L$10:$Z$10)</f>
        <v>0.15765259160232237</v>
      </c>
      <c r="G1130" s="77">
        <f t="shared" si="35"/>
        <v>28753.775070218482</v>
      </c>
    </row>
    <row r="1131" spans="1:7" x14ac:dyDescent="0.2">
      <c r="A1131" s="79">
        <v>44616</v>
      </c>
      <c r="B1131" s="77">
        <v>25233</v>
      </c>
      <c r="C1131" s="84">
        <v>80088</v>
      </c>
      <c r="E1131">
        <f t="shared" si="34"/>
        <v>2022</v>
      </c>
      <c r="F1131" s="57">
        <f>_xlfn.XLOOKUP(E1131,'Historical Metal Prices'!$L$4:$Z$4,'Historical Metal Prices'!$L$10:$Z$10)</f>
        <v>0.15765259160232237</v>
      </c>
      <c r="G1131" s="77">
        <f t="shared" si="35"/>
        <v>29211.0478439014</v>
      </c>
    </row>
    <row r="1132" spans="1:7" x14ac:dyDescent="0.2">
      <c r="A1132" s="79">
        <v>44615</v>
      </c>
      <c r="B1132" s="77">
        <v>24887</v>
      </c>
      <c r="C1132" s="84">
        <v>81132</v>
      </c>
      <c r="E1132">
        <f t="shared" si="34"/>
        <v>2022</v>
      </c>
      <c r="F1132" s="57">
        <f>_xlfn.XLOOKUP(E1132,'Historical Metal Prices'!$L$4:$Z$4,'Historical Metal Prices'!$L$10:$Z$10)</f>
        <v>0.15765259160232237</v>
      </c>
      <c r="G1132" s="77">
        <f t="shared" si="35"/>
        <v>28810.500047206995</v>
      </c>
    </row>
    <row r="1133" spans="1:7" x14ac:dyDescent="0.2">
      <c r="A1133" s="79">
        <v>44614</v>
      </c>
      <c r="B1133" s="77">
        <v>25203</v>
      </c>
      <c r="C1133" s="84">
        <v>81300</v>
      </c>
      <c r="E1133">
        <f t="shared" si="34"/>
        <v>2022</v>
      </c>
      <c r="F1133" s="57">
        <f>_xlfn.XLOOKUP(E1133,'Historical Metal Prices'!$L$4:$Z$4,'Historical Metal Prices'!$L$10:$Z$10)</f>
        <v>0.15765259160232237</v>
      </c>
      <c r="G1133" s="77">
        <f t="shared" si="35"/>
        <v>29176.318266153332</v>
      </c>
    </row>
    <row r="1134" spans="1:7" x14ac:dyDescent="0.2">
      <c r="A1134" s="79">
        <v>44613</v>
      </c>
      <c r="B1134" s="77">
        <v>24871</v>
      </c>
      <c r="C1134" s="84">
        <v>82314</v>
      </c>
      <c r="E1134">
        <f t="shared" si="34"/>
        <v>2022</v>
      </c>
      <c r="F1134" s="57">
        <f>_xlfn.XLOOKUP(E1134,'Historical Metal Prices'!$L$4:$Z$4,'Historical Metal Prices'!$L$10:$Z$10)</f>
        <v>0.15765259160232237</v>
      </c>
      <c r="G1134" s="77">
        <f t="shared" si="35"/>
        <v>28791.977605741358</v>
      </c>
    </row>
    <row r="1135" spans="1:7" x14ac:dyDescent="0.2">
      <c r="A1135" s="79">
        <v>44610</v>
      </c>
      <c r="B1135" s="77">
        <v>24609</v>
      </c>
      <c r="C1135" s="84">
        <v>83274</v>
      </c>
      <c r="E1135">
        <f t="shared" si="34"/>
        <v>2022</v>
      </c>
      <c r="F1135" s="57">
        <f>_xlfn.XLOOKUP(E1135,'Historical Metal Prices'!$L$4:$Z$4,'Historical Metal Prices'!$L$10:$Z$10)</f>
        <v>0.15765259160232237</v>
      </c>
      <c r="G1135" s="77">
        <f t="shared" si="35"/>
        <v>28488.672626741551</v>
      </c>
    </row>
    <row r="1136" spans="1:7" x14ac:dyDescent="0.2">
      <c r="A1136" s="79">
        <v>44609</v>
      </c>
      <c r="B1136" s="77">
        <v>24254</v>
      </c>
      <c r="C1136" s="84">
        <v>83328</v>
      </c>
      <c r="E1136">
        <f t="shared" si="34"/>
        <v>2022</v>
      </c>
      <c r="F1136" s="57">
        <f>_xlfn.XLOOKUP(E1136,'Historical Metal Prices'!$L$4:$Z$4,'Historical Metal Prices'!$L$10:$Z$10)</f>
        <v>0.15765259160232237</v>
      </c>
      <c r="G1136" s="77">
        <f t="shared" si="35"/>
        <v>28077.705956722726</v>
      </c>
    </row>
    <row r="1137" spans="1:7" x14ac:dyDescent="0.2">
      <c r="A1137" s="79">
        <v>44608</v>
      </c>
      <c r="B1137" s="77">
        <v>23720</v>
      </c>
      <c r="C1137" s="84">
        <v>83736</v>
      </c>
      <c r="E1137">
        <f t="shared" si="34"/>
        <v>2022</v>
      </c>
      <c r="F1137" s="57">
        <f>_xlfn.XLOOKUP(E1137,'Historical Metal Prices'!$L$4:$Z$4,'Historical Metal Prices'!$L$10:$Z$10)</f>
        <v>0.15765259160232237</v>
      </c>
      <c r="G1137" s="77">
        <f t="shared" si="35"/>
        <v>27459.519472807086</v>
      </c>
    </row>
    <row r="1138" spans="1:7" x14ac:dyDescent="0.2">
      <c r="A1138" s="79">
        <v>44607</v>
      </c>
      <c r="B1138" s="77">
        <v>23572</v>
      </c>
      <c r="C1138" s="84">
        <v>83820</v>
      </c>
      <c r="E1138">
        <f t="shared" si="34"/>
        <v>2022</v>
      </c>
      <c r="F1138" s="57">
        <f>_xlfn.XLOOKUP(E1138,'Historical Metal Prices'!$L$4:$Z$4,'Historical Metal Prices'!$L$10:$Z$10)</f>
        <v>0.15765259160232237</v>
      </c>
      <c r="G1138" s="77">
        <f t="shared" si="35"/>
        <v>27288.186889249944</v>
      </c>
    </row>
    <row r="1139" spans="1:7" x14ac:dyDescent="0.2">
      <c r="A1139" s="79">
        <v>44606</v>
      </c>
      <c r="B1139" s="77">
        <v>23530</v>
      </c>
      <c r="C1139" s="84">
        <v>84474</v>
      </c>
      <c r="E1139">
        <f t="shared" si="34"/>
        <v>2022</v>
      </c>
      <c r="F1139" s="57">
        <f>_xlfn.XLOOKUP(E1139,'Historical Metal Prices'!$L$4:$Z$4,'Historical Metal Prices'!$L$10:$Z$10)</f>
        <v>0.15765259160232237</v>
      </c>
      <c r="G1139" s="77">
        <f t="shared" si="35"/>
        <v>27239.565480402645</v>
      </c>
    </row>
    <row r="1140" spans="1:7" x14ac:dyDescent="0.2">
      <c r="A1140" s="79">
        <v>44603</v>
      </c>
      <c r="B1140" s="77">
        <v>23373</v>
      </c>
      <c r="C1140" s="84">
        <v>84894</v>
      </c>
      <c r="E1140">
        <f t="shared" si="34"/>
        <v>2022</v>
      </c>
      <c r="F1140" s="57">
        <f>_xlfn.XLOOKUP(E1140,'Historical Metal Prices'!$L$4:$Z$4,'Historical Metal Prices'!$L$10:$Z$10)</f>
        <v>0.15765259160232237</v>
      </c>
      <c r="G1140" s="77">
        <f t="shared" si="35"/>
        <v>27057.814023521081</v>
      </c>
    </row>
    <row r="1141" spans="1:7" x14ac:dyDescent="0.2">
      <c r="A1141" s="79">
        <v>44602</v>
      </c>
      <c r="B1141" s="77">
        <v>23886</v>
      </c>
      <c r="C1141" s="84">
        <v>84486</v>
      </c>
      <c r="E1141">
        <f t="shared" si="34"/>
        <v>2022</v>
      </c>
      <c r="F1141" s="57">
        <f>_xlfn.XLOOKUP(E1141,'Historical Metal Prices'!$L$4:$Z$4,'Historical Metal Prices'!$L$10:$Z$10)</f>
        <v>0.15765259160232237</v>
      </c>
      <c r="G1141" s="77">
        <f t="shared" si="35"/>
        <v>27651.689803013072</v>
      </c>
    </row>
    <row r="1142" spans="1:7" x14ac:dyDescent="0.2">
      <c r="A1142" s="79">
        <v>44601</v>
      </c>
      <c r="B1142" s="77">
        <v>23571</v>
      </c>
      <c r="C1142" s="84">
        <v>84720</v>
      </c>
      <c r="E1142">
        <f t="shared" si="34"/>
        <v>2022</v>
      </c>
      <c r="F1142" s="57">
        <f>_xlfn.XLOOKUP(E1142,'Historical Metal Prices'!$L$4:$Z$4,'Historical Metal Prices'!$L$10:$Z$10)</f>
        <v>0.15765259160232237</v>
      </c>
      <c r="G1142" s="77">
        <f t="shared" si="35"/>
        <v>27287.029236658342</v>
      </c>
    </row>
    <row r="1143" spans="1:7" x14ac:dyDescent="0.2">
      <c r="A1143" s="79">
        <v>44600</v>
      </c>
      <c r="B1143" s="77">
        <v>23023</v>
      </c>
      <c r="C1143" s="84">
        <v>85644</v>
      </c>
      <c r="E1143">
        <f t="shared" si="34"/>
        <v>2022</v>
      </c>
      <c r="F1143" s="57">
        <f>_xlfn.XLOOKUP(E1143,'Historical Metal Prices'!$L$4:$Z$4,'Historical Metal Prices'!$L$10:$Z$10)</f>
        <v>0.15765259160232237</v>
      </c>
      <c r="G1143" s="77">
        <f t="shared" si="35"/>
        <v>26652.635616460269</v>
      </c>
    </row>
    <row r="1144" spans="1:7" x14ac:dyDescent="0.2">
      <c r="A1144" s="79">
        <v>44599</v>
      </c>
      <c r="B1144" s="77">
        <v>23814</v>
      </c>
      <c r="C1144" s="84">
        <v>85890</v>
      </c>
      <c r="E1144">
        <f t="shared" si="34"/>
        <v>2022</v>
      </c>
      <c r="F1144" s="57">
        <f>_xlfn.XLOOKUP(E1144,'Historical Metal Prices'!$L$4:$Z$4,'Historical Metal Prices'!$L$10:$Z$10)</f>
        <v>0.15765259160232237</v>
      </c>
      <c r="G1144" s="77">
        <f t="shared" si="35"/>
        <v>27568.338816417705</v>
      </c>
    </row>
    <row r="1145" spans="1:7" x14ac:dyDescent="0.2">
      <c r="A1145" s="79">
        <v>44596</v>
      </c>
      <c r="B1145" s="77">
        <v>23390</v>
      </c>
      <c r="C1145" s="84">
        <v>87012</v>
      </c>
      <c r="E1145">
        <f t="shared" si="34"/>
        <v>2022</v>
      </c>
      <c r="F1145" s="57">
        <f>_xlfn.XLOOKUP(E1145,'Historical Metal Prices'!$L$4:$Z$4,'Historical Metal Prices'!$L$10:$Z$10)</f>
        <v>0.15765259160232237</v>
      </c>
      <c r="G1145" s="77">
        <f t="shared" si="35"/>
        <v>27077.494117578321</v>
      </c>
    </row>
    <row r="1146" spans="1:7" x14ac:dyDescent="0.2">
      <c r="A1146" s="79">
        <v>44595</v>
      </c>
      <c r="B1146" s="77">
        <v>23221</v>
      </c>
      <c r="C1146" s="84">
        <v>87504</v>
      </c>
      <c r="E1146">
        <f t="shared" si="34"/>
        <v>2022</v>
      </c>
      <c r="F1146" s="57">
        <f>_xlfn.XLOOKUP(E1146,'Historical Metal Prices'!$L$4:$Z$4,'Historical Metal Prices'!$L$10:$Z$10)</f>
        <v>0.15765259160232237</v>
      </c>
      <c r="G1146" s="77">
        <f t="shared" si="35"/>
        <v>26881.850829597526</v>
      </c>
    </row>
    <row r="1147" spans="1:7" x14ac:dyDescent="0.2">
      <c r="A1147" s="79">
        <v>44594</v>
      </c>
      <c r="B1147" s="77">
        <v>23321</v>
      </c>
      <c r="C1147" s="84">
        <v>88608</v>
      </c>
      <c r="E1147">
        <f t="shared" si="34"/>
        <v>2022</v>
      </c>
      <c r="F1147" s="57">
        <f>_xlfn.XLOOKUP(E1147,'Historical Metal Prices'!$L$4:$Z$4,'Historical Metal Prices'!$L$10:$Z$10)</f>
        <v>0.15765259160232237</v>
      </c>
      <c r="G1147" s="77">
        <f t="shared" si="35"/>
        <v>26997.616088757761</v>
      </c>
    </row>
    <row r="1148" spans="1:7" x14ac:dyDescent="0.2">
      <c r="A1148" s="79">
        <v>44593</v>
      </c>
      <c r="B1148" s="77">
        <v>23334</v>
      </c>
      <c r="C1148" s="84">
        <v>88608</v>
      </c>
      <c r="E1148">
        <f t="shared" si="34"/>
        <v>2022</v>
      </c>
      <c r="F1148" s="57">
        <f>_xlfn.XLOOKUP(E1148,'Historical Metal Prices'!$L$4:$Z$4,'Historical Metal Prices'!$L$10:$Z$10)</f>
        <v>0.15765259160232237</v>
      </c>
      <c r="G1148" s="77">
        <f t="shared" si="35"/>
        <v>27012.66557244859</v>
      </c>
    </row>
    <row r="1149" spans="1:7" x14ac:dyDescent="0.2">
      <c r="A1149" s="79">
        <v>44592</v>
      </c>
      <c r="B1149" s="77">
        <v>22836</v>
      </c>
      <c r="C1149" s="84">
        <v>89364</v>
      </c>
      <c r="E1149">
        <f t="shared" si="34"/>
        <v>2022</v>
      </c>
      <c r="F1149" s="57">
        <f>_xlfn.XLOOKUP(E1149,'Historical Metal Prices'!$L$4:$Z$4,'Historical Metal Prices'!$L$10:$Z$10)</f>
        <v>0.15765259160232237</v>
      </c>
      <c r="G1149" s="77">
        <f t="shared" si="35"/>
        <v>26436.154581830633</v>
      </c>
    </row>
    <row r="1150" spans="1:7" x14ac:dyDescent="0.2">
      <c r="A1150" s="79">
        <v>44589</v>
      </c>
      <c r="B1150" s="77">
        <v>22764</v>
      </c>
      <c r="C1150" s="84">
        <v>90600</v>
      </c>
      <c r="E1150">
        <f t="shared" si="34"/>
        <v>2022</v>
      </c>
      <c r="F1150" s="57">
        <f>_xlfn.XLOOKUP(E1150,'Historical Metal Prices'!$L$4:$Z$4,'Historical Metal Prices'!$L$10:$Z$10)</f>
        <v>0.15765259160232237</v>
      </c>
      <c r="G1150" s="77">
        <f t="shared" si="35"/>
        <v>26352.803595235266</v>
      </c>
    </row>
    <row r="1151" spans="1:7" x14ac:dyDescent="0.2">
      <c r="A1151" s="79">
        <v>44588</v>
      </c>
      <c r="B1151" s="77">
        <v>22793</v>
      </c>
      <c r="C1151" s="84">
        <v>91716</v>
      </c>
      <c r="E1151">
        <f t="shared" si="34"/>
        <v>2022</v>
      </c>
      <c r="F1151" s="57">
        <f>_xlfn.XLOOKUP(E1151,'Historical Metal Prices'!$L$4:$Z$4,'Historical Metal Prices'!$L$10:$Z$10)</f>
        <v>0.15765259160232237</v>
      </c>
      <c r="G1151" s="77">
        <f t="shared" si="35"/>
        <v>26386.375520391735</v>
      </c>
    </row>
    <row r="1152" spans="1:7" x14ac:dyDescent="0.2">
      <c r="A1152" s="79">
        <v>44587</v>
      </c>
      <c r="B1152" s="77">
        <v>23047</v>
      </c>
      <c r="C1152" s="84">
        <v>92034</v>
      </c>
      <c r="E1152">
        <f t="shared" si="34"/>
        <v>2022</v>
      </c>
      <c r="F1152" s="57">
        <f>_xlfn.XLOOKUP(E1152,'Historical Metal Prices'!$L$4:$Z$4,'Historical Metal Prices'!$L$10:$Z$10)</f>
        <v>0.15765259160232237</v>
      </c>
      <c r="G1152" s="77">
        <f t="shared" si="35"/>
        <v>26680.419278658723</v>
      </c>
    </row>
    <row r="1153" spans="1:7" x14ac:dyDescent="0.2">
      <c r="A1153" s="79">
        <v>44586</v>
      </c>
      <c r="B1153" s="77">
        <v>22604</v>
      </c>
      <c r="C1153" s="84">
        <v>92574</v>
      </c>
      <c r="E1153">
        <f t="shared" si="34"/>
        <v>2022</v>
      </c>
      <c r="F1153" s="57">
        <f>_xlfn.XLOOKUP(E1153,'Historical Metal Prices'!$L$4:$Z$4,'Historical Metal Prices'!$L$10:$Z$10)</f>
        <v>0.15765259160232237</v>
      </c>
      <c r="G1153" s="77">
        <f t="shared" si="35"/>
        <v>26167.579180578894</v>
      </c>
    </row>
    <row r="1154" spans="1:7" x14ac:dyDescent="0.2">
      <c r="A1154" s="79">
        <v>44585</v>
      </c>
      <c r="B1154" s="77">
        <v>22677</v>
      </c>
      <c r="C1154" s="84">
        <v>92688</v>
      </c>
      <c r="E1154">
        <f t="shared" si="34"/>
        <v>2022</v>
      </c>
      <c r="F1154" s="57">
        <f>_xlfn.XLOOKUP(E1154,'Historical Metal Prices'!$L$4:$Z$4,'Historical Metal Prices'!$L$10:$Z$10)</f>
        <v>0.15765259160232237</v>
      </c>
      <c r="G1154" s="77">
        <f t="shared" si="35"/>
        <v>26252.087819765864</v>
      </c>
    </row>
    <row r="1155" spans="1:7" x14ac:dyDescent="0.2">
      <c r="A1155" s="79">
        <v>44582</v>
      </c>
      <c r="B1155" s="77">
        <v>24320</v>
      </c>
      <c r="C1155" s="84">
        <v>93102</v>
      </c>
      <c r="E1155">
        <f t="shared" si="34"/>
        <v>2022</v>
      </c>
      <c r="F1155" s="57">
        <f>_xlfn.XLOOKUP(E1155,'Historical Metal Prices'!$L$4:$Z$4,'Historical Metal Prices'!$L$10:$Z$10)</f>
        <v>0.15765259160232237</v>
      </c>
      <c r="G1155" s="77">
        <f t="shared" si="35"/>
        <v>28154.111027768478</v>
      </c>
    </row>
    <row r="1156" spans="1:7" x14ac:dyDescent="0.2">
      <c r="A1156" s="79">
        <v>44581</v>
      </c>
      <c r="B1156" s="77">
        <v>24076</v>
      </c>
      <c r="C1156" s="84">
        <v>93480</v>
      </c>
      <c r="E1156">
        <f t="shared" si="34"/>
        <v>2022</v>
      </c>
      <c r="F1156" s="57">
        <f>_xlfn.XLOOKUP(E1156,'Historical Metal Prices'!$L$4:$Z$4,'Historical Metal Prices'!$L$10:$Z$10)</f>
        <v>0.15765259160232237</v>
      </c>
      <c r="G1156" s="77">
        <f t="shared" si="35"/>
        <v>27871.643795417513</v>
      </c>
    </row>
    <row r="1157" spans="1:7" x14ac:dyDescent="0.2">
      <c r="A1157" s="79">
        <v>44580</v>
      </c>
      <c r="B1157" s="77">
        <v>23484</v>
      </c>
      <c r="C1157" s="84">
        <v>94830</v>
      </c>
      <c r="E1157">
        <f t="shared" si="34"/>
        <v>2022</v>
      </c>
      <c r="F1157" s="57">
        <f>_xlfn.XLOOKUP(E1157,'Historical Metal Prices'!$L$4:$Z$4,'Historical Metal Prices'!$L$10:$Z$10)</f>
        <v>0.15765259160232237</v>
      </c>
      <c r="G1157" s="77">
        <f t="shared" si="35"/>
        <v>27186.31346118894</v>
      </c>
    </row>
    <row r="1158" spans="1:7" x14ac:dyDescent="0.2">
      <c r="A1158" s="79">
        <v>44579</v>
      </c>
      <c r="B1158" s="77">
        <v>22443</v>
      </c>
      <c r="C1158" s="84">
        <v>94830</v>
      </c>
      <c r="E1158">
        <f t="shared" si="34"/>
        <v>2022</v>
      </c>
      <c r="F1158" s="57">
        <f>_xlfn.XLOOKUP(E1158,'Historical Metal Prices'!$L$4:$Z$4,'Historical Metal Prices'!$L$10:$Z$10)</f>
        <v>0.15765259160232237</v>
      </c>
      <c r="G1158" s="77">
        <f t="shared" si="35"/>
        <v>25981.19711333092</v>
      </c>
    </row>
    <row r="1159" spans="1:7" x14ac:dyDescent="0.2">
      <c r="A1159" s="79">
        <v>44578</v>
      </c>
      <c r="B1159" s="77">
        <v>22558</v>
      </c>
      <c r="C1159" s="84">
        <v>94872</v>
      </c>
      <c r="E1159">
        <f t="shared" si="34"/>
        <v>2022</v>
      </c>
      <c r="F1159" s="57">
        <f>_xlfn.XLOOKUP(E1159,'Historical Metal Prices'!$L$4:$Z$4,'Historical Metal Prices'!$L$10:$Z$10)</f>
        <v>0.15765259160232237</v>
      </c>
      <c r="G1159" s="77">
        <f t="shared" si="35"/>
        <v>26114.327161365189</v>
      </c>
    </row>
    <row r="1160" spans="1:7" x14ac:dyDescent="0.2">
      <c r="A1160" s="79">
        <v>44575</v>
      </c>
      <c r="B1160" s="77">
        <v>22417</v>
      </c>
      <c r="C1160" s="84">
        <v>97038</v>
      </c>
      <c r="E1160">
        <f t="shared" si="34"/>
        <v>2022</v>
      </c>
      <c r="F1160" s="57">
        <f>_xlfn.XLOOKUP(E1160,'Historical Metal Prices'!$L$4:$Z$4,'Historical Metal Prices'!$L$10:$Z$10)</f>
        <v>0.15765259160232237</v>
      </c>
      <c r="G1160" s="77">
        <f t="shared" si="35"/>
        <v>25951.098145949261</v>
      </c>
    </row>
    <row r="1161" spans="1:7" x14ac:dyDescent="0.2">
      <c r="A1161" s="79">
        <v>44574</v>
      </c>
      <c r="B1161" s="77">
        <v>22417</v>
      </c>
      <c r="C1161" s="84">
        <v>97746</v>
      </c>
      <c r="E1161">
        <f t="shared" si="34"/>
        <v>2022</v>
      </c>
      <c r="F1161" s="57">
        <f>_xlfn.XLOOKUP(E1161,'Historical Metal Prices'!$L$4:$Z$4,'Historical Metal Prices'!$L$10:$Z$10)</f>
        <v>0.15765259160232237</v>
      </c>
      <c r="G1161" s="77">
        <f t="shared" si="35"/>
        <v>25951.098145949261</v>
      </c>
    </row>
    <row r="1162" spans="1:7" x14ac:dyDescent="0.2">
      <c r="A1162" s="79">
        <v>44573</v>
      </c>
      <c r="B1162" s="77">
        <v>22229.75</v>
      </c>
      <c r="C1162" s="84">
        <v>98364</v>
      </c>
      <c r="E1162">
        <f t="shared" si="34"/>
        <v>2022</v>
      </c>
      <c r="F1162" s="57">
        <f>_xlfn.XLOOKUP(E1162,'Historical Metal Prices'!$L$4:$Z$4,'Historical Metal Prices'!$L$10:$Z$10)</f>
        <v>0.15765259160232237</v>
      </c>
      <c r="G1162" s="77">
        <f t="shared" si="35"/>
        <v>25734.327698171724</v>
      </c>
    </row>
    <row r="1163" spans="1:7" x14ac:dyDescent="0.2">
      <c r="A1163" s="79">
        <v>44572</v>
      </c>
      <c r="B1163" s="77">
        <v>21986</v>
      </c>
      <c r="C1163" s="84">
        <v>99462</v>
      </c>
      <c r="E1163">
        <f t="shared" ref="E1163:E1226" si="36">YEAR(A1163)</f>
        <v>2022</v>
      </c>
      <c r="F1163" s="57">
        <f>_xlfn.XLOOKUP(E1163,'Historical Metal Prices'!$L$4:$Z$4,'Historical Metal Prices'!$L$10:$Z$10)</f>
        <v>0.15765259160232237</v>
      </c>
      <c r="G1163" s="77">
        <f t="shared" ref="G1163:G1226" si="37">IFERROR(B1163*(1+F1163),G1164)</f>
        <v>25452.149878968659</v>
      </c>
    </row>
    <row r="1164" spans="1:7" x14ac:dyDescent="0.2">
      <c r="A1164" s="79">
        <v>44571</v>
      </c>
      <c r="B1164" s="77">
        <v>20929</v>
      </c>
      <c r="C1164" s="84">
        <v>99954</v>
      </c>
      <c r="E1164">
        <f t="shared" si="36"/>
        <v>2022</v>
      </c>
      <c r="F1164" s="57">
        <f>_xlfn.XLOOKUP(E1164,'Historical Metal Prices'!$L$4:$Z$4,'Historical Metal Prices'!$L$10:$Z$10)</f>
        <v>0.15765259160232237</v>
      </c>
      <c r="G1164" s="77">
        <f t="shared" si="37"/>
        <v>24228.511089645006</v>
      </c>
    </row>
    <row r="1165" spans="1:7" x14ac:dyDescent="0.2">
      <c r="A1165" s="79">
        <v>44568</v>
      </c>
      <c r="B1165" s="77">
        <v>20859</v>
      </c>
      <c r="C1165" s="84">
        <v>99954</v>
      </c>
      <c r="E1165">
        <f t="shared" si="36"/>
        <v>2022</v>
      </c>
      <c r="F1165" s="57">
        <f>_xlfn.XLOOKUP(E1165,'Historical Metal Prices'!$L$4:$Z$4,'Historical Metal Prices'!$L$10:$Z$10)</f>
        <v>0.15765259160232237</v>
      </c>
      <c r="G1165" s="77">
        <f t="shared" si="37"/>
        <v>24147.475408232844</v>
      </c>
    </row>
    <row r="1166" spans="1:7" x14ac:dyDescent="0.2">
      <c r="A1166" s="79">
        <v>44567</v>
      </c>
      <c r="B1166" s="77">
        <v>20498.75</v>
      </c>
      <c r="C1166" s="84">
        <v>100248</v>
      </c>
      <c r="E1166">
        <f t="shared" si="36"/>
        <v>2022</v>
      </c>
      <c r="F1166" s="57">
        <f>_xlfn.XLOOKUP(E1166,'Historical Metal Prices'!$L$4:$Z$4,'Historical Metal Prices'!$L$10:$Z$10)</f>
        <v>0.15765259160232237</v>
      </c>
      <c r="G1166" s="77">
        <f t="shared" si="37"/>
        <v>23730.431062108106</v>
      </c>
    </row>
    <row r="1167" spans="1:7" x14ac:dyDescent="0.2">
      <c r="A1167" s="79">
        <v>44566</v>
      </c>
      <c r="B1167" s="77">
        <v>20756</v>
      </c>
      <c r="C1167" s="84">
        <v>100494</v>
      </c>
      <c r="E1167">
        <f t="shared" si="36"/>
        <v>2022</v>
      </c>
      <c r="F1167" s="57">
        <f>_xlfn.XLOOKUP(E1167,'Historical Metal Prices'!$L$4:$Z$4,'Historical Metal Prices'!$L$10:$Z$10)</f>
        <v>0.15765259160232237</v>
      </c>
      <c r="G1167" s="77">
        <f t="shared" si="37"/>
        <v>24028.237191297801</v>
      </c>
    </row>
    <row r="1168" spans="1:7" x14ac:dyDescent="0.2">
      <c r="A1168" s="79">
        <v>44565</v>
      </c>
      <c r="B1168" s="77">
        <v>21260</v>
      </c>
      <c r="C1168" s="84">
        <v>101136</v>
      </c>
      <c r="E1168">
        <f t="shared" si="36"/>
        <v>2022</v>
      </c>
      <c r="F1168" s="57">
        <f>_xlfn.XLOOKUP(E1168,'Historical Metal Prices'!$L$4:$Z$4,'Historical Metal Prices'!$L$10:$Z$10)</f>
        <v>0.15765259160232237</v>
      </c>
      <c r="G1168" s="77">
        <f t="shared" si="37"/>
        <v>24611.694097465373</v>
      </c>
    </row>
    <row r="1169" spans="1:7" x14ac:dyDescent="0.2">
      <c r="A1169" s="79">
        <v>44564</v>
      </c>
      <c r="B1169" s="77">
        <v>20880.5</v>
      </c>
      <c r="C1169" s="84">
        <v>101256</v>
      </c>
      <c r="E1169">
        <f t="shared" si="36"/>
        <v>2022</v>
      </c>
      <c r="F1169" s="57">
        <f>_xlfn.XLOOKUP(E1169,'Historical Metal Prices'!$L$4:$Z$4,'Historical Metal Prices'!$L$10:$Z$10)</f>
        <v>0.15765259160232237</v>
      </c>
      <c r="G1169" s="77">
        <f t="shared" si="37"/>
        <v>24172.364938952291</v>
      </c>
    </row>
    <row r="1170" spans="1:7" x14ac:dyDescent="0.2">
      <c r="A1170" s="79">
        <v>44561</v>
      </c>
      <c r="B1170" s="77">
        <v>20880.5</v>
      </c>
      <c r="C1170" s="84">
        <v>101886</v>
      </c>
      <c r="E1170">
        <f t="shared" si="36"/>
        <v>2021</v>
      </c>
      <c r="F1170" s="57">
        <f>_xlfn.XLOOKUP(E1170,'Historical Metal Prices'!$L$4:$Z$4,'Historical Metal Prices'!$L$10:$Z$10)</f>
        <v>0.21203747648704052</v>
      </c>
      <c r="G1170" s="77">
        <f t="shared" si="37"/>
        <v>25307.948527787648</v>
      </c>
    </row>
    <row r="1171" spans="1:7" x14ac:dyDescent="0.2">
      <c r="A1171" s="79">
        <v>44560</v>
      </c>
      <c r="B1171" s="77">
        <v>20698</v>
      </c>
      <c r="C1171" s="84">
        <v>101886</v>
      </c>
      <c r="E1171">
        <f t="shared" si="36"/>
        <v>2021</v>
      </c>
      <c r="F1171" s="57">
        <f>_xlfn.XLOOKUP(E1171,'Historical Metal Prices'!$L$4:$Z$4,'Historical Metal Prices'!$L$10:$Z$10)</f>
        <v>0.21203747648704052</v>
      </c>
      <c r="G1171" s="77">
        <f t="shared" si="37"/>
        <v>25086.751688328764</v>
      </c>
    </row>
    <row r="1172" spans="1:7" x14ac:dyDescent="0.2">
      <c r="A1172" s="79">
        <v>44559</v>
      </c>
      <c r="B1172" s="77">
        <v>20498</v>
      </c>
      <c r="C1172" s="84">
        <v>103020</v>
      </c>
      <c r="E1172">
        <f t="shared" si="36"/>
        <v>2021</v>
      </c>
      <c r="F1172" s="57">
        <f>_xlfn.XLOOKUP(E1172,'Historical Metal Prices'!$L$4:$Z$4,'Historical Metal Prices'!$L$10:$Z$10)</f>
        <v>0.21203747648704052</v>
      </c>
      <c r="G1172" s="77">
        <f t="shared" si="37"/>
        <v>24844.344193031357</v>
      </c>
    </row>
    <row r="1173" spans="1:7" x14ac:dyDescent="0.2">
      <c r="A1173" s="79">
        <v>44558</v>
      </c>
      <c r="B1173" s="77">
        <v>20138</v>
      </c>
      <c r="C1173" s="84">
        <v>103656</v>
      </c>
      <c r="E1173">
        <f t="shared" si="36"/>
        <v>2021</v>
      </c>
      <c r="F1173" s="57">
        <f>_xlfn.XLOOKUP(E1173,'Historical Metal Prices'!$L$4:$Z$4,'Historical Metal Prices'!$L$10:$Z$10)</f>
        <v>0.21203747648704052</v>
      </c>
      <c r="G1173" s="77">
        <f t="shared" si="37"/>
        <v>24408.010701496023</v>
      </c>
    </row>
    <row r="1174" spans="1:7" x14ac:dyDescent="0.2">
      <c r="A1174" s="79">
        <v>44557</v>
      </c>
      <c r="B1174" s="77">
        <v>20138</v>
      </c>
      <c r="C1174" s="84">
        <v>103848</v>
      </c>
      <c r="E1174">
        <f t="shared" si="36"/>
        <v>2021</v>
      </c>
      <c r="F1174" s="57">
        <f>_xlfn.XLOOKUP(E1174,'Historical Metal Prices'!$L$4:$Z$4,'Historical Metal Prices'!$L$10:$Z$10)</f>
        <v>0.21203747648704052</v>
      </c>
      <c r="G1174" s="77">
        <f t="shared" si="37"/>
        <v>24408.010701496023</v>
      </c>
    </row>
    <row r="1175" spans="1:7" x14ac:dyDescent="0.2">
      <c r="A1175" s="79">
        <v>44554</v>
      </c>
      <c r="B1175" s="77">
        <v>20138</v>
      </c>
      <c r="C1175" s="84">
        <v>103848</v>
      </c>
      <c r="E1175">
        <f t="shared" si="36"/>
        <v>2021</v>
      </c>
      <c r="F1175" s="57">
        <f>_xlfn.XLOOKUP(E1175,'Historical Metal Prices'!$L$4:$Z$4,'Historical Metal Prices'!$L$10:$Z$10)</f>
        <v>0.21203747648704052</v>
      </c>
      <c r="G1175" s="77">
        <f t="shared" si="37"/>
        <v>24408.010701496023</v>
      </c>
    </row>
    <row r="1176" spans="1:7" x14ac:dyDescent="0.2">
      <c r="A1176" s="79">
        <v>44553</v>
      </c>
      <c r="B1176" s="77">
        <v>20103</v>
      </c>
      <c r="C1176" s="84">
        <v>103848</v>
      </c>
      <c r="E1176">
        <f t="shared" si="36"/>
        <v>2021</v>
      </c>
      <c r="F1176" s="57">
        <f>_xlfn.XLOOKUP(E1176,'Historical Metal Prices'!$L$4:$Z$4,'Historical Metal Prices'!$L$10:$Z$10)</f>
        <v>0.21203747648704052</v>
      </c>
      <c r="G1176" s="77">
        <f t="shared" si="37"/>
        <v>24365.589389818975</v>
      </c>
    </row>
    <row r="1177" spans="1:7" x14ac:dyDescent="0.2">
      <c r="A1177" s="79">
        <v>44552</v>
      </c>
      <c r="B1177" s="77">
        <v>20050</v>
      </c>
      <c r="C1177" s="84">
        <v>104160</v>
      </c>
      <c r="E1177">
        <f t="shared" si="36"/>
        <v>2021</v>
      </c>
      <c r="F1177" s="57">
        <f>_xlfn.XLOOKUP(E1177,'Historical Metal Prices'!$L$4:$Z$4,'Historical Metal Prices'!$L$10:$Z$10)</f>
        <v>0.21203747648704052</v>
      </c>
      <c r="G1177" s="77">
        <f t="shared" si="37"/>
        <v>24301.351403565164</v>
      </c>
    </row>
    <row r="1178" spans="1:7" x14ac:dyDescent="0.2">
      <c r="A1178" s="79">
        <v>44551</v>
      </c>
      <c r="B1178" s="77">
        <v>19712</v>
      </c>
      <c r="C1178" s="84">
        <v>104310</v>
      </c>
      <c r="E1178">
        <f t="shared" si="36"/>
        <v>2021</v>
      </c>
      <c r="F1178" s="57">
        <f>_xlfn.XLOOKUP(E1178,'Historical Metal Prices'!$L$4:$Z$4,'Historical Metal Prices'!$L$10:$Z$10)</f>
        <v>0.21203747648704052</v>
      </c>
      <c r="G1178" s="77">
        <f t="shared" si="37"/>
        <v>23891.682736512543</v>
      </c>
    </row>
    <row r="1179" spans="1:7" x14ac:dyDescent="0.2">
      <c r="A1179" s="79">
        <v>44550</v>
      </c>
      <c r="B1179" s="77">
        <v>19422</v>
      </c>
      <c r="C1179" s="84">
        <v>104520</v>
      </c>
      <c r="E1179">
        <f t="shared" si="36"/>
        <v>2021</v>
      </c>
      <c r="F1179" s="57">
        <f>_xlfn.XLOOKUP(E1179,'Historical Metal Prices'!$L$4:$Z$4,'Historical Metal Prices'!$L$10:$Z$10)</f>
        <v>0.21203747648704052</v>
      </c>
      <c r="G1179" s="77">
        <f t="shared" si="37"/>
        <v>23540.191868331302</v>
      </c>
    </row>
    <row r="1180" spans="1:7" x14ac:dyDescent="0.2">
      <c r="A1180" s="79">
        <v>44547</v>
      </c>
      <c r="B1180" s="77">
        <v>19752</v>
      </c>
      <c r="C1180" s="84">
        <v>105390</v>
      </c>
      <c r="E1180">
        <f t="shared" si="36"/>
        <v>2021</v>
      </c>
      <c r="F1180" s="57">
        <f>_xlfn.XLOOKUP(E1180,'Historical Metal Prices'!$L$4:$Z$4,'Historical Metal Prices'!$L$10:$Z$10)</f>
        <v>0.21203747648704052</v>
      </c>
      <c r="G1180" s="77">
        <f t="shared" si="37"/>
        <v>23940.164235572025</v>
      </c>
    </row>
    <row r="1181" spans="1:7" x14ac:dyDescent="0.2">
      <c r="A1181" s="79">
        <v>44546</v>
      </c>
      <c r="B1181" s="77">
        <v>19739.75</v>
      </c>
      <c r="C1181" s="84">
        <v>106128</v>
      </c>
      <c r="E1181">
        <f t="shared" si="36"/>
        <v>2021</v>
      </c>
      <c r="F1181" s="57">
        <f>_xlfn.XLOOKUP(E1181,'Historical Metal Prices'!$L$4:$Z$4,'Historical Metal Prices'!$L$10:$Z$10)</f>
        <v>0.21203747648704052</v>
      </c>
      <c r="G1181" s="77">
        <f t="shared" si="37"/>
        <v>23925.316776485059</v>
      </c>
    </row>
    <row r="1182" spans="1:7" x14ac:dyDescent="0.2">
      <c r="A1182" s="79">
        <v>44545</v>
      </c>
      <c r="B1182" s="77">
        <v>19163</v>
      </c>
      <c r="C1182" s="84">
        <v>106296</v>
      </c>
      <c r="E1182">
        <f t="shared" si="36"/>
        <v>2021</v>
      </c>
      <c r="F1182" s="57">
        <f>_xlfn.XLOOKUP(E1182,'Historical Metal Prices'!$L$4:$Z$4,'Historical Metal Prices'!$L$10:$Z$10)</f>
        <v>0.21203747648704052</v>
      </c>
      <c r="G1182" s="77">
        <f t="shared" si="37"/>
        <v>23226.274161921159</v>
      </c>
    </row>
    <row r="1183" spans="1:7" x14ac:dyDescent="0.2">
      <c r="A1183" s="79">
        <v>44544</v>
      </c>
      <c r="B1183" s="77">
        <v>19553</v>
      </c>
      <c r="C1183" s="84">
        <v>106998</v>
      </c>
      <c r="E1183">
        <f t="shared" si="36"/>
        <v>2021</v>
      </c>
      <c r="F1183" s="57">
        <f>_xlfn.XLOOKUP(E1183,'Historical Metal Prices'!$L$4:$Z$4,'Historical Metal Prices'!$L$10:$Z$10)</f>
        <v>0.21203747648704052</v>
      </c>
      <c r="G1183" s="77">
        <f t="shared" si="37"/>
        <v>23698.968777751103</v>
      </c>
    </row>
    <row r="1184" spans="1:7" x14ac:dyDescent="0.2">
      <c r="A1184" s="79">
        <v>44543</v>
      </c>
      <c r="B1184" s="77">
        <v>19804</v>
      </c>
      <c r="C1184" s="84">
        <v>107754</v>
      </c>
      <c r="E1184">
        <f t="shared" si="36"/>
        <v>2021</v>
      </c>
      <c r="F1184" s="57">
        <f>_xlfn.XLOOKUP(E1184,'Historical Metal Prices'!$L$4:$Z$4,'Historical Metal Prices'!$L$10:$Z$10)</f>
        <v>0.21203747648704052</v>
      </c>
      <c r="G1184" s="77">
        <f t="shared" si="37"/>
        <v>24003.190184349351</v>
      </c>
    </row>
    <row r="1185" spans="1:7" x14ac:dyDescent="0.2">
      <c r="A1185" s="79">
        <v>44540</v>
      </c>
      <c r="B1185" s="77">
        <v>19862</v>
      </c>
      <c r="C1185" s="84">
        <v>108276</v>
      </c>
      <c r="E1185">
        <f t="shared" si="36"/>
        <v>2021</v>
      </c>
      <c r="F1185" s="57">
        <f>_xlfn.XLOOKUP(E1185,'Historical Metal Prices'!$L$4:$Z$4,'Historical Metal Prices'!$L$10:$Z$10)</f>
        <v>0.21203747648704052</v>
      </c>
      <c r="G1185" s="77">
        <f t="shared" si="37"/>
        <v>24073.4883579856</v>
      </c>
    </row>
    <row r="1186" spans="1:7" x14ac:dyDescent="0.2">
      <c r="A1186" s="79">
        <v>44539</v>
      </c>
      <c r="B1186" s="77">
        <v>19976</v>
      </c>
      <c r="C1186" s="84">
        <v>108630</v>
      </c>
      <c r="E1186">
        <f t="shared" si="36"/>
        <v>2021</v>
      </c>
      <c r="F1186" s="57">
        <f>_xlfn.XLOOKUP(E1186,'Historical Metal Prices'!$L$4:$Z$4,'Historical Metal Prices'!$L$10:$Z$10)</f>
        <v>0.21203747648704052</v>
      </c>
      <c r="G1186" s="77">
        <f t="shared" si="37"/>
        <v>24211.660630305123</v>
      </c>
    </row>
    <row r="1187" spans="1:7" x14ac:dyDescent="0.2">
      <c r="A1187" s="79">
        <v>44538</v>
      </c>
      <c r="B1187" s="77">
        <v>20384.5</v>
      </c>
      <c r="C1187" s="84">
        <v>108918</v>
      </c>
      <c r="E1187">
        <f t="shared" si="36"/>
        <v>2021</v>
      </c>
      <c r="F1187" s="57">
        <f>_xlfn.XLOOKUP(E1187,'Historical Metal Prices'!$L$4:$Z$4,'Historical Metal Prices'!$L$10:$Z$10)</f>
        <v>0.21203747648704052</v>
      </c>
      <c r="G1187" s="77">
        <f t="shared" si="37"/>
        <v>24706.777939450076</v>
      </c>
    </row>
    <row r="1188" spans="1:7" x14ac:dyDescent="0.2">
      <c r="A1188" s="79">
        <v>44537</v>
      </c>
      <c r="B1188" s="77">
        <v>20339.75</v>
      </c>
      <c r="C1188" s="84">
        <v>109986</v>
      </c>
      <c r="E1188">
        <f t="shared" si="36"/>
        <v>2021</v>
      </c>
      <c r="F1188" s="57">
        <f>_xlfn.XLOOKUP(E1188,'Historical Metal Prices'!$L$4:$Z$4,'Historical Metal Prices'!$L$10:$Z$10)</f>
        <v>0.21203747648704052</v>
      </c>
      <c r="G1188" s="77">
        <f t="shared" si="37"/>
        <v>24652.539262377282</v>
      </c>
    </row>
    <row r="1189" spans="1:7" x14ac:dyDescent="0.2">
      <c r="A1189" s="79">
        <v>44536</v>
      </c>
      <c r="B1189" s="77">
        <v>19961.5</v>
      </c>
      <c r="C1189" s="84">
        <v>110358</v>
      </c>
      <c r="E1189">
        <f t="shared" si="36"/>
        <v>2021</v>
      </c>
      <c r="F1189" s="57">
        <f>_xlfn.XLOOKUP(E1189,'Historical Metal Prices'!$L$4:$Z$4,'Historical Metal Prices'!$L$10:$Z$10)</f>
        <v>0.21203747648704052</v>
      </c>
      <c r="G1189" s="77">
        <f t="shared" si="37"/>
        <v>24194.086086896059</v>
      </c>
    </row>
    <row r="1190" spans="1:7" x14ac:dyDescent="0.2">
      <c r="A1190" s="79">
        <v>44533</v>
      </c>
      <c r="B1190" s="77">
        <v>20171</v>
      </c>
      <c r="C1190" s="84">
        <v>110688</v>
      </c>
      <c r="E1190">
        <f t="shared" si="36"/>
        <v>2021</v>
      </c>
      <c r="F1190" s="57">
        <f>_xlfn.XLOOKUP(E1190,'Historical Metal Prices'!$L$4:$Z$4,'Historical Metal Prices'!$L$10:$Z$10)</f>
        <v>0.21203747648704052</v>
      </c>
      <c r="G1190" s="77">
        <f t="shared" si="37"/>
        <v>24448.007938220093</v>
      </c>
    </row>
    <row r="1191" spans="1:7" x14ac:dyDescent="0.2">
      <c r="A1191" s="79">
        <v>44532</v>
      </c>
      <c r="B1191" s="77">
        <v>20067.02</v>
      </c>
      <c r="C1191" s="84">
        <v>112590</v>
      </c>
      <c r="E1191">
        <f t="shared" si="36"/>
        <v>2021</v>
      </c>
      <c r="F1191" s="57">
        <f>_xlfn.XLOOKUP(E1191,'Historical Metal Prices'!$L$4:$Z$4,'Historical Metal Prices'!$L$10:$Z$10)</f>
        <v>0.21203747648704052</v>
      </c>
      <c r="G1191" s="77">
        <f t="shared" si="37"/>
        <v>24321.980281414973</v>
      </c>
    </row>
    <row r="1192" spans="1:7" x14ac:dyDescent="0.2">
      <c r="A1192" s="79">
        <v>44531</v>
      </c>
      <c r="B1192" s="77">
        <v>20051.5</v>
      </c>
      <c r="C1192" s="84">
        <v>113640</v>
      </c>
      <c r="E1192">
        <f t="shared" si="36"/>
        <v>2021</v>
      </c>
      <c r="F1192" s="57">
        <f>_xlfn.XLOOKUP(E1192,'Historical Metal Prices'!$L$4:$Z$4,'Historical Metal Prices'!$L$10:$Z$10)</f>
        <v>0.21203747648704052</v>
      </c>
      <c r="G1192" s="77">
        <f t="shared" si="37"/>
        <v>24303.169459779892</v>
      </c>
    </row>
    <row r="1193" spans="1:7" x14ac:dyDescent="0.2">
      <c r="A1193" s="79">
        <v>44530</v>
      </c>
      <c r="B1193" s="77">
        <v>20005</v>
      </c>
      <c r="C1193" s="84">
        <v>114114</v>
      </c>
      <c r="E1193">
        <f t="shared" si="36"/>
        <v>2021</v>
      </c>
      <c r="F1193" s="57">
        <f>_xlfn.XLOOKUP(E1193,'Historical Metal Prices'!$L$4:$Z$4,'Historical Metal Prices'!$L$10:$Z$10)</f>
        <v>0.21203747648704052</v>
      </c>
      <c r="G1193" s="77">
        <f t="shared" si="37"/>
        <v>24246.809717123244</v>
      </c>
    </row>
    <row r="1194" spans="1:7" x14ac:dyDescent="0.2">
      <c r="A1194" s="79">
        <v>44529</v>
      </c>
      <c r="B1194" s="77">
        <v>20320</v>
      </c>
      <c r="C1194" s="84">
        <v>114360</v>
      </c>
      <c r="E1194">
        <f t="shared" si="36"/>
        <v>2021</v>
      </c>
      <c r="F1194" s="57">
        <f>_xlfn.XLOOKUP(E1194,'Historical Metal Prices'!$L$4:$Z$4,'Historical Metal Prices'!$L$10:$Z$10)</f>
        <v>0.21203747648704052</v>
      </c>
      <c r="G1194" s="77">
        <f t="shared" si="37"/>
        <v>24628.601522216664</v>
      </c>
    </row>
    <row r="1195" spans="1:7" x14ac:dyDescent="0.2">
      <c r="A1195" s="79">
        <v>44526</v>
      </c>
      <c r="B1195" s="77">
        <v>20070</v>
      </c>
      <c r="C1195" s="84">
        <v>115296</v>
      </c>
      <c r="E1195">
        <f t="shared" si="36"/>
        <v>2021</v>
      </c>
      <c r="F1195" s="57">
        <f>_xlfn.XLOOKUP(E1195,'Historical Metal Prices'!$L$4:$Z$4,'Historical Metal Prices'!$L$10:$Z$10)</f>
        <v>0.21203747648704052</v>
      </c>
      <c r="G1195" s="77">
        <f t="shared" si="37"/>
        <v>24325.592153094902</v>
      </c>
    </row>
    <row r="1196" spans="1:7" x14ac:dyDescent="0.2">
      <c r="A1196" s="79">
        <v>44525</v>
      </c>
      <c r="B1196" s="77">
        <v>20855</v>
      </c>
      <c r="C1196" s="84">
        <v>115446</v>
      </c>
      <c r="E1196">
        <f t="shared" si="36"/>
        <v>2021</v>
      </c>
      <c r="F1196" s="57">
        <f>_xlfn.XLOOKUP(E1196,'Historical Metal Prices'!$L$4:$Z$4,'Historical Metal Prices'!$L$10:$Z$10)</f>
        <v>0.21203747648704052</v>
      </c>
      <c r="G1196" s="77">
        <f t="shared" si="37"/>
        <v>25277.04157213723</v>
      </c>
    </row>
    <row r="1197" spans="1:7" x14ac:dyDescent="0.2">
      <c r="A1197" s="79">
        <v>44524</v>
      </c>
      <c r="B1197" s="77">
        <v>21036</v>
      </c>
      <c r="C1197" s="84">
        <v>116712</v>
      </c>
      <c r="E1197">
        <f t="shared" si="36"/>
        <v>2021</v>
      </c>
      <c r="F1197" s="57">
        <f>_xlfn.XLOOKUP(E1197,'Historical Metal Prices'!$L$4:$Z$4,'Historical Metal Prices'!$L$10:$Z$10)</f>
        <v>0.21203747648704052</v>
      </c>
      <c r="G1197" s="77">
        <f t="shared" si="37"/>
        <v>25496.420355381386</v>
      </c>
    </row>
    <row r="1198" spans="1:7" x14ac:dyDescent="0.2">
      <c r="A1198" s="79">
        <v>44523</v>
      </c>
      <c r="B1198" s="77">
        <v>20485</v>
      </c>
      <c r="C1198" s="84">
        <v>117348</v>
      </c>
      <c r="E1198">
        <f t="shared" si="36"/>
        <v>2021</v>
      </c>
      <c r="F1198" s="57">
        <f>_xlfn.XLOOKUP(E1198,'Historical Metal Prices'!$L$4:$Z$4,'Historical Metal Prices'!$L$10:$Z$10)</f>
        <v>0.21203747648704052</v>
      </c>
      <c r="G1198" s="77">
        <f t="shared" si="37"/>
        <v>24828.587705837024</v>
      </c>
    </row>
    <row r="1199" spans="1:7" x14ac:dyDescent="0.2">
      <c r="A1199" s="79">
        <v>44522</v>
      </c>
      <c r="B1199" s="77">
        <v>20494</v>
      </c>
      <c r="C1199" s="84">
        <v>118164</v>
      </c>
      <c r="E1199">
        <f t="shared" si="36"/>
        <v>2021</v>
      </c>
      <c r="F1199" s="57">
        <f>_xlfn.XLOOKUP(E1199,'Historical Metal Prices'!$L$4:$Z$4,'Historical Metal Prices'!$L$10:$Z$10)</f>
        <v>0.21203747648704052</v>
      </c>
      <c r="G1199" s="77">
        <f t="shared" si="37"/>
        <v>24839.496043125408</v>
      </c>
    </row>
    <row r="1200" spans="1:7" x14ac:dyDescent="0.2">
      <c r="A1200" s="79">
        <v>44519</v>
      </c>
      <c r="B1200" s="77">
        <v>20171</v>
      </c>
      <c r="C1200" s="84">
        <v>121218</v>
      </c>
      <c r="E1200">
        <f t="shared" si="36"/>
        <v>2021</v>
      </c>
      <c r="F1200" s="57">
        <f>_xlfn.XLOOKUP(E1200,'Historical Metal Prices'!$L$4:$Z$4,'Historical Metal Prices'!$L$10:$Z$10)</f>
        <v>0.21203747648704052</v>
      </c>
      <c r="G1200" s="77">
        <f t="shared" si="37"/>
        <v>24448.007938220093</v>
      </c>
    </row>
    <row r="1201" spans="1:7" x14ac:dyDescent="0.2">
      <c r="A1201" s="79">
        <v>44518</v>
      </c>
      <c r="B1201" s="77">
        <v>19751</v>
      </c>
      <c r="C1201" s="84">
        <v>123444</v>
      </c>
      <c r="E1201">
        <f t="shared" si="36"/>
        <v>2021</v>
      </c>
      <c r="F1201" s="57">
        <f>_xlfn.XLOOKUP(E1201,'Historical Metal Prices'!$L$4:$Z$4,'Historical Metal Prices'!$L$10:$Z$10)</f>
        <v>0.21203747648704052</v>
      </c>
      <c r="G1201" s="77">
        <f t="shared" si="37"/>
        <v>23938.952198095536</v>
      </c>
    </row>
    <row r="1202" spans="1:7" x14ac:dyDescent="0.2">
      <c r="A1202" s="79">
        <v>44517</v>
      </c>
      <c r="B1202" s="77">
        <v>19439</v>
      </c>
      <c r="C1202" s="84">
        <v>124866</v>
      </c>
      <c r="E1202">
        <f t="shared" si="36"/>
        <v>2021</v>
      </c>
      <c r="F1202" s="57">
        <f>_xlfn.XLOOKUP(E1202,'Historical Metal Prices'!$L$4:$Z$4,'Historical Metal Prices'!$L$10:$Z$10)</f>
        <v>0.21203747648704052</v>
      </c>
      <c r="G1202" s="77">
        <f t="shared" si="37"/>
        <v>23560.796505431579</v>
      </c>
    </row>
    <row r="1203" spans="1:7" x14ac:dyDescent="0.2">
      <c r="A1203" s="79">
        <v>44516</v>
      </c>
      <c r="B1203" s="77">
        <v>19486</v>
      </c>
      <c r="C1203" s="84">
        <v>126090</v>
      </c>
      <c r="E1203">
        <f t="shared" si="36"/>
        <v>2021</v>
      </c>
      <c r="F1203" s="57">
        <f>_xlfn.XLOOKUP(E1203,'Historical Metal Prices'!$L$4:$Z$4,'Historical Metal Prices'!$L$10:$Z$10)</f>
        <v>0.21203747648704052</v>
      </c>
      <c r="G1203" s="77">
        <f t="shared" si="37"/>
        <v>23617.76226682647</v>
      </c>
    </row>
    <row r="1204" spans="1:7" x14ac:dyDescent="0.2">
      <c r="A1204" s="79">
        <v>44515</v>
      </c>
      <c r="B1204" s="77">
        <v>19771.990000000002</v>
      </c>
      <c r="C1204" s="84">
        <v>127818</v>
      </c>
      <c r="E1204">
        <f t="shared" si="36"/>
        <v>2021</v>
      </c>
      <c r="F1204" s="57">
        <f>_xlfn.XLOOKUP(E1204,'Historical Metal Prices'!$L$4:$Z$4,'Historical Metal Prices'!$L$10:$Z$10)</f>
        <v>0.21203747648704052</v>
      </c>
      <c r="G1204" s="77">
        <f t="shared" si="37"/>
        <v>23964.392864727004</v>
      </c>
    </row>
    <row r="1205" spans="1:7" x14ac:dyDescent="0.2">
      <c r="A1205" s="79">
        <v>44512</v>
      </c>
      <c r="B1205" s="77">
        <v>20134</v>
      </c>
      <c r="C1205" s="84">
        <v>129570</v>
      </c>
      <c r="E1205">
        <f t="shared" si="36"/>
        <v>2021</v>
      </c>
      <c r="F1205" s="57">
        <f>_xlfn.XLOOKUP(E1205,'Historical Metal Prices'!$L$4:$Z$4,'Historical Metal Prices'!$L$10:$Z$10)</f>
        <v>0.21203747648704052</v>
      </c>
      <c r="G1205" s="77">
        <f t="shared" si="37"/>
        <v>24403.162551590074</v>
      </c>
    </row>
    <row r="1206" spans="1:7" x14ac:dyDescent="0.2">
      <c r="A1206" s="79">
        <v>44511</v>
      </c>
      <c r="B1206" s="77">
        <v>19883</v>
      </c>
      <c r="C1206" s="84">
        <v>130278</v>
      </c>
      <c r="E1206">
        <f t="shared" si="36"/>
        <v>2021</v>
      </c>
      <c r="F1206" s="57">
        <f>_xlfn.XLOOKUP(E1206,'Historical Metal Prices'!$L$4:$Z$4,'Historical Metal Prices'!$L$10:$Z$10)</f>
        <v>0.21203747648704052</v>
      </c>
      <c r="G1206" s="77">
        <f t="shared" si="37"/>
        <v>24098.941144991826</v>
      </c>
    </row>
    <row r="1207" spans="1:7" x14ac:dyDescent="0.2">
      <c r="A1207" s="79">
        <v>44510</v>
      </c>
      <c r="B1207" s="77">
        <v>19880</v>
      </c>
      <c r="C1207" s="84">
        <v>132534</v>
      </c>
      <c r="E1207">
        <f t="shared" si="36"/>
        <v>2021</v>
      </c>
      <c r="F1207" s="57">
        <f>_xlfn.XLOOKUP(E1207,'Historical Metal Prices'!$L$4:$Z$4,'Historical Metal Prices'!$L$10:$Z$10)</f>
        <v>0.21203747648704052</v>
      </c>
      <c r="G1207" s="77">
        <f t="shared" si="37"/>
        <v>24095.305032562366</v>
      </c>
    </row>
    <row r="1208" spans="1:7" x14ac:dyDescent="0.2">
      <c r="A1208" s="79">
        <v>44509</v>
      </c>
      <c r="B1208" s="77">
        <v>19502</v>
      </c>
      <c r="C1208" s="84">
        <v>133002</v>
      </c>
      <c r="E1208">
        <f t="shared" si="36"/>
        <v>2021</v>
      </c>
      <c r="F1208" s="57">
        <f>_xlfn.XLOOKUP(E1208,'Historical Metal Prices'!$L$4:$Z$4,'Historical Metal Prices'!$L$10:$Z$10)</f>
        <v>0.21203747648704052</v>
      </c>
      <c r="G1208" s="77">
        <f t="shared" si="37"/>
        <v>23637.154866450262</v>
      </c>
    </row>
    <row r="1209" spans="1:7" x14ac:dyDescent="0.2">
      <c r="A1209" s="79">
        <v>44508</v>
      </c>
      <c r="B1209" s="77">
        <v>19713</v>
      </c>
      <c r="C1209" s="84">
        <v>134172</v>
      </c>
      <c r="E1209">
        <f t="shared" si="36"/>
        <v>2021</v>
      </c>
      <c r="F1209" s="57">
        <f>_xlfn.XLOOKUP(E1209,'Historical Metal Prices'!$L$4:$Z$4,'Historical Metal Prices'!$L$10:$Z$10)</f>
        <v>0.21203747648704052</v>
      </c>
      <c r="G1209" s="77">
        <f t="shared" si="37"/>
        <v>23892.894773989028</v>
      </c>
    </row>
    <row r="1210" spans="1:7" x14ac:dyDescent="0.2">
      <c r="A1210" s="79">
        <v>44505</v>
      </c>
      <c r="B1210" s="77">
        <v>19505</v>
      </c>
      <c r="C1210" s="84">
        <v>135852</v>
      </c>
      <c r="E1210">
        <f t="shared" si="36"/>
        <v>2021</v>
      </c>
      <c r="F1210" s="57">
        <f>_xlfn.XLOOKUP(E1210,'Historical Metal Prices'!$L$4:$Z$4,'Historical Metal Prices'!$L$10:$Z$10)</f>
        <v>0.21203747648704052</v>
      </c>
      <c r="G1210" s="77">
        <f t="shared" si="37"/>
        <v>23640.790978879726</v>
      </c>
    </row>
    <row r="1211" spans="1:7" x14ac:dyDescent="0.2">
      <c r="A1211" s="79">
        <v>44504</v>
      </c>
      <c r="B1211" s="77">
        <v>19224</v>
      </c>
      <c r="C1211" s="84">
        <v>137196</v>
      </c>
      <c r="E1211">
        <f t="shared" si="36"/>
        <v>2021</v>
      </c>
      <c r="F1211" s="57">
        <f>_xlfn.XLOOKUP(E1211,'Historical Metal Prices'!$L$4:$Z$4,'Historical Metal Prices'!$L$10:$Z$10)</f>
        <v>0.21203747648704052</v>
      </c>
      <c r="G1211" s="77">
        <f t="shared" si="37"/>
        <v>23300.208447986868</v>
      </c>
    </row>
    <row r="1212" spans="1:7" x14ac:dyDescent="0.2">
      <c r="A1212" s="79">
        <v>44503</v>
      </c>
      <c r="B1212" s="77">
        <v>19263</v>
      </c>
      <c r="C1212" s="84">
        <v>138096</v>
      </c>
      <c r="E1212">
        <f t="shared" si="36"/>
        <v>2021</v>
      </c>
      <c r="F1212" s="57">
        <f>_xlfn.XLOOKUP(E1212,'Historical Metal Prices'!$L$4:$Z$4,'Historical Metal Prices'!$L$10:$Z$10)</f>
        <v>0.21203747648704052</v>
      </c>
      <c r="G1212" s="77">
        <f t="shared" si="37"/>
        <v>23347.477909569861</v>
      </c>
    </row>
    <row r="1213" spans="1:7" x14ac:dyDescent="0.2">
      <c r="A1213" s="79">
        <v>44502</v>
      </c>
      <c r="B1213" s="77">
        <v>19711</v>
      </c>
      <c r="C1213" s="84">
        <v>139878</v>
      </c>
      <c r="E1213">
        <f t="shared" si="36"/>
        <v>2021</v>
      </c>
      <c r="F1213" s="57">
        <f>_xlfn.XLOOKUP(E1213,'Historical Metal Prices'!$L$4:$Z$4,'Historical Metal Prices'!$L$10:$Z$10)</f>
        <v>0.21203747648704052</v>
      </c>
      <c r="G1213" s="77">
        <f t="shared" si="37"/>
        <v>23890.470699036057</v>
      </c>
    </row>
    <row r="1214" spans="1:7" x14ac:dyDescent="0.2">
      <c r="A1214" s="79">
        <v>44501</v>
      </c>
      <c r="B1214" s="77">
        <v>19824</v>
      </c>
      <c r="C1214" s="84">
        <v>140904</v>
      </c>
      <c r="E1214">
        <f t="shared" si="36"/>
        <v>2021</v>
      </c>
      <c r="F1214" s="57">
        <f>_xlfn.XLOOKUP(E1214,'Historical Metal Prices'!$L$4:$Z$4,'Historical Metal Prices'!$L$10:$Z$10)</f>
        <v>0.21203747648704052</v>
      </c>
      <c r="G1214" s="77">
        <f t="shared" si="37"/>
        <v>24027.430933879092</v>
      </c>
    </row>
    <row r="1215" spans="1:7" x14ac:dyDescent="0.2">
      <c r="A1215" s="79">
        <v>44498</v>
      </c>
      <c r="B1215" s="77">
        <v>19556</v>
      </c>
      <c r="C1215" s="84">
        <v>142440</v>
      </c>
      <c r="E1215">
        <f t="shared" si="36"/>
        <v>2021</v>
      </c>
      <c r="F1215" s="57">
        <f>_xlfn.XLOOKUP(E1215,'Historical Metal Prices'!$L$4:$Z$4,'Historical Metal Prices'!$L$10:$Z$10)</f>
        <v>0.21203747648704052</v>
      </c>
      <c r="G1215" s="77">
        <f t="shared" si="37"/>
        <v>23702.604890180566</v>
      </c>
    </row>
    <row r="1216" spans="1:7" x14ac:dyDescent="0.2">
      <c r="A1216" s="79">
        <v>44497</v>
      </c>
      <c r="B1216" s="77">
        <v>19679.5</v>
      </c>
      <c r="C1216" s="84">
        <v>143022</v>
      </c>
      <c r="E1216">
        <f t="shared" si="36"/>
        <v>2021</v>
      </c>
      <c r="F1216" s="57">
        <f>_xlfn.XLOOKUP(E1216,'Historical Metal Prices'!$L$4:$Z$4,'Historical Metal Prices'!$L$10:$Z$10)</f>
        <v>0.21203747648704052</v>
      </c>
      <c r="G1216" s="77">
        <f t="shared" si="37"/>
        <v>23852.291518526716</v>
      </c>
    </row>
    <row r="1217" spans="1:7" x14ac:dyDescent="0.2">
      <c r="A1217" s="79">
        <v>44496</v>
      </c>
      <c r="B1217" s="77">
        <v>19529</v>
      </c>
      <c r="C1217" s="84">
        <v>143334</v>
      </c>
      <c r="E1217">
        <f t="shared" si="36"/>
        <v>2021</v>
      </c>
      <c r="F1217" s="57">
        <f>_xlfn.XLOOKUP(E1217,'Historical Metal Prices'!$L$4:$Z$4,'Historical Metal Prices'!$L$10:$Z$10)</f>
        <v>0.21203747648704052</v>
      </c>
      <c r="G1217" s="77">
        <f t="shared" si="37"/>
        <v>23669.879878315416</v>
      </c>
    </row>
    <row r="1218" spans="1:7" x14ac:dyDescent="0.2">
      <c r="A1218" s="79">
        <v>44495</v>
      </c>
      <c r="B1218" s="77">
        <v>20216</v>
      </c>
      <c r="C1218" s="84">
        <v>142662</v>
      </c>
      <c r="E1218">
        <f t="shared" si="36"/>
        <v>2021</v>
      </c>
      <c r="F1218" s="57">
        <f>_xlfn.XLOOKUP(E1218,'Historical Metal Prices'!$L$4:$Z$4,'Historical Metal Prices'!$L$10:$Z$10)</f>
        <v>0.21203747648704052</v>
      </c>
      <c r="G1218" s="77">
        <f t="shared" si="37"/>
        <v>24502.54962466201</v>
      </c>
    </row>
    <row r="1219" spans="1:7" x14ac:dyDescent="0.2">
      <c r="A1219" s="79">
        <v>44494</v>
      </c>
      <c r="B1219" s="77">
        <v>19857</v>
      </c>
      <c r="C1219" s="84">
        <v>141252</v>
      </c>
      <c r="E1219">
        <f t="shared" si="36"/>
        <v>2021</v>
      </c>
      <c r="F1219" s="57">
        <f>_xlfn.XLOOKUP(E1219,'Historical Metal Prices'!$L$4:$Z$4,'Historical Metal Prices'!$L$10:$Z$10)</f>
        <v>0.21203747648704052</v>
      </c>
      <c r="G1219" s="77">
        <f t="shared" si="37"/>
        <v>24067.428170603165</v>
      </c>
    </row>
    <row r="1220" spans="1:7" x14ac:dyDescent="0.2">
      <c r="A1220" s="79">
        <v>44491</v>
      </c>
      <c r="B1220" s="77">
        <v>19857</v>
      </c>
      <c r="C1220" s="84">
        <v>141984</v>
      </c>
      <c r="E1220">
        <f t="shared" si="36"/>
        <v>2021</v>
      </c>
      <c r="F1220" s="57">
        <f>_xlfn.XLOOKUP(E1220,'Historical Metal Prices'!$L$4:$Z$4,'Historical Metal Prices'!$L$10:$Z$10)</f>
        <v>0.21203747648704052</v>
      </c>
      <c r="G1220" s="77">
        <f t="shared" si="37"/>
        <v>24067.428170603165</v>
      </c>
    </row>
    <row r="1221" spans="1:7" x14ac:dyDescent="0.2">
      <c r="A1221" s="79">
        <v>44490</v>
      </c>
      <c r="B1221" s="77">
        <v>20022</v>
      </c>
      <c r="C1221" s="84">
        <v>142446</v>
      </c>
      <c r="E1221">
        <f t="shared" si="36"/>
        <v>2021</v>
      </c>
      <c r="F1221" s="57">
        <f>_xlfn.XLOOKUP(E1221,'Historical Metal Prices'!$L$4:$Z$4,'Historical Metal Prices'!$L$10:$Z$10)</f>
        <v>0.21203747648704052</v>
      </c>
      <c r="G1221" s="77">
        <f t="shared" si="37"/>
        <v>24267.414354223525</v>
      </c>
    </row>
    <row r="1222" spans="1:7" x14ac:dyDescent="0.2">
      <c r="A1222" s="79">
        <v>44489</v>
      </c>
      <c r="B1222" s="77">
        <v>21046</v>
      </c>
      <c r="C1222" s="84">
        <v>142788</v>
      </c>
      <c r="E1222">
        <f t="shared" si="36"/>
        <v>2021</v>
      </c>
      <c r="F1222" s="57">
        <f>_xlfn.XLOOKUP(E1222,'Historical Metal Prices'!$L$4:$Z$4,'Historical Metal Prices'!$L$10:$Z$10)</f>
        <v>0.21203747648704052</v>
      </c>
      <c r="G1222" s="77">
        <f t="shared" si="37"/>
        <v>25508.540730146255</v>
      </c>
    </row>
    <row r="1223" spans="1:7" x14ac:dyDescent="0.2">
      <c r="A1223" s="79">
        <v>44488</v>
      </c>
      <c r="B1223" s="77">
        <v>20130.5</v>
      </c>
      <c r="C1223" s="84">
        <v>143502</v>
      </c>
      <c r="E1223">
        <f t="shared" si="36"/>
        <v>2021</v>
      </c>
      <c r="F1223" s="57">
        <f>_xlfn.XLOOKUP(E1223,'Historical Metal Prices'!$L$4:$Z$4,'Historical Metal Prices'!$L$10:$Z$10)</f>
        <v>0.21203747648704052</v>
      </c>
      <c r="G1223" s="77">
        <f t="shared" si="37"/>
        <v>24398.920420422368</v>
      </c>
    </row>
    <row r="1224" spans="1:7" x14ac:dyDescent="0.2">
      <c r="A1224" s="79">
        <v>44487</v>
      </c>
      <c r="B1224" s="77">
        <v>20040</v>
      </c>
      <c r="C1224" s="84">
        <v>143856</v>
      </c>
      <c r="E1224">
        <f t="shared" si="36"/>
        <v>2021</v>
      </c>
      <c r="F1224" s="57">
        <f>_xlfn.XLOOKUP(E1224,'Historical Metal Prices'!$L$4:$Z$4,'Historical Metal Prices'!$L$10:$Z$10)</f>
        <v>0.21203747648704052</v>
      </c>
      <c r="G1224" s="77">
        <f t="shared" si="37"/>
        <v>24289.231028800292</v>
      </c>
    </row>
    <row r="1225" spans="1:7" x14ac:dyDescent="0.2">
      <c r="A1225" s="79">
        <v>44484</v>
      </c>
      <c r="B1225" s="77">
        <v>20066</v>
      </c>
      <c r="C1225" s="84">
        <v>144588</v>
      </c>
      <c r="E1225">
        <f t="shared" si="36"/>
        <v>2021</v>
      </c>
      <c r="F1225" s="57">
        <f>_xlfn.XLOOKUP(E1225,'Historical Metal Prices'!$L$4:$Z$4,'Historical Metal Prices'!$L$10:$Z$10)</f>
        <v>0.21203747648704052</v>
      </c>
      <c r="G1225" s="77">
        <f t="shared" si="37"/>
        <v>24320.744003188956</v>
      </c>
    </row>
    <row r="1226" spans="1:7" x14ac:dyDescent="0.2">
      <c r="A1226" s="79">
        <v>44483</v>
      </c>
      <c r="B1226" s="77">
        <v>19320</v>
      </c>
      <c r="C1226" s="84">
        <v>146022</v>
      </c>
      <c r="E1226">
        <f t="shared" si="36"/>
        <v>2021</v>
      </c>
      <c r="F1226" s="57">
        <f>_xlfn.XLOOKUP(E1226,'Historical Metal Prices'!$L$4:$Z$4,'Historical Metal Prices'!$L$10:$Z$10)</f>
        <v>0.21203747648704052</v>
      </c>
      <c r="G1226" s="77">
        <f t="shared" si="37"/>
        <v>23416.564045729621</v>
      </c>
    </row>
    <row r="1227" spans="1:7" x14ac:dyDescent="0.2">
      <c r="A1227" s="79">
        <v>44482</v>
      </c>
      <c r="B1227" s="77">
        <v>18935.5</v>
      </c>
      <c r="C1227" s="84">
        <v>146292</v>
      </c>
      <c r="E1227">
        <f t="shared" ref="E1227:E1290" si="38">YEAR(A1227)</f>
        <v>2021</v>
      </c>
      <c r="F1227" s="57">
        <f>_xlfn.XLOOKUP(E1227,'Historical Metal Prices'!$L$4:$Z$4,'Historical Metal Prices'!$L$10:$Z$10)</f>
        <v>0.21203747648704052</v>
      </c>
      <c r="G1227" s="77">
        <f t="shared" ref="G1227:G1290" si="39">IFERROR(B1227*(1+F1227),G1228)</f>
        <v>22950.535636020355</v>
      </c>
    </row>
    <row r="1228" spans="1:7" x14ac:dyDescent="0.2">
      <c r="A1228" s="79">
        <v>44481</v>
      </c>
      <c r="B1228" s="77">
        <v>18994</v>
      </c>
      <c r="C1228" s="84">
        <v>147060</v>
      </c>
      <c r="E1228">
        <f t="shared" si="38"/>
        <v>2021</v>
      </c>
      <c r="F1228" s="57">
        <f>_xlfn.XLOOKUP(E1228,'Historical Metal Prices'!$L$4:$Z$4,'Historical Metal Prices'!$L$10:$Z$10)</f>
        <v>0.21203747648704052</v>
      </c>
      <c r="G1228" s="77">
        <f t="shared" si="39"/>
        <v>23021.439828394847</v>
      </c>
    </row>
    <row r="1229" spans="1:7" x14ac:dyDescent="0.2">
      <c r="A1229" s="79">
        <v>44480</v>
      </c>
      <c r="B1229" s="77">
        <v>19139.25</v>
      </c>
      <c r="C1229" s="84">
        <v>147780</v>
      </c>
      <c r="E1229">
        <f t="shared" si="38"/>
        <v>2021</v>
      </c>
      <c r="F1229" s="57">
        <f>_xlfn.XLOOKUP(E1229,'Historical Metal Prices'!$L$4:$Z$4,'Historical Metal Prices'!$L$10:$Z$10)</f>
        <v>0.21203747648704052</v>
      </c>
      <c r="G1229" s="77">
        <f t="shared" si="39"/>
        <v>23197.488271854589</v>
      </c>
    </row>
    <row r="1230" spans="1:7" x14ac:dyDescent="0.2">
      <c r="A1230" s="79">
        <v>44477</v>
      </c>
      <c r="B1230" s="77">
        <v>19226</v>
      </c>
      <c r="C1230" s="84">
        <v>148878</v>
      </c>
      <c r="E1230">
        <f t="shared" si="38"/>
        <v>2021</v>
      </c>
      <c r="F1230" s="57">
        <f>_xlfn.XLOOKUP(E1230,'Historical Metal Prices'!$L$4:$Z$4,'Historical Metal Prices'!$L$10:$Z$10)</f>
        <v>0.21203747648704052</v>
      </c>
      <c r="G1230" s="77">
        <f t="shared" si="39"/>
        <v>23302.632522939843</v>
      </c>
    </row>
    <row r="1231" spans="1:7" x14ac:dyDescent="0.2">
      <c r="A1231" s="79">
        <v>44476</v>
      </c>
      <c r="B1231" s="77">
        <v>18263.5</v>
      </c>
      <c r="C1231" s="84">
        <v>149412</v>
      </c>
      <c r="E1231">
        <f t="shared" si="38"/>
        <v>2021</v>
      </c>
      <c r="F1231" s="57">
        <f>_xlfn.XLOOKUP(E1231,'Historical Metal Prices'!$L$4:$Z$4,'Historical Metal Prices'!$L$10:$Z$10)</f>
        <v>0.21203747648704052</v>
      </c>
      <c r="G1231" s="77">
        <f t="shared" si="39"/>
        <v>22136.046451821065</v>
      </c>
    </row>
    <row r="1232" spans="1:7" x14ac:dyDescent="0.2">
      <c r="A1232" s="79">
        <v>44475</v>
      </c>
      <c r="B1232" s="77">
        <v>18068</v>
      </c>
      <c r="C1232" s="84">
        <v>151728</v>
      </c>
      <c r="E1232">
        <f t="shared" si="38"/>
        <v>2021</v>
      </c>
      <c r="F1232" s="57">
        <f>_xlfn.XLOOKUP(E1232,'Historical Metal Prices'!$L$4:$Z$4,'Historical Metal Prices'!$L$10:$Z$10)</f>
        <v>0.21203747648704052</v>
      </c>
      <c r="G1232" s="77">
        <f t="shared" si="39"/>
        <v>21899.093125167848</v>
      </c>
    </row>
    <row r="1233" spans="1:7" x14ac:dyDescent="0.2">
      <c r="A1233" s="79">
        <v>44474</v>
      </c>
      <c r="B1233" s="77">
        <v>18132.5</v>
      </c>
      <c r="C1233" s="84">
        <v>153180</v>
      </c>
      <c r="E1233">
        <f t="shared" si="38"/>
        <v>2021</v>
      </c>
      <c r="F1233" s="57">
        <f>_xlfn.XLOOKUP(E1233,'Historical Metal Prices'!$L$4:$Z$4,'Historical Metal Prices'!$L$10:$Z$10)</f>
        <v>0.21203747648704052</v>
      </c>
      <c r="G1233" s="77">
        <f t="shared" si="39"/>
        <v>21977.269542401264</v>
      </c>
    </row>
    <row r="1234" spans="1:7" x14ac:dyDescent="0.2">
      <c r="A1234" s="79">
        <v>44473</v>
      </c>
      <c r="B1234" s="77">
        <v>17924.5</v>
      </c>
      <c r="C1234" s="84">
        <v>154440</v>
      </c>
      <c r="E1234">
        <f t="shared" si="38"/>
        <v>2021</v>
      </c>
      <c r="F1234" s="57">
        <f>_xlfn.XLOOKUP(E1234,'Historical Metal Prices'!$L$4:$Z$4,'Historical Metal Prices'!$L$10:$Z$10)</f>
        <v>0.21203747648704052</v>
      </c>
      <c r="G1234" s="77">
        <f t="shared" si="39"/>
        <v>21725.165747291958</v>
      </c>
    </row>
    <row r="1235" spans="1:7" x14ac:dyDescent="0.2">
      <c r="A1235" s="79">
        <v>44470</v>
      </c>
      <c r="B1235" s="77">
        <v>17970</v>
      </c>
      <c r="C1235" s="84">
        <v>155244</v>
      </c>
      <c r="E1235">
        <f t="shared" si="38"/>
        <v>2021</v>
      </c>
      <c r="F1235" s="57">
        <f>_xlfn.XLOOKUP(E1235,'Historical Metal Prices'!$L$4:$Z$4,'Historical Metal Prices'!$L$10:$Z$10)</f>
        <v>0.21203747648704052</v>
      </c>
      <c r="G1235" s="77">
        <f t="shared" si="39"/>
        <v>21780.313452472117</v>
      </c>
    </row>
    <row r="1236" spans="1:7" x14ac:dyDescent="0.2">
      <c r="A1236" s="79">
        <v>44469</v>
      </c>
      <c r="B1236" s="77">
        <v>17946.5</v>
      </c>
      <c r="C1236" s="84">
        <v>156234</v>
      </c>
      <c r="E1236">
        <f t="shared" si="38"/>
        <v>2021</v>
      </c>
      <c r="F1236" s="57">
        <f>_xlfn.XLOOKUP(E1236,'Historical Metal Prices'!$L$4:$Z$4,'Historical Metal Prices'!$L$10:$Z$10)</f>
        <v>0.21203747648704052</v>
      </c>
      <c r="G1236" s="77">
        <f t="shared" si="39"/>
        <v>21751.830571774673</v>
      </c>
    </row>
    <row r="1237" spans="1:7" x14ac:dyDescent="0.2">
      <c r="A1237" s="79">
        <v>44468</v>
      </c>
      <c r="B1237" s="77">
        <v>18357.5</v>
      </c>
      <c r="C1237" s="84">
        <v>157062</v>
      </c>
      <c r="E1237">
        <f t="shared" si="38"/>
        <v>2021</v>
      </c>
      <c r="F1237" s="57">
        <f>_xlfn.XLOOKUP(E1237,'Historical Metal Prices'!$L$4:$Z$4,'Historical Metal Prices'!$L$10:$Z$10)</f>
        <v>0.21203747648704052</v>
      </c>
      <c r="G1237" s="77">
        <f t="shared" si="39"/>
        <v>22249.977974610847</v>
      </c>
    </row>
    <row r="1238" spans="1:7" x14ac:dyDescent="0.2">
      <c r="A1238" s="79">
        <v>44467</v>
      </c>
      <c r="B1238" s="77">
        <v>18574.5</v>
      </c>
      <c r="C1238" s="84">
        <v>158274</v>
      </c>
      <c r="E1238">
        <f t="shared" si="38"/>
        <v>2021</v>
      </c>
      <c r="F1238" s="57">
        <f>_xlfn.XLOOKUP(E1238,'Historical Metal Prices'!$L$4:$Z$4,'Historical Metal Prices'!$L$10:$Z$10)</f>
        <v>0.21203747648704052</v>
      </c>
      <c r="G1238" s="77">
        <f t="shared" si="39"/>
        <v>22512.990107008533</v>
      </c>
    </row>
    <row r="1239" spans="1:7" x14ac:dyDescent="0.2">
      <c r="A1239" s="79">
        <v>44466</v>
      </c>
      <c r="B1239" s="77">
        <v>18959.5</v>
      </c>
      <c r="C1239" s="84">
        <v>160230</v>
      </c>
      <c r="E1239">
        <f t="shared" si="38"/>
        <v>2021</v>
      </c>
      <c r="F1239" s="57">
        <f>_xlfn.XLOOKUP(E1239,'Historical Metal Prices'!$L$4:$Z$4,'Historical Metal Prices'!$L$10:$Z$10)</f>
        <v>0.21203747648704052</v>
      </c>
      <c r="G1239" s="77">
        <f t="shared" si="39"/>
        <v>22979.624535456045</v>
      </c>
    </row>
    <row r="1240" spans="1:7" x14ac:dyDescent="0.2">
      <c r="A1240" s="79">
        <v>44463</v>
      </c>
      <c r="B1240" s="77">
        <v>19405.75</v>
      </c>
      <c r="C1240" s="84">
        <v>162690</v>
      </c>
      <c r="E1240">
        <f t="shared" si="38"/>
        <v>2021</v>
      </c>
      <c r="F1240" s="57">
        <f>_xlfn.XLOOKUP(E1240,'Historical Metal Prices'!$L$4:$Z$4,'Historical Metal Prices'!$L$10:$Z$10)</f>
        <v>0.21203747648704052</v>
      </c>
      <c r="G1240" s="77">
        <f t="shared" si="39"/>
        <v>23520.496259338386</v>
      </c>
    </row>
    <row r="1241" spans="1:7" x14ac:dyDescent="0.2">
      <c r="A1241" s="79">
        <v>44462</v>
      </c>
      <c r="B1241" s="77">
        <v>19373.5</v>
      </c>
      <c r="C1241" s="84">
        <v>164034</v>
      </c>
      <c r="E1241">
        <f t="shared" si="38"/>
        <v>2021</v>
      </c>
      <c r="F1241" s="57">
        <f>_xlfn.XLOOKUP(E1241,'Historical Metal Prices'!$L$4:$Z$4,'Historical Metal Prices'!$L$10:$Z$10)</f>
        <v>0.21203747648704052</v>
      </c>
      <c r="G1241" s="77">
        <f t="shared" si="39"/>
        <v>23481.408050721679</v>
      </c>
    </row>
    <row r="1242" spans="1:7" x14ac:dyDescent="0.2">
      <c r="A1242" s="79">
        <v>44461</v>
      </c>
      <c r="B1242" s="77">
        <v>19235</v>
      </c>
      <c r="C1242" s="84">
        <v>164610</v>
      </c>
      <c r="E1242">
        <f t="shared" si="38"/>
        <v>2021</v>
      </c>
      <c r="F1242" s="57">
        <f>_xlfn.XLOOKUP(E1242,'Historical Metal Prices'!$L$4:$Z$4,'Historical Metal Prices'!$L$10:$Z$10)</f>
        <v>0.21203747648704052</v>
      </c>
      <c r="G1242" s="77">
        <f t="shared" si="39"/>
        <v>23313.540860228226</v>
      </c>
    </row>
    <row r="1243" spans="1:7" x14ac:dyDescent="0.2">
      <c r="A1243" s="79">
        <v>44460</v>
      </c>
      <c r="B1243" s="77">
        <v>18838</v>
      </c>
      <c r="C1243" s="84">
        <v>165882</v>
      </c>
      <c r="E1243">
        <f t="shared" si="38"/>
        <v>2021</v>
      </c>
      <c r="F1243" s="57">
        <f>_xlfn.XLOOKUP(E1243,'Historical Metal Prices'!$L$4:$Z$4,'Historical Metal Prices'!$L$10:$Z$10)</f>
        <v>0.21203747648704052</v>
      </c>
      <c r="G1243" s="77">
        <f t="shared" si="39"/>
        <v>22832.36198206287</v>
      </c>
    </row>
    <row r="1244" spans="1:7" x14ac:dyDescent="0.2">
      <c r="A1244" s="79">
        <v>44459</v>
      </c>
      <c r="B1244" s="77">
        <v>19075</v>
      </c>
      <c r="C1244" s="84">
        <v>166788</v>
      </c>
      <c r="E1244">
        <f t="shared" si="38"/>
        <v>2021</v>
      </c>
      <c r="F1244" s="57">
        <f>_xlfn.XLOOKUP(E1244,'Historical Metal Prices'!$L$4:$Z$4,'Historical Metal Prices'!$L$10:$Z$10)</f>
        <v>0.21203747648704052</v>
      </c>
      <c r="G1244" s="77">
        <f t="shared" si="39"/>
        <v>23119.614863990297</v>
      </c>
    </row>
    <row r="1245" spans="1:7" x14ac:dyDescent="0.2">
      <c r="A1245" s="79">
        <v>44456</v>
      </c>
      <c r="B1245" s="77">
        <v>19389</v>
      </c>
      <c r="C1245" s="84">
        <v>169992</v>
      </c>
      <c r="E1245">
        <f t="shared" si="38"/>
        <v>2021</v>
      </c>
      <c r="F1245" s="57">
        <f>_xlfn.XLOOKUP(E1245,'Historical Metal Prices'!$L$4:$Z$4,'Historical Metal Prices'!$L$10:$Z$10)</f>
        <v>0.21203747648704052</v>
      </c>
      <c r="G1245" s="77">
        <f t="shared" si="39"/>
        <v>23500.194631607228</v>
      </c>
    </row>
    <row r="1246" spans="1:7" x14ac:dyDescent="0.2">
      <c r="A1246" s="79">
        <v>44455</v>
      </c>
      <c r="B1246" s="77">
        <v>19416</v>
      </c>
      <c r="C1246" s="84">
        <v>171714</v>
      </c>
      <c r="E1246">
        <f t="shared" si="38"/>
        <v>2021</v>
      </c>
      <c r="F1246" s="57">
        <f>_xlfn.XLOOKUP(E1246,'Historical Metal Prices'!$L$4:$Z$4,'Historical Metal Prices'!$L$10:$Z$10)</f>
        <v>0.21203747648704052</v>
      </c>
      <c r="G1246" s="77">
        <f t="shared" si="39"/>
        <v>23532.919643472378</v>
      </c>
    </row>
    <row r="1247" spans="1:7" x14ac:dyDescent="0.2">
      <c r="A1247" s="79">
        <v>44454</v>
      </c>
      <c r="B1247" s="77">
        <v>20032</v>
      </c>
      <c r="C1247" s="84">
        <v>173298</v>
      </c>
      <c r="E1247">
        <f t="shared" si="38"/>
        <v>2021</v>
      </c>
      <c r="F1247" s="57">
        <f>_xlfn.XLOOKUP(E1247,'Historical Metal Prices'!$L$4:$Z$4,'Historical Metal Prices'!$L$10:$Z$10)</f>
        <v>0.21203747648704052</v>
      </c>
      <c r="G1247" s="77">
        <f t="shared" si="39"/>
        <v>24279.534728988394</v>
      </c>
    </row>
    <row r="1248" spans="1:7" x14ac:dyDescent="0.2">
      <c r="A1248" s="79">
        <v>44453</v>
      </c>
      <c r="B1248" s="77">
        <v>19638.5</v>
      </c>
      <c r="C1248" s="84">
        <v>174282</v>
      </c>
      <c r="E1248">
        <f t="shared" si="38"/>
        <v>2021</v>
      </c>
      <c r="F1248" s="57">
        <f>_xlfn.XLOOKUP(E1248,'Historical Metal Prices'!$L$4:$Z$4,'Historical Metal Prices'!$L$10:$Z$10)</f>
        <v>0.21203747648704052</v>
      </c>
      <c r="G1248" s="77">
        <f t="shared" si="39"/>
        <v>23802.597981990744</v>
      </c>
    </row>
    <row r="1249" spans="1:7" x14ac:dyDescent="0.2">
      <c r="A1249" s="79">
        <v>44452</v>
      </c>
      <c r="B1249" s="77">
        <v>19761</v>
      </c>
      <c r="C1249" s="84">
        <v>175608</v>
      </c>
      <c r="E1249">
        <f t="shared" si="38"/>
        <v>2021</v>
      </c>
      <c r="F1249" s="57">
        <f>_xlfn.XLOOKUP(E1249,'Historical Metal Prices'!$L$4:$Z$4,'Historical Metal Prices'!$L$10:$Z$10)</f>
        <v>0.21203747648704052</v>
      </c>
      <c r="G1249" s="77">
        <f t="shared" si="39"/>
        <v>23951.072572860408</v>
      </c>
    </row>
    <row r="1250" spans="1:7" x14ac:dyDescent="0.2">
      <c r="A1250" s="79">
        <v>44449</v>
      </c>
      <c r="B1250" s="77">
        <v>20426.5</v>
      </c>
      <c r="C1250" s="84">
        <v>177078</v>
      </c>
      <c r="E1250">
        <f t="shared" si="38"/>
        <v>2021</v>
      </c>
      <c r="F1250" s="57">
        <f>_xlfn.XLOOKUP(E1250,'Historical Metal Prices'!$L$4:$Z$4,'Historical Metal Prices'!$L$10:$Z$10)</f>
        <v>0.21203747648704052</v>
      </c>
      <c r="G1250" s="77">
        <f t="shared" si="39"/>
        <v>24757.683513462533</v>
      </c>
    </row>
    <row r="1251" spans="1:7" x14ac:dyDescent="0.2">
      <c r="A1251" s="79">
        <v>44448</v>
      </c>
      <c r="B1251" s="77">
        <v>20208</v>
      </c>
      <c r="C1251" s="84">
        <v>179394</v>
      </c>
      <c r="E1251">
        <f t="shared" si="38"/>
        <v>2021</v>
      </c>
      <c r="F1251" s="57">
        <f>_xlfn.XLOOKUP(E1251,'Historical Metal Prices'!$L$4:$Z$4,'Historical Metal Prices'!$L$10:$Z$10)</f>
        <v>0.21203747648704052</v>
      </c>
      <c r="G1251" s="77">
        <f t="shared" si="39"/>
        <v>24492.853324850115</v>
      </c>
    </row>
    <row r="1252" spans="1:7" x14ac:dyDescent="0.2">
      <c r="A1252" s="79">
        <v>44447</v>
      </c>
      <c r="B1252" s="77">
        <v>19722.75</v>
      </c>
      <c r="C1252" s="84">
        <v>181368</v>
      </c>
      <c r="E1252">
        <f t="shared" si="38"/>
        <v>2021</v>
      </c>
      <c r="F1252" s="57">
        <f>_xlfn.XLOOKUP(E1252,'Historical Metal Prices'!$L$4:$Z$4,'Historical Metal Prices'!$L$10:$Z$10)</f>
        <v>0.21203747648704052</v>
      </c>
      <c r="G1252" s="77">
        <f t="shared" si="39"/>
        <v>23904.712139384777</v>
      </c>
    </row>
    <row r="1253" spans="1:7" x14ac:dyDescent="0.2">
      <c r="A1253" s="79">
        <v>44446</v>
      </c>
      <c r="B1253" s="77">
        <v>19520</v>
      </c>
      <c r="C1253" s="84">
        <v>183678</v>
      </c>
      <c r="E1253">
        <f t="shared" si="38"/>
        <v>2021</v>
      </c>
      <c r="F1253" s="57">
        <f>_xlfn.XLOOKUP(E1253,'Historical Metal Prices'!$L$4:$Z$4,'Historical Metal Prices'!$L$10:$Z$10)</f>
        <v>0.21203747648704052</v>
      </c>
      <c r="G1253" s="77">
        <f t="shared" si="39"/>
        <v>23658.971541027029</v>
      </c>
    </row>
    <row r="1254" spans="1:7" x14ac:dyDescent="0.2">
      <c r="A1254" s="79">
        <v>44445</v>
      </c>
      <c r="B1254" s="77">
        <v>19675.5</v>
      </c>
      <c r="C1254" s="84">
        <v>185160</v>
      </c>
      <c r="E1254">
        <f t="shared" si="38"/>
        <v>2021</v>
      </c>
      <c r="F1254" s="57">
        <f>_xlfn.XLOOKUP(E1254,'Historical Metal Prices'!$L$4:$Z$4,'Historical Metal Prices'!$L$10:$Z$10)</f>
        <v>0.21203747648704052</v>
      </c>
      <c r="G1254" s="77">
        <f t="shared" si="39"/>
        <v>23847.443368620767</v>
      </c>
    </row>
    <row r="1255" spans="1:7" x14ac:dyDescent="0.2">
      <c r="A1255" s="79">
        <v>44442</v>
      </c>
      <c r="B1255" s="77">
        <v>19829.25</v>
      </c>
      <c r="C1255" s="84">
        <v>187602</v>
      </c>
      <c r="E1255">
        <f t="shared" si="38"/>
        <v>2021</v>
      </c>
      <c r="F1255" s="57">
        <f>_xlfn.XLOOKUP(E1255,'Historical Metal Prices'!$L$4:$Z$4,'Historical Metal Prices'!$L$10:$Z$10)</f>
        <v>0.21203747648704052</v>
      </c>
      <c r="G1255" s="77">
        <f t="shared" si="39"/>
        <v>24033.794130630649</v>
      </c>
    </row>
    <row r="1256" spans="1:7" x14ac:dyDescent="0.2">
      <c r="A1256" s="79">
        <v>44441</v>
      </c>
      <c r="B1256" s="77">
        <v>19512.5</v>
      </c>
      <c r="C1256" s="84">
        <v>188676</v>
      </c>
      <c r="E1256">
        <f t="shared" si="38"/>
        <v>2021</v>
      </c>
      <c r="F1256" s="57">
        <f>_xlfn.XLOOKUP(E1256,'Historical Metal Prices'!$L$4:$Z$4,'Historical Metal Prices'!$L$10:$Z$10)</f>
        <v>0.21203747648704052</v>
      </c>
      <c r="G1256" s="77">
        <f t="shared" si="39"/>
        <v>23649.881259953378</v>
      </c>
    </row>
    <row r="1257" spans="1:7" x14ac:dyDescent="0.2">
      <c r="A1257" s="79">
        <v>44440</v>
      </c>
      <c r="B1257" s="77">
        <v>19395</v>
      </c>
      <c r="C1257" s="84">
        <v>190488</v>
      </c>
      <c r="E1257">
        <f t="shared" si="38"/>
        <v>2021</v>
      </c>
      <c r="F1257" s="57">
        <f>_xlfn.XLOOKUP(E1257,'Historical Metal Prices'!$L$4:$Z$4,'Historical Metal Prices'!$L$10:$Z$10)</f>
        <v>0.21203747648704052</v>
      </c>
      <c r="G1257" s="77">
        <f t="shared" si="39"/>
        <v>23507.466856466152</v>
      </c>
    </row>
    <row r="1258" spans="1:7" x14ac:dyDescent="0.2">
      <c r="A1258" s="79">
        <v>44439</v>
      </c>
      <c r="B1258" s="77">
        <v>19589.5</v>
      </c>
      <c r="C1258" s="84">
        <v>192456</v>
      </c>
      <c r="E1258">
        <f t="shared" si="38"/>
        <v>2021</v>
      </c>
      <c r="F1258" s="57">
        <f>_xlfn.XLOOKUP(E1258,'Historical Metal Prices'!$L$4:$Z$4,'Historical Metal Prices'!$L$10:$Z$10)</f>
        <v>0.21203747648704052</v>
      </c>
      <c r="G1258" s="77">
        <f t="shared" si="39"/>
        <v>23743.208145642879</v>
      </c>
    </row>
    <row r="1259" spans="1:7" x14ac:dyDescent="0.2">
      <c r="A1259" s="79">
        <v>44438</v>
      </c>
      <c r="B1259" s="77">
        <v>19039.490000000002</v>
      </c>
      <c r="C1259" s="84">
        <v>194466</v>
      </c>
      <c r="E1259">
        <f t="shared" si="38"/>
        <v>2021</v>
      </c>
      <c r="F1259" s="57">
        <f>_xlfn.XLOOKUP(E1259,'Historical Metal Prices'!$L$4:$Z$4,'Historical Metal Prices'!$L$10:$Z$10)</f>
        <v>0.21203747648704052</v>
      </c>
      <c r="G1259" s="77">
        <f t="shared" si="39"/>
        <v>23076.575413200244</v>
      </c>
    </row>
    <row r="1260" spans="1:7" x14ac:dyDescent="0.2">
      <c r="A1260" s="79">
        <v>44435</v>
      </c>
      <c r="B1260" s="77">
        <v>19039.490000000002</v>
      </c>
      <c r="C1260" s="84">
        <v>195252</v>
      </c>
      <c r="E1260">
        <f t="shared" si="38"/>
        <v>2021</v>
      </c>
      <c r="F1260" s="57">
        <f>_xlfn.XLOOKUP(E1260,'Historical Metal Prices'!$L$4:$Z$4,'Historical Metal Prices'!$L$10:$Z$10)</f>
        <v>0.21203747648704052</v>
      </c>
      <c r="G1260" s="77">
        <f t="shared" si="39"/>
        <v>23076.575413200244</v>
      </c>
    </row>
    <row r="1261" spans="1:7" x14ac:dyDescent="0.2">
      <c r="A1261" s="79">
        <v>44434</v>
      </c>
      <c r="B1261" s="77">
        <v>18793.490000000002</v>
      </c>
      <c r="C1261" s="84">
        <v>195252</v>
      </c>
      <c r="E1261">
        <f t="shared" si="38"/>
        <v>2021</v>
      </c>
      <c r="F1261" s="57">
        <f>_xlfn.XLOOKUP(E1261,'Historical Metal Prices'!$L$4:$Z$4,'Historical Metal Prices'!$L$10:$Z$10)</f>
        <v>0.21203747648704052</v>
      </c>
      <c r="G1261" s="77">
        <f t="shared" si="39"/>
        <v>22778.414193984434</v>
      </c>
    </row>
    <row r="1262" spans="1:7" x14ac:dyDescent="0.2">
      <c r="A1262" s="79">
        <v>44433</v>
      </c>
      <c r="B1262" s="77">
        <v>19178.5</v>
      </c>
      <c r="C1262" s="84">
        <v>196290</v>
      </c>
      <c r="E1262">
        <f t="shared" si="38"/>
        <v>2021</v>
      </c>
      <c r="F1262" s="57">
        <f>_xlfn.XLOOKUP(E1262,'Historical Metal Prices'!$L$4:$Z$4,'Historical Metal Prices'!$L$10:$Z$10)</f>
        <v>0.21203747648704052</v>
      </c>
      <c r="G1262" s="77">
        <f t="shared" si="39"/>
        <v>23245.060742806705</v>
      </c>
    </row>
    <row r="1263" spans="1:7" x14ac:dyDescent="0.2">
      <c r="A1263" s="79">
        <v>44432</v>
      </c>
      <c r="B1263" s="77">
        <v>19073.5</v>
      </c>
      <c r="C1263" s="84">
        <v>197076</v>
      </c>
      <c r="E1263">
        <f t="shared" si="38"/>
        <v>2021</v>
      </c>
      <c r="F1263" s="57">
        <f>_xlfn.XLOOKUP(E1263,'Historical Metal Prices'!$L$4:$Z$4,'Historical Metal Prices'!$L$10:$Z$10)</f>
        <v>0.21203747648704052</v>
      </c>
      <c r="G1263" s="77">
        <f t="shared" si="39"/>
        <v>23117.796807775569</v>
      </c>
    </row>
    <row r="1264" spans="1:7" x14ac:dyDescent="0.2">
      <c r="A1264" s="79">
        <v>44431</v>
      </c>
      <c r="B1264" s="77">
        <v>18898</v>
      </c>
      <c r="C1264" s="84">
        <v>195558</v>
      </c>
      <c r="E1264">
        <f t="shared" si="38"/>
        <v>2021</v>
      </c>
      <c r="F1264" s="57">
        <f>_xlfn.XLOOKUP(E1264,'Historical Metal Prices'!$L$4:$Z$4,'Historical Metal Prices'!$L$10:$Z$10)</f>
        <v>0.21203747648704052</v>
      </c>
      <c r="G1264" s="77">
        <f t="shared" si="39"/>
        <v>22905.084230652094</v>
      </c>
    </row>
    <row r="1265" spans="1:7" x14ac:dyDescent="0.2">
      <c r="A1265" s="79">
        <v>44428</v>
      </c>
      <c r="B1265" s="77">
        <v>18479</v>
      </c>
      <c r="C1265" s="84">
        <v>197298</v>
      </c>
      <c r="E1265">
        <f t="shared" si="38"/>
        <v>2021</v>
      </c>
      <c r="F1265" s="57">
        <f>_xlfn.XLOOKUP(E1265,'Historical Metal Prices'!$L$4:$Z$4,'Historical Metal Prices'!$L$10:$Z$10)</f>
        <v>0.21203747648704052</v>
      </c>
      <c r="G1265" s="77">
        <f t="shared" si="39"/>
        <v>22397.240528004022</v>
      </c>
    </row>
    <row r="1266" spans="1:7" x14ac:dyDescent="0.2">
      <c r="A1266" s="79">
        <v>44427</v>
      </c>
      <c r="B1266" s="77">
        <v>18384</v>
      </c>
      <c r="C1266" s="84">
        <v>198114</v>
      </c>
      <c r="E1266">
        <f t="shared" si="38"/>
        <v>2021</v>
      </c>
      <c r="F1266" s="57">
        <f>_xlfn.XLOOKUP(E1266,'Historical Metal Prices'!$L$4:$Z$4,'Historical Metal Prices'!$L$10:$Z$10)</f>
        <v>0.21203747648704052</v>
      </c>
      <c r="G1266" s="77">
        <f t="shared" si="39"/>
        <v>22282.096967737754</v>
      </c>
    </row>
    <row r="1267" spans="1:7" x14ac:dyDescent="0.2">
      <c r="A1267" s="79">
        <v>44426</v>
      </c>
      <c r="B1267" s="77">
        <v>18890</v>
      </c>
      <c r="C1267" s="84">
        <v>198486</v>
      </c>
      <c r="E1267">
        <f t="shared" si="38"/>
        <v>2021</v>
      </c>
      <c r="F1267" s="57">
        <f>_xlfn.XLOOKUP(E1267,'Historical Metal Prices'!$L$4:$Z$4,'Historical Metal Prices'!$L$10:$Z$10)</f>
        <v>0.21203747648704052</v>
      </c>
      <c r="G1267" s="77">
        <f t="shared" si="39"/>
        <v>22895.387930840196</v>
      </c>
    </row>
    <row r="1268" spans="1:7" x14ac:dyDescent="0.2">
      <c r="A1268" s="79">
        <v>44425</v>
      </c>
      <c r="B1268" s="77">
        <v>19193.5</v>
      </c>
      <c r="C1268" s="84">
        <v>199110</v>
      </c>
      <c r="E1268">
        <f t="shared" si="38"/>
        <v>2021</v>
      </c>
      <c r="F1268" s="57">
        <f>_xlfn.XLOOKUP(E1268,'Historical Metal Prices'!$L$4:$Z$4,'Historical Metal Prices'!$L$10:$Z$10)</f>
        <v>0.21203747648704052</v>
      </c>
      <c r="G1268" s="77">
        <f t="shared" si="39"/>
        <v>23263.241304954012</v>
      </c>
    </row>
    <row r="1269" spans="1:7" x14ac:dyDescent="0.2">
      <c r="A1269" s="79">
        <v>44424</v>
      </c>
      <c r="B1269" s="77">
        <v>19497.75</v>
      </c>
      <c r="C1269" s="84">
        <v>200382</v>
      </c>
      <c r="E1269">
        <f t="shared" si="38"/>
        <v>2021</v>
      </c>
      <c r="F1269" s="57">
        <f>_xlfn.XLOOKUP(E1269,'Historical Metal Prices'!$L$4:$Z$4,'Historical Metal Prices'!$L$10:$Z$10)</f>
        <v>0.21203747648704052</v>
      </c>
      <c r="G1269" s="77">
        <f t="shared" si="39"/>
        <v>23632.003707175194</v>
      </c>
    </row>
    <row r="1270" spans="1:7" x14ac:dyDescent="0.2">
      <c r="A1270" s="79">
        <v>44421</v>
      </c>
      <c r="B1270" s="77">
        <v>19637</v>
      </c>
      <c r="C1270" s="84">
        <v>202212</v>
      </c>
      <c r="E1270">
        <f t="shared" si="38"/>
        <v>2021</v>
      </c>
      <c r="F1270" s="57">
        <f>_xlfn.XLOOKUP(E1270,'Historical Metal Prices'!$L$4:$Z$4,'Historical Metal Prices'!$L$10:$Z$10)</f>
        <v>0.21203747648704052</v>
      </c>
      <c r="G1270" s="77">
        <f t="shared" si="39"/>
        <v>23800.779925776016</v>
      </c>
    </row>
    <row r="1271" spans="1:7" x14ac:dyDescent="0.2">
      <c r="A1271" s="79">
        <v>44420</v>
      </c>
      <c r="B1271" s="77">
        <v>19659</v>
      </c>
      <c r="C1271" s="84">
        <v>202896</v>
      </c>
      <c r="E1271">
        <f t="shared" si="38"/>
        <v>2021</v>
      </c>
      <c r="F1271" s="57">
        <f>_xlfn.XLOOKUP(E1271,'Historical Metal Prices'!$L$4:$Z$4,'Historical Metal Prices'!$L$10:$Z$10)</f>
        <v>0.21203747648704052</v>
      </c>
      <c r="G1271" s="77">
        <f t="shared" si="39"/>
        <v>23827.444750258728</v>
      </c>
    </row>
    <row r="1272" spans="1:7" x14ac:dyDescent="0.2">
      <c r="A1272" s="79">
        <v>44419</v>
      </c>
      <c r="B1272" s="77">
        <v>19344</v>
      </c>
      <c r="C1272" s="84">
        <v>204012</v>
      </c>
      <c r="E1272">
        <f t="shared" si="38"/>
        <v>2021</v>
      </c>
      <c r="F1272" s="57">
        <f>_xlfn.XLOOKUP(E1272,'Historical Metal Prices'!$L$4:$Z$4,'Historical Metal Prices'!$L$10:$Z$10)</f>
        <v>0.21203747648704052</v>
      </c>
      <c r="G1272" s="77">
        <f t="shared" si="39"/>
        <v>23445.652945165311</v>
      </c>
    </row>
    <row r="1273" spans="1:7" x14ac:dyDescent="0.2">
      <c r="A1273" s="79">
        <v>44418</v>
      </c>
      <c r="B1273" s="77">
        <v>18927</v>
      </c>
      <c r="C1273" s="84">
        <v>205452</v>
      </c>
      <c r="E1273">
        <f t="shared" si="38"/>
        <v>2021</v>
      </c>
      <c r="F1273" s="57">
        <f>_xlfn.XLOOKUP(E1273,'Historical Metal Prices'!$L$4:$Z$4,'Historical Metal Prices'!$L$10:$Z$10)</f>
        <v>0.21203747648704052</v>
      </c>
      <c r="G1273" s="77">
        <f t="shared" si="39"/>
        <v>22940.233317470214</v>
      </c>
    </row>
    <row r="1274" spans="1:7" x14ac:dyDescent="0.2">
      <c r="A1274" s="79">
        <v>44417</v>
      </c>
      <c r="B1274" s="77">
        <v>18595.5</v>
      </c>
      <c r="C1274" s="84">
        <v>205632</v>
      </c>
      <c r="E1274">
        <f t="shared" si="38"/>
        <v>2021</v>
      </c>
      <c r="F1274" s="57">
        <f>_xlfn.XLOOKUP(E1274,'Historical Metal Prices'!$L$4:$Z$4,'Historical Metal Prices'!$L$10:$Z$10)</f>
        <v>0.21203747648704052</v>
      </c>
      <c r="G1274" s="77">
        <f t="shared" si="39"/>
        <v>22538.442894014763</v>
      </c>
    </row>
    <row r="1275" spans="1:7" x14ac:dyDescent="0.2">
      <c r="A1275" s="79">
        <v>44414</v>
      </c>
      <c r="B1275" s="77">
        <v>19194.75</v>
      </c>
      <c r="C1275" s="84">
        <v>207636</v>
      </c>
      <c r="E1275">
        <f t="shared" si="38"/>
        <v>2021</v>
      </c>
      <c r="F1275" s="57">
        <f>_xlfn.XLOOKUP(E1275,'Historical Metal Prices'!$L$4:$Z$4,'Historical Metal Prices'!$L$10:$Z$10)</f>
        <v>0.21203747648704052</v>
      </c>
      <c r="G1275" s="77">
        <f t="shared" si="39"/>
        <v>23264.75635179962</v>
      </c>
    </row>
    <row r="1276" spans="1:7" x14ac:dyDescent="0.2">
      <c r="A1276" s="79">
        <v>44413</v>
      </c>
      <c r="B1276" s="77">
        <v>19460.25</v>
      </c>
      <c r="C1276" s="84">
        <v>208590</v>
      </c>
      <c r="E1276">
        <f t="shared" si="38"/>
        <v>2021</v>
      </c>
      <c r="F1276" s="57">
        <f>_xlfn.XLOOKUP(E1276,'Historical Metal Prices'!$L$4:$Z$4,'Historical Metal Prices'!$L$10:$Z$10)</f>
        <v>0.21203747648704052</v>
      </c>
      <c r="G1276" s="77">
        <f t="shared" si="39"/>
        <v>23586.552301806929</v>
      </c>
    </row>
    <row r="1277" spans="1:7" x14ac:dyDescent="0.2">
      <c r="A1277" s="79">
        <v>44412</v>
      </c>
      <c r="B1277" s="77">
        <v>19235</v>
      </c>
      <c r="C1277" s="84">
        <v>209898</v>
      </c>
      <c r="E1277">
        <f t="shared" si="38"/>
        <v>2021</v>
      </c>
      <c r="F1277" s="57">
        <f>_xlfn.XLOOKUP(E1277,'Historical Metal Prices'!$L$4:$Z$4,'Historical Metal Prices'!$L$10:$Z$10)</f>
        <v>0.21203747648704052</v>
      </c>
      <c r="G1277" s="77">
        <f t="shared" si="39"/>
        <v>23313.540860228226</v>
      </c>
    </row>
    <row r="1278" spans="1:7" x14ac:dyDescent="0.2">
      <c r="A1278" s="79">
        <v>44411</v>
      </c>
      <c r="B1278" s="77">
        <v>19382.5</v>
      </c>
      <c r="C1278" s="84">
        <v>210192</v>
      </c>
      <c r="E1278">
        <f t="shared" si="38"/>
        <v>2021</v>
      </c>
      <c r="F1278" s="57">
        <f>_xlfn.XLOOKUP(E1278,'Historical Metal Prices'!$L$4:$Z$4,'Historical Metal Prices'!$L$10:$Z$10)</f>
        <v>0.21203747648704052</v>
      </c>
      <c r="G1278" s="77">
        <f t="shared" si="39"/>
        <v>23492.316388010062</v>
      </c>
    </row>
    <row r="1279" spans="1:7" x14ac:dyDescent="0.2">
      <c r="A1279" s="79">
        <v>44410</v>
      </c>
      <c r="B1279" s="77">
        <v>19515.5</v>
      </c>
      <c r="C1279" s="84">
        <v>211068</v>
      </c>
      <c r="E1279">
        <f t="shared" si="38"/>
        <v>2021</v>
      </c>
      <c r="F1279" s="57">
        <f>_xlfn.XLOOKUP(E1279,'Historical Metal Prices'!$L$4:$Z$4,'Historical Metal Prices'!$L$10:$Z$10)</f>
        <v>0.21203747648704052</v>
      </c>
      <c r="G1279" s="77">
        <f t="shared" si="39"/>
        <v>23653.517372382837</v>
      </c>
    </row>
    <row r="1280" spans="1:7" x14ac:dyDescent="0.2">
      <c r="A1280" s="79">
        <v>44407</v>
      </c>
      <c r="B1280" s="77">
        <v>19547</v>
      </c>
      <c r="C1280" s="84">
        <v>213120</v>
      </c>
      <c r="E1280">
        <f t="shared" si="38"/>
        <v>2021</v>
      </c>
      <c r="F1280" s="57">
        <f>_xlfn.XLOOKUP(E1280,'Historical Metal Prices'!$L$4:$Z$4,'Historical Metal Prices'!$L$10:$Z$10)</f>
        <v>0.21203747648704052</v>
      </c>
      <c r="G1280" s="77">
        <f t="shared" si="39"/>
        <v>23691.696552892183</v>
      </c>
    </row>
    <row r="1281" spans="1:7" x14ac:dyDescent="0.2">
      <c r="A1281" s="79">
        <v>44406</v>
      </c>
      <c r="B1281" s="77">
        <v>19833</v>
      </c>
      <c r="C1281" s="84">
        <v>214632</v>
      </c>
      <c r="E1281">
        <f t="shared" si="38"/>
        <v>2021</v>
      </c>
      <c r="F1281" s="57">
        <f>_xlfn.XLOOKUP(E1281,'Historical Metal Prices'!$L$4:$Z$4,'Historical Metal Prices'!$L$10:$Z$10)</f>
        <v>0.21203747648704052</v>
      </c>
      <c r="G1281" s="77">
        <f t="shared" si="39"/>
        <v>24038.339271167475</v>
      </c>
    </row>
    <row r="1282" spans="1:7" x14ac:dyDescent="0.2">
      <c r="A1282" s="79">
        <v>44405</v>
      </c>
      <c r="B1282" s="77">
        <v>19532.75</v>
      </c>
      <c r="C1282" s="84">
        <v>215412</v>
      </c>
      <c r="E1282">
        <f t="shared" si="38"/>
        <v>2021</v>
      </c>
      <c r="F1282" s="57">
        <f>_xlfn.XLOOKUP(E1282,'Historical Metal Prices'!$L$4:$Z$4,'Historical Metal Prices'!$L$10:$Z$10)</f>
        <v>0.21203747648704052</v>
      </c>
      <c r="G1282" s="77">
        <f t="shared" si="39"/>
        <v>23674.425018852242</v>
      </c>
    </row>
    <row r="1283" spans="1:7" x14ac:dyDescent="0.2">
      <c r="A1283" s="79">
        <v>44404</v>
      </c>
      <c r="B1283" s="77">
        <v>19345.5</v>
      </c>
      <c r="C1283" s="84">
        <v>215820</v>
      </c>
      <c r="E1283">
        <f t="shared" si="38"/>
        <v>2021</v>
      </c>
      <c r="F1283" s="57">
        <f>_xlfn.XLOOKUP(E1283,'Historical Metal Prices'!$L$4:$Z$4,'Historical Metal Prices'!$L$10:$Z$10)</f>
        <v>0.21203747648704052</v>
      </c>
      <c r="G1283" s="77">
        <f t="shared" si="39"/>
        <v>23447.471001380043</v>
      </c>
    </row>
    <row r="1284" spans="1:7" x14ac:dyDescent="0.2">
      <c r="A1284" s="79">
        <v>44403</v>
      </c>
      <c r="B1284" s="77">
        <v>19707</v>
      </c>
      <c r="C1284" s="84">
        <v>217878</v>
      </c>
      <c r="E1284">
        <f t="shared" si="38"/>
        <v>2021</v>
      </c>
      <c r="F1284" s="57">
        <f>_xlfn.XLOOKUP(E1284,'Historical Metal Prices'!$L$4:$Z$4,'Historical Metal Prices'!$L$10:$Z$10)</f>
        <v>0.21203747648704052</v>
      </c>
      <c r="G1284" s="77">
        <f t="shared" si="39"/>
        <v>23885.622549130108</v>
      </c>
    </row>
    <row r="1285" spans="1:7" x14ac:dyDescent="0.2">
      <c r="A1285" s="79">
        <v>44400</v>
      </c>
      <c r="B1285" s="77">
        <v>19373</v>
      </c>
      <c r="C1285" s="84">
        <v>219180</v>
      </c>
      <c r="E1285">
        <f t="shared" si="38"/>
        <v>2021</v>
      </c>
      <c r="F1285" s="57">
        <f>_xlfn.XLOOKUP(E1285,'Historical Metal Prices'!$L$4:$Z$4,'Historical Metal Prices'!$L$10:$Z$10)</f>
        <v>0.21203747648704052</v>
      </c>
      <c r="G1285" s="77">
        <f t="shared" si="39"/>
        <v>23480.802031983436</v>
      </c>
    </row>
    <row r="1286" spans="1:7" x14ac:dyDescent="0.2">
      <c r="A1286" s="79">
        <v>44399</v>
      </c>
      <c r="B1286" s="77">
        <v>18914.5</v>
      </c>
      <c r="C1286" s="84">
        <v>219444</v>
      </c>
      <c r="E1286">
        <f t="shared" si="38"/>
        <v>2021</v>
      </c>
      <c r="F1286" s="57">
        <f>_xlfn.XLOOKUP(E1286,'Historical Metal Prices'!$L$4:$Z$4,'Historical Metal Prices'!$L$10:$Z$10)</f>
        <v>0.21203747648704052</v>
      </c>
      <c r="G1286" s="77">
        <f t="shared" si="39"/>
        <v>22925.082849014128</v>
      </c>
    </row>
    <row r="1287" spans="1:7" x14ac:dyDescent="0.2">
      <c r="A1287" s="79">
        <v>44398</v>
      </c>
      <c r="B1287" s="77">
        <v>18568</v>
      </c>
      <c r="C1287" s="84">
        <v>219516</v>
      </c>
      <c r="E1287">
        <f t="shared" si="38"/>
        <v>2021</v>
      </c>
      <c r="F1287" s="57">
        <f>_xlfn.XLOOKUP(E1287,'Historical Metal Prices'!$L$4:$Z$4,'Historical Metal Prices'!$L$10:$Z$10)</f>
        <v>0.21203747648704052</v>
      </c>
      <c r="G1287" s="77">
        <f t="shared" si="39"/>
        <v>22505.11186341137</v>
      </c>
    </row>
    <row r="1288" spans="1:7" x14ac:dyDescent="0.2">
      <c r="A1288" s="79">
        <v>44397</v>
      </c>
      <c r="B1288" s="77">
        <v>18668</v>
      </c>
      <c r="C1288" s="84">
        <v>220074</v>
      </c>
      <c r="E1288">
        <f t="shared" si="38"/>
        <v>2021</v>
      </c>
      <c r="F1288" s="57">
        <f>_xlfn.XLOOKUP(E1288,'Historical Metal Prices'!$L$4:$Z$4,'Historical Metal Prices'!$L$10:$Z$10)</f>
        <v>0.21203747648704052</v>
      </c>
      <c r="G1288" s="77">
        <f t="shared" si="39"/>
        <v>22626.315611060072</v>
      </c>
    </row>
    <row r="1289" spans="1:7" x14ac:dyDescent="0.2">
      <c r="A1289" s="79">
        <v>44396</v>
      </c>
      <c r="B1289" s="77">
        <v>18450.5</v>
      </c>
      <c r="C1289" s="84">
        <v>220128</v>
      </c>
      <c r="E1289">
        <f t="shared" si="38"/>
        <v>2021</v>
      </c>
      <c r="F1289" s="57">
        <f>_xlfn.XLOOKUP(E1289,'Historical Metal Prices'!$L$4:$Z$4,'Historical Metal Prices'!$L$10:$Z$10)</f>
        <v>0.21203747648704052</v>
      </c>
      <c r="G1289" s="77">
        <f t="shared" si="39"/>
        <v>22362.69745992414</v>
      </c>
    </row>
    <row r="1290" spans="1:7" x14ac:dyDescent="0.2">
      <c r="A1290" s="79">
        <v>44393</v>
      </c>
      <c r="B1290" s="77">
        <v>19057.5</v>
      </c>
      <c r="C1290" s="84">
        <v>221892</v>
      </c>
      <c r="E1290">
        <f t="shared" si="38"/>
        <v>2021</v>
      </c>
      <c r="F1290" s="57">
        <f>_xlfn.XLOOKUP(E1290,'Historical Metal Prices'!$L$4:$Z$4,'Historical Metal Prices'!$L$10:$Z$10)</f>
        <v>0.21203747648704052</v>
      </c>
      <c r="G1290" s="77">
        <f t="shared" si="39"/>
        <v>23098.404208151776</v>
      </c>
    </row>
    <row r="1291" spans="1:7" x14ac:dyDescent="0.2">
      <c r="A1291" s="79">
        <v>44392</v>
      </c>
      <c r="B1291" s="77">
        <v>18764.5</v>
      </c>
      <c r="C1291" s="84">
        <v>223248</v>
      </c>
      <c r="E1291">
        <f t="shared" ref="E1291:E1354" si="40">YEAR(A1291)</f>
        <v>2021</v>
      </c>
      <c r="F1291" s="57">
        <f>_xlfn.XLOOKUP(E1291,'Historical Metal Prices'!$L$4:$Z$4,'Historical Metal Prices'!$L$10:$Z$10)</f>
        <v>0.21203747648704052</v>
      </c>
      <c r="G1291" s="77">
        <f t="shared" ref="G1291:G1354" si="41">IFERROR(B1291*(1+F1291),G1292)</f>
        <v>22743.277227541072</v>
      </c>
    </row>
    <row r="1292" spans="1:7" x14ac:dyDescent="0.2">
      <c r="A1292" s="79">
        <v>44391</v>
      </c>
      <c r="B1292" s="77">
        <v>18574.5</v>
      </c>
      <c r="C1292" s="84">
        <v>223872</v>
      </c>
      <c r="E1292">
        <f t="shared" si="40"/>
        <v>2021</v>
      </c>
      <c r="F1292" s="57">
        <f>_xlfn.XLOOKUP(E1292,'Historical Metal Prices'!$L$4:$Z$4,'Historical Metal Prices'!$L$10:$Z$10)</f>
        <v>0.21203747648704052</v>
      </c>
      <c r="G1292" s="77">
        <f t="shared" si="41"/>
        <v>22512.990107008533</v>
      </c>
    </row>
    <row r="1293" spans="1:7" x14ac:dyDescent="0.2">
      <c r="A1293" s="79">
        <v>44390</v>
      </c>
      <c r="B1293" s="77">
        <v>18768.5</v>
      </c>
      <c r="C1293" s="84">
        <v>225312</v>
      </c>
      <c r="E1293">
        <f t="shared" si="40"/>
        <v>2021</v>
      </c>
      <c r="F1293" s="57">
        <f>_xlfn.XLOOKUP(E1293,'Historical Metal Prices'!$L$4:$Z$4,'Historical Metal Prices'!$L$10:$Z$10)</f>
        <v>0.21203747648704052</v>
      </c>
      <c r="G1293" s="77">
        <f t="shared" si="41"/>
        <v>22748.125377447021</v>
      </c>
    </row>
    <row r="1294" spans="1:7" x14ac:dyDescent="0.2">
      <c r="A1294" s="79">
        <v>44389</v>
      </c>
      <c r="B1294" s="77">
        <v>18676</v>
      </c>
      <c r="C1294" s="84">
        <v>226230</v>
      </c>
      <c r="E1294">
        <f t="shared" si="40"/>
        <v>2021</v>
      </c>
      <c r="F1294" s="57">
        <f>_xlfn.XLOOKUP(E1294,'Historical Metal Prices'!$L$4:$Z$4,'Historical Metal Prices'!$L$10:$Z$10)</f>
        <v>0.21203747648704052</v>
      </c>
      <c r="G1294" s="77">
        <f t="shared" si="41"/>
        <v>22636.01191087197</v>
      </c>
    </row>
    <row r="1295" spans="1:7" x14ac:dyDescent="0.2">
      <c r="A1295" s="79">
        <v>44386</v>
      </c>
      <c r="B1295" s="77">
        <v>18769.5</v>
      </c>
      <c r="C1295" s="84">
        <v>226962</v>
      </c>
      <c r="E1295">
        <f t="shared" si="40"/>
        <v>2021</v>
      </c>
      <c r="F1295" s="57">
        <f>_xlfn.XLOOKUP(E1295,'Historical Metal Prices'!$L$4:$Z$4,'Historical Metal Prices'!$L$10:$Z$10)</f>
        <v>0.21203747648704052</v>
      </c>
      <c r="G1295" s="77">
        <f t="shared" si="41"/>
        <v>22749.337414923506</v>
      </c>
    </row>
    <row r="1296" spans="1:7" x14ac:dyDescent="0.2">
      <c r="A1296" s="79">
        <v>44385</v>
      </c>
      <c r="B1296" s="77">
        <v>18322.5</v>
      </c>
      <c r="C1296" s="84">
        <v>228612</v>
      </c>
      <c r="E1296">
        <f t="shared" si="40"/>
        <v>2021</v>
      </c>
      <c r="F1296" s="57">
        <f>_xlfn.XLOOKUP(E1296,'Historical Metal Prices'!$L$4:$Z$4,'Historical Metal Prices'!$L$10:$Z$10)</f>
        <v>0.21203747648704052</v>
      </c>
      <c r="G1296" s="77">
        <f t="shared" si="41"/>
        <v>22207.556662933799</v>
      </c>
    </row>
    <row r="1297" spans="1:7" x14ac:dyDescent="0.2">
      <c r="A1297" s="79">
        <v>44384</v>
      </c>
      <c r="B1297" s="77">
        <v>18289</v>
      </c>
      <c r="C1297" s="84">
        <v>229980</v>
      </c>
      <c r="E1297">
        <f t="shared" si="40"/>
        <v>2021</v>
      </c>
      <c r="F1297" s="57">
        <f>_xlfn.XLOOKUP(E1297,'Historical Metal Prices'!$L$4:$Z$4,'Historical Metal Prices'!$L$10:$Z$10)</f>
        <v>0.21203747648704052</v>
      </c>
      <c r="G1297" s="77">
        <f t="shared" si="41"/>
        <v>22166.953407471483</v>
      </c>
    </row>
    <row r="1298" spans="1:7" x14ac:dyDescent="0.2">
      <c r="A1298" s="79">
        <v>44383</v>
      </c>
      <c r="B1298" s="77">
        <v>17979</v>
      </c>
      <c r="C1298" s="84">
        <v>231312</v>
      </c>
      <c r="E1298">
        <f t="shared" si="40"/>
        <v>2021</v>
      </c>
      <c r="F1298" s="57">
        <f>_xlfn.XLOOKUP(E1298,'Historical Metal Prices'!$L$4:$Z$4,'Historical Metal Prices'!$L$10:$Z$10)</f>
        <v>0.21203747648704052</v>
      </c>
      <c r="G1298" s="77">
        <f t="shared" si="41"/>
        <v>21791.221789760501</v>
      </c>
    </row>
    <row r="1299" spans="1:7" x14ac:dyDescent="0.2">
      <c r="A1299" s="79">
        <v>44382</v>
      </c>
      <c r="B1299" s="77">
        <v>18411.5</v>
      </c>
      <c r="C1299" s="84">
        <v>232554</v>
      </c>
      <c r="E1299">
        <f t="shared" si="40"/>
        <v>2021</v>
      </c>
      <c r="F1299" s="57">
        <f>_xlfn.XLOOKUP(E1299,'Historical Metal Prices'!$L$4:$Z$4,'Historical Metal Prices'!$L$10:$Z$10)</f>
        <v>0.21203747648704052</v>
      </c>
      <c r="G1299" s="77">
        <f t="shared" si="41"/>
        <v>22315.427998341147</v>
      </c>
    </row>
    <row r="1300" spans="1:7" x14ac:dyDescent="0.2">
      <c r="A1300" s="79">
        <v>44379</v>
      </c>
      <c r="B1300" s="77">
        <v>18352</v>
      </c>
      <c r="C1300" s="84">
        <v>232566</v>
      </c>
      <c r="E1300">
        <f t="shared" si="40"/>
        <v>2021</v>
      </c>
      <c r="F1300" s="57">
        <f>_xlfn.XLOOKUP(E1300,'Historical Metal Prices'!$L$4:$Z$4,'Historical Metal Prices'!$L$10:$Z$10)</f>
        <v>0.21203747648704052</v>
      </c>
      <c r="G1300" s="77">
        <f t="shared" si="41"/>
        <v>22243.311768490166</v>
      </c>
    </row>
    <row r="1301" spans="1:7" x14ac:dyDescent="0.2">
      <c r="A1301" s="79">
        <v>44378</v>
      </c>
      <c r="B1301" s="77">
        <v>18103.5</v>
      </c>
      <c r="C1301" s="84">
        <v>231378</v>
      </c>
      <c r="E1301">
        <f t="shared" si="40"/>
        <v>2021</v>
      </c>
      <c r="F1301" s="57">
        <f>_xlfn.XLOOKUP(E1301,'Historical Metal Prices'!$L$4:$Z$4,'Historical Metal Prices'!$L$10:$Z$10)</f>
        <v>0.21203747648704052</v>
      </c>
      <c r="G1301" s="77">
        <f t="shared" si="41"/>
        <v>21942.120455583139</v>
      </c>
    </row>
    <row r="1302" spans="1:7" x14ac:dyDescent="0.2">
      <c r="A1302" s="79">
        <v>44377</v>
      </c>
      <c r="B1302" s="77">
        <v>18212</v>
      </c>
      <c r="C1302" s="84">
        <v>231498</v>
      </c>
      <c r="E1302">
        <f t="shared" si="40"/>
        <v>2021</v>
      </c>
      <c r="F1302" s="57">
        <f>_xlfn.XLOOKUP(E1302,'Historical Metal Prices'!$L$4:$Z$4,'Historical Metal Prices'!$L$10:$Z$10)</f>
        <v>0.21203747648704052</v>
      </c>
      <c r="G1302" s="77">
        <f t="shared" si="41"/>
        <v>22073.626521781982</v>
      </c>
    </row>
    <row r="1303" spans="1:7" x14ac:dyDescent="0.2">
      <c r="A1303" s="79">
        <v>44376</v>
      </c>
      <c r="B1303" s="77">
        <v>18356.5</v>
      </c>
      <c r="C1303" s="84">
        <v>232476</v>
      </c>
      <c r="E1303">
        <f t="shared" si="40"/>
        <v>2021</v>
      </c>
      <c r="F1303" s="57">
        <f>_xlfn.XLOOKUP(E1303,'Historical Metal Prices'!$L$4:$Z$4,'Historical Metal Prices'!$L$10:$Z$10)</f>
        <v>0.21203747648704052</v>
      </c>
      <c r="G1303" s="77">
        <f t="shared" si="41"/>
        <v>22248.765937134358</v>
      </c>
    </row>
    <row r="1304" spans="1:7" x14ac:dyDescent="0.2">
      <c r="A1304" s="79">
        <v>44375</v>
      </c>
      <c r="B1304" s="77">
        <v>18279</v>
      </c>
      <c r="C1304" s="84">
        <v>233814</v>
      </c>
      <c r="E1304">
        <f t="shared" si="40"/>
        <v>2021</v>
      </c>
      <c r="F1304" s="57">
        <f>_xlfn.XLOOKUP(E1304,'Historical Metal Prices'!$L$4:$Z$4,'Historical Metal Prices'!$L$10:$Z$10)</f>
        <v>0.21203747648704052</v>
      </c>
      <c r="G1304" s="77">
        <f t="shared" si="41"/>
        <v>22154.833032706614</v>
      </c>
    </row>
    <row r="1305" spans="1:7" x14ac:dyDescent="0.2">
      <c r="A1305" s="79">
        <v>44372</v>
      </c>
      <c r="B1305" s="77">
        <v>18523.5</v>
      </c>
      <c r="C1305" s="84">
        <v>234186</v>
      </c>
      <c r="E1305">
        <f t="shared" si="40"/>
        <v>2021</v>
      </c>
      <c r="F1305" s="57">
        <f>_xlfn.XLOOKUP(E1305,'Historical Metal Prices'!$L$4:$Z$4,'Historical Metal Prices'!$L$10:$Z$10)</f>
        <v>0.21203747648704052</v>
      </c>
      <c r="G1305" s="77">
        <f t="shared" si="41"/>
        <v>22451.176195707696</v>
      </c>
    </row>
    <row r="1306" spans="1:7" x14ac:dyDescent="0.2">
      <c r="A1306" s="79">
        <v>44371</v>
      </c>
      <c r="B1306" s="77">
        <v>18424</v>
      </c>
      <c r="C1306" s="84">
        <v>234576</v>
      </c>
      <c r="E1306">
        <f t="shared" si="40"/>
        <v>2021</v>
      </c>
      <c r="F1306" s="57">
        <f>_xlfn.XLOOKUP(E1306,'Historical Metal Prices'!$L$4:$Z$4,'Historical Metal Prices'!$L$10:$Z$10)</f>
        <v>0.21203747648704052</v>
      </c>
      <c r="G1306" s="77">
        <f t="shared" si="41"/>
        <v>22330.578466797233</v>
      </c>
    </row>
    <row r="1307" spans="1:7" x14ac:dyDescent="0.2">
      <c r="A1307" s="79">
        <v>44370</v>
      </c>
      <c r="B1307" s="77">
        <v>18057.75</v>
      </c>
      <c r="C1307" s="84">
        <v>234900</v>
      </c>
      <c r="E1307">
        <f t="shared" si="40"/>
        <v>2021</v>
      </c>
      <c r="F1307" s="57">
        <f>_xlfn.XLOOKUP(E1307,'Historical Metal Prices'!$L$4:$Z$4,'Historical Metal Prices'!$L$10:$Z$10)</f>
        <v>0.21203747648704052</v>
      </c>
      <c r="G1307" s="77">
        <f t="shared" si="41"/>
        <v>21886.669741033857</v>
      </c>
    </row>
    <row r="1308" spans="1:7" x14ac:dyDescent="0.2">
      <c r="A1308" s="79">
        <v>44369</v>
      </c>
      <c r="B1308" s="77">
        <v>17724.5</v>
      </c>
      <c r="C1308" s="84">
        <v>235818</v>
      </c>
      <c r="E1308">
        <f t="shared" si="40"/>
        <v>2021</v>
      </c>
      <c r="F1308" s="57">
        <f>_xlfn.XLOOKUP(E1308,'Historical Metal Prices'!$L$4:$Z$4,'Historical Metal Prices'!$L$10:$Z$10)</f>
        <v>0.21203747648704052</v>
      </c>
      <c r="G1308" s="77">
        <f t="shared" si="41"/>
        <v>21482.75825199455</v>
      </c>
    </row>
    <row r="1309" spans="1:7" x14ac:dyDescent="0.2">
      <c r="A1309" s="79">
        <v>44368</v>
      </c>
      <c r="B1309" s="77">
        <v>17427.75</v>
      </c>
      <c r="C1309" s="84">
        <v>237414</v>
      </c>
      <c r="E1309">
        <f t="shared" si="40"/>
        <v>2021</v>
      </c>
      <c r="F1309" s="57">
        <f>_xlfn.XLOOKUP(E1309,'Historical Metal Prices'!$L$4:$Z$4,'Historical Metal Prices'!$L$10:$Z$10)</f>
        <v>0.21203747648704052</v>
      </c>
      <c r="G1309" s="77">
        <f t="shared" si="41"/>
        <v>21123.086130847019</v>
      </c>
    </row>
    <row r="1310" spans="1:7" x14ac:dyDescent="0.2">
      <c r="A1310" s="79">
        <v>44365</v>
      </c>
      <c r="B1310" s="77">
        <v>17126</v>
      </c>
      <c r="C1310" s="84">
        <v>237678</v>
      </c>
      <c r="E1310">
        <f t="shared" si="40"/>
        <v>2021</v>
      </c>
      <c r="F1310" s="57">
        <f>_xlfn.XLOOKUP(E1310,'Historical Metal Prices'!$L$4:$Z$4,'Historical Metal Prices'!$L$10:$Z$10)</f>
        <v>0.21203747648704052</v>
      </c>
      <c r="G1310" s="77">
        <f t="shared" si="41"/>
        <v>20757.353822317054</v>
      </c>
    </row>
    <row r="1311" spans="1:7" x14ac:dyDescent="0.2">
      <c r="A1311" s="79">
        <v>44364</v>
      </c>
      <c r="B1311" s="77">
        <v>17143</v>
      </c>
      <c r="C1311" s="84">
        <v>238410</v>
      </c>
      <c r="E1311">
        <f t="shared" si="40"/>
        <v>2021</v>
      </c>
      <c r="F1311" s="57">
        <f>_xlfn.XLOOKUP(E1311,'Historical Metal Prices'!$L$4:$Z$4,'Historical Metal Prices'!$L$10:$Z$10)</f>
        <v>0.21203747648704052</v>
      </c>
      <c r="G1311" s="77">
        <f t="shared" si="41"/>
        <v>20777.958459417336</v>
      </c>
    </row>
    <row r="1312" spans="1:7" x14ac:dyDescent="0.2">
      <c r="A1312" s="79">
        <v>44363</v>
      </c>
      <c r="B1312" s="77">
        <v>17619</v>
      </c>
      <c r="C1312" s="84">
        <v>238602</v>
      </c>
      <c r="E1312">
        <f t="shared" si="40"/>
        <v>2021</v>
      </c>
      <c r="F1312" s="57">
        <f>_xlfn.XLOOKUP(E1312,'Historical Metal Prices'!$L$4:$Z$4,'Historical Metal Prices'!$L$10:$Z$10)</f>
        <v>0.21203747648704052</v>
      </c>
      <c r="G1312" s="77">
        <f t="shared" si="41"/>
        <v>21354.888298225167</v>
      </c>
    </row>
    <row r="1313" spans="1:7" x14ac:dyDescent="0.2">
      <c r="A1313" s="79">
        <v>44362</v>
      </c>
      <c r="B1313" s="77">
        <v>17704.5</v>
      </c>
      <c r="C1313" s="84">
        <v>239838</v>
      </c>
      <c r="E1313">
        <f t="shared" si="40"/>
        <v>2021</v>
      </c>
      <c r="F1313" s="57">
        <f>_xlfn.XLOOKUP(E1313,'Historical Metal Prices'!$L$4:$Z$4,'Historical Metal Prices'!$L$10:$Z$10)</f>
        <v>0.21203747648704052</v>
      </c>
      <c r="G1313" s="77">
        <f t="shared" si="41"/>
        <v>21458.517502464809</v>
      </c>
    </row>
    <row r="1314" spans="1:7" x14ac:dyDescent="0.2">
      <c r="A1314" s="79">
        <v>44361</v>
      </c>
      <c r="B1314" s="77">
        <v>18450.25</v>
      </c>
      <c r="C1314" s="84">
        <v>240492</v>
      </c>
      <c r="E1314">
        <f t="shared" si="40"/>
        <v>2021</v>
      </c>
      <c r="F1314" s="57">
        <f>_xlfn.XLOOKUP(E1314,'Historical Metal Prices'!$L$4:$Z$4,'Historical Metal Prices'!$L$10:$Z$10)</f>
        <v>0.21203747648704052</v>
      </c>
      <c r="G1314" s="77">
        <f t="shared" si="41"/>
        <v>22362.394450555021</v>
      </c>
    </row>
    <row r="1315" spans="1:7" x14ac:dyDescent="0.2">
      <c r="A1315" s="79">
        <v>44358</v>
      </c>
      <c r="B1315" s="77">
        <v>18204.5</v>
      </c>
      <c r="C1315" s="84">
        <v>240222</v>
      </c>
      <c r="E1315">
        <f t="shared" si="40"/>
        <v>2021</v>
      </c>
      <c r="F1315" s="57">
        <f>_xlfn.XLOOKUP(E1315,'Historical Metal Prices'!$L$4:$Z$4,'Historical Metal Prices'!$L$10:$Z$10)</f>
        <v>0.21203747648704052</v>
      </c>
      <c r="G1315" s="77">
        <f t="shared" si="41"/>
        <v>22064.53624070833</v>
      </c>
    </row>
    <row r="1316" spans="1:7" x14ac:dyDescent="0.2">
      <c r="A1316" s="79">
        <v>44357</v>
      </c>
      <c r="B1316" s="77">
        <v>18257.7</v>
      </c>
      <c r="C1316" s="84">
        <v>240732</v>
      </c>
      <c r="E1316">
        <f t="shared" si="40"/>
        <v>2021</v>
      </c>
      <c r="F1316" s="57">
        <f>_xlfn.XLOOKUP(E1316,'Historical Metal Prices'!$L$4:$Z$4,'Historical Metal Prices'!$L$10:$Z$10)</f>
        <v>0.21203747648704052</v>
      </c>
      <c r="G1316" s="77">
        <f t="shared" si="41"/>
        <v>22129.016634457439</v>
      </c>
    </row>
    <row r="1317" spans="1:7" x14ac:dyDescent="0.2">
      <c r="A1317" s="79">
        <v>44356</v>
      </c>
      <c r="B1317" s="77">
        <v>18106.25</v>
      </c>
      <c r="C1317" s="84">
        <v>240570</v>
      </c>
      <c r="E1317">
        <f t="shared" si="40"/>
        <v>2021</v>
      </c>
      <c r="F1317" s="57">
        <f>_xlfn.XLOOKUP(E1317,'Historical Metal Prices'!$L$4:$Z$4,'Historical Metal Prices'!$L$10:$Z$10)</f>
        <v>0.21203747648704052</v>
      </c>
      <c r="G1317" s="77">
        <f t="shared" si="41"/>
        <v>21945.453558643476</v>
      </c>
    </row>
    <row r="1318" spans="1:7" x14ac:dyDescent="0.2">
      <c r="A1318" s="79">
        <v>44355</v>
      </c>
      <c r="B1318" s="77">
        <v>17912.75</v>
      </c>
      <c r="C1318" s="84">
        <v>241260</v>
      </c>
      <c r="E1318">
        <f t="shared" si="40"/>
        <v>2021</v>
      </c>
      <c r="F1318" s="57">
        <f>_xlfn.XLOOKUP(E1318,'Historical Metal Prices'!$L$4:$Z$4,'Historical Metal Prices'!$L$10:$Z$10)</f>
        <v>0.21203747648704052</v>
      </c>
      <c r="G1318" s="77">
        <f t="shared" si="41"/>
        <v>21710.924306943234</v>
      </c>
    </row>
    <row r="1319" spans="1:7" x14ac:dyDescent="0.2">
      <c r="A1319" s="79">
        <v>44354</v>
      </c>
      <c r="B1319" s="77">
        <v>17863</v>
      </c>
      <c r="C1319" s="84">
        <v>241392</v>
      </c>
      <c r="E1319">
        <f t="shared" si="40"/>
        <v>2021</v>
      </c>
      <c r="F1319" s="57">
        <f>_xlfn.XLOOKUP(E1319,'Historical Metal Prices'!$L$4:$Z$4,'Historical Metal Prices'!$L$10:$Z$10)</f>
        <v>0.21203747648704052</v>
      </c>
      <c r="G1319" s="77">
        <f t="shared" si="41"/>
        <v>21650.625442488006</v>
      </c>
    </row>
    <row r="1320" spans="1:7" x14ac:dyDescent="0.2">
      <c r="A1320" s="79">
        <v>44351</v>
      </c>
      <c r="B1320" s="77">
        <v>17993.25</v>
      </c>
      <c r="C1320" s="84">
        <v>242004</v>
      </c>
      <c r="E1320">
        <f t="shared" si="40"/>
        <v>2021</v>
      </c>
      <c r="F1320" s="57">
        <f>_xlfn.XLOOKUP(E1320,'Historical Metal Prices'!$L$4:$Z$4,'Historical Metal Prices'!$L$10:$Z$10)</f>
        <v>0.21203747648704052</v>
      </c>
      <c r="G1320" s="77">
        <f t="shared" si="41"/>
        <v>21808.493323800441</v>
      </c>
    </row>
    <row r="1321" spans="1:7" x14ac:dyDescent="0.2">
      <c r="A1321" s="79">
        <v>44350</v>
      </c>
      <c r="B1321" s="77">
        <v>17861.5</v>
      </c>
      <c r="C1321" s="84">
        <v>242568</v>
      </c>
      <c r="E1321">
        <f t="shared" si="40"/>
        <v>2021</v>
      </c>
      <c r="F1321" s="57">
        <f>_xlfn.XLOOKUP(E1321,'Historical Metal Prices'!$L$4:$Z$4,'Historical Metal Prices'!$L$10:$Z$10)</f>
        <v>0.21203747648704052</v>
      </c>
      <c r="G1321" s="77">
        <f t="shared" si="41"/>
        <v>21648.807386273274</v>
      </c>
    </row>
    <row r="1322" spans="1:7" x14ac:dyDescent="0.2">
      <c r="A1322" s="79">
        <v>44349</v>
      </c>
      <c r="B1322" s="77">
        <v>18203.25</v>
      </c>
      <c r="C1322" s="84">
        <v>243162</v>
      </c>
      <c r="E1322">
        <f t="shared" si="40"/>
        <v>2021</v>
      </c>
      <c r="F1322" s="57">
        <f>_xlfn.XLOOKUP(E1322,'Historical Metal Prices'!$L$4:$Z$4,'Historical Metal Prices'!$L$10:$Z$10)</f>
        <v>0.21203747648704052</v>
      </c>
      <c r="G1322" s="77">
        <f t="shared" si="41"/>
        <v>22063.021193862722</v>
      </c>
    </row>
    <row r="1323" spans="1:7" x14ac:dyDescent="0.2">
      <c r="A1323" s="79">
        <v>44348</v>
      </c>
      <c r="B1323" s="77">
        <v>18100.5</v>
      </c>
      <c r="C1323" s="84">
        <v>243630</v>
      </c>
      <c r="E1323">
        <f t="shared" si="40"/>
        <v>2021</v>
      </c>
      <c r="F1323" s="57">
        <f>_xlfn.XLOOKUP(E1323,'Historical Metal Prices'!$L$4:$Z$4,'Historical Metal Prices'!$L$10:$Z$10)</f>
        <v>0.21203747648704052</v>
      </c>
      <c r="G1323" s="77">
        <f t="shared" si="41"/>
        <v>21938.484343153676</v>
      </c>
    </row>
    <row r="1324" spans="1:7" x14ac:dyDescent="0.2">
      <c r="A1324" s="79">
        <v>44347</v>
      </c>
      <c r="B1324" s="77">
        <v>18078</v>
      </c>
      <c r="C1324" s="84">
        <v>246444</v>
      </c>
      <c r="E1324">
        <f t="shared" si="40"/>
        <v>2021</v>
      </c>
      <c r="F1324" s="57">
        <f>_xlfn.XLOOKUP(E1324,'Historical Metal Prices'!$L$4:$Z$4,'Historical Metal Prices'!$L$10:$Z$10)</f>
        <v>0.21203747648704052</v>
      </c>
      <c r="G1324" s="77">
        <f t="shared" si="41"/>
        <v>21911.213499932717</v>
      </c>
    </row>
    <row r="1325" spans="1:7" x14ac:dyDescent="0.2">
      <c r="A1325" s="79">
        <v>44344</v>
      </c>
      <c r="B1325" s="77">
        <v>18078</v>
      </c>
      <c r="C1325" s="84">
        <v>247494</v>
      </c>
      <c r="E1325">
        <f t="shared" si="40"/>
        <v>2021</v>
      </c>
      <c r="F1325" s="57">
        <f>_xlfn.XLOOKUP(E1325,'Historical Metal Prices'!$L$4:$Z$4,'Historical Metal Prices'!$L$10:$Z$10)</f>
        <v>0.21203747648704052</v>
      </c>
      <c r="G1325" s="77">
        <f t="shared" si="41"/>
        <v>21911.213499932717</v>
      </c>
    </row>
    <row r="1326" spans="1:7" x14ac:dyDescent="0.2">
      <c r="A1326" s="79">
        <v>44343</v>
      </c>
      <c r="B1326" s="77">
        <v>17860</v>
      </c>
      <c r="C1326" s="84">
        <v>247494</v>
      </c>
      <c r="E1326">
        <f t="shared" si="40"/>
        <v>2021</v>
      </c>
      <c r="F1326" s="57">
        <f>_xlfn.XLOOKUP(E1326,'Historical Metal Prices'!$L$4:$Z$4,'Historical Metal Prices'!$L$10:$Z$10)</f>
        <v>0.21203747648704052</v>
      </c>
      <c r="G1326" s="77">
        <f t="shared" si="41"/>
        <v>21646.989330058543</v>
      </c>
    </row>
    <row r="1327" spans="1:7" x14ac:dyDescent="0.2">
      <c r="A1327" s="79">
        <v>44342</v>
      </c>
      <c r="B1327" s="77">
        <v>17256</v>
      </c>
      <c r="C1327" s="84">
        <v>247782</v>
      </c>
      <c r="E1327">
        <f t="shared" si="40"/>
        <v>2021</v>
      </c>
      <c r="F1327" s="57">
        <f>_xlfn.XLOOKUP(E1327,'Historical Metal Prices'!$L$4:$Z$4,'Historical Metal Prices'!$L$10:$Z$10)</f>
        <v>0.21203747648704052</v>
      </c>
      <c r="G1327" s="77">
        <f t="shared" si="41"/>
        <v>20914.91869426037</v>
      </c>
    </row>
    <row r="1328" spans="1:7" x14ac:dyDescent="0.2">
      <c r="A1328" s="79">
        <v>44341</v>
      </c>
      <c r="B1328" s="77">
        <v>17003.75</v>
      </c>
      <c r="C1328" s="84">
        <v>248358</v>
      </c>
      <c r="E1328">
        <f t="shared" si="40"/>
        <v>2021</v>
      </c>
      <c r="F1328" s="57">
        <f>_xlfn.XLOOKUP(E1328,'Historical Metal Prices'!$L$4:$Z$4,'Historical Metal Prices'!$L$10:$Z$10)</f>
        <v>0.21203747648704052</v>
      </c>
      <c r="G1328" s="77">
        <f t="shared" si="41"/>
        <v>20609.182240816514</v>
      </c>
    </row>
    <row r="1329" spans="1:7" x14ac:dyDescent="0.2">
      <c r="A1329" s="79">
        <v>44340</v>
      </c>
      <c r="B1329" s="77">
        <v>17079.5</v>
      </c>
      <c r="C1329" s="84">
        <v>249372</v>
      </c>
      <c r="E1329">
        <f t="shared" si="40"/>
        <v>2021</v>
      </c>
      <c r="F1329" s="57">
        <f>_xlfn.XLOOKUP(E1329,'Historical Metal Prices'!$L$4:$Z$4,'Historical Metal Prices'!$L$10:$Z$10)</f>
        <v>0.21203747648704052</v>
      </c>
      <c r="G1329" s="77">
        <f t="shared" si="41"/>
        <v>20700.99407966041</v>
      </c>
    </row>
    <row r="1330" spans="1:7" x14ac:dyDescent="0.2">
      <c r="A1330" s="79">
        <v>44337</v>
      </c>
      <c r="B1330" s="77">
        <v>16756</v>
      </c>
      <c r="C1330" s="84">
        <v>249678</v>
      </c>
      <c r="E1330">
        <f t="shared" si="40"/>
        <v>2021</v>
      </c>
      <c r="F1330" s="57">
        <f>_xlfn.XLOOKUP(E1330,'Historical Metal Prices'!$L$4:$Z$4,'Historical Metal Prices'!$L$10:$Z$10)</f>
        <v>0.21203747648704052</v>
      </c>
      <c r="G1330" s="77">
        <f t="shared" si="41"/>
        <v>20308.899956016852</v>
      </c>
    </row>
    <row r="1331" spans="1:7" x14ac:dyDescent="0.2">
      <c r="A1331" s="79">
        <v>44336</v>
      </c>
      <c r="B1331" s="77">
        <v>17116.05</v>
      </c>
      <c r="C1331" s="84">
        <v>250296</v>
      </c>
      <c r="E1331">
        <f t="shared" si="40"/>
        <v>2021</v>
      </c>
      <c r="F1331" s="57">
        <f>_xlfn.XLOOKUP(E1331,'Historical Metal Prices'!$L$4:$Z$4,'Historical Metal Prices'!$L$10:$Z$10)</f>
        <v>0.21203747648704052</v>
      </c>
      <c r="G1331" s="77">
        <f t="shared" si="41"/>
        <v>20745.294049426007</v>
      </c>
    </row>
    <row r="1332" spans="1:7" x14ac:dyDescent="0.2">
      <c r="A1332" s="79">
        <v>44335</v>
      </c>
      <c r="B1332" s="77">
        <v>17289</v>
      </c>
      <c r="C1332" s="84">
        <v>250482</v>
      </c>
      <c r="E1332">
        <f t="shared" si="40"/>
        <v>2021</v>
      </c>
      <c r="F1332" s="57">
        <f>_xlfn.XLOOKUP(E1332,'Historical Metal Prices'!$L$4:$Z$4,'Historical Metal Prices'!$L$10:$Z$10)</f>
        <v>0.21203747648704052</v>
      </c>
      <c r="G1332" s="77">
        <f t="shared" si="41"/>
        <v>20954.915930984444</v>
      </c>
    </row>
    <row r="1333" spans="1:7" x14ac:dyDescent="0.2">
      <c r="A1333" s="79">
        <v>44334</v>
      </c>
      <c r="B1333" s="77">
        <v>17941.75</v>
      </c>
      <c r="C1333" s="84">
        <v>252072</v>
      </c>
      <c r="E1333">
        <f t="shared" si="40"/>
        <v>2021</v>
      </c>
      <c r="F1333" s="57">
        <f>_xlfn.XLOOKUP(E1333,'Historical Metal Prices'!$L$4:$Z$4,'Historical Metal Prices'!$L$10:$Z$10)</f>
        <v>0.21203747648704052</v>
      </c>
      <c r="G1333" s="77">
        <f t="shared" si="41"/>
        <v>21746.073393761359</v>
      </c>
    </row>
    <row r="1334" spans="1:7" x14ac:dyDescent="0.2">
      <c r="A1334" s="79">
        <v>44333</v>
      </c>
      <c r="B1334" s="77">
        <v>17885.75</v>
      </c>
      <c r="C1334" s="84">
        <v>253368</v>
      </c>
      <c r="E1334">
        <f t="shared" si="40"/>
        <v>2021</v>
      </c>
      <c r="F1334" s="57">
        <f>_xlfn.XLOOKUP(E1334,'Historical Metal Prices'!$L$4:$Z$4,'Historical Metal Prices'!$L$10:$Z$10)</f>
        <v>0.21203747648704052</v>
      </c>
      <c r="G1334" s="77">
        <f t="shared" si="41"/>
        <v>21678.199295078084</v>
      </c>
    </row>
    <row r="1335" spans="1:7" x14ac:dyDescent="0.2">
      <c r="A1335" s="79">
        <v>44330</v>
      </c>
      <c r="B1335" s="77">
        <v>17516</v>
      </c>
      <c r="C1335" s="84">
        <v>254982</v>
      </c>
      <c r="E1335">
        <f t="shared" si="40"/>
        <v>2021</v>
      </c>
      <c r="F1335" s="57">
        <f>_xlfn.XLOOKUP(E1335,'Historical Metal Prices'!$L$4:$Z$4,'Historical Metal Prices'!$L$10:$Z$10)</f>
        <v>0.21203747648704052</v>
      </c>
      <c r="G1335" s="77">
        <f t="shared" si="41"/>
        <v>21230.048438147001</v>
      </c>
    </row>
    <row r="1336" spans="1:7" x14ac:dyDescent="0.2">
      <c r="A1336" s="79">
        <v>44329</v>
      </c>
      <c r="B1336" s="77">
        <v>17292</v>
      </c>
      <c r="C1336" s="84">
        <v>256134</v>
      </c>
      <c r="E1336">
        <f t="shared" si="40"/>
        <v>2021</v>
      </c>
      <c r="F1336" s="57">
        <f>_xlfn.XLOOKUP(E1336,'Historical Metal Prices'!$L$4:$Z$4,'Historical Metal Prices'!$L$10:$Z$10)</f>
        <v>0.21203747648704052</v>
      </c>
      <c r="G1336" s="77">
        <f t="shared" si="41"/>
        <v>20958.552043413903</v>
      </c>
    </row>
    <row r="1337" spans="1:7" x14ac:dyDescent="0.2">
      <c r="A1337" s="79">
        <v>44328</v>
      </c>
      <c r="B1337" s="77">
        <v>17765.25</v>
      </c>
      <c r="C1337" s="84">
        <v>256134</v>
      </c>
      <c r="E1337">
        <f t="shared" si="40"/>
        <v>2021</v>
      </c>
      <c r="F1337" s="57">
        <f>_xlfn.XLOOKUP(E1337,'Historical Metal Prices'!$L$4:$Z$4,'Historical Metal Prices'!$L$10:$Z$10)</f>
        <v>0.21203747648704052</v>
      </c>
      <c r="G1337" s="77">
        <f t="shared" si="41"/>
        <v>21532.148779161398</v>
      </c>
    </row>
    <row r="1338" spans="1:7" x14ac:dyDescent="0.2">
      <c r="A1338" s="79">
        <v>44327</v>
      </c>
      <c r="B1338" s="77">
        <v>17905.75</v>
      </c>
      <c r="C1338" s="84">
        <v>256452</v>
      </c>
      <c r="E1338">
        <f t="shared" si="40"/>
        <v>2021</v>
      </c>
      <c r="F1338" s="57">
        <f>_xlfn.XLOOKUP(E1338,'Historical Metal Prices'!$L$4:$Z$4,'Historical Metal Prices'!$L$10:$Z$10)</f>
        <v>0.21203747648704052</v>
      </c>
      <c r="G1338" s="77">
        <f t="shared" si="41"/>
        <v>21702.440044607825</v>
      </c>
    </row>
    <row r="1339" spans="1:7" x14ac:dyDescent="0.2">
      <c r="A1339" s="79">
        <v>44326</v>
      </c>
      <c r="B1339" s="77">
        <v>17738</v>
      </c>
      <c r="C1339" s="84">
        <v>258270</v>
      </c>
      <c r="E1339">
        <f t="shared" si="40"/>
        <v>2021</v>
      </c>
      <c r="F1339" s="57">
        <f>_xlfn.XLOOKUP(E1339,'Historical Metal Prices'!$L$4:$Z$4,'Historical Metal Prices'!$L$10:$Z$10)</f>
        <v>0.21203747648704052</v>
      </c>
      <c r="G1339" s="77">
        <f t="shared" si="41"/>
        <v>21499.120757927125</v>
      </c>
    </row>
    <row r="1340" spans="1:7" x14ac:dyDescent="0.2">
      <c r="A1340" s="79">
        <v>44323</v>
      </c>
      <c r="B1340" s="77">
        <v>18052.5</v>
      </c>
      <c r="C1340" s="84">
        <v>259044</v>
      </c>
      <c r="E1340">
        <f t="shared" si="40"/>
        <v>2021</v>
      </c>
      <c r="F1340" s="57">
        <f>_xlfn.XLOOKUP(E1340,'Historical Metal Prices'!$L$4:$Z$4,'Historical Metal Prices'!$L$10:$Z$10)</f>
        <v>0.21203747648704052</v>
      </c>
      <c r="G1340" s="77">
        <f t="shared" si="41"/>
        <v>21880.306544282299</v>
      </c>
    </row>
    <row r="1341" spans="1:7" x14ac:dyDescent="0.2">
      <c r="A1341" s="79">
        <v>44322</v>
      </c>
      <c r="B1341" s="77">
        <v>17912.25</v>
      </c>
      <c r="C1341" s="84">
        <v>259986</v>
      </c>
      <c r="E1341">
        <f t="shared" si="40"/>
        <v>2021</v>
      </c>
      <c r="F1341" s="57">
        <f>_xlfn.XLOOKUP(E1341,'Historical Metal Prices'!$L$4:$Z$4,'Historical Metal Prices'!$L$10:$Z$10)</f>
        <v>0.21203747648704052</v>
      </c>
      <c r="G1341" s="77">
        <f t="shared" si="41"/>
        <v>21710.318288204991</v>
      </c>
    </row>
    <row r="1342" spans="1:7" x14ac:dyDescent="0.2">
      <c r="A1342" s="79">
        <v>44321</v>
      </c>
      <c r="B1342" s="77">
        <v>17872.5</v>
      </c>
      <c r="C1342" s="84">
        <v>260508</v>
      </c>
      <c r="E1342">
        <f t="shared" si="40"/>
        <v>2021</v>
      </c>
      <c r="F1342" s="57">
        <f>_xlfn.XLOOKUP(E1342,'Historical Metal Prices'!$L$4:$Z$4,'Historical Metal Prices'!$L$10:$Z$10)</f>
        <v>0.21203747648704052</v>
      </c>
      <c r="G1342" s="77">
        <f t="shared" si="41"/>
        <v>21662.139798514632</v>
      </c>
    </row>
    <row r="1343" spans="1:7" x14ac:dyDescent="0.2">
      <c r="A1343" s="79">
        <v>44320</v>
      </c>
      <c r="B1343" s="77">
        <v>17644</v>
      </c>
      <c r="C1343" s="84">
        <v>261228</v>
      </c>
      <c r="E1343">
        <f t="shared" si="40"/>
        <v>2021</v>
      </c>
      <c r="F1343" s="57">
        <f>_xlfn.XLOOKUP(E1343,'Historical Metal Prices'!$L$4:$Z$4,'Historical Metal Prices'!$L$10:$Z$10)</f>
        <v>0.21203747648704052</v>
      </c>
      <c r="G1343" s="77">
        <f t="shared" si="41"/>
        <v>21385.189235137343</v>
      </c>
    </row>
    <row r="1344" spans="1:7" x14ac:dyDescent="0.2">
      <c r="A1344" s="79">
        <v>44319</v>
      </c>
      <c r="B1344" s="77">
        <v>17653</v>
      </c>
      <c r="C1344" s="84">
        <v>261996</v>
      </c>
      <c r="E1344">
        <f t="shared" si="40"/>
        <v>2021</v>
      </c>
      <c r="F1344" s="57">
        <f>_xlfn.XLOOKUP(E1344,'Historical Metal Prices'!$L$4:$Z$4,'Historical Metal Prices'!$L$10:$Z$10)</f>
        <v>0.21203747648704052</v>
      </c>
      <c r="G1344" s="77">
        <f t="shared" si="41"/>
        <v>21396.097572425726</v>
      </c>
    </row>
    <row r="1345" spans="1:7" x14ac:dyDescent="0.2">
      <c r="A1345" s="79">
        <v>44316</v>
      </c>
      <c r="B1345" s="77">
        <v>17653</v>
      </c>
      <c r="C1345" s="84">
        <v>262044</v>
      </c>
      <c r="E1345">
        <f t="shared" si="40"/>
        <v>2021</v>
      </c>
      <c r="F1345" s="57">
        <f>_xlfn.XLOOKUP(E1345,'Historical Metal Prices'!$L$4:$Z$4,'Historical Metal Prices'!$L$10:$Z$10)</f>
        <v>0.21203747648704052</v>
      </c>
      <c r="G1345" s="77">
        <f t="shared" si="41"/>
        <v>21396.097572425726</v>
      </c>
    </row>
    <row r="1346" spans="1:7" x14ac:dyDescent="0.2">
      <c r="A1346" s="79">
        <v>44315</v>
      </c>
      <c r="B1346" s="77">
        <v>17232</v>
      </c>
      <c r="C1346" s="84">
        <v>262044</v>
      </c>
      <c r="E1346">
        <f t="shared" si="40"/>
        <v>2021</v>
      </c>
      <c r="F1346" s="57">
        <f>_xlfn.XLOOKUP(E1346,'Historical Metal Prices'!$L$4:$Z$4,'Historical Metal Prices'!$L$10:$Z$10)</f>
        <v>0.21203747648704052</v>
      </c>
      <c r="G1346" s="77">
        <f t="shared" si="41"/>
        <v>20885.829794824684</v>
      </c>
    </row>
    <row r="1347" spans="1:7" x14ac:dyDescent="0.2">
      <c r="A1347" s="79">
        <v>44314</v>
      </c>
      <c r="B1347" s="77">
        <v>17410</v>
      </c>
      <c r="C1347" s="84">
        <v>262212</v>
      </c>
      <c r="E1347">
        <f t="shared" si="40"/>
        <v>2021</v>
      </c>
      <c r="F1347" s="57">
        <f>_xlfn.XLOOKUP(E1347,'Historical Metal Prices'!$L$4:$Z$4,'Historical Metal Prices'!$L$10:$Z$10)</f>
        <v>0.21203747648704052</v>
      </c>
      <c r="G1347" s="77">
        <f t="shared" si="41"/>
        <v>21101.572465639376</v>
      </c>
    </row>
    <row r="1348" spans="1:7" x14ac:dyDescent="0.2">
      <c r="A1348" s="79">
        <v>44313</v>
      </c>
      <c r="B1348" s="77">
        <v>16929</v>
      </c>
      <c r="C1348" s="84">
        <v>262458</v>
      </c>
      <c r="E1348">
        <f t="shared" si="40"/>
        <v>2021</v>
      </c>
      <c r="F1348" s="57">
        <f>_xlfn.XLOOKUP(E1348,'Historical Metal Prices'!$L$4:$Z$4,'Historical Metal Prices'!$L$10:$Z$10)</f>
        <v>0.21203747648704052</v>
      </c>
      <c r="G1348" s="77">
        <f t="shared" si="41"/>
        <v>20518.58243944911</v>
      </c>
    </row>
    <row r="1349" spans="1:7" x14ac:dyDescent="0.2">
      <c r="A1349" s="79">
        <v>44312</v>
      </c>
      <c r="B1349" s="77">
        <v>16627.75</v>
      </c>
      <c r="C1349" s="84">
        <v>263208</v>
      </c>
      <c r="E1349">
        <f t="shared" si="40"/>
        <v>2021</v>
      </c>
      <c r="F1349" s="57">
        <f>_xlfn.XLOOKUP(E1349,'Historical Metal Prices'!$L$4:$Z$4,'Historical Metal Prices'!$L$10:$Z$10)</f>
        <v>0.21203747648704052</v>
      </c>
      <c r="G1349" s="77">
        <f t="shared" si="41"/>
        <v>20153.456149657388</v>
      </c>
    </row>
    <row r="1350" spans="1:7" x14ac:dyDescent="0.2">
      <c r="A1350" s="79">
        <v>44309</v>
      </c>
      <c r="B1350" s="77">
        <v>16353.25</v>
      </c>
      <c r="C1350" s="84">
        <v>263556</v>
      </c>
      <c r="E1350">
        <f t="shared" si="40"/>
        <v>2021</v>
      </c>
      <c r="F1350" s="57">
        <f>_xlfn.XLOOKUP(E1350,'Historical Metal Prices'!$L$4:$Z$4,'Historical Metal Prices'!$L$10:$Z$10)</f>
        <v>0.21203747648704052</v>
      </c>
      <c r="G1350" s="77">
        <f t="shared" si="41"/>
        <v>19820.751862361696</v>
      </c>
    </row>
    <row r="1351" spans="1:7" x14ac:dyDescent="0.2">
      <c r="A1351" s="79">
        <v>44308</v>
      </c>
      <c r="B1351" s="77">
        <v>16019</v>
      </c>
      <c r="C1351" s="84">
        <v>264198</v>
      </c>
      <c r="E1351">
        <f t="shared" si="40"/>
        <v>2021</v>
      </c>
      <c r="F1351" s="57">
        <f>_xlfn.XLOOKUP(E1351,'Historical Metal Prices'!$L$4:$Z$4,'Historical Metal Prices'!$L$10:$Z$10)</f>
        <v>0.21203747648704052</v>
      </c>
      <c r="G1351" s="77">
        <f t="shared" si="41"/>
        <v>19415.6283358459</v>
      </c>
    </row>
    <row r="1352" spans="1:7" x14ac:dyDescent="0.2">
      <c r="A1352" s="79">
        <v>44307</v>
      </c>
      <c r="B1352" s="77">
        <v>16151.25</v>
      </c>
      <c r="C1352" s="84">
        <v>264246</v>
      </c>
      <c r="E1352">
        <f t="shared" si="40"/>
        <v>2021</v>
      </c>
      <c r="F1352" s="57">
        <f>_xlfn.XLOOKUP(E1352,'Historical Metal Prices'!$L$4:$Z$4,'Historical Metal Prices'!$L$10:$Z$10)</f>
        <v>0.21203747648704052</v>
      </c>
      <c r="G1352" s="77">
        <f t="shared" si="41"/>
        <v>19575.920292111314</v>
      </c>
    </row>
    <row r="1353" spans="1:7" x14ac:dyDescent="0.2">
      <c r="A1353" s="79">
        <v>44306</v>
      </c>
      <c r="B1353" s="77">
        <v>15989.25</v>
      </c>
      <c r="C1353" s="84">
        <v>264606</v>
      </c>
      <c r="E1353">
        <f t="shared" si="40"/>
        <v>2021</v>
      </c>
      <c r="F1353" s="57">
        <f>_xlfn.XLOOKUP(E1353,'Historical Metal Prices'!$L$4:$Z$4,'Historical Metal Prices'!$L$10:$Z$10)</f>
        <v>0.21203747648704052</v>
      </c>
      <c r="G1353" s="77">
        <f t="shared" si="41"/>
        <v>19379.570220920414</v>
      </c>
    </row>
    <row r="1354" spans="1:7" x14ac:dyDescent="0.2">
      <c r="A1354" s="79">
        <v>44305</v>
      </c>
      <c r="B1354" s="77">
        <v>16071.5</v>
      </c>
      <c r="C1354" s="84">
        <v>264474</v>
      </c>
      <c r="E1354">
        <f t="shared" si="40"/>
        <v>2021</v>
      </c>
      <c r="F1354" s="57">
        <f>_xlfn.XLOOKUP(E1354,'Historical Metal Prices'!$L$4:$Z$4,'Historical Metal Prices'!$L$10:$Z$10)</f>
        <v>0.21203747648704052</v>
      </c>
      <c r="G1354" s="77">
        <f t="shared" si="41"/>
        <v>19479.260303361472</v>
      </c>
    </row>
    <row r="1355" spans="1:7" x14ac:dyDescent="0.2">
      <c r="A1355" s="79">
        <v>44302</v>
      </c>
      <c r="B1355" s="77">
        <v>16318.75</v>
      </c>
      <c r="C1355" s="84">
        <v>262764</v>
      </c>
      <c r="E1355">
        <f t="shared" ref="E1355:E1418" si="42">YEAR(A1355)</f>
        <v>2021</v>
      </c>
      <c r="F1355" s="57">
        <f>_xlfn.XLOOKUP(E1355,'Historical Metal Prices'!$L$4:$Z$4,'Historical Metal Prices'!$L$10:$Z$10)</f>
        <v>0.21203747648704052</v>
      </c>
      <c r="G1355" s="77">
        <f t="shared" ref="G1355:G1418" si="43">IFERROR(B1355*(1+F1355),G1356)</f>
        <v>19778.936569422891</v>
      </c>
    </row>
    <row r="1356" spans="1:7" x14ac:dyDescent="0.2">
      <c r="A1356" s="79">
        <v>44301</v>
      </c>
      <c r="B1356" s="77">
        <v>16321.25</v>
      </c>
      <c r="C1356" s="84">
        <v>262950</v>
      </c>
      <c r="E1356">
        <f t="shared" si="42"/>
        <v>2021</v>
      </c>
      <c r="F1356" s="57">
        <f>_xlfn.XLOOKUP(E1356,'Historical Metal Prices'!$L$4:$Z$4,'Historical Metal Prices'!$L$10:$Z$10)</f>
        <v>0.21203747648704052</v>
      </c>
      <c r="G1356" s="77">
        <f t="shared" si="43"/>
        <v>19781.966663114112</v>
      </c>
    </row>
    <row r="1357" spans="1:7" x14ac:dyDescent="0.2">
      <c r="A1357" s="79">
        <v>44300</v>
      </c>
      <c r="B1357" s="77">
        <v>16334.5</v>
      </c>
      <c r="C1357" s="84">
        <v>263202</v>
      </c>
      <c r="E1357">
        <f t="shared" si="42"/>
        <v>2021</v>
      </c>
      <c r="F1357" s="57">
        <f>_xlfn.XLOOKUP(E1357,'Historical Metal Prices'!$L$4:$Z$4,'Historical Metal Prices'!$L$10:$Z$10)</f>
        <v>0.21203747648704052</v>
      </c>
      <c r="G1357" s="77">
        <f t="shared" si="43"/>
        <v>19798.026159677564</v>
      </c>
    </row>
    <row r="1358" spans="1:7" x14ac:dyDescent="0.2">
      <c r="A1358" s="79">
        <v>44299</v>
      </c>
      <c r="B1358" s="77">
        <v>16116.5</v>
      </c>
      <c r="C1358" s="84">
        <v>263226</v>
      </c>
      <c r="E1358">
        <f t="shared" si="42"/>
        <v>2021</v>
      </c>
      <c r="F1358" s="57">
        <f>_xlfn.XLOOKUP(E1358,'Historical Metal Prices'!$L$4:$Z$4,'Historical Metal Prices'!$L$10:$Z$10)</f>
        <v>0.21203747648704052</v>
      </c>
      <c r="G1358" s="77">
        <f t="shared" si="43"/>
        <v>19533.801989803389</v>
      </c>
    </row>
    <row r="1359" spans="1:7" x14ac:dyDescent="0.2">
      <c r="A1359" s="79">
        <v>44298</v>
      </c>
      <c r="B1359" s="77">
        <v>16087.75</v>
      </c>
      <c r="C1359" s="84">
        <v>257472</v>
      </c>
      <c r="E1359">
        <f t="shared" si="42"/>
        <v>2021</v>
      </c>
      <c r="F1359" s="57">
        <f>_xlfn.XLOOKUP(E1359,'Historical Metal Prices'!$L$4:$Z$4,'Historical Metal Prices'!$L$10:$Z$10)</f>
        <v>0.21203747648704052</v>
      </c>
      <c r="G1359" s="77">
        <f t="shared" si="43"/>
        <v>19498.955912354388</v>
      </c>
    </row>
    <row r="1360" spans="1:7" x14ac:dyDescent="0.2">
      <c r="A1360" s="79">
        <v>44295</v>
      </c>
      <c r="B1360" s="77">
        <v>16581</v>
      </c>
      <c r="C1360" s="84">
        <v>257628</v>
      </c>
      <c r="E1360">
        <f t="shared" si="42"/>
        <v>2021</v>
      </c>
      <c r="F1360" s="57">
        <f>_xlfn.XLOOKUP(E1360,'Historical Metal Prices'!$L$4:$Z$4,'Historical Metal Prices'!$L$10:$Z$10)</f>
        <v>0.21203747648704052</v>
      </c>
      <c r="G1360" s="77">
        <f t="shared" si="43"/>
        <v>20096.79339763162</v>
      </c>
    </row>
    <row r="1361" spans="1:7" x14ac:dyDescent="0.2">
      <c r="A1361" s="79">
        <v>44294</v>
      </c>
      <c r="B1361" s="77">
        <v>16782.25</v>
      </c>
      <c r="C1361" s="84">
        <v>257910</v>
      </c>
      <c r="E1361">
        <f t="shared" si="42"/>
        <v>2021</v>
      </c>
      <c r="F1361" s="57">
        <f>_xlfn.XLOOKUP(E1361,'Historical Metal Prices'!$L$4:$Z$4,'Historical Metal Prices'!$L$10:$Z$10)</f>
        <v>0.21203747648704052</v>
      </c>
      <c r="G1361" s="77">
        <f t="shared" si="43"/>
        <v>20340.715939774636</v>
      </c>
    </row>
    <row r="1362" spans="1:7" x14ac:dyDescent="0.2">
      <c r="A1362" s="79">
        <v>44293</v>
      </c>
      <c r="B1362" s="77">
        <v>16588.5</v>
      </c>
      <c r="C1362" s="84">
        <v>257418</v>
      </c>
      <c r="E1362">
        <f t="shared" si="42"/>
        <v>2021</v>
      </c>
      <c r="F1362" s="57">
        <f>_xlfn.XLOOKUP(E1362,'Historical Metal Prices'!$L$4:$Z$4,'Historical Metal Prices'!$L$10:$Z$10)</f>
        <v>0.21203747648704052</v>
      </c>
      <c r="G1362" s="77">
        <f t="shared" si="43"/>
        <v>20105.883678705271</v>
      </c>
    </row>
    <row r="1363" spans="1:7" x14ac:dyDescent="0.2">
      <c r="A1363" s="79">
        <v>44292</v>
      </c>
      <c r="B1363" s="77">
        <v>16691</v>
      </c>
      <c r="C1363" s="84">
        <v>258612</v>
      </c>
      <c r="E1363">
        <f t="shared" si="42"/>
        <v>2021</v>
      </c>
      <c r="F1363" s="57">
        <f>_xlfn.XLOOKUP(E1363,'Historical Metal Prices'!$L$4:$Z$4,'Historical Metal Prices'!$L$10:$Z$10)</f>
        <v>0.21203747648704052</v>
      </c>
      <c r="G1363" s="77">
        <f t="shared" si="43"/>
        <v>20230.117520045194</v>
      </c>
    </row>
    <row r="1364" spans="1:7" x14ac:dyDescent="0.2">
      <c r="A1364" s="79">
        <v>44291</v>
      </c>
      <c r="B1364" s="77">
        <v>16167.5</v>
      </c>
      <c r="C1364" s="84">
        <v>259398</v>
      </c>
      <c r="E1364">
        <f t="shared" si="42"/>
        <v>2021</v>
      </c>
      <c r="F1364" s="57">
        <f>_xlfn.XLOOKUP(E1364,'Historical Metal Prices'!$L$4:$Z$4,'Historical Metal Prices'!$L$10:$Z$10)</f>
        <v>0.21203747648704052</v>
      </c>
      <c r="G1364" s="77">
        <f t="shared" si="43"/>
        <v>19595.615901104229</v>
      </c>
    </row>
    <row r="1365" spans="1:7" x14ac:dyDescent="0.2">
      <c r="A1365" s="79">
        <v>44288</v>
      </c>
      <c r="B1365" s="77">
        <v>16167.5</v>
      </c>
      <c r="C1365" s="84">
        <v>259182</v>
      </c>
      <c r="E1365">
        <f t="shared" si="42"/>
        <v>2021</v>
      </c>
      <c r="F1365" s="57">
        <f>_xlfn.XLOOKUP(E1365,'Historical Metal Prices'!$L$4:$Z$4,'Historical Metal Prices'!$L$10:$Z$10)</f>
        <v>0.21203747648704052</v>
      </c>
      <c r="G1365" s="77">
        <f t="shared" si="43"/>
        <v>19595.615901104229</v>
      </c>
    </row>
    <row r="1366" spans="1:7" x14ac:dyDescent="0.2">
      <c r="A1366" s="79">
        <v>44287</v>
      </c>
      <c r="B1366" s="77">
        <v>16167.5</v>
      </c>
      <c r="C1366" s="84">
        <v>259182</v>
      </c>
      <c r="E1366">
        <f t="shared" si="42"/>
        <v>2021</v>
      </c>
      <c r="F1366" s="57">
        <f>_xlfn.XLOOKUP(E1366,'Historical Metal Prices'!$L$4:$Z$4,'Historical Metal Prices'!$L$10:$Z$10)</f>
        <v>0.21203747648704052</v>
      </c>
      <c r="G1366" s="77">
        <f t="shared" si="43"/>
        <v>19595.615901104229</v>
      </c>
    </row>
    <row r="1367" spans="1:7" x14ac:dyDescent="0.2">
      <c r="A1367" s="79">
        <v>44286</v>
      </c>
      <c r="B1367" s="77">
        <v>16022</v>
      </c>
      <c r="C1367" s="84">
        <v>259182</v>
      </c>
      <c r="E1367">
        <f t="shared" si="42"/>
        <v>2021</v>
      </c>
      <c r="F1367" s="57">
        <f>_xlfn.XLOOKUP(E1367,'Historical Metal Prices'!$L$4:$Z$4,'Historical Metal Prices'!$L$10:$Z$10)</f>
        <v>0.21203747648704052</v>
      </c>
      <c r="G1367" s="77">
        <f t="shared" si="43"/>
        <v>19419.264448275364</v>
      </c>
    </row>
    <row r="1368" spans="1:7" x14ac:dyDescent="0.2">
      <c r="A1368" s="79">
        <v>44285</v>
      </c>
      <c r="B1368" s="77">
        <v>15897.44</v>
      </c>
      <c r="C1368" s="84">
        <v>260244</v>
      </c>
      <c r="E1368">
        <f t="shared" si="42"/>
        <v>2021</v>
      </c>
      <c r="F1368" s="57">
        <f>_xlfn.XLOOKUP(E1368,'Historical Metal Prices'!$L$4:$Z$4,'Historical Metal Prices'!$L$10:$Z$10)</f>
        <v>0.21203747648704052</v>
      </c>
      <c r="G1368" s="77">
        <f t="shared" si="43"/>
        <v>19268.293060204138</v>
      </c>
    </row>
    <row r="1369" spans="1:7" x14ac:dyDescent="0.2">
      <c r="A1369" s="79">
        <v>44284</v>
      </c>
      <c r="B1369" s="77">
        <v>16169.5</v>
      </c>
      <c r="C1369" s="84">
        <v>260568</v>
      </c>
      <c r="E1369">
        <f t="shared" si="42"/>
        <v>2021</v>
      </c>
      <c r="F1369" s="57">
        <f>_xlfn.XLOOKUP(E1369,'Historical Metal Prices'!$L$4:$Z$4,'Historical Metal Prices'!$L$10:$Z$10)</f>
        <v>0.21203747648704052</v>
      </c>
      <c r="G1369" s="77">
        <f t="shared" si="43"/>
        <v>19598.0399760572</v>
      </c>
    </row>
    <row r="1370" spans="1:7" ht="16" x14ac:dyDescent="0.2">
      <c r="A1370" s="79">
        <v>44281</v>
      </c>
      <c r="B1370" s="78" t="s">
        <v>481</v>
      </c>
      <c r="C1370" s="84">
        <v>261018</v>
      </c>
      <c r="E1370">
        <f t="shared" si="42"/>
        <v>2021</v>
      </c>
      <c r="F1370" s="57">
        <f>_xlfn.XLOOKUP(E1370,'Historical Metal Prices'!$L$4:$Z$4,'Historical Metal Prices'!$L$10:$Z$10)</f>
        <v>0.21203747648704052</v>
      </c>
      <c r="G1370" s="77">
        <f t="shared" si="43"/>
        <v>19521.378605669397</v>
      </c>
    </row>
    <row r="1371" spans="1:7" x14ac:dyDescent="0.2">
      <c r="A1371" s="79">
        <v>44280</v>
      </c>
      <c r="B1371" s="77">
        <v>16106.25</v>
      </c>
      <c r="C1371" s="84">
        <v>260904</v>
      </c>
      <c r="E1371">
        <f t="shared" si="42"/>
        <v>2021</v>
      </c>
      <c r="F1371" s="57">
        <f>_xlfn.XLOOKUP(E1371,'Historical Metal Prices'!$L$4:$Z$4,'Historical Metal Prices'!$L$10:$Z$10)</f>
        <v>0.21203747648704052</v>
      </c>
      <c r="G1371" s="77">
        <f t="shared" si="43"/>
        <v>19521.378605669397</v>
      </c>
    </row>
    <row r="1372" spans="1:7" x14ac:dyDescent="0.2">
      <c r="A1372" s="79">
        <v>44279</v>
      </c>
      <c r="B1372" s="77">
        <v>16143.5</v>
      </c>
      <c r="C1372" s="84">
        <v>261204</v>
      </c>
      <c r="E1372">
        <f t="shared" si="42"/>
        <v>2021</v>
      </c>
      <c r="F1372" s="57">
        <f>_xlfn.XLOOKUP(E1372,'Historical Metal Prices'!$L$4:$Z$4,'Historical Metal Prices'!$L$10:$Z$10)</f>
        <v>0.21203747648704052</v>
      </c>
      <c r="G1372" s="77">
        <f t="shared" si="43"/>
        <v>19566.527001668539</v>
      </c>
    </row>
    <row r="1373" spans="1:7" x14ac:dyDescent="0.2">
      <c r="A1373" s="79">
        <v>44278</v>
      </c>
      <c r="B1373" s="77">
        <v>16103.75</v>
      </c>
      <c r="C1373" s="84">
        <v>261660</v>
      </c>
      <c r="E1373">
        <f t="shared" si="42"/>
        <v>2021</v>
      </c>
      <c r="F1373" s="57">
        <f>_xlfn.XLOOKUP(E1373,'Historical Metal Prices'!$L$4:$Z$4,'Historical Metal Prices'!$L$10:$Z$10)</f>
        <v>0.21203747648704052</v>
      </c>
      <c r="G1373" s="77">
        <f t="shared" si="43"/>
        <v>19518.34851197818</v>
      </c>
    </row>
    <row r="1374" spans="1:7" x14ac:dyDescent="0.2">
      <c r="A1374" s="79">
        <v>44277</v>
      </c>
      <c r="B1374" s="77">
        <v>16420</v>
      </c>
      <c r="C1374" s="84">
        <v>260928</v>
      </c>
      <c r="E1374">
        <f t="shared" si="42"/>
        <v>2021</v>
      </c>
      <c r="F1374" s="57">
        <f>_xlfn.XLOOKUP(E1374,'Historical Metal Prices'!$L$4:$Z$4,'Historical Metal Prices'!$L$10:$Z$10)</f>
        <v>0.21203747648704052</v>
      </c>
      <c r="G1374" s="77">
        <f t="shared" si="43"/>
        <v>19901.655363917205</v>
      </c>
    </row>
    <row r="1375" spans="1:7" x14ac:dyDescent="0.2">
      <c r="A1375" s="79">
        <v>44274</v>
      </c>
      <c r="B1375" s="77">
        <v>16253.5</v>
      </c>
      <c r="C1375" s="84">
        <v>259308</v>
      </c>
      <c r="E1375">
        <f t="shared" si="42"/>
        <v>2021</v>
      </c>
      <c r="F1375" s="57">
        <f>_xlfn.XLOOKUP(E1375,'Historical Metal Prices'!$L$4:$Z$4,'Historical Metal Prices'!$L$10:$Z$10)</f>
        <v>0.21203747648704052</v>
      </c>
      <c r="G1375" s="77">
        <f t="shared" si="43"/>
        <v>19699.851124082114</v>
      </c>
    </row>
    <row r="1376" spans="1:7" x14ac:dyDescent="0.2">
      <c r="A1376" s="79">
        <v>44273</v>
      </c>
      <c r="B1376" s="77">
        <v>15991.75</v>
      </c>
      <c r="C1376" s="84">
        <v>259974</v>
      </c>
      <c r="E1376">
        <f t="shared" si="42"/>
        <v>2021</v>
      </c>
      <c r="F1376" s="57">
        <f>_xlfn.XLOOKUP(E1376,'Historical Metal Prices'!$L$4:$Z$4,'Historical Metal Prices'!$L$10:$Z$10)</f>
        <v>0.21203747648704052</v>
      </c>
      <c r="G1376" s="77">
        <f t="shared" si="43"/>
        <v>19382.600314611631</v>
      </c>
    </row>
    <row r="1377" spans="1:7" x14ac:dyDescent="0.2">
      <c r="A1377" s="79">
        <v>44272</v>
      </c>
      <c r="B1377" s="77">
        <v>16027.25</v>
      </c>
      <c r="C1377" s="84">
        <v>260208</v>
      </c>
      <c r="E1377">
        <f t="shared" si="42"/>
        <v>2021</v>
      </c>
      <c r="F1377" s="57">
        <f>_xlfn.XLOOKUP(E1377,'Historical Metal Prices'!$L$4:$Z$4,'Historical Metal Prices'!$L$10:$Z$10)</f>
        <v>0.21203747648704052</v>
      </c>
      <c r="G1377" s="77">
        <f t="shared" si="43"/>
        <v>19425.627645026922</v>
      </c>
    </row>
    <row r="1378" spans="1:7" x14ac:dyDescent="0.2">
      <c r="A1378" s="79">
        <v>44271</v>
      </c>
      <c r="B1378" s="77">
        <v>16105</v>
      </c>
      <c r="C1378" s="84">
        <v>259782</v>
      </c>
      <c r="E1378">
        <f t="shared" si="42"/>
        <v>2021</v>
      </c>
      <c r="F1378" s="57">
        <f>_xlfn.XLOOKUP(E1378,'Historical Metal Prices'!$L$4:$Z$4,'Historical Metal Prices'!$L$10:$Z$10)</f>
        <v>0.21203747648704052</v>
      </c>
      <c r="G1378" s="77">
        <f t="shared" si="43"/>
        <v>19519.863558823788</v>
      </c>
    </row>
    <row r="1379" spans="1:7" x14ac:dyDescent="0.2">
      <c r="A1379" s="79">
        <v>44270</v>
      </c>
      <c r="B1379" s="77">
        <v>16168.75</v>
      </c>
      <c r="C1379" s="84">
        <v>260148</v>
      </c>
      <c r="E1379">
        <f t="shared" si="42"/>
        <v>2021</v>
      </c>
      <c r="F1379" s="57">
        <f>_xlfn.XLOOKUP(E1379,'Historical Metal Prices'!$L$4:$Z$4,'Historical Metal Prices'!$L$10:$Z$10)</f>
        <v>0.21203747648704052</v>
      </c>
      <c r="G1379" s="77">
        <f t="shared" si="43"/>
        <v>19597.130947949838</v>
      </c>
    </row>
    <row r="1380" spans="1:7" x14ac:dyDescent="0.2">
      <c r="A1380" s="79">
        <v>44267</v>
      </c>
      <c r="B1380" s="77">
        <v>15965</v>
      </c>
      <c r="C1380" s="84">
        <v>260724</v>
      </c>
      <c r="E1380">
        <f t="shared" si="42"/>
        <v>2021</v>
      </c>
      <c r="F1380" s="57">
        <f>_xlfn.XLOOKUP(E1380,'Historical Metal Prices'!$L$4:$Z$4,'Historical Metal Prices'!$L$10:$Z$10)</f>
        <v>0.21203747648704052</v>
      </c>
      <c r="G1380" s="77">
        <f t="shared" si="43"/>
        <v>19350.1783121156</v>
      </c>
    </row>
    <row r="1381" spans="1:7" x14ac:dyDescent="0.2">
      <c r="A1381" s="79">
        <v>44266</v>
      </c>
      <c r="B1381" s="77">
        <v>16190.5</v>
      </c>
      <c r="C1381" s="84">
        <v>260730</v>
      </c>
      <c r="E1381">
        <f t="shared" si="42"/>
        <v>2021</v>
      </c>
      <c r="F1381" s="57">
        <f>_xlfn.XLOOKUP(E1381,'Historical Metal Prices'!$L$4:$Z$4,'Historical Metal Prices'!$L$10:$Z$10)</f>
        <v>0.21203747648704052</v>
      </c>
      <c r="G1381" s="77">
        <f t="shared" si="43"/>
        <v>19623.49276306343</v>
      </c>
    </row>
    <row r="1382" spans="1:7" x14ac:dyDescent="0.2">
      <c r="A1382" s="79">
        <v>44265</v>
      </c>
      <c r="B1382" s="77">
        <v>16000</v>
      </c>
      <c r="C1382" s="84">
        <v>259662</v>
      </c>
      <c r="E1382">
        <f t="shared" si="42"/>
        <v>2021</v>
      </c>
      <c r="F1382" s="57">
        <f>_xlfn.XLOOKUP(E1382,'Historical Metal Prices'!$L$4:$Z$4,'Historical Metal Prices'!$L$10:$Z$10)</f>
        <v>0.21203747648704052</v>
      </c>
      <c r="G1382" s="77">
        <f t="shared" si="43"/>
        <v>19392.599623792648</v>
      </c>
    </row>
    <row r="1383" spans="1:7" x14ac:dyDescent="0.2">
      <c r="A1383" s="79">
        <v>44264</v>
      </c>
      <c r="B1383" s="77">
        <v>16036.5</v>
      </c>
      <c r="C1383" s="84">
        <v>259656</v>
      </c>
      <c r="E1383">
        <f t="shared" si="42"/>
        <v>2021</v>
      </c>
      <c r="F1383" s="57">
        <f>_xlfn.XLOOKUP(E1383,'Historical Metal Prices'!$L$4:$Z$4,'Historical Metal Prices'!$L$10:$Z$10)</f>
        <v>0.21203747648704052</v>
      </c>
      <c r="G1383" s="77">
        <f t="shared" si="43"/>
        <v>19436.838991684424</v>
      </c>
    </row>
    <row r="1384" spans="1:7" x14ac:dyDescent="0.2">
      <c r="A1384" s="79">
        <v>44263</v>
      </c>
      <c r="B1384" s="77">
        <v>16295.5</v>
      </c>
      <c r="C1384" s="84">
        <v>260352</v>
      </c>
      <c r="E1384">
        <f t="shared" si="42"/>
        <v>2021</v>
      </c>
      <c r="F1384" s="57">
        <f>_xlfn.XLOOKUP(E1384,'Historical Metal Prices'!$L$4:$Z$4,'Historical Metal Prices'!$L$10:$Z$10)</f>
        <v>0.21203747648704052</v>
      </c>
      <c r="G1384" s="77">
        <f t="shared" si="43"/>
        <v>19750.75669809457</v>
      </c>
    </row>
    <row r="1385" spans="1:7" x14ac:dyDescent="0.2">
      <c r="A1385" s="79">
        <v>44260</v>
      </c>
      <c r="B1385" s="77">
        <v>16393</v>
      </c>
      <c r="C1385" s="84">
        <v>260376</v>
      </c>
      <c r="E1385">
        <f t="shared" si="42"/>
        <v>2021</v>
      </c>
      <c r="F1385" s="57">
        <f>_xlfn.XLOOKUP(E1385,'Historical Metal Prices'!$L$4:$Z$4,'Historical Metal Prices'!$L$10:$Z$10)</f>
        <v>0.21203747648704052</v>
      </c>
      <c r="G1385" s="77">
        <f t="shared" si="43"/>
        <v>19868.930352052055</v>
      </c>
    </row>
    <row r="1386" spans="1:7" x14ac:dyDescent="0.2">
      <c r="A1386" s="79">
        <v>44259</v>
      </c>
      <c r="B1386" s="77">
        <v>16088.5</v>
      </c>
      <c r="C1386" s="84">
        <v>260376</v>
      </c>
      <c r="E1386">
        <f t="shared" si="42"/>
        <v>2021</v>
      </c>
      <c r="F1386" s="57">
        <f>_xlfn.XLOOKUP(E1386,'Historical Metal Prices'!$L$4:$Z$4,'Historical Metal Prices'!$L$10:$Z$10)</f>
        <v>0.21203747648704052</v>
      </c>
      <c r="G1386" s="77">
        <f t="shared" si="43"/>
        <v>19499.86494046175</v>
      </c>
    </row>
    <row r="1387" spans="1:7" x14ac:dyDescent="0.2">
      <c r="A1387" s="79">
        <v>44258</v>
      </c>
      <c r="B1387" s="77">
        <v>17369</v>
      </c>
      <c r="C1387" s="84">
        <v>260994</v>
      </c>
      <c r="E1387">
        <f t="shared" si="42"/>
        <v>2021</v>
      </c>
      <c r="F1387" s="57">
        <f>_xlfn.XLOOKUP(E1387,'Historical Metal Prices'!$L$4:$Z$4,'Historical Metal Prices'!$L$10:$Z$10)</f>
        <v>0.21203747648704052</v>
      </c>
      <c r="G1387" s="77">
        <f t="shared" si="43"/>
        <v>21051.878929103408</v>
      </c>
    </row>
    <row r="1388" spans="1:7" x14ac:dyDescent="0.2">
      <c r="A1388" s="79">
        <v>44257</v>
      </c>
      <c r="B1388" s="77">
        <v>18627.75</v>
      </c>
      <c r="C1388" s="84">
        <v>261534</v>
      </c>
      <c r="E1388">
        <f t="shared" si="42"/>
        <v>2021</v>
      </c>
      <c r="F1388" s="57">
        <f>_xlfn.XLOOKUP(E1388,'Historical Metal Prices'!$L$4:$Z$4,'Historical Metal Prices'!$L$10:$Z$10)</f>
        <v>0.21203747648704052</v>
      </c>
      <c r="G1388" s="77">
        <f t="shared" si="43"/>
        <v>22577.53110263147</v>
      </c>
    </row>
    <row r="1389" spans="1:7" x14ac:dyDescent="0.2">
      <c r="A1389" s="79">
        <v>44256</v>
      </c>
      <c r="B1389" s="77">
        <v>18636.5</v>
      </c>
      <c r="C1389" s="84">
        <v>258792</v>
      </c>
      <c r="E1389">
        <f t="shared" si="42"/>
        <v>2021</v>
      </c>
      <c r="F1389" s="57">
        <f>_xlfn.XLOOKUP(E1389,'Historical Metal Prices'!$L$4:$Z$4,'Historical Metal Prices'!$L$10:$Z$10)</f>
        <v>0.21203747648704052</v>
      </c>
      <c r="G1389" s="77">
        <f t="shared" si="43"/>
        <v>22588.13643055073</v>
      </c>
    </row>
    <row r="1390" spans="1:7" x14ac:dyDescent="0.2">
      <c r="A1390" s="79">
        <v>44253</v>
      </c>
      <c r="B1390" s="77">
        <v>18532</v>
      </c>
      <c r="C1390" s="84">
        <v>250584</v>
      </c>
      <c r="E1390">
        <f t="shared" si="42"/>
        <v>2021</v>
      </c>
      <c r="F1390" s="57">
        <f>_xlfn.XLOOKUP(E1390,'Historical Metal Prices'!$L$4:$Z$4,'Historical Metal Prices'!$L$10:$Z$10)</f>
        <v>0.21203747648704052</v>
      </c>
      <c r="G1390" s="77">
        <f t="shared" si="43"/>
        <v>22461.478514257837</v>
      </c>
    </row>
    <row r="1391" spans="1:7" x14ac:dyDescent="0.2">
      <c r="A1391" s="79">
        <v>44252</v>
      </c>
      <c r="B1391" s="77">
        <v>19158</v>
      </c>
      <c r="C1391" s="84">
        <v>251130</v>
      </c>
      <c r="E1391">
        <f t="shared" si="42"/>
        <v>2021</v>
      </c>
      <c r="F1391" s="57">
        <f>_xlfn.XLOOKUP(E1391,'Historical Metal Prices'!$L$4:$Z$4,'Historical Metal Prices'!$L$10:$Z$10)</f>
        <v>0.21203747648704052</v>
      </c>
      <c r="G1391" s="77">
        <f t="shared" si="43"/>
        <v>23220.213974538721</v>
      </c>
    </row>
    <row r="1392" spans="1:7" x14ac:dyDescent="0.2">
      <c r="A1392" s="79">
        <v>44251</v>
      </c>
      <c r="B1392" s="77">
        <v>19661</v>
      </c>
      <c r="C1392" s="84">
        <v>251058</v>
      </c>
      <c r="E1392">
        <f t="shared" si="42"/>
        <v>2021</v>
      </c>
      <c r="F1392" s="57">
        <f>_xlfn.XLOOKUP(E1392,'Historical Metal Prices'!$L$4:$Z$4,'Historical Metal Prices'!$L$10:$Z$10)</f>
        <v>0.21203747648704052</v>
      </c>
      <c r="G1392" s="77">
        <f t="shared" si="43"/>
        <v>23829.868825211703</v>
      </c>
    </row>
    <row r="1393" spans="1:7" x14ac:dyDescent="0.2">
      <c r="A1393" s="79">
        <v>44250</v>
      </c>
      <c r="B1393" s="77">
        <v>19309</v>
      </c>
      <c r="C1393" s="84">
        <v>251226</v>
      </c>
      <c r="E1393">
        <f t="shared" si="42"/>
        <v>2021</v>
      </c>
      <c r="F1393" s="57">
        <f>_xlfn.XLOOKUP(E1393,'Historical Metal Prices'!$L$4:$Z$4,'Historical Metal Prices'!$L$10:$Z$10)</f>
        <v>0.21203747648704052</v>
      </c>
      <c r="G1393" s="77">
        <f t="shared" si="43"/>
        <v>23403.231633488267</v>
      </c>
    </row>
    <row r="1394" spans="1:7" x14ac:dyDescent="0.2">
      <c r="A1394" s="79">
        <v>44249</v>
      </c>
      <c r="B1394" s="77">
        <v>19457.25</v>
      </c>
      <c r="C1394" s="84">
        <v>251094</v>
      </c>
      <c r="E1394">
        <f t="shared" si="42"/>
        <v>2021</v>
      </c>
      <c r="F1394" s="57">
        <f>_xlfn.XLOOKUP(E1394,'Historical Metal Prices'!$L$4:$Z$4,'Historical Metal Prices'!$L$10:$Z$10)</f>
        <v>0.21203747648704052</v>
      </c>
      <c r="G1394" s="77">
        <f t="shared" si="43"/>
        <v>23582.916189377469</v>
      </c>
    </row>
    <row r="1395" spans="1:7" x14ac:dyDescent="0.2">
      <c r="A1395" s="79">
        <v>44246</v>
      </c>
      <c r="B1395" s="77">
        <v>19565.5</v>
      </c>
      <c r="C1395" s="84">
        <v>249150</v>
      </c>
      <c r="E1395">
        <f t="shared" si="42"/>
        <v>2021</v>
      </c>
      <c r="F1395" s="57">
        <f>_xlfn.XLOOKUP(E1395,'Historical Metal Prices'!$L$4:$Z$4,'Historical Metal Prices'!$L$10:$Z$10)</f>
        <v>0.21203747648704052</v>
      </c>
      <c r="G1395" s="77">
        <f t="shared" si="43"/>
        <v>23714.119246207192</v>
      </c>
    </row>
    <row r="1396" spans="1:7" x14ac:dyDescent="0.2">
      <c r="A1396" s="79">
        <v>44245</v>
      </c>
      <c r="B1396" s="77">
        <v>19113.5</v>
      </c>
      <c r="C1396" s="84">
        <v>249480</v>
      </c>
      <c r="E1396">
        <f t="shared" si="42"/>
        <v>2021</v>
      </c>
      <c r="F1396" s="57">
        <f>_xlfn.XLOOKUP(E1396,'Historical Metal Prices'!$L$4:$Z$4,'Historical Metal Prices'!$L$10:$Z$10)</f>
        <v>0.21203747648704052</v>
      </c>
      <c r="G1396" s="77">
        <f t="shared" si="43"/>
        <v>23166.278306835047</v>
      </c>
    </row>
    <row r="1397" spans="1:7" x14ac:dyDescent="0.2">
      <c r="A1397" s="79">
        <v>44244</v>
      </c>
      <c r="B1397" s="77">
        <v>18719.5</v>
      </c>
      <c r="C1397" s="84">
        <v>249510</v>
      </c>
      <c r="E1397">
        <f t="shared" si="42"/>
        <v>2021</v>
      </c>
      <c r="F1397" s="57">
        <f>_xlfn.XLOOKUP(E1397,'Historical Metal Prices'!$L$4:$Z$4,'Historical Metal Prices'!$L$10:$Z$10)</f>
        <v>0.21203747648704052</v>
      </c>
      <c r="G1397" s="77">
        <f t="shared" si="43"/>
        <v>22688.735541099155</v>
      </c>
    </row>
    <row r="1398" spans="1:7" x14ac:dyDescent="0.2">
      <c r="A1398" s="79">
        <v>44243</v>
      </c>
      <c r="B1398" s="77">
        <v>18772.25</v>
      </c>
      <c r="C1398" s="84">
        <v>249510</v>
      </c>
      <c r="E1398">
        <f t="shared" si="42"/>
        <v>2021</v>
      </c>
      <c r="F1398" s="57">
        <f>_xlfn.XLOOKUP(E1398,'Historical Metal Prices'!$L$4:$Z$4,'Historical Metal Prices'!$L$10:$Z$10)</f>
        <v>0.21203747648704052</v>
      </c>
      <c r="G1398" s="77">
        <f t="shared" si="43"/>
        <v>22752.670517983846</v>
      </c>
    </row>
    <row r="1399" spans="1:7" x14ac:dyDescent="0.2">
      <c r="A1399" s="79">
        <v>44242</v>
      </c>
      <c r="B1399" s="77">
        <v>18579</v>
      </c>
      <c r="C1399" s="84">
        <v>249990</v>
      </c>
      <c r="E1399">
        <f t="shared" si="42"/>
        <v>2021</v>
      </c>
      <c r="F1399" s="57">
        <f>_xlfn.XLOOKUP(E1399,'Historical Metal Prices'!$L$4:$Z$4,'Historical Metal Prices'!$L$10:$Z$10)</f>
        <v>0.21203747648704052</v>
      </c>
      <c r="G1399" s="77">
        <f t="shared" si="43"/>
        <v>22518.444275652724</v>
      </c>
    </row>
    <row r="1400" spans="1:7" x14ac:dyDescent="0.2">
      <c r="A1400" s="79">
        <v>44239</v>
      </c>
      <c r="B1400" s="77">
        <v>18525.25</v>
      </c>
      <c r="C1400" s="84">
        <v>250056</v>
      </c>
      <c r="E1400">
        <f t="shared" si="42"/>
        <v>2021</v>
      </c>
      <c r="F1400" s="57">
        <f>_xlfn.XLOOKUP(E1400,'Historical Metal Prices'!$L$4:$Z$4,'Historical Metal Prices'!$L$10:$Z$10)</f>
        <v>0.21203747648704052</v>
      </c>
      <c r="G1400" s="77">
        <f t="shared" si="43"/>
        <v>22453.297261291547</v>
      </c>
    </row>
    <row r="1401" spans="1:7" x14ac:dyDescent="0.2">
      <c r="A1401" s="79">
        <v>44238</v>
      </c>
      <c r="B1401" s="77">
        <v>18574.75</v>
      </c>
      <c r="C1401" s="84">
        <v>250056</v>
      </c>
      <c r="E1401">
        <f t="shared" si="42"/>
        <v>2021</v>
      </c>
      <c r="F1401" s="57">
        <f>_xlfn.XLOOKUP(E1401,'Historical Metal Prices'!$L$4:$Z$4,'Historical Metal Prices'!$L$10:$Z$10)</f>
        <v>0.21203747648704052</v>
      </c>
      <c r="G1401" s="77">
        <f t="shared" si="43"/>
        <v>22513.293116377656</v>
      </c>
    </row>
    <row r="1402" spans="1:7" x14ac:dyDescent="0.2">
      <c r="A1402" s="79">
        <v>44237</v>
      </c>
      <c r="B1402" s="77">
        <v>18620.599999999999</v>
      </c>
      <c r="C1402" s="84">
        <v>249846</v>
      </c>
      <c r="E1402">
        <f t="shared" si="42"/>
        <v>2021</v>
      </c>
      <c r="F1402" s="57">
        <f>_xlfn.XLOOKUP(E1402,'Historical Metal Prices'!$L$4:$Z$4,'Historical Metal Prices'!$L$10:$Z$10)</f>
        <v>0.21203747648704052</v>
      </c>
      <c r="G1402" s="77">
        <f t="shared" si="43"/>
        <v>22568.865034674585</v>
      </c>
    </row>
    <row r="1403" spans="1:7" x14ac:dyDescent="0.2">
      <c r="A1403" s="79">
        <v>44236</v>
      </c>
      <c r="B1403" s="77">
        <v>18323.5</v>
      </c>
      <c r="C1403" s="84">
        <v>248664</v>
      </c>
      <c r="E1403">
        <f t="shared" si="42"/>
        <v>2021</v>
      </c>
      <c r="F1403" s="57">
        <f>_xlfn.XLOOKUP(E1403,'Historical Metal Prices'!$L$4:$Z$4,'Historical Metal Prices'!$L$10:$Z$10)</f>
        <v>0.21203747648704052</v>
      </c>
      <c r="G1403" s="77">
        <f t="shared" si="43"/>
        <v>22208.768700410288</v>
      </c>
    </row>
    <row r="1404" spans="1:7" x14ac:dyDescent="0.2">
      <c r="A1404" s="79">
        <v>44235</v>
      </c>
      <c r="B1404" s="77">
        <v>18121.25</v>
      </c>
      <c r="C1404" s="84">
        <v>249948</v>
      </c>
      <c r="E1404">
        <f t="shared" si="42"/>
        <v>2021</v>
      </c>
      <c r="F1404" s="57">
        <f>_xlfn.XLOOKUP(E1404,'Historical Metal Prices'!$L$4:$Z$4,'Historical Metal Prices'!$L$10:$Z$10)</f>
        <v>0.21203747648704052</v>
      </c>
      <c r="G1404" s="77">
        <f t="shared" si="43"/>
        <v>21963.634120790783</v>
      </c>
    </row>
    <row r="1405" spans="1:7" x14ac:dyDescent="0.2">
      <c r="A1405" s="79">
        <v>44232</v>
      </c>
      <c r="B1405" s="77">
        <v>17986.75</v>
      </c>
      <c r="C1405" s="84">
        <v>249444</v>
      </c>
      <c r="E1405">
        <f t="shared" si="42"/>
        <v>2021</v>
      </c>
      <c r="F1405" s="57">
        <f>_xlfn.XLOOKUP(E1405,'Historical Metal Prices'!$L$4:$Z$4,'Historical Metal Prices'!$L$10:$Z$10)</f>
        <v>0.21203747648704052</v>
      </c>
      <c r="G1405" s="77">
        <f t="shared" si="43"/>
        <v>21800.615080203275</v>
      </c>
    </row>
    <row r="1406" spans="1:7" x14ac:dyDescent="0.2">
      <c r="A1406" s="79">
        <v>44231</v>
      </c>
      <c r="B1406" s="77">
        <v>17601</v>
      </c>
      <c r="C1406" s="84">
        <v>249444</v>
      </c>
      <c r="E1406">
        <f t="shared" si="42"/>
        <v>2021</v>
      </c>
      <c r="F1406" s="57">
        <f>_xlfn.XLOOKUP(E1406,'Historical Metal Prices'!$L$4:$Z$4,'Historical Metal Prices'!$L$10:$Z$10)</f>
        <v>0.21203747648704052</v>
      </c>
      <c r="G1406" s="77">
        <f t="shared" si="43"/>
        <v>21333.0716236484</v>
      </c>
    </row>
    <row r="1407" spans="1:7" x14ac:dyDescent="0.2">
      <c r="A1407" s="79">
        <v>44230</v>
      </c>
      <c r="B1407" s="77">
        <v>17599.5</v>
      </c>
      <c r="C1407" s="84">
        <v>249030</v>
      </c>
      <c r="E1407">
        <f t="shared" si="42"/>
        <v>2021</v>
      </c>
      <c r="F1407" s="57">
        <f>_xlfn.XLOOKUP(E1407,'Historical Metal Prices'!$L$4:$Z$4,'Historical Metal Prices'!$L$10:$Z$10)</f>
        <v>0.21203747648704052</v>
      </c>
      <c r="G1407" s="77">
        <f t="shared" si="43"/>
        <v>21331.253567433669</v>
      </c>
    </row>
    <row r="1408" spans="1:7" x14ac:dyDescent="0.2">
      <c r="A1408" s="79">
        <v>44229</v>
      </c>
      <c r="B1408" s="77">
        <v>17651.75</v>
      </c>
      <c r="C1408" s="84">
        <v>249078</v>
      </c>
      <c r="E1408">
        <f t="shared" si="42"/>
        <v>2021</v>
      </c>
      <c r="F1408" s="57">
        <f>_xlfn.XLOOKUP(E1408,'Historical Metal Prices'!$L$4:$Z$4,'Historical Metal Prices'!$L$10:$Z$10)</f>
        <v>0.21203747648704052</v>
      </c>
      <c r="G1408" s="77">
        <f t="shared" si="43"/>
        <v>21394.582525580117</v>
      </c>
    </row>
    <row r="1409" spans="1:7" x14ac:dyDescent="0.2">
      <c r="A1409" s="79">
        <v>44228</v>
      </c>
      <c r="B1409" s="77">
        <v>17816.25</v>
      </c>
      <c r="C1409" s="84">
        <v>249102</v>
      </c>
      <c r="E1409">
        <f t="shared" si="42"/>
        <v>2021</v>
      </c>
      <c r="F1409" s="57">
        <f>_xlfn.XLOOKUP(E1409,'Historical Metal Prices'!$L$4:$Z$4,'Historical Metal Prices'!$L$10:$Z$10)</f>
        <v>0.21203747648704052</v>
      </c>
      <c r="G1409" s="77">
        <f t="shared" si="43"/>
        <v>21593.962690462235</v>
      </c>
    </row>
    <row r="1410" spans="1:7" x14ac:dyDescent="0.2">
      <c r="A1410" s="79">
        <v>44225</v>
      </c>
      <c r="B1410" s="77">
        <v>17647.5</v>
      </c>
      <c r="C1410" s="84">
        <v>248856</v>
      </c>
      <c r="E1410">
        <f t="shared" si="42"/>
        <v>2021</v>
      </c>
      <c r="F1410" s="57">
        <f>_xlfn.XLOOKUP(E1410,'Historical Metal Prices'!$L$4:$Z$4,'Historical Metal Prices'!$L$10:$Z$10)</f>
        <v>0.21203747648704052</v>
      </c>
      <c r="G1410" s="77">
        <f t="shared" si="43"/>
        <v>21389.431366305049</v>
      </c>
    </row>
    <row r="1411" spans="1:7" x14ac:dyDescent="0.2">
      <c r="A1411" s="79">
        <v>44224</v>
      </c>
      <c r="B1411" s="77">
        <v>17754</v>
      </c>
      <c r="C1411" s="84">
        <v>248886</v>
      </c>
      <c r="E1411">
        <f t="shared" si="42"/>
        <v>2021</v>
      </c>
      <c r="F1411" s="57">
        <f>_xlfn.XLOOKUP(E1411,'Historical Metal Prices'!$L$4:$Z$4,'Historical Metal Prices'!$L$10:$Z$10)</f>
        <v>0.21203747648704052</v>
      </c>
      <c r="G1411" s="77">
        <f t="shared" si="43"/>
        <v>21518.513357550917</v>
      </c>
    </row>
    <row r="1412" spans="1:7" x14ac:dyDescent="0.2">
      <c r="A1412" s="79">
        <v>44223</v>
      </c>
      <c r="B1412" s="77">
        <v>17866.5</v>
      </c>
      <c r="C1412" s="84">
        <v>248886</v>
      </c>
      <c r="E1412">
        <f t="shared" si="42"/>
        <v>2021</v>
      </c>
      <c r="F1412" s="57">
        <f>_xlfn.XLOOKUP(E1412,'Historical Metal Prices'!$L$4:$Z$4,'Historical Metal Prices'!$L$10:$Z$10)</f>
        <v>0.21203747648704052</v>
      </c>
      <c r="G1412" s="77">
        <f t="shared" si="43"/>
        <v>21654.867573655709</v>
      </c>
    </row>
    <row r="1413" spans="1:7" x14ac:dyDescent="0.2">
      <c r="A1413" s="79">
        <v>44222</v>
      </c>
      <c r="B1413" s="77">
        <v>18010.5</v>
      </c>
      <c r="C1413" s="84">
        <v>248886</v>
      </c>
      <c r="E1413">
        <f t="shared" si="42"/>
        <v>2021</v>
      </c>
      <c r="F1413" s="57">
        <f>_xlfn.XLOOKUP(E1413,'Historical Metal Prices'!$L$4:$Z$4,'Historical Metal Prices'!$L$10:$Z$10)</f>
        <v>0.21203747648704052</v>
      </c>
      <c r="G1413" s="77">
        <f t="shared" si="43"/>
        <v>21829.400970269842</v>
      </c>
    </row>
    <row r="1414" spans="1:7" x14ac:dyDescent="0.2">
      <c r="A1414" s="79">
        <v>44221</v>
      </c>
      <c r="B1414" s="77">
        <v>18203.169999999998</v>
      </c>
      <c r="C1414" s="84">
        <v>248688</v>
      </c>
      <c r="E1414">
        <f t="shared" si="42"/>
        <v>2021</v>
      </c>
      <c r="F1414" s="57">
        <f>_xlfn.XLOOKUP(E1414,'Historical Metal Prices'!$L$4:$Z$4,'Historical Metal Prices'!$L$10:$Z$10)</f>
        <v>0.21203747648704052</v>
      </c>
      <c r="G1414" s="77">
        <f t="shared" si="43"/>
        <v>22062.924230864599</v>
      </c>
    </row>
    <row r="1415" spans="1:7" x14ac:dyDescent="0.2">
      <c r="A1415" s="79">
        <v>44218</v>
      </c>
      <c r="B1415" s="77">
        <v>18222.5</v>
      </c>
      <c r="C1415" s="84">
        <v>248844</v>
      </c>
      <c r="E1415">
        <f t="shared" si="42"/>
        <v>2021</v>
      </c>
      <c r="F1415" s="57">
        <f>_xlfn.XLOOKUP(E1415,'Historical Metal Prices'!$L$4:$Z$4,'Historical Metal Prices'!$L$10:$Z$10)</f>
        <v>0.21203747648704052</v>
      </c>
      <c r="G1415" s="77">
        <f t="shared" si="43"/>
        <v>22086.352915285097</v>
      </c>
    </row>
    <row r="1416" spans="1:7" x14ac:dyDescent="0.2">
      <c r="A1416" s="79">
        <v>44217</v>
      </c>
      <c r="B1416" s="77">
        <v>18349.5</v>
      </c>
      <c r="C1416" s="84">
        <v>249366</v>
      </c>
      <c r="E1416">
        <f t="shared" si="42"/>
        <v>2021</v>
      </c>
      <c r="F1416" s="57">
        <f>_xlfn.XLOOKUP(E1416,'Historical Metal Prices'!$L$4:$Z$4,'Historical Metal Prices'!$L$10:$Z$10)</f>
        <v>0.21203747648704052</v>
      </c>
      <c r="G1416" s="77">
        <f t="shared" si="43"/>
        <v>22240.281674798949</v>
      </c>
    </row>
    <row r="1417" spans="1:7" x14ac:dyDescent="0.2">
      <c r="A1417" s="79">
        <v>44216</v>
      </c>
      <c r="B1417" s="77">
        <v>18171.5</v>
      </c>
      <c r="C1417" s="84">
        <v>249396</v>
      </c>
      <c r="E1417">
        <f t="shared" si="42"/>
        <v>2021</v>
      </c>
      <c r="F1417" s="57">
        <f>_xlfn.XLOOKUP(E1417,'Historical Metal Prices'!$L$4:$Z$4,'Historical Metal Prices'!$L$10:$Z$10)</f>
        <v>0.21203747648704052</v>
      </c>
      <c r="G1417" s="77">
        <f t="shared" si="43"/>
        <v>22024.539003984257</v>
      </c>
    </row>
    <row r="1418" spans="1:7" x14ac:dyDescent="0.2">
      <c r="A1418" s="79">
        <v>44215</v>
      </c>
      <c r="B1418" s="77">
        <v>18166</v>
      </c>
      <c r="C1418" s="84">
        <v>249726</v>
      </c>
      <c r="E1418">
        <f t="shared" si="42"/>
        <v>2021</v>
      </c>
      <c r="F1418" s="57">
        <f>_xlfn.XLOOKUP(E1418,'Historical Metal Prices'!$L$4:$Z$4,'Historical Metal Prices'!$L$10:$Z$10)</f>
        <v>0.21203747648704052</v>
      </c>
      <c r="G1418" s="77">
        <f t="shared" si="43"/>
        <v>22017.87279786358</v>
      </c>
    </row>
    <row r="1419" spans="1:7" x14ac:dyDescent="0.2">
      <c r="A1419" s="79">
        <v>44214</v>
      </c>
      <c r="B1419" s="77">
        <v>18014.5</v>
      </c>
      <c r="C1419" s="84">
        <v>249090</v>
      </c>
      <c r="E1419">
        <f t="shared" ref="E1419:E1482" si="44">YEAR(A1419)</f>
        <v>2021</v>
      </c>
      <c r="F1419" s="57">
        <f>_xlfn.XLOOKUP(E1419,'Historical Metal Prices'!$L$4:$Z$4,'Historical Metal Prices'!$L$10:$Z$10)</f>
        <v>0.21203747648704052</v>
      </c>
      <c r="G1419" s="77">
        <f t="shared" ref="G1419:G1482" si="45">IFERROR(B1419*(1+F1419),G1420)</f>
        <v>21834.249120175791</v>
      </c>
    </row>
    <row r="1420" spans="1:7" x14ac:dyDescent="0.2">
      <c r="A1420" s="79">
        <v>44211</v>
      </c>
      <c r="B1420" s="77">
        <v>17971.25</v>
      </c>
      <c r="C1420" s="84">
        <v>249300</v>
      </c>
      <c r="E1420">
        <f t="shared" si="44"/>
        <v>2021</v>
      </c>
      <c r="F1420" s="57">
        <f>_xlfn.XLOOKUP(E1420,'Historical Metal Prices'!$L$4:$Z$4,'Historical Metal Prices'!$L$10:$Z$10)</f>
        <v>0.21203747648704052</v>
      </c>
      <c r="G1420" s="77">
        <f t="shared" si="45"/>
        <v>21781.828499317726</v>
      </c>
    </row>
    <row r="1421" spans="1:7" x14ac:dyDescent="0.2">
      <c r="A1421" s="79">
        <v>44210</v>
      </c>
      <c r="B1421" s="77">
        <v>18244.25</v>
      </c>
      <c r="C1421" s="84">
        <v>249306</v>
      </c>
      <c r="E1421">
        <f t="shared" si="44"/>
        <v>2021</v>
      </c>
      <c r="F1421" s="57">
        <f>_xlfn.XLOOKUP(E1421,'Historical Metal Prices'!$L$4:$Z$4,'Historical Metal Prices'!$L$10:$Z$10)</f>
        <v>0.21203747648704052</v>
      </c>
      <c r="G1421" s="77">
        <f t="shared" si="45"/>
        <v>22112.714730398689</v>
      </c>
    </row>
    <row r="1422" spans="1:7" x14ac:dyDescent="0.2">
      <c r="A1422" s="79">
        <v>44209</v>
      </c>
      <c r="B1422" s="77">
        <v>17627</v>
      </c>
      <c r="C1422" s="84">
        <v>249396</v>
      </c>
      <c r="E1422">
        <f t="shared" si="44"/>
        <v>2021</v>
      </c>
      <c r="F1422" s="57">
        <f>_xlfn.XLOOKUP(E1422,'Historical Metal Prices'!$L$4:$Z$4,'Historical Metal Prices'!$L$10:$Z$10)</f>
        <v>0.21203747648704052</v>
      </c>
      <c r="G1422" s="77">
        <f t="shared" si="45"/>
        <v>21364.584598037065</v>
      </c>
    </row>
    <row r="1423" spans="1:7" x14ac:dyDescent="0.2">
      <c r="A1423" s="79">
        <v>44208</v>
      </c>
      <c r="B1423" s="77">
        <v>17614.349999999999</v>
      </c>
      <c r="C1423" s="84">
        <v>249432</v>
      </c>
      <c r="E1423">
        <f t="shared" si="44"/>
        <v>2021</v>
      </c>
      <c r="F1423" s="57">
        <f>_xlfn.XLOOKUP(E1423,'Historical Metal Prices'!$L$4:$Z$4,'Historical Metal Prices'!$L$10:$Z$10)</f>
        <v>0.21203747648704052</v>
      </c>
      <c r="G1423" s="77">
        <f t="shared" si="45"/>
        <v>21349.252323959499</v>
      </c>
    </row>
    <row r="1424" spans="1:7" x14ac:dyDescent="0.2">
      <c r="A1424" s="79">
        <v>44207</v>
      </c>
      <c r="B1424" s="77">
        <v>17032.5</v>
      </c>
      <c r="C1424" s="84">
        <v>249198</v>
      </c>
      <c r="E1424">
        <f t="shared" si="44"/>
        <v>2021</v>
      </c>
      <c r="F1424" s="57">
        <f>_xlfn.XLOOKUP(E1424,'Historical Metal Prices'!$L$4:$Z$4,'Historical Metal Prices'!$L$10:$Z$10)</f>
        <v>0.21203747648704052</v>
      </c>
      <c r="G1424" s="77">
        <f t="shared" si="45"/>
        <v>20644.028318265518</v>
      </c>
    </row>
    <row r="1425" spans="1:7" x14ac:dyDescent="0.2">
      <c r="A1425" s="79">
        <v>44204</v>
      </c>
      <c r="B1425" s="77">
        <v>17613.5</v>
      </c>
      <c r="C1425" s="84">
        <v>248826</v>
      </c>
      <c r="E1425">
        <f t="shared" si="44"/>
        <v>2021</v>
      </c>
      <c r="F1425" s="57">
        <f>_xlfn.XLOOKUP(E1425,'Historical Metal Prices'!$L$4:$Z$4,'Historical Metal Prices'!$L$10:$Z$10)</f>
        <v>0.21203747648704052</v>
      </c>
      <c r="G1425" s="77">
        <f t="shared" si="45"/>
        <v>21348.22209210449</v>
      </c>
    </row>
    <row r="1426" spans="1:7" x14ac:dyDescent="0.2">
      <c r="A1426" s="79">
        <v>44203</v>
      </c>
      <c r="B1426" s="77">
        <v>18057</v>
      </c>
      <c r="C1426" s="84">
        <v>249018</v>
      </c>
      <c r="E1426">
        <f t="shared" si="44"/>
        <v>2021</v>
      </c>
      <c r="F1426" s="57">
        <f>_xlfn.XLOOKUP(E1426,'Historical Metal Prices'!$L$4:$Z$4,'Historical Metal Prices'!$L$10:$Z$10)</f>
        <v>0.21203747648704052</v>
      </c>
      <c r="G1426" s="77">
        <f t="shared" si="45"/>
        <v>21885.760712926491</v>
      </c>
    </row>
    <row r="1427" spans="1:7" x14ac:dyDescent="0.2">
      <c r="A1427" s="79">
        <v>44202</v>
      </c>
      <c r="B1427" s="77">
        <v>17719.75</v>
      </c>
      <c r="C1427" s="84">
        <v>248694</v>
      </c>
      <c r="E1427">
        <f t="shared" si="44"/>
        <v>2021</v>
      </c>
      <c r="F1427" s="57">
        <f>_xlfn.XLOOKUP(E1427,'Historical Metal Prices'!$L$4:$Z$4,'Historical Metal Prices'!$L$10:$Z$10)</f>
        <v>0.21203747648704052</v>
      </c>
      <c r="G1427" s="77">
        <f t="shared" si="45"/>
        <v>21477.001073981235</v>
      </c>
    </row>
    <row r="1428" spans="1:7" x14ac:dyDescent="0.2">
      <c r="A1428" s="79">
        <v>44201</v>
      </c>
      <c r="B1428" s="77">
        <v>17628.75</v>
      </c>
      <c r="C1428" s="84">
        <v>248382</v>
      </c>
      <c r="E1428">
        <f t="shared" si="44"/>
        <v>2021</v>
      </c>
      <c r="F1428" s="57">
        <f>_xlfn.XLOOKUP(E1428,'Historical Metal Prices'!$L$4:$Z$4,'Historical Metal Prices'!$L$10:$Z$10)</f>
        <v>0.21203747648704052</v>
      </c>
      <c r="G1428" s="77">
        <f t="shared" si="45"/>
        <v>21366.705663620916</v>
      </c>
    </row>
    <row r="1429" spans="1:7" x14ac:dyDescent="0.2">
      <c r="A1429" s="79">
        <v>44200</v>
      </c>
      <c r="B1429" s="77">
        <v>17349.5</v>
      </c>
      <c r="C1429" s="84">
        <v>247944</v>
      </c>
      <c r="E1429">
        <f t="shared" si="44"/>
        <v>2021</v>
      </c>
      <c r="F1429" s="57">
        <f>_xlfn.XLOOKUP(E1429,'Historical Metal Prices'!$L$4:$Z$4,'Historical Metal Prices'!$L$10:$Z$10)</f>
        <v>0.21203747648704052</v>
      </c>
      <c r="G1429" s="77">
        <f t="shared" si="45"/>
        <v>21028.24419831191</v>
      </c>
    </row>
    <row r="1430" spans="1:7" x14ac:dyDescent="0.2">
      <c r="A1430" s="79">
        <v>44197</v>
      </c>
      <c r="B1430" s="77">
        <v>16553.5</v>
      </c>
      <c r="C1430" s="84">
        <v>247980</v>
      </c>
      <c r="E1430">
        <f t="shared" si="44"/>
        <v>2021</v>
      </c>
      <c r="F1430" s="57">
        <f>_xlfn.XLOOKUP(E1430,'Historical Metal Prices'!$L$4:$Z$4,'Historical Metal Prices'!$L$10:$Z$10)</f>
        <v>0.21203747648704052</v>
      </c>
      <c r="G1430" s="77">
        <f t="shared" si="45"/>
        <v>20063.462367028224</v>
      </c>
    </row>
    <row r="1431" spans="1:7" x14ac:dyDescent="0.2">
      <c r="A1431" s="79">
        <v>44196</v>
      </c>
      <c r="B1431" s="77">
        <v>16553.5</v>
      </c>
      <c r="C1431" s="84">
        <v>246708</v>
      </c>
      <c r="E1431">
        <f t="shared" si="44"/>
        <v>2020</v>
      </c>
      <c r="F1431" s="57">
        <f>_xlfn.XLOOKUP(E1431,'Historical Metal Prices'!$L$4:$Z$4,'Historical Metal Prices'!$L$10:$Z$10)</f>
        <v>0.22698898167436932</v>
      </c>
      <c r="G1431" s="77">
        <f t="shared" si="45"/>
        <v>20310.962108146672</v>
      </c>
    </row>
    <row r="1432" spans="1:7" x14ac:dyDescent="0.2">
      <c r="A1432" s="79">
        <v>44195</v>
      </c>
      <c r="B1432" s="77">
        <v>16719.5</v>
      </c>
      <c r="C1432" s="84">
        <v>246708</v>
      </c>
      <c r="E1432">
        <f t="shared" si="44"/>
        <v>2020</v>
      </c>
      <c r="F1432" s="57">
        <f>_xlfn.XLOOKUP(E1432,'Historical Metal Prices'!$L$4:$Z$4,'Historical Metal Prices'!$L$10:$Z$10)</f>
        <v>0.22698898167436932</v>
      </c>
      <c r="G1432" s="77">
        <f t="shared" si="45"/>
        <v>20514.642279104617</v>
      </c>
    </row>
    <row r="1433" spans="1:7" x14ac:dyDescent="0.2">
      <c r="A1433" s="79">
        <v>44194</v>
      </c>
      <c r="B1433" s="77">
        <v>16865</v>
      </c>
      <c r="C1433" s="84">
        <v>246114</v>
      </c>
      <c r="E1433">
        <f t="shared" si="44"/>
        <v>2020</v>
      </c>
      <c r="F1433" s="57">
        <f>_xlfn.XLOOKUP(E1433,'Historical Metal Prices'!$L$4:$Z$4,'Historical Metal Prices'!$L$10:$Z$10)</f>
        <v>0.22698898167436932</v>
      </c>
      <c r="G1433" s="77">
        <f t="shared" si="45"/>
        <v>20693.169175938237</v>
      </c>
    </row>
    <row r="1434" spans="1:7" x14ac:dyDescent="0.2">
      <c r="A1434" s="79">
        <v>44193</v>
      </c>
      <c r="B1434" s="77">
        <v>16931.5</v>
      </c>
      <c r="C1434" s="84">
        <v>246798</v>
      </c>
      <c r="E1434">
        <f t="shared" si="44"/>
        <v>2020</v>
      </c>
      <c r="F1434" s="57">
        <f>_xlfn.XLOOKUP(E1434,'Historical Metal Prices'!$L$4:$Z$4,'Historical Metal Prices'!$L$10:$Z$10)</f>
        <v>0.22698898167436932</v>
      </c>
      <c r="G1434" s="77">
        <f t="shared" si="45"/>
        <v>20774.763943219583</v>
      </c>
    </row>
    <row r="1435" spans="1:7" x14ac:dyDescent="0.2">
      <c r="A1435" s="79">
        <v>44190</v>
      </c>
      <c r="B1435" s="77">
        <v>16931.5</v>
      </c>
      <c r="C1435" s="84">
        <v>246654</v>
      </c>
      <c r="E1435">
        <f t="shared" si="44"/>
        <v>2020</v>
      </c>
      <c r="F1435" s="57">
        <f>_xlfn.XLOOKUP(E1435,'Historical Metal Prices'!$L$4:$Z$4,'Historical Metal Prices'!$L$10:$Z$10)</f>
        <v>0.22698898167436932</v>
      </c>
      <c r="G1435" s="77">
        <f t="shared" si="45"/>
        <v>20774.763943219583</v>
      </c>
    </row>
    <row r="1436" spans="1:7" x14ac:dyDescent="0.2">
      <c r="A1436" s="79">
        <v>44189</v>
      </c>
      <c r="B1436" s="77">
        <v>16931.5</v>
      </c>
      <c r="C1436" s="84">
        <v>246654</v>
      </c>
      <c r="E1436">
        <f t="shared" si="44"/>
        <v>2020</v>
      </c>
      <c r="F1436" s="57">
        <f>_xlfn.XLOOKUP(E1436,'Historical Metal Prices'!$L$4:$Z$4,'Historical Metal Prices'!$L$10:$Z$10)</f>
        <v>0.22698898167436932</v>
      </c>
      <c r="G1436" s="77">
        <f t="shared" si="45"/>
        <v>20774.763943219583</v>
      </c>
    </row>
    <row r="1437" spans="1:7" x14ac:dyDescent="0.2">
      <c r="A1437" s="79">
        <v>44188</v>
      </c>
      <c r="B1437" s="77">
        <v>16812.5</v>
      </c>
      <c r="C1437" s="84">
        <v>246654</v>
      </c>
      <c r="E1437">
        <f t="shared" si="44"/>
        <v>2020</v>
      </c>
      <c r="F1437" s="57">
        <f>_xlfn.XLOOKUP(E1437,'Historical Metal Prices'!$L$4:$Z$4,'Historical Metal Prices'!$L$10:$Z$10)</f>
        <v>0.22698898167436932</v>
      </c>
      <c r="G1437" s="77">
        <f t="shared" si="45"/>
        <v>20628.752254400333</v>
      </c>
    </row>
    <row r="1438" spans="1:7" x14ac:dyDescent="0.2">
      <c r="A1438" s="79">
        <v>44187</v>
      </c>
      <c r="B1438" s="77">
        <v>16546.5</v>
      </c>
      <c r="C1438" s="84">
        <v>246318</v>
      </c>
      <c r="E1438">
        <f t="shared" si="44"/>
        <v>2020</v>
      </c>
      <c r="F1438" s="57">
        <f>_xlfn.XLOOKUP(E1438,'Historical Metal Prices'!$L$4:$Z$4,'Historical Metal Prices'!$L$10:$Z$10)</f>
        <v>0.22698898167436932</v>
      </c>
      <c r="G1438" s="77">
        <f t="shared" si="45"/>
        <v>20302.373185274952</v>
      </c>
    </row>
    <row r="1439" spans="1:7" x14ac:dyDescent="0.2">
      <c r="A1439" s="79">
        <v>44186</v>
      </c>
      <c r="B1439" s="77">
        <v>17206.5</v>
      </c>
      <c r="C1439" s="84">
        <v>245064</v>
      </c>
      <c r="E1439">
        <f t="shared" si="44"/>
        <v>2020</v>
      </c>
      <c r="F1439" s="57">
        <f>_xlfn.XLOOKUP(E1439,'Historical Metal Prices'!$L$4:$Z$4,'Historical Metal Prices'!$L$10:$Z$10)</f>
        <v>0.22698898167436932</v>
      </c>
      <c r="G1439" s="77">
        <f t="shared" si="45"/>
        <v>21112.185913180037</v>
      </c>
    </row>
    <row r="1440" spans="1:7" x14ac:dyDescent="0.2">
      <c r="A1440" s="79">
        <v>44183</v>
      </c>
      <c r="B1440" s="77">
        <v>17428</v>
      </c>
      <c r="C1440" s="84">
        <v>245166</v>
      </c>
      <c r="E1440">
        <f t="shared" si="44"/>
        <v>2020</v>
      </c>
      <c r="F1440" s="57">
        <f>_xlfn.XLOOKUP(E1440,'Historical Metal Prices'!$L$4:$Z$4,'Historical Metal Prices'!$L$10:$Z$10)</f>
        <v>0.22698898167436932</v>
      </c>
      <c r="G1440" s="77">
        <f t="shared" si="45"/>
        <v>21383.96397262091</v>
      </c>
    </row>
    <row r="1441" spans="1:7" x14ac:dyDescent="0.2">
      <c r="A1441" s="79">
        <v>44182</v>
      </c>
      <c r="B1441" s="77">
        <v>17460</v>
      </c>
      <c r="C1441" s="84">
        <v>244212</v>
      </c>
      <c r="E1441">
        <f t="shared" si="44"/>
        <v>2020</v>
      </c>
      <c r="F1441" s="57">
        <f>_xlfn.XLOOKUP(E1441,'Historical Metal Prices'!$L$4:$Z$4,'Historical Metal Prices'!$L$10:$Z$10)</f>
        <v>0.22698898167436932</v>
      </c>
      <c r="G1441" s="77">
        <f t="shared" si="45"/>
        <v>21423.22762003449</v>
      </c>
    </row>
    <row r="1442" spans="1:7" x14ac:dyDescent="0.2">
      <c r="A1442" s="79">
        <v>44181</v>
      </c>
      <c r="B1442" s="77">
        <v>17353.5</v>
      </c>
      <c r="C1442" s="84">
        <v>244212</v>
      </c>
      <c r="E1442">
        <f t="shared" si="44"/>
        <v>2020</v>
      </c>
      <c r="F1442" s="57">
        <f>_xlfn.XLOOKUP(E1442,'Historical Metal Prices'!$L$4:$Z$4,'Historical Metal Prices'!$L$10:$Z$10)</f>
        <v>0.22698898167436932</v>
      </c>
      <c r="G1442" s="77">
        <f t="shared" si="45"/>
        <v>21292.553293486169</v>
      </c>
    </row>
    <row r="1443" spans="1:7" x14ac:dyDescent="0.2">
      <c r="A1443" s="79">
        <v>44180</v>
      </c>
      <c r="B1443" s="77">
        <v>17524</v>
      </c>
      <c r="C1443" s="84">
        <v>244314</v>
      </c>
      <c r="E1443">
        <f t="shared" si="44"/>
        <v>2020</v>
      </c>
      <c r="F1443" s="57">
        <f>_xlfn.XLOOKUP(E1443,'Historical Metal Prices'!$L$4:$Z$4,'Historical Metal Prices'!$L$10:$Z$10)</f>
        <v>0.22698898167436932</v>
      </c>
      <c r="G1443" s="77">
        <f t="shared" si="45"/>
        <v>21501.754914861649</v>
      </c>
    </row>
    <row r="1444" spans="1:7" x14ac:dyDescent="0.2">
      <c r="A1444" s="79">
        <v>44179</v>
      </c>
      <c r="B1444" s="77">
        <v>17539.75</v>
      </c>
      <c r="C1444" s="84">
        <v>244236</v>
      </c>
      <c r="E1444">
        <f t="shared" si="44"/>
        <v>2020</v>
      </c>
      <c r="F1444" s="57">
        <f>_xlfn.XLOOKUP(E1444,'Historical Metal Prices'!$L$4:$Z$4,'Historical Metal Prices'!$L$10:$Z$10)</f>
        <v>0.22698898167436932</v>
      </c>
      <c r="G1444" s="77">
        <f t="shared" si="45"/>
        <v>21521.079991323018</v>
      </c>
    </row>
    <row r="1445" spans="1:7" x14ac:dyDescent="0.2">
      <c r="A1445" s="79">
        <v>44176</v>
      </c>
      <c r="B1445" s="77">
        <v>17230.75</v>
      </c>
      <c r="C1445" s="84">
        <v>243300</v>
      </c>
      <c r="E1445">
        <f t="shared" si="44"/>
        <v>2020</v>
      </c>
      <c r="F1445" s="57">
        <f>_xlfn.XLOOKUP(E1445,'Historical Metal Prices'!$L$4:$Z$4,'Historical Metal Prices'!$L$10:$Z$10)</f>
        <v>0.22698898167436932</v>
      </c>
      <c r="G1445" s="77">
        <f t="shared" si="45"/>
        <v>21141.940395985639</v>
      </c>
    </row>
    <row r="1446" spans="1:7" x14ac:dyDescent="0.2">
      <c r="A1446" s="79">
        <v>44175</v>
      </c>
      <c r="B1446" s="77">
        <v>17373.75</v>
      </c>
      <c r="C1446" s="84">
        <v>243180</v>
      </c>
      <c r="E1446">
        <f t="shared" si="44"/>
        <v>2020</v>
      </c>
      <c r="F1446" s="57">
        <f>_xlfn.XLOOKUP(E1446,'Historical Metal Prices'!$L$4:$Z$4,'Historical Metal Prices'!$L$10:$Z$10)</f>
        <v>0.22698898167436932</v>
      </c>
      <c r="G1446" s="77">
        <f t="shared" si="45"/>
        <v>21317.399820365074</v>
      </c>
    </row>
    <row r="1447" spans="1:7" x14ac:dyDescent="0.2">
      <c r="A1447" s="79">
        <v>44174</v>
      </c>
      <c r="B1447" s="77">
        <v>16647</v>
      </c>
      <c r="C1447" s="84">
        <v>243426</v>
      </c>
      <c r="E1447">
        <f t="shared" si="44"/>
        <v>2020</v>
      </c>
      <c r="F1447" s="57">
        <f>_xlfn.XLOOKUP(E1447,'Historical Metal Prices'!$L$4:$Z$4,'Historical Metal Prices'!$L$10:$Z$10)</f>
        <v>0.22698898167436932</v>
      </c>
      <c r="G1447" s="77">
        <f t="shared" si="45"/>
        <v>20425.685577933225</v>
      </c>
    </row>
    <row r="1448" spans="1:7" x14ac:dyDescent="0.2">
      <c r="A1448" s="79">
        <v>44173</v>
      </c>
      <c r="B1448" s="77">
        <v>16342.5</v>
      </c>
      <c r="C1448" s="84">
        <v>243498</v>
      </c>
      <c r="E1448">
        <f t="shared" si="44"/>
        <v>2020</v>
      </c>
      <c r="F1448" s="57">
        <f>_xlfn.XLOOKUP(E1448,'Historical Metal Prices'!$L$4:$Z$4,'Historical Metal Prices'!$L$10:$Z$10)</f>
        <v>0.22698898167436932</v>
      </c>
      <c r="G1448" s="77">
        <f t="shared" si="45"/>
        <v>20052.067433013381</v>
      </c>
    </row>
    <row r="1449" spans="1:7" x14ac:dyDescent="0.2">
      <c r="A1449" s="79">
        <v>44172</v>
      </c>
      <c r="B1449" s="77">
        <v>16319.06</v>
      </c>
      <c r="C1449" s="84">
        <v>243564</v>
      </c>
      <c r="E1449">
        <f t="shared" si="44"/>
        <v>2020</v>
      </c>
      <c r="F1449" s="57">
        <f>_xlfn.XLOOKUP(E1449,'Historical Metal Prices'!$L$4:$Z$4,'Historical Metal Prices'!$L$10:$Z$10)</f>
        <v>0.22698898167436932</v>
      </c>
      <c r="G1449" s="77">
        <f t="shared" si="45"/>
        <v>20023.306811282931</v>
      </c>
    </row>
    <row r="1450" spans="1:7" x14ac:dyDescent="0.2">
      <c r="A1450" s="79">
        <v>44169</v>
      </c>
      <c r="B1450" s="77">
        <v>16354.5</v>
      </c>
      <c r="C1450" s="84">
        <v>243408</v>
      </c>
      <c r="E1450">
        <f t="shared" si="44"/>
        <v>2020</v>
      </c>
      <c r="F1450" s="57">
        <f>_xlfn.XLOOKUP(E1450,'Historical Metal Prices'!$L$4:$Z$4,'Historical Metal Prices'!$L$10:$Z$10)</f>
        <v>0.22698898167436932</v>
      </c>
      <c r="G1450" s="77">
        <f t="shared" si="45"/>
        <v>20066.791300793473</v>
      </c>
    </row>
    <row r="1451" spans="1:7" x14ac:dyDescent="0.2">
      <c r="A1451" s="79">
        <v>44168</v>
      </c>
      <c r="B1451" s="77">
        <v>15905.5</v>
      </c>
      <c r="C1451" s="84">
        <v>242562</v>
      </c>
      <c r="E1451">
        <f t="shared" si="44"/>
        <v>2020</v>
      </c>
      <c r="F1451" s="57">
        <f>_xlfn.XLOOKUP(E1451,'Historical Metal Prices'!$L$4:$Z$4,'Historical Metal Prices'!$L$10:$Z$10)</f>
        <v>0.22698898167436932</v>
      </c>
      <c r="G1451" s="77">
        <f t="shared" si="45"/>
        <v>19515.873248021682</v>
      </c>
    </row>
    <row r="1452" spans="1:7" x14ac:dyDescent="0.2">
      <c r="A1452" s="79">
        <v>44167</v>
      </c>
      <c r="B1452" s="77">
        <v>15947</v>
      </c>
      <c r="C1452" s="84">
        <v>241812</v>
      </c>
      <c r="E1452">
        <f t="shared" si="44"/>
        <v>2020</v>
      </c>
      <c r="F1452" s="57">
        <f>_xlfn.XLOOKUP(E1452,'Historical Metal Prices'!$L$4:$Z$4,'Historical Metal Prices'!$L$10:$Z$10)</f>
        <v>0.22698898167436932</v>
      </c>
      <c r="G1452" s="77">
        <f t="shared" si="45"/>
        <v>19566.793290761168</v>
      </c>
    </row>
    <row r="1453" spans="1:7" x14ac:dyDescent="0.2">
      <c r="A1453" s="79">
        <v>44166</v>
      </c>
      <c r="B1453" s="77">
        <v>16223.5</v>
      </c>
      <c r="C1453" s="84">
        <v>241842</v>
      </c>
      <c r="E1453">
        <f t="shared" si="44"/>
        <v>2020</v>
      </c>
      <c r="F1453" s="57">
        <f>_xlfn.XLOOKUP(E1453,'Historical Metal Prices'!$L$4:$Z$4,'Historical Metal Prices'!$L$10:$Z$10)</f>
        <v>0.22698898167436932</v>
      </c>
      <c r="G1453" s="77">
        <f t="shared" si="45"/>
        <v>19906.055744194131</v>
      </c>
    </row>
    <row r="1454" spans="1:7" x14ac:dyDescent="0.2">
      <c r="A1454" s="79">
        <v>44165</v>
      </c>
      <c r="B1454" s="77">
        <v>15985</v>
      </c>
      <c r="C1454" s="84">
        <v>241482</v>
      </c>
      <c r="E1454">
        <f t="shared" si="44"/>
        <v>2020</v>
      </c>
      <c r="F1454" s="57">
        <f>_xlfn.XLOOKUP(E1454,'Historical Metal Prices'!$L$4:$Z$4,'Historical Metal Prices'!$L$10:$Z$10)</f>
        <v>0.22698898167436932</v>
      </c>
      <c r="G1454" s="77">
        <f t="shared" si="45"/>
        <v>19613.418872064794</v>
      </c>
    </row>
    <row r="1455" spans="1:7" x14ac:dyDescent="0.2">
      <c r="A1455" s="79">
        <v>44162</v>
      </c>
      <c r="B1455" s="77">
        <v>16410.75</v>
      </c>
      <c r="C1455" s="84">
        <v>241752</v>
      </c>
      <c r="E1455">
        <f t="shared" si="44"/>
        <v>2020</v>
      </c>
      <c r="F1455" s="57">
        <f>_xlfn.XLOOKUP(E1455,'Historical Metal Prices'!$L$4:$Z$4,'Historical Metal Prices'!$L$10:$Z$10)</f>
        <v>0.22698898167436932</v>
      </c>
      <c r="G1455" s="77">
        <f t="shared" si="45"/>
        <v>20135.809431012658</v>
      </c>
    </row>
    <row r="1456" spans="1:7" x14ac:dyDescent="0.2">
      <c r="A1456" s="79">
        <v>44161</v>
      </c>
      <c r="B1456" s="77">
        <v>16224.5</v>
      </c>
      <c r="C1456" s="84">
        <v>241752</v>
      </c>
      <c r="E1456">
        <f t="shared" si="44"/>
        <v>2020</v>
      </c>
      <c r="F1456" s="57">
        <f>_xlfn.XLOOKUP(E1456,'Historical Metal Prices'!$L$4:$Z$4,'Historical Metal Prices'!$L$10:$Z$10)</f>
        <v>0.22698898167436932</v>
      </c>
      <c r="G1456" s="77">
        <f t="shared" si="45"/>
        <v>19907.282733175805</v>
      </c>
    </row>
    <row r="1457" spans="1:7" x14ac:dyDescent="0.2">
      <c r="A1457" s="79">
        <v>44160</v>
      </c>
      <c r="B1457" s="77">
        <v>16010</v>
      </c>
      <c r="C1457" s="84">
        <v>240636</v>
      </c>
      <c r="E1457">
        <f t="shared" si="44"/>
        <v>2020</v>
      </c>
      <c r="F1457" s="57">
        <f>_xlfn.XLOOKUP(E1457,'Historical Metal Prices'!$L$4:$Z$4,'Historical Metal Prices'!$L$10:$Z$10)</f>
        <v>0.22698898167436932</v>
      </c>
      <c r="G1457" s="77">
        <f t="shared" si="45"/>
        <v>19644.093596606654</v>
      </c>
    </row>
    <row r="1458" spans="1:7" x14ac:dyDescent="0.2">
      <c r="A1458" s="79">
        <v>44159</v>
      </c>
      <c r="B1458" s="77">
        <v>16197</v>
      </c>
      <c r="C1458" s="84">
        <v>240390</v>
      </c>
      <c r="E1458">
        <f t="shared" si="44"/>
        <v>2020</v>
      </c>
      <c r="F1458" s="57">
        <f>_xlfn.XLOOKUP(E1458,'Historical Metal Prices'!$L$4:$Z$4,'Historical Metal Prices'!$L$10:$Z$10)</f>
        <v>0.22698898167436932</v>
      </c>
      <c r="G1458" s="77">
        <f t="shared" si="45"/>
        <v>19873.54053617976</v>
      </c>
    </row>
    <row r="1459" spans="1:7" x14ac:dyDescent="0.2">
      <c r="A1459" s="79">
        <v>44158</v>
      </c>
      <c r="B1459" s="77">
        <v>15893.5</v>
      </c>
      <c r="C1459" s="84">
        <v>240174</v>
      </c>
      <c r="E1459">
        <f t="shared" si="44"/>
        <v>2020</v>
      </c>
      <c r="F1459" s="57">
        <f>_xlfn.XLOOKUP(E1459,'Historical Metal Prices'!$L$4:$Z$4,'Historical Metal Prices'!$L$10:$Z$10)</f>
        <v>0.22698898167436932</v>
      </c>
      <c r="G1459" s="77">
        <f t="shared" si="45"/>
        <v>19501.14938024159</v>
      </c>
    </row>
    <row r="1460" spans="1:7" x14ac:dyDescent="0.2">
      <c r="A1460" s="79">
        <v>44155</v>
      </c>
      <c r="B1460" s="77">
        <v>16115.5</v>
      </c>
      <c r="C1460" s="84">
        <v>240678</v>
      </c>
      <c r="E1460">
        <f t="shared" si="44"/>
        <v>2020</v>
      </c>
      <c r="F1460" s="57">
        <f>_xlfn.XLOOKUP(E1460,'Historical Metal Prices'!$L$4:$Z$4,'Historical Metal Prices'!$L$10:$Z$10)</f>
        <v>0.22698898167436932</v>
      </c>
      <c r="G1460" s="77">
        <f t="shared" si="45"/>
        <v>19773.540934173299</v>
      </c>
    </row>
    <row r="1461" spans="1:7" x14ac:dyDescent="0.2">
      <c r="A1461" s="79">
        <v>44154</v>
      </c>
      <c r="B1461" s="77">
        <v>15793</v>
      </c>
      <c r="C1461" s="84">
        <v>239310</v>
      </c>
      <c r="E1461">
        <f t="shared" si="44"/>
        <v>2020</v>
      </c>
      <c r="F1461" s="57">
        <f>_xlfn.XLOOKUP(E1461,'Historical Metal Prices'!$L$4:$Z$4,'Historical Metal Prices'!$L$10:$Z$10)</f>
        <v>0.22698898167436932</v>
      </c>
      <c r="G1461" s="77">
        <f t="shared" si="45"/>
        <v>19377.836987583316</v>
      </c>
    </row>
    <row r="1462" spans="1:7" x14ac:dyDescent="0.2">
      <c r="A1462" s="79">
        <v>44153</v>
      </c>
      <c r="B1462" s="77">
        <v>15762.5</v>
      </c>
      <c r="C1462" s="84">
        <v>238980</v>
      </c>
      <c r="E1462">
        <f t="shared" si="44"/>
        <v>2020</v>
      </c>
      <c r="F1462" s="57">
        <f>_xlfn.XLOOKUP(E1462,'Historical Metal Prices'!$L$4:$Z$4,'Historical Metal Prices'!$L$10:$Z$10)</f>
        <v>0.22698898167436932</v>
      </c>
      <c r="G1462" s="77">
        <f t="shared" si="45"/>
        <v>19340.413823642248</v>
      </c>
    </row>
    <row r="1463" spans="1:7" x14ac:dyDescent="0.2">
      <c r="A1463" s="79">
        <v>44152</v>
      </c>
      <c r="B1463" s="77">
        <v>15887</v>
      </c>
      <c r="C1463" s="84">
        <v>238980</v>
      </c>
      <c r="E1463">
        <f t="shared" si="44"/>
        <v>2020</v>
      </c>
      <c r="F1463" s="57">
        <f>_xlfn.XLOOKUP(E1463,'Historical Metal Prices'!$L$4:$Z$4,'Historical Metal Prices'!$L$10:$Z$10)</f>
        <v>0.22698898167436932</v>
      </c>
      <c r="G1463" s="77">
        <f t="shared" si="45"/>
        <v>19493.173951860706</v>
      </c>
    </row>
    <row r="1464" spans="1:7" x14ac:dyDescent="0.2">
      <c r="A1464" s="79">
        <v>44151</v>
      </c>
      <c r="B1464" s="77">
        <v>15846.25</v>
      </c>
      <c r="C1464" s="84">
        <v>238980</v>
      </c>
      <c r="E1464">
        <f t="shared" si="44"/>
        <v>2020</v>
      </c>
      <c r="F1464" s="57">
        <f>_xlfn.XLOOKUP(E1464,'Historical Metal Prices'!$L$4:$Z$4,'Historical Metal Prices'!$L$10:$Z$10)</f>
        <v>0.22698898167436932</v>
      </c>
      <c r="G1464" s="77">
        <f t="shared" si="45"/>
        <v>19443.174150857474</v>
      </c>
    </row>
    <row r="1465" spans="1:7" x14ac:dyDescent="0.2">
      <c r="A1465" s="79">
        <v>44148</v>
      </c>
      <c r="B1465" s="77">
        <v>15848</v>
      </c>
      <c r="C1465" s="84">
        <v>239076</v>
      </c>
      <c r="E1465">
        <f t="shared" si="44"/>
        <v>2020</v>
      </c>
      <c r="F1465" s="57">
        <f>_xlfn.XLOOKUP(E1465,'Historical Metal Prices'!$L$4:$Z$4,'Historical Metal Prices'!$L$10:$Z$10)</f>
        <v>0.22698898167436932</v>
      </c>
      <c r="G1465" s="77">
        <f t="shared" si="45"/>
        <v>19445.321381575406</v>
      </c>
    </row>
    <row r="1466" spans="1:7" x14ac:dyDescent="0.2">
      <c r="A1466" s="79">
        <v>44147</v>
      </c>
      <c r="B1466" s="77">
        <v>15892</v>
      </c>
      <c r="C1466" s="84">
        <v>239172</v>
      </c>
      <c r="E1466">
        <f t="shared" si="44"/>
        <v>2020</v>
      </c>
      <c r="F1466" s="57">
        <f>_xlfn.XLOOKUP(E1466,'Historical Metal Prices'!$L$4:$Z$4,'Historical Metal Prices'!$L$10:$Z$10)</f>
        <v>0.22698898167436932</v>
      </c>
      <c r="G1466" s="77">
        <f t="shared" si="45"/>
        <v>19499.308896769078</v>
      </c>
    </row>
    <row r="1467" spans="1:7" x14ac:dyDescent="0.2">
      <c r="A1467" s="79">
        <v>44146</v>
      </c>
      <c r="B1467" s="77">
        <v>15929.5</v>
      </c>
      <c r="C1467" s="84">
        <v>239154</v>
      </c>
      <c r="E1467">
        <f t="shared" si="44"/>
        <v>2020</v>
      </c>
      <c r="F1467" s="57">
        <f>_xlfn.XLOOKUP(E1467,'Historical Metal Prices'!$L$4:$Z$4,'Historical Metal Prices'!$L$10:$Z$10)</f>
        <v>0.22698898167436932</v>
      </c>
      <c r="G1467" s="77">
        <f t="shared" si="45"/>
        <v>19545.320983581867</v>
      </c>
    </row>
    <row r="1468" spans="1:7" x14ac:dyDescent="0.2">
      <c r="A1468" s="79">
        <v>44145</v>
      </c>
      <c r="B1468" s="77">
        <v>15858.25</v>
      </c>
      <c r="C1468" s="84">
        <v>239400</v>
      </c>
      <c r="E1468">
        <f t="shared" si="44"/>
        <v>2020</v>
      </c>
      <c r="F1468" s="57">
        <f>_xlfn.XLOOKUP(E1468,'Historical Metal Prices'!$L$4:$Z$4,'Historical Metal Prices'!$L$10:$Z$10)</f>
        <v>0.22698898167436932</v>
      </c>
      <c r="G1468" s="77">
        <f t="shared" si="45"/>
        <v>19457.898018637567</v>
      </c>
    </row>
    <row r="1469" spans="1:7" x14ac:dyDescent="0.2">
      <c r="A1469" s="79">
        <v>44144</v>
      </c>
      <c r="B1469" s="77">
        <v>15709.75</v>
      </c>
      <c r="C1469" s="84">
        <v>239292</v>
      </c>
      <c r="E1469">
        <f t="shared" si="44"/>
        <v>2020</v>
      </c>
      <c r="F1469" s="57">
        <f>_xlfn.XLOOKUP(E1469,'Historical Metal Prices'!$L$4:$Z$4,'Historical Metal Prices'!$L$10:$Z$10)</f>
        <v>0.22698898167436932</v>
      </c>
      <c r="G1469" s="77">
        <f t="shared" si="45"/>
        <v>19275.690154858923</v>
      </c>
    </row>
    <row r="1470" spans="1:7" x14ac:dyDescent="0.2">
      <c r="A1470" s="79">
        <v>44141</v>
      </c>
      <c r="B1470" s="77">
        <v>15320.75</v>
      </c>
      <c r="C1470" s="84">
        <v>238830</v>
      </c>
      <c r="E1470">
        <f t="shared" si="44"/>
        <v>2020</v>
      </c>
      <c r="F1470" s="57">
        <f>_xlfn.XLOOKUP(E1470,'Historical Metal Prices'!$L$4:$Z$4,'Historical Metal Prices'!$L$10:$Z$10)</f>
        <v>0.22698898167436932</v>
      </c>
      <c r="G1470" s="77">
        <f t="shared" si="45"/>
        <v>18798.391440987594</v>
      </c>
    </row>
    <row r="1471" spans="1:7" x14ac:dyDescent="0.2">
      <c r="A1471" s="79">
        <v>44140</v>
      </c>
      <c r="B1471" s="77">
        <v>15519.45</v>
      </c>
      <c r="C1471" s="84">
        <v>238830</v>
      </c>
      <c r="E1471">
        <f t="shared" si="44"/>
        <v>2020</v>
      </c>
      <c r="F1471" s="57">
        <f>_xlfn.XLOOKUP(E1471,'Historical Metal Prices'!$L$4:$Z$4,'Historical Metal Prices'!$L$10:$Z$10)</f>
        <v>0.22698898167436932</v>
      </c>
      <c r="G1471" s="77">
        <f t="shared" si="45"/>
        <v>19042.19415164629</v>
      </c>
    </row>
    <row r="1472" spans="1:7" x14ac:dyDescent="0.2">
      <c r="A1472" s="79">
        <v>44139</v>
      </c>
      <c r="B1472" s="77">
        <v>15308.25</v>
      </c>
      <c r="C1472" s="84">
        <v>238386</v>
      </c>
      <c r="E1472">
        <f t="shared" si="44"/>
        <v>2020</v>
      </c>
      <c r="F1472" s="57">
        <f>_xlfn.XLOOKUP(E1472,'Historical Metal Prices'!$L$4:$Z$4,'Historical Metal Prices'!$L$10:$Z$10)</f>
        <v>0.22698898167436932</v>
      </c>
      <c r="G1472" s="77">
        <f t="shared" si="45"/>
        <v>18783.054078716665</v>
      </c>
    </row>
    <row r="1473" spans="1:7" x14ac:dyDescent="0.2">
      <c r="A1473" s="79">
        <v>44138</v>
      </c>
      <c r="B1473" s="77">
        <v>15328.2</v>
      </c>
      <c r="C1473" s="84">
        <v>238956</v>
      </c>
      <c r="E1473">
        <f t="shared" si="44"/>
        <v>2020</v>
      </c>
      <c r="F1473" s="57">
        <f>_xlfn.XLOOKUP(E1473,'Historical Metal Prices'!$L$4:$Z$4,'Historical Metal Prices'!$L$10:$Z$10)</f>
        <v>0.22698898167436932</v>
      </c>
      <c r="G1473" s="77">
        <f t="shared" si="45"/>
        <v>18807.532508901069</v>
      </c>
    </row>
    <row r="1474" spans="1:7" x14ac:dyDescent="0.2">
      <c r="A1474" s="79">
        <v>44137</v>
      </c>
      <c r="B1474" s="77">
        <v>15123.25</v>
      </c>
      <c r="C1474" s="84">
        <v>238674</v>
      </c>
      <c r="E1474">
        <f t="shared" si="44"/>
        <v>2020</v>
      </c>
      <c r="F1474" s="57">
        <f>_xlfn.XLOOKUP(E1474,'Historical Metal Prices'!$L$4:$Z$4,'Historical Metal Prices'!$L$10:$Z$10)</f>
        <v>0.22698898167436932</v>
      </c>
      <c r="G1474" s="77">
        <f t="shared" si="45"/>
        <v>18556.061117106907</v>
      </c>
    </row>
    <row r="1475" spans="1:7" x14ac:dyDescent="0.2">
      <c r="A1475" s="79">
        <v>44134</v>
      </c>
      <c r="B1475" s="77">
        <v>15123</v>
      </c>
      <c r="C1475" s="84">
        <v>239016</v>
      </c>
      <c r="E1475">
        <f t="shared" si="44"/>
        <v>2020</v>
      </c>
      <c r="F1475" s="57">
        <f>_xlfn.XLOOKUP(E1475,'Historical Metal Prices'!$L$4:$Z$4,'Historical Metal Prices'!$L$10:$Z$10)</f>
        <v>0.22698898167436932</v>
      </c>
      <c r="G1475" s="77">
        <f t="shared" si="45"/>
        <v>18555.754369861486</v>
      </c>
    </row>
    <row r="1476" spans="1:7" x14ac:dyDescent="0.2">
      <c r="A1476" s="79">
        <v>44133</v>
      </c>
      <c r="B1476" s="77">
        <v>15499</v>
      </c>
      <c r="C1476" s="84">
        <v>239016</v>
      </c>
      <c r="E1476">
        <f t="shared" si="44"/>
        <v>2020</v>
      </c>
      <c r="F1476" s="57">
        <f>_xlfn.XLOOKUP(E1476,'Historical Metal Prices'!$L$4:$Z$4,'Historical Metal Prices'!$L$10:$Z$10)</f>
        <v>0.22698898167436932</v>
      </c>
      <c r="G1476" s="77">
        <f t="shared" si="45"/>
        <v>19017.102226971048</v>
      </c>
    </row>
    <row r="1477" spans="1:7" x14ac:dyDescent="0.2">
      <c r="A1477" s="79">
        <v>44132</v>
      </c>
      <c r="B1477" s="77">
        <v>15706</v>
      </c>
      <c r="C1477" s="84">
        <v>239310</v>
      </c>
      <c r="E1477">
        <f t="shared" si="44"/>
        <v>2020</v>
      </c>
      <c r="F1477" s="57">
        <f>_xlfn.XLOOKUP(E1477,'Historical Metal Prices'!$L$4:$Z$4,'Historical Metal Prices'!$L$10:$Z$10)</f>
        <v>0.22698898167436932</v>
      </c>
      <c r="G1477" s="77">
        <f t="shared" si="45"/>
        <v>19271.088946177646</v>
      </c>
    </row>
    <row r="1478" spans="1:7" x14ac:dyDescent="0.2">
      <c r="A1478" s="79">
        <v>44131</v>
      </c>
      <c r="B1478" s="77">
        <v>15874.25</v>
      </c>
      <c r="C1478" s="84">
        <v>238524</v>
      </c>
      <c r="E1478">
        <f t="shared" si="44"/>
        <v>2020</v>
      </c>
      <c r="F1478" s="57">
        <f>_xlfn.XLOOKUP(E1478,'Historical Metal Prices'!$L$4:$Z$4,'Historical Metal Prices'!$L$10:$Z$10)</f>
        <v>0.22698898167436932</v>
      </c>
      <c r="G1478" s="77">
        <f t="shared" si="45"/>
        <v>19477.529842344356</v>
      </c>
    </row>
    <row r="1479" spans="1:7" x14ac:dyDescent="0.2">
      <c r="A1479" s="79">
        <v>44130</v>
      </c>
      <c r="B1479" s="77">
        <v>15624.5</v>
      </c>
      <c r="C1479" s="84">
        <v>238152</v>
      </c>
      <c r="E1479">
        <f t="shared" si="44"/>
        <v>2020</v>
      </c>
      <c r="F1479" s="57">
        <f>_xlfn.XLOOKUP(E1479,'Historical Metal Prices'!$L$4:$Z$4,'Historical Metal Prices'!$L$10:$Z$10)</f>
        <v>0.22698898167436932</v>
      </c>
      <c r="G1479" s="77">
        <f t="shared" si="45"/>
        <v>19171.089344171185</v>
      </c>
    </row>
    <row r="1480" spans="1:7" x14ac:dyDescent="0.2">
      <c r="A1480" s="79">
        <v>44127</v>
      </c>
      <c r="B1480" s="77">
        <v>15678.75</v>
      </c>
      <c r="C1480" s="84">
        <v>238152</v>
      </c>
      <c r="E1480">
        <f t="shared" si="44"/>
        <v>2020</v>
      </c>
      <c r="F1480" s="57">
        <f>_xlfn.XLOOKUP(E1480,'Historical Metal Prices'!$L$4:$Z$4,'Historical Metal Prices'!$L$10:$Z$10)</f>
        <v>0.22698898167436932</v>
      </c>
      <c r="G1480" s="77">
        <f t="shared" si="45"/>
        <v>19237.653496427018</v>
      </c>
    </row>
    <row r="1481" spans="1:7" x14ac:dyDescent="0.2">
      <c r="A1481" s="79">
        <v>44126</v>
      </c>
      <c r="B1481" s="77">
        <v>15784</v>
      </c>
      <c r="C1481" s="84">
        <v>237630</v>
      </c>
      <c r="E1481">
        <f t="shared" si="44"/>
        <v>2020</v>
      </c>
      <c r="F1481" s="57">
        <f>_xlfn.XLOOKUP(E1481,'Historical Metal Prices'!$L$4:$Z$4,'Historical Metal Prices'!$L$10:$Z$10)</f>
        <v>0.22698898167436932</v>
      </c>
      <c r="G1481" s="77">
        <f t="shared" si="45"/>
        <v>19366.794086748247</v>
      </c>
    </row>
    <row r="1482" spans="1:7" x14ac:dyDescent="0.2">
      <c r="A1482" s="79">
        <v>44125</v>
      </c>
      <c r="B1482" s="77">
        <v>15845.25</v>
      </c>
      <c r="C1482" s="84">
        <v>237360</v>
      </c>
      <c r="E1482">
        <f t="shared" si="44"/>
        <v>2020</v>
      </c>
      <c r="F1482" s="57">
        <f>_xlfn.XLOOKUP(E1482,'Historical Metal Prices'!$L$4:$Z$4,'Historical Metal Prices'!$L$10:$Z$10)</f>
        <v>0.22698898167436932</v>
      </c>
      <c r="G1482" s="77">
        <f t="shared" si="45"/>
        <v>19441.9471618758</v>
      </c>
    </row>
    <row r="1483" spans="1:7" x14ac:dyDescent="0.2">
      <c r="A1483" s="79">
        <v>44124</v>
      </c>
      <c r="B1483" s="77">
        <v>15976.25</v>
      </c>
      <c r="C1483" s="84">
        <v>237366</v>
      </c>
      <c r="E1483">
        <f t="shared" ref="E1483:E1546" si="46">YEAR(A1483)</f>
        <v>2020</v>
      </c>
      <c r="F1483" s="57">
        <f>_xlfn.XLOOKUP(E1483,'Historical Metal Prices'!$L$4:$Z$4,'Historical Metal Prices'!$L$10:$Z$10)</f>
        <v>0.22698898167436932</v>
      </c>
      <c r="G1483" s="77">
        <f t="shared" ref="G1483:G1546" si="47">IFERROR(B1483*(1+F1483),G1484)</f>
        <v>19602.682718475142</v>
      </c>
    </row>
    <row r="1484" spans="1:7" x14ac:dyDescent="0.2">
      <c r="A1484" s="79">
        <v>44123</v>
      </c>
      <c r="B1484" s="77">
        <v>15635</v>
      </c>
      <c r="C1484" s="84">
        <v>236832</v>
      </c>
      <c r="E1484">
        <f t="shared" si="46"/>
        <v>2020</v>
      </c>
      <c r="F1484" s="57">
        <f>_xlfn.XLOOKUP(E1484,'Historical Metal Prices'!$L$4:$Z$4,'Historical Metal Prices'!$L$10:$Z$10)</f>
        <v>0.22698898167436932</v>
      </c>
      <c r="G1484" s="77">
        <f t="shared" si="47"/>
        <v>19183.972728478766</v>
      </c>
    </row>
    <row r="1485" spans="1:7" x14ac:dyDescent="0.2">
      <c r="A1485" s="79">
        <v>44120</v>
      </c>
      <c r="B1485" s="77">
        <v>15608.25</v>
      </c>
      <c r="C1485" s="84">
        <v>237342</v>
      </c>
      <c r="E1485">
        <f t="shared" si="46"/>
        <v>2020</v>
      </c>
      <c r="F1485" s="57">
        <f>_xlfn.XLOOKUP(E1485,'Historical Metal Prices'!$L$4:$Z$4,'Historical Metal Prices'!$L$10:$Z$10)</f>
        <v>0.22698898167436932</v>
      </c>
      <c r="G1485" s="77">
        <f t="shared" si="47"/>
        <v>19151.150773218975</v>
      </c>
    </row>
    <row r="1486" spans="1:7" x14ac:dyDescent="0.2">
      <c r="A1486" s="79">
        <v>44119</v>
      </c>
      <c r="B1486" s="77">
        <v>15375.5</v>
      </c>
      <c r="C1486" s="84">
        <v>237390</v>
      </c>
      <c r="E1486">
        <f t="shared" si="46"/>
        <v>2020</v>
      </c>
      <c r="F1486" s="57">
        <f>_xlfn.XLOOKUP(E1486,'Historical Metal Prices'!$L$4:$Z$4,'Historical Metal Prices'!$L$10:$Z$10)</f>
        <v>0.22698898167436932</v>
      </c>
      <c r="G1486" s="77">
        <f t="shared" si="47"/>
        <v>18865.569087734264</v>
      </c>
    </row>
    <row r="1487" spans="1:7" x14ac:dyDescent="0.2">
      <c r="A1487" s="79">
        <v>44118</v>
      </c>
      <c r="B1487" s="77">
        <v>15295.5</v>
      </c>
      <c r="C1487" s="84">
        <v>237306</v>
      </c>
      <c r="E1487">
        <f t="shared" si="46"/>
        <v>2020</v>
      </c>
      <c r="F1487" s="57">
        <f>_xlfn.XLOOKUP(E1487,'Historical Metal Prices'!$L$4:$Z$4,'Historical Metal Prices'!$L$10:$Z$10)</f>
        <v>0.22698898167436932</v>
      </c>
      <c r="G1487" s="77">
        <f t="shared" si="47"/>
        <v>18767.409969200315</v>
      </c>
    </row>
    <row r="1488" spans="1:7" x14ac:dyDescent="0.2">
      <c r="A1488" s="79">
        <v>44117</v>
      </c>
      <c r="B1488" s="77">
        <v>14991.5</v>
      </c>
      <c r="C1488" s="84">
        <v>237156</v>
      </c>
      <c r="E1488">
        <f t="shared" si="46"/>
        <v>2020</v>
      </c>
      <c r="F1488" s="57">
        <f>_xlfn.XLOOKUP(E1488,'Historical Metal Prices'!$L$4:$Z$4,'Historical Metal Prices'!$L$10:$Z$10)</f>
        <v>0.22698898167436932</v>
      </c>
      <c r="G1488" s="77">
        <f t="shared" si="47"/>
        <v>18394.405318771307</v>
      </c>
    </row>
    <row r="1489" spans="1:7" x14ac:dyDescent="0.2">
      <c r="A1489" s="79">
        <v>44116</v>
      </c>
      <c r="B1489" s="77">
        <v>15115.75</v>
      </c>
      <c r="C1489" s="84">
        <v>236934</v>
      </c>
      <c r="E1489">
        <f t="shared" si="46"/>
        <v>2020</v>
      </c>
      <c r="F1489" s="57">
        <f>_xlfn.XLOOKUP(E1489,'Historical Metal Prices'!$L$4:$Z$4,'Historical Metal Prices'!$L$10:$Z$10)</f>
        <v>0.22698898167436932</v>
      </c>
      <c r="G1489" s="77">
        <f t="shared" si="47"/>
        <v>18546.858699744349</v>
      </c>
    </row>
    <row r="1490" spans="1:7" x14ac:dyDescent="0.2">
      <c r="A1490" s="79">
        <v>44113</v>
      </c>
      <c r="B1490" s="77">
        <v>15181.5</v>
      </c>
      <c r="C1490" s="84">
        <v>235902</v>
      </c>
      <c r="E1490">
        <f t="shared" si="46"/>
        <v>2020</v>
      </c>
      <c r="F1490" s="57">
        <f>_xlfn.XLOOKUP(E1490,'Historical Metal Prices'!$L$4:$Z$4,'Historical Metal Prices'!$L$10:$Z$10)</f>
        <v>0.22698898167436932</v>
      </c>
      <c r="G1490" s="77">
        <f t="shared" si="47"/>
        <v>18627.533225289437</v>
      </c>
    </row>
    <row r="1491" spans="1:7" x14ac:dyDescent="0.2">
      <c r="A1491" s="79">
        <v>44112</v>
      </c>
      <c r="B1491" s="77">
        <v>14623</v>
      </c>
      <c r="C1491" s="84">
        <v>236070</v>
      </c>
      <c r="E1491">
        <f t="shared" si="46"/>
        <v>2020</v>
      </c>
      <c r="F1491" s="57">
        <f>_xlfn.XLOOKUP(E1491,'Historical Metal Prices'!$L$4:$Z$4,'Historical Metal Prices'!$L$10:$Z$10)</f>
        <v>0.22698898167436932</v>
      </c>
      <c r="G1491" s="77">
        <f t="shared" si="47"/>
        <v>17942.259879024303</v>
      </c>
    </row>
    <row r="1492" spans="1:7" x14ac:dyDescent="0.2">
      <c r="A1492" s="79">
        <v>44111</v>
      </c>
      <c r="B1492" s="77">
        <v>14561</v>
      </c>
      <c r="C1492" s="84">
        <v>236088</v>
      </c>
      <c r="E1492">
        <f t="shared" si="46"/>
        <v>2020</v>
      </c>
      <c r="F1492" s="57">
        <f>_xlfn.XLOOKUP(E1492,'Historical Metal Prices'!$L$4:$Z$4,'Historical Metal Prices'!$L$10:$Z$10)</f>
        <v>0.22698898167436932</v>
      </c>
      <c r="G1492" s="77">
        <f t="shared" si="47"/>
        <v>17866.186562160492</v>
      </c>
    </row>
    <row r="1493" spans="1:7" x14ac:dyDescent="0.2">
      <c r="A1493" s="79">
        <v>44110</v>
      </c>
      <c r="B1493" s="77">
        <v>14479.25</v>
      </c>
      <c r="C1493" s="84">
        <v>236058</v>
      </c>
      <c r="E1493">
        <f t="shared" si="46"/>
        <v>2020</v>
      </c>
      <c r="F1493" s="57">
        <f>_xlfn.XLOOKUP(E1493,'Historical Metal Prices'!$L$4:$Z$4,'Historical Metal Prices'!$L$10:$Z$10)</f>
        <v>0.22698898167436932</v>
      </c>
      <c r="G1493" s="77">
        <f t="shared" si="47"/>
        <v>17765.880212908611</v>
      </c>
    </row>
    <row r="1494" spans="1:7" x14ac:dyDescent="0.2">
      <c r="A1494" s="79">
        <v>44109</v>
      </c>
      <c r="B1494" s="77">
        <v>14604.5</v>
      </c>
      <c r="C1494" s="84">
        <v>236124</v>
      </c>
      <c r="E1494">
        <f t="shared" si="46"/>
        <v>2020</v>
      </c>
      <c r="F1494" s="57">
        <f>_xlfn.XLOOKUP(E1494,'Historical Metal Prices'!$L$4:$Z$4,'Historical Metal Prices'!$L$10:$Z$10)</f>
        <v>0.22698898167436932</v>
      </c>
      <c r="G1494" s="77">
        <f t="shared" si="47"/>
        <v>17919.560582863327</v>
      </c>
    </row>
    <row r="1495" spans="1:7" x14ac:dyDescent="0.2">
      <c r="A1495" s="79">
        <v>44106</v>
      </c>
      <c r="B1495" s="77">
        <v>14380</v>
      </c>
      <c r="C1495" s="84">
        <v>236172</v>
      </c>
      <c r="E1495">
        <f t="shared" si="46"/>
        <v>2020</v>
      </c>
      <c r="F1495" s="57">
        <f>_xlfn.XLOOKUP(E1495,'Historical Metal Prices'!$L$4:$Z$4,'Historical Metal Prices'!$L$10:$Z$10)</f>
        <v>0.22698898167436932</v>
      </c>
      <c r="G1495" s="77">
        <f t="shared" si="47"/>
        <v>17644.101556477432</v>
      </c>
    </row>
    <row r="1496" spans="1:7" x14ac:dyDescent="0.2">
      <c r="A1496" s="79">
        <v>44105</v>
      </c>
      <c r="B1496" s="77">
        <v>14304.25</v>
      </c>
      <c r="C1496" s="84">
        <v>236202</v>
      </c>
      <c r="E1496">
        <f t="shared" si="46"/>
        <v>2020</v>
      </c>
      <c r="F1496" s="57">
        <f>_xlfn.XLOOKUP(E1496,'Historical Metal Prices'!$L$4:$Z$4,'Historical Metal Prices'!$L$10:$Z$10)</f>
        <v>0.22698898167436932</v>
      </c>
      <c r="G1496" s="77">
        <f t="shared" si="47"/>
        <v>17551.157141115596</v>
      </c>
    </row>
    <row r="1497" spans="1:7" x14ac:dyDescent="0.2">
      <c r="A1497" s="79">
        <v>44104</v>
      </c>
      <c r="B1497" s="77">
        <v>14480</v>
      </c>
      <c r="C1497" s="84">
        <v>236148</v>
      </c>
      <c r="E1497">
        <f t="shared" si="46"/>
        <v>2020</v>
      </c>
      <c r="F1497" s="57">
        <f>_xlfn.XLOOKUP(E1497,'Historical Metal Prices'!$L$4:$Z$4,'Historical Metal Prices'!$L$10:$Z$10)</f>
        <v>0.22698898167436932</v>
      </c>
      <c r="G1497" s="77">
        <f t="shared" si="47"/>
        <v>17766.800454644868</v>
      </c>
    </row>
    <row r="1498" spans="1:7" x14ac:dyDescent="0.2">
      <c r="A1498" s="79">
        <v>44103</v>
      </c>
      <c r="B1498" s="77">
        <v>14415.5</v>
      </c>
      <c r="C1498" s="84">
        <v>236376</v>
      </c>
      <c r="E1498">
        <f t="shared" si="46"/>
        <v>2020</v>
      </c>
      <c r="F1498" s="57">
        <f>_xlfn.XLOOKUP(E1498,'Historical Metal Prices'!$L$4:$Z$4,'Historical Metal Prices'!$L$10:$Z$10)</f>
        <v>0.22698898167436932</v>
      </c>
      <c r="G1498" s="77">
        <f t="shared" si="47"/>
        <v>17687.659665326872</v>
      </c>
    </row>
    <row r="1499" spans="1:7" x14ac:dyDescent="0.2">
      <c r="A1499" s="79">
        <v>44102</v>
      </c>
      <c r="B1499" s="77">
        <v>14462.25</v>
      </c>
      <c r="C1499" s="84">
        <v>236400</v>
      </c>
      <c r="E1499">
        <f t="shared" si="46"/>
        <v>2020</v>
      </c>
      <c r="F1499" s="57">
        <f>_xlfn.XLOOKUP(E1499,'Historical Metal Prices'!$L$4:$Z$4,'Historical Metal Prices'!$L$10:$Z$10)</f>
        <v>0.22698898167436932</v>
      </c>
      <c r="G1499" s="77">
        <f t="shared" si="47"/>
        <v>17745.021400220146</v>
      </c>
    </row>
    <row r="1500" spans="1:7" x14ac:dyDescent="0.2">
      <c r="A1500" s="79">
        <v>44099</v>
      </c>
      <c r="B1500" s="77">
        <v>14220</v>
      </c>
      <c r="C1500" s="84">
        <v>235950</v>
      </c>
      <c r="E1500">
        <f t="shared" si="46"/>
        <v>2020</v>
      </c>
      <c r="F1500" s="57">
        <f>_xlfn.XLOOKUP(E1500,'Historical Metal Prices'!$L$4:$Z$4,'Historical Metal Prices'!$L$10:$Z$10)</f>
        <v>0.22698898167436932</v>
      </c>
      <c r="G1500" s="77">
        <f t="shared" si="47"/>
        <v>17447.783319409533</v>
      </c>
    </row>
    <row r="1501" spans="1:7" x14ac:dyDescent="0.2">
      <c r="A1501" s="79">
        <v>44098</v>
      </c>
      <c r="B1501" s="77">
        <v>14219</v>
      </c>
      <c r="C1501" s="84">
        <v>236952</v>
      </c>
      <c r="E1501">
        <f t="shared" si="46"/>
        <v>2020</v>
      </c>
      <c r="F1501" s="57">
        <f>_xlfn.XLOOKUP(E1501,'Historical Metal Prices'!$L$4:$Z$4,'Historical Metal Prices'!$L$10:$Z$10)</f>
        <v>0.22698898167436932</v>
      </c>
      <c r="G1501" s="77">
        <f t="shared" si="47"/>
        <v>17446.556330427858</v>
      </c>
    </row>
    <row r="1502" spans="1:7" x14ac:dyDescent="0.2">
      <c r="A1502" s="79">
        <v>44097</v>
      </c>
      <c r="B1502" s="77">
        <v>14385</v>
      </c>
      <c r="C1502" s="84">
        <v>236646</v>
      </c>
      <c r="E1502">
        <f t="shared" si="46"/>
        <v>2020</v>
      </c>
      <c r="F1502" s="57">
        <f>_xlfn.XLOOKUP(E1502,'Historical Metal Prices'!$L$4:$Z$4,'Historical Metal Prices'!$L$10:$Z$10)</f>
        <v>0.22698898167436932</v>
      </c>
      <c r="G1502" s="77">
        <f t="shared" si="47"/>
        <v>17650.236501385803</v>
      </c>
    </row>
    <row r="1503" spans="1:7" x14ac:dyDescent="0.2">
      <c r="A1503" s="79">
        <v>44096</v>
      </c>
      <c r="B1503" s="77">
        <v>14561</v>
      </c>
      <c r="C1503" s="84">
        <v>236310</v>
      </c>
      <c r="E1503">
        <f t="shared" si="46"/>
        <v>2020</v>
      </c>
      <c r="F1503" s="57">
        <f>_xlfn.XLOOKUP(E1503,'Historical Metal Prices'!$L$4:$Z$4,'Historical Metal Prices'!$L$10:$Z$10)</f>
        <v>0.22698898167436932</v>
      </c>
      <c r="G1503" s="77">
        <f t="shared" si="47"/>
        <v>17866.186562160492</v>
      </c>
    </row>
    <row r="1504" spans="1:7" x14ac:dyDescent="0.2">
      <c r="A1504" s="79">
        <v>44095</v>
      </c>
      <c r="B1504" s="77">
        <v>14491.5</v>
      </c>
      <c r="C1504" s="84">
        <v>236382</v>
      </c>
      <c r="E1504">
        <f t="shared" si="46"/>
        <v>2020</v>
      </c>
      <c r="F1504" s="57">
        <f>_xlfn.XLOOKUP(E1504,'Historical Metal Prices'!$L$4:$Z$4,'Historical Metal Prices'!$L$10:$Z$10)</f>
        <v>0.22698898167436932</v>
      </c>
      <c r="G1504" s="77">
        <f t="shared" si="47"/>
        <v>17780.910827934124</v>
      </c>
    </row>
    <row r="1505" spans="1:7" x14ac:dyDescent="0.2">
      <c r="A1505" s="79">
        <v>44092</v>
      </c>
      <c r="B1505" s="77">
        <v>14851.5</v>
      </c>
      <c r="C1505" s="84">
        <v>236502</v>
      </c>
      <c r="E1505">
        <f t="shared" si="46"/>
        <v>2020</v>
      </c>
      <c r="F1505" s="57">
        <f>_xlfn.XLOOKUP(E1505,'Historical Metal Prices'!$L$4:$Z$4,'Historical Metal Prices'!$L$10:$Z$10)</f>
        <v>0.22698898167436932</v>
      </c>
      <c r="G1505" s="77">
        <f t="shared" si="47"/>
        <v>18222.626861336896</v>
      </c>
    </row>
    <row r="1506" spans="1:7" x14ac:dyDescent="0.2">
      <c r="A1506" s="79">
        <v>44091</v>
      </c>
      <c r="B1506" s="77">
        <v>15034</v>
      </c>
      <c r="C1506" s="84">
        <v>236526</v>
      </c>
      <c r="E1506">
        <f t="shared" si="46"/>
        <v>2020</v>
      </c>
      <c r="F1506" s="57">
        <f>_xlfn.XLOOKUP(E1506,'Historical Metal Prices'!$L$4:$Z$4,'Historical Metal Prices'!$L$10:$Z$10)</f>
        <v>0.22698898167436932</v>
      </c>
      <c r="G1506" s="77">
        <f t="shared" si="47"/>
        <v>18446.552350492468</v>
      </c>
    </row>
    <row r="1507" spans="1:7" x14ac:dyDescent="0.2">
      <c r="A1507" s="79">
        <v>44090</v>
      </c>
      <c r="B1507" s="77">
        <v>15172.5</v>
      </c>
      <c r="C1507" s="84">
        <v>236988</v>
      </c>
      <c r="E1507">
        <f t="shared" si="46"/>
        <v>2020</v>
      </c>
      <c r="F1507" s="57">
        <f>_xlfn.XLOOKUP(E1507,'Historical Metal Prices'!$L$4:$Z$4,'Historical Metal Prices'!$L$10:$Z$10)</f>
        <v>0.22698898167436932</v>
      </c>
      <c r="G1507" s="77">
        <f t="shared" si="47"/>
        <v>18616.490324454368</v>
      </c>
    </row>
    <row r="1508" spans="1:7" x14ac:dyDescent="0.2">
      <c r="A1508" s="79">
        <v>44089</v>
      </c>
      <c r="B1508" s="77">
        <v>15147</v>
      </c>
      <c r="C1508" s="84">
        <v>237276</v>
      </c>
      <c r="E1508">
        <f t="shared" si="46"/>
        <v>2020</v>
      </c>
      <c r="F1508" s="57">
        <f>_xlfn.XLOOKUP(E1508,'Historical Metal Prices'!$L$4:$Z$4,'Historical Metal Prices'!$L$10:$Z$10)</f>
        <v>0.22698898167436932</v>
      </c>
      <c r="G1508" s="77">
        <f t="shared" si="47"/>
        <v>18585.202105421671</v>
      </c>
    </row>
    <row r="1509" spans="1:7" x14ac:dyDescent="0.2">
      <c r="A1509" s="79">
        <v>44088</v>
      </c>
      <c r="B1509" s="77">
        <v>15226.75</v>
      </c>
      <c r="C1509" s="84">
        <v>237180</v>
      </c>
      <c r="E1509">
        <f t="shared" si="46"/>
        <v>2020</v>
      </c>
      <c r="F1509" s="57">
        <f>_xlfn.XLOOKUP(E1509,'Historical Metal Prices'!$L$4:$Z$4,'Historical Metal Prices'!$L$10:$Z$10)</f>
        <v>0.22698898167436932</v>
      </c>
      <c r="G1509" s="77">
        <f t="shared" si="47"/>
        <v>18683.054476710204</v>
      </c>
    </row>
    <row r="1510" spans="1:7" x14ac:dyDescent="0.2">
      <c r="A1510" s="79">
        <v>44085</v>
      </c>
      <c r="B1510" s="77">
        <v>15049.25</v>
      </c>
      <c r="C1510" s="84">
        <v>237000</v>
      </c>
      <c r="E1510">
        <f t="shared" si="46"/>
        <v>2020</v>
      </c>
      <c r="F1510" s="57">
        <f>_xlfn.XLOOKUP(E1510,'Historical Metal Prices'!$L$4:$Z$4,'Historical Metal Prices'!$L$10:$Z$10)</f>
        <v>0.22698898167436932</v>
      </c>
      <c r="G1510" s="77">
        <f t="shared" si="47"/>
        <v>18465.263932463004</v>
      </c>
    </row>
    <row r="1511" spans="1:7" x14ac:dyDescent="0.2">
      <c r="A1511" s="79">
        <v>44084</v>
      </c>
      <c r="B1511" s="77">
        <v>14784.5</v>
      </c>
      <c r="C1511" s="84">
        <v>237138</v>
      </c>
      <c r="E1511">
        <f t="shared" si="46"/>
        <v>2020</v>
      </c>
      <c r="F1511" s="57">
        <f>_xlfn.XLOOKUP(E1511,'Historical Metal Prices'!$L$4:$Z$4,'Historical Metal Prices'!$L$10:$Z$10)</f>
        <v>0.22698898167436932</v>
      </c>
      <c r="G1511" s="77">
        <f t="shared" si="47"/>
        <v>18140.418599564713</v>
      </c>
    </row>
    <row r="1512" spans="1:7" x14ac:dyDescent="0.2">
      <c r="A1512" s="79">
        <v>44083</v>
      </c>
      <c r="B1512" s="77">
        <v>14881</v>
      </c>
      <c r="C1512" s="84">
        <v>237162</v>
      </c>
      <c r="E1512">
        <f t="shared" si="46"/>
        <v>2020</v>
      </c>
      <c r="F1512" s="57">
        <f>_xlfn.XLOOKUP(E1512,'Historical Metal Prices'!$L$4:$Z$4,'Historical Metal Prices'!$L$10:$Z$10)</f>
        <v>0.22698898167436932</v>
      </c>
      <c r="G1512" s="77">
        <f t="shared" si="47"/>
        <v>18258.82303629629</v>
      </c>
    </row>
    <row r="1513" spans="1:7" x14ac:dyDescent="0.2">
      <c r="A1513" s="79">
        <v>44082</v>
      </c>
      <c r="B1513" s="77">
        <v>14847.5</v>
      </c>
      <c r="C1513" s="84">
        <v>236478</v>
      </c>
      <c r="E1513">
        <f t="shared" si="46"/>
        <v>2020</v>
      </c>
      <c r="F1513" s="57">
        <f>_xlfn.XLOOKUP(E1513,'Historical Metal Prices'!$L$4:$Z$4,'Historical Metal Prices'!$L$10:$Z$10)</f>
        <v>0.22698898167436932</v>
      </c>
      <c r="G1513" s="77">
        <f t="shared" si="47"/>
        <v>18217.718905410198</v>
      </c>
    </row>
    <row r="1514" spans="1:7" x14ac:dyDescent="0.2">
      <c r="A1514" s="79">
        <v>44081</v>
      </c>
      <c r="B1514" s="77">
        <v>15141.75</v>
      </c>
      <c r="C1514" s="84">
        <v>236460</v>
      </c>
      <c r="E1514">
        <f t="shared" si="46"/>
        <v>2020</v>
      </c>
      <c r="F1514" s="57">
        <f>_xlfn.XLOOKUP(E1514,'Historical Metal Prices'!$L$4:$Z$4,'Historical Metal Prices'!$L$10:$Z$10)</f>
        <v>0.22698898167436932</v>
      </c>
      <c r="G1514" s="77">
        <f t="shared" si="47"/>
        <v>18578.760413267883</v>
      </c>
    </row>
    <row r="1515" spans="1:7" x14ac:dyDescent="0.2">
      <c r="A1515" s="79">
        <v>44078</v>
      </c>
      <c r="B1515" s="77">
        <v>15251.5</v>
      </c>
      <c r="C1515" s="84">
        <v>236508</v>
      </c>
      <c r="E1515">
        <f t="shared" si="46"/>
        <v>2020</v>
      </c>
      <c r="F1515" s="57">
        <f>_xlfn.XLOOKUP(E1515,'Historical Metal Prices'!$L$4:$Z$4,'Historical Metal Prices'!$L$10:$Z$10)</f>
        <v>0.22698898167436932</v>
      </c>
      <c r="G1515" s="77">
        <f t="shared" si="47"/>
        <v>18713.422454006643</v>
      </c>
    </row>
    <row r="1516" spans="1:7" x14ac:dyDescent="0.2">
      <c r="A1516" s="79">
        <v>44077</v>
      </c>
      <c r="B1516" s="77">
        <v>15060</v>
      </c>
      <c r="C1516" s="84">
        <v>236634</v>
      </c>
      <c r="E1516">
        <f t="shared" si="46"/>
        <v>2020</v>
      </c>
      <c r="F1516" s="57">
        <f>_xlfn.XLOOKUP(E1516,'Historical Metal Prices'!$L$4:$Z$4,'Historical Metal Prices'!$L$10:$Z$10)</f>
        <v>0.22698898167436932</v>
      </c>
      <c r="G1516" s="77">
        <f t="shared" si="47"/>
        <v>18478.454064016001</v>
      </c>
    </row>
    <row r="1517" spans="1:7" x14ac:dyDescent="0.2">
      <c r="A1517" s="79">
        <v>44076</v>
      </c>
      <c r="B1517" s="77">
        <v>15675.75</v>
      </c>
      <c r="C1517" s="84">
        <v>236736</v>
      </c>
      <c r="E1517">
        <f t="shared" si="46"/>
        <v>2020</v>
      </c>
      <c r="F1517" s="57">
        <f>_xlfn.XLOOKUP(E1517,'Historical Metal Prices'!$L$4:$Z$4,'Historical Metal Prices'!$L$10:$Z$10)</f>
        <v>0.22698898167436932</v>
      </c>
      <c r="G1517" s="77">
        <f t="shared" si="47"/>
        <v>19233.972529481995</v>
      </c>
    </row>
    <row r="1518" spans="1:7" x14ac:dyDescent="0.2">
      <c r="A1518" s="79">
        <v>44075</v>
      </c>
      <c r="B1518" s="77">
        <v>15507.5</v>
      </c>
      <c r="C1518" s="84">
        <v>237336</v>
      </c>
      <c r="E1518">
        <f t="shared" si="46"/>
        <v>2020</v>
      </c>
      <c r="F1518" s="57">
        <f>_xlfn.XLOOKUP(E1518,'Historical Metal Prices'!$L$4:$Z$4,'Historical Metal Prices'!$L$10:$Z$10)</f>
        <v>0.22698898167436932</v>
      </c>
      <c r="G1518" s="77">
        <f t="shared" si="47"/>
        <v>19027.53163331528</v>
      </c>
    </row>
    <row r="1519" spans="1:7" x14ac:dyDescent="0.2">
      <c r="A1519" s="79">
        <v>44074</v>
      </c>
      <c r="B1519" s="77">
        <v>15336.5</v>
      </c>
      <c r="C1519" s="84">
        <v>238722</v>
      </c>
      <c r="E1519">
        <f t="shared" si="46"/>
        <v>2020</v>
      </c>
      <c r="F1519" s="57">
        <f>_xlfn.XLOOKUP(E1519,'Historical Metal Prices'!$L$4:$Z$4,'Historical Metal Prices'!$L$10:$Z$10)</f>
        <v>0.22698898167436932</v>
      </c>
      <c r="G1519" s="77">
        <f t="shared" si="47"/>
        <v>18817.716517448964</v>
      </c>
    </row>
    <row r="1520" spans="1:7" x14ac:dyDescent="0.2">
      <c r="A1520" s="79">
        <v>44071</v>
      </c>
      <c r="B1520" s="77">
        <v>15336.5</v>
      </c>
      <c r="C1520" s="84">
        <v>238830</v>
      </c>
      <c r="E1520">
        <f t="shared" si="46"/>
        <v>2020</v>
      </c>
      <c r="F1520" s="57">
        <f>_xlfn.XLOOKUP(E1520,'Historical Metal Prices'!$L$4:$Z$4,'Historical Metal Prices'!$L$10:$Z$10)</f>
        <v>0.22698898167436932</v>
      </c>
      <c r="G1520" s="77">
        <f t="shared" si="47"/>
        <v>18817.716517448964</v>
      </c>
    </row>
    <row r="1521" spans="1:7" x14ac:dyDescent="0.2">
      <c r="A1521" s="79">
        <v>44070</v>
      </c>
      <c r="B1521" s="77">
        <v>15159.5</v>
      </c>
      <c r="C1521" s="84">
        <v>238830</v>
      </c>
      <c r="E1521">
        <f t="shared" si="46"/>
        <v>2020</v>
      </c>
      <c r="F1521" s="57">
        <f>_xlfn.XLOOKUP(E1521,'Historical Metal Prices'!$L$4:$Z$4,'Historical Metal Prices'!$L$10:$Z$10)</f>
        <v>0.22698898167436932</v>
      </c>
      <c r="G1521" s="77">
        <f t="shared" si="47"/>
        <v>18600.539467692601</v>
      </c>
    </row>
    <row r="1522" spans="1:7" x14ac:dyDescent="0.2">
      <c r="A1522" s="79">
        <v>44069</v>
      </c>
      <c r="B1522" s="77">
        <v>15123.99</v>
      </c>
      <c r="C1522" s="84">
        <v>238830</v>
      </c>
      <c r="E1522">
        <f t="shared" si="46"/>
        <v>2020</v>
      </c>
      <c r="F1522" s="57">
        <f>_xlfn.XLOOKUP(E1522,'Historical Metal Prices'!$L$4:$Z$4,'Historical Metal Prices'!$L$10:$Z$10)</f>
        <v>0.22698898167436932</v>
      </c>
      <c r="G1522" s="77">
        <f t="shared" si="47"/>
        <v>18556.969088953345</v>
      </c>
    </row>
    <row r="1523" spans="1:7" x14ac:dyDescent="0.2">
      <c r="A1523" s="79">
        <v>44068</v>
      </c>
      <c r="B1523" s="77">
        <v>14938</v>
      </c>
      <c r="C1523" s="84">
        <v>238818</v>
      </c>
      <c r="E1523">
        <f t="shared" si="46"/>
        <v>2020</v>
      </c>
      <c r="F1523" s="57">
        <f>_xlfn.XLOOKUP(E1523,'Historical Metal Prices'!$L$4:$Z$4,'Historical Metal Prices'!$L$10:$Z$10)</f>
        <v>0.22698898167436932</v>
      </c>
      <c r="G1523" s="77">
        <f t="shared" si="47"/>
        <v>18328.761408251728</v>
      </c>
    </row>
    <row r="1524" spans="1:7" x14ac:dyDescent="0.2">
      <c r="A1524" s="79">
        <v>44067</v>
      </c>
      <c r="B1524" s="77">
        <v>14884</v>
      </c>
      <c r="C1524" s="84">
        <v>238494</v>
      </c>
      <c r="E1524">
        <f t="shared" si="46"/>
        <v>2020</v>
      </c>
      <c r="F1524" s="57">
        <f>_xlfn.XLOOKUP(E1524,'Historical Metal Prices'!$L$4:$Z$4,'Historical Metal Prices'!$L$10:$Z$10)</f>
        <v>0.22698898167436932</v>
      </c>
      <c r="G1524" s="77">
        <f t="shared" si="47"/>
        <v>18262.504003241313</v>
      </c>
    </row>
    <row r="1525" spans="1:7" x14ac:dyDescent="0.2">
      <c r="A1525" s="79">
        <v>44064</v>
      </c>
      <c r="B1525" s="77">
        <v>14649.5</v>
      </c>
      <c r="C1525" s="84">
        <v>238950</v>
      </c>
      <c r="E1525">
        <f t="shared" si="46"/>
        <v>2020</v>
      </c>
      <c r="F1525" s="57">
        <f>_xlfn.XLOOKUP(E1525,'Historical Metal Prices'!$L$4:$Z$4,'Historical Metal Prices'!$L$10:$Z$10)</f>
        <v>0.22698898167436932</v>
      </c>
      <c r="G1525" s="77">
        <f t="shared" si="47"/>
        <v>17974.775087038674</v>
      </c>
    </row>
    <row r="1526" spans="1:7" x14ac:dyDescent="0.2">
      <c r="A1526" s="79">
        <v>44063</v>
      </c>
      <c r="B1526" s="77">
        <v>14601</v>
      </c>
      <c r="C1526" s="84">
        <v>238950</v>
      </c>
      <c r="E1526">
        <f t="shared" si="46"/>
        <v>2020</v>
      </c>
      <c r="F1526" s="57">
        <f>_xlfn.XLOOKUP(E1526,'Historical Metal Prices'!$L$4:$Z$4,'Historical Metal Prices'!$L$10:$Z$10)</f>
        <v>0.22698898167436932</v>
      </c>
      <c r="G1526" s="77">
        <f t="shared" si="47"/>
        <v>17915.266121427467</v>
      </c>
    </row>
    <row r="1527" spans="1:7" x14ac:dyDescent="0.2">
      <c r="A1527" s="79">
        <v>44062</v>
      </c>
      <c r="B1527" s="77">
        <v>14674.75</v>
      </c>
      <c r="C1527" s="84">
        <v>239304</v>
      </c>
      <c r="E1527">
        <f t="shared" si="46"/>
        <v>2020</v>
      </c>
      <c r="F1527" s="57">
        <f>_xlfn.XLOOKUP(E1527,'Historical Metal Prices'!$L$4:$Z$4,'Historical Metal Prices'!$L$10:$Z$10)</f>
        <v>0.22698898167436932</v>
      </c>
      <c r="G1527" s="77">
        <f t="shared" si="47"/>
        <v>18005.756558825949</v>
      </c>
    </row>
    <row r="1528" spans="1:7" x14ac:dyDescent="0.2">
      <c r="A1528" s="79">
        <v>44061</v>
      </c>
      <c r="B1528" s="77">
        <v>14620.75</v>
      </c>
      <c r="C1528" s="84">
        <v>238584</v>
      </c>
      <c r="E1528">
        <f t="shared" si="46"/>
        <v>2020</v>
      </c>
      <c r="F1528" s="57">
        <f>_xlfn.XLOOKUP(E1528,'Historical Metal Prices'!$L$4:$Z$4,'Historical Metal Prices'!$L$10:$Z$10)</f>
        <v>0.22698898167436932</v>
      </c>
      <c r="G1528" s="77">
        <f t="shared" si="47"/>
        <v>17939.499153815534</v>
      </c>
    </row>
    <row r="1529" spans="1:7" x14ac:dyDescent="0.2">
      <c r="A1529" s="79">
        <v>44060</v>
      </c>
      <c r="B1529" s="77">
        <v>14542.5</v>
      </c>
      <c r="C1529" s="84">
        <v>238530</v>
      </c>
      <c r="E1529">
        <f t="shared" si="46"/>
        <v>2020</v>
      </c>
      <c r="F1529" s="57">
        <f>_xlfn.XLOOKUP(E1529,'Historical Metal Prices'!$L$4:$Z$4,'Historical Metal Prices'!$L$10:$Z$10)</f>
        <v>0.22698898167436932</v>
      </c>
      <c r="G1529" s="77">
        <f t="shared" si="47"/>
        <v>17843.487265999516</v>
      </c>
    </row>
    <row r="1530" spans="1:7" x14ac:dyDescent="0.2">
      <c r="A1530" s="79">
        <v>44057</v>
      </c>
      <c r="B1530" s="77">
        <v>14314.75</v>
      </c>
      <c r="C1530" s="84">
        <v>238638</v>
      </c>
      <c r="E1530">
        <f t="shared" si="46"/>
        <v>2020</v>
      </c>
      <c r="F1530" s="57">
        <f>_xlfn.XLOOKUP(E1530,'Historical Metal Prices'!$L$4:$Z$4,'Historical Metal Prices'!$L$10:$Z$10)</f>
        <v>0.22698898167436932</v>
      </c>
      <c r="G1530" s="77">
        <f t="shared" si="47"/>
        <v>17564.040525423177</v>
      </c>
    </row>
    <row r="1531" spans="1:7" x14ac:dyDescent="0.2">
      <c r="A1531" s="79">
        <v>44056</v>
      </c>
      <c r="B1531" s="77">
        <v>14049.2</v>
      </c>
      <c r="C1531" s="84">
        <v>238638</v>
      </c>
      <c r="E1531">
        <f t="shared" si="46"/>
        <v>2020</v>
      </c>
      <c r="F1531" s="57">
        <f>_xlfn.XLOOKUP(E1531,'Historical Metal Prices'!$L$4:$Z$4,'Historical Metal Prices'!$L$10:$Z$10)</f>
        <v>0.22698898167436932</v>
      </c>
      <c r="G1531" s="77">
        <f t="shared" si="47"/>
        <v>17238.21360133955</v>
      </c>
    </row>
    <row r="1532" spans="1:7" x14ac:dyDescent="0.2">
      <c r="A1532" s="79">
        <v>44055</v>
      </c>
      <c r="B1532" s="77">
        <v>14206.25</v>
      </c>
      <c r="C1532" s="84">
        <v>237228</v>
      </c>
      <c r="E1532">
        <f t="shared" si="46"/>
        <v>2020</v>
      </c>
      <c r="F1532" s="57">
        <f>_xlfn.XLOOKUP(E1532,'Historical Metal Prices'!$L$4:$Z$4,'Historical Metal Prices'!$L$10:$Z$10)</f>
        <v>0.22698898167436932</v>
      </c>
      <c r="G1532" s="77">
        <f t="shared" si="47"/>
        <v>17430.912220911508</v>
      </c>
    </row>
    <row r="1533" spans="1:7" x14ac:dyDescent="0.2">
      <c r="A1533" s="79">
        <v>44054</v>
      </c>
      <c r="B1533" s="77">
        <v>14296.75</v>
      </c>
      <c r="C1533" s="84">
        <v>235866</v>
      </c>
      <c r="E1533">
        <f t="shared" si="46"/>
        <v>2020</v>
      </c>
      <c r="F1533" s="57">
        <f>_xlfn.XLOOKUP(E1533,'Historical Metal Prices'!$L$4:$Z$4,'Historical Metal Prices'!$L$10:$Z$10)</f>
        <v>0.22698898167436932</v>
      </c>
      <c r="G1533" s="77">
        <f t="shared" si="47"/>
        <v>17541.954723753039</v>
      </c>
    </row>
    <row r="1534" spans="1:7" x14ac:dyDescent="0.2">
      <c r="A1534" s="79">
        <v>44053</v>
      </c>
      <c r="B1534" s="77">
        <v>14234.75</v>
      </c>
      <c r="C1534" s="84">
        <v>235890</v>
      </c>
      <c r="E1534">
        <f t="shared" si="46"/>
        <v>2020</v>
      </c>
      <c r="F1534" s="57">
        <f>_xlfn.XLOOKUP(E1534,'Historical Metal Prices'!$L$4:$Z$4,'Historical Metal Prices'!$L$10:$Z$10)</f>
        <v>0.22698898167436932</v>
      </c>
      <c r="G1534" s="77">
        <f t="shared" si="47"/>
        <v>17465.881406889228</v>
      </c>
    </row>
    <row r="1535" spans="1:7" x14ac:dyDescent="0.2">
      <c r="A1535" s="79">
        <v>44050</v>
      </c>
      <c r="B1535" s="77">
        <v>13650.75</v>
      </c>
      <c r="C1535" s="84">
        <v>235896</v>
      </c>
      <c r="E1535">
        <f t="shared" si="46"/>
        <v>2020</v>
      </c>
      <c r="F1535" s="57">
        <f>_xlfn.XLOOKUP(E1535,'Historical Metal Prices'!$L$4:$Z$4,'Historical Metal Prices'!$L$10:$Z$10)</f>
        <v>0.22698898167436932</v>
      </c>
      <c r="G1535" s="77">
        <f t="shared" si="47"/>
        <v>16749.319841591398</v>
      </c>
    </row>
    <row r="1536" spans="1:7" x14ac:dyDescent="0.2">
      <c r="A1536" s="79">
        <v>44049</v>
      </c>
      <c r="B1536" s="77">
        <v>14436</v>
      </c>
      <c r="C1536" s="84">
        <v>236280</v>
      </c>
      <c r="E1536">
        <f t="shared" si="46"/>
        <v>2020</v>
      </c>
      <c r="F1536" s="57">
        <f>_xlfn.XLOOKUP(E1536,'Historical Metal Prices'!$L$4:$Z$4,'Historical Metal Prices'!$L$10:$Z$10)</f>
        <v>0.22698898167436932</v>
      </c>
      <c r="G1536" s="77">
        <f t="shared" si="47"/>
        <v>17712.812939451196</v>
      </c>
    </row>
    <row r="1537" spans="1:7" x14ac:dyDescent="0.2">
      <c r="A1537" s="79">
        <v>44048</v>
      </c>
      <c r="B1537" s="77">
        <v>14381</v>
      </c>
      <c r="C1537" s="84">
        <v>235860</v>
      </c>
      <c r="E1537">
        <f t="shared" si="46"/>
        <v>2020</v>
      </c>
      <c r="F1537" s="57">
        <f>_xlfn.XLOOKUP(E1537,'Historical Metal Prices'!$L$4:$Z$4,'Historical Metal Prices'!$L$10:$Z$10)</f>
        <v>0.22698898167436932</v>
      </c>
      <c r="G1537" s="77">
        <f t="shared" si="47"/>
        <v>17645.328545459106</v>
      </c>
    </row>
    <row r="1538" spans="1:7" x14ac:dyDescent="0.2">
      <c r="A1538" s="79">
        <v>44047</v>
      </c>
      <c r="B1538" s="77">
        <v>14070</v>
      </c>
      <c r="C1538" s="84">
        <v>235470</v>
      </c>
      <c r="E1538">
        <f t="shared" si="46"/>
        <v>2020</v>
      </c>
      <c r="F1538" s="57">
        <f>_xlfn.XLOOKUP(E1538,'Historical Metal Prices'!$L$4:$Z$4,'Historical Metal Prices'!$L$10:$Z$10)</f>
        <v>0.22698898167436932</v>
      </c>
      <c r="G1538" s="77">
        <f t="shared" si="47"/>
        <v>17263.734972158378</v>
      </c>
    </row>
    <row r="1539" spans="1:7" x14ac:dyDescent="0.2">
      <c r="A1539" s="79">
        <v>44046</v>
      </c>
      <c r="B1539" s="77">
        <v>13897</v>
      </c>
      <c r="C1539" s="84">
        <v>235272</v>
      </c>
      <c r="E1539">
        <f t="shared" si="46"/>
        <v>2020</v>
      </c>
      <c r="F1539" s="57">
        <f>_xlfn.XLOOKUP(E1539,'Historical Metal Prices'!$L$4:$Z$4,'Historical Metal Prices'!$L$10:$Z$10)</f>
        <v>0.22698898167436932</v>
      </c>
      <c r="G1539" s="77">
        <f t="shared" si="47"/>
        <v>17051.465878328709</v>
      </c>
    </row>
    <row r="1540" spans="1:7" x14ac:dyDescent="0.2">
      <c r="A1540" s="79">
        <v>44043</v>
      </c>
      <c r="B1540" s="77">
        <v>13738</v>
      </c>
      <c r="C1540" s="84">
        <v>235266</v>
      </c>
      <c r="E1540">
        <f t="shared" si="46"/>
        <v>2020</v>
      </c>
      <c r="F1540" s="57">
        <f>_xlfn.XLOOKUP(E1540,'Historical Metal Prices'!$L$4:$Z$4,'Historical Metal Prices'!$L$10:$Z$10)</f>
        <v>0.22698898167436932</v>
      </c>
      <c r="G1540" s="77">
        <f t="shared" si="47"/>
        <v>16856.374630242484</v>
      </c>
    </row>
    <row r="1541" spans="1:7" x14ac:dyDescent="0.2">
      <c r="A1541" s="79">
        <v>44042</v>
      </c>
      <c r="B1541" s="77">
        <v>13678</v>
      </c>
      <c r="C1541" s="84">
        <v>235242</v>
      </c>
      <c r="E1541">
        <f t="shared" si="46"/>
        <v>2020</v>
      </c>
      <c r="F1541" s="57">
        <f>_xlfn.XLOOKUP(E1541,'Historical Metal Prices'!$L$4:$Z$4,'Historical Metal Prices'!$L$10:$Z$10)</f>
        <v>0.22698898167436932</v>
      </c>
      <c r="G1541" s="77">
        <f t="shared" si="47"/>
        <v>16782.755291342022</v>
      </c>
    </row>
    <row r="1542" spans="1:7" x14ac:dyDescent="0.2">
      <c r="A1542" s="79">
        <v>44041</v>
      </c>
      <c r="B1542" s="77">
        <v>13829</v>
      </c>
      <c r="C1542" s="84">
        <v>234786</v>
      </c>
      <c r="E1542">
        <f t="shared" si="46"/>
        <v>2020</v>
      </c>
      <c r="F1542" s="57">
        <f>_xlfn.XLOOKUP(E1542,'Historical Metal Prices'!$L$4:$Z$4,'Historical Metal Prices'!$L$10:$Z$10)</f>
        <v>0.22698898167436932</v>
      </c>
      <c r="G1542" s="77">
        <f t="shared" si="47"/>
        <v>16968.030627574852</v>
      </c>
    </row>
    <row r="1543" spans="1:7" x14ac:dyDescent="0.2">
      <c r="A1543" s="79">
        <v>44040</v>
      </c>
      <c r="B1543" s="77">
        <v>13610</v>
      </c>
      <c r="C1543" s="84">
        <v>235164</v>
      </c>
      <c r="E1543">
        <f t="shared" si="46"/>
        <v>2020</v>
      </c>
      <c r="F1543" s="57">
        <f>_xlfn.XLOOKUP(E1543,'Historical Metal Prices'!$L$4:$Z$4,'Historical Metal Prices'!$L$10:$Z$10)</f>
        <v>0.22698898167436932</v>
      </c>
      <c r="G1543" s="77">
        <f t="shared" si="47"/>
        <v>16699.320040588165</v>
      </c>
    </row>
    <row r="1544" spans="1:7" x14ac:dyDescent="0.2">
      <c r="A1544" s="79">
        <v>44039</v>
      </c>
      <c r="B1544" s="77">
        <v>13669.5</v>
      </c>
      <c r="C1544" s="84">
        <v>234852</v>
      </c>
      <c r="E1544">
        <f t="shared" si="46"/>
        <v>2020</v>
      </c>
      <c r="F1544" s="57">
        <f>_xlfn.XLOOKUP(E1544,'Historical Metal Prices'!$L$4:$Z$4,'Historical Metal Prices'!$L$10:$Z$10)</f>
        <v>0.22698898167436932</v>
      </c>
      <c r="G1544" s="77">
        <f t="shared" si="47"/>
        <v>16772.32588499779</v>
      </c>
    </row>
    <row r="1545" spans="1:7" x14ac:dyDescent="0.2">
      <c r="A1545" s="79">
        <v>44036</v>
      </c>
      <c r="B1545" s="77">
        <v>13612.75</v>
      </c>
      <c r="C1545" s="84">
        <v>234948</v>
      </c>
      <c r="E1545">
        <f t="shared" si="46"/>
        <v>2020</v>
      </c>
      <c r="F1545" s="57">
        <f>_xlfn.XLOOKUP(E1545,'Historical Metal Prices'!$L$4:$Z$4,'Historical Metal Prices'!$L$10:$Z$10)</f>
        <v>0.22698898167436932</v>
      </c>
      <c r="G1545" s="77">
        <f t="shared" si="47"/>
        <v>16702.694260287772</v>
      </c>
    </row>
    <row r="1546" spans="1:7" x14ac:dyDescent="0.2">
      <c r="A1546" s="79">
        <v>44035</v>
      </c>
      <c r="B1546" s="77">
        <v>13650.75</v>
      </c>
      <c r="C1546" s="84">
        <v>234636</v>
      </c>
      <c r="E1546">
        <f t="shared" si="46"/>
        <v>2020</v>
      </c>
      <c r="F1546" s="57">
        <f>_xlfn.XLOOKUP(E1546,'Historical Metal Prices'!$L$4:$Z$4,'Historical Metal Prices'!$L$10:$Z$10)</f>
        <v>0.22698898167436932</v>
      </c>
      <c r="G1546" s="77">
        <f t="shared" si="47"/>
        <v>16749.319841591398</v>
      </c>
    </row>
    <row r="1547" spans="1:7" x14ac:dyDescent="0.2">
      <c r="A1547" s="79">
        <v>44034</v>
      </c>
      <c r="B1547" s="77">
        <v>13094.25</v>
      </c>
      <c r="C1547" s="84">
        <v>235146</v>
      </c>
      <c r="E1547">
        <f t="shared" ref="E1547:E1610" si="48">YEAR(A1547)</f>
        <v>2020</v>
      </c>
      <c r="F1547" s="57">
        <f>_xlfn.XLOOKUP(E1547,'Historical Metal Prices'!$L$4:$Z$4,'Historical Metal Prices'!$L$10:$Z$10)</f>
        <v>0.22698898167436932</v>
      </c>
      <c r="G1547" s="77">
        <f t="shared" ref="G1547:G1610" si="49">IFERROR(B1547*(1+F1547),G1548)</f>
        <v>16066.50047328961</v>
      </c>
    </row>
    <row r="1548" spans="1:7" x14ac:dyDescent="0.2">
      <c r="A1548" s="79">
        <v>44033</v>
      </c>
      <c r="B1548" s="77">
        <v>13423.75</v>
      </c>
      <c r="C1548" s="84">
        <v>235182</v>
      </c>
      <c r="E1548">
        <f t="shared" si="48"/>
        <v>2020</v>
      </c>
      <c r="F1548" s="57">
        <f>_xlfn.XLOOKUP(E1548,'Historical Metal Prices'!$L$4:$Z$4,'Historical Metal Prices'!$L$10:$Z$10)</f>
        <v>0.22698898167436932</v>
      </c>
      <c r="G1548" s="77">
        <f t="shared" si="49"/>
        <v>16470.793342751316</v>
      </c>
    </row>
    <row r="1549" spans="1:7" x14ac:dyDescent="0.2">
      <c r="A1549" s="79">
        <v>44032</v>
      </c>
      <c r="B1549" s="77">
        <v>13194</v>
      </c>
      <c r="C1549" s="84">
        <v>235158</v>
      </c>
      <c r="E1549">
        <f t="shared" si="48"/>
        <v>2020</v>
      </c>
      <c r="F1549" s="57">
        <f>_xlfn.XLOOKUP(E1549,'Historical Metal Prices'!$L$4:$Z$4,'Historical Metal Prices'!$L$10:$Z$10)</f>
        <v>0.22698898167436932</v>
      </c>
      <c r="G1549" s="77">
        <f t="shared" si="49"/>
        <v>16188.892624211629</v>
      </c>
    </row>
    <row r="1550" spans="1:7" x14ac:dyDescent="0.2">
      <c r="A1550" s="79">
        <v>44029</v>
      </c>
      <c r="B1550" s="77">
        <v>13180</v>
      </c>
      <c r="C1550" s="84">
        <v>234690</v>
      </c>
      <c r="E1550">
        <f t="shared" si="48"/>
        <v>2020</v>
      </c>
      <c r="F1550" s="57">
        <f>_xlfn.XLOOKUP(E1550,'Historical Metal Prices'!$L$4:$Z$4,'Historical Metal Prices'!$L$10:$Z$10)</f>
        <v>0.22698898167436932</v>
      </c>
      <c r="G1550" s="77">
        <f t="shared" si="49"/>
        <v>16171.714778468187</v>
      </c>
    </row>
    <row r="1551" spans="1:7" x14ac:dyDescent="0.2">
      <c r="A1551" s="79">
        <v>44028</v>
      </c>
      <c r="B1551" s="77">
        <v>13420.25</v>
      </c>
      <c r="C1551" s="84">
        <v>234738</v>
      </c>
      <c r="E1551">
        <f t="shared" si="48"/>
        <v>2020</v>
      </c>
      <c r="F1551" s="57">
        <f>_xlfn.XLOOKUP(E1551,'Historical Metal Prices'!$L$4:$Z$4,'Historical Metal Prices'!$L$10:$Z$10)</f>
        <v>0.22698898167436932</v>
      </c>
      <c r="G1551" s="77">
        <f t="shared" si="49"/>
        <v>16466.498881315456</v>
      </c>
    </row>
    <row r="1552" spans="1:7" x14ac:dyDescent="0.2">
      <c r="A1552" s="79">
        <v>44027</v>
      </c>
      <c r="B1552" s="77">
        <v>13490</v>
      </c>
      <c r="C1552" s="84">
        <v>234960</v>
      </c>
      <c r="E1552">
        <f t="shared" si="48"/>
        <v>2020</v>
      </c>
      <c r="F1552" s="57">
        <f>_xlfn.XLOOKUP(E1552,'Historical Metal Prices'!$L$4:$Z$4,'Historical Metal Prices'!$L$10:$Z$10)</f>
        <v>0.22698898167436932</v>
      </c>
      <c r="G1552" s="77">
        <f t="shared" si="49"/>
        <v>16552.081362787241</v>
      </c>
    </row>
    <row r="1553" spans="1:7" x14ac:dyDescent="0.2">
      <c r="A1553" s="79">
        <v>44026</v>
      </c>
      <c r="B1553" s="77">
        <v>13546.99</v>
      </c>
      <c r="C1553" s="84">
        <v>234780</v>
      </c>
      <c r="E1553">
        <f t="shared" si="48"/>
        <v>2020</v>
      </c>
      <c r="F1553" s="57">
        <f>_xlfn.XLOOKUP(E1553,'Historical Metal Prices'!$L$4:$Z$4,'Historical Metal Prices'!$L$10:$Z$10)</f>
        <v>0.22698898167436932</v>
      </c>
      <c r="G1553" s="77">
        <f t="shared" si="49"/>
        <v>16622.007464852864</v>
      </c>
    </row>
    <row r="1554" spans="1:7" x14ac:dyDescent="0.2">
      <c r="A1554" s="79">
        <v>44025</v>
      </c>
      <c r="B1554" s="77">
        <v>13670.5</v>
      </c>
      <c r="C1554" s="84">
        <v>234192</v>
      </c>
      <c r="E1554">
        <f t="shared" si="48"/>
        <v>2020</v>
      </c>
      <c r="F1554" s="57">
        <f>_xlfn.XLOOKUP(E1554,'Historical Metal Prices'!$L$4:$Z$4,'Historical Metal Prices'!$L$10:$Z$10)</f>
        <v>0.22698898167436932</v>
      </c>
      <c r="G1554" s="77">
        <f t="shared" si="49"/>
        <v>16773.552873979464</v>
      </c>
    </row>
    <row r="1555" spans="1:7" x14ac:dyDescent="0.2">
      <c r="A1555" s="79">
        <v>44022</v>
      </c>
      <c r="B1555" s="77">
        <v>13472.5</v>
      </c>
      <c r="C1555" s="84">
        <v>234624</v>
      </c>
      <c r="E1555">
        <f t="shared" si="48"/>
        <v>2020</v>
      </c>
      <c r="F1555" s="57">
        <f>_xlfn.XLOOKUP(E1555,'Historical Metal Prices'!$L$4:$Z$4,'Historical Metal Prices'!$L$10:$Z$10)</f>
        <v>0.22698898167436932</v>
      </c>
      <c r="G1555" s="77">
        <f t="shared" si="49"/>
        <v>16530.60905560794</v>
      </c>
    </row>
    <row r="1556" spans="1:7" x14ac:dyDescent="0.2">
      <c r="A1556" s="79">
        <v>44021</v>
      </c>
      <c r="B1556" s="77">
        <v>13200.5</v>
      </c>
      <c r="C1556" s="84">
        <v>234672</v>
      </c>
      <c r="E1556">
        <f t="shared" si="48"/>
        <v>2020</v>
      </c>
      <c r="F1556" s="57">
        <f>_xlfn.XLOOKUP(E1556,'Historical Metal Prices'!$L$4:$Z$4,'Historical Metal Prices'!$L$10:$Z$10)</f>
        <v>0.22698898167436932</v>
      </c>
      <c r="G1556" s="77">
        <f t="shared" si="49"/>
        <v>16196.868052592512</v>
      </c>
    </row>
    <row r="1557" spans="1:7" x14ac:dyDescent="0.2">
      <c r="A1557" s="79">
        <v>44020</v>
      </c>
      <c r="B1557" s="77">
        <v>13445.5</v>
      </c>
      <c r="C1557" s="84">
        <v>234654</v>
      </c>
      <c r="E1557">
        <f t="shared" si="48"/>
        <v>2020</v>
      </c>
      <c r="F1557" s="57">
        <f>_xlfn.XLOOKUP(E1557,'Historical Metal Prices'!$L$4:$Z$4,'Historical Metal Prices'!$L$10:$Z$10)</f>
        <v>0.22698898167436932</v>
      </c>
      <c r="G1557" s="77">
        <f t="shared" si="49"/>
        <v>16497.480353102732</v>
      </c>
    </row>
    <row r="1558" spans="1:7" x14ac:dyDescent="0.2">
      <c r="A1558" s="79">
        <v>44019</v>
      </c>
      <c r="B1558" s="77">
        <v>13417.5</v>
      </c>
      <c r="C1558" s="84">
        <v>234264</v>
      </c>
      <c r="E1558">
        <f t="shared" si="48"/>
        <v>2020</v>
      </c>
      <c r="F1558" s="57">
        <f>_xlfn.XLOOKUP(E1558,'Historical Metal Prices'!$L$4:$Z$4,'Historical Metal Prices'!$L$10:$Z$10)</f>
        <v>0.22698898167436932</v>
      </c>
      <c r="G1558" s="77">
        <f t="shared" si="49"/>
        <v>16463.12466161585</v>
      </c>
    </row>
    <row r="1559" spans="1:7" x14ac:dyDescent="0.2">
      <c r="A1559" s="79">
        <v>44018</v>
      </c>
      <c r="B1559" s="77">
        <v>13283.25</v>
      </c>
      <c r="C1559" s="84">
        <v>234264</v>
      </c>
      <c r="E1559">
        <f t="shared" si="48"/>
        <v>2020</v>
      </c>
      <c r="F1559" s="57">
        <f>_xlfn.XLOOKUP(E1559,'Historical Metal Prices'!$L$4:$Z$4,'Historical Metal Prices'!$L$10:$Z$10)</f>
        <v>0.22698898167436932</v>
      </c>
      <c r="G1559" s="77">
        <f t="shared" si="49"/>
        <v>16298.401390826066</v>
      </c>
    </row>
    <row r="1560" spans="1:7" x14ac:dyDescent="0.2">
      <c r="A1560" s="79">
        <v>44015</v>
      </c>
      <c r="B1560" s="77">
        <v>12943</v>
      </c>
      <c r="C1560" s="84">
        <v>234264</v>
      </c>
      <c r="E1560">
        <f t="shared" si="48"/>
        <v>2020</v>
      </c>
      <c r="F1560" s="57">
        <f>_xlfn.XLOOKUP(E1560,'Historical Metal Prices'!$L$4:$Z$4,'Historical Metal Prices'!$L$10:$Z$10)</f>
        <v>0.22698898167436932</v>
      </c>
      <c r="G1560" s="77">
        <f t="shared" si="49"/>
        <v>15880.918389811362</v>
      </c>
    </row>
    <row r="1561" spans="1:7" x14ac:dyDescent="0.2">
      <c r="A1561" s="79">
        <v>44014</v>
      </c>
      <c r="B1561" s="77">
        <v>12892</v>
      </c>
      <c r="C1561" s="84">
        <v>234264</v>
      </c>
      <c r="E1561">
        <f t="shared" si="48"/>
        <v>2020</v>
      </c>
      <c r="F1561" s="57">
        <f>_xlfn.XLOOKUP(E1561,'Historical Metal Prices'!$L$4:$Z$4,'Historical Metal Prices'!$L$10:$Z$10)</f>
        <v>0.22698898167436932</v>
      </c>
      <c r="G1561" s="77">
        <f t="shared" si="49"/>
        <v>15818.34195174597</v>
      </c>
    </row>
    <row r="1562" spans="1:7" x14ac:dyDescent="0.2">
      <c r="A1562" s="79">
        <v>44013</v>
      </c>
      <c r="B1562" s="77">
        <v>12791</v>
      </c>
      <c r="C1562" s="84">
        <v>234312</v>
      </c>
      <c r="E1562">
        <f t="shared" si="48"/>
        <v>2020</v>
      </c>
      <c r="F1562" s="57">
        <f>_xlfn.XLOOKUP(E1562,'Historical Metal Prices'!$L$4:$Z$4,'Historical Metal Prices'!$L$10:$Z$10)</f>
        <v>0.22698898167436932</v>
      </c>
      <c r="G1562" s="77">
        <f t="shared" si="49"/>
        <v>15694.416064596859</v>
      </c>
    </row>
    <row r="1563" spans="1:7" x14ac:dyDescent="0.2">
      <c r="A1563" s="79">
        <v>44012</v>
      </c>
      <c r="B1563" s="77">
        <v>12757.5</v>
      </c>
      <c r="C1563" s="84">
        <v>233526</v>
      </c>
      <c r="E1563">
        <f t="shared" si="48"/>
        <v>2020</v>
      </c>
      <c r="F1563" s="57">
        <f>_xlfn.XLOOKUP(E1563,'Historical Metal Prices'!$L$4:$Z$4,'Historical Metal Prices'!$L$10:$Z$10)</f>
        <v>0.22698898167436932</v>
      </c>
      <c r="G1563" s="77">
        <f t="shared" si="49"/>
        <v>15653.311933710767</v>
      </c>
    </row>
    <row r="1564" spans="1:7" x14ac:dyDescent="0.2">
      <c r="A1564" s="79">
        <v>44011</v>
      </c>
      <c r="B1564" s="77">
        <v>12758</v>
      </c>
      <c r="C1564" s="84">
        <v>233898</v>
      </c>
      <c r="E1564">
        <f t="shared" si="48"/>
        <v>2020</v>
      </c>
      <c r="F1564" s="57">
        <f>_xlfn.XLOOKUP(E1564,'Historical Metal Prices'!$L$4:$Z$4,'Historical Metal Prices'!$L$10:$Z$10)</f>
        <v>0.22698898167436932</v>
      </c>
      <c r="G1564" s="77">
        <f t="shared" si="49"/>
        <v>15653.925428201605</v>
      </c>
    </row>
    <row r="1565" spans="1:7" x14ac:dyDescent="0.2">
      <c r="A1565" s="79">
        <v>44008</v>
      </c>
      <c r="B1565" s="77">
        <v>12641.5</v>
      </c>
      <c r="C1565" s="84">
        <v>233658</v>
      </c>
      <c r="E1565">
        <f t="shared" si="48"/>
        <v>2020</v>
      </c>
      <c r="F1565" s="57">
        <f>_xlfn.XLOOKUP(E1565,'Historical Metal Prices'!$L$4:$Z$4,'Historical Metal Prices'!$L$10:$Z$10)</f>
        <v>0.22698898167436932</v>
      </c>
      <c r="G1565" s="77">
        <f t="shared" si="49"/>
        <v>15510.981211836539</v>
      </c>
    </row>
    <row r="1566" spans="1:7" x14ac:dyDescent="0.2">
      <c r="A1566" s="79">
        <v>44007</v>
      </c>
      <c r="B1566" s="77">
        <v>12394.5</v>
      </c>
      <c r="C1566" s="84">
        <v>233970</v>
      </c>
      <c r="E1566">
        <f t="shared" si="48"/>
        <v>2020</v>
      </c>
      <c r="F1566" s="57">
        <f>_xlfn.XLOOKUP(E1566,'Historical Metal Prices'!$L$4:$Z$4,'Historical Metal Prices'!$L$10:$Z$10)</f>
        <v>0.22698898167436932</v>
      </c>
      <c r="G1566" s="77">
        <f t="shared" si="49"/>
        <v>15207.91493336297</v>
      </c>
    </row>
    <row r="1567" spans="1:7" x14ac:dyDescent="0.2">
      <c r="A1567" s="79">
        <v>44006</v>
      </c>
      <c r="B1567" s="77">
        <v>12492.5</v>
      </c>
      <c r="C1567" s="84">
        <v>233586</v>
      </c>
      <c r="E1567">
        <f t="shared" si="48"/>
        <v>2020</v>
      </c>
      <c r="F1567" s="57">
        <f>_xlfn.XLOOKUP(E1567,'Historical Metal Prices'!$L$4:$Z$4,'Historical Metal Prices'!$L$10:$Z$10)</f>
        <v>0.22698898167436932</v>
      </c>
      <c r="G1567" s="77">
        <f t="shared" si="49"/>
        <v>15328.159853567058</v>
      </c>
    </row>
    <row r="1568" spans="1:7" x14ac:dyDescent="0.2">
      <c r="A1568" s="79">
        <v>44005</v>
      </c>
      <c r="B1568" s="77">
        <v>12665.5</v>
      </c>
      <c r="C1568" s="84">
        <v>233562</v>
      </c>
      <c r="E1568">
        <f t="shared" si="48"/>
        <v>2020</v>
      </c>
      <c r="F1568" s="57">
        <f>_xlfn.XLOOKUP(E1568,'Historical Metal Prices'!$L$4:$Z$4,'Historical Metal Prices'!$L$10:$Z$10)</f>
        <v>0.22698898167436932</v>
      </c>
      <c r="G1568" s="77">
        <f t="shared" si="49"/>
        <v>15540.428947396724</v>
      </c>
    </row>
    <row r="1569" spans="1:7" x14ac:dyDescent="0.2">
      <c r="A1569" s="79">
        <v>44004</v>
      </c>
      <c r="B1569" s="77">
        <v>12584.75</v>
      </c>
      <c r="C1569" s="84">
        <v>233562</v>
      </c>
      <c r="E1569">
        <f t="shared" si="48"/>
        <v>2020</v>
      </c>
      <c r="F1569" s="57">
        <f>_xlfn.XLOOKUP(E1569,'Historical Metal Prices'!$L$4:$Z$4,'Historical Metal Prices'!$L$10:$Z$10)</f>
        <v>0.22698898167436932</v>
      </c>
      <c r="G1569" s="77">
        <f t="shared" si="49"/>
        <v>15441.349587126519</v>
      </c>
    </row>
    <row r="1570" spans="1:7" x14ac:dyDescent="0.2">
      <c r="A1570" s="79">
        <v>44001</v>
      </c>
      <c r="B1570" s="77">
        <v>12709</v>
      </c>
      <c r="C1570" s="84">
        <v>233238</v>
      </c>
      <c r="E1570">
        <f t="shared" si="48"/>
        <v>2020</v>
      </c>
      <c r="F1570" s="57">
        <f>_xlfn.XLOOKUP(E1570,'Historical Metal Prices'!$L$4:$Z$4,'Historical Metal Prices'!$L$10:$Z$10)</f>
        <v>0.22698898167436932</v>
      </c>
      <c r="G1570" s="77">
        <f t="shared" si="49"/>
        <v>15593.802968099561</v>
      </c>
    </row>
    <row r="1571" spans="1:7" x14ac:dyDescent="0.2">
      <c r="A1571" s="79">
        <v>44000</v>
      </c>
      <c r="B1571" s="77">
        <v>12836.75</v>
      </c>
      <c r="C1571" s="84">
        <v>233238</v>
      </c>
      <c r="E1571">
        <f t="shared" si="48"/>
        <v>2020</v>
      </c>
      <c r="F1571" s="57">
        <f>_xlfn.XLOOKUP(E1571,'Historical Metal Prices'!$L$4:$Z$4,'Historical Metal Prices'!$L$10:$Z$10)</f>
        <v>0.22698898167436932</v>
      </c>
      <c r="G1571" s="77">
        <f t="shared" si="49"/>
        <v>15750.550810508461</v>
      </c>
    </row>
    <row r="1572" spans="1:7" x14ac:dyDescent="0.2">
      <c r="A1572" s="79">
        <v>43999</v>
      </c>
      <c r="B1572" s="77">
        <v>12812</v>
      </c>
      <c r="C1572" s="84">
        <v>233274</v>
      </c>
      <c r="E1572">
        <f t="shared" si="48"/>
        <v>2020</v>
      </c>
      <c r="F1572" s="57">
        <f>_xlfn.XLOOKUP(E1572,'Historical Metal Prices'!$L$4:$Z$4,'Historical Metal Prices'!$L$10:$Z$10)</f>
        <v>0.22698898167436932</v>
      </c>
      <c r="G1572" s="77">
        <f t="shared" si="49"/>
        <v>15720.18283321202</v>
      </c>
    </row>
    <row r="1573" spans="1:7" x14ac:dyDescent="0.2">
      <c r="A1573" s="79">
        <v>43998</v>
      </c>
      <c r="B1573" s="77">
        <v>12964</v>
      </c>
      <c r="C1573" s="84">
        <v>233298</v>
      </c>
      <c r="E1573">
        <f t="shared" si="48"/>
        <v>2020</v>
      </c>
      <c r="F1573" s="57">
        <f>_xlfn.XLOOKUP(E1573,'Historical Metal Prices'!$L$4:$Z$4,'Historical Metal Prices'!$L$10:$Z$10)</f>
        <v>0.22698898167436932</v>
      </c>
      <c r="G1573" s="77">
        <f t="shared" si="49"/>
        <v>15906.685158426524</v>
      </c>
    </row>
    <row r="1574" spans="1:7" x14ac:dyDescent="0.2">
      <c r="A1574" s="79">
        <v>43997</v>
      </c>
      <c r="B1574" s="77">
        <v>12673.25</v>
      </c>
      <c r="C1574" s="84">
        <v>233118</v>
      </c>
      <c r="E1574">
        <f t="shared" si="48"/>
        <v>2020</v>
      </c>
      <c r="F1574" s="57">
        <f>_xlfn.XLOOKUP(E1574,'Historical Metal Prices'!$L$4:$Z$4,'Historical Metal Prices'!$L$10:$Z$10)</f>
        <v>0.22698898167436932</v>
      </c>
      <c r="G1574" s="77">
        <f t="shared" si="49"/>
        <v>15549.9381120047</v>
      </c>
    </row>
    <row r="1575" spans="1:7" x14ac:dyDescent="0.2">
      <c r="A1575" s="79">
        <v>43994</v>
      </c>
      <c r="B1575" s="77">
        <v>12597.75</v>
      </c>
      <c r="C1575" s="84">
        <v>232878</v>
      </c>
      <c r="E1575">
        <f t="shared" si="48"/>
        <v>2020</v>
      </c>
      <c r="F1575" s="57">
        <f>_xlfn.XLOOKUP(E1575,'Historical Metal Prices'!$L$4:$Z$4,'Historical Metal Prices'!$L$10:$Z$10)</f>
        <v>0.22698898167436932</v>
      </c>
      <c r="G1575" s="77">
        <f t="shared" si="49"/>
        <v>15457.300443888285</v>
      </c>
    </row>
    <row r="1576" spans="1:7" x14ac:dyDescent="0.2">
      <c r="A1576" s="79">
        <v>43993</v>
      </c>
      <c r="B1576" s="77">
        <v>12584.6</v>
      </c>
      <c r="C1576" s="84">
        <v>232878</v>
      </c>
      <c r="E1576">
        <f t="shared" si="48"/>
        <v>2020</v>
      </c>
      <c r="F1576" s="57">
        <f>_xlfn.XLOOKUP(E1576,'Historical Metal Prices'!$L$4:$Z$4,'Historical Metal Prices'!$L$10:$Z$10)</f>
        <v>0.22698898167436932</v>
      </c>
      <c r="G1576" s="77">
        <f t="shared" si="49"/>
        <v>15441.165538779269</v>
      </c>
    </row>
    <row r="1577" spans="1:7" x14ac:dyDescent="0.2">
      <c r="A1577" s="79">
        <v>43992</v>
      </c>
      <c r="B1577" s="77">
        <v>12933.75</v>
      </c>
      <c r="C1577" s="84">
        <v>232410</v>
      </c>
      <c r="E1577">
        <f t="shared" si="48"/>
        <v>2020</v>
      </c>
      <c r="F1577" s="57">
        <f>_xlfn.XLOOKUP(E1577,'Historical Metal Prices'!$L$4:$Z$4,'Historical Metal Prices'!$L$10:$Z$10)</f>
        <v>0.22698898167436932</v>
      </c>
      <c r="G1577" s="77">
        <f t="shared" si="49"/>
        <v>15869.568741730875</v>
      </c>
    </row>
    <row r="1578" spans="1:7" x14ac:dyDescent="0.2">
      <c r="A1578" s="79">
        <v>43991</v>
      </c>
      <c r="B1578" s="77">
        <v>12837.75</v>
      </c>
      <c r="C1578" s="84">
        <v>232410</v>
      </c>
      <c r="E1578">
        <f t="shared" si="48"/>
        <v>2020</v>
      </c>
      <c r="F1578" s="57">
        <f>_xlfn.XLOOKUP(E1578,'Historical Metal Prices'!$L$4:$Z$4,'Historical Metal Prices'!$L$10:$Z$10)</f>
        <v>0.22698898167436932</v>
      </c>
      <c r="G1578" s="77">
        <f t="shared" si="49"/>
        <v>15751.777799490135</v>
      </c>
    </row>
    <row r="1579" spans="1:7" x14ac:dyDescent="0.2">
      <c r="A1579" s="79">
        <v>43990</v>
      </c>
      <c r="B1579" s="77">
        <v>12986.5</v>
      </c>
      <c r="C1579" s="84">
        <v>232110</v>
      </c>
      <c r="E1579">
        <f t="shared" si="48"/>
        <v>2020</v>
      </c>
      <c r="F1579" s="57">
        <f>_xlfn.XLOOKUP(E1579,'Historical Metal Prices'!$L$4:$Z$4,'Historical Metal Prices'!$L$10:$Z$10)</f>
        <v>0.22698898167436932</v>
      </c>
      <c r="G1579" s="77">
        <f t="shared" si="49"/>
        <v>15934.292410514197</v>
      </c>
    </row>
    <row r="1580" spans="1:7" x14ac:dyDescent="0.2">
      <c r="A1580" s="79">
        <v>43987</v>
      </c>
      <c r="B1580" s="77">
        <v>12920.25</v>
      </c>
      <c r="C1580" s="84">
        <v>232110</v>
      </c>
      <c r="E1580">
        <f t="shared" si="48"/>
        <v>2020</v>
      </c>
      <c r="F1580" s="57">
        <f>_xlfn.XLOOKUP(E1580,'Historical Metal Prices'!$L$4:$Z$4,'Historical Metal Prices'!$L$10:$Z$10)</f>
        <v>0.22698898167436932</v>
      </c>
      <c r="G1580" s="77">
        <f t="shared" si="49"/>
        <v>15853.004390478271</v>
      </c>
    </row>
    <row r="1581" spans="1:7" x14ac:dyDescent="0.2">
      <c r="A1581" s="79">
        <v>43986</v>
      </c>
      <c r="B1581" s="77">
        <v>12704</v>
      </c>
      <c r="C1581" s="84">
        <v>232410</v>
      </c>
      <c r="E1581">
        <f t="shared" si="48"/>
        <v>2020</v>
      </c>
      <c r="F1581" s="57">
        <f>_xlfn.XLOOKUP(E1581,'Historical Metal Prices'!$L$4:$Z$4,'Historical Metal Prices'!$L$10:$Z$10)</f>
        <v>0.22698898167436932</v>
      </c>
      <c r="G1581" s="77">
        <f t="shared" si="49"/>
        <v>15587.668023191189</v>
      </c>
    </row>
    <row r="1582" spans="1:7" x14ac:dyDescent="0.2">
      <c r="A1582" s="79">
        <v>43985</v>
      </c>
      <c r="B1582" s="77">
        <v>12798.5</v>
      </c>
      <c r="C1582" s="84">
        <v>232806</v>
      </c>
      <c r="E1582">
        <f t="shared" si="48"/>
        <v>2020</v>
      </c>
      <c r="F1582" s="57">
        <f>_xlfn.XLOOKUP(E1582,'Historical Metal Prices'!$L$4:$Z$4,'Historical Metal Prices'!$L$10:$Z$10)</f>
        <v>0.22698898167436932</v>
      </c>
      <c r="G1582" s="77">
        <f t="shared" si="49"/>
        <v>15703.618481959416</v>
      </c>
    </row>
    <row r="1583" spans="1:7" x14ac:dyDescent="0.2">
      <c r="A1583" s="79">
        <v>43984</v>
      </c>
      <c r="B1583" s="77">
        <v>12787.5</v>
      </c>
      <c r="C1583" s="84">
        <v>232806</v>
      </c>
      <c r="E1583">
        <f t="shared" si="48"/>
        <v>2020</v>
      </c>
      <c r="F1583" s="57">
        <f>_xlfn.XLOOKUP(E1583,'Historical Metal Prices'!$L$4:$Z$4,'Historical Metal Prices'!$L$10:$Z$10)</f>
        <v>0.22698898167436932</v>
      </c>
      <c r="G1583" s="77">
        <f t="shared" si="49"/>
        <v>15690.121603160998</v>
      </c>
    </row>
    <row r="1584" spans="1:7" x14ac:dyDescent="0.2">
      <c r="A1584" s="79">
        <v>43983</v>
      </c>
      <c r="B1584" s="77">
        <v>12557.5</v>
      </c>
      <c r="C1584" s="84">
        <v>232812</v>
      </c>
      <c r="E1584">
        <f t="shared" si="48"/>
        <v>2020</v>
      </c>
      <c r="F1584" s="57">
        <f>_xlfn.XLOOKUP(E1584,'Historical Metal Prices'!$L$4:$Z$4,'Historical Metal Prices'!$L$10:$Z$10)</f>
        <v>0.22698898167436932</v>
      </c>
      <c r="G1584" s="77">
        <f t="shared" si="49"/>
        <v>15407.914137375892</v>
      </c>
    </row>
    <row r="1585" spans="1:7" x14ac:dyDescent="0.2">
      <c r="A1585" s="79">
        <v>43980</v>
      </c>
      <c r="B1585" s="77">
        <v>12259.75</v>
      </c>
      <c r="C1585" s="84">
        <v>233496</v>
      </c>
      <c r="E1585">
        <f t="shared" si="48"/>
        <v>2020</v>
      </c>
      <c r="F1585" s="57">
        <f>_xlfn.XLOOKUP(E1585,'Historical Metal Prices'!$L$4:$Z$4,'Historical Metal Prices'!$L$10:$Z$10)</f>
        <v>0.22698898167436932</v>
      </c>
      <c r="G1585" s="77">
        <f t="shared" si="49"/>
        <v>15042.578168082349</v>
      </c>
    </row>
    <row r="1586" spans="1:7" x14ac:dyDescent="0.2">
      <c r="A1586" s="79">
        <v>43979</v>
      </c>
      <c r="B1586" s="77">
        <v>12179.25</v>
      </c>
      <c r="C1586" s="84">
        <v>233178</v>
      </c>
      <c r="E1586">
        <f t="shared" si="48"/>
        <v>2020</v>
      </c>
      <c r="F1586" s="57">
        <f>_xlfn.XLOOKUP(E1586,'Historical Metal Prices'!$L$4:$Z$4,'Historical Metal Prices'!$L$10:$Z$10)</f>
        <v>0.22698898167436932</v>
      </c>
      <c r="G1586" s="77">
        <f t="shared" si="49"/>
        <v>14943.805555057563</v>
      </c>
    </row>
    <row r="1587" spans="1:7" x14ac:dyDescent="0.2">
      <c r="A1587" s="79">
        <v>43978</v>
      </c>
      <c r="B1587" s="77">
        <v>12046.5</v>
      </c>
      <c r="C1587" s="84">
        <v>233502</v>
      </c>
      <c r="E1587">
        <f t="shared" si="48"/>
        <v>2020</v>
      </c>
      <c r="F1587" s="57">
        <f>_xlfn.XLOOKUP(E1587,'Historical Metal Prices'!$L$4:$Z$4,'Historical Metal Prices'!$L$10:$Z$10)</f>
        <v>0.22698898167436932</v>
      </c>
      <c r="G1587" s="77">
        <f t="shared" si="49"/>
        <v>14780.922767740291</v>
      </c>
    </row>
    <row r="1588" spans="1:7" x14ac:dyDescent="0.2">
      <c r="A1588" s="79">
        <v>43977</v>
      </c>
      <c r="B1588" s="77">
        <v>12275</v>
      </c>
      <c r="C1588" s="84">
        <v>234198</v>
      </c>
      <c r="E1588">
        <f t="shared" si="48"/>
        <v>2020</v>
      </c>
      <c r="F1588" s="57">
        <f>_xlfn.XLOOKUP(E1588,'Historical Metal Prices'!$L$4:$Z$4,'Historical Metal Prices'!$L$10:$Z$10)</f>
        <v>0.22698898167436932</v>
      </c>
      <c r="G1588" s="77">
        <f t="shared" si="49"/>
        <v>15061.289750052883</v>
      </c>
    </row>
    <row r="1589" spans="1:7" x14ac:dyDescent="0.2">
      <c r="A1589" s="79">
        <v>43976</v>
      </c>
      <c r="B1589" s="77">
        <v>12185.5</v>
      </c>
      <c r="C1589" s="84">
        <v>234198</v>
      </c>
      <c r="E1589">
        <f t="shared" si="48"/>
        <v>2020</v>
      </c>
      <c r="F1589" s="57">
        <f>_xlfn.XLOOKUP(E1589,'Historical Metal Prices'!$L$4:$Z$4,'Historical Metal Prices'!$L$10:$Z$10)</f>
        <v>0.22698898167436932</v>
      </c>
      <c r="G1589" s="77">
        <f t="shared" si="49"/>
        <v>14951.474236193028</v>
      </c>
    </row>
    <row r="1590" spans="1:7" x14ac:dyDescent="0.2">
      <c r="A1590" s="79">
        <v>43973</v>
      </c>
      <c r="B1590" s="77">
        <v>12185.5</v>
      </c>
      <c r="C1590" s="84">
        <v>233850</v>
      </c>
      <c r="E1590">
        <f t="shared" si="48"/>
        <v>2020</v>
      </c>
      <c r="F1590" s="57">
        <f>_xlfn.XLOOKUP(E1590,'Historical Metal Prices'!$L$4:$Z$4,'Historical Metal Prices'!$L$10:$Z$10)</f>
        <v>0.22698898167436932</v>
      </c>
      <c r="G1590" s="77">
        <f t="shared" si="49"/>
        <v>14951.474236193028</v>
      </c>
    </row>
    <row r="1591" spans="1:7" x14ac:dyDescent="0.2">
      <c r="A1591" s="79">
        <v>43972</v>
      </c>
      <c r="B1591" s="77">
        <v>12712</v>
      </c>
      <c r="C1591" s="84">
        <v>233850</v>
      </c>
      <c r="E1591">
        <f t="shared" si="48"/>
        <v>2020</v>
      </c>
      <c r="F1591" s="57">
        <f>_xlfn.XLOOKUP(E1591,'Historical Metal Prices'!$L$4:$Z$4,'Historical Metal Prices'!$L$10:$Z$10)</f>
        <v>0.22698898167436932</v>
      </c>
      <c r="G1591" s="77">
        <f t="shared" si="49"/>
        <v>15597.483935044584</v>
      </c>
    </row>
    <row r="1592" spans="1:7" x14ac:dyDescent="0.2">
      <c r="A1592" s="79">
        <v>43971</v>
      </c>
      <c r="B1592" s="77">
        <v>12603</v>
      </c>
      <c r="C1592" s="84">
        <v>233874</v>
      </c>
      <c r="E1592">
        <f t="shared" si="48"/>
        <v>2020</v>
      </c>
      <c r="F1592" s="57">
        <f>_xlfn.XLOOKUP(E1592,'Historical Metal Prices'!$L$4:$Z$4,'Historical Metal Prices'!$L$10:$Z$10)</f>
        <v>0.22698898167436932</v>
      </c>
      <c r="G1592" s="77">
        <f t="shared" si="49"/>
        <v>15463.742136042076</v>
      </c>
    </row>
    <row r="1593" spans="1:7" x14ac:dyDescent="0.2">
      <c r="A1593" s="79">
        <v>43970</v>
      </c>
      <c r="B1593" s="77">
        <v>12387</v>
      </c>
      <c r="C1593" s="84">
        <v>233874</v>
      </c>
      <c r="E1593">
        <f t="shared" si="48"/>
        <v>2020</v>
      </c>
      <c r="F1593" s="57">
        <f>_xlfn.XLOOKUP(E1593,'Historical Metal Prices'!$L$4:$Z$4,'Historical Metal Prices'!$L$10:$Z$10)</f>
        <v>0.22698898167436932</v>
      </c>
      <c r="G1593" s="77">
        <f t="shared" si="49"/>
        <v>15198.712516000413</v>
      </c>
    </row>
    <row r="1594" spans="1:7" x14ac:dyDescent="0.2">
      <c r="A1594" s="79">
        <v>43969</v>
      </c>
      <c r="B1594" s="77">
        <v>12179.25</v>
      </c>
      <c r="C1594" s="84">
        <v>233970</v>
      </c>
      <c r="E1594">
        <f t="shared" si="48"/>
        <v>2020</v>
      </c>
      <c r="F1594" s="57">
        <f>_xlfn.XLOOKUP(E1594,'Historical Metal Prices'!$L$4:$Z$4,'Historical Metal Prices'!$L$10:$Z$10)</f>
        <v>0.22698898167436932</v>
      </c>
      <c r="G1594" s="77">
        <f t="shared" si="49"/>
        <v>14943.805555057563</v>
      </c>
    </row>
    <row r="1595" spans="1:7" x14ac:dyDescent="0.2">
      <c r="A1595" s="79">
        <v>43966</v>
      </c>
      <c r="B1595" s="77">
        <v>11784.5</v>
      </c>
      <c r="C1595" s="84">
        <v>233640</v>
      </c>
      <c r="E1595">
        <f t="shared" si="48"/>
        <v>2020</v>
      </c>
      <c r="F1595" s="57">
        <f>_xlfn.XLOOKUP(E1595,'Historical Metal Prices'!$L$4:$Z$4,'Historical Metal Prices'!$L$10:$Z$10)</f>
        <v>0.22698898167436932</v>
      </c>
      <c r="G1595" s="77">
        <f t="shared" si="49"/>
        <v>14459.451654541605</v>
      </c>
    </row>
    <row r="1596" spans="1:7" x14ac:dyDescent="0.2">
      <c r="A1596" s="79">
        <v>43965</v>
      </c>
      <c r="B1596" s="77">
        <v>12006</v>
      </c>
      <c r="C1596" s="84">
        <v>233844</v>
      </c>
      <c r="E1596">
        <f t="shared" si="48"/>
        <v>2020</v>
      </c>
      <c r="F1596" s="57">
        <f>_xlfn.XLOOKUP(E1596,'Historical Metal Prices'!$L$4:$Z$4,'Historical Metal Prices'!$L$10:$Z$10)</f>
        <v>0.22698898167436932</v>
      </c>
      <c r="G1596" s="77">
        <f t="shared" si="49"/>
        <v>14731.229713982479</v>
      </c>
    </row>
    <row r="1597" spans="1:7" x14ac:dyDescent="0.2">
      <c r="A1597" s="79">
        <v>43964</v>
      </c>
      <c r="B1597" s="77">
        <v>12189.75</v>
      </c>
      <c r="C1597" s="84">
        <v>233604</v>
      </c>
      <c r="E1597">
        <f t="shared" si="48"/>
        <v>2020</v>
      </c>
      <c r="F1597" s="57">
        <f>_xlfn.XLOOKUP(E1597,'Historical Metal Prices'!$L$4:$Z$4,'Historical Metal Prices'!$L$10:$Z$10)</f>
        <v>0.22698898167436932</v>
      </c>
      <c r="G1597" s="77">
        <f t="shared" si="49"/>
        <v>14956.688939365144</v>
      </c>
    </row>
    <row r="1598" spans="1:7" x14ac:dyDescent="0.2">
      <c r="A1598" s="79">
        <v>43963</v>
      </c>
      <c r="B1598" s="77">
        <v>12262.5</v>
      </c>
      <c r="C1598" s="84">
        <v>233310</v>
      </c>
      <c r="E1598">
        <f t="shared" si="48"/>
        <v>2020</v>
      </c>
      <c r="F1598" s="57">
        <f>_xlfn.XLOOKUP(E1598,'Historical Metal Prices'!$L$4:$Z$4,'Historical Metal Prices'!$L$10:$Z$10)</f>
        <v>0.22698898167436932</v>
      </c>
      <c r="G1598" s="77">
        <f t="shared" si="49"/>
        <v>15045.952387781954</v>
      </c>
    </row>
    <row r="1599" spans="1:7" x14ac:dyDescent="0.2">
      <c r="A1599" s="79">
        <v>43962</v>
      </c>
      <c r="B1599" s="77">
        <v>12289.5</v>
      </c>
      <c r="C1599" s="84">
        <v>233310</v>
      </c>
      <c r="E1599">
        <f t="shared" si="48"/>
        <v>2020</v>
      </c>
      <c r="F1599" s="57">
        <f>_xlfn.XLOOKUP(E1599,'Historical Metal Prices'!$L$4:$Z$4,'Historical Metal Prices'!$L$10:$Z$10)</f>
        <v>0.22698898167436932</v>
      </c>
      <c r="G1599" s="77">
        <f t="shared" si="49"/>
        <v>15079.081090287162</v>
      </c>
    </row>
    <row r="1600" spans="1:7" x14ac:dyDescent="0.2">
      <c r="A1600" s="79">
        <v>43959</v>
      </c>
      <c r="B1600" s="77">
        <v>12261.5</v>
      </c>
      <c r="C1600" s="84">
        <v>233046</v>
      </c>
      <c r="E1600">
        <f t="shared" si="48"/>
        <v>2020</v>
      </c>
      <c r="F1600" s="57">
        <f>_xlfn.XLOOKUP(E1600,'Historical Metal Prices'!$L$4:$Z$4,'Historical Metal Prices'!$L$10:$Z$10)</f>
        <v>0.22698898167436932</v>
      </c>
      <c r="G1600" s="77">
        <f t="shared" si="49"/>
        <v>15044.725398800279</v>
      </c>
    </row>
    <row r="1601" spans="1:7" x14ac:dyDescent="0.2">
      <c r="A1601" s="79">
        <v>43958</v>
      </c>
      <c r="B1601" s="77">
        <v>12261.5</v>
      </c>
      <c r="C1601" s="84">
        <v>233034</v>
      </c>
      <c r="E1601">
        <f t="shared" si="48"/>
        <v>2020</v>
      </c>
      <c r="F1601" s="57">
        <f>_xlfn.XLOOKUP(E1601,'Historical Metal Prices'!$L$4:$Z$4,'Historical Metal Prices'!$L$10:$Z$10)</f>
        <v>0.22698898167436932</v>
      </c>
      <c r="G1601" s="77">
        <f t="shared" si="49"/>
        <v>15044.725398800279</v>
      </c>
    </row>
    <row r="1602" spans="1:7" x14ac:dyDescent="0.2">
      <c r="A1602" s="79">
        <v>43957</v>
      </c>
      <c r="B1602" s="77">
        <v>12235</v>
      </c>
      <c r="C1602" s="84">
        <v>233034</v>
      </c>
      <c r="E1602">
        <f t="shared" si="48"/>
        <v>2020</v>
      </c>
      <c r="F1602" s="57">
        <f>_xlfn.XLOOKUP(E1602,'Historical Metal Prices'!$L$4:$Z$4,'Historical Metal Prices'!$L$10:$Z$10)</f>
        <v>0.22698898167436932</v>
      </c>
      <c r="G1602" s="77">
        <f t="shared" si="49"/>
        <v>15012.210190785909</v>
      </c>
    </row>
    <row r="1603" spans="1:7" x14ac:dyDescent="0.2">
      <c r="A1603" s="79">
        <v>43956</v>
      </c>
      <c r="B1603" s="77">
        <v>11928.5</v>
      </c>
      <c r="C1603" s="84">
        <v>233304</v>
      </c>
      <c r="E1603">
        <f t="shared" si="48"/>
        <v>2020</v>
      </c>
      <c r="F1603" s="57">
        <f>_xlfn.XLOOKUP(E1603,'Historical Metal Prices'!$L$4:$Z$4,'Historical Metal Prices'!$L$10:$Z$10)</f>
        <v>0.22698898167436932</v>
      </c>
      <c r="G1603" s="77">
        <f t="shared" si="49"/>
        <v>14636.138067902715</v>
      </c>
    </row>
    <row r="1604" spans="1:7" x14ac:dyDescent="0.2">
      <c r="A1604" s="79">
        <v>43955</v>
      </c>
      <c r="B1604" s="77">
        <v>11741</v>
      </c>
      <c r="C1604" s="84">
        <v>233304</v>
      </c>
      <c r="E1604">
        <f t="shared" si="48"/>
        <v>2020</v>
      </c>
      <c r="F1604" s="57">
        <f>_xlfn.XLOOKUP(E1604,'Historical Metal Prices'!$L$4:$Z$4,'Historical Metal Prices'!$L$10:$Z$10)</f>
        <v>0.22698898167436932</v>
      </c>
      <c r="G1604" s="77">
        <f t="shared" si="49"/>
        <v>14406.07763383877</v>
      </c>
    </row>
    <row r="1605" spans="1:7" x14ac:dyDescent="0.2">
      <c r="A1605" s="79">
        <v>43952</v>
      </c>
      <c r="B1605" s="77">
        <v>11887</v>
      </c>
      <c r="C1605" s="84">
        <v>230634</v>
      </c>
      <c r="E1605">
        <f t="shared" si="48"/>
        <v>2020</v>
      </c>
      <c r="F1605" s="57">
        <f>_xlfn.XLOOKUP(E1605,'Historical Metal Prices'!$L$4:$Z$4,'Historical Metal Prices'!$L$10:$Z$10)</f>
        <v>0.22698898167436932</v>
      </c>
      <c r="G1605" s="77">
        <f t="shared" si="49"/>
        <v>14585.218025163229</v>
      </c>
    </row>
    <row r="1606" spans="1:7" x14ac:dyDescent="0.2">
      <c r="A1606" s="79">
        <v>43951</v>
      </c>
      <c r="B1606" s="77">
        <v>12124.25</v>
      </c>
      <c r="C1606" s="84">
        <v>230712</v>
      </c>
      <c r="E1606">
        <f t="shared" si="48"/>
        <v>2020</v>
      </c>
      <c r="F1606" s="57">
        <f>_xlfn.XLOOKUP(E1606,'Historical Metal Prices'!$L$4:$Z$4,'Historical Metal Prices'!$L$10:$Z$10)</f>
        <v>0.22698898167436932</v>
      </c>
      <c r="G1606" s="77">
        <f t="shared" si="49"/>
        <v>14876.321161065473</v>
      </c>
    </row>
    <row r="1607" spans="1:7" x14ac:dyDescent="0.2">
      <c r="A1607" s="79">
        <v>43950</v>
      </c>
      <c r="B1607" s="77">
        <v>12246.25</v>
      </c>
      <c r="C1607" s="84">
        <v>231156</v>
      </c>
      <c r="E1607">
        <f t="shared" si="48"/>
        <v>2020</v>
      </c>
      <c r="F1607" s="57">
        <f>_xlfn.XLOOKUP(E1607,'Historical Metal Prices'!$L$4:$Z$4,'Historical Metal Prices'!$L$10:$Z$10)</f>
        <v>0.22698898167436932</v>
      </c>
      <c r="G1607" s="77">
        <f t="shared" si="49"/>
        <v>15026.013816829745</v>
      </c>
    </row>
    <row r="1608" spans="1:7" x14ac:dyDescent="0.2">
      <c r="A1608" s="79">
        <v>43949</v>
      </c>
      <c r="B1608" s="77">
        <v>12226.5</v>
      </c>
      <c r="C1608" s="84">
        <v>231156</v>
      </c>
      <c r="E1608">
        <f t="shared" si="48"/>
        <v>2020</v>
      </c>
      <c r="F1608" s="57">
        <f>_xlfn.XLOOKUP(E1608,'Historical Metal Prices'!$L$4:$Z$4,'Historical Metal Prices'!$L$10:$Z$10)</f>
        <v>0.22698898167436932</v>
      </c>
      <c r="G1608" s="77">
        <f t="shared" si="49"/>
        <v>15001.780784441677</v>
      </c>
    </row>
    <row r="1609" spans="1:7" x14ac:dyDescent="0.2">
      <c r="A1609" s="79">
        <v>43948</v>
      </c>
      <c r="B1609" s="77">
        <v>12176.25</v>
      </c>
      <c r="C1609" s="84">
        <v>231132</v>
      </c>
      <c r="E1609">
        <f t="shared" si="48"/>
        <v>2020</v>
      </c>
      <c r="F1609" s="57">
        <f>_xlfn.XLOOKUP(E1609,'Historical Metal Prices'!$L$4:$Z$4,'Historical Metal Prices'!$L$10:$Z$10)</f>
        <v>0.22698898167436932</v>
      </c>
      <c r="G1609" s="77">
        <f t="shared" si="49"/>
        <v>14940.12458811254</v>
      </c>
    </row>
    <row r="1610" spans="1:7" x14ac:dyDescent="0.2">
      <c r="A1610" s="79">
        <v>43945</v>
      </c>
      <c r="B1610" s="77">
        <v>12180</v>
      </c>
      <c r="C1610" s="84">
        <v>231132</v>
      </c>
      <c r="E1610">
        <f t="shared" si="48"/>
        <v>2020</v>
      </c>
      <c r="F1610" s="57">
        <f>_xlfn.XLOOKUP(E1610,'Historical Metal Prices'!$L$4:$Z$4,'Historical Metal Prices'!$L$10:$Z$10)</f>
        <v>0.22698898167436932</v>
      </c>
      <c r="G1610" s="77">
        <f t="shared" si="49"/>
        <v>14944.725796793819</v>
      </c>
    </row>
    <row r="1611" spans="1:7" x14ac:dyDescent="0.2">
      <c r="A1611" s="79">
        <v>43944</v>
      </c>
      <c r="B1611" s="77">
        <v>12105.5</v>
      </c>
      <c r="C1611" s="84">
        <v>230664</v>
      </c>
      <c r="E1611">
        <f t="shared" ref="E1611:E1674" si="50">YEAR(A1611)</f>
        <v>2020</v>
      </c>
      <c r="F1611" s="57">
        <f>_xlfn.XLOOKUP(E1611,'Historical Metal Prices'!$L$4:$Z$4,'Historical Metal Prices'!$L$10:$Z$10)</f>
        <v>0.22698898167436932</v>
      </c>
      <c r="G1611" s="77">
        <f t="shared" ref="G1611:G1674" si="51">IFERROR(B1611*(1+F1611),G1612)</f>
        <v>14853.315117659078</v>
      </c>
    </row>
    <row r="1612" spans="1:7" x14ac:dyDescent="0.2">
      <c r="A1612" s="79">
        <v>43943</v>
      </c>
      <c r="B1612" s="77">
        <v>11943</v>
      </c>
      <c r="C1612" s="84">
        <v>230352</v>
      </c>
      <c r="E1612">
        <f t="shared" si="50"/>
        <v>2020</v>
      </c>
      <c r="F1612" s="57">
        <f>_xlfn.XLOOKUP(E1612,'Historical Metal Prices'!$L$4:$Z$4,'Historical Metal Prices'!$L$10:$Z$10)</f>
        <v>0.22698898167436932</v>
      </c>
      <c r="G1612" s="77">
        <f t="shared" si="51"/>
        <v>14653.929408136994</v>
      </c>
    </row>
    <row r="1613" spans="1:7" x14ac:dyDescent="0.2">
      <c r="A1613" s="79">
        <v>43942</v>
      </c>
      <c r="B1613" s="77">
        <v>12128</v>
      </c>
      <c r="C1613" s="84">
        <v>230358</v>
      </c>
      <c r="E1613">
        <f t="shared" si="50"/>
        <v>2020</v>
      </c>
      <c r="F1613" s="57">
        <f>_xlfn.XLOOKUP(E1613,'Historical Metal Prices'!$L$4:$Z$4,'Historical Metal Prices'!$L$10:$Z$10)</f>
        <v>0.22698898167436932</v>
      </c>
      <c r="G1613" s="77">
        <f t="shared" si="51"/>
        <v>14880.922369746751</v>
      </c>
    </row>
    <row r="1614" spans="1:7" x14ac:dyDescent="0.2">
      <c r="A1614" s="79">
        <v>43941</v>
      </c>
      <c r="B1614" s="77">
        <v>12447.25</v>
      </c>
      <c r="C1614" s="84">
        <v>230016</v>
      </c>
      <c r="E1614">
        <f t="shared" si="50"/>
        <v>2020</v>
      </c>
      <c r="F1614" s="57">
        <f>_xlfn.XLOOKUP(E1614,'Historical Metal Prices'!$L$4:$Z$4,'Historical Metal Prices'!$L$10:$Z$10)</f>
        <v>0.22698898167436932</v>
      </c>
      <c r="G1614" s="77">
        <f t="shared" si="51"/>
        <v>15272.638602146293</v>
      </c>
    </row>
    <row r="1615" spans="1:7" x14ac:dyDescent="0.2">
      <c r="A1615" s="79">
        <v>43938</v>
      </c>
      <c r="B1615" s="77">
        <v>11977</v>
      </c>
      <c r="C1615" s="84">
        <v>230190</v>
      </c>
      <c r="E1615">
        <f t="shared" si="50"/>
        <v>2020</v>
      </c>
      <c r="F1615" s="57">
        <f>_xlfn.XLOOKUP(E1615,'Historical Metal Prices'!$L$4:$Z$4,'Historical Metal Prices'!$L$10:$Z$10)</f>
        <v>0.22698898167436932</v>
      </c>
      <c r="G1615" s="77">
        <f t="shared" si="51"/>
        <v>14695.647033513922</v>
      </c>
    </row>
    <row r="1616" spans="1:7" x14ac:dyDescent="0.2">
      <c r="A1616" s="79">
        <v>43937</v>
      </c>
      <c r="B1616" s="77">
        <v>11695.5</v>
      </c>
      <c r="C1616" s="84">
        <v>230304</v>
      </c>
      <c r="E1616">
        <f t="shared" si="50"/>
        <v>2020</v>
      </c>
      <c r="F1616" s="57">
        <f>_xlfn.XLOOKUP(E1616,'Historical Metal Prices'!$L$4:$Z$4,'Historical Metal Prices'!$L$10:$Z$10)</f>
        <v>0.22698898167436932</v>
      </c>
      <c r="G1616" s="77">
        <f t="shared" si="51"/>
        <v>14350.249635172586</v>
      </c>
    </row>
    <row r="1617" spans="1:7" x14ac:dyDescent="0.2">
      <c r="A1617" s="79">
        <v>43936</v>
      </c>
      <c r="B1617" s="77">
        <v>11697.5</v>
      </c>
      <c r="C1617" s="84">
        <v>230064</v>
      </c>
      <c r="E1617">
        <f t="shared" si="50"/>
        <v>2020</v>
      </c>
      <c r="F1617" s="57">
        <f>_xlfn.XLOOKUP(E1617,'Historical Metal Prices'!$L$4:$Z$4,'Historical Metal Prices'!$L$10:$Z$10)</f>
        <v>0.22698898167436932</v>
      </c>
      <c r="G1617" s="77">
        <f t="shared" si="51"/>
        <v>14352.703613135935</v>
      </c>
    </row>
    <row r="1618" spans="1:7" x14ac:dyDescent="0.2">
      <c r="A1618" s="79">
        <v>43935</v>
      </c>
      <c r="B1618" s="77">
        <v>11810.75</v>
      </c>
      <c r="C1618" s="84">
        <v>228966</v>
      </c>
      <c r="E1618">
        <f t="shared" si="50"/>
        <v>2020</v>
      </c>
      <c r="F1618" s="57">
        <f>_xlfn.XLOOKUP(E1618,'Historical Metal Prices'!$L$4:$Z$4,'Historical Metal Prices'!$L$10:$Z$10)</f>
        <v>0.22698898167436932</v>
      </c>
      <c r="G1618" s="77">
        <f t="shared" si="51"/>
        <v>14491.660115310557</v>
      </c>
    </row>
    <row r="1619" spans="1:7" x14ac:dyDescent="0.2">
      <c r="A1619" s="79">
        <v>43934</v>
      </c>
      <c r="B1619" s="77">
        <v>11599.5</v>
      </c>
      <c r="C1619" s="84">
        <v>229038</v>
      </c>
      <c r="E1619">
        <f t="shared" si="50"/>
        <v>2020</v>
      </c>
      <c r="F1619" s="57">
        <f>_xlfn.XLOOKUP(E1619,'Historical Metal Prices'!$L$4:$Z$4,'Historical Metal Prices'!$L$10:$Z$10)</f>
        <v>0.22698898167436932</v>
      </c>
      <c r="G1619" s="77">
        <f t="shared" si="51"/>
        <v>14232.458692931847</v>
      </c>
    </row>
    <row r="1620" spans="1:7" x14ac:dyDescent="0.2">
      <c r="A1620" s="79">
        <v>43931</v>
      </c>
      <c r="B1620" s="77">
        <v>11599.5</v>
      </c>
      <c r="C1620" s="84">
        <v>229062</v>
      </c>
      <c r="E1620">
        <f t="shared" si="50"/>
        <v>2020</v>
      </c>
      <c r="F1620" s="57">
        <f>_xlfn.XLOOKUP(E1620,'Historical Metal Prices'!$L$4:$Z$4,'Historical Metal Prices'!$L$10:$Z$10)</f>
        <v>0.22698898167436932</v>
      </c>
      <c r="G1620" s="77">
        <f t="shared" si="51"/>
        <v>14232.458692931847</v>
      </c>
    </row>
    <row r="1621" spans="1:7" x14ac:dyDescent="0.2">
      <c r="A1621" s="79">
        <v>43930</v>
      </c>
      <c r="B1621" s="77">
        <v>11599.5</v>
      </c>
      <c r="C1621" s="84">
        <v>229062</v>
      </c>
      <c r="E1621">
        <f t="shared" si="50"/>
        <v>2020</v>
      </c>
      <c r="F1621" s="57">
        <f>_xlfn.XLOOKUP(E1621,'Historical Metal Prices'!$L$4:$Z$4,'Historical Metal Prices'!$L$10:$Z$10)</f>
        <v>0.22698898167436932</v>
      </c>
      <c r="G1621" s="77">
        <f t="shared" si="51"/>
        <v>14232.458692931847</v>
      </c>
    </row>
    <row r="1622" spans="1:7" x14ac:dyDescent="0.2">
      <c r="A1622" s="79">
        <v>43929</v>
      </c>
      <c r="B1622" s="77">
        <v>11433.5</v>
      </c>
      <c r="C1622" s="84">
        <v>229062</v>
      </c>
      <c r="E1622">
        <f t="shared" si="50"/>
        <v>2020</v>
      </c>
      <c r="F1622" s="57">
        <f>_xlfn.XLOOKUP(E1622,'Historical Metal Prices'!$L$4:$Z$4,'Historical Metal Prices'!$L$10:$Z$10)</f>
        <v>0.22698898167436932</v>
      </c>
      <c r="G1622" s="77">
        <f t="shared" si="51"/>
        <v>14028.778521973902</v>
      </c>
    </row>
    <row r="1623" spans="1:7" x14ac:dyDescent="0.2">
      <c r="A1623" s="79">
        <v>43928</v>
      </c>
      <c r="B1623" s="77">
        <v>11403.25</v>
      </c>
      <c r="C1623" s="84">
        <v>229062</v>
      </c>
      <c r="E1623">
        <f t="shared" si="50"/>
        <v>2020</v>
      </c>
      <c r="F1623" s="57">
        <f>_xlfn.XLOOKUP(E1623,'Historical Metal Prices'!$L$4:$Z$4,'Historical Metal Prices'!$L$10:$Z$10)</f>
        <v>0.22698898167436932</v>
      </c>
      <c r="G1623" s="77">
        <f t="shared" si="51"/>
        <v>13991.662105278252</v>
      </c>
    </row>
    <row r="1624" spans="1:7" x14ac:dyDescent="0.2">
      <c r="A1624" s="79">
        <v>43927</v>
      </c>
      <c r="B1624" s="77">
        <v>11231.5</v>
      </c>
      <c r="C1624" s="84">
        <v>228606</v>
      </c>
      <c r="E1624">
        <f t="shared" si="50"/>
        <v>2020</v>
      </c>
      <c r="F1624" s="57">
        <f>_xlfn.XLOOKUP(E1624,'Historical Metal Prices'!$L$4:$Z$4,'Historical Metal Prices'!$L$10:$Z$10)</f>
        <v>0.22698898167436932</v>
      </c>
      <c r="G1624" s="77">
        <f t="shared" si="51"/>
        <v>13780.92674767568</v>
      </c>
    </row>
    <row r="1625" spans="1:7" x14ac:dyDescent="0.2">
      <c r="A1625" s="79">
        <v>43924</v>
      </c>
      <c r="B1625" s="77">
        <v>11180.69</v>
      </c>
      <c r="C1625" s="84">
        <v>228606</v>
      </c>
      <c r="E1625">
        <f t="shared" si="50"/>
        <v>2020</v>
      </c>
      <c r="F1625" s="57">
        <f>_xlfn.XLOOKUP(E1625,'Historical Metal Prices'!$L$4:$Z$4,'Historical Metal Prices'!$L$10:$Z$10)</f>
        <v>0.22698898167436932</v>
      </c>
      <c r="G1625" s="77">
        <f t="shared" si="51"/>
        <v>13718.583437516805</v>
      </c>
    </row>
    <row r="1626" spans="1:7" x14ac:dyDescent="0.2">
      <c r="A1626" s="79">
        <v>43923</v>
      </c>
      <c r="B1626" s="77">
        <v>11264</v>
      </c>
      <c r="C1626" s="84">
        <v>228768</v>
      </c>
      <c r="E1626">
        <f t="shared" si="50"/>
        <v>2020</v>
      </c>
      <c r="F1626" s="57">
        <f>_xlfn.XLOOKUP(E1626,'Historical Metal Prices'!$L$4:$Z$4,'Historical Metal Prices'!$L$10:$Z$10)</f>
        <v>0.22698898167436932</v>
      </c>
      <c r="G1626" s="77">
        <f t="shared" si="51"/>
        <v>13820.803889580096</v>
      </c>
    </row>
    <row r="1627" spans="1:7" x14ac:dyDescent="0.2">
      <c r="A1627" s="79">
        <v>43922</v>
      </c>
      <c r="B1627" s="77">
        <v>11210</v>
      </c>
      <c r="C1627" s="84">
        <v>228768</v>
      </c>
      <c r="E1627">
        <f t="shared" si="50"/>
        <v>2020</v>
      </c>
      <c r="F1627" s="57">
        <f>_xlfn.XLOOKUP(E1627,'Historical Metal Prices'!$L$4:$Z$4,'Historical Metal Prices'!$L$10:$Z$10)</f>
        <v>0.22698898167436932</v>
      </c>
      <c r="G1627" s="77">
        <f t="shared" si="51"/>
        <v>13754.546484569681</v>
      </c>
    </row>
    <row r="1628" spans="1:7" x14ac:dyDescent="0.2">
      <c r="A1628" s="79">
        <v>43921</v>
      </c>
      <c r="B1628" s="77">
        <v>11434.5</v>
      </c>
      <c r="C1628" s="84">
        <v>228768</v>
      </c>
      <c r="E1628">
        <f t="shared" si="50"/>
        <v>2020</v>
      </c>
      <c r="F1628" s="57">
        <f>_xlfn.XLOOKUP(E1628,'Historical Metal Prices'!$L$4:$Z$4,'Historical Metal Prices'!$L$10:$Z$10)</f>
        <v>0.22698898167436932</v>
      </c>
      <c r="G1628" s="77">
        <f t="shared" si="51"/>
        <v>14030.005510955576</v>
      </c>
    </row>
    <row r="1629" spans="1:7" x14ac:dyDescent="0.2">
      <c r="A1629" s="79">
        <v>43920</v>
      </c>
      <c r="B1629" s="77">
        <v>11264</v>
      </c>
      <c r="C1629" s="84">
        <v>229812</v>
      </c>
      <c r="E1629">
        <f t="shared" si="50"/>
        <v>2020</v>
      </c>
      <c r="F1629" s="57">
        <f>_xlfn.XLOOKUP(E1629,'Historical Metal Prices'!$L$4:$Z$4,'Historical Metal Prices'!$L$10:$Z$10)</f>
        <v>0.22698898167436932</v>
      </c>
      <c r="G1629" s="77">
        <f t="shared" si="51"/>
        <v>13820.803889580096</v>
      </c>
    </row>
    <row r="1630" spans="1:7" x14ac:dyDescent="0.2">
      <c r="A1630" s="79">
        <v>43917</v>
      </c>
      <c r="B1630" s="77">
        <v>11298</v>
      </c>
      <c r="C1630" s="84">
        <v>230172</v>
      </c>
      <c r="E1630">
        <f t="shared" si="50"/>
        <v>2020</v>
      </c>
      <c r="F1630" s="57">
        <f>_xlfn.XLOOKUP(E1630,'Historical Metal Prices'!$L$4:$Z$4,'Historical Metal Prices'!$L$10:$Z$10)</f>
        <v>0.22698898167436932</v>
      </c>
      <c r="G1630" s="77">
        <f t="shared" si="51"/>
        <v>13862.521514957025</v>
      </c>
    </row>
    <row r="1631" spans="1:7" x14ac:dyDescent="0.2">
      <c r="A1631" s="79">
        <v>43916</v>
      </c>
      <c r="B1631" s="77">
        <v>11146.5</v>
      </c>
      <c r="C1631" s="84">
        <v>229488</v>
      </c>
      <c r="E1631">
        <f t="shared" si="50"/>
        <v>2020</v>
      </c>
      <c r="F1631" s="57">
        <f>_xlfn.XLOOKUP(E1631,'Historical Metal Prices'!$L$4:$Z$4,'Historical Metal Prices'!$L$10:$Z$10)</f>
        <v>0.22698898167436932</v>
      </c>
      <c r="G1631" s="77">
        <f t="shared" si="51"/>
        <v>13676.632684233358</v>
      </c>
    </row>
    <row r="1632" spans="1:7" x14ac:dyDescent="0.2">
      <c r="A1632" s="79">
        <v>43915</v>
      </c>
      <c r="B1632" s="77">
        <v>11217.5</v>
      </c>
      <c r="C1632" s="84">
        <v>229518</v>
      </c>
      <c r="E1632">
        <f t="shared" si="50"/>
        <v>2020</v>
      </c>
      <c r="F1632" s="57">
        <f>_xlfn.XLOOKUP(E1632,'Historical Metal Prices'!$L$4:$Z$4,'Historical Metal Prices'!$L$10:$Z$10)</f>
        <v>0.22698898167436932</v>
      </c>
      <c r="G1632" s="77">
        <f t="shared" si="51"/>
        <v>13763.748901932238</v>
      </c>
    </row>
    <row r="1633" spans="1:7" x14ac:dyDescent="0.2">
      <c r="A1633" s="79">
        <v>43914</v>
      </c>
      <c r="B1633" s="77">
        <v>11187.5</v>
      </c>
      <c r="C1633" s="84">
        <v>229638</v>
      </c>
      <c r="E1633">
        <f t="shared" si="50"/>
        <v>2020</v>
      </c>
      <c r="F1633" s="57">
        <f>_xlfn.XLOOKUP(E1633,'Historical Metal Prices'!$L$4:$Z$4,'Historical Metal Prices'!$L$10:$Z$10)</f>
        <v>0.22698898167436932</v>
      </c>
      <c r="G1633" s="77">
        <f t="shared" si="51"/>
        <v>13726.939232482007</v>
      </c>
    </row>
    <row r="1634" spans="1:7" x14ac:dyDescent="0.2">
      <c r="A1634" s="79">
        <v>43913</v>
      </c>
      <c r="B1634" s="77">
        <v>10806</v>
      </c>
      <c r="C1634" s="84">
        <v>230220</v>
      </c>
      <c r="E1634">
        <f t="shared" si="50"/>
        <v>2020</v>
      </c>
      <c r="F1634" s="57">
        <f>_xlfn.XLOOKUP(E1634,'Historical Metal Prices'!$L$4:$Z$4,'Historical Metal Prices'!$L$10:$Z$10)</f>
        <v>0.22698898167436932</v>
      </c>
      <c r="G1634" s="77">
        <f t="shared" si="51"/>
        <v>13258.842935973234</v>
      </c>
    </row>
    <row r="1635" spans="1:7" x14ac:dyDescent="0.2">
      <c r="A1635" s="79">
        <v>43910</v>
      </c>
      <c r="B1635" s="77">
        <v>11155</v>
      </c>
      <c r="C1635" s="84">
        <v>230544</v>
      </c>
      <c r="E1635">
        <f t="shared" si="50"/>
        <v>2020</v>
      </c>
      <c r="F1635" s="57">
        <f>_xlfn.XLOOKUP(E1635,'Historical Metal Prices'!$L$4:$Z$4,'Historical Metal Prices'!$L$10:$Z$10)</f>
        <v>0.22698898167436932</v>
      </c>
      <c r="G1635" s="77">
        <f t="shared" si="51"/>
        <v>13687.06209057759</v>
      </c>
    </row>
    <row r="1636" spans="1:7" x14ac:dyDescent="0.2">
      <c r="A1636" s="79">
        <v>43909</v>
      </c>
      <c r="B1636" s="77">
        <v>11174</v>
      </c>
      <c r="C1636" s="84">
        <v>230724</v>
      </c>
      <c r="E1636">
        <f t="shared" si="50"/>
        <v>2020</v>
      </c>
      <c r="F1636" s="57">
        <f>_xlfn.XLOOKUP(E1636,'Historical Metal Prices'!$L$4:$Z$4,'Historical Metal Prices'!$L$10:$Z$10)</f>
        <v>0.22698898167436932</v>
      </c>
      <c r="G1636" s="77">
        <f t="shared" si="51"/>
        <v>13710.374881229403</v>
      </c>
    </row>
    <row r="1637" spans="1:7" x14ac:dyDescent="0.2">
      <c r="A1637" s="79">
        <v>43908</v>
      </c>
      <c r="B1637" s="77">
        <v>11318.5</v>
      </c>
      <c r="C1637" s="84">
        <v>230760</v>
      </c>
      <c r="E1637">
        <f t="shared" si="50"/>
        <v>2020</v>
      </c>
      <c r="F1637" s="57">
        <f>_xlfn.XLOOKUP(E1637,'Historical Metal Prices'!$L$4:$Z$4,'Historical Metal Prices'!$L$10:$Z$10)</f>
        <v>0.22698898167436932</v>
      </c>
      <c r="G1637" s="77">
        <f t="shared" si="51"/>
        <v>13887.674789081349</v>
      </c>
    </row>
    <row r="1638" spans="1:7" x14ac:dyDescent="0.2">
      <c r="A1638" s="79">
        <v>43907</v>
      </c>
      <c r="B1638" s="77">
        <v>11708</v>
      </c>
      <c r="C1638" s="84">
        <v>231480</v>
      </c>
      <c r="E1638">
        <f t="shared" si="50"/>
        <v>2020</v>
      </c>
      <c r="F1638" s="57">
        <f>_xlfn.XLOOKUP(E1638,'Historical Metal Prices'!$L$4:$Z$4,'Historical Metal Prices'!$L$10:$Z$10)</f>
        <v>0.22698898167436932</v>
      </c>
      <c r="G1638" s="77">
        <f t="shared" si="51"/>
        <v>14365.586997443515</v>
      </c>
    </row>
    <row r="1639" spans="1:7" x14ac:dyDescent="0.2">
      <c r="A1639" s="79">
        <v>43906</v>
      </c>
      <c r="B1639" s="77">
        <v>11875.5</v>
      </c>
      <c r="C1639" s="84">
        <v>232074</v>
      </c>
      <c r="E1639">
        <f t="shared" si="50"/>
        <v>2020</v>
      </c>
      <c r="F1639" s="57">
        <f>_xlfn.XLOOKUP(E1639,'Historical Metal Prices'!$L$4:$Z$4,'Historical Metal Prices'!$L$10:$Z$10)</f>
        <v>0.22698898167436932</v>
      </c>
      <c r="G1639" s="77">
        <f t="shared" si="51"/>
        <v>14571.107651873972</v>
      </c>
    </row>
    <row r="1640" spans="1:7" x14ac:dyDescent="0.2">
      <c r="A1640" s="79">
        <v>43903</v>
      </c>
      <c r="B1640" s="77">
        <v>12271</v>
      </c>
      <c r="C1640" s="84">
        <v>233682</v>
      </c>
      <c r="E1640">
        <f t="shared" si="50"/>
        <v>2020</v>
      </c>
      <c r="F1640" s="57">
        <f>_xlfn.XLOOKUP(E1640,'Historical Metal Prices'!$L$4:$Z$4,'Historical Metal Prices'!$L$10:$Z$10)</f>
        <v>0.22698898167436932</v>
      </c>
      <c r="G1640" s="77">
        <f t="shared" si="51"/>
        <v>15056.381794126186</v>
      </c>
    </row>
    <row r="1641" spans="1:7" x14ac:dyDescent="0.2">
      <c r="A1641" s="79">
        <v>43902</v>
      </c>
      <c r="B1641" s="77">
        <v>11777</v>
      </c>
      <c r="C1641" s="84">
        <v>234384</v>
      </c>
      <c r="E1641">
        <f t="shared" si="50"/>
        <v>2020</v>
      </c>
      <c r="F1641" s="57">
        <f>_xlfn.XLOOKUP(E1641,'Historical Metal Prices'!$L$4:$Z$4,'Historical Metal Prices'!$L$10:$Z$10)</f>
        <v>0.22698898167436932</v>
      </c>
      <c r="G1641" s="77">
        <f t="shared" si="51"/>
        <v>14450.249237179047</v>
      </c>
    </row>
    <row r="1642" spans="1:7" x14ac:dyDescent="0.2">
      <c r="A1642" s="79">
        <v>43901</v>
      </c>
      <c r="B1642" s="77">
        <v>12372.5</v>
      </c>
      <c r="C1642" s="84">
        <v>234378</v>
      </c>
      <c r="E1642">
        <f t="shared" si="50"/>
        <v>2020</v>
      </c>
      <c r="F1642" s="57">
        <f>_xlfn.XLOOKUP(E1642,'Historical Metal Prices'!$L$4:$Z$4,'Historical Metal Prices'!$L$10:$Z$10)</f>
        <v>0.22698898167436932</v>
      </c>
      <c r="G1642" s="77">
        <f t="shared" si="51"/>
        <v>15180.921175766134</v>
      </c>
    </row>
    <row r="1643" spans="1:7" x14ac:dyDescent="0.2">
      <c r="A1643" s="79">
        <v>43900</v>
      </c>
      <c r="B1643" s="77">
        <v>12634</v>
      </c>
      <c r="C1643" s="84">
        <v>234666</v>
      </c>
      <c r="E1643">
        <f t="shared" si="50"/>
        <v>2020</v>
      </c>
      <c r="F1643" s="57">
        <f>_xlfn.XLOOKUP(E1643,'Historical Metal Prices'!$L$4:$Z$4,'Historical Metal Prices'!$L$10:$Z$10)</f>
        <v>0.22698898167436932</v>
      </c>
      <c r="G1643" s="77">
        <f t="shared" si="51"/>
        <v>15501.778794473981</v>
      </c>
    </row>
    <row r="1644" spans="1:7" x14ac:dyDescent="0.2">
      <c r="A1644" s="79">
        <v>43899</v>
      </c>
      <c r="B1644" s="77">
        <v>12602.5</v>
      </c>
      <c r="C1644" s="84">
        <v>234486</v>
      </c>
      <c r="E1644">
        <f t="shared" si="50"/>
        <v>2020</v>
      </c>
      <c r="F1644" s="57">
        <f>_xlfn.XLOOKUP(E1644,'Historical Metal Prices'!$L$4:$Z$4,'Historical Metal Prices'!$L$10:$Z$10)</f>
        <v>0.22698898167436932</v>
      </c>
      <c r="G1644" s="77">
        <f t="shared" si="51"/>
        <v>15463.128641551239</v>
      </c>
    </row>
    <row r="1645" spans="1:7" x14ac:dyDescent="0.2">
      <c r="A1645" s="79">
        <v>43896</v>
      </c>
      <c r="B1645" s="77">
        <v>12791</v>
      </c>
      <c r="C1645" s="84">
        <v>235068</v>
      </c>
      <c r="E1645">
        <f t="shared" si="50"/>
        <v>2020</v>
      </c>
      <c r="F1645" s="57">
        <f>_xlfn.XLOOKUP(E1645,'Historical Metal Prices'!$L$4:$Z$4,'Historical Metal Prices'!$L$10:$Z$10)</f>
        <v>0.22698898167436932</v>
      </c>
      <c r="G1645" s="77">
        <f t="shared" si="51"/>
        <v>15694.416064596859</v>
      </c>
    </row>
    <row r="1646" spans="1:7" x14ac:dyDescent="0.2">
      <c r="A1646" s="79">
        <v>43895</v>
      </c>
      <c r="B1646" s="77">
        <v>12836</v>
      </c>
      <c r="C1646" s="84">
        <v>236106</v>
      </c>
      <c r="E1646">
        <f t="shared" si="50"/>
        <v>2020</v>
      </c>
      <c r="F1646" s="57">
        <f>_xlfn.XLOOKUP(E1646,'Historical Metal Prices'!$L$4:$Z$4,'Historical Metal Prices'!$L$10:$Z$10)</f>
        <v>0.22698898167436932</v>
      </c>
      <c r="G1646" s="77">
        <f t="shared" si="51"/>
        <v>15749.630568772205</v>
      </c>
    </row>
    <row r="1647" spans="1:7" x14ac:dyDescent="0.2">
      <c r="A1647" s="79">
        <v>43894</v>
      </c>
      <c r="B1647" s="77">
        <v>12620</v>
      </c>
      <c r="C1647" s="84">
        <v>235950</v>
      </c>
      <c r="E1647">
        <f t="shared" si="50"/>
        <v>2020</v>
      </c>
      <c r="F1647" s="57">
        <f>_xlfn.XLOOKUP(E1647,'Historical Metal Prices'!$L$4:$Z$4,'Historical Metal Prices'!$L$10:$Z$10)</f>
        <v>0.22698898167436932</v>
      </c>
      <c r="G1647" s="77">
        <f t="shared" si="51"/>
        <v>15484.60094873054</v>
      </c>
    </row>
    <row r="1648" spans="1:7" x14ac:dyDescent="0.2">
      <c r="A1648" s="79">
        <v>43893</v>
      </c>
      <c r="B1648" s="77">
        <v>12496</v>
      </c>
      <c r="C1648" s="84">
        <v>235404</v>
      </c>
      <c r="E1648">
        <f t="shared" si="50"/>
        <v>2020</v>
      </c>
      <c r="F1648" s="57">
        <f>_xlfn.XLOOKUP(E1648,'Historical Metal Prices'!$L$4:$Z$4,'Historical Metal Prices'!$L$10:$Z$10)</f>
        <v>0.22698898167436932</v>
      </c>
      <c r="G1648" s="77">
        <f t="shared" si="51"/>
        <v>15332.454315002919</v>
      </c>
    </row>
    <row r="1649" spans="1:7" x14ac:dyDescent="0.2">
      <c r="A1649" s="79">
        <v>43892</v>
      </c>
      <c r="B1649" s="77">
        <v>12632</v>
      </c>
      <c r="C1649" s="84">
        <v>235254</v>
      </c>
      <c r="E1649">
        <f t="shared" si="50"/>
        <v>2020</v>
      </c>
      <c r="F1649" s="57">
        <f>_xlfn.XLOOKUP(E1649,'Historical Metal Prices'!$L$4:$Z$4,'Historical Metal Prices'!$L$10:$Z$10)</f>
        <v>0.22698898167436932</v>
      </c>
      <c r="G1649" s="77">
        <f t="shared" si="51"/>
        <v>15499.324816510632</v>
      </c>
    </row>
    <row r="1650" spans="1:7" x14ac:dyDescent="0.2">
      <c r="A1650" s="79">
        <v>43889</v>
      </c>
      <c r="B1650" s="77">
        <v>12187</v>
      </c>
      <c r="C1650" s="84">
        <v>235368</v>
      </c>
      <c r="E1650">
        <f t="shared" si="50"/>
        <v>2020</v>
      </c>
      <c r="F1650" s="57">
        <f>_xlfn.XLOOKUP(E1650,'Historical Metal Prices'!$L$4:$Z$4,'Historical Metal Prices'!$L$10:$Z$10)</f>
        <v>0.22698898167436932</v>
      </c>
      <c r="G1650" s="77">
        <f t="shared" si="51"/>
        <v>14953.314719665539</v>
      </c>
    </row>
    <row r="1651" spans="1:7" x14ac:dyDescent="0.2">
      <c r="A1651" s="79">
        <v>43888</v>
      </c>
      <c r="B1651" s="77">
        <v>12306.5</v>
      </c>
      <c r="C1651" s="84">
        <v>235428</v>
      </c>
      <c r="E1651">
        <f t="shared" si="50"/>
        <v>2020</v>
      </c>
      <c r="F1651" s="57">
        <f>_xlfn.XLOOKUP(E1651,'Historical Metal Prices'!$L$4:$Z$4,'Historical Metal Prices'!$L$10:$Z$10)</f>
        <v>0.22698898167436932</v>
      </c>
      <c r="G1651" s="77">
        <f t="shared" si="51"/>
        <v>15099.939902975626</v>
      </c>
    </row>
    <row r="1652" spans="1:7" x14ac:dyDescent="0.2">
      <c r="A1652" s="79">
        <v>43887</v>
      </c>
      <c r="B1652" s="77">
        <v>12477.5</v>
      </c>
      <c r="C1652" s="84">
        <v>229860</v>
      </c>
      <c r="E1652">
        <f t="shared" si="50"/>
        <v>2020</v>
      </c>
      <c r="F1652" s="57">
        <f>_xlfn.XLOOKUP(E1652,'Historical Metal Prices'!$L$4:$Z$4,'Historical Metal Prices'!$L$10:$Z$10)</f>
        <v>0.22698898167436932</v>
      </c>
      <c r="G1652" s="77">
        <f t="shared" si="51"/>
        <v>15309.755018841943</v>
      </c>
    </row>
    <row r="1653" spans="1:7" x14ac:dyDescent="0.2">
      <c r="A1653" s="79">
        <v>43886</v>
      </c>
      <c r="B1653" s="77">
        <v>12372</v>
      </c>
      <c r="C1653" s="84">
        <v>230196</v>
      </c>
      <c r="E1653">
        <f t="shared" si="50"/>
        <v>2020</v>
      </c>
      <c r="F1653" s="57">
        <f>_xlfn.XLOOKUP(E1653,'Historical Metal Prices'!$L$4:$Z$4,'Historical Metal Prices'!$L$10:$Z$10)</f>
        <v>0.22698898167436932</v>
      </c>
      <c r="G1653" s="77">
        <f t="shared" si="51"/>
        <v>15180.307681275297</v>
      </c>
    </row>
    <row r="1654" spans="1:7" x14ac:dyDescent="0.2">
      <c r="A1654" s="79">
        <v>43885</v>
      </c>
      <c r="B1654" s="77">
        <v>12342.5</v>
      </c>
      <c r="C1654" s="84">
        <v>230256</v>
      </c>
      <c r="E1654">
        <f t="shared" si="50"/>
        <v>2020</v>
      </c>
      <c r="F1654" s="57">
        <f>_xlfn.XLOOKUP(E1654,'Historical Metal Prices'!$L$4:$Z$4,'Historical Metal Prices'!$L$10:$Z$10)</f>
        <v>0.22698898167436932</v>
      </c>
      <c r="G1654" s="77">
        <f t="shared" si="51"/>
        <v>15144.111506315903</v>
      </c>
    </row>
    <row r="1655" spans="1:7" x14ac:dyDescent="0.2">
      <c r="A1655" s="79">
        <v>43882</v>
      </c>
      <c r="B1655" s="77">
        <v>12445</v>
      </c>
      <c r="C1655" s="84">
        <v>228924</v>
      </c>
      <c r="E1655">
        <f t="shared" si="50"/>
        <v>2020</v>
      </c>
      <c r="F1655" s="57">
        <f>_xlfn.XLOOKUP(E1655,'Historical Metal Prices'!$L$4:$Z$4,'Historical Metal Prices'!$L$10:$Z$10)</f>
        <v>0.22698898167436932</v>
      </c>
      <c r="G1655" s="77">
        <f t="shared" si="51"/>
        <v>15269.877876937526</v>
      </c>
    </row>
    <row r="1656" spans="1:7" x14ac:dyDescent="0.2">
      <c r="A1656" s="79">
        <v>43881</v>
      </c>
      <c r="B1656" s="77">
        <v>12581</v>
      </c>
      <c r="C1656" s="84">
        <v>224700</v>
      </c>
      <c r="E1656">
        <f t="shared" si="50"/>
        <v>2020</v>
      </c>
      <c r="F1656" s="57">
        <f>_xlfn.XLOOKUP(E1656,'Historical Metal Prices'!$L$4:$Z$4,'Historical Metal Prices'!$L$10:$Z$10)</f>
        <v>0.22698898167436932</v>
      </c>
      <c r="G1656" s="77">
        <f t="shared" si="51"/>
        <v>15436.74837844524</v>
      </c>
    </row>
    <row r="1657" spans="1:7" x14ac:dyDescent="0.2">
      <c r="A1657" s="79">
        <v>43880</v>
      </c>
      <c r="B1657" s="77">
        <v>12739</v>
      </c>
      <c r="C1657" s="84">
        <v>224766</v>
      </c>
      <c r="E1657">
        <f t="shared" si="50"/>
        <v>2020</v>
      </c>
      <c r="F1657" s="57">
        <f>_xlfn.XLOOKUP(E1657,'Historical Metal Prices'!$L$4:$Z$4,'Historical Metal Prices'!$L$10:$Z$10)</f>
        <v>0.22698898167436932</v>
      </c>
      <c r="G1657" s="77">
        <f t="shared" si="51"/>
        <v>15630.612637549792</v>
      </c>
    </row>
    <row r="1658" spans="1:7" x14ac:dyDescent="0.2">
      <c r="A1658" s="79">
        <v>43879</v>
      </c>
      <c r="B1658" s="77">
        <v>12729</v>
      </c>
      <c r="C1658" s="84">
        <v>220926</v>
      </c>
      <c r="E1658">
        <f t="shared" si="50"/>
        <v>2020</v>
      </c>
      <c r="F1658" s="57">
        <f>_xlfn.XLOOKUP(E1658,'Historical Metal Prices'!$L$4:$Z$4,'Historical Metal Prices'!$L$10:$Z$10)</f>
        <v>0.22698898167436932</v>
      </c>
      <c r="G1658" s="77">
        <f t="shared" si="51"/>
        <v>15618.342747733048</v>
      </c>
    </row>
    <row r="1659" spans="1:7" x14ac:dyDescent="0.2">
      <c r="A1659" s="79">
        <v>43878</v>
      </c>
      <c r="B1659" s="77">
        <v>13023.5</v>
      </c>
      <c r="C1659" s="84">
        <v>218214</v>
      </c>
      <c r="E1659">
        <f t="shared" si="50"/>
        <v>2020</v>
      </c>
      <c r="F1659" s="57">
        <f>_xlfn.XLOOKUP(E1659,'Historical Metal Prices'!$L$4:$Z$4,'Historical Metal Prices'!$L$10:$Z$10)</f>
        <v>0.22698898167436932</v>
      </c>
      <c r="G1659" s="77">
        <f t="shared" si="51"/>
        <v>15979.691002836149</v>
      </c>
    </row>
    <row r="1660" spans="1:7" x14ac:dyDescent="0.2">
      <c r="A1660" s="79">
        <v>43875</v>
      </c>
      <c r="B1660" s="77">
        <v>12932</v>
      </c>
      <c r="C1660" s="84">
        <v>215802</v>
      </c>
      <c r="E1660">
        <f t="shared" si="50"/>
        <v>2020</v>
      </c>
      <c r="F1660" s="57">
        <f>_xlfn.XLOOKUP(E1660,'Historical Metal Prices'!$L$4:$Z$4,'Historical Metal Prices'!$L$10:$Z$10)</f>
        <v>0.22698898167436932</v>
      </c>
      <c r="G1660" s="77">
        <f t="shared" si="51"/>
        <v>15867.421511012944</v>
      </c>
    </row>
    <row r="1661" spans="1:7" x14ac:dyDescent="0.2">
      <c r="A1661" s="79">
        <v>43874</v>
      </c>
      <c r="B1661" s="77">
        <v>13203.5</v>
      </c>
      <c r="C1661" s="84">
        <v>212094</v>
      </c>
      <c r="E1661">
        <f t="shared" si="50"/>
        <v>2020</v>
      </c>
      <c r="F1661" s="57">
        <f>_xlfn.XLOOKUP(E1661,'Historical Metal Prices'!$L$4:$Z$4,'Historical Metal Prices'!$L$10:$Z$10)</f>
        <v>0.22698898167436932</v>
      </c>
      <c r="G1661" s="77">
        <f t="shared" si="51"/>
        <v>16200.549019537535</v>
      </c>
    </row>
    <row r="1662" spans="1:7" x14ac:dyDescent="0.2">
      <c r="A1662" s="79">
        <v>43873</v>
      </c>
      <c r="B1662" s="77">
        <v>13014.5</v>
      </c>
      <c r="C1662" s="84">
        <v>210066</v>
      </c>
      <c r="E1662">
        <f t="shared" si="50"/>
        <v>2020</v>
      </c>
      <c r="F1662" s="57">
        <f>_xlfn.XLOOKUP(E1662,'Historical Metal Prices'!$L$4:$Z$4,'Historical Metal Prices'!$L$10:$Z$10)</f>
        <v>0.22698898167436932</v>
      </c>
      <c r="G1662" s="77">
        <f t="shared" si="51"/>
        <v>15968.64810200108</v>
      </c>
    </row>
    <row r="1663" spans="1:7" x14ac:dyDescent="0.2">
      <c r="A1663" s="79">
        <v>43872</v>
      </c>
      <c r="B1663" s="77">
        <v>13026.5</v>
      </c>
      <c r="C1663" s="84">
        <v>209742</v>
      </c>
      <c r="E1663">
        <f t="shared" si="50"/>
        <v>2020</v>
      </c>
      <c r="F1663" s="57">
        <f>_xlfn.XLOOKUP(E1663,'Historical Metal Prices'!$L$4:$Z$4,'Historical Metal Prices'!$L$10:$Z$10)</f>
        <v>0.22698898167436932</v>
      </c>
      <c r="G1663" s="77">
        <f t="shared" si="51"/>
        <v>15983.371969781172</v>
      </c>
    </row>
    <row r="1664" spans="1:7" x14ac:dyDescent="0.2">
      <c r="A1664" s="79">
        <v>43871</v>
      </c>
      <c r="B1664" s="77">
        <v>12799.5</v>
      </c>
      <c r="C1664" s="84">
        <v>208722</v>
      </c>
      <c r="E1664">
        <f t="shared" si="50"/>
        <v>2020</v>
      </c>
      <c r="F1664" s="57">
        <f>_xlfn.XLOOKUP(E1664,'Historical Metal Prices'!$L$4:$Z$4,'Historical Metal Prices'!$L$10:$Z$10)</f>
        <v>0.22698898167436932</v>
      </c>
      <c r="G1664" s="77">
        <f t="shared" si="51"/>
        <v>15704.845470941091</v>
      </c>
    </row>
    <row r="1665" spans="1:7" x14ac:dyDescent="0.2">
      <c r="A1665" s="79">
        <v>43868</v>
      </c>
      <c r="B1665" s="77">
        <v>12687</v>
      </c>
      <c r="C1665" s="84">
        <v>204078</v>
      </c>
      <c r="E1665">
        <f t="shared" si="50"/>
        <v>2020</v>
      </c>
      <c r="F1665" s="57">
        <f>_xlfn.XLOOKUP(E1665,'Historical Metal Prices'!$L$4:$Z$4,'Historical Metal Prices'!$L$10:$Z$10)</f>
        <v>0.22698898167436932</v>
      </c>
      <c r="G1665" s="77">
        <f t="shared" si="51"/>
        <v>15566.809210502723</v>
      </c>
    </row>
    <row r="1666" spans="1:7" x14ac:dyDescent="0.2">
      <c r="A1666" s="79">
        <v>43867</v>
      </c>
      <c r="B1666" s="77">
        <v>12977</v>
      </c>
      <c r="C1666" s="84">
        <v>203946</v>
      </c>
      <c r="E1666">
        <f t="shared" si="50"/>
        <v>2020</v>
      </c>
      <c r="F1666" s="57">
        <f>_xlfn.XLOOKUP(E1666,'Historical Metal Prices'!$L$4:$Z$4,'Historical Metal Prices'!$L$10:$Z$10)</f>
        <v>0.22698898167436932</v>
      </c>
      <c r="G1666" s="77">
        <f t="shared" si="51"/>
        <v>15922.636015188291</v>
      </c>
    </row>
    <row r="1667" spans="1:7" x14ac:dyDescent="0.2">
      <c r="A1667" s="79">
        <v>43866</v>
      </c>
      <c r="B1667" s="77">
        <v>13079.5</v>
      </c>
      <c r="C1667" s="84">
        <v>200424</v>
      </c>
      <c r="E1667">
        <f t="shared" si="50"/>
        <v>2020</v>
      </c>
      <c r="F1667" s="57">
        <f>_xlfn.XLOOKUP(E1667,'Historical Metal Prices'!$L$4:$Z$4,'Historical Metal Prices'!$L$10:$Z$10)</f>
        <v>0.22698898167436932</v>
      </c>
      <c r="G1667" s="77">
        <f t="shared" si="51"/>
        <v>16048.402385809914</v>
      </c>
    </row>
    <row r="1668" spans="1:7" x14ac:dyDescent="0.2">
      <c r="A1668" s="79">
        <v>43865</v>
      </c>
      <c r="B1668" s="77">
        <v>12748.5</v>
      </c>
      <c r="C1668" s="84">
        <v>200454</v>
      </c>
      <c r="E1668">
        <f t="shared" si="50"/>
        <v>2020</v>
      </c>
      <c r="F1668" s="57">
        <f>_xlfn.XLOOKUP(E1668,'Historical Metal Prices'!$L$4:$Z$4,'Historical Metal Prices'!$L$10:$Z$10)</f>
        <v>0.22698898167436932</v>
      </c>
      <c r="G1668" s="77">
        <f t="shared" si="51"/>
        <v>15642.269032875698</v>
      </c>
    </row>
    <row r="1669" spans="1:7" x14ac:dyDescent="0.2">
      <c r="A1669" s="79">
        <v>43864</v>
      </c>
      <c r="B1669" s="77">
        <v>12640</v>
      </c>
      <c r="C1669" s="84">
        <v>200940</v>
      </c>
      <c r="E1669">
        <f t="shared" si="50"/>
        <v>2020</v>
      </c>
      <c r="F1669" s="57">
        <f>_xlfn.XLOOKUP(E1669,'Historical Metal Prices'!$L$4:$Z$4,'Historical Metal Prices'!$L$10:$Z$10)</f>
        <v>0.22698898167436932</v>
      </c>
      <c r="G1669" s="77">
        <f t="shared" si="51"/>
        <v>15509.140728364027</v>
      </c>
    </row>
    <row r="1670" spans="1:7" x14ac:dyDescent="0.2">
      <c r="A1670" s="79">
        <v>43861</v>
      </c>
      <c r="B1670" s="77">
        <v>12771.5</v>
      </c>
      <c r="C1670" s="84">
        <v>196854</v>
      </c>
      <c r="E1670">
        <f t="shared" si="50"/>
        <v>2020</v>
      </c>
      <c r="F1670" s="57">
        <f>_xlfn.XLOOKUP(E1670,'Historical Metal Prices'!$L$4:$Z$4,'Historical Metal Prices'!$L$10:$Z$10)</f>
        <v>0.22698898167436932</v>
      </c>
      <c r="G1670" s="77">
        <f t="shared" si="51"/>
        <v>15670.489779454208</v>
      </c>
    </row>
    <row r="1671" spans="1:7" x14ac:dyDescent="0.2">
      <c r="A1671" s="79">
        <v>43860</v>
      </c>
      <c r="B1671" s="77">
        <v>12545</v>
      </c>
      <c r="C1671" s="84">
        <v>195942</v>
      </c>
      <c r="E1671">
        <f t="shared" si="50"/>
        <v>2020</v>
      </c>
      <c r="F1671" s="57">
        <f>_xlfn.XLOOKUP(E1671,'Historical Metal Prices'!$L$4:$Z$4,'Historical Metal Prices'!$L$10:$Z$10)</f>
        <v>0.22698898167436932</v>
      </c>
      <c r="G1671" s="77">
        <f t="shared" si="51"/>
        <v>15392.576775104963</v>
      </c>
    </row>
    <row r="1672" spans="1:7" x14ac:dyDescent="0.2">
      <c r="A1672" s="79">
        <v>43859</v>
      </c>
      <c r="B1672" s="77">
        <v>12466.5</v>
      </c>
      <c r="C1672" s="84">
        <v>194568</v>
      </c>
      <c r="E1672">
        <f t="shared" si="50"/>
        <v>2020</v>
      </c>
      <c r="F1672" s="57">
        <f>_xlfn.XLOOKUP(E1672,'Historical Metal Prices'!$L$4:$Z$4,'Historical Metal Prices'!$L$10:$Z$10)</f>
        <v>0.22698898167436932</v>
      </c>
      <c r="G1672" s="77">
        <f t="shared" si="51"/>
        <v>15296.258140043525</v>
      </c>
    </row>
    <row r="1673" spans="1:7" x14ac:dyDescent="0.2">
      <c r="A1673" s="79">
        <v>43858</v>
      </c>
      <c r="B1673" s="77">
        <v>12465</v>
      </c>
      <c r="C1673" s="84">
        <v>194526</v>
      </c>
      <c r="E1673">
        <f t="shared" si="50"/>
        <v>2020</v>
      </c>
      <c r="F1673" s="57">
        <f>_xlfn.XLOOKUP(E1673,'Historical Metal Prices'!$L$4:$Z$4,'Historical Metal Prices'!$L$10:$Z$10)</f>
        <v>0.22698898167436932</v>
      </c>
      <c r="G1673" s="77">
        <f t="shared" si="51"/>
        <v>15294.417656571013</v>
      </c>
    </row>
    <row r="1674" spans="1:7" x14ac:dyDescent="0.2">
      <c r="A1674" s="79">
        <v>43857</v>
      </c>
      <c r="B1674" s="77">
        <v>12533.5</v>
      </c>
      <c r="C1674" s="84">
        <v>192324</v>
      </c>
      <c r="E1674">
        <f t="shared" si="50"/>
        <v>2020</v>
      </c>
      <c r="F1674" s="57">
        <f>_xlfn.XLOOKUP(E1674,'Historical Metal Prices'!$L$4:$Z$4,'Historical Metal Prices'!$L$10:$Z$10)</f>
        <v>0.22698898167436932</v>
      </c>
      <c r="G1674" s="77">
        <f t="shared" si="51"/>
        <v>15378.466401815707</v>
      </c>
    </row>
    <row r="1675" spans="1:7" x14ac:dyDescent="0.2">
      <c r="A1675" s="79">
        <v>43854</v>
      </c>
      <c r="B1675" s="77">
        <v>12872</v>
      </c>
      <c r="C1675" s="84">
        <v>192468</v>
      </c>
      <c r="E1675">
        <f t="shared" ref="E1675:E1738" si="52">YEAR(A1675)</f>
        <v>2020</v>
      </c>
      <c r="F1675" s="57">
        <f>_xlfn.XLOOKUP(E1675,'Historical Metal Prices'!$L$4:$Z$4,'Historical Metal Prices'!$L$10:$Z$10)</f>
        <v>0.22698898167436932</v>
      </c>
      <c r="G1675" s="77">
        <f t="shared" ref="G1675:G1738" si="53">IFERROR(B1675*(1+F1675),G1676)</f>
        <v>15793.802172112482</v>
      </c>
    </row>
    <row r="1676" spans="1:7" x14ac:dyDescent="0.2">
      <c r="A1676" s="79">
        <v>43853</v>
      </c>
      <c r="B1676" s="77">
        <v>13274.5</v>
      </c>
      <c r="C1676" s="84">
        <v>192762</v>
      </c>
      <c r="E1676">
        <f t="shared" si="52"/>
        <v>2020</v>
      </c>
      <c r="F1676" s="57">
        <f>_xlfn.XLOOKUP(E1676,'Historical Metal Prices'!$L$4:$Z$4,'Historical Metal Prices'!$L$10:$Z$10)</f>
        <v>0.22698898167436932</v>
      </c>
      <c r="G1676" s="77">
        <f t="shared" si="53"/>
        <v>16287.665237236415</v>
      </c>
    </row>
    <row r="1677" spans="1:7" x14ac:dyDescent="0.2">
      <c r="A1677" s="79">
        <v>43852</v>
      </c>
      <c r="B1677" s="77">
        <v>13559.5</v>
      </c>
      <c r="C1677" s="84">
        <v>192912</v>
      </c>
      <c r="E1677">
        <f t="shared" si="52"/>
        <v>2020</v>
      </c>
      <c r="F1677" s="57">
        <f>_xlfn.XLOOKUP(E1677,'Historical Metal Prices'!$L$4:$Z$4,'Historical Metal Prices'!$L$10:$Z$10)</f>
        <v>0.22698898167436932</v>
      </c>
      <c r="G1677" s="77">
        <f t="shared" si="53"/>
        <v>16637.35709701361</v>
      </c>
    </row>
    <row r="1678" spans="1:7" x14ac:dyDescent="0.2">
      <c r="A1678" s="79">
        <v>43851</v>
      </c>
      <c r="B1678" s="77">
        <v>13584</v>
      </c>
      <c r="C1678" s="84">
        <v>187914</v>
      </c>
      <c r="E1678">
        <f t="shared" si="52"/>
        <v>2020</v>
      </c>
      <c r="F1678" s="57">
        <f>_xlfn.XLOOKUP(E1678,'Historical Metal Prices'!$L$4:$Z$4,'Historical Metal Prices'!$L$10:$Z$10)</f>
        <v>0.22698898167436932</v>
      </c>
      <c r="G1678" s="77">
        <f t="shared" si="53"/>
        <v>16667.418327064632</v>
      </c>
    </row>
    <row r="1679" spans="1:7" x14ac:dyDescent="0.2">
      <c r="A1679" s="79">
        <v>43850</v>
      </c>
      <c r="B1679" s="77">
        <v>13940.5</v>
      </c>
      <c r="C1679" s="84">
        <v>186324</v>
      </c>
      <c r="E1679">
        <f t="shared" si="52"/>
        <v>2020</v>
      </c>
      <c r="F1679" s="57">
        <f>_xlfn.XLOOKUP(E1679,'Historical Metal Prices'!$L$4:$Z$4,'Historical Metal Prices'!$L$10:$Z$10)</f>
        <v>0.22698898167436932</v>
      </c>
      <c r="G1679" s="77">
        <f t="shared" si="53"/>
        <v>17104.839899031547</v>
      </c>
    </row>
    <row r="1680" spans="1:7" x14ac:dyDescent="0.2">
      <c r="A1680" s="79">
        <v>43847</v>
      </c>
      <c r="B1680" s="77">
        <v>13836</v>
      </c>
      <c r="C1680" s="84">
        <v>187782</v>
      </c>
      <c r="E1680">
        <f t="shared" si="52"/>
        <v>2020</v>
      </c>
      <c r="F1680" s="57">
        <f>_xlfn.XLOOKUP(E1680,'Historical Metal Prices'!$L$4:$Z$4,'Historical Metal Prices'!$L$10:$Z$10)</f>
        <v>0.22698898167436932</v>
      </c>
      <c r="G1680" s="77">
        <f t="shared" si="53"/>
        <v>16976.619550446572</v>
      </c>
    </row>
    <row r="1681" spans="1:7" x14ac:dyDescent="0.2">
      <c r="A1681" s="79">
        <v>43846</v>
      </c>
      <c r="B1681" s="77">
        <v>13700</v>
      </c>
      <c r="C1681" s="84">
        <v>182934</v>
      </c>
      <c r="E1681">
        <f t="shared" si="52"/>
        <v>2020</v>
      </c>
      <c r="F1681" s="57">
        <f>_xlfn.XLOOKUP(E1681,'Historical Metal Prices'!$L$4:$Z$4,'Historical Metal Prices'!$L$10:$Z$10)</f>
        <v>0.22698898167436932</v>
      </c>
      <c r="G1681" s="77">
        <f t="shared" si="53"/>
        <v>16809.749048938858</v>
      </c>
    </row>
    <row r="1682" spans="1:7" x14ac:dyDescent="0.2">
      <c r="A1682" s="79">
        <v>43845</v>
      </c>
      <c r="B1682" s="77">
        <v>14240</v>
      </c>
      <c r="C1682" s="84">
        <v>183012</v>
      </c>
      <c r="E1682">
        <f t="shared" si="52"/>
        <v>2020</v>
      </c>
      <c r="F1682" s="57">
        <f>_xlfn.XLOOKUP(E1682,'Historical Metal Prices'!$L$4:$Z$4,'Historical Metal Prices'!$L$10:$Z$10)</f>
        <v>0.22698898167436932</v>
      </c>
      <c r="G1682" s="77">
        <f t="shared" si="53"/>
        <v>17472.32309904302</v>
      </c>
    </row>
    <row r="1683" spans="1:7" x14ac:dyDescent="0.2">
      <c r="A1683" s="79">
        <v>43844</v>
      </c>
      <c r="B1683" s="77">
        <v>13781</v>
      </c>
      <c r="C1683" s="84">
        <v>178584</v>
      </c>
      <c r="E1683">
        <f t="shared" si="52"/>
        <v>2020</v>
      </c>
      <c r="F1683" s="57">
        <f>_xlfn.XLOOKUP(E1683,'Historical Metal Prices'!$L$4:$Z$4,'Historical Metal Prices'!$L$10:$Z$10)</f>
        <v>0.22698898167436932</v>
      </c>
      <c r="G1683" s="77">
        <f t="shared" si="53"/>
        <v>16909.135156454482</v>
      </c>
    </row>
    <row r="1684" spans="1:7" x14ac:dyDescent="0.2">
      <c r="A1684" s="79">
        <v>43843</v>
      </c>
      <c r="B1684" s="77">
        <v>14007.5</v>
      </c>
      <c r="C1684" s="84">
        <v>177600</v>
      </c>
      <c r="E1684">
        <f t="shared" si="52"/>
        <v>2020</v>
      </c>
      <c r="F1684" s="57">
        <f>_xlfn.XLOOKUP(E1684,'Historical Metal Prices'!$L$4:$Z$4,'Historical Metal Prices'!$L$10:$Z$10)</f>
        <v>0.22698898167436932</v>
      </c>
      <c r="G1684" s="77">
        <f t="shared" si="53"/>
        <v>17187.04816080373</v>
      </c>
    </row>
    <row r="1685" spans="1:7" x14ac:dyDescent="0.2">
      <c r="A1685" s="79">
        <v>43840</v>
      </c>
      <c r="B1685" s="77">
        <v>14116</v>
      </c>
      <c r="C1685" s="84">
        <v>173502</v>
      </c>
      <c r="E1685">
        <f t="shared" si="52"/>
        <v>2020</v>
      </c>
      <c r="F1685" s="57">
        <f>_xlfn.XLOOKUP(E1685,'Historical Metal Prices'!$L$4:$Z$4,'Historical Metal Prices'!$L$10:$Z$10)</f>
        <v>0.22698898167436932</v>
      </c>
      <c r="G1685" s="77">
        <f t="shared" si="53"/>
        <v>17320.176465315399</v>
      </c>
    </row>
    <row r="1686" spans="1:7" x14ac:dyDescent="0.2">
      <c r="A1686" s="79">
        <v>43839</v>
      </c>
      <c r="B1686" s="77">
        <v>14008</v>
      </c>
      <c r="C1686" s="84">
        <v>171066</v>
      </c>
      <c r="E1686">
        <f t="shared" si="52"/>
        <v>2020</v>
      </c>
      <c r="F1686" s="57">
        <f>_xlfn.XLOOKUP(E1686,'Historical Metal Prices'!$L$4:$Z$4,'Historical Metal Prices'!$L$10:$Z$10)</f>
        <v>0.22698898167436932</v>
      </c>
      <c r="G1686" s="77">
        <f t="shared" si="53"/>
        <v>17187.661655294567</v>
      </c>
    </row>
    <row r="1687" spans="1:7" x14ac:dyDescent="0.2">
      <c r="A1687" s="79">
        <v>43838</v>
      </c>
      <c r="B1687" s="77">
        <v>13967.5</v>
      </c>
      <c r="C1687" s="84">
        <v>167910</v>
      </c>
      <c r="E1687">
        <f t="shared" si="52"/>
        <v>2020</v>
      </c>
      <c r="F1687" s="57">
        <f>_xlfn.XLOOKUP(E1687,'Historical Metal Prices'!$L$4:$Z$4,'Historical Metal Prices'!$L$10:$Z$10)</f>
        <v>0.22698898167436932</v>
      </c>
      <c r="G1687" s="77">
        <f t="shared" si="53"/>
        <v>17137.968601536755</v>
      </c>
    </row>
    <row r="1688" spans="1:7" x14ac:dyDescent="0.2">
      <c r="A1688" s="79">
        <v>43837</v>
      </c>
      <c r="B1688" s="77">
        <v>13859</v>
      </c>
      <c r="C1688" s="84">
        <v>166098</v>
      </c>
      <c r="E1688">
        <f t="shared" si="52"/>
        <v>2020</v>
      </c>
      <c r="F1688" s="57">
        <f>_xlfn.XLOOKUP(E1688,'Historical Metal Prices'!$L$4:$Z$4,'Historical Metal Prices'!$L$10:$Z$10)</f>
        <v>0.22698898167436932</v>
      </c>
      <c r="G1688" s="77">
        <f t="shared" si="53"/>
        <v>17004.840297025083</v>
      </c>
    </row>
    <row r="1689" spans="1:7" x14ac:dyDescent="0.2">
      <c r="A1689" s="79">
        <v>43836</v>
      </c>
      <c r="B1689" s="77">
        <v>13747.5</v>
      </c>
      <c r="C1689" s="84">
        <v>161436</v>
      </c>
      <c r="E1689">
        <f t="shared" si="52"/>
        <v>2020</v>
      </c>
      <c r="F1689" s="57">
        <f>_xlfn.XLOOKUP(E1689,'Historical Metal Prices'!$L$4:$Z$4,'Historical Metal Prices'!$L$10:$Z$10)</f>
        <v>0.22698898167436932</v>
      </c>
      <c r="G1689" s="77">
        <f t="shared" si="53"/>
        <v>16868.031025568391</v>
      </c>
    </row>
    <row r="1690" spans="1:7" x14ac:dyDescent="0.2">
      <c r="A1690" s="79">
        <v>43833</v>
      </c>
      <c r="B1690" s="77">
        <v>13683</v>
      </c>
      <c r="C1690" s="84">
        <v>159450</v>
      </c>
      <c r="E1690">
        <f t="shared" si="52"/>
        <v>2020</v>
      </c>
      <c r="F1690" s="57">
        <f>_xlfn.XLOOKUP(E1690,'Historical Metal Prices'!$L$4:$Z$4,'Historical Metal Prices'!$L$10:$Z$10)</f>
        <v>0.22698898167436932</v>
      </c>
      <c r="G1690" s="77">
        <f t="shared" si="53"/>
        <v>16788.890236250394</v>
      </c>
    </row>
    <row r="1691" spans="1:7" x14ac:dyDescent="0.2">
      <c r="A1691" s="79">
        <v>43832</v>
      </c>
      <c r="B1691" s="77">
        <v>14193.5</v>
      </c>
      <c r="C1691" s="84">
        <v>156378</v>
      </c>
      <c r="E1691">
        <f t="shared" si="52"/>
        <v>2020</v>
      </c>
      <c r="F1691" s="57">
        <f>_xlfn.XLOOKUP(E1691,'Historical Metal Prices'!$L$4:$Z$4,'Historical Metal Prices'!$L$10:$Z$10)</f>
        <v>0.22698898167436932</v>
      </c>
      <c r="G1691" s="77">
        <f t="shared" si="53"/>
        <v>17415.268111395162</v>
      </c>
    </row>
    <row r="1692" spans="1:7" x14ac:dyDescent="0.2">
      <c r="A1692" s="79">
        <v>43831</v>
      </c>
      <c r="B1692" s="77">
        <v>13950</v>
      </c>
      <c r="C1692" s="84">
        <v>153318</v>
      </c>
      <c r="E1692">
        <f t="shared" si="52"/>
        <v>2020</v>
      </c>
      <c r="F1692" s="57">
        <f>_xlfn.XLOOKUP(E1692,'Historical Metal Prices'!$L$4:$Z$4,'Historical Metal Prices'!$L$10:$Z$10)</f>
        <v>0.22698898167436932</v>
      </c>
      <c r="G1692" s="77">
        <f t="shared" si="53"/>
        <v>17116.496294357454</v>
      </c>
    </row>
    <row r="1693" spans="1:7" x14ac:dyDescent="0.2">
      <c r="A1693" s="79">
        <v>43830</v>
      </c>
      <c r="B1693" s="77">
        <v>13950</v>
      </c>
      <c r="C1693" s="84">
        <v>150690</v>
      </c>
      <c r="E1693">
        <f t="shared" si="52"/>
        <v>2019</v>
      </c>
      <c r="F1693" s="57">
        <f>_xlfn.XLOOKUP(E1693,'Historical Metal Prices'!$L$4:$Z$4,'Historical Metal Prices'!$L$10:$Z$10)</f>
        <v>0.24922459962260479</v>
      </c>
      <c r="G1693" s="77">
        <f t="shared" si="53"/>
        <v>17426.683164735336</v>
      </c>
    </row>
    <row r="1694" spans="1:7" x14ac:dyDescent="0.2">
      <c r="A1694" s="79">
        <v>43829</v>
      </c>
      <c r="B1694" s="77">
        <v>14237</v>
      </c>
      <c r="C1694" s="84">
        <v>150690</v>
      </c>
      <c r="E1694">
        <f t="shared" si="52"/>
        <v>2019</v>
      </c>
      <c r="F1694" s="57">
        <f>_xlfn.XLOOKUP(E1694,'Historical Metal Prices'!$L$4:$Z$4,'Historical Metal Prices'!$L$10:$Z$10)</f>
        <v>0.24922459962260479</v>
      </c>
      <c r="G1694" s="77">
        <f t="shared" si="53"/>
        <v>17785.210624827025</v>
      </c>
    </row>
    <row r="1695" spans="1:7" x14ac:dyDescent="0.2">
      <c r="A1695" s="79">
        <v>43826</v>
      </c>
      <c r="B1695" s="77">
        <v>14136.5</v>
      </c>
      <c r="C1695" s="84">
        <v>146694</v>
      </c>
      <c r="E1695">
        <f t="shared" si="52"/>
        <v>2019</v>
      </c>
      <c r="F1695" s="57">
        <f>_xlfn.XLOOKUP(E1695,'Historical Metal Prices'!$L$4:$Z$4,'Historical Metal Prices'!$L$10:$Z$10)</f>
        <v>0.24922459962260479</v>
      </c>
      <c r="G1695" s="77">
        <f t="shared" si="53"/>
        <v>17659.663552564954</v>
      </c>
    </row>
    <row r="1696" spans="1:7" x14ac:dyDescent="0.2">
      <c r="A1696" s="79">
        <v>43825</v>
      </c>
      <c r="B1696" s="77">
        <v>14270</v>
      </c>
      <c r="C1696" s="84">
        <v>143190</v>
      </c>
      <c r="E1696">
        <f t="shared" si="52"/>
        <v>2019</v>
      </c>
      <c r="F1696" s="57">
        <f>_xlfn.XLOOKUP(E1696,'Historical Metal Prices'!$L$4:$Z$4,'Historical Metal Prices'!$L$10:$Z$10)</f>
        <v>0.24922459962260479</v>
      </c>
      <c r="G1696" s="77">
        <f t="shared" si="53"/>
        <v>17826.43503661457</v>
      </c>
    </row>
    <row r="1697" spans="1:7" x14ac:dyDescent="0.2">
      <c r="A1697" s="79">
        <v>43824</v>
      </c>
      <c r="B1697" s="77">
        <v>14270</v>
      </c>
      <c r="C1697" s="84">
        <v>143190</v>
      </c>
      <c r="E1697">
        <f t="shared" si="52"/>
        <v>2019</v>
      </c>
      <c r="F1697" s="57">
        <f>_xlfn.XLOOKUP(E1697,'Historical Metal Prices'!$L$4:$Z$4,'Historical Metal Prices'!$L$10:$Z$10)</f>
        <v>0.24922459962260479</v>
      </c>
      <c r="G1697" s="77">
        <f t="shared" si="53"/>
        <v>17826.43503661457</v>
      </c>
    </row>
    <row r="1698" spans="1:7" x14ac:dyDescent="0.2">
      <c r="A1698" s="79">
        <v>43823</v>
      </c>
      <c r="B1698" s="77">
        <v>14270</v>
      </c>
      <c r="C1698" s="84">
        <v>143190</v>
      </c>
      <c r="E1698">
        <f t="shared" si="52"/>
        <v>2019</v>
      </c>
      <c r="F1698" s="57">
        <f>_xlfn.XLOOKUP(E1698,'Historical Metal Prices'!$L$4:$Z$4,'Historical Metal Prices'!$L$10:$Z$10)</f>
        <v>0.24922459962260479</v>
      </c>
      <c r="G1698" s="77">
        <f t="shared" si="53"/>
        <v>17826.43503661457</v>
      </c>
    </row>
    <row r="1699" spans="1:7" x14ac:dyDescent="0.2">
      <c r="A1699" s="79">
        <v>43822</v>
      </c>
      <c r="B1699" s="77">
        <v>14281</v>
      </c>
      <c r="C1699" s="84">
        <v>143190</v>
      </c>
      <c r="E1699">
        <f t="shared" si="52"/>
        <v>2019</v>
      </c>
      <c r="F1699" s="57">
        <f>_xlfn.XLOOKUP(E1699,'Historical Metal Prices'!$L$4:$Z$4,'Historical Metal Prices'!$L$10:$Z$10)</f>
        <v>0.24922459962260479</v>
      </c>
      <c r="G1699" s="77">
        <f t="shared" si="53"/>
        <v>17840.176507210421</v>
      </c>
    </row>
    <row r="1700" spans="1:7" x14ac:dyDescent="0.2">
      <c r="A1700" s="79">
        <v>43819</v>
      </c>
      <c r="B1700" s="77">
        <v>14469</v>
      </c>
      <c r="C1700" s="84">
        <v>140370</v>
      </c>
      <c r="E1700">
        <f t="shared" si="52"/>
        <v>2019</v>
      </c>
      <c r="F1700" s="57">
        <f>_xlfn.XLOOKUP(E1700,'Historical Metal Prices'!$L$4:$Z$4,'Historical Metal Prices'!$L$10:$Z$10)</f>
        <v>0.24922459962260479</v>
      </c>
      <c r="G1700" s="77">
        <f t="shared" si="53"/>
        <v>18075.030731939467</v>
      </c>
    </row>
    <row r="1701" spans="1:7" x14ac:dyDescent="0.2">
      <c r="A1701" s="79">
        <v>43818</v>
      </c>
      <c r="B1701" s="77">
        <v>14114</v>
      </c>
      <c r="C1701" s="84">
        <v>140412</v>
      </c>
      <c r="E1701">
        <f t="shared" si="52"/>
        <v>2019</v>
      </c>
      <c r="F1701" s="57">
        <f>_xlfn.XLOOKUP(E1701,'Historical Metal Prices'!$L$4:$Z$4,'Historical Metal Prices'!$L$10:$Z$10)</f>
        <v>0.24922459962260479</v>
      </c>
      <c r="G1701" s="77">
        <f t="shared" si="53"/>
        <v>17631.555999073444</v>
      </c>
    </row>
    <row r="1702" spans="1:7" x14ac:dyDescent="0.2">
      <c r="A1702" s="79">
        <v>43817</v>
      </c>
      <c r="B1702" s="77">
        <v>13804.5</v>
      </c>
      <c r="C1702" s="84">
        <v>136770</v>
      </c>
      <c r="E1702">
        <f t="shared" si="52"/>
        <v>2019</v>
      </c>
      <c r="F1702" s="57">
        <f>_xlfn.XLOOKUP(E1702,'Historical Metal Prices'!$L$4:$Z$4,'Historical Metal Prices'!$L$10:$Z$10)</f>
        <v>0.24922459962260479</v>
      </c>
      <c r="G1702" s="77">
        <f t="shared" si="53"/>
        <v>17244.920985490247</v>
      </c>
    </row>
    <row r="1703" spans="1:7" x14ac:dyDescent="0.2">
      <c r="A1703" s="79">
        <v>43816</v>
      </c>
      <c r="B1703" s="77">
        <v>14157.5</v>
      </c>
      <c r="C1703" s="84">
        <v>133710</v>
      </c>
      <c r="E1703">
        <f t="shared" si="52"/>
        <v>2019</v>
      </c>
      <c r="F1703" s="57">
        <f>_xlfn.XLOOKUP(E1703,'Historical Metal Prices'!$L$4:$Z$4,'Historical Metal Prices'!$L$10:$Z$10)</f>
        <v>0.24922459962260479</v>
      </c>
      <c r="G1703" s="77">
        <f t="shared" si="53"/>
        <v>17685.897269157027</v>
      </c>
    </row>
    <row r="1704" spans="1:7" x14ac:dyDescent="0.2">
      <c r="A1704" s="79">
        <v>43815</v>
      </c>
      <c r="B1704" s="77">
        <v>14157.5</v>
      </c>
      <c r="C1704" s="84">
        <v>130224</v>
      </c>
      <c r="E1704">
        <f t="shared" si="52"/>
        <v>2019</v>
      </c>
      <c r="F1704" s="57">
        <f>_xlfn.XLOOKUP(E1704,'Historical Metal Prices'!$L$4:$Z$4,'Historical Metal Prices'!$L$10:$Z$10)</f>
        <v>0.24922459962260479</v>
      </c>
      <c r="G1704" s="77">
        <f t="shared" si="53"/>
        <v>17685.897269157027</v>
      </c>
    </row>
    <row r="1705" spans="1:7" x14ac:dyDescent="0.2">
      <c r="A1705" s="79">
        <v>43812</v>
      </c>
      <c r="B1705" s="77">
        <v>14113</v>
      </c>
      <c r="C1705" s="84">
        <v>124158</v>
      </c>
      <c r="E1705">
        <f t="shared" si="52"/>
        <v>2019</v>
      </c>
      <c r="F1705" s="57">
        <f>_xlfn.XLOOKUP(E1705,'Historical Metal Prices'!$L$4:$Z$4,'Historical Metal Prices'!$L$10:$Z$10)</f>
        <v>0.24922459962260479</v>
      </c>
      <c r="G1705" s="77">
        <f t="shared" si="53"/>
        <v>17630.306774473822</v>
      </c>
    </row>
    <row r="1706" spans="1:7" x14ac:dyDescent="0.2">
      <c r="A1706" s="79">
        <v>43811</v>
      </c>
      <c r="B1706" s="77">
        <v>14041.5</v>
      </c>
      <c r="C1706" s="84">
        <v>123228</v>
      </c>
      <c r="E1706">
        <f t="shared" si="52"/>
        <v>2019</v>
      </c>
      <c r="F1706" s="57">
        <f>_xlfn.XLOOKUP(E1706,'Historical Metal Prices'!$L$4:$Z$4,'Historical Metal Prices'!$L$10:$Z$10)</f>
        <v>0.24922459962260479</v>
      </c>
      <c r="G1706" s="77">
        <f t="shared" si="53"/>
        <v>17540.987215600806</v>
      </c>
    </row>
    <row r="1707" spans="1:7" x14ac:dyDescent="0.2">
      <c r="A1707" s="79">
        <v>43810</v>
      </c>
      <c r="B1707" s="77">
        <v>13785.5</v>
      </c>
      <c r="C1707" s="84">
        <v>122058</v>
      </c>
      <c r="E1707">
        <f t="shared" si="52"/>
        <v>2019</v>
      </c>
      <c r="F1707" s="57">
        <f>_xlfn.XLOOKUP(E1707,'Historical Metal Prices'!$L$4:$Z$4,'Historical Metal Prices'!$L$10:$Z$10)</f>
        <v>0.24922459962260479</v>
      </c>
      <c r="G1707" s="77">
        <f t="shared" si="53"/>
        <v>17221.185718097418</v>
      </c>
    </row>
    <row r="1708" spans="1:7" x14ac:dyDescent="0.2">
      <c r="A1708" s="79">
        <v>43809</v>
      </c>
      <c r="B1708" s="77">
        <v>13338</v>
      </c>
      <c r="C1708" s="84">
        <v>96774</v>
      </c>
      <c r="E1708">
        <f t="shared" si="52"/>
        <v>2019</v>
      </c>
      <c r="F1708" s="57">
        <f>_xlfn.XLOOKUP(E1708,'Historical Metal Prices'!$L$4:$Z$4,'Historical Metal Prices'!$L$10:$Z$10)</f>
        <v>0.24922459962260479</v>
      </c>
      <c r="G1708" s="77">
        <f t="shared" si="53"/>
        <v>16662.157709766303</v>
      </c>
    </row>
    <row r="1709" spans="1:7" x14ac:dyDescent="0.2">
      <c r="A1709" s="79">
        <v>43808</v>
      </c>
      <c r="B1709" s="77">
        <v>13278</v>
      </c>
      <c r="C1709" s="84">
        <v>83520</v>
      </c>
      <c r="E1709">
        <f t="shared" si="52"/>
        <v>2019</v>
      </c>
      <c r="F1709" s="57">
        <f>_xlfn.XLOOKUP(E1709,'Historical Metal Prices'!$L$4:$Z$4,'Historical Metal Prices'!$L$10:$Z$10)</f>
        <v>0.24922459962260479</v>
      </c>
      <c r="G1709" s="77">
        <f t="shared" si="53"/>
        <v>16587.204233788947</v>
      </c>
    </row>
    <row r="1710" spans="1:7" x14ac:dyDescent="0.2">
      <c r="A1710" s="79">
        <v>43805</v>
      </c>
      <c r="B1710" s="77">
        <v>13423</v>
      </c>
      <c r="C1710" s="84">
        <v>69276</v>
      </c>
      <c r="E1710">
        <f t="shared" si="52"/>
        <v>2019</v>
      </c>
      <c r="F1710" s="57">
        <f>_xlfn.XLOOKUP(E1710,'Historical Metal Prices'!$L$4:$Z$4,'Historical Metal Prices'!$L$10:$Z$10)</f>
        <v>0.24922459962260479</v>
      </c>
      <c r="G1710" s="77">
        <f t="shared" si="53"/>
        <v>16768.341800734222</v>
      </c>
    </row>
    <row r="1711" spans="1:7" x14ac:dyDescent="0.2">
      <c r="A1711" s="79">
        <v>43804</v>
      </c>
      <c r="B1711" s="77">
        <v>13249</v>
      </c>
      <c r="C1711" s="84">
        <v>68886</v>
      </c>
      <c r="E1711">
        <f t="shared" si="52"/>
        <v>2019</v>
      </c>
      <c r="F1711" s="57">
        <f>_xlfn.XLOOKUP(E1711,'Historical Metal Prices'!$L$4:$Z$4,'Historical Metal Prices'!$L$10:$Z$10)</f>
        <v>0.24922459962260479</v>
      </c>
      <c r="G1711" s="77">
        <f t="shared" si="53"/>
        <v>16550.976720399893</v>
      </c>
    </row>
    <row r="1712" spans="1:7" x14ac:dyDescent="0.2">
      <c r="A1712" s="79">
        <v>43803</v>
      </c>
      <c r="B1712" s="77">
        <v>13075</v>
      </c>
      <c r="C1712" s="84">
        <v>68922</v>
      </c>
      <c r="E1712">
        <f t="shared" si="52"/>
        <v>2019</v>
      </c>
      <c r="F1712" s="57">
        <f>_xlfn.XLOOKUP(E1712,'Historical Metal Prices'!$L$4:$Z$4,'Historical Metal Prices'!$L$10:$Z$10)</f>
        <v>0.24922459962260479</v>
      </c>
      <c r="G1712" s="77">
        <f t="shared" si="53"/>
        <v>16333.611640065557</v>
      </c>
    </row>
    <row r="1713" spans="1:7" x14ac:dyDescent="0.2">
      <c r="A1713" s="79">
        <v>43802</v>
      </c>
      <c r="B1713" s="77">
        <v>13315</v>
      </c>
      <c r="C1713" s="84">
        <v>68976</v>
      </c>
      <c r="E1713">
        <f t="shared" si="52"/>
        <v>2019</v>
      </c>
      <c r="F1713" s="57">
        <f>_xlfn.XLOOKUP(E1713,'Historical Metal Prices'!$L$4:$Z$4,'Historical Metal Prices'!$L$10:$Z$10)</f>
        <v>0.24922459962260479</v>
      </c>
      <c r="G1713" s="77">
        <f t="shared" si="53"/>
        <v>16633.425543974983</v>
      </c>
    </row>
    <row r="1714" spans="1:7" x14ac:dyDescent="0.2">
      <c r="A1714" s="79">
        <v>43801</v>
      </c>
      <c r="B1714" s="77">
        <v>13652</v>
      </c>
      <c r="C1714" s="84">
        <v>68982</v>
      </c>
      <c r="E1714">
        <f t="shared" si="52"/>
        <v>2019</v>
      </c>
      <c r="F1714" s="57">
        <f>_xlfn.XLOOKUP(E1714,'Historical Metal Prices'!$L$4:$Z$4,'Historical Metal Prices'!$L$10:$Z$10)</f>
        <v>0.24922459962260479</v>
      </c>
      <c r="G1714" s="77">
        <f t="shared" si="53"/>
        <v>17054.414234047799</v>
      </c>
    </row>
    <row r="1715" spans="1:7" x14ac:dyDescent="0.2">
      <c r="A1715" s="79">
        <v>43798</v>
      </c>
      <c r="B1715" s="77">
        <v>13618</v>
      </c>
      <c r="C1715" s="84">
        <v>69036</v>
      </c>
      <c r="E1715">
        <f t="shared" si="52"/>
        <v>2019</v>
      </c>
      <c r="F1715" s="57">
        <f>_xlfn.XLOOKUP(E1715,'Historical Metal Prices'!$L$4:$Z$4,'Historical Metal Prices'!$L$10:$Z$10)</f>
        <v>0.24922459962260479</v>
      </c>
      <c r="G1715" s="77">
        <f t="shared" si="53"/>
        <v>17011.940597660632</v>
      </c>
    </row>
    <row r="1716" spans="1:7" x14ac:dyDescent="0.2">
      <c r="A1716" s="79">
        <v>43797</v>
      </c>
      <c r="B1716" s="77">
        <v>13968.5</v>
      </c>
      <c r="C1716" s="84">
        <v>68280</v>
      </c>
      <c r="E1716">
        <f t="shared" si="52"/>
        <v>2019</v>
      </c>
      <c r="F1716" s="57">
        <f>_xlfn.XLOOKUP(E1716,'Historical Metal Prices'!$L$4:$Z$4,'Historical Metal Prices'!$L$10:$Z$10)</f>
        <v>0.24922459962260479</v>
      </c>
      <c r="G1716" s="77">
        <f t="shared" si="53"/>
        <v>17449.793819828355</v>
      </c>
    </row>
    <row r="1717" spans="1:7" x14ac:dyDescent="0.2">
      <c r="A1717" s="79">
        <v>43796</v>
      </c>
      <c r="B1717" s="77">
        <v>14334.5</v>
      </c>
      <c r="C1717" s="84">
        <v>67542</v>
      </c>
      <c r="E1717">
        <f t="shared" si="52"/>
        <v>2019</v>
      </c>
      <c r="F1717" s="57">
        <f>_xlfn.XLOOKUP(E1717,'Historical Metal Prices'!$L$4:$Z$4,'Historical Metal Prices'!$L$10:$Z$10)</f>
        <v>0.24922459962260479</v>
      </c>
      <c r="G1717" s="77">
        <f t="shared" si="53"/>
        <v>17907.01002329023</v>
      </c>
    </row>
    <row r="1718" spans="1:7" x14ac:dyDescent="0.2">
      <c r="A1718" s="79">
        <v>43795</v>
      </c>
      <c r="B1718" s="77">
        <v>14547</v>
      </c>
      <c r="C1718" s="84">
        <v>67692</v>
      </c>
      <c r="E1718">
        <f t="shared" si="52"/>
        <v>2019</v>
      </c>
      <c r="F1718" s="57">
        <f>_xlfn.XLOOKUP(E1718,'Historical Metal Prices'!$L$4:$Z$4,'Historical Metal Prices'!$L$10:$Z$10)</f>
        <v>0.24922459962260479</v>
      </c>
      <c r="G1718" s="77">
        <f t="shared" si="53"/>
        <v>18172.470250710034</v>
      </c>
    </row>
    <row r="1719" spans="1:7" x14ac:dyDescent="0.2">
      <c r="A1719" s="79">
        <v>43794</v>
      </c>
      <c r="B1719" s="77">
        <v>14427</v>
      </c>
      <c r="C1719" s="84">
        <v>67824</v>
      </c>
      <c r="E1719">
        <f t="shared" si="52"/>
        <v>2019</v>
      </c>
      <c r="F1719" s="57">
        <f>_xlfn.XLOOKUP(E1719,'Historical Metal Prices'!$L$4:$Z$4,'Historical Metal Prices'!$L$10:$Z$10)</f>
        <v>0.24922459962260479</v>
      </c>
      <c r="G1719" s="77">
        <f t="shared" si="53"/>
        <v>18022.563298755318</v>
      </c>
    </row>
    <row r="1720" spans="1:7" x14ac:dyDescent="0.2">
      <c r="A1720" s="79">
        <v>43791</v>
      </c>
      <c r="B1720" s="77">
        <v>14595</v>
      </c>
      <c r="C1720" s="84">
        <v>66822</v>
      </c>
      <c r="E1720">
        <f t="shared" si="52"/>
        <v>2019</v>
      </c>
      <c r="F1720" s="57">
        <f>_xlfn.XLOOKUP(E1720,'Historical Metal Prices'!$L$4:$Z$4,'Historical Metal Prices'!$L$10:$Z$10)</f>
        <v>0.24922459962260479</v>
      </c>
      <c r="G1720" s="77">
        <f t="shared" si="53"/>
        <v>18232.433031491917</v>
      </c>
    </row>
    <row r="1721" spans="1:7" x14ac:dyDescent="0.2">
      <c r="A1721" s="79">
        <v>43790</v>
      </c>
      <c r="B1721" s="77">
        <v>14442.5</v>
      </c>
      <c r="C1721" s="84">
        <v>66750</v>
      </c>
      <c r="E1721">
        <f t="shared" si="52"/>
        <v>2019</v>
      </c>
      <c r="F1721" s="57">
        <f>_xlfn.XLOOKUP(E1721,'Historical Metal Prices'!$L$4:$Z$4,'Historical Metal Prices'!$L$10:$Z$10)</f>
        <v>0.24922459962260479</v>
      </c>
      <c r="G1721" s="77">
        <f t="shared" si="53"/>
        <v>18041.926280049469</v>
      </c>
    </row>
    <row r="1722" spans="1:7" x14ac:dyDescent="0.2">
      <c r="A1722" s="79">
        <v>43789</v>
      </c>
      <c r="B1722" s="77">
        <v>14317</v>
      </c>
      <c r="C1722" s="84">
        <v>66822</v>
      </c>
      <c r="E1722">
        <f t="shared" si="52"/>
        <v>2019</v>
      </c>
      <c r="F1722" s="57">
        <f>_xlfn.XLOOKUP(E1722,'Historical Metal Prices'!$L$4:$Z$4,'Historical Metal Prices'!$L$10:$Z$10)</f>
        <v>0.24922459962260479</v>
      </c>
      <c r="G1722" s="77">
        <f t="shared" si="53"/>
        <v>17885.148592796832</v>
      </c>
    </row>
    <row r="1723" spans="1:7" x14ac:dyDescent="0.2">
      <c r="A1723" s="79">
        <v>43788</v>
      </c>
      <c r="B1723" s="77">
        <v>14635</v>
      </c>
      <c r="C1723" s="84">
        <v>66924</v>
      </c>
      <c r="E1723">
        <f t="shared" si="52"/>
        <v>2019</v>
      </c>
      <c r="F1723" s="57">
        <f>_xlfn.XLOOKUP(E1723,'Historical Metal Prices'!$L$4:$Z$4,'Historical Metal Prices'!$L$10:$Z$10)</f>
        <v>0.24922459962260479</v>
      </c>
      <c r="G1723" s="77">
        <f t="shared" si="53"/>
        <v>18282.402015476822</v>
      </c>
    </row>
    <row r="1724" spans="1:7" x14ac:dyDescent="0.2">
      <c r="A1724" s="79">
        <v>43787</v>
      </c>
      <c r="B1724" s="77">
        <v>14818</v>
      </c>
      <c r="C1724" s="84">
        <v>66174</v>
      </c>
      <c r="E1724">
        <f t="shared" si="52"/>
        <v>2019</v>
      </c>
      <c r="F1724" s="57">
        <f>_xlfn.XLOOKUP(E1724,'Historical Metal Prices'!$L$4:$Z$4,'Historical Metal Prices'!$L$10:$Z$10)</f>
        <v>0.24922459962260479</v>
      </c>
      <c r="G1724" s="77">
        <f t="shared" si="53"/>
        <v>18511.010117207759</v>
      </c>
    </row>
    <row r="1725" spans="1:7" x14ac:dyDescent="0.2">
      <c r="A1725" s="79">
        <v>43784</v>
      </c>
      <c r="B1725" s="77">
        <v>14967</v>
      </c>
      <c r="C1725" s="84">
        <v>64830</v>
      </c>
      <c r="E1725">
        <f t="shared" si="52"/>
        <v>2019</v>
      </c>
      <c r="F1725" s="57">
        <f>_xlfn.XLOOKUP(E1725,'Historical Metal Prices'!$L$4:$Z$4,'Historical Metal Prices'!$L$10:$Z$10)</f>
        <v>0.24922459962260479</v>
      </c>
      <c r="G1725" s="77">
        <f t="shared" si="53"/>
        <v>18697.144582551526</v>
      </c>
    </row>
    <row r="1726" spans="1:7" x14ac:dyDescent="0.2">
      <c r="A1726" s="79">
        <v>43783</v>
      </c>
      <c r="B1726" s="77">
        <v>15154</v>
      </c>
      <c r="C1726" s="84">
        <v>64566</v>
      </c>
      <c r="E1726">
        <f t="shared" si="52"/>
        <v>2019</v>
      </c>
      <c r="F1726" s="57">
        <f>_xlfn.XLOOKUP(E1726,'Historical Metal Prices'!$L$4:$Z$4,'Historical Metal Prices'!$L$10:$Z$10)</f>
        <v>0.24922459962260479</v>
      </c>
      <c r="G1726" s="77">
        <f t="shared" si="53"/>
        <v>18930.749582680954</v>
      </c>
    </row>
    <row r="1727" spans="1:7" x14ac:dyDescent="0.2">
      <c r="A1727" s="79">
        <v>43782</v>
      </c>
      <c r="B1727" s="77">
        <v>15384</v>
      </c>
      <c r="C1727" s="84">
        <v>64176</v>
      </c>
      <c r="E1727">
        <f t="shared" si="52"/>
        <v>2019</v>
      </c>
      <c r="F1727" s="57">
        <f>_xlfn.XLOOKUP(E1727,'Historical Metal Prices'!$L$4:$Z$4,'Historical Metal Prices'!$L$10:$Z$10)</f>
        <v>0.24922459962260479</v>
      </c>
      <c r="G1727" s="77">
        <f t="shared" si="53"/>
        <v>19218.071240594152</v>
      </c>
    </row>
    <row r="1728" spans="1:7" x14ac:dyDescent="0.2">
      <c r="A1728" s="79">
        <v>43781</v>
      </c>
      <c r="B1728" s="77">
        <v>15666</v>
      </c>
      <c r="C1728" s="84">
        <v>64194</v>
      </c>
      <c r="E1728">
        <f t="shared" si="52"/>
        <v>2019</v>
      </c>
      <c r="F1728" s="57">
        <f>_xlfn.XLOOKUP(E1728,'Historical Metal Prices'!$L$4:$Z$4,'Historical Metal Prices'!$L$10:$Z$10)</f>
        <v>0.24922459962260479</v>
      </c>
      <c r="G1728" s="77">
        <f t="shared" si="53"/>
        <v>19570.352577687725</v>
      </c>
    </row>
    <row r="1729" spans="1:7" x14ac:dyDescent="0.2">
      <c r="A1729" s="79">
        <v>43780</v>
      </c>
      <c r="B1729" s="77">
        <v>15566</v>
      </c>
      <c r="C1729" s="84">
        <v>65412</v>
      </c>
      <c r="E1729">
        <f t="shared" si="52"/>
        <v>2019</v>
      </c>
      <c r="F1729" s="57">
        <f>_xlfn.XLOOKUP(E1729,'Historical Metal Prices'!$L$4:$Z$4,'Historical Metal Prices'!$L$10:$Z$10)</f>
        <v>0.24922459962260479</v>
      </c>
      <c r="G1729" s="77">
        <f t="shared" si="53"/>
        <v>19445.430117725467</v>
      </c>
    </row>
    <row r="1730" spans="1:7" x14ac:dyDescent="0.2">
      <c r="A1730" s="79">
        <v>43777</v>
      </c>
      <c r="B1730" s="77">
        <v>16189</v>
      </c>
      <c r="C1730" s="84">
        <v>65064</v>
      </c>
      <c r="E1730">
        <f t="shared" si="52"/>
        <v>2019</v>
      </c>
      <c r="F1730" s="57">
        <f>_xlfn.XLOOKUP(E1730,'Historical Metal Prices'!$L$4:$Z$4,'Historical Metal Prices'!$L$10:$Z$10)</f>
        <v>0.24922459962260479</v>
      </c>
      <c r="G1730" s="77">
        <f t="shared" si="53"/>
        <v>20223.697043290347</v>
      </c>
    </row>
    <row r="1731" spans="1:7" x14ac:dyDescent="0.2">
      <c r="A1731" s="79">
        <v>43776</v>
      </c>
      <c r="B1731" s="77">
        <v>16207.5</v>
      </c>
      <c r="C1731" s="84">
        <v>66072</v>
      </c>
      <c r="E1731">
        <f t="shared" si="52"/>
        <v>2019</v>
      </c>
      <c r="F1731" s="57">
        <f>_xlfn.XLOOKUP(E1731,'Historical Metal Prices'!$L$4:$Z$4,'Historical Metal Prices'!$L$10:$Z$10)</f>
        <v>0.24922459962260479</v>
      </c>
      <c r="G1731" s="77">
        <f t="shared" si="53"/>
        <v>20246.807698383367</v>
      </c>
    </row>
    <row r="1732" spans="1:7" x14ac:dyDescent="0.2">
      <c r="A1732" s="79">
        <v>43775</v>
      </c>
      <c r="B1732" s="77">
        <v>16284</v>
      </c>
      <c r="C1732" s="84">
        <v>66474</v>
      </c>
      <c r="E1732">
        <f t="shared" si="52"/>
        <v>2019</v>
      </c>
      <c r="F1732" s="57">
        <f>_xlfn.XLOOKUP(E1732,'Historical Metal Prices'!$L$4:$Z$4,'Historical Metal Prices'!$L$10:$Z$10)</f>
        <v>0.24922459962260479</v>
      </c>
      <c r="G1732" s="77">
        <f t="shared" si="53"/>
        <v>20342.373380254496</v>
      </c>
    </row>
    <row r="1733" spans="1:7" x14ac:dyDescent="0.2">
      <c r="A1733" s="79">
        <v>43774</v>
      </c>
      <c r="B1733" s="77">
        <v>16300</v>
      </c>
      <c r="C1733" s="84">
        <v>66588</v>
      </c>
      <c r="E1733">
        <f t="shared" si="52"/>
        <v>2019</v>
      </c>
      <c r="F1733" s="57">
        <f>_xlfn.XLOOKUP(E1733,'Historical Metal Prices'!$L$4:$Z$4,'Historical Metal Prices'!$L$10:$Z$10)</f>
        <v>0.24922459962260479</v>
      </c>
      <c r="G1733" s="77">
        <f t="shared" si="53"/>
        <v>20362.360973848459</v>
      </c>
    </row>
    <row r="1734" spans="1:7" x14ac:dyDescent="0.2">
      <c r="A1734" s="79">
        <v>43773</v>
      </c>
      <c r="B1734" s="77">
        <v>16389</v>
      </c>
      <c r="C1734" s="84">
        <v>69474</v>
      </c>
      <c r="E1734">
        <f t="shared" si="52"/>
        <v>2019</v>
      </c>
      <c r="F1734" s="57">
        <f>_xlfn.XLOOKUP(E1734,'Historical Metal Prices'!$L$4:$Z$4,'Historical Metal Prices'!$L$10:$Z$10)</f>
        <v>0.24922459962260479</v>
      </c>
      <c r="G1734" s="77">
        <f t="shared" si="53"/>
        <v>20473.54196321487</v>
      </c>
    </row>
    <row r="1735" spans="1:7" x14ac:dyDescent="0.2">
      <c r="A1735" s="79">
        <v>43770</v>
      </c>
      <c r="B1735" s="77">
        <v>16799</v>
      </c>
      <c r="C1735" s="84">
        <v>69180</v>
      </c>
      <c r="E1735">
        <f t="shared" si="52"/>
        <v>2019</v>
      </c>
      <c r="F1735" s="57">
        <f>_xlfn.XLOOKUP(E1735,'Historical Metal Prices'!$L$4:$Z$4,'Historical Metal Prices'!$L$10:$Z$10)</f>
        <v>0.24922459962260479</v>
      </c>
      <c r="G1735" s="77">
        <f t="shared" si="53"/>
        <v>20985.724049060136</v>
      </c>
    </row>
    <row r="1736" spans="1:7" x14ac:dyDescent="0.2">
      <c r="A1736" s="79">
        <v>43769</v>
      </c>
      <c r="B1736" s="77">
        <v>16680</v>
      </c>
      <c r="C1736" s="84">
        <v>66306</v>
      </c>
      <c r="E1736">
        <f t="shared" si="52"/>
        <v>2019</v>
      </c>
      <c r="F1736" s="57">
        <f>_xlfn.XLOOKUP(E1736,'Historical Metal Prices'!$L$4:$Z$4,'Historical Metal Prices'!$L$10:$Z$10)</f>
        <v>0.24922459962260479</v>
      </c>
      <c r="G1736" s="77">
        <f t="shared" si="53"/>
        <v>20837.06632170505</v>
      </c>
    </row>
    <row r="1737" spans="1:7" x14ac:dyDescent="0.2">
      <c r="A1737" s="79">
        <v>43768</v>
      </c>
      <c r="B1737" s="77">
        <v>16820</v>
      </c>
      <c r="C1737" s="84">
        <v>66990</v>
      </c>
      <c r="E1737">
        <f t="shared" si="52"/>
        <v>2019</v>
      </c>
      <c r="F1737" s="57">
        <f>_xlfn.XLOOKUP(E1737,'Historical Metal Prices'!$L$4:$Z$4,'Historical Metal Prices'!$L$10:$Z$10)</f>
        <v>0.24922459962260479</v>
      </c>
      <c r="G1737" s="77">
        <f t="shared" si="53"/>
        <v>21011.957765652212</v>
      </c>
    </row>
    <row r="1738" spans="1:7" x14ac:dyDescent="0.2">
      <c r="A1738" s="79">
        <v>43767</v>
      </c>
      <c r="B1738" s="77">
        <v>16865</v>
      </c>
      <c r="C1738" s="84">
        <v>67908</v>
      </c>
      <c r="E1738">
        <f t="shared" si="52"/>
        <v>2019</v>
      </c>
      <c r="F1738" s="57">
        <f>_xlfn.XLOOKUP(E1738,'Historical Metal Prices'!$L$4:$Z$4,'Historical Metal Prices'!$L$10:$Z$10)</f>
        <v>0.24922459962260479</v>
      </c>
      <c r="G1738" s="77">
        <f t="shared" si="53"/>
        <v>21068.17287263523</v>
      </c>
    </row>
    <row r="1739" spans="1:7" x14ac:dyDescent="0.2">
      <c r="A1739" s="79">
        <v>43766</v>
      </c>
      <c r="B1739" s="77">
        <v>16666</v>
      </c>
      <c r="C1739" s="84">
        <v>69162</v>
      </c>
      <c r="E1739">
        <f t="shared" ref="E1739:E1802" si="54">YEAR(A1739)</f>
        <v>2019</v>
      </c>
      <c r="F1739" s="57">
        <f>_xlfn.XLOOKUP(E1739,'Historical Metal Prices'!$L$4:$Z$4,'Historical Metal Prices'!$L$10:$Z$10)</f>
        <v>0.24922459962260479</v>
      </c>
      <c r="G1739" s="77">
        <f t="shared" ref="G1739:G1802" si="55">IFERROR(B1739*(1+F1739),G1740)</f>
        <v>20819.57717731033</v>
      </c>
    </row>
    <row r="1740" spans="1:7" x14ac:dyDescent="0.2">
      <c r="A1740" s="79">
        <v>43763</v>
      </c>
      <c r="B1740" s="77">
        <v>16780</v>
      </c>
      <c r="C1740" s="84">
        <v>70650</v>
      </c>
      <c r="E1740">
        <f t="shared" si="54"/>
        <v>2019</v>
      </c>
      <c r="F1740" s="57">
        <f>_xlfn.XLOOKUP(E1740,'Historical Metal Prices'!$L$4:$Z$4,'Historical Metal Prices'!$L$10:$Z$10)</f>
        <v>0.24922459962260479</v>
      </c>
      <c r="G1740" s="77">
        <f t="shared" si="55"/>
        <v>20961.988781667307</v>
      </c>
    </row>
    <row r="1741" spans="1:7" x14ac:dyDescent="0.2">
      <c r="A1741" s="79">
        <v>43762</v>
      </c>
      <c r="B1741" s="77">
        <v>16847</v>
      </c>
      <c r="C1741" s="84">
        <v>76758</v>
      </c>
      <c r="E1741">
        <f t="shared" si="54"/>
        <v>2019</v>
      </c>
      <c r="F1741" s="57">
        <f>_xlfn.XLOOKUP(E1741,'Historical Metal Prices'!$L$4:$Z$4,'Historical Metal Prices'!$L$10:$Z$10)</f>
        <v>0.24922459962260479</v>
      </c>
      <c r="G1741" s="77">
        <f t="shared" si="55"/>
        <v>21045.686829842023</v>
      </c>
    </row>
    <row r="1742" spans="1:7" x14ac:dyDescent="0.2">
      <c r="A1742" s="79">
        <v>43761</v>
      </c>
      <c r="B1742" s="77">
        <v>16560.5</v>
      </c>
      <c r="C1742" s="84">
        <v>79800</v>
      </c>
      <c r="E1742">
        <f t="shared" si="54"/>
        <v>2019</v>
      </c>
      <c r="F1742" s="57">
        <f>_xlfn.XLOOKUP(E1742,'Historical Metal Prices'!$L$4:$Z$4,'Historical Metal Prices'!$L$10:$Z$10)</f>
        <v>0.24922459962260479</v>
      </c>
      <c r="G1742" s="77">
        <f t="shared" si="55"/>
        <v>20687.783982050147</v>
      </c>
    </row>
    <row r="1743" spans="1:7" x14ac:dyDescent="0.2">
      <c r="A1743" s="79">
        <v>43760</v>
      </c>
      <c r="B1743" s="77">
        <v>16491</v>
      </c>
      <c r="C1743" s="84">
        <v>83694</v>
      </c>
      <c r="E1743">
        <f t="shared" si="54"/>
        <v>2019</v>
      </c>
      <c r="F1743" s="57">
        <f>_xlfn.XLOOKUP(E1743,'Historical Metal Prices'!$L$4:$Z$4,'Historical Metal Prices'!$L$10:$Z$10)</f>
        <v>0.24922459962260479</v>
      </c>
      <c r="G1743" s="77">
        <f t="shared" si="55"/>
        <v>20600.962872376374</v>
      </c>
    </row>
    <row r="1744" spans="1:7" x14ac:dyDescent="0.2">
      <c r="A1744" s="79">
        <v>43759</v>
      </c>
      <c r="B1744" s="77">
        <v>16080</v>
      </c>
      <c r="C1744" s="84">
        <v>87132</v>
      </c>
      <c r="E1744">
        <f t="shared" si="54"/>
        <v>2019</v>
      </c>
      <c r="F1744" s="57">
        <f>_xlfn.XLOOKUP(E1744,'Historical Metal Prices'!$L$4:$Z$4,'Historical Metal Prices'!$L$10:$Z$10)</f>
        <v>0.24922459962260479</v>
      </c>
      <c r="G1744" s="77">
        <f t="shared" si="55"/>
        <v>20087.531561931486</v>
      </c>
    </row>
    <row r="1745" spans="1:7" x14ac:dyDescent="0.2">
      <c r="A1745" s="79">
        <v>43756</v>
      </c>
      <c r="B1745" s="77">
        <v>16303</v>
      </c>
      <c r="C1745" s="84">
        <v>88104</v>
      </c>
      <c r="E1745">
        <f t="shared" si="54"/>
        <v>2019</v>
      </c>
      <c r="F1745" s="57">
        <f>_xlfn.XLOOKUP(E1745,'Historical Metal Prices'!$L$4:$Z$4,'Historical Metal Prices'!$L$10:$Z$10)</f>
        <v>0.24922459962260479</v>
      </c>
      <c r="G1745" s="77">
        <f t="shared" si="55"/>
        <v>20366.108647647325</v>
      </c>
    </row>
    <row r="1746" spans="1:7" x14ac:dyDescent="0.2">
      <c r="A1746" s="79">
        <v>43755</v>
      </c>
      <c r="B1746" s="77">
        <v>16370</v>
      </c>
      <c r="C1746" s="84">
        <v>86580</v>
      </c>
      <c r="E1746">
        <f t="shared" si="54"/>
        <v>2019</v>
      </c>
      <c r="F1746" s="57">
        <f>_xlfn.XLOOKUP(E1746,'Historical Metal Prices'!$L$4:$Z$4,'Historical Metal Prices'!$L$10:$Z$10)</f>
        <v>0.24922459962260479</v>
      </c>
      <c r="G1746" s="77">
        <f t="shared" si="55"/>
        <v>20449.806695822041</v>
      </c>
    </row>
    <row r="1747" spans="1:7" x14ac:dyDescent="0.2">
      <c r="A1747" s="79">
        <v>43754</v>
      </c>
      <c r="B1747" s="77">
        <v>16535</v>
      </c>
      <c r="C1747" s="84">
        <v>88302</v>
      </c>
      <c r="E1747">
        <f t="shared" si="54"/>
        <v>2019</v>
      </c>
      <c r="F1747" s="57">
        <f>_xlfn.XLOOKUP(E1747,'Historical Metal Prices'!$L$4:$Z$4,'Historical Metal Prices'!$L$10:$Z$10)</f>
        <v>0.24922459962260479</v>
      </c>
      <c r="G1747" s="77">
        <f t="shared" si="55"/>
        <v>20655.928754759771</v>
      </c>
    </row>
    <row r="1748" spans="1:7" x14ac:dyDescent="0.2">
      <c r="A1748" s="79">
        <v>43753</v>
      </c>
      <c r="B1748" s="77">
        <v>17103</v>
      </c>
      <c r="C1748" s="84">
        <v>91062</v>
      </c>
      <c r="E1748">
        <f t="shared" si="54"/>
        <v>2019</v>
      </c>
      <c r="F1748" s="57">
        <f>_xlfn.XLOOKUP(E1748,'Historical Metal Prices'!$L$4:$Z$4,'Historical Metal Prices'!$L$10:$Z$10)</f>
        <v>0.24922459962260479</v>
      </c>
      <c r="G1748" s="77">
        <f t="shared" si="55"/>
        <v>21365.488327345411</v>
      </c>
    </row>
    <row r="1749" spans="1:7" x14ac:dyDescent="0.2">
      <c r="A1749" s="79">
        <v>43752</v>
      </c>
      <c r="B1749" s="77">
        <v>16685</v>
      </c>
      <c r="C1749" s="84">
        <v>94662</v>
      </c>
      <c r="E1749">
        <f t="shared" si="54"/>
        <v>2019</v>
      </c>
      <c r="F1749" s="57">
        <f>_xlfn.XLOOKUP(E1749,'Historical Metal Prices'!$L$4:$Z$4,'Historical Metal Prices'!$L$10:$Z$10)</f>
        <v>0.24922459962260479</v>
      </c>
      <c r="G1749" s="77">
        <f t="shared" si="55"/>
        <v>20843.312444703162</v>
      </c>
    </row>
    <row r="1750" spans="1:7" x14ac:dyDescent="0.2">
      <c r="A1750" s="79">
        <v>43749</v>
      </c>
      <c r="B1750" s="77">
        <v>17736.5</v>
      </c>
      <c r="C1750" s="84">
        <v>94134</v>
      </c>
      <c r="E1750">
        <f t="shared" si="54"/>
        <v>2019</v>
      </c>
      <c r="F1750" s="57">
        <f>_xlfn.XLOOKUP(E1750,'Historical Metal Prices'!$L$4:$Z$4,'Historical Metal Prices'!$L$10:$Z$10)</f>
        <v>0.24922459962260479</v>
      </c>
      <c r="G1750" s="77">
        <f t="shared" si="55"/>
        <v>22156.872111206329</v>
      </c>
    </row>
    <row r="1751" spans="1:7" x14ac:dyDescent="0.2">
      <c r="A1751" s="79">
        <v>43748</v>
      </c>
      <c r="B1751" s="77">
        <v>17811</v>
      </c>
      <c r="C1751" s="84">
        <v>98562</v>
      </c>
      <c r="E1751">
        <f t="shared" si="54"/>
        <v>2019</v>
      </c>
      <c r="F1751" s="57">
        <f>_xlfn.XLOOKUP(E1751,'Historical Metal Prices'!$L$4:$Z$4,'Historical Metal Prices'!$L$10:$Z$10)</f>
        <v>0.24922459962260479</v>
      </c>
      <c r="G1751" s="77">
        <f t="shared" si="55"/>
        <v>22249.939343878214</v>
      </c>
    </row>
    <row r="1752" spans="1:7" x14ac:dyDescent="0.2">
      <c r="A1752" s="79">
        <v>43747</v>
      </c>
      <c r="B1752" s="77">
        <v>17491</v>
      </c>
      <c r="C1752" s="84">
        <v>102696</v>
      </c>
      <c r="E1752">
        <f t="shared" si="54"/>
        <v>2019</v>
      </c>
      <c r="F1752" s="57">
        <f>_xlfn.XLOOKUP(E1752,'Historical Metal Prices'!$L$4:$Z$4,'Historical Metal Prices'!$L$10:$Z$10)</f>
        <v>0.24922459962260479</v>
      </c>
      <c r="G1752" s="77">
        <f t="shared" si="55"/>
        <v>21850.187471998979</v>
      </c>
    </row>
    <row r="1753" spans="1:7" x14ac:dyDescent="0.2">
      <c r="A1753" s="79">
        <v>43746</v>
      </c>
      <c r="B1753" s="77">
        <v>17674</v>
      </c>
      <c r="C1753" s="84">
        <v>108624</v>
      </c>
      <c r="E1753">
        <f t="shared" si="54"/>
        <v>2019</v>
      </c>
      <c r="F1753" s="57">
        <f>_xlfn.XLOOKUP(E1753,'Historical Metal Prices'!$L$4:$Z$4,'Historical Metal Prices'!$L$10:$Z$10)</f>
        <v>0.24922459962260479</v>
      </c>
      <c r="G1753" s="77">
        <f t="shared" si="55"/>
        <v>22078.795573729916</v>
      </c>
    </row>
    <row r="1754" spans="1:7" x14ac:dyDescent="0.2">
      <c r="A1754" s="79">
        <v>43745</v>
      </c>
      <c r="B1754" s="77">
        <v>17810</v>
      </c>
      <c r="C1754" s="84">
        <v>117522</v>
      </c>
      <c r="E1754">
        <f t="shared" si="54"/>
        <v>2019</v>
      </c>
      <c r="F1754" s="57">
        <f>_xlfn.XLOOKUP(E1754,'Historical Metal Prices'!$L$4:$Z$4,'Historical Metal Prices'!$L$10:$Z$10)</f>
        <v>0.24922459962260479</v>
      </c>
      <c r="G1754" s="77">
        <f t="shared" si="55"/>
        <v>22248.690119278592</v>
      </c>
    </row>
    <row r="1755" spans="1:7" x14ac:dyDescent="0.2">
      <c r="A1755" s="79">
        <v>43742</v>
      </c>
      <c r="B1755" s="77">
        <v>17906</v>
      </c>
      <c r="C1755" s="84">
        <v>125688</v>
      </c>
      <c r="E1755">
        <f t="shared" si="54"/>
        <v>2019</v>
      </c>
      <c r="F1755" s="57">
        <f>_xlfn.XLOOKUP(E1755,'Historical Metal Prices'!$L$4:$Z$4,'Historical Metal Prices'!$L$10:$Z$10)</f>
        <v>0.24922459962260479</v>
      </c>
      <c r="G1755" s="77">
        <f t="shared" si="55"/>
        <v>22368.615680842362</v>
      </c>
    </row>
    <row r="1756" spans="1:7" x14ac:dyDescent="0.2">
      <c r="A1756" s="79">
        <v>43741</v>
      </c>
      <c r="B1756" s="77">
        <v>17775</v>
      </c>
      <c r="C1756" s="84">
        <v>133128</v>
      </c>
      <c r="E1756">
        <f t="shared" si="54"/>
        <v>2019</v>
      </c>
      <c r="F1756" s="57">
        <f>_xlfn.XLOOKUP(E1756,'Historical Metal Prices'!$L$4:$Z$4,'Historical Metal Prices'!$L$10:$Z$10)</f>
        <v>0.24922459962260479</v>
      </c>
      <c r="G1756" s="77">
        <f t="shared" si="55"/>
        <v>22204.967258291799</v>
      </c>
    </row>
    <row r="1757" spans="1:7" x14ac:dyDescent="0.2">
      <c r="A1757" s="79">
        <v>43740</v>
      </c>
      <c r="B1757" s="77">
        <v>17640</v>
      </c>
      <c r="C1757" s="84">
        <v>140904</v>
      </c>
      <c r="E1757">
        <f t="shared" si="54"/>
        <v>2019</v>
      </c>
      <c r="F1757" s="57">
        <f>_xlfn.XLOOKUP(E1757,'Historical Metal Prices'!$L$4:$Z$4,'Historical Metal Prices'!$L$10:$Z$10)</f>
        <v>0.24922459962260479</v>
      </c>
      <c r="G1757" s="77">
        <f t="shared" si="55"/>
        <v>22036.321937342749</v>
      </c>
    </row>
    <row r="1758" spans="1:7" x14ac:dyDescent="0.2">
      <c r="A1758" s="79">
        <v>43739</v>
      </c>
      <c r="B1758" s="77">
        <v>17434</v>
      </c>
      <c r="C1758" s="84">
        <v>147684</v>
      </c>
      <c r="E1758">
        <f t="shared" si="54"/>
        <v>2019</v>
      </c>
      <c r="F1758" s="57">
        <f>_xlfn.XLOOKUP(E1758,'Historical Metal Prices'!$L$4:$Z$4,'Historical Metal Prices'!$L$10:$Z$10)</f>
        <v>0.24922459962260479</v>
      </c>
      <c r="G1758" s="77">
        <f t="shared" si="55"/>
        <v>21778.981669820492</v>
      </c>
    </row>
    <row r="1759" spans="1:7" x14ac:dyDescent="0.2">
      <c r="A1759" s="79">
        <v>43738</v>
      </c>
      <c r="B1759" s="77">
        <v>17219</v>
      </c>
      <c r="C1759" s="84">
        <v>152136</v>
      </c>
      <c r="E1759">
        <f t="shared" si="54"/>
        <v>2019</v>
      </c>
      <c r="F1759" s="57">
        <f>_xlfn.XLOOKUP(E1759,'Historical Metal Prices'!$L$4:$Z$4,'Historical Metal Prices'!$L$10:$Z$10)</f>
        <v>0.24922459962260479</v>
      </c>
      <c r="G1759" s="77">
        <f t="shared" si="55"/>
        <v>21510.398380901632</v>
      </c>
    </row>
    <row r="1760" spans="1:7" x14ac:dyDescent="0.2">
      <c r="A1760" s="79">
        <v>43735</v>
      </c>
      <c r="B1760" s="77">
        <v>17338.5</v>
      </c>
      <c r="C1760" s="84">
        <v>157986</v>
      </c>
      <c r="E1760">
        <f t="shared" si="54"/>
        <v>2019</v>
      </c>
      <c r="F1760" s="57">
        <f>_xlfn.XLOOKUP(E1760,'Historical Metal Prices'!$L$4:$Z$4,'Historical Metal Prices'!$L$10:$Z$10)</f>
        <v>0.24922459962260479</v>
      </c>
      <c r="G1760" s="77">
        <f t="shared" si="55"/>
        <v>21659.680720556535</v>
      </c>
    </row>
    <row r="1761" spans="1:7" x14ac:dyDescent="0.2">
      <c r="A1761" s="79">
        <v>43734</v>
      </c>
      <c r="B1761" s="77">
        <v>17340</v>
      </c>
      <c r="C1761" s="84">
        <v>158112</v>
      </c>
      <c r="E1761">
        <f t="shared" si="54"/>
        <v>2019</v>
      </c>
      <c r="F1761" s="57">
        <f>_xlfn.XLOOKUP(E1761,'Historical Metal Prices'!$L$4:$Z$4,'Historical Metal Prices'!$L$10:$Z$10)</f>
        <v>0.24922459962260479</v>
      </c>
      <c r="G1761" s="77">
        <f t="shared" si="55"/>
        <v>21661.554557455966</v>
      </c>
    </row>
    <row r="1762" spans="1:7" x14ac:dyDescent="0.2">
      <c r="A1762" s="79">
        <v>43733</v>
      </c>
      <c r="B1762" s="77">
        <v>17475</v>
      </c>
      <c r="C1762" s="84">
        <v>157248</v>
      </c>
      <c r="E1762">
        <f t="shared" si="54"/>
        <v>2019</v>
      </c>
      <c r="F1762" s="57">
        <f>_xlfn.XLOOKUP(E1762,'Historical Metal Prices'!$L$4:$Z$4,'Historical Metal Prices'!$L$10:$Z$10)</f>
        <v>0.24922459962260479</v>
      </c>
      <c r="G1762" s="77">
        <f t="shared" si="55"/>
        <v>21830.199878405019</v>
      </c>
    </row>
    <row r="1763" spans="1:7" x14ac:dyDescent="0.2">
      <c r="A1763" s="79">
        <v>43732</v>
      </c>
      <c r="B1763" s="77">
        <v>17295</v>
      </c>
      <c r="C1763" s="84">
        <v>153546</v>
      </c>
      <c r="E1763">
        <f t="shared" si="54"/>
        <v>2019</v>
      </c>
      <c r="F1763" s="57">
        <f>_xlfn.XLOOKUP(E1763,'Historical Metal Prices'!$L$4:$Z$4,'Historical Metal Prices'!$L$10:$Z$10)</f>
        <v>0.24922459962260479</v>
      </c>
      <c r="G1763" s="77">
        <f t="shared" si="55"/>
        <v>21605.339450472951</v>
      </c>
    </row>
    <row r="1764" spans="1:7" x14ac:dyDescent="0.2">
      <c r="A1764" s="79">
        <v>43731</v>
      </c>
      <c r="B1764" s="77">
        <v>17595</v>
      </c>
      <c r="C1764" s="84">
        <v>156108</v>
      </c>
      <c r="E1764">
        <f t="shared" si="54"/>
        <v>2019</v>
      </c>
      <c r="F1764" s="57">
        <f>_xlfn.XLOOKUP(E1764,'Historical Metal Prices'!$L$4:$Z$4,'Historical Metal Prices'!$L$10:$Z$10)</f>
        <v>0.24922459962260479</v>
      </c>
      <c r="G1764" s="77">
        <f t="shared" si="55"/>
        <v>21980.106830359731</v>
      </c>
    </row>
    <row r="1765" spans="1:7" x14ac:dyDescent="0.2">
      <c r="A1765" s="79">
        <v>43728</v>
      </c>
      <c r="B1765" s="77">
        <v>17660</v>
      </c>
      <c r="C1765" s="84">
        <v>156954</v>
      </c>
      <c r="E1765">
        <f t="shared" si="54"/>
        <v>2019</v>
      </c>
      <c r="F1765" s="57">
        <f>_xlfn.XLOOKUP(E1765,'Historical Metal Prices'!$L$4:$Z$4,'Historical Metal Prices'!$L$10:$Z$10)</f>
        <v>0.24922459962260479</v>
      </c>
      <c r="G1765" s="77">
        <f t="shared" si="55"/>
        <v>22061.3064293352</v>
      </c>
    </row>
    <row r="1766" spans="1:7" x14ac:dyDescent="0.2">
      <c r="A1766" s="79">
        <v>43727</v>
      </c>
      <c r="B1766" s="77">
        <v>17430</v>
      </c>
      <c r="C1766" s="84">
        <v>154566</v>
      </c>
      <c r="E1766">
        <f t="shared" si="54"/>
        <v>2019</v>
      </c>
      <c r="F1766" s="57">
        <f>_xlfn.XLOOKUP(E1766,'Historical Metal Prices'!$L$4:$Z$4,'Historical Metal Prices'!$L$10:$Z$10)</f>
        <v>0.24922459962260479</v>
      </c>
      <c r="G1766" s="77">
        <f t="shared" si="55"/>
        <v>21773.984771422001</v>
      </c>
    </row>
    <row r="1767" spans="1:7" x14ac:dyDescent="0.2">
      <c r="A1767" s="79">
        <v>43726</v>
      </c>
      <c r="B1767" s="77">
        <v>17305</v>
      </c>
      <c r="C1767" s="84">
        <v>157770</v>
      </c>
      <c r="E1767">
        <f t="shared" si="54"/>
        <v>2019</v>
      </c>
      <c r="F1767" s="57">
        <f>_xlfn.XLOOKUP(E1767,'Historical Metal Prices'!$L$4:$Z$4,'Historical Metal Prices'!$L$10:$Z$10)</f>
        <v>0.24922459962260479</v>
      </c>
      <c r="G1767" s="77">
        <f t="shared" si="55"/>
        <v>21617.831696469177</v>
      </c>
    </row>
    <row r="1768" spans="1:7" x14ac:dyDescent="0.2">
      <c r="A1768" s="79">
        <v>43725</v>
      </c>
      <c r="B1768" s="77">
        <v>17118</v>
      </c>
      <c r="C1768" s="84">
        <v>161538</v>
      </c>
      <c r="E1768">
        <f t="shared" si="54"/>
        <v>2019</v>
      </c>
      <c r="F1768" s="57">
        <f>_xlfn.XLOOKUP(E1768,'Historical Metal Prices'!$L$4:$Z$4,'Historical Metal Prices'!$L$10:$Z$10)</f>
        <v>0.24922459962260479</v>
      </c>
      <c r="G1768" s="77">
        <f t="shared" si="55"/>
        <v>21384.226696339749</v>
      </c>
    </row>
    <row r="1769" spans="1:7" x14ac:dyDescent="0.2">
      <c r="A1769" s="79">
        <v>43724</v>
      </c>
      <c r="B1769" s="77">
        <v>17461</v>
      </c>
      <c r="C1769" s="84">
        <v>163308</v>
      </c>
      <c r="E1769">
        <f t="shared" si="54"/>
        <v>2019</v>
      </c>
      <c r="F1769" s="57">
        <f>_xlfn.XLOOKUP(E1769,'Historical Metal Prices'!$L$4:$Z$4,'Historical Metal Prices'!$L$10:$Z$10)</f>
        <v>0.24922459962260479</v>
      </c>
      <c r="G1769" s="77">
        <f t="shared" si="55"/>
        <v>21812.710734010303</v>
      </c>
    </row>
    <row r="1770" spans="1:7" x14ac:dyDescent="0.2">
      <c r="A1770" s="79">
        <v>43721</v>
      </c>
      <c r="B1770" s="77">
        <v>17809</v>
      </c>
      <c r="C1770" s="84">
        <v>164274</v>
      </c>
      <c r="E1770">
        <f t="shared" si="54"/>
        <v>2019</v>
      </c>
      <c r="F1770" s="57">
        <f>_xlfn.XLOOKUP(E1770,'Historical Metal Prices'!$L$4:$Z$4,'Historical Metal Prices'!$L$10:$Z$10)</f>
        <v>0.24922459962260479</v>
      </c>
      <c r="G1770" s="77">
        <f t="shared" si="55"/>
        <v>22247.44089467897</v>
      </c>
    </row>
    <row r="1771" spans="1:7" x14ac:dyDescent="0.2">
      <c r="A1771" s="79">
        <v>43720</v>
      </c>
      <c r="B1771" s="77">
        <v>18153</v>
      </c>
      <c r="C1771" s="84">
        <v>166680</v>
      </c>
      <c r="E1771">
        <f t="shared" si="54"/>
        <v>2019</v>
      </c>
      <c r="F1771" s="57">
        <f>_xlfn.XLOOKUP(E1771,'Historical Metal Prices'!$L$4:$Z$4,'Historical Metal Prices'!$L$10:$Z$10)</f>
        <v>0.24922459962260479</v>
      </c>
      <c r="G1771" s="77">
        <f t="shared" si="55"/>
        <v>22677.174156949146</v>
      </c>
    </row>
    <row r="1772" spans="1:7" x14ac:dyDescent="0.2">
      <c r="A1772" s="79">
        <v>43719</v>
      </c>
      <c r="B1772" s="77">
        <v>17952</v>
      </c>
      <c r="C1772" s="84">
        <v>156420</v>
      </c>
      <c r="E1772">
        <f t="shared" si="54"/>
        <v>2019</v>
      </c>
      <c r="F1772" s="57">
        <f>_xlfn.XLOOKUP(E1772,'Historical Metal Prices'!$L$4:$Z$4,'Historical Metal Prices'!$L$10:$Z$10)</f>
        <v>0.24922459962260479</v>
      </c>
      <c r="G1772" s="77">
        <f t="shared" si="55"/>
        <v>22426.080012425002</v>
      </c>
    </row>
    <row r="1773" spans="1:7" x14ac:dyDescent="0.2">
      <c r="A1773" s="79">
        <v>43718</v>
      </c>
      <c r="B1773" s="77">
        <v>18128</v>
      </c>
      <c r="C1773" s="84">
        <v>156672</v>
      </c>
      <c r="E1773">
        <f t="shared" si="54"/>
        <v>2019</v>
      </c>
      <c r="F1773" s="57">
        <f>_xlfn.XLOOKUP(E1773,'Historical Metal Prices'!$L$4:$Z$4,'Historical Metal Prices'!$L$10:$Z$10)</f>
        <v>0.24922459962260479</v>
      </c>
      <c r="G1773" s="77">
        <f t="shared" si="55"/>
        <v>22645.943541958579</v>
      </c>
    </row>
    <row r="1774" spans="1:7" x14ac:dyDescent="0.2">
      <c r="A1774" s="79">
        <v>43717</v>
      </c>
      <c r="B1774" s="77">
        <v>18102</v>
      </c>
      <c r="C1774" s="84">
        <v>155910</v>
      </c>
      <c r="E1774">
        <f t="shared" si="54"/>
        <v>2019</v>
      </c>
      <c r="F1774" s="57">
        <f>_xlfn.XLOOKUP(E1774,'Historical Metal Prices'!$L$4:$Z$4,'Historical Metal Prices'!$L$10:$Z$10)</f>
        <v>0.24922459962260479</v>
      </c>
      <c r="G1774" s="77">
        <f t="shared" si="55"/>
        <v>22613.463702368394</v>
      </c>
    </row>
    <row r="1775" spans="1:7" x14ac:dyDescent="0.2">
      <c r="A1775" s="79">
        <v>43714</v>
      </c>
      <c r="B1775" s="77">
        <v>17743</v>
      </c>
      <c r="C1775" s="84">
        <v>155346</v>
      </c>
      <c r="E1775">
        <f t="shared" si="54"/>
        <v>2019</v>
      </c>
      <c r="F1775" s="57">
        <f>_xlfn.XLOOKUP(E1775,'Historical Metal Prices'!$L$4:$Z$4,'Historical Metal Prices'!$L$10:$Z$10)</f>
        <v>0.24922459962260479</v>
      </c>
      <c r="G1775" s="77">
        <f t="shared" si="55"/>
        <v>22164.992071103876</v>
      </c>
    </row>
    <row r="1776" spans="1:7" x14ac:dyDescent="0.2">
      <c r="A1776" s="79">
        <v>43713</v>
      </c>
      <c r="B1776" s="77">
        <v>17515</v>
      </c>
      <c r="C1776" s="84">
        <v>154956</v>
      </c>
      <c r="E1776">
        <f t="shared" si="54"/>
        <v>2019</v>
      </c>
      <c r="F1776" s="57">
        <f>_xlfn.XLOOKUP(E1776,'Historical Metal Prices'!$L$4:$Z$4,'Historical Metal Prices'!$L$10:$Z$10)</f>
        <v>0.24922459962260479</v>
      </c>
      <c r="G1776" s="77">
        <f t="shared" si="55"/>
        <v>21880.168862389924</v>
      </c>
    </row>
    <row r="1777" spans="1:7" x14ac:dyDescent="0.2">
      <c r="A1777" s="79">
        <v>43712</v>
      </c>
      <c r="B1777" s="77">
        <v>18015</v>
      </c>
      <c r="C1777" s="84">
        <v>153822</v>
      </c>
      <c r="E1777">
        <f t="shared" si="54"/>
        <v>2019</v>
      </c>
      <c r="F1777" s="57">
        <f>_xlfn.XLOOKUP(E1777,'Historical Metal Prices'!$L$4:$Z$4,'Historical Metal Prices'!$L$10:$Z$10)</f>
        <v>0.24922459962260479</v>
      </c>
      <c r="G1777" s="77">
        <f t="shared" si="55"/>
        <v>22504.781162201227</v>
      </c>
    </row>
    <row r="1778" spans="1:7" x14ac:dyDescent="0.2">
      <c r="A1778" s="79">
        <v>43711</v>
      </c>
      <c r="B1778" s="77">
        <v>18023</v>
      </c>
      <c r="C1778" s="84">
        <v>153522</v>
      </c>
      <c r="E1778">
        <f t="shared" si="54"/>
        <v>2019</v>
      </c>
      <c r="F1778" s="57">
        <f>_xlfn.XLOOKUP(E1778,'Historical Metal Prices'!$L$4:$Z$4,'Historical Metal Prices'!$L$10:$Z$10)</f>
        <v>0.24922459962260479</v>
      </c>
      <c r="G1778" s="77">
        <f t="shared" si="55"/>
        <v>22514.774958998205</v>
      </c>
    </row>
    <row r="1779" spans="1:7" x14ac:dyDescent="0.2">
      <c r="A1779" s="79">
        <v>43710</v>
      </c>
      <c r="B1779" s="77">
        <v>18118</v>
      </c>
      <c r="C1779" s="84">
        <v>153012</v>
      </c>
      <c r="E1779">
        <f t="shared" si="54"/>
        <v>2019</v>
      </c>
      <c r="F1779" s="57">
        <f>_xlfn.XLOOKUP(E1779,'Historical Metal Prices'!$L$4:$Z$4,'Historical Metal Prices'!$L$10:$Z$10)</f>
        <v>0.24922459962260479</v>
      </c>
      <c r="G1779" s="77">
        <f t="shared" si="55"/>
        <v>22633.451295962353</v>
      </c>
    </row>
    <row r="1780" spans="1:7" x14ac:dyDescent="0.2">
      <c r="A1780" s="79">
        <v>43707</v>
      </c>
      <c r="B1780" s="77">
        <v>18004</v>
      </c>
      <c r="C1780" s="84">
        <v>152604</v>
      </c>
      <c r="E1780">
        <f t="shared" si="54"/>
        <v>2019</v>
      </c>
      <c r="F1780" s="57">
        <f>_xlfn.XLOOKUP(E1780,'Historical Metal Prices'!$L$4:$Z$4,'Historical Metal Prices'!$L$10:$Z$10)</f>
        <v>0.24922459962260479</v>
      </c>
      <c r="G1780" s="77">
        <f t="shared" si="55"/>
        <v>22491.039691605376</v>
      </c>
    </row>
    <row r="1781" spans="1:7" x14ac:dyDescent="0.2">
      <c r="A1781" s="79">
        <v>43706</v>
      </c>
      <c r="B1781" s="77">
        <v>16549</v>
      </c>
      <c r="C1781" s="84">
        <v>152484</v>
      </c>
      <c r="E1781">
        <f t="shared" si="54"/>
        <v>2019</v>
      </c>
      <c r="F1781" s="57">
        <f>_xlfn.XLOOKUP(E1781,'Historical Metal Prices'!$L$4:$Z$4,'Historical Metal Prices'!$L$10:$Z$10)</f>
        <v>0.24922459962260479</v>
      </c>
      <c r="G1781" s="77">
        <f t="shared" si="55"/>
        <v>20673.417899154487</v>
      </c>
    </row>
    <row r="1782" spans="1:7" x14ac:dyDescent="0.2">
      <c r="A1782" s="79">
        <v>43705</v>
      </c>
      <c r="B1782" s="77">
        <v>16182</v>
      </c>
      <c r="C1782" s="84">
        <v>150708</v>
      </c>
      <c r="E1782">
        <f t="shared" si="54"/>
        <v>2019</v>
      </c>
      <c r="F1782" s="57">
        <f>_xlfn.XLOOKUP(E1782,'Historical Metal Prices'!$L$4:$Z$4,'Historical Metal Prices'!$L$10:$Z$10)</f>
        <v>0.24922459962260479</v>
      </c>
      <c r="G1782" s="77">
        <f t="shared" si="55"/>
        <v>20214.952471092991</v>
      </c>
    </row>
    <row r="1783" spans="1:7" x14ac:dyDescent="0.2">
      <c r="A1783" s="79">
        <v>43704</v>
      </c>
      <c r="B1783" s="77">
        <v>15779</v>
      </c>
      <c r="C1783" s="84">
        <v>150510</v>
      </c>
      <c r="E1783">
        <f t="shared" si="54"/>
        <v>2019</v>
      </c>
      <c r="F1783" s="57">
        <f>_xlfn.XLOOKUP(E1783,'Historical Metal Prices'!$L$4:$Z$4,'Historical Metal Prices'!$L$10:$Z$10)</f>
        <v>0.24922459962260479</v>
      </c>
      <c r="G1783" s="77">
        <f t="shared" si="55"/>
        <v>19711.514957445081</v>
      </c>
    </row>
    <row r="1784" spans="1:7" x14ac:dyDescent="0.2">
      <c r="A1784" s="79">
        <v>43703</v>
      </c>
      <c r="B1784" s="77">
        <v>15723</v>
      </c>
      <c r="C1784" s="84">
        <v>150426</v>
      </c>
      <c r="E1784">
        <f t="shared" si="54"/>
        <v>2019</v>
      </c>
      <c r="F1784" s="57">
        <f>_xlfn.XLOOKUP(E1784,'Historical Metal Prices'!$L$4:$Z$4,'Historical Metal Prices'!$L$10:$Z$10)</f>
        <v>0.24922459962260479</v>
      </c>
      <c r="G1784" s="77">
        <f t="shared" si="55"/>
        <v>19641.558379866216</v>
      </c>
    </row>
    <row r="1785" spans="1:7" x14ac:dyDescent="0.2">
      <c r="A1785" s="79">
        <v>43700</v>
      </c>
      <c r="B1785" s="77">
        <v>15723</v>
      </c>
      <c r="C1785" s="84">
        <v>150006</v>
      </c>
      <c r="E1785">
        <f t="shared" si="54"/>
        <v>2019</v>
      </c>
      <c r="F1785" s="57">
        <f>_xlfn.XLOOKUP(E1785,'Historical Metal Prices'!$L$4:$Z$4,'Historical Metal Prices'!$L$10:$Z$10)</f>
        <v>0.24922459962260479</v>
      </c>
      <c r="G1785" s="77">
        <f t="shared" si="55"/>
        <v>19641.558379866216</v>
      </c>
    </row>
    <row r="1786" spans="1:7" x14ac:dyDescent="0.2">
      <c r="A1786" s="79">
        <v>43699</v>
      </c>
      <c r="B1786" s="77">
        <v>15710</v>
      </c>
      <c r="C1786" s="84">
        <v>150006</v>
      </c>
      <c r="E1786">
        <f t="shared" si="54"/>
        <v>2019</v>
      </c>
      <c r="F1786" s="57">
        <f>_xlfn.XLOOKUP(E1786,'Historical Metal Prices'!$L$4:$Z$4,'Historical Metal Prices'!$L$10:$Z$10)</f>
        <v>0.24922459962260479</v>
      </c>
      <c r="G1786" s="77">
        <f t="shared" si="55"/>
        <v>19625.318460071121</v>
      </c>
    </row>
    <row r="1787" spans="1:7" x14ac:dyDescent="0.2">
      <c r="A1787" s="79">
        <v>43698</v>
      </c>
      <c r="B1787" s="77">
        <v>15857</v>
      </c>
      <c r="C1787" s="84">
        <v>149850</v>
      </c>
      <c r="E1787">
        <f t="shared" si="54"/>
        <v>2019</v>
      </c>
      <c r="F1787" s="57">
        <f>_xlfn.XLOOKUP(E1787,'Historical Metal Prices'!$L$4:$Z$4,'Historical Metal Prices'!$L$10:$Z$10)</f>
        <v>0.24922459962260479</v>
      </c>
      <c r="G1787" s="77">
        <f t="shared" si="55"/>
        <v>19808.954476215644</v>
      </c>
    </row>
    <row r="1788" spans="1:7" x14ac:dyDescent="0.2">
      <c r="A1788" s="79">
        <v>43697</v>
      </c>
      <c r="B1788" s="77">
        <v>15878.5</v>
      </c>
      <c r="C1788" s="84">
        <v>150012</v>
      </c>
      <c r="E1788">
        <f t="shared" si="54"/>
        <v>2019</v>
      </c>
      <c r="F1788" s="57">
        <f>_xlfn.XLOOKUP(E1788,'Historical Metal Prices'!$L$4:$Z$4,'Historical Metal Prices'!$L$10:$Z$10)</f>
        <v>0.24922459962260479</v>
      </c>
      <c r="G1788" s="77">
        <f t="shared" si="55"/>
        <v>19835.812805107529</v>
      </c>
    </row>
    <row r="1789" spans="1:7" x14ac:dyDescent="0.2">
      <c r="A1789" s="79">
        <v>43696</v>
      </c>
      <c r="B1789" s="77">
        <v>15943</v>
      </c>
      <c r="C1789" s="84">
        <v>149640</v>
      </c>
      <c r="E1789">
        <f t="shared" si="54"/>
        <v>2019</v>
      </c>
      <c r="F1789" s="57">
        <f>_xlfn.XLOOKUP(E1789,'Historical Metal Prices'!$L$4:$Z$4,'Historical Metal Prices'!$L$10:$Z$10)</f>
        <v>0.24922459962260479</v>
      </c>
      <c r="G1789" s="77">
        <f t="shared" si="55"/>
        <v>19916.387791783189</v>
      </c>
    </row>
    <row r="1790" spans="1:7" x14ac:dyDescent="0.2">
      <c r="A1790" s="79">
        <v>43693</v>
      </c>
      <c r="B1790" s="77">
        <v>16222</v>
      </c>
      <c r="C1790" s="84">
        <v>149640</v>
      </c>
      <c r="E1790">
        <f t="shared" si="54"/>
        <v>2019</v>
      </c>
      <c r="F1790" s="57">
        <f>_xlfn.XLOOKUP(E1790,'Historical Metal Prices'!$L$4:$Z$4,'Historical Metal Prices'!$L$10:$Z$10)</f>
        <v>0.24922459962260479</v>
      </c>
      <c r="G1790" s="77">
        <f t="shared" si="55"/>
        <v>20264.921455077896</v>
      </c>
    </row>
    <row r="1791" spans="1:7" x14ac:dyDescent="0.2">
      <c r="A1791" s="79">
        <v>43692</v>
      </c>
      <c r="B1791" s="77">
        <v>16290</v>
      </c>
      <c r="C1791" s="84">
        <v>145134</v>
      </c>
      <c r="E1791">
        <f t="shared" si="54"/>
        <v>2019</v>
      </c>
      <c r="F1791" s="57">
        <f>_xlfn.XLOOKUP(E1791,'Historical Metal Prices'!$L$4:$Z$4,'Historical Metal Prices'!$L$10:$Z$10)</f>
        <v>0.24922459962260479</v>
      </c>
      <c r="G1791" s="77">
        <f t="shared" si="55"/>
        <v>20349.868727852234</v>
      </c>
    </row>
    <row r="1792" spans="1:7" x14ac:dyDescent="0.2">
      <c r="A1792" s="79">
        <v>43691</v>
      </c>
      <c r="B1792" s="77">
        <v>15983</v>
      </c>
      <c r="C1792" s="84">
        <v>144792</v>
      </c>
      <c r="E1792">
        <f t="shared" si="54"/>
        <v>2019</v>
      </c>
      <c r="F1792" s="57">
        <f>_xlfn.XLOOKUP(E1792,'Historical Metal Prices'!$L$4:$Z$4,'Historical Metal Prices'!$L$10:$Z$10)</f>
        <v>0.24922459962260479</v>
      </c>
      <c r="G1792" s="77">
        <f t="shared" si="55"/>
        <v>19966.356775768094</v>
      </c>
    </row>
    <row r="1793" spans="1:7" x14ac:dyDescent="0.2">
      <c r="A1793" s="79">
        <v>43690</v>
      </c>
      <c r="B1793" s="77">
        <v>15914</v>
      </c>
      <c r="C1793" s="84">
        <v>144414</v>
      </c>
      <c r="E1793">
        <f t="shared" si="54"/>
        <v>2019</v>
      </c>
      <c r="F1793" s="57">
        <f>_xlfn.XLOOKUP(E1793,'Historical Metal Prices'!$L$4:$Z$4,'Historical Metal Prices'!$L$10:$Z$10)</f>
        <v>0.24922459962260479</v>
      </c>
      <c r="G1793" s="77">
        <f t="shared" si="55"/>
        <v>19880.160278394134</v>
      </c>
    </row>
    <row r="1794" spans="1:7" x14ac:dyDescent="0.2">
      <c r="A1794" s="79">
        <v>43689</v>
      </c>
      <c r="B1794" s="77">
        <v>15680</v>
      </c>
      <c r="C1794" s="84">
        <v>144138</v>
      </c>
      <c r="E1794">
        <f t="shared" si="54"/>
        <v>2019</v>
      </c>
      <c r="F1794" s="57">
        <f>_xlfn.XLOOKUP(E1794,'Historical Metal Prices'!$L$4:$Z$4,'Historical Metal Prices'!$L$10:$Z$10)</f>
        <v>0.24922459962260479</v>
      </c>
      <c r="G1794" s="77">
        <f t="shared" si="55"/>
        <v>19587.841722082445</v>
      </c>
    </row>
    <row r="1795" spans="1:7" x14ac:dyDescent="0.2">
      <c r="A1795" s="79">
        <v>43686</v>
      </c>
      <c r="B1795" s="77">
        <v>15513</v>
      </c>
      <c r="C1795" s="84">
        <v>144138</v>
      </c>
      <c r="E1795">
        <f t="shared" si="54"/>
        <v>2019</v>
      </c>
      <c r="F1795" s="57">
        <f>_xlfn.XLOOKUP(E1795,'Historical Metal Prices'!$L$4:$Z$4,'Historical Metal Prices'!$L$10:$Z$10)</f>
        <v>0.24922459962260479</v>
      </c>
      <c r="G1795" s="77">
        <f t="shared" si="55"/>
        <v>19379.221213945468</v>
      </c>
    </row>
    <row r="1796" spans="1:7" x14ac:dyDescent="0.2">
      <c r="A1796" s="79">
        <v>43685</v>
      </c>
      <c r="B1796" s="77">
        <v>15844</v>
      </c>
      <c r="C1796" s="84">
        <v>144156</v>
      </c>
      <c r="E1796">
        <f t="shared" si="54"/>
        <v>2019</v>
      </c>
      <c r="F1796" s="57">
        <f>_xlfn.XLOOKUP(E1796,'Historical Metal Prices'!$L$4:$Z$4,'Historical Metal Prices'!$L$10:$Z$10)</f>
        <v>0.24922459962260479</v>
      </c>
      <c r="G1796" s="77">
        <f t="shared" si="55"/>
        <v>19792.714556420549</v>
      </c>
    </row>
    <row r="1797" spans="1:7" x14ac:dyDescent="0.2">
      <c r="A1797" s="79">
        <v>43684</v>
      </c>
      <c r="B1797" s="77">
        <v>14802</v>
      </c>
      <c r="C1797" s="84">
        <v>142032</v>
      </c>
      <c r="E1797">
        <f t="shared" si="54"/>
        <v>2019</v>
      </c>
      <c r="F1797" s="57">
        <f>_xlfn.XLOOKUP(E1797,'Historical Metal Prices'!$L$4:$Z$4,'Historical Metal Prices'!$L$10:$Z$10)</f>
        <v>0.24922459962260479</v>
      </c>
      <c r="G1797" s="77">
        <f t="shared" si="55"/>
        <v>18491.022523613796</v>
      </c>
    </row>
    <row r="1798" spans="1:7" x14ac:dyDescent="0.2">
      <c r="A1798" s="79">
        <v>43683</v>
      </c>
      <c r="B1798" s="77">
        <v>14944</v>
      </c>
      <c r="C1798" s="84">
        <v>141906</v>
      </c>
      <c r="E1798">
        <f t="shared" si="54"/>
        <v>2019</v>
      </c>
      <c r="F1798" s="57">
        <f>_xlfn.XLOOKUP(E1798,'Historical Metal Prices'!$L$4:$Z$4,'Historical Metal Prices'!$L$10:$Z$10)</f>
        <v>0.24922459962260479</v>
      </c>
      <c r="G1798" s="77">
        <f t="shared" si="55"/>
        <v>18668.412416760206</v>
      </c>
    </row>
    <row r="1799" spans="1:7" x14ac:dyDescent="0.2">
      <c r="A1799" s="79">
        <v>43682</v>
      </c>
      <c r="B1799" s="77">
        <v>14878</v>
      </c>
      <c r="C1799" s="84">
        <v>142200</v>
      </c>
      <c r="E1799">
        <f t="shared" si="54"/>
        <v>2019</v>
      </c>
      <c r="F1799" s="57">
        <f>_xlfn.XLOOKUP(E1799,'Historical Metal Prices'!$L$4:$Z$4,'Historical Metal Prices'!$L$10:$Z$10)</f>
        <v>0.24922459962260479</v>
      </c>
      <c r="G1799" s="77">
        <f t="shared" si="55"/>
        <v>18585.963593185115</v>
      </c>
    </row>
    <row r="1800" spans="1:7" x14ac:dyDescent="0.2">
      <c r="A1800" s="79">
        <v>43679</v>
      </c>
      <c r="B1800" s="77">
        <v>14448</v>
      </c>
      <c r="C1800" s="84">
        <v>142998</v>
      </c>
      <c r="E1800">
        <f t="shared" si="54"/>
        <v>2019</v>
      </c>
      <c r="F1800" s="57">
        <f>_xlfn.XLOOKUP(E1800,'Historical Metal Prices'!$L$4:$Z$4,'Historical Metal Prices'!$L$10:$Z$10)</f>
        <v>0.24922459962260479</v>
      </c>
      <c r="G1800" s="77">
        <f t="shared" si="55"/>
        <v>18048.797015347394</v>
      </c>
    </row>
    <row r="1801" spans="1:7" x14ac:dyDescent="0.2">
      <c r="A1801" s="79">
        <v>43678</v>
      </c>
      <c r="B1801" s="77">
        <v>14578</v>
      </c>
      <c r="C1801" s="84">
        <v>143658</v>
      </c>
      <c r="E1801">
        <f t="shared" si="54"/>
        <v>2019</v>
      </c>
      <c r="F1801" s="57">
        <f>_xlfn.XLOOKUP(E1801,'Historical Metal Prices'!$L$4:$Z$4,'Historical Metal Prices'!$L$10:$Z$10)</f>
        <v>0.24922459962260479</v>
      </c>
      <c r="G1801" s="77">
        <f t="shared" si="55"/>
        <v>18211.196213298332</v>
      </c>
    </row>
    <row r="1802" spans="1:7" x14ac:dyDescent="0.2">
      <c r="A1802" s="79">
        <v>43677</v>
      </c>
      <c r="B1802" s="77">
        <v>14452</v>
      </c>
      <c r="C1802" s="84">
        <v>143670</v>
      </c>
      <c r="E1802">
        <f t="shared" si="54"/>
        <v>2019</v>
      </c>
      <c r="F1802" s="57">
        <f>_xlfn.XLOOKUP(E1802,'Historical Metal Prices'!$L$4:$Z$4,'Historical Metal Prices'!$L$10:$Z$10)</f>
        <v>0.24922459962260479</v>
      </c>
      <c r="G1802" s="77">
        <f t="shared" si="55"/>
        <v>18053.793913745885</v>
      </c>
    </row>
    <row r="1803" spans="1:7" x14ac:dyDescent="0.2">
      <c r="A1803" s="79">
        <v>43676</v>
      </c>
      <c r="B1803" s="77">
        <v>14320</v>
      </c>
      <c r="C1803" s="84">
        <v>143628</v>
      </c>
      <c r="E1803">
        <f t="shared" ref="E1803:E1866" si="56">YEAR(A1803)</f>
        <v>2019</v>
      </c>
      <c r="F1803" s="57">
        <f>_xlfn.XLOOKUP(E1803,'Historical Metal Prices'!$L$4:$Z$4,'Historical Metal Prices'!$L$10:$Z$10)</f>
        <v>0.24922459962260479</v>
      </c>
      <c r="G1803" s="77">
        <f t="shared" ref="G1803:G1866" si="57">IFERROR(B1803*(1+F1803),G1804)</f>
        <v>17888.896266595701</v>
      </c>
    </row>
    <row r="1804" spans="1:7" x14ac:dyDescent="0.2">
      <c r="A1804" s="79">
        <v>43675</v>
      </c>
      <c r="B1804" s="77">
        <v>14325</v>
      </c>
      <c r="C1804" s="84">
        <v>143988</v>
      </c>
      <c r="E1804">
        <f t="shared" si="56"/>
        <v>2019</v>
      </c>
      <c r="F1804" s="57">
        <f>_xlfn.XLOOKUP(E1804,'Historical Metal Prices'!$L$4:$Z$4,'Historical Metal Prices'!$L$10:$Z$10)</f>
        <v>0.24922459962260479</v>
      </c>
      <c r="G1804" s="77">
        <f t="shared" si="57"/>
        <v>17895.142389593813</v>
      </c>
    </row>
    <row r="1805" spans="1:7" x14ac:dyDescent="0.2">
      <c r="A1805" s="79">
        <v>43672</v>
      </c>
      <c r="B1805" s="77">
        <v>14063</v>
      </c>
      <c r="C1805" s="84">
        <v>143988</v>
      </c>
      <c r="E1805">
        <f t="shared" si="56"/>
        <v>2019</v>
      </c>
      <c r="F1805" s="57">
        <f>_xlfn.XLOOKUP(E1805,'Historical Metal Prices'!$L$4:$Z$4,'Historical Metal Prices'!$L$10:$Z$10)</f>
        <v>0.24922459962260479</v>
      </c>
      <c r="G1805" s="77">
        <f t="shared" si="57"/>
        <v>17567.845544492691</v>
      </c>
    </row>
    <row r="1806" spans="1:7" x14ac:dyDescent="0.2">
      <c r="A1806" s="79">
        <v>43671</v>
      </c>
      <c r="B1806" s="77">
        <v>14032</v>
      </c>
      <c r="C1806" s="84">
        <v>145062</v>
      </c>
      <c r="E1806">
        <f t="shared" si="56"/>
        <v>2019</v>
      </c>
      <c r="F1806" s="57">
        <f>_xlfn.XLOOKUP(E1806,'Historical Metal Prices'!$L$4:$Z$4,'Historical Metal Prices'!$L$10:$Z$10)</f>
        <v>0.24922459962260479</v>
      </c>
      <c r="G1806" s="77">
        <f t="shared" si="57"/>
        <v>17529.11958190439</v>
      </c>
    </row>
    <row r="1807" spans="1:7" x14ac:dyDescent="0.2">
      <c r="A1807" s="79">
        <v>43670</v>
      </c>
      <c r="B1807" s="77">
        <v>14508</v>
      </c>
      <c r="C1807" s="84">
        <v>145500</v>
      </c>
      <c r="E1807">
        <f t="shared" si="56"/>
        <v>2019</v>
      </c>
      <c r="F1807" s="57">
        <f>_xlfn.XLOOKUP(E1807,'Historical Metal Prices'!$L$4:$Z$4,'Historical Metal Prices'!$L$10:$Z$10)</f>
        <v>0.24922459962260479</v>
      </c>
      <c r="G1807" s="77">
        <f t="shared" si="57"/>
        <v>18123.75049132475</v>
      </c>
    </row>
    <row r="1808" spans="1:7" x14ac:dyDescent="0.2">
      <c r="A1808" s="79">
        <v>43669</v>
      </c>
      <c r="B1808" s="77">
        <v>14131</v>
      </c>
      <c r="C1808" s="84">
        <v>145056</v>
      </c>
      <c r="E1808">
        <f t="shared" si="56"/>
        <v>2019</v>
      </c>
      <c r="F1808" s="57">
        <f>_xlfn.XLOOKUP(E1808,'Historical Metal Prices'!$L$4:$Z$4,'Historical Metal Prices'!$L$10:$Z$10)</f>
        <v>0.24922459962260479</v>
      </c>
      <c r="G1808" s="77">
        <f t="shared" si="57"/>
        <v>17652.792817267029</v>
      </c>
    </row>
    <row r="1809" spans="1:7" x14ac:dyDescent="0.2">
      <c r="A1809" s="79">
        <v>43668</v>
      </c>
      <c r="B1809" s="77">
        <v>14256</v>
      </c>
      <c r="C1809" s="84">
        <v>146670</v>
      </c>
      <c r="E1809">
        <f t="shared" si="56"/>
        <v>2019</v>
      </c>
      <c r="F1809" s="57">
        <f>_xlfn.XLOOKUP(E1809,'Historical Metal Prices'!$L$4:$Z$4,'Historical Metal Prices'!$L$10:$Z$10)</f>
        <v>0.24922459962260479</v>
      </c>
      <c r="G1809" s="77">
        <f t="shared" si="57"/>
        <v>17808.945892219854</v>
      </c>
    </row>
    <row r="1810" spans="1:7" x14ac:dyDescent="0.2">
      <c r="A1810" s="79">
        <v>43665</v>
      </c>
      <c r="B1810" s="77">
        <v>14680</v>
      </c>
      <c r="C1810" s="84">
        <v>147624</v>
      </c>
      <c r="E1810">
        <f t="shared" si="56"/>
        <v>2019</v>
      </c>
      <c r="F1810" s="57">
        <f>_xlfn.XLOOKUP(E1810,'Historical Metal Prices'!$L$4:$Z$4,'Historical Metal Prices'!$L$10:$Z$10)</f>
        <v>0.24922459962260479</v>
      </c>
      <c r="G1810" s="77">
        <f t="shared" si="57"/>
        <v>18338.617122459837</v>
      </c>
    </row>
    <row r="1811" spans="1:7" x14ac:dyDescent="0.2">
      <c r="A1811" s="79">
        <v>43664</v>
      </c>
      <c r="B1811" s="77">
        <v>14817</v>
      </c>
      <c r="C1811" s="84">
        <v>147942</v>
      </c>
      <c r="E1811">
        <f t="shared" si="56"/>
        <v>2019</v>
      </c>
      <c r="F1811" s="57">
        <f>_xlfn.XLOOKUP(E1811,'Historical Metal Prices'!$L$4:$Z$4,'Historical Metal Prices'!$L$10:$Z$10)</f>
        <v>0.24922459962260479</v>
      </c>
      <c r="G1811" s="77">
        <f t="shared" si="57"/>
        <v>18509.760892608134</v>
      </c>
    </row>
    <row r="1812" spans="1:7" x14ac:dyDescent="0.2">
      <c r="A1812" s="79">
        <v>43663</v>
      </c>
      <c r="B1812" s="77">
        <v>14419</v>
      </c>
      <c r="C1812" s="84">
        <v>148230</v>
      </c>
      <c r="E1812">
        <f t="shared" si="56"/>
        <v>2019</v>
      </c>
      <c r="F1812" s="57">
        <f>_xlfn.XLOOKUP(E1812,'Historical Metal Prices'!$L$4:$Z$4,'Historical Metal Prices'!$L$10:$Z$10)</f>
        <v>0.24922459962260479</v>
      </c>
      <c r="G1812" s="77">
        <f t="shared" si="57"/>
        <v>18012.56950195834</v>
      </c>
    </row>
    <row r="1813" spans="1:7" x14ac:dyDescent="0.2">
      <c r="A1813" s="79">
        <v>43662</v>
      </c>
      <c r="B1813" s="77">
        <v>14004</v>
      </c>
      <c r="C1813" s="84">
        <v>148374</v>
      </c>
      <c r="E1813">
        <f t="shared" si="56"/>
        <v>2019</v>
      </c>
      <c r="F1813" s="57">
        <f>_xlfn.XLOOKUP(E1813,'Historical Metal Prices'!$L$4:$Z$4,'Historical Metal Prices'!$L$10:$Z$10)</f>
        <v>0.24922459962260479</v>
      </c>
      <c r="G1813" s="77">
        <f t="shared" si="57"/>
        <v>17494.141293114957</v>
      </c>
    </row>
    <row r="1814" spans="1:7" x14ac:dyDescent="0.2">
      <c r="A1814" s="79">
        <v>43661</v>
      </c>
      <c r="B1814" s="77">
        <v>13595</v>
      </c>
      <c r="C1814" s="84">
        <v>149322</v>
      </c>
      <c r="E1814">
        <f t="shared" si="56"/>
        <v>2019</v>
      </c>
      <c r="F1814" s="57">
        <f>_xlfn.XLOOKUP(E1814,'Historical Metal Prices'!$L$4:$Z$4,'Historical Metal Prices'!$L$10:$Z$10)</f>
        <v>0.24922459962260479</v>
      </c>
      <c r="G1814" s="77">
        <f t="shared" si="57"/>
        <v>16983.208431869312</v>
      </c>
    </row>
    <row r="1815" spans="1:7" x14ac:dyDescent="0.2">
      <c r="A1815" s="79">
        <v>43658</v>
      </c>
      <c r="B1815" s="77">
        <v>13409.5</v>
      </c>
      <c r="C1815" s="84">
        <v>150324</v>
      </c>
      <c r="E1815">
        <f t="shared" si="56"/>
        <v>2019</v>
      </c>
      <c r="F1815" s="57">
        <f>_xlfn.XLOOKUP(E1815,'Historical Metal Prices'!$L$4:$Z$4,'Historical Metal Prices'!$L$10:$Z$10)</f>
        <v>0.24922459962260479</v>
      </c>
      <c r="G1815" s="77">
        <f t="shared" si="57"/>
        <v>16751.477268639319</v>
      </c>
    </row>
    <row r="1816" spans="1:7" x14ac:dyDescent="0.2">
      <c r="A1816" s="79">
        <v>43657</v>
      </c>
      <c r="B1816" s="77">
        <v>13073</v>
      </c>
      <c r="C1816" s="84">
        <v>150840</v>
      </c>
      <c r="E1816">
        <f t="shared" si="56"/>
        <v>2019</v>
      </c>
      <c r="F1816" s="57">
        <f>_xlfn.XLOOKUP(E1816,'Historical Metal Prices'!$L$4:$Z$4,'Historical Metal Prices'!$L$10:$Z$10)</f>
        <v>0.24922459962260479</v>
      </c>
      <c r="G1816" s="77">
        <f t="shared" si="57"/>
        <v>16331.113190866312</v>
      </c>
    </row>
    <row r="1817" spans="1:7" x14ac:dyDescent="0.2">
      <c r="A1817" s="79">
        <v>43656</v>
      </c>
      <c r="B1817" s="77">
        <v>12928</v>
      </c>
      <c r="C1817" s="84">
        <v>153420</v>
      </c>
      <c r="E1817">
        <f t="shared" si="56"/>
        <v>2019</v>
      </c>
      <c r="F1817" s="57">
        <f>_xlfn.XLOOKUP(E1817,'Historical Metal Prices'!$L$4:$Z$4,'Historical Metal Prices'!$L$10:$Z$10)</f>
        <v>0.24922459962260479</v>
      </c>
      <c r="G1817" s="77">
        <f t="shared" si="57"/>
        <v>16149.975623921035</v>
      </c>
    </row>
    <row r="1818" spans="1:7" x14ac:dyDescent="0.2">
      <c r="A1818" s="79">
        <v>43655</v>
      </c>
      <c r="B1818" s="77">
        <v>12646.5</v>
      </c>
      <c r="C1818" s="84">
        <v>153612</v>
      </c>
      <c r="E1818">
        <f t="shared" si="56"/>
        <v>2019</v>
      </c>
      <c r="F1818" s="57">
        <f>_xlfn.XLOOKUP(E1818,'Historical Metal Prices'!$L$4:$Z$4,'Historical Metal Prices'!$L$10:$Z$10)</f>
        <v>0.24922459962260479</v>
      </c>
      <c r="G1818" s="77">
        <f t="shared" si="57"/>
        <v>15798.318899127271</v>
      </c>
    </row>
    <row r="1819" spans="1:7" x14ac:dyDescent="0.2">
      <c r="A1819" s="79">
        <v>43654</v>
      </c>
      <c r="B1819" s="77">
        <v>12676</v>
      </c>
      <c r="C1819" s="84">
        <v>154104</v>
      </c>
      <c r="E1819">
        <f t="shared" si="56"/>
        <v>2019</v>
      </c>
      <c r="F1819" s="57">
        <f>_xlfn.XLOOKUP(E1819,'Historical Metal Prices'!$L$4:$Z$4,'Historical Metal Prices'!$L$10:$Z$10)</f>
        <v>0.24922459962260479</v>
      </c>
      <c r="G1819" s="77">
        <f t="shared" si="57"/>
        <v>15835.171024816138</v>
      </c>
    </row>
    <row r="1820" spans="1:7" x14ac:dyDescent="0.2">
      <c r="A1820" s="79">
        <v>43651</v>
      </c>
      <c r="B1820" s="77">
        <v>12418</v>
      </c>
      <c r="C1820" s="84">
        <v>154740</v>
      </c>
      <c r="E1820">
        <f t="shared" si="56"/>
        <v>2019</v>
      </c>
      <c r="F1820" s="57">
        <f>_xlfn.XLOOKUP(E1820,'Historical Metal Prices'!$L$4:$Z$4,'Historical Metal Prices'!$L$10:$Z$10)</f>
        <v>0.24922459962260479</v>
      </c>
      <c r="G1820" s="77">
        <f t="shared" si="57"/>
        <v>15512.871078113507</v>
      </c>
    </row>
    <row r="1821" spans="1:7" x14ac:dyDescent="0.2">
      <c r="A1821" s="79">
        <v>43650</v>
      </c>
      <c r="B1821" s="77">
        <v>12270</v>
      </c>
      <c r="C1821" s="84">
        <v>157464</v>
      </c>
      <c r="E1821">
        <f t="shared" si="56"/>
        <v>2019</v>
      </c>
      <c r="F1821" s="57">
        <f>_xlfn.XLOOKUP(E1821,'Historical Metal Prices'!$L$4:$Z$4,'Historical Metal Prices'!$L$10:$Z$10)</f>
        <v>0.24922459962260479</v>
      </c>
      <c r="G1821" s="77">
        <f t="shared" si="57"/>
        <v>15327.985837369361</v>
      </c>
    </row>
    <row r="1822" spans="1:7" x14ac:dyDescent="0.2">
      <c r="A1822" s="79">
        <v>43649</v>
      </c>
      <c r="B1822" s="77">
        <v>12271.5</v>
      </c>
      <c r="C1822" s="84">
        <v>157386</v>
      </c>
      <c r="E1822">
        <f t="shared" si="56"/>
        <v>2019</v>
      </c>
      <c r="F1822" s="57">
        <f>_xlfn.XLOOKUP(E1822,'Historical Metal Prices'!$L$4:$Z$4,'Historical Metal Prices'!$L$10:$Z$10)</f>
        <v>0.24922459962260479</v>
      </c>
      <c r="G1822" s="77">
        <f t="shared" si="57"/>
        <v>15329.859674268795</v>
      </c>
    </row>
    <row r="1823" spans="1:7" x14ac:dyDescent="0.2">
      <c r="A1823" s="79">
        <v>43648</v>
      </c>
      <c r="B1823" s="77">
        <v>12004.5</v>
      </c>
      <c r="C1823" s="84">
        <v>158292</v>
      </c>
      <c r="E1823">
        <f t="shared" si="56"/>
        <v>2019</v>
      </c>
      <c r="F1823" s="57">
        <f>_xlfn.XLOOKUP(E1823,'Historical Metal Prices'!$L$4:$Z$4,'Historical Metal Prices'!$L$10:$Z$10)</f>
        <v>0.24922459962260479</v>
      </c>
      <c r="G1823" s="77">
        <f t="shared" si="57"/>
        <v>14996.316706169559</v>
      </c>
    </row>
    <row r="1824" spans="1:7" x14ac:dyDescent="0.2">
      <c r="A1824" s="79">
        <v>43647</v>
      </c>
      <c r="B1824" s="77">
        <v>12266</v>
      </c>
      <c r="C1824" s="84">
        <v>161448</v>
      </c>
      <c r="E1824">
        <f t="shared" si="56"/>
        <v>2019</v>
      </c>
      <c r="F1824" s="57">
        <f>_xlfn.XLOOKUP(E1824,'Historical Metal Prices'!$L$4:$Z$4,'Historical Metal Prices'!$L$10:$Z$10)</f>
        <v>0.24922459962260479</v>
      </c>
      <c r="G1824" s="77">
        <f t="shared" si="57"/>
        <v>15322.98893897087</v>
      </c>
    </row>
    <row r="1825" spans="1:7" x14ac:dyDescent="0.2">
      <c r="A1825" s="79">
        <v>43644</v>
      </c>
      <c r="B1825" s="77">
        <v>12617</v>
      </c>
      <c r="C1825" s="84">
        <v>161658</v>
      </c>
      <c r="E1825">
        <f t="shared" si="56"/>
        <v>2019</v>
      </c>
      <c r="F1825" s="57">
        <f>_xlfn.XLOOKUP(E1825,'Historical Metal Prices'!$L$4:$Z$4,'Historical Metal Prices'!$L$10:$Z$10)</f>
        <v>0.24922459962260479</v>
      </c>
      <c r="G1825" s="77">
        <f t="shared" si="57"/>
        <v>15761.466773438404</v>
      </c>
    </row>
    <row r="1826" spans="1:7" x14ac:dyDescent="0.2">
      <c r="A1826" s="79">
        <v>43643</v>
      </c>
      <c r="B1826" s="77">
        <v>12658</v>
      </c>
      <c r="C1826" s="84">
        <v>164718</v>
      </c>
      <c r="E1826">
        <f t="shared" si="56"/>
        <v>2019</v>
      </c>
      <c r="F1826" s="57">
        <f>_xlfn.XLOOKUP(E1826,'Historical Metal Prices'!$L$4:$Z$4,'Historical Metal Prices'!$L$10:$Z$10)</f>
        <v>0.24922459962260479</v>
      </c>
      <c r="G1826" s="77">
        <f t="shared" si="57"/>
        <v>15812.684982022931</v>
      </c>
    </row>
    <row r="1827" spans="1:7" x14ac:dyDescent="0.2">
      <c r="A1827" s="79">
        <v>43642</v>
      </c>
      <c r="B1827" s="77">
        <v>12424</v>
      </c>
      <c r="C1827" s="84">
        <v>165480</v>
      </c>
      <c r="E1827">
        <f t="shared" si="56"/>
        <v>2019</v>
      </c>
      <c r="F1827" s="57">
        <f>_xlfn.XLOOKUP(E1827,'Historical Metal Prices'!$L$4:$Z$4,'Historical Metal Prices'!$L$10:$Z$10)</f>
        <v>0.24922459962260479</v>
      </c>
      <c r="G1827" s="77">
        <f t="shared" si="57"/>
        <v>15520.366425711241</v>
      </c>
    </row>
    <row r="1828" spans="1:7" x14ac:dyDescent="0.2">
      <c r="A1828" s="79">
        <v>43641</v>
      </c>
      <c r="B1828" s="77">
        <v>12234</v>
      </c>
      <c r="C1828" s="84">
        <v>164838</v>
      </c>
      <c r="E1828">
        <f t="shared" si="56"/>
        <v>2019</v>
      </c>
      <c r="F1828" s="57">
        <f>_xlfn.XLOOKUP(E1828,'Historical Metal Prices'!$L$4:$Z$4,'Historical Metal Prices'!$L$10:$Z$10)</f>
        <v>0.24922459962260479</v>
      </c>
      <c r="G1828" s="77">
        <f t="shared" si="57"/>
        <v>15283.013751782946</v>
      </c>
    </row>
    <row r="1829" spans="1:7" x14ac:dyDescent="0.2">
      <c r="A1829" s="79">
        <v>43640</v>
      </c>
      <c r="B1829" s="77">
        <v>12069.5</v>
      </c>
      <c r="C1829" s="84">
        <v>168252</v>
      </c>
      <c r="E1829">
        <f t="shared" si="56"/>
        <v>2019</v>
      </c>
      <c r="F1829" s="57">
        <f>_xlfn.XLOOKUP(E1829,'Historical Metal Prices'!$L$4:$Z$4,'Historical Metal Prices'!$L$10:$Z$10)</f>
        <v>0.24922459962260479</v>
      </c>
      <c r="G1829" s="77">
        <f t="shared" si="57"/>
        <v>15077.516305145029</v>
      </c>
    </row>
    <row r="1830" spans="1:7" x14ac:dyDescent="0.2">
      <c r="A1830" s="79">
        <v>43637</v>
      </c>
      <c r="B1830" s="77">
        <v>12018.5</v>
      </c>
      <c r="C1830" s="84">
        <v>168876</v>
      </c>
      <c r="E1830">
        <f t="shared" si="56"/>
        <v>2019</v>
      </c>
      <c r="F1830" s="57">
        <f>_xlfn.XLOOKUP(E1830,'Historical Metal Prices'!$L$4:$Z$4,'Historical Metal Prices'!$L$10:$Z$10)</f>
        <v>0.24922459962260479</v>
      </c>
      <c r="G1830" s="77">
        <f t="shared" si="57"/>
        <v>15013.805850564275</v>
      </c>
    </row>
    <row r="1831" spans="1:7" x14ac:dyDescent="0.2">
      <c r="A1831" s="79">
        <v>43636</v>
      </c>
      <c r="B1831" s="77">
        <v>12229.75</v>
      </c>
      <c r="C1831" s="84">
        <v>168684</v>
      </c>
      <c r="E1831">
        <f t="shared" si="56"/>
        <v>2019</v>
      </c>
      <c r="F1831" s="57">
        <f>_xlfn.XLOOKUP(E1831,'Historical Metal Prices'!$L$4:$Z$4,'Historical Metal Prices'!$L$10:$Z$10)</f>
        <v>0.24922459962260479</v>
      </c>
      <c r="G1831" s="77">
        <f t="shared" si="57"/>
        <v>15277.704547234551</v>
      </c>
    </row>
    <row r="1832" spans="1:7" x14ac:dyDescent="0.2">
      <c r="A1832" s="79">
        <v>43635</v>
      </c>
      <c r="B1832" s="77">
        <v>12021</v>
      </c>
      <c r="C1832" s="84">
        <v>169086</v>
      </c>
      <c r="E1832">
        <f t="shared" si="56"/>
        <v>2019</v>
      </c>
      <c r="F1832" s="57">
        <f>_xlfn.XLOOKUP(E1832,'Historical Metal Prices'!$L$4:$Z$4,'Historical Metal Prices'!$L$10:$Z$10)</f>
        <v>0.24922459962260479</v>
      </c>
      <c r="G1832" s="77">
        <f t="shared" si="57"/>
        <v>15016.928912063333</v>
      </c>
    </row>
    <row r="1833" spans="1:7" x14ac:dyDescent="0.2">
      <c r="A1833" s="79">
        <v>43634</v>
      </c>
      <c r="B1833" s="77">
        <v>11871</v>
      </c>
      <c r="C1833" s="84">
        <v>170088</v>
      </c>
      <c r="E1833">
        <f t="shared" si="56"/>
        <v>2019</v>
      </c>
      <c r="F1833" s="57">
        <f>_xlfn.XLOOKUP(E1833,'Historical Metal Prices'!$L$4:$Z$4,'Historical Metal Prices'!$L$10:$Z$10)</f>
        <v>0.24922459962260479</v>
      </c>
      <c r="G1833" s="77">
        <f t="shared" si="57"/>
        <v>14829.545222119941</v>
      </c>
    </row>
    <row r="1834" spans="1:7" x14ac:dyDescent="0.2">
      <c r="A1834" s="79">
        <v>43633</v>
      </c>
      <c r="B1834" s="77">
        <v>11688</v>
      </c>
      <c r="C1834" s="84">
        <v>167130</v>
      </c>
      <c r="E1834">
        <f t="shared" si="56"/>
        <v>2019</v>
      </c>
      <c r="F1834" s="57">
        <f>_xlfn.XLOOKUP(E1834,'Historical Metal Prices'!$L$4:$Z$4,'Historical Metal Prices'!$L$10:$Z$10)</f>
        <v>0.24922459962260479</v>
      </c>
      <c r="G1834" s="77">
        <f t="shared" si="57"/>
        <v>14600.937120389004</v>
      </c>
    </row>
    <row r="1835" spans="1:7" x14ac:dyDescent="0.2">
      <c r="A1835" s="79">
        <v>43630</v>
      </c>
      <c r="B1835" s="77">
        <v>11792</v>
      </c>
      <c r="C1835" s="84">
        <v>167148</v>
      </c>
      <c r="E1835">
        <f t="shared" si="56"/>
        <v>2019</v>
      </c>
      <c r="F1835" s="57">
        <f>_xlfn.XLOOKUP(E1835,'Historical Metal Prices'!$L$4:$Z$4,'Historical Metal Prices'!$L$10:$Z$10)</f>
        <v>0.24922459962260479</v>
      </c>
      <c r="G1835" s="77">
        <f t="shared" si="57"/>
        <v>14730.856478749756</v>
      </c>
    </row>
    <row r="1836" spans="1:7" x14ac:dyDescent="0.2">
      <c r="A1836" s="79">
        <v>43629</v>
      </c>
      <c r="B1836" s="77">
        <v>11762</v>
      </c>
      <c r="C1836" s="84">
        <v>163122</v>
      </c>
      <c r="E1836">
        <f t="shared" si="56"/>
        <v>2019</v>
      </c>
      <c r="F1836" s="57">
        <f>_xlfn.XLOOKUP(E1836,'Historical Metal Prices'!$L$4:$Z$4,'Historical Metal Prices'!$L$10:$Z$10)</f>
        <v>0.24922459962260479</v>
      </c>
      <c r="G1836" s="77">
        <f t="shared" si="57"/>
        <v>14693.379740761078</v>
      </c>
    </row>
    <row r="1837" spans="1:7" x14ac:dyDescent="0.2">
      <c r="A1837" s="79">
        <v>43628</v>
      </c>
      <c r="B1837" s="77">
        <v>11757</v>
      </c>
      <c r="C1837" s="84">
        <v>163704</v>
      </c>
      <c r="E1837">
        <f t="shared" si="56"/>
        <v>2019</v>
      </c>
      <c r="F1837" s="57">
        <f>_xlfn.XLOOKUP(E1837,'Historical Metal Prices'!$L$4:$Z$4,'Historical Metal Prices'!$L$10:$Z$10)</f>
        <v>0.24922459962260479</v>
      </c>
      <c r="G1837" s="77">
        <f t="shared" si="57"/>
        <v>14687.133617762964</v>
      </c>
    </row>
    <row r="1838" spans="1:7" x14ac:dyDescent="0.2">
      <c r="A1838" s="79">
        <v>43627</v>
      </c>
      <c r="B1838" s="77">
        <v>11807</v>
      </c>
      <c r="C1838" s="84">
        <v>163992</v>
      </c>
      <c r="E1838">
        <f t="shared" si="56"/>
        <v>2019</v>
      </c>
      <c r="F1838" s="57">
        <f>_xlfn.XLOOKUP(E1838,'Historical Metal Prices'!$L$4:$Z$4,'Historical Metal Prices'!$L$10:$Z$10)</f>
        <v>0.24922459962260479</v>
      </c>
      <c r="G1838" s="77">
        <f t="shared" si="57"/>
        <v>14749.594847744094</v>
      </c>
    </row>
    <row r="1839" spans="1:7" x14ac:dyDescent="0.2">
      <c r="A1839" s="79">
        <v>43626</v>
      </c>
      <c r="B1839" s="77">
        <v>11564</v>
      </c>
      <c r="C1839" s="84">
        <v>163878</v>
      </c>
      <c r="E1839">
        <f t="shared" si="56"/>
        <v>2019</v>
      </c>
      <c r="F1839" s="57">
        <f>_xlfn.XLOOKUP(E1839,'Historical Metal Prices'!$L$4:$Z$4,'Historical Metal Prices'!$L$10:$Z$10)</f>
        <v>0.24922459962260479</v>
      </c>
      <c r="G1839" s="77">
        <f t="shared" si="57"/>
        <v>14446.033270035801</v>
      </c>
    </row>
    <row r="1840" spans="1:7" x14ac:dyDescent="0.2">
      <c r="A1840" s="79">
        <v>43623</v>
      </c>
      <c r="B1840" s="77">
        <v>11542</v>
      </c>
      <c r="C1840" s="84">
        <v>163896</v>
      </c>
      <c r="E1840">
        <f t="shared" si="56"/>
        <v>2019</v>
      </c>
      <c r="F1840" s="57">
        <f>_xlfn.XLOOKUP(E1840,'Historical Metal Prices'!$L$4:$Z$4,'Historical Metal Prices'!$L$10:$Z$10)</f>
        <v>0.24922459962260479</v>
      </c>
      <c r="G1840" s="77">
        <f t="shared" si="57"/>
        <v>14418.550328844105</v>
      </c>
    </row>
    <row r="1841" spans="1:7" x14ac:dyDescent="0.2">
      <c r="A1841" s="79">
        <v>43622</v>
      </c>
      <c r="B1841" s="77">
        <v>11594</v>
      </c>
      <c r="C1841" s="84">
        <v>163968</v>
      </c>
      <c r="E1841">
        <f t="shared" si="56"/>
        <v>2019</v>
      </c>
      <c r="F1841" s="57">
        <f>_xlfn.XLOOKUP(E1841,'Historical Metal Prices'!$L$4:$Z$4,'Historical Metal Prices'!$L$10:$Z$10)</f>
        <v>0.24922459962260479</v>
      </c>
      <c r="G1841" s="77">
        <f t="shared" si="57"/>
        <v>14483.510008024479</v>
      </c>
    </row>
    <row r="1842" spans="1:7" x14ac:dyDescent="0.2">
      <c r="A1842" s="79">
        <v>43621</v>
      </c>
      <c r="B1842" s="77">
        <v>11653</v>
      </c>
      <c r="C1842" s="84">
        <v>163986</v>
      </c>
      <c r="E1842">
        <f t="shared" si="56"/>
        <v>2019</v>
      </c>
      <c r="F1842" s="57">
        <f>_xlfn.XLOOKUP(E1842,'Historical Metal Prices'!$L$4:$Z$4,'Historical Metal Prices'!$L$10:$Z$10)</f>
        <v>0.24922459962260479</v>
      </c>
      <c r="G1842" s="77">
        <f t="shared" si="57"/>
        <v>14557.214259402213</v>
      </c>
    </row>
    <row r="1843" spans="1:7" x14ac:dyDescent="0.2">
      <c r="A1843" s="79">
        <v>43620</v>
      </c>
      <c r="B1843" s="77">
        <v>11757</v>
      </c>
      <c r="C1843" s="84">
        <v>164052</v>
      </c>
      <c r="E1843">
        <f t="shared" si="56"/>
        <v>2019</v>
      </c>
      <c r="F1843" s="57">
        <f>_xlfn.XLOOKUP(E1843,'Historical Metal Prices'!$L$4:$Z$4,'Historical Metal Prices'!$L$10:$Z$10)</f>
        <v>0.24922459962260479</v>
      </c>
      <c r="G1843" s="77">
        <f t="shared" si="57"/>
        <v>14687.133617762964</v>
      </c>
    </row>
    <row r="1844" spans="1:7" x14ac:dyDescent="0.2">
      <c r="A1844" s="79">
        <v>43619</v>
      </c>
      <c r="B1844" s="77">
        <v>11820</v>
      </c>
      <c r="C1844" s="84">
        <v>158916</v>
      </c>
      <c r="E1844">
        <f t="shared" si="56"/>
        <v>2019</v>
      </c>
      <c r="F1844" s="57">
        <f>_xlfn.XLOOKUP(E1844,'Historical Metal Prices'!$L$4:$Z$4,'Historical Metal Prices'!$L$10:$Z$10)</f>
        <v>0.24922459962260479</v>
      </c>
      <c r="G1844" s="77">
        <f t="shared" si="57"/>
        <v>14765.834767539189</v>
      </c>
    </row>
    <row r="1845" spans="1:7" x14ac:dyDescent="0.2">
      <c r="A1845" s="79">
        <v>43616</v>
      </c>
      <c r="B1845" s="77">
        <v>11971.5</v>
      </c>
      <c r="C1845" s="84">
        <v>158946</v>
      </c>
      <c r="E1845">
        <f t="shared" si="56"/>
        <v>2019</v>
      </c>
      <c r="F1845" s="57">
        <f>_xlfn.XLOOKUP(E1845,'Historical Metal Prices'!$L$4:$Z$4,'Historical Metal Prices'!$L$10:$Z$10)</f>
        <v>0.24922459962260479</v>
      </c>
      <c r="G1845" s="77">
        <f t="shared" si="57"/>
        <v>14955.092294382013</v>
      </c>
    </row>
    <row r="1846" spans="1:7" x14ac:dyDescent="0.2">
      <c r="A1846" s="79">
        <v>43615</v>
      </c>
      <c r="B1846" s="77">
        <v>12139.5</v>
      </c>
      <c r="C1846" s="84">
        <v>158604</v>
      </c>
      <c r="E1846">
        <f t="shared" si="56"/>
        <v>2019</v>
      </c>
      <c r="F1846" s="57">
        <f>_xlfn.XLOOKUP(E1846,'Historical Metal Prices'!$L$4:$Z$4,'Historical Metal Prices'!$L$10:$Z$10)</f>
        <v>0.24922459962260479</v>
      </c>
      <c r="G1846" s="77">
        <f t="shared" si="57"/>
        <v>15164.96202711861</v>
      </c>
    </row>
    <row r="1847" spans="1:7" x14ac:dyDescent="0.2">
      <c r="A1847" s="79">
        <v>43614</v>
      </c>
      <c r="B1847" s="77">
        <v>12015</v>
      </c>
      <c r="C1847" s="84">
        <v>160290</v>
      </c>
      <c r="E1847">
        <f t="shared" si="56"/>
        <v>2019</v>
      </c>
      <c r="F1847" s="57">
        <f>_xlfn.XLOOKUP(E1847,'Historical Metal Prices'!$L$4:$Z$4,'Historical Metal Prices'!$L$10:$Z$10)</f>
        <v>0.24922459962260479</v>
      </c>
      <c r="G1847" s="77">
        <f t="shared" si="57"/>
        <v>15009.433564465597</v>
      </c>
    </row>
    <row r="1848" spans="1:7" x14ac:dyDescent="0.2">
      <c r="A1848" s="79">
        <v>43613</v>
      </c>
      <c r="B1848" s="77">
        <v>12099</v>
      </c>
      <c r="C1848" s="84">
        <v>163104</v>
      </c>
      <c r="E1848">
        <f t="shared" si="56"/>
        <v>2019</v>
      </c>
      <c r="F1848" s="57">
        <f>_xlfn.XLOOKUP(E1848,'Historical Metal Prices'!$L$4:$Z$4,'Historical Metal Prices'!$L$10:$Z$10)</f>
        <v>0.24922459962260479</v>
      </c>
      <c r="G1848" s="77">
        <f t="shared" si="57"/>
        <v>15114.368430833896</v>
      </c>
    </row>
    <row r="1849" spans="1:7" x14ac:dyDescent="0.2">
      <c r="A1849" s="79">
        <v>43612</v>
      </c>
      <c r="B1849" s="77">
        <v>12347</v>
      </c>
      <c r="C1849" s="84">
        <v>165564</v>
      </c>
      <c r="E1849">
        <f t="shared" si="56"/>
        <v>2019</v>
      </c>
      <c r="F1849" s="57">
        <f>_xlfn.XLOOKUP(E1849,'Historical Metal Prices'!$L$4:$Z$4,'Historical Metal Prices'!$L$10:$Z$10)</f>
        <v>0.24922459962260479</v>
      </c>
      <c r="G1849" s="77">
        <f t="shared" si="57"/>
        <v>15424.176131540302</v>
      </c>
    </row>
    <row r="1850" spans="1:7" x14ac:dyDescent="0.2">
      <c r="A1850" s="79">
        <v>43609</v>
      </c>
      <c r="B1850" s="77">
        <v>12347</v>
      </c>
      <c r="C1850" s="84">
        <v>164058</v>
      </c>
      <c r="E1850">
        <f t="shared" si="56"/>
        <v>2019</v>
      </c>
      <c r="F1850" s="57">
        <f>_xlfn.XLOOKUP(E1850,'Historical Metal Prices'!$L$4:$Z$4,'Historical Metal Prices'!$L$10:$Z$10)</f>
        <v>0.24922459962260479</v>
      </c>
      <c r="G1850" s="77">
        <f t="shared" si="57"/>
        <v>15424.176131540302</v>
      </c>
    </row>
    <row r="1851" spans="1:7" x14ac:dyDescent="0.2">
      <c r="A1851" s="79">
        <v>43608</v>
      </c>
      <c r="B1851" s="77">
        <v>11892</v>
      </c>
      <c r="C1851" s="84">
        <v>164058</v>
      </c>
      <c r="E1851">
        <f t="shared" si="56"/>
        <v>2019</v>
      </c>
      <c r="F1851" s="57">
        <f>_xlfn.XLOOKUP(E1851,'Historical Metal Prices'!$L$4:$Z$4,'Historical Metal Prices'!$L$10:$Z$10)</f>
        <v>0.24922459962260479</v>
      </c>
      <c r="G1851" s="77">
        <f t="shared" si="57"/>
        <v>14855.778938712016</v>
      </c>
    </row>
    <row r="1852" spans="1:7" x14ac:dyDescent="0.2">
      <c r="A1852" s="79">
        <v>43607</v>
      </c>
      <c r="B1852" s="77">
        <v>11979.5</v>
      </c>
      <c r="C1852" s="84">
        <v>165036</v>
      </c>
      <c r="E1852">
        <f t="shared" si="56"/>
        <v>2019</v>
      </c>
      <c r="F1852" s="57">
        <f>_xlfn.XLOOKUP(E1852,'Historical Metal Prices'!$L$4:$Z$4,'Historical Metal Prices'!$L$10:$Z$10)</f>
        <v>0.24922459962260479</v>
      </c>
      <c r="G1852" s="77">
        <f t="shared" si="57"/>
        <v>14965.086091178993</v>
      </c>
    </row>
    <row r="1853" spans="1:7" x14ac:dyDescent="0.2">
      <c r="A1853" s="79">
        <v>43606</v>
      </c>
      <c r="B1853" s="77">
        <v>12068</v>
      </c>
      <c r="C1853" s="84">
        <v>165132</v>
      </c>
      <c r="E1853">
        <f t="shared" si="56"/>
        <v>2019</v>
      </c>
      <c r="F1853" s="57">
        <f>_xlfn.XLOOKUP(E1853,'Historical Metal Prices'!$L$4:$Z$4,'Historical Metal Prices'!$L$10:$Z$10)</f>
        <v>0.24922459962260479</v>
      </c>
      <c r="G1853" s="77">
        <f t="shared" si="57"/>
        <v>15075.642468245595</v>
      </c>
    </row>
    <row r="1854" spans="1:7" x14ac:dyDescent="0.2">
      <c r="A1854" s="79">
        <v>43605</v>
      </c>
      <c r="B1854" s="77">
        <v>11974</v>
      </c>
      <c r="C1854" s="84">
        <v>164532</v>
      </c>
      <c r="E1854">
        <f t="shared" si="56"/>
        <v>2019</v>
      </c>
      <c r="F1854" s="57">
        <f>_xlfn.XLOOKUP(E1854,'Historical Metal Prices'!$L$4:$Z$4,'Historical Metal Prices'!$L$10:$Z$10)</f>
        <v>0.24922459962260479</v>
      </c>
      <c r="G1854" s="77">
        <f t="shared" si="57"/>
        <v>14958.21535588107</v>
      </c>
    </row>
    <row r="1855" spans="1:7" x14ac:dyDescent="0.2">
      <c r="A1855" s="79">
        <v>43602</v>
      </c>
      <c r="B1855" s="77">
        <v>12002</v>
      </c>
      <c r="C1855" s="84">
        <v>164100</v>
      </c>
      <c r="E1855">
        <f t="shared" si="56"/>
        <v>2019</v>
      </c>
      <c r="F1855" s="57">
        <f>_xlfn.XLOOKUP(E1855,'Historical Metal Prices'!$L$4:$Z$4,'Historical Metal Prices'!$L$10:$Z$10)</f>
        <v>0.24922459962260479</v>
      </c>
      <c r="G1855" s="77">
        <f t="shared" si="57"/>
        <v>14993.193644670502</v>
      </c>
    </row>
    <row r="1856" spans="1:7" x14ac:dyDescent="0.2">
      <c r="A1856" s="79">
        <v>43601</v>
      </c>
      <c r="B1856" s="77">
        <v>12196</v>
      </c>
      <c r="C1856" s="84">
        <v>164400</v>
      </c>
      <c r="E1856">
        <f t="shared" si="56"/>
        <v>2019</v>
      </c>
      <c r="F1856" s="57">
        <f>_xlfn.XLOOKUP(E1856,'Historical Metal Prices'!$L$4:$Z$4,'Historical Metal Prices'!$L$10:$Z$10)</f>
        <v>0.24922459962260479</v>
      </c>
      <c r="G1856" s="77">
        <f t="shared" si="57"/>
        <v>15235.543216997288</v>
      </c>
    </row>
    <row r="1857" spans="1:7" x14ac:dyDescent="0.2">
      <c r="A1857" s="79">
        <v>43600</v>
      </c>
      <c r="B1857" s="77">
        <v>12158</v>
      </c>
      <c r="C1857" s="84">
        <v>165474</v>
      </c>
      <c r="E1857">
        <f t="shared" si="56"/>
        <v>2019</v>
      </c>
      <c r="F1857" s="57">
        <f>_xlfn.XLOOKUP(E1857,'Historical Metal Prices'!$L$4:$Z$4,'Historical Metal Prices'!$L$10:$Z$10)</f>
        <v>0.24922459962260479</v>
      </c>
      <c r="G1857" s="77">
        <f t="shared" si="57"/>
        <v>15188.072682211628</v>
      </c>
    </row>
    <row r="1858" spans="1:7" x14ac:dyDescent="0.2">
      <c r="A1858" s="79">
        <v>43599</v>
      </c>
      <c r="B1858" s="77">
        <v>11912</v>
      </c>
      <c r="C1858" s="84">
        <v>167268</v>
      </c>
      <c r="E1858">
        <f t="shared" si="56"/>
        <v>2019</v>
      </c>
      <c r="F1858" s="57">
        <f>_xlfn.XLOOKUP(E1858,'Historical Metal Prices'!$L$4:$Z$4,'Historical Metal Prices'!$L$10:$Z$10)</f>
        <v>0.24922459962260479</v>
      </c>
      <c r="G1858" s="77">
        <f t="shared" si="57"/>
        <v>14880.763430704468</v>
      </c>
    </row>
    <row r="1859" spans="1:7" x14ac:dyDescent="0.2">
      <c r="A1859" s="79">
        <v>43598</v>
      </c>
      <c r="B1859" s="77">
        <v>11759</v>
      </c>
      <c r="C1859" s="84">
        <v>168744</v>
      </c>
      <c r="E1859">
        <f t="shared" si="56"/>
        <v>2019</v>
      </c>
      <c r="F1859" s="57">
        <f>_xlfn.XLOOKUP(E1859,'Historical Metal Prices'!$L$4:$Z$4,'Historical Metal Prices'!$L$10:$Z$10)</f>
        <v>0.24922459962260479</v>
      </c>
      <c r="G1859" s="77">
        <f t="shared" si="57"/>
        <v>14689.632066962209</v>
      </c>
    </row>
    <row r="1860" spans="1:7" x14ac:dyDescent="0.2">
      <c r="A1860" s="79">
        <v>43595</v>
      </c>
      <c r="B1860" s="77">
        <v>11885</v>
      </c>
      <c r="C1860" s="84">
        <v>169218</v>
      </c>
      <c r="E1860">
        <f t="shared" si="56"/>
        <v>2019</v>
      </c>
      <c r="F1860" s="57">
        <f>_xlfn.XLOOKUP(E1860,'Historical Metal Prices'!$L$4:$Z$4,'Historical Metal Prices'!$L$10:$Z$10)</f>
        <v>0.24922459962260479</v>
      </c>
      <c r="G1860" s="77">
        <f t="shared" si="57"/>
        <v>14847.034366514657</v>
      </c>
    </row>
    <row r="1861" spans="1:7" x14ac:dyDescent="0.2">
      <c r="A1861" s="79">
        <v>43594</v>
      </c>
      <c r="B1861" s="77">
        <v>11735</v>
      </c>
      <c r="C1861" s="84">
        <v>169578</v>
      </c>
      <c r="E1861">
        <f t="shared" si="56"/>
        <v>2019</v>
      </c>
      <c r="F1861" s="57">
        <f>_xlfn.XLOOKUP(E1861,'Historical Metal Prices'!$L$4:$Z$4,'Historical Metal Prices'!$L$10:$Z$10)</f>
        <v>0.24922459962260479</v>
      </c>
      <c r="G1861" s="77">
        <f t="shared" si="57"/>
        <v>14659.650676571267</v>
      </c>
    </row>
    <row r="1862" spans="1:7" x14ac:dyDescent="0.2">
      <c r="A1862" s="79">
        <v>43593</v>
      </c>
      <c r="B1862" s="77">
        <v>11904.5</v>
      </c>
      <c r="C1862" s="84">
        <v>170436</v>
      </c>
      <c r="E1862">
        <f t="shared" si="56"/>
        <v>2019</v>
      </c>
      <c r="F1862" s="57">
        <f>_xlfn.XLOOKUP(E1862,'Historical Metal Prices'!$L$4:$Z$4,'Historical Metal Prices'!$L$10:$Z$10)</f>
        <v>0.24922459962260479</v>
      </c>
      <c r="G1862" s="77">
        <f t="shared" si="57"/>
        <v>14871.394246207299</v>
      </c>
    </row>
    <row r="1863" spans="1:7" x14ac:dyDescent="0.2">
      <c r="A1863" s="79">
        <v>43592</v>
      </c>
      <c r="B1863" s="77">
        <v>11994</v>
      </c>
      <c r="C1863" s="84">
        <v>171108</v>
      </c>
      <c r="E1863">
        <f t="shared" si="56"/>
        <v>2019</v>
      </c>
      <c r="F1863" s="57">
        <f>_xlfn.XLOOKUP(E1863,'Historical Metal Prices'!$L$4:$Z$4,'Historical Metal Prices'!$L$10:$Z$10)</f>
        <v>0.24922459962260479</v>
      </c>
      <c r="G1863" s="77">
        <f t="shared" si="57"/>
        <v>14983.199847873522</v>
      </c>
    </row>
    <row r="1864" spans="1:7" x14ac:dyDescent="0.2">
      <c r="A1864" s="79">
        <v>43591</v>
      </c>
      <c r="B1864" s="77">
        <v>12136.5</v>
      </c>
      <c r="C1864" s="84">
        <v>172788</v>
      </c>
      <c r="E1864">
        <f t="shared" si="56"/>
        <v>2019</v>
      </c>
      <c r="F1864" s="57">
        <f>_xlfn.XLOOKUP(E1864,'Historical Metal Prices'!$L$4:$Z$4,'Historical Metal Prices'!$L$10:$Z$10)</f>
        <v>0.24922459962260479</v>
      </c>
      <c r="G1864" s="77">
        <f t="shared" si="57"/>
        <v>15161.214353319743</v>
      </c>
    </row>
    <row r="1865" spans="1:7" x14ac:dyDescent="0.2">
      <c r="A1865" s="79">
        <v>43588</v>
      </c>
      <c r="B1865" s="77">
        <v>12136.5</v>
      </c>
      <c r="C1865" s="84">
        <v>172902</v>
      </c>
      <c r="E1865">
        <f t="shared" si="56"/>
        <v>2019</v>
      </c>
      <c r="F1865" s="57">
        <f>_xlfn.XLOOKUP(E1865,'Historical Metal Prices'!$L$4:$Z$4,'Historical Metal Prices'!$L$10:$Z$10)</f>
        <v>0.24922459962260479</v>
      </c>
      <c r="G1865" s="77">
        <f t="shared" si="57"/>
        <v>15161.214353319743</v>
      </c>
    </row>
    <row r="1866" spans="1:7" x14ac:dyDescent="0.2">
      <c r="A1866" s="79">
        <v>43587</v>
      </c>
      <c r="B1866" s="77">
        <v>12075</v>
      </c>
      <c r="C1866" s="84">
        <v>172902</v>
      </c>
      <c r="E1866">
        <f t="shared" si="56"/>
        <v>2019</v>
      </c>
      <c r="F1866" s="57">
        <f>_xlfn.XLOOKUP(E1866,'Historical Metal Prices'!$L$4:$Z$4,'Historical Metal Prices'!$L$10:$Z$10)</f>
        <v>0.24922459962260479</v>
      </c>
      <c r="G1866" s="77">
        <f t="shared" si="57"/>
        <v>15084.387040442953</v>
      </c>
    </row>
    <row r="1867" spans="1:7" x14ac:dyDescent="0.2">
      <c r="A1867" s="79">
        <v>43586</v>
      </c>
      <c r="B1867" s="77">
        <v>12100</v>
      </c>
      <c r="C1867" s="84">
        <v>173058</v>
      </c>
      <c r="E1867">
        <f t="shared" ref="E1867:E1930" si="58">YEAR(A1867)</f>
        <v>2019</v>
      </c>
      <c r="F1867" s="57">
        <f>_xlfn.XLOOKUP(E1867,'Historical Metal Prices'!$L$4:$Z$4,'Historical Metal Prices'!$L$10:$Z$10)</f>
        <v>0.24922459962260479</v>
      </c>
      <c r="G1867" s="77">
        <f t="shared" ref="G1867:G1930" si="59">IFERROR(B1867*(1+F1867),G1868)</f>
        <v>15115.617655433518</v>
      </c>
    </row>
    <row r="1868" spans="1:7" x14ac:dyDescent="0.2">
      <c r="A1868" s="79">
        <v>43585</v>
      </c>
      <c r="B1868" s="77">
        <v>12131.5</v>
      </c>
      <c r="C1868" s="84">
        <v>173058</v>
      </c>
      <c r="E1868">
        <f t="shared" si="58"/>
        <v>2019</v>
      </c>
      <c r="F1868" s="57">
        <f>_xlfn.XLOOKUP(E1868,'Historical Metal Prices'!$L$4:$Z$4,'Historical Metal Prices'!$L$10:$Z$10)</f>
        <v>0.24922459962260479</v>
      </c>
      <c r="G1868" s="77">
        <f t="shared" si="59"/>
        <v>15154.96823032163</v>
      </c>
    </row>
    <row r="1869" spans="1:7" x14ac:dyDescent="0.2">
      <c r="A1869" s="79">
        <v>43584</v>
      </c>
      <c r="B1869" s="77">
        <v>12333</v>
      </c>
      <c r="C1869" s="84">
        <v>173268</v>
      </c>
      <c r="E1869">
        <f t="shared" si="58"/>
        <v>2019</v>
      </c>
      <c r="F1869" s="57">
        <f>_xlfn.XLOOKUP(E1869,'Historical Metal Prices'!$L$4:$Z$4,'Historical Metal Prices'!$L$10:$Z$10)</f>
        <v>0.24922459962260479</v>
      </c>
      <c r="G1869" s="77">
        <f t="shared" si="59"/>
        <v>15406.686987145586</v>
      </c>
    </row>
    <row r="1870" spans="1:7" x14ac:dyDescent="0.2">
      <c r="A1870" s="79">
        <v>43581</v>
      </c>
      <c r="B1870" s="77">
        <v>12353.5</v>
      </c>
      <c r="C1870" s="84">
        <v>173634</v>
      </c>
      <c r="E1870">
        <f t="shared" si="58"/>
        <v>2019</v>
      </c>
      <c r="F1870" s="57">
        <f>_xlfn.XLOOKUP(E1870,'Historical Metal Prices'!$L$4:$Z$4,'Historical Metal Prices'!$L$10:$Z$10)</f>
        <v>0.24922459962260479</v>
      </c>
      <c r="G1870" s="77">
        <f t="shared" si="59"/>
        <v>15432.296091437849</v>
      </c>
    </row>
    <row r="1871" spans="1:7" x14ac:dyDescent="0.2">
      <c r="A1871" s="79">
        <v>43580</v>
      </c>
      <c r="B1871" s="77">
        <v>12251.5</v>
      </c>
      <c r="C1871" s="84">
        <v>174360</v>
      </c>
      <c r="E1871">
        <f t="shared" si="58"/>
        <v>2019</v>
      </c>
      <c r="F1871" s="57">
        <f>_xlfn.XLOOKUP(E1871,'Historical Metal Prices'!$L$4:$Z$4,'Historical Metal Prices'!$L$10:$Z$10)</f>
        <v>0.24922459962260479</v>
      </c>
      <c r="G1871" s="77">
        <f t="shared" si="59"/>
        <v>15304.875182276342</v>
      </c>
    </row>
    <row r="1872" spans="1:7" x14ac:dyDescent="0.2">
      <c r="A1872" s="79">
        <v>43579</v>
      </c>
      <c r="B1872" s="77">
        <v>12326.5</v>
      </c>
      <c r="C1872" s="84">
        <v>174528</v>
      </c>
      <c r="E1872">
        <f t="shared" si="58"/>
        <v>2019</v>
      </c>
      <c r="F1872" s="57">
        <f>_xlfn.XLOOKUP(E1872,'Historical Metal Prices'!$L$4:$Z$4,'Historical Metal Prices'!$L$10:$Z$10)</f>
        <v>0.24922459962260479</v>
      </c>
      <c r="G1872" s="77">
        <f t="shared" si="59"/>
        <v>15398.567027248038</v>
      </c>
    </row>
    <row r="1873" spans="1:7" x14ac:dyDescent="0.2">
      <c r="A1873" s="79">
        <v>43578</v>
      </c>
      <c r="B1873" s="77">
        <v>12308</v>
      </c>
      <c r="C1873" s="84">
        <v>174852</v>
      </c>
      <c r="E1873">
        <f t="shared" si="58"/>
        <v>2019</v>
      </c>
      <c r="F1873" s="57">
        <f>_xlfn.XLOOKUP(E1873,'Historical Metal Prices'!$L$4:$Z$4,'Historical Metal Prices'!$L$10:$Z$10)</f>
        <v>0.24922459962260479</v>
      </c>
      <c r="G1873" s="77">
        <f t="shared" si="59"/>
        <v>15375.45637215502</v>
      </c>
    </row>
    <row r="1874" spans="1:7" x14ac:dyDescent="0.2">
      <c r="A1874" s="79">
        <v>43577</v>
      </c>
      <c r="B1874" s="77">
        <v>12588</v>
      </c>
      <c r="C1874" s="84">
        <v>175656</v>
      </c>
      <c r="E1874">
        <f t="shared" si="58"/>
        <v>2019</v>
      </c>
      <c r="F1874" s="57">
        <f>_xlfn.XLOOKUP(E1874,'Historical Metal Prices'!$L$4:$Z$4,'Historical Metal Prices'!$L$10:$Z$10)</f>
        <v>0.24922459962260479</v>
      </c>
      <c r="G1874" s="77">
        <f t="shared" si="59"/>
        <v>15725.239260049349</v>
      </c>
    </row>
    <row r="1875" spans="1:7" x14ac:dyDescent="0.2">
      <c r="A1875" s="79">
        <v>43574</v>
      </c>
      <c r="B1875" s="77">
        <v>12588</v>
      </c>
      <c r="C1875" s="84">
        <v>176292</v>
      </c>
      <c r="E1875">
        <f t="shared" si="58"/>
        <v>2019</v>
      </c>
      <c r="F1875" s="57">
        <f>_xlfn.XLOOKUP(E1875,'Historical Metal Prices'!$L$4:$Z$4,'Historical Metal Prices'!$L$10:$Z$10)</f>
        <v>0.24922459962260479</v>
      </c>
      <c r="G1875" s="77">
        <f t="shared" si="59"/>
        <v>15725.239260049349</v>
      </c>
    </row>
    <row r="1876" spans="1:7" x14ac:dyDescent="0.2">
      <c r="A1876" s="79">
        <v>43573</v>
      </c>
      <c r="B1876" s="77">
        <v>12588</v>
      </c>
      <c r="C1876" s="84">
        <v>176292</v>
      </c>
      <c r="E1876">
        <f t="shared" si="58"/>
        <v>2019</v>
      </c>
      <c r="F1876" s="57">
        <f>_xlfn.XLOOKUP(E1876,'Historical Metal Prices'!$L$4:$Z$4,'Historical Metal Prices'!$L$10:$Z$10)</f>
        <v>0.24922459962260479</v>
      </c>
      <c r="G1876" s="77">
        <f t="shared" si="59"/>
        <v>15725.239260049349</v>
      </c>
    </row>
    <row r="1877" spans="1:7" x14ac:dyDescent="0.2">
      <c r="A1877" s="79">
        <v>43572</v>
      </c>
      <c r="B1877" s="77">
        <v>12813</v>
      </c>
      <c r="C1877" s="84">
        <v>176292</v>
      </c>
      <c r="E1877">
        <f t="shared" si="58"/>
        <v>2019</v>
      </c>
      <c r="F1877" s="57">
        <f>_xlfn.XLOOKUP(E1877,'Historical Metal Prices'!$L$4:$Z$4,'Historical Metal Prices'!$L$10:$Z$10)</f>
        <v>0.24922459962260479</v>
      </c>
      <c r="G1877" s="77">
        <f t="shared" si="59"/>
        <v>16006.314794964435</v>
      </c>
    </row>
    <row r="1878" spans="1:7" x14ac:dyDescent="0.2">
      <c r="A1878" s="79">
        <v>43571</v>
      </c>
      <c r="B1878" s="77">
        <v>12867.5</v>
      </c>
      <c r="C1878" s="84">
        <v>176946</v>
      </c>
      <c r="E1878">
        <f t="shared" si="58"/>
        <v>2019</v>
      </c>
      <c r="F1878" s="57">
        <f>_xlfn.XLOOKUP(E1878,'Historical Metal Prices'!$L$4:$Z$4,'Historical Metal Prices'!$L$10:$Z$10)</f>
        <v>0.24922459962260479</v>
      </c>
      <c r="G1878" s="77">
        <f t="shared" si="59"/>
        <v>16074.397535643868</v>
      </c>
    </row>
    <row r="1879" spans="1:7" x14ac:dyDescent="0.2">
      <c r="A1879" s="79">
        <v>43570</v>
      </c>
      <c r="B1879" s="77">
        <v>12907.5</v>
      </c>
      <c r="C1879" s="84">
        <v>177198</v>
      </c>
      <c r="E1879">
        <f t="shared" si="58"/>
        <v>2019</v>
      </c>
      <c r="F1879" s="57">
        <f>_xlfn.XLOOKUP(E1879,'Historical Metal Prices'!$L$4:$Z$4,'Historical Metal Prices'!$L$10:$Z$10)</f>
        <v>0.24922459962260479</v>
      </c>
      <c r="G1879" s="77">
        <f t="shared" si="59"/>
        <v>16124.366519628771</v>
      </c>
    </row>
    <row r="1880" spans="1:7" x14ac:dyDescent="0.2">
      <c r="A1880" s="79">
        <v>43567</v>
      </c>
      <c r="B1880" s="77">
        <v>12941.25</v>
      </c>
      <c r="C1880" s="84">
        <v>177708</v>
      </c>
      <c r="E1880">
        <f t="shared" si="58"/>
        <v>2019</v>
      </c>
      <c r="F1880" s="57">
        <f>_xlfn.XLOOKUP(E1880,'Historical Metal Prices'!$L$4:$Z$4,'Historical Metal Prices'!$L$10:$Z$10)</f>
        <v>0.24922459962260479</v>
      </c>
      <c r="G1880" s="77">
        <f t="shared" si="59"/>
        <v>16166.527849866034</v>
      </c>
    </row>
    <row r="1881" spans="1:7" x14ac:dyDescent="0.2">
      <c r="A1881" s="79">
        <v>43566</v>
      </c>
      <c r="B1881" s="77">
        <v>12892.5</v>
      </c>
      <c r="C1881" s="84">
        <v>178866</v>
      </c>
      <c r="E1881">
        <f t="shared" si="58"/>
        <v>2019</v>
      </c>
      <c r="F1881" s="57">
        <f>_xlfn.XLOOKUP(E1881,'Historical Metal Prices'!$L$4:$Z$4,'Historical Metal Prices'!$L$10:$Z$10)</f>
        <v>0.24922459962260479</v>
      </c>
      <c r="G1881" s="77">
        <f t="shared" si="59"/>
        <v>16105.628150634433</v>
      </c>
    </row>
    <row r="1882" spans="1:7" x14ac:dyDescent="0.2">
      <c r="A1882" s="79">
        <v>43565</v>
      </c>
      <c r="B1882" s="77">
        <v>13136.5</v>
      </c>
      <c r="C1882" s="84">
        <v>179322</v>
      </c>
      <c r="E1882">
        <f t="shared" si="58"/>
        <v>2019</v>
      </c>
      <c r="F1882" s="57">
        <f>_xlfn.XLOOKUP(E1882,'Historical Metal Prices'!$L$4:$Z$4,'Historical Metal Prices'!$L$10:$Z$10)</f>
        <v>0.24922459962260479</v>
      </c>
      <c r="G1882" s="77">
        <f t="shared" si="59"/>
        <v>16410.438952942346</v>
      </c>
    </row>
    <row r="1883" spans="1:7" x14ac:dyDescent="0.2">
      <c r="A1883" s="79">
        <v>43564</v>
      </c>
      <c r="B1883" s="77">
        <v>13114</v>
      </c>
      <c r="C1883" s="84">
        <v>179442</v>
      </c>
      <c r="E1883">
        <f t="shared" si="58"/>
        <v>2019</v>
      </c>
      <c r="F1883" s="57">
        <f>_xlfn.XLOOKUP(E1883,'Historical Metal Prices'!$L$4:$Z$4,'Historical Metal Prices'!$L$10:$Z$10)</f>
        <v>0.24922459962260479</v>
      </c>
      <c r="G1883" s="77">
        <f t="shared" si="59"/>
        <v>16382.331399450839</v>
      </c>
    </row>
    <row r="1884" spans="1:7" x14ac:dyDescent="0.2">
      <c r="A1884" s="79">
        <v>43563</v>
      </c>
      <c r="B1884" s="77">
        <v>13100.5</v>
      </c>
      <c r="C1884" s="84">
        <v>179442</v>
      </c>
      <c r="E1884">
        <f t="shared" si="58"/>
        <v>2019</v>
      </c>
      <c r="F1884" s="57">
        <f>_xlfn.XLOOKUP(E1884,'Historical Metal Prices'!$L$4:$Z$4,'Historical Metal Prices'!$L$10:$Z$10)</f>
        <v>0.24922459962260479</v>
      </c>
      <c r="G1884" s="77">
        <f t="shared" si="59"/>
        <v>16365.466867355934</v>
      </c>
    </row>
    <row r="1885" spans="1:7" x14ac:dyDescent="0.2">
      <c r="A1885" s="79">
        <v>43560</v>
      </c>
      <c r="B1885" s="77">
        <v>12987</v>
      </c>
      <c r="C1885" s="84">
        <v>179328</v>
      </c>
      <c r="E1885">
        <f t="shared" si="58"/>
        <v>2019</v>
      </c>
      <c r="F1885" s="57">
        <f>_xlfn.XLOOKUP(E1885,'Historical Metal Prices'!$L$4:$Z$4,'Historical Metal Prices'!$L$10:$Z$10)</f>
        <v>0.24922459962260479</v>
      </c>
      <c r="G1885" s="77">
        <f t="shared" si="59"/>
        <v>16223.679875298769</v>
      </c>
    </row>
    <row r="1886" spans="1:7" x14ac:dyDescent="0.2">
      <c r="A1886" s="79">
        <v>43559</v>
      </c>
      <c r="B1886" s="77">
        <v>13081.5</v>
      </c>
      <c r="C1886" s="84">
        <v>180552</v>
      </c>
      <c r="E1886">
        <f t="shared" si="58"/>
        <v>2019</v>
      </c>
      <c r="F1886" s="57">
        <f>_xlfn.XLOOKUP(E1886,'Historical Metal Prices'!$L$4:$Z$4,'Historical Metal Prices'!$L$10:$Z$10)</f>
        <v>0.24922459962260479</v>
      </c>
      <c r="G1886" s="77">
        <f t="shared" si="59"/>
        <v>16341.731599963105</v>
      </c>
    </row>
    <row r="1887" spans="1:7" x14ac:dyDescent="0.2">
      <c r="A1887" s="79">
        <v>43558</v>
      </c>
      <c r="B1887" s="77">
        <v>13244</v>
      </c>
      <c r="C1887" s="84">
        <v>181056</v>
      </c>
      <c r="E1887">
        <f t="shared" si="58"/>
        <v>2019</v>
      </c>
      <c r="F1887" s="57">
        <f>_xlfn.XLOOKUP(E1887,'Historical Metal Prices'!$L$4:$Z$4,'Historical Metal Prices'!$L$10:$Z$10)</f>
        <v>0.24922459962260479</v>
      </c>
      <c r="G1887" s="77">
        <f t="shared" si="59"/>
        <v>16544.730597401776</v>
      </c>
    </row>
    <row r="1888" spans="1:7" x14ac:dyDescent="0.2">
      <c r="A1888" s="79">
        <v>43557</v>
      </c>
      <c r="B1888" s="77">
        <v>13057.5</v>
      </c>
      <c r="C1888" s="84">
        <v>181644</v>
      </c>
      <c r="E1888">
        <f t="shared" si="58"/>
        <v>2019</v>
      </c>
      <c r="F1888" s="57">
        <f>_xlfn.XLOOKUP(E1888,'Historical Metal Prices'!$L$4:$Z$4,'Historical Metal Prices'!$L$10:$Z$10)</f>
        <v>0.24922459962260479</v>
      </c>
      <c r="G1888" s="77">
        <f t="shared" si="59"/>
        <v>16311.750209572163</v>
      </c>
    </row>
    <row r="1889" spans="1:7" x14ac:dyDescent="0.2">
      <c r="A1889" s="79">
        <v>43556</v>
      </c>
      <c r="B1889" s="77">
        <v>13021</v>
      </c>
      <c r="C1889" s="84">
        <v>182094</v>
      </c>
      <c r="E1889">
        <f t="shared" si="58"/>
        <v>2019</v>
      </c>
      <c r="F1889" s="57">
        <f>_xlfn.XLOOKUP(E1889,'Historical Metal Prices'!$L$4:$Z$4,'Historical Metal Prices'!$L$10:$Z$10)</f>
        <v>0.24922459962260479</v>
      </c>
      <c r="G1889" s="77">
        <f t="shared" si="59"/>
        <v>16266.153511685938</v>
      </c>
    </row>
    <row r="1890" spans="1:7" x14ac:dyDescent="0.2">
      <c r="A1890" s="79">
        <v>43553</v>
      </c>
      <c r="B1890" s="77">
        <v>12896.5</v>
      </c>
      <c r="C1890" s="84">
        <v>182466</v>
      </c>
      <c r="E1890">
        <f t="shared" si="58"/>
        <v>2019</v>
      </c>
      <c r="F1890" s="57">
        <f>_xlfn.XLOOKUP(E1890,'Historical Metal Prices'!$L$4:$Z$4,'Historical Metal Prices'!$L$10:$Z$10)</f>
        <v>0.24922459962260479</v>
      </c>
      <c r="G1890" s="77">
        <f t="shared" si="59"/>
        <v>16110.625049032922</v>
      </c>
    </row>
    <row r="1891" spans="1:7" x14ac:dyDescent="0.2">
      <c r="A1891" s="79">
        <v>43552</v>
      </c>
      <c r="B1891" s="77">
        <v>12795.5</v>
      </c>
      <c r="C1891" s="84">
        <v>182574</v>
      </c>
      <c r="E1891">
        <f t="shared" si="58"/>
        <v>2019</v>
      </c>
      <c r="F1891" s="57">
        <f>_xlfn.XLOOKUP(E1891,'Historical Metal Prices'!$L$4:$Z$4,'Historical Metal Prices'!$L$10:$Z$10)</f>
        <v>0.24922459962260479</v>
      </c>
      <c r="G1891" s="77">
        <f t="shared" si="59"/>
        <v>15984.453364471039</v>
      </c>
    </row>
    <row r="1892" spans="1:7" x14ac:dyDescent="0.2">
      <c r="A1892" s="79">
        <v>43551</v>
      </c>
      <c r="B1892" s="77">
        <v>12976.5</v>
      </c>
      <c r="C1892" s="84">
        <v>183102</v>
      </c>
      <c r="E1892">
        <f t="shared" si="58"/>
        <v>2019</v>
      </c>
      <c r="F1892" s="57">
        <f>_xlfn.XLOOKUP(E1892,'Historical Metal Prices'!$L$4:$Z$4,'Historical Metal Prices'!$L$10:$Z$10)</f>
        <v>0.24922459962260479</v>
      </c>
      <c r="G1892" s="77">
        <f t="shared" si="59"/>
        <v>16210.563017002731</v>
      </c>
    </row>
    <row r="1893" spans="1:7" x14ac:dyDescent="0.2">
      <c r="A1893" s="79">
        <v>43550</v>
      </c>
      <c r="B1893" s="77">
        <v>12994.5</v>
      </c>
      <c r="C1893" s="84">
        <v>183126</v>
      </c>
      <c r="E1893">
        <f t="shared" si="58"/>
        <v>2019</v>
      </c>
      <c r="F1893" s="57">
        <f>_xlfn.XLOOKUP(E1893,'Historical Metal Prices'!$L$4:$Z$4,'Historical Metal Prices'!$L$10:$Z$10)</f>
        <v>0.24922459962260479</v>
      </c>
      <c r="G1893" s="77">
        <f t="shared" si="59"/>
        <v>16233.049059795938</v>
      </c>
    </row>
    <row r="1894" spans="1:7" x14ac:dyDescent="0.2">
      <c r="A1894" s="79">
        <v>43549</v>
      </c>
      <c r="B1894" s="77">
        <v>12871</v>
      </c>
      <c r="C1894" s="84">
        <v>183582</v>
      </c>
      <c r="E1894">
        <f t="shared" si="58"/>
        <v>2019</v>
      </c>
      <c r="F1894" s="57">
        <f>_xlfn.XLOOKUP(E1894,'Historical Metal Prices'!$L$4:$Z$4,'Historical Metal Prices'!$L$10:$Z$10)</f>
        <v>0.24922459962260479</v>
      </c>
      <c r="G1894" s="77">
        <f t="shared" si="59"/>
        <v>16078.769821742546</v>
      </c>
    </row>
    <row r="1895" spans="1:7" x14ac:dyDescent="0.2">
      <c r="A1895" s="79">
        <v>43546</v>
      </c>
      <c r="B1895" s="77">
        <v>12903</v>
      </c>
      <c r="C1895" s="84">
        <v>184260</v>
      </c>
      <c r="E1895">
        <f t="shared" si="58"/>
        <v>2019</v>
      </c>
      <c r="F1895" s="57">
        <f>_xlfn.XLOOKUP(E1895,'Historical Metal Prices'!$L$4:$Z$4,'Historical Metal Prices'!$L$10:$Z$10)</f>
        <v>0.24922459962260479</v>
      </c>
      <c r="G1895" s="77">
        <f t="shared" si="59"/>
        <v>16118.745008930469</v>
      </c>
    </row>
    <row r="1896" spans="1:7" x14ac:dyDescent="0.2">
      <c r="A1896" s="79">
        <v>43545</v>
      </c>
      <c r="B1896" s="77">
        <v>12911</v>
      </c>
      <c r="C1896" s="84">
        <v>185358</v>
      </c>
      <c r="E1896">
        <f t="shared" si="58"/>
        <v>2019</v>
      </c>
      <c r="F1896" s="57">
        <f>_xlfn.XLOOKUP(E1896,'Historical Metal Prices'!$L$4:$Z$4,'Historical Metal Prices'!$L$10:$Z$10)</f>
        <v>0.24922459962260479</v>
      </c>
      <c r="G1896" s="77">
        <f t="shared" si="59"/>
        <v>16128.738805727451</v>
      </c>
    </row>
    <row r="1897" spans="1:7" x14ac:dyDescent="0.2">
      <c r="A1897" s="79">
        <v>43544</v>
      </c>
      <c r="B1897" s="77">
        <v>13121</v>
      </c>
      <c r="C1897" s="84">
        <v>187116</v>
      </c>
      <c r="E1897">
        <f t="shared" si="58"/>
        <v>2019</v>
      </c>
      <c r="F1897" s="57">
        <f>_xlfn.XLOOKUP(E1897,'Historical Metal Prices'!$L$4:$Z$4,'Historical Metal Prices'!$L$10:$Z$10)</f>
        <v>0.24922459962260479</v>
      </c>
      <c r="G1897" s="77">
        <f t="shared" si="59"/>
        <v>16391.075971648199</v>
      </c>
    </row>
    <row r="1898" spans="1:7" x14ac:dyDescent="0.2">
      <c r="A1898" s="79">
        <v>43543</v>
      </c>
      <c r="B1898" s="77">
        <v>13049</v>
      </c>
      <c r="C1898" s="84">
        <v>188358</v>
      </c>
      <c r="E1898">
        <f t="shared" si="58"/>
        <v>2019</v>
      </c>
      <c r="F1898" s="57">
        <f>_xlfn.XLOOKUP(E1898,'Historical Metal Prices'!$L$4:$Z$4,'Historical Metal Prices'!$L$10:$Z$10)</f>
        <v>0.24922459962260479</v>
      </c>
      <c r="G1898" s="77">
        <f t="shared" si="59"/>
        <v>16301.13180047537</v>
      </c>
    </row>
    <row r="1899" spans="1:7" x14ac:dyDescent="0.2">
      <c r="A1899" s="79">
        <v>43542</v>
      </c>
      <c r="B1899" s="77">
        <v>12925</v>
      </c>
      <c r="C1899" s="84">
        <v>190434</v>
      </c>
      <c r="E1899">
        <f t="shared" si="58"/>
        <v>2019</v>
      </c>
      <c r="F1899" s="57">
        <f>_xlfn.XLOOKUP(E1899,'Historical Metal Prices'!$L$4:$Z$4,'Historical Metal Prices'!$L$10:$Z$10)</f>
        <v>0.24922459962260479</v>
      </c>
      <c r="G1899" s="77">
        <f t="shared" si="59"/>
        <v>16146.227950122167</v>
      </c>
    </row>
    <row r="1900" spans="1:7" x14ac:dyDescent="0.2">
      <c r="A1900" s="79">
        <v>43539</v>
      </c>
      <c r="B1900" s="77">
        <v>12844.25</v>
      </c>
      <c r="C1900" s="84">
        <v>190848</v>
      </c>
      <c r="E1900">
        <f t="shared" si="58"/>
        <v>2019</v>
      </c>
      <c r="F1900" s="57">
        <f>_xlfn.XLOOKUP(E1900,'Historical Metal Prices'!$L$4:$Z$4,'Historical Metal Prices'!$L$10:$Z$10)</f>
        <v>0.24922459962260479</v>
      </c>
      <c r="G1900" s="77">
        <f t="shared" si="59"/>
        <v>16045.353063702642</v>
      </c>
    </row>
    <row r="1901" spans="1:7" x14ac:dyDescent="0.2">
      <c r="A1901" s="79">
        <v>43538</v>
      </c>
      <c r="B1901" s="77">
        <v>12799</v>
      </c>
      <c r="C1901" s="84">
        <v>191340</v>
      </c>
      <c r="E1901">
        <f t="shared" si="58"/>
        <v>2019</v>
      </c>
      <c r="F1901" s="57">
        <f>_xlfn.XLOOKUP(E1901,'Historical Metal Prices'!$L$4:$Z$4,'Historical Metal Prices'!$L$10:$Z$10)</f>
        <v>0.24922459962260479</v>
      </c>
      <c r="G1901" s="77">
        <f t="shared" si="59"/>
        <v>15988.825650569719</v>
      </c>
    </row>
    <row r="1902" spans="1:7" x14ac:dyDescent="0.2">
      <c r="A1902" s="79">
        <v>43537</v>
      </c>
      <c r="B1902" s="77">
        <v>13118</v>
      </c>
      <c r="C1902" s="84">
        <v>192702</v>
      </c>
      <c r="E1902">
        <f t="shared" si="58"/>
        <v>2019</v>
      </c>
      <c r="F1902" s="57">
        <f>_xlfn.XLOOKUP(E1902,'Historical Metal Prices'!$L$4:$Z$4,'Historical Metal Prices'!$L$10:$Z$10)</f>
        <v>0.24922459962260479</v>
      </c>
      <c r="G1902" s="77">
        <f t="shared" si="59"/>
        <v>16387.32829784933</v>
      </c>
    </row>
    <row r="1903" spans="1:7" x14ac:dyDescent="0.2">
      <c r="A1903" s="79">
        <v>43536</v>
      </c>
      <c r="B1903" s="77">
        <v>13015</v>
      </c>
      <c r="C1903" s="84">
        <v>193116</v>
      </c>
      <c r="E1903">
        <f t="shared" si="58"/>
        <v>2019</v>
      </c>
      <c r="F1903" s="57">
        <f>_xlfn.XLOOKUP(E1903,'Historical Metal Prices'!$L$4:$Z$4,'Historical Metal Prices'!$L$10:$Z$10)</f>
        <v>0.24922459962260479</v>
      </c>
      <c r="G1903" s="77">
        <f t="shared" si="59"/>
        <v>16258.658164088201</v>
      </c>
    </row>
    <row r="1904" spans="1:7" x14ac:dyDescent="0.2">
      <c r="A1904" s="79">
        <v>43535</v>
      </c>
      <c r="B1904" s="77">
        <v>12807.5</v>
      </c>
      <c r="C1904" s="84">
        <v>193254</v>
      </c>
      <c r="E1904">
        <f t="shared" si="58"/>
        <v>2019</v>
      </c>
      <c r="F1904" s="57">
        <f>_xlfn.XLOOKUP(E1904,'Historical Metal Prices'!$L$4:$Z$4,'Historical Metal Prices'!$L$10:$Z$10)</f>
        <v>0.24922459962260479</v>
      </c>
      <c r="G1904" s="77">
        <f t="shared" si="59"/>
        <v>15999.444059666512</v>
      </c>
    </row>
    <row r="1905" spans="1:7" x14ac:dyDescent="0.2">
      <c r="A1905" s="79">
        <v>43532</v>
      </c>
      <c r="B1905" s="77">
        <v>13003.5</v>
      </c>
      <c r="C1905" s="84">
        <v>194046</v>
      </c>
      <c r="E1905">
        <f t="shared" si="58"/>
        <v>2019</v>
      </c>
      <c r="F1905" s="57">
        <f>_xlfn.XLOOKUP(E1905,'Historical Metal Prices'!$L$4:$Z$4,'Historical Metal Prices'!$L$10:$Z$10)</f>
        <v>0.24922459962260479</v>
      </c>
      <c r="G1905" s="77">
        <f t="shared" si="59"/>
        <v>16244.292081192541</v>
      </c>
    </row>
    <row r="1906" spans="1:7" x14ac:dyDescent="0.2">
      <c r="A1906" s="79">
        <v>43531</v>
      </c>
      <c r="B1906" s="77">
        <v>13156</v>
      </c>
      <c r="C1906" s="84">
        <v>194286</v>
      </c>
      <c r="E1906">
        <f t="shared" si="58"/>
        <v>2019</v>
      </c>
      <c r="F1906" s="57">
        <f>_xlfn.XLOOKUP(E1906,'Historical Metal Prices'!$L$4:$Z$4,'Historical Metal Prices'!$L$10:$Z$10)</f>
        <v>0.24922459962260479</v>
      </c>
      <c r="G1906" s="77">
        <f t="shared" si="59"/>
        <v>16434.798832634988</v>
      </c>
    </row>
    <row r="1907" spans="1:7" x14ac:dyDescent="0.2">
      <c r="A1907" s="79">
        <v>43530</v>
      </c>
      <c r="B1907" s="77">
        <v>13506</v>
      </c>
      <c r="C1907" s="84">
        <v>194622</v>
      </c>
      <c r="E1907">
        <f t="shared" si="58"/>
        <v>2019</v>
      </c>
      <c r="F1907" s="57">
        <f>_xlfn.XLOOKUP(E1907,'Historical Metal Prices'!$L$4:$Z$4,'Historical Metal Prices'!$L$10:$Z$10)</f>
        <v>0.24922459962260479</v>
      </c>
      <c r="G1907" s="77">
        <f t="shared" si="59"/>
        <v>16872.027442502902</v>
      </c>
    </row>
    <row r="1908" spans="1:7" x14ac:dyDescent="0.2">
      <c r="A1908" s="79">
        <v>43529</v>
      </c>
      <c r="B1908" s="77">
        <v>13574</v>
      </c>
      <c r="C1908" s="84">
        <v>195918</v>
      </c>
      <c r="E1908">
        <f t="shared" si="58"/>
        <v>2019</v>
      </c>
      <c r="F1908" s="57">
        <f>_xlfn.XLOOKUP(E1908,'Historical Metal Prices'!$L$4:$Z$4,'Historical Metal Prices'!$L$10:$Z$10)</f>
        <v>0.24922459962260479</v>
      </c>
      <c r="G1908" s="77">
        <f t="shared" si="59"/>
        <v>16956.974715277236</v>
      </c>
    </row>
    <row r="1909" spans="1:7" x14ac:dyDescent="0.2">
      <c r="A1909" s="79">
        <v>43528</v>
      </c>
      <c r="B1909" s="77">
        <v>13171</v>
      </c>
      <c r="C1909" s="84">
        <v>196410</v>
      </c>
      <c r="E1909">
        <f t="shared" si="58"/>
        <v>2019</v>
      </c>
      <c r="F1909" s="57">
        <f>_xlfn.XLOOKUP(E1909,'Historical Metal Prices'!$L$4:$Z$4,'Historical Metal Prices'!$L$10:$Z$10)</f>
        <v>0.24922459962260479</v>
      </c>
      <c r="G1909" s="77">
        <f t="shared" si="59"/>
        <v>16453.53720162933</v>
      </c>
    </row>
    <row r="1910" spans="1:7" x14ac:dyDescent="0.2">
      <c r="A1910" s="79">
        <v>43525</v>
      </c>
      <c r="B1910" s="77">
        <v>13114.5</v>
      </c>
      <c r="C1910" s="84">
        <v>196542</v>
      </c>
      <c r="E1910">
        <f t="shared" si="58"/>
        <v>2019</v>
      </c>
      <c r="F1910" s="57">
        <f>_xlfn.XLOOKUP(E1910,'Historical Metal Prices'!$L$4:$Z$4,'Historical Metal Prices'!$L$10:$Z$10)</f>
        <v>0.24922459962260479</v>
      </c>
      <c r="G1910" s="77">
        <f t="shared" si="59"/>
        <v>16382.95601175065</v>
      </c>
    </row>
    <row r="1911" spans="1:7" x14ac:dyDescent="0.2">
      <c r="A1911" s="79">
        <v>43524</v>
      </c>
      <c r="B1911" s="77">
        <v>12969</v>
      </c>
      <c r="C1911" s="84">
        <v>196782</v>
      </c>
      <c r="E1911">
        <f t="shared" si="58"/>
        <v>2019</v>
      </c>
      <c r="F1911" s="57">
        <f>_xlfn.XLOOKUP(E1911,'Historical Metal Prices'!$L$4:$Z$4,'Historical Metal Prices'!$L$10:$Z$10)</f>
        <v>0.24922459962260479</v>
      </c>
      <c r="G1911" s="77">
        <f t="shared" si="59"/>
        <v>16201.193832505562</v>
      </c>
    </row>
    <row r="1912" spans="1:7" x14ac:dyDescent="0.2">
      <c r="A1912" s="79">
        <v>43523</v>
      </c>
      <c r="B1912" s="77">
        <v>12971.5</v>
      </c>
      <c r="C1912" s="84">
        <v>196932</v>
      </c>
      <c r="E1912">
        <f t="shared" si="58"/>
        <v>2019</v>
      </c>
      <c r="F1912" s="57">
        <f>_xlfn.XLOOKUP(E1912,'Historical Metal Prices'!$L$4:$Z$4,'Historical Metal Prices'!$L$10:$Z$10)</f>
        <v>0.24922459962260479</v>
      </c>
      <c r="G1912" s="77">
        <f t="shared" si="59"/>
        <v>16204.316894004618</v>
      </c>
    </row>
    <row r="1913" spans="1:7" x14ac:dyDescent="0.2">
      <c r="A1913" s="79">
        <v>43522</v>
      </c>
      <c r="B1913" s="77">
        <v>12877</v>
      </c>
      <c r="C1913" s="84">
        <v>197682</v>
      </c>
      <c r="E1913">
        <f t="shared" si="58"/>
        <v>2019</v>
      </c>
      <c r="F1913" s="57">
        <f>_xlfn.XLOOKUP(E1913,'Historical Metal Prices'!$L$4:$Z$4,'Historical Metal Prices'!$L$10:$Z$10)</f>
        <v>0.24922459962260479</v>
      </c>
      <c r="G1913" s="77">
        <f t="shared" si="59"/>
        <v>16086.265169340282</v>
      </c>
    </row>
    <row r="1914" spans="1:7" x14ac:dyDescent="0.2">
      <c r="A1914" s="79">
        <v>43521</v>
      </c>
      <c r="B1914" s="77">
        <v>12896</v>
      </c>
      <c r="C1914" s="84">
        <v>198030</v>
      </c>
      <c r="E1914">
        <f t="shared" si="58"/>
        <v>2019</v>
      </c>
      <c r="F1914" s="57">
        <f>_xlfn.XLOOKUP(E1914,'Historical Metal Prices'!$L$4:$Z$4,'Historical Metal Prices'!$L$10:$Z$10)</f>
        <v>0.24922459962260479</v>
      </c>
      <c r="G1914" s="77">
        <f t="shared" si="59"/>
        <v>16110.000436733111</v>
      </c>
    </row>
    <row r="1915" spans="1:7" x14ac:dyDescent="0.2">
      <c r="A1915" s="79">
        <v>43518</v>
      </c>
      <c r="B1915" s="77">
        <v>12915.5</v>
      </c>
      <c r="C1915" s="84">
        <v>198912</v>
      </c>
      <c r="E1915">
        <f t="shared" si="58"/>
        <v>2019</v>
      </c>
      <c r="F1915" s="57">
        <f>_xlfn.XLOOKUP(E1915,'Historical Metal Prices'!$L$4:$Z$4,'Historical Metal Prices'!$L$10:$Z$10)</f>
        <v>0.24922459962260479</v>
      </c>
      <c r="G1915" s="77">
        <f t="shared" si="59"/>
        <v>16134.360316425753</v>
      </c>
    </row>
    <row r="1916" spans="1:7" x14ac:dyDescent="0.2">
      <c r="A1916" s="79">
        <v>43517</v>
      </c>
      <c r="B1916" s="77">
        <v>12776</v>
      </c>
      <c r="C1916" s="84">
        <v>199974</v>
      </c>
      <c r="E1916">
        <f t="shared" si="58"/>
        <v>2019</v>
      </c>
      <c r="F1916" s="57">
        <f>_xlfn.XLOOKUP(E1916,'Historical Metal Prices'!$L$4:$Z$4,'Historical Metal Prices'!$L$10:$Z$10)</f>
        <v>0.24922459962260479</v>
      </c>
      <c r="G1916" s="77">
        <f t="shared" si="59"/>
        <v>15960.093484778399</v>
      </c>
    </row>
    <row r="1917" spans="1:7" x14ac:dyDescent="0.2">
      <c r="A1917" s="79">
        <v>43516</v>
      </c>
      <c r="B1917" s="77">
        <v>12828</v>
      </c>
      <c r="C1917" s="84">
        <v>200184</v>
      </c>
      <c r="E1917">
        <f t="shared" si="58"/>
        <v>2019</v>
      </c>
      <c r="F1917" s="57">
        <f>_xlfn.XLOOKUP(E1917,'Historical Metal Prices'!$L$4:$Z$4,'Historical Metal Prices'!$L$10:$Z$10)</f>
        <v>0.24922459962260479</v>
      </c>
      <c r="G1917" s="77">
        <f t="shared" si="59"/>
        <v>16025.053163958773</v>
      </c>
    </row>
    <row r="1918" spans="1:7" x14ac:dyDescent="0.2">
      <c r="A1918" s="79">
        <v>43515</v>
      </c>
      <c r="B1918" s="77">
        <v>12578.5</v>
      </c>
      <c r="C1918" s="84">
        <v>200322</v>
      </c>
      <c r="E1918">
        <f t="shared" si="58"/>
        <v>2019</v>
      </c>
      <c r="F1918" s="57">
        <f>_xlfn.XLOOKUP(E1918,'Historical Metal Prices'!$L$4:$Z$4,'Historical Metal Prices'!$L$10:$Z$10)</f>
        <v>0.24922459962260479</v>
      </c>
      <c r="G1918" s="77">
        <f t="shared" si="59"/>
        <v>15713.371626352935</v>
      </c>
    </row>
    <row r="1919" spans="1:7" x14ac:dyDescent="0.2">
      <c r="A1919" s="79">
        <v>43514</v>
      </c>
      <c r="B1919" s="77">
        <v>12374</v>
      </c>
      <c r="C1919" s="84">
        <v>200568</v>
      </c>
      <c r="E1919">
        <f t="shared" si="58"/>
        <v>2019</v>
      </c>
      <c r="F1919" s="57">
        <f>_xlfn.XLOOKUP(E1919,'Historical Metal Prices'!$L$4:$Z$4,'Historical Metal Prices'!$L$10:$Z$10)</f>
        <v>0.24922459962260479</v>
      </c>
      <c r="G1919" s="77">
        <f t="shared" si="59"/>
        <v>15457.905195730111</v>
      </c>
    </row>
    <row r="1920" spans="1:7" x14ac:dyDescent="0.2">
      <c r="A1920" s="79">
        <v>43511</v>
      </c>
      <c r="B1920" s="77">
        <v>12320</v>
      </c>
      <c r="C1920" s="84">
        <v>200322</v>
      </c>
      <c r="E1920">
        <f t="shared" si="58"/>
        <v>2019</v>
      </c>
      <c r="F1920" s="57">
        <f>_xlfn.XLOOKUP(E1920,'Historical Metal Prices'!$L$4:$Z$4,'Historical Metal Prices'!$L$10:$Z$10)</f>
        <v>0.24922459962260479</v>
      </c>
      <c r="G1920" s="77">
        <f t="shared" si="59"/>
        <v>15390.447067350491</v>
      </c>
    </row>
    <row r="1921" spans="1:7" x14ac:dyDescent="0.2">
      <c r="A1921" s="79">
        <v>43510</v>
      </c>
      <c r="B1921" s="77">
        <v>12119.75</v>
      </c>
      <c r="C1921" s="84">
        <v>200562</v>
      </c>
      <c r="E1921">
        <f t="shared" si="58"/>
        <v>2019</v>
      </c>
      <c r="F1921" s="57">
        <f>_xlfn.XLOOKUP(E1921,'Historical Metal Prices'!$L$4:$Z$4,'Historical Metal Prices'!$L$10:$Z$10)</f>
        <v>0.24922459962260479</v>
      </c>
      <c r="G1921" s="77">
        <f t="shared" si="59"/>
        <v>15140.289841276064</v>
      </c>
    </row>
    <row r="1922" spans="1:7" x14ac:dyDescent="0.2">
      <c r="A1922" s="79">
        <v>43509</v>
      </c>
      <c r="B1922" s="77">
        <v>12324</v>
      </c>
      <c r="C1922" s="84">
        <v>200082</v>
      </c>
      <c r="E1922">
        <f t="shared" si="58"/>
        <v>2019</v>
      </c>
      <c r="F1922" s="57">
        <f>_xlfn.XLOOKUP(E1922,'Historical Metal Prices'!$L$4:$Z$4,'Historical Metal Prices'!$L$10:$Z$10)</f>
        <v>0.24922459962260479</v>
      </c>
      <c r="G1922" s="77">
        <f t="shared" si="59"/>
        <v>15395.443965748982</v>
      </c>
    </row>
    <row r="1923" spans="1:7" x14ac:dyDescent="0.2">
      <c r="A1923" s="79">
        <v>43508</v>
      </c>
      <c r="B1923" s="77">
        <v>12327.5</v>
      </c>
      <c r="C1923" s="84">
        <v>199476</v>
      </c>
      <c r="E1923">
        <f t="shared" si="58"/>
        <v>2019</v>
      </c>
      <c r="F1923" s="57">
        <f>_xlfn.XLOOKUP(E1923,'Historical Metal Prices'!$L$4:$Z$4,'Historical Metal Prices'!$L$10:$Z$10)</f>
        <v>0.24922459962260479</v>
      </c>
      <c r="G1923" s="77">
        <f t="shared" si="59"/>
        <v>15399.81625184766</v>
      </c>
    </row>
    <row r="1924" spans="1:7" x14ac:dyDescent="0.2">
      <c r="A1924" s="79">
        <v>43507</v>
      </c>
      <c r="B1924" s="77">
        <v>12407</v>
      </c>
      <c r="C1924" s="84">
        <v>199602</v>
      </c>
      <c r="E1924">
        <f t="shared" si="58"/>
        <v>2019</v>
      </c>
      <c r="F1924" s="57">
        <f>_xlfn.XLOOKUP(E1924,'Historical Metal Prices'!$L$4:$Z$4,'Historical Metal Prices'!$L$10:$Z$10)</f>
        <v>0.24922459962260479</v>
      </c>
      <c r="G1924" s="77">
        <f t="shared" si="59"/>
        <v>15499.129607517658</v>
      </c>
    </row>
    <row r="1925" spans="1:7" x14ac:dyDescent="0.2">
      <c r="A1925" s="79">
        <v>43504</v>
      </c>
      <c r="B1925" s="77">
        <v>12491.75</v>
      </c>
      <c r="C1925" s="84">
        <v>200448</v>
      </c>
      <c r="E1925">
        <f t="shared" si="58"/>
        <v>2019</v>
      </c>
      <c r="F1925" s="57">
        <f>_xlfn.XLOOKUP(E1925,'Historical Metal Prices'!$L$4:$Z$4,'Historical Metal Prices'!$L$10:$Z$10)</f>
        <v>0.24922459962260479</v>
      </c>
      <c r="G1925" s="77">
        <f t="shared" si="59"/>
        <v>15605.001392335673</v>
      </c>
    </row>
    <row r="1926" spans="1:7" x14ac:dyDescent="0.2">
      <c r="A1926" s="79">
        <v>43503</v>
      </c>
      <c r="B1926" s="77">
        <v>12909.5</v>
      </c>
      <c r="C1926" s="84">
        <v>200490</v>
      </c>
      <c r="E1926">
        <f t="shared" si="58"/>
        <v>2019</v>
      </c>
      <c r="F1926" s="57">
        <f>_xlfn.XLOOKUP(E1926,'Historical Metal Prices'!$L$4:$Z$4,'Historical Metal Prices'!$L$10:$Z$10)</f>
        <v>0.24922459962260479</v>
      </c>
      <c r="G1926" s="77">
        <f t="shared" si="59"/>
        <v>16126.864968828017</v>
      </c>
    </row>
    <row r="1927" spans="1:7" x14ac:dyDescent="0.2">
      <c r="A1927" s="79">
        <v>43502</v>
      </c>
      <c r="B1927" s="77">
        <v>12855.5</v>
      </c>
      <c r="C1927" s="84">
        <v>200754</v>
      </c>
      <c r="E1927">
        <f t="shared" si="58"/>
        <v>2019</v>
      </c>
      <c r="F1927" s="57">
        <f>_xlfn.XLOOKUP(E1927,'Historical Metal Prices'!$L$4:$Z$4,'Historical Metal Prices'!$L$10:$Z$10)</f>
        <v>0.24922459962260479</v>
      </c>
      <c r="G1927" s="77">
        <f t="shared" si="59"/>
        <v>16059.406840448395</v>
      </c>
    </row>
    <row r="1928" spans="1:7" x14ac:dyDescent="0.2">
      <c r="A1928" s="79">
        <v>43501</v>
      </c>
      <c r="B1928" s="77">
        <v>12978.5</v>
      </c>
      <c r="C1928" s="84">
        <v>200754</v>
      </c>
      <c r="E1928">
        <f t="shared" si="58"/>
        <v>2019</v>
      </c>
      <c r="F1928" s="57">
        <f>_xlfn.XLOOKUP(E1928,'Historical Metal Prices'!$L$4:$Z$4,'Historical Metal Prices'!$L$10:$Z$10)</f>
        <v>0.24922459962260479</v>
      </c>
      <c r="G1928" s="77">
        <f t="shared" si="59"/>
        <v>16213.061466201976</v>
      </c>
    </row>
    <row r="1929" spans="1:7" x14ac:dyDescent="0.2">
      <c r="A1929" s="79">
        <v>43500</v>
      </c>
      <c r="B1929" s="77">
        <v>13194</v>
      </c>
      <c r="C1929" s="84">
        <v>200754</v>
      </c>
      <c r="E1929">
        <f t="shared" si="58"/>
        <v>2019</v>
      </c>
      <c r="F1929" s="57">
        <f>_xlfn.XLOOKUP(E1929,'Historical Metal Prices'!$L$4:$Z$4,'Historical Metal Prices'!$L$10:$Z$10)</f>
        <v>0.24922459962260479</v>
      </c>
      <c r="G1929" s="77">
        <f t="shared" si="59"/>
        <v>16482.269367420649</v>
      </c>
    </row>
    <row r="1930" spans="1:7" x14ac:dyDescent="0.2">
      <c r="A1930" s="79">
        <v>43497</v>
      </c>
      <c r="B1930" s="77">
        <v>12591.5</v>
      </c>
      <c r="C1930" s="84">
        <v>201090</v>
      </c>
      <c r="E1930">
        <f t="shared" si="58"/>
        <v>2019</v>
      </c>
      <c r="F1930" s="57">
        <f>_xlfn.XLOOKUP(E1930,'Historical Metal Prices'!$L$4:$Z$4,'Historical Metal Prices'!$L$10:$Z$10)</f>
        <v>0.24922459962260479</v>
      </c>
      <c r="G1930" s="77">
        <f t="shared" si="59"/>
        <v>15729.611546148028</v>
      </c>
    </row>
    <row r="1931" spans="1:7" x14ac:dyDescent="0.2">
      <c r="A1931" s="79">
        <v>43496</v>
      </c>
      <c r="B1931" s="77">
        <v>12406.5</v>
      </c>
      <c r="C1931" s="84">
        <v>201702</v>
      </c>
      <c r="E1931">
        <f t="shared" ref="E1931:E1994" si="60">YEAR(A1931)</f>
        <v>2019</v>
      </c>
      <c r="F1931" s="57">
        <f>_xlfn.XLOOKUP(E1931,'Historical Metal Prices'!$L$4:$Z$4,'Historical Metal Prices'!$L$10:$Z$10)</f>
        <v>0.24922459962260479</v>
      </c>
      <c r="G1931" s="77">
        <f t="shared" ref="G1931:G1994" si="61">IFERROR(B1931*(1+F1931),G1932)</f>
        <v>15498.504995217847</v>
      </c>
    </row>
    <row r="1932" spans="1:7" x14ac:dyDescent="0.2">
      <c r="A1932" s="79">
        <v>43495</v>
      </c>
      <c r="B1932" s="77">
        <v>12281</v>
      </c>
      <c r="C1932" s="84">
        <v>202032</v>
      </c>
      <c r="E1932">
        <f t="shared" si="60"/>
        <v>2019</v>
      </c>
      <c r="F1932" s="57">
        <f>_xlfn.XLOOKUP(E1932,'Historical Metal Prices'!$L$4:$Z$4,'Historical Metal Prices'!$L$10:$Z$10)</f>
        <v>0.24922459962260479</v>
      </c>
      <c r="G1932" s="77">
        <f t="shared" si="61"/>
        <v>15341.72730796521</v>
      </c>
    </row>
    <row r="1933" spans="1:7" x14ac:dyDescent="0.2">
      <c r="A1933" s="79">
        <v>43494</v>
      </c>
      <c r="B1933" s="77">
        <v>12054</v>
      </c>
      <c r="C1933" s="84">
        <v>202032</v>
      </c>
      <c r="E1933">
        <f t="shared" si="60"/>
        <v>2019</v>
      </c>
      <c r="F1933" s="57">
        <f>_xlfn.XLOOKUP(E1933,'Historical Metal Prices'!$L$4:$Z$4,'Historical Metal Prices'!$L$10:$Z$10)</f>
        <v>0.24922459962260479</v>
      </c>
      <c r="G1933" s="77">
        <f t="shared" si="61"/>
        <v>15058.153323850878</v>
      </c>
    </row>
    <row r="1934" spans="1:7" x14ac:dyDescent="0.2">
      <c r="A1934" s="79">
        <v>43493</v>
      </c>
      <c r="B1934" s="77">
        <v>11761</v>
      </c>
      <c r="C1934" s="84">
        <v>203058</v>
      </c>
      <c r="E1934">
        <f t="shared" si="60"/>
        <v>2019</v>
      </c>
      <c r="F1934" s="57">
        <f>_xlfn.XLOOKUP(E1934,'Historical Metal Prices'!$L$4:$Z$4,'Historical Metal Prices'!$L$10:$Z$10)</f>
        <v>0.24922459962260479</v>
      </c>
      <c r="G1934" s="77">
        <f t="shared" si="61"/>
        <v>14692.130516161455</v>
      </c>
    </row>
    <row r="1935" spans="1:7" x14ac:dyDescent="0.2">
      <c r="A1935" s="79">
        <v>43490</v>
      </c>
      <c r="B1935" s="77">
        <v>11907</v>
      </c>
      <c r="C1935" s="84">
        <v>202782</v>
      </c>
      <c r="E1935">
        <f t="shared" si="60"/>
        <v>2019</v>
      </c>
      <c r="F1935" s="57">
        <f>_xlfn.XLOOKUP(E1935,'Historical Metal Prices'!$L$4:$Z$4,'Historical Metal Prices'!$L$10:$Z$10)</f>
        <v>0.24922459962260479</v>
      </c>
      <c r="G1935" s="77">
        <f t="shared" si="61"/>
        <v>14874.517307706355</v>
      </c>
    </row>
    <row r="1936" spans="1:7" x14ac:dyDescent="0.2">
      <c r="A1936" s="79">
        <v>43489</v>
      </c>
      <c r="B1936" s="77">
        <v>11707</v>
      </c>
      <c r="C1936" s="84">
        <v>202776</v>
      </c>
      <c r="E1936">
        <f t="shared" si="60"/>
        <v>2019</v>
      </c>
      <c r="F1936" s="57">
        <f>_xlfn.XLOOKUP(E1936,'Historical Metal Prices'!$L$4:$Z$4,'Historical Metal Prices'!$L$10:$Z$10)</f>
        <v>0.24922459962260479</v>
      </c>
      <c r="G1936" s="77">
        <f t="shared" si="61"/>
        <v>14624.672387781835</v>
      </c>
    </row>
    <row r="1937" spans="1:7" x14ac:dyDescent="0.2">
      <c r="A1937" s="79">
        <v>43488</v>
      </c>
      <c r="B1937" s="77">
        <v>11628</v>
      </c>
      <c r="C1937" s="84">
        <v>203088</v>
      </c>
      <c r="E1937">
        <f t="shared" si="60"/>
        <v>2019</v>
      </c>
      <c r="F1937" s="57">
        <f>_xlfn.XLOOKUP(E1937,'Historical Metal Prices'!$L$4:$Z$4,'Historical Metal Prices'!$L$10:$Z$10)</f>
        <v>0.24922459962260479</v>
      </c>
      <c r="G1937" s="77">
        <f t="shared" si="61"/>
        <v>14525.983644411648</v>
      </c>
    </row>
    <row r="1938" spans="1:7" x14ac:dyDescent="0.2">
      <c r="A1938" s="79">
        <v>43487</v>
      </c>
      <c r="B1938" s="77">
        <v>11516.5</v>
      </c>
      <c r="C1938" s="84">
        <v>202302</v>
      </c>
      <c r="E1938">
        <f t="shared" si="60"/>
        <v>2019</v>
      </c>
      <c r="F1938" s="57">
        <f>_xlfn.XLOOKUP(E1938,'Historical Metal Prices'!$L$4:$Z$4,'Historical Metal Prices'!$L$10:$Z$10)</f>
        <v>0.24922459962260479</v>
      </c>
      <c r="G1938" s="77">
        <f t="shared" si="61"/>
        <v>14386.695101553729</v>
      </c>
    </row>
    <row r="1939" spans="1:7" x14ac:dyDescent="0.2">
      <c r="A1939" s="79">
        <v>43486</v>
      </c>
      <c r="B1939" s="77">
        <v>11736</v>
      </c>
      <c r="C1939" s="84">
        <v>202668</v>
      </c>
      <c r="E1939">
        <f t="shared" si="60"/>
        <v>2019</v>
      </c>
      <c r="F1939" s="57">
        <f>_xlfn.XLOOKUP(E1939,'Historical Metal Prices'!$L$4:$Z$4,'Historical Metal Prices'!$L$10:$Z$10)</f>
        <v>0.24922459962260479</v>
      </c>
      <c r="G1939" s="77">
        <f t="shared" si="61"/>
        <v>14660.899901170889</v>
      </c>
    </row>
    <row r="1940" spans="1:7" x14ac:dyDescent="0.2">
      <c r="A1940" s="79">
        <v>43483</v>
      </c>
      <c r="B1940" s="77">
        <v>11771.5</v>
      </c>
      <c r="C1940" s="84">
        <v>200466</v>
      </c>
      <c r="E1940">
        <f t="shared" si="60"/>
        <v>2019</v>
      </c>
      <c r="F1940" s="57">
        <f>_xlfn.XLOOKUP(E1940,'Historical Metal Prices'!$L$4:$Z$4,'Historical Metal Prices'!$L$10:$Z$10)</f>
        <v>0.24922459962260479</v>
      </c>
      <c r="G1940" s="77">
        <f t="shared" si="61"/>
        <v>14705.247374457493</v>
      </c>
    </row>
    <row r="1941" spans="1:7" x14ac:dyDescent="0.2">
      <c r="A1941" s="79">
        <v>43482</v>
      </c>
      <c r="B1941" s="77">
        <v>11545.5</v>
      </c>
      <c r="C1941" s="84">
        <v>201228</v>
      </c>
      <c r="E1941">
        <f t="shared" si="60"/>
        <v>2019</v>
      </c>
      <c r="F1941" s="57">
        <f>_xlfn.XLOOKUP(E1941,'Historical Metal Prices'!$L$4:$Z$4,'Historical Metal Prices'!$L$10:$Z$10)</f>
        <v>0.24922459962260479</v>
      </c>
      <c r="G1941" s="77">
        <f t="shared" si="61"/>
        <v>14422.922614942783</v>
      </c>
    </row>
    <row r="1942" spans="1:7" x14ac:dyDescent="0.2">
      <c r="A1942" s="79">
        <v>43481</v>
      </c>
      <c r="B1942" s="77">
        <v>11563.5</v>
      </c>
      <c r="C1942" s="84">
        <v>201384</v>
      </c>
      <c r="E1942">
        <f t="shared" si="60"/>
        <v>2019</v>
      </c>
      <c r="F1942" s="57">
        <f>_xlfn.XLOOKUP(E1942,'Historical Metal Prices'!$L$4:$Z$4,'Historical Metal Prices'!$L$10:$Z$10)</f>
        <v>0.24922459962260479</v>
      </c>
      <c r="G1942" s="77">
        <f t="shared" si="61"/>
        <v>14445.40865773599</v>
      </c>
    </row>
    <row r="1943" spans="1:7" x14ac:dyDescent="0.2">
      <c r="A1943" s="79">
        <v>43480</v>
      </c>
      <c r="B1943" s="77">
        <v>11661</v>
      </c>
      <c r="C1943" s="84">
        <v>201378</v>
      </c>
      <c r="E1943">
        <f t="shared" si="60"/>
        <v>2019</v>
      </c>
      <c r="F1943" s="57">
        <f>_xlfn.XLOOKUP(E1943,'Historical Metal Prices'!$L$4:$Z$4,'Historical Metal Prices'!$L$10:$Z$10)</f>
        <v>0.24922459962260479</v>
      </c>
      <c r="G1943" s="77">
        <f t="shared" si="61"/>
        <v>14567.208056199195</v>
      </c>
    </row>
    <row r="1944" spans="1:7" x14ac:dyDescent="0.2">
      <c r="A1944" s="79">
        <v>43479</v>
      </c>
      <c r="B1944" s="77">
        <v>11354.5</v>
      </c>
      <c r="C1944" s="84">
        <v>197952</v>
      </c>
      <c r="E1944">
        <f t="shared" si="60"/>
        <v>2019</v>
      </c>
      <c r="F1944" s="57">
        <f>_xlfn.XLOOKUP(E1944,'Historical Metal Prices'!$L$4:$Z$4,'Historical Metal Prices'!$L$10:$Z$10)</f>
        <v>0.24922459962260479</v>
      </c>
      <c r="G1944" s="77">
        <f t="shared" si="61"/>
        <v>14184.320716414866</v>
      </c>
    </row>
    <row r="1945" spans="1:7" x14ac:dyDescent="0.2">
      <c r="A1945" s="79">
        <v>43476</v>
      </c>
      <c r="B1945" s="77">
        <v>11414</v>
      </c>
      <c r="C1945" s="84">
        <v>199542</v>
      </c>
      <c r="E1945">
        <f t="shared" si="60"/>
        <v>2019</v>
      </c>
      <c r="F1945" s="57">
        <f>_xlfn.XLOOKUP(E1945,'Historical Metal Prices'!$L$4:$Z$4,'Historical Metal Prices'!$L$10:$Z$10)</f>
        <v>0.24922459962260479</v>
      </c>
      <c r="G1945" s="77">
        <f t="shared" si="61"/>
        <v>14258.649580092411</v>
      </c>
    </row>
    <row r="1946" spans="1:7" x14ac:dyDescent="0.2">
      <c r="A1946" s="79">
        <v>43475</v>
      </c>
      <c r="B1946" s="77">
        <v>11194</v>
      </c>
      <c r="C1946" s="84">
        <v>201096</v>
      </c>
      <c r="E1946">
        <f t="shared" si="60"/>
        <v>2019</v>
      </c>
      <c r="F1946" s="57">
        <f>_xlfn.XLOOKUP(E1946,'Historical Metal Prices'!$L$4:$Z$4,'Historical Metal Prices'!$L$10:$Z$10)</f>
        <v>0.24922459962260479</v>
      </c>
      <c r="G1946" s="77">
        <f t="shared" si="61"/>
        <v>13983.820168175438</v>
      </c>
    </row>
    <row r="1947" spans="1:7" x14ac:dyDescent="0.2">
      <c r="A1947" s="79">
        <v>43474</v>
      </c>
      <c r="B1947" s="77">
        <v>11184</v>
      </c>
      <c r="C1947" s="84">
        <v>203274</v>
      </c>
      <c r="E1947">
        <f t="shared" si="60"/>
        <v>2019</v>
      </c>
      <c r="F1947" s="57">
        <f>_xlfn.XLOOKUP(E1947,'Historical Metal Prices'!$L$4:$Z$4,'Historical Metal Prices'!$L$10:$Z$10)</f>
        <v>0.24922459962260479</v>
      </c>
      <c r="G1947" s="77">
        <f t="shared" si="61"/>
        <v>13971.327922179213</v>
      </c>
    </row>
    <row r="1948" spans="1:7" x14ac:dyDescent="0.2">
      <c r="A1948" s="79">
        <v>43473</v>
      </c>
      <c r="B1948" s="77">
        <v>11112.5</v>
      </c>
      <c r="C1948" s="84">
        <v>204618</v>
      </c>
      <c r="E1948">
        <f t="shared" si="60"/>
        <v>2019</v>
      </c>
      <c r="F1948" s="57">
        <f>_xlfn.XLOOKUP(E1948,'Historical Metal Prices'!$L$4:$Z$4,'Historical Metal Prices'!$L$10:$Z$10)</f>
        <v>0.24922459962260479</v>
      </c>
      <c r="G1948" s="77">
        <f t="shared" si="61"/>
        <v>13882.008363306195</v>
      </c>
    </row>
    <row r="1949" spans="1:7" x14ac:dyDescent="0.2">
      <c r="A1949" s="79">
        <v>43472</v>
      </c>
      <c r="B1949" s="77">
        <v>11081</v>
      </c>
      <c r="C1949" s="84">
        <v>204852</v>
      </c>
      <c r="E1949">
        <f t="shared" si="60"/>
        <v>2019</v>
      </c>
      <c r="F1949" s="57">
        <f>_xlfn.XLOOKUP(E1949,'Historical Metal Prices'!$L$4:$Z$4,'Historical Metal Prices'!$L$10:$Z$10)</f>
        <v>0.24922459962260479</v>
      </c>
      <c r="G1949" s="77">
        <f t="shared" si="61"/>
        <v>13842.657788418084</v>
      </c>
    </row>
    <row r="1950" spans="1:7" x14ac:dyDescent="0.2">
      <c r="A1950" s="79">
        <v>43469</v>
      </c>
      <c r="B1950" s="77">
        <v>11042.5</v>
      </c>
      <c r="C1950" s="84">
        <v>204852</v>
      </c>
      <c r="E1950">
        <f t="shared" si="60"/>
        <v>2019</v>
      </c>
      <c r="F1950" s="57">
        <f>_xlfn.XLOOKUP(E1950,'Historical Metal Prices'!$L$4:$Z$4,'Historical Metal Prices'!$L$10:$Z$10)</f>
        <v>0.24922459962260479</v>
      </c>
      <c r="G1950" s="77">
        <f t="shared" si="61"/>
        <v>13794.562641332614</v>
      </c>
    </row>
    <row r="1951" spans="1:7" x14ac:dyDescent="0.2">
      <c r="A1951" s="79">
        <v>43468</v>
      </c>
      <c r="B1951" s="77">
        <v>10796</v>
      </c>
      <c r="C1951" s="84">
        <v>205752</v>
      </c>
      <c r="E1951">
        <f t="shared" si="60"/>
        <v>2019</v>
      </c>
      <c r="F1951" s="57">
        <f>_xlfn.XLOOKUP(E1951,'Historical Metal Prices'!$L$4:$Z$4,'Historical Metal Prices'!$L$10:$Z$10)</f>
        <v>0.24922459962260479</v>
      </c>
      <c r="G1951" s="77">
        <f t="shared" si="61"/>
        <v>13486.628777525641</v>
      </c>
    </row>
    <row r="1952" spans="1:7" x14ac:dyDescent="0.2">
      <c r="A1952" s="79">
        <v>43467</v>
      </c>
      <c r="B1952" s="77">
        <v>10791</v>
      </c>
      <c r="C1952" s="84">
        <v>206100</v>
      </c>
      <c r="E1952">
        <f t="shared" si="60"/>
        <v>2019</v>
      </c>
      <c r="F1952" s="57">
        <f>_xlfn.XLOOKUP(E1952,'Historical Metal Prices'!$L$4:$Z$4,'Historical Metal Prices'!$L$10:$Z$10)</f>
        <v>0.24922459962260479</v>
      </c>
      <c r="G1952" s="77">
        <f t="shared" si="61"/>
        <v>13480.382654527528</v>
      </c>
    </row>
    <row r="1953" spans="1:7" x14ac:dyDescent="0.2">
      <c r="A1953" s="79">
        <v>43466</v>
      </c>
      <c r="B1953" s="77">
        <v>10604.5</v>
      </c>
      <c r="C1953" s="84">
        <v>206400</v>
      </c>
      <c r="E1953">
        <f t="shared" si="60"/>
        <v>2019</v>
      </c>
      <c r="F1953" s="57">
        <f>_xlfn.XLOOKUP(E1953,'Historical Metal Prices'!$L$4:$Z$4,'Historical Metal Prices'!$L$10:$Z$10)</f>
        <v>0.24922459962260479</v>
      </c>
      <c r="G1953" s="77">
        <f t="shared" si="61"/>
        <v>13247.402266697913</v>
      </c>
    </row>
    <row r="1954" spans="1:7" x14ac:dyDescent="0.2">
      <c r="A1954" s="79">
        <v>43465</v>
      </c>
      <c r="B1954" s="77">
        <v>10604.5</v>
      </c>
      <c r="C1954" s="84">
        <v>207330</v>
      </c>
      <c r="E1954">
        <f t="shared" si="60"/>
        <v>2018</v>
      </c>
      <c r="F1954" s="57">
        <f>_xlfn.XLOOKUP(E1954,'Historical Metal Prices'!$L$4:$Z$4,'Historical Metal Prices'!$L$10:$Z$10)</f>
        <v>0.27973795103410426</v>
      </c>
      <c r="G1954" s="77">
        <f t="shared" si="61"/>
        <v>13570.981101741159</v>
      </c>
    </row>
    <row r="1955" spans="1:7" x14ac:dyDescent="0.2">
      <c r="A1955" s="79">
        <v>43462</v>
      </c>
      <c r="B1955" s="77">
        <v>10647</v>
      </c>
      <c r="C1955" s="84">
        <v>207330</v>
      </c>
      <c r="E1955">
        <f t="shared" si="60"/>
        <v>2018</v>
      </c>
      <c r="F1955" s="57">
        <f>_xlfn.XLOOKUP(E1955,'Historical Metal Prices'!$L$4:$Z$4,'Historical Metal Prices'!$L$10:$Z$10)</f>
        <v>0.27973795103410426</v>
      </c>
      <c r="G1955" s="77">
        <f t="shared" si="61"/>
        <v>13625.369964660109</v>
      </c>
    </row>
    <row r="1956" spans="1:7" x14ac:dyDescent="0.2">
      <c r="A1956" s="79">
        <v>43461</v>
      </c>
      <c r="B1956" s="77">
        <v>10673</v>
      </c>
      <c r="C1956" s="84">
        <v>207924</v>
      </c>
      <c r="E1956">
        <f t="shared" si="60"/>
        <v>2018</v>
      </c>
      <c r="F1956" s="57">
        <f>_xlfn.XLOOKUP(E1956,'Historical Metal Prices'!$L$4:$Z$4,'Historical Metal Prices'!$L$10:$Z$10)</f>
        <v>0.27973795103410426</v>
      </c>
      <c r="G1956" s="77">
        <f t="shared" si="61"/>
        <v>13658.643151386996</v>
      </c>
    </row>
    <row r="1957" spans="1:7" x14ac:dyDescent="0.2">
      <c r="A1957" s="79">
        <v>43460</v>
      </c>
      <c r="B1957" s="77">
        <v>10801</v>
      </c>
      <c r="C1957" s="84">
        <v>209202</v>
      </c>
      <c r="E1957">
        <f t="shared" si="60"/>
        <v>2018</v>
      </c>
      <c r="F1957" s="57">
        <f>_xlfn.XLOOKUP(E1957,'Historical Metal Prices'!$L$4:$Z$4,'Historical Metal Prices'!$L$10:$Z$10)</f>
        <v>0.27973795103410426</v>
      </c>
      <c r="G1957" s="77">
        <f t="shared" si="61"/>
        <v>13822.44960911936</v>
      </c>
    </row>
    <row r="1958" spans="1:7" x14ac:dyDescent="0.2">
      <c r="A1958" s="79">
        <v>43459</v>
      </c>
      <c r="B1958" s="77">
        <v>10801</v>
      </c>
      <c r="C1958" s="84">
        <v>209202</v>
      </c>
      <c r="E1958">
        <f t="shared" si="60"/>
        <v>2018</v>
      </c>
      <c r="F1958" s="57">
        <f>_xlfn.XLOOKUP(E1958,'Historical Metal Prices'!$L$4:$Z$4,'Historical Metal Prices'!$L$10:$Z$10)</f>
        <v>0.27973795103410426</v>
      </c>
      <c r="G1958" s="77">
        <f t="shared" si="61"/>
        <v>13822.44960911936</v>
      </c>
    </row>
    <row r="1959" spans="1:7" x14ac:dyDescent="0.2">
      <c r="A1959" s="79">
        <v>43458</v>
      </c>
      <c r="B1959" s="77">
        <v>10801</v>
      </c>
      <c r="C1959" s="84">
        <v>209202</v>
      </c>
      <c r="E1959">
        <f t="shared" si="60"/>
        <v>2018</v>
      </c>
      <c r="F1959" s="57">
        <f>_xlfn.XLOOKUP(E1959,'Historical Metal Prices'!$L$4:$Z$4,'Historical Metal Prices'!$L$10:$Z$10)</f>
        <v>0.27973795103410426</v>
      </c>
      <c r="G1959" s="77">
        <f t="shared" si="61"/>
        <v>13822.44960911936</v>
      </c>
    </row>
    <row r="1960" spans="1:7" x14ac:dyDescent="0.2">
      <c r="A1960" s="79">
        <v>43455</v>
      </c>
      <c r="B1960" s="77">
        <v>10796</v>
      </c>
      <c r="C1960" s="84">
        <v>209202</v>
      </c>
      <c r="E1960">
        <f t="shared" si="60"/>
        <v>2018</v>
      </c>
      <c r="F1960" s="57">
        <f>_xlfn.XLOOKUP(E1960,'Historical Metal Prices'!$L$4:$Z$4,'Historical Metal Prices'!$L$10:$Z$10)</f>
        <v>0.27973795103410426</v>
      </c>
      <c r="G1960" s="77">
        <f t="shared" si="61"/>
        <v>13816.05091936419</v>
      </c>
    </row>
    <row r="1961" spans="1:7" x14ac:dyDescent="0.2">
      <c r="A1961" s="79">
        <v>43454</v>
      </c>
      <c r="B1961" s="77">
        <v>10832</v>
      </c>
      <c r="C1961" s="84">
        <v>209052</v>
      </c>
      <c r="E1961">
        <f t="shared" si="60"/>
        <v>2018</v>
      </c>
      <c r="F1961" s="57">
        <f>_xlfn.XLOOKUP(E1961,'Historical Metal Prices'!$L$4:$Z$4,'Historical Metal Prices'!$L$10:$Z$10)</f>
        <v>0.27973795103410426</v>
      </c>
      <c r="G1961" s="77">
        <f t="shared" si="61"/>
        <v>13862.121485601418</v>
      </c>
    </row>
    <row r="1962" spans="1:7" x14ac:dyDescent="0.2">
      <c r="A1962" s="79">
        <v>43453</v>
      </c>
      <c r="B1962" s="77">
        <v>10868</v>
      </c>
      <c r="C1962" s="84">
        <v>209148</v>
      </c>
      <c r="E1962">
        <f t="shared" si="60"/>
        <v>2018</v>
      </c>
      <c r="F1962" s="57">
        <f>_xlfn.XLOOKUP(E1962,'Historical Metal Prices'!$L$4:$Z$4,'Historical Metal Prices'!$L$10:$Z$10)</f>
        <v>0.27973795103410426</v>
      </c>
      <c r="G1962" s="77">
        <f t="shared" si="61"/>
        <v>13908.192051838645</v>
      </c>
    </row>
    <row r="1963" spans="1:7" x14ac:dyDescent="0.2">
      <c r="A1963" s="79">
        <v>43452</v>
      </c>
      <c r="B1963" s="77">
        <v>10752.5</v>
      </c>
      <c r="C1963" s="84">
        <v>209634</v>
      </c>
      <c r="E1963">
        <f t="shared" si="60"/>
        <v>2018</v>
      </c>
      <c r="F1963" s="57">
        <f>_xlfn.XLOOKUP(E1963,'Historical Metal Prices'!$L$4:$Z$4,'Historical Metal Prices'!$L$10:$Z$10)</f>
        <v>0.27973795103410426</v>
      </c>
      <c r="G1963" s="77">
        <f t="shared" si="61"/>
        <v>13760.382318494207</v>
      </c>
    </row>
    <row r="1964" spans="1:7" x14ac:dyDescent="0.2">
      <c r="A1964" s="79">
        <v>43451</v>
      </c>
      <c r="B1964" s="77">
        <v>10907.5</v>
      </c>
      <c r="C1964" s="84">
        <v>209784</v>
      </c>
      <c r="E1964">
        <f t="shared" si="60"/>
        <v>2018</v>
      </c>
      <c r="F1964" s="57">
        <f>_xlfn.XLOOKUP(E1964,'Historical Metal Prices'!$L$4:$Z$4,'Historical Metal Prices'!$L$10:$Z$10)</f>
        <v>0.27973795103410426</v>
      </c>
      <c r="G1964" s="77">
        <f t="shared" si="61"/>
        <v>13958.741700904493</v>
      </c>
    </row>
    <row r="1965" spans="1:7" x14ac:dyDescent="0.2">
      <c r="A1965" s="79">
        <v>43448</v>
      </c>
      <c r="B1965" s="77">
        <v>11009.5</v>
      </c>
      <c r="C1965" s="84">
        <v>209592</v>
      </c>
      <c r="E1965">
        <f t="shared" si="60"/>
        <v>2018</v>
      </c>
      <c r="F1965" s="57">
        <f>_xlfn.XLOOKUP(E1965,'Historical Metal Prices'!$L$4:$Z$4,'Historical Metal Prices'!$L$10:$Z$10)</f>
        <v>0.27973795103410426</v>
      </c>
      <c r="G1965" s="77">
        <f t="shared" si="61"/>
        <v>14089.27497190997</v>
      </c>
    </row>
    <row r="1966" spans="1:7" x14ac:dyDescent="0.2">
      <c r="A1966" s="79">
        <v>43447</v>
      </c>
      <c r="B1966" s="77">
        <v>10780.5</v>
      </c>
      <c r="C1966" s="84">
        <v>209688</v>
      </c>
      <c r="E1966">
        <f t="shared" si="60"/>
        <v>2018</v>
      </c>
      <c r="F1966" s="57">
        <f>_xlfn.XLOOKUP(E1966,'Historical Metal Prices'!$L$4:$Z$4,'Historical Metal Prices'!$L$10:$Z$10)</f>
        <v>0.27973795103410426</v>
      </c>
      <c r="G1966" s="77">
        <f t="shared" si="61"/>
        <v>13796.214981123161</v>
      </c>
    </row>
    <row r="1967" spans="1:7" x14ac:dyDescent="0.2">
      <c r="A1967" s="79">
        <v>43446</v>
      </c>
      <c r="B1967" s="77">
        <v>10727</v>
      </c>
      <c r="C1967" s="84">
        <v>210348</v>
      </c>
      <c r="E1967">
        <f t="shared" si="60"/>
        <v>2018</v>
      </c>
      <c r="F1967" s="57">
        <f>_xlfn.XLOOKUP(E1967,'Historical Metal Prices'!$L$4:$Z$4,'Historical Metal Prices'!$L$10:$Z$10)</f>
        <v>0.27973795103410426</v>
      </c>
      <c r="G1967" s="77">
        <f t="shared" si="61"/>
        <v>13727.749000742837</v>
      </c>
    </row>
    <row r="1968" spans="1:7" x14ac:dyDescent="0.2">
      <c r="A1968" s="79">
        <v>43445</v>
      </c>
      <c r="B1968" s="77">
        <v>10696.5</v>
      </c>
      <c r="C1968" s="84">
        <v>211110</v>
      </c>
      <c r="E1968">
        <f t="shared" si="60"/>
        <v>2018</v>
      </c>
      <c r="F1968" s="57">
        <f>_xlfn.XLOOKUP(E1968,'Historical Metal Prices'!$L$4:$Z$4,'Historical Metal Prices'!$L$10:$Z$10)</f>
        <v>0.27973795103410426</v>
      </c>
      <c r="G1968" s="77">
        <f t="shared" si="61"/>
        <v>13688.716993236296</v>
      </c>
    </row>
    <row r="1969" spans="1:7" x14ac:dyDescent="0.2">
      <c r="A1969" s="79">
        <v>43444</v>
      </c>
      <c r="B1969" s="77">
        <v>10729.5</v>
      </c>
      <c r="C1969" s="84">
        <v>210258</v>
      </c>
      <c r="E1969">
        <f t="shared" si="60"/>
        <v>2018</v>
      </c>
      <c r="F1969" s="57">
        <f>_xlfn.XLOOKUP(E1969,'Historical Metal Prices'!$L$4:$Z$4,'Historical Metal Prices'!$L$10:$Z$10)</f>
        <v>0.27973795103410426</v>
      </c>
      <c r="G1969" s="77">
        <f t="shared" si="61"/>
        <v>13730.948345620422</v>
      </c>
    </row>
    <row r="1970" spans="1:7" x14ac:dyDescent="0.2">
      <c r="A1970" s="79">
        <v>43441</v>
      </c>
      <c r="B1970" s="77">
        <v>10845.5</v>
      </c>
      <c r="C1970" s="84">
        <v>210846</v>
      </c>
      <c r="E1970">
        <f t="shared" si="60"/>
        <v>2018</v>
      </c>
      <c r="F1970" s="57">
        <f>_xlfn.XLOOKUP(E1970,'Historical Metal Prices'!$L$4:$Z$4,'Historical Metal Prices'!$L$10:$Z$10)</f>
        <v>0.27973795103410426</v>
      </c>
      <c r="G1970" s="77">
        <f t="shared" si="61"/>
        <v>13879.397947940377</v>
      </c>
    </row>
    <row r="1971" spans="1:7" x14ac:dyDescent="0.2">
      <c r="A1971" s="79">
        <v>43440</v>
      </c>
      <c r="B1971" s="77">
        <v>10780.5</v>
      </c>
      <c r="C1971" s="84">
        <v>210870</v>
      </c>
      <c r="E1971">
        <f t="shared" si="60"/>
        <v>2018</v>
      </c>
      <c r="F1971" s="57">
        <f>_xlfn.XLOOKUP(E1971,'Historical Metal Prices'!$L$4:$Z$4,'Historical Metal Prices'!$L$10:$Z$10)</f>
        <v>0.27973795103410426</v>
      </c>
      <c r="G1971" s="77">
        <f t="shared" si="61"/>
        <v>13796.214981123161</v>
      </c>
    </row>
    <row r="1972" spans="1:7" x14ac:dyDescent="0.2">
      <c r="A1972" s="79">
        <v>43439</v>
      </c>
      <c r="B1972" s="77">
        <v>11156</v>
      </c>
      <c r="C1972" s="84">
        <v>210876</v>
      </c>
      <c r="E1972">
        <f t="shared" si="60"/>
        <v>2018</v>
      </c>
      <c r="F1972" s="57">
        <f>_xlfn.XLOOKUP(E1972,'Historical Metal Prices'!$L$4:$Z$4,'Historical Metal Prices'!$L$10:$Z$10)</f>
        <v>0.27973795103410426</v>
      </c>
      <c r="G1972" s="77">
        <f t="shared" si="61"/>
        <v>14276.756581736467</v>
      </c>
    </row>
    <row r="1973" spans="1:7" x14ac:dyDescent="0.2">
      <c r="A1973" s="79">
        <v>43438</v>
      </c>
      <c r="B1973" s="77">
        <v>11080.5</v>
      </c>
      <c r="C1973" s="84">
        <v>211284</v>
      </c>
      <c r="E1973">
        <f t="shared" si="60"/>
        <v>2018</v>
      </c>
      <c r="F1973" s="57">
        <f>_xlfn.XLOOKUP(E1973,'Historical Metal Prices'!$L$4:$Z$4,'Historical Metal Prices'!$L$10:$Z$10)</f>
        <v>0.27973795103410426</v>
      </c>
      <c r="G1973" s="77">
        <f t="shared" si="61"/>
        <v>14180.136366433393</v>
      </c>
    </row>
    <row r="1974" spans="1:7" x14ac:dyDescent="0.2">
      <c r="A1974" s="79">
        <v>43437</v>
      </c>
      <c r="B1974" s="77">
        <v>11179.5</v>
      </c>
      <c r="C1974" s="84">
        <v>212796</v>
      </c>
      <c r="E1974">
        <f t="shared" si="60"/>
        <v>2018</v>
      </c>
      <c r="F1974" s="57">
        <f>_xlfn.XLOOKUP(E1974,'Historical Metal Prices'!$L$4:$Z$4,'Historical Metal Prices'!$L$10:$Z$10)</f>
        <v>0.27973795103410426</v>
      </c>
      <c r="G1974" s="77">
        <f t="shared" si="61"/>
        <v>14306.830423585769</v>
      </c>
    </row>
    <row r="1975" spans="1:7" x14ac:dyDescent="0.2">
      <c r="A1975" s="79">
        <v>43434</v>
      </c>
      <c r="B1975" s="77">
        <v>11135.5</v>
      </c>
      <c r="C1975" s="84">
        <v>212844</v>
      </c>
      <c r="E1975">
        <f t="shared" si="60"/>
        <v>2018</v>
      </c>
      <c r="F1975" s="57">
        <f>_xlfn.XLOOKUP(E1975,'Historical Metal Prices'!$L$4:$Z$4,'Historical Metal Prices'!$L$10:$Z$10)</f>
        <v>0.27973795103410426</v>
      </c>
      <c r="G1975" s="77">
        <f t="shared" si="61"/>
        <v>14250.521953740268</v>
      </c>
    </row>
    <row r="1976" spans="1:7" x14ac:dyDescent="0.2">
      <c r="A1976" s="79">
        <v>43433</v>
      </c>
      <c r="B1976" s="77">
        <v>10984</v>
      </c>
      <c r="C1976" s="84">
        <v>213570</v>
      </c>
      <c r="E1976">
        <f t="shared" si="60"/>
        <v>2018</v>
      </c>
      <c r="F1976" s="57">
        <f>_xlfn.XLOOKUP(E1976,'Historical Metal Prices'!$L$4:$Z$4,'Historical Metal Prices'!$L$10:$Z$10)</f>
        <v>0.27973795103410426</v>
      </c>
      <c r="G1976" s="77">
        <f t="shared" si="61"/>
        <v>14056.6416541586</v>
      </c>
    </row>
    <row r="1977" spans="1:7" x14ac:dyDescent="0.2">
      <c r="A1977" s="79">
        <v>43432</v>
      </c>
      <c r="B1977" s="77">
        <v>10726.5</v>
      </c>
      <c r="C1977" s="84">
        <v>213720</v>
      </c>
      <c r="E1977">
        <f t="shared" si="60"/>
        <v>2018</v>
      </c>
      <c r="F1977" s="57">
        <f>_xlfn.XLOOKUP(E1977,'Historical Metal Prices'!$L$4:$Z$4,'Historical Metal Prices'!$L$10:$Z$10)</f>
        <v>0.27973795103410426</v>
      </c>
      <c r="G1977" s="77">
        <f t="shared" si="61"/>
        <v>13727.10913176732</v>
      </c>
    </row>
    <row r="1978" spans="1:7" x14ac:dyDescent="0.2">
      <c r="A1978" s="79">
        <v>43431</v>
      </c>
      <c r="B1978" s="77">
        <v>10700</v>
      </c>
      <c r="C1978" s="84">
        <v>213774</v>
      </c>
      <c r="E1978">
        <f t="shared" si="60"/>
        <v>2018</v>
      </c>
      <c r="F1978" s="57">
        <f>_xlfn.XLOOKUP(E1978,'Historical Metal Prices'!$L$4:$Z$4,'Historical Metal Prices'!$L$10:$Z$10)</f>
        <v>0.27973795103410426</v>
      </c>
      <c r="G1978" s="77">
        <f t="shared" si="61"/>
        <v>13693.196076064916</v>
      </c>
    </row>
    <row r="1979" spans="1:7" x14ac:dyDescent="0.2">
      <c r="A1979" s="79">
        <v>43430</v>
      </c>
      <c r="B1979" s="77">
        <v>10803.5</v>
      </c>
      <c r="C1979" s="84">
        <v>213774</v>
      </c>
      <c r="E1979">
        <f t="shared" si="60"/>
        <v>2018</v>
      </c>
      <c r="F1979" s="57">
        <f>_xlfn.XLOOKUP(E1979,'Historical Metal Prices'!$L$4:$Z$4,'Historical Metal Prices'!$L$10:$Z$10)</f>
        <v>0.27973795103410426</v>
      </c>
      <c r="G1979" s="77">
        <f t="shared" si="61"/>
        <v>13825.648953996946</v>
      </c>
    </row>
    <row r="1980" spans="1:7" x14ac:dyDescent="0.2">
      <c r="A1980" s="79">
        <v>43427</v>
      </c>
      <c r="B1980" s="77">
        <v>10849</v>
      </c>
      <c r="C1980" s="84">
        <v>213984</v>
      </c>
      <c r="E1980">
        <f t="shared" si="60"/>
        <v>2018</v>
      </c>
      <c r="F1980" s="57">
        <f>_xlfn.XLOOKUP(E1980,'Historical Metal Prices'!$L$4:$Z$4,'Historical Metal Prices'!$L$10:$Z$10)</f>
        <v>0.27973795103410426</v>
      </c>
      <c r="G1980" s="77">
        <f t="shared" si="61"/>
        <v>13883.877030768997</v>
      </c>
    </row>
    <row r="1981" spans="1:7" x14ac:dyDescent="0.2">
      <c r="A1981" s="79">
        <v>43426</v>
      </c>
      <c r="B1981" s="77">
        <v>10902.25</v>
      </c>
      <c r="C1981" s="84">
        <v>214188</v>
      </c>
      <c r="E1981">
        <f t="shared" si="60"/>
        <v>2018</v>
      </c>
      <c r="F1981" s="57">
        <f>_xlfn.XLOOKUP(E1981,'Historical Metal Prices'!$L$4:$Z$4,'Historical Metal Prices'!$L$10:$Z$10)</f>
        <v>0.27973795103410426</v>
      </c>
      <c r="G1981" s="77">
        <f t="shared" si="61"/>
        <v>13952.023076661562</v>
      </c>
    </row>
    <row r="1982" spans="1:7" x14ac:dyDescent="0.2">
      <c r="A1982" s="79">
        <v>43425</v>
      </c>
      <c r="B1982" s="77">
        <v>10951.5</v>
      </c>
      <c r="C1982" s="84">
        <v>214962</v>
      </c>
      <c r="E1982">
        <f t="shared" si="60"/>
        <v>2018</v>
      </c>
      <c r="F1982" s="57">
        <f>_xlfn.XLOOKUP(E1982,'Historical Metal Prices'!$L$4:$Z$4,'Historical Metal Prices'!$L$10:$Z$10)</f>
        <v>0.27973795103410426</v>
      </c>
      <c r="G1982" s="77">
        <f t="shared" si="61"/>
        <v>14015.050170749993</v>
      </c>
    </row>
    <row r="1983" spans="1:7" x14ac:dyDescent="0.2">
      <c r="A1983" s="79">
        <v>43424</v>
      </c>
      <c r="B1983" s="77">
        <v>11027</v>
      </c>
      <c r="C1983" s="84">
        <v>215322</v>
      </c>
      <c r="E1983">
        <f t="shared" si="60"/>
        <v>2018</v>
      </c>
      <c r="F1983" s="57">
        <f>_xlfn.XLOOKUP(E1983,'Historical Metal Prices'!$L$4:$Z$4,'Historical Metal Prices'!$L$10:$Z$10)</f>
        <v>0.27973795103410426</v>
      </c>
      <c r="G1983" s="77">
        <f t="shared" si="61"/>
        <v>14111.670386053067</v>
      </c>
    </row>
    <row r="1984" spans="1:7" x14ac:dyDescent="0.2">
      <c r="A1984" s="79">
        <v>43423</v>
      </c>
      <c r="B1984" s="77">
        <v>11108</v>
      </c>
      <c r="C1984" s="84">
        <v>215562</v>
      </c>
      <c r="E1984">
        <f t="shared" si="60"/>
        <v>2018</v>
      </c>
      <c r="F1984" s="57">
        <f>_xlfn.XLOOKUP(E1984,'Historical Metal Prices'!$L$4:$Z$4,'Historical Metal Prices'!$L$10:$Z$10)</f>
        <v>0.27973795103410426</v>
      </c>
      <c r="G1984" s="77">
        <f t="shared" si="61"/>
        <v>14215.329160086831</v>
      </c>
    </row>
    <row r="1985" spans="1:7" x14ac:dyDescent="0.2">
      <c r="A1985" s="79">
        <v>43420</v>
      </c>
      <c r="B1985" s="77">
        <v>11287</v>
      </c>
      <c r="C1985" s="84">
        <v>215328</v>
      </c>
      <c r="E1985">
        <f t="shared" si="60"/>
        <v>2018</v>
      </c>
      <c r="F1985" s="57">
        <f>_xlfn.XLOOKUP(E1985,'Historical Metal Prices'!$L$4:$Z$4,'Historical Metal Prices'!$L$10:$Z$10)</f>
        <v>0.27973795103410426</v>
      </c>
      <c r="G1985" s="77">
        <f t="shared" si="61"/>
        <v>14444.402253321934</v>
      </c>
    </row>
    <row r="1986" spans="1:7" x14ac:dyDescent="0.2">
      <c r="A1986" s="79">
        <v>43419</v>
      </c>
      <c r="B1986" s="77">
        <v>11182.5</v>
      </c>
      <c r="C1986" s="84">
        <v>215442</v>
      </c>
      <c r="E1986">
        <f t="shared" si="60"/>
        <v>2018</v>
      </c>
      <c r="F1986" s="57">
        <f>_xlfn.XLOOKUP(E1986,'Historical Metal Prices'!$L$4:$Z$4,'Historical Metal Prices'!$L$10:$Z$10)</f>
        <v>0.27973795103410426</v>
      </c>
      <c r="G1986" s="77">
        <f t="shared" si="61"/>
        <v>14310.66963743887</v>
      </c>
    </row>
    <row r="1987" spans="1:7" x14ac:dyDescent="0.2">
      <c r="A1987" s="79">
        <v>43418</v>
      </c>
      <c r="B1987" s="77">
        <v>11230</v>
      </c>
      <c r="C1987" s="84">
        <v>216174</v>
      </c>
      <c r="E1987">
        <f t="shared" si="60"/>
        <v>2018</v>
      </c>
      <c r="F1987" s="57">
        <f>_xlfn.XLOOKUP(E1987,'Historical Metal Prices'!$L$4:$Z$4,'Historical Metal Prices'!$L$10:$Z$10)</f>
        <v>0.27973795103410426</v>
      </c>
      <c r="G1987" s="77">
        <f t="shared" si="61"/>
        <v>14371.457190112991</v>
      </c>
    </row>
    <row r="1988" spans="1:7" x14ac:dyDescent="0.2">
      <c r="A1988" s="79">
        <v>43417</v>
      </c>
      <c r="B1988" s="77">
        <v>11262.5</v>
      </c>
      <c r="C1988" s="84">
        <v>216306</v>
      </c>
      <c r="E1988">
        <f t="shared" si="60"/>
        <v>2018</v>
      </c>
      <c r="F1988" s="57">
        <f>_xlfn.XLOOKUP(E1988,'Historical Metal Prices'!$L$4:$Z$4,'Historical Metal Prices'!$L$10:$Z$10)</f>
        <v>0.27973795103410426</v>
      </c>
      <c r="G1988" s="77">
        <f t="shared" si="61"/>
        <v>14413.0486735216</v>
      </c>
    </row>
    <row r="1989" spans="1:7" x14ac:dyDescent="0.2">
      <c r="A1989" s="79">
        <v>43416</v>
      </c>
      <c r="B1989" s="77">
        <v>11320</v>
      </c>
      <c r="C1989" s="84">
        <v>216600</v>
      </c>
      <c r="E1989">
        <f t="shared" si="60"/>
        <v>2018</v>
      </c>
      <c r="F1989" s="57">
        <f>_xlfn.XLOOKUP(E1989,'Historical Metal Prices'!$L$4:$Z$4,'Historical Metal Prices'!$L$10:$Z$10)</f>
        <v>0.27973795103410426</v>
      </c>
      <c r="G1989" s="77">
        <f t="shared" si="61"/>
        <v>14486.63360570606</v>
      </c>
    </row>
    <row r="1990" spans="1:7" x14ac:dyDescent="0.2">
      <c r="A1990" s="79">
        <v>43413</v>
      </c>
      <c r="B1990" s="77">
        <v>11397</v>
      </c>
      <c r="C1990" s="84">
        <v>216612</v>
      </c>
      <c r="E1990">
        <f t="shared" si="60"/>
        <v>2018</v>
      </c>
      <c r="F1990" s="57">
        <f>_xlfn.XLOOKUP(E1990,'Historical Metal Prices'!$L$4:$Z$4,'Historical Metal Prices'!$L$10:$Z$10)</f>
        <v>0.27973795103410426</v>
      </c>
      <c r="G1990" s="77">
        <f t="shared" si="61"/>
        <v>14585.173427935686</v>
      </c>
    </row>
    <row r="1991" spans="1:7" x14ac:dyDescent="0.2">
      <c r="A1991" s="79">
        <v>43412</v>
      </c>
      <c r="B1991" s="77">
        <v>11710</v>
      </c>
      <c r="C1991" s="84">
        <v>216834</v>
      </c>
      <c r="E1991">
        <f t="shared" si="60"/>
        <v>2018</v>
      </c>
      <c r="F1991" s="57">
        <f>_xlfn.XLOOKUP(E1991,'Historical Metal Prices'!$L$4:$Z$4,'Historical Metal Prices'!$L$10:$Z$10)</f>
        <v>0.27973795103410426</v>
      </c>
      <c r="G1991" s="77">
        <f t="shared" si="61"/>
        <v>14985.73140660936</v>
      </c>
    </row>
    <row r="1992" spans="1:7" x14ac:dyDescent="0.2">
      <c r="A1992" s="79">
        <v>43411</v>
      </c>
      <c r="B1992" s="77">
        <v>11743.5</v>
      </c>
      <c r="C1992" s="84">
        <v>217314</v>
      </c>
      <c r="E1992">
        <f t="shared" si="60"/>
        <v>2018</v>
      </c>
      <c r="F1992" s="57">
        <f>_xlfn.XLOOKUP(E1992,'Historical Metal Prices'!$L$4:$Z$4,'Historical Metal Prices'!$L$10:$Z$10)</f>
        <v>0.27973795103410426</v>
      </c>
      <c r="G1992" s="77">
        <f t="shared" si="61"/>
        <v>15028.602627969003</v>
      </c>
    </row>
    <row r="1993" spans="1:7" x14ac:dyDescent="0.2">
      <c r="A1993" s="79">
        <v>43410</v>
      </c>
      <c r="B1993" s="77">
        <v>11699.5</v>
      </c>
      <c r="C1993" s="84">
        <v>217410</v>
      </c>
      <c r="E1993">
        <f t="shared" si="60"/>
        <v>2018</v>
      </c>
      <c r="F1993" s="57">
        <f>_xlfn.XLOOKUP(E1993,'Historical Metal Prices'!$L$4:$Z$4,'Historical Metal Prices'!$L$10:$Z$10)</f>
        <v>0.27973795103410426</v>
      </c>
      <c r="G1993" s="77">
        <f t="shared" si="61"/>
        <v>14972.294158123503</v>
      </c>
    </row>
    <row r="1994" spans="1:7" x14ac:dyDescent="0.2">
      <c r="A1994" s="79">
        <v>43409</v>
      </c>
      <c r="B1994" s="77">
        <v>11675.5</v>
      </c>
      <c r="C1994" s="84">
        <v>217686</v>
      </c>
      <c r="E1994">
        <f t="shared" si="60"/>
        <v>2018</v>
      </c>
      <c r="F1994" s="57">
        <f>_xlfn.XLOOKUP(E1994,'Historical Metal Prices'!$L$4:$Z$4,'Historical Metal Prices'!$L$10:$Z$10)</f>
        <v>0.27973795103410426</v>
      </c>
      <c r="G1994" s="77">
        <f t="shared" si="61"/>
        <v>14941.580447298684</v>
      </c>
    </row>
    <row r="1995" spans="1:7" x14ac:dyDescent="0.2">
      <c r="A1995" s="79">
        <v>43406</v>
      </c>
      <c r="B1995" s="77">
        <v>11860.5</v>
      </c>
      <c r="C1995" s="84">
        <v>218430</v>
      </c>
      <c r="E1995">
        <f t="shared" ref="E1995:E2058" si="62">YEAR(A1995)</f>
        <v>2018</v>
      </c>
      <c r="F1995" s="57">
        <f>_xlfn.XLOOKUP(E1995,'Historical Metal Prices'!$L$4:$Z$4,'Historical Metal Prices'!$L$10:$Z$10)</f>
        <v>0.27973795103410426</v>
      </c>
      <c r="G1995" s="77">
        <f t="shared" ref="G1995:G2058" si="63">IFERROR(B1995*(1+F1995),G1996)</f>
        <v>15178.331968239994</v>
      </c>
    </row>
    <row r="1996" spans="1:7" x14ac:dyDescent="0.2">
      <c r="A1996" s="79">
        <v>43405</v>
      </c>
      <c r="B1996" s="77">
        <v>11718.5</v>
      </c>
      <c r="C1996" s="84">
        <v>218772</v>
      </c>
      <c r="E1996">
        <f t="shared" si="62"/>
        <v>2018</v>
      </c>
      <c r="F1996" s="57">
        <f>_xlfn.XLOOKUP(E1996,'Historical Metal Prices'!$L$4:$Z$4,'Historical Metal Prices'!$L$10:$Z$10)</f>
        <v>0.27973795103410426</v>
      </c>
      <c r="G1996" s="77">
        <f t="shared" si="63"/>
        <v>14996.60917919315</v>
      </c>
    </row>
    <row r="1997" spans="1:7" x14ac:dyDescent="0.2">
      <c r="A1997" s="79">
        <v>43404</v>
      </c>
      <c r="B1997" s="77">
        <v>11425.5</v>
      </c>
      <c r="C1997" s="84">
        <v>218868</v>
      </c>
      <c r="E1997">
        <f t="shared" si="62"/>
        <v>2018</v>
      </c>
      <c r="F1997" s="57">
        <f>_xlfn.XLOOKUP(E1997,'Historical Metal Prices'!$L$4:$Z$4,'Historical Metal Prices'!$L$10:$Z$10)</f>
        <v>0.27973795103410426</v>
      </c>
      <c r="G1997" s="77">
        <f t="shared" si="63"/>
        <v>14621.645959540157</v>
      </c>
    </row>
    <row r="1998" spans="1:7" x14ac:dyDescent="0.2">
      <c r="A1998" s="79">
        <v>43403</v>
      </c>
      <c r="B1998" s="77">
        <v>11690</v>
      </c>
      <c r="C1998" s="84">
        <v>218862</v>
      </c>
      <c r="E1998">
        <f t="shared" si="62"/>
        <v>2018</v>
      </c>
      <c r="F1998" s="57">
        <f>_xlfn.XLOOKUP(E1998,'Historical Metal Prices'!$L$4:$Z$4,'Historical Metal Prices'!$L$10:$Z$10)</f>
        <v>0.27973795103410426</v>
      </c>
      <c r="G1998" s="77">
        <f t="shared" si="63"/>
        <v>14960.136647588679</v>
      </c>
    </row>
    <row r="1999" spans="1:7" x14ac:dyDescent="0.2">
      <c r="A1999" s="79">
        <v>43402</v>
      </c>
      <c r="B1999" s="77">
        <v>11686</v>
      </c>
      <c r="C1999" s="84">
        <v>218970</v>
      </c>
      <c r="E1999">
        <f t="shared" si="62"/>
        <v>2018</v>
      </c>
      <c r="F1999" s="57">
        <f>_xlfn.XLOOKUP(E1999,'Historical Metal Prices'!$L$4:$Z$4,'Historical Metal Prices'!$L$10:$Z$10)</f>
        <v>0.27973795103410426</v>
      </c>
      <c r="G1999" s="77">
        <f t="shared" si="63"/>
        <v>14955.017695784542</v>
      </c>
    </row>
    <row r="2000" spans="1:7" x14ac:dyDescent="0.2">
      <c r="A2000" s="79">
        <v>43399</v>
      </c>
      <c r="B2000" s="77">
        <v>11834</v>
      </c>
      <c r="C2000" s="84">
        <v>219114</v>
      </c>
      <c r="E2000">
        <f t="shared" si="62"/>
        <v>2018</v>
      </c>
      <c r="F2000" s="57">
        <f>_xlfn.XLOOKUP(E2000,'Historical Metal Prices'!$L$4:$Z$4,'Historical Metal Prices'!$L$10:$Z$10)</f>
        <v>0.27973795103410426</v>
      </c>
      <c r="G2000" s="77">
        <f t="shared" si="63"/>
        <v>15144.418912537591</v>
      </c>
    </row>
    <row r="2001" spans="1:7" x14ac:dyDescent="0.2">
      <c r="A2001" s="79">
        <v>43398</v>
      </c>
      <c r="B2001" s="77">
        <v>12072</v>
      </c>
      <c r="C2001" s="84">
        <v>219456</v>
      </c>
      <c r="E2001">
        <f t="shared" si="62"/>
        <v>2018</v>
      </c>
      <c r="F2001" s="57">
        <f>_xlfn.XLOOKUP(E2001,'Historical Metal Prices'!$L$4:$Z$4,'Historical Metal Prices'!$L$10:$Z$10)</f>
        <v>0.27973795103410426</v>
      </c>
      <c r="G2001" s="77">
        <f t="shared" si="63"/>
        <v>15448.996544883707</v>
      </c>
    </row>
    <row r="2002" spans="1:7" x14ac:dyDescent="0.2">
      <c r="A2002" s="79">
        <v>43397</v>
      </c>
      <c r="B2002" s="77">
        <v>12141.5</v>
      </c>
      <c r="C2002" s="84">
        <v>219654</v>
      </c>
      <c r="E2002">
        <f t="shared" si="62"/>
        <v>2018</v>
      </c>
      <c r="F2002" s="57">
        <f>_xlfn.XLOOKUP(E2002,'Historical Metal Prices'!$L$4:$Z$4,'Historical Metal Prices'!$L$10:$Z$10)</f>
        <v>0.27973795103410426</v>
      </c>
      <c r="G2002" s="77">
        <f t="shared" si="63"/>
        <v>15537.938332480577</v>
      </c>
    </row>
    <row r="2003" spans="1:7" x14ac:dyDescent="0.2">
      <c r="A2003" s="79">
        <v>43396</v>
      </c>
      <c r="B2003" s="77">
        <v>12290.5</v>
      </c>
      <c r="C2003" s="84">
        <v>219366</v>
      </c>
      <c r="E2003">
        <f t="shared" si="62"/>
        <v>2018</v>
      </c>
      <c r="F2003" s="57">
        <f>_xlfn.XLOOKUP(E2003,'Historical Metal Prices'!$L$4:$Z$4,'Historical Metal Prices'!$L$10:$Z$10)</f>
        <v>0.27973795103410426</v>
      </c>
      <c r="G2003" s="77">
        <f t="shared" si="63"/>
        <v>15728.619287184658</v>
      </c>
    </row>
    <row r="2004" spans="1:7" x14ac:dyDescent="0.2">
      <c r="A2004" s="79">
        <v>43395</v>
      </c>
      <c r="B2004" s="77">
        <v>12447.5</v>
      </c>
      <c r="C2004" s="84">
        <v>219660</v>
      </c>
      <c r="E2004">
        <f t="shared" si="62"/>
        <v>2018</v>
      </c>
      <c r="F2004" s="57">
        <f>_xlfn.XLOOKUP(E2004,'Historical Metal Prices'!$L$4:$Z$4,'Historical Metal Prices'!$L$10:$Z$10)</f>
        <v>0.27973795103410426</v>
      </c>
      <c r="G2004" s="77">
        <f t="shared" si="63"/>
        <v>15929.538145497012</v>
      </c>
    </row>
    <row r="2005" spans="1:7" x14ac:dyDescent="0.2">
      <c r="A2005" s="79">
        <v>43392</v>
      </c>
      <c r="B2005" s="77">
        <v>12372</v>
      </c>
      <c r="C2005" s="84">
        <v>219636</v>
      </c>
      <c r="E2005">
        <f t="shared" si="62"/>
        <v>2018</v>
      </c>
      <c r="F2005" s="57">
        <f>_xlfn.XLOOKUP(E2005,'Historical Metal Prices'!$L$4:$Z$4,'Historical Metal Prices'!$L$10:$Z$10)</f>
        <v>0.27973795103410426</v>
      </c>
      <c r="G2005" s="77">
        <f t="shared" si="63"/>
        <v>15832.917930193938</v>
      </c>
    </row>
    <row r="2006" spans="1:7" x14ac:dyDescent="0.2">
      <c r="A2006" s="79">
        <v>43391</v>
      </c>
      <c r="B2006" s="77">
        <v>12276</v>
      </c>
      <c r="C2006" s="84">
        <v>219978</v>
      </c>
      <c r="E2006">
        <f t="shared" si="62"/>
        <v>2018</v>
      </c>
      <c r="F2006" s="57">
        <f>_xlfn.XLOOKUP(E2006,'Historical Metal Prices'!$L$4:$Z$4,'Historical Metal Prices'!$L$10:$Z$10)</f>
        <v>0.27973795103410426</v>
      </c>
      <c r="G2006" s="77">
        <f t="shared" si="63"/>
        <v>15710.063086894665</v>
      </c>
    </row>
    <row r="2007" spans="1:7" x14ac:dyDescent="0.2">
      <c r="A2007" s="79">
        <v>43390</v>
      </c>
      <c r="B2007" s="77">
        <v>12298.5</v>
      </c>
      <c r="C2007" s="84">
        <v>219924</v>
      </c>
      <c r="E2007">
        <f t="shared" si="62"/>
        <v>2018</v>
      </c>
      <c r="F2007" s="57">
        <f>_xlfn.XLOOKUP(E2007,'Historical Metal Prices'!$L$4:$Z$4,'Historical Metal Prices'!$L$10:$Z$10)</f>
        <v>0.27973795103410426</v>
      </c>
      <c r="G2007" s="77">
        <f t="shared" si="63"/>
        <v>15738.857190792931</v>
      </c>
    </row>
    <row r="2008" spans="1:7" x14ac:dyDescent="0.2">
      <c r="A2008" s="79">
        <v>43389</v>
      </c>
      <c r="B2008" s="77">
        <v>12516.5</v>
      </c>
      <c r="C2008" s="84">
        <v>220422</v>
      </c>
      <c r="E2008">
        <f t="shared" si="62"/>
        <v>2018</v>
      </c>
      <c r="F2008" s="57">
        <f>_xlfn.XLOOKUP(E2008,'Historical Metal Prices'!$L$4:$Z$4,'Historical Metal Prices'!$L$10:$Z$10)</f>
        <v>0.27973795103410426</v>
      </c>
      <c r="G2008" s="77">
        <f t="shared" si="63"/>
        <v>16017.840064118365</v>
      </c>
    </row>
    <row r="2009" spans="1:7" x14ac:dyDescent="0.2">
      <c r="A2009" s="79">
        <v>43388</v>
      </c>
      <c r="B2009" s="77">
        <v>12534.5</v>
      </c>
      <c r="C2009" s="84">
        <v>221898</v>
      </c>
      <c r="E2009">
        <f t="shared" si="62"/>
        <v>2018</v>
      </c>
      <c r="F2009" s="57">
        <f>_xlfn.XLOOKUP(E2009,'Historical Metal Prices'!$L$4:$Z$4,'Historical Metal Prices'!$L$10:$Z$10)</f>
        <v>0.27973795103410426</v>
      </c>
      <c r="G2009" s="77">
        <f t="shared" si="63"/>
        <v>16040.875347236979</v>
      </c>
    </row>
    <row r="2010" spans="1:7" x14ac:dyDescent="0.2">
      <c r="A2010" s="79">
        <v>43385</v>
      </c>
      <c r="B2010" s="77">
        <v>12579</v>
      </c>
      <c r="C2010" s="84">
        <v>222102</v>
      </c>
      <c r="E2010">
        <f t="shared" si="62"/>
        <v>2018</v>
      </c>
      <c r="F2010" s="57">
        <f>_xlfn.XLOOKUP(E2010,'Historical Metal Prices'!$L$4:$Z$4,'Historical Metal Prices'!$L$10:$Z$10)</f>
        <v>0.27973795103410426</v>
      </c>
      <c r="G2010" s="77">
        <f t="shared" si="63"/>
        <v>16097.823686057998</v>
      </c>
    </row>
    <row r="2011" spans="1:7" x14ac:dyDescent="0.2">
      <c r="A2011" s="79">
        <v>43384</v>
      </c>
      <c r="B2011" s="77">
        <v>12601.5</v>
      </c>
      <c r="C2011" s="84">
        <v>224226</v>
      </c>
      <c r="E2011">
        <f t="shared" si="62"/>
        <v>2018</v>
      </c>
      <c r="F2011" s="57">
        <f>_xlfn.XLOOKUP(E2011,'Historical Metal Prices'!$L$4:$Z$4,'Historical Metal Prices'!$L$10:$Z$10)</f>
        <v>0.27973795103410426</v>
      </c>
      <c r="G2011" s="77">
        <f t="shared" si="63"/>
        <v>16126.617789956264</v>
      </c>
    </row>
    <row r="2012" spans="1:7" x14ac:dyDescent="0.2">
      <c r="A2012" s="79">
        <v>43383</v>
      </c>
      <c r="B2012" s="77">
        <v>12604</v>
      </c>
      <c r="C2012" s="84">
        <v>224928</v>
      </c>
      <c r="E2012">
        <f t="shared" si="62"/>
        <v>2018</v>
      </c>
      <c r="F2012" s="57">
        <f>_xlfn.XLOOKUP(E2012,'Historical Metal Prices'!$L$4:$Z$4,'Historical Metal Prices'!$L$10:$Z$10)</f>
        <v>0.27973795103410426</v>
      </c>
      <c r="G2012" s="77">
        <f t="shared" si="63"/>
        <v>16129.817134833849</v>
      </c>
    </row>
    <row r="2013" spans="1:7" x14ac:dyDescent="0.2">
      <c r="A2013" s="79">
        <v>43382</v>
      </c>
      <c r="B2013" s="77">
        <v>12933</v>
      </c>
      <c r="C2013" s="84">
        <v>225528</v>
      </c>
      <c r="E2013">
        <f t="shared" si="62"/>
        <v>2018</v>
      </c>
      <c r="F2013" s="57">
        <f>_xlfn.XLOOKUP(E2013,'Historical Metal Prices'!$L$4:$Z$4,'Historical Metal Prices'!$L$10:$Z$10)</f>
        <v>0.27973795103410426</v>
      </c>
      <c r="G2013" s="77">
        <f t="shared" si="63"/>
        <v>16550.850920724071</v>
      </c>
    </row>
    <row r="2014" spans="1:7" x14ac:dyDescent="0.2">
      <c r="A2014" s="79">
        <v>43381</v>
      </c>
      <c r="B2014" s="77">
        <v>12495.5</v>
      </c>
      <c r="C2014" s="84">
        <v>226044</v>
      </c>
      <c r="E2014">
        <f t="shared" si="62"/>
        <v>2018</v>
      </c>
      <c r="F2014" s="57">
        <f>_xlfn.XLOOKUP(E2014,'Historical Metal Prices'!$L$4:$Z$4,'Historical Metal Prices'!$L$10:$Z$10)</f>
        <v>0.27973795103410426</v>
      </c>
      <c r="G2014" s="77">
        <f t="shared" si="63"/>
        <v>15990.96556714665</v>
      </c>
    </row>
    <row r="2015" spans="1:7" x14ac:dyDescent="0.2">
      <c r="A2015" s="79">
        <v>43378</v>
      </c>
      <c r="B2015" s="77">
        <v>12539</v>
      </c>
      <c r="C2015" s="84">
        <v>226476</v>
      </c>
      <c r="E2015">
        <f t="shared" si="62"/>
        <v>2018</v>
      </c>
      <c r="F2015" s="57">
        <f>_xlfn.XLOOKUP(E2015,'Historical Metal Prices'!$L$4:$Z$4,'Historical Metal Prices'!$L$10:$Z$10)</f>
        <v>0.27973795103410426</v>
      </c>
      <c r="G2015" s="77">
        <f t="shared" si="63"/>
        <v>16046.634168016633</v>
      </c>
    </row>
    <row r="2016" spans="1:7" x14ac:dyDescent="0.2">
      <c r="A2016" s="79">
        <v>43377</v>
      </c>
      <c r="B2016" s="77">
        <v>12402.5</v>
      </c>
      <c r="C2016" s="84">
        <v>227802</v>
      </c>
      <c r="E2016">
        <f t="shared" si="62"/>
        <v>2018</v>
      </c>
      <c r="F2016" s="57">
        <f>_xlfn.XLOOKUP(E2016,'Historical Metal Prices'!$L$4:$Z$4,'Historical Metal Prices'!$L$10:$Z$10)</f>
        <v>0.27973795103410426</v>
      </c>
      <c r="G2016" s="77">
        <f t="shared" si="63"/>
        <v>15871.949937700478</v>
      </c>
    </row>
    <row r="2017" spans="1:7" x14ac:dyDescent="0.2">
      <c r="A2017" s="79">
        <v>43376</v>
      </c>
      <c r="B2017" s="77">
        <v>12677</v>
      </c>
      <c r="C2017" s="84">
        <v>228090</v>
      </c>
      <c r="E2017">
        <f t="shared" si="62"/>
        <v>2018</v>
      </c>
      <c r="F2017" s="57">
        <f>_xlfn.XLOOKUP(E2017,'Historical Metal Prices'!$L$4:$Z$4,'Historical Metal Prices'!$L$10:$Z$10)</f>
        <v>0.27973795103410426</v>
      </c>
      <c r="G2017" s="77">
        <f t="shared" si="63"/>
        <v>16223.23800525934</v>
      </c>
    </row>
    <row r="2018" spans="1:7" x14ac:dyDescent="0.2">
      <c r="A2018" s="79">
        <v>43375</v>
      </c>
      <c r="B2018" s="77">
        <v>12421</v>
      </c>
      <c r="C2018" s="84">
        <v>228438</v>
      </c>
      <c r="E2018">
        <f t="shared" si="62"/>
        <v>2018</v>
      </c>
      <c r="F2018" s="57">
        <f>_xlfn.XLOOKUP(E2018,'Historical Metal Prices'!$L$4:$Z$4,'Historical Metal Prices'!$L$10:$Z$10)</f>
        <v>0.27973795103410426</v>
      </c>
      <c r="G2018" s="77">
        <f t="shared" si="63"/>
        <v>15895.625089794608</v>
      </c>
    </row>
    <row r="2019" spans="1:7" x14ac:dyDescent="0.2">
      <c r="A2019" s="79">
        <v>43374</v>
      </c>
      <c r="B2019" s="77">
        <v>12406</v>
      </c>
      <c r="C2019" s="84">
        <v>228456</v>
      </c>
      <c r="E2019">
        <f t="shared" si="62"/>
        <v>2018</v>
      </c>
      <c r="F2019" s="57">
        <f>_xlfn.XLOOKUP(E2019,'Historical Metal Prices'!$L$4:$Z$4,'Historical Metal Prices'!$L$10:$Z$10)</f>
        <v>0.27973795103410426</v>
      </c>
      <c r="G2019" s="77">
        <f t="shared" si="63"/>
        <v>15876.429020529098</v>
      </c>
    </row>
    <row r="2020" spans="1:7" x14ac:dyDescent="0.2">
      <c r="A2020" s="79">
        <v>43371</v>
      </c>
      <c r="B2020" s="77">
        <v>12507</v>
      </c>
      <c r="C2020" s="84">
        <v>228210</v>
      </c>
      <c r="E2020">
        <f t="shared" si="62"/>
        <v>2018</v>
      </c>
      <c r="F2020" s="57">
        <f>_xlfn.XLOOKUP(E2020,'Historical Metal Prices'!$L$4:$Z$4,'Historical Metal Prices'!$L$10:$Z$10)</f>
        <v>0.27973795103410426</v>
      </c>
      <c r="G2020" s="77">
        <f t="shared" si="63"/>
        <v>16005.682553583541</v>
      </c>
    </row>
    <row r="2021" spans="1:7" x14ac:dyDescent="0.2">
      <c r="A2021" s="79">
        <v>43370</v>
      </c>
      <c r="B2021" s="77">
        <v>12474</v>
      </c>
      <c r="C2021" s="84">
        <v>228564</v>
      </c>
      <c r="E2021">
        <f t="shared" si="62"/>
        <v>2018</v>
      </c>
      <c r="F2021" s="57">
        <f>_xlfn.XLOOKUP(E2021,'Historical Metal Prices'!$L$4:$Z$4,'Historical Metal Prices'!$L$10:$Z$10)</f>
        <v>0.27973795103410426</v>
      </c>
      <c r="G2021" s="77">
        <f t="shared" si="63"/>
        <v>15963.451201199416</v>
      </c>
    </row>
    <row r="2022" spans="1:7" x14ac:dyDescent="0.2">
      <c r="A2022" s="79">
        <v>43369</v>
      </c>
      <c r="B2022" s="77">
        <v>12731.5</v>
      </c>
      <c r="C2022" s="84">
        <v>228870</v>
      </c>
      <c r="E2022">
        <f t="shared" si="62"/>
        <v>2018</v>
      </c>
      <c r="F2022" s="57">
        <f>_xlfn.XLOOKUP(E2022,'Historical Metal Prices'!$L$4:$Z$4,'Historical Metal Prices'!$L$10:$Z$10)</f>
        <v>0.27973795103410426</v>
      </c>
      <c r="G2022" s="77">
        <f t="shared" si="63"/>
        <v>16292.983723590698</v>
      </c>
    </row>
    <row r="2023" spans="1:7" x14ac:dyDescent="0.2">
      <c r="A2023" s="79">
        <v>43368</v>
      </c>
      <c r="B2023" s="77">
        <v>12860.5</v>
      </c>
      <c r="C2023" s="84">
        <v>229152</v>
      </c>
      <c r="E2023">
        <f t="shared" si="62"/>
        <v>2018</v>
      </c>
      <c r="F2023" s="57">
        <f>_xlfn.XLOOKUP(E2023,'Historical Metal Prices'!$L$4:$Z$4,'Historical Metal Prices'!$L$10:$Z$10)</f>
        <v>0.27973795103410426</v>
      </c>
      <c r="G2023" s="77">
        <f t="shared" si="63"/>
        <v>16458.069919274098</v>
      </c>
    </row>
    <row r="2024" spans="1:7" x14ac:dyDescent="0.2">
      <c r="A2024" s="79">
        <v>43367</v>
      </c>
      <c r="B2024" s="77">
        <v>12864</v>
      </c>
      <c r="C2024" s="84">
        <v>229464</v>
      </c>
      <c r="E2024">
        <f t="shared" si="62"/>
        <v>2018</v>
      </c>
      <c r="F2024" s="57">
        <f>_xlfn.XLOOKUP(E2024,'Historical Metal Prices'!$L$4:$Z$4,'Historical Metal Prices'!$L$10:$Z$10)</f>
        <v>0.27973795103410426</v>
      </c>
      <c r="G2024" s="77">
        <f t="shared" si="63"/>
        <v>16462.549002102718</v>
      </c>
    </row>
    <row r="2025" spans="1:7" x14ac:dyDescent="0.2">
      <c r="A2025" s="79">
        <v>43364</v>
      </c>
      <c r="B2025" s="77">
        <v>13166.5</v>
      </c>
      <c r="C2025" s="84">
        <v>229722</v>
      </c>
      <c r="E2025">
        <f t="shared" si="62"/>
        <v>2018</v>
      </c>
      <c r="F2025" s="57">
        <f>_xlfn.XLOOKUP(E2025,'Historical Metal Prices'!$L$4:$Z$4,'Historical Metal Prices'!$L$10:$Z$10)</f>
        <v>0.27973795103410426</v>
      </c>
      <c r="G2025" s="77">
        <f t="shared" si="63"/>
        <v>16849.669732290535</v>
      </c>
    </row>
    <row r="2026" spans="1:7" x14ac:dyDescent="0.2">
      <c r="A2026" s="79">
        <v>43363</v>
      </c>
      <c r="B2026" s="77">
        <v>12541</v>
      </c>
      <c r="C2026" s="84">
        <v>231024</v>
      </c>
      <c r="E2026">
        <f t="shared" si="62"/>
        <v>2018</v>
      </c>
      <c r="F2026" s="57">
        <f>_xlfn.XLOOKUP(E2026,'Historical Metal Prices'!$L$4:$Z$4,'Historical Metal Prices'!$L$10:$Z$10)</f>
        <v>0.27973795103410426</v>
      </c>
      <c r="G2026" s="77">
        <f t="shared" si="63"/>
        <v>16049.193643918701</v>
      </c>
    </row>
    <row r="2027" spans="1:7" x14ac:dyDescent="0.2">
      <c r="A2027" s="79">
        <v>43362</v>
      </c>
      <c r="B2027" s="77">
        <v>12420</v>
      </c>
      <c r="C2027" s="84">
        <v>232098</v>
      </c>
      <c r="E2027">
        <f t="shared" si="62"/>
        <v>2018</v>
      </c>
      <c r="F2027" s="57">
        <f>_xlfn.XLOOKUP(E2027,'Historical Metal Prices'!$L$4:$Z$4,'Historical Metal Prices'!$L$10:$Z$10)</f>
        <v>0.27973795103410426</v>
      </c>
      <c r="G2027" s="77">
        <f t="shared" si="63"/>
        <v>15894.345351843574</v>
      </c>
    </row>
    <row r="2028" spans="1:7" x14ac:dyDescent="0.2">
      <c r="A2028" s="79">
        <v>43361</v>
      </c>
      <c r="B2028" s="77">
        <v>12312.5</v>
      </c>
      <c r="C2028" s="84">
        <v>232068</v>
      </c>
      <c r="E2028">
        <f t="shared" si="62"/>
        <v>2018</v>
      </c>
      <c r="F2028" s="57">
        <f>_xlfn.XLOOKUP(E2028,'Historical Metal Prices'!$L$4:$Z$4,'Historical Metal Prices'!$L$10:$Z$10)</f>
        <v>0.27973795103410426</v>
      </c>
      <c r="G2028" s="77">
        <f t="shared" si="63"/>
        <v>15756.773522107409</v>
      </c>
    </row>
    <row r="2029" spans="1:7" x14ac:dyDescent="0.2">
      <c r="A2029" s="79">
        <v>43360</v>
      </c>
      <c r="B2029" s="77">
        <v>12158</v>
      </c>
      <c r="C2029" s="84">
        <v>232068</v>
      </c>
      <c r="E2029">
        <f t="shared" si="62"/>
        <v>2018</v>
      </c>
      <c r="F2029" s="57">
        <f>_xlfn.XLOOKUP(E2029,'Historical Metal Prices'!$L$4:$Z$4,'Historical Metal Prices'!$L$10:$Z$10)</f>
        <v>0.27973795103410426</v>
      </c>
      <c r="G2029" s="77">
        <f t="shared" si="63"/>
        <v>15559.05400867264</v>
      </c>
    </row>
    <row r="2030" spans="1:7" x14ac:dyDescent="0.2">
      <c r="A2030" s="79">
        <v>43357</v>
      </c>
      <c r="B2030" s="77">
        <v>12573.5</v>
      </c>
      <c r="C2030" s="84">
        <v>232212</v>
      </c>
      <c r="E2030">
        <f t="shared" si="62"/>
        <v>2018</v>
      </c>
      <c r="F2030" s="57">
        <f>_xlfn.XLOOKUP(E2030,'Historical Metal Prices'!$L$4:$Z$4,'Historical Metal Prices'!$L$10:$Z$10)</f>
        <v>0.27973795103410426</v>
      </c>
      <c r="G2030" s="77">
        <f t="shared" si="63"/>
        <v>16090.78512732731</v>
      </c>
    </row>
    <row r="2031" spans="1:7" x14ac:dyDescent="0.2">
      <c r="A2031" s="79">
        <v>43356</v>
      </c>
      <c r="B2031" s="77">
        <v>12527</v>
      </c>
      <c r="C2031" s="84">
        <v>233592</v>
      </c>
      <c r="E2031">
        <f t="shared" si="62"/>
        <v>2018</v>
      </c>
      <c r="F2031" s="57">
        <f>_xlfn.XLOOKUP(E2031,'Historical Metal Prices'!$L$4:$Z$4,'Historical Metal Prices'!$L$10:$Z$10)</f>
        <v>0.27973795103410426</v>
      </c>
      <c r="G2031" s="77">
        <f t="shared" si="63"/>
        <v>16031.277312604225</v>
      </c>
    </row>
    <row r="2032" spans="1:7" x14ac:dyDescent="0.2">
      <c r="A2032" s="79">
        <v>43355</v>
      </c>
      <c r="B2032" s="77">
        <v>12543</v>
      </c>
      <c r="C2032" s="84">
        <v>233988</v>
      </c>
      <c r="E2032">
        <f t="shared" si="62"/>
        <v>2018</v>
      </c>
      <c r="F2032" s="57">
        <f>_xlfn.XLOOKUP(E2032,'Historical Metal Prices'!$L$4:$Z$4,'Historical Metal Prices'!$L$10:$Z$10)</f>
        <v>0.27973795103410426</v>
      </c>
      <c r="G2032" s="77">
        <f t="shared" si="63"/>
        <v>16051.753119820769</v>
      </c>
    </row>
    <row r="2033" spans="1:7" x14ac:dyDescent="0.2">
      <c r="A2033" s="79">
        <v>43354</v>
      </c>
      <c r="B2033" s="77">
        <v>12142.5</v>
      </c>
      <c r="C2033" s="84">
        <v>235836</v>
      </c>
      <c r="E2033">
        <f t="shared" si="62"/>
        <v>2018</v>
      </c>
      <c r="F2033" s="57">
        <f>_xlfn.XLOOKUP(E2033,'Historical Metal Prices'!$L$4:$Z$4,'Historical Metal Prices'!$L$10:$Z$10)</f>
        <v>0.27973795103410426</v>
      </c>
      <c r="G2033" s="77">
        <f t="shared" si="63"/>
        <v>15539.218070431611</v>
      </c>
    </row>
    <row r="2034" spans="1:7" x14ac:dyDescent="0.2">
      <c r="A2034" s="79">
        <v>43353</v>
      </c>
      <c r="B2034" s="77">
        <v>12324</v>
      </c>
      <c r="C2034" s="84">
        <v>236340</v>
      </c>
      <c r="E2034">
        <f t="shared" si="62"/>
        <v>2018</v>
      </c>
      <c r="F2034" s="57">
        <f>_xlfn.XLOOKUP(E2034,'Historical Metal Prices'!$L$4:$Z$4,'Historical Metal Prices'!$L$10:$Z$10)</f>
        <v>0.27973795103410426</v>
      </c>
      <c r="G2034" s="77">
        <f t="shared" si="63"/>
        <v>15771.490508544301</v>
      </c>
    </row>
    <row r="2035" spans="1:7" x14ac:dyDescent="0.2">
      <c r="A2035" s="79">
        <v>43350</v>
      </c>
      <c r="B2035" s="77">
        <v>12271</v>
      </c>
      <c r="C2035" s="84">
        <v>237066</v>
      </c>
      <c r="E2035">
        <f t="shared" si="62"/>
        <v>2018</v>
      </c>
      <c r="F2035" s="57">
        <f>_xlfn.XLOOKUP(E2035,'Historical Metal Prices'!$L$4:$Z$4,'Historical Metal Prices'!$L$10:$Z$10)</f>
        <v>0.27973795103410426</v>
      </c>
      <c r="G2035" s="77">
        <f t="shared" si="63"/>
        <v>15703.664397139493</v>
      </c>
    </row>
    <row r="2036" spans="1:7" x14ac:dyDescent="0.2">
      <c r="A2036" s="79">
        <v>43349</v>
      </c>
      <c r="B2036" s="77">
        <v>12356</v>
      </c>
      <c r="C2036" s="84">
        <v>236250</v>
      </c>
      <c r="E2036">
        <f t="shared" si="62"/>
        <v>2018</v>
      </c>
      <c r="F2036" s="57">
        <f>_xlfn.XLOOKUP(E2036,'Historical Metal Prices'!$L$4:$Z$4,'Historical Metal Prices'!$L$10:$Z$10)</f>
        <v>0.27973795103410426</v>
      </c>
      <c r="G2036" s="77">
        <f t="shared" si="63"/>
        <v>15812.442122977393</v>
      </c>
    </row>
    <row r="2037" spans="1:7" x14ac:dyDescent="0.2">
      <c r="A2037" s="79">
        <v>43348</v>
      </c>
      <c r="B2037" s="77">
        <v>12357.5</v>
      </c>
      <c r="C2037" s="84">
        <v>236706</v>
      </c>
      <c r="E2037">
        <f t="shared" si="62"/>
        <v>2018</v>
      </c>
      <c r="F2037" s="57">
        <f>_xlfn.XLOOKUP(E2037,'Historical Metal Prices'!$L$4:$Z$4,'Historical Metal Prices'!$L$10:$Z$10)</f>
        <v>0.27973795103410426</v>
      </c>
      <c r="G2037" s="77">
        <f t="shared" si="63"/>
        <v>15814.361729903943</v>
      </c>
    </row>
    <row r="2038" spans="1:7" x14ac:dyDescent="0.2">
      <c r="A2038" s="79">
        <v>43347</v>
      </c>
      <c r="B2038" s="77">
        <v>12380</v>
      </c>
      <c r="C2038" s="84">
        <v>237030</v>
      </c>
      <c r="E2038">
        <f t="shared" si="62"/>
        <v>2018</v>
      </c>
      <c r="F2038" s="57">
        <f>_xlfn.XLOOKUP(E2038,'Historical Metal Prices'!$L$4:$Z$4,'Historical Metal Prices'!$L$10:$Z$10)</f>
        <v>0.27973795103410426</v>
      </c>
      <c r="G2038" s="77">
        <f t="shared" si="63"/>
        <v>15843.155833802211</v>
      </c>
    </row>
    <row r="2039" spans="1:7" x14ac:dyDescent="0.2">
      <c r="A2039" s="79">
        <v>43346</v>
      </c>
      <c r="B2039" s="77">
        <v>12697.5</v>
      </c>
      <c r="C2039" s="84">
        <v>237984</v>
      </c>
      <c r="E2039">
        <f t="shared" si="62"/>
        <v>2018</v>
      </c>
      <c r="F2039" s="57">
        <f>_xlfn.XLOOKUP(E2039,'Historical Metal Prices'!$L$4:$Z$4,'Historical Metal Prices'!$L$10:$Z$10)</f>
        <v>0.27973795103410426</v>
      </c>
      <c r="G2039" s="77">
        <f t="shared" si="63"/>
        <v>16249.472633255538</v>
      </c>
    </row>
    <row r="2040" spans="1:7" x14ac:dyDescent="0.2">
      <c r="A2040" s="79">
        <v>43343</v>
      </c>
      <c r="B2040" s="77">
        <v>12708</v>
      </c>
      <c r="C2040" s="84">
        <v>238494</v>
      </c>
      <c r="E2040">
        <f t="shared" si="62"/>
        <v>2018</v>
      </c>
      <c r="F2040" s="57">
        <f>_xlfn.XLOOKUP(E2040,'Historical Metal Prices'!$L$4:$Z$4,'Historical Metal Prices'!$L$10:$Z$10)</f>
        <v>0.27973795103410426</v>
      </c>
      <c r="G2040" s="77">
        <f t="shared" si="63"/>
        <v>16262.909881741398</v>
      </c>
    </row>
    <row r="2041" spans="1:7" x14ac:dyDescent="0.2">
      <c r="A2041" s="79">
        <v>43342</v>
      </c>
      <c r="B2041" s="77">
        <v>13200</v>
      </c>
      <c r="C2041" s="84">
        <v>238782</v>
      </c>
      <c r="E2041">
        <f t="shared" si="62"/>
        <v>2018</v>
      </c>
      <c r="F2041" s="57">
        <f>_xlfn.XLOOKUP(E2041,'Historical Metal Prices'!$L$4:$Z$4,'Historical Metal Prices'!$L$10:$Z$10)</f>
        <v>0.27973795103410426</v>
      </c>
      <c r="G2041" s="77">
        <f t="shared" si="63"/>
        <v>16892.540953650176</v>
      </c>
    </row>
    <row r="2042" spans="1:7" x14ac:dyDescent="0.2">
      <c r="A2042" s="79">
        <v>43341</v>
      </c>
      <c r="B2042" s="77">
        <v>13415</v>
      </c>
      <c r="C2042" s="84">
        <v>240678</v>
      </c>
      <c r="E2042">
        <f t="shared" si="62"/>
        <v>2018</v>
      </c>
      <c r="F2042" s="57">
        <f>_xlfn.XLOOKUP(E2042,'Historical Metal Prices'!$L$4:$Z$4,'Historical Metal Prices'!$L$10:$Z$10)</f>
        <v>0.27973795103410426</v>
      </c>
      <c r="G2042" s="77">
        <f t="shared" si="63"/>
        <v>17167.68461312251</v>
      </c>
    </row>
    <row r="2043" spans="1:7" x14ac:dyDescent="0.2">
      <c r="A2043" s="79">
        <v>43340</v>
      </c>
      <c r="B2043" s="77">
        <v>13591</v>
      </c>
      <c r="C2043" s="84">
        <v>240666</v>
      </c>
      <c r="E2043">
        <f t="shared" si="62"/>
        <v>2018</v>
      </c>
      <c r="F2043" s="57">
        <f>_xlfn.XLOOKUP(E2043,'Historical Metal Prices'!$L$4:$Z$4,'Historical Metal Prices'!$L$10:$Z$10)</f>
        <v>0.27973795103410426</v>
      </c>
      <c r="G2043" s="77">
        <f t="shared" si="63"/>
        <v>17392.918492504512</v>
      </c>
    </row>
    <row r="2044" spans="1:7" x14ac:dyDescent="0.2">
      <c r="A2044" s="79">
        <v>43339</v>
      </c>
      <c r="B2044" s="77">
        <v>13338</v>
      </c>
      <c r="C2044" s="84">
        <v>241488</v>
      </c>
      <c r="E2044">
        <f t="shared" si="62"/>
        <v>2018</v>
      </c>
      <c r="F2044" s="57">
        <f>_xlfn.XLOOKUP(E2044,'Historical Metal Prices'!$L$4:$Z$4,'Historical Metal Prices'!$L$10:$Z$10)</f>
        <v>0.27973795103410426</v>
      </c>
      <c r="G2044" s="77">
        <f t="shared" si="63"/>
        <v>17069.144790892882</v>
      </c>
    </row>
    <row r="2045" spans="1:7" x14ac:dyDescent="0.2">
      <c r="A2045" s="79">
        <v>43336</v>
      </c>
      <c r="B2045" s="77">
        <v>13338</v>
      </c>
      <c r="C2045" s="84">
        <v>242604</v>
      </c>
      <c r="E2045">
        <f t="shared" si="62"/>
        <v>2018</v>
      </c>
      <c r="F2045" s="57">
        <f>_xlfn.XLOOKUP(E2045,'Historical Metal Prices'!$L$4:$Z$4,'Historical Metal Prices'!$L$10:$Z$10)</f>
        <v>0.27973795103410426</v>
      </c>
      <c r="G2045" s="77">
        <f t="shared" si="63"/>
        <v>17069.144790892882</v>
      </c>
    </row>
    <row r="2046" spans="1:7" x14ac:dyDescent="0.2">
      <c r="A2046" s="79">
        <v>43335</v>
      </c>
      <c r="B2046" s="77">
        <v>13197.5</v>
      </c>
      <c r="C2046" s="84">
        <v>242604</v>
      </c>
      <c r="E2046">
        <f t="shared" si="62"/>
        <v>2018</v>
      </c>
      <c r="F2046" s="57">
        <f>_xlfn.XLOOKUP(E2046,'Historical Metal Prices'!$L$4:$Z$4,'Historical Metal Prices'!$L$10:$Z$10)</f>
        <v>0.27973795103410426</v>
      </c>
      <c r="G2046" s="77">
        <f t="shared" si="63"/>
        <v>16889.341608772593</v>
      </c>
    </row>
    <row r="2047" spans="1:7" x14ac:dyDescent="0.2">
      <c r="A2047" s="79">
        <v>43334</v>
      </c>
      <c r="B2047" s="77">
        <v>13442.5</v>
      </c>
      <c r="C2047" s="84">
        <v>243552</v>
      </c>
      <c r="E2047">
        <f t="shared" si="62"/>
        <v>2018</v>
      </c>
      <c r="F2047" s="57">
        <f>_xlfn.XLOOKUP(E2047,'Historical Metal Prices'!$L$4:$Z$4,'Historical Metal Prices'!$L$10:$Z$10)</f>
        <v>0.27973795103410426</v>
      </c>
      <c r="G2047" s="77">
        <f t="shared" si="63"/>
        <v>17202.877406775948</v>
      </c>
    </row>
    <row r="2048" spans="1:7" x14ac:dyDescent="0.2">
      <c r="A2048" s="79">
        <v>43333</v>
      </c>
      <c r="B2048" s="77">
        <v>13474.5</v>
      </c>
      <c r="C2048" s="84">
        <v>243666</v>
      </c>
      <c r="E2048">
        <f t="shared" si="62"/>
        <v>2018</v>
      </c>
      <c r="F2048" s="57">
        <f>_xlfn.XLOOKUP(E2048,'Historical Metal Prices'!$L$4:$Z$4,'Historical Metal Prices'!$L$10:$Z$10)</f>
        <v>0.27973795103410426</v>
      </c>
      <c r="G2048" s="77">
        <f t="shared" si="63"/>
        <v>17243.82902120904</v>
      </c>
    </row>
    <row r="2049" spans="1:7" x14ac:dyDescent="0.2">
      <c r="A2049" s="79">
        <v>43332</v>
      </c>
      <c r="B2049" s="77">
        <v>13476</v>
      </c>
      <c r="C2049" s="84">
        <v>245094</v>
      </c>
      <c r="E2049">
        <f t="shared" si="62"/>
        <v>2018</v>
      </c>
      <c r="F2049" s="57">
        <f>_xlfn.XLOOKUP(E2049,'Historical Metal Prices'!$L$4:$Z$4,'Historical Metal Prices'!$L$10:$Z$10)</f>
        <v>0.27973795103410426</v>
      </c>
      <c r="G2049" s="77">
        <f t="shared" si="63"/>
        <v>17245.748628135589</v>
      </c>
    </row>
    <row r="2050" spans="1:7" x14ac:dyDescent="0.2">
      <c r="A2050" s="79">
        <v>43329</v>
      </c>
      <c r="B2050" s="77">
        <v>13390</v>
      </c>
      <c r="C2050" s="84">
        <v>245724</v>
      </c>
      <c r="E2050">
        <f t="shared" si="62"/>
        <v>2018</v>
      </c>
      <c r="F2050" s="57">
        <f>_xlfn.XLOOKUP(E2050,'Historical Metal Prices'!$L$4:$Z$4,'Historical Metal Prices'!$L$10:$Z$10)</f>
        <v>0.27973795103410426</v>
      </c>
      <c r="G2050" s="77">
        <f t="shared" si="63"/>
        <v>17135.691164346656</v>
      </c>
    </row>
    <row r="2051" spans="1:7" x14ac:dyDescent="0.2">
      <c r="A2051" s="79">
        <v>43328</v>
      </c>
      <c r="B2051" s="77">
        <v>13230</v>
      </c>
      <c r="C2051" s="84">
        <v>246534</v>
      </c>
      <c r="E2051">
        <f t="shared" si="62"/>
        <v>2018</v>
      </c>
      <c r="F2051" s="57">
        <f>_xlfn.XLOOKUP(E2051,'Historical Metal Prices'!$L$4:$Z$4,'Historical Metal Prices'!$L$10:$Z$10)</f>
        <v>0.27973795103410426</v>
      </c>
      <c r="G2051" s="77">
        <f t="shared" si="63"/>
        <v>16930.9330921812</v>
      </c>
    </row>
    <row r="2052" spans="1:7" x14ac:dyDescent="0.2">
      <c r="A2052" s="79">
        <v>43327</v>
      </c>
      <c r="B2052" s="77">
        <v>12753.5</v>
      </c>
      <c r="C2052" s="84">
        <v>247548</v>
      </c>
      <c r="E2052">
        <f t="shared" si="62"/>
        <v>2018</v>
      </c>
      <c r="F2052" s="57">
        <f>_xlfn.XLOOKUP(E2052,'Historical Metal Prices'!$L$4:$Z$4,'Historical Metal Prices'!$L$10:$Z$10)</f>
        <v>0.27973795103410426</v>
      </c>
      <c r="G2052" s="77">
        <f t="shared" si="63"/>
        <v>16321.137958513449</v>
      </c>
    </row>
    <row r="2053" spans="1:7" x14ac:dyDescent="0.2">
      <c r="A2053" s="79">
        <v>43326</v>
      </c>
      <c r="B2053" s="77">
        <v>13328</v>
      </c>
      <c r="C2053" s="84">
        <v>248328</v>
      </c>
      <c r="E2053">
        <f t="shared" si="62"/>
        <v>2018</v>
      </c>
      <c r="F2053" s="57">
        <f>_xlfn.XLOOKUP(E2053,'Historical Metal Prices'!$L$4:$Z$4,'Historical Metal Prices'!$L$10:$Z$10)</f>
        <v>0.27973795103410426</v>
      </c>
      <c r="G2053" s="77">
        <f t="shared" si="63"/>
        <v>17056.347411382543</v>
      </c>
    </row>
    <row r="2054" spans="1:7" x14ac:dyDescent="0.2">
      <c r="A2054" s="79">
        <v>43325</v>
      </c>
      <c r="B2054" s="77">
        <v>13455</v>
      </c>
      <c r="C2054" s="84">
        <v>248712</v>
      </c>
      <c r="E2054">
        <f t="shared" si="62"/>
        <v>2018</v>
      </c>
      <c r="F2054" s="57">
        <f>_xlfn.XLOOKUP(E2054,'Historical Metal Prices'!$L$4:$Z$4,'Historical Metal Prices'!$L$10:$Z$10)</f>
        <v>0.27973795103410426</v>
      </c>
      <c r="G2054" s="77">
        <f t="shared" si="63"/>
        <v>17218.874131163873</v>
      </c>
    </row>
    <row r="2055" spans="1:7" x14ac:dyDescent="0.2">
      <c r="A2055" s="79">
        <v>43322</v>
      </c>
      <c r="B2055" s="77">
        <v>13736.5</v>
      </c>
      <c r="C2055" s="84">
        <v>248772</v>
      </c>
      <c r="E2055">
        <f t="shared" si="62"/>
        <v>2018</v>
      </c>
      <c r="F2055" s="57">
        <f>_xlfn.XLOOKUP(E2055,'Historical Metal Prices'!$L$4:$Z$4,'Historical Metal Prices'!$L$10:$Z$10)</f>
        <v>0.27973795103410426</v>
      </c>
      <c r="G2055" s="77">
        <f t="shared" si="63"/>
        <v>17579.120364379974</v>
      </c>
    </row>
    <row r="2056" spans="1:7" x14ac:dyDescent="0.2">
      <c r="A2056" s="79">
        <v>43321</v>
      </c>
      <c r="B2056" s="77">
        <v>13804</v>
      </c>
      <c r="C2056" s="84">
        <v>249546</v>
      </c>
      <c r="E2056">
        <f t="shared" si="62"/>
        <v>2018</v>
      </c>
      <c r="F2056" s="57">
        <f>_xlfn.XLOOKUP(E2056,'Historical Metal Prices'!$L$4:$Z$4,'Historical Metal Prices'!$L$10:$Z$10)</f>
        <v>0.27973795103410426</v>
      </c>
      <c r="G2056" s="77">
        <f t="shared" si="63"/>
        <v>17665.502676074775</v>
      </c>
    </row>
    <row r="2057" spans="1:7" x14ac:dyDescent="0.2">
      <c r="A2057" s="79">
        <v>43320</v>
      </c>
      <c r="B2057" s="77">
        <v>13967.5</v>
      </c>
      <c r="C2057" s="84">
        <v>249720</v>
      </c>
      <c r="E2057">
        <f t="shared" si="62"/>
        <v>2018</v>
      </c>
      <c r="F2057" s="57">
        <f>_xlfn.XLOOKUP(E2057,'Historical Metal Prices'!$L$4:$Z$4,'Historical Metal Prices'!$L$10:$Z$10)</f>
        <v>0.27973795103410426</v>
      </c>
      <c r="G2057" s="77">
        <f t="shared" si="63"/>
        <v>17874.739831068851</v>
      </c>
    </row>
    <row r="2058" spans="1:7" x14ac:dyDescent="0.2">
      <c r="A2058" s="79">
        <v>43319</v>
      </c>
      <c r="B2058" s="77">
        <v>13763</v>
      </c>
      <c r="C2058" s="84">
        <v>250548</v>
      </c>
      <c r="E2058">
        <f t="shared" si="62"/>
        <v>2018</v>
      </c>
      <c r="F2058" s="57">
        <f>_xlfn.XLOOKUP(E2058,'Historical Metal Prices'!$L$4:$Z$4,'Historical Metal Prices'!$L$10:$Z$10)</f>
        <v>0.27973795103410426</v>
      </c>
      <c r="G2058" s="77">
        <f t="shared" si="63"/>
        <v>17613.033420082378</v>
      </c>
    </row>
    <row r="2059" spans="1:7" x14ac:dyDescent="0.2">
      <c r="A2059" s="79">
        <v>43318</v>
      </c>
      <c r="B2059" s="77">
        <v>13594</v>
      </c>
      <c r="C2059" s="84">
        <v>251466</v>
      </c>
      <c r="E2059">
        <f t="shared" ref="E2059:E2122" si="64">YEAR(A2059)</f>
        <v>2018</v>
      </c>
      <c r="F2059" s="57">
        <f>_xlfn.XLOOKUP(E2059,'Historical Metal Prices'!$L$4:$Z$4,'Historical Metal Prices'!$L$10:$Z$10)</f>
        <v>0.27973795103410426</v>
      </c>
      <c r="G2059" s="77">
        <f t="shared" ref="G2059:G2122" si="65">IFERROR(B2059*(1+F2059),G2060)</f>
        <v>17396.757706357614</v>
      </c>
    </row>
    <row r="2060" spans="1:7" x14ac:dyDescent="0.2">
      <c r="A2060" s="79">
        <v>43315</v>
      </c>
      <c r="B2060" s="77">
        <v>13456</v>
      </c>
      <c r="C2060" s="84">
        <v>251838</v>
      </c>
      <c r="E2060">
        <f t="shared" si="64"/>
        <v>2018</v>
      </c>
      <c r="F2060" s="57">
        <f>_xlfn.XLOOKUP(E2060,'Historical Metal Prices'!$L$4:$Z$4,'Historical Metal Prices'!$L$10:$Z$10)</f>
        <v>0.27973795103410426</v>
      </c>
      <c r="G2060" s="77">
        <f t="shared" si="65"/>
        <v>17220.153869114907</v>
      </c>
    </row>
    <row r="2061" spans="1:7" x14ac:dyDescent="0.2">
      <c r="A2061" s="79">
        <v>43314</v>
      </c>
      <c r="B2061" s="77">
        <v>13237.25</v>
      </c>
      <c r="C2061" s="84">
        <v>253278</v>
      </c>
      <c r="E2061">
        <f t="shared" si="64"/>
        <v>2018</v>
      </c>
      <c r="F2061" s="57">
        <f>_xlfn.XLOOKUP(E2061,'Historical Metal Prices'!$L$4:$Z$4,'Historical Metal Prices'!$L$10:$Z$10)</f>
        <v>0.27973795103410426</v>
      </c>
      <c r="G2061" s="77">
        <f t="shared" si="65"/>
        <v>16940.211192326198</v>
      </c>
    </row>
    <row r="2062" spans="1:7" x14ac:dyDescent="0.2">
      <c r="A2062" s="79">
        <v>43313</v>
      </c>
      <c r="B2062" s="77">
        <v>13492.5</v>
      </c>
      <c r="C2062" s="84">
        <v>254070</v>
      </c>
      <c r="E2062">
        <f t="shared" si="64"/>
        <v>2018</v>
      </c>
      <c r="F2062" s="57">
        <f>_xlfn.XLOOKUP(E2062,'Historical Metal Prices'!$L$4:$Z$4,'Historical Metal Prices'!$L$10:$Z$10)</f>
        <v>0.27973795103410426</v>
      </c>
      <c r="G2062" s="77">
        <f t="shared" si="65"/>
        <v>17266.864304327653</v>
      </c>
    </row>
    <row r="2063" spans="1:7" x14ac:dyDescent="0.2">
      <c r="A2063" s="79">
        <v>43312</v>
      </c>
      <c r="B2063" s="77">
        <v>13939</v>
      </c>
      <c r="C2063" s="84">
        <v>254262</v>
      </c>
      <c r="E2063">
        <f t="shared" si="64"/>
        <v>2018</v>
      </c>
      <c r="F2063" s="57">
        <f>_xlfn.XLOOKUP(E2063,'Historical Metal Prices'!$L$4:$Z$4,'Historical Metal Prices'!$L$10:$Z$10)</f>
        <v>0.27973795103410426</v>
      </c>
      <c r="G2063" s="77">
        <f t="shared" si="65"/>
        <v>17838.26729946438</v>
      </c>
    </row>
    <row r="2064" spans="1:7" x14ac:dyDescent="0.2">
      <c r="A2064" s="79">
        <v>43311</v>
      </c>
      <c r="B2064" s="77">
        <v>13766.5</v>
      </c>
      <c r="C2064" s="84">
        <v>256044</v>
      </c>
      <c r="E2064">
        <f t="shared" si="64"/>
        <v>2018</v>
      </c>
      <c r="F2064" s="57">
        <f>_xlfn.XLOOKUP(E2064,'Historical Metal Prices'!$L$4:$Z$4,'Historical Metal Prices'!$L$10:$Z$10)</f>
        <v>0.27973795103410426</v>
      </c>
      <c r="G2064" s="77">
        <f t="shared" si="65"/>
        <v>17617.512502910995</v>
      </c>
    </row>
    <row r="2065" spans="1:7" x14ac:dyDescent="0.2">
      <c r="A2065" s="79">
        <v>43308</v>
      </c>
      <c r="B2065" s="77">
        <v>13770</v>
      </c>
      <c r="C2065" s="84">
        <v>256158</v>
      </c>
      <c r="E2065">
        <f t="shared" si="64"/>
        <v>2018</v>
      </c>
      <c r="F2065" s="57">
        <f>_xlfn.XLOOKUP(E2065,'Historical Metal Prices'!$L$4:$Z$4,'Historical Metal Prices'!$L$10:$Z$10)</f>
        <v>0.27973795103410426</v>
      </c>
      <c r="G2065" s="77">
        <f t="shared" si="65"/>
        <v>17621.991585739615</v>
      </c>
    </row>
    <row r="2066" spans="1:7" x14ac:dyDescent="0.2">
      <c r="A2066" s="79">
        <v>43307</v>
      </c>
      <c r="B2066" s="77">
        <v>13677</v>
      </c>
      <c r="C2066" s="84">
        <v>257502</v>
      </c>
      <c r="E2066">
        <f t="shared" si="64"/>
        <v>2018</v>
      </c>
      <c r="F2066" s="57">
        <f>_xlfn.XLOOKUP(E2066,'Historical Metal Prices'!$L$4:$Z$4,'Historical Metal Prices'!$L$10:$Z$10)</f>
        <v>0.27973795103410426</v>
      </c>
      <c r="G2066" s="77">
        <f t="shared" si="65"/>
        <v>17502.975956293445</v>
      </c>
    </row>
    <row r="2067" spans="1:7" x14ac:dyDescent="0.2">
      <c r="A2067" s="79">
        <v>43306</v>
      </c>
      <c r="B2067" s="77">
        <v>13577</v>
      </c>
      <c r="C2067" s="84">
        <v>259332</v>
      </c>
      <c r="E2067">
        <f t="shared" si="64"/>
        <v>2018</v>
      </c>
      <c r="F2067" s="57">
        <f>_xlfn.XLOOKUP(E2067,'Historical Metal Prices'!$L$4:$Z$4,'Historical Metal Prices'!$L$10:$Z$10)</f>
        <v>0.27973795103410426</v>
      </c>
      <c r="G2067" s="77">
        <f t="shared" si="65"/>
        <v>17375.002161190034</v>
      </c>
    </row>
    <row r="2068" spans="1:7" x14ac:dyDescent="0.2">
      <c r="A2068" s="79">
        <v>43305</v>
      </c>
      <c r="B2068" s="77">
        <v>13499</v>
      </c>
      <c r="C2068" s="84">
        <v>260400</v>
      </c>
      <c r="E2068">
        <f t="shared" si="64"/>
        <v>2018</v>
      </c>
      <c r="F2068" s="57">
        <f>_xlfn.XLOOKUP(E2068,'Historical Metal Prices'!$L$4:$Z$4,'Historical Metal Prices'!$L$10:$Z$10)</f>
        <v>0.27973795103410426</v>
      </c>
      <c r="G2068" s="77">
        <f t="shared" si="65"/>
        <v>17275.182601009372</v>
      </c>
    </row>
    <row r="2069" spans="1:7" x14ac:dyDescent="0.2">
      <c r="A2069" s="79">
        <v>43304</v>
      </c>
      <c r="B2069" s="77">
        <v>13301</v>
      </c>
      <c r="C2069" s="84">
        <v>260718</v>
      </c>
      <c r="E2069">
        <f t="shared" si="64"/>
        <v>2018</v>
      </c>
      <c r="F2069" s="57">
        <f>_xlfn.XLOOKUP(E2069,'Historical Metal Prices'!$L$4:$Z$4,'Historical Metal Prices'!$L$10:$Z$10)</f>
        <v>0.27973795103410426</v>
      </c>
      <c r="G2069" s="77">
        <f t="shared" si="65"/>
        <v>17021.794486704621</v>
      </c>
    </row>
    <row r="2070" spans="1:7" x14ac:dyDescent="0.2">
      <c r="A2070" s="79">
        <v>43301</v>
      </c>
      <c r="B2070" s="77">
        <v>13437</v>
      </c>
      <c r="C2070" s="84">
        <v>260718</v>
      </c>
      <c r="E2070">
        <f t="shared" si="64"/>
        <v>2018</v>
      </c>
      <c r="F2070" s="57">
        <f>_xlfn.XLOOKUP(E2070,'Historical Metal Prices'!$L$4:$Z$4,'Historical Metal Prices'!$L$10:$Z$10)</f>
        <v>0.27973795103410426</v>
      </c>
      <c r="G2070" s="77">
        <f t="shared" si="65"/>
        <v>17195.83884804526</v>
      </c>
    </row>
    <row r="2071" spans="1:7" x14ac:dyDescent="0.2">
      <c r="A2071" s="79">
        <v>43300</v>
      </c>
      <c r="B2071" s="77">
        <v>13249</v>
      </c>
      <c r="C2071" s="84">
        <v>259266</v>
      </c>
      <c r="E2071">
        <f t="shared" si="64"/>
        <v>2018</v>
      </c>
      <c r="F2071" s="57">
        <f>_xlfn.XLOOKUP(E2071,'Historical Metal Prices'!$L$4:$Z$4,'Historical Metal Prices'!$L$10:$Z$10)</f>
        <v>0.27973795103410426</v>
      </c>
      <c r="G2071" s="77">
        <f t="shared" si="65"/>
        <v>16955.248113250847</v>
      </c>
    </row>
    <row r="2072" spans="1:7" x14ac:dyDescent="0.2">
      <c r="A2072" s="79">
        <v>43299</v>
      </c>
      <c r="B2072" s="77">
        <v>13519</v>
      </c>
      <c r="C2072" s="84">
        <v>261108</v>
      </c>
      <c r="E2072">
        <f t="shared" si="64"/>
        <v>2018</v>
      </c>
      <c r="F2072" s="57">
        <f>_xlfn.XLOOKUP(E2072,'Historical Metal Prices'!$L$4:$Z$4,'Historical Metal Prices'!$L$10:$Z$10)</f>
        <v>0.27973795103410426</v>
      </c>
      <c r="G2072" s="77">
        <f t="shared" si="65"/>
        <v>17300.777360030057</v>
      </c>
    </row>
    <row r="2073" spans="1:7" x14ac:dyDescent="0.2">
      <c r="A2073" s="79">
        <v>43298</v>
      </c>
      <c r="B2073" s="77">
        <v>13393</v>
      </c>
      <c r="C2073" s="84">
        <v>262416</v>
      </c>
      <c r="E2073">
        <f t="shared" si="64"/>
        <v>2018</v>
      </c>
      <c r="F2073" s="57">
        <f>_xlfn.XLOOKUP(E2073,'Historical Metal Prices'!$L$4:$Z$4,'Historical Metal Prices'!$L$10:$Z$10)</f>
        <v>0.27973795103410426</v>
      </c>
      <c r="G2073" s="77">
        <f t="shared" si="65"/>
        <v>17139.530378199757</v>
      </c>
    </row>
    <row r="2074" spans="1:7" x14ac:dyDescent="0.2">
      <c r="A2074" s="79">
        <v>43297</v>
      </c>
      <c r="B2074" s="77">
        <v>13571.5</v>
      </c>
      <c r="C2074" s="84">
        <v>263298</v>
      </c>
      <c r="E2074">
        <f t="shared" si="64"/>
        <v>2018</v>
      </c>
      <c r="F2074" s="57">
        <f>_xlfn.XLOOKUP(E2074,'Historical Metal Prices'!$L$4:$Z$4,'Historical Metal Prices'!$L$10:$Z$10)</f>
        <v>0.27973795103410426</v>
      </c>
      <c r="G2074" s="77">
        <f t="shared" si="65"/>
        <v>17367.963602459346</v>
      </c>
    </row>
    <row r="2075" spans="1:7" x14ac:dyDescent="0.2">
      <c r="A2075" s="79">
        <v>43294</v>
      </c>
      <c r="B2075" s="77">
        <v>13881</v>
      </c>
      <c r="C2075" s="84">
        <v>263520</v>
      </c>
      <c r="E2075">
        <f t="shared" si="64"/>
        <v>2018</v>
      </c>
      <c r="F2075" s="57">
        <f>_xlfn.XLOOKUP(E2075,'Historical Metal Prices'!$L$4:$Z$4,'Historical Metal Prices'!$L$10:$Z$10)</f>
        <v>0.27973795103410426</v>
      </c>
      <c r="G2075" s="77">
        <f t="shared" si="65"/>
        <v>17764.042498304399</v>
      </c>
    </row>
    <row r="2076" spans="1:7" x14ac:dyDescent="0.2">
      <c r="A2076" s="79">
        <v>43293</v>
      </c>
      <c r="B2076" s="77">
        <v>14099</v>
      </c>
      <c r="C2076" s="84">
        <v>263646</v>
      </c>
      <c r="E2076">
        <f t="shared" si="64"/>
        <v>2018</v>
      </c>
      <c r="F2076" s="57">
        <f>_xlfn.XLOOKUP(E2076,'Historical Metal Prices'!$L$4:$Z$4,'Historical Metal Prices'!$L$10:$Z$10)</f>
        <v>0.27973795103410426</v>
      </c>
      <c r="G2076" s="77">
        <f t="shared" si="65"/>
        <v>18043.025371629836</v>
      </c>
    </row>
    <row r="2077" spans="1:7" x14ac:dyDescent="0.2">
      <c r="A2077" s="79">
        <v>43292</v>
      </c>
      <c r="B2077" s="77">
        <v>13785</v>
      </c>
      <c r="C2077" s="84">
        <v>263730</v>
      </c>
      <c r="E2077">
        <f t="shared" si="64"/>
        <v>2018</v>
      </c>
      <c r="F2077" s="57">
        <f>_xlfn.XLOOKUP(E2077,'Historical Metal Prices'!$L$4:$Z$4,'Historical Metal Prices'!$L$10:$Z$10)</f>
        <v>0.27973795103410426</v>
      </c>
      <c r="G2077" s="77">
        <f t="shared" si="65"/>
        <v>17641.187655005127</v>
      </c>
    </row>
    <row r="2078" spans="1:7" x14ac:dyDescent="0.2">
      <c r="A2078" s="79">
        <v>43291</v>
      </c>
      <c r="B2078" s="77">
        <v>14057</v>
      </c>
      <c r="C2078" s="84">
        <v>263220</v>
      </c>
      <c r="E2078">
        <f t="shared" si="64"/>
        <v>2018</v>
      </c>
      <c r="F2078" s="57">
        <f>_xlfn.XLOOKUP(E2078,'Historical Metal Prices'!$L$4:$Z$4,'Historical Metal Prices'!$L$10:$Z$10)</f>
        <v>0.27973795103410426</v>
      </c>
      <c r="G2078" s="77">
        <f t="shared" si="65"/>
        <v>17989.276377686405</v>
      </c>
    </row>
    <row r="2079" spans="1:7" x14ac:dyDescent="0.2">
      <c r="A2079" s="79">
        <v>43290</v>
      </c>
      <c r="B2079" s="77">
        <v>14118</v>
      </c>
      <c r="C2079" s="84">
        <v>263994</v>
      </c>
      <c r="E2079">
        <f t="shared" si="64"/>
        <v>2018</v>
      </c>
      <c r="F2079" s="57">
        <f>_xlfn.XLOOKUP(E2079,'Historical Metal Prices'!$L$4:$Z$4,'Historical Metal Prices'!$L$10:$Z$10)</f>
        <v>0.27973795103410426</v>
      </c>
      <c r="G2079" s="77">
        <f t="shared" si="65"/>
        <v>18067.340392699483</v>
      </c>
    </row>
    <row r="2080" spans="1:7" x14ac:dyDescent="0.2">
      <c r="A2080" s="79">
        <v>43287</v>
      </c>
      <c r="B2080" s="77">
        <v>13850.5</v>
      </c>
      <c r="C2080" s="84">
        <v>265542</v>
      </c>
      <c r="E2080">
        <f t="shared" si="64"/>
        <v>2018</v>
      </c>
      <c r="F2080" s="57">
        <f>_xlfn.XLOOKUP(E2080,'Historical Metal Prices'!$L$4:$Z$4,'Historical Metal Prices'!$L$10:$Z$10)</f>
        <v>0.27973795103410426</v>
      </c>
      <c r="G2080" s="77">
        <f t="shared" si="65"/>
        <v>17725.01049079786</v>
      </c>
    </row>
    <row r="2081" spans="1:7" x14ac:dyDescent="0.2">
      <c r="A2081" s="79">
        <v>43286</v>
      </c>
      <c r="B2081" s="77">
        <v>14103.5</v>
      </c>
      <c r="C2081" s="84">
        <v>266868</v>
      </c>
      <c r="E2081">
        <f t="shared" si="64"/>
        <v>2018</v>
      </c>
      <c r="F2081" s="57">
        <f>_xlfn.XLOOKUP(E2081,'Historical Metal Prices'!$L$4:$Z$4,'Historical Metal Prices'!$L$10:$Z$10)</f>
        <v>0.27973795103410426</v>
      </c>
      <c r="G2081" s="77">
        <f t="shared" si="65"/>
        <v>18048.78419240949</v>
      </c>
    </row>
    <row r="2082" spans="1:7" x14ac:dyDescent="0.2">
      <c r="A2082" s="79">
        <v>43285</v>
      </c>
      <c r="B2082" s="77">
        <v>14054</v>
      </c>
      <c r="C2082" s="84">
        <v>268392</v>
      </c>
      <c r="E2082">
        <f t="shared" si="64"/>
        <v>2018</v>
      </c>
      <c r="F2082" s="57">
        <f>_xlfn.XLOOKUP(E2082,'Historical Metal Prices'!$L$4:$Z$4,'Historical Metal Prices'!$L$10:$Z$10)</f>
        <v>0.27973795103410426</v>
      </c>
      <c r="G2082" s="77">
        <f t="shared" si="65"/>
        <v>17985.4371638333</v>
      </c>
    </row>
    <row r="2083" spans="1:7" x14ac:dyDescent="0.2">
      <c r="A2083" s="79">
        <v>43284</v>
      </c>
      <c r="B2083" s="77">
        <v>14353.5</v>
      </c>
      <c r="C2083" s="84">
        <v>269166</v>
      </c>
      <c r="E2083">
        <f t="shared" si="64"/>
        <v>2018</v>
      </c>
      <c r="F2083" s="57">
        <f>_xlfn.XLOOKUP(E2083,'Historical Metal Prices'!$L$4:$Z$4,'Historical Metal Prices'!$L$10:$Z$10)</f>
        <v>0.27973795103410426</v>
      </c>
      <c r="G2083" s="77">
        <f t="shared" si="65"/>
        <v>18368.718680168015</v>
      </c>
    </row>
    <row r="2084" spans="1:7" x14ac:dyDescent="0.2">
      <c r="A2084" s="79">
        <v>43283</v>
      </c>
      <c r="B2084" s="77">
        <v>14464.5</v>
      </c>
      <c r="C2084" s="84">
        <v>269898</v>
      </c>
      <c r="E2084">
        <f t="shared" si="64"/>
        <v>2018</v>
      </c>
      <c r="F2084" s="57">
        <f>_xlfn.XLOOKUP(E2084,'Historical Metal Prices'!$L$4:$Z$4,'Historical Metal Prices'!$L$10:$Z$10)</f>
        <v>0.27973795103410426</v>
      </c>
      <c r="G2084" s="77">
        <f t="shared" si="65"/>
        <v>18510.769592732802</v>
      </c>
    </row>
    <row r="2085" spans="1:7" x14ac:dyDescent="0.2">
      <c r="A2085" s="79">
        <v>43280</v>
      </c>
      <c r="B2085" s="77">
        <v>14823</v>
      </c>
      <c r="C2085" s="84">
        <v>271806</v>
      </c>
      <c r="E2085">
        <f t="shared" si="64"/>
        <v>2018</v>
      </c>
      <c r="F2085" s="57">
        <f>_xlfn.XLOOKUP(E2085,'Historical Metal Prices'!$L$4:$Z$4,'Historical Metal Prices'!$L$10:$Z$10)</f>
        <v>0.27973795103410426</v>
      </c>
      <c r="G2085" s="77">
        <f t="shared" si="65"/>
        <v>18969.555648178528</v>
      </c>
    </row>
    <row r="2086" spans="1:7" x14ac:dyDescent="0.2">
      <c r="A2086" s="79">
        <v>43279</v>
      </c>
      <c r="B2086" s="77">
        <v>14708.5</v>
      </c>
      <c r="C2086" s="84">
        <v>272616</v>
      </c>
      <c r="E2086">
        <f t="shared" si="64"/>
        <v>2018</v>
      </c>
      <c r="F2086" s="57">
        <f>_xlfn.XLOOKUP(E2086,'Historical Metal Prices'!$L$4:$Z$4,'Historical Metal Prices'!$L$10:$Z$10)</f>
        <v>0.27973795103410426</v>
      </c>
      <c r="G2086" s="77">
        <f t="shared" si="65"/>
        <v>18823.025652785123</v>
      </c>
    </row>
    <row r="2087" spans="1:7" x14ac:dyDescent="0.2">
      <c r="A2087" s="79">
        <v>43278</v>
      </c>
      <c r="B2087" s="77">
        <v>14804</v>
      </c>
      <c r="C2087" s="84">
        <v>272754</v>
      </c>
      <c r="E2087">
        <f t="shared" si="64"/>
        <v>2018</v>
      </c>
      <c r="F2087" s="57">
        <f>_xlfn.XLOOKUP(E2087,'Historical Metal Prices'!$L$4:$Z$4,'Historical Metal Prices'!$L$10:$Z$10)</f>
        <v>0.27973795103410426</v>
      </c>
      <c r="G2087" s="77">
        <f t="shared" si="65"/>
        <v>18945.24062710888</v>
      </c>
    </row>
    <row r="2088" spans="1:7" x14ac:dyDescent="0.2">
      <c r="A2088" s="79">
        <v>43277</v>
      </c>
      <c r="B2088" s="77">
        <v>14704.5</v>
      </c>
      <c r="C2088" s="84">
        <v>272982</v>
      </c>
      <c r="E2088">
        <f t="shared" si="64"/>
        <v>2018</v>
      </c>
      <c r="F2088" s="57">
        <f>_xlfn.XLOOKUP(E2088,'Historical Metal Prices'!$L$4:$Z$4,'Historical Metal Prices'!$L$10:$Z$10)</f>
        <v>0.27973795103410426</v>
      </c>
      <c r="G2088" s="77">
        <f t="shared" si="65"/>
        <v>18817.906700980988</v>
      </c>
    </row>
    <row r="2089" spans="1:7" x14ac:dyDescent="0.2">
      <c r="A2089" s="79">
        <v>43276</v>
      </c>
      <c r="B2089" s="77">
        <v>14646</v>
      </c>
      <c r="C2089" s="84">
        <v>274176</v>
      </c>
      <c r="E2089">
        <f t="shared" si="64"/>
        <v>2018</v>
      </c>
      <c r="F2089" s="57">
        <f>_xlfn.XLOOKUP(E2089,'Historical Metal Prices'!$L$4:$Z$4,'Historical Metal Prices'!$L$10:$Z$10)</f>
        <v>0.27973795103410426</v>
      </c>
      <c r="G2089" s="77">
        <f t="shared" si="65"/>
        <v>18743.042030845492</v>
      </c>
    </row>
    <row r="2090" spans="1:7" x14ac:dyDescent="0.2">
      <c r="A2090" s="79">
        <v>43273</v>
      </c>
      <c r="B2090" s="77">
        <v>15180.5</v>
      </c>
      <c r="C2090" s="84">
        <v>274242</v>
      </c>
      <c r="E2090">
        <f t="shared" si="64"/>
        <v>2018</v>
      </c>
      <c r="F2090" s="57">
        <f>_xlfn.XLOOKUP(E2090,'Historical Metal Prices'!$L$4:$Z$4,'Historical Metal Prices'!$L$10:$Z$10)</f>
        <v>0.27973795103410426</v>
      </c>
      <c r="G2090" s="77">
        <f t="shared" si="65"/>
        <v>19427.06196567322</v>
      </c>
    </row>
    <row r="2091" spans="1:7" x14ac:dyDescent="0.2">
      <c r="A2091" s="79">
        <v>43272</v>
      </c>
      <c r="B2091" s="77">
        <v>14905</v>
      </c>
      <c r="C2091" s="84">
        <v>274476</v>
      </c>
      <c r="E2091">
        <f t="shared" si="64"/>
        <v>2018</v>
      </c>
      <c r="F2091" s="57">
        <f>_xlfn.XLOOKUP(E2091,'Historical Metal Prices'!$L$4:$Z$4,'Historical Metal Prices'!$L$10:$Z$10)</f>
        <v>0.27973795103410426</v>
      </c>
      <c r="G2091" s="77">
        <f t="shared" si="65"/>
        <v>19074.494160163325</v>
      </c>
    </row>
    <row r="2092" spans="1:7" x14ac:dyDescent="0.2">
      <c r="A2092" s="79">
        <v>43271</v>
      </c>
      <c r="B2092" s="77">
        <v>14893</v>
      </c>
      <c r="C2092" s="84">
        <v>275544</v>
      </c>
      <c r="E2092">
        <f t="shared" si="64"/>
        <v>2018</v>
      </c>
      <c r="F2092" s="57">
        <f>_xlfn.XLOOKUP(E2092,'Historical Metal Prices'!$L$4:$Z$4,'Historical Metal Prices'!$L$10:$Z$10)</f>
        <v>0.27973795103410426</v>
      </c>
      <c r="G2092" s="77">
        <f t="shared" si="65"/>
        <v>19059.137304750915</v>
      </c>
    </row>
    <row r="2093" spans="1:7" x14ac:dyDescent="0.2">
      <c r="A2093" s="79">
        <v>43270</v>
      </c>
      <c r="B2093" s="77">
        <v>14566</v>
      </c>
      <c r="C2093" s="84">
        <v>275616</v>
      </c>
      <c r="E2093">
        <f t="shared" si="64"/>
        <v>2018</v>
      </c>
      <c r="F2093" s="57">
        <f>_xlfn.XLOOKUP(E2093,'Historical Metal Prices'!$L$4:$Z$4,'Historical Metal Prices'!$L$10:$Z$10)</f>
        <v>0.27973795103410426</v>
      </c>
      <c r="G2093" s="77">
        <f t="shared" si="65"/>
        <v>18640.662994762763</v>
      </c>
    </row>
    <row r="2094" spans="1:7" x14ac:dyDescent="0.2">
      <c r="A2094" s="79">
        <v>43269</v>
      </c>
      <c r="B2094" s="77">
        <v>14891.5</v>
      </c>
      <c r="C2094" s="84">
        <v>275658</v>
      </c>
      <c r="E2094">
        <f t="shared" si="64"/>
        <v>2018</v>
      </c>
      <c r="F2094" s="57">
        <f>_xlfn.XLOOKUP(E2094,'Historical Metal Prices'!$L$4:$Z$4,'Historical Metal Prices'!$L$10:$Z$10)</f>
        <v>0.27973795103410426</v>
      </c>
      <c r="G2094" s="77">
        <f t="shared" si="65"/>
        <v>19057.217697824362</v>
      </c>
    </row>
    <row r="2095" spans="1:7" x14ac:dyDescent="0.2">
      <c r="A2095" s="79">
        <v>43266</v>
      </c>
      <c r="B2095" s="77">
        <v>15107.5</v>
      </c>
      <c r="C2095" s="84">
        <v>275712</v>
      </c>
      <c r="E2095">
        <f t="shared" si="64"/>
        <v>2018</v>
      </c>
      <c r="F2095" s="57">
        <f>_xlfn.XLOOKUP(E2095,'Historical Metal Prices'!$L$4:$Z$4,'Historical Metal Prices'!$L$10:$Z$10)</f>
        <v>0.27973795103410426</v>
      </c>
      <c r="G2095" s="77">
        <f t="shared" si="65"/>
        <v>19333.641095247731</v>
      </c>
    </row>
    <row r="2096" spans="1:7" x14ac:dyDescent="0.2">
      <c r="A2096" s="79">
        <v>43265</v>
      </c>
      <c r="B2096" s="77">
        <v>15210.5</v>
      </c>
      <c r="C2096" s="84">
        <v>276384</v>
      </c>
      <c r="E2096">
        <f t="shared" si="64"/>
        <v>2018</v>
      </c>
      <c r="F2096" s="57">
        <f>_xlfn.XLOOKUP(E2096,'Historical Metal Prices'!$L$4:$Z$4,'Historical Metal Prices'!$L$10:$Z$10)</f>
        <v>0.27973795103410426</v>
      </c>
      <c r="G2096" s="77">
        <f t="shared" si="65"/>
        <v>19465.454104204244</v>
      </c>
    </row>
    <row r="2097" spans="1:7" x14ac:dyDescent="0.2">
      <c r="A2097" s="79">
        <v>43264</v>
      </c>
      <c r="B2097" s="77">
        <v>15549</v>
      </c>
      <c r="C2097" s="84">
        <v>276312</v>
      </c>
      <c r="E2097">
        <f t="shared" si="64"/>
        <v>2018</v>
      </c>
      <c r="F2097" s="57">
        <f>_xlfn.XLOOKUP(E2097,'Historical Metal Prices'!$L$4:$Z$4,'Historical Metal Prices'!$L$10:$Z$10)</f>
        <v>0.27973795103410426</v>
      </c>
      <c r="G2097" s="77">
        <f t="shared" si="65"/>
        <v>19898.645400629288</v>
      </c>
    </row>
    <row r="2098" spans="1:7" x14ac:dyDescent="0.2">
      <c r="A2098" s="79">
        <v>43263</v>
      </c>
      <c r="B2098" s="77">
        <v>15135.5</v>
      </c>
      <c r="C2098" s="84">
        <v>277014</v>
      </c>
      <c r="E2098">
        <f t="shared" si="64"/>
        <v>2018</v>
      </c>
      <c r="F2098" s="57">
        <f>_xlfn.XLOOKUP(E2098,'Historical Metal Prices'!$L$4:$Z$4,'Historical Metal Prices'!$L$10:$Z$10)</f>
        <v>0.27973795103410426</v>
      </c>
      <c r="G2098" s="77">
        <f t="shared" si="65"/>
        <v>19369.473757876684</v>
      </c>
    </row>
    <row r="2099" spans="1:7" x14ac:dyDescent="0.2">
      <c r="A2099" s="79">
        <v>43262</v>
      </c>
      <c r="B2099" s="77">
        <v>15222</v>
      </c>
      <c r="C2099" s="84">
        <v>277986</v>
      </c>
      <c r="E2099">
        <f t="shared" si="64"/>
        <v>2018</v>
      </c>
      <c r="F2099" s="57">
        <f>_xlfn.XLOOKUP(E2099,'Historical Metal Prices'!$L$4:$Z$4,'Historical Metal Prices'!$L$10:$Z$10)</f>
        <v>0.27973795103410426</v>
      </c>
      <c r="G2099" s="77">
        <f t="shared" si="65"/>
        <v>19480.171090641135</v>
      </c>
    </row>
    <row r="2100" spans="1:7" x14ac:dyDescent="0.2">
      <c r="A2100" s="79">
        <v>43259</v>
      </c>
      <c r="B2100" s="77">
        <v>15355</v>
      </c>
      <c r="C2100" s="84">
        <v>279120</v>
      </c>
      <c r="E2100">
        <f t="shared" si="64"/>
        <v>2018</v>
      </c>
      <c r="F2100" s="57">
        <f>_xlfn.XLOOKUP(E2100,'Historical Metal Prices'!$L$4:$Z$4,'Historical Metal Prices'!$L$10:$Z$10)</f>
        <v>0.27973795103410426</v>
      </c>
      <c r="G2100" s="77">
        <f t="shared" si="65"/>
        <v>19650.376238128672</v>
      </c>
    </row>
    <row r="2101" spans="1:7" x14ac:dyDescent="0.2">
      <c r="A2101" s="79">
        <v>43258</v>
      </c>
      <c r="B2101" s="77">
        <v>15456</v>
      </c>
      <c r="C2101" s="84">
        <v>278994</v>
      </c>
      <c r="E2101">
        <f t="shared" si="64"/>
        <v>2018</v>
      </c>
      <c r="F2101" s="57">
        <f>_xlfn.XLOOKUP(E2101,'Historical Metal Prices'!$L$4:$Z$4,'Historical Metal Prices'!$L$10:$Z$10)</f>
        <v>0.27973795103410426</v>
      </c>
      <c r="G2101" s="77">
        <f t="shared" si="65"/>
        <v>19779.629771183114</v>
      </c>
    </row>
    <row r="2102" spans="1:7" x14ac:dyDescent="0.2">
      <c r="A2102" s="79">
        <v>43257</v>
      </c>
      <c r="B2102" s="77">
        <v>15569.75</v>
      </c>
      <c r="C2102" s="84">
        <v>278790</v>
      </c>
      <c r="E2102">
        <f t="shared" si="64"/>
        <v>2018</v>
      </c>
      <c r="F2102" s="57">
        <f>_xlfn.XLOOKUP(E2102,'Historical Metal Prices'!$L$4:$Z$4,'Historical Metal Prices'!$L$10:$Z$10)</f>
        <v>0.27973795103410426</v>
      </c>
      <c r="G2102" s="77">
        <f t="shared" si="65"/>
        <v>19925.199963113246</v>
      </c>
    </row>
    <row r="2103" spans="1:7" x14ac:dyDescent="0.2">
      <c r="A2103" s="79">
        <v>43256</v>
      </c>
      <c r="B2103" s="77">
        <v>15687.5</v>
      </c>
      <c r="C2103" s="84">
        <v>280116</v>
      </c>
      <c r="E2103">
        <f t="shared" si="64"/>
        <v>2018</v>
      </c>
      <c r="F2103" s="57">
        <f>_xlfn.XLOOKUP(E2103,'Historical Metal Prices'!$L$4:$Z$4,'Historical Metal Prices'!$L$10:$Z$10)</f>
        <v>0.27973795103410426</v>
      </c>
      <c r="G2103" s="77">
        <f t="shared" si="65"/>
        <v>20075.88910684751</v>
      </c>
    </row>
    <row r="2104" spans="1:7" x14ac:dyDescent="0.2">
      <c r="A2104" s="79">
        <v>43255</v>
      </c>
      <c r="B2104" s="77">
        <v>15423.5</v>
      </c>
      <c r="C2104" s="84">
        <v>281214</v>
      </c>
      <c r="E2104">
        <f t="shared" si="64"/>
        <v>2018</v>
      </c>
      <c r="F2104" s="57">
        <f>_xlfn.XLOOKUP(E2104,'Historical Metal Prices'!$L$4:$Z$4,'Historical Metal Prices'!$L$10:$Z$10)</f>
        <v>0.27973795103410426</v>
      </c>
      <c r="G2104" s="77">
        <f t="shared" si="65"/>
        <v>19738.038287774507</v>
      </c>
    </row>
    <row r="2105" spans="1:7" x14ac:dyDescent="0.2">
      <c r="A2105" s="79">
        <v>43252</v>
      </c>
      <c r="B2105" s="77">
        <v>15380.5</v>
      </c>
      <c r="C2105" s="84">
        <v>286752</v>
      </c>
      <c r="E2105">
        <f t="shared" si="64"/>
        <v>2018</v>
      </c>
      <c r="F2105" s="57">
        <f>_xlfn.XLOOKUP(E2105,'Historical Metal Prices'!$L$4:$Z$4,'Historical Metal Prices'!$L$10:$Z$10)</f>
        <v>0.27973795103410426</v>
      </c>
      <c r="G2105" s="77">
        <f t="shared" si="65"/>
        <v>19683.009555880042</v>
      </c>
    </row>
    <row r="2106" spans="1:7" x14ac:dyDescent="0.2">
      <c r="A2106" s="79">
        <v>43251</v>
      </c>
      <c r="B2106" s="77">
        <v>15157.5</v>
      </c>
      <c r="C2106" s="84">
        <v>287646</v>
      </c>
      <c r="E2106">
        <f t="shared" si="64"/>
        <v>2018</v>
      </c>
      <c r="F2106" s="57">
        <f>_xlfn.XLOOKUP(E2106,'Historical Metal Prices'!$L$4:$Z$4,'Historical Metal Prices'!$L$10:$Z$10)</f>
        <v>0.27973795103410426</v>
      </c>
      <c r="G2106" s="77">
        <f t="shared" si="65"/>
        <v>19397.627992799436</v>
      </c>
    </row>
    <row r="2107" spans="1:7" x14ac:dyDescent="0.2">
      <c r="A2107" s="79">
        <v>43250</v>
      </c>
      <c r="B2107" s="77">
        <v>15066.5</v>
      </c>
      <c r="C2107" s="84">
        <v>290604</v>
      </c>
      <c r="E2107">
        <f t="shared" si="64"/>
        <v>2018</v>
      </c>
      <c r="F2107" s="57">
        <f>_xlfn.XLOOKUP(E2107,'Historical Metal Prices'!$L$4:$Z$4,'Historical Metal Prices'!$L$10:$Z$10)</f>
        <v>0.27973795103410426</v>
      </c>
      <c r="G2107" s="77">
        <f t="shared" si="65"/>
        <v>19281.17183925533</v>
      </c>
    </row>
    <row r="2108" spans="1:7" x14ac:dyDescent="0.2">
      <c r="A2108" s="79">
        <v>43249</v>
      </c>
      <c r="B2108" s="77">
        <v>14843.5</v>
      </c>
      <c r="C2108" s="84">
        <v>292098</v>
      </c>
      <c r="E2108">
        <f t="shared" si="64"/>
        <v>2018</v>
      </c>
      <c r="F2108" s="57">
        <f>_xlfn.XLOOKUP(E2108,'Historical Metal Prices'!$L$4:$Z$4,'Historical Metal Prices'!$L$10:$Z$10)</f>
        <v>0.27973795103410426</v>
      </c>
      <c r="G2108" s="77">
        <f t="shared" si="65"/>
        <v>18995.790276174728</v>
      </c>
    </row>
    <row r="2109" spans="1:7" x14ac:dyDescent="0.2">
      <c r="A2109" s="79">
        <v>43248</v>
      </c>
      <c r="B2109" s="77">
        <v>14724</v>
      </c>
      <c r="C2109" s="84">
        <v>294804</v>
      </c>
      <c r="E2109">
        <f t="shared" si="64"/>
        <v>2018</v>
      </c>
      <c r="F2109" s="57">
        <f>_xlfn.XLOOKUP(E2109,'Historical Metal Prices'!$L$4:$Z$4,'Historical Metal Prices'!$L$10:$Z$10)</f>
        <v>0.27973795103410426</v>
      </c>
      <c r="G2109" s="77">
        <f t="shared" si="65"/>
        <v>18842.861591026151</v>
      </c>
    </row>
    <row r="2110" spans="1:7" x14ac:dyDescent="0.2">
      <c r="A2110" s="79">
        <v>43245</v>
      </c>
      <c r="B2110" s="77">
        <v>14724</v>
      </c>
      <c r="C2110" s="84">
        <v>296316</v>
      </c>
      <c r="E2110">
        <f t="shared" si="64"/>
        <v>2018</v>
      </c>
      <c r="F2110" s="57">
        <f>_xlfn.XLOOKUP(E2110,'Historical Metal Prices'!$L$4:$Z$4,'Historical Metal Prices'!$L$10:$Z$10)</f>
        <v>0.27973795103410426</v>
      </c>
      <c r="G2110" s="77">
        <f t="shared" si="65"/>
        <v>18842.861591026151</v>
      </c>
    </row>
    <row r="2111" spans="1:7" x14ac:dyDescent="0.2">
      <c r="A2111" s="79">
        <v>43244</v>
      </c>
      <c r="B2111" s="77">
        <v>14843</v>
      </c>
      <c r="C2111" s="84">
        <v>296316</v>
      </c>
      <c r="E2111">
        <f t="shared" si="64"/>
        <v>2018</v>
      </c>
      <c r="F2111" s="57">
        <f>_xlfn.XLOOKUP(E2111,'Historical Metal Prices'!$L$4:$Z$4,'Historical Metal Prices'!$L$10:$Z$10)</f>
        <v>0.27973795103410426</v>
      </c>
      <c r="G2111" s="77">
        <f t="shared" si="65"/>
        <v>18995.150407199209</v>
      </c>
    </row>
    <row r="2112" spans="1:7" x14ac:dyDescent="0.2">
      <c r="A2112" s="79">
        <v>43243</v>
      </c>
      <c r="B2112" s="77">
        <v>14592</v>
      </c>
      <c r="C2112" s="84">
        <v>296898</v>
      </c>
      <c r="E2112">
        <f t="shared" si="64"/>
        <v>2018</v>
      </c>
      <c r="F2112" s="57">
        <f>_xlfn.XLOOKUP(E2112,'Historical Metal Prices'!$L$4:$Z$4,'Historical Metal Prices'!$L$10:$Z$10)</f>
        <v>0.27973795103410426</v>
      </c>
      <c r="G2112" s="77">
        <f t="shared" si="65"/>
        <v>18673.936181489651</v>
      </c>
    </row>
    <row r="2113" spans="1:7" x14ac:dyDescent="0.2">
      <c r="A2113" s="79">
        <v>43242</v>
      </c>
      <c r="B2113" s="77">
        <v>14722</v>
      </c>
      <c r="C2113" s="84">
        <v>297672</v>
      </c>
      <c r="E2113">
        <f t="shared" si="64"/>
        <v>2018</v>
      </c>
      <c r="F2113" s="57">
        <f>_xlfn.XLOOKUP(E2113,'Historical Metal Prices'!$L$4:$Z$4,'Historical Metal Prices'!$L$10:$Z$10)</f>
        <v>0.27973795103410426</v>
      </c>
      <c r="G2113" s="77">
        <f t="shared" si="65"/>
        <v>18840.302115124083</v>
      </c>
    </row>
    <row r="2114" spans="1:7" x14ac:dyDescent="0.2">
      <c r="A2114" s="79">
        <v>43241</v>
      </c>
      <c r="B2114" s="77">
        <v>14607.5</v>
      </c>
      <c r="C2114" s="84">
        <v>300126</v>
      </c>
      <c r="E2114">
        <f t="shared" si="64"/>
        <v>2018</v>
      </c>
      <c r="F2114" s="57">
        <f>_xlfn.XLOOKUP(E2114,'Historical Metal Prices'!$L$4:$Z$4,'Historical Metal Prices'!$L$10:$Z$10)</f>
        <v>0.27973795103410426</v>
      </c>
      <c r="G2114" s="77">
        <f t="shared" si="65"/>
        <v>18693.772119730678</v>
      </c>
    </row>
    <row r="2115" spans="1:7" x14ac:dyDescent="0.2">
      <c r="A2115" s="79">
        <v>43238</v>
      </c>
      <c r="B2115" s="77">
        <v>14688.5</v>
      </c>
      <c r="C2115" s="84">
        <v>303576</v>
      </c>
      <c r="E2115">
        <f t="shared" si="64"/>
        <v>2018</v>
      </c>
      <c r="F2115" s="57">
        <f>_xlfn.XLOOKUP(E2115,'Historical Metal Prices'!$L$4:$Z$4,'Historical Metal Prices'!$L$10:$Z$10)</f>
        <v>0.27973795103410426</v>
      </c>
      <c r="G2115" s="77">
        <f t="shared" si="65"/>
        <v>18797.430893764442</v>
      </c>
    </row>
    <row r="2116" spans="1:7" x14ac:dyDescent="0.2">
      <c r="A2116" s="79">
        <v>43237</v>
      </c>
      <c r="B2116" s="77">
        <v>14529</v>
      </c>
      <c r="C2116" s="84">
        <v>305748</v>
      </c>
      <c r="E2116">
        <f t="shared" si="64"/>
        <v>2018</v>
      </c>
      <c r="F2116" s="57">
        <f>_xlfn.XLOOKUP(E2116,'Historical Metal Prices'!$L$4:$Z$4,'Historical Metal Prices'!$L$10:$Z$10)</f>
        <v>0.27973795103410426</v>
      </c>
      <c r="G2116" s="77">
        <f t="shared" si="65"/>
        <v>18593.312690574501</v>
      </c>
    </row>
    <row r="2117" spans="1:7" x14ac:dyDescent="0.2">
      <c r="A2117" s="79">
        <v>43236</v>
      </c>
      <c r="B2117" s="77">
        <v>14403</v>
      </c>
      <c r="C2117" s="84">
        <v>306054</v>
      </c>
      <c r="E2117">
        <f t="shared" si="64"/>
        <v>2018</v>
      </c>
      <c r="F2117" s="57">
        <f>_xlfn.XLOOKUP(E2117,'Historical Metal Prices'!$L$4:$Z$4,'Historical Metal Prices'!$L$10:$Z$10)</f>
        <v>0.27973795103410426</v>
      </c>
      <c r="G2117" s="77">
        <f t="shared" si="65"/>
        <v>18432.065708744205</v>
      </c>
    </row>
    <row r="2118" spans="1:7" x14ac:dyDescent="0.2">
      <c r="A2118" s="79">
        <v>43235</v>
      </c>
      <c r="B2118" s="77">
        <v>14354</v>
      </c>
      <c r="C2118" s="84">
        <v>307668</v>
      </c>
      <c r="E2118">
        <f t="shared" si="64"/>
        <v>2018</v>
      </c>
      <c r="F2118" s="57">
        <f>_xlfn.XLOOKUP(E2118,'Historical Metal Prices'!$L$4:$Z$4,'Historical Metal Prices'!$L$10:$Z$10)</f>
        <v>0.27973795103410426</v>
      </c>
      <c r="G2118" s="77">
        <f t="shared" si="65"/>
        <v>18369.358549143533</v>
      </c>
    </row>
    <row r="2119" spans="1:7" x14ac:dyDescent="0.2">
      <c r="A2119" s="79">
        <v>43234</v>
      </c>
      <c r="B2119" s="77">
        <v>14431</v>
      </c>
      <c r="C2119" s="84">
        <v>308478</v>
      </c>
      <c r="E2119">
        <f t="shared" si="64"/>
        <v>2018</v>
      </c>
      <c r="F2119" s="57">
        <f>_xlfn.XLOOKUP(E2119,'Historical Metal Prices'!$L$4:$Z$4,'Historical Metal Prices'!$L$10:$Z$10)</f>
        <v>0.27973795103410426</v>
      </c>
      <c r="G2119" s="77">
        <f t="shared" si="65"/>
        <v>18467.898371373158</v>
      </c>
    </row>
    <row r="2120" spans="1:7" x14ac:dyDescent="0.2">
      <c r="A2120" s="79">
        <v>43231</v>
      </c>
      <c r="B2120" s="77">
        <v>13819.5</v>
      </c>
      <c r="C2120" s="84">
        <v>311448</v>
      </c>
      <c r="E2120">
        <f t="shared" si="64"/>
        <v>2018</v>
      </c>
      <c r="F2120" s="57">
        <f>_xlfn.XLOOKUP(E2120,'Historical Metal Prices'!$L$4:$Z$4,'Historical Metal Prices'!$L$10:$Z$10)</f>
        <v>0.27973795103410426</v>
      </c>
      <c r="G2120" s="77">
        <f t="shared" si="65"/>
        <v>17685.338614315802</v>
      </c>
    </row>
    <row r="2121" spans="1:7" x14ac:dyDescent="0.2">
      <c r="A2121" s="79">
        <v>43230</v>
      </c>
      <c r="B2121" s="77">
        <v>13819.5</v>
      </c>
      <c r="C2121" s="84">
        <v>311604</v>
      </c>
      <c r="E2121">
        <f t="shared" si="64"/>
        <v>2018</v>
      </c>
      <c r="F2121" s="57">
        <f>_xlfn.XLOOKUP(E2121,'Historical Metal Prices'!$L$4:$Z$4,'Historical Metal Prices'!$L$10:$Z$10)</f>
        <v>0.27973795103410426</v>
      </c>
      <c r="G2121" s="77">
        <f t="shared" si="65"/>
        <v>17685.338614315802</v>
      </c>
    </row>
    <row r="2122" spans="1:7" x14ac:dyDescent="0.2">
      <c r="A2122" s="79">
        <v>43229</v>
      </c>
      <c r="B2122" s="77">
        <v>13863</v>
      </c>
      <c r="C2122" s="84">
        <v>312642</v>
      </c>
      <c r="E2122">
        <f t="shared" si="64"/>
        <v>2018</v>
      </c>
      <c r="F2122" s="57">
        <f>_xlfn.XLOOKUP(E2122,'Historical Metal Prices'!$L$4:$Z$4,'Historical Metal Prices'!$L$10:$Z$10)</f>
        <v>0.27973795103410426</v>
      </c>
      <c r="G2122" s="77">
        <f t="shared" si="65"/>
        <v>17741.007215185786</v>
      </c>
    </row>
    <row r="2123" spans="1:7" x14ac:dyDescent="0.2">
      <c r="A2123" s="79">
        <v>43228</v>
      </c>
      <c r="B2123" s="77">
        <v>13826</v>
      </c>
      <c r="C2123" s="84">
        <v>313446</v>
      </c>
      <c r="E2123">
        <f t="shared" ref="E2123:E2186" si="66">YEAR(A2123)</f>
        <v>2018</v>
      </c>
      <c r="F2123" s="57">
        <f>_xlfn.XLOOKUP(E2123,'Historical Metal Prices'!$L$4:$Z$4,'Historical Metal Prices'!$L$10:$Z$10)</f>
        <v>0.27973795103410426</v>
      </c>
      <c r="G2123" s="77">
        <f t="shared" ref="G2123:G2186" si="67">IFERROR(B2123*(1+F2123),G2124)</f>
        <v>17693.656910997524</v>
      </c>
    </row>
    <row r="2124" spans="1:7" x14ac:dyDescent="0.2">
      <c r="A2124" s="79">
        <v>43227</v>
      </c>
      <c r="B2124" s="77">
        <v>13974</v>
      </c>
      <c r="C2124" s="84">
        <v>313644</v>
      </c>
      <c r="E2124">
        <f t="shared" si="66"/>
        <v>2018</v>
      </c>
      <c r="F2124" s="57">
        <f>_xlfn.XLOOKUP(E2124,'Historical Metal Prices'!$L$4:$Z$4,'Historical Metal Prices'!$L$10:$Z$10)</f>
        <v>0.27973795103410426</v>
      </c>
      <c r="G2124" s="77">
        <f t="shared" si="67"/>
        <v>17883.058127750573</v>
      </c>
    </row>
    <row r="2125" spans="1:7" x14ac:dyDescent="0.2">
      <c r="A2125" s="79">
        <v>43224</v>
      </c>
      <c r="B2125" s="77">
        <v>13974</v>
      </c>
      <c r="C2125" s="84">
        <v>314862</v>
      </c>
      <c r="E2125">
        <f t="shared" si="66"/>
        <v>2018</v>
      </c>
      <c r="F2125" s="57">
        <f>_xlfn.XLOOKUP(E2125,'Historical Metal Prices'!$L$4:$Z$4,'Historical Metal Prices'!$L$10:$Z$10)</f>
        <v>0.27973795103410426</v>
      </c>
      <c r="G2125" s="77">
        <f t="shared" si="67"/>
        <v>17883.058127750573</v>
      </c>
    </row>
    <row r="2126" spans="1:7" x14ac:dyDescent="0.2">
      <c r="A2126" s="79">
        <v>43223</v>
      </c>
      <c r="B2126" s="77">
        <v>13725</v>
      </c>
      <c r="C2126" s="84">
        <v>314862</v>
      </c>
      <c r="E2126">
        <f t="shared" si="66"/>
        <v>2018</v>
      </c>
      <c r="F2126" s="57">
        <f>_xlfn.XLOOKUP(E2126,'Historical Metal Prices'!$L$4:$Z$4,'Historical Metal Prices'!$L$10:$Z$10)</f>
        <v>0.27973795103410426</v>
      </c>
      <c r="G2126" s="77">
        <f t="shared" si="67"/>
        <v>17564.403377943079</v>
      </c>
    </row>
    <row r="2127" spans="1:7" x14ac:dyDescent="0.2">
      <c r="A2127" s="79">
        <v>43222</v>
      </c>
      <c r="B2127" s="77">
        <v>13935.5</v>
      </c>
      <c r="C2127" s="84">
        <v>315696</v>
      </c>
      <c r="E2127">
        <f t="shared" si="66"/>
        <v>2018</v>
      </c>
      <c r="F2127" s="57">
        <f>_xlfn.XLOOKUP(E2127,'Historical Metal Prices'!$L$4:$Z$4,'Historical Metal Prices'!$L$10:$Z$10)</f>
        <v>0.27973795103410426</v>
      </c>
      <c r="G2127" s="77">
        <f t="shared" si="67"/>
        <v>17833.788216635759</v>
      </c>
    </row>
    <row r="2128" spans="1:7" x14ac:dyDescent="0.2">
      <c r="A2128" s="79">
        <v>43221</v>
      </c>
      <c r="B2128" s="77">
        <v>13596.75</v>
      </c>
      <c r="C2128" s="84">
        <v>306762</v>
      </c>
      <c r="E2128">
        <f t="shared" si="66"/>
        <v>2018</v>
      </c>
      <c r="F2128" s="57">
        <f>_xlfn.XLOOKUP(E2128,'Historical Metal Prices'!$L$4:$Z$4,'Historical Metal Prices'!$L$10:$Z$10)</f>
        <v>0.27973795103410426</v>
      </c>
      <c r="G2128" s="77">
        <f t="shared" si="67"/>
        <v>17400.276985722958</v>
      </c>
    </row>
    <row r="2129" spans="1:7" x14ac:dyDescent="0.2">
      <c r="A2129" s="79">
        <v>43220</v>
      </c>
      <c r="B2129" s="77">
        <v>13593</v>
      </c>
      <c r="C2129" s="84">
        <v>306762</v>
      </c>
      <c r="E2129">
        <f t="shared" si="66"/>
        <v>2018</v>
      </c>
      <c r="F2129" s="57">
        <f>_xlfn.XLOOKUP(E2129,'Historical Metal Prices'!$L$4:$Z$4,'Historical Metal Prices'!$L$10:$Z$10)</f>
        <v>0.27973795103410426</v>
      </c>
      <c r="G2129" s="77">
        <f t="shared" si="67"/>
        <v>17395.47796840658</v>
      </c>
    </row>
    <row r="2130" spans="1:7" x14ac:dyDescent="0.2">
      <c r="A2130" s="79">
        <v>43217</v>
      </c>
      <c r="B2130" s="77">
        <v>13830.5</v>
      </c>
      <c r="C2130" s="84">
        <v>307284</v>
      </c>
      <c r="E2130">
        <f t="shared" si="66"/>
        <v>2018</v>
      </c>
      <c r="F2130" s="57">
        <f>_xlfn.XLOOKUP(E2130,'Historical Metal Prices'!$L$4:$Z$4,'Historical Metal Prices'!$L$10:$Z$10)</f>
        <v>0.27973795103410426</v>
      </c>
      <c r="G2130" s="77">
        <f t="shared" si="67"/>
        <v>17699.415731777179</v>
      </c>
    </row>
    <row r="2131" spans="1:7" x14ac:dyDescent="0.2">
      <c r="A2131" s="79">
        <v>43216</v>
      </c>
      <c r="B2131" s="77">
        <v>14181</v>
      </c>
      <c r="C2131" s="84">
        <v>307668</v>
      </c>
      <c r="E2131">
        <f t="shared" si="66"/>
        <v>2018</v>
      </c>
      <c r="F2131" s="57">
        <f>_xlfn.XLOOKUP(E2131,'Historical Metal Prices'!$L$4:$Z$4,'Historical Metal Prices'!$L$10:$Z$10)</f>
        <v>0.27973795103410426</v>
      </c>
      <c r="G2131" s="77">
        <f t="shared" si="67"/>
        <v>18147.963883614633</v>
      </c>
    </row>
    <row r="2132" spans="1:7" x14ac:dyDescent="0.2">
      <c r="A2132" s="79">
        <v>43215</v>
      </c>
      <c r="B2132" s="77">
        <v>14085.5</v>
      </c>
      <c r="C2132" s="84">
        <v>309594</v>
      </c>
      <c r="E2132">
        <f t="shared" si="66"/>
        <v>2018</v>
      </c>
      <c r="F2132" s="57">
        <f>_xlfn.XLOOKUP(E2132,'Historical Metal Prices'!$L$4:$Z$4,'Historical Metal Prices'!$L$10:$Z$10)</f>
        <v>0.27973795103410426</v>
      </c>
      <c r="G2132" s="77">
        <f t="shared" si="67"/>
        <v>18025.748909290876</v>
      </c>
    </row>
    <row r="2133" spans="1:7" x14ac:dyDescent="0.2">
      <c r="A2133" s="79">
        <v>43214</v>
      </c>
      <c r="B2133" s="77">
        <v>13923</v>
      </c>
      <c r="C2133" s="84">
        <v>310920</v>
      </c>
      <c r="E2133">
        <f t="shared" si="66"/>
        <v>2018</v>
      </c>
      <c r="F2133" s="57">
        <f>_xlfn.XLOOKUP(E2133,'Historical Metal Prices'!$L$4:$Z$4,'Historical Metal Prices'!$L$10:$Z$10)</f>
        <v>0.27973795103410426</v>
      </c>
      <c r="G2133" s="77">
        <f t="shared" si="67"/>
        <v>17817.791492247834</v>
      </c>
    </row>
    <row r="2134" spans="1:7" x14ac:dyDescent="0.2">
      <c r="A2134" s="79">
        <v>43213</v>
      </c>
      <c r="B2134" s="77">
        <v>14207.5</v>
      </c>
      <c r="C2134" s="84">
        <v>312324</v>
      </c>
      <c r="E2134">
        <f t="shared" si="66"/>
        <v>2018</v>
      </c>
      <c r="F2134" s="57">
        <f>_xlfn.XLOOKUP(E2134,'Historical Metal Prices'!$L$4:$Z$4,'Historical Metal Prices'!$L$10:$Z$10)</f>
        <v>0.27973795103410426</v>
      </c>
      <c r="G2134" s="77">
        <f t="shared" si="67"/>
        <v>18181.876939317037</v>
      </c>
    </row>
    <row r="2135" spans="1:7" x14ac:dyDescent="0.2">
      <c r="A2135" s="79">
        <v>43210</v>
      </c>
      <c r="B2135" s="77">
        <v>14775.5</v>
      </c>
      <c r="C2135" s="84">
        <v>312912</v>
      </c>
      <c r="E2135">
        <f t="shared" si="66"/>
        <v>2018</v>
      </c>
      <c r="F2135" s="57">
        <f>_xlfn.XLOOKUP(E2135,'Historical Metal Prices'!$L$4:$Z$4,'Historical Metal Prices'!$L$10:$Z$10)</f>
        <v>0.27973795103410426</v>
      </c>
      <c r="G2135" s="77">
        <f t="shared" si="67"/>
        <v>18908.768095504409</v>
      </c>
    </row>
    <row r="2136" spans="1:7" x14ac:dyDescent="0.2">
      <c r="A2136" s="79">
        <v>43209</v>
      </c>
      <c r="B2136" s="77">
        <v>15020.5</v>
      </c>
      <c r="C2136" s="84">
        <v>312894</v>
      </c>
      <c r="E2136">
        <f t="shared" si="66"/>
        <v>2018</v>
      </c>
      <c r="F2136" s="57">
        <f>_xlfn.XLOOKUP(E2136,'Historical Metal Prices'!$L$4:$Z$4,'Historical Metal Prices'!$L$10:$Z$10)</f>
        <v>0.27973795103410426</v>
      </c>
      <c r="G2136" s="77">
        <f t="shared" si="67"/>
        <v>19222.303893507764</v>
      </c>
    </row>
    <row r="2137" spans="1:7" x14ac:dyDescent="0.2">
      <c r="A2137" s="79">
        <v>43208</v>
      </c>
      <c r="B2137" s="77">
        <v>15224</v>
      </c>
      <c r="C2137" s="84">
        <v>314328</v>
      </c>
      <c r="E2137">
        <f t="shared" si="66"/>
        <v>2018</v>
      </c>
      <c r="F2137" s="57">
        <f>_xlfn.XLOOKUP(E2137,'Historical Metal Prices'!$L$4:$Z$4,'Historical Metal Prices'!$L$10:$Z$10)</f>
        <v>0.27973795103410426</v>
      </c>
      <c r="G2137" s="77">
        <f t="shared" si="67"/>
        <v>19482.730566543203</v>
      </c>
    </row>
    <row r="2138" spans="1:7" x14ac:dyDescent="0.2">
      <c r="A2138" s="79">
        <v>43207</v>
      </c>
      <c r="B2138" s="77">
        <v>14174</v>
      </c>
      <c r="C2138" s="84">
        <v>315678</v>
      </c>
      <c r="E2138">
        <f t="shared" si="66"/>
        <v>2018</v>
      </c>
      <c r="F2138" s="57">
        <f>_xlfn.XLOOKUP(E2138,'Historical Metal Prices'!$L$4:$Z$4,'Historical Metal Prices'!$L$10:$Z$10)</f>
        <v>0.27973795103410426</v>
      </c>
      <c r="G2138" s="77">
        <f t="shared" si="67"/>
        <v>18139.005717957392</v>
      </c>
    </row>
    <row r="2139" spans="1:7" x14ac:dyDescent="0.2">
      <c r="A2139" s="79">
        <v>43206</v>
      </c>
      <c r="B2139" s="77">
        <v>14307</v>
      </c>
      <c r="C2139" s="84">
        <v>314454</v>
      </c>
      <c r="E2139">
        <f t="shared" si="66"/>
        <v>2018</v>
      </c>
      <c r="F2139" s="57">
        <f>_xlfn.XLOOKUP(E2139,'Historical Metal Prices'!$L$4:$Z$4,'Historical Metal Prices'!$L$10:$Z$10)</f>
        <v>0.27973795103410426</v>
      </c>
      <c r="G2139" s="77">
        <f t="shared" si="67"/>
        <v>18309.210865444929</v>
      </c>
    </row>
    <row r="2140" spans="1:7" x14ac:dyDescent="0.2">
      <c r="A2140" s="79">
        <v>43203</v>
      </c>
      <c r="B2140" s="77">
        <v>13897</v>
      </c>
      <c r="C2140" s="84">
        <v>311988</v>
      </c>
      <c r="E2140">
        <f t="shared" si="66"/>
        <v>2018</v>
      </c>
      <c r="F2140" s="57">
        <f>_xlfn.XLOOKUP(E2140,'Historical Metal Prices'!$L$4:$Z$4,'Historical Metal Prices'!$L$10:$Z$10)</f>
        <v>0.27973795103410426</v>
      </c>
      <c r="G2140" s="77">
        <f t="shared" si="67"/>
        <v>17784.518305520945</v>
      </c>
    </row>
    <row r="2141" spans="1:7" x14ac:dyDescent="0.2">
      <c r="A2141" s="79">
        <v>43202</v>
      </c>
      <c r="B2141" s="77">
        <v>13671</v>
      </c>
      <c r="C2141" s="84">
        <v>312954</v>
      </c>
      <c r="E2141">
        <f t="shared" si="66"/>
        <v>2018</v>
      </c>
      <c r="F2141" s="57">
        <f>_xlfn.XLOOKUP(E2141,'Historical Metal Prices'!$L$4:$Z$4,'Historical Metal Prices'!$L$10:$Z$10)</f>
        <v>0.27973795103410426</v>
      </c>
      <c r="G2141" s="77">
        <f t="shared" si="67"/>
        <v>17495.297528587238</v>
      </c>
    </row>
    <row r="2142" spans="1:7" x14ac:dyDescent="0.2">
      <c r="A2142" s="79">
        <v>43201</v>
      </c>
      <c r="B2142" s="77">
        <v>13820.5</v>
      </c>
      <c r="C2142" s="84">
        <v>314946</v>
      </c>
      <c r="E2142">
        <f t="shared" si="66"/>
        <v>2018</v>
      </c>
      <c r="F2142" s="57">
        <f>_xlfn.XLOOKUP(E2142,'Historical Metal Prices'!$L$4:$Z$4,'Historical Metal Prices'!$L$10:$Z$10)</f>
        <v>0.27973795103410426</v>
      </c>
      <c r="G2142" s="77">
        <f t="shared" si="67"/>
        <v>17686.618352266836</v>
      </c>
    </row>
    <row r="2143" spans="1:7" x14ac:dyDescent="0.2">
      <c r="A2143" s="79">
        <v>43200</v>
      </c>
      <c r="B2143" s="77">
        <v>13651.5</v>
      </c>
      <c r="C2143" s="84">
        <v>315834</v>
      </c>
      <c r="E2143">
        <f t="shared" si="66"/>
        <v>2018</v>
      </c>
      <c r="F2143" s="57">
        <f>_xlfn.XLOOKUP(E2143,'Historical Metal Prices'!$L$4:$Z$4,'Historical Metal Prices'!$L$10:$Z$10)</f>
        <v>0.27973795103410426</v>
      </c>
      <c r="G2143" s="77">
        <f t="shared" si="67"/>
        <v>17470.342638542075</v>
      </c>
    </row>
    <row r="2144" spans="1:7" x14ac:dyDescent="0.2">
      <c r="A2144" s="79">
        <v>43199</v>
      </c>
      <c r="B2144" s="77">
        <v>13390</v>
      </c>
      <c r="C2144" s="84">
        <v>315186</v>
      </c>
      <c r="E2144">
        <f t="shared" si="66"/>
        <v>2018</v>
      </c>
      <c r="F2144" s="57">
        <f>_xlfn.XLOOKUP(E2144,'Historical Metal Prices'!$L$4:$Z$4,'Historical Metal Prices'!$L$10:$Z$10)</f>
        <v>0.27973795103410426</v>
      </c>
      <c r="G2144" s="77">
        <f t="shared" si="67"/>
        <v>17135.691164346656</v>
      </c>
    </row>
    <row r="2145" spans="1:7" x14ac:dyDescent="0.2">
      <c r="A2145" s="79">
        <v>43196</v>
      </c>
      <c r="B2145" s="77">
        <v>13220</v>
      </c>
      <c r="C2145" s="84">
        <v>315870</v>
      </c>
      <c r="E2145">
        <f t="shared" si="66"/>
        <v>2018</v>
      </c>
      <c r="F2145" s="57">
        <f>_xlfn.XLOOKUP(E2145,'Historical Metal Prices'!$L$4:$Z$4,'Historical Metal Prices'!$L$10:$Z$10)</f>
        <v>0.27973795103410426</v>
      </c>
      <c r="G2145" s="77">
        <f t="shared" si="67"/>
        <v>16918.135712670857</v>
      </c>
    </row>
    <row r="2146" spans="1:7" x14ac:dyDescent="0.2">
      <c r="A2146" s="79">
        <v>43195</v>
      </c>
      <c r="B2146" s="77">
        <v>13272.5</v>
      </c>
      <c r="C2146" s="84">
        <v>317328</v>
      </c>
      <c r="E2146">
        <f t="shared" si="66"/>
        <v>2018</v>
      </c>
      <c r="F2146" s="57">
        <f>_xlfn.XLOOKUP(E2146,'Historical Metal Prices'!$L$4:$Z$4,'Historical Metal Prices'!$L$10:$Z$10)</f>
        <v>0.27973795103410426</v>
      </c>
      <c r="G2146" s="77">
        <f t="shared" si="67"/>
        <v>16985.321955100149</v>
      </c>
    </row>
    <row r="2147" spans="1:7" x14ac:dyDescent="0.2">
      <c r="A2147" s="79">
        <v>43194</v>
      </c>
      <c r="B2147" s="77">
        <v>13099.5</v>
      </c>
      <c r="C2147" s="84">
        <v>318432</v>
      </c>
      <c r="E2147">
        <f t="shared" si="66"/>
        <v>2018</v>
      </c>
      <c r="F2147" s="57">
        <f>_xlfn.XLOOKUP(E2147,'Historical Metal Prices'!$L$4:$Z$4,'Historical Metal Prices'!$L$10:$Z$10)</f>
        <v>0.27973795103410426</v>
      </c>
      <c r="G2147" s="77">
        <f t="shared" si="67"/>
        <v>16763.927289571249</v>
      </c>
    </row>
    <row r="2148" spans="1:7" x14ac:dyDescent="0.2">
      <c r="A2148" s="79">
        <v>43193</v>
      </c>
      <c r="B2148" s="77">
        <v>13418.5</v>
      </c>
      <c r="C2148" s="84">
        <v>318720</v>
      </c>
      <c r="E2148">
        <f t="shared" si="66"/>
        <v>2018</v>
      </c>
      <c r="F2148" s="57">
        <f>_xlfn.XLOOKUP(E2148,'Historical Metal Prices'!$L$4:$Z$4,'Historical Metal Prices'!$L$10:$Z$10)</f>
        <v>0.27973795103410426</v>
      </c>
      <c r="G2148" s="77">
        <f t="shared" si="67"/>
        <v>17172.163695951127</v>
      </c>
    </row>
    <row r="2149" spans="1:7" x14ac:dyDescent="0.2">
      <c r="A2149" s="79">
        <v>43192</v>
      </c>
      <c r="B2149" s="77">
        <v>13253</v>
      </c>
      <c r="C2149" s="84">
        <v>320268</v>
      </c>
      <c r="E2149">
        <f t="shared" si="66"/>
        <v>2018</v>
      </c>
      <c r="F2149" s="57">
        <f>_xlfn.XLOOKUP(E2149,'Historical Metal Prices'!$L$4:$Z$4,'Historical Metal Prices'!$L$10:$Z$10)</f>
        <v>0.27973795103410426</v>
      </c>
      <c r="G2149" s="77">
        <f t="shared" si="67"/>
        <v>16960.367065054983</v>
      </c>
    </row>
    <row r="2150" spans="1:7" x14ac:dyDescent="0.2">
      <c r="A2150" s="79">
        <v>43189</v>
      </c>
      <c r="B2150" s="77">
        <v>13253</v>
      </c>
      <c r="C2150" s="84">
        <v>320586</v>
      </c>
      <c r="E2150">
        <f t="shared" si="66"/>
        <v>2018</v>
      </c>
      <c r="F2150" s="57">
        <f>_xlfn.XLOOKUP(E2150,'Historical Metal Prices'!$L$4:$Z$4,'Historical Metal Prices'!$L$10:$Z$10)</f>
        <v>0.27973795103410426</v>
      </c>
      <c r="G2150" s="77">
        <f t="shared" si="67"/>
        <v>16960.367065054983</v>
      </c>
    </row>
    <row r="2151" spans="1:7" x14ac:dyDescent="0.2">
      <c r="A2151" s="79">
        <v>43188</v>
      </c>
      <c r="B2151" s="77">
        <v>13253</v>
      </c>
      <c r="C2151" s="84">
        <v>320586</v>
      </c>
      <c r="E2151">
        <f t="shared" si="66"/>
        <v>2018</v>
      </c>
      <c r="F2151" s="57">
        <f>_xlfn.XLOOKUP(E2151,'Historical Metal Prices'!$L$4:$Z$4,'Historical Metal Prices'!$L$10:$Z$10)</f>
        <v>0.27973795103410426</v>
      </c>
      <c r="G2151" s="77">
        <f t="shared" si="67"/>
        <v>16960.367065054983</v>
      </c>
    </row>
    <row r="2152" spans="1:7" x14ac:dyDescent="0.2">
      <c r="A2152" s="79">
        <v>43187</v>
      </c>
      <c r="B2152" s="77">
        <v>13081</v>
      </c>
      <c r="C2152" s="84">
        <v>320586</v>
      </c>
      <c r="E2152">
        <f t="shared" si="66"/>
        <v>2018</v>
      </c>
      <c r="F2152" s="57">
        <f>_xlfn.XLOOKUP(E2152,'Historical Metal Prices'!$L$4:$Z$4,'Historical Metal Prices'!$L$10:$Z$10)</f>
        <v>0.27973795103410426</v>
      </c>
      <c r="G2152" s="77">
        <f t="shared" si="67"/>
        <v>16740.252137477117</v>
      </c>
    </row>
    <row r="2153" spans="1:7" x14ac:dyDescent="0.2">
      <c r="A2153" s="79">
        <v>43186</v>
      </c>
      <c r="B2153" s="77">
        <v>12948</v>
      </c>
      <c r="C2153" s="84">
        <v>322236</v>
      </c>
      <c r="E2153">
        <f t="shared" si="66"/>
        <v>2018</v>
      </c>
      <c r="F2153" s="57">
        <f>_xlfn.XLOOKUP(E2153,'Historical Metal Prices'!$L$4:$Z$4,'Historical Metal Prices'!$L$10:$Z$10)</f>
        <v>0.27973795103410426</v>
      </c>
      <c r="G2153" s="77">
        <f t="shared" si="67"/>
        <v>16570.046989989583</v>
      </c>
    </row>
    <row r="2154" spans="1:7" x14ac:dyDescent="0.2">
      <c r="A2154" s="79">
        <v>43185</v>
      </c>
      <c r="B2154" s="77">
        <v>12903.5</v>
      </c>
      <c r="C2154" s="84">
        <v>323400</v>
      </c>
      <c r="E2154">
        <f t="shared" si="66"/>
        <v>2018</v>
      </c>
      <c r="F2154" s="57">
        <f>_xlfn.XLOOKUP(E2154,'Historical Metal Prices'!$L$4:$Z$4,'Historical Metal Prices'!$L$10:$Z$10)</f>
        <v>0.27973795103410426</v>
      </c>
      <c r="G2154" s="77">
        <f t="shared" si="67"/>
        <v>16513.098651168566</v>
      </c>
    </row>
    <row r="2155" spans="1:7" x14ac:dyDescent="0.2">
      <c r="A2155" s="79">
        <v>43182</v>
      </c>
      <c r="B2155" s="77">
        <v>12902</v>
      </c>
      <c r="C2155" s="84">
        <v>323880</v>
      </c>
      <c r="E2155">
        <f t="shared" si="66"/>
        <v>2018</v>
      </c>
      <c r="F2155" s="57">
        <f>_xlfn.XLOOKUP(E2155,'Historical Metal Prices'!$L$4:$Z$4,'Historical Metal Prices'!$L$10:$Z$10)</f>
        <v>0.27973795103410426</v>
      </c>
      <c r="G2155" s="77">
        <f t="shared" si="67"/>
        <v>16511.179044242013</v>
      </c>
    </row>
    <row r="2156" spans="1:7" x14ac:dyDescent="0.2">
      <c r="A2156" s="79">
        <v>43181</v>
      </c>
      <c r="B2156" s="77">
        <v>13146</v>
      </c>
      <c r="C2156" s="84">
        <v>324870</v>
      </c>
      <c r="E2156">
        <f t="shared" si="66"/>
        <v>2018</v>
      </c>
      <c r="F2156" s="57">
        <f>_xlfn.XLOOKUP(E2156,'Historical Metal Prices'!$L$4:$Z$4,'Historical Metal Prices'!$L$10:$Z$10)</f>
        <v>0.27973795103410426</v>
      </c>
      <c r="G2156" s="77">
        <f t="shared" si="67"/>
        <v>16823.435104294334</v>
      </c>
    </row>
    <row r="2157" spans="1:7" x14ac:dyDescent="0.2">
      <c r="A2157" s="79">
        <v>43180</v>
      </c>
      <c r="B2157" s="77">
        <v>13416</v>
      </c>
      <c r="C2157" s="84">
        <v>325836</v>
      </c>
      <c r="E2157">
        <f t="shared" si="66"/>
        <v>2018</v>
      </c>
      <c r="F2157" s="57">
        <f>_xlfn.XLOOKUP(E2157,'Historical Metal Prices'!$L$4:$Z$4,'Historical Metal Prices'!$L$10:$Z$10)</f>
        <v>0.27973795103410426</v>
      </c>
      <c r="G2157" s="77">
        <f t="shared" si="67"/>
        <v>17168.964351073544</v>
      </c>
    </row>
    <row r="2158" spans="1:7" x14ac:dyDescent="0.2">
      <c r="A2158" s="79">
        <v>43179</v>
      </c>
      <c r="B2158" s="77">
        <v>13408</v>
      </c>
      <c r="C2158" s="84">
        <v>325812</v>
      </c>
      <c r="E2158">
        <f t="shared" si="66"/>
        <v>2018</v>
      </c>
      <c r="F2158" s="57">
        <f>_xlfn.XLOOKUP(E2158,'Historical Metal Prices'!$L$4:$Z$4,'Historical Metal Prices'!$L$10:$Z$10)</f>
        <v>0.27973795103410426</v>
      </c>
      <c r="G2158" s="77">
        <f t="shared" si="67"/>
        <v>17158.726447465269</v>
      </c>
    </row>
    <row r="2159" spans="1:7" x14ac:dyDescent="0.2">
      <c r="A2159" s="79">
        <v>43178</v>
      </c>
      <c r="B2159" s="77">
        <v>13429</v>
      </c>
      <c r="C2159" s="84">
        <v>322884</v>
      </c>
      <c r="E2159">
        <f t="shared" si="66"/>
        <v>2018</v>
      </c>
      <c r="F2159" s="57">
        <f>_xlfn.XLOOKUP(E2159,'Historical Metal Prices'!$L$4:$Z$4,'Historical Metal Prices'!$L$10:$Z$10)</f>
        <v>0.27973795103410426</v>
      </c>
      <c r="G2159" s="77">
        <f t="shared" si="67"/>
        <v>17185.600944436985</v>
      </c>
    </row>
    <row r="2160" spans="1:7" x14ac:dyDescent="0.2">
      <c r="A2160" s="79">
        <v>43175</v>
      </c>
      <c r="B2160" s="77">
        <v>13569</v>
      </c>
      <c r="C2160" s="84">
        <v>324096</v>
      </c>
      <c r="E2160">
        <f t="shared" si="66"/>
        <v>2018</v>
      </c>
      <c r="F2160" s="57">
        <f>_xlfn.XLOOKUP(E2160,'Historical Metal Prices'!$L$4:$Z$4,'Historical Metal Prices'!$L$10:$Z$10)</f>
        <v>0.27973795103410426</v>
      </c>
      <c r="G2160" s="77">
        <f t="shared" si="67"/>
        <v>17364.764257581759</v>
      </c>
    </row>
    <row r="2161" spans="1:7" x14ac:dyDescent="0.2">
      <c r="A2161" s="79">
        <v>43174</v>
      </c>
      <c r="B2161" s="77">
        <v>13576</v>
      </c>
      <c r="C2161" s="84">
        <v>324894</v>
      </c>
      <c r="E2161">
        <f t="shared" si="66"/>
        <v>2018</v>
      </c>
      <c r="F2161" s="57">
        <f>_xlfn.XLOOKUP(E2161,'Historical Metal Prices'!$L$4:$Z$4,'Historical Metal Prices'!$L$10:$Z$10)</f>
        <v>0.27973795103410426</v>
      </c>
      <c r="G2161" s="77">
        <f t="shared" si="67"/>
        <v>17373.722423239</v>
      </c>
    </row>
    <row r="2162" spans="1:7" x14ac:dyDescent="0.2">
      <c r="A2162" s="79">
        <v>43173</v>
      </c>
      <c r="B2162" s="77">
        <v>13779.5</v>
      </c>
      <c r="C2162" s="84">
        <v>325386</v>
      </c>
      <c r="E2162">
        <f t="shared" si="66"/>
        <v>2018</v>
      </c>
      <c r="F2162" s="57">
        <f>_xlfn.XLOOKUP(E2162,'Historical Metal Prices'!$L$4:$Z$4,'Historical Metal Prices'!$L$10:$Z$10)</f>
        <v>0.27973795103410426</v>
      </c>
      <c r="G2162" s="77">
        <f t="shared" si="67"/>
        <v>17634.149096274439</v>
      </c>
    </row>
    <row r="2163" spans="1:7" x14ac:dyDescent="0.2">
      <c r="A2163" s="79">
        <v>43172</v>
      </c>
      <c r="B2163" s="77">
        <v>13828</v>
      </c>
      <c r="C2163" s="84">
        <v>325434</v>
      </c>
      <c r="E2163">
        <f t="shared" si="66"/>
        <v>2018</v>
      </c>
      <c r="F2163" s="57">
        <f>_xlfn.XLOOKUP(E2163,'Historical Metal Prices'!$L$4:$Z$4,'Historical Metal Prices'!$L$10:$Z$10)</f>
        <v>0.27973795103410426</v>
      </c>
      <c r="G2163" s="77">
        <f t="shared" si="67"/>
        <v>17696.216386899592</v>
      </c>
    </row>
    <row r="2164" spans="1:7" x14ac:dyDescent="0.2">
      <c r="A2164" s="79">
        <v>43171</v>
      </c>
      <c r="B2164" s="77">
        <v>13622.5</v>
      </c>
      <c r="C2164" s="84">
        <v>326364</v>
      </c>
      <c r="E2164">
        <f t="shared" si="66"/>
        <v>2018</v>
      </c>
      <c r="F2164" s="57">
        <f>_xlfn.XLOOKUP(E2164,'Historical Metal Prices'!$L$4:$Z$4,'Historical Metal Prices'!$L$10:$Z$10)</f>
        <v>0.27973795103410426</v>
      </c>
      <c r="G2164" s="77">
        <f t="shared" si="67"/>
        <v>17433.230237962085</v>
      </c>
    </row>
    <row r="2165" spans="1:7" x14ac:dyDescent="0.2">
      <c r="A2165" s="79">
        <v>43168</v>
      </c>
      <c r="B2165" s="77">
        <v>13814</v>
      </c>
      <c r="C2165" s="84">
        <v>326790</v>
      </c>
      <c r="E2165">
        <f t="shared" si="66"/>
        <v>2018</v>
      </c>
      <c r="F2165" s="57">
        <f>_xlfn.XLOOKUP(E2165,'Historical Metal Prices'!$L$4:$Z$4,'Historical Metal Prices'!$L$10:$Z$10)</f>
        <v>0.27973795103410426</v>
      </c>
      <c r="G2165" s="77">
        <f t="shared" si="67"/>
        <v>17678.300055585118</v>
      </c>
    </row>
    <row r="2166" spans="1:7" x14ac:dyDescent="0.2">
      <c r="A2166" s="79">
        <v>43167</v>
      </c>
      <c r="B2166" s="77">
        <v>13213.5</v>
      </c>
      <c r="C2166" s="84">
        <v>328998</v>
      </c>
      <c r="E2166">
        <f t="shared" si="66"/>
        <v>2018</v>
      </c>
      <c r="F2166" s="57">
        <f>_xlfn.XLOOKUP(E2166,'Historical Metal Prices'!$L$4:$Z$4,'Historical Metal Prices'!$L$10:$Z$10)</f>
        <v>0.27973795103410426</v>
      </c>
      <c r="G2166" s="77">
        <f t="shared" si="67"/>
        <v>16909.817415989135</v>
      </c>
    </row>
    <row r="2167" spans="1:7" x14ac:dyDescent="0.2">
      <c r="A2167" s="79">
        <v>43166</v>
      </c>
      <c r="B2167" s="77">
        <v>13534</v>
      </c>
      <c r="C2167" s="84">
        <v>330888</v>
      </c>
      <c r="E2167">
        <f t="shared" si="66"/>
        <v>2018</v>
      </c>
      <c r="F2167" s="57">
        <f>_xlfn.XLOOKUP(E2167,'Historical Metal Prices'!$L$4:$Z$4,'Historical Metal Prices'!$L$10:$Z$10)</f>
        <v>0.27973795103410426</v>
      </c>
      <c r="G2167" s="77">
        <f t="shared" si="67"/>
        <v>17319.973429295565</v>
      </c>
    </row>
    <row r="2168" spans="1:7" x14ac:dyDescent="0.2">
      <c r="A2168" s="79">
        <v>43165</v>
      </c>
      <c r="B2168" s="77">
        <v>13625.5</v>
      </c>
      <c r="C2168" s="84">
        <v>330438</v>
      </c>
      <c r="E2168">
        <f t="shared" si="66"/>
        <v>2018</v>
      </c>
      <c r="F2168" s="57">
        <f>_xlfn.XLOOKUP(E2168,'Historical Metal Prices'!$L$4:$Z$4,'Historical Metal Prices'!$L$10:$Z$10)</f>
        <v>0.27973795103410426</v>
      </c>
      <c r="G2168" s="77">
        <f t="shared" si="67"/>
        <v>17437.069451815187</v>
      </c>
    </row>
    <row r="2169" spans="1:7" x14ac:dyDescent="0.2">
      <c r="A2169" s="79">
        <v>43164</v>
      </c>
      <c r="B2169" s="77">
        <v>13379</v>
      </c>
      <c r="C2169" s="84">
        <v>332094</v>
      </c>
      <c r="E2169">
        <f t="shared" si="66"/>
        <v>2018</v>
      </c>
      <c r="F2169" s="57">
        <f>_xlfn.XLOOKUP(E2169,'Historical Metal Prices'!$L$4:$Z$4,'Historical Metal Prices'!$L$10:$Z$10)</f>
        <v>0.27973795103410426</v>
      </c>
      <c r="G2169" s="77">
        <f t="shared" si="67"/>
        <v>17121.614046885279</v>
      </c>
    </row>
    <row r="2170" spans="1:7" x14ac:dyDescent="0.2">
      <c r="A2170" s="79">
        <v>43161</v>
      </c>
      <c r="B2170" s="77">
        <v>13403</v>
      </c>
      <c r="C2170" s="84">
        <v>333648</v>
      </c>
      <c r="E2170">
        <f t="shared" si="66"/>
        <v>2018</v>
      </c>
      <c r="F2170" s="57">
        <f>_xlfn.XLOOKUP(E2170,'Historical Metal Prices'!$L$4:$Z$4,'Historical Metal Prices'!$L$10:$Z$10)</f>
        <v>0.27973795103410426</v>
      </c>
      <c r="G2170" s="77">
        <f t="shared" si="67"/>
        <v>17152.3277577101</v>
      </c>
    </row>
    <row r="2171" spans="1:7" x14ac:dyDescent="0.2">
      <c r="A2171" s="79">
        <v>43160</v>
      </c>
      <c r="B2171" s="77">
        <v>13412</v>
      </c>
      <c r="C2171" s="84">
        <v>334116</v>
      </c>
      <c r="E2171">
        <f t="shared" si="66"/>
        <v>2018</v>
      </c>
      <c r="F2171" s="57">
        <f>_xlfn.XLOOKUP(E2171,'Historical Metal Prices'!$L$4:$Z$4,'Historical Metal Prices'!$L$10:$Z$10)</f>
        <v>0.27973795103410426</v>
      </c>
      <c r="G2171" s="77">
        <f t="shared" si="67"/>
        <v>17163.845399269405</v>
      </c>
    </row>
    <row r="2172" spans="1:7" x14ac:dyDescent="0.2">
      <c r="A2172" s="79">
        <v>43159</v>
      </c>
      <c r="B2172" s="77">
        <v>13743.5</v>
      </c>
      <c r="C2172" s="84">
        <v>335508</v>
      </c>
      <c r="E2172">
        <f t="shared" si="66"/>
        <v>2018</v>
      </c>
      <c r="F2172" s="57">
        <f>_xlfn.XLOOKUP(E2172,'Historical Metal Prices'!$L$4:$Z$4,'Historical Metal Prices'!$L$10:$Z$10)</f>
        <v>0.27973795103410426</v>
      </c>
      <c r="G2172" s="77">
        <f t="shared" si="67"/>
        <v>17588.078530037212</v>
      </c>
    </row>
    <row r="2173" spans="1:7" x14ac:dyDescent="0.2">
      <c r="A2173" s="79">
        <v>43158</v>
      </c>
      <c r="B2173" s="77">
        <v>13797.5</v>
      </c>
      <c r="C2173" s="84">
        <v>335280</v>
      </c>
      <c r="E2173">
        <f t="shared" si="66"/>
        <v>2018</v>
      </c>
      <c r="F2173" s="57">
        <f>_xlfn.XLOOKUP(E2173,'Historical Metal Prices'!$L$4:$Z$4,'Historical Metal Prices'!$L$10:$Z$10)</f>
        <v>0.27973795103410426</v>
      </c>
      <c r="G2173" s="77">
        <f t="shared" si="67"/>
        <v>17657.184379393053</v>
      </c>
    </row>
    <row r="2174" spans="1:7" x14ac:dyDescent="0.2">
      <c r="A2174" s="79">
        <v>43157</v>
      </c>
      <c r="B2174" s="77">
        <v>13879.5</v>
      </c>
      <c r="C2174" s="84">
        <v>335586</v>
      </c>
      <c r="E2174">
        <f t="shared" si="66"/>
        <v>2018</v>
      </c>
      <c r="F2174" s="57">
        <f>_xlfn.XLOOKUP(E2174,'Historical Metal Prices'!$L$4:$Z$4,'Historical Metal Prices'!$L$10:$Z$10)</f>
        <v>0.27973795103410426</v>
      </c>
      <c r="G2174" s="77">
        <f t="shared" si="67"/>
        <v>17762.12289137785</v>
      </c>
    </row>
    <row r="2175" spans="1:7" x14ac:dyDescent="0.2">
      <c r="A2175" s="79">
        <v>43154</v>
      </c>
      <c r="B2175" s="77">
        <v>13723</v>
      </c>
      <c r="C2175" s="84">
        <v>335994</v>
      </c>
      <c r="E2175">
        <f t="shared" si="66"/>
        <v>2018</v>
      </c>
      <c r="F2175" s="57">
        <f>_xlfn.XLOOKUP(E2175,'Historical Metal Prices'!$L$4:$Z$4,'Historical Metal Prices'!$L$10:$Z$10)</f>
        <v>0.27973795103410426</v>
      </c>
      <c r="G2175" s="77">
        <f t="shared" si="67"/>
        <v>17561.843902041011</v>
      </c>
    </row>
    <row r="2176" spans="1:7" x14ac:dyDescent="0.2">
      <c r="A2176" s="79">
        <v>43153</v>
      </c>
      <c r="B2176" s="77">
        <v>13787</v>
      </c>
      <c r="C2176" s="84">
        <v>336264</v>
      </c>
      <c r="E2176">
        <f t="shared" si="66"/>
        <v>2018</v>
      </c>
      <c r="F2176" s="57">
        <f>_xlfn.XLOOKUP(E2176,'Historical Metal Prices'!$L$4:$Z$4,'Historical Metal Prices'!$L$10:$Z$10)</f>
        <v>0.27973795103410426</v>
      </c>
      <c r="G2176" s="77">
        <f t="shared" si="67"/>
        <v>17643.747130907195</v>
      </c>
    </row>
    <row r="2177" spans="1:7" x14ac:dyDescent="0.2">
      <c r="A2177" s="79">
        <v>43152</v>
      </c>
      <c r="B2177" s="77">
        <v>13797</v>
      </c>
      <c r="C2177" s="84">
        <v>337008</v>
      </c>
      <c r="E2177">
        <f t="shared" si="66"/>
        <v>2018</v>
      </c>
      <c r="F2177" s="57">
        <f>_xlfn.XLOOKUP(E2177,'Historical Metal Prices'!$L$4:$Z$4,'Historical Metal Prices'!$L$10:$Z$10)</f>
        <v>0.27973795103410426</v>
      </c>
      <c r="G2177" s="77">
        <f t="shared" si="67"/>
        <v>17656.544510417538</v>
      </c>
    </row>
    <row r="2178" spans="1:7" x14ac:dyDescent="0.2">
      <c r="A2178" s="79">
        <v>43151</v>
      </c>
      <c r="B2178" s="77">
        <v>13559</v>
      </c>
      <c r="C2178" s="84">
        <v>336984</v>
      </c>
      <c r="E2178">
        <f t="shared" si="66"/>
        <v>2018</v>
      </c>
      <c r="F2178" s="57">
        <f>_xlfn.XLOOKUP(E2178,'Historical Metal Prices'!$L$4:$Z$4,'Historical Metal Prices'!$L$10:$Z$10)</f>
        <v>0.27973795103410426</v>
      </c>
      <c r="G2178" s="77">
        <f t="shared" si="67"/>
        <v>17351.96687807142</v>
      </c>
    </row>
    <row r="2179" spans="1:7" x14ac:dyDescent="0.2">
      <c r="A2179" s="79">
        <v>43150</v>
      </c>
      <c r="B2179" s="77">
        <v>13543</v>
      </c>
      <c r="C2179" s="84">
        <v>337230</v>
      </c>
      <c r="E2179">
        <f t="shared" si="66"/>
        <v>2018</v>
      </c>
      <c r="F2179" s="57">
        <f>_xlfn.XLOOKUP(E2179,'Historical Metal Prices'!$L$4:$Z$4,'Historical Metal Prices'!$L$10:$Z$10)</f>
        <v>0.27973795103410426</v>
      </c>
      <c r="G2179" s="77">
        <f t="shared" si="67"/>
        <v>17331.491070854874</v>
      </c>
    </row>
    <row r="2180" spans="1:7" x14ac:dyDescent="0.2">
      <c r="A2180" s="79">
        <v>43147</v>
      </c>
      <c r="B2180" s="77">
        <v>13870.5</v>
      </c>
      <c r="C2180" s="84">
        <v>338928</v>
      </c>
      <c r="E2180">
        <f t="shared" si="66"/>
        <v>2018</v>
      </c>
      <c r="F2180" s="57">
        <f>_xlfn.XLOOKUP(E2180,'Historical Metal Prices'!$L$4:$Z$4,'Historical Metal Prices'!$L$10:$Z$10)</f>
        <v>0.27973795103410426</v>
      </c>
      <c r="G2180" s="77">
        <f t="shared" si="67"/>
        <v>17750.605249818542</v>
      </c>
    </row>
    <row r="2181" spans="1:7" x14ac:dyDescent="0.2">
      <c r="A2181" s="79">
        <v>43146</v>
      </c>
      <c r="B2181" s="77">
        <v>14107</v>
      </c>
      <c r="C2181" s="84">
        <v>338958</v>
      </c>
      <c r="E2181">
        <f t="shared" si="66"/>
        <v>2018</v>
      </c>
      <c r="F2181" s="57">
        <f>_xlfn.XLOOKUP(E2181,'Historical Metal Prices'!$L$4:$Z$4,'Historical Metal Prices'!$L$10:$Z$10)</f>
        <v>0.27973795103410426</v>
      </c>
      <c r="G2181" s="77">
        <f t="shared" si="67"/>
        <v>18053.263275238111</v>
      </c>
    </row>
    <row r="2182" spans="1:7" x14ac:dyDescent="0.2">
      <c r="A2182" s="79">
        <v>43145</v>
      </c>
      <c r="B2182" s="77">
        <v>14056</v>
      </c>
      <c r="C2182" s="84">
        <v>339708</v>
      </c>
      <c r="E2182">
        <f t="shared" si="66"/>
        <v>2018</v>
      </c>
      <c r="F2182" s="57">
        <f>_xlfn.XLOOKUP(E2182,'Historical Metal Prices'!$L$4:$Z$4,'Historical Metal Prices'!$L$10:$Z$10)</f>
        <v>0.27973795103410426</v>
      </c>
      <c r="G2182" s="77">
        <f t="shared" si="67"/>
        <v>17987.996639735371</v>
      </c>
    </row>
    <row r="2183" spans="1:7" x14ac:dyDescent="0.2">
      <c r="A2183" s="79">
        <v>43144</v>
      </c>
      <c r="B2183" s="77">
        <v>13408</v>
      </c>
      <c r="C2183" s="84">
        <v>338652</v>
      </c>
      <c r="E2183">
        <f t="shared" si="66"/>
        <v>2018</v>
      </c>
      <c r="F2183" s="57">
        <f>_xlfn.XLOOKUP(E2183,'Historical Metal Prices'!$L$4:$Z$4,'Historical Metal Prices'!$L$10:$Z$10)</f>
        <v>0.27973795103410426</v>
      </c>
      <c r="G2183" s="77">
        <f t="shared" si="67"/>
        <v>17158.726447465269</v>
      </c>
    </row>
    <row r="2184" spans="1:7" x14ac:dyDescent="0.2">
      <c r="A2184" s="79">
        <v>43143</v>
      </c>
      <c r="B2184" s="77">
        <v>13060</v>
      </c>
      <c r="C2184" s="84">
        <v>339006</v>
      </c>
      <c r="E2184">
        <f t="shared" si="66"/>
        <v>2018</v>
      </c>
      <c r="F2184" s="57">
        <f>_xlfn.XLOOKUP(E2184,'Historical Metal Prices'!$L$4:$Z$4,'Historical Metal Prices'!$L$10:$Z$10)</f>
        <v>0.27973795103410426</v>
      </c>
      <c r="G2184" s="77">
        <f t="shared" si="67"/>
        <v>16713.377640505401</v>
      </c>
    </row>
    <row r="2185" spans="1:7" x14ac:dyDescent="0.2">
      <c r="A2185" s="79">
        <v>43140</v>
      </c>
      <c r="B2185" s="77">
        <v>12932.5</v>
      </c>
      <c r="C2185" s="84">
        <v>341160</v>
      </c>
      <c r="E2185">
        <f t="shared" si="66"/>
        <v>2018</v>
      </c>
      <c r="F2185" s="57">
        <f>_xlfn.XLOOKUP(E2185,'Historical Metal Prices'!$L$4:$Z$4,'Historical Metal Prices'!$L$10:$Z$10)</f>
        <v>0.27973795103410426</v>
      </c>
      <c r="G2185" s="77">
        <f t="shared" si="67"/>
        <v>16550.211051748553</v>
      </c>
    </row>
    <row r="2186" spans="1:7" x14ac:dyDescent="0.2">
      <c r="A2186" s="79">
        <v>43139</v>
      </c>
      <c r="B2186" s="77">
        <v>13104.5</v>
      </c>
      <c r="C2186" s="84">
        <v>342204</v>
      </c>
      <c r="E2186">
        <f t="shared" si="66"/>
        <v>2018</v>
      </c>
      <c r="F2186" s="57">
        <f>_xlfn.XLOOKUP(E2186,'Historical Metal Prices'!$L$4:$Z$4,'Historical Metal Prices'!$L$10:$Z$10)</f>
        <v>0.27973795103410426</v>
      </c>
      <c r="G2186" s="77">
        <f t="shared" si="67"/>
        <v>16770.325979326419</v>
      </c>
    </row>
    <row r="2187" spans="1:7" x14ac:dyDescent="0.2">
      <c r="A2187" s="79">
        <v>43138</v>
      </c>
      <c r="B2187" s="77">
        <v>13134</v>
      </c>
      <c r="C2187" s="84">
        <v>343896</v>
      </c>
      <c r="E2187">
        <f t="shared" ref="E2187:E2250" si="68">YEAR(A2187)</f>
        <v>2018</v>
      </c>
      <c r="F2187" s="57">
        <f>_xlfn.XLOOKUP(E2187,'Historical Metal Prices'!$L$4:$Z$4,'Historical Metal Prices'!$L$10:$Z$10)</f>
        <v>0.27973795103410426</v>
      </c>
      <c r="G2187" s="77">
        <f t="shared" ref="G2187:G2250" si="69">IFERROR(B2187*(1+F2187),G2188)</f>
        <v>16808.078248881924</v>
      </c>
    </row>
    <row r="2188" spans="1:7" x14ac:dyDescent="0.2">
      <c r="A2188" s="79">
        <v>43137</v>
      </c>
      <c r="B2188" s="77">
        <v>13345</v>
      </c>
      <c r="C2188" s="84">
        <v>347148</v>
      </c>
      <c r="E2188">
        <f t="shared" si="68"/>
        <v>2018</v>
      </c>
      <c r="F2188" s="57">
        <f>_xlfn.XLOOKUP(E2188,'Historical Metal Prices'!$L$4:$Z$4,'Historical Metal Prices'!$L$10:$Z$10)</f>
        <v>0.27973795103410426</v>
      </c>
      <c r="G2188" s="77">
        <f t="shared" si="69"/>
        <v>17078.102956550123</v>
      </c>
    </row>
    <row r="2189" spans="1:7" x14ac:dyDescent="0.2">
      <c r="A2189" s="79">
        <v>43136</v>
      </c>
      <c r="B2189" s="77">
        <v>13705</v>
      </c>
      <c r="C2189" s="84">
        <v>349476</v>
      </c>
      <c r="E2189">
        <f t="shared" si="68"/>
        <v>2018</v>
      </c>
      <c r="F2189" s="57">
        <f>_xlfn.XLOOKUP(E2189,'Historical Metal Prices'!$L$4:$Z$4,'Historical Metal Prices'!$L$10:$Z$10)</f>
        <v>0.27973795103410426</v>
      </c>
      <c r="G2189" s="77">
        <f t="shared" si="69"/>
        <v>17538.808618922398</v>
      </c>
    </row>
    <row r="2190" spans="1:7" x14ac:dyDescent="0.2">
      <c r="A2190" s="79">
        <v>43133</v>
      </c>
      <c r="B2190" s="77">
        <v>13400</v>
      </c>
      <c r="C2190" s="84">
        <v>350652</v>
      </c>
      <c r="E2190">
        <f t="shared" si="68"/>
        <v>2018</v>
      </c>
      <c r="F2190" s="57">
        <f>_xlfn.XLOOKUP(E2190,'Historical Metal Prices'!$L$4:$Z$4,'Historical Metal Prices'!$L$10:$Z$10)</f>
        <v>0.27973795103410426</v>
      </c>
      <c r="G2190" s="77">
        <f t="shared" si="69"/>
        <v>17148.488543856998</v>
      </c>
    </row>
    <row r="2191" spans="1:7" x14ac:dyDescent="0.2">
      <c r="A2191" s="79">
        <v>43132</v>
      </c>
      <c r="B2191" s="77">
        <v>13965.5</v>
      </c>
      <c r="C2191" s="84">
        <v>353592</v>
      </c>
      <c r="E2191">
        <f t="shared" si="68"/>
        <v>2018</v>
      </c>
      <c r="F2191" s="57">
        <f>_xlfn.XLOOKUP(E2191,'Historical Metal Prices'!$L$4:$Z$4,'Historical Metal Prices'!$L$10:$Z$10)</f>
        <v>0.27973795103410426</v>
      </c>
      <c r="G2191" s="77">
        <f t="shared" si="69"/>
        <v>17872.180355166784</v>
      </c>
    </row>
    <row r="2192" spans="1:7" x14ac:dyDescent="0.2">
      <c r="A2192" s="79">
        <v>43131</v>
      </c>
      <c r="B2192" s="77">
        <v>13559.5</v>
      </c>
      <c r="C2192" s="84">
        <v>355266</v>
      </c>
      <c r="E2192">
        <f t="shared" si="68"/>
        <v>2018</v>
      </c>
      <c r="F2192" s="57">
        <f>_xlfn.XLOOKUP(E2192,'Historical Metal Prices'!$L$4:$Z$4,'Historical Metal Prices'!$L$10:$Z$10)</f>
        <v>0.27973795103410426</v>
      </c>
      <c r="G2192" s="77">
        <f t="shared" si="69"/>
        <v>17352.606747046935</v>
      </c>
    </row>
    <row r="2193" spans="1:7" x14ac:dyDescent="0.2">
      <c r="A2193" s="79">
        <v>43130</v>
      </c>
      <c r="B2193" s="77">
        <v>13317</v>
      </c>
      <c r="C2193" s="84">
        <v>357012</v>
      </c>
      <c r="E2193">
        <f t="shared" si="68"/>
        <v>2018</v>
      </c>
      <c r="F2193" s="57">
        <f>_xlfn.XLOOKUP(E2193,'Historical Metal Prices'!$L$4:$Z$4,'Historical Metal Prices'!$L$10:$Z$10)</f>
        <v>0.27973795103410426</v>
      </c>
      <c r="G2193" s="77">
        <f t="shared" si="69"/>
        <v>17042.270293921167</v>
      </c>
    </row>
    <row r="2194" spans="1:7" x14ac:dyDescent="0.2">
      <c r="A2194" s="79">
        <v>43129</v>
      </c>
      <c r="B2194" s="77">
        <v>13775.5</v>
      </c>
      <c r="C2194" s="84">
        <v>359292</v>
      </c>
      <c r="E2194">
        <f t="shared" si="68"/>
        <v>2018</v>
      </c>
      <c r="F2194" s="57">
        <f>_xlfn.XLOOKUP(E2194,'Historical Metal Prices'!$L$4:$Z$4,'Historical Metal Prices'!$L$10:$Z$10)</f>
        <v>0.27973795103410426</v>
      </c>
      <c r="G2194" s="77">
        <f t="shared" si="69"/>
        <v>17629.030144470304</v>
      </c>
    </row>
    <row r="2195" spans="1:7" x14ac:dyDescent="0.2">
      <c r="A2195" s="79">
        <v>43126</v>
      </c>
      <c r="B2195" s="77">
        <v>13618.5</v>
      </c>
      <c r="C2195" s="84">
        <v>360714</v>
      </c>
      <c r="E2195">
        <f t="shared" si="68"/>
        <v>2018</v>
      </c>
      <c r="F2195" s="57">
        <f>_xlfn.XLOOKUP(E2195,'Historical Metal Prices'!$L$4:$Z$4,'Historical Metal Prices'!$L$10:$Z$10)</f>
        <v>0.27973795103410426</v>
      </c>
      <c r="G2195" s="77">
        <f t="shared" si="69"/>
        <v>17428.11128615795</v>
      </c>
    </row>
    <row r="2196" spans="1:7" x14ac:dyDescent="0.2">
      <c r="A2196" s="79">
        <v>43125</v>
      </c>
      <c r="B2196" s="77">
        <v>13662.5</v>
      </c>
      <c r="C2196" s="84">
        <v>361782</v>
      </c>
      <c r="E2196">
        <f t="shared" si="68"/>
        <v>2018</v>
      </c>
      <c r="F2196" s="57">
        <f>_xlfn.XLOOKUP(E2196,'Historical Metal Prices'!$L$4:$Z$4,'Historical Metal Prices'!$L$10:$Z$10)</f>
        <v>0.27973795103410426</v>
      </c>
      <c r="G2196" s="77">
        <f t="shared" si="69"/>
        <v>17484.419756003448</v>
      </c>
    </row>
    <row r="2197" spans="1:7" x14ac:dyDescent="0.2">
      <c r="A2197" s="79">
        <v>43124</v>
      </c>
      <c r="B2197" s="77">
        <v>13539.5</v>
      </c>
      <c r="C2197" s="84">
        <v>362058</v>
      </c>
      <c r="E2197">
        <f t="shared" si="68"/>
        <v>2018</v>
      </c>
      <c r="F2197" s="57">
        <f>_xlfn.XLOOKUP(E2197,'Historical Metal Prices'!$L$4:$Z$4,'Historical Metal Prices'!$L$10:$Z$10)</f>
        <v>0.27973795103410426</v>
      </c>
      <c r="G2197" s="77">
        <f t="shared" si="69"/>
        <v>17327.011988026254</v>
      </c>
    </row>
    <row r="2198" spans="1:7" x14ac:dyDescent="0.2">
      <c r="A2198" s="79">
        <v>43123</v>
      </c>
      <c r="B2198" s="77">
        <v>12810</v>
      </c>
      <c r="C2198" s="84">
        <v>362196</v>
      </c>
      <c r="E2198">
        <f t="shared" si="68"/>
        <v>2018</v>
      </c>
      <c r="F2198" s="57">
        <f>_xlfn.XLOOKUP(E2198,'Historical Metal Prices'!$L$4:$Z$4,'Historical Metal Prices'!$L$10:$Z$10)</f>
        <v>0.27973795103410426</v>
      </c>
      <c r="G2198" s="77">
        <f t="shared" si="69"/>
        <v>16393.443152746877</v>
      </c>
    </row>
    <row r="2199" spans="1:7" x14ac:dyDescent="0.2">
      <c r="A2199" s="79">
        <v>43122</v>
      </c>
      <c r="B2199" s="77">
        <v>12723.5</v>
      </c>
      <c r="C2199" s="84">
        <v>362868</v>
      </c>
      <c r="E2199">
        <f t="shared" si="68"/>
        <v>2018</v>
      </c>
      <c r="F2199" s="57">
        <f>_xlfn.XLOOKUP(E2199,'Historical Metal Prices'!$L$4:$Z$4,'Historical Metal Prices'!$L$10:$Z$10)</f>
        <v>0.27973795103410426</v>
      </c>
      <c r="G2199" s="77">
        <f t="shared" si="69"/>
        <v>16282.745819982425</v>
      </c>
    </row>
    <row r="2200" spans="1:7" x14ac:dyDescent="0.2">
      <c r="A2200" s="79">
        <v>43119</v>
      </c>
      <c r="B2200" s="77">
        <v>12678.5</v>
      </c>
      <c r="C2200" s="84">
        <v>363168</v>
      </c>
      <c r="E2200">
        <f t="shared" si="68"/>
        <v>2018</v>
      </c>
      <c r="F2200" s="57">
        <f>_xlfn.XLOOKUP(E2200,'Historical Metal Prices'!$L$4:$Z$4,'Historical Metal Prices'!$L$10:$Z$10)</f>
        <v>0.27973795103410426</v>
      </c>
      <c r="G2200" s="77">
        <f t="shared" si="69"/>
        <v>16225.157612185891</v>
      </c>
    </row>
    <row r="2201" spans="1:7" x14ac:dyDescent="0.2">
      <c r="A2201" s="79">
        <v>43118</v>
      </c>
      <c r="B2201" s="77">
        <v>12421</v>
      </c>
      <c r="C2201" s="84">
        <v>361500</v>
      </c>
      <c r="E2201">
        <f t="shared" si="68"/>
        <v>2018</v>
      </c>
      <c r="F2201" s="57">
        <f>_xlfn.XLOOKUP(E2201,'Historical Metal Prices'!$L$4:$Z$4,'Historical Metal Prices'!$L$10:$Z$10)</f>
        <v>0.27973795103410426</v>
      </c>
      <c r="G2201" s="77">
        <f t="shared" si="69"/>
        <v>15895.625089794608</v>
      </c>
    </row>
    <row r="2202" spans="1:7" x14ac:dyDescent="0.2">
      <c r="A2202" s="79">
        <v>43117</v>
      </c>
      <c r="B2202" s="77">
        <v>12351.25</v>
      </c>
      <c r="C2202" s="84">
        <v>362532</v>
      </c>
      <c r="E2202">
        <f t="shared" si="68"/>
        <v>2018</v>
      </c>
      <c r="F2202" s="57">
        <f>_xlfn.XLOOKUP(E2202,'Historical Metal Prices'!$L$4:$Z$4,'Historical Metal Prices'!$L$10:$Z$10)</f>
        <v>0.27973795103410426</v>
      </c>
      <c r="G2202" s="77">
        <f t="shared" si="69"/>
        <v>15806.363367709981</v>
      </c>
    </row>
    <row r="2203" spans="1:7" x14ac:dyDescent="0.2">
      <c r="A2203" s="79">
        <v>43116</v>
      </c>
      <c r="B2203" s="77">
        <v>12482</v>
      </c>
      <c r="C2203" s="84">
        <v>364968</v>
      </c>
      <c r="E2203">
        <f t="shared" si="68"/>
        <v>2018</v>
      </c>
      <c r="F2203" s="57">
        <f>_xlfn.XLOOKUP(E2203,'Historical Metal Prices'!$L$4:$Z$4,'Historical Metal Prices'!$L$10:$Z$10)</f>
        <v>0.27973795103410426</v>
      </c>
      <c r="G2203" s="77">
        <f t="shared" si="69"/>
        <v>15973.689104807689</v>
      </c>
    </row>
    <row r="2204" spans="1:7" x14ac:dyDescent="0.2">
      <c r="A2204" s="79">
        <v>43115</v>
      </c>
      <c r="B2204" s="77">
        <v>12807</v>
      </c>
      <c r="C2204" s="84">
        <v>364218</v>
      </c>
      <c r="E2204">
        <f t="shared" si="68"/>
        <v>2018</v>
      </c>
      <c r="F2204" s="57">
        <f>_xlfn.XLOOKUP(E2204,'Historical Metal Prices'!$L$4:$Z$4,'Historical Metal Prices'!$L$10:$Z$10)</f>
        <v>0.27973795103410426</v>
      </c>
      <c r="G2204" s="77">
        <f t="shared" si="69"/>
        <v>16389.603938893772</v>
      </c>
    </row>
    <row r="2205" spans="1:7" x14ac:dyDescent="0.2">
      <c r="A2205" s="79">
        <v>43112</v>
      </c>
      <c r="B2205" s="77">
        <v>12684</v>
      </c>
      <c r="C2205" s="84">
        <v>364248</v>
      </c>
      <c r="E2205">
        <f t="shared" si="68"/>
        <v>2018</v>
      </c>
      <c r="F2205" s="57">
        <f>_xlfn.XLOOKUP(E2205,'Historical Metal Prices'!$L$4:$Z$4,'Historical Metal Prices'!$L$10:$Z$10)</f>
        <v>0.27973795103410426</v>
      </c>
      <c r="G2205" s="77">
        <f t="shared" si="69"/>
        <v>16232.196170916579</v>
      </c>
    </row>
    <row r="2206" spans="1:7" x14ac:dyDescent="0.2">
      <c r="A2206" s="79">
        <v>43111</v>
      </c>
      <c r="B2206" s="77">
        <v>12573</v>
      </c>
      <c r="C2206" s="84">
        <v>365994</v>
      </c>
      <c r="E2206">
        <f t="shared" si="68"/>
        <v>2018</v>
      </c>
      <c r="F2206" s="57">
        <f>_xlfn.XLOOKUP(E2206,'Historical Metal Prices'!$L$4:$Z$4,'Historical Metal Prices'!$L$10:$Z$10)</f>
        <v>0.27973795103410426</v>
      </c>
      <c r="G2206" s="77">
        <f t="shared" si="69"/>
        <v>16090.145258351793</v>
      </c>
    </row>
    <row r="2207" spans="1:7" x14ac:dyDescent="0.2">
      <c r="A2207" s="79">
        <v>43110</v>
      </c>
      <c r="B2207" s="77">
        <v>12883.5</v>
      </c>
      <c r="C2207" s="84">
        <v>368292</v>
      </c>
      <c r="E2207">
        <f t="shared" si="68"/>
        <v>2018</v>
      </c>
      <c r="F2207" s="57">
        <f>_xlfn.XLOOKUP(E2207,'Historical Metal Prices'!$L$4:$Z$4,'Historical Metal Prices'!$L$10:$Z$10)</f>
        <v>0.27973795103410426</v>
      </c>
      <c r="G2207" s="77">
        <f t="shared" si="69"/>
        <v>16487.503892147881</v>
      </c>
    </row>
    <row r="2208" spans="1:7" x14ac:dyDescent="0.2">
      <c r="A2208" s="79">
        <v>43109</v>
      </c>
      <c r="B2208" s="77">
        <v>12642</v>
      </c>
      <c r="C2208" s="84">
        <v>365868</v>
      </c>
      <c r="E2208">
        <f t="shared" si="68"/>
        <v>2018</v>
      </c>
      <c r="F2208" s="57">
        <f>_xlfn.XLOOKUP(E2208,'Historical Metal Prices'!$L$4:$Z$4,'Historical Metal Prices'!$L$10:$Z$10)</f>
        <v>0.27973795103410426</v>
      </c>
      <c r="G2208" s="77">
        <f t="shared" si="69"/>
        <v>16178.447176973146</v>
      </c>
    </row>
    <row r="2209" spans="1:7" x14ac:dyDescent="0.2">
      <c r="A2209" s="79">
        <v>43108</v>
      </c>
      <c r="B2209" s="77">
        <v>12486.5</v>
      </c>
      <c r="C2209" s="84">
        <v>367056</v>
      </c>
      <c r="E2209">
        <f t="shared" si="68"/>
        <v>2018</v>
      </c>
      <c r="F2209" s="57">
        <f>_xlfn.XLOOKUP(E2209,'Historical Metal Prices'!$L$4:$Z$4,'Historical Metal Prices'!$L$10:$Z$10)</f>
        <v>0.27973795103410426</v>
      </c>
      <c r="G2209" s="77">
        <f t="shared" si="69"/>
        <v>15979.447925587343</v>
      </c>
    </row>
    <row r="2210" spans="1:7" x14ac:dyDescent="0.2">
      <c r="A2210" s="79">
        <v>43105</v>
      </c>
      <c r="B2210" s="77">
        <v>12487.75</v>
      </c>
      <c r="C2210" s="84">
        <v>368430</v>
      </c>
      <c r="E2210">
        <f t="shared" si="68"/>
        <v>2018</v>
      </c>
      <c r="F2210" s="57">
        <f>_xlfn.XLOOKUP(E2210,'Historical Metal Prices'!$L$4:$Z$4,'Historical Metal Prices'!$L$10:$Z$10)</f>
        <v>0.27973795103410426</v>
      </c>
      <c r="G2210" s="77">
        <f t="shared" si="69"/>
        <v>15981.047598026136</v>
      </c>
    </row>
    <row r="2211" spans="1:7" x14ac:dyDescent="0.2">
      <c r="A2211" s="79">
        <v>43104</v>
      </c>
      <c r="B2211" s="77">
        <v>12602.5</v>
      </c>
      <c r="C2211" s="84">
        <v>365070</v>
      </c>
      <c r="E2211">
        <f t="shared" si="68"/>
        <v>2018</v>
      </c>
      <c r="F2211" s="57">
        <f>_xlfn.XLOOKUP(E2211,'Historical Metal Prices'!$L$4:$Z$4,'Historical Metal Prices'!$L$10:$Z$10)</f>
        <v>0.27973795103410426</v>
      </c>
      <c r="G2211" s="77">
        <f t="shared" si="69"/>
        <v>16127.897527907298</v>
      </c>
    </row>
    <row r="2212" spans="1:7" x14ac:dyDescent="0.2">
      <c r="A2212" s="79">
        <v>43103</v>
      </c>
      <c r="B2212" s="77">
        <v>12360.75</v>
      </c>
      <c r="C2212" s="84">
        <v>365934</v>
      </c>
      <c r="E2212">
        <f t="shared" si="68"/>
        <v>2018</v>
      </c>
      <c r="F2212" s="57">
        <f>_xlfn.XLOOKUP(E2212,'Historical Metal Prices'!$L$4:$Z$4,'Historical Metal Prices'!$L$10:$Z$10)</f>
        <v>0.27973795103410426</v>
      </c>
      <c r="G2212" s="77">
        <f t="shared" si="69"/>
        <v>15818.520878244804</v>
      </c>
    </row>
    <row r="2213" spans="1:7" x14ac:dyDescent="0.2">
      <c r="A2213" s="79">
        <v>43102</v>
      </c>
      <c r="B2213" s="77">
        <v>12561.5</v>
      </c>
      <c r="C2213" s="84">
        <v>366072</v>
      </c>
      <c r="E2213">
        <f t="shared" si="68"/>
        <v>2018</v>
      </c>
      <c r="F2213" s="57">
        <f>_xlfn.XLOOKUP(E2213,'Historical Metal Prices'!$L$4:$Z$4,'Historical Metal Prices'!$L$10:$Z$10)</f>
        <v>0.27973795103410426</v>
      </c>
      <c r="G2213" s="77">
        <f t="shared" si="69"/>
        <v>16075.428271914901</v>
      </c>
    </row>
    <row r="2214" spans="1:7" ht="16" x14ac:dyDescent="0.2">
      <c r="A2214" s="79">
        <v>43101</v>
      </c>
      <c r="B2214" s="77">
        <v>12705.5</v>
      </c>
      <c r="C2214" s="78" t="s">
        <v>481</v>
      </c>
      <c r="E2214">
        <f t="shared" si="68"/>
        <v>2018</v>
      </c>
      <c r="F2214" s="57">
        <f>_xlfn.XLOOKUP(E2214,'Historical Metal Prices'!$L$4:$Z$4,'Historical Metal Prices'!$L$10:$Z$10)</f>
        <v>0.27973795103410426</v>
      </c>
      <c r="G2214" s="77">
        <f t="shared" si="69"/>
        <v>16259.710536863811</v>
      </c>
    </row>
    <row r="2215" spans="1:7" x14ac:dyDescent="0.2">
      <c r="A2215" s="79">
        <v>43098</v>
      </c>
      <c r="B2215" s="77">
        <v>12705.5</v>
      </c>
      <c r="C2215" s="84">
        <v>367776</v>
      </c>
      <c r="E2215">
        <f t="shared" si="68"/>
        <v>2017</v>
      </c>
      <c r="F2215" s="57">
        <f>_xlfn.XLOOKUP(E2215,'Historical Metal Prices'!$L$4:$Z$4,'Historical Metal Prices'!$L$10:$Z$10)</f>
        <v>0.30699777714971033</v>
      </c>
      <c r="G2215" s="77">
        <f t="shared" si="69"/>
        <v>16606.060257575646</v>
      </c>
    </row>
    <row r="2216" spans="1:7" x14ac:dyDescent="0.2">
      <c r="A2216" s="79">
        <v>43097</v>
      </c>
      <c r="B2216" s="77">
        <v>12295</v>
      </c>
      <c r="C2216" s="84">
        <v>367776</v>
      </c>
      <c r="E2216">
        <f t="shared" si="68"/>
        <v>2017</v>
      </c>
      <c r="F2216" s="57">
        <f>_xlfn.XLOOKUP(E2216,'Historical Metal Prices'!$L$4:$Z$4,'Historical Metal Prices'!$L$10:$Z$10)</f>
        <v>0.30699777714971033</v>
      </c>
      <c r="G2216" s="77">
        <f t="shared" si="69"/>
        <v>16069.537670055688</v>
      </c>
    </row>
    <row r="2217" spans="1:7" x14ac:dyDescent="0.2">
      <c r="A2217" s="79">
        <v>43096</v>
      </c>
      <c r="B2217" s="77">
        <v>12048.5</v>
      </c>
      <c r="C2217" s="84">
        <v>370836</v>
      </c>
      <c r="E2217">
        <f t="shared" si="68"/>
        <v>2017</v>
      </c>
      <c r="F2217" s="57">
        <f>_xlfn.XLOOKUP(E2217,'Historical Metal Prices'!$L$4:$Z$4,'Historical Metal Prices'!$L$10:$Z$10)</f>
        <v>0.30699777714971033</v>
      </c>
      <c r="G2217" s="77">
        <f t="shared" si="69"/>
        <v>15747.362717988284</v>
      </c>
    </row>
    <row r="2218" spans="1:7" x14ac:dyDescent="0.2">
      <c r="A2218" s="79">
        <v>43095</v>
      </c>
      <c r="B2218" s="77">
        <v>12072.5</v>
      </c>
      <c r="C2218" s="84">
        <v>372258</v>
      </c>
      <c r="E2218">
        <f t="shared" si="68"/>
        <v>2017</v>
      </c>
      <c r="F2218" s="57">
        <f>_xlfn.XLOOKUP(E2218,'Historical Metal Prices'!$L$4:$Z$4,'Historical Metal Prices'!$L$10:$Z$10)</f>
        <v>0.30699777714971033</v>
      </c>
      <c r="G2218" s="77">
        <f t="shared" si="69"/>
        <v>15778.730664639877</v>
      </c>
    </row>
    <row r="2219" spans="1:7" x14ac:dyDescent="0.2">
      <c r="A2219" s="79">
        <v>43094</v>
      </c>
      <c r="B2219" s="77">
        <v>12072.5</v>
      </c>
      <c r="C2219" s="84">
        <v>374136</v>
      </c>
      <c r="E2219">
        <f t="shared" si="68"/>
        <v>2017</v>
      </c>
      <c r="F2219" s="57">
        <f>_xlfn.XLOOKUP(E2219,'Historical Metal Prices'!$L$4:$Z$4,'Historical Metal Prices'!$L$10:$Z$10)</f>
        <v>0.30699777714971033</v>
      </c>
      <c r="G2219" s="77">
        <f t="shared" si="69"/>
        <v>15778.730664639877</v>
      </c>
    </row>
    <row r="2220" spans="1:7" x14ac:dyDescent="0.2">
      <c r="A2220" s="79">
        <v>43091</v>
      </c>
      <c r="B2220" s="77">
        <v>12072.5</v>
      </c>
      <c r="C2220" s="84">
        <v>374136</v>
      </c>
      <c r="E2220">
        <f t="shared" si="68"/>
        <v>2017</v>
      </c>
      <c r="F2220" s="57">
        <f>_xlfn.XLOOKUP(E2220,'Historical Metal Prices'!$L$4:$Z$4,'Historical Metal Prices'!$L$10:$Z$10)</f>
        <v>0.30699777714971033</v>
      </c>
      <c r="G2220" s="77">
        <f t="shared" si="69"/>
        <v>15778.730664639877</v>
      </c>
    </row>
    <row r="2221" spans="1:7" x14ac:dyDescent="0.2">
      <c r="A2221" s="79">
        <v>43090</v>
      </c>
      <c r="B2221" s="77">
        <v>12011</v>
      </c>
      <c r="C2221" s="84">
        <v>374136</v>
      </c>
      <c r="E2221">
        <f t="shared" si="68"/>
        <v>2017</v>
      </c>
      <c r="F2221" s="57">
        <f>_xlfn.XLOOKUP(E2221,'Historical Metal Prices'!$L$4:$Z$4,'Historical Metal Prices'!$L$10:$Z$10)</f>
        <v>0.30699777714971033</v>
      </c>
      <c r="G2221" s="77">
        <f t="shared" si="69"/>
        <v>15698.35030134517</v>
      </c>
    </row>
    <row r="2222" spans="1:7" x14ac:dyDescent="0.2">
      <c r="A2222" s="79">
        <v>43089</v>
      </c>
      <c r="B2222" s="77">
        <v>11976</v>
      </c>
      <c r="C2222" s="84">
        <v>373410</v>
      </c>
      <c r="E2222">
        <f t="shared" si="68"/>
        <v>2017</v>
      </c>
      <c r="F2222" s="57">
        <f>_xlfn.XLOOKUP(E2222,'Historical Metal Prices'!$L$4:$Z$4,'Historical Metal Prices'!$L$10:$Z$10)</f>
        <v>0.30699777714971033</v>
      </c>
      <c r="G2222" s="77">
        <f t="shared" si="69"/>
        <v>15652.60537914493</v>
      </c>
    </row>
    <row r="2223" spans="1:7" x14ac:dyDescent="0.2">
      <c r="A2223" s="79">
        <v>43088</v>
      </c>
      <c r="B2223" s="77">
        <v>11697.5</v>
      </c>
      <c r="C2223" s="84">
        <v>374934</v>
      </c>
      <c r="E2223">
        <f t="shared" si="68"/>
        <v>2017</v>
      </c>
      <c r="F2223" s="57">
        <f>_xlfn.XLOOKUP(E2223,'Historical Metal Prices'!$L$4:$Z$4,'Historical Metal Prices'!$L$10:$Z$10)</f>
        <v>0.30699777714971033</v>
      </c>
      <c r="G2223" s="77">
        <f t="shared" si="69"/>
        <v>15288.606498208737</v>
      </c>
    </row>
    <row r="2224" spans="1:7" x14ac:dyDescent="0.2">
      <c r="A2224" s="79">
        <v>43087</v>
      </c>
      <c r="B2224" s="77">
        <v>11778</v>
      </c>
      <c r="C2224" s="84">
        <v>374502</v>
      </c>
      <c r="E2224">
        <f t="shared" si="68"/>
        <v>2017</v>
      </c>
      <c r="F2224" s="57">
        <f>_xlfn.XLOOKUP(E2224,'Historical Metal Prices'!$L$4:$Z$4,'Historical Metal Prices'!$L$10:$Z$10)</f>
        <v>0.30699777714971033</v>
      </c>
      <c r="G2224" s="77">
        <f t="shared" si="69"/>
        <v>15393.819819269289</v>
      </c>
    </row>
    <row r="2225" spans="1:7" x14ac:dyDescent="0.2">
      <c r="A2225" s="79">
        <v>43084</v>
      </c>
      <c r="B2225" s="77">
        <v>11522</v>
      </c>
      <c r="C2225" s="84">
        <v>373314</v>
      </c>
      <c r="E2225">
        <f t="shared" si="68"/>
        <v>2017</v>
      </c>
      <c r="F2225" s="57">
        <f>_xlfn.XLOOKUP(E2225,'Historical Metal Prices'!$L$4:$Z$4,'Historical Metal Prices'!$L$10:$Z$10)</f>
        <v>0.30699777714971033</v>
      </c>
      <c r="G2225" s="77">
        <f t="shared" si="69"/>
        <v>15059.228388318963</v>
      </c>
    </row>
    <row r="2226" spans="1:7" x14ac:dyDescent="0.2">
      <c r="A2226" s="79">
        <v>43083</v>
      </c>
      <c r="B2226" s="77">
        <v>11099.5</v>
      </c>
      <c r="C2226" s="84">
        <v>374850</v>
      </c>
      <c r="E2226">
        <f t="shared" si="68"/>
        <v>2017</v>
      </c>
      <c r="F2226" s="57">
        <f>_xlfn.XLOOKUP(E2226,'Historical Metal Prices'!$L$4:$Z$4,'Historical Metal Prices'!$L$10:$Z$10)</f>
        <v>0.30699777714971033</v>
      </c>
      <c r="G2226" s="77">
        <f t="shared" si="69"/>
        <v>14507.021827473211</v>
      </c>
    </row>
    <row r="2227" spans="1:7" x14ac:dyDescent="0.2">
      <c r="A2227" s="79">
        <v>43082</v>
      </c>
      <c r="B2227" s="77">
        <v>11039</v>
      </c>
      <c r="C2227" s="84">
        <v>376878</v>
      </c>
      <c r="E2227">
        <f t="shared" si="68"/>
        <v>2017</v>
      </c>
      <c r="F2227" s="57">
        <f>_xlfn.XLOOKUP(E2227,'Historical Metal Prices'!$L$4:$Z$4,'Historical Metal Prices'!$L$10:$Z$10)</f>
        <v>0.30699777714971033</v>
      </c>
      <c r="G2227" s="77">
        <f t="shared" si="69"/>
        <v>14427.948461955652</v>
      </c>
    </row>
    <row r="2228" spans="1:7" x14ac:dyDescent="0.2">
      <c r="A2228" s="79">
        <v>43081</v>
      </c>
      <c r="B2228" s="77">
        <v>11009</v>
      </c>
      <c r="C2228" s="84">
        <v>377166</v>
      </c>
      <c r="E2228">
        <f t="shared" si="68"/>
        <v>2017</v>
      </c>
      <c r="F2228" s="57">
        <f>_xlfn.XLOOKUP(E2228,'Historical Metal Prices'!$L$4:$Z$4,'Historical Metal Prices'!$L$10:$Z$10)</f>
        <v>0.30699777714971033</v>
      </c>
      <c r="G2228" s="77">
        <f t="shared" si="69"/>
        <v>14388.738528641161</v>
      </c>
    </row>
    <row r="2229" spans="1:7" x14ac:dyDescent="0.2">
      <c r="A2229" s="79">
        <v>43080</v>
      </c>
      <c r="B2229" s="77">
        <v>11176.5</v>
      </c>
      <c r="C2229" s="84">
        <v>375564</v>
      </c>
      <c r="E2229">
        <f t="shared" si="68"/>
        <v>2017</v>
      </c>
      <c r="F2229" s="57">
        <f>_xlfn.XLOOKUP(E2229,'Historical Metal Prices'!$L$4:$Z$4,'Historical Metal Prices'!$L$10:$Z$10)</f>
        <v>0.30699777714971033</v>
      </c>
      <c r="G2229" s="77">
        <f t="shared" si="69"/>
        <v>14607.660656313737</v>
      </c>
    </row>
    <row r="2230" spans="1:7" x14ac:dyDescent="0.2">
      <c r="A2230" s="79">
        <v>43077</v>
      </c>
      <c r="B2230" s="77">
        <v>10890.5</v>
      </c>
      <c r="C2230" s="84">
        <v>376152</v>
      </c>
      <c r="E2230">
        <f t="shared" si="68"/>
        <v>2017</v>
      </c>
      <c r="F2230" s="57">
        <f>_xlfn.XLOOKUP(E2230,'Historical Metal Prices'!$L$4:$Z$4,'Historical Metal Prices'!$L$10:$Z$10)</f>
        <v>0.30699777714971033</v>
      </c>
      <c r="G2230" s="77">
        <f t="shared" si="69"/>
        <v>14233.859292048921</v>
      </c>
    </row>
    <row r="2231" spans="1:7" x14ac:dyDescent="0.2">
      <c r="A2231" s="79">
        <v>43076</v>
      </c>
      <c r="B2231" s="77">
        <v>10986.5</v>
      </c>
      <c r="C2231" s="84">
        <v>376938</v>
      </c>
      <c r="E2231">
        <f t="shared" si="68"/>
        <v>2017</v>
      </c>
      <c r="F2231" s="57">
        <f>_xlfn.XLOOKUP(E2231,'Historical Metal Prices'!$L$4:$Z$4,'Historical Metal Prices'!$L$10:$Z$10)</f>
        <v>0.30699777714971033</v>
      </c>
      <c r="G2231" s="77">
        <f t="shared" si="69"/>
        <v>14359.331078655292</v>
      </c>
    </row>
    <row r="2232" spans="1:7" x14ac:dyDescent="0.2">
      <c r="A2232" s="79">
        <v>43075</v>
      </c>
      <c r="B2232" s="77">
        <v>10749</v>
      </c>
      <c r="C2232" s="84">
        <v>377844</v>
      </c>
      <c r="E2232">
        <f t="shared" si="68"/>
        <v>2017</v>
      </c>
      <c r="F2232" s="57">
        <f>_xlfn.XLOOKUP(E2232,'Historical Metal Prices'!$L$4:$Z$4,'Historical Metal Prices'!$L$10:$Z$10)</f>
        <v>0.30699777714971033</v>
      </c>
      <c r="G2232" s="77">
        <f t="shared" si="69"/>
        <v>14048.919106582236</v>
      </c>
    </row>
    <row r="2233" spans="1:7" x14ac:dyDescent="0.2">
      <c r="A2233" s="79">
        <v>43074</v>
      </c>
      <c r="B2233" s="77">
        <v>10801</v>
      </c>
      <c r="C2233" s="84">
        <v>378432</v>
      </c>
      <c r="E2233">
        <f t="shared" si="68"/>
        <v>2017</v>
      </c>
      <c r="F2233" s="57">
        <f>_xlfn.XLOOKUP(E2233,'Historical Metal Prices'!$L$4:$Z$4,'Historical Metal Prices'!$L$10:$Z$10)</f>
        <v>0.30699777714971033</v>
      </c>
      <c r="G2233" s="77">
        <f t="shared" si="69"/>
        <v>14116.882990994021</v>
      </c>
    </row>
    <row r="2234" spans="1:7" x14ac:dyDescent="0.2">
      <c r="A2234" s="79">
        <v>43073</v>
      </c>
      <c r="B2234" s="77">
        <v>11320.5</v>
      </c>
      <c r="C2234" s="84">
        <v>376644</v>
      </c>
      <c r="E2234">
        <f t="shared" si="68"/>
        <v>2017</v>
      </c>
      <c r="F2234" s="57">
        <f>_xlfn.XLOOKUP(E2234,'Historical Metal Prices'!$L$4:$Z$4,'Historical Metal Prices'!$L$10:$Z$10)</f>
        <v>0.30699777714971033</v>
      </c>
      <c r="G2234" s="77">
        <f t="shared" si="69"/>
        <v>14795.868336223295</v>
      </c>
    </row>
    <row r="2235" spans="1:7" x14ac:dyDescent="0.2">
      <c r="A2235" s="79">
        <v>43070</v>
      </c>
      <c r="B2235" s="77">
        <v>11229.5</v>
      </c>
      <c r="C2235" s="84">
        <v>378528</v>
      </c>
      <c r="E2235">
        <f t="shared" si="68"/>
        <v>2017</v>
      </c>
      <c r="F2235" s="57">
        <f>_xlfn.XLOOKUP(E2235,'Historical Metal Prices'!$L$4:$Z$4,'Historical Metal Prices'!$L$10:$Z$10)</f>
        <v>0.30699777714971033</v>
      </c>
      <c r="G2235" s="77">
        <f t="shared" si="69"/>
        <v>14676.931538502673</v>
      </c>
    </row>
    <row r="2236" spans="1:7" x14ac:dyDescent="0.2">
      <c r="A2236" s="79">
        <v>43069</v>
      </c>
      <c r="B2236" s="77">
        <v>11050</v>
      </c>
      <c r="C2236" s="84">
        <v>380100</v>
      </c>
      <c r="E2236">
        <f t="shared" si="68"/>
        <v>2017</v>
      </c>
      <c r="F2236" s="57">
        <f>_xlfn.XLOOKUP(E2236,'Historical Metal Prices'!$L$4:$Z$4,'Historical Metal Prices'!$L$10:$Z$10)</f>
        <v>0.30699777714971033</v>
      </c>
      <c r="G2236" s="77">
        <f t="shared" si="69"/>
        <v>14442.3254375043</v>
      </c>
    </row>
    <row r="2237" spans="1:7" x14ac:dyDescent="0.2">
      <c r="A2237" s="79">
        <v>43068</v>
      </c>
      <c r="B2237" s="77">
        <v>11460</v>
      </c>
      <c r="C2237" s="84">
        <v>380136</v>
      </c>
      <c r="E2237">
        <f t="shared" si="68"/>
        <v>2017</v>
      </c>
      <c r="F2237" s="57">
        <f>_xlfn.XLOOKUP(E2237,'Historical Metal Prices'!$L$4:$Z$4,'Historical Metal Prices'!$L$10:$Z$10)</f>
        <v>0.30699777714971033</v>
      </c>
      <c r="G2237" s="77">
        <f t="shared" si="69"/>
        <v>14978.19452613568</v>
      </c>
    </row>
    <row r="2238" spans="1:7" x14ac:dyDescent="0.2">
      <c r="A2238" s="79">
        <v>43067</v>
      </c>
      <c r="B2238" s="77">
        <v>11290</v>
      </c>
      <c r="C2238" s="84">
        <v>380448</v>
      </c>
      <c r="E2238">
        <f t="shared" si="68"/>
        <v>2017</v>
      </c>
      <c r="F2238" s="57">
        <f>_xlfn.XLOOKUP(E2238,'Historical Metal Prices'!$L$4:$Z$4,'Historical Metal Prices'!$L$10:$Z$10)</f>
        <v>0.30699777714971033</v>
      </c>
      <c r="G2238" s="77">
        <f t="shared" si="69"/>
        <v>14756.00490402023</v>
      </c>
    </row>
    <row r="2239" spans="1:7" x14ac:dyDescent="0.2">
      <c r="A2239" s="79">
        <v>43066</v>
      </c>
      <c r="B2239" s="77">
        <v>11513</v>
      </c>
      <c r="C2239" s="84">
        <v>379320</v>
      </c>
      <c r="E2239">
        <f t="shared" si="68"/>
        <v>2017</v>
      </c>
      <c r="F2239" s="57">
        <f>_xlfn.XLOOKUP(E2239,'Historical Metal Prices'!$L$4:$Z$4,'Historical Metal Prices'!$L$10:$Z$10)</f>
        <v>0.30699777714971033</v>
      </c>
      <c r="G2239" s="77">
        <f t="shared" si="69"/>
        <v>15047.465408324615</v>
      </c>
    </row>
    <row r="2240" spans="1:7" x14ac:dyDescent="0.2">
      <c r="A2240" s="79">
        <v>43063</v>
      </c>
      <c r="B2240" s="77">
        <v>11979</v>
      </c>
      <c r="C2240" s="84">
        <v>380208</v>
      </c>
      <c r="E2240">
        <f t="shared" si="68"/>
        <v>2017</v>
      </c>
      <c r="F2240" s="57">
        <f>_xlfn.XLOOKUP(E2240,'Historical Metal Prices'!$L$4:$Z$4,'Historical Metal Prices'!$L$10:$Z$10)</f>
        <v>0.30699777714971033</v>
      </c>
      <c r="G2240" s="77">
        <f t="shared" si="69"/>
        <v>15656.526372476381</v>
      </c>
    </row>
    <row r="2241" spans="1:7" x14ac:dyDescent="0.2">
      <c r="A2241" s="79">
        <v>43062</v>
      </c>
      <c r="B2241" s="77">
        <v>11872.5</v>
      </c>
      <c r="C2241" s="84">
        <v>382362</v>
      </c>
      <c r="E2241">
        <f t="shared" si="68"/>
        <v>2017</v>
      </c>
      <c r="F2241" s="57">
        <f>_xlfn.XLOOKUP(E2241,'Historical Metal Prices'!$L$4:$Z$4,'Historical Metal Prices'!$L$10:$Z$10)</f>
        <v>0.30699777714971033</v>
      </c>
      <c r="G2241" s="77">
        <f t="shared" si="69"/>
        <v>15517.331109209936</v>
      </c>
    </row>
    <row r="2242" spans="1:7" x14ac:dyDescent="0.2">
      <c r="A2242" s="79">
        <v>43061</v>
      </c>
      <c r="B2242" s="77">
        <v>11781</v>
      </c>
      <c r="C2242" s="84">
        <v>383766</v>
      </c>
      <c r="E2242">
        <f t="shared" si="68"/>
        <v>2017</v>
      </c>
      <c r="F2242" s="57">
        <f>_xlfn.XLOOKUP(E2242,'Historical Metal Prices'!$L$4:$Z$4,'Historical Metal Prices'!$L$10:$Z$10)</f>
        <v>0.30699777714971033</v>
      </c>
      <c r="G2242" s="77">
        <f t="shared" si="69"/>
        <v>15397.740812600738</v>
      </c>
    </row>
    <row r="2243" spans="1:7" x14ac:dyDescent="0.2">
      <c r="A2243" s="79">
        <v>43060</v>
      </c>
      <c r="B2243" s="77">
        <v>11810.5</v>
      </c>
      <c r="C2243" s="84">
        <v>384204</v>
      </c>
      <c r="E2243">
        <f t="shared" si="68"/>
        <v>2017</v>
      </c>
      <c r="F2243" s="57">
        <f>_xlfn.XLOOKUP(E2243,'Historical Metal Prices'!$L$4:$Z$4,'Historical Metal Prices'!$L$10:$Z$10)</f>
        <v>0.30699777714971033</v>
      </c>
      <c r="G2243" s="77">
        <f t="shared" si="69"/>
        <v>15436.297247026654</v>
      </c>
    </row>
    <row r="2244" spans="1:7" ht="16" x14ac:dyDescent="0.2">
      <c r="A2244" s="79">
        <v>43059</v>
      </c>
      <c r="B2244" s="77">
        <v>11601</v>
      </c>
      <c r="C2244" s="78" t="s">
        <v>481</v>
      </c>
      <c r="E2244">
        <f t="shared" si="68"/>
        <v>2017</v>
      </c>
      <c r="F2244" s="57">
        <f>_xlfn.XLOOKUP(E2244,'Historical Metal Prices'!$L$4:$Z$4,'Historical Metal Prices'!$L$10:$Z$10)</f>
        <v>0.30699777714971033</v>
      </c>
      <c r="G2244" s="77">
        <f t="shared" si="69"/>
        <v>15162.48121271379</v>
      </c>
    </row>
    <row r="2245" spans="1:7" x14ac:dyDescent="0.2">
      <c r="A2245" s="79">
        <v>43056</v>
      </c>
      <c r="B2245" s="77">
        <v>11518.5</v>
      </c>
      <c r="C2245" s="84">
        <v>379890</v>
      </c>
      <c r="E2245">
        <f t="shared" si="68"/>
        <v>2017</v>
      </c>
      <c r="F2245" s="57">
        <f>_xlfn.XLOOKUP(E2245,'Historical Metal Prices'!$L$4:$Z$4,'Historical Metal Prices'!$L$10:$Z$10)</f>
        <v>0.30699777714971033</v>
      </c>
      <c r="G2245" s="77">
        <f t="shared" si="69"/>
        <v>15054.653896098938</v>
      </c>
    </row>
    <row r="2246" spans="1:7" x14ac:dyDescent="0.2">
      <c r="A2246" s="79">
        <v>43055</v>
      </c>
      <c r="B2246" s="77">
        <v>11294</v>
      </c>
      <c r="C2246" s="84">
        <v>381258</v>
      </c>
      <c r="E2246">
        <f t="shared" si="68"/>
        <v>2017</v>
      </c>
      <c r="F2246" s="57">
        <f>_xlfn.XLOOKUP(E2246,'Historical Metal Prices'!$L$4:$Z$4,'Historical Metal Prices'!$L$10:$Z$10)</f>
        <v>0.30699777714971033</v>
      </c>
      <c r="G2246" s="77">
        <f t="shared" si="69"/>
        <v>14761.232895128829</v>
      </c>
    </row>
    <row r="2247" spans="1:7" x14ac:dyDescent="0.2">
      <c r="A2247" s="79">
        <v>43054</v>
      </c>
      <c r="B2247" s="77">
        <v>11633.5</v>
      </c>
      <c r="C2247" s="84">
        <v>382446</v>
      </c>
      <c r="E2247">
        <f t="shared" si="68"/>
        <v>2017</v>
      </c>
      <c r="F2247" s="57">
        <f>_xlfn.XLOOKUP(E2247,'Historical Metal Prices'!$L$4:$Z$4,'Historical Metal Prices'!$L$10:$Z$10)</f>
        <v>0.30699777714971033</v>
      </c>
      <c r="G2247" s="77">
        <f t="shared" si="69"/>
        <v>15204.958640471155</v>
      </c>
    </row>
    <row r="2248" spans="1:7" x14ac:dyDescent="0.2">
      <c r="A2248" s="79">
        <v>43053</v>
      </c>
      <c r="B2248" s="77">
        <v>11719</v>
      </c>
      <c r="C2248" s="84">
        <v>382650</v>
      </c>
      <c r="E2248">
        <f t="shared" si="68"/>
        <v>2017</v>
      </c>
      <c r="F2248" s="57">
        <f>_xlfn.XLOOKUP(E2248,'Historical Metal Prices'!$L$4:$Z$4,'Historical Metal Prices'!$L$10:$Z$10)</f>
        <v>0.30699777714971033</v>
      </c>
      <c r="G2248" s="77">
        <f t="shared" si="69"/>
        <v>15316.706950417456</v>
      </c>
    </row>
    <row r="2249" spans="1:7" x14ac:dyDescent="0.2">
      <c r="A2249" s="79">
        <v>43052</v>
      </c>
      <c r="B2249" s="77">
        <v>12432</v>
      </c>
      <c r="C2249" s="84">
        <v>379590</v>
      </c>
      <c r="E2249">
        <f t="shared" si="68"/>
        <v>2017</v>
      </c>
      <c r="F2249" s="57">
        <f>_xlfn.XLOOKUP(E2249,'Historical Metal Prices'!$L$4:$Z$4,'Historical Metal Prices'!$L$10:$Z$10)</f>
        <v>0.30699777714971033</v>
      </c>
      <c r="G2249" s="77">
        <f t="shared" si="69"/>
        <v>16248.596365525198</v>
      </c>
    </row>
    <row r="2250" spans="1:7" x14ac:dyDescent="0.2">
      <c r="A2250" s="79">
        <v>43049</v>
      </c>
      <c r="B2250" s="77">
        <v>12055.5</v>
      </c>
      <c r="C2250" s="84">
        <v>380094</v>
      </c>
      <c r="E2250">
        <f t="shared" si="68"/>
        <v>2017</v>
      </c>
      <c r="F2250" s="57">
        <f>_xlfn.XLOOKUP(E2250,'Historical Metal Prices'!$L$4:$Z$4,'Historical Metal Prices'!$L$10:$Z$10)</f>
        <v>0.30699777714971033</v>
      </c>
      <c r="G2250" s="77">
        <f t="shared" si="69"/>
        <v>15756.511702428334</v>
      </c>
    </row>
    <row r="2251" spans="1:7" x14ac:dyDescent="0.2">
      <c r="A2251" s="79">
        <v>43048</v>
      </c>
      <c r="B2251" s="77">
        <v>12247</v>
      </c>
      <c r="C2251" s="84">
        <v>382524</v>
      </c>
      <c r="E2251">
        <f t="shared" ref="E2251:E2314" si="70">YEAR(A2251)</f>
        <v>2017</v>
      </c>
      <c r="F2251" s="57">
        <f>_xlfn.XLOOKUP(E2251,'Historical Metal Prices'!$L$4:$Z$4,'Historical Metal Prices'!$L$10:$Z$10)</f>
        <v>0.30699777714971033</v>
      </c>
      <c r="G2251" s="77">
        <f t="shared" ref="G2251:G2314" si="71">IFERROR(B2251*(1+F2251),G2252)</f>
        <v>16006.801776752502</v>
      </c>
    </row>
    <row r="2252" spans="1:7" x14ac:dyDescent="0.2">
      <c r="A2252" s="79">
        <v>43047</v>
      </c>
      <c r="B2252" s="77">
        <v>12650.5</v>
      </c>
      <c r="C2252" s="84">
        <v>382980</v>
      </c>
      <c r="E2252">
        <f t="shared" si="70"/>
        <v>2017</v>
      </c>
      <c r="F2252" s="57">
        <f>_xlfn.XLOOKUP(E2252,'Historical Metal Prices'!$L$4:$Z$4,'Historical Metal Prices'!$L$10:$Z$10)</f>
        <v>0.30699777714971033</v>
      </c>
      <c r="G2252" s="77">
        <f t="shared" si="71"/>
        <v>16534.17537983241</v>
      </c>
    </row>
    <row r="2253" spans="1:7" x14ac:dyDescent="0.2">
      <c r="A2253" s="79">
        <v>43046</v>
      </c>
      <c r="B2253" s="77">
        <v>12599</v>
      </c>
      <c r="C2253" s="84">
        <v>380628</v>
      </c>
      <c r="E2253">
        <f t="shared" si="70"/>
        <v>2017</v>
      </c>
      <c r="F2253" s="57">
        <f>_xlfn.XLOOKUP(E2253,'Historical Metal Prices'!$L$4:$Z$4,'Historical Metal Prices'!$L$10:$Z$10)</f>
        <v>0.30699777714971033</v>
      </c>
      <c r="G2253" s="77">
        <f t="shared" si="71"/>
        <v>16466.864994309199</v>
      </c>
    </row>
    <row r="2254" spans="1:7" x14ac:dyDescent="0.2">
      <c r="A2254" s="79">
        <v>43045</v>
      </c>
      <c r="B2254" s="77">
        <v>12870</v>
      </c>
      <c r="C2254" s="84">
        <v>382356</v>
      </c>
      <c r="E2254">
        <f t="shared" si="70"/>
        <v>2017</v>
      </c>
      <c r="F2254" s="57">
        <f>_xlfn.XLOOKUP(E2254,'Historical Metal Prices'!$L$4:$Z$4,'Historical Metal Prices'!$L$10:$Z$10)</f>
        <v>0.30699777714971033</v>
      </c>
      <c r="G2254" s="77">
        <f t="shared" si="71"/>
        <v>16821.061391916774</v>
      </c>
    </row>
    <row r="2255" spans="1:7" x14ac:dyDescent="0.2">
      <c r="A2255" s="79">
        <v>43042</v>
      </c>
      <c r="B2255" s="77">
        <v>12682</v>
      </c>
      <c r="C2255" s="84">
        <v>383370</v>
      </c>
      <c r="E2255">
        <f t="shared" si="70"/>
        <v>2017</v>
      </c>
      <c r="F2255" s="57">
        <f>_xlfn.XLOOKUP(E2255,'Historical Metal Prices'!$L$4:$Z$4,'Historical Metal Prices'!$L$10:$Z$10)</f>
        <v>0.30699777714971033</v>
      </c>
      <c r="G2255" s="77">
        <f t="shared" si="71"/>
        <v>16575.345809812625</v>
      </c>
    </row>
    <row r="2256" spans="1:7" x14ac:dyDescent="0.2">
      <c r="A2256" s="79">
        <v>43041</v>
      </c>
      <c r="B2256" s="77">
        <v>12568</v>
      </c>
      <c r="C2256" s="84">
        <v>384054</v>
      </c>
      <c r="E2256">
        <f t="shared" si="70"/>
        <v>2017</v>
      </c>
      <c r="F2256" s="57">
        <f>_xlfn.XLOOKUP(E2256,'Historical Metal Prices'!$L$4:$Z$4,'Historical Metal Prices'!$L$10:$Z$10)</f>
        <v>0.30699777714971033</v>
      </c>
      <c r="G2256" s="77">
        <f t="shared" si="71"/>
        <v>16426.34806321756</v>
      </c>
    </row>
    <row r="2257" spans="1:7" x14ac:dyDescent="0.2">
      <c r="A2257" s="79">
        <v>43040</v>
      </c>
      <c r="B2257" s="77">
        <v>12758</v>
      </c>
      <c r="C2257" s="84">
        <v>381570</v>
      </c>
      <c r="E2257">
        <f t="shared" si="70"/>
        <v>2017</v>
      </c>
      <c r="F2257" s="57">
        <f>_xlfn.XLOOKUP(E2257,'Historical Metal Prices'!$L$4:$Z$4,'Historical Metal Prices'!$L$10:$Z$10)</f>
        <v>0.30699777714971033</v>
      </c>
      <c r="G2257" s="77">
        <f t="shared" si="71"/>
        <v>16674.677640876005</v>
      </c>
    </row>
    <row r="2258" spans="1:7" x14ac:dyDescent="0.2">
      <c r="A2258" s="79">
        <v>43039</v>
      </c>
      <c r="B2258" s="77">
        <v>12256.5</v>
      </c>
      <c r="C2258" s="84">
        <v>381444</v>
      </c>
      <c r="E2258">
        <f t="shared" si="70"/>
        <v>2017</v>
      </c>
      <c r="F2258" s="57">
        <f>_xlfn.XLOOKUP(E2258,'Historical Metal Prices'!$L$4:$Z$4,'Historical Metal Prices'!$L$10:$Z$10)</f>
        <v>0.30699777714971033</v>
      </c>
      <c r="G2258" s="77">
        <f t="shared" si="71"/>
        <v>16019.218255635426</v>
      </c>
    </row>
    <row r="2259" spans="1:7" x14ac:dyDescent="0.2">
      <c r="A2259" s="79">
        <v>43038</v>
      </c>
      <c r="B2259" s="77">
        <v>11630.5</v>
      </c>
      <c r="C2259" s="84">
        <v>381906</v>
      </c>
      <c r="E2259">
        <f t="shared" si="70"/>
        <v>2017</v>
      </c>
      <c r="F2259" s="57">
        <f>_xlfn.XLOOKUP(E2259,'Historical Metal Prices'!$L$4:$Z$4,'Historical Metal Prices'!$L$10:$Z$10)</f>
        <v>0.30699777714971033</v>
      </c>
      <c r="G2259" s="77">
        <f t="shared" si="71"/>
        <v>15201.037647139707</v>
      </c>
    </row>
    <row r="2260" spans="1:7" x14ac:dyDescent="0.2">
      <c r="A2260" s="79">
        <v>43035</v>
      </c>
      <c r="B2260" s="77">
        <v>11546</v>
      </c>
      <c r="C2260" s="84">
        <v>382872</v>
      </c>
      <c r="E2260">
        <f t="shared" si="70"/>
        <v>2017</v>
      </c>
      <c r="F2260" s="57">
        <f>_xlfn.XLOOKUP(E2260,'Historical Metal Prices'!$L$4:$Z$4,'Historical Metal Prices'!$L$10:$Z$10)</f>
        <v>0.30699777714971033</v>
      </c>
      <c r="G2260" s="77">
        <f t="shared" si="71"/>
        <v>15090.596334970556</v>
      </c>
    </row>
    <row r="2261" spans="1:7" x14ac:dyDescent="0.2">
      <c r="A2261" s="79">
        <v>43034</v>
      </c>
      <c r="B2261" s="77">
        <v>11716</v>
      </c>
      <c r="C2261" s="84">
        <v>384294</v>
      </c>
      <c r="E2261">
        <f t="shared" si="70"/>
        <v>2017</v>
      </c>
      <c r="F2261" s="57">
        <f>_xlfn.XLOOKUP(E2261,'Historical Metal Prices'!$L$4:$Z$4,'Historical Metal Prices'!$L$10:$Z$10)</f>
        <v>0.30699777714971033</v>
      </c>
      <c r="G2261" s="77">
        <f t="shared" si="71"/>
        <v>15312.785957086006</v>
      </c>
    </row>
    <row r="2262" spans="1:7" x14ac:dyDescent="0.2">
      <c r="A2262" s="79">
        <v>43033</v>
      </c>
      <c r="B2262" s="77">
        <v>11821</v>
      </c>
      <c r="C2262" s="84">
        <v>385956</v>
      </c>
      <c r="E2262">
        <f t="shared" si="70"/>
        <v>2017</v>
      </c>
      <c r="F2262" s="57">
        <f>_xlfn.XLOOKUP(E2262,'Historical Metal Prices'!$L$4:$Z$4,'Historical Metal Prices'!$L$10:$Z$10)</f>
        <v>0.30699777714971033</v>
      </c>
      <c r="G2262" s="77">
        <f t="shared" si="71"/>
        <v>15450.020723686726</v>
      </c>
    </row>
    <row r="2263" spans="1:7" x14ac:dyDescent="0.2">
      <c r="A2263" s="79">
        <v>43032</v>
      </c>
      <c r="B2263" s="77">
        <v>11940</v>
      </c>
      <c r="C2263" s="84">
        <v>387948</v>
      </c>
      <c r="E2263">
        <f t="shared" si="70"/>
        <v>2017</v>
      </c>
      <c r="F2263" s="57">
        <f>_xlfn.XLOOKUP(E2263,'Historical Metal Prices'!$L$4:$Z$4,'Historical Metal Prices'!$L$10:$Z$10)</f>
        <v>0.30699777714971033</v>
      </c>
      <c r="G2263" s="77">
        <f t="shared" si="71"/>
        <v>15605.55345916754</v>
      </c>
    </row>
    <row r="2264" spans="1:7" x14ac:dyDescent="0.2">
      <c r="A2264" s="79">
        <v>43031</v>
      </c>
      <c r="B2264" s="77">
        <v>11795.5</v>
      </c>
      <c r="C2264" s="84">
        <v>385284</v>
      </c>
      <c r="E2264">
        <f t="shared" si="70"/>
        <v>2017</v>
      </c>
      <c r="F2264" s="57">
        <f>_xlfn.XLOOKUP(E2264,'Historical Metal Prices'!$L$4:$Z$4,'Historical Metal Prices'!$L$10:$Z$10)</f>
        <v>0.30699777714971033</v>
      </c>
      <c r="G2264" s="77">
        <f t="shared" si="71"/>
        <v>15416.692280369409</v>
      </c>
    </row>
    <row r="2265" spans="1:7" x14ac:dyDescent="0.2">
      <c r="A2265" s="79">
        <v>43028</v>
      </c>
      <c r="B2265" s="77">
        <v>11670.5</v>
      </c>
      <c r="C2265" s="84">
        <v>385956</v>
      </c>
      <c r="E2265">
        <f t="shared" si="70"/>
        <v>2017</v>
      </c>
      <c r="F2265" s="57">
        <f>_xlfn.XLOOKUP(E2265,'Historical Metal Prices'!$L$4:$Z$4,'Historical Metal Prices'!$L$10:$Z$10)</f>
        <v>0.30699777714971033</v>
      </c>
      <c r="G2265" s="77">
        <f t="shared" si="71"/>
        <v>15253.317558225694</v>
      </c>
    </row>
    <row r="2266" spans="1:7" x14ac:dyDescent="0.2">
      <c r="A2266" s="79">
        <v>43027</v>
      </c>
      <c r="B2266" s="77">
        <v>11675.5</v>
      </c>
      <c r="C2266" s="84">
        <v>387942</v>
      </c>
      <c r="E2266">
        <f t="shared" si="70"/>
        <v>2017</v>
      </c>
      <c r="F2266" s="57">
        <f>_xlfn.XLOOKUP(E2266,'Historical Metal Prices'!$L$4:$Z$4,'Historical Metal Prices'!$L$10:$Z$10)</f>
        <v>0.30699777714971033</v>
      </c>
      <c r="G2266" s="77">
        <f t="shared" si="71"/>
        <v>15259.852547111443</v>
      </c>
    </row>
    <row r="2267" spans="1:7" x14ac:dyDescent="0.2">
      <c r="A2267" s="79">
        <v>43026</v>
      </c>
      <c r="B2267" s="77">
        <v>11586</v>
      </c>
      <c r="C2267" s="84">
        <v>386418</v>
      </c>
      <c r="E2267">
        <f t="shared" si="70"/>
        <v>2017</v>
      </c>
      <c r="F2267" s="57">
        <f>_xlfn.XLOOKUP(E2267,'Historical Metal Prices'!$L$4:$Z$4,'Historical Metal Prices'!$L$10:$Z$10)</f>
        <v>0.30699777714971033</v>
      </c>
      <c r="G2267" s="77">
        <f t="shared" si="71"/>
        <v>15142.876246056543</v>
      </c>
    </row>
    <row r="2268" spans="1:7" x14ac:dyDescent="0.2">
      <c r="A2268" s="79">
        <v>43025</v>
      </c>
      <c r="B2268" s="77">
        <v>11702.5</v>
      </c>
      <c r="C2268" s="84">
        <v>385218</v>
      </c>
      <c r="E2268">
        <f t="shared" si="70"/>
        <v>2017</v>
      </c>
      <c r="F2268" s="57">
        <f>_xlfn.XLOOKUP(E2268,'Historical Metal Prices'!$L$4:$Z$4,'Historical Metal Prices'!$L$10:$Z$10)</f>
        <v>0.30699777714971033</v>
      </c>
      <c r="G2268" s="77">
        <f t="shared" si="71"/>
        <v>15295.141487094485</v>
      </c>
    </row>
    <row r="2269" spans="1:7" x14ac:dyDescent="0.2">
      <c r="A2269" s="79">
        <v>43024</v>
      </c>
      <c r="B2269" s="77">
        <v>11805.5</v>
      </c>
      <c r="C2269" s="84">
        <v>385656</v>
      </c>
      <c r="E2269">
        <f t="shared" si="70"/>
        <v>2017</v>
      </c>
      <c r="F2269" s="57">
        <f>_xlfn.XLOOKUP(E2269,'Historical Metal Prices'!$L$4:$Z$4,'Historical Metal Prices'!$L$10:$Z$10)</f>
        <v>0.30699777714971033</v>
      </c>
      <c r="G2269" s="77">
        <f t="shared" si="71"/>
        <v>15429.762258140905</v>
      </c>
    </row>
    <row r="2270" spans="1:7" x14ac:dyDescent="0.2">
      <c r="A2270" s="79">
        <v>43021</v>
      </c>
      <c r="B2270" s="77">
        <v>11610.5</v>
      </c>
      <c r="C2270" s="84">
        <v>385788</v>
      </c>
      <c r="E2270">
        <f t="shared" si="70"/>
        <v>2017</v>
      </c>
      <c r="F2270" s="57">
        <f>_xlfn.XLOOKUP(E2270,'Historical Metal Prices'!$L$4:$Z$4,'Historical Metal Prices'!$L$10:$Z$10)</f>
        <v>0.30699777714971033</v>
      </c>
      <c r="G2270" s="77">
        <f t="shared" si="71"/>
        <v>15174.897691596712</v>
      </c>
    </row>
    <row r="2271" spans="1:7" x14ac:dyDescent="0.2">
      <c r="A2271" s="79">
        <v>43020</v>
      </c>
      <c r="B2271" s="77">
        <v>11338</v>
      </c>
      <c r="C2271" s="84">
        <v>385572</v>
      </c>
      <c r="E2271">
        <f t="shared" si="70"/>
        <v>2017</v>
      </c>
      <c r="F2271" s="57">
        <f>_xlfn.XLOOKUP(E2271,'Historical Metal Prices'!$L$4:$Z$4,'Historical Metal Prices'!$L$10:$Z$10)</f>
        <v>0.30699777714971033</v>
      </c>
      <c r="G2271" s="77">
        <f t="shared" si="71"/>
        <v>14818.740797323415</v>
      </c>
    </row>
    <row r="2272" spans="1:7" x14ac:dyDescent="0.2">
      <c r="A2272" s="79">
        <v>43019</v>
      </c>
      <c r="B2272" s="77">
        <v>11061</v>
      </c>
      <c r="C2272" s="84">
        <v>385830</v>
      </c>
      <c r="E2272">
        <f t="shared" si="70"/>
        <v>2017</v>
      </c>
      <c r="F2272" s="57">
        <f>_xlfn.XLOOKUP(E2272,'Historical Metal Prices'!$L$4:$Z$4,'Historical Metal Prices'!$L$10:$Z$10)</f>
        <v>0.30699777714971033</v>
      </c>
      <c r="G2272" s="77">
        <f t="shared" si="71"/>
        <v>14456.702413052946</v>
      </c>
    </row>
    <row r="2273" spans="1:7" x14ac:dyDescent="0.2">
      <c r="A2273" s="79">
        <v>43018</v>
      </c>
      <c r="B2273" s="77">
        <v>10980.5</v>
      </c>
      <c r="C2273" s="84">
        <v>383148</v>
      </c>
      <c r="E2273">
        <f t="shared" si="70"/>
        <v>2017</v>
      </c>
      <c r="F2273" s="57">
        <f>_xlfn.XLOOKUP(E2273,'Historical Metal Prices'!$L$4:$Z$4,'Historical Metal Prices'!$L$10:$Z$10)</f>
        <v>0.30699777714971033</v>
      </c>
      <c r="G2273" s="77">
        <f t="shared" si="71"/>
        <v>14351.489091992395</v>
      </c>
    </row>
    <row r="2274" spans="1:7" x14ac:dyDescent="0.2">
      <c r="A2274" s="79">
        <v>43017</v>
      </c>
      <c r="B2274" s="77">
        <v>10929.5</v>
      </c>
      <c r="C2274" s="84">
        <v>383820</v>
      </c>
      <c r="E2274">
        <f t="shared" si="70"/>
        <v>2017</v>
      </c>
      <c r="F2274" s="57">
        <f>_xlfn.XLOOKUP(E2274,'Historical Metal Prices'!$L$4:$Z$4,'Historical Metal Prices'!$L$10:$Z$10)</f>
        <v>0.30699777714971033</v>
      </c>
      <c r="G2274" s="77">
        <f t="shared" si="71"/>
        <v>14284.832205357759</v>
      </c>
    </row>
    <row r="2275" spans="1:7" x14ac:dyDescent="0.2">
      <c r="A2275" s="79">
        <v>43014</v>
      </c>
      <c r="B2275" s="77">
        <v>10515</v>
      </c>
      <c r="C2275" s="84">
        <v>384864</v>
      </c>
      <c r="E2275">
        <f t="shared" si="70"/>
        <v>2017</v>
      </c>
      <c r="F2275" s="57">
        <f>_xlfn.XLOOKUP(E2275,'Historical Metal Prices'!$L$4:$Z$4,'Historical Metal Prices'!$L$10:$Z$10)</f>
        <v>0.30699777714971033</v>
      </c>
      <c r="G2275" s="77">
        <f t="shared" si="71"/>
        <v>13743.081626729205</v>
      </c>
    </row>
    <row r="2276" spans="1:7" x14ac:dyDescent="0.2">
      <c r="A2276" s="79">
        <v>43013</v>
      </c>
      <c r="B2276" s="77">
        <v>10448</v>
      </c>
      <c r="C2276" s="84">
        <v>386502</v>
      </c>
      <c r="E2276">
        <f t="shared" si="70"/>
        <v>2017</v>
      </c>
      <c r="F2276" s="57">
        <f>_xlfn.XLOOKUP(E2276,'Historical Metal Prices'!$L$4:$Z$4,'Historical Metal Prices'!$L$10:$Z$10)</f>
        <v>0.30699777714971033</v>
      </c>
      <c r="G2276" s="77">
        <f t="shared" si="71"/>
        <v>13655.512775660174</v>
      </c>
    </row>
    <row r="2277" spans="1:7" x14ac:dyDescent="0.2">
      <c r="A2277" s="79">
        <v>43012</v>
      </c>
      <c r="B2277" s="77">
        <v>10522</v>
      </c>
      <c r="C2277" s="84">
        <v>387222</v>
      </c>
      <c r="E2277">
        <f t="shared" si="70"/>
        <v>2017</v>
      </c>
      <c r="F2277" s="57">
        <f>_xlfn.XLOOKUP(E2277,'Historical Metal Prices'!$L$4:$Z$4,'Historical Metal Prices'!$L$10:$Z$10)</f>
        <v>0.30699777714971033</v>
      </c>
      <c r="G2277" s="77">
        <f t="shared" si="71"/>
        <v>13752.230611169252</v>
      </c>
    </row>
    <row r="2278" spans="1:7" x14ac:dyDescent="0.2">
      <c r="A2278" s="79">
        <v>43011</v>
      </c>
      <c r="B2278" s="77">
        <v>10532.5</v>
      </c>
      <c r="C2278" s="84">
        <v>387828</v>
      </c>
      <c r="E2278">
        <f t="shared" si="70"/>
        <v>2017</v>
      </c>
      <c r="F2278" s="57">
        <f>_xlfn.XLOOKUP(E2278,'Historical Metal Prices'!$L$4:$Z$4,'Historical Metal Prices'!$L$10:$Z$10)</f>
        <v>0.30699777714971033</v>
      </c>
      <c r="G2278" s="77">
        <f t="shared" si="71"/>
        <v>13765.954087829325</v>
      </c>
    </row>
    <row r="2279" spans="1:7" x14ac:dyDescent="0.2">
      <c r="A2279" s="79">
        <v>43010</v>
      </c>
      <c r="B2279" s="77">
        <v>10304.5</v>
      </c>
      <c r="C2279" s="84">
        <v>382734</v>
      </c>
      <c r="E2279">
        <f t="shared" si="70"/>
        <v>2017</v>
      </c>
      <c r="F2279" s="57">
        <f>_xlfn.XLOOKUP(E2279,'Historical Metal Prices'!$L$4:$Z$4,'Historical Metal Prices'!$L$10:$Z$10)</f>
        <v>0.30699777714971033</v>
      </c>
      <c r="G2279" s="77">
        <f t="shared" si="71"/>
        <v>13467.958594639191</v>
      </c>
    </row>
    <row r="2280" spans="1:7" x14ac:dyDescent="0.2">
      <c r="A2280" s="79">
        <v>43007</v>
      </c>
      <c r="B2280" s="77">
        <v>10415.5</v>
      </c>
      <c r="C2280" s="84">
        <v>384516</v>
      </c>
      <c r="E2280">
        <f t="shared" si="70"/>
        <v>2017</v>
      </c>
      <c r="F2280" s="57">
        <f>_xlfn.XLOOKUP(E2280,'Historical Metal Prices'!$L$4:$Z$4,'Historical Metal Prices'!$L$10:$Z$10)</f>
        <v>0.30699777714971033</v>
      </c>
      <c r="G2280" s="77">
        <f t="shared" si="71"/>
        <v>13613.035347902807</v>
      </c>
    </row>
    <row r="2281" spans="1:7" x14ac:dyDescent="0.2">
      <c r="A2281" s="79">
        <v>43006</v>
      </c>
      <c r="B2281" s="77">
        <v>10358</v>
      </c>
      <c r="C2281" s="84">
        <v>381942</v>
      </c>
      <c r="E2281">
        <f t="shared" si="70"/>
        <v>2017</v>
      </c>
      <c r="F2281" s="57">
        <f>_xlfn.XLOOKUP(E2281,'Historical Metal Prices'!$L$4:$Z$4,'Historical Metal Prices'!$L$10:$Z$10)</f>
        <v>0.30699777714971033</v>
      </c>
      <c r="G2281" s="77">
        <f t="shared" si="71"/>
        <v>13537.8829757167</v>
      </c>
    </row>
    <row r="2282" spans="1:7" x14ac:dyDescent="0.2">
      <c r="A2282" s="79">
        <v>43005</v>
      </c>
      <c r="B2282" s="77">
        <v>10157</v>
      </c>
      <c r="C2282" s="84">
        <v>384942</v>
      </c>
      <c r="E2282">
        <f t="shared" si="70"/>
        <v>2017</v>
      </c>
      <c r="F2282" s="57">
        <f>_xlfn.XLOOKUP(E2282,'Historical Metal Prices'!$L$4:$Z$4,'Historical Metal Prices'!$L$10:$Z$10)</f>
        <v>0.30699777714971033</v>
      </c>
      <c r="G2282" s="77">
        <f t="shared" si="71"/>
        <v>13275.176422509609</v>
      </c>
    </row>
    <row r="2283" spans="1:7" x14ac:dyDescent="0.2">
      <c r="A2283" s="79">
        <v>43004</v>
      </c>
      <c r="B2283" s="77">
        <v>10395</v>
      </c>
      <c r="C2283" s="84">
        <v>385158</v>
      </c>
      <c r="E2283">
        <f t="shared" si="70"/>
        <v>2017</v>
      </c>
      <c r="F2283" s="57">
        <f>_xlfn.XLOOKUP(E2283,'Historical Metal Prices'!$L$4:$Z$4,'Historical Metal Prices'!$L$10:$Z$10)</f>
        <v>0.30699777714971033</v>
      </c>
      <c r="G2283" s="77">
        <f t="shared" si="71"/>
        <v>13586.241893471239</v>
      </c>
    </row>
    <row r="2284" spans="1:7" x14ac:dyDescent="0.2">
      <c r="A2284" s="79">
        <v>43003</v>
      </c>
      <c r="B2284" s="77">
        <v>10491</v>
      </c>
      <c r="C2284" s="84">
        <v>383298</v>
      </c>
      <c r="E2284">
        <f t="shared" si="70"/>
        <v>2017</v>
      </c>
      <c r="F2284" s="57">
        <f>_xlfn.XLOOKUP(E2284,'Historical Metal Prices'!$L$4:$Z$4,'Historical Metal Prices'!$L$10:$Z$10)</f>
        <v>0.30699777714971033</v>
      </c>
      <c r="G2284" s="77">
        <f t="shared" si="71"/>
        <v>13711.713680077612</v>
      </c>
    </row>
    <row r="2285" spans="1:7" x14ac:dyDescent="0.2">
      <c r="A2285" s="79">
        <v>43000</v>
      </c>
      <c r="B2285" s="77">
        <v>10342</v>
      </c>
      <c r="C2285" s="84">
        <v>380562</v>
      </c>
      <c r="E2285">
        <f t="shared" si="70"/>
        <v>2017</v>
      </c>
      <c r="F2285" s="57">
        <f>_xlfn.XLOOKUP(E2285,'Historical Metal Prices'!$L$4:$Z$4,'Historical Metal Prices'!$L$10:$Z$10)</f>
        <v>0.30699777714971033</v>
      </c>
      <c r="G2285" s="77">
        <f t="shared" si="71"/>
        <v>13516.971011282305</v>
      </c>
    </row>
    <row r="2286" spans="1:7" x14ac:dyDescent="0.2">
      <c r="A2286" s="79">
        <v>42999</v>
      </c>
      <c r="B2286" s="77">
        <v>10930.5</v>
      </c>
      <c r="C2286" s="84">
        <v>381330</v>
      </c>
      <c r="E2286">
        <f t="shared" si="70"/>
        <v>2017</v>
      </c>
      <c r="F2286" s="57">
        <f>_xlfn.XLOOKUP(E2286,'Historical Metal Prices'!$L$4:$Z$4,'Historical Metal Prices'!$L$10:$Z$10)</f>
        <v>0.30699777714971033</v>
      </c>
      <c r="G2286" s="77">
        <f t="shared" si="71"/>
        <v>14286.13920313491</v>
      </c>
    </row>
    <row r="2287" spans="1:7" x14ac:dyDescent="0.2">
      <c r="A2287" s="79">
        <v>42998</v>
      </c>
      <c r="B2287" s="77">
        <v>11310</v>
      </c>
      <c r="C2287" s="84">
        <v>380058</v>
      </c>
      <c r="E2287">
        <f t="shared" si="70"/>
        <v>2017</v>
      </c>
      <c r="F2287" s="57">
        <f>_xlfn.XLOOKUP(E2287,'Historical Metal Prices'!$L$4:$Z$4,'Historical Metal Prices'!$L$10:$Z$10)</f>
        <v>0.30699777714971033</v>
      </c>
      <c r="G2287" s="77">
        <f t="shared" si="71"/>
        <v>14782.144859563225</v>
      </c>
    </row>
    <row r="2288" spans="1:7" x14ac:dyDescent="0.2">
      <c r="A2288" s="79">
        <v>42997</v>
      </c>
      <c r="B2288" s="77">
        <v>11069.5</v>
      </c>
      <c r="C2288" s="84">
        <v>380736</v>
      </c>
      <c r="E2288">
        <f t="shared" si="70"/>
        <v>2017</v>
      </c>
      <c r="F2288" s="57">
        <f>_xlfn.XLOOKUP(E2288,'Historical Metal Prices'!$L$4:$Z$4,'Historical Metal Prices'!$L$10:$Z$10)</f>
        <v>0.30699777714971033</v>
      </c>
      <c r="G2288" s="77">
        <f t="shared" si="71"/>
        <v>14467.811894158718</v>
      </c>
    </row>
    <row r="2289" spans="1:7" x14ac:dyDescent="0.2">
      <c r="A2289" s="79">
        <v>42996</v>
      </c>
      <c r="B2289" s="77">
        <v>11164</v>
      </c>
      <c r="C2289" s="84">
        <v>383502</v>
      </c>
      <c r="E2289">
        <f t="shared" si="70"/>
        <v>2017</v>
      </c>
      <c r="F2289" s="57">
        <f>_xlfn.XLOOKUP(E2289,'Historical Metal Prices'!$L$4:$Z$4,'Historical Metal Prices'!$L$10:$Z$10)</f>
        <v>0.30699777714971033</v>
      </c>
      <c r="G2289" s="77">
        <f t="shared" si="71"/>
        <v>14591.323184099367</v>
      </c>
    </row>
    <row r="2290" spans="1:7" x14ac:dyDescent="0.2">
      <c r="A2290" s="79">
        <v>42993</v>
      </c>
      <c r="B2290" s="77">
        <v>11009.5</v>
      </c>
      <c r="C2290" s="84">
        <v>383472</v>
      </c>
      <c r="E2290">
        <f t="shared" si="70"/>
        <v>2017</v>
      </c>
      <c r="F2290" s="57">
        <f>_xlfn.XLOOKUP(E2290,'Historical Metal Prices'!$L$4:$Z$4,'Historical Metal Prices'!$L$10:$Z$10)</f>
        <v>0.30699777714971033</v>
      </c>
      <c r="G2290" s="77">
        <f t="shared" si="71"/>
        <v>14389.392027529735</v>
      </c>
    </row>
    <row r="2291" spans="1:7" x14ac:dyDescent="0.2">
      <c r="A2291" s="79">
        <v>42992</v>
      </c>
      <c r="B2291" s="77">
        <v>11124</v>
      </c>
      <c r="C2291" s="84">
        <v>384078</v>
      </c>
      <c r="E2291">
        <f t="shared" si="70"/>
        <v>2017</v>
      </c>
      <c r="F2291" s="57">
        <f>_xlfn.XLOOKUP(E2291,'Historical Metal Prices'!$L$4:$Z$4,'Historical Metal Prices'!$L$10:$Z$10)</f>
        <v>0.30699777714971033</v>
      </c>
      <c r="G2291" s="77">
        <f t="shared" si="71"/>
        <v>14539.043273013378</v>
      </c>
    </row>
    <row r="2292" spans="1:7" x14ac:dyDescent="0.2">
      <c r="A2292" s="79">
        <v>42991</v>
      </c>
      <c r="B2292" s="77">
        <v>11270</v>
      </c>
      <c r="C2292" s="84">
        <v>383640</v>
      </c>
      <c r="E2292">
        <f t="shared" si="70"/>
        <v>2017</v>
      </c>
      <c r="F2292" s="57">
        <f>_xlfn.XLOOKUP(E2292,'Historical Metal Prices'!$L$4:$Z$4,'Historical Metal Prices'!$L$10:$Z$10)</f>
        <v>0.30699777714971033</v>
      </c>
      <c r="G2292" s="77">
        <f t="shared" si="71"/>
        <v>14729.864948477236</v>
      </c>
    </row>
    <row r="2293" spans="1:7" x14ac:dyDescent="0.2">
      <c r="A2293" s="79">
        <v>42990</v>
      </c>
      <c r="B2293" s="77">
        <v>11904.5</v>
      </c>
      <c r="C2293" s="84">
        <v>383256</v>
      </c>
      <c r="E2293">
        <f t="shared" si="70"/>
        <v>2017</v>
      </c>
      <c r="F2293" s="57">
        <f>_xlfn.XLOOKUP(E2293,'Historical Metal Prices'!$L$4:$Z$4,'Historical Metal Prices'!$L$10:$Z$10)</f>
        <v>0.30699777714971033</v>
      </c>
      <c r="G2293" s="77">
        <f t="shared" si="71"/>
        <v>15559.155038078727</v>
      </c>
    </row>
    <row r="2294" spans="1:7" x14ac:dyDescent="0.2">
      <c r="A2294" s="79">
        <v>42989</v>
      </c>
      <c r="B2294" s="77">
        <v>11692.5</v>
      </c>
      <c r="C2294" s="84">
        <v>382890</v>
      </c>
      <c r="E2294">
        <f t="shared" si="70"/>
        <v>2017</v>
      </c>
      <c r="F2294" s="57">
        <f>_xlfn.XLOOKUP(E2294,'Historical Metal Prices'!$L$4:$Z$4,'Historical Metal Prices'!$L$10:$Z$10)</f>
        <v>0.30699777714971033</v>
      </c>
      <c r="G2294" s="77">
        <f t="shared" si="71"/>
        <v>15282.071509322988</v>
      </c>
    </row>
    <row r="2295" spans="1:7" x14ac:dyDescent="0.2">
      <c r="A2295" s="79">
        <v>42986</v>
      </c>
      <c r="B2295" s="77">
        <v>11524</v>
      </c>
      <c r="C2295" s="84">
        <v>382878</v>
      </c>
      <c r="E2295">
        <f t="shared" si="70"/>
        <v>2017</v>
      </c>
      <c r="F2295" s="57">
        <f>_xlfn.XLOOKUP(E2295,'Historical Metal Prices'!$L$4:$Z$4,'Historical Metal Prices'!$L$10:$Z$10)</f>
        <v>0.30699777714971033</v>
      </c>
      <c r="G2295" s="77">
        <f t="shared" si="71"/>
        <v>15061.842383873261</v>
      </c>
    </row>
    <row r="2296" spans="1:7" x14ac:dyDescent="0.2">
      <c r="A2296" s="79">
        <v>42985</v>
      </c>
      <c r="B2296" s="77">
        <v>12086.25</v>
      </c>
      <c r="C2296" s="84">
        <v>384978</v>
      </c>
      <c r="E2296">
        <f t="shared" si="70"/>
        <v>2017</v>
      </c>
      <c r="F2296" s="57">
        <f>_xlfn.XLOOKUP(E2296,'Historical Metal Prices'!$L$4:$Z$4,'Historical Metal Prices'!$L$10:$Z$10)</f>
        <v>0.30699777714971033</v>
      </c>
      <c r="G2296" s="77">
        <f t="shared" si="71"/>
        <v>15796.701884075686</v>
      </c>
    </row>
    <row r="2297" spans="1:7" x14ac:dyDescent="0.2">
      <c r="A2297" s="79">
        <v>42984</v>
      </c>
      <c r="B2297" s="77">
        <v>12102</v>
      </c>
      <c r="C2297" s="84">
        <v>384150</v>
      </c>
      <c r="E2297">
        <f t="shared" si="70"/>
        <v>2017</v>
      </c>
      <c r="F2297" s="57">
        <f>_xlfn.XLOOKUP(E2297,'Historical Metal Prices'!$L$4:$Z$4,'Historical Metal Prices'!$L$10:$Z$10)</f>
        <v>0.30699777714971033</v>
      </c>
      <c r="G2297" s="77">
        <f t="shared" si="71"/>
        <v>15817.287099065794</v>
      </c>
    </row>
    <row r="2298" spans="1:7" x14ac:dyDescent="0.2">
      <c r="A2298" s="79">
        <v>42983</v>
      </c>
      <c r="B2298" s="77">
        <v>12020</v>
      </c>
      <c r="C2298" s="84">
        <v>383370</v>
      </c>
      <c r="E2298">
        <f t="shared" si="70"/>
        <v>2017</v>
      </c>
      <c r="F2298" s="57">
        <f>_xlfn.XLOOKUP(E2298,'Historical Metal Prices'!$L$4:$Z$4,'Historical Metal Prices'!$L$10:$Z$10)</f>
        <v>0.30699777714971033</v>
      </c>
      <c r="G2298" s="77">
        <f t="shared" si="71"/>
        <v>15710.113281339518</v>
      </c>
    </row>
    <row r="2299" spans="1:7" x14ac:dyDescent="0.2">
      <c r="A2299" s="79">
        <v>42982</v>
      </c>
      <c r="B2299" s="77">
        <v>12193.5</v>
      </c>
      <c r="C2299" s="84">
        <v>385392</v>
      </c>
      <c r="E2299">
        <f t="shared" si="70"/>
        <v>2017</v>
      </c>
      <c r="F2299" s="57">
        <f>_xlfn.XLOOKUP(E2299,'Historical Metal Prices'!$L$4:$Z$4,'Historical Metal Prices'!$L$10:$Z$10)</f>
        <v>0.30699777714971033</v>
      </c>
      <c r="G2299" s="77">
        <f t="shared" si="71"/>
        <v>15936.877395674994</v>
      </c>
    </row>
    <row r="2300" spans="1:7" x14ac:dyDescent="0.2">
      <c r="A2300" s="79">
        <v>42979</v>
      </c>
      <c r="B2300" s="77">
        <v>11972.75</v>
      </c>
      <c r="C2300" s="84">
        <v>387246</v>
      </c>
      <c r="E2300">
        <f t="shared" si="70"/>
        <v>2017</v>
      </c>
      <c r="F2300" s="57">
        <f>_xlfn.XLOOKUP(E2300,'Historical Metal Prices'!$L$4:$Z$4,'Historical Metal Prices'!$L$10:$Z$10)</f>
        <v>0.30699777714971033</v>
      </c>
      <c r="G2300" s="77">
        <f t="shared" si="71"/>
        <v>15648.357636369194</v>
      </c>
    </row>
    <row r="2301" spans="1:7" x14ac:dyDescent="0.2">
      <c r="A2301" s="79">
        <v>42978</v>
      </c>
      <c r="B2301" s="77">
        <v>11740</v>
      </c>
      <c r="C2301" s="84">
        <v>388824</v>
      </c>
      <c r="E2301">
        <f t="shared" si="70"/>
        <v>2017</v>
      </c>
      <c r="F2301" s="57">
        <f>_xlfn.XLOOKUP(E2301,'Historical Metal Prices'!$L$4:$Z$4,'Historical Metal Prices'!$L$10:$Z$10)</f>
        <v>0.30699777714971033</v>
      </c>
      <c r="G2301" s="77">
        <f t="shared" si="71"/>
        <v>15344.153903737599</v>
      </c>
    </row>
    <row r="2302" spans="1:7" x14ac:dyDescent="0.2">
      <c r="A2302" s="79">
        <v>42977</v>
      </c>
      <c r="B2302" s="77">
        <v>11520</v>
      </c>
      <c r="C2302" s="84">
        <v>389154</v>
      </c>
      <c r="E2302">
        <f t="shared" si="70"/>
        <v>2017</v>
      </c>
      <c r="F2302" s="57">
        <f>_xlfn.XLOOKUP(E2302,'Historical Metal Prices'!$L$4:$Z$4,'Historical Metal Prices'!$L$10:$Z$10)</f>
        <v>0.30699777714971033</v>
      </c>
      <c r="G2302" s="77">
        <f t="shared" si="71"/>
        <v>15056.614392764663</v>
      </c>
    </row>
    <row r="2303" spans="1:7" x14ac:dyDescent="0.2">
      <c r="A2303" s="79">
        <v>42976</v>
      </c>
      <c r="B2303" s="77">
        <v>11647</v>
      </c>
      <c r="C2303" s="84">
        <v>386550</v>
      </c>
      <c r="E2303">
        <f t="shared" si="70"/>
        <v>2017</v>
      </c>
      <c r="F2303" s="57">
        <f>_xlfn.XLOOKUP(E2303,'Historical Metal Prices'!$L$4:$Z$4,'Historical Metal Prices'!$L$10:$Z$10)</f>
        <v>0.30699777714971033</v>
      </c>
      <c r="G2303" s="77">
        <f t="shared" si="71"/>
        <v>15222.603110462676</v>
      </c>
    </row>
    <row r="2304" spans="1:7" x14ac:dyDescent="0.2">
      <c r="A2304" s="79">
        <v>42975</v>
      </c>
      <c r="B2304" s="77">
        <v>11426</v>
      </c>
      <c r="C2304" s="84">
        <v>388440</v>
      </c>
      <c r="E2304">
        <f t="shared" si="70"/>
        <v>2017</v>
      </c>
      <c r="F2304" s="57">
        <f>_xlfn.XLOOKUP(E2304,'Historical Metal Prices'!$L$4:$Z$4,'Historical Metal Prices'!$L$10:$Z$10)</f>
        <v>0.30699777714971033</v>
      </c>
      <c r="G2304" s="77">
        <f t="shared" si="71"/>
        <v>14933.75660171259</v>
      </c>
    </row>
    <row r="2305" spans="1:7" x14ac:dyDescent="0.2">
      <c r="A2305" s="79">
        <v>42972</v>
      </c>
      <c r="B2305" s="77">
        <v>11426</v>
      </c>
      <c r="C2305" s="84">
        <v>387450</v>
      </c>
      <c r="E2305">
        <f t="shared" si="70"/>
        <v>2017</v>
      </c>
      <c r="F2305" s="57">
        <f>_xlfn.XLOOKUP(E2305,'Historical Metal Prices'!$L$4:$Z$4,'Historical Metal Prices'!$L$10:$Z$10)</f>
        <v>0.30699777714971033</v>
      </c>
      <c r="G2305" s="77">
        <f t="shared" si="71"/>
        <v>14933.75660171259</v>
      </c>
    </row>
    <row r="2306" spans="1:7" x14ac:dyDescent="0.2">
      <c r="A2306" s="79">
        <v>42971</v>
      </c>
      <c r="B2306" s="77">
        <v>11689</v>
      </c>
      <c r="C2306" s="84">
        <v>387450</v>
      </c>
      <c r="E2306">
        <f t="shared" si="70"/>
        <v>2017</v>
      </c>
      <c r="F2306" s="57">
        <f>_xlfn.XLOOKUP(E2306,'Historical Metal Prices'!$L$4:$Z$4,'Historical Metal Prices'!$L$10:$Z$10)</f>
        <v>0.30699777714971033</v>
      </c>
      <c r="G2306" s="77">
        <f t="shared" si="71"/>
        <v>15277.497017102964</v>
      </c>
    </row>
    <row r="2307" spans="1:7" x14ac:dyDescent="0.2">
      <c r="A2307" s="79">
        <v>42970</v>
      </c>
      <c r="B2307" s="77">
        <v>11606.5</v>
      </c>
      <c r="C2307" s="84">
        <v>385200</v>
      </c>
      <c r="E2307">
        <f t="shared" si="70"/>
        <v>2017</v>
      </c>
      <c r="F2307" s="57">
        <f>_xlfn.XLOOKUP(E2307,'Historical Metal Prices'!$L$4:$Z$4,'Historical Metal Prices'!$L$10:$Z$10)</f>
        <v>0.30699777714971033</v>
      </c>
      <c r="G2307" s="77">
        <f t="shared" si="71"/>
        <v>15169.669700488113</v>
      </c>
    </row>
    <row r="2308" spans="1:7" x14ac:dyDescent="0.2">
      <c r="A2308" s="79">
        <v>42969</v>
      </c>
      <c r="B2308" s="77">
        <v>11363.5</v>
      </c>
      <c r="C2308" s="84">
        <v>385974</v>
      </c>
      <c r="E2308">
        <f t="shared" si="70"/>
        <v>2017</v>
      </c>
      <c r="F2308" s="57">
        <f>_xlfn.XLOOKUP(E2308,'Historical Metal Prices'!$L$4:$Z$4,'Historical Metal Prices'!$L$10:$Z$10)</f>
        <v>0.30699777714971033</v>
      </c>
      <c r="G2308" s="77">
        <f t="shared" si="71"/>
        <v>14852.069240640732</v>
      </c>
    </row>
    <row r="2309" spans="1:7" x14ac:dyDescent="0.2">
      <c r="A2309" s="79">
        <v>42968</v>
      </c>
      <c r="B2309" s="77">
        <v>11263.5</v>
      </c>
      <c r="C2309" s="84">
        <v>385536</v>
      </c>
      <c r="E2309">
        <f t="shared" si="70"/>
        <v>2017</v>
      </c>
      <c r="F2309" s="57">
        <f>_xlfn.XLOOKUP(E2309,'Historical Metal Prices'!$L$4:$Z$4,'Historical Metal Prices'!$L$10:$Z$10)</f>
        <v>0.30699777714971033</v>
      </c>
      <c r="G2309" s="77">
        <f t="shared" si="71"/>
        <v>14721.369462925762</v>
      </c>
    </row>
    <row r="2310" spans="1:7" x14ac:dyDescent="0.2">
      <c r="A2310" s="79">
        <v>42965</v>
      </c>
      <c r="B2310" s="77">
        <v>10928.5</v>
      </c>
      <c r="C2310" s="84">
        <v>384594</v>
      </c>
      <c r="E2310">
        <f t="shared" si="70"/>
        <v>2017</v>
      </c>
      <c r="F2310" s="57">
        <f>_xlfn.XLOOKUP(E2310,'Historical Metal Prices'!$L$4:$Z$4,'Historical Metal Prices'!$L$10:$Z$10)</f>
        <v>0.30699777714971033</v>
      </c>
      <c r="G2310" s="77">
        <f t="shared" si="71"/>
        <v>14283.525207580609</v>
      </c>
    </row>
    <row r="2311" spans="1:7" x14ac:dyDescent="0.2">
      <c r="A2311" s="79">
        <v>42964</v>
      </c>
      <c r="B2311" s="77">
        <v>10670.5</v>
      </c>
      <c r="C2311" s="84">
        <v>384864</v>
      </c>
      <c r="E2311">
        <f t="shared" si="70"/>
        <v>2017</v>
      </c>
      <c r="F2311" s="57">
        <f>_xlfn.XLOOKUP(E2311,'Historical Metal Prices'!$L$4:$Z$4,'Historical Metal Prices'!$L$10:$Z$10)</f>
        <v>0.30699777714971033</v>
      </c>
      <c r="G2311" s="77">
        <f t="shared" si="71"/>
        <v>13946.319781075985</v>
      </c>
    </row>
    <row r="2312" spans="1:7" x14ac:dyDescent="0.2">
      <c r="A2312" s="79">
        <v>42963</v>
      </c>
      <c r="B2312" s="77">
        <v>10706.5</v>
      </c>
      <c r="C2312" s="84">
        <v>385194</v>
      </c>
      <c r="E2312">
        <f t="shared" si="70"/>
        <v>2017</v>
      </c>
      <c r="F2312" s="57">
        <f>_xlfn.XLOOKUP(E2312,'Historical Metal Prices'!$L$4:$Z$4,'Historical Metal Prices'!$L$10:$Z$10)</f>
        <v>0.30699777714971033</v>
      </c>
      <c r="G2312" s="77">
        <f t="shared" si="71"/>
        <v>13993.371701053373</v>
      </c>
    </row>
    <row r="2313" spans="1:7" x14ac:dyDescent="0.2">
      <c r="A2313" s="79">
        <v>42962</v>
      </c>
      <c r="B2313" s="77">
        <v>10298.5</v>
      </c>
      <c r="C2313" s="84">
        <v>385560</v>
      </c>
      <c r="E2313">
        <f t="shared" si="70"/>
        <v>2017</v>
      </c>
      <c r="F2313" s="57">
        <f>_xlfn.XLOOKUP(E2313,'Historical Metal Prices'!$L$4:$Z$4,'Historical Metal Prices'!$L$10:$Z$10)</f>
        <v>0.30699777714971033</v>
      </c>
      <c r="G2313" s="77">
        <f t="shared" si="71"/>
        <v>13460.116607976292</v>
      </c>
    </row>
    <row r="2314" spans="1:7" x14ac:dyDescent="0.2">
      <c r="A2314" s="79">
        <v>42961</v>
      </c>
      <c r="B2314" s="77">
        <v>10407</v>
      </c>
      <c r="C2314" s="84">
        <v>384258</v>
      </c>
      <c r="E2314">
        <f t="shared" si="70"/>
        <v>2017</v>
      </c>
      <c r="F2314" s="57">
        <f>_xlfn.XLOOKUP(E2314,'Historical Metal Prices'!$L$4:$Z$4,'Historical Metal Prices'!$L$10:$Z$10)</f>
        <v>0.30699777714971033</v>
      </c>
      <c r="G2314" s="77">
        <f t="shared" si="71"/>
        <v>13601.925866797035</v>
      </c>
    </row>
    <row r="2315" spans="1:7" x14ac:dyDescent="0.2">
      <c r="A2315" s="79">
        <v>42958</v>
      </c>
      <c r="B2315" s="77">
        <v>10615.5</v>
      </c>
      <c r="C2315" s="84">
        <v>375288</v>
      </c>
      <c r="E2315">
        <f t="shared" ref="E2315:E2378" si="72">YEAR(A2315)</f>
        <v>2017</v>
      </c>
      <c r="F2315" s="57">
        <f>_xlfn.XLOOKUP(E2315,'Historical Metal Prices'!$L$4:$Z$4,'Historical Metal Prices'!$L$10:$Z$10)</f>
        <v>0.30699777714971033</v>
      </c>
      <c r="G2315" s="77">
        <f t="shared" ref="G2315:G2378" si="73">IFERROR(B2315*(1+F2315),G2316)</f>
        <v>13874.434903332751</v>
      </c>
    </row>
    <row r="2316" spans="1:7" x14ac:dyDescent="0.2">
      <c r="A2316" s="79">
        <v>42957</v>
      </c>
      <c r="B2316" s="77">
        <v>10938</v>
      </c>
      <c r="C2316" s="84">
        <v>375696</v>
      </c>
      <c r="E2316">
        <f t="shared" si="72"/>
        <v>2017</v>
      </c>
      <c r="F2316" s="57">
        <f>_xlfn.XLOOKUP(E2316,'Historical Metal Prices'!$L$4:$Z$4,'Historical Metal Prices'!$L$10:$Z$10)</f>
        <v>0.30699777714971033</v>
      </c>
      <c r="G2316" s="77">
        <f t="shared" si="73"/>
        <v>14295.941686463531</v>
      </c>
    </row>
    <row r="2317" spans="1:7" x14ac:dyDescent="0.2">
      <c r="A2317" s="79">
        <v>42956</v>
      </c>
      <c r="B2317" s="77">
        <v>10717.5</v>
      </c>
      <c r="C2317" s="84">
        <v>374382</v>
      </c>
      <c r="E2317">
        <f t="shared" si="72"/>
        <v>2017</v>
      </c>
      <c r="F2317" s="57">
        <f>_xlfn.XLOOKUP(E2317,'Historical Metal Prices'!$L$4:$Z$4,'Historical Metal Prices'!$L$10:$Z$10)</f>
        <v>0.30699777714971033</v>
      </c>
      <c r="G2317" s="77">
        <f t="shared" si="73"/>
        <v>14007.748676602021</v>
      </c>
    </row>
    <row r="2318" spans="1:7" x14ac:dyDescent="0.2">
      <c r="A2318" s="79">
        <v>42955</v>
      </c>
      <c r="B2318" s="77">
        <v>10591.5</v>
      </c>
      <c r="C2318" s="84">
        <v>374544</v>
      </c>
      <c r="E2318">
        <f t="shared" si="72"/>
        <v>2017</v>
      </c>
      <c r="F2318" s="57">
        <f>_xlfn.XLOOKUP(E2318,'Historical Metal Prices'!$L$4:$Z$4,'Historical Metal Prices'!$L$10:$Z$10)</f>
        <v>0.30699777714971033</v>
      </c>
      <c r="G2318" s="77">
        <f t="shared" si="73"/>
        <v>13843.066956681158</v>
      </c>
    </row>
    <row r="2319" spans="1:7" x14ac:dyDescent="0.2">
      <c r="A2319" s="79">
        <v>42954</v>
      </c>
      <c r="B2319" s="77">
        <v>10360.5</v>
      </c>
      <c r="C2319" s="84">
        <v>373992</v>
      </c>
      <c r="E2319">
        <f t="shared" si="72"/>
        <v>2017</v>
      </c>
      <c r="F2319" s="57">
        <f>_xlfn.XLOOKUP(E2319,'Historical Metal Prices'!$L$4:$Z$4,'Historical Metal Prices'!$L$10:$Z$10)</f>
        <v>0.30699777714971033</v>
      </c>
      <c r="G2319" s="77">
        <f t="shared" si="73"/>
        <v>13541.150470159573</v>
      </c>
    </row>
    <row r="2320" spans="1:7" x14ac:dyDescent="0.2">
      <c r="A2320" s="79">
        <v>42951</v>
      </c>
      <c r="B2320" s="77">
        <v>10209.5</v>
      </c>
      <c r="C2320" s="84">
        <v>375282</v>
      </c>
      <c r="E2320">
        <f t="shared" si="72"/>
        <v>2017</v>
      </c>
      <c r="F2320" s="57">
        <f>_xlfn.XLOOKUP(E2320,'Historical Metal Prices'!$L$4:$Z$4,'Historical Metal Prices'!$L$10:$Z$10)</f>
        <v>0.30699777714971033</v>
      </c>
      <c r="G2320" s="77">
        <f t="shared" si="73"/>
        <v>13343.793805809968</v>
      </c>
    </row>
    <row r="2321" spans="1:7" x14ac:dyDescent="0.2">
      <c r="A2321" s="79">
        <v>42950</v>
      </c>
      <c r="B2321" s="77">
        <v>10335</v>
      </c>
      <c r="C2321" s="84">
        <v>373086</v>
      </c>
      <c r="E2321">
        <f t="shared" si="72"/>
        <v>2017</v>
      </c>
      <c r="F2321" s="57">
        <f>_xlfn.XLOOKUP(E2321,'Historical Metal Prices'!$L$4:$Z$4,'Historical Metal Prices'!$L$10:$Z$10)</f>
        <v>0.30699777714971033</v>
      </c>
      <c r="G2321" s="77">
        <f t="shared" si="73"/>
        <v>13507.822026842256</v>
      </c>
    </row>
    <row r="2322" spans="1:7" x14ac:dyDescent="0.2">
      <c r="A2322" s="79">
        <v>42949</v>
      </c>
      <c r="B2322" s="77">
        <v>10304.5</v>
      </c>
      <c r="C2322" s="84">
        <v>373086</v>
      </c>
      <c r="E2322">
        <f t="shared" si="72"/>
        <v>2017</v>
      </c>
      <c r="F2322" s="57">
        <f>_xlfn.XLOOKUP(E2322,'Historical Metal Prices'!$L$4:$Z$4,'Historical Metal Prices'!$L$10:$Z$10)</f>
        <v>0.30699777714971033</v>
      </c>
      <c r="G2322" s="77">
        <f t="shared" si="73"/>
        <v>13467.958594639191</v>
      </c>
    </row>
    <row r="2323" spans="1:7" x14ac:dyDescent="0.2">
      <c r="A2323" s="79">
        <v>42948</v>
      </c>
      <c r="B2323" s="77">
        <v>10241</v>
      </c>
      <c r="C2323" s="84">
        <v>373374</v>
      </c>
      <c r="E2323">
        <f t="shared" si="72"/>
        <v>2017</v>
      </c>
      <c r="F2323" s="57">
        <f>_xlfn.XLOOKUP(E2323,'Historical Metal Prices'!$L$4:$Z$4,'Historical Metal Prices'!$L$10:$Z$10)</f>
        <v>0.30699777714971033</v>
      </c>
      <c r="G2323" s="77">
        <f t="shared" si="73"/>
        <v>13384.964235790183</v>
      </c>
    </row>
    <row r="2324" spans="1:7" x14ac:dyDescent="0.2">
      <c r="A2324" s="79">
        <v>42947</v>
      </c>
      <c r="B2324" s="77">
        <v>10168.5</v>
      </c>
      <c r="C2324" s="84">
        <v>372936</v>
      </c>
      <c r="E2324">
        <f t="shared" si="72"/>
        <v>2017</v>
      </c>
      <c r="F2324" s="57">
        <f>_xlfn.XLOOKUP(E2324,'Historical Metal Prices'!$L$4:$Z$4,'Historical Metal Prices'!$L$10:$Z$10)</f>
        <v>0.30699777714971033</v>
      </c>
      <c r="G2324" s="77">
        <f t="shared" si="73"/>
        <v>13290.206896946829</v>
      </c>
    </row>
    <row r="2325" spans="1:7" x14ac:dyDescent="0.2">
      <c r="A2325" s="79">
        <v>42944</v>
      </c>
      <c r="B2325" s="77">
        <v>10155.5</v>
      </c>
      <c r="C2325" s="84">
        <v>373032</v>
      </c>
      <c r="E2325">
        <f t="shared" si="72"/>
        <v>2017</v>
      </c>
      <c r="F2325" s="57">
        <f>_xlfn.XLOOKUP(E2325,'Historical Metal Prices'!$L$4:$Z$4,'Historical Metal Prices'!$L$10:$Z$10)</f>
        <v>0.30699777714971033</v>
      </c>
      <c r="G2325" s="77">
        <f t="shared" si="73"/>
        <v>13273.215925843882</v>
      </c>
    </row>
    <row r="2326" spans="1:7" x14ac:dyDescent="0.2">
      <c r="A2326" s="79">
        <v>42943</v>
      </c>
      <c r="B2326" s="77">
        <v>10087.5</v>
      </c>
      <c r="C2326" s="84">
        <v>374478</v>
      </c>
      <c r="E2326">
        <f t="shared" si="72"/>
        <v>2017</v>
      </c>
      <c r="F2326" s="57">
        <f>_xlfn.XLOOKUP(E2326,'Historical Metal Prices'!$L$4:$Z$4,'Historical Metal Prices'!$L$10:$Z$10)</f>
        <v>0.30699777714971033</v>
      </c>
      <c r="G2326" s="77">
        <f t="shared" si="73"/>
        <v>13184.340076997703</v>
      </c>
    </row>
    <row r="2327" spans="1:7" x14ac:dyDescent="0.2">
      <c r="A2327" s="79">
        <v>42942</v>
      </c>
      <c r="B2327" s="77">
        <v>9994.5</v>
      </c>
      <c r="C2327" s="84">
        <v>376080</v>
      </c>
      <c r="E2327">
        <f t="shared" si="72"/>
        <v>2017</v>
      </c>
      <c r="F2327" s="57">
        <f>_xlfn.XLOOKUP(E2327,'Historical Metal Prices'!$L$4:$Z$4,'Historical Metal Prices'!$L$10:$Z$10)</f>
        <v>0.30699777714971033</v>
      </c>
      <c r="G2327" s="77">
        <f t="shared" si="73"/>
        <v>13062.789283722779</v>
      </c>
    </row>
    <row r="2328" spans="1:7" x14ac:dyDescent="0.2">
      <c r="A2328" s="79">
        <v>42941</v>
      </c>
      <c r="B2328" s="77">
        <v>9955</v>
      </c>
      <c r="C2328" s="84">
        <v>376038</v>
      </c>
      <c r="E2328">
        <f t="shared" si="72"/>
        <v>2017</v>
      </c>
      <c r="F2328" s="57">
        <f>_xlfn.XLOOKUP(E2328,'Historical Metal Prices'!$L$4:$Z$4,'Historical Metal Prices'!$L$10:$Z$10)</f>
        <v>0.30699777714971033</v>
      </c>
      <c r="G2328" s="77">
        <f t="shared" si="73"/>
        <v>13011.162871525366</v>
      </c>
    </row>
    <row r="2329" spans="1:7" x14ac:dyDescent="0.2">
      <c r="A2329" s="79">
        <v>42940</v>
      </c>
      <c r="B2329" s="77">
        <v>9726</v>
      </c>
      <c r="C2329" s="84">
        <v>375138</v>
      </c>
      <c r="E2329">
        <f t="shared" si="72"/>
        <v>2017</v>
      </c>
      <c r="F2329" s="57">
        <f>_xlfn.XLOOKUP(E2329,'Historical Metal Prices'!$L$4:$Z$4,'Historical Metal Prices'!$L$10:$Z$10)</f>
        <v>0.30699777714971033</v>
      </c>
      <c r="G2329" s="77">
        <f t="shared" si="73"/>
        <v>12711.860380558082</v>
      </c>
    </row>
    <row r="2330" spans="1:7" x14ac:dyDescent="0.2">
      <c r="A2330" s="79">
        <v>42937</v>
      </c>
      <c r="B2330" s="77">
        <v>9469</v>
      </c>
      <c r="C2330" s="84">
        <v>375240</v>
      </c>
      <c r="E2330">
        <f t="shared" si="72"/>
        <v>2017</v>
      </c>
      <c r="F2330" s="57">
        <f>_xlfn.XLOOKUP(E2330,'Historical Metal Prices'!$L$4:$Z$4,'Historical Metal Prices'!$L$10:$Z$10)</f>
        <v>0.30699777714971033</v>
      </c>
      <c r="G2330" s="77">
        <f t="shared" si="73"/>
        <v>12375.961951830606</v>
      </c>
    </row>
    <row r="2331" spans="1:7" x14ac:dyDescent="0.2">
      <c r="A2331" s="79">
        <v>42936</v>
      </c>
      <c r="B2331" s="77">
        <v>9445</v>
      </c>
      <c r="C2331" s="84">
        <v>376182</v>
      </c>
      <c r="E2331">
        <f t="shared" si="72"/>
        <v>2017</v>
      </c>
      <c r="F2331" s="57">
        <f>_xlfn.XLOOKUP(E2331,'Historical Metal Prices'!$L$4:$Z$4,'Historical Metal Prices'!$L$10:$Z$10)</f>
        <v>0.30699777714971033</v>
      </c>
      <c r="G2331" s="77">
        <f t="shared" si="73"/>
        <v>12344.594005179015</v>
      </c>
    </row>
    <row r="2332" spans="1:7" x14ac:dyDescent="0.2">
      <c r="A2332" s="79">
        <v>42935</v>
      </c>
      <c r="B2332" s="77">
        <v>9601.5</v>
      </c>
      <c r="C2332" s="84">
        <v>376566</v>
      </c>
      <c r="E2332">
        <f t="shared" si="72"/>
        <v>2017</v>
      </c>
      <c r="F2332" s="57">
        <f>_xlfn.XLOOKUP(E2332,'Historical Metal Prices'!$L$4:$Z$4,'Historical Metal Prices'!$L$10:$Z$10)</f>
        <v>0.30699777714971033</v>
      </c>
      <c r="G2332" s="77">
        <f t="shared" si="73"/>
        <v>12549.139157302943</v>
      </c>
    </row>
    <row r="2333" spans="1:7" x14ac:dyDescent="0.2">
      <c r="A2333" s="79">
        <v>42934</v>
      </c>
      <c r="B2333" s="77">
        <v>9733</v>
      </c>
      <c r="C2333" s="84">
        <v>375384</v>
      </c>
      <c r="E2333">
        <f t="shared" si="72"/>
        <v>2017</v>
      </c>
      <c r="F2333" s="57">
        <f>_xlfn.XLOOKUP(E2333,'Historical Metal Prices'!$L$4:$Z$4,'Historical Metal Prices'!$L$10:$Z$10)</f>
        <v>0.30699777714971033</v>
      </c>
      <c r="G2333" s="77">
        <f t="shared" si="73"/>
        <v>12721.00936499813</v>
      </c>
    </row>
    <row r="2334" spans="1:7" x14ac:dyDescent="0.2">
      <c r="A2334" s="79">
        <v>42933</v>
      </c>
      <c r="B2334" s="77">
        <v>9554.5</v>
      </c>
      <c r="C2334" s="84">
        <v>373968</v>
      </c>
      <c r="E2334">
        <f t="shared" si="72"/>
        <v>2017</v>
      </c>
      <c r="F2334" s="57">
        <f>_xlfn.XLOOKUP(E2334,'Historical Metal Prices'!$L$4:$Z$4,'Historical Metal Prices'!$L$10:$Z$10)</f>
        <v>0.30699777714971033</v>
      </c>
      <c r="G2334" s="77">
        <f t="shared" si="73"/>
        <v>12487.710261776907</v>
      </c>
    </row>
    <row r="2335" spans="1:7" x14ac:dyDescent="0.2">
      <c r="A2335" s="79">
        <v>42930</v>
      </c>
      <c r="B2335" s="77">
        <v>9529.5</v>
      </c>
      <c r="C2335" s="84">
        <v>373206</v>
      </c>
      <c r="E2335">
        <f t="shared" si="72"/>
        <v>2017</v>
      </c>
      <c r="F2335" s="57">
        <f>_xlfn.XLOOKUP(E2335,'Historical Metal Prices'!$L$4:$Z$4,'Historical Metal Prices'!$L$10:$Z$10)</f>
        <v>0.30699777714971033</v>
      </c>
      <c r="G2335" s="77">
        <f t="shared" si="73"/>
        <v>12455.035317348165</v>
      </c>
    </row>
    <row r="2336" spans="1:7" x14ac:dyDescent="0.2">
      <c r="A2336" s="79">
        <v>42929</v>
      </c>
      <c r="B2336" s="77">
        <v>9166.5</v>
      </c>
      <c r="C2336" s="84">
        <v>374544</v>
      </c>
      <c r="E2336">
        <f t="shared" si="72"/>
        <v>2017</v>
      </c>
      <c r="F2336" s="57">
        <f>_xlfn.XLOOKUP(E2336,'Historical Metal Prices'!$L$4:$Z$4,'Historical Metal Prices'!$L$10:$Z$10)</f>
        <v>0.30699777714971033</v>
      </c>
      <c r="G2336" s="77">
        <f t="shared" si="73"/>
        <v>11980.59512424282</v>
      </c>
    </row>
    <row r="2337" spans="1:7" x14ac:dyDescent="0.2">
      <c r="A2337" s="79">
        <v>42928</v>
      </c>
      <c r="B2337" s="77">
        <v>9159.5</v>
      </c>
      <c r="C2337" s="84">
        <v>375648</v>
      </c>
      <c r="E2337">
        <f t="shared" si="72"/>
        <v>2017</v>
      </c>
      <c r="F2337" s="57">
        <f>_xlfn.XLOOKUP(E2337,'Historical Metal Prices'!$L$4:$Z$4,'Historical Metal Prices'!$L$10:$Z$10)</f>
        <v>0.30699777714971033</v>
      </c>
      <c r="G2337" s="77">
        <f t="shared" si="73"/>
        <v>11971.446139802772</v>
      </c>
    </row>
    <row r="2338" spans="1:7" x14ac:dyDescent="0.2">
      <c r="A2338" s="79">
        <v>42927</v>
      </c>
      <c r="B2338" s="77">
        <v>9087</v>
      </c>
      <c r="C2338" s="84">
        <v>376476</v>
      </c>
      <c r="E2338">
        <f t="shared" si="72"/>
        <v>2017</v>
      </c>
      <c r="F2338" s="57">
        <f>_xlfn.XLOOKUP(E2338,'Historical Metal Prices'!$L$4:$Z$4,'Historical Metal Prices'!$L$10:$Z$10)</f>
        <v>0.30699777714971033</v>
      </c>
      <c r="G2338" s="77">
        <f t="shared" si="73"/>
        <v>11876.688800959419</v>
      </c>
    </row>
    <row r="2339" spans="1:7" x14ac:dyDescent="0.2">
      <c r="A2339" s="79">
        <v>42926</v>
      </c>
      <c r="B2339" s="77">
        <v>8961.5</v>
      </c>
      <c r="C2339" s="84">
        <v>372588</v>
      </c>
      <c r="E2339">
        <f t="shared" si="72"/>
        <v>2017</v>
      </c>
      <c r="F2339" s="57">
        <f>_xlfn.XLOOKUP(E2339,'Historical Metal Prices'!$L$4:$Z$4,'Historical Metal Prices'!$L$10:$Z$10)</f>
        <v>0.30699777714971033</v>
      </c>
      <c r="G2339" s="77">
        <f t="shared" si="73"/>
        <v>11712.660579927129</v>
      </c>
    </row>
    <row r="2340" spans="1:7" x14ac:dyDescent="0.2">
      <c r="A2340" s="79">
        <v>42923</v>
      </c>
      <c r="B2340" s="77">
        <v>8879.75</v>
      </c>
      <c r="C2340" s="84">
        <v>372876</v>
      </c>
      <c r="E2340">
        <f t="shared" si="72"/>
        <v>2017</v>
      </c>
      <c r="F2340" s="57">
        <f>_xlfn.XLOOKUP(E2340,'Historical Metal Prices'!$L$4:$Z$4,'Historical Metal Prices'!$L$10:$Z$10)</f>
        <v>0.30699777714971033</v>
      </c>
      <c r="G2340" s="77">
        <f t="shared" si="73"/>
        <v>11605.813511645139</v>
      </c>
    </row>
    <row r="2341" spans="1:7" x14ac:dyDescent="0.2">
      <c r="A2341" s="79">
        <v>42922</v>
      </c>
      <c r="B2341" s="77">
        <v>9037</v>
      </c>
      <c r="C2341" s="84">
        <v>372876</v>
      </c>
      <c r="E2341">
        <f t="shared" si="72"/>
        <v>2017</v>
      </c>
      <c r="F2341" s="57">
        <f>_xlfn.XLOOKUP(E2341,'Historical Metal Prices'!$L$4:$Z$4,'Historical Metal Prices'!$L$10:$Z$10)</f>
        <v>0.30699777714971033</v>
      </c>
      <c r="G2341" s="77">
        <f t="shared" si="73"/>
        <v>11811.338912101932</v>
      </c>
    </row>
    <row r="2342" spans="1:7" x14ac:dyDescent="0.2">
      <c r="A2342" s="79">
        <v>42921</v>
      </c>
      <c r="B2342" s="77">
        <v>9121.5</v>
      </c>
      <c r="C2342" s="84">
        <v>372642</v>
      </c>
      <c r="E2342">
        <f t="shared" si="72"/>
        <v>2017</v>
      </c>
      <c r="F2342" s="57">
        <f>_xlfn.XLOOKUP(E2342,'Historical Metal Prices'!$L$4:$Z$4,'Historical Metal Prices'!$L$10:$Z$10)</f>
        <v>0.30699777714971033</v>
      </c>
      <c r="G2342" s="77">
        <f t="shared" si="73"/>
        <v>11921.780224271082</v>
      </c>
    </row>
    <row r="2343" spans="1:7" x14ac:dyDescent="0.2">
      <c r="A2343" s="79">
        <v>42920</v>
      </c>
      <c r="B2343" s="77">
        <v>9141</v>
      </c>
      <c r="C2343" s="84">
        <v>370284</v>
      </c>
      <c r="E2343">
        <f t="shared" si="72"/>
        <v>2017</v>
      </c>
      <c r="F2343" s="57">
        <f>_xlfn.XLOOKUP(E2343,'Historical Metal Prices'!$L$4:$Z$4,'Historical Metal Prices'!$L$10:$Z$10)</f>
        <v>0.30699777714971033</v>
      </c>
      <c r="G2343" s="77">
        <f t="shared" si="73"/>
        <v>11947.266680925502</v>
      </c>
    </row>
    <row r="2344" spans="1:7" x14ac:dyDescent="0.2">
      <c r="A2344" s="79">
        <v>42919</v>
      </c>
      <c r="B2344" s="77">
        <v>9346</v>
      </c>
      <c r="C2344" s="84">
        <v>370620</v>
      </c>
      <c r="E2344">
        <f t="shared" si="72"/>
        <v>2017</v>
      </c>
      <c r="F2344" s="57">
        <f>_xlfn.XLOOKUP(E2344,'Historical Metal Prices'!$L$4:$Z$4,'Historical Metal Prices'!$L$10:$Z$10)</f>
        <v>0.30699777714971033</v>
      </c>
      <c r="G2344" s="77">
        <f t="shared" si="73"/>
        <v>12215.201225241193</v>
      </c>
    </row>
    <row r="2345" spans="1:7" x14ac:dyDescent="0.2">
      <c r="A2345" s="79">
        <v>42916</v>
      </c>
      <c r="B2345" s="77">
        <v>9347</v>
      </c>
      <c r="C2345" s="84">
        <v>371460</v>
      </c>
      <c r="E2345">
        <f t="shared" si="72"/>
        <v>2017</v>
      </c>
      <c r="F2345" s="57">
        <f>_xlfn.XLOOKUP(E2345,'Historical Metal Prices'!$L$4:$Z$4,'Historical Metal Prices'!$L$10:$Z$10)</f>
        <v>0.30699777714971033</v>
      </c>
      <c r="G2345" s="77">
        <f t="shared" si="73"/>
        <v>12216.508223018342</v>
      </c>
    </row>
    <row r="2346" spans="1:7" x14ac:dyDescent="0.2">
      <c r="A2346" s="79">
        <v>42915</v>
      </c>
      <c r="B2346" s="77">
        <v>9251.5</v>
      </c>
      <c r="C2346" s="84">
        <v>372228</v>
      </c>
      <c r="E2346">
        <f t="shared" si="72"/>
        <v>2017</v>
      </c>
      <c r="F2346" s="57">
        <f>_xlfn.XLOOKUP(E2346,'Historical Metal Prices'!$L$4:$Z$4,'Historical Metal Prices'!$L$10:$Z$10)</f>
        <v>0.30699777714971033</v>
      </c>
      <c r="G2346" s="77">
        <f t="shared" si="73"/>
        <v>12091.689935300545</v>
      </c>
    </row>
    <row r="2347" spans="1:7" x14ac:dyDescent="0.2">
      <c r="A2347" s="79">
        <v>42914</v>
      </c>
      <c r="B2347" s="77">
        <v>9225.5</v>
      </c>
      <c r="C2347" s="84">
        <v>372870</v>
      </c>
      <c r="E2347">
        <f t="shared" si="72"/>
        <v>2017</v>
      </c>
      <c r="F2347" s="57">
        <f>_xlfn.XLOOKUP(E2347,'Historical Metal Prices'!$L$4:$Z$4,'Historical Metal Prices'!$L$10:$Z$10)</f>
        <v>0.30699777714971033</v>
      </c>
      <c r="G2347" s="77">
        <f t="shared" si="73"/>
        <v>12057.707993094653</v>
      </c>
    </row>
    <row r="2348" spans="1:7" x14ac:dyDescent="0.2">
      <c r="A2348" s="79">
        <v>42913</v>
      </c>
      <c r="B2348" s="77">
        <v>9212.5</v>
      </c>
      <c r="C2348" s="84">
        <v>373914</v>
      </c>
      <c r="E2348">
        <f t="shared" si="72"/>
        <v>2017</v>
      </c>
      <c r="F2348" s="57">
        <f>_xlfn.XLOOKUP(E2348,'Historical Metal Prices'!$L$4:$Z$4,'Historical Metal Prices'!$L$10:$Z$10)</f>
        <v>0.30699777714971033</v>
      </c>
      <c r="G2348" s="77">
        <f t="shared" si="73"/>
        <v>12040.717021991706</v>
      </c>
    </row>
    <row r="2349" spans="1:7" x14ac:dyDescent="0.2">
      <c r="A2349" s="79">
        <v>42912</v>
      </c>
      <c r="B2349" s="77">
        <v>8973.5</v>
      </c>
      <c r="C2349" s="84">
        <v>374634</v>
      </c>
      <c r="E2349">
        <f t="shared" si="72"/>
        <v>2017</v>
      </c>
      <c r="F2349" s="57">
        <f>_xlfn.XLOOKUP(E2349,'Historical Metal Prices'!$L$4:$Z$4,'Historical Metal Prices'!$L$10:$Z$10)</f>
        <v>0.30699777714971033</v>
      </c>
      <c r="G2349" s="77">
        <f t="shared" si="73"/>
        <v>11728.344553252926</v>
      </c>
    </row>
    <row r="2350" spans="1:7" x14ac:dyDescent="0.2">
      <c r="A2350" s="79">
        <v>42909</v>
      </c>
      <c r="B2350" s="77">
        <v>9031</v>
      </c>
      <c r="C2350" s="84">
        <v>374952</v>
      </c>
      <c r="E2350">
        <f t="shared" si="72"/>
        <v>2017</v>
      </c>
      <c r="F2350" s="57">
        <f>_xlfn.XLOOKUP(E2350,'Historical Metal Prices'!$L$4:$Z$4,'Historical Metal Prices'!$L$10:$Z$10)</f>
        <v>0.30699777714971033</v>
      </c>
      <c r="G2350" s="77">
        <f t="shared" si="73"/>
        <v>11803.496925439034</v>
      </c>
    </row>
    <row r="2351" spans="1:7" x14ac:dyDescent="0.2">
      <c r="A2351" s="79">
        <v>42908</v>
      </c>
      <c r="B2351" s="77">
        <v>8967.5</v>
      </c>
      <c r="C2351" s="84">
        <v>375852</v>
      </c>
      <c r="E2351">
        <f t="shared" si="72"/>
        <v>2017</v>
      </c>
      <c r="F2351" s="57">
        <f>_xlfn.XLOOKUP(E2351,'Historical Metal Prices'!$L$4:$Z$4,'Historical Metal Prices'!$L$10:$Z$10)</f>
        <v>0.30699777714971033</v>
      </c>
      <c r="G2351" s="77">
        <f t="shared" si="73"/>
        <v>11720.502566590027</v>
      </c>
    </row>
    <row r="2352" spans="1:7" x14ac:dyDescent="0.2">
      <c r="A2352" s="79">
        <v>42907</v>
      </c>
      <c r="B2352" s="77">
        <v>8952.5</v>
      </c>
      <c r="C2352" s="84">
        <v>376644</v>
      </c>
      <c r="E2352">
        <f t="shared" si="72"/>
        <v>2017</v>
      </c>
      <c r="F2352" s="57">
        <f>_xlfn.XLOOKUP(E2352,'Historical Metal Prices'!$L$4:$Z$4,'Historical Metal Prices'!$L$10:$Z$10)</f>
        <v>0.30699777714971033</v>
      </c>
      <c r="G2352" s="77">
        <f t="shared" si="73"/>
        <v>11700.897599932781</v>
      </c>
    </row>
    <row r="2353" spans="1:7" x14ac:dyDescent="0.2">
      <c r="A2353" s="79">
        <v>42906</v>
      </c>
      <c r="B2353" s="77">
        <v>8768.5</v>
      </c>
      <c r="C2353" s="84">
        <v>377094</v>
      </c>
      <c r="E2353">
        <f t="shared" si="72"/>
        <v>2017</v>
      </c>
      <c r="F2353" s="57">
        <f>_xlfn.XLOOKUP(E2353,'Historical Metal Prices'!$L$4:$Z$4,'Historical Metal Prices'!$L$10:$Z$10)</f>
        <v>0.30699777714971033</v>
      </c>
      <c r="G2353" s="77">
        <f t="shared" si="73"/>
        <v>11460.410008937235</v>
      </c>
    </row>
    <row r="2354" spans="1:7" x14ac:dyDescent="0.2">
      <c r="A2354" s="79">
        <v>42905</v>
      </c>
      <c r="B2354" s="77">
        <v>8952.5</v>
      </c>
      <c r="C2354" s="84">
        <v>377472</v>
      </c>
      <c r="E2354">
        <f t="shared" si="72"/>
        <v>2017</v>
      </c>
      <c r="F2354" s="57">
        <f>_xlfn.XLOOKUP(E2354,'Historical Metal Prices'!$L$4:$Z$4,'Historical Metal Prices'!$L$10:$Z$10)</f>
        <v>0.30699777714971033</v>
      </c>
      <c r="G2354" s="77">
        <f t="shared" si="73"/>
        <v>11700.897599932781</v>
      </c>
    </row>
    <row r="2355" spans="1:7" x14ac:dyDescent="0.2">
      <c r="A2355" s="79">
        <v>42902</v>
      </c>
      <c r="B2355" s="77">
        <v>8882.75</v>
      </c>
      <c r="C2355" s="84">
        <v>377472</v>
      </c>
      <c r="E2355">
        <f t="shared" si="72"/>
        <v>2017</v>
      </c>
      <c r="F2355" s="57">
        <f>_xlfn.XLOOKUP(E2355,'Historical Metal Prices'!$L$4:$Z$4,'Historical Metal Prices'!$L$10:$Z$10)</f>
        <v>0.30699777714971033</v>
      </c>
      <c r="G2355" s="77">
        <f t="shared" si="73"/>
        <v>11609.73450497659</v>
      </c>
    </row>
    <row r="2356" spans="1:7" x14ac:dyDescent="0.2">
      <c r="A2356" s="79">
        <v>42901</v>
      </c>
      <c r="B2356" s="77">
        <v>8790</v>
      </c>
      <c r="C2356" s="84">
        <v>376950</v>
      </c>
      <c r="E2356">
        <f t="shared" si="72"/>
        <v>2017</v>
      </c>
      <c r="F2356" s="57">
        <f>_xlfn.XLOOKUP(E2356,'Historical Metal Prices'!$L$4:$Z$4,'Historical Metal Prices'!$L$10:$Z$10)</f>
        <v>0.30699777714971033</v>
      </c>
      <c r="G2356" s="77">
        <f t="shared" si="73"/>
        <v>11488.510461145954</v>
      </c>
    </row>
    <row r="2357" spans="1:7" x14ac:dyDescent="0.2">
      <c r="A2357" s="79">
        <v>42900</v>
      </c>
      <c r="B2357" s="77">
        <v>8883</v>
      </c>
      <c r="C2357" s="84">
        <v>376986</v>
      </c>
      <c r="E2357">
        <f t="shared" si="72"/>
        <v>2017</v>
      </c>
      <c r="F2357" s="57">
        <f>_xlfn.XLOOKUP(E2357,'Historical Metal Prices'!$L$4:$Z$4,'Historical Metal Prices'!$L$10:$Z$10)</f>
        <v>0.30699777714971033</v>
      </c>
      <c r="G2357" s="77">
        <f t="shared" si="73"/>
        <v>11610.061254420876</v>
      </c>
    </row>
    <row r="2358" spans="1:7" x14ac:dyDescent="0.2">
      <c r="A2358" s="79">
        <v>42899</v>
      </c>
      <c r="B2358" s="77">
        <v>8738.5</v>
      </c>
      <c r="C2358" s="84">
        <v>376452</v>
      </c>
      <c r="E2358">
        <f t="shared" si="72"/>
        <v>2017</v>
      </c>
      <c r="F2358" s="57">
        <f>_xlfn.XLOOKUP(E2358,'Historical Metal Prices'!$L$4:$Z$4,'Historical Metal Prices'!$L$10:$Z$10)</f>
        <v>0.30699777714971033</v>
      </c>
      <c r="G2358" s="77">
        <f t="shared" si="73"/>
        <v>11421.200075622744</v>
      </c>
    </row>
    <row r="2359" spans="1:7" x14ac:dyDescent="0.2">
      <c r="A2359" s="79">
        <v>42898</v>
      </c>
      <c r="B2359" s="77">
        <v>8735.5</v>
      </c>
      <c r="C2359" s="84">
        <v>375822</v>
      </c>
      <c r="E2359">
        <f t="shared" si="72"/>
        <v>2017</v>
      </c>
      <c r="F2359" s="57">
        <f>_xlfn.XLOOKUP(E2359,'Historical Metal Prices'!$L$4:$Z$4,'Historical Metal Prices'!$L$10:$Z$10)</f>
        <v>0.30699777714971033</v>
      </c>
      <c r="G2359" s="77">
        <f t="shared" si="73"/>
        <v>11417.279082291294</v>
      </c>
    </row>
    <row r="2360" spans="1:7" x14ac:dyDescent="0.2">
      <c r="A2360" s="79">
        <v>42895</v>
      </c>
      <c r="B2360" s="77">
        <v>8924</v>
      </c>
      <c r="C2360" s="84">
        <v>375870</v>
      </c>
      <c r="E2360">
        <f t="shared" si="72"/>
        <v>2017</v>
      </c>
      <c r="F2360" s="57">
        <f>_xlfn.XLOOKUP(E2360,'Historical Metal Prices'!$L$4:$Z$4,'Historical Metal Prices'!$L$10:$Z$10)</f>
        <v>0.30699777714971033</v>
      </c>
      <c r="G2360" s="77">
        <f t="shared" si="73"/>
        <v>11663.648163284015</v>
      </c>
    </row>
    <row r="2361" spans="1:7" x14ac:dyDescent="0.2">
      <c r="A2361" s="79">
        <v>42894</v>
      </c>
      <c r="B2361" s="77">
        <v>8758.5</v>
      </c>
      <c r="C2361" s="84">
        <v>376914</v>
      </c>
      <c r="E2361">
        <f t="shared" si="72"/>
        <v>2017</v>
      </c>
      <c r="F2361" s="57">
        <f>_xlfn.XLOOKUP(E2361,'Historical Metal Prices'!$L$4:$Z$4,'Historical Metal Prices'!$L$10:$Z$10)</f>
        <v>0.30699777714971033</v>
      </c>
      <c r="G2361" s="77">
        <f t="shared" si="73"/>
        <v>11447.340031165739</v>
      </c>
    </row>
    <row r="2362" spans="1:7" x14ac:dyDescent="0.2">
      <c r="A2362" s="79">
        <v>42893</v>
      </c>
      <c r="B2362" s="77">
        <v>8754.5</v>
      </c>
      <c r="C2362" s="84">
        <v>378174</v>
      </c>
      <c r="E2362">
        <f t="shared" si="72"/>
        <v>2017</v>
      </c>
      <c r="F2362" s="57">
        <f>_xlfn.XLOOKUP(E2362,'Historical Metal Prices'!$L$4:$Z$4,'Historical Metal Prices'!$L$10:$Z$10)</f>
        <v>0.30699777714971033</v>
      </c>
      <c r="G2362" s="77">
        <f t="shared" si="73"/>
        <v>11442.11204005714</v>
      </c>
    </row>
    <row r="2363" spans="1:7" x14ac:dyDescent="0.2">
      <c r="A2363" s="79">
        <v>42892</v>
      </c>
      <c r="B2363" s="77">
        <v>8816</v>
      </c>
      <c r="C2363" s="84">
        <v>379572</v>
      </c>
      <c r="E2363">
        <f t="shared" si="72"/>
        <v>2017</v>
      </c>
      <c r="F2363" s="57">
        <f>_xlfn.XLOOKUP(E2363,'Historical Metal Prices'!$L$4:$Z$4,'Historical Metal Prices'!$L$10:$Z$10)</f>
        <v>0.30699777714971033</v>
      </c>
      <c r="G2363" s="77">
        <f t="shared" si="73"/>
        <v>11522.492403351845</v>
      </c>
    </row>
    <row r="2364" spans="1:7" x14ac:dyDescent="0.2">
      <c r="A2364" s="79">
        <v>42891</v>
      </c>
      <c r="B2364" s="77">
        <v>8866.75</v>
      </c>
      <c r="C2364" s="84">
        <v>379932</v>
      </c>
      <c r="E2364">
        <f t="shared" si="72"/>
        <v>2017</v>
      </c>
      <c r="F2364" s="57">
        <f>_xlfn.XLOOKUP(E2364,'Historical Metal Prices'!$L$4:$Z$4,'Historical Metal Prices'!$L$10:$Z$10)</f>
        <v>0.30699777714971033</v>
      </c>
      <c r="G2364" s="77">
        <f t="shared" si="73"/>
        <v>11588.822540542194</v>
      </c>
    </row>
    <row r="2365" spans="1:7" x14ac:dyDescent="0.2">
      <c r="A2365" s="79">
        <v>42888</v>
      </c>
      <c r="B2365" s="77">
        <v>8874.25</v>
      </c>
      <c r="C2365" s="84">
        <v>381480</v>
      </c>
      <c r="E2365">
        <f t="shared" si="72"/>
        <v>2017</v>
      </c>
      <c r="F2365" s="57">
        <f>_xlfn.XLOOKUP(E2365,'Historical Metal Prices'!$L$4:$Z$4,'Historical Metal Prices'!$L$10:$Z$10)</f>
        <v>0.30699777714971033</v>
      </c>
      <c r="G2365" s="77">
        <f t="shared" si="73"/>
        <v>11598.625023870816</v>
      </c>
    </row>
    <row r="2366" spans="1:7" x14ac:dyDescent="0.2">
      <c r="A2366" s="79">
        <v>42887</v>
      </c>
      <c r="B2366" s="77">
        <v>8793</v>
      </c>
      <c r="C2366" s="84">
        <v>383292</v>
      </c>
      <c r="E2366">
        <f t="shared" si="72"/>
        <v>2017</v>
      </c>
      <c r="F2366" s="57">
        <f>_xlfn.XLOOKUP(E2366,'Historical Metal Prices'!$L$4:$Z$4,'Historical Metal Prices'!$L$10:$Z$10)</f>
        <v>0.30699777714971033</v>
      </c>
      <c r="G2366" s="77">
        <f t="shared" si="73"/>
        <v>11492.431454477402</v>
      </c>
    </row>
    <row r="2367" spans="1:7" x14ac:dyDescent="0.2">
      <c r="A2367" s="79">
        <v>42886</v>
      </c>
      <c r="B2367" s="77">
        <v>8922</v>
      </c>
      <c r="C2367" s="84">
        <v>384966</v>
      </c>
      <c r="E2367">
        <f t="shared" si="72"/>
        <v>2017</v>
      </c>
      <c r="F2367" s="57">
        <f>_xlfn.XLOOKUP(E2367,'Historical Metal Prices'!$L$4:$Z$4,'Historical Metal Prices'!$L$10:$Z$10)</f>
        <v>0.30699777714971033</v>
      </c>
      <c r="G2367" s="77">
        <f t="shared" si="73"/>
        <v>11661.034167729715</v>
      </c>
    </row>
    <row r="2368" spans="1:7" x14ac:dyDescent="0.2">
      <c r="A2368" s="79">
        <v>42885</v>
      </c>
      <c r="B2368" s="77">
        <v>9072</v>
      </c>
      <c r="C2368" s="84">
        <v>378984</v>
      </c>
      <c r="E2368">
        <f t="shared" si="72"/>
        <v>2017</v>
      </c>
      <c r="F2368" s="57">
        <f>_xlfn.XLOOKUP(E2368,'Historical Metal Prices'!$L$4:$Z$4,'Historical Metal Prices'!$L$10:$Z$10)</f>
        <v>0.30699777714971033</v>
      </c>
      <c r="G2368" s="77">
        <f t="shared" si="73"/>
        <v>11857.083834302171</v>
      </c>
    </row>
    <row r="2369" spans="1:7" x14ac:dyDescent="0.2">
      <c r="A2369" s="79">
        <v>42884</v>
      </c>
      <c r="B2369" s="77">
        <v>9040</v>
      </c>
      <c r="C2369" s="84">
        <v>380292</v>
      </c>
      <c r="E2369">
        <f t="shared" si="72"/>
        <v>2017</v>
      </c>
      <c r="F2369" s="57">
        <f>_xlfn.XLOOKUP(E2369,'Historical Metal Prices'!$L$4:$Z$4,'Historical Metal Prices'!$L$10:$Z$10)</f>
        <v>0.30699777714971033</v>
      </c>
      <c r="G2369" s="77">
        <f t="shared" si="73"/>
        <v>11815.25990543338</v>
      </c>
    </row>
    <row r="2370" spans="1:7" x14ac:dyDescent="0.2">
      <c r="A2370" s="79">
        <v>42881</v>
      </c>
      <c r="B2370" s="77">
        <v>9040</v>
      </c>
      <c r="C2370" s="84">
        <v>382104</v>
      </c>
      <c r="E2370">
        <f t="shared" si="72"/>
        <v>2017</v>
      </c>
      <c r="F2370" s="57">
        <f>_xlfn.XLOOKUP(E2370,'Historical Metal Prices'!$L$4:$Z$4,'Historical Metal Prices'!$L$10:$Z$10)</f>
        <v>0.30699777714971033</v>
      </c>
      <c r="G2370" s="77">
        <f t="shared" si="73"/>
        <v>11815.25990543338</v>
      </c>
    </row>
    <row r="2371" spans="1:7" x14ac:dyDescent="0.2">
      <c r="A2371" s="79">
        <v>42880</v>
      </c>
      <c r="B2371" s="77">
        <v>9000.5</v>
      </c>
      <c r="C2371" s="84">
        <v>382104</v>
      </c>
      <c r="E2371">
        <f t="shared" si="72"/>
        <v>2017</v>
      </c>
      <c r="F2371" s="57">
        <f>_xlfn.XLOOKUP(E2371,'Historical Metal Prices'!$L$4:$Z$4,'Historical Metal Prices'!$L$10:$Z$10)</f>
        <v>0.30699777714971033</v>
      </c>
      <c r="G2371" s="77">
        <f t="shared" si="73"/>
        <v>11763.633493235968</v>
      </c>
    </row>
    <row r="2372" spans="1:7" x14ac:dyDescent="0.2">
      <c r="A2372" s="79">
        <v>42879</v>
      </c>
      <c r="B2372" s="77">
        <v>9057.5</v>
      </c>
      <c r="C2372" s="84">
        <v>383844</v>
      </c>
      <c r="E2372">
        <f t="shared" si="72"/>
        <v>2017</v>
      </c>
      <c r="F2372" s="57">
        <f>_xlfn.XLOOKUP(E2372,'Historical Metal Prices'!$L$4:$Z$4,'Historical Metal Prices'!$L$10:$Z$10)</f>
        <v>0.30699777714971033</v>
      </c>
      <c r="G2372" s="77">
        <f t="shared" si="73"/>
        <v>11838.132366533502</v>
      </c>
    </row>
    <row r="2373" spans="1:7" x14ac:dyDescent="0.2">
      <c r="A2373" s="79">
        <v>42878</v>
      </c>
      <c r="B2373" s="77">
        <v>9301.5</v>
      </c>
      <c r="C2373" s="84">
        <v>384798</v>
      </c>
      <c r="E2373">
        <f t="shared" si="72"/>
        <v>2017</v>
      </c>
      <c r="F2373" s="57">
        <f>_xlfn.XLOOKUP(E2373,'Historical Metal Prices'!$L$4:$Z$4,'Historical Metal Prices'!$L$10:$Z$10)</f>
        <v>0.30699777714971033</v>
      </c>
      <c r="G2373" s="77">
        <f t="shared" si="73"/>
        <v>12157.039824158031</v>
      </c>
    </row>
    <row r="2374" spans="1:7" x14ac:dyDescent="0.2">
      <c r="A2374" s="79">
        <v>42877</v>
      </c>
      <c r="B2374" s="77">
        <v>9351.5</v>
      </c>
      <c r="C2374" s="84">
        <v>378414</v>
      </c>
      <c r="E2374">
        <f t="shared" si="72"/>
        <v>2017</v>
      </c>
      <c r="F2374" s="57">
        <f>_xlfn.XLOOKUP(E2374,'Historical Metal Prices'!$L$4:$Z$4,'Historical Metal Prices'!$L$10:$Z$10)</f>
        <v>0.30699777714971033</v>
      </c>
      <c r="G2374" s="77">
        <f t="shared" si="73"/>
        <v>12222.389713015516</v>
      </c>
    </row>
    <row r="2375" spans="1:7" x14ac:dyDescent="0.2">
      <c r="A2375" s="79">
        <v>42874</v>
      </c>
      <c r="B2375" s="77">
        <v>9325</v>
      </c>
      <c r="C2375" s="84">
        <v>378858</v>
      </c>
      <c r="E2375">
        <f t="shared" si="72"/>
        <v>2017</v>
      </c>
      <c r="F2375" s="57">
        <f>_xlfn.XLOOKUP(E2375,'Historical Metal Prices'!$L$4:$Z$4,'Historical Metal Prices'!$L$10:$Z$10)</f>
        <v>0.30699777714971033</v>
      </c>
      <c r="G2375" s="77">
        <f t="shared" si="73"/>
        <v>12187.754271921049</v>
      </c>
    </row>
    <row r="2376" spans="1:7" x14ac:dyDescent="0.2">
      <c r="A2376" s="79">
        <v>42873</v>
      </c>
      <c r="B2376" s="77">
        <v>9136.5</v>
      </c>
      <c r="C2376" s="84">
        <v>378894</v>
      </c>
      <c r="E2376">
        <f t="shared" si="72"/>
        <v>2017</v>
      </c>
      <c r="F2376" s="57">
        <f>_xlfn.XLOOKUP(E2376,'Historical Metal Prices'!$L$4:$Z$4,'Historical Metal Prices'!$L$10:$Z$10)</f>
        <v>0.30699777714971033</v>
      </c>
      <c r="G2376" s="77">
        <f t="shared" si="73"/>
        <v>11941.385190928328</v>
      </c>
    </row>
    <row r="2377" spans="1:7" x14ac:dyDescent="0.2">
      <c r="A2377" s="79">
        <v>42872</v>
      </c>
      <c r="B2377" s="77">
        <v>9166</v>
      </c>
      <c r="C2377" s="84">
        <v>379824</v>
      </c>
      <c r="E2377">
        <f t="shared" si="72"/>
        <v>2017</v>
      </c>
      <c r="F2377" s="57">
        <f>_xlfn.XLOOKUP(E2377,'Historical Metal Prices'!$L$4:$Z$4,'Historical Metal Prices'!$L$10:$Z$10)</f>
        <v>0.30699777714971033</v>
      </c>
      <c r="G2377" s="77">
        <f t="shared" si="73"/>
        <v>11979.941625354244</v>
      </c>
    </row>
    <row r="2378" spans="1:7" x14ac:dyDescent="0.2">
      <c r="A2378" s="79">
        <v>42871</v>
      </c>
      <c r="B2378" s="77">
        <v>9064.5</v>
      </c>
      <c r="C2378" s="84">
        <v>380340</v>
      </c>
      <c r="E2378">
        <f t="shared" si="72"/>
        <v>2017</v>
      </c>
      <c r="F2378" s="57">
        <f>_xlfn.XLOOKUP(E2378,'Historical Metal Prices'!$L$4:$Z$4,'Historical Metal Prices'!$L$10:$Z$10)</f>
        <v>0.30699777714971033</v>
      </c>
      <c r="G2378" s="77">
        <f t="shared" si="73"/>
        <v>11847.28135097355</v>
      </c>
    </row>
    <row r="2379" spans="1:7" x14ac:dyDescent="0.2">
      <c r="A2379" s="79">
        <v>42870</v>
      </c>
      <c r="B2379" s="77">
        <v>9177</v>
      </c>
      <c r="C2379" s="84">
        <v>380250</v>
      </c>
      <c r="E2379">
        <f t="shared" ref="E2379:E2442" si="74">YEAR(A2379)</f>
        <v>2017</v>
      </c>
      <c r="F2379" s="57">
        <f>_xlfn.XLOOKUP(E2379,'Historical Metal Prices'!$L$4:$Z$4,'Historical Metal Prices'!$L$10:$Z$10)</f>
        <v>0.30699777714971033</v>
      </c>
      <c r="G2379" s="77">
        <f t="shared" ref="G2379:G2442" si="75">IFERROR(B2379*(1+F2379),G2380)</f>
        <v>11994.318600902892</v>
      </c>
    </row>
    <row r="2380" spans="1:7" x14ac:dyDescent="0.2">
      <c r="A2380" s="79">
        <v>42867</v>
      </c>
      <c r="B2380" s="77">
        <v>9276</v>
      </c>
      <c r="C2380" s="84">
        <v>379638</v>
      </c>
      <c r="E2380">
        <f t="shared" si="74"/>
        <v>2017</v>
      </c>
      <c r="F2380" s="57">
        <f>_xlfn.XLOOKUP(E2380,'Historical Metal Prices'!$L$4:$Z$4,'Historical Metal Prices'!$L$10:$Z$10)</f>
        <v>0.30699777714971033</v>
      </c>
      <c r="G2380" s="77">
        <f t="shared" si="75"/>
        <v>12123.711380840714</v>
      </c>
    </row>
    <row r="2381" spans="1:7" x14ac:dyDescent="0.2">
      <c r="A2381" s="79">
        <v>42866</v>
      </c>
      <c r="B2381" s="77">
        <v>9270.5</v>
      </c>
      <c r="C2381" s="84">
        <v>380610</v>
      </c>
      <c r="E2381">
        <f t="shared" si="74"/>
        <v>2017</v>
      </c>
      <c r="F2381" s="57">
        <f>_xlfn.XLOOKUP(E2381,'Historical Metal Prices'!$L$4:$Z$4,'Historical Metal Prices'!$L$10:$Z$10)</f>
        <v>0.30699777714971033</v>
      </c>
      <c r="G2381" s="77">
        <f t="shared" si="75"/>
        <v>12116.522893066389</v>
      </c>
    </row>
    <row r="2382" spans="1:7" x14ac:dyDescent="0.2">
      <c r="A2382" s="79">
        <v>42865</v>
      </c>
      <c r="B2382" s="77">
        <v>9078.5</v>
      </c>
      <c r="C2382" s="84">
        <v>381834</v>
      </c>
      <c r="E2382">
        <f t="shared" si="74"/>
        <v>2017</v>
      </c>
      <c r="F2382" s="57">
        <f>_xlfn.XLOOKUP(E2382,'Historical Metal Prices'!$L$4:$Z$4,'Historical Metal Prices'!$L$10:$Z$10)</f>
        <v>0.30699777714971033</v>
      </c>
      <c r="G2382" s="77">
        <f t="shared" si="75"/>
        <v>11865.579319853645</v>
      </c>
    </row>
    <row r="2383" spans="1:7" x14ac:dyDescent="0.2">
      <c r="A2383" s="79">
        <v>42864</v>
      </c>
      <c r="B2383" s="77">
        <v>9173.5</v>
      </c>
      <c r="C2383" s="84">
        <v>381378</v>
      </c>
      <c r="E2383">
        <f t="shared" si="74"/>
        <v>2017</v>
      </c>
      <c r="F2383" s="57">
        <f>_xlfn.XLOOKUP(E2383,'Historical Metal Prices'!$L$4:$Z$4,'Historical Metal Prices'!$L$10:$Z$10)</f>
        <v>0.30699777714971033</v>
      </c>
      <c r="G2383" s="77">
        <f t="shared" si="75"/>
        <v>11989.744108682868</v>
      </c>
    </row>
    <row r="2384" spans="1:7" x14ac:dyDescent="0.2">
      <c r="A2384" s="79">
        <v>42863</v>
      </c>
      <c r="B2384" s="77">
        <v>9107.5</v>
      </c>
      <c r="C2384" s="84">
        <v>380718</v>
      </c>
      <c r="E2384">
        <f t="shared" si="74"/>
        <v>2017</v>
      </c>
      <c r="F2384" s="57">
        <f>_xlfn.XLOOKUP(E2384,'Historical Metal Prices'!$L$4:$Z$4,'Historical Metal Prices'!$L$10:$Z$10)</f>
        <v>0.30699777714971033</v>
      </c>
      <c r="G2384" s="77">
        <f t="shared" si="75"/>
        <v>11903.482255390987</v>
      </c>
    </row>
    <row r="2385" spans="1:7" x14ac:dyDescent="0.2">
      <c r="A2385" s="79">
        <v>42860</v>
      </c>
      <c r="B2385" s="77">
        <v>9107.5</v>
      </c>
      <c r="C2385" s="84">
        <v>380712</v>
      </c>
      <c r="E2385">
        <f t="shared" si="74"/>
        <v>2017</v>
      </c>
      <c r="F2385" s="57">
        <f>_xlfn.XLOOKUP(E2385,'Historical Metal Prices'!$L$4:$Z$4,'Historical Metal Prices'!$L$10:$Z$10)</f>
        <v>0.30699777714971033</v>
      </c>
      <c r="G2385" s="77">
        <f t="shared" si="75"/>
        <v>11903.482255390987</v>
      </c>
    </row>
    <row r="2386" spans="1:7" x14ac:dyDescent="0.2">
      <c r="A2386" s="79">
        <v>42859</v>
      </c>
      <c r="B2386" s="77">
        <v>8969.5</v>
      </c>
      <c r="C2386" s="84">
        <v>380712</v>
      </c>
      <c r="E2386">
        <f t="shared" si="74"/>
        <v>2017</v>
      </c>
      <c r="F2386" s="57">
        <f>_xlfn.XLOOKUP(E2386,'Historical Metal Prices'!$L$4:$Z$4,'Historical Metal Prices'!$L$10:$Z$10)</f>
        <v>0.30699777714971033</v>
      </c>
      <c r="G2386" s="77">
        <f t="shared" si="75"/>
        <v>11723.116562144327</v>
      </c>
    </row>
    <row r="2387" spans="1:7" x14ac:dyDescent="0.2">
      <c r="A2387" s="79">
        <v>42858</v>
      </c>
      <c r="B2387" s="77">
        <v>9177</v>
      </c>
      <c r="C2387" s="84">
        <v>380502</v>
      </c>
      <c r="E2387">
        <f t="shared" si="74"/>
        <v>2017</v>
      </c>
      <c r="F2387" s="57">
        <f>_xlfn.XLOOKUP(E2387,'Historical Metal Prices'!$L$4:$Z$4,'Historical Metal Prices'!$L$10:$Z$10)</f>
        <v>0.30699777714971033</v>
      </c>
      <c r="G2387" s="77">
        <f t="shared" si="75"/>
        <v>11994.318600902892</v>
      </c>
    </row>
    <row r="2388" spans="1:7" x14ac:dyDescent="0.2">
      <c r="A2388" s="79">
        <v>42857</v>
      </c>
      <c r="B2388" s="77">
        <v>9463</v>
      </c>
      <c r="C2388" s="84">
        <v>380472</v>
      </c>
      <c r="E2388">
        <f t="shared" si="74"/>
        <v>2017</v>
      </c>
      <c r="F2388" s="57">
        <f>_xlfn.XLOOKUP(E2388,'Historical Metal Prices'!$L$4:$Z$4,'Historical Metal Prices'!$L$10:$Z$10)</f>
        <v>0.30699777714971033</v>
      </c>
      <c r="G2388" s="77">
        <f t="shared" si="75"/>
        <v>12368.119965167709</v>
      </c>
    </row>
    <row r="2389" spans="1:7" x14ac:dyDescent="0.2">
      <c r="A2389" s="79">
        <v>42856</v>
      </c>
      <c r="B2389" s="77">
        <v>9404</v>
      </c>
      <c r="C2389" s="84">
        <v>379182</v>
      </c>
      <c r="E2389">
        <f t="shared" si="74"/>
        <v>2017</v>
      </c>
      <c r="F2389" s="57">
        <f>_xlfn.XLOOKUP(E2389,'Historical Metal Prices'!$L$4:$Z$4,'Historical Metal Prices'!$L$10:$Z$10)</f>
        <v>0.30699777714971033</v>
      </c>
      <c r="G2389" s="77">
        <f t="shared" si="75"/>
        <v>12291.007096315876</v>
      </c>
    </row>
    <row r="2390" spans="1:7" x14ac:dyDescent="0.2">
      <c r="A2390" s="79">
        <v>42853</v>
      </c>
      <c r="B2390" s="77">
        <v>9404</v>
      </c>
      <c r="C2390" s="84">
        <v>379644</v>
      </c>
      <c r="E2390">
        <f t="shared" si="74"/>
        <v>2017</v>
      </c>
      <c r="F2390" s="57">
        <f>_xlfn.XLOOKUP(E2390,'Historical Metal Prices'!$L$4:$Z$4,'Historical Metal Prices'!$L$10:$Z$10)</f>
        <v>0.30699777714971033</v>
      </c>
      <c r="G2390" s="77">
        <f t="shared" si="75"/>
        <v>12291.007096315876</v>
      </c>
    </row>
    <row r="2391" spans="1:7" x14ac:dyDescent="0.2">
      <c r="A2391" s="79">
        <v>42852</v>
      </c>
      <c r="B2391" s="77">
        <v>9288</v>
      </c>
      <c r="C2391" s="84">
        <v>379644</v>
      </c>
      <c r="E2391">
        <f t="shared" si="74"/>
        <v>2017</v>
      </c>
      <c r="F2391" s="57">
        <f>_xlfn.XLOOKUP(E2391,'Historical Metal Prices'!$L$4:$Z$4,'Historical Metal Prices'!$L$10:$Z$10)</f>
        <v>0.30699777714971033</v>
      </c>
      <c r="G2391" s="77">
        <f t="shared" si="75"/>
        <v>12139.395354166509</v>
      </c>
    </row>
    <row r="2392" spans="1:7" x14ac:dyDescent="0.2">
      <c r="A2392" s="79">
        <v>42851</v>
      </c>
      <c r="B2392" s="77">
        <v>9179.5</v>
      </c>
      <c r="C2392" s="84">
        <v>379002</v>
      </c>
      <c r="E2392">
        <f t="shared" si="74"/>
        <v>2017</v>
      </c>
      <c r="F2392" s="57">
        <f>_xlfn.XLOOKUP(E2392,'Historical Metal Prices'!$L$4:$Z$4,'Historical Metal Prices'!$L$10:$Z$10)</f>
        <v>0.30699777714971033</v>
      </c>
      <c r="G2392" s="77">
        <f t="shared" si="75"/>
        <v>11997.586095345767</v>
      </c>
    </row>
    <row r="2393" spans="1:7" x14ac:dyDescent="0.2">
      <c r="A2393" s="79">
        <v>42850</v>
      </c>
      <c r="B2393" s="77">
        <v>9270.5</v>
      </c>
      <c r="C2393" s="84">
        <v>379338</v>
      </c>
      <c r="E2393">
        <f t="shared" si="74"/>
        <v>2017</v>
      </c>
      <c r="F2393" s="57">
        <f>_xlfn.XLOOKUP(E2393,'Historical Metal Prices'!$L$4:$Z$4,'Historical Metal Prices'!$L$10:$Z$10)</f>
        <v>0.30699777714971033</v>
      </c>
      <c r="G2393" s="77">
        <f t="shared" si="75"/>
        <v>12116.522893066389</v>
      </c>
    </row>
    <row r="2394" spans="1:7" x14ac:dyDescent="0.2">
      <c r="A2394" s="79">
        <v>42849</v>
      </c>
      <c r="B2394" s="77">
        <v>9206.5</v>
      </c>
      <c r="C2394" s="84">
        <v>380172</v>
      </c>
      <c r="E2394">
        <f t="shared" si="74"/>
        <v>2017</v>
      </c>
      <c r="F2394" s="57">
        <f>_xlfn.XLOOKUP(E2394,'Historical Metal Prices'!$L$4:$Z$4,'Historical Metal Prices'!$L$10:$Z$10)</f>
        <v>0.30699777714971033</v>
      </c>
      <c r="G2394" s="77">
        <f t="shared" si="75"/>
        <v>12032.875035328809</v>
      </c>
    </row>
    <row r="2395" spans="1:7" x14ac:dyDescent="0.2">
      <c r="A2395" s="79">
        <v>42846</v>
      </c>
      <c r="B2395" s="77">
        <v>9295</v>
      </c>
      <c r="C2395" s="84">
        <v>380496</v>
      </c>
      <c r="E2395">
        <f t="shared" si="74"/>
        <v>2017</v>
      </c>
      <c r="F2395" s="57">
        <f>_xlfn.XLOOKUP(E2395,'Historical Metal Prices'!$L$4:$Z$4,'Historical Metal Prices'!$L$10:$Z$10)</f>
        <v>0.30699777714971033</v>
      </c>
      <c r="G2395" s="77">
        <f t="shared" si="75"/>
        <v>12148.544338606558</v>
      </c>
    </row>
    <row r="2396" spans="1:7" x14ac:dyDescent="0.2">
      <c r="A2396" s="79">
        <v>42845</v>
      </c>
      <c r="B2396" s="77">
        <v>9435</v>
      </c>
      <c r="C2396" s="84">
        <v>380946</v>
      </c>
      <c r="E2396">
        <f t="shared" si="74"/>
        <v>2017</v>
      </c>
      <c r="F2396" s="57">
        <f>_xlfn.XLOOKUP(E2396,'Historical Metal Prices'!$L$4:$Z$4,'Historical Metal Prices'!$L$10:$Z$10)</f>
        <v>0.30699777714971033</v>
      </c>
      <c r="G2396" s="77">
        <f t="shared" si="75"/>
        <v>12331.524027407517</v>
      </c>
    </row>
    <row r="2397" spans="1:7" x14ac:dyDescent="0.2">
      <c r="A2397" s="79">
        <v>42844</v>
      </c>
      <c r="B2397" s="77">
        <v>9286.25</v>
      </c>
      <c r="C2397" s="84">
        <v>375738</v>
      </c>
      <c r="E2397">
        <f t="shared" si="74"/>
        <v>2017</v>
      </c>
      <c r="F2397" s="57">
        <f>_xlfn.XLOOKUP(E2397,'Historical Metal Prices'!$L$4:$Z$4,'Historical Metal Prices'!$L$10:$Z$10)</f>
        <v>0.30699777714971033</v>
      </c>
      <c r="G2397" s="77">
        <f t="shared" si="75"/>
        <v>12137.108108056498</v>
      </c>
    </row>
    <row r="2398" spans="1:7" x14ac:dyDescent="0.2">
      <c r="A2398" s="79">
        <v>42843</v>
      </c>
      <c r="B2398" s="77">
        <v>9255.5</v>
      </c>
      <c r="C2398" s="84">
        <v>374952</v>
      </c>
      <c r="E2398">
        <f t="shared" si="74"/>
        <v>2017</v>
      </c>
      <c r="F2398" s="57">
        <f>_xlfn.XLOOKUP(E2398,'Historical Metal Prices'!$L$4:$Z$4,'Historical Metal Prices'!$L$10:$Z$10)</f>
        <v>0.30699777714971033</v>
      </c>
      <c r="G2398" s="77">
        <f t="shared" si="75"/>
        <v>12096.917926409144</v>
      </c>
    </row>
    <row r="2399" spans="1:7" x14ac:dyDescent="0.2">
      <c r="A2399" s="79">
        <v>42842</v>
      </c>
      <c r="B2399" s="77">
        <v>9695.25</v>
      </c>
      <c r="C2399" s="84">
        <v>369354</v>
      </c>
      <c r="E2399">
        <f t="shared" si="74"/>
        <v>2017</v>
      </c>
      <c r="F2399" s="57">
        <f>_xlfn.XLOOKUP(E2399,'Historical Metal Prices'!$L$4:$Z$4,'Historical Metal Prices'!$L$10:$Z$10)</f>
        <v>0.30699777714971033</v>
      </c>
      <c r="G2399" s="77">
        <f t="shared" si="75"/>
        <v>12671.67019891073</v>
      </c>
    </row>
    <row r="2400" spans="1:7" x14ac:dyDescent="0.2">
      <c r="A2400" s="79">
        <v>42839</v>
      </c>
      <c r="B2400" s="77">
        <v>9695.25</v>
      </c>
      <c r="C2400" s="84">
        <v>369438</v>
      </c>
      <c r="E2400">
        <f t="shared" si="74"/>
        <v>2017</v>
      </c>
      <c r="F2400" s="57">
        <f>_xlfn.XLOOKUP(E2400,'Historical Metal Prices'!$L$4:$Z$4,'Historical Metal Prices'!$L$10:$Z$10)</f>
        <v>0.30699777714971033</v>
      </c>
      <c r="G2400" s="77">
        <f t="shared" si="75"/>
        <v>12671.67019891073</v>
      </c>
    </row>
    <row r="2401" spans="1:7" x14ac:dyDescent="0.2">
      <c r="A2401" s="79">
        <v>42838</v>
      </c>
      <c r="B2401" s="77">
        <v>9695.25</v>
      </c>
      <c r="C2401" s="84">
        <v>369438</v>
      </c>
      <c r="E2401">
        <f t="shared" si="74"/>
        <v>2017</v>
      </c>
      <c r="F2401" s="57">
        <f>_xlfn.XLOOKUP(E2401,'Historical Metal Prices'!$L$4:$Z$4,'Historical Metal Prices'!$L$10:$Z$10)</f>
        <v>0.30699777714971033</v>
      </c>
      <c r="G2401" s="77">
        <f t="shared" si="75"/>
        <v>12671.67019891073</v>
      </c>
    </row>
    <row r="2402" spans="1:7" x14ac:dyDescent="0.2">
      <c r="A2402" s="79">
        <v>42837</v>
      </c>
      <c r="B2402" s="77">
        <v>9679.5</v>
      </c>
      <c r="C2402" s="84">
        <v>369438</v>
      </c>
      <c r="E2402">
        <f t="shared" si="74"/>
        <v>2017</v>
      </c>
      <c r="F2402" s="57">
        <f>_xlfn.XLOOKUP(E2402,'Historical Metal Prices'!$L$4:$Z$4,'Historical Metal Prices'!$L$10:$Z$10)</f>
        <v>0.30699777714971033</v>
      </c>
      <c r="G2402" s="77">
        <f t="shared" si="75"/>
        <v>12651.08498392062</v>
      </c>
    </row>
    <row r="2403" spans="1:7" x14ac:dyDescent="0.2">
      <c r="A2403" s="79">
        <v>42836</v>
      </c>
      <c r="B2403" s="77">
        <v>9782.5</v>
      </c>
      <c r="C2403" s="84">
        <v>369678</v>
      </c>
      <c r="E2403">
        <f t="shared" si="74"/>
        <v>2017</v>
      </c>
      <c r="F2403" s="57">
        <f>_xlfn.XLOOKUP(E2403,'Historical Metal Prices'!$L$4:$Z$4,'Historical Metal Prices'!$L$10:$Z$10)</f>
        <v>0.30699777714971033</v>
      </c>
      <c r="G2403" s="77">
        <f t="shared" si="75"/>
        <v>12785.705754967041</v>
      </c>
    </row>
    <row r="2404" spans="1:7" x14ac:dyDescent="0.2">
      <c r="A2404" s="79">
        <v>42835</v>
      </c>
      <c r="B2404" s="77">
        <v>10117.5</v>
      </c>
      <c r="C2404" s="84">
        <v>370872</v>
      </c>
      <c r="E2404">
        <f t="shared" si="74"/>
        <v>2017</v>
      </c>
      <c r="F2404" s="57">
        <f>_xlfn.XLOOKUP(E2404,'Historical Metal Prices'!$L$4:$Z$4,'Historical Metal Prices'!$L$10:$Z$10)</f>
        <v>0.30699777714971033</v>
      </c>
      <c r="G2404" s="77">
        <f t="shared" si="75"/>
        <v>13223.550010312194</v>
      </c>
    </row>
    <row r="2405" spans="1:7" x14ac:dyDescent="0.2">
      <c r="A2405" s="79">
        <v>42832</v>
      </c>
      <c r="B2405" s="77">
        <v>10123</v>
      </c>
      <c r="C2405" s="84">
        <v>374532</v>
      </c>
      <c r="E2405">
        <f t="shared" si="74"/>
        <v>2017</v>
      </c>
      <c r="F2405" s="57">
        <f>_xlfn.XLOOKUP(E2405,'Historical Metal Prices'!$L$4:$Z$4,'Historical Metal Prices'!$L$10:$Z$10)</f>
        <v>0.30699777714971033</v>
      </c>
      <c r="G2405" s="77">
        <f t="shared" si="75"/>
        <v>13230.738498086517</v>
      </c>
    </row>
    <row r="2406" spans="1:7" x14ac:dyDescent="0.2">
      <c r="A2406" s="79">
        <v>42831</v>
      </c>
      <c r="B2406" s="77">
        <v>10019</v>
      </c>
      <c r="C2406" s="84">
        <v>375702</v>
      </c>
      <c r="E2406">
        <f t="shared" si="74"/>
        <v>2017</v>
      </c>
      <c r="F2406" s="57">
        <f>_xlfn.XLOOKUP(E2406,'Historical Metal Prices'!$L$4:$Z$4,'Historical Metal Prices'!$L$10:$Z$10)</f>
        <v>0.30699777714971033</v>
      </c>
      <c r="G2406" s="77">
        <f t="shared" si="75"/>
        <v>13094.810729262948</v>
      </c>
    </row>
    <row r="2407" spans="1:7" x14ac:dyDescent="0.2">
      <c r="A2407" s="79">
        <v>42830</v>
      </c>
      <c r="B2407" s="77">
        <v>10230.25</v>
      </c>
      <c r="C2407" s="84">
        <v>376566</v>
      </c>
      <c r="E2407">
        <f t="shared" si="74"/>
        <v>2017</v>
      </c>
      <c r="F2407" s="57">
        <f>_xlfn.XLOOKUP(E2407,'Historical Metal Prices'!$L$4:$Z$4,'Historical Metal Prices'!$L$10:$Z$10)</f>
        <v>0.30699777714971033</v>
      </c>
      <c r="G2407" s="77">
        <f t="shared" si="75"/>
        <v>13370.914009685825</v>
      </c>
    </row>
    <row r="2408" spans="1:7" x14ac:dyDescent="0.2">
      <c r="A2408" s="79">
        <v>42829</v>
      </c>
      <c r="B2408" s="77">
        <v>9914.75</v>
      </c>
      <c r="C2408" s="84">
        <v>376872</v>
      </c>
      <c r="E2408">
        <f t="shared" si="74"/>
        <v>2017</v>
      </c>
      <c r="F2408" s="57">
        <f>_xlfn.XLOOKUP(E2408,'Historical Metal Prices'!$L$4:$Z$4,'Historical Metal Prices'!$L$10:$Z$10)</f>
        <v>0.30699777714971033</v>
      </c>
      <c r="G2408" s="77">
        <f t="shared" si="75"/>
        <v>12958.55621099509</v>
      </c>
    </row>
    <row r="2409" spans="1:7" x14ac:dyDescent="0.2">
      <c r="A2409" s="79">
        <v>42828</v>
      </c>
      <c r="B2409" s="77">
        <v>9785</v>
      </c>
      <c r="C2409" s="84">
        <v>374964</v>
      </c>
      <c r="E2409">
        <f t="shared" si="74"/>
        <v>2017</v>
      </c>
      <c r="F2409" s="57">
        <f>_xlfn.XLOOKUP(E2409,'Historical Metal Prices'!$L$4:$Z$4,'Historical Metal Prices'!$L$10:$Z$10)</f>
        <v>0.30699777714971033</v>
      </c>
      <c r="G2409" s="77">
        <f t="shared" si="75"/>
        <v>12788.973249409915</v>
      </c>
    </row>
    <row r="2410" spans="1:7" x14ac:dyDescent="0.2">
      <c r="A2410" s="79">
        <v>42825</v>
      </c>
      <c r="B2410" s="77">
        <v>9962.5</v>
      </c>
      <c r="C2410" s="84">
        <v>376476</v>
      </c>
      <c r="E2410">
        <f t="shared" si="74"/>
        <v>2017</v>
      </c>
      <c r="F2410" s="57">
        <f>_xlfn.XLOOKUP(E2410,'Historical Metal Prices'!$L$4:$Z$4,'Historical Metal Prices'!$L$10:$Z$10)</f>
        <v>0.30699777714971033</v>
      </c>
      <c r="G2410" s="77">
        <f t="shared" si="75"/>
        <v>13020.96535485399</v>
      </c>
    </row>
    <row r="2411" spans="1:7" x14ac:dyDescent="0.2">
      <c r="A2411" s="79">
        <v>42824</v>
      </c>
      <c r="B2411" s="77">
        <v>10074</v>
      </c>
      <c r="C2411" s="84">
        <v>377514</v>
      </c>
      <c r="E2411">
        <f t="shared" si="74"/>
        <v>2017</v>
      </c>
      <c r="F2411" s="57">
        <f>_xlfn.XLOOKUP(E2411,'Historical Metal Prices'!$L$4:$Z$4,'Historical Metal Prices'!$L$10:$Z$10)</f>
        <v>0.30699777714971033</v>
      </c>
      <c r="G2411" s="77">
        <f t="shared" si="75"/>
        <v>13166.695607006182</v>
      </c>
    </row>
    <row r="2412" spans="1:7" x14ac:dyDescent="0.2">
      <c r="A2412" s="79">
        <v>42823</v>
      </c>
      <c r="B2412" s="77">
        <v>9977.5</v>
      </c>
      <c r="C2412" s="84">
        <v>378402</v>
      </c>
      <c r="E2412">
        <f t="shared" si="74"/>
        <v>2017</v>
      </c>
      <c r="F2412" s="57">
        <f>_xlfn.XLOOKUP(E2412,'Historical Metal Prices'!$L$4:$Z$4,'Historical Metal Prices'!$L$10:$Z$10)</f>
        <v>0.30699777714971033</v>
      </c>
      <c r="G2412" s="77">
        <f t="shared" si="75"/>
        <v>13040.570321511235</v>
      </c>
    </row>
    <row r="2413" spans="1:7" x14ac:dyDescent="0.2">
      <c r="A2413" s="79">
        <v>42822</v>
      </c>
      <c r="B2413" s="77">
        <v>9928</v>
      </c>
      <c r="C2413" s="84">
        <v>379866</v>
      </c>
      <c r="E2413">
        <f t="shared" si="74"/>
        <v>2017</v>
      </c>
      <c r="F2413" s="57">
        <f>_xlfn.XLOOKUP(E2413,'Historical Metal Prices'!$L$4:$Z$4,'Historical Metal Prices'!$L$10:$Z$10)</f>
        <v>0.30699777714971033</v>
      </c>
      <c r="G2413" s="77">
        <f t="shared" si="75"/>
        <v>12975.873931542324</v>
      </c>
    </row>
    <row r="2414" spans="1:7" x14ac:dyDescent="0.2">
      <c r="A2414" s="79">
        <v>42821</v>
      </c>
      <c r="B2414" s="77">
        <v>9703</v>
      </c>
      <c r="C2414" s="84">
        <v>381180</v>
      </c>
      <c r="E2414">
        <f t="shared" si="74"/>
        <v>2017</v>
      </c>
      <c r="F2414" s="57">
        <f>_xlfn.XLOOKUP(E2414,'Historical Metal Prices'!$L$4:$Z$4,'Historical Metal Prices'!$L$10:$Z$10)</f>
        <v>0.30699777714971033</v>
      </c>
      <c r="G2414" s="77">
        <f t="shared" si="75"/>
        <v>12681.799431683639</v>
      </c>
    </row>
    <row r="2415" spans="1:7" x14ac:dyDescent="0.2">
      <c r="A2415" s="79">
        <v>42818</v>
      </c>
      <c r="B2415" s="77">
        <v>9807.5</v>
      </c>
      <c r="C2415" s="84">
        <v>382158</v>
      </c>
      <c r="E2415">
        <f t="shared" si="74"/>
        <v>2017</v>
      </c>
      <c r="F2415" s="57">
        <f>_xlfn.XLOOKUP(E2415,'Historical Metal Prices'!$L$4:$Z$4,'Historical Metal Prices'!$L$10:$Z$10)</f>
        <v>0.30699777714971033</v>
      </c>
      <c r="G2415" s="77">
        <f t="shared" si="75"/>
        <v>12818.380699395784</v>
      </c>
    </row>
    <row r="2416" spans="1:7" x14ac:dyDescent="0.2">
      <c r="A2416" s="79">
        <v>42817</v>
      </c>
      <c r="B2416" s="77">
        <v>9967.75</v>
      </c>
      <c r="C2416" s="84">
        <v>382266</v>
      </c>
      <c r="E2416">
        <f t="shared" si="74"/>
        <v>2017</v>
      </c>
      <c r="F2416" s="57">
        <f>_xlfn.XLOOKUP(E2416,'Historical Metal Prices'!$L$4:$Z$4,'Historical Metal Prices'!$L$10:$Z$10)</f>
        <v>0.30699777714971033</v>
      </c>
      <c r="G2416" s="77">
        <f t="shared" si="75"/>
        <v>13027.827093184025</v>
      </c>
    </row>
    <row r="2417" spans="1:7" x14ac:dyDescent="0.2">
      <c r="A2417" s="79">
        <v>42816</v>
      </c>
      <c r="B2417" s="77">
        <v>9955.5</v>
      </c>
      <c r="C2417" s="84">
        <v>382176</v>
      </c>
      <c r="E2417">
        <f t="shared" si="74"/>
        <v>2017</v>
      </c>
      <c r="F2417" s="57">
        <f>_xlfn.XLOOKUP(E2417,'Historical Metal Prices'!$L$4:$Z$4,'Historical Metal Prices'!$L$10:$Z$10)</f>
        <v>0.30699777714971033</v>
      </c>
      <c r="G2417" s="77">
        <f t="shared" si="75"/>
        <v>13011.816370413941</v>
      </c>
    </row>
    <row r="2418" spans="1:7" x14ac:dyDescent="0.2">
      <c r="A2418" s="79">
        <v>42815</v>
      </c>
      <c r="B2418" s="77">
        <v>10097</v>
      </c>
      <c r="C2418" s="84">
        <v>381714</v>
      </c>
      <c r="E2418">
        <f t="shared" si="74"/>
        <v>2017</v>
      </c>
      <c r="F2418" s="57">
        <f>_xlfn.XLOOKUP(E2418,'Historical Metal Prices'!$L$4:$Z$4,'Historical Metal Prices'!$L$10:$Z$10)</f>
        <v>0.30699777714971033</v>
      </c>
      <c r="G2418" s="77">
        <f t="shared" si="75"/>
        <v>13196.756555880625</v>
      </c>
    </row>
    <row r="2419" spans="1:7" x14ac:dyDescent="0.2">
      <c r="A2419" s="79">
        <v>42814</v>
      </c>
      <c r="B2419" s="77">
        <v>10104.25</v>
      </c>
      <c r="C2419" s="84">
        <v>381948</v>
      </c>
      <c r="E2419">
        <f t="shared" si="74"/>
        <v>2017</v>
      </c>
      <c r="F2419" s="57">
        <f>_xlfn.XLOOKUP(E2419,'Historical Metal Prices'!$L$4:$Z$4,'Historical Metal Prices'!$L$10:$Z$10)</f>
        <v>0.30699777714971033</v>
      </c>
      <c r="G2419" s="77">
        <f t="shared" si="75"/>
        <v>13206.232289764961</v>
      </c>
    </row>
    <row r="2420" spans="1:7" x14ac:dyDescent="0.2">
      <c r="A2420" s="79">
        <v>42811</v>
      </c>
      <c r="B2420" s="77">
        <v>10202.5</v>
      </c>
      <c r="C2420" s="84">
        <v>382824</v>
      </c>
      <c r="E2420">
        <f t="shared" si="74"/>
        <v>2017</v>
      </c>
      <c r="F2420" s="57">
        <f>_xlfn.XLOOKUP(E2420,'Historical Metal Prices'!$L$4:$Z$4,'Historical Metal Prices'!$L$10:$Z$10)</f>
        <v>0.30699777714971033</v>
      </c>
      <c r="G2420" s="77">
        <f t="shared" si="75"/>
        <v>13334.64482136992</v>
      </c>
    </row>
    <row r="2421" spans="1:7" x14ac:dyDescent="0.2">
      <c r="A2421" s="79">
        <v>42810</v>
      </c>
      <c r="B2421" s="77">
        <v>10162</v>
      </c>
      <c r="C2421" s="84">
        <v>384258</v>
      </c>
      <c r="E2421">
        <f t="shared" si="74"/>
        <v>2017</v>
      </c>
      <c r="F2421" s="57">
        <f>_xlfn.XLOOKUP(E2421,'Historical Metal Prices'!$L$4:$Z$4,'Historical Metal Prices'!$L$10:$Z$10)</f>
        <v>0.30699777714971033</v>
      </c>
      <c r="G2421" s="77">
        <f t="shared" si="75"/>
        <v>13281.711411395356</v>
      </c>
    </row>
    <row r="2422" spans="1:7" x14ac:dyDescent="0.2">
      <c r="A2422" s="79">
        <v>42809</v>
      </c>
      <c r="B2422" s="77">
        <v>10143.5</v>
      </c>
      <c r="C2422" s="84">
        <v>384924</v>
      </c>
      <c r="E2422">
        <f t="shared" si="74"/>
        <v>2017</v>
      </c>
      <c r="F2422" s="57">
        <f>_xlfn.XLOOKUP(E2422,'Historical Metal Prices'!$L$4:$Z$4,'Historical Metal Prices'!$L$10:$Z$10)</f>
        <v>0.30699777714971033</v>
      </c>
      <c r="G2422" s="77">
        <f t="shared" si="75"/>
        <v>13257.531952518088</v>
      </c>
    </row>
    <row r="2423" spans="1:7" x14ac:dyDescent="0.2">
      <c r="A2423" s="79">
        <v>42808</v>
      </c>
      <c r="B2423" s="77">
        <v>10170.5</v>
      </c>
      <c r="C2423" s="84">
        <v>386400</v>
      </c>
      <c r="E2423">
        <f t="shared" si="74"/>
        <v>2017</v>
      </c>
      <c r="F2423" s="57">
        <f>_xlfn.XLOOKUP(E2423,'Historical Metal Prices'!$L$4:$Z$4,'Historical Metal Prices'!$L$10:$Z$10)</f>
        <v>0.30699777714971033</v>
      </c>
      <c r="G2423" s="77">
        <f t="shared" si="75"/>
        <v>13292.820892501129</v>
      </c>
    </row>
    <row r="2424" spans="1:7" x14ac:dyDescent="0.2">
      <c r="A2424" s="79">
        <v>42807</v>
      </c>
      <c r="B2424" s="77">
        <v>10113.5</v>
      </c>
      <c r="C2424" s="84">
        <v>384522</v>
      </c>
      <c r="E2424">
        <f t="shared" si="74"/>
        <v>2017</v>
      </c>
      <c r="F2424" s="57">
        <f>_xlfn.XLOOKUP(E2424,'Historical Metal Prices'!$L$4:$Z$4,'Historical Metal Prices'!$L$10:$Z$10)</f>
        <v>0.30699777714971033</v>
      </c>
      <c r="G2424" s="77">
        <f t="shared" si="75"/>
        <v>13218.322019203595</v>
      </c>
    </row>
    <row r="2425" spans="1:7" x14ac:dyDescent="0.2">
      <c r="A2425" s="79">
        <v>42804</v>
      </c>
      <c r="B2425" s="77">
        <v>9840</v>
      </c>
      <c r="C2425" s="84">
        <v>383910</v>
      </c>
      <c r="E2425">
        <f t="shared" si="74"/>
        <v>2017</v>
      </c>
      <c r="F2425" s="57">
        <f>_xlfn.XLOOKUP(E2425,'Historical Metal Prices'!$L$4:$Z$4,'Historical Metal Prices'!$L$10:$Z$10)</f>
        <v>0.30699777714971033</v>
      </c>
      <c r="G2425" s="77">
        <f t="shared" si="75"/>
        <v>12860.858127153149</v>
      </c>
    </row>
    <row r="2426" spans="1:7" x14ac:dyDescent="0.2">
      <c r="A2426" s="79">
        <v>42803</v>
      </c>
      <c r="B2426" s="77">
        <v>10092</v>
      </c>
      <c r="C2426" s="84">
        <v>384978</v>
      </c>
      <c r="E2426">
        <f t="shared" si="74"/>
        <v>2017</v>
      </c>
      <c r="F2426" s="57">
        <f>_xlfn.XLOOKUP(E2426,'Historical Metal Prices'!$L$4:$Z$4,'Historical Metal Prices'!$L$10:$Z$10)</f>
        <v>0.30699777714971033</v>
      </c>
      <c r="G2426" s="77">
        <f t="shared" si="75"/>
        <v>13190.221566994876</v>
      </c>
    </row>
    <row r="2427" spans="1:7" x14ac:dyDescent="0.2">
      <c r="A2427" s="79">
        <v>42802</v>
      </c>
      <c r="B2427" s="77">
        <v>10142</v>
      </c>
      <c r="C2427" s="84">
        <v>385830</v>
      </c>
      <c r="E2427">
        <f t="shared" si="74"/>
        <v>2017</v>
      </c>
      <c r="F2427" s="57">
        <f>_xlfn.XLOOKUP(E2427,'Historical Metal Prices'!$L$4:$Z$4,'Historical Metal Prices'!$L$10:$Z$10)</f>
        <v>0.30699777714971033</v>
      </c>
      <c r="G2427" s="77">
        <f t="shared" si="75"/>
        <v>13255.571455852361</v>
      </c>
    </row>
    <row r="2428" spans="1:7" x14ac:dyDescent="0.2">
      <c r="A2428" s="79">
        <v>42801</v>
      </c>
      <c r="B2428" s="77">
        <v>10588.75</v>
      </c>
      <c r="C2428" s="84">
        <v>386118</v>
      </c>
      <c r="E2428">
        <f t="shared" si="74"/>
        <v>2017</v>
      </c>
      <c r="F2428" s="57">
        <f>_xlfn.XLOOKUP(E2428,'Historical Metal Prices'!$L$4:$Z$4,'Historical Metal Prices'!$L$10:$Z$10)</f>
        <v>0.30699777714971033</v>
      </c>
      <c r="G2428" s="77">
        <f t="shared" si="75"/>
        <v>13839.472712793995</v>
      </c>
    </row>
    <row r="2429" spans="1:7" x14ac:dyDescent="0.2">
      <c r="A2429" s="79">
        <v>42800</v>
      </c>
      <c r="B2429" s="77">
        <v>11039.75</v>
      </c>
      <c r="C2429" s="84">
        <v>381096</v>
      </c>
      <c r="E2429">
        <f t="shared" si="74"/>
        <v>2017</v>
      </c>
      <c r="F2429" s="57">
        <f>_xlfn.XLOOKUP(E2429,'Historical Metal Prices'!$L$4:$Z$4,'Historical Metal Prices'!$L$10:$Z$10)</f>
        <v>0.30699777714971033</v>
      </c>
      <c r="G2429" s="77">
        <f t="shared" si="75"/>
        <v>14428.928710288514</v>
      </c>
    </row>
    <row r="2430" spans="1:7" x14ac:dyDescent="0.2">
      <c r="A2430" s="79">
        <v>42797</v>
      </c>
      <c r="B2430" s="77">
        <v>10936</v>
      </c>
      <c r="C2430" s="84">
        <v>377280</v>
      </c>
      <c r="E2430">
        <f t="shared" si="74"/>
        <v>2017</v>
      </c>
      <c r="F2430" s="57">
        <f>_xlfn.XLOOKUP(E2430,'Historical Metal Prices'!$L$4:$Z$4,'Historical Metal Prices'!$L$10:$Z$10)</f>
        <v>0.30699777714971033</v>
      </c>
      <c r="G2430" s="77">
        <f t="shared" si="75"/>
        <v>14293.327690909233</v>
      </c>
    </row>
    <row r="2431" spans="1:7" x14ac:dyDescent="0.2">
      <c r="A2431" s="79">
        <v>42796</v>
      </c>
      <c r="B2431" s="77">
        <v>10725.25</v>
      </c>
      <c r="C2431" s="84">
        <v>377730</v>
      </c>
      <c r="E2431">
        <f t="shared" si="74"/>
        <v>2017</v>
      </c>
      <c r="F2431" s="57">
        <f>_xlfn.XLOOKUP(E2431,'Historical Metal Prices'!$L$4:$Z$4,'Historical Metal Prices'!$L$10:$Z$10)</f>
        <v>0.30699777714971033</v>
      </c>
      <c r="G2431" s="77">
        <f t="shared" si="75"/>
        <v>14017.877909374931</v>
      </c>
    </row>
    <row r="2432" spans="1:7" x14ac:dyDescent="0.2">
      <c r="A2432" s="79">
        <v>42795</v>
      </c>
      <c r="B2432" s="77">
        <v>10974.5</v>
      </c>
      <c r="C2432" s="84">
        <v>378444</v>
      </c>
      <c r="E2432">
        <f t="shared" si="74"/>
        <v>2017</v>
      </c>
      <c r="F2432" s="57">
        <f>_xlfn.XLOOKUP(E2432,'Historical Metal Prices'!$L$4:$Z$4,'Historical Metal Prices'!$L$10:$Z$10)</f>
        <v>0.30699777714971033</v>
      </c>
      <c r="G2432" s="77">
        <f t="shared" si="75"/>
        <v>14343.647105329495</v>
      </c>
    </row>
    <row r="2433" spans="1:7" x14ac:dyDescent="0.2">
      <c r="A2433" s="79">
        <v>42794</v>
      </c>
      <c r="B2433" s="77">
        <v>10926.5</v>
      </c>
      <c r="C2433" s="84">
        <v>377778</v>
      </c>
      <c r="E2433">
        <f t="shared" si="74"/>
        <v>2017</v>
      </c>
      <c r="F2433" s="57">
        <f>_xlfn.XLOOKUP(E2433,'Historical Metal Prices'!$L$4:$Z$4,'Historical Metal Prices'!$L$10:$Z$10)</f>
        <v>0.30699777714971033</v>
      </c>
      <c r="G2433" s="77">
        <f t="shared" si="75"/>
        <v>14280.911212026311</v>
      </c>
    </row>
    <row r="2434" spans="1:7" x14ac:dyDescent="0.2">
      <c r="A2434" s="79">
        <v>42793</v>
      </c>
      <c r="B2434" s="77">
        <v>10993</v>
      </c>
      <c r="C2434" s="84">
        <v>377466</v>
      </c>
      <c r="E2434">
        <f t="shared" si="74"/>
        <v>2017</v>
      </c>
      <c r="F2434" s="57">
        <f>_xlfn.XLOOKUP(E2434,'Historical Metal Prices'!$L$4:$Z$4,'Historical Metal Prices'!$L$10:$Z$10)</f>
        <v>0.30699777714971033</v>
      </c>
      <c r="G2434" s="77">
        <f t="shared" si="75"/>
        <v>14367.826564206765</v>
      </c>
    </row>
    <row r="2435" spans="1:7" x14ac:dyDescent="0.2">
      <c r="A2435" s="79">
        <v>42790</v>
      </c>
      <c r="B2435" s="77">
        <v>10808.5</v>
      </c>
      <c r="C2435" s="84">
        <v>378612</v>
      </c>
      <c r="E2435">
        <f t="shared" si="74"/>
        <v>2017</v>
      </c>
      <c r="F2435" s="57">
        <f>_xlfn.XLOOKUP(E2435,'Historical Metal Prices'!$L$4:$Z$4,'Historical Metal Prices'!$L$10:$Z$10)</f>
        <v>0.30699777714971033</v>
      </c>
      <c r="G2435" s="77">
        <f t="shared" si="75"/>
        <v>14126.685474322645</v>
      </c>
    </row>
    <row r="2436" spans="1:7" x14ac:dyDescent="0.2">
      <c r="A2436" s="79">
        <v>42789</v>
      </c>
      <c r="B2436" s="77">
        <v>10526</v>
      </c>
      <c r="C2436" s="84">
        <v>379680</v>
      </c>
      <c r="E2436">
        <f t="shared" si="74"/>
        <v>2017</v>
      </c>
      <c r="F2436" s="57">
        <f>_xlfn.XLOOKUP(E2436,'Historical Metal Prices'!$L$4:$Z$4,'Historical Metal Prices'!$L$10:$Z$10)</f>
        <v>0.30699777714971033</v>
      </c>
      <c r="G2436" s="77">
        <f t="shared" si="75"/>
        <v>13757.458602277851</v>
      </c>
    </row>
    <row r="2437" spans="1:7" x14ac:dyDescent="0.2">
      <c r="A2437" s="79">
        <v>42788</v>
      </c>
      <c r="B2437" s="77">
        <v>10753.5</v>
      </c>
      <c r="C2437" s="84">
        <v>381720</v>
      </c>
      <c r="E2437">
        <f t="shared" si="74"/>
        <v>2017</v>
      </c>
      <c r="F2437" s="57">
        <f>_xlfn.XLOOKUP(E2437,'Historical Metal Prices'!$L$4:$Z$4,'Historical Metal Prices'!$L$10:$Z$10)</f>
        <v>0.30699777714971033</v>
      </c>
      <c r="G2437" s="77">
        <f t="shared" si="75"/>
        <v>14054.800596579409</v>
      </c>
    </row>
    <row r="2438" spans="1:7" x14ac:dyDescent="0.2">
      <c r="A2438" s="79">
        <v>42787</v>
      </c>
      <c r="B2438" s="77">
        <v>10798.5</v>
      </c>
      <c r="C2438" s="84">
        <v>384000</v>
      </c>
      <c r="E2438">
        <f t="shared" si="74"/>
        <v>2017</v>
      </c>
      <c r="F2438" s="57">
        <f>_xlfn.XLOOKUP(E2438,'Historical Metal Prices'!$L$4:$Z$4,'Historical Metal Prices'!$L$10:$Z$10)</f>
        <v>0.30699777714971033</v>
      </c>
      <c r="G2438" s="77">
        <f t="shared" si="75"/>
        <v>14113.615496551147</v>
      </c>
    </row>
    <row r="2439" spans="1:7" x14ac:dyDescent="0.2">
      <c r="A2439" s="79">
        <v>42786</v>
      </c>
      <c r="B2439" s="77">
        <v>11094.25</v>
      </c>
      <c r="C2439" s="84">
        <v>384900</v>
      </c>
      <c r="E2439">
        <f t="shared" si="74"/>
        <v>2017</v>
      </c>
      <c r="F2439" s="57">
        <f>_xlfn.XLOOKUP(E2439,'Historical Metal Prices'!$L$4:$Z$4,'Historical Metal Prices'!$L$10:$Z$10)</f>
        <v>0.30699777714971033</v>
      </c>
      <c r="G2439" s="77">
        <f t="shared" si="75"/>
        <v>14500.160089143174</v>
      </c>
    </row>
    <row r="2440" spans="1:7" x14ac:dyDescent="0.2">
      <c r="A2440" s="79">
        <v>42783</v>
      </c>
      <c r="B2440" s="77">
        <v>11011.75</v>
      </c>
      <c r="C2440" s="84">
        <v>383784</v>
      </c>
      <c r="E2440">
        <f t="shared" si="74"/>
        <v>2017</v>
      </c>
      <c r="F2440" s="57">
        <f>_xlfn.XLOOKUP(E2440,'Historical Metal Prices'!$L$4:$Z$4,'Historical Metal Prices'!$L$10:$Z$10)</f>
        <v>0.30699777714971033</v>
      </c>
      <c r="G2440" s="77">
        <f t="shared" si="75"/>
        <v>14392.332772528323</v>
      </c>
    </row>
    <row r="2441" spans="1:7" x14ac:dyDescent="0.2">
      <c r="A2441" s="79">
        <v>42782</v>
      </c>
      <c r="B2441" s="77">
        <v>11011.75</v>
      </c>
      <c r="C2441" s="84">
        <v>379494</v>
      </c>
      <c r="E2441">
        <f t="shared" si="74"/>
        <v>2017</v>
      </c>
      <c r="F2441" s="57">
        <f>_xlfn.XLOOKUP(E2441,'Historical Metal Prices'!$L$4:$Z$4,'Historical Metal Prices'!$L$10:$Z$10)</f>
        <v>0.30699777714971033</v>
      </c>
      <c r="G2441" s="77">
        <f t="shared" si="75"/>
        <v>14392.332772528323</v>
      </c>
    </row>
    <row r="2442" spans="1:7" x14ac:dyDescent="0.2">
      <c r="A2442" s="79">
        <v>42781</v>
      </c>
      <c r="B2442" s="77">
        <v>10873.5</v>
      </c>
      <c r="C2442" s="84">
        <v>380100</v>
      </c>
      <c r="E2442">
        <f t="shared" si="74"/>
        <v>2017</v>
      </c>
      <c r="F2442" s="57">
        <f>_xlfn.XLOOKUP(E2442,'Historical Metal Prices'!$L$4:$Z$4,'Historical Metal Prices'!$L$10:$Z$10)</f>
        <v>0.30699777714971033</v>
      </c>
      <c r="G2442" s="77">
        <f t="shared" si="75"/>
        <v>14211.640329837375</v>
      </c>
    </row>
    <row r="2443" spans="1:7" x14ac:dyDescent="0.2">
      <c r="A2443" s="79">
        <v>42780</v>
      </c>
      <c r="B2443" s="77">
        <v>10715</v>
      </c>
      <c r="C2443" s="84">
        <v>380610</v>
      </c>
      <c r="E2443">
        <f t="shared" ref="E2443:E2506" si="76">YEAR(A2443)</f>
        <v>2017</v>
      </c>
      <c r="F2443" s="57">
        <f>_xlfn.XLOOKUP(E2443,'Historical Metal Prices'!$L$4:$Z$4,'Historical Metal Prices'!$L$10:$Z$10)</f>
        <v>0.30699777714971033</v>
      </c>
      <c r="G2443" s="77">
        <f t="shared" ref="G2443:G2506" si="77">IFERROR(B2443*(1+F2443),G2444)</f>
        <v>14004.481182159147</v>
      </c>
    </row>
    <row r="2444" spans="1:7" x14ac:dyDescent="0.2">
      <c r="A2444" s="79">
        <v>42779</v>
      </c>
      <c r="B2444" s="77">
        <v>10680</v>
      </c>
      <c r="C2444" s="84">
        <v>381546</v>
      </c>
      <c r="E2444">
        <f t="shared" si="76"/>
        <v>2017</v>
      </c>
      <c r="F2444" s="57">
        <f>_xlfn.XLOOKUP(E2444,'Historical Metal Prices'!$L$4:$Z$4,'Historical Metal Prices'!$L$10:$Z$10)</f>
        <v>0.30699777714971033</v>
      </c>
      <c r="G2444" s="77">
        <f t="shared" si="77"/>
        <v>13958.736259958907</v>
      </c>
    </row>
    <row r="2445" spans="1:7" x14ac:dyDescent="0.2">
      <c r="A2445" s="79">
        <v>42776</v>
      </c>
      <c r="B2445" s="77">
        <v>10614.75</v>
      </c>
      <c r="C2445" s="84">
        <v>383040</v>
      </c>
      <c r="E2445">
        <f t="shared" si="76"/>
        <v>2017</v>
      </c>
      <c r="F2445" s="57">
        <f>_xlfn.XLOOKUP(E2445,'Historical Metal Prices'!$L$4:$Z$4,'Historical Metal Prices'!$L$10:$Z$10)</f>
        <v>0.30699777714971033</v>
      </c>
      <c r="G2445" s="77">
        <f t="shared" si="77"/>
        <v>13873.454654999889</v>
      </c>
    </row>
    <row r="2446" spans="1:7" x14ac:dyDescent="0.2">
      <c r="A2446" s="79">
        <v>42775</v>
      </c>
      <c r="B2446" s="77">
        <v>10232.5</v>
      </c>
      <c r="C2446" s="84">
        <v>381864</v>
      </c>
      <c r="E2446">
        <f t="shared" si="76"/>
        <v>2017</v>
      </c>
      <c r="F2446" s="57">
        <f>_xlfn.XLOOKUP(E2446,'Historical Metal Prices'!$L$4:$Z$4,'Historical Metal Prices'!$L$10:$Z$10)</f>
        <v>0.30699777714971033</v>
      </c>
      <c r="G2446" s="77">
        <f t="shared" si="77"/>
        <v>13373.854754684411</v>
      </c>
    </row>
    <row r="2447" spans="1:7" x14ac:dyDescent="0.2">
      <c r="A2447" s="79">
        <v>42774</v>
      </c>
      <c r="B2447" s="77">
        <v>10443</v>
      </c>
      <c r="C2447" s="84">
        <v>382584</v>
      </c>
      <c r="E2447">
        <f t="shared" si="76"/>
        <v>2017</v>
      </c>
      <c r="F2447" s="57">
        <f>_xlfn.XLOOKUP(E2447,'Historical Metal Prices'!$L$4:$Z$4,'Historical Metal Prices'!$L$10:$Z$10)</f>
        <v>0.30699777714971033</v>
      </c>
      <c r="G2447" s="77">
        <f t="shared" si="77"/>
        <v>13648.977786774425</v>
      </c>
    </row>
    <row r="2448" spans="1:7" x14ac:dyDescent="0.2">
      <c r="A2448" s="79">
        <v>42773</v>
      </c>
      <c r="B2448" s="77">
        <v>10299.75</v>
      </c>
      <c r="C2448" s="84">
        <v>383244</v>
      </c>
      <c r="E2448">
        <f t="shared" si="76"/>
        <v>2017</v>
      </c>
      <c r="F2448" s="57">
        <f>_xlfn.XLOOKUP(E2448,'Historical Metal Prices'!$L$4:$Z$4,'Historical Metal Prices'!$L$10:$Z$10)</f>
        <v>0.30699777714971033</v>
      </c>
      <c r="G2448" s="77">
        <f t="shared" si="77"/>
        <v>13461.75035519773</v>
      </c>
    </row>
    <row r="2449" spans="1:7" x14ac:dyDescent="0.2">
      <c r="A2449" s="79">
        <v>42772</v>
      </c>
      <c r="B2449" s="77">
        <v>10396.5</v>
      </c>
      <c r="C2449" s="84">
        <v>383292</v>
      </c>
      <c r="E2449">
        <f t="shared" si="76"/>
        <v>2017</v>
      </c>
      <c r="F2449" s="57">
        <f>_xlfn.XLOOKUP(E2449,'Historical Metal Prices'!$L$4:$Z$4,'Historical Metal Prices'!$L$10:$Z$10)</f>
        <v>0.30699777714971033</v>
      </c>
      <c r="G2449" s="77">
        <f t="shared" si="77"/>
        <v>13588.202390136963</v>
      </c>
    </row>
    <row r="2450" spans="1:7" x14ac:dyDescent="0.2">
      <c r="A2450" s="79">
        <v>42769</v>
      </c>
      <c r="B2450" s="77">
        <v>10171</v>
      </c>
      <c r="C2450" s="84">
        <v>382176</v>
      </c>
      <c r="E2450">
        <f t="shared" si="76"/>
        <v>2017</v>
      </c>
      <c r="F2450" s="57">
        <f>_xlfn.XLOOKUP(E2450,'Historical Metal Prices'!$L$4:$Z$4,'Historical Metal Prices'!$L$10:$Z$10)</f>
        <v>0.30699777714971033</v>
      </c>
      <c r="G2450" s="77">
        <f t="shared" si="77"/>
        <v>13293.474391389704</v>
      </c>
    </row>
    <row r="2451" spans="1:7" x14ac:dyDescent="0.2">
      <c r="A2451" s="79">
        <v>42768</v>
      </c>
      <c r="B2451" s="77">
        <v>10341</v>
      </c>
      <c r="C2451" s="84">
        <v>382074</v>
      </c>
      <c r="E2451">
        <f t="shared" si="76"/>
        <v>2017</v>
      </c>
      <c r="F2451" s="57">
        <f>_xlfn.XLOOKUP(E2451,'Historical Metal Prices'!$L$4:$Z$4,'Historical Metal Prices'!$L$10:$Z$10)</f>
        <v>0.30699777714971033</v>
      </c>
      <c r="G2451" s="77">
        <f t="shared" si="77"/>
        <v>13515.664013505155</v>
      </c>
    </row>
    <row r="2452" spans="1:7" x14ac:dyDescent="0.2">
      <c r="A2452" s="79">
        <v>42767</v>
      </c>
      <c r="B2452" s="77">
        <v>10193.25</v>
      </c>
      <c r="C2452" s="84">
        <v>382098</v>
      </c>
      <c r="E2452">
        <f t="shared" si="76"/>
        <v>2017</v>
      </c>
      <c r="F2452" s="57">
        <f>_xlfn.XLOOKUP(E2452,'Historical Metal Prices'!$L$4:$Z$4,'Historical Metal Prices'!$L$10:$Z$10)</f>
        <v>0.30699777714971033</v>
      </c>
      <c r="G2452" s="77">
        <f t="shared" si="77"/>
        <v>13322.555091931285</v>
      </c>
    </row>
    <row r="2453" spans="1:7" x14ac:dyDescent="0.2">
      <c r="A2453" s="79">
        <v>42766</v>
      </c>
      <c r="B2453" s="77">
        <v>9899.5</v>
      </c>
      <c r="C2453" s="84">
        <v>382620</v>
      </c>
      <c r="E2453">
        <f t="shared" si="76"/>
        <v>2017</v>
      </c>
      <c r="F2453" s="57">
        <f>_xlfn.XLOOKUP(E2453,'Historical Metal Prices'!$L$4:$Z$4,'Historical Metal Prices'!$L$10:$Z$10)</f>
        <v>0.30699777714971033</v>
      </c>
      <c r="G2453" s="77">
        <f t="shared" si="77"/>
        <v>12938.624494893558</v>
      </c>
    </row>
    <row r="2454" spans="1:7" x14ac:dyDescent="0.2">
      <c r="A2454" s="79">
        <v>42765</v>
      </c>
      <c r="B2454" s="77">
        <v>9622.5</v>
      </c>
      <c r="C2454" s="84">
        <v>382290</v>
      </c>
      <c r="E2454">
        <f t="shared" si="76"/>
        <v>2017</v>
      </c>
      <c r="F2454" s="57">
        <f>_xlfn.XLOOKUP(E2454,'Historical Metal Prices'!$L$4:$Z$4,'Historical Metal Prices'!$L$10:$Z$10)</f>
        <v>0.30699777714971033</v>
      </c>
      <c r="G2454" s="77">
        <f t="shared" si="77"/>
        <v>12576.586110623088</v>
      </c>
    </row>
    <row r="2455" spans="1:7" x14ac:dyDescent="0.2">
      <c r="A2455" s="79">
        <v>42762</v>
      </c>
      <c r="B2455" s="77">
        <v>9420.5</v>
      </c>
      <c r="C2455" s="84">
        <v>381006</v>
      </c>
      <c r="E2455">
        <f t="shared" si="76"/>
        <v>2017</v>
      </c>
      <c r="F2455" s="57">
        <f>_xlfn.XLOOKUP(E2455,'Historical Metal Prices'!$L$4:$Z$4,'Historical Metal Prices'!$L$10:$Z$10)</f>
        <v>0.30699777714971033</v>
      </c>
      <c r="G2455" s="77">
        <f t="shared" si="77"/>
        <v>12312.572559638846</v>
      </c>
    </row>
    <row r="2456" spans="1:7" x14ac:dyDescent="0.2">
      <c r="A2456" s="79">
        <v>42761</v>
      </c>
      <c r="B2456" s="77">
        <v>9352.5</v>
      </c>
      <c r="C2456" s="84">
        <v>381714</v>
      </c>
      <c r="E2456">
        <f t="shared" si="76"/>
        <v>2017</v>
      </c>
      <c r="F2456" s="57">
        <f>_xlfn.XLOOKUP(E2456,'Historical Metal Prices'!$L$4:$Z$4,'Historical Metal Prices'!$L$10:$Z$10)</f>
        <v>0.30699777714971033</v>
      </c>
      <c r="G2456" s="77">
        <f t="shared" si="77"/>
        <v>12223.696710792667</v>
      </c>
    </row>
    <row r="2457" spans="1:7" x14ac:dyDescent="0.2">
      <c r="A2457" s="79">
        <v>42760</v>
      </c>
      <c r="B2457" s="77">
        <v>9639.5</v>
      </c>
      <c r="C2457" s="84">
        <v>382002</v>
      </c>
      <c r="E2457">
        <f t="shared" si="76"/>
        <v>2017</v>
      </c>
      <c r="F2457" s="57">
        <f>_xlfn.XLOOKUP(E2457,'Historical Metal Prices'!$L$4:$Z$4,'Historical Metal Prices'!$L$10:$Z$10)</f>
        <v>0.30699777714971033</v>
      </c>
      <c r="G2457" s="77">
        <f t="shared" si="77"/>
        <v>12598.805072834633</v>
      </c>
    </row>
    <row r="2458" spans="1:7" x14ac:dyDescent="0.2">
      <c r="A2458" s="79">
        <v>42759</v>
      </c>
      <c r="B2458" s="77">
        <v>9741</v>
      </c>
      <c r="C2458" s="84">
        <v>380154</v>
      </c>
      <c r="E2458">
        <f t="shared" si="76"/>
        <v>2017</v>
      </c>
      <c r="F2458" s="57">
        <f>_xlfn.XLOOKUP(E2458,'Historical Metal Prices'!$L$4:$Z$4,'Historical Metal Prices'!$L$10:$Z$10)</f>
        <v>0.30699777714971033</v>
      </c>
      <c r="G2458" s="77">
        <f t="shared" si="77"/>
        <v>12731.465347215328</v>
      </c>
    </row>
    <row r="2459" spans="1:7" x14ac:dyDescent="0.2">
      <c r="A2459" s="79">
        <v>42758</v>
      </c>
      <c r="B2459" s="77">
        <v>9655</v>
      </c>
      <c r="C2459" s="84">
        <v>375504</v>
      </c>
      <c r="E2459">
        <f t="shared" si="76"/>
        <v>2017</v>
      </c>
      <c r="F2459" s="57">
        <f>_xlfn.XLOOKUP(E2459,'Historical Metal Prices'!$L$4:$Z$4,'Historical Metal Prices'!$L$10:$Z$10)</f>
        <v>0.30699777714971033</v>
      </c>
      <c r="G2459" s="77">
        <f t="shared" si="77"/>
        <v>12619.063538380453</v>
      </c>
    </row>
    <row r="2460" spans="1:7" x14ac:dyDescent="0.2">
      <c r="A2460" s="79">
        <v>42755</v>
      </c>
      <c r="B2460" s="77">
        <v>9648.5</v>
      </c>
      <c r="C2460" s="84">
        <v>371970</v>
      </c>
      <c r="E2460">
        <f t="shared" si="76"/>
        <v>2017</v>
      </c>
      <c r="F2460" s="57">
        <f>_xlfn.XLOOKUP(E2460,'Historical Metal Prices'!$L$4:$Z$4,'Historical Metal Prices'!$L$10:$Z$10)</f>
        <v>0.30699777714971033</v>
      </c>
      <c r="G2460" s="77">
        <f t="shared" si="77"/>
        <v>12610.568052828979</v>
      </c>
    </row>
    <row r="2461" spans="1:7" x14ac:dyDescent="0.2">
      <c r="A2461" s="79">
        <v>42754</v>
      </c>
      <c r="B2461" s="77">
        <v>9873.5</v>
      </c>
      <c r="C2461" s="84">
        <v>372006</v>
      </c>
      <c r="E2461">
        <f t="shared" si="76"/>
        <v>2017</v>
      </c>
      <c r="F2461" s="57">
        <f>_xlfn.XLOOKUP(E2461,'Historical Metal Prices'!$L$4:$Z$4,'Historical Metal Prices'!$L$10:$Z$10)</f>
        <v>0.30699777714971033</v>
      </c>
      <c r="G2461" s="77">
        <f t="shared" si="77"/>
        <v>12904.642552687665</v>
      </c>
    </row>
    <row r="2462" spans="1:7" x14ac:dyDescent="0.2">
      <c r="A2462" s="79">
        <v>42753</v>
      </c>
      <c r="B2462" s="77">
        <v>10123</v>
      </c>
      <c r="C2462" s="84">
        <v>371028</v>
      </c>
      <c r="E2462">
        <f t="shared" si="76"/>
        <v>2017</v>
      </c>
      <c r="F2462" s="57">
        <f>_xlfn.XLOOKUP(E2462,'Historical Metal Prices'!$L$4:$Z$4,'Historical Metal Prices'!$L$10:$Z$10)</f>
        <v>0.30699777714971033</v>
      </c>
      <c r="G2462" s="77">
        <f t="shared" si="77"/>
        <v>13230.738498086517</v>
      </c>
    </row>
    <row r="2463" spans="1:7" x14ac:dyDescent="0.2">
      <c r="A2463" s="79">
        <v>42752</v>
      </c>
      <c r="B2463" s="77">
        <v>10111.5</v>
      </c>
      <c r="C2463" s="84">
        <v>371256</v>
      </c>
      <c r="E2463">
        <f t="shared" si="76"/>
        <v>2017</v>
      </c>
      <c r="F2463" s="57">
        <f>_xlfn.XLOOKUP(E2463,'Historical Metal Prices'!$L$4:$Z$4,'Historical Metal Prices'!$L$10:$Z$10)</f>
        <v>0.30699777714971033</v>
      </c>
      <c r="G2463" s="77">
        <f t="shared" si="77"/>
        <v>13215.708023649297</v>
      </c>
    </row>
    <row r="2464" spans="1:7" x14ac:dyDescent="0.2">
      <c r="A2464" s="79">
        <v>42751</v>
      </c>
      <c r="B2464" s="77">
        <v>10212</v>
      </c>
      <c r="C2464" s="84">
        <v>372114</v>
      </c>
      <c r="E2464">
        <f t="shared" si="76"/>
        <v>2017</v>
      </c>
      <c r="F2464" s="57">
        <f>_xlfn.XLOOKUP(E2464,'Historical Metal Prices'!$L$4:$Z$4,'Historical Metal Prices'!$L$10:$Z$10)</f>
        <v>0.30699777714971033</v>
      </c>
      <c r="G2464" s="77">
        <f t="shared" si="77"/>
        <v>13347.061300252843</v>
      </c>
    </row>
    <row r="2465" spans="1:7" x14ac:dyDescent="0.2">
      <c r="A2465" s="79">
        <v>42748</v>
      </c>
      <c r="B2465" s="77">
        <v>10399.5</v>
      </c>
      <c r="C2465" s="84">
        <v>369732</v>
      </c>
      <c r="E2465">
        <f t="shared" si="76"/>
        <v>2017</v>
      </c>
      <c r="F2465" s="57">
        <f>_xlfn.XLOOKUP(E2465,'Historical Metal Prices'!$L$4:$Z$4,'Historical Metal Prices'!$L$10:$Z$10)</f>
        <v>0.30699777714971033</v>
      </c>
      <c r="G2465" s="77">
        <f t="shared" si="77"/>
        <v>13592.123383468412</v>
      </c>
    </row>
    <row r="2466" spans="1:7" x14ac:dyDescent="0.2">
      <c r="A2466" s="79">
        <v>42747</v>
      </c>
      <c r="B2466" s="77">
        <v>10224.25</v>
      </c>
      <c r="C2466" s="84">
        <v>370866</v>
      </c>
      <c r="E2466">
        <f t="shared" si="76"/>
        <v>2017</v>
      </c>
      <c r="F2466" s="57">
        <f>_xlfn.XLOOKUP(E2466,'Historical Metal Prices'!$L$4:$Z$4,'Historical Metal Prices'!$L$10:$Z$10)</f>
        <v>0.30699777714971033</v>
      </c>
      <c r="G2466" s="77">
        <f t="shared" si="77"/>
        <v>13363.072023022925</v>
      </c>
    </row>
    <row r="2467" spans="1:7" x14ac:dyDescent="0.2">
      <c r="A2467" s="79">
        <v>42746</v>
      </c>
      <c r="B2467" s="77">
        <v>10127</v>
      </c>
      <c r="C2467" s="84">
        <v>371820</v>
      </c>
      <c r="E2467">
        <f t="shared" si="76"/>
        <v>2017</v>
      </c>
      <c r="F2467" s="57">
        <f>_xlfn.XLOOKUP(E2467,'Historical Metal Prices'!$L$4:$Z$4,'Historical Metal Prices'!$L$10:$Z$10)</f>
        <v>0.30699777714971033</v>
      </c>
      <c r="G2467" s="77">
        <f t="shared" si="77"/>
        <v>13235.966489195116</v>
      </c>
    </row>
    <row r="2468" spans="1:7" x14ac:dyDescent="0.2">
      <c r="A2468" s="79">
        <v>42745</v>
      </c>
      <c r="B2468" s="77">
        <v>10562</v>
      </c>
      <c r="C2468" s="84">
        <v>371928</v>
      </c>
      <c r="E2468">
        <f t="shared" si="76"/>
        <v>2017</v>
      </c>
      <c r="F2468" s="57">
        <f>_xlfn.XLOOKUP(E2468,'Historical Metal Prices'!$L$4:$Z$4,'Historical Metal Prices'!$L$10:$Z$10)</f>
        <v>0.30699777714971033</v>
      </c>
      <c r="G2468" s="77">
        <f t="shared" si="77"/>
        <v>13804.510522255241</v>
      </c>
    </row>
    <row r="2469" spans="1:7" x14ac:dyDescent="0.2">
      <c r="A2469" s="79">
        <v>42744</v>
      </c>
      <c r="B2469" s="77">
        <v>10337.75</v>
      </c>
      <c r="C2469" s="84">
        <v>371964</v>
      </c>
      <c r="E2469">
        <f t="shared" si="76"/>
        <v>2017</v>
      </c>
      <c r="F2469" s="57">
        <f>_xlfn.XLOOKUP(E2469,'Historical Metal Prices'!$L$4:$Z$4,'Historical Metal Prices'!$L$10:$Z$10)</f>
        <v>0.30699777714971033</v>
      </c>
      <c r="G2469" s="77">
        <f t="shared" si="77"/>
        <v>13511.416270729418</v>
      </c>
    </row>
    <row r="2470" spans="1:7" x14ac:dyDescent="0.2">
      <c r="A2470" s="79">
        <v>42741</v>
      </c>
      <c r="B2470" s="77">
        <v>10191.25</v>
      </c>
      <c r="C2470" s="84">
        <v>372012</v>
      </c>
      <c r="E2470">
        <f t="shared" si="76"/>
        <v>2017</v>
      </c>
      <c r="F2470" s="57">
        <f>_xlfn.XLOOKUP(E2470,'Historical Metal Prices'!$L$4:$Z$4,'Historical Metal Prices'!$L$10:$Z$10)</f>
        <v>0.30699777714971033</v>
      </c>
      <c r="G2470" s="77">
        <f t="shared" si="77"/>
        <v>13319.941096376986</v>
      </c>
    </row>
    <row r="2471" spans="1:7" x14ac:dyDescent="0.2">
      <c r="A2471" s="79">
        <v>42740</v>
      </c>
      <c r="B2471" s="77">
        <v>10241</v>
      </c>
      <c r="C2471" s="84">
        <v>370920</v>
      </c>
      <c r="E2471">
        <f t="shared" si="76"/>
        <v>2017</v>
      </c>
      <c r="F2471" s="57">
        <f>_xlfn.XLOOKUP(E2471,'Historical Metal Prices'!$L$4:$Z$4,'Historical Metal Prices'!$L$10:$Z$10)</f>
        <v>0.30699777714971033</v>
      </c>
      <c r="G2471" s="77">
        <f t="shared" si="77"/>
        <v>13384.964235790183</v>
      </c>
    </row>
    <row r="2472" spans="1:7" x14ac:dyDescent="0.2">
      <c r="A2472" s="79">
        <v>42739</v>
      </c>
      <c r="B2472" s="77">
        <v>10164.5</v>
      </c>
      <c r="C2472" s="84">
        <v>370920</v>
      </c>
      <c r="E2472">
        <f t="shared" si="76"/>
        <v>2017</v>
      </c>
      <c r="F2472" s="57">
        <f>_xlfn.XLOOKUP(E2472,'Historical Metal Prices'!$L$4:$Z$4,'Historical Metal Prices'!$L$10:$Z$10)</f>
        <v>0.30699777714971033</v>
      </c>
      <c r="G2472" s="77">
        <f t="shared" si="77"/>
        <v>13284.97890583823</v>
      </c>
    </row>
    <row r="2473" spans="1:7" x14ac:dyDescent="0.2">
      <c r="A2473" s="79">
        <v>42738</v>
      </c>
      <c r="B2473" s="77">
        <v>9854.5</v>
      </c>
      <c r="C2473" s="84">
        <v>371724</v>
      </c>
      <c r="E2473">
        <f t="shared" si="76"/>
        <v>2017</v>
      </c>
      <c r="F2473" s="57">
        <f>_xlfn.XLOOKUP(E2473,'Historical Metal Prices'!$L$4:$Z$4,'Historical Metal Prices'!$L$10:$Z$10)</f>
        <v>0.30699777714971033</v>
      </c>
      <c r="G2473" s="77">
        <f t="shared" si="77"/>
        <v>12879.80959492182</v>
      </c>
    </row>
    <row r="2474" spans="1:7" x14ac:dyDescent="0.2">
      <c r="A2474" s="79">
        <v>42737</v>
      </c>
      <c r="B2474" s="77">
        <v>9964</v>
      </c>
      <c r="C2474" s="84">
        <v>372066</v>
      </c>
      <c r="E2474">
        <f t="shared" si="76"/>
        <v>2017</v>
      </c>
      <c r="F2474" s="57">
        <f>_xlfn.XLOOKUP(E2474,'Historical Metal Prices'!$L$4:$Z$4,'Historical Metal Prices'!$L$10:$Z$10)</f>
        <v>0.30699777714971033</v>
      </c>
      <c r="G2474" s="77">
        <f t="shared" si="77"/>
        <v>13022.925851519714</v>
      </c>
    </row>
    <row r="2475" spans="1:7" x14ac:dyDescent="0.2">
      <c r="A2475" s="79">
        <v>42734</v>
      </c>
      <c r="B2475" s="77">
        <v>9964</v>
      </c>
      <c r="C2475" s="84">
        <v>371280</v>
      </c>
      <c r="E2475">
        <f t="shared" si="76"/>
        <v>2016</v>
      </c>
      <c r="F2475" s="57">
        <f>_xlfn.XLOOKUP(E2475,'Historical Metal Prices'!$L$4:$Z$4,'Historical Metal Prices'!$L$10:$Z$10)</f>
        <v>0.32348664160517338</v>
      </c>
      <c r="G2475" s="77">
        <f t="shared" si="77"/>
        <v>13187.220896953948</v>
      </c>
    </row>
    <row r="2476" spans="1:7" x14ac:dyDescent="0.2">
      <c r="A2476" s="79">
        <v>42733</v>
      </c>
      <c r="B2476" s="77">
        <v>10066.5</v>
      </c>
      <c r="C2476" s="84">
        <v>371280</v>
      </c>
      <c r="E2476">
        <f t="shared" si="76"/>
        <v>2016</v>
      </c>
      <c r="F2476" s="57">
        <f>_xlfn.XLOOKUP(E2476,'Historical Metal Prices'!$L$4:$Z$4,'Historical Metal Prices'!$L$10:$Z$10)</f>
        <v>0.32348664160517338</v>
      </c>
      <c r="G2476" s="77">
        <f t="shared" si="77"/>
        <v>13322.878277718477</v>
      </c>
    </row>
    <row r="2477" spans="1:7" x14ac:dyDescent="0.2">
      <c r="A2477" s="79">
        <v>42732</v>
      </c>
      <c r="B2477" s="77">
        <v>10038.5</v>
      </c>
      <c r="C2477" s="84">
        <v>371280</v>
      </c>
      <c r="E2477">
        <f t="shared" si="76"/>
        <v>2016</v>
      </c>
      <c r="F2477" s="57">
        <f>_xlfn.XLOOKUP(E2477,'Historical Metal Prices'!$L$4:$Z$4,'Historical Metal Prices'!$L$10:$Z$10)</f>
        <v>0.32348664160517338</v>
      </c>
      <c r="G2477" s="77">
        <f t="shared" si="77"/>
        <v>13285.820651753533</v>
      </c>
    </row>
    <row r="2478" spans="1:7" x14ac:dyDescent="0.2">
      <c r="A2478" s="79">
        <v>42731</v>
      </c>
      <c r="B2478" s="77">
        <v>10353.75</v>
      </c>
      <c r="C2478" s="84">
        <v>371568</v>
      </c>
      <c r="E2478">
        <f t="shared" si="76"/>
        <v>2016</v>
      </c>
      <c r="F2478" s="57">
        <f>_xlfn.XLOOKUP(E2478,'Historical Metal Prices'!$L$4:$Z$4,'Historical Metal Prices'!$L$10:$Z$10)</f>
        <v>0.32348664160517338</v>
      </c>
      <c r="G2478" s="77">
        <f t="shared" si="77"/>
        <v>13703.049815519564</v>
      </c>
    </row>
    <row r="2479" spans="1:7" x14ac:dyDescent="0.2">
      <c r="A2479" s="79">
        <v>42730</v>
      </c>
      <c r="B2479" s="77">
        <v>10353.75</v>
      </c>
      <c r="C2479" s="84">
        <v>371568</v>
      </c>
      <c r="E2479">
        <f t="shared" si="76"/>
        <v>2016</v>
      </c>
      <c r="F2479" s="57">
        <f>_xlfn.XLOOKUP(E2479,'Historical Metal Prices'!$L$4:$Z$4,'Historical Metal Prices'!$L$10:$Z$10)</f>
        <v>0.32348664160517338</v>
      </c>
      <c r="G2479" s="77">
        <f t="shared" si="77"/>
        <v>13703.049815519564</v>
      </c>
    </row>
    <row r="2480" spans="1:7" x14ac:dyDescent="0.2">
      <c r="A2480" s="79">
        <v>42727</v>
      </c>
      <c r="B2480" s="77">
        <v>10353.75</v>
      </c>
      <c r="C2480" s="84">
        <v>371568</v>
      </c>
      <c r="E2480">
        <f t="shared" si="76"/>
        <v>2016</v>
      </c>
      <c r="F2480" s="57">
        <f>_xlfn.XLOOKUP(E2480,'Historical Metal Prices'!$L$4:$Z$4,'Historical Metal Prices'!$L$10:$Z$10)</f>
        <v>0.32348664160517338</v>
      </c>
      <c r="G2480" s="77">
        <f t="shared" si="77"/>
        <v>13703.049815519564</v>
      </c>
    </row>
    <row r="2481" spans="1:7" x14ac:dyDescent="0.2">
      <c r="A2481" s="79">
        <v>42726</v>
      </c>
      <c r="B2481" s="77">
        <v>10674.25</v>
      </c>
      <c r="C2481" s="84">
        <v>371568</v>
      </c>
      <c r="E2481">
        <f t="shared" si="76"/>
        <v>2016</v>
      </c>
      <c r="F2481" s="57">
        <f>_xlfn.XLOOKUP(E2481,'Historical Metal Prices'!$L$4:$Z$4,'Historical Metal Prices'!$L$10:$Z$10)</f>
        <v>0.32348664160517338</v>
      </c>
      <c r="G2481" s="77">
        <f t="shared" si="77"/>
        <v>14127.227284154022</v>
      </c>
    </row>
    <row r="2482" spans="1:7" x14ac:dyDescent="0.2">
      <c r="A2482" s="79">
        <v>42725</v>
      </c>
      <c r="B2482" s="77">
        <v>10772</v>
      </c>
      <c r="C2482" s="84">
        <v>371712</v>
      </c>
      <c r="E2482">
        <f t="shared" si="76"/>
        <v>2016</v>
      </c>
      <c r="F2482" s="57">
        <f>_xlfn.XLOOKUP(E2482,'Historical Metal Prices'!$L$4:$Z$4,'Historical Metal Prices'!$L$10:$Z$10)</f>
        <v>0.32348664160517338</v>
      </c>
      <c r="G2482" s="77">
        <f t="shared" si="77"/>
        <v>14256.598103370927</v>
      </c>
    </row>
    <row r="2483" spans="1:7" x14ac:dyDescent="0.2">
      <c r="A2483" s="79">
        <v>42724</v>
      </c>
      <c r="B2483" s="77">
        <v>10868</v>
      </c>
      <c r="C2483" s="84">
        <v>371712</v>
      </c>
      <c r="E2483">
        <f t="shared" si="76"/>
        <v>2016</v>
      </c>
      <c r="F2483" s="57">
        <f>_xlfn.XLOOKUP(E2483,'Historical Metal Prices'!$L$4:$Z$4,'Historical Metal Prices'!$L$10:$Z$10)</f>
        <v>0.32348664160517338</v>
      </c>
      <c r="G2483" s="77">
        <f t="shared" si="77"/>
        <v>14383.652820965024</v>
      </c>
    </row>
    <row r="2484" spans="1:7" x14ac:dyDescent="0.2">
      <c r="A2484" s="79">
        <v>42723</v>
      </c>
      <c r="B2484" s="77">
        <v>10825.5</v>
      </c>
      <c r="C2484" s="84">
        <v>371616</v>
      </c>
      <c r="E2484">
        <f t="shared" si="76"/>
        <v>2016</v>
      </c>
      <c r="F2484" s="57">
        <f>_xlfn.XLOOKUP(E2484,'Historical Metal Prices'!$L$4:$Z$4,'Historical Metal Prices'!$L$10:$Z$10)</f>
        <v>0.32348664160517338</v>
      </c>
      <c r="G2484" s="77">
        <f t="shared" si="77"/>
        <v>14327.404638696804</v>
      </c>
    </row>
    <row r="2485" spans="1:7" x14ac:dyDescent="0.2">
      <c r="A2485" s="79">
        <v>42720</v>
      </c>
      <c r="B2485" s="77">
        <v>11119.5</v>
      </c>
      <c r="C2485" s="84">
        <v>371400</v>
      </c>
      <c r="E2485">
        <f t="shared" si="76"/>
        <v>2016</v>
      </c>
      <c r="F2485" s="57">
        <f>_xlfn.XLOOKUP(E2485,'Historical Metal Prices'!$L$4:$Z$4,'Historical Metal Prices'!$L$10:$Z$10)</f>
        <v>0.32348664160517338</v>
      </c>
      <c r="G2485" s="77">
        <f t="shared" si="77"/>
        <v>14716.509711328725</v>
      </c>
    </row>
    <row r="2486" spans="1:7" x14ac:dyDescent="0.2">
      <c r="A2486" s="79">
        <v>42719</v>
      </c>
      <c r="B2486" s="77">
        <v>11249.5</v>
      </c>
      <c r="C2486" s="84">
        <v>371286</v>
      </c>
      <c r="E2486">
        <f t="shared" si="76"/>
        <v>2016</v>
      </c>
      <c r="F2486" s="57">
        <f>_xlfn.XLOOKUP(E2486,'Historical Metal Prices'!$L$4:$Z$4,'Historical Metal Prices'!$L$10:$Z$10)</f>
        <v>0.32348664160517338</v>
      </c>
      <c r="G2486" s="77">
        <f t="shared" si="77"/>
        <v>14888.562974737399</v>
      </c>
    </row>
    <row r="2487" spans="1:7" x14ac:dyDescent="0.2">
      <c r="A2487" s="79">
        <v>42718</v>
      </c>
      <c r="B2487" s="77">
        <v>11367.5</v>
      </c>
      <c r="C2487" s="84">
        <v>371406</v>
      </c>
      <c r="E2487">
        <f t="shared" si="76"/>
        <v>2016</v>
      </c>
      <c r="F2487" s="57">
        <f>_xlfn.XLOOKUP(E2487,'Historical Metal Prices'!$L$4:$Z$4,'Historical Metal Prices'!$L$10:$Z$10)</f>
        <v>0.32348664160517338</v>
      </c>
      <c r="G2487" s="77">
        <f t="shared" si="77"/>
        <v>15044.734398446808</v>
      </c>
    </row>
    <row r="2488" spans="1:7" x14ac:dyDescent="0.2">
      <c r="A2488" s="79">
        <v>42717</v>
      </c>
      <c r="B2488" s="77">
        <v>11337</v>
      </c>
      <c r="C2488" s="84">
        <v>369738</v>
      </c>
      <c r="E2488">
        <f t="shared" si="76"/>
        <v>2016</v>
      </c>
      <c r="F2488" s="57">
        <f>_xlfn.XLOOKUP(E2488,'Historical Metal Prices'!$L$4:$Z$4,'Historical Metal Prices'!$L$10:$Z$10)</f>
        <v>0.32348664160517338</v>
      </c>
      <c r="G2488" s="77">
        <f t="shared" si="77"/>
        <v>15004.368055877851</v>
      </c>
    </row>
    <row r="2489" spans="1:7" x14ac:dyDescent="0.2">
      <c r="A2489" s="79">
        <v>42716</v>
      </c>
      <c r="B2489" s="77">
        <v>11251.25</v>
      </c>
      <c r="C2489" s="84">
        <v>368598</v>
      </c>
      <c r="E2489">
        <f t="shared" si="76"/>
        <v>2016</v>
      </c>
      <c r="F2489" s="57">
        <f>_xlfn.XLOOKUP(E2489,'Historical Metal Prices'!$L$4:$Z$4,'Historical Metal Prices'!$L$10:$Z$10)</f>
        <v>0.32348664160517338</v>
      </c>
      <c r="G2489" s="77">
        <f t="shared" si="77"/>
        <v>14890.879076360206</v>
      </c>
    </row>
    <row r="2490" spans="1:7" x14ac:dyDescent="0.2">
      <c r="A2490" s="79">
        <v>42713</v>
      </c>
      <c r="B2490" s="77">
        <v>11422</v>
      </c>
      <c r="C2490" s="84">
        <v>368670</v>
      </c>
      <c r="E2490">
        <f t="shared" si="76"/>
        <v>2016</v>
      </c>
      <c r="F2490" s="57">
        <f>_xlfn.XLOOKUP(E2490,'Historical Metal Prices'!$L$4:$Z$4,'Historical Metal Prices'!$L$10:$Z$10)</f>
        <v>0.32348664160517338</v>
      </c>
      <c r="G2490" s="77">
        <f t="shared" si="77"/>
        <v>15116.864420414291</v>
      </c>
    </row>
    <row r="2491" spans="1:7" x14ac:dyDescent="0.2">
      <c r="A2491" s="79">
        <v>42712</v>
      </c>
      <c r="B2491" s="77">
        <v>11058</v>
      </c>
      <c r="C2491" s="84">
        <v>368772</v>
      </c>
      <c r="E2491">
        <f t="shared" si="76"/>
        <v>2016</v>
      </c>
      <c r="F2491" s="57">
        <f>_xlfn.XLOOKUP(E2491,'Historical Metal Prices'!$L$4:$Z$4,'Historical Metal Prices'!$L$10:$Z$10)</f>
        <v>0.32348664160517338</v>
      </c>
      <c r="G2491" s="77">
        <f t="shared" si="77"/>
        <v>14635.115282870007</v>
      </c>
    </row>
    <row r="2492" spans="1:7" x14ac:dyDescent="0.2">
      <c r="A2492" s="79">
        <v>42711</v>
      </c>
      <c r="B2492" s="77">
        <v>11361.5</v>
      </c>
      <c r="C2492" s="84">
        <v>368850</v>
      </c>
      <c r="E2492">
        <f t="shared" si="76"/>
        <v>2016</v>
      </c>
      <c r="F2492" s="57">
        <f>_xlfn.XLOOKUP(E2492,'Historical Metal Prices'!$L$4:$Z$4,'Historical Metal Prices'!$L$10:$Z$10)</f>
        <v>0.32348664160517338</v>
      </c>
      <c r="G2492" s="77">
        <f t="shared" si="77"/>
        <v>15036.793478597177</v>
      </c>
    </row>
    <row r="2493" spans="1:7" x14ac:dyDescent="0.2">
      <c r="A2493" s="79">
        <v>42710</v>
      </c>
      <c r="B2493" s="77">
        <v>11566</v>
      </c>
      <c r="C2493" s="84">
        <v>368850</v>
      </c>
      <c r="E2493">
        <f t="shared" si="76"/>
        <v>2016</v>
      </c>
      <c r="F2493" s="57">
        <f>_xlfn.XLOOKUP(E2493,'Historical Metal Prices'!$L$4:$Z$4,'Historical Metal Prices'!$L$10:$Z$10)</f>
        <v>0.32348664160517338</v>
      </c>
      <c r="G2493" s="77">
        <f t="shared" si="77"/>
        <v>15307.446496805434</v>
      </c>
    </row>
    <row r="2494" spans="1:7" x14ac:dyDescent="0.2">
      <c r="A2494" s="79">
        <v>42709</v>
      </c>
      <c r="B2494" s="77">
        <v>11589.5</v>
      </c>
      <c r="C2494" s="84">
        <v>368910</v>
      </c>
      <c r="E2494">
        <f t="shared" si="76"/>
        <v>2016</v>
      </c>
      <c r="F2494" s="57">
        <f>_xlfn.XLOOKUP(E2494,'Historical Metal Prices'!$L$4:$Z$4,'Historical Metal Prices'!$L$10:$Z$10)</f>
        <v>0.32348664160517338</v>
      </c>
      <c r="G2494" s="77">
        <f t="shared" si="77"/>
        <v>15338.548432883157</v>
      </c>
    </row>
    <row r="2495" spans="1:7" x14ac:dyDescent="0.2">
      <c r="A2495" s="79">
        <v>42706</v>
      </c>
      <c r="B2495" s="77">
        <v>11404.75</v>
      </c>
      <c r="C2495" s="84">
        <v>368724</v>
      </c>
      <c r="E2495">
        <f t="shared" si="76"/>
        <v>2016</v>
      </c>
      <c r="F2495" s="57">
        <f>_xlfn.XLOOKUP(E2495,'Historical Metal Prices'!$L$4:$Z$4,'Historical Metal Prices'!$L$10:$Z$10)</f>
        <v>0.32348664160517338</v>
      </c>
      <c r="G2495" s="77">
        <f t="shared" si="77"/>
        <v>15094.034275846601</v>
      </c>
    </row>
    <row r="2496" spans="1:7" x14ac:dyDescent="0.2">
      <c r="A2496" s="79">
        <v>42705</v>
      </c>
      <c r="B2496" s="77">
        <v>11156.5</v>
      </c>
      <c r="C2496" s="84">
        <v>366828</v>
      </c>
      <c r="E2496">
        <f t="shared" si="76"/>
        <v>2016</v>
      </c>
      <c r="F2496" s="57">
        <f>_xlfn.XLOOKUP(E2496,'Historical Metal Prices'!$L$4:$Z$4,'Historical Metal Prices'!$L$10:$Z$10)</f>
        <v>0.32348664160517338</v>
      </c>
      <c r="G2496" s="77">
        <f t="shared" si="77"/>
        <v>14765.478717068117</v>
      </c>
    </row>
    <row r="2497" spans="1:7" x14ac:dyDescent="0.2">
      <c r="A2497" s="79">
        <v>42704</v>
      </c>
      <c r="B2497" s="77">
        <v>11195.75</v>
      </c>
      <c r="C2497" s="84">
        <v>367008</v>
      </c>
      <c r="E2497">
        <f t="shared" si="76"/>
        <v>2016</v>
      </c>
      <c r="F2497" s="57">
        <f>_xlfn.XLOOKUP(E2497,'Historical Metal Prices'!$L$4:$Z$4,'Historical Metal Prices'!$L$10:$Z$10)</f>
        <v>0.32348664160517338</v>
      </c>
      <c r="G2497" s="77">
        <f t="shared" si="77"/>
        <v>14817.425567751119</v>
      </c>
    </row>
    <row r="2498" spans="1:7" x14ac:dyDescent="0.2">
      <c r="A2498" s="79">
        <v>42703</v>
      </c>
      <c r="B2498" s="77">
        <v>11027.75</v>
      </c>
      <c r="C2498" s="84">
        <v>366834</v>
      </c>
      <c r="E2498">
        <f t="shared" si="76"/>
        <v>2016</v>
      </c>
      <c r="F2498" s="57">
        <f>_xlfn.XLOOKUP(E2498,'Historical Metal Prices'!$L$4:$Z$4,'Historical Metal Prices'!$L$10:$Z$10)</f>
        <v>0.32348664160517338</v>
      </c>
      <c r="G2498" s="77">
        <f t="shared" si="77"/>
        <v>14595.07981196145</v>
      </c>
    </row>
    <row r="2499" spans="1:7" x14ac:dyDescent="0.2">
      <c r="A2499" s="79">
        <v>42702</v>
      </c>
      <c r="B2499" s="77">
        <v>11582.5</v>
      </c>
      <c r="C2499" s="84">
        <v>367050</v>
      </c>
      <c r="E2499">
        <f t="shared" si="76"/>
        <v>2016</v>
      </c>
      <c r="F2499" s="57">
        <f>_xlfn.XLOOKUP(E2499,'Historical Metal Prices'!$L$4:$Z$4,'Historical Metal Prices'!$L$10:$Z$10)</f>
        <v>0.32348664160517338</v>
      </c>
      <c r="G2499" s="77">
        <f t="shared" si="77"/>
        <v>15329.284026391921</v>
      </c>
    </row>
    <row r="2500" spans="1:7" x14ac:dyDescent="0.2">
      <c r="A2500" s="79">
        <v>42699</v>
      </c>
      <c r="B2500" s="77">
        <v>11513.5</v>
      </c>
      <c r="C2500" s="84">
        <v>367008</v>
      </c>
      <c r="E2500">
        <f t="shared" si="76"/>
        <v>2016</v>
      </c>
      <c r="F2500" s="57">
        <f>_xlfn.XLOOKUP(E2500,'Historical Metal Prices'!$L$4:$Z$4,'Historical Metal Prices'!$L$10:$Z$10)</f>
        <v>0.32348664160517338</v>
      </c>
      <c r="G2500" s="77">
        <f t="shared" si="77"/>
        <v>15237.963448121163</v>
      </c>
    </row>
    <row r="2501" spans="1:7" x14ac:dyDescent="0.2">
      <c r="A2501" s="79">
        <v>42698</v>
      </c>
      <c r="B2501" s="77">
        <v>11533</v>
      </c>
      <c r="C2501" s="84">
        <v>367722</v>
      </c>
      <c r="E2501">
        <f t="shared" si="76"/>
        <v>2016</v>
      </c>
      <c r="F2501" s="57">
        <f>_xlfn.XLOOKUP(E2501,'Historical Metal Prices'!$L$4:$Z$4,'Historical Metal Prices'!$L$10:$Z$10)</f>
        <v>0.32348664160517338</v>
      </c>
      <c r="G2501" s="77">
        <f t="shared" si="77"/>
        <v>15263.771437632464</v>
      </c>
    </row>
    <row r="2502" spans="1:7" x14ac:dyDescent="0.2">
      <c r="A2502" s="79">
        <v>42697</v>
      </c>
      <c r="B2502" s="77">
        <v>11553.5</v>
      </c>
      <c r="C2502" s="84">
        <v>367728</v>
      </c>
      <c r="E2502">
        <f t="shared" si="76"/>
        <v>2016</v>
      </c>
      <c r="F2502" s="57">
        <f>_xlfn.XLOOKUP(E2502,'Historical Metal Prices'!$L$4:$Z$4,'Historical Metal Prices'!$L$10:$Z$10)</f>
        <v>0.32348664160517338</v>
      </c>
      <c r="G2502" s="77">
        <f t="shared" si="77"/>
        <v>15290.90291378537</v>
      </c>
    </row>
    <row r="2503" spans="1:7" x14ac:dyDescent="0.2">
      <c r="A2503" s="79">
        <v>42696</v>
      </c>
      <c r="B2503" s="77">
        <v>11325.75</v>
      </c>
      <c r="C2503" s="84">
        <v>367950</v>
      </c>
      <c r="E2503">
        <f t="shared" si="76"/>
        <v>2016</v>
      </c>
      <c r="F2503" s="57">
        <f>_xlfn.XLOOKUP(E2503,'Historical Metal Prices'!$L$4:$Z$4,'Historical Metal Prices'!$L$10:$Z$10)</f>
        <v>0.32348664160517338</v>
      </c>
      <c r="G2503" s="77">
        <f t="shared" si="77"/>
        <v>14989.478831159793</v>
      </c>
    </row>
    <row r="2504" spans="1:7" x14ac:dyDescent="0.2">
      <c r="A2504" s="79">
        <v>42695</v>
      </c>
      <c r="B2504" s="77">
        <v>11353.5</v>
      </c>
      <c r="C2504" s="84">
        <v>367482</v>
      </c>
      <c r="E2504">
        <f t="shared" si="76"/>
        <v>2016</v>
      </c>
      <c r="F2504" s="57">
        <f>_xlfn.XLOOKUP(E2504,'Historical Metal Prices'!$L$4:$Z$4,'Historical Metal Prices'!$L$10:$Z$10)</f>
        <v>0.32348664160517338</v>
      </c>
      <c r="G2504" s="77">
        <f t="shared" si="77"/>
        <v>15026.205585464337</v>
      </c>
    </row>
    <row r="2505" spans="1:7" x14ac:dyDescent="0.2">
      <c r="A2505" s="79">
        <v>42692</v>
      </c>
      <c r="B2505" s="77">
        <v>10800.25</v>
      </c>
      <c r="C2505" s="84">
        <v>366456</v>
      </c>
      <c r="E2505">
        <f t="shared" si="76"/>
        <v>2016</v>
      </c>
      <c r="F2505" s="57">
        <f>_xlfn.XLOOKUP(E2505,'Historical Metal Prices'!$L$4:$Z$4,'Historical Metal Prices'!$L$10:$Z$10)</f>
        <v>0.32348664160517338</v>
      </c>
      <c r="G2505" s="77">
        <f t="shared" si="77"/>
        <v>14293.986600996273</v>
      </c>
    </row>
    <row r="2506" spans="1:7" x14ac:dyDescent="0.2">
      <c r="A2506" s="79">
        <v>42691</v>
      </c>
      <c r="B2506" s="77">
        <v>11200</v>
      </c>
      <c r="C2506" s="84">
        <v>365874</v>
      </c>
      <c r="E2506">
        <f t="shared" si="76"/>
        <v>2016</v>
      </c>
      <c r="F2506" s="57">
        <f>_xlfn.XLOOKUP(E2506,'Historical Metal Prices'!$L$4:$Z$4,'Historical Metal Prices'!$L$10:$Z$10)</f>
        <v>0.32348664160517338</v>
      </c>
      <c r="G2506" s="77">
        <f t="shared" si="77"/>
        <v>14823.050385977942</v>
      </c>
    </row>
    <row r="2507" spans="1:7" x14ac:dyDescent="0.2">
      <c r="A2507" s="79">
        <v>42690</v>
      </c>
      <c r="B2507" s="77">
        <v>11284</v>
      </c>
      <c r="C2507" s="84">
        <v>365874</v>
      </c>
      <c r="E2507">
        <f t="shared" ref="E2507:E2570" si="78">YEAR(A2507)</f>
        <v>2016</v>
      </c>
      <c r="F2507" s="57">
        <f>_xlfn.XLOOKUP(E2507,'Historical Metal Prices'!$L$4:$Z$4,'Historical Metal Prices'!$L$10:$Z$10)</f>
        <v>0.32348664160517338</v>
      </c>
      <c r="G2507" s="77">
        <f t="shared" ref="G2507:G2570" si="79">IFERROR(B2507*(1+F2507),G2508)</f>
        <v>14934.223263872776</v>
      </c>
    </row>
    <row r="2508" spans="1:7" x14ac:dyDescent="0.2">
      <c r="A2508" s="79">
        <v>42689</v>
      </c>
      <c r="B2508" s="77">
        <v>11250</v>
      </c>
      <c r="C2508" s="84">
        <v>365826</v>
      </c>
      <c r="E2508">
        <f t="shared" si="78"/>
        <v>2016</v>
      </c>
      <c r="F2508" s="57">
        <f>_xlfn.XLOOKUP(E2508,'Historical Metal Prices'!$L$4:$Z$4,'Historical Metal Prices'!$L$10:$Z$10)</f>
        <v>0.32348664160517338</v>
      </c>
      <c r="G2508" s="77">
        <f t="shared" si="79"/>
        <v>14889.2247180582</v>
      </c>
    </row>
    <row r="2509" spans="1:7" x14ac:dyDescent="0.2">
      <c r="A2509" s="79">
        <v>42688</v>
      </c>
      <c r="B2509" s="77">
        <v>11215</v>
      </c>
      <c r="C2509" s="84">
        <v>365358</v>
      </c>
      <c r="E2509">
        <f t="shared" si="78"/>
        <v>2016</v>
      </c>
      <c r="F2509" s="57">
        <f>_xlfn.XLOOKUP(E2509,'Historical Metal Prices'!$L$4:$Z$4,'Historical Metal Prices'!$L$10:$Z$10)</f>
        <v>0.32348664160517338</v>
      </c>
      <c r="G2509" s="77">
        <f t="shared" si="79"/>
        <v>14842.902685602019</v>
      </c>
    </row>
    <row r="2510" spans="1:7" x14ac:dyDescent="0.2">
      <c r="A2510" s="79">
        <v>42685</v>
      </c>
      <c r="B2510" s="77">
        <v>11164.5</v>
      </c>
      <c r="C2510" s="84">
        <v>365502</v>
      </c>
      <c r="E2510">
        <f t="shared" si="78"/>
        <v>2016</v>
      </c>
      <c r="F2510" s="57">
        <f>_xlfn.XLOOKUP(E2510,'Historical Metal Prices'!$L$4:$Z$4,'Historical Metal Prices'!$L$10:$Z$10)</f>
        <v>0.32348664160517338</v>
      </c>
      <c r="G2510" s="77">
        <f t="shared" si="79"/>
        <v>14776.066610200958</v>
      </c>
    </row>
    <row r="2511" spans="1:7" x14ac:dyDescent="0.2">
      <c r="A2511" s="79">
        <v>42684</v>
      </c>
      <c r="B2511" s="77">
        <v>11495</v>
      </c>
      <c r="C2511" s="84">
        <v>364410</v>
      </c>
      <c r="E2511">
        <f t="shared" si="78"/>
        <v>2016</v>
      </c>
      <c r="F2511" s="57">
        <f>_xlfn.XLOOKUP(E2511,'Historical Metal Prices'!$L$4:$Z$4,'Historical Metal Prices'!$L$10:$Z$10)</f>
        <v>0.32348664160517338</v>
      </c>
      <c r="G2511" s="77">
        <f t="shared" si="79"/>
        <v>15213.478945251469</v>
      </c>
    </row>
    <row r="2512" spans="1:7" x14ac:dyDescent="0.2">
      <c r="A2512" s="79">
        <v>42683</v>
      </c>
      <c r="B2512" s="77">
        <v>11532.5</v>
      </c>
      <c r="C2512" s="84">
        <v>364410</v>
      </c>
      <c r="E2512">
        <f t="shared" si="78"/>
        <v>2016</v>
      </c>
      <c r="F2512" s="57">
        <f>_xlfn.XLOOKUP(E2512,'Historical Metal Prices'!$L$4:$Z$4,'Historical Metal Prices'!$L$10:$Z$10)</f>
        <v>0.32348664160517338</v>
      </c>
      <c r="G2512" s="77">
        <f t="shared" si="79"/>
        <v>15263.109694311663</v>
      </c>
    </row>
    <row r="2513" spans="1:7" x14ac:dyDescent="0.2">
      <c r="A2513" s="79">
        <v>42682</v>
      </c>
      <c r="B2513" s="77">
        <v>11217.5</v>
      </c>
      <c r="C2513" s="84">
        <v>363162</v>
      </c>
      <c r="E2513">
        <f t="shared" si="78"/>
        <v>2016</v>
      </c>
      <c r="F2513" s="57">
        <f>_xlfn.XLOOKUP(E2513,'Historical Metal Prices'!$L$4:$Z$4,'Historical Metal Prices'!$L$10:$Z$10)</f>
        <v>0.32348664160517338</v>
      </c>
      <c r="G2513" s="77">
        <f t="shared" si="79"/>
        <v>14846.211402206032</v>
      </c>
    </row>
    <row r="2514" spans="1:7" x14ac:dyDescent="0.2">
      <c r="A2514" s="79">
        <v>42681</v>
      </c>
      <c r="B2514" s="77">
        <v>11088</v>
      </c>
      <c r="C2514" s="84">
        <v>362970</v>
      </c>
      <c r="E2514">
        <f t="shared" si="78"/>
        <v>2016</v>
      </c>
      <c r="F2514" s="57">
        <f>_xlfn.XLOOKUP(E2514,'Historical Metal Prices'!$L$4:$Z$4,'Historical Metal Prices'!$L$10:$Z$10)</f>
        <v>0.32348664160517338</v>
      </c>
      <c r="G2514" s="77">
        <f t="shared" si="79"/>
        <v>14674.819882118163</v>
      </c>
    </row>
    <row r="2515" spans="1:7" x14ac:dyDescent="0.2">
      <c r="A2515" s="79">
        <v>42678</v>
      </c>
      <c r="B2515" s="77">
        <v>10418.5</v>
      </c>
      <c r="C2515" s="84">
        <v>363162</v>
      </c>
      <c r="E2515">
        <f t="shared" si="78"/>
        <v>2016</v>
      </c>
      <c r="F2515" s="57">
        <f>_xlfn.XLOOKUP(E2515,'Historical Metal Prices'!$L$4:$Z$4,'Historical Metal Prices'!$L$10:$Z$10)</f>
        <v>0.32348664160517338</v>
      </c>
      <c r="G2515" s="77">
        <f t="shared" si="79"/>
        <v>13788.745575563498</v>
      </c>
    </row>
    <row r="2516" spans="1:7" x14ac:dyDescent="0.2">
      <c r="A2516" s="79">
        <v>42677</v>
      </c>
      <c r="B2516" s="77">
        <v>10439.5</v>
      </c>
      <c r="C2516" s="84">
        <v>363708</v>
      </c>
      <c r="E2516">
        <f t="shared" si="78"/>
        <v>2016</v>
      </c>
      <c r="F2516" s="57">
        <f>_xlfn.XLOOKUP(E2516,'Historical Metal Prices'!$L$4:$Z$4,'Historical Metal Prices'!$L$10:$Z$10)</f>
        <v>0.32348664160517338</v>
      </c>
      <c r="G2516" s="77">
        <f t="shared" si="79"/>
        <v>13816.538795037208</v>
      </c>
    </row>
    <row r="2517" spans="1:7" x14ac:dyDescent="0.2">
      <c r="A2517" s="79">
        <v>42676</v>
      </c>
      <c r="B2517" s="77">
        <v>10279</v>
      </c>
      <c r="C2517" s="84">
        <v>363096</v>
      </c>
      <c r="E2517">
        <f t="shared" si="78"/>
        <v>2016</v>
      </c>
      <c r="F2517" s="57">
        <f>_xlfn.XLOOKUP(E2517,'Historical Metal Prices'!$L$4:$Z$4,'Historical Metal Prices'!$L$10:$Z$10)</f>
        <v>0.32348664160517338</v>
      </c>
      <c r="G2517" s="77">
        <f t="shared" si="79"/>
        <v>13604.119189059576</v>
      </c>
    </row>
    <row r="2518" spans="1:7" x14ac:dyDescent="0.2">
      <c r="A2518" s="79">
        <v>42675</v>
      </c>
      <c r="B2518" s="77">
        <v>10367</v>
      </c>
      <c r="C2518" s="84">
        <v>362922</v>
      </c>
      <c r="E2518">
        <f t="shared" si="78"/>
        <v>2016</v>
      </c>
      <c r="F2518" s="57">
        <f>_xlfn.XLOOKUP(E2518,'Historical Metal Prices'!$L$4:$Z$4,'Historical Metal Prices'!$L$10:$Z$10)</f>
        <v>0.32348664160517338</v>
      </c>
      <c r="G2518" s="77">
        <f t="shared" si="79"/>
        <v>13720.586013520833</v>
      </c>
    </row>
    <row r="2519" spans="1:7" x14ac:dyDescent="0.2">
      <c r="A2519" s="79">
        <v>42674</v>
      </c>
      <c r="B2519" s="77">
        <v>10437</v>
      </c>
      <c r="C2519" s="84">
        <v>363024</v>
      </c>
      <c r="E2519">
        <f t="shared" si="78"/>
        <v>2016</v>
      </c>
      <c r="F2519" s="57">
        <f>_xlfn.XLOOKUP(E2519,'Historical Metal Prices'!$L$4:$Z$4,'Historical Metal Prices'!$L$10:$Z$10)</f>
        <v>0.32348664160517338</v>
      </c>
      <c r="G2519" s="77">
        <f t="shared" si="79"/>
        <v>13813.230078433195</v>
      </c>
    </row>
    <row r="2520" spans="1:7" x14ac:dyDescent="0.2">
      <c r="A2520" s="79">
        <v>42671</v>
      </c>
      <c r="B2520" s="77">
        <v>10396.25</v>
      </c>
      <c r="C2520" s="84">
        <v>363558</v>
      </c>
      <c r="E2520">
        <f t="shared" si="78"/>
        <v>2016</v>
      </c>
      <c r="F2520" s="57">
        <f>_xlfn.XLOOKUP(E2520,'Historical Metal Prices'!$L$4:$Z$4,'Historical Metal Prices'!$L$10:$Z$10)</f>
        <v>0.32348664160517338</v>
      </c>
      <c r="G2520" s="77">
        <f t="shared" si="79"/>
        <v>13759.297997787784</v>
      </c>
    </row>
    <row r="2521" spans="1:7" x14ac:dyDescent="0.2">
      <c r="A2521" s="79">
        <v>42670</v>
      </c>
      <c r="B2521" s="77">
        <v>10330</v>
      </c>
      <c r="C2521" s="84">
        <v>361710</v>
      </c>
      <c r="E2521">
        <f t="shared" si="78"/>
        <v>2016</v>
      </c>
      <c r="F2521" s="57">
        <f>_xlfn.XLOOKUP(E2521,'Historical Metal Prices'!$L$4:$Z$4,'Historical Metal Prices'!$L$10:$Z$10)</f>
        <v>0.32348664160517338</v>
      </c>
      <c r="G2521" s="77">
        <f t="shared" si="79"/>
        <v>13671.61700778144</v>
      </c>
    </row>
    <row r="2522" spans="1:7" x14ac:dyDescent="0.2">
      <c r="A2522" s="79">
        <v>42669</v>
      </c>
      <c r="B2522" s="77">
        <v>10224</v>
      </c>
      <c r="C2522" s="84">
        <v>362250</v>
      </c>
      <c r="E2522">
        <f t="shared" si="78"/>
        <v>2016</v>
      </c>
      <c r="F2522" s="57">
        <f>_xlfn.XLOOKUP(E2522,'Historical Metal Prices'!$L$4:$Z$4,'Historical Metal Prices'!$L$10:$Z$10)</f>
        <v>0.32348664160517338</v>
      </c>
      <c r="G2522" s="77">
        <f t="shared" si="79"/>
        <v>13531.327423771292</v>
      </c>
    </row>
    <row r="2523" spans="1:7" x14ac:dyDescent="0.2">
      <c r="A2523" s="79">
        <v>42668</v>
      </c>
      <c r="B2523" s="77">
        <v>10189</v>
      </c>
      <c r="C2523" s="84">
        <v>362484</v>
      </c>
      <c r="E2523">
        <f t="shared" si="78"/>
        <v>2016</v>
      </c>
      <c r="F2523" s="57">
        <f>_xlfn.XLOOKUP(E2523,'Historical Metal Prices'!$L$4:$Z$4,'Historical Metal Prices'!$L$10:$Z$10)</f>
        <v>0.32348664160517338</v>
      </c>
      <c r="G2523" s="77">
        <f t="shared" si="79"/>
        <v>13485.005391315111</v>
      </c>
    </row>
    <row r="2524" spans="1:7" x14ac:dyDescent="0.2">
      <c r="A2524" s="79">
        <v>42667</v>
      </c>
      <c r="B2524" s="77">
        <v>10067.5</v>
      </c>
      <c r="C2524" s="84">
        <v>362424</v>
      </c>
      <c r="E2524">
        <f t="shared" si="78"/>
        <v>2016</v>
      </c>
      <c r="F2524" s="57">
        <f>_xlfn.XLOOKUP(E2524,'Historical Metal Prices'!$L$4:$Z$4,'Historical Metal Prices'!$L$10:$Z$10)</f>
        <v>0.32348664160517338</v>
      </c>
      <c r="G2524" s="77">
        <f t="shared" si="79"/>
        <v>13324.201764360083</v>
      </c>
    </row>
    <row r="2525" spans="1:7" x14ac:dyDescent="0.2">
      <c r="A2525" s="79">
        <v>42664</v>
      </c>
      <c r="B2525" s="77">
        <v>9918</v>
      </c>
      <c r="C2525" s="84">
        <v>363288</v>
      </c>
      <c r="E2525">
        <f t="shared" si="78"/>
        <v>2016</v>
      </c>
      <c r="F2525" s="57">
        <f>_xlfn.XLOOKUP(E2525,'Historical Metal Prices'!$L$4:$Z$4,'Historical Metal Prices'!$L$10:$Z$10)</f>
        <v>0.32348664160517338</v>
      </c>
      <c r="G2525" s="77">
        <f t="shared" si="79"/>
        <v>13126.34051144011</v>
      </c>
    </row>
    <row r="2526" spans="1:7" x14ac:dyDescent="0.2">
      <c r="A2526" s="79">
        <v>42663</v>
      </c>
      <c r="B2526" s="77">
        <v>10086.5</v>
      </c>
      <c r="C2526" s="84">
        <v>363408</v>
      </c>
      <c r="E2526">
        <f t="shared" si="78"/>
        <v>2016</v>
      </c>
      <c r="F2526" s="57">
        <f>_xlfn.XLOOKUP(E2526,'Historical Metal Prices'!$L$4:$Z$4,'Historical Metal Prices'!$L$10:$Z$10)</f>
        <v>0.32348664160517338</v>
      </c>
      <c r="G2526" s="77">
        <f t="shared" si="79"/>
        <v>13349.348010550581</v>
      </c>
    </row>
    <row r="2527" spans="1:7" x14ac:dyDescent="0.2">
      <c r="A2527" s="79">
        <v>42662</v>
      </c>
      <c r="B2527" s="77">
        <v>10265.5</v>
      </c>
      <c r="C2527" s="84">
        <v>362826</v>
      </c>
      <c r="E2527">
        <f t="shared" si="78"/>
        <v>2016</v>
      </c>
      <c r="F2527" s="57">
        <f>_xlfn.XLOOKUP(E2527,'Historical Metal Prices'!$L$4:$Z$4,'Historical Metal Prices'!$L$10:$Z$10)</f>
        <v>0.32348664160517338</v>
      </c>
      <c r="G2527" s="77">
        <f t="shared" si="79"/>
        <v>13586.252119397906</v>
      </c>
    </row>
    <row r="2528" spans="1:7" x14ac:dyDescent="0.2">
      <c r="A2528" s="79">
        <v>42661</v>
      </c>
      <c r="B2528" s="77">
        <v>10366.75</v>
      </c>
      <c r="C2528" s="84">
        <v>361278</v>
      </c>
      <c r="E2528">
        <f t="shared" si="78"/>
        <v>2016</v>
      </c>
      <c r="F2528" s="57">
        <f>_xlfn.XLOOKUP(E2528,'Historical Metal Prices'!$L$4:$Z$4,'Historical Metal Prices'!$L$10:$Z$10)</f>
        <v>0.32348664160517338</v>
      </c>
      <c r="G2528" s="77">
        <f t="shared" si="79"/>
        <v>13720.255141860431</v>
      </c>
    </row>
    <row r="2529" spans="1:7" x14ac:dyDescent="0.2">
      <c r="A2529" s="79">
        <v>42660</v>
      </c>
      <c r="B2529" s="77">
        <v>10251</v>
      </c>
      <c r="C2529" s="84">
        <v>361284</v>
      </c>
      <c r="E2529">
        <f t="shared" si="78"/>
        <v>2016</v>
      </c>
      <c r="F2529" s="57">
        <f>_xlfn.XLOOKUP(E2529,'Historical Metal Prices'!$L$4:$Z$4,'Historical Metal Prices'!$L$10:$Z$10)</f>
        <v>0.32348664160517338</v>
      </c>
      <c r="G2529" s="77">
        <f t="shared" si="79"/>
        <v>13567.061563094632</v>
      </c>
    </row>
    <row r="2530" spans="1:7" x14ac:dyDescent="0.2">
      <c r="A2530" s="79">
        <v>42657</v>
      </c>
      <c r="B2530" s="77">
        <v>10447</v>
      </c>
      <c r="C2530" s="84">
        <v>362478</v>
      </c>
      <c r="E2530">
        <f t="shared" si="78"/>
        <v>2016</v>
      </c>
      <c r="F2530" s="57">
        <f>_xlfn.XLOOKUP(E2530,'Historical Metal Prices'!$L$4:$Z$4,'Historical Metal Prices'!$L$10:$Z$10)</f>
        <v>0.32348664160517338</v>
      </c>
      <c r="G2530" s="77">
        <f t="shared" si="79"/>
        <v>13826.464944849246</v>
      </c>
    </row>
    <row r="2531" spans="1:7" x14ac:dyDescent="0.2">
      <c r="A2531" s="79">
        <v>42656</v>
      </c>
      <c r="B2531" s="77">
        <v>10387.25</v>
      </c>
      <c r="C2531" s="84">
        <v>360096</v>
      </c>
      <c r="E2531">
        <f t="shared" si="78"/>
        <v>2016</v>
      </c>
      <c r="F2531" s="57">
        <f>_xlfn.XLOOKUP(E2531,'Historical Metal Prices'!$L$4:$Z$4,'Historical Metal Prices'!$L$10:$Z$10)</f>
        <v>0.32348664160517338</v>
      </c>
      <c r="G2531" s="77">
        <f t="shared" si="79"/>
        <v>13747.386618013337</v>
      </c>
    </row>
    <row r="2532" spans="1:7" x14ac:dyDescent="0.2">
      <c r="A2532" s="79">
        <v>42655</v>
      </c>
      <c r="B2532" s="77">
        <v>10521</v>
      </c>
      <c r="C2532" s="84">
        <v>360096</v>
      </c>
      <c r="E2532">
        <f t="shared" si="78"/>
        <v>2016</v>
      </c>
      <c r="F2532" s="57">
        <f>_xlfn.XLOOKUP(E2532,'Historical Metal Prices'!$L$4:$Z$4,'Historical Metal Prices'!$L$10:$Z$10)</f>
        <v>0.32348664160517338</v>
      </c>
      <c r="G2532" s="77">
        <f t="shared" si="79"/>
        <v>13924.402956328029</v>
      </c>
    </row>
    <row r="2533" spans="1:7" x14ac:dyDescent="0.2">
      <c r="A2533" s="79">
        <v>42654</v>
      </c>
      <c r="B2533" s="77">
        <v>10378.5</v>
      </c>
      <c r="C2533" s="84">
        <v>360540</v>
      </c>
      <c r="E2533">
        <f t="shared" si="78"/>
        <v>2016</v>
      </c>
      <c r="F2533" s="57">
        <f>_xlfn.XLOOKUP(E2533,'Historical Metal Prices'!$L$4:$Z$4,'Historical Metal Prices'!$L$10:$Z$10)</f>
        <v>0.32348664160517338</v>
      </c>
      <c r="G2533" s="77">
        <f t="shared" si="79"/>
        <v>13735.806109899291</v>
      </c>
    </row>
    <row r="2534" spans="1:7" x14ac:dyDescent="0.2">
      <c r="A2534" s="79">
        <v>42653</v>
      </c>
      <c r="B2534" s="77">
        <v>10473.5</v>
      </c>
      <c r="C2534" s="84">
        <v>360792</v>
      </c>
      <c r="E2534">
        <f t="shared" si="78"/>
        <v>2016</v>
      </c>
      <c r="F2534" s="57">
        <f>_xlfn.XLOOKUP(E2534,'Historical Metal Prices'!$L$4:$Z$4,'Historical Metal Prices'!$L$10:$Z$10)</f>
        <v>0.32348664160517338</v>
      </c>
      <c r="G2534" s="77">
        <f t="shared" si="79"/>
        <v>13861.537340851783</v>
      </c>
    </row>
    <row r="2535" spans="1:7" x14ac:dyDescent="0.2">
      <c r="A2535" s="79">
        <v>42650</v>
      </c>
      <c r="B2535" s="77">
        <v>10150.25</v>
      </c>
      <c r="C2535" s="84">
        <v>360828</v>
      </c>
      <c r="E2535">
        <f t="shared" si="78"/>
        <v>2016</v>
      </c>
      <c r="F2535" s="57">
        <f>_xlfn.XLOOKUP(E2535,'Historical Metal Prices'!$L$4:$Z$4,'Historical Metal Prices'!$L$10:$Z$10)</f>
        <v>0.32348664160517338</v>
      </c>
      <c r="G2535" s="77">
        <f t="shared" si="79"/>
        <v>13433.720283952911</v>
      </c>
    </row>
    <row r="2536" spans="1:7" x14ac:dyDescent="0.2">
      <c r="A2536" s="79">
        <v>42649</v>
      </c>
      <c r="B2536" s="77">
        <v>10204.5</v>
      </c>
      <c r="C2536" s="84">
        <v>360282</v>
      </c>
      <c r="E2536">
        <f t="shared" si="78"/>
        <v>2016</v>
      </c>
      <c r="F2536" s="57">
        <f>_xlfn.XLOOKUP(E2536,'Historical Metal Prices'!$L$4:$Z$4,'Historical Metal Prices'!$L$10:$Z$10)</f>
        <v>0.32348664160517338</v>
      </c>
      <c r="G2536" s="77">
        <f t="shared" si="79"/>
        <v>13505.519434259992</v>
      </c>
    </row>
    <row r="2537" spans="1:7" x14ac:dyDescent="0.2">
      <c r="A2537" s="79">
        <v>42648</v>
      </c>
      <c r="B2537" s="77">
        <v>10031</v>
      </c>
      <c r="C2537" s="84">
        <v>360282</v>
      </c>
      <c r="E2537">
        <f t="shared" si="78"/>
        <v>2016</v>
      </c>
      <c r="F2537" s="57">
        <f>_xlfn.XLOOKUP(E2537,'Historical Metal Prices'!$L$4:$Z$4,'Historical Metal Prices'!$L$10:$Z$10)</f>
        <v>0.32348664160517338</v>
      </c>
      <c r="G2537" s="77">
        <f t="shared" si="79"/>
        <v>13275.894501941493</v>
      </c>
    </row>
    <row r="2538" spans="1:7" x14ac:dyDescent="0.2">
      <c r="A2538" s="79">
        <v>42647</v>
      </c>
      <c r="B2538" s="77">
        <v>10030.5</v>
      </c>
      <c r="C2538" s="84">
        <v>360558</v>
      </c>
      <c r="E2538">
        <f t="shared" si="78"/>
        <v>2016</v>
      </c>
      <c r="F2538" s="57">
        <f>_xlfn.XLOOKUP(E2538,'Historical Metal Prices'!$L$4:$Z$4,'Historical Metal Prices'!$L$10:$Z$10)</f>
        <v>0.32348664160517338</v>
      </c>
      <c r="G2538" s="77">
        <f t="shared" si="79"/>
        <v>13275.232758620692</v>
      </c>
    </row>
    <row r="2539" spans="1:7" x14ac:dyDescent="0.2">
      <c r="A2539" s="79">
        <v>42646</v>
      </c>
      <c r="B2539" s="77">
        <v>10299.5</v>
      </c>
      <c r="C2539" s="84">
        <v>361464</v>
      </c>
      <c r="E2539">
        <f t="shared" si="78"/>
        <v>2016</v>
      </c>
      <c r="F2539" s="57">
        <f>_xlfn.XLOOKUP(E2539,'Historical Metal Prices'!$L$4:$Z$4,'Historical Metal Prices'!$L$10:$Z$10)</f>
        <v>0.32348664160517338</v>
      </c>
      <c r="G2539" s="77">
        <f t="shared" si="79"/>
        <v>13631.250665212483</v>
      </c>
    </row>
    <row r="2540" spans="1:7" x14ac:dyDescent="0.2">
      <c r="A2540" s="79">
        <v>42643</v>
      </c>
      <c r="B2540" s="77">
        <v>10528</v>
      </c>
      <c r="C2540" s="84">
        <v>362004</v>
      </c>
      <c r="E2540">
        <f t="shared" si="78"/>
        <v>2016</v>
      </c>
      <c r="F2540" s="57">
        <f>_xlfn.XLOOKUP(E2540,'Historical Metal Prices'!$L$4:$Z$4,'Historical Metal Prices'!$L$10:$Z$10)</f>
        <v>0.32348664160517338</v>
      </c>
      <c r="G2540" s="77">
        <f t="shared" si="79"/>
        <v>13933.667362819266</v>
      </c>
    </row>
    <row r="2541" spans="1:7" x14ac:dyDescent="0.2">
      <c r="A2541" s="79">
        <v>42642</v>
      </c>
      <c r="B2541" s="77">
        <v>10390.75</v>
      </c>
      <c r="C2541" s="84">
        <v>361794</v>
      </c>
      <c r="E2541">
        <f t="shared" si="78"/>
        <v>2016</v>
      </c>
      <c r="F2541" s="57">
        <f>_xlfn.XLOOKUP(E2541,'Historical Metal Prices'!$L$4:$Z$4,'Historical Metal Prices'!$L$10:$Z$10)</f>
        <v>0.32348664160517338</v>
      </c>
      <c r="G2541" s="77">
        <f t="shared" si="79"/>
        <v>13752.018821258955</v>
      </c>
    </row>
    <row r="2542" spans="1:7" x14ac:dyDescent="0.2">
      <c r="A2542" s="79">
        <v>42641</v>
      </c>
      <c r="B2542" s="77">
        <v>10651</v>
      </c>
      <c r="C2542" s="84">
        <v>362448</v>
      </c>
      <c r="E2542">
        <f t="shared" si="78"/>
        <v>2016</v>
      </c>
      <c r="F2542" s="57">
        <f>_xlfn.XLOOKUP(E2542,'Historical Metal Prices'!$L$4:$Z$4,'Historical Metal Prices'!$L$10:$Z$10)</f>
        <v>0.32348664160517338</v>
      </c>
      <c r="G2542" s="77">
        <f t="shared" si="79"/>
        <v>14096.456219736701</v>
      </c>
    </row>
    <row r="2543" spans="1:7" x14ac:dyDescent="0.2">
      <c r="A2543" s="79">
        <v>42640</v>
      </c>
      <c r="B2543" s="77">
        <v>10585</v>
      </c>
      <c r="C2543" s="84">
        <v>361884</v>
      </c>
      <c r="E2543">
        <f t="shared" si="78"/>
        <v>2016</v>
      </c>
      <c r="F2543" s="57">
        <f>_xlfn.XLOOKUP(E2543,'Historical Metal Prices'!$L$4:$Z$4,'Historical Metal Prices'!$L$10:$Z$10)</f>
        <v>0.32348664160517338</v>
      </c>
      <c r="G2543" s="77">
        <f t="shared" si="79"/>
        <v>14009.10610139076</v>
      </c>
    </row>
    <row r="2544" spans="1:7" x14ac:dyDescent="0.2">
      <c r="A2544" s="79">
        <v>42639</v>
      </c>
      <c r="B2544" s="77">
        <v>10485</v>
      </c>
      <c r="C2544" s="84">
        <v>361860</v>
      </c>
      <c r="E2544">
        <f t="shared" si="78"/>
        <v>2016</v>
      </c>
      <c r="F2544" s="57">
        <f>_xlfn.XLOOKUP(E2544,'Historical Metal Prices'!$L$4:$Z$4,'Historical Metal Prices'!$L$10:$Z$10)</f>
        <v>0.32348664160517338</v>
      </c>
      <c r="G2544" s="77">
        <f t="shared" si="79"/>
        <v>13876.757437230242</v>
      </c>
    </row>
    <row r="2545" spans="1:7" x14ac:dyDescent="0.2">
      <c r="A2545" s="79">
        <v>42636</v>
      </c>
      <c r="B2545" s="77">
        <v>10615.5</v>
      </c>
      <c r="C2545" s="84">
        <v>362364</v>
      </c>
      <c r="E2545">
        <f t="shared" si="78"/>
        <v>2016</v>
      </c>
      <c r="F2545" s="57">
        <f>_xlfn.XLOOKUP(E2545,'Historical Metal Prices'!$L$4:$Z$4,'Historical Metal Prices'!$L$10:$Z$10)</f>
        <v>0.32348664160517338</v>
      </c>
      <c r="G2545" s="77">
        <f t="shared" si="79"/>
        <v>14049.472443959718</v>
      </c>
    </row>
    <row r="2546" spans="1:7" x14ac:dyDescent="0.2">
      <c r="A2546" s="79">
        <v>42635</v>
      </c>
      <c r="B2546" s="77">
        <v>10615.5</v>
      </c>
      <c r="C2546" s="84">
        <v>363216</v>
      </c>
      <c r="E2546">
        <f t="shared" si="78"/>
        <v>2016</v>
      </c>
      <c r="F2546" s="57">
        <f>_xlfn.XLOOKUP(E2546,'Historical Metal Prices'!$L$4:$Z$4,'Historical Metal Prices'!$L$10:$Z$10)</f>
        <v>0.32348664160517338</v>
      </c>
      <c r="G2546" s="77">
        <f t="shared" si="79"/>
        <v>14049.472443959718</v>
      </c>
    </row>
    <row r="2547" spans="1:7" x14ac:dyDescent="0.2">
      <c r="A2547" s="79">
        <v>42634</v>
      </c>
      <c r="B2547" s="77">
        <v>10301</v>
      </c>
      <c r="C2547" s="84">
        <v>364902</v>
      </c>
      <c r="E2547">
        <f t="shared" si="78"/>
        <v>2016</v>
      </c>
      <c r="F2547" s="57">
        <f>_xlfn.XLOOKUP(E2547,'Historical Metal Prices'!$L$4:$Z$4,'Historical Metal Prices'!$L$10:$Z$10)</f>
        <v>0.32348664160517338</v>
      </c>
      <c r="G2547" s="77">
        <f t="shared" si="79"/>
        <v>13633.23589517489</v>
      </c>
    </row>
    <row r="2548" spans="1:7" x14ac:dyDescent="0.2">
      <c r="A2548" s="79">
        <v>42633</v>
      </c>
      <c r="B2548" s="77">
        <v>10261.5</v>
      </c>
      <c r="C2548" s="84">
        <v>364782</v>
      </c>
      <c r="E2548">
        <f t="shared" si="78"/>
        <v>2016</v>
      </c>
      <c r="F2548" s="57">
        <f>_xlfn.XLOOKUP(E2548,'Historical Metal Prices'!$L$4:$Z$4,'Historical Metal Prices'!$L$10:$Z$10)</f>
        <v>0.32348664160517338</v>
      </c>
      <c r="G2548" s="77">
        <f t="shared" si="79"/>
        <v>13580.958172831486</v>
      </c>
    </row>
    <row r="2549" spans="1:7" x14ac:dyDescent="0.2">
      <c r="A2549" s="79">
        <v>42632</v>
      </c>
      <c r="B2549" s="77">
        <v>10101.5</v>
      </c>
      <c r="C2549" s="84">
        <v>365784</v>
      </c>
      <c r="E2549">
        <f t="shared" si="78"/>
        <v>2016</v>
      </c>
      <c r="F2549" s="57">
        <f>_xlfn.XLOOKUP(E2549,'Historical Metal Prices'!$L$4:$Z$4,'Historical Metal Prices'!$L$10:$Z$10)</f>
        <v>0.32348664160517338</v>
      </c>
      <c r="G2549" s="77">
        <f t="shared" si="79"/>
        <v>13369.20031017466</v>
      </c>
    </row>
    <row r="2550" spans="1:7" x14ac:dyDescent="0.2">
      <c r="A2550" s="79">
        <v>42629</v>
      </c>
      <c r="B2550" s="77">
        <v>9674</v>
      </c>
      <c r="C2550" s="84">
        <v>366858</v>
      </c>
      <c r="E2550">
        <f t="shared" si="78"/>
        <v>2016</v>
      </c>
      <c r="F2550" s="57">
        <f>_xlfn.XLOOKUP(E2550,'Historical Metal Prices'!$L$4:$Z$4,'Historical Metal Prices'!$L$10:$Z$10)</f>
        <v>0.32348664160517338</v>
      </c>
      <c r="G2550" s="77">
        <f t="shared" si="79"/>
        <v>12803.409770888447</v>
      </c>
    </row>
    <row r="2551" spans="1:7" x14ac:dyDescent="0.2">
      <c r="A2551" s="79">
        <v>42628</v>
      </c>
      <c r="B2551" s="77">
        <v>9662.5</v>
      </c>
      <c r="C2551" s="84">
        <v>366966</v>
      </c>
      <c r="E2551">
        <f t="shared" si="78"/>
        <v>2016</v>
      </c>
      <c r="F2551" s="57">
        <f>_xlfn.XLOOKUP(E2551,'Historical Metal Prices'!$L$4:$Z$4,'Historical Metal Prices'!$L$10:$Z$10)</f>
        <v>0.32348664160517338</v>
      </c>
      <c r="G2551" s="77">
        <f t="shared" si="79"/>
        <v>12788.189674509988</v>
      </c>
    </row>
    <row r="2552" spans="1:7" x14ac:dyDescent="0.2">
      <c r="A2552" s="79">
        <v>42627</v>
      </c>
      <c r="B2552" s="77">
        <v>9788</v>
      </c>
      <c r="C2552" s="84">
        <v>367806</v>
      </c>
      <c r="E2552">
        <f t="shared" si="78"/>
        <v>2016</v>
      </c>
      <c r="F2552" s="57">
        <f>_xlfn.XLOOKUP(E2552,'Historical Metal Prices'!$L$4:$Z$4,'Historical Metal Prices'!$L$10:$Z$10)</f>
        <v>0.32348664160517338</v>
      </c>
      <c r="G2552" s="77">
        <f t="shared" si="79"/>
        <v>12954.287248031436</v>
      </c>
    </row>
    <row r="2553" spans="1:7" x14ac:dyDescent="0.2">
      <c r="A2553" s="79">
        <v>42626</v>
      </c>
      <c r="B2553" s="77">
        <v>9809.25</v>
      </c>
      <c r="C2553" s="84">
        <v>367812</v>
      </c>
      <c r="E2553">
        <f t="shared" si="78"/>
        <v>2016</v>
      </c>
      <c r="F2553" s="57">
        <f>_xlfn.XLOOKUP(E2553,'Historical Metal Prices'!$L$4:$Z$4,'Historical Metal Prices'!$L$10:$Z$10)</f>
        <v>0.32348664160517338</v>
      </c>
      <c r="G2553" s="77">
        <f t="shared" si="79"/>
        <v>12982.411339165546</v>
      </c>
    </row>
    <row r="2554" spans="1:7" x14ac:dyDescent="0.2">
      <c r="A2554" s="79">
        <v>42625</v>
      </c>
      <c r="B2554" s="77">
        <v>10033.25</v>
      </c>
      <c r="C2554" s="84">
        <v>367728</v>
      </c>
      <c r="E2554">
        <f t="shared" si="78"/>
        <v>2016</v>
      </c>
      <c r="F2554" s="57">
        <f>_xlfn.XLOOKUP(E2554,'Historical Metal Prices'!$L$4:$Z$4,'Historical Metal Prices'!$L$10:$Z$10)</f>
        <v>0.32348664160517338</v>
      </c>
      <c r="G2554" s="77">
        <f t="shared" si="79"/>
        <v>13278.872346885106</v>
      </c>
    </row>
    <row r="2555" spans="1:7" x14ac:dyDescent="0.2">
      <c r="A2555" s="79">
        <v>42622</v>
      </c>
      <c r="B2555" s="77">
        <v>10325.75</v>
      </c>
      <c r="C2555" s="84">
        <v>367752</v>
      </c>
      <c r="E2555">
        <f t="shared" si="78"/>
        <v>2016</v>
      </c>
      <c r="F2555" s="57">
        <f>_xlfn.XLOOKUP(E2555,'Historical Metal Prices'!$L$4:$Z$4,'Historical Metal Prices'!$L$10:$Z$10)</f>
        <v>0.32348664160517338</v>
      </c>
      <c r="G2555" s="77">
        <f t="shared" si="79"/>
        <v>13665.992189554619</v>
      </c>
    </row>
    <row r="2556" spans="1:7" x14ac:dyDescent="0.2">
      <c r="A2556" s="79">
        <v>42621</v>
      </c>
      <c r="B2556" s="77">
        <v>10299.5</v>
      </c>
      <c r="C2556" s="84">
        <v>367932</v>
      </c>
      <c r="E2556">
        <f t="shared" si="78"/>
        <v>2016</v>
      </c>
      <c r="F2556" s="57">
        <f>_xlfn.XLOOKUP(E2556,'Historical Metal Prices'!$L$4:$Z$4,'Historical Metal Prices'!$L$10:$Z$10)</f>
        <v>0.32348664160517338</v>
      </c>
      <c r="G2556" s="77">
        <f t="shared" si="79"/>
        <v>13631.250665212483</v>
      </c>
    </row>
    <row r="2557" spans="1:7" x14ac:dyDescent="0.2">
      <c r="A2557" s="79">
        <v>42620</v>
      </c>
      <c r="B2557" s="77">
        <v>10161.5</v>
      </c>
      <c r="C2557" s="84">
        <v>367854</v>
      </c>
      <c r="E2557">
        <f t="shared" si="78"/>
        <v>2016</v>
      </c>
      <c r="F2557" s="57">
        <f>_xlfn.XLOOKUP(E2557,'Historical Metal Prices'!$L$4:$Z$4,'Historical Metal Prices'!$L$10:$Z$10)</f>
        <v>0.32348664160517338</v>
      </c>
      <c r="G2557" s="77">
        <f t="shared" si="79"/>
        <v>13448.609508670968</v>
      </c>
    </row>
    <row r="2558" spans="1:7" x14ac:dyDescent="0.2">
      <c r="A2558" s="79">
        <v>42619</v>
      </c>
      <c r="B2558" s="77">
        <v>10057.75</v>
      </c>
      <c r="C2558" s="84">
        <v>367752</v>
      </c>
      <c r="E2558">
        <f t="shared" si="78"/>
        <v>2016</v>
      </c>
      <c r="F2558" s="57">
        <f>_xlfn.XLOOKUP(E2558,'Historical Metal Prices'!$L$4:$Z$4,'Historical Metal Prices'!$L$10:$Z$10)</f>
        <v>0.32348664160517338</v>
      </c>
      <c r="G2558" s="77">
        <f t="shared" si="79"/>
        <v>13311.297769604433</v>
      </c>
    </row>
    <row r="2559" spans="1:7" x14ac:dyDescent="0.2">
      <c r="A2559" s="79">
        <v>42618</v>
      </c>
      <c r="B2559" s="77">
        <v>10015</v>
      </c>
      <c r="C2559" s="84">
        <v>367896</v>
      </c>
      <c r="E2559">
        <f t="shared" si="78"/>
        <v>2016</v>
      </c>
      <c r="F2559" s="57">
        <f>_xlfn.XLOOKUP(E2559,'Historical Metal Prices'!$L$4:$Z$4,'Historical Metal Prices'!$L$10:$Z$10)</f>
        <v>0.32348664160517338</v>
      </c>
      <c r="G2559" s="77">
        <f t="shared" si="79"/>
        <v>13254.718715675812</v>
      </c>
    </row>
    <row r="2560" spans="1:7" x14ac:dyDescent="0.2">
      <c r="A2560" s="79">
        <v>42615</v>
      </c>
      <c r="B2560" s="77">
        <v>10004</v>
      </c>
      <c r="C2560" s="84">
        <v>367758</v>
      </c>
      <c r="E2560">
        <f t="shared" si="78"/>
        <v>2016</v>
      </c>
      <c r="F2560" s="57">
        <f>_xlfn.XLOOKUP(E2560,'Historical Metal Prices'!$L$4:$Z$4,'Historical Metal Prices'!$L$10:$Z$10)</f>
        <v>0.32348664160517338</v>
      </c>
      <c r="G2560" s="77">
        <f t="shared" si="79"/>
        <v>13240.160362618155</v>
      </c>
    </row>
    <row r="2561" spans="1:7" x14ac:dyDescent="0.2">
      <c r="A2561" s="79">
        <v>42614</v>
      </c>
      <c r="B2561" s="77">
        <v>9854</v>
      </c>
      <c r="C2561" s="84">
        <v>368430</v>
      </c>
      <c r="E2561">
        <f t="shared" si="78"/>
        <v>2016</v>
      </c>
      <c r="F2561" s="57">
        <f>_xlfn.XLOOKUP(E2561,'Historical Metal Prices'!$L$4:$Z$4,'Historical Metal Prices'!$L$10:$Z$10)</f>
        <v>0.32348664160517338</v>
      </c>
      <c r="G2561" s="77">
        <f t="shared" si="79"/>
        <v>13041.637366377379</v>
      </c>
    </row>
    <row r="2562" spans="1:7" x14ac:dyDescent="0.2">
      <c r="A2562" s="79">
        <v>42613</v>
      </c>
      <c r="B2562" s="77">
        <v>9707.5</v>
      </c>
      <c r="C2562" s="84">
        <v>369096</v>
      </c>
      <c r="E2562">
        <f t="shared" si="78"/>
        <v>2016</v>
      </c>
      <c r="F2562" s="57">
        <f>_xlfn.XLOOKUP(E2562,'Historical Metal Prices'!$L$4:$Z$4,'Historical Metal Prices'!$L$10:$Z$10)</f>
        <v>0.32348664160517338</v>
      </c>
      <c r="G2562" s="77">
        <f t="shared" si="79"/>
        <v>12847.746573382221</v>
      </c>
    </row>
    <row r="2563" spans="1:7" x14ac:dyDescent="0.2">
      <c r="A2563" s="79">
        <v>42612</v>
      </c>
      <c r="B2563" s="77">
        <v>9775.25</v>
      </c>
      <c r="C2563" s="84">
        <v>370116</v>
      </c>
      <c r="E2563">
        <f t="shared" si="78"/>
        <v>2016</v>
      </c>
      <c r="F2563" s="57">
        <f>_xlfn.XLOOKUP(E2563,'Historical Metal Prices'!$L$4:$Z$4,'Historical Metal Prices'!$L$10:$Z$10)</f>
        <v>0.32348664160517338</v>
      </c>
      <c r="G2563" s="77">
        <f t="shared" si="79"/>
        <v>12937.412793350972</v>
      </c>
    </row>
    <row r="2564" spans="1:7" x14ac:dyDescent="0.2">
      <c r="A2564" s="79">
        <v>42611</v>
      </c>
      <c r="B2564" s="77">
        <v>9757.25</v>
      </c>
      <c r="C2564" s="84">
        <v>370860</v>
      </c>
      <c r="E2564">
        <f t="shared" si="78"/>
        <v>2016</v>
      </c>
      <c r="F2564" s="57">
        <f>_xlfn.XLOOKUP(E2564,'Historical Metal Prices'!$L$4:$Z$4,'Historical Metal Prices'!$L$10:$Z$10)</f>
        <v>0.32348664160517338</v>
      </c>
      <c r="G2564" s="77">
        <f t="shared" si="79"/>
        <v>12913.590033802078</v>
      </c>
    </row>
    <row r="2565" spans="1:7" x14ac:dyDescent="0.2">
      <c r="A2565" s="79">
        <v>42608</v>
      </c>
      <c r="B2565" s="77">
        <v>9757.25</v>
      </c>
      <c r="C2565" s="84">
        <v>370566</v>
      </c>
      <c r="E2565">
        <f t="shared" si="78"/>
        <v>2016</v>
      </c>
      <c r="F2565" s="57">
        <f>_xlfn.XLOOKUP(E2565,'Historical Metal Prices'!$L$4:$Z$4,'Historical Metal Prices'!$L$10:$Z$10)</f>
        <v>0.32348664160517338</v>
      </c>
      <c r="G2565" s="77">
        <f t="shared" si="79"/>
        <v>12913.590033802078</v>
      </c>
    </row>
    <row r="2566" spans="1:7" x14ac:dyDescent="0.2">
      <c r="A2566" s="79">
        <v>42607</v>
      </c>
      <c r="B2566" s="77">
        <v>9791.75</v>
      </c>
      <c r="C2566" s="84">
        <v>370566</v>
      </c>
      <c r="E2566">
        <f t="shared" si="78"/>
        <v>2016</v>
      </c>
      <c r="F2566" s="57">
        <f>_xlfn.XLOOKUP(E2566,'Historical Metal Prices'!$L$4:$Z$4,'Historical Metal Prices'!$L$10:$Z$10)</f>
        <v>0.32348664160517338</v>
      </c>
      <c r="G2566" s="77">
        <f t="shared" si="79"/>
        <v>12959.250322937456</v>
      </c>
    </row>
    <row r="2567" spans="1:7" x14ac:dyDescent="0.2">
      <c r="A2567" s="79">
        <v>42606</v>
      </c>
      <c r="B2567" s="77">
        <v>9940.5</v>
      </c>
      <c r="C2567" s="84">
        <v>372414</v>
      </c>
      <c r="E2567">
        <f t="shared" si="78"/>
        <v>2016</v>
      </c>
      <c r="F2567" s="57">
        <f>_xlfn.XLOOKUP(E2567,'Historical Metal Prices'!$L$4:$Z$4,'Historical Metal Prices'!$L$10:$Z$10)</f>
        <v>0.32348664160517338</v>
      </c>
      <c r="G2567" s="77">
        <f t="shared" si="79"/>
        <v>13156.118960876225</v>
      </c>
    </row>
    <row r="2568" spans="1:7" x14ac:dyDescent="0.2">
      <c r="A2568" s="79">
        <v>42605</v>
      </c>
      <c r="B2568" s="77">
        <v>10213.75</v>
      </c>
      <c r="C2568" s="84">
        <v>373206</v>
      </c>
      <c r="E2568">
        <f t="shared" si="78"/>
        <v>2016</v>
      </c>
      <c r="F2568" s="57">
        <f>_xlfn.XLOOKUP(E2568,'Historical Metal Prices'!$L$4:$Z$4,'Historical Metal Prices'!$L$10:$Z$10)</f>
        <v>0.32348664160517338</v>
      </c>
      <c r="G2568" s="77">
        <f t="shared" si="79"/>
        <v>13517.761685694839</v>
      </c>
    </row>
    <row r="2569" spans="1:7" x14ac:dyDescent="0.2">
      <c r="A2569" s="79">
        <v>42604</v>
      </c>
      <c r="B2569" s="77">
        <v>10214.5</v>
      </c>
      <c r="C2569" s="84">
        <v>373548</v>
      </c>
      <c r="E2569">
        <f t="shared" si="78"/>
        <v>2016</v>
      </c>
      <c r="F2569" s="57">
        <f>_xlfn.XLOOKUP(E2569,'Historical Metal Prices'!$L$4:$Z$4,'Historical Metal Prices'!$L$10:$Z$10)</f>
        <v>0.32348664160517338</v>
      </c>
      <c r="G2569" s="77">
        <f t="shared" si="79"/>
        <v>13518.754300676044</v>
      </c>
    </row>
    <row r="2570" spans="1:7" x14ac:dyDescent="0.2">
      <c r="A2570" s="79">
        <v>42601</v>
      </c>
      <c r="B2570" s="77">
        <v>10307</v>
      </c>
      <c r="C2570" s="84">
        <v>373692</v>
      </c>
      <c r="E2570">
        <f t="shared" si="78"/>
        <v>2016</v>
      </c>
      <c r="F2570" s="57">
        <f>_xlfn.XLOOKUP(E2570,'Historical Metal Prices'!$L$4:$Z$4,'Historical Metal Prices'!$L$10:$Z$10)</f>
        <v>0.32348664160517338</v>
      </c>
      <c r="G2570" s="77">
        <f t="shared" si="79"/>
        <v>13641.176815024523</v>
      </c>
    </row>
    <row r="2571" spans="1:7" x14ac:dyDescent="0.2">
      <c r="A2571" s="79">
        <v>42600</v>
      </c>
      <c r="B2571" s="77">
        <v>10300.5</v>
      </c>
      <c r="C2571" s="84">
        <v>373512</v>
      </c>
      <c r="E2571">
        <f t="shared" ref="E2571:E2634" si="80">YEAR(A2571)</f>
        <v>2016</v>
      </c>
      <c r="F2571" s="57">
        <f>_xlfn.XLOOKUP(E2571,'Historical Metal Prices'!$L$4:$Z$4,'Historical Metal Prices'!$L$10:$Z$10)</f>
        <v>0.32348664160517338</v>
      </c>
      <c r="G2571" s="77">
        <f t="shared" ref="G2571:G2634" si="81">IFERROR(B2571*(1+F2571),G2572)</f>
        <v>13632.574151854089</v>
      </c>
    </row>
    <row r="2572" spans="1:7" x14ac:dyDescent="0.2">
      <c r="A2572" s="79">
        <v>42599</v>
      </c>
      <c r="B2572" s="77">
        <v>10169.5</v>
      </c>
      <c r="C2572" s="84">
        <v>373572</v>
      </c>
      <c r="E2572">
        <f t="shared" si="80"/>
        <v>2016</v>
      </c>
      <c r="F2572" s="57">
        <f>_xlfn.XLOOKUP(E2572,'Historical Metal Prices'!$L$4:$Z$4,'Historical Metal Prices'!$L$10:$Z$10)</f>
        <v>0.32348664160517338</v>
      </c>
      <c r="G2572" s="77">
        <f t="shared" si="81"/>
        <v>13459.197401803811</v>
      </c>
    </row>
    <row r="2573" spans="1:7" x14ac:dyDescent="0.2">
      <c r="A2573" s="79">
        <v>42598</v>
      </c>
      <c r="B2573" s="77">
        <v>10208.5</v>
      </c>
      <c r="C2573" s="84">
        <v>373578</v>
      </c>
      <c r="E2573">
        <f t="shared" si="80"/>
        <v>2016</v>
      </c>
      <c r="F2573" s="57">
        <f>_xlfn.XLOOKUP(E2573,'Historical Metal Prices'!$L$4:$Z$4,'Historical Metal Prices'!$L$10:$Z$10)</f>
        <v>0.32348664160517338</v>
      </c>
      <c r="G2573" s="77">
        <f t="shared" si="81"/>
        <v>13510.813380826412</v>
      </c>
    </row>
    <row r="2574" spans="1:7" x14ac:dyDescent="0.2">
      <c r="A2574" s="79">
        <v>42597</v>
      </c>
      <c r="B2574" s="77">
        <v>10467.25</v>
      </c>
      <c r="C2574" s="84">
        <v>373992</v>
      </c>
      <c r="E2574">
        <f t="shared" si="80"/>
        <v>2016</v>
      </c>
      <c r="F2574" s="57">
        <f>_xlfn.XLOOKUP(E2574,'Historical Metal Prices'!$L$4:$Z$4,'Historical Metal Prices'!$L$10:$Z$10)</f>
        <v>0.32348664160517338</v>
      </c>
      <c r="G2574" s="77">
        <f t="shared" si="81"/>
        <v>13853.265549341751</v>
      </c>
    </row>
    <row r="2575" spans="1:7" x14ac:dyDescent="0.2">
      <c r="A2575" s="79">
        <v>42594</v>
      </c>
      <c r="B2575" s="77">
        <v>10260.75</v>
      </c>
      <c r="C2575" s="84">
        <v>369048</v>
      </c>
      <c r="E2575">
        <f t="shared" si="80"/>
        <v>2016</v>
      </c>
      <c r="F2575" s="57">
        <f>_xlfn.XLOOKUP(E2575,'Historical Metal Prices'!$L$4:$Z$4,'Historical Metal Prices'!$L$10:$Z$10)</f>
        <v>0.32348664160517338</v>
      </c>
      <c r="G2575" s="77">
        <f t="shared" si="81"/>
        <v>13579.965557850282</v>
      </c>
    </row>
    <row r="2576" spans="1:7" x14ac:dyDescent="0.2">
      <c r="A2576" s="79">
        <v>42593</v>
      </c>
      <c r="B2576" s="77">
        <v>10690.5</v>
      </c>
      <c r="C2576" s="84">
        <v>369222</v>
      </c>
      <c r="E2576">
        <f t="shared" si="80"/>
        <v>2016</v>
      </c>
      <c r="F2576" s="57">
        <f>_xlfn.XLOOKUP(E2576,'Historical Metal Prices'!$L$4:$Z$4,'Historical Metal Prices'!$L$10:$Z$10)</f>
        <v>0.32348664160517338</v>
      </c>
      <c r="G2576" s="77">
        <f t="shared" si="81"/>
        <v>14148.733942080105</v>
      </c>
    </row>
    <row r="2577" spans="1:7" x14ac:dyDescent="0.2">
      <c r="A2577" s="79">
        <v>42592</v>
      </c>
      <c r="B2577" s="77">
        <v>10815</v>
      </c>
      <c r="C2577" s="84">
        <v>369492</v>
      </c>
      <c r="E2577">
        <f t="shared" si="80"/>
        <v>2016</v>
      </c>
      <c r="F2577" s="57">
        <f>_xlfn.XLOOKUP(E2577,'Historical Metal Prices'!$L$4:$Z$4,'Historical Metal Prices'!$L$10:$Z$10)</f>
        <v>0.32348664160517338</v>
      </c>
      <c r="G2577" s="77">
        <f t="shared" si="81"/>
        <v>14313.50802895995</v>
      </c>
    </row>
    <row r="2578" spans="1:7" x14ac:dyDescent="0.2">
      <c r="A2578" s="79">
        <v>42591</v>
      </c>
      <c r="B2578" s="77">
        <v>10734.5</v>
      </c>
      <c r="C2578" s="84">
        <v>370392</v>
      </c>
      <c r="E2578">
        <f t="shared" si="80"/>
        <v>2016</v>
      </c>
      <c r="F2578" s="57">
        <f>_xlfn.XLOOKUP(E2578,'Historical Metal Prices'!$L$4:$Z$4,'Historical Metal Prices'!$L$10:$Z$10)</f>
        <v>0.32348664160517338</v>
      </c>
      <c r="G2578" s="77">
        <f t="shared" si="81"/>
        <v>14206.967354310733</v>
      </c>
    </row>
    <row r="2579" spans="1:7" x14ac:dyDescent="0.2">
      <c r="A2579" s="79">
        <v>42590</v>
      </c>
      <c r="B2579" s="77">
        <v>10726.5</v>
      </c>
      <c r="C2579" s="84">
        <v>371154</v>
      </c>
      <c r="E2579">
        <f t="shared" si="80"/>
        <v>2016</v>
      </c>
      <c r="F2579" s="57">
        <f>_xlfn.XLOOKUP(E2579,'Historical Metal Prices'!$L$4:$Z$4,'Historical Metal Prices'!$L$10:$Z$10)</f>
        <v>0.32348664160517338</v>
      </c>
      <c r="G2579" s="77">
        <f t="shared" si="81"/>
        <v>14196.379461177892</v>
      </c>
    </row>
    <row r="2580" spans="1:7" x14ac:dyDescent="0.2">
      <c r="A2580" s="79">
        <v>42587</v>
      </c>
      <c r="B2580" s="77">
        <v>10676</v>
      </c>
      <c r="C2580" s="84">
        <v>369228</v>
      </c>
      <c r="E2580">
        <f t="shared" si="80"/>
        <v>2016</v>
      </c>
      <c r="F2580" s="57">
        <f>_xlfn.XLOOKUP(E2580,'Historical Metal Prices'!$L$4:$Z$4,'Historical Metal Prices'!$L$10:$Z$10)</f>
        <v>0.32348664160517338</v>
      </c>
      <c r="G2580" s="77">
        <f t="shared" si="81"/>
        <v>14129.543385776831</v>
      </c>
    </row>
    <row r="2581" spans="1:7" x14ac:dyDescent="0.2">
      <c r="A2581" s="79">
        <v>42586</v>
      </c>
      <c r="B2581" s="77">
        <v>10565.75</v>
      </c>
      <c r="C2581" s="84">
        <v>369492</v>
      </c>
      <c r="E2581">
        <f t="shared" si="80"/>
        <v>2016</v>
      </c>
      <c r="F2581" s="57">
        <f>_xlfn.XLOOKUP(E2581,'Historical Metal Prices'!$L$4:$Z$4,'Historical Metal Prices'!$L$10:$Z$10)</f>
        <v>0.32348664160517338</v>
      </c>
      <c r="G2581" s="77">
        <f t="shared" si="81"/>
        <v>13983.62898353986</v>
      </c>
    </row>
    <row r="2582" spans="1:7" x14ac:dyDescent="0.2">
      <c r="A2582" s="79">
        <v>42585</v>
      </c>
      <c r="B2582" s="77">
        <v>10693</v>
      </c>
      <c r="C2582" s="84">
        <v>371748</v>
      </c>
      <c r="E2582">
        <f t="shared" si="80"/>
        <v>2016</v>
      </c>
      <c r="F2582" s="57">
        <f>_xlfn.XLOOKUP(E2582,'Historical Metal Prices'!$L$4:$Z$4,'Historical Metal Prices'!$L$10:$Z$10)</f>
        <v>0.32348664160517338</v>
      </c>
      <c r="G2582" s="77">
        <f t="shared" si="81"/>
        <v>14152.042658684119</v>
      </c>
    </row>
    <row r="2583" spans="1:7" x14ac:dyDescent="0.2">
      <c r="A2583" s="79">
        <v>42584</v>
      </c>
      <c r="B2583" s="77">
        <v>10684</v>
      </c>
      <c r="C2583" s="84">
        <v>372378</v>
      </c>
      <c r="E2583">
        <f t="shared" si="80"/>
        <v>2016</v>
      </c>
      <c r="F2583" s="57">
        <f>_xlfn.XLOOKUP(E2583,'Historical Metal Prices'!$L$4:$Z$4,'Historical Metal Prices'!$L$10:$Z$10)</f>
        <v>0.32348664160517338</v>
      </c>
      <c r="G2583" s="77">
        <f t="shared" si="81"/>
        <v>14140.131278909672</v>
      </c>
    </row>
    <row r="2584" spans="1:7" x14ac:dyDescent="0.2">
      <c r="A2584" s="79">
        <v>42583</v>
      </c>
      <c r="B2584" s="77">
        <v>10692.5</v>
      </c>
      <c r="C2584" s="84">
        <v>372750</v>
      </c>
      <c r="E2584">
        <f t="shared" si="80"/>
        <v>2016</v>
      </c>
      <c r="F2584" s="57">
        <f>_xlfn.XLOOKUP(E2584,'Historical Metal Prices'!$L$4:$Z$4,'Historical Metal Prices'!$L$10:$Z$10)</f>
        <v>0.32348664160517338</v>
      </c>
      <c r="G2584" s="77">
        <f t="shared" si="81"/>
        <v>14151.380915363316</v>
      </c>
    </row>
    <row r="2585" spans="1:7" x14ac:dyDescent="0.2">
      <c r="A2585" s="79">
        <v>42580</v>
      </c>
      <c r="B2585" s="77">
        <v>10587.25</v>
      </c>
      <c r="C2585" s="84">
        <v>372954</v>
      </c>
      <c r="E2585">
        <f t="shared" si="80"/>
        <v>2016</v>
      </c>
      <c r="F2585" s="57">
        <f>_xlfn.XLOOKUP(E2585,'Historical Metal Prices'!$L$4:$Z$4,'Historical Metal Prices'!$L$10:$Z$10)</f>
        <v>0.32348664160517338</v>
      </c>
      <c r="G2585" s="77">
        <f t="shared" si="81"/>
        <v>14012.083946334371</v>
      </c>
    </row>
    <row r="2586" spans="1:7" x14ac:dyDescent="0.2">
      <c r="A2586" s="79">
        <v>42579</v>
      </c>
      <c r="B2586" s="77">
        <v>10651.75</v>
      </c>
      <c r="C2586" s="84">
        <v>373074</v>
      </c>
      <c r="E2586">
        <f t="shared" si="80"/>
        <v>2016</v>
      </c>
      <c r="F2586" s="57">
        <f>_xlfn.XLOOKUP(E2586,'Historical Metal Prices'!$L$4:$Z$4,'Historical Metal Prices'!$L$10:$Z$10)</f>
        <v>0.32348664160517338</v>
      </c>
      <c r="G2586" s="77">
        <f t="shared" si="81"/>
        <v>14097.448834717905</v>
      </c>
    </row>
    <row r="2587" spans="1:7" x14ac:dyDescent="0.2">
      <c r="A2587" s="79">
        <v>42578</v>
      </c>
      <c r="B2587" s="77">
        <v>10312</v>
      </c>
      <c r="C2587" s="84">
        <v>374598</v>
      </c>
      <c r="E2587">
        <f t="shared" si="80"/>
        <v>2016</v>
      </c>
      <c r="F2587" s="57">
        <f>_xlfn.XLOOKUP(E2587,'Historical Metal Prices'!$L$4:$Z$4,'Historical Metal Prices'!$L$10:$Z$10)</f>
        <v>0.32348664160517338</v>
      </c>
      <c r="G2587" s="77">
        <f t="shared" si="81"/>
        <v>13647.794248232547</v>
      </c>
    </row>
    <row r="2588" spans="1:7" x14ac:dyDescent="0.2">
      <c r="A2588" s="79">
        <v>42577</v>
      </c>
      <c r="B2588" s="77">
        <v>10310</v>
      </c>
      <c r="C2588" s="84">
        <v>374652</v>
      </c>
      <c r="E2588">
        <f t="shared" si="80"/>
        <v>2016</v>
      </c>
      <c r="F2588" s="57">
        <f>_xlfn.XLOOKUP(E2588,'Historical Metal Prices'!$L$4:$Z$4,'Historical Metal Prices'!$L$10:$Z$10)</f>
        <v>0.32348664160517338</v>
      </c>
      <c r="G2588" s="77">
        <f t="shared" si="81"/>
        <v>13645.147274949337</v>
      </c>
    </row>
    <row r="2589" spans="1:7" x14ac:dyDescent="0.2">
      <c r="A2589" s="79">
        <v>42576</v>
      </c>
      <c r="B2589" s="77">
        <v>10436.5</v>
      </c>
      <c r="C2589" s="84">
        <v>373614</v>
      </c>
      <c r="E2589">
        <f t="shared" si="80"/>
        <v>2016</v>
      </c>
      <c r="F2589" s="57">
        <f>_xlfn.XLOOKUP(E2589,'Historical Metal Prices'!$L$4:$Z$4,'Historical Metal Prices'!$L$10:$Z$10)</f>
        <v>0.32348664160517338</v>
      </c>
      <c r="G2589" s="77">
        <f t="shared" si="81"/>
        <v>13812.568335112392</v>
      </c>
    </row>
    <row r="2590" spans="1:7" x14ac:dyDescent="0.2">
      <c r="A2590" s="79">
        <v>42573</v>
      </c>
      <c r="B2590" s="77">
        <v>10726.5</v>
      </c>
      <c r="C2590" s="84">
        <v>373608</v>
      </c>
      <c r="E2590">
        <f t="shared" si="80"/>
        <v>2016</v>
      </c>
      <c r="F2590" s="57">
        <f>_xlfn.XLOOKUP(E2590,'Historical Metal Prices'!$L$4:$Z$4,'Historical Metal Prices'!$L$10:$Z$10)</f>
        <v>0.32348664160517338</v>
      </c>
      <c r="G2590" s="77">
        <f t="shared" si="81"/>
        <v>14196.379461177892</v>
      </c>
    </row>
    <row r="2591" spans="1:7" x14ac:dyDescent="0.2">
      <c r="A2591" s="79">
        <v>42572</v>
      </c>
      <c r="B2591" s="77">
        <v>10726.5</v>
      </c>
      <c r="C2591" s="84">
        <v>375360</v>
      </c>
      <c r="E2591">
        <f t="shared" si="80"/>
        <v>2016</v>
      </c>
      <c r="F2591" s="57">
        <f>_xlfn.XLOOKUP(E2591,'Historical Metal Prices'!$L$4:$Z$4,'Historical Metal Prices'!$L$10:$Z$10)</f>
        <v>0.32348664160517338</v>
      </c>
      <c r="G2591" s="77">
        <f t="shared" si="81"/>
        <v>14196.379461177892</v>
      </c>
    </row>
    <row r="2592" spans="1:7" x14ac:dyDescent="0.2">
      <c r="A2592" s="79">
        <v>42571</v>
      </c>
      <c r="B2592" s="77">
        <v>10548.5</v>
      </c>
      <c r="C2592" s="84">
        <v>375546</v>
      </c>
      <c r="E2592">
        <f t="shared" si="80"/>
        <v>2016</v>
      </c>
      <c r="F2592" s="57">
        <f>_xlfn.XLOOKUP(E2592,'Historical Metal Prices'!$L$4:$Z$4,'Historical Metal Prices'!$L$10:$Z$10)</f>
        <v>0.32348664160517338</v>
      </c>
      <c r="G2592" s="77">
        <f t="shared" si="81"/>
        <v>13960.798838972172</v>
      </c>
    </row>
    <row r="2593" spans="1:7" x14ac:dyDescent="0.2">
      <c r="A2593" s="79">
        <v>42570</v>
      </c>
      <c r="B2593" s="77">
        <v>10528.5</v>
      </c>
      <c r="C2593" s="84">
        <v>377202</v>
      </c>
      <c r="E2593">
        <f t="shared" si="80"/>
        <v>2016</v>
      </c>
      <c r="F2593" s="57">
        <f>_xlfn.XLOOKUP(E2593,'Historical Metal Prices'!$L$4:$Z$4,'Historical Metal Prices'!$L$10:$Z$10)</f>
        <v>0.32348664160517338</v>
      </c>
      <c r="G2593" s="77">
        <f t="shared" si="81"/>
        <v>13934.329106140069</v>
      </c>
    </row>
    <row r="2594" spans="1:7" x14ac:dyDescent="0.2">
      <c r="A2594" s="79">
        <v>42569</v>
      </c>
      <c r="B2594" s="77">
        <v>10505</v>
      </c>
      <c r="C2594" s="84">
        <v>377748</v>
      </c>
      <c r="E2594">
        <f t="shared" si="80"/>
        <v>2016</v>
      </c>
      <c r="F2594" s="57">
        <f>_xlfn.XLOOKUP(E2594,'Historical Metal Prices'!$L$4:$Z$4,'Historical Metal Prices'!$L$10:$Z$10)</f>
        <v>0.32348664160517338</v>
      </c>
      <c r="G2594" s="77">
        <f t="shared" si="81"/>
        <v>13903.227170062346</v>
      </c>
    </row>
    <row r="2595" spans="1:7" x14ac:dyDescent="0.2">
      <c r="A2595" s="79">
        <v>42566</v>
      </c>
      <c r="B2595" s="77">
        <v>10238.75</v>
      </c>
      <c r="C2595" s="84">
        <v>376980</v>
      </c>
      <c r="E2595">
        <f t="shared" si="80"/>
        <v>2016</v>
      </c>
      <c r="F2595" s="57">
        <f>_xlfn.XLOOKUP(E2595,'Historical Metal Prices'!$L$4:$Z$4,'Historical Metal Prices'!$L$10:$Z$10)</f>
        <v>0.32348664160517338</v>
      </c>
      <c r="G2595" s="77">
        <f t="shared" si="81"/>
        <v>13550.848851734969</v>
      </c>
    </row>
    <row r="2596" spans="1:7" x14ac:dyDescent="0.2">
      <c r="A2596" s="79">
        <v>42565</v>
      </c>
      <c r="B2596" s="77">
        <v>10319.5</v>
      </c>
      <c r="C2596" s="84">
        <v>377586</v>
      </c>
      <c r="E2596">
        <f t="shared" si="80"/>
        <v>2016</v>
      </c>
      <c r="F2596" s="57">
        <f>_xlfn.XLOOKUP(E2596,'Historical Metal Prices'!$L$4:$Z$4,'Historical Metal Prices'!$L$10:$Z$10)</f>
        <v>0.32348664160517338</v>
      </c>
      <c r="G2596" s="77">
        <f t="shared" si="81"/>
        <v>13657.720398044587</v>
      </c>
    </row>
    <row r="2597" spans="1:7" x14ac:dyDescent="0.2">
      <c r="A2597" s="79">
        <v>42564</v>
      </c>
      <c r="B2597" s="77">
        <v>10307.5</v>
      </c>
      <c r="C2597" s="84">
        <v>378816</v>
      </c>
      <c r="E2597">
        <f t="shared" si="80"/>
        <v>2016</v>
      </c>
      <c r="F2597" s="57">
        <f>_xlfn.XLOOKUP(E2597,'Historical Metal Prices'!$L$4:$Z$4,'Historical Metal Prices'!$L$10:$Z$10)</f>
        <v>0.32348664160517338</v>
      </c>
      <c r="G2597" s="77">
        <f t="shared" si="81"/>
        <v>13641.838558345324</v>
      </c>
    </row>
    <row r="2598" spans="1:7" x14ac:dyDescent="0.2">
      <c r="A2598" s="79">
        <v>42563</v>
      </c>
      <c r="B2598" s="77">
        <v>10448</v>
      </c>
      <c r="C2598" s="84">
        <v>378402</v>
      </c>
      <c r="E2598">
        <f t="shared" si="80"/>
        <v>2016</v>
      </c>
      <c r="F2598" s="57">
        <f>_xlfn.XLOOKUP(E2598,'Historical Metal Prices'!$L$4:$Z$4,'Historical Metal Prices'!$L$10:$Z$10)</f>
        <v>0.32348664160517338</v>
      </c>
      <c r="G2598" s="77">
        <f t="shared" si="81"/>
        <v>13827.788431490852</v>
      </c>
    </row>
    <row r="2599" spans="1:7" x14ac:dyDescent="0.2">
      <c r="A2599" s="79">
        <v>42562</v>
      </c>
      <c r="B2599" s="77">
        <v>10005</v>
      </c>
      <c r="C2599" s="84">
        <v>378120</v>
      </c>
      <c r="E2599">
        <f t="shared" si="80"/>
        <v>2016</v>
      </c>
      <c r="F2599" s="57">
        <f>_xlfn.XLOOKUP(E2599,'Historical Metal Prices'!$L$4:$Z$4,'Historical Metal Prices'!$L$10:$Z$10)</f>
        <v>0.32348664160517338</v>
      </c>
      <c r="G2599" s="77">
        <f t="shared" si="81"/>
        <v>13241.483849259759</v>
      </c>
    </row>
    <row r="2600" spans="1:7" x14ac:dyDescent="0.2">
      <c r="A2600" s="79">
        <v>42559</v>
      </c>
      <c r="B2600" s="77">
        <v>9839.5</v>
      </c>
      <c r="C2600" s="84">
        <v>377736</v>
      </c>
      <c r="E2600">
        <f t="shared" si="80"/>
        <v>2016</v>
      </c>
      <c r="F2600" s="57">
        <f>_xlfn.XLOOKUP(E2600,'Historical Metal Prices'!$L$4:$Z$4,'Historical Metal Prices'!$L$10:$Z$10)</f>
        <v>0.32348664160517338</v>
      </c>
      <c r="G2600" s="77">
        <f t="shared" si="81"/>
        <v>13022.446810074103</v>
      </c>
    </row>
    <row r="2601" spans="1:7" x14ac:dyDescent="0.2">
      <c r="A2601" s="79">
        <v>42558</v>
      </c>
      <c r="B2601" s="77">
        <v>9706.25</v>
      </c>
      <c r="C2601" s="84">
        <v>377328</v>
      </c>
      <c r="E2601">
        <f t="shared" si="80"/>
        <v>2016</v>
      </c>
      <c r="F2601" s="57">
        <f>_xlfn.XLOOKUP(E2601,'Historical Metal Prices'!$L$4:$Z$4,'Historical Metal Prices'!$L$10:$Z$10)</f>
        <v>0.32348664160517338</v>
      </c>
      <c r="G2601" s="77">
        <f t="shared" si="81"/>
        <v>12846.092215080214</v>
      </c>
    </row>
    <row r="2602" spans="1:7" x14ac:dyDescent="0.2">
      <c r="A2602" s="79">
        <v>42557</v>
      </c>
      <c r="B2602" s="77">
        <v>9939</v>
      </c>
      <c r="C2602" s="84">
        <v>378264</v>
      </c>
      <c r="E2602">
        <f t="shared" si="80"/>
        <v>2016</v>
      </c>
      <c r="F2602" s="57">
        <f>_xlfn.XLOOKUP(E2602,'Historical Metal Prices'!$L$4:$Z$4,'Historical Metal Prices'!$L$10:$Z$10)</f>
        <v>0.32348664160517338</v>
      </c>
      <c r="G2602" s="77">
        <f t="shared" si="81"/>
        <v>13154.133730913818</v>
      </c>
    </row>
    <row r="2603" spans="1:7" x14ac:dyDescent="0.2">
      <c r="A2603" s="79">
        <v>42556</v>
      </c>
      <c r="B2603" s="77">
        <v>9659</v>
      </c>
      <c r="C2603" s="84">
        <v>377628</v>
      </c>
      <c r="E2603">
        <f t="shared" si="80"/>
        <v>2016</v>
      </c>
      <c r="F2603" s="57">
        <f>_xlfn.XLOOKUP(E2603,'Historical Metal Prices'!$L$4:$Z$4,'Historical Metal Prices'!$L$10:$Z$10)</f>
        <v>0.32348664160517338</v>
      </c>
      <c r="G2603" s="77">
        <f t="shared" si="81"/>
        <v>12783.55747126437</v>
      </c>
    </row>
    <row r="2604" spans="1:7" x14ac:dyDescent="0.2">
      <c r="A2604" s="79">
        <v>42555</v>
      </c>
      <c r="B2604" s="77">
        <v>10150.5</v>
      </c>
      <c r="C2604" s="84">
        <v>376848</v>
      </c>
      <c r="E2604">
        <f t="shared" si="80"/>
        <v>2016</v>
      </c>
      <c r="F2604" s="57">
        <f>_xlfn.XLOOKUP(E2604,'Historical Metal Prices'!$L$4:$Z$4,'Historical Metal Prices'!$L$10:$Z$10)</f>
        <v>0.32348664160517338</v>
      </c>
      <c r="G2604" s="77">
        <f t="shared" si="81"/>
        <v>13434.051155613311</v>
      </c>
    </row>
    <row r="2605" spans="1:7" x14ac:dyDescent="0.2">
      <c r="A2605" s="79">
        <v>42552</v>
      </c>
      <c r="B2605" s="77">
        <v>9926.5</v>
      </c>
      <c r="C2605" s="84">
        <v>378114</v>
      </c>
      <c r="E2605">
        <f t="shared" si="80"/>
        <v>2016</v>
      </c>
      <c r="F2605" s="57">
        <f>_xlfn.XLOOKUP(E2605,'Historical Metal Prices'!$L$4:$Z$4,'Historical Metal Prices'!$L$10:$Z$10)</f>
        <v>0.32348664160517338</v>
      </c>
      <c r="G2605" s="77">
        <f t="shared" si="81"/>
        <v>13137.590147893754</v>
      </c>
    </row>
    <row r="2606" spans="1:7" x14ac:dyDescent="0.2">
      <c r="A2606" s="79">
        <v>42551</v>
      </c>
      <c r="B2606" s="77">
        <v>9401</v>
      </c>
      <c r="C2606" s="84">
        <v>379566</v>
      </c>
      <c r="E2606">
        <f t="shared" si="80"/>
        <v>2016</v>
      </c>
      <c r="F2606" s="57">
        <f>_xlfn.XLOOKUP(E2606,'Historical Metal Prices'!$L$4:$Z$4,'Historical Metal Prices'!$L$10:$Z$10)</f>
        <v>0.32348664160517338</v>
      </c>
      <c r="G2606" s="77">
        <f t="shared" si="81"/>
        <v>12442.097917730234</v>
      </c>
    </row>
    <row r="2607" spans="1:7" x14ac:dyDescent="0.2">
      <c r="A2607" s="79">
        <v>42550</v>
      </c>
      <c r="B2607" s="77">
        <v>9394.5</v>
      </c>
      <c r="C2607" s="84">
        <v>379338</v>
      </c>
      <c r="E2607">
        <f t="shared" si="80"/>
        <v>2016</v>
      </c>
      <c r="F2607" s="57">
        <f>_xlfn.XLOOKUP(E2607,'Historical Metal Prices'!$L$4:$Z$4,'Historical Metal Prices'!$L$10:$Z$10)</f>
        <v>0.32348664160517338</v>
      </c>
      <c r="G2607" s="77">
        <f t="shared" si="81"/>
        <v>12433.495254559801</v>
      </c>
    </row>
    <row r="2608" spans="1:7" x14ac:dyDescent="0.2">
      <c r="A2608" s="79">
        <v>42549</v>
      </c>
      <c r="B2608" s="77">
        <v>9293.5</v>
      </c>
      <c r="C2608" s="84">
        <v>380286</v>
      </c>
      <c r="E2608">
        <f t="shared" si="80"/>
        <v>2016</v>
      </c>
      <c r="F2608" s="57">
        <f>_xlfn.XLOOKUP(E2608,'Historical Metal Prices'!$L$4:$Z$4,'Historical Metal Prices'!$L$10:$Z$10)</f>
        <v>0.32348664160517338</v>
      </c>
      <c r="G2608" s="77">
        <f t="shared" si="81"/>
        <v>12299.823103757679</v>
      </c>
    </row>
    <row r="2609" spans="1:7" x14ac:dyDescent="0.2">
      <c r="A2609" s="79">
        <v>42548</v>
      </c>
      <c r="B2609" s="77">
        <v>8933</v>
      </c>
      <c r="C2609" s="84">
        <v>381084</v>
      </c>
      <c r="E2609">
        <f t="shared" si="80"/>
        <v>2016</v>
      </c>
      <c r="F2609" s="57">
        <f>_xlfn.XLOOKUP(E2609,'Historical Metal Prices'!$L$4:$Z$4,'Historical Metal Prices'!$L$10:$Z$10)</f>
        <v>0.32348664160517338</v>
      </c>
      <c r="G2609" s="77">
        <f t="shared" si="81"/>
        <v>11822.706169459014</v>
      </c>
    </row>
    <row r="2610" spans="1:7" x14ac:dyDescent="0.2">
      <c r="A2610" s="79">
        <v>42545</v>
      </c>
      <c r="B2610" s="77">
        <v>8973</v>
      </c>
      <c r="C2610" s="84">
        <v>381792</v>
      </c>
      <c r="E2610">
        <f t="shared" si="80"/>
        <v>2016</v>
      </c>
      <c r="F2610" s="57">
        <f>_xlfn.XLOOKUP(E2610,'Historical Metal Prices'!$L$4:$Z$4,'Historical Metal Prices'!$L$10:$Z$10)</f>
        <v>0.32348664160517338</v>
      </c>
      <c r="G2610" s="77">
        <f t="shared" si="81"/>
        <v>11875.645635123221</v>
      </c>
    </row>
    <row r="2611" spans="1:7" x14ac:dyDescent="0.2">
      <c r="A2611" s="79">
        <v>42544</v>
      </c>
      <c r="B2611" s="77">
        <v>9179</v>
      </c>
      <c r="C2611" s="84">
        <v>382104</v>
      </c>
      <c r="E2611">
        <f t="shared" si="80"/>
        <v>2016</v>
      </c>
      <c r="F2611" s="57">
        <f>_xlfn.XLOOKUP(E2611,'Historical Metal Prices'!$L$4:$Z$4,'Historical Metal Prices'!$L$10:$Z$10)</f>
        <v>0.32348664160517338</v>
      </c>
      <c r="G2611" s="77">
        <f t="shared" si="81"/>
        <v>12148.283883293887</v>
      </c>
    </row>
    <row r="2612" spans="1:7" x14ac:dyDescent="0.2">
      <c r="A2612" s="79">
        <v>42543</v>
      </c>
      <c r="B2612" s="77">
        <v>9183.25</v>
      </c>
      <c r="C2612" s="84">
        <v>383502</v>
      </c>
      <c r="E2612">
        <f t="shared" si="80"/>
        <v>2016</v>
      </c>
      <c r="F2612" s="57">
        <f>_xlfn.XLOOKUP(E2612,'Historical Metal Prices'!$L$4:$Z$4,'Historical Metal Prices'!$L$10:$Z$10)</f>
        <v>0.32348664160517338</v>
      </c>
      <c r="G2612" s="77">
        <f t="shared" si="81"/>
        <v>12153.908701520708</v>
      </c>
    </row>
    <row r="2613" spans="1:7" x14ac:dyDescent="0.2">
      <c r="A2613" s="79">
        <v>42542</v>
      </c>
      <c r="B2613" s="77">
        <v>9144.5</v>
      </c>
      <c r="C2613" s="84">
        <v>385566</v>
      </c>
      <c r="E2613">
        <f t="shared" si="80"/>
        <v>2016</v>
      </c>
      <c r="F2613" s="57">
        <f>_xlfn.XLOOKUP(E2613,'Historical Metal Prices'!$L$4:$Z$4,'Historical Metal Prices'!$L$10:$Z$10)</f>
        <v>0.32348664160517338</v>
      </c>
      <c r="G2613" s="77">
        <f t="shared" si="81"/>
        <v>12102.623594158507</v>
      </c>
    </row>
    <row r="2614" spans="1:7" x14ac:dyDescent="0.2">
      <c r="A2614" s="79">
        <v>42541</v>
      </c>
      <c r="B2614" s="77">
        <v>9238.5</v>
      </c>
      <c r="C2614" s="84">
        <v>386064</v>
      </c>
      <c r="E2614">
        <f t="shared" si="80"/>
        <v>2016</v>
      </c>
      <c r="F2614" s="57">
        <f>_xlfn.XLOOKUP(E2614,'Historical Metal Prices'!$L$4:$Z$4,'Historical Metal Prices'!$L$10:$Z$10)</f>
        <v>0.32348664160517338</v>
      </c>
      <c r="G2614" s="77">
        <f t="shared" si="81"/>
        <v>12227.031338469395</v>
      </c>
    </row>
    <row r="2615" spans="1:7" x14ac:dyDescent="0.2">
      <c r="A2615" s="79">
        <v>42538</v>
      </c>
      <c r="B2615" s="77">
        <v>9018</v>
      </c>
      <c r="C2615" s="84">
        <v>385908</v>
      </c>
      <c r="E2615">
        <f t="shared" si="80"/>
        <v>2016</v>
      </c>
      <c r="F2615" s="57">
        <f>_xlfn.XLOOKUP(E2615,'Historical Metal Prices'!$L$4:$Z$4,'Historical Metal Prices'!$L$10:$Z$10)</f>
        <v>0.32348664160517338</v>
      </c>
      <c r="G2615" s="77">
        <f t="shared" si="81"/>
        <v>11935.202533995454</v>
      </c>
    </row>
    <row r="2616" spans="1:7" x14ac:dyDescent="0.2">
      <c r="A2616" s="79">
        <v>42537</v>
      </c>
      <c r="B2616" s="77">
        <v>8823</v>
      </c>
      <c r="C2616" s="84">
        <v>386238</v>
      </c>
      <c r="E2616">
        <f t="shared" si="80"/>
        <v>2016</v>
      </c>
      <c r="F2616" s="57">
        <f>_xlfn.XLOOKUP(E2616,'Historical Metal Prices'!$L$4:$Z$4,'Historical Metal Prices'!$L$10:$Z$10)</f>
        <v>0.32348664160517338</v>
      </c>
      <c r="G2616" s="77">
        <f t="shared" si="81"/>
        <v>11677.122638882445</v>
      </c>
    </row>
    <row r="2617" spans="1:7" x14ac:dyDescent="0.2">
      <c r="A2617" s="79">
        <v>42536</v>
      </c>
      <c r="B2617" s="77">
        <v>8997</v>
      </c>
      <c r="C2617" s="84">
        <v>388620</v>
      </c>
      <c r="E2617">
        <f t="shared" si="80"/>
        <v>2016</v>
      </c>
      <c r="F2617" s="57">
        <f>_xlfn.XLOOKUP(E2617,'Historical Metal Prices'!$L$4:$Z$4,'Historical Metal Prices'!$L$10:$Z$10)</f>
        <v>0.32348664160517338</v>
      </c>
      <c r="G2617" s="77">
        <f t="shared" si="81"/>
        <v>11907.409314521745</v>
      </c>
    </row>
    <row r="2618" spans="1:7" x14ac:dyDescent="0.2">
      <c r="A2618" s="79">
        <v>42535</v>
      </c>
      <c r="B2618" s="77">
        <v>8836.75</v>
      </c>
      <c r="C2618" s="84">
        <v>389136</v>
      </c>
      <c r="E2618">
        <f t="shared" si="80"/>
        <v>2016</v>
      </c>
      <c r="F2618" s="57">
        <f>_xlfn.XLOOKUP(E2618,'Historical Metal Prices'!$L$4:$Z$4,'Historical Metal Prices'!$L$10:$Z$10)</f>
        <v>0.32348664160517338</v>
      </c>
      <c r="G2618" s="77">
        <f t="shared" si="81"/>
        <v>11695.320580204516</v>
      </c>
    </row>
    <row r="2619" spans="1:7" x14ac:dyDescent="0.2">
      <c r="A2619" s="79">
        <v>42534</v>
      </c>
      <c r="B2619" s="77">
        <v>8839.5</v>
      </c>
      <c r="C2619" s="84">
        <v>390660</v>
      </c>
      <c r="E2619">
        <f t="shared" si="80"/>
        <v>2016</v>
      </c>
      <c r="F2619" s="57">
        <f>_xlfn.XLOOKUP(E2619,'Historical Metal Prices'!$L$4:$Z$4,'Historical Metal Prices'!$L$10:$Z$10)</f>
        <v>0.32348664160517338</v>
      </c>
      <c r="G2619" s="77">
        <f t="shared" si="81"/>
        <v>11698.96016846893</v>
      </c>
    </row>
    <row r="2620" spans="1:7" x14ac:dyDescent="0.2">
      <c r="A2620" s="79">
        <v>42531</v>
      </c>
      <c r="B2620" s="77">
        <v>8881.25</v>
      </c>
      <c r="C2620" s="84">
        <v>393732</v>
      </c>
      <c r="E2620">
        <f t="shared" si="80"/>
        <v>2016</v>
      </c>
      <c r="F2620" s="57">
        <f>_xlfn.XLOOKUP(E2620,'Historical Metal Prices'!$L$4:$Z$4,'Historical Metal Prices'!$L$10:$Z$10)</f>
        <v>0.32348664160517338</v>
      </c>
      <c r="G2620" s="77">
        <f t="shared" si="81"/>
        <v>11754.215735755946</v>
      </c>
    </row>
    <row r="2621" spans="1:7" x14ac:dyDescent="0.2">
      <c r="A2621" s="79">
        <v>42530</v>
      </c>
      <c r="B2621" s="77">
        <v>8893</v>
      </c>
      <c r="C2621" s="84">
        <v>394662</v>
      </c>
      <c r="E2621">
        <f t="shared" si="80"/>
        <v>2016</v>
      </c>
      <c r="F2621" s="57">
        <f>_xlfn.XLOOKUP(E2621,'Historical Metal Prices'!$L$4:$Z$4,'Historical Metal Prices'!$L$10:$Z$10)</f>
        <v>0.32348664160517338</v>
      </c>
      <c r="G2621" s="77">
        <f t="shared" si="81"/>
        <v>11769.766703794807</v>
      </c>
    </row>
    <row r="2622" spans="1:7" x14ac:dyDescent="0.2">
      <c r="A2622" s="79">
        <v>42529</v>
      </c>
      <c r="B2622" s="77">
        <v>8917.75</v>
      </c>
      <c r="C2622" s="84">
        <v>394746</v>
      </c>
      <c r="E2622">
        <f t="shared" si="80"/>
        <v>2016</v>
      </c>
      <c r="F2622" s="57">
        <f>_xlfn.XLOOKUP(E2622,'Historical Metal Prices'!$L$4:$Z$4,'Historical Metal Prices'!$L$10:$Z$10)</f>
        <v>0.32348664160517338</v>
      </c>
      <c r="G2622" s="77">
        <f t="shared" si="81"/>
        <v>11802.522998174534</v>
      </c>
    </row>
    <row r="2623" spans="1:7" x14ac:dyDescent="0.2">
      <c r="A2623" s="79">
        <v>42528</v>
      </c>
      <c r="B2623" s="77">
        <v>8540.5</v>
      </c>
      <c r="C2623" s="84">
        <v>395514</v>
      </c>
      <c r="E2623">
        <f t="shared" si="80"/>
        <v>2016</v>
      </c>
      <c r="F2623" s="57">
        <f>_xlfn.XLOOKUP(E2623,'Historical Metal Prices'!$L$4:$Z$4,'Historical Metal Prices'!$L$10:$Z$10)</f>
        <v>0.32348664160517338</v>
      </c>
      <c r="G2623" s="77">
        <f t="shared" si="81"/>
        <v>11303.237662628982</v>
      </c>
    </row>
    <row r="2624" spans="1:7" x14ac:dyDescent="0.2">
      <c r="A2624" s="79">
        <v>42527</v>
      </c>
      <c r="B2624" s="77">
        <v>8620.5</v>
      </c>
      <c r="C2624" s="84">
        <v>396498</v>
      </c>
      <c r="E2624">
        <f t="shared" si="80"/>
        <v>2016</v>
      </c>
      <c r="F2624" s="57">
        <f>_xlfn.XLOOKUP(E2624,'Historical Metal Prices'!$L$4:$Z$4,'Historical Metal Prices'!$L$10:$Z$10)</f>
        <v>0.32348664160517338</v>
      </c>
      <c r="G2624" s="77">
        <f t="shared" si="81"/>
        <v>11409.116593957397</v>
      </c>
    </row>
    <row r="2625" spans="1:7" x14ac:dyDescent="0.2">
      <c r="A2625" s="79">
        <v>42524</v>
      </c>
      <c r="B2625" s="77">
        <v>8455.25</v>
      </c>
      <c r="C2625" s="84">
        <v>395760</v>
      </c>
      <c r="E2625">
        <f t="shared" si="80"/>
        <v>2016</v>
      </c>
      <c r="F2625" s="57">
        <f>_xlfn.XLOOKUP(E2625,'Historical Metal Prices'!$L$4:$Z$4,'Historical Metal Prices'!$L$10:$Z$10)</f>
        <v>0.32348664160517338</v>
      </c>
      <c r="G2625" s="77">
        <f t="shared" si="81"/>
        <v>11190.410426432141</v>
      </c>
    </row>
    <row r="2626" spans="1:7" x14ac:dyDescent="0.2">
      <c r="A2626" s="79">
        <v>42523</v>
      </c>
      <c r="B2626" s="77">
        <v>8428.75</v>
      </c>
      <c r="C2626" s="84">
        <v>397116</v>
      </c>
      <c r="E2626">
        <f t="shared" si="80"/>
        <v>2016</v>
      </c>
      <c r="F2626" s="57">
        <f>_xlfn.XLOOKUP(E2626,'Historical Metal Prices'!$L$4:$Z$4,'Historical Metal Prices'!$L$10:$Z$10)</f>
        <v>0.32348664160517338</v>
      </c>
      <c r="G2626" s="77">
        <f t="shared" si="81"/>
        <v>11155.338030429604</v>
      </c>
    </row>
    <row r="2627" spans="1:7" x14ac:dyDescent="0.2">
      <c r="A2627" s="79">
        <v>42522</v>
      </c>
      <c r="B2627" s="77">
        <v>8432.25</v>
      </c>
      <c r="C2627" s="84">
        <v>400008</v>
      </c>
      <c r="E2627">
        <f t="shared" si="80"/>
        <v>2016</v>
      </c>
      <c r="F2627" s="57">
        <f>_xlfn.XLOOKUP(E2627,'Historical Metal Prices'!$L$4:$Z$4,'Historical Metal Prices'!$L$10:$Z$10)</f>
        <v>0.32348664160517338</v>
      </c>
      <c r="G2627" s="77">
        <f t="shared" si="81"/>
        <v>11159.970233675223</v>
      </c>
    </row>
    <row r="2628" spans="1:7" x14ac:dyDescent="0.2">
      <c r="A2628" s="79">
        <v>42521</v>
      </c>
      <c r="B2628" s="77">
        <v>8388.5</v>
      </c>
      <c r="C2628" s="84">
        <v>401508</v>
      </c>
      <c r="E2628">
        <f t="shared" si="80"/>
        <v>2016</v>
      </c>
      <c r="F2628" s="57">
        <f>_xlfn.XLOOKUP(E2628,'Historical Metal Prices'!$L$4:$Z$4,'Historical Metal Prices'!$L$10:$Z$10)</f>
        <v>0.32348664160517338</v>
      </c>
      <c r="G2628" s="77">
        <f t="shared" si="81"/>
        <v>11102.067693104997</v>
      </c>
    </row>
    <row r="2629" spans="1:7" x14ac:dyDescent="0.2">
      <c r="A2629" s="79">
        <v>42520</v>
      </c>
      <c r="B2629" s="77">
        <v>8379</v>
      </c>
      <c r="C2629" s="84">
        <v>401766</v>
      </c>
      <c r="E2629">
        <f t="shared" si="80"/>
        <v>2016</v>
      </c>
      <c r="F2629" s="57">
        <f>_xlfn.XLOOKUP(E2629,'Historical Metal Prices'!$L$4:$Z$4,'Historical Metal Prices'!$L$10:$Z$10)</f>
        <v>0.32348664160517338</v>
      </c>
      <c r="G2629" s="77">
        <f t="shared" si="81"/>
        <v>11089.494570009747</v>
      </c>
    </row>
    <row r="2630" spans="1:7" x14ac:dyDescent="0.2">
      <c r="A2630" s="79">
        <v>42517</v>
      </c>
      <c r="B2630" s="77">
        <v>8379</v>
      </c>
      <c r="C2630" s="84">
        <v>401766</v>
      </c>
      <c r="E2630">
        <f t="shared" si="80"/>
        <v>2016</v>
      </c>
      <c r="F2630" s="57">
        <f>_xlfn.XLOOKUP(E2630,'Historical Metal Prices'!$L$4:$Z$4,'Historical Metal Prices'!$L$10:$Z$10)</f>
        <v>0.32348664160517338</v>
      </c>
      <c r="G2630" s="77">
        <f t="shared" si="81"/>
        <v>11089.494570009747</v>
      </c>
    </row>
    <row r="2631" spans="1:7" x14ac:dyDescent="0.2">
      <c r="A2631" s="79">
        <v>42516</v>
      </c>
      <c r="B2631" s="77">
        <v>8353</v>
      </c>
      <c r="C2631" s="84">
        <v>402744</v>
      </c>
      <c r="E2631">
        <f t="shared" si="80"/>
        <v>2016</v>
      </c>
      <c r="F2631" s="57">
        <f>_xlfn.XLOOKUP(E2631,'Historical Metal Prices'!$L$4:$Z$4,'Historical Metal Prices'!$L$10:$Z$10)</f>
        <v>0.32348664160517338</v>
      </c>
      <c r="G2631" s="77">
        <f t="shared" si="81"/>
        <v>11055.083917328013</v>
      </c>
    </row>
    <row r="2632" spans="1:7" x14ac:dyDescent="0.2">
      <c r="A2632" s="79">
        <v>42515</v>
      </c>
      <c r="B2632" s="77">
        <v>8305</v>
      </c>
      <c r="C2632" s="84">
        <v>400896</v>
      </c>
      <c r="E2632">
        <f t="shared" si="80"/>
        <v>2016</v>
      </c>
      <c r="F2632" s="57">
        <f>_xlfn.XLOOKUP(E2632,'Historical Metal Prices'!$L$4:$Z$4,'Historical Metal Prices'!$L$10:$Z$10)</f>
        <v>0.32348664160517338</v>
      </c>
      <c r="G2632" s="77">
        <f t="shared" si="81"/>
        <v>10991.556558530965</v>
      </c>
    </row>
    <row r="2633" spans="1:7" x14ac:dyDescent="0.2">
      <c r="A2633" s="79">
        <v>42514</v>
      </c>
      <c r="B2633" s="77">
        <v>8354.5</v>
      </c>
      <c r="C2633" s="84">
        <v>401874</v>
      </c>
      <c r="E2633">
        <f t="shared" si="80"/>
        <v>2016</v>
      </c>
      <c r="F2633" s="57">
        <f>_xlfn.XLOOKUP(E2633,'Historical Metal Prices'!$L$4:$Z$4,'Historical Metal Prices'!$L$10:$Z$10)</f>
        <v>0.32348664160517338</v>
      </c>
      <c r="G2633" s="77">
        <f t="shared" si="81"/>
        <v>11057.069147290422</v>
      </c>
    </row>
    <row r="2634" spans="1:7" x14ac:dyDescent="0.2">
      <c r="A2634" s="79">
        <v>42513</v>
      </c>
      <c r="B2634" s="77">
        <v>8286</v>
      </c>
      <c r="C2634" s="84">
        <v>402504</v>
      </c>
      <c r="E2634">
        <f t="shared" si="80"/>
        <v>2016</v>
      </c>
      <c r="F2634" s="57">
        <f>_xlfn.XLOOKUP(E2634,'Historical Metal Prices'!$L$4:$Z$4,'Historical Metal Prices'!$L$10:$Z$10)</f>
        <v>0.32348664160517338</v>
      </c>
      <c r="G2634" s="77">
        <f t="shared" si="81"/>
        <v>10966.410312340466</v>
      </c>
    </row>
    <row r="2635" spans="1:7" x14ac:dyDescent="0.2">
      <c r="A2635" s="79">
        <v>42510</v>
      </c>
      <c r="B2635" s="77">
        <v>8457.25</v>
      </c>
      <c r="C2635" s="84">
        <v>402888</v>
      </c>
      <c r="E2635">
        <f t="shared" ref="E2635:E2698" si="82">YEAR(A2635)</f>
        <v>2016</v>
      </c>
      <c r="F2635" s="57">
        <f>_xlfn.XLOOKUP(E2635,'Historical Metal Prices'!$L$4:$Z$4,'Historical Metal Prices'!$L$10:$Z$10)</f>
        <v>0.32348664160517338</v>
      </c>
      <c r="G2635" s="77">
        <f t="shared" ref="G2635:G2698" si="83">IFERROR(B2635*(1+F2635),G2636)</f>
        <v>11193.057399715353</v>
      </c>
    </row>
    <row r="2636" spans="1:7" x14ac:dyDescent="0.2">
      <c r="A2636" s="79">
        <v>42509</v>
      </c>
      <c r="B2636" s="77">
        <v>8510.5</v>
      </c>
      <c r="C2636" s="84">
        <v>404556</v>
      </c>
      <c r="E2636">
        <f t="shared" si="82"/>
        <v>2016</v>
      </c>
      <c r="F2636" s="57">
        <f>_xlfn.XLOOKUP(E2636,'Historical Metal Prices'!$L$4:$Z$4,'Historical Metal Prices'!$L$10:$Z$10)</f>
        <v>0.32348664160517338</v>
      </c>
      <c r="G2636" s="77">
        <f t="shared" si="83"/>
        <v>11263.533063380828</v>
      </c>
    </row>
    <row r="2637" spans="1:7" x14ac:dyDescent="0.2">
      <c r="A2637" s="79">
        <v>42508</v>
      </c>
      <c r="B2637" s="77">
        <v>8592.75</v>
      </c>
      <c r="C2637" s="84">
        <v>405660</v>
      </c>
      <c r="E2637">
        <f t="shared" si="82"/>
        <v>2016</v>
      </c>
      <c r="F2637" s="57">
        <f>_xlfn.XLOOKUP(E2637,'Historical Metal Prices'!$L$4:$Z$4,'Historical Metal Prices'!$L$10:$Z$10)</f>
        <v>0.32348664160517338</v>
      </c>
      <c r="G2637" s="77">
        <f t="shared" si="83"/>
        <v>11372.389839652853</v>
      </c>
    </row>
    <row r="2638" spans="1:7" x14ac:dyDescent="0.2">
      <c r="A2638" s="79">
        <v>42507</v>
      </c>
      <c r="B2638" s="77">
        <v>8755.25</v>
      </c>
      <c r="C2638" s="84">
        <v>404178</v>
      </c>
      <c r="E2638">
        <f t="shared" si="82"/>
        <v>2016</v>
      </c>
      <c r="F2638" s="57">
        <f>_xlfn.XLOOKUP(E2638,'Historical Metal Prices'!$L$4:$Z$4,'Historical Metal Prices'!$L$10:$Z$10)</f>
        <v>0.32348664160517338</v>
      </c>
      <c r="G2638" s="77">
        <f t="shared" si="83"/>
        <v>11587.456418913695</v>
      </c>
    </row>
    <row r="2639" spans="1:7" x14ac:dyDescent="0.2">
      <c r="A2639" s="79">
        <v>42506</v>
      </c>
      <c r="B2639" s="77">
        <v>8680.5</v>
      </c>
      <c r="C2639" s="84">
        <v>405858</v>
      </c>
      <c r="E2639">
        <f t="shared" si="82"/>
        <v>2016</v>
      </c>
      <c r="F2639" s="57">
        <f>_xlfn.XLOOKUP(E2639,'Historical Metal Prices'!$L$4:$Z$4,'Historical Metal Prices'!$L$10:$Z$10)</f>
        <v>0.32348664160517338</v>
      </c>
      <c r="G2639" s="77">
        <f t="shared" si="83"/>
        <v>11488.525792453707</v>
      </c>
    </row>
    <row r="2640" spans="1:7" x14ac:dyDescent="0.2">
      <c r="A2640" s="79">
        <v>42503</v>
      </c>
      <c r="B2640" s="77">
        <v>8598.5</v>
      </c>
      <c r="C2640" s="84">
        <v>406464</v>
      </c>
      <c r="E2640">
        <f t="shared" si="82"/>
        <v>2016</v>
      </c>
      <c r="F2640" s="57">
        <f>_xlfn.XLOOKUP(E2640,'Historical Metal Prices'!$L$4:$Z$4,'Historical Metal Prices'!$L$10:$Z$10)</f>
        <v>0.32348664160517338</v>
      </c>
      <c r="G2640" s="77">
        <f t="shared" si="83"/>
        <v>11379.999887842083</v>
      </c>
    </row>
    <row r="2641" spans="1:7" x14ac:dyDescent="0.2">
      <c r="A2641" s="79">
        <v>42502</v>
      </c>
      <c r="B2641" s="77">
        <v>8589</v>
      </c>
      <c r="C2641" s="84">
        <v>412344</v>
      </c>
      <c r="E2641">
        <f t="shared" si="82"/>
        <v>2016</v>
      </c>
      <c r="F2641" s="57">
        <f>_xlfn.XLOOKUP(E2641,'Historical Metal Prices'!$L$4:$Z$4,'Historical Metal Prices'!$L$10:$Z$10)</f>
        <v>0.32348664160517338</v>
      </c>
      <c r="G2641" s="77">
        <f t="shared" si="83"/>
        <v>11367.426764746833</v>
      </c>
    </row>
    <row r="2642" spans="1:7" x14ac:dyDescent="0.2">
      <c r="A2642" s="79">
        <v>42501</v>
      </c>
      <c r="B2642" s="77">
        <v>8843</v>
      </c>
      <c r="C2642" s="84">
        <v>414018</v>
      </c>
      <c r="E2642">
        <f t="shared" si="82"/>
        <v>2016</v>
      </c>
      <c r="F2642" s="57">
        <f>_xlfn.XLOOKUP(E2642,'Historical Metal Prices'!$L$4:$Z$4,'Historical Metal Prices'!$L$10:$Z$10)</f>
        <v>0.32348664160517338</v>
      </c>
      <c r="G2642" s="77">
        <f t="shared" si="83"/>
        <v>11703.592371714549</v>
      </c>
    </row>
    <row r="2643" spans="1:7" x14ac:dyDescent="0.2">
      <c r="A2643" s="79">
        <v>42500</v>
      </c>
      <c r="B2643" s="77">
        <v>8667.75</v>
      </c>
      <c r="C2643" s="84">
        <v>414024</v>
      </c>
      <c r="E2643">
        <f t="shared" si="82"/>
        <v>2016</v>
      </c>
      <c r="F2643" s="57">
        <f>_xlfn.XLOOKUP(E2643,'Historical Metal Prices'!$L$4:$Z$4,'Historical Metal Prices'!$L$10:$Z$10)</f>
        <v>0.32348664160517338</v>
      </c>
      <c r="G2643" s="77">
        <f t="shared" si="83"/>
        <v>11471.651337773241</v>
      </c>
    </row>
    <row r="2644" spans="1:7" x14ac:dyDescent="0.2">
      <c r="A2644" s="79">
        <v>42499</v>
      </c>
      <c r="B2644" s="77">
        <v>8561.75</v>
      </c>
      <c r="C2644" s="84">
        <v>414714</v>
      </c>
      <c r="E2644">
        <f t="shared" si="82"/>
        <v>2016</v>
      </c>
      <c r="F2644" s="57">
        <f>_xlfn.XLOOKUP(E2644,'Historical Metal Prices'!$L$4:$Z$4,'Historical Metal Prices'!$L$10:$Z$10)</f>
        <v>0.32348664160517338</v>
      </c>
      <c r="G2644" s="77">
        <f t="shared" si="83"/>
        <v>11331.361753763093</v>
      </c>
    </row>
    <row r="2645" spans="1:7" x14ac:dyDescent="0.2">
      <c r="A2645" s="79">
        <v>42496</v>
      </c>
      <c r="B2645" s="77">
        <v>9024.5</v>
      </c>
      <c r="C2645" s="84">
        <v>414690</v>
      </c>
      <c r="E2645">
        <f t="shared" si="82"/>
        <v>2016</v>
      </c>
      <c r="F2645" s="57">
        <f>_xlfn.XLOOKUP(E2645,'Historical Metal Prices'!$L$4:$Z$4,'Historical Metal Prices'!$L$10:$Z$10)</f>
        <v>0.32348664160517338</v>
      </c>
      <c r="G2645" s="77">
        <f t="shared" si="83"/>
        <v>11943.805197165888</v>
      </c>
    </row>
    <row r="2646" spans="1:7" x14ac:dyDescent="0.2">
      <c r="A2646" s="79">
        <v>42495</v>
      </c>
      <c r="B2646" s="77">
        <v>8979</v>
      </c>
      <c r="C2646" s="84">
        <v>415284</v>
      </c>
      <c r="E2646">
        <f t="shared" si="82"/>
        <v>2016</v>
      </c>
      <c r="F2646" s="57">
        <f>_xlfn.XLOOKUP(E2646,'Historical Metal Prices'!$L$4:$Z$4,'Historical Metal Prices'!$L$10:$Z$10)</f>
        <v>0.32348664160517338</v>
      </c>
      <c r="G2646" s="77">
        <f t="shared" si="83"/>
        <v>11883.586554972851</v>
      </c>
    </row>
    <row r="2647" spans="1:7" x14ac:dyDescent="0.2">
      <c r="A2647" s="79">
        <v>42494</v>
      </c>
      <c r="B2647" s="77">
        <v>9402.5</v>
      </c>
      <c r="C2647" s="84">
        <v>415134</v>
      </c>
      <c r="E2647">
        <f t="shared" si="82"/>
        <v>2016</v>
      </c>
      <c r="F2647" s="57">
        <f>_xlfn.XLOOKUP(E2647,'Historical Metal Prices'!$L$4:$Z$4,'Historical Metal Prices'!$L$10:$Z$10)</f>
        <v>0.32348664160517338</v>
      </c>
      <c r="G2647" s="77">
        <f t="shared" si="83"/>
        <v>12444.083147692643</v>
      </c>
    </row>
    <row r="2648" spans="1:7" x14ac:dyDescent="0.2">
      <c r="A2648" s="79">
        <v>42493</v>
      </c>
      <c r="B2648" s="77">
        <v>9478.75</v>
      </c>
      <c r="C2648" s="84">
        <v>416442</v>
      </c>
      <c r="E2648">
        <f t="shared" si="82"/>
        <v>2016</v>
      </c>
      <c r="F2648" s="57">
        <f>_xlfn.XLOOKUP(E2648,'Historical Metal Prices'!$L$4:$Z$4,'Historical Metal Prices'!$L$10:$Z$10)</f>
        <v>0.32348664160517338</v>
      </c>
      <c r="G2648" s="77">
        <f t="shared" si="83"/>
        <v>12544.999004115038</v>
      </c>
    </row>
    <row r="2649" spans="1:7" x14ac:dyDescent="0.2">
      <c r="A2649" s="79">
        <v>42492</v>
      </c>
      <c r="B2649" s="77">
        <v>9409</v>
      </c>
      <c r="C2649" s="84">
        <v>417504</v>
      </c>
      <c r="E2649">
        <f t="shared" si="82"/>
        <v>2016</v>
      </c>
      <c r="F2649" s="57">
        <f>_xlfn.XLOOKUP(E2649,'Historical Metal Prices'!$L$4:$Z$4,'Historical Metal Prices'!$L$10:$Z$10)</f>
        <v>0.32348664160517338</v>
      </c>
      <c r="G2649" s="77">
        <f t="shared" si="83"/>
        <v>12452.685810863077</v>
      </c>
    </row>
    <row r="2650" spans="1:7" x14ac:dyDescent="0.2">
      <c r="A2650" s="79">
        <v>42489</v>
      </c>
      <c r="B2650" s="77">
        <v>9409</v>
      </c>
      <c r="C2650" s="84">
        <v>417504</v>
      </c>
      <c r="E2650">
        <f t="shared" si="82"/>
        <v>2016</v>
      </c>
      <c r="F2650" s="57">
        <f>_xlfn.XLOOKUP(E2650,'Historical Metal Prices'!$L$4:$Z$4,'Historical Metal Prices'!$L$10:$Z$10)</f>
        <v>0.32348664160517338</v>
      </c>
      <c r="G2650" s="77">
        <f t="shared" si="83"/>
        <v>12452.685810863077</v>
      </c>
    </row>
    <row r="2651" spans="1:7" x14ac:dyDescent="0.2">
      <c r="A2651" s="79">
        <v>42488</v>
      </c>
      <c r="B2651" s="77">
        <v>9261</v>
      </c>
      <c r="C2651" s="84">
        <v>417438</v>
      </c>
      <c r="E2651">
        <f t="shared" si="82"/>
        <v>2016</v>
      </c>
      <c r="F2651" s="57">
        <f>_xlfn.XLOOKUP(E2651,'Historical Metal Prices'!$L$4:$Z$4,'Historical Metal Prices'!$L$10:$Z$10)</f>
        <v>0.32348664160517338</v>
      </c>
      <c r="G2651" s="77">
        <f t="shared" si="83"/>
        <v>12256.809787905511</v>
      </c>
    </row>
    <row r="2652" spans="1:7" x14ac:dyDescent="0.2">
      <c r="A2652" s="79">
        <v>42487</v>
      </c>
      <c r="B2652" s="77">
        <v>9166</v>
      </c>
      <c r="C2652" s="84">
        <v>415752</v>
      </c>
      <c r="E2652">
        <f t="shared" si="82"/>
        <v>2016</v>
      </c>
      <c r="F2652" s="57">
        <f>_xlfn.XLOOKUP(E2652,'Historical Metal Prices'!$L$4:$Z$4,'Historical Metal Prices'!$L$10:$Z$10)</f>
        <v>0.32348664160517338</v>
      </c>
      <c r="G2652" s="77">
        <f t="shared" si="83"/>
        <v>12131.07855695302</v>
      </c>
    </row>
    <row r="2653" spans="1:7" x14ac:dyDescent="0.2">
      <c r="A2653" s="79">
        <v>42486</v>
      </c>
      <c r="B2653" s="77">
        <v>9156</v>
      </c>
      <c r="C2653" s="84">
        <v>416352</v>
      </c>
      <c r="E2653">
        <f t="shared" si="82"/>
        <v>2016</v>
      </c>
      <c r="F2653" s="57">
        <f>_xlfn.XLOOKUP(E2653,'Historical Metal Prices'!$L$4:$Z$4,'Historical Metal Prices'!$L$10:$Z$10)</f>
        <v>0.32348664160517338</v>
      </c>
      <c r="G2653" s="77">
        <f t="shared" si="83"/>
        <v>12117.843690536967</v>
      </c>
    </row>
    <row r="2654" spans="1:7" x14ac:dyDescent="0.2">
      <c r="A2654" s="79">
        <v>42485</v>
      </c>
      <c r="B2654" s="77">
        <v>9095.75</v>
      </c>
      <c r="C2654" s="84">
        <v>418056</v>
      </c>
      <c r="E2654">
        <f t="shared" si="82"/>
        <v>2016</v>
      </c>
      <c r="F2654" s="57">
        <f>_xlfn.XLOOKUP(E2654,'Historical Metal Prices'!$L$4:$Z$4,'Historical Metal Prices'!$L$10:$Z$10)</f>
        <v>0.32348664160517338</v>
      </c>
      <c r="G2654" s="77">
        <f t="shared" si="83"/>
        <v>12038.103620380256</v>
      </c>
    </row>
    <row r="2655" spans="1:7" x14ac:dyDescent="0.2">
      <c r="A2655" s="79">
        <v>42482</v>
      </c>
      <c r="B2655" s="77">
        <v>9059</v>
      </c>
      <c r="C2655" s="84">
        <v>418998</v>
      </c>
      <c r="E2655">
        <f t="shared" si="82"/>
        <v>2016</v>
      </c>
      <c r="F2655" s="57">
        <f>_xlfn.XLOOKUP(E2655,'Historical Metal Prices'!$L$4:$Z$4,'Historical Metal Prices'!$L$10:$Z$10)</f>
        <v>0.32348664160517338</v>
      </c>
      <c r="G2655" s="77">
        <f t="shared" si="83"/>
        <v>11989.465486301266</v>
      </c>
    </row>
    <row r="2656" spans="1:7" x14ac:dyDescent="0.2">
      <c r="A2656" s="79">
        <v>42481</v>
      </c>
      <c r="B2656" s="77">
        <v>9068.5</v>
      </c>
      <c r="C2656" s="84">
        <v>420924</v>
      </c>
      <c r="E2656">
        <f t="shared" si="82"/>
        <v>2016</v>
      </c>
      <c r="F2656" s="57">
        <f>_xlfn.XLOOKUP(E2656,'Historical Metal Prices'!$L$4:$Z$4,'Historical Metal Prices'!$L$10:$Z$10)</f>
        <v>0.32348664160517338</v>
      </c>
      <c r="G2656" s="77">
        <f t="shared" si="83"/>
        <v>12002.038609396515</v>
      </c>
    </row>
    <row r="2657" spans="1:7" x14ac:dyDescent="0.2">
      <c r="A2657" s="79">
        <v>42480</v>
      </c>
      <c r="B2657" s="77">
        <v>9295.5</v>
      </c>
      <c r="C2657" s="84">
        <v>423552</v>
      </c>
      <c r="E2657">
        <f t="shared" si="82"/>
        <v>2016</v>
      </c>
      <c r="F2657" s="57">
        <f>_xlfn.XLOOKUP(E2657,'Historical Metal Prices'!$L$4:$Z$4,'Historical Metal Prices'!$L$10:$Z$10)</f>
        <v>0.32348664160517338</v>
      </c>
      <c r="G2657" s="77">
        <f t="shared" si="83"/>
        <v>12302.470077040889</v>
      </c>
    </row>
    <row r="2658" spans="1:7" x14ac:dyDescent="0.2">
      <c r="A2658" s="79">
        <v>42479</v>
      </c>
      <c r="B2658" s="77">
        <v>9237.5</v>
      </c>
      <c r="C2658" s="84">
        <v>425220</v>
      </c>
      <c r="E2658">
        <f t="shared" si="82"/>
        <v>2016</v>
      </c>
      <c r="F2658" s="57">
        <f>_xlfn.XLOOKUP(E2658,'Historical Metal Prices'!$L$4:$Z$4,'Historical Metal Prices'!$L$10:$Z$10)</f>
        <v>0.32348664160517338</v>
      </c>
      <c r="G2658" s="77">
        <f t="shared" si="83"/>
        <v>12225.707851827789</v>
      </c>
    </row>
    <row r="2659" spans="1:7" x14ac:dyDescent="0.2">
      <c r="A2659" s="79">
        <v>42478</v>
      </c>
      <c r="B2659" s="77">
        <v>9105</v>
      </c>
      <c r="C2659" s="84">
        <v>424080</v>
      </c>
      <c r="E2659">
        <f t="shared" si="82"/>
        <v>2016</v>
      </c>
      <c r="F2659" s="57">
        <f>_xlfn.XLOOKUP(E2659,'Historical Metal Prices'!$L$4:$Z$4,'Historical Metal Prices'!$L$10:$Z$10)</f>
        <v>0.32348664160517338</v>
      </c>
      <c r="G2659" s="77">
        <f t="shared" si="83"/>
        <v>12050.345871815103</v>
      </c>
    </row>
    <row r="2660" spans="1:7" x14ac:dyDescent="0.2">
      <c r="A2660" s="79">
        <v>42475</v>
      </c>
      <c r="B2660" s="77">
        <v>8881</v>
      </c>
      <c r="C2660" s="84">
        <v>423690</v>
      </c>
      <c r="E2660">
        <f t="shared" si="82"/>
        <v>2016</v>
      </c>
      <c r="F2660" s="57">
        <f>_xlfn.XLOOKUP(E2660,'Historical Metal Prices'!$L$4:$Z$4,'Historical Metal Prices'!$L$10:$Z$10)</f>
        <v>0.32348664160517338</v>
      </c>
      <c r="G2660" s="77">
        <f t="shared" si="83"/>
        <v>11753.884864095544</v>
      </c>
    </row>
    <row r="2661" spans="1:7" x14ac:dyDescent="0.2">
      <c r="A2661" s="79">
        <v>42474</v>
      </c>
      <c r="B2661" s="77">
        <v>8960.5</v>
      </c>
      <c r="C2661" s="84">
        <v>424212</v>
      </c>
      <c r="E2661">
        <f t="shared" si="82"/>
        <v>2016</v>
      </c>
      <c r="F2661" s="57">
        <f>_xlfn.XLOOKUP(E2661,'Historical Metal Prices'!$L$4:$Z$4,'Historical Metal Prices'!$L$10:$Z$10)</f>
        <v>0.32348664160517338</v>
      </c>
      <c r="G2661" s="77">
        <f t="shared" si="83"/>
        <v>11859.102052103157</v>
      </c>
    </row>
    <row r="2662" spans="1:7" x14ac:dyDescent="0.2">
      <c r="A2662" s="79">
        <v>42473</v>
      </c>
      <c r="B2662" s="77">
        <v>8953</v>
      </c>
      <c r="C2662" s="84">
        <v>427182</v>
      </c>
      <c r="E2662">
        <f t="shared" si="82"/>
        <v>2016</v>
      </c>
      <c r="F2662" s="57">
        <f>_xlfn.XLOOKUP(E2662,'Historical Metal Prices'!$L$4:$Z$4,'Historical Metal Prices'!$L$10:$Z$10)</f>
        <v>0.32348664160517338</v>
      </c>
      <c r="G2662" s="77">
        <f t="shared" si="83"/>
        <v>11849.175902291117</v>
      </c>
    </row>
    <row r="2663" spans="1:7" x14ac:dyDescent="0.2">
      <c r="A2663" s="79">
        <v>42472</v>
      </c>
      <c r="B2663" s="77">
        <v>8829.75</v>
      </c>
      <c r="C2663" s="84">
        <v>428712</v>
      </c>
      <c r="E2663">
        <f t="shared" si="82"/>
        <v>2016</v>
      </c>
      <c r="F2663" s="57">
        <f>_xlfn.XLOOKUP(E2663,'Historical Metal Prices'!$L$4:$Z$4,'Historical Metal Prices'!$L$10:$Z$10)</f>
        <v>0.32348664160517338</v>
      </c>
      <c r="G2663" s="77">
        <f t="shared" si="83"/>
        <v>11686.056173713279</v>
      </c>
    </row>
    <row r="2664" spans="1:7" x14ac:dyDescent="0.2">
      <c r="A2664" s="79">
        <v>42471</v>
      </c>
      <c r="B2664" s="77">
        <v>8524.5</v>
      </c>
      <c r="C2664" s="84">
        <v>428640</v>
      </c>
      <c r="E2664">
        <f t="shared" si="82"/>
        <v>2016</v>
      </c>
      <c r="F2664" s="57">
        <f>_xlfn.XLOOKUP(E2664,'Historical Metal Prices'!$L$4:$Z$4,'Historical Metal Prices'!$L$10:$Z$10)</f>
        <v>0.32348664160517338</v>
      </c>
      <c r="G2664" s="77">
        <f t="shared" si="83"/>
        <v>11282.061876363301</v>
      </c>
    </row>
    <row r="2665" spans="1:7" x14ac:dyDescent="0.2">
      <c r="A2665" s="79">
        <v>42468</v>
      </c>
      <c r="B2665" s="77">
        <v>8510.5</v>
      </c>
      <c r="C2665" s="84">
        <v>428442</v>
      </c>
      <c r="E2665">
        <f t="shared" si="82"/>
        <v>2016</v>
      </c>
      <c r="F2665" s="57">
        <f>_xlfn.XLOOKUP(E2665,'Historical Metal Prices'!$L$4:$Z$4,'Historical Metal Prices'!$L$10:$Z$10)</f>
        <v>0.32348664160517338</v>
      </c>
      <c r="G2665" s="77">
        <f t="shared" si="83"/>
        <v>11263.533063380828</v>
      </c>
    </row>
    <row r="2666" spans="1:7" x14ac:dyDescent="0.2">
      <c r="A2666" s="79">
        <v>42467</v>
      </c>
      <c r="B2666" s="77">
        <v>8350.5</v>
      </c>
      <c r="C2666" s="84">
        <v>428676</v>
      </c>
      <c r="E2666">
        <f t="shared" si="82"/>
        <v>2016</v>
      </c>
      <c r="F2666" s="57">
        <f>_xlfn.XLOOKUP(E2666,'Historical Metal Prices'!$L$4:$Z$4,'Historical Metal Prices'!$L$10:$Z$10)</f>
        <v>0.32348664160517338</v>
      </c>
      <c r="G2666" s="77">
        <f t="shared" si="83"/>
        <v>11051.775200724</v>
      </c>
    </row>
    <row r="2667" spans="1:7" x14ac:dyDescent="0.2">
      <c r="A2667" s="79">
        <v>42466</v>
      </c>
      <c r="B2667" s="77">
        <v>8549.5</v>
      </c>
      <c r="C2667" s="84">
        <v>431136</v>
      </c>
      <c r="E2667">
        <f t="shared" si="82"/>
        <v>2016</v>
      </c>
      <c r="F2667" s="57">
        <f>_xlfn.XLOOKUP(E2667,'Historical Metal Prices'!$L$4:$Z$4,'Historical Metal Prices'!$L$10:$Z$10)</f>
        <v>0.32348664160517338</v>
      </c>
      <c r="G2667" s="77">
        <f t="shared" si="83"/>
        <v>11315.149042403429</v>
      </c>
    </row>
    <row r="2668" spans="1:7" x14ac:dyDescent="0.2">
      <c r="A2668" s="79">
        <v>42465</v>
      </c>
      <c r="B2668" s="77">
        <v>8442</v>
      </c>
      <c r="C2668" s="84">
        <v>432024</v>
      </c>
      <c r="E2668">
        <f t="shared" si="82"/>
        <v>2016</v>
      </c>
      <c r="F2668" s="57">
        <f>_xlfn.XLOOKUP(E2668,'Historical Metal Prices'!$L$4:$Z$4,'Historical Metal Prices'!$L$10:$Z$10)</f>
        <v>0.32348664160517338</v>
      </c>
      <c r="G2668" s="77">
        <f t="shared" si="83"/>
        <v>11172.874228430874</v>
      </c>
    </row>
    <row r="2669" spans="1:7" x14ac:dyDescent="0.2">
      <c r="A2669" s="79">
        <v>42464</v>
      </c>
      <c r="B2669" s="77">
        <v>8323.5</v>
      </c>
      <c r="C2669" s="84">
        <v>430506</v>
      </c>
      <c r="E2669">
        <f t="shared" si="82"/>
        <v>2016</v>
      </c>
      <c r="F2669" s="57">
        <f>_xlfn.XLOOKUP(E2669,'Historical Metal Prices'!$L$4:$Z$4,'Historical Metal Prices'!$L$10:$Z$10)</f>
        <v>0.32348664160517338</v>
      </c>
      <c r="G2669" s="77">
        <f t="shared" si="83"/>
        <v>11016.041061400661</v>
      </c>
    </row>
    <row r="2670" spans="1:7" x14ac:dyDescent="0.2">
      <c r="A2670" s="79">
        <v>42461</v>
      </c>
      <c r="B2670" s="77">
        <v>8278</v>
      </c>
      <c r="C2670" s="84">
        <v>431856</v>
      </c>
      <c r="E2670">
        <f t="shared" si="82"/>
        <v>2016</v>
      </c>
      <c r="F2670" s="57">
        <f>_xlfn.XLOOKUP(E2670,'Historical Metal Prices'!$L$4:$Z$4,'Historical Metal Prices'!$L$10:$Z$10)</f>
        <v>0.32348664160517338</v>
      </c>
      <c r="G2670" s="77">
        <f t="shared" si="83"/>
        <v>10955.822419207625</v>
      </c>
    </row>
    <row r="2671" spans="1:7" x14ac:dyDescent="0.2">
      <c r="A2671" s="79">
        <v>42460</v>
      </c>
      <c r="B2671" s="77">
        <v>8448.5</v>
      </c>
      <c r="C2671" s="84">
        <v>431802</v>
      </c>
      <c r="E2671">
        <f t="shared" si="82"/>
        <v>2016</v>
      </c>
      <c r="F2671" s="57">
        <f>_xlfn.XLOOKUP(E2671,'Historical Metal Prices'!$L$4:$Z$4,'Historical Metal Prices'!$L$10:$Z$10)</f>
        <v>0.32348664160517338</v>
      </c>
      <c r="G2671" s="77">
        <f t="shared" si="83"/>
        <v>11181.476891601307</v>
      </c>
    </row>
    <row r="2672" spans="1:7" x14ac:dyDescent="0.2">
      <c r="A2672" s="79">
        <v>42459</v>
      </c>
      <c r="B2672" s="77">
        <v>8386.25</v>
      </c>
      <c r="C2672" s="84">
        <v>431652</v>
      </c>
      <c r="E2672">
        <f t="shared" si="82"/>
        <v>2016</v>
      </c>
      <c r="F2672" s="57">
        <f>_xlfn.XLOOKUP(E2672,'Historical Metal Prices'!$L$4:$Z$4,'Historical Metal Prices'!$L$10:$Z$10)</f>
        <v>0.32348664160517338</v>
      </c>
      <c r="G2672" s="77">
        <f t="shared" si="83"/>
        <v>11099.089848161386</v>
      </c>
    </row>
    <row r="2673" spans="1:7" x14ac:dyDescent="0.2">
      <c r="A2673" s="79">
        <v>42458</v>
      </c>
      <c r="B2673" s="77">
        <v>8408</v>
      </c>
      <c r="C2673" s="84">
        <v>432672</v>
      </c>
      <c r="E2673">
        <f t="shared" si="82"/>
        <v>2016</v>
      </c>
      <c r="F2673" s="57">
        <f>_xlfn.XLOOKUP(E2673,'Historical Metal Prices'!$L$4:$Z$4,'Historical Metal Prices'!$L$10:$Z$10)</f>
        <v>0.32348664160517338</v>
      </c>
      <c r="G2673" s="77">
        <f t="shared" si="83"/>
        <v>11127.875682616297</v>
      </c>
    </row>
    <row r="2674" spans="1:7" x14ac:dyDescent="0.2">
      <c r="A2674" s="79">
        <v>42457</v>
      </c>
      <c r="B2674" s="77">
        <v>8612.25</v>
      </c>
      <c r="C2674" s="84">
        <v>434850</v>
      </c>
      <c r="E2674">
        <f t="shared" si="82"/>
        <v>2016</v>
      </c>
      <c r="F2674" s="57">
        <f>_xlfn.XLOOKUP(E2674,'Historical Metal Prices'!$L$4:$Z$4,'Historical Metal Prices'!$L$10:$Z$10)</f>
        <v>0.32348664160517338</v>
      </c>
      <c r="G2674" s="77">
        <f t="shared" si="83"/>
        <v>11398.197829164154</v>
      </c>
    </row>
    <row r="2675" spans="1:7" x14ac:dyDescent="0.2">
      <c r="A2675" s="79">
        <v>42454</v>
      </c>
      <c r="B2675" s="77">
        <v>8612.25</v>
      </c>
      <c r="C2675" s="84">
        <v>434850</v>
      </c>
      <c r="E2675">
        <f t="shared" si="82"/>
        <v>2016</v>
      </c>
      <c r="F2675" s="57">
        <f>_xlfn.XLOOKUP(E2675,'Historical Metal Prices'!$L$4:$Z$4,'Historical Metal Prices'!$L$10:$Z$10)</f>
        <v>0.32348664160517338</v>
      </c>
      <c r="G2675" s="77">
        <f t="shared" si="83"/>
        <v>11398.197829164154</v>
      </c>
    </row>
    <row r="2676" spans="1:7" x14ac:dyDescent="0.2">
      <c r="A2676" s="79">
        <v>42453</v>
      </c>
      <c r="B2676" s="77">
        <v>8612.25</v>
      </c>
      <c r="C2676" s="84">
        <v>434850</v>
      </c>
      <c r="E2676">
        <f t="shared" si="82"/>
        <v>2016</v>
      </c>
      <c r="F2676" s="57">
        <f>_xlfn.XLOOKUP(E2676,'Historical Metal Prices'!$L$4:$Z$4,'Historical Metal Prices'!$L$10:$Z$10)</f>
        <v>0.32348664160517338</v>
      </c>
      <c r="G2676" s="77">
        <f t="shared" si="83"/>
        <v>11398.197829164154</v>
      </c>
    </row>
    <row r="2677" spans="1:7" x14ac:dyDescent="0.2">
      <c r="A2677" s="79">
        <v>42452</v>
      </c>
      <c r="B2677" s="77">
        <v>8658.5</v>
      </c>
      <c r="C2677" s="84">
        <v>432672</v>
      </c>
      <c r="E2677">
        <f t="shared" si="82"/>
        <v>2016</v>
      </c>
      <c r="F2677" s="57">
        <f>_xlfn.XLOOKUP(E2677,'Historical Metal Prices'!$L$4:$Z$4,'Historical Metal Prices'!$L$10:$Z$10)</f>
        <v>0.32348664160517338</v>
      </c>
      <c r="G2677" s="77">
        <f t="shared" si="83"/>
        <v>11459.409086338394</v>
      </c>
    </row>
    <row r="2678" spans="1:7" x14ac:dyDescent="0.2">
      <c r="A2678" s="79">
        <v>42451</v>
      </c>
      <c r="B2678" s="77">
        <v>8749.5</v>
      </c>
      <c r="C2678" s="84">
        <v>433110</v>
      </c>
      <c r="E2678">
        <f t="shared" si="82"/>
        <v>2016</v>
      </c>
      <c r="F2678" s="57">
        <f>_xlfn.XLOOKUP(E2678,'Historical Metal Prices'!$L$4:$Z$4,'Historical Metal Prices'!$L$10:$Z$10)</f>
        <v>0.32348664160517338</v>
      </c>
      <c r="G2678" s="77">
        <f t="shared" si="83"/>
        <v>11579.846370724465</v>
      </c>
    </row>
    <row r="2679" spans="1:7" x14ac:dyDescent="0.2">
      <c r="A2679" s="79">
        <v>42450</v>
      </c>
      <c r="B2679" s="77">
        <v>8729</v>
      </c>
      <c r="C2679" s="84">
        <v>431148</v>
      </c>
      <c r="E2679">
        <f t="shared" si="82"/>
        <v>2016</v>
      </c>
      <c r="F2679" s="57">
        <f>_xlfn.XLOOKUP(E2679,'Historical Metal Prices'!$L$4:$Z$4,'Historical Metal Prices'!$L$10:$Z$10)</f>
        <v>0.32348664160517338</v>
      </c>
      <c r="G2679" s="77">
        <f t="shared" si="83"/>
        <v>11552.714894571558</v>
      </c>
    </row>
    <row r="2680" spans="1:7" x14ac:dyDescent="0.2">
      <c r="A2680" s="79">
        <v>42447</v>
      </c>
      <c r="B2680" s="77">
        <v>8621.5</v>
      </c>
      <c r="C2680" s="84">
        <v>432324</v>
      </c>
      <c r="E2680">
        <f t="shared" si="82"/>
        <v>2016</v>
      </c>
      <c r="F2680" s="57">
        <f>_xlfn.XLOOKUP(E2680,'Historical Metal Prices'!$L$4:$Z$4,'Historical Metal Prices'!$L$10:$Z$10)</f>
        <v>0.32348664160517338</v>
      </c>
      <c r="G2680" s="77">
        <f t="shared" si="83"/>
        <v>11410.440080599003</v>
      </c>
    </row>
    <row r="2681" spans="1:7" x14ac:dyDescent="0.2">
      <c r="A2681" s="79">
        <v>42446</v>
      </c>
      <c r="B2681" s="77">
        <v>8857.5</v>
      </c>
      <c r="C2681" s="84">
        <v>434508</v>
      </c>
      <c r="E2681">
        <f t="shared" si="82"/>
        <v>2016</v>
      </c>
      <c r="F2681" s="57">
        <f>_xlfn.XLOOKUP(E2681,'Historical Metal Prices'!$L$4:$Z$4,'Historical Metal Prices'!$L$10:$Z$10)</f>
        <v>0.32348664160517338</v>
      </c>
      <c r="G2681" s="77">
        <f t="shared" si="83"/>
        <v>11722.782928017823</v>
      </c>
    </row>
    <row r="2682" spans="1:7" x14ac:dyDescent="0.2">
      <c r="A2682" s="79">
        <v>42445</v>
      </c>
      <c r="B2682" s="77">
        <v>8563</v>
      </c>
      <c r="C2682" s="84">
        <v>434838</v>
      </c>
      <c r="E2682">
        <f t="shared" si="82"/>
        <v>2016</v>
      </c>
      <c r="F2682" s="57">
        <f>_xlfn.XLOOKUP(E2682,'Historical Metal Prices'!$L$4:$Z$4,'Historical Metal Prices'!$L$10:$Z$10)</f>
        <v>0.32348664160517338</v>
      </c>
      <c r="G2682" s="77">
        <f t="shared" si="83"/>
        <v>11333.016112065099</v>
      </c>
    </row>
    <row r="2683" spans="1:7" x14ac:dyDescent="0.2">
      <c r="A2683" s="79">
        <v>42444</v>
      </c>
      <c r="B2683" s="77">
        <v>8518.5</v>
      </c>
      <c r="C2683" s="84">
        <v>435702</v>
      </c>
      <c r="E2683">
        <f t="shared" si="82"/>
        <v>2016</v>
      </c>
      <c r="F2683" s="57">
        <f>_xlfn.XLOOKUP(E2683,'Historical Metal Prices'!$L$4:$Z$4,'Historical Metal Prices'!$L$10:$Z$10)</f>
        <v>0.32348664160517338</v>
      </c>
      <c r="G2683" s="77">
        <f t="shared" si="83"/>
        <v>11274.120956513669</v>
      </c>
    </row>
    <row r="2684" spans="1:7" x14ac:dyDescent="0.2">
      <c r="A2684" s="79">
        <v>42443</v>
      </c>
      <c r="B2684" s="77">
        <v>8574</v>
      </c>
      <c r="C2684" s="84">
        <v>434028</v>
      </c>
      <c r="E2684">
        <f t="shared" si="82"/>
        <v>2016</v>
      </c>
      <c r="F2684" s="57">
        <f>_xlfn.XLOOKUP(E2684,'Historical Metal Prices'!$L$4:$Z$4,'Historical Metal Prices'!$L$10:$Z$10)</f>
        <v>0.32348664160517338</v>
      </c>
      <c r="G2684" s="77">
        <f t="shared" si="83"/>
        <v>11347.574465122756</v>
      </c>
    </row>
    <row r="2685" spans="1:7" x14ac:dyDescent="0.2">
      <c r="A2685" s="79">
        <v>42440</v>
      </c>
      <c r="B2685" s="77">
        <v>8797.5</v>
      </c>
      <c r="C2685" s="84">
        <v>422730</v>
      </c>
      <c r="E2685">
        <f t="shared" si="82"/>
        <v>2016</v>
      </c>
      <c r="F2685" s="57">
        <f>_xlfn.XLOOKUP(E2685,'Historical Metal Prices'!$L$4:$Z$4,'Historical Metal Prices'!$L$10:$Z$10)</f>
        <v>0.32348664160517338</v>
      </c>
      <c r="G2685" s="77">
        <f t="shared" si="83"/>
        <v>11643.373729521512</v>
      </c>
    </row>
    <row r="2686" spans="1:7" x14ac:dyDescent="0.2">
      <c r="A2686" s="79">
        <v>42439</v>
      </c>
      <c r="B2686" s="77">
        <v>8725</v>
      </c>
      <c r="C2686" s="84">
        <v>424854</v>
      </c>
      <c r="E2686">
        <f t="shared" si="82"/>
        <v>2016</v>
      </c>
      <c r="F2686" s="57">
        <f>_xlfn.XLOOKUP(E2686,'Historical Metal Prices'!$L$4:$Z$4,'Historical Metal Prices'!$L$10:$Z$10)</f>
        <v>0.32348664160517338</v>
      </c>
      <c r="G2686" s="77">
        <f t="shared" si="83"/>
        <v>11547.420948005138</v>
      </c>
    </row>
    <row r="2687" spans="1:7" x14ac:dyDescent="0.2">
      <c r="A2687" s="79">
        <v>42438</v>
      </c>
      <c r="B2687" s="77">
        <v>8858</v>
      </c>
      <c r="C2687" s="84">
        <v>426798</v>
      </c>
      <c r="E2687">
        <f t="shared" si="82"/>
        <v>2016</v>
      </c>
      <c r="F2687" s="57">
        <f>_xlfn.XLOOKUP(E2687,'Historical Metal Prices'!$L$4:$Z$4,'Historical Metal Prices'!$L$10:$Z$10)</f>
        <v>0.32348664160517338</v>
      </c>
      <c r="G2687" s="77">
        <f t="shared" si="83"/>
        <v>11723.444671338626</v>
      </c>
    </row>
    <row r="2688" spans="1:7" x14ac:dyDescent="0.2">
      <c r="A2688" s="79">
        <v>42437</v>
      </c>
      <c r="B2688" s="77">
        <v>8556</v>
      </c>
      <c r="C2688" s="84">
        <v>428664</v>
      </c>
      <c r="E2688">
        <f t="shared" si="82"/>
        <v>2016</v>
      </c>
      <c r="F2688" s="57">
        <f>_xlfn.XLOOKUP(E2688,'Historical Metal Prices'!$L$4:$Z$4,'Historical Metal Prices'!$L$10:$Z$10)</f>
        <v>0.32348664160517338</v>
      </c>
      <c r="G2688" s="77">
        <f t="shared" si="83"/>
        <v>11323.751705573863</v>
      </c>
    </row>
    <row r="2689" spans="1:7" x14ac:dyDescent="0.2">
      <c r="A2689" s="79">
        <v>42436</v>
      </c>
      <c r="B2689" s="77">
        <v>9359</v>
      </c>
      <c r="C2689" s="84">
        <v>427248</v>
      </c>
      <c r="E2689">
        <f t="shared" si="82"/>
        <v>2016</v>
      </c>
      <c r="F2689" s="57">
        <f>_xlfn.XLOOKUP(E2689,'Historical Metal Prices'!$L$4:$Z$4,'Historical Metal Prices'!$L$10:$Z$10)</f>
        <v>0.32348664160517338</v>
      </c>
      <c r="G2689" s="77">
        <f t="shared" si="83"/>
        <v>12386.511478782817</v>
      </c>
    </row>
    <row r="2690" spans="1:7" x14ac:dyDescent="0.2">
      <c r="A2690" s="79">
        <v>42433</v>
      </c>
      <c r="B2690" s="77">
        <v>9316.5</v>
      </c>
      <c r="C2690" s="84">
        <v>430602</v>
      </c>
      <c r="E2690">
        <f t="shared" si="82"/>
        <v>2016</v>
      </c>
      <c r="F2690" s="57">
        <f>_xlfn.XLOOKUP(E2690,'Historical Metal Prices'!$L$4:$Z$4,'Historical Metal Prices'!$L$10:$Z$10)</f>
        <v>0.32348664160517338</v>
      </c>
      <c r="G2690" s="77">
        <f t="shared" si="83"/>
        <v>12330.263296514599</v>
      </c>
    </row>
    <row r="2691" spans="1:7" x14ac:dyDescent="0.2">
      <c r="A2691" s="79">
        <v>42432</v>
      </c>
      <c r="B2691" s="77">
        <v>8972.75</v>
      </c>
      <c r="C2691" s="84">
        <v>431874</v>
      </c>
      <c r="E2691">
        <f t="shared" si="82"/>
        <v>2016</v>
      </c>
      <c r="F2691" s="57">
        <f>_xlfn.XLOOKUP(E2691,'Historical Metal Prices'!$L$4:$Z$4,'Historical Metal Prices'!$L$10:$Z$10)</f>
        <v>0.32348664160517338</v>
      </c>
      <c r="G2691" s="77">
        <f t="shared" si="83"/>
        <v>11875.314763462819</v>
      </c>
    </row>
    <row r="2692" spans="1:7" x14ac:dyDescent="0.2">
      <c r="A2692" s="79">
        <v>42431</v>
      </c>
      <c r="B2692" s="77">
        <v>8697.5</v>
      </c>
      <c r="C2692" s="84">
        <v>438138</v>
      </c>
      <c r="E2692">
        <f t="shared" si="82"/>
        <v>2016</v>
      </c>
      <c r="F2692" s="57">
        <f>_xlfn.XLOOKUP(E2692,'Historical Metal Prices'!$L$4:$Z$4,'Historical Metal Prices'!$L$10:$Z$10)</f>
        <v>0.32348664160517338</v>
      </c>
      <c r="G2692" s="77">
        <f t="shared" si="83"/>
        <v>11511.025065360995</v>
      </c>
    </row>
    <row r="2693" spans="1:7" x14ac:dyDescent="0.2">
      <c r="A2693" s="79">
        <v>42430</v>
      </c>
      <c r="B2693" s="77">
        <v>8653.5</v>
      </c>
      <c r="C2693" s="84">
        <v>440502</v>
      </c>
      <c r="E2693">
        <f t="shared" si="82"/>
        <v>2016</v>
      </c>
      <c r="F2693" s="57">
        <f>_xlfn.XLOOKUP(E2693,'Historical Metal Prices'!$L$4:$Z$4,'Historical Metal Prices'!$L$10:$Z$10)</f>
        <v>0.32348664160517338</v>
      </c>
      <c r="G2693" s="77">
        <f t="shared" si="83"/>
        <v>11452.791653130367</v>
      </c>
    </row>
    <row r="2694" spans="1:7" x14ac:dyDescent="0.2">
      <c r="A2694" s="79">
        <v>42429</v>
      </c>
      <c r="B2694" s="77">
        <v>8491</v>
      </c>
      <c r="C2694" s="84">
        <v>439932</v>
      </c>
      <c r="E2694">
        <f t="shared" si="82"/>
        <v>2016</v>
      </c>
      <c r="F2694" s="57">
        <f>_xlfn.XLOOKUP(E2694,'Historical Metal Prices'!$L$4:$Z$4,'Historical Metal Prices'!$L$10:$Z$10)</f>
        <v>0.32348664160517338</v>
      </c>
      <c r="G2694" s="77">
        <f t="shared" si="83"/>
        <v>11237.725073869527</v>
      </c>
    </row>
    <row r="2695" spans="1:7" x14ac:dyDescent="0.2">
      <c r="A2695" s="79">
        <v>42426</v>
      </c>
      <c r="B2695" s="77">
        <v>8465</v>
      </c>
      <c r="C2695" s="84">
        <v>441912</v>
      </c>
      <c r="E2695">
        <f t="shared" si="82"/>
        <v>2016</v>
      </c>
      <c r="F2695" s="57">
        <f>_xlfn.XLOOKUP(E2695,'Historical Metal Prices'!$L$4:$Z$4,'Historical Metal Prices'!$L$10:$Z$10)</f>
        <v>0.32348664160517338</v>
      </c>
      <c r="G2695" s="77">
        <f t="shared" si="83"/>
        <v>11203.314421187793</v>
      </c>
    </row>
    <row r="2696" spans="1:7" x14ac:dyDescent="0.2">
      <c r="A2696" s="79">
        <v>42425</v>
      </c>
      <c r="B2696" s="77">
        <v>8318</v>
      </c>
      <c r="C2696" s="84">
        <v>441966</v>
      </c>
      <c r="E2696">
        <f t="shared" si="82"/>
        <v>2016</v>
      </c>
      <c r="F2696" s="57">
        <f>_xlfn.XLOOKUP(E2696,'Historical Metal Prices'!$L$4:$Z$4,'Historical Metal Prices'!$L$10:$Z$10)</f>
        <v>0.32348664160517338</v>
      </c>
      <c r="G2696" s="77">
        <f t="shared" si="83"/>
        <v>11008.761884871832</v>
      </c>
    </row>
    <row r="2697" spans="1:7" x14ac:dyDescent="0.2">
      <c r="A2697" s="79">
        <v>42424</v>
      </c>
      <c r="B2697" s="77">
        <v>8496</v>
      </c>
      <c r="C2697" s="84">
        <v>443010</v>
      </c>
      <c r="E2697">
        <f t="shared" si="82"/>
        <v>2016</v>
      </c>
      <c r="F2697" s="57">
        <f>_xlfn.XLOOKUP(E2697,'Historical Metal Prices'!$L$4:$Z$4,'Historical Metal Prices'!$L$10:$Z$10)</f>
        <v>0.32348664160517338</v>
      </c>
      <c r="G2697" s="77">
        <f t="shared" si="83"/>
        <v>11244.342507077554</v>
      </c>
    </row>
    <row r="2698" spans="1:7" x14ac:dyDescent="0.2">
      <c r="A2698" s="79">
        <v>42423</v>
      </c>
      <c r="B2698" s="77">
        <v>8588.5</v>
      </c>
      <c r="C2698" s="84">
        <v>445260</v>
      </c>
      <c r="E2698">
        <f t="shared" si="82"/>
        <v>2016</v>
      </c>
      <c r="F2698" s="57">
        <f>_xlfn.XLOOKUP(E2698,'Historical Metal Prices'!$L$4:$Z$4,'Historical Metal Prices'!$L$10:$Z$10)</f>
        <v>0.32348664160517338</v>
      </c>
      <c r="G2698" s="77">
        <f t="shared" si="83"/>
        <v>11366.765021426032</v>
      </c>
    </row>
    <row r="2699" spans="1:7" x14ac:dyDescent="0.2">
      <c r="A2699" s="79">
        <v>42422</v>
      </c>
      <c r="B2699" s="77">
        <v>8752</v>
      </c>
      <c r="C2699" s="84">
        <v>435396</v>
      </c>
      <c r="E2699">
        <f t="shared" ref="E2699:E2762" si="84">YEAR(A2699)</f>
        <v>2016</v>
      </c>
      <c r="F2699" s="57">
        <f>_xlfn.XLOOKUP(E2699,'Historical Metal Prices'!$L$4:$Z$4,'Historical Metal Prices'!$L$10:$Z$10)</f>
        <v>0.32348664160517338</v>
      </c>
      <c r="G2699" s="77">
        <f t="shared" ref="G2699:G2762" si="85">IFERROR(B2699*(1+F2699),G2700)</f>
        <v>11583.155087328478</v>
      </c>
    </row>
    <row r="2700" spans="1:7" x14ac:dyDescent="0.2">
      <c r="A2700" s="79">
        <v>42419</v>
      </c>
      <c r="B2700" s="77">
        <v>8557.5</v>
      </c>
      <c r="C2700" s="84">
        <v>435762</v>
      </c>
      <c r="E2700">
        <f t="shared" si="84"/>
        <v>2016</v>
      </c>
      <c r="F2700" s="57">
        <f>_xlfn.XLOOKUP(E2700,'Historical Metal Prices'!$L$4:$Z$4,'Historical Metal Prices'!$L$10:$Z$10)</f>
        <v>0.32348664160517338</v>
      </c>
      <c r="G2700" s="77">
        <f t="shared" si="85"/>
        <v>11325.736935536272</v>
      </c>
    </row>
    <row r="2701" spans="1:7" x14ac:dyDescent="0.2">
      <c r="A2701" s="79">
        <v>42418</v>
      </c>
      <c r="B2701" s="77">
        <v>8326.5</v>
      </c>
      <c r="C2701" s="84">
        <v>435378</v>
      </c>
      <c r="E2701">
        <f t="shared" si="84"/>
        <v>2016</v>
      </c>
      <c r="F2701" s="57">
        <f>_xlfn.XLOOKUP(E2701,'Historical Metal Prices'!$L$4:$Z$4,'Historical Metal Prices'!$L$10:$Z$10)</f>
        <v>0.32348664160517338</v>
      </c>
      <c r="G2701" s="77">
        <f t="shared" si="85"/>
        <v>11020.011521325476</v>
      </c>
    </row>
    <row r="2702" spans="1:7" x14ac:dyDescent="0.2">
      <c r="A2702" s="79">
        <v>42417</v>
      </c>
      <c r="B2702" s="77">
        <v>8381</v>
      </c>
      <c r="C2702" s="84">
        <v>438306</v>
      </c>
      <c r="E2702">
        <f t="shared" si="84"/>
        <v>2016</v>
      </c>
      <c r="F2702" s="57">
        <f>_xlfn.XLOOKUP(E2702,'Historical Metal Prices'!$L$4:$Z$4,'Historical Metal Prices'!$L$10:$Z$10)</f>
        <v>0.32348664160517338</v>
      </c>
      <c r="G2702" s="77">
        <f t="shared" si="85"/>
        <v>11092.141543292959</v>
      </c>
    </row>
    <row r="2703" spans="1:7" x14ac:dyDescent="0.2">
      <c r="A2703" s="79">
        <v>42416</v>
      </c>
      <c r="B2703" s="77">
        <v>8327</v>
      </c>
      <c r="C2703" s="84">
        <v>437442</v>
      </c>
      <c r="E2703">
        <f t="shared" si="84"/>
        <v>2016</v>
      </c>
      <c r="F2703" s="57">
        <f>_xlfn.XLOOKUP(E2703,'Historical Metal Prices'!$L$4:$Z$4,'Historical Metal Prices'!$L$10:$Z$10)</f>
        <v>0.32348664160517338</v>
      </c>
      <c r="G2703" s="77">
        <f t="shared" si="85"/>
        <v>11020.673264646279</v>
      </c>
    </row>
    <row r="2704" spans="1:7" x14ac:dyDescent="0.2">
      <c r="A2704" s="79">
        <v>42415</v>
      </c>
      <c r="B2704" s="77">
        <v>8246.5</v>
      </c>
      <c r="C2704" s="84">
        <v>438402</v>
      </c>
      <c r="E2704">
        <f t="shared" si="84"/>
        <v>2016</v>
      </c>
      <c r="F2704" s="57">
        <f>_xlfn.XLOOKUP(E2704,'Historical Metal Prices'!$L$4:$Z$4,'Historical Metal Prices'!$L$10:$Z$10)</f>
        <v>0.32348664160517338</v>
      </c>
      <c r="G2704" s="77">
        <f t="shared" si="85"/>
        <v>10914.132589997062</v>
      </c>
    </row>
    <row r="2705" spans="1:7" x14ac:dyDescent="0.2">
      <c r="A2705" s="79">
        <v>42412</v>
      </c>
      <c r="B2705" s="77">
        <v>7789.5</v>
      </c>
      <c r="C2705" s="84">
        <v>439116</v>
      </c>
      <c r="E2705">
        <f t="shared" si="84"/>
        <v>2016</v>
      </c>
      <c r="F2705" s="57">
        <f>_xlfn.XLOOKUP(E2705,'Historical Metal Prices'!$L$4:$Z$4,'Historical Metal Prices'!$L$10:$Z$10)</f>
        <v>0.32348664160517338</v>
      </c>
      <c r="G2705" s="77">
        <f t="shared" si="85"/>
        <v>10309.299194783498</v>
      </c>
    </row>
    <row r="2706" spans="1:7" x14ac:dyDescent="0.2">
      <c r="A2706" s="79">
        <v>42411</v>
      </c>
      <c r="B2706" s="77">
        <v>7561.5</v>
      </c>
      <c r="C2706" s="84">
        <v>439104</v>
      </c>
      <c r="E2706">
        <f t="shared" si="84"/>
        <v>2016</v>
      </c>
      <c r="F2706" s="57">
        <f>_xlfn.XLOOKUP(E2706,'Historical Metal Prices'!$L$4:$Z$4,'Historical Metal Prices'!$L$10:$Z$10)</f>
        <v>0.32348664160517338</v>
      </c>
      <c r="G2706" s="77">
        <f t="shared" si="85"/>
        <v>10007.544240497518</v>
      </c>
    </row>
    <row r="2707" spans="1:7" x14ac:dyDescent="0.2">
      <c r="A2707" s="79">
        <v>42410</v>
      </c>
      <c r="B2707" s="77">
        <v>7845</v>
      </c>
      <c r="C2707" s="84">
        <v>438738</v>
      </c>
      <c r="E2707">
        <f t="shared" si="84"/>
        <v>2016</v>
      </c>
      <c r="F2707" s="57">
        <f>_xlfn.XLOOKUP(E2707,'Historical Metal Prices'!$L$4:$Z$4,'Historical Metal Prices'!$L$10:$Z$10)</f>
        <v>0.32348664160517338</v>
      </c>
      <c r="G2707" s="77">
        <f t="shared" si="85"/>
        <v>10382.752703392585</v>
      </c>
    </row>
    <row r="2708" spans="1:7" x14ac:dyDescent="0.2">
      <c r="A2708" s="79">
        <v>42409</v>
      </c>
      <c r="B2708" s="77">
        <v>8055.5</v>
      </c>
      <c r="C2708" s="84">
        <v>439068</v>
      </c>
      <c r="E2708">
        <f t="shared" si="84"/>
        <v>2016</v>
      </c>
      <c r="F2708" s="57">
        <f>_xlfn.XLOOKUP(E2708,'Historical Metal Prices'!$L$4:$Z$4,'Historical Metal Prices'!$L$10:$Z$10)</f>
        <v>0.32348664160517338</v>
      </c>
      <c r="G2708" s="77">
        <f t="shared" si="85"/>
        <v>10661.346641450475</v>
      </c>
    </row>
    <row r="2709" spans="1:7" x14ac:dyDescent="0.2">
      <c r="A2709" s="79">
        <v>42408</v>
      </c>
      <c r="B2709" s="77">
        <v>8178</v>
      </c>
      <c r="C2709" s="84">
        <v>439068</v>
      </c>
      <c r="E2709">
        <f t="shared" si="84"/>
        <v>2016</v>
      </c>
      <c r="F2709" s="57">
        <f>_xlfn.XLOOKUP(E2709,'Historical Metal Prices'!$L$4:$Z$4,'Historical Metal Prices'!$L$10:$Z$10)</f>
        <v>0.32348664160517338</v>
      </c>
      <c r="G2709" s="77">
        <f t="shared" si="85"/>
        <v>10823.473755047107</v>
      </c>
    </row>
    <row r="2710" spans="1:7" x14ac:dyDescent="0.2">
      <c r="A2710" s="79">
        <v>42405</v>
      </c>
      <c r="B2710" s="77">
        <v>8121.5</v>
      </c>
      <c r="C2710" s="84">
        <v>439140</v>
      </c>
      <c r="E2710">
        <f t="shared" si="84"/>
        <v>2016</v>
      </c>
      <c r="F2710" s="57">
        <f>_xlfn.XLOOKUP(E2710,'Historical Metal Prices'!$L$4:$Z$4,'Historical Metal Prices'!$L$10:$Z$10)</f>
        <v>0.32348664160517338</v>
      </c>
      <c r="G2710" s="77">
        <f t="shared" si="85"/>
        <v>10748.696759796416</v>
      </c>
    </row>
    <row r="2711" spans="1:7" x14ac:dyDescent="0.2">
      <c r="A2711" s="79">
        <v>42404</v>
      </c>
      <c r="B2711" s="77">
        <v>8507</v>
      </c>
      <c r="C2711" s="84">
        <v>440082</v>
      </c>
      <c r="E2711">
        <f t="shared" si="84"/>
        <v>2016</v>
      </c>
      <c r="F2711" s="57">
        <f>_xlfn.XLOOKUP(E2711,'Historical Metal Prices'!$L$4:$Z$4,'Historical Metal Prices'!$L$10:$Z$10)</f>
        <v>0.32348664160517338</v>
      </c>
      <c r="G2711" s="77">
        <f t="shared" si="85"/>
        <v>11258.900860135211</v>
      </c>
    </row>
    <row r="2712" spans="1:7" x14ac:dyDescent="0.2">
      <c r="A2712" s="79">
        <v>42403</v>
      </c>
      <c r="B2712" s="77">
        <v>8480.75</v>
      </c>
      <c r="C2712" s="84">
        <v>442182</v>
      </c>
      <c r="E2712">
        <f t="shared" si="84"/>
        <v>2016</v>
      </c>
      <c r="F2712" s="57">
        <f>_xlfn.XLOOKUP(E2712,'Historical Metal Prices'!$L$4:$Z$4,'Historical Metal Prices'!$L$10:$Z$10)</f>
        <v>0.32348664160517338</v>
      </c>
      <c r="G2712" s="77">
        <f t="shared" si="85"/>
        <v>11224.159335793074</v>
      </c>
    </row>
    <row r="2713" spans="1:7" x14ac:dyDescent="0.2">
      <c r="A2713" s="79">
        <v>42402</v>
      </c>
      <c r="B2713" s="77">
        <v>8361.5</v>
      </c>
      <c r="C2713" s="84">
        <v>443586</v>
      </c>
      <c r="E2713">
        <f t="shared" si="84"/>
        <v>2016</v>
      </c>
      <c r="F2713" s="57">
        <f>_xlfn.XLOOKUP(E2713,'Historical Metal Prices'!$L$4:$Z$4,'Historical Metal Prices'!$L$10:$Z$10)</f>
        <v>0.32348664160517338</v>
      </c>
      <c r="G2713" s="77">
        <f t="shared" si="85"/>
        <v>11066.333553781657</v>
      </c>
    </row>
    <row r="2714" spans="1:7" x14ac:dyDescent="0.2">
      <c r="A2714" s="79">
        <v>42401</v>
      </c>
      <c r="B2714" s="77">
        <v>8419.25</v>
      </c>
      <c r="C2714" s="84">
        <v>444126</v>
      </c>
      <c r="E2714">
        <f t="shared" si="84"/>
        <v>2016</v>
      </c>
      <c r="F2714" s="57">
        <f>_xlfn.XLOOKUP(E2714,'Historical Metal Prices'!$L$4:$Z$4,'Historical Metal Prices'!$L$10:$Z$10)</f>
        <v>0.32348664160517338</v>
      </c>
      <c r="G2714" s="77">
        <f t="shared" si="85"/>
        <v>11142.764907334356</v>
      </c>
    </row>
    <row r="2715" spans="1:7" x14ac:dyDescent="0.2">
      <c r="A2715" s="79">
        <v>42398</v>
      </c>
      <c r="B2715" s="77">
        <v>8583</v>
      </c>
      <c r="C2715" s="84">
        <v>446676</v>
      </c>
      <c r="E2715">
        <f t="shared" si="84"/>
        <v>2016</v>
      </c>
      <c r="F2715" s="57">
        <f>_xlfn.XLOOKUP(E2715,'Historical Metal Prices'!$L$4:$Z$4,'Historical Metal Prices'!$L$10:$Z$10)</f>
        <v>0.32348664160517338</v>
      </c>
      <c r="G2715" s="77">
        <f t="shared" si="85"/>
        <v>11359.485844897203</v>
      </c>
    </row>
    <row r="2716" spans="1:7" x14ac:dyDescent="0.2">
      <c r="A2716" s="79">
        <v>42397</v>
      </c>
      <c r="B2716" s="77">
        <v>8553</v>
      </c>
      <c r="C2716" s="84">
        <v>448314</v>
      </c>
      <c r="E2716">
        <f t="shared" si="84"/>
        <v>2016</v>
      </c>
      <c r="F2716" s="57">
        <f>_xlfn.XLOOKUP(E2716,'Historical Metal Prices'!$L$4:$Z$4,'Historical Metal Prices'!$L$10:$Z$10)</f>
        <v>0.32348664160517338</v>
      </c>
      <c r="G2716" s="77">
        <f t="shared" si="85"/>
        <v>11319.781245649048</v>
      </c>
    </row>
    <row r="2717" spans="1:7" x14ac:dyDescent="0.2">
      <c r="A2717" s="79">
        <v>42396</v>
      </c>
      <c r="B2717" s="77">
        <v>8620.5</v>
      </c>
      <c r="C2717" s="84">
        <v>451500</v>
      </c>
      <c r="E2717">
        <f t="shared" si="84"/>
        <v>2016</v>
      </c>
      <c r="F2717" s="57">
        <f>_xlfn.XLOOKUP(E2717,'Historical Metal Prices'!$L$4:$Z$4,'Historical Metal Prices'!$L$10:$Z$10)</f>
        <v>0.32348664160517338</v>
      </c>
      <c r="G2717" s="77">
        <f t="shared" si="85"/>
        <v>11409.116593957397</v>
      </c>
    </row>
    <row r="2718" spans="1:7" x14ac:dyDescent="0.2">
      <c r="A2718" s="79">
        <v>42395</v>
      </c>
      <c r="B2718" s="77">
        <v>8635.5</v>
      </c>
      <c r="C2718" s="84">
        <v>450186</v>
      </c>
      <c r="E2718">
        <f t="shared" si="84"/>
        <v>2016</v>
      </c>
      <c r="F2718" s="57">
        <f>_xlfn.XLOOKUP(E2718,'Historical Metal Prices'!$L$4:$Z$4,'Historical Metal Prices'!$L$10:$Z$10)</f>
        <v>0.32348664160517338</v>
      </c>
      <c r="G2718" s="77">
        <f t="shared" si="85"/>
        <v>11428.968893581474</v>
      </c>
    </row>
    <row r="2719" spans="1:7" x14ac:dyDescent="0.2">
      <c r="A2719" s="79">
        <v>42394</v>
      </c>
      <c r="B2719" s="77">
        <v>8519</v>
      </c>
      <c r="C2719" s="84">
        <v>450828</v>
      </c>
      <c r="E2719">
        <f t="shared" si="84"/>
        <v>2016</v>
      </c>
      <c r="F2719" s="57">
        <f>_xlfn.XLOOKUP(E2719,'Historical Metal Prices'!$L$4:$Z$4,'Historical Metal Prices'!$L$10:$Z$10)</f>
        <v>0.32348664160517338</v>
      </c>
      <c r="G2719" s="77">
        <f t="shared" si="85"/>
        <v>11274.782699834472</v>
      </c>
    </row>
    <row r="2720" spans="1:7" x14ac:dyDescent="0.2">
      <c r="A2720" s="79">
        <v>42391</v>
      </c>
      <c r="B2720" s="77">
        <v>8673.25</v>
      </c>
      <c r="C2720" s="84">
        <v>449550</v>
      </c>
      <c r="E2720">
        <f t="shared" si="84"/>
        <v>2016</v>
      </c>
      <c r="F2720" s="57">
        <f>_xlfn.XLOOKUP(E2720,'Historical Metal Prices'!$L$4:$Z$4,'Historical Metal Prices'!$L$10:$Z$10)</f>
        <v>0.32348664160517338</v>
      </c>
      <c r="G2720" s="77">
        <f t="shared" si="85"/>
        <v>11478.93051430207</v>
      </c>
    </row>
    <row r="2721" spans="1:7" x14ac:dyDescent="0.2">
      <c r="A2721" s="79">
        <v>42390</v>
      </c>
      <c r="B2721" s="77">
        <v>8711</v>
      </c>
      <c r="C2721" s="84">
        <v>450174</v>
      </c>
      <c r="E2721">
        <f t="shared" si="84"/>
        <v>2016</v>
      </c>
      <c r="F2721" s="57">
        <f>_xlfn.XLOOKUP(E2721,'Historical Metal Prices'!$L$4:$Z$4,'Historical Metal Prices'!$L$10:$Z$10)</f>
        <v>0.32348664160517338</v>
      </c>
      <c r="G2721" s="77">
        <f t="shared" si="85"/>
        <v>11528.892135022665</v>
      </c>
    </row>
    <row r="2722" spans="1:7" x14ac:dyDescent="0.2">
      <c r="A2722" s="79">
        <v>42389</v>
      </c>
      <c r="B2722" s="77">
        <v>8518</v>
      </c>
      <c r="C2722" s="84">
        <v>450768</v>
      </c>
      <c r="E2722">
        <f t="shared" si="84"/>
        <v>2016</v>
      </c>
      <c r="F2722" s="57">
        <f>_xlfn.XLOOKUP(E2722,'Historical Metal Prices'!$L$4:$Z$4,'Historical Metal Prices'!$L$10:$Z$10)</f>
        <v>0.32348664160517338</v>
      </c>
      <c r="G2722" s="77">
        <f t="shared" si="85"/>
        <v>11273.459213192868</v>
      </c>
    </row>
    <row r="2723" spans="1:7" x14ac:dyDescent="0.2">
      <c r="A2723" s="79">
        <v>42388</v>
      </c>
      <c r="B2723" s="77">
        <v>8563</v>
      </c>
      <c r="C2723" s="84">
        <v>450978</v>
      </c>
      <c r="E2723">
        <f t="shared" si="84"/>
        <v>2016</v>
      </c>
      <c r="F2723" s="57">
        <f>_xlfn.XLOOKUP(E2723,'Historical Metal Prices'!$L$4:$Z$4,'Historical Metal Prices'!$L$10:$Z$10)</f>
        <v>0.32348664160517338</v>
      </c>
      <c r="G2723" s="77">
        <f t="shared" si="85"/>
        <v>11333.016112065099</v>
      </c>
    </row>
    <row r="2724" spans="1:7" x14ac:dyDescent="0.2">
      <c r="A2724" s="79">
        <v>42387</v>
      </c>
      <c r="B2724" s="77">
        <v>8558</v>
      </c>
      <c r="C2724" s="84">
        <v>452742</v>
      </c>
      <c r="E2724">
        <f t="shared" si="84"/>
        <v>2016</v>
      </c>
      <c r="F2724" s="57">
        <f>_xlfn.XLOOKUP(E2724,'Historical Metal Prices'!$L$4:$Z$4,'Historical Metal Prices'!$L$10:$Z$10)</f>
        <v>0.32348664160517338</v>
      </c>
      <c r="G2724" s="77">
        <f t="shared" si="85"/>
        <v>11326.398678857075</v>
      </c>
    </row>
    <row r="2725" spans="1:7" x14ac:dyDescent="0.2">
      <c r="A2725" s="79">
        <v>42384</v>
      </c>
      <c r="B2725" s="77">
        <v>8359.5</v>
      </c>
      <c r="C2725" s="84">
        <v>433674</v>
      </c>
      <c r="E2725">
        <f t="shared" si="84"/>
        <v>2016</v>
      </c>
      <c r="F2725" s="57">
        <f>_xlfn.XLOOKUP(E2725,'Historical Metal Prices'!$L$4:$Z$4,'Historical Metal Prices'!$L$10:$Z$10)</f>
        <v>0.32348664160517338</v>
      </c>
      <c r="G2725" s="77">
        <f t="shared" si="85"/>
        <v>11063.686580498446</v>
      </c>
    </row>
    <row r="2726" spans="1:7" x14ac:dyDescent="0.2">
      <c r="A2726" s="79">
        <v>42383</v>
      </c>
      <c r="B2726" s="77">
        <v>8542.5</v>
      </c>
      <c r="C2726" s="84">
        <v>434244</v>
      </c>
      <c r="E2726">
        <f t="shared" si="84"/>
        <v>2016</v>
      </c>
      <c r="F2726" s="57">
        <f>_xlfn.XLOOKUP(E2726,'Historical Metal Prices'!$L$4:$Z$4,'Historical Metal Prices'!$L$10:$Z$10)</f>
        <v>0.32348664160517338</v>
      </c>
      <c r="G2726" s="77">
        <f t="shared" si="85"/>
        <v>11305.884635912194</v>
      </c>
    </row>
    <row r="2727" spans="1:7" x14ac:dyDescent="0.2">
      <c r="A2727" s="79">
        <v>42382</v>
      </c>
      <c r="B2727" s="77">
        <v>8355.5</v>
      </c>
      <c r="C2727" s="84">
        <v>433968</v>
      </c>
      <c r="E2727">
        <f t="shared" si="84"/>
        <v>2016</v>
      </c>
      <c r="F2727" s="57">
        <f>_xlfn.XLOOKUP(E2727,'Historical Metal Prices'!$L$4:$Z$4,'Historical Metal Prices'!$L$10:$Z$10)</f>
        <v>0.32348664160517338</v>
      </c>
      <c r="G2727" s="77">
        <f t="shared" si="85"/>
        <v>11058.392633932026</v>
      </c>
    </row>
    <row r="2728" spans="1:7" x14ac:dyDescent="0.2">
      <c r="A2728" s="79">
        <v>42381</v>
      </c>
      <c r="B2728" s="77">
        <v>8200.5</v>
      </c>
      <c r="C2728" s="84">
        <v>436704</v>
      </c>
      <c r="E2728">
        <f t="shared" si="84"/>
        <v>2016</v>
      </c>
      <c r="F2728" s="57">
        <f>_xlfn.XLOOKUP(E2728,'Historical Metal Prices'!$L$4:$Z$4,'Historical Metal Prices'!$L$10:$Z$10)</f>
        <v>0.32348664160517338</v>
      </c>
      <c r="G2728" s="77">
        <f t="shared" si="85"/>
        <v>10853.252204483224</v>
      </c>
    </row>
    <row r="2729" spans="1:7" x14ac:dyDescent="0.2">
      <c r="A2729" s="79">
        <v>42380</v>
      </c>
      <c r="B2729" s="77">
        <v>8234.5</v>
      </c>
      <c r="C2729" s="84">
        <v>437334</v>
      </c>
      <c r="E2729">
        <f t="shared" si="84"/>
        <v>2016</v>
      </c>
      <c r="F2729" s="57">
        <f>_xlfn.XLOOKUP(E2729,'Historical Metal Prices'!$L$4:$Z$4,'Historical Metal Prices'!$L$10:$Z$10)</f>
        <v>0.32348664160517338</v>
      </c>
      <c r="G2729" s="77">
        <f t="shared" si="85"/>
        <v>10898.250750297801</v>
      </c>
    </row>
    <row r="2730" spans="1:7" x14ac:dyDescent="0.2">
      <c r="A2730" s="79">
        <v>42377</v>
      </c>
      <c r="B2730" s="77">
        <v>8525.5</v>
      </c>
      <c r="C2730" s="84">
        <v>437040</v>
      </c>
      <c r="E2730">
        <f t="shared" si="84"/>
        <v>2016</v>
      </c>
      <c r="F2730" s="57">
        <f>_xlfn.XLOOKUP(E2730,'Historical Metal Prices'!$L$4:$Z$4,'Historical Metal Prices'!$L$10:$Z$10)</f>
        <v>0.32348664160517338</v>
      </c>
      <c r="G2730" s="77">
        <f t="shared" si="85"/>
        <v>11283.385363004905</v>
      </c>
    </row>
    <row r="2731" spans="1:7" x14ac:dyDescent="0.2">
      <c r="A2731" s="79">
        <v>42376</v>
      </c>
      <c r="B2731" s="77">
        <v>8470</v>
      </c>
      <c r="C2731" s="84">
        <v>438576</v>
      </c>
      <c r="E2731">
        <f t="shared" si="84"/>
        <v>2016</v>
      </c>
      <c r="F2731" s="57">
        <f>_xlfn.XLOOKUP(E2731,'Historical Metal Prices'!$L$4:$Z$4,'Historical Metal Prices'!$L$10:$Z$10)</f>
        <v>0.32348664160517338</v>
      </c>
      <c r="G2731" s="77">
        <f t="shared" si="85"/>
        <v>11209.931854395818</v>
      </c>
    </row>
    <row r="2732" spans="1:7" x14ac:dyDescent="0.2">
      <c r="A2732" s="79">
        <v>42375</v>
      </c>
      <c r="B2732" s="77">
        <v>8572.5</v>
      </c>
      <c r="C2732" s="84">
        <v>438828</v>
      </c>
      <c r="E2732">
        <f t="shared" si="84"/>
        <v>2016</v>
      </c>
      <c r="F2732" s="57">
        <f>_xlfn.XLOOKUP(E2732,'Historical Metal Prices'!$L$4:$Z$4,'Historical Metal Prices'!$L$10:$Z$10)</f>
        <v>0.32348664160517338</v>
      </c>
      <c r="G2732" s="77">
        <f t="shared" si="85"/>
        <v>11345.589235160349</v>
      </c>
    </row>
    <row r="2733" spans="1:7" x14ac:dyDescent="0.2">
      <c r="A2733" s="79">
        <v>42374</v>
      </c>
      <c r="B2733" s="77">
        <v>8486</v>
      </c>
      <c r="C2733" s="84">
        <v>440358</v>
      </c>
      <c r="E2733">
        <f t="shared" si="84"/>
        <v>2016</v>
      </c>
      <c r="F2733" s="57">
        <f>_xlfn.XLOOKUP(E2733,'Historical Metal Prices'!$L$4:$Z$4,'Historical Metal Prices'!$L$10:$Z$10)</f>
        <v>0.32348664160517338</v>
      </c>
      <c r="G2733" s="77">
        <f t="shared" si="85"/>
        <v>11231.107640661501</v>
      </c>
    </row>
    <row r="2734" spans="1:7" x14ac:dyDescent="0.2">
      <c r="A2734" s="79">
        <v>42373</v>
      </c>
      <c r="B2734" s="77">
        <v>8465</v>
      </c>
      <c r="C2734" s="84">
        <v>441510</v>
      </c>
      <c r="E2734">
        <f t="shared" si="84"/>
        <v>2016</v>
      </c>
      <c r="F2734" s="57">
        <f>_xlfn.XLOOKUP(E2734,'Historical Metal Prices'!$L$4:$Z$4,'Historical Metal Prices'!$L$10:$Z$10)</f>
        <v>0.32348664160517338</v>
      </c>
      <c r="G2734" s="77">
        <f t="shared" si="85"/>
        <v>11203.314421187793</v>
      </c>
    </row>
    <row r="2735" spans="1:7" x14ac:dyDescent="0.2">
      <c r="A2735" s="79">
        <v>42370</v>
      </c>
      <c r="B2735" s="77">
        <v>8780</v>
      </c>
      <c r="C2735" s="84">
        <v>441342</v>
      </c>
      <c r="E2735">
        <f t="shared" si="84"/>
        <v>2016</v>
      </c>
      <c r="F2735" s="57">
        <f>_xlfn.XLOOKUP(E2735,'Historical Metal Prices'!$L$4:$Z$4,'Historical Metal Prices'!$L$10:$Z$10)</f>
        <v>0.32348664160517338</v>
      </c>
      <c r="G2735" s="77">
        <f t="shared" si="85"/>
        <v>11620.212713293422</v>
      </c>
    </row>
    <row r="2736" spans="1:7" x14ac:dyDescent="0.2">
      <c r="A2736" s="79">
        <v>42369</v>
      </c>
      <c r="B2736" s="77">
        <v>8780</v>
      </c>
      <c r="C2736" s="84">
        <v>441342</v>
      </c>
      <c r="E2736">
        <f t="shared" si="84"/>
        <v>2015</v>
      </c>
      <c r="F2736" s="57">
        <f>_xlfn.XLOOKUP(E2736,'Historical Metal Prices'!$L$4:$Z$4,'Historical Metal Prices'!$L$10:$Z$10)</f>
        <v>0.32505665589752875</v>
      </c>
      <c r="G2736" s="77">
        <f t="shared" si="85"/>
        <v>11633.997438780303</v>
      </c>
    </row>
    <row r="2737" spans="1:7" x14ac:dyDescent="0.2">
      <c r="A2737" s="79">
        <v>42368</v>
      </c>
      <c r="B2737" s="77">
        <v>8660.5</v>
      </c>
      <c r="C2737" s="84">
        <v>441294</v>
      </c>
      <c r="E2737">
        <f t="shared" si="84"/>
        <v>2015</v>
      </c>
      <c r="F2737" s="57">
        <f>_xlfn.XLOOKUP(E2737,'Historical Metal Prices'!$L$4:$Z$4,'Historical Metal Prices'!$L$10:$Z$10)</f>
        <v>0.32505665589752875</v>
      </c>
      <c r="G2737" s="77">
        <f t="shared" si="85"/>
        <v>11475.653168400548</v>
      </c>
    </row>
    <row r="2738" spans="1:7" x14ac:dyDescent="0.2">
      <c r="A2738" s="79">
        <v>42367</v>
      </c>
      <c r="B2738" s="77">
        <v>8707</v>
      </c>
      <c r="C2738" s="84">
        <v>444702</v>
      </c>
      <c r="E2738">
        <f t="shared" si="84"/>
        <v>2015</v>
      </c>
      <c r="F2738" s="57">
        <f>_xlfn.XLOOKUP(E2738,'Historical Metal Prices'!$L$4:$Z$4,'Historical Metal Prices'!$L$10:$Z$10)</f>
        <v>0.32505665589752875</v>
      </c>
      <c r="G2738" s="77">
        <f t="shared" si="85"/>
        <v>11537.268302899784</v>
      </c>
    </row>
    <row r="2739" spans="1:7" x14ac:dyDescent="0.2">
      <c r="A2739" s="79">
        <v>42366</v>
      </c>
      <c r="B2739" s="77">
        <v>8599.5</v>
      </c>
      <c r="C2739" s="84">
        <v>445368</v>
      </c>
      <c r="E2739">
        <f t="shared" si="84"/>
        <v>2015</v>
      </c>
      <c r="F2739" s="57">
        <f>_xlfn.XLOOKUP(E2739,'Historical Metal Prices'!$L$4:$Z$4,'Historical Metal Prices'!$L$10:$Z$10)</f>
        <v>0.32505665589752875</v>
      </c>
      <c r="G2739" s="77">
        <f t="shared" si="85"/>
        <v>11394.824712390799</v>
      </c>
    </row>
    <row r="2740" spans="1:7" x14ac:dyDescent="0.2">
      <c r="A2740" s="79">
        <v>42363</v>
      </c>
      <c r="B2740" s="77">
        <v>8599.5</v>
      </c>
      <c r="C2740" s="84">
        <v>445368</v>
      </c>
      <c r="E2740">
        <f t="shared" si="84"/>
        <v>2015</v>
      </c>
      <c r="F2740" s="57">
        <f>_xlfn.XLOOKUP(E2740,'Historical Metal Prices'!$L$4:$Z$4,'Historical Metal Prices'!$L$10:$Z$10)</f>
        <v>0.32505665589752875</v>
      </c>
      <c r="G2740" s="77">
        <f t="shared" si="85"/>
        <v>11394.824712390799</v>
      </c>
    </row>
    <row r="2741" spans="1:7" x14ac:dyDescent="0.2">
      <c r="A2741" s="79">
        <v>42362</v>
      </c>
      <c r="B2741" s="77">
        <v>8599.5</v>
      </c>
      <c r="C2741" s="84">
        <v>445368</v>
      </c>
      <c r="E2741">
        <f t="shared" si="84"/>
        <v>2015</v>
      </c>
      <c r="F2741" s="57">
        <f>_xlfn.XLOOKUP(E2741,'Historical Metal Prices'!$L$4:$Z$4,'Historical Metal Prices'!$L$10:$Z$10)</f>
        <v>0.32505665589752875</v>
      </c>
      <c r="G2741" s="77">
        <f t="shared" si="85"/>
        <v>11394.824712390799</v>
      </c>
    </row>
    <row r="2742" spans="1:7" x14ac:dyDescent="0.2">
      <c r="A2742" s="79">
        <v>42361</v>
      </c>
      <c r="B2742" s="77">
        <v>8631.5</v>
      </c>
      <c r="C2742" s="84">
        <v>445332</v>
      </c>
      <c r="E2742">
        <f t="shared" si="84"/>
        <v>2015</v>
      </c>
      <c r="F2742" s="57">
        <f>_xlfn.XLOOKUP(E2742,'Historical Metal Prices'!$L$4:$Z$4,'Historical Metal Prices'!$L$10:$Z$10)</f>
        <v>0.32505665589752875</v>
      </c>
      <c r="G2742" s="77">
        <f t="shared" si="85"/>
        <v>11437.226525379519</v>
      </c>
    </row>
    <row r="2743" spans="1:7" x14ac:dyDescent="0.2">
      <c r="A2743" s="79">
        <v>42360</v>
      </c>
      <c r="B2743" s="77">
        <v>8597.5</v>
      </c>
      <c r="C2743" s="84">
        <v>445926</v>
      </c>
      <c r="E2743">
        <f t="shared" si="84"/>
        <v>2015</v>
      </c>
      <c r="F2743" s="57">
        <f>_xlfn.XLOOKUP(E2743,'Historical Metal Prices'!$L$4:$Z$4,'Historical Metal Prices'!$L$10:$Z$10)</f>
        <v>0.32505665589752875</v>
      </c>
      <c r="G2743" s="77">
        <f t="shared" si="85"/>
        <v>11392.174599079004</v>
      </c>
    </row>
    <row r="2744" spans="1:7" x14ac:dyDescent="0.2">
      <c r="A2744" s="79">
        <v>42359</v>
      </c>
      <c r="B2744" s="77">
        <v>8847.5</v>
      </c>
      <c r="C2744" s="84">
        <v>441510</v>
      </c>
      <c r="E2744">
        <f t="shared" si="84"/>
        <v>2015</v>
      </c>
      <c r="F2744" s="57">
        <f>_xlfn.XLOOKUP(E2744,'Historical Metal Prices'!$L$4:$Z$4,'Historical Metal Prices'!$L$10:$Z$10)</f>
        <v>0.32505665589752875</v>
      </c>
      <c r="G2744" s="77">
        <f t="shared" si="85"/>
        <v>11723.438763053386</v>
      </c>
    </row>
    <row r="2745" spans="1:7" x14ac:dyDescent="0.2">
      <c r="A2745" s="79">
        <v>42356</v>
      </c>
      <c r="B2745" s="77">
        <v>8723.5</v>
      </c>
      <c r="C2745" s="84">
        <v>436584</v>
      </c>
      <c r="E2745">
        <f t="shared" si="84"/>
        <v>2015</v>
      </c>
      <c r="F2745" s="57">
        <f>_xlfn.XLOOKUP(E2745,'Historical Metal Prices'!$L$4:$Z$4,'Historical Metal Prices'!$L$10:$Z$10)</f>
        <v>0.32505665589752875</v>
      </c>
      <c r="G2745" s="77">
        <f t="shared" si="85"/>
        <v>11559.131737722091</v>
      </c>
    </row>
    <row r="2746" spans="1:7" x14ac:dyDescent="0.2">
      <c r="A2746" s="79">
        <v>42355</v>
      </c>
      <c r="B2746" s="77">
        <v>8587</v>
      </c>
      <c r="C2746" s="84">
        <v>438546</v>
      </c>
      <c r="E2746">
        <f t="shared" si="84"/>
        <v>2015</v>
      </c>
      <c r="F2746" s="57">
        <f>_xlfn.XLOOKUP(E2746,'Historical Metal Prices'!$L$4:$Z$4,'Historical Metal Prices'!$L$10:$Z$10)</f>
        <v>0.32505665589752875</v>
      </c>
      <c r="G2746" s="77">
        <f t="shared" si="85"/>
        <v>11378.26150419208</v>
      </c>
    </row>
    <row r="2747" spans="1:7" x14ac:dyDescent="0.2">
      <c r="A2747" s="79">
        <v>42354</v>
      </c>
      <c r="B2747" s="77">
        <v>8706.5</v>
      </c>
      <c r="C2747" s="84">
        <v>435756</v>
      </c>
      <c r="E2747">
        <f t="shared" si="84"/>
        <v>2015</v>
      </c>
      <c r="F2747" s="57">
        <f>_xlfn.XLOOKUP(E2747,'Historical Metal Prices'!$L$4:$Z$4,'Historical Metal Prices'!$L$10:$Z$10)</f>
        <v>0.32505665589752875</v>
      </c>
      <c r="G2747" s="77">
        <f t="shared" si="85"/>
        <v>11536.605774571834</v>
      </c>
    </row>
    <row r="2748" spans="1:7" x14ac:dyDescent="0.2">
      <c r="A2748" s="79">
        <v>42353</v>
      </c>
      <c r="B2748" s="77">
        <v>8506</v>
      </c>
      <c r="C2748" s="84">
        <v>438474</v>
      </c>
      <c r="E2748">
        <f t="shared" si="84"/>
        <v>2015</v>
      </c>
      <c r="F2748" s="57">
        <f>_xlfn.XLOOKUP(E2748,'Historical Metal Prices'!$L$4:$Z$4,'Historical Metal Prices'!$L$10:$Z$10)</f>
        <v>0.32505665589752875</v>
      </c>
      <c r="G2748" s="77">
        <f t="shared" si="85"/>
        <v>11270.931915064379</v>
      </c>
    </row>
    <row r="2749" spans="1:7" x14ac:dyDescent="0.2">
      <c r="A2749" s="79">
        <v>42352</v>
      </c>
      <c r="B2749" s="77">
        <v>8709</v>
      </c>
      <c r="C2749" s="84">
        <v>423516</v>
      </c>
      <c r="E2749">
        <f t="shared" si="84"/>
        <v>2015</v>
      </c>
      <c r="F2749" s="57">
        <f>_xlfn.XLOOKUP(E2749,'Historical Metal Prices'!$L$4:$Z$4,'Historical Metal Prices'!$L$10:$Z$10)</f>
        <v>0.32505665589752875</v>
      </c>
      <c r="G2749" s="77">
        <f t="shared" si="85"/>
        <v>11539.918416211578</v>
      </c>
    </row>
    <row r="2750" spans="1:7" x14ac:dyDescent="0.2">
      <c r="A2750" s="79">
        <v>42349</v>
      </c>
      <c r="B2750" s="77">
        <v>8656.5</v>
      </c>
      <c r="C2750" s="84">
        <v>409014</v>
      </c>
      <c r="E2750">
        <f t="shared" si="84"/>
        <v>2015</v>
      </c>
      <c r="F2750" s="57">
        <f>_xlfn.XLOOKUP(E2750,'Historical Metal Prices'!$L$4:$Z$4,'Historical Metal Prices'!$L$10:$Z$10)</f>
        <v>0.32505665589752875</v>
      </c>
      <c r="G2750" s="77">
        <f t="shared" si="85"/>
        <v>11470.352941776957</v>
      </c>
    </row>
    <row r="2751" spans="1:7" x14ac:dyDescent="0.2">
      <c r="A2751" s="79">
        <v>42348</v>
      </c>
      <c r="B2751" s="77">
        <v>8487</v>
      </c>
      <c r="C2751" s="84">
        <v>406308</v>
      </c>
      <c r="E2751">
        <f t="shared" si="84"/>
        <v>2015</v>
      </c>
      <c r="F2751" s="57">
        <f>_xlfn.XLOOKUP(E2751,'Historical Metal Prices'!$L$4:$Z$4,'Historical Metal Prices'!$L$10:$Z$10)</f>
        <v>0.32505665589752875</v>
      </c>
      <c r="G2751" s="77">
        <f t="shared" si="85"/>
        <v>11245.755838602327</v>
      </c>
    </row>
    <row r="2752" spans="1:7" x14ac:dyDescent="0.2">
      <c r="A2752" s="79">
        <v>42347</v>
      </c>
      <c r="B2752" s="77">
        <v>8640</v>
      </c>
      <c r="C2752" s="84">
        <v>399888</v>
      </c>
      <c r="E2752">
        <f t="shared" si="84"/>
        <v>2015</v>
      </c>
      <c r="F2752" s="57">
        <f>_xlfn.XLOOKUP(E2752,'Historical Metal Prices'!$L$4:$Z$4,'Historical Metal Prices'!$L$10:$Z$10)</f>
        <v>0.32505665589752875</v>
      </c>
      <c r="G2752" s="77">
        <f t="shared" si="85"/>
        <v>11448.489506954649</v>
      </c>
    </row>
    <row r="2753" spans="1:7" x14ac:dyDescent="0.2">
      <c r="A2753" s="79">
        <v>42346</v>
      </c>
      <c r="B2753" s="77">
        <v>8656</v>
      </c>
      <c r="C2753" s="84">
        <v>393228</v>
      </c>
      <c r="E2753">
        <f t="shared" si="84"/>
        <v>2015</v>
      </c>
      <c r="F2753" s="57">
        <f>_xlfn.XLOOKUP(E2753,'Historical Metal Prices'!$L$4:$Z$4,'Historical Metal Prices'!$L$10:$Z$10)</f>
        <v>0.32505665589752875</v>
      </c>
      <c r="G2753" s="77">
        <f t="shared" si="85"/>
        <v>11469.690413449009</v>
      </c>
    </row>
    <row r="2754" spans="1:7" x14ac:dyDescent="0.2">
      <c r="A2754" s="79">
        <v>42345</v>
      </c>
      <c r="B2754" s="77">
        <v>8724</v>
      </c>
      <c r="C2754" s="84">
        <v>393978</v>
      </c>
      <c r="E2754">
        <f t="shared" si="84"/>
        <v>2015</v>
      </c>
      <c r="F2754" s="57">
        <f>_xlfn.XLOOKUP(E2754,'Historical Metal Prices'!$L$4:$Z$4,'Historical Metal Prices'!$L$10:$Z$10)</f>
        <v>0.32505665589752875</v>
      </c>
      <c r="G2754" s="77">
        <f t="shared" si="85"/>
        <v>11559.794266050041</v>
      </c>
    </row>
    <row r="2755" spans="1:7" x14ac:dyDescent="0.2">
      <c r="A2755" s="79">
        <v>42342</v>
      </c>
      <c r="B2755" s="77">
        <v>8945.5</v>
      </c>
      <c r="C2755" s="84">
        <v>394656</v>
      </c>
      <c r="E2755">
        <f t="shared" si="84"/>
        <v>2015</v>
      </c>
      <c r="F2755" s="57">
        <f>_xlfn.XLOOKUP(E2755,'Historical Metal Prices'!$L$4:$Z$4,'Historical Metal Prices'!$L$10:$Z$10)</f>
        <v>0.32505665589752875</v>
      </c>
      <c r="G2755" s="77">
        <f t="shared" si="85"/>
        <v>11853.294315331343</v>
      </c>
    </row>
    <row r="2756" spans="1:7" x14ac:dyDescent="0.2">
      <c r="A2756" s="79">
        <v>42341</v>
      </c>
      <c r="B2756" s="77">
        <v>8812.5</v>
      </c>
      <c r="C2756" s="84">
        <v>396672</v>
      </c>
      <c r="E2756">
        <f t="shared" si="84"/>
        <v>2015</v>
      </c>
      <c r="F2756" s="57">
        <f>_xlfn.XLOOKUP(E2756,'Historical Metal Prices'!$L$4:$Z$4,'Historical Metal Prices'!$L$10:$Z$10)</f>
        <v>0.32505665589752875</v>
      </c>
      <c r="G2756" s="77">
        <f t="shared" si="85"/>
        <v>11677.061780096972</v>
      </c>
    </row>
    <row r="2757" spans="1:7" x14ac:dyDescent="0.2">
      <c r="A2757" s="79">
        <v>42340</v>
      </c>
      <c r="B2757" s="77">
        <v>8943</v>
      </c>
      <c r="C2757" s="84">
        <v>400992</v>
      </c>
      <c r="E2757">
        <f t="shared" si="84"/>
        <v>2015</v>
      </c>
      <c r="F2757" s="57">
        <f>_xlfn.XLOOKUP(E2757,'Historical Metal Prices'!$L$4:$Z$4,'Historical Metal Prices'!$L$10:$Z$10)</f>
        <v>0.32505665589752875</v>
      </c>
      <c r="G2757" s="77">
        <f t="shared" si="85"/>
        <v>11849.9816736916</v>
      </c>
    </row>
    <row r="2758" spans="1:7" x14ac:dyDescent="0.2">
      <c r="A2758" s="79">
        <v>42339</v>
      </c>
      <c r="B2758" s="77">
        <v>8943.5</v>
      </c>
      <c r="C2758" s="84">
        <v>403230</v>
      </c>
      <c r="E2758">
        <f t="shared" si="84"/>
        <v>2015</v>
      </c>
      <c r="F2758" s="57">
        <f>_xlfn.XLOOKUP(E2758,'Historical Metal Prices'!$L$4:$Z$4,'Historical Metal Prices'!$L$10:$Z$10)</f>
        <v>0.32505665589752875</v>
      </c>
      <c r="G2758" s="77">
        <f t="shared" si="85"/>
        <v>11850.644202019548</v>
      </c>
    </row>
    <row r="2759" spans="1:7" x14ac:dyDescent="0.2">
      <c r="A2759" s="79">
        <v>42338</v>
      </c>
      <c r="B2759" s="77">
        <v>8864.5</v>
      </c>
      <c r="C2759" s="84">
        <v>405234</v>
      </c>
      <c r="E2759">
        <f t="shared" si="84"/>
        <v>2015</v>
      </c>
      <c r="F2759" s="57">
        <f>_xlfn.XLOOKUP(E2759,'Historical Metal Prices'!$L$4:$Z$4,'Historical Metal Prices'!$L$10:$Z$10)</f>
        <v>0.32505665589752875</v>
      </c>
      <c r="G2759" s="77">
        <f t="shared" si="85"/>
        <v>11745.964726203643</v>
      </c>
    </row>
    <row r="2760" spans="1:7" x14ac:dyDescent="0.2">
      <c r="A2760" s="79">
        <v>42335</v>
      </c>
      <c r="B2760" s="77">
        <v>8742</v>
      </c>
      <c r="C2760" s="84">
        <v>408360</v>
      </c>
      <c r="E2760">
        <f t="shared" si="84"/>
        <v>2015</v>
      </c>
      <c r="F2760" s="57">
        <f>_xlfn.XLOOKUP(E2760,'Historical Metal Prices'!$L$4:$Z$4,'Historical Metal Prices'!$L$10:$Z$10)</f>
        <v>0.32505665589752875</v>
      </c>
      <c r="G2760" s="77">
        <f t="shared" si="85"/>
        <v>11583.645285856197</v>
      </c>
    </row>
    <row r="2761" spans="1:7" x14ac:dyDescent="0.2">
      <c r="A2761" s="79">
        <v>42334</v>
      </c>
      <c r="B2761" s="77">
        <v>9165</v>
      </c>
      <c r="C2761" s="84">
        <v>411246</v>
      </c>
      <c r="E2761">
        <f t="shared" si="84"/>
        <v>2015</v>
      </c>
      <c r="F2761" s="57">
        <f>_xlfn.XLOOKUP(E2761,'Historical Metal Prices'!$L$4:$Z$4,'Historical Metal Prices'!$L$10:$Z$10)</f>
        <v>0.32505665589752875</v>
      </c>
      <c r="G2761" s="77">
        <f t="shared" si="85"/>
        <v>12144.144251300851</v>
      </c>
    </row>
    <row r="2762" spans="1:7" x14ac:dyDescent="0.2">
      <c r="A2762" s="79">
        <v>42333</v>
      </c>
      <c r="B2762" s="77">
        <v>8875</v>
      </c>
      <c r="C2762" s="84">
        <v>411228</v>
      </c>
      <c r="E2762">
        <f t="shared" si="84"/>
        <v>2015</v>
      </c>
      <c r="F2762" s="57">
        <f>_xlfn.XLOOKUP(E2762,'Historical Metal Prices'!$L$4:$Z$4,'Historical Metal Prices'!$L$10:$Z$10)</f>
        <v>0.32505665589752875</v>
      </c>
      <c r="G2762" s="77">
        <f t="shared" si="85"/>
        <v>11759.877821090568</v>
      </c>
    </row>
    <row r="2763" spans="1:7" x14ac:dyDescent="0.2">
      <c r="A2763" s="79">
        <v>42332</v>
      </c>
      <c r="B2763" s="77">
        <v>8735.5</v>
      </c>
      <c r="C2763" s="84">
        <v>411846</v>
      </c>
      <c r="E2763">
        <f t="shared" ref="E2763:E2826" si="86">YEAR(A2763)</f>
        <v>2015</v>
      </c>
      <c r="F2763" s="57">
        <f>_xlfn.XLOOKUP(E2763,'Historical Metal Prices'!$L$4:$Z$4,'Historical Metal Prices'!$L$10:$Z$10)</f>
        <v>0.32505665589752875</v>
      </c>
      <c r="G2763" s="77">
        <f t="shared" ref="G2763:G2826" si="87">IFERROR(B2763*(1+F2763),G2764)</f>
        <v>11575.032417592862</v>
      </c>
    </row>
    <row r="2764" spans="1:7" x14ac:dyDescent="0.2">
      <c r="A2764" s="79">
        <v>42331</v>
      </c>
      <c r="B2764" s="77">
        <v>8267</v>
      </c>
      <c r="C2764" s="84">
        <v>411984</v>
      </c>
      <c r="E2764">
        <f t="shared" si="86"/>
        <v>2015</v>
      </c>
      <c r="F2764" s="57">
        <f>_xlfn.XLOOKUP(E2764,'Historical Metal Prices'!$L$4:$Z$4,'Historical Metal Prices'!$L$10:$Z$10)</f>
        <v>0.32505665589752875</v>
      </c>
      <c r="G2764" s="77">
        <f t="shared" si="87"/>
        <v>10954.24337430487</v>
      </c>
    </row>
    <row r="2765" spans="1:7" x14ac:dyDescent="0.2">
      <c r="A2765" s="79">
        <v>42328</v>
      </c>
      <c r="B2765" s="77">
        <v>8693</v>
      </c>
      <c r="C2765" s="84">
        <v>412572</v>
      </c>
      <c r="E2765">
        <f t="shared" si="86"/>
        <v>2015</v>
      </c>
      <c r="F2765" s="57">
        <f>_xlfn.XLOOKUP(E2765,'Historical Metal Prices'!$L$4:$Z$4,'Historical Metal Prices'!$L$10:$Z$10)</f>
        <v>0.32505665589752875</v>
      </c>
      <c r="G2765" s="77">
        <f t="shared" si="87"/>
        <v>11518.717509717217</v>
      </c>
    </row>
    <row r="2766" spans="1:7" x14ac:dyDescent="0.2">
      <c r="A2766" s="79">
        <v>42327</v>
      </c>
      <c r="B2766" s="77">
        <v>8911.5</v>
      </c>
      <c r="C2766" s="84">
        <v>414684</v>
      </c>
      <c r="E2766">
        <f t="shared" si="86"/>
        <v>2015</v>
      </c>
      <c r="F2766" s="57">
        <f>_xlfn.XLOOKUP(E2766,'Historical Metal Prices'!$L$4:$Z$4,'Historical Metal Prices'!$L$10:$Z$10)</f>
        <v>0.32505665589752875</v>
      </c>
      <c r="G2766" s="77">
        <f t="shared" si="87"/>
        <v>11808.242389030827</v>
      </c>
    </row>
    <row r="2767" spans="1:7" x14ac:dyDescent="0.2">
      <c r="A2767" s="79">
        <v>42326</v>
      </c>
      <c r="B2767" s="77">
        <v>8939.5</v>
      </c>
      <c r="C2767" s="84">
        <v>415452</v>
      </c>
      <c r="E2767">
        <f t="shared" si="86"/>
        <v>2015</v>
      </c>
      <c r="F2767" s="57">
        <f>_xlfn.XLOOKUP(E2767,'Historical Metal Prices'!$L$4:$Z$4,'Historical Metal Prices'!$L$10:$Z$10)</f>
        <v>0.32505665589752875</v>
      </c>
      <c r="G2767" s="77">
        <f t="shared" si="87"/>
        <v>11845.343975395957</v>
      </c>
    </row>
    <row r="2768" spans="1:7" x14ac:dyDescent="0.2">
      <c r="A2768" s="79">
        <v>42325</v>
      </c>
      <c r="B2768" s="77">
        <v>9068</v>
      </c>
      <c r="C2768" s="84">
        <v>415884</v>
      </c>
      <c r="E2768">
        <f t="shared" si="86"/>
        <v>2015</v>
      </c>
      <c r="F2768" s="57">
        <f>_xlfn.XLOOKUP(E2768,'Historical Metal Prices'!$L$4:$Z$4,'Historical Metal Prices'!$L$10:$Z$10)</f>
        <v>0.32505665589752875</v>
      </c>
      <c r="G2768" s="77">
        <f t="shared" si="87"/>
        <v>12015.613755678791</v>
      </c>
    </row>
    <row r="2769" spans="1:7" x14ac:dyDescent="0.2">
      <c r="A2769" s="79">
        <v>42324</v>
      </c>
      <c r="B2769" s="77">
        <v>9271.5</v>
      </c>
      <c r="C2769" s="84">
        <v>412956</v>
      </c>
      <c r="E2769">
        <f t="shared" si="86"/>
        <v>2015</v>
      </c>
      <c r="F2769" s="57">
        <f>_xlfn.XLOOKUP(E2769,'Historical Metal Prices'!$L$4:$Z$4,'Historical Metal Prices'!$L$10:$Z$10)</f>
        <v>0.32505665589752875</v>
      </c>
      <c r="G2769" s="77">
        <f t="shared" si="87"/>
        <v>12285.262785153938</v>
      </c>
    </row>
    <row r="2770" spans="1:7" x14ac:dyDescent="0.2">
      <c r="A2770" s="79">
        <v>42321</v>
      </c>
      <c r="B2770" s="77">
        <v>9389.5</v>
      </c>
      <c r="C2770" s="84">
        <v>416028</v>
      </c>
      <c r="E2770">
        <f t="shared" si="86"/>
        <v>2015</v>
      </c>
      <c r="F2770" s="57">
        <f>_xlfn.XLOOKUP(E2770,'Historical Metal Prices'!$L$4:$Z$4,'Historical Metal Prices'!$L$10:$Z$10)</f>
        <v>0.32505665589752875</v>
      </c>
      <c r="G2770" s="77">
        <f t="shared" si="87"/>
        <v>12441.619470549846</v>
      </c>
    </row>
    <row r="2771" spans="1:7" x14ac:dyDescent="0.2">
      <c r="A2771" s="79">
        <v>42320</v>
      </c>
      <c r="B2771" s="77">
        <v>9376</v>
      </c>
      <c r="C2771" s="84">
        <v>418056</v>
      </c>
      <c r="E2771">
        <f t="shared" si="86"/>
        <v>2015</v>
      </c>
      <c r="F2771" s="57">
        <f>_xlfn.XLOOKUP(E2771,'Historical Metal Prices'!$L$4:$Z$4,'Historical Metal Prices'!$L$10:$Z$10)</f>
        <v>0.32505665589752875</v>
      </c>
      <c r="G2771" s="77">
        <f t="shared" si="87"/>
        <v>12423.731205695229</v>
      </c>
    </row>
    <row r="2772" spans="1:7" x14ac:dyDescent="0.2">
      <c r="A2772" s="79">
        <v>42319</v>
      </c>
      <c r="B2772" s="77">
        <v>9626</v>
      </c>
      <c r="C2772" s="84">
        <v>418728</v>
      </c>
      <c r="E2772">
        <f t="shared" si="86"/>
        <v>2015</v>
      </c>
      <c r="F2772" s="57">
        <f>_xlfn.XLOOKUP(E2772,'Historical Metal Prices'!$L$4:$Z$4,'Historical Metal Prices'!$L$10:$Z$10)</f>
        <v>0.32505665589752875</v>
      </c>
      <c r="G2772" s="77">
        <f t="shared" si="87"/>
        <v>12754.995369669612</v>
      </c>
    </row>
    <row r="2773" spans="1:7" x14ac:dyDescent="0.2">
      <c r="A2773" s="79">
        <v>42318</v>
      </c>
      <c r="B2773" s="77">
        <v>9472.5</v>
      </c>
      <c r="C2773" s="84">
        <v>418770</v>
      </c>
      <c r="E2773">
        <f t="shared" si="86"/>
        <v>2015</v>
      </c>
      <c r="F2773" s="57">
        <f>_xlfn.XLOOKUP(E2773,'Historical Metal Prices'!$L$4:$Z$4,'Historical Metal Prices'!$L$10:$Z$10)</f>
        <v>0.32505665589752875</v>
      </c>
      <c r="G2773" s="77">
        <f t="shared" si="87"/>
        <v>12551.599172989341</v>
      </c>
    </row>
    <row r="2774" spans="1:7" x14ac:dyDescent="0.2">
      <c r="A2774" s="79">
        <v>42317</v>
      </c>
      <c r="B2774" s="77">
        <v>9548</v>
      </c>
      <c r="C2774" s="84">
        <v>418716</v>
      </c>
      <c r="E2774">
        <f t="shared" si="86"/>
        <v>2015</v>
      </c>
      <c r="F2774" s="57">
        <f>_xlfn.XLOOKUP(E2774,'Historical Metal Prices'!$L$4:$Z$4,'Historical Metal Prices'!$L$10:$Z$10)</f>
        <v>0.32505665589752875</v>
      </c>
      <c r="G2774" s="77">
        <f t="shared" si="87"/>
        <v>12651.640950509605</v>
      </c>
    </row>
    <row r="2775" spans="1:7" x14ac:dyDescent="0.2">
      <c r="A2775" s="79">
        <v>42314</v>
      </c>
      <c r="B2775" s="77">
        <v>9600</v>
      </c>
      <c r="C2775" s="84">
        <v>423522</v>
      </c>
      <c r="E2775">
        <f t="shared" si="86"/>
        <v>2015</v>
      </c>
      <c r="F2775" s="57">
        <f>_xlfn.XLOOKUP(E2775,'Historical Metal Prices'!$L$4:$Z$4,'Historical Metal Prices'!$L$10:$Z$10)</f>
        <v>0.32505665589752875</v>
      </c>
      <c r="G2775" s="77">
        <f t="shared" si="87"/>
        <v>12720.543896616276</v>
      </c>
    </row>
    <row r="2776" spans="1:7" x14ac:dyDescent="0.2">
      <c r="A2776" s="79">
        <v>42313</v>
      </c>
      <c r="B2776" s="77">
        <v>9770.5</v>
      </c>
      <c r="C2776" s="84">
        <v>424188</v>
      </c>
      <c r="E2776">
        <f t="shared" si="86"/>
        <v>2015</v>
      </c>
      <c r="F2776" s="57">
        <f>_xlfn.XLOOKUP(E2776,'Historical Metal Prices'!$L$4:$Z$4,'Historical Metal Prices'!$L$10:$Z$10)</f>
        <v>0.32505665589752875</v>
      </c>
      <c r="G2776" s="77">
        <f t="shared" si="87"/>
        <v>12946.466056446805</v>
      </c>
    </row>
    <row r="2777" spans="1:7" x14ac:dyDescent="0.2">
      <c r="A2777" s="79">
        <v>42312</v>
      </c>
      <c r="B2777" s="77">
        <v>9835</v>
      </c>
      <c r="C2777" s="84">
        <v>427518</v>
      </c>
      <c r="E2777">
        <f t="shared" si="86"/>
        <v>2015</v>
      </c>
      <c r="F2777" s="57">
        <f>_xlfn.XLOOKUP(E2777,'Historical Metal Prices'!$L$4:$Z$4,'Historical Metal Prices'!$L$10:$Z$10)</f>
        <v>0.32505665589752875</v>
      </c>
      <c r="G2777" s="77">
        <f t="shared" si="87"/>
        <v>13031.932210752195</v>
      </c>
    </row>
    <row r="2778" spans="1:7" x14ac:dyDescent="0.2">
      <c r="A2778" s="79">
        <v>42311</v>
      </c>
      <c r="B2778" s="77">
        <v>9877.5</v>
      </c>
      <c r="C2778" s="84">
        <v>428088</v>
      </c>
      <c r="E2778">
        <f t="shared" si="86"/>
        <v>2015</v>
      </c>
      <c r="F2778" s="57">
        <f>_xlfn.XLOOKUP(E2778,'Historical Metal Prices'!$L$4:$Z$4,'Historical Metal Prices'!$L$10:$Z$10)</f>
        <v>0.32505665589752875</v>
      </c>
      <c r="G2778" s="77">
        <f t="shared" si="87"/>
        <v>13088.24711862784</v>
      </c>
    </row>
    <row r="2779" spans="1:7" x14ac:dyDescent="0.2">
      <c r="A2779" s="79">
        <v>42310</v>
      </c>
      <c r="B2779" s="77">
        <v>10103.5</v>
      </c>
      <c r="C2779" s="84">
        <v>422844</v>
      </c>
      <c r="E2779">
        <f t="shared" si="86"/>
        <v>2015</v>
      </c>
      <c r="F2779" s="57">
        <f>_xlfn.XLOOKUP(E2779,'Historical Metal Prices'!$L$4:$Z$4,'Historical Metal Prices'!$L$10:$Z$10)</f>
        <v>0.32505665589752875</v>
      </c>
      <c r="G2779" s="77">
        <f t="shared" si="87"/>
        <v>13387.709922860682</v>
      </c>
    </row>
    <row r="2780" spans="1:7" x14ac:dyDescent="0.2">
      <c r="A2780" s="79">
        <v>42307</v>
      </c>
      <c r="B2780" s="77">
        <v>10046</v>
      </c>
      <c r="C2780" s="84">
        <v>423876</v>
      </c>
      <c r="E2780">
        <f t="shared" si="86"/>
        <v>2015</v>
      </c>
      <c r="F2780" s="57">
        <f>_xlfn.XLOOKUP(E2780,'Historical Metal Prices'!$L$4:$Z$4,'Historical Metal Prices'!$L$10:$Z$10)</f>
        <v>0.32505665589752875</v>
      </c>
      <c r="G2780" s="77">
        <f t="shared" si="87"/>
        <v>13311.519165146574</v>
      </c>
    </row>
    <row r="2781" spans="1:7" x14ac:dyDescent="0.2">
      <c r="A2781" s="79">
        <v>42306</v>
      </c>
      <c r="B2781" s="77">
        <v>10364</v>
      </c>
      <c r="C2781" s="84">
        <v>426030</v>
      </c>
      <c r="E2781">
        <f t="shared" si="86"/>
        <v>2015</v>
      </c>
      <c r="F2781" s="57">
        <f>_xlfn.XLOOKUP(E2781,'Historical Metal Prices'!$L$4:$Z$4,'Historical Metal Prices'!$L$10:$Z$10)</f>
        <v>0.32505665589752875</v>
      </c>
      <c r="G2781" s="77">
        <f t="shared" si="87"/>
        <v>13732.887181721988</v>
      </c>
    </row>
    <row r="2782" spans="1:7" x14ac:dyDescent="0.2">
      <c r="A2782" s="79">
        <v>42305</v>
      </c>
      <c r="B2782" s="77">
        <v>10585</v>
      </c>
      <c r="C2782" s="84">
        <v>427512</v>
      </c>
      <c r="E2782">
        <f t="shared" si="86"/>
        <v>2015</v>
      </c>
      <c r="F2782" s="57">
        <f>_xlfn.XLOOKUP(E2782,'Historical Metal Prices'!$L$4:$Z$4,'Historical Metal Prices'!$L$10:$Z$10)</f>
        <v>0.32505665589752875</v>
      </c>
      <c r="G2782" s="77">
        <f t="shared" si="87"/>
        <v>14025.724702675341</v>
      </c>
    </row>
    <row r="2783" spans="1:7" x14ac:dyDescent="0.2">
      <c r="A2783" s="79">
        <v>42304</v>
      </c>
      <c r="B2783" s="77">
        <v>10547</v>
      </c>
      <c r="C2783" s="84">
        <v>428220</v>
      </c>
      <c r="E2783">
        <f t="shared" si="86"/>
        <v>2015</v>
      </c>
      <c r="F2783" s="57">
        <f>_xlfn.XLOOKUP(E2783,'Historical Metal Prices'!$L$4:$Z$4,'Historical Metal Prices'!$L$10:$Z$10)</f>
        <v>0.32505665589752875</v>
      </c>
      <c r="G2783" s="77">
        <f t="shared" si="87"/>
        <v>13975.372549751235</v>
      </c>
    </row>
    <row r="2784" spans="1:7" x14ac:dyDescent="0.2">
      <c r="A2784" s="79">
        <v>42303</v>
      </c>
      <c r="B2784" s="77">
        <v>10430</v>
      </c>
      <c r="C2784" s="84">
        <v>428232</v>
      </c>
      <c r="E2784">
        <f t="shared" si="86"/>
        <v>2015</v>
      </c>
      <c r="F2784" s="57">
        <f>_xlfn.XLOOKUP(E2784,'Historical Metal Prices'!$L$4:$Z$4,'Historical Metal Prices'!$L$10:$Z$10)</f>
        <v>0.32505665589752875</v>
      </c>
      <c r="G2784" s="77">
        <f t="shared" si="87"/>
        <v>13820.340921011224</v>
      </c>
    </row>
    <row r="2785" spans="1:7" x14ac:dyDescent="0.2">
      <c r="A2785" s="79">
        <v>42300</v>
      </c>
      <c r="B2785" s="77">
        <v>10488.5</v>
      </c>
      <c r="C2785" s="84">
        <v>428370</v>
      </c>
      <c r="E2785">
        <f t="shared" si="86"/>
        <v>2015</v>
      </c>
      <c r="F2785" s="57">
        <f>_xlfn.XLOOKUP(E2785,'Historical Metal Prices'!$L$4:$Z$4,'Historical Metal Prices'!$L$10:$Z$10)</f>
        <v>0.32505665589752875</v>
      </c>
      <c r="G2785" s="77">
        <f t="shared" si="87"/>
        <v>13897.85673538123</v>
      </c>
    </row>
    <row r="2786" spans="1:7" x14ac:dyDescent="0.2">
      <c r="A2786" s="79">
        <v>42299</v>
      </c>
      <c r="B2786" s="77">
        <v>10405</v>
      </c>
      <c r="C2786" s="84">
        <v>429720</v>
      </c>
      <c r="E2786">
        <f t="shared" si="86"/>
        <v>2015</v>
      </c>
      <c r="F2786" s="57">
        <f>_xlfn.XLOOKUP(E2786,'Historical Metal Prices'!$L$4:$Z$4,'Historical Metal Prices'!$L$10:$Z$10)</f>
        <v>0.32505665589752875</v>
      </c>
      <c r="G2786" s="77">
        <f t="shared" si="87"/>
        <v>13787.214504613787</v>
      </c>
    </row>
    <row r="2787" spans="1:7" x14ac:dyDescent="0.2">
      <c r="A2787" s="79">
        <v>42298</v>
      </c>
      <c r="B2787" s="77">
        <v>10245.5</v>
      </c>
      <c r="C2787" s="84">
        <v>434232</v>
      </c>
      <c r="E2787">
        <f t="shared" si="86"/>
        <v>2015</v>
      </c>
      <c r="F2787" s="57">
        <f>_xlfn.XLOOKUP(E2787,'Historical Metal Prices'!$L$4:$Z$4,'Historical Metal Prices'!$L$10:$Z$10)</f>
        <v>0.32505665589752875</v>
      </c>
      <c r="G2787" s="77">
        <f t="shared" si="87"/>
        <v>13575.867967998131</v>
      </c>
    </row>
    <row r="2788" spans="1:7" x14ac:dyDescent="0.2">
      <c r="A2788" s="79">
        <v>42297</v>
      </c>
      <c r="B2788" s="77">
        <v>10367</v>
      </c>
      <c r="C2788" s="84">
        <v>435450</v>
      </c>
      <c r="E2788">
        <f t="shared" si="86"/>
        <v>2015</v>
      </c>
      <c r="F2788" s="57">
        <f>_xlfn.XLOOKUP(E2788,'Historical Metal Prices'!$L$4:$Z$4,'Historical Metal Prices'!$L$10:$Z$10)</f>
        <v>0.32505665589752875</v>
      </c>
      <c r="G2788" s="77">
        <f t="shared" si="87"/>
        <v>13736.862351689681</v>
      </c>
    </row>
    <row r="2789" spans="1:7" x14ac:dyDescent="0.2">
      <c r="A2789" s="79">
        <v>42296</v>
      </c>
      <c r="B2789" s="77">
        <v>10347.5</v>
      </c>
      <c r="C2789" s="84">
        <v>434994</v>
      </c>
      <c r="E2789">
        <f t="shared" si="86"/>
        <v>2015</v>
      </c>
      <c r="F2789" s="57">
        <f>_xlfn.XLOOKUP(E2789,'Historical Metal Prices'!$L$4:$Z$4,'Historical Metal Prices'!$L$10:$Z$10)</f>
        <v>0.32505665589752875</v>
      </c>
      <c r="G2789" s="77">
        <f t="shared" si="87"/>
        <v>13711.023746899678</v>
      </c>
    </row>
    <row r="2790" spans="1:7" x14ac:dyDescent="0.2">
      <c r="A2790" s="79">
        <v>42293</v>
      </c>
      <c r="B2790" s="77">
        <v>10554.75</v>
      </c>
      <c r="C2790" s="84">
        <v>437640</v>
      </c>
      <c r="E2790">
        <f t="shared" si="86"/>
        <v>2015</v>
      </c>
      <c r="F2790" s="57">
        <f>_xlfn.XLOOKUP(E2790,'Historical Metal Prices'!$L$4:$Z$4,'Historical Metal Prices'!$L$10:$Z$10)</f>
        <v>0.32505665589752875</v>
      </c>
      <c r="G2790" s="77">
        <f t="shared" si="87"/>
        <v>13985.641738834442</v>
      </c>
    </row>
    <row r="2791" spans="1:7" x14ac:dyDescent="0.2">
      <c r="A2791" s="79">
        <v>42292</v>
      </c>
      <c r="B2791" s="77">
        <v>10529</v>
      </c>
      <c r="C2791" s="84">
        <v>438258</v>
      </c>
      <c r="E2791">
        <f t="shared" si="86"/>
        <v>2015</v>
      </c>
      <c r="F2791" s="57">
        <f>_xlfn.XLOOKUP(E2791,'Historical Metal Prices'!$L$4:$Z$4,'Historical Metal Prices'!$L$10:$Z$10)</f>
        <v>0.32505665589752875</v>
      </c>
      <c r="G2791" s="77">
        <f t="shared" si="87"/>
        <v>13951.521529945081</v>
      </c>
    </row>
    <row r="2792" spans="1:7" x14ac:dyDescent="0.2">
      <c r="A2792" s="79">
        <v>42291</v>
      </c>
      <c r="B2792" s="77">
        <v>10442</v>
      </c>
      <c r="C2792" s="84">
        <v>438618</v>
      </c>
      <c r="E2792">
        <f t="shared" si="86"/>
        <v>2015</v>
      </c>
      <c r="F2792" s="57">
        <f>_xlfn.XLOOKUP(E2792,'Historical Metal Prices'!$L$4:$Z$4,'Historical Metal Prices'!$L$10:$Z$10)</f>
        <v>0.32505665589752875</v>
      </c>
      <c r="G2792" s="77">
        <f t="shared" si="87"/>
        <v>13836.241600881995</v>
      </c>
    </row>
    <row r="2793" spans="1:7" x14ac:dyDescent="0.2">
      <c r="A2793" s="79">
        <v>42290</v>
      </c>
      <c r="B2793" s="77">
        <v>10439.5</v>
      </c>
      <c r="C2793" s="84">
        <v>439038</v>
      </c>
      <c r="E2793">
        <f t="shared" si="86"/>
        <v>2015</v>
      </c>
      <c r="F2793" s="57">
        <f>_xlfn.XLOOKUP(E2793,'Historical Metal Prices'!$L$4:$Z$4,'Historical Metal Prices'!$L$10:$Z$10)</f>
        <v>0.32505665589752875</v>
      </c>
      <c r="G2793" s="77">
        <f t="shared" si="87"/>
        <v>13832.928959242252</v>
      </c>
    </row>
    <row r="2794" spans="1:7" x14ac:dyDescent="0.2">
      <c r="A2794" s="79">
        <v>42289</v>
      </c>
      <c r="B2794" s="77">
        <v>10614</v>
      </c>
      <c r="C2794" s="84">
        <v>439740</v>
      </c>
      <c r="E2794">
        <f t="shared" si="86"/>
        <v>2015</v>
      </c>
      <c r="F2794" s="57">
        <f>_xlfn.XLOOKUP(E2794,'Historical Metal Prices'!$L$4:$Z$4,'Historical Metal Prices'!$L$10:$Z$10)</f>
        <v>0.32505665589752875</v>
      </c>
      <c r="G2794" s="77">
        <f t="shared" si="87"/>
        <v>14064.151345696369</v>
      </c>
    </row>
    <row r="2795" spans="1:7" x14ac:dyDescent="0.2">
      <c r="A2795" s="79">
        <v>42286</v>
      </c>
      <c r="B2795" s="77">
        <v>10463</v>
      </c>
      <c r="C2795" s="84">
        <v>439794</v>
      </c>
      <c r="E2795">
        <f t="shared" si="86"/>
        <v>2015</v>
      </c>
      <c r="F2795" s="57">
        <f>_xlfn.XLOOKUP(E2795,'Historical Metal Prices'!$L$4:$Z$4,'Historical Metal Prices'!$L$10:$Z$10)</f>
        <v>0.32505665589752875</v>
      </c>
      <c r="G2795" s="77">
        <f t="shared" si="87"/>
        <v>13864.067790655843</v>
      </c>
    </row>
    <row r="2796" spans="1:7" x14ac:dyDescent="0.2">
      <c r="A2796" s="79">
        <v>42285</v>
      </c>
      <c r="B2796" s="77">
        <v>10138</v>
      </c>
      <c r="C2796" s="84">
        <v>441492</v>
      </c>
      <c r="E2796">
        <f t="shared" si="86"/>
        <v>2015</v>
      </c>
      <c r="F2796" s="57">
        <f>_xlfn.XLOOKUP(E2796,'Historical Metal Prices'!$L$4:$Z$4,'Historical Metal Prices'!$L$10:$Z$10)</f>
        <v>0.32505665589752875</v>
      </c>
      <c r="G2796" s="77">
        <f t="shared" si="87"/>
        <v>13433.424377489146</v>
      </c>
    </row>
    <row r="2797" spans="1:7" x14ac:dyDescent="0.2">
      <c r="A2797" s="79">
        <v>42284</v>
      </c>
      <c r="B2797" s="77">
        <v>10131</v>
      </c>
      <c r="C2797" s="84">
        <v>443592</v>
      </c>
      <c r="E2797">
        <f t="shared" si="86"/>
        <v>2015</v>
      </c>
      <c r="F2797" s="57">
        <f>_xlfn.XLOOKUP(E2797,'Historical Metal Prices'!$L$4:$Z$4,'Historical Metal Prices'!$L$10:$Z$10)</f>
        <v>0.32505665589752875</v>
      </c>
      <c r="G2797" s="77">
        <f t="shared" si="87"/>
        <v>13424.148980897864</v>
      </c>
    </row>
    <row r="2798" spans="1:7" x14ac:dyDescent="0.2">
      <c r="A2798" s="79">
        <v>42283</v>
      </c>
      <c r="B2798" s="77">
        <v>9918</v>
      </c>
      <c r="C2798" s="84">
        <v>446400</v>
      </c>
      <c r="E2798">
        <f t="shared" si="86"/>
        <v>2015</v>
      </c>
      <c r="F2798" s="57">
        <f>_xlfn.XLOOKUP(E2798,'Historical Metal Prices'!$L$4:$Z$4,'Historical Metal Prices'!$L$10:$Z$10)</f>
        <v>0.32505665589752875</v>
      </c>
      <c r="G2798" s="77">
        <f t="shared" si="87"/>
        <v>13141.91191319169</v>
      </c>
    </row>
    <row r="2799" spans="1:7" x14ac:dyDescent="0.2">
      <c r="A2799" s="79">
        <v>42282</v>
      </c>
      <c r="B2799" s="77">
        <v>9907</v>
      </c>
      <c r="C2799" s="84">
        <v>449034</v>
      </c>
      <c r="E2799">
        <f t="shared" si="86"/>
        <v>2015</v>
      </c>
      <c r="F2799" s="57">
        <f>_xlfn.XLOOKUP(E2799,'Historical Metal Prices'!$L$4:$Z$4,'Historical Metal Prices'!$L$10:$Z$10)</f>
        <v>0.32505665589752875</v>
      </c>
      <c r="G2799" s="77">
        <f t="shared" si="87"/>
        <v>13127.336289976818</v>
      </c>
    </row>
    <row r="2800" spans="1:7" x14ac:dyDescent="0.2">
      <c r="A2800" s="79">
        <v>42279</v>
      </c>
      <c r="B2800" s="77">
        <v>9994</v>
      </c>
      <c r="C2800" s="84">
        <v>453450</v>
      </c>
      <c r="E2800">
        <f t="shared" si="86"/>
        <v>2015</v>
      </c>
      <c r="F2800" s="57">
        <f>_xlfn.XLOOKUP(E2800,'Historical Metal Prices'!$L$4:$Z$4,'Historical Metal Prices'!$L$10:$Z$10)</f>
        <v>0.32505665589752875</v>
      </c>
      <c r="G2800" s="77">
        <f t="shared" si="87"/>
        <v>13242.616219039903</v>
      </c>
    </row>
    <row r="2801" spans="1:7" x14ac:dyDescent="0.2">
      <c r="A2801" s="79">
        <v>42278</v>
      </c>
      <c r="B2801" s="77">
        <v>10014.5</v>
      </c>
      <c r="C2801" s="84">
        <v>453246</v>
      </c>
      <c r="E2801">
        <f t="shared" si="86"/>
        <v>2015</v>
      </c>
      <c r="F2801" s="57">
        <f>_xlfn.XLOOKUP(E2801,'Historical Metal Prices'!$L$4:$Z$4,'Historical Metal Prices'!$L$10:$Z$10)</f>
        <v>0.32505665589752875</v>
      </c>
      <c r="G2801" s="77">
        <f t="shared" si="87"/>
        <v>13269.779880485801</v>
      </c>
    </row>
    <row r="2802" spans="1:7" x14ac:dyDescent="0.2">
      <c r="A2802" s="79">
        <v>42277</v>
      </c>
      <c r="B2802" s="77">
        <v>10365.5</v>
      </c>
      <c r="C2802" s="84">
        <v>452634</v>
      </c>
      <c r="E2802">
        <f t="shared" si="86"/>
        <v>2015</v>
      </c>
      <c r="F2802" s="57">
        <f>_xlfn.XLOOKUP(E2802,'Historical Metal Prices'!$L$4:$Z$4,'Historical Metal Prices'!$L$10:$Z$10)</f>
        <v>0.32505665589752875</v>
      </c>
      <c r="G2802" s="77">
        <f t="shared" si="87"/>
        <v>13734.874766705834</v>
      </c>
    </row>
    <row r="2803" spans="1:7" x14ac:dyDescent="0.2">
      <c r="A2803" s="79">
        <v>42276</v>
      </c>
      <c r="B2803" s="77">
        <v>9842</v>
      </c>
      <c r="C2803" s="84">
        <v>452070</v>
      </c>
      <c r="E2803">
        <f t="shared" si="86"/>
        <v>2015</v>
      </c>
      <c r="F2803" s="57">
        <f>_xlfn.XLOOKUP(E2803,'Historical Metal Prices'!$L$4:$Z$4,'Historical Metal Prices'!$L$10:$Z$10)</f>
        <v>0.32505665589752875</v>
      </c>
      <c r="G2803" s="77">
        <f t="shared" si="87"/>
        <v>13041.207607343478</v>
      </c>
    </row>
    <row r="2804" spans="1:7" x14ac:dyDescent="0.2">
      <c r="A2804" s="79">
        <v>42275</v>
      </c>
      <c r="B2804" s="77">
        <v>9844</v>
      </c>
      <c r="C2804" s="84">
        <v>451500</v>
      </c>
      <c r="E2804">
        <f t="shared" si="86"/>
        <v>2015</v>
      </c>
      <c r="F2804" s="57">
        <f>_xlfn.XLOOKUP(E2804,'Historical Metal Prices'!$L$4:$Z$4,'Historical Metal Prices'!$L$10:$Z$10)</f>
        <v>0.32505665589752875</v>
      </c>
      <c r="G2804" s="77">
        <f t="shared" si="87"/>
        <v>13043.857720655273</v>
      </c>
    </row>
    <row r="2805" spans="1:7" x14ac:dyDescent="0.2">
      <c r="A2805" s="79">
        <v>42272</v>
      </c>
      <c r="B2805" s="77">
        <v>9918</v>
      </c>
      <c r="C2805" s="84">
        <v>452286</v>
      </c>
      <c r="E2805">
        <f t="shared" si="86"/>
        <v>2015</v>
      </c>
      <c r="F2805" s="57">
        <f>_xlfn.XLOOKUP(E2805,'Historical Metal Prices'!$L$4:$Z$4,'Historical Metal Prices'!$L$10:$Z$10)</f>
        <v>0.32505665589752875</v>
      </c>
      <c r="G2805" s="77">
        <f t="shared" si="87"/>
        <v>13141.91191319169</v>
      </c>
    </row>
    <row r="2806" spans="1:7" x14ac:dyDescent="0.2">
      <c r="A2806" s="79">
        <v>42271</v>
      </c>
      <c r="B2806" s="77">
        <v>9875</v>
      </c>
      <c r="C2806" s="84">
        <v>454812</v>
      </c>
      <c r="E2806">
        <f t="shared" si="86"/>
        <v>2015</v>
      </c>
      <c r="F2806" s="57">
        <f>_xlfn.XLOOKUP(E2806,'Historical Metal Prices'!$L$4:$Z$4,'Historical Metal Prices'!$L$10:$Z$10)</f>
        <v>0.32505665589752875</v>
      </c>
      <c r="G2806" s="77">
        <f t="shared" si="87"/>
        <v>13084.934476988097</v>
      </c>
    </row>
    <row r="2807" spans="1:7" x14ac:dyDescent="0.2">
      <c r="A2807" s="79">
        <v>42270</v>
      </c>
      <c r="B2807" s="77">
        <v>9719</v>
      </c>
      <c r="C2807" s="84">
        <v>454812</v>
      </c>
      <c r="E2807">
        <f t="shared" si="86"/>
        <v>2015</v>
      </c>
      <c r="F2807" s="57">
        <f>_xlfn.XLOOKUP(E2807,'Historical Metal Prices'!$L$4:$Z$4,'Historical Metal Prices'!$L$10:$Z$10)</f>
        <v>0.32505665589752875</v>
      </c>
      <c r="G2807" s="77">
        <f t="shared" si="87"/>
        <v>12878.225638668082</v>
      </c>
    </row>
    <row r="2808" spans="1:7" x14ac:dyDescent="0.2">
      <c r="A2808" s="79">
        <v>42269</v>
      </c>
      <c r="B2808" s="77">
        <v>9655</v>
      </c>
      <c r="C2808" s="84">
        <v>454026</v>
      </c>
      <c r="E2808">
        <f t="shared" si="86"/>
        <v>2015</v>
      </c>
      <c r="F2808" s="57">
        <f>_xlfn.XLOOKUP(E2808,'Historical Metal Prices'!$L$4:$Z$4,'Historical Metal Prices'!$L$10:$Z$10)</f>
        <v>0.32505665589752875</v>
      </c>
      <c r="G2808" s="77">
        <f t="shared" si="87"/>
        <v>12793.42201269064</v>
      </c>
    </row>
    <row r="2809" spans="1:7" x14ac:dyDescent="0.2">
      <c r="A2809" s="79">
        <v>42268</v>
      </c>
      <c r="B2809" s="77">
        <v>9829</v>
      </c>
      <c r="C2809" s="84">
        <v>452694</v>
      </c>
      <c r="E2809">
        <f t="shared" si="86"/>
        <v>2015</v>
      </c>
      <c r="F2809" s="57">
        <f>_xlfn.XLOOKUP(E2809,'Historical Metal Prices'!$L$4:$Z$4,'Historical Metal Prices'!$L$10:$Z$10)</f>
        <v>0.32505665589752875</v>
      </c>
      <c r="G2809" s="77">
        <f t="shared" si="87"/>
        <v>13023.98187081681</v>
      </c>
    </row>
    <row r="2810" spans="1:7" x14ac:dyDescent="0.2">
      <c r="A2810" s="79">
        <v>42265</v>
      </c>
      <c r="B2810" s="77">
        <v>9644</v>
      </c>
      <c r="C2810" s="84">
        <v>454122</v>
      </c>
      <c r="E2810">
        <f t="shared" si="86"/>
        <v>2015</v>
      </c>
      <c r="F2810" s="57">
        <f>_xlfn.XLOOKUP(E2810,'Historical Metal Prices'!$L$4:$Z$4,'Historical Metal Prices'!$L$10:$Z$10)</f>
        <v>0.32505665589752875</v>
      </c>
      <c r="G2810" s="77">
        <f t="shared" si="87"/>
        <v>12778.846389475768</v>
      </c>
    </row>
    <row r="2811" spans="1:7" x14ac:dyDescent="0.2">
      <c r="A2811" s="79">
        <v>42264</v>
      </c>
      <c r="B2811" s="77">
        <v>9959</v>
      </c>
      <c r="C2811" s="84">
        <v>453000</v>
      </c>
      <c r="E2811">
        <f t="shared" si="86"/>
        <v>2015</v>
      </c>
      <c r="F2811" s="57">
        <f>_xlfn.XLOOKUP(E2811,'Historical Metal Prices'!$L$4:$Z$4,'Historical Metal Prices'!$L$10:$Z$10)</f>
        <v>0.32505665589752875</v>
      </c>
      <c r="G2811" s="77">
        <f t="shared" si="87"/>
        <v>13196.239236083489</v>
      </c>
    </row>
    <row r="2812" spans="1:7" x14ac:dyDescent="0.2">
      <c r="A2812" s="79">
        <v>42263</v>
      </c>
      <c r="B2812" s="77">
        <v>10093</v>
      </c>
      <c r="C2812" s="84">
        <v>450330</v>
      </c>
      <c r="E2812">
        <f t="shared" si="86"/>
        <v>2015</v>
      </c>
      <c r="F2812" s="57">
        <f>_xlfn.XLOOKUP(E2812,'Historical Metal Prices'!$L$4:$Z$4,'Historical Metal Prices'!$L$10:$Z$10)</f>
        <v>0.32505665589752875</v>
      </c>
      <c r="G2812" s="77">
        <f t="shared" si="87"/>
        <v>13373.796827973758</v>
      </c>
    </row>
    <row r="2813" spans="1:7" x14ac:dyDescent="0.2">
      <c r="A2813" s="79">
        <v>42262</v>
      </c>
      <c r="B2813" s="77">
        <v>10062.5</v>
      </c>
      <c r="C2813" s="84">
        <v>449172</v>
      </c>
      <c r="E2813">
        <f t="shared" si="86"/>
        <v>2015</v>
      </c>
      <c r="F2813" s="57">
        <f>_xlfn.XLOOKUP(E2813,'Historical Metal Prices'!$L$4:$Z$4,'Historical Metal Prices'!$L$10:$Z$10)</f>
        <v>0.32505665589752875</v>
      </c>
      <c r="G2813" s="77">
        <f t="shared" si="87"/>
        <v>13333.382599968883</v>
      </c>
    </row>
    <row r="2814" spans="1:7" x14ac:dyDescent="0.2">
      <c r="A2814" s="79">
        <v>42261</v>
      </c>
      <c r="B2814" s="77">
        <v>9888</v>
      </c>
      <c r="C2814" s="84">
        <v>447786</v>
      </c>
      <c r="E2814">
        <f t="shared" si="86"/>
        <v>2015</v>
      </c>
      <c r="F2814" s="57">
        <f>_xlfn.XLOOKUP(E2814,'Historical Metal Prices'!$L$4:$Z$4,'Historical Metal Prices'!$L$10:$Z$10)</f>
        <v>0.32505665589752875</v>
      </c>
      <c r="G2814" s="77">
        <f t="shared" si="87"/>
        <v>13102.160213514764</v>
      </c>
    </row>
    <row r="2815" spans="1:7" x14ac:dyDescent="0.2">
      <c r="A2815" s="79">
        <v>42258</v>
      </c>
      <c r="B2815" s="77">
        <v>10270.5</v>
      </c>
      <c r="C2815" s="84">
        <v>448320</v>
      </c>
      <c r="E2815">
        <f t="shared" si="86"/>
        <v>2015</v>
      </c>
      <c r="F2815" s="57">
        <f>_xlfn.XLOOKUP(E2815,'Historical Metal Prices'!$L$4:$Z$4,'Historical Metal Prices'!$L$10:$Z$10)</f>
        <v>0.32505665589752875</v>
      </c>
      <c r="G2815" s="77">
        <f t="shared" si="87"/>
        <v>13608.99438439557</v>
      </c>
    </row>
    <row r="2816" spans="1:7" x14ac:dyDescent="0.2">
      <c r="A2816" s="79">
        <v>42257</v>
      </c>
      <c r="B2816" s="77">
        <v>10419.5</v>
      </c>
      <c r="C2816" s="84">
        <v>447972</v>
      </c>
      <c r="E2816">
        <f t="shared" si="86"/>
        <v>2015</v>
      </c>
      <c r="F2816" s="57">
        <f>_xlfn.XLOOKUP(E2816,'Historical Metal Prices'!$L$4:$Z$4,'Historical Metal Prices'!$L$10:$Z$10)</f>
        <v>0.32505665589752875</v>
      </c>
      <c r="G2816" s="77">
        <f t="shared" si="87"/>
        <v>13806.427826124302</v>
      </c>
    </row>
    <row r="2817" spans="1:7" x14ac:dyDescent="0.2">
      <c r="A2817" s="79">
        <v>42256</v>
      </c>
      <c r="B2817" s="77">
        <v>10073</v>
      </c>
      <c r="C2817" s="84">
        <v>449682</v>
      </c>
      <c r="E2817">
        <f t="shared" si="86"/>
        <v>2015</v>
      </c>
      <c r="F2817" s="57">
        <f>_xlfn.XLOOKUP(E2817,'Historical Metal Prices'!$L$4:$Z$4,'Historical Metal Prices'!$L$10:$Z$10)</f>
        <v>0.32505665589752875</v>
      </c>
      <c r="G2817" s="77">
        <f t="shared" si="87"/>
        <v>13347.295694855808</v>
      </c>
    </row>
    <row r="2818" spans="1:7" x14ac:dyDescent="0.2">
      <c r="A2818" s="79">
        <v>42255</v>
      </c>
      <c r="B2818" s="77">
        <v>9975</v>
      </c>
      <c r="C2818" s="84">
        <v>451044</v>
      </c>
      <c r="E2818">
        <f t="shared" si="86"/>
        <v>2015</v>
      </c>
      <c r="F2818" s="57">
        <f>_xlfn.XLOOKUP(E2818,'Historical Metal Prices'!$L$4:$Z$4,'Historical Metal Prices'!$L$10:$Z$10)</f>
        <v>0.32505665589752875</v>
      </c>
      <c r="G2818" s="77">
        <f t="shared" si="87"/>
        <v>13217.440142577849</v>
      </c>
    </row>
    <row r="2819" spans="1:7" x14ac:dyDescent="0.2">
      <c r="A2819" s="79">
        <v>42254</v>
      </c>
      <c r="B2819" s="77">
        <v>9727</v>
      </c>
      <c r="C2819" s="84">
        <v>451356</v>
      </c>
      <c r="E2819">
        <f t="shared" si="86"/>
        <v>2015</v>
      </c>
      <c r="F2819" s="57">
        <f>_xlfn.XLOOKUP(E2819,'Historical Metal Prices'!$L$4:$Z$4,'Historical Metal Prices'!$L$10:$Z$10)</f>
        <v>0.32505665589752875</v>
      </c>
      <c r="G2819" s="77">
        <f t="shared" si="87"/>
        <v>12888.826091915262</v>
      </c>
    </row>
    <row r="2820" spans="1:7" x14ac:dyDescent="0.2">
      <c r="A2820" s="79">
        <v>42251</v>
      </c>
      <c r="B2820" s="77">
        <v>9923.5</v>
      </c>
      <c r="C2820" s="84">
        <v>451962</v>
      </c>
      <c r="E2820">
        <f t="shared" si="86"/>
        <v>2015</v>
      </c>
      <c r="F2820" s="57">
        <f>_xlfn.XLOOKUP(E2820,'Historical Metal Prices'!$L$4:$Z$4,'Historical Metal Prices'!$L$10:$Z$10)</f>
        <v>0.32505665589752875</v>
      </c>
      <c r="G2820" s="77">
        <f t="shared" si="87"/>
        <v>13149.199724799126</v>
      </c>
    </row>
    <row r="2821" spans="1:7" x14ac:dyDescent="0.2">
      <c r="A2821" s="79">
        <v>42250</v>
      </c>
      <c r="B2821" s="77">
        <v>9976</v>
      </c>
      <c r="C2821" s="84">
        <v>453630</v>
      </c>
      <c r="E2821">
        <f t="shared" si="86"/>
        <v>2015</v>
      </c>
      <c r="F2821" s="57">
        <f>_xlfn.XLOOKUP(E2821,'Historical Metal Prices'!$L$4:$Z$4,'Historical Metal Prices'!$L$10:$Z$10)</f>
        <v>0.32505665589752875</v>
      </c>
      <c r="G2821" s="77">
        <f t="shared" si="87"/>
        <v>13218.765199233747</v>
      </c>
    </row>
    <row r="2822" spans="1:7" x14ac:dyDescent="0.2">
      <c r="A2822" s="79">
        <v>42249</v>
      </c>
      <c r="B2822" s="77">
        <v>9838.5</v>
      </c>
      <c r="C2822" s="84">
        <v>453678</v>
      </c>
      <c r="E2822">
        <f t="shared" si="86"/>
        <v>2015</v>
      </c>
      <c r="F2822" s="57">
        <f>_xlfn.XLOOKUP(E2822,'Historical Metal Prices'!$L$4:$Z$4,'Historical Metal Prices'!$L$10:$Z$10)</f>
        <v>0.32505665589752875</v>
      </c>
      <c r="G2822" s="77">
        <f t="shared" si="87"/>
        <v>13036.569909047837</v>
      </c>
    </row>
    <row r="2823" spans="1:7" x14ac:dyDescent="0.2">
      <c r="A2823" s="79">
        <v>42248</v>
      </c>
      <c r="B2823" s="77">
        <v>9729</v>
      </c>
      <c r="C2823" s="84">
        <v>454044</v>
      </c>
      <c r="E2823">
        <f t="shared" si="86"/>
        <v>2015</v>
      </c>
      <c r="F2823" s="57">
        <f>_xlfn.XLOOKUP(E2823,'Historical Metal Prices'!$L$4:$Z$4,'Historical Metal Prices'!$L$10:$Z$10)</f>
        <v>0.32505665589752875</v>
      </c>
      <c r="G2823" s="77">
        <f t="shared" si="87"/>
        <v>12891.476205227058</v>
      </c>
    </row>
    <row r="2824" spans="1:7" x14ac:dyDescent="0.2">
      <c r="A2824" s="79">
        <v>42247</v>
      </c>
      <c r="B2824" s="77">
        <v>10033</v>
      </c>
      <c r="C2824" s="84">
        <v>453894</v>
      </c>
      <c r="E2824">
        <f t="shared" si="86"/>
        <v>2015</v>
      </c>
      <c r="F2824" s="57">
        <f>_xlfn.XLOOKUP(E2824,'Historical Metal Prices'!$L$4:$Z$4,'Historical Metal Prices'!$L$10:$Z$10)</f>
        <v>0.32505665589752875</v>
      </c>
      <c r="G2824" s="77">
        <f t="shared" si="87"/>
        <v>13294.293428619905</v>
      </c>
    </row>
    <row r="2825" spans="1:7" x14ac:dyDescent="0.2">
      <c r="A2825" s="79">
        <v>42244</v>
      </c>
      <c r="B2825" s="77">
        <v>10033</v>
      </c>
      <c r="C2825" s="84">
        <v>453894</v>
      </c>
      <c r="E2825">
        <f t="shared" si="86"/>
        <v>2015</v>
      </c>
      <c r="F2825" s="57">
        <f>_xlfn.XLOOKUP(E2825,'Historical Metal Prices'!$L$4:$Z$4,'Historical Metal Prices'!$L$10:$Z$10)</f>
        <v>0.32505665589752875</v>
      </c>
      <c r="G2825" s="77">
        <f t="shared" si="87"/>
        <v>13294.293428619905</v>
      </c>
    </row>
    <row r="2826" spans="1:7" x14ac:dyDescent="0.2">
      <c r="A2826" s="79">
        <v>42243</v>
      </c>
      <c r="B2826" s="77">
        <v>10031</v>
      </c>
      <c r="C2826" s="84">
        <v>455166</v>
      </c>
      <c r="E2826">
        <f t="shared" si="86"/>
        <v>2015</v>
      </c>
      <c r="F2826" s="57">
        <f>_xlfn.XLOOKUP(E2826,'Historical Metal Prices'!$L$4:$Z$4,'Historical Metal Prices'!$L$10:$Z$10)</f>
        <v>0.32505665589752875</v>
      </c>
      <c r="G2826" s="77">
        <f t="shared" si="87"/>
        <v>13291.643315308111</v>
      </c>
    </row>
    <row r="2827" spans="1:7" x14ac:dyDescent="0.2">
      <c r="A2827" s="79">
        <v>42242</v>
      </c>
      <c r="B2827" s="77">
        <v>9538</v>
      </c>
      <c r="C2827" s="84">
        <v>454692</v>
      </c>
      <c r="E2827">
        <f t="shared" ref="E2827:E2890" si="88">YEAR(A2827)</f>
        <v>2015</v>
      </c>
      <c r="F2827" s="57">
        <f>_xlfn.XLOOKUP(E2827,'Historical Metal Prices'!$L$4:$Z$4,'Historical Metal Prices'!$L$10:$Z$10)</f>
        <v>0.32505665589752875</v>
      </c>
      <c r="G2827" s="77">
        <f t="shared" ref="G2827:G2890" si="89">IFERROR(B2827*(1+F2827),G2828)</f>
        <v>12638.390383950629</v>
      </c>
    </row>
    <row r="2828" spans="1:7" x14ac:dyDescent="0.2">
      <c r="A2828" s="79">
        <v>42241</v>
      </c>
      <c r="B2828" s="77">
        <v>9580</v>
      </c>
      <c r="C2828" s="84">
        <v>454380</v>
      </c>
      <c r="E2828">
        <f t="shared" si="88"/>
        <v>2015</v>
      </c>
      <c r="F2828" s="57">
        <f>_xlfn.XLOOKUP(E2828,'Historical Metal Prices'!$L$4:$Z$4,'Historical Metal Prices'!$L$10:$Z$10)</f>
        <v>0.32505665589752875</v>
      </c>
      <c r="G2828" s="77">
        <f t="shared" si="89"/>
        <v>12694.042763498326</v>
      </c>
    </row>
    <row r="2829" spans="1:7" x14ac:dyDescent="0.2">
      <c r="A2829" s="79">
        <v>42240</v>
      </c>
      <c r="B2829" s="77">
        <v>9478</v>
      </c>
      <c r="C2829" s="84">
        <v>453852</v>
      </c>
      <c r="E2829">
        <f t="shared" si="88"/>
        <v>2015</v>
      </c>
      <c r="F2829" s="57">
        <f>_xlfn.XLOOKUP(E2829,'Historical Metal Prices'!$L$4:$Z$4,'Historical Metal Prices'!$L$10:$Z$10)</f>
        <v>0.32505665589752875</v>
      </c>
      <c r="G2829" s="77">
        <f t="shared" si="89"/>
        <v>12558.886984596778</v>
      </c>
    </row>
    <row r="2830" spans="1:7" x14ac:dyDescent="0.2">
      <c r="A2830" s="79">
        <v>42237</v>
      </c>
      <c r="B2830" s="77">
        <v>10168</v>
      </c>
      <c r="C2830" s="84">
        <v>455052</v>
      </c>
      <c r="E2830">
        <f t="shared" si="88"/>
        <v>2015</v>
      </c>
      <c r="F2830" s="57">
        <f>_xlfn.XLOOKUP(E2830,'Historical Metal Prices'!$L$4:$Z$4,'Historical Metal Prices'!$L$10:$Z$10)</f>
        <v>0.32505665589752875</v>
      </c>
      <c r="G2830" s="77">
        <f t="shared" si="89"/>
        <v>13473.176077166072</v>
      </c>
    </row>
    <row r="2831" spans="1:7" x14ac:dyDescent="0.2">
      <c r="A2831" s="79">
        <v>42236</v>
      </c>
      <c r="B2831" s="77">
        <v>10370</v>
      </c>
      <c r="C2831" s="84">
        <v>454992</v>
      </c>
      <c r="E2831">
        <f t="shared" si="88"/>
        <v>2015</v>
      </c>
      <c r="F2831" s="57">
        <f>_xlfn.XLOOKUP(E2831,'Historical Metal Prices'!$L$4:$Z$4,'Historical Metal Prices'!$L$10:$Z$10)</f>
        <v>0.32505665589752875</v>
      </c>
      <c r="G2831" s="77">
        <f t="shared" si="89"/>
        <v>13740.837521657373</v>
      </c>
    </row>
    <row r="2832" spans="1:7" x14ac:dyDescent="0.2">
      <c r="A2832" s="79">
        <v>42235</v>
      </c>
      <c r="B2832" s="77">
        <v>10381</v>
      </c>
      <c r="C2832" s="84">
        <v>455892</v>
      </c>
      <c r="E2832">
        <f t="shared" si="88"/>
        <v>2015</v>
      </c>
      <c r="F2832" s="57">
        <f>_xlfn.XLOOKUP(E2832,'Historical Metal Prices'!$L$4:$Z$4,'Historical Metal Prices'!$L$10:$Z$10)</f>
        <v>0.32505665589752875</v>
      </c>
      <c r="G2832" s="77">
        <f t="shared" si="89"/>
        <v>13755.413144872246</v>
      </c>
    </row>
    <row r="2833" spans="1:7" x14ac:dyDescent="0.2">
      <c r="A2833" s="79">
        <v>42234</v>
      </c>
      <c r="B2833" s="77">
        <v>10322</v>
      </c>
      <c r="C2833" s="84">
        <v>456168</v>
      </c>
      <c r="E2833">
        <f t="shared" si="88"/>
        <v>2015</v>
      </c>
      <c r="F2833" s="57">
        <f>_xlfn.XLOOKUP(E2833,'Historical Metal Prices'!$L$4:$Z$4,'Historical Metal Prices'!$L$10:$Z$10)</f>
        <v>0.32505665589752875</v>
      </c>
      <c r="G2833" s="77">
        <f t="shared" si="89"/>
        <v>13677.234802174291</v>
      </c>
    </row>
    <row r="2834" spans="1:7" x14ac:dyDescent="0.2">
      <c r="A2834" s="79">
        <v>42233</v>
      </c>
      <c r="B2834" s="77">
        <v>10593</v>
      </c>
      <c r="C2834" s="84">
        <v>454974</v>
      </c>
      <c r="E2834">
        <f t="shared" si="88"/>
        <v>2015</v>
      </c>
      <c r="F2834" s="57">
        <f>_xlfn.XLOOKUP(E2834,'Historical Metal Prices'!$L$4:$Z$4,'Historical Metal Prices'!$L$10:$Z$10)</f>
        <v>0.32505665589752875</v>
      </c>
      <c r="G2834" s="77">
        <f t="shared" si="89"/>
        <v>14036.325155922523</v>
      </c>
    </row>
    <row r="2835" spans="1:7" x14ac:dyDescent="0.2">
      <c r="A2835" s="79">
        <v>42230</v>
      </c>
      <c r="B2835" s="77">
        <v>10568</v>
      </c>
      <c r="C2835" s="84">
        <v>454818</v>
      </c>
      <c r="E2835">
        <f t="shared" si="88"/>
        <v>2015</v>
      </c>
      <c r="F2835" s="57">
        <f>_xlfn.XLOOKUP(E2835,'Historical Metal Prices'!$L$4:$Z$4,'Historical Metal Prices'!$L$10:$Z$10)</f>
        <v>0.32505665589752875</v>
      </c>
      <c r="G2835" s="77">
        <f t="shared" si="89"/>
        <v>14003.198739525084</v>
      </c>
    </row>
    <row r="2836" spans="1:7" x14ac:dyDescent="0.2">
      <c r="A2836" s="79">
        <v>42229</v>
      </c>
      <c r="B2836" s="77">
        <v>10426</v>
      </c>
      <c r="C2836" s="84">
        <v>454326</v>
      </c>
      <c r="E2836">
        <f t="shared" si="88"/>
        <v>2015</v>
      </c>
      <c r="F2836" s="57">
        <f>_xlfn.XLOOKUP(E2836,'Historical Metal Prices'!$L$4:$Z$4,'Historical Metal Prices'!$L$10:$Z$10)</f>
        <v>0.32505665589752875</v>
      </c>
      <c r="G2836" s="77">
        <f t="shared" si="89"/>
        <v>13815.040694387635</v>
      </c>
    </row>
    <row r="2837" spans="1:7" x14ac:dyDescent="0.2">
      <c r="A2837" s="79">
        <v>42228</v>
      </c>
      <c r="B2837" s="77">
        <v>10559.5</v>
      </c>
      <c r="C2837" s="84">
        <v>454350</v>
      </c>
      <c r="E2837">
        <f t="shared" si="88"/>
        <v>2015</v>
      </c>
      <c r="F2837" s="57">
        <f>_xlfn.XLOOKUP(E2837,'Historical Metal Prices'!$L$4:$Z$4,'Historical Metal Prices'!$L$10:$Z$10)</f>
        <v>0.32505665589752875</v>
      </c>
      <c r="G2837" s="77">
        <f t="shared" si="89"/>
        <v>13991.935757949956</v>
      </c>
    </row>
    <row r="2838" spans="1:7" x14ac:dyDescent="0.2">
      <c r="A2838" s="79">
        <v>42227</v>
      </c>
      <c r="B2838" s="77">
        <v>10711.5</v>
      </c>
      <c r="C2838" s="84">
        <v>454410</v>
      </c>
      <c r="E2838">
        <f t="shared" si="88"/>
        <v>2015</v>
      </c>
      <c r="F2838" s="57">
        <f>_xlfn.XLOOKUP(E2838,'Historical Metal Prices'!$L$4:$Z$4,'Historical Metal Prices'!$L$10:$Z$10)</f>
        <v>0.32505665589752875</v>
      </c>
      <c r="G2838" s="77">
        <f t="shared" si="89"/>
        <v>14193.344369646378</v>
      </c>
    </row>
    <row r="2839" spans="1:7" x14ac:dyDescent="0.2">
      <c r="A2839" s="79">
        <v>42226</v>
      </c>
      <c r="B2839" s="77">
        <v>11107.5</v>
      </c>
      <c r="C2839" s="84">
        <v>456708</v>
      </c>
      <c r="E2839">
        <f t="shared" si="88"/>
        <v>2015</v>
      </c>
      <c r="F2839" s="57">
        <f>_xlfn.XLOOKUP(E2839,'Historical Metal Prices'!$L$4:$Z$4,'Historical Metal Prices'!$L$10:$Z$10)</f>
        <v>0.32505665589752875</v>
      </c>
      <c r="G2839" s="77">
        <f t="shared" si="89"/>
        <v>14718.066805381801</v>
      </c>
    </row>
    <row r="2840" spans="1:7" x14ac:dyDescent="0.2">
      <c r="A2840" s="79">
        <v>42223</v>
      </c>
      <c r="B2840" s="77">
        <v>10757.5</v>
      </c>
      <c r="C2840" s="84">
        <v>456708</v>
      </c>
      <c r="E2840">
        <f t="shared" si="88"/>
        <v>2015</v>
      </c>
      <c r="F2840" s="57">
        <f>_xlfn.XLOOKUP(E2840,'Historical Metal Prices'!$L$4:$Z$4,'Historical Metal Prices'!$L$10:$Z$10)</f>
        <v>0.32505665589752875</v>
      </c>
      <c r="G2840" s="77">
        <f t="shared" si="89"/>
        <v>14254.296975817666</v>
      </c>
    </row>
    <row r="2841" spans="1:7" x14ac:dyDescent="0.2">
      <c r="A2841" s="79">
        <v>42222</v>
      </c>
      <c r="B2841" s="77">
        <v>10808</v>
      </c>
      <c r="C2841" s="84">
        <v>456678</v>
      </c>
      <c r="E2841">
        <f t="shared" si="88"/>
        <v>2015</v>
      </c>
      <c r="F2841" s="57">
        <f>_xlfn.XLOOKUP(E2841,'Historical Metal Prices'!$L$4:$Z$4,'Historical Metal Prices'!$L$10:$Z$10)</f>
        <v>0.32505665589752875</v>
      </c>
      <c r="G2841" s="77">
        <f t="shared" si="89"/>
        <v>14321.212336940491</v>
      </c>
    </row>
    <row r="2842" spans="1:7" x14ac:dyDescent="0.2">
      <c r="A2842" s="79">
        <v>42221</v>
      </c>
      <c r="B2842" s="77">
        <v>10812</v>
      </c>
      <c r="C2842" s="84">
        <v>458490</v>
      </c>
      <c r="E2842">
        <f t="shared" si="88"/>
        <v>2015</v>
      </c>
      <c r="F2842" s="57">
        <f>_xlfn.XLOOKUP(E2842,'Historical Metal Prices'!$L$4:$Z$4,'Historical Metal Prices'!$L$10:$Z$10)</f>
        <v>0.32505665589752875</v>
      </c>
      <c r="G2842" s="77">
        <f t="shared" si="89"/>
        <v>14326.512563564082</v>
      </c>
    </row>
    <row r="2843" spans="1:7" x14ac:dyDescent="0.2">
      <c r="A2843" s="79">
        <v>42220</v>
      </c>
      <c r="B2843" s="77">
        <v>10780</v>
      </c>
      <c r="C2843" s="84">
        <v>457926</v>
      </c>
      <c r="E2843">
        <f t="shared" si="88"/>
        <v>2015</v>
      </c>
      <c r="F2843" s="57">
        <f>_xlfn.XLOOKUP(E2843,'Historical Metal Prices'!$L$4:$Z$4,'Historical Metal Prices'!$L$10:$Z$10)</f>
        <v>0.32505665589752875</v>
      </c>
      <c r="G2843" s="77">
        <f t="shared" si="89"/>
        <v>14284.110750575361</v>
      </c>
    </row>
    <row r="2844" spans="1:7" x14ac:dyDescent="0.2">
      <c r="A2844" s="79">
        <v>42219</v>
      </c>
      <c r="B2844" s="77">
        <v>10696</v>
      </c>
      <c r="C2844" s="84">
        <v>457926</v>
      </c>
      <c r="E2844">
        <f t="shared" si="88"/>
        <v>2015</v>
      </c>
      <c r="F2844" s="57">
        <f>_xlfn.XLOOKUP(E2844,'Historical Metal Prices'!$L$4:$Z$4,'Historical Metal Prices'!$L$10:$Z$10)</f>
        <v>0.32505665589752875</v>
      </c>
      <c r="G2844" s="77">
        <f t="shared" si="89"/>
        <v>14172.805991479967</v>
      </c>
    </row>
    <row r="2845" spans="1:7" x14ac:dyDescent="0.2">
      <c r="A2845" s="79">
        <v>42216</v>
      </c>
      <c r="B2845" s="77">
        <v>10993.5</v>
      </c>
      <c r="C2845" s="84">
        <v>458838</v>
      </c>
      <c r="E2845">
        <f t="shared" si="88"/>
        <v>2015</v>
      </c>
      <c r="F2845" s="57">
        <f>_xlfn.XLOOKUP(E2845,'Historical Metal Prices'!$L$4:$Z$4,'Historical Metal Prices'!$L$10:$Z$10)</f>
        <v>0.32505665589752875</v>
      </c>
      <c r="G2845" s="77">
        <f t="shared" si="89"/>
        <v>14567.010346609482</v>
      </c>
    </row>
    <row r="2846" spans="1:7" x14ac:dyDescent="0.2">
      <c r="A2846" s="79">
        <v>42215</v>
      </c>
      <c r="B2846" s="77">
        <v>10978</v>
      </c>
      <c r="C2846" s="84">
        <v>460098</v>
      </c>
      <c r="E2846">
        <f t="shared" si="88"/>
        <v>2015</v>
      </c>
      <c r="F2846" s="57">
        <f>_xlfn.XLOOKUP(E2846,'Historical Metal Prices'!$L$4:$Z$4,'Historical Metal Prices'!$L$10:$Z$10)</f>
        <v>0.32505665589752875</v>
      </c>
      <c r="G2846" s="77">
        <f t="shared" si="89"/>
        <v>14546.471968443071</v>
      </c>
    </row>
    <row r="2847" spans="1:7" x14ac:dyDescent="0.2">
      <c r="A2847" s="79">
        <v>42214</v>
      </c>
      <c r="B2847" s="77">
        <v>11202</v>
      </c>
      <c r="C2847" s="84">
        <v>460998</v>
      </c>
      <c r="E2847">
        <f t="shared" si="88"/>
        <v>2015</v>
      </c>
      <c r="F2847" s="57">
        <f>_xlfn.XLOOKUP(E2847,'Historical Metal Prices'!$L$4:$Z$4,'Historical Metal Prices'!$L$10:$Z$10)</f>
        <v>0.32505665589752875</v>
      </c>
      <c r="G2847" s="77">
        <f t="shared" si="89"/>
        <v>14843.284659364117</v>
      </c>
    </row>
    <row r="2848" spans="1:7" x14ac:dyDescent="0.2">
      <c r="A2848" s="79">
        <v>42213</v>
      </c>
      <c r="B2848" s="77">
        <v>11278</v>
      </c>
      <c r="C2848" s="84">
        <v>457890</v>
      </c>
      <c r="E2848">
        <f t="shared" si="88"/>
        <v>2015</v>
      </c>
      <c r="F2848" s="57">
        <f>_xlfn.XLOOKUP(E2848,'Historical Metal Prices'!$L$4:$Z$4,'Historical Metal Prices'!$L$10:$Z$10)</f>
        <v>0.32505665589752875</v>
      </c>
      <c r="G2848" s="77">
        <f t="shared" si="89"/>
        <v>14943.988965212329</v>
      </c>
    </row>
    <row r="2849" spans="1:7" x14ac:dyDescent="0.2">
      <c r="A2849" s="79">
        <v>42212</v>
      </c>
      <c r="B2849" s="77">
        <v>10982</v>
      </c>
      <c r="C2849" s="84">
        <v>452580</v>
      </c>
      <c r="E2849">
        <f t="shared" si="88"/>
        <v>2015</v>
      </c>
      <c r="F2849" s="57">
        <f>_xlfn.XLOOKUP(E2849,'Historical Metal Prices'!$L$4:$Z$4,'Historical Metal Prices'!$L$10:$Z$10)</f>
        <v>0.32505665589752875</v>
      </c>
      <c r="G2849" s="77">
        <f t="shared" si="89"/>
        <v>14551.77219506666</v>
      </c>
    </row>
    <row r="2850" spans="1:7" x14ac:dyDescent="0.2">
      <c r="A2850" s="79">
        <v>42209</v>
      </c>
      <c r="B2850" s="77">
        <v>11251.5</v>
      </c>
      <c r="C2850" s="84">
        <v>453414</v>
      </c>
      <c r="E2850">
        <f t="shared" si="88"/>
        <v>2015</v>
      </c>
      <c r="F2850" s="57">
        <f>_xlfn.XLOOKUP(E2850,'Historical Metal Prices'!$L$4:$Z$4,'Historical Metal Prices'!$L$10:$Z$10)</f>
        <v>0.32505665589752875</v>
      </c>
      <c r="G2850" s="77">
        <f t="shared" si="89"/>
        <v>14908.874963831046</v>
      </c>
    </row>
    <row r="2851" spans="1:7" x14ac:dyDescent="0.2">
      <c r="A2851" s="79">
        <v>42208</v>
      </c>
      <c r="B2851" s="77">
        <v>11384</v>
      </c>
      <c r="C2851" s="84">
        <v>453330</v>
      </c>
      <c r="E2851">
        <f t="shared" si="88"/>
        <v>2015</v>
      </c>
      <c r="F2851" s="57">
        <f>_xlfn.XLOOKUP(E2851,'Historical Metal Prices'!$L$4:$Z$4,'Historical Metal Prices'!$L$10:$Z$10)</f>
        <v>0.32505665589752875</v>
      </c>
      <c r="G2851" s="77">
        <f t="shared" si="89"/>
        <v>15084.444970737468</v>
      </c>
    </row>
    <row r="2852" spans="1:7" x14ac:dyDescent="0.2">
      <c r="A2852" s="79">
        <v>42207</v>
      </c>
      <c r="B2852" s="77">
        <v>11422</v>
      </c>
      <c r="C2852" s="84">
        <v>453738</v>
      </c>
      <c r="E2852">
        <f t="shared" si="88"/>
        <v>2015</v>
      </c>
      <c r="F2852" s="57">
        <f>_xlfn.XLOOKUP(E2852,'Historical Metal Prices'!$L$4:$Z$4,'Historical Metal Prices'!$L$10:$Z$10)</f>
        <v>0.32505665589752875</v>
      </c>
      <c r="G2852" s="77">
        <f t="shared" si="89"/>
        <v>15134.797123661574</v>
      </c>
    </row>
    <row r="2853" spans="1:7" x14ac:dyDescent="0.2">
      <c r="A2853" s="79">
        <v>42206</v>
      </c>
      <c r="B2853" s="77">
        <v>11630</v>
      </c>
      <c r="C2853" s="84">
        <v>453804</v>
      </c>
      <c r="E2853">
        <f t="shared" si="88"/>
        <v>2015</v>
      </c>
      <c r="F2853" s="57">
        <f>_xlfn.XLOOKUP(E2853,'Historical Metal Prices'!$L$4:$Z$4,'Historical Metal Prices'!$L$10:$Z$10)</f>
        <v>0.32505665589752875</v>
      </c>
      <c r="G2853" s="77">
        <f t="shared" si="89"/>
        <v>15410.408908088259</v>
      </c>
    </row>
    <row r="2854" spans="1:7" x14ac:dyDescent="0.2">
      <c r="A2854" s="79">
        <v>42205</v>
      </c>
      <c r="B2854" s="77">
        <v>11656</v>
      </c>
      <c r="C2854" s="84">
        <v>453582</v>
      </c>
      <c r="E2854">
        <f t="shared" si="88"/>
        <v>2015</v>
      </c>
      <c r="F2854" s="57">
        <f>_xlfn.XLOOKUP(E2854,'Historical Metal Prices'!$L$4:$Z$4,'Historical Metal Prices'!$L$10:$Z$10)</f>
        <v>0.32505665589752875</v>
      </c>
      <c r="G2854" s="77">
        <f t="shared" si="89"/>
        <v>15444.860381141594</v>
      </c>
    </row>
    <row r="2855" spans="1:7" x14ac:dyDescent="0.2">
      <c r="A2855" s="79">
        <v>42202</v>
      </c>
      <c r="B2855" s="77">
        <v>11460.5</v>
      </c>
      <c r="C2855" s="84">
        <v>453306</v>
      </c>
      <c r="E2855">
        <f t="shared" si="88"/>
        <v>2015</v>
      </c>
      <c r="F2855" s="57">
        <f>_xlfn.XLOOKUP(E2855,'Historical Metal Prices'!$L$4:$Z$4,'Historical Metal Prices'!$L$10:$Z$10)</f>
        <v>0.32505665589752875</v>
      </c>
      <c r="G2855" s="77">
        <f t="shared" si="89"/>
        <v>15185.811804913628</v>
      </c>
    </row>
    <row r="2856" spans="1:7" x14ac:dyDescent="0.2">
      <c r="A2856" s="79">
        <v>42201</v>
      </c>
      <c r="B2856" s="77">
        <v>11590</v>
      </c>
      <c r="C2856" s="84">
        <v>453486</v>
      </c>
      <c r="E2856">
        <f t="shared" si="88"/>
        <v>2015</v>
      </c>
      <c r="F2856" s="57">
        <f>_xlfn.XLOOKUP(E2856,'Historical Metal Prices'!$L$4:$Z$4,'Historical Metal Prices'!$L$10:$Z$10)</f>
        <v>0.32505665589752875</v>
      </c>
      <c r="G2856" s="77">
        <f t="shared" si="89"/>
        <v>15357.406641852358</v>
      </c>
    </row>
    <row r="2857" spans="1:7" x14ac:dyDescent="0.2">
      <c r="A2857" s="79">
        <v>42200</v>
      </c>
      <c r="B2857" s="77">
        <v>11436</v>
      </c>
      <c r="C2857" s="84">
        <v>452850</v>
      </c>
      <c r="E2857">
        <f t="shared" si="88"/>
        <v>2015</v>
      </c>
      <c r="F2857" s="57">
        <f>_xlfn.XLOOKUP(E2857,'Historical Metal Prices'!$L$4:$Z$4,'Historical Metal Prices'!$L$10:$Z$10)</f>
        <v>0.32505665589752875</v>
      </c>
      <c r="G2857" s="77">
        <f t="shared" si="89"/>
        <v>15153.347916844139</v>
      </c>
    </row>
    <row r="2858" spans="1:7" x14ac:dyDescent="0.2">
      <c r="A2858" s="79">
        <v>42199</v>
      </c>
      <c r="B2858" s="77">
        <v>11582.5</v>
      </c>
      <c r="C2858" s="84">
        <v>453480</v>
      </c>
      <c r="E2858">
        <f t="shared" si="88"/>
        <v>2015</v>
      </c>
      <c r="F2858" s="57">
        <f>_xlfn.XLOOKUP(E2858,'Historical Metal Prices'!$L$4:$Z$4,'Historical Metal Prices'!$L$10:$Z$10)</f>
        <v>0.32505665589752875</v>
      </c>
      <c r="G2858" s="77">
        <f t="shared" si="89"/>
        <v>15347.468716933126</v>
      </c>
    </row>
    <row r="2859" spans="1:7" x14ac:dyDescent="0.2">
      <c r="A2859" s="79">
        <v>42198</v>
      </c>
      <c r="B2859" s="77">
        <v>11713</v>
      </c>
      <c r="C2859" s="84">
        <v>453006</v>
      </c>
      <c r="E2859">
        <f t="shared" si="88"/>
        <v>2015</v>
      </c>
      <c r="F2859" s="57">
        <f>_xlfn.XLOOKUP(E2859,'Historical Metal Prices'!$L$4:$Z$4,'Historical Metal Prices'!$L$10:$Z$10)</f>
        <v>0.32505665589752875</v>
      </c>
      <c r="G2859" s="77">
        <f t="shared" si="89"/>
        <v>15520.388610527754</v>
      </c>
    </row>
    <row r="2860" spans="1:7" x14ac:dyDescent="0.2">
      <c r="A2860" s="79">
        <v>42195</v>
      </c>
      <c r="B2860" s="77">
        <v>11218.25</v>
      </c>
      <c r="C2860" s="84">
        <v>454896</v>
      </c>
      <c r="E2860">
        <f t="shared" si="88"/>
        <v>2015</v>
      </c>
      <c r="F2860" s="57">
        <f>_xlfn.XLOOKUP(E2860,'Historical Metal Prices'!$L$4:$Z$4,'Historical Metal Prices'!$L$10:$Z$10)</f>
        <v>0.32505665589752875</v>
      </c>
      <c r="G2860" s="77">
        <f t="shared" si="89"/>
        <v>14864.816830022452</v>
      </c>
    </row>
    <row r="2861" spans="1:7" x14ac:dyDescent="0.2">
      <c r="A2861" s="79">
        <v>42194</v>
      </c>
      <c r="B2861" s="77">
        <v>11456</v>
      </c>
      <c r="C2861" s="84">
        <v>456390</v>
      </c>
      <c r="E2861">
        <f t="shared" si="88"/>
        <v>2015</v>
      </c>
      <c r="F2861" s="57">
        <f>_xlfn.XLOOKUP(E2861,'Historical Metal Prices'!$L$4:$Z$4,'Historical Metal Prices'!$L$10:$Z$10)</f>
        <v>0.32505665589752875</v>
      </c>
      <c r="G2861" s="77">
        <f t="shared" si="89"/>
        <v>15179.849049962089</v>
      </c>
    </row>
    <row r="2862" spans="1:7" x14ac:dyDescent="0.2">
      <c r="A2862" s="79">
        <v>42193</v>
      </c>
      <c r="B2862" s="77">
        <v>10913</v>
      </c>
      <c r="C2862" s="84">
        <v>457248</v>
      </c>
      <c r="E2862">
        <f t="shared" si="88"/>
        <v>2015</v>
      </c>
      <c r="F2862" s="57">
        <f>_xlfn.XLOOKUP(E2862,'Historical Metal Prices'!$L$4:$Z$4,'Historical Metal Prices'!$L$10:$Z$10)</f>
        <v>0.32505665589752875</v>
      </c>
      <c r="G2862" s="77">
        <f t="shared" si="89"/>
        <v>14460.343285809731</v>
      </c>
    </row>
    <row r="2863" spans="1:7" x14ac:dyDescent="0.2">
      <c r="A2863" s="79">
        <v>42192</v>
      </c>
      <c r="B2863" s="77">
        <v>10604</v>
      </c>
      <c r="C2863" s="84">
        <v>456744</v>
      </c>
      <c r="E2863">
        <f t="shared" si="88"/>
        <v>2015</v>
      </c>
      <c r="F2863" s="57">
        <f>_xlfn.XLOOKUP(E2863,'Historical Metal Prices'!$L$4:$Z$4,'Historical Metal Prices'!$L$10:$Z$10)</f>
        <v>0.32505665589752875</v>
      </c>
      <c r="G2863" s="77">
        <f t="shared" si="89"/>
        <v>14050.900779137395</v>
      </c>
    </row>
    <row r="2864" spans="1:7" x14ac:dyDescent="0.2">
      <c r="A2864" s="79">
        <v>42191</v>
      </c>
      <c r="B2864" s="77">
        <v>11655</v>
      </c>
      <c r="C2864" s="84">
        <v>455514</v>
      </c>
      <c r="E2864">
        <f t="shared" si="88"/>
        <v>2015</v>
      </c>
      <c r="F2864" s="57">
        <f>_xlfn.XLOOKUP(E2864,'Historical Metal Prices'!$L$4:$Z$4,'Historical Metal Prices'!$L$10:$Z$10)</f>
        <v>0.32505665589752875</v>
      </c>
      <c r="G2864" s="77">
        <f t="shared" si="89"/>
        <v>15443.535324485698</v>
      </c>
    </row>
    <row r="2865" spans="1:7" x14ac:dyDescent="0.2">
      <c r="A2865" s="79">
        <v>42188</v>
      </c>
      <c r="B2865" s="77">
        <v>11957</v>
      </c>
      <c r="C2865" s="84">
        <v>456450</v>
      </c>
      <c r="E2865">
        <f t="shared" si="88"/>
        <v>2015</v>
      </c>
      <c r="F2865" s="57">
        <f>_xlfn.XLOOKUP(E2865,'Historical Metal Prices'!$L$4:$Z$4,'Historical Metal Prices'!$L$10:$Z$10)</f>
        <v>0.32505665589752875</v>
      </c>
      <c r="G2865" s="77">
        <f t="shared" si="89"/>
        <v>15843.702434566751</v>
      </c>
    </row>
    <row r="2866" spans="1:7" x14ac:dyDescent="0.2">
      <c r="A2866" s="79">
        <v>42187</v>
      </c>
      <c r="B2866" s="77">
        <v>12157</v>
      </c>
      <c r="C2866" s="84">
        <v>457086</v>
      </c>
      <c r="E2866">
        <f t="shared" si="88"/>
        <v>2015</v>
      </c>
      <c r="F2866" s="57">
        <f>_xlfn.XLOOKUP(E2866,'Historical Metal Prices'!$L$4:$Z$4,'Historical Metal Prices'!$L$10:$Z$10)</f>
        <v>0.32505665589752875</v>
      </c>
      <c r="G2866" s="77">
        <f t="shared" si="89"/>
        <v>16108.713765746257</v>
      </c>
    </row>
    <row r="2867" spans="1:7" x14ac:dyDescent="0.2">
      <c r="A2867" s="79">
        <v>42186</v>
      </c>
      <c r="B2867" s="77">
        <v>11982</v>
      </c>
      <c r="C2867" s="84">
        <v>457308</v>
      </c>
      <c r="E2867">
        <f t="shared" si="88"/>
        <v>2015</v>
      </c>
      <c r="F2867" s="57">
        <f>_xlfn.XLOOKUP(E2867,'Historical Metal Prices'!$L$4:$Z$4,'Historical Metal Prices'!$L$10:$Z$10)</f>
        <v>0.32505665589752875</v>
      </c>
      <c r="G2867" s="77">
        <f t="shared" si="89"/>
        <v>15876.82885096419</v>
      </c>
    </row>
    <row r="2868" spans="1:7" x14ac:dyDescent="0.2">
      <c r="A2868" s="79">
        <v>42185</v>
      </c>
      <c r="B2868" s="77">
        <v>11932.5</v>
      </c>
      <c r="C2868" s="84">
        <v>457110</v>
      </c>
      <c r="E2868">
        <f t="shared" si="88"/>
        <v>2015</v>
      </c>
      <c r="F2868" s="57">
        <f>_xlfn.XLOOKUP(E2868,'Historical Metal Prices'!$L$4:$Z$4,'Historical Metal Prices'!$L$10:$Z$10)</f>
        <v>0.32505665589752875</v>
      </c>
      <c r="G2868" s="77">
        <f t="shared" si="89"/>
        <v>15811.238546497261</v>
      </c>
    </row>
    <row r="2869" spans="1:7" x14ac:dyDescent="0.2">
      <c r="A2869" s="79">
        <v>42184</v>
      </c>
      <c r="B2869" s="77">
        <v>11787.5</v>
      </c>
      <c r="C2869" s="84">
        <v>456438</v>
      </c>
      <c r="E2869">
        <f t="shared" si="88"/>
        <v>2015</v>
      </c>
      <c r="F2869" s="57">
        <f>_xlfn.XLOOKUP(E2869,'Historical Metal Prices'!$L$4:$Z$4,'Historical Metal Prices'!$L$10:$Z$10)</f>
        <v>0.32505665589752875</v>
      </c>
      <c r="G2869" s="77">
        <f t="shared" si="89"/>
        <v>15619.10533139212</v>
      </c>
    </row>
    <row r="2870" spans="1:7" x14ac:dyDescent="0.2">
      <c r="A2870" s="79">
        <v>42181</v>
      </c>
      <c r="B2870" s="77">
        <v>12402</v>
      </c>
      <c r="C2870" s="84">
        <v>459018</v>
      </c>
      <c r="E2870">
        <f t="shared" si="88"/>
        <v>2015</v>
      </c>
      <c r="F2870" s="57">
        <f>_xlfn.XLOOKUP(E2870,'Historical Metal Prices'!$L$4:$Z$4,'Historical Metal Prices'!$L$10:$Z$10)</f>
        <v>0.32505665589752875</v>
      </c>
      <c r="G2870" s="77">
        <f t="shared" si="89"/>
        <v>16433.352646441152</v>
      </c>
    </row>
    <row r="2871" spans="1:7" x14ac:dyDescent="0.2">
      <c r="A2871" s="79">
        <v>42180</v>
      </c>
      <c r="B2871" s="77">
        <v>12654.5</v>
      </c>
      <c r="C2871" s="84">
        <v>458148</v>
      </c>
      <c r="E2871">
        <f t="shared" si="88"/>
        <v>2015</v>
      </c>
      <c r="F2871" s="57">
        <f>_xlfn.XLOOKUP(E2871,'Historical Metal Prices'!$L$4:$Z$4,'Historical Metal Prices'!$L$10:$Z$10)</f>
        <v>0.32505665589752875</v>
      </c>
      <c r="G2871" s="77">
        <f t="shared" si="89"/>
        <v>16767.929452055276</v>
      </c>
    </row>
    <row r="2872" spans="1:7" x14ac:dyDescent="0.2">
      <c r="A2872" s="79">
        <v>42179</v>
      </c>
      <c r="B2872" s="77">
        <v>12725.5</v>
      </c>
      <c r="C2872" s="84">
        <v>458370</v>
      </c>
      <c r="E2872">
        <f t="shared" si="88"/>
        <v>2015</v>
      </c>
      <c r="F2872" s="57">
        <f>_xlfn.XLOOKUP(E2872,'Historical Metal Prices'!$L$4:$Z$4,'Historical Metal Prices'!$L$10:$Z$10)</f>
        <v>0.32505665589752875</v>
      </c>
      <c r="G2872" s="77">
        <f t="shared" si="89"/>
        <v>16862.008474624003</v>
      </c>
    </row>
    <row r="2873" spans="1:7" x14ac:dyDescent="0.2">
      <c r="A2873" s="79">
        <v>42178</v>
      </c>
      <c r="B2873" s="77">
        <v>12817.5</v>
      </c>
      <c r="C2873" s="84">
        <v>459438</v>
      </c>
      <c r="E2873">
        <f t="shared" si="88"/>
        <v>2015</v>
      </c>
      <c r="F2873" s="57">
        <f>_xlfn.XLOOKUP(E2873,'Historical Metal Prices'!$L$4:$Z$4,'Historical Metal Prices'!$L$10:$Z$10)</f>
        <v>0.32505665589752875</v>
      </c>
      <c r="G2873" s="77">
        <f t="shared" si="89"/>
        <v>16983.913686966574</v>
      </c>
    </row>
    <row r="2874" spans="1:7" x14ac:dyDescent="0.2">
      <c r="A2874" s="79">
        <v>42177</v>
      </c>
      <c r="B2874" s="77">
        <v>12367</v>
      </c>
      <c r="C2874" s="84">
        <v>458688</v>
      </c>
      <c r="E2874">
        <f t="shared" si="88"/>
        <v>2015</v>
      </c>
      <c r="F2874" s="57">
        <f>_xlfn.XLOOKUP(E2874,'Historical Metal Prices'!$L$4:$Z$4,'Historical Metal Prices'!$L$10:$Z$10)</f>
        <v>0.32505665589752875</v>
      </c>
      <c r="G2874" s="77">
        <f t="shared" si="89"/>
        <v>16386.975663484736</v>
      </c>
    </row>
    <row r="2875" spans="1:7" x14ac:dyDescent="0.2">
      <c r="A2875" s="79">
        <v>42174</v>
      </c>
      <c r="B2875" s="77">
        <v>12671.5</v>
      </c>
      <c r="C2875" s="84">
        <v>461436</v>
      </c>
      <c r="E2875">
        <f t="shared" si="88"/>
        <v>2015</v>
      </c>
      <c r="F2875" s="57">
        <f>_xlfn.XLOOKUP(E2875,'Historical Metal Prices'!$L$4:$Z$4,'Historical Metal Prices'!$L$10:$Z$10)</f>
        <v>0.32505665589752875</v>
      </c>
      <c r="G2875" s="77">
        <f t="shared" si="89"/>
        <v>16790.455415205535</v>
      </c>
    </row>
    <row r="2876" spans="1:7" x14ac:dyDescent="0.2">
      <c r="A2876" s="79">
        <v>42173</v>
      </c>
      <c r="B2876" s="77">
        <v>12681</v>
      </c>
      <c r="C2876" s="84">
        <v>458550</v>
      </c>
      <c r="E2876">
        <f t="shared" si="88"/>
        <v>2015</v>
      </c>
      <c r="F2876" s="57">
        <f>_xlfn.XLOOKUP(E2876,'Historical Metal Prices'!$L$4:$Z$4,'Historical Metal Prices'!$L$10:$Z$10)</f>
        <v>0.32505665589752875</v>
      </c>
      <c r="G2876" s="77">
        <f t="shared" si="89"/>
        <v>16803.043453436563</v>
      </c>
    </row>
    <row r="2877" spans="1:7" x14ac:dyDescent="0.2">
      <c r="A2877" s="79">
        <v>42172</v>
      </c>
      <c r="B2877" s="77">
        <v>12714.5</v>
      </c>
      <c r="C2877" s="84">
        <v>459198</v>
      </c>
      <c r="E2877">
        <f t="shared" si="88"/>
        <v>2015</v>
      </c>
      <c r="F2877" s="57">
        <f>_xlfn.XLOOKUP(E2877,'Historical Metal Prices'!$L$4:$Z$4,'Historical Metal Prices'!$L$10:$Z$10)</f>
        <v>0.32505665589752875</v>
      </c>
      <c r="G2877" s="77">
        <f t="shared" si="89"/>
        <v>16847.432851409128</v>
      </c>
    </row>
    <row r="2878" spans="1:7" x14ac:dyDescent="0.2">
      <c r="A2878" s="79">
        <v>42171</v>
      </c>
      <c r="B2878" s="77">
        <v>12685</v>
      </c>
      <c r="C2878" s="84">
        <v>459762</v>
      </c>
      <c r="E2878">
        <f t="shared" si="88"/>
        <v>2015</v>
      </c>
      <c r="F2878" s="57">
        <f>_xlfn.XLOOKUP(E2878,'Historical Metal Prices'!$L$4:$Z$4,'Historical Metal Prices'!$L$10:$Z$10)</f>
        <v>0.32505665589752875</v>
      </c>
      <c r="G2878" s="77">
        <f t="shared" si="89"/>
        <v>16808.343680060152</v>
      </c>
    </row>
    <row r="2879" spans="1:7" x14ac:dyDescent="0.2">
      <c r="A2879" s="79">
        <v>42170</v>
      </c>
      <c r="B2879" s="77">
        <v>12915</v>
      </c>
      <c r="C2879" s="84">
        <v>461568</v>
      </c>
      <c r="E2879">
        <f t="shared" si="88"/>
        <v>2015</v>
      </c>
      <c r="F2879" s="57">
        <f>_xlfn.XLOOKUP(E2879,'Historical Metal Prices'!$L$4:$Z$4,'Historical Metal Prices'!$L$10:$Z$10)</f>
        <v>0.32505665589752875</v>
      </c>
      <c r="G2879" s="77">
        <f t="shared" si="89"/>
        <v>17113.106710916585</v>
      </c>
    </row>
    <row r="2880" spans="1:7" x14ac:dyDescent="0.2">
      <c r="A2880" s="79">
        <v>42167</v>
      </c>
      <c r="B2880" s="77">
        <v>13093</v>
      </c>
      <c r="C2880" s="84">
        <v>464556</v>
      </c>
      <c r="E2880">
        <f t="shared" si="88"/>
        <v>2015</v>
      </c>
      <c r="F2880" s="57">
        <f>_xlfn.XLOOKUP(E2880,'Historical Metal Prices'!$L$4:$Z$4,'Historical Metal Prices'!$L$10:$Z$10)</f>
        <v>0.32505665589752875</v>
      </c>
      <c r="G2880" s="77">
        <f t="shared" si="89"/>
        <v>17348.966795666343</v>
      </c>
    </row>
    <row r="2881" spans="1:7" x14ac:dyDescent="0.2">
      <c r="A2881" s="79">
        <v>42166</v>
      </c>
      <c r="B2881" s="77">
        <v>13267.5</v>
      </c>
      <c r="C2881" s="84">
        <v>465264</v>
      </c>
      <c r="E2881">
        <f t="shared" si="88"/>
        <v>2015</v>
      </c>
      <c r="F2881" s="57">
        <f>_xlfn.XLOOKUP(E2881,'Historical Metal Prices'!$L$4:$Z$4,'Historical Metal Prices'!$L$10:$Z$10)</f>
        <v>0.32505665589752875</v>
      </c>
      <c r="G2881" s="77">
        <f t="shared" si="89"/>
        <v>17580.189182120463</v>
      </c>
    </row>
    <row r="2882" spans="1:7" x14ac:dyDescent="0.2">
      <c r="A2882" s="79">
        <v>42165</v>
      </c>
      <c r="B2882" s="77">
        <v>13563.5</v>
      </c>
      <c r="C2882" s="84">
        <v>465690</v>
      </c>
      <c r="E2882">
        <f t="shared" si="88"/>
        <v>2015</v>
      </c>
      <c r="F2882" s="57">
        <f>_xlfn.XLOOKUP(E2882,'Historical Metal Prices'!$L$4:$Z$4,'Historical Metal Prices'!$L$10:$Z$10)</f>
        <v>0.32505665589752875</v>
      </c>
      <c r="G2882" s="77">
        <f t="shared" si="89"/>
        <v>17972.40595226613</v>
      </c>
    </row>
    <row r="2883" spans="1:7" x14ac:dyDescent="0.2">
      <c r="A2883" s="79">
        <v>42164</v>
      </c>
      <c r="B2883" s="77">
        <v>13460</v>
      </c>
      <c r="C2883" s="84">
        <v>467010</v>
      </c>
      <c r="E2883">
        <f t="shared" si="88"/>
        <v>2015</v>
      </c>
      <c r="F2883" s="57">
        <f>_xlfn.XLOOKUP(E2883,'Historical Metal Prices'!$L$4:$Z$4,'Historical Metal Prices'!$L$10:$Z$10)</f>
        <v>0.32505665589752875</v>
      </c>
      <c r="G2883" s="77">
        <f t="shared" si="89"/>
        <v>17835.262588380738</v>
      </c>
    </row>
    <row r="2884" spans="1:7" x14ac:dyDescent="0.2">
      <c r="A2884" s="79">
        <v>42163</v>
      </c>
      <c r="B2884" s="77">
        <v>13405</v>
      </c>
      <c r="C2884" s="84">
        <v>467904</v>
      </c>
      <c r="E2884">
        <f t="shared" si="88"/>
        <v>2015</v>
      </c>
      <c r="F2884" s="57">
        <f>_xlfn.XLOOKUP(E2884,'Historical Metal Prices'!$L$4:$Z$4,'Historical Metal Prices'!$L$10:$Z$10)</f>
        <v>0.32505665589752875</v>
      </c>
      <c r="G2884" s="77">
        <f t="shared" si="89"/>
        <v>17762.384472306374</v>
      </c>
    </row>
    <row r="2885" spans="1:7" x14ac:dyDescent="0.2">
      <c r="A2885" s="79">
        <v>42160</v>
      </c>
      <c r="B2885" s="77">
        <v>13145</v>
      </c>
      <c r="C2885" s="84">
        <v>469080</v>
      </c>
      <c r="E2885">
        <f t="shared" si="88"/>
        <v>2015</v>
      </c>
      <c r="F2885" s="57">
        <f>_xlfn.XLOOKUP(E2885,'Historical Metal Prices'!$L$4:$Z$4,'Historical Metal Prices'!$L$10:$Z$10)</f>
        <v>0.32505665589752875</v>
      </c>
      <c r="G2885" s="77">
        <f t="shared" si="89"/>
        <v>17417.869741773015</v>
      </c>
    </row>
    <row r="2886" spans="1:7" x14ac:dyDescent="0.2">
      <c r="A2886" s="79">
        <v>42159</v>
      </c>
      <c r="B2886" s="77">
        <v>12922</v>
      </c>
      <c r="C2886" s="84">
        <v>469488</v>
      </c>
      <c r="E2886">
        <f t="shared" si="88"/>
        <v>2015</v>
      </c>
      <c r="F2886" s="57">
        <f>_xlfn.XLOOKUP(E2886,'Historical Metal Prices'!$L$4:$Z$4,'Historical Metal Prices'!$L$10:$Z$10)</f>
        <v>0.32505665589752875</v>
      </c>
      <c r="G2886" s="77">
        <f t="shared" si="89"/>
        <v>17122.382107507867</v>
      </c>
    </row>
    <row r="2887" spans="1:7" x14ac:dyDescent="0.2">
      <c r="A2887" s="79">
        <v>42158</v>
      </c>
      <c r="B2887" s="77">
        <v>12967.5</v>
      </c>
      <c r="C2887" s="84">
        <v>470376</v>
      </c>
      <c r="E2887">
        <f t="shared" si="88"/>
        <v>2015</v>
      </c>
      <c r="F2887" s="57">
        <f>_xlfn.XLOOKUP(E2887,'Historical Metal Prices'!$L$4:$Z$4,'Historical Metal Prices'!$L$10:$Z$10)</f>
        <v>0.32505665589752875</v>
      </c>
      <c r="G2887" s="77">
        <f t="shared" si="89"/>
        <v>17182.672185351203</v>
      </c>
    </row>
    <row r="2888" spans="1:7" x14ac:dyDescent="0.2">
      <c r="A2888" s="79">
        <v>42157</v>
      </c>
      <c r="B2888" s="77">
        <v>13021</v>
      </c>
      <c r="C2888" s="84">
        <v>470118</v>
      </c>
      <c r="E2888">
        <f t="shared" si="88"/>
        <v>2015</v>
      </c>
      <c r="F2888" s="57">
        <f>_xlfn.XLOOKUP(E2888,'Historical Metal Prices'!$L$4:$Z$4,'Historical Metal Prices'!$L$10:$Z$10)</f>
        <v>0.32505665589752875</v>
      </c>
      <c r="G2888" s="77">
        <f t="shared" si="89"/>
        <v>17253.56271644172</v>
      </c>
    </row>
    <row r="2889" spans="1:7" x14ac:dyDescent="0.2">
      <c r="A2889" s="79">
        <v>42156</v>
      </c>
      <c r="B2889" s="77">
        <v>12957</v>
      </c>
      <c r="C2889" s="84">
        <v>465516</v>
      </c>
      <c r="E2889">
        <f t="shared" si="88"/>
        <v>2015</v>
      </c>
      <c r="F2889" s="57">
        <f>_xlfn.XLOOKUP(E2889,'Historical Metal Prices'!$L$4:$Z$4,'Historical Metal Prices'!$L$10:$Z$10)</f>
        <v>0.32505665589752875</v>
      </c>
      <c r="G2889" s="77">
        <f t="shared" si="89"/>
        <v>17168.759090464278</v>
      </c>
    </row>
    <row r="2890" spans="1:7" x14ac:dyDescent="0.2">
      <c r="A2890" s="79">
        <v>42153</v>
      </c>
      <c r="B2890" s="77">
        <v>12588</v>
      </c>
      <c r="C2890" s="84">
        <v>465564</v>
      </c>
      <c r="E2890">
        <f t="shared" si="88"/>
        <v>2015</v>
      </c>
      <c r="F2890" s="57">
        <f>_xlfn.XLOOKUP(E2890,'Historical Metal Prices'!$L$4:$Z$4,'Historical Metal Prices'!$L$10:$Z$10)</f>
        <v>0.32505665589752875</v>
      </c>
      <c r="G2890" s="77">
        <f t="shared" si="89"/>
        <v>16679.813184438091</v>
      </c>
    </row>
    <row r="2891" spans="1:7" x14ac:dyDescent="0.2">
      <c r="A2891" s="79">
        <v>42152</v>
      </c>
      <c r="B2891" s="77">
        <v>12767</v>
      </c>
      <c r="C2891" s="84">
        <v>464364</v>
      </c>
      <c r="E2891">
        <f t="shared" ref="E2891:E2954" si="90">YEAR(A2891)</f>
        <v>2015</v>
      </c>
      <c r="F2891" s="57">
        <f>_xlfn.XLOOKUP(E2891,'Historical Metal Prices'!$L$4:$Z$4,'Historical Metal Prices'!$L$10:$Z$10)</f>
        <v>0.32505665589752875</v>
      </c>
      <c r="G2891" s="77">
        <f t="shared" ref="G2891:G2954" si="91">IFERROR(B2891*(1+F2891),G2892)</f>
        <v>16916.99832584375</v>
      </c>
    </row>
    <row r="2892" spans="1:7" x14ac:dyDescent="0.2">
      <c r="A2892" s="79">
        <v>42151</v>
      </c>
      <c r="B2892" s="77">
        <v>12776</v>
      </c>
      <c r="C2892" s="84">
        <v>464610</v>
      </c>
      <c r="E2892">
        <f t="shared" si="90"/>
        <v>2015</v>
      </c>
      <c r="F2892" s="57">
        <f>_xlfn.XLOOKUP(E2892,'Historical Metal Prices'!$L$4:$Z$4,'Historical Metal Prices'!$L$10:$Z$10)</f>
        <v>0.32505665589752875</v>
      </c>
      <c r="G2892" s="77">
        <f t="shared" si="91"/>
        <v>16928.923835746828</v>
      </c>
    </row>
    <row r="2893" spans="1:7" x14ac:dyDescent="0.2">
      <c r="A2893" s="79">
        <v>42150</v>
      </c>
      <c r="B2893" s="77">
        <v>12625.5</v>
      </c>
      <c r="C2893" s="84">
        <v>465624</v>
      </c>
      <c r="E2893">
        <f t="shared" si="90"/>
        <v>2015</v>
      </c>
      <c r="F2893" s="57">
        <f>_xlfn.XLOOKUP(E2893,'Historical Metal Prices'!$L$4:$Z$4,'Historical Metal Prices'!$L$10:$Z$10)</f>
        <v>0.32505665589752875</v>
      </c>
      <c r="G2893" s="77">
        <f t="shared" si="91"/>
        <v>16729.502809034249</v>
      </c>
    </row>
    <row r="2894" spans="1:7" x14ac:dyDescent="0.2">
      <c r="A2894" s="79">
        <v>42149</v>
      </c>
      <c r="B2894" s="77">
        <v>12664</v>
      </c>
      <c r="C2894" s="84">
        <v>463800</v>
      </c>
      <c r="E2894">
        <f t="shared" si="90"/>
        <v>2015</v>
      </c>
      <c r="F2894" s="57">
        <f>_xlfn.XLOOKUP(E2894,'Historical Metal Prices'!$L$4:$Z$4,'Historical Metal Prices'!$L$10:$Z$10)</f>
        <v>0.32505665589752875</v>
      </c>
      <c r="G2894" s="77">
        <f t="shared" si="91"/>
        <v>16780.517490286304</v>
      </c>
    </row>
    <row r="2895" spans="1:7" x14ac:dyDescent="0.2">
      <c r="A2895" s="79">
        <v>42146</v>
      </c>
      <c r="B2895" s="77">
        <v>12664</v>
      </c>
      <c r="C2895" s="84">
        <v>463800</v>
      </c>
      <c r="E2895">
        <f t="shared" si="90"/>
        <v>2015</v>
      </c>
      <c r="F2895" s="57">
        <f>_xlfn.XLOOKUP(E2895,'Historical Metal Prices'!$L$4:$Z$4,'Historical Metal Prices'!$L$10:$Z$10)</f>
        <v>0.32505665589752875</v>
      </c>
      <c r="G2895" s="77">
        <f t="shared" si="91"/>
        <v>16780.517490286304</v>
      </c>
    </row>
    <row r="2896" spans="1:7" x14ac:dyDescent="0.2">
      <c r="A2896" s="79">
        <v>42145</v>
      </c>
      <c r="B2896" s="77">
        <v>12957</v>
      </c>
      <c r="C2896" s="84">
        <v>455790</v>
      </c>
      <c r="E2896">
        <f t="shared" si="90"/>
        <v>2015</v>
      </c>
      <c r="F2896" s="57">
        <f>_xlfn.XLOOKUP(E2896,'Historical Metal Prices'!$L$4:$Z$4,'Historical Metal Prices'!$L$10:$Z$10)</f>
        <v>0.32505665589752875</v>
      </c>
      <c r="G2896" s="77">
        <f t="shared" si="91"/>
        <v>17168.759090464278</v>
      </c>
    </row>
    <row r="2897" spans="1:7" x14ac:dyDescent="0.2">
      <c r="A2897" s="79">
        <v>42144</v>
      </c>
      <c r="B2897" s="77">
        <v>13069</v>
      </c>
      <c r="C2897" s="84">
        <v>446868</v>
      </c>
      <c r="E2897">
        <f t="shared" si="90"/>
        <v>2015</v>
      </c>
      <c r="F2897" s="57">
        <f>_xlfn.XLOOKUP(E2897,'Historical Metal Prices'!$L$4:$Z$4,'Historical Metal Prices'!$L$10:$Z$10)</f>
        <v>0.32505665589752875</v>
      </c>
      <c r="G2897" s="77">
        <f t="shared" si="91"/>
        <v>17317.165435924802</v>
      </c>
    </row>
    <row r="2898" spans="1:7" x14ac:dyDescent="0.2">
      <c r="A2898" s="79">
        <v>42143</v>
      </c>
      <c r="B2898" s="77">
        <v>13048</v>
      </c>
      <c r="C2898" s="84">
        <v>446640</v>
      </c>
      <c r="E2898">
        <f t="shared" si="90"/>
        <v>2015</v>
      </c>
      <c r="F2898" s="57">
        <f>_xlfn.XLOOKUP(E2898,'Historical Metal Prices'!$L$4:$Z$4,'Historical Metal Prices'!$L$10:$Z$10)</f>
        <v>0.32505665589752875</v>
      </c>
      <c r="G2898" s="77">
        <f t="shared" si="91"/>
        <v>17289.339246150954</v>
      </c>
    </row>
    <row r="2899" spans="1:7" x14ac:dyDescent="0.2">
      <c r="A2899" s="79">
        <v>42142</v>
      </c>
      <c r="B2899" s="77">
        <v>13711.5</v>
      </c>
      <c r="C2899" s="84">
        <v>444936</v>
      </c>
      <c r="E2899">
        <f t="shared" si="90"/>
        <v>2015</v>
      </c>
      <c r="F2899" s="57">
        <f>_xlfn.XLOOKUP(E2899,'Historical Metal Prices'!$L$4:$Z$4,'Historical Metal Prices'!$L$10:$Z$10)</f>
        <v>0.32505665589752875</v>
      </c>
      <c r="G2899" s="77">
        <f t="shared" si="91"/>
        <v>18168.514337338966</v>
      </c>
    </row>
    <row r="2900" spans="1:7" x14ac:dyDescent="0.2">
      <c r="A2900" s="79">
        <v>42139</v>
      </c>
      <c r="B2900" s="77">
        <v>13941.5</v>
      </c>
      <c r="C2900" s="84">
        <v>443622</v>
      </c>
      <c r="E2900">
        <f t="shared" si="90"/>
        <v>2015</v>
      </c>
      <c r="F2900" s="57">
        <f>_xlfn.XLOOKUP(E2900,'Historical Metal Prices'!$L$4:$Z$4,'Historical Metal Prices'!$L$10:$Z$10)</f>
        <v>0.32505665589752875</v>
      </c>
      <c r="G2900" s="77">
        <f t="shared" si="91"/>
        <v>18473.277368195399</v>
      </c>
    </row>
    <row r="2901" spans="1:7" x14ac:dyDescent="0.2">
      <c r="A2901" s="79">
        <v>42138</v>
      </c>
      <c r="B2901" s="77">
        <v>13739</v>
      </c>
      <c r="C2901" s="84">
        <v>444324</v>
      </c>
      <c r="E2901">
        <f t="shared" si="90"/>
        <v>2015</v>
      </c>
      <c r="F2901" s="57">
        <f>_xlfn.XLOOKUP(E2901,'Historical Metal Prices'!$L$4:$Z$4,'Historical Metal Prices'!$L$10:$Z$10)</f>
        <v>0.32505665589752875</v>
      </c>
      <c r="G2901" s="77">
        <f t="shared" si="91"/>
        <v>18204.953395376146</v>
      </c>
    </row>
    <row r="2902" spans="1:7" x14ac:dyDescent="0.2">
      <c r="A2902" s="79">
        <v>42137</v>
      </c>
      <c r="B2902" s="77">
        <v>14014</v>
      </c>
      <c r="C2902" s="84">
        <v>443352</v>
      </c>
      <c r="E2902">
        <f t="shared" si="90"/>
        <v>2015</v>
      </c>
      <c r="F2902" s="57">
        <f>_xlfn.XLOOKUP(E2902,'Historical Metal Prices'!$L$4:$Z$4,'Historical Metal Prices'!$L$10:$Z$10)</f>
        <v>0.32505665589752875</v>
      </c>
      <c r="G2902" s="77">
        <f t="shared" si="91"/>
        <v>18569.343975747968</v>
      </c>
    </row>
    <row r="2903" spans="1:7" x14ac:dyDescent="0.2">
      <c r="A2903" s="79">
        <v>42136</v>
      </c>
      <c r="B2903" s="77">
        <v>14318</v>
      </c>
      <c r="C2903" s="84">
        <v>441042</v>
      </c>
      <c r="E2903">
        <f t="shared" si="90"/>
        <v>2015</v>
      </c>
      <c r="F2903" s="57">
        <f>_xlfn.XLOOKUP(E2903,'Historical Metal Prices'!$L$4:$Z$4,'Historical Metal Prices'!$L$10:$Z$10)</f>
        <v>0.32505665589752875</v>
      </c>
      <c r="G2903" s="77">
        <f t="shared" si="91"/>
        <v>18972.161199140817</v>
      </c>
    </row>
    <row r="2904" spans="1:7" x14ac:dyDescent="0.2">
      <c r="A2904" s="79">
        <v>42135</v>
      </c>
      <c r="B2904" s="77">
        <v>14241</v>
      </c>
      <c r="C2904" s="84">
        <v>440034</v>
      </c>
      <c r="E2904">
        <f t="shared" si="90"/>
        <v>2015</v>
      </c>
      <c r="F2904" s="57">
        <f>_xlfn.XLOOKUP(E2904,'Historical Metal Prices'!$L$4:$Z$4,'Historical Metal Prices'!$L$10:$Z$10)</f>
        <v>0.32505665589752875</v>
      </c>
      <c r="G2904" s="77">
        <f t="shared" si="91"/>
        <v>18870.131836636709</v>
      </c>
    </row>
    <row r="2905" spans="1:7" x14ac:dyDescent="0.2">
      <c r="A2905" s="79">
        <v>42132</v>
      </c>
      <c r="B2905" s="77">
        <v>14260</v>
      </c>
      <c r="C2905" s="84">
        <v>442812</v>
      </c>
      <c r="E2905">
        <f t="shared" si="90"/>
        <v>2015</v>
      </c>
      <c r="F2905" s="57">
        <f>_xlfn.XLOOKUP(E2905,'Historical Metal Prices'!$L$4:$Z$4,'Historical Metal Prices'!$L$10:$Z$10)</f>
        <v>0.32505665589752875</v>
      </c>
      <c r="G2905" s="77">
        <f t="shared" si="91"/>
        <v>18895.307913098761</v>
      </c>
    </row>
    <row r="2906" spans="1:7" x14ac:dyDescent="0.2">
      <c r="A2906" s="79">
        <v>42131</v>
      </c>
      <c r="B2906" s="77">
        <v>14099</v>
      </c>
      <c r="C2906" s="84">
        <v>441174</v>
      </c>
      <c r="E2906">
        <f t="shared" si="90"/>
        <v>2015</v>
      </c>
      <c r="F2906" s="57">
        <f>_xlfn.XLOOKUP(E2906,'Historical Metal Prices'!$L$4:$Z$4,'Historical Metal Prices'!$L$10:$Z$10)</f>
        <v>0.32505665589752875</v>
      </c>
      <c r="G2906" s="77">
        <f t="shared" si="91"/>
        <v>18681.973791499258</v>
      </c>
    </row>
    <row r="2907" spans="1:7" x14ac:dyDescent="0.2">
      <c r="A2907" s="79">
        <v>42130</v>
      </c>
      <c r="B2907" s="77">
        <v>13930.5</v>
      </c>
      <c r="C2907" s="84">
        <v>442434</v>
      </c>
      <c r="E2907">
        <f t="shared" si="90"/>
        <v>2015</v>
      </c>
      <c r="F2907" s="57">
        <f>_xlfn.XLOOKUP(E2907,'Historical Metal Prices'!$L$4:$Z$4,'Historical Metal Prices'!$L$10:$Z$10)</f>
        <v>0.32505665589752875</v>
      </c>
      <c r="G2907" s="77">
        <f t="shared" si="91"/>
        <v>18458.701744980524</v>
      </c>
    </row>
    <row r="2908" spans="1:7" x14ac:dyDescent="0.2">
      <c r="A2908" s="79">
        <v>42129</v>
      </c>
      <c r="B2908" s="77">
        <v>14258</v>
      </c>
      <c r="C2908" s="84">
        <v>443916</v>
      </c>
      <c r="E2908">
        <f t="shared" si="90"/>
        <v>2015</v>
      </c>
      <c r="F2908" s="57">
        <f>_xlfn.XLOOKUP(E2908,'Historical Metal Prices'!$L$4:$Z$4,'Historical Metal Prices'!$L$10:$Z$10)</f>
        <v>0.32505665589752875</v>
      </c>
      <c r="G2908" s="77">
        <f t="shared" si="91"/>
        <v>18892.657799786964</v>
      </c>
    </row>
    <row r="2909" spans="1:7" x14ac:dyDescent="0.2">
      <c r="A2909" s="79">
        <v>42128</v>
      </c>
      <c r="B2909" s="77">
        <v>13708.5</v>
      </c>
      <c r="C2909" s="84">
        <v>444060</v>
      </c>
      <c r="E2909">
        <f t="shared" si="90"/>
        <v>2015</v>
      </c>
      <c r="F2909" s="57">
        <f>_xlfn.XLOOKUP(E2909,'Historical Metal Prices'!$L$4:$Z$4,'Historical Metal Prices'!$L$10:$Z$10)</f>
        <v>0.32505665589752875</v>
      </c>
      <c r="G2909" s="77">
        <f t="shared" si="91"/>
        <v>18164.539167371273</v>
      </c>
    </row>
    <row r="2910" spans="1:7" x14ac:dyDescent="0.2">
      <c r="A2910" s="79">
        <v>42125</v>
      </c>
      <c r="B2910" s="77">
        <v>13708.5</v>
      </c>
      <c r="C2910" s="84">
        <v>444060</v>
      </c>
      <c r="E2910">
        <f t="shared" si="90"/>
        <v>2015</v>
      </c>
      <c r="F2910" s="57">
        <f>_xlfn.XLOOKUP(E2910,'Historical Metal Prices'!$L$4:$Z$4,'Historical Metal Prices'!$L$10:$Z$10)</f>
        <v>0.32505665589752875</v>
      </c>
      <c r="G2910" s="77">
        <f t="shared" si="91"/>
        <v>18164.539167371273</v>
      </c>
    </row>
    <row r="2911" spans="1:7" x14ac:dyDescent="0.2">
      <c r="A2911" s="79">
        <v>42124</v>
      </c>
      <c r="B2911" s="77">
        <v>13915</v>
      </c>
      <c r="C2911" s="84">
        <v>444312</v>
      </c>
      <c r="E2911">
        <f t="shared" si="90"/>
        <v>2015</v>
      </c>
      <c r="F2911" s="57">
        <f>_xlfn.XLOOKUP(E2911,'Historical Metal Prices'!$L$4:$Z$4,'Historical Metal Prices'!$L$10:$Z$10)</f>
        <v>0.32505665589752875</v>
      </c>
      <c r="G2911" s="77">
        <f t="shared" si="91"/>
        <v>18438.163366814111</v>
      </c>
    </row>
    <row r="2912" spans="1:7" x14ac:dyDescent="0.2">
      <c r="A2912" s="79">
        <v>42123</v>
      </c>
      <c r="B2912" s="77">
        <v>13391</v>
      </c>
      <c r="C2912" s="84">
        <v>444756</v>
      </c>
      <c r="E2912">
        <f t="shared" si="90"/>
        <v>2015</v>
      </c>
      <c r="F2912" s="57">
        <f>_xlfn.XLOOKUP(E2912,'Historical Metal Prices'!$L$4:$Z$4,'Historical Metal Prices'!$L$10:$Z$10)</f>
        <v>0.32505665589752875</v>
      </c>
      <c r="G2912" s="77">
        <f t="shared" si="91"/>
        <v>17743.833679123807</v>
      </c>
    </row>
    <row r="2913" spans="1:7" x14ac:dyDescent="0.2">
      <c r="A2913" s="79">
        <v>42122</v>
      </c>
      <c r="B2913" s="77">
        <v>13410</v>
      </c>
      <c r="C2913" s="84">
        <v>443670</v>
      </c>
      <c r="E2913">
        <f t="shared" si="90"/>
        <v>2015</v>
      </c>
      <c r="F2913" s="57">
        <f>_xlfn.XLOOKUP(E2913,'Historical Metal Prices'!$L$4:$Z$4,'Historical Metal Prices'!$L$10:$Z$10)</f>
        <v>0.32505665589752875</v>
      </c>
      <c r="G2913" s="77">
        <f t="shared" si="91"/>
        <v>17769.009755585859</v>
      </c>
    </row>
    <row r="2914" spans="1:7" x14ac:dyDescent="0.2">
      <c r="A2914" s="79">
        <v>42121</v>
      </c>
      <c r="B2914" s="77">
        <v>13516</v>
      </c>
      <c r="C2914" s="84">
        <v>442950</v>
      </c>
      <c r="E2914">
        <f t="shared" si="90"/>
        <v>2015</v>
      </c>
      <c r="F2914" s="57">
        <f>_xlfn.XLOOKUP(E2914,'Historical Metal Prices'!$L$4:$Z$4,'Historical Metal Prices'!$L$10:$Z$10)</f>
        <v>0.32505665589752875</v>
      </c>
      <c r="G2914" s="77">
        <f t="shared" si="91"/>
        <v>17909.465761110998</v>
      </c>
    </row>
    <row r="2915" spans="1:7" x14ac:dyDescent="0.2">
      <c r="A2915" s="79">
        <v>42118</v>
      </c>
      <c r="B2915" s="77">
        <v>13158</v>
      </c>
      <c r="C2915" s="84">
        <v>436542</v>
      </c>
      <c r="E2915">
        <f t="shared" si="90"/>
        <v>2015</v>
      </c>
      <c r="F2915" s="57">
        <f>_xlfn.XLOOKUP(E2915,'Historical Metal Prices'!$L$4:$Z$4,'Historical Metal Prices'!$L$10:$Z$10)</f>
        <v>0.32505665589752875</v>
      </c>
      <c r="G2915" s="77">
        <f t="shared" si="91"/>
        <v>17435.095478299685</v>
      </c>
    </row>
    <row r="2916" spans="1:7" x14ac:dyDescent="0.2">
      <c r="A2916" s="79">
        <v>42117</v>
      </c>
      <c r="B2916" s="77">
        <v>12658</v>
      </c>
      <c r="C2916" s="84">
        <v>435558</v>
      </c>
      <c r="E2916">
        <f t="shared" si="90"/>
        <v>2015</v>
      </c>
      <c r="F2916" s="57">
        <f>_xlfn.XLOOKUP(E2916,'Historical Metal Prices'!$L$4:$Z$4,'Historical Metal Prices'!$L$10:$Z$10)</f>
        <v>0.32505665589752875</v>
      </c>
      <c r="G2916" s="77">
        <f t="shared" si="91"/>
        <v>16772.567150350918</v>
      </c>
    </row>
    <row r="2917" spans="1:7" x14ac:dyDescent="0.2">
      <c r="A2917" s="79">
        <v>42116</v>
      </c>
      <c r="B2917" s="77">
        <v>12626.5</v>
      </c>
      <c r="C2917" s="84">
        <v>434712</v>
      </c>
      <c r="E2917">
        <f t="shared" si="90"/>
        <v>2015</v>
      </c>
      <c r="F2917" s="57">
        <f>_xlfn.XLOOKUP(E2917,'Historical Metal Prices'!$L$4:$Z$4,'Historical Metal Prices'!$L$10:$Z$10)</f>
        <v>0.32505665589752875</v>
      </c>
      <c r="G2917" s="77">
        <f t="shared" si="91"/>
        <v>16730.827865690146</v>
      </c>
    </row>
    <row r="2918" spans="1:7" x14ac:dyDescent="0.2">
      <c r="A2918" s="79">
        <v>42115</v>
      </c>
      <c r="B2918" s="77">
        <v>12628</v>
      </c>
      <c r="C2918" s="84">
        <v>434376</v>
      </c>
      <c r="E2918">
        <f t="shared" si="90"/>
        <v>2015</v>
      </c>
      <c r="F2918" s="57">
        <f>_xlfn.XLOOKUP(E2918,'Historical Metal Prices'!$L$4:$Z$4,'Historical Metal Prices'!$L$10:$Z$10)</f>
        <v>0.32505665589752875</v>
      </c>
      <c r="G2918" s="77">
        <f t="shared" si="91"/>
        <v>16732.815450673992</v>
      </c>
    </row>
    <row r="2919" spans="1:7" x14ac:dyDescent="0.2">
      <c r="A2919" s="79">
        <v>42114</v>
      </c>
      <c r="B2919" s="77">
        <v>12751</v>
      </c>
      <c r="C2919" s="84">
        <v>433962</v>
      </c>
      <c r="E2919">
        <f t="shared" si="90"/>
        <v>2015</v>
      </c>
      <c r="F2919" s="57">
        <f>_xlfn.XLOOKUP(E2919,'Historical Metal Prices'!$L$4:$Z$4,'Historical Metal Prices'!$L$10:$Z$10)</f>
        <v>0.32505665589752875</v>
      </c>
      <c r="G2919" s="77">
        <f t="shared" si="91"/>
        <v>16895.79741934939</v>
      </c>
    </row>
    <row r="2920" spans="1:7" x14ac:dyDescent="0.2">
      <c r="A2920" s="79">
        <v>42111</v>
      </c>
      <c r="B2920" s="77">
        <v>12508.5</v>
      </c>
      <c r="C2920" s="84">
        <v>433734</v>
      </c>
      <c r="E2920">
        <f t="shared" si="90"/>
        <v>2015</v>
      </c>
      <c r="F2920" s="57">
        <f>_xlfn.XLOOKUP(E2920,'Historical Metal Prices'!$L$4:$Z$4,'Historical Metal Prices'!$L$10:$Z$10)</f>
        <v>0.32505665589752875</v>
      </c>
      <c r="G2920" s="77">
        <f t="shared" si="91"/>
        <v>16574.471180294237</v>
      </c>
    </row>
    <row r="2921" spans="1:7" x14ac:dyDescent="0.2">
      <c r="A2921" s="79">
        <v>42110</v>
      </c>
      <c r="B2921" s="77">
        <v>12798</v>
      </c>
      <c r="C2921" s="84">
        <v>433752</v>
      </c>
      <c r="E2921">
        <f t="shared" si="90"/>
        <v>2015</v>
      </c>
      <c r="F2921" s="57">
        <f>_xlfn.XLOOKUP(E2921,'Historical Metal Prices'!$L$4:$Z$4,'Historical Metal Prices'!$L$10:$Z$10)</f>
        <v>0.32505665589752875</v>
      </c>
      <c r="G2921" s="77">
        <f t="shared" si="91"/>
        <v>16958.075082176572</v>
      </c>
    </row>
    <row r="2922" spans="1:7" x14ac:dyDescent="0.2">
      <c r="A2922" s="79">
        <v>42109</v>
      </c>
      <c r="B2922" s="77">
        <v>12635</v>
      </c>
      <c r="C2922" s="84">
        <v>433146</v>
      </c>
      <c r="E2922">
        <f t="shared" si="90"/>
        <v>2015</v>
      </c>
      <c r="F2922" s="57">
        <f>_xlfn.XLOOKUP(E2922,'Historical Metal Prices'!$L$4:$Z$4,'Historical Metal Prices'!$L$10:$Z$10)</f>
        <v>0.32505665589752875</v>
      </c>
      <c r="G2922" s="77">
        <f t="shared" si="91"/>
        <v>16742.090847265277</v>
      </c>
    </row>
    <row r="2923" spans="1:7" x14ac:dyDescent="0.2">
      <c r="A2923" s="79">
        <v>42108</v>
      </c>
      <c r="B2923" s="77">
        <v>12546</v>
      </c>
      <c r="C2923" s="84">
        <v>432000</v>
      </c>
      <c r="E2923">
        <f t="shared" si="90"/>
        <v>2015</v>
      </c>
      <c r="F2923" s="57">
        <f>_xlfn.XLOOKUP(E2923,'Historical Metal Prices'!$L$4:$Z$4,'Historical Metal Prices'!$L$10:$Z$10)</f>
        <v>0.32505665589752875</v>
      </c>
      <c r="G2923" s="77">
        <f t="shared" si="91"/>
        <v>16624.160804890395</v>
      </c>
    </row>
    <row r="2924" spans="1:7" x14ac:dyDescent="0.2">
      <c r="A2924" s="79">
        <v>42107</v>
      </c>
      <c r="B2924" s="77">
        <v>12356.5</v>
      </c>
      <c r="C2924" s="84">
        <v>431346</v>
      </c>
      <c r="E2924">
        <f t="shared" si="90"/>
        <v>2015</v>
      </c>
      <c r="F2924" s="57">
        <f>_xlfn.XLOOKUP(E2924,'Historical Metal Prices'!$L$4:$Z$4,'Historical Metal Prices'!$L$10:$Z$10)</f>
        <v>0.32505665589752875</v>
      </c>
      <c r="G2924" s="77">
        <f t="shared" si="91"/>
        <v>16373.062568597814</v>
      </c>
    </row>
    <row r="2925" spans="1:7" x14ac:dyDescent="0.2">
      <c r="A2925" s="79">
        <v>42104</v>
      </c>
      <c r="B2925" s="77">
        <v>12581.5</v>
      </c>
      <c r="C2925" s="84">
        <v>431214</v>
      </c>
      <c r="E2925">
        <f t="shared" si="90"/>
        <v>2015</v>
      </c>
      <c r="F2925" s="57">
        <f>_xlfn.XLOOKUP(E2925,'Historical Metal Prices'!$L$4:$Z$4,'Historical Metal Prices'!$L$10:$Z$10)</f>
        <v>0.32505665589752875</v>
      </c>
      <c r="G2925" s="77">
        <f t="shared" si="91"/>
        <v>16671.200316174756</v>
      </c>
    </row>
    <row r="2926" spans="1:7" x14ac:dyDescent="0.2">
      <c r="A2926" s="79">
        <v>42103</v>
      </c>
      <c r="B2926" s="77">
        <v>12483</v>
      </c>
      <c r="C2926" s="84">
        <v>431292</v>
      </c>
      <c r="E2926">
        <f t="shared" si="90"/>
        <v>2015</v>
      </c>
      <c r="F2926" s="57">
        <f>_xlfn.XLOOKUP(E2926,'Historical Metal Prices'!$L$4:$Z$4,'Historical Metal Prices'!$L$10:$Z$10)</f>
        <v>0.32505665589752875</v>
      </c>
      <c r="G2926" s="77">
        <f t="shared" si="91"/>
        <v>16540.682235568853</v>
      </c>
    </row>
    <row r="2927" spans="1:7" x14ac:dyDescent="0.2">
      <c r="A2927" s="79">
        <v>42102</v>
      </c>
      <c r="B2927" s="77">
        <v>12524.5</v>
      </c>
      <c r="C2927" s="84">
        <v>431172</v>
      </c>
      <c r="E2927">
        <f t="shared" si="90"/>
        <v>2015</v>
      </c>
      <c r="F2927" s="57">
        <f>_xlfn.XLOOKUP(E2927,'Historical Metal Prices'!$L$4:$Z$4,'Historical Metal Prices'!$L$10:$Z$10)</f>
        <v>0.32505665589752875</v>
      </c>
      <c r="G2927" s="77">
        <f t="shared" si="91"/>
        <v>16595.6720867886</v>
      </c>
    </row>
    <row r="2928" spans="1:7" x14ac:dyDescent="0.2">
      <c r="A2928" s="79">
        <v>42101</v>
      </c>
      <c r="B2928" s="77">
        <v>12496</v>
      </c>
      <c r="C2928" s="84">
        <v>431376</v>
      </c>
      <c r="E2928">
        <f t="shared" si="90"/>
        <v>2015</v>
      </c>
      <c r="F2928" s="57">
        <f>_xlfn.XLOOKUP(E2928,'Historical Metal Prices'!$L$4:$Z$4,'Historical Metal Prices'!$L$10:$Z$10)</f>
        <v>0.32505665589752875</v>
      </c>
      <c r="G2928" s="77">
        <f t="shared" si="91"/>
        <v>16557.90797209552</v>
      </c>
    </row>
    <row r="2929" spans="1:7" x14ac:dyDescent="0.2">
      <c r="A2929" s="79">
        <v>42100</v>
      </c>
      <c r="B2929" s="77">
        <v>12977</v>
      </c>
      <c r="C2929" s="84">
        <v>431970</v>
      </c>
      <c r="E2929">
        <f t="shared" si="90"/>
        <v>2015</v>
      </c>
      <c r="F2929" s="57">
        <f>_xlfn.XLOOKUP(E2929,'Historical Metal Prices'!$L$4:$Z$4,'Historical Metal Prices'!$L$10:$Z$10)</f>
        <v>0.32505665589752875</v>
      </c>
      <c r="G2929" s="77">
        <f t="shared" si="91"/>
        <v>17195.260223582231</v>
      </c>
    </row>
    <row r="2930" spans="1:7" x14ac:dyDescent="0.2">
      <c r="A2930" s="79">
        <v>42097</v>
      </c>
      <c r="B2930" s="77">
        <v>12977</v>
      </c>
      <c r="C2930" s="84">
        <v>431790</v>
      </c>
      <c r="E2930">
        <f t="shared" si="90"/>
        <v>2015</v>
      </c>
      <c r="F2930" s="57">
        <f>_xlfn.XLOOKUP(E2930,'Historical Metal Prices'!$L$4:$Z$4,'Historical Metal Prices'!$L$10:$Z$10)</f>
        <v>0.32505665589752875</v>
      </c>
      <c r="G2930" s="77">
        <f t="shared" si="91"/>
        <v>17195.260223582231</v>
      </c>
    </row>
    <row r="2931" spans="1:7" x14ac:dyDescent="0.2">
      <c r="A2931" s="79">
        <v>42096</v>
      </c>
      <c r="B2931" s="77">
        <v>12977</v>
      </c>
      <c r="C2931" s="84">
        <v>431790</v>
      </c>
      <c r="E2931">
        <f t="shared" si="90"/>
        <v>2015</v>
      </c>
      <c r="F2931" s="57">
        <f>_xlfn.XLOOKUP(E2931,'Historical Metal Prices'!$L$4:$Z$4,'Historical Metal Prices'!$L$10:$Z$10)</f>
        <v>0.32505665589752875</v>
      </c>
      <c r="G2931" s="77">
        <f t="shared" si="91"/>
        <v>17195.260223582231</v>
      </c>
    </row>
    <row r="2932" spans="1:7" x14ac:dyDescent="0.2">
      <c r="A2932" s="79">
        <v>42095</v>
      </c>
      <c r="B2932" s="77">
        <v>12659</v>
      </c>
      <c r="C2932" s="84">
        <v>431790</v>
      </c>
      <c r="E2932">
        <f t="shared" si="90"/>
        <v>2015</v>
      </c>
      <c r="F2932" s="57">
        <f>_xlfn.XLOOKUP(E2932,'Historical Metal Prices'!$L$4:$Z$4,'Historical Metal Prices'!$L$10:$Z$10)</f>
        <v>0.32505665589752875</v>
      </c>
      <c r="G2932" s="77">
        <f t="shared" si="91"/>
        <v>16773.892207006815</v>
      </c>
    </row>
    <row r="2933" spans="1:7" x14ac:dyDescent="0.2">
      <c r="A2933" s="79">
        <v>42094</v>
      </c>
      <c r="B2933" s="77">
        <v>12339</v>
      </c>
      <c r="C2933" s="84">
        <v>432996</v>
      </c>
      <c r="E2933">
        <f t="shared" si="90"/>
        <v>2015</v>
      </c>
      <c r="F2933" s="57">
        <f>_xlfn.XLOOKUP(E2933,'Historical Metal Prices'!$L$4:$Z$4,'Historical Metal Prices'!$L$10:$Z$10)</f>
        <v>0.32505665589752875</v>
      </c>
      <c r="G2933" s="77">
        <f t="shared" si="91"/>
        <v>16349.874077119608</v>
      </c>
    </row>
    <row r="2934" spans="1:7" x14ac:dyDescent="0.2">
      <c r="A2934" s="79">
        <v>42093</v>
      </c>
      <c r="B2934" s="77">
        <v>12824.5</v>
      </c>
      <c r="C2934" s="84">
        <v>433806</v>
      </c>
      <c r="E2934">
        <f t="shared" si="90"/>
        <v>2015</v>
      </c>
      <c r="F2934" s="57">
        <f>_xlfn.XLOOKUP(E2934,'Historical Metal Prices'!$L$4:$Z$4,'Historical Metal Prices'!$L$10:$Z$10)</f>
        <v>0.32505665589752875</v>
      </c>
      <c r="G2934" s="77">
        <f t="shared" si="91"/>
        <v>16993.189083557856</v>
      </c>
    </row>
    <row r="2935" spans="1:7" x14ac:dyDescent="0.2">
      <c r="A2935" s="79">
        <v>42090</v>
      </c>
      <c r="B2935" s="77">
        <v>13233</v>
      </c>
      <c r="C2935" s="84">
        <v>435048</v>
      </c>
      <c r="E2935">
        <f t="shared" si="90"/>
        <v>2015</v>
      </c>
      <c r="F2935" s="57">
        <f>_xlfn.XLOOKUP(E2935,'Historical Metal Prices'!$L$4:$Z$4,'Historical Metal Prices'!$L$10:$Z$10)</f>
        <v>0.32505665589752875</v>
      </c>
      <c r="G2935" s="77">
        <f t="shared" si="91"/>
        <v>17534.474727491997</v>
      </c>
    </row>
    <row r="2936" spans="1:7" x14ac:dyDescent="0.2">
      <c r="A2936" s="79">
        <v>42089</v>
      </c>
      <c r="B2936" s="77">
        <v>13647</v>
      </c>
      <c r="C2936" s="84">
        <v>433380</v>
      </c>
      <c r="E2936">
        <f t="shared" si="90"/>
        <v>2015</v>
      </c>
      <c r="F2936" s="57">
        <f>_xlfn.XLOOKUP(E2936,'Historical Metal Prices'!$L$4:$Z$4,'Historical Metal Prices'!$L$10:$Z$10)</f>
        <v>0.32505665589752875</v>
      </c>
      <c r="G2936" s="77">
        <f t="shared" si="91"/>
        <v>18083.048183033574</v>
      </c>
    </row>
    <row r="2937" spans="1:7" x14ac:dyDescent="0.2">
      <c r="A2937" s="79">
        <v>42088</v>
      </c>
      <c r="B2937" s="77">
        <v>13629</v>
      </c>
      <c r="C2937" s="84">
        <v>432792</v>
      </c>
      <c r="E2937">
        <f t="shared" si="90"/>
        <v>2015</v>
      </c>
      <c r="F2937" s="57">
        <f>_xlfn.XLOOKUP(E2937,'Historical Metal Prices'!$L$4:$Z$4,'Historical Metal Prices'!$L$10:$Z$10)</f>
        <v>0.32505665589752875</v>
      </c>
      <c r="G2937" s="77">
        <f t="shared" si="91"/>
        <v>18059.197163227418</v>
      </c>
    </row>
    <row r="2938" spans="1:7" x14ac:dyDescent="0.2">
      <c r="A2938" s="79">
        <v>42087</v>
      </c>
      <c r="B2938" s="77">
        <v>13907.5</v>
      </c>
      <c r="C2938" s="84">
        <v>433980</v>
      </c>
      <c r="E2938">
        <f t="shared" si="90"/>
        <v>2015</v>
      </c>
      <c r="F2938" s="57">
        <f>_xlfn.XLOOKUP(E2938,'Historical Metal Prices'!$L$4:$Z$4,'Historical Metal Prices'!$L$10:$Z$10)</f>
        <v>0.32505665589752875</v>
      </c>
      <c r="G2938" s="77">
        <f t="shared" si="91"/>
        <v>18428.22544189488</v>
      </c>
    </row>
    <row r="2939" spans="1:7" x14ac:dyDescent="0.2">
      <c r="A2939" s="79">
        <v>42086</v>
      </c>
      <c r="B2939" s="77">
        <v>14261.5</v>
      </c>
      <c r="C2939" s="84">
        <v>431490</v>
      </c>
      <c r="E2939">
        <f t="shared" si="90"/>
        <v>2015</v>
      </c>
      <c r="F2939" s="57">
        <f>_xlfn.XLOOKUP(E2939,'Historical Metal Prices'!$L$4:$Z$4,'Historical Metal Prices'!$L$10:$Z$10)</f>
        <v>0.32505665589752875</v>
      </c>
      <c r="G2939" s="77">
        <f t="shared" si="91"/>
        <v>18897.295498082607</v>
      </c>
    </row>
    <row r="2940" spans="1:7" x14ac:dyDescent="0.2">
      <c r="A2940" s="79">
        <v>42083</v>
      </c>
      <c r="B2940" s="77">
        <v>14210</v>
      </c>
      <c r="C2940" s="84">
        <v>430008</v>
      </c>
      <c r="E2940">
        <f t="shared" si="90"/>
        <v>2015</v>
      </c>
      <c r="F2940" s="57">
        <f>_xlfn.XLOOKUP(E2940,'Historical Metal Prices'!$L$4:$Z$4,'Historical Metal Prices'!$L$10:$Z$10)</f>
        <v>0.32505665589752875</v>
      </c>
      <c r="G2940" s="77">
        <f t="shared" si="91"/>
        <v>18829.055080303882</v>
      </c>
    </row>
    <row r="2941" spans="1:7" x14ac:dyDescent="0.2">
      <c r="A2941" s="79">
        <v>42082</v>
      </c>
      <c r="B2941" s="77">
        <v>13734.5</v>
      </c>
      <c r="C2941" s="84">
        <v>430482</v>
      </c>
      <c r="E2941">
        <f t="shared" si="90"/>
        <v>2015</v>
      </c>
      <c r="F2941" s="57">
        <f>_xlfn.XLOOKUP(E2941,'Historical Metal Prices'!$L$4:$Z$4,'Historical Metal Prices'!$L$10:$Z$10)</f>
        <v>0.32505665589752875</v>
      </c>
      <c r="G2941" s="77">
        <f t="shared" si="91"/>
        <v>18198.99064042461</v>
      </c>
    </row>
    <row r="2942" spans="1:7" x14ac:dyDescent="0.2">
      <c r="A2942" s="79">
        <v>42081</v>
      </c>
      <c r="B2942" s="77">
        <v>13466</v>
      </c>
      <c r="C2942" s="84">
        <v>431820</v>
      </c>
      <c r="E2942">
        <f t="shared" si="90"/>
        <v>2015</v>
      </c>
      <c r="F2942" s="57">
        <f>_xlfn.XLOOKUP(E2942,'Historical Metal Prices'!$L$4:$Z$4,'Historical Metal Prices'!$L$10:$Z$10)</f>
        <v>0.32505665589752875</v>
      </c>
      <c r="G2942" s="77">
        <f t="shared" si="91"/>
        <v>17843.212928316123</v>
      </c>
    </row>
    <row r="2943" spans="1:7" x14ac:dyDescent="0.2">
      <c r="A2943" s="79">
        <v>42080</v>
      </c>
      <c r="B2943" s="77">
        <v>13677.5</v>
      </c>
      <c r="C2943" s="84">
        <v>431034</v>
      </c>
      <c r="E2943">
        <f t="shared" si="90"/>
        <v>2015</v>
      </c>
      <c r="F2943" s="57">
        <f>_xlfn.XLOOKUP(E2943,'Historical Metal Prices'!$L$4:$Z$4,'Historical Metal Prices'!$L$10:$Z$10)</f>
        <v>0.32505665589752875</v>
      </c>
      <c r="G2943" s="77">
        <f t="shared" si="91"/>
        <v>18123.46241103845</v>
      </c>
    </row>
    <row r="2944" spans="1:7" x14ac:dyDescent="0.2">
      <c r="A2944" s="79">
        <v>42079</v>
      </c>
      <c r="B2944" s="77">
        <v>13871</v>
      </c>
      <c r="C2944" s="84">
        <v>432120</v>
      </c>
      <c r="E2944">
        <f t="shared" si="90"/>
        <v>2015</v>
      </c>
      <c r="F2944" s="57">
        <f>_xlfn.XLOOKUP(E2944,'Historical Metal Prices'!$L$4:$Z$4,'Historical Metal Prices'!$L$10:$Z$10)</f>
        <v>0.32505665589752875</v>
      </c>
      <c r="G2944" s="77">
        <f t="shared" si="91"/>
        <v>18379.860873954622</v>
      </c>
    </row>
    <row r="2945" spans="1:7" x14ac:dyDescent="0.2">
      <c r="A2945" s="79">
        <v>42076</v>
      </c>
      <c r="B2945" s="77">
        <v>14079.5</v>
      </c>
      <c r="C2945" s="84">
        <v>428910</v>
      </c>
      <c r="E2945">
        <f t="shared" si="90"/>
        <v>2015</v>
      </c>
      <c r="F2945" s="57">
        <f>_xlfn.XLOOKUP(E2945,'Historical Metal Prices'!$L$4:$Z$4,'Historical Metal Prices'!$L$10:$Z$10)</f>
        <v>0.32505665589752875</v>
      </c>
      <c r="G2945" s="77">
        <f t="shared" si="91"/>
        <v>18656.135186709256</v>
      </c>
    </row>
    <row r="2946" spans="1:7" x14ac:dyDescent="0.2">
      <c r="A2946" s="79">
        <v>42075</v>
      </c>
      <c r="B2946" s="77">
        <v>13848</v>
      </c>
      <c r="C2946" s="84">
        <v>430146</v>
      </c>
      <c r="E2946">
        <f t="shared" si="90"/>
        <v>2015</v>
      </c>
      <c r="F2946" s="57">
        <f>_xlfn.XLOOKUP(E2946,'Historical Metal Prices'!$L$4:$Z$4,'Historical Metal Prices'!$L$10:$Z$10)</f>
        <v>0.32505665589752875</v>
      </c>
      <c r="G2946" s="77">
        <f t="shared" si="91"/>
        <v>18349.384570868977</v>
      </c>
    </row>
    <row r="2947" spans="1:7" x14ac:dyDescent="0.2">
      <c r="A2947" s="79">
        <v>42074</v>
      </c>
      <c r="B2947" s="77">
        <v>13717</v>
      </c>
      <c r="C2947" s="84">
        <v>430854</v>
      </c>
      <c r="E2947">
        <f t="shared" si="90"/>
        <v>2015</v>
      </c>
      <c r="F2947" s="57">
        <f>_xlfn.XLOOKUP(E2947,'Historical Metal Prices'!$L$4:$Z$4,'Historical Metal Prices'!$L$10:$Z$10)</f>
        <v>0.32505665589752875</v>
      </c>
      <c r="G2947" s="77">
        <f t="shared" si="91"/>
        <v>18175.802148946401</v>
      </c>
    </row>
    <row r="2948" spans="1:7" x14ac:dyDescent="0.2">
      <c r="A2948" s="79">
        <v>42073</v>
      </c>
      <c r="B2948" s="77">
        <v>13992</v>
      </c>
      <c r="C2948" s="84">
        <v>432480</v>
      </c>
      <c r="E2948">
        <f t="shared" si="90"/>
        <v>2015</v>
      </c>
      <c r="F2948" s="57">
        <f>_xlfn.XLOOKUP(E2948,'Historical Metal Prices'!$L$4:$Z$4,'Historical Metal Prices'!$L$10:$Z$10)</f>
        <v>0.32505665589752875</v>
      </c>
      <c r="G2948" s="77">
        <f t="shared" si="91"/>
        <v>18540.192729318223</v>
      </c>
    </row>
    <row r="2949" spans="1:7" x14ac:dyDescent="0.2">
      <c r="A2949" s="79">
        <v>42072</v>
      </c>
      <c r="B2949" s="77">
        <v>14447</v>
      </c>
      <c r="C2949" s="84">
        <v>432900</v>
      </c>
      <c r="E2949">
        <f t="shared" si="90"/>
        <v>2015</v>
      </c>
      <c r="F2949" s="57">
        <f>_xlfn.XLOOKUP(E2949,'Historical Metal Prices'!$L$4:$Z$4,'Historical Metal Prices'!$L$10:$Z$10)</f>
        <v>0.32505665589752875</v>
      </c>
      <c r="G2949" s="77">
        <f t="shared" si="91"/>
        <v>19143.093507751597</v>
      </c>
    </row>
    <row r="2950" spans="1:7" x14ac:dyDescent="0.2">
      <c r="A2950" s="79">
        <v>42069</v>
      </c>
      <c r="B2950" s="77">
        <v>14311</v>
      </c>
      <c r="C2950" s="84">
        <v>431856</v>
      </c>
      <c r="E2950">
        <f t="shared" si="90"/>
        <v>2015</v>
      </c>
      <c r="F2950" s="57">
        <f>_xlfn.XLOOKUP(E2950,'Historical Metal Prices'!$L$4:$Z$4,'Historical Metal Prices'!$L$10:$Z$10)</f>
        <v>0.32505665589752875</v>
      </c>
      <c r="G2950" s="77">
        <f t="shared" si="91"/>
        <v>18962.885802549536</v>
      </c>
    </row>
    <row r="2951" spans="1:7" x14ac:dyDescent="0.2">
      <c r="A2951" s="79">
        <v>42068</v>
      </c>
      <c r="B2951" s="77">
        <v>14139.5</v>
      </c>
      <c r="C2951" s="84">
        <v>431442</v>
      </c>
      <c r="E2951">
        <f t="shared" si="90"/>
        <v>2015</v>
      </c>
      <c r="F2951" s="57">
        <f>_xlfn.XLOOKUP(E2951,'Historical Metal Prices'!$L$4:$Z$4,'Historical Metal Prices'!$L$10:$Z$10)</f>
        <v>0.32505665589752875</v>
      </c>
      <c r="G2951" s="77">
        <f t="shared" si="91"/>
        <v>18735.638586063109</v>
      </c>
    </row>
    <row r="2952" spans="1:7" x14ac:dyDescent="0.2">
      <c r="A2952" s="79">
        <v>42067</v>
      </c>
      <c r="B2952" s="77">
        <v>13878.5</v>
      </c>
      <c r="C2952" s="84">
        <v>431442</v>
      </c>
      <c r="E2952">
        <f t="shared" si="90"/>
        <v>2015</v>
      </c>
      <c r="F2952" s="57">
        <f>_xlfn.XLOOKUP(E2952,'Historical Metal Prices'!$L$4:$Z$4,'Historical Metal Prices'!$L$10:$Z$10)</f>
        <v>0.32505665589752875</v>
      </c>
      <c r="G2952" s="77">
        <f t="shared" si="91"/>
        <v>18389.798798873853</v>
      </c>
    </row>
    <row r="2953" spans="1:7" x14ac:dyDescent="0.2">
      <c r="A2953" s="79">
        <v>42066</v>
      </c>
      <c r="B2953" s="77">
        <v>13614.5</v>
      </c>
      <c r="C2953" s="84">
        <v>431274</v>
      </c>
      <c r="E2953">
        <f t="shared" si="90"/>
        <v>2015</v>
      </c>
      <c r="F2953" s="57">
        <f>_xlfn.XLOOKUP(E2953,'Historical Metal Prices'!$L$4:$Z$4,'Historical Metal Prices'!$L$10:$Z$10)</f>
        <v>0.32505665589752875</v>
      </c>
      <c r="G2953" s="77">
        <f t="shared" si="91"/>
        <v>18039.983841716905</v>
      </c>
    </row>
    <row r="2954" spans="1:7" x14ac:dyDescent="0.2">
      <c r="A2954" s="79">
        <v>42065</v>
      </c>
      <c r="B2954" s="77">
        <v>13793.5</v>
      </c>
      <c r="C2954" s="84">
        <v>430932</v>
      </c>
      <c r="E2954">
        <f t="shared" si="90"/>
        <v>2015</v>
      </c>
      <c r="F2954" s="57">
        <f>_xlfn.XLOOKUP(E2954,'Historical Metal Prices'!$L$4:$Z$4,'Historical Metal Prices'!$L$10:$Z$10)</f>
        <v>0.32505665589752875</v>
      </c>
      <c r="G2954" s="77">
        <f t="shared" si="91"/>
        <v>18277.168983122563</v>
      </c>
    </row>
    <row r="2955" spans="1:7" x14ac:dyDescent="0.2">
      <c r="A2955" s="79">
        <v>42062</v>
      </c>
      <c r="B2955" s="77">
        <v>14037</v>
      </c>
      <c r="C2955" s="84">
        <v>430944</v>
      </c>
      <c r="E2955">
        <f t="shared" ref="E2955:E3018" si="92">YEAR(A2955)</f>
        <v>2015</v>
      </c>
      <c r="F2955" s="57">
        <f>_xlfn.XLOOKUP(E2955,'Historical Metal Prices'!$L$4:$Z$4,'Historical Metal Prices'!$L$10:$Z$10)</f>
        <v>0.32505665589752875</v>
      </c>
      <c r="G2955" s="77">
        <f t="shared" ref="G2955:G3018" si="93">IFERROR(B2955*(1+F2955),G2956)</f>
        <v>18599.820278833609</v>
      </c>
    </row>
    <row r="2956" spans="1:7" x14ac:dyDescent="0.2">
      <c r="A2956" s="79">
        <v>42061</v>
      </c>
      <c r="B2956" s="77">
        <v>14322.5</v>
      </c>
      <c r="C2956" s="84">
        <v>428676</v>
      </c>
      <c r="E2956">
        <f t="shared" si="92"/>
        <v>2015</v>
      </c>
      <c r="F2956" s="57">
        <f>_xlfn.XLOOKUP(E2956,'Historical Metal Prices'!$L$4:$Z$4,'Historical Metal Prices'!$L$10:$Z$10)</f>
        <v>0.32505665589752875</v>
      </c>
      <c r="G2956" s="77">
        <f t="shared" si="93"/>
        <v>18978.123954092356</v>
      </c>
    </row>
    <row r="2957" spans="1:7" x14ac:dyDescent="0.2">
      <c r="A2957" s="79">
        <v>42060</v>
      </c>
      <c r="B2957" s="77">
        <v>14325</v>
      </c>
      <c r="C2957" s="84">
        <v>427596</v>
      </c>
      <c r="E2957">
        <f t="shared" si="92"/>
        <v>2015</v>
      </c>
      <c r="F2957" s="57">
        <f>_xlfn.XLOOKUP(E2957,'Historical Metal Prices'!$L$4:$Z$4,'Historical Metal Prices'!$L$10:$Z$10)</f>
        <v>0.32505665589752875</v>
      </c>
      <c r="G2957" s="77">
        <f t="shared" si="93"/>
        <v>18981.436595732099</v>
      </c>
    </row>
    <row r="2958" spans="1:7" x14ac:dyDescent="0.2">
      <c r="A2958" s="79">
        <v>42059</v>
      </c>
      <c r="B2958" s="77">
        <v>14291</v>
      </c>
      <c r="C2958" s="84">
        <v>425334</v>
      </c>
      <c r="E2958">
        <f t="shared" si="92"/>
        <v>2015</v>
      </c>
      <c r="F2958" s="57">
        <f>_xlfn.XLOOKUP(E2958,'Historical Metal Prices'!$L$4:$Z$4,'Historical Metal Prices'!$L$10:$Z$10)</f>
        <v>0.32505665589752875</v>
      </c>
      <c r="G2958" s="77">
        <f t="shared" si="93"/>
        <v>18936.384669431583</v>
      </c>
    </row>
    <row r="2959" spans="1:7" x14ac:dyDescent="0.2">
      <c r="A2959" s="79">
        <v>42058</v>
      </c>
      <c r="B2959" s="77">
        <v>14068</v>
      </c>
      <c r="C2959" s="84">
        <v>424548</v>
      </c>
      <c r="E2959">
        <f t="shared" si="92"/>
        <v>2015</v>
      </c>
      <c r="F2959" s="57">
        <f>_xlfn.XLOOKUP(E2959,'Historical Metal Prices'!$L$4:$Z$4,'Historical Metal Prices'!$L$10:$Z$10)</f>
        <v>0.32505665589752875</v>
      </c>
      <c r="G2959" s="77">
        <f t="shared" si="93"/>
        <v>18640.897035166436</v>
      </c>
    </row>
    <row r="2960" spans="1:7" x14ac:dyDescent="0.2">
      <c r="A2960" s="79">
        <v>42055</v>
      </c>
      <c r="B2960" s="77">
        <v>13898.5</v>
      </c>
      <c r="C2960" s="84">
        <v>424932</v>
      </c>
      <c r="E2960">
        <f t="shared" si="92"/>
        <v>2015</v>
      </c>
      <c r="F2960" s="57">
        <f>_xlfn.XLOOKUP(E2960,'Historical Metal Prices'!$L$4:$Z$4,'Historical Metal Prices'!$L$10:$Z$10)</f>
        <v>0.32505665589752875</v>
      </c>
      <c r="G2960" s="77">
        <f t="shared" si="93"/>
        <v>18416.299931991802</v>
      </c>
    </row>
    <row r="2961" spans="1:7" x14ac:dyDescent="0.2">
      <c r="A2961" s="79">
        <v>42054</v>
      </c>
      <c r="B2961" s="77">
        <v>13927.5</v>
      </c>
      <c r="C2961" s="84">
        <v>425934</v>
      </c>
      <c r="E2961">
        <f t="shared" si="92"/>
        <v>2015</v>
      </c>
      <c r="F2961" s="57">
        <f>_xlfn.XLOOKUP(E2961,'Historical Metal Prices'!$L$4:$Z$4,'Historical Metal Prices'!$L$10:$Z$10)</f>
        <v>0.32505665589752875</v>
      </c>
      <c r="G2961" s="77">
        <f t="shared" si="93"/>
        <v>18454.726575012832</v>
      </c>
    </row>
    <row r="2962" spans="1:7" x14ac:dyDescent="0.2">
      <c r="A2962" s="79">
        <v>42053</v>
      </c>
      <c r="B2962" s="77">
        <v>14194.5</v>
      </c>
      <c r="C2962" s="84">
        <v>425604</v>
      </c>
      <c r="E2962">
        <f t="shared" si="92"/>
        <v>2015</v>
      </c>
      <c r="F2962" s="57">
        <f>_xlfn.XLOOKUP(E2962,'Historical Metal Prices'!$L$4:$Z$4,'Historical Metal Prices'!$L$10:$Z$10)</f>
        <v>0.32505665589752875</v>
      </c>
      <c r="G2962" s="77">
        <f t="shared" si="93"/>
        <v>18808.516702137473</v>
      </c>
    </row>
    <row r="2963" spans="1:7" x14ac:dyDescent="0.2">
      <c r="A2963" s="79">
        <v>42052</v>
      </c>
      <c r="B2963" s="77">
        <v>14178.5</v>
      </c>
      <c r="C2963" s="84">
        <v>425790</v>
      </c>
      <c r="E2963">
        <f t="shared" si="92"/>
        <v>2015</v>
      </c>
      <c r="F2963" s="57">
        <f>_xlfn.XLOOKUP(E2963,'Historical Metal Prices'!$L$4:$Z$4,'Historical Metal Prices'!$L$10:$Z$10)</f>
        <v>0.32505665589752875</v>
      </c>
      <c r="G2963" s="77">
        <f t="shared" si="93"/>
        <v>18787.31579564311</v>
      </c>
    </row>
    <row r="2964" spans="1:7" x14ac:dyDescent="0.2">
      <c r="A2964" s="79">
        <v>42051</v>
      </c>
      <c r="B2964" s="77">
        <v>14542</v>
      </c>
      <c r="C2964" s="84">
        <v>426114</v>
      </c>
      <c r="E2964">
        <f t="shared" si="92"/>
        <v>2015</v>
      </c>
      <c r="F2964" s="57">
        <f>_xlfn.XLOOKUP(E2964,'Historical Metal Prices'!$L$4:$Z$4,'Historical Metal Prices'!$L$10:$Z$10)</f>
        <v>0.32505665589752875</v>
      </c>
      <c r="G2964" s="77">
        <f t="shared" si="93"/>
        <v>19268.973890061861</v>
      </c>
    </row>
    <row r="2965" spans="1:7" x14ac:dyDescent="0.2">
      <c r="A2965" s="79">
        <v>42048</v>
      </c>
      <c r="B2965" s="77">
        <v>14589</v>
      </c>
      <c r="C2965" s="84">
        <v>425838</v>
      </c>
      <c r="E2965">
        <f t="shared" si="92"/>
        <v>2015</v>
      </c>
      <c r="F2965" s="57">
        <f>_xlfn.XLOOKUP(E2965,'Historical Metal Prices'!$L$4:$Z$4,'Historical Metal Prices'!$L$10:$Z$10)</f>
        <v>0.32505665589752875</v>
      </c>
      <c r="G2965" s="77">
        <f t="shared" si="93"/>
        <v>19331.251552889047</v>
      </c>
    </row>
    <row r="2966" spans="1:7" x14ac:dyDescent="0.2">
      <c r="A2966" s="79">
        <v>42047</v>
      </c>
      <c r="B2966" s="77">
        <v>14648</v>
      </c>
      <c r="C2966" s="84">
        <v>426228</v>
      </c>
      <c r="E2966">
        <f t="shared" si="92"/>
        <v>2015</v>
      </c>
      <c r="F2966" s="57">
        <f>_xlfn.XLOOKUP(E2966,'Historical Metal Prices'!$L$4:$Z$4,'Historical Metal Prices'!$L$10:$Z$10)</f>
        <v>0.32505665589752875</v>
      </c>
      <c r="G2966" s="77">
        <f t="shared" si="93"/>
        <v>19409.429895587</v>
      </c>
    </row>
    <row r="2967" spans="1:7" x14ac:dyDescent="0.2">
      <c r="A2967" s="79">
        <v>42046</v>
      </c>
      <c r="B2967" s="77">
        <v>14690.5</v>
      </c>
      <c r="C2967" s="84">
        <v>425310</v>
      </c>
      <c r="E2967">
        <f t="shared" si="92"/>
        <v>2015</v>
      </c>
      <c r="F2967" s="57">
        <f>_xlfn.XLOOKUP(E2967,'Historical Metal Prices'!$L$4:$Z$4,'Historical Metal Prices'!$L$10:$Z$10)</f>
        <v>0.32505665589752875</v>
      </c>
      <c r="G2967" s="77">
        <f t="shared" si="93"/>
        <v>19465.744803462647</v>
      </c>
    </row>
    <row r="2968" spans="1:7" x14ac:dyDescent="0.2">
      <c r="A2968" s="79">
        <v>42045</v>
      </c>
      <c r="B2968" s="77">
        <v>14764.75</v>
      </c>
      <c r="C2968" s="84">
        <v>426018</v>
      </c>
      <c r="E2968">
        <f t="shared" si="92"/>
        <v>2015</v>
      </c>
      <c r="F2968" s="57">
        <f>_xlfn.XLOOKUP(E2968,'Historical Metal Prices'!$L$4:$Z$4,'Historical Metal Prices'!$L$10:$Z$10)</f>
        <v>0.32505665589752875</v>
      </c>
      <c r="G2968" s="77">
        <f t="shared" si="93"/>
        <v>19564.130260163038</v>
      </c>
    </row>
    <row r="2969" spans="1:7" x14ac:dyDescent="0.2">
      <c r="A2969" s="79">
        <v>42044</v>
      </c>
      <c r="B2969" s="77">
        <v>15098.75</v>
      </c>
      <c r="C2969" s="84">
        <v>426090</v>
      </c>
      <c r="E2969">
        <f t="shared" si="92"/>
        <v>2015</v>
      </c>
      <c r="F2969" s="57">
        <f>_xlfn.XLOOKUP(E2969,'Historical Metal Prices'!$L$4:$Z$4,'Historical Metal Prices'!$L$10:$Z$10)</f>
        <v>0.32505665589752875</v>
      </c>
      <c r="G2969" s="77">
        <f t="shared" si="93"/>
        <v>20006.699183232813</v>
      </c>
    </row>
    <row r="2970" spans="1:7" x14ac:dyDescent="0.2">
      <c r="A2970" s="79">
        <v>42041</v>
      </c>
      <c r="B2970" s="77">
        <v>15179</v>
      </c>
      <c r="C2970" s="84">
        <v>426324</v>
      </c>
      <c r="E2970">
        <f t="shared" si="92"/>
        <v>2015</v>
      </c>
      <c r="F2970" s="57">
        <f>_xlfn.XLOOKUP(E2970,'Historical Metal Prices'!$L$4:$Z$4,'Historical Metal Prices'!$L$10:$Z$10)</f>
        <v>0.32505665589752875</v>
      </c>
      <c r="G2970" s="77">
        <f t="shared" si="93"/>
        <v>20113.034979868589</v>
      </c>
    </row>
    <row r="2971" spans="1:7" x14ac:dyDescent="0.2">
      <c r="A2971" s="79">
        <v>42040</v>
      </c>
      <c r="B2971" s="77">
        <v>15122.75</v>
      </c>
      <c r="C2971" s="84">
        <v>424206</v>
      </c>
      <c r="E2971">
        <f t="shared" si="92"/>
        <v>2015</v>
      </c>
      <c r="F2971" s="57">
        <f>_xlfn.XLOOKUP(E2971,'Historical Metal Prices'!$L$4:$Z$4,'Historical Metal Prices'!$L$10:$Z$10)</f>
        <v>0.32505665589752875</v>
      </c>
      <c r="G2971" s="77">
        <f t="shared" si="93"/>
        <v>20038.500542974354</v>
      </c>
    </row>
    <row r="2972" spans="1:7" x14ac:dyDescent="0.2">
      <c r="A2972" s="79">
        <v>42039</v>
      </c>
      <c r="B2972" s="77">
        <v>15070</v>
      </c>
      <c r="C2972" s="84">
        <v>423480</v>
      </c>
      <c r="E2972">
        <f t="shared" si="92"/>
        <v>2015</v>
      </c>
      <c r="F2972" s="57">
        <f>_xlfn.XLOOKUP(E2972,'Historical Metal Prices'!$L$4:$Z$4,'Historical Metal Prices'!$L$10:$Z$10)</f>
        <v>0.32505665589752875</v>
      </c>
      <c r="G2972" s="77">
        <f t="shared" si="93"/>
        <v>19968.603804375758</v>
      </c>
    </row>
    <row r="2973" spans="1:7" x14ac:dyDescent="0.2">
      <c r="A2973" s="79">
        <v>42038</v>
      </c>
      <c r="B2973" s="77">
        <v>15255.5</v>
      </c>
      <c r="C2973" s="84">
        <v>424788</v>
      </c>
      <c r="E2973">
        <f t="shared" si="92"/>
        <v>2015</v>
      </c>
      <c r="F2973" s="57">
        <f>_xlfn.XLOOKUP(E2973,'Historical Metal Prices'!$L$4:$Z$4,'Historical Metal Prices'!$L$10:$Z$10)</f>
        <v>0.32505665589752875</v>
      </c>
      <c r="G2973" s="77">
        <f t="shared" si="93"/>
        <v>20214.401814044752</v>
      </c>
    </row>
    <row r="2974" spans="1:7" x14ac:dyDescent="0.2">
      <c r="A2974" s="79">
        <v>42037</v>
      </c>
      <c r="B2974" s="77">
        <v>15274</v>
      </c>
      <c r="C2974" s="84">
        <v>426240</v>
      </c>
      <c r="E2974">
        <f t="shared" si="92"/>
        <v>2015</v>
      </c>
      <c r="F2974" s="57">
        <f>_xlfn.XLOOKUP(E2974,'Historical Metal Prices'!$L$4:$Z$4,'Historical Metal Prices'!$L$10:$Z$10)</f>
        <v>0.32505665589752875</v>
      </c>
      <c r="G2974" s="77">
        <f t="shared" si="93"/>
        <v>20238.915362178854</v>
      </c>
    </row>
    <row r="2975" spans="1:7" x14ac:dyDescent="0.2">
      <c r="A2975" s="79">
        <v>42034</v>
      </c>
      <c r="B2975" s="77">
        <v>15109</v>
      </c>
      <c r="C2975" s="84">
        <v>424974</v>
      </c>
      <c r="E2975">
        <f t="shared" si="92"/>
        <v>2015</v>
      </c>
      <c r="F2975" s="57">
        <f>_xlfn.XLOOKUP(E2975,'Historical Metal Prices'!$L$4:$Z$4,'Historical Metal Prices'!$L$10:$Z$10)</f>
        <v>0.32505665589752875</v>
      </c>
      <c r="G2975" s="77">
        <f t="shared" si="93"/>
        <v>20020.281013955762</v>
      </c>
    </row>
    <row r="2976" spans="1:7" x14ac:dyDescent="0.2">
      <c r="A2976" s="79">
        <v>42033</v>
      </c>
      <c r="B2976" s="77">
        <v>14846</v>
      </c>
      <c r="C2976" s="84">
        <v>426240</v>
      </c>
      <c r="E2976">
        <f t="shared" si="92"/>
        <v>2015</v>
      </c>
      <c r="F2976" s="57">
        <f>_xlfn.XLOOKUP(E2976,'Historical Metal Prices'!$L$4:$Z$4,'Historical Metal Prices'!$L$10:$Z$10)</f>
        <v>0.32505665589752875</v>
      </c>
      <c r="G2976" s="77">
        <f t="shared" si="93"/>
        <v>19671.79111345471</v>
      </c>
    </row>
    <row r="2977" spans="1:7" x14ac:dyDescent="0.2">
      <c r="A2977" s="79">
        <v>42032</v>
      </c>
      <c r="B2977" s="77">
        <v>14993</v>
      </c>
      <c r="C2977" s="84">
        <v>425562</v>
      </c>
      <c r="E2977">
        <f t="shared" si="92"/>
        <v>2015</v>
      </c>
      <c r="F2977" s="57">
        <f>_xlfn.XLOOKUP(E2977,'Historical Metal Prices'!$L$4:$Z$4,'Historical Metal Prices'!$L$10:$Z$10)</f>
        <v>0.32505665589752875</v>
      </c>
      <c r="G2977" s="77">
        <f t="shared" si="93"/>
        <v>19866.574441871649</v>
      </c>
    </row>
    <row r="2978" spans="1:7" x14ac:dyDescent="0.2">
      <c r="A2978" s="79">
        <v>42031</v>
      </c>
      <c r="B2978" s="77">
        <v>14730.5</v>
      </c>
      <c r="C2978" s="84">
        <v>423726</v>
      </c>
      <c r="E2978">
        <f t="shared" si="92"/>
        <v>2015</v>
      </c>
      <c r="F2978" s="57">
        <f>_xlfn.XLOOKUP(E2978,'Historical Metal Prices'!$L$4:$Z$4,'Historical Metal Prices'!$L$10:$Z$10)</f>
        <v>0.32505665589752875</v>
      </c>
      <c r="G2978" s="77">
        <f t="shared" si="93"/>
        <v>19518.747069698547</v>
      </c>
    </row>
    <row r="2979" spans="1:7" x14ac:dyDescent="0.2">
      <c r="A2979" s="79">
        <v>42030</v>
      </c>
      <c r="B2979" s="77">
        <v>14692</v>
      </c>
      <c r="C2979" s="84">
        <v>424110</v>
      </c>
      <c r="E2979">
        <f t="shared" si="92"/>
        <v>2015</v>
      </c>
      <c r="F2979" s="57">
        <f>_xlfn.XLOOKUP(E2979,'Historical Metal Prices'!$L$4:$Z$4,'Historical Metal Prices'!$L$10:$Z$10)</f>
        <v>0.32505665589752875</v>
      </c>
      <c r="G2979" s="77">
        <f t="shared" si="93"/>
        <v>19467.732388446493</v>
      </c>
    </row>
    <row r="2980" spans="1:7" x14ac:dyDescent="0.2">
      <c r="A2980" s="79">
        <v>42027</v>
      </c>
      <c r="B2980" s="77">
        <v>14293</v>
      </c>
      <c r="C2980" s="84">
        <v>424344</v>
      </c>
      <c r="E2980">
        <f t="shared" si="92"/>
        <v>2015</v>
      </c>
      <c r="F2980" s="57">
        <f>_xlfn.XLOOKUP(E2980,'Historical Metal Prices'!$L$4:$Z$4,'Historical Metal Prices'!$L$10:$Z$10)</f>
        <v>0.32505665589752875</v>
      </c>
      <c r="G2980" s="77">
        <f t="shared" si="93"/>
        <v>18939.03478274338</v>
      </c>
    </row>
    <row r="2981" spans="1:7" x14ac:dyDescent="0.2">
      <c r="A2981" s="79">
        <v>42026</v>
      </c>
      <c r="B2981" s="77">
        <v>14792</v>
      </c>
      <c r="C2981" s="84">
        <v>423036</v>
      </c>
      <c r="E2981">
        <f t="shared" si="92"/>
        <v>2015</v>
      </c>
      <c r="F2981" s="57">
        <f>_xlfn.XLOOKUP(E2981,'Historical Metal Prices'!$L$4:$Z$4,'Historical Metal Prices'!$L$10:$Z$10)</f>
        <v>0.32505665589752875</v>
      </c>
      <c r="G2981" s="77">
        <f t="shared" si="93"/>
        <v>19600.238054036246</v>
      </c>
    </row>
    <row r="2982" spans="1:7" x14ac:dyDescent="0.2">
      <c r="A2982" s="79">
        <v>42025</v>
      </c>
      <c r="B2982" s="77">
        <v>14971.5</v>
      </c>
      <c r="C2982" s="84">
        <v>421842</v>
      </c>
      <c r="E2982">
        <f t="shared" si="92"/>
        <v>2015</v>
      </c>
      <c r="F2982" s="57">
        <f>_xlfn.XLOOKUP(E2982,'Historical Metal Prices'!$L$4:$Z$4,'Historical Metal Prices'!$L$10:$Z$10)</f>
        <v>0.32505665589752875</v>
      </c>
      <c r="G2982" s="77">
        <f t="shared" si="93"/>
        <v>19838.085723769851</v>
      </c>
    </row>
    <row r="2983" spans="1:7" x14ac:dyDescent="0.2">
      <c r="A2983" s="79">
        <v>42024</v>
      </c>
      <c r="B2983" s="77">
        <v>14721</v>
      </c>
      <c r="C2983" s="84">
        <v>419964</v>
      </c>
      <c r="E2983">
        <f t="shared" si="92"/>
        <v>2015</v>
      </c>
      <c r="F2983" s="57">
        <f>_xlfn.XLOOKUP(E2983,'Historical Metal Prices'!$L$4:$Z$4,'Historical Metal Prices'!$L$10:$Z$10)</f>
        <v>0.32505665589752875</v>
      </c>
      <c r="G2983" s="77">
        <f t="shared" si="93"/>
        <v>19506.15903146752</v>
      </c>
    </row>
    <row r="2984" spans="1:7" x14ac:dyDescent="0.2">
      <c r="A2984" s="79">
        <v>42023</v>
      </c>
      <c r="B2984" s="77">
        <v>14417</v>
      </c>
      <c r="C2984" s="84">
        <v>418062</v>
      </c>
      <c r="E2984">
        <f t="shared" si="92"/>
        <v>2015</v>
      </c>
      <c r="F2984" s="57">
        <f>_xlfn.XLOOKUP(E2984,'Historical Metal Prices'!$L$4:$Z$4,'Historical Metal Prices'!$L$10:$Z$10)</f>
        <v>0.32505665589752875</v>
      </c>
      <c r="G2984" s="77">
        <f t="shared" si="93"/>
        <v>19103.341808074671</v>
      </c>
    </row>
    <row r="2985" spans="1:7" x14ac:dyDescent="0.2">
      <c r="A2985" s="79">
        <v>42020</v>
      </c>
      <c r="B2985" s="77">
        <v>14722</v>
      </c>
      <c r="C2985" s="84">
        <v>417900</v>
      </c>
      <c r="E2985">
        <f t="shared" si="92"/>
        <v>2015</v>
      </c>
      <c r="F2985" s="57">
        <f>_xlfn.XLOOKUP(E2985,'Historical Metal Prices'!$L$4:$Z$4,'Historical Metal Prices'!$L$10:$Z$10)</f>
        <v>0.32505665589752875</v>
      </c>
      <c r="G2985" s="77">
        <f t="shared" si="93"/>
        <v>19507.484088123419</v>
      </c>
    </row>
    <row r="2986" spans="1:7" x14ac:dyDescent="0.2">
      <c r="A2986" s="79">
        <v>42019</v>
      </c>
      <c r="B2986" s="77">
        <v>14413.5</v>
      </c>
      <c r="C2986" s="84">
        <v>418518</v>
      </c>
      <c r="E2986">
        <f t="shared" si="92"/>
        <v>2015</v>
      </c>
      <c r="F2986" s="57">
        <f>_xlfn.XLOOKUP(E2986,'Historical Metal Prices'!$L$4:$Z$4,'Historical Metal Prices'!$L$10:$Z$10)</f>
        <v>0.32505665589752875</v>
      </c>
      <c r="G2986" s="77">
        <f t="shared" si="93"/>
        <v>19098.704109779032</v>
      </c>
    </row>
    <row r="2987" spans="1:7" x14ac:dyDescent="0.2">
      <c r="A2987" s="79">
        <v>42018</v>
      </c>
      <c r="B2987" s="77">
        <v>14241</v>
      </c>
      <c r="C2987" s="84">
        <v>418332</v>
      </c>
      <c r="E2987">
        <f t="shared" si="92"/>
        <v>2015</v>
      </c>
      <c r="F2987" s="57">
        <f>_xlfn.XLOOKUP(E2987,'Historical Metal Prices'!$L$4:$Z$4,'Historical Metal Prices'!$L$10:$Z$10)</f>
        <v>0.32505665589752875</v>
      </c>
      <c r="G2987" s="77">
        <f t="shared" si="93"/>
        <v>18870.131836636709</v>
      </c>
    </row>
    <row r="2988" spans="1:7" x14ac:dyDescent="0.2">
      <c r="A2988" s="79">
        <v>42017</v>
      </c>
      <c r="B2988" s="77">
        <v>14585</v>
      </c>
      <c r="C2988" s="84">
        <v>418320</v>
      </c>
      <c r="E2988">
        <f t="shared" si="92"/>
        <v>2015</v>
      </c>
      <c r="F2988" s="57">
        <f>_xlfn.XLOOKUP(E2988,'Historical Metal Prices'!$L$4:$Z$4,'Historical Metal Prices'!$L$10:$Z$10)</f>
        <v>0.32505665589752875</v>
      </c>
      <c r="G2988" s="77">
        <f t="shared" si="93"/>
        <v>19325.951326265458</v>
      </c>
    </row>
    <row r="2989" spans="1:7" x14ac:dyDescent="0.2">
      <c r="A2989" s="79">
        <v>42016</v>
      </c>
      <c r="B2989" s="77">
        <v>15029</v>
      </c>
      <c r="C2989" s="84">
        <v>416436</v>
      </c>
      <c r="E2989">
        <f t="shared" si="92"/>
        <v>2015</v>
      </c>
      <c r="F2989" s="57">
        <f>_xlfn.XLOOKUP(E2989,'Historical Metal Prices'!$L$4:$Z$4,'Historical Metal Prices'!$L$10:$Z$10)</f>
        <v>0.32505665589752875</v>
      </c>
      <c r="G2989" s="77">
        <f t="shared" si="93"/>
        <v>19914.276481483961</v>
      </c>
    </row>
    <row r="2990" spans="1:7" x14ac:dyDescent="0.2">
      <c r="A2990" s="79">
        <v>42013</v>
      </c>
      <c r="B2990" s="77">
        <v>15235.5</v>
      </c>
      <c r="C2990" s="84">
        <v>414732</v>
      </c>
      <c r="E2990">
        <f t="shared" si="92"/>
        <v>2015</v>
      </c>
      <c r="F2990" s="57">
        <f>_xlfn.XLOOKUP(E2990,'Historical Metal Prices'!$L$4:$Z$4,'Historical Metal Prices'!$L$10:$Z$10)</f>
        <v>0.32505665589752875</v>
      </c>
      <c r="G2990" s="77">
        <f t="shared" si="93"/>
        <v>20187.900680926799</v>
      </c>
    </row>
    <row r="2991" spans="1:7" x14ac:dyDescent="0.2">
      <c r="A2991" s="79">
        <v>42012</v>
      </c>
      <c r="B2991" s="77">
        <v>15486</v>
      </c>
      <c r="C2991" s="84">
        <v>415164</v>
      </c>
      <c r="E2991">
        <f t="shared" si="92"/>
        <v>2015</v>
      </c>
      <c r="F2991" s="57">
        <f>_xlfn.XLOOKUP(E2991,'Historical Metal Prices'!$L$4:$Z$4,'Historical Metal Prices'!$L$10:$Z$10)</f>
        <v>0.32505665589752875</v>
      </c>
      <c r="G2991" s="77">
        <f t="shared" si="93"/>
        <v>20519.827373229131</v>
      </c>
    </row>
    <row r="2992" spans="1:7" x14ac:dyDescent="0.2">
      <c r="A2992" s="79">
        <v>42011</v>
      </c>
      <c r="B2992" s="77">
        <v>15483</v>
      </c>
      <c r="C2992" s="84">
        <v>415842</v>
      </c>
      <c r="E2992">
        <f t="shared" si="92"/>
        <v>2015</v>
      </c>
      <c r="F2992" s="57">
        <f>_xlfn.XLOOKUP(E2992,'Historical Metal Prices'!$L$4:$Z$4,'Historical Metal Prices'!$L$10:$Z$10)</f>
        <v>0.32505665589752875</v>
      </c>
      <c r="G2992" s="77">
        <f t="shared" si="93"/>
        <v>20515.852203261438</v>
      </c>
    </row>
    <row r="2993" spans="1:7" x14ac:dyDescent="0.2">
      <c r="A2993" s="79">
        <v>42010</v>
      </c>
      <c r="B2993" s="77">
        <v>15191</v>
      </c>
      <c r="C2993" s="84">
        <v>415812</v>
      </c>
      <c r="E2993">
        <f t="shared" si="92"/>
        <v>2015</v>
      </c>
      <c r="F2993" s="57">
        <f>_xlfn.XLOOKUP(E2993,'Historical Metal Prices'!$L$4:$Z$4,'Historical Metal Prices'!$L$10:$Z$10)</f>
        <v>0.32505665589752875</v>
      </c>
      <c r="G2993" s="77">
        <f t="shared" si="93"/>
        <v>20128.93565973936</v>
      </c>
    </row>
    <row r="2994" spans="1:7" x14ac:dyDescent="0.2">
      <c r="A2994" s="79">
        <v>42009</v>
      </c>
      <c r="B2994" s="77">
        <v>15126</v>
      </c>
      <c r="C2994" s="84">
        <v>415338</v>
      </c>
      <c r="E2994">
        <f t="shared" si="92"/>
        <v>2015</v>
      </c>
      <c r="F2994" s="57">
        <f>_xlfn.XLOOKUP(E2994,'Historical Metal Prices'!$L$4:$Z$4,'Historical Metal Prices'!$L$10:$Z$10)</f>
        <v>0.32505665589752875</v>
      </c>
      <c r="G2994" s="77">
        <f t="shared" si="93"/>
        <v>20042.806977106018</v>
      </c>
    </row>
    <row r="2995" spans="1:7" x14ac:dyDescent="0.2">
      <c r="A2995" s="79">
        <v>42006</v>
      </c>
      <c r="B2995" s="77">
        <v>14756</v>
      </c>
      <c r="C2995" s="84">
        <v>414756</v>
      </c>
      <c r="E2995">
        <f t="shared" si="92"/>
        <v>2015</v>
      </c>
      <c r="F2995" s="57">
        <f>_xlfn.XLOOKUP(E2995,'Historical Metal Prices'!$L$4:$Z$4,'Historical Metal Prices'!$L$10:$Z$10)</f>
        <v>0.32505665589752875</v>
      </c>
      <c r="G2995" s="77">
        <f t="shared" si="93"/>
        <v>19552.536014423935</v>
      </c>
    </row>
    <row r="2996" spans="1:7" x14ac:dyDescent="0.2">
      <c r="A2996" s="79">
        <v>42005</v>
      </c>
      <c r="B2996" s="77">
        <v>15074</v>
      </c>
      <c r="C2996" s="84">
        <v>414900</v>
      </c>
      <c r="E2996">
        <f t="shared" si="92"/>
        <v>2015</v>
      </c>
      <c r="F2996" s="57">
        <f>_xlfn.XLOOKUP(E2996,'Historical Metal Prices'!$L$4:$Z$4,'Historical Metal Prices'!$L$10:$Z$10)</f>
        <v>0.32505665589752875</v>
      </c>
      <c r="G2996" s="77">
        <f t="shared" si="93"/>
        <v>19973.904030999347</v>
      </c>
    </row>
    <row r="2997" spans="1:7" x14ac:dyDescent="0.2">
      <c r="A2997" s="79">
        <v>42004</v>
      </c>
      <c r="B2997" s="77">
        <v>15074</v>
      </c>
      <c r="C2997" s="84">
        <v>414900</v>
      </c>
      <c r="E2997">
        <f t="shared" si="92"/>
        <v>2014</v>
      </c>
      <c r="F2997" s="57">
        <f>_xlfn.XLOOKUP(E2997,'Historical Metal Prices'!$L$4:$Z$4,'Historical Metal Prices'!$L$10:$Z$10)</f>
        <v>0.34655202943317476</v>
      </c>
      <c r="G2997" s="77">
        <f t="shared" si="93"/>
        <v>20297.925291675678</v>
      </c>
    </row>
    <row r="2998" spans="1:7" x14ac:dyDescent="0.2">
      <c r="A2998" s="79">
        <v>42003</v>
      </c>
      <c r="B2998" s="77">
        <v>14999</v>
      </c>
      <c r="C2998" s="84">
        <v>413148</v>
      </c>
      <c r="E2998">
        <f t="shared" si="92"/>
        <v>2014</v>
      </c>
      <c r="F2998" s="57">
        <f>_xlfn.XLOOKUP(E2998,'Historical Metal Prices'!$L$4:$Z$4,'Historical Metal Prices'!$L$10:$Z$10)</f>
        <v>0.34655202943317476</v>
      </c>
      <c r="G2998" s="77">
        <f t="shared" si="93"/>
        <v>20196.93388946819</v>
      </c>
    </row>
    <row r="2999" spans="1:7" x14ac:dyDescent="0.2">
      <c r="A2999" s="79">
        <v>42002</v>
      </c>
      <c r="B2999" s="77">
        <v>14966</v>
      </c>
      <c r="C2999" s="84">
        <v>412704</v>
      </c>
      <c r="E2999">
        <f t="shared" si="92"/>
        <v>2014</v>
      </c>
      <c r="F2999" s="57">
        <f>_xlfn.XLOOKUP(E2999,'Historical Metal Prices'!$L$4:$Z$4,'Historical Metal Prices'!$L$10:$Z$10)</f>
        <v>0.34655202943317476</v>
      </c>
      <c r="G2999" s="77">
        <f t="shared" si="93"/>
        <v>20152.497672496895</v>
      </c>
    </row>
    <row r="3000" spans="1:7" x14ac:dyDescent="0.2">
      <c r="A3000" s="79">
        <v>41999</v>
      </c>
      <c r="B3000" s="77">
        <v>15260</v>
      </c>
      <c r="C3000" s="84">
        <v>410880</v>
      </c>
      <c r="E3000">
        <f t="shared" si="92"/>
        <v>2014</v>
      </c>
      <c r="F3000" s="57">
        <f>_xlfn.XLOOKUP(E3000,'Historical Metal Prices'!$L$4:$Z$4,'Historical Metal Prices'!$L$10:$Z$10)</f>
        <v>0.34655202943317476</v>
      </c>
      <c r="G3000" s="77">
        <f t="shared" si="93"/>
        <v>20548.383969150247</v>
      </c>
    </row>
    <row r="3001" spans="1:7" x14ac:dyDescent="0.2">
      <c r="A3001" s="79">
        <v>41998</v>
      </c>
      <c r="B3001" s="77">
        <v>15260</v>
      </c>
      <c r="C3001" s="84">
        <v>410880</v>
      </c>
      <c r="E3001">
        <f t="shared" si="92"/>
        <v>2014</v>
      </c>
      <c r="F3001" s="57">
        <f>_xlfn.XLOOKUP(E3001,'Historical Metal Prices'!$L$4:$Z$4,'Historical Metal Prices'!$L$10:$Z$10)</f>
        <v>0.34655202943317476</v>
      </c>
      <c r="G3001" s="77">
        <f t="shared" si="93"/>
        <v>20548.383969150247</v>
      </c>
    </row>
    <row r="3002" spans="1:7" x14ac:dyDescent="0.2">
      <c r="A3002" s="79">
        <v>41997</v>
      </c>
      <c r="B3002" s="77">
        <v>15260</v>
      </c>
      <c r="C3002" s="84">
        <v>410880</v>
      </c>
      <c r="E3002">
        <f t="shared" si="92"/>
        <v>2014</v>
      </c>
      <c r="F3002" s="57">
        <f>_xlfn.XLOOKUP(E3002,'Historical Metal Prices'!$L$4:$Z$4,'Historical Metal Prices'!$L$10:$Z$10)</f>
        <v>0.34655202943317476</v>
      </c>
      <c r="G3002" s="77">
        <f t="shared" si="93"/>
        <v>20548.383969150247</v>
      </c>
    </row>
    <row r="3003" spans="1:7" x14ac:dyDescent="0.2">
      <c r="A3003" s="79">
        <v>41996</v>
      </c>
      <c r="B3003" s="77">
        <v>15375</v>
      </c>
      <c r="C3003" s="84">
        <v>410880</v>
      </c>
      <c r="E3003">
        <f t="shared" si="92"/>
        <v>2014</v>
      </c>
      <c r="F3003" s="57">
        <f>_xlfn.XLOOKUP(E3003,'Historical Metal Prices'!$L$4:$Z$4,'Historical Metal Prices'!$L$10:$Z$10)</f>
        <v>0.34655202943317476</v>
      </c>
      <c r="G3003" s="77">
        <f t="shared" si="93"/>
        <v>20703.237452535061</v>
      </c>
    </row>
    <row r="3004" spans="1:7" x14ac:dyDescent="0.2">
      <c r="A3004" s="79">
        <v>41995</v>
      </c>
      <c r="B3004" s="77">
        <v>15579</v>
      </c>
      <c r="C3004" s="84">
        <v>408990</v>
      </c>
      <c r="E3004">
        <f t="shared" si="92"/>
        <v>2014</v>
      </c>
      <c r="F3004" s="57">
        <f>_xlfn.XLOOKUP(E3004,'Historical Metal Prices'!$L$4:$Z$4,'Historical Metal Prices'!$L$10:$Z$10)</f>
        <v>0.34655202943317476</v>
      </c>
      <c r="G3004" s="77">
        <f t="shared" si="93"/>
        <v>20977.93406653943</v>
      </c>
    </row>
    <row r="3005" spans="1:7" x14ac:dyDescent="0.2">
      <c r="A3005" s="79">
        <v>41992</v>
      </c>
      <c r="B3005" s="77">
        <v>15533</v>
      </c>
      <c r="C3005" s="84">
        <v>408408</v>
      </c>
      <c r="E3005">
        <f t="shared" si="92"/>
        <v>2014</v>
      </c>
      <c r="F3005" s="57">
        <f>_xlfn.XLOOKUP(E3005,'Historical Metal Prices'!$L$4:$Z$4,'Historical Metal Prices'!$L$10:$Z$10)</f>
        <v>0.34655202943317476</v>
      </c>
      <c r="G3005" s="77">
        <f t="shared" si="93"/>
        <v>20915.992673185505</v>
      </c>
    </row>
    <row r="3006" spans="1:7" x14ac:dyDescent="0.2">
      <c r="A3006" s="79">
        <v>41991</v>
      </c>
      <c r="B3006" s="77">
        <v>15580</v>
      </c>
      <c r="C3006" s="84">
        <v>406812</v>
      </c>
      <c r="E3006">
        <f t="shared" si="92"/>
        <v>2014</v>
      </c>
      <c r="F3006" s="57">
        <f>_xlfn.XLOOKUP(E3006,'Historical Metal Prices'!$L$4:$Z$4,'Historical Metal Prices'!$L$10:$Z$10)</f>
        <v>0.34655202943317476</v>
      </c>
      <c r="G3006" s="77">
        <f t="shared" si="93"/>
        <v>20979.280618568864</v>
      </c>
    </row>
    <row r="3007" spans="1:7" x14ac:dyDescent="0.2">
      <c r="A3007" s="79">
        <v>41990</v>
      </c>
      <c r="B3007" s="77">
        <v>15553</v>
      </c>
      <c r="C3007" s="84">
        <v>406722</v>
      </c>
      <c r="E3007">
        <f t="shared" si="92"/>
        <v>2014</v>
      </c>
      <c r="F3007" s="57">
        <f>_xlfn.XLOOKUP(E3007,'Historical Metal Prices'!$L$4:$Z$4,'Historical Metal Prices'!$L$10:$Z$10)</f>
        <v>0.34655202943317476</v>
      </c>
      <c r="G3007" s="77">
        <f t="shared" si="93"/>
        <v>20942.923713774166</v>
      </c>
    </row>
    <row r="3008" spans="1:7" x14ac:dyDescent="0.2">
      <c r="A3008" s="79">
        <v>41989</v>
      </c>
      <c r="B3008" s="77">
        <v>15928</v>
      </c>
      <c r="C3008" s="84">
        <v>406854</v>
      </c>
      <c r="E3008">
        <f t="shared" si="92"/>
        <v>2014</v>
      </c>
      <c r="F3008" s="57">
        <f>_xlfn.XLOOKUP(E3008,'Historical Metal Prices'!$L$4:$Z$4,'Historical Metal Prices'!$L$10:$Z$10)</f>
        <v>0.34655202943317476</v>
      </c>
      <c r="G3008" s="77">
        <f t="shared" si="93"/>
        <v>21447.880724811606</v>
      </c>
    </row>
    <row r="3009" spans="1:7" x14ac:dyDescent="0.2">
      <c r="A3009" s="79">
        <v>41988</v>
      </c>
      <c r="B3009" s="77">
        <v>16377</v>
      </c>
      <c r="C3009" s="84">
        <v>405174</v>
      </c>
      <c r="E3009">
        <f t="shared" si="92"/>
        <v>2014</v>
      </c>
      <c r="F3009" s="57">
        <f>_xlfn.XLOOKUP(E3009,'Historical Metal Prices'!$L$4:$Z$4,'Historical Metal Prices'!$L$10:$Z$10)</f>
        <v>0.34655202943317476</v>
      </c>
      <c r="G3009" s="77">
        <f t="shared" si="93"/>
        <v>22052.482586027101</v>
      </c>
    </row>
    <row r="3010" spans="1:7" x14ac:dyDescent="0.2">
      <c r="A3010" s="79">
        <v>41985</v>
      </c>
      <c r="B3010" s="77">
        <v>16608</v>
      </c>
      <c r="C3010" s="84">
        <v>405186</v>
      </c>
      <c r="E3010">
        <f t="shared" si="92"/>
        <v>2014</v>
      </c>
      <c r="F3010" s="57">
        <f>_xlfn.XLOOKUP(E3010,'Historical Metal Prices'!$L$4:$Z$4,'Historical Metal Prices'!$L$10:$Z$10)</f>
        <v>0.34655202943317476</v>
      </c>
      <c r="G3010" s="77">
        <f t="shared" si="93"/>
        <v>22363.536104826166</v>
      </c>
    </row>
    <row r="3011" spans="1:7" x14ac:dyDescent="0.2">
      <c r="A3011" s="79">
        <v>41984</v>
      </c>
      <c r="B3011" s="77">
        <v>16210</v>
      </c>
      <c r="C3011" s="84">
        <v>405294</v>
      </c>
      <c r="E3011">
        <f t="shared" si="92"/>
        <v>2014</v>
      </c>
      <c r="F3011" s="57">
        <f>_xlfn.XLOOKUP(E3011,'Historical Metal Prices'!$L$4:$Z$4,'Historical Metal Prices'!$L$10:$Z$10)</f>
        <v>0.34655202943317476</v>
      </c>
      <c r="G3011" s="77">
        <f t="shared" si="93"/>
        <v>21827.608397111762</v>
      </c>
    </row>
    <row r="3012" spans="1:7" x14ac:dyDescent="0.2">
      <c r="A3012" s="79">
        <v>41983</v>
      </c>
      <c r="B3012" s="77">
        <v>16253.5</v>
      </c>
      <c r="C3012" s="84">
        <v>406524</v>
      </c>
      <c r="E3012">
        <f t="shared" si="92"/>
        <v>2014</v>
      </c>
      <c r="F3012" s="57">
        <f>_xlfn.XLOOKUP(E3012,'Historical Metal Prices'!$L$4:$Z$4,'Historical Metal Prices'!$L$10:$Z$10)</f>
        <v>0.34655202943317476</v>
      </c>
      <c r="G3012" s="77">
        <f t="shared" si="93"/>
        <v>21886.183410392106</v>
      </c>
    </row>
    <row r="3013" spans="1:7" x14ac:dyDescent="0.2">
      <c r="A3013" s="79">
        <v>41982</v>
      </c>
      <c r="B3013" s="77">
        <v>16470</v>
      </c>
      <c r="C3013" s="84">
        <v>407568</v>
      </c>
      <c r="E3013">
        <f t="shared" si="92"/>
        <v>2014</v>
      </c>
      <c r="F3013" s="57">
        <f>_xlfn.XLOOKUP(E3013,'Historical Metal Prices'!$L$4:$Z$4,'Historical Metal Prices'!$L$10:$Z$10)</f>
        <v>0.34655202943317476</v>
      </c>
      <c r="G3013" s="77">
        <f t="shared" si="93"/>
        <v>22177.71192476439</v>
      </c>
    </row>
    <row r="3014" spans="1:7" x14ac:dyDescent="0.2">
      <c r="A3014" s="79">
        <v>41981</v>
      </c>
      <c r="B3014" s="77">
        <v>16609</v>
      </c>
      <c r="C3014" s="84">
        <v>406248</v>
      </c>
      <c r="E3014">
        <f t="shared" si="92"/>
        <v>2014</v>
      </c>
      <c r="F3014" s="57">
        <f>_xlfn.XLOOKUP(E3014,'Historical Metal Prices'!$L$4:$Z$4,'Historical Metal Prices'!$L$10:$Z$10)</f>
        <v>0.34655202943317476</v>
      </c>
      <c r="G3014" s="77">
        <f t="shared" si="93"/>
        <v>22364.8826568556</v>
      </c>
    </row>
    <row r="3015" spans="1:7" x14ac:dyDescent="0.2">
      <c r="A3015" s="79">
        <v>41978</v>
      </c>
      <c r="B3015" s="77">
        <v>16732.5</v>
      </c>
      <c r="C3015" s="84">
        <v>406410</v>
      </c>
      <c r="E3015">
        <f t="shared" si="92"/>
        <v>2014</v>
      </c>
      <c r="F3015" s="57">
        <f>_xlfn.XLOOKUP(E3015,'Historical Metal Prices'!$L$4:$Z$4,'Historical Metal Prices'!$L$10:$Z$10)</f>
        <v>0.34655202943317476</v>
      </c>
      <c r="G3015" s="77">
        <f t="shared" si="93"/>
        <v>22531.181832490598</v>
      </c>
    </row>
    <row r="3016" spans="1:7" x14ac:dyDescent="0.2">
      <c r="A3016" s="79">
        <v>41977</v>
      </c>
      <c r="B3016" s="77">
        <v>17055</v>
      </c>
      <c r="C3016" s="84">
        <v>407370</v>
      </c>
      <c r="E3016">
        <f t="shared" si="92"/>
        <v>2014</v>
      </c>
      <c r="F3016" s="57">
        <f>_xlfn.XLOOKUP(E3016,'Historical Metal Prices'!$L$4:$Z$4,'Historical Metal Prices'!$L$10:$Z$10)</f>
        <v>0.34655202943317476</v>
      </c>
      <c r="G3016" s="77">
        <f t="shared" si="93"/>
        <v>22965.444861982796</v>
      </c>
    </row>
    <row r="3017" spans="1:7" x14ac:dyDescent="0.2">
      <c r="A3017" s="79">
        <v>41976</v>
      </c>
      <c r="B3017" s="77">
        <v>16530</v>
      </c>
      <c r="C3017" s="84">
        <v>406992</v>
      </c>
      <c r="E3017">
        <f t="shared" si="92"/>
        <v>2014</v>
      </c>
      <c r="F3017" s="57">
        <f>_xlfn.XLOOKUP(E3017,'Historical Metal Prices'!$L$4:$Z$4,'Historical Metal Prices'!$L$10:$Z$10)</f>
        <v>0.34655202943317476</v>
      </c>
      <c r="G3017" s="77">
        <f t="shared" si="93"/>
        <v>22258.505046530379</v>
      </c>
    </row>
    <row r="3018" spans="1:7" x14ac:dyDescent="0.2">
      <c r="A3018" s="79">
        <v>41975</v>
      </c>
      <c r="B3018" s="77">
        <v>16270</v>
      </c>
      <c r="C3018" s="84">
        <v>407646</v>
      </c>
      <c r="E3018">
        <f t="shared" si="92"/>
        <v>2014</v>
      </c>
      <c r="F3018" s="57">
        <f>_xlfn.XLOOKUP(E3018,'Historical Metal Prices'!$L$4:$Z$4,'Historical Metal Prices'!$L$10:$Z$10)</f>
        <v>0.34655202943317476</v>
      </c>
      <c r="G3018" s="77">
        <f t="shared" si="93"/>
        <v>21908.401518877752</v>
      </c>
    </row>
    <row r="3019" spans="1:7" x14ac:dyDescent="0.2">
      <c r="A3019" s="79">
        <v>41974</v>
      </c>
      <c r="B3019" s="77">
        <v>16241</v>
      </c>
      <c r="C3019" s="84">
        <v>405570</v>
      </c>
      <c r="E3019">
        <f t="shared" ref="E3019:E3082" si="94">YEAR(A3019)</f>
        <v>2014</v>
      </c>
      <c r="F3019" s="57">
        <f>_xlfn.XLOOKUP(E3019,'Historical Metal Prices'!$L$4:$Z$4,'Historical Metal Prices'!$L$10:$Z$10)</f>
        <v>0.34655202943317476</v>
      </c>
      <c r="G3019" s="77">
        <f t="shared" ref="G3019:G3082" si="95">IFERROR(B3019*(1+F3019),G3020)</f>
        <v>21869.351510024193</v>
      </c>
    </row>
    <row r="3020" spans="1:7" x14ac:dyDescent="0.2">
      <c r="A3020" s="79">
        <v>41971</v>
      </c>
      <c r="B3020" s="77">
        <v>16223</v>
      </c>
      <c r="C3020" s="84">
        <v>404766</v>
      </c>
      <c r="E3020">
        <f t="shared" si="94"/>
        <v>2014</v>
      </c>
      <c r="F3020" s="57">
        <f>_xlfn.XLOOKUP(E3020,'Historical Metal Prices'!$L$4:$Z$4,'Historical Metal Prices'!$L$10:$Z$10)</f>
        <v>0.34655202943317476</v>
      </c>
      <c r="G3020" s="77">
        <f t="shared" si="95"/>
        <v>21845.113573494393</v>
      </c>
    </row>
    <row r="3021" spans="1:7" x14ac:dyDescent="0.2">
      <c r="A3021" s="79">
        <v>41970</v>
      </c>
      <c r="B3021" s="77">
        <v>16302</v>
      </c>
      <c r="C3021" s="84">
        <v>401850</v>
      </c>
      <c r="E3021">
        <f t="shared" si="94"/>
        <v>2014</v>
      </c>
      <c r="F3021" s="57">
        <f>_xlfn.XLOOKUP(E3021,'Historical Metal Prices'!$L$4:$Z$4,'Historical Metal Prices'!$L$10:$Z$10)</f>
        <v>0.34655202943317476</v>
      </c>
      <c r="G3021" s="77">
        <f t="shared" si="95"/>
        <v>21951.491183819617</v>
      </c>
    </row>
    <row r="3022" spans="1:7" x14ac:dyDescent="0.2">
      <c r="A3022" s="79">
        <v>41969</v>
      </c>
      <c r="B3022" s="77">
        <v>16295</v>
      </c>
      <c r="C3022" s="84">
        <v>401850</v>
      </c>
      <c r="E3022">
        <f t="shared" si="94"/>
        <v>2014</v>
      </c>
      <c r="F3022" s="57">
        <f>_xlfn.XLOOKUP(E3022,'Historical Metal Prices'!$L$4:$Z$4,'Historical Metal Prices'!$L$10:$Z$10)</f>
        <v>0.34655202943317476</v>
      </c>
      <c r="G3022" s="77">
        <f t="shared" si="95"/>
        <v>21942.065319613583</v>
      </c>
    </row>
    <row r="3023" spans="1:7" x14ac:dyDescent="0.2">
      <c r="A3023" s="79">
        <v>41968</v>
      </c>
      <c r="B3023" s="77">
        <v>16470</v>
      </c>
      <c r="C3023" s="84">
        <v>399996</v>
      </c>
      <c r="E3023">
        <f t="shared" si="94"/>
        <v>2014</v>
      </c>
      <c r="F3023" s="57">
        <f>_xlfn.XLOOKUP(E3023,'Historical Metal Prices'!$L$4:$Z$4,'Historical Metal Prices'!$L$10:$Z$10)</f>
        <v>0.34655202943317476</v>
      </c>
      <c r="G3023" s="77">
        <f t="shared" si="95"/>
        <v>22177.71192476439</v>
      </c>
    </row>
    <row r="3024" spans="1:7" x14ac:dyDescent="0.2">
      <c r="A3024" s="79">
        <v>41967</v>
      </c>
      <c r="B3024" s="77">
        <v>16596.5</v>
      </c>
      <c r="C3024" s="84">
        <v>398064</v>
      </c>
      <c r="E3024">
        <f t="shared" si="94"/>
        <v>2014</v>
      </c>
      <c r="F3024" s="57">
        <f>_xlfn.XLOOKUP(E3024,'Historical Metal Prices'!$L$4:$Z$4,'Historical Metal Prices'!$L$10:$Z$10)</f>
        <v>0.34655202943317476</v>
      </c>
      <c r="G3024" s="77">
        <f t="shared" si="95"/>
        <v>22348.050756487686</v>
      </c>
    </row>
    <row r="3025" spans="1:7" x14ac:dyDescent="0.2">
      <c r="A3025" s="79">
        <v>41964</v>
      </c>
      <c r="B3025" s="77">
        <v>16573</v>
      </c>
      <c r="C3025" s="84">
        <v>397236</v>
      </c>
      <c r="E3025">
        <f t="shared" si="94"/>
        <v>2014</v>
      </c>
      <c r="F3025" s="57">
        <f>_xlfn.XLOOKUP(E3025,'Historical Metal Prices'!$L$4:$Z$4,'Historical Metal Prices'!$L$10:$Z$10)</f>
        <v>0.34655202943317476</v>
      </c>
      <c r="G3025" s="77">
        <f t="shared" si="95"/>
        <v>22316.406783796006</v>
      </c>
    </row>
    <row r="3026" spans="1:7" x14ac:dyDescent="0.2">
      <c r="A3026" s="79">
        <v>41963</v>
      </c>
      <c r="B3026" s="77">
        <v>16306</v>
      </c>
      <c r="C3026" s="84">
        <v>394770</v>
      </c>
      <c r="E3026">
        <f t="shared" si="94"/>
        <v>2014</v>
      </c>
      <c r="F3026" s="57">
        <f>_xlfn.XLOOKUP(E3026,'Historical Metal Prices'!$L$4:$Z$4,'Historical Metal Prices'!$L$10:$Z$10)</f>
        <v>0.34655202943317476</v>
      </c>
      <c r="G3026" s="77">
        <f t="shared" si="95"/>
        <v>21956.877391937349</v>
      </c>
    </row>
    <row r="3027" spans="1:7" x14ac:dyDescent="0.2">
      <c r="A3027" s="79">
        <v>41962</v>
      </c>
      <c r="B3027" s="77">
        <v>16096</v>
      </c>
      <c r="C3027" s="84">
        <v>393324</v>
      </c>
      <c r="E3027">
        <f t="shared" si="94"/>
        <v>2014</v>
      </c>
      <c r="F3027" s="57">
        <f>_xlfn.XLOOKUP(E3027,'Historical Metal Prices'!$L$4:$Z$4,'Historical Metal Prices'!$L$10:$Z$10)</f>
        <v>0.34655202943317476</v>
      </c>
      <c r="G3027" s="77">
        <f t="shared" si="95"/>
        <v>21674.101465756379</v>
      </c>
    </row>
    <row r="3028" spans="1:7" x14ac:dyDescent="0.2">
      <c r="A3028" s="79">
        <v>41961</v>
      </c>
      <c r="B3028" s="77">
        <v>15600</v>
      </c>
      <c r="C3028" s="84">
        <v>390432</v>
      </c>
      <c r="E3028">
        <f t="shared" si="94"/>
        <v>2014</v>
      </c>
      <c r="F3028" s="57">
        <f>_xlfn.XLOOKUP(E3028,'Historical Metal Prices'!$L$4:$Z$4,'Historical Metal Prices'!$L$10:$Z$10)</f>
        <v>0.34655202943317476</v>
      </c>
      <c r="G3028" s="77">
        <f t="shared" si="95"/>
        <v>21006.211659157525</v>
      </c>
    </row>
    <row r="3029" spans="1:7" x14ac:dyDescent="0.2">
      <c r="A3029" s="79">
        <v>41960</v>
      </c>
      <c r="B3029" s="77">
        <v>15743</v>
      </c>
      <c r="C3029" s="84">
        <v>390198</v>
      </c>
      <c r="E3029">
        <f t="shared" si="94"/>
        <v>2014</v>
      </c>
      <c r="F3029" s="57">
        <f>_xlfn.XLOOKUP(E3029,'Historical Metal Prices'!$L$4:$Z$4,'Historical Metal Prices'!$L$10:$Z$10)</f>
        <v>0.34655202943317476</v>
      </c>
      <c r="G3029" s="77">
        <f t="shared" si="95"/>
        <v>21198.768599366471</v>
      </c>
    </row>
    <row r="3030" spans="1:7" x14ac:dyDescent="0.2">
      <c r="A3030" s="79">
        <v>41957</v>
      </c>
      <c r="B3030" s="77">
        <v>15530</v>
      </c>
      <c r="C3030" s="84">
        <v>389766</v>
      </c>
      <c r="E3030">
        <f t="shared" si="94"/>
        <v>2014</v>
      </c>
      <c r="F3030" s="57">
        <f>_xlfn.XLOOKUP(E3030,'Historical Metal Prices'!$L$4:$Z$4,'Historical Metal Prices'!$L$10:$Z$10)</f>
        <v>0.34655202943317476</v>
      </c>
      <c r="G3030" s="77">
        <f t="shared" si="95"/>
        <v>20911.953017097203</v>
      </c>
    </row>
    <row r="3031" spans="1:7" x14ac:dyDescent="0.2">
      <c r="A3031" s="79">
        <v>41956</v>
      </c>
      <c r="B3031" s="77">
        <v>15342</v>
      </c>
      <c r="C3031" s="84">
        <v>389370</v>
      </c>
      <c r="E3031">
        <f t="shared" si="94"/>
        <v>2014</v>
      </c>
      <c r="F3031" s="57">
        <f>_xlfn.XLOOKUP(E3031,'Historical Metal Prices'!$L$4:$Z$4,'Historical Metal Prices'!$L$10:$Z$10)</f>
        <v>0.34655202943317476</v>
      </c>
      <c r="G3031" s="77">
        <f t="shared" si="95"/>
        <v>20658.801235563766</v>
      </c>
    </row>
    <row r="3032" spans="1:7" x14ac:dyDescent="0.2">
      <c r="A3032" s="79">
        <v>41955</v>
      </c>
      <c r="B3032" s="77">
        <v>15546.5</v>
      </c>
      <c r="C3032" s="84">
        <v>389136</v>
      </c>
      <c r="E3032">
        <f t="shared" si="94"/>
        <v>2014</v>
      </c>
      <c r="F3032" s="57">
        <f>_xlfn.XLOOKUP(E3032,'Historical Metal Prices'!$L$4:$Z$4,'Historical Metal Prices'!$L$10:$Z$10)</f>
        <v>0.34655202943317476</v>
      </c>
      <c r="G3032" s="77">
        <f t="shared" si="95"/>
        <v>20934.171125582852</v>
      </c>
    </row>
    <row r="3033" spans="1:7" x14ac:dyDescent="0.2">
      <c r="A3033" s="79">
        <v>41954</v>
      </c>
      <c r="B3033" s="77">
        <v>15363.5</v>
      </c>
      <c r="C3033" s="84">
        <v>388776</v>
      </c>
      <c r="E3033">
        <f t="shared" si="94"/>
        <v>2014</v>
      </c>
      <c r="F3033" s="57">
        <f>_xlfn.XLOOKUP(E3033,'Historical Metal Prices'!$L$4:$Z$4,'Historical Metal Prices'!$L$10:$Z$10)</f>
        <v>0.34655202943317476</v>
      </c>
      <c r="G3033" s="77">
        <f t="shared" si="95"/>
        <v>20687.752104196581</v>
      </c>
    </row>
    <row r="3034" spans="1:7" x14ac:dyDescent="0.2">
      <c r="A3034" s="79">
        <v>41953</v>
      </c>
      <c r="B3034" s="77">
        <v>15185</v>
      </c>
      <c r="C3034" s="84">
        <v>389334</v>
      </c>
      <c r="E3034">
        <f t="shared" si="94"/>
        <v>2014</v>
      </c>
      <c r="F3034" s="57">
        <f>_xlfn.XLOOKUP(E3034,'Historical Metal Prices'!$L$4:$Z$4,'Historical Metal Prices'!$L$10:$Z$10)</f>
        <v>0.34655202943317476</v>
      </c>
      <c r="G3034" s="77">
        <f t="shared" si="95"/>
        <v>20447.392566942759</v>
      </c>
    </row>
    <row r="3035" spans="1:7" x14ac:dyDescent="0.2">
      <c r="A3035" s="79">
        <v>41950</v>
      </c>
      <c r="B3035" s="77">
        <v>15367</v>
      </c>
      <c r="C3035" s="84">
        <v>389334</v>
      </c>
      <c r="E3035">
        <f t="shared" si="94"/>
        <v>2014</v>
      </c>
      <c r="F3035" s="57">
        <f>_xlfn.XLOOKUP(E3035,'Historical Metal Prices'!$L$4:$Z$4,'Historical Metal Prices'!$L$10:$Z$10)</f>
        <v>0.34655202943317476</v>
      </c>
      <c r="G3035" s="77">
        <f t="shared" si="95"/>
        <v>20692.465036299596</v>
      </c>
    </row>
    <row r="3036" spans="1:7" x14ac:dyDescent="0.2">
      <c r="A3036" s="79">
        <v>41949</v>
      </c>
      <c r="B3036" s="77">
        <v>15438</v>
      </c>
      <c r="C3036" s="84">
        <v>387222</v>
      </c>
      <c r="E3036">
        <f t="shared" si="94"/>
        <v>2014</v>
      </c>
      <c r="F3036" s="57">
        <f>_xlfn.XLOOKUP(E3036,'Historical Metal Prices'!$L$4:$Z$4,'Historical Metal Prices'!$L$10:$Z$10)</f>
        <v>0.34655202943317476</v>
      </c>
      <c r="G3036" s="77">
        <f t="shared" si="95"/>
        <v>20788.070230389352</v>
      </c>
    </row>
    <row r="3037" spans="1:7" x14ac:dyDescent="0.2">
      <c r="A3037" s="79">
        <v>41948</v>
      </c>
      <c r="B3037" s="77">
        <v>15261.5</v>
      </c>
      <c r="C3037" s="84">
        <v>386118</v>
      </c>
      <c r="E3037">
        <f t="shared" si="94"/>
        <v>2014</v>
      </c>
      <c r="F3037" s="57">
        <f>_xlfn.XLOOKUP(E3037,'Historical Metal Prices'!$L$4:$Z$4,'Historical Metal Prices'!$L$10:$Z$10)</f>
        <v>0.34655202943317476</v>
      </c>
      <c r="G3037" s="77">
        <f t="shared" si="95"/>
        <v>20550.403797194398</v>
      </c>
    </row>
    <row r="3038" spans="1:7" x14ac:dyDescent="0.2">
      <c r="A3038" s="79">
        <v>41947</v>
      </c>
      <c r="B3038" s="77">
        <v>15217</v>
      </c>
      <c r="C3038" s="84">
        <v>385860</v>
      </c>
      <c r="E3038">
        <f t="shared" si="94"/>
        <v>2014</v>
      </c>
      <c r="F3038" s="57">
        <f>_xlfn.XLOOKUP(E3038,'Historical Metal Prices'!$L$4:$Z$4,'Historical Metal Prices'!$L$10:$Z$10)</f>
        <v>0.34655202943317476</v>
      </c>
      <c r="G3038" s="77">
        <f t="shared" si="95"/>
        <v>20490.48223188462</v>
      </c>
    </row>
    <row r="3039" spans="1:7" x14ac:dyDescent="0.2">
      <c r="A3039" s="79">
        <v>41946</v>
      </c>
      <c r="B3039" s="77">
        <v>15686</v>
      </c>
      <c r="C3039" s="84">
        <v>385314</v>
      </c>
      <c r="E3039">
        <f t="shared" si="94"/>
        <v>2014</v>
      </c>
      <c r="F3039" s="57">
        <f>_xlfn.XLOOKUP(E3039,'Historical Metal Prices'!$L$4:$Z$4,'Historical Metal Prices'!$L$10:$Z$10)</f>
        <v>0.34655202943317476</v>
      </c>
      <c r="G3039" s="77">
        <f t="shared" si="95"/>
        <v>21122.015133688779</v>
      </c>
    </row>
    <row r="3040" spans="1:7" x14ac:dyDescent="0.2">
      <c r="A3040" s="79">
        <v>41943</v>
      </c>
      <c r="B3040" s="77">
        <v>15720</v>
      </c>
      <c r="C3040" s="84">
        <v>385314</v>
      </c>
      <c r="E3040">
        <f t="shared" si="94"/>
        <v>2014</v>
      </c>
      <c r="F3040" s="57">
        <f>_xlfn.XLOOKUP(E3040,'Historical Metal Prices'!$L$4:$Z$4,'Historical Metal Prices'!$L$10:$Z$10)</f>
        <v>0.34655202943317476</v>
      </c>
      <c r="G3040" s="77">
        <f t="shared" si="95"/>
        <v>21167.797902689508</v>
      </c>
    </row>
    <row r="3041" spans="1:7" x14ac:dyDescent="0.2">
      <c r="A3041" s="79">
        <v>41942</v>
      </c>
      <c r="B3041" s="77">
        <v>15713</v>
      </c>
      <c r="C3041" s="84">
        <v>381762</v>
      </c>
      <c r="E3041">
        <f t="shared" si="94"/>
        <v>2014</v>
      </c>
      <c r="F3041" s="57">
        <f>_xlfn.XLOOKUP(E3041,'Historical Metal Prices'!$L$4:$Z$4,'Historical Metal Prices'!$L$10:$Z$10)</f>
        <v>0.34655202943317476</v>
      </c>
      <c r="G3041" s="77">
        <f t="shared" si="95"/>
        <v>21158.372038483474</v>
      </c>
    </row>
    <row r="3042" spans="1:7" x14ac:dyDescent="0.2">
      <c r="A3042" s="79">
        <v>41941</v>
      </c>
      <c r="B3042" s="77">
        <v>15608</v>
      </c>
      <c r="C3042" s="84">
        <v>380946</v>
      </c>
      <c r="E3042">
        <f t="shared" si="94"/>
        <v>2014</v>
      </c>
      <c r="F3042" s="57">
        <f>_xlfn.XLOOKUP(E3042,'Historical Metal Prices'!$L$4:$Z$4,'Historical Metal Prices'!$L$10:$Z$10)</f>
        <v>0.34655202943317476</v>
      </c>
      <c r="G3042" s="77">
        <f t="shared" si="95"/>
        <v>21016.984075392993</v>
      </c>
    </row>
    <row r="3043" spans="1:7" x14ac:dyDescent="0.2">
      <c r="A3043" s="79">
        <v>41940</v>
      </c>
      <c r="B3043" s="77">
        <v>15484</v>
      </c>
      <c r="C3043" s="84">
        <v>378864</v>
      </c>
      <c r="E3043">
        <f t="shared" si="94"/>
        <v>2014</v>
      </c>
      <c r="F3043" s="57">
        <f>_xlfn.XLOOKUP(E3043,'Historical Metal Prices'!$L$4:$Z$4,'Historical Metal Prices'!$L$10:$Z$10)</f>
        <v>0.34655202943317476</v>
      </c>
      <c r="G3043" s="77">
        <f t="shared" si="95"/>
        <v>20850.011623743278</v>
      </c>
    </row>
    <row r="3044" spans="1:7" x14ac:dyDescent="0.2">
      <c r="A3044" s="79">
        <v>41939</v>
      </c>
      <c r="B3044" s="77">
        <v>14725</v>
      </c>
      <c r="C3044" s="84">
        <v>378222</v>
      </c>
      <c r="E3044">
        <f t="shared" si="94"/>
        <v>2014</v>
      </c>
      <c r="F3044" s="57">
        <f>_xlfn.XLOOKUP(E3044,'Historical Metal Prices'!$L$4:$Z$4,'Historical Metal Prices'!$L$10:$Z$10)</f>
        <v>0.34655202943317476</v>
      </c>
      <c r="G3044" s="77">
        <f t="shared" si="95"/>
        <v>19827.978633403498</v>
      </c>
    </row>
    <row r="3045" spans="1:7" x14ac:dyDescent="0.2">
      <c r="A3045" s="79">
        <v>41936</v>
      </c>
      <c r="B3045" s="77">
        <v>14949</v>
      </c>
      <c r="C3045" s="84">
        <v>378132</v>
      </c>
      <c r="E3045">
        <f t="shared" si="94"/>
        <v>2014</v>
      </c>
      <c r="F3045" s="57">
        <f>_xlfn.XLOOKUP(E3045,'Historical Metal Prices'!$L$4:$Z$4,'Historical Metal Prices'!$L$10:$Z$10)</f>
        <v>0.34655202943317476</v>
      </c>
      <c r="G3045" s="77">
        <f t="shared" si="95"/>
        <v>20129.606287996528</v>
      </c>
    </row>
    <row r="3046" spans="1:7" x14ac:dyDescent="0.2">
      <c r="A3046" s="79">
        <v>41935</v>
      </c>
      <c r="B3046" s="77">
        <v>15080</v>
      </c>
      <c r="C3046" s="84">
        <v>377538</v>
      </c>
      <c r="E3046">
        <f t="shared" si="94"/>
        <v>2014</v>
      </c>
      <c r="F3046" s="57">
        <f>_xlfn.XLOOKUP(E3046,'Historical Metal Prices'!$L$4:$Z$4,'Historical Metal Prices'!$L$10:$Z$10)</f>
        <v>0.34655202943317476</v>
      </c>
      <c r="G3046" s="77">
        <f t="shared" si="95"/>
        <v>20306.004603852274</v>
      </c>
    </row>
    <row r="3047" spans="1:7" x14ac:dyDescent="0.2">
      <c r="A3047" s="79">
        <v>41934</v>
      </c>
      <c r="B3047" s="77">
        <v>15142</v>
      </c>
      <c r="C3047" s="84">
        <v>377538</v>
      </c>
      <c r="E3047">
        <f t="shared" si="94"/>
        <v>2014</v>
      </c>
      <c r="F3047" s="57">
        <f>_xlfn.XLOOKUP(E3047,'Historical Metal Prices'!$L$4:$Z$4,'Historical Metal Prices'!$L$10:$Z$10)</f>
        <v>0.34655202943317476</v>
      </c>
      <c r="G3047" s="77">
        <f t="shared" si="95"/>
        <v>20389.490829677132</v>
      </c>
    </row>
    <row r="3048" spans="1:7" x14ac:dyDescent="0.2">
      <c r="A3048" s="79">
        <v>41933</v>
      </c>
      <c r="B3048" s="77">
        <v>15230</v>
      </c>
      <c r="C3048" s="84">
        <v>377136</v>
      </c>
      <c r="E3048">
        <f t="shared" si="94"/>
        <v>2014</v>
      </c>
      <c r="F3048" s="57">
        <f>_xlfn.XLOOKUP(E3048,'Historical Metal Prices'!$L$4:$Z$4,'Historical Metal Prices'!$L$10:$Z$10)</f>
        <v>0.34655202943317476</v>
      </c>
      <c r="G3048" s="77">
        <f t="shared" si="95"/>
        <v>20507.98740826725</v>
      </c>
    </row>
    <row r="3049" spans="1:7" x14ac:dyDescent="0.2">
      <c r="A3049" s="79">
        <v>41932</v>
      </c>
      <c r="B3049" s="77">
        <v>15297</v>
      </c>
      <c r="C3049" s="84">
        <v>377136</v>
      </c>
      <c r="E3049">
        <f t="shared" si="94"/>
        <v>2014</v>
      </c>
      <c r="F3049" s="57">
        <f>_xlfn.XLOOKUP(E3049,'Historical Metal Prices'!$L$4:$Z$4,'Historical Metal Prices'!$L$10:$Z$10)</f>
        <v>0.34655202943317476</v>
      </c>
      <c r="G3049" s="77">
        <f t="shared" si="95"/>
        <v>20598.206394239274</v>
      </c>
    </row>
    <row r="3050" spans="1:7" x14ac:dyDescent="0.2">
      <c r="A3050" s="79">
        <v>41929</v>
      </c>
      <c r="B3050" s="77">
        <v>15630</v>
      </c>
      <c r="C3050" s="84">
        <v>376506</v>
      </c>
      <c r="E3050">
        <f t="shared" si="94"/>
        <v>2014</v>
      </c>
      <c r="F3050" s="57">
        <f>_xlfn.XLOOKUP(E3050,'Historical Metal Prices'!$L$4:$Z$4,'Historical Metal Prices'!$L$10:$Z$10)</f>
        <v>0.34655202943317476</v>
      </c>
      <c r="G3050" s="77">
        <f t="shared" si="95"/>
        <v>21046.608220040522</v>
      </c>
    </row>
    <row r="3051" spans="1:7" x14ac:dyDescent="0.2">
      <c r="A3051" s="79">
        <v>41928</v>
      </c>
      <c r="B3051" s="77">
        <v>15391</v>
      </c>
      <c r="C3051" s="84">
        <v>375492</v>
      </c>
      <c r="E3051">
        <f t="shared" si="94"/>
        <v>2014</v>
      </c>
      <c r="F3051" s="57">
        <f>_xlfn.XLOOKUP(E3051,'Historical Metal Prices'!$L$4:$Z$4,'Historical Metal Prices'!$L$10:$Z$10)</f>
        <v>0.34655202943317476</v>
      </c>
      <c r="G3051" s="77">
        <f t="shared" si="95"/>
        <v>20724.782285005993</v>
      </c>
    </row>
    <row r="3052" spans="1:7" x14ac:dyDescent="0.2">
      <c r="A3052" s="79">
        <v>41927</v>
      </c>
      <c r="B3052" s="77">
        <v>15753</v>
      </c>
      <c r="C3052" s="84">
        <v>374562</v>
      </c>
      <c r="E3052">
        <f t="shared" si="94"/>
        <v>2014</v>
      </c>
      <c r="F3052" s="57">
        <f>_xlfn.XLOOKUP(E3052,'Historical Metal Prices'!$L$4:$Z$4,'Historical Metal Prices'!$L$10:$Z$10)</f>
        <v>0.34655202943317476</v>
      </c>
      <c r="G3052" s="77">
        <f t="shared" si="95"/>
        <v>21212.234119660803</v>
      </c>
    </row>
    <row r="3053" spans="1:7" x14ac:dyDescent="0.2">
      <c r="A3053" s="79">
        <v>41926</v>
      </c>
      <c r="B3053" s="77">
        <v>16271</v>
      </c>
      <c r="C3053" s="84">
        <v>374934</v>
      </c>
      <c r="E3053">
        <f t="shared" si="94"/>
        <v>2014</v>
      </c>
      <c r="F3053" s="57">
        <f>_xlfn.XLOOKUP(E3053,'Historical Metal Prices'!$L$4:$Z$4,'Historical Metal Prices'!$L$10:$Z$10)</f>
        <v>0.34655202943317476</v>
      </c>
      <c r="G3053" s="77">
        <f t="shared" si="95"/>
        <v>21909.748070907186</v>
      </c>
    </row>
    <row r="3054" spans="1:7" x14ac:dyDescent="0.2">
      <c r="A3054" s="79">
        <v>41925</v>
      </c>
      <c r="B3054" s="77">
        <v>16371</v>
      </c>
      <c r="C3054" s="84">
        <v>373110</v>
      </c>
      <c r="E3054">
        <f t="shared" si="94"/>
        <v>2014</v>
      </c>
      <c r="F3054" s="57">
        <f>_xlfn.XLOOKUP(E3054,'Historical Metal Prices'!$L$4:$Z$4,'Historical Metal Prices'!$L$10:$Z$10)</f>
        <v>0.34655202943317476</v>
      </c>
      <c r="G3054" s="77">
        <f t="shared" si="95"/>
        <v>22044.403273850505</v>
      </c>
    </row>
    <row r="3055" spans="1:7" x14ac:dyDescent="0.2">
      <c r="A3055" s="79">
        <v>41922</v>
      </c>
      <c r="B3055" s="77">
        <v>16301</v>
      </c>
      <c r="C3055" s="84">
        <v>368364</v>
      </c>
      <c r="E3055">
        <f t="shared" si="94"/>
        <v>2014</v>
      </c>
      <c r="F3055" s="57">
        <f>_xlfn.XLOOKUP(E3055,'Historical Metal Prices'!$L$4:$Z$4,'Historical Metal Prices'!$L$10:$Z$10)</f>
        <v>0.34655202943317476</v>
      </c>
      <c r="G3055" s="77">
        <f t="shared" si="95"/>
        <v>21950.144631790183</v>
      </c>
    </row>
    <row r="3056" spans="1:7" x14ac:dyDescent="0.2">
      <c r="A3056" s="79">
        <v>41921</v>
      </c>
      <c r="B3056" s="77">
        <v>16602.5</v>
      </c>
      <c r="C3056" s="84">
        <v>367134</v>
      </c>
      <c r="E3056">
        <f t="shared" si="94"/>
        <v>2014</v>
      </c>
      <c r="F3056" s="57">
        <f>_xlfn.XLOOKUP(E3056,'Historical Metal Prices'!$L$4:$Z$4,'Historical Metal Prices'!$L$10:$Z$10)</f>
        <v>0.34655202943317476</v>
      </c>
      <c r="G3056" s="77">
        <f t="shared" si="95"/>
        <v>22356.130068664283</v>
      </c>
    </row>
    <row r="3057" spans="1:7" x14ac:dyDescent="0.2">
      <c r="A3057" s="79">
        <v>41920</v>
      </c>
      <c r="B3057" s="77">
        <v>16460</v>
      </c>
      <c r="C3057" s="84">
        <v>365148</v>
      </c>
      <c r="E3057">
        <f t="shared" si="94"/>
        <v>2014</v>
      </c>
      <c r="F3057" s="57">
        <f>_xlfn.XLOOKUP(E3057,'Historical Metal Prices'!$L$4:$Z$4,'Historical Metal Prices'!$L$10:$Z$10)</f>
        <v>0.34655202943317476</v>
      </c>
      <c r="G3057" s="77">
        <f t="shared" si="95"/>
        <v>22164.246404470057</v>
      </c>
    </row>
    <row r="3058" spans="1:7" x14ac:dyDescent="0.2">
      <c r="A3058" s="79">
        <v>41919</v>
      </c>
      <c r="B3058" s="77">
        <v>16878</v>
      </c>
      <c r="C3058" s="84">
        <v>364530</v>
      </c>
      <c r="E3058">
        <f t="shared" si="94"/>
        <v>2014</v>
      </c>
      <c r="F3058" s="57">
        <f>_xlfn.XLOOKUP(E3058,'Historical Metal Prices'!$L$4:$Z$4,'Historical Metal Prices'!$L$10:$Z$10)</f>
        <v>0.34655202943317476</v>
      </c>
      <c r="G3058" s="77">
        <f t="shared" si="95"/>
        <v>22727.105152773125</v>
      </c>
    </row>
    <row r="3059" spans="1:7" x14ac:dyDescent="0.2">
      <c r="A3059" s="79">
        <v>41918</v>
      </c>
      <c r="B3059" s="77">
        <v>16628</v>
      </c>
      <c r="C3059" s="84">
        <v>364248</v>
      </c>
      <c r="E3059">
        <f t="shared" si="94"/>
        <v>2014</v>
      </c>
      <c r="F3059" s="57">
        <f>_xlfn.XLOOKUP(E3059,'Historical Metal Prices'!$L$4:$Z$4,'Historical Metal Prices'!$L$10:$Z$10)</f>
        <v>0.34655202943317476</v>
      </c>
      <c r="G3059" s="77">
        <f t="shared" si="95"/>
        <v>22390.46714541483</v>
      </c>
    </row>
    <row r="3060" spans="1:7" x14ac:dyDescent="0.2">
      <c r="A3060" s="79">
        <v>41915</v>
      </c>
      <c r="B3060" s="77">
        <v>16478.5</v>
      </c>
      <c r="C3060" s="84">
        <v>364332</v>
      </c>
      <c r="E3060">
        <f t="shared" si="94"/>
        <v>2014</v>
      </c>
      <c r="F3060" s="57">
        <f>_xlfn.XLOOKUP(E3060,'Historical Metal Prices'!$L$4:$Z$4,'Historical Metal Prices'!$L$10:$Z$10)</f>
        <v>0.34655202943317476</v>
      </c>
      <c r="G3060" s="77">
        <f t="shared" si="95"/>
        <v>22189.157617014571</v>
      </c>
    </row>
    <row r="3061" spans="1:7" x14ac:dyDescent="0.2">
      <c r="A3061" s="79">
        <v>41914</v>
      </c>
      <c r="B3061" s="77">
        <v>15953</v>
      </c>
      <c r="C3061" s="84">
        <v>363102</v>
      </c>
      <c r="E3061">
        <f t="shared" si="94"/>
        <v>2014</v>
      </c>
      <c r="F3061" s="57">
        <f>_xlfn.XLOOKUP(E3061,'Historical Metal Prices'!$L$4:$Z$4,'Historical Metal Prices'!$L$10:$Z$10)</f>
        <v>0.34655202943317476</v>
      </c>
      <c r="G3061" s="77">
        <f t="shared" si="95"/>
        <v>21481.544525547437</v>
      </c>
    </row>
    <row r="3062" spans="1:7" x14ac:dyDescent="0.2">
      <c r="A3062" s="79">
        <v>41913</v>
      </c>
      <c r="B3062" s="77">
        <v>16019.5</v>
      </c>
      <c r="C3062" s="84">
        <v>359166</v>
      </c>
      <c r="E3062">
        <f t="shared" si="94"/>
        <v>2014</v>
      </c>
      <c r="F3062" s="57">
        <f>_xlfn.XLOOKUP(E3062,'Historical Metal Prices'!$L$4:$Z$4,'Historical Metal Prices'!$L$10:$Z$10)</f>
        <v>0.34655202943317476</v>
      </c>
      <c r="G3062" s="77">
        <f t="shared" si="95"/>
        <v>21571.090235504744</v>
      </c>
    </row>
    <row r="3063" spans="1:7" x14ac:dyDescent="0.2">
      <c r="A3063" s="79">
        <v>41912</v>
      </c>
      <c r="B3063" s="77">
        <v>16241.5</v>
      </c>
      <c r="C3063" s="84">
        <v>358374</v>
      </c>
      <c r="E3063">
        <f t="shared" si="94"/>
        <v>2014</v>
      </c>
      <c r="F3063" s="57">
        <f>_xlfn.XLOOKUP(E3063,'Historical Metal Prices'!$L$4:$Z$4,'Historical Metal Prices'!$L$10:$Z$10)</f>
        <v>0.34655202943317476</v>
      </c>
      <c r="G3063" s="77">
        <f t="shared" si="95"/>
        <v>21870.024786038906</v>
      </c>
    </row>
    <row r="3064" spans="1:7" x14ac:dyDescent="0.2">
      <c r="A3064" s="79">
        <v>41911</v>
      </c>
      <c r="B3064" s="77">
        <v>16609</v>
      </c>
      <c r="C3064" s="84">
        <v>356040</v>
      </c>
      <c r="E3064">
        <f t="shared" si="94"/>
        <v>2014</v>
      </c>
      <c r="F3064" s="57">
        <f>_xlfn.XLOOKUP(E3064,'Historical Metal Prices'!$L$4:$Z$4,'Historical Metal Prices'!$L$10:$Z$10)</f>
        <v>0.34655202943317476</v>
      </c>
      <c r="G3064" s="77">
        <f t="shared" si="95"/>
        <v>22364.8826568556</v>
      </c>
    </row>
    <row r="3065" spans="1:7" x14ac:dyDescent="0.2">
      <c r="A3065" s="79">
        <v>41908</v>
      </c>
      <c r="B3065" s="77">
        <v>16914</v>
      </c>
      <c r="C3065" s="84">
        <v>353340</v>
      </c>
      <c r="E3065">
        <f t="shared" si="94"/>
        <v>2014</v>
      </c>
      <c r="F3065" s="57">
        <f>_xlfn.XLOOKUP(E3065,'Historical Metal Prices'!$L$4:$Z$4,'Historical Metal Prices'!$L$10:$Z$10)</f>
        <v>0.34655202943317476</v>
      </c>
      <c r="G3065" s="77">
        <f t="shared" si="95"/>
        <v>22775.581025832718</v>
      </c>
    </row>
    <row r="3066" spans="1:7" x14ac:dyDescent="0.2">
      <c r="A3066" s="79">
        <v>41907</v>
      </c>
      <c r="B3066" s="77">
        <v>17259</v>
      </c>
      <c r="C3066" s="84">
        <v>347970</v>
      </c>
      <c r="E3066">
        <f t="shared" si="94"/>
        <v>2014</v>
      </c>
      <c r="F3066" s="57">
        <f>_xlfn.XLOOKUP(E3066,'Historical Metal Prices'!$L$4:$Z$4,'Historical Metal Prices'!$L$10:$Z$10)</f>
        <v>0.34655202943317476</v>
      </c>
      <c r="G3066" s="77">
        <f t="shared" si="95"/>
        <v>23240.141475987162</v>
      </c>
    </row>
    <row r="3067" spans="1:7" x14ac:dyDescent="0.2">
      <c r="A3067" s="79">
        <v>41906</v>
      </c>
      <c r="B3067" s="77">
        <v>17330.5</v>
      </c>
      <c r="C3067" s="84">
        <v>344796</v>
      </c>
      <c r="E3067">
        <f t="shared" si="94"/>
        <v>2014</v>
      </c>
      <c r="F3067" s="57">
        <f>_xlfn.XLOOKUP(E3067,'Historical Metal Prices'!$L$4:$Z$4,'Historical Metal Prices'!$L$10:$Z$10)</f>
        <v>0.34655202943317476</v>
      </c>
      <c r="G3067" s="77">
        <f t="shared" si="95"/>
        <v>23336.419946091635</v>
      </c>
    </row>
    <row r="3068" spans="1:7" x14ac:dyDescent="0.2">
      <c r="A3068" s="79">
        <v>41905</v>
      </c>
      <c r="B3068" s="77">
        <v>17052</v>
      </c>
      <c r="C3068" s="84">
        <v>343284</v>
      </c>
      <c r="E3068">
        <f t="shared" si="94"/>
        <v>2014</v>
      </c>
      <c r="F3068" s="57">
        <f>_xlfn.XLOOKUP(E3068,'Historical Metal Prices'!$L$4:$Z$4,'Historical Metal Prices'!$L$10:$Z$10)</f>
        <v>0.34655202943317476</v>
      </c>
      <c r="G3068" s="77">
        <f t="shared" si="95"/>
        <v>22961.405205894494</v>
      </c>
    </row>
    <row r="3069" spans="1:7" x14ac:dyDescent="0.2">
      <c r="A3069" s="79">
        <v>41904</v>
      </c>
      <c r="B3069" s="77">
        <v>16948</v>
      </c>
      <c r="C3069" s="84">
        <v>341364</v>
      </c>
      <c r="E3069">
        <f t="shared" si="94"/>
        <v>2014</v>
      </c>
      <c r="F3069" s="57">
        <f>_xlfn.XLOOKUP(E3069,'Historical Metal Prices'!$L$4:$Z$4,'Historical Metal Prices'!$L$10:$Z$10)</f>
        <v>0.34655202943317476</v>
      </c>
      <c r="G3069" s="77">
        <f t="shared" si="95"/>
        <v>22821.363794833447</v>
      </c>
    </row>
    <row r="3070" spans="1:7" x14ac:dyDescent="0.2">
      <c r="A3070" s="79">
        <v>41901</v>
      </c>
      <c r="B3070" s="77">
        <v>17693.5</v>
      </c>
      <c r="C3070" s="84">
        <v>339036</v>
      </c>
      <c r="E3070">
        <f t="shared" si="94"/>
        <v>2014</v>
      </c>
      <c r="F3070" s="57">
        <f>_xlfn.XLOOKUP(E3070,'Historical Metal Prices'!$L$4:$Z$4,'Historical Metal Prices'!$L$10:$Z$10)</f>
        <v>0.34655202943317476</v>
      </c>
      <c r="G3070" s="77">
        <f t="shared" si="95"/>
        <v>23825.218332775879</v>
      </c>
    </row>
    <row r="3071" spans="1:7" x14ac:dyDescent="0.2">
      <c r="A3071" s="79">
        <v>41900</v>
      </c>
      <c r="B3071" s="77">
        <v>17826</v>
      </c>
      <c r="C3071" s="84">
        <v>339042</v>
      </c>
      <c r="E3071">
        <f t="shared" si="94"/>
        <v>2014</v>
      </c>
      <c r="F3071" s="57">
        <f>_xlfn.XLOOKUP(E3071,'Historical Metal Prices'!$L$4:$Z$4,'Historical Metal Prices'!$L$10:$Z$10)</f>
        <v>0.34655202943317476</v>
      </c>
      <c r="G3071" s="77">
        <f t="shared" si="95"/>
        <v>24003.636476675772</v>
      </c>
    </row>
    <row r="3072" spans="1:7" x14ac:dyDescent="0.2">
      <c r="A3072" s="79">
        <v>41899</v>
      </c>
      <c r="B3072" s="77">
        <v>17994</v>
      </c>
      <c r="C3072" s="84">
        <v>339288</v>
      </c>
      <c r="E3072">
        <f t="shared" si="94"/>
        <v>2014</v>
      </c>
      <c r="F3072" s="57">
        <f>_xlfn.XLOOKUP(E3072,'Historical Metal Prices'!$L$4:$Z$4,'Historical Metal Prices'!$L$10:$Z$10)</f>
        <v>0.34655202943317476</v>
      </c>
      <c r="G3072" s="77">
        <f t="shared" si="95"/>
        <v>24229.857217620545</v>
      </c>
    </row>
    <row r="3073" spans="1:7" x14ac:dyDescent="0.2">
      <c r="A3073" s="79">
        <v>41898</v>
      </c>
      <c r="B3073" s="77">
        <v>18013</v>
      </c>
      <c r="C3073" s="84">
        <v>337992</v>
      </c>
      <c r="E3073">
        <f t="shared" si="94"/>
        <v>2014</v>
      </c>
      <c r="F3073" s="57">
        <f>_xlfn.XLOOKUP(E3073,'Historical Metal Prices'!$L$4:$Z$4,'Historical Metal Prices'!$L$10:$Z$10)</f>
        <v>0.34655202943317476</v>
      </c>
      <c r="G3073" s="77">
        <f t="shared" si="95"/>
        <v>24255.441706179776</v>
      </c>
    </row>
    <row r="3074" spans="1:7" x14ac:dyDescent="0.2">
      <c r="A3074" s="79">
        <v>41897</v>
      </c>
      <c r="B3074" s="77">
        <v>17964</v>
      </c>
      <c r="C3074" s="84">
        <v>337044</v>
      </c>
      <c r="E3074">
        <f t="shared" si="94"/>
        <v>2014</v>
      </c>
      <c r="F3074" s="57">
        <f>_xlfn.XLOOKUP(E3074,'Historical Metal Prices'!$L$4:$Z$4,'Historical Metal Prices'!$L$10:$Z$10)</f>
        <v>0.34655202943317476</v>
      </c>
      <c r="G3074" s="77">
        <f t="shared" si="95"/>
        <v>24189.460656737552</v>
      </c>
    </row>
    <row r="3075" spans="1:7" x14ac:dyDescent="0.2">
      <c r="A3075" s="79">
        <v>41894</v>
      </c>
      <c r="B3075" s="77">
        <v>18311</v>
      </c>
      <c r="C3075" s="84">
        <v>334842</v>
      </c>
      <c r="E3075">
        <f t="shared" si="94"/>
        <v>2014</v>
      </c>
      <c r="F3075" s="57">
        <f>_xlfn.XLOOKUP(E3075,'Historical Metal Prices'!$L$4:$Z$4,'Historical Metal Prices'!$L$10:$Z$10)</f>
        <v>0.34655202943317476</v>
      </c>
      <c r="G3075" s="77">
        <f t="shared" si="95"/>
        <v>24656.714210950864</v>
      </c>
    </row>
    <row r="3076" spans="1:7" x14ac:dyDescent="0.2">
      <c r="A3076" s="79">
        <v>41893</v>
      </c>
      <c r="B3076" s="77">
        <v>18334</v>
      </c>
      <c r="C3076" s="84">
        <v>333834</v>
      </c>
      <c r="E3076">
        <f t="shared" si="94"/>
        <v>2014</v>
      </c>
      <c r="F3076" s="57">
        <f>_xlfn.XLOOKUP(E3076,'Historical Metal Prices'!$L$4:$Z$4,'Historical Metal Prices'!$L$10:$Z$10)</f>
        <v>0.34655202943317476</v>
      </c>
      <c r="G3076" s="77">
        <f t="shared" si="95"/>
        <v>24687.684907627827</v>
      </c>
    </row>
    <row r="3077" spans="1:7" x14ac:dyDescent="0.2">
      <c r="A3077" s="79">
        <v>41892</v>
      </c>
      <c r="B3077" s="77">
        <v>18647</v>
      </c>
      <c r="C3077" s="84">
        <v>332460</v>
      </c>
      <c r="E3077">
        <f t="shared" si="94"/>
        <v>2014</v>
      </c>
      <c r="F3077" s="57">
        <f>_xlfn.XLOOKUP(E3077,'Historical Metal Prices'!$L$4:$Z$4,'Historical Metal Prices'!$L$10:$Z$10)</f>
        <v>0.34655202943317476</v>
      </c>
      <c r="G3077" s="77">
        <f t="shared" si="95"/>
        <v>25109.15569284041</v>
      </c>
    </row>
    <row r="3078" spans="1:7" x14ac:dyDescent="0.2">
      <c r="A3078" s="79">
        <v>41891</v>
      </c>
      <c r="B3078" s="77">
        <v>18839.5</v>
      </c>
      <c r="C3078" s="84">
        <v>331980</v>
      </c>
      <c r="E3078">
        <f t="shared" si="94"/>
        <v>2014</v>
      </c>
      <c r="F3078" s="57">
        <f>_xlfn.XLOOKUP(E3078,'Historical Metal Prices'!$L$4:$Z$4,'Historical Metal Prices'!$L$10:$Z$10)</f>
        <v>0.34655202943317476</v>
      </c>
      <c r="G3078" s="77">
        <f t="shared" si="95"/>
        <v>25368.366958506296</v>
      </c>
    </row>
    <row r="3079" spans="1:7" x14ac:dyDescent="0.2">
      <c r="A3079" s="79">
        <v>41890</v>
      </c>
      <c r="B3079" s="77">
        <v>19846</v>
      </c>
      <c r="C3079" s="84">
        <v>332142</v>
      </c>
      <c r="E3079">
        <f t="shared" si="94"/>
        <v>2014</v>
      </c>
      <c r="F3079" s="57">
        <f>_xlfn.XLOOKUP(E3079,'Historical Metal Prices'!$L$4:$Z$4,'Historical Metal Prices'!$L$10:$Z$10)</f>
        <v>0.34655202943317476</v>
      </c>
      <c r="G3079" s="77">
        <f t="shared" si="95"/>
        <v>26723.671576130786</v>
      </c>
    </row>
    <row r="3080" spans="1:7" x14ac:dyDescent="0.2">
      <c r="A3080" s="79">
        <v>41887</v>
      </c>
      <c r="B3080" s="77">
        <v>19493.5</v>
      </c>
      <c r="C3080" s="84">
        <v>332034</v>
      </c>
      <c r="E3080">
        <f t="shared" si="94"/>
        <v>2014</v>
      </c>
      <c r="F3080" s="57">
        <f>_xlfn.XLOOKUP(E3080,'Historical Metal Prices'!$L$4:$Z$4,'Historical Metal Prices'!$L$10:$Z$10)</f>
        <v>0.34655202943317476</v>
      </c>
      <c r="G3080" s="77">
        <f t="shared" si="95"/>
        <v>26249.011985755591</v>
      </c>
    </row>
    <row r="3081" spans="1:7" x14ac:dyDescent="0.2">
      <c r="A3081" s="79">
        <v>41886</v>
      </c>
      <c r="B3081" s="77">
        <v>19317</v>
      </c>
      <c r="C3081" s="84">
        <v>331992</v>
      </c>
      <c r="E3081">
        <f t="shared" si="94"/>
        <v>2014</v>
      </c>
      <c r="F3081" s="57">
        <f>_xlfn.XLOOKUP(E3081,'Historical Metal Prices'!$L$4:$Z$4,'Historical Metal Prices'!$L$10:$Z$10)</f>
        <v>0.34655202943317476</v>
      </c>
      <c r="G3081" s="77">
        <f t="shared" si="95"/>
        <v>26011.345552560637</v>
      </c>
    </row>
    <row r="3082" spans="1:7" x14ac:dyDescent="0.2">
      <c r="A3082" s="79">
        <v>41885</v>
      </c>
      <c r="B3082" s="77">
        <v>18999</v>
      </c>
      <c r="C3082" s="84">
        <v>330720</v>
      </c>
      <c r="E3082">
        <f t="shared" si="94"/>
        <v>2014</v>
      </c>
      <c r="F3082" s="57">
        <f>_xlfn.XLOOKUP(E3082,'Historical Metal Prices'!$L$4:$Z$4,'Historical Metal Prices'!$L$10:$Z$10)</f>
        <v>0.34655202943317476</v>
      </c>
      <c r="G3082" s="77">
        <f t="shared" si="95"/>
        <v>25583.142007200888</v>
      </c>
    </row>
    <row r="3083" spans="1:7" x14ac:dyDescent="0.2">
      <c r="A3083" s="79">
        <v>41884</v>
      </c>
      <c r="B3083" s="77">
        <v>18473</v>
      </c>
      <c r="C3083" s="84">
        <v>331068</v>
      </c>
      <c r="E3083">
        <f t="shared" ref="E3083:E3146" si="96">YEAR(A3083)</f>
        <v>2014</v>
      </c>
      <c r="F3083" s="57">
        <f>_xlfn.XLOOKUP(E3083,'Historical Metal Prices'!$L$4:$Z$4,'Historical Metal Prices'!$L$10:$Z$10)</f>
        <v>0.34655202943317476</v>
      </c>
      <c r="G3083" s="77">
        <f t="shared" ref="G3083:G3146" si="97">IFERROR(B3083*(1+F3083),G3084)</f>
        <v>24874.855639719037</v>
      </c>
    </row>
    <row r="3084" spans="1:7" x14ac:dyDescent="0.2">
      <c r="A3084" s="79">
        <v>41883</v>
      </c>
      <c r="B3084" s="77">
        <v>18661</v>
      </c>
      <c r="C3084" s="84">
        <v>330630</v>
      </c>
      <c r="E3084">
        <f t="shared" si="96"/>
        <v>2014</v>
      </c>
      <c r="F3084" s="57">
        <f>_xlfn.XLOOKUP(E3084,'Historical Metal Prices'!$L$4:$Z$4,'Historical Metal Prices'!$L$10:$Z$10)</f>
        <v>0.34655202943317476</v>
      </c>
      <c r="G3084" s="77">
        <f t="shared" si="97"/>
        <v>25128.007421252474</v>
      </c>
    </row>
    <row r="3085" spans="1:7" x14ac:dyDescent="0.2">
      <c r="A3085" s="79">
        <v>41880</v>
      </c>
      <c r="B3085" s="77">
        <v>18717</v>
      </c>
      <c r="C3085" s="84">
        <v>328860</v>
      </c>
      <c r="E3085">
        <f t="shared" si="96"/>
        <v>2014</v>
      </c>
      <c r="F3085" s="57">
        <f>_xlfn.XLOOKUP(E3085,'Historical Metal Prices'!$L$4:$Z$4,'Historical Metal Prices'!$L$10:$Z$10)</f>
        <v>0.34655202943317476</v>
      </c>
      <c r="G3085" s="77">
        <f t="shared" si="97"/>
        <v>25203.414334900732</v>
      </c>
    </row>
    <row r="3086" spans="1:7" x14ac:dyDescent="0.2">
      <c r="A3086" s="79">
        <v>41879</v>
      </c>
      <c r="B3086" s="77">
        <v>18565</v>
      </c>
      <c r="C3086" s="84">
        <v>329136</v>
      </c>
      <c r="E3086">
        <f t="shared" si="96"/>
        <v>2014</v>
      </c>
      <c r="F3086" s="57">
        <f>_xlfn.XLOOKUP(E3086,'Historical Metal Prices'!$L$4:$Z$4,'Historical Metal Prices'!$L$10:$Z$10)</f>
        <v>0.34655202943317476</v>
      </c>
      <c r="G3086" s="77">
        <f t="shared" si="97"/>
        <v>24998.738426426888</v>
      </c>
    </row>
    <row r="3087" spans="1:7" x14ac:dyDescent="0.2">
      <c r="A3087" s="79">
        <v>41878</v>
      </c>
      <c r="B3087" s="77">
        <v>18762.5</v>
      </c>
      <c r="C3087" s="84">
        <v>326922</v>
      </c>
      <c r="E3087">
        <f t="shared" si="96"/>
        <v>2014</v>
      </c>
      <c r="F3087" s="57">
        <f>_xlfn.XLOOKUP(E3087,'Historical Metal Prices'!$L$4:$Z$4,'Historical Metal Prices'!$L$10:$Z$10)</f>
        <v>0.34655202943317476</v>
      </c>
      <c r="G3087" s="77">
        <f t="shared" si="97"/>
        <v>25264.68245223994</v>
      </c>
    </row>
    <row r="3088" spans="1:7" x14ac:dyDescent="0.2">
      <c r="A3088" s="79">
        <v>41877</v>
      </c>
      <c r="B3088" s="77">
        <v>18864</v>
      </c>
      <c r="C3088" s="84">
        <v>326466</v>
      </c>
      <c r="E3088">
        <f t="shared" si="96"/>
        <v>2014</v>
      </c>
      <c r="F3088" s="57">
        <f>_xlfn.XLOOKUP(E3088,'Historical Metal Prices'!$L$4:$Z$4,'Historical Metal Prices'!$L$10:$Z$10)</f>
        <v>0.34655202943317476</v>
      </c>
      <c r="G3088" s="77">
        <f t="shared" si="97"/>
        <v>25401.35748322741</v>
      </c>
    </row>
    <row r="3089" spans="1:7" x14ac:dyDescent="0.2">
      <c r="A3089" s="79">
        <v>41876</v>
      </c>
      <c r="B3089" s="77">
        <v>18668</v>
      </c>
      <c r="C3089" s="84">
        <v>326220</v>
      </c>
      <c r="E3089">
        <f t="shared" si="96"/>
        <v>2014</v>
      </c>
      <c r="F3089" s="57">
        <f>_xlfn.XLOOKUP(E3089,'Historical Metal Prices'!$L$4:$Z$4,'Historical Metal Prices'!$L$10:$Z$10)</f>
        <v>0.34655202943317476</v>
      </c>
      <c r="G3089" s="77">
        <f t="shared" si="97"/>
        <v>25137.433285458508</v>
      </c>
    </row>
    <row r="3090" spans="1:7" x14ac:dyDescent="0.2">
      <c r="A3090" s="79">
        <v>41873</v>
      </c>
      <c r="B3090" s="77">
        <v>18668</v>
      </c>
      <c r="C3090" s="84">
        <v>325788</v>
      </c>
      <c r="E3090">
        <f t="shared" si="96"/>
        <v>2014</v>
      </c>
      <c r="F3090" s="57">
        <f>_xlfn.XLOOKUP(E3090,'Historical Metal Prices'!$L$4:$Z$4,'Historical Metal Prices'!$L$10:$Z$10)</f>
        <v>0.34655202943317476</v>
      </c>
      <c r="G3090" s="77">
        <f t="shared" si="97"/>
        <v>25137.433285458508</v>
      </c>
    </row>
    <row r="3091" spans="1:7" x14ac:dyDescent="0.2">
      <c r="A3091" s="79">
        <v>41872</v>
      </c>
      <c r="B3091" s="77">
        <v>18746</v>
      </c>
      <c r="C3091" s="84">
        <v>325788</v>
      </c>
      <c r="E3091">
        <f t="shared" si="96"/>
        <v>2014</v>
      </c>
      <c r="F3091" s="57">
        <f>_xlfn.XLOOKUP(E3091,'Historical Metal Prices'!$L$4:$Z$4,'Historical Metal Prices'!$L$10:$Z$10)</f>
        <v>0.34655202943317476</v>
      </c>
      <c r="G3091" s="77">
        <f t="shared" si="97"/>
        <v>25242.464343754295</v>
      </c>
    </row>
    <row r="3092" spans="1:7" x14ac:dyDescent="0.2">
      <c r="A3092" s="79">
        <v>41871</v>
      </c>
      <c r="B3092" s="77">
        <v>18867</v>
      </c>
      <c r="C3092" s="84">
        <v>324714</v>
      </c>
      <c r="E3092">
        <f t="shared" si="96"/>
        <v>2014</v>
      </c>
      <c r="F3092" s="57">
        <f>_xlfn.XLOOKUP(E3092,'Historical Metal Prices'!$L$4:$Z$4,'Historical Metal Prices'!$L$10:$Z$10)</f>
        <v>0.34655202943317476</v>
      </c>
      <c r="G3092" s="77">
        <f t="shared" si="97"/>
        <v>25405.397139315708</v>
      </c>
    </row>
    <row r="3093" spans="1:7" x14ac:dyDescent="0.2">
      <c r="A3093" s="79">
        <v>41870</v>
      </c>
      <c r="B3093" s="77">
        <v>18465</v>
      </c>
      <c r="C3093" s="84">
        <v>324840</v>
      </c>
      <c r="E3093">
        <f t="shared" si="96"/>
        <v>2014</v>
      </c>
      <c r="F3093" s="57">
        <f>_xlfn.XLOOKUP(E3093,'Historical Metal Prices'!$L$4:$Z$4,'Historical Metal Prices'!$L$10:$Z$10)</f>
        <v>0.34655202943317476</v>
      </c>
      <c r="G3093" s="77">
        <f t="shared" si="97"/>
        <v>24864.083223483573</v>
      </c>
    </row>
    <row r="3094" spans="1:7" x14ac:dyDescent="0.2">
      <c r="A3094" s="79">
        <v>41869</v>
      </c>
      <c r="B3094" s="77">
        <v>18408.5</v>
      </c>
      <c r="C3094" s="84">
        <v>324678</v>
      </c>
      <c r="E3094">
        <f t="shared" si="96"/>
        <v>2014</v>
      </c>
      <c r="F3094" s="57">
        <f>_xlfn.XLOOKUP(E3094,'Historical Metal Prices'!$L$4:$Z$4,'Historical Metal Prices'!$L$10:$Z$10)</f>
        <v>0.34655202943317476</v>
      </c>
      <c r="G3094" s="77">
        <f t="shared" si="97"/>
        <v>24788.003033820598</v>
      </c>
    </row>
    <row r="3095" spans="1:7" x14ac:dyDescent="0.2">
      <c r="A3095" s="79">
        <v>41866</v>
      </c>
      <c r="B3095" s="77">
        <v>18584</v>
      </c>
      <c r="C3095" s="84">
        <v>324984</v>
      </c>
      <c r="E3095">
        <f t="shared" si="96"/>
        <v>2014</v>
      </c>
      <c r="F3095" s="57">
        <f>_xlfn.XLOOKUP(E3095,'Historical Metal Prices'!$L$4:$Z$4,'Historical Metal Prices'!$L$10:$Z$10)</f>
        <v>0.34655202943317476</v>
      </c>
      <c r="G3095" s="77">
        <f t="shared" si="97"/>
        <v>25024.322914986118</v>
      </c>
    </row>
    <row r="3096" spans="1:7" x14ac:dyDescent="0.2">
      <c r="A3096" s="79">
        <v>41865</v>
      </c>
      <c r="B3096" s="77">
        <v>18595</v>
      </c>
      <c r="C3096" s="84">
        <v>322728</v>
      </c>
      <c r="E3096">
        <f t="shared" si="96"/>
        <v>2014</v>
      </c>
      <c r="F3096" s="57">
        <f>_xlfn.XLOOKUP(E3096,'Historical Metal Prices'!$L$4:$Z$4,'Historical Metal Prices'!$L$10:$Z$10)</f>
        <v>0.34655202943317476</v>
      </c>
      <c r="G3096" s="77">
        <f t="shared" si="97"/>
        <v>25039.134987309884</v>
      </c>
    </row>
    <row r="3097" spans="1:7" x14ac:dyDescent="0.2">
      <c r="A3097" s="79">
        <v>41864</v>
      </c>
      <c r="B3097" s="77">
        <v>18473</v>
      </c>
      <c r="C3097" s="84">
        <v>320754</v>
      </c>
      <c r="E3097">
        <f t="shared" si="96"/>
        <v>2014</v>
      </c>
      <c r="F3097" s="57">
        <f>_xlfn.XLOOKUP(E3097,'Historical Metal Prices'!$L$4:$Z$4,'Historical Metal Prices'!$L$10:$Z$10)</f>
        <v>0.34655202943317476</v>
      </c>
      <c r="G3097" s="77">
        <f t="shared" si="97"/>
        <v>24874.855639719037</v>
      </c>
    </row>
    <row r="3098" spans="1:7" x14ac:dyDescent="0.2">
      <c r="A3098" s="79">
        <v>41863</v>
      </c>
      <c r="B3098" s="77">
        <v>18665.5</v>
      </c>
      <c r="C3098" s="84">
        <v>320448</v>
      </c>
      <c r="E3098">
        <f t="shared" si="96"/>
        <v>2014</v>
      </c>
      <c r="F3098" s="57">
        <f>_xlfn.XLOOKUP(E3098,'Historical Metal Prices'!$L$4:$Z$4,'Historical Metal Prices'!$L$10:$Z$10)</f>
        <v>0.34655202943317476</v>
      </c>
      <c r="G3098" s="77">
        <f t="shared" si="97"/>
        <v>25134.066905384923</v>
      </c>
    </row>
    <row r="3099" spans="1:7" x14ac:dyDescent="0.2">
      <c r="A3099" s="79">
        <v>41862</v>
      </c>
      <c r="B3099" s="77">
        <v>18567</v>
      </c>
      <c r="C3099" s="84">
        <v>319590</v>
      </c>
      <c r="E3099">
        <f t="shared" si="96"/>
        <v>2014</v>
      </c>
      <c r="F3099" s="57">
        <f>_xlfn.XLOOKUP(E3099,'Historical Metal Prices'!$L$4:$Z$4,'Historical Metal Prices'!$L$10:$Z$10)</f>
        <v>0.34655202943317476</v>
      </c>
      <c r="G3099" s="77">
        <f t="shared" si="97"/>
        <v>25001.431530485756</v>
      </c>
    </row>
    <row r="3100" spans="1:7" x14ac:dyDescent="0.2">
      <c r="A3100" s="79">
        <v>41859</v>
      </c>
      <c r="B3100" s="77">
        <v>18482</v>
      </c>
      <c r="C3100" s="84">
        <v>318750</v>
      </c>
      <c r="E3100">
        <f t="shared" si="96"/>
        <v>2014</v>
      </c>
      <c r="F3100" s="57">
        <f>_xlfn.XLOOKUP(E3100,'Historical Metal Prices'!$L$4:$Z$4,'Historical Metal Prices'!$L$10:$Z$10)</f>
        <v>0.34655202943317476</v>
      </c>
      <c r="G3100" s="77">
        <f t="shared" si="97"/>
        <v>24886.974607983935</v>
      </c>
    </row>
    <row r="3101" spans="1:7" x14ac:dyDescent="0.2">
      <c r="A3101" s="79">
        <v>41858</v>
      </c>
      <c r="B3101" s="77">
        <v>18826</v>
      </c>
      <c r="C3101" s="84">
        <v>318798</v>
      </c>
      <c r="E3101">
        <f t="shared" si="96"/>
        <v>2014</v>
      </c>
      <c r="F3101" s="57">
        <f>_xlfn.XLOOKUP(E3101,'Historical Metal Prices'!$L$4:$Z$4,'Historical Metal Prices'!$L$10:$Z$10)</f>
        <v>0.34655202943317476</v>
      </c>
      <c r="G3101" s="77">
        <f t="shared" si="97"/>
        <v>25350.188506108949</v>
      </c>
    </row>
    <row r="3102" spans="1:7" x14ac:dyDescent="0.2">
      <c r="A3102" s="79">
        <v>41857</v>
      </c>
      <c r="B3102" s="77">
        <v>18653</v>
      </c>
      <c r="C3102" s="84">
        <v>318114</v>
      </c>
      <c r="E3102">
        <f t="shared" si="96"/>
        <v>2014</v>
      </c>
      <c r="F3102" s="57">
        <f>_xlfn.XLOOKUP(E3102,'Historical Metal Prices'!$L$4:$Z$4,'Historical Metal Prices'!$L$10:$Z$10)</f>
        <v>0.34655202943317476</v>
      </c>
      <c r="G3102" s="77">
        <f t="shared" si="97"/>
        <v>25117.23500501701</v>
      </c>
    </row>
    <row r="3103" spans="1:7" x14ac:dyDescent="0.2">
      <c r="A3103" s="79">
        <v>41856</v>
      </c>
      <c r="B3103" s="77">
        <v>18339</v>
      </c>
      <c r="C3103" s="84">
        <v>317874</v>
      </c>
      <c r="E3103">
        <f t="shared" si="96"/>
        <v>2014</v>
      </c>
      <c r="F3103" s="57">
        <f>_xlfn.XLOOKUP(E3103,'Historical Metal Prices'!$L$4:$Z$4,'Historical Metal Prices'!$L$10:$Z$10)</f>
        <v>0.34655202943317476</v>
      </c>
      <c r="G3103" s="77">
        <f t="shared" si="97"/>
        <v>24694.417667774993</v>
      </c>
    </row>
    <row r="3104" spans="1:7" x14ac:dyDescent="0.2">
      <c r="A3104" s="79">
        <v>41855</v>
      </c>
      <c r="B3104" s="77">
        <v>18422.5</v>
      </c>
      <c r="C3104" s="84">
        <v>317772</v>
      </c>
      <c r="E3104">
        <f t="shared" si="96"/>
        <v>2014</v>
      </c>
      <c r="F3104" s="57">
        <f>_xlfn.XLOOKUP(E3104,'Historical Metal Prices'!$L$4:$Z$4,'Historical Metal Prices'!$L$10:$Z$10)</f>
        <v>0.34655202943317476</v>
      </c>
      <c r="G3104" s="77">
        <f t="shared" si="97"/>
        <v>24806.854762232662</v>
      </c>
    </row>
    <row r="3105" spans="1:7" x14ac:dyDescent="0.2">
      <c r="A3105" s="79">
        <v>41852</v>
      </c>
      <c r="B3105" s="77">
        <v>18334</v>
      </c>
      <c r="C3105" s="84">
        <v>317544</v>
      </c>
      <c r="E3105">
        <f t="shared" si="96"/>
        <v>2014</v>
      </c>
      <c r="F3105" s="57">
        <f>_xlfn.XLOOKUP(E3105,'Historical Metal Prices'!$L$4:$Z$4,'Historical Metal Prices'!$L$10:$Z$10)</f>
        <v>0.34655202943317476</v>
      </c>
      <c r="G3105" s="77">
        <f t="shared" si="97"/>
        <v>24687.684907627827</v>
      </c>
    </row>
    <row r="3106" spans="1:7" x14ac:dyDescent="0.2">
      <c r="A3106" s="79">
        <v>41851</v>
      </c>
      <c r="B3106" s="77">
        <v>18435.5</v>
      </c>
      <c r="C3106" s="84">
        <v>317628</v>
      </c>
      <c r="E3106">
        <f t="shared" si="96"/>
        <v>2014</v>
      </c>
      <c r="F3106" s="57">
        <f>_xlfn.XLOOKUP(E3106,'Historical Metal Prices'!$L$4:$Z$4,'Historical Metal Prices'!$L$10:$Z$10)</f>
        <v>0.34655202943317476</v>
      </c>
      <c r="G3106" s="77">
        <f t="shared" si="97"/>
        <v>24824.359938615293</v>
      </c>
    </row>
    <row r="3107" spans="1:7" x14ac:dyDescent="0.2">
      <c r="A3107" s="79">
        <v>41850</v>
      </c>
      <c r="B3107" s="77">
        <v>18899</v>
      </c>
      <c r="C3107" s="84">
        <v>315798</v>
      </c>
      <c r="E3107">
        <f t="shared" si="96"/>
        <v>2014</v>
      </c>
      <c r="F3107" s="57">
        <f>_xlfn.XLOOKUP(E3107,'Historical Metal Prices'!$L$4:$Z$4,'Historical Metal Prices'!$L$10:$Z$10)</f>
        <v>0.34655202943317476</v>
      </c>
      <c r="G3107" s="77">
        <f t="shared" si="97"/>
        <v>25448.486804257569</v>
      </c>
    </row>
    <row r="3108" spans="1:7" x14ac:dyDescent="0.2">
      <c r="A3108" s="79">
        <v>41849</v>
      </c>
      <c r="B3108" s="77">
        <v>18583</v>
      </c>
      <c r="C3108" s="84">
        <v>314400</v>
      </c>
      <c r="E3108">
        <f t="shared" si="96"/>
        <v>2014</v>
      </c>
      <c r="F3108" s="57">
        <f>_xlfn.XLOOKUP(E3108,'Historical Metal Prices'!$L$4:$Z$4,'Historical Metal Prices'!$L$10:$Z$10)</f>
        <v>0.34655202943317476</v>
      </c>
      <c r="G3108" s="77">
        <f t="shared" si="97"/>
        <v>25022.976362956688</v>
      </c>
    </row>
    <row r="3109" spans="1:7" x14ac:dyDescent="0.2">
      <c r="A3109" s="79">
        <v>41848</v>
      </c>
      <c r="B3109" s="77">
        <v>18738</v>
      </c>
      <c r="C3109" s="84">
        <v>312720</v>
      </c>
      <c r="E3109">
        <f t="shared" si="96"/>
        <v>2014</v>
      </c>
      <c r="F3109" s="57">
        <f>_xlfn.XLOOKUP(E3109,'Historical Metal Prices'!$L$4:$Z$4,'Historical Metal Prices'!$L$10:$Z$10)</f>
        <v>0.34655202943317476</v>
      </c>
      <c r="G3109" s="77">
        <f t="shared" si="97"/>
        <v>25231.69192751883</v>
      </c>
    </row>
    <row r="3110" spans="1:7" x14ac:dyDescent="0.2">
      <c r="A3110" s="79">
        <v>41845</v>
      </c>
      <c r="B3110" s="77">
        <v>19143</v>
      </c>
      <c r="C3110" s="84">
        <v>311802</v>
      </c>
      <c r="E3110">
        <f t="shared" si="96"/>
        <v>2014</v>
      </c>
      <c r="F3110" s="57">
        <f>_xlfn.XLOOKUP(E3110,'Historical Metal Prices'!$L$4:$Z$4,'Historical Metal Prices'!$L$10:$Z$10)</f>
        <v>0.34655202943317476</v>
      </c>
      <c r="G3110" s="77">
        <f t="shared" si="97"/>
        <v>25777.045499439264</v>
      </c>
    </row>
    <row r="3111" spans="1:7" x14ac:dyDescent="0.2">
      <c r="A3111" s="79">
        <v>41844</v>
      </c>
      <c r="B3111" s="77">
        <v>19094</v>
      </c>
      <c r="C3111" s="84">
        <v>312156</v>
      </c>
      <c r="E3111">
        <f t="shared" si="96"/>
        <v>2014</v>
      </c>
      <c r="F3111" s="57">
        <f>_xlfn.XLOOKUP(E3111,'Historical Metal Prices'!$L$4:$Z$4,'Historical Metal Prices'!$L$10:$Z$10)</f>
        <v>0.34655202943317476</v>
      </c>
      <c r="G3111" s="77">
        <f t="shared" si="97"/>
        <v>25711.06444999704</v>
      </c>
    </row>
    <row r="3112" spans="1:7" x14ac:dyDescent="0.2">
      <c r="A3112" s="79">
        <v>41843</v>
      </c>
      <c r="B3112" s="77">
        <v>18979</v>
      </c>
      <c r="C3112" s="84">
        <v>311964</v>
      </c>
      <c r="E3112">
        <f t="shared" si="96"/>
        <v>2014</v>
      </c>
      <c r="F3112" s="57">
        <f>_xlfn.XLOOKUP(E3112,'Historical Metal Prices'!$L$4:$Z$4,'Historical Metal Prices'!$L$10:$Z$10)</f>
        <v>0.34655202943317476</v>
      </c>
      <c r="G3112" s="77">
        <f t="shared" si="97"/>
        <v>25556.210966612223</v>
      </c>
    </row>
    <row r="3113" spans="1:7" x14ac:dyDescent="0.2">
      <c r="A3113" s="79">
        <v>41842</v>
      </c>
      <c r="B3113" s="77">
        <v>19027</v>
      </c>
      <c r="C3113" s="84">
        <v>310716</v>
      </c>
      <c r="E3113">
        <f t="shared" si="96"/>
        <v>2014</v>
      </c>
      <c r="F3113" s="57">
        <f>_xlfn.XLOOKUP(E3113,'Historical Metal Prices'!$L$4:$Z$4,'Historical Metal Prices'!$L$10:$Z$10)</f>
        <v>0.34655202943317476</v>
      </c>
      <c r="G3113" s="77">
        <f t="shared" si="97"/>
        <v>25620.845464025017</v>
      </c>
    </row>
    <row r="3114" spans="1:7" x14ac:dyDescent="0.2">
      <c r="A3114" s="79">
        <v>41841</v>
      </c>
      <c r="B3114" s="77">
        <v>18751</v>
      </c>
      <c r="C3114" s="84">
        <v>311214</v>
      </c>
      <c r="E3114">
        <f t="shared" si="96"/>
        <v>2014</v>
      </c>
      <c r="F3114" s="57">
        <f>_xlfn.XLOOKUP(E3114,'Historical Metal Prices'!$L$4:$Z$4,'Historical Metal Prices'!$L$10:$Z$10)</f>
        <v>0.34655202943317476</v>
      </c>
      <c r="G3114" s="77">
        <f t="shared" si="97"/>
        <v>25249.197103901461</v>
      </c>
    </row>
    <row r="3115" spans="1:7" x14ac:dyDescent="0.2">
      <c r="A3115" s="79">
        <v>41838</v>
      </c>
      <c r="B3115" s="77">
        <v>18587.5</v>
      </c>
      <c r="C3115" s="84">
        <v>311064</v>
      </c>
      <c r="E3115">
        <f t="shared" si="96"/>
        <v>2014</v>
      </c>
      <c r="F3115" s="57">
        <f>_xlfn.XLOOKUP(E3115,'Historical Metal Prices'!$L$4:$Z$4,'Historical Metal Prices'!$L$10:$Z$10)</f>
        <v>0.34655202943317476</v>
      </c>
      <c r="G3115" s="77">
        <f t="shared" si="97"/>
        <v>25029.035847089137</v>
      </c>
    </row>
    <row r="3116" spans="1:7" x14ac:dyDescent="0.2">
      <c r="A3116" s="79">
        <v>41837</v>
      </c>
      <c r="B3116" s="77">
        <v>19129</v>
      </c>
      <c r="C3116" s="84">
        <v>311088</v>
      </c>
      <c r="E3116">
        <f t="shared" si="96"/>
        <v>2014</v>
      </c>
      <c r="F3116" s="57">
        <f>_xlfn.XLOOKUP(E3116,'Historical Metal Prices'!$L$4:$Z$4,'Historical Metal Prices'!$L$10:$Z$10)</f>
        <v>0.34655202943317476</v>
      </c>
      <c r="G3116" s="77">
        <f t="shared" si="97"/>
        <v>25758.1937710272</v>
      </c>
    </row>
    <row r="3117" spans="1:7" x14ac:dyDescent="0.2">
      <c r="A3117" s="79">
        <v>41836</v>
      </c>
      <c r="B3117" s="77">
        <v>19224</v>
      </c>
      <c r="C3117" s="84">
        <v>310782</v>
      </c>
      <c r="E3117">
        <f t="shared" si="96"/>
        <v>2014</v>
      </c>
      <c r="F3117" s="57">
        <f>_xlfn.XLOOKUP(E3117,'Historical Metal Prices'!$L$4:$Z$4,'Historical Metal Prices'!$L$10:$Z$10)</f>
        <v>0.34655202943317476</v>
      </c>
      <c r="G3117" s="77">
        <f t="shared" si="97"/>
        <v>25886.116213823352</v>
      </c>
    </row>
    <row r="3118" spans="1:7" x14ac:dyDescent="0.2">
      <c r="A3118" s="79">
        <v>41835</v>
      </c>
      <c r="B3118" s="77">
        <v>19245</v>
      </c>
      <c r="C3118" s="84">
        <v>308418</v>
      </c>
      <c r="E3118">
        <f t="shared" si="96"/>
        <v>2014</v>
      </c>
      <c r="F3118" s="57">
        <f>_xlfn.XLOOKUP(E3118,'Historical Metal Prices'!$L$4:$Z$4,'Historical Metal Prices'!$L$10:$Z$10)</f>
        <v>0.34655202943317476</v>
      </c>
      <c r="G3118" s="77">
        <f t="shared" si="97"/>
        <v>25914.393806441447</v>
      </c>
    </row>
    <row r="3119" spans="1:7" x14ac:dyDescent="0.2">
      <c r="A3119" s="79">
        <v>41834</v>
      </c>
      <c r="B3119" s="77">
        <v>19270.5</v>
      </c>
      <c r="C3119" s="84">
        <v>308322</v>
      </c>
      <c r="E3119">
        <f t="shared" si="96"/>
        <v>2014</v>
      </c>
      <c r="F3119" s="57">
        <f>_xlfn.XLOOKUP(E3119,'Historical Metal Prices'!$L$4:$Z$4,'Historical Metal Prices'!$L$10:$Z$10)</f>
        <v>0.34655202943317476</v>
      </c>
      <c r="G3119" s="77">
        <f t="shared" si="97"/>
        <v>25948.730883191995</v>
      </c>
    </row>
    <row r="3120" spans="1:7" x14ac:dyDescent="0.2">
      <c r="A3120" s="79">
        <v>41831</v>
      </c>
      <c r="B3120" s="77">
        <v>19308</v>
      </c>
      <c r="C3120" s="84">
        <v>307710</v>
      </c>
      <c r="E3120">
        <f t="shared" si="96"/>
        <v>2014</v>
      </c>
      <c r="F3120" s="57">
        <f>_xlfn.XLOOKUP(E3120,'Historical Metal Prices'!$L$4:$Z$4,'Historical Metal Prices'!$L$10:$Z$10)</f>
        <v>0.34655202943317476</v>
      </c>
      <c r="G3120" s="77">
        <f t="shared" si="97"/>
        <v>25999.226584295739</v>
      </c>
    </row>
    <row r="3121" spans="1:7" x14ac:dyDescent="0.2">
      <c r="A3121" s="79">
        <v>41830</v>
      </c>
      <c r="B3121" s="77">
        <v>19182</v>
      </c>
      <c r="C3121" s="84">
        <v>307350</v>
      </c>
      <c r="E3121">
        <f t="shared" si="96"/>
        <v>2014</v>
      </c>
      <c r="F3121" s="57">
        <f>_xlfn.XLOOKUP(E3121,'Historical Metal Prices'!$L$4:$Z$4,'Historical Metal Prices'!$L$10:$Z$10)</f>
        <v>0.34655202943317476</v>
      </c>
      <c r="G3121" s="77">
        <f t="shared" si="97"/>
        <v>25829.561028587159</v>
      </c>
    </row>
    <row r="3122" spans="1:7" x14ac:dyDescent="0.2">
      <c r="A3122" s="79">
        <v>41829</v>
      </c>
      <c r="B3122" s="77">
        <v>19446</v>
      </c>
      <c r="C3122" s="84">
        <v>307410</v>
      </c>
      <c r="E3122">
        <f t="shared" si="96"/>
        <v>2014</v>
      </c>
      <c r="F3122" s="57">
        <f>_xlfn.XLOOKUP(E3122,'Historical Metal Prices'!$L$4:$Z$4,'Historical Metal Prices'!$L$10:$Z$10)</f>
        <v>0.34655202943317476</v>
      </c>
      <c r="G3122" s="77">
        <f t="shared" si="97"/>
        <v>26185.050764357515</v>
      </c>
    </row>
    <row r="3123" spans="1:7" x14ac:dyDescent="0.2">
      <c r="A3123" s="79">
        <v>41828</v>
      </c>
      <c r="B3123" s="77">
        <v>19695</v>
      </c>
      <c r="C3123" s="84">
        <v>306828</v>
      </c>
      <c r="E3123">
        <f t="shared" si="96"/>
        <v>2014</v>
      </c>
      <c r="F3123" s="57">
        <f>_xlfn.XLOOKUP(E3123,'Historical Metal Prices'!$L$4:$Z$4,'Historical Metal Prices'!$L$10:$Z$10)</f>
        <v>0.34655202943317476</v>
      </c>
      <c r="G3123" s="77">
        <f t="shared" si="97"/>
        <v>26520.342219686376</v>
      </c>
    </row>
    <row r="3124" spans="1:7" x14ac:dyDescent="0.2">
      <c r="A3124" s="79">
        <v>41827</v>
      </c>
      <c r="B3124" s="77">
        <v>19250</v>
      </c>
      <c r="C3124" s="84">
        <v>305280</v>
      </c>
      <c r="E3124">
        <f t="shared" si="96"/>
        <v>2014</v>
      </c>
      <c r="F3124" s="57">
        <f>_xlfn.XLOOKUP(E3124,'Historical Metal Prices'!$L$4:$Z$4,'Historical Metal Prices'!$L$10:$Z$10)</f>
        <v>0.34655202943317476</v>
      </c>
      <c r="G3124" s="77">
        <f t="shared" si="97"/>
        <v>25921.126566588613</v>
      </c>
    </row>
    <row r="3125" spans="1:7" x14ac:dyDescent="0.2">
      <c r="A3125" s="79">
        <v>41824</v>
      </c>
      <c r="B3125" s="77">
        <v>19323.5</v>
      </c>
      <c r="C3125" s="84">
        <v>305394</v>
      </c>
      <c r="E3125">
        <f t="shared" si="96"/>
        <v>2014</v>
      </c>
      <c r="F3125" s="57">
        <f>_xlfn.XLOOKUP(E3125,'Historical Metal Prices'!$L$4:$Z$4,'Historical Metal Prices'!$L$10:$Z$10)</f>
        <v>0.34655202943317476</v>
      </c>
      <c r="G3125" s="77">
        <f t="shared" si="97"/>
        <v>26020.098140751954</v>
      </c>
    </row>
    <row r="3126" spans="1:7" x14ac:dyDescent="0.2">
      <c r="A3126" s="79">
        <v>41823</v>
      </c>
      <c r="B3126" s="77">
        <v>19800</v>
      </c>
      <c r="C3126" s="84">
        <v>304536</v>
      </c>
      <c r="E3126">
        <f t="shared" si="96"/>
        <v>2014</v>
      </c>
      <c r="F3126" s="57">
        <f>_xlfn.XLOOKUP(E3126,'Historical Metal Prices'!$L$4:$Z$4,'Historical Metal Prices'!$L$10:$Z$10)</f>
        <v>0.34655202943317476</v>
      </c>
      <c r="G3126" s="77">
        <f t="shared" si="97"/>
        <v>26661.730182776861</v>
      </c>
    </row>
    <row r="3127" spans="1:7" x14ac:dyDescent="0.2">
      <c r="A3127" s="79">
        <v>41822</v>
      </c>
      <c r="B3127" s="77">
        <v>19554</v>
      </c>
      <c r="C3127" s="84">
        <v>304938</v>
      </c>
      <c r="E3127">
        <f t="shared" si="96"/>
        <v>2014</v>
      </c>
      <c r="F3127" s="57">
        <f>_xlfn.XLOOKUP(E3127,'Historical Metal Prices'!$L$4:$Z$4,'Historical Metal Prices'!$L$10:$Z$10)</f>
        <v>0.34655202943317476</v>
      </c>
      <c r="G3127" s="77">
        <f t="shared" si="97"/>
        <v>26330.478383536298</v>
      </c>
    </row>
    <row r="3128" spans="1:7" x14ac:dyDescent="0.2">
      <c r="A3128" s="79">
        <v>41821</v>
      </c>
      <c r="B3128" s="77">
        <v>19042</v>
      </c>
      <c r="C3128" s="84">
        <v>305394</v>
      </c>
      <c r="E3128">
        <f t="shared" si="96"/>
        <v>2014</v>
      </c>
      <c r="F3128" s="57">
        <f>_xlfn.XLOOKUP(E3128,'Historical Metal Prices'!$L$4:$Z$4,'Historical Metal Prices'!$L$10:$Z$10)</f>
        <v>0.34655202943317476</v>
      </c>
      <c r="G3128" s="77">
        <f t="shared" si="97"/>
        <v>25641.043744466515</v>
      </c>
    </row>
    <row r="3129" spans="1:7" x14ac:dyDescent="0.2">
      <c r="A3129" s="79">
        <v>41820</v>
      </c>
      <c r="B3129" s="77">
        <v>18969</v>
      </c>
      <c r="C3129" s="84">
        <v>305256</v>
      </c>
      <c r="E3129">
        <f t="shared" si="96"/>
        <v>2014</v>
      </c>
      <c r="F3129" s="57">
        <f>_xlfn.XLOOKUP(E3129,'Historical Metal Prices'!$L$4:$Z$4,'Historical Metal Prices'!$L$10:$Z$10)</f>
        <v>0.34655202943317476</v>
      </c>
      <c r="G3129" s="77">
        <f t="shared" si="97"/>
        <v>25542.745446317891</v>
      </c>
    </row>
    <row r="3130" spans="1:7" x14ac:dyDescent="0.2">
      <c r="A3130" s="79">
        <v>41817</v>
      </c>
      <c r="B3130" s="77">
        <v>18858</v>
      </c>
      <c r="C3130" s="84">
        <v>304890</v>
      </c>
      <c r="E3130">
        <f t="shared" si="96"/>
        <v>2014</v>
      </c>
      <c r="F3130" s="57">
        <f>_xlfn.XLOOKUP(E3130,'Historical Metal Prices'!$L$4:$Z$4,'Historical Metal Prices'!$L$10:$Z$10)</f>
        <v>0.34655202943317476</v>
      </c>
      <c r="G3130" s="77">
        <f t="shared" si="97"/>
        <v>25393.27817105081</v>
      </c>
    </row>
    <row r="3131" spans="1:7" x14ac:dyDescent="0.2">
      <c r="A3131" s="79">
        <v>41816</v>
      </c>
      <c r="B3131" s="77">
        <v>18736</v>
      </c>
      <c r="C3131" s="84">
        <v>305790</v>
      </c>
      <c r="E3131">
        <f t="shared" si="96"/>
        <v>2014</v>
      </c>
      <c r="F3131" s="57">
        <f>_xlfn.XLOOKUP(E3131,'Historical Metal Prices'!$L$4:$Z$4,'Historical Metal Prices'!$L$10:$Z$10)</f>
        <v>0.34655202943317476</v>
      </c>
      <c r="G3131" s="77">
        <f t="shared" si="97"/>
        <v>25228.998823459962</v>
      </c>
    </row>
    <row r="3132" spans="1:7" x14ac:dyDescent="0.2">
      <c r="A3132" s="79">
        <v>41815</v>
      </c>
      <c r="B3132" s="77">
        <v>18501</v>
      </c>
      <c r="C3132" s="84">
        <v>305556</v>
      </c>
      <c r="E3132">
        <f t="shared" si="96"/>
        <v>2014</v>
      </c>
      <c r="F3132" s="57">
        <f>_xlfn.XLOOKUP(E3132,'Historical Metal Prices'!$L$4:$Z$4,'Historical Metal Prices'!$L$10:$Z$10)</f>
        <v>0.34655202943317476</v>
      </c>
      <c r="G3132" s="77">
        <f t="shared" si="97"/>
        <v>24912.559096543166</v>
      </c>
    </row>
    <row r="3133" spans="1:7" x14ac:dyDescent="0.2">
      <c r="A3133" s="79">
        <v>41814</v>
      </c>
      <c r="B3133" s="77">
        <v>18053</v>
      </c>
      <c r="C3133" s="84">
        <v>305862</v>
      </c>
      <c r="E3133">
        <f t="shared" si="96"/>
        <v>2014</v>
      </c>
      <c r="F3133" s="57">
        <f>_xlfn.XLOOKUP(E3133,'Historical Metal Prices'!$L$4:$Z$4,'Historical Metal Prices'!$L$10:$Z$10)</f>
        <v>0.34655202943317476</v>
      </c>
      <c r="G3133" s="77">
        <f t="shared" si="97"/>
        <v>24309.303787357105</v>
      </c>
    </row>
    <row r="3134" spans="1:7" x14ac:dyDescent="0.2">
      <c r="A3134" s="79">
        <v>41813</v>
      </c>
      <c r="B3134" s="77">
        <v>18348</v>
      </c>
      <c r="C3134" s="84">
        <v>305388</v>
      </c>
      <c r="E3134">
        <f t="shared" si="96"/>
        <v>2014</v>
      </c>
      <c r="F3134" s="57">
        <f>_xlfn.XLOOKUP(E3134,'Historical Metal Prices'!$L$4:$Z$4,'Historical Metal Prices'!$L$10:$Z$10)</f>
        <v>0.34655202943317476</v>
      </c>
      <c r="G3134" s="77">
        <f t="shared" si="97"/>
        <v>24706.536636039891</v>
      </c>
    </row>
    <row r="3135" spans="1:7" x14ac:dyDescent="0.2">
      <c r="A3135" s="79">
        <v>41810</v>
      </c>
      <c r="B3135" s="77">
        <v>18324</v>
      </c>
      <c r="C3135" s="84">
        <v>304602</v>
      </c>
      <c r="E3135">
        <f t="shared" si="96"/>
        <v>2014</v>
      </c>
      <c r="F3135" s="57">
        <f>_xlfn.XLOOKUP(E3135,'Historical Metal Prices'!$L$4:$Z$4,'Historical Metal Prices'!$L$10:$Z$10)</f>
        <v>0.34655202943317476</v>
      </c>
      <c r="G3135" s="77">
        <f t="shared" si="97"/>
        <v>24674.219387333495</v>
      </c>
    </row>
    <row r="3136" spans="1:7" x14ac:dyDescent="0.2">
      <c r="A3136" s="79">
        <v>41809</v>
      </c>
      <c r="B3136" s="77">
        <v>18472</v>
      </c>
      <c r="C3136" s="84">
        <v>305310</v>
      </c>
      <c r="E3136">
        <f t="shared" si="96"/>
        <v>2014</v>
      </c>
      <c r="F3136" s="57">
        <f>_xlfn.XLOOKUP(E3136,'Historical Metal Prices'!$L$4:$Z$4,'Historical Metal Prices'!$L$10:$Z$10)</f>
        <v>0.34655202943317476</v>
      </c>
      <c r="G3136" s="77">
        <f t="shared" si="97"/>
        <v>24873.509087689603</v>
      </c>
    </row>
    <row r="3137" spans="1:7" x14ac:dyDescent="0.2">
      <c r="A3137" s="79">
        <v>41808</v>
      </c>
      <c r="B3137" s="77">
        <v>18657</v>
      </c>
      <c r="C3137" s="84">
        <v>305352</v>
      </c>
      <c r="E3137">
        <f t="shared" si="96"/>
        <v>2014</v>
      </c>
      <c r="F3137" s="57">
        <f>_xlfn.XLOOKUP(E3137,'Historical Metal Prices'!$L$4:$Z$4,'Historical Metal Prices'!$L$10:$Z$10)</f>
        <v>0.34655202943317476</v>
      </c>
      <c r="G3137" s="77">
        <f t="shared" si="97"/>
        <v>25122.621213134742</v>
      </c>
    </row>
    <row r="3138" spans="1:7" x14ac:dyDescent="0.2">
      <c r="A3138" s="79">
        <v>41807</v>
      </c>
      <c r="B3138" s="77">
        <v>19036</v>
      </c>
      <c r="C3138" s="84">
        <v>305970</v>
      </c>
      <c r="E3138">
        <f t="shared" si="96"/>
        <v>2014</v>
      </c>
      <c r="F3138" s="57">
        <f>_xlfn.XLOOKUP(E3138,'Historical Metal Prices'!$L$4:$Z$4,'Historical Metal Prices'!$L$10:$Z$10)</f>
        <v>0.34655202943317476</v>
      </c>
      <c r="G3138" s="77">
        <f t="shared" si="97"/>
        <v>25632.964432289915</v>
      </c>
    </row>
    <row r="3139" spans="1:7" x14ac:dyDescent="0.2">
      <c r="A3139" s="79">
        <v>41806</v>
      </c>
      <c r="B3139" s="77">
        <v>18561</v>
      </c>
      <c r="C3139" s="84">
        <v>286728</v>
      </c>
      <c r="E3139">
        <f t="shared" si="96"/>
        <v>2014</v>
      </c>
      <c r="F3139" s="57">
        <f>_xlfn.XLOOKUP(E3139,'Historical Metal Prices'!$L$4:$Z$4,'Historical Metal Prices'!$L$10:$Z$10)</f>
        <v>0.34655202943317476</v>
      </c>
      <c r="G3139" s="77">
        <f t="shared" si="97"/>
        <v>24993.352218309155</v>
      </c>
    </row>
    <row r="3140" spans="1:7" x14ac:dyDescent="0.2">
      <c r="A3140" s="79">
        <v>41803</v>
      </c>
      <c r="B3140" s="77">
        <v>17980</v>
      </c>
      <c r="C3140" s="84">
        <v>286668</v>
      </c>
      <c r="E3140">
        <f t="shared" si="96"/>
        <v>2014</v>
      </c>
      <c r="F3140" s="57">
        <f>_xlfn.XLOOKUP(E3140,'Historical Metal Prices'!$L$4:$Z$4,'Historical Metal Prices'!$L$10:$Z$10)</f>
        <v>0.34655202943317476</v>
      </c>
      <c r="G3140" s="77">
        <f t="shared" si="97"/>
        <v>24211.005489208481</v>
      </c>
    </row>
    <row r="3141" spans="1:7" x14ac:dyDescent="0.2">
      <c r="A3141" s="79">
        <v>41802</v>
      </c>
      <c r="B3141" s="77">
        <v>17908</v>
      </c>
      <c r="C3141" s="84">
        <v>286710</v>
      </c>
      <c r="E3141">
        <f t="shared" si="96"/>
        <v>2014</v>
      </c>
      <c r="F3141" s="57">
        <f>_xlfn.XLOOKUP(E3141,'Historical Metal Prices'!$L$4:$Z$4,'Historical Metal Prices'!$L$10:$Z$10)</f>
        <v>0.34655202943317476</v>
      </c>
      <c r="G3141" s="77">
        <f t="shared" si="97"/>
        <v>24114.053743089295</v>
      </c>
    </row>
    <row r="3142" spans="1:7" x14ac:dyDescent="0.2">
      <c r="A3142" s="79">
        <v>41801</v>
      </c>
      <c r="B3142" s="77">
        <v>18215</v>
      </c>
      <c r="C3142" s="84">
        <v>286482</v>
      </c>
      <c r="E3142">
        <f t="shared" si="96"/>
        <v>2014</v>
      </c>
      <c r="F3142" s="57">
        <f>_xlfn.XLOOKUP(E3142,'Historical Metal Prices'!$L$4:$Z$4,'Historical Metal Prices'!$L$10:$Z$10)</f>
        <v>0.34655202943317476</v>
      </c>
      <c r="G3142" s="77">
        <f t="shared" si="97"/>
        <v>24527.445216125278</v>
      </c>
    </row>
    <row r="3143" spans="1:7" x14ac:dyDescent="0.2">
      <c r="A3143" s="79">
        <v>41800</v>
      </c>
      <c r="B3143" s="77">
        <v>18693</v>
      </c>
      <c r="C3143" s="84">
        <v>286752</v>
      </c>
      <c r="E3143">
        <f t="shared" si="96"/>
        <v>2014</v>
      </c>
      <c r="F3143" s="57">
        <f>_xlfn.XLOOKUP(E3143,'Historical Metal Prices'!$L$4:$Z$4,'Historical Metal Prices'!$L$10:$Z$10)</f>
        <v>0.34655202943317476</v>
      </c>
      <c r="G3143" s="77">
        <f t="shared" si="97"/>
        <v>25171.097086194335</v>
      </c>
    </row>
    <row r="3144" spans="1:7" x14ac:dyDescent="0.2">
      <c r="A3144" s="79">
        <v>41799</v>
      </c>
      <c r="B3144" s="77">
        <v>18831</v>
      </c>
      <c r="C3144" s="84">
        <v>286626</v>
      </c>
      <c r="E3144">
        <f t="shared" si="96"/>
        <v>2014</v>
      </c>
      <c r="F3144" s="57">
        <f>_xlfn.XLOOKUP(E3144,'Historical Metal Prices'!$L$4:$Z$4,'Historical Metal Prices'!$L$10:$Z$10)</f>
        <v>0.34655202943317476</v>
      </c>
      <c r="G3144" s="77">
        <f t="shared" si="97"/>
        <v>25356.921266256115</v>
      </c>
    </row>
    <row r="3145" spans="1:7" x14ac:dyDescent="0.2">
      <c r="A3145" s="79">
        <v>41796</v>
      </c>
      <c r="B3145" s="77">
        <v>18810</v>
      </c>
      <c r="C3145" s="84">
        <v>284712</v>
      </c>
      <c r="E3145">
        <f t="shared" si="96"/>
        <v>2014</v>
      </c>
      <c r="F3145" s="57">
        <f>_xlfn.XLOOKUP(E3145,'Historical Metal Prices'!$L$4:$Z$4,'Historical Metal Prices'!$L$10:$Z$10)</f>
        <v>0.34655202943317476</v>
      </c>
      <c r="G3145" s="77">
        <f t="shared" si="97"/>
        <v>25328.643673638016</v>
      </c>
    </row>
    <row r="3146" spans="1:7" x14ac:dyDescent="0.2">
      <c r="A3146" s="79">
        <v>41795</v>
      </c>
      <c r="B3146" s="77">
        <v>18973</v>
      </c>
      <c r="C3146" s="84">
        <v>283992</v>
      </c>
      <c r="E3146">
        <f t="shared" si="96"/>
        <v>2014</v>
      </c>
      <c r="F3146" s="57">
        <f>_xlfn.XLOOKUP(E3146,'Historical Metal Prices'!$L$4:$Z$4,'Historical Metal Prices'!$L$10:$Z$10)</f>
        <v>0.34655202943317476</v>
      </c>
      <c r="G3146" s="77">
        <f t="shared" si="97"/>
        <v>25548.131654435623</v>
      </c>
    </row>
    <row r="3147" spans="1:7" x14ac:dyDescent="0.2">
      <c r="A3147" s="79">
        <v>41794</v>
      </c>
      <c r="B3147" s="77">
        <v>18966</v>
      </c>
      <c r="C3147" s="84">
        <v>284316</v>
      </c>
      <c r="E3147">
        <f t="shared" ref="E3147:E3210" si="98">YEAR(A3147)</f>
        <v>2014</v>
      </c>
      <c r="F3147" s="57">
        <f>_xlfn.XLOOKUP(E3147,'Historical Metal Prices'!$L$4:$Z$4,'Historical Metal Prices'!$L$10:$Z$10)</f>
        <v>0.34655202943317476</v>
      </c>
      <c r="G3147" s="77">
        <f t="shared" ref="G3147:G3210" si="99">IFERROR(B3147*(1+F3147),G3148)</f>
        <v>25538.705790229593</v>
      </c>
    </row>
    <row r="3148" spans="1:7" x14ac:dyDescent="0.2">
      <c r="A3148" s="79">
        <v>41793</v>
      </c>
      <c r="B3148" s="77">
        <v>19016</v>
      </c>
      <c r="C3148" s="84">
        <v>283752</v>
      </c>
      <c r="E3148">
        <f t="shared" si="98"/>
        <v>2014</v>
      </c>
      <c r="F3148" s="57">
        <f>_xlfn.XLOOKUP(E3148,'Historical Metal Prices'!$L$4:$Z$4,'Historical Metal Prices'!$L$10:$Z$10)</f>
        <v>0.34655202943317476</v>
      </c>
      <c r="G3148" s="77">
        <f t="shared" si="99"/>
        <v>25606.03339170125</v>
      </c>
    </row>
    <row r="3149" spans="1:7" x14ac:dyDescent="0.2">
      <c r="A3149" s="79">
        <v>41792</v>
      </c>
      <c r="B3149" s="77">
        <v>19298</v>
      </c>
      <c r="C3149" s="84">
        <v>283986</v>
      </c>
      <c r="E3149">
        <f t="shared" si="98"/>
        <v>2014</v>
      </c>
      <c r="F3149" s="57">
        <f>_xlfn.XLOOKUP(E3149,'Historical Metal Prices'!$L$4:$Z$4,'Historical Metal Prices'!$L$10:$Z$10)</f>
        <v>0.34655202943317476</v>
      </c>
      <c r="G3149" s="77">
        <f t="shared" si="99"/>
        <v>25985.761064001406</v>
      </c>
    </row>
    <row r="3150" spans="1:7" x14ac:dyDescent="0.2">
      <c r="A3150" s="79">
        <v>41789</v>
      </c>
      <c r="B3150" s="77">
        <v>19209</v>
      </c>
      <c r="C3150" s="84">
        <v>284112</v>
      </c>
      <c r="E3150">
        <f t="shared" si="98"/>
        <v>2014</v>
      </c>
      <c r="F3150" s="57">
        <f>_xlfn.XLOOKUP(E3150,'Historical Metal Prices'!$L$4:$Z$4,'Historical Metal Prices'!$L$10:$Z$10)</f>
        <v>0.34655202943317476</v>
      </c>
      <c r="G3150" s="77">
        <f t="shared" si="99"/>
        <v>25865.917933381854</v>
      </c>
    </row>
    <row r="3151" spans="1:7" x14ac:dyDescent="0.2">
      <c r="A3151" s="79">
        <v>41788</v>
      </c>
      <c r="B3151" s="77">
        <v>18873</v>
      </c>
      <c r="C3151" s="84">
        <v>284436</v>
      </c>
      <c r="E3151">
        <f t="shared" si="98"/>
        <v>2014</v>
      </c>
      <c r="F3151" s="57">
        <f>_xlfn.XLOOKUP(E3151,'Historical Metal Prices'!$L$4:$Z$4,'Historical Metal Prices'!$L$10:$Z$10)</f>
        <v>0.34655202943317476</v>
      </c>
      <c r="G3151" s="77">
        <f t="shared" si="99"/>
        <v>25413.476451492308</v>
      </c>
    </row>
    <row r="3152" spans="1:7" x14ac:dyDescent="0.2">
      <c r="A3152" s="79">
        <v>41787</v>
      </c>
      <c r="B3152" s="77">
        <v>19290</v>
      </c>
      <c r="C3152" s="84">
        <v>283662</v>
      </c>
      <c r="E3152">
        <f t="shared" si="98"/>
        <v>2014</v>
      </c>
      <c r="F3152" s="57">
        <f>_xlfn.XLOOKUP(E3152,'Historical Metal Prices'!$L$4:$Z$4,'Historical Metal Prices'!$L$10:$Z$10)</f>
        <v>0.34655202943317476</v>
      </c>
      <c r="G3152" s="77">
        <f t="shared" si="99"/>
        <v>25974.988647765942</v>
      </c>
    </row>
    <row r="3153" spans="1:7" x14ac:dyDescent="0.2">
      <c r="A3153" s="79">
        <v>41786</v>
      </c>
      <c r="B3153" s="77">
        <v>19542</v>
      </c>
      <c r="C3153" s="84">
        <v>280524</v>
      </c>
      <c r="E3153">
        <f t="shared" si="98"/>
        <v>2014</v>
      </c>
      <c r="F3153" s="57">
        <f>_xlfn.XLOOKUP(E3153,'Historical Metal Prices'!$L$4:$Z$4,'Historical Metal Prices'!$L$10:$Z$10)</f>
        <v>0.34655202943317476</v>
      </c>
      <c r="G3153" s="77">
        <f t="shared" si="99"/>
        <v>26314.319759183101</v>
      </c>
    </row>
    <row r="3154" spans="1:7" x14ac:dyDescent="0.2">
      <c r="A3154" s="79">
        <v>41785</v>
      </c>
      <c r="B3154" s="77">
        <v>19596</v>
      </c>
      <c r="C3154" s="84">
        <v>280404</v>
      </c>
      <c r="E3154">
        <f t="shared" si="98"/>
        <v>2014</v>
      </c>
      <c r="F3154" s="57">
        <f>_xlfn.XLOOKUP(E3154,'Historical Metal Prices'!$L$4:$Z$4,'Historical Metal Prices'!$L$10:$Z$10)</f>
        <v>0.34655202943317476</v>
      </c>
      <c r="G3154" s="77">
        <f t="shared" si="99"/>
        <v>26387.033568772491</v>
      </c>
    </row>
    <row r="3155" spans="1:7" x14ac:dyDescent="0.2">
      <c r="A3155" s="79">
        <v>41782</v>
      </c>
      <c r="B3155" s="77">
        <v>19596</v>
      </c>
      <c r="C3155" s="84">
        <v>280404</v>
      </c>
      <c r="E3155">
        <f t="shared" si="98"/>
        <v>2014</v>
      </c>
      <c r="F3155" s="57">
        <f>_xlfn.XLOOKUP(E3155,'Historical Metal Prices'!$L$4:$Z$4,'Historical Metal Prices'!$L$10:$Z$10)</f>
        <v>0.34655202943317476</v>
      </c>
      <c r="G3155" s="77">
        <f t="shared" si="99"/>
        <v>26387.033568772491</v>
      </c>
    </row>
    <row r="3156" spans="1:7" x14ac:dyDescent="0.2">
      <c r="A3156" s="79">
        <v>41781</v>
      </c>
      <c r="B3156" s="77">
        <v>19697</v>
      </c>
      <c r="C3156" s="84">
        <v>280404</v>
      </c>
      <c r="E3156">
        <f t="shared" si="98"/>
        <v>2014</v>
      </c>
      <c r="F3156" s="57">
        <f>_xlfn.XLOOKUP(E3156,'Historical Metal Prices'!$L$4:$Z$4,'Historical Metal Prices'!$L$10:$Z$10)</f>
        <v>0.34655202943317476</v>
      </c>
      <c r="G3156" s="77">
        <f t="shared" si="99"/>
        <v>26523.035323745244</v>
      </c>
    </row>
    <row r="3157" spans="1:7" x14ac:dyDescent="0.2">
      <c r="A3157" s="79">
        <v>41780</v>
      </c>
      <c r="B3157" s="77">
        <v>19485</v>
      </c>
      <c r="C3157" s="84">
        <v>279672</v>
      </c>
      <c r="E3157">
        <f t="shared" si="98"/>
        <v>2014</v>
      </c>
      <c r="F3157" s="57">
        <f>_xlfn.XLOOKUP(E3157,'Historical Metal Prices'!$L$4:$Z$4,'Historical Metal Prices'!$L$10:$Z$10)</f>
        <v>0.34655202943317476</v>
      </c>
      <c r="G3157" s="77">
        <f t="shared" si="99"/>
        <v>26237.56629350541</v>
      </c>
    </row>
    <row r="3158" spans="1:7" x14ac:dyDescent="0.2">
      <c r="A3158" s="79">
        <v>41779</v>
      </c>
      <c r="B3158" s="77">
        <v>19833</v>
      </c>
      <c r="C3158" s="84">
        <v>280020</v>
      </c>
      <c r="E3158">
        <f t="shared" si="98"/>
        <v>2014</v>
      </c>
      <c r="F3158" s="57">
        <f>_xlfn.XLOOKUP(E3158,'Historical Metal Prices'!$L$4:$Z$4,'Historical Metal Prices'!$L$10:$Z$10)</f>
        <v>0.34655202943317476</v>
      </c>
      <c r="G3158" s="77">
        <f t="shared" si="99"/>
        <v>26706.166399748156</v>
      </c>
    </row>
    <row r="3159" spans="1:7" x14ac:dyDescent="0.2">
      <c r="A3159" s="79">
        <v>41778</v>
      </c>
      <c r="B3159" s="77">
        <v>20079</v>
      </c>
      <c r="C3159" s="84">
        <v>279750</v>
      </c>
      <c r="E3159">
        <f t="shared" si="98"/>
        <v>2014</v>
      </c>
      <c r="F3159" s="57">
        <f>_xlfn.XLOOKUP(E3159,'Historical Metal Prices'!$L$4:$Z$4,'Historical Metal Prices'!$L$10:$Z$10)</f>
        <v>0.34655202943317476</v>
      </c>
      <c r="G3159" s="77">
        <f t="shared" si="99"/>
        <v>27037.418198988715</v>
      </c>
    </row>
    <row r="3160" spans="1:7" x14ac:dyDescent="0.2">
      <c r="A3160" s="79">
        <v>41775</v>
      </c>
      <c r="B3160" s="77">
        <v>18979.5</v>
      </c>
      <c r="C3160" s="84">
        <v>279816</v>
      </c>
      <c r="E3160">
        <f t="shared" si="98"/>
        <v>2014</v>
      </c>
      <c r="F3160" s="57">
        <f>_xlfn.XLOOKUP(E3160,'Historical Metal Prices'!$L$4:$Z$4,'Historical Metal Prices'!$L$10:$Z$10)</f>
        <v>0.34655202943317476</v>
      </c>
      <c r="G3160" s="77">
        <f t="shared" si="99"/>
        <v>25556.88424262694</v>
      </c>
    </row>
    <row r="3161" spans="1:7" x14ac:dyDescent="0.2">
      <c r="A3161" s="79">
        <v>41774</v>
      </c>
      <c r="B3161" s="77">
        <v>18706</v>
      </c>
      <c r="C3161" s="84">
        <v>279816</v>
      </c>
      <c r="E3161">
        <f t="shared" si="98"/>
        <v>2014</v>
      </c>
      <c r="F3161" s="57">
        <f>_xlfn.XLOOKUP(E3161,'Historical Metal Prices'!$L$4:$Z$4,'Historical Metal Prices'!$L$10:$Z$10)</f>
        <v>0.34655202943317476</v>
      </c>
      <c r="G3161" s="77">
        <f t="shared" si="99"/>
        <v>25188.602262576966</v>
      </c>
    </row>
    <row r="3162" spans="1:7" x14ac:dyDescent="0.2">
      <c r="A3162" s="79">
        <v>41773</v>
      </c>
      <c r="B3162" s="77">
        <v>19979</v>
      </c>
      <c r="C3162" s="84">
        <v>279336</v>
      </c>
      <c r="E3162">
        <f t="shared" si="98"/>
        <v>2014</v>
      </c>
      <c r="F3162" s="57">
        <f>_xlfn.XLOOKUP(E3162,'Historical Metal Prices'!$L$4:$Z$4,'Historical Metal Prices'!$L$10:$Z$10)</f>
        <v>0.34655202943317476</v>
      </c>
      <c r="G3162" s="77">
        <f t="shared" si="99"/>
        <v>26902.7629960454</v>
      </c>
    </row>
    <row r="3163" spans="1:7" x14ac:dyDescent="0.2">
      <c r="A3163" s="79">
        <v>41772</v>
      </c>
      <c r="B3163" s="77">
        <v>20955</v>
      </c>
      <c r="C3163" s="84">
        <v>278868</v>
      </c>
      <c r="E3163">
        <f t="shared" si="98"/>
        <v>2014</v>
      </c>
      <c r="F3163" s="57">
        <f>_xlfn.XLOOKUP(E3163,'Historical Metal Prices'!$L$4:$Z$4,'Historical Metal Prices'!$L$10:$Z$10)</f>
        <v>0.34655202943317476</v>
      </c>
      <c r="G3163" s="77">
        <f t="shared" si="99"/>
        <v>28216.997776772176</v>
      </c>
    </row>
    <row r="3164" spans="1:7" x14ac:dyDescent="0.2">
      <c r="A3164" s="79">
        <v>41771</v>
      </c>
      <c r="B3164" s="77">
        <v>20885</v>
      </c>
      <c r="C3164" s="84">
        <v>278994</v>
      </c>
      <c r="E3164">
        <f t="shared" si="98"/>
        <v>2014</v>
      </c>
      <c r="F3164" s="57">
        <f>_xlfn.XLOOKUP(E3164,'Historical Metal Prices'!$L$4:$Z$4,'Historical Metal Prices'!$L$10:$Z$10)</f>
        <v>0.34655202943317476</v>
      </c>
      <c r="G3164" s="77">
        <f t="shared" si="99"/>
        <v>28122.739134711854</v>
      </c>
    </row>
    <row r="3165" spans="1:7" x14ac:dyDescent="0.2">
      <c r="A3165" s="79">
        <v>41768</v>
      </c>
      <c r="B3165" s="77">
        <v>19875.5</v>
      </c>
      <c r="C3165" s="84">
        <v>278772</v>
      </c>
      <c r="E3165">
        <f t="shared" si="98"/>
        <v>2014</v>
      </c>
      <c r="F3165" s="57">
        <f>_xlfn.XLOOKUP(E3165,'Historical Metal Prices'!$L$4:$Z$4,'Historical Metal Prices'!$L$10:$Z$10)</f>
        <v>0.34655202943317476</v>
      </c>
      <c r="G3165" s="77">
        <f t="shared" si="99"/>
        <v>26763.394860999066</v>
      </c>
    </row>
    <row r="3166" spans="1:7" x14ac:dyDescent="0.2">
      <c r="A3166" s="79">
        <v>41767</v>
      </c>
      <c r="B3166" s="77">
        <v>19382.5</v>
      </c>
      <c r="C3166" s="84">
        <v>278130</v>
      </c>
      <c r="E3166">
        <f t="shared" si="98"/>
        <v>2014</v>
      </c>
      <c r="F3166" s="57">
        <f>_xlfn.XLOOKUP(E3166,'Historical Metal Prices'!$L$4:$Z$4,'Historical Metal Prices'!$L$10:$Z$10)</f>
        <v>0.34655202943317476</v>
      </c>
      <c r="G3166" s="77">
        <f t="shared" si="99"/>
        <v>26099.54471048851</v>
      </c>
    </row>
    <row r="3167" spans="1:7" x14ac:dyDescent="0.2">
      <c r="A3167" s="79">
        <v>41766</v>
      </c>
      <c r="B3167" s="77">
        <v>18624.5</v>
      </c>
      <c r="C3167" s="84">
        <v>277968</v>
      </c>
      <c r="E3167">
        <f t="shared" si="98"/>
        <v>2014</v>
      </c>
      <c r="F3167" s="57">
        <f>_xlfn.XLOOKUP(E3167,'Historical Metal Prices'!$L$4:$Z$4,'Historical Metal Prices'!$L$10:$Z$10)</f>
        <v>0.34655202943317476</v>
      </c>
      <c r="G3167" s="77">
        <f t="shared" si="99"/>
        <v>25078.858272178164</v>
      </c>
    </row>
    <row r="3168" spans="1:7" x14ac:dyDescent="0.2">
      <c r="A3168" s="79">
        <v>41765</v>
      </c>
      <c r="B3168" s="77">
        <v>18525</v>
      </c>
      <c r="C3168" s="84">
        <v>278436</v>
      </c>
      <c r="E3168">
        <f t="shared" si="98"/>
        <v>2014</v>
      </c>
      <c r="F3168" s="57">
        <f>_xlfn.XLOOKUP(E3168,'Historical Metal Prices'!$L$4:$Z$4,'Historical Metal Prices'!$L$10:$Z$10)</f>
        <v>0.34655202943317476</v>
      </c>
      <c r="G3168" s="77">
        <f t="shared" si="99"/>
        <v>24944.876345249562</v>
      </c>
    </row>
    <row r="3169" spans="1:7" x14ac:dyDescent="0.2">
      <c r="A3169" s="79">
        <v>41764</v>
      </c>
      <c r="B3169" s="77">
        <v>18245.5</v>
      </c>
      <c r="C3169" s="84">
        <v>279516</v>
      </c>
      <c r="E3169">
        <f t="shared" si="98"/>
        <v>2014</v>
      </c>
      <c r="F3169" s="57">
        <f>_xlfn.XLOOKUP(E3169,'Historical Metal Prices'!$L$4:$Z$4,'Historical Metal Prices'!$L$10:$Z$10)</f>
        <v>0.34655202943317476</v>
      </c>
      <c r="G3169" s="77">
        <f t="shared" si="99"/>
        <v>24568.515053022991</v>
      </c>
    </row>
    <row r="3170" spans="1:7" x14ac:dyDescent="0.2">
      <c r="A3170" s="79">
        <v>41761</v>
      </c>
      <c r="B3170" s="77">
        <v>18245.5</v>
      </c>
      <c r="C3170" s="84">
        <v>279516</v>
      </c>
      <c r="E3170">
        <f t="shared" si="98"/>
        <v>2014</v>
      </c>
      <c r="F3170" s="57">
        <f>_xlfn.XLOOKUP(E3170,'Historical Metal Prices'!$L$4:$Z$4,'Historical Metal Prices'!$L$10:$Z$10)</f>
        <v>0.34655202943317476</v>
      </c>
      <c r="G3170" s="77">
        <f t="shared" si="99"/>
        <v>24568.515053022991</v>
      </c>
    </row>
    <row r="3171" spans="1:7" x14ac:dyDescent="0.2">
      <c r="A3171" s="79">
        <v>41760</v>
      </c>
      <c r="B3171" s="77">
        <v>18260</v>
      </c>
      <c r="C3171" s="84">
        <v>279528</v>
      </c>
      <c r="E3171">
        <f t="shared" si="98"/>
        <v>2014</v>
      </c>
      <c r="F3171" s="57">
        <f>_xlfn.XLOOKUP(E3171,'Historical Metal Prices'!$L$4:$Z$4,'Historical Metal Prices'!$L$10:$Z$10)</f>
        <v>0.34655202943317476</v>
      </c>
      <c r="G3171" s="77">
        <f t="shared" si="99"/>
        <v>24588.040057449773</v>
      </c>
    </row>
    <row r="3172" spans="1:7" x14ac:dyDescent="0.2">
      <c r="A3172" s="79">
        <v>41759</v>
      </c>
      <c r="B3172" s="77">
        <v>18298</v>
      </c>
      <c r="C3172" s="84">
        <v>279876</v>
      </c>
      <c r="E3172">
        <f t="shared" si="98"/>
        <v>2014</v>
      </c>
      <c r="F3172" s="57">
        <f>_xlfn.XLOOKUP(E3172,'Historical Metal Prices'!$L$4:$Z$4,'Historical Metal Prices'!$L$10:$Z$10)</f>
        <v>0.34655202943317476</v>
      </c>
      <c r="G3172" s="77">
        <f t="shared" si="99"/>
        <v>24639.20903456823</v>
      </c>
    </row>
    <row r="3173" spans="1:7" x14ac:dyDescent="0.2">
      <c r="A3173" s="79">
        <v>41758</v>
      </c>
      <c r="B3173" s="77">
        <v>18122</v>
      </c>
      <c r="C3173" s="84">
        <v>276846</v>
      </c>
      <c r="E3173">
        <f t="shared" si="98"/>
        <v>2014</v>
      </c>
      <c r="F3173" s="57">
        <f>_xlfn.XLOOKUP(E3173,'Historical Metal Prices'!$L$4:$Z$4,'Historical Metal Prices'!$L$10:$Z$10)</f>
        <v>0.34655202943317476</v>
      </c>
      <c r="G3173" s="77">
        <f t="shared" si="99"/>
        <v>24402.215877387993</v>
      </c>
    </row>
    <row r="3174" spans="1:7" x14ac:dyDescent="0.2">
      <c r="A3174" s="79">
        <v>41757</v>
      </c>
      <c r="B3174" s="77">
        <v>18145</v>
      </c>
      <c r="C3174" s="84">
        <v>277056</v>
      </c>
      <c r="E3174">
        <f t="shared" si="98"/>
        <v>2014</v>
      </c>
      <c r="F3174" s="57">
        <f>_xlfn.XLOOKUP(E3174,'Historical Metal Prices'!$L$4:$Z$4,'Historical Metal Prices'!$L$10:$Z$10)</f>
        <v>0.34655202943317476</v>
      </c>
      <c r="G3174" s="77">
        <f t="shared" si="99"/>
        <v>24433.186574064955</v>
      </c>
    </row>
    <row r="3175" spans="1:7" x14ac:dyDescent="0.2">
      <c r="A3175" s="79">
        <v>41754</v>
      </c>
      <c r="B3175" s="77">
        <v>18412</v>
      </c>
      <c r="C3175" s="84">
        <v>277638</v>
      </c>
      <c r="E3175">
        <f t="shared" si="98"/>
        <v>2014</v>
      </c>
      <c r="F3175" s="57">
        <f>_xlfn.XLOOKUP(E3175,'Historical Metal Prices'!$L$4:$Z$4,'Historical Metal Prices'!$L$10:$Z$10)</f>
        <v>0.34655202943317476</v>
      </c>
      <c r="G3175" s="77">
        <f t="shared" si="99"/>
        <v>24792.715965923613</v>
      </c>
    </row>
    <row r="3176" spans="1:7" x14ac:dyDescent="0.2">
      <c r="A3176" s="79">
        <v>41753</v>
      </c>
      <c r="B3176" s="77">
        <v>18312</v>
      </c>
      <c r="C3176" s="84">
        <v>277734</v>
      </c>
      <c r="E3176">
        <f t="shared" si="98"/>
        <v>2014</v>
      </c>
      <c r="F3176" s="57">
        <f>_xlfn.XLOOKUP(E3176,'Historical Metal Prices'!$L$4:$Z$4,'Historical Metal Prices'!$L$10:$Z$10)</f>
        <v>0.34655202943317476</v>
      </c>
      <c r="G3176" s="77">
        <f t="shared" si="99"/>
        <v>24658.060762980294</v>
      </c>
    </row>
    <row r="3177" spans="1:7" x14ac:dyDescent="0.2">
      <c r="A3177" s="79">
        <v>41752</v>
      </c>
      <c r="B3177" s="77">
        <v>18338</v>
      </c>
      <c r="C3177" s="84">
        <v>277056</v>
      </c>
      <c r="E3177">
        <f t="shared" si="98"/>
        <v>2014</v>
      </c>
      <c r="F3177" s="57">
        <f>_xlfn.XLOOKUP(E3177,'Historical Metal Prices'!$L$4:$Z$4,'Historical Metal Prices'!$L$10:$Z$10)</f>
        <v>0.34655202943317476</v>
      </c>
      <c r="G3177" s="77">
        <f t="shared" si="99"/>
        <v>24693.071115745559</v>
      </c>
    </row>
    <row r="3178" spans="1:7" x14ac:dyDescent="0.2">
      <c r="A3178" s="79">
        <v>41751</v>
      </c>
      <c r="B3178" s="77">
        <v>18284</v>
      </c>
      <c r="C3178" s="84">
        <v>276888</v>
      </c>
      <c r="E3178">
        <f t="shared" si="98"/>
        <v>2014</v>
      </c>
      <c r="F3178" s="57">
        <f>_xlfn.XLOOKUP(E3178,'Historical Metal Prices'!$L$4:$Z$4,'Historical Metal Prices'!$L$10:$Z$10)</f>
        <v>0.34655202943317476</v>
      </c>
      <c r="G3178" s="77">
        <f t="shared" si="99"/>
        <v>24620.357306156166</v>
      </c>
    </row>
    <row r="3179" spans="1:7" x14ac:dyDescent="0.2">
      <c r="A3179" s="79">
        <v>41750</v>
      </c>
      <c r="B3179" s="77">
        <v>17877</v>
      </c>
      <c r="C3179" s="84">
        <v>277716</v>
      </c>
      <c r="E3179">
        <f t="shared" si="98"/>
        <v>2014</v>
      </c>
      <c r="F3179" s="57">
        <f>_xlfn.XLOOKUP(E3179,'Historical Metal Prices'!$L$4:$Z$4,'Historical Metal Prices'!$L$10:$Z$10)</f>
        <v>0.34655202943317476</v>
      </c>
      <c r="G3179" s="77">
        <f t="shared" si="99"/>
        <v>24072.310630176864</v>
      </c>
    </row>
    <row r="3180" spans="1:7" x14ac:dyDescent="0.2">
      <c r="A3180" s="79">
        <v>41747</v>
      </c>
      <c r="B3180" s="77">
        <v>17877</v>
      </c>
      <c r="C3180" s="84">
        <v>277434</v>
      </c>
      <c r="E3180">
        <f t="shared" si="98"/>
        <v>2014</v>
      </c>
      <c r="F3180" s="57">
        <f>_xlfn.XLOOKUP(E3180,'Historical Metal Prices'!$L$4:$Z$4,'Historical Metal Prices'!$L$10:$Z$10)</f>
        <v>0.34655202943317476</v>
      </c>
      <c r="G3180" s="77">
        <f t="shared" si="99"/>
        <v>24072.310630176864</v>
      </c>
    </row>
    <row r="3181" spans="1:7" x14ac:dyDescent="0.2">
      <c r="A3181" s="79">
        <v>41746</v>
      </c>
      <c r="B3181" s="77">
        <v>17877</v>
      </c>
      <c r="C3181" s="84">
        <v>277434</v>
      </c>
      <c r="E3181">
        <f t="shared" si="98"/>
        <v>2014</v>
      </c>
      <c r="F3181" s="57">
        <f>_xlfn.XLOOKUP(E3181,'Historical Metal Prices'!$L$4:$Z$4,'Historical Metal Prices'!$L$10:$Z$10)</f>
        <v>0.34655202943317476</v>
      </c>
      <c r="G3181" s="77">
        <f t="shared" si="99"/>
        <v>24072.310630176864</v>
      </c>
    </row>
    <row r="3182" spans="1:7" x14ac:dyDescent="0.2">
      <c r="A3182" s="79">
        <v>41745</v>
      </c>
      <c r="B3182" s="77">
        <v>17807</v>
      </c>
      <c r="C3182" s="84">
        <v>277434</v>
      </c>
      <c r="E3182">
        <f t="shared" si="98"/>
        <v>2014</v>
      </c>
      <c r="F3182" s="57">
        <f>_xlfn.XLOOKUP(E3182,'Historical Metal Prices'!$L$4:$Z$4,'Historical Metal Prices'!$L$10:$Z$10)</f>
        <v>0.34655202943317476</v>
      </c>
      <c r="G3182" s="77">
        <f t="shared" si="99"/>
        <v>23978.051988116542</v>
      </c>
    </row>
    <row r="3183" spans="1:7" x14ac:dyDescent="0.2">
      <c r="A3183" s="79">
        <v>41744</v>
      </c>
      <c r="B3183" s="77">
        <v>17609</v>
      </c>
      <c r="C3183" s="84">
        <v>277248</v>
      </c>
      <c r="E3183">
        <f t="shared" si="98"/>
        <v>2014</v>
      </c>
      <c r="F3183" s="57">
        <f>_xlfn.XLOOKUP(E3183,'Historical Metal Prices'!$L$4:$Z$4,'Historical Metal Prices'!$L$10:$Z$10)</f>
        <v>0.34655202943317476</v>
      </c>
      <c r="G3183" s="77">
        <f t="shared" si="99"/>
        <v>23711.434686288776</v>
      </c>
    </row>
    <row r="3184" spans="1:7" x14ac:dyDescent="0.2">
      <c r="A3184" s="79">
        <v>41743</v>
      </c>
      <c r="B3184" s="77">
        <v>17739</v>
      </c>
      <c r="C3184" s="84">
        <v>278514</v>
      </c>
      <c r="E3184">
        <f t="shared" si="98"/>
        <v>2014</v>
      </c>
      <c r="F3184" s="57">
        <f>_xlfn.XLOOKUP(E3184,'Historical Metal Prices'!$L$4:$Z$4,'Historical Metal Prices'!$L$10:$Z$10)</f>
        <v>0.34655202943317476</v>
      </c>
      <c r="G3184" s="77">
        <f t="shared" si="99"/>
        <v>23886.486450115088</v>
      </c>
    </row>
    <row r="3185" spans="1:7" x14ac:dyDescent="0.2">
      <c r="A3185" s="79">
        <v>41740</v>
      </c>
      <c r="B3185" s="77">
        <v>17349.5</v>
      </c>
      <c r="C3185" s="84">
        <v>279966</v>
      </c>
      <c r="E3185">
        <f t="shared" si="98"/>
        <v>2014</v>
      </c>
      <c r="F3185" s="57">
        <f>_xlfn.XLOOKUP(E3185,'Historical Metal Prices'!$L$4:$Z$4,'Historical Metal Prices'!$L$10:$Z$10)</f>
        <v>0.34655202943317476</v>
      </c>
      <c r="G3185" s="77">
        <f t="shared" si="99"/>
        <v>23362.004434650866</v>
      </c>
    </row>
    <row r="3186" spans="1:7" x14ac:dyDescent="0.2">
      <c r="A3186" s="79">
        <v>41739</v>
      </c>
      <c r="B3186" s="77">
        <v>17029.5</v>
      </c>
      <c r="C3186" s="84">
        <v>276936</v>
      </c>
      <c r="E3186">
        <f t="shared" si="98"/>
        <v>2014</v>
      </c>
      <c r="F3186" s="57">
        <f>_xlfn.XLOOKUP(E3186,'Historical Metal Prices'!$L$4:$Z$4,'Historical Metal Prices'!$L$10:$Z$10)</f>
        <v>0.34655202943317476</v>
      </c>
      <c r="G3186" s="77">
        <f t="shared" si="99"/>
        <v>22931.107785232249</v>
      </c>
    </row>
    <row r="3187" spans="1:7" x14ac:dyDescent="0.2">
      <c r="A3187" s="79">
        <v>41738</v>
      </c>
      <c r="B3187" s="77">
        <v>16647.5</v>
      </c>
      <c r="C3187" s="84">
        <v>278844</v>
      </c>
      <c r="E3187">
        <f t="shared" si="98"/>
        <v>2014</v>
      </c>
      <c r="F3187" s="57">
        <f>_xlfn.XLOOKUP(E3187,'Historical Metal Prices'!$L$4:$Z$4,'Historical Metal Prices'!$L$10:$Z$10)</f>
        <v>0.34655202943317476</v>
      </c>
      <c r="G3187" s="77">
        <f t="shared" si="99"/>
        <v>22416.724909988778</v>
      </c>
    </row>
    <row r="3188" spans="1:7" x14ac:dyDescent="0.2">
      <c r="A3188" s="79">
        <v>41737</v>
      </c>
      <c r="B3188" s="77">
        <v>16405.5</v>
      </c>
      <c r="C3188" s="84">
        <v>280002</v>
      </c>
      <c r="E3188">
        <f t="shared" si="98"/>
        <v>2014</v>
      </c>
      <c r="F3188" s="57">
        <f>_xlfn.XLOOKUP(E3188,'Historical Metal Prices'!$L$4:$Z$4,'Historical Metal Prices'!$L$10:$Z$10)</f>
        <v>0.34655202943317476</v>
      </c>
      <c r="G3188" s="77">
        <f t="shared" si="99"/>
        <v>22090.859318865947</v>
      </c>
    </row>
    <row r="3189" spans="1:7" x14ac:dyDescent="0.2">
      <c r="A3189" s="79">
        <v>41736</v>
      </c>
      <c r="B3189" s="77">
        <v>16361</v>
      </c>
      <c r="C3189" s="84">
        <v>281598</v>
      </c>
      <c r="E3189">
        <f t="shared" si="98"/>
        <v>2014</v>
      </c>
      <c r="F3189" s="57">
        <f>_xlfn.XLOOKUP(E3189,'Historical Metal Prices'!$L$4:$Z$4,'Historical Metal Prices'!$L$10:$Z$10)</f>
        <v>0.34655202943317476</v>
      </c>
      <c r="G3189" s="77">
        <f t="shared" si="99"/>
        <v>22030.937753556173</v>
      </c>
    </row>
    <row r="3190" spans="1:7" x14ac:dyDescent="0.2">
      <c r="A3190" s="79">
        <v>41733</v>
      </c>
      <c r="B3190" s="77">
        <v>16341.5</v>
      </c>
      <c r="C3190" s="84">
        <v>281010</v>
      </c>
      <c r="E3190">
        <f t="shared" si="98"/>
        <v>2014</v>
      </c>
      <c r="F3190" s="57">
        <f>_xlfn.XLOOKUP(E3190,'Historical Metal Prices'!$L$4:$Z$4,'Historical Metal Prices'!$L$10:$Z$10)</f>
        <v>0.34655202943317476</v>
      </c>
      <c r="G3190" s="77">
        <f t="shared" si="99"/>
        <v>22004.679988982225</v>
      </c>
    </row>
    <row r="3191" spans="1:7" x14ac:dyDescent="0.2">
      <c r="A3191" s="79">
        <v>41732</v>
      </c>
      <c r="B3191" s="77">
        <v>16257</v>
      </c>
      <c r="C3191" s="84">
        <v>281946</v>
      </c>
      <c r="E3191">
        <f t="shared" si="98"/>
        <v>2014</v>
      </c>
      <c r="F3191" s="57">
        <f>_xlfn.XLOOKUP(E3191,'Historical Metal Prices'!$L$4:$Z$4,'Historical Metal Prices'!$L$10:$Z$10)</f>
        <v>0.34655202943317476</v>
      </c>
      <c r="G3191" s="77">
        <f t="shared" si="99"/>
        <v>21890.896342495122</v>
      </c>
    </row>
    <row r="3192" spans="1:7" x14ac:dyDescent="0.2">
      <c r="A3192" s="79">
        <v>41731</v>
      </c>
      <c r="B3192" s="77">
        <v>16148.5</v>
      </c>
      <c r="C3192" s="84">
        <v>282936</v>
      </c>
      <c r="E3192">
        <f t="shared" si="98"/>
        <v>2014</v>
      </c>
      <c r="F3192" s="57">
        <f>_xlfn.XLOOKUP(E3192,'Historical Metal Prices'!$L$4:$Z$4,'Historical Metal Prices'!$L$10:$Z$10)</f>
        <v>0.34655202943317476</v>
      </c>
      <c r="G3192" s="77">
        <f t="shared" si="99"/>
        <v>21744.795447301622</v>
      </c>
    </row>
    <row r="3193" spans="1:7" x14ac:dyDescent="0.2">
      <c r="A3193" s="79">
        <v>41730</v>
      </c>
      <c r="B3193" s="77">
        <v>15989</v>
      </c>
      <c r="C3193" s="84">
        <v>283680</v>
      </c>
      <c r="E3193">
        <f t="shared" si="98"/>
        <v>2014</v>
      </c>
      <c r="F3193" s="57">
        <f>_xlfn.XLOOKUP(E3193,'Historical Metal Prices'!$L$4:$Z$4,'Historical Metal Prices'!$L$10:$Z$10)</f>
        <v>0.34655202943317476</v>
      </c>
      <c r="G3193" s="77">
        <f t="shared" si="99"/>
        <v>21530.02039860703</v>
      </c>
    </row>
    <row r="3194" spans="1:7" x14ac:dyDescent="0.2">
      <c r="A3194" s="79">
        <v>41729</v>
      </c>
      <c r="B3194" s="77">
        <v>15860.5</v>
      </c>
      <c r="C3194" s="84">
        <v>283956</v>
      </c>
      <c r="E3194">
        <f t="shared" si="98"/>
        <v>2014</v>
      </c>
      <c r="F3194" s="57">
        <f>_xlfn.XLOOKUP(E3194,'Historical Metal Prices'!$L$4:$Z$4,'Historical Metal Prices'!$L$10:$Z$10)</f>
        <v>0.34655202943317476</v>
      </c>
      <c r="G3194" s="77">
        <f t="shared" si="99"/>
        <v>21356.988462824869</v>
      </c>
    </row>
    <row r="3195" spans="1:7" x14ac:dyDescent="0.2">
      <c r="A3195" s="79">
        <v>41726</v>
      </c>
      <c r="B3195" s="77">
        <v>15669</v>
      </c>
      <c r="C3195" s="84">
        <v>284694</v>
      </c>
      <c r="E3195">
        <f t="shared" si="98"/>
        <v>2014</v>
      </c>
      <c r="F3195" s="57">
        <f>_xlfn.XLOOKUP(E3195,'Historical Metal Prices'!$L$4:$Z$4,'Historical Metal Prices'!$L$10:$Z$10)</f>
        <v>0.34655202943317476</v>
      </c>
      <c r="G3195" s="77">
        <f t="shared" si="99"/>
        <v>21099.123749188417</v>
      </c>
    </row>
    <row r="3196" spans="1:7" x14ac:dyDescent="0.2">
      <c r="A3196" s="79">
        <v>41725</v>
      </c>
      <c r="B3196" s="77">
        <v>15672.5</v>
      </c>
      <c r="C3196" s="84">
        <v>285462</v>
      </c>
      <c r="E3196">
        <f t="shared" si="98"/>
        <v>2014</v>
      </c>
      <c r="F3196" s="57">
        <f>_xlfn.XLOOKUP(E3196,'Historical Metal Prices'!$L$4:$Z$4,'Historical Metal Prices'!$L$10:$Z$10)</f>
        <v>0.34655202943317476</v>
      </c>
      <c r="G3196" s="77">
        <f t="shared" si="99"/>
        <v>21103.836681291432</v>
      </c>
    </row>
    <row r="3197" spans="1:7" x14ac:dyDescent="0.2">
      <c r="A3197" s="79">
        <v>41724</v>
      </c>
      <c r="B3197" s="77">
        <v>15864</v>
      </c>
      <c r="C3197" s="84">
        <v>286674</v>
      </c>
      <c r="E3197">
        <f t="shared" si="98"/>
        <v>2014</v>
      </c>
      <c r="F3197" s="57">
        <f>_xlfn.XLOOKUP(E3197,'Historical Metal Prices'!$L$4:$Z$4,'Historical Metal Prices'!$L$10:$Z$10)</f>
        <v>0.34655202943317476</v>
      </c>
      <c r="G3197" s="77">
        <f t="shared" si="99"/>
        <v>21361.701394927884</v>
      </c>
    </row>
    <row r="3198" spans="1:7" x14ac:dyDescent="0.2">
      <c r="A3198" s="79">
        <v>41723</v>
      </c>
      <c r="B3198" s="77">
        <v>16161</v>
      </c>
      <c r="C3198" s="84">
        <v>285210</v>
      </c>
      <c r="E3198">
        <f t="shared" si="98"/>
        <v>2014</v>
      </c>
      <c r="F3198" s="57">
        <f>_xlfn.XLOOKUP(E3198,'Historical Metal Prices'!$L$4:$Z$4,'Historical Metal Prices'!$L$10:$Z$10)</f>
        <v>0.34655202943317476</v>
      </c>
      <c r="G3198" s="77">
        <f t="shared" si="99"/>
        <v>21761.627347669539</v>
      </c>
    </row>
    <row r="3199" spans="1:7" x14ac:dyDescent="0.2">
      <c r="A3199" s="79">
        <v>41722</v>
      </c>
      <c r="B3199" s="77">
        <v>16078</v>
      </c>
      <c r="C3199" s="84">
        <v>283632</v>
      </c>
      <c r="E3199">
        <f t="shared" si="98"/>
        <v>2014</v>
      </c>
      <c r="F3199" s="57">
        <f>_xlfn.XLOOKUP(E3199,'Historical Metal Prices'!$L$4:$Z$4,'Historical Metal Prices'!$L$10:$Z$10)</f>
        <v>0.34655202943317476</v>
      </c>
      <c r="G3199" s="77">
        <f t="shared" si="99"/>
        <v>21649.863529226583</v>
      </c>
    </row>
    <row r="3200" spans="1:7" x14ac:dyDescent="0.2">
      <c r="A3200" s="79">
        <v>41719</v>
      </c>
      <c r="B3200" s="77">
        <v>16069.5</v>
      </c>
      <c r="C3200" s="84">
        <v>283524</v>
      </c>
      <c r="E3200">
        <f t="shared" si="98"/>
        <v>2014</v>
      </c>
      <c r="F3200" s="57">
        <f>_xlfn.XLOOKUP(E3200,'Historical Metal Prices'!$L$4:$Z$4,'Historical Metal Prices'!$L$10:$Z$10)</f>
        <v>0.34655202943317476</v>
      </c>
      <c r="G3200" s="77">
        <f t="shared" si="99"/>
        <v>21638.417836976401</v>
      </c>
    </row>
    <row r="3201" spans="1:7" x14ac:dyDescent="0.2">
      <c r="A3201" s="79">
        <v>41718</v>
      </c>
      <c r="B3201" s="77">
        <v>15811</v>
      </c>
      <c r="C3201" s="84">
        <v>283578</v>
      </c>
      <c r="E3201">
        <f t="shared" si="98"/>
        <v>2014</v>
      </c>
      <c r="F3201" s="57">
        <f>_xlfn.XLOOKUP(E3201,'Historical Metal Prices'!$L$4:$Z$4,'Historical Metal Prices'!$L$10:$Z$10)</f>
        <v>0.34655202943317476</v>
      </c>
      <c r="G3201" s="77">
        <f t="shared" si="99"/>
        <v>21290.334137367925</v>
      </c>
    </row>
    <row r="3202" spans="1:7" x14ac:dyDescent="0.2">
      <c r="A3202" s="79">
        <v>41717</v>
      </c>
      <c r="B3202" s="77">
        <v>16294</v>
      </c>
      <c r="C3202" s="84">
        <v>283434</v>
      </c>
      <c r="E3202">
        <f t="shared" si="98"/>
        <v>2014</v>
      </c>
      <c r="F3202" s="57">
        <f>_xlfn.XLOOKUP(E3202,'Historical Metal Prices'!$L$4:$Z$4,'Historical Metal Prices'!$L$10:$Z$10)</f>
        <v>0.34655202943317476</v>
      </c>
      <c r="G3202" s="77">
        <f t="shared" si="99"/>
        <v>21940.718767584149</v>
      </c>
    </row>
    <row r="3203" spans="1:7" x14ac:dyDescent="0.2">
      <c r="A3203" s="79">
        <v>41716</v>
      </c>
      <c r="B3203" s="77">
        <v>16159</v>
      </c>
      <c r="C3203" s="84">
        <v>271296</v>
      </c>
      <c r="E3203">
        <f t="shared" si="98"/>
        <v>2014</v>
      </c>
      <c r="F3203" s="57">
        <f>_xlfn.XLOOKUP(E3203,'Historical Metal Prices'!$L$4:$Z$4,'Historical Metal Prices'!$L$10:$Z$10)</f>
        <v>0.34655202943317476</v>
      </c>
      <c r="G3203" s="77">
        <f t="shared" si="99"/>
        <v>21758.934243610671</v>
      </c>
    </row>
    <row r="3204" spans="1:7" x14ac:dyDescent="0.2">
      <c r="A3204" s="79">
        <v>41715</v>
      </c>
      <c r="B3204" s="77">
        <v>15846</v>
      </c>
      <c r="C3204" s="84">
        <v>270930</v>
      </c>
      <c r="E3204">
        <f t="shared" si="98"/>
        <v>2014</v>
      </c>
      <c r="F3204" s="57">
        <f>_xlfn.XLOOKUP(E3204,'Historical Metal Prices'!$L$4:$Z$4,'Historical Metal Prices'!$L$10:$Z$10)</f>
        <v>0.34655202943317476</v>
      </c>
      <c r="G3204" s="77">
        <f t="shared" si="99"/>
        <v>21337.463458398088</v>
      </c>
    </row>
    <row r="3205" spans="1:7" x14ac:dyDescent="0.2">
      <c r="A3205" s="79">
        <v>41712</v>
      </c>
      <c r="B3205" s="77">
        <v>15703</v>
      </c>
      <c r="C3205" s="84">
        <v>270810</v>
      </c>
      <c r="E3205">
        <f t="shared" si="98"/>
        <v>2014</v>
      </c>
      <c r="F3205" s="57">
        <f>_xlfn.XLOOKUP(E3205,'Historical Metal Prices'!$L$4:$Z$4,'Historical Metal Prices'!$L$10:$Z$10)</f>
        <v>0.34655202943317476</v>
      </c>
      <c r="G3205" s="77">
        <f t="shared" si="99"/>
        <v>21144.906518189142</v>
      </c>
    </row>
    <row r="3206" spans="1:7" x14ac:dyDescent="0.2">
      <c r="A3206" s="79">
        <v>41711</v>
      </c>
      <c r="B3206" s="77">
        <v>15742.5</v>
      </c>
      <c r="C3206" s="84">
        <v>271014</v>
      </c>
      <c r="E3206">
        <f t="shared" si="98"/>
        <v>2014</v>
      </c>
      <c r="F3206" s="57">
        <f>_xlfn.XLOOKUP(E3206,'Historical Metal Prices'!$L$4:$Z$4,'Historical Metal Prices'!$L$10:$Z$10)</f>
        <v>0.34655202943317476</v>
      </c>
      <c r="G3206" s="77">
        <f t="shared" si="99"/>
        <v>21198.095323351754</v>
      </c>
    </row>
    <row r="3207" spans="1:7" x14ac:dyDescent="0.2">
      <c r="A3207" s="79">
        <v>41710</v>
      </c>
      <c r="B3207" s="77">
        <v>15613.5</v>
      </c>
      <c r="C3207" s="84">
        <v>270636</v>
      </c>
      <c r="E3207">
        <f t="shared" si="98"/>
        <v>2014</v>
      </c>
      <c r="F3207" s="57">
        <f>_xlfn.XLOOKUP(E3207,'Historical Metal Prices'!$L$4:$Z$4,'Historical Metal Prices'!$L$10:$Z$10)</f>
        <v>0.34655202943317476</v>
      </c>
      <c r="G3207" s="77">
        <f t="shared" si="99"/>
        <v>21024.390111554872</v>
      </c>
    </row>
    <row r="3208" spans="1:7" x14ac:dyDescent="0.2">
      <c r="A3208" s="79">
        <v>41709</v>
      </c>
      <c r="B3208" s="77">
        <v>15516</v>
      </c>
      <c r="C3208" s="84">
        <v>270714</v>
      </c>
      <c r="E3208">
        <f t="shared" si="98"/>
        <v>2014</v>
      </c>
      <c r="F3208" s="57">
        <f>_xlfn.XLOOKUP(E3208,'Historical Metal Prices'!$L$4:$Z$4,'Historical Metal Prices'!$L$10:$Z$10)</f>
        <v>0.34655202943317476</v>
      </c>
      <c r="G3208" s="77">
        <f t="shared" si="99"/>
        <v>20893.101288685139</v>
      </c>
    </row>
    <row r="3209" spans="1:7" x14ac:dyDescent="0.2">
      <c r="A3209" s="79">
        <v>41708</v>
      </c>
      <c r="B3209" s="77">
        <v>15420</v>
      </c>
      <c r="C3209" s="84">
        <v>270714</v>
      </c>
      <c r="E3209">
        <f t="shared" si="98"/>
        <v>2014</v>
      </c>
      <c r="F3209" s="57">
        <f>_xlfn.XLOOKUP(E3209,'Historical Metal Prices'!$L$4:$Z$4,'Historical Metal Prices'!$L$10:$Z$10)</f>
        <v>0.34655202943317476</v>
      </c>
      <c r="G3209" s="77">
        <f t="shared" si="99"/>
        <v>20763.832293859556</v>
      </c>
    </row>
    <row r="3210" spans="1:7" x14ac:dyDescent="0.2">
      <c r="A3210" s="79">
        <v>41705</v>
      </c>
      <c r="B3210" s="77">
        <v>15266</v>
      </c>
      <c r="C3210" s="84">
        <v>271200</v>
      </c>
      <c r="E3210">
        <f t="shared" si="98"/>
        <v>2014</v>
      </c>
      <c r="F3210" s="57">
        <f>_xlfn.XLOOKUP(E3210,'Historical Metal Prices'!$L$4:$Z$4,'Historical Metal Prices'!$L$10:$Z$10)</f>
        <v>0.34655202943317476</v>
      </c>
      <c r="G3210" s="77">
        <f t="shared" si="99"/>
        <v>20556.463281326847</v>
      </c>
    </row>
    <row r="3211" spans="1:7" x14ac:dyDescent="0.2">
      <c r="A3211" s="79">
        <v>41704</v>
      </c>
      <c r="B3211" s="77">
        <v>15441.5</v>
      </c>
      <c r="C3211" s="84">
        <v>269370</v>
      </c>
      <c r="E3211">
        <f t="shared" ref="E3211:E3274" si="100">YEAR(A3211)</f>
        <v>2014</v>
      </c>
      <c r="F3211" s="57">
        <f>_xlfn.XLOOKUP(E3211,'Historical Metal Prices'!$L$4:$Z$4,'Historical Metal Prices'!$L$10:$Z$10)</f>
        <v>0.34655202943317476</v>
      </c>
      <c r="G3211" s="77">
        <f t="shared" ref="G3211:G3274" si="101">IFERROR(B3211*(1+F3211),G3212)</f>
        <v>20792.783162492367</v>
      </c>
    </row>
    <row r="3212" spans="1:7" x14ac:dyDescent="0.2">
      <c r="A3212" s="79">
        <v>41703</v>
      </c>
      <c r="B3212" s="77">
        <v>15240</v>
      </c>
      <c r="C3212" s="84">
        <v>269370</v>
      </c>
      <c r="E3212">
        <f t="shared" si="100"/>
        <v>2014</v>
      </c>
      <c r="F3212" s="57">
        <f>_xlfn.XLOOKUP(E3212,'Historical Metal Prices'!$L$4:$Z$4,'Historical Metal Prices'!$L$10:$Z$10)</f>
        <v>0.34655202943317476</v>
      </c>
      <c r="G3212" s="77">
        <f t="shared" si="101"/>
        <v>20521.452928561583</v>
      </c>
    </row>
    <row r="3213" spans="1:7" x14ac:dyDescent="0.2">
      <c r="A3213" s="79">
        <v>41702</v>
      </c>
      <c r="B3213" s="77">
        <v>15118</v>
      </c>
      <c r="C3213" s="84">
        <v>270366</v>
      </c>
      <c r="E3213">
        <f t="shared" si="100"/>
        <v>2014</v>
      </c>
      <c r="F3213" s="57">
        <f>_xlfn.XLOOKUP(E3213,'Historical Metal Prices'!$L$4:$Z$4,'Historical Metal Prices'!$L$10:$Z$10)</f>
        <v>0.34655202943317476</v>
      </c>
      <c r="G3213" s="77">
        <f t="shared" si="101"/>
        <v>20357.173580970735</v>
      </c>
    </row>
    <row r="3214" spans="1:7" x14ac:dyDescent="0.2">
      <c r="A3214" s="79">
        <v>41701</v>
      </c>
      <c r="B3214" s="77">
        <v>14695</v>
      </c>
      <c r="C3214" s="84">
        <v>270930</v>
      </c>
      <c r="E3214">
        <f t="shared" si="100"/>
        <v>2014</v>
      </c>
      <c r="F3214" s="57">
        <f>_xlfn.XLOOKUP(E3214,'Historical Metal Prices'!$L$4:$Z$4,'Historical Metal Prices'!$L$10:$Z$10)</f>
        <v>0.34655202943317476</v>
      </c>
      <c r="G3214" s="77">
        <f t="shared" si="101"/>
        <v>19787.582072520505</v>
      </c>
    </row>
    <row r="3215" spans="1:7" x14ac:dyDescent="0.2">
      <c r="A3215" s="79">
        <v>41698</v>
      </c>
      <c r="B3215" s="77">
        <v>14692</v>
      </c>
      <c r="C3215" s="84">
        <v>271128</v>
      </c>
      <c r="E3215">
        <f t="shared" si="100"/>
        <v>2014</v>
      </c>
      <c r="F3215" s="57">
        <f>_xlfn.XLOOKUP(E3215,'Historical Metal Prices'!$L$4:$Z$4,'Historical Metal Prices'!$L$10:$Z$10)</f>
        <v>0.34655202943317476</v>
      </c>
      <c r="G3215" s="77">
        <f t="shared" si="101"/>
        <v>19783.542416432203</v>
      </c>
    </row>
    <row r="3216" spans="1:7" x14ac:dyDescent="0.2">
      <c r="A3216" s="79">
        <v>41697</v>
      </c>
      <c r="B3216" s="77">
        <v>14415</v>
      </c>
      <c r="C3216" s="84">
        <v>270696</v>
      </c>
      <c r="E3216">
        <f t="shared" si="100"/>
        <v>2014</v>
      </c>
      <c r="F3216" s="57">
        <f>_xlfn.XLOOKUP(E3216,'Historical Metal Prices'!$L$4:$Z$4,'Historical Metal Prices'!$L$10:$Z$10)</f>
        <v>0.34655202943317476</v>
      </c>
      <c r="G3216" s="77">
        <f t="shared" si="101"/>
        <v>19410.547504279213</v>
      </c>
    </row>
    <row r="3217" spans="1:7" x14ac:dyDescent="0.2">
      <c r="A3217" s="79">
        <v>41696</v>
      </c>
      <c r="B3217" s="77">
        <v>14182</v>
      </c>
      <c r="C3217" s="84">
        <v>270696</v>
      </c>
      <c r="E3217">
        <f t="shared" si="100"/>
        <v>2014</v>
      </c>
      <c r="F3217" s="57">
        <f>_xlfn.XLOOKUP(E3217,'Historical Metal Prices'!$L$4:$Z$4,'Historical Metal Prices'!$L$10:$Z$10)</f>
        <v>0.34655202943317476</v>
      </c>
      <c r="G3217" s="77">
        <f t="shared" si="101"/>
        <v>19096.800881421284</v>
      </c>
    </row>
    <row r="3218" spans="1:7" x14ac:dyDescent="0.2">
      <c r="A3218" s="79">
        <v>41695</v>
      </c>
      <c r="B3218" s="77">
        <v>14264</v>
      </c>
      <c r="C3218" s="84">
        <v>270882</v>
      </c>
      <c r="E3218">
        <f t="shared" si="100"/>
        <v>2014</v>
      </c>
      <c r="F3218" s="57">
        <f>_xlfn.XLOOKUP(E3218,'Historical Metal Prices'!$L$4:$Z$4,'Historical Metal Prices'!$L$10:$Z$10)</f>
        <v>0.34655202943317476</v>
      </c>
      <c r="G3218" s="77">
        <f t="shared" si="101"/>
        <v>19207.218147834803</v>
      </c>
    </row>
    <row r="3219" spans="1:7" x14ac:dyDescent="0.2">
      <c r="A3219" s="79">
        <v>41694</v>
      </c>
      <c r="B3219" s="77">
        <v>14292.5</v>
      </c>
      <c r="C3219" s="84">
        <v>268458</v>
      </c>
      <c r="E3219">
        <f t="shared" si="100"/>
        <v>2014</v>
      </c>
      <c r="F3219" s="57">
        <f>_xlfn.XLOOKUP(E3219,'Historical Metal Prices'!$L$4:$Z$4,'Historical Metal Prices'!$L$10:$Z$10)</f>
        <v>0.34655202943317476</v>
      </c>
      <c r="G3219" s="77">
        <f t="shared" si="101"/>
        <v>19245.594880673649</v>
      </c>
    </row>
    <row r="3220" spans="1:7" x14ac:dyDescent="0.2">
      <c r="A3220" s="79">
        <v>41691</v>
      </c>
      <c r="B3220" s="77">
        <v>14326.5</v>
      </c>
      <c r="C3220" s="84">
        <v>268152</v>
      </c>
      <c r="E3220">
        <f t="shared" si="100"/>
        <v>2014</v>
      </c>
      <c r="F3220" s="57">
        <f>_xlfn.XLOOKUP(E3220,'Historical Metal Prices'!$L$4:$Z$4,'Historical Metal Prices'!$L$10:$Z$10)</f>
        <v>0.34655202943317476</v>
      </c>
      <c r="G3220" s="77">
        <f t="shared" si="101"/>
        <v>19291.377649674378</v>
      </c>
    </row>
    <row r="3221" spans="1:7" x14ac:dyDescent="0.2">
      <c r="A3221" s="79">
        <v>41690</v>
      </c>
      <c r="B3221" s="77">
        <v>14325.5</v>
      </c>
      <c r="C3221" s="84">
        <v>268710</v>
      </c>
      <c r="E3221">
        <f t="shared" si="100"/>
        <v>2014</v>
      </c>
      <c r="F3221" s="57">
        <f>_xlfn.XLOOKUP(E3221,'Historical Metal Prices'!$L$4:$Z$4,'Historical Metal Prices'!$L$10:$Z$10)</f>
        <v>0.34655202943317476</v>
      </c>
      <c r="G3221" s="77">
        <f t="shared" si="101"/>
        <v>19290.031097644944</v>
      </c>
    </row>
    <row r="3222" spans="1:7" x14ac:dyDescent="0.2">
      <c r="A3222" s="79">
        <v>41689</v>
      </c>
      <c r="B3222" s="77">
        <v>14474</v>
      </c>
      <c r="C3222" s="84">
        <v>269214</v>
      </c>
      <c r="E3222">
        <f t="shared" si="100"/>
        <v>2014</v>
      </c>
      <c r="F3222" s="57">
        <f>_xlfn.XLOOKUP(E3222,'Historical Metal Prices'!$L$4:$Z$4,'Historical Metal Prices'!$L$10:$Z$10)</f>
        <v>0.34655202943317476</v>
      </c>
      <c r="G3222" s="77">
        <f t="shared" si="101"/>
        <v>19489.994074015773</v>
      </c>
    </row>
    <row r="3223" spans="1:7" x14ac:dyDescent="0.2">
      <c r="A3223" s="79">
        <v>41688</v>
      </c>
      <c r="B3223" s="77">
        <v>14422</v>
      </c>
      <c r="C3223" s="84">
        <v>269256</v>
      </c>
      <c r="E3223">
        <f t="shared" si="100"/>
        <v>2014</v>
      </c>
      <c r="F3223" s="57">
        <f>_xlfn.XLOOKUP(E3223,'Historical Metal Prices'!$L$4:$Z$4,'Historical Metal Prices'!$L$10:$Z$10)</f>
        <v>0.34655202943317476</v>
      </c>
      <c r="G3223" s="77">
        <f t="shared" si="101"/>
        <v>19419.973368485247</v>
      </c>
    </row>
    <row r="3224" spans="1:7" x14ac:dyDescent="0.2">
      <c r="A3224" s="79">
        <v>41687</v>
      </c>
      <c r="B3224" s="77">
        <v>14351</v>
      </c>
      <c r="C3224" s="84">
        <v>269388</v>
      </c>
      <c r="E3224">
        <f t="shared" si="100"/>
        <v>2014</v>
      </c>
      <c r="F3224" s="57">
        <f>_xlfn.XLOOKUP(E3224,'Historical Metal Prices'!$L$4:$Z$4,'Historical Metal Prices'!$L$10:$Z$10)</f>
        <v>0.34655202943317476</v>
      </c>
      <c r="G3224" s="77">
        <f t="shared" si="101"/>
        <v>19324.368174395491</v>
      </c>
    </row>
    <row r="3225" spans="1:7" x14ac:dyDescent="0.2">
      <c r="A3225" s="79">
        <v>41684</v>
      </c>
      <c r="B3225" s="77">
        <v>14224.5</v>
      </c>
      <c r="C3225" s="84">
        <v>268800</v>
      </c>
      <c r="E3225">
        <f t="shared" si="100"/>
        <v>2014</v>
      </c>
      <c r="F3225" s="57">
        <f>_xlfn.XLOOKUP(E3225,'Historical Metal Prices'!$L$4:$Z$4,'Historical Metal Prices'!$L$10:$Z$10)</f>
        <v>0.34655202943317476</v>
      </c>
      <c r="G3225" s="77">
        <f t="shared" si="101"/>
        <v>19154.029342672195</v>
      </c>
    </row>
    <row r="3226" spans="1:7" x14ac:dyDescent="0.2">
      <c r="A3226" s="79">
        <v>41683</v>
      </c>
      <c r="B3226" s="77">
        <v>14088.5</v>
      </c>
      <c r="C3226" s="84">
        <v>268980</v>
      </c>
      <c r="E3226">
        <f t="shared" si="100"/>
        <v>2014</v>
      </c>
      <c r="F3226" s="57">
        <f>_xlfn.XLOOKUP(E3226,'Historical Metal Prices'!$L$4:$Z$4,'Historical Metal Prices'!$L$10:$Z$10)</f>
        <v>0.34655202943317476</v>
      </c>
      <c r="G3226" s="77">
        <f t="shared" si="101"/>
        <v>18970.898266669283</v>
      </c>
    </row>
    <row r="3227" spans="1:7" x14ac:dyDescent="0.2">
      <c r="A3227" s="79">
        <v>41682</v>
      </c>
      <c r="B3227" s="77">
        <v>14358.5</v>
      </c>
      <c r="C3227" s="84">
        <v>269256</v>
      </c>
      <c r="E3227">
        <f t="shared" si="100"/>
        <v>2014</v>
      </c>
      <c r="F3227" s="57">
        <f>_xlfn.XLOOKUP(E3227,'Historical Metal Prices'!$L$4:$Z$4,'Historical Metal Prices'!$L$10:$Z$10)</f>
        <v>0.34655202943317476</v>
      </c>
      <c r="G3227" s="77">
        <f t="shared" si="101"/>
        <v>19334.467314616239</v>
      </c>
    </row>
    <row r="3228" spans="1:7" x14ac:dyDescent="0.2">
      <c r="A3228" s="79">
        <v>41681</v>
      </c>
      <c r="B3228" s="77">
        <v>14122.5</v>
      </c>
      <c r="C3228" s="84">
        <v>268668</v>
      </c>
      <c r="E3228">
        <f t="shared" si="100"/>
        <v>2014</v>
      </c>
      <c r="F3228" s="57">
        <f>_xlfn.XLOOKUP(E3228,'Historical Metal Prices'!$L$4:$Z$4,'Historical Metal Prices'!$L$10:$Z$10)</f>
        <v>0.34655202943317476</v>
      </c>
      <c r="G3228" s="77">
        <f t="shared" si="101"/>
        <v>19016.681035670012</v>
      </c>
    </row>
    <row r="3229" spans="1:7" x14ac:dyDescent="0.2">
      <c r="A3229" s="79">
        <v>41680</v>
      </c>
      <c r="B3229" s="77">
        <v>14163</v>
      </c>
      <c r="C3229" s="84">
        <v>267138</v>
      </c>
      <c r="E3229">
        <f t="shared" si="100"/>
        <v>2014</v>
      </c>
      <c r="F3229" s="57">
        <f>_xlfn.XLOOKUP(E3229,'Historical Metal Prices'!$L$4:$Z$4,'Historical Metal Prices'!$L$10:$Z$10)</f>
        <v>0.34655202943317476</v>
      </c>
      <c r="G3229" s="77">
        <f t="shared" si="101"/>
        <v>19071.216392862054</v>
      </c>
    </row>
    <row r="3230" spans="1:7" x14ac:dyDescent="0.2">
      <c r="A3230" s="79">
        <v>41677</v>
      </c>
      <c r="B3230" s="77">
        <v>14099</v>
      </c>
      <c r="C3230" s="84">
        <v>265686</v>
      </c>
      <c r="E3230">
        <f t="shared" si="100"/>
        <v>2014</v>
      </c>
      <c r="F3230" s="57">
        <f>_xlfn.XLOOKUP(E3230,'Historical Metal Prices'!$L$4:$Z$4,'Historical Metal Prices'!$L$10:$Z$10)</f>
        <v>0.34655202943317476</v>
      </c>
      <c r="G3230" s="77">
        <f t="shared" si="101"/>
        <v>18985.037062978332</v>
      </c>
    </row>
    <row r="3231" spans="1:7" x14ac:dyDescent="0.2">
      <c r="A3231" s="79">
        <v>41676</v>
      </c>
      <c r="B3231" s="77">
        <v>13939</v>
      </c>
      <c r="C3231" s="84">
        <v>266688</v>
      </c>
      <c r="E3231">
        <f t="shared" si="100"/>
        <v>2014</v>
      </c>
      <c r="F3231" s="57">
        <f>_xlfn.XLOOKUP(E3231,'Historical Metal Prices'!$L$4:$Z$4,'Historical Metal Prices'!$L$10:$Z$10)</f>
        <v>0.34655202943317476</v>
      </c>
      <c r="G3231" s="77">
        <f t="shared" si="101"/>
        <v>18769.588738269023</v>
      </c>
    </row>
    <row r="3232" spans="1:7" x14ac:dyDescent="0.2">
      <c r="A3232" s="79">
        <v>41675</v>
      </c>
      <c r="B3232" s="77">
        <v>13708.5</v>
      </c>
      <c r="C3232" s="84">
        <v>265992</v>
      </c>
      <c r="E3232">
        <f t="shared" si="100"/>
        <v>2014</v>
      </c>
      <c r="F3232" s="57">
        <f>_xlfn.XLOOKUP(E3232,'Historical Metal Prices'!$L$4:$Z$4,'Historical Metal Prices'!$L$10:$Z$10)</f>
        <v>0.34655202943317476</v>
      </c>
      <c r="G3232" s="77">
        <f t="shared" si="101"/>
        <v>18459.208495484676</v>
      </c>
    </row>
    <row r="3233" spans="1:7" x14ac:dyDescent="0.2">
      <c r="A3233" s="79">
        <v>41674</v>
      </c>
      <c r="B3233" s="77">
        <v>13796.5</v>
      </c>
      <c r="C3233" s="84">
        <v>265710</v>
      </c>
      <c r="E3233">
        <f t="shared" si="100"/>
        <v>2014</v>
      </c>
      <c r="F3233" s="57">
        <f>_xlfn.XLOOKUP(E3233,'Historical Metal Prices'!$L$4:$Z$4,'Historical Metal Prices'!$L$10:$Z$10)</f>
        <v>0.34655202943317476</v>
      </c>
      <c r="G3233" s="77">
        <f t="shared" si="101"/>
        <v>18577.705074074795</v>
      </c>
    </row>
    <row r="3234" spans="1:7" x14ac:dyDescent="0.2">
      <c r="A3234" s="79">
        <v>41673</v>
      </c>
      <c r="B3234" s="77">
        <v>13826.5</v>
      </c>
      <c r="C3234" s="84">
        <v>265872</v>
      </c>
      <c r="E3234">
        <f t="shared" si="100"/>
        <v>2014</v>
      </c>
      <c r="F3234" s="57">
        <f>_xlfn.XLOOKUP(E3234,'Historical Metal Prices'!$L$4:$Z$4,'Historical Metal Prices'!$L$10:$Z$10)</f>
        <v>0.34655202943317476</v>
      </c>
      <c r="G3234" s="77">
        <f t="shared" si="101"/>
        <v>18618.101634957791</v>
      </c>
    </row>
    <row r="3235" spans="1:7" x14ac:dyDescent="0.2">
      <c r="A3235" s="79">
        <v>41670</v>
      </c>
      <c r="B3235" s="77">
        <v>13928</v>
      </c>
      <c r="C3235" s="84">
        <v>265998</v>
      </c>
      <c r="E3235">
        <f t="shared" si="100"/>
        <v>2014</v>
      </c>
      <c r="F3235" s="57">
        <f>_xlfn.XLOOKUP(E3235,'Historical Metal Prices'!$L$4:$Z$4,'Historical Metal Prices'!$L$10:$Z$10)</f>
        <v>0.34655202943317476</v>
      </c>
      <c r="G3235" s="77">
        <f t="shared" si="101"/>
        <v>18754.776665945257</v>
      </c>
    </row>
    <row r="3236" spans="1:7" x14ac:dyDescent="0.2">
      <c r="A3236" s="79">
        <v>41669</v>
      </c>
      <c r="B3236" s="77">
        <v>13756.5</v>
      </c>
      <c r="C3236" s="84">
        <v>266538</v>
      </c>
      <c r="E3236">
        <f t="shared" si="100"/>
        <v>2014</v>
      </c>
      <c r="F3236" s="57">
        <f>_xlfn.XLOOKUP(E3236,'Historical Metal Prices'!$L$4:$Z$4,'Historical Metal Prices'!$L$10:$Z$10)</f>
        <v>0.34655202943317476</v>
      </c>
      <c r="G3236" s="77">
        <f t="shared" si="101"/>
        <v>18523.842992897469</v>
      </c>
    </row>
    <row r="3237" spans="1:7" x14ac:dyDescent="0.2">
      <c r="A3237" s="79">
        <v>41668</v>
      </c>
      <c r="B3237" s="77">
        <v>13929</v>
      </c>
      <c r="C3237" s="84">
        <v>266718</v>
      </c>
      <c r="E3237">
        <f t="shared" si="100"/>
        <v>2014</v>
      </c>
      <c r="F3237" s="57">
        <f>_xlfn.XLOOKUP(E3237,'Historical Metal Prices'!$L$4:$Z$4,'Historical Metal Prices'!$L$10:$Z$10)</f>
        <v>0.34655202943317476</v>
      </c>
      <c r="G3237" s="77">
        <f t="shared" si="101"/>
        <v>18756.123217974691</v>
      </c>
    </row>
    <row r="3238" spans="1:7" x14ac:dyDescent="0.2">
      <c r="A3238" s="79">
        <v>41667</v>
      </c>
      <c r="B3238" s="77">
        <v>14082</v>
      </c>
      <c r="C3238" s="84">
        <v>264432</v>
      </c>
      <c r="E3238">
        <f t="shared" si="100"/>
        <v>2014</v>
      </c>
      <c r="F3238" s="57">
        <f>_xlfn.XLOOKUP(E3238,'Historical Metal Prices'!$L$4:$Z$4,'Historical Metal Prices'!$L$10:$Z$10)</f>
        <v>0.34655202943317476</v>
      </c>
      <c r="G3238" s="77">
        <f t="shared" si="101"/>
        <v>18962.145678477966</v>
      </c>
    </row>
    <row r="3239" spans="1:7" x14ac:dyDescent="0.2">
      <c r="A3239" s="79">
        <v>41666</v>
      </c>
      <c r="B3239" s="77">
        <v>14095</v>
      </c>
      <c r="C3239" s="84">
        <v>264288</v>
      </c>
      <c r="E3239">
        <f t="shared" si="100"/>
        <v>2014</v>
      </c>
      <c r="F3239" s="57">
        <f>_xlfn.XLOOKUP(E3239,'Historical Metal Prices'!$L$4:$Z$4,'Historical Metal Prices'!$L$10:$Z$10)</f>
        <v>0.34655202943317476</v>
      </c>
      <c r="G3239" s="77">
        <f t="shared" si="101"/>
        <v>18979.6508548606</v>
      </c>
    </row>
    <row r="3240" spans="1:7" x14ac:dyDescent="0.2">
      <c r="A3240" s="79">
        <v>41663</v>
      </c>
      <c r="B3240" s="77">
        <v>14440</v>
      </c>
      <c r="C3240" s="84">
        <v>264090</v>
      </c>
      <c r="E3240">
        <f t="shared" si="100"/>
        <v>2014</v>
      </c>
      <c r="F3240" s="57">
        <f>_xlfn.XLOOKUP(E3240,'Historical Metal Prices'!$L$4:$Z$4,'Historical Metal Prices'!$L$10:$Z$10)</f>
        <v>0.34655202943317476</v>
      </c>
      <c r="G3240" s="77">
        <f t="shared" si="101"/>
        <v>19444.211305015044</v>
      </c>
    </row>
    <row r="3241" spans="1:7" x14ac:dyDescent="0.2">
      <c r="A3241" s="79">
        <v>41662</v>
      </c>
      <c r="B3241" s="77">
        <v>14620</v>
      </c>
      <c r="C3241" s="84">
        <v>263898</v>
      </c>
      <c r="E3241">
        <f t="shared" si="100"/>
        <v>2014</v>
      </c>
      <c r="F3241" s="57">
        <f>_xlfn.XLOOKUP(E3241,'Historical Metal Prices'!$L$4:$Z$4,'Historical Metal Prices'!$L$10:$Z$10)</f>
        <v>0.34655202943317476</v>
      </c>
      <c r="G3241" s="77">
        <f t="shared" si="101"/>
        <v>19686.590670313017</v>
      </c>
    </row>
    <row r="3242" spans="1:7" x14ac:dyDescent="0.2">
      <c r="A3242" s="79">
        <v>41661</v>
      </c>
      <c r="B3242" s="77">
        <v>14746</v>
      </c>
      <c r="C3242" s="84">
        <v>261396</v>
      </c>
      <c r="E3242">
        <f t="shared" si="100"/>
        <v>2014</v>
      </c>
      <c r="F3242" s="57">
        <f>_xlfn.XLOOKUP(E3242,'Historical Metal Prices'!$L$4:$Z$4,'Historical Metal Prices'!$L$10:$Z$10)</f>
        <v>0.34655202943317476</v>
      </c>
      <c r="G3242" s="77">
        <f t="shared" si="101"/>
        <v>19856.256226021596</v>
      </c>
    </row>
    <row r="3243" spans="1:7" x14ac:dyDescent="0.2">
      <c r="A3243" s="79">
        <v>41660</v>
      </c>
      <c r="B3243" s="77">
        <v>14676</v>
      </c>
      <c r="C3243" s="84">
        <v>260700</v>
      </c>
      <c r="E3243">
        <f t="shared" si="100"/>
        <v>2014</v>
      </c>
      <c r="F3243" s="57">
        <f>_xlfn.XLOOKUP(E3243,'Historical Metal Prices'!$L$4:$Z$4,'Historical Metal Prices'!$L$10:$Z$10)</f>
        <v>0.34655202943317476</v>
      </c>
      <c r="G3243" s="77">
        <f t="shared" si="101"/>
        <v>19761.997583961274</v>
      </c>
    </row>
    <row r="3244" spans="1:7" x14ac:dyDescent="0.2">
      <c r="A3244" s="79">
        <v>41659</v>
      </c>
      <c r="B3244" s="77">
        <v>14497</v>
      </c>
      <c r="C3244" s="84">
        <v>260832</v>
      </c>
      <c r="E3244">
        <f t="shared" si="100"/>
        <v>2014</v>
      </c>
      <c r="F3244" s="57">
        <f>_xlfn.XLOOKUP(E3244,'Historical Metal Prices'!$L$4:$Z$4,'Historical Metal Prices'!$L$10:$Z$10)</f>
        <v>0.34655202943317476</v>
      </c>
      <c r="G3244" s="77">
        <f t="shared" si="101"/>
        <v>19520.964770692735</v>
      </c>
    </row>
    <row r="3245" spans="1:7" x14ac:dyDescent="0.2">
      <c r="A3245" s="79">
        <v>41656</v>
      </c>
      <c r="B3245" s="77">
        <v>14645</v>
      </c>
      <c r="C3245" s="84">
        <v>261264</v>
      </c>
      <c r="E3245">
        <f t="shared" si="100"/>
        <v>2014</v>
      </c>
      <c r="F3245" s="57">
        <f>_xlfn.XLOOKUP(E3245,'Historical Metal Prices'!$L$4:$Z$4,'Historical Metal Prices'!$L$10:$Z$10)</f>
        <v>0.34655202943317476</v>
      </c>
      <c r="G3245" s="77">
        <f t="shared" si="101"/>
        <v>19720.254471048844</v>
      </c>
    </row>
    <row r="3246" spans="1:7" x14ac:dyDescent="0.2">
      <c r="A3246" s="79">
        <v>41655</v>
      </c>
      <c r="B3246" s="77">
        <v>14647</v>
      </c>
      <c r="C3246" s="84">
        <v>260448</v>
      </c>
      <c r="E3246">
        <f t="shared" si="100"/>
        <v>2014</v>
      </c>
      <c r="F3246" s="57">
        <f>_xlfn.XLOOKUP(E3246,'Historical Metal Prices'!$L$4:$Z$4,'Historical Metal Prices'!$L$10:$Z$10)</f>
        <v>0.34655202943317476</v>
      </c>
      <c r="G3246" s="77">
        <f t="shared" si="101"/>
        <v>19722.947575107712</v>
      </c>
    </row>
    <row r="3247" spans="1:7" x14ac:dyDescent="0.2">
      <c r="A3247" s="79">
        <v>41654</v>
      </c>
      <c r="B3247" s="77">
        <v>14484</v>
      </c>
      <c r="C3247" s="84">
        <v>261246</v>
      </c>
      <c r="E3247">
        <f t="shared" si="100"/>
        <v>2014</v>
      </c>
      <c r="F3247" s="57">
        <f>_xlfn.XLOOKUP(E3247,'Historical Metal Prices'!$L$4:$Z$4,'Historical Metal Prices'!$L$10:$Z$10)</f>
        <v>0.34655202943317476</v>
      </c>
      <c r="G3247" s="77">
        <f t="shared" si="101"/>
        <v>19503.459594310105</v>
      </c>
    </row>
    <row r="3248" spans="1:7" x14ac:dyDescent="0.2">
      <c r="A3248" s="79">
        <v>41653</v>
      </c>
      <c r="B3248" s="77">
        <v>14288</v>
      </c>
      <c r="C3248" s="84">
        <v>261900</v>
      </c>
      <c r="E3248">
        <f t="shared" si="100"/>
        <v>2014</v>
      </c>
      <c r="F3248" s="57">
        <f>_xlfn.XLOOKUP(E3248,'Historical Metal Prices'!$L$4:$Z$4,'Historical Metal Prices'!$L$10:$Z$10)</f>
        <v>0.34655202943317476</v>
      </c>
      <c r="G3248" s="77">
        <f t="shared" si="101"/>
        <v>19239.5353965412</v>
      </c>
    </row>
    <row r="3249" spans="1:7" x14ac:dyDescent="0.2">
      <c r="A3249" s="79">
        <v>41652</v>
      </c>
      <c r="B3249" s="77">
        <v>14158</v>
      </c>
      <c r="C3249" s="84">
        <v>261372</v>
      </c>
      <c r="E3249">
        <f t="shared" si="100"/>
        <v>2014</v>
      </c>
      <c r="F3249" s="57">
        <f>_xlfn.XLOOKUP(E3249,'Historical Metal Prices'!$L$4:$Z$4,'Historical Metal Prices'!$L$10:$Z$10)</f>
        <v>0.34655202943317476</v>
      </c>
      <c r="G3249" s="77">
        <f t="shared" si="101"/>
        <v>19064.483632714888</v>
      </c>
    </row>
    <row r="3250" spans="1:7" x14ac:dyDescent="0.2">
      <c r="A3250" s="79">
        <v>41649</v>
      </c>
      <c r="B3250" s="77">
        <v>13804.5</v>
      </c>
      <c r="C3250" s="84">
        <v>261648</v>
      </c>
      <c r="E3250">
        <f t="shared" si="100"/>
        <v>2014</v>
      </c>
      <c r="F3250" s="57">
        <f>_xlfn.XLOOKUP(E3250,'Historical Metal Prices'!$L$4:$Z$4,'Historical Metal Prices'!$L$10:$Z$10)</f>
        <v>0.34655202943317476</v>
      </c>
      <c r="G3250" s="77">
        <f t="shared" si="101"/>
        <v>18588.477490310263</v>
      </c>
    </row>
    <row r="3251" spans="1:7" x14ac:dyDescent="0.2">
      <c r="A3251" s="79">
        <v>41648</v>
      </c>
      <c r="B3251" s="77">
        <v>13291.5</v>
      </c>
      <c r="C3251" s="84">
        <v>261906</v>
      </c>
      <c r="E3251">
        <f t="shared" si="100"/>
        <v>2014</v>
      </c>
      <c r="F3251" s="57">
        <f>_xlfn.XLOOKUP(E3251,'Historical Metal Prices'!$L$4:$Z$4,'Historical Metal Prices'!$L$10:$Z$10)</f>
        <v>0.34655202943317476</v>
      </c>
      <c r="G3251" s="77">
        <f t="shared" si="101"/>
        <v>17897.696299211042</v>
      </c>
    </row>
    <row r="3252" spans="1:7" x14ac:dyDescent="0.2">
      <c r="A3252" s="79">
        <v>41647</v>
      </c>
      <c r="B3252" s="77">
        <v>13464</v>
      </c>
      <c r="C3252" s="84">
        <v>261264</v>
      </c>
      <c r="E3252">
        <f t="shared" si="100"/>
        <v>2014</v>
      </c>
      <c r="F3252" s="57">
        <f>_xlfn.XLOOKUP(E3252,'Historical Metal Prices'!$L$4:$Z$4,'Historical Metal Prices'!$L$10:$Z$10)</f>
        <v>0.34655202943317476</v>
      </c>
      <c r="G3252" s="77">
        <f t="shared" si="101"/>
        <v>18129.976524288264</v>
      </c>
    </row>
    <row r="3253" spans="1:7" x14ac:dyDescent="0.2">
      <c r="A3253" s="79">
        <v>41646</v>
      </c>
      <c r="B3253" s="77">
        <v>13452.5</v>
      </c>
      <c r="C3253" s="84">
        <v>260610</v>
      </c>
      <c r="E3253">
        <f t="shared" si="100"/>
        <v>2014</v>
      </c>
      <c r="F3253" s="57">
        <f>_xlfn.XLOOKUP(E3253,'Historical Metal Prices'!$L$4:$Z$4,'Historical Metal Prices'!$L$10:$Z$10)</f>
        <v>0.34655202943317476</v>
      </c>
      <c r="G3253" s="77">
        <f t="shared" si="101"/>
        <v>18114.491175949785</v>
      </c>
    </row>
    <row r="3254" spans="1:7" x14ac:dyDescent="0.2">
      <c r="A3254" s="79">
        <v>41645</v>
      </c>
      <c r="B3254" s="77">
        <v>13496</v>
      </c>
      <c r="C3254" s="84">
        <v>260724</v>
      </c>
      <c r="E3254">
        <f t="shared" si="100"/>
        <v>2014</v>
      </c>
      <c r="F3254" s="57">
        <f>_xlfn.XLOOKUP(E3254,'Historical Metal Prices'!$L$4:$Z$4,'Historical Metal Prices'!$L$10:$Z$10)</f>
        <v>0.34655202943317476</v>
      </c>
      <c r="G3254" s="77">
        <f t="shared" si="101"/>
        <v>18173.066189230125</v>
      </c>
    </row>
    <row r="3255" spans="1:7" x14ac:dyDescent="0.2">
      <c r="A3255" s="79">
        <v>41642</v>
      </c>
      <c r="B3255" s="77">
        <v>13783.5</v>
      </c>
      <c r="C3255" s="84">
        <v>260862</v>
      </c>
      <c r="E3255">
        <f t="shared" si="100"/>
        <v>2014</v>
      </c>
      <c r="F3255" s="57">
        <f>_xlfn.XLOOKUP(E3255,'Historical Metal Prices'!$L$4:$Z$4,'Historical Metal Prices'!$L$10:$Z$10)</f>
        <v>0.34655202943317476</v>
      </c>
      <c r="G3255" s="77">
        <f t="shared" si="101"/>
        <v>18560.199897692164</v>
      </c>
    </row>
    <row r="3256" spans="1:7" x14ac:dyDescent="0.2">
      <c r="A3256" s="79">
        <v>41641</v>
      </c>
      <c r="B3256" s="77">
        <v>13944</v>
      </c>
      <c r="C3256" s="84">
        <v>260706</v>
      </c>
      <c r="E3256">
        <f t="shared" si="100"/>
        <v>2014</v>
      </c>
      <c r="F3256" s="57">
        <f>_xlfn.XLOOKUP(E3256,'Historical Metal Prices'!$L$4:$Z$4,'Historical Metal Prices'!$L$10:$Z$10)</f>
        <v>0.34655202943317476</v>
      </c>
      <c r="G3256" s="77">
        <f t="shared" si="101"/>
        <v>18776.32149841619</v>
      </c>
    </row>
    <row r="3257" spans="1:7" x14ac:dyDescent="0.2">
      <c r="A3257" s="79">
        <v>41640</v>
      </c>
      <c r="B3257" s="77">
        <v>13832</v>
      </c>
      <c r="C3257" s="84">
        <v>261468</v>
      </c>
      <c r="E3257">
        <f t="shared" si="100"/>
        <v>2014</v>
      </c>
      <c r="F3257" s="57">
        <f>_xlfn.XLOOKUP(E3257,'Historical Metal Prices'!$L$4:$Z$4,'Historical Metal Prices'!$L$10:$Z$10)</f>
        <v>0.34655202943317476</v>
      </c>
      <c r="G3257" s="77">
        <f t="shared" si="101"/>
        <v>18625.507671119674</v>
      </c>
    </row>
    <row r="3258" spans="1:7" x14ac:dyDescent="0.2">
      <c r="A3258" s="79">
        <v>41639</v>
      </c>
      <c r="B3258" s="77">
        <v>13832</v>
      </c>
      <c r="C3258" s="84">
        <v>261636</v>
      </c>
      <c r="E3258">
        <f t="shared" si="100"/>
        <v>2013</v>
      </c>
      <c r="F3258" s="57">
        <f>_xlfn.XLOOKUP(E3258,'Historical Metal Prices'!$L$4:$Z$4,'Historical Metal Prices'!$L$10:$Z$10)</f>
        <v>0.3662767632853221</v>
      </c>
      <c r="G3258" s="77">
        <f t="shared" si="101"/>
        <v>18898.340189762574</v>
      </c>
    </row>
    <row r="3259" spans="1:7" x14ac:dyDescent="0.2">
      <c r="A3259" s="79">
        <v>41638</v>
      </c>
      <c r="B3259" s="77">
        <v>14060</v>
      </c>
      <c r="C3259" s="84">
        <v>261636</v>
      </c>
      <c r="E3259">
        <f t="shared" si="100"/>
        <v>2013</v>
      </c>
      <c r="F3259" s="57">
        <f>_xlfn.XLOOKUP(E3259,'Historical Metal Prices'!$L$4:$Z$4,'Historical Metal Prices'!$L$10:$Z$10)</f>
        <v>0.3662767632853221</v>
      </c>
      <c r="G3259" s="77">
        <f t="shared" si="101"/>
        <v>19209.851291791631</v>
      </c>
    </row>
    <row r="3260" spans="1:7" x14ac:dyDescent="0.2">
      <c r="A3260" s="79">
        <v>41635</v>
      </c>
      <c r="B3260" s="77">
        <v>14138</v>
      </c>
      <c r="C3260" s="84">
        <v>261300</v>
      </c>
      <c r="E3260">
        <f t="shared" si="100"/>
        <v>2013</v>
      </c>
      <c r="F3260" s="57">
        <f>_xlfn.XLOOKUP(E3260,'Historical Metal Prices'!$L$4:$Z$4,'Historical Metal Prices'!$L$10:$Z$10)</f>
        <v>0.3662767632853221</v>
      </c>
      <c r="G3260" s="77">
        <f t="shared" si="101"/>
        <v>19316.420879327885</v>
      </c>
    </row>
    <row r="3261" spans="1:7" x14ac:dyDescent="0.2">
      <c r="A3261" s="79">
        <v>41634</v>
      </c>
      <c r="B3261" s="77">
        <v>14099</v>
      </c>
      <c r="C3261" s="84">
        <v>258510</v>
      </c>
      <c r="E3261">
        <f t="shared" si="100"/>
        <v>2013</v>
      </c>
      <c r="F3261" s="57">
        <f>_xlfn.XLOOKUP(E3261,'Historical Metal Prices'!$L$4:$Z$4,'Historical Metal Prices'!$L$10:$Z$10)</f>
        <v>0.3662767632853221</v>
      </c>
      <c r="G3261" s="77">
        <f t="shared" si="101"/>
        <v>19263.136085559756</v>
      </c>
    </row>
    <row r="3262" spans="1:7" x14ac:dyDescent="0.2">
      <c r="A3262" s="79">
        <v>41633</v>
      </c>
      <c r="B3262" s="77">
        <v>14099</v>
      </c>
      <c r="C3262" s="84">
        <v>258258</v>
      </c>
      <c r="E3262">
        <f t="shared" si="100"/>
        <v>2013</v>
      </c>
      <c r="F3262" s="57">
        <f>_xlfn.XLOOKUP(E3262,'Historical Metal Prices'!$L$4:$Z$4,'Historical Metal Prices'!$L$10:$Z$10)</f>
        <v>0.3662767632853221</v>
      </c>
      <c r="G3262" s="77">
        <f t="shared" si="101"/>
        <v>19263.136085559756</v>
      </c>
    </row>
    <row r="3263" spans="1:7" x14ac:dyDescent="0.2">
      <c r="A3263" s="79">
        <v>41632</v>
      </c>
      <c r="B3263" s="77">
        <v>14099</v>
      </c>
      <c r="C3263" s="84">
        <v>258258</v>
      </c>
      <c r="E3263">
        <f t="shared" si="100"/>
        <v>2013</v>
      </c>
      <c r="F3263" s="57">
        <f>_xlfn.XLOOKUP(E3263,'Historical Metal Prices'!$L$4:$Z$4,'Historical Metal Prices'!$L$10:$Z$10)</f>
        <v>0.3662767632853221</v>
      </c>
      <c r="G3263" s="77">
        <f t="shared" si="101"/>
        <v>19263.136085559756</v>
      </c>
    </row>
    <row r="3264" spans="1:7" x14ac:dyDescent="0.2">
      <c r="A3264" s="79">
        <v>41631</v>
      </c>
      <c r="B3264" s="77">
        <v>14239</v>
      </c>
      <c r="C3264" s="84">
        <v>258258</v>
      </c>
      <c r="E3264">
        <f t="shared" si="100"/>
        <v>2013</v>
      </c>
      <c r="F3264" s="57">
        <f>_xlfn.XLOOKUP(E3264,'Historical Metal Prices'!$L$4:$Z$4,'Historical Metal Prices'!$L$10:$Z$10)</f>
        <v>0.3662767632853221</v>
      </c>
      <c r="G3264" s="77">
        <f t="shared" si="101"/>
        <v>19454.414832419701</v>
      </c>
    </row>
    <row r="3265" spans="1:7" x14ac:dyDescent="0.2">
      <c r="A3265" s="79">
        <v>41628</v>
      </c>
      <c r="B3265" s="77">
        <v>14361</v>
      </c>
      <c r="C3265" s="84">
        <v>255906</v>
      </c>
      <c r="E3265">
        <f t="shared" si="100"/>
        <v>2013</v>
      </c>
      <c r="F3265" s="57">
        <f>_xlfn.XLOOKUP(E3265,'Historical Metal Prices'!$L$4:$Z$4,'Historical Metal Prices'!$L$10:$Z$10)</f>
        <v>0.3662767632853221</v>
      </c>
      <c r="G3265" s="77">
        <f t="shared" si="101"/>
        <v>19621.10059754051</v>
      </c>
    </row>
    <row r="3266" spans="1:7" x14ac:dyDescent="0.2">
      <c r="A3266" s="79">
        <v>41627</v>
      </c>
      <c r="B3266" s="77">
        <v>14132</v>
      </c>
      <c r="C3266" s="84">
        <v>255744</v>
      </c>
      <c r="E3266">
        <f t="shared" si="100"/>
        <v>2013</v>
      </c>
      <c r="F3266" s="57">
        <f>_xlfn.XLOOKUP(E3266,'Historical Metal Prices'!$L$4:$Z$4,'Historical Metal Prices'!$L$10:$Z$10)</f>
        <v>0.3662767632853221</v>
      </c>
      <c r="G3266" s="77">
        <f t="shared" si="101"/>
        <v>19308.223218748171</v>
      </c>
    </row>
    <row r="3267" spans="1:7" x14ac:dyDescent="0.2">
      <c r="A3267" s="79">
        <v>41626</v>
      </c>
      <c r="B3267" s="77">
        <v>14083.5</v>
      </c>
      <c r="C3267" s="84">
        <v>255120</v>
      </c>
      <c r="E3267">
        <f t="shared" si="100"/>
        <v>2013</v>
      </c>
      <c r="F3267" s="57">
        <f>_xlfn.XLOOKUP(E3267,'Historical Metal Prices'!$L$4:$Z$4,'Historical Metal Prices'!$L$10:$Z$10)</f>
        <v>0.3662767632853221</v>
      </c>
      <c r="G3267" s="77">
        <f t="shared" si="101"/>
        <v>19241.958795728835</v>
      </c>
    </row>
    <row r="3268" spans="1:7" x14ac:dyDescent="0.2">
      <c r="A3268" s="79">
        <v>41625</v>
      </c>
      <c r="B3268" s="77">
        <v>14004.5</v>
      </c>
      <c r="C3268" s="84">
        <v>255246</v>
      </c>
      <c r="E3268">
        <f t="shared" si="100"/>
        <v>2013</v>
      </c>
      <c r="F3268" s="57">
        <f>_xlfn.XLOOKUP(E3268,'Historical Metal Prices'!$L$4:$Z$4,'Historical Metal Prices'!$L$10:$Z$10)</f>
        <v>0.3662767632853221</v>
      </c>
      <c r="G3268" s="77">
        <f t="shared" si="101"/>
        <v>19134.022931429292</v>
      </c>
    </row>
    <row r="3269" spans="1:7" x14ac:dyDescent="0.2">
      <c r="A3269" s="79">
        <v>41624</v>
      </c>
      <c r="B3269" s="77">
        <v>13977</v>
      </c>
      <c r="C3269" s="84">
        <v>255552</v>
      </c>
      <c r="E3269">
        <f t="shared" si="100"/>
        <v>2013</v>
      </c>
      <c r="F3269" s="57">
        <f>_xlfn.XLOOKUP(E3269,'Historical Metal Prices'!$L$4:$Z$4,'Historical Metal Prices'!$L$10:$Z$10)</f>
        <v>0.3662767632853221</v>
      </c>
      <c r="G3269" s="77">
        <f t="shared" si="101"/>
        <v>19096.450320438948</v>
      </c>
    </row>
    <row r="3270" spans="1:7" x14ac:dyDescent="0.2">
      <c r="A3270" s="79">
        <v>41621</v>
      </c>
      <c r="B3270" s="77">
        <v>14044.5</v>
      </c>
      <c r="C3270" s="84">
        <v>255354</v>
      </c>
      <c r="E3270">
        <f t="shared" si="100"/>
        <v>2013</v>
      </c>
      <c r="F3270" s="57">
        <f>_xlfn.XLOOKUP(E3270,'Historical Metal Prices'!$L$4:$Z$4,'Historical Metal Prices'!$L$10:$Z$10)</f>
        <v>0.3662767632853221</v>
      </c>
      <c r="G3270" s="77">
        <f t="shared" si="101"/>
        <v>19188.674001960706</v>
      </c>
    </row>
    <row r="3271" spans="1:7" x14ac:dyDescent="0.2">
      <c r="A3271" s="79">
        <v>41620</v>
      </c>
      <c r="B3271" s="77">
        <v>13954</v>
      </c>
      <c r="C3271" s="84">
        <v>255054</v>
      </c>
      <c r="E3271">
        <f t="shared" si="100"/>
        <v>2013</v>
      </c>
      <c r="F3271" s="57">
        <f>_xlfn.XLOOKUP(E3271,'Historical Metal Prices'!$L$4:$Z$4,'Historical Metal Prices'!$L$10:$Z$10)</f>
        <v>0.3662767632853221</v>
      </c>
      <c r="G3271" s="77">
        <f t="shared" si="101"/>
        <v>19065.025954883386</v>
      </c>
    </row>
    <row r="3272" spans="1:7" x14ac:dyDescent="0.2">
      <c r="A3272" s="79">
        <v>41619</v>
      </c>
      <c r="B3272" s="77">
        <v>13971.5</v>
      </c>
      <c r="C3272" s="84">
        <v>255024</v>
      </c>
      <c r="E3272">
        <f t="shared" si="100"/>
        <v>2013</v>
      </c>
      <c r="F3272" s="57">
        <f>_xlfn.XLOOKUP(E3272,'Historical Metal Prices'!$L$4:$Z$4,'Historical Metal Prices'!$L$10:$Z$10)</f>
        <v>0.3662767632853221</v>
      </c>
      <c r="G3272" s="77">
        <f t="shared" si="101"/>
        <v>19088.935798240876</v>
      </c>
    </row>
    <row r="3273" spans="1:7" x14ac:dyDescent="0.2">
      <c r="A3273" s="79">
        <v>41618</v>
      </c>
      <c r="B3273" s="77">
        <v>13872</v>
      </c>
      <c r="C3273" s="84">
        <v>253890</v>
      </c>
      <c r="E3273">
        <f t="shared" si="100"/>
        <v>2013</v>
      </c>
      <c r="F3273" s="57">
        <f>_xlfn.XLOOKUP(E3273,'Historical Metal Prices'!$L$4:$Z$4,'Historical Metal Prices'!$L$10:$Z$10)</f>
        <v>0.3662767632853221</v>
      </c>
      <c r="G3273" s="77">
        <f t="shared" si="101"/>
        <v>18952.991260293988</v>
      </c>
    </row>
    <row r="3274" spans="1:7" x14ac:dyDescent="0.2">
      <c r="A3274" s="79">
        <v>41617</v>
      </c>
      <c r="B3274" s="77">
        <v>13894</v>
      </c>
      <c r="C3274" s="84">
        <v>253836</v>
      </c>
      <c r="E3274">
        <f t="shared" si="100"/>
        <v>2013</v>
      </c>
      <c r="F3274" s="57">
        <f>_xlfn.XLOOKUP(E3274,'Historical Metal Prices'!$L$4:$Z$4,'Historical Metal Prices'!$L$10:$Z$10)</f>
        <v>0.3662767632853221</v>
      </c>
      <c r="G3274" s="77">
        <f t="shared" si="101"/>
        <v>18983.049349086265</v>
      </c>
    </row>
    <row r="3275" spans="1:7" x14ac:dyDescent="0.2">
      <c r="A3275" s="79">
        <v>41614</v>
      </c>
      <c r="B3275" s="77">
        <v>13703</v>
      </c>
      <c r="C3275" s="84">
        <v>253056</v>
      </c>
      <c r="E3275">
        <f t="shared" ref="E3275:E3338" si="102">YEAR(A3275)</f>
        <v>2013</v>
      </c>
      <c r="F3275" s="57">
        <f>_xlfn.XLOOKUP(E3275,'Historical Metal Prices'!$L$4:$Z$4,'Historical Metal Prices'!$L$10:$Z$10)</f>
        <v>0.3662767632853221</v>
      </c>
      <c r="G3275" s="77">
        <f t="shared" ref="G3275:G3338" si="103">IFERROR(B3275*(1+F3275),G3276)</f>
        <v>18722.09048729877</v>
      </c>
    </row>
    <row r="3276" spans="1:7" x14ac:dyDescent="0.2">
      <c r="A3276" s="79">
        <v>41613</v>
      </c>
      <c r="B3276" s="77">
        <v>13692</v>
      </c>
      <c r="C3276" s="84">
        <v>253068</v>
      </c>
      <c r="E3276">
        <f t="shared" si="102"/>
        <v>2013</v>
      </c>
      <c r="F3276" s="57">
        <f>_xlfn.XLOOKUP(E3276,'Historical Metal Prices'!$L$4:$Z$4,'Historical Metal Prices'!$L$10:$Z$10)</f>
        <v>0.3662767632853221</v>
      </c>
      <c r="G3276" s="77">
        <f t="shared" si="103"/>
        <v>18707.061442902632</v>
      </c>
    </row>
    <row r="3277" spans="1:7" x14ac:dyDescent="0.2">
      <c r="A3277" s="79">
        <v>41612</v>
      </c>
      <c r="B3277" s="77">
        <v>13592</v>
      </c>
      <c r="C3277" s="84">
        <v>252636</v>
      </c>
      <c r="E3277">
        <f t="shared" si="102"/>
        <v>2013</v>
      </c>
      <c r="F3277" s="57">
        <f>_xlfn.XLOOKUP(E3277,'Historical Metal Prices'!$L$4:$Z$4,'Historical Metal Prices'!$L$10:$Z$10)</f>
        <v>0.3662767632853221</v>
      </c>
      <c r="G3277" s="77">
        <f t="shared" si="103"/>
        <v>18570.433766574097</v>
      </c>
    </row>
    <row r="3278" spans="1:7" x14ac:dyDescent="0.2">
      <c r="A3278" s="79">
        <v>41611</v>
      </c>
      <c r="B3278" s="77">
        <v>13392</v>
      </c>
      <c r="C3278" s="84">
        <v>252816</v>
      </c>
      <c r="E3278">
        <f t="shared" si="102"/>
        <v>2013</v>
      </c>
      <c r="F3278" s="57">
        <f>_xlfn.XLOOKUP(E3278,'Historical Metal Prices'!$L$4:$Z$4,'Historical Metal Prices'!$L$10:$Z$10)</f>
        <v>0.3662767632853221</v>
      </c>
      <c r="G3278" s="77">
        <f t="shared" si="103"/>
        <v>18297.178413917034</v>
      </c>
    </row>
    <row r="3279" spans="1:7" x14ac:dyDescent="0.2">
      <c r="A3279" s="79">
        <v>41610</v>
      </c>
      <c r="B3279" s="77">
        <v>13450</v>
      </c>
      <c r="C3279" s="84">
        <v>252972</v>
      </c>
      <c r="E3279">
        <f t="shared" si="102"/>
        <v>2013</v>
      </c>
      <c r="F3279" s="57">
        <f>_xlfn.XLOOKUP(E3279,'Historical Metal Prices'!$L$4:$Z$4,'Historical Metal Prices'!$L$10:$Z$10)</f>
        <v>0.3662767632853221</v>
      </c>
      <c r="G3279" s="77">
        <f t="shared" si="103"/>
        <v>18376.422466187581</v>
      </c>
    </row>
    <row r="3280" spans="1:7" x14ac:dyDescent="0.2">
      <c r="A3280" s="79">
        <v>41607</v>
      </c>
      <c r="B3280" s="77">
        <v>13451</v>
      </c>
      <c r="C3280" s="84">
        <v>252126</v>
      </c>
      <c r="E3280">
        <f t="shared" si="102"/>
        <v>2013</v>
      </c>
      <c r="F3280" s="57">
        <f>_xlfn.XLOOKUP(E3280,'Historical Metal Prices'!$L$4:$Z$4,'Historical Metal Prices'!$L$10:$Z$10)</f>
        <v>0.3662767632853221</v>
      </c>
      <c r="G3280" s="77">
        <f t="shared" si="103"/>
        <v>18377.788742950866</v>
      </c>
    </row>
    <row r="3281" spans="1:7" x14ac:dyDescent="0.2">
      <c r="A3281" s="79">
        <v>41606</v>
      </c>
      <c r="B3281" s="77">
        <v>13333.5</v>
      </c>
      <c r="C3281" s="84">
        <v>251862</v>
      </c>
      <c r="E3281">
        <f t="shared" si="102"/>
        <v>2013</v>
      </c>
      <c r="F3281" s="57">
        <f>_xlfn.XLOOKUP(E3281,'Historical Metal Prices'!$L$4:$Z$4,'Historical Metal Prices'!$L$10:$Z$10)</f>
        <v>0.3662767632853221</v>
      </c>
      <c r="G3281" s="77">
        <f t="shared" si="103"/>
        <v>18217.251223264841</v>
      </c>
    </row>
    <row r="3282" spans="1:7" x14ac:dyDescent="0.2">
      <c r="A3282" s="79">
        <v>41605</v>
      </c>
      <c r="B3282" s="77">
        <v>13216</v>
      </c>
      <c r="C3282" s="84">
        <v>251910</v>
      </c>
      <c r="E3282">
        <f t="shared" si="102"/>
        <v>2013</v>
      </c>
      <c r="F3282" s="57">
        <f>_xlfn.XLOOKUP(E3282,'Historical Metal Prices'!$L$4:$Z$4,'Historical Metal Prices'!$L$10:$Z$10)</f>
        <v>0.3662767632853221</v>
      </c>
      <c r="G3282" s="77">
        <f t="shared" si="103"/>
        <v>18056.713703578818</v>
      </c>
    </row>
    <row r="3283" spans="1:7" x14ac:dyDescent="0.2">
      <c r="A3283" s="79">
        <v>41604</v>
      </c>
      <c r="B3283" s="77">
        <v>13387</v>
      </c>
      <c r="C3283" s="84">
        <v>250572</v>
      </c>
      <c r="E3283">
        <f t="shared" si="102"/>
        <v>2013</v>
      </c>
      <c r="F3283" s="57">
        <f>_xlfn.XLOOKUP(E3283,'Historical Metal Prices'!$L$4:$Z$4,'Historical Metal Prices'!$L$10:$Z$10)</f>
        <v>0.3662767632853221</v>
      </c>
      <c r="G3283" s="77">
        <f t="shared" si="103"/>
        <v>18290.347030100605</v>
      </c>
    </row>
    <row r="3284" spans="1:7" x14ac:dyDescent="0.2">
      <c r="A3284" s="79">
        <v>41603</v>
      </c>
      <c r="B3284" s="77">
        <v>13475</v>
      </c>
      <c r="C3284" s="84">
        <v>249660</v>
      </c>
      <c r="E3284">
        <f t="shared" si="102"/>
        <v>2013</v>
      </c>
      <c r="F3284" s="57">
        <f>_xlfn.XLOOKUP(E3284,'Historical Metal Prices'!$L$4:$Z$4,'Historical Metal Prices'!$L$10:$Z$10)</f>
        <v>0.3662767632853221</v>
      </c>
      <c r="G3284" s="77">
        <f t="shared" si="103"/>
        <v>18410.579385269717</v>
      </c>
    </row>
    <row r="3285" spans="1:7" x14ac:dyDescent="0.2">
      <c r="A3285" s="79">
        <v>41600</v>
      </c>
      <c r="B3285" s="77">
        <v>13492.25</v>
      </c>
      <c r="C3285" s="84">
        <v>249012</v>
      </c>
      <c r="E3285">
        <f t="shared" si="102"/>
        <v>2013</v>
      </c>
      <c r="F3285" s="57">
        <f>_xlfn.XLOOKUP(E3285,'Historical Metal Prices'!$L$4:$Z$4,'Historical Metal Prices'!$L$10:$Z$10)</f>
        <v>0.3662767632853221</v>
      </c>
      <c r="G3285" s="77">
        <f t="shared" si="103"/>
        <v>18434.147659436388</v>
      </c>
    </row>
    <row r="3286" spans="1:7" x14ac:dyDescent="0.2">
      <c r="A3286" s="79">
        <v>41599</v>
      </c>
      <c r="B3286" s="77">
        <v>13360.25</v>
      </c>
      <c r="C3286" s="84">
        <v>249138</v>
      </c>
      <c r="E3286">
        <f t="shared" si="102"/>
        <v>2013</v>
      </c>
      <c r="F3286" s="57">
        <f>_xlfn.XLOOKUP(E3286,'Historical Metal Prices'!$L$4:$Z$4,'Historical Metal Prices'!$L$10:$Z$10)</f>
        <v>0.3662767632853221</v>
      </c>
      <c r="G3286" s="77">
        <f t="shared" si="103"/>
        <v>18253.799126682723</v>
      </c>
    </row>
    <row r="3287" spans="1:7" x14ac:dyDescent="0.2">
      <c r="A3287" s="79">
        <v>41598</v>
      </c>
      <c r="B3287" s="77">
        <v>13460</v>
      </c>
      <c r="C3287" s="84">
        <v>248550</v>
      </c>
      <c r="E3287">
        <f t="shared" si="102"/>
        <v>2013</v>
      </c>
      <c r="F3287" s="57">
        <f>_xlfn.XLOOKUP(E3287,'Historical Metal Prices'!$L$4:$Z$4,'Historical Metal Prices'!$L$10:$Z$10)</f>
        <v>0.3662767632853221</v>
      </c>
      <c r="G3287" s="77">
        <f t="shared" si="103"/>
        <v>18390.085233820435</v>
      </c>
    </row>
    <row r="3288" spans="1:7" x14ac:dyDescent="0.2">
      <c r="A3288" s="79">
        <v>41597</v>
      </c>
      <c r="B3288" s="77">
        <v>13559</v>
      </c>
      <c r="C3288" s="84">
        <v>247638</v>
      </c>
      <c r="E3288">
        <f t="shared" si="102"/>
        <v>2013</v>
      </c>
      <c r="F3288" s="57">
        <f>_xlfn.XLOOKUP(E3288,'Historical Metal Prices'!$L$4:$Z$4,'Historical Metal Prices'!$L$10:$Z$10)</f>
        <v>0.3662767632853221</v>
      </c>
      <c r="G3288" s="77">
        <f t="shared" si="103"/>
        <v>18525.346633385681</v>
      </c>
    </row>
    <row r="3289" spans="1:7" x14ac:dyDescent="0.2">
      <c r="A3289" s="79">
        <v>41596</v>
      </c>
      <c r="B3289" s="77">
        <v>13518</v>
      </c>
      <c r="C3289" s="84">
        <v>244938</v>
      </c>
      <c r="E3289">
        <f t="shared" si="102"/>
        <v>2013</v>
      </c>
      <c r="F3289" s="57">
        <f>_xlfn.XLOOKUP(E3289,'Historical Metal Prices'!$L$4:$Z$4,'Historical Metal Prices'!$L$10:$Z$10)</f>
        <v>0.3662767632853221</v>
      </c>
      <c r="G3289" s="77">
        <f t="shared" si="103"/>
        <v>18469.329286090986</v>
      </c>
    </row>
    <row r="3290" spans="1:7" x14ac:dyDescent="0.2">
      <c r="A3290" s="79">
        <v>41593</v>
      </c>
      <c r="B3290" s="77">
        <v>13758.25</v>
      </c>
      <c r="C3290" s="84">
        <v>244614</v>
      </c>
      <c r="E3290">
        <f t="shared" si="102"/>
        <v>2013</v>
      </c>
      <c r="F3290" s="57">
        <f>_xlfn.XLOOKUP(E3290,'Historical Metal Prices'!$L$4:$Z$4,'Historical Metal Prices'!$L$10:$Z$10)</f>
        <v>0.3662767632853221</v>
      </c>
      <c r="G3290" s="77">
        <f t="shared" si="103"/>
        <v>18797.577278470282</v>
      </c>
    </row>
    <row r="3291" spans="1:7" x14ac:dyDescent="0.2">
      <c r="A3291" s="79">
        <v>41592</v>
      </c>
      <c r="B3291" s="77">
        <v>13578.5</v>
      </c>
      <c r="C3291" s="84">
        <v>244818</v>
      </c>
      <c r="E3291">
        <f t="shared" si="102"/>
        <v>2013</v>
      </c>
      <c r="F3291" s="57">
        <f>_xlfn.XLOOKUP(E3291,'Historical Metal Prices'!$L$4:$Z$4,'Historical Metal Prices'!$L$10:$Z$10)</f>
        <v>0.3662767632853221</v>
      </c>
      <c r="G3291" s="77">
        <f t="shared" si="103"/>
        <v>18551.989030269746</v>
      </c>
    </row>
    <row r="3292" spans="1:7" x14ac:dyDescent="0.2">
      <c r="A3292" s="79">
        <v>41591</v>
      </c>
      <c r="B3292" s="77">
        <v>13602.5</v>
      </c>
      <c r="C3292" s="84">
        <v>243150</v>
      </c>
      <c r="E3292">
        <f t="shared" si="102"/>
        <v>2013</v>
      </c>
      <c r="F3292" s="57">
        <f>_xlfn.XLOOKUP(E3292,'Historical Metal Prices'!$L$4:$Z$4,'Historical Metal Prices'!$L$10:$Z$10)</f>
        <v>0.3662767632853221</v>
      </c>
      <c r="G3292" s="77">
        <f t="shared" si="103"/>
        <v>18584.779672588593</v>
      </c>
    </row>
    <row r="3293" spans="1:7" x14ac:dyDescent="0.2">
      <c r="A3293" s="79">
        <v>41590</v>
      </c>
      <c r="B3293" s="77">
        <v>13558</v>
      </c>
      <c r="C3293" s="84">
        <v>241596</v>
      </c>
      <c r="E3293">
        <f t="shared" si="102"/>
        <v>2013</v>
      </c>
      <c r="F3293" s="57">
        <f>_xlfn.XLOOKUP(E3293,'Historical Metal Prices'!$L$4:$Z$4,'Historical Metal Prices'!$L$10:$Z$10)</f>
        <v>0.3662767632853221</v>
      </c>
      <c r="G3293" s="77">
        <f t="shared" si="103"/>
        <v>18523.980356622396</v>
      </c>
    </row>
    <row r="3294" spans="1:7" x14ac:dyDescent="0.2">
      <c r="A3294" s="79">
        <v>41589</v>
      </c>
      <c r="B3294" s="77">
        <v>13684</v>
      </c>
      <c r="C3294" s="84">
        <v>241716</v>
      </c>
      <c r="E3294">
        <f t="shared" si="102"/>
        <v>2013</v>
      </c>
      <c r="F3294" s="57">
        <f>_xlfn.XLOOKUP(E3294,'Historical Metal Prices'!$L$4:$Z$4,'Historical Metal Prices'!$L$10:$Z$10)</f>
        <v>0.3662767632853221</v>
      </c>
      <c r="G3294" s="77">
        <f t="shared" si="103"/>
        <v>18696.131228796348</v>
      </c>
    </row>
    <row r="3295" spans="1:7" x14ac:dyDescent="0.2">
      <c r="A3295" s="79">
        <v>41586</v>
      </c>
      <c r="B3295" s="77">
        <v>13852</v>
      </c>
      <c r="C3295" s="84">
        <v>239994</v>
      </c>
      <c r="E3295">
        <f t="shared" si="102"/>
        <v>2013</v>
      </c>
      <c r="F3295" s="57">
        <f>_xlfn.XLOOKUP(E3295,'Historical Metal Prices'!$L$4:$Z$4,'Historical Metal Prices'!$L$10:$Z$10)</f>
        <v>0.3662767632853221</v>
      </c>
      <c r="G3295" s="77">
        <f t="shared" si="103"/>
        <v>18925.665725028281</v>
      </c>
    </row>
    <row r="3296" spans="1:7" x14ac:dyDescent="0.2">
      <c r="A3296" s="79">
        <v>41585</v>
      </c>
      <c r="B3296" s="77">
        <v>13936</v>
      </c>
      <c r="C3296" s="84">
        <v>240096</v>
      </c>
      <c r="E3296">
        <f t="shared" si="102"/>
        <v>2013</v>
      </c>
      <c r="F3296" s="57">
        <f>_xlfn.XLOOKUP(E3296,'Historical Metal Prices'!$L$4:$Z$4,'Historical Metal Prices'!$L$10:$Z$10)</f>
        <v>0.3662767632853221</v>
      </c>
      <c r="G3296" s="77">
        <f t="shared" si="103"/>
        <v>19040.432973144249</v>
      </c>
    </row>
    <row r="3297" spans="1:7" x14ac:dyDescent="0.2">
      <c r="A3297" s="79">
        <v>41584</v>
      </c>
      <c r="B3297" s="77">
        <v>14044</v>
      </c>
      <c r="C3297" s="84">
        <v>240408</v>
      </c>
      <c r="E3297">
        <f t="shared" si="102"/>
        <v>2013</v>
      </c>
      <c r="F3297" s="57">
        <f>_xlfn.XLOOKUP(E3297,'Historical Metal Prices'!$L$4:$Z$4,'Historical Metal Prices'!$L$10:$Z$10)</f>
        <v>0.3662767632853221</v>
      </c>
      <c r="G3297" s="77">
        <f t="shared" si="103"/>
        <v>19187.990863579063</v>
      </c>
    </row>
    <row r="3298" spans="1:7" x14ac:dyDescent="0.2">
      <c r="A3298" s="79">
        <v>41583</v>
      </c>
      <c r="B3298" s="77">
        <v>14278</v>
      </c>
      <c r="C3298" s="84">
        <v>239850</v>
      </c>
      <c r="E3298">
        <f t="shared" si="102"/>
        <v>2013</v>
      </c>
      <c r="F3298" s="57">
        <f>_xlfn.XLOOKUP(E3298,'Historical Metal Prices'!$L$4:$Z$4,'Historical Metal Prices'!$L$10:$Z$10)</f>
        <v>0.3662767632853221</v>
      </c>
      <c r="G3298" s="77">
        <f t="shared" si="103"/>
        <v>19507.69962618783</v>
      </c>
    </row>
    <row r="3299" spans="1:7" x14ac:dyDescent="0.2">
      <c r="A3299" s="79">
        <v>41582</v>
      </c>
      <c r="B3299" s="77">
        <v>14306</v>
      </c>
      <c r="C3299" s="84">
        <v>239958</v>
      </c>
      <c r="E3299">
        <f t="shared" si="102"/>
        <v>2013</v>
      </c>
      <c r="F3299" s="57">
        <f>_xlfn.XLOOKUP(E3299,'Historical Metal Prices'!$L$4:$Z$4,'Historical Metal Prices'!$L$10:$Z$10)</f>
        <v>0.3662767632853221</v>
      </c>
      <c r="G3299" s="77">
        <f t="shared" si="103"/>
        <v>19545.955375559817</v>
      </c>
    </row>
    <row r="3300" spans="1:7" x14ac:dyDescent="0.2">
      <c r="A3300" s="79">
        <v>41579</v>
      </c>
      <c r="B3300" s="77">
        <v>14515</v>
      </c>
      <c r="C3300" s="84">
        <v>238584</v>
      </c>
      <c r="E3300">
        <f t="shared" si="102"/>
        <v>2013</v>
      </c>
      <c r="F3300" s="57">
        <f>_xlfn.XLOOKUP(E3300,'Historical Metal Prices'!$L$4:$Z$4,'Historical Metal Prices'!$L$10:$Z$10)</f>
        <v>0.3662767632853221</v>
      </c>
      <c r="G3300" s="77">
        <f t="shared" si="103"/>
        <v>19831.507219086452</v>
      </c>
    </row>
    <row r="3301" spans="1:7" x14ac:dyDescent="0.2">
      <c r="A3301" s="79">
        <v>41578</v>
      </c>
      <c r="B3301" s="77">
        <v>14557</v>
      </c>
      <c r="C3301" s="84">
        <v>238134</v>
      </c>
      <c r="E3301">
        <f t="shared" si="102"/>
        <v>2013</v>
      </c>
      <c r="F3301" s="57">
        <f>_xlfn.XLOOKUP(E3301,'Historical Metal Prices'!$L$4:$Z$4,'Historical Metal Prices'!$L$10:$Z$10)</f>
        <v>0.3662767632853221</v>
      </c>
      <c r="G3301" s="77">
        <f t="shared" si="103"/>
        <v>19888.890843144432</v>
      </c>
    </row>
    <row r="3302" spans="1:7" x14ac:dyDescent="0.2">
      <c r="A3302" s="79">
        <v>41577</v>
      </c>
      <c r="B3302" s="77">
        <v>14689</v>
      </c>
      <c r="C3302" s="84">
        <v>237576</v>
      </c>
      <c r="E3302">
        <f t="shared" si="102"/>
        <v>2013</v>
      </c>
      <c r="F3302" s="57">
        <f>_xlfn.XLOOKUP(E3302,'Historical Metal Prices'!$L$4:$Z$4,'Historical Metal Prices'!$L$10:$Z$10)</f>
        <v>0.3662767632853221</v>
      </c>
      <c r="G3302" s="77">
        <f t="shared" si="103"/>
        <v>20069.239375898098</v>
      </c>
    </row>
    <row r="3303" spans="1:7" x14ac:dyDescent="0.2">
      <c r="A3303" s="79">
        <v>41576</v>
      </c>
      <c r="B3303" s="77">
        <v>14542</v>
      </c>
      <c r="C3303" s="84">
        <v>236958</v>
      </c>
      <c r="E3303">
        <f t="shared" si="102"/>
        <v>2013</v>
      </c>
      <c r="F3303" s="57">
        <f>_xlfn.XLOOKUP(E3303,'Historical Metal Prices'!$L$4:$Z$4,'Historical Metal Prices'!$L$10:$Z$10)</f>
        <v>0.3662767632853221</v>
      </c>
      <c r="G3303" s="77">
        <f t="shared" si="103"/>
        <v>19868.396691695154</v>
      </c>
    </row>
    <row r="3304" spans="1:7" x14ac:dyDescent="0.2">
      <c r="A3304" s="79">
        <v>41575</v>
      </c>
      <c r="B3304" s="77">
        <v>14528</v>
      </c>
      <c r="C3304" s="84">
        <v>234228</v>
      </c>
      <c r="E3304">
        <f t="shared" si="102"/>
        <v>2013</v>
      </c>
      <c r="F3304" s="57">
        <f>_xlfn.XLOOKUP(E3304,'Historical Metal Prices'!$L$4:$Z$4,'Historical Metal Prices'!$L$10:$Z$10)</f>
        <v>0.3662767632853221</v>
      </c>
      <c r="G3304" s="77">
        <f t="shared" si="103"/>
        <v>19849.268817009161</v>
      </c>
    </row>
    <row r="3305" spans="1:7" x14ac:dyDescent="0.2">
      <c r="A3305" s="79">
        <v>41572</v>
      </c>
      <c r="B3305" s="77">
        <v>14525</v>
      </c>
      <c r="C3305" s="84">
        <v>234984</v>
      </c>
      <c r="E3305">
        <f t="shared" si="102"/>
        <v>2013</v>
      </c>
      <c r="F3305" s="57">
        <f>_xlfn.XLOOKUP(E3305,'Historical Metal Prices'!$L$4:$Z$4,'Historical Metal Prices'!$L$10:$Z$10)</f>
        <v>0.3662767632853221</v>
      </c>
      <c r="G3305" s="77">
        <f t="shared" si="103"/>
        <v>19845.169986719302</v>
      </c>
    </row>
    <row r="3306" spans="1:7" x14ac:dyDescent="0.2">
      <c r="A3306" s="79">
        <v>41571</v>
      </c>
      <c r="B3306" s="77">
        <v>14598</v>
      </c>
      <c r="C3306" s="84">
        <v>235278</v>
      </c>
      <c r="E3306">
        <f t="shared" si="102"/>
        <v>2013</v>
      </c>
      <c r="F3306" s="57">
        <f>_xlfn.XLOOKUP(E3306,'Historical Metal Prices'!$L$4:$Z$4,'Historical Metal Prices'!$L$10:$Z$10)</f>
        <v>0.3662767632853221</v>
      </c>
      <c r="G3306" s="77">
        <f t="shared" si="103"/>
        <v>19944.908190439131</v>
      </c>
    </row>
    <row r="3307" spans="1:7" x14ac:dyDescent="0.2">
      <c r="A3307" s="79">
        <v>41570</v>
      </c>
      <c r="B3307" s="77">
        <v>14511</v>
      </c>
      <c r="C3307" s="84">
        <v>234084</v>
      </c>
      <c r="E3307">
        <f t="shared" si="102"/>
        <v>2013</v>
      </c>
      <c r="F3307" s="57">
        <f>_xlfn.XLOOKUP(E3307,'Historical Metal Prices'!$L$4:$Z$4,'Historical Metal Prices'!$L$10:$Z$10)</f>
        <v>0.3662767632853221</v>
      </c>
      <c r="G3307" s="77">
        <f t="shared" si="103"/>
        <v>19826.042112033309</v>
      </c>
    </row>
    <row r="3308" spans="1:7" x14ac:dyDescent="0.2">
      <c r="A3308" s="79">
        <v>41569</v>
      </c>
      <c r="B3308" s="77">
        <v>14809</v>
      </c>
      <c r="C3308" s="84">
        <v>231636</v>
      </c>
      <c r="E3308">
        <f t="shared" si="102"/>
        <v>2013</v>
      </c>
      <c r="F3308" s="57">
        <f>_xlfn.XLOOKUP(E3308,'Historical Metal Prices'!$L$4:$Z$4,'Historical Metal Prices'!$L$10:$Z$10)</f>
        <v>0.3662767632853221</v>
      </c>
      <c r="G3308" s="77">
        <f t="shared" si="103"/>
        <v>20233.192587492336</v>
      </c>
    </row>
    <row r="3309" spans="1:7" x14ac:dyDescent="0.2">
      <c r="A3309" s="79">
        <v>41568</v>
      </c>
      <c r="B3309" s="77">
        <v>14309.5</v>
      </c>
      <c r="C3309" s="84">
        <v>231480</v>
      </c>
      <c r="E3309">
        <f t="shared" si="102"/>
        <v>2013</v>
      </c>
      <c r="F3309" s="57">
        <f>_xlfn.XLOOKUP(E3309,'Historical Metal Prices'!$L$4:$Z$4,'Historical Metal Prices'!$L$10:$Z$10)</f>
        <v>0.3662767632853221</v>
      </c>
      <c r="G3309" s="77">
        <f t="shared" si="103"/>
        <v>19550.737344231318</v>
      </c>
    </row>
    <row r="3310" spans="1:7" x14ac:dyDescent="0.2">
      <c r="A3310" s="79">
        <v>41565</v>
      </c>
      <c r="B3310" s="77">
        <v>14146.5</v>
      </c>
      <c r="C3310" s="84">
        <v>230760</v>
      </c>
      <c r="E3310">
        <f t="shared" si="102"/>
        <v>2013</v>
      </c>
      <c r="F3310" s="57">
        <f>_xlfn.XLOOKUP(E3310,'Historical Metal Prices'!$L$4:$Z$4,'Historical Metal Prices'!$L$10:$Z$10)</f>
        <v>0.3662767632853221</v>
      </c>
      <c r="G3310" s="77">
        <f t="shared" si="103"/>
        <v>19328.034231815811</v>
      </c>
    </row>
    <row r="3311" spans="1:7" x14ac:dyDescent="0.2">
      <c r="A3311" s="79">
        <v>41564</v>
      </c>
      <c r="B3311" s="77">
        <v>13947</v>
      </c>
      <c r="C3311" s="84">
        <v>230040</v>
      </c>
      <c r="E3311">
        <f t="shared" si="102"/>
        <v>2013</v>
      </c>
      <c r="F3311" s="57">
        <f>_xlfn.XLOOKUP(E3311,'Historical Metal Prices'!$L$4:$Z$4,'Historical Metal Prices'!$L$10:$Z$10)</f>
        <v>0.3662767632853221</v>
      </c>
      <c r="G3311" s="77">
        <f t="shared" si="103"/>
        <v>19055.462017540387</v>
      </c>
    </row>
    <row r="3312" spans="1:7" x14ac:dyDescent="0.2">
      <c r="A3312" s="79">
        <v>41563</v>
      </c>
      <c r="B3312" s="77">
        <v>14064</v>
      </c>
      <c r="C3312" s="84">
        <v>229812</v>
      </c>
      <c r="E3312">
        <f t="shared" si="102"/>
        <v>2013</v>
      </c>
      <c r="F3312" s="57">
        <f>_xlfn.XLOOKUP(E3312,'Historical Metal Prices'!$L$4:$Z$4,'Historical Metal Prices'!$L$10:$Z$10)</f>
        <v>0.3662767632853221</v>
      </c>
      <c r="G3312" s="77">
        <f t="shared" si="103"/>
        <v>19215.31639884477</v>
      </c>
    </row>
    <row r="3313" spans="1:7" x14ac:dyDescent="0.2">
      <c r="A3313" s="79">
        <v>41562</v>
      </c>
      <c r="B3313" s="77">
        <v>13943</v>
      </c>
      <c r="C3313" s="84">
        <v>228264</v>
      </c>
      <c r="E3313">
        <f t="shared" si="102"/>
        <v>2013</v>
      </c>
      <c r="F3313" s="57">
        <f>_xlfn.XLOOKUP(E3313,'Historical Metal Prices'!$L$4:$Z$4,'Historical Metal Prices'!$L$10:$Z$10)</f>
        <v>0.3662767632853221</v>
      </c>
      <c r="G3313" s="77">
        <f t="shared" si="103"/>
        <v>19049.996910487247</v>
      </c>
    </row>
    <row r="3314" spans="1:7" x14ac:dyDescent="0.2">
      <c r="A3314" s="79">
        <v>41561</v>
      </c>
      <c r="B3314" s="77">
        <v>13939</v>
      </c>
      <c r="C3314" s="84">
        <v>228420</v>
      </c>
      <c r="E3314">
        <f t="shared" si="102"/>
        <v>2013</v>
      </c>
      <c r="F3314" s="57">
        <f>_xlfn.XLOOKUP(E3314,'Historical Metal Prices'!$L$4:$Z$4,'Historical Metal Prices'!$L$10:$Z$10)</f>
        <v>0.3662767632853221</v>
      </c>
      <c r="G3314" s="77">
        <f t="shared" si="103"/>
        <v>19044.531803434103</v>
      </c>
    </row>
    <row r="3315" spans="1:7" x14ac:dyDescent="0.2">
      <c r="A3315" s="79">
        <v>41558</v>
      </c>
      <c r="B3315" s="77">
        <v>13851.5</v>
      </c>
      <c r="C3315" s="84">
        <v>228186</v>
      </c>
      <c r="E3315">
        <f t="shared" si="102"/>
        <v>2013</v>
      </c>
      <c r="F3315" s="57">
        <f>_xlfn.XLOOKUP(E3315,'Historical Metal Prices'!$L$4:$Z$4,'Historical Metal Prices'!$L$10:$Z$10)</f>
        <v>0.3662767632853221</v>
      </c>
      <c r="G3315" s="77">
        <f t="shared" si="103"/>
        <v>18924.982586646638</v>
      </c>
    </row>
    <row r="3316" spans="1:7" x14ac:dyDescent="0.2">
      <c r="A3316" s="79">
        <v>41557</v>
      </c>
      <c r="B3316" s="77">
        <v>13679</v>
      </c>
      <c r="C3316" s="84">
        <v>228870</v>
      </c>
      <c r="E3316">
        <f t="shared" si="102"/>
        <v>2013</v>
      </c>
      <c r="F3316" s="57">
        <f>_xlfn.XLOOKUP(E3316,'Historical Metal Prices'!$L$4:$Z$4,'Historical Metal Prices'!$L$10:$Z$10)</f>
        <v>0.3662767632853221</v>
      </c>
      <c r="G3316" s="77">
        <f t="shared" si="103"/>
        <v>18689.29984497992</v>
      </c>
    </row>
    <row r="3317" spans="1:7" x14ac:dyDescent="0.2">
      <c r="A3317" s="79">
        <v>41556</v>
      </c>
      <c r="B3317" s="77">
        <v>13587.5</v>
      </c>
      <c r="C3317" s="84">
        <v>228996</v>
      </c>
      <c r="E3317">
        <f t="shared" si="102"/>
        <v>2013</v>
      </c>
      <c r="F3317" s="57">
        <f>_xlfn.XLOOKUP(E3317,'Historical Metal Prices'!$L$4:$Z$4,'Historical Metal Prices'!$L$10:$Z$10)</f>
        <v>0.3662767632853221</v>
      </c>
      <c r="G3317" s="77">
        <f t="shared" si="103"/>
        <v>18564.285521139314</v>
      </c>
    </row>
    <row r="3318" spans="1:7" x14ac:dyDescent="0.2">
      <c r="A3318" s="79">
        <v>41555</v>
      </c>
      <c r="B3318" s="77">
        <v>13828</v>
      </c>
      <c r="C3318" s="84">
        <v>229230</v>
      </c>
      <c r="E3318">
        <f t="shared" si="102"/>
        <v>2013</v>
      </c>
      <c r="F3318" s="57">
        <f>_xlfn.XLOOKUP(E3318,'Historical Metal Prices'!$L$4:$Z$4,'Historical Metal Prices'!$L$10:$Z$10)</f>
        <v>0.3662767632853221</v>
      </c>
      <c r="G3318" s="77">
        <f t="shared" si="103"/>
        <v>18892.875082709434</v>
      </c>
    </row>
    <row r="3319" spans="1:7" x14ac:dyDescent="0.2">
      <c r="A3319" s="79">
        <v>41554</v>
      </c>
      <c r="B3319" s="77">
        <v>13881</v>
      </c>
      <c r="C3319" s="84">
        <v>228066</v>
      </c>
      <c r="E3319">
        <f t="shared" si="102"/>
        <v>2013</v>
      </c>
      <c r="F3319" s="57">
        <f>_xlfn.XLOOKUP(E3319,'Historical Metal Prices'!$L$4:$Z$4,'Historical Metal Prices'!$L$10:$Z$10)</f>
        <v>0.3662767632853221</v>
      </c>
      <c r="G3319" s="77">
        <f t="shared" si="103"/>
        <v>18965.287751163556</v>
      </c>
    </row>
    <row r="3320" spans="1:7" x14ac:dyDescent="0.2">
      <c r="A3320" s="79">
        <v>41551</v>
      </c>
      <c r="B3320" s="77">
        <v>13973</v>
      </c>
      <c r="C3320" s="84">
        <v>227928</v>
      </c>
      <c r="E3320">
        <f t="shared" si="102"/>
        <v>2013</v>
      </c>
      <c r="F3320" s="57">
        <f>_xlfn.XLOOKUP(E3320,'Historical Metal Prices'!$L$4:$Z$4,'Historical Metal Prices'!$L$10:$Z$10)</f>
        <v>0.3662767632853221</v>
      </c>
      <c r="G3320" s="77">
        <f t="shared" si="103"/>
        <v>19090.985213385808</v>
      </c>
    </row>
    <row r="3321" spans="1:7" x14ac:dyDescent="0.2">
      <c r="A3321" s="79">
        <v>41550</v>
      </c>
      <c r="B3321" s="77">
        <v>13449</v>
      </c>
      <c r="C3321" s="84">
        <v>227562</v>
      </c>
      <c r="E3321">
        <f t="shared" si="102"/>
        <v>2013</v>
      </c>
      <c r="F3321" s="57">
        <f>_xlfn.XLOOKUP(E3321,'Historical Metal Prices'!$L$4:$Z$4,'Historical Metal Prices'!$L$10:$Z$10)</f>
        <v>0.3662767632853221</v>
      </c>
      <c r="G3321" s="77">
        <f t="shared" si="103"/>
        <v>18375.056189424296</v>
      </c>
    </row>
    <row r="3322" spans="1:7" x14ac:dyDescent="0.2">
      <c r="A3322" s="79">
        <v>41549</v>
      </c>
      <c r="B3322" s="77">
        <v>13674</v>
      </c>
      <c r="C3322" s="84">
        <v>226998</v>
      </c>
      <c r="E3322">
        <f t="shared" si="102"/>
        <v>2013</v>
      </c>
      <c r="F3322" s="57">
        <f>_xlfn.XLOOKUP(E3322,'Historical Metal Prices'!$L$4:$Z$4,'Historical Metal Prices'!$L$10:$Z$10)</f>
        <v>0.3662767632853221</v>
      </c>
      <c r="G3322" s="77">
        <f t="shared" si="103"/>
        <v>18682.468461163495</v>
      </c>
    </row>
    <row r="3323" spans="1:7" x14ac:dyDescent="0.2">
      <c r="A3323" s="79">
        <v>41548</v>
      </c>
      <c r="B3323" s="77">
        <v>13675</v>
      </c>
      <c r="C3323" s="84">
        <v>227292</v>
      </c>
      <c r="E3323">
        <f t="shared" si="102"/>
        <v>2013</v>
      </c>
      <c r="F3323" s="57">
        <f>_xlfn.XLOOKUP(E3323,'Historical Metal Prices'!$L$4:$Z$4,'Historical Metal Prices'!$L$10:$Z$10)</f>
        <v>0.3662767632853221</v>
      </c>
      <c r="G3323" s="77">
        <f t="shared" si="103"/>
        <v>18683.83473792678</v>
      </c>
    </row>
    <row r="3324" spans="1:7" x14ac:dyDescent="0.2">
      <c r="A3324" s="79">
        <v>41547</v>
      </c>
      <c r="B3324" s="77">
        <v>13885</v>
      </c>
      <c r="C3324" s="84">
        <v>227004</v>
      </c>
      <c r="E3324">
        <f t="shared" si="102"/>
        <v>2013</v>
      </c>
      <c r="F3324" s="57">
        <f>_xlfn.XLOOKUP(E3324,'Historical Metal Prices'!$L$4:$Z$4,'Historical Metal Prices'!$L$10:$Z$10)</f>
        <v>0.3662767632853221</v>
      </c>
      <c r="G3324" s="77">
        <f t="shared" si="103"/>
        <v>18970.752858216696</v>
      </c>
    </row>
    <row r="3325" spans="1:7" x14ac:dyDescent="0.2">
      <c r="A3325" s="79">
        <v>41544</v>
      </c>
      <c r="B3325" s="77">
        <v>13917</v>
      </c>
      <c r="C3325" s="84">
        <v>226068</v>
      </c>
      <c r="E3325">
        <f t="shared" si="102"/>
        <v>2013</v>
      </c>
      <c r="F3325" s="57">
        <f>_xlfn.XLOOKUP(E3325,'Historical Metal Prices'!$L$4:$Z$4,'Historical Metal Prices'!$L$10:$Z$10)</f>
        <v>0.3662767632853221</v>
      </c>
      <c r="G3325" s="77">
        <f t="shared" si="103"/>
        <v>19014.473714641827</v>
      </c>
    </row>
    <row r="3326" spans="1:7" x14ac:dyDescent="0.2">
      <c r="A3326" s="79">
        <v>41543</v>
      </c>
      <c r="B3326" s="77">
        <v>13755</v>
      </c>
      <c r="C3326" s="84">
        <v>226218</v>
      </c>
      <c r="E3326">
        <f t="shared" si="102"/>
        <v>2013</v>
      </c>
      <c r="F3326" s="57">
        <f>_xlfn.XLOOKUP(E3326,'Historical Metal Prices'!$L$4:$Z$4,'Historical Metal Prices'!$L$10:$Z$10)</f>
        <v>0.3662767632853221</v>
      </c>
      <c r="G3326" s="77">
        <f t="shared" si="103"/>
        <v>18793.136878989604</v>
      </c>
    </row>
    <row r="3327" spans="1:7" x14ac:dyDescent="0.2">
      <c r="A3327" s="79">
        <v>41542</v>
      </c>
      <c r="B3327" s="77">
        <v>13755.5</v>
      </c>
      <c r="C3327" s="84">
        <v>226278</v>
      </c>
      <c r="E3327">
        <f t="shared" si="102"/>
        <v>2013</v>
      </c>
      <c r="F3327" s="57">
        <f>_xlfn.XLOOKUP(E3327,'Historical Metal Prices'!$L$4:$Z$4,'Historical Metal Prices'!$L$10:$Z$10)</f>
        <v>0.3662767632853221</v>
      </c>
      <c r="G3327" s="77">
        <f t="shared" si="103"/>
        <v>18793.820017371247</v>
      </c>
    </row>
    <row r="3328" spans="1:7" x14ac:dyDescent="0.2">
      <c r="A3328" s="79">
        <v>41541</v>
      </c>
      <c r="B3328" s="77">
        <v>13678</v>
      </c>
      <c r="C3328" s="84">
        <v>225426</v>
      </c>
      <c r="E3328">
        <f t="shared" si="102"/>
        <v>2013</v>
      </c>
      <c r="F3328" s="57">
        <f>_xlfn.XLOOKUP(E3328,'Historical Metal Prices'!$L$4:$Z$4,'Historical Metal Prices'!$L$10:$Z$10)</f>
        <v>0.3662767632853221</v>
      </c>
      <c r="G3328" s="77">
        <f t="shared" si="103"/>
        <v>18687.933568216635</v>
      </c>
    </row>
    <row r="3329" spans="1:7" x14ac:dyDescent="0.2">
      <c r="A3329" s="79">
        <v>41540</v>
      </c>
      <c r="B3329" s="77">
        <v>13879</v>
      </c>
      <c r="C3329" s="84">
        <v>222012</v>
      </c>
      <c r="E3329">
        <f t="shared" si="102"/>
        <v>2013</v>
      </c>
      <c r="F3329" s="57">
        <f>_xlfn.XLOOKUP(E3329,'Historical Metal Prices'!$L$4:$Z$4,'Historical Metal Prices'!$L$10:$Z$10)</f>
        <v>0.3662767632853221</v>
      </c>
      <c r="G3329" s="77">
        <f t="shared" si="103"/>
        <v>18962.555197636986</v>
      </c>
    </row>
    <row r="3330" spans="1:7" x14ac:dyDescent="0.2">
      <c r="A3330" s="79">
        <v>41537</v>
      </c>
      <c r="B3330" s="77">
        <v>13966.5</v>
      </c>
      <c r="C3330" s="84">
        <v>219786</v>
      </c>
      <c r="E3330">
        <f t="shared" si="102"/>
        <v>2013</v>
      </c>
      <c r="F3330" s="57">
        <f>_xlfn.XLOOKUP(E3330,'Historical Metal Prices'!$L$4:$Z$4,'Historical Metal Prices'!$L$10:$Z$10)</f>
        <v>0.3662767632853221</v>
      </c>
      <c r="G3330" s="77">
        <f t="shared" si="103"/>
        <v>19082.104414424452</v>
      </c>
    </row>
    <row r="3331" spans="1:7" x14ac:dyDescent="0.2">
      <c r="A3331" s="79">
        <v>41536</v>
      </c>
      <c r="B3331" s="77">
        <v>14332.5</v>
      </c>
      <c r="C3331" s="84">
        <v>219246</v>
      </c>
      <c r="E3331">
        <f t="shared" si="102"/>
        <v>2013</v>
      </c>
      <c r="F3331" s="57">
        <f>_xlfn.XLOOKUP(E3331,'Historical Metal Prices'!$L$4:$Z$4,'Historical Metal Prices'!$L$10:$Z$10)</f>
        <v>0.3662767632853221</v>
      </c>
      <c r="G3331" s="77">
        <f t="shared" si="103"/>
        <v>19582.16170978688</v>
      </c>
    </row>
    <row r="3332" spans="1:7" x14ac:dyDescent="0.2">
      <c r="A3332" s="79">
        <v>41535</v>
      </c>
      <c r="B3332" s="77">
        <v>13859</v>
      </c>
      <c r="C3332" s="84">
        <v>218364</v>
      </c>
      <c r="E3332">
        <f t="shared" si="102"/>
        <v>2013</v>
      </c>
      <c r="F3332" s="57">
        <f>_xlfn.XLOOKUP(E3332,'Historical Metal Prices'!$L$4:$Z$4,'Historical Metal Prices'!$L$10:$Z$10)</f>
        <v>0.3662767632853221</v>
      </c>
      <c r="G3332" s="77">
        <f t="shared" si="103"/>
        <v>18935.229662371279</v>
      </c>
    </row>
    <row r="3333" spans="1:7" x14ac:dyDescent="0.2">
      <c r="A3333" s="79">
        <v>41534</v>
      </c>
      <c r="B3333" s="77">
        <v>13757</v>
      </c>
      <c r="C3333" s="84">
        <v>218448</v>
      </c>
      <c r="E3333">
        <f t="shared" si="102"/>
        <v>2013</v>
      </c>
      <c r="F3333" s="57">
        <f>_xlfn.XLOOKUP(E3333,'Historical Metal Prices'!$L$4:$Z$4,'Historical Metal Prices'!$L$10:$Z$10)</f>
        <v>0.3662767632853221</v>
      </c>
      <c r="G3333" s="77">
        <f t="shared" si="103"/>
        <v>18795.869432516178</v>
      </c>
    </row>
    <row r="3334" spans="1:7" x14ac:dyDescent="0.2">
      <c r="A3334" s="79">
        <v>41533</v>
      </c>
      <c r="B3334" s="77">
        <v>13798</v>
      </c>
      <c r="C3334" s="84">
        <v>216312</v>
      </c>
      <c r="E3334">
        <f t="shared" si="102"/>
        <v>2013</v>
      </c>
      <c r="F3334" s="57">
        <f>_xlfn.XLOOKUP(E3334,'Historical Metal Prices'!$L$4:$Z$4,'Historical Metal Prices'!$L$10:$Z$10)</f>
        <v>0.3662767632853221</v>
      </c>
      <c r="G3334" s="77">
        <f t="shared" si="103"/>
        <v>18851.886779810873</v>
      </c>
    </row>
    <row r="3335" spans="1:7" x14ac:dyDescent="0.2">
      <c r="A3335" s="79">
        <v>41530</v>
      </c>
      <c r="B3335" s="77">
        <v>13809.5</v>
      </c>
      <c r="C3335" s="84">
        <v>217002</v>
      </c>
      <c r="E3335">
        <f t="shared" si="102"/>
        <v>2013</v>
      </c>
      <c r="F3335" s="57">
        <f>_xlfn.XLOOKUP(E3335,'Historical Metal Prices'!$L$4:$Z$4,'Historical Metal Prices'!$L$10:$Z$10)</f>
        <v>0.3662767632853221</v>
      </c>
      <c r="G3335" s="77">
        <f t="shared" si="103"/>
        <v>18867.598962588654</v>
      </c>
    </row>
    <row r="3336" spans="1:7" x14ac:dyDescent="0.2">
      <c r="A3336" s="79">
        <v>41529</v>
      </c>
      <c r="B3336" s="77">
        <v>13713.25</v>
      </c>
      <c r="C3336" s="84">
        <v>217650</v>
      </c>
      <c r="E3336">
        <f t="shared" si="102"/>
        <v>2013</v>
      </c>
      <c r="F3336" s="57">
        <f>_xlfn.XLOOKUP(E3336,'Historical Metal Prices'!$L$4:$Z$4,'Historical Metal Prices'!$L$10:$Z$10)</f>
        <v>0.3662767632853221</v>
      </c>
      <c r="G3336" s="77">
        <f t="shared" si="103"/>
        <v>18736.094824122443</v>
      </c>
    </row>
    <row r="3337" spans="1:7" x14ac:dyDescent="0.2">
      <c r="A3337" s="79">
        <v>41528</v>
      </c>
      <c r="B3337" s="77">
        <v>13751</v>
      </c>
      <c r="C3337" s="84">
        <v>217650</v>
      </c>
      <c r="E3337">
        <f t="shared" si="102"/>
        <v>2013</v>
      </c>
      <c r="F3337" s="57">
        <f>_xlfn.XLOOKUP(E3337,'Historical Metal Prices'!$L$4:$Z$4,'Historical Metal Prices'!$L$10:$Z$10)</f>
        <v>0.3662767632853221</v>
      </c>
      <c r="G3337" s="77">
        <f t="shared" si="103"/>
        <v>18787.671771936464</v>
      </c>
    </row>
    <row r="3338" spans="1:7" x14ac:dyDescent="0.2">
      <c r="A3338" s="79">
        <v>41527</v>
      </c>
      <c r="B3338" s="77">
        <v>13665</v>
      </c>
      <c r="C3338" s="84">
        <v>216108</v>
      </c>
      <c r="E3338">
        <f t="shared" si="102"/>
        <v>2013</v>
      </c>
      <c r="F3338" s="57">
        <f>_xlfn.XLOOKUP(E3338,'Historical Metal Prices'!$L$4:$Z$4,'Historical Metal Prices'!$L$10:$Z$10)</f>
        <v>0.3662767632853221</v>
      </c>
      <c r="G3338" s="77">
        <f t="shared" si="103"/>
        <v>18670.171970293926</v>
      </c>
    </row>
    <row r="3339" spans="1:7" x14ac:dyDescent="0.2">
      <c r="A3339" s="79">
        <v>41526</v>
      </c>
      <c r="B3339" s="77">
        <v>13847</v>
      </c>
      <c r="C3339" s="84">
        <v>215808</v>
      </c>
      <c r="E3339">
        <f t="shared" ref="E3339:E3402" si="104">YEAR(A3339)</f>
        <v>2013</v>
      </c>
      <c r="F3339" s="57">
        <f>_xlfn.XLOOKUP(E3339,'Historical Metal Prices'!$L$4:$Z$4,'Historical Metal Prices'!$L$10:$Z$10)</f>
        <v>0.3662767632853221</v>
      </c>
      <c r="G3339" s="77">
        <f t="shared" ref="G3339:G3402" si="105">IFERROR(B3339*(1+F3339),G3340)</f>
        <v>18918.834341211856</v>
      </c>
    </row>
    <row r="3340" spans="1:7" x14ac:dyDescent="0.2">
      <c r="A3340" s="79">
        <v>41523</v>
      </c>
      <c r="B3340" s="77">
        <v>13909</v>
      </c>
      <c r="C3340" s="84">
        <v>215388</v>
      </c>
      <c r="E3340">
        <f t="shared" si="104"/>
        <v>2013</v>
      </c>
      <c r="F3340" s="57">
        <f>_xlfn.XLOOKUP(E3340,'Historical Metal Prices'!$L$4:$Z$4,'Historical Metal Prices'!$L$10:$Z$10)</f>
        <v>0.3662767632853221</v>
      </c>
      <c r="G3340" s="77">
        <f t="shared" si="105"/>
        <v>19003.543500535547</v>
      </c>
    </row>
    <row r="3341" spans="1:7" x14ac:dyDescent="0.2">
      <c r="A3341" s="79">
        <v>41522</v>
      </c>
      <c r="B3341" s="77">
        <v>13652.5</v>
      </c>
      <c r="C3341" s="84">
        <v>214386</v>
      </c>
      <c r="E3341">
        <f t="shared" si="104"/>
        <v>2013</v>
      </c>
      <c r="F3341" s="57">
        <f>_xlfn.XLOOKUP(E3341,'Historical Metal Prices'!$L$4:$Z$4,'Historical Metal Prices'!$L$10:$Z$10)</f>
        <v>0.3662767632853221</v>
      </c>
      <c r="G3341" s="77">
        <f t="shared" si="105"/>
        <v>18653.09351075286</v>
      </c>
    </row>
    <row r="3342" spans="1:7" x14ac:dyDescent="0.2">
      <c r="A3342" s="79">
        <v>41521</v>
      </c>
      <c r="B3342" s="77">
        <v>13603.5</v>
      </c>
      <c r="C3342" s="84">
        <v>214386</v>
      </c>
      <c r="E3342">
        <f t="shared" si="104"/>
        <v>2013</v>
      </c>
      <c r="F3342" s="57">
        <f>_xlfn.XLOOKUP(E3342,'Historical Metal Prices'!$L$4:$Z$4,'Historical Metal Prices'!$L$10:$Z$10)</f>
        <v>0.3662767632853221</v>
      </c>
      <c r="G3342" s="77">
        <f t="shared" si="105"/>
        <v>18586.145949351878</v>
      </c>
    </row>
    <row r="3343" spans="1:7" x14ac:dyDescent="0.2">
      <c r="A3343" s="79">
        <v>41520</v>
      </c>
      <c r="B3343" s="77">
        <v>13622</v>
      </c>
      <c r="C3343" s="84">
        <v>213270</v>
      </c>
      <c r="E3343">
        <f t="shared" si="104"/>
        <v>2013</v>
      </c>
      <c r="F3343" s="57">
        <f>_xlfn.XLOOKUP(E3343,'Historical Metal Prices'!$L$4:$Z$4,'Historical Metal Prices'!$L$10:$Z$10)</f>
        <v>0.3662767632853221</v>
      </c>
      <c r="G3343" s="77">
        <f t="shared" si="105"/>
        <v>18611.422069472657</v>
      </c>
    </row>
    <row r="3344" spans="1:7" x14ac:dyDescent="0.2">
      <c r="A3344" s="79">
        <v>41519</v>
      </c>
      <c r="B3344" s="77">
        <v>13674</v>
      </c>
      <c r="C3344" s="84">
        <v>213270</v>
      </c>
      <c r="E3344">
        <f t="shared" si="104"/>
        <v>2013</v>
      </c>
      <c r="F3344" s="57">
        <f>_xlfn.XLOOKUP(E3344,'Historical Metal Prices'!$L$4:$Z$4,'Historical Metal Prices'!$L$10:$Z$10)</f>
        <v>0.3662767632853221</v>
      </c>
      <c r="G3344" s="77">
        <f t="shared" si="105"/>
        <v>18682.468461163495</v>
      </c>
    </row>
    <row r="3345" spans="1:7" x14ac:dyDescent="0.2">
      <c r="A3345" s="79">
        <v>41516</v>
      </c>
      <c r="B3345" s="77">
        <v>13725</v>
      </c>
      <c r="C3345" s="84">
        <v>213378</v>
      </c>
      <c r="E3345">
        <f t="shared" si="104"/>
        <v>2013</v>
      </c>
      <c r="F3345" s="57">
        <f>_xlfn.XLOOKUP(E3345,'Historical Metal Prices'!$L$4:$Z$4,'Historical Metal Prices'!$L$10:$Z$10)</f>
        <v>0.3662767632853221</v>
      </c>
      <c r="G3345" s="77">
        <f t="shared" si="105"/>
        <v>18752.148576091047</v>
      </c>
    </row>
    <row r="3346" spans="1:7" x14ac:dyDescent="0.2">
      <c r="A3346" s="79">
        <v>41515</v>
      </c>
      <c r="B3346" s="77">
        <v>14001</v>
      </c>
      <c r="C3346" s="84">
        <v>212070</v>
      </c>
      <c r="E3346">
        <f t="shared" si="104"/>
        <v>2013</v>
      </c>
      <c r="F3346" s="57">
        <f>_xlfn.XLOOKUP(E3346,'Historical Metal Prices'!$L$4:$Z$4,'Historical Metal Prices'!$L$10:$Z$10)</f>
        <v>0.3662767632853221</v>
      </c>
      <c r="G3346" s="77">
        <f t="shared" si="105"/>
        <v>19129.240962757794</v>
      </c>
    </row>
    <row r="3347" spans="1:7" x14ac:dyDescent="0.2">
      <c r="A3347" s="79">
        <v>41514</v>
      </c>
      <c r="B3347" s="77">
        <v>14104</v>
      </c>
      <c r="C3347" s="84">
        <v>212220</v>
      </c>
      <c r="E3347">
        <f t="shared" si="104"/>
        <v>2013</v>
      </c>
      <c r="F3347" s="57">
        <f>_xlfn.XLOOKUP(E3347,'Historical Metal Prices'!$L$4:$Z$4,'Historical Metal Prices'!$L$10:$Z$10)</f>
        <v>0.3662767632853221</v>
      </c>
      <c r="G3347" s="77">
        <f t="shared" si="105"/>
        <v>19269.967469376184</v>
      </c>
    </row>
    <row r="3348" spans="1:7" x14ac:dyDescent="0.2">
      <c r="A3348" s="79">
        <v>41513</v>
      </c>
      <c r="B3348" s="77">
        <v>14352</v>
      </c>
      <c r="C3348" s="84">
        <v>212328</v>
      </c>
      <c r="E3348">
        <f t="shared" si="104"/>
        <v>2013</v>
      </c>
      <c r="F3348" s="57">
        <f>_xlfn.XLOOKUP(E3348,'Historical Metal Prices'!$L$4:$Z$4,'Historical Metal Prices'!$L$10:$Z$10)</f>
        <v>0.3662767632853221</v>
      </c>
      <c r="G3348" s="77">
        <f t="shared" si="105"/>
        <v>19608.804106670941</v>
      </c>
    </row>
    <row r="3349" spans="1:7" x14ac:dyDescent="0.2">
      <c r="A3349" s="79">
        <v>41512</v>
      </c>
      <c r="B3349" s="77">
        <v>14455</v>
      </c>
      <c r="C3349" s="84">
        <v>211902</v>
      </c>
      <c r="E3349">
        <f t="shared" si="104"/>
        <v>2013</v>
      </c>
      <c r="F3349" s="57">
        <f>_xlfn.XLOOKUP(E3349,'Historical Metal Prices'!$L$4:$Z$4,'Historical Metal Prices'!$L$10:$Z$10)</f>
        <v>0.3662767632853221</v>
      </c>
      <c r="G3349" s="77">
        <f t="shared" si="105"/>
        <v>19749.530613289331</v>
      </c>
    </row>
    <row r="3350" spans="1:7" x14ac:dyDescent="0.2">
      <c r="A3350" s="79">
        <v>41509</v>
      </c>
      <c r="B3350" s="77">
        <v>14455</v>
      </c>
      <c r="C3350" s="84">
        <v>210060</v>
      </c>
      <c r="E3350">
        <f t="shared" si="104"/>
        <v>2013</v>
      </c>
      <c r="F3350" s="57">
        <f>_xlfn.XLOOKUP(E3350,'Historical Metal Prices'!$L$4:$Z$4,'Historical Metal Prices'!$L$10:$Z$10)</f>
        <v>0.3662767632853221</v>
      </c>
      <c r="G3350" s="77">
        <f t="shared" si="105"/>
        <v>19749.530613289331</v>
      </c>
    </row>
    <row r="3351" spans="1:7" x14ac:dyDescent="0.2">
      <c r="A3351" s="79">
        <v>41508</v>
      </c>
      <c r="B3351" s="77">
        <v>14358.5</v>
      </c>
      <c r="C3351" s="84">
        <v>210060</v>
      </c>
      <c r="E3351">
        <f t="shared" si="104"/>
        <v>2013</v>
      </c>
      <c r="F3351" s="57">
        <f>_xlfn.XLOOKUP(E3351,'Historical Metal Prices'!$L$4:$Z$4,'Historical Metal Prices'!$L$10:$Z$10)</f>
        <v>0.3662767632853221</v>
      </c>
      <c r="G3351" s="77">
        <f t="shared" si="105"/>
        <v>19617.684905632297</v>
      </c>
    </row>
    <row r="3352" spans="1:7" x14ac:dyDescent="0.2">
      <c r="A3352" s="79">
        <v>41507</v>
      </c>
      <c r="B3352" s="77">
        <v>14350</v>
      </c>
      <c r="C3352" s="84">
        <v>209868</v>
      </c>
      <c r="E3352">
        <f t="shared" si="104"/>
        <v>2013</v>
      </c>
      <c r="F3352" s="57">
        <f>_xlfn.XLOOKUP(E3352,'Historical Metal Prices'!$L$4:$Z$4,'Historical Metal Prices'!$L$10:$Z$10)</f>
        <v>0.3662767632853221</v>
      </c>
      <c r="G3352" s="77">
        <f t="shared" si="105"/>
        <v>19606.071553144371</v>
      </c>
    </row>
    <row r="3353" spans="1:7" x14ac:dyDescent="0.2">
      <c r="A3353" s="79">
        <v>41506</v>
      </c>
      <c r="B3353" s="77">
        <v>14685</v>
      </c>
      <c r="C3353" s="84">
        <v>209346</v>
      </c>
      <c r="E3353">
        <f t="shared" si="104"/>
        <v>2013</v>
      </c>
      <c r="F3353" s="57">
        <f>_xlfn.XLOOKUP(E3353,'Historical Metal Prices'!$L$4:$Z$4,'Historical Metal Prices'!$L$10:$Z$10)</f>
        <v>0.3662767632853221</v>
      </c>
      <c r="G3353" s="77">
        <f t="shared" si="105"/>
        <v>20063.774268844954</v>
      </c>
    </row>
    <row r="3354" spans="1:7" x14ac:dyDescent="0.2">
      <c r="A3354" s="79">
        <v>41505</v>
      </c>
      <c r="B3354" s="77">
        <v>14735.5</v>
      </c>
      <c r="C3354" s="84">
        <v>208578</v>
      </c>
      <c r="E3354">
        <f t="shared" si="104"/>
        <v>2013</v>
      </c>
      <c r="F3354" s="57">
        <f>_xlfn.XLOOKUP(E3354,'Historical Metal Prices'!$L$4:$Z$4,'Historical Metal Prices'!$L$10:$Z$10)</f>
        <v>0.3662767632853221</v>
      </c>
      <c r="G3354" s="77">
        <f t="shared" si="105"/>
        <v>20132.771245390864</v>
      </c>
    </row>
    <row r="3355" spans="1:7" x14ac:dyDescent="0.2">
      <c r="A3355" s="79">
        <v>41502</v>
      </c>
      <c r="B3355" s="77">
        <v>14928.5</v>
      </c>
      <c r="C3355" s="84">
        <v>205758</v>
      </c>
      <c r="E3355">
        <f t="shared" si="104"/>
        <v>2013</v>
      </c>
      <c r="F3355" s="57">
        <f>_xlfn.XLOOKUP(E3355,'Historical Metal Prices'!$L$4:$Z$4,'Historical Metal Prices'!$L$10:$Z$10)</f>
        <v>0.3662767632853221</v>
      </c>
      <c r="G3355" s="77">
        <f t="shared" si="105"/>
        <v>20396.462660704932</v>
      </c>
    </row>
    <row r="3356" spans="1:7" x14ac:dyDescent="0.2">
      <c r="A3356" s="79">
        <v>41501</v>
      </c>
      <c r="B3356" s="77">
        <v>14654</v>
      </c>
      <c r="C3356" s="84">
        <v>206118</v>
      </c>
      <c r="E3356">
        <f t="shared" si="104"/>
        <v>2013</v>
      </c>
      <c r="F3356" s="57">
        <f>_xlfn.XLOOKUP(E3356,'Historical Metal Prices'!$L$4:$Z$4,'Historical Metal Prices'!$L$10:$Z$10)</f>
        <v>0.3662767632853221</v>
      </c>
      <c r="G3356" s="77">
        <f t="shared" si="105"/>
        <v>20021.419689183109</v>
      </c>
    </row>
    <row r="3357" spans="1:7" x14ac:dyDescent="0.2">
      <c r="A3357" s="79">
        <v>41500</v>
      </c>
      <c r="B3357" s="77">
        <v>14824</v>
      </c>
      <c r="C3357" s="84">
        <v>205878</v>
      </c>
      <c r="E3357">
        <f t="shared" si="104"/>
        <v>2013</v>
      </c>
      <c r="F3357" s="57">
        <f>_xlfn.XLOOKUP(E3357,'Historical Metal Prices'!$L$4:$Z$4,'Historical Metal Prices'!$L$10:$Z$10)</f>
        <v>0.3662767632853221</v>
      </c>
      <c r="G3357" s="77">
        <f t="shared" si="105"/>
        <v>20253.686738941615</v>
      </c>
    </row>
    <row r="3358" spans="1:7" x14ac:dyDescent="0.2">
      <c r="A3358" s="79">
        <v>41499</v>
      </c>
      <c r="B3358" s="77">
        <v>14668.5</v>
      </c>
      <c r="C3358" s="84">
        <v>205812</v>
      </c>
      <c r="E3358">
        <f t="shared" si="104"/>
        <v>2013</v>
      </c>
      <c r="F3358" s="57">
        <f>_xlfn.XLOOKUP(E3358,'Historical Metal Prices'!$L$4:$Z$4,'Historical Metal Prices'!$L$10:$Z$10)</f>
        <v>0.3662767632853221</v>
      </c>
      <c r="G3358" s="77">
        <f t="shared" si="105"/>
        <v>20041.230702250748</v>
      </c>
    </row>
    <row r="3359" spans="1:7" x14ac:dyDescent="0.2">
      <c r="A3359" s="79">
        <v>41498</v>
      </c>
      <c r="B3359" s="77">
        <v>14654.5</v>
      </c>
      <c r="C3359" s="84">
        <v>205890</v>
      </c>
      <c r="E3359">
        <f t="shared" si="104"/>
        <v>2013</v>
      </c>
      <c r="F3359" s="57">
        <f>_xlfn.XLOOKUP(E3359,'Historical Metal Prices'!$L$4:$Z$4,'Historical Metal Prices'!$L$10:$Z$10)</f>
        <v>0.3662767632853221</v>
      </c>
      <c r="G3359" s="77">
        <f t="shared" si="105"/>
        <v>20022.102827564751</v>
      </c>
    </row>
    <row r="3360" spans="1:7" x14ac:dyDescent="0.2">
      <c r="A3360" s="79">
        <v>41495</v>
      </c>
      <c r="B3360" s="77">
        <v>14610</v>
      </c>
      <c r="C3360" s="84">
        <v>203940</v>
      </c>
      <c r="E3360">
        <f t="shared" si="104"/>
        <v>2013</v>
      </c>
      <c r="F3360" s="57">
        <f>_xlfn.XLOOKUP(E3360,'Historical Metal Prices'!$L$4:$Z$4,'Historical Metal Prices'!$L$10:$Z$10)</f>
        <v>0.3662767632853221</v>
      </c>
      <c r="G3360" s="77">
        <f t="shared" si="105"/>
        <v>19961.303511598555</v>
      </c>
    </row>
    <row r="3361" spans="1:7" x14ac:dyDescent="0.2">
      <c r="A3361" s="79">
        <v>41494</v>
      </c>
      <c r="B3361" s="77">
        <v>14259</v>
      </c>
      <c r="C3361" s="84">
        <v>204024</v>
      </c>
      <c r="E3361">
        <f t="shared" si="104"/>
        <v>2013</v>
      </c>
      <c r="F3361" s="57">
        <f>_xlfn.XLOOKUP(E3361,'Historical Metal Prices'!$L$4:$Z$4,'Historical Metal Prices'!$L$10:$Z$10)</f>
        <v>0.3662767632853221</v>
      </c>
      <c r="G3361" s="77">
        <f t="shared" si="105"/>
        <v>19481.740367685408</v>
      </c>
    </row>
    <row r="3362" spans="1:7" x14ac:dyDescent="0.2">
      <c r="A3362" s="79">
        <v>41493</v>
      </c>
      <c r="B3362" s="77">
        <v>13902.5</v>
      </c>
      <c r="C3362" s="84">
        <v>204108</v>
      </c>
      <c r="E3362">
        <f t="shared" si="104"/>
        <v>2013</v>
      </c>
      <c r="F3362" s="57">
        <f>_xlfn.XLOOKUP(E3362,'Historical Metal Prices'!$L$4:$Z$4,'Historical Metal Prices'!$L$10:$Z$10)</f>
        <v>0.3662767632853221</v>
      </c>
      <c r="G3362" s="77">
        <f t="shared" si="105"/>
        <v>18994.662701574191</v>
      </c>
    </row>
    <row r="3363" spans="1:7" x14ac:dyDescent="0.2">
      <c r="A3363" s="79">
        <v>41492</v>
      </c>
      <c r="B3363" s="77">
        <v>13658</v>
      </c>
      <c r="C3363" s="84">
        <v>203988</v>
      </c>
      <c r="E3363">
        <f t="shared" si="104"/>
        <v>2013</v>
      </c>
      <c r="F3363" s="57">
        <f>_xlfn.XLOOKUP(E3363,'Historical Metal Prices'!$L$4:$Z$4,'Historical Metal Prices'!$L$10:$Z$10)</f>
        <v>0.3662767632853221</v>
      </c>
      <c r="G3363" s="77">
        <f t="shared" si="105"/>
        <v>18660.608032950928</v>
      </c>
    </row>
    <row r="3364" spans="1:7" x14ac:dyDescent="0.2">
      <c r="A3364" s="79">
        <v>41491</v>
      </c>
      <c r="B3364" s="77">
        <v>13796.5</v>
      </c>
      <c r="C3364" s="84">
        <v>204906</v>
      </c>
      <c r="E3364">
        <f t="shared" si="104"/>
        <v>2013</v>
      </c>
      <c r="F3364" s="57">
        <f>_xlfn.XLOOKUP(E3364,'Historical Metal Prices'!$L$4:$Z$4,'Historical Metal Prices'!$L$10:$Z$10)</f>
        <v>0.3662767632853221</v>
      </c>
      <c r="G3364" s="77">
        <f t="shared" si="105"/>
        <v>18849.837364665946</v>
      </c>
    </row>
    <row r="3365" spans="1:7" x14ac:dyDescent="0.2">
      <c r="A3365" s="79">
        <v>41488</v>
      </c>
      <c r="B3365" s="77">
        <v>13929.5</v>
      </c>
      <c r="C3365" s="84">
        <v>204210</v>
      </c>
      <c r="E3365">
        <f t="shared" si="104"/>
        <v>2013</v>
      </c>
      <c r="F3365" s="57">
        <f>_xlfn.XLOOKUP(E3365,'Historical Metal Prices'!$L$4:$Z$4,'Historical Metal Prices'!$L$10:$Z$10)</f>
        <v>0.3662767632853221</v>
      </c>
      <c r="G3365" s="77">
        <f t="shared" si="105"/>
        <v>19031.552174182892</v>
      </c>
    </row>
    <row r="3366" spans="1:7" x14ac:dyDescent="0.2">
      <c r="A3366" s="79">
        <v>41487</v>
      </c>
      <c r="B3366" s="77">
        <v>13822.5</v>
      </c>
      <c r="C3366" s="84">
        <v>204336</v>
      </c>
      <c r="E3366">
        <f t="shared" si="104"/>
        <v>2013</v>
      </c>
      <c r="F3366" s="57">
        <f>_xlfn.XLOOKUP(E3366,'Historical Metal Prices'!$L$4:$Z$4,'Historical Metal Prices'!$L$10:$Z$10)</f>
        <v>0.3662767632853221</v>
      </c>
      <c r="G3366" s="77">
        <f t="shared" si="105"/>
        <v>18885.360560511366</v>
      </c>
    </row>
    <row r="3367" spans="1:7" x14ac:dyDescent="0.2">
      <c r="A3367" s="79">
        <v>41486</v>
      </c>
      <c r="B3367" s="77">
        <v>13802</v>
      </c>
      <c r="C3367" s="84">
        <v>204330</v>
      </c>
      <c r="E3367">
        <f t="shared" si="104"/>
        <v>2013</v>
      </c>
      <c r="F3367" s="57">
        <f>_xlfn.XLOOKUP(E3367,'Historical Metal Prices'!$L$4:$Z$4,'Historical Metal Prices'!$L$10:$Z$10)</f>
        <v>0.3662767632853221</v>
      </c>
      <c r="G3367" s="77">
        <f t="shared" si="105"/>
        <v>18857.351886864017</v>
      </c>
    </row>
    <row r="3368" spans="1:7" x14ac:dyDescent="0.2">
      <c r="A3368" s="79">
        <v>41485</v>
      </c>
      <c r="B3368" s="77">
        <v>13449</v>
      </c>
      <c r="C3368" s="84">
        <v>203028</v>
      </c>
      <c r="E3368">
        <f t="shared" si="104"/>
        <v>2013</v>
      </c>
      <c r="F3368" s="57">
        <f>_xlfn.XLOOKUP(E3368,'Historical Metal Prices'!$L$4:$Z$4,'Historical Metal Prices'!$L$10:$Z$10)</f>
        <v>0.3662767632853221</v>
      </c>
      <c r="G3368" s="77">
        <f t="shared" si="105"/>
        <v>18375.056189424296</v>
      </c>
    </row>
    <row r="3369" spans="1:7" x14ac:dyDescent="0.2">
      <c r="A3369" s="79">
        <v>41484</v>
      </c>
      <c r="B3369" s="77">
        <v>13629</v>
      </c>
      <c r="C3369" s="84">
        <v>200790</v>
      </c>
      <c r="E3369">
        <f t="shared" si="104"/>
        <v>2013</v>
      </c>
      <c r="F3369" s="57">
        <f>_xlfn.XLOOKUP(E3369,'Historical Metal Prices'!$L$4:$Z$4,'Historical Metal Prices'!$L$10:$Z$10)</f>
        <v>0.3662767632853221</v>
      </c>
      <c r="G3369" s="77">
        <f t="shared" si="105"/>
        <v>18620.986006815656</v>
      </c>
    </row>
    <row r="3370" spans="1:7" x14ac:dyDescent="0.2">
      <c r="A3370" s="79">
        <v>41481</v>
      </c>
      <c r="B3370" s="77">
        <v>13779.5</v>
      </c>
      <c r="C3370" s="84">
        <v>200280</v>
      </c>
      <c r="E3370">
        <f t="shared" si="104"/>
        <v>2013</v>
      </c>
      <c r="F3370" s="57">
        <f>_xlfn.XLOOKUP(E3370,'Historical Metal Prices'!$L$4:$Z$4,'Historical Metal Prices'!$L$10:$Z$10)</f>
        <v>0.3662767632853221</v>
      </c>
      <c r="G3370" s="77">
        <f t="shared" si="105"/>
        <v>18826.610659690097</v>
      </c>
    </row>
    <row r="3371" spans="1:7" x14ac:dyDescent="0.2">
      <c r="A3371" s="79">
        <v>41480</v>
      </c>
      <c r="B3371" s="77">
        <v>14099</v>
      </c>
      <c r="C3371" s="84">
        <v>199578</v>
      </c>
      <c r="E3371">
        <f t="shared" si="104"/>
        <v>2013</v>
      </c>
      <c r="F3371" s="57">
        <f>_xlfn.XLOOKUP(E3371,'Historical Metal Prices'!$L$4:$Z$4,'Historical Metal Prices'!$L$10:$Z$10)</f>
        <v>0.3662767632853221</v>
      </c>
      <c r="G3371" s="77">
        <f t="shared" si="105"/>
        <v>19263.136085559756</v>
      </c>
    </row>
    <row r="3372" spans="1:7" x14ac:dyDescent="0.2">
      <c r="A3372" s="79">
        <v>41479</v>
      </c>
      <c r="B3372" s="77">
        <v>14300</v>
      </c>
      <c r="C3372" s="84">
        <v>200010</v>
      </c>
      <c r="E3372">
        <f t="shared" si="104"/>
        <v>2013</v>
      </c>
      <c r="F3372" s="57">
        <f>_xlfn.XLOOKUP(E3372,'Historical Metal Prices'!$L$4:$Z$4,'Historical Metal Prices'!$L$10:$Z$10)</f>
        <v>0.3662767632853221</v>
      </c>
      <c r="G3372" s="77">
        <f t="shared" si="105"/>
        <v>19537.757714980107</v>
      </c>
    </row>
    <row r="3373" spans="1:7" x14ac:dyDescent="0.2">
      <c r="A3373" s="79">
        <v>41478</v>
      </c>
      <c r="B3373" s="77">
        <v>14061</v>
      </c>
      <c r="C3373" s="84">
        <v>199848</v>
      </c>
      <c r="E3373">
        <f t="shared" si="104"/>
        <v>2013</v>
      </c>
      <c r="F3373" s="57">
        <f>_xlfn.XLOOKUP(E3373,'Historical Metal Prices'!$L$4:$Z$4,'Historical Metal Prices'!$L$10:$Z$10)</f>
        <v>0.3662767632853221</v>
      </c>
      <c r="G3373" s="77">
        <f t="shared" si="105"/>
        <v>19211.217568554915</v>
      </c>
    </row>
    <row r="3374" spans="1:7" x14ac:dyDescent="0.2">
      <c r="A3374" s="79">
        <v>41477</v>
      </c>
      <c r="B3374" s="77">
        <v>14001</v>
      </c>
      <c r="C3374" s="84">
        <v>200334</v>
      </c>
      <c r="E3374">
        <f t="shared" si="104"/>
        <v>2013</v>
      </c>
      <c r="F3374" s="57">
        <f>_xlfn.XLOOKUP(E3374,'Historical Metal Prices'!$L$4:$Z$4,'Historical Metal Prices'!$L$10:$Z$10)</f>
        <v>0.3662767632853221</v>
      </c>
      <c r="G3374" s="77">
        <f t="shared" si="105"/>
        <v>19129.240962757794</v>
      </c>
    </row>
    <row r="3375" spans="1:7" x14ac:dyDescent="0.2">
      <c r="A3375" s="79">
        <v>41474</v>
      </c>
      <c r="B3375" s="77">
        <v>14094</v>
      </c>
      <c r="C3375" s="84">
        <v>199782</v>
      </c>
      <c r="E3375">
        <f t="shared" si="104"/>
        <v>2013</v>
      </c>
      <c r="F3375" s="57">
        <f>_xlfn.XLOOKUP(E3375,'Historical Metal Prices'!$L$4:$Z$4,'Historical Metal Prices'!$L$10:$Z$10)</f>
        <v>0.3662767632853221</v>
      </c>
      <c r="G3375" s="77">
        <f t="shared" si="105"/>
        <v>19256.304701743331</v>
      </c>
    </row>
    <row r="3376" spans="1:7" x14ac:dyDescent="0.2">
      <c r="A3376" s="79">
        <v>41473</v>
      </c>
      <c r="B3376" s="77">
        <v>13930</v>
      </c>
      <c r="C3376" s="84">
        <v>196062</v>
      </c>
      <c r="E3376">
        <f t="shared" si="104"/>
        <v>2013</v>
      </c>
      <c r="F3376" s="57">
        <f>_xlfn.XLOOKUP(E3376,'Historical Metal Prices'!$L$4:$Z$4,'Historical Metal Prices'!$L$10:$Z$10)</f>
        <v>0.3662767632853221</v>
      </c>
      <c r="G3376" s="77">
        <f t="shared" si="105"/>
        <v>19032.235312564539</v>
      </c>
    </row>
    <row r="3377" spans="1:7" x14ac:dyDescent="0.2">
      <c r="A3377" s="79">
        <v>41472</v>
      </c>
      <c r="B3377" s="77">
        <v>13899</v>
      </c>
      <c r="C3377" s="84">
        <v>196170</v>
      </c>
      <c r="E3377">
        <f t="shared" si="104"/>
        <v>2013</v>
      </c>
      <c r="F3377" s="57">
        <f>_xlfn.XLOOKUP(E3377,'Historical Metal Prices'!$L$4:$Z$4,'Historical Metal Prices'!$L$10:$Z$10)</f>
        <v>0.3662767632853221</v>
      </c>
      <c r="G3377" s="77">
        <f t="shared" si="105"/>
        <v>18989.880732902693</v>
      </c>
    </row>
    <row r="3378" spans="1:7" x14ac:dyDescent="0.2">
      <c r="A3378" s="79">
        <v>41471</v>
      </c>
      <c r="B3378" s="77">
        <v>13699</v>
      </c>
      <c r="C3378" s="84">
        <v>195774</v>
      </c>
      <c r="E3378">
        <f t="shared" si="104"/>
        <v>2013</v>
      </c>
      <c r="F3378" s="57">
        <f>_xlfn.XLOOKUP(E3378,'Historical Metal Prices'!$L$4:$Z$4,'Historical Metal Prices'!$L$10:$Z$10)</f>
        <v>0.3662767632853221</v>
      </c>
      <c r="G3378" s="77">
        <f t="shared" si="105"/>
        <v>18716.625380245627</v>
      </c>
    </row>
    <row r="3379" spans="1:7" x14ac:dyDescent="0.2">
      <c r="A3379" s="79">
        <v>41470</v>
      </c>
      <c r="B3379" s="77">
        <v>13433</v>
      </c>
      <c r="C3379" s="84">
        <v>196074</v>
      </c>
      <c r="E3379">
        <f t="shared" si="104"/>
        <v>2013</v>
      </c>
      <c r="F3379" s="57">
        <f>_xlfn.XLOOKUP(E3379,'Historical Metal Prices'!$L$4:$Z$4,'Historical Metal Prices'!$L$10:$Z$10)</f>
        <v>0.3662767632853221</v>
      </c>
      <c r="G3379" s="77">
        <f t="shared" si="105"/>
        <v>18353.195761211733</v>
      </c>
    </row>
    <row r="3380" spans="1:7" x14ac:dyDescent="0.2">
      <c r="A3380" s="79">
        <v>41467</v>
      </c>
      <c r="B3380" s="77">
        <v>13704.25</v>
      </c>
      <c r="C3380" s="84">
        <v>194406</v>
      </c>
      <c r="E3380">
        <f t="shared" si="104"/>
        <v>2013</v>
      </c>
      <c r="F3380" s="57">
        <f>_xlfn.XLOOKUP(E3380,'Historical Metal Prices'!$L$4:$Z$4,'Historical Metal Prices'!$L$10:$Z$10)</f>
        <v>0.3662767632853221</v>
      </c>
      <c r="G3380" s="77">
        <f t="shared" si="105"/>
        <v>18723.798333252875</v>
      </c>
    </row>
    <row r="3381" spans="1:7" x14ac:dyDescent="0.2">
      <c r="A3381" s="79">
        <v>41466</v>
      </c>
      <c r="B3381" s="77">
        <v>13562.5</v>
      </c>
      <c r="C3381" s="84">
        <v>194406</v>
      </c>
      <c r="E3381">
        <f t="shared" si="104"/>
        <v>2013</v>
      </c>
      <c r="F3381" s="57">
        <f>_xlfn.XLOOKUP(E3381,'Historical Metal Prices'!$L$4:$Z$4,'Historical Metal Prices'!$L$10:$Z$10)</f>
        <v>0.3662767632853221</v>
      </c>
      <c r="G3381" s="77">
        <f t="shared" si="105"/>
        <v>18530.128602057182</v>
      </c>
    </row>
    <row r="3382" spans="1:7" x14ac:dyDescent="0.2">
      <c r="A3382" s="79">
        <v>41465</v>
      </c>
      <c r="B3382" s="77">
        <v>13577</v>
      </c>
      <c r="C3382" s="84">
        <v>194754</v>
      </c>
      <c r="E3382">
        <f t="shared" si="104"/>
        <v>2013</v>
      </c>
      <c r="F3382" s="57">
        <f>_xlfn.XLOOKUP(E3382,'Historical Metal Prices'!$L$4:$Z$4,'Historical Metal Prices'!$L$10:$Z$10)</f>
        <v>0.3662767632853221</v>
      </c>
      <c r="G3382" s="77">
        <f t="shared" si="105"/>
        <v>18549.939615124818</v>
      </c>
    </row>
    <row r="3383" spans="1:7" x14ac:dyDescent="0.2">
      <c r="A3383" s="79">
        <v>41464</v>
      </c>
      <c r="B3383" s="77">
        <v>13252</v>
      </c>
      <c r="C3383" s="84">
        <v>194712</v>
      </c>
      <c r="E3383">
        <f t="shared" si="104"/>
        <v>2013</v>
      </c>
      <c r="F3383" s="57">
        <f>_xlfn.XLOOKUP(E3383,'Historical Metal Prices'!$L$4:$Z$4,'Historical Metal Prices'!$L$10:$Z$10)</f>
        <v>0.3662767632853221</v>
      </c>
      <c r="G3383" s="77">
        <f t="shared" si="105"/>
        <v>18105.899667057089</v>
      </c>
    </row>
    <row r="3384" spans="1:7" x14ac:dyDescent="0.2">
      <c r="A3384" s="79">
        <v>41463</v>
      </c>
      <c r="B3384" s="77">
        <v>13356</v>
      </c>
      <c r="C3384" s="84">
        <v>193416</v>
      </c>
      <c r="E3384">
        <f t="shared" si="104"/>
        <v>2013</v>
      </c>
      <c r="F3384" s="57">
        <f>_xlfn.XLOOKUP(E3384,'Historical Metal Prices'!$L$4:$Z$4,'Historical Metal Prices'!$L$10:$Z$10)</f>
        <v>0.3662767632853221</v>
      </c>
      <c r="G3384" s="77">
        <f t="shared" si="105"/>
        <v>18247.992450438764</v>
      </c>
    </row>
    <row r="3385" spans="1:7" x14ac:dyDescent="0.2">
      <c r="A3385" s="79">
        <v>41460</v>
      </c>
      <c r="B3385" s="77">
        <v>13232</v>
      </c>
      <c r="C3385" s="84">
        <v>193578</v>
      </c>
      <c r="E3385">
        <f t="shared" si="104"/>
        <v>2013</v>
      </c>
      <c r="F3385" s="57">
        <f>_xlfn.XLOOKUP(E3385,'Historical Metal Prices'!$L$4:$Z$4,'Historical Metal Prices'!$L$10:$Z$10)</f>
        <v>0.3662767632853221</v>
      </c>
      <c r="G3385" s="77">
        <f t="shared" si="105"/>
        <v>18078.574131791382</v>
      </c>
    </row>
    <row r="3386" spans="1:7" x14ac:dyDescent="0.2">
      <c r="A3386" s="79">
        <v>41459</v>
      </c>
      <c r="B3386" s="77">
        <v>13752.5</v>
      </c>
      <c r="C3386" s="84">
        <v>193776</v>
      </c>
      <c r="E3386">
        <f t="shared" si="104"/>
        <v>2013</v>
      </c>
      <c r="F3386" s="57">
        <f>_xlfn.XLOOKUP(E3386,'Historical Metal Prices'!$L$4:$Z$4,'Historical Metal Prices'!$L$10:$Z$10)</f>
        <v>0.3662767632853221</v>
      </c>
      <c r="G3386" s="77">
        <f t="shared" si="105"/>
        <v>18789.721187081392</v>
      </c>
    </row>
    <row r="3387" spans="1:7" x14ac:dyDescent="0.2">
      <c r="A3387" s="79">
        <v>41458</v>
      </c>
      <c r="B3387" s="77">
        <v>13780</v>
      </c>
      <c r="C3387" s="84">
        <v>190512</v>
      </c>
      <c r="E3387">
        <f t="shared" si="104"/>
        <v>2013</v>
      </c>
      <c r="F3387" s="57">
        <f>_xlfn.XLOOKUP(E3387,'Historical Metal Prices'!$L$4:$Z$4,'Historical Metal Prices'!$L$10:$Z$10)</f>
        <v>0.3662767632853221</v>
      </c>
      <c r="G3387" s="77">
        <f t="shared" si="105"/>
        <v>18827.29379807174</v>
      </c>
    </row>
    <row r="3388" spans="1:7" x14ac:dyDescent="0.2">
      <c r="A3388" s="79">
        <v>41457</v>
      </c>
      <c r="B3388" s="77">
        <v>13970</v>
      </c>
      <c r="C3388" s="84">
        <v>190590</v>
      </c>
      <c r="E3388">
        <f t="shared" si="104"/>
        <v>2013</v>
      </c>
      <c r="F3388" s="57">
        <f>_xlfn.XLOOKUP(E3388,'Historical Metal Prices'!$L$4:$Z$4,'Historical Metal Prices'!$L$10:$Z$10)</f>
        <v>0.3662767632853221</v>
      </c>
      <c r="G3388" s="77">
        <f t="shared" si="105"/>
        <v>19086.886383095949</v>
      </c>
    </row>
    <row r="3389" spans="1:7" x14ac:dyDescent="0.2">
      <c r="A3389" s="79">
        <v>41456</v>
      </c>
      <c r="B3389" s="77">
        <v>13895.5</v>
      </c>
      <c r="C3389" s="84">
        <v>188652</v>
      </c>
      <c r="E3389">
        <f t="shared" si="104"/>
        <v>2013</v>
      </c>
      <c r="F3389" s="57">
        <f>_xlfn.XLOOKUP(E3389,'Historical Metal Prices'!$L$4:$Z$4,'Historical Metal Prices'!$L$10:$Z$10)</f>
        <v>0.3662767632853221</v>
      </c>
      <c r="G3389" s="77">
        <f t="shared" si="105"/>
        <v>18985.098764231192</v>
      </c>
    </row>
    <row r="3390" spans="1:7" x14ac:dyDescent="0.2">
      <c r="A3390" s="79">
        <v>41453</v>
      </c>
      <c r="B3390" s="77">
        <v>13643.5</v>
      </c>
      <c r="C3390" s="84">
        <v>187716</v>
      </c>
      <c r="E3390">
        <f t="shared" si="104"/>
        <v>2013</v>
      </c>
      <c r="F3390" s="57">
        <f>_xlfn.XLOOKUP(E3390,'Historical Metal Prices'!$L$4:$Z$4,'Historical Metal Prices'!$L$10:$Z$10)</f>
        <v>0.3662767632853221</v>
      </c>
      <c r="G3390" s="77">
        <f t="shared" si="105"/>
        <v>18640.797019883292</v>
      </c>
    </row>
    <row r="3391" spans="1:7" x14ac:dyDescent="0.2">
      <c r="A3391" s="79">
        <v>41452</v>
      </c>
      <c r="B3391" s="77">
        <v>13782.5</v>
      </c>
      <c r="C3391" s="84">
        <v>187488</v>
      </c>
      <c r="E3391">
        <f t="shared" si="104"/>
        <v>2013</v>
      </c>
      <c r="F3391" s="57">
        <f>_xlfn.XLOOKUP(E3391,'Historical Metal Prices'!$L$4:$Z$4,'Historical Metal Prices'!$L$10:$Z$10)</f>
        <v>0.3662767632853221</v>
      </c>
      <c r="G3391" s="77">
        <f t="shared" si="105"/>
        <v>18830.709489979952</v>
      </c>
    </row>
    <row r="3392" spans="1:7" x14ac:dyDescent="0.2">
      <c r="A3392" s="79">
        <v>41451</v>
      </c>
      <c r="B3392" s="77">
        <v>13531.5</v>
      </c>
      <c r="C3392" s="84">
        <v>187644</v>
      </c>
      <c r="E3392">
        <f t="shared" si="104"/>
        <v>2013</v>
      </c>
      <c r="F3392" s="57">
        <f>_xlfn.XLOOKUP(E3392,'Historical Metal Prices'!$L$4:$Z$4,'Historical Metal Prices'!$L$10:$Z$10)</f>
        <v>0.3662767632853221</v>
      </c>
      <c r="G3392" s="77">
        <f t="shared" si="105"/>
        <v>18487.774022395337</v>
      </c>
    </row>
    <row r="3393" spans="1:7" x14ac:dyDescent="0.2">
      <c r="A3393" s="79">
        <v>41450</v>
      </c>
      <c r="B3393" s="77">
        <v>13861</v>
      </c>
      <c r="C3393" s="84">
        <v>187956</v>
      </c>
      <c r="E3393">
        <f t="shared" si="104"/>
        <v>2013</v>
      </c>
      <c r="F3393" s="57">
        <f>_xlfn.XLOOKUP(E3393,'Historical Metal Prices'!$L$4:$Z$4,'Historical Metal Prices'!$L$10:$Z$10)</f>
        <v>0.3662767632853221</v>
      </c>
      <c r="G3393" s="77">
        <f t="shared" si="105"/>
        <v>18937.962215897849</v>
      </c>
    </row>
    <row r="3394" spans="1:7" x14ac:dyDescent="0.2">
      <c r="A3394" s="79">
        <v>41449</v>
      </c>
      <c r="B3394" s="77">
        <v>13562</v>
      </c>
      <c r="C3394" s="84">
        <v>186084</v>
      </c>
      <c r="E3394">
        <f t="shared" si="104"/>
        <v>2013</v>
      </c>
      <c r="F3394" s="57">
        <f>_xlfn.XLOOKUP(E3394,'Historical Metal Prices'!$L$4:$Z$4,'Historical Metal Prices'!$L$10:$Z$10)</f>
        <v>0.3662767632853221</v>
      </c>
      <c r="G3394" s="77">
        <f t="shared" si="105"/>
        <v>18529.44546367554</v>
      </c>
    </row>
    <row r="3395" spans="1:7" x14ac:dyDescent="0.2">
      <c r="A3395" s="79">
        <v>41446</v>
      </c>
      <c r="B3395" s="77">
        <v>14005.5</v>
      </c>
      <c r="C3395" s="84">
        <v>186198</v>
      </c>
      <c r="E3395">
        <f t="shared" si="104"/>
        <v>2013</v>
      </c>
      <c r="F3395" s="57">
        <f>_xlfn.XLOOKUP(E3395,'Historical Metal Prices'!$L$4:$Z$4,'Historical Metal Prices'!$L$10:$Z$10)</f>
        <v>0.3662767632853221</v>
      </c>
      <c r="G3395" s="77">
        <f t="shared" si="105"/>
        <v>19135.389208192581</v>
      </c>
    </row>
    <row r="3396" spans="1:7" x14ac:dyDescent="0.2">
      <c r="A3396" s="79">
        <v>41445</v>
      </c>
      <c r="B3396" s="77">
        <v>13628</v>
      </c>
      <c r="C3396" s="84">
        <v>185412</v>
      </c>
      <c r="E3396">
        <f t="shared" si="104"/>
        <v>2013</v>
      </c>
      <c r="F3396" s="57">
        <f>_xlfn.XLOOKUP(E3396,'Historical Metal Prices'!$L$4:$Z$4,'Historical Metal Prices'!$L$10:$Z$10)</f>
        <v>0.3662767632853221</v>
      </c>
      <c r="G3396" s="77">
        <f t="shared" si="105"/>
        <v>18619.619730052371</v>
      </c>
    </row>
    <row r="3397" spans="1:7" x14ac:dyDescent="0.2">
      <c r="A3397" s="79">
        <v>41444</v>
      </c>
      <c r="B3397" s="77">
        <v>14126</v>
      </c>
      <c r="C3397" s="84">
        <v>185514</v>
      </c>
      <c r="E3397">
        <f t="shared" si="104"/>
        <v>2013</v>
      </c>
      <c r="F3397" s="57">
        <f>_xlfn.XLOOKUP(E3397,'Historical Metal Prices'!$L$4:$Z$4,'Historical Metal Prices'!$L$10:$Z$10)</f>
        <v>0.3662767632853221</v>
      </c>
      <c r="G3397" s="77">
        <f t="shared" si="105"/>
        <v>19300.025558168461</v>
      </c>
    </row>
    <row r="3398" spans="1:7" x14ac:dyDescent="0.2">
      <c r="A3398" s="79">
        <v>41443</v>
      </c>
      <c r="B3398" s="77">
        <v>14076.5</v>
      </c>
      <c r="C3398" s="84">
        <v>185688</v>
      </c>
      <c r="E3398">
        <f t="shared" si="104"/>
        <v>2013</v>
      </c>
      <c r="F3398" s="57">
        <f>_xlfn.XLOOKUP(E3398,'Historical Metal Prices'!$L$4:$Z$4,'Historical Metal Prices'!$L$10:$Z$10)</f>
        <v>0.3662767632853221</v>
      </c>
      <c r="G3398" s="77">
        <f t="shared" si="105"/>
        <v>19232.394858385836</v>
      </c>
    </row>
    <row r="3399" spans="1:7" x14ac:dyDescent="0.2">
      <c r="A3399" s="79">
        <v>41442</v>
      </c>
      <c r="B3399" s="77">
        <v>14216.5</v>
      </c>
      <c r="C3399" s="84">
        <v>185748</v>
      </c>
      <c r="E3399">
        <f t="shared" si="104"/>
        <v>2013</v>
      </c>
      <c r="F3399" s="57">
        <f>_xlfn.XLOOKUP(E3399,'Historical Metal Prices'!$L$4:$Z$4,'Historical Metal Prices'!$L$10:$Z$10)</f>
        <v>0.3662767632853221</v>
      </c>
      <c r="G3399" s="77">
        <f t="shared" si="105"/>
        <v>19423.673605245782</v>
      </c>
    </row>
    <row r="3400" spans="1:7" x14ac:dyDescent="0.2">
      <c r="A3400" s="79">
        <v>41439</v>
      </c>
      <c r="B3400" s="77">
        <v>14253.5</v>
      </c>
      <c r="C3400" s="84">
        <v>183624</v>
      </c>
      <c r="E3400">
        <f t="shared" si="104"/>
        <v>2013</v>
      </c>
      <c r="F3400" s="57">
        <f>_xlfn.XLOOKUP(E3400,'Historical Metal Prices'!$L$4:$Z$4,'Historical Metal Prices'!$L$10:$Z$10)</f>
        <v>0.3662767632853221</v>
      </c>
      <c r="G3400" s="77">
        <f t="shared" si="105"/>
        <v>19474.225845487337</v>
      </c>
    </row>
    <row r="3401" spans="1:7" x14ac:dyDescent="0.2">
      <c r="A3401" s="79">
        <v>41438</v>
      </c>
      <c r="B3401" s="77">
        <v>13987</v>
      </c>
      <c r="C3401" s="84">
        <v>183708</v>
      </c>
      <c r="E3401">
        <f t="shared" si="104"/>
        <v>2013</v>
      </c>
      <c r="F3401" s="57">
        <f>_xlfn.XLOOKUP(E3401,'Historical Metal Prices'!$L$4:$Z$4,'Historical Metal Prices'!$L$10:$Z$10)</f>
        <v>0.3662767632853221</v>
      </c>
      <c r="G3401" s="77">
        <f t="shared" si="105"/>
        <v>19110.113088071801</v>
      </c>
    </row>
    <row r="3402" spans="1:7" x14ac:dyDescent="0.2">
      <c r="A3402" s="79">
        <v>41437</v>
      </c>
      <c r="B3402" s="77">
        <v>14197.5</v>
      </c>
      <c r="C3402" s="84">
        <v>183672</v>
      </c>
      <c r="E3402">
        <f t="shared" si="104"/>
        <v>2013</v>
      </c>
      <c r="F3402" s="57">
        <f>_xlfn.XLOOKUP(E3402,'Historical Metal Prices'!$L$4:$Z$4,'Historical Metal Prices'!$L$10:$Z$10)</f>
        <v>0.3662767632853221</v>
      </c>
      <c r="G3402" s="77">
        <f t="shared" si="105"/>
        <v>19397.71434674336</v>
      </c>
    </row>
    <row r="3403" spans="1:7" x14ac:dyDescent="0.2">
      <c r="A3403" s="79">
        <v>41436</v>
      </c>
      <c r="B3403" s="77">
        <v>14459</v>
      </c>
      <c r="C3403" s="84">
        <v>183720</v>
      </c>
      <c r="E3403">
        <f t="shared" ref="E3403:E3466" si="106">YEAR(A3403)</f>
        <v>2013</v>
      </c>
      <c r="F3403" s="57">
        <f>_xlfn.XLOOKUP(E3403,'Historical Metal Prices'!$L$4:$Z$4,'Historical Metal Prices'!$L$10:$Z$10)</f>
        <v>0.3662767632853221</v>
      </c>
      <c r="G3403" s="77">
        <f t="shared" ref="G3403:G3466" si="107">IFERROR(B3403*(1+F3403),G3404)</f>
        <v>19754.995720342471</v>
      </c>
    </row>
    <row r="3404" spans="1:7" x14ac:dyDescent="0.2">
      <c r="A3404" s="79">
        <v>41435</v>
      </c>
      <c r="B3404" s="77">
        <v>14820</v>
      </c>
      <c r="C3404" s="84">
        <v>182814</v>
      </c>
      <c r="E3404">
        <f t="shared" si="106"/>
        <v>2013</v>
      </c>
      <c r="F3404" s="57">
        <f>_xlfn.XLOOKUP(E3404,'Historical Metal Prices'!$L$4:$Z$4,'Historical Metal Prices'!$L$10:$Z$10)</f>
        <v>0.3662767632853221</v>
      </c>
      <c r="G3404" s="77">
        <f t="shared" si="107"/>
        <v>20248.221631888475</v>
      </c>
    </row>
    <row r="3405" spans="1:7" x14ac:dyDescent="0.2">
      <c r="A3405" s="79">
        <v>41432</v>
      </c>
      <c r="B3405" s="77">
        <v>14978</v>
      </c>
      <c r="C3405" s="84">
        <v>182436</v>
      </c>
      <c r="E3405">
        <f t="shared" si="106"/>
        <v>2013</v>
      </c>
      <c r="F3405" s="57">
        <f>_xlfn.XLOOKUP(E3405,'Historical Metal Prices'!$L$4:$Z$4,'Historical Metal Prices'!$L$10:$Z$10)</f>
        <v>0.3662767632853221</v>
      </c>
      <c r="G3405" s="77">
        <f t="shared" si="107"/>
        <v>20464.093360487554</v>
      </c>
    </row>
    <row r="3406" spans="1:7" x14ac:dyDescent="0.2">
      <c r="A3406" s="79">
        <v>41431</v>
      </c>
      <c r="B3406" s="77">
        <v>15007.5</v>
      </c>
      <c r="C3406" s="84">
        <v>182274</v>
      </c>
      <c r="E3406">
        <f t="shared" si="106"/>
        <v>2013</v>
      </c>
      <c r="F3406" s="57">
        <f>_xlfn.XLOOKUP(E3406,'Historical Metal Prices'!$L$4:$Z$4,'Historical Metal Prices'!$L$10:$Z$10)</f>
        <v>0.3662767632853221</v>
      </c>
      <c r="G3406" s="77">
        <f t="shared" si="107"/>
        <v>20504.398525004472</v>
      </c>
    </row>
    <row r="3407" spans="1:7" x14ac:dyDescent="0.2">
      <c r="A3407" s="79">
        <v>41430</v>
      </c>
      <c r="B3407" s="77">
        <v>15134.5</v>
      </c>
      <c r="C3407" s="84">
        <v>179808</v>
      </c>
      <c r="E3407">
        <f t="shared" si="106"/>
        <v>2013</v>
      </c>
      <c r="F3407" s="57">
        <f>_xlfn.XLOOKUP(E3407,'Historical Metal Prices'!$L$4:$Z$4,'Historical Metal Prices'!$L$10:$Z$10)</f>
        <v>0.3662767632853221</v>
      </c>
      <c r="G3407" s="77">
        <f t="shared" si="107"/>
        <v>20677.915673941709</v>
      </c>
    </row>
    <row r="3408" spans="1:7" x14ac:dyDescent="0.2">
      <c r="A3408" s="79">
        <v>41429</v>
      </c>
      <c r="B3408" s="77">
        <v>15225.5</v>
      </c>
      <c r="C3408" s="84">
        <v>179898</v>
      </c>
      <c r="E3408">
        <f t="shared" si="106"/>
        <v>2013</v>
      </c>
      <c r="F3408" s="57">
        <f>_xlfn.XLOOKUP(E3408,'Historical Metal Prices'!$L$4:$Z$4,'Historical Metal Prices'!$L$10:$Z$10)</f>
        <v>0.3662767632853221</v>
      </c>
      <c r="G3408" s="77">
        <f t="shared" si="107"/>
        <v>20802.246859400671</v>
      </c>
    </row>
    <row r="3409" spans="1:7" x14ac:dyDescent="0.2">
      <c r="A3409" s="79">
        <v>41428</v>
      </c>
      <c r="B3409" s="77">
        <v>15110</v>
      </c>
      <c r="C3409" s="84">
        <v>180432</v>
      </c>
      <c r="E3409">
        <f t="shared" si="106"/>
        <v>2013</v>
      </c>
      <c r="F3409" s="57">
        <f>_xlfn.XLOOKUP(E3409,'Historical Metal Prices'!$L$4:$Z$4,'Historical Metal Prices'!$L$10:$Z$10)</f>
        <v>0.3662767632853221</v>
      </c>
      <c r="G3409" s="77">
        <f t="shared" si="107"/>
        <v>20644.441893241215</v>
      </c>
    </row>
    <row r="3410" spans="1:7" x14ac:dyDescent="0.2">
      <c r="A3410" s="79">
        <v>41425</v>
      </c>
      <c r="B3410" s="77">
        <v>14752</v>
      </c>
      <c r="C3410" s="84">
        <v>180072</v>
      </c>
      <c r="E3410">
        <f t="shared" si="106"/>
        <v>2013</v>
      </c>
      <c r="F3410" s="57">
        <f>_xlfn.XLOOKUP(E3410,'Historical Metal Prices'!$L$4:$Z$4,'Historical Metal Prices'!$L$10:$Z$10)</f>
        <v>0.3662767632853221</v>
      </c>
      <c r="G3410" s="77">
        <f t="shared" si="107"/>
        <v>20155.31481198507</v>
      </c>
    </row>
    <row r="3411" spans="1:7" x14ac:dyDescent="0.2">
      <c r="A3411" s="79">
        <v>41424</v>
      </c>
      <c r="B3411" s="77">
        <v>14727.5</v>
      </c>
      <c r="C3411" s="84">
        <v>179796</v>
      </c>
      <c r="E3411">
        <f t="shared" si="106"/>
        <v>2013</v>
      </c>
      <c r="F3411" s="57">
        <f>_xlfn.XLOOKUP(E3411,'Historical Metal Prices'!$L$4:$Z$4,'Historical Metal Prices'!$L$10:$Z$10)</f>
        <v>0.3662767632853221</v>
      </c>
      <c r="G3411" s="77">
        <f t="shared" si="107"/>
        <v>20121.841031284581</v>
      </c>
    </row>
    <row r="3412" spans="1:7" x14ac:dyDescent="0.2">
      <c r="A3412" s="79">
        <v>41423</v>
      </c>
      <c r="B3412" s="77">
        <v>14741</v>
      </c>
      <c r="C3412" s="84">
        <v>180492</v>
      </c>
      <c r="E3412">
        <f t="shared" si="106"/>
        <v>2013</v>
      </c>
      <c r="F3412" s="57">
        <f>_xlfn.XLOOKUP(E3412,'Historical Metal Prices'!$L$4:$Z$4,'Historical Metal Prices'!$L$10:$Z$10)</f>
        <v>0.3662767632853221</v>
      </c>
      <c r="G3412" s="77">
        <f t="shared" si="107"/>
        <v>20140.285767588932</v>
      </c>
    </row>
    <row r="3413" spans="1:7" x14ac:dyDescent="0.2">
      <c r="A3413" s="79">
        <v>41422</v>
      </c>
      <c r="B3413" s="77">
        <v>14802</v>
      </c>
      <c r="C3413" s="84">
        <v>179832</v>
      </c>
      <c r="E3413">
        <f t="shared" si="106"/>
        <v>2013</v>
      </c>
      <c r="F3413" s="57">
        <f>_xlfn.XLOOKUP(E3413,'Historical Metal Prices'!$L$4:$Z$4,'Historical Metal Prices'!$L$10:$Z$10)</f>
        <v>0.3662767632853221</v>
      </c>
      <c r="G3413" s="77">
        <f t="shared" si="107"/>
        <v>20223.628650149338</v>
      </c>
    </row>
    <row r="3414" spans="1:7" x14ac:dyDescent="0.2">
      <c r="A3414" s="79">
        <v>41421</v>
      </c>
      <c r="B3414" s="77">
        <v>14736</v>
      </c>
      <c r="C3414" s="84">
        <v>179616</v>
      </c>
      <c r="E3414">
        <f t="shared" si="106"/>
        <v>2013</v>
      </c>
      <c r="F3414" s="57">
        <f>_xlfn.XLOOKUP(E3414,'Historical Metal Prices'!$L$4:$Z$4,'Historical Metal Prices'!$L$10:$Z$10)</f>
        <v>0.3662767632853221</v>
      </c>
      <c r="G3414" s="77">
        <f t="shared" si="107"/>
        <v>20133.454383772507</v>
      </c>
    </row>
    <row r="3415" spans="1:7" x14ac:dyDescent="0.2">
      <c r="A3415" s="79">
        <v>41418</v>
      </c>
      <c r="B3415" s="77">
        <v>14736</v>
      </c>
      <c r="C3415" s="84">
        <v>179616</v>
      </c>
      <c r="E3415">
        <f t="shared" si="106"/>
        <v>2013</v>
      </c>
      <c r="F3415" s="57">
        <f>_xlfn.XLOOKUP(E3415,'Historical Metal Prices'!$L$4:$Z$4,'Historical Metal Prices'!$L$10:$Z$10)</f>
        <v>0.3662767632853221</v>
      </c>
      <c r="G3415" s="77">
        <f t="shared" si="107"/>
        <v>20133.454383772507</v>
      </c>
    </row>
    <row r="3416" spans="1:7" x14ac:dyDescent="0.2">
      <c r="A3416" s="79">
        <v>41417</v>
      </c>
      <c r="B3416" s="77">
        <v>14873</v>
      </c>
      <c r="C3416" s="84">
        <v>179616</v>
      </c>
      <c r="E3416">
        <f t="shared" si="106"/>
        <v>2013</v>
      </c>
      <c r="F3416" s="57">
        <f>_xlfn.XLOOKUP(E3416,'Historical Metal Prices'!$L$4:$Z$4,'Historical Metal Prices'!$L$10:$Z$10)</f>
        <v>0.3662767632853221</v>
      </c>
      <c r="G3416" s="77">
        <f t="shared" si="107"/>
        <v>20320.634300342597</v>
      </c>
    </row>
    <row r="3417" spans="1:7" x14ac:dyDescent="0.2">
      <c r="A3417" s="79">
        <v>41416</v>
      </c>
      <c r="B3417" s="77">
        <v>15106</v>
      </c>
      <c r="C3417" s="84">
        <v>180024</v>
      </c>
      <c r="E3417">
        <f t="shared" si="106"/>
        <v>2013</v>
      </c>
      <c r="F3417" s="57">
        <f>_xlfn.XLOOKUP(E3417,'Historical Metal Prices'!$L$4:$Z$4,'Historical Metal Prices'!$L$10:$Z$10)</f>
        <v>0.3662767632853221</v>
      </c>
      <c r="G3417" s="77">
        <f t="shared" si="107"/>
        <v>20638.976786188075</v>
      </c>
    </row>
    <row r="3418" spans="1:7" x14ac:dyDescent="0.2">
      <c r="A3418" s="79">
        <v>41415</v>
      </c>
      <c r="B3418" s="77">
        <v>15003.5</v>
      </c>
      <c r="C3418" s="84">
        <v>179598</v>
      </c>
      <c r="E3418">
        <f t="shared" si="106"/>
        <v>2013</v>
      </c>
      <c r="F3418" s="57">
        <f>_xlfn.XLOOKUP(E3418,'Historical Metal Prices'!$L$4:$Z$4,'Historical Metal Prices'!$L$10:$Z$10)</f>
        <v>0.3662767632853221</v>
      </c>
      <c r="G3418" s="77">
        <f t="shared" si="107"/>
        <v>20498.933417951332</v>
      </c>
    </row>
    <row r="3419" spans="1:7" x14ac:dyDescent="0.2">
      <c r="A3419" s="79">
        <v>41414</v>
      </c>
      <c r="B3419" s="77">
        <v>15042</v>
      </c>
      <c r="C3419" s="84">
        <v>178758</v>
      </c>
      <c r="E3419">
        <f t="shared" si="106"/>
        <v>2013</v>
      </c>
      <c r="F3419" s="57">
        <f>_xlfn.XLOOKUP(E3419,'Historical Metal Prices'!$L$4:$Z$4,'Historical Metal Prices'!$L$10:$Z$10)</f>
        <v>0.3662767632853221</v>
      </c>
      <c r="G3419" s="77">
        <f t="shared" si="107"/>
        <v>20551.535073337815</v>
      </c>
    </row>
    <row r="3420" spans="1:7" x14ac:dyDescent="0.2">
      <c r="A3420" s="79">
        <v>41411</v>
      </c>
      <c r="B3420" s="77">
        <v>14752</v>
      </c>
      <c r="C3420" s="84">
        <v>178758</v>
      </c>
      <c r="E3420">
        <f t="shared" si="106"/>
        <v>2013</v>
      </c>
      <c r="F3420" s="57">
        <f>_xlfn.XLOOKUP(E3420,'Historical Metal Prices'!$L$4:$Z$4,'Historical Metal Prices'!$L$10:$Z$10)</f>
        <v>0.3662767632853221</v>
      </c>
      <c r="G3420" s="77">
        <f t="shared" si="107"/>
        <v>20155.31481198507</v>
      </c>
    </row>
    <row r="3421" spans="1:7" x14ac:dyDescent="0.2">
      <c r="A3421" s="79">
        <v>41410</v>
      </c>
      <c r="B3421" s="77">
        <v>14827</v>
      </c>
      <c r="C3421" s="84">
        <v>177948</v>
      </c>
      <c r="E3421">
        <f t="shared" si="106"/>
        <v>2013</v>
      </c>
      <c r="F3421" s="57">
        <f>_xlfn.XLOOKUP(E3421,'Historical Metal Prices'!$L$4:$Z$4,'Historical Metal Prices'!$L$10:$Z$10)</f>
        <v>0.3662767632853221</v>
      </c>
      <c r="G3421" s="77">
        <f t="shared" si="107"/>
        <v>20257.78556923147</v>
      </c>
    </row>
    <row r="3422" spans="1:7" x14ac:dyDescent="0.2">
      <c r="A3422" s="79">
        <v>41409</v>
      </c>
      <c r="B3422" s="77">
        <v>14829</v>
      </c>
      <c r="C3422" s="84">
        <v>178776</v>
      </c>
      <c r="E3422">
        <f t="shared" si="106"/>
        <v>2013</v>
      </c>
      <c r="F3422" s="57">
        <f>_xlfn.XLOOKUP(E3422,'Historical Metal Prices'!$L$4:$Z$4,'Historical Metal Prices'!$L$10:$Z$10)</f>
        <v>0.3662767632853221</v>
      </c>
      <c r="G3422" s="77">
        <f t="shared" si="107"/>
        <v>20260.51812275804</v>
      </c>
    </row>
    <row r="3423" spans="1:7" x14ac:dyDescent="0.2">
      <c r="A3423" s="79">
        <v>41408</v>
      </c>
      <c r="B3423" s="77">
        <v>15034</v>
      </c>
      <c r="C3423" s="84">
        <v>179556</v>
      </c>
      <c r="E3423">
        <f t="shared" si="106"/>
        <v>2013</v>
      </c>
      <c r="F3423" s="57">
        <f>_xlfn.XLOOKUP(E3423,'Historical Metal Prices'!$L$4:$Z$4,'Historical Metal Prices'!$L$10:$Z$10)</f>
        <v>0.3662767632853221</v>
      </c>
      <c r="G3423" s="77">
        <f t="shared" si="107"/>
        <v>20540.604859231531</v>
      </c>
    </row>
    <row r="3424" spans="1:7" x14ac:dyDescent="0.2">
      <c r="A3424" s="79">
        <v>41407</v>
      </c>
      <c r="B3424" s="77">
        <v>15208.5</v>
      </c>
      <c r="C3424" s="84">
        <v>178434</v>
      </c>
      <c r="E3424">
        <f t="shared" si="106"/>
        <v>2013</v>
      </c>
      <c r="F3424" s="57">
        <f>_xlfn.XLOOKUP(E3424,'Historical Metal Prices'!$L$4:$Z$4,'Historical Metal Prices'!$L$10:$Z$10)</f>
        <v>0.3662767632853221</v>
      </c>
      <c r="G3424" s="77">
        <f t="shared" si="107"/>
        <v>20779.020154424823</v>
      </c>
    </row>
    <row r="3425" spans="1:7" x14ac:dyDescent="0.2">
      <c r="A3425" s="79">
        <v>41404</v>
      </c>
      <c r="B3425" s="77">
        <v>15290.5</v>
      </c>
      <c r="C3425" s="84">
        <v>178194</v>
      </c>
      <c r="E3425">
        <f t="shared" si="106"/>
        <v>2013</v>
      </c>
      <c r="F3425" s="57">
        <f>_xlfn.XLOOKUP(E3425,'Historical Metal Prices'!$L$4:$Z$4,'Historical Metal Prices'!$L$10:$Z$10)</f>
        <v>0.3662767632853221</v>
      </c>
      <c r="G3425" s="77">
        <f t="shared" si="107"/>
        <v>20891.054849014217</v>
      </c>
    </row>
    <row r="3426" spans="1:7" x14ac:dyDescent="0.2">
      <c r="A3426" s="79">
        <v>41403</v>
      </c>
      <c r="B3426" s="77">
        <v>15215</v>
      </c>
      <c r="C3426" s="84">
        <v>178194</v>
      </c>
      <c r="E3426">
        <f t="shared" si="106"/>
        <v>2013</v>
      </c>
      <c r="F3426" s="57">
        <f>_xlfn.XLOOKUP(E3426,'Historical Metal Prices'!$L$4:$Z$4,'Historical Metal Prices'!$L$10:$Z$10)</f>
        <v>0.3662767632853221</v>
      </c>
      <c r="G3426" s="77">
        <f t="shared" si="107"/>
        <v>20787.900953386175</v>
      </c>
    </row>
    <row r="3427" spans="1:7" x14ac:dyDescent="0.2">
      <c r="A3427" s="79">
        <v>41402</v>
      </c>
      <c r="B3427" s="77">
        <v>15334</v>
      </c>
      <c r="C3427" s="84">
        <v>178398</v>
      </c>
      <c r="E3427">
        <f t="shared" si="106"/>
        <v>2013</v>
      </c>
      <c r="F3427" s="57">
        <f>_xlfn.XLOOKUP(E3427,'Historical Metal Prices'!$L$4:$Z$4,'Historical Metal Prices'!$L$10:$Z$10)</f>
        <v>0.3662767632853221</v>
      </c>
      <c r="G3427" s="77">
        <f t="shared" si="107"/>
        <v>20950.487888217129</v>
      </c>
    </row>
    <row r="3428" spans="1:7" x14ac:dyDescent="0.2">
      <c r="A3428" s="79">
        <v>41401</v>
      </c>
      <c r="B3428" s="77">
        <v>15124.5</v>
      </c>
      <c r="C3428" s="84">
        <v>178206</v>
      </c>
      <c r="E3428">
        <f t="shared" si="106"/>
        <v>2013</v>
      </c>
      <c r="F3428" s="57">
        <f>_xlfn.XLOOKUP(E3428,'Historical Metal Prices'!$L$4:$Z$4,'Historical Metal Prices'!$L$10:$Z$10)</f>
        <v>0.3662767632853221</v>
      </c>
      <c r="G3428" s="77">
        <f t="shared" si="107"/>
        <v>20664.252906308855</v>
      </c>
    </row>
    <row r="3429" spans="1:7" x14ac:dyDescent="0.2">
      <c r="A3429" s="79">
        <v>41400</v>
      </c>
      <c r="B3429" s="77">
        <v>15154.25</v>
      </c>
      <c r="C3429" s="84">
        <v>178206</v>
      </c>
      <c r="E3429">
        <f t="shared" si="106"/>
        <v>2013</v>
      </c>
      <c r="F3429" s="57">
        <f>_xlfn.XLOOKUP(E3429,'Historical Metal Prices'!$L$4:$Z$4,'Historical Metal Prices'!$L$10:$Z$10)</f>
        <v>0.3662767632853221</v>
      </c>
      <c r="G3429" s="77">
        <f t="shared" si="107"/>
        <v>20704.899640016592</v>
      </c>
    </row>
    <row r="3430" spans="1:7" x14ac:dyDescent="0.2">
      <c r="A3430" s="79">
        <v>41397</v>
      </c>
      <c r="B3430" s="77">
        <v>15154.25</v>
      </c>
      <c r="C3430" s="84">
        <v>178338</v>
      </c>
      <c r="E3430">
        <f t="shared" si="106"/>
        <v>2013</v>
      </c>
      <c r="F3430" s="57">
        <f>_xlfn.XLOOKUP(E3430,'Historical Metal Prices'!$L$4:$Z$4,'Historical Metal Prices'!$L$10:$Z$10)</f>
        <v>0.3662767632853221</v>
      </c>
      <c r="G3430" s="77">
        <f t="shared" si="107"/>
        <v>20704.899640016592</v>
      </c>
    </row>
    <row r="3431" spans="1:7" x14ac:dyDescent="0.2">
      <c r="A3431" s="79">
        <v>41396</v>
      </c>
      <c r="B3431" s="77">
        <v>14609</v>
      </c>
      <c r="C3431" s="84">
        <v>178338</v>
      </c>
      <c r="E3431">
        <f t="shared" si="106"/>
        <v>2013</v>
      </c>
      <c r="F3431" s="57">
        <f>_xlfn.XLOOKUP(E3431,'Historical Metal Prices'!$L$4:$Z$4,'Historical Metal Prices'!$L$10:$Z$10)</f>
        <v>0.3662767632853221</v>
      </c>
      <c r="G3431" s="77">
        <f t="shared" si="107"/>
        <v>19959.93723483527</v>
      </c>
    </row>
    <row r="3432" spans="1:7" x14ac:dyDescent="0.2">
      <c r="A3432" s="79">
        <v>41395</v>
      </c>
      <c r="B3432" s="77">
        <v>14752</v>
      </c>
      <c r="C3432" s="84">
        <v>178476</v>
      </c>
      <c r="E3432">
        <f t="shared" si="106"/>
        <v>2013</v>
      </c>
      <c r="F3432" s="57">
        <f>_xlfn.XLOOKUP(E3432,'Historical Metal Prices'!$L$4:$Z$4,'Historical Metal Prices'!$L$10:$Z$10)</f>
        <v>0.3662767632853221</v>
      </c>
      <c r="G3432" s="77">
        <f t="shared" si="107"/>
        <v>20155.31481198507</v>
      </c>
    </row>
    <row r="3433" spans="1:7" x14ac:dyDescent="0.2">
      <c r="A3433" s="79">
        <v>41394</v>
      </c>
      <c r="B3433" s="77">
        <v>15318.5</v>
      </c>
      <c r="C3433" s="84">
        <v>178476</v>
      </c>
      <c r="E3433">
        <f t="shared" si="106"/>
        <v>2013</v>
      </c>
      <c r="F3433" s="57">
        <f>_xlfn.XLOOKUP(E3433,'Historical Metal Prices'!$L$4:$Z$4,'Historical Metal Prices'!$L$10:$Z$10)</f>
        <v>0.3662767632853221</v>
      </c>
      <c r="G3433" s="77">
        <f t="shared" si="107"/>
        <v>20929.310598386208</v>
      </c>
    </row>
    <row r="3434" spans="1:7" x14ac:dyDescent="0.2">
      <c r="A3434" s="79">
        <v>41393</v>
      </c>
      <c r="B3434" s="77">
        <v>15431</v>
      </c>
      <c r="C3434" s="84">
        <v>177036</v>
      </c>
      <c r="E3434">
        <f t="shared" si="106"/>
        <v>2013</v>
      </c>
      <c r="F3434" s="57">
        <f>_xlfn.XLOOKUP(E3434,'Historical Metal Prices'!$L$4:$Z$4,'Historical Metal Prices'!$L$10:$Z$10)</f>
        <v>0.3662767632853221</v>
      </c>
      <c r="G3434" s="77">
        <f t="shared" si="107"/>
        <v>21083.016734255805</v>
      </c>
    </row>
    <row r="3435" spans="1:7" x14ac:dyDescent="0.2">
      <c r="A3435" s="79">
        <v>41390</v>
      </c>
      <c r="B3435" s="77">
        <v>15133</v>
      </c>
      <c r="C3435" s="84">
        <v>175836</v>
      </c>
      <c r="E3435">
        <f t="shared" si="106"/>
        <v>2013</v>
      </c>
      <c r="F3435" s="57">
        <f>_xlfn.XLOOKUP(E3435,'Historical Metal Prices'!$L$4:$Z$4,'Historical Metal Prices'!$L$10:$Z$10)</f>
        <v>0.3662767632853221</v>
      </c>
      <c r="G3435" s="77">
        <f t="shared" si="107"/>
        <v>20675.866258796781</v>
      </c>
    </row>
    <row r="3436" spans="1:7" x14ac:dyDescent="0.2">
      <c r="A3436" s="79">
        <v>41389</v>
      </c>
      <c r="B3436" s="77">
        <v>15344</v>
      </c>
      <c r="C3436" s="84">
        <v>175566</v>
      </c>
      <c r="E3436">
        <f t="shared" si="106"/>
        <v>2013</v>
      </c>
      <c r="F3436" s="57">
        <f>_xlfn.XLOOKUP(E3436,'Historical Metal Prices'!$L$4:$Z$4,'Historical Metal Prices'!$L$10:$Z$10)</f>
        <v>0.3662767632853221</v>
      </c>
      <c r="G3436" s="77">
        <f t="shared" si="107"/>
        <v>20964.150655849982</v>
      </c>
    </row>
    <row r="3437" spans="1:7" x14ac:dyDescent="0.2">
      <c r="A3437" s="79">
        <v>41388</v>
      </c>
      <c r="B3437" s="77">
        <v>15199</v>
      </c>
      <c r="C3437" s="84">
        <v>175764</v>
      </c>
      <c r="E3437">
        <f t="shared" si="106"/>
        <v>2013</v>
      </c>
      <c r="F3437" s="57">
        <f>_xlfn.XLOOKUP(E3437,'Historical Metal Prices'!$L$4:$Z$4,'Historical Metal Prices'!$L$10:$Z$10)</f>
        <v>0.3662767632853221</v>
      </c>
      <c r="G3437" s="77">
        <f t="shared" si="107"/>
        <v>20766.040525173612</v>
      </c>
    </row>
    <row r="3438" spans="1:7" x14ac:dyDescent="0.2">
      <c r="A3438" s="79">
        <v>41387</v>
      </c>
      <c r="B3438" s="77">
        <v>15057.5</v>
      </c>
      <c r="C3438" s="84">
        <v>175860</v>
      </c>
      <c r="E3438">
        <f t="shared" si="106"/>
        <v>2013</v>
      </c>
      <c r="F3438" s="57">
        <f>_xlfn.XLOOKUP(E3438,'Historical Metal Prices'!$L$4:$Z$4,'Historical Metal Prices'!$L$10:$Z$10)</f>
        <v>0.3662767632853221</v>
      </c>
      <c r="G3438" s="77">
        <f t="shared" si="107"/>
        <v>20572.712363168739</v>
      </c>
    </row>
    <row r="3439" spans="1:7" x14ac:dyDescent="0.2">
      <c r="A3439" s="79">
        <v>41386</v>
      </c>
      <c r="B3439" s="77">
        <v>15227</v>
      </c>
      <c r="C3439" s="84">
        <v>174546</v>
      </c>
      <c r="E3439">
        <f t="shared" si="106"/>
        <v>2013</v>
      </c>
      <c r="F3439" s="57">
        <f>_xlfn.XLOOKUP(E3439,'Historical Metal Prices'!$L$4:$Z$4,'Historical Metal Prices'!$L$10:$Z$10)</f>
        <v>0.3662767632853221</v>
      </c>
      <c r="G3439" s="77">
        <f t="shared" si="107"/>
        <v>20804.296274545599</v>
      </c>
    </row>
    <row r="3440" spans="1:7" x14ac:dyDescent="0.2">
      <c r="A3440" s="79">
        <v>41383</v>
      </c>
      <c r="B3440" s="77">
        <v>15099</v>
      </c>
      <c r="C3440" s="84">
        <v>173976</v>
      </c>
      <c r="E3440">
        <f t="shared" si="106"/>
        <v>2013</v>
      </c>
      <c r="F3440" s="57">
        <f>_xlfn.XLOOKUP(E3440,'Historical Metal Prices'!$L$4:$Z$4,'Historical Metal Prices'!$L$10:$Z$10)</f>
        <v>0.3662767632853221</v>
      </c>
      <c r="G3440" s="77">
        <f t="shared" si="107"/>
        <v>20629.412848845077</v>
      </c>
    </row>
    <row r="3441" spans="1:7" x14ac:dyDescent="0.2">
      <c r="A3441" s="79">
        <v>41382</v>
      </c>
      <c r="B3441" s="77">
        <v>15481.5</v>
      </c>
      <c r="C3441" s="84">
        <v>172296</v>
      </c>
      <c r="E3441">
        <f t="shared" si="106"/>
        <v>2013</v>
      </c>
      <c r="F3441" s="57">
        <f>_xlfn.XLOOKUP(E3441,'Historical Metal Prices'!$L$4:$Z$4,'Historical Metal Prices'!$L$10:$Z$10)</f>
        <v>0.3662767632853221</v>
      </c>
      <c r="G3441" s="77">
        <f t="shared" si="107"/>
        <v>21152.013710801715</v>
      </c>
    </row>
    <row r="3442" spans="1:7" x14ac:dyDescent="0.2">
      <c r="A3442" s="79">
        <v>41381</v>
      </c>
      <c r="B3442" s="77">
        <v>15354</v>
      </c>
      <c r="C3442" s="84">
        <v>168426</v>
      </c>
      <c r="E3442">
        <f t="shared" si="106"/>
        <v>2013</v>
      </c>
      <c r="F3442" s="57">
        <f>_xlfn.XLOOKUP(E3442,'Historical Metal Prices'!$L$4:$Z$4,'Historical Metal Prices'!$L$10:$Z$10)</f>
        <v>0.3662767632853221</v>
      </c>
      <c r="G3442" s="77">
        <f t="shared" si="107"/>
        <v>20977.813423482836</v>
      </c>
    </row>
    <row r="3443" spans="1:7" x14ac:dyDescent="0.2">
      <c r="A3443" s="79">
        <v>41380</v>
      </c>
      <c r="B3443" s="77">
        <v>15633</v>
      </c>
      <c r="C3443" s="84">
        <v>168546</v>
      </c>
      <c r="E3443">
        <f t="shared" si="106"/>
        <v>2013</v>
      </c>
      <c r="F3443" s="57">
        <f>_xlfn.XLOOKUP(E3443,'Historical Metal Prices'!$L$4:$Z$4,'Historical Metal Prices'!$L$10:$Z$10)</f>
        <v>0.3662767632853221</v>
      </c>
      <c r="G3443" s="77">
        <f t="shared" si="107"/>
        <v>21359.004640439442</v>
      </c>
    </row>
    <row r="3444" spans="1:7" x14ac:dyDescent="0.2">
      <c r="A3444" s="79">
        <v>41379</v>
      </c>
      <c r="B3444" s="77">
        <v>15625</v>
      </c>
      <c r="C3444" s="84">
        <v>168594</v>
      </c>
      <c r="E3444">
        <f t="shared" si="106"/>
        <v>2013</v>
      </c>
      <c r="F3444" s="57">
        <f>_xlfn.XLOOKUP(E3444,'Historical Metal Prices'!$L$4:$Z$4,'Historical Metal Prices'!$L$10:$Z$10)</f>
        <v>0.3662767632853221</v>
      </c>
      <c r="G3444" s="77">
        <f t="shared" si="107"/>
        <v>21348.074426333158</v>
      </c>
    </row>
    <row r="3445" spans="1:7" x14ac:dyDescent="0.2">
      <c r="A3445" s="79">
        <v>41376</v>
      </c>
      <c r="B3445" s="77">
        <v>15783</v>
      </c>
      <c r="C3445" s="84">
        <v>168762</v>
      </c>
      <c r="E3445">
        <f t="shared" si="106"/>
        <v>2013</v>
      </c>
      <c r="F3445" s="57">
        <f>_xlfn.XLOOKUP(E3445,'Historical Metal Prices'!$L$4:$Z$4,'Historical Metal Prices'!$L$10:$Z$10)</f>
        <v>0.3662767632853221</v>
      </c>
      <c r="G3445" s="77">
        <f t="shared" si="107"/>
        <v>21563.94615493224</v>
      </c>
    </row>
    <row r="3446" spans="1:7" x14ac:dyDescent="0.2">
      <c r="A3446" s="79">
        <v>41375</v>
      </c>
      <c r="B3446" s="77">
        <v>16200</v>
      </c>
      <c r="C3446" s="84">
        <v>169386</v>
      </c>
      <c r="E3446">
        <f t="shared" si="106"/>
        <v>2013</v>
      </c>
      <c r="F3446" s="57">
        <f>_xlfn.XLOOKUP(E3446,'Historical Metal Prices'!$L$4:$Z$4,'Historical Metal Prices'!$L$10:$Z$10)</f>
        <v>0.3662767632853221</v>
      </c>
      <c r="G3446" s="77">
        <f t="shared" si="107"/>
        <v>22133.683565222218</v>
      </c>
    </row>
    <row r="3447" spans="1:7" x14ac:dyDescent="0.2">
      <c r="A3447" s="79">
        <v>41374</v>
      </c>
      <c r="B3447" s="77">
        <v>15979</v>
      </c>
      <c r="C3447" s="84">
        <v>168378</v>
      </c>
      <c r="E3447">
        <f t="shared" si="106"/>
        <v>2013</v>
      </c>
      <c r="F3447" s="57">
        <f>_xlfn.XLOOKUP(E3447,'Historical Metal Prices'!$L$4:$Z$4,'Historical Metal Prices'!$L$10:$Z$10)</f>
        <v>0.3662767632853221</v>
      </c>
      <c r="G3447" s="77">
        <f t="shared" si="107"/>
        <v>21831.736400536163</v>
      </c>
    </row>
    <row r="3448" spans="1:7" x14ac:dyDescent="0.2">
      <c r="A3448" s="79">
        <v>41373</v>
      </c>
      <c r="B3448" s="77">
        <v>16132.5</v>
      </c>
      <c r="C3448" s="84">
        <v>167700</v>
      </c>
      <c r="E3448">
        <f t="shared" si="106"/>
        <v>2013</v>
      </c>
      <c r="F3448" s="57">
        <f>_xlfn.XLOOKUP(E3448,'Historical Metal Prices'!$L$4:$Z$4,'Historical Metal Prices'!$L$10:$Z$10)</f>
        <v>0.3662767632853221</v>
      </c>
      <c r="G3448" s="77">
        <f t="shared" si="107"/>
        <v>22041.45988370046</v>
      </c>
    </row>
    <row r="3449" spans="1:7" x14ac:dyDescent="0.2">
      <c r="A3449" s="79">
        <v>41372</v>
      </c>
      <c r="B3449" s="77">
        <v>15976.5</v>
      </c>
      <c r="C3449" s="84">
        <v>166788</v>
      </c>
      <c r="E3449">
        <f t="shared" si="106"/>
        <v>2013</v>
      </c>
      <c r="F3449" s="57">
        <f>_xlfn.XLOOKUP(E3449,'Historical Metal Prices'!$L$4:$Z$4,'Historical Metal Prices'!$L$10:$Z$10)</f>
        <v>0.3662767632853221</v>
      </c>
      <c r="G3449" s="77">
        <f t="shared" si="107"/>
        <v>21828.320708627947</v>
      </c>
    </row>
    <row r="3450" spans="1:7" x14ac:dyDescent="0.2">
      <c r="A3450" s="79">
        <v>41369</v>
      </c>
      <c r="B3450" s="77">
        <v>15876.5</v>
      </c>
      <c r="C3450" s="84">
        <v>166866</v>
      </c>
      <c r="E3450">
        <f t="shared" si="106"/>
        <v>2013</v>
      </c>
      <c r="F3450" s="57">
        <f>_xlfn.XLOOKUP(E3450,'Historical Metal Prices'!$L$4:$Z$4,'Historical Metal Prices'!$L$10:$Z$10)</f>
        <v>0.3662767632853221</v>
      </c>
      <c r="G3450" s="77">
        <f t="shared" si="107"/>
        <v>21691.693032299416</v>
      </c>
    </row>
    <row r="3451" spans="1:7" x14ac:dyDescent="0.2">
      <c r="A3451" s="79">
        <v>41368</v>
      </c>
      <c r="B3451" s="77">
        <v>16025.5</v>
      </c>
      <c r="C3451" s="84">
        <v>166284</v>
      </c>
      <c r="E3451">
        <f t="shared" si="106"/>
        <v>2013</v>
      </c>
      <c r="F3451" s="57">
        <f>_xlfn.XLOOKUP(E3451,'Historical Metal Prices'!$L$4:$Z$4,'Historical Metal Prices'!$L$10:$Z$10)</f>
        <v>0.3662767632853221</v>
      </c>
      <c r="G3451" s="77">
        <f t="shared" si="107"/>
        <v>21895.26827002893</v>
      </c>
    </row>
    <row r="3452" spans="1:7" x14ac:dyDescent="0.2">
      <c r="A3452" s="79">
        <v>41367</v>
      </c>
      <c r="B3452" s="77">
        <v>16033</v>
      </c>
      <c r="C3452" s="84">
        <v>165942</v>
      </c>
      <c r="E3452">
        <f t="shared" si="106"/>
        <v>2013</v>
      </c>
      <c r="F3452" s="57">
        <f>_xlfn.XLOOKUP(E3452,'Historical Metal Prices'!$L$4:$Z$4,'Historical Metal Prices'!$L$10:$Z$10)</f>
        <v>0.3662767632853221</v>
      </c>
      <c r="G3452" s="77">
        <f t="shared" si="107"/>
        <v>21905.515345753571</v>
      </c>
    </row>
    <row r="3453" spans="1:7" x14ac:dyDescent="0.2">
      <c r="A3453" s="79">
        <v>41366</v>
      </c>
      <c r="B3453" s="77">
        <v>16307</v>
      </c>
      <c r="C3453" s="84">
        <v>166038</v>
      </c>
      <c r="E3453">
        <f t="shared" si="106"/>
        <v>2013</v>
      </c>
      <c r="F3453" s="57">
        <f>_xlfn.XLOOKUP(E3453,'Historical Metal Prices'!$L$4:$Z$4,'Historical Metal Prices'!$L$10:$Z$10)</f>
        <v>0.3662767632853221</v>
      </c>
      <c r="G3453" s="77">
        <f t="shared" si="107"/>
        <v>22279.875178893748</v>
      </c>
    </row>
    <row r="3454" spans="1:7" x14ac:dyDescent="0.2">
      <c r="A3454" s="79">
        <v>41365</v>
      </c>
      <c r="B3454" s="77">
        <v>16589.5</v>
      </c>
      <c r="C3454" s="84">
        <v>166716</v>
      </c>
      <c r="E3454">
        <f t="shared" si="106"/>
        <v>2013</v>
      </c>
      <c r="F3454" s="57">
        <f>_xlfn.XLOOKUP(E3454,'Historical Metal Prices'!$L$4:$Z$4,'Historical Metal Prices'!$L$10:$Z$10)</f>
        <v>0.3662767632853221</v>
      </c>
      <c r="G3454" s="77">
        <f t="shared" si="107"/>
        <v>22665.848364521851</v>
      </c>
    </row>
    <row r="3455" spans="1:7" x14ac:dyDescent="0.2">
      <c r="A3455" s="79">
        <v>41362</v>
      </c>
      <c r="B3455" s="77">
        <v>16589.5</v>
      </c>
      <c r="C3455" s="84">
        <v>165420</v>
      </c>
      <c r="E3455">
        <f t="shared" si="106"/>
        <v>2013</v>
      </c>
      <c r="F3455" s="57">
        <f>_xlfn.XLOOKUP(E3455,'Historical Metal Prices'!$L$4:$Z$4,'Historical Metal Prices'!$L$10:$Z$10)</f>
        <v>0.3662767632853221</v>
      </c>
      <c r="G3455" s="77">
        <f t="shared" si="107"/>
        <v>22665.848364521851</v>
      </c>
    </row>
    <row r="3456" spans="1:7" x14ac:dyDescent="0.2">
      <c r="A3456" s="79">
        <v>41361</v>
      </c>
      <c r="B3456" s="77">
        <v>16589.5</v>
      </c>
      <c r="C3456" s="84">
        <v>165420</v>
      </c>
      <c r="E3456">
        <f t="shared" si="106"/>
        <v>2013</v>
      </c>
      <c r="F3456" s="57">
        <f>_xlfn.XLOOKUP(E3456,'Historical Metal Prices'!$L$4:$Z$4,'Historical Metal Prices'!$L$10:$Z$10)</f>
        <v>0.3662767632853221</v>
      </c>
      <c r="G3456" s="77">
        <f t="shared" si="107"/>
        <v>22665.848364521851</v>
      </c>
    </row>
    <row r="3457" spans="1:7" x14ac:dyDescent="0.2">
      <c r="A3457" s="79">
        <v>41360</v>
      </c>
      <c r="B3457" s="77">
        <v>16782.5</v>
      </c>
      <c r="C3457" s="84">
        <v>165420</v>
      </c>
      <c r="E3457">
        <f t="shared" si="106"/>
        <v>2013</v>
      </c>
      <c r="F3457" s="57">
        <f>_xlfn.XLOOKUP(E3457,'Historical Metal Prices'!$L$4:$Z$4,'Historical Metal Prices'!$L$10:$Z$10)</f>
        <v>0.3662767632853221</v>
      </c>
      <c r="G3457" s="77">
        <f t="shared" si="107"/>
        <v>22929.539779835919</v>
      </c>
    </row>
    <row r="3458" spans="1:7" x14ac:dyDescent="0.2">
      <c r="A3458" s="79">
        <v>41359</v>
      </c>
      <c r="B3458" s="77">
        <v>16708.5</v>
      </c>
      <c r="C3458" s="84">
        <v>164652</v>
      </c>
      <c r="E3458">
        <f t="shared" si="106"/>
        <v>2013</v>
      </c>
      <c r="F3458" s="57">
        <f>_xlfn.XLOOKUP(E3458,'Historical Metal Prices'!$L$4:$Z$4,'Historical Metal Prices'!$L$10:$Z$10)</f>
        <v>0.3662767632853221</v>
      </c>
      <c r="G3458" s="77">
        <f t="shared" si="107"/>
        <v>22828.435299352805</v>
      </c>
    </row>
    <row r="3459" spans="1:7" x14ac:dyDescent="0.2">
      <c r="A3459" s="79">
        <v>41358</v>
      </c>
      <c r="B3459" s="77">
        <v>16902.5</v>
      </c>
      <c r="C3459" s="84">
        <v>162498</v>
      </c>
      <c r="E3459">
        <f t="shared" si="106"/>
        <v>2013</v>
      </c>
      <c r="F3459" s="57">
        <f>_xlfn.XLOOKUP(E3459,'Historical Metal Prices'!$L$4:$Z$4,'Historical Metal Prices'!$L$10:$Z$10)</f>
        <v>0.3662767632853221</v>
      </c>
      <c r="G3459" s="77">
        <f t="shared" si="107"/>
        <v>23093.492991430157</v>
      </c>
    </row>
    <row r="3460" spans="1:7" x14ac:dyDescent="0.2">
      <c r="A3460" s="79">
        <v>41355</v>
      </c>
      <c r="B3460" s="77">
        <v>17084</v>
      </c>
      <c r="C3460" s="84">
        <v>162024</v>
      </c>
      <c r="E3460">
        <f t="shared" si="106"/>
        <v>2013</v>
      </c>
      <c r="F3460" s="57">
        <f>_xlfn.XLOOKUP(E3460,'Historical Metal Prices'!$L$4:$Z$4,'Historical Metal Prices'!$L$10:$Z$10)</f>
        <v>0.3662767632853221</v>
      </c>
      <c r="G3460" s="77">
        <f t="shared" si="107"/>
        <v>23341.472223966444</v>
      </c>
    </row>
    <row r="3461" spans="1:7" x14ac:dyDescent="0.2">
      <c r="A3461" s="79">
        <v>41354</v>
      </c>
      <c r="B3461" s="77">
        <v>16827.5</v>
      </c>
      <c r="C3461" s="84">
        <v>162762</v>
      </c>
      <c r="E3461">
        <f t="shared" si="106"/>
        <v>2013</v>
      </c>
      <c r="F3461" s="57">
        <f>_xlfn.XLOOKUP(E3461,'Historical Metal Prices'!$L$4:$Z$4,'Historical Metal Prices'!$L$10:$Z$10)</f>
        <v>0.3662767632853221</v>
      </c>
      <c r="G3461" s="77">
        <f t="shared" si="107"/>
        <v>22991.022234183758</v>
      </c>
    </row>
    <row r="3462" spans="1:7" x14ac:dyDescent="0.2">
      <c r="A3462" s="79">
        <v>41353</v>
      </c>
      <c r="B3462" s="77">
        <v>16749</v>
      </c>
      <c r="C3462" s="84">
        <v>162288</v>
      </c>
      <c r="E3462">
        <f t="shared" si="106"/>
        <v>2013</v>
      </c>
      <c r="F3462" s="57">
        <f>_xlfn.XLOOKUP(E3462,'Historical Metal Prices'!$L$4:$Z$4,'Historical Metal Prices'!$L$10:$Z$10)</f>
        <v>0.3662767632853221</v>
      </c>
      <c r="G3462" s="77">
        <f t="shared" si="107"/>
        <v>22883.769508265861</v>
      </c>
    </row>
    <row r="3463" spans="1:7" x14ac:dyDescent="0.2">
      <c r="A3463" s="79">
        <v>41352</v>
      </c>
      <c r="B3463" s="77">
        <v>16467</v>
      </c>
      <c r="C3463" s="84">
        <v>162306</v>
      </c>
      <c r="E3463">
        <f t="shared" si="106"/>
        <v>2013</v>
      </c>
      <c r="F3463" s="57">
        <f>_xlfn.XLOOKUP(E3463,'Historical Metal Prices'!$L$4:$Z$4,'Historical Metal Prices'!$L$10:$Z$10)</f>
        <v>0.3662767632853221</v>
      </c>
      <c r="G3463" s="77">
        <f t="shared" si="107"/>
        <v>22498.4794610194</v>
      </c>
    </row>
    <row r="3464" spans="1:7" x14ac:dyDescent="0.2">
      <c r="A3464" s="79">
        <v>41351</v>
      </c>
      <c r="B3464" s="77">
        <v>16535</v>
      </c>
      <c r="C3464" s="84">
        <v>162654</v>
      </c>
      <c r="E3464">
        <f t="shared" si="106"/>
        <v>2013</v>
      </c>
      <c r="F3464" s="57">
        <f>_xlfn.XLOOKUP(E3464,'Historical Metal Prices'!$L$4:$Z$4,'Historical Metal Prices'!$L$10:$Z$10)</f>
        <v>0.3662767632853221</v>
      </c>
      <c r="G3464" s="77">
        <f t="shared" si="107"/>
        <v>22591.386280922801</v>
      </c>
    </row>
    <row r="3465" spans="1:7" x14ac:dyDescent="0.2">
      <c r="A3465" s="79">
        <v>41348</v>
      </c>
      <c r="B3465" s="77">
        <v>16834</v>
      </c>
      <c r="C3465" s="84">
        <v>162306</v>
      </c>
      <c r="E3465">
        <f t="shared" si="106"/>
        <v>2013</v>
      </c>
      <c r="F3465" s="57">
        <f>_xlfn.XLOOKUP(E3465,'Historical Metal Prices'!$L$4:$Z$4,'Historical Metal Prices'!$L$10:$Z$10)</f>
        <v>0.3662767632853221</v>
      </c>
      <c r="G3465" s="77">
        <f t="shared" si="107"/>
        <v>22999.903033145114</v>
      </c>
    </row>
    <row r="3466" spans="1:7" x14ac:dyDescent="0.2">
      <c r="A3466" s="79">
        <v>41347</v>
      </c>
      <c r="B3466" s="77">
        <v>17158</v>
      </c>
      <c r="C3466" s="84">
        <v>161544</v>
      </c>
      <c r="E3466">
        <f t="shared" si="106"/>
        <v>2013</v>
      </c>
      <c r="F3466" s="57">
        <f>_xlfn.XLOOKUP(E3466,'Historical Metal Prices'!$L$4:$Z$4,'Historical Metal Prices'!$L$10:$Z$10)</f>
        <v>0.3662767632853221</v>
      </c>
      <c r="G3466" s="77">
        <f t="shared" si="107"/>
        <v>23442.576704449555</v>
      </c>
    </row>
    <row r="3467" spans="1:7" x14ac:dyDescent="0.2">
      <c r="A3467" s="79">
        <v>41346</v>
      </c>
      <c r="B3467" s="77">
        <v>16880.5</v>
      </c>
      <c r="C3467" s="84">
        <v>161646</v>
      </c>
      <c r="E3467">
        <f t="shared" ref="E3467:E3530" si="108">YEAR(A3467)</f>
        <v>2013</v>
      </c>
      <c r="F3467" s="57">
        <f>_xlfn.XLOOKUP(E3467,'Historical Metal Prices'!$L$4:$Z$4,'Historical Metal Prices'!$L$10:$Z$10)</f>
        <v>0.3662767632853221</v>
      </c>
      <c r="G3467" s="77">
        <f t="shared" ref="G3467:G3530" si="109">IFERROR(B3467*(1+F3467),G3468)</f>
        <v>23063.43490263788</v>
      </c>
    </row>
    <row r="3468" spans="1:7" x14ac:dyDescent="0.2">
      <c r="A3468" s="79">
        <v>41345</v>
      </c>
      <c r="B3468" s="77">
        <v>16966</v>
      </c>
      <c r="C3468" s="84">
        <v>161046</v>
      </c>
      <c r="E3468">
        <f t="shared" si="108"/>
        <v>2013</v>
      </c>
      <c r="F3468" s="57">
        <f>_xlfn.XLOOKUP(E3468,'Historical Metal Prices'!$L$4:$Z$4,'Historical Metal Prices'!$L$10:$Z$10)</f>
        <v>0.3662767632853221</v>
      </c>
      <c r="G3468" s="77">
        <f t="shared" si="109"/>
        <v>23180.251565898776</v>
      </c>
    </row>
    <row r="3469" spans="1:7" x14ac:dyDescent="0.2">
      <c r="A3469" s="79">
        <v>41344</v>
      </c>
      <c r="B3469" s="77">
        <v>16831</v>
      </c>
      <c r="C3469" s="84">
        <v>161316</v>
      </c>
      <c r="E3469">
        <f t="shared" si="108"/>
        <v>2013</v>
      </c>
      <c r="F3469" s="57">
        <f>_xlfn.XLOOKUP(E3469,'Historical Metal Prices'!$L$4:$Z$4,'Historical Metal Prices'!$L$10:$Z$10)</f>
        <v>0.3662767632853221</v>
      </c>
      <c r="G3469" s="77">
        <f t="shared" si="109"/>
        <v>22995.804202855255</v>
      </c>
    </row>
    <row r="3470" spans="1:7" x14ac:dyDescent="0.2">
      <c r="A3470" s="79">
        <v>41341</v>
      </c>
      <c r="B3470" s="77">
        <v>16672</v>
      </c>
      <c r="C3470" s="84">
        <v>161460</v>
      </c>
      <c r="E3470">
        <f t="shared" si="108"/>
        <v>2013</v>
      </c>
      <c r="F3470" s="57">
        <f>_xlfn.XLOOKUP(E3470,'Historical Metal Prices'!$L$4:$Z$4,'Historical Metal Prices'!$L$10:$Z$10)</f>
        <v>0.3662767632853221</v>
      </c>
      <c r="G3470" s="77">
        <f t="shared" si="109"/>
        <v>22778.566197492892</v>
      </c>
    </row>
    <row r="3471" spans="1:7" x14ac:dyDescent="0.2">
      <c r="A3471" s="79">
        <v>41340</v>
      </c>
      <c r="B3471" s="77">
        <v>16586</v>
      </c>
      <c r="C3471" s="84">
        <v>160938</v>
      </c>
      <c r="E3471">
        <f t="shared" si="108"/>
        <v>2013</v>
      </c>
      <c r="F3471" s="57">
        <f>_xlfn.XLOOKUP(E3471,'Historical Metal Prices'!$L$4:$Z$4,'Historical Metal Prices'!$L$10:$Z$10)</f>
        <v>0.3662767632853221</v>
      </c>
      <c r="G3471" s="77">
        <f t="shared" si="109"/>
        <v>22661.066395850354</v>
      </c>
    </row>
    <row r="3472" spans="1:7" x14ac:dyDescent="0.2">
      <c r="A3472" s="79">
        <v>41339</v>
      </c>
      <c r="B3472" s="77">
        <v>16463</v>
      </c>
      <c r="C3472" s="84">
        <v>160962</v>
      </c>
      <c r="E3472">
        <f t="shared" si="108"/>
        <v>2013</v>
      </c>
      <c r="F3472" s="57">
        <f>_xlfn.XLOOKUP(E3472,'Historical Metal Prices'!$L$4:$Z$4,'Historical Metal Prices'!$L$10:$Z$10)</f>
        <v>0.3662767632853221</v>
      </c>
      <c r="G3472" s="77">
        <f t="shared" si="109"/>
        <v>22493.014353966257</v>
      </c>
    </row>
    <row r="3473" spans="1:7" x14ac:dyDescent="0.2">
      <c r="A3473" s="79">
        <v>41338</v>
      </c>
      <c r="B3473" s="77">
        <v>16643</v>
      </c>
      <c r="C3473" s="84">
        <v>161022</v>
      </c>
      <c r="E3473">
        <f t="shared" si="108"/>
        <v>2013</v>
      </c>
      <c r="F3473" s="57">
        <f>_xlfn.XLOOKUP(E3473,'Historical Metal Prices'!$L$4:$Z$4,'Historical Metal Prices'!$L$10:$Z$10)</f>
        <v>0.3662767632853221</v>
      </c>
      <c r="G3473" s="77">
        <f t="shared" si="109"/>
        <v>22738.944171357616</v>
      </c>
    </row>
    <row r="3474" spans="1:7" x14ac:dyDescent="0.2">
      <c r="A3474" s="79">
        <v>41337</v>
      </c>
      <c r="B3474" s="77">
        <v>16412</v>
      </c>
      <c r="C3474" s="84">
        <v>160548</v>
      </c>
      <c r="E3474">
        <f t="shared" si="108"/>
        <v>2013</v>
      </c>
      <c r="F3474" s="57">
        <f>_xlfn.XLOOKUP(E3474,'Historical Metal Prices'!$L$4:$Z$4,'Historical Metal Prices'!$L$10:$Z$10)</f>
        <v>0.3662767632853221</v>
      </c>
      <c r="G3474" s="77">
        <f t="shared" si="109"/>
        <v>22423.334239038708</v>
      </c>
    </row>
    <row r="3475" spans="1:7" x14ac:dyDescent="0.2">
      <c r="A3475" s="79">
        <v>41334</v>
      </c>
      <c r="B3475" s="77">
        <v>16543</v>
      </c>
      <c r="C3475" s="84">
        <v>160656</v>
      </c>
      <c r="E3475">
        <f t="shared" si="108"/>
        <v>2013</v>
      </c>
      <c r="F3475" s="57">
        <f>_xlfn.XLOOKUP(E3475,'Historical Metal Prices'!$L$4:$Z$4,'Historical Metal Prices'!$L$10:$Z$10)</f>
        <v>0.3662767632853221</v>
      </c>
      <c r="G3475" s="77">
        <f t="shared" si="109"/>
        <v>22602.316495029085</v>
      </c>
    </row>
    <row r="3476" spans="1:7" x14ac:dyDescent="0.2">
      <c r="A3476" s="79">
        <v>41333</v>
      </c>
      <c r="B3476" s="77">
        <v>16539</v>
      </c>
      <c r="C3476" s="84">
        <v>159552</v>
      </c>
      <c r="E3476">
        <f t="shared" si="108"/>
        <v>2013</v>
      </c>
      <c r="F3476" s="57">
        <f>_xlfn.XLOOKUP(E3476,'Historical Metal Prices'!$L$4:$Z$4,'Historical Metal Prices'!$L$10:$Z$10)</f>
        <v>0.3662767632853221</v>
      </c>
      <c r="G3476" s="77">
        <f t="shared" si="109"/>
        <v>22596.851387975941</v>
      </c>
    </row>
    <row r="3477" spans="1:7" x14ac:dyDescent="0.2">
      <c r="A3477" s="79">
        <v>41332</v>
      </c>
      <c r="B3477" s="77">
        <v>16662</v>
      </c>
      <c r="C3477" s="84">
        <v>157980</v>
      </c>
      <c r="E3477">
        <f t="shared" si="108"/>
        <v>2013</v>
      </c>
      <c r="F3477" s="57">
        <f>_xlfn.XLOOKUP(E3477,'Historical Metal Prices'!$L$4:$Z$4,'Historical Metal Prices'!$L$10:$Z$10)</f>
        <v>0.3662767632853221</v>
      </c>
      <c r="G3477" s="77">
        <f t="shared" si="109"/>
        <v>22764.903429860038</v>
      </c>
    </row>
    <row r="3478" spans="1:7" x14ac:dyDescent="0.2">
      <c r="A3478" s="79">
        <v>41331</v>
      </c>
      <c r="B3478" s="77">
        <v>16582.5</v>
      </c>
      <c r="C3478" s="84">
        <v>157806</v>
      </c>
      <c r="E3478">
        <f t="shared" si="108"/>
        <v>2013</v>
      </c>
      <c r="F3478" s="57">
        <f>_xlfn.XLOOKUP(E3478,'Historical Metal Prices'!$L$4:$Z$4,'Historical Metal Prices'!$L$10:$Z$10)</f>
        <v>0.3662767632853221</v>
      </c>
      <c r="G3478" s="77">
        <f t="shared" si="109"/>
        <v>22656.284427178853</v>
      </c>
    </row>
    <row r="3479" spans="1:7" x14ac:dyDescent="0.2">
      <c r="A3479" s="79">
        <v>41330</v>
      </c>
      <c r="B3479" s="77">
        <v>16644</v>
      </c>
      <c r="C3479" s="84">
        <v>156834</v>
      </c>
      <c r="E3479">
        <f t="shared" si="108"/>
        <v>2013</v>
      </c>
      <c r="F3479" s="57">
        <f>_xlfn.XLOOKUP(E3479,'Historical Metal Prices'!$L$4:$Z$4,'Historical Metal Prices'!$L$10:$Z$10)</f>
        <v>0.3662767632853221</v>
      </c>
      <c r="G3479" s="77">
        <f t="shared" si="109"/>
        <v>22740.310448120901</v>
      </c>
    </row>
    <row r="3480" spans="1:7" x14ac:dyDescent="0.2">
      <c r="A3480" s="79">
        <v>41327</v>
      </c>
      <c r="B3480" s="77">
        <v>16915.5</v>
      </c>
      <c r="C3480" s="84">
        <v>155568</v>
      </c>
      <c r="E3480">
        <f t="shared" si="108"/>
        <v>2013</v>
      </c>
      <c r="F3480" s="57">
        <f>_xlfn.XLOOKUP(E3480,'Historical Metal Prices'!$L$4:$Z$4,'Historical Metal Prices'!$L$10:$Z$10)</f>
        <v>0.3662767632853221</v>
      </c>
      <c r="G3480" s="77">
        <f t="shared" si="109"/>
        <v>23111.254589352866</v>
      </c>
    </row>
    <row r="3481" spans="1:7" x14ac:dyDescent="0.2">
      <c r="A3481" s="79">
        <v>41326</v>
      </c>
      <c r="B3481" s="77">
        <v>16571</v>
      </c>
      <c r="C3481" s="84">
        <v>154500</v>
      </c>
      <c r="E3481">
        <f t="shared" si="108"/>
        <v>2013</v>
      </c>
      <c r="F3481" s="57">
        <f>_xlfn.XLOOKUP(E3481,'Historical Metal Prices'!$L$4:$Z$4,'Historical Metal Prices'!$L$10:$Z$10)</f>
        <v>0.3662767632853221</v>
      </c>
      <c r="G3481" s="77">
        <f t="shared" si="109"/>
        <v>22640.572244401072</v>
      </c>
    </row>
    <row r="3482" spans="1:7" x14ac:dyDescent="0.2">
      <c r="A3482" s="79">
        <v>41325</v>
      </c>
      <c r="B3482" s="77">
        <v>17104</v>
      </c>
      <c r="C3482" s="84">
        <v>154398</v>
      </c>
      <c r="E3482">
        <f t="shared" si="108"/>
        <v>2013</v>
      </c>
      <c r="F3482" s="57">
        <f>_xlfn.XLOOKUP(E3482,'Historical Metal Prices'!$L$4:$Z$4,'Historical Metal Prices'!$L$10:$Z$10)</f>
        <v>0.3662767632853221</v>
      </c>
      <c r="G3482" s="77">
        <f t="shared" si="109"/>
        <v>23368.797759232148</v>
      </c>
    </row>
    <row r="3483" spans="1:7" x14ac:dyDescent="0.2">
      <c r="A3483" s="79">
        <v>41324</v>
      </c>
      <c r="B3483" s="77">
        <v>17322</v>
      </c>
      <c r="C3483" s="84">
        <v>153306</v>
      </c>
      <c r="E3483">
        <f t="shared" si="108"/>
        <v>2013</v>
      </c>
      <c r="F3483" s="57">
        <f>_xlfn.XLOOKUP(E3483,'Historical Metal Prices'!$L$4:$Z$4,'Historical Metal Prices'!$L$10:$Z$10)</f>
        <v>0.3662767632853221</v>
      </c>
      <c r="G3483" s="77">
        <f t="shared" si="109"/>
        <v>23666.646093628351</v>
      </c>
    </row>
    <row r="3484" spans="1:7" x14ac:dyDescent="0.2">
      <c r="A3484" s="79">
        <v>41323</v>
      </c>
      <c r="B3484" s="77">
        <v>17789</v>
      </c>
      <c r="C3484" s="84">
        <v>153384</v>
      </c>
      <c r="E3484">
        <f t="shared" si="108"/>
        <v>2013</v>
      </c>
      <c r="F3484" s="57">
        <f>_xlfn.XLOOKUP(E3484,'Historical Metal Prices'!$L$4:$Z$4,'Historical Metal Prices'!$L$10:$Z$10)</f>
        <v>0.3662767632853221</v>
      </c>
      <c r="G3484" s="77">
        <f t="shared" si="109"/>
        <v>24304.697342082596</v>
      </c>
    </row>
    <row r="3485" spans="1:7" x14ac:dyDescent="0.2">
      <c r="A3485" s="79">
        <v>41320</v>
      </c>
      <c r="B3485" s="77">
        <v>18312</v>
      </c>
      <c r="C3485" s="84">
        <v>153270</v>
      </c>
      <c r="E3485">
        <f t="shared" si="108"/>
        <v>2013</v>
      </c>
      <c r="F3485" s="57">
        <f>_xlfn.XLOOKUP(E3485,'Historical Metal Prices'!$L$4:$Z$4,'Historical Metal Prices'!$L$10:$Z$10)</f>
        <v>0.3662767632853221</v>
      </c>
      <c r="G3485" s="77">
        <f t="shared" si="109"/>
        <v>25019.260089280819</v>
      </c>
    </row>
    <row r="3486" spans="1:7" x14ac:dyDescent="0.2">
      <c r="A3486" s="79">
        <v>41319</v>
      </c>
      <c r="B3486" s="77">
        <v>18186.5</v>
      </c>
      <c r="C3486" s="84">
        <v>153480</v>
      </c>
      <c r="E3486">
        <f t="shared" si="108"/>
        <v>2013</v>
      </c>
      <c r="F3486" s="57">
        <f>_xlfn.XLOOKUP(E3486,'Historical Metal Prices'!$L$4:$Z$4,'Historical Metal Prices'!$L$10:$Z$10)</f>
        <v>0.3662767632853221</v>
      </c>
      <c r="G3486" s="77">
        <f t="shared" si="109"/>
        <v>24847.792355488509</v>
      </c>
    </row>
    <row r="3487" spans="1:7" x14ac:dyDescent="0.2">
      <c r="A3487" s="79">
        <v>41318</v>
      </c>
      <c r="B3487" s="77">
        <v>18305</v>
      </c>
      <c r="C3487" s="84">
        <v>153720</v>
      </c>
      <c r="E3487">
        <f t="shared" si="108"/>
        <v>2013</v>
      </c>
      <c r="F3487" s="57">
        <f>_xlfn.XLOOKUP(E3487,'Historical Metal Prices'!$L$4:$Z$4,'Historical Metal Prices'!$L$10:$Z$10)</f>
        <v>0.3662767632853221</v>
      </c>
      <c r="G3487" s="77">
        <f t="shared" si="109"/>
        <v>25009.69615193782</v>
      </c>
    </row>
    <row r="3488" spans="1:7" x14ac:dyDescent="0.2">
      <c r="A3488" s="79">
        <v>41317</v>
      </c>
      <c r="B3488" s="77">
        <v>18297</v>
      </c>
      <c r="C3488" s="84">
        <v>153912</v>
      </c>
      <c r="E3488">
        <f t="shared" si="108"/>
        <v>2013</v>
      </c>
      <c r="F3488" s="57">
        <f>_xlfn.XLOOKUP(E3488,'Historical Metal Prices'!$L$4:$Z$4,'Historical Metal Prices'!$L$10:$Z$10)</f>
        <v>0.3662767632853221</v>
      </c>
      <c r="G3488" s="77">
        <f t="shared" si="109"/>
        <v>24998.76593783154</v>
      </c>
    </row>
    <row r="3489" spans="1:7" x14ac:dyDescent="0.2">
      <c r="A3489" s="79">
        <v>41316</v>
      </c>
      <c r="B3489" s="77">
        <v>18095</v>
      </c>
      <c r="C3489" s="84">
        <v>154122</v>
      </c>
      <c r="E3489">
        <f t="shared" si="108"/>
        <v>2013</v>
      </c>
      <c r="F3489" s="57">
        <f>_xlfn.XLOOKUP(E3489,'Historical Metal Prices'!$L$4:$Z$4,'Historical Metal Prices'!$L$10:$Z$10)</f>
        <v>0.3662767632853221</v>
      </c>
      <c r="G3489" s="77">
        <f t="shared" si="109"/>
        <v>24722.778031647904</v>
      </c>
    </row>
    <row r="3490" spans="1:7" x14ac:dyDescent="0.2">
      <c r="A3490" s="79">
        <v>41313</v>
      </c>
      <c r="B3490" s="77">
        <v>18251</v>
      </c>
      <c r="C3490" s="84">
        <v>152400</v>
      </c>
      <c r="E3490">
        <f t="shared" si="108"/>
        <v>2013</v>
      </c>
      <c r="F3490" s="57">
        <f>_xlfn.XLOOKUP(E3490,'Historical Metal Prices'!$L$4:$Z$4,'Historical Metal Prices'!$L$10:$Z$10)</f>
        <v>0.3662767632853221</v>
      </c>
      <c r="G3490" s="77">
        <f t="shared" si="109"/>
        <v>24935.917206720413</v>
      </c>
    </row>
    <row r="3491" spans="1:7" x14ac:dyDescent="0.2">
      <c r="A3491" s="79">
        <v>41312</v>
      </c>
      <c r="B3491" s="77">
        <v>18106.5</v>
      </c>
      <c r="C3491" s="84">
        <v>152400</v>
      </c>
      <c r="E3491">
        <f t="shared" si="108"/>
        <v>2013</v>
      </c>
      <c r="F3491" s="57">
        <f>_xlfn.XLOOKUP(E3491,'Historical Metal Prices'!$L$4:$Z$4,'Historical Metal Prices'!$L$10:$Z$10)</f>
        <v>0.3662767632853221</v>
      </c>
      <c r="G3491" s="77">
        <f t="shared" si="109"/>
        <v>24738.490214425685</v>
      </c>
    </row>
    <row r="3492" spans="1:7" x14ac:dyDescent="0.2">
      <c r="A3492" s="79">
        <v>41311</v>
      </c>
      <c r="B3492" s="77">
        <v>18258</v>
      </c>
      <c r="C3492" s="84">
        <v>150996</v>
      </c>
      <c r="E3492">
        <f t="shared" si="108"/>
        <v>2013</v>
      </c>
      <c r="F3492" s="57">
        <f>_xlfn.XLOOKUP(E3492,'Historical Metal Prices'!$L$4:$Z$4,'Historical Metal Prices'!$L$10:$Z$10)</f>
        <v>0.3662767632853221</v>
      </c>
      <c r="G3492" s="77">
        <f t="shared" si="109"/>
        <v>24945.481144063411</v>
      </c>
    </row>
    <row r="3493" spans="1:7" x14ac:dyDescent="0.2">
      <c r="A3493" s="79">
        <v>41310</v>
      </c>
      <c r="B3493" s="77">
        <v>18636</v>
      </c>
      <c r="C3493" s="84">
        <v>150672</v>
      </c>
      <c r="E3493">
        <f t="shared" si="108"/>
        <v>2013</v>
      </c>
      <c r="F3493" s="57">
        <f>_xlfn.XLOOKUP(E3493,'Historical Metal Prices'!$L$4:$Z$4,'Historical Metal Prices'!$L$10:$Z$10)</f>
        <v>0.3662767632853221</v>
      </c>
      <c r="G3493" s="77">
        <f t="shared" si="109"/>
        <v>25461.933760585263</v>
      </c>
    </row>
    <row r="3494" spans="1:7" x14ac:dyDescent="0.2">
      <c r="A3494" s="79">
        <v>41309</v>
      </c>
      <c r="B3494" s="77">
        <v>18662</v>
      </c>
      <c r="C3494" s="84">
        <v>150834</v>
      </c>
      <c r="E3494">
        <f t="shared" si="108"/>
        <v>2013</v>
      </c>
      <c r="F3494" s="57">
        <f>_xlfn.XLOOKUP(E3494,'Historical Metal Prices'!$L$4:$Z$4,'Historical Metal Prices'!$L$10:$Z$10)</f>
        <v>0.3662767632853221</v>
      </c>
      <c r="G3494" s="77">
        <f t="shared" si="109"/>
        <v>25497.45695643068</v>
      </c>
    </row>
    <row r="3495" spans="1:7" x14ac:dyDescent="0.2">
      <c r="A3495" s="79">
        <v>41306</v>
      </c>
      <c r="B3495" s="77">
        <v>18564</v>
      </c>
      <c r="C3495" s="84">
        <v>150906</v>
      </c>
      <c r="E3495">
        <f t="shared" si="108"/>
        <v>2013</v>
      </c>
      <c r="F3495" s="57">
        <f>_xlfn.XLOOKUP(E3495,'Historical Metal Prices'!$L$4:$Z$4,'Historical Metal Prices'!$L$10:$Z$10)</f>
        <v>0.3662767632853221</v>
      </c>
      <c r="G3495" s="77">
        <f t="shared" si="109"/>
        <v>25363.561833628719</v>
      </c>
    </row>
    <row r="3496" spans="1:7" x14ac:dyDescent="0.2">
      <c r="A3496" s="79">
        <v>41305</v>
      </c>
      <c r="B3496" s="77">
        <v>18268</v>
      </c>
      <c r="C3496" s="84">
        <v>150900</v>
      </c>
      <c r="E3496">
        <f t="shared" si="108"/>
        <v>2013</v>
      </c>
      <c r="F3496" s="57">
        <f>_xlfn.XLOOKUP(E3496,'Historical Metal Prices'!$L$4:$Z$4,'Historical Metal Prices'!$L$10:$Z$10)</f>
        <v>0.3662767632853221</v>
      </c>
      <c r="G3496" s="77">
        <f t="shared" si="109"/>
        <v>24959.143911696265</v>
      </c>
    </row>
    <row r="3497" spans="1:7" x14ac:dyDescent="0.2">
      <c r="A3497" s="79">
        <v>41304</v>
      </c>
      <c r="B3497" s="77">
        <v>18309</v>
      </c>
      <c r="C3497" s="84">
        <v>150012</v>
      </c>
      <c r="E3497">
        <f t="shared" si="108"/>
        <v>2013</v>
      </c>
      <c r="F3497" s="57">
        <f>_xlfn.XLOOKUP(E3497,'Historical Metal Prices'!$L$4:$Z$4,'Historical Metal Prices'!$L$10:$Z$10)</f>
        <v>0.3662767632853221</v>
      </c>
      <c r="G3497" s="77">
        <f t="shared" si="109"/>
        <v>25015.161258990964</v>
      </c>
    </row>
    <row r="3498" spans="1:7" x14ac:dyDescent="0.2">
      <c r="A3498" s="79">
        <v>41303</v>
      </c>
      <c r="B3498" s="77">
        <v>17793.5</v>
      </c>
      <c r="C3498" s="84">
        <v>150060</v>
      </c>
      <c r="E3498">
        <f t="shared" si="108"/>
        <v>2013</v>
      </c>
      <c r="F3498" s="57">
        <f>_xlfn.XLOOKUP(E3498,'Historical Metal Prices'!$L$4:$Z$4,'Historical Metal Prices'!$L$10:$Z$10)</f>
        <v>0.3662767632853221</v>
      </c>
      <c r="G3498" s="77">
        <f t="shared" si="109"/>
        <v>24310.845587517379</v>
      </c>
    </row>
    <row r="3499" spans="1:7" x14ac:dyDescent="0.2">
      <c r="A3499" s="79">
        <v>41302</v>
      </c>
      <c r="B3499" s="77">
        <v>17568</v>
      </c>
      <c r="C3499" s="84">
        <v>149808</v>
      </c>
      <c r="E3499">
        <f t="shared" si="108"/>
        <v>2013</v>
      </c>
      <c r="F3499" s="57">
        <f>_xlfn.XLOOKUP(E3499,'Historical Metal Prices'!$L$4:$Z$4,'Historical Metal Prices'!$L$10:$Z$10)</f>
        <v>0.3662767632853221</v>
      </c>
      <c r="G3499" s="77">
        <f t="shared" si="109"/>
        <v>24002.750177396538</v>
      </c>
    </row>
    <row r="3500" spans="1:7" x14ac:dyDescent="0.2">
      <c r="A3500" s="79">
        <v>41299</v>
      </c>
      <c r="B3500" s="77">
        <v>17323</v>
      </c>
      <c r="C3500" s="84">
        <v>149424</v>
      </c>
      <c r="E3500">
        <f t="shared" si="108"/>
        <v>2013</v>
      </c>
      <c r="F3500" s="57">
        <f>_xlfn.XLOOKUP(E3500,'Historical Metal Prices'!$L$4:$Z$4,'Historical Metal Prices'!$L$10:$Z$10)</f>
        <v>0.3662767632853221</v>
      </c>
      <c r="G3500" s="77">
        <f t="shared" si="109"/>
        <v>23668.012370391636</v>
      </c>
    </row>
    <row r="3501" spans="1:7" x14ac:dyDescent="0.2">
      <c r="A3501" s="79">
        <v>41298</v>
      </c>
      <c r="B3501" s="77">
        <v>17331</v>
      </c>
      <c r="C3501" s="84">
        <v>150216</v>
      </c>
      <c r="E3501">
        <f t="shared" si="108"/>
        <v>2013</v>
      </c>
      <c r="F3501" s="57">
        <f>_xlfn.XLOOKUP(E3501,'Historical Metal Prices'!$L$4:$Z$4,'Historical Metal Prices'!$L$10:$Z$10)</f>
        <v>0.3662767632853221</v>
      </c>
      <c r="G3501" s="77">
        <f t="shared" si="109"/>
        <v>23678.942584497916</v>
      </c>
    </row>
    <row r="3502" spans="1:7" x14ac:dyDescent="0.2">
      <c r="A3502" s="79">
        <v>41297</v>
      </c>
      <c r="B3502" s="77">
        <v>17483</v>
      </c>
      <c r="C3502" s="84">
        <v>149718</v>
      </c>
      <c r="E3502">
        <f t="shared" si="108"/>
        <v>2013</v>
      </c>
      <c r="F3502" s="57">
        <f>_xlfn.XLOOKUP(E3502,'Historical Metal Prices'!$L$4:$Z$4,'Historical Metal Prices'!$L$10:$Z$10)</f>
        <v>0.3662767632853221</v>
      </c>
      <c r="G3502" s="77">
        <f t="shared" si="109"/>
        <v>23886.616652517285</v>
      </c>
    </row>
    <row r="3503" spans="1:7" x14ac:dyDescent="0.2">
      <c r="A3503" s="79">
        <v>41296</v>
      </c>
      <c r="B3503" s="77">
        <v>17313</v>
      </c>
      <c r="C3503" s="84">
        <v>149154</v>
      </c>
      <c r="E3503">
        <f t="shared" si="108"/>
        <v>2013</v>
      </c>
      <c r="F3503" s="57">
        <f>_xlfn.XLOOKUP(E3503,'Historical Metal Prices'!$L$4:$Z$4,'Historical Metal Prices'!$L$10:$Z$10)</f>
        <v>0.3662767632853221</v>
      </c>
      <c r="G3503" s="77">
        <f t="shared" si="109"/>
        <v>23654.349602758783</v>
      </c>
    </row>
    <row r="3504" spans="1:7" x14ac:dyDescent="0.2">
      <c r="A3504" s="79">
        <v>41295</v>
      </c>
      <c r="B3504" s="77">
        <v>17339</v>
      </c>
      <c r="C3504" s="84">
        <v>148128</v>
      </c>
      <c r="E3504">
        <f t="shared" si="108"/>
        <v>2013</v>
      </c>
      <c r="F3504" s="57">
        <f>_xlfn.XLOOKUP(E3504,'Historical Metal Prices'!$L$4:$Z$4,'Historical Metal Prices'!$L$10:$Z$10)</f>
        <v>0.3662767632853221</v>
      </c>
      <c r="G3504" s="77">
        <f t="shared" si="109"/>
        <v>23689.872798604199</v>
      </c>
    </row>
    <row r="3505" spans="1:7" x14ac:dyDescent="0.2">
      <c r="A3505" s="79">
        <v>41292</v>
      </c>
      <c r="B3505" s="77">
        <v>17492</v>
      </c>
      <c r="C3505" s="84">
        <v>148020</v>
      </c>
      <c r="E3505">
        <f t="shared" si="108"/>
        <v>2013</v>
      </c>
      <c r="F3505" s="57">
        <f>_xlfn.XLOOKUP(E3505,'Historical Metal Prices'!$L$4:$Z$4,'Historical Metal Prices'!$L$10:$Z$10)</f>
        <v>0.3662767632853221</v>
      </c>
      <c r="G3505" s="77">
        <f t="shared" si="109"/>
        <v>23898.913143386853</v>
      </c>
    </row>
    <row r="3506" spans="1:7" x14ac:dyDescent="0.2">
      <c r="A3506" s="79">
        <v>41291</v>
      </c>
      <c r="B3506" s="77">
        <v>17540</v>
      </c>
      <c r="C3506" s="84">
        <v>147804</v>
      </c>
      <c r="E3506">
        <f t="shared" si="108"/>
        <v>2013</v>
      </c>
      <c r="F3506" s="57">
        <f>_xlfn.XLOOKUP(E3506,'Historical Metal Prices'!$L$4:$Z$4,'Historical Metal Prices'!$L$10:$Z$10)</f>
        <v>0.3662767632853221</v>
      </c>
      <c r="G3506" s="77">
        <f t="shared" si="109"/>
        <v>23964.494428024551</v>
      </c>
    </row>
    <row r="3507" spans="1:7" x14ac:dyDescent="0.2">
      <c r="A3507" s="79">
        <v>41290</v>
      </c>
      <c r="B3507" s="77">
        <v>17337</v>
      </c>
      <c r="C3507" s="84">
        <v>147228</v>
      </c>
      <c r="E3507">
        <f t="shared" si="108"/>
        <v>2013</v>
      </c>
      <c r="F3507" s="57">
        <f>_xlfn.XLOOKUP(E3507,'Historical Metal Prices'!$L$4:$Z$4,'Historical Metal Prices'!$L$10:$Z$10)</f>
        <v>0.3662767632853221</v>
      </c>
      <c r="G3507" s="77">
        <f t="shared" si="109"/>
        <v>23687.14024507763</v>
      </c>
    </row>
    <row r="3508" spans="1:7" x14ac:dyDescent="0.2">
      <c r="A3508" s="79">
        <v>41289</v>
      </c>
      <c r="B3508" s="77">
        <v>17436.5</v>
      </c>
      <c r="C3508" s="84">
        <v>147342</v>
      </c>
      <c r="E3508">
        <f t="shared" si="108"/>
        <v>2013</v>
      </c>
      <c r="F3508" s="57">
        <f>_xlfn.XLOOKUP(E3508,'Historical Metal Prices'!$L$4:$Z$4,'Historical Metal Prices'!$L$10:$Z$10)</f>
        <v>0.3662767632853221</v>
      </c>
      <c r="G3508" s="77">
        <f t="shared" si="109"/>
        <v>23823.084783024518</v>
      </c>
    </row>
    <row r="3509" spans="1:7" x14ac:dyDescent="0.2">
      <c r="A3509" s="79">
        <v>41288</v>
      </c>
      <c r="B3509" s="77">
        <v>17190</v>
      </c>
      <c r="C3509" s="84">
        <v>147060</v>
      </c>
      <c r="E3509">
        <f t="shared" si="108"/>
        <v>2013</v>
      </c>
      <c r="F3509" s="57">
        <f>_xlfn.XLOOKUP(E3509,'Historical Metal Prices'!$L$4:$Z$4,'Historical Metal Prices'!$L$10:$Z$10)</f>
        <v>0.3662767632853221</v>
      </c>
      <c r="G3509" s="77">
        <f t="shared" si="109"/>
        <v>23486.297560874686</v>
      </c>
    </row>
    <row r="3510" spans="1:7" x14ac:dyDescent="0.2">
      <c r="A3510" s="79">
        <v>41285</v>
      </c>
      <c r="B3510" s="77">
        <v>17524</v>
      </c>
      <c r="C3510" s="84">
        <v>147060</v>
      </c>
      <c r="E3510">
        <f t="shared" si="108"/>
        <v>2013</v>
      </c>
      <c r="F3510" s="57">
        <f>_xlfn.XLOOKUP(E3510,'Historical Metal Prices'!$L$4:$Z$4,'Historical Metal Prices'!$L$10:$Z$10)</f>
        <v>0.3662767632853221</v>
      </c>
      <c r="G3510" s="77">
        <f t="shared" si="109"/>
        <v>23942.633999811984</v>
      </c>
    </row>
    <row r="3511" spans="1:7" x14ac:dyDescent="0.2">
      <c r="A3511" s="79">
        <v>41284</v>
      </c>
      <c r="B3511" s="77">
        <v>17344</v>
      </c>
      <c r="C3511" s="84">
        <v>144246</v>
      </c>
      <c r="E3511">
        <f t="shared" si="108"/>
        <v>2013</v>
      </c>
      <c r="F3511" s="57">
        <f>_xlfn.XLOOKUP(E3511,'Historical Metal Prices'!$L$4:$Z$4,'Historical Metal Prices'!$L$10:$Z$10)</f>
        <v>0.3662767632853221</v>
      </c>
      <c r="G3511" s="77">
        <f t="shared" si="109"/>
        <v>23696.704182420628</v>
      </c>
    </row>
    <row r="3512" spans="1:7" x14ac:dyDescent="0.2">
      <c r="A3512" s="79">
        <v>41283</v>
      </c>
      <c r="B3512" s="77">
        <v>17488.5</v>
      </c>
      <c r="C3512" s="84">
        <v>144342</v>
      </c>
      <c r="E3512">
        <f t="shared" si="108"/>
        <v>2013</v>
      </c>
      <c r="F3512" s="57">
        <f>_xlfn.XLOOKUP(E3512,'Historical Metal Prices'!$L$4:$Z$4,'Historical Metal Prices'!$L$10:$Z$10)</f>
        <v>0.3662767632853221</v>
      </c>
      <c r="G3512" s="77">
        <f t="shared" si="109"/>
        <v>23894.131174715356</v>
      </c>
    </row>
    <row r="3513" spans="1:7" x14ac:dyDescent="0.2">
      <c r="A3513" s="79">
        <v>41282</v>
      </c>
      <c r="B3513" s="77">
        <v>17261</v>
      </c>
      <c r="C3513" s="84">
        <v>143418</v>
      </c>
      <c r="E3513">
        <f t="shared" si="108"/>
        <v>2013</v>
      </c>
      <c r="F3513" s="57">
        <f>_xlfn.XLOOKUP(E3513,'Historical Metal Prices'!$L$4:$Z$4,'Historical Metal Prices'!$L$10:$Z$10)</f>
        <v>0.3662767632853221</v>
      </c>
      <c r="G3513" s="77">
        <f t="shared" si="109"/>
        <v>23583.303211067945</v>
      </c>
    </row>
    <row r="3514" spans="1:7" x14ac:dyDescent="0.2">
      <c r="A3514" s="79">
        <v>41281</v>
      </c>
      <c r="B3514" s="77">
        <v>17145</v>
      </c>
      <c r="C3514" s="84">
        <v>143490</v>
      </c>
      <c r="E3514">
        <f t="shared" si="108"/>
        <v>2013</v>
      </c>
      <c r="F3514" s="57">
        <f>_xlfn.XLOOKUP(E3514,'Historical Metal Prices'!$L$4:$Z$4,'Historical Metal Prices'!$L$10:$Z$10)</f>
        <v>0.3662767632853221</v>
      </c>
      <c r="G3514" s="77">
        <f t="shared" si="109"/>
        <v>23424.815106526847</v>
      </c>
    </row>
    <row r="3515" spans="1:7" x14ac:dyDescent="0.2">
      <c r="A3515" s="79">
        <v>41278</v>
      </c>
      <c r="B3515" s="77">
        <v>17294</v>
      </c>
      <c r="C3515" s="84">
        <v>142248</v>
      </c>
      <c r="E3515">
        <f t="shared" si="108"/>
        <v>2013</v>
      </c>
      <c r="F3515" s="57">
        <f>_xlfn.XLOOKUP(E3515,'Historical Metal Prices'!$L$4:$Z$4,'Historical Metal Prices'!$L$10:$Z$10)</f>
        <v>0.3662767632853221</v>
      </c>
      <c r="G3515" s="77">
        <f t="shared" si="109"/>
        <v>23628.390344256361</v>
      </c>
    </row>
    <row r="3516" spans="1:7" x14ac:dyDescent="0.2">
      <c r="A3516" s="79">
        <v>41277</v>
      </c>
      <c r="B3516" s="77">
        <v>17446</v>
      </c>
      <c r="C3516" s="84">
        <v>141672</v>
      </c>
      <c r="E3516">
        <f t="shared" si="108"/>
        <v>2013</v>
      </c>
      <c r="F3516" s="57">
        <f>_xlfn.XLOOKUP(E3516,'Historical Metal Prices'!$L$4:$Z$4,'Historical Metal Prices'!$L$10:$Z$10)</f>
        <v>0.3662767632853221</v>
      </c>
      <c r="G3516" s="77">
        <f t="shared" si="109"/>
        <v>23836.064412275729</v>
      </c>
    </row>
    <row r="3517" spans="1:7" x14ac:dyDescent="0.2">
      <c r="A3517" s="79">
        <v>41276</v>
      </c>
      <c r="B3517" s="77">
        <v>17644</v>
      </c>
      <c r="C3517" s="84">
        <v>141708</v>
      </c>
      <c r="E3517">
        <f t="shared" si="108"/>
        <v>2013</v>
      </c>
      <c r="F3517" s="57">
        <f>_xlfn.XLOOKUP(E3517,'Historical Metal Prices'!$L$4:$Z$4,'Historical Metal Prices'!$L$10:$Z$10)</f>
        <v>0.3662767632853221</v>
      </c>
      <c r="G3517" s="77">
        <f t="shared" si="109"/>
        <v>24106.587211406222</v>
      </c>
    </row>
    <row r="3518" spans="1:7" x14ac:dyDescent="0.2">
      <c r="A3518" s="79">
        <v>41275</v>
      </c>
      <c r="B3518" s="77">
        <v>16998</v>
      </c>
      <c r="C3518" s="84">
        <v>141690</v>
      </c>
      <c r="E3518">
        <f t="shared" si="108"/>
        <v>2013</v>
      </c>
      <c r="F3518" s="57">
        <f>_xlfn.XLOOKUP(E3518,'Historical Metal Prices'!$L$4:$Z$4,'Historical Metal Prices'!$L$10:$Z$10)</f>
        <v>0.3662767632853221</v>
      </c>
      <c r="G3518" s="77">
        <f t="shared" si="109"/>
        <v>23223.972422323906</v>
      </c>
    </row>
    <row r="3519" spans="1:7" x14ac:dyDescent="0.2">
      <c r="A3519" s="79">
        <v>41274</v>
      </c>
      <c r="B3519" s="77">
        <v>16998</v>
      </c>
      <c r="C3519" s="84">
        <v>139908</v>
      </c>
      <c r="E3519">
        <f t="shared" si="108"/>
        <v>2012</v>
      </c>
      <c r="F3519" s="57">
        <f>_xlfn.XLOOKUP(E3519,'Historical Metal Prices'!$L$4:$Z$4,'Historical Metal Prices'!$L$10:$Z$10)</f>
        <v>0.39454963749458249</v>
      </c>
      <c r="G3519" s="77">
        <f t="shared" si="109"/>
        <v>23704.554738132912</v>
      </c>
    </row>
    <row r="3520" spans="1:7" x14ac:dyDescent="0.2">
      <c r="A3520" s="79">
        <v>41271</v>
      </c>
      <c r="B3520" s="77">
        <v>17141</v>
      </c>
      <c r="C3520" s="84">
        <v>139908</v>
      </c>
      <c r="E3520">
        <f t="shared" si="108"/>
        <v>2012</v>
      </c>
      <c r="F3520" s="57">
        <f>_xlfn.XLOOKUP(E3520,'Historical Metal Prices'!$L$4:$Z$4,'Historical Metal Prices'!$L$10:$Z$10)</f>
        <v>0.39454963749458249</v>
      </c>
      <c r="G3520" s="77">
        <f t="shared" si="109"/>
        <v>23903.975336294639</v>
      </c>
    </row>
    <row r="3521" spans="1:7" x14ac:dyDescent="0.2">
      <c r="A3521" s="79">
        <v>41270</v>
      </c>
      <c r="B3521" s="77">
        <v>17212</v>
      </c>
      <c r="C3521" s="84">
        <v>139074</v>
      </c>
      <c r="E3521">
        <f t="shared" si="108"/>
        <v>2012</v>
      </c>
      <c r="F3521" s="57">
        <f>_xlfn.XLOOKUP(E3521,'Historical Metal Prices'!$L$4:$Z$4,'Historical Metal Prices'!$L$10:$Z$10)</f>
        <v>0.39454963749458249</v>
      </c>
      <c r="G3521" s="77">
        <f t="shared" si="109"/>
        <v>24002.988360556756</v>
      </c>
    </row>
    <row r="3522" spans="1:7" x14ac:dyDescent="0.2">
      <c r="A3522" s="79">
        <v>41269</v>
      </c>
      <c r="B3522" s="77">
        <v>17237.5</v>
      </c>
      <c r="C3522" s="84">
        <v>138702</v>
      </c>
      <c r="E3522">
        <f t="shared" si="108"/>
        <v>2012</v>
      </c>
      <c r="F3522" s="57">
        <f>_xlfn.XLOOKUP(E3522,'Historical Metal Prices'!$L$4:$Z$4,'Historical Metal Prices'!$L$10:$Z$10)</f>
        <v>0.39454963749458249</v>
      </c>
      <c r="G3522" s="77">
        <f t="shared" si="109"/>
        <v>24038.549376312865</v>
      </c>
    </row>
    <row r="3523" spans="1:7" x14ac:dyDescent="0.2">
      <c r="A3523" s="79">
        <v>41268</v>
      </c>
      <c r="B3523" s="77">
        <v>17237.5</v>
      </c>
      <c r="C3523" s="84">
        <v>138732</v>
      </c>
      <c r="E3523">
        <f t="shared" si="108"/>
        <v>2012</v>
      </c>
      <c r="F3523" s="57">
        <f>_xlfn.XLOOKUP(E3523,'Historical Metal Prices'!$L$4:$Z$4,'Historical Metal Prices'!$L$10:$Z$10)</f>
        <v>0.39454963749458249</v>
      </c>
      <c r="G3523" s="77">
        <f t="shared" si="109"/>
        <v>24038.549376312865</v>
      </c>
    </row>
    <row r="3524" spans="1:7" x14ac:dyDescent="0.2">
      <c r="A3524" s="79">
        <v>41267</v>
      </c>
      <c r="B3524" s="77">
        <v>17237.5</v>
      </c>
      <c r="C3524" s="84">
        <v>138732</v>
      </c>
      <c r="E3524">
        <f t="shared" si="108"/>
        <v>2012</v>
      </c>
      <c r="F3524" s="57">
        <f>_xlfn.XLOOKUP(E3524,'Historical Metal Prices'!$L$4:$Z$4,'Historical Metal Prices'!$L$10:$Z$10)</f>
        <v>0.39454963749458249</v>
      </c>
      <c r="G3524" s="77">
        <f t="shared" si="109"/>
        <v>24038.549376312865</v>
      </c>
    </row>
    <row r="3525" spans="1:7" x14ac:dyDescent="0.2">
      <c r="A3525" s="79">
        <v>41264</v>
      </c>
      <c r="B3525" s="77">
        <v>17281</v>
      </c>
      <c r="C3525" s="84">
        <v>138732</v>
      </c>
      <c r="E3525">
        <f t="shared" si="108"/>
        <v>2012</v>
      </c>
      <c r="F3525" s="57">
        <f>_xlfn.XLOOKUP(E3525,'Historical Metal Prices'!$L$4:$Z$4,'Historical Metal Prices'!$L$10:$Z$10)</f>
        <v>0.39454963749458249</v>
      </c>
      <c r="G3525" s="77">
        <f t="shared" si="109"/>
        <v>24099.212285543879</v>
      </c>
    </row>
    <row r="3526" spans="1:7" x14ac:dyDescent="0.2">
      <c r="A3526" s="79">
        <v>41263</v>
      </c>
      <c r="B3526" s="77">
        <v>17502</v>
      </c>
      <c r="C3526" s="84">
        <v>139098</v>
      </c>
      <c r="E3526">
        <f t="shared" si="108"/>
        <v>2012</v>
      </c>
      <c r="F3526" s="57">
        <f>_xlfn.XLOOKUP(E3526,'Historical Metal Prices'!$L$4:$Z$4,'Historical Metal Prices'!$L$10:$Z$10)</f>
        <v>0.39454963749458249</v>
      </c>
      <c r="G3526" s="77">
        <f t="shared" si="109"/>
        <v>24407.407755430184</v>
      </c>
    </row>
    <row r="3527" spans="1:7" x14ac:dyDescent="0.2">
      <c r="A3527" s="79">
        <v>41262</v>
      </c>
      <c r="B3527" s="77">
        <v>17675</v>
      </c>
      <c r="C3527" s="84">
        <v>138372</v>
      </c>
      <c r="E3527">
        <f t="shared" si="108"/>
        <v>2012</v>
      </c>
      <c r="F3527" s="57">
        <f>_xlfn.XLOOKUP(E3527,'Historical Metal Prices'!$L$4:$Z$4,'Historical Metal Prices'!$L$10:$Z$10)</f>
        <v>0.39454963749458249</v>
      </c>
      <c r="G3527" s="77">
        <f t="shared" si="109"/>
        <v>24648.664842716746</v>
      </c>
    </row>
    <row r="3528" spans="1:7" x14ac:dyDescent="0.2">
      <c r="A3528" s="79">
        <v>41261</v>
      </c>
      <c r="B3528" s="77">
        <v>17732</v>
      </c>
      <c r="C3528" s="84">
        <v>138330</v>
      </c>
      <c r="E3528">
        <f t="shared" si="108"/>
        <v>2012</v>
      </c>
      <c r="F3528" s="57">
        <f>_xlfn.XLOOKUP(E3528,'Historical Metal Prices'!$L$4:$Z$4,'Historical Metal Prices'!$L$10:$Z$10)</f>
        <v>0.39454963749458249</v>
      </c>
      <c r="G3528" s="77">
        <f t="shared" si="109"/>
        <v>24728.154172053935</v>
      </c>
    </row>
    <row r="3529" spans="1:7" x14ac:dyDescent="0.2">
      <c r="A3529" s="79">
        <v>41260</v>
      </c>
      <c r="B3529" s="77">
        <v>17538</v>
      </c>
      <c r="C3529" s="84">
        <v>137388</v>
      </c>
      <c r="E3529">
        <f t="shared" si="108"/>
        <v>2012</v>
      </c>
      <c r="F3529" s="57">
        <f>_xlfn.XLOOKUP(E3529,'Historical Metal Prices'!$L$4:$Z$4,'Historical Metal Prices'!$L$10:$Z$10)</f>
        <v>0.39454963749458249</v>
      </c>
      <c r="G3529" s="77">
        <f t="shared" si="109"/>
        <v>24457.611542379989</v>
      </c>
    </row>
    <row r="3530" spans="1:7" x14ac:dyDescent="0.2">
      <c r="A3530" s="79">
        <v>41257</v>
      </c>
      <c r="B3530" s="77">
        <v>17809.5</v>
      </c>
      <c r="C3530" s="84">
        <v>138030</v>
      </c>
      <c r="E3530">
        <f t="shared" si="108"/>
        <v>2012</v>
      </c>
      <c r="F3530" s="57">
        <f>_xlfn.XLOOKUP(E3530,'Historical Metal Prices'!$L$4:$Z$4,'Historical Metal Prices'!$L$10:$Z$10)</f>
        <v>0.39454963749458249</v>
      </c>
      <c r="G3530" s="77">
        <f t="shared" si="109"/>
        <v>24836.231768959766</v>
      </c>
    </row>
    <row r="3531" spans="1:7" x14ac:dyDescent="0.2">
      <c r="A3531" s="79">
        <v>41256</v>
      </c>
      <c r="B3531" s="77">
        <v>17636</v>
      </c>
      <c r="C3531" s="84">
        <v>137820</v>
      </c>
      <c r="E3531">
        <f t="shared" ref="E3531:E3594" si="110">YEAR(A3531)</f>
        <v>2012</v>
      </c>
      <c r="F3531" s="57">
        <f>_xlfn.XLOOKUP(E3531,'Historical Metal Prices'!$L$4:$Z$4,'Historical Metal Prices'!$L$10:$Z$10)</f>
        <v>0.39454963749458249</v>
      </c>
      <c r="G3531" s="77">
        <f t="shared" ref="G3531:G3594" si="111">IFERROR(B3531*(1+F3531),G3532)</f>
        <v>24594.277406854457</v>
      </c>
    </row>
    <row r="3532" spans="1:7" x14ac:dyDescent="0.2">
      <c r="A3532" s="79">
        <v>41255</v>
      </c>
      <c r="B3532" s="77">
        <v>17632</v>
      </c>
      <c r="C3532" s="84">
        <v>137598</v>
      </c>
      <c r="E3532">
        <f t="shared" si="110"/>
        <v>2012</v>
      </c>
      <c r="F3532" s="57">
        <f>_xlfn.XLOOKUP(E3532,'Historical Metal Prices'!$L$4:$Z$4,'Historical Metal Prices'!$L$10:$Z$10)</f>
        <v>0.39454963749458249</v>
      </c>
      <c r="G3532" s="77">
        <f t="shared" si="111"/>
        <v>24588.699208304479</v>
      </c>
    </row>
    <row r="3533" spans="1:7" x14ac:dyDescent="0.2">
      <c r="A3533" s="79">
        <v>41254</v>
      </c>
      <c r="B3533" s="77">
        <v>17734</v>
      </c>
      <c r="C3533" s="84">
        <v>137472</v>
      </c>
      <c r="E3533">
        <f t="shared" si="110"/>
        <v>2012</v>
      </c>
      <c r="F3533" s="57">
        <f>_xlfn.XLOOKUP(E3533,'Historical Metal Prices'!$L$4:$Z$4,'Historical Metal Prices'!$L$10:$Z$10)</f>
        <v>0.39454963749458249</v>
      </c>
      <c r="G3533" s="77">
        <f t="shared" si="111"/>
        <v>24730.943271328924</v>
      </c>
    </row>
    <row r="3534" spans="1:7" x14ac:dyDescent="0.2">
      <c r="A3534" s="79">
        <v>41253</v>
      </c>
      <c r="B3534" s="77">
        <v>17714</v>
      </c>
      <c r="C3534" s="84">
        <v>137472</v>
      </c>
      <c r="E3534">
        <f t="shared" si="110"/>
        <v>2012</v>
      </c>
      <c r="F3534" s="57">
        <f>_xlfn.XLOOKUP(E3534,'Historical Metal Prices'!$L$4:$Z$4,'Historical Metal Prices'!$L$10:$Z$10)</f>
        <v>0.39454963749458249</v>
      </c>
      <c r="G3534" s="77">
        <f t="shared" si="111"/>
        <v>24703.052278579034</v>
      </c>
    </row>
    <row r="3535" spans="1:7" x14ac:dyDescent="0.2">
      <c r="A3535" s="79">
        <v>41250</v>
      </c>
      <c r="B3535" s="77">
        <v>17165</v>
      </c>
      <c r="C3535" s="84">
        <v>138024</v>
      </c>
      <c r="E3535">
        <f t="shared" si="110"/>
        <v>2012</v>
      </c>
      <c r="F3535" s="57">
        <f>_xlfn.XLOOKUP(E3535,'Historical Metal Prices'!$L$4:$Z$4,'Historical Metal Prices'!$L$10:$Z$10)</f>
        <v>0.39454963749458249</v>
      </c>
      <c r="G3535" s="77">
        <f t="shared" si="111"/>
        <v>23937.444527594507</v>
      </c>
    </row>
    <row r="3536" spans="1:7" x14ac:dyDescent="0.2">
      <c r="A3536" s="79">
        <v>41249</v>
      </c>
      <c r="B3536" s="77">
        <v>17140</v>
      </c>
      <c r="C3536" s="84">
        <v>138558</v>
      </c>
      <c r="E3536">
        <f t="shared" si="110"/>
        <v>2012</v>
      </c>
      <c r="F3536" s="57">
        <f>_xlfn.XLOOKUP(E3536,'Historical Metal Prices'!$L$4:$Z$4,'Historical Metal Prices'!$L$10:$Z$10)</f>
        <v>0.39454963749458249</v>
      </c>
      <c r="G3536" s="77">
        <f t="shared" si="111"/>
        <v>23902.580786657145</v>
      </c>
    </row>
    <row r="3537" spans="1:7" x14ac:dyDescent="0.2">
      <c r="A3537" s="79">
        <v>41248</v>
      </c>
      <c r="B3537" s="77">
        <v>17490</v>
      </c>
      <c r="C3537" s="84">
        <v>138654</v>
      </c>
      <c r="E3537">
        <f t="shared" si="110"/>
        <v>2012</v>
      </c>
      <c r="F3537" s="57">
        <f>_xlfn.XLOOKUP(E3537,'Historical Metal Prices'!$L$4:$Z$4,'Historical Metal Prices'!$L$10:$Z$10)</f>
        <v>0.39454963749458249</v>
      </c>
      <c r="G3537" s="77">
        <f t="shared" si="111"/>
        <v>24390.673159780246</v>
      </c>
    </row>
    <row r="3538" spans="1:7" x14ac:dyDescent="0.2">
      <c r="A3538" s="79">
        <v>41247</v>
      </c>
      <c r="B3538" s="77">
        <v>17445</v>
      </c>
      <c r="C3538" s="84">
        <v>138354</v>
      </c>
      <c r="E3538">
        <f t="shared" si="110"/>
        <v>2012</v>
      </c>
      <c r="F3538" s="57">
        <f>_xlfn.XLOOKUP(E3538,'Historical Metal Prices'!$L$4:$Z$4,'Historical Metal Prices'!$L$10:$Z$10)</f>
        <v>0.39454963749458249</v>
      </c>
      <c r="G3538" s="77">
        <f t="shared" si="111"/>
        <v>24327.918426092991</v>
      </c>
    </row>
    <row r="3539" spans="1:7" x14ac:dyDescent="0.2">
      <c r="A3539" s="79">
        <v>41246</v>
      </c>
      <c r="B3539" s="77">
        <v>17439.5</v>
      </c>
      <c r="C3539" s="84">
        <v>138360</v>
      </c>
      <c r="E3539">
        <f t="shared" si="110"/>
        <v>2012</v>
      </c>
      <c r="F3539" s="57">
        <f>_xlfn.XLOOKUP(E3539,'Historical Metal Prices'!$L$4:$Z$4,'Historical Metal Prices'!$L$10:$Z$10)</f>
        <v>0.39454963749458249</v>
      </c>
      <c r="G3539" s="77">
        <f t="shared" si="111"/>
        <v>24320.248403086771</v>
      </c>
    </row>
    <row r="3540" spans="1:7" x14ac:dyDescent="0.2">
      <c r="A3540" s="79">
        <v>41243</v>
      </c>
      <c r="B3540" s="77">
        <v>17598</v>
      </c>
      <c r="C3540" s="84">
        <v>136170</v>
      </c>
      <c r="E3540">
        <f t="shared" si="110"/>
        <v>2012</v>
      </c>
      <c r="F3540" s="57">
        <f>_xlfn.XLOOKUP(E3540,'Historical Metal Prices'!$L$4:$Z$4,'Historical Metal Prices'!$L$10:$Z$10)</f>
        <v>0.39454963749458249</v>
      </c>
      <c r="G3540" s="77">
        <f t="shared" si="111"/>
        <v>24541.284520629662</v>
      </c>
    </row>
    <row r="3541" spans="1:7" x14ac:dyDescent="0.2">
      <c r="A3541" s="79">
        <v>41242</v>
      </c>
      <c r="B3541" s="77">
        <v>16949</v>
      </c>
      <c r="C3541" s="84">
        <v>136374</v>
      </c>
      <c r="E3541">
        <f t="shared" si="110"/>
        <v>2012</v>
      </c>
      <c r="F3541" s="57">
        <f>_xlfn.XLOOKUP(E3541,'Historical Metal Prices'!$L$4:$Z$4,'Historical Metal Prices'!$L$10:$Z$10)</f>
        <v>0.39454963749458249</v>
      </c>
      <c r="G3541" s="77">
        <f t="shared" si="111"/>
        <v>23636.221805895679</v>
      </c>
    </row>
    <row r="3542" spans="1:7" x14ac:dyDescent="0.2">
      <c r="A3542" s="79">
        <v>41241</v>
      </c>
      <c r="B3542" s="77">
        <v>16930</v>
      </c>
      <c r="C3542" s="84">
        <v>136356</v>
      </c>
      <c r="E3542">
        <f t="shared" si="110"/>
        <v>2012</v>
      </c>
      <c r="F3542" s="57">
        <f>_xlfn.XLOOKUP(E3542,'Historical Metal Prices'!$L$4:$Z$4,'Historical Metal Prices'!$L$10:$Z$10)</f>
        <v>0.39454963749458249</v>
      </c>
      <c r="G3542" s="77">
        <f t="shared" si="111"/>
        <v>23609.725362783283</v>
      </c>
    </row>
    <row r="3543" spans="1:7" x14ac:dyDescent="0.2">
      <c r="A3543" s="79">
        <v>41240</v>
      </c>
      <c r="B3543" s="77">
        <v>16899</v>
      </c>
      <c r="C3543" s="84">
        <v>136386</v>
      </c>
      <c r="E3543">
        <f t="shared" si="110"/>
        <v>2012</v>
      </c>
      <c r="F3543" s="57">
        <f>_xlfn.XLOOKUP(E3543,'Historical Metal Prices'!$L$4:$Z$4,'Historical Metal Prices'!$L$10:$Z$10)</f>
        <v>0.39454963749458249</v>
      </c>
      <c r="G3543" s="77">
        <f t="shared" si="111"/>
        <v>23566.49432402095</v>
      </c>
    </row>
    <row r="3544" spans="1:7" x14ac:dyDescent="0.2">
      <c r="A3544" s="79">
        <v>41239</v>
      </c>
      <c r="B3544" s="77">
        <v>16398.5</v>
      </c>
      <c r="C3544" s="84">
        <v>134448</v>
      </c>
      <c r="E3544">
        <f t="shared" si="110"/>
        <v>2012</v>
      </c>
      <c r="F3544" s="57">
        <f>_xlfn.XLOOKUP(E3544,'Historical Metal Prices'!$L$4:$Z$4,'Historical Metal Prices'!$L$10:$Z$10)</f>
        <v>0.39454963749458249</v>
      </c>
      <c r="G3544" s="77">
        <f t="shared" si="111"/>
        <v>22868.52223045491</v>
      </c>
    </row>
    <row r="3545" spans="1:7" x14ac:dyDescent="0.2">
      <c r="A3545" s="79">
        <v>41236</v>
      </c>
      <c r="B3545" s="77">
        <v>16563</v>
      </c>
      <c r="C3545" s="84">
        <v>134646</v>
      </c>
      <c r="E3545">
        <f t="shared" si="110"/>
        <v>2012</v>
      </c>
      <c r="F3545" s="57">
        <f>_xlfn.XLOOKUP(E3545,'Historical Metal Prices'!$L$4:$Z$4,'Historical Metal Prices'!$L$10:$Z$10)</f>
        <v>0.39454963749458249</v>
      </c>
      <c r="G3545" s="77">
        <f t="shared" si="111"/>
        <v>23097.925645822768</v>
      </c>
    </row>
    <row r="3546" spans="1:7" x14ac:dyDescent="0.2">
      <c r="A3546" s="79">
        <v>41235</v>
      </c>
      <c r="B3546" s="77">
        <v>16501</v>
      </c>
      <c r="C3546" s="84">
        <v>133812</v>
      </c>
      <c r="E3546">
        <f t="shared" si="110"/>
        <v>2012</v>
      </c>
      <c r="F3546" s="57">
        <f>_xlfn.XLOOKUP(E3546,'Historical Metal Prices'!$L$4:$Z$4,'Historical Metal Prices'!$L$10:$Z$10)</f>
        <v>0.39454963749458249</v>
      </c>
      <c r="G3546" s="77">
        <f t="shared" si="111"/>
        <v>23011.463568298106</v>
      </c>
    </row>
    <row r="3547" spans="1:7" x14ac:dyDescent="0.2">
      <c r="A3547" s="79">
        <v>41234</v>
      </c>
      <c r="B3547" s="77">
        <v>16640</v>
      </c>
      <c r="C3547" s="84">
        <v>133908</v>
      </c>
      <c r="E3547">
        <f t="shared" si="110"/>
        <v>2012</v>
      </c>
      <c r="F3547" s="57">
        <f>_xlfn.XLOOKUP(E3547,'Historical Metal Prices'!$L$4:$Z$4,'Historical Metal Prices'!$L$10:$Z$10)</f>
        <v>0.39454963749458249</v>
      </c>
      <c r="G3547" s="77">
        <f t="shared" si="111"/>
        <v>23205.305967909851</v>
      </c>
    </row>
    <row r="3548" spans="1:7" x14ac:dyDescent="0.2">
      <c r="A3548" s="79">
        <v>41233</v>
      </c>
      <c r="B3548" s="77">
        <v>16546</v>
      </c>
      <c r="C3548" s="84">
        <v>133578</v>
      </c>
      <c r="E3548">
        <f t="shared" si="110"/>
        <v>2012</v>
      </c>
      <c r="F3548" s="57">
        <f>_xlfn.XLOOKUP(E3548,'Historical Metal Prices'!$L$4:$Z$4,'Historical Metal Prices'!$L$10:$Z$10)</f>
        <v>0.39454963749458249</v>
      </c>
      <c r="G3548" s="77">
        <f t="shared" si="111"/>
        <v>23074.218301985362</v>
      </c>
    </row>
    <row r="3549" spans="1:7" x14ac:dyDescent="0.2">
      <c r="A3549" s="79">
        <v>41232</v>
      </c>
      <c r="B3549" s="77">
        <v>16410</v>
      </c>
      <c r="C3549" s="84">
        <v>133914</v>
      </c>
      <c r="E3549">
        <f t="shared" si="110"/>
        <v>2012</v>
      </c>
      <c r="F3549" s="57">
        <f>_xlfn.XLOOKUP(E3549,'Historical Metal Prices'!$L$4:$Z$4,'Historical Metal Prices'!$L$10:$Z$10)</f>
        <v>0.39454963749458249</v>
      </c>
      <c r="G3549" s="77">
        <f t="shared" si="111"/>
        <v>22884.5595512861</v>
      </c>
    </row>
    <row r="3550" spans="1:7" x14ac:dyDescent="0.2">
      <c r="A3550" s="79">
        <v>41229</v>
      </c>
      <c r="B3550" s="77">
        <v>15902.5</v>
      </c>
      <c r="C3550" s="84">
        <v>132636</v>
      </c>
      <c r="E3550">
        <f t="shared" si="110"/>
        <v>2012</v>
      </c>
      <c r="F3550" s="57">
        <f>_xlfn.XLOOKUP(E3550,'Historical Metal Prices'!$L$4:$Z$4,'Historical Metal Prices'!$L$10:$Z$10)</f>
        <v>0.39454963749458249</v>
      </c>
      <c r="G3550" s="77">
        <f t="shared" si="111"/>
        <v>22176.825610257598</v>
      </c>
    </row>
    <row r="3551" spans="1:7" x14ac:dyDescent="0.2">
      <c r="A3551" s="79">
        <v>41228</v>
      </c>
      <c r="B3551" s="77">
        <v>15858</v>
      </c>
      <c r="C3551" s="84">
        <v>132882</v>
      </c>
      <c r="E3551">
        <f t="shared" si="110"/>
        <v>2012</v>
      </c>
      <c r="F3551" s="57">
        <f>_xlfn.XLOOKUP(E3551,'Historical Metal Prices'!$L$4:$Z$4,'Historical Metal Prices'!$L$10:$Z$10)</f>
        <v>0.39454963749458249</v>
      </c>
      <c r="G3551" s="77">
        <f t="shared" si="111"/>
        <v>22114.768151389089</v>
      </c>
    </row>
    <row r="3552" spans="1:7" x14ac:dyDescent="0.2">
      <c r="A3552" s="79">
        <v>41227</v>
      </c>
      <c r="B3552" s="77">
        <v>16114</v>
      </c>
      <c r="C3552" s="84">
        <v>133458</v>
      </c>
      <c r="E3552">
        <f t="shared" si="110"/>
        <v>2012</v>
      </c>
      <c r="F3552" s="57">
        <f>_xlfn.XLOOKUP(E3552,'Historical Metal Prices'!$L$4:$Z$4,'Historical Metal Prices'!$L$10:$Z$10)</f>
        <v>0.39454963749458249</v>
      </c>
      <c r="G3552" s="77">
        <f t="shared" si="111"/>
        <v>22471.772858587701</v>
      </c>
    </row>
    <row r="3553" spans="1:7" x14ac:dyDescent="0.2">
      <c r="A3553" s="79">
        <v>41226</v>
      </c>
      <c r="B3553" s="77">
        <v>16011</v>
      </c>
      <c r="C3553" s="84">
        <v>133602</v>
      </c>
      <c r="E3553">
        <f t="shared" si="110"/>
        <v>2012</v>
      </c>
      <c r="F3553" s="57">
        <f>_xlfn.XLOOKUP(E3553,'Historical Metal Prices'!$L$4:$Z$4,'Historical Metal Prices'!$L$10:$Z$10)</f>
        <v>0.39454963749458249</v>
      </c>
      <c r="G3553" s="77">
        <f t="shared" si="111"/>
        <v>22328.134245925761</v>
      </c>
    </row>
    <row r="3554" spans="1:7" x14ac:dyDescent="0.2">
      <c r="A3554" s="79">
        <v>41225</v>
      </c>
      <c r="B3554" s="77">
        <v>16036</v>
      </c>
      <c r="C3554" s="84">
        <v>133104</v>
      </c>
      <c r="E3554">
        <f t="shared" si="110"/>
        <v>2012</v>
      </c>
      <c r="F3554" s="57">
        <f>_xlfn.XLOOKUP(E3554,'Historical Metal Prices'!$L$4:$Z$4,'Historical Metal Prices'!$L$10:$Z$10)</f>
        <v>0.39454963749458249</v>
      </c>
      <c r="G3554" s="77">
        <f t="shared" si="111"/>
        <v>22362.997986863124</v>
      </c>
    </row>
    <row r="3555" spans="1:7" x14ac:dyDescent="0.2">
      <c r="A3555" s="79">
        <v>41222</v>
      </c>
      <c r="B3555" s="77">
        <v>15907</v>
      </c>
      <c r="C3555" s="84">
        <v>129792</v>
      </c>
      <c r="E3555">
        <f t="shared" si="110"/>
        <v>2012</v>
      </c>
      <c r="F3555" s="57">
        <f>_xlfn.XLOOKUP(E3555,'Historical Metal Prices'!$L$4:$Z$4,'Historical Metal Prices'!$L$10:$Z$10)</f>
        <v>0.39454963749458249</v>
      </c>
      <c r="G3555" s="77">
        <f t="shared" si="111"/>
        <v>22183.101083626323</v>
      </c>
    </row>
    <row r="3556" spans="1:7" x14ac:dyDescent="0.2">
      <c r="A3556" s="79">
        <v>41221</v>
      </c>
      <c r="B3556" s="77">
        <v>16115</v>
      </c>
      <c r="C3556" s="84">
        <v>130236</v>
      </c>
      <c r="E3556">
        <f t="shared" si="110"/>
        <v>2012</v>
      </c>
      <c r="F3556" s="57">
        <f>_xlfn.XLOOKUP(E3556,'Historical Metal Prices'!$L$4:$Z$4,'Historical Metal Prices'!$L$10:$Z$10)</f>
        <v>0.39454963749458249</v>
      </c>
      <c r="G3556" s="77">
        <f t="shared" si="111"/>
        <v>22473.167408225196</v>
      </c>
    </row>
    <row r="3557" spans="1:7" x14ac:dyDescent="0.2">
      <c r="A3557" s="79">
        <v>41220</v>
      </c>
      <c r="B3557" s="77">
        <v>15946</v>
      </c>
      <c r="C3557" s="84">
        <v>130764</v>
      </c>
      <c r="E3557">
        <f t="shared" si="110"/>
        <v>2012</v>
      </c>
      <c r="F3557" s="57">
        <f>_xlfn.XLOOKUP(E3557,'Historical Metal Prices'!$L$4:$Z$4,'Historical Metal Prices'!$L$10:$Z$10)</f>
        <v>0.39454963749458249</v>
      </c>
      <c r="G3557" s="77">
        <f t="shared" si="111"/>
        <v>22237.488519488612</v>
      </c>
    </row>
    <row r="3558" spans="1:7" x14ac:dyDescent="0.2">
      <c r="A3558" s="79">
        <v>41219</v>
      </c>
      <c r="B3558" s="77">
        <v>16025</v>
      </c>
      <c r="C3558" s="84">
        <v>130500</v>
      </c>
      <c r="E3558">
        <f t="shared" si="110"/>
        <v>2012</v>
      </c>
      <c r="F3558" s="57">
        <f>_xlfn.XLOOKUP(E3558,'Historical Metal Prices'!$L$4:$Z$4,'Historical Metal Prices'!$L$10:$Z$10)</f>
        <v>0.39454963749458249</v>
      </c>
      <c r="G3558" s="77">
        <f t="shared" si="111"/>
        <v>22347.657940850684</v>
      </c>
    </row>
    <row r="3559" spans="1:7" x14ac:dyDescent="0.2">
      <c r="A3559" s="79">
        <v>41218</v>
      </c>
      <c r="B3559" s="77">
        <v>15852</v>
      </c>
      <c r="C3559" s="84">
        <v>130548</v>
      </c>
      <c r="E3559">
        <f t="shared" si="110"/>
        <v>2012</v>
      </c>
      <c r="F3559" s="57">
        <f>_xlfn.XLOOKUP(E3559,'Historical Metal Prices'!$L$4:$Z$4,'Historical Metal Prices'!$L$10:$Z$10)</f>
        <v>0.39454963749458249</v>
      </c>
      <c r="G3559" s="77">
        <f t="shared" si="111"/>
        <v>22106.400853564122</v>
      </c>
    </row>
    <row r="3560" spans="1:7" x14ac:dyDescent="0.2">
      <c r="A3560" s="79">
        <v>41215</v>
      </c>
      <c r="B3560" s="77">
        <v>15928</v>
      </c>
      <c r="C3560" s="84">
        <v>130128</v>
      </c>
      <c r="E3560">
        <f t="shared" si="110"/>
        <v>2012</v>
      </c>
      <c r="F3560" s="57">
        <f>_xlfn.XLOOKUP(E3560,'Historical Metal Prices'!$L$4:$Z$4,'Historical Metal Prices'!$L$10:$Z$10)</f>
        <v>0.39454963749458249</v>
      </c>
      <c r="G3560" s="77">
        <f t="shared" si="111"/>
        <v>22212.386626013711</v>
      </c>
    </row>
    <row r="3561" spans="1:7" x14ac:dyDescent="0.2">
      <c r="A3561" s="79">
        <v>41214</v>
      </c>
      <c r="B3561" s="77">
        <v>16249</v>
      </c>
      <c r="C3561" s="84">
        <v>130182</v>
      </c>
      <c r="E3561">
        <f t="shared" si="110"/>
        <v>2012</v>
      </c>
      <c r="F3561" s="57">
        <f>_xlfn.XLOOKUP(E3561,'Historical Metal Prices'!$L$4:$Z$4,'Historical Metal Prices'!$L$10:$Z$10)</f>
        <v>0.39454963749458249</v>
      </c>
      <c r="G3561" s="77">
        <f t="shared" si="111"/>
        <v>22660.037059649472</v>
      </c>
    </row>
    <row r="3562" spans="1:7" x14ac:dyDescent="0.2">
      <c r="A3562" s="79">
        <v>41213</v>
      </c>
      <c r="B3562" s="77">
        <v>16135</v>
      </c>
      <c r="C3562" s="84">
        <v>130284</v>
      </c>
      <c r="E3562">
        <f t="shared" si="110"/>
        <v>2012</v>
      </c>
      <c r="F3562" s="57">
        <f>_xlfn.XLOOKUP(E3562,'Historical Metal Prices'!$L$4:$Z$4,'Historical Metal Prices'!$L$10:$Z$10)</f>
        <v>0.39454963749458249</v>
      </c>
      <c r="G3562" s="77">
        <f t="shared" si="111"/>
        <v>22501.058400975089</v>
      </c>
    </row>
    <row r="3563" spans="1:7" x14ac:dyDescent="0.2">
      <c r="A3563" s="79">
        <v>41212</v>
      </c>
      <c r="B3563" s="77">
        <v>15990</v>
      </c>
      <c r="C3563" s="84">
        <v>129720</v>
      </c>
      <c r="E3563">
        <f t="shared" si="110"/>
        <v>2012</v>
      </c>
      <c r="F3563" s="57">
        <f>_xlfn.XLOOKUP(E3563,'Historical Metal Prices'!$L$4:$Z$4,'Historical Metal Prices'!$L$10:$Z$10)</f>
        <v>0.39454963749458249</v>
      </c>
      <c r="G3563" s="77">
        <f t="shared" si="111"/>
        <v>22298.848703538373</v>
      </c>
    </row>
    <row r="3564" spans="1:7" x14ac:dyDescent="0.2">
      <c r="A3564" s="79">
        <v>41211</v>
      </c>
      <c r="B3564" s="77">
        <v>15905</v>
      </c>
      <c r="C3564" s="84">
        <v>129720</v>
      </c>
      <c r="E3564">
        <f t="shared" si="110"/>
        <v>2012</v>
      </c>
      <c r="F3564" s="57">
        <f>_xlfn.XLOOKUP(E3564,'Historical Metal Prices'!$L$4:$Z$4,'Historical Metal Prices'!$L$10:$Z$10)</f>
        <v>0.39454963749458249</v>
      </c>
      <c r="G3564" s="77">
        <f t="shared" si="111"/>
        <v>22180.311984351334</v>
      </c>
    </row>
    <row r="3565" spans="1:7" x14ac:dyDescent="0.2">
      <c r="A3565" s="79">
        <v>41208</v>
      </c>
      <c r="B3565" s="77">
        <v>15941.5</v>
      </c>
      <c r="C3565" s="84">
        <v>128934</v>
      </c>
      <c r="E3565">
        <f t="shared" si="110"/>
        <v>2012</v>
      </c>
      <c r="F3565" s="57">
        <f>_xlfn.XLOOKUP(E3565,'Historical Metal Prices'!$L$4:$Z$4,'Historical Metal Prices'!$L$10:$Z$10)</f>
        <v>0.39454963749458249</v>
      </c>
      <c r="G3565" s="77">
        <f t="shared" si="111"/>
        <v>22231.213046119887</v>
      </c>
    </row>
    <row r="3566" spans="1:7" x14ac:dyDescent="0.2">
      <c r="A3566" s="79">
        <v>41207</v>
      </c>
      <c r="B3566" s="77">
        <v>16071</v>
      </c>
      <c r="C3566" s="84">
        <v>129012</v>
      </c>
      <c r="E3566">
        <f t="shared" si="110"/>
        <v>2012</v>
      </c>
      <c r="F3566" s="57">
        <f>_xlfn.XLOOKUP(E3566,'Historical Metal Prices'!$L$4:$Z$4,'Historical Metal Prices'!$L$10:$Z$10)</f>
        <v>0.39454963749458249</v>
      </c>
      <c r="G3566" s="77">
        <f t="shared" si="111"/>
        <v>22411.807224175434</v>
      </c>
    </row>
    <row r="3567" spans="1:7" x14ac:dyDescent="0.2">
      <c r="A3567" s="79">
        <v>41206</v>
      </c>
      <c r="B3567" s="77">
        <v>16336</v>
      </c>
      <c r="C3567" s="84">
        <v>128718</v>
      </c>
      <c r="E3567">
        <f t="shared" si="110"/>
        <v>2012</v>
      </c>
      <c r="F3567" s="57">
        <f>_xlfn.XLOOKUP(E3567,'Historical Metal Prices'!$L$4:$Z$4,'Historical Metal Prices'!$L$10:$Z$10)</f>
        <v>0.39454963749458249</v>
      </c>
      <c r="G3567" s="77">
        <f t="shared" si="111"/>
        <v>22781.3628781115</v>
      </c>
    </row>
    <row r="3568" spans="1:7" x14ac:dyDescent="0.2">
      <c r="A3568" s="79">
        <v>41205</v>
      </c>
      <c r="B3568" s="77">
        <v>16287</v>
      </c>
      <c r="C3568" s="84">
        <v>127914</v>
      </c>
      <c r="E3568">
        <f t="shared" si="110"/>
        <v>2012</v>
      </c>
      <c r="F3568" s="57">
        <f>_xlfn.XLOOKUP(E3568,'Historical Metal Prices'!$L$4:$Z$4,'Historical Metal Prices'!$L$10:$Z$10)</f>
        <v>0.39454963749458249</v>
      </c>
      <c r="G3568" s="77">
        <f t="shared" si="111"/>
        <v>22713.029945874267</v>
      </c>
    </row>
    <row r="3569" spans="1:7" x14ac:dyDescent="0.2">
      <c r="A3569" s="79">
        <v>41204</v>
      </c>
      <c r="B3569" s="77">
        <v>16521</v>
      </c>
      <c r="C3569" s="84">
        <v>127938</v>
      </c>
      <c r="E3569">
        <f t="shared" si="110"/>
        <v>2012</v>
      </c>
      <c r="F3569" s="57">
        <f>_xlfn.XLOOKUP(E3569,'Historical Metal Prices'!$L$4:$Z$4,'Historical Metal Prices'!$L$10:$Z$10)</f>
        <v>0.39454963749458249</v>
      </c>
      <c r="G3569" s="77">
        <f t="shared" si="111"/>
        <v>23039.354561047996</v>
      </c>
    </row>
    <row r="3570" spans="1:7" x14ac:dyDescent="0.2">
      <c r="A3570" s="79">
        <v>41201</v>
      </c>
      <c r="B3570" s="77">
        <v>16884.5</v>
      </c>
      <c r="C3570" s="84">
        <v>127134</v>
      </c>
      <c r="E3570">
        <f t="shared" si="110"/>
        <v>2012</v>
      </c>
      <c r="F3570" s="57">
        <f>_xlfn.XLOOKUP(E3570,'Historical Metal Prices'!$L$4:$Z$4,'Historical Metal Prices'!$L$10:$Z$10)</f>
        <v>0.39454963749458249</v>
      </c>
      <c r="G3570" s="77">
        <f t="shared" si="111"/>
        <v>23546.273354277277</v>
      </c>
    </row>
    <row r="3571" spans="1:7" x14ac:dyDescent="0.2">
      <c r="A3571" s="79">
        <v>41200</v>
      </c>
      <c r="B3571" s="77">
        <v>17251</v>
      </c>
      <c r="C3571" s="84">
        <v>127500</v>
      </c>
      <c r="E3571">
        <f t="shared" si="110"/>
        <v>2012</v>
      </c>
      <c r="F3571" s="57">
        <f>_xlfn.XLOOKUP(E3571,'Historical Metal Prices'!$L$4:$Z$4,'Historical Metal Prices'!$L$10:$Z$10)</f>
        <v>0.39454963749458249</v>
      </c>
      <c r="G3571" s="77">
        <f t="shared" si="111"/>
        <v>24057.375796419041</v>
      </c>
    </row>
    <row r="3572" spans="1:7" x14ac:dyDescent="0.2">
      <c r="A3572" s="79">
        <v>41199</v>
      </c>
      <c r="B3572" s="77">
        <v>17110</v>
      </c>
      <c r="C3572" s="84">
        <v>127152</v>
      </c>
      <c r="E3572">
        <f t="shared" si="110"/>
        <v>2012</v>
      </c>
      <c r="F3572" s="57">
        <f>_xlfn.XLOOKUP(E3572,'Historical Metal Prices'!$L$4:$Z$4,'Historical Metal Prices'!$L$10:$Z$10)</f>
        <v>0.39454963749458249</v>
      </c>
      <c r="G3572" s="77">
        <f t="shared" si="111"/>
        <v>23860.744297532307</v>
      </c>
    </row>
    <row r="3573" spans="1:7" x14ac:dyDescent="0.2">
      <c r="A3573" s="79">
        <v>41198</v>
      </c>
      <c r="B3573" s="77">
        <v>16859</v>
      </c>
      <c r="C3573" s="84">
        <v>127956</v>
      </c>
      <c r="E3573">
        <f t="shared" si="110"/>
        <v>2012</v>
      </c>
      <c r="F3573" s="57">
        <f>_xlfn.XLOOKUP(E3573,'Historical Metal Prices'!$L$4:$Z$4,'Historical Metal Prices'!$L$10:$Z$10)</f>
        <v>0.39454963749458249</v>
      </c>
      <c r="G3573" s="77">
        <f t="shared" si="111"/>
        <v>23510.712338521167</v>
      </c>
    </row>
    <row r="3574" spans="1:7" x14ac:dyDescent="0.2">
      <c r="A3574" s="79">
        <v>41197</v>
      </c>
      <c r="B3574" s="77">
        <v>17026</v>
      </c>
      <c r="C3574" s="84">
        <v>128544</v>
      </c>
      <c r="E3574">
        <f t="shared" si="110"/>
        <v>2012</v>
      </c>
      <c r="F3574" s="57">
        <f>_xlfn.XLOOKUP(E3574,'Historical Metal Prices'!$L$4:$Z$4,'Historical Metal Prices'!$L$10:$Z$10)</f>
        <v>0.39454963749458249</v>
      </c>
      <c r="G3574" s="77">
        <f t="shared" si="111"/>
        <v>23743.602127982762</v>
      </c>
    </row>
    <row r="3575" spans="1:7" x14ac:dyDescent="0.2">
      <c r="A3575" s="79">
        <v>41194</v>
      </c>
      <c r="B3575" s="77">
        <v>17015</v>
      </c>
      <c r="C3575" s="84">
        <v>126342</v>
      </c>
      <c r="E3575">
        <f t="shared" si="110"/>
        <v>2012</v>
      </c>
      <c r="F3575" s="57">
        <f>_xlfn.XLOOKUP(E3575,'Historical Metal Prices'!$L$4:$Z$4,'Historical Metal Prices'!$L$10:$Z$10)</f>
        <v>0.39454963749458249</v>
      </c>
      <c r="G3575" s="77">
        <f t="shared" si="111"/>
        <v>23728.262081970322</v>
      </c>
    </row>
    <row r="3576" spans="1:7" x14ac:dyDescent="0.2">
      <c r="A3576" s="79">
        <v>41193</v>
      </c>
      <c r="B3576" s="77">
        <v>17662</v>
      </c>
      <c r="C3576" s="84">
        <v>124608</v>
      </c>
      <c r="E3576">
        <f t="shared" si="110"/>
        <v>2012</v>
      </c>
      <c r="F3576" s="57">
        <f>_xlfn.XLOOKUP(E3576,'Historical Metal Prices'!$L$4:$Z$4,'Historical Metal Prices'!$L$10:$Z$10)</f>
        <v>0.39454963749458249</v>
      </c>
      <c r="G3576" s="77">
        <f t="shared" si="111"/>
        <v>24630.535697429317</v>
      </c>
    </row>
    <row r="3577" spans="1:7" x14ac:dyDescent="0.2">
      <c r="A3577" s="79">
        <v>41192</v>
      </c>
      <c r="B3577" s="77">
        <v>17611</v>
      </c>
      <c r="C3577" s="84">
        <v>124368</v>
      </c>
      <c r="E3577">
        <f t="shared" si="110"/>
        <v>2012</v>
      </c>
      <c r="F3577" s="57">
        <f>_xlfn.XLOOKUP(E3577,'Historical Metal Prices'!$L$4:$Z$4,'Historical Metal Prices'!$L$10:$Z$10)</f>
        <v>0.39454963749458249</v>
      </c>
      <c r="G3577" s="77">
        <f t="shared" si="111"/>
        <v>24559.413665917091</v>
      </c>
    </row>
    <row r="3578" spans="1:7" x14ac:dyDescent="0.2">
      <c r="A3578" s="79">
        <v>41191</v>
      </c>
      <c r="B3578" s="77">
        <v>17867</v>
      </c>
      <c r="C3578" s="84">
        <v>124350</v>
      </c>
      <c r="E3578">
        <f t="shared" si="110"/>
        <v>2012</v>
      </c>
      <c r="F3578" s="57">
        <f>_xlfn.XLOOKUP(E3578,'Historical Metal Prices'!$L$4:$Z$4,'Historical Metal Prices'!$L$10:$Z$10)</f>
        <v>0.39454963749458249</v>
      </c>
      <c r="G3578" s="77">
        <f t="shared" si="111"/>
        <v>24916.418373115706</v>
      </c>
    </row>
    <row r="3579" spans="1:7" x14ac:dyDescent="0.2">
      <c r="A3579" s="79">
        <v>41190</v>
      </c>
      <c r="B3579" s="77">
        <v>18014</v>
      </c>
      <c r="C3579" s="84">
        <v>124248</v>
      </c>
      <c r="E3579">
        <f t="shared" si="110"/>
        <v>2012</v>
      </c>
      <c r="F3579" s="57">
        <f>_xlfn.XLOOKUP(E3579,'Historical Metal Prices'!$L$4:$Z$4,'Historical Metal Prices'!$L$10:$Z$10)</f>
        <v>0.39454963749458249</v>
      </c>
      <c r="G3579" s="77">
        <f t="shared" si="111"/>
        <v>25121.417169827408</v>
      </c>
    </row>
    <row r="3580" spans="1:7" x14ac:dyDescent="0.2">
      <c r="A3580" s="79">
        <v>41187</v>
      </c>
      <c r="B3580" s="77">
        <v>18243</v>
      </c>
      <c r="C3580" s="84">
        <v>124512</v>
      </c>
      <c r="E3580">
        <f t="shared" si="110"/>
        <v>2012</v>
      </c>
      <c r="F3580" s="57">
        <f>_xlfn.XLOOKUP(E3580,'Historical Metal Prices'!$L$4:$Z$4,'Historical Metal Prices'!$L$10:$Z$10)</f>
        <v>0.39454963749458249</v>
      </c>
      <c r="G3580" s="77">
        <f t="shared" si="111"/>
        <v>25440.769036813668</v>
      </c>
    </row>
    <row r="3581" spans="1:7" x14ac:dyDescent="0.2">
      <c r="A3581" s="79">
        <v>41186</v>
      </c>
      <c r="B3581" s="77">
        <v>18619</v>
      </c>
      <c r="C3581" s="84">
        <v>124860</v>
      </c>
      <c r="E3581">
        <f t="shared" si="110"/>
        <v>2012</v>
      </c>
      <c r="F3581" s="57">
        <f>_xlfn.XLOOKUP(E3581,'Historical Metal Prices'!$L$4:$Z$4,'Historical Metal Prices'!$L$10:$Z$10)</f>
        <v>0.39454963749458249</v>
      </c>
      <c r="G3581" s="77">
        <f t="shared" si="111"/>
        <v>25965.11970051163</v>
      </c>
    </row>
    <row r="3582" spans="1:7" x14ac:dyDescent="0.2">
      <c r="A3582" s="79">
        <v>41185</v>
      </c>
      <c r="B3582" s="77">
        <v>18466</v>
      </c>
      <c r="C3582" s="84">
        <v>123114</v>
      </c>
      <c r="E3582">
        <f t="shared" si="110"/>
        <v>2012</v>
      </c>
      <c r="F3582" s="57">
        <f>_xlfn.XLOOKUP(E3582,'Historical Metal Prices'!$L$4:$Z$4,'Historical Metal Prices'!$L$10:$Z$10)</f>
        <v>0.39454963749458249</v>
      </c>
      <c r="G3582" s="77">
        <f t="shared" si="111"/>
        <v>25751.753605974962</v>
      </c>
    </row>
    <row r="3583" spans="1:7" x14ac:dyDescent="0.2">
      <c r="A3583" s="79">
        <v>41184</v>
      </c>
      <c r="B3583" s="77">
        <v>18394</v>
      </c>
      <c r="C3583" s="84">
        <v>123522</v>
      </c>
      <c r="E3583">
        <f t="shared" si="110"/>
        <v>2012</v>
      </c>
      <c r="F3583" s="57">
        <f>_xlfn.XLOOKUP(E3583,'Historical Metal Prices'!$L$4:$Z$4,'Historical Metal Prices'!$L$10:$Z$10)</f>
        <v>0.39454963749458249</v>
      </c>
      <c r="G3583" s="77">
        <f t="shared" si="111"/>
        <v>25651.346032075351</v>
      </c>
    </row>
    <row r="3584" spans="1:7" x14ac:dyDescent="0.2">
      <c r="A3584" s="79">
        <v>41183</v>
      </c>
      <c r="B3584" s="77">
        <v>18673</v>
      </c>
      <c r="C3584" s="84">
        <v>123858</v>
      </c>
      <c r="E3584">
        <f t="shared" si="110"/>
        <v>2012</v>
      </c>
      <c r="F3584" s="57">
        <f>_xlfn.XLOOKUP(E3584,'Historical Metal Prices'!$L$4:$Z$4,'Historical Metal Prices'!$L$10:$Z$10)</f>
        <v>0.39454963749458249</v>
      </c>
      <c r="G3584" s="77">
        <f t="shared" si="111"/>
        <v>26040.42538093634</v>
      </c>
    </row>
    <row r="3585" spans="1:7" x14ac:dyDescent="0.2">
      <c r="A3585" s="79">
        <v>41180</v>
      </c>
      <c r="B3585" s="77">
        <v>18426</v>
      </c>
      <c r="C3585" s="84">
        <v>124074</v>
      </c>
      <c r="E3585">
        <f t="shared" si="110"/>
        <v>2012</v>
      </c>
      <c r="F3585" s="57">
        <f>_xlfn.XLOOKUP(E3585,'Historical Metal Prices'!$L$4:$Z$4,'Historical Metal Prices'!$L$10:$Z$10)</f>
        <v>0.39454963749458249</v>
      </c>
      <c r="G3585" s="77">
        <f t="shared" si="111"/>
        <v>25695.971620475178</v>
      </c>
    </row>
    <row r="3586" spans="1:7" x14ac:dyDescent="0.2">
      <c r="A3586" s="79">
        <v>41179</v>
      </c>
      <c r="B3586" s="77">
        <v>18299</v>
      </c>
      <c r="C3586" s="84">
        <v>122580</v>
      </c>
      <c r="E3586">
        <f t="shared" si="110"/>
        <v>2012</v>
      </c>
      <c r="F3586" s="57">
        <f>_xlfn.XLOOKUP(E3586,'Historical Metal Prices'!$L$4:$Z$4,'Historical Metal Prices'!$L$10:$Z$10)</f>
        <v>0.39454963749458249</v>
      </c>
      <c r="G3586" s="77">
        <f t="shared" si="111"/>
        <v>25518.863816513363</v>
      </c>
    </row>
    <row r="3587" spans="1:7" x14ac:dyDescent="0.2">
      <c r="A3587" s="79">
        <v>41178</v>
      </c>
      <c r="B3587" s="77">
        <v>18004</v>
      </c>
      <c r="C3587" s="84">
        <v>122256</v>
      </c>
      <c r="E3587">
        <f t="shared" si="110"/>
        <v>2012</v>
      </c>
      <c r="F3587" s="57">
        <f>_xlfn.XLOOKUP(E3587,'Historical Metal Prices'!$L$4:$Z$4,'Historical Metal Prices'!$L$10:$Z$10)</f>
        <v>0.39454963749458249</v>
      </c>
      <c r="G3587" s="77">
        <f t="shared" si="111"/>
        <v>25107.471673452463</v>
      </c>
    </row>
    <row r="3588" spans="1:7" x14ac:dyDescent="0.2">
      <c r="A3588" s="79">
        <v>41177</v>
      </c>
      <c r="B3588" s="77">
        <v>18350.5</v>
      </c>
      <c r="C3588" s="84">
        <v>122442</v>
      </c>
      <c r="E3588">
        <f t="shared" si="110"/>
        <v>2012</v>
      </c>
      <c r="F3588" s="57">
        <f>_xlfn.XLOOKUP(E3588,'Historical Metal Prices'!$L$4:$Z$4,'Historical Metal Prices'!$L$10:$Z$10)</f>
        <v>0.39454963749458249</v>
      </c>
      <c r="G3588" s="77">
        <f t="shared" si="111"/>
        <v>25590.683122844337</v>
      </c>
    </row>
    <row r="3589" spans="1:7" x14ac:dyDescent="0.2">
      <c r="A3589" s="79">
        <v>41176</v>
      </c>
      <c r="B3589" s="77">
        <v>17930</v>
      </c>
      <c r="C3589" s="84">
        <v>122442</v>
      </c>
      <c r="E3589">
        <f t="shared" si="110"/>
        <v>2012</v>
      </c>
      <c r="F3589" s="57">
        <f>_xlfn.XLOOKUP(E3589,'Historical Metal Prices'!$L$4:$Z$4,'Historical Metal Prices'!$L$10:$Z$10)</f>
        <v>0.39454963749458249</v>
      </c>
      <c r="G3589" s="77">
        <f t="shared" si="111"/>
        <v>25004.275000277863</v>
      </c>
    </row>
    <row r="3590" spans="1:7" x14ac:dyDescent="0.2">
      <c r="A3590" s="79">
        <v>41173</v>
      </c>
      <c r="B3590" s="77">
        <v>18136</v>
      </c>
      <c r="C3590" s="84">
        <v>122466</v>
      </c>
      <c r="E3590">
        <f t="shared" si="110"/>
        <v>2012</v>
      </c>
      <c r="F3590" s="57">
        <f>_xlfn.XLOOKUP(E3590,'Historical Metal Prices'!$L$4:$Z$4,'Historical Metal Prices'!$L$10:$Z$10)</f>
        <v>0.39454963749458249</v>
      </c>
      <c r="G3590" s="77">
        <f t="shared" si="111"/>
        <v>25291.552225601747</v>
      </c>
    </row>
    <row r="3591" spans="1:7" x14ac:dyDescent="0.2">
      <c r="A3591" s="79">
        <v>41172</v>
      </c>
      <c r="B3591" s="77">
        <v>17854.5</v>
      </c>
      <c r="C3591" s="84">
        <v>120852</v>
      </c>
      <c r="E3591">
        <f t="shared" si="110"/>
        <v>2012</v>
      </c>
      <c r="F3591" s="57">
        <f>_xlfn.XLOOKUP(E3591,'Historical Metal Prices'!$L$4:$Z$4,'Historical Metal Prices'!$L$10:$Z$10)</f>
        <v>0.39454963749458249</v>
      </c>
      <c r="G3591" s="77">
        <f t="shared" si="111"/>
        <v>24898.986502647022</v>
      </c>
    </row>
    <row r="3592" spans="1:7" x14ac:dyDescent="0.2">
      <c r="A3592" s="79">
        <v>41171</v>
      </c>
      <c r="B3592" s="77">
        <v>17717</v>
      </c>
      <c r="C3592" s="84">
        <v>120876</v>
      </c>
      <c r="E3592">
        <f t="shared" si="110"/>
        <v>2012</v>
      </c>
      <c r="F3592" s="57">
        <f>_xlfn.XLOOKUP(E3592,'Historical Metal Prices'!$L$4:$Z$4,'Historical Metal Prices'!$L$10:$Z$10)</f>
        <v>0.39454963749458249</v>
      </c>
      <c r="G3592" s="77">
        <f t="shared" si="111"/>
        <v>24707.235927491518</v>
      </c>
    </row>
    <row r="3593" spans="1:7" x14ac:dyDescent="0.2">
      <c r="A3593" s="79">
        <v>41170</v>
      </c>
      <c r="B3593" s="77">
        <v>17782.25</v>
      </c>
      <c r="C3593" s="84">
        <v>120936</v>
      </c>
      <c r="E3593">
        <f t="shared" si="110"/>
        <v>2012</v>
      </c>
      <c r="F3593" s="57">
        <f>_xlfn.XLOOKUP(E3593,'Historical Metal Prices'!$L$4:$Z$4,'Historical Metal Prices'!$L$10:$Z$10)</f>
        <v>0.39454963749458249</v>
      </c>
      <c r="G3593" s="77">
        <f t="shared" si="111"/>
        <v>24798.230291338041</v>
      </c>
    </row>
    <row r="3594" spans="1:7" x14ac:dyDescent="0.2">
      <c r="A3594" s="79">
        <v>41169</v>
      </c>
      <c r="B3594" s="77">
        <v>18183</v>
      </c>
      <c r="C3594" s="84">
        <v>119982</v>
      </c>
      <c r="E3594">
        <f t="shared" si="110"/>
        <v>2012</v>
      </c>
      <c r="F3594" s="57">
        <f>_xlfn.XLOOKUP(E3594,'Historical Metal Prices'!$L$4:$Z$4,'Historical Metal Prices'!$L$10:$Z$10)</f>
        <v>0.39454963749458249</v>
      </c>
      <c r="G3594" s="77">
        <f t="shared" si="111"/>
        <v>25357.096058563995</v>
      </c>
    </row>
    <row r="3595" spans="1:7" x14ac:dyDescent="0.2">
      <c r="A3595" s="79">
        <v>41166</v>
      </c>
      <c r="B3595" s="77">
        <v>17739.5</v>
      </c>
      <c r="C3595" s="84">
        <v>120150</v>
      </c>
      <c r="E3595">
        <f t="shared" ref="E3595:E3658" si="112">YEAR(A3595)</f>
        <v>2012</v>
      </c>
      <c r="F3595" s="57">
        <f>_xlfn.XLOOKUP(E3595,'Historical Metal Prices'!$L$4:$Z$4,'Historical Metal Prices'!$L$10:$Z$10)</f>
        <v>0.39454963749458249</v>
      </c>
      <c r="G3595" s="77">
        <f t="shared" ref="G3595:G3658" si="113">IFERROR(B3595*(1+F3595),G3596)</f>
        <v>24738.613294335148</v>
      </c>
    </row>
    <row r="3596" spans="1:7" x14ac:dyDescent="0.2">
      <c r="A3596" s="79">
        <v>41165</v>
      </c>
      <c r="B3596" s="77">
        <v>16703.5</v>
      </c>
      <c r="C3596" s="84">
        <v>120876</v>
      </c>
      <c r="E3596">
        <f t="shared" si="112"/>
        <v>2012</v>
      </c>
      <c r="F3596" s="57">
        <f>_xlfn.XLOOKUP(E3596,'Historical Metal Prices'!$L$4:$Z$4,'Historical Metal Prices'!$L$10:$Z$10)</f>
        <v>0.39454963749458249</v>
      </c>
      <c r="G3596" s="77">
        <f t="shared" si="113"/>
        <v>23293.859869890759</v>
      </c>
    </row>
    <row r="3597" spans="1:7" x14ac:dyDescent="0.2">
      <c r="A3597" s="79">
        <v>41164</v>
      </c>
      <c r="B3597" s="77">
        <v>16601</v>
      </c>
      <c r="C3597" s="84">
        <v>120882</v>
      </c>
      <c r="E3597">
        <f t="shared" si="112"/>
        <v>2012</v>
      </c>
      <c r="F3597" s="57">
        <f>_xlfn.XLOOKUP(E3597,'Historical Metal Prices'!$L$4:$Z$4,'Historical Metal Prices'!$L$10:$Z$10)</f>
        <v>0.39454963749458249</v>
      </c>
      <c r="G3597" s="77">
        <f t="shared" si="113"/>
        <v>23150.918532047563</v>
      </c>
    </row>
    <row r="3598" spans="1:7" x14ac:dyDescent="0.2">
      <c r="A3598" s="79">
        <v>41163</v>
      </c>
      <c r="B3598" s="77">
        <v>16773</v>
      </c>
      <c r="C3598" s="84">
        <v>120816</v>
      </c>
      <c r="E3598">
        <f t="shared" si="112"/>
        <v>2012</v>
      </c>
      <c r="F3598" s="57">
        <f>_xlfn.XLOOKUP(E3598,'Historical Metal Prices'!$L$4:$Z$4,'Historical Metal Prices'!$L$10:$Z$10)</f>
        <v>0.39454963749458249</v>
      </c>
      <c r="G3598" s="77">
        <f t="shared" si="113"/>
        <v>23390.781069696633</v>
      </c>
    </row>
    <row r="3599" spans="1:7" x14ac:dyDescent="0.2">
      <c r="A3599" s="79">
        <v>41162</v>
      </c>
      <c r="B3599" s="77">
        <v>16718</v>
      </c>
      <c r="C3599" s="84">
        <v>120810</v>
      </c>
      <c r="E3599">
        <f t="shared" si="112"/>
        <v>2012</v>
      </c>
      <c r="F3599" s="57">
        <f>_xlfn.XLOOKUP(E3599,'Historical Metal Prices'!$L$4:$Z$4,'Historical Metal Prices'!$L$10:$Z$10)</f>
        <v>0.39454963749458249</v>
      </c>
      <c r="G3599" s="77">
        <f t="shared" si="113"/>
        <v>23314.080839634429</v>
      </c>
    </row>
    <row r="3600" spans="1:7" x14ac:dyDescent="0.2">
      <c r="A3600" s="79">
        <v>41159</v>
      </c>
      <c r="B3600" s="77">
        <v>16441.5</v>
      </c>
      <c r="C3600" s="84">
        <v>120816</v>
      </c>
      <c r="E3600">
        <f t="shared" si="112"/>
        <v>2012</v>
      </c>
      <c r="F3600" s="57">
        <f>_xlfn.XLOOKUP(E3600,'Historical Metal Prices'!$L$4:$Z$4,'Historical Metal Prices'!$L$10:$Z$10)</f>
        <v>0.39454963749458249</v>
      </c>
      <c r="G3600" s="77">
        <f t="shared" si="113"/>
        <v>22928.487864867177</v>
      </c>
    </row>
    <row r="3601" spans="1:7" x14ac:dyDescent="0.2">
      <c r="A3601" s="79">
        <v>41158</v>
      </c>
      <c r="B3601" s="77">
        <v>16001.75</v>
      </c>
      <c r="C3601" s="84">
        <v>121080</v>
      </c>
      <c r="E3601">
        <f t="shared" si="112"/>
        <v>2012</v>
      </c>
      <c r="F3601" s="57">
        <f>_xlfn.XLOOKUP(E3601,'Historical Metal Prices'!$L$4:$Z$4,'Historical Metal Prices'!$L$10:$Z$10)</f>
        <v>0.39454963749458249</v>
      </c>
      <c r="G3601" s="77">
        <f t="shared" si="113"/>
        <v>22315.234661778937</v>
      </c>
    </row>
    <row r="3602" spans="1:7" x14ac:dyDescent="0.2">
      <c r="A3602" s="79">
        <v>41157</v>
      </c>
      <c r="B3602" s="77">
        <v>16042.5</v>
      </c>
      <c r="C3602" s="84">
        <v>121152</v>
      </c>
      <c r="E3602">
        <f t="shared" si="112"/>
        <v>2012</v>
      </c>
      <c r="F3602" s="57">
        <f>_xlfn.XLOOKUP(E3602,'Historical Metal Prices'!$L$4:$Z$4,'Historical Metal Prices'!$L$10:$Z$10)</f>
        <v>0.39454963749458249</v>
      </c>
      <c r="G3602" s="77">
        <f t="shared" si="113"/>
        <v>22372.062559506841</v>
      </c>
    </row>
    <row r="3603" spans="1:7" x14ac:dyDescent="0.2">
      <c r="A3603" s="79">
        <v>41156</v>
      </c>
      <c r="B3603" s="77">
        <v>15892.5</v>
      </c>
      <c r="C3603" s="84">
        <v>120054</v>
      </c>
      <c r="E3603">
        <f t="shared" si="112"/>
        <v>2012</v>
      </c>
      <c r="F3603" s="57">
        <f>_xlfn.XLOOKUP(E3603,'Historical Metal Prices'!$L$4:$Z$4,'Historical Metal Prices'!$L$10:$Z$10)</f>
        <v>0.39454963749458249</v>
      </c>
      <c r="G3603" s="77">
        <f t="shared" si="113"/>
        <v>22162.880113882653</v>
      </c>
    </row>
    <row r="3604" spans="1:7" x14ac:dyDescent="0.2">
      <c r="A3604" s="79">
        <v>41155</v>
      </c>
      <c r="B3604" s="77">
        <v>16163.75</v>
      </c>
      <c r="C3604" s="84">
        <v>119724</v>
      </c>
      <c r="E3604">
        <f t="shared" si="112"/>
        <v>2012</v>
      </c>
      <c r="F3604" s="57">
        <f>_xlfn.XLOOKUP(E3604,'Historical Metal Prices'!$L$4:$Z$4,'Historical Metal Prices'!$L$10:$Z$10)</f>
        <v>0.39454963749458249</v>
      </c>
      <c r="G3604" s="77">
        <f t="shared" si="113"/>
        <v>22541.151703053059</v>
      </c>
    </row>
    <row r="3605" spans="1:7" x14ac:dyDescent="0.2">
      <c r="A3605" s="79">
        <v>41152</v>
      </c>
      <c r="B3605" s="77">
        <v>15897</v>
      </c>
      <c r="C3605" s="84">
        <v>119784</v>
      </c>
      <c r="E3605">
        <f t="shared" si="112"/>
        <v>2012</v>
      </c>
      <c r="F3605" s="57">
        <f>_xlfn.XLOOKUP(E3605,'Historical Metal Prices'!$L$4:$Z$4,'Historical Metal Prices'!$L$10:$Z$10)</f>
        <v>0.39454963749458249</v>
      </c>
      <c r="G3605" s="77">
        <f t="shared" si="113"/>
        <v>22169.155587251378</v>
      </c>
    </row>
    <row r="3606" spans="1:7" x14ac:dyDescent="0.2">
      <c r="A3606" s="79">
        <v>41151</v>
      </c>
      <c r="B3606" s="77">
        <v>15920</v>
      </c>
      <c r="C3606" s="84">
        <v>118908</v>
      </c>
      <c r="E3606">
        <f t="shared" si="112"/>
        <v>2012</v>
      </c>
      <c r="F3606" s="57">
        <f>_xlfn.XLOOKUP(E3606,'Historical Metal Prices'!$L$4:$Z$4,'Historical Metal Prices'!$L$10:$Z$10)</f>
        <v>0.39454963749458249</v>
      </c>
      <c r="G3606" s="77">
        <f t="shared" si="113"/>
        <v>22201.230228913755</v>
      </c>
    </row>
    <row r="3607" spans="1:7" x14ac:dyDescent="0.2">
      <c r="A3607" s="79">
        <v>41150</v>
      </c>
      <c r="B3607" s="77">
        <v>16240.75</v>
      </c>
      <c r="C3607" s="84">
        <v>118662</v>
      </c>
      <c r="E3607">
        <f t="shared" si="112"/>
        <v>2012</v>
      </c>
      <c r="F3607" s="57">
        <f>_xlfn.XLOOKUP(E3607,'Historical Metal Prices'!$L$4:$Z$4,'Historical Metal Prices'!$L$10:$Z$10)</f>
        <v>0.39454963749458249</v>
      </c>
      <c r="G3607" s="77">
        <f t="shared" si="113"/>
        <v>22648.532025140139</v>
      </c>
    </row>
    <row r="3608" spans="1:7" x14ac:dyDescent="0.2">
      <c r="A3608" s="79">
        <v>41149</v>
      </c>
      <c r="B3608" s="77">
        <v>16193</v>
      </c>
      <c r="C3608" s="84">
        <v>118164</v>
      </c>
      <c r="E3608">
        <f t="shared" si="112"/>
        <v>2012</v>
      </c>
      <c r="F3608" s="57">
        <f>_xlfn.XLOOKUP(E3608,'Historical Metal Prices'!$L$4:$Z$4,'Historical Metal Prices'!$L$10:$Z$10)</f>
        <v>0.39454963749458249</v>
      </c>
      <c r="G3608" s="77">
        <f t="shared" si="113"/>
        <v>22581.942279949773</v>
      </c>
    </row>
    <row r="3609" spans="1:7" x14ac:dyDescent="0.2">
      <c r="A3609" s="79">
        <v>41148</v>
      </c>
      <c r="B3609" s="77">
        <v>16422</v>
      </c>
      <c r="C3609" s="84">
        <v>115236</v>
      </c>
      <c r="E3609">
        <f t="shared" si="112"/>
        <v>2012</v>
      </c>
      <c r="F3609" s="57">
        <f>_xlfn.XLOOKUP(E3609,'Historical Metal Prices'!$L$4:$Z$4,'Historical Metal Prices'!$L$10:$Z$10)</f>
        <v>0.39454963749458249</v>
      </c>
      <c r="G3609" s="77">
        <f t="shared" si="113"/>
        <v>22901.294146936034</v>
      </c>
    </row>
    <row r="3610" spans="1:7" x14ac:dyDescent="0.2">
      <c r="A3610" s="79">
        <v>41145</v>
      </c>
      <c r="B3610" s="77">
        <v>16422</v>
      </c>
      <c r="C3610" s="84">
        <v>115236</v>
      </c>
      <c r="E3610">
        <f t="shared" si="112"/>
        <v>2012</v>
      </c>
      <c r="F3610" s="57">
        <f>_xlfn.XLOOKUP(E3610,'Historical Metal Prices'!$L$4:$Z$4,'Historical Metal Prices'!$L$10:$Z$10)</f>
        <v>0.39454963749458249</v>
      </c>
      <c r="G3610" s="77">
        <f t="shared" si="113"/>
        <v>22901.294146936034</v>
      </c>
    </row>
    <row r="3611" spans="1:7" x14ac:dyDescent="0.2">
      <c r="A3611" s="79">
        <v>41144</v>
      </c>
      <c r="B3611" s="77">
        <v>16424</v>
      </c>
      <c r="C3611" s="84">
        <v>114522</v>
      </c>
      <c r="E3611">
        <f t="shared" si="112"/>
        <v>2012</v>
      </c>
      <c r="F3611" s="57">
        <f>_xlfn.XLOOKUP(E3611,'Historical Metal Prices'!$L$4:$Z$4,'Historical Metal Prices'!$L$10:$Z$10)</f>
        <v>0.39454963749458249</v>
      </c>
      <c r="G3611" s="77">
        <f t="shared" si="113"/>
        <v>22904.083246211023</v>
      </c>
    </row>
    <row r="3612" spans="1:7" x14ac:dyDescent="0.2">
      <c r="A3612" s="79">
        <v>41143</v>
      </c>
      <c r="B3612" s="77">
        <v>16023</v>
      </c>
      <c r="C3612" s="84">
        <v>114834</v>
      </c>
      <c r="E3612">
        <f t="shared" si="112"/>
        <v>2012</v>
      </c>
      <c r="F3612" s="57">
        <f>_xlfn.XLOOKUP(E3612,'Historical Metal Prices'!$L$4:$Z$4,'Historical Metal Prices'!$L$10:$Z$10)</f>
        <v>0.39454963749458249</v>
      </c>
      <c r="G3612" s="77">
        <f t="shared" si="113"/>
        <v>22344.868841575695</v>
      </c>
    </row>
    <row r="3613" spans="1:7" x14ac:dyDescent="0.2">
      <c r="A3613" s="79">
        <v>41142</v>
      </c>
      <c r="B3613" s="77">
        <v>15764</v>
      </c>
      <c r="C3613" s="84">
        <v>115590</v>
      </c>
      <c r="E3613">
        <f t="shared" si="112"/>
        <v>2012</v>
      </c>
      <c r="F3613" s="57">
        <f>_xlfn.XLOOKUP(E3613,'Historical Metal Prices'!$L$4:$Z$4,'Historical Metal Prices'!$L$10:$Z$10)</f>
        <v>0.39454963749458249</v>
      </c>
      <c r="G3613" s="77">
        <f t="shared" si="113"/>
        <v>21983.6804854646</v>
      </c>
    </row>
    <row r="3614" spans="1:7" x14ac:dyDescent="0.2">
      <c r="A3614" s="79">
        <v>41141</v>
      </c>
      <c r="B3614" s="77">
        <v>15487</v>
      </c>
      <c r="C3614" s="84">
        <v>115662</v>
      </c>
      <c r="E3614">
        <f t="shared" si="112"/>
        <v>2012</v>
      </c>
      <c r="F3614" s="57">
        <f>_xlfn.XLOOKUP(E3614,'Historical Metal Prices'!$L$4:$Z$4,'Historical Metal Prices'!$L$10:$Z$10)</f>
        <v>0.39454963749458249</v>
      </c>
      <c r="G3614" s="77">
        <f t="shared" si="113"/>
        <v>21597.3902358786</v>
      </c>
    </row>
    <row r="3615" spans="1:7" x14ac:dyDescent="0.2">
      <c r="A3615" s="79">
        <v>41138</v>
      </c>
      <c r="B3615" s="77">
        <v>15566</v>
      </c>
      <c r="C3615" s="84">
        <v>115758</v>
      </c>
      <c r="E3615">
        <f t="shared" si="112"/>
        <v>2012</v>
      </c>
      <c r="F3615" s="57">
        <f>_xlfn.XLOOKUP(E3615,'Historical Metal Prices'!$L$4:$Z$4,'Historical Metal Prices'!$L$10:$Z$10)</f>
        <v>0.39454963749458249</v>
      </c>
      <c r="G3615" s="77">
        <f t="shared" si="113"/>
        <v>21707.559657240672</v>
      </c>
    </row>
    <row r="3616" spans="1:7" x14ac:dyDescent="0.2">
      <c r="A3616" s="79">
        <v>41137</v>
      </c>
      <c r="B3616" s="77">
        <v>15462</v>
      </c>
      <c r="C3616" s="84">
        <v>114900</v>
      </c>
      <c r="E3616">
        <f t="shared" si="112"/>
        <v>2012</v>
      </c>
      <c r="F3616" s="57">
        <f>_xlfn.XLOOKUP(E3616,'Historical Metal Prices'!$L$4:$Z$4,'Historical Metal Prices'!$L$10:$Z$10)</f>
        <v>0.39454963749458249</v>
      </c>
      <c r="G3616" s="77">
        <f t="shared" si="113"/>
        <v>21562.526494941234</v>
      </c>
    </row>
    <row r="3617" spans="1:7" x14ac:dyDescent="0.2">
      <c r="A3617" s="79">
        <v>41136</v>
      </c>
      <c r="B3617" s="77">
        <v>15234</v>
      </c>
      <c r="C3617" s="84">
        <v>115056</v>
      </c>
      <c r="E3617">
        <f t="shared" si="112"/>
        <v>2012</v>
      </c>
      <c r="F3617" s="57">
        <f>_xlfn.XLOOKUP(E3617,'Historical Metal Prices'!$L$4:$Z$4,'Historical Metal Prices'!$L$10:$Z$10)</f>
        <v>0.39454963749458249</v>
      </c>
      <c r="G3617" s="77">
        <f t="shared" si="113"/>
        <v>21244.569177592472</v>
      </c>
    </row>
    <row r="3618" spans="1:7" x14ac:dyDescent="0.2">
      <c r="A3618" s="79">
        <v>41135</v>
      </c>
      <c r="B3618" s="77">
        <v>15406</v>
      </c>
      <c r="C3618" s="84">
        <v>115404</v>
      </c>
      <c r="E3618">
        <f t="shared" si="112"/>
        <v>2012</v>
      </c>
      <c r="F3618" s="57">
        <f>_xlfn.XLOOKUP(E3618,'Historical Metal Prices'!$L$4:$Z$4,'Historical Metal Prices'!$L$10:$Z$10)</f>
        <v>0.39454963749458249</v>
      </c>
      <c r="G3618" s="77">
        <f t="shared" si="113"/>
        <v>21484.431715241539</v>
      </c>
    </row>
    <row r="3619" spans="1:7" x14ac:dyDescent="0.2">
      <c r="A3619" s="79">
        <v>41134</v>
      </c>
      <c r="B3619" s="77">
        <v>15312</v>
      </c>
      <c r="C3619" s="84">
        <v>115878</v>
      </c>
      <c r="E3619">
        <f t="shared" si="112"/>
        <v>2012</v>
      </c>
      <c r="F3619" s="57">
        <f>_xlfn.XLOOKUP(E3619,'Historical Metal Prices'!$L$4:$Z$4,'Historical Metal Prices'!$L$10:$Z$10)</f>
        <v>0.39454963749458249</v>
      </c>
      <c r="G3619" s="77">
        <f t="shared" si="113"/>
        <v>21353.344049317046</v>
      </c>
    </row>
    <row r="3620" spans="1:7" x14ac:dyDescent="0.2">
      <c r="A3620" s="79">
        <v>41131</v>
      </c>
      <c r="B3620" s="77">
        <v>15337</v>
      </c>
      <c r="C3620" s="84">
        <v>116004</v>
      </c>
      <c r="E3620">
        <f t="shared" si="112"/>
        <v>2012</v>
      </c>
      <c r="F3620" s="57">
        <f>_xlfn.XLOOKUP(E3620,'Historical Metal Prices'!$L$4:$Z$4,'Historical Metal Prices'!$L$10:$Z$10)</f>
        <v>0.39454963749458249</v>
      </c>
      <c r="G3620" s="77">
        <f t="shared" si="113"/>
        <v>21388.207790254412</v>
      </c>
    </row>
    <row r="3621" spans="1:7" x14ac:dyDescent="0.2">
      <c r="A3621" s="79">
        <v>41130</v>
      </c>
      <c r="B3621" s="77">
        <v>15438</v>
      </c>
      <c r="C3621" s="84">
        <v>116676</v>
      </c>
      <c r="E3621">
        <f t="shared" si="112"/>
        <v>2012</v>
      </c>
      <c r="F3621" s="57">
        <f>_xlfn.XLOOKUP(E3621,'Historical Metal Prices'!$L$4:$Z$4,'Historical Metal Prices'!$L$10:$Z$10)</f>
        <v>0.39454963749458249</v>
      </c>
      <c r="G3621" s="77">
        <f t="shared" si="113"/>
        <v>21529.057303641366</v>
      </c>
    </row>
    <row r="3622" spans="1:7" x14ac:dyDescent="0.2">
      <c r="A3622" s="79">
        <v>41129</v>
      </c>
      <c r="B3622" s="77">
        <v>15685</v>
      </c>
      <c r="C3622" s="84">
        <v>116808</v>
      </c>
      <c r="E3622">
        <f t="shared" si="112"/>
        <v>2012</v>
      </c>
      <c r="F3622" s="57">
        <f>_xlfn.XLOOKUP(E3622,'Historical Metal Prices'!$L$4:$Z$4,'Historical Metal Prices'!$L$10:$Z$10)</f>
        <v>0.39454963749458249</v>
      </c>
      <c r="G3622" s="77">
        <f t="shared" si="113"/>
        <v>21873.511064102528</v>
      </c>
    </row>
    <row r="3623" spans="1:7" x14ac:dyDescent="0.2">
      <c r="A3623" s="79">
        <v>41128</v>
      </c>
      <c r="B3623" s="77">
        <v>15694</v>
      </c>
      <c r="C3623" s="84">
        <v>116604</v>
      </c>
      <c r="E3623">
        <f t="shared" si="112"/>
        <v>2012</v>
      </c>
      <c r="F3623" s="57">
        <f>_xlfn.XLOOKUP(E3623,'Historical Metal Prices'!$L$4:$Z$4,'Historical Metal Prices'!$L$10:$Z$10)</f>
        <v>0.39454963749458249</v>
      </c>
      <c r="G3623" s="77">
        <f t="shared" si="113"/>
        <v>21886.062010839978</v>
      </c>
    </row>
    <row r="3624" spans="1:7" x14ac:dyDescent="0.2">
      <c r="A3624" s="79">
        <v>41127</v>
      </c>
      <c r="B3624" s="77">
        <v>15748</v>
      </c>
      <c r="C3624" s="84">
        <v>116670</v>
      </c>
      <c r="E3624">
        <f t="shared" si="112"/>
        <v>2012</v>
      </c>
      <c r="F3624" s="57">
        <f>_xlfn.XLOOKUP(E3624,'Historical Metal Prices'!$L$4:$Z$4,'Historical Metal Prices'!$L$10:$Z$10)</f>
        <v>0.39454963749458249</v>
      </c>
      <c r="G3624" s="77">
        <f t="shared" si="113"/>
        <v>21961.367691264684</v>
      </c>
    </row>
    <row r="3625" spans="1:7" x14ac:dyDescent="0.2">
      <c r="A3625" s="79">
        <v>41124</v>
      </c>
      <c r="B3625" s="77">
        <v>15553</v>
      </c>
      <c r="C3625" s="84">
        <v>115992</v>
      </c>
      <c r="E3625">
        <f t="shared" si="112"/>
        <v>2012</v>
      </c>
      <c r="F3625" s="57">
        <f>_xlfn.XLOOKUP(E3625,'Historical Metal Prices'!$L$4:$Z$4,'Historical Metal Prices'!$L$10:$Z$10)</f>
        <v>0.39454963749458249</v>
      </c>
      <c r="G3625" s="77">
        <f t="shared" si="113"/>
        <v>21689.43051195324</v>
      </c>
    </row>
    <row r="3626" spans="1:7" x14ac:dyDescent="0.2">
      <c r="A3626" s="79">
        <v>41123</v>
      </c>
      <c r="B3626" s="77">
        <v>15190</v>
      </c>
      <c r="C3626" s="84">
        <v>115314</v>
      </c>
      <c r="E3626">
        <f t="shared" si="112"/>
        <v>2012</v>
      </c>
      <c r="F3626" s="57">
        <f>_xlfn.XLOOKUP(E3626,'Historical Metal Prices'!$L$4:$Z$4,'Historical Metal Prices'!$L$10:$Z$10)</f>
        <v>0.39454963749458249</v>
      </c>
      <c r="G3626" s="77">
        <f t="shared" si="113"/>
        <v>21183.208993542707</v>
      </c>
    </row>
    <row r="3627" spans="1:7" x14ac:dyDescent="0.2">
      <c r="A3627" s="79">
        <v>41122</v>
      </c>
      <c r="B3627" s="77">
        <v>15492</v>
      </c>
      <c r="C3627" s="84">
        <v>115578</v>
      </c>
      <c r="E3627">
        <f t="shared" si="112"/>
        <v>2012</v>
      </c>
      <c r="F3627" s="57">
        <f>_xlfn.XLOOKUP(E3627,'Historical Metal Prices'!$L$4:$Z$4,'Historical Metal Prices'!$L$10:$Z$10)</f>
        <v>0.39454963749458249</v>
      </c>
      <c r="G3627" s="77">
        <f t="shared" si="113"/>
        <v>21604.362984066072</v>
      </c>
    </row>
    <row r="3628" spans="1:7" x14ac:dyDescent="0.2">
      <c r="A3628" s="79">
        <v>41121</v>
      </c>
      <c r="B3628" s="77">
        <v>15807</v>
      </c>
      <c r="C3628" s="84">
        <v>115884</v>
      </c>
      <c r="E3628">
        <f t="shared" si="112"/>
        <v>2012</v>
      </c>
      <c r="F3628" s="57">
        <f>_xlfn.XLOOKUP(E3628,'Historical Metal Prices'!$L$4:$Z$4,'Historical Metal Prices'!$L$10:$Z$10)</f>
        <v>0.39454963749458249</v>
      </c>
      <c r="G3628" s="77">
        <f t="shared" si="113"/>
        <v>22043.646119876867</v>
      </c>
    </row>
    <row r="3629" spans="1:7" x14ac:dyDescent="0.2">
      <c r="A3629" s="79">
        <v>41120</v>
      </c>
      <c r="B3629" s="77">
        <v>16197</v>
      </c>
      <c r="C3629" s="84">
        <v>114912</v>
      </c>
      <c r="E3629">
        <f t="shared" si="112"/>
        <v>2012</v>
      </c>
      <c r="F3629" s="57">
        <f>_xlfn.XLOOKUP(E3629,'Historical Metal Prices'!$L$4:$Z$4,'Historical Metal Prices'!$L$10:$Z$10)</f>
        <v>0.39454963749458249</v>
      </c>
      <c r="G3629" s="77">
        <f t="shared" si="113"/>
        <v>22587.520478499751</v>
      </c>
    </row>
    <row r="3630" spans="1:7" x14ac:dyDescent="0.2">
      <c r="A3630" s="79">
        <v>41117</v>
      </c>
      <c r="B3630" s="77">
        <v>15829</v>
      </c>
      <c r="C3630" s="84">
        <v>113676</v>
      </c>
      <c r="E3630">
        <f t="shared" si="112"/>
        <v>2012</v>
      </c>
      <c r="F3630" s="57">
        <f>_xlfn.XLOOKUP(E3630,'Historical Metal Prices'!$L$4:$Z$4,'Historical Metal Prices'!$L$10:$Z$10)</f>
        <v>0.39454963749458249</v>
      </c>
      <c r="G3630" s="77">
        <f t="shared" si="113"/>
        <v>22074.326211901745</v>
      </c>
    </row>
    <row r="3631" spans="1:7" x14ac:dyDescent="0.2">
      <c r="A3631" s="79">
        <v>41116</v>
      </c>
      <c r="B3631" s="77">
        <v>15825</v>
      </c>
      <c r="C3631" s="84">
        <v>112698</v>
      </c>
      <c r="E3631">
        <f t="shared" si="112"/>
        <v>2012</v>
      </c>
      <c r="F3631" s="57">
        <f>_xlfn.XLOOKUP(E3631,'Historical Metal Prices'!$L$4:$Z$4,'Historical Metal Prices'!$L$10:$Z$10)</f>
        <v>0.39454963749458249</v>
      </c>
      <c r="G3631" s="77">
        <f t="shared" si="113"/>
        <v>22068.748013351767</v>
      </c>
    </row>
    <row r="3632" spans="1:7" x14ac:dyDescent="0.2">
      <c r="A3632" s="79">
        <v>41115</v>
      </c>
      <c r="B3632" s="77">
        <v>15825</v>
      </c>
      <c r="C3632" s="84">
        <v>112236</v>
      </c>
      <c r="E3632">
        <f t="shared" si="112"/>
        <v>2012</v>
      </c>
      <c r="F3632" s="57">
        <f>_xlfn.XLOOKUP(E3632,'Historical Metal Prices'!$L$4:$Z$4,'Historical Metal Prices'!$L$10:$Z$10)</f>
        <v>0.39454963749458249</v>
      </c>
      <c r="G3632" s="77">
        <f t="shared" si="113"/>
        <v>22068.748013351767</v>
      </c>
    </row>
    <row r="3633" spans="1:7" x14ac:dyDescent="0.2">
      <c r="A3633" s="79">
        <v>41114</v>
      </c>
      <c r="B3633" s="77">
        <v>15710</v>
      </c>
      <c r="C3633" s="84">
        <v>111762</v>
      </c>
      <c r="E3633">
        <f t="shared" si="112"/>
        <v>2012</v>
      </c>
      <c r="F3633" s="57">
        <f>_xlfn.XLOOKUP(E3633,'Historical Metal Prices'!$L$4:$Z$4,'Historical Metal Prices'!$L$10:$Z$10)</f>
        <v>0.39454963749458249</v>
      </c>
      <c r="G3633" s="77">
        <f t="shared" si="113"/>
        <v>21908.37480503989</v>
      </c>
    </row>
    <row r="3634" spans="1:7" x14ac:dyDescent="0.2">
      <c r="A3634" s="79">
        <v>41113</v>
      </c>
      <c r="B3634" s="77">
        <v>15563</v>
      </c>
      <c r="C3634" s="84">
        <v>110580</v>
      </c>
      <c r="E3634">
        <f t="shared" si="112"/>
        <v>2012</v>
      </c>
      <c r="F3634" s="57">
        <f>_xlfn.XLOOKUP(E3634,'Historical Metal Prices'!$L$4:$Z$4,'Historical Metal Prices'!$L$10:$Z$10)</f>
        <v>0.39454963749458249</v>
      </c>
      <c r="G3634" s="77">
        <f t="shared" si="113"/>
        <v>21703.376008328189</v>
      </c>
    </row>
    <row r="3635" spans="1:7" x14ac:dyDescent="0.2">
      <c r="A3635" s="79">
        <v>41110</v>
      </c>
      <c r="B3635" s="77">
        <v>15904</v>
      </c>
      <c r="C3635" s="84">
        <v>110622</v>
      </c>
      <c r="E3635">
        <f t="shared" si="112"/>
        <v>2012</v>
      </c>
      <c r="F3635" s="57">
        <f>_xlfn.XLOOKUP(E3635,'Historical Metal Prices'!$L$4:$Z$4,'Historical Metal Prices'!$L$10:$Z$10)</f>
        <v>0.39454963749458249</v>
      </c>
      <c r="G3635" s="77">
        <f t="shared" si="113"/>
        <v>22178.91743471384</v>
      </c>
    </row>
    <row r="3636" spans="1:7" x14ac:dyDescent="0.2">
      <c r="A3636" s="79">
        <v>41109</v>
      </c>
      <c r="B3636" s="77">
        <v>16008</v>
      </c>
      <c r="C3636" s="84">
        <v>110658</v>
      </c>
      <c r="E3636">
        <f t="shared" si="112"/>
        <v>2012</v>
      </c>
      <c r="F3636" s="57">
        <f>_xlfn.XLOOKUP(E3636,'Historical Metal Prices'!$L$4:$Z$4,'Historical Metal Prices'!$L$10:$Z$10)</f>
        <v>0.39454963749458249</v>
      </c>
      <c r="G3636" s="77">
        <f t="shared" si="113"/>
        <v>22323.950597013278</v>
      </c>
    </row>
    <row r="3637" spans="1:7" x14ac:dyDescent="0.2">
      <c r="A3637" s="79">
        <v>41108</v>
      </c>
      <c r="B3637" s="77">
        <v>16046</v>
      </c>
      <c r="C3637" s="84">
        <v>111174</v>
      </c>
      <c r="E3637">
        <f t="shared" si="112"/>
        <v>2012</v>
      </c>
      <c r="F3637" s="57">
        <f>_xlfn.XLOOKUP(E3637,'Historical Metal Prices'!$L$4:$Z$4,'Historical Metal Prices'!$L$10:$Z$10)</f>
        <v>0.39454963749458249</v>
      </c>
      <c r="G3637" s="77">
        <f t="shared" si="113"/>
        <v>22376.943483238072</v>
      </c>
    </row>
    <row r="3638" spans="1:7" x14ac:dyDescent="0.2">
      <c r="A3638" s="79">
        <v>41107</v>
      </c>
      <c r="B3638" s="77">
        <v>16042</v>
      </c>
      <c r="C3638" s="84">
        <v>109326</v>
      </c>
      <c r="E3638">
        <f t="shared" si="112"/>
        <v>2012</v>
      </c>
      <c r="F3638" s="57">
        <f>_xlfn.XLOOKUP(E3638,'Historical Metal Prices'!$L$4:$Z$4,'Historical Metal Prices'!$L$10:$Z$10)</f>
        <v>0.39454963749458249</v>
      </c>
      <c r="G3638" s="77">
        <f t="shared" si="113"/>
        <v>22371.365284688094</v>
      </c>
    </row>
    <row r="3639" spans="1:7" x14ac:dyDescent="0.2">
      <c r="A3639" s="79">
        <v>41106</v>
      </c>
      <c r="B3639" s="77">
        <v>16168</v>
      </c>
      <c r="C3639" s="84">
        <v>106998</v>
      </c>
      <c r="E3639">
        <f t="shared" si="112"/>
        <v>2012</v>
      </c>
      <c r="F3639" s="57">
        <f>_xlfn.XLOOKUP(E3639,'Historical Metal Prices'!$L$4:$Z$4,'Historical Metal Prices'!$L$10:$Z$10)</f>
        <v>0.39454963749458249</v>
      </c>
      <c r="G3639" s="77">
        <f t="shared" si="113"/>
        <v>22547.078539012411</v>
      </c>
    </row>
    <row r="3640" spans="1:7" x14ac:dyDescent="0.2">
      <c r="A3640" s="79">
        <v>41103</v>
      </c>
      <c r="B3640" s="77">
        <v>16107</v>
      </c>
      <c r="C3640" s="84">
        <v>107130</v>
      </c>
      <c r="E3640">
        <f t="shared" si="112"/>
        <v>2012</v>
      </c>
      <c r="F3640" s="57">
        <f>_xlfn.XLOOKUP(E3640,'Historical Metal Prices'!$L$4:$Z$4,'Historical Metal Prices'!$L$10:$Z$10)</f>
        <v>0.39454963749458249</v>
      </c>
      <c r="G3640" s="77">
        <f t="shared" si="113"/>
        <v>22462.01101112524</v>
      </c>
    </row>
    <row r="3641" spans="1:7" x14ac:dyDescent="0.2">
      <c r="A3641" s="79">
        <v>41102</v>
      </c>
      <c r="B3641" s="77">
        <v>15721</v>
      </c>
      <c r="C3641" s="84">
        <v>105762</v>
      </c>
      <c r="E3641">
        <f t="shared" si="112"/>
        <v>2012</v>
      </c>
      <c r="F3641" s="57">
        <f>_xlfn.XLOOKUP(E3641,'Historical Metal Prices'!$L$4:$Z$4,'Historical Metal Prices'!$L$10:$Z$10)</f>
        <v>0.39454963749458249</v>
      </c>
      <c r="G3641" s="77">
        <f t="shared" si="113"/>
        <v>21923.714851052333</v>
      </c>
    </row>
    <row r="3642" spans="1:7" x14ac:dyDescent="0.2">
      <c r="A3642" s="79">
        <v>41101</v>
      </c>
      <c r="B3642" s="77">
        <v>16042</v>
      </c>
      <c r="C3642" s="84">
        <v>105912</v>
      </c>
      <c r="E3642">
        <f t="shared" si="112"/>
        <v>2012</v>
      </c>
      <c r="F3642" s="57">
        <f>_xlfn.XLOOKUP(E3642,'Historical Metal Prices'!$L$4:$Z$4,'Historical Metal Prices'!$L$10:$Z$10)</f>
        <v>0.39454963749458249</v>
      </c>
      <c r="G3642" s="77">
        <f t="shared" si="113"/>
        <v>22371.365284688094</v>
      </c>
    </row>
    <row r="3643" spans="1:7" x14ac:dyDescent="0.2">
      <c r="A3643" s="79">
        <v>41100</v>
      </c>
      <c r="B3643" s="77">
        <v>15998</v>
      </c>
      <c r="C3643" s="84">
        <v>105528</v>
      </c>
      <c r="E3643">
        <f t="shared" si="112"/>
        <v>2012</v>
      </c>
      <c r="F3643" s="57">
        <f>_xlfn.XLOOKUP(E3643,'Historical Metal Prices'!$L$4:$Z$4,'Historical Metal Prices'!$L$10:$Z$10)</f>
        <v>0.39454963749458249</v>
      </c>
      <c r="G3643" s="77">
        <f t="shared" si="113"/>
        <v>22310.005100638329</v>
      </c>
    </row>
    <row r="3644" spans="1:7" x14ac:dyDescent="0.2">
      <c r="A3644" s="79">
        <v>41099</v>
      </c>
      <c r="B3644" s="77">
        <v>16354</v>
      </c>
      <c r="C3644" s="84">
        <v>105006</v>
      </c>
      <c r="E3644">
        <f t="shared" si="112"/>
        <v>2012</v>
      </c>
      <c r="F3644" s="57">
        <f>_xlfn.XLOOKUP(E3644,'Historical Metal Prices'!$L$4:$Z$4,'Historical Metal Prices'!$L$10:$Z$10)</f>
        <v>0.39454963749458249</v>
      </c>
      <c r="G3644" s="77">
        <f t="shared" si="113"/>
        <v>22806.464771586401</v>
      </c>
    </row>
    <row r="3645" spans="1:7" x14ac:dyDescent="0.2">
      <c r="A3645" s="79">
        <v>41096</v>
      </c>
      <c r="B3645" s="77">
        <v>16110</v>
      </c>
      <c r="C3645" s="84">
        <v>105060</v>
      </c>
      <c r="E3645">
        <f t="shared" si="112"/>
        <v>2012</v>
      </c>
      <c r="F3645" s="57">
        <f>_xlfn.XLOOKUP(E3645,'Historical Metal Prices'!$L$4:$Z$4,'Historical Metal Prices'!$L$10:$Z$10)</f>
        <v>0.39454963749458249</v>
      </c>
      <c r="G3645" s="77">
        <f t="shared" si="113"/>
        <v>22466.194660037723</v>
      </c>
    </row>
    <row r="3646" spans="1:7" x14ac:dyDescent="0.2">
      <c r="A3646" s="79">
        <v>41095</v>
      </c>
      <c r="B3646" s="77">
        <v>16667</v>
      </c>
      <c r="C3646" s="84">
        <v>103854</v>
      </c>
      <c r="E3646">
        <f t="shared" si="112"/>
        <v>2012</v>
      </c>
      <c r="F3646" s="57">
        <f>_xlfn.XLOOKUP(E3646,'Historical Metal Prices'!$L$4:$Z$4,'Historical Metal Prices'!$L$10:$Z$10)</f>
        <v>0.39454963749458249</v>
      </c>
      <c r="G3646" s="77">
        <f t="shared" si="113"/>
        <v>23242.958808122206</v>
      </c>
    </row>
    <row r="3647" spans="1:7" x14ac:dyDescent="0.2">
      <c r="A3647" s="79">
        <v>41094</v>
      </c>
      <c r="B3647" s="77">
        <v>16902</v>
      </c>
      <c r="C3647" s="84">
        <v>103578</v>
      </c>
      <c r="E3647">
        <f t="shared" si="112"/>
        <v>2012</v>
      </c>
      <c r="F3647" s="57">
        <f>_xlfn.XLOOKUP(E3647,'Historical Metal Prices'!$L$4:$Z$4,'Historical Metal Prices'!$L$10:$Z$10)</f>
        <v>0.39454963749458249</v>
      </c>
      <c r="G3647" s="77">
        <f t="shared" si="113"/>
        <v>23570.677972933434</v>
      </c>
    </row>
    <row r="3648" spans="1:7" x14ac:dyDescent="0.2">
      <c r="A3648" s="79">
        <v>41093</v>
      </c>
      <c r="B3648" s="77">
        <v>17268</v>
      </c>
      <c r="C3648" s="84">
        <v>103674</v>
      </c>
      <c r="E3648">
        <f t="shared" si="112"/>
        <v>2012</v>
      </c>
      <c r="F3648" s="57">
        <f>_xlfn.XLOOKUP(E3648,'Historical Metal Prices'!$L$4:$Z$4,'Historical Metal Prices'!$L$10:$Z$10)</f>
        <v>0.39454963749458249</v>
      </c>
      <c r="G3648" s="77">
        <f t="shared" si="113"/>
        <v>24081.083140256451</v>
      </c>
    </row>
    <row r="3649" spans="1:7" x14ac:dyDescent="0.2">
      <c r="A3649" s="79">
        <v>41092</v>
      </c>
      <c r="B3649" s="77">
        <v>16732</v>
      </c>
      <c r="C3649" s="84">
        <v>103860</v>
      </c>
      <c r="E3649">
        <f t="shared" si="112"/>
        <v>2012</v>
      </c>
      <c r="F3649" s="57">
        <f>_xlfn.XLOOKUP(E3649,'Historical Metal Prices'!$L$4:$Z$4,'Historical Metal Prices'!$L$10:$Z$10)</f>
        <v>0.39454963749458249</v>
      </c>
      <c r="G3649" s="77">
        <f t="shared" si="113"/>
        <v>23333.604534559356</v>
      </c>
    </row>
    <row r="3650" spans="1:7" x14ac:dyDescent="0.2">
      <c r="A3650" s="79">
        <v>41089</v>
      </c>
      <c r="B3650" s="77">
        <v>16694</v>
      </c>
      <c r="C3650" s="84">
        <v>103350</v>
      </c>
      <c r="E3650">
        <f t="shared" si="112"/>
        <v>2012</v>
      </c>
      <c r="F3650" s="57">
        <f>_xlfn.XLOOKUP(E3650,'Historical Metal Prices'!$L$4:$Z$4,'Historical Metal Prices'!$L$10:$Z$10)</f>
        <v>0.39454963749458249</v>
      </c>
      <c r="G3650" s="77">
        <f t="shared" si="113"/>
        <v>23280.611648334561</v>
      </c>
    </row>
    <row r="3651" spans="1:7" x14ac:dyDescent="0.2">
      <c r="A3651" s="79">
        <v>41088</v>
      </c>
      <c r="B3651" s="77">
        <v>16174</v>
      </c>
      <c r="C3651" s="84">
        <v>102852</v>
      </c>
      <c r="E3651">
        <f t="shared" si="112"/>
        <v>2012</v>
      </c>
      <c r="F3651" s="57">
        <f>_xlfn.XLOOKUP(E3651,'Historical Metal Prices'!$L$4:$Z$4,'Historical Metal Prices'!$L$10:$Z$10)</f>
        <v>0.39454963749458249</v>
      </c>
      <c r="G3651" s="77">
        <f t="shared" si="113"/>
        <v>22555.445836837378</v>
      </c>
    </row>
    <row r="3652" spans="1:7" x14ac:dyDescent="0.2">
      <c r="A3652" s="79">
        <v>41087</v>
      </c>
      <c r="B3652" s="77">
        <v>16211</v>
      </c>
      <c r="C3652" s="84">
        <v>103746</v>
      </c>
      <c r="E3652">
        <f t="shared" si="112"/>
        <v>2012</v>
      </c>
      <c r="F3652" s="57">
        <f>_xlfn.XLOOKUP(E3652,'Historical Metal Prices'!$L$4:$Z$4,'Historical Metal Prices'!$L$10:$Z$10)</f>
        <v>0.39454963749458249</v>
      </c>
      <c r="G3652" s="77">
        <f t="shared" si="113"/>
        <v>22607.044173424678</v>
      </c>
    </row>
    <row r="3653" spans="1:7" x14ac:dyDescent="0.2">
      <c r="A3653" s="79">
        <v>41086</v>
      </c>
      <c r="B3653" s="77">
        <v>16253</v>
      </c>
      <c r="C3653" s="84">
        <v>103800</v>
      </c>
      <c r="E3653">
        <f t="shared" si="112"/>
        <v>2012</v>
      </c>
      <c r="F3653" s="57">
        <f>_xlfn.XLOOKUP(E3653,'Historical Metal Prices'!$L$4:$Z$4,'Historical Metal Prices'!$L$10:$Z$10)</f>
        <v>0.39454963749458249</v>
      </c>
      <c r="G3653" s="77">
        <f t="shared" si="113"/>
        <v>22665.61525819945</v>
      </c>
    </row>
    <row r="3654" spans="1:7" x14ac:dyDescent="0.2">
      <c r="A3654" s="79">
        <v>41085</v>
      </c>
      <c r="B3654" s="77">
        <v>16372</v>
      </c>
      <c r="C3654" s="84">
        <v>103794</v>
      </c>
      <c r="E3654">
        <f t="shared" si="112"/>
        <v>2012</v>
      </c>
      <c r="F3654" s="57">
        <f>_xlfn.XLOOKUP(E3654,'Historical Metal Prices'!$L$4:$Z$4,'Historical Metal Prices'!$L$10:$Z$10)</f>
        <v>0.39454963749458249</v>
      </c>
      <c r="G3654" s="77">
        <f t="shared" si="113"/>
        <v>22831.566665061306</v>
      </c>
    </row>
    <row r="3655" spans="1:7" x14ac:dyDescent="0.2">
      <c r="A3655" s="79">
        <v>41082</v>
      </c>
      <c r="B3655" s="77">
        <v>16528</v>
      </c>
      <c r="C3655" s="84">
        <v>103080</v>
      </c>
      <c r="E3655">
        <f t="shared" si="112"/>
        <v>2012</v>
      </c>
      <c r="F3655" s="57">
        <f>_xlfn.XLOOKUP(E3655,'Historical Metal Prices'!$L$4:$Z$4,'Historical Metal Prices'!$L$10:$Z$10)</f>
        <v>0.39454963749458249</v>
      </c>
      <c r="G3655" s="77">
        <f t="shared" si="113"/>
        <v>23049.116408510461</v>
      </c>
    </row>
    <row r="3656" spans="1:7" x14ac:dyDescent="0.2">
      <c r="A3656" s="79">
        <v>41081</v>
      </c>
      <c r="B3656" s="77">
        <v>16396</v>
      </c>
      <c r="C3656" s="84">
        <v>102876</v>
      </c>
      <c r="E3656">
        <f t="shared" si="112"/>
        <v>2012</v>
      </c>
      <c r="F3656" s="57">
        <f>_xlfn.XLOOKUP(E3656,'Historical Metal Prices'!$L$4:$Z$4,'Historical Metal Prices'!$L$10:$Z$10)</f>
        <v>0.39454963749458249</v>
      </c>
      <c r="G3656" s="77">
        <f t="shared" si="113"/>
        <v>22865.035856361174</v>
      </c>
    </row>
    <row r="3657" spans="1:7" x14ac:dyDescent="0.2">
      <c r="A3657" s="79">
        <v>41080</v>
      </c>
      <c r="B3657" s="77">
        <v>17136.5</v>
      </c>
      <c r="C3657" s="84">
        <v>103086</v>
      </c>
      <c r="E3657">
        <f t="shared" si="112"/>
        <v>2012</v>
      </c>
      <c r="F3657" s="57">
        <f>_xlfn.XLOOKUP(E3657,'Historical Metal Prices'!$L$4:$Z$4,'Historical Metal Prices'!$L$10:$Z$10)</f>
        <v>0.39454963749458249</v>
      </c>
      <c r="G3657" s="77">
        <f t="shared" si="113"/>
        <v>23897.699862925914</v>
      </c>
    </row>
    <row r="3658" spans="1:7" x14ac:dyDescent="0.2">
      <c r="A3658" s="79">
        <v>41079</v>
      </c>
      <c r="B3658" s="77">
        <v>17025</v>
      </c>
      <c r="C3658" s="84">
        <v>102894</v>
      </c>
      <c r="E3658">
        <f t="shared" si="112"/>
        <v>2012</v>
      </c>
      <c r="F3658" s="57">
        <f>_xlfn.XLOOKUP(E3658,'Historical Metal Prices'!$L$4:$Z$4,'Historical Metal Prices'!$L$10:$Z$10)</f>
        <v>0.39454963749458249</v>
      </c>
      <c r="G3658" s="77">
        <f t="shared" si="113"/>
        <v>23742.207578345267</v>
      </c>
    </row>
    <row r="3659" spans="1:7" x14ac:dyDescent="0.2">
      <c r="A3659" s="79">
        <v>41078</v>
      </c>
      <c r="B3659" s="77">
        <v>16586</v>
      </c>
      <c r="C3659" s="84">
        <v>102894</v>
      </c>
      <c r="E3659">
        <f t="shared" ref="E3659:E3722" si="114">YEAR(A3659)</f>
        <v>2012</v>
      </c>
      <c r="F3659" s="57">
        <f>_xlfn.XLOOKUP(E3659,'Historical Metal Prices'!$L$4:$Z$4,'Historical Metal Prices'!$L$10:$Z$10)</f>
        <v>0.39454963749458249</v>
      </c>
      <c r="G3659" s="77">
        <f t="shared" ref="G3659:G3722" si="115">IFERROR(B3659*(1+F3659),G3660)</f>
        <v>23130.000287485145</v>
      </c>
    </row>
    <row r="3660" spans="1:7" x14ac:dyDescent="0.2">
      <c r="A3660" s="79">
        <v>41075</v>
      </c>
      <c r="B3660" s="77">
        <v>16791</v>
      </c>
      <c r="C3660" s="84">
        <v>102936</v>
      </c>
      <c r="E3660">
        <f t="shared" si="114"/>
        <v>2012</v>
      </c>
      <c r="F3660" s="57">
        <f>_xlfn.XLOOKUP(E3660,'Historical Metal Prices'!$L$4:$Z$4,'Historical Metal Prices'!$L$10:$Z$10)</f>
        <v>0.39454963749458249</v>
      </c>
      <c r="G3660" s="77">
        <f t="shared" si="115"/>
        <v>23415.882963171534</v>
      </c>
    </row>
    <row r="3661" spans="1:7" x14ac:dyDescent="0.2">
      <c r="A3661" s="79">
        <v>41074</v>
      </c>
      <c r="B3661" s="77">
        <v>16579</v>
      </c>
      <c r="C3661" s="84">
        <v>103560</v>
      </c>
      <c r="E3661">
        <f t="shared" si="114"/>
        <v>2012</v>
      </c>
      <c r="F3661" s="57">
        <f>_xlfn.XLOOKUP(E3661,'Historical Metal Prices'!$L$4:$Z$4,'Historical Metal Prices'!$L$10:$Z$10)</f>
        <v>0.39454963749458249</v>
      </c>
      <c r="G3661" s="77">
        <f t="shared" si="115"/>
        <v>23120.238440022684</v>
      </c>
    </row>
    <row r="3662" spans="1:7" x14ac:dyDescent="0.2">
      <c r="A3662" s="79">
        <v>41073</v>
      </c>
      <c r="B3662" s="77">
        <v>16922</v>
      </c>
      <c r="C3662" s="84">
        <v>103932</v>
      </c>
      <c r="E3662">
        <f t="shared" si="114"/>
        <v>2012</v>
      </c>
      <c r="F3662" s="57">
        <f>_xlfn.XLOOKUP(E3662,'Historical Metal Prices'!$L$4:$Z$4,'Historical Metal Prices'!$L$10:$Z$10)</f>
        <v>0.39454963749458249</v>
      </c>
      <c r="G3662" s="77">
        <f t="shared" si="115"/>
        <v>23598.568965683324</v>
      </c>
    </row>
    <row r="3663" spans="1:7" x14ac:dyDescent="0.2">
      <c r="A3663" s="79">
        <v>41072</v>
      </c>
      <c r="B3663" s="77">
        <v>17118</v>
      </c>
      <c r="C3663" s="84">
        <v>103998</v>
      </c>
      <c r="E3663">
        <f t="shared" si="114"/>
        <v>2012</v>
      </c>
      <c r="F3663" s="57">
        <f>_xlfn.XLOOKUP(E3663,'Historical Metal Prices'!$L$4:$Z$4,'Historical Metal Prices'!$L$10:$Z$10)</f>
        <v>0.39454963749458249</v>
      </c>
      <c r="G3663" s="77">
        <f t="shared" si="115"/>
        <v>23871.900694632262</v>
      </c>
    </row>
    <row r="3664" spans="1:7" x14ac:dyDescent="0.2">
      <c r="A3664" s="79">
        <v>41071</v>
      </c>
      <c r="B3664" s="77">
        <v>17239.5</v>
      </c>
      <c r="C3664" s="84">
        <v>104334</v>
      </c>
      <c r="E3664">
        <f t="shared" si="114"/>
        <v>2012</v>
      </c>
      <c r="F3664" s="57">
        <f>_xlfn.XLOOKUP(E3664,'Historical Metal Prices'!$L$4:$Z$4,'Historical Metal Prices'!$L$10:$Z$10)</f>
        <v>0.39454963749458249</v>
      </c>
      <c r="G3664" s="77">
        <f t="shared" si="115"/>
        <v>24041.338475587854</v>
      </c>
    </row>
    <row r="3665" spans="1:7" x14ac:dyDescent="0.2">
      <c r="A3665" s="79">
        <v>41068</v>
      </c>
      <c r="B3665" s="77">
        <v>16861</v>
      </c>
      <c r="C3665" s="84">
        <v>104484</v>
      </c>
      <c r="E3665">
        <f t="shared" si="114"/>
        <v>2012</v>
      </c>
      <c r="F3665" s="57">
        <f>_xlfn.XLOOKUP(E3665,'Historical Metal Prices'!$L$4:$Z$4,'Historical Metal Prices'!$L$10:$Z$10)</f>
        <v>0.39454963749458249</v>
      </c>
      <c r="G3665" s="77">
        <f t="shared" si="115"/>
        <v>23513.501437796156</v>
      </c>
    </row>
    <row r="3666" spans="1:7" x14ac:dyDescent="0.2">
      <c r="A3666" s="79">
        <v>41067</v>
      </c>
      <c r="B3666" s="77">
        <v>16525</v>
      </c>
      <c r="C3666" s="84">
        <v>105318</v>
      </c>
      <c r="E3666">
        <f t="shared" si="114"/>
        <v>2012</v>
      </c>
      <c r="F3666" s="57">
        <f>_xlfn.XLOOKUP(E3666,'Historical Metal Prices'!$L$4:$Z$4,'Historical Metal Prices'!$L$10:$Z$10)</f>
        <v>0.39454963749458249</v>
      </c>
      <c r="G3666" s="77">
        <f t="shared" si="115"/>
        <v>23044.932759597974</v>
      </c>
    </row>
    <row r="3667" spans="1:7" x14ac:dyDescent="0.2">
      <c r="A3667" s="79">
        <v>41066</v>
      </c>
      <c r="B3667" s="77">
        <v>16028</v>
      </c>
      <c r="C3667" s="84">
        <v>106116</v>
      </c>
      <c r="E3667">
        <f t="shared" si="114"/>
        <v>2012</v>
      </c>
      <c r="F3667" s="57">
        <f>_xlfn.XLOOKUP(E3667,'Historical Metal Prices'!$L$4:$Z$4,'Historical Metal Prices'!$L$10:$Z$10)</f>
        <v>0.39454963749458249</v>
      </c>
      <c r="G3667" s="77">
        <f t="shared" si="115"/>
        <v>22351.841589763168</v>
      </c>
    </row>
    <row r="3668" spans="1:7" x14ac:dyDescent="0.2">
      <c r="A3668" s="79">
        <v>41065</v>
      </c>
      <c r="B3668" s="77">
        <v>16031</v>
      </c>
      <c r="C3668" s="84">
        <v>107724</v>
      </c>
      <c r="E3668">
        <f t="shared" si="114"/>
        <v>2012</v>
      </c>
      <c r="F3668" s="57">
        <f>_xlfn.XLOOKUP(E3668,'Historical Metal Prices'!$L$4:$Z$4,'Historical Metal Prices'!$L$10:$Z$10)</f>
        <v>0.39454963749458249</v>
      </c>
      <c r="G3668" s="77">
        <f t="shared" si="115"/>
        <v>22356.025238675651</v>
      </c>
    </row>
    <row r="3669" spans="1:7" x14ac:dyDescent="0.2">
      <c r="A3669" s="79">
        <v>41064</v>
      </c>
      <c r="B3669" s="77">
        <v>16031</v>
      </c>
      <c r="C3669" s="84">
        <v>107826</v>
      </c>
      <c r="E3669">
        <f t="shared" si="114"/>
        <v>2012</v>
      </c>
      <c r="F3669" s="57">
        <f>_xlfn.XLOOKUP(E3669,'Historical Metal Prices'!$L$4:$Z$4,'Historical Metal Prices'!$L$10:$Z$10)</f>
        <v>0.39454963749458249</v>
      </c>
      <c r="G3669" s="77">
        <f t="shared" si="115"/>
        <v>22356.025238675651</v>
      </c>
    </row>
    <row r="3670" spans="1:7" x14ac:dyDescent="0.2">
      <c r="A3670" s="79">
        <v>41061</v>
      </c>
      <c r="B3670" s="77">
        <v>16031</v>
      </c>
      <c r="C3670" s="84">
        <v>107826</v>
      </c>
      <c r="E3670">
        <f t="shared" si="114"/>
        <v>2012</v>
      </c>
      <c r="F3670" s="57">
        <f>_xlfn.XLOOKUP(E3670,'Historical Metal Prices'!$L$4:$Z$4,'Historical Metal Prices'!$L$10:$Z$10)</f>
        <v>0.39454963749458249</v>
      </c>
      <c r="G3670" s="77">
        <f t="shared" si="115"/>
        <v>22356.025238675651</v>
      </c>
    </row>
    <row r="3671" spans="1:7" x14ac:dyDescent="0.2">
      <c r="A3671" s="79">
        <v>41060</v>
      </c>
      <c r="B3671" s="77">
        <v>16159</v>
      </c>
      <c r="C3671" s="84">
        <v>107826</v>
      </c>
      <c r="E3671">
        <f t="shared" si="114"/>
        <v>2012</v>
      </c>
      <c r="F3671" s="57">
        <f>_xlfn.XLOOKUP(E3671,'Historical Metal Prices'!$L$4:$Z$4,'Historical Metal Prices'!$L$10:$Z$10)</f>
        <v>0.39454963749458249</v>
      </c>
      <c r="G3671" s="77">
        <f t="shared" si="115"/>
        <v>22534.527592274957</v>
      </c>
    </row>
    <row r="3672" spans="1:7" x14ac:dyDescent="0.2">
      <c r="A3672" s="79">
        <v>41059</v>
      </c>
      <c r="B3672" s="77">
        <v>16224</v>
      </c>
      <c r="C3672" s="84">
        <v>107106</v>
      </c>
      <c r="E3672">
        <f t="shared" si="114"/>
        <v>2012</v>
      </c>
      <c r="F3672" s="57">
        <f>_xlfn.XLOOKUP(E3672,'Historical Metal Prices'!$L$4:$Z$4,'Historical Metal Prices'!$L$10:$Z$10)</f>
        <v>0.39454963749458249</v>
      </c>
      <c r="G3672" s="77">
        <f t="shared" si="115"/>
        <v>22625.173318712106</v>
      </c>
    </row>
    <row r="3673" spans="1:7" x14ac:dyDescent="0.2">
      <c r="A3673" s="79">
        <v>41058</v>
      </c>
      <c r="B3673" s="77">
        <v>16476</v>
      </c>
      <c r="C3673" s="84">
        <v>106752</v>
      </c>
      <c r="E3673">
        <f t="shared" si="114"/>
        <v>2012</v>
      </c>
      <c r="F3673" s="57">
        <f>_xlfn.XLOOKUP(E3673,'Historical Metal Prices'!$L$4:$Z$4,'Historical Metal Prices'!$L$10:$Z$10)</f>
        <v>0.39454963749458249</v>
      </c>
      <c r="G3673" s="77">
        <f t="shared" si="115"/>
        <v>22976.59982736074</v>
      </c>
    </row>
    <row r="3674" spans="1:7" x14ac:dyDescent="0.2">
      <c r="A3674" s="79">
        <v>41057</v>
      </c>
      <c r="B3674" s="77">
        <v>16928</v>
      </c>
      <c r="C3674" s="84">
        <v>106104</v>
      </c>
      <c r="E3674">
        <f t="shared" si="114"/>
        <v>2012</v>
      </c>
      <c r="F3674" s="57">
        <f>_xlfn.XLOOKUP(E3674,'Historical Metal Prices'!$L$4:$Z$4,'Historical Metal Prices'!$L$10:$Z$10)</f>
        <v>0.39454963749458249</v>
      </c>
      <c r="G3674" s="77">
        <f t="shared" si="115"/>
        <v>23606.936263508291</v>
      </c>
    </row>
    <row r="3675" spans="1:7" x14ac:dyDescent="0.2">
      <c r="A3675" s="79">
        <v>41054</v>
      </c>
      <c r="B3675" s="77">
        <v>16980</v>
      </c>
      <c r="C3675" s="84">
        <v>106122</v>
      </c>
      <c r="E3675">
        <f t="shared" si="114"/>
        <v>2012</v>
      </c>
      <c r="F3675" s="57">
        <f>_xlfn.XLOOKUP(E3675,'Historical Metal Prices'!$L$4:$Z$4,'Historical Metal Prices'!$L$10:$Z$10)</f>
        <v>0.39454963749458249</v>
      </c>
      <c r="G3675" s="77">
        <f t="shared" si="115"/>
        <v>23679.452844658012</v>
      </c>
    </row>
    <row r="3676" spans="1:7" x14ac:dyDescent="0.2">
      <c r="A3676" s="79">
        <v>41053</v>
      </c>
      <c r="B3676" s="77">
        <v>17032</v>
      </c>
      <c r="C3676" s="84">
        <v>105156</v>
      </c>
      <c r="E3676">
        <f t="shared" si="114"/>
        <v>2012</v>
      </c>
      <c r="F3676" s="57">
        <f>_xlfn.XLOOKUP(E3676,'Historical Metal Prices'!$L$4:$Z$4,'Historical Metal Prices'!$L$10:$Z$10)</f>
        <v>0.39454963749458249</v>
      </c>
      <c r="G3676" s="77">
        <f t="shared" si="115"/>
        <v>23751.969425807729</v>
      </c>
    </row>
    <row r="3677" spans="1:7" x14ac:dyDescent="0.2">
      <c r="A3677" s="79">
        <v>41052</v>
      </c>
      <c r="B3677" s="77">
        <v>16687</v>
      </c>
      <c r="C3677" s="84">
        <v>105510</v>
      </c>
      <c r="E3677">
        <f t="shared" si="114"/>
        <v>2012</v>
      </c>
      <c r="F3677" s="57">
        <f>_xlfn.XLOOKUP(E3677,'Historical Metal Prices'!$L$4:$Z$4,'Historical Metal Prices'!$L$10:$Z$10)</f>
        <v>0.39454963749458249</v>
      </c>
      <c r="G3677" s="77">
        <f t="shared" si="115"/>
        <v>23270.8498008721</v>
      </c>
    </row>
    <row r="3678" spans="1:7" x14ac:dyDescent="0.2">
      <c r="A3678" s="79">
        <v>41051</v>
      </c>
      <c r="B3678" s="77">
        <v>16833</v>
      </c>
      <c r="C3678" s="84">
        <v>105168</v>
      </c>
      <c r="E3678">
        <f t="shared" si="114"/>
        <v>2012</v>
      </c>
      <c r="F3678" s="57">
        <f>_xlfn.XLOOKUP(E3678,'Historical Metal Prices'!$L$4:$Z$4,'Historical Metal Prices'!$L$10:$Z$10)</f>
        <v>0.39454963749458249</v>
      </c>
      <c r="G3678" s="77">
        <f t="shared" si="115"/>
        <v>23474.454047946307</v>
      </c>
    </row>
    <row r="3679" spans="1:7" x14ac:dyDescent="0.2">
      <c r="A3679" s="79">
        <v>41050</v>
      </c>
      <c r="B3679" s="77">
        <v>17119</v>
      </c>
      <c r="C3679" s="84">
        <v>105732</v>
      </c>
      <c r="E3679">
        <f t="shared" si="114"/>
        <v>2012</v>
      </c>
      <c r="F3679" s="57">
        <f>_xlfn.XLOOKUP(E3679,'Historical Metal Prices'!$L$4:$Z$4,'Historical Metal Prices'!$L$10:$Z$10)</f>
        <v>0.39454963749458249</v>
      </c>
      <c r="G3679" s="77">
        <f t="shared" si="115"/>
        <v>23873.295244269757</v>
      </c>
    </row>
    <row r="3680" spans="1:7" x14ac:dyDescent="0.2">
      <c r="A3680" s="79">
        <v>41047</v>
      </c>
      <c r="B3680" s="77">
        <v>16760</v>
      </c>
      <c r="C3680" s="84">
        <v>106122</v>
      </c>
      <c r="E3680">
        <f t="shared" si="114"/>
        <v>2012</v>
      </c>
      <c r="F3680" s="57">
        <f>_xlfn.XLOOKUP(E3680,'Historical Metal Prices'!$L$4:$Z$4,'Historical Metal Prices'!$L$10:$Z$10)</f>
        <v>0.39454963749458249</v>
      </c>
      <c r="G3680" s="77">
        <f t="shared" si="115"/>
        <v>23372.651924409201</v>
      </c>
    </row>
    <row r="3681" spans="1:7" x14ac:dyDescent="0.2">
      <c r="A3681" s="79">
        <v>41046</v>
      </c>
      <c r="B3681" s="77">
        <v>17130</v>
      </c>
      <c r="C3681" s="84">
        <v>106182</v>
      </c>
      <c r="E3681">
        <f t="shared" si="114"/>
        <v>2012</v>
      </c>
      <c r="F3681" s="57">
        <f>_xlfn.XLOOKUP(E3681,'Historical Metal Prices'!$L$4:$Z$4,'Historical Metal Prices'!$L$10:$Z$10)</f>
        <v>0.39454963749458249</v>
      </c>
      <c r="G3681" s="77">
        <f t="shared" si="115"/>
        <v>23888.635290282196</v>
      </c>
    </row>
    <row r="3682" spans="1:7" x14ac:dyDescent="0.2">
      <c r="A3682" s="79">
        <v>41045</v>
      </c>
      <c r="B3682" s="77">
        <v>16942</v>
      </c>
      <c r="C3682" s="84">
        <v>105564</v>
      </c>
      <c r="E3682">
        <f t="shared" si="114"/>
        <v>2012</v>
      </c>
      <c r="F3682" s="57">
        <f>_xlfn.XLOOKUP(E3682,'Historical Metal Prices'!$L$4:$Z$4,'Historical Metal Prices'!$L$10:$Z$10)</f>
        <v>0.39454963749458249</v>
      </c>
      <c r="G3682" s="77">
        <f t="shared" si="115"/>
        <v>23626.459958433217</v>
      </c>
    </row>
    <row r="3683" spans="1:7" x14ac:dyDescent="0.2">
      <c r="A3683" s="79">
        <v>41044</v>
      </c>
      <c r="B3683" s="77">
        <v>16938</v>
      </c>
      <c r="C3683" s="84">
        <v>105630</v>
      </c>
      <c r="E3683">
        <f t="shared" si="114"/>
        <v>2012</v>
      </c>
      <c r="F3683" s="57">
        <f>_xlfn.XLOOKUP(E3683,'Historical Metal Prices'!$L$4:$Z$4,'Historical Metal Prices'!$L$10:$Z$10)</f>
        <v>0.39454963749458249</v>
      </c>
      <c r="G3683" s="77">
        <f t="shared" si="115"/>
        <v>23620.881759883239</v>
      </c>
    </row>
    <row r="3684" spans="1:7" x14ac:dyDescent="0.2">
      <c r="A3684" s="79">
        <v>41043</v>
      </c>
      <c r="B3684" s="77">
        <v>16825</v>
      </c>
      <c r="C3684" s="84">
        <v>105774</v>
      </c>
      <c r="E3684">
        <f t="shared" si="114"/>
        <v>2012</v>
      </c>
      <c r="F3684" s="57">
        <f>_xlfn.XLOOKUP(E3684,'Historical Metal Prices'!$L$4:$Z$4,'Historical Metal Prices'!$L$10:$Z$10)</f>
        <v>0.39454963749458249</v>
      </c>
      <c r="G3684" s="77">
        <f t="shared" si="115"/>
        <v>23463.297650846351</v>
      </c>
    </row>
    <row r="3685" spans="1:7" x14ac:dyDescent="0.2">
      <c r="A3685" s="79">
        <v>41040</v>
      </c>
      <c r="B3685" s="77">
        <v>17158</v>
      </c>
      <c r="C3685" s="84">
        <v>106230</v>
      </c>
      <c r="E3685">
        <f t="shared" si="114"/>
        <v>2012</v>
      </c>
      <c r="F3685" s="57">
        <f>_xlfn.XLOOKUP(E3685,'Historical Metal Prices'!$L$4:$Z$4,'Historical Metal Prices'!$L$10:$Z$10)</f>
        <v>0.39454963749458249</v>
      </c>
      <c r="G3685" s="77">
        <f t="shared" si="115"/>
        <v>23927.682680132046</v>
      </c>
    </row>
    <row r="3686" spans="1:7" x14ac:dyDescent="0.2">
      <c r="A3686" s="79">
        <v>41039</v>
      </c>
      <c r="B3686" s="77">
        <v>17121</v>
      </c>
      <c r="C3686" s="84">
        <v>106302</v>
      </c>
      <c r="E3686">
        <f t="shared" si="114"/>
        <v>2012</v>
      </c>
      <c r="F3686" s="57">
        <f>_xlfn.XLOOKUP(E3686,'Historical Metal Prices'!$L$4:$Z$4,'Historical Metal Prices'!$L$10:$Z$10)</f>
        <v>0.39454963749458249</v>
      </c>
      <c r="G3686" s="77">
        <f t="shared" si="115"/>
        <v>23876.084343544746</v>
      </c>
    </row>
    <row r="3687" spans="1:7" x14ac:dyDescent="0.2">
      <c r="A3687" s="79">
        <v>41038</v>
      </c>
      <c r="B3687" s="77">
        <v>17136</v>
      </c>
      <c r="C3687" s="84">
        <v>106362</v>
      </c>
      <c r="E3687">
        <f t="shared" si="114"/>
        <v>2012</v>
      </c>
      <c r="F3687" s="57">
        <f>_xlfn.XLOOKUP(E3687,'Historical Metal Prices'!$L$4:$Z$4,'Historical Metal Prices'!$L$10:$Z$10)</f>
        <v>0.39454963749458249</v>
      </c>
      <c r="G3687" s="77">
        <f t="shared" si="115"/>
        <v>23897.002588107167</v>
      </c>
    </row>
    <row r="3688" spans="1:7" x14ac:dyDescent="0.2">
      <c r="A3688" s="79">
        <v>41037</v>
      </c>
      <c r="B3688" s="77">
        <v>17298</v>
      </c>
      <c r="C3688" s="84">
        <v>105792</v>
      </c>
      <c r="E3688">
        <f t="shared" si="114"/>
        <v>2012</v>
      </c>
      <c r="F3688" s="57">
        <f>_xlfn.XLOOKUP(E3688,'Historical Metal Prices'!$L$4:$Z$4,'Historical Metal Prices'!$L$10:$Z$10)</f>
        <v>0.39454963749458249</v>
      </c>
      <c r="G3688" s="77">
        <f t="shared" si="115"/>
        <v>24122.919629381289</v>
      </c>
    </row>
    <row r="3689" spans="1:7" x14ac:dyDescent="0.2">
      <c r="A3689" s="79">
        <v>41036</v>
      </c>
      <c r="B3689" s="77">
        <v>17512</v>
      </c>
      <c r="C3689" s="84">
        <v>105642</v>
      </c>
      <c r="E3689">
        <f t="shared" si="114"/>
        <v>2012</v>
      </c>
      <c r="F3689" s="57">
        <f>_xlfn.XLOOKUP(E3689,'Historical Metal Prices'!$L$4:$Z$4,'Historical Metal Prices'!$L$10:$Z$10)</f>
        <v>0.39454963749458249</v>
      </c>
      <c r="G3689" s="77">
        <f t="shared" si="115"/>
        <v>24421.353251805129</v>
      </c>
    </row>
    <row r="3690" spans="1:7" x14ac:dyDescent="0.2">
      <c r="A3690" s="79">
        <v>41033</v>
      </c>
      <c r="B3690" s="77">
        <v>17512</v>
      </c>
      <c r="C3690" s="84">
        <v>105642</v>
      </c>
      <c r="E3690">
        <f t="shared" si="114"/>
        <v>2012</v>
      </c>
      <c r="F3690" s="57">
        <f>_xlfn.XLOOKUP(E3690,'Historical Metal Prices'!$L$4:$Z$4,'Historical Metal Prices'!$L$10:$Z$10)</f>
        <v>0.39454963749458249</v>
      </c>
      <c r="G3690" s="77">
        <f t="shared" si="115"/>
        <v>24421.353251805129</v>
      </c>
    </row>
    <row r="3691" spans="1:7" x14ac:dyDescent="0.2">
      <c r="A3691" s="79">
        <v>41032</v>
      </c>
      <c r="B3691" s="77">
        <v>17211</v>
      </c>
      <c r="C3691" s="84">
        <v>104280</v>
      </c>
      <c r="E3691">
        <f t="shared" si="114"/>
        <v>2012</v>
      </c>
      <c r="F3691" s="57">
        <f>_xlfn.XLOOKUP(E3691,'Historical Metal Prices'!$L$4:$Z$4,'Historical Metal Prices'!$L$10:$Z$10)</f>
        <v>0.39454963749458249</v>
      </c>
      <c r="G3691" s="77">
        <f t="shared" si="115"/>
        <v>24001.593810919258</v>
      </c>
    </row>
    <row r="3692" spans="1:7" x14ac:dyDescent="0.2">
      <c r="A3692" s="79">
        <v>41031</v>
      </c>
      <c r="B3692" s="77">
        <v>17206</v>
      </c>
      <c r="C3692" s="84">
        <v>103764</v>
      </c>
      <c r="E3692">
        <f t="shared" si="114"/>
        <v>2012</v>
      </c>
      <c r="F3692" s="57">
        <f>_xlfn.XLOOKUP(E3692,'Historical Metal Prices'!$L$4:$Z$4,'Historical Metal Prices'!$L$10:$Z$10)</f>
        <v>0.39454963749458249</v>
      </c>
      <c r="G3692" s="77">
        <f t="shared" si="115"/>
        <v>23994.621062731785</v>
      </c>
    </row>
    <row r="3693" spans="1:7" x14ac:dyDescent="0.2">
      <c r="A3693" s="79">
        <v>41030</v>
      </c>
      <c r="B3693" s="77">
        <v>17628</v>
      </c>
      <c r="C3693" s="84">
        <v>103896</v>
      </c>
      <c r="E3693">
        <f t="shared" si="114"/>
        <v>2012</v>
      </c>
      <c r="F3693" s="57">
        <f>_xlfn.XLOOKUP(E3693,'Historical Metal Prices'!$L$4:$Z$4,'Historical Metal Prices'!$L$10:$Z$10)</f>
        <v>0.39454963749458249</v>
      </c>
      <c r="G3693" s="77">
        <f t="shared" si="115"/>
        <v>24583.121009754501</v>
      </c>
    </row>
    <row r="3694" spans="1:7" x14ac:dyDescent="0.2">
      <c r="A3694" s="79">
        <v>41029</v>
      </c>
      <c r="B3694" s="77">
        <v>17817</v>
      </c>
      <c r="C3694" s="84">
        <v>103902</v>
      </c>
      <c r="E3694">
        <f t="shared" si="114"/>
        <v>2012</v>
      </c>
      <c r="F3694" s="57">
        <f>_xlfn.XLOOKUP(E3694,'Historical Metal Prices'!$L$4:$Z$4,'Historical Metal Prices'!$L$10:$Z$10)</f>
        <v>0.39454963749458249</v>
      </c>
      <c r="G3694" s="77">
        <f t="shared" si="115"/>
        <v>24846.690891240978</v>
      </c>
    </row>
    <row r="3695" spans="1:7" x14ac:dyDescent="0.2">
      <c r="A3695" s="79">
        <v>41026</v>
      </c>
      <c r="B3695" s="77">
        <v>18022</v>
      </c>
      <c r="C3695" s="84">
        <v>103902</v>
      </c>
      <c r="E3695">
        <f t="shared" si="114"/>
        <v>2012</v>
      </c>
      <c r="F3695" s="57">
        <f>_xlfn.XLOOKUP(E3695,'Historical Metal Prices'!$L$4:$Z$4,'Historical Metal Prices'!$L$10:$Z$10)</f>
        <v>0.39454963749458249</v>
      </c>
      <c r="G3695" s="77">
        <f t="shared" si="115"/>
        <v>25132.573566927367</v>
      </c>
    </row>
    <row r="3696" spans="1:7" x14ac:dyDescent="0.2">
      <c r="A3696" s="79">
        <v>41025</v>
      </c>
      <c r="B3696" s="77">
        <v>18122</v>
      </c>
      <c r="C3696" s="84">
        <v>101760</v>
      </c>
      <c r="E3696">
        <f t="shared" si="114"/>
        <v>2012</v>
      </c>
      <c r="F3696" s="57">
        <f>_xlfn.XLOOKUP(E3696,'Historical Metal Prices'!$L$4:$Z$4,'Historical Metal Prices'!$L$10:$Z$10)</f>
        <v>0.39454963749458249</v>
      </c>
      <c r="G3696" s="77">
        <f t="shared" si="115"/>
        <v>25272.028530676824</v>
      </c>
    </row>
    <row r="3697" spans="1:7" x14ac:dyDescent="0.2">
      <c r="A3697" s="79">
        <v>41024</v>
      </c>
      <c r="B3697" s="77">
        <v>17521</v>
      </c>
      <c r="C3697" s="84">
        <v>100734</v>
      </c>
      <c r="E3697">
        <f t="shared" si="114"/>
        <v>2012</v>
      </c>
      <c r="F3697" s="57">
        <f>_xlfn.XLOOKUP(E3697,'Historical Metal Prices'!$L$4:$Z$4,'Historical Metal Prices'!$L$10:$Z$10)</f>
        <v>0.39454963749458249</v>
      </c>
      <c r="G3697" s="77">
        <f t="shared" si="115"/>
        <v>24433.904198542579</v>
      </c>
    </row>
    <row r="3698" spans="1:7" x14ac:dyDescent="0.2">
      <c r="A3698" s="79">
        <v>41023</v>
      </c>
      <c r="B3698" s="77">
        <v>17328</v>
      </c>
      <c r="C3698" s="84">
        <v>100830</v>
      </c>
      <c r="E3698">
        <f t="shared" si="114"/>
        <v>2012</v>
      </c>
      <c r="F3698" s="57">
        <f>_xlfn.XLOOKUP(E3698,'Historical Metal Prices'!$L$4:$Z$4,'Historical Metal Prices'!$L$10:$Z$10)</f>
        <v>0.39454963749458249</v>
      </c>
      <c r="G3698" s="77">
        <f t="shared" si="115"/>
        <v>24164.756118506124</v>
      </c>
    </row>
    <row r="3699" spans="1:7" x14ac:dyDescent="0.2">
      <c r="A3699" s="79">
        <v>41022</v>
      </c>
      <c r="B3699" s="77">
        <v>17470</v>
      </c>
      <c r="C3699" s="84">
        <v>99798</v>
      </c>
      <c r="E3699">
        <f t="shared" si="114"/>
        <v>2012</v>
      </c>
      <c r="F3699" s="57">
        <f>_xlfn.XLOOKUP(E3699,'Historical Metal Prices'!$L$4:$Z$4,'Historical Metal Prices'!$L$10:$Z$10)</f>
        <v>0.39454963749458249</v>
      </c>
      <c r="G3699" s="77">
        <f t="shared" si="115"/>
        <v>24362.782167030357</v>
      </c>
    </row>
    <row r="3700" spans="1:7" x14ac:dyDescent="0.2">
      <c r="A3700" s="79">
        <v>41019</v>
      </c>
      <c r="B3700" s="77">
        <v>17727</v>
      </c>
      <c r="C3700" s="84">
        <v>99630</v>
      </c>
      <c r="E3700">
        <f t="shared" si="114"/>
        <v>2012</v>
      </c>
      <c r="F3700" s="57">
        <f>_xlfn.XLOOKUP(E3700,'Historical Metal Prices'!$L$4:$Z$4,'Historical Metal Prices'!$L$10:$Z$10)</f>
        <v>0.39454963749458249</v>
      </c>
      <c r="G3700" s="77">
        <f t="shared" si="115"/>
        <v>24721.181423866463</v>
      </c>
    </row>
    <row r="3701" spans="1:7" x14ac:dyDescent="0.2">
      <c r="A3701" s="79">
        <v>41018</v>
      </c>
      <c r="B3701" s="77">
        <v>17526</v>
      </c>
      <c r="C3701" s="84">
        <v>100080</v>
      </c>
      <c r="E3701">
        <f t="shared" si="114"/>
        <v>2012</v>
      </c>
      <c r="F3701" s="57">
        <f>_xlfn.XLOOKUP(E3701,'Historical Metal Prices'!$L$4:$Z$4,'Historical Metal Prices'!$L$10:$Z$10)</f>
        <v>0.39454963749458249</v>
      </c>
      <c r="G3701" s="77">
        <f t="shared" si="115"/>
        <v>24440.876946730052</v>
      </c>
    </row>
    <row r="3702" spans="1:7" x14ac:dyDescent="0.2">
      <c r="A3702" s="79">
        <v>41017</v>
      </c>
      <c r="B3702" s="77">
        <v>17575</v>
      </c>
      <c r="C3702" s="84">
        <v>99762</v>
      </c>
      <c r="E3702">
        <f t="shared" si="114"/>
        <v>2012</v>
      </c>
      <c r="F3702" s="57">
        <f>_xlfn.XLOOKUP(E3702,'Historical Metal Prices'!$L$4:$Z$4,'Historical Metal Prices'!$L$10:$Z$10)</f>
        <v>0.39454963749458249</v>
      </c>
      <c r="G3702" s="77">
        <f t="shared" si="115"/>
        <v>24509.209878967289</v>
      </c>
    </row>
    <row r="3703" spans="1:7" x14ac:dyDescent="0.2">
      <c r="A3703" s="79">
        <v>41016</v>
      </c>
      <c r="B3703" s="77">
        <v>17751</v>
      </c>
      <c r="C3703" s="84">
        <v>99624</v>
      </c>
      <c r="E3703">
        <f t="shared" si="114"/>
        <v>2012</v>
      </c>
      <c r="F3703" s="57">
        <f>_xlfn.XLOOKUP(E3703,'Historical Metal Prices'!$L$4:$Z$4,'Historical Metal Prices'!$L$10:$Z$10)</f>
        <v>0.39454963749458249</v>
      </c>
      <c r="G3703" s="77">
        <f t="shared" si="115"/>
        <v>24754.650615166334</v>
      </c>
    </row>
    <row r="3704" spans="1:7" x14ac:dyDescent="0.2">
      <c r="A3704" s="79">
        <v>41015</v>
      </c>
      <c r="B3704" s="77">
        <v>17434</v>
      </c>
      <c r="C3704" s="84">
        <v>98856</v>
      </c>
      <c r="E3704">
        <f t="shared" si="114"/>
        <v>2012</v>
      </c>
      <c r="F3704" s="57">
        <f>_xlfn.XLOOKUP(E3704,'Historical Metal Prices'!$L$4:$Z$4,'Historical Metal Prices'!$L$10:$Z$10)</f>
        <v>0.39454963749458249</v>
      </c>
      <c r="G3704" s="77">
        <f t="shared" si="115"/>
        <v>24312.578380080551</v>
      </c>
    </row>
    <row r="3705" spans="1:7" x14ac:dyDescent="0.2">
      <c r="A3705" s="79">
        <v>41012</v>
      </c>
      <c r="B3705" s="77">
        <v>18246</v>
      </c>
      <c r="C3705" s="84">
        <v>99330</v>
      </c>
      <c r="E3705">
        <f t="shared" si="114"/>
        <v>2012</v>
      </c>
      <c r="F3705" s="57">
        <f>_xlfn.XLOOKUP(E3705,'Historical Metal Prices'!$L$4:$Z$4,'Historical Metal Prices'!$L$10:$Z$10)</f>
        <v>0.39454963749458249</v>
      </c>
      <c r="G3705" s="77">
        <f t="shared" si="115"/>
        <v>25444.952685726152</v>
      </c>
    </row>
    <row r="3706" spans="1:7" x14ac:dyDescent="0.2">
      <c r="A3706" s="79">
        <v>41011</v>
      </c>
      <c r="B3706" s="77">
        <v>18634.5</v>
      </c>
      <c r="C3706" s="84">
        <v>98388</v>
      </c>
      <c r="E3706">
        <f t="shared" si="114"/>
        <v>2012</v>
      </c>
      <c r="F3706" s="57">
        <f>_xlfn.XLOOKUP(E3706,'Historical Metal Prices'!$L$4:$Z$4,'Historical Metal Prices'!$L$10:$Z$10)</f>
        <v>0.39454963749458249</v>
      </c>
      <c r="G3706" s="77">
        <f t="shared" si="115"/>
        <v>25986.735219892798</v>
      </c>
    </row>
    <row r="3707" spans="1:7" x14ac:dyDescent="0.2">
      <c r="A3707" s="79">
        <v>41010</v>
      </c>
      <c r="B3707" s="77">
        <v>18032</v>
      </c>
      <c r="C3707" s="84">
        <v>98442</v>
      </c>
      <c r="E3707">
        <f t="shared" si="114"/>
        <v>2012</v>
      </c>
      <c r="F3707" s="57">
        <f>_xlfn.XLOOKUP(E3707,'Historical Metal Prices'!$L$4:$Z$4,'Historical Metal Prices'!$L$10:$Z$10)</f>
        <v>0.39454963749458249</v>
      </c>
      <c r="G3707" s="77">
        <f t="shared" si="115"/>
        <v>25146.519063302312</v>
      </c>
    </row>
    <row r="3708" spans="1:7" x14ac:dyDescent="0.2">
      <c r="A3708" s="79">
        <v>41009</v>
      </c>
      <c r="B3708" s="77">
        <v>18102</v>
      </c>
      <c r="C3708" s="84">
        <v>99330</v>
      </c>
      <c r="E3708">
        <f t="shared" si="114"/>
        <v>2012</v>
      </c>
      <c r="F3708" s="57">
        <f>_xlfn.XLOOKUP(E3708,'Historical Metal Prices'!$L$4:$Z$4,'Historical Metal Prices'!$L$10:$Z$10)</f>
        <v>0.39454963749458249</v>
      </c>
      <c r="G3708" s="77">
        <f t="shared" si="115"/>
        <v>25244.137537926934</v>
      </c>
    </row>
    <row r="3709" spans="1:7" x14ac:dyDescent="0.2">
      <c r="A3709" s="79">
        <v>41008</v>
      </c>
      <c r="B3709" s="77">
        <v>18336</v>
      </c>
      <c r="C3709" s="84">
        <v>100026</v>
      </c>
      <c r="E3709">
        <f t="shared" si="114"/>
        <v>2012</v>
      </c>
      <c r="F3709" s="57">
        <f>_xlfn.XLOOKUP(E3709,'Historical Metal Prices'!$L$4:$Z$4,'Historical Metal Prices'!$L$10:$Z$10)</f>
        <v>0.39454963749458249</v>
      </c>
      <c r="G3709" s="77">
        <f t="shared" si="115"/>
        <v>25570.462153100663</v>
      </c>
    </row>
    <row r="3710" spans="1:7" x14ac:dyDescent="0.2">
      <c r="A3710" s="79">
        <v>41005</v>
      </c>
      <c r="B3710" s="77">
        <v>18336</v>
      </c>
      <c r="C3710" s="84">
        <v>100146</v>
      </c>
      <c r="E3710">
        <f t="shared" si="114"/>
        <v>2012</v>
      </c>
      <c r="F3710" s="57">
        <f>_xlfn.XLOOKUP(E3710,'Historical Metal Prices'!$L$4:$Z$4,'Historical Metal Prices'!$L$10:$Z$10)</f>
        <v>0.39454963749458249</v>
      </c>
      <c r="G3710" s="77">
        <f t="shared" si="115"/>
        <v>25570.462153100663</v>
      </c>
    </row>
    <row r="3711" spans="1:7" x14ac:dyDescent="0.2">
      <c r="A3711" s="79">
        <v>41004</v>
      </c>
      <c r="B3711" s="77">
        <v>18336</v>
      </c>
      <c r="C3711" s="84">
        <v>100146</v>
      </c>
      <c r="E3711">
        <f t="shared" si="114"/>
        <v>2012</v>
      </c>
      <c r="F3711" s="57">
        <f>_xlfn.XLOOKUP(E3711,'Historical Metal Prices'!$L$4:$Z$4,'Historical Metal Prices'!$L$10:$Z$10)</f>
        <v>0.39454963749458249</v>
      </c>
      <c r="G3711" s="77">
        <f t="shared" si="115"/>
        <v>25570.462153100663</v>
      </c>
    </row>
    <row r="3712" spans="1:7" x14ac:dyDescent="0.2">
      <c r="A3712" s="79">
        <v>41003</v>
      </c>
      <c r="B3712" s="77">
        <v>17785</v>
      </c>
      <c r="C3712" s="84">
        <v>100146</v>
      </c>
      <c r="E3712">
        <f t="shared" si="114"/>
        <v>2012</v>
      </c>
      <c r="F3712" s="57">
        <f>_xlfn.XLOOKUP(E3712,'Historical Metal Prices'!$L$4:$Z$4,'Historical Metal Prices'!$L$10:$Z$10)</f>
        <v>0.39454963749458249</v>
      </c>
      <c r="G3712" s="77">
        <f t="shared" si="115"/>
        <v>24802.065302841151</v>
      </c>
    </row>
    <row r="3713" spans="1:7" x14ac:dyDescent="0.2">
      <c r="A3713" s="79">
        <v>41002</v>
      </c>
      <c r="B3713" s="77">
        <v>18381</v>
      </c>
      <c r="C3713" s="84">
        <v>100614</v>
      </c>
      <c r="E3713">
        <f t="shared" si="114"/>
        <v>2012</v>
      </c>
      <c r="F3713" s="57">
        <f>_xlfn.XLOOKUP(E3713,'Historical Metal Prices'!$L$4:$Z$4,'Historical Metal Prices'!$L$10:$Z$10)</f>
        <v>0.39454963749458249</v>
      </c>
      <c r="G3713" s="77">
        <f t="shared" si="115"/>
        <v>25633.216886787919</v>
      </c>
    </row>
    <row r="3714" spans="1:7" x14ac:dyDescent="0.2">
      <c r="A3714" s="79">
        <v>41001</v>
      </c>
      <c r="B3714" s="77">
        <v>18154</v>
      </c>
      <c r="C3714" s="84">
        <v>100542</v>
      </c>
      <c r="E3714">
        <f t="shared" si="114"/>
        <v>2012</v>
      </c>
      <c r="F3714" s="57">
        <f>_xlfn.XLOOKUP(E3714,'Historical Metal Prices'!$L$4:$Z$4,'Historical Metal Prices'!$L$10:$Z$10)</f>
        <v>0.39454963749458249</v>
      </c>
      <c r="G3714" s="77">
        <f t="shared" si="115"/>
        <v>25316.654119076651</v>
      </c>
    </row>
    <row r="3715" spans="1:7" x14ac:dyDescent="0.2">
      <c r="A3715" s="79">
        <v>40998</v>
      </c>
      <c r="B3715" s="77">
        <v>17753</v>
      </c>
      <c r="C3715" s="84">
        <v>100542</v>
      </c>
      <c r="E3715">
        <f t="shared" si="114"/>
        <v>2012</v>
      </c>
      <c r="F3715" s="57">
        <f>_xlfn.XLOOKUP(E3715,'Historical Metal Prices'!$L$4:$Z$4,'Historical Metal Prices'!$L$10:$Z$10)</f>
        <v>0.39454963749458249</v>
      </c>
      <c r="G3715" s="77">
        <f t="shared" si="115"/>
        <v>24757.439714441323</v>
      </c>
    </row>
    <row r="3716" spans="1:7" x14ac:dyDescent="0.2">
      <c r="A3716" s="79">
        <v>40997</v>
      </c>
      <c r="B3716" s="77">
        <v>17078</v>
      </c>
      <c r="C3716" s="84">
        <v>99882</v>
      </c>
      <c r="E3716">
        <f t="shared" si="114"/>
        <v>2012</v>
      </c>
      <c r="F3716" s="57">
        <f>_xlfn.XLOOKUP(E3716,'Historical Metal Prices'!$L$4:$Z$4,'Historical Metal Prices'!$L$10:$Z$10)</f>
        <v>0.39454963749458249</v>
      </c>
      <c r="G3716" s="77">
        <f t="shared" si="115"/>
        <v>23816.118709132479</v>
      </c>
    </row>
    <row r="3717" spans="1:7" x14ac:dyDescent="0.2">
      <c r="A3717" s="79">
        <v>40996</v>
      </c>
      <c r="B3717" s="77">
        <v>17496</v>
      </c>
      <c r="C3717" s="84">
        <v>99918</v>
      </c>
      <c r="E3717">
        <f t="shared" si="114"/>
        <v>2012</v>
      </c>
      <c r="F3717" s="57">
        <f>_xlfn.XLOOKUP(E3717,'Historical Metal Prices'!$L$4:$Z$4,'Historical Metal Prices'!$L$10:$Z$10)</f>
        <v>0.39454963749458249</v>
      </c>
      <c r="G3717" s="77">
        <f t="shared" si="115"/>
        <v>24399.040457605217</v>
      </c>
    </row>
    <row r="3718" spans="1:7" x14ac:dyDescent="0.2">
      <c r="A3718" s="79">
        <v>40995</v>
      </c>
      <c r="B3718" s="77">
        <v>17702</v>
      </c>
      <c r="C3718" s="84">
        <v>99960</v>
      </c>
      <c r="E3718">
        <f t="shared" si="114"/>
        <v>2012</v>
      </c>
      <c r="F3718" s="57">
        <f>_xlfn.XLOOKUP(E3718,'Historical Metal Prices'!$L$4:$Z$4,'Historical Metal Prices'!$L$10:$Z$10)</f>
        <v>0.39454963749458249</v>
      </c>
      <c r="G3718" s="77">
        <f t="shared" si="115"/>
        <v>24686.317682929101</v>
      </c>
    </row>
    <row r="3719" spans="1:7" x14ac:dyDescent="0.2">
      <c r="A3719" s="79">
        <v>40994</v>
      </c>
      <c r="B3719" s="77">
        <v>18072</v>
      </c>
      <c r="C3719" s="84">
        <v>99222</v>
      </c>
      <c r="E3719">
        <f t="shared" si="114"/>
        <v>2012</v>
      </c>
      <c r="F3719" s="57">
        <f>_xlfn.XLOOKUP(E3719,'Historical Metal Prices'!$L$4:$Z$4,'Historical Metal Prices'!$L$10:$Z$10)</f>
        <v>0.39454963749458249</v>
      </c>
      <c r="G3719" s="77">
        <f t="shared" si="115"/>
        <v>25202.301048802095</v>
      </c>
    </row>
    <row r="3720" spans="1:7" x14ac:dyDescent="0.2">
      <c r="A3720" s="79">
        <v>40991</v>
      </c>
      <c r="B3720" s="77">
        <v>18105</v>
      </c>
      <c r="C3720" s="84">
        <v>97692</v>
      </c>
      <c r="E3720">
        <f t="shared" si="114"/>
        <v>2012</v>
      </c>
      <c r="F3720" s="57">
        <f>_xlfn.XLOOKUP(E3720,'Historical Metal Prices'!$L$4:$Z$4,'Historical Metal Prices'!$L$10:$Z$10)</f>
        <v>0.39454963749458249</v>
      </c>
      <c r="G3720" s="77">
        <f t="shared" si="115"/>
        <v>25248.321186839417</v>
      </c>
    </row>
    <row r="3721" spans="1:7" x14ac:dyDescent="0.2">
      <c r="A3721" s="79">
        <v>40990</v>
      </c>
      <c r="B3721" s="77">
        <v>18376</v>
      </c>
      <c r="C3721" s="84">
        <v>97740</v>
      </c>
      <c r="E3721">
        <f t="shared" si="114"/>
        <v>2012</v>
      </c>
      <c r="F3721" s="57">
        <f>_xlfn.XLOOKUP(E3721,'Historical Metal Prices'!$L$4:$Z$4,'Historical Metal Prices'!$L$10:$Z$10)</f>
        <v>0.39454963749458249</v>
      </c>
      <c r="G3721" s="77">
        <f t="shared" si="115"/>
        <v>25626.244138600447</v>
      </c>
    </row>
    <row r="3722" spans="1:7" x14ac:dyDescent="0.2">
      <c r="A3722" s="79">
        <v>40989</v>
      </c>
      <c r="B3722" s="77">
        <v>18720</v>
      </c>
      <c r="C3722" s="84">
        <v>97788</v>
      </c>
      <c r="E3722">
        <f t="shared" si="114"/>
        <v>2012</v>
      </c>
      <c r="F3722" s="57">
        <f>_xlfn.XLOOKUP(E3722,'Historical Metal Prices'!$L$4:$Z$4,'Historical Metal Prices'!$L$10:$Z$10)</f>
        <v>0.39454963749458249</v>
      </c>
      <c r="G3722" s="77">
        <f t="shared" si="115"/>
        <v>26105.969213898585</v>
      </c>
    </row>
    <row r="3723" spans="1:7" x14ac:dyDescent="0.2">
      <c r="A3723" s="79">
        <v>40988</v>
      </c>
      <c r="B3723" s="77">
        <v>18966</v>
      </c>
      <c r="C3723" s="84">
        <v>97848</v>
      </c>
      <c r="E3723">
        <f t="shared" ref="E3723:E3786" si="116">YEAR(A3723)</f>
        <v>2012</v>
      </c>
      <c r="F3723" s="57">
        <f>_xlfn.XLOOKUP(E3723,'Historical Metal Prices'!$L$4:$Z$4,'Historical Metal Prices'!$L$10:$Z$10)</f>
        <v>0.39454963749458249</v>
      </c>
      <c r="G3723" s="77">
        <f t="shared" ref="G3723:G3786" si="117">IFERROR(B3723*(1+F3723),G3724)</f>
        <v>26449.028424722252</v>
      </c>
    </row>
    <row r="3724" spans="1:7" x14ac:dyDescent="0.2">
      <c r="A3724" s="79">
        <v>40987</v>
      </c>
      <c r="B3724" s="77">
        <v>18967</v>
      </c>
      <c r="C3724" s="84">
        <v>97050</v>
      </c>
      <c r="E3724">
        <f t="shared" si="116"/>
        <v>2012</v>
      </c>
      <c r="F3724" s="57">
        <f>_xlfn.XLOOKUP(E3724,'Historical Metal Prices'!$L$4:$Z$4,'Historical Metal Prices'!$L$10:$Z$10)</f>
        <v>0.39454963749458249</v>
      </c>
      <c r="G3724" s="77">
        <f t="shared" si="117"/>
        <v>26450.422974359746</v>
      </c>
    </row>
    <row r="3725" spans="1:7" x14ac:dyDescent="0.2">
      <c r="A3725" s="79">
        <v>40984</v>
      </c>
      <c r="B3725" s="77">
        <v>18822</v>
      </c>
      <c r="C3725" s="84">
        <v>97326</v>
      </c>
      <c r="E3725">
        <f t="shared" si="116"/>
        <v>2012</v>
      </c>
      <c r="F3725" s="57">
        <f>_xlfn.XLOOKUP(E3725,'Historical Metal Prices'!$L$4:$Z$4,'Historical Metal Prices'!$L$10:$Z$10)</f>
        <v>0.39454963749458249</v>
      </c>
      <c r="G3725" s="77">
        <f t="shared" si="117"/>
        <v>26248.21327692303</v>
      </c>
    </row>
    <row r="3726" spans="1:7" x14ac:dyDescent="0.2">
      <c r="A3726" s="79">
        <v>40983</v>
      </c>
      <c r="B3726" s="77">
        <v>19299</v>
      </c>
      <c r="C3726" s="84">
        <v>97422</v>
      </c>
      <c r="E3726">
        <f t="shared" si="116"/>
        <v>2012</v>
      </c>
      <c r="F3726" s="57">
        <f>_xlfn.XLOOKUP(E3726,'Historical Metal Prices'!$L$4:$Z$4,'Historical Metal Prices'!$L$10:$Z$10)</f>
        <v>0.39454963749458249</v>
      </c>
      <c r="G3726" s="77">
        <f t="shared" si="117"/>
        <v>26913.413454007947</v>
      </c>
    </row>
    <row r="3727" spans="1:7" x14ac:dyDescent="0.2">
      <c r="A3727" s="79">
        <v>40982</v>
      </c>
      <c r="B3727" s="77">
        <v>19493</v>
      </c>
      <c r="C3727" s="84">
        <v>97170</v>
      </c>
      <c r="E3727">
        <f t="shared" si="116"/>
        <v>2012</v>
      </c>
      <c r="F3727" s="57">
        <f>_xlfn.XLOOKUP(E3727,'Historical Metal Prices'!$L$4:$Z$4,'Historical Metal Prices'!$L$10:$Z$10)</f>
        <v>0.39454963749458249</v>
      </c>
      <c r="G3727" s="77">
        <f t="shared" si="117"/>
        <v>27183.956083681896</v>
      </c>
    </row>
    <row r="3728" spans="1:7" x14ac:dyDescent="0.2">
      <c r="A3728" s="79">
        <v>40981</v>
      </c>
      <c r="B3728" s="77">
        <v>19367.5</v>
      </c>
      <c r="C3728" s="84">
        <v>96726</v>
      </c>
      <c r="E3728">
        <f t="shared" si="116"/>
        <v>2012</v>
      </c>
      <c r="F3728" s="57">
        <f>_xlfn.XLOOKUP(E3728,'Historical Metal Prices'!$L$4:$Z$4,'Historical Metal Prices'!$L$10:$Z$10)</f>
        <v>0.39454963749458249</v>
      </c>
      <c r="G3728" s="77">
        <f t="shared" si="117"/>
        <v>27008.940104176327</v>
      </c>
    </row>
    <row r="3729" spans="1:7" x14ac:dyDescent="0.2">
      <c r="A3729" s="79">
        <v>40980</v>
      </c>
      <c r="B3729" s="77">
        <v>19173</v>
      </c>
      <c r="C3729" s="84">
        <v>96750</v>
      </c>
      <c r="E3729">
        <f t="shared" si="116"/>
        <v>2012</v>
      </c>
      <c r="F3729" s="57">
        <f>_xlfn.XLOOKUP(E3729,'Historical Metal Prices'!$L$4:$Z$4,'Historical Metal Prices'!$L$10:$Z$10)</f>
        <v>0.39454963749458249</v>
      </c>
      <c r="G3729" s="77">
        <f t="shared" si="117"/>
        <v>26737.70019968363</v>
      </c>
    </row>
    <row r="3730" spans="1:7" x14ac:dyDescent="0.2">
      <c r="A3730" s="79">
        <v>40977</v>
      </c>
      <c r="B3730" s="77">
        <v>19216</v>
      </c>
      <c r="C3730" s="84">
        <v>96864</v>
      </c>
      <c r="E3730">
        <f t="shared" si="116"/>
        <v>2012</v>
      </c>
      <c r="F3730" s="57">
        <f>_xlfn.XLOOKUP(E3730,'Historical Metal Prices'!$L$4:$Z$4,'Historical Metal Prices'!$L$10:$Z$10)</f>
        <v>0.39454963749458249</v>
      </c>
      <c r="G3730" s="77">
        <f t="shared" si="117"/>
        <v>26797.665834095897</v>
      </c>
    </row>
    <row r="3731" spans="1:7" x14ac:dyDescent="0.2">
      <c r="A3731" s="79">
        <v>40976</v>
      </c>
      <c r="B3731" s="77">
        <v>18708</v>
      </c>
      <c r="C3731" s="84">
        <v>97146</v>
      </c>
      <c r="E3731">
        <f t="shared" si="116"/>
        <v>2012</v>
      </c>
      <c r="F3731" s="57">
        <f>_xlfn.XLOOKUP(E3731,'Historical Metal Prices'!$L$4:$Z$4,'Historical Metal Prices'!$L$10:$Z$10)</f>
        <v>0.39454963749458249</v>
      </c>
      <c r="G3731" s="77">
        <f t="shared" si="117"/>
        <v>26089.234618248651</v>
      </c>
    </row>
    <row r="3732" spans="1:7" x14ac:dyDescent="0.2">
      <c r="A3732" s="79">
        <v>40975</v>
      </c>
      <c r="B3732" s="77">
        <v>18808</v>
      </c>
      <c r="C3732" s="84">
        <v>97926</v>
      </c>
      <c r="E3732">
        <f t="shared" si="116"/>
        <v>2012</v>
      </c>
      <c r="F3732" s="57">
        <f>_xlfn.XLOOKUP(E3732,'Historical Metal Prices'!$L$4:$Z$4,'Historical Metal Prices'!$L$10:$Z$10)</f>
        <v>0.39454963749458249</v>
      </c>
      <c r="G3732" s="77">
        <f t="shared" si="117"/>
        <v>26228.689581998107</v>
      </c>
    </row>
    <row r="3733" spans="1:7" x14ac:dyDescent="0.2">
      <c r="A3733" s="79">
        <v>40974</v>
      </c>
      <c r="B3733" s="77">
        <v>18651</v>
      </c>
      <c r="C3733" s="84">
        <v>98034</v>
      </c>
      <c r="E3733">
        <f t="shared" si="116"/>
        <v>2012</v>
      </c>
      <c r="F3733" s="57">
        <f>_xlfn.XLOOKUP(E3733,'Historical Metal Prices'!$L$4:$Z$4,'Historical Metal Prices'!$L$10:$Z$10)</f>
        <v>0.39454963749458249</v>
      </c>
      <c r="G3733" s="77">
        <f t="shared" si="117"/>
        <v>26009.745288911457</v>
      </c>
    </row>
    <row r="3734" spans="1:7" x14ac:dyDescent="0.2">
      <c r="A3734" s="79">
        <v>40973</v>
      </c>
      <c r="B3734" s="77">
        <v>18978.25</v>
      </c>
      <c r="C3734" s="84">
        <v>98322</v>
      </c>
      <c r="E3734">
        <f t="shared" si="116"/>
        <v>2012</v>
      </c>
      <c r="F3734" s="57">
        <f>_xlfn.XLOOKUP(E3734,'Historical Metal Prices'!$L$4:$Z$4,'Historical Metal Prices'!$L$10:$Z$10)</f>
        <v>0.39454963749458249</v>
      </c>
      <c r="G3734" s="77">
        <f t="shared" si="117"/>
        <v>26466.111657781559</v>
      </c>
    </row>
    <row r="3735" spans="1:7" x14ac:dyDescent="0.2">
      <c r="A3735" s="79">
        <v>40970</v>
      </c>
      <c r="B3735" s="77">
        <v>19383</v>
      </c>
      <c r="C3735" s="84">
        <v>98610</v>
      </c>
      <c r="E3735">
        <f t="shared" si="116"/>
        <v>2012</v>
      </c>
      <c r="F3735" s="57">
        <f>_xlfn.XLOOKUP(E3735,'Historical Metal Prices'!$L$4:$Z$4,'Historical Metal Prices'!$L$10:$Z$10)</f>
        <v>0.39454963749458249</v>
      </c>
      <c r="G3735" s="77">
        <f t="shared" si="117"/>
        <v>27030.555623557491</v>
      </c>
    </row>
    <row r="3736" spans="1:7" x14ac:dyDescent="0.2">
      <c r="A3736" s="79">
        <v>40969</v>
      </c>
      <c r="B3736" s="77">
        <v>19404</v>
      </c>
      <c r="C3736" s="84">
        <v>98622</v>
      </c>
      <c r="E3736">
        <f t="shared" si="116"/>
        <v>2012</v>
      </c>
      <c r="F3736" s="57">
        <f>_xlfn.XLOOKUP(E3736,'Historical Metal Prices'!$L$4:$Z$4,'Historical Metal Prices'!$L$10:$Z$10)</f>
        <v>0.39454963749458249</v>
      </c>
      <c r="G3736" s="77">
        <f t="shared" si="117"/>
        <v>27059.841165944879</v>
      </c>
    </row>
    <row r="3737" spans="1:7" x14ac:dyDescent="0.2">
      <c r="A3737" s="79">
        <v>40968</v>
      </c>
      <c r="B3737" s="77">
        <v>19167</v>
      </c>
      <c r="C3737" s="84">
        <v>99030</v>
      </c>
      <c r="E3737">
        <f t="shared" si="116"/>
        <v>2012</v>
      </c>
      <c r="F3737" s="57">
        <f>_xlfn.XLOOKUP(E3737,'Historical Metal Prices'!$L$4:$Z$4,'Historical Metal Prices'!$L$10:$Z$10)</f>
        <v>0.39454963749458249</v>
      </c>
      <c r="G3737" s="77">
        <f t="shared" si="117"/>
        <v>26729.332901858663</v>
      </c>
    </row>
    <row r="3738" spans="1:7" x14ac:dyDescent="0.2">
      <c r="A3738" s="79">
        <v>40967</v>
      </c>
      <c r="B3738" s="77">
        <v>19692</v>
      </c>
      <c r="C3738" s="84">
        <v>98466</v>
      </c>
      <c r="E3738">
        <f t="shared" si="116"/>
        <v>2012</v>
      </c>
      <c r="F3738" s="57">
        <f>_xlfn.XLOOKUP(E3738,'Historical Metal Prices'!$L$4:$Z$4,'Historical Metal Prices'!$L$10:$Z$10)</f>
        <v>0.39454963749458249</v>
      </c>
      <c r="G3738" s="77">
        <f t="shared" si="117"/>
        <v>27461.471461543319</v>
      </c>
    </row>
    <row r="3739" spans="1:7" x14ac:dyDescent="0.2">
      <c r="A3739" s="79">
        <v>40966</v>
      </c>
      <c r="B3739" s="77">
        <v>20071</v>
      </c>
      <c r="C3739" s="84">
        <v>98442</v>
      </c>
      <c r="E3739">
        <f t="shared" si="116"/>
        <v>2012</v>
      </c>
      <c r="F3739" s="57">
        <f>_xlfn.XLOOKUP(E3739,'Historical Metal Prices'!$L$4:$Z$4,'Historical Metal Prices'!$L$10:$Z$10)</f>
        <v>0.39454963749458249</v>
      </c>
      <c r="G3739" s="77">
        <f t="shared" si="117"/>
        <v>27990.005774153764</v>
      </c>
    </row>
    <row r="3740" spans="1:7" x14ac:dyDescent="0.2">
      <c r="A3740" s="79">
        <v>40963</v>
      </c>
      <c r="B3740" s="77">
        <v>20094</v>
      </c>
      <c r="C3740" s="84">
        <v>97398</v>
      </c>
      <c r="E3740">
        <f t="shared" si="116"/>
        <v>2012</v>
      </c>
      <c r="F3740" s="57">
        <f>_xlfn.XLOOKUP(E3740,'Historical Metal Prices'!$L$4:$Z$4,'Historical Metal Prices'!$L$10:$Z$10)</f>
        <v>0.39454963749458249</v>
      </c>
      <c r="G3740" s="77">
        <f t="shared" si="117"/>
        <v>28022.080415816141</v>
      </c>
    </row>
    <row r="3741" spans="1:7" x14ac:dyDescent="0.2">
      <c r="A3741" s="79">
        <v>40962</v>
      </c>
      <c r="B3741" s="77">
        <v>19917</v>
      </c>
      <c r="C3741" s="84">
        <v>97536</v>
      </c>
      <c r="E3741">
        <f t="shared" si="116"/>
        <v>2012</v>
      </c>
      <c r="F3741" s="57">
        <f>_xlfn.XLOOKUP(E3741,'Historical Metal Prices'!$L$4:$Z$4,'Historical Metal Prices'!$L$10:$Z$10)</f>
        <v>0.39454963749458249</v>
      </c>
      <c r="G3741" s="77">
        <f t="shared" si="117"/>
        <v>27775.245129979601</v>
      </c>
    </row>
    <row r="3742" spans="1:7" x14ac:dyDescent="0.2">
      <c r="A3742" s="79">
        <v>40961</v>
      </c>
      <c r="B3742" s="77">
        <v>20017</v>
      </c>
      <c r="C3742" s="84">
        <v>97818</v>
      </c>
      <c r="E3742">
        <f t="shared" si="116"/>
        <v>2012</v>
      </c>
      <c r="F3742" s="57">
        <f>_xlfn.XLOOKUP(E3742,'Historical Metal Prices'!$L$4:$Z$4,'Historical Metal Prices'!$L$10:$Z$10)</f>
        <v>0.39454963749458249</v>
      </c>
      <c r="G3742" s="77">
        <f t="shared" si="117"/>
        <v>27914.700093729058</v>
      </c>
    </row>
    <row r="3743" spans="1:7" x14ac:dyDescent="0.2">
      <c r="A3743" s="79">
        <v>40960</v>
      </c>
      <c r="B3743" s="77">
        <v>20146</v>
      </c>
      <c r="C3743" s="84">
        <v>98016</v>
      </c>
      <c r="E3743">
        <f t="shared" si="116"/>
        <v>2012</v>
      </c>
      <c r="F3743" s="57">
        <f>_xlfn.XLOOKUP(E3743,'Historical Metal Prices'!$L$4:$Z$4,'Historical Metal Prices'!$L$10:$Z$10)</f>
        <v>0.39454963749458249</v>
      </c>
      <c r="G3743" s="77">
        <f t="shared" si="117"/>
        <v>28094.596996965858</v>
      </c>
    </row>
    <row r="3744" spans="1:7" x14ac:dyDescent="0.2">
      <c r="A3744" s="79">
        <v>40959</v>
      </c>
      <c r="B3744" s="77">
        <v>19669</v>
      </c>
      <c r="C3744" s="84">
        <v>96816</v>
      </c>
      <c r="E3744">
        <f t="shared" si="116"/>
        <v>2012</v>
      </c>
      <c r="F3744" s="57">
        <f>_xlfn.XLOOKUP(E3744,'Historical Metal Prices'!$L$4:$Z$4,'Historical Metal Prices'!$L$10:$Z$10)</f>
        <v>0.39454963749458249</v>
      </c>
      <c r="G3744" s="77">
        <f t="shared" si="117"/>
        <v>27429.396819880942</v>
      </c>
    </row>
    <row r="3745" spans="1:7" x14ac:dyDescent="0.2">
      <c r="A3745" s="79">
        <v>40956</v>
      </c>
      <c r="B3745" s="77">
        <v>19538</v>
      </c>
      <c r="C3745" s="84">
        <v>96816</v>
      </c>
      <c r="E3745">
        <f t="shared" si="116"/>
        <v>2012</v>
      </c>
      <c r="F3745" s="57">
        <f>_xlfn.XLOOKUP(E3745,'Historical Metal Prices'!$L$4:$Z$4,'Historical Metal Prices'!$L$10:$Z$10)</f>
        <v>0.39454963749458249</v>
      </c>
      <c r="G3745" s="77">
        <f t="shared" si="117"/>
        <v>27246.710817369152</v>
      </c>
    </row>
    <row r="3746" spans="1:7" x14ac:dyDescent="0.2">
      <c r="A3746" s="79">
        <v>40955</v>
      </c>
      <c r="B3746" s="77">
        <v>19813</v>
      </c>
      <c r="C3746" s="84">
        <v>97218</v>
      </c>
      <c r="E3746">
        <f t="shared" si="116"/>
        <v>2012</v>
      </c>
      <c r="F3746" s="57">
        <f>_xlfn.XLOOKUP(E3746,'Historical Metal Prices'!$L$4:$Z$4,'Historical Metal Prices'!$L$10:$Z$10)</f>
        <v>0.39454963749458249</v>
      </c>
      <c r="G3746" s="77">
        <f t="shared" si="117"/>
        <v>27630.211967680163</v>
      </c>
    </row>
    <row r="3747" spans="1:7" x14ac:dyDescent="0.2">
      <c r="A3747" s="79">
        <v>40954</v>
      </c>
      <c r="B3747" s="77">
        <v>19985</v>
      </c>
      <c r="C3747" s="84">
        <v>97770</v>
      </c>
      <c r="E3747">
        <f t="shared" si="116"/>
        <v>2012</v>
      </c>
      <c r="F3747" s="57">
        <f>_xlfn.XLOOKUP(E3747,'Historical Metal Prices'!$L$4:$Z$4,'Historical Metal Prices'!$L$10:$Z$10)</f>
        <v>0.39454963749458249</v>
      </c>
      <c r="G3747" s="77">
        <f t="shared" si="117"/>
        <v>27870.07450532923</v>
      </c>
    </row>
    <row r="3748" spans="1:7" x14ac:dyDescent="0.2">
      <c r="A3748" s="79">
        <v>40953</v>
      </c>
      <c r="B3748" s="77">
        <v>20061</v>
      </c>
      <c r="C3748" s="84">
        <v>95712</v>
      </c>
      <c r="E3748">
        <f t="shared" si="116"/>
        <v>2012</v>
      </c>
      <c r="F3748" s="57">
        <f>_xlfn.XLOOKUP(E3748,'Historical Metal Prices'!$L$4:$Z$4,'Historical Metal Prices'!$L$10:$Z$10)</f>
        <v>0.39454963749458249</v>
      </c>
      <c r="G3748" s="77">
        <f t="shared" si="117"/>
        <v>27976.060277778819</v>
      </c>
    </row>
    <row r="3749" spans="1:7" x14ac:dyDescent="0.2">
      <c r="A3749" s="79">
        <v>40952</v>
      </c>
      <c r="B3749" s="77">
        <v>20458</v>
      </c>
      <c r="C3749" s="84">
        <v>94320</v>
      </c>
      <c r="E3749">
        <f t="shared" si="116"/>
        <v>2012</v>
      </c>
      <c r="F3749" s="57">
        <f>_xlfn.XLOOKUP(E3749,'Historical Metal Prices'!$L$4:$Z$4,'Historical Metal Prices'!$L$10:$Z$10)</f>
        <v>0.39454963749458249</v>
      </c>
      <c r="G3749" s="77">
        <f t="shared" si="117"/>
        <v>28529.696483864169</v>
      </c>
    </row>
    <row r="3750" spans="1:7" x14ac:dyDescent="0.2">
      <c r="A3750" s="79">
        <v>40949</v>
      </c>
      <c r="B3750" s="77">
        <v>20608</v>
      </c>
      <c r="C3750" s="84">
        <v>94380</v>
      </c>
      <c r="E3750">
        <f t="shared" si="116"/>
        <v>2012</v>
      </c>
      <c r="F3750" s="57">
        <f>_xlfn.XLOOKUP(E3750,'Historical Metal Prices'!$L$4:$Z$4,'Historical Metal Prices'!$L$10:$Z$10)</f>
        <v>0.39454963749458249</v>
      </c>
      <c r="G3750" s="77">
        <f t="shared" si="117"/>
        <v>28738.878929488357</v>
      </c>
    </row>
    <row r="3751" spans="1:7" x14ac:dyDescent="0.2">
      <c r="A3751" s="79">
        <v>40948</v>
      </c>
      <c r="B3751" s="77">
        <v>21424</v>
      </c>
      <c r="C3751" s="84">
        <v>94488</v>
      </c>
      <c r="E3751">
        <f t="shared" si="116"/>
        <v>2012</v>
      </c>
      <c r="F3751" s="57">
        <f>_xlfn.XLOOKUP(E3751,'Historical Metal Prices'!$L$4:$Z$4,'Historical Metal Prices'!$L$10:$Z$10)</f>
        <v>0.39454963749458249</v>
      </c>
      <c r="G3751" s="77">
        <f t="shared" si="117"/>
        <v>29876.831433683936</v>
      </c>
    </row>
    <row r="3752" spans="1:7" x14ac:dyDescent="0.2">
      <c r="A3752" s="79">
        <v>40947</v>
      </c>
      <c r="B3752" s="77">
        <v>21398</v>
      </c>
      <c r="C3752" s="84">
        <v>94308</v>
      </c>
      <c r="E3752">
        <f t="shared" si="116"/>
        <v>2012</v>
      </c>
      <c r="F3752" s="57">
        <f>_xlfn.XLOOKUP(E3752,'Historical Metal Prices'!$L$4:$Z$4,'Historical Metal Prices'!$L$10:$Z$10)</f>
        <v>0.39454963749458249</v>
      </c>
      <c r="G3752" s="77">
        <f t="shared" si="117"/>
        <v>29840.573143109075</v>
      </c>
    </row>
    <row r="3753" spans="1:7" x14ac:dyDescent="0.2">
      <c r="A3753" s="79">
        <v>40946</v>
      </c>
      <c r="B3753" s="77">
        <v>21706</v>
      </c>
      <c r="C3753" s="84">
        <v>94170</v>
      </c>
      <c r="E3753">
        <f t="shared" si="116"/>
        <v>2012</v>
      </c>
      <c r="F3753" s="57">
        <f>_xlfn.XLOOKUP(E3753,'Historical Metal Prices'!$L$4:$Z$4,'Historical Metal Prices'!$L$10:$Z$10)</f>
        <v>0.39454963749458249</v>
      </c>
      <c r="G3753" s="77">
        <f t="shared" si="117"/>
        <v>30270.094431457408</v>
      </c>
    </row>
    <row r="3754" spans="1:7" x14ac:dyDescent="0.2">
      <c r="A3754" s="79">
        <v>40945</v>
      </c>
      <c r="B3754" s="77">
        <v>21604</v>
      </c>
      <c r="C3754" s="84">
        <v>93918</v>
      </c>
      <c r="E3754">
        <f t="shared" si="116"/>
        <v>2012</v>
      </c>
      <c r="F3754" s="57">
        <f>_xlfn.XLOOKUP(E3754,'Historical Metal Prices'!$L$4:$Z$4,'Historical Metal Prices'!$L$10:$Z$10)</f>
        <v>0.39454963749458249</v>
      </c>
      <c r="G3754" s="77">
        <f t="shared" si="117"/>
        <v>30127.850368432959</v>
      </c>
    </row>
    <row r="3755" spans="1:7" x14ac:dyDescent="0.2">
      <c r="A3755" s="79">
        <v>40942</v>
      </c>
      <c r="B3755" s="77">
        <v>21219</v>
      </c>
      <c r="C3755" s="84">
        <v>94518</v>
      </c>
      <c r="E3755">
        <f t="shared" si="116"/>
        <v>2012</v>
      </c>
      <c r="F3755" s="57">
        <f>_xlfn.XLOOKUP(E3755,'Historical Metal Prices'!$L$4:$Z$4,'Historical Metal Prices'!$L$10:$Z$10)</f>
        <v>0.39454963749458249</v>
      </c>
      <c r="G3755" s="77">
        <f t="shared" si="117"/>
        <v>29590.948757997547</v>
      </c>
    </row>
    <row r="3756" spans="1:7" x14ac:dyDescent="0.2">
      <c r="A3756" s="79">
        <v>40941</v>
      </c>
      <c r="B3756" s="77">
        <v>20791</v>
      </c>
      <c r="C3756" s="84">
        <v>94524</v>
      </c>
      <c r="E3756">
        <f t="shared" si="116"/>
        <v>2012</v>
      </c>
      <c r="F3756" s="57">
        <f>_xlfn.XLOOKUP(E3756,'Historical Metal Prices'!$L$4:$Z$4,'Historical Metal Prices'!$L$10:$Z$10)</f>
        <v>0.39454963749458249</v>
      </c>
      <c r="G3756" s="77">
        <f t="shared" si="117"/>
        <v>28994.081513149864</v>
      </c>
    </row>
    <row r="3757" spans="1:7" x14ac:dyDescent="0.2">
      <c r="A3757" s="79">
        <v>40940</v>
      </c>
      <c r="B3757" s="77">
        <v>20889</v>
      </c>
      <c r="C3757" s="84">
        <v>95850</v>
      </c>
      <c r="E3757">
        <f t="shared" si="116"/>
        <v>2012</v>
      </c>
      <c r="F3757" s="57">
        <f>_xlfn.XLOOKUP(E3757,'Historical Metal Prices'!$L$4:$Z$4,'Historical Metal Prices'!$L$10:$Z$10)</f>
        <v>0.39454963749458249</v>
      </c>
      <c r="G3757" s="77">
        <f t="shared" si="117"/>
        <v>29130.747377624335</v>
      </c>
    </row>
    <row r="3758" spans="1:7" x14ac:dyDescent="0.2">
      <c r="A3758" s="79">
        <v>40939</v>
      </c>
      <c r="B3758" s="77">
        <v>20774</v>
      </c>
      <c r="C3758" s="84">
        <v>95598</v>
      </c>
      <c r="E3758">
        <f t="shared" si="116"/>
        <v>2012</v>
      </c>
      <c r="F3758" s="57">
        <f>_xlfn.XLOOKUP(E3758,'Historical Metal Prices'!$L$4:$Z$4,'Historical Metal Prices'!$L$10:$Z$10)</f>
        <v>0.39454963749458249</v>
      </c>
      <c r="G3758" s="77">
        <f t="shared" si="117"/>
        <v>28970.374169312458</v>
      </c>
    </row>
    <row r="3759" spans="1:7" x14ac:dyDescent="0.2">
      <c r="A3759" s="79">
        <v>40938</v>
      </c>
      <c r="B3759" s="77">
        <v>21238</v>
      </c>
      <c r="C3759" s="84">
        <v>94512</v>
      </c>
      <c r="E3759">
        <f t="shared" si="116"/>
        <v>2012</v>
      </c>
      <c r="F3759" s="57">
        <f>_xlfn.XLOOKUP(E3759,'Historical Metal Prices'!$L$4:$Z$4,'Historical Metal Prices'!$L$10:$Z$10)</f>
        <v>0.39454963749458249</v>
      </c>
      <c r="G3759" s="77">
        <f t="shared" si="117"/>
        <v>29617.445201109942</v>
      </c>
    </row>
    <row r="3760" spans="1:7" x14ac:dyDescent="0.2">
      <c r="A3760" s="79">
        <v>40935</v>
      </c>
      <c r="B3760" s="77">
        <v>21636</v>
      </c>
      <c r="C3760" s="84">
        <v>94776</v>
      </c>
      <c r="E3760">
        <f t="shared" si="116"/>
        <v>2012</v>
      </c>
      <c r="F3760" s="57">
        <f>_xlfn.XLOOKUP(E3760,'Historical Metal Prices'!$L$4:$Z$4,'Historical Metal Prices'!$L$10:$Z$10)</f>
        <v>0.39454963749458249</v>
      </c>
      <c r="G3760" s="77">
        <f t="shared" si="117"/>
        <v>30172.475956832786</v>
      </c>
    </row>
    <row r="3761" spans="1:7" x14ac:dyDescent="0.2">
      <c r="A3761" s="79">
        <v>40934</v>
      </c>
      <c r="B3761" s="77">
        <v>21535</v>
      </c>
      <c r="C3761" s="84">
        <v>95016</v>
      </c>
      <c r="E3761">
        <f t="shared" si="116"/>
        <v>2012</v>
      </c>
      <c r="F3761" s="57">
        <f>_xlfn.XLOOKUP(E3761,'Historical Metal Prices'!$L$4:$Z$4,'Historical Metal Prices'!$L$10:$Z$10)</f>
        <v>0.39454963749458249</v>
      </c>
      <c r="G3761" s="77">
        <f t="shared" si="117"/>
        <v>30031.626443445835</v>
      </c>
    </row>
    <row r="3762" spans="1:7" x14ac:dyDescent="0.2">
      <c r="A3762" s="79">
        <v>40933</v>
      </c>
      <c r="B3762" s="77">
        <v>20876</v>
      </c>
      <c r="C3762" s="84">
        <v>94452</v>
      </c>
      <c r="E3762">
        <f t="shared" si="116"/>
        <v>2012</v>
      </c>
      <c r="F3762" s="57">
        <f>_xlfn.XLOOKUP(E3762,'Historical Metal Prices'!$L$4:$Z$4,'Historical Metal Prices'!$L$10:$Z$10)</f>
        <v>0.39454963749458249</v>
      </c>
      <c r="G3762" s="77">
        <f t="shared" si="117"/>
        <v>29112.618232336903</v>
      </c>
    </row>
    <row r="3763" spans="1:7" x14ac:dyDescent="0.2">
      <c r="A3763" s="79">
        <v>40932</v>
      </c>
      <c r="B3763" s="77">
        <v>20577</v>
      </c>
      <c r="C3763" s="84">
        <v>94104</v>
      </c>
      <c r="E3763">
        <f t="shared" si="116"/>
        <v>2012</v>
      </c>
      <c r="F3763" s="57">
        <f>_xlfn.XLOOKUP(E3763,'Historical Metal Prices'!$L$4:$Z$4,'Historical Metal Prices'!$L$10:$Z$10)</f>
        <v>0.39454963749458249</v>
      </c>
      <c r="G3763" s="77">
        <f t="shared" si="117"/>
        <v>28695.647890726024</v>
      </c>
    </row>
    <row r="3764" spans="1:7" x14ac:dyDescent="0.2">
      <c r="A3764" s="79">
        <v>40931</v>
      </c>
      <c r="B3764" s="77">
        <v>20261</v>
      </c>
      <c r="C3764" s="84">
        <v>92892</v>
      </c>
      <c r="E3764">
        <f t="shared" si="116"/>
        <v>2012</v>
      </c>
      <c r="F3764" s="57">
        <f>_xlfn.XLOOKUP(E3764,'Historical Metal Prices'!$L$4:$Z$4,'Historical Metal Prices'!$L$10:$Z$10)</f>
        <v>0.39454963749458249</v>
      </c>
      <c r="G3764" s="77">
        <f t="shared" si="117"/>
        <v>28254.970205277736</v>
      </c>
    </row>
    <row r="3765" spans="1:7" x14ac:dyDescent="0.2">
      <c r="A3765" s="79">
        <v>40928</v>
      </c>
      <c r="B3765" s="77">
        <v>20404</v>
      </c>
      <c r="C3765" s="84">
        <v>92772</v>
      </c>
      <c r="E3765">
        <f t="shared" si="116"/>
        <v>2012</v>
      </c>
      <c r="F3765" s="57">
        <f>_xlfn.XLOOKUP(E3765,'Historical Metal Prices'!$L$4:$Z$4,'Historical Metal Prices'!$L$10:$Z$10)</f>
        <v>0.39454963749458249</v>
      </c>
      <c r="G3765" s="77">
        <f t="shared" si="117"/>
        <v>28454.390803439463</v>
      </c>
    </row>
    <row r="3766" spans="1:7" x14ac:dyDescent="0.2">
      <c r="A3766" s="79">
        <v>40927</v>
      </c>
      <c r="B3766" s="77">
        <v>20148</v>
      </c>
      <c r="C3766" s="84">
        <v>91668</v>
      </c>
      <c r="E3766">
        <f t="shared" si="116"/>
        <v>2012</v>
      </c>
      <c r="F3766" s="57">
        <f>_xlfn.XLOOKUP(E3766,'Historical Metal Prices'!$L$4:$Z$4,'Historical Metal Prices'!$L$10:$Z$10)</f>
        <v>0.39454963749458249</v>
      </c>
      <c r="G3766" s="77">
        <f t="shared" si="117"/>
        <v>28097.386096240847</v>
      </c>
    </row>
    <row r="3767" spans="1:7" x14ac:dyDescent="0.2">
      <c r="A3767" s="79">
        <v>40926</v>
      </c>
      <c r="B3767" s="77">
        <v>19440</v>
      </c>
      <c r="C3767" s="84">
        <v>91788</v>
      </c>
      <c r="E3767">
        <f t="shared" si="116"/>
        <v>2012</v>
      </c>
      <c r="F3767" s="57">
        <f>_xlfn.XLOOKUP(E3767,'Historical Metal Prices'!$L$4:$Z$4,'Historical Metal Prices'!$L$10:$Z$10)</f>
        <v>0.39454963749458249</v>
      </c>
      <c r="G3767" s="77">
        <f t="shared" si="117"/>
        <v>27110.044952894685</v>
      </c>
    </row>
    <row r="3768" spans="1:7" x14ac:dyDescent="0.2">
      <c r="A3768" s="79">
        <v>40925</v>
      </c>
      <c r="B3768" s="77">
        <v>19468</v>
      </c>
      <c r="C3768" s="84">
        <v>91908</v>
      </c>
      <c r="E3768">
        <f t="shared" si="116"/>
        <v>2012</v>
      </c>
      <c r="F3768" s="57">
        <f>_xlfn.XLOOKUP(E3768,'Historical Metal Prices'!$L$4:$Z$4,'Historical Metal Prices'!$L$10:$Z$10)</f>
        <v>0.39454963749458249</v>
      </c>
      <c r="G3768" s="77">
        <f t="shared" si="117"/>
        <v>27149.09234274453</v>
      </c>
    </row>
    <row r="3769" spans="1:7" x14ac:dyDescent="0.2">
      <c r="A3769" s="79">
        <v>40924</v>
      </c>
      <c r="B3769" s="77">
        <v>19375</v>
      </c>
      <c r="C3769" s="84">
        <v>92034</v>
      </c>
      <c r="E3769">
        <f t="shared" si="116"/>
        <v>2012</v>
      </c>
      <c r="F3769" s="57">
        <f>_xlfn.XLOOKUP(E3769,'Historical Metal Prices'!$L$4:$Z$4,'Historical Metal Prices'!$L$10:$Z$10)</f>
        <v>0.39454963749458249</v>
      </c>
      <c r="G3769" s="77">
        <f t="shared" si="117"/>
        <v>27019.399226457535</v>
      </c>
    </row>
    <row r="3770" spans="1:7" x14ac:dyDescent="0.2">
      <c r="A3770" s="79">
        <v>40921</v>
      </c>
      <c r="B3770" s="77">
        <v>19561</v>
      </c>
      <c r="C3770" s="84">
        <v>92232</v>
      </c>
      <c r="E3770">
        <f t="shared" si="116"/>
        <v>2012</v>
      </c>
      <c r="F3770" s="57">
        <f>_xlfn.XLOOKUP(E3770,'Historical Metal Prices'!$L$4:$Z$4,'Historical Metal Prices'!$L$10:$Z$10)</f>
        <v>0.39454963749458249</v>
      </c>
      <c r="G3770" s="77">
        <f t="shared" si="117"/>
        <v>27278.785459031529</v>
      </c>
    </row>
    <row r="3771" spans="1:7" x14ac:dyDescent="0.2">
      <c r="A3771" s="79">
        <v>40920</v>
      </c>
      <c r="B3771" s="77">
        <v>19641</v>
      </c>
      <c r="C3771" s="84">
        <v>92460</v>
      </c>
      <c r="E3771">
        <f t="shared" si="116"/>
        <v>2012</v>
      </c>
      <c r="F3771" s="57">
        <f>_xlfn.XLOOKUP(E3771,'Historical Metal Prices'!$L$4:$Z$4,'Historical Metal Prices'!$L$10:$Z$10)</f>
        <v>0.39454963749458249</v>
      </c>
      <c r="G3771" s="77">
        <f t="shared" si="117"/>
        <v>27390.349430031096</v>
      </c>
    </row>
    <row r="3772" spans="1:7" x14ac:dyDescent="0.2">
      <c r="A3772" s="79">
        <v>40919</v>
      </c>
      <c r="B3772" s="77">
        <v>19423</v>
      </c>
      <c r="C3772" s="84">
        <v>92334</v>
      </c>
      <c r="E3772">
        <f t="shared" si="116"/>
        <v>2012</v>
      </c>
      <c r="F3772" s="57">
        <f>_xlfn.XLOOKUP(E3772,'Historical Metal Prices'!$L$4:$Z$4,'Historical Metal Prices'!$L$10:$Z$10)</f>
        <v>0.39454963749458249</v>
      </c>
      <c r="G3772" s="77">
        <f t="shared" si="117"/>
        <v>27086.337609057275</v>
      </c>
    </row>
    <row r="3773" spans="1:7" x14ac:dyDescent="0.2">
      <c r="A3773" s="79">
        <v>40918</v>
      </c>
      <c r="B3773" s="77">
        <v>19485</v>
      </c>
      <c r="C3773" s="84">
        <v>92844</v>
      </c>
      <c r="E3773">
        <f t="shared" si="116"/>
        <v>2012</v>
      </c>
      <c r="F3773" s="57">
        <f>_xlfn.XLOOKUP(E3773,'Historical Metal Prices'!$L$4:$Z$4,'Historical Metal Prices'!$L$10:$Z$10)</f>
        <v>0.39454963749458249</v>
      </c>
      <c r="G3773" s="77">
        <f t="shared" si="117"/>
        <v>27172.79968658194</v>
      </c>
    </row>
    <row r="3774" spans="1:7" x14ac:dyDescent="0.2">
      <c r="A3774" s="79">
        <v>40917</v>
      </c>
      <c r="B3774" s="77">
        <v>19089</v>
      </c>
      <c r="C3774" s="84">
        <v>92538</v>
      </c>
      <c r="E3774">
        <f t="shared" si="116"/>
        <v>2012</v>
      </c>
      <c r="F3774" s="57">
        <f>_xlfn.XLOOKUP(E3774,'Historical Metal Prices'!$L$4:$Z$4,'Historical Metal Prices'!$L$10:$Z$10)</f>
        <v>0.39454963749458249</v>
      </c>
      <c r="G3774" s="77">
        <f t="shared" si="117"/>
        <v>26620.558030134085</v>
      </c>
    </row>
    <row r="3775" spans="1:7" x14ac:dyDescent="0.2">
      <c r="A3775" s="79">
        <v>40914</v>
      </c>
      <c r="B3775" s="77">
        <v>18751</v>
      </c>
      <c r="C3775" s="84">
        <v>89838</v>
      </c>
      <c r="E3775">
        <f t="shared" si="116"/>
        <v>2012</v>
      </c>
      <c r="F3775" s="57">
        <f>_xlfn.XLOOKUP(E3775,'Historical Metal Prices'!$L$4:$Z$4,'Historical Metal Prices'!$L$10:$Z$10)</f>
        <v>0.39454963749458249</v>
      </c>
      <c r="G3775" s="77">
        <f t="shared" si="117"/>
        <v>26149.200252660918</v>
      </c>
    </row>
    <row r="3776" spans="1:7" x14ac:dyDescent="0.2">
      <c r="A3776" s="79">
        <v>40913</v>
      </c>
      <c r="B3776" s="77">
        <v>18686</v>
      </c>
      <c r="C3776" s="84">
        <v>89838</v>
      </c>
      <c r="E3776">
        <f t="shared" si="116"/>
        <v>2012</v>
      </c>
      <c r="F3776" s="57">
        <f>_xlfn.XLOOKUP(E3776,'Historical Metal Prices'!$L$4:$Z$4,'Historical Metal Prices'!$L$10:$Z$10)</f>
        <v>0.39454963749458249</v>
      </c>
      <c r="G3776" s="77">
        <f t="shared" si="117"/>
        <v>26058.554526223768</v>
      </c>
    </row>
    <row r="3777" spans="1:7" x14ac:dyDescent="0.2">
      <c r="A3777" s="79">
        <v>40912</v>
      </c>
      <c r="B3777" s="77">
        <v>18803</v>
      </c>
      <c r="C3777" s="84">
        <v>89838</v>
      </c>
      <c r="E3777">
        <f t="shared" si="116"/>
        <v>2012</v>
      </c>
      <c r="F3777" s="57">
        <f>_xlfn.XLOOKUP(E3777,'Historical Metal Prices'!$L$4:$Z$4,'Historical Metal Prices'!$L$10:$Z$10)</f>
        <v>0.39454963749458249</v>
      </c>
      <c r="G3777" s="77">
        <f t="shared" si="117"/>
        <v>26221.716833810635</v>
      </c>
    </row>
    <row r="3778" spans="1:7" x14ac:dyDescent="0.2">
      <c r="A3778" s="79">
        <v>40911</v>
      </c>
      <c r="B3778" s="77">
        <v>18910</v>
      </c>
      <c r="C3778" s="84">
        <v>89550</v>
      </c>
      <c r="E3778">
        <f t="shared" si="116"/>
        <v>2012</v>
      </c>
      <c r="F3778" s="57">
        <f>_xlfn.XLOOKUP(E3778,'Historical Metal Prices'!$L$4:$Z$4,'Historical Metal Prices'!$L$10:$Z$10)</f>
        <v>0.39454963749458249</v>
      </c>
      <c r="G3778" s="77">
        <f t="shared" si="117"/>
        <v>26370.933645022556</v>
      </c>
    </row>
    <row r="3779" spans="1:7" x14ac:dyDescent="0.2">
      <c r="A3779" s="79">
        <v>40910</v>
      </c>
      <c r="B3779" s="77">
        <v>18724</v>
      </c>
      <c r="C3779" s="84">
        <v>90516</v>
      </c>
      <c r="E3779">
        <f t="shared" si="116"/>
        <v>2012</v>
      </c>
      <c r="F3779" s="57">
        <f>_xlfn.XLOOKUP(E3779,'Historical Metal Prices'!$L$4:$Z$4,'Historical Metal Prices'!$L$10:$Z$10)</f>
        <v>0.39454963749458249</v>
      </c>
      <c r="G3779" s="77">
        <f t="shared" si="117"/>
        <v>26111.547412448563</v>
      </c>
    </row>
    <row r="3780" spans="1:7" x14ac:dyDescent="0.2">
      <c r="A3780" s="79">
        <v>40907</v>
      </c>
      <c r="B3780" s="77">
        <v>18724</v>
      </c>
      <c r="C3780" s="84">
        <v>90516</v>
      </c>
      <c r="E3780">
        <f t="shared" si="116"/>
        <v>2011</v>
      </c>
      <c r="F3780" s="57" t="e">
        <f>_xlfn.XLOOKUP(E3780,'Historical Metal Prices'!$L$4:$Z$4,'Historical Metal Prices'!$L$10:$Z$10)</f>
        <v>#N/A</v>
      </c>
      <c r="G3780" s="77">
        <f t="shared" si="117"/>
        <v>0</v>
      </c>
    </row>
    <row r="3781" spans="1:7" x14ac:dyDescent="0.2">
      <c r="A3781" s="79">
        <v>40906</v>
      </c>
      <c r="B3781" s="77">
        <v>18181</v>
      </c>
      <c r="C3781" s="84">
        <v>90048</v>
      </c>
      <c r="E3781">
        <f t="shared" si="116"/>
        <v>2011</v>
      </c>
      <c r="F3781" s="57" t="e">
        <f>_xlfn.XLOOKUP(E3781,'Historical Metal Prices'!$L$4:$Z$4,'Historical Metal Prices'!$L$10:$Z$10)</f>
        <v>#N/A</v>
      </c>
      <c r="G3781" s="77">
        <f t="shared" si="117"/>
        <v>0</v>
      </c>
    </row>
    <row r="3782" spans="1:7" x14ac:dyDescent="0.2">
      <c r="A3782" s="79">
        <v>40905</v>
      </c>
      <c r="B3782" s="77">
        <v>17881</v>
      </c>
      <c r="C3782" s="84">
        <v>90300</v>
      </c>
      <c r="E3782">
        <f t="shared" si="116"/>
        <v>2011</v>
      </c>
      <c r="F3782" s="57" t="e">
        <f>_xlfn.XLOOKUP(E3782,'Historical Metal Prices'!$L$4:$Z$4,'Historical Metal Prices'!$L$10:$Z$10)</f>
        <v>#N/A</v>
      </c>
      <c r="G3782" s="77">
        <f t="shared" si="117"/>
        <v>0</v>
      </c>
    </row>
    <row r="3783" spans="1:7" x14ac:dyDescent="0.2">
      <c r="A3783" s="79">
        <v>40904</v>
      </c>
      <c r="B3783" s="77">
        <v>18474</v>
      </c>
      <c r="C3783" s="84">
        <v>90600</v>
      </c>
      <c r="E3783">
        <f t="shared" si="116"/>
        <v>2011</v>
      </c>
      <c r="F3783" s="57" t="e">
        <f>_xlfn.XLOOKUP(E3783,'Historical Metal Prices'!$L$4:$Z$4,'Historical Metal Prices'!$L$10:$Z$10)</f>
        <v>#N/A</v>
      </c>
      <c r="G3783" s="77">
        <f t="shared" si="117"/>
        <v>0</v>
      </c>
    </row>
    <row r="3784" spans="1:7" x14ac:dyDescent="0.2">
      <c r="A3784" s="79">
        <v>40903</v>
      </c>
      <c r="B3784" s="77">
        <v>18474</v>
      </c>
      <c r="C3784" s="84">
        <v>90600</v>
      </c>
      <c r="E3784">
        <f t="shared" si="116"/>
        <v>2011</v>
      </c>
      <c r="F3784" s="57" t="e">
        <f>_xlfn.XLOOKUP(E3784,'Historical Metal Prices'!$L$4:$Z$4,'Historical Metal Prices'!$L$10:$Z$10)</f>
        <v>#N/A</v>
      </c>
      <c r="G3784" s="77">
        <f t="shared" si="117"/>
        <v>0</v>
      </c>
    </row>
    <row r="3785" spans="1:7" x14ac:dyDescent="0.2">
      <c r="A3785" s="79">
        <v>40900</v>
      </c>
      <c r="B3785" s="77">
        <v>18474</v>
      </c>
      <c r="C3785" s="84">
        <v>90600</v>
      </c>
      <c r="E3785">
        <f t="shared" si="116"/>
        <v>2011</v>
      </c>
      <c r="F3785" s="57" t="e">
        <f>_xlfn.XLOOKUP(E3785,'Historical Metal Prices'!$L$4:$Z$4,'Historical Metal Prices'!$L$10:$Z$10)</f>
        <v>#N/A</v>
      </c>
      <c r="G3785" s="77">
        <f t="shared" si="117"/>
        <v>0</v>
      </c>
    </row>
    <row r="3786" spans="1:7" x14ac:dyDescent="0.2">
      <c r="A3786" s="79">
        <v>40899</v>
      </c>
      <c r="B3786" s="77">
        <v>18662</v>
      </c>
      <c r="C3786" s="84">
        <v>90042</v>
      </c>
      <c r="E3786">
        <f t="shared" si="116"/>
        <v>2011</v>
      </c>
      <c r="F3786" s="57" t="e">
        <f>_xlfn.XLOOKUP(E3786,'Historical Metal Prices'!$L$4:$Z$4,'Historical Metal Prices'!$L$10:$Z$10)</f>
        <v>#N/A</v>
      </c>
      <c r="G3786" s="77">
        <f t="shared" si="117"/>
        <v>0</v>
      </c>
    </row>
    <row r="3787" spans="1:7" x14ac:dyDescent="0.2">
      <c r="A3787" s="79">
        <v>40898</v>
      </c>
      <c r="B3787" s="77">
        <v>18939</v>
      </c>
      <c r="C3787" s="84">
        <v>89568</v>
      </c>
      <c r="E3787">
        <f t="shared" ref="E3787:E3850" si="118">YEAR(A3787)</f>
        <v>2011</v>
      </c>
      <c r="F3787" s="57" t="e">
        <f>_xlfn.XLOOKUP(E3787,'Historical Metal Prices'!$L$4:$Z$4,'Historical Metal Prices'!$L$10:$Z$10)</f>
        <v>#N/A</v>
      </c>
      <c r="G3787" s="77">
        <f t="shared" ref="G3787:G3850" si="119">IFERROR(B3787*(1+F3787),G3788)</f>
        <v>0</v>
      </c>
    </row>
    <row r="3788" spans="1:7" x14ac:dyDescent="0.2">
      <c r="A3788" s="79">
        <v>40897</v>
      </c>
      <c r="B3788" s="77">
        <v>18840</v>
      </c>
      <c r="C3788" s="84">
        <v>87900</v>
      </c>
      <c r="E3788">
        <f t="shared" si="118"/>
        <v>2011</v>
      </c>
      <c r="F3788" s="57" t="e">
        <f>_xlfn.XLOOKUP(E3788,'Historical Metal Prices'!$L$4:$Z$4,'Historical Metal Prices'!$L$10:$Z$10)</f>
        <v>#N/A</v>
      </c>
      <c r="G3788" s="77">
        <f t="shared" si="119"/>
        <v>0</v>
      </c>
    </row>
    <row r="3789" spans="1:7" x14ac:dyDescent="0.2">
      <c r="A3789" s="79">
        <v>40896</v>
      </c>
      <c r="B3789" s="77">
        <v>18371</v>
      </c>
      <c r="C3789" s="84">
        <v>88086</v>
      </c>
      <c r="E3789">
        <f t="shared" si="118"/>
        <v>2011</v>
      </c>
      <c r="F3789" s="57" t="e">
        <f>_xlfn.XLOOKUP(E3789,'Historical Metal Prices'!$L$4:$Z$4,'Historical Metal Prices'!$L$10:$Z$10)</f>
        <v>#N/A</v>
      </c>
      <c r="G3789" s="77">
        <f t="shared" si="119"/>
        <v>0</v>
      </c>
    </row>
    <row r="3790" spans="1:7" x14ac:dyDescent="0.2">
      <c r="A3790" s="79">
        <v>40893</v>
      </c>
      <c r="B3790" s="77">
        <v>18558</v>
      </c>
      <c r="C3790" s="84">
        <v>88338</v>
      </c>
      <c r="E3790">
        <f t="shared" si="118"/>
        <v>2011</v>
      </c>
      <c r="F3790" s="57" t="e">
        <f>_xlfn.XLOOKUP(E3790,'Historical Metal Prices'!$L$4:$Z$4,'Historical Metal Prices'!$L$10:$Z$10)</f>
        <v>#N/A</v>
      </c>
      <c r="G3790" s="77">
        <f t="shared" si="119"/>
        <v>0</v>
      </c>
    </row>
    <row r="3791" spans="1:7" x14ac:dyDescent="0.2">
      <c r="A3791" s="79">
        <v>40892</v>
      </c>
      <c r="B3791" s="77">
        <v>17906</v>
      </c>
      <c r="C3791" s="84">
        <v>88710</v>
      </c>
      <c r="E3791">
        <f t="shared" si="118"/>
        <v>2011</v>
      </c>
      <c r="F3791" s="57" t="e">
        <f>_xlfn.XLOOKUP(E3791,'Historical Metal Prices'!$L$4:$Z$4,'Historical Metal Prices'!$L$10:$Z$10)</f>
        <v>#N/A</v>
      </c>
      <c r="G3791" s="77">
        <f t="shared" si="119"/>
        <v>0</v>
      </c>
    </row>
    <row r="3792" spans="1:7" x14ac:dyDescent="0.2">
      <c r="A3792" s="79">
        <v>40891</v>
      </c>
      <c r="B3792" s="77">
        <v>17403</v>
      </c>
      <c r="C3792" s="84">
        <v>89544</v>
      </c>
      <c r="E3792">
        <f t="shared" si="118"/>
        <v>2011</v>
      </c>
      <c r="F3792" s="57" t="e">
        <f>_xlfn.XLOOKUP(E3792,'Historical Metal Prices'!$L$4:$Z$4,'Historical Metal Prices'!$L$10:$Z$10)</f>
        <v>#N/A</v>
      </c>
      <c r="G3792" s="77">
        <f t="shared" si="119"/>
        <v>0</v>
      </c>
    </row>
    <row r="3793" spans="1:7" x14ac:dyDescent="0.2">
      <c r="A3793" s="79">
        <v>40890</v>
      </c>
      <c r="B3793" s="77">
        <v>18305.5</v>
      </c>
      <c r="C3793" s="84">
        <v>89820</v>
      </c>
      <c r="E3793">
        <f t="shared" si="118"/>
        <v>2011</v>
      </c>
      <c r="F3793" s="57" t="e">
        <f>_xlfn.XLOOKUP(E3793,'Historical Metal Prices'!$L$4:$Z$4,'Historical Metal Prices'!$L$10:$Z$10)</f>
        <v>#N/A</v>
      </c>
      <c r="G3793" s="77">
        <f t="shared" si="119"/>
        <v>0</v>
      </c>
    </row>
    <row r="3794" spans="1:7" x14ac:dyDescent="0.2">
      <c r="A3794" s="79">
        <v>40889</v>
      </c>
      <c r="B3794" s="77">
        <v>18434.5</v>
      </c>
      <c r="C3794" s="84">
        <v>89994</v>
      </c>
      <c r="E3794">
        <f t="shared" si="118"/>
        <v>2011</v>
      </c>
      <c r="F3794" s="57" t="e">
        <f>_xlfn.XLOOKUP(E3794,'Historical Metal Prices'!$L$4:$Z$4,'Historical Metal Prices'!$L$10:$Z$10)</f>
        <v>#N/A</v>
      </c>
      <c r="G3794" s="77">
        <f t="shared" si="119"/>
        <v>0</v>
      </c>
    </row>
    <row r="3795" spans="1:7" x14ac:dyDescent="0.2">
      <c r="A3795" s="79">
        <v>40886</v>
      </c>
      <c r="B3795" s="77">
        <v>18584</v>
      </c>
      <c r="C3795" s="84">
        <v>90324</v>
      </c>
      <c r="E3795">
        <f t="shared" si="118"/>
        <v>2011</v>
      </c>
      <c r="F3795" s="57" t="e">
        <f>_xlfn.XLOOKUP(E3795,'Historical Metal Prices'!$L$4:$Z$4,'Historical Metal Prices'!$L$10:$Z$10)</f>
        <v>#N/A</v>
      </c>
      <c r="G3795" s="77">
        <f t="shared" si="119"/>
        <v>0</v>
      </c>
    </row>
    <row r="3796" spans="1:7" x14ac:dyDescent="0.2">
      <c r="A3796" s="79">
        <v>40885</v>
      </c>
      <c r="B3796" s="77">
        <v>18285</v>
      </c>
      <c r="C3796" s="84">
        <v>90042</v>
      </c>
      <c r="E3796">
        <f t="shared" si="118"/>
        <v>2011</v>
      </c>
      <c r="F3796" s="57" t="e">
        <f>_xlfn.XLOOKUP(E3796,'Historical Metal Prices'!$L$4:$Z$4,'Historical Metal Prices'!$L$10:$Z$10)</f>
        <v>#N/A</v>
      </c>
      <c r="G3796" s="77">
        <f t="shared" si="119"/>
        <v>0</v>
      </c>
    </row>
    <row r="3797" spans="1:7" x14ac:dyDescent="0.2">
      <c r="A3797" s="79">
        <v>40884</v>
      </c>
      <c r="B3797" s="77">
        <v>18033</v>
      </c>
      <c r="C3797" s="84">
        <v>90348</v>
      </c>
      <c r="E3797">
        <f t="shared" si="118"/>
        <v>2011</v>
      </c>
      <c r="F3797" s="57" t="e">
        <f>_xlfn.XLOOKUP(E3797,'Historical Metal Prices'!$L$4:$Z$4,'Historical Metal Prices'!$L$10:$Z$10)</f>
        <v>#N/A</v>
      </c>
      <c r="G3797" s="77">
        <f t="shared" si="119"/>
        <v>0</v>
      </c>
    </row>
    <row r="3798" spans="1:7" x14ac:dyDescent="0.2">
      <c r="A3798" s="79">
        <v>40883</v>
      </c>
      <c r="B3798" s="77">
        <v>18411</v>
      </c>
      <c r="C3798" s="84">
        <v>90510</v>
      </c>
      <c r="E3798">
        <f t="shared" si="118"/>
        <v>2011</v>
      </c>
      <c r="F3798" s="57" t="e">
        <f>_xlfn.XLOOKUP(E3798,'Historical Metal Prices'!$L$4:$Z$4,'Historical Metal Prices'!$L$10:$Z$10)</f>
        <v>#N/A</v>
      </c>
      <c r="G3798" s="77">
        <f t="shared" si="119"/>
        <v>0</v>
      </c>
    </row>
    <row r="3799" spans="1:7" x14ac:dyDescent="0.2">
      <c r="A3799" s="79">
        <v>40882</v>
      </c>
      <c r="B3799" s="77">
        <v>18489.5</v>
      </c>
      <c r="C3799" s="84">
        <v>91056</v>
      </c>
      <c r="E3799">
        <f t="shared" si="118"/>
        <v>2011</v>
      </c>
      <c r="F3799" s="57" t="e">
        <f>_xlfn.XLOOKUP(E3799,'Historical Metal Prices'!$L$4:$Z$4,'Historical Metal Prices'!$L$10:$Z$10)</f>
        <v>#N/A</v>
      </c>
      <c r="G3799" s="77">
        <f t="shared" si="119"/>
        <v>0</v>
      </c>
    </row>
    <row r="3800" spans="1:7" x14ac:dyDescent="0.2">
      <c r="A3800" s="79">
        <v>40879</v>
      </c>
      <c r="B3800" s="77">
        <v>17718.25</v>
      </c>
      <c r="C3800" s="84">
        <v>90456</v>
      </c>
      <c r="E3800">
        <f t="shared" si="118"/>
        <v>2011</v>
      </c>
      <c r="F3800" s="57" t="e">
        <f>_xlfn.XLOOKUP(E3800,'Historical Metal Prices'!$L$4:$Z$4,'Historical Metal Prices'!$L$10:$Z$10)</f>
        <v>#N/A</v>
      </c>
      <c r="G3800" s="77">
        <f t="shared" si="119"/>
        <v>0</v>
      </c>
    </row>
    <row r="3801" spans="1:7" x14ac:dyDescent="0.2">
      <c r="A3801" s="79">
        <v>40878</v>
      </c>
      <c r="B3801" s="77">
        <v>16721</v>
      </c>
      <c r="C3801" s="84">
        <v>91074</v>
      </c>
      <c r="E3801">
        <f t="shared" si="118"/>
        <v>2011</v>
      </c>
      <c r="F3801" s="57" t="e">
        <f>_xlfn.XLOOKUP(E3801,'Historical Metal Prices'!$L$4:$Z$4,'Historical Metal Prices'!$L$10:$Z$10)</f>
        <v>#N/A</v>
      </c>
      <c r="G3801" s="77">
        <f t="shared" si="119"/>
        <v>0</v>
      </c>
    </row>
    <row r="3802" spans="1:7" x14ac:dyDescent="0.2">
      <c r="A3802" s="79">
        <v>40877</v>
      </c>
      <c r="B3802" s="77">
        <v>17492</v>
      </c>
      <c r="C3802" s="84">
        <v>91074</v>
      </c>
      <c r="E3802">
        <f t="shared" si="118"/>
        <v>2011</v>
      </c>
      <c r="F3802" s="57" t="e">
        <f>_xlfn.XLOOKUP(E3802,'Historical Metal Prices'!$L$4:$Z$4,'Historical Metal Prices'!$L$10:$Z$10)</f>
        <v>#N/A</v>
      </c>
      <c r="G3802" s="77">
        <f t="shared" si="119"/>
        <v>0</v>
      </c>
    </row>
    <row r="3803" spans="1:7" x14ac:dyDescent="0.2">
      <c r="A3803" s="79">
        <v>40876</v>
      </c>
      <c r="B3803" s="77">
        <v>17043</v>
      </c>
      <c r="C3803" s="84">
        <v>90390</v>
      </c>
      <c r="E3803">
        <f t="shared" si="118"/>
        <v>2011</v>
      </c>
      <c r="F3803" s="57" t="e">
        <f>_xlfn.XLOOKUP(E3803,'Historical Metal Prices'!$L$4:$Z$4,'Historical Metal Prices'!$L$10:$Z$10)</f>
        <v>#N/A</v>
      </c>
      <c r="G3803" s="77">
        <f t="shared" si="119"/>
        <v>0</v>
      </c>
    </row>
    <row r="3804" spans="1:7" x14ac:dyDescent="0.2">
      <c r="A3804" s="79">
        <v>40875</v>
      </c>
      <c r="B3804" s="77">
        <v>17176</v>
      </c>
      <c r="C3804" s="84">
        <v>89778</v>
      </c>
      <c r="E3804">
        <f t="shared" si="118"/>
        <v>2011</v>
      </c>
      <c r="F3804" s="57" t="e">
        <f>_xlfn.XLOOKUP(E3804,'Historical Metal Prices'!$L$4:$Z$4,'Historical Metal Prices'!$L$10:$Z$10)</f>
        <v>#N/A</v>
      </c>
      <c r="G3804" s="77">
        <f t="shared" si="119"/>
        <v>0</v>
      </c>
    </row>
    <row r="3805" spans="1:7" x14ac:dyDescent="0.2">
      <c r="A3805" s="79">
        <v>40872</v>
      </c>
      <c r="B3805" s="77">
        <v>16958</v>
      </c>
      <c r="C3805" s="84">
        <v>89094</v>
      </c>
      <c r="E3805">
        <f t="shared" si="118"/>
        <v>2011</v>
      </c>
      <c r="F3805" s="57" t="e">
        <f>_xlfn.XLOOKUP(E3805,'Historical Metal Prices'!$L$4:$Z$4,'Historical Metal Prices'!$L$10:$Z$10)</f>
        <v>#N/A</v>
      </c>
      <c r="G3805" s="77">
        <f t="shared" si="119"/>
        <v>0</v>
      </c>
    </row>
    <row r="3806" spans="1:7" x14ac:dyDescent="0.2">
      <c r="A3806" s="79">
        <v>40871</v>
      </c>
      <c r="B3806" s="77">
        <v>17077</v>
      </c>
      <c r="C3806" s="84">
        <v>88668</v>
      </c>
      <c r="E3806">
        <f t="shared" si="118"/>
        <v>2011</v>
      </c>
      <c r="F3806" s="57" t="e">
        <f>_xlfn.XLOOKUP(E3806,'Historical Metal Prices'!$L$4:$Z$4,'Historical Metal Prices'!$L$10:$Z$10)</f>
        <v>#N/A</v>
      </c>
      <c r="G3806" s="77">
        <f t="shared" si="119"/>
        <v>0</v>
      </c>
    </row>
    <row r="3807" spans="1:7" x14ac:dyDescent="0.2">
      <c r="A3807" s="79">
        <v>40870</v>
      </c>
      <c r="B3807" s="77">
        <v>17028</v>
      </c>
      <c r="C3807" s="84">
        <v>88476</v>
      </c>
      <c r="E3807">
        <f t="shared" si="118"/>
        <v>2011</v>
      </c>
      <c r="F3807" s="57" t="e">
        <f>_xlfn.XLOOKUP(E3807,'Historical Metal Prices'!$L$4:$Z$4,'Historical Metal Prices'!$L$10:$Z$10)</f>
        <v>#N/A</v>
      </c>
      <c r="G3807" s="77">
        <f t="shared" si="119"/>
        <v>0</v>
      </c>
    </row>
    <row r="3808" spans="1:7" x14ac:dyDescent="0.2">
      <c r="A3808" s="79">
        <v>40869</v>
      </c>
      <c r="B3808" s="77">
        <v>17560</v>
      </c>
      <c r="C3808" s="84">
        <v>86286</v>
      </c>
      <c r="E3808">
        <f t="shared" si="118"/>
        <v>2011</v>
      </c>
      <c r="F3808" s="57" t="e">
        <f>_xlfn.XLOOKUP(E3808,'Historical Metal Prices'!$L$4:$Z$4,'Historical Metal Prices'!$L$10:$Z$10)</f>
        <v>#N/A</v>
      </c>
      <c r="G3808" s="77">
        <f t="shared" si="119"/>
        <v>0</v>
      </c>
    </row>
    <row r="3809" spans="1:7" x14ac:dyDescent="0.2">
      <c r="A3809" s="79">
        <v>40868</v>
      </c>
      <c r="B3809" s="77">
        <v>17816</v>
      </c>
      <c r="C3809" s="84">
        <v>85998</v>
      </c>
      <c r="E3809">
        <f t="shared" si="118"/>
        <v>2011</v>
      </c>
      <c r="F3809" s="57" t="e">
        <f>_xlfn.XLOOKUP(E3809,'Historical Metal Prices'!$L$4:$Z$4,'Historical Metal Prices'!$L$10:$Z$10)</f>
        <v>#N/A</v>
      </c>
      <c r="G3809" s="77">
        <f t="shared" si="119"/>
        <v>0</v>
      </c>
    </row>
    <row r="3810" spans="1:7" x14ac:dyDescent="0.2">
      <c r="A3810" s="79">
        <v>40865</v>
      </c>
      <c r="B3810" s="77">
        <v>17675</v>
      </c>
      <c r="C3810" s="84">
        <v>83940</v>
      </c>
      <c r="E3810">
        <f t="shared" si="118"/>
        <v>2011</v>
      </c>
      <c r="F3810" s="57" t="e">
        <f>_xlfn.XLOOKUP(E3810,'Historical Metal Prices'!$L$4:$Z$4,'Historical Metal Prices'!$L$10:$Z$10)</f>
        <v>#N/A</v>
      </c>
      <c r="G3810" s="77">
        <f t="shared" si="119"/>
        <v>0</v>
      </c>
    </row>
    <row r="3811" spans="1:7" x14ac:dyDescent="0.2">
      <c r="A3811" s="79">
        <v>40864</v>
      </c>
      <c r="B3811" s="77">
        <v>18184</v>
      </c>
      <c r="C3811" s="84">
        <v>84750</v>
      </c>
      <c r="E3811">
        <f t="shared" si="118"/>
        <v>2011</v>
      </c>
      <c r="F3811" s="57" t="e">
        <f>_xlfn.XLOOKUP(E3811,'Historical Metal Prices'!$L$4:$Z$4,'Historical Metal Prices'!$L$10:$Z$10)</f>
        <v>#N/A</v>
      </c>
      <c r="G3811" s="77">
        <f t="shared" si="119"/>
        <v>0</v>
      </c>
    </row>
    <row r="3812" spans="1:7" x14ac:dyDescent="0.2">
      <c r="A3812" s="79">
        <v>40863</v>
      </c>
      <c r="B3812" s="77">
        <v>18178</v>
      </c>
      <c r="C3812" s="84">
        <v>83220</v>
      </c>
      <c r="E3812">
        <f t="shared" si="118"/>
        <v>2011</v>
      </c>
      <c r="F3812" s="57" t="e">
        <f>_xlfn.XLOOKUP(E3812,'Historical Metal Prices'!$L$4:$Z$4,'Historical Metal Prices'!$L$10:$Z$10)</f>
        <v>#N/A</v>
      </c>
      <c r="G3812" s="77">
        <f t="shared" si="119"/>
        <v>0</v>
      </c>
    </row>
    <row r="3813" spans="1:7" x14ac:dyDescent="0.2">
      <c r="A3813" s="79">
        <v>40862</v>
      </c>
      <c r="B3813" s="77">
        <v>17544</v>
      </c>
      <c r="C3813" s="84">
        <v>83598</v>
      </c>
      <c r="E3813">
        <f t="shared" si="118"/>
        <v>2011</v>
      </c>
      <c r="F3813" s="57" t="e">
        <f>_xlfn.XLOOKUP(E3813,'Historical Metal Prices'!$L$4:$Z$4,'Historical Metal Prices'!$L$10:$Z$10)</f>
        <v>#N/A</v>
      </c>
      <c r="G3813" s="77">
        <f t="shared" si="119"/>
        <v>0</v>
      </c>
    </row>
    <row r="3814" spans="1:7" x14ac:dyDescent="0.2">
      <c r="A3814" s="79">
        <v>40861</v>
      </c>
      <c r="B3814" s="77">
        <v>17801</v>
      </c>
      <c r="C3814" s="84">
        <v>83688</v>
      </c>
      <c r="E3814">
        <f t="shared" si="118"/>
        <v>2011</v>
      </c>
      <c r="F3814" s="57" t="e">
        <f>_xlfn.XLOOKUP(E3814,'Historical Metal Prices'!$L$4:$Z$4,'Historical Metal Prices'!$L$10:$Z$10)</f>
        <v>#N/A</v>
      </c>
      <c r="G3814" s="77">
        <f t="shared" si="119"/>
        <v>0</v>
      </c>
    </row>
    <row r="3815" spans="1:7" x14ac:dyDescent="0.2">
      <c r="A3815" s="79">
        <v>40858</v>
      </c>
      <c r="B3815" s="77">
        <v>18069.5</v>
      </c>
      <c r="C3815" s="84">
        <v>83892</v>
      </c>
      <c r="E3815">
        <f t="shared" si="118"/>
        <v>2011</v>
      </c>
      <c r="F3815" s="57" t="e">
        <f>_xlfn.XLOOKUP(E3815,'Historical Metal Prices'!$L$4:$Z$4,'Historical Metal Prices'!$L$10:$Z$10)</f>
        <v>#N/A</v>
      </c>
      <c r="G3815" s="77">
        <f t="shared" si="119"/>
        <v>0</v>
      </c>
    </row>
    <row r="3816" spans="1:7" x14ac:dyDescent="0.2">
      <c r="A3816" s="79">
        <v>40857</v>
      </c>
      <c r="B3816" s="77">
        <v>18140</v>
      </c>
      <c r="C3816" s="84">
        <v>84180</v>
      </c>
      <c r="E3816">
        <f t="shared" si="118"/>
        <v>2011</v>
      </c>
      <c r="F3816" s="57" t="e">
        <f>_xlfn.XLOOKUP(E3816,'Historical Metal Prices'!$L$4:$Z$4,'Historical Metal Prices'!$L$10:$Z$10)</f>
        <v>#N/A</v>
      </c>
      <c r="G3816" s="77">
        <f t="shared" si="119"/>
        <v>0</v>
      </c>
    </row>
    <row r="3817" spans="1:7" x14ac:dyDescent="0.2">
      <c r="A3817" s="79">
        <v>40856</v>
      </c>
      <c r="B3817" s="77">
        <v>18030.5</v>
      </c>
      <c r="C3817" s="84">
        <v>83280</v>
      </c>
      <c r="E3817">
        <f t="shared" si="118"/>
        <v>2011</v>
      </c>
      <c r="F3817" s="57" t="e">
        <f>_xlfn.XLOOKUP(E3817,'Historical Metal Prices'!$L$4:$Z$4,'Historical Metal Prices'!$L$10:$Z$10)</f>
        <v>#N/A</v>
      </c>
      <c r="G3817" s="77">
        <f t="shared" si="119"/>
        <v>0</v>
      </c>
    </row>
    <row r="3818" spans="1:7" x14ac:dyDescent="0.2">
      <c r="A3818" s="79">
        <v>40855</v>
      </c>
      <c r="B3818" s="77">
        <v>18330</v>
      </c>
      <c r="C3818" s="84">
        <v>83160</v>
      </c>
      <c r="E3818">
        <f t="shared" si="118"/>
        <v>2011</v>
      </c>
      <c r="F3818" s="57" t="e">
        <f>_xlfn.XLOOKUP(E3818,'Historical Metal Prices'!$L$4:$Z$4,'Historical Metal Prices'!$L$10:$Z$10)</f>
        <v>#N/A</v>
      </c>
      <c r="G3818" s="77">
        <f t="shared" si="119"/>
        <v>0</v>
      </c>
    </row>
    <row r="3819" spans="1:7" x14ac:dyDescent="0.2">
      <c r="A3819" s="79">
        <v>40854</v>
      </c>
      <c r="B3819" s="77">
        <v>18685</v>
      </c>
      <c r="C3819" s="84">
        <v>83640</v>
      </c>
      <c r="E3819">
        <f t="shared" si="118"/>
        <v>2011</v>
      </c>
      <c r="F3819" s="57" t="e">
        <f>_xlfn.XLOOKUP(E3819,'Historical Metal Prices'!$L$4:$Z$4,'Historical Metal Prices'!$L$10:$Z$10)</f>
        <v>#N/A</v>
      </c>
      <c r="G3819" s="77">
        <f t="shared" si="119"/>
        <v>0</v>
      </c>
    </row>
    <row r="3820" spans="1:7" x14ac:dyDescent="0.2">
      <c r="A3820" s="79">
        <v>40851</v>
      </c>
      <c r="B3820" s="77">
        <v>18885</v>
      </c>
      <c r="C3820" s="84">
        <v>85056</v>
      </c>
      <c r="E3820">
        <f t="shared" si="118"/>
        <v>2011</v>
      </c>
      <c r="F3820" s="57" t="e">
        <f>_xlfn.XLOOKUP(E3820,'Historical Metal Prices'!$L$4:$Z$4,'Historical Metal Prices'!$L$10:$Z$10)</f>
        <v>#N/A</v>
      </c>
      <c r="G3820" s="77">
        <f t="shared" si="119"/>
        <v>0</v>
      </c>
    </row>
    <row r="3821" spans="1:7" x14ac:dyDescent="0.2">
      <c r="A3821" s="79">
        <v>40850</v>
      </c>
      <c r="B3821" s="77">
        <v>18402</v>
      </c>
      <c r="C3821" s="84">
        <v>85476</v>
      </c>
      <c r="E3821">
        <f t="shared" si="118"/>
        <v>2011</v>
      </c>
      <c r="F3821" s="57" t="e">
        <f>_xlfn.XLOOKUP(E3821,'Historical Metal Prices'!$L$4:$Z$4,'Historical Metal Prices'!$L$10:$Z$10)</f>
        <v>#N/A</v>
      </c>
      <c r="G3821" s="77">
        <f t="shared" si="119"/>
        <v>0</v>
      </c>
    </row>
    <row r="3822" spans="1:7" x14ac:dyDescent="0.2">
      <c r="A3822" s="79">
        <v>40849</v>
      </c>
      <c r="B3822" s="77">
        <v>18557</v>
      </c>
      <c r="C3822" s="84">
        <v>85986</v>
      </c>
      <c r="E3822">
        <f t="shared" si="118"/>
        <v>2011</v>
      </c>
      <c r="F3822" s="57" t="e">
        <f>_xlfn.XLOOKUP(E3822,'Historical Metal Prices'!$L$4:$Z$4,'Historical Metal Prices'!$L$10:$Z$10)</f>
        <v>#N/A</v>
      </c>
      <c r="G3822" s="77">
        <f t="shared" si="119"/>
        <v>0</v>
      </c>
    </row>
    <row r="3823" spans="1:7" x14ac:dyDescent="0.2">
      <c r="A3823" s="79">
        <v>40848</v>
      </c>
      <c r="B3823" s="77">
        <v>18575</v>
      </c>
      <c r="C3823" s="84">
        <v>86538</v>
      </c>
      <c r="E3823">
        <f t="shared" si="118"/>
        <v>2011</v>
      </c>
      <c r="F3823" s="57" t="e">
        <f>_xlfn.XLOOKUP(E3823,'Historical Metal Prices'!$L$4:$Z$4,'Historical Metal Prices'!$L$10:$Z$10)</f>
        <v>#N/A</v>
      </c>
      <c r="G3823" s="77">
        <f t="shared" si="119"/>
        <v>0</v>
      </c>
    </row>
    <row r="3824" spans="1:7" x14ac:dyDescent="0.2">
      <c r="A3824" s="79">
        <v>40847</v>
      </c>
      <c r="B3824" s="77">
        <v>19555</v>
      </c>
      <c r="C3824" s="84">
        <v>86676</v>
      </c>
      <c r="E3824">
        <f t="shared" si="118"/>
        <v>2011</v>
      </c>
      <c r="F3824" s="57" t="e">
        <f>_xlfn.XLOOKUP(E3824,'Historical Metal Prices'!$L$4:$Z$4,'Historical Metal Prices'!$L$10:$Z$10)</f>
        <v>#N/A</v>
      </c>
      <c r="G3824" s="77">
        <f t="shared" si="119"/>
        <v>0</v>
      </c>
    </row>
    <row r="3825" spans="1:7" x14ac:dyDescent="0.2">
      <c r="A3825" s="79">
        <v>40844</v>
      </c>
      <c r="B3825" s="77">
        <v>19680</v>
      </c>
      <c r="C3825" s="84">
        <v>86508</v>
      </c>
      <c r="E3825">
        <f t="shared" si="118"/>
        <v>2011</v>
      </c>
      <c r="F3825" s="57" t="e">
        <f>_xlfn.XLOOKUP(E3825,'Historical Metal Prices'!$L$4:$Z$4,'Historical Metal Prices'!$L$10:$Z$10)</f>
        <v>#N/A</v>
      </c>
      <c r="G3825" s="77">
        <f t="shared" si="119"/>
        <v>0</v>
      </c>
    </row>
    <row r="3826" spans="1:7" x14ac:dyDescent="0.2">
      <c r="A3826" s="79">
        <v>40843</v>
      </c>
      <c r="B3826" s="77">
        <v>19880</v>
      </c>
      <c r="C3826" s="84">
        <v>87042</v>
      </c>
      <c r="E3826">
        <f t="shared" si="118"/>
        <v>2011</v>
      </c>
      <c r="F3826" s="57" t="e">
        <f>_xlfn.XLOOKUP(E3826,'Historical Metal Prices'!$L$4:$Z$4,'Historical Metal Prices'!$L$10:$Z$10)</f>
        <v>#N/A</v>
      </c>
      <c r="G3826" s="77">
        <f t="shared" si="119"/>
        <v>0</v>
      </c>
    </row>
    <row r="3827" spans="1:7" x14ac:dyDescent="0.2">
      <c r="A3827" s="79">
        <v>40842</v>
      </c>
      <c r="B3827" s="77">
        <v>19105</v>
      </c>
      <c r="C3827" s="84">
        <v>88128</v>
      </c>
      <c r="E3827">
        <f t="shared" si="118"/>
        <v>2011</v>
      </c>
      <c r="F3827" s="57" t="e">
        <f>_xlfn.XLOOKUP(E3827,'Historical Metal Prices'!$L$4:$Z$4,'Historical Metal Prices'!$L$10:$Z$10)</f>
        <v>#N/A</v>
      </c>
      <c r="G3827" s="77">
        <f t="shared" si="119"/>
        <v>0</v>
      </c>
    </row>
    <row r="3828" spans="1:7" x14ac:dyDescent="0.2">
      <c r="A3828" s="79">
        <v>40841</v>
      </c>
      <c r="B3828" s="77">
        <v>19722</v>
      </c>
      <c r="C3828" s="84">
        <v>87588</v>
      </c>
      <c r="E3828">
        <f t="shared" si="118"/>
        <v>2011</v>
      </c>
      <c r="F3828" s="57" t="e">
        <f>_xlfn.XLOOKUP(E3828,'Historical Metal Prices'!$L$4:$Z$4,'Historical Metal Prices'!$L$10:$Z$10)</f>
        <v>#N/A</v>
      </c>
      <c r="G3828" s="77">
        <f t="shared" si="119"/>
        <v>0</v>
      </c>
    </row>
    <row r="3829" spans="1:7" x14ac:dyDescent="0.2">
      <c r="A3829" s="79">
        <v>40840</v>
      </c>
      <c r="B3829" s="77">
        <v>19967</v>
      </c>
      <c r="C3829" s="84">
        <v>87828</v>
      </c>
      <c r="E3829">
        <f t="shared" si="118"/>
        <v>2011</v>
      </c>
      <c r="F3829" s="57" t="e">
        <f>_xlfn.XLOOKUP(E3829,'Historical Metal Prices'!$L$4:$Z$4,'Historical Metal Prices'!$L$10:$Z$10)</f>
        <v>#N/A</v>
      </c>
      <c r="G3829" s="77">
        <f t="shared" si="119"/>
        <v>0</v>
      </c>
    </row>
    <row r="3830" spans="1:7" x14ac:dyDescent="0.2">
      <c r="A3830" s="79">
        <v>40837</v>
      </c>
      <c r="B3830" s="77">
        <v>18771</v>
      </c>
      <c r="C3830" s="84">
        <v>87726</v>
      </c>
      <c r="E3830">
        <f t="shared" si="118"/>
        <v>2011</v>
      </c>
      <c r="F3830" s="57" t="e">
        <f>_xlfn.XLOOKUP(E3830,'Historical Metal Prices'!$L$4:$Z$4,'Historical Metal Prices'!$L$10:$Z$10)</f>
        <v>#N/A</v>
      </c>
      <c r="G3830" s="77">
        <f t="shared" si="119"/>
        <v>0</v>
      </c>
    </row>
    <row r="3831" spans="1:7" x14ac:dyDescent="0.2">
      <c r="A3831" s="79">
        <v>40836</v>
      </c>
      <c r="B3831" s="77">
        <v>17969</v>
      </c>
      <c r="C3831" s="84">
        <v>86820</v>
      </c>
      <c r="E3831">
        <f t="shared" si="118"/>
        <v>2011</v>
      </c>
      <c r="F3831" s="57" t="e">
        <f>_xlfn.XLOOKUP(E3831,'Historical Metal Prices'!$L$4:$Z$4,'Historical Metal Prices'!$L$10:$Z$10)</f>
        <v>#N/A</v>
      </c>
      <c r="G3831" s="77">
        <f t="shared" si="119"/>
        <v>0</v>
      </c>
    </row>
    <row r="3832" spans="1:7" x14ac:dyDescent="0.2">
      <c r="A3832" s="79">
        <v>40835</v>
      </c>
      <c r="B3832" s="77">
        <v>18764</v>
      </c>
      <c r="C3832" s="84">
        <v>88488</v>
      </c>
      <c r="E3832">
        <f t="shared" si="118"/>
        <v>2011</v>
      </c>
      <c r="F3832" s="57" t="e">
        <f>_xlfn.XLOOKUP(E3832,'Historical Metal Prices'!$L$4:$Z$4,'Historical Metal Prices'!$L$10:$Z$10)</f>
        <v>#N/A</v>
      </c>
      <c r="G3832" s="77">
        <f t="shared" si="119"/>
        <v>0</v>
      </c>
    </row>
    <row r="3833" spans="1:7" x14ac:dyDescent="0.2">
      <c r="A3833" s="79">
        <v>40834</v>
      </c>
      <c r="B3833" s="77">
        <v>19114</v>
      </c>
      <c r="C3833" s="84">
        <v>89478</v>
      </c>
      <c r="E3833">
        <f t="shared" si="118"/>
        <v>2011</v>
      </c>
      <c r="F3833" s="57" t="e">
        <f>_xlfn.XLOOKUP(E3833,'Historical Metal Prices'!$L$4:$Z$4,'Historical Metal Prices'!$L$10:$Z$10)</f>
        <v>#N/A</v>
      </c>
      <c r="G3833" s="77">
        <f t="shared" si="119"/>
        <v>0</v>
      </c>
    </row>
    <row r="3834" spans="1:7" x14ac:dyDescent="0.2">
      <c r="A3834" s="79">
        <v>40833</v>
      </c>
      <c r="B3834" s="77">
        <v>18942</v>
      </c>
      <c r="C3834" s="84">
        <v>90438</v>
      </c>
      <c r="E3834">
        <f t="shared" si="118"/>
        <v>2011</v>
      </c>
      <c r="F3834" s="57" t="e">
        <f>_xlfn.XLOOKUP(E3834,'Historical Metal Prices'!$L$4:$Z$4,'Historical Metal Prices'!$L$10:$Z$10)</f>
        <v>#N/A</v>
      </c>
      <c r="G3834" s="77">
        <f t="shared" si="119"/>
        <v>0</v>
      </c>
    </row>
    <row r="3835" spans="1:7" x14ac:dyDescent="0.2">
      <c r="A3835" s="79">
        <v>40830</v>
      </c>
      <c r="B3835" s="77">
        <v>18842</v>
      </c>
      <c r="C3835" s="84">
        <v>90924</v>
      </c>
      <c r="E3835">
        <f t="shared" si="118"/>
        <v>2011</v>
      </c>
      <c r="F3835" s="57" t="e">
        <f>_xlfn.XLOOKUP(E3835,'Historical Metal Prices'!$L$4:$Z$4,'Historical Metal Prices'!$L$10:$Z$10)</f>
        <v>#N/A</v>
      </c>
      <c r="G3835" s="77">
        <f t="shared" si="119"/>
        <v>0</v>
      </c>
    </row>
    <row r="3836" spans="1:7" x14ac:dyDescent="0.2">
      <c r="A3836" s="79">
        <v>40829</v>
      </c>
      <c r="B3836" s="77">
        <v>18416</v>
      </c>
      <c r="C3836" s="84">
        <v>91476</v>
      </c>
      <c r="E3836">
        <f t="shared" si="118"/>
        <v>2011</v>
      </c>
      <c r="F3836" s="57" t="e">
        <f>_xlfn.XLOOKUP(E3836,'Historical Metal Prices'!$L$4:$Z$4,'Historical Metal Prices'!$L$10:$Z$10)</f>
        <v>#N/A</v>
      </c>
      <c r="G3836" s="77">
        <f t="shared" si="119"/>
        <v>0</v>
      </c>
    </row>
    <row r="3837" spans="1:7" x14ac:dyDescent="0.2">
      <c r="A3837" s="79">
        <v>40828</v>
      </c>
      <c r="B3837" s="77">
        <v>19041</v>
      </c>
      <c r="C3837" s="84">
        <v>91020</v>
      </c>
      <c r="E3837">
        <f t="shared" si="118"/>
        <v>2011</v>
      </c>
      <c r="F3837" s="57" t="e">
        <f>_xlfn.XLOOKUP(E3837,'Historical Metal Prices'!$L$4:$Z$4,'Historical Metal Prices'!$L$10:$Z$10)</f>
        <v>#N/A</v>
      </c>
      <c r="G3837" s="77">
        <f t="shared" si="119"/>
        <v>0</v>
      </c>
    </row>
    <row r="3838" spans="1:7" x14ac:dyDescent="0.2">
      <c r="A3838" s="79">
        <v>40827</v>
      </c>
      <c r="B3838" s="77">
        <v>18836</v>
      </c>
      <c r="C3838" s="84">
        <v>91782</v>
      </c>
      <c r="E3838">
        <f t="shared" si="118"/>
        <v>2011</v>
      </c>
      <c r="F3838" s="57" t="e">
        <f>_xlfn.XLOOKUP(E3838,'Historical Metal Prices'!$L$4:$Z$4,'Historical Metal Prices'!$L$10:$Z$10)</f>
        <v>#N/A</v>
      </c>
      <c r="G3838" s="77">
        <f t="shared" si="119"/>
        <v>0</v>
      </c>
    </row>
    <row r="3839" spans="1:7" x14ac:dyDescent="0.2">
      <c r="A3839" s="79">
        <v>40826</v>
      </c>
      <c r="B3839" s="77">
        <v>19345</v>
      </c>
      <c r="C3839" s="84">
        <v>92502</v>
      </c>
      <c r="E3839">
        <f t="shared" si="118"/>
        <v>2011</v>
      </c>
      <c r="F3839" s="57" t="e">
        <f>_xlfn.XLOOKUP(E3839,'Historical Metal Prices'!$L$4:$Z$4,'Historical Metal Prices'!$L$10:$Z$10)</f>
        <v>#N/A</v>
      </c>
      <c r="G3839" s="77">
        <f t="shared" si="119"/>
        <v>0</v>
      </c>
    </row>
    <row r="3840" spans="1:7" x14ac:dyDescent="0.2">
      <c r="A3840" s="79">
        <v>40823</v>
      </c>
      <c r="B3840" s="77">
        <v>18873</v>
      </c>
      <c r="C3840" s="84">
        <v>93366</v>
      </c>
      <c r="E3840">
        <f t="shared" si="118"/>
        <v>2011</v>
      </c>
      <c r="F3840" s="57" t="e">
        <f>_xlfn.XLOOKUP(E3840,'Historical Metal Prices'!$L$4:$Z$4,'Historical Metal Prices'!$L$10:$Z$10)</f>
        <v>#N/A</v>
      </c>
      <c r="G3840" s="77">
        <f t="shared" si="119"/>
        <v>0</v>
      </c>
    </row>
    <row r="3841" spans="1:7" x14ac:dyDescent="0.2">
      <c r="A3841" s="79">
        <v>40822</v>
      </c>
      <c r="B3841" s="77">
        <v>18917</v>
      </c>
      <c r="C3841" s="84">
        <v>94266</v>
      </c>
      <c r="E3841">
        <f t="shared" si="118"/>
        <v>2011</v>
      </c>
      <c r="F3841" s="57" t="e">
        <f>_xlfn.XLOOKUP(E3841,'Historical Metal Prices'!$L$4:$Z$4,'Historical Metal Prices'!$L$10:$Z$10)</f>
        <v>#N/A</v>
      </c>
      <c r="G3841" s="77">
        <f t="shared" si="119"/>
        <v>0</v>
      </c>
    </row>
    <row r="3842" spans="1:7" x14ac:dyDescent="0.2">
      <c r="A3842" s="79">
        <v>40821</v>
      </c>
      <c r="B3842" s="77">
        <v>18368</v>
      </c>
      <c r="C3842" s="84">
        <v>94884</v>
      </c>
      <c r="E3842">
        <f t="shared" si="118"/>
        <v>2011</v>
      </c>
      <c r="F3842" s="57" t="e">
        <f>_xlfn.XLOOKUP(E3842,'Historical Metal Prices'!$L$4:$Z$4,'Historical Metal Prices'!$L$10:$Z$10)</f>
        <v>#N/A</v>
      </c>
      <c r="G3842" s="77">
        <f t="shared" si="119"/>
        <v>0</v>
      </c>
    </row>
    <row r="3843" spans="1:7" x14ac:dyDescent="0.2">
      <c r="A3843" s="79">
        <v>40820</v>
      </c>
      <c r="B3843" s="77">
        <v>18719</v>
      </c>
      <c r="C3843" s="84">
        <v>95382</v>
      </c>
      <c r="E3843">
        <f t="shared" si="118"/>
        <v>2011</v>
      </c>
      <c r="F3843" s="57" t="e">
        <f>_xlfn.XLOOKUP(E3843,'Historical Metal Prices'!$L$4:$Z$4,'Historical Metal Prices'!$L$10:$Z$10)</f>
        <v>#N/A</v>
      </c>
      <c r="G3843" s="77">
        <f t="shared" si="119"/>
        <v>0</v>
      </c>
    </row>
    <row r="3844" spans="1:7" x14ac:dyDescent="0.2">
      <c r="A3844" s="79">
        <v>40819</v>
      </c>
      <c r="B3844" s="77">
        <v>18994</v>
      </c>
      <c r="C3844" s="84">
        <v>96462</v>
      </c>
      <c r="E3844">
        <f t="shared" si="118"/>
        <v>2011</v>
      </c>
      <c r="F3844" s="57" t="e">
        <f>_xlfn.XLOOKUP(E3844,'Historical Metal Prices'!$L$4:$Z$4,'Historical Metal Prices'!$L$10:$Z$10)</f>
        <v>#N/A</v>
      </c>
      <c r="G3844" s="77">
        <f t="shared" si="119"/>
        <v>0</v>
      </c>
    </row>
    <row r="3845" spans="1:7" x14ac:dyDescent="0.2">
      <c r="A3845" s="79">
        <v>40816</v>
      </c>
      <c r="B3845" s="77">
        <v>17570</v>
      </c>
      <c r="C3845" s="84">
        <v>97074</v>
      </c>
      <c r="E3845">
        <f t="shared" si="118"/>
        <v>2011</v>
      </c>
      <c r="F3845" s="57" t="e">
        <f>_xlfn.XLOOKUP(E3845,'Historical Metal Prices'!$L$4:$Z$4,'Historical Metal Prices'!$L$10:$Z$10)</f>
        <v>#N/A</v>
      </c>
      <c r="G3845" s="77">
        <f t="shared" si="119"/>
        <v>0</v>
      </c>
    </row>
    <row r="3846" spans="1:7" x14ac:dyDescent="0.2">
      <c r="A3846" s="79">
        <v>40815</v>
      </c>
      <c r="B3846" s="77">
        <v>18640</v>
      </c>
      <c r="C3846" s="84">
        <v>96738</v>
      </c>
      <c r="E3846">
        <f t="shared" si="118"/>
        <v>2011</v>
      </c>
      <c r="F3846" s="57" t="e">
        <f>_xlfn.XLOOKUP(E3846,'Historical Metal Prices'!$L$4:$Z$4,'Historical Metal Prices'!$L$10:$Z$10)</f>
        <v>#N/A</v>
      </c>
      <c r="G3846" s="77">
        <f t="shared" si="119"/>
        <v>0</v>
      </c>
    </row>
    <row r="3847" spans="1:7" x14ac:dyDescent="0.2">
      <c r="A3847" s="79">
        <v>40814</v>
      </c>
      <c r="B3847" s="77">
        <v>18475</v>
      </c>
      <c r="C3847" s="84">
        <v>97164</v>
      </c>
      <c r="E3847">
        <f t="shared" si="118"/>
        <v>2011</v>
      </c>
      <c r="F3847" s="57" t="e">
        <f>_xlfn.XLOOKUP(E3847,'Historical Metal Prices'!$L$4:$Z$4,'Historical Metal Prices'!$L$10:$Z$10)</f>
        <v>#N/A</v>
      </c>
      <c r="G3847" s="77">
        <f t="shared" si="119"/>
        <v>0</v>
      </c>
    </row>
    <row r="3848" spans="1:7" x14ac:dyDescent="0.2">
      <c r="A3848" s="79">
        <v>40813</v>
      </c>
      <c r="B3848" s="77">
        <v>18928</v>
      </c>
      <c r="C3848" s="84">
        <v>97290</v>
      </c>
      <c r="E3848">
        <f t="shared" si="118"/>
        <v>2011</v>
      </c>
      <c r="F3848" s="57" t="e">
        <f>_xlfn.XLOOKUP(E3848,'Historical Metal Prices'!$L$4:$Z$4,'Historical Metal Prices'!$L$10:$Z$10)</f>
        <v>#N/A</v>
      </c>
      <c r="G3848" s="77">
        <f t="shared" si="119"/>
        <v>0</v>
      </c>
    </row>
    <row r="3849" spans="1:7" x14ac:dyDescent="0.2">
      <c r="A3849" s="79">
        <v>40812</v>
      </c>
      <c r="B3849" s="77">
        <v>17979</v>
      </c>
      <c r="C3849" s="84">
        <v>97458</v>
      </c>
      <c r="E3849">
        <f t="shared" si="118"/>
        <v>2011</v>
      </c>
      <c r="F3849" s="57" t="e">
        <f>_xlfn.XLOOKUP(E3849,'Historical Metal Prices'!$L$4:$Z$4,'Historical Metal Prices'!$L$10:$Z$10)</f>
        <v>#N/A</v>
      </c>
      <c r="G3849" s="77">
        <f t="shared" si="119"/>
        <v>0</v>
      </c>
    </row>
    <row r="3850" spans="1:7" x14ac:dyDescent="0.2">
      <c r="A3850" s="79">
        <v>40809</v>
      </c>
      <c r="B3850" s="77">
        <v>18255</v>
      </c>
      <c r="C3850" s="84">
        <v>97140</v>
      </c>
      <c r="E3850">
        <f t="shared" si="118"/>
        <v>2011</v>
      </c>
      <c r="F3850" s="57" t="e">
        <f>_xlfn.XLOOKUP(E3850,'Historical Metal Prices'!$L$4:$Z$4,'Historical Metal Prices'!$L$10:$Z$10)</f>
        <v>#N/A</v>
      </c>
      <c r="G3850" s="77">
        <f t="shared" si="119"/>
        <v>0</v>
      </c>
    </row>
    <row r="3851" spans="1:7" x14ac:dyDescent="0.2">
      <c r="A3851" s="79">
        <v>40808</v>
      </c>
      <c r="B3851" s="77">
        <v>18855</v>
      </c>
      <c r="C3851" s="84">
        <v>97242</v>
      </c>
      <c r="E3851">
        <f t="shared" ref="E3851:E3914" si="120">YEAR(A3851)</f>
        <v>2011</v>
      </c>
      <c r="F3851" s="57" t="e">
        <f>_xlfn.XLOOKUP(E3851,'Historical Metal Prices'!$L$4:$Z$4,'Historical Metal Prices'!$L$10:$Z$10)</f>
        <v>#N/A</v>
      </c>
      <c r="G3851" s="77">
        <f t="shared" ref="G3851:G3914" si="121">IFERROR(B3851*(1+F3851),G3852)</f>
        <v>0</v>
      </c>
    </row>
    <row r="3852" spans="1:7" x14ac:dyDescent="0.2">
      <c r="A3852" s="79">
        <v>40807</v>
      </c>
      <c r="B3852" s="77">
        <v>20374</v>
      </c>
      <c r="C3852" s="84">
        <v>97818</v>
      </c>
      <c r="E3852">
        <f t="shared" si="120"/>
        <v>2011</v>
      </c>
      <c r="F3852" s="57" t="e">
        <f>_xlfn.XLOOKUP(E3852,'Historical Metal Prices'!$L$4:$Z$4,'Historical Metal Prices'!$L$10:$Z$10)</f>
        <v>#N/A</v>
      </c>
      <c r="G3852" s="77">
        <f t="shared" si="121"/>
        <v>0</v>
      </c>
    </row>
    <row r="3853" spans="1:7" x14ac:dyDescent="0.2">
      <c r="A3853" s="79">
        <v>40806</v>
      </c>
      <c r="B3853" s="77">
        <v>21191</v>
      </c>
      <c r="C3853" s="84">
        <v>97638</v>
      </c>
      <c r="E3853">
        <f t="shared" si="120"/>
        <v>2011</v>
      </c>
      <c r="F3853" s="57" t="e">
        <f>_xlfn.XLOOKUP(E3853,'Historical Metal Prices'!$L$4:$Z$4,'Historical Metal Prices'!$L$10:$Z$10)</f>
        <v>#N/A</v>
      </c>
      <c r="G3853" s="77">
        <f t="shared" si="121"/>
        <v>0</v>
      </c>
    </row>
    <row r="3854" spans="1:7" x14ac:dyDescent="0.2">
      <c r="A3854" s="79">
        <v>40805</v>
      </c>
      <c r="B3854" s="77">
        <v>20945</v>
      </c>
      <c r="C3854" s="84">
        <v>98046</v>
      </c>
      <c r="E3854">
        <f t="shared" si="120"/>
        <v>2011</v>
      </c>
      <c r="F3854" s="57" t="e">
        <f>_xlfn.XLOOKUP(E3854,'Historical Metal Prices'!$L$4:$Z$4,'Historical Metal Prices'!$L$10:$Z$10)</f>
        <v>#N/A</v>
      </c>
      <c r="G3854" s="77">
        <f t="shared" si="121"/>
        <v>0</v>
      </c>
    </row>
    <row r="3855" spans="1:7" x14ac:dyDescent="0.2">
      <c r="A3855" s="79">
        <v>40802</v>
      </c>
      <c r="B3855" s="77">
        <v>21486</v>
      </c>
      <c r="C3855" s="84">
        <v>98082</v>
      </c>
      <c r="E3855">
        <f t="shared" si="120"/>
        <v>2011</v>
      </c>
      <c r="F3855" s="57" t="e">
        <f>_xlfn.XLOOKUP(E3855,'Historical Metal Prices'!$L$4:$Z$4,'Historical Metal Prices'!$L$10:$Z$10)</f>
        <v>#N/A</v>
      </c>
      <c r="G3855" s="77">
        <f t="shared" si="121"/>
        <v>0</v>
      </c>
    </row>
    <row r="3856" spans="1:7" x14ac:dyDescent="0.2">
      <c r="A3856" s="79">
        <v>40801</v>
      </c>
      <c r="B3856" s="77">
        <v>21785</v>
      </c>
      <c r="C3856" s="84">
        <v>97650</v>
      </c>
      <c r="E3856">
        <f t="shared" si="120"/>
        <v>2011</v>
      </c>
      <c r="F3856" s="57" t="e">
        <f>_xlfn.XLOOKUP(E3856,'Historical Metal Prices'!$L$4:$Z$4,'Historical Metal Prices'!$L$10:$Z$10)</f>
        <v>#N/A</v>
      </c>
      <c r="G3856" s="77">
        <f t="shared" si="121"/>
        <v>0</v>
      </c>
    </row>
    <row r="3857" spans="1:7" x14ac:dyDescent="0.2">
      <c r="A3857" s="79">
        <v>40800</v>
      </c>
      <c r="B3857" s="77">
        <v>21364</v>
      </c>
      <c r="C3857" s="84">
        <v>98220</v>
      </c>
      <c r="E3857">
        <f t="shared" si="120"/>
        <v>2011</v>
      </c>
      <c r="F3857" s="57" t="e">
        <f>_xlfn.XLOOKUP(E3857,'Historical Metal Prices'!$L$4:$Z$4,'Historical Metal Prices'!$L$10:$Z$10)</f>
        <v>#N/A</v>
      </c>
      <c r="G3857" s="77">
        <f t="shared" si="121"/>
        <v>0</v>
      </c>
    </row>
    <row r="3858" spans="1:7" x14ac:dyDescent="0.2">
      <c r="A3858" s="79">
        <v>40799</v>
      </c>
      <c r="B3858" s="77">
        <v>21288</v>
      </c>
      <c r="C3858" s="84">
        <v>98706</v>
      </c>
      <c r="E3858">
        <f t="shared" si="120"/>
        <v>2011</v>
      </c>
      <c r="F3858" s="57" t="e">
        <f>_xlfn.XLOOKUP(E3858,'Historical Metal Prices'!$L$4:$Z$4,'Historical Metal Prices'!$L$10:$Z$10)</f>
        <v>#N/A</v>
      </c>
      <c r="G3858" s="77">
        <f t="shared" si="121"/>
        <v>0</v>
      </c>
    </row>
    <row r="3859" spans="1:7" x14ac:dyDescent="0.2">
      <c r="A3859" s="79">
        <v>40798</v>
      </c>
      <c r="B3859" s="77">
        <v>21587</v>
      </c>
      <c r="C3859" s="84">
        <v>99048</v>
      </c>
      <c r="E3859">
        <f t="shared" si="120"/>
        <v>2011</v>
      </c>
      <c r="F3859" s="57" t="e">
        <f>_xlfn.XLOOKUP(E3859,'Historical Metal Prices'!$L$4:$Z$4,'Historical Metal Prices'!$L$10:$Z$10)</f>
        <v>#N/A</v>
      </c>
      <c r="G3859" s="77">
        <f t="shared" si="121"/>
        <v>0</v>
      </c>
    </row>
    <row r="3860" spans="1:7" x14ac:dyDescent="0.2">
      <c r="A3860" s="79">
        <v>40795</v>
      </c>
      <c r="B3860" s="77">
        <v>21129</v>
      </c>
      <c r="C3860" s="84">
        <v>99240</v>
      </c>
      <c r="E3860">
        <f t="shared" si="120"/>
        <v>2011</v>
      </c>
      <c r="F3860" s="57" t="e">
        <f>_xlfn.XLOOKUP(E3860,'Historical Metal Prices'!$L$4:$Z$4,'Historical Metal Prices'!$L$10:$Z$10)</f>
        <v>#N/A</v>
      </c>
      <c r="G3860" s="77">
        <f t="shared" si="121"/>
        <v>0</v>
      </c>
    </row>
    <row r="3861" spans="1:7" x14ac:dyDescent="0.2">
      <c r="A3861" s="79">
        <v>40794</v>
      </c>
      <c r="B3861" s="77">
        <v>22057.5</v>
      </c>
      <c r="C3861" s="84">
        <v>99060</v>
      </c>
      <c r="E3861">
        <f t="shared" si="120"/>
        <v>2011</v>
      </c>
      <c r="F3861" s="57" t="e">
        <f>_xlfn.XLOOKUP(E3861,'Historical Metal Prices'!$L$4:$Z$4,'Historical Metal Prices'!$L$10:$Z$10)</f>
        <v>#N/A</v>
      </c>
      <c r="G3861" s="77">
        <f t="shared" si="121"/>
        <v>0</v>
      </c>
    </row>
    <row r="3862" spans="1:7" x14ac:dyDescent="0.2">
      <c r="A3862" s="79">
        <v>40793</v>
      </c>
      <c r="B3862" s="77">
        <v>21746</v>
      </c>
      <c r="C3862" s="84">
        <v>99180</v>
      </c>
      <c r="E3862">
        <f t="shared" si="120"/>
        <v>2011</v>
      </c>
      <c r="F3862" s="57" t="e">
        <f>_xlfn.XLOOKUP(E3862,'Historical Metal Prices'!$L$4:$Z$4,'Historical Metal Prices'!$L$10:$Z$10)</f>
        <v>#N/A</v>
      </c>
      <c r="G3862" s="77">
        <f t="shared" si="121"/>
        <v>0</v>
      </c>
    </row>
    <row r="3863" spans="1:7" x14ac:dyDescent="0.2">
      <c r="A3863" s="79">
        <v>40792</v>
      </c>
      <c r="B3863" s="77">
        <v>20634.5</v>
      </c>
      <c r="C3863" s="84">
        <v>100458</v>
      </c>
      <c r="E3863">
        <f t="shared" si="120"/>
        <v>2011</v>
      </c>
      <c r="F3863" s="57" t="e">
        <f>_xlfn.XLOOKUP(E3863,'Historical Metal Prices'!$L$4:$Z$4,'Historical Metal Prices'!$L$10:$Z$10)</f>
        <v>#N/A</v>
      </c>
      <c r="G3863" s="77">
        <f t="shared" si="121"/>
        <v>0</v>
      </c>
    </row>
    <row r="3864" spans="1:7" x14ac:dyDescent="0.2">
      <c r="A3864" s="79">
        <v>40791</v>
      </c>
      <c r="B3864" s="77">
        <v>20852</v>
      </c>
      <c r="C3864" s="84">
        <v>101610</v>
      </c>
      <c r="E3864">
        <f t="shared" si="120"/>
        <v>2011</v>
      </c>
      <c r="F3864" s="57" t="e">
        <f>_xlfn.XLOOKUP(E3864,'Historical Metal Prices'!$L$4:$Z$4,'Historical Metal Prices'!$L$10:$Z$10)</f>
        <v>#N/A</v>
      </c>
      <c r="G3864" s="77">
        <f t="shared" si="121"/>
        <v>0</v>
      </c>
    </row>
    <row r="3865" spans="1:7" x14ac:dyDescent="0.2">
      <c r="A3865" s="79">
        <v>40788</v>
      </c>
      <c r="B3865" s="77">
        <v>21458</v>
      </c>
      <c r="C3865" s="84">
        <v>102408</v>
      </c>
      <c r="E3865">
        <f t="shared" si="120"/>
        <v>2011</v>
      </c>
      <c r="F3865" s="57" t="e">
        <f>_xlfn.XLOOKUP(E3865,'Historical Metal Prices'!$L$4:$Z$4,'Historical Metal Prices'!$L$10:$Z$10)</f>
        <v>#N/A</v>
      </c>
      <c r="G3865" s="77">
        <f t="shared" si="121"/>
        <v>0</v>
      </c>
    </row>
    <row r="3866" spans="1:7" x14ac:dyDescent="0.2">
      <c r="A3866" s="79">
        <v>40787</v>
      </c>
      <c r="B3866" s="77">
        <v>21708</v>
      </c>
      <c r="C3866" s="84">
        <v>103290</v>
      </c>
      <c r="E3866">
        <f t="shared" si="120"/>
        <v>2011</v>
      </c>
      <c r="F3866" s="57" t="e">
        <f>_xlfn.XLOOKUP(E3866,'Historical Metal Prices'!$L$4:$Z$4,'Historical Metal Prices'!$L$10:$Z$10)</f>
        <v>#N/A</v>
      </c>
      <c r="G3866" s="77">
        <f t="shared" si="121"/>
        <v>0</v>
      </c>
    </row>
    <row r="3867" spans="1:7" x14ac:dyDescent="0.2">
      <c r="A3867" s="79">
        <v>40786</v>
      </c>
      <c r="B3867" s="77">
        <v>22157</v>
      </c>
      <c r="C3867" s="84">
        <v>104502</v>
      </c>
      <c r="E3867">
        <f t="shared" si="120"/>
        <v>2011</v>
      </c>
      <c r="F3867" s="57" t="e">
        <f>_xlfn.XLOOKUP(E3867,'Historical Metal Prices'!$L$4:$Z$4,'Historical Metal Prices'!$L$10:$Z$10)</f>
        <v>#N/A</v>
      </c>
      <c r="G3867" s="77">
        <f t="shared" si="121"/>
        <v>0</v>
      </c>
    </row>
    <row r="3868" spans="1:7" x14ac:dyDescent="0.2">
      <c r="A3868" s="79">
        <v>40785</v>
      </c>
      <c r="B3868" s="77">
        <v>21864</v>
      </c>
      <c r="C3868" s="84">
        <v>103800</v>
      </c>
      <c r="E3868">
        <f t="shared" si="120"/>
        <v>2011</v>
      </c>
      <c r="F3868" s="57" t="e">
        <f>_xlfn.XLOOKUP(E3868,'Historical Metal Prices'!$L$4:$Z$4,'Historical Metal Prices'!$L$10:$Z$10)</f>
        <v>#N/A</v>
      </c>
      <c r="G3868" s="77">
        <f t="shared" si="121"/>
        <v>0</v>
      </c>
    </row>
    <row r="3869" spans="1:7" x14ac:dyDescent="0.2">
      <c r="A3869" s="79">
        <v>40784</v>
      </c>
      <c r="B3869" s="77">
        <v>21414</v>
      </c>
      <c r="C3869" s="84">
        <v>105780</v>
      </c>
      <c r="E3869">
        <f t="shared" si="120"/>
        <v>2011</v>
      </c>
      <c r="F3869" s="57" t="e">
        <f>_xlfn.XLOOKUP(E3869,'Historical Metal Prices'!$L$4:$Z$4,'Historical Metal Prices'!$L$10:$Z$10)</f>
        <v>#N/A</v>
      </c>
      <c r="G3869" s="77">
        <f t="shared" si="121"/>
        <v>0</v>
      </c>
    </row>
    <row r="3870" spans="1:7" x14ac:dyDescent="0.2">
      <c r="A3870" s="79">
        <v>40781</v>
      </c>
      <c r="B3870" s="77">
        <v>21414</v>
      </c>
      <c r="C3870" s="84">
        <v>105780</v>
      </c>
      <c r="E3870">
        <f t="shared" si="120"/>
        <v>2011</v>
      </c>
      <c r="F3870" s="57" t="e">
        <f>_xlfn.XLOOKUP(E3870,'Historical Metal Prices'!$L$4:$Z$4,'Historical Metal Prices'!$L$10:$Z$10)</f>
        <v>#N/A</v>
      </c>
      <c r="G3870" s="77">
        <f t="shared" si="121"/>
        <v>0</v>
      </c>
    </row>
    <row r="3871" spans="1:7" x14ac:dyDescent="0.2">
      <c r="A3871" s="79">
        <v>40780</v>
      </c>
      <c r="B3871" s="77">
        <v>20812</v>
      </c>
      <c r="C3871" s="84">
        <v>105018</v>
      </c>
      <c r="E3871">
        <f t="shared" si="120"/>
        <v>2011</v>
      </c>
      <c r="F3871" s="57" t="e">
        <f>_xlfn.XLOOKUP(E3871,'Historical Metal Prices'!$L$4:$Z$4,'Historical Metal Prices'!$L$10:$Z$10)</f>
        <v>#N/A</v>
      </c>
      <c r="G3871" s="77">
        <f t="shared" si="121"/>
        <v>0</v>
      </c>
    </row>
    <row r="3872" spans="1:7" x14ac:dyDescent="0.2">
      <c r="A3872" s="79">
        <v>40779</v>
      </c>
      <c r="B3872" s="77">
        <v>20788</v>
      </c>
      <c r="C3872" s="84">
        <v>104010</v>
      </c>
      <c r="E3872">
        <f t="shared" si="120"/>
        <v>2011</v>
      </c>
      <c r="F3872" s="57" t="e">
        <f>_xlfn.XLOOKUP(E3872,'Historical Metal Prices'!$L$4:$Z$4,'Historical Metal Prices'!$L$10:$Z$10)</f>
        <v>#N/A</v>
      </c>
      <c r="G3872" s="77">
        <f t="shared" si="121"/>
        <v>0</v>
      </c>
    </row>
    <row r="3873" spans="1:7" x14ac:dyDescent="0.2">
      <c r="A3873" s="79">
        <v>40778</v>
      </c>
      <c r="B3873" s="77">
        <v>20623</v>
      </c>
      <c r="C3873" s="84">
        <v>103926</v>
      </c>
      <c r="E3873">
        <f t="shared" si="120"/>
        <v>2011</v>
      </c>
      <c r="F3873" s="57" t="e">
        <f>_xlfn.XLOOKUP(E3873,'Historical Metal Prices'!$L$4:$Z$4,'Historical Metal Prices'!$L$10:$Z$10)</f>
        <v>#N/A</v>
      </c>
      <c r="G3873" s="77">
        <f t="shared" si="121"/>
        <v>0</v>
      </c>
    </row>
    <row r="3874" spans="1:7" x14ac:dyDescent="0.2">
      <c r="A3874" s="79">
        <v>40777</v>
      </c>
      <c r="B3874" s="77">
        <v>20808</v>
      </c>
      <c r="C3874" s="84">
        <v>103266</v>
      </c>
      <c r="E3874">
        <f t="shared" si="120"/>
        <v>2011</v>
      </c>
      <c r="F3874" s="57" t="e">
        <f>_xlfn.XLOOKUP(E3874,'Historical Metal Prices'!$L$4:$Z$4,'Historical Metal Prices'!$L$10:$Z$10)</f>
        <v>#N/A</v>
      </c>
      <c r="G3874" s="77">
        <f t="shared" si="121"/>
        <v>0</v>
      </c>
    </row>
    <row r="3875" spans="1:7" x14ac:dyDescent="0.2">
      <c r="A3875" s="79">
        <v>40774</v>
      </c>
      <c r="B3875" s="77">
        <v>21165</v>
      </c>
      <c r="C3875" s="84">
        <v>103362</v>
      </c>
      <c r="E3875">
        <f t="shared" si="120"/>
        <v>2011</v>
      </c>
      <c r="F3875" s="57" t="e">
        <f>_xlfn.XLOOKUP(E3875,'Historical Metal Prices'!$L$4:$Z$4,'Historical Metal Prices'!$L$10:$Z$10)</f>
        <v>#N/A</v>
      </c>
      <c r="G3875" s="77">
        <f t="shared" si="121"/>
        <v>0</v>
      </c>
    </row>
    <row r="3876" spans="1:7" x14ac:dyDescent="0.2">
      <c r="A3876" s="79">
        <v>40773</v>
      </c>
      <c r="B3876" s="77">
        <v>21260</v>
      </c>
      <c r="C3876" s="84">
        <v>103212</v>
      </c>
      <c r="E3876">
        <f t="shared" si="120"/>
        <v>2011</v>
      </c>
      <c r="F3876" s="57" t="e">
        <f>_xlfn.XLOOKUP(E3876,'Historical Metal Prices'!$L$4:$Z$4,'Historical Metal Prices'!$L$10:$Z$10)</f>
        <v>#N/A</v>
      </c>
      <c r="G3876" s="77">
        <f t="shared" si="121"/>
        <v>0</v>
      </c>
    </row>
    <row r="3877" spans="1:7" x14ac:dyDescent="0.2">
      <c r="A3877" s="79">
        <v>40772</v>
      </c>
      <c r="B3877" s="77">
        <v>21909</v>
      </c>
      <c r="C3877" s="84">
        <v>103092</v>
      </c>
      <c r="E3877">
        <f t="shared" si="120"/>
        <v>2011</v>
      </c>
      <c r="F3877" s="57" t="e">
        <f>_xlfn.XLOOKUP(E3877,'Historical Metal Prices'!$L$4:$Z$4,'Historical Metal Prices'!$L$10:$Z$10)</f>
        <v>#N/A</v>
      </c>
      <c r="G3877" s="77">
        <f t="shared" si="121"/>
        <v>0</v>
      </c>
    </row>
    <row r="3878" spans="1:7" x14ac:dyDescent="0.2">
      <c r="A3878" s="79">
        <v>40771</v>
      </c>
      <c r="B3878" s="77">
        <v>21657</v>
      </c>
      <c r="C3878" s="84">
        <v>103254</v>
      </c>
      <c r="E3878">
        <f t="shared" si="120"/>
        <v>2011</v>
      </c>
      <c r="F3878" s="57" t="e">
        <f>_xlfn.XLOOKUP(E3878,'Historical Metal Prices'!$L$4:$Z$4,'Historical Metal Prices'!$L$10:$Z$10)</f>
        <v>#N/A</v>
      </c>
      <c r="G3878" s="77">
        <f t="shared" si="121"/>
        <v>0</v>
      </c>
    </row>
    <row r="3879" spans="1:7" x14ac:dyDescent="0.2">
      <c r="A3879" s="79">
        <v>40770</v>
      </c>
      <c r="B3879" s="77">
        <v>21252</v>
      </c>
      <c r="C3879" s="84">
        <v>103278</v>
      </c>
      <c r="E3879">
        <f t="shared" si="120"/>
        <v>2011</v>
      </c>
      <c r="F3879" s="57" t="e">
        <f>_xlfn.XLOOKUP(E3879,'Historical Metal Prices'!$L$4:$Z$4,'Historical Metal Prices'!$L$10:$Z$10)</f>
        <v>#N/A</v>
      </c>
      <c r="G3879" s="77">
        <f t="shared" si="121"/>
        <v>0</v>
      </c>
    </row>
    <row r="3880" spans="1:7" x14ac:dyDescent="0.2">
      <c r="A3880" s="79">
        <v>40767</v>
      </c>
      <c r="B3880" s="77">
        <v>21353</v>
      </c>
      <c r="C3880" s="84">
        <v>103272</v>
      </c>
      <c r="E3880">
        <f t="shared" si="120"/>
        <v>2011</v>
      </c>
      <c r="F3880" s="57" t="e">
        <f>_xlfn.XLOOKUP(E3880,'Historical Metal Prices'!$L$4:$Z$4,'Historical Metal Prices'!$L$10:$Z$10)</f>
        <v>#N/A</v>
      </c>
      <c r="G3880" s="77">
        <f t="shared" si="121"/>
        <v>0</v>
      </c>
    </row>
    <row r="3881" spans="1:7" x14ac:dyDescent="0.2">
      <c r="A3881" s="79">
        <v>40766</v>
      </c>
      <c r="B3881" s="77">
        <v>21551</v>
      </c>
      <c r="C3881" s="84">
        <v>103590</v>
      </c>
      <c r="E3881">
        <f t="shared" si="120"/>
        <v>2011</v>
      </c>
      <c r="F3881" s="57" t="e">
        <f>_xlfn.XLOOKUP(E3881,'Historical Metal Prices'!$L$4:$Z$4,'Historical Metal Prices'!$L$10:$Z$10)</f>
        <v>#N/A</v>
      </c>
      <c r="G3881" s="77">
        <f t="shared" si="121"/>
        <v>0</v>
      </c>
    </row>
    <row r="3882" spans="1:7" x14ac:dyDescent="0.2">
      <c r="A3882" s="79">
        <v>40765</v>
      </c>
      <c r="B3882" s="77">
        <v>20923</v>
      </c>
      <c r="C3882" s="84">
        <v>103500</v>
      </c>
      <c r="E3882">
        <f t="shared" si="120"/>
        <v>2011</v>
      </c>
      <c r="F3882" s="57" t="e">
        <f>_xlfn.XLOOKUP(E3882,'Historical Metal Prices'!$L$4:$Z$4,'Historical Metal Prices'!$L$10:$Z$10)</f>
        <v>#N/A</v>
      </c>
      <c r="G3882" s="77">
        <f t="shared" si="121"/>
        <v>0</v>
      </c>
    </row>
    <row r="3883" spans="1:7" x14ac:dyDescent="0.2">
      <c r="A3883" s="79">
        <v>40764</v>
      </c>
      <c r="B3883" s="77">
        <v>21162</v>
      </c>
      <c r="C3883" s="84">
        <v>102876</v>
      </c>
      <c r="E3883">
        <f t="shared" si="120"/>
        <v>2011</v>
      </c>
      <c r="F3883" s="57" t="e">
        <f>_xlfn.XLOOKUP(E3883,'Historical Metal Prices'!$L$4:$Z$4,'Historical Metal Prices'!$L$10:$Z$10)</f>
        <v>#N/A</v>
      </c>
      <c r="G3883" s="77">
        <f t="shared" si="121"/>
        <v>0</v>
      </c>
    </row>
    <row r="3884" spans="1:7" x14ac:dyDescent="0.2">
      <c r="A3884" s="79">
        <v>40763</v>
      </c>
      <c r="B3884" s="77">
        <v>21208</v>
      </c>
      <c r="C3884" s="84">
        <v>102582</v>
      </c>
      <c r="E3884">
        <f t="shared" si="120"/>
        <v>2011</v>
      </c>
      <c r="F3884" s="57" t="e">
        <f>_xlfn.XLOOKUP(E3884,'Historical Metal Prices'!$L$4:$Z$4,'Historical Metal Prices'!$L$10:$Z$10)</f>
        <v>#N/A</v>
      </c>
      <c r="G3884" s="77">
        <f t="shared" si="121"/>
        <v>0</v>
      </c>
    </row>
    <row r="3885" spans="1:7" x14ac:dyDescent="0.2">
      <c r="A3885" s="79">
        <v>40760</v>
      </c>
      <c r="B3885" s="77">
        <v>22468</v>
      </c>
      <c r="C3885" s="84">
        <v>102576</v>
      </c>
      <c r="E3885">
        <f t="shared" si="120"/>
        <v>2011</v>
      </c>
      <c r="F3885" s="57" t="e">
        <f>_xlfn.XLOOKUP(E3885,'Historical Metal Prices'!$L$4:$Z$4,'Historical Metal Prices'!$L$10:$Z$10)</f>
        <v>#N/A</v>
      </c>
      <c r="G3885" s="77">
        <f t="shared" si="121"/>
        <v>0</v>
      </c>
    </row>
    <row r="3886" spans="1:7" x14ac:dyDescent="0.2">
      <c r="A3886" s="79">
        <v>40759</v>
      </c>
      <c r="B3886" s="77">
        <v>23614</v>
      </c>
      <c r="C3886" s="84">
        <v>102654</v>
      </c>
      <c r="E3886">
        <f t="shared" si="120"/>
        <v>2011</v>
      </c>
      <c r="F3886" s="57" t="e">
        <f>_xlfn.XLOOKUP(E3886,'Historical Metal Prices'!$L$4:$Z$4,'Historical Metal Prices'!$L$10:$Z$10)</f>
        <v>#N/A</v>
      </c>
      <c r="G3886" s="77">
        <f t="shared" si="121"/>
        <v>0</v>
      </c>
    </row>
    <row r="3887" spans="1:7" x14ac:dyDescent="0.2">
      <c r="A3887" s="79">
        <v>40758</v>
      </c>
      <c r="B3887" s="77">
        <v>23765</v>
      </c>
      <c r="C3887" s="84">
        <v>102780</v>
      </c>
      <c r="E3887">
        <f t="shared" si="120"/>
        <v>2011</v>
      </c>
      <c r="F3887" s="57" t="e">
        <f>_xlfn.XLOOKUP(E3887,'Historical Metal Prices'!$L$4:$Z$4,'Historical Metal Prices'!$L$10:$Z$10)</f>
        <v>#N/A</v>
      </c>
      <c r="G3887" s="77">
        <f t="shared" si="121"/>
        <v>0</v>
      </c>
    </row>
    <row r="3888" spans="1:7" x14ac:dyDescent="0.2">
      <c r="A3888" s="79">
        <v>40757</v>
      </c>
      <c r="B3888" s="77">
        <v>24761</v>
      </c>
      <c r="C3888" s="84">
        <v>102900</v>
      </c>
      <c r="E3888">
        <f t="shared" si="120"/>
        <v>2011</v>
      </c>
      <c r="F3888" s="57" t="e">
        <f>_xlfn.XLOOKUP(E3888,'Historical Metal Prices'!$L$4:$Z$4,'Historical Metal Prices'!$L$10:$Z$10)</f>
        <v>#N/A</v>
      </c>
      <c r="G3888" s="77">
        <f t="shared" si="121"/>
        <v>0</v>
      </c>
    </row>
    <row r="3889" spans="1:7" x14ac:dyDescent="0.2">
      <c r="A3889" s="79">
        <v>40756</v>
      </c>
      <c r="B3889" s="77">
        <v>24509</v>
      </c>
      <c r="C3889" s="84">
        <v>102942</v>
      </c>
      <c r="E3889">
        <f t="shared" si="120"/>
        <v>2011</v>
      </c>
      <c r="F3889" s="57" t="e">
        <f>_xlfn.XLOOKUP(E3889,'Historical Metal Prices'!$L$4:$Z$4,'Historical Metal Prices'!$L$10:$Z$10)</f>
        <v>#N/A</v>
      </c>
      <c r="G3889" s="77">
        <f t="shared" si="121"/>
        <v>0</v>
      </c>
    </row>
    <row r="3890" spans="1:7" x14ac:dyDescent="0.2">
      <c r="A3890" s="79">
        <v>40753</v>
      </c>
      <c r="B3890" s="77">
        <v>24954</v>
      </c>
      <c r="C3890" s="84">
        <v>103098</v>
      </c>
      <c r="E3890">
        <f t="shared" si="120"/>
        <v>2011</v>
      </c>
      <c r="F3890" s="57" t="e">
        <f>_xlfn.XLOOKUP(E3890,'Historical Metal Prices'!$L$4:$Z$4,'Historical Metal Prices'!$L$10:$Z$10)</f>
        <v>#N/A</v>
      </c>
      <c r="G3890" s="77">
        <f t="shared" si="121"/>
        <v>0</v>
      </c>
    </row>
    <row r="3891" spans="1:7" x14ac:dyDescent="0.2">
      <c r="A3891" s="79">
        <v>40752</v>
      </c>
      <c r="B3891" s="77">
        <v>24512</v>
      </c>
      <c r="C3891" s="84">
        <v>102540</v>
      </c>
      <c r="E3891">
        <f t="shared" si="120"/>
        <v>2011</v>
      </c>
      <c r="F3891" s="57" t="e">
        <f>_xlfn.XLOOKUP(E3891,'Historical Metal Prices'!$L$4:$Z$4,'Historical Metal Prices'!$L$10:$Z$10)</f>
        <v>#N/A</v>
      </c>
      <c r="G3891" s="77">
        <f t="shared" si="121"/>
        <v>0</v>
      </c>
    </row>
    <row r="3892" spans="1:7" x14ac:dyDescent="0.2">
      <c r="A3892" s="79">
        <v>40751</v>
      </c>
      <c r="B3892" s="77">
        <v>24352</v>
      </c>
      <c r="C3892" s="84">
        <v>102930</v>
      </c>
      <c r="E3892">
        <f t="shared" si="120"/>
        <v>2011</v>
      </c>
      <c r="F3892" s="57" t="e">
        <f>_xlfn.XLOOKUP(E3892,'Historical Metal Prices'!$L$4:$Z$4,'Historical Metal Prices'!$L$10:$Z$10)</f>
        <v>#N/A</v>
      </c>
      <c r="G3892" s="77">
        <f t="shared" si="121"/>
        <v>0</v>
      </c>
    </row>
    <row r="3893" spans="1:7" x14ac:dyDescent="0.2">
      <c r="A3893" s="79">
        <v>40750</v>
      </c>
      <c r="B3893" s="77">
        <v>24057</v>
      </c>
      <c r="C3893" s="84">
        <v>102996</v>
      </c>
      <c r="E3893">
        <f t="shared" si="120"/>
        <v>2011</v>
      </c>
      <c r="F3893" s="57" t="e">
        <f>_xlfn.XLOOKUP(E3893,'Historical Metal Prices'!$L$4:$Z$4,'Historical Metal Prices'!$L$10:$Z$10)</f>
        <v>#N/A</v>
      </c>
      <c r="G3893" s="77">
        <f t="shared" si="121"/>
        <v>0</v>
      </c>
    </row>
    <row r="3894" spans="1:7" x14ac:dyDescent="0.2">
      <c r="A3894" s="79">
        <v>40749</v>
      </c>
      <c r="B3894" s="77">
        <v>23756</v>
      </c>
      <c r="C3894" s="84">
        <v>102486</v>
      </c>
      <c r="E3894">
        <f t="shared" si="120"/>
        <v>2011</v>
      </c>
      <c r="F3894" s="57" t="e">
        <f>_xlfn.XLOOKUP(E3894,'Historical Metal Prices'!$L$4:$Z$4,'Historical Metal Prices'!$L$10:$Z$10)</f>
        <v>#N/A</v>
      </c>
      <c r="G3894" s="77">
        <f t="shared" si="121"/>
        <v>0</v>
      </c>
    </row>
    <row r="3895" spans="1:7" x14ac:dyDescent="0.2">
      <c r="A3895" s="79">
        <v>40746</v>
      </c>
      <c r="B3895" s="77">
        <v>23934</v>
      </c>
      <c r="C3895" s="84">
        <v>101706</v>
      </c>
      <c r="E3895">
        <f t="shared" si="120"/>
        <v>2011</v>
      </c>
      <c r="F3895" s="57" t="e">
        <f>_xlfn.XLOOKUP(E3895,'Historical Metal Prices'!$L$4:$Z$4,'Historical Metal Prices'!$L$10:$Z$10)</f>
        <v>#N/A</v>
      </c>
      <c r="G3895" s="77">
        <f t="shared" si="121"/>
        <v>0</v>
      </c>
    </row>
    <row r="3896" spans="1:7" x14ac:dyDescent="0.2">
      <c r="A3896" s="79">
        <v>40745</v>
      </c>
      <c r="B3896" s="77">
        <v>23910</v>
      </c>
      <c r="C3896" s="84">
        <v>101418</v>
      </c>
      <c r="E3896">
        <f t="shared" si="120"/>
        <v>2011</v>
      </c>
      <c r="F3896" s="57" t="e">
        <f>_xlfn.XLOOKUP(E3896,'Historical Metal Prices'!$L$4:$Z$4,'Historical Metal Prices'!$L$10:$Z$10)</f>
        <v>#N/A</v>
      </c>
      <c r="G3896" s="77">
        <f t="shared" si="121"/>
        <v>0</v>
      </c>
    </row>
    <row r="3897" spans="1:7" x14ac:dyDescent="0.2">
      <c r="A3897" s="79">
        <v>40744</v>
      </c>
      <c r="B3897" s="77">
        <v>24004</v>
      </c>
      <c r="C3897" s="84">
        <v>101574</v>
      </c>
      <c r="E3897">
        <f t="shared" si="120"/>
        <v>2011</v>
      </c>
      <c r="F3897" s="57" t="e">
        <f>_xlfn.XLOOKUP(E3897,'Historical Metal Prices'!$L$4:$Z$4,'Historical Metal Prices'!$L$10:$Z$10)</f>
        <v>#N/A</v>
      </c>
      <c r="G3897" s="77">
        <f t="shared" si="121"/>
        <v>0</v>
      </c>
    </row>
    <row r="3898" spans="1:7" x14ac:dyDescent="0.2">
      <c r="A3898" s="79">
        <v>40743</v>
      </c>
      <c r="B3898" s="77">
        <v>24087</v>
      </c>
      <c r="C3898" s="84">
        <v>101928</v>
      </c>
      <c r="E3898">
        <f t="shared" si="120"/>
        <v>2011</v>
      </c>
      <c r="F3898" s="57" t="e">
        <f>_xlfn.XLOOKUP(E3898,'Historical Metal Prices'!$L$4:$Z$4,'Historical Metal Prices'!$L$10:$Z$10)</f>
        <v>#N/A</v>
      </c>
      <c r="G3898" s="77">
        <f t="shared" si="121"/>
        <v>0</v>
      </c>
    </row>
    <row r="3899" spans="1:7" x14ac:dyDescent="0.2">
      <c r="A3899" s="79">
        <v>40742</v>
      </c>
      <c r="B3899" s="77">
        <v>23762</v>
      </c>
      <c r="C3899" s="84">
        <v>101586</v>
      </c>
      <c r="E3899">
        <f t="shared" si="120"/>
        <v>2011</v>
      </c>
      <c r="F3899" s="57" t="e">
        <f>_xlfn.XLOOKUP(E3899,'Historical Metal Prices'!$L$4:$Z$4,'Historical Metal Prices'!$L$10:$Z$10)</f>
        <v>#N/A</v>
      </c>
      <c r="G3899" s="77">
        <f t="shared" si="121"/>
        <v>0</v>
      </c>
    </row>
    <row r="3900" spans="1:7" x14ac:dyDescent="0.2">
      <c r="A3900" s="79">
        <v>40739</v>
      </c>
      <c r="B3900" s="77">
        <v>24126</v>
      </c>
      <c r="C3900" s="84">
        <v>102354</v>
      </c>
      <c r="E3900">
        <f t="shared" si="120"/>
        <v>2011</v>
      </c>
      <c r="F3900" s="57" t="e">
        <f>_xlfn.XLOOKUP(E3900,'Historical Metal Prices'!$L$4:$Z$4,'Historical Metal Prices'!$L$10:$Z$10)</f>
        <v>#N/A</v>
      </c>
      <c r="G3900" s="77">
        <f t="shared" si="121"/>
        <v>0</v>
      </c>
    </row>
    <row r="3901" spans="1:7" x14ac:dyDescent="0.2">
      <c r="A3901" s="79">
        <v>40738</v>
      </c>
      <c r="B3901" s="77">
        <v>24176</v>
      </c>
      <c r="C3901" s="84">
        <v>103194</v>
      </c>
      <c r="E3901">
        <f t="shared" si="120"/>
        <v>2011</v>
      </c>
      <c r="F3901" s="57" t="e">
        <f>_xlfn.XLOOKUP(E3901,'Historical Metal Prices'!$L$4:$Z$4,'Historical Metal Prices'!$L$10:$Z$10)</f>
        <v>#N/A</v>
      </c>
      <c r="G3901" s="77">
        <f t="shared" si="121"/>
        <v>0</v>
      </c>
    </row>
    <row r="3902" spans="1:7" x14ac:dyDescent="0.2">
      <c r="A3902" s="79">
        <v>40737</v>
      </c>
      <c r="B3902" s="77">
        <v>23939</v>
      </c>
      <c r="C3902" s="84">
        <v>103644</v>
      </c>
      <c r="E3902">
        <f t="shared" si="120"/>
        <v>2011</v>
      </c>
      <c r="F3902" s="57" t="e">
        <f>_xlfn.XLOOKUP(E3902,'Historical Metal Prices'!$L$4:$Z$4,'Historical Metal Prices'!$L$10:$Z$10)</f>
        <v>#N/A</v>
      </c>
      <c r="G3902" s="77">
        <f t="shared" si="121"/>
        <v>0</v>
      </c>
    </row>
    <row r="3903" spans="1:7" x14ac:dyDescent="0.2">
      <c r="A3903" s="79">
        <v>40736</v>
      </c>
      <c r="B3903" s="77">
        <v>23608</v>
      </c>
      <c r="C3903" s="84">
        <v>103854</v>
      </c>
      <c r="E3903">
        <f t="shared" si="120"/>
        <v>2011</v>
      </c>
      <c r="F3903" s="57" t="e">
        <f>_xlfn.XLOOKUP(E3903,'Historical Metal Prices'!$L$4:$Z$4,'Historical Metal Prices'!$L$10:$Z$10)</f>
        <v>#N/A</v>
      </c>
      <c r="G3903" s="77">
        <f t="shared" si="121"/>
        <v>0</v>
      </c>
    </row>
    <row r="3904" spans="1:7" x14ac:dyDescent="0.2">
      <c r="A3904" s="79">
        <v>40735</v>
      </c>
      <c r="B3904" s="77">
        <v>23187</v>
      </c>
      <c r="C3904" s="84">
        <v>104106</v>
      </c>
      <c r="E3904">
        <f t="shared" si="120"/>
        <v>2011</v>
      </c>
      <c r="F3904" s="57" t="e">
        <f>_xlfn.XLOOKUP(E3904,'Historical Metal Prices'!$L$4:$Z$4,'Historical Metal Prices'!$L$10:$Z$10)</f>
        <v>#N/A</v>
      </c>
      <c r="G3904" s="77">
        <f t="shared" si="121"/>
        <v>0</v>
      </c>
    </row>
    <row r="3905" spans="1:7" x14ac:dyDescent="0.2">
      <c r="A3905" s="79">
        <v>40732</v>
      </c>
      <c r="B3905" s="77">
        <v>23856</v>
      </c>
      <c r="C3905" s="84">
        <v>104226</v>
      </c>
      <c r="E3905">
        <f t="shared" si="120"/>
        <v>2011</v>
      </c>
      <c r="F3905" s="57" t="e">
        <f>_xlfn.XLOOKUP(E3905,'Historical Metal Prices'!$L$4:$Z$4,'Historical Metal Prices'!$L$10:$Z$10)</f>
        <v>#N/A</v>
      </c>
      <c r="G3905" s="77">
        <f t="shared" si="121"/>
        <v>0</v>
      </c>
    </row>
    <row r="3906" spans="1:7" x14ac:dyDescent="0.2">
      <c r="A3906" s="79">
        <v>40731</v>
      </c>
      <c r="B3906" s="77">
        <v>23868</v>
      </c>
      <c r="C3906" s="84">
        <v>104370</v>
      </c>
      <c r="E3906">
        <f t="shared" si="120"/>
        <v>2011</v>
      </c>
      <c r="F3906" s="57" t="e">
        <f>_xlfn.XLOOKUP(E3906,'Historical Metal Prices'!$L$4:$Z$4,'Historical Metal Prices'!$L$10:$Z$10)</f>
        <v>#N/A</v>
      </c>
      <c r="G3906" s="77">
        <f t="shared" si="121"/>
        <v>0</v>
      </c>
    </row>
    <row r="3907" spans="1:7" x14ac:dyDescent="0.2">
      <c r="A3907" s="79">
        <v>40730</v>
      </c>
      <c r="B3907" s="77">
        <v>23346</v>
      </c>
      <c r="C3907" s="84">
        <v>104682</v>
      </c>
      <c r="E3907">
        <f t="shared" si="120"/>
        <v>2011</v>
      </c>
      <c r="F3907" s="57" t="e">
        <f>_xlfn.XLOOKUP(E3907,'Historical Metal Prices'!$L$4:$Z$4,'Historical Metal Prices'!$L$10:$Z$10)</f>
        <v>#N/A</v>
      </c>
      <c r="G3907" s="77">
        <f t="shared" si="121"/>
        <v>0</v>
      </c>
    </row>
    <row r="3908" spans="1:7" x14ac:dyDescent="0.2">
      <c r="A3908" s="79">
        <v>40729</v>
      </c>
      <c r="B3908" s="77">
        <v>23269</v>
      </c>
      <c r="C3908" s="84">
        <v>105480</v>
      </c>
      <c r="E3908">
        <f t="shared" si="120"/>
        <v>2011</v>
      </c>
      <c r="F3908" s="57" t="e">
        <f>_xlfn.XLOOKUP(E3908,'Historical Metal Prices'!$L$4:$Z$4,'Historical Metal Prices'!$L$10:$Z$10)</f>
        <v>#N/A</v>
      </c>
      <c r="G3908" s="77">
        <f t="shared" si="121"/>
        <v>0</v>
      </c>
    </row>
    <row r="3909" spans="1:7" x14ac:dyDescent="0.2">
      <c r="A3909" s="79">
        <v>40728</v>
      </c>
      <c r="B3909" s="77">
        <v>23138</v>
      </c>
      <c r="C3909" s="84">
        <v>105804</v>
      </c>
      <c r="E3909">
        <f t="shared" si="120"/>
        <v>2011</v>
      </c>
      <c r="F3909" s="57" t="e">
        <f>_xlfn.XLOOKUP(E3909,'Historical Metal Prices'!$L$4:$Z$4,'Historical Metal Prices'!$L$10:$Z$10)</f>
        <v>#N/A</v>
      </c>
      <c r="G3909" s="77">
        <f t="shared" si="121"/>
        <v>0</v>
      </c>
    </row>
    <row r="3910" spans="1:7" x14ac:dyDescent="0.2">
      <c r="A3910" s="79">
        <v>40725</v>
      </c>
      <c r="B3910" s="77">
        <v>22966</v>
      </c>
      <c r="C3910" s="84">
        <v>106398</v>
      </c>
      <c r="E3910">
        <f t="shared" si="120"/>
        <v>2011</v>
      </c>
      <c r="F3910" s="57" t="e">
        <f>_xlfn.XLOOKUP(E3910,'Historical Metal Prices'!$L$4:$Z$4,'Historical Metal Prices'!$L$10:$Z$10)</f>
        <v>#N/A</v>
      </c>
      <c r="G3910" s="77">
        <f t="shared" si="121"/>
        <v>0</v>
      </c>
    </row>
    <row r="3911" spans="1:7" x14ac:dyDescent="0.2">
      <c r="A3911" s="79">
        <v>40724</v>
      </c>
      <c r="B3911" s="77">
        <v>23395</v>
      </c>
      <c r="C3911" s="84">
        <v>106836</v>
      </c>
      <c r="E3911">
        <f t="shared" si="120"/>
        <v>2011</v>
      </c>
      <c r="F3911" s="57" t="e">
        <f>_xlfn.XLOOKUP(E3911,'Historical Metal Prices'!$L$4:$Z$4,'Historical Metal Prices'!$L$10:$Z$10)</f>
        <v>#N/A</v>
      </c>
      <c r="G3911" s="77">
        <f t="shared" si="121"/>
        <v>0</v>
      </c>
    </row>
    <row r="3912" spans="1:7" x14ac:dyDescent="0.2">
      <c r="A3912" s="79">
        <v>40723</v>
      </c>
      <c r="B3912" s="77">
        <v>23048</v>
      </c>
      <c r="C3912" s="84">
        <v>107148</v>
      </c>
      <c r="E3912">
        <f t="shared" si="120"/>
        <v>2011</v>
      </c>
      <c r="F3912" s="57" t="e">
        <f>_xlfn.XLOOKUP(E3912,'Historical Metal Prices'!$L$4:$Z$4,'Historical Metal Prices'!$L$10:$Z$10)</f>
        <v>#N/A</v>
      </c>
      <c r="G3912" s="77">
        <f t="shared" si="121"/>
        <v>0</v>
      </c>
    </row>
    <row r="3913" spans="1:7" x14ac:dyDescent="0.2">
      <c r="A3913" s="79">
        <v>40722</v>
      </c>
      <c r="B3913" s="77">
        <v>22656</v>
      </c>
      <c r="C3913" s="84">
        <v>107796</v>
      </c>
      <c r="E3913">
        <f t="shared" si="120"/>
        <v>2011</v>
      </c>
      <c r="F3913" s="57" t="e">
        <f>_xlfn.XLOOKUP(E3913,'Historical Metal Prices'!$L$4:$Z$4,'Historical Metal Prices'!$L$10:$Z$10)</f>
        <v>#N/A</v>
      </c>
      <c r="G3913" s="77">
        <f t="shared" si="121"/>
        <v>0</v>
      </c>
    </row>
    <row r="3914" spans="1:7" x14ac:dyDescent="0.2">
      <c r="A3914" s="79">
        <v>40721</v>
      </c>
      <c r="B3914" s="77">
        <v>22174</v>
      </c>
      <c r="C3914" s="84">
        <v>108636</v>
      </c>
      <c r="E3914">
        <f t="shared" si="120"/>
        <v>2011</v>
      </c>
      <c r="F3914" s="57" t="e">
        <f>_xlfn.XLOOKUP(E3914,'Historical Metal Prices'!$L$4:$Z$4,'Historical Metal Prices'!$L$10:$Z$10)</f>
        <v>#N/A</v>
      </c>
      <c r="G3914" s="77">
        <f t="shared" si="121"/>
        <v>0</v>
      </c>
    </row>
    <row r="3915" spans="1:7" x14ac:dyDescent="0.2">
      <c r="A3915" s="79">
        <v>40718</v>
      </c>
      <c r="B3915" s="77">
        <v>22125</v>
      </c>
      <c r="C3915" s="84">
        <v>109554</v>
      </c>
      <c r="E3915">
        <f t="shared" ref="E3915:E3978" si="122">YEAR(A3915)</f>
        <v>2011</v>
      </c>
      <c r="F3915" s="57" t="e">
        <f>_xlfn.XLOOKUP(E3915,'Historical Metal Prices'!$L$4:$Z$4,'Historical Metal Prices'!$L$10:$Z$10)</f>
        <v>#N/A</v>
      </c>
      <c r="G3915" s="77">
        <f t="shared" ref="G3915:G3978" si="123">IFERROR(B3915*(1+F3915),G3916)</f>
        <v>0</v>
      </c>
    </row>
    <row r="3916" spans="1:7" x14ac:dyDescent="0.2">
      <c r="A3916" s="79">
        <v>40717</v>
      </c>
      <c r="B3916" s="77">
        <v>22099</v>
      </c>
      <c r="C3916" s="84">
        <v>109872</v>
      </c>
      <c r="E3916">
        <f t="shared" si="122"/>
        <v>2011</v>
      </c>
      <c r="F3916" s="57" t="e">
        <f>_xlfn.XLOOKUP(E3916,'Historical Metal Prices'!$L$4:$Z$4,'Historical Metal Prices'!$L$10:$Z$10)</f>
        <v>#N/A</v>
      </c>
      <c r="G3916" s="77">
        <f t="shared" si="123"/>
        <v>0</v>
      </c>
    </row>
    <row r="3917" spans="1:7" x14ac:dyDescent="0.2">
      <c r="A3917" s="79">
        <v>40716</v>
      </c>
      <c r="B3917" s="77">
        <v>22122</v>
      </c>
      <c r="C3917" s="84">
        <v>109614</v>
      </c>
      <c r="E3917">
        <f t="shared" si="122"/>
        <v>2011</v>
      </c>
      <c r="F3917" s="57" t="e">
        <f>_xlfn.XLOOKUP(E3917,'Historical Metal Prices'!$L$4:$Z$4,'Historical Metal Prices'!$L$10:$Z$10)</f>
        <v>#N/A</v>
      </c>
      <c r="G3917" s="77">
        <f t="shared" si="123"/>
        <v>0</v>
      </c>
    </row>
    <row r="3918" spans="1:7" x14ac:dyDescent="0.2">
      <c r="A3918" s="79">
        <v>40715</v>
      </c>
      <c r="B3918" s="77">
        <v>21850</v>
      </c>
      <c r="C3918" s="84">
        <v>109968</v>
      </c>
      <c r="E3918">
        <f t="shared" si="122"/>
        <v>2011</v>
      </c>
      <c r="F3918" s="57" t="e">
        <f>_xlfn.XLOOKUP(E3918,'Historical Metal Prices'!$L$4:$Z$4,'Historical Metal Prices'!$L$10:$Z$10)</f>
        <v>#N/A</v>
      </c>
      <c r="G3918" s="77">
        <f t="shared" si="123"/>
        <v>0</v>
      </c>
    </row>
    <row r="3919" spans="1:7" x14ac:dyDescent="0.2">
      <c r="A3919" s="79">
        <v>40714</v>
      </c>
      <c r="B3919" s="77">
        <v>21617</v>
      </c>
      <c r="C3919" s="84">
        <v>110574</v>
      </c>
      <c r="E3919">
        <f t="shared" si="122"/>
        <v>2011</v>
      </c>
      <c r="F3919" s="57" t="e">
        <f>_xlfn.XLOOKUP(E3919,'Historical Metal Prices'!$L$4:$Z$4,'Historical Metal Prices'!$L$10:$Z$10)</f>
        <v>#N/A</v>
      </c>
      <c r="G3919" s="77">
        <f t="shared" si="123"/>
        <v>0</v>
      </c>
    </row>
    <row r="3920" spans="1:7" x14ac:dyDescent="0.2">
      <c r="A3920" s="79">
        <v>40711</v>
      </c>
      <c r="B3920" s="77">
        <v>21593</v>
      </c>
      <c r="C3920" s="84">
        <v>110880</v>
      </c>
      <c r="E3920">
        <f t="shared" si="122"/>
        <v>2011</v>
      </c>
      <c r="F3920" s="57" t="e">
        <f>_xlfn.XLOOKUP(E3920,'Historical Metal Prices'!$L$4:$Z$4,'Historical Metal Prices'!$L$10:$Z$10)</f>
        <v>#N/A</v>
      </c>
      <c r="G3920" s="77">
        <f t="shared" si="123"/>
        <v>0</v>
      </c>
    </row>
    <row r="3921" spans="1:7" x14ac:dyDescent="0.2">
      <c r="A3921" s="79">
        <v>40710</v>
      </c>
      <c r="B3921" s="77">
        <v>21568</v>
      </c>
      <c r="C3921" s="84">
        <v>111396</v>
      </c>
      <c r="E3921">
        <f t="shared" si="122"/>
        <v>2011</v>
      </c>
      <c r="F3921" s="57" t="e">
        <f>_xlfn.XLOOKUP(E3921,'Historical Metal Prices'!$L$4:$Z$4,'Historical Metal Prices'!$L$10:$Z$10)</f>
        <v>#N/A</v>
      </c>
      <c r="G3921" s="77">
        <f t="shared" si="123"/>
        <v>0</v>
      </c>
    </row>
    <row r="3922" spans="1:7" x14ac:dyDescent="0.2">
      <c r="A3922" s="79">
        <v>40709</v>
      </c>
      <c r="B3922" s="77">
        <v>21998.5</v>
      </c>
      <c r="C3922" s="84">
        <v>111744</v>
      </c>
      <c r="E3922">
        <f t="shared" si="122"/>
        <v>2011</v>
      </c>
      <c r="F3922" s="57" t="e">
        <f>_xlfn.XLOOKUP(E3922,'Historical Metal Prices'!$L$4:$Z$4,'Historical Metal Prices'!$L$10:$Z$10)</f>
        <v>#N/A</v>
      </c>
      <c r="G3922" s="77">
        <f t="shared" si="123"/>
        <v>0</v>
      </c>
    </row>
    <row r="3923" spans="1:7" x14ac:dyDescent="0.2">
      <c r="A3923" s="79">
        <v>40708</v>
      </c>
      <c r="B3923" s="77">
        <v>22283</v>
      </c>
      <c r="C3923" s="84">
        <v>112266</v>
      </c>
      <c r="E3923">
        <f t="shared" si="122"/>
        <v>2011</v>
      </c>
      <c r="F3923" s="57" t="e">
        <f>_xlfn.XLOOKUP(E3923,'Historical Metal Prices'!$L$4:$Z$4,'Historical Metal Prices'!$L$10:$Z$10)</f>
        <v>#N/A</v>
      </c>
      <c r="G3923" s="77">
        <f t="shared" si="123"/>
        <v>0</v>
      </c>
    </row>
    <row r="3924" spans="1:7" x14ac:dyDescent="0.2">
      <c r="A3924" s="79">
        <v>40707</v>
      </c>
      <c r="B3924" s="77">
        <v>22244</v>
      </c>
      <c r="C3924" s="84">
        <v>112506</v>
      </c>
      <c r="E3924">
        <f t="shared" si="122"/>
        <v>2011</v>
      </c>
      <c r="F3924" s="57" t="e">
        <f>_xlfn.XLOOKUP(E3924,'Historical Metal Prices'!$L$4:$Z$4,'Historical Metal Prices'!$L$10:$Z$10)</f>
        <v>#N/A</v>
      </c>
      <c r="G3924" s="77">
        <f t="shared" si="123"/>
        <v>0</v>
      </c>
    </row>
    <row r="3925" spans="1:7" x14ac:dyDescent="0.2">
      <c r="A3925" s="79">
        <v>40704</v>
      </c>
      <c r="B3925" s="77">
        <v>22820</v>
      </c>
      <c r="C3925" s="84">
        <v>112536</v>
      </c>
      <c r="E3925">
        <f t="shared" si="122"/>
        <v>2011</v>
      </c>
      <c r="F3925" s="57" t="e">
        <f>_xlfn.XLOOKUP(E3925,'Historical Metal Prices'!$L$4:$Z$4,'Historical Metal Prices'!$L$10:$Z$10)</f>
        <v>#N/A</v>
      </c>
      <c r="G3925" s="77">
        <f t="shared" si="123"/>
        <v>0</v>
      </c>
    </row>
    <row r="3926" spans="1:7" x14ac:dyDescent="0.2">
      <c r="A3926" s="79">
        <v>40703</v>
      </c>
      <c r="B3926" s="77">
        <v>23175</v>
      </c>
      <c r="C3926" s="84">
        <v>112926</v>
      </c>
      <c r="E3926">
        <f t="shared" si="122"/>
        <v>2011</v>
      </c>
      <c r="F3926" s="57" t="e">
        <f>_xlfn.XLOOKUP(E3926,'Historical Metal Prices'!$L$4:$Z$4,'Historical Metal Prices'!$L$10:$Z$10)</f>
        <v>#N/A</v>
      </c>
      <c r="G3926" s="77">
        <f t="shared" si="123"/>
        <v>0</v>
      </c>
    </row>
    <row r="3927" spans="1:7" x14ac:dyDescent="0.2">
      <c r="A3927" s="79">
        <v>40702</v>
      </c>
      <c r="B3927" s="77">
        <v>22684</v>
      </c>
      <c r="C3927" s="84">
        <v>114162</v>
      </c>
      <c r="E3927">
        <f t="shared" si="122"/>
        <v>2011</v>
      </c>
      <c r="F3927" s="57" t="e">
        <f>_xlfn.XLOOKUP(E3927,'Historical Metal Prices'!$L$4:$Z$4,'Historical Metal Prices'!$L$10:$Z$10)</f>
        <v>#N/A</v>
      </c>
      <c r="G3927" s="77">
        <f t="shared" si="123"/>
        <v>0</v>
      </c>
    </row>
    <row r="3928" spans="1:7" x14ac:dyDescent="0.2">
      <c r="A3928" s="79">
        <v>40701</v>
      </c>
      <c r="B3928" s="77">
        <v>22604</v>
      </c>
      <c r="C3928" s="84">
        <v>115134</v>
      </c>
      <c r="E3928">
        <f t="shared" si="122"/>
        <v>2011</v>
      </c>
      <c r="F3928" s="57" t="e">
        <f>_xlfn.XLOOKUP(E3928,'Historical Metal Prices'!$L$4:$Z$4,'Historical Metal Prices'!$L$10:$Z$10)</f>
        <v>#N/A</v>
      </c>
      <c r="G3928" s="77">
        <f t="shared" si="123"/>
        <v>0</v>
      </c>
    </row>
    <row r="3929" spans="1:7" x14ac:dyDescent="0.2">
      <c r="A3929" s="79">
        <v>40700</v>
      </c>
      <c r="B3929" s="77">
        <v>22615</v>
      </c>
      <c r="C3929" s="84">
        <v>115116</v>
      </c>
      <c r="E3929">
        <f t="shared" si="122"/>
        <v>2011</v>
      </c>
      <c r="F3929" s="57" t="e">
        <f>_xlfn.XLOOKUP(E3929,'Historical Metal Prices'!$L$4:$Z$4,'Historical Metal Prices'!$L$10:$Z$10)</f>
        <v>#N/A</v>
      </c>
      <c r="G3929" s="77">
        <f t="shared" si="123"/>
        <v>0</v>
      </c>
    </row>
    <row r="3930" spans="1:7" x14ac:dyDescent="0.2">
      <c r="A3930" s="79">
        <v>40697</v>
      </c>
      <c r="B3930" s="77">
        <v>22786</v>
      </c>
      <c r="C3930" s="84">
        <v>115392</v>
      </c>
      <c r="E3930">
        <f t="shared" si="122"/>
        <v>2011</v>
      </c>
      <c r="F3930" s="57" t="e">
        <f>_xlfn.XLOOKUP(E3930,'Historical Metal Prices'!$L$4:$Z$4,'Historical Metal Prices'!$L$10:$Z$10)</f>
        <v>#N/A</v>
      </c>
      <c r="G3930" s="77">
        <f t="shared" si="123"/>
        <v>0</v>
      </c>
    </row>
    <row r="3931" spans="1:7" x14ac:dyDescent="0.2">
      <c r="A3931" s="79">
        <v>40696</v>
      </c>
      <c r="B3931" s="77">
        <v>22563</v>
      </c>
      <c r="C3931" s="84">
        <v>114852</v>
      </c>
      <c r="E3931">
        <f t="shared" si="122"/>
        <v>2011</v>
      </c>
      <c r="F3931" s="57" t="e">
        <f>_xlfn.XLOOKUP(E3931,'Historical Metal Prices'!$L$4:$Z$4,'Historical Metal Prices'!$L$10:$Z$10)</f>
        <v>#N/A</v>
      </c>
      <c r="G3931" s="77">
        <f t="shared" si="123"/>
        <v>0</v>
      </c>
    </row>
    <row r="3932" spans="1:7" x14ac:dyDescent="0.2">
      <c r="A3932" s="79">
        <v>40695</v>
      </c>
      <c r="B3932" s="77">
        <v>23241</v>
      </c>
      <c r="C3932" s="84">
        <v>114594</v>
      </c>
      <c r="E3932">
        <f t="shared" si="122"/>
        <v>2011</v>
      </c>
      <c r="F3932" s="57" t="e">
        <f>_xlfn.XLOOKUP(E3932,'Historical Metal Prices'!$L$4:$Z$4,'Historical Metal Prices'!$L$10:$Z$10)</f>
        <v>#N/A</v>
      </c>
      <c r="G3932" s="77">
        <f t="shared" si="123"/>
        <v>0</v>
      </c>
    </row>
    <row r="3933" spans="1:7" x14ac:dyDescent="0.2">
      <c r="A3933" s="79">
        <v>40694</v>
      </c>
      <c r="B3933" s="77">
        <v>23587</v>
      </c>
      <c r="C3933" s="84">
        <v>114894</v>
      </c>
      <c r="E3933">
        <f t="shared" si="122"/>
        <v>2011</v>
      </c>
      <c r="F3933" s="57" t="e">
        <f>_xlfn.XLOOKUP(E3933,'Historical Metal Prices'!$L$4:$Z$4,'Historical Metal Prices'!$L$10:$Z$10)</f>
        <v>#N/A</v>
      </c>
      <c r="G3933" s="77">
        <f t="shared" si="123"/>
        <v>0</v>
      </c>
    </row>
    <row r="3934" spans="1:7" x14ac:dyDescent="0.2">
      <c r="A3934" s="79">
        <v>40693</v>
      </c>
      <c r="B3934" s="77">
        <v>23081</v>
      </c>
      <c r="C3934" s="84">
        <v>114102</v>
      </c>
      <c r="E3934">
        <f t="shared" si="122"/>
        <v>2011</v>
      </c>
      <c r="F3934" s="57" t="e">
        <f>_xlfn.XLOOKUP(E3934,'Historical Metal Prices'!$L$4:$Z$4,'Historical Metal Prices'!$L$10:$Z$10)</f>
        <v>#N/A</v>
      </c>
      <c r="G3934" s="77">
        <f t="shared" si="123"/>
        <v>0</v>
      </c>
    </row>
    <row r="3935" spans="1:7" x14ac:dyDescent="0.2">
      <c r="A3935" s="79">
        <v>40690</v>
      </c>
      <c r="B3935" s="77">
        <v>23081</v>
      </c>
      <c r="C3935" s="84">
        <v>114102</v>
      </c>
      <c r="E3935">
        <f t="shared" si="122"/>
        <v>2011</v>
      </c>
      <c r="F3935" s="57" t="e">
        <f>_xlfn.XLOOKUP(E3935,'Historical Metal Prices'!$L$4:$Z$4,'Historical Metal Prices'!$L$10:$Z$10)</f>
        <v>#N/A</v>
      </c>
      <c r="G3935" s="77">
        <f t="shared" si="123"/>
        <v>0</v>
      </c>
    </row>
    <row r="3936" spans="1:7" x14ac:dyDescent="0.2">
      <c r="A3936" s="79">
        <v>40689</v>
      </c>
      <c r="B3936" s="77">
        <v>22821</v>
      </c>
      <c r="C3936" s="84">
        <v>114372</v>
      </c>
      <c r="E3936">
        <f t="shared" si="122"/>
        <v>2011</v>
      </c>
      <c r="F3936" s="57" t="e">
        <f>_xlfn.XLOOKUP(E3936,'Historical Metal Prices'!$L$4:$Z$4,'Historical Metal Prices'!$L$10:$Z$10)</f>
        <v>#N/A</v>
      </c>
      <c r="G3936" s="77">
        <f t="shared" si="123"/>
        <v>0</v>
      </c>
    </row>
    <row r="3937" spans="1:7" x14ac:dyDescent="0.2">
      <c r="A3937" s="79">
        <v>40688</v>
      </c>
      <c r="B3937" s="77">
        <v>23399</v>
      </c>
      <c r="C3937" s="84">
        <v>114528</v>
      </c>
      <c r="E3937">
        <f t="shared" si="122"/>
        <v>2011</v>
      </c>
      <c r="F3937" s="57" t="e">
        <f>_xlfn.XLOOKUP(E3937,'Historical Metal Prices'!$L$4:$Z$4,'Historical Metal Prices'!$L$10:$Z$10)</f>
        <v>#N/A</v>
      </c>
      <c r="G3937" s="77">
        <f t="shared" si="123"/>
        <v>0</v>
      </c>
    </row>
    <row r="3938" spans="1:7" x14ac:dyDescent="0.2">
      <c r="A3938" s="79">
        <v>40687</v>
      </c>
      <c r="B3938" s="77">
        <v>22883</v>
      </c>
      <c r="C3938" s="84">
        <v>114750</v>
      </c>
      <c r="E3938">
        <f t="shared" si="122"/>
        <v>2011</v>
      </c>
      <c r="F3938" s="57" t="e">
        <f>_xlfn.XLOOKUP(E3938,'Historical Metal Prices'!$L$4:$Z$4,'Historical Metal Prices'!$L$10:$Z$10)</f>
        <v>#N/A</v>
      </c>
      <c r="G3938" s="77">
        <f t="shared" si="123"/>
        <v>0</v>
      </c>
    </row>
    <row r="3939" spans="1:7" x14ac:dyDescent="0.2">
      <c r="A3939" s="79">
        <v>40686</v>
      </c>
      <c r="B3939" s="77">
        <v>22376</v>
      </c>
      <c r="C3939" s="84">
        <v>114906</v>
      </c>
      <c r="E3939">
        <f t="shared" si="122"/>
        <v>2011</v>
      </c>
      <c r="F3939" s="57" t="e">
        <f>_xlfn.XLOOKUP(E3939,'Historical Metal Prices'!$L$4:$Z$4,'Historical Metal Prices'!$L$10:$Z$10)</f>
        <v>#N/A</v>
      </c>
      <c r="G3939" s="77">
        <f t="shared" si="123"/>
        <v>0</v>
      </c>
    </row>
    <row r="3940" spans="1:7" x14ac:dyDescent="0.2">
      <c r="A3940" s="79">
        <v>40683</v>
      </c>
      <c r="B3940" s="77">
        <v>23525</v>
      </c>
      <c r="C3940" s="84">
        <v>115086</v>
      </c>
      <c r="E3940">
        <f t="shared" si="122"/>
        <v>2011</v>
      </c>
      <c r="F3940" s="57" t="e">
        <f>_xlfn.XLOOKUP(E3940,'Historical Metal Prices'!$L$4:$Z$4,'Historical Metal Prices'!$L$10:$Z$10)</f>
        <v>#N/A</v>
      </c>
      <c r="G3940" s="77">
        <f t="shared" si="123"/>
        <v>0</v>
      </c>
    </row>
    <row r="3941" spans="1:7" x14ac:dyDescent="0.2">
      <c r="A3941" s="79">
        <v>40682</v>
      </c>
      <c r="B3941" s="77">
        <v>23545</v>
      </c>
      <c r="C3941" s="84">
        <v>113568</v>
      </c>
      <c r="E3941">
        <f t="shared" si="122"/>
        <v>2011</v>
      </c>
      <c r="F3941" s="57" t="e">
        <f>_xlfn.XLOOKUP(E3941,'Historical Metal Prices'!$L$4:$Z$4,'Historical Metal Prices'!$L$10:$Z$10)</f>
        <v>#N/A</v>
      </c>
      <c r="G3941" s="77">
        <f t="shared" si="123"/>
        <v>0</v>
      </c>
    </row>
    <row r="3942" spans="1:7" x14ac:dyDescent="0.2">
      <c r="A3942" s="79">
        <v>40681</v>
      </c>
      <c r="B3942" s="77">
        <v>24668</v>
      </c>
      <c r="C3942" s="84">
        <v>113970</v>
      </c>
      <c r="E3942">
        <f t="shared" si="122"/>
        <v>2011</v>
      </c>
      <c r="F3942" s="57" t="e">
        <f>_xlfn.XLOOKUP(E3942,'Historical Metal Prices'!$L$4:$Z$4,'Historical Metal Prices'!$L$10:$Z$10)</f>
        <v>#N/A</v>
      </c>
      <c r="G3942" s="77">
        <f t="shared" si="123"/>
        <v>0</v>
      </c>
    </row>
    <row r="3943" spans="1:7" x14ac:dyDescent="0.2">
      <c r="A3943" s="79">
        <v>40680</v>
      </c>
      <c r="B3943" s="77">
        <v>24144</v>
      </c>
      <c r="C3943" s="84">
        <v>114018</v>
      </c>
      <c r="E3943">
        <f t="shared" si="122"/>
        <v>2011</v>
      </c>
      <c r="F3943" s="57" t="e">
        <f>_xlfn.XLOOKUP(E3943,'Historical Metal Prices'!$L$4:$Z$4,'Historical Metal Prices'!$L$10:$Z$10)</f>
        <v>#N/A</v>
      </c>
      <c r="G3943" s="77">
        <f t="shared" si="123"/>
        <v>0</v>
      </c>
    </row>
    <row r="3944" spans="1:7" x14ac:dyDescent="0.2">
      <c r="A3944" s="79">
        <v>40679</v>
      </c>
      <c r="B3944" s="77">
        <v>24356</v>
      </c>
      <c r="C3944" s="84">
        <v>114228</v>
      </c>
      <c r="E3944">
        <f t="shared" si="122"/>
        <v>2011</v>
      </c>
      <c r="F3944" s="57" t="e">
        <f>_xlfn.XLOOKUP(E3944,'Historical Metal Prices'!$L$4:$Z$4,'Historical Metal Prices'!$L$10:$Z$10)</f>
        <v>#N/A</v>
      </c>
      <c r="G3944" s="77">
        <f t="shared" si="123"/>
        <v>0</v>
      </c>
    </row>
    <row r="3945" spans="1:7" x14ac:dyDescent="0.2">
      <c r="A3945" s="79">
        <v>40676</v>
      </c>
      <c r="B3945" s="77">
        <v>24398</v>
      </c>
      <c r="C3945" s="84">
        <v>113976</v>
      </c>
      <c r="E3945">
        <f t="shared" si="122"/>
        <v>2011</v>
      </c>
      <c r="F3945" s="57" t="e">
        <f>_xlfn.XLOOKUP(E3945,'Historical Metal Prices'!$L$4:$Z$4,'Historical Metal Prices'!$L$10:$Z$10)</f>
        <v>#N/A</v>
      </c>
      <c r="G3945" s="77">
        <f t="shared" si="123"/>
        <v>0</v>
      </c>
    </row>
    <row r="3946" spans="1:7" x14ac:dyDescent="0.2">
      <c r="A3946" s="79">
        <v>40675</v>
      </c>
      <c r="B3946" s="77">
        <v>24549</v>
      </c>
      <c r="C3946" s="84">
        <v>114402</v>
      </c>
      <c r="E3946">
        <f t="shared" si="122"/>
        <v>2011</v>
      </c>
      <c r="F3946" s="57" t="e">
        <f>_xlfn.XLOOKUP(E3946,'Historical Metal Prices'!$L$4:$Z$4,'Historical Metal Prices'!$L$10:$Z$10)</f>
        <v>#N/A</v>
      </c>
      <c r="G3946" s="77">
        <f t="shared" si="123"/>
        <v>0</v>
      </c>
    </row>
    <row r="3947" spans="1:7" x14ac:dyDescent="0.2">
      <c r="A3947" s="79">
        <v>40674</v>
      </c>
      <c r="B3947" s="77">
        <v>24549</v>
      </c>
      <c r="C3947" s="84">
        <v>114732</v>
      </c>
      <c r="E3947">
        <f t="shared" si="122"/>
        <v>2011</v>
      </c>
      <c r="F3947" s="57" t="e">
        <f>_xlfn.XLOOKUP(E3947,'Historical Metal Prices'!$L$4:$Z$4,'Historical Metal Prices'!$L$10:$Z$10)</f>
        <v>#N/A</v>
      </c>
      <c r="G3947" s="77">
        <f t="shared" si="123"/>
        <v>0</v>
      </c>
    </row>
    <row r="3948" spans="1:7" x14ac:dyDescent="0.2">
      <c r="A3948" s="79">
        <v>40673</v>
      </c>
      <c r="B3948" s="77">
        <v>24848</v>
      </c>
      <c r="C3948" s="84">
        <v>114948</v>
      </c>
      <c r="E3948">
        <f t="shared" si="122"/>
        <v>2011</v>
      </c>
      <c r="F3948" s="57" t="e">
        <f>_xlfn.XLOOKUP(E3948,'Historical Metal Prices'!$L$4:$Z$4,'Historical Metal Prices'!$L$10:$Z$10)</f>
        <v>#N/A</v>
      </c>
      <c r="G3948" s="77">
        <f t="shared" si="123"/>
        <v>0</v>
      </c>
    </row>
    <row r="3949" spans="1:7" x14ac:dyDescent="0.2">
      <c r="A3949" s="79">
        <v>40672</v>
      </c>
      <c r="B3949" s="77">
        <v>24362</v>
      </c>
      <c r="C3949" s="84">
        <v>115560</v>
      </c>
      <c r="E3949">
        <f t="shared" si="122"/>
        <v>2011</v>
      </c>
      <c r="F3949" s="57" t="e">
        <f>_xlfn.XLOOKUP(E3949,'Historical Metal Prices'!$L$4:$Z$4,'Historical Metal Prices'!$L$10:$Z$10)</f>
        <v>#N/A</v>
      </c>
      <c r="G3949" s="77">
        <f t="shared" si="123"/>
        <v>0</v>
      </c>
    </row>
    <row r="3950" spans="1:7" x14ac:dyDescent="0.2">
      <c r="A3950" s="79">
        <v>40669</v>
      </c>
      <c r="B3950" s="77">
        <v>24590</v>
      </c>
      <c r="C3950" s="84">
        <v>115872</v>
      </c>
      <c r="E3950">
        <f t="shared" si="122"/>
        <v>2011</v>
      </c>
      <c r="F3950" s="57" t="e">
        <f>_xlfn.XLOOKUP(E3950,'Historical Metal Prices'!$L$4:$Z$4,'Historical Metal Prices'!$L$10:$Z$10)</f>
        <v>#N/A</v>
      </c>
      <c r="G3950" s="77">
        <f t="shared" si="123"/>
        <v>0</v>
      </c>
    </row>
    <row r="3951" spans="1:7" x14ac:dyDescent="0.2">
      <c r="A3951" s="79">
        <v>40668</v>
      </c>
      <c r="B3951" s="77">
        <v>24510</v>
      </c>
      <c r="C3951" s="84">
        <v>116244</v>
      </c>
      <c r="E3951">
        <f t="shared" si="122"/>
        <v>2011</v>
      </c>
      <c r="F3951" s="57" t="e">
        <f>_xlfn.XLOOKUP(E3951,'Historical Metal Prices'!$L$4:$Z$4,'Historical Metal Prices'!$L$10:$Z$10)</f>
        <v>#N/A</v>
      </c>
      <c r="G3951" s="77">
        <f t="shared" si="123"/>
        <v>0</v>
      </c>
    </row>
    <row r="3952" spans="1:7" x14ac:dyDescent="0.2">
      <c r="A3952" s="79">
        <v>40667</v>
      </c>
      <c r="B3952" s="77">
        <v>25810</v>
      </c>
      <c r="C3952" s="84">
        <v>116364</v>
      </c>
      <c r="E3952">
        <f t="shared" si="122"/>
        <v>2011</v>
      </c>
      <c r="F3952" s="57" t="e">
        <f>_xlfn.XLOOKUP(E3952,'Historical Metal Prices'!$L$4:$Z$4,'Historical Metal Prices'!$L$10:$Z$10)</f>
        <v>#N/A</v>
      </c>
      <c r="G3952" s="77">
        <f t="shared" si="123"/>
        <v>0</v>
      </c>
    </row>
    <row r="3953" spans="1:7" x14ac:dyDescent="0.2">
      <c r="A3953" s="79">
        <v>40666</v>
      </c>
      <c r="B3953" s="77">
        <v>27290</v>
      </c>
      <c r="C3953" s="84">
        <v>116376</v>
      </c>
      <c r="E3953">
        <f t="shared" si="122"/>
        <v>2011</v>
      </c>
      <c r="F3953" s="57" t="e">
        <f>_xlfn.XLOOKUP(E3953,'Historical Metal Prices'!$L$4:$Z$4,'Historical Metal Prices'!$L$10:$Z$10)</f>
        <v>#N/A</v>
      </c>
      <c r="G3953" s="77">
        <f t="shared" si="123"/>
        <v>0</v>
      </c>
    </row>
    <row r="3954" spans="1:7" x14ac:dyDescent="0.2">
      <c r="A3954" s="79">
        <v>40665</v>
      </c>
      <c r="B3954" s="77">
        <v>26836</v>
      </c>
      <c r="C3954" s="84">
        <v>117774</v>
      </c>
      <c r="E3954">
        <f t="shared" si="122"/>
        <v>2011</v>
      </c>
      <c r="F3954" s="57" t="e">
        <f>_xlfn.XLOOKUP(E3954,'Historical Metal Prices'!$L$4:$Z$4,'Historical Metal Prices'!$L$10:$Z$10)</f>
        <v>#N/A</v>
      </c>
      <c r="G3954" s="77">
        <f t="shared" si="123"/>
        <v>0</v>
      </c>
    </row>
    <row r="3955" spans="1:7" x14ac:dyDescent="0.2">
      <c r="A3955" s="79">
        <v>40662</v>
      </c>
      <c r="B3955" s="77">
        <v>26836</v>
      </c>
      <c r="C3955" s="84">
        <v>117774</v>
      </c>
      <c r="E3955">
        <f t="shared" si="122"/>
        <v>2011</v>
      </c>
      <c r="F3955" s="57" t="e">
        <f>_xlfn.XLOOKUP(E3955,'Historical Metal Prices'!$L$4:$Z$4,'Historical Metal Prices'!$L$10:$Z$10)</f>
        <v>#N/A</v>
      </c>
      <c r="G3955" s="77">
        <f t="shared" si="123"/>
        <v>0</v>
      </c>
    </row>
    <row r="3956" spans="1:7" x14ac:dyDescent="0.2">
      <c r="A3956" s="79">
        <v>40661</v>
      </c>
      <c r="B3956" s="77">
        <v>26836</v>
      </c>
      <c r="C3956" s="84">
        <v>117774</v>
      </c>
      <c r="E3956">
        <f t="shared" si="122"/>
        <v>2011</v>
      </c>
      <c r="F3956" s="57" t="e">
        <f>_xlfn.XLOOKUP(E3956,'Historical Metal Prices'!$L$4:$Z$4,'Historical Metal Prices'!$L$10:$Z$10)</f>
        <v>#N/A</v>
      </c>
      <c r="G3956" s="77">
        <f t="shared" si="123"/>
        <v>0</v>
      </c>
    </row>
    <row r="3957" spans="1:7" x14ac:dyDescent="0.2">
      <c r="A3957" s="79">
        <v>40660</v>
      </c>
      <c r="B3957" s="77">
        <v>26609</v>
      </c>
      <c r="C3957" s="84">
        <v>117384</v>
      </c>
      <c r="E3957">
        <f t="shared" si="122"/>
        <v>2011</v>
      </c>
      <c r="F3957" s="57" t="e">
        <f>_xlfn.XLOOKUP(E3957,'Historical Metal Prices'!$L$4:$Z$4,'Historical Metal Prices'!$L$10:$Z$10)</f>
        <v>#N/A</v>
      </c>
      <c r="G3957" s="77">
        <f t="shared" si="123"/>
        <v>0</v>
      </c>
    </row>
    <row r="3958" spans="1:7" x14ac:dyDescent="0.2">
      <c r="A3958" s="79">
        <v>40659</v>
      </c>
      <c r="B3958" s="77">
        <v>26628</v>
      </c>
      <c r="C3958" s="84">
        <v>117972</v>
      </c>
      <c r="E3958">
        <f t="shared" si="122"/>
        <v>2011</v>
      </c>
      <c r="F3958" s="57" t="e">
        <f>_xlfn.XLOOKUP(E3958,'Historical Metal Prices'!$L$4:$Z$4,'Historical Metal Prices'!$L$10:$Z$10)</f>
        <v>#N/A</v>
      </c>
      <c r="G3958" s="77">
        <f t="shared" si="123"/>
        <v>0</v>
      </c>
    </row>
    <row r="3959" spans="1:7" x14ac:dyDescent="0.2">
      <c r="A3959" s="79">
        <v>40658</v>
      </c>
      <c r="B3959" s="77">
        <v>26880</v>
      </c>
      <c r="C3959" s="84">
        <v>118338</v>
      </c>
      <c r="E3959">
        <f t="shared" si="122"/>
        <v>2011</v>
      </c>
      <c r="F3959" s="57" t="e">
        <f>_xlfn.XLOOKUP(E3959,'Historical Metal Prices'!$L$4:$Z$4,'Historical Metal Prices'!$L$10:$Z$10)</f>
        <v>#N/A</v>
      </c>
      <c r="G3959" s="77">
        <f t="shared" si="123"/>
        <v>0</v>
      </c>
    </row>
    <row r="3960" spans="1:7" x14ac:dyDescent="0.2">
      <c r="A3960" s="79">
        <v>40655</v>
      </c>
      <c r="B3960" s="77">
        <v>26880</v>
      </c>
      <c r="C3960" s="84">
        <v>118338</v>
      </c>
      <c r="E3960">
        <f t="shared" si="122"/>
        <v>2011</v>
      </c>
      <c r="F3960" s="57" t="e">
        <f>_xlfn.XLOOKUP(E3960,'Historical Metal Prices'!$L$4:$Z$4,'Historical Metal Prices'!$L$10:$Z$10)</f>
        <v>#N/A</v>
      </c>
      <c r="G3960" s="77">
        <f t="shared" si="123"/>
        <v>0</v>
      </c>
    </row>
    <row r="3961" spans="1:7" x14ac:dyDescent="0.2">
      <c r="A3961" s="79">
        <v>40654</v>
      </c>
      <c r="B3961" s="77">
        <v>26880</v>
      </c>
      <c r="C3961" s="84">
        <v>118338</v>
      </c>
      <c r="E3961">
        <f t="shared" si="122"/>
        <v>2011</v>
      </c>
      <c r="F3961" s="57" t="e">
        <f>_xlfn.XLOOKUP(E3961,'Historical Metal Prices'!$L$4:$Z$4,'Historical Metal Prices'!$L$10:$Z$10)</f>
        <v>#N/A</v>
      </c>
      <c r="G3961" s="77">
        <f t="shared" si="123"/>
        <v>0</v>
      </c>
    </row>
    <row r="3962" spans="1:7" x14ac:dyDescent="0.2">
      <c r="A3962" s="79">
        <v>40653</v>
      </c>
      <c r="B3962" s="77">
        <v>26380</v>
      </c>
      <c r="C3962" s="84">
        <v>117942</v>
      </c>
      <c r="E3962">
        <f t="shared" si="122"/>
        <v>2011</v>
      </c>
      <c r="F3962" s="57" t="e">
        <f>_xlfn.XLOOKUP(E3962,'Historical Metal Prices'!$L$4:$Z$4,'Historical Metal Prices'!$L$10:$Z$10)</f>
        <v>#N/A</v>
      </c>
      <c r="G3962" s="77">
        <f t="shared" si="123"/>
        <v>0</v>
      </c>
    </row>
    <row r="3963" spans="1:7" x14ac:dyDescent="0.2">
      <c r="A3963" s="79">
        <v>40652</v>
      </c>
      <c r="B3963" s="77">
        <v>25293</v>
      </c>
      <c r="C3963" s="84">
        <v>118212</v>
      </c>
      <c r="E3963">
        <f t="shared" si="122"/>
        <v>2011</v>
      </c>
      <c r="F3963" s="57" t="e">
        <f>_xlfn.XLOOKUP(E3963,'Historical Metal Prices'!$L$4:$Z$4,'Historical Metal Prices'!$L$10:$Z$10)</f>
        <v>#N/A</v>
      </c>
      <c r="G3963" s="77">
        <f t="shared" si="123"/>
        <v>0</v>
      </c>
    </row>
    <row r="3964" spans="1:7" x14ac:dyDescent="0.2">
      <c r="A3964" s="79">
        <v>40651</v>
      </c>
      <c r="B3964" s="77">
        <v>25505</v>
      </c>
      <c r="C3964" s="84">
        <v>118986</v>
      </c>
      <c r="E3964">
        <f t="shared" si="122"/>
        <v>2011</v>
      </c>
      <c r="F3964" s="57" t="e">
        <f>_xlfn.XLOOKUP(E3964,'Historical Metal Prices'!$L$4:$Z$4,'Historical Metal Prices'!$L$10:$Z$10)</f>
        <v>#N/A</v>
      </c>
      <c r="G3964" s="77">
        <f t="shared" si="123"/>
        <v>0</v>
      </c>
    </row>
    <row r="3965" spans="1:7" x14ac:dyDescent="0.2">
      <c r="A3965" s="79">
        <v>40648</v>
      </c>
      <c r="B3965" s="77">
        <v>26154.5</v>
      </c>
      <c r="C3965" s="84">
        <v>119988</v>
      </c>
      <c r="E3965">
        <f t="shared" si="122"/>
        <v>2011</v>
      </c>
      <c r="F3965" s="57" t="e">
        <f>_xlfn.XLOOKUP(E3965,'Historical Metal Prices'!$L$4:$Z$4,'Historical Metal Prices'!$L$10:$Z$10)</f>
        <v>#N/A</v>
      </c>
      <c r="G3965" s="77">
        <f t="shared" si="123"/>
        <v>0</v>
      </c>
    </row>
    <row r="3966" spans="1:7" x14ac:dyDescent="0.2">
      <c r="A3966" s="79">
        <v>40647</v>
      </c>
      <c r="B3966" s="77">
        <v>25799</v>
      </c>
      <c r="C3966" s="84">
        <v>120480</v>
      </c>
      <c r="E3966">
        <f t="shared" si="122"/>
        <v>2011</v>
      </c>
      <c r="F3966" s="57" t="e">
        <f>_xlfn.XLOOKUP(E3966,'Historical Metal Prices'!$L$4:$Z$4,'Historical Metal Prices'!$L$10:$Z$10)</f>
        <v>#N/A</v>
      </c>
      <c r="G3966" s="77">
        <f t="shared" si="123"/>
        <v>0</v>
      </c>
    </row>
    <row r="3967" spans="1:7" x14ac:dyDescent="0.2">
      <c r="A3967" s="79">
        <v>40646</v>
      </c>
      <c r="B3967" s="77">
        <v>26252</v>
      </c>
      <c r="C3967" s="84">
        <v>121182</v>
      </c>
      <c r="E3967">
        <f t="shared" si="122"/>
        <v>2011</v>
      </c>
      <c r="F3967" s="57" t="e">
        <f>_xlfn.XLOOKUP(E3967,'Historical Metal Prices'!$L$4:$Z$4,'Historical Metal Prices'!$L$10:$Z$10)</f>
        <v>#N/A</v>
      </c>
      <c r="G3967" s="77">
        <f t="shared" si="123"/>
        <v>0</v>
      </c>
    </row>
    <row r="3968" spans="1:7" x14ac:dyDescent="0.2">
      <c r="A3968" s="79">
        <v>40645</v>
      </c>
      <c r="B3968" s="77">
        <v>26686</v>
      </c>
      <c r="C3968" s="84">
        <v>122058</v>
      </c>
      <c r="E3968">
        <f t="shared" si="122"/>
        <v>2011</v>
      </c>
      <c r="F3968" s="57" t="e">
        <f>_xlfn.XLOOKUP(E3968,'Historical Metal Prices'!$L$4:$Z$4,'Historical Metal Prices'!$L$10:$Z$10)</f>
        <v>#N/A</v>
      </c>
      <c r="G3968" s="77">
        <f t="shared" si="123"/>
        <v>0</v>
      </c>
    </row>
    <row r="3969" spans="1:7" x14ac:dyDescent="0.2">
      <c r="A3969" s="79">
        <v>40644</v>
      </c>
      <c r="B3969" s="77">
        <v>27700</v>
      </c>
      <c r="C3969" s="84">
        <v>121518</v>
      </c>
      <c r="E3969">
        <f t="shared" si="122"/>
        <v>2011</v>
      </c>
      <c r="F3969" s="57" t="e">
        <f>_xlfn.XLOOKUP(E3969,'Historical Metal Prices'!$L$4:$Z$4,'Historical Metal Prices'!$L$10:$Z$10)</f>
        <v>#N/A</v>
      </c>
      <c r="G3969" s="77">
        <f t="shared" si="123"/>
        <v>0</v>
      </c>
    </row>
    <row r="3970" spans="1:7" x14ac:dyDescent="0.2">
      <c r="A3970" s="79">
        <v>40641</v>
      </c>
      <c r="B3970" s="77">
        <v>27594</v>
      </c>
      <c r="C3970" s="84">
        <v>120990</v>
      </c>
      <c r="E3970">
        <f t="shared" si="122"/>
        <v>2011</v>
      </c>
      <c r="F3970" s="57" t="e">
        <f>_xlfn.XLOOKUP(E3970,'Historical Metal Prices'!$L$4:$Z$4,'Historical Metal Prices'!$L$10:$Z$10)</f>
        <v>#N/A</v>
      </c>
      <c r="G3970" s="77">
        <f t="shared" si="123"/>
        <v>0</v>
      </c>
    </row>
    <row r="3971" spans="1:7" x14ac:dyDescent="0.2">
      <c r="A3971" s="79">
        <v>40640</v>
      </c>
      <c r="B3971" s="77">
        <v>26799</v>
      </c>
      <c r="C3971" s="84">
        <v>121224</v>
      </c>
      <c r="E3971">
        <f t="shared" si="122"/>
        <v>2011</v>
      </c>
      <c r="F3971" s="57" t="e">
        <f>_xlfn.XLOOKUP(E3971,'Historical Metal Prices'!$L$4:$Z$4,'Historical Metal Prices'!$L$10:$Z$10)</f>
        <v>#N/A</v>
      </c>
      <c r="G3971" s="77">
        <f t="shared" si="123"/>
        <v>0</v>
      </c>
    </row>
    <row r="3972" spans="1:7" x14ac:dyDescent="0.2">
      <c r="A3972" s="79">
        <v>40639</v>
      </c>
      <c r="B3972" s="77">
        <v>26431</v>
      </c>
      <c r="C3972" s="84">
        <v>121752</v>
      </c>
      <c r="E3972">
        <f t="shared" si="122"/>
        <v>2011</v>
      </c>
      <c r="F3972" s="57" t="e">
        <f>_xlfn.XLOOKUP(E3972,'Historical Metal Prices'!$L$4:$Z$4,'Historical Metal Prices'!$L$10:$Z$10)</f>
        <v>#N/A</v>
      </c>
      <c r="G3972" s="77">
        <f t="shared" si="123"/>
        <v>0</v>
      </c>
    </row>
    <row r="3973" spans="1:7" x14ac:dyDescent="0.2">
      <c r="A3973" s="79">
        <v>40638</v>
      </c>
      <c r="B3973" s="77">
        <v>25381</v>
      </c>
      <c r="C3973" s="84">
        <v>122916</v>
      </c>
      <c r="E3973">
        <f t="shared" si="122"/>
        <v>2011</v>
      </c>
      <c r="F3973" s="57" t="e">
        <f>_xlfn.XLOOKUP(E3973,'Historical Metal Prices'!$L$4:$Z$4,'Historical Metal Prices'!$L$10:$Z$10)</f>
        <v>#N/A</v>
      </c>
      <c r="G3973" s="77">
        <f t="shared" si="123"/>
        <v>0</v>
      </c>
    </row>
    <row r="3974" spans="1:7" x14ac:dyDescent="0.2">
      <c r="A3974" s="79">
        <v>40637</v>
      </c>
      <c r="B3974" s="77">
        <v>25476</v>
      </c>
      <c r="C3974" s="84">
        <v>123228</v>
      </c>
      <c r="E3974">
        <f t="shared" si="122"/>
        <v>2011</v>
      </c>
      <c r="F3974" s="57" t="e">
        <f>_xlfn.XLOOKUP(E3974,'Historical Metal Prices'!$L$4:$Z$4,'Historical Metal Prices'!$L$10:$Z$10)</f>
        <v>#N/A</v>
      </c>
      <c r="G3974" s="77">
        <f t="shared" si="123"/>
        <v>0</v>
      </c>
    </row>
    <row r="3975" spans="1:7" x14ac:dyDescent="0.2">
      <c r="A3975" s="79">
        <v>40634</v>
      </c>
      <c r="B3975" s="77">
        <v>25575.5</v>
      </c>
      <c r="C3975" s="84">
        <v>123756</v>
      </c>
      <c r="E3975">
        <f t="shared" si="122"/>
        <v>2011</v>
      </c>
      <c r="F3975" s="57" t="e">
        <f>_xlfn.XLOOKUP(E3975,'Historical Metal Prices'!$L$4:$Z$4,'Historical Metal Prices'!$L$10:$Z$10)</f>
        <v>#N/A</v>
      </c>
      <c r="G3975" s="77">
        <f t="shared" si="123"/>
        <v>0</v>
      </c>
    </row>
    <row r="3976" spans="1:7" x14ac:dyDescent="0.2">
      <c r="A3976" s="79">
        <v>40633</v>
      </c>
      <c r="B3976" s="77">
        <v>26075</v>
      </c>
      <c r="C3976" s="84">
        <v>123948</v>
      </c>
      <c r="E3976">
        <f t="shared" si="122"/>
        <v>2011</v>
      </c>
      <c r="F3976" s="57" t="e">
        <f>_xlfn.XLOOKUP(E3976,'Historical Metal Prices'!$L$4:$Z$4,'Historical Metal Prices'!$L$10:$Z$10)</f>
        <v>#N/A</v>
      </c>
      <c r="G3976" s="77">
        <f t="shared" si="123"/>
        <v>0</v>
      </c>
    </row>
    <row r="3977" spans="1:7" x14ac:dyDescent="0.2">
      <c r="A3977" s="79">
        <v>40632</v>
      </c>
      <c r="B3977" s="77">
        <v>26009</v>
      </c>
      <c r="C3977" s="84">
        <v>123696</v>
      </c>
      <c r="E3977">
        <f t="shared" si="122"/>
        <v>2011</v>
      </c>
      <c r="F3977" s="57" t="e">
        <f>_xlfn.XLOOKUP(E3977,'Historical Metal Prices'!$L$4:$Z$4,'Historical Metal Prices'!$L$10:$Z$10)</f>
        <v>#N/A</v>
      </c>
      <c r="G3977" s="77">
        <f t="shared" si="123"/>
        <v>0</v>
      </c>
    </row>
    <row r="3978" spans="1:7" x14ac:dyDescent="0.2">
      <c r="A3978" s="79">
        <v>40631</v>
      </c>
      <c r="B3978" s="77">
        <v>26582</v>
      </c>
      <c r="C3978" s="84">
        <v>124158</v>
      </c>
      <c r="E3978">
        <f t="shared" si="122"/>
        <v>2011</v>
      </c>
      <c r="F3978" s="57" t="e">
        <f>_xlfn.XLOOKUP(E3978,'Historical Metal Prices'!$L$4:$Z$4,'Historical Metal Prices'!$L$10:$Z$10)</f>
        <v>#N/A</v>
      </c>
      <c r="G3978" s="77">
        <f t="shared" si="123"/>
        <v>0</v>
      </c>
    </row>
    <row r="3979" spans="1:7" x14ac:dyDescent="0.2">
      <c r="A3979" s="79">
        <v>40630</v>
      </c>
      <c r="B3979" s="77">
        <v>26206</v>
      </c>
      <c r="C3979" s="84">
        <v>124506</v>
      </c>
      <c r="E3979">
        <f t="shared" ref="E3979:E4042" si="124">YEAR(A3979)</f>
        <v>2011</v>
      </c>
      <c r="F3979" s="57" t="e">
        <f>_xlfn.XLOOKUP(E3979,'Historical Metal Prices'!$L$4:$Z$4,'Historical Metal Prices'!$L$10:$Z$10)</f>
        <v>#N/A</v>
      </c>
      <c r="G3979" s="77">
        <f t="shared" ref="G3979:G4042" si="125">IFERROR(B3979*(1+F3979),G3980)</f>
        <v>0</v>
      </c>
    </row>
    <row r="3980" spans="1:7" x14ac:dyDescent="0.2">
      <c r="A3980" s="79">
        <v>40627</v>
      </c>
      <c r="B3980" s="77">
        <v>27041</v>
      </c>
      <c r="C3980" s="84">
        <v>124086</v>
      </c>
      <c r="E3980">
        <f t="shared" si="124"/>
        <v>2011</v>
      </c>
      <c r="F3980" s="57" t="e">
        <f>_xlfn.XLOOKUP(E3980,'Historical Metal Prices'!$L$4:$Z$4,'Historical Metal Prices'!$L$10:$Z$10)</f>
        <v>#N/A</v>
      </c>
      <c r="G3980" s="77">
        <f t="shared" si="125"/>
        <v>0</v>
      </c>
    </row>
    <row r="3981" spans="1:7" x14ac:dyDescent="0.2">
      <c r="A3981" s="79">
        <v>40626</v>
      </c>
      <c r="B3981" s="77">
        <v>27191</v>
      </c>
      <c r="C3981" s="84">
        <v>124254</v>
      </c>
      <c r="E3981">
        <f t="shared" si="124"/>
        <v>2011</v>
      </c>
      <c r="F3981" s="57" t="e">
        <f>_xlfn.XLOOKUP(E3981,'Historical Metal Prices'!$L$4:$Z$4,'Historical Metal Prices'!$L$10:$Z$10)</f>
        <v>#N/A</v>
      </c>
      <c r="G3981" s="77">
        <f t="shared" si="125"/>
        <v>0</v>
      </c>
    </row>
    <row r="3982" spans="1:7" x14ac:dyDescent="0.2">
      <c r="A3982" s="79">
        <v>40625</v>
      </c>
      <c r="B3982" s="77">
        <v>26815.5</v>
      </c>
      <c r="C3982" s="84">
        <v>123594</v>
      </c>
      <c r="E3982">
        <f t="shared" si="124"/>
        <v>2011</v>
      </c>
      <c r="F3982" s="57" t="e">
        <f>_xlfn.XLOOKUP(E3982,'Historical Metal Prices'!$L$4:$Z$4,'Historical Metal Prices'!$L$10:$Z$10)</f>
        <v>#N/A</v>
      </c>
      <c r="G3982" s="77">
        <f t="shared" si="125"/>
        <v>0</v>
      </c>
    </row>
    <row r="3983" spans="1:7" x14ac:dyDescent="0.2">
      <c r="A3983" s="79">
        <v>40624</v>
      </c>
      <c r="B3983" s="77">
        <v>26340</v>
      </c>
      <c r="C3983" s="84">
        <v>124038</v>
      </c>
      <c r="E3983">
        <f t="shared" si="124"/>
        <v>2011</v>
      </c>
      <c r="F3983" s="57" t="e">
        <f>_xlfn.XLOOKUP(E3983,'Historical Metal Prices'!$L$4:$Z$4,'Historical Metal Prices'!$L$10:$Z$10)</f>
        <v>#N/A</v>
      </c>
      <c r="G3983" s="77">
        <f t="shared" si="125"/>
        <v>0</v>
      </c>
    </row>
    <row r="3984" spans="1:7" x14ac:dyDescent="0.2">
      <c r="A3984" s="79">
        <v>40623</v>
      </c>
      <c r="B3984" s="77">
        <v>26741</v>
      </c>
      <c r="C3984" s="84">
        <v>124464</v>
      </c>
      <c r="E3984">
        <f t="shared" si="124"/>
        <v>2011</v>
      </c>
      <c r="F3984" s="57" t="e">
        <f>_xlfn.XLOOKUP(E3984,'Historical Metal Prices'!$L$4:$Z$4,'Historical Metal Prices'!$L$10:$Z$10)</f>
        <v>#N/A</v>
      </c>
      <c r="G3984" s="77">
        <f t="shared" si="125"/>
        <v>0</v>
      </c>
    </row>
    <row r="3985" spans="1:7" x14ac:dyDescent="0.2">
      <c r="A3985" s="79">
        <v>40620</v>
      </c>
      <c r="B3985" s="77">
        <v>26749</v>
      </c>
      <c r="C3985" s="84">
        <v>124848</v>
      </c>
      <c r="E3985">
        <f t="shared" si="124"/>
        <v>2011</v>
      </c>
      <c r="F3985" s="57" t="e">
        <f>_xlfn.XLOOKUP(E3985,'Historical Metal Prices'!$L$4:$Z$4,'Historical Metal Prices'!$L$10:$Z$10)</f>
        <v>#N/A</v>
      </c>
      <c r="G3985" s="77">
        <f t="shared" si="125"/>
        <v>0</v>
      </c>
    </row>
    <row r="3986" spans="1:7" x14ac:dyDescent="0.2">
      <c r="A3986" s="79">
        <v>40619</v>
      </c>
      <c r="B3986" s="77">
        <v>25923.5</v>
      </c>
      <c r="C3986" s="84">
        <v>125100</v>
      </c>
      <c r="E3986">
        <f t="shared" si="124"/>
        <v>2011</v>
      </c>
      <c r="F3986" s="57" t="e">
        <f>_xlfn.XLOOKUP(E3986,'Historical Metal Prices'!$L$4:$Z$4,'Historical Metal Prices'!$L$10:$Z$10)</f>
        <v>#N/A</v>
      </c>
      <c r="G3986" s="77">
        <f t="shared" si="125"/>
        <v>0</v>
      </c>
    </row>
    <row r="3987" spans="1:7" x14ac:dyDescent="0.2">
      <c r="A3987" s="79">
        <v>40618</v>
      </c>
      <c r="B3987" s="77">
        <v>24947</v>
      </c>
      <c r="C3987" s="84">
        <v>125598</v>
      </c>
      <c r="E3987">
        <f t="shared" si="124"/>
        <v>2011</v>
      </c>
      <c r="F3987" s="57" t="e">
        <f>_xlfn.XLOOKUP(E3987,'Historical Metal Prices'!$L$4:$Z$4,'Historical Metal Prices'!$L$10:$Z$10)</f>
        <v>#N/A</v>
      </c>
      <c r="G3987" s="77">
        <f t="shared" si="125"/>
        <v>0</v>
      </c>
    </row>
    <row r="3988" spans="1:7" x14ac:dyDescent="0.2">
      <c r="A3988" s="79">
        <v>40617</v>
      </c>
      <c r="B3988" s="77">
        <v>24685</v>
      </c>
      <c r="C3988" s="84">
        <v>126570</v>
      </c>
      <c r="E3988">
        <f t="shared" si="124"/>
        <v>2011</v>
      </c>
      <c r="F3988" s="57" t="e">
        <f>_xlfn.XLOOKUP(E3988,'Historical Metal Prices'!$L$4:$Z$4,'Historical Metal Prices'!$L$10:$Z$10)</f>
        <v>#N/A</v>
      </c>
      <c r="G3988" s="77">
        <f t="shared" si="125"/>
        <v>0</v>
      </c>
    </row>
    <row r="3989" spans="1:7" x14ac:dyDescent="0.2">
      <c r="A3989" s="79">
        <v>40616</v>
      </c>
      <c r="B3989" s="77">
        <v>25800</v>
      </c>
      <c r="C3989" s="84">
        <v>127674</v>
      </c>
      <c r="E3989">
        <f t="shared" si="124"/>
        <v>2011</v>
      </c>
      <c r="F3989" s="57" t="e">
        <f>_xlfn.XLOOKUP(E3989,'Historical Metal Prices'!$L$4:$Z$4,'Historical Metal Prices'!$L$10:$Z$10)</f>
        <v>#N/A</v>
      </c>
      <c r="G3989" s="77">
        <f t="shared" si="125"/>
        <v>0</v>
      </c>
    </row>
    <row r="3990" spans="1:7" x14ac:dyDescent="0.2">
      <c r="A3990" s="79">
        <v>40613</v>
      </c>
      <c r="B3990" s="77">
        <v>25923</v>
      </c>
      <c r="C3990" s="84">
        <v>127986</v>
      </c>
      <c r="E3990">
        <f t="shared" si="124"/>
        <v>2011</v>
      </c>
      <c r="F3990" s="57" t="e">
        <f>_xlfn.XLOOKUP(E3990,'Historical Metal Prices'!$L$4:$Z$4,'Historical Metal Prices'!$L$10:$Z$10)</f>
        <v>#N/A</v>
      </c>
      <c r="G3990" s="77">
        <f t="shared" si="125"/>
        <v>0</v>
      </c>
    </row>
    <row r="3991" spans="1:7" x14ac:dyDescent="0.2">
      <c r="A3991" s="79">
        <v>40612</v>
      </c>
      <c r="B3991" s="77">
        <v>26020</v>
      </c>
      <c r="C3991" s="84">
        <v>128424</v>
      </c>
      <c r="E3991">
        <f t="shared" si="124"/>
        <v>2011</v>
      </c>
      <c r="F3991" s="57" t="e">
        <f>_xlfn.XLOOKUP(E3991,'Historical Metal Prices'!$L$4:$Z$4,'Historical Metal Prices'!$L$10:$Z$10)</f>
        <v>#N/A</v>
      </c>
      <c r="G3991" s="77">
        <f t="shared" si="125"/>
        <v>0</v>
      </c>
    </row>
    <row r="3992" spans="1:7" x14ac:dyDescent="0.2">
      <c r="A3992" s="79">
        <v>40611</v>
      </c>
      <c r="B3992" s="77">
        <v>26118</v>
      </c>
      <c r="C3992" s="84">
        <v>128604</v>
      </c>
      <c r="E3992">
        <f t="shared" si="124"/>
        <v>2011</v>
      </c>
      <c r="F3992" s="57" t="e">
        <f>_xlfn.XLOOKUP(E3992,'Historical Metal Prices'!$L$4:$Z$4,'Historical Metal Prices'!$L$10:$Z$10)</f>
        <v>#N/A</v>
      </c>
      <c r="G3992" s="77">
        <f t="shared" si="125"/>
        <v>0</v>
      </c>
    </row>
    <row r="3993" spans="1:7" x14ac:dyDescent="0.2">
      <c r="A3993" s="79">
        <v>40610</v>
      </c>
      <c r="B3993" s="77">
        <v>26792</v>
      </c>
      <c r="C3993" s="84">
        <v>128658</v>
      </c>
      <c r="E3993">
        <f t="shared" si="124"/>
        <v>2011</v>
      </c>
      <c r="F3993" s="57" t="e">
        <f>_xlfn.XLOOKUP(E3993,'Historical Metal Prices'!$L$4:$Z$4,'Historical Metal Prices'!$L$10:$Z$10)</f>
        <v>#N/A</v>
      </c>
      <c r="G3993" s="77">
        <f t="shared" si="125"/>
        <v>0</v>
      </c>
    </row>
    <row r="3994" spans="1:7" x14ac:dyDescent="0.2">
      <c r="A3994" s="79">
        <v>40609</v>
      </c>
      <c r="B3994" s="77">
        <v>27442</v>
      </c>
      <c r="C3994" s="84">
        <v>129102</v>
      </c>
      <c r="E3994">
        <f t="shared" si="124"/>
        <v>2011</v>
      </c>
      <c r="F3994" s="57" t="e">
        <f>_xlfn.XLOOKUP(E3994,'Historical Metal Prices'!$L$4:$Z$4,'Historical Metal Prices'!$L$10:$Z$10)</f>
        <v>#N/A</v>
      </c>
      <c r="G3994" s="77">
        <f t="shared" si="125"/>
        <v>0</v>
      </c>
    </row>
    <row r="3995" spans="1:7" x14ac:dyDescent="0.2">
      <c r="A3995" s="79">
        <v>40606</v>
      </c>
      <c r="B3995" s="77">
        <v>28772</v>
      </c>
      <c r="C3995" s="84">
        <v>129384</v>
      </c>
      <c r="E3995">
        <f t="shared" si="124"/>
        <v>2011</v>
      </c>
      <c r="F3995" s="57" t="e">
        <f>_xlfn.XLOOKUP(E3995,'Historical Metal Prices'!$L$4:$Z$4,'Historical Metal Prices'!$L$10:$Z$10)</f>
        <v>#N/A</v>
      </c>
      <c r="G3995" s="77">
        <f t="shared" si="125"/>
        <v>0</v>
      </c>
    </row>
    <row r="3996" spans="1:7" x14ac:dyDescent="0.2">
      <c r="A3996" s="79">
        <v>40605</v>
      </c>
      <c r="B3996" s="77">
        <v>28834</v>
      </c>
      <c r="C3996" s="84">
        <v>129858</v>
      </c>
      <c r="E3996">
        <f t="shared" si="124"/>
        <v>2011</v>
      </c>
      <c r="F3996" s="57" t="e">
        <f>_xlfn.XLOOKUP(E3996,'Historical Metal Prices'!$L$4:$Z$4,'Historical Metal Prices'!$L$10:$Z$10)</f>
        <v>#N/A</v>
      </c>
      <c r="G3996" s="77">
        <f t="shared" si="125"/>
        <v>0</v>
      </c>
    </row>
    <row r="3997" spans="1:7" x14ac:dyDescent="0.2">
      <c r="A3997" s="79">
        <v>40604</v>
      </c>
      <c r="B3997" s="77">
        <v>28577</v>
      </c>
      <c r="C3997" s="84">
        <v>130014</v>
      </c>
      <c r="E3997">
        <f t="shared" si="124"/>
        <v>2011</v>
      </c>
      <c r="F3997" s="57" t="e">
        <f>_xlfn.XLOOKUP(E3997,'Historical Metal Prices'!$L$4:$Z$4,'Historical Metal Prices'!$L$10:$Z$10)</f>
        <v>#N/A</v>
      </c>
      <c r="G3997" s="77">
        <f t="shared" si="125"/>
        <v>0</v>
      </c>
    </row>
    <row r="3998" spans="1:7" x14ac:dyDescent="0.2">
      <c r="A3998" s="79">
        <v>40603</v>
      </c>
      <c r="B3998" s="77">
        <v>28755</v>
      </c>
      <c r="C3998" s="84">
        <v>130416</v>
      </c>
      <c r="E3998">
        <f t="shared" si="124"/>
        <v>2011</v>
      </c>
      <c r="F3998" s="57" t="e">
        <f>_xlfn.XLOOKUP(E3998,'Historical Metal Prices'!$L$4:$Z$4,'Historical Metal Prices'!$L$10:$Z$10)</f>
        <v>#N/A</v>
      </c>
      <c r="G3998" s="77">
        <f t="shared" si="125"/>
        <v>0</v>
      </c>
    </row>
    <row r="3999" spans="1:7" x14ac:dyDescent="0.2">
      <c r="A3999" s="79">
        <v>40602</v>
      </c>
      <c r="B3999" s="77">
        <v>28972</v>
      </c>
      <c r="C3999" s="84">
        <v>130578</v>
      </c>
      <c r="E3999">
        <f t="shared" si="124"/>
        <v>2011</v>
      </c>
      <c r="F3999" s="57" t="e">
        <f>_xlfn.XLOOKUP(E3999,'Historical Metal Prices'!$L$4:$Z$4,'Historical Metal Prices'!$L$10:$Z$10)</f>
        <v>#N/A</v>
      </c>
      <c r="G3999" s="77">
        <f t="shared" si="125"/>
        <v>0</v>
      </c>
    </row>
    <row r="4000" spans="1:7" x14ac:dyDescent="0.2">
      <c r="A4000" s="79">
        <v>40599</v>
      </c>
      <c r="B4000" s="77">
        <v>28170</v>
      </c>
      <c r="C4000" s="84">
        <v>130080</v>
      </c>
      <c r="E4000">
        <f t="shared" si="124"/>
        <v>2011</v>
      </c>
      <c r="F4000" s="57" t="e">
        <f>_xlfn.XLOOKUP(E4000,'Historical Metal Prices'!$L$4:$Z$4,'Historical Metal Prices'!$L$10:$Z$10)</f>
        <v>#N/A</v>
      </c>
      <c r="G4000" s="77">
        <f t="shared" si="125"/>
        <v>0</v>
      </c>
    </row>
    <row r="4001" spans="1:7" x14ac:dyDescent="0.2">
      <c r="A4001" s="79">
        <v>40598</v>
      </c>
      <c r="B4001" s="77">
        <v>27478</v>
      </c>
      <c r="C4001" s="84">
        <v>130422</v>
      </c>
      <c r="E4001">
        <f t="shared" si="124"/>
        <v>2011</v>
      </c>
      <c r="F4001" s="57" t="e">
        <f>_xlfn.XLOOKUP(E4001,'Historical Metal Prices'!$L$4:$Z$4,'Historical Metal Prices'!$L$10:$Z$10)</f>
        <v>#N/A</v>
      </c>
      <c r="G4001" s="77">
        <f t="shared" si="125"/>
        <v>0</v>
      </c>
    </row>
    <row r="4002" spans="1:7" x14ac:dyDescent="0.2">
      <c r="A4002" s="79">
        <v>40597</v>
      </c>
      <c r="B4002" s="77">
        <v>28658</v>
      </c>
      <c r="C4002" s="84">
        <v>129642</v>
      </c>
      <c r="E4002">
        <f t="shared" si="124"/>
        <v>2011</v>
      </c>
      <c r="F4002" s="57" t="e">
        <f>_xlfn.XLOOKUP(E4002,'Historical Metal Prices'!$L$4:$Z$4,'Historical Metal Prices'!$L$10:$Z$10)</f>
        <v>#N/A</v>
      </c>
      <c r="G4002" s="77">
        <f t="shared" si="125"/>
        <v>0</v>
      </c>
    </row>
    <row r="4003" spans="1:7" x14ac:dyDescent="0.2">
      <c r="A4003" s="79">
        <v>40596</v>
      </c>
      <c r="B4003" s="77">
        <v>28627</v>
      </c>
      <c r="C4003" s="84">
        <v>129198</v>
      </c>
      <c r="E4003">
        <f t="shared" si="124"/>
        <v>2011</v>
      </c>
      <c r="F4003" s="57" t="e">
        <f>_xlfn.XLOOKUP(E4003,'Historical Metal Prices'!$L$4:$Z$4,'Historical Metal Prices'!$L$10:$Z$10)</f>
        <v>#N/A</v>
      </c>
      <c r="G4003" s="77">
        <f t="shared" si="125"/>
        <v>0</v>
      </c>
    </row>
    <row r="4004" spans="1:7" x14ac:dyDescent="0.2">
      <c r="A4004" s="79">
        <v>40595</v>
      </c>
      <c r="B4004" s="77">
        <v>29281</v>
      </c>
      <c r="C4004" s="84">
        <v>129720</v>
      </c>
      <c r="E4004">
        <f t="shared" si="124"/>
        <v>2011</v>
      </c>
      <c r="F4004" s="57" t="e">
        <f>_xlfn.XLOOKUP(E4004,'Historical Metal Prices'!$L$4:$Z$4,'Historical Metal Prices'!$L$10:$Z$10)</f>
        <v>#N/A</v>
      </c>
      <c r="G4004" s="77">
        <f t="shared" si="125"/>
        <v>0</v>
      </c>
    </row>
    <row r="4005" spans="1:7" x14ac:dyDescent="0.2">
      <c r="A4005" s="79">
        <v>40592</v>
      </c>
      <c r="B4005" s="77">
        <v>29123</v>
      </c>
      <c r="C4005" s="84">
        <v>129222</v>
      </c>
      <c r="E4005">
        <f t="shared" si="124"/>
        <v>2011</v>
      </c>
      <c r="F4005" s="57" t="e">
        <f>_xlfn.XLOOKUP(E4005,'Historical Metal Prices'!$L$4:$Z$4,'Historical Metal Prices'!$L$10:$Z$10)</f>
        <v>#N/A</v>
      </c>
      <c r="G4005" s="77">
        <f t="shared" si="125"/>
        <v>0</v>
      </c>
    </row>
    <row r="4006" spans="1:7" x14ac:dyDescent="0.2">
      <c r="A4006" s="79">
        <v>40591</v>
      </c>
      <c r="B4006" s="77">
        <v>28463</v>
      </c>
      <c r="C4006" s="84">
        <v>129396</v>
      </c>
      <c r="E4006">
        <f t="shared" si="124"/>
        <v>2011</v>
      </c>
      <c r="F4006" s="57" t="e">
        <f>_xlfn.XLOOKUP(E4006,'Historical Metal Prices'!$L$4:$Z$4,'Historical Metal Prices'!$L$10:$Z$10)</f>
        <v>#N/A</v>
      </c>
      <c r="G4006" s="77">
        <f t="shared" si="125"/>
        <v>0</v>
      </c>
    </row>
    <row r="4007" spans="1:7" x14ac:dyDescent="0.2">
      <c r="A4007" s="79">
        <v>40590</v>
      </c>
      <c r="B4007" s="77">
        <v>28542</v>
      </c>
      <c r="C4007" s="84">
        <v>129924</v>
      </c>
      <c r="E4007">
        <f t="shared" si="124"/>
        <v>2011</v>
      </c>
      <c r="F4007" s="57" t="e">
        <f>_xlfn.XLOOKUP(E4007,'Historical Metal Prices'!$L$4:$Z$4,'Historical Metal Prices'!$L$10:$Z$10)</f>
        <v>#N/A</v>
      </c>
      <c r="G4007" s="77">
        <f t="shared" si="125"/>
        <v>0</v>
      </c>
    </row>
    <row r="4008" spans="1:7" x14ac:dyDescent="0.2">
      <c r="A4008" s="79">
        <v>40589</v>
      </c>
      <c r="B4008" s="77">
        <v>28717</v>
      </c>
      <c r="C4008" s="84">
        <v>130098</v>
      </c>
      <c r="E4008">
        <f t="shared" si="124"/>
        <v>2011</v>
      </c>
      <c r="F4008" s="57" t="e">
        <f>_xlfn.XLOOKUP(E4008,'Historical Metal Prices'!$L$4:$Z$4,'Historical Metal Prices'!$L$10:$Z$10)</f>
        <v>#N/A</v>
      </c>
      <c r="G4008" s="77">
        <f t="shared" si="125"/>
        <v>0</v>
      </c>
    </row>
    <row r="4009" spans="1:7" x14ac:dyDescent="0.2">
      <c r="A4009" s="79">
        <v>40588</v>
      </c>
      <c r="B4009" s="77">
        <v>28868</v>
      </c>
      <c r="C4009" s="84">
        <v>130248</v>
      </c>
      <c r="E4009">
        <f t="shared" si="124"/>
        <v>2011</v>
      </c>
      <c r="F4009" s="57" t="e">
        <f>_xlfn.XLOOKUP(E4009,'Historical Metal Prices'!$L$4:$Z$4,'Historical Metal Prices'!$L$10:$Z$10)</f>
        <v>#N/A</v>
      </c>
      <c r="G4009" s="77">
        <f t="shared" si="125"/>
        <v>0</v>
      </c>
    </row>
    <row r="4010" spans="1:7" x14ac:dyDescent="0.2">
      <c r="A4010" s="79">
        <v>40585</v>
      </c>
      <c r="B4010" s="77">
        <v>28275.5</v>
      </c>
      <c r="C4010" s="84">
        <v>130422</v>
      </c>
      <c r="E4010">
        <f t="shared" si="124"/>
        <v>2011</v>
      </c>
      <c r="F4010" s="57" t="e">
        <f>_xlfn.XLOOKUP(E4010,'Historical Metal Prices'!$L$4:$Z$4,'Historical Metal Prices'!$L$10:$Z$10)</f>
        <v>#N/A</v>
      </c>
      <c r="G4010" s="77">
        <f t="shared" si="125"/>
        <v>0</v>
      </c>
    </row>
    <row r="4011" spans="1:7" x14ac:dyDescent="0.2">
      <c r="A4011" s="79">
        <v>40584</v>
      </c>
      <c r="B4011" s="77">
        <v>27829</v>
      </c>
      <c r="C4011" s="84">
        <v>131112</v>
      </c>
      <c r="E4011">
        <f t="shared" si="124"/>
        <v>2011</v>
      </c>
      <c r="F4011" s="57" t="e">
        <f>_xlfn.XLOOKUP(E4011,'Historical Metal Prices'!$L$4:$Z$4,'Historical Metal Prices'!$L$10:$Z$10)</f>
        <v>#N/A</v>
      </c>
      <c r="G4011" s="77">
        <f t="shared" si="125"/>
        <v>0</v>
      </c>
    </row>
    <row r="4012" spans="1:7" x14ac:dyDescent="0.2">
      <c r="A4012" s="79">
        <v>40583</v>
      </c>
      <c r="B4012" s="77">
        <v>28356</v>
      </c>
      <c r="C4012" s="84">
        <v>131898</v>
      </c>
      <c r="E4012">
        <f t="shared" si="124"/>
        <v>2011</v>
      </c>
      <c r="F4012" s="57" t="e">
        <f>_xlfn.XLOOKUP(E4012,'Historical Metal Prices'!$L$4:$Z$4,'Historical Metal Prices'!$L$10:$Z$10)</f>
        <v>#N/A</v>
      </c>
      <c r="G4012" s="77">
        <f t="shared" si="125"/>
        <v>0</v>
      </c>
    </row>
    <row r="4013" spans="1:7" x14ac:dyDescent="0.2">
      <c r="A4013" s="79">
        <v>40582</v>
      </c>
      <c r="B4013" s="77">
        <v>28365</v>
      </c>
      <c r="C4013" s="84">
        <v>132330</v>
      </c>
      <c r="E4013">
        <f t="shared" si="124"/>
        <v>2011</v>
      </c>
      <c r="F4013" s="57" t="e">
        <f>_xlfn.XLOOKUP(E4013,'Historical Metal Prices'!$L$4:$Z$4,'Historical Metal Prices'!$L$10:$Z$10)</f>
        <v>#N/A</v>
      </c>
      <c r="G4013" s="77">
        <f t="shared" si="125"/>
        <v>0</v>
      </c>
    </row>
    <row r="4014" spans="1:7" x14ac:dyDescent="0.2">
      <c r="A4014" s="79">
        <v>40581</v>
      </c>
      <c r="B4014" s="77">
        <v>28292</v>
      </c>
      <c r="C4014" s="84">
        <v>132936</v>
      </c>
      <c r="E4014">
        <f t="shared" si="124"/>
        <v>2011</v>
      </c>
      <c r="F4014" s="57" t="e">
        <f>_xlfn.XLOOKUP(E4014,'Historical Metal Prices'!$L$4:$Z$4,'Historical Metal Prices'!$L$10:$Z$10)</f>
        <v>#N/A</v>
      </c>
      <c r="G4014" s="77">
        <f t="shared" si="125"/>
        <v>0</v>
      </c>
    </row>
    <row r="4015" spans="1:7" x14ac:dyDescent="0.2">
      <c r="A4015" s="79">
        <v>40578</v>
      </c>
      <c r="B4015" s="77">
        <v>28350</v>
      </c>
      <c r="C4015" s="84">
        <v>132828</v>
      </c>
      <c r="E4015">
        <f t="shared" si="124"/>
        <v>2011</v>
      </c>
      <c r="F4015" s="57" t="e">
        <f>_xlfn.XLOOKUP(E4015,'Historical Metal Prices'!$L$4:$Z$4,'Historical Metal Prices'!$L$10:$Z$10)</f>
        <v>#N/A</v>
      </c>
      <c r="G4015" s="77">
        <f t="shared" si="125"/>
        <v>0</v>
      </c>
    </row>
    <row r="4016" spans="1:7" x14ac:dyDescent="0.2">
      <c r="A4016" s="79">
        <v>40577</v>
      </c>
      <c r="B4016" s="77">
        <v>27930</v>
      </c>
      <c r="C4016" s="84">
        <v>132798</v>
      </c>
      <c r="E4016">
        <f t="shared" si="124"/>
        <v>2011</v>
      </c>
      <c r="F4016" s="57" t="e">
        <f>_xlfn.XLOOKUP(E4016,'Historical Metal Prices'!$L$4:$Z$4,'Historical Metal Prices'!$L$10:$Z$10)</f>
        <v>#N/A</v>
      </c>
      <c r="G4016" s="77">
        <f t="shared" si="125"/>
        <v>0</v>
      </c>
    </row>
    <row r="4017" spans="1:7" x14ac:dyDescent="0.2">
      <c r="A4017" s="79">
        <v>40576</v>
      </c>
      <c r="B4017" s="77">
        <v>27978</v>
      </c>
      <c r="C4017" s="84">
        <v>133500</v>
      </c>
      <c r="E4017">
        <f t="shared" si="124"/>
        <v>2011</v>
      </c>
      <c r="F4017" s="57" t="e">
        <f>_xlfn.XLOOKUP(E4017,'Historical Metal Prices'!$L$4:$Z$4,'Historical Metal Prices'!$L$10:$Z$10)</f>
        <v>#N/A</v>
      </c>
      <c r="G4017" s="77">
        <f t="shared" si="125"/>
        <v>0</v>
      </c>
    </row>
    <row r="4018" spans="1:7" x14ac:dyDescent="0.2">
      <c r="A4018" s="79">
        <v>40575</v>
      </c>
      <c r="B4018" s="77">
        <v>27969</v>
      </c>
      <c r="C4018" s="84">
        <v>134172</v>
      </c>
      <c r="E4018">
        <f t="shared" si="124"/>
        <v>2011</v>
      </c>
      <c r="F4018" s="57" t="e">
        <f>_xlfn.XLOOKUP(E4018,'Historical Metal Prices'!$L$4:$Z$4,'Historical Metal Prices'!$L$10:$Z$10)</f>
        <v>#N/A</v>
      </c>
      <c r="G4018" s="77">
        <f t="shared" si="125"/>
        <v>0</v>
      </c>
    </row>
    <row r="4019" spans="1:7" x14ac:dyDescent="0.2">
      <c r="A4019" s="79">
        <v>40574</v>
      </c>
      <c r="B4019" s="77">
        <v>27324</v>
      </c>
      <c r="C4019" s="84">
        <v>134442</v>
      </c>
      <c r="E4019">
        <f t="shared" si="124"/>
        <v>2011</v>
      </c>
      <c r="F4019" s="57" t="e">
        <f>_xlfn.XLOOKUP(E4019,'Historical Metal Prices'!$L$4:$Z$4,'Historical Metal Prices'!$L$10:$Z$10)</f>
        <v>#N/A</v>
      </c>
      <c r="G4019" s="77">
        <f t="shared" si="125"/>
        <v>0</v>
      </c>
    </row>
    <row r="4020" spans="1:7" x14ac:dyDescent="0.2">
      <c r="A4020" s="79">
        <v>40571</v>
      </c>
      <c r="B4020" s="77">
        <v>26588</v>
      </c>
      <c r="C4020" s="84">
        <v>134040</v>
      </c>
      <c r="E4020">
        <f t="shared" si="124"/>
        <v>2011</v>
      </c>
      <c r="F4020" s="57" t="e">
        <f>_xlfn.XLOOKUP(E4020,'Historical Metal Prices'!$L$4:$Z$4,'Historical Metal Prices'!$L$10:$Z$10)</f>
        <v>#N/A</v>
      </c>
      <c r="G4020" s="77">
        <f t="shared" si="125"/>
        <v>0</v>
      </c>
    </row>
    <row r="4021" spans="1:7" x14ac:dyDescent="0.2">
      <c r="A4021" s="79">
        <v>40570</v>
      </c>
      <c r="B4021" s="77">
        <v>26463</v>
      </c>
      <c r="C4021" s="84">
        <v>134298</v>
      </c>
      <c r="E4021">
        <f t="shared" si="124"/>
        <v>2011</v>
      </c>
      <c r="F4021" s="57" t="e">
        <f>_xlfn.XLOOKUP(E4021,'Historical Metal Prices'!$L$4:$Z$4,'Historical Metal Prices'!$L$10:$Z$10)</f>
        <v>#N/A</v>
      </c>
      <c r="G4021" s="77">
        <f t="shared" si="125"/>
        <v>0</v>
      </c>
    </row>
    <row r="4022" spans="1:7" x14ac:dyDescent="0.2">
      <c r="A4022" s="79">
        <v>40569</v>
      </c>
      <c r="B4022" s="77">
        <v>26469</v>
      </c>
      <c r="C4022" s="84">
        <v>135186</v>
      </c>
      <c r="E4022">
        <f t="shared" si="124"/>
        <v>2011</v>
      </c>
      <c r="F4022" s="57" t="e">
        <f>_xlfn.XLOOKUP(E4022,'Historical Metal Prices'!$L$4:$Z$4,'Historical Metal Prices'!$L$10:$Z$10)</f>
        <v>#N/A</v>
      </c>
      <c r="G4022" s="77">
        <f t="shared" si="125"/>
        <v>0</v>
      </c>
    </row>
    <row r="4023" spans="1:7" x14ac:dyDescent="0.2">
      <c r="A4023" s="79">
        <v>40568</v>
      </c>
      <c r="B4023" s="77">
        <v>25872</v>
      </c>
      <c r="C4023" s="84">
        <v>134862</v>
      </c>
      <c r="E4023">
        <f t="shared" si="124"/>
        <v>2011</v>
      </c>
      <c r="F4023" s="57" t="e">
        <f>_xlfn.XLOOKUP(E4023,'Historical Metal Prices'!$L$4:$Z$4,'Historical Metal Prices'!$L$10:$Z$10)</f>
        <v>#N/A</v>
      </c>
      <c r="G4023" s="77">
        <f t="shared" si="125"/>
        <v>0</v>
      </c>
    </row>
    <row r="4024" spans="1:7" x14ac:dyDescent="0.2">
      <c r="A4024" s="79">
        <v>40567</v>
      </c>
      <c r="B4024" s="77">
        <v>26126</v>
      </c>
      <c r="C4024" s="84">
        <v>134958</v>
      </c>
      <c r="E4024">
        <f t="shared" si="124"/>
        <v>2011</v>
      </c>
      <c r="F4024" s="57" t="e">
        <f>_xlfn.XLOOKUP(E4024,'Historical Metal Prices'!$L$4:$Z$4,'Historical Metal Prices'!$L$10:$Z$10)</f>
        <v>#N/A</v>
      </c>
      <c r="G4024" s="77">
        <f t="shared" si="125"/>
        <v>0</v>
      </c>
    </row>
    <row r="4025" spans="1:7" x14ac:dyDescent="0.2">
      <c r="A4025" s="79">
        <v>40564</v>
      </c>
      <c r="B4025" s="77">
        <v>26138</v>
      </c>
      <c r="C4025" s="84">
        <v>135174</v>
      </c>
      <c r="E4025">
        <f t="shared" si="124"/>
        <v>2011</v>
      </c>
      <c r="F4025" s="57" t="e">
        <f>_xlfn.XLOOKUP(E4025,'Historical Metal Prices'!$L$4:$Z$4,'Historical Metal Prices'!$L$10:$Z$10)</f>
        <v>#N/A</v>
      </c>
      <c r="G4025" s="77">
        <f t="shared" si="125"/>
        <v>0</v>
      </c>
    </row>
    <row r="4026" spans="1:7" x14ac:dyDescent="0.2">
      <c r="A4026" s="79">
        <v>40563</v>
      </c>
      <c r="B4026" s="77">
        <v>25744</v>
      </c>
      <c r="C4026" s="84">
        <v>135696</v>
      </c>
      <c r="E4026">
        <f t="shared" si="124"/>
        <v>2011</v>
      </c>
      <c r="F4026" s="57" t="e">
        <f>_xlfn.XLOOKUP(E4026,'Historical Metal Prices'!$L$4:$Z$4,'Historical Metal Prices'!$L$10:$Z$10)</f>
        <v>#N/A</v>
      </c>
      <c r="G4026" s="77">
        <f t="shared" si="125"/>
        <v>0</v>
      </c>
    </row>
    <row r="4027" spans="1:7" x14ac:dyDescent="0.2">
      <c r="A4027" s="79">
        <v>40562</v>
      </c>
      <c r="B4027" s="77">
        <v>25643</v>
      </c>
      <c r="C4027" s="84">
        <v>137124</v>
      </c>
      <c r="E4027">
        <f t="shared" si="124"/>
        <v>2011</v>
      </c>
      <c r="F4027" s="57" t="e">
        <f>_xlfn.XLOOKUP(E4027,'Historical Metal Prices'!$L$4:$Z$4,'Historical Metal Prices'!$L$10:$Z$10)</f>
        <v>#N/A</v>
      </c>
      <c r="G4027" s="77">
        <f t="shared" si="125"/>
        <v>0</v>
      </c>
    </row>
    <row r="4028" spans="1:7" x14ac:dyDescent="0.2">
      <c r="A4028" s="79">
        <v>40561</v>
      </c>
      <c r="B4028" s="77">
        <v>26078</v>
      </c>
      <c r="C4028" s="84">
        <v>137238</v>
      </c>
      <c r="E4028">
        <f t="shared" si="124"/>
        <v>2011</v>
      </c>
      <c r="F4028" s="57" t="e">
        <f>_xlfn.XLOOKUP(E4028,'Historical Metal Prices'!$L$4:$Z$4,'Historical Metal Prices'!$L$10:$Z$10)</f>
        <v>#N/A</v>
      </c>
      <c r="G4028" s="77">
        <f t="shared" si="125"/>
        <v>0</v>
      </c>
    </row>
    <row r="4029" spans="1:7" x14ac:dyDescent="0.2">
      <c r="A4029" s="79">
        <v>40560</v>
      </c>
      <c r="B4029" s="77">
        <v>25811</v>
      </c>
      <c r="C4029" s="84">
        <v>137352</v>
      </c>
      <c r="E4029">
        <f t="shared" si="124"/>
        <v>2011</v>
      </c>
      <c r="F4029" s="57" t="e">
        <f>_xlfn.XLOOKUP(E4029,'Historical Metal Prices'!$L$4:$Z$4,'Historical Metal Prices'!$L$10:$Z$10)</f>
        <v>#N/A</v>
      </c>
      <c r="G4029" s="77">
        <f t="shared" si="125"/>
        <v>0</v>
      </c>
    </row>
    <row r="4030" spans="1:7" x14ac:dyDescent="0.2">
      <c r="A4030" s="79">
        <v>40557</v>
      </c>
      <c r="B4030" s="77">
        <v>25850.75</v>
      </c>
      <c r="C4030" s="84">
        <v>137766</v>
      </c>
      <c r="E4030">
        <f t="shared" si="124"/>
        <v>2011</v>
      </c>
      <c r="F4030" s="57" t="e">
        <f>_xlfn.XLOOKUP(E4030,'Historical Metal Prices'!$L$4:$Z$4,'Historical Metal Prices'!$L$10:$Z$10)</f>
        <v>#N/A</v>
      </c>
      <c r="G4030" s="77">
        <f t="shared" si="125"/>
        <v>0</v>
      </c>
    </row>
    <row r="4031" spans="1:7" x14ac:dyDescent="0.2">
      <c r="A4031" s="79">
        <v>40556</v>
      </c>
      <c r="B4031" s="77">
        <v>25526.799999999999</v>
      </c>
      <c r="C4031" s="84">
        <v>136302</v>
      </c>
      <c r="E4031">
        <f t="shared" si="124"/>
        <v>2011</v>
      </c>
      <c r="F4031" s="57" t="e">
        <f>_xlfn.XLOOKUP(E4031,'Historical Metal Prices'!$L$4:$Z$4,'Historical Metal Prices'!$L$10:$Z$10)</f>
        <v>#N/A</v>
      </c>
      <c r="G4031" s="77">
        <f t="shared" si="125"/>
        <v>0</v>
      </c>
    </row>
    <row r="4032" spans="1:7" x14ac:dyDescent="0.2">
      <c r="A4032" s="79">
        <v>40555</v>
      </c>
      <c r="B4032" s="77">
        <v>25770</v>
      </c>
      <c r="C4032" s="84">
        <v>136662</v>
      </c>
      <c r="E4032">
        <f t="shared" si="124"/>
        <v>2011</v>
      </c>
      <c r="F4032" s="57" t="e">
        <f>_xlfn.XLOOKUP(E4032,'Historical Metal Prices'!$L$4:$Z$4,'Historical Metal Prices'!$L$10:$Z$10)</f>
        <v>#N/A</v>
      </c>
      <c r="G4032" s="77">
        <f t="shared" si="125"/>
        <v>0</v>
      </c>
    </row>
    <row r="4033" spans="1:7" x14ac:dyDescent="0.2">
      <c r="A4033" s="79">
        <v>40554</v>
      </c>
      <c r="B4033" s="77">
        <v>24665</v>
      </c>
      <c r="C4033" s="84">
        <v>135096</v>
      </c>
      <c r="E4033">
        <f t="shared" si="124"/>
        <v>2011</v>
      </c>
      <c r="F4033" s="57" t="e">
        <f>_xlfn.XLOOKUP(E4033,'Historical Metal Prices'!$L$4:$Z$4,'Historical Metal Prices'!$L$10:$Z$10)</f>
        <v>#N/A</v>
      </c>
      <c r="G4033" s="77">
        <f t="shared" si="125"/>
        <v>0</v>
      </c>
    </row>
    <row r="4034" spans="1:7" x14ac:dyDescent="0.2">
      <c r="A4034" s="79">
        <v>40553</v>
      </c>
      <c r="B4034" s="77">
        <v>23839</v>
      </c>
      <c r="C4034" s="84">
        <v>135864</v>
      </c>
      <c r="E4034">
        <f t="shared" si="124"/>
        <v>2011</v>
      </c>
      <c r="F4034" s="57" t="e">
        <f>_xlfn.XLOOKUP(E4034,'Historical Metal Prices'!$L$4:$Z$4,'Historical Metal Prices'!$L$10:$Z$10)</f>
        <v>#N/A</v>
      </c>
      <c r="G4034" s="77">
        <f t="shared" si="125"/>
        <v>0</v>
      </c>
    </row>
    <row r="4035" spans="1:7" x14ac:dyDescent="0.2">
      <c r="A4035" s="79">
        <v>40550</v>
      </c>
      <c r="B4035" s="77">
        <v>24172</v>
      </c>
      <c r="C4035" s="84">
        <v>136806</v>
      </c>
      <c r="E4035">
        <f t="shared" si="124"/>
        <v>2011</v>
      </c>
      <c r="F4035" s="57" t="e">
        <f>_xlfn.XLOOKUP(E4035,'Historical Metal Prices'!$L$4:$Z$4,'Historical Metal Prices'!$L$10:$Z$10)</f>
        <v>#N/A</v>
      </c>
      <c r="G4035" s="77">
        <f t="shared" si="125"/>
        <v>0</v>
      </c>
    </row>
    <row r="4036" spans="1:7" x14ac:dyDescent="0.2">
      <c r="A4036" s="79">
        <v>40549</v>
      </c>
      <c r="B4036" s="77">
        <v>24525</v>
      </c>
      <c r="C4036" s="84">
        <v>136896</v>
      </c>
      <c r="E4036">
        <f t="shared" si="124"/>
        <v>2011</v>
      </c>
      <c r="F4036" s="57" t="e">
        <f>_xlfn.XLOOKUP(E4036,'Historical Metal Prices'!$L$4:$Z$4,'Historical Metal Prices'!$L$10:$Z$10)</f>
        <v>#N/A</v>
      </c>
      <c r="G4036" s="77">
        <f t="shared" si="125"/>
        <v>0</v>
      </c>
    </row>
    <row r="4037" spans="1:7" x14ac:dyDescent="0.2">
      <c r="A4037" s="79">
        <v>40548</v>
      </c>
      <c r="B4037" s="77">
        <v>24710</v>
      </c>
      <c r="C4037" s="84">
        <v>137040</v>
      </c>
      <c r="E4037">
        <f t="shared" si="124"/>
        <v>2011</v>
      </c>
      <c r="F4037" s="57" t="e">
        <f>_xlfn.XLOOKUP(E4037,'Historical Metal Prices'!$L$4:$Z$4,'Historical Metal Prices'!$L$10:$Z$10)</f>
        <v>#N/A</v>
      </c>
      <c r="G4037" s="77">
        <f t="shared" si="125"/>
        <v>0</v>
      </c>
    </row>
    <row r="4038" spans="1:7" x14ac:dyDescent="0.2">
      <c r="A4038" s="79">
        <v>40547</v>
      </c>
      <c r="B4038" s="77">
        <v>25110</v>
      </c>
      <c r="C4038" s="84">
        <v>136860</v>
      </c>
      <c r="E4038">
        <f t="shared" si="124"/>
        <v>2011</v>
      </c>
      <c r="F4038" s="57" t="e">
        <f>_xlfn.XLOOKUP(E4038,'Historical Metal Prices'!$L$4:$Z$4,'Historical Metal Prices'!$L$10:$Z$10)</f>
        <v>#N/A</v>
      </c>
      <c r="G4038" s="77">
        <f t="shared" si="125"/>
        <v>0</v>
      </c>
    </row>
    <row r="4039" spans="1:7" x14ac:dyDescent="0.2">
      <c r="A4039" s="79">
        <v>40546</v>
      </c>
      <c r="B4039" s="77">
        <v>24708</v>
      </c>
      <c r="C4039" s="84">
        <v>136890</v>
      </c>
      <c r="E4039">
        <f t="shared" si="124"/>
        <v>2011</v>
      </c>
      <c r="F4039" s="57" t="e">
        <f>_xlfn.XLOOKUP(E4039,'Historical Metal Prices'!$L$4:$Z$4,'Historical Metal Prices'!$L$10:$Z$10)</f>
        <v>#N/A</v>
      </c>
      <c r="G4039" s="77">
        <f t="shared" si="125"/>
        <v>0</v>
      </c>
    </row>
    <row r="4040" spans="1:7" x14ac:dyDescent="0.2">
      <c r="A4040" s="79">
        <v>40543</v>
      </c>
      <c r="B4040" s="77">
        <v>24708</v>
      </c>
      <c r="C4040" s="84">
        <v>136890</v>
      </c>
      <c r="E4040">
        <f t="shared" si="124"/>
        <v>2010</v>
      </c>
      <c r="F4040" s="57" t="e">
        <f>_xlfn.XLOOKUP(E4040,'Historical Metal Prices'!$L$4:$Z$4,'Historical Metal Prices'!$L$10:$Z$10)</f>
        <v>#N/A</v>
      </c>
      <c r="G4040" s="77">
        <f t="shared" si="125"/>
        <v>0</v>
      </c>
    </row>
    <row r="4041" spans="1:7" x14ac:dyDescent="0.2">
      <c r="A4041" s="79">
        <v>40542</v>
      </c>
      <c r="B4041" s="77">
        <v>24258</v>
      </c>
      <c r="C4041" s="84">
        <v>135672</v>
      </c>
      <c r="E4041">
        <f t="shared" si="124"/>
        <v>2010</v>
      </c>
      <c r="F4041" s="57" t="e">
        <f>_xlfn.XLOOKUP(E4041,'Historical Metal Prices'!$L$4:$Z$4,'Historical Metal Prices'!$L$10:$Z$10)</f>
        <v>#N/A</v>
      </c>
      <c r="G4041" s="77">
        <f t="shared" si="125"/>
        <v>0</v>
      </c>
    </row>
    <row r="4042" spans="1:7" x14ac:dyDescent="0.2">
      <c r="A4042" s="79">
        <v>40541</v>
      </c>
      <c r="B4042" s="77">
        <v>23790</v>
      </c>
      <c r="C4042" s="84">
        <v>135444</v>
      </c>
      <c r="E4042">
        <f t="shared" si="124"/>
        <v>2010</v>
      </c>
      <c r="F4042" s="57" t="e">
        <f>_xlfn.XLOOKUP(E4042,'Historical Metal Prices'!$L$4:$Z$4,'Historical Metal Prices'!$L$10:$Z$10)</f>
        <v>#N/A</v>
      </c>
      <c r="G4042" s="77">
        <f t="shared" si="125"/>
        <v>0</v>
      </c>
    </row>
    <row r="4043" spans="1:7" x14ac:dyDescent="0.2">
      <c r="A4043" s="79">
        <v>40540</v>
      </c>
      <c r="B4043" s="77">
        <v>24091</v>
      </c>
      <c r="C4043" s="84">
        <v>135720</v>
      </c>
      <c r="E4043">
        <f t="shared" ref="E4043:E4106" si="126">YEAR(A4043)</f>
        <v>2010</v>
      </c>
      <c r="F4043" s="57" t="e">
        <f>_xlfn.XLOOKUP(E4043,'Historical Metal Prices'!$L$4:$Z$4,'Historical Metal Prices'!$L$10:$Z$10)</f>
        <v>#N/A</v>
      </c>
      <c r="G4043" s="77">
        <f t="shared" ref="G4043:G4106" si="127">IFERROR(B4043*(1+F4043),G4044)</f>
        <v>0</v>
      </c>
    </row>
    <row r="4044" spans="1:7" x14ac:dyDescent="0.2">
      <c r="A4044" s="79">
        <v>40539</v>
      </c>
      <c r="B4044" s="77">
        <v>24091</v>
      </c>
      <c r="C4044" s="84">
        <v>135720</v>
      </c>
      <c r="E4044">
        <f t="shared" si="126"/>
        <v>2010</v>
      </c>
      <c r="F4044" s="57" t="e">
        <f>_xlfn.XLOOKUP(E4044,'Historical Metal Prices'!$L$4:$Z$4,'Historical Metal Prices'!$L$10:$Z$10)</f>
        <v>#N/A</v>
      </c>
      <c r="G4044" s="77">
        <f t="shared" si="127"/>
        <v>0</v>
      </c>
    </row>
    <row r="4045" spans="1:7" x14ac:dyDescent="0.2">
      <c r="A4045" s="79">
        <v>40536</v>
      </c>
      <c r="B4045" s="77">
        <v>24091</v>
      </c>
      <c r="C4045" s="84">
        <v>135720</v>
      </c>
      <c r="E4045">
        <f t="shared" si="126"/>
        <v>2010</v>
      </c>
      <c r="F4045" s="57" t="e">
        <f>_xlfn.XLOOKUP(E4045,'Historical Metal Prices'!$L$4:$Z$4,'Historical Metal Prices'!$L$10:$Z$10)</f>
        <v>#N/A</v>
      </c>
      <c r="G4045" s="77">
        <f t="shared" si="127"/>
        <v>0</v>
      </c>
    </row>
    <row r="4046" spans="1:7" x14ac:dyDescent="0.2">
      <c r="A4046" s="79">
        <v>40535</v>
      </c>
      <c r="B4046" s="77">
        <v>23545</v>
      </c>
      <c r="C4046" s="84">
        <v>136878</v>
      </c>
      <c r="E4046">
        <f t="shared" si="126"/>
        <v>2010</v>
      </c>
      <c r="F4046" s="57" t="e">
        <f>_xlfn.XLOOKUP(E4046,'Historical Metal Prices'!$L$4:$Z$4,'Historical Metal Prices'!$L$10:$Z$10)</f>
        <v>#N/A</v>
      </c>
      <c r="G4046" s="77">
        <f t="shared" si="127"/>
        <v>0</v>
      </c>
    </row>
    <row r="4047" spans="1:7" x14ac:dyDescent="0.2">
      <c r="A4047" s="79">
        <v>40534</v>
      </c>
      <c r="B4047" s="77">
        <v>23991</v>
      </c>
      <c r="C4047" s="84">
        <v>136308</v>
      </c>
      <c r="E4047">
        <f t="shared" si="126"/>
        <v>2010</v>
      </c>
      <c r="F4047" s="57" t="e">
        <f>_xlfn.XLOOKUP(E4047,'Historical Metal Prices'!$L$4:$Z$4,'Historical Metal Prices'!$L$10:$Z$10)</f>
        <v>#N/A</v>
      </c>
      <c r="G4047" s="77">
        <f t="shared" si="127"/>
        <v>0</v>
      </c>
    </row>
    <row r="4048" spans="1:7" x14ac:dyDescent="0.2">
      <c r="A4048" s="79">
        <v>40533</v>
      </c>
      <c r="B4048" s="77">
        <v>24565</v>
      </c>
      <c r="C4048" s="84">
        <v>135282</v>
      </c>
      <c r="E4048">
        <f t="shared" si="126"/>
        <v>2010</v>
      </c>
      <c r="F4048" s="57" t="e">
        <f>_xlfn.XLOOKUP(E4048,'Historical Metal Prices'!$L$4:$Z$4,'Historical Metal Prices'!$L$10:$Z$10)</f>
        <v>#N/A</v>
      </c>
      <c r="G4048" s="77">
        <f t="shared" si="127"/>
        <v>0</v>
      </c>
    </row>
    <row r="4049" spans="1:7" x14ac:dyDescent="0.2">
      <c r="A4049" s="79">
        <v>40532</v>
      </c>
      <c r="B4049" s="77">
        <v>24492</v>
      </c>
      <c r="C4049" s="84">
        <v>134508</v>
      </c>
      <c r="E4049">
        <f t="shared" si="126"/>
        <v>2010</v>
      </c>
      <c r="F4049" s="57" t="e">
        <f>_xlfn.XLOOKUP(E4049,'Historical Metal Prices'!$L$4:$Z$4,'Historical Metal Prices'!$L$10:$Z$10)</f>
        <v>#N/A</v>
      </c>
      <c r="G4049" s="77">
        <f t="shared" si="127"/>
        <v>0</v>
      </c>
    </row>
    <row r="4050" spans="1:7" x14ac:dyDescent="0.2">
      <c r="A4050" s="79">
        <v>40529</v>
      </c>
      <c r="B4050" s="77">
        <v>24946</v>
      </c>
      <c r="C4050" s="84">
        <v>132810</v>
      </c>
      <c r="E4050">
        <f t="shared" si="126"/>
        <v>2010</v>
      </c>
      <c r="F4050" s="57" t="e">
        <f>_xlfn.XLOOKUP(E4050,'Historical Metal Prices'!$L$4:$Z$4,'Historical Metal Prices'!$L$10:$Z$10)</f>
        <v>#N/A</v>
      </c>
      <c r="G4050" s="77">
        <f t="shared" si="127"/>
        <v>0</v>
      </c>
    </row>
    <row r="4051" spans="1:7" x14ac:dyDescent="0.2">
      <c r="A4051" s="79">
        <v>40528</v>
      </c>
      <c r="B4051" s="77">
        <v>24645</v>
      </c>
      <c r="C4051" s="84">
        <v>131862</v>
      </c>
      <c r="E4051">
        <f t="shared" si="126"/>
        <v>2010</v>
      </c>
      <c r="F4051" s="57" t="e">
        <f>_xlfn.XLOOKUP(E4051,'Historical Metal Prices'!$L$4:$Z$4,'Historical Metal Prices'!$L$10:$Z$10)</f>
        <v>#N/A</v>
      </c>
      <c r="G4051" s="77">
        <f t="shared" si="127"/>
        <v>0</v>
      </c>
    </row>
    <row r="4052" spans="1:7" x14ac:dyDescent="0.2">
      <c r="A4052" s="79">
        <v>40527</v>
      </c>
      <c r="B4052" s="77">
        <v>24496</v>
      </c>
      <c r="C4052" s="84">
        <v>131418</v>
      </c>
      <c r="E4052">
        <f t="shared" si="126"/>
        <v>2010</v>
      </c>
      <c r="F4052" s="57" t="e">
        <f>_xlfn.XLOOKUP(E4052,'Historical Metal Prices'!$L$4:$Z$4,'Historical Metal Prices'!$L$10:$Z$10)</f>
        <v>#N/A</v>
      </c>
      <c r="G4052" s="77">
        <f t="shared" si="127"/>
        <v>0</v>
      </c>
    </row>
    <row r="4053" spans="1:7" x14ac:dyDescent="0.2">
      <c r="A4053" s="79">
        <v>40526</v>
      </c>
      <c r="B4053" s="77">
        <v>24443</v>
      </c>
      <c r="C4053" s="84">
        <v>131166</v>
      </c>
      <c r="E4053">
        <f t="shared" si="126"/>
        <v>2010</v>
      </c>
      <c r="F4053" s="57" t="e">
        <f>_xlfn.XLOOKUP(E4053,'Historical Metal Prices'!$L$4:$Z$4,'Historical Metal Prices'!$L$10:$Z$10)</f>
        <v>#N/A</v>
      </c>
      <c r="G4053" s="77">
        <f t="shared" si="127"/>
        <v>0</v>
      </c>
    </row>
    <row r="4054" spans="1:7" x14ac:dyDescent="0.2">
      <c r="A4054" s="79">
        <v>40525</v>
      </c>
      <c r="B4054" s="77">
        <v>24470</v>
      </c>
      <c r="C4054" s="84">
        <v>130974</v>
      </c>
      <c r="E4054">
        <f t="shared" si="126"/>
        <v>2010</v>
      </c>
      <c r="F4054" s="57" t="e">
        <f>_xlfn.XLOOKUP(E4054,'Historical Metal Prices'!$L$4:$Z$4,'Historical Metal Prices'!$L$10:$Z$10)</f>
        <v>#N/A</v>
      </c>
      <c r="G4054" s="77">
        <f t="shared" si="127"/>
        <v>0</v>
      </c>
    </row>
    <row r="4055" spans="1:7" x14ac:dyDescent="0.2">
      <c r="A4055" s="79">
        <v>40522</v>
      </c>
      <c r="B4055" s="77">
        <v>23918</v>
      </c>
      <c r="C4055" s="84">
        <v>131064</v>
      </c>
      <c r="E4055">
        <f t="shared" si="126"/>
        <v>2010</v>
      </c>
      <c r="F4055" s="57" t="e">
        <f>_xlfn.XLOOKUP(E4055,'Historical Metal Prices'!$L$4:$Z$4,'Historical Metal Prices'!$L$10:$Z$10)</f>
        <v>#N/A</v>
      </c>
      <c r="G4055" s="77">
        <f t="shared" si="127"/>
        <v>0</v>
      </c>
    </row>
    <row r="4056" spans="1:7" x14ac:dyDescent="0.2">
      <c r="A4056" s="79">
        <v>40521</v>
      </c>
      <c r="B4056" s="77">
        <v>23547</v>
      </c>
      <c r="C4056" s="84">
        <v>131184</v>
      </c>
      <c r="E4056">
        <f t="shared" si="126"/>
        <v>2010</v>
      </c>
      <c r="F4056" s="57" t="e">
        <f>_xlfn.XLOOKUP(E4056,'Historical Metal Prices'!$L$4:$Z$4,'Historical Metal Prices'!$L$10:$Z$10)</f>
        <v>#N/A</v>
      </c>
      <c r="G4056" s="77">
        <f t="shared" si="127"/>
        <v>0</v>
      </c>
    </row>
    <row r="4057" spans="1:7" x14ac:dyDescent="0.2">
      <c r="A4057" s="79">
        <v>40520</v>
      </c>
      <c r="B4057" s="77">
        <v>23948</v>
      </c>
      <c r="C4057" s="84">
        <v>131196</v>
      </c>
      <c r="E4057">
        <f t="shared" si="126"/>
        <v>2010</v>
      </c>
      <c r="F4057" s="57" t="e">
        <f>_xlfn.XLOOKUP(E4057,'Historical Metal Prices'!$L$4:$Z$4,'Historical Metal Prices'!$L$10:$Z$10)</f>
        <v>#N/A</v>
      </c>
      <c r="G4057" s="77">
        <f t="shared" si="127"/>
        <v>0</v>
      </c>
    </row>
    <row r="4058" spans="1:7" x14ac:dyDescent="0.2">
      <c r="A4058" s="79">
        <v>40519</v>
      </c>
      <c r="B4058" s="77">
        <v>24057</v>
      </c>
      <c r="C4058" s="84">
        <v>131592</v>
      </c>
      <c r="E4058">
        <f t="shared" si="126"/>
        <v>2010</v>
      </c>
      <c r="F4058" s="57" t="e">
        <f>_xlfn.XLOOKUP(E4058,'Historical Metal Prices'!$L$4:$Z$4,'Historical Metal Prices'!$L$10:$Z$10)</f>
        <v>#N/A</v>
      </c>
      <c r="G4058" s="77">
        <f t="shared" si="127"/>
        <v>0</v>
      </c>
    </row>
    <row r="4059" spans="1:7" x14ac:dyDescent="0.2">
      <c r="A4059" s="79">
        <v>40518</v>
      </c>
      <c r="B4059" s="77">
        <v>23572</v>
      </c>
      <c r="C4059" s="84">
        <v>131412</v>
      </c>
      <c r="E4059">
        <f t="shared" si="126"/>
        <v>2010</v>
      </c>
      <c r="F4059" s="57" t="e">
        <f>_xlfn.XLOOKUP(E4059,'Historical Metal Prices'!$L$4:$Z$4,'Historical Metal Prices'!$L$10:$Z$10)</f>
        <v>#N/A</v>
      </c>
      <c r="G4059" s="77">
        <f t="shared" si="127"/>
        <v>0</v>
      </c>
    </row>
    <row r="4060" spans="1:7" x14ac:dyDescent="0.2">
      <c r="A4060" s="79">
        <v>40515</v>
      </c>
      <c r="B4060" s="77">
        <v>23475</v>
      </c>
      <c r="C4060" s="84">
        <v>131178</v>
      </c>
      <c r="E4060">
        <f t="shared" si="126"/>
        <v>2010</v>
      </c>
      <c r="F4060" s="57" t="e">
        <f>_xlfn.XLOOKUP(E4060,'Historical Metal Prices'!$L$4:$Z$4,'Historical Metal Prices'!$L$10:$Z$10)</f>
        <v>#N/A</v>
      </c>
      <c r="G4060" s="77">
        <f t="shared" si="127"/>
        <v>0</v>
      </c>
    </row>
    <row r="4061" spans="1:7" x14ac:dyDescent="0.2">
      <c r="A4061" s="79">
        <v>40514</v>
      </c>
      <c r="B4061" s="77">
        <v>23627</v>
      </c>
      <c r="C4061" s="84">
        <v>130908</v>
      </c>
      <c r="E4061">
        <f t="shared" si="126"/>
        <v>2010</v>
      </c>
      <c r="F4061" s="57" t="e">
        <f>_xlfn.XLOOKUP(E4061,'Historical Metal Prices'!$L$4:$Z$4,'Historical Metal Prices'!$L$10:$Z$10)</f>
        <v>#N/A</v>
      </c>
      <c r="G4061" s="77">
        <f t="shared" si="127"/>
        <v>0</v>
      </c>
    </row>
    <row r="4062" spans="1:7" x14ac:dyDescent="0.2">
      <c r="A4062" s="79">
        <v>40513</v>
      </c>
      <c r="B4062" s="77">
        <v>23507</v>
      </c>
      <c r="C4062" s="84">
        <v>130788</v>
      </c>
      <c r="E4062">
        <f t="shared" si="126"/>
        <v>2010</v>
      </c>
      <c r="F4062" s="57" t="e">
        <f>_xlfn.XLOOKUP(E4062,'Historical Metal Prices'!$L$4:$Z$4,'Historical Metal Prices'!$L$10:$Z$10)</f>
        <v>#N/A</v>
      </c>
      <c r="G4062" s="77">
        <f t="shared" si="127"/>
        <v>0</v>
      </c>
    </row>
    <row r="4063" spans="1:7" x14ac:dyDescent="0.2">
      <c r="A4063" s="79">
        <v>40512</v>
      </c>
      <c r="B4063" s="77">
        <v>22998</v>
      </c>
      <c r="C4063" s="84">
        <v>131802</v>
      </c>
      <c r="E4063">
        <f t="shared" si="126"/>
        <v>2010</v>
      </c>
      <c r="F4063" s="57" t="e">
        <f>_xlfn.XLOOKUP(E4063,'Historical Metal Prices'!$L$4:$Z$4,'Historical Metal Prices'!$L$10:$Z$10)</f>
        <v>#N/A</v>
      </c>
      <c r="G4063" s="77">
        <f t="shared" si="127"/>
        <v>0</v>
      </c>
    </row>
    <row r="4064" spans="1:7" x14ac:dyDescent="0.2">
      <c r="A4064" s="79">
        <v>40511</v>
      </c>
      <c r="B4064" s="77">
        <v>22372</v>
      </c>
      <c r="C4064" s="84">
        <v>130866</v>
      </c>
      <c r="E4064">
        <f t="shared" si="126"/>
        <v>2010</v>
      </c>
      <c r="F4064" s="57" t="e">
        <f>_xlfn.XLOOKUP(E4064,'Historical Metal Prices'!$L$4:$Z$4,'Historical Metal Prices'!$L$10:$Z$10)</f>
        <v>#N/A</v>
      </c>
      <c r="G4064" s="77">
        <f t="shared" si="127"/>
        <v>0</v>
      </c>
    </row>
    <row r="4065" spans="1:7" x14ac:dyDescent="0.2">
      <c r="A4065" s="79">
        <v>40508</v>
      </c>
      <c r="B4065" s="77">
        <v>22502</v>
      </c>
      <c r="C4065" s="84">
        <v>130908</v>
      </c>
      <c r="E4065">
        <f t="shared" si="126"/>
        <v>2010</v>
      </c>
      <c r="F4065" s="57" t="e">
        <f>_xlfn.XLOOKUP(E4065,'Historical Metal Prices'!$L$4:$Z$4,'Historical Metal Prices'!$L$10:$Z$10)</f>
        <v>#N/A</v>
      </c>
      <c r="G4065" s="77">
        <f t="shared" si="127"/>
        <v>0</v>
      </c>
    </row>
    <row r="4066" spans="1:7" x14ac:dyDescent="0.2">
      <c r="A4066" s="79">
        <v>40507</v>
      </c>
      <c r="B4066" s="77">
        <v>22777</v>
      </c>
      <c r="C4066" s="84">
        <v>131472</v>
      </c>
      <c r="E4066">
        <f t="shared" si="126"/>
        <v>2010</v>
      </c>
      <c r="F4066" s="57" t="e">
        <f>_xlfn.XLOOKUP(E4066,'Historical Metal Prices'!$L$4:$Z$4,'Historical Metal Prices'!$L$10:$Z$10)</f>
        <v>#N/A</v>
      </c>
      <c r="G4066" s="77">
        <f t="shared" si="127"/>
        <v>0</v>
      </c>
    </row>
    <row r="4067" spans="1:7" x14ac:dyDescent="0.2">
      <c r="A4067" s="79">
        <v>40506</v>
      </c>
      <c r="B4067" s="77">
        <v>22445</v>
      </c>
      <c r="C4067" s="84">
        <v>130518</v>
      </c>
      <c r="E4067">
        <f t="shared" si="126"/>
        <v>2010</v>
      </c>
      <c r="F4067" s="57" t="e">
        <f>_xlfn.XLOOKUP(E4067,'Historical Metal Prices'!$L$4:$Z$4,'Historical Metal Prices'!$L$10:$Z$10)</f>
        <v>#N/A</v>
      </c>
      <c r="G4067" s="77">
        <f t="shared" si="127"/>
        <v>0</v>
      </c>
    </row>
    <row r="4068" spans="1:7" x14ac:dyDescent="0.2">
      <c r="A4068" s="79">
        <v>40505</v>
      </c>
      <c r="B4068" s="77">
        <v>21546</v>
      </c>
      <c r="C4068" s="84">
        <v>130434</v>
      </c>
      <c r="E4068">
        <f t="shared" si="126"/>
        <v>2010</v>
      </c>
      <c r="F4068" s="57" t="e">
        <f>_xlfn.XLOOKUP(E4068,'Historical Metal Prices'!$L$4:$Z$4,'Historical Metal Prices'!$L$10:$Z$10)</f>
        <v>#N/A</v>
      </c>
      <c r="G4068" s="77">
        <f t="shared" si="127"/>
        <v>0</v>
      </c>
    </row>
    <row r="4069" spans="1:7" x14ac:dyDescent="0.2">
      <c r="A4069" s="79">
        <v>40504</v>
      </c>
      <c r="B4069" s="77">
        <v>21540</v>
      </c>
      <c r="C4069" s="84">
        <v>130818</v>
      </c>
      <c r="E4069">
        <f t="shared" si="126"/>
        <v>2010</v>
      </c>
      <c r="F4069" s="57" t="e">
        <f>_xlfn.XLOOKUP(E4069,'Historical Metal Prices'!$L$4:$Z$4,'Historical Metal Prices'!$L$10:$Z$10)</f>
        <v>#N/A</v>
      </c>
      <c r="G4069" s="77">
        <f t="shared" si="127"/>
        <v>0</v>
      </c>
    </row>
    <row r="4070" spans="1:7" x14ac:dyDescent="0.2">
      <c r="A4070" s="79">
        <v>40501</v>
      </c>
      <c r="B4070" s="77">
        <v>21790</v>
      </c>
      <c r="C4070" s="84">
        <v>130014</v>
      </c>
      <c r="E4070">
        <f t="shared" si="126"/>
        <v>2010</v>
      </c>
      <c r="F4070" s="57" t="e">
        <f>_xlfn.XLOOKUP(E4070,'Historical Metal Prices'!$L$4:$Z$4,'Historical Metal Prices'!$L$10:$Z$10)</f>
        <v>#N/A</v>
      </c>
      <c r="G4070" s="77">
        <f t="shared" si="127"/>
        <v>0</v>
      </c>
    </row>
    <row r="4071" spans="1:7" x14ac:dyDescent="0.2">
      <c r="A4071" s="79">
        <v>40500</v>
      </c>
      <c r="B4071" s="77">
        <v>21788</v>
      </c>
      <c r="C4071" s="84">
        <v>130104</v>
      </c>
      <c r="E4071">
        <f t="shared" si="126"/>
        <v>2010</v>
      </c>
      <c r="F4071" s="57" t="e">
        <f>_xlfn.XLOOKUP(E4071,'Historical Metal Prices'!$L$4:$Z$4,'Historical Metal Prices'!$L$10:$Z$10)</f>
        <v>#N/A</v>
      </c>
      <c r="G4071" s="77">
        <f t="shared" si="127"/>
        <v>0</v>
      </c>
    </row>
    <row r="4072" spans="1:7" x14ac:dyDescent="0.2">
      <c r="A4072" s="79">
        <v>40499</v>
      </c>
      <c r="B4072" s="77">
        <v>21485</v>
      </c>
      <c r="C4072" s="84">
        <v>130110</v>
      </c>
      <c r="E4072">
        <f t="shared" si="126"/>
        <v>2010</v>
      </c>
      <c r="F4072" s="57" t="e">
        <f>_xlfn.XLOOKUP(E4072,'Historical Metal Prices'!$L$4:$Z$4,'Historical Metal Prices'!$L$10:$Z$10)</f>
        <v>#N/A</v>
      </c>
      <c r="G4072" s="77">
        <f t="shared" si="127"/>
        <v>0</v>
      </c>
    </row>
    <row r="4073" spans="1:7" x14ac:dyDescent="0.2">
      <c r="A4073" s="79">
        <v>40498</v>
      </c>
      <c r="B4073" s="77">
        <v>20753</v>
      </c>
      <c r="C4073" s="84">
        <v>130146</v>
      </c>
      <c r="E4073">
        <f t="shared" si="126"/>
        <v>2010</v>
      </c>
      <c r="F4073" s="57" t="e">
        <f>_xlfn.XLOOKUP(E4073,'Historical Metal Prices'!$L$4:$Z$4,'Historical Metal Prices'!$L$10:$Z$10)</f>
        <v>#N/A</v>
      </c>
      <c r="G4073" s="77">
        <f t="shared" si="127"/>
        <v>0</v>
      </c>
    </row>
    <row r="4074" spans="1:7" x14ac:dyDescent="0.2">
      <c r="A4074" s="79">
        <v>40497</v>
      </c>
      <c r="B4074" s="77">
        <v>22283</v>
      </c>
      <c r="C4074" s="84">
        <v>130686</v>
      </c>
      <c r="E4074">
        <f t="shared" si="126"/>
        <v>2010</v>
      </c>
      <c r="F4074" s="57" t="e">
        <f>_xlfn.XLOOKUP(E4074,'Historical Metal Prices'!$L$4:$Z$4,'Historical Metal Prices'!$L$10:$Z$10)</f>
        <v>#N/A</v>
      </c>
      <c r="G4074" s="77">
        <f t="shared" si="127"/>
        <v>0</v>
      </c>
    </row>
    <row r="4075" spans="1:7" x14ac:dyDescent="0.2">
      <c r="A4075" s="79">
        <v>40494</v>
      </c>
      <c r="B4075" s="77">
        <v>22614</v>
      </c>
      <c r="C4075" s="84">
        <v>130422</v>
      </c>
      <c r="E4075">
        <f t="shared" si="126"/>
        <v>2010</v>
      </c>
      <c r="F4075" s="57" t="e">
        <f>_xlfn.XLOOKUP(E4075,'Historical Metal Prices'!$L$4:$Z$4,'Historical Metal Prices'!$L$10:$Z$10)</f>
        <v>#N/A</v>
      </c>
      <c r="G4075" s="77">
        <f t="shared" si="127"/>
        <v>0</v>
      </c>
    </row>
    <row r="4076" spans="1:7" x14ac:dyDescent="0.2">
      <c r="A4076" s="79">
        <v>40493</v>
      </c>
      <c r="B4076" s="77">
        <v>23930</v>
      </c>
      <c r="C4076" s="84">
        <v>130356</v>
      </c>
      <c r="E4076">
        <f t="shared" si="126"/>
        <v>2010</v>
      </c>
      <c r="F4076" s="57" t="e">
        <f>_xlfn.XLOOKUP(E4076,'Historical Metal Prices'!$L$4:$Z$4,'Historical Metal Prices'!$L$10:$Z$10)</f>
        <v>#N/A</v>
      </c>
      <c r="G4076" s="77">
        <f t="shared" si="127"/>
        <v>0</v>
      </c>
    </row>
    <row r="4077" spans="1:7" x14ac:dyDescent="0.2">
      <c r="A4077" s="79">
        <v>40492</v>
      </c>
      <c r="B4077" s="77">
        <v>24085</v>
      </c>
      <c r="C4077" s="84">
        <v>130116</v>
      </c>
      <c r="E4077">
        <f t="shared" si="126"/>
        <v>2010</v>
      </c>
      <c r="F4077" s="57" t="e">
        <f>_xlfn.XLOOKUP(E4077,'Historical Metal Prices'!$L$4:$Z$4,'Historical Metal Prices'!$L$10:$Z$10)</f>
        <v>#N/A</v>
      </c>
      <c r="G4077" s="77">
        <f t="shared" si="127"/>
        <v>0</v>
      </c>
    </row>
    <row r="4078" spans="1:7" x14ac:dyDescent="0.2">
      <c r="A4078" s="79">
        <v>40491</v>
      </c>
      <c r="B4078" s="77">
        <v>24552</v>
      </c>
      <c r="C4078" s="84">
        <v>129834</v>
      </c>
      <c r="E4078">
        <f t="shared" si="126"/>
        <v>2010</v>
      </c>
      <c r="F4078" s="57" t="e">
        <f>_xlfn.XLOOKUP(E4078,'Historical Metal Prices'!$L$4:$Z$4,'Historical Metal Prices'!$L$10:$Z$10)</f>
        <v>#N/A</v>
      </c>
      <c r="G4078" s="77">
        <f t="shared" si="127"/>
        <v>0</v>
      </c>
    </row>
    <row r="4079" spans="1:7" x14ac:dyDescent="0.2">
      <c r="A4079" s="79">
        <v>40490</v>
      </c>
      <c r="B4079" s="77">
        <v>24058</v>
      </c>
      <c r="C4079" s="84">
        <v>129678</v>
      </c>
      <c r="E4079">
        <f t="shared" si="126"/>
        <v>2010</v>
      </c>
      <c r="F4079" s="57" t="e">
        <f>_xlfn.XLOOKUP(E4079,'Historical Metal Prices'!$L$4:$Z$4,'Historical Metal Prices'!$L$10:$Z$10)</f>
        <v>#N/A</v>
      </c>
      <c r="G4079" s="77">
        <f t="shared" si="127"/>
        <v>0</v>
      </c>
    </row>
    <row r="4080" spans="1:7" x14ac:dyDescent="0.2">
      <c r="A4080" s="79">
        <v>40487</v>
      </c>
      <c r="B4080" s="77">
        <v>24389</v>
      </c>
      <c r="C4080" s="84">
        <v>129216</v>
      </c>
      <c r="E4080">
        <f t="shared" si="126"/>
        <v>2010</v>
      </c>
      <c r="F4080" s="57" t="e">
        <f>_xlfn.XLOOKUP(E4080,'Historical Metal Prices'!$L$4:$Z$4,'Historical Metal Prices'!$L$10:$Z$10)</f>
        <v>#N/A</v>
      </c>
      <c r="G4080" s="77">
        <f t="shared" si="127"/>
        <v>0</v>
      </c>
    </row>
    <row r="4081" spans="1:7" x14ac:dyDescent="0.2">
      <c r="A4081" s="79">
        <v>40486</v>
      </c>
      <c r="B4081" s="77">
        <v>24434</v>
      </c>
      <c r="C4081" s="84">
        <v>129102</v>
      </c>
      <c r="E4081">
        <f t="shared" si="126"/>
        <v>2010</v>
      </c>
      <c r="F4081" s="57" t="e">
        <f>_xlfn.XLOOKUP(E4081,'Historical Metal Prices'!$L$4:$Z$4,'Historical Metal Prices'!$L$10:$Z$10)</f>
        <v>#N/A</v>
      </c>
      <c r="G4081" s="77">
        <f t="shared" si="127"/>
        <v>0</v>
      </c>
    </row>
    <row r="4082" spans="1:7" x14ac:dyDescent="0.2">
      <c r="A4082" s="79">
        <v>40485</v>
      </c>
      <c r="B4082" s="77">
        <v>23478</v>
      </c>
      <c r="C4082" s="84">
        <v>129126</v>
      </c>
      <c r="E4082">
        <f t="shared" si="126"/>
        <v>2010</v>
      </c>
      <c r="F4082" s="57" t="e">
        <f>_xlfn.XLOOKUP(E4082,'Historical Metal Prices'!$L$4:$Z$4,'Historical Metal Prices'!$L$10:$Z$10)</f>
        <v>#N/A</v>
      </c>
      <c r="G4082" s="77">
        <f t="shared" si="127"/>
        <v>0</v>
      </c>
    </row>
    <row r="4083" spans="1:7" x14ac:dyDescent="0.2">
      <c r="A4083" s="79">
        <v>40484</v>
      </c>
      <c r="B4083" s="77">
        <v>23405</v>
      </c>
      <c r="C4083" s="84">
        <v>128730</v>
      </c>
      <c r="E4083">
        <f t="shared" si="126"/>
        <v>2010</v>
      </c>
      <c r="F4083" s="57" t="e">
        <f>_xlfn.XLOOKUP(E4083,'Historical Metal Prices'!$L$4:$Z$4,'Historical Metal Prices'!$L$10:$Z$10)</f>
        <v>#N/A</v>
      </c>
      <c r="G4083" s="77">
        <f t="shared" si="127"/>
        <v>0</v>
      </c>
    </row>
    <row r="4084" spans="1:7" x14ac:dyDescent="0.2">
      <c r="A4084" s="79">
        <v>40483</v>
      </c>
      <c r="B4084" s="77">
        <v>23173</v>
      </c>
      <c r="C4084" s="84">
        <v>128802</v>
      </c>
      <c r="E4084">
        <f t="shared" si="126"/>
        <v>2010</v>
      </c>
      <c r="F4084" s="57" t="e">
        <f>_xlfn.XLOOKUP(E4084,'Historical Metal Prices'!$L$4:$Z$4,'Historical Metal Prices'!$L$10:$Z$10)</f>
        <v>#N/A</v>
      </c>
      <c r="G4084" s="77">
        <f t="shared" si="127"/>
        <v>0</v>
      </c>
    </row>
    <row r="4085" spans="1:7" x14ac:dyDescent="0.2">
      <c r="A4085" s="79">
        <v>40480</v>
      </c>
      <c r="B4085" s="77">
        <v>22918</v>
      </c>
      <c r="C4085" s="84">
        <v>129144</v>
      </c>
      <c r="E4085">
        <f t="shared" si="126"/>
        <v>2010</v>
      </c>
      <c r="F4085" s="57" t="e">
        <f>_xlfn.XLOOKUP(E4085,'Historical Metal Prices'!$L$4:$Z$4,'Historical Metal Prices'!$L$10:$Z$10)</f>
        <v>#N/A</v>
      </c>
      <c r="G4085" s="77">
        <f t="shared" si="127"/>
        <v>0</v>
      </c>
    </row>
    <row r="4086" spans="1:7" x14ac:dyDescent="0.2">
      <c r="A4086" s="79">
        <v>40479</v>
      </c>
      <c r="B4086" s="77">
        <v>23029</v>
      </c>
      <c r="C4086" s="84">
        <v>128160</v>
      </c>
      <c r="E4086">
        <f t="shared" si="126"/>
        <v>2010</v>
      </c>
      <c r="F4086" s="57" t="e">
        <f>_xlfn.XLOOKUP(E4086,'Historical Metal Prices'!$L$4:$Z$4,'Historical Metal Prices'!$L$10:$Z$10)</f>
        <v>#N/A</v>
      </c>
      <c r="G4086" s="77">
        <f t="shared" si="127"/>
        <v>0</v>
      </c>
    </row>
    <row r="4087" spans="1:7" x14ac:dyDescent="0.2">
      <c r="A4087" s="79">
        <v>40478</v>
      </c>
      <c r="B4087" s="77">
        <v>22734</v>
      </c>
      <c r="C4087" s="84">
        <v>128262</v>
      </c>
      <c r="E4087">
        <f t="shared" si="126"/>
        <v>2010</v>
      </c>
      <c r="F4087" s="57" t="e">
        <f>_xlfn.XLOOKUP(E4087,'Historical Metal Prices'!$L$4:$Z$4,'Historical Metal Prices'!$L$10:$Z$10)</f>
        <v>#N/A</v>
      </c>
      <c r="G4087" s="77">
        <f t="shared" si="127"/>
        <v>0</v>
      </c>
    </row>
    <row r="4088" spans="1:7" x14ac:dyDescent="0.2">
      <c r="A4088" s="79">
        <v>40477</v>
      </c>
      <c r="B4088" s="77">
        <v>23230</v>
      </c>
      <c r="C4088" s="84">
        <v>126972</v>
      </c>
      <c r="E4088">
        <f t="shared" si="126"/>
        <v>2010</v>
      </c>
      <c r="F4088" s="57" t="e">
        <f>_xlfn.XLOOKUP(E4088,'Historical Metal Prices'!$L$4:$Z$4,'Historical Metal Prices'!$L$10:$Z$10)</f>
        <v>#N/A</v>
      </c>
      <c r="G4088" s="77">
        <f t="shared" si="127"/>
        <v>0</v>
      </c>
    </row>
    <row r="4089" spans="1:7" x14ac:dyDescent="0.2">
      <c r="A4089" s="79">
        <v>40476</v>
      </c>
      <c r="B4089" s="77">
        <v>23505.8</v>
      </c>
      <c r="C4089" s="84">
        <v>127254</v>
      </c>
      <c r="E4089">
        <f t="shared" si="126"/>
        <v>2010</v>
      </c>
      <c r="F4089" s="57" t="e">
        <f>_xlfn.XLOOKUP(E4089,'Historical Metal Prices'!$L$4:$Z$4,'Historical Metal Prices'!$L$10:$Z$10)</f>
        <v>#N/A</v>
      </c>
      <c r="G4089" s="77">
        <f t="shared" si="127"/>
        <v>0</v>
      </c>
    </row>
    <row r="4090" spans="1:7" x14ac:dyDescent="0.2">
      <c r="A4090" s="79">
        <v>40473</v>
      </c>
      <c r="B4090" s="77">
        <v>23160</v>
      </c>
      <c r="C4090" s="84">
        <v>126768</v>
      </c>
      <c r="E4090">
        <f t="shared" si="126"/>
        <v>2010</v>
      </c>
      <c r="F4090" s="57" t="e">
        <f>_xlfn.XLOOKUP(E4090,'Historical Metal Prices'!$L$4:$Z$4,'Historical Metal Prices'!$L$10:$Z$10)</f>
        <v>#N/A</v>
      </c>
      <c r="G4090" s="77">
        <f t="shared" si="127"/>
        <v>0</v>
      </c>
    </row>
    <row r="4091" spans="1:7" x14ac:dyDescent="0.2">
      <c r="A4091" s="79">
        <v>40472</v>
      </c>
      <c r="B4091" s="77">
        <v>23485</v>
      </c>
      <c r="C4091" s="84">
        <v>125670</v>
      </c>
      <c r="E4091">
        <f t="shared" si="126"/>
        <v>2010</v>
      </c>
      <c r="F4091" s="57" t="e">
        <f>_xlfn.XLOOKUP(E4091,'Historical Metal Prices'!$L$4:$Z$4,'Historical Metal Prices'!$L$10:$Z$10)</f>
        <v>#N/A</v>
      </c>
      <c r="G4091" s="77">
        <f t="shared" si="127"/>
        <v>0</v>
      </c>
    </row>
    <row r="4092" spans="1:7" x14ac:dyDescent="0.2">
      <c r="A4092" s="79">
        <v>40471</v>
      </c>
      <c r="B4092" s="77">
        <v>23879</v>
      </c>
      <c r="C4092" s="84">
        <v>124836</v>
      </c>
      <c r="E4092">
        <f t="shared" si="126"/>
        <v>2010</v>
      </c>
      <c r="F4092" s="57" t="e">
        <f>_xlfn.XLOOKUP(E4092,'Historical Metal Prices'!$L$4:$Z$4,'Historical Metal Prices'!$L$10:$Z$10)</f>
        <v>#N/A</v>
      </c>
      <c r="G4092" s="77">
        <f t="shared" si="127"/>
        <v>0</v>
      </c>
    </row>
    <row r="4093" spans="1:7" x14ac:dyDescent="0.2">
      <c r="A4093" s="79">
        <v>40470</v>
      </c>
      <c r="B4093" s="77">
        <v>23406</v>
      </c>
      <c r="C4093" s="84">
        <v>124572</v>
      </c>
      <c r="E4093">
        <f t="shared" si="126"/>
        <v>2010</v>
      </c>
      <c r="F4093" s="57" t="e">
        <f>_xlfn.XLOOKUP(E4093,'Historical Metal Prices'!$L$4:$Z$4,'Historical Metal Prices'!$L$10:$Z$10)</f>
        <v>#N/A</v>
      </c>
      <c r="G4093" s="77">
        <f t="shared" si="127"/>
        <v>0</v>
      </c>
    </row>
    <row r="4094" spans="1:7" x14ac:dyDescent="0.2">
      <c r="A4094" s="79">
        <v>40469</v>
      </c>
      <c r="B4094" s="77">
        <v>23751</v>
      </c>
      <c r="C4094" s="84">
        <v>124104</v>
      </c>
      <c r="E4094">
        <f t="shared" si="126"/>
        <v>2010</v>
      </c>
      <c r="F4094" s="57" t="e">
        <f>_xlfn.XLOOKUP(E4094,'Historical Metal Prices'!$L$4:$Z$4,'Historical Metal Prices'!$L$10:$Z$10)</f>
        <v>#N/A</v>
      </c>
      <c r="G4094" s="77">
        <f t="shared" si="127"/>
        <v>0</v>
      </c>
    </row>
    <row r="4095" spans="1:7" x14ac:dyDescent="0.2">
      <c r="A4095" s="79">
        <v>40466</v>
      </c>
      <c r="B4095" s="77">
        <v>23985.5</v>
      </c>
      <c r="C4095" s="84">
        <v>123822</v>
      </c>
      <c r="E4095">
        <f t="shared" si="126"/>
        <v>2010</v>
      </c>
      <c r="F4095" s="57" t="e">
        <f>_xlfn.XLOOKUP(E4095,'Historical Metal Prices'!$L$4:$Z$4,'Historical Metal Prices'!$L$10:$Z$10)</f>
        <v>#N/A</v>
      </c>
      <c r="G4095" s="77">
        <f t="shared" si="127"/>
        <v>0</v>
      </c>
    </row>
    <row r="4096" spans="1:7" x14ac:dyDescent="0.2">
      <c r="A4096" s="79">
        <v>40465</v>
      </c>
      <c r="B4096" s="77">
        <v>24259</v>
      </c>
      <c r="C4096" s="84">
        <v>124056</v>
      </c>
      <c r="E4096">
        <f t="shared" si="126"/>
        <v>2010</v>
      </c>
      <c r="F4096" s="57" t="e">
        <f>_xlfn.XLOOKUP(E4096,'Historical Metal Prices'!$L$4:$Z$4,'Historical Metal Prices'!$L$10:$Z$10)</f>
        <v>#N/A</v>
      </c>
      <c r="G4096" s="77">
        <f t="shared" si="127"/>
        <v>0</v>
      </c>
    </row>
    <row r="4097" spans="1:7" x14ac:dyDescent="0.2">
      <c r="A4097" s="79">
        <v>40464</v>
      </c>
      <c r="B4097" s="77">
        <v>24355</v>
      </c>
      <c r="C4097" s="84">
        <v>124176</v>
      </c>
      <c r="E4097">
        <f t="shared" si="126"/>
        <v>2010</v>
      </c>
      <c r="F4097" s="57" t="e">
        <f>_xlfn.XLOOKUP(E4097,'Historical Metal Prices'!$L$4:$Z$4,'Historical Metal Prices'!$L$10:$Z$10)</f>
        <v>#N/A</v>
      </c>
      <c r="G4097" s="77">
        <f t="shared" si="127"/>
        <v>0</v>
      </c>
    </row>
    <row r="4098" spans="1:7" x14ac:dyDescent="0.2">
      <c r="A4098" s="79">
        <v>40463</v>
      </c>
      <c r="B4098" s="77">
        <v>24009</v>
      </c>
      <c r="C4098" s="84">
        <v>124140</v>
      </c>
      <c r="E4098">
        <f t="shared" si="126"/>
        <v>2010</v>
      </c>
      <c r="F4098" s="57" t="e">
        <f>_xlfn.XLOOKUP(E4098,'Historical Metal Prices'!$L$4:$Z$4,'Historical Metal Prices'!$L$10:$Z$10)</f>
        <v>#N/A</v>
      </c>
      <c r="G4098" s="77">
        <f t="shared" si="127"/>
        <v>0</v>
      </c>
    </row>
    <row r="4099" spans="1:7" x14ac:dyDescent="0.2">
      <c r="A4099" s="79">
        <v>40462</v>
      </c>
      <c r="B4099" s="77">
        <v>24285</v>
      </c>
      <c r="C4099" s="84">
        <v>123714</v>
      </c>
      <c r="E4099">
        <f t="shared" si="126"/>
        <v>2010</v>
      </c>
      <c r="F4099" s="57" t="e">
        <f>_xlfn.XLOOKUP(E4099,'Historical Metal Prices'!$L$4:$Z$4,'Historical Metal Prices'!$L$10:$Z$10)</f>
        <v>#N/A</v>
      </c>
      <c r="G4099" s="77">
        <f t="shared" si="127"/>
        <v>0</v>
      </c>
    </row>
    <row r="4100" spans="1:7" x14ac:dyDescent="0.2">
      <c r="A4100" s="79">
        <v>40459</v>
      </c>
      <c r="B4100" s="77">
        <v>24361</v>
      </c>
      <c r="C4100" s="84">
        <v>123474</v>
      </c>
      <c r="E4100">
        <f t="shared" si="126"/>
        <v>2010</v>
      </c>
      <c r="F4100" s="57" t="e">
        <f>_xlfn.XLOOKUP(E4100,'Historical Metal Prices'!$L$4:$Z$4,'Historical Metal Prices'!$L$10:$Z$10)</f>
        <v>#N/A</v>
      </c>
      <c r="G4100" s="77">
        <f t="shared" si="127"/>
        <v>0</v>
      </c>
    </row>
    <row r="4101" spans="1:7" x14ac:dyDescent="0.2">
      <c r="A4101" s="79">
        <v>40458</v>
      </c>
      <c r="B4101" s="77">
        <v>23864</v>
      </c>
      <c r="C4101" s="84">
        <v>123222</v>
      </c>
      <c r="E4101">
        <f t="shared" si="126"/>
        <v>2010</v>
      </c>
      <c r="F4101" s="57" t="e">
        <f>_xlfn.XLOOKUP(E4101,'Historical Metal Prices'!$L$4:$Z$4,'Historical Metal Prices'!$L$10:$Z$10)</f>
        <v>#N/A</v>
      </c>
      <c r="G4101" s="77">
        <f t="shared" si="127"/>
        <v>0</v>
      </c>
    </row>
    <row r="4102" spans="1:7" x14ac:dyDescent="0.2">
      <c r="A4102" s="79">
        <v>40457</v>
      </c>
      <c r="B4102" s="77">
        <v>24778</v>
      </c>
      <c r="C4102" s="84">
        <v>122994</v>
      </c>
      <c r="E4102">
        <f t="shared" si="126"/>
        <v>2010</v>
      </c>
      <c r="F4102" s="57" t="e">
        <f>_xlfn.XLOOKUP(E4102,'Historical Metal Prices'!$L$4:$Z$4,'Historical Metal Prices'!$L$10:$Z$10)</f>
        <v>#N/A</v>
      </c>
      <c r="G4102" s="77">
        <f t="shared" si="127"/>
        <v>0</v>
      </c>
    </row>
    <row r="4103" spans="1:7" x14ac:dyDescent="0.2">
      <c r="A4103" s="79">
        <v>40456</v>
      </c>
      <c r="B4103" s="77">
        <v>24706</v>
      </c>
      <c r="C4103" s="84">
        <v>123132</v>
      </c>
      <c r="E4103">
        <f t="shared" si="126"/>
        <v>2010</v>
      </c>
      <c r="F4103" s="57" t="e">
        <f>_xlfn.XLOOKUP(E4103,'Historical Metal Prices'!$L$4:$Z$4,'Historical Metal Prices'!$L$10:$Z$10)</f>
        <v>#N/A</v>
      </c>
      <c r="G4103" s="77">
        <f t="shared" si="127"/>
        <v>0</v>
      </c>
    </row>
    <row r="4104" spans="1:7" x14ac:dyDescent="0.2">
      <c r="A4104" s="79">
        <v>40455</v>
      </c>
      <c r="B4104" s="77">
        <v>24118</v>
      </c>
      <c r="C4104" s="84">
        <v>123270</v>
      </c>
      <c r="E4104">
        <f t="shared" si="126"/>
        <v>2010</v>
      </c>
      <c r="F4104" s="57" t="e">
        <f>_xlfn.XLOOKUP(E4104,'Historical Metal Prices'!$L$4:$Z$4,'Historical Metal Prices'!$L$10:$Z$10)</f>
        <v>#N/A</v>
      </c>
      <c r="G4104" s="77">
        <f t="shared" si="127"/>
        <v>0</v>
      </c>
    </row>
    <row r="4105" spans="1:7" x14ac:dyDescent="0.2">
      <c r="A4105" s="79">
        <v>40452</v>
      </c>
      <c r="B4105" s="77">
        <v>23849</v>
      </c>
      <c r="C4105" s="84">
        <v>123540</v>
      </c>
      <c r="E4105">
        <f t="shared" si="126"/>
        <v>2010</v>
      </c>
      <c r="F4105" s="57" t="e">
        <f>_xlfn.XLOOKUP(E4105,'Historical Metal Prices'!$L$4:$Z$4,'Historical Metal Prices'!$L$10:$Z$10)</f>
        <v>#N/A</v>
      </c>
      <c r="G4105" s="77">
        <f t="shared" si="127"/>
        <v>0</v>
      </c>
    </row>
    <row r="4106" spans="1:7" x14ac:dyDescent="0.2">
      <c r="A4106" s="79">
        <v>40451</v>
      </c>
      <c r="B4106" s="77">
        <v>23406</v>
      </c>
      <c r="C4106" s="84">
        <v>123594</v>
      </c>
      <c r="E4106">
        <f t="shared" si="126"/>
        <v>2010</v>
      </c>
      <c r="F4106" s="57" t="e">
        <f>_xlfn.XLOOKUP(E4106,'Historical Metal Prices'!$L$4:$Z$4,'Historical Metal Prices'!$L$10:$Z$10)</f>
        <v>#N/A</v>
      </c>
      <c r="G4106" s="77">
        <f t="shared" si="127"/>
        <v>0</v>
      </c>
    </row>
    <row r="4107" spans="1:7" x14ac:dyDescent="0.2">
      <c r="A4107" s="79">
        <v>40450</v>
      </c>
      <c r="B4107" s="77">
        <v>23364</v>
      </c>
      <c r="C4107" s="84">
        <v>122556</v>
      </c>
      <c r="E4107">
        <f t="shared" ref="E4107:E4170" si="128">YEAR(A4107)</f>
        <v>2010</v>
      </c>
      <c r="F4107" s="57" t="e">
        <f>_xlfn.XLOOKUP(E4107,'Historical Metal Prices'!$L$4:$Z$4,'Historical Metal Prices'!$L$10:$Z$10)</f>
        <v>#N/A</v>
      </c>
      <c r="G4107" s="77">
        <f t="shared" ref="G4107:G4170" si="129">IFERROR(B4107*(1+F4107),G4108)</f>
        <v>0</v>
      </c>
    </row>
    <row r="4108" spans="1:7" x14ac:dyDescent="0.2">
      <c r="A4108" s="79">
        <v>40449</v>
      </c>
      <c r="B4108" s="77">
        <v>23197</v>
      </c>
      <c r="C4108" s="84">
        <v>122658</v>
      </c>
      <c r="E4108">
        <f t="shared" si="128"/>
        <v>2010</v>
      </c>
      <c r="F4108" s="57" t="e">
        <f>_xlfn.XLOOKUP(E4108,'Historical Metal Prices'!$L$4:$Z$4,'Historical Metal Prices'!$L$10:$Z$10)</f>
        <v>#N/A</v>
      </c>
      <c r="G4108" s="77">
        <f t="shared" si="129"/>
        <v>0</v>
      </c>
    </row>
    <row r="4109" spans="1:7" x14ac:dyDescent="0.2">
      <c r="A4109" s="79">
        <v>40448</v>
      </c>
      <c r="B4109" s="77">
        <v>23117</v>
      </c>
      <c r="C4109" s="84">
        <v>122208</v>
      </c>
      <c r="E4109">
        <f t="shared" si="128"/>
        <v>2010</v>
      </c>
      <c r="F4109" s="57" t="e">
        <f>_xlfn.XLOOKUP(E4109,'Historical Metal Prices'!$L$4:$Z$4,'Historical Metal Prices'!$L$10:$Z$10)</f>
        <v>#N/A</v>
      </c>
      <c r="G4109" s="77">
        <f t="shared" si="129"/>
        <v>0</v>
      </c>
    </row>
    <row r="4110" spans="1:7" x14ac:dyDescent="0.2">
      <c r="A4110" s="79">
        <v>40445</v>
      </c>
      <c r="B4110" s="77">
        <v>22926</v>
      </c>
      <c r="C4110" s="84">
        <v>121032</v>
      </c>
      <c r="E4110">
        <f t="shared" si="128"/>
        <v>2010</v>
      </c>
      <c r="F4110" s="57" t="e">
        <f>_xlfn.XLOOKUP(E4110,'Historical Metal Prices'!$L$4:$Z$4,'Historical Metal Prices'!$L$10:$Z$10)</f>
        <v>#N/A</v>
      </c>
      <c r="G4110" s="77">
        <f t="shared" si="129"/>
        <v>0</v>
      </c>
    </row>
    <row r="4111" spans="1:7" x14ac:dyDescent="0.2">
      <c r="A4111" s="79">
        <v>40444</v>
      </c>
      <c r="B4111" s="77">
        <v>22766</v>
      </c>
      <c r="C4111" s="84">
        <v>120594</v>
      </c>
      <c r="E4111">
        <f t="shared" si="128"/>
        <v>2010</v>
      </c>
      <c r="F4111" s="57" t="e">
        <f>_xlfn.XLOOKUP(E4111,'Historical Metal Prices'!$L$4:$Z$4,'Historical Metal Prices'!$L$10:$Z$10)</f>
        <v>#N/A</v>
      </c>
      <c r="G4111" s="77">
        <f t="shared" si="129"/>
        <v>0</v>
      </c>
    </row>
    <row r="4112" spans="1:7" x14ac:dyDescent="0.2">
      <c r="A4112" s="79">
        <v>40443</v>
      </c>
      <c r="B4112" s="77">
        <v>22567</v>
      </c>
      <c r="C4112" s="84">
        <v>120060</v>
      </c>
      <c r="E4112">
        <f t="shared" si="128"/>
        <v>2010</v>
      </c>
      <c r="F4112" s="57" t="e">
        <f>_xlfn.XLOOKUP(E4112,'Historical Metal Prices'!$L$4:$Z$4,'Historical Metal Prices'!$L$10:$Z$10)</f>
        <v>#N/A</v>
      </c>
      <c r="G4112" s="77">
        <f t="shared" si="129"/>
        <v>0</v>
      </c>
    </row>
    <row r="4113" spans="1:7" x14ac:dyDescent="0.2">
      <c r="A4113" s="79">
        <v>40442</v>
      </c>
      <c r="B4113" s="77">
        <v>22349</v>
      </c>
      <c r="C4113" s="84">
        <v>119592</v>
      </c>
      <c r="E4113">
        <f t="shared" si="128"/>
        <v>2010</v>
      </c>
      <c r="F4113" s="57" t="e">
        <f>_xlfn.XLOOKUP(E4113,'Historical Metal Prices'!$L$4:$Z$4,'Historical Metal Prices'!$L$10:$Z$10)</f>
        <v>#N/A</v>
      </c>
      <c r="G4113" s="77">
        <f t="shared" si="129"/>
        <v>0</v>
      </c>
    </row>
    <row r="4114" spans="1:7" x14ac:dyDescent="0.2">
      <c r="A4114" s="79">
        <v>40441</v>
      </c>
      <c r="B4114" s="77">
        <v>23080</v>
      </c>
      <c r="C4114" s="84">
        <v>118878</v>
      </c>
      <c r="E4114">
        <f t="shared" si="128"/>
        <v>2010</v>
      </c>
      <c r="F4114" s="57" t="e">
        <f>_xlfn.XLOOKUP(E4114,'Historical Metal Prices'!$L$4:$Z$4,'Historical Metal Prices'!$L$10:$Z$10)</f>
        <v>#N/A</v>
      </c>
      <c r="G4114" s="77">
        <f t="shared" si="129"/>
        <v>0</v>
      </c>
    </row>
    <row r="4115" spans="1:7" x14ac:dyDescent="0.2">
      <c r="A4115" s="79">
        <v>40438</v>
      </c>
      <c r="B4115" s="77">
        <v>23213</v>
      </c>
      <c r="C4115" s="84">
        <v>119244</v>
      </c>
      <c r="E4115">
        <f t="shared" si="128"/>
        <v>2010</v>
      </c>
      <c r="F4115" s="57" t="e">
        <f>_xlfn.XLOOKUP(E4115,'Historical Metal Prices'!$L$4:$Z$4,'Historical Metal Prices'!$L$10:$Z$10)</f>
        <v>#N/A</v>
      </c>
      <c r="G4115" s="77">
        <f t="shared" si="129"/>
        <v>0</v>
      </c>
    </row>
    <row r="4116" spans="1:7" x14ac:dyDescent="0.2">
      <c r="A4116" s="79">
        <v>40437</v>
      </c>
      <c r="B4116" s="77">
        <v>23257</v>
      </c>
      <c r="C4116" s="84">
        <v>119412</v>
      </c>
      <c r="E4116">
        <f t="shared" si="128"/>
        <v>2010</v>
      </c>
      <c r="F4116" s="57" t="e">
        <f>_xlfn.XLOOKUP(E4116,'Historical Metal Prices'!$L$4:$Z$4,'Historical Metal Prices'!$L$10:$Z$10)</f>
        <v>#N/A</v>
      </c>
      <c r="G4116" s="77">
        <f t="shared" si="129"/>
        <v>0</v>
      </c>
    </row>
    <row r="4117" spans="1:7" x14ac:dyDescent="0.2">
      <c r="A4117" s="79">
        <v>40436</v>
      </c>
      <c r="B4117" s="77">
        <v>23210</v>
      </c>
      <c r="C4117" s="84">
        <v>119760</v>
      </c>
      <c r="E4117">
        <f t="shared" si="128"/>
        <v>2010</v>
      </c>
      <c r="F4117" s="57" t="e">
        <f>_xlfn.XLOOKUP(E4117,'Historical Metal Prices'!$L$4:$Z$4,'Historical Metal Prices'!$L$10:$Z$10)</f>
        <v>#N/A</v>
      </c>
      <c r="G4117" s="77">
        <f t="shared" si="129"/>
        <v>0</v>
      </c>
    </row>
    <row r="4118" spans="1:7" x14ac:dyDescent="0.2">
      <c r="A4118" s="79">
        <v>40435</v>
      </c>
      <c r="B4118" s="77">
        <v>23352</v>
      </c>
      <c r="C4118" s="84">
        <v>119856</v>
      </c>
      <c r="E4118">
        <f t="shared" si="128"/>
        <v>2010</v>
      </c>
      <c r="F4118" s="57" t="e">
        <f>_xlfn.XLOOKUP(E4118,'Historical Metal Prices'!$L$4:$Z$4,'Historical Metal Prices'!$L$10:$Z$10)</f>
        <v>#N/A</v>
      </c>
      <c r="G4118" s="77">
        <f t="shared" si="129"/>
        <v>0</v>
      </c>
    </row>
    <row r="4119" spans="1:7" x14ac:dyDescent="0.2">
      <c r="A4119" s="79">
        <v>40434</v>
      </c>
      <c r="B4119" s="77">
        <v>22844</v>
      </c>
      <c r="C4119" s="84">
        <v>119034</v>
      </c>
      <c r="E4119">
        <f t="shared" si="128"/>
        <v>2010</v>
      </c>
      <c r="F4119" s="57" t="e">
        <f>_xlfn.XLOOKUP(E4119,'Historical Metal Prices'!$L$4:$Z$4,'Historical Metal Prices'!$L$10:$Z$10)</f>
        <v>#N/A</v>
      </c>
      <c r="G4119" s="77">
        <f t="shared" si="129"/>
        <v>0</v>
      </c>
    </row>
    <row r="4120" spans="1:7" x14ac:dyDescent="0.2">
      <c r="A4120" s="79">
        <v>40431</v>
      </c>
      <c r="B4120" s="77">
        <v>22496</v>
      </c>
      <c r="C4120" s="84">
        <v>118818</v>
      </c>
      <c r="E4120">
        <f t="shared" si="128"/>
        <v>2010</v>
      </c>
      <c r="F4120" s="57" t="e">
        <f>_xlfn.XLOOKUP(E4120,'Historical Metal Prices'!$L$4:$Z$4,'Historical Metal Prices'!$L$10:$Z$10)</f>
        <v>#N/A</v>
      </c>
      <c r="G4120" s="77">
        <f t="shared" si="129"/>
        <v>0</v>
      </c>
    </row>
    <row r="4121" spans="1:7" x14ac:dyDescent="0.2">
      <c r="A4121" s="79">
        <v>40430</v>
      </c>
      <c r="B4121" s="77">
        <v>22744</v>
      </c>
      <c r="C4121" s="84">
        <v>119160</v>
      </c>
      <c r="E4121">
        <f t="shared" si="128"/>
        <v>2010</v>
      </c>
      <c r="F4121" s="57" t="e">
        <f>_xlfn.XLOOKUP(E4121,'Historical Metal Prices'!$L$4:$Z$4,'Historical Metal Prices'!$L$10:$Z$10)</f>
        <v>#N/A</v>
      </c>
      <c r="G4121" s="77">
        <f t="shared" si="129"/>
        <v>0</v>
      </c>
    </row>
    <row r="4122" spans="1:7" x14ac:dyDescent="0.2">
      <c r="A4122" s="79">
        <v>40429</v>
      </c>
      <c r="B4122" s="77">
        <v>22891</v>
      </c>
      <c r="C4122" s="84">
        <v>118956</v>
      </c>
      <c r="E4122">
        <f t="shared" si="128"/>
        <v>2010</v>
      </c>
      <c r="F4122" s="57" t="e">
        <f>_xlfn.XLOOKUP(E4122,'Historical Metal Prices'!$L$4:$Z$4,'Historical Metal Prices'!$L$10:$Z$10)</f>
        <v>#N/A</v>
      </c>
      <c r="G4122" s="77">
        <f t="shared" si="129"/>
        <v>0</v>
      </c>
    </row>
    <row r="4123" spans="1:7" x14ac:dyDescent="0.2">
      <c r="A4123" s="79">
        <v>40428</v>
      </c>
      <c r="B4123" s="77">
        <v>22156</v>
      </c>
      <c r="C4123" s="84">
        <v>119280</v>
      </c>
      <c r="E4123">
        <f t="shared" si="128"/>
        <v>2010</v>
      </c>
      <c r="F4123" s="57" t="e">
        <f>_xlfn.XLOOKUP(E4123,'Historical Metal Prices'!$L$4:$Z$4,'Historical Metal Prices'!$L$10:$Z$10)</f>
        <v>#N/A</v>
      </c>
      <c r="G4123" s="77">
        <f t="shared" si="129"/>
        <v>0</v>
      </c>
    </row>
    <row r="4124" spans="1:7" x14ac:dyDescent="0.2">
      <c r="A4124" s="79">
        <v>40427</v>
      </c>
      <c r="B4124" s="77">
        <v>22105</v>
      </c>
      <c r="C4124" s="84">
        <v>119490</v>
      </c>
      <c r="E4124">
        <f t="shared" si="128"/>
        <v>2010</v>
      </c>
      <c r="F4124" s="57" t="e">
        <f>_xlfn.XLOOKUP(E4124,'Historical Metal Prices'!$L$4:$Z$4,'Historical Metal Prices'!$L$10:$Z$10)</f>
        <v>#N/A</v>
      </c>
      <c r="G4124" s="77">
        <f t="shared" si="129"/>
        <v>0</v>
      </c>
    </row>
    <row r="4125" spans="1:7" x14ac:dyDescent="0.2">
      <c r="A4125" s="79">
        <v>40424</v>
      </c>
      <c r="B4125" s="77">
        <v>21552</v>
      </c>
      <c r="C4125" s="84">
        <v>119886</v>
      </c>
      <c r="E4125">
        <f t="shared" si="128"/>
        <v>2010</v>
      </c>
      <c r="F4125" s="57" t="e">
        <f>_xlfn.XLOOKUP(E4125,'Historical Metal Prices'!$L$4:$Z$4,'Historical Metal Prices'!$L$10:$Z$10)</f>
        <v>#N/A</v>
      </c>
      <c r="G4125" s="77">
        <f t="shared" si="129"/>
        <v>0</v>
      </c>
    </row>
    <row r="4126" spans="1:7" x14ac:dyDescent="0.2">
      <c r="A4126" s="79">
        <v>40423</v>
      </c>
      <c r="B4126" s="77">
        <v>21595</v>
      </c>
      <c r="C4126" s="84">
        <v>120354</v>
      </c>
      <c r="E4126">
        <f t="shared" si="128"/>
        <v>2010</v>
      </c>
      <c r="F4126" s="57" t="e">
        <f>_xlfn.XLOOKUP(E4126,'Historical Metal Prices'!$L$4:$Z$4,'Historical Metal Prices'!$L$10:$Z$10)</f>
        <v>#N/A</v>
      </c>
      <c r="G4126" s="77">
        <f t="shared" si="129"/>
        <v>0</v>
      </c>
    </row>
    <row r="4127" spans="1:7" x14ac:dyDescent="0.2">
      <c r="A4127" s="79">
        <v>40422</v>
      </c>
      <c r="B4127" s="77">
        <v>20996</v>
      </c>
      <c r="C4127" s="84">
        <v>120510</v>
      </c>
      <c r="E4127">
        <f t="shared" si="128"/>
        <v>2010</v>
      </c>
      <c r="F4127" s="57" t="e">
        <f>_xlfn.XLOOKUP(E4127,'Historical Metal Prices'!$L$4:$Z$4,'Historical Metal Prices'!$L$10:$Z$10)</f>
        <v>#N/A</v>
      </c>
      <c r="G4127" s="77">
        <f t="shared" si="129"/>
        <v>0</v>
      </c>
    </row>
    <row r="4128" spans="1:7" x14ac:dyDescent="0.2">
      <c r="A4128" s="79">
        <v>40421</v>
      </c>
      <c r="B4128" s="77">
        <v>20646</v>
      </c>
      <c r="C4128" s="84">
        <v>120090</v>
      </c>
      <c r="E4128">
        <f t="shared" si="128"/>
        <v>2010</v>
      </c>
      <c r="F4128" s="57" t="e">
        <f>_xlfn.XLOOKUP(E4128,'Historical Metal Prices'!$L$4:$Z$4,'Historical Metal Prices'!$L$10:$Z$10)</f>
        <v>#N/A</v>
      </c>
      <c r="G4128" s="77">
        <f t="shared" si="129"/>
        <v>0</v>
      </c>
    </row>
    <row r="4129" spans="1:7" x14ac:dyDescent="0.2">
      <c r="A4129" s="79">
        <v>40420</v>
      </c>
      <c r="B4129" s="77">
        <v>20997</v>
      </c>
      <c r="C4129" s="84">
        <v>118662</v>
      </c>
      <c r="E4129">
        <f t="shared" si="128"/>
        <v>2010</v>
      </c>
      <c r="F4129" s="57" t="e">
        <f>_xlfn.XLOOKUP(E4129,'Historical Metal Prices'!$L$4:$Z$4,'Historical Metal Prices'!$L$10:$Z$10)</f>
        <v>#N/A</v>
      </c>
      <c r="G4129" s="77">
        <f t="shared" si="129"/>
        <v>0</v>
      </c>
    </row>
    <row r="4130" spans="1:7" x14ac:dyDescent="0.2">
      <c r="A4130" s="79">
        <v>40417</v>
      </c>
      <c r="B4130" s="77">
        <v>20997</v>
      </c>
      <c r="C4130" s="84">
        <v>118662</v>
      </c>
      <c r="E4130">
        <f t="shared" si="128"/>
        <v>2010</v>
      </c>
      <c r="F4130" s="57" t="e">
        <f>_xlfn.XLOOKUP(E4130,'Historical Metal Prices'!$L$4:$Z$4,'Historical Metal Prices'!$L$10:$Z$10)</f>
        <v>#N/A</v>
      </c>
      <c r="G4130" s="77">
        <f t="shared" si="129"/>
        <v>0</v>
      </c>
    </row>
    <row r="4131" spans="1:7" x14ac:dyDescent="0.2">
      <c r="A4131" s="79">
        <v>40416</v>
      </c>
      <c r="B4131" s="77">
        <v>20395</v>
      </c>
      <c r="C4131" s="84">
        <v>118860</v>
      </c>
      <c r="E4131">
        <f t="shared" si="128"/>
        <v>2010</v>
      </c>
      <c r="F4131" s="57" t="e">
        <f>_xlfn.XLOOKUP(E4131,'Historical Metal Prices'!$L$4:$Z$4,'Historical Metal Prices'!$L$10:$Z$10)</f>
        <v>#N/A</v>
      </c>
      <c r="G4131" s="77">
        <f t="shared" si="129"/>
        <v>0</v>
      </c>
    </row>
    <row r="4132" spans="1:7" x14ac:dyDescent="0.2">
      <c r="A4132" s="79">
        <v>40415</v>
      </c>
      <c r="B4132" s="77">
        <v>20031</v>
      </c>
      <c r="C4132" s="84">
        <v>118956</v>
      </c>
      <c r="E4132">
        <f t="shared" si="128"/>
        <v>2010</v>
      </c>
      <c r="F4132" s="57" t="e">
        <f>_xlfn.XLOOKUP(E4132,'Historical Metal Prices'!$L$4:$Z$4,'Historical Metal Prices'!$L$10:$Z$10)</f>
        <v>#N/A</v>
      </c>
      <c r="G4132" s="77">
        <f t="shared" si="129"/>
        <v>0</v>
      </c>
    </row>
    <row r="4133" spans="1:7" x14ac:dyDescent="0.2">
      <c r="A4133" s="79">
        <v>40414</v>
      </c>
      <c r="B4133" s="77">
        <v>20540.5</v>
      </c>
      <c r="C4133" s="84">
        <v>118302</v>
      </c>
      <c r="E4133">
        <f t="shared" si="128"/>
        <v>2010</v>
      </c>
      <c r="F4133" s="57" t="e">
        <f>_xlfn.XLOOKUP(E4133,'Historical Metal Prices'!$L$4:$Z$4,'Historical Metal Prices'!$L$10:$Z$10)</f>
        <v>#N/A</v>
      </c>
      <c r="G4133" s="77">
        <f t="shared" si="129"/>
        <v>0</v>
      </c>
    </row>
    <row r="4134" spans="1:7" x14ac:dyDescent="0.2">
      <c r="A4134" s="79">
        <v>40413</v>
      </c>
      <c r="B4134" s="77">
        <v>21139.5</v>
      </c>
      <c r="C4134" s="84">
        <v>117510</v>
      </c>
      <c r="E4134">
        <f t="shared" si="128"/>
        <v>2010</v>
      </c>
      <c r="F4134" s="57" t="e">
        <f>_xlfn.XLOOKUP(E4134,'Historical Metal Prices'!$L$4:$Z$4,'Historical Metal Prices'!$L$10:$Z$10)</f>
        <v>#N/A</v>
      </c>
      <c r="G4134" s="77">
        <f t="shared" si="129"/>
        <v>0</v>
      </c>
    </row>
    <row r="4135" spans="1:7" x14ac:dyDescent="0.2">
      <c r="A4135" s="79">
        <v>40410</v>
      </c>
      <c r="B4135" s="77">
        <v>21490</v>
      </c>
      <c r="C4135" s="84">
        <v>116556</v>
      </c>
      <c r="E4135">
        <f t="shared" si="128"/>
        <v>2010</v>
      </c>
      <c r="F4135" s="57" t="e">
        <f>_xlfn.XLOOKUP(E4135,'Historical Metal Prices'!$L$4:$Z$4,'Historical Metal Prices'!$L$10:$Z$10)</f>
        <v>#N/A</v>
      </c>
      <c r="G4135" s="77">
        <f t="shared" si="129"/>
        <v>0</v>
      </c>
    </row>
    <row r="4136" spans="1:7" x14ac:dyDescent="0.2">
      <c r="A4136" s="79">
        <v>40409</v>
      </c>
      <c r="B4136" s="77">
        <v>21733</v>
      </c>
      <c r="C4136" s="84">
        <v>116388</v>
      </c>
      <c r="E4136">
        <f t="shared" si="128"/>
        <v>2010</v>
      </c>
      <c r="F4136" s="57" t="e">
        <f>_xlfn.XLOOKUP(E4136,'Historical Metal Prices'!$L$4:$Z$4,'Historical Metal Prices'!$L$10:$Z$10)</f>
        <v>#N/A</v>
      </c>
      <c r="G4136" s="77">
        <f t="shared" si="129"/>
        <v>0</v>
      </c>
    </row>
    <row r="4137" spans="1:7" x14ac:dyDescent="0.2">
      <c r="A4137" s="79">
        <v>40408</v>
      </c>
      <c r="B4137" s="77">
        <v>21831</v>
      </c>
      <c r="C4137" s="84">
        <v>115668</v>
      </c>
      <c r="E4137">
        <f t="shared" si="128"/>
        <v>2010</v>
      </c>
      <c r="F4137" s="57" t="e">
        <f>_xlfn.XLOOKUP(E4137,'Historical Metal Prices'!$L$4:$Z$4,'Historical Metal Prices'!$L$10:$Z$10)</f>
        <v>#N/A</v>
      </c>
      <c r="G4137" s="77">
        <f t="shared" si="129"/>
        <v>0</v>
      </c>
    </row>
    <row r="4138" spans="1:7" x14ac:dyDescent="0.2">
      <c r="A4138" s="79">
        <v>40407</v>
      </c>
      <c r="B4138" s="77">
        <v>21880</v>
      </c>
      <c r="C4138" s="84">
        <v>115968</v>
      </c>
      <c r="E4138">
        <f t="shared" si="128"/>
        <v>2010</v>
      </c>
      <c r="F4138" s="57" t="e">
        <f>_xlfn.XLOOKUP(E4138,'Historical Metal Prices'!$L$4:$Z$4,'Historical Metal Prices'!$L$10:$Z$10)</f>
        <v>#N/A</v>
      </c>
      <c r="G4138" s="77">
        <f t="shared" si="129"/>
        <v>0</v>
      </c>
    </row>
    <row r="4139" spans="1:7" x14ac:dyDescent="0.2">
      <c r="A4139" s="79">
        <v>40406</v>
      </c>
      <c r="B4139" s="77">
        <v>21479</v>
      </c>
      <c r="C4139" s="84">
        <v>116592</v>
      </c>
      <c r="E4139">
        <f t="shared" si="128"/>
        <v>2010</v>
      </c>
      <c r="F4139" s="57" t="e">
        <f>_xlfn.XLOOKUP(E4139,'Historical Metal Prices'!$L$4:$Z$4,'Historical Metal Prices'!$L$10:$Z$10)</f>
        <v>#N/A</v>
      </c>
      <c r="G4139" s="77">
        <f t="shared" si="129"/>
        <v>0</v>
      </c>
    </row>
    <row r="4140" spans="1:7" x14ac:dyDescent="0.2">
      <c r="A4140" s="79">
        <v>40403</v>
      </c>
      <c r="B4140" s="77">
        <v>21207.5</v>
      </c>
      <c r="C4140" s="84">
        <v>117012</v>
      </c>
      <c r="E4140">
        <f t="shared" si="128"/>
        <v>2010</v>
      </c>
      <c r="F4140" s="57" t="e">
        <f>_xlfn.XLOOKUP(E4140,'Historical Metal Prices'!$L$4:$Z$4,'Historical Metal Prices'!$L$10:$Z$10)</f>
        <v>#N/A</v>
      </c>
      <c r="G4140" s="77">
        <f t="shared" si="129"/>
        <v>0</v>
      </c>
    </row>
    <row r="4141" spans="1:7" x14ac:dyDescent="0.2">
      <c r="A4141" s="79">
        <v>40402</v>
      </c>
      <c r="B4141" s="77">
        <v>21357</v>
      </c>
      <c r="C4141" s="84">
        <v>117000</v>
      </c>
      <c r="E4141">
        <f t="shared" si="128"/>
        <v>2010</v>
      </c>
      <c r="F4141" s="57" t="e">
        <f>_xlfn.XLOOKUP(E4141,'Historical Metal Prices'!$L$4:$Z$4,'Historical Metal Prices'!$L$10:$Z$10)</f>
        <v>#N/A</v>
      </c>
      <c r="G4141" s="77">
        <f t="shared" si="129"/>
        <v>0</v>
      </c>
    </row>
    <row r="4142" spans="1:7" x14ac:dyDescent="0.2">
      <c r="A4142" s="79">
        <v>40401</v>
      </c>
      <c r="B4142" s="77">
        <v>21624</v>
      </c>
      <c r="C4142" s="84">
        <v>116694</v>
      </c>
      <c r="E4142">
        <f t="shared" si="128"/>
        <v>2010</v>
      </c>
      <c r="F4142" s="57" t="e">
        <f>_xlfn.XLOOKUP(E4142,'Historical Metal Prices'!$L$4:$Z$4,'Historical Metal Prices'!$L$10:$Z$10)</f>
        <v>#N/A</v>
      </c>
      <c r="G4142" s="77">
        <f t="shared" si="129"/>
        <v>0</v>
      </c>
    </row>
    <row r="4143" spans="1:7" x14ac:dyDescent="0.2">
      <c r="A4143" s="79">
        <v>40400</v>
      </c>
      <c r="B4143" s="77">
        <v>22130</v>
      </c>
      <c r="C4143" s="84">
        <v>116298</v>
      </c>
      <c r="E4143">
        <f t="shared" si="128"/>
        <v>2010</v>
      </c>
      <c r="F4143" s="57" t="e">
        <f>_xlfn.XLOOKUP(E4143,'Historical Metal Prices'!$L$4:$Z$4,'Historical Metal Prices'!$L$10:$Z$10)</f>
        <v>#N/A</v>
      </c>
      <c r="G4143" s="77">
        <f t="shared" si="129"/>
        <v>0</v>
      </c>
    </row>
    <row r="4144" spans="1:7" x14ac:dyDescent="0.2">
      <c r="A4144" s="79">
        <v>40399</v>
      </c>
      <c r="B4144" s="77">
        <v>22732</v>
      </c>
      <c r="C4144" s="84">
        <v>116274</v>
      </c>
      <c r="E4144">
        <f t="shared" si="128"/>
        <v>2010</v>
      </c>
      <c r="F4144" s="57" t="e">
        <f>_xlfn.XLOOKUP(E4144,'Historical Metal Prices'!$L$4:$Z$4,'Historical Metal Prices'!$L$10:$Z$10)</f>
        <v>#N/A</v>
      </c>
      <c r="G4144" s="77">
        <f t="shared" si="129"/>
        <v>0</v>
      </c>
    </row>
    <row r="4145" spans="1:7" x14ac:dyDescent="0.2">
      <c r="A4145" s="79">
        <v>40396</v>
      </c>
      <c r="B4145" s="77">
        <v>22035</v>
      </c>
      <c r="C4145" s="84">
        <v>117336</v>
      </c>
      <c r="E4145">
        <f t="shared" si="128"/>
        <v>2010</v>
      </c>
      <c r="F4145" s="57" t="e">
        <f>_xlfn.XLOOKUP(E4145,'Historical Metal Prices'!$L$4:$Z$4,'Historical Metal Prices'!$L$10:$Z$10)</f>
        <v>#N/A</v>
      </c>
      <c r="G4145" s="77">
        <f t="shared" si="129"/>
        <v>0</v>
      </c>
    </row>
    <row r="4146" spans="1:7" x14ac:dyDescent="0.2">
      <c r="A4146" s="79">
        <v>40395</v>
      </c>
      <c r="B4146" s="77">
        <v>21809</v>
      </c>
      <c r="C4146" s="84">
        <v>117336</v>
      </c>
      <c r="E4146">
        <f t="shared" si="128"/>
        <v>2010</v>
      </c>
      <c r="F4146" s="57" t="e">
        <f>_xlfn.XLOOKUP(E4146,'Historical Metal Prices'!$L$4:$Z$4,'Historical Metal Prices'!$L$10:$Z$10)</f>
        <v>#N/A</v>
      </c>
      <c r="G4146" s="77">
        <f t="shared" si="129"/>
        <v>0</v>
      </c>
    </row>
    <row r="4147" spans="1:7" x14ac:dyDescent="0.2">
      <c r="A4147" s="79">
        <v>40394</v>
      </c>
      <c r="B4147" s="77">
        <v>21885</v>
      </c>
      <c r="C4147" s="84">
        <v>117780</v>
      </c>
      <c r="E4147">
        <f t="shared" si="128"/>
        <v>2010</v>
      </c>
      <c r="F4147" s="57" t="e">
        <f>_xlfn.XLOOKUP(E4147,'Historical Metal Prices'!$L$4:$Z$4,'Historical Metal Prices'!$L$10:$Z$10)</f>
        <v>#N/A</v>
      </c>
      <c r="G4147" s="77">
        <f t="shared" si="129"/>
        <v>0</v>
      </c>
    </row>
    <row r="4148" spans="1:7" x14ac:dyDescent="0.2">
      <c r="A4148" s="79">
        <v>40393</v>
      </c>
      <c r="B4148" s="77">
        <v>21600</v>
      </c>
      <c r="C4148" s="84">
        <v>117870</v>
      </c>
      <c r="E4148">
        <f t="shared" si="128"/>
        <v>2010</v>
      </c>
      <c r="F4148" s="57" t="e">
        <f>_xlfn.XLOOKUP(E4148,'Historical Metal Prices'!$L$4:$Z$4,'Historical Metal Prices'!$L$10:$Z$10)</f>
        <v>#N/A</v>
      </c>
      <c r="G4148" s="77">
        <f t="shared" si="129"/>
        <v>0</v>
      </c>
    </row>
    <row r="4149" spans="1:7" x14ac:dyDescent="0.2">
      <c r="A4149" s="79">
        <v>40392</v>
      </c>
      <c r="B4149" s="77">
        <v>21883</v>
      </c>
      <c r="C4149" s="84">
        <v>118158</v>
      </c>
      <c r="E4149">
        <f t="shared" si="128"/>
        <v>2010</v>
      </c>
      <c r="F4149" s="57" t="e">
        <f>_xlfn.XLOOKUP(E4149,'Historical Metal Prices'!$L$4:$Z$4,'Historical Metal Prices'!$L$10:$Z$10)</f>
        <v>#N/A</v>
      </c>
      <c r="G4149" s="77">
        <f t="shared" si="129"/>
        <v>0</v>
      </c>
    </row>
    <row r="4150" spans="1:7" x14ac:dyDescent="0.2">
      <c r="A4150" s="79">
        <v>40389</v>
      </c>
      <c r="B4150" s="77">
        <v>21080</v>
      </c>
      <c r="C4150" s="84">
        <v>118380</v>
      </c>
      <c r="E4150">
        <f t="shared" si="128"/>
        <v>2010</v>
      </c>
      <c r="F4150" s="57" t="e">
        <f>_xlfn.XLOOKUP(E4150,'Historical Metal Prices'!$L$4:$Z$4,'Historical Metal Prices'!$L$10:$Z$10)</f>
        <v>#N/A</v>
      </c>
      <c r="G4150" s="77">
        <f t="shared" si="129"/>
        <v>0</v>
      </c>
    </row>
    <row r="4151" spans="1:7" x14ac:dyDescent="0.2">
      <c r="A4151" s="79">
        <v>40388</v>
      </c>
      <c r="B4151" s="77">
        <v>20606</v>
      </c>
      <c r="C4151" s="84">
        <v>117498</v>
      </c>
      <c r="E4151">
        <f t="shared" si="128"/>
        <v>2010</v>
      </c>
      <c r="F4151" s="57" t="e">
        <f>_xlfn.XLOOKUP(E4151,'Historical Metal Prices'!$L$4:$Z$4,'Historical Metal Prices'!$L$10:$Z$10)</f>
        <v>#N/A</v>
      </c>
      <c r="G4151" s="77">
        <f t="shared" si="129"/>
        <v>0</v>
      </c>
    </row>
    <row r="4152" spans="1:7" x14ac:dyDescent="0.2">
      <c r="A4152" s="79">
        <v>40387</v>
      </c>
      <c r="B4152" s="77">
        <v>20333</v>
      </c>
      <c r="C4152" s="84">
        <v>116778</v>
      </c>
      <c r="E4152">
        <f t="shared" si="128"/>
        <v>2010</v>
      </c>
      <c r="F4152" s="57" t="e">
        <f>_xlfn.XLOOKUP(E4152,'Historical Metal Prices'!$L$4:$Z$4,'Historical Metal Prices'!$L$10:$Z$10)</f>
        <v>#N/A</v>
      </c>
      <c r="G4152" s="77">
        <f t="shared" si="129"/>
        <v>0</v>
      </c>
    </row>
    <row r="4153" spans="1:7" x14ac:dyDescent="0.2">
      <c r="A4153" s="79">
        <v>40386</v>
      </c>
      <c r="B4153" s="77">
        <v>20474</v>
      </c>
      <c r="C4153" s="84">
        <v>116334</v>
      </c>
      <c r="E4153">
        <f t="shared" si="128"/>
        <v>2010</v>
      </c>
      <c r="F4153" s="57" t="e">
        <f>_xlfn.XLOOKUP(E4153,'Historical Metal Prices'!$L$4:$Z$4,'Historical Metal Prices'!$L$10:$Z$10)</f>
        <v>#N/A</v>
      </c>
      <c r="G4153" s="77">
        <f t="shared" si="129"/>
        <v>0</v>
      </c>
    </row>
    <row r="4154" spans="1:7" x14ac:dyDescent="0.2">
      <c r="A4154" s="79">
        <v>40385</v>
      </c>
      <c r="B4154" s="77">
        <v>20726</v>
      </c>
      <c r="C4154" s="84">
        <v>115950</v>
      </c>
      <c r="E4154">
        <f t="shared" si="128"/>
        <v>2010</v>
      </c>
      <c r="F4154" s="57" t="e">
        <f>_xlfn.XLOOKUP(E4154,'Historical Metal Prices'!$L$4:$Z$4,'Historical Metal Prices'!$L$10:$Z$10)</f>
        <v>#N/A</v>
      </c>
      <c r="G4154" s="77">
        <f t="shared" si="129"/>
        <v>0</v>
      </c>
    </row>
    <row r="4155" spans="1:7" x14ac:dyDescent="0.2">
      <c r="A4155" s="79">
        <v>40382</v>
      </c>
      <c r="B4155" s="77">
        <v>20281</v>
      </c>
      <c r="C4155" s="84">
        <v>116262</v>
      </c>
      <c r="E4155">
        <f t="shared" si="128"/>
        <v>2010</v>
      </c>
      <c r="F4155" s="57" t="e">
        <f>_xlfn.XLOOKUP(E4155,'Historical Metal Prices'!$L$4:$Z$4,'Historical Metal Prices'!$L$10:$Z$10)</f>
        <v>#N/A</v>
      </c>
      <c r="G4155" s="77">
        <f t="shared" si="129"/>
        <v>0</v>
      </c>
    </row>
    <row r="4156" spans="1:7" x14ac:dyDescent="0.2">
      <c r="A4156" s="79">
        <v>40381</v>
      </c>
      <c r="B4156" s="77">
        <v>20182</v>
      </c>
      <c r="C4156" s="84">
        <v>116814</v>
      </c>
      <c r="E4156">
        <f t="shared" si="128"/>
        <v>2010</v>
      </c>
      <c r="F4156" s="57" t="e">
        <f>_xlfn.XLOOKUP(E4156,'Historical Metal Prices'!$L$4:$Z$4,'Historical Metal Prices'!$L$10:$Z$10)</f>
        <v>#N/A</v>
      </c>
      <c r="G4156" s="77">
        <f t="shared" si="129"/>
        <v>0</v>
      </c>
    </row>
    <row r="4157" spans="1:7" x14ac:dyDescent="0.2">
      <c r="A4157" s="79">
        <v>40380</v>
      </c>
      <c r="B4157" s="77">
        <v>19419</v>
      </c>
      <c r="C4157" s="84">
        <v>117210</v>
      </c>
      <c r="E4157">
        <f t="shared" si="128"/>
        <v>2010</v>
      </c>
      <c r="F4157" s="57" t="e">
        <f>_xlfn.XLOOKUP(E4157,'Historical Metal Prices'!$L$4:$Z$4,'Historical Metal Prices'!$L$10:$Z$10)</f>
        <v>#N/A</v>
      </c>
      <c r="G4157" s="77">
        <f t="shared" si="129"/>
        <v>0</v>
      </c>
    </row>
    <row r="4158" spans="1:7" x14ac:dyDescent="0.2">
      <c r="A4158" s="79">
        <v>40379</v>
      </c>
      <c r="B4158" s="77">
        <v>19050</v>
      </c>
      <c r="C4158" s="84">
        <v>117762</v>
      </c>
      <c r="E4158">
        <f t="shared" si="128"/>
        <v>2010</v>
      </c>
      <c r="F4158" s="57" t="e">
        <f>_xlfn.XLOOKUP(E4158,'Historical Metal Prices'!$L$4:$Z$4,'Historical Metal Prices'!$L$10:$Z$10)</f>
        <v>#N/A</v>
      </c>
      <c r="G4158" s="77">
        <f t="shared" si="129"/>
        <v>0</v>
      </c>
    </row>
    <row r="4159" spans="1:7" x14ac:dyDescent="0.2">
      <c r="A4159" s="79">
        <v>40378</v>
      </c>
      <c r="B4159" s="77">
        <v>18730</v>
      </c>
      <c r="C4159" s="84">
        <v>118206</v>
      </c>
      <c r="E4159">
        <f t="shared" si="128"/>
        <v>2010</v>
      </c>
      <c r="F4159" s="57" t="e">
        <f>_xlfn.XLOOKUP(E4159,'Historical Metal Prices'!$L$4:$Z$4,'Historical Metal Prices'!$L$10:$Z$10)</f>
        <v>#N/A</v>
      </c>
      <c r="G4159" s="77">
        <f t="shared" si="129"/>
        <v>0</v>
      </c>
    </row>
    <row r="4160" spans="1:7" x14ac:dyDescent="0.2">
      <c r="A4160" s="79">
        <v>40375</v>
      </c>
      <c r="B4160" s="77">
        <v>18885.5</v>
      </c>
      <c r="C4160" s="84">
        <v>118536</v>
      </c>
      <c r="E4160">
        <f t="shared" si="128"/>
        <v>2010</v>
      </c>
      <c r="F4160" s="57" t="e">
        <f>_xlfn.XLOOKUP(E4160,'Historical Metal Prices'!$L$4:$Z$4,'Historical Metal Prices'!$L$10:$Z$10)</f>
        <v>#N/A</v>
      </c>
      <c r="G4160" s="77">
        <f t="shared" si="129"/>
        <v>0</v>
      </c>
    </row>
    <row r="4161" spans="1:7" x14ac:dyDescent="0.2">
      <c r="A4161" s="79">
        <v>40374</v>
      </c>
      <c r="B4161" s="77">
        <v>19336</v>
      </c>
      <c r="C4161" s="84">
        <v>119070</v>
      </c>
      <c r="E4161">
        <f t="shared" si="128"/>
        <v>2010</v>
      </c>
      <c r="F4161" s="57" t="e">
        <f>_xlfn.XLOOKUP(E4161,'Historical Metal Prices'!$L$4:$Z$4,'Historical Metal Prices'!$L$10:$Z$10)</f>
        <v>#N/A</v>
      </c>
      <c r="G4161" s="77">
        <f t="shared" si="129"/>
        <v>0</v>
      </c>
    </row>
    <row r="4162" spans="1:7" x14ac:dyDescent="0.2">
      <c r="A4162" s="79">
        <v>40373</v>
      </c>
      <c r="B4162" s="77">
        <v>19339</v>
      </c>
      <c r="C4162" s="84">
        <v>119562</v>
      </c>
      <c r="E4162">
        <f t="shared" si="128"/>
        <v>2010</v>
      </c>
      <c r="F4162" s="57" t="e">
        <f>_xlfn.XLOOKUP(E4162,'Historical Metal Prices'!$L$4:$Z$4,'Historical Metal Prices'!$L$10:$Z$10)</f>
        <v>#N/A</v>
      </c>
      <c r="G4162" s="77">
        <f t="shared" si="129"/>
        <v>0</v>
      </c>
    </row>
    <row r="4163" spans="1:7" x14ac:dyDescent="0.2">
      <c r="A4163" s="79">
        <v>40372</v>
      </c>
      <c r="B4163" s="77">
        <v>19490</v>
      </c>
      <c r="C4163" s="84">
        <v>119796</v>
      </c>
      <c r="E4163">
        <f t="shared" si="128"/>
        <v>2010</v>
      </c>
      <c r="F4163" s="57" t="e">
        <f>_xlfn.XLOOKUP(E4163,'Historical Metal Prices'!$L$4:$Z$4,'Historical Metal Prices'!$L$10:$Z$10)</f>
        <v>#N/A</v>
      </c>
      <c r="G4163" s="77">
        <f t="shared" si="129"/>
        <v>0</v>
      </c>
    </row>
    <row r="4164" spans="1:7" x14ac:dyDescent="0.2">
      <c r="A4164" s="79">
        <v>40371</v>
      </c>
      <c r="B4164" s="77">
        <v>19140</v>
      </c>
      <c r="C4164" s="84">
        <v>119964</v>
      </c>
      <c r="E4164">
        <f t="shared" si="128"/>
        <v>2010</v>
      </c>
      <c r="F4164" s="57" t="e">
        <f>_xlfn.XLOOKUP(E4164,'Historical Metal Prices'!$L$4:$Z$4,'Historical Metal Prices'!$L$10:$Z$10)</f>
        <v>#N/A</v>
      </c>
      <c r="G4164" s="77">
        <f t="shared" si="129"/>
        <v>0</v>
      </c>
    </row>
    <row r="4165" spans="1:7" x14ac:dyDescent="0.2">
      <c r="A4165" s="79">
        <v>40368</v>
      </c>
      <c r="B4165" s="77">
        <v>19443</v>
      </c>
      <c r="C4165" s="84">
        <v>120240</v>
      </c>
      <c r="E4165">
        <f t="shared" si="128"/>
        <v>2010</v>
      </c>
      <c r="F4165" s="57" t="e">
        <f>_xlfn.XLOOKUP(E4165,'Historical Metal Prices'!$L$4:$Z$4,'Historical Metal Prices'!$L$10:$Z$10)</f>
        <v>#N/A</v>
      </c>
      <c r="G4165" s="77">
        <f t="shared" si="129"/>
        <v>0</v>
      </c>
    </row>
    <row r="4166" spans="1:7" x14ac:dyDescent="0.2">
      <c r="A4166" s="79">
        <v>40367</v>
      </c>
      <c r="B4166" s="77">
        <v>19343</v>
      </c>
      <c r="C4166" s="84">
        <v>120660</v>
      </c>
      <c r="E4166">
        <f t="shared" si="128"/>
        <v>2010</v>
      </c>
      <c r="F4166" s="57" t="e">
        <f>_xlfn.XLOOKUP(E4166,'Historical Metal Prices'!$L$4:$Z$4,'Historical Metal Prices'!$L$10:$Z$10)</f>
        <v>#N/A</v>
      </c>
      <c r="G4166" s="77">
        <f t="shared" si="129"/>
        <v>0</v>
      </c>
    </row>
    <row r="4167" spans="1:7" x14ac:dyDescent="0.2">
      <c r="A4167" s="79">
        <v>40366</v>
      </c>
      <c r="B4167" s="77">
        <v>19092</v>
      </c>
      <c r="C4167" s="84">
        <v>121326</v>
      </c>
      <c r="E4167">
        <f t="shared" si="128"/>
        <v>2010</v>
      </c>
      <c r="F4167" s="57" t="e">
        <f>_xlfn.XLOOKUP(E4167,'Historical Metal Prices'!$L$4:$Z$4,'Historical Metal Prices'!$L$10:$Z$10)</f>
        <v>#N/A</v>
      </c>
      <c r="G4167" s="77">
        <f t="shared" si="129"/>
        <v>0</v>
      </c>
    </row>
    <row r="4168" spans="1:7" x14ac:dyDescent="0.2">
      <c r="A4168" s="79">
        <v>40365</v>
      </c>
      <c r="B4168" s="77">
        <v>18839</v>
      </c>
      <c r="C4168" s="84">
        <v>121716</v>
      </c>
      <c r="E4168">
        <f t="shared" si="128"/>
        <v>2010</v>
      </c>
      <c r="F4168" s="57" t="e">
        <f>_xlfn.XLOOKUP(E4168,'Historical Metal Prices'!$L$4:$Z$4,'Historical Metal Prices'!$L$10:$Z$10)</f>
        <v>#N/A</v>
      </c>
      <c r="G4168" s="77">
        <f t="shared" si="129"/>
        <v>0</v>
      </c>
    </row>
    <row r="4169" spans="1:7" x14ac:dyDescent="0.2">
      <c r="A4169" s="79">
        <v>40364</v>
      </c>
      <c r="B4169" s="77">
        <v>18609</v>
      </c>
      <c r="C4169" s="84">
        <v>122172</v>
      </c>
      <c r="E4169">
        <f t="shared" si="128"/>
        <v>2010</v>
      </c>
      <c r="F4169" s="57" t="e">
        <f>_xlfn.XLOOKUP(E4169,'Historical Metal Prices'!$L$4:$Z$4,'Historical Metal Prices'!$L$10:$Z$10)</f>
        <v>#N/A</v>
      </c>
      <c r="G4169" s="77">
        <f t="shared" si="129"/>
        <v>0</v>
      </c>
    </row>
    <row r="4170" spans="1:7" x14ac:dyDescent="0.2">
      <c r="A4170" s="79">
        <v>40361</v>
      </c>
      <c r="B4170" s="77">
        <v>18735</v>
      </c>
      <c r="C4170" s="84">
        <v>122514</v>
      </c>
      <c r="E4170">
        <f t="shared" si="128"/>
        <v>2010</v>
      </c>
      <c r="F4170" s="57" t="e">
        <f>_xlfn.XLOOKUP(E4170,'Historical Metal Prices'!$L$4:$Z$4,'Historical Metal Prices'!$L$10:$Z$10)</f>
        <v>#N/A</v>
      </c>
      <c r="G4170" s="77">
        <f t="shared" si="129"/>
        <v>0</v>
      </c>
    </row>
    <row r="4171" spans="1:7" x14ac:dyDescent="0.2">
      <c r="A4171" s="79">
        <v>40360</v>
      </c>
      <c r="B4171" s="77">
        <v>18935</v>
      </c>
      <c r="C4171" s="84">
        <v>123420</v>
      </c>
      <c r="E4171">
        <f t="shared" ref="E4171:E4231" si="130">YEAR(A4171)</f>
        <v>2010</v>
      </c>
      <c r="F4171" s="57" t="e">
        <f>_xlfn.XLOOKUP(E4171,'Historical Metal Prices'!$L$4:$Z$4,'Historical Metal Prices'!$L$10:$Z$10)</f>
        <v>#N/A</v>
      </c>
      <c r="G4171" s="77">
        <f t="shared" ref="G4171:G4229" si="131">IFERROR(B4171*(1+F4171),G4172)</f>
        <v>0</v>
      </c>
    </row>
    <row r="4172" spans="1:7" x14ac:dyDescent="0.2">
      <c r="A4172" s="79">
        <v>40359</v>
      </c>
      <c r="B4172" s="77">
        <v>19679</v>
      </c>
      <c r="C4172" s="84">
        <v>123768</v>
      </c>
      <c r="E4172">
        <f t="shared" si="130"/>
        <v>2010</v>
      </c>
      <c r="F4172" s="57" t="e">
        <f>_xlfn.XLOOKUP(E4172,'Historical Metal Prices'!$L$4:$Z$4,'Historical Metal Prices'!$L$10:$Z$10)</f>
        <v>#N/A</v>
      </c>
      <c r="G4172" s="77">
        <f t="shared" si="131"/>
        <v>0</v>
      </c>
    </row>
    <row r="4173" spans="1:7" x14ac:dyDescent="0.2">
      <c r="A4173" s="79">
        <v>40358</v>
      </c>
      <c r="B4173" s="77">
        <v>19010</v>
      </c>
      <c r="C4173" s="84">
        <v>124026</v>
      </c>
      <c r="E4173">
        <f t="shared" si="130"/>
        <v>2010</v>
      </c>
      <c r="F4173" s="57" t="e">
        <f>_xlfn.XLOOKUP(E4173,'Historical Metal Prices'!$L$4:$Z$4,'Historical Metal Prices'!$L$10:$Z$10)</f>
        <v>#N/A</v>
      </c>
      <c r="G4173" s="77">
        <f t="shared" si="131"/>
        <v>0</v>
      </c>
    </row>
    <row r="4174" spans="1:7" x14ac:dyDescent="0.2">
      <c r="A4174" s="79">
        <v>40357</v>
      </c>
      <c r="B4174" s="77">
        <v>20581</v>
      </c>
      <c r="C4174" s="84">
        <v>124362</v>
      </c>
      <c r="E4174">
        <f t="shared" si="130"/>
        <v>2010</v>
      </c>
      <c r="F4174" s="57" t="e">
        <f>_xlfn.XLOOKUP(E4174,'Historical Metal Prices'!$L$4:$Z$4,'Historical Metal Prices'!$L$10:$Z$10)</f>
        <v>#N/A</v>
      </c>
      <c r="G4174" s="77">
        <f t="shared" si="131"/>
        <v>0</v>
      </c>
    </row>
    <row r="4175" spans="1:7" x14ac:dyDescent="0.2">
      <c r="A4175" s="79">
        <v>40354</v>
      </c>
      <c r="B4175" s="77">
        <v>19679</v>
      </c>
      <c r="C4175" s="84">
        <v>125508</v>
      </c>
      <c r="E4175">
        <f t="shared" si="130"/>
        <v>2010</v>
      </c>
      <c r="F4175" s="57" t="e">
        <f>_xlfn.XLOOKUP(E4175,'Historical Metal Prices'!$L$4:$Z$4,'Historical Metal Prices'!$L$10:$Z$10)</f>
        <v>#N/A</v>
      </c>
      <c r="G4175" s="77">
        <f t="shared" si="131"/>
        <v>0</v>
      </c>
    </row>
    <row r="4176" spans="1:7" x14ac:dyDescent="0.2">
      <c r="A4176" s="79">
        <v>40353</v>
      </c>
      <c r="B4176" s="77">
        <v>19327</v>
      </c>
      <c r="C4176" s="84">
        <v>126312</v>
      </c>
      <c r="E4176">
        <f t="shared" si="130"/>
        <v>2010</v>
      </c>
      <c r="F4176" s="57" t="e">
        <f>_xlfn.XLOOKUP(E4176,'Historical Metal Prices'!$L$4:$Z$4,'Historical Metal Prices'!$L$10:$Z$10)</f>
        <v>#N/A</v>
      </c>
      <c r="G4176" s="77">
        <f t="shared" si="131"/>
        <v>0</v>
      </c>
    </row>
    <row r="4177" spans="1:7" x14ac:dyDescent="0.2">
      <c r="A4177" s="79">
        <v>40352</v>
      </c>
      <c r="B4177" s="77">
        <v>19202</v>
      </c>
      <c r="C4177" s="84">
        <v>126618</v>
      </c>
      <c r="E4177">
        <f t="shared" si="130"/>
        <v>2010</v>
      </c>
      <c r="F4177" s="57" t="e">
        <f>_xlfn.XLOOKUP(E4177,'Historical Metal Prices'!$L$4:$Z$4,'Historical Metal Prices'!$L$10:$Z$10)</f>
        <v>#N/A</v>
      </c>
      <c r="G4177" s="77">
        <f t="shared" si="131"/>
        <v>0</v>
      </c>
    </row>
    <row r="4178" spans="1:7" x14ac:dyDescent="0.2">
      <c r="A4178" s="79">
        <v>40351</v>
      </c>
      <c r="B4178" s="77">
        <v>19578</v>
      </c>
      <c r="C4178" s="84">
        <v>127422</v>
      </c>
      <c r="E4178">
        <f t="shared" si="130"/>
        <v>2010</v>
      </c>
      <c r="F4178" s="57" t="e">
        <f>_xlfn.XLOOKUP(E4178,'Historical Metal Prices'!$L$4:$Z$4,'Historical Metal Prices'!$L$10:$Z$10)</f>
        <v>#N/A</v>
      </c>
      <c r="G4178" s="77">
        <f t="shared" si="131"/>
        <v>0</v>
      </c>
    </row>
    <row r="4179" spans="1:7" x14ac:dyDescent="0.2">
      <c r="A4179" s="79">
        <v>40350</v>
      </c>
      <c r="B4179" s="77">
        <v>19777</v>
      </c>
      <c r="C4179" s="84">
        <v>128178</v>
      </c>
      <c r="E4179">
        <f t="shared" si="130"/>
        <v>2010</v>
      </c>
      <c r="F4179" s="57" t="e">
        <f>_xlfn.XLOOKUP(E4179,'Historical Metal Prices'!$L$4:$Z$4,'Historical Metal Prices'!$L$10:$Z$10)</f>
        <v>#N/A</v>
      </c>
      <c r="G4179" s="77">
        <f t="shared" si="131"/>
        <v>0</v>
      </c>
    </row>
    <row r="4180" spans="1:7" x14ac:dyDescent="0.2">
      <c r="A4180" s="79">
        <v>40347</v>
      </c>
      <c r="B4180" s="77">
        <v>19520</v>
      </c>
      <c r="C4180" s="84">
        <v>128784</v>
      </c>
      <c r="E4180">
        <f t="shared" si="130"/>
        <v>2010</v>
      </c>
      <c r="F4180" s="57" t="e">
        <f>_xlfn.XLOOKUP(E4180,'Historical Metal Prices'!$L$4:$Z$4,'Historical Metal Prices'!$L$10:$Z$10)</f>
        <v>#N/A</v>
      </c>
      <c r="G4180" s="77">
        <f t="shared" si="131"/>
        <v>0</v>
      </c>
    </row>
    <row r="4181" spans="1:7" x14ac:dyDescent="0.2">
      <c r="A4181" s="79">
        <v>40346</v>
      </c>
      <c r="B4181" s="77">
        <v>19731</v>
      </c>
      <c r="C4181" s="84">
        <v>129798</v>
      </c>
      <c r="E4181">
        <f t="shared" si="130"/>
        <v>2010</v>
      </c>
      <c r="F4181" s="57" t="e">
        <f>_xlfn.XLOOKUP(E4181,'Historical Metal Prices'!$L$4:$Z$4,'Historical Metal Prices'!$L$10:$Z$10)</f>
        <v>#N/A</v>
      </c>
      <c r="G4181" s="77">
        <f t="shared" si="131"/>
        <v>0</v>
      </c>
    </row>
    <row r="4182" spans="1:7" x14ac:dyDescent="0.2">
      <c r="A4182" s="79">
        <v>40345</v>
      </c>
      <c r="B4182" s="77">
        <v>19970</v>
      </c>
      <c r="C4182" s="84">
        <v>131052</v>
      </c>
      <c r="E4182">
        <f t="shared" si="130"/>
        <v>2010</v>
      </c>
      <c r="F4182" s="57" t="e">
        <f>_xlfn.XLOOKUP(E4182,'Historical Metal Prices'!$L$4:$Z$4,'Historical Metal Prices'!$L$10:$Z$10)</f>
        <v>#N/A</v>
      </c>
      <c r="G4182" s="77">
        <f t="shared" si="131"/>
        <v>0</v>
      </c>
    </row>
    <row r="4183" spans="1:7" x14ac:dyDescent="0.2">
      <c r="A4183" s="79">
        <v>40344</v>
      </c>
      <c r="B4183" s="77">
        <v>20160</v>
      </c>
      <c r="C4183" s="84">
        <v>131712</v>
      </c>
      <c r="E4183">
        <f t="shared" si="130"/>
        <v>2010</v>
      </c>
      <c r="F4183" s="57" t="e">
        <f>_xlfn.XLOOKUP(E4183,'Historical Metal Prices'!$L$4:$Z$4,'Historical Metal Prices'!$L$10:$Z$10)</f>
        <v>#N/A</v>
      </c>
      <c r="G4183" s="77">
        <f t="shared" si="131"/>
        <v>0</v>
      </c>
    </row>
    <row r="4184" spans="1:7" x14ac:dyDescent="0.2">
      <c r="A4184" s="79">
        <v>40343</v>
      </c>
      <c r="B4184" s="77">
        <v>20230</v>
      </c>
      <c r="C4184" s="84">
        <v>132162</v>
      </c>
      <c r="E4184">
        <f t="shared" si="130"/>
        <v>2010</v>
      </c>
      <c r="F4184" s="57" t="e">
        <f>_xlfn.XLOOKUP(E4184,'Historical Metal Prices'!$L$4:$Z$4,'Historical Metal Prices'!$L$10:$Z$10)</f>
        <v>#N/A</v>
      </c>
      <c r="G4184" s="77">
        <f t="shared" si="131"/>
        <v>0</v>
      </c>
    </row>
    <row r="4185" spans="1:7" x14ac:dyDescent="0.2">
      <c r="A4185" s="79">
        <v>40340</v>
      </c>
      <c r="B4185" s="77">
        <v>19479.5</v>
      </c>
      <c r="C4185" s="84">
        <v>133320</v>
      </c>
      <c r="E4185">
        <f t="shared" si="130"/>
        <v>2010</v>
      </c>
      <c r="F4185" s="57" t="e">
        <f>_xlfn.XLOOKUP(E4185,'Historical Metal Prices'!$L$4:$Z$4,'Historical Metal Prices'!$L$10:$Z$10)</f>
        <v>#N/A</v>
      </c>
      <c r="G4185" s="77">
        <f t="shared" si="131"/>
        <v>0</v>
      </c>
    </row>
    <row r="4186" spans="1:7" x14ac:dyDescent="0.2">
      <c r="A4186" s="79">
        <v>40339</v>
      </c>
      <c r="B4186" s="77">
        <v>18885</v>
      </c>
      <c r="C4186" s="84">
        <v>133794</v>
      </c>
      <c r="E4186">
        <f t="shared" si="130"/>
        <v>2010</v>
      </c>
      <c r="F4186" s="57" t="e">
        <f>_xlfn.XLOOKUP(E4186,'Historical Metal Prices'!$L$4:$Z$4,'Historical Metal Prices'!$L$10:$Z$10)</f>
        <v>#N/A</v>
      </c>
      <c r="G4186" s="77">
        <f t="shared" si="131"/>
        <v>0</v>
      </c>
    </row>
    <row r="4187" spans="1:7" x14ac:dyDescent="0.2">
      <c r="A4187" s="79">
        <v>40338</v>
      </c>
      <c r="B4187" s="77">
        <v>19217</v>
      </c>
      <c r="C4187" s="84">
        <v>134646</v>
      </c>
      <c r="E4187">
        <f t="shared" si="130"/>
        <v>2010</v>
      </c>
      <c r="F4187" s="57" t="e">
        <f>_xlfn.XLOOKUP(E4187,'Historical Metal Prices'!$L$4:$Z$4,'Historical Metal Prices'!$L$10:$Z$10)</f>
        <v>#N/A</v>
      </c>
      <c r="G4187" s="77">
        <f t="shared" si="131"/>
        <v>0</v>
      </c>
    </row>
    <row r="4188" spans="1:7" x14ac:dyDescent="0.2">
      <c r="A4188" s="79">
        <v>40337</v>
      </c>
      <c r="B4188" s="77">
        <v>18412</v>
      </c>
      <c r="C4188" s="84">
        <v>135168</v>
      </c>
      <c r="E4188">
        <f t="shared" si="130"/>
        <v>2010</v>
      </c>
      <c r="F4188" s="57" t="e">
        <f>_xlfn.XLOOKUP(E4188,'Historical Metal Prices'!$L$4:$Z$4,'Historical Metal Prices'!$L$10:$Z$10)</f>
        <v>#N/A</v>
      </c>
      <c r="G4188" s="77">
        <f t="shared" si="131"/>
        <v>0</v>
      </c>
    </row>
    <row r="4189" spans="1:7" x14ac:dyDescent="0.2">
      <c r="A4189" s="79">
        <v>40336</v>
      </c>
      <c r="B4189" s="77">
        <v>18132</v>
      </c>
      <c r="C4189" s="84">
        <v>135486</v>
      </c>
      <c r="E4189">
        <f t="shared" si="130"/>
        <v>2010</v>
      </c>
      <c r="F4189" s="57" t="e">
        <f>_xlfn.XLOOKUP(E4189,'Historical Metal Prices'!$L$4:$Z$4,'Historical Metal Prices'!$L$10:$Z$10)</f>
        <v>#N/A</v>
      </c>
      <c r="G4189" s="77">
        <f t="shared" si="131"/>
        <v>0</v>
      </c>
    </row>
    <row r="4190" spans="1:7" x14ac:dyDescent="0.2">
      <c r="A4190" s="79">
        <v>40333</v>
      </c>
      <c r="B4190" s="77">
        <v>17881</v>
      </c>
      <c r="C4190" s="84">
        <v>135402</v>
      </c>
      <c r="E4190">
        <f t="shared" si="130"/>
        <v>2010</v>
      </c>
      <c r="F4190" s="57" t="e">
        <f>_xlfn.XLOOKUP(E4190,'Historical Metal Prices'!$L$4:$Z$4,'Historical Metal Prices'!$L$10:$Z$10)</f>
        <v>#N/A</v>
      </c>
      <c r="G4190" s="77">
        <f t="shared" si="131"/>
        <v>0</v>
      </c>
    </row>
    <row r="4191" spans="1:7" x14ac:dyDescent="0.2">
      <c r="A4191" s="79">
        <v>40332</v>
      </c>
      <c r="B4191" s="77">
        <v>18600</v>
      </c>
      <c r="C4191" s="84">
        <v>135942</v>
      </c>
      <c r="E4191">
        <f t="shared" si="130"/>
        <v>2010</v>
      </c>
      <c r="F4191" s="57" t="e">
        <f>_xlfn.XLOOKUP(E4191,'Historical Metal Prices'!$L$4:$Z$4,'Historical Metal Prices'!$L$10:$Z$10)</f>
        <v>#N/A</v>
      </c>
      <c r="G4191" s="77">
        <f t="shared" si="131"/>
        <v>0</v>
      </c>
    </row>
    <row r="4192" spans="1:7" x14ac:dyDescent="0.2">
      <c r="A4192" s="79">
        <v>40331</v>
      </c>
      <c r="B4192" s="77">
        <v>19574</v>
      </c>
      <c r="C4192" s="84">
        <v>136848</v>
      </c>
      <c r="E4192">
        <f t="shared" si="130"/>
        <v>2010</v>
      </c>
      <c r="F4192" s="57" t="e">
        <f>_xlfn.XLOOKUP(E4192,'Historical Metal Prices'!$L$4:$Z$4,'Historical Metal Prices'!$L$10:$Z$10)</f>
        <v>#N/A</v>
      </c>
      <c r="G4192" s="77">
        <f t="shared" si="131"/>
        <v>0</v>
      </c>
    </row>
    <row r="4193" spans="1:7" x14ac:dyDescent="0.2">
      <c r="A4193" s="79">
        <v>40330</v>
      </c>
      <c r="B4193" s="77">
        <v>20424</v>
      </c>
      <c r="C4193" s="84">
        <v>137436</v>
      </c>
      <c r="E4193">
        <f t="shared" si="130"/>
        <v>2010</v>
      </c>
      <c r="F4193" s="57" t="e">
        <f>_xlfn.XLOOKUP(E4193,'Historical Metal Prices'!$L$4:$Z$4,'Historical Metal Prices'!$L$10:$Z$10)</f>
        <v>#N/A</v>
      </c>
      <c r="G4193" s="77">
        <f t="shared" si="131"/>
        <v>0</v>
      </c>
    </row>
    <row r="4194" spans="1:7" x14ac:dyDescent="0.2">
      <c r="A4194" s="79">
        <v>40329</v>
      </c>
      <c r="B4194" s="77">
        <v>21277</v>
      </c>
      <c r="C4194" s="84">
        <v>138396</v>
      </c>
      <c r="E4194">
        <f t="shared" si="130"/>
        <v>2010</v>
      </c>
      <c r="F4194" s="57" t="e">
        <f>_xlfn.XLOOKUP(E4194,'Historical Metal Prices'!$L$4:$Z$4,'Historical Metal Prices'!$L$10:$Z$10)</f>
        <v>#N/A</v>
      </c>
      <c r="G4194" s="77">
        <f t="shared" si="131"/>
        <v>0</v>
      </c>
    </row>
    <row r="4195" spans="1:7" x14ac:dyDescent="0.2">
      <c r="A4195" s="79">
        <v>40326</v>
      </c>
      <c r="B4195" s="77">
        <v>21277</v>
      </c>
      <c r="C4195" s="84">
        <v>138396</v>
      </c>
      <c r="E4195">
        <f t="shared" si="130"/>
        <v>2010</v>
      </c>
      <c r="F4195" s="57" t="e">
        <f>_xlfn.XLOOKUP(E4195,'Historical Metal Prices'!$L$4:$Z$4,'Historical Metal Prices'!$L$10:$Z$10)</f>
        <v>#N/A</v>
      </c>
      <c r="G4195" s="77">
        <f t="shared" si="131"/>
        <v>0</v>
      </c>
    </row>
    <row r="4196" spans="1:7" x14ac:dyDescent="0.2">
      <c r="A4196" s="79">
        <v>40325</v>
      </c>
      <c r="B4196" s="77">
        <v>21726</v>
      </c>
      <c r="C4196" s="84">
        <v>138504</v>
      </c>
      <c r="E4196">
        <f t="shared" si="130"/>
        <v>2010</v>
      </c>
      <c r="F4196" s="57" t="e">
        <f>_xlfn.XLOOKUP(E4196,'Historical Metal Prices'!$L$4:$Z$4,'Historical Metal Prices'!$L$10:$Z$10)</f>
        <v>#N/A</v>
      </c>
      <c r="G4196" s="77">
        <f t="shared" si="131"/>
        <v>0</v>
      </c>
    </row>
    <row r="4197" spans="1:7" x14ac:dyDescent="0.2">
      <c r="A4197" s="79">
        <v>40324</v>
      </c>
      <c r="B4197" s="77">
        <v>21038</v>
      </c>
      <c r="C4197" s="84">
        <v>138786</v>
      </c>
      <c r="E4197">
        <f t="shared" si="130"/>
        <v>2010</v>
      </c>
      <c r="F4197" s="57" t="e">
        <f>_xlfn.XLOOKUP(E4197,'Historical Metal Prices'!$L$4:$Z$4,'Historical Metal Prices'!$L$10:$Z$10)</f>
        <v>#N/A</v>
      </c>
      <c r="G4197" s="77">
        <f t="shared" si="131"/>
        <v>0</v>
      </c>
    </row>
    <row r="4198" spans="1:7" x14ac:dyDescent="0.2">
      <c r="A4198" s="79">
        <v>40323</v>
      </c>
      <c r="B4198" s="77">
        <v>21118</v>
      </c>
      <c r="C4198" s="84">
        <v>138648</v>
      </c>
      <c r="E4198">
        <f t="shared" si="130"/>
        <v>2010</v>
      </c>
      <c r="F4198" s="57" t="e">
        <f>_xlfn.XLOOKUP(E4198,'Historical Metal Prices'!$L$4:$Z$4,'Historical Metal Prices'!$L$10:$Z$10)</f>
        <v>#N/A</v>
      </c>
      <c r="G4198" s="77">
        <f t="shared" si="131"/>
        <v>0</v>
      </c>
    </row>
    <row r="4199" spans="1:7" x14ac:dyDescent="0.2">
      <c r="A4199" s="79">
        <v>40322</v>
      </c>
      <c r="B4199" s="77">
        <v>22125</v>
      </c>
      <c r="C4199" s="84">
        <v>138444</v>
      </c>
      <c r="E4199">
        <f t="shared" si="130"/>
        <v>2010</v>
      </c>
      <c r="F4199" s="57" t="e">
        <f>_xlfn.XLOOKUP(E4199,'Historical Metal Prices'!$L$4:$Z$4,'Historical Metal Prices'!$L$10:$Z$10)</f>
        <v>#N/A</v>
      </c>
      <c r="G4199" s="77">
        <f t="shared" si="131"/>
        <v>0</v>
      </c>
    </row>
    <row r="4200" spans="1:7" x14ac:dyDescent="0.2">
      <c r="A4200" s="79">
        <v>40319</v>
      </c>
      <c r="B4200" s="77">
        <v>21279</v>
      </c>
      <c r="C4200" s="84">
        <v>138576</v>
      </c>
      <c r="E4200">
        <f t="shared" si="130"/>
        <v>2010</v>
      </c>
      <c r="F4200" s="57" t="e">
        <f>_xlfn.XLOOKUP(E4200,'Historical Metal Prices'!$L$4:$Z$4,'Historical Metal Prices'!$L$10:$Z$10)</f>
        <v>#N/A</v>
      </c>
      <c r="G4200" s="77">
        <f t="shared" si="131"/>
        <v>0</v>
      </c>
    </row>
    <row r="4201" spans="1:7" x14ac:dyDescent="0.2">
      <c r="A4201" s="79">
        <v>40318</v>
      </c>
      <c r="B4201" s="77">
        <v>21127.5</v>
      </c>
      <c r="C4201" s="84">
        <v>139518</v>
      </c>
      <c r="E4201">
        <f t="shared" si="130"/>
        <v>2010</v>
      </c>
      <c r="F4201" s="57" t="e">
        <f>_xlfn.XLOOKUP(E4201,'Historical Metal Prices'!$L$4:$Z$4,'Historical Metal Prices'!$L$10:$Z$10)</f>
        <v>#N/A</v>
      </c>
      <c r="G4201" s="77">
        <f t="shared" si="131"/>
        <v>0</v>
      </c>
    </row>
    <row r="4202" spans="1:7" x14ac:dyDescent="0.2">
      <c r="A4202" s="79">
        <v>40317</v>
      </c>
      <c r="B4202" s="77">
        <v>21228.5</v>
      </c>
      <c r="C4202" s="84">
        <v>138888</v>
      </c>
      <c r="E4202">
        <f t="shared" si="130"/>
        <v>2010</v>
      </c>
      <c r="F4202" s="57" t="e">
        <f>_xlfn.XLOOKUP(E4202,'Historical Metal Prices'!$L$4:$Z$4,'Historical Metal Prices'!$L$10:$Z$10)</f>
        <v>#N/A</v>
      </c>
      <c r="G4202" s="77">
        <f t="shared" si="131"/>
        <v>0</v>
      </c>
    </row>
    <row r="4203" spans="1:7" x14ac:dyDescent="0.2">
      <c r="A4203" s="79">
        <v>40316</v>
      </c>
      <c r="B4203" s="77">
        <v>22080</v>
      </c>
      <c r="C4203" s="84">
        <v>139332</v>
      </c>
      <c r="E4203">
        <f t="shared" si="130"/>
        <v>2010</v>
      </c>
      <c r="F4203" s="57" t="e">
        <f>_xlfn.XLOOKUP(E4203,'Historical Metal Prices'!$L$4:$Z$4,'Historical Metal Prices'!$L$10:$Z$10)</f>
        <v>#N/A</v>
      </c>
      <c r="G4203" s="77">
        <f t="shared" si="131"/>
        <v>0</v>
      </c>
    </row>
    <row r="4204" spans="1:7" x14ac:dyDescent="0.2">
      <c r="A4204" s="79">
        <v>40315</v>
      </c>
      <c r="B4204" s="77">
        <v>20627</v>
      </c>
      <c r="C4204" s="84">
        <v>139962</v>
      </c>
      <c r="E4204">
        <f t="shared" si="130"/>
        <v>2010</v>
      </c>
      <c r="F4204" s="57" t="e">
        <f>_xlfn.XLOOKUP(E4204,'Historical Metal Prices'!$L$4:$Z$4,'Historical Metal Prices'!$L$10:$Z$10)</f>
        <v>#N/A</v>
      </c>
      <c r="G4204" s="77">
        <f t="shared" si="131"/>
        <v>0</v>
      </c>
    </row>
    <row r="4205" spans="1:7" x14ac:dyDescent="0.2">
      <c r="A4205" s="79">
        <v>40312</v>
      </c>
      <c r="B4205" s="77">
        <v>21482</v>
      </c>
      <c r="C4205" s="84">
        <v>140874</v>
      </c>
      <c r="E4205">
        <f t="shared" si="130"/>
        <v>2010</v>
      </c>
      <c r="F4205" s="57" t="e">
        <f>_xlfn.XLOOKUP(E4205,'Historical Metal Prices'!$L$4:$Z$4,'Historical Metal Prices'!$L$10:$Z$10)</f>
        <v>#N/A</v>
      </c>
      <c r="G4205" s="77">
        <f t="shared" si="131"/>
        <v>0</v>
      </c>
    </row>
    <row r="4206" spans="1:7" x14ac:dyDescent="0.2">
      <c r="A4206" s="79">
        <v>40311</v>
      </c>
      <c r="B4206" s="77">
        <v>22701</v>
      </c>
      <c r="C4206" s="84">
        <v>142080</v>
      </c>
      <c r="E4206">
        <f t="shared" si="130"/>
        <v>2010</v>
      </c>
      <c r="F4206" s="57" t="e">
        <f>_xlfn.XLOOKUP(E4206,'Historical Metal Prices'!$L$4:$Z$4,'Historical Metal Prices'!$L$10:$Z$10)</f>
        <v>#N/A</v>
      </c>
      <c r="G4206" s="77">
        <f t="shared" si="131"/>
        <v>0</v>
      </c>
    </row>
    <row r="4207" spans="1:7" x14ac:dyDescent="0.2">
      <c r="A4207" s="79">
        <v>40310</v>
      </c>
      <c r="B4207" s="77">
        <v>22479</v>
      </c>
      <c r="C4207" s="84">
        <v>142620</v>
      </c>
      <c r="E4207">
        <f t="shared" si="130"/>
        <v>2010</v>
      </c>
      <c r="F4207" s="57" t="e">
        <f>_xlfn.XLOOKUP(E4207,'Historical Metal Prices'!$L$4:$Z$4,'Historical Metal Prices'!$L$10:$Z$10)</f>
        <v>#N/A</v>
      </c>
      <c r="G4207" s="77">
        <f t="shared" si="131"/>
        <v>0</v>
      </c>
    </row>
    <row r="4208" spans="1:7" x14ac:dyDescent="0.2">
      <c r="A4208" s="79">
        <v>40309</v>
      </c>
      <c r="B4208" s="77">
        <v>22520</v>
      </c>
      <c r="C4208" s="84">
        <v>143496</v>
      </c>
      <c r="E4208">
        <f t="shared" si="130"/>
        <v>2010</v>
      </c>
      <c r="F4208" s="57" t="e">
        <f>_xlfn.XLOOKUP(E4208,'Historical Metal Prices'!$L$4:$Z$4,'Historical Metal Prices'!$L$10:$Z$10)</f>
        <v>#N/A</v>
      </c>
      <c r="G4208" s="77">
        <f t="shared" si="131"/>
        <v>0</v>
      </c>
    </row>
    <row r="4209" spans="1:7" x14ac:dyDescent="0.2">
      <c r="A4209" s="79">
        <v>40308</v>
      </c>
      <c r="B4209" s="77">
        <v>22936</v>
      </c>
      <c r="C4209" s="84">
        <v>143874</v>
      </c>
      <c r="E4209">
        <f t="shared" si="130"/>
        <v>2010</v>
      </c>
      <c r="F4209" s="57" t="e">
        <f>_xlfn.XLOOKUP(E4209,'Historical Metal Prices'!$L$4:$Z$4,'Historical Metal Prices'!$L$10:$Z$10)</f>
        <v>#N/A</v>
      </c>
      <c r="G4209" s="77">
        <f t="shared" si="131"/>
        <v>0</v>
      </c>
    </row>
    <row r="4210" spans="1:7" x14ac:dyDescent="0.2">
      <c r="A4210" s="79">
        <v>40305</v>
      </c>
      <c r="B4210" s="77">
        <v>22485</v>
      </c>
      <c r="C4210" s="84">
        <v>144168</v>
      </c>
      <c r="E4210">
        <f t="shared" si="130"/>
        <v>2010</v>
      </c>
      <c r="F4210" s="57" t="e">
        <f>_xlfn.XLOOKUP(E4210,'Historical Metal Prices'!$L$4:$Z$4,'Historical Metal Prices'!$L$10:$Z$10)</f>
        <v>#N/A</v>
      </c>
      <c r="G4210" s="77">
        <f t="shared" si="131"/>
        <v>0</v>
      </c>
    </row>
    <row r="4211" spans="1:7" x14ac:dyDescent="0.2">
      <c r="A4211" s="79">
        <v>40304</v>
      </c>
      <c r="B4211" s="77">
        <v>21985</v>
      </c>
      <c r="C4211" s="84">
        <v>144930</v>
      </c>
      <c r="E4211">
        <f t="shared" si="130"/>
        <v>2010</v>
      </c>
      <c r="F4211" s="57" t="e">
        <f>_xlfn.XLOOKUP(E4211,'Historical Metal Prices'!$L$4:$Z$4,'Historical Metal Prices'!$L$10:$Z$10)</f>
        <v>#N/A</v>
      </c>
      <c r="G4211" s="77">
        <f t="shared" si="131"/>
        <v>0</v>
      </c>
    </row>
    <row r="4212" spans="1:7" x14ac:dyDescent="0.2">
      <c r="A4212" s="79">
        <v>40303</v>
      </c>
      <c r="B4212" s="77">
        <v>21860</v>
      </c>
      <c r="C4212" s="84">
        <v>145446</v>
      </c>
      <c r="E4212">
        <f t="shared" si="130"/>
        <v>2010</v>
      </c>
      <c r="F4212" s="57" t="e">
        <f>_xlfn.XLOOKUP(E4212,'Historical Metal Prices'!$L$4:$Z$4,'Historical Metal Prices'!$L$10:$Z$10)</f>
        <v>#N/A</v>
      </c>
      <c r="G4212" s="77">
        <f t="shared" si="131"/>
        <v>0</v>
      </c>
    </row>
    <row r="4213" spans="1:7" x14ac:dyDescent="0.2">
      <c r="A4213" s="79">
        <v>40302</v>
      </c>
      <c r="B4213" s="77">
        <v>24596</v>
      </c>
      <c r="C4213" s="84">
        <v>145446</v>
      </c>
      <c r="E4213">
        <f t="shared" si="130"/>
        <v>2010</v>
      </c>
      <c r="F4213" s="57" t="e">
        <f>_xlfn.XLOOKUP(E4213,'Historical Metal Prices'!$L$4:$Z$4,'Historical Metal Prices'!$L$10:$Z$10)</f>
        <v>#N/A</v>
      </c>
      <c r="G4213" s="77">
        <f t="shared" si="131"/>
        <v>0</v>
      </c>
    </row>
    <row r="4214" spans="1:7" x14ac:dyDescent="0.2">
      <c r="A4214" s="79">
        <v>40301</v>
      </c>
      <c r="B4214" s="77">
        <v>26244</v>
      </c>
      <c r="C4214" s="84">
        <v>145782</v>
      </c>
      <c r="E4214">
        <f t="shared" si="130"/>
        <v>2010</v>
      </c>
      <c r="F4214" s="57" t="e">
        <f>_xlfn.XLOOKUP(E4214,'Historical Metal Prices'!$L$4:$Z$4,'Historical Metal Prices'!$L$10:$Z$10)</f>
        <v>#N/A</v>
      </c>
      <c r="G4214" s="77">
        <f t="shared" si="131"/>
        <v>0</v>
      </c>
    </row>
    <row r="4215" spans="1:7" x14ac:dyDescent="0.2">
      <c r="A4215" s="79">
        <v>40298</v>
      </c>
      <c r="B4215" s="77">
        <v>26244</v>
      </c>
      <c r="C4215" s="84">
        <v>145782</v>
      </c>
      <c r="E4215">
        <f t="shared" si="130"/>
        <v>2010</v>
      </c>
      <c r="F4215" s="57" t="e">
        <f>_xlfn.XLOOKUP(E4215,'Historical Metal Prices'!$L$4:$Z$4,'Historical Metal Prices'!$L$10:$Z$10)</f>
        <v>#N/A</v>
      </c>
      <c r="G4215" s="77">
        <f t="shared" si="131"/>
        <v>0</v>
      </c>
    </row>
    <row r="4216" spans="1:7" x14ac:dyDescent="0.2">
      <c r="A4216" s="79">
        <v>40297</v>
      </c>
      <c r="B4216" s="77">
        <v>25343</v>
      </c>
      <c r="C4216" s="84">
        <v>145314</v>
      </c>
      <c r="E4216">
        <f t="shared" si="130"/>
        <v>2010</v>
      </c>
      <c r="F4216" s="57" t="e">
        <f>_xlfn.XLOOKUP(E4216,'Historical Metal Prices'!$L$4:$Z$4,'Historical Metal Prices'!$L$10:$Z$10)</f>
        <v>#N/A</v>
      </c>
      <c r="G4216" s="77">
        <f t="shared" si="131"/>
        <v>0</v>
      </c>
    </row>
    <row r="4217" spans="1:7" x14ac:dyDescent="0.2">
      <c r="A4217" s="79">
        <v>40296</v>
      </c>
      <c r="B4217" s="77">
        <v>25590</v>
      </c>
      <c r="C4217" s="84">
        <v>145884</v>
      </c>
      <c r="E4217">
        <f t="shared" si="130"/>
        <v>2010</v>
      </c>
      <c r="F4217" s="57" t="e">
        <f>_xlfn.XLOOKUP(E4217,'Historical Metal Prices'!$L$4:$Z$4,'Historical Metal Prices'!$L$10:$Z$10)</f>
        <v>#N/A</v>
      </c>
      <c r="G4217" s="77">
        <f t="shared" si="131"/>
        <v>0</v>
      </c>
    </row>
    <row r="4218" spans="1:7" x14ac:dyDescent="0.2">
      <c r="A4218" s="79">
        <v>40295</v>
      </c>
      <c r="B4218" s="77">
        <v>25865</v>
      </c>
      <c r="C4218" s="84">
        <v>145350</v>
      </c>
      <c r="E4218">
        <f t="shared" si="130"/>
        <v>2010</v>
      </c>
      <c r="F4218" s="57" t="e">
        <f>_xlfn.XLOOKUP(E4218,'Historical Metal Prices'!$L$4:$Z$4,'Historical Metal Prices'!$L$10:$Z$10)</f>
        <v>#N/A</v>
      </c>
      <c r="G4218" s="77">
        <f t="shared" si="131"/>
        <v>0</v>
      </c>
    </row>
    <row r="4219" spans="1:7" x14ac:dyDescent="0.2">
      <c r="A4219" s="79">
        <v>40294</v>
      </c>
      <c r="B4219" s="77">
        <v>27092</v>
      </c>
      <c r="C4219" s="84">
        <v>145458</v>
      </c>
      <c r="E4219">
        <f t="shared" si="130"/>
        <v>2010</v>
      </c>
      <c r="F4219" s="57" t="e">
        <f>_xlfn.XLOOKUP(E4219,'Historical Metal Prices'!$L$4:$Z$4,'Historical Metal Prices'!$L$10:$Z$10)</f>
        <v>#N/A</v>
      </c>
      <c r="G4219" s="77">
        <f t="shared" si="131"/>
        <v>0</v>
      </c>
    </row>
    <row r="4220" spans="1:7" x14ac:dyDescent="0.2">
      <c r="A4220" s="79">
        <v>40291</v>
      </c>
      <c r="B4220" s="77">
        <v>26988.5</v>
      </c>
      <c r="C4220" s="84">
        <v>145722</v>
      </c>
      <c r="E4220">
        <f t="shared" si="130"/>
        <v>2010</v>
      </c>
      <c r="F4220" s="57" t="e">
        <f>_xlfn.XLOOKUP(E4220,'Historical Metal Prices'!$L$4:$Z$4,'Historical Metal Prices'!$L$10:$Z$10)</f>
        <v>#N/A</v>
      </c>
      <c r="G4220" s="77">
        <f t="shared" si="131"/>
        <v>0</v>
      </c>
    </row>
    <row r="4221" spans="1:7" x14ac:dyDescent="0.2">
      <c r="A4221" s="79">
        <v>40290</v>
      </c>
      <c r="B4221" s="77">
        <v>27035</v>
      </c>
      <c r="C4221" s="84">
        <v>146592</v>
      </c>
      <c r="E4221">
        <f t="shared" si="130"/>
        <v>2010</v>
      </c>
      <c r="F4221" s="57" t="e">
        <f>_xlfn.XLOOKUP(E4221,'Historical Metal Prices'!$L$4:$Z$4,'Historical Metal Prices'!$L$10:$Z$10)</f>
        <v>#N/A</v>
      </c>
      <c r="G4221" s="77">
        <f t="shared" si="131"/>
        <v>0</v>
      </c>
    </row>
    <row r="4222" spans="1:7" x14ac:dyDescent="0.2">
      <c r="A4222" s="79">
        <v>40289</v>
      </c>
      <c r="B4222" s="77">
        <v>26939</v>
      </c>
      <c r="C4222" s="84">
        <v>147684</v>
      </c>
      <c r="E4222">
        <f t="shared" si="130"/>
        <v>2010</v>
      </c>
      <c r="F4222" s="57" t="e">
        <f>_xlfn.XLOOKUP(E4222,'Historical Metal Prices'!$L$4:$Z$4,'Historical Metal Prices'!$L$10:$Z$10)</f>
        <v>#N/A</v>
      </c>
      <c r="G4222" s="77">
        <f t="shared" si="131"/>
        <v>0</v>
      </c>
    </row>
    <row r="4223" spans="1:7" x14ac:dyDescent="0.2">
      <c r="A4223" s="79">
        <v>40288</v>
      </c>
      <c r="B4223" s="77">
        <v>27227</v>
      </c>
      <c r="C4223" s="84">
        <v>148842</v>
      </c>
      <c r="E4223">
        <f t="shared" si="130"/>
        <v>2010</v>
      </c>
      <c r="F4223" s="57" t="e">
        <f>_xlfn.XLOOKUP(E4223,'Historical Metal Prices'!$L$4:$Z$4,'Historical Metal Prices'!$L$10:$Z$10)</f>
        <v>#N/A</v>
      </c>
      <c r="G4223" s="77">
        <f t="shared" si="131"/>
        <v>0</v>
      </c>
    </row>
    <row r="4224" spans="1:7" x14ac:dyDescent="0.2">
      <c r="A4224" s="79">
        <v>40287</v>
      </c>
      <c r="B4224" s="77">
        <v>26637</v>
      </c>
      <c r="C4224" s="84">
        <v>149946</v>
      </c>
      <c r="E4224">
        <f t="shared" si="130"/>
        <v>2010</v>
      </c>
      <c r="F4224" s="57" t="e">
        <f>_xlfn.XLOOKUP(E4224,'Historical Metal Prices'!$L$4:$Z$4,'Historical Metal Prices'!$L$10:$Z$10)</f>
        <v>#N/A</v>
      </c>
      <c r="G4224" s="77">
        <f t="shared" si="131"/>
        <v>0</v>
      </c>
    </row>
    <row r="4225" spans="1:13" x14ac:dyDescent="0.2">
      <c r="A4225" s="79">
        <v>40284</v>
      </c>
      <c r="B4225" s="77">
        <v>26645</v>
      </c>
      <c r="C4225" s="84">
        <v>150474</v>
      </c>
      <c r="E4225">
        <f t="shared" si="130"/>
        <v>2010</v>
      </c>
      <c r="F4225" s="57" t="e">
        <f>_xlfn.XLOOKUP(E4225,'Historical Metal Prices'!$L$4:$Z$4,'Historical Metal Prices'!$L$10:$Z$10)</f>
        <v>#N/A</v>
      </c>
      <c r="G4225" s="77">
        <f t="shared" si="131"/>
        <v>0</v>
      </c>
    </row>
    <row r="4226" spans="1:13" x14ac:dyDescent="0.2">
      <c r="A4226" s="79">
        <v>40283</v>
      </c>
      <c r="B4226" s="77">
        <v>27165</v>
      </c>
      <c r="C4226" s="84">
        <v>151242</v>
      </c>
      <c r="E4226">
        <f t="shared" si="130"/>
        <v>2010</v>
      </c>
      <c r="F4226" s="57" t="e">
        <f>_xlfn.XLOOKUP(E4226,'Historical Metal Prices'!$L$4:$Z$4,'Historical Metal Prices'!$L$10:$Z$10)</f>
        <v>#N/A</v>
      </c>
      <c r="G4226" s="77">
        <f t="shared" si="131"/>
        <v>0</v>
      </c>
    </row>
    <row r="4227" spans="1:13" x14ac:dyDescent="0.2">
      <c r="A4227" s="79">
        <v>40282</v>
      </c>
      <c r="B4227" s="77">
        <v>26338</v>
      </c>
      <c r="C4227" s="84">
        <v>151878</v>
      </c>
      <c r="E4227">
        <f t="shared" si="130"/>
        <v>2010</v>
      </c>
      <c r="F4227" s="57" t="e">
        <f>_xlfn.XLOOKUP(E4227,'Historical Metal Prices'!$L$4:$Z$4,'Historical Metal Prices'!$L$10:$Z$10)</f>
        <v>#N/A</v>
      </c>
      <c r="G4227" s="77">
        <f t="shared" si="131"/>
        <v>0</v>
      </c>
    </row>
    <row r="4228" spans="1:13" x14ac:dyDescent="0.2">
      <c r="A4228" s="79">
        <v>40281</v>
      </c>
      <c r="B4228" s="77">
        <v>25443.5</v>
      </c>
      <c r="C4228" s="84">
        <v>153306</v>
      </c>
      <c r="E4228">
        <f t="shared" si="130"/>
        <v>2010</v>
      </c>
      <c r="F4228" s="57" t="e">
        <f>_xlfn.XLOOKUP(E4228,'Historical Metal Prices'!$L$4:$Z$4,'Historical Metal Prices'!$L$10:$Z$10)</f>
        <v>#N/A</v>
      </c>
      <c r="G4228" s="77">
        <f t="shared" si="131"/>
        <v>0</v>
      </c>
    </row>
    <row r="4229" spans="1:13" x14ac:dyDescent="0.2">
      <c r="A4229" s="79">
        <v>40280</v>
      </c>
      <c r="B4229" s="77">
        <v>25720</v>
      </c>
      <c r="C4229" s="84">
        <v>153924</v>
      </c>
      <c r="E4229">
        <f t="shared" si="130"/>
        <v>2010</v>
      </c>
      <c r="F4229" s="57" t="e">
        <f>_xlfn.XLOOKUP(E4229,'Historical Metal Prices'!$L$4:$Z$4,'Historical Metal Prices'!$L$10:$Z$10)</f>
        <v>#N/A</v>
      </c>
      <c r="G4229" s="77">
        <f t="shared" si="131"/>
        <v>0</v>
      </c>
    </row>
    <row r="4230" spans="1:13" x14ac:dyDescent="0.2">
      <c r="A4230" s="79">
        <v>40277</v>
      </c>
      <c r="B4230" s="77">
        <v>25142</v>
      </c>
      <c r="C4230" s="84">
        <v>154584</v>
      </c>
      <c r="E4230">
        <f t="shared" si="130"/>
        <v>2010</v>
      </c>
      <c r="F4230" s="57" t="e">
        <f>_xlfn.XLOOKUP(E4230,'Historical Metal Prices'!$L$4:$Z$4,'Historical Metal Prices'!$L$10:$Z$10)</f>
        <v>#N/A</v>
      </c>
      <c r="G4230" s="77">
        <f t="shared" ref="G4230:G4231" si="132">IFERROR(B4230*(1+F4230),G4231)</f>
        <v>0</v>
      </c>
    </row>
    <row r="4231" spans="1:13" x14ac:dyDescent="0.2">
      <c r="A4231" s="79">
        <v>40276</v>
      </c>
      <c r="B4231" s="77">
        <v>24668</v>
      </c>
      <c r="C4231" s="84">
        <v>155130</v>
      </c>
      <c r="E4231">
        <f t="shared" si="130"/>
        <v>2010</v>
      </c>
      <c r="F4231" s="57" t="e">
        <f>_xlfn.XLOOKUP(E4231,'Historical Metal Prices'!$L$4:$Z$4,'Historical Metal Prices'!$L$10:$Z$10)</f>
        <v>#N/A</v>
      </c>
      <c r="G4231" s="77">
        <f t="shared" si="132"/>
        <v>0</v>
      </c>
    </row>
    <row r="4232" spans="1:13" x14ac:dyDescent="0.2">
      <c r="A4232" s="76"/>
    </row>
    <row r="4233" spans="1:13" x14ac:dyDescent="0.2">
      <c r="A4233" s="131" t="s">
        <v>480</v>
      </c>
      <c r="B4233" s="131"/>
      <c r="C4233" s="131"/>
      <c r="D4233" s="131"/>
      <c r="E4233" s="131"/>
      <c r="F4233" s="131"/>
      <c r="G4233" s="131"/>
      <c r="H4233" s="131"/>
      <c r="I4233" s="131"/>
      <c r="J4233" s="131"/>
      <c r="K4233" s="131"/>
      <c r="L4233" s="131"/>
      <c r="M4233" s="131"/>
    </row>
    <row r="4234" spans="1:13" x14ac:dyDescent="0.2">
      <c r="A4234" s="131"/>
      <c r="B4234" s="131"/>
      <c r="C4234" s="131"/>
      <c r="D4234" s="131"/>
      <c r="E4234" s="131"/>
      <c r="F4234" s="131"/>
      <c r="G4234" s="131"/>
      <c r="H4234" s="131"/>
      <c r="I4234" s="131"/>
      <c r="J4234" s="131"/>
      <c r="K4234" s="131"/>
      <c r="L4234" s="131"/>
      <c r="M4234" s="131"/>
    </row>
    <row r="4235" spans="1:13" x14ac:dyDescent="0.2">
      <c r="A4235" s="131"/>
      <c r="B4235" s="131"/>
      <c r="C4235" s="131"/>
      <c r="D4235" s="131"/>
      <c r="E4235" s="131"/>
      <c r="F4235" s="131"/>
      <c r="G4235" s="131"/>
      <c r="H4235" s="131"/>
      <c r="I4235" s="131"/>
      <c r="J4235" s="131"/>
      <c r="K4235" s="131"/>
      <c r="L4235" s="131"/>
      <c r="M4235" s="131"/>
    </row>
    <row r="4236" spans="1:13" x14ac:dyDescent="0.2">
      <c r="A4236" s="131"/>
      <c r="B4236" s="131"/>
      <c r="C4236" s="131"/>
      <c r="D4236" s="131"/>
      <c r="E4236" s="131"/>
      <c r="F4236" s="131"/>
      <c r="G4236" s="131"/>
      <c r="H4236" s="131"/>
      <c r="I4236" s="131"/>
      <c r="J4236" s="131"/>
      <c r="K4236" s="131"/>
      <c r="L4236" s="131"/>
      <c r="M4236" s="131"/>
    </row>
    <row r="4237" spans="1:13" x14ac:dyDescent="0.2">
      <c r="A4237" s="131"/>
      <c r="B4237" s="131"/>
      <c r="C4237" s="131"/>
      <c r="D4237" s="131"/>
      <c r="E4237" s="131"/>
      <c r="F4237" s="131"/>
      <c r="G4237" s="131"/>
      <c r="H4237" s="131"/>
      <c r="I4237" s="131"/>
      <c r="J4237" s="131"/>
      <c r="K4237" s="131"/>
      <c r="L4237" s="131"/>
      <c r="M4237" s="131"/>
    </row>
  </sheetData>
  <mergeCells count="4">
    <mergeCell ref="A1:D1"/>
    <mergeCell ref="A8:C8"/>
    <mergeCell ref="A4233:M4237"/>
    <mergeCell ref="A2:M2"/>
  </mergeCells>
  <hyperlinks>
    <hyperlink ref="E1" r:id="rId1" location="industry/priceChart" xr:uid="{D177C400-929E-42FB-8D77-D8CEA13DCC6B}"/>
  </hyperlinks>
  <pageMargins left="0.7" right="0.7" top="0.75" bottom="0.75" header="0.3" footer="0.3"/>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15E5F-DF81-4EC5-9EDF-C78E878056C4}">
  <dimension ref="A1:M4237"/>
  <sheetViews>
    <sheetView topLeftCell="A5" zoomScaleNormal="100" workbookViewId="0"/>
  </sheetViews>
  <sheetFormatPr baseColWidth="10" defaultColWidth="8.83203125" defaultRowHeight="15" x14ac:dyDescent="0.2"/>
  <cols>
    <col min="1" max="1" width="24.83203125" customWidth="1"/>
    <col min="2" max="2" width="22.33203125" customWidth="1"/>
    <col min="3" max="3" width="20.1640625" customWidth="1"/>
    <col min="4" max="4" width="16.1640625" customWidth="1"/>
    <col min="8" max="8" width="13.6640625" customWidth="1"/>
  </cols>
  <sheetData>
    <row r="1" spans="1:13" x14ac:dyDescent="0.2">
      <c r="A1" s="129"/>
      <c r="B1" s="129"/>
      <c r="C1" s="129"/>
      <c r="D1" s="129"/>
      <c r="E1" s="69" t="s">
        <v>491</v>
      </c>
    </row>
    <row r="2" spans="1:13" ht="19" x14ac:dyDescent="0.25">
      <c r="A2" s="132" t="s">
        <v>1120</v>
      </c>
      <c r="B2" s="132"/>
      <c r="C2" s="132"/>
      <c r="D2" s="132"/>
      <c r="E2" s="132"/>
      <c r="F2" s="132"/>
      <c r="G2" s="132"/>
      <c r="H2" s="132"/>
      <c r="I2" s="132"/>
      <c r="J2" s="132"/>
      <c r="K2" s="132"/>
      <c r="L2" s="132"/>
      <c r="M2" s="132"/>
    </row>
    <row r="3" spans="1:13" x14ac:dyDescent="0.2">
      <c r="A3" s="76" t="s">
        <v>489</v>
      </c>
      <c r="B3" s="75"/>
    </row>
    <row r="4" spans="1:13" x14ac:dyDescent="0.2">
      <c r="A4" s="76" t="s">
        <v>488</v>
      </c>
      <c r="B4" s="75"/>
    </row>
    <row r="5" spans="1:13" x14ac:dyDescent="0.2">
      <c r="A5" s="76" t="s">
        <v>487</v>
      </c>
      <c r="B5" s="75"/>
    </row>
    <row r="6" spans="1:13" x14ac:dyDescent="0.2">
      <c r="A6" s="76" t="s">
        <v>486</v>
      </c>
      <c r="B6" s="75"/>
    </row>
    <row r="7" spans="1:13" x14ac:dyDescent="0.2">
      <c r="A7" s="76" t="s">
        <v>1117</v>
      </c>
      <c r="B7" s="75"/>
    </row>
    <row r="8" spans="1:13" x14ac:dyDescent="0.2">
      <c r="A8" s="130" t="s">
        <v>484</v>
      </c>
      <c r="B8" s="130"/>
      <c r="C8" s="130"/>
      <c r="D8" s="130"/>
    </row>
    <row r="9" spans="1:13" ht="48" x14ac:dyDescent="0.2">
      <c r="A9" s="81" t="s">
        <v>317</v>
      </c>
      <c r="B9" s="80" t="s">
        <v>1121</v>
      </c>
      <c r="C9" s="80" t="s">
        <v>1122</v>
      </c>
      <c r="D9" s="80" t="s">
        <v>1123</v>
      </c>
      <c r="F9" t="s">
        <v>463</v>
      </c>
      <c r="G9" t="s">
        <v>1353</v>
      </c>
      <c r="H9" t="s">
        <v>1354</v>
      </c>
    </row>
    <row r="10" spans="1:13" ht="16" x14ac:dyDescent="0.2">
      <c r="A10" s="79">
        <v>46185</v>
      </c>
      <c r="B10" s="77">
        <v>13645.33</v>
      </c>
      <c r="C10" s="84">
        <v>188247</v>
      </c>
      <c r="D10" s="78" t="s">
        <v>481</v>
      </c>
      <c r="F10">
        <f>YEAR(A10)</f>
        <v>2026</v>
      </c>
      <c r="G10" s="57">
        <f>_xlfn.XLOOKUP(F10,'Historical Metal Prices'!$L$4:$Z$4,'Historical Metal Prices'!$L$10:$Z$10)</f>
        <v>-2.6290165530671761E-2</v>
      </c>
      <c r="H10" s="77">
        <f>IFERROR(B10*(1+G10),H11)</f>
        <v>13286.592015579359</v>
      </c>
    </row>
    <row r="11" spans="1:13" x14ac:dyDescent="0.2">
      <c r="A11" s="79">
        <v>46184</v>
      </c>
      <c r="B11" s="77">
        <v>13448.01</v>
      </c>
      <c r="C11" s="84">
        <v>169512</v>
      </c>
      <c r="D11" s="84">
        <v>364100</v>
      </c>
      <c r="F11">
        <f t="shared" ref="F11:F74" si="0">YEAR(A11)</f>
        <v>2026</v>
      </c>
      <c r="G11" s="57">
        <f>_xlfn.XLOOKUP(F11,'Historical Metal Prices'!$L$4:$Z$4,'Historical Metal Prices'!$L$10:$Z$10)</f>
        <v>-2.6290165530671761E-2</v>
      </c>
      <c r="H11" s="77">
        <f t="shared" ref="H11:H74" si="1">IFERROR(B11*(1+G11),H12)</f>
        <v>13094.45959104187</v>
      </c>
    </row>
    <row r="12" spans="1:13" x14ac:dyDescent="0.2">
      <c r="A12" s="79">
        <v>46183</v>
      </c>
      <c r="B12" s="77">
        <v>13466.23</v>
      </c>
      <c r="C12" s="84">
        <v>169512</v>
      </c>
      <c r="D12" s="84">
        <v>367300</v>
      </c>
      <c r="F12">
        <f t="shared" si="0"/>
        <v>2026</v>
      </c>
      <c r="G12" s="57">
        <f>_xlfn.XLOOKUP(F12,'Historical Metal Prices'!$L$4:$Z$4,'Historical Metal Prices'!$L$10:$Z$10)</f>
        <v>-2.6290165530671761E-2</v>
      </c>
      <c r="H12" s="77">
        <f t="shared" si="1"/>
        <v>13112.200584225902</v>
      </c>
    </row>
    <row r="13" spans="1:13" x14ac:dyDescent="0.2">
      <c r="A13" s="79">
        <v>46182</v>
      </c>
      <c r="B13" s="77">
        <v>13573.34</v>
      </c>
      <c r="C13" s="84">
        <v>169512</v>
      </c>
      <c r="D13" s="84">
        <v>369575</v>
      </c>
      <c r="F13">
        <f t="shared" si="0"/>
        <v>2026</v>
      </c>
      <c r="G13" s="57">
        <f>_xlfn.XLOOKUP(F13,'Historical Metal Prices'!$L$4:$Z$4,'Historical Metal Prices'!$L$10:$Z$10)</f>
        <v>-2.6290165530671761E-2</v>
      </c>
      <c r="H13" s="77">
        <f t="shared" si="1"/>
        <v>13216.494644595912</v>
      </c>
    </row>
    <row r="14" spans="1:13" x14ac:dyDescent="0.2">
      <c r="A14" s="79">
        <v>46181</v>
      </c>
      <c r="B14" s="77">
        <v>13592.08</v>
      </c>
      <c r="C14" s="84">
        <v>169512</v>
      </c>
      <c r="D14" s="84">
        <v>372650</v>
      </c>
      <c r="F14">
        <f t="shared" si="0"/>
        <v>2026</v>
      </c>
      <c r="G14" s="57">
        <f>_xlfn.XLOOKUP(F14,'Historical Metal Prices'!$L$4:$Z$4,'Historical Metal Prices'!$L$10:$Z$10)</f>
        <v>-2.6290165530671761E-2</v>
      </c>
      <c r="H14" s="77">
        <f t="shared" si="1"/>
        <v>13234.741966893867</v>
      </c>
    </row>
    <row r="15" spans="1:13" x14ac:dyDescent="0.2">
      <c r="A15" s="79">
        <v>46178</v>
      </c>
      <c r="B15" s="77">
        <v>13490.32</v>
      </c>
      <c r="C15" s="84">
        <v>169512</v>
      </c>
      <c r="D15" s="84">
        <v>376775</v>
      </c>
      <c r="F15">
        <f t="shared" si="0"/>
        <v>2026</v>
      </c>
      <c r="G15" s="57">
        <f>_xlfn.XLOOKUP(F15,'Historical Metal Prices'!$L$4:$Z$4,'Historical Metal Prices'!$L$10:$Z$10)</f>
        <v>-2.6290165530671761E-2</v>
      </c>
      <c r="H15" s="77">
        <f t="shared" si="1"/>
        <v>13135.657254138268</v>
      </c>
    </row>
    <row r="16" spans="1:13" x14ac:dyDescent="0.2">
      <c r="A16" s="79">
        <v>46177</v>
      </c>
      <c r="B16" s="77">
        <v>13920.49</v>
      </c>
      <c r="C16" s="84">
        <v>176414</v>
      </c>
      <c r="D16" s="84">
        <v>379225</v>
      </c>
      <c r="F16">
        <f t="shared" si="0"/>
        <v>2026</v>
      </c>
      <c r="G16" s="57">
        <f>_xlfn.XLOOKUP(F16,'Historical Metal Prices'!$L$4:$Z$4,'Historical Metal Prices'!$L$10:$Z$10)</f>
        <v>-2.6290165530671761E-2</v>
      </c>
      <c r="H16" s="77">
        <f t="shared" si="1"/>
        <v>13554.51801363194</v>
      </c>
    </row>
    <row r="17" spans="1:8" x14ac:dyDescent="0.2">
      <c r="A17" s="79">
        <v>46176</v>
      </c>
      <c r="B17" s="77">
        <v>13802.37</v>
      </c>
      <c r="C17" s="84">
        <v>176414</v>
      </c>
      <c r="D17" s="84">
        <v>379975</v>
      </c>
      <c r="F17">
        <f t="shared" si="0"/>
        <v>2026</v>
      </c>
      <c r="G17" s="57">
        <f>_xlfn.XLOOKUP(F17,'Historical Metal Prices'!$L$4:$Z$4,'Historical Metal Prices'!$L$10:$Z$10)</f>
        <v>-2.6290165530671761E-2</v>
      </c>
      <c r="H17" s="77">
        <f t="shared" si="1"/>
        <v>13439.503407984423</v>
      </c>
    </row>
    <row r="18" spans="1:8" x14ac:dyDescent="0.2">
      <c r="A18" s="79">
        <v>46175</v>
      </c>
      <c r="B18" s="77">
        <v>14036.66</v>
      </c>
      <c r="C18" s="84">
        <v>176414</v>
      </c>
      <c r="D18" s="84">
        <v>382550</v>
      </c>
      <c r="F18">
        <f t="shared" si="0"/>
        <v>2026</v>
      </c>
      <c r="G18" s="57">
        <f>_xlfn.XLOOKUP(F18,'Historical Metal Prices'!$L$4:$Z$4,'Historical Metal Prices'!$L$10:$Z$10)</f>
        <v>-2.6290165530671761E-2</v>
      </c>
      <c r="H18" s="77">
        <f t="shared" si="1"/>
        <v>13667.633885102241</v>
      </c>
    </row>
    <row r="19" spans="1:8" x14ac:dyDescent="0.2">
      <c r="A19" s="79">
        <v>46174</v>
      </c>
      <c r="B19" s="77">
        <v>13808.12</v>
      </c>
      <c r="C19" s="84">
        <v>176414</v>
      </c>
      <c r="D19" s="84">
        <v>384250</v>
      </c>
      <c r="F19">
        <f t="shared" si="0"/>
        <v>2026</v>
      </c>
      <c r="G19" s="57">
        <f>_xlfn.XLOOKUP(F19,'Historical Metal Prices'!$L$4:$Z$4,'Historical Metal Prices'!$L$10:$Z$10)</f>
        <v>-2.6290165530671761E-2</v>
      </c>
      <c r="H19" s="77">
        <f t="shared" si="1"/>
        <v>13445.102239532622</v>
      </c>
    </row>
    <row r="20" spans="1:8" x14ac:dyDescent="0.2">
      <c r="A20" s="79">
        <v>46171</v>
      </c>
      <c r="B20" s="77">
        <v>13503.11</v>
      </c>
      <c r="C20" s="84">
        <v>176414</v>
      </c>
      <c r="D20" s="84">
        <v>386050</v>
      </c>
      <c r="F20">
        <f t="shared" si="0"/>
        <v>2026</v>
      </c>
      <c r="G20" s="57">
        <f>_xlfn.XLOOKUP(F20,'Historical Metal Prices'!$L$4:$Z$4,'Historical Metal Prices'!$L$10:$Z$10)</f>
        <v>-2.6290165530671761E-2</v>
      </c>
      <c r="H20" s="77">
        <f t="shared" si="1"/>
        <v>13148.111002921132</v>
      </c>
    </row>
    <row r="21" spans="1:8" x14ac:dyDescent="0.2">
      <c r="A21" s="79">
        <v>46170</v>
      </c>
      <c r="B21" s="77">
        <v>13656.19</v>
      </c>
      <c r="C21" s="84">
        <v>183447</v>
      </c>
      <c r="D21" s="84">
        <v>389425</v>
      </c>
      <c r="F21">
        <f t="shared" si="0"/>
        <v>2026</v>
      </c>
      <c r="G21" s="57">
        <f>_xlfn.XLOOKUP(F21,'Historical Metal Prices'!$L$4:$Z$4,'Historical Metal Prices'!$L$10:$Z$10)</f>
        <v>-2.6290165530671761E-2</v>
      </c>
      <c r="H21" s="77">
        <f t="shared" si="1"/>
        <v>13297.166504381696</v>
      </c>
    </row>
    <row r="22" spans="1:8" x14ac:dyDescent="0.2">
      <c r="A22" s="79">
        <v>46169</v>
      </c>
      <c r="B22" s="77">
        <v>13465.16</v>
      </c>
      <c r="C22" s="84">
        <v>183447</v>
      </c>
      <c r="D22" s="84">
        <v>385100</v>
      </c>
      <c r="F22">
        <f t="shared" si="0"/>
        <v>2026</v>
      </c>
      <c r="G22" s="57">
        <f>_xlfn.XLOOKUP(F22,'Historical Metal Prices'!$L$4:$Z$4,'Historical Metal Prices'!$L$10:$Z$10)</f>
        <v>-2.6290165530671761E-2</v>
      </c>
      <c r="H22" s="77">
        <f t="shared" si="1"/>
        <v>13111.15871470302</v>
      </c>
    </row>
    <row r="23" spans="1:8" x14ac:dyDescent="0.2">
      <c r="A23" s="79">
        <v>46168</v>
      </c>
      <c r="B23" s="77">
        <v>13565.69</v>
      </c>
      <c r="C23" s="84">
        <v>183447</v>
      </c>
      <c r="D23" s="84">
        <v>387300</v>
      </c>
      <c r="F23">
        <f t="shared" si="0"/>
        <v>2026</v>
      </c>
      <c r="G23" s="57">
        <f>_xlfn.XLOOKUP(F23,'Historical Metal Prices'!$L$4:$Z$4,'Historical Metal Prices'!$L$10:$Z$10)</f>
        <v>-2.6290165530671761E-2</v>
      </c>
      <c r="H23" s="77">
        <f t="shared" si="1"/>
        <v>13209.045764362221</v>
      </c>
    </row>
    <row r="24" spans="1:8" x14ac:dyDescent="0.2">
      <c r="A24" s="79">
        <v>46167</v>
      </c>
      <c r="B24" s="77">
        <v>13614.84</v>
      </c>
      <c r="C24" s="84">
        <v>183447</v>
      </c>
      <c r="D24" s="84">
        <v>389525</v>
      </c>
      <c r="F24">
        <f t="shared" si="0"/>
        <v>2026</v>
      </c>
      <c r="G24" s="57">
        <f>_xlfn.XLOOKUP(F24,'Historical Metal Prices'!$L$4:$Z$4,'Historical Metal Prices'!$L$10:$Z$10)</f>
        <v>-2.6290165530671761E-2</v>
      </c>
      <c r="H24" s="77">
        <f t="shared" si="1"/>
        <v>13256.903602726388</v>
      </c>
    </row>
    <row r="25" spans="1:8" x14ac:dyDescent="0.2">
      <c r="A25" s="79">
        <v>46164</v>
      </c>
      <c r="B25" s="77">
        <v>13614.84</v>
      </c>
      <c r="C25" s="84">
        <v>183447</v>
      </c>
      <c r="D25" s="84">
        <v>391900</v>
      </c>
      <c r="F25">
        <f t="shared" si="0"/>
        <v>2026</v>
      </c>
      <c r="G25" s="57">
        <f>_xlfn.XLOOKUP(F25,'Historical Metal Prices'!$L$4:$Z$4,'Historical Metal Prices'!$L$10:$Z$10)</f>
        <v>-2.6290165530671761E-2</v>
      </c>
      <c r="H25" s="77">
        <f t="shared" si="1"/>
        <v>13256.903602726388</v>
      </c>
    </row>
    <row r="26" spans="1:8" x14ac:dyDescent="0.2">
      <c r="A26" s="79">
        <v>46163</v>
      </c>
      <c r="B26" s="77">
        <v>13455.86</v>
      </c>
      <c r="C26" s="84">
        <v>180643</v>
      </c>
      <c r="D26" s="84">
        <v>391900</v>
      </c>
      <c r="F26">
        <f t="shared" si="0"/>
        <v>2026</v>
      </c>
      <c r="G26" s="57">
        <f>_xlfn.XLOOKUP(F26,'Historical Metal Prices'!$L$4:$Z$4,'Historical Metal Prices'!$L$10:$Z$10)</f>
        <v>-2.6290165530671761E-2</v>
      </c>
      <c r="H26" s="77">
        <f t="shared" si="1"/>
        <v>13102.103213242455</v>
      </c>
    </row>
    <row r="27" spans="1:8" x14ac:dyDescent="0.2">
      <c r="A27" s="79">
        <v>46162</v>
      </c>
      <c r="B27" s="77">
        <v>13595.63</v>
      </c>
      <c r="C27" s="84">
        <v>180643</v>
      </c>
      <c r="D27" s="84">
        <v>393100</v>
      </c>
      <c r="F27">
        <f t="shared" si="0"/>
        <v>2026</v>
      </c>
      <c r="G27" s="57">
        <f>_xlfn.XLOOKUP(F27,'Historical Metal Prices'!$L$4:$Z$4,'Historical Metal Prices'!$L$10:$Z$10)</f>
        <v>-2.6290165530671761E-2</v>
      </c>
      <c r="H27" s="77">
        <f t="shared" si="1"/>
        <v>13238.198636806232</v>
      </c>
    </row>
    <row r="28" spans="1:8" x14ac:dyDescent="0.2">
      <c r="A28" s="79">
        <v>46161</v>
      </c>
      <c r="B28" s="77">
        <v>13333.9</v>
      </c>
      <c r="C28" s="84">
        <v>180643</v>
      </c>
      <c r="D28" s="84">
        <v>394675</v>
      </c>
      <c r="F28">
        <f t="shared" si="0"/>
        <v>2026</v>
      </c>
      <c r="G28" s="57">
        <f>_xlfn.XLOOKUP(F28,'Historical Metal Prices'!$L$4:$Z$4,'Historical Metal Prices'!$L$10:$Z$10)</f>
        <v>-2.6290165530671761E-2</v>
      </c>
      <c r="H28" s="77">
        <f t="shared" si="1"/>
        <v>12983.349561830575</v>
      </c>
    </row>
    <row r="29" spans="1:8" x14ac:dyDescent="0.2">
      <c r="A29" s="79">
        <v>46160</v>
      </c>
      <c r="B29" s="77">
        <v>13532.18</v>
      </c>
      <c r="C29" s="84">
        <v>180643</v>
      </c>
      <c r="D29" s="84">
        <v>394675</v>
      </c>
      <c r="F29">
        <f t="shared" si="0"/>
        <v>2026</v>
      </c>
      <c r="G29" s="57">
        <f>_xlfn.XLOOKUP(F29,'Historical Metal Prices'!$L$4:$Z$4,'Historical Metal Prices'!$L$10:$Z$10)</f>
        <v>-2.6290165530671761E-2</v>
      </c>
      <c r="H29" s="77">
        <f t="shared" si="1"/>
        <v>13176.416747809155</v>
      </c>
    </row>
    <row r="30" spans="1:8" x14ac:dyDescent="0.2">
      <c r="A30" s="79">
        <v>46157</v>
      </c>
      <c r="B30" s="77">
        <v>13503.11</v>
      </c>
      <c r="C30" s="84">
        <v>180643</v>
      </c>
      <c r="D30" s="84">
        <v>393400</v>
      </c>
      <c r="F30">
        <f t="shared" si="0"/>
        <v>2026</v>
      </c>
      <c r="G30" s="57">
        <f>_xlfn.XLOOKUP(F30,'Historical Metal Prices'!$L$4:$Z$4,'Historical Metal Prices'!$L$10:$Z$10)</f>
        <v>-2.6290165530671761E-2</v>
      </c>
      <c r="H30" s="77">
        <f t="shared" si="1"/>
        <v>13148.111002921132</v>
      </c>
    </row>
    <row r="31" spans="1:8" x14ac:dyDescent="0.2">
      <c r="A31" s="79">
        <v>46156</v>
      </c>
      <c r="B31" s="77">
        <v>13894.74</v>
      </c>
      <c r="C31" s="84">
        <v>181333</v>
      </c>
      <c r="D31" s="84">
        <v>397050</v>
      </c>
      <c r="F31">
        <f t="shared" si="0"/>
        <v>2026</v>
      </c>
      <c r="G31" s="57">
        <f>_xlfn.XLOOKUP(F31,'Historical Metal Prices'!$L$4:$Z$4,'Historical Metal Prices'!$L$10:$Z$10)</f>
        <v>-2.6290165530671761E-2</v>
      </c>
      <c r="H31" s="77">
        <f t="shared" si="1"/>
        <v>13529.444985394353</v>
      </c>
    </row>
    <row r="32" spans="1:8" x14ac:dyDescent="0.2">
      <c r="A32" s="79">
        <v>46155</v>
      </c>
      <c r="B32" s="77">
        <v>14109.48</v>
      </c>
      <c r="C32" s="84">
        <v>181333</v>
      </c>
      <c r="D32" s="84">
        <v>397050</v>
      </c>
      <c r="F32">
        <f t="shared" si="0"/>
        <v>2026</v>
      </c>
      <c r="G32" s="57">
        <f>_xlfn.XLOOKUP(F32,'Historical Metal Prices'!$L$4:$Z$4,'Historical Metal Prices'!$L$10:$Z$10)</f>
        <v>-2.6290165530671761E-2</v>
      </c>
      <c r="H32" s="77">
        <f t="shared" si="1"/>
        <v>13738.539435248296</v>
      </c>
    </row>
    <row r="33" spans="1:8" x14ac:dyDescent="0.2">
      <c r="A33" s="79">
        <v>46154</v>
      </c>
      <c r="B33" s="77">
        <v>13958.9</v>
      </c>
      <c r="C33" s="84">
        <v>181333</v>
      </c>
      <c r="D33" s="84">
        <v>398550</v>
      </c>
      <c r="F33">
        <f t="shared" si="0"/>
        <v>2026</v>
      </c>
      <c r="G33" s="57">
        <f>_xlfn.XLOOKUP(F33,'Historical Metal Prices'!$L$4:$Z$4,'Historical Metal Prices'!$L$10:$Z$10)</f>
        <v>-2.6290165530671761E-2</v>
      </c>
      <c r="H33" s="77">
        <f t="shared" si="1"/>
        <v>13591.918208373905</v>
      </c>
    </row>
    <row r="34" spans="1:8" x14ac:dyDescent="0.2">
      <c r="A34" s="79">
        <v>46153</v>
      </c>
      <c r="B34" s="77">
        <v>13893.11</v>
      </c>
      <c r="C34" s="84">
        <v>181333</v>
      </c>
      <c r="D34" s="84">
        <v>400000</v>
      </c>
      <c r="F34">
        <f t="shared" si="0"/>
        <v>2026</v>
      </c>
      <c r="G34" s="57">
        <f>_xlfn.XLOOKUP(F34,'Historical Metal Prices'!$L$4:$Z$4,'Historical Metal Prices'!$L$10:$Z$10)</f>
        <v>-2.6290165530671761E-2</v>
      </c>
      <c r="H34" s="77">
        <f t="shared" si="1"/>
        <v>13527.857838364169</v>
      </c>
    </row>
    <row r="35" spans="1:8" x14ac:dyDescent="0.2">
      <c r="A35" s="79">
        <v>46150</v>
      </c>
      <c r="B35" s="77">
        <v>13515.39</v>
      </c>
      <c r="C35" s="84">
        <v>181333</v>
      </c>
      <c r="D35" s="84">
        <v>401000</v>
      </c>
      <c r="F35">
        <f t="shared" si="0"/>
        <v>2026</v>
      </c>
      <c r="G35" s="57">
        <f>_xlfn.XLOOKUP(F35,'Historical Metal Prices'!$L$4:$Z$4,'Historical Metal Prices'!$L$10:$Z$10)</f>
        <v>-2.6290165530671761E-2</v>
      </c>
      <c r="H35" s="77">
        <f t="shared" si="1"/>
        <v>13160.068159688413</v>
      </c>
    </row>
    <row r="36" spans="1:8" x14ac:dyDescent="0.2">
      <c r="A36" s="79">
        <v>46149</v>
      </c>
      <c r="B36" s="77">
        <v>13331.26</v>
      </c>
      <c r="C36" s="84">
        <v>192025</v>
      </c>
      <c r="D36" s="84">
        <v>399400</v>
      </c>
      <c r="F36">
        <f t="shared" si="0"/>
        <v>2026</v>
      </c>
      <c r="G36" s="57">
        <f>_xlfn.XLOOKUP(F36,'Historical Metal Prices'!$L$4:$Z$4,'Historical Metal Prices'!$L$10:$Z$10)</f>
        <v>-2.6290165530671761E-2</v>
      </c>
      <c r="H36" s="77">
        <f t="shared" si="1"/>
        <v>12980.778967867576</v>
      </c>
    </row>
    <row r="37" spans="1:8" x14ac:dyDescent="0.2">
      <c r="A37" s="79">
        <v>46148</v>
      </c>
      <c r="B37" s="77">
        <v>13319.94</v>
      </c>
      <c r="C37" s="84">
        <v>192025</v>
      </c>
      <c r="D37" s="84">
        <v>397725</v>
      </c>
      <c r="F37">
        <f t="shared" si="0"/>
        <v>2026</v>
      </c>
      <c r="G37" s="57">
        <f>_xlfn.XLOOKUP(F37,'Historical Metal Prices'!$L$4:$Z$4,'Historical Metal Prices'!$L$10:$Z$10)</f>
        <v>-2.6290165530671761E-2</v>
      </c>
      <c r="H37" s="77">
        <f t="shared" si="1"/>
        <v>12969.756572541384</v>
      </c>
    </row>
    <row r="38" spans="1:8" x14ac:dyDescent="0.2">
      <c r="A38" s="79">
        <v>46147</v>
      </c>
      <c r="B38" s="77">
        <v>13059.15</v>
      </c>
      <c r="C38" s="84">
        <v>192025</v>
      </c>
      <c r="D38" s="84">
        <v>397725</v>
      </c>
      <c r="F38">
        <f t="shared" si="0"/>
        <v>2026</v>
      </c>
      <c r="G38" s="57">
        <f>_xlfn.XLOOKUP(F38,'Historical Metal Prices'!$L$4:$Z$4,'Historical Metal Prices'!$L$10:$Z$10)</f>
        <v>-2.6290165530671761E-2</v>
      </c>
      <c r="H38" s="77">
        <f t="shared" si="1"/>
        <v>12715.822784810127</v>
      </c>
    </row>
    <row r="39" spans="1:8" x14ac:dyDescent="0.2">
      <c r="A39" s="79">
        <v>46146</v>
      </c>
      <c r="B39" s="77">
        <v>12916.4</v>
      </c>
      <c r="C39" s="84">
        <v>192025</v>
      </c>
      <c r="D39" s="84">
        <v>398675</v>
      </c>
      <c r="F39">
        <f t="shared" si="0"/>
        <v>2026</v>
      </c>
      <c r="G39" s="57">
        <f>_xlfn.XLOOKUP(F39,'Historical Metal Prices'!$L$4:$Z$4,'Historical Metal Prices'!$L$10:$Z$10)</f>
        <v>-2.6290165530671761E-2</v>
      </c>
      <c r="H39" s="77">
        <f t="shared" si="1"/>
        <v>12576.825705939631</v>
      </c>
    </row>
    <row r="40" spans="1:8" x14ac:dyDescent="0.2">
      <c r="A40" s="79">
        <v>46143</v>
      </c>
      <c r="B40" s="77">
        <v>12916.4</v>
      </c>
      <c r="C40" s="84">
        <v>192025</v>
      </c>
      <c r="D40" s="84">
        <v>398675</v>
      </c>
      <c r="F40">
        <f t="shared" si="0"/>
        <v>2026</v>
      </c>
      <c r="G40" s="57">
        <f>_xlfn.XLOOKUP(F40,'Historical Metal Prices'!$L$4:$Z$4,'Historical Metal Prices'!$L$10:$Z$10)</f>
        <v>-2.6290165530671761E-2</v>
      </c>
      <c r="H40" s="77">
        <f t="shared" si="1"/>
        <v>12576.825705939631</v>
      </c>
    </row>
    <row r="41" spans="1:8" x14ac:dyDescent="0.2">
      <c r="A41" s="79">
        <v>46142</v>
      </c>
      <c r="B41" s="77">
        <v>12910.76</v>
      </c>
      <c r="C41" s="84">
        <v>192025</v>
      </c>
      <c r="D41" s="84">
        <v>398675</v>
      </c>
      <c r="F41">
        <f t="shared" si="0"/>
        <v>2026</v>
      </c>
      <c r="G41" s="57">
        <f>_xlfn.XLOOKUP(F41,'Historical Metal Prices'!$L$4:$Z$4,'Historical Metal Prices'!$L$10:$Z$10)</f>
        <v>-2.6290165530671761E-2</v>
      </c>
      <c r="H41" s="77">
        <f t="shared" si="1"/>
        <v>12571.333982473225</v>
      </c>
    </row>
    <row r="42" spans="1:8" x14ac:dyDescent="0.2">
      <c r="A42" s="79">
        <v>46141</v>
      </c>
      <c r="B42" s="77">
        <v>12924.39</v>
      </c>
      <c r="C42" s="84">
        <v>201373</v>
      </c>
      <c r="D42" s="84">
        <v>399725</v>
      </c>
      <c r="F42">
        <f t="shared" si="0"/>
        <v>2026</v>
      </c>
      <c r="G42" s="57">
        <f>_xlfn.XLOOKUP(F42,'Historical Metal Prices'!$L$4:$Z$4,'Historical Metal Prices'!$L$10:$Z$10)</f>
        <v>-2.6290165530671761E-2</v>
      </c>
      <c r="H42" s="77">
        <f t="shared" si="1"/>
        <v>12584.605647517041</v>
      </c>
    </row>
    <row r="43" spans="1:8" x14ac:dyDescent="0.2">
      <c r="A43" s="79">
        <v>46140</v>
      </c>
      <c r="B43" s="77">
        <v>12951.12</v>
      </c>
      <c r="C43" s="84">
        <v>201373</v>
      </c>
      <c r="D43" s="84">
        <v>396925</v>
      </c>
      <c r="F43">
        <f t="shared" si="0"/>
        <v>2026</v>
      </c>
      <c r="G43" s="57">
        <f>_xlfn.XLOOKUP(F43,'Historical Metal Prices'!$L$4:$Z$4,'Historical Metal Prices'!$L$10:$Z$10)</f>
        <v>-2.6290165530671761E-2</v>
      </c>
      <c r="H43" s="77">
        <f t="shared" si="1"/>
        <v>12610.632911392408</v>
      </c>
    </row>
    <row r="44" spans="1:8" x14ac:dyDescent="0.2">
      <c r="A44" s="79">
        <v>46139</v>
      </c>
      <c r="B44" s="77">
        <v>13139.25</v>
      </c>
      <c r="C44" s="84">
        <v>201373</v>
      </c>
      <c r="D44" s="84">
        <v>396525</v>
      </c>
      <c r="F44">
        <f t="shared" si="0"/>
        <v>2026</v>
      </c>
      <c r="G44" s="57">
        <f>_xlfn.XLOOKUP(F44,'Historical Metal Prices'!$L$4:$Z$4,'Historical Metal Prices'!$L$10:$Z$10)</f>
        <v>-2.6290165530671761E-2</v>
      </c>
      <c r="H44" s="77">
        <f t="shared" si="1"/>
        <v>12793.816942551121</v>
      </c>
    </row>
    <row r="45" spans="1:8" x14ac:dyDescent="0.2">
      <c r="A45" s="79">
        <v>46136</v>
      </c>
      <c r="B45" s="77">
        <v>13300.69</v>
      </c>
      <c r="C45" s="84">
        <v>201373</v>
      </c>
      <c r="D45" s="84">
        <v>391250</v>
      </c>
      <c r="F45">
        <f t="shared" si="0"/>
        <v>2026</v>
      </c>
      <c r="G45" s="57">
        <f>_xlfn.XLOOKUP(F45,'Historical Metal Prices'!$L$4:$Z$4,'Historical Metal Prices'!$L$10:$Z$10)</f>
        <v>-2.6290165530671761E-2</v>
      </c>
      <c r="H45" s="77">
        <f t="shared" si="1"/>
        <v>12951.01265822785</v>
      </c>
    </row>
    <row r="46" spans="1:8" x14ac:dyDescent="0.2">
      <c r="A46" s="79">
        <v>46135</v>
      </c>
      <c r="B46" s="77">
        <v>13300.69</v>
      </c>
      <c r="C46" s="84">
        <v>240456</v>
      </c>
      <c r="D46" s="84">
        <v>396000</v>
      </c>
      <c r="F46">
        <f t="shared" si="0"/>
        <v>2026</v>
      </c>
      <c r="G46" s="57">
        <f>_xlfn.XLOOKUP(F46,'Historical Metal Prices'!$L$4:$Z$4,'Historical Metal Prices'!$L$10:$Z$10)</f>
        <v>-2.6290165530671761E-2</v>
      </c>
      <c r="H46" s="77">
        <f t="shared" si="1"/>
        <v>12951.01265822785</v>
      </c>
    </row>
    <row r="47" spans="1:8" x14ac:dyDescent="0.2">
      <c r="A47" s="79">
        <v>46134</v>
      </c>
      <c r="B47" s="77">
        <v>13374.19</v>
      </c>
      <c r="C47" s="84">
        <v>240456</v>
      </c>
      <c r="D47" s="84">
        <v>396000</v>
      </c>
      <c r="F47">
        <f t="shared" si="0"/>
        <v>2026</v>
      </c>
      <c r="G47" s="57">
        <f>_xlfn.XLOOKUP(F47,'Historical Metal Prices'!$L$4:$Z$4,'Historical Metal Prices'!$L$10:$Z$10)</f>
        <v>-2.6290165530671761E-2</v>
      </c>
      <c r="H47" s="77">
        <f t="shared" si="1"/>
        <v>13022.580331061346</v>
      </c>
    </row>
    <row r="48" spans="1:8" x14ac:dyDescent="0.2">
      <c r="A48" s="79">
        <v>46133</v>
      </c>
      <c r="B48" s="77">
        <v>13163.82</v>
      </c>
      <c r="C48" s="84">
        <v>240456</v>
      </c>
      <c r="D48" s="84">
        <v>395575</v>
      </c>
      <c r="F48">
        <f t="shared" si="0"/>
        <v>2026</v>
      </c>
      <c r="G48" s="57">
        <f>_xlfn.XLOOKUP(F48,'Historical Metal Prices'!$L$4:$Z$4,'Historical Metal Prices'!$L$10:$Z$10)</f>
        <v>-2.6290165530671761E-2</v>
      </c>
      <c r="H48" s="77">
        <f t="shared" si="1"/>
        <v>12817.740993184032</v>
      </c>
    </row>
    <row r="49" spans="1:8" x14ac:dyDescent="0.2">
      <c r="A49" s="79">
        <v>46132</v>
      </c>
      <c r="B49" s="77">
        <v>13199.54</v>
      </c>
      <c r="C49" s="84">
        <v>240456</v>
      </c>
      <c r="D49" s="84">
        <v>398575</v>
      </c>
      <c r="F49">
        <f t="shared" si="0"/>
        <v>2026</v>
      </c>
      <c r="G49" s="57">
        <f>_xlfn.XLOOKUP(F49,'Historical Metal Prices'!$L$4:$Z$4,'Historical Metal Prices'!$L$10:$Z$10)</f>
        <v>-2.6290165530671761E-2</v>
      </c>
      <c r="H49" s="77">
        <f t="shared" si="1"/>
        <v>12852.521908471277</v>
      </c>
    </row>
    <row r="50" spans="1:8" x14ac:dyDescent="0.2">
      <c r="A50" s="79">
        <v>46129</v>
      </c>
      <c r="B50" s="77">
        <v>13281.92</v>
      </c>
      <c r="C50" s="84">
        <v>240456</v>
      </c>
      <c r="D50" s="84">
        <v>398425</v>
      </c>
      <c r="F50">
        <f t="shared" si="0"/>
        <v>2026</v>
      </c>
      <c r="G50" s="57">
        <f>_xlfn.XLOOKUP(F50,'Historical Metal Prices'!$L$4:$Z$4,'Historical Metal Prices'!$L$10:$Z$10)</f>
        <v>-2.6290165530671761E-2</v>
      </c>
      <c r="H50" s="77">
        <f t="shared" si="1"/>
        <v>12932.736124634861</v>
      </c>
    </row>
    <row r="51" spans="1:8" x14ac:dyDescent="0.2">
      <c r="A51" s="79">
        <v>46128</v>
      </c>
      <c r="B51" s="77">
        <v>13206.2</v>
      </c>
      <c r="C51" s="84">
        <v>266484</v>
      </c>
      <c r="D51" s="84">
        <v>401700</v>
      </c>
      <c r="F51">
        <f t="shared" si="0"/>
        <v>2026</v>
      </c>
      <c r="G51" s="57">
        <f>_xlfn.XLOOKUP(F51,'Historical Metal Prices'!$L$4:$Z$4,'Historical Metal Prices'!$L$10:$Z$10)</f>
        <v>-2.6290165530671761E-2</v>
      </c>
      <c r="H51" s="77">
        <f t="shared" si="1"/>
        <v>12859.006815968844</v>
      </c>
    </row>
    <row r="52" spans="1:8" x14ac:dyDescent="0.2">
      <c r="A52" s="79">
        <v>46127</v>
      </c>
      <c r="B52" s="77">
        <v>13188.66</v>
      </c>
      <c r="C52" s="84">
        <v>266484</v>
      </c>
      <c r="D52" s="84">
        <v>401700</v>
      </c>
      <c r="F52">
        <f t="shared" si="0"/>
        <v>2026</v>
      </c>
      <c r="G52" s="57">
        <f>_xlfn.XLOOKUP(F52,'Historical Metal Prices'!$L$4:$Z$4,'Historical Metal Prices'!$L$10:$Z$10)</f>
        <v>-2.6290165530671761E-2</v>
      </c>
      <c r="H52" s="77">
        <f t="shared" si="1"/>
        <v>12841.927945472251</v>
      </c>
    </row>
    <row r="53" spans="1:8" x14ac:dyDescent="0.2">
      <c r="A53" s="79">
        <v>46126</v>
      </c>
      <c r="B53" s="77">
        <v>13252.99</v>
      </c>
      <c r="C53" s="84">
        <v>266484</v>
      </c>
      <c r="D53" s="84">
        <v>402625</v>
      </c>
      <c r="F53">
        <f t="shared" si="0"/>
        <v>2026</v>
      </c>
      <c r="G53" s="57">
        <f>_xlfn.XLOOKUP(F53,'Historical Metal Prices'!$L$4:$Z$4,'Historical Metal Prices'!$L$10:$Z$10)</f>
        <v>-2.6290165530671761E-2</v>
      </c>
      <c r="H53" s="77">
        <f t="shared" si="1"/>
        <v>12904.566699123663</v>
      </c>
    </row>
    <row r="54" spans="1:8" x14ac:dyDescent="0.2">
      <c r="A54" s="79">
        <v>46125</v>
      </c>
      <c r="B54" s="77">
        <v>12996.39</v>
      </c>
      <c r="C54" s="84">
        <v>266484</v>
      </c>
      <c r="D54" s="84">
        <v>400625</v>
      </c>
      <c r="F54">
        <f t="shared" si="0"/>
        <v>2026</v>
      </c>
      <c r="G54" s="57">
        <f>_xlfn.XLOOKUP(F54,'Historical Metal Prices'!$L$4:$Z$4,'Historical Metal Prices'!$L$10:$Z$10)</f>
        <v>-2.6290165530671761E-2</v>
      </c>
      <c r="H54" s="77">
        <f t="shared" si="1"/>
        <v>12654.712755598832</v>
      </c>
    </row>
    <row r="55" spans="1:8" x14ac:dyDescent="0.2">
      <c r="A55" s="79">
        <v>46122</v>
      </c>
      <c r="B55" s="77">
        <v>12585.91</v>
      </c>
      <c r="C55" s="84">
        <v>266484</v>
      </c>
      <c r="D55" s="84">
        <v>399150</v>
      </c>
      <c r="F55">
        <f t="shared" si="0"/>
        <v>2026</v>
      </c>
      <c r="G55" s="57">
        <f>_xlfn.XLOOKUP(F55,'Historical Metal Prices'!$L$4:$Z$4,'Historical Metal Prices'!$L$10:$Z$10)</f>
        <v>-2.6290165530671761E-2</v>
      </c>
      <c r="H55" s="77">
        <f t="shared" si="1"/>
        <v>12255.024342745863</v>
      </c>
    </row>
    <row r="56" spans="1:8" x14ac:dyDescent="0.2">
      <c r="A56" s="79">
        <v>46121</v>
      </c>
      <c r="B56" s="77">
        <v>12585.91</v>
      </c>
      <c r="C56" s="84">
        <v>301088</v>
      </c>
      <c r="D56" s="84">
        <v>392750</v>
      </c>
      <c r="F56">
        <f t="shared" si="0"/>
        <v>2026</v>
      </c>
      <c r="G56" s="57">
        <f>_xlfn.XLOOKUP(F56,'Historical Metal Prices'!$L$4:$Z$4,'Historical Metal Prices'!$L$10:$Z$10)</f>
        <v>-2.6290165530671761E-2</v>
      </c>
      <c r="H56" s="77">
        <f t="shared" si="1"/>
        <v>12255.024342745863</v>
      </c>
    </row>
    <row r="57" spans="1:8" x14ac:dyDescent="0.2">
      <c r="A57" s="79">
        <v>46120</v>
      </c>
      <c r="B57" s="77">
        <v>12611.86</v>
      </c>
      <c r="C57" s="84">
        <v>301088</v>
      </c>
      <c r="D57" s="84">
        <v>383450</v>
      </c>
      <c r="F57">
        <f t="shared" si="0"/>
        <v>2026</v>
      </c>
      <c r="G57" s="57">
        <f>_xlfn.XLOOKUP(F57,'Historical Metal Prices'!$L$4:$Z$4,'Historical Metal Prices'!$L$10:$Z$10)</f>
        <v>-2.6290165530671761E-2</v>
      </c>
      <c r="H57" s="77">
        <f t="shared" si="1"/>
        <v>12280.292112950343</v>
      </c>
    </row>
    <row r="58" spans="1:8" x14ac:dyDescent="0.2">
      <c r="A58" s="79">
        <v>46119</v>
      </c>
      <c r="B58" s="77">
        <v>12228.36</v>
      </c>
      <c r="C58" s="84">
        <v>301088</v>
      </c>
      <c r="D58" s="84">
        <v>385275</v>
      </c>
      <c r="F58">
        <f t="shared" si="0"/>
        <v>2026</v>
      </c>
      <c r="G58" s="57">
        <f>_xlfn.XLOOKUP(F58,'Historical Metal Prices'!$L$4:$Z$4,'Historical Metal Prices'!$L$10:$Z$10)</f>
        <v>-2.6290165530671761E-2</v>
      </c>
      <c r="H58" s="77">
        <f t="shared" si="1"/>
        <v>11906.874391431355</v>
      </c>
    </row>
    <row r="59" spans="1:8" x14ac:dyDescent="0.2">
      <c r="A59" s="79">
        <v>46118</v>
      </c>
      <c r="B59" s="77">
        <v>12287.94</v>
      </c>
      <c r="C59" s="84">
        <v>301088</v>
      </c>
      <c r="D59" s="84">
        <v>378775</v>
      </c>
      <c r="F59">
        <f t="shared" si="0"/>
        <v>2026</v>
      </c>
      <c r="G59" s="57">
        <f>_xlfn.XLOOKUP(F59,'Historical Metal Prices'!$L$4:$Z$4,'Historical Metal Prices'!$L$10:$Z$10)</f>
        <v>-2.6290165530671761E-2</v>
      </c>
      <c r="H59" s="77">
        <f t="shared" si="1"/>
        <v>11964.888023369038</v>
      </c>
    </row>
    <row r="60" spans="1:8" x14ac:dyDescent="0.2">
      <c r="A60" s="79">
        <v>46115</v>
      </c>
      <c r="B60" s="77">
        <v>12287.94</v>
      </c>
      <c r="C60" s="84">
        <v>301088</v>
      </c>
      <c r="D60" s="84">
        <v>364450</v>
      </c>
      <c r="F60">
        <f t="shared" si="0"/>
        <v>2026</v>
      </c>
      <c r="G60" s="57">
        <f>_xlfn.XLOOKUP(F60,'Historical Metal Prices'!$L$4:$Z$4,'Historical Metal Prices'!$L$10:$Z$10)</f>
        <v>-2.6290165530671761E-2</v>
      </c>
      <c r="H60" s="77">
        <f t="shared" si="1"/>
        <v>11964.888023369038</v>
      </c>
    </row>
    <row r="61" spans="1:8" x14ac:dyDescent="0.2">
      <c r="A61" s="79">
        <v>46114</v>
      </c>
      <c r="B61" s="77">
        <v>12287.94</v>
      </c>
      <c r="C61" s="84">
        <v>359135</v>
      </c>
      <c r="D61" s="84">
        <v>364450</v>
      </c>
      <c r="F61">
        <f t="shared" si="0"/>
        <v>2026</v>
      </c>
      <c r="G61" s="57">
        <f>_xlfn.XLOOKUP(F61,'Historical Metal Prices'!$L$4:$Z$4,'Historical Metal Prices'!$L$10:$Z$10)</f>
        <v>-2.6290165530671761E-2</v>
      </c>
      <c r="H61" s="77">
        <f t="shared" si="1"/>
        <v>11964.888023369038</v>
      </c>
    </row>
    <row r="62" spans="1:8" x14ac:dyDescent="0.2">
      <c r="A62" s="79">
        <v>46113</v>
      </c>
      <c r="B62" s="77">
        <v>12349.09</v>
      </c>
      <c r="C62" s="84">
        <v>359135</v>
      </c>
      <c r="D62" s="84">
        <v>364450</v>
      </c>
      <c r="F62">
        <f t="shared" si="0"/>
        <v>2026</v>
      </c>
      <c r="G62" s="57">
        <f>_xlfn.XLOOKUP(F62,'Historical Metal Prices'!$L$4:$Z$4,'Historical Metal Prices'!$L$10:$Z$10)</f>
        <v>-2.6290165530671761E-2</v>
      </c>
      <c r="H62" s="77">
        <f t="shared" si="1"/>
        <v>12024.430379746836</v>
      </c>
    </row>
    <row r="63" spans="1:8" x14ac:dyDescent="0.2">
      <c r="A63" s="79">
        <v>46112</v>
      </c>
      <c r="B63" s="77">
        <v>12256.76</v>
      </c>
      <c r="C63" s="84">
        <v>359135</v>
      </c>
      <c r="D63" s="84">
        <v>361925</v>
      </c>
      <c r="F63">
        <f t="shared" si="0"/>
        <v>2026</v>
      </c>
      <c r="G63" s="57">
        <f>_xlfn.XLOOKUP(F63,'Historical Metal Prices'!$L$4:$Z$4,'Historical Metal Prices'!$L$10:$Z$10)</f>
        <v>-2.6290165530671761E-2</v>
      </c>
      <c r="H63" s="77">
        <f t="shared" si="1"/>
        <v>11934.527750730284</v>
      </c>
    </row>
    <row r="64" spans="1:8" x14ac:dyDescent="0.2">
      <c r="A64" s="79">
        <v>46111</v>
      </c>
      <c r="B64" s="77">
        <v>12140.95</v>
      </c>
      <c r="C64" s="84">
        <v>359135</v>
      </c>
      <c r="D64" s="84">
        <v>362425</v>
      </c>
      <c r="F64">
        <f t="shared" si="0"/>
        <v>2026</v>
      </c>
      <c r="G64" s="57">
        <f>_xlfn.XLOOKUP(F64,'Historical Metal Prices'!$L$4:$Z$4,'Historical Metal Prices'!$L$10:$Z$10)</f>
        <v>-2.6290165530671761E-2</v>
      </c>
      <c r="H64" s="77">
        <f t="shared" si="1"/>
        <v>11821.762414800391</v>
      </c>
    </row>
    <row r="65" spans="1:8" x14ac:dyDescent="0.2">
      <c r="A65" s="79">
        <v>46108</v>
      </c>
      <c r="B65" s="77">
        <v>12124.14</v>
      </c>
      <c r="C65" s="84">
        <v>359135</v>
      </c>
      <c r="D65" s="84">
        <v>362600</v>
      </c>
      <c r="F65">
        <f t="shared" si="0"/>
        <v>2026</v>
      </c>
      <c r="G65" s="57">
        <f>_xlfn.XLOOKUP(F65,'Historical Metal Prices'!$L$4:$Z$4,'Historical Metal Prices'!$L$10:$Z$10)</f>
        <v>-2.6290165530671761E-2</v>
      </c>
      <c r="H65" s="77">
        <f t="shared" si="1"/>
        <v>11805.394352482961</v>
      </c>
    </row>
    <row r="66" spans="1:8" x14ac:dyDescent="0.2">
      <c r="A66" s="79">
        <v>46107</v>
      </c>
      <c r="B66" s="77">
        <v>12076.79</v>
      </c>
      <c r="C66" s="84">
        <v>411121</v>
      </c>
      <c r="D66" s="84">
        <v>360250</v>
      </c>
      <c r="F66">
        <f t="shared" si="0"/>
        <v>2026</v>
      </c>
      <c r="G66" s="57">
        <f>_xlfn.XLOOKUP(F66,'Historical Metal Prices'!$L$4:$Z$4,'Historical Metal Prices'!$L$10:$Z$10)</f>
        <v>-2.6290165530671761E-2</v>
      </c>
      <c r="H66" s="77">
        <f t="shared" si="1"/>
        <v>11759.289191820839</v>
      </c>
    </row>
    <row r="67" spans="1:8" x14ac:dyDescent="0.2">
      <c r="A67" s="79">
        <v>46106</v>
      </c>
      <c r="B67" s="77">
        <v>12250.27</v>
      </c>
      <c r="C67" s="84">
        <v>411121</v>
      </c>
      <c r="D67" s="84">
        <v>359825</v>
      </c>
      <c r="F67">
        <f t="shared" si="0"/>
        <v>2026</v>
      </c>
      <c r="G67" s="57">
        <f>_xlfn.XLOOKUP(F67,'Historical Metal Prices'!$L$4:$Z$4,'Historical Metal Prices'!$L$10:$Z$10)</f>
        <v>-2.6290165530671761E-2</v>
      </c>
      <c r="H67" s="77">
        <f t="shared" si="1"/>
        <v>11928.208373904577</v>
      </c>
    </row>
    <row r="68" spans="1:8" x14ac:dyDescent="0.2">
      <c r="A68" s="79">
        <v>46105</v>
      </c>
      <c r="B68" s="77">
        <v>12008.77</v>
      </c>
      <c r="C68" s="84">
        <v>411121</v>
      </c>
      <c r="D68" s="84">
        <v>360175</v>
      </c>
      <c r="F68">
        <f t="shared" si="0"/>
        <v>2026</v>
      </c>
      <c r="G68" s="57">
        <f>_xlfn.XLOOKUP(F68,'Historical Metal Prices'!$L$4:$Z$4,'Historical Metal Prices'!$L$10:$Z$10)</f>
        <v>-2.6290165530671761E-2</v>
      </c>
      <c r="H68" s="77">
        <f t="shared" si="1"/>
        <v>11693.057448880236</v>
      </c>
    </row>
    <row r="69" spans="1:8" x14ac:dyDescent="0.2">
      <c r="A69" s="79">
        <v>46104</v>
      </c>
      <c r="B69" s="77">
        <v>12081.74</v>
      </c>
      <c r="C69" s="84">
        <v>411121</v>
      </c>
      <c r="D69" s="84">
        <v>359275</v>
      </c>
      <c r="F69">
        <f t="shared" si="0"/>
        <v>2026</v>
      </c>
      <c r="G69" s="57">
        <f>_xlfn.XLOOKUP(F69,'Historical Metal Prices'!$L$4:$Z$4,'Historical Metal Prices'!$L$10:$Z$10)</f>
        <v>-2.6290165530671761E-2</v>
      </c>
      <c r="H69" s="77">
        <f t="shared" si="1"/>
        <v>11764.109055501462</v>
      </c>
    </row>
    <row r="70" spans="1:8" x14ac:dyDescent="0.2">
      <c r="A70" s="79">
        <v>46101</v>
      </c>
      <c r="B70" s="77">
        <v>12046.38</v>
      </c>
      <c r="C70" s="84">
        <v>411121</v>
      </c>
      <c r="D70" s="84">
        <v>347475</v>
      </c>
      <c r="F70">
        <f t="shared" si="0"/>
        <v>2026</v>
      </c>
      <c r="G70" s="57">
        <f>_xlfn.XLOOKUP(F70,'Historical Metal Prices'!$L$4:$Z$4,'Historical Metal Prices'!$L$10:$Z$10)</f>
        <v>-2.6290165530671761E-2</v>
      </c>
      <c r="H70" s="77">
        <f t="shared" si="1"/>
        <v>11729.678675754625</v>
      </c>
    </row>
    <row r="71" spans="1:8" x14ac:dyDescent="0.2">
      <c r="A71" s="79">
        <v>46100</v>
      </c>
      <c r="B71" s="77">
        <v>12046.38</v>
      </c>
      <c r="C71" s="84">
        <v>433458</v>
      </c>
      <c r="D71" s="84">
        <v>342350</v>
      </c>
      <c r="F71">
        <f t="shared" si="0"/>
        <v>2026</v>
      </c>
      <c r="G71" s="57">
        <f>_xlfn.XLOOKUP(F71,'Historical Metal Prices'!$L$4:$Z$4,'Historical Metal Prices'!$L$10:$Z$10)</f>
        <v>-2.6290165530671761E-2</v>
      </c>
      <c r="H71" s="77">
        <f t="shared" si="1"/>
        <v>11729.678675754625</v>
      </c>
    </row>
    <row r="72" spans="1:8" x14ac:dyDescent="0.2">
      <c r="A72" s="79">
        <v>46099</v>
      </c>
      <c r="B72" s="77">
        <v>12288.28</v>
      </c>
      <c r="C72" s="84">
        <v>433458</v>
      </c>
      <c r="D72" s="84">
        <v>335425</v>
      </c>
      <c r="F72">
        <f t="shared" si="0"/>
        <v>2026</v>
      </c>
      <c r="G72" s="57">
        <f>_xlfn.XLOOKUP(F72,'Historical Metal Prices'!$L$4:$Z$4,'Historical Metal Prices'!$L$10:$Z$10)</f>
        <v>-2.6290165530671761E-2</v>
      </c>
      <c r="H72" s="77">
        <f t="shared" si="1"/>
        <v>11965.219084712757</v>
      </c>
    </row>
    <row r="73" spans="1:8" x14ac:dyDescent="0.2">
      <c r="A73" s="79">
        <v>46098</v>
      </c>
      <c r="B73" s="77">
        <v>12661.53</v>
      </c>
      <c r="C73" s="84">
        <v>433458</v>
      </c>
      <c r="D73" s="84">
        <v>334100</v>
      </c>
      <c r="F73">
        <f t="shared" si="0"/>
        <v>2026</v>
      </c>
      <c r="G73" s="57">
        <f>_xlfn.XLOOKUP(F73,'Historical Metal Prices'!$L$4:$Z$4,'Historical Metal Prices'!$L$10:$Z$10)</f>
        <v>-2.6290165530671761E-2</v>
      </c>
      <c r="H73" s="77">
        <f t="shared" si="1"/>
        <v>12328.656280428435</v>
      </c>
    </row>
    <row r="74" spans="1:8" x14ac:dyDescent="0.2">
      <c r="A74" s="79">
        <v>46097</v>
      </c>
      <c r="B74" s="77">
        <v>12753.5</v>
      </c>
      <c r="C74" s="84">
        <v>433458</v>
      </c>
      <c r="D74" s="84">
        <v>330375</v>
      </c>
      <c r="F74">
        <f t="shared" si="0"/>
        <v>2026</v>
      </c>
      <c r="G74" s="57">
        <f>_xlfn.XLOOKUP(F74,'Historical Metal Prices'!$L$4:$Z$4,'Historical Metal Prices'!$L$10:$Z$10)</f>
        <v>-2.6290165530671761E-2</v>
      </c>
      <c r="H74" s="77">
        <f t="shared" si="1"/>
        <v>12418.208373904577</v>
      </c>
    </row>
    <row r="75" spans="1:8" x14ac:dyDescent="0.2">
      <c r="A75" s="79">
        <v>46094</v>
      </c>
      <c r="B75" s="77">
        <v>12677.8</v>
      </c>
      <c r="C75" s="84">
        <v>433458</v>
      </c>
      <c r="D75" s="84">
        <v>311600</v>
      </c>
      <c r="F75">
        <f t="shared" ref="F75:F138" si="2">YEAR(A75)</f>
        <v>2026</v>
      </c>
      <c r="G75" s="57">
        <f>_xlfn.XLOOKUP(F75,'Historical Metal Prices'!$L$4:$Z$4,'Historical Metal Prices'!$L$10:$Z$10)</f>
        <v>-2.6290165530671761E-2</v>
      </c>
      <c r="H75" s="77">
        <f t="shared" ref="H75:H138" si="3">IFERROR(B75*(1+G75),H76)</f>
        <v>12344.498539435248</v>
      </c>
    </row>
    <row r="76" spans="1:8" x14ac:dyDescent="0.2">
      <c r="A76" s="79">
        <v>46093</v>
      </c>
      <c r="B76" s="77">
        <v>12897.39</v>
      </c>
      <c r="C76" s="84">
        <v>425145</v>
      </c>
      <c r="D76" s="84">
        <v>311825</v>
      </c>
      <c r="F76">
        <f t="shared" si="2"/>
        <v>2026</v>
      </c>
      <c r="G76" s="57">
        <f>_xlfn.XLOOKUP(F76,'Historical Metal Prices'!$L$4:$Z$4,'Historical Metal Prices'!$L$10:$Z$10)</f>
        <v>-2.6290165530671761E-2</v>
      </c>
      <c r="H76" s="77">
        <f t="shared" si="3"/>
        <v>12558.315481986368</v>
      </c>
    </row>
    <row r="77" spans="1:8" x14ac:dyDescent="0.2">
      <c r="A77" s="79">
        <v>46092</v>
      </c>
      <c r="B77" s="77">
        <v>12940.1</v>
      </c>
      <c r="C77" s="84">
        <v>425145</v>
      </c>
      <c r="D77" s="84">
        <v>312350</v>
      </c>
      <c r="F77">
        <f t="shared" si="2"/>
        <v>2026</v>
      </c>
      <c r="G77" s="57">
        <f>_xlfn.XLOOKUP(F77,'Historical Metal Prices'!$L$4:$Z$4,'Historical Metal Prices'!$L$10:$Z$10)</f>
        <v>-2.6290165530671761E-2</v>
      </c>
      <c r="H77" s="77">
        <f t="shared" si="3"/>
        <v>12599.902629016555</v>
      </c>
    </row>
    <row r="78" spans="1:8" x14ac:dyDescent="0.2">
      <c r="A78" s="79">
        <v>46091</v>
      </c>
      <c r="B78" s="77">
        <v>13047.61</v>
      </c>
      <c r="C78" s="84">
        <v>425145</v>
      </c>
      <c r="D78" s="84">
        <v>312075</v>
      </c>
      <c r="F78">
        <f t="shared" si="2"/>
        <v>2026</v>
      </c>
      <c r="G78" s="57">
        <f>_xlfn.XLOOKUP(F78,'Historical Metal Prices'!$L$4:$Z$4,'Historical Metal Prices'!$L$10:$Z$10)</f>
        <v>-2.6290165530671761E-2</v>
      </c>
      <c r="H78" s="77">
        <f t="shared" si="3"/>
        <v>12704.586173320353</v>
      </c>
    </row>
    <row r="79" spans="1:8" x14ac:dyDescent="0.2">
      <c r="A79" s="79">
        <v>46090</v>
      </c>
      <c r="B79" s="77">
        <v>12886.78</v>
      </c>
      <c r="C79" s="84">
        <v>425145</v>
      </c>
      <c r="D79" s="84">
        <v>301950</v>
      </c>
      <c r="F79">
        <f t="shared" si="2"/>
        <v>2026</v>
      </c>
      <c r="G79" s="57">
        <f>_xlfn.XLOOKUP(F79,'Historical Metal Prices'!$L$4:$Z$4,'Historical Metal Prices'!$L$10:$Z$10)</f>
        <v>-2.6290165530671761E-2</v>
      </c>
      <c r="H79" s="77">
        <f t="shared" si="3"/>
        <v>12547.98442064265</v>
      </c>
    </row>
    <row r="80" spans="1:8" x14ac:dyDescent="0.2">
      <c r="A80" s="79">
        <v>46087</v>
      </c>
      <c r="B80" s="77">
        <v>12817.14</v>
      </c>
      <c r="C80" s="84">
        <v>425145</v>
      </c>
      <c r="D80" s="84">
        <v>294250</v>
      </c>
      <c r="F80">
        <f t="shared" si="2"/>
        <v>2026</v>
      </c>
      <c r="G80" s="57">
        <f>_xlfn.XLOOKUP(F80,'Historical Metal Prices'!$L$4:$Z$4,'Historical Metal Prices'!$L$10:$Z$10)</f>
        <v>-2.6290165530671761E-2</v>
      </c>
      <c r="H80" s="77">
        <f t="shared" si="3"/>
        <v>12480.175267770204</v>
      </c>
    </row>
    <row r="81" spans="1:8" x14ac:dyDescent="0.2">
      <c r="A81" s="79">
        <v>46086</v>
      </c>
      <c r="B81" s="77">
        <v>12857.44</v>
      </c>
      <c r="C81" s="84">
        <v>391529</v>
      </c>
      <c r="D81" s="84">
        <v>284325</v>
      </c>
      <c r="F81">
        <f t="shared" si="2"/>
        <v>2026</v>
      </c>
      <c r="G81" s="57">
        <f>_xlfn.XLOOKUP(F81,'Historical Metal Prices'!$L$4:$Z$4,'Historical Metal Prices'!$L$10:$Z$10)</f>
        <v>-2.6290165530671761E-2</v>
      </c>
      <c r="H81" s="77">
        <f t="shared" si="3"/>
        <v>12519.41577409932</v>
      </c>
    </row>
    <row r="82" spans="1:8" x14ac:dyDescent="0.2">
      <c r="A82" s="79">
        <v>46085</v>
      </c>
      <c r="B82" s="77">
        <v>13038.47</v>
      </c>
      <c r="C82" s="84">
        <v>391529</v>
      </c>
      <c r="D82" s="84">
        <v>282200</v>
      </c>
      <c r="F82">
        <f t="shared" si="2"/>
        <v>2026</v>
      </c>
      <c r="G82" s="57">
        <f>_xlfn.XLOOKUP(F82,'Historical Metal Prices'!$L$4:$Z$4,'Historical Metal Prices'!$L$10:$Z$10)</f>
        <v>-2.6290165530671761E-2</v>
      </c>
      <c r="H82" s="77">
        <f t="shared" si="3"/>
        <v>12695.686465433302</v>
      </c>
    </row>
    <row r="83" spans="1:8" x14ac:dyDescent="0.2">
      <c r="A83" s="79">
        <v>46084</v>
      </c>
      <c r="B83" s="77">
        <v>12911.05</v>
      </c>
      <c r="C83" s="84">
        <v>391529</v>
      </c>
      <c r="D83" s="84">
        <v>261525</v>
      </c>
      <c r="F83">
        <f t="shared" si="2"/>
        <v>2026</v>
      </c>
      <c r="G83" s="57">
        <f>_xlfn.XLOOKUP(F83,'Historical Metal Prices'!$L$4:$Z$4,'Historical Metal Prices'!$L$10:$Z$10)</f>
        <v>-2.6290165530671761E-2</v>
      </c>
      <c r="H83" s="77">
        <f t="shared" si="3"/>
        <v>12571.61635832522</v>
      </c>
    </row>
    <row r="84" spans="1:8" x14ac:dyDescent="0.2">
      <c r="A84" s="79">
        <v>46083</v>
      </c>
      <c r="B84" s="77">
        <v>13033.99</v>
      </c>
      <c r="C84" s="84">
        <v>391529</v>
      </c>
      <c r="D84" s="84">
        <v>257675</v>
      </c>
      <c r="F84">
        <f t="shared" si="2"/>
        <v>2026</v>
      </c>
      <c r="G84" s="57">
        <f>_xlfn.XLOOKUP(F84,'Historical Metal Prices'!$L$4:$Z$4,'Historical Metal Prices'!$L$10:$Z$10)</f>
        <v>-2.6290165530671761E-2</v>
      </c>
      <c r="H84" s="77">
        <f t="shared" si="3"/>
        <v>12691.324245374879</v>
      </c>
    </row>
    <row r="85" spans="1:8" x14ac:dyDescent="0.2">
      <c r="A85" s="79">
        <v>46080</v>
      </c>
      <c r="B85" s="77">
        <v>13294.03</v>
      </c>
      <c r="C85" s="84">
        <v>391529</v>
      </c>
      <c r="D85" s="84">
        <v>257675</v>
      </c>
      <c r="F85">
        <f t="shared" si="2"/>
        <v>2026</v>
      </c>
      <c r="G85" s="57">
        <f>_xlfn.XLOOKUP(F85,'Historical Metal Prices'!$L$4:$Z$4,'Historical Metal Prices'!$L$10:$Z$10)</f>
        <v>-2.6290165530671761E-2</v>
      </c>
      <c r="H85" s="77">
        <f t="shared" si="3"/>
        <v>12944.527750730284</v>
      </c>
    </row>
    <row r="86" spans="1:8" x14ac:dyDescent="0.2">
      <c r="A86" s="79">
        <v>46079</v>
      </c>
      <c r="B86" s="77">
        <v>13234.97</v>
      </c>
      <c r="C86" s="84">
        <v>272475</v>
      </c>
      <c r="D86" s="84">
        <v>253700</v>
      </c>
      <c r="F86">
        <f t="shared" si="2"/>
        <v>2026</v>
      </c>
      <c r="G86" s="57">
        <f>_xlfn.XLOOKUP(F86,'Historical Metal Prices'!$L$4:$Z$4,'Historical Metal Prices'!$L$10:$Z$10)</f>
        <v>-2.6290165530671761E-2</v>
      </c>
      <c r="H86" s="77">
        <f t="shared" si="3"/>
        <v>12887.020447906525</v>
      </c>
    </row>
    <row r="87" spans="1:8" x14ac:dyDescent="0.2">
      <c r="A87" s="79">
        <v>46078</v>
      </c>
      <c r="B87" s="77">
        <v>13245.98</v>
      </c>
      <c r="C87" s="84">
        <v>272475</v>
      </c>
      <c r="D87" s="84">
        <v>253600</v>
      </c>
      <c r="F87">
        <f t="shared" si="2"/>
        <v>2026</v>
      </c>
      <c r="G87" s="57">
        <f>_xlfn.XLOOKUP(F87,'Historical Metal Prices'!$L$4:$Z$4,'Historical Metal Prices'!$L$10:$Z$10)</f>
        <v>-2.6290165530671761E-2</v>
      </c>
      <c r="H87" s="77">
        <f t="shared" si="3"/>
        <v>12897.740993184032</v>
      </c>
    </row>
    <row r="88" spans="1:8" x14ac:dyDescent="0.2">
      <c r="A88" s="79">
        <v>46077</v>
      </c>
      <c r="B88" s="77">
        <v>13078.3</v>
      </c>
      <c r="C88" s="84">
        <v>272475</v>
      </c>
      <c r="D88" s="84">
        <v>249650</v>
      </c>
      <c r="F88">
        <f t="shared" si="2"/>
        <v>2026</v>
      </c>
      <c r="G88" s="57">
        <f>_xlfn.XLOOKUP(F88,'Historical Metal Prices'!$L$4:$Z$4,'Historical Metal Prices'!$L$10:$Z$10)</f>
        <v>-2.6290165530671761E-2</v>
      </c>
      <c r="H88" s="77">
        <f t="shared" si="3"/>
        <v>12734.469328140214</v>
      </c>
    </row>
    <row r="89" spans="1:8" x14ac:dyDescent="0.2">
      <c r="A89" s="79">
        <v>46076</v>
      </c>
      <c r="B89" s="77">
        <v>12784.9</v>
      </c>
      <c r="C89" s="84">
        <v>272475</v>
      </c>
      <c r="D89" s="84">
        <v>243175</v>
      </c>
      <c r="F89">
        <f t="shared" si="2"/>
        <v>2026</v>
      </c>
      <c r="G89" s="57">
        <f>_xlfn.XLOOKUP(F89,'Historical Metal Prices'!$L$4:$Z$4,'Historical Metal Prices'!$L$10:$Z$10)</f>
        <v>-2.6290165530671761E-2</v>
      </c>
      <c r="H89" s="77">
        <f t="shared" si="3"/>
        <v>12448.782862706914</v>
      </c>
    </row>
    <row r="90" spans="1:8" x14ac:dyDescent="0.2">
      <c r="A90" s="79">
        <v>46073</v>
      </c>
      <c r="B90" s="77">
        <v>12880.95</v>
      </c>
      <c r="C90" s="84">
        <v>272475</v>
      </c>
      <c r="D90" s="84">
        <v>241825</v>
      </c>
      <c r="F90">
        <f t="shared" si="2"/>
        <v>2026</v>
      </c>
      <c r="G90" s="57">
        <f>_xlfn.XLOOKUP(F90,'Historical Metal Prices'!$L$4:$Z$4,'Historical Metal Prices'!$L$10:$Z$10)</f>
        <v>-2.6290165530671761E-2</v>
      </c>
      <c r="H90" s="77">
        <f t="shared" si="3"/>
        <v>12542.307692307695</v>
      </c>
    </row>
    <row r="91" spans="1:8" x14ac:dyDescent="0.2">
      <c r="A91" s="79">
        <v>46072</v>
      </c>
      <c r="B91" s="77">
        <v>12713.58</v>
      </c>
      <c r="C91" s="84">
        <v>272475</v>
      </c>
      <c r="D91" s="84">
        <v>235150</v>
      </c>
      <c r="F91">
        <f t="shared" si="2"/>
        <v>2026</v>
      </c>
      <c r="G91" s="57">
        <f>_xlfn.XLOOKUP(F91,'Historical Metal Prices'!$L$4:$Z$4,'Historical Metal Prices'!$L$10:$Z$10)</f>
        <v>-2.6290165530671761E-2</v>
      </c>
      <c r="H91" s="77">
        <f t="shared" si="3"/>
        <v>12379.337877312562</v>
      </c>
    </row>
    <row r="92" spans="1:8" x14ac:dyDescent="0.2">
      <c r="A92" s="79">
        <v>46071</v>
      </c>
      <c r="B92" s="77">
        <v>12816.75</v>
      </c>
      <c r="C92" s="84">
        <v>272475</v>
      </c>
      <c r="D92" s="84">
        <v>225575</v>
      </c>
      <c r="F92">
        <f t="shared" si="2"/>
        <v>2026</v>
      </c>
      <c r="G92" s="57">
        <f>_xlfn.XLOOKUP(F92,'Historical Metal Prices'!$L$4:$Z$4,'Historical Metal Prices'!$L$10:$Z$10)</f>
        <v>-2.6290165530671761E-2</v>
      </c>
      <c r="H92" s="77">
        <f t="shared" si="3"/>
        <v>12479.795520934762</v>
      </c>
    </row>
    <row r="93" spans="1:8" x14ac:dyDescent="0.2">
      <c r="A93" s="79">
        <v>46070</v>
      </c>
      <c r="B93" s="77">
        <v>12510.13</v>
      </c>
      <c r="C93" s="84">
        <v>272475</v>
      </c>
      <c r="D93" s="84">
        <v>224650</v>
      </c>
      <c r="F93">
        <f t="shared" si="2"/>
        <v>2026</v>
      </c>
      <c r="G93" s="57">
        <f>_xlfn.XLOOKUP(F93,'Historical Metal Prices'!$L$4:$Z$4,'Historical Metal Prices'!$L$10:$Z$10)</f>
        <v>-2.6290165530671761E-2</v>
      </c>
      <c r="H93" s="77">
        <f t="shared" si="3"/>
        <v>12181.236611489776</v>
      </c>
    </row>
    <row r="94" spans="1:8" x14ac:dyDescent="0.2">
      <c r="A94" s="79">
        <v>46069</v>
      </c>
      <c r="B94" s="77">
        <v>12738.37</v>
      </c>
      <c r="C94" s="84">
        <v>272475</v>
      </c>
      <c r="D94" s="84">
        <v>221625</v>
      </c>
      <c r="F94">
        <f t="shared" si="2"/>
        <v>2026</v>
      </c>
      <c r="G94" s="57">
        <f>_xlfn.XLOOKUP(F94,'Historical Metal Prices'!$L$4:$Z$4,'Historical Metal Prices'!$L$10:$Z$10)</f>
        <v>-2.6290165530671761E-2</v>
      </c>
      <c r="H94" s="77">
        <f t="shared" si="3"/>
        <v>12403.476144109058</v>
      </c>
    </row>
    <row r="95" spans="1:8" x14ac:dyDescent="0.2">
      <c r="A95" s="79">
        <v>46066</v>
      </c>
      <c r="B95" s="77">
        <v>12774.57</v>
      </c>
      <c r="C95" s="84">
        <v>272475</v>
      </c>
      <c r="D95" s="84">
        <v>211850</v>
      </c>
      <c r="F95">
        <f t="shared" si="2"/>
        <v>2026</v>
      </c>
      <c r="G95" s="57">
        <f>_xlfn.XLOOKUP(F95,'Historical Metal Prices'!$L$4:$Z$4,'Historical Metal Prices'!$L$10:$Z$10)</f>
        <v>-2.6290165530671761E-2</v>
      </c>
      <c r="H95" s="77">
        <f t="shared" si="3"/>
        <v>12438.724440116846</v>
      </c>
    </row>
    <row r="96" spans="1:8" x14ac:dyDescent="0.2">
      <c r="A96" s="79">
        <v>46065</v>
      </c>
      <c r="B96" s="77">
        <v>12780.79</v>
      </c>
      <c r="C96" s="84">
        <v>248911</v>
      </c>
      <c r="D96" s="84">
        <v>203875</v>
      </c>
      <c r="F96">
        <f t="shared" si="2"/>
        <v>2026</v>
      </c>
      <c r="G96" s="57">
        <f>_xlfn.XLOOKUP(F96,'Historical Metal Prices'!$L$4:$Z$4,'Historical Metal Prices'!$L$10:$Z$10)</f>
        <v>-2.6290165530671761E-2</v>
      </c>
      <c r="H96" s="77">
        <f t="shared" si="3"/>
        <v>12444.780915287247</v>
      </c>
    </row>
    <row r="97" spans="1:8" x14ac:dyDescent="0.2">
      <c r="A97" s="79">
        <v>46064</v>
      </c>
      <c r="B97" s="77">
        <v>13090.49</v>
      </c>
      <c r="C97" s="84">
        <v>248911</v>
      </c>
      <c r="D97" s="84">
        <v>196650</v>
      </c>
      <c r="F97">
        <f t="shared" si="2"/>
        <v>2026</v>
      </c>
      <c r="G97" s="57">
        <f>_xlfn.XLOOKUP(F97,'Historical Metal Prices'!$L$4:$Z$4,'Historical Metal Prices'!$L$10:$Z$10)</f>
        <v>-2.6290165530671761E-2</v>
      </c>
      <c r="H97" s="77">
        <f t="shared" si="3"/>
        <v>12746.338851022396</v>
      </c>
    </row>
    <row r="98" spans="1:8" x14ac:dyDescent="0.2">
      <c r="A98" s="79">
        <v>46063</v>
      </c>
      <c r="B98" s="77">
        <v>13031.9</v>
      </c>
      <c r="C98" s="84">
        <v>248911</v>
      </c>
      <c r="D98" s="84">
        <v>192100</v>
      </c>
      <c r="F98">
        <f t="shared" si="2"/>
        <v>2026</v>
      </c>
      <c r="G98" s="57">
        <f>_xlfn.XLOOKUP(F98,'Historical Metal Prices'!$L$4:$Z$4,'Historical Metal Prices'!$L$10:$Z$10)</f>
        <v>-2.6290165530671761E-2</v>
      </c>
      <c r="H98" s="77">
        <f t="shared" si="3"/>
        <v>12689.289191820839</v>
      </c>
    </row>
    <row r="99" spans="1:8" x14ac:dyDescent="0.2">
      <c r="A99" s="79">
        <v>46062</v>
      </c>
      <c r="B99" s="77">
        <v>13099.13</v>
      </c>
      <c r="C99" s="84">
        <v>248911</v>
      </c>
      <c r="D99" s="84">
        <v>189100</v>
      </c>
      <c r="F99">
        <f t="shared" si="2"/>
        <v>2026</v>
      </c>
      <c r="G99" s="57">
        <f>_xlfn.XLOOKUP(F99,'Historical Metal Prices'!$L$4:$Z$4,'Historical Metal Prices'!$L$10:$Z$10)</f>
        <v>-2.6290165530671761E-2</v>
      </c>
      <c r="H99" s="77">
        <f t="shared" si="3"/>
        <v>12754.751703992211</v>
      </c>
    </row>
    <row r="100" spans="1:8" x14ac:dyDescent="0.2">
      <c r="A100" s="79">
        <v>46059</v>
      </c>
      <c r="B100" s="77">
        <v>12923.05</v>
      </c>
      <c r="C100" s="84">
        <v>248911</v>
      </c>
      <c r="D100" s="84">
        <v>184300</v>
      </c>
      <c r="F100">
        <f t="shared" si="2"/>
        <v>2026</v>
      </c>
      <c r="G100" s="57">
        <f>_xlfn.XLOOKUP(F100,'Historical Metal Prices'!$L$4:$Z$4,'Historical Metal Prices'!$L$10:$Z$10)</f>
        <v>-2.6290165530671761E-2</v>
      </c>
      <c r="H100" s="77">
        <f t="shared" si="3"/>
        <v>12583.300876338852</v>
      </c>
    </row>
    <row r="101" spans="1:8" x14ac:dyDescent="0.2">
      <c r="A101" s="79">
        <v>46058</v>
      </c>
      <c r="B101" s="77">
        <v>12825.42</v>
      </c>
      <c r="C101" s="84">
        <v>233004</v>
      </c>
      <c r="D101" s="84">
        <v>183275</v>
      </c>
      <c r="F101">
        <f t="shared" si="2"/>
        <v>2026</v>
      </c>
      <c r="G101" s="57">
        <f>_xlfn.XLOOKUP(F101,'Historical Metal Prices'!$L$4:$Z$4,'Historical Metal Prices'!$L$10:$Z$10)</f>
        <v>-2.6290165530671761E-2</v>
      </c>
      <c r="H101" s="77">
        <f t="shared" si="3"/>
        <v>12488.237585199611</v>
      </c>
    </row>
    <row r="102" spans="1:8" x14ac:dyDescent="0.2">
      <c r="A102" s="79">
        <v>46057</v>
      </c>
      <c r="B102" s="77">
        <v>12962.66</v>
      </c>
      <c r="C102" s="84">
        <v>233004</v>
      </c>
      <c r="D102" s="84">
        <v>180575</v>
      </c>
      <c r="F102">
        <f t="shared" si="2"/>
        <v>2026</v>
      </c>
      <c r="G102" s="57">
        <f>_xlfn.XLOOKUP(F102,'Historical Metal Prices'!$L$4:$Z$4,'Historical Metal Prices'!$L$10:$Z$10)</f>
        <v>-2.6290165530671761E-2</v>
      </c>
      <c r="H102" s="77">
        <f t="shared" si="3"/>
        <v>12621.869522882182</v>
      </c>
    </row>
    <row r="103" spans="1:8" x14ac:dyDescent="0.2">
      <c r="A103" s="79">
        <v>46056</v>
      </c>
      <c r="B103" s="77">
        <v>13408.6</v>
      </c>
      <c r="C103" s="84">
        <v>233004</v>
      </c>
      <c r="D103" s="84">
        <v>178650</v>
      </c>
      <c r="F103">
        <f t="shared" si="2"/>
        <v>2026</v>
      </c>
      <c r="G103" s="57">
        <f>_xlfn.XLOOKUP(F103,'Historical Metal Prices'!$L$4:$Z$4,'Historical Metal Prices'!$L$10:$Z$10)</f>
        <v>-2.6290165530671761E-2</v>
      </c>
      <c r="H103" s="77">
        <f t="shared" si="3"/>
        <v>13056.085686465434</v>
      </c>
    </row>
    <row r="104" spans="1:8" x14ac:dyDescent="0.2">
      <c r="A104" s="79">
        <v>46055</v>
      </c>
      <c r="B104" s="77">
        <v>12832.33</v>
      </c>
      <c r="C104" s="84">
        <v>233004</v>
      </c>
      <c r="D104" s="84">
        <v>176125</v>
      </c>
      <c r="F104">
        <f t="shared" si="2"/>
        <v>2026</v>
      </c>
      <c r="G104" s="57">
        <f>_xlfn.XLOOKUP(F104,'Historical Metal Prices'!$L$4:$Z$4,'Historical Metal Prices'!$L$10:$Z$10)</f>
        <v>-2.6290165530671761E-2</v>
      </c>
      <c r="H104" s="77">
        <f t="shared" si="3"/>
        <v>12494.965920155795</v>
      </c>
    </row>
    <row r="105" spans="1:8" x14ac:dyDescent="0.2">
      <c r="A105" s="79">
        <v>46052</v>
      </c>
      <c r="B105" s="77">
        <v>13067.62</v>
      </c>
      <c r="C105" s="84">
        <v>233004</v>
      </c>
      <c r="D105" s="84">
        <v>174675</v>
      </c>
      <c r="F105">
        <f t="shared" si="2"/>
        <v>2026</v>
      </c>
      <c r="G105" s="57">
        <f>_xlfn.XLOOKUP(F105,'Historical Metal Prices'!$L$4:$Z$4,'Historical Metal Prices'!$L$10:$Z$10)</f>
        <v>-2.6290165530671761E-2</v>
      </c>
      <c r="H105" s="77">
        <f t="shared" si="3"/>
        <v>12724.070107108084</v>
      </c>
    </row>
    <row r="106" spans="1:8" x14ac:dyDescent="0.2">
      <c r="A106" s="79">
        <v>46051</v>
      </c>
      <c r="B106" s="77">
        <v>13524.24</v>
      </c>
      <c r="C106" s="84">
        <v>225937</v>
      </c>
      <c r="D106" s="84">
        <v>174975</v>
      </c>
      <c r="F106">
        <f t="shared" si="2"/>
        <v>2026</v>
      </c>
      <c r="G106" s="57">
        <f>_xlfn.XLOOKUP(F106,'Historical Metal Prices'!$L$4:$Z$4,'Historical Metal Prices'!$L$10:$Z$10)</f>
        <v>-2.6290165530671761E-2</v>
      </c>
      <c r="H106" s="77">
        <f t="shared" si="3"/>
        <v>13168.685491723467</v>
      </c>
    </row>
    <row r="107" spans="1:8" x14ac:dyDescent="0.2">
      <c r="A107" s="79">
        <v>46050</v>
      </c>
      <c r="B107" s="77">
        <v>12985.41</v>
      </c>
      <c r="C107" s="84">
        <v>225937</v>
      </c>
      <c r="D107" s="84">
        <v>176075</v>
      </c>
      <c r="F107">
        <f t="shared" si="2"/>
        <v>2026</v>
      </c>
      <c r="G107" s="57">
        <f>_xlfn.XLOOKUP(F107,'Historical Metal Prices'!$L$4:$Z$4,'Historical Metal Prices'!$L$10:$Z$10)</f>
        <v>-2.6290165530671761E-2</v>
      </c>
      <c r="H107" s="77">
        <f t="shared" si="3"/>
        <v>12644.021421616359</v>
      </c>
    </row>
    <row r="108" spans="1:8" x14ac:dyDescent="0.2">
      <c r="A108" s="79">
        <v>46049</v>
      </c>
      <c r="B108" s="77">
        <v>12912.7</v>
      </c>
      <c r="C108" s="84">
        <v>225937</v>
      </c>
      <c r="D108" s="84">
        <v>173925</v>
      </c>
      <c r="F108">
        <f t="shared" si="2"/>
        <v>2026</v>
      </c>
      <c r="G108" s="57">
        <f>_xlfn.XLOOKUP(F108,'Historical Metal Prices'!$L$4:$Z$4,'Historical Metal Prices'!$L$10:$Z$10)</f>
        <v>-2.6290165530671761E-2</v>
      </c>
      <c r="H108" s="77">
        <f t="shared" si="3"/>
        <v>12573.222979552096</v>
      </c>
    </row>
    <row r="109" spans="1:8" x14ac:dyDescent="0.2">
      <c r="A109" s="79">
        <v>46048</v>
      </c>
      <c r="B109" s="77">
        <v>13127.93</v>
      </c>
      <c r="C109" s="84">
        <v>225937</v>
      </c>
      <c r="D109" s="84">
        <v>172350</v>
      </c>
      <c r="F109">
        <f t="shared" si="2"/>
        <v>2026</v>
      </c>
      <c r="G109" s="57">
        <f>_xlfn.XLOOKUP(F109,'Historical Metal Prices'!$L$4:$Z$4,'Historical Metal Prices'!$L$10:$Z$10)</f>
        <v>-2.6290165530671761E-2</v>
      </c>
      <c r="H109" s="77">
        <f t="shared" si="3"/>
        <v>12782.794547224928</v>
      </c>
    </row>
    <row r="110" spans="1:8" x14ac:dyDescent="0.2">
      <c r="A110" s="79">
        <v>46045</v>
      </c>
      <c r="B110" s="77">
        <v>13048.94</v>
      </c>
      <c r="C110" s="84">
        <v>225937</v>
      </c>
      <c r="D110" s="84">
        <v>170525</v>
      </c>
      <c r="F110">
        <f t="shared" si="2"/>
        <v>2026</v>
      </c>
      <c r="G110" s="57">
        <f>_xlfn.XLOOKUP(F110,'Historical Metal Prices'!$L$4:$Z$4,'Historical Metal Prices'!$L$10:$Z$10)</f>
        <v>-2.6290165530671761E-2</v>
      </c>
      <c r="H110" s="77">
        <f t="shared" si="3"/>
        <v>12705.881207400196</v>
      </c>
    </row>
    <row r="111" spans="1:8" x14ac:dyDescent="0.2">
      <c r="A111" s="79">
        <v>46044</v>
      </c>
      <c r="B111" s="77">
        <v>12672.66</v>
      </c>
      <c r="C111" s="84">
        <v>213515</v>
      </c>
      <c r="D111" s="84">
        <v>171700</v>
      </c>
      <c r="F111">
        <f t="shared" si="2"/>
        <v>2026</v>
      </c>
      <c r="G111" s="57">
        <f>_xlfn.XLOOKUP(F111,'Historical Metal Prices'!$L$4:$Z$4,'Historical Metal Prices'!$L$10:$Z$10)</f>
        <v>-2.6290165530671761E-2</v>
      </c>
      <c r="H111" s="77">
        <f t="shared" si="3"/>
        <v>12339.493670886077</v>
      </c>
    </row>
    <row r="112" spans="1:8" x14ac:dyDescent="0.2">
      <c r="A112" s="79">
        <v>46043</v>
      </c>
      <c r="B112" s="77">
        <v>12780.89</v>
      </c>
      <c r="C112" s="84">
        <v>213515</v>
      </c>
      <c r="D112" s="84">
        <v>168250</v>
      </c>
      <c r="F112">
        <f t="shared" si="2"/>
        <v>2026</v>
      </c>
      <c r="G112" s="57">
        <f>_xlfn.XLOOKUP(F112,'Historical Metal Prices'!$L$4:$Z$4,'Historical Metal Prices'!$L$10:$Z$10)</f>
        <v>-2.6290165530671761E-2</v>
      </c>
      <c r="H112" s="77">
        <f t="shared" si="3"/>
        <v>12444.878286270692</v>
      </c>
    </row>
    <row r="113" spans="1:8" x14ac:dyDescent="0.2">
      <c r="A113" s="79">
        <v>46042</v>
      </c>
      <c r="B113" s="77">
        <v>12855.34</v>
      </c>
      <c r="C113" s="84">
        <v>213515</v>
      </c>
      <c r="D113" s="84">
        <v>159400</v>
      </c>
      <c r="F113">
        <f t="shared" si="2"/>
        <v>2026</v>
      </c>
      <c r="G113" s="57">
        <f>_xlfn.XLOOKUP(F113,'Historical Metal Prices'!$L$4:$Z$4,'Historical Metal Prices'!$L$10:$Z$10)</f>
        <v>-2.6290165530671761E-2</v>
      </c>
      <c r="H113" s="77">
        <f t="shared" si="3"/>
        <v>12517.370983446934</v>
      </c>
    </row>
    <row r="114" spans="1:8" x14ac:dyDescent="0.2">
      <c r="A114" s="79">
        <v>46041</v>
      </c>
      <c r="B114" s="77">
        <v>13033</v>
      </c>
      <c r="C114" s="84">
        <v>213515</v>
      </c>
      <c r="D114" s="84">
        <v>156300</v>
      </c>
      <c r="F114">
        <f t="shared" si="2"/>
        <v>2026</v>
      </c>
      <c r="G114" s="57">
        <f>_xlfn.XLOOKUP(F114,'Historical Metal Prices'!$L$4:$Z$4,'Historical Metal Prices'!$L$10:$Z$10)</f>
        <v>-2.6290165530671761E-2</v>
      </c>
      <c r="H114" s="77">
        <f t="shared" si="3"/>
        <v>12690.360272638754</v>
      </c>
    </row>
    <row r="115" spans="1:8" x14ac:dyDescent="0.2">
      <c r="A115" s="79">
        <v>46038</v>
      </c>
      <c r="B115" s="77">
        <v>12864.52</v>
      </c>
      <c r="C115" s="84">
        <v>213515</v>
      </c>
      <c r="D115" s="84">
        <v>147425</v>
      </c>
      <c r="F115">
        <f t="shared" si="2"/>
        <v>2026</v>
      </c>
      <c r="G115" s="57">
        <f>_xlfn.XLOOKUP(F115,'Historical Metal Prices'!$L$4:$Z$4,'Historical Metal Prices'!$L$10:$Z$10)</f>
        <v>-2.6290165530671761E-2</v>
      </c>
      <c r="H115" s="77">
        <f t="shared" si="3"/>
        <v>12526.309639727362</v>
      </c>
    </row>
    <row r="116" spans="1:8" x14ac:dyDescent="0.2">
      <c r="A116" s="79">
        <v>46037</v>
      </c>
      <c r="B116" s="77">
        <v>13143.6</v>
      </c>
      <c r="C116" s="84">
        <v>180543</v>
      </c>
      <c r="D116" s="84">
        <v>141125</v>
      </c>
      <c r="F116">
        <f t="shared" si="2"/>
        <v>2026</v>
      </c>
      <c r="G116" s="57">
        <f>_xlfn.XLOOKUP(F116,'Historical Metal Prices'!$L$4:$Z$4,'Historical Metal Prices'!$L$10:$Z$10)</f>
        <v>-2.6290165530671761E-2</v>
      </c>
      <c r="H116" s="77">
        <f t="shared" si="3"/>
        <v>12798.052580331063</v>
      </c>
    </row>
    <row r="117" spans="1:8" x14ac:dyDescent="0.2">
      <c r="A117" s="79">
        <v>46036</v>
      </c>
      <c r="B117" s="77">
        <v>13232.79</v>
      </c>
      <c r="C117" s="84">
        <v>180543</v>
      </c>
      <c r="D117" s="84">
        <v>141125</v>
      </c>
      <c r="F117">
        <f t="shared" si="2"/>
        <v>2026</v>
      </c>
      <c r="G117" s="57">
        <f>_xlfn.XLOOKUP(F117,'Historical Metal Prices'!$L$4:$Z$4,'Historical Metal Prices'!$L$10:$Z$10)</f>
        <v>-2.6290165530671761E-2</v>
      </c>
      <c r="H117" s="77">
        <f t="shared" si="3"/>
        <v>12884.897760467384</v>
      </c>
    </row>
    <row r="118" spans="1:8" x14ac:dyDescent="0.2">
      <c r="A118" s="79">
        <v>46035</v>
      </c>
      <c r="B118" s="77">
        <v>13254.23</v>
      </c>
      <c r="C118" s="84">
        <v>180543</v>
      </c>
      <c r="D118" s="84">
        <v>141625</v>
      </c>
      <c r="F118">
        <f t="shared" si="2"/>
        <v>2026</v>
      </c>
      <c r="G118" s="57">
        <f>_xlfn.XLOOKUP(F118,'Historical Metal Prices'!$L$4:$Z$4,'Historical Metal Prices'!$L$10:$Z$10)</f>
        <v>-2.6290165530671761E-2</v>
      </c>
      <c r="H118" s="77">
        <f t="shared" si="3"/>
        <v>12905.774099318403</v>
      </c>
    </row>
    <row r="119" spans="1:8" x14ac:dyDescent="0.2">
      <c r="A119" s="79">
        <v>46034</v>
      </c>
      <c r="B119" s="77">
        <v>13273.81</v>
      </c>
      <c r="C119" s="84">
        <v>180543</v>
      </c>
      <c r="D119" s="84">
        <v>141550</v>
      </c>
      <c r="F119">
        <f t="shared" si="2"/>
        <v>2026</v>
      </c>
      <c r="G119" s="57">
        <f>_xlfn.XLOOKUP(F119,'Historical Metal Prices'!$L$4:$Z$4,'Historical Metal Prices'!$L$10:$Z$10)</f>
        <v>-2.6290165530671761E-2</v>
      </c>
      <c r="H119" s="77">
        <f t="shared" si="3"/>
        <v>12924.839337877313</v>
      </c>
    </row>
    <row r="120" spans="1:8" x14ac:dyDescent="0.2">
      <c r="A120" s="79">
        <v>46031</v>
      </c>
      <c r="B120" s="77">
        <v>13039.94</v>
      </c>
      <c r="C120" s="84">
        <v>180543</v>
      </c>
      <c r="D120" s="84">
        <v>137225</v>
      </c>
      <c r="F120">
        <f t="shared" si="2"/>
        <v>2026</v>
      </c>
      <c r="G120" s="57">
        <f>_xlfn.XLOOKUP(F120,'Historical Metal Prices'!$L$4:$Z$4,'Historical Metal Prices'!$L$10:$Z$10)</f>
        <v>-2.6290165530671761E-2</v>
      </c>
      <c r="H120" s="77">
        <f t="shared" si="3"/>
        <v>12697.117818889972</v>
      </c>
    </row>
    <row r="121" spans="1:8" x14ac:dyDescent="0.2">
      <c r="A121" s="79">
        <v>46030</v>
      </c>
      <c r="B121" s="77">
        <v>12737.25</v>
      </c>
      <c r="C121" s="84">
        <v>111703</v>
      </c>
      <c r="D121" s="84">
        <v>138975</v>
      </c>
      <c r="F121">
        <f t="shared" si="2"/>
        <v>2026</v>
      </c>
      <c r="G121" s="57">
        <f>_xlfn.XLOOKUP(F121,'Historical Metal Prices'!$L$4:$Z$4,'Historical Metal Prices'!$L$10:$Z$10)</f>
        <v>-2.6290165530671761E-2</v>
      </c>
      <c r="H121" s="77">
        <f t="shared" si="3"/>
        <v>12402.385589094451</v>
      </c>
    </row>
    <row r="122" spans="1:8" x14ac:dyDescent="0.2">
      <c r="A122" s="79">
        <v>46029</v>
      </c>
      <c r="B122" s="77">
        <v>12914.48</v>
      </c>
      <c r="C122" s="84">
        <v>111703</v>
      </c>
      <c r="D122" s="84">
        <v>141075</v>
      </c>
      <c r="F122">
        <f t="shared" si="2"/>
        <v>2026</v>
      </c>
      <c r="G122" s="57">
        <f>_xlfn.XLOOKUP(F122,'Historical Metal Prices'!$L$4:$Z$4,'Historical Metal Prices'!$L$10:$Z$10)</f>
        <v>-2.6290165530671761E-2</v>
      </c>
      <c r="H122" s="77">
        <f t="shared" si="3"/>
        <v>12574.956183057449</v>
      </c>
    </row>
    <row r="123" spans="1:8" x14ac:dyDescent="0.2">
      <c r="A123" s="79">
        <v>46028</v>
      </c>
      <c r="B123" s="77">
        <v>13240.98</v>
      </c>
      <c r="C123" s="84">
        <v>111703</v>
      </c>
      <c r="D123" s="84">
        <v>143225</v>
      </c>
      <c r="F123">
        <f t="shared" si="2"/>
        <v>2026</v>
      </c>
      <c r="G123" s="57">
        <f>_xlfn.XLOOKUP(F123,'Historical Metal Prices'!$L$4:$Z$4,'Historical Metal Prices'!$L$10:$Z$10)</f>
        <v>-2.6290165530671761E-2</v>
      </c>
      <c r="H123" s="77">
        <f t="shared" si="3"/>
        <v>12892.872444011686</v>
      </c>
    </row>
    <row r="124" spans="1:8" x14ac:dyDescent="0.2">
      <c r="A124" s="79">
        <v>46027</v>
      </c>
      <c r="B124" s="77">
        <v>13033.48</v>
      </c>
      <c r="C124" s="84">
        <v>111703</v>
      </c>
      <c r="D124" s="84">
        <v>146075</v>
      </c>
      <c r="F124">
        <f t="shared" si="2"/>
        <v>2026</v>
      </c>
      <c r="G124" s="57">
        <f>_xlfn.XLOOKUP(F124,'Historical Metal Prices'!$L$4:$Z$4,'Historical Metal Prices'!$L$10:$Z$10)</f>
        <v>-2.6290165530671761E-2</v>
      </c>
      <c r="H124" s="77">
        <f t="shared" si="3"/>
        <v>12690.8276533593</v>
      </c>
    </row>
    <row r="125" spans="1:8" x14ac:dyDescent="0.2">
      <c r="A125" s="79">
        <v>46024</v>
      </c>
      <c r="B125" s="77">
        <v>12508.1</v>
      </c>
      <c r="C125" s="84">
        <v>111703</v>
      </c>
      <c r="D125" s="84">
        <v>142550</v>
      </c>
      <c r="F125">
        <f t="shared" si="2"/>
        <v>2026</v>
      </c>
      <c r="G125" s="57">
        <f>_xlfn.XLOOKUP(F125,'Historical Metal Prices'!$L$4:$Z$4,'Historical Metal Prices'!$L$10:$Z$10)</f>
        <v>-2.6290165530671761E-2</v>
      </c>
      <c r="H125" s="77">
        <f t="shared" si="3"/>
        <v>12179.259980525805</v>
      </c>
    </row>
    <row r="126" spans="1:8" x14ac:dyDescent="0.2">
      <c r="A126" s="79">
        <v>46023</v>
      </c>
      <c r="B126" s="77">
        <v>12453.39</v>
      </c>
      <c r="C126" s="84">
        <v>111703</v>
      </c>
      <c r="D126" s="84">
        <v>145325</v>
      </c>
      <c r="F126">
        <f t="shared" si="2"/>
        <v>2026</v>
      </c>
      <c r="G126" s="57">
        <f>_xlfn.XLOOKUP(F126,'Historical Metal Prices'!$L$4:$Z$4,'Historical Metal Prices'!$L$10:$Z$10)</f>
        <v>-2.6290165530671761E-2</v>
      </c>
      <c r="H126" s="77">
        <f t="shared" si="3"/>
        <v>12125.988315481987</v>
      </c>
    </row>
    <row r="127" spans="1:8" x14ac:dyDescent="0.2">
      <c r="A127" s="79">
        <v>46022</v>
      </c>
      <c r="B127" s="77">
        <v>12453.39</v>
      </c>
      <c r="C127" s="84">
        <v>111703</v>
      </c>
      <c r="D127" s="84">
        <v>147425</v>
      </c>
      <c r="F127">
        <f t="shared" si="2"/>
        <v>2025</v>
      </c>
      <c r="G127" s="57">
        <f>_xlfn.XLOOKUP(F127,'Historical Metal Prices'!$L$4:$Z$4,'Historical Metal Prices'!$L$10:$Z$10)</f>
        <v>0</v>
      </c>
      <c r="H127" s="77">
        <f t="shared" si="3"/>
        <v>12453.39</v>
      </c>
    </row>
    <row r="128" spans="1:8" x14ac:dyDescent="0.2">
      <c r="A128" s="79">
        <v>46021</v>
      </c>
      <c r="B128" s="77">
        <v>12598.37</v>
      </c>
      <c r="C128" s="84">
        <v>111703</v>
      </c>
      <c r="D128" s="84">
        <v>147425</v>
      </c>
      <c r="F128">
        <f t="shared" si="2"/>
        <v>2025</v>
      </c>
      <c r="G128" s="57">
        <f>_xlfn.XLOOKUP(F128,'Historical Metal Prices'!$L$4:$Z$4,'Historical Metal Prices'!$L$10:$Z$10)</f>
        <v>0</v>
      </c>
      <c r="H128" s="77">
        <f t="shared" si="3"/>
        <v>12598.37</v>
      </c>
    </row>
    <row r="129" spans="1:8" x14ac:dyDescent="0.2">
      <c r="A129" s="79">
        <v>46020</v>
      </c>
      <c r="B129" s="77">
        <v>12253.4</v>
      </c>
      <c r="C129" s="84">
        <v>111703</v>
      </c>
      <c r="D129" s="84">
        <v>149475</v>
      </c>
      <c r="F129">
        <f t="shared" si="2"/>
        <v>2025</v>
      </c>
      <c r="G129" s="57">
        <f>_xlfn.XLOOKUP(F129,'Historical Metal Prices'!$L$4:$Z$4,'Historical Metal Prices'!$L$10:$Z$10)</f>
        <v>0</v>
      </c>
      <c r="H129" s="77">
        <f t="shared" si="3"/>
        <v>12253.4</v>
      </c>
    </row>
    <row r="130" spans="1:8" x14ac:dyDescent="0.2">
      <c r="A130" s="79">
        <v>46017</v>
      </c>
      <c r="B130" s="77">
        <v>12182.19</v>
      </c>
      <c r="C130" s="84">
        <v>111703</v>
      </c>
      <c r="D130" s="84">
        <v>154575</v>
      </c>
      <c r="F130">
        <f t="shared" si="2"/>
        <v>2025</v>
      </c>
      <c r="G130" s="57">
        <f>_xlfn.XLOOKUP(F130,'Historical Metal Prices'!$L$4:$Z$4,'Historical Metal Prices'!$L$10:$Z$10)</f>
        <v>0</v>
      </c>
      <c r="H130" s="77">
        <f t="shared" si="3"/>
        <v>12182.19</v>
      </c>
    </row>
    <row r="131" spans="1:8" x14ac:dyDescent="0.2">
      <c r="A131" s="79">
        <v>46016</v>
      </c>
      <c r="B131" s="77">
        <v>12182.19</v>
      </c>
      <c r="C131" s="84">
        <v>95805</v>
      </c>
      <c r="D131" s="84">
        <v>157025</v>
      </c>
      <c r="F131">
        <f t="shared" si="2"/>
        <v>2025</v>
      </c>
      <c r="G131" s="57">
        <f>_xlfn.XLOOKUP(F131,'Historical Metal Prices'!$L$4:$Z$4,'Historical Metal Prices'!$L$10:$Z$10)</f>
        <v>0</v>
      </c>
      <c r="H131" s="77">
        <f t="shared" si="3"/>
        <v>12182.19</v>
      </c>
    </row>
    <row r="132" spans="1:8" x14ac:dyDescent="0.2">
      <c r="A132" s="79">
        <v>46015</v>
      </c>
      <c r="B132" s="77">
        <v>12182.19</v>
      </c>
      <c r="C132" s="84">
        <v>95805</v>
      </c>
      <c r="D132" s="84">
        <v>157025</v>
      </c>
      <c r="F132">
        <f t="shared" si="2"/>
        <v>2025</v>
      </c>
      <c r="G132" s="57">
        <f>_xlfn.XLOOKUP(F132,'Historical Metal Prices'!$L$4:$Z$4,'Historical Metal Prices'!$L$10:$Z$10)</f>
        <v>0</v>
      </c>
      <c r="H132" s="77">
        <f t="shared" si="3"/>
        <v>12182.19</v>
      </c>
    </row>
    <row r="133" spans="1:8" x14ac:dyDescent="0.2">
      <c r="A133" s="79">
        <v>46014</v>
      </c>
      <c r="B133" s="77">
        <v>12073.66</v>
      </c>
      <c r="C133" s="84">
        <v>95805</v>
      </c>
      <c r="D133" s="84">
        <v>157025</v>
      </c>
      <c r="F133">
        <f t="shared" si="2"/>
        <v>2025</v>
      </c>
      <c r="G133" s="57">
        <f>_xlfn.XLOOKUP(F133,'Historical Metal Prices'!$L$4:$Z$4,'Historical Metal Prices'!$L$10:$Z$10)</f>
        <v>0</v>
      </c>
      <c r="H133" s="77">
        <f t="shared" si="3"/>
        <v>12073.66</v>
      </c>
    </row>
    <row r="134" spans="1:8" x14ac:dyDescent="0.2">
      <c r="A134" s="79">
        <v>46013</v>
      </c>
      <c r="B134" s="77">
        <v>11931.6</v>
      </c>
      <c r="C134" s="84">
        <v>95805</v>
      </c>
      <c r="D134" s="84">
        <v>158575</v>
      </c>
      <c r="F134">
        <f t="shared" si="2"/>
        <v>2025</v>
      </c>
      <c r="G134" s="57">
        <f>_xlfn.XLOOKUP(F134,'Historical Metal Prices'!$L$4:$Z$4,'Historical Metal Prices'!$L$10:$Z$10)</f>
        <v>0</v>
      </c>
      <c r="H134" s="77">
        <f t="shared" si="3"/>
        <v>11931.6</v>
      </c>
    </row>
    <row r="135" spans="1:8" x14ac:dyDescent="0.2">
      <c r="A135" s="79">
        <v>46010</v>
      </c>
      <c r="B135" s="77">
        <v>11886.23</v>
      </c>
      <c r="C135" s="84">
        <v>95805</v>
      </c>
      <c r="D135" s="84">
        <v>157750</v>
      </c>
      <c r="F135">
        <f t="shared" si="2"/>
        <v>2025</v>
      </c>
      <c r="G135" s="57">
        <f>_xlfn.XLOOKUP(F135,'Historical Metal Prices'!$L$4:$Z$4,'Historical Metal Prices'!$L$10:$Z$10)</f>
        <v>0</v>
      </c>
      <c r="H135" s="77">
        <f t="shared" si="3"/>
        <v>11886.23</v>
      </c>
    </row>
    <row r="136" spans="1:8" x14ac:dyDescent="0.2">
      <c r="A136" s="79">
        <v>46009</v>
      </c>
      <c r="B136" s="77">
        <v>11764.11</v>
      </c>
      <c r="C136" s="84">
        <v>89389</v>
      </c>
      <c r="D136" s="84">
        <v>160400</v>
      </c>
      <c r="F136">
        <f t="shared" si="2"/>
        <v>2025</v>
      </c>
      <c r="G136" s="57">
        <f>_xlfn.XLOOKUP(F136,'Historical Metal Prices'!$L$4:$Z$4,'Historical Metal Prices'!$L$10:$Z$10)</f>
        <v>0</v>
      </c>
      <c r="H136" s="77">
        <f t="shared" si="3"/>
        <v>11764.11</v>
      </c>
    </row>
    <row r="137" spans="1:8" x14ac:dyDescent="0.2">
      <c r="A137" s="79">
        <v>46008</v>
      </c>
      <c r="B137" s="77">
        <v>11727.2</v>
      </c>
      <c r="C137" s="84">
        <v>89389</v>
      </c>
      <c r="D137" s="84">
        <v>164275</v>
      </c>
      <c r="F137">
        <f t="shared" si="2"/>
        <v>2025</v>
      </c>
      <c r="G137" s="57">
        <f>_xlfn.XLOOKUP(F137,'Historical Metal Prices'!$L$4:$Z$4,'Historical Metal Prices'!$L$10:$Z$10)</f>
        <v>0</v>
      </c>
      <c r="H137" s="77">
        <f t="shared" si="3"/>
        <v>11727.2</v>
      </c>
    </row>
    <row r="138" spans="1:8" x14ac:dyDescent="0.2">
      <c r="A138" s="79">
        <v>46007</v>
      </c>
      <c r="B138" s="77">
        <v>11582.48</v>
      </c>
      <c r="C138" s="84">
        <v>89389</v>
      </c>
      <c r="D138" s="84">
        <v>166925</v>
      </c>
      <c r="F138">
        <f t="shared" si="2"/>
        <v>2025</v>
      </c>
      <c r="G138" s="57">
        <f>_xlfn.XLOOKUP(F138,'Historical Metal Prices'!$L$4:$Z$4,'Historical Metal Prices'!$L$10:$Z$10)</f>
        <v>0</v>
      </c>
      <c r="H138" s="77">
        <f t="shared" si="3"/>
        <v>11582.48</v>
      </c>
    </row>
    <row r="139" spans="1:8" x14ac:dyDescent="0.2">
      <c r="A139" s="79">
        <v>46006</v>
      </c>
      <c r="B139" s="77">
        <v>11651.11</v>
      </c>
      <c r="C139" s="84">
        <v>89389</v>
      </c>
      <c r="D139" s="84">
        <v>166600</v>
      </c>
      <c r="F139">
        <f t="shared" ref="F139:F202" si="4">YEAR(A139)</f>
        <v>2025</v>
      </c>
      <c r="G139" s="57">
        <f>_xlfn.XLOOKUP(F139,'Historical Metal Prices'!$L$4:$Z$4,'Historical Metal Prices'!$L$10:$Z$10)</f>
        <v>0</v>
      </c>
      <c r="H139" s="77">
        <f t="shared" ref="H139:H202" si="5">IFERROR(B139*(1+G139),H140)</f>
        <v>11651.11</v>
      </c>
    </row>
    <row r="140" spans="1:8" x14ac:dyDescent="0.2">
      <c r="A140" s="79">
        <v>46003</v>
      </c>
      <c r="B140" s="77">
        <v>11535.69</v>
      </c>
      <c r="C140" s="84">
        <v>89389</v>
      </c>
      <c r="D140" s="84">
        <v>165875</v>
      </c>
      <c r="F140">
        <f t="shared" si="4"/>
        <v>2025</v>
      </c>
      <c r="G140" s="57">
        <f>_xlfn.XLOOKUP(F140,'Historical Metal Prices'!$L$4:$Z$4,'Historical Metal Prices'!$L$10:$Z$10)</f>
        <v>0</v>
      </c>
      <c r="H140" s="77">
        <f t="shared" si="5"/>
        <v>11535.69</v>
      </c>
    </row>
    <row r="141" spans="1:8" x14ac:dyDescent="0.2">
      <c r="A141" s="79">
        <v>46002</v>
      </c>
      <c r="B141" s="77">
        <v>11896.76</v>
      </c>
      <c r="C141" s="84">
        <v>88905</v>
      </c>
      <c r="D141" s="84">
        <v>165900</v>
      </c>
      <c r="F141">
        <f t="shared" si="4"/>
        <v>2025</v>
      </c>
      <c r="G141" s="57">
        <f>_xlfn.XLOOKUP(F141,'Historical Metal Prices'!$L$4:$Z$4,'Historical Metal Prices'!$L$10:$Z$10)</f>
        <v>0</v>
      </c>
      <c r="H141" s="77">
        <f t="shared" si="5"/>
        <v>11896.76</v>
      </c>
    </row>
    <row r="142" spans="1:8" x14ac:dyDescent="0.2">
      <c r="A142" s="79">
        <v>46001</v>
      </c>
      <c r="B142" s="77">
        <v>11568.19</v>
      </c>
      <c r="C142" s="84">
        <v>88905</v>
      </c>
      <c r="D142" s="84">
        <v>165850</v>
      </c>
      <c r="F142">
        <f t="shared" si="4"/>
        <v>2025</v>
      </c>
      <c r="G142" s="57">
        <f>_xlfn.XLOOKUP(F142,'Historical Metal Prices'!$L$4:$Z$4,'Historical Metal Prices'!$L$10:$Z$10)</f>
        <v>0</v>
      </c>
      <c r="H142" s="77">
        <f t="shared" si="5"/>
        <v>11568.19</v>
      </c>
    </row>
    <row r="143" spans="1:8" x14ac:dyDescent="0.2">
      <c r="A143" s="79">
        <v>46000</v>
      </c>
      <c r="B143" s="77">
        <v>11487</v>
      </c>
      <c r="C143" s="84">
        <v>88905</v>
      </c>
      <c r="D143" s="84">
        <v>164975</v>
      </c>
      <c r="F143">
        <f t="shared" si="4"/>
        <v>2025</v>
      </c>
      <c r="G143" s="57">
        <f>_xlfn.XLOOKUP(F143,'Historical Metal Prices'!$L$4:$Z$4,'Historical Metal Prices'!$L$10:$Z$10)</f>
        <v>0</v>
      </c>
      <c r="H143" s="77">
        <f t="shared" si="5"/>
        <v>11487</v>
      </c>
    </row>
    <row r="144" spans="1:8" x14ac:dyDescent="0.2">
      <c r="A144" s="79">
        <v>45999</v>
      </c>
      <c r="B144" s="77">
        <v>11643.69</v>
      </c>
      <c r="C144" s="84">
        <v>88905</v>
      </c>
      <c r="D144" s="84">
        <v>165675</v>
      </c>
      <c r="F144">
        <f t="shared" si="4"/>
        <v>2025</v>
      </c>
      <c r="G144" s="57">
        <f>_xlfn.XLOOKUP(F144,'Historical Metal Prices'!$L$4:$Z$4,'Historical Metal Prices'!$L$10:$Z$10)</f>
        <v>0</v>
      </c>
      <c r="H144" s="77">
        <f t="shared" si="5"/>
        <v>11643.69</v>
      </c>
    </row>
    <row r="145" spans="1:8" x14ac:dyDescent="0.2">
      <c r="A145" s="79">
        <v>45996</v>
      </c>
      <c r="B145" s="77">
        <v>11643.55</v>
      </c>
      <c r="C145" s="84">
        <v>88905</v>
      </c>
      <c r="D145" s="84">
        <v>164550</v>
      </c>
      <c r="F145">
        <f t="shared" si="4"/>
        <v>2025</v>
      </c>
      <c r="G145" s="57">
        <f>_xlfn.XLOOKUP(F145,'Historical Metal Prices'!$L$4:$Z$4,'Historical Metal Prices'!$L$10:$Z$10)</f>
        <v>0</v>
      </c>
      <c r="H145" s="77">
        <f t="shared" si="5"/>
        <v>11643.55</v>
      </c>
    </row>
    <row r="146" spans="1:8" x14ac:dyDescent="0.2">
      <c r="A146" s="79">
        <v>45995</v>
      </c>
      <c r="B146" s="77">
        <v>11500.44</v>
      </c>
      <c r="C146" s="84">
        <v>97930</v>
      </c>
      <c r="D146" s="84">
        <v>162550</v>
      </c>
      <c r="F146">
        <f t="shared" si="4"/>
        <v>2025</v>
      </c>
      <c r="G146" s="57">
        <f>_xlfn.XLOOKUP(F146,'Historical Metal Prices'!$L$4:$Z$4,'Historical Metal Prices'!$L$10:$Z$10)</f>
        <v>0</v>
      </c>
      <c r="H146" s="77">
        <f t="shared" si="5"/>
        <v>11500.44</v>
      </c>
    </row>
    <row r="147" spans="1:8" x14ac:dyDescent="0.2">
      <c r="A147" s="79">
        <v>45994</v>
      </c>
      <c r="B147" s="77">
        <v>11575.88</v>
      </c>
      <c r="C147" s="84">
        <v>97930</v>
      </c>
      <c r="D147" s="84">
        <v>162825</v>
      </c>
      <c r="F147">
        <f t="shared" si="4"/>
        <v>2025</v>
      </c>
      <c r="G147" s="57">
        <f>_xlfn.XLOOKUP(F147,'Historical Metal Prices'!$L$4:$Z$4,'Historical Metal Prices'!$L$10:$Z$10)</f>
        <v>0</v>
      </c>
      <c r="H147" s="77">
        <f t="shared" si="5"/>
        <v>11575.88</v>
      </c>
    </row>
    <row r="148" spans="1:8" x14ac:dyDescent="0.2">
      <c r="A148" s="79">
        <v>45993</v>
      </c>
      <c r="B148" s="77">
        <v>11214.18</v>
      </c>
      <c r="C148" s="84">
        <v>97930</v>
      </c>
      <c r="D148" s="84">
        <v>162150</v>
      </c>
      <c r="F148">
        <f t="shared" si="4"/>
        <v>2025</v>
      </c>
      <c r="G148" s="57">
        <f>_xlfn.XLOOKUP(F148,'Historical Metal Prices'!$L$4:$Z$4,'Historical Metal Prices'!$L$10:$Z$10)</f>
        <v>0</v>
      </c>
      <c r="H148" s="77">
        <f t="shared" si="5"/>
        <v>11214.18</v>
      </c>
    </row>
    <row r="149" spans="1:8" x14ac:dyDescent="0.2">
      <c r="A149" s="79">
        <v>45992</v>
      </c>
      <c r="B149" s="77">
        <v>11321.1</v>
      </c>
      <c r="C149" s="84">
        <v>97930</v>
      </c>
      <c r="D149" s="84">
        <v>161800</v>
      </c>
      <c r="F149">
        <f t="shared" si="4"/>
        <v>2025</v>
      </c>
      <c r="G149" s="57">
        <f>_xlfn.XLOOKUP(F149,'Historical Metal Prices'!$L$4:$Z$4,'Historical Metal Prices'!$L$10:$Z$10)</f>
        <v>0</v>
      </c>
      <c r="H149" s="77">
        <f t="shared" si="5"/>
        <v>11321.1</v>
      </c>
    </row>
    <row r="150" spans="1:8" x14ac:dyDescent="0.2">
      <c r="A150" s="79">
        <v>45989</v>
      </c>
      <c r="B150" s="77">
        <v>11233.69</v>
      </c>
      <c r="C150" s="84">
        <v>97930</v>
      </c>
      <c r="D150" s="84">
        <v>159425</v>
      </c>
      <c r="F150">
        <f t="shared" si="4"/>
        <v>2025</v>
      </c>
      <c r="G150" s="57">
        <f>_xlfn.XLOOKUP(F150,'Historical Metal Prices'!$L$4:$Z$4,'Historical Metal Prices'!$L$10:$Z$10)</f>
        <v>0</v>
      </c>
      <c r="H150" s="77">
        <f t="shared" si="5"/>
        <v>11233.69</v>
      </c>
    </row>
    <row r="151" spans="1:8" x14ac:dyDescent="0.2">
      <c r="A151" s="79">
        <v>45988</v>
      </c>
      <c r="B151" s="77">
        <v>10956.06</v>
      </c>
      <c r="C151" s="84">
        <v>110603</v>
      </c>
      <c r="D151" s="84">
        <v>159425</v>
      </c>
      <c r="F151">
        <f t="shared" si="4"/>
        <v>2025</v>
      </c>
      <c r="G151" s="57">
        <f>_xlfn.XLOOKUP(F151,'Historical Metal Prices'!$L$4:$Z$4,'Historical Metal Prices'!$L$10:$Z$10)</f>
        <v>0</v>
      </c>
      <c r="H151" s="77">
        <f t="shared" si="5"/>
        <v>10956.06</v>
      </c>
    </row>
    <row r="152" spans="1:8" x14ac:dyDescent="0.2">
      <c r="A152" s="79">
        <v>45987</v>
      </c>
      <c r="B152" s="77">
        <v>10983.83</v>
      </c>
      <c r="C152" s="84">
        <v>110603</v>
      </c>
      <c r="D152" s="84">
        <v>157175</v>
      </c>
      <c r="F152">
        <f t="shared" si="4"/>
        <v>2025</v>
      </c>
      <c r="G152" s="57">
        <f>_xlfn.XLOOKUP(F152,'Historical Metal Prices'!$L$4:$Z$4,'Historical Metal Prices'!$L$10:$Z$10)</f>
        <v>0</v>
      </c>
      <c r="H152" s="77">
        <f t="shared" si="5"/>
        <v>10983.83</v>
      </c>
    </row>
    <row r="153" spans="1:8" x14ac:dyDescent="0.2">
      <c r="A153" s="79">
        <v>45986</v>
      </c>
      <c r="B153" s="77">
        <v>10827.52</v>
      </c>
      <c r="C153" s="84">
        <v>110603</v>
      </c>
      <c r="D153" s="84">
        <v>156500</v>
      </c>
      <c r="F153">
        <f t="shared" si="4"/>
        <v>2025</v>
      </c>
      <c r="G153" s="57">
        <f>_xlfn.XLOOKUP(F153,'Historical Metal Prices'!$L$4:$Z$4,'Historical Metal Prices'!$L$10:$Z$10)</f>
        <v>0</v>
      </c>
      <c r="H153" s="77">
        <f t="shared" si="5"/>
        <v>10827.52</v>
      </c>
    </row>
    <row r="154" spans="1:8" x14ac:dyDescent="0.2">
      <c r="A154" s="79">
        <v>45985</v>
      </c>
      <c r="B154" s="77">
        <v>10797.88</v>
      </c>
      <c r="C154" s="84">
        <v>110603</v>
      </c>
      <c r="D154" s="84">
        <v>156575</v>
      </c>
      <c r="F154">
        <f t="shared" si="4"/>
        <v>2025</v>
      </c>
      <c r="G154" s="57">
        <f>_xlfn.XLOOKUP(F154,'Historical Metal Prices'!$L$4:$Z$4,'Historical Metal Prices'!$L$10:$Z$10)</f>
        <v>0</v>
      </c>
      <c r="H154" s="77">
        <f t="shared" si="5"/>
        <v>10797.88</v>
      </c>
    </row>
    <row r="155" spans="1:8" x14ac:dyDescent="0.2">
      <c r="A155" s="79">
        <v>45982</v>
      </c>
      <c r="B155" s="77">
        <v>10778.56</v>
      </c>
      <c r="C155" s="84">
        <v>110603</v>
      </c>
      <c r="D155" s="84">
        <v>155750</v>
      </c>
      <c r="F155">
        <f t="shared" si="4"/>
        <v>2025</v>
      </c>
      <c r="G155" s="57">
        <f>_xlfn.XLOOKUP(F155,'Historical Metal Prices'!$L$4:$Z$4,'Historical Metal Prices'!$L$10:$Z$10)</f>
        <v>0</v>
      </c>
      <c r="H155" s="77">
        <f t="shared" si="5"/>
        <v>10778.56</v>
      </c>
    </row>
    <row r="156" spans="1:8" x14ac:dyDescent="0.2">
      <c r="A156" s="79">
        <v>45981</v>
      </c>
      <c r="B156" s="77">
        <v>10719.61</v>
      </c>
      <c r="C156" s="84">
        <v>109407</v>
      </c>
      <c r="D156" s="84">
        <v>155025</v>
      </c>
      <c r="F156">
        <f t="shared" si="4"/>
        <v>2025</v>
      </c>
      <c r="G156" s="57">
        <f>_xlfn.XLOOKUP(F156,'Historical Metal Prices'!$L$4:$Z$4,'Historical Metal Prices'!$L$10:$Z$10)</f>
        <v>0</v>
      </c>
      <c r="H156" s="77">
        <f t="shared" si="5"/>
        <v>10719.61</v>
      </c>
    </row>
    <row r="157" spans="1:8" x14ac:dyDescent="0.2">
      <c r="A157" s="79">
        <v>45980</v>
      </c>
      <c r="B157" s="77">
        <v>10719.37</v>
      </c>
      <c r="C157" s="84">
        <v>109407</v>
      </c>
      <c r="D157" s="84">
        <v>157925</v>
      </c>
      <c r="F157">
        <f t="shared" si="4"/>
        <v>2025</v>
      </c>
      <c r="G157" s="57">
        <f>_xlfn.XLOOKUP(F157,'Historical Metal Prices'!$L$4:$Z$4,'Historical Metal Prices'!$L$10:$Z$10)</f>
        <v>0</v>
      </c>
      <c r="H157" s="77">
        <f t="shared" si="5"/>
        <v>10719.37</v>
      </c>
    </row>
    <row r="158" spans="1:8" x14ac:dyDescent="0.2">
      <c r="A158" s="79">
        <v>45979</v>
      </c>
      <c r="B158" s="77">
        <v>10684.17</v>
      </c>
      <c r="C158" s="84">
        <v>109407</v>
      </c>
      <c r="D158" s="84">
        <v>157875</v>
      </c>
      <c r="F158">
        <f t="shared" si="4"/>
        <v>2025</v>
      </c>
      <c r="G158" s="57">
        <f>_xlfn.XLOOKUP(F158,'Historical Metal Prices'!$L$4:$Z$4,'Historical Metal Prices'!$L$10:$Z$10)</f>
        <v>0</v>
      </c>
      <c r="H158" s="77">
        <f t="shared" si="5"/>
        <v>10684.17</v>
      </c>
    </row>
    <row r="159" spans="1:8" x14ac:dyDescent="0.2">
      <c r="A159" s="79">
        <v>45978</v>
      </c>
      <c r="B159" s="77">
        <v>10745.88</v>
      </c>
      <c r="C159" s="84">
        <v>109407</v>
      </c>
      <c r="D159" s="84">
        <v>140500</v>
      </c>
      <c r="F159">
        <f t="shared" si="4"/>
        <v>2025</v>
      </c>
      <c r="G159" s="57">
        <f>_xlfn.XLOOKUP(F159,'Historical Metal Prices'!$L$4:$Z$4,'Historical Metal Prices'!$L$10:$Z$10)</f>
        <v>0</v>
      </c>
      <c r="H159" s="77">
        <f t="shared" si="5"/>
        <v>10745.88</v>
      </c>
    </row>
    <row r="160" spans="1:8" x14ac:dyDescent="0.2">
      <c r="A160" s="79">
        <v>45975</v>
      </c>
      <c r="B160" s="77">
        <v>10855.88</v>
      </c>
      <c r="C160" s="84">
        <v>109407</v>
      </c>
      <c r="D160" s="84">
        <v>136050</v>
      </c>
      <c r="F160">
        <f t="shared" si="4"/>
        <v>2025</v>
      </c>
      <c r="G160" s="57">
        <f>_xlfn.XLOOKUP(F160,'Historical Metal Prices'!$L$4:$Z$4,'Historical Metal Prices'!$L$10:$Z$10)</f>
        <v>0</v>
      </c>
      <c r="H160" s="77">
        <f t="shared" si="5"/>
        <v>10855.88</v>
      </c>
    </row>
    <row r="161" spans="1:8" x14ac:dyDescent="0.2">
      <c r="A161" s="79">
        <v>45974</v>
      </c>
      <c r="B161" s="77">
        <v>10950.04</v>
      </c>
      <c r="C161" s="84">
        <v>115035</v>
      </c>
      <c r="D161" s="84">
        <v>135725</v>
      </c>
      <c r="F161">
        <f t="shared" si="4"/>
        <v>2025</v>
      </c>
      <c r="G161" s="57">
        <f>_xlfn.XLOOKUP(F161,'Historical Metal Prices'!$L$4:$Z$4,'Historical Metal Prices'!$L$10:$Z$10)</f>
        <v>0</v>
      </c>
      <c r="H161" s="77">
        <f t="shared" si="5"/>
        <v>10950.04</v>
      </c>
    </row>
    <row r="162" spans="1:8" x14ac:dyDescent="0.2">
      <c r="A162" s="79">
        <v>45973</v>
      </c>
      <c r="B162" s="77">
        <v>10929.9</v>
      </c>
      <c r="C162" s="84">
        <v>115035</v>
      </c>
      <c r="D162" s="84">
        <v>136175</v>
      </c>
      <c r="F162">
        <f t="shared" si="4"/>
        <v>2025</v>
      </c>
      <c r="G162" s="57">
        <f>_xlfn.XLOOKUP(F162,'Historical Metal Prices'!$L$4:$Z$4,'Historical Metal Prices'!$L$10:$Z$10)</f>
        <v>0</v>
      </c>
      <c r="H162" s="77">
        <f t="shared" si="5"/>
        <v>10929.9</v>
      </c>
    </row>
    <row r="163" spans="1:8" x14ac:dyDescent="0.2">
      <c r="A163" s="79">
        <v>45972</v>
      </c>
      <c r="B163" s="77">
        <v>10805.72</v>
      </c>
      <c r="C163" s="84">
        <v>115035</v>
      </c>
      <c r="D163" s="84">
        <v>136250</v>
      </c>
      <c r="F163">
        <f t="shared" si="4"/>
        <v>2025</v>
      </c>
      <c r="G163" s="57">
        <f>_xlfn.XLOOKUP(F163,'Historical Metal Prices'!$L$4:$Z$4,'Historical Metal Prices'!$L$10:$Z$10)</f>
        <v>0</v>
      </c>
      <c r="H163" s="77">
        <f t="shared" si="5"/>
        <v>10805.72</v>
      </c>
    </row>
    <row r="164" spans="1:8" x14ac:dyDescent="0.2">
      <c r="A164" s="79">
        <v>45971</v>
      </c>
      <c r="B164" s="77">
        <v>10781.15</v>
      </c>
      <c r="C164" s="84">
        <v>115035</v>
      </c>
      <c r="D164" s="84">
        <v>136250</v>
      </c>
      <c r="F164">
        <f t="shared" si="4"/>
        <v>2025</v>
      </c>
      <c r="G164" s="57">
        <f>_xlfn.XLOOKUP(F164,'Historical Metal Prices'!$L$4:$Z$4,'Historical Metal Prices'!$L$10:$Z$10)</f>
        <v>0</v>
      </c>
      <c r="H164" s="77">
        <f t="shared" si="5"/>
        <v>10781.15</v>
      </c>
    </row>
    <row r="165" spans="1:8" x14ac:dyDescent="0.2">
      <c r="A165" s="79">
        <v>45968</v>
      </c>
      <c r="B165" s="77">
        <v>10698.28</v>
      </c>
      <c r="C165" s="84">
        <v>115035</v>
      </c>
      <c r="D165" s="84">
        <v>136275</v>
      </c>
      <c r="F165">
        <f t="shared" si="4"/>
        <v>2025</v>
      </c>
      <c r="G165" s="57">
        <f>_xlfn.XLOOKUP(F165,'Historical Metal Prices'!$L$4:$Z$4,'Historical Metal Prices'!$L$10:$Z$10)</f>
        <v>0</v>
      </c>
      <c r="H165" s="77">
        <f t="shared" si="5"/>
        <v>10698.28</v>
      </c>
    </row>
    <row r="166" spans="1:8" x14ac:dyDescent="0.2">
      <c r="A166" s="79">
        <v>45967</v>
      </c>
      <c r="B166" s="77">
        <v>10651.54</v>
      </c>
      <c r="C166" s="84">
        <v>116140</v>
      </c>
      <c r="D166" s="84">
        <v>135900</v>
      </c>
      <c r="F166">
        <f t="shared" si="4"/>
        <v>2025</v>
      </c>
      <c r="G166" s="57">
        <f>_xlfn.XLOOKUP(F166,'Historical Metal Prices'!$L$4:$Z$4,'Historical Metal Prices'!$L$10:$Z$10)</f>
        <v>0</v>
      </c>
      <c r="H166" s="77">
        <f t="shared" si="5"/>
        <v>10651.54</v>
      </c>
    </row>
    <row r="167" spans="1:8" x14ac:dyDescent="0.2">
      <c r="A167" s="79">
        <v>45966</v>
      </c>
      <c r="B167" s="77">
        <v>10659.13</v>
      </c>
      <c r="C167" s="84">
        <v>116140</v>
      </c>
      <c r="D167" s="84">
        <v>134475</v>
      </c>
      <c r="F167">
        <f t="shared" si="4"/>
        <v>2025</v>
      </c>
      <c r="G167" s="57">
        <f>_xlfn.XLOOKUP(F167,'Historical Metal Prices'!$L$4:$Z$4,'Historical Metal Prices'!$L$10:$Z$10)</f>
        <v>0</v>
      </c>
      <c r="H167" s="77">
        <f t="shared" si="5"/>
        <v>10659.13</v>
      </c>
    </row>
    <row r="168" spans="1:8" x14ac:dyDescent="0.2">
      <c r="A168" s="79">
        <v>45965</v>
      </c>
      <c r="B168" s="77">
        <v>10633.05</v>
      </c>
      <c r="C168" s="84">
        <v>116140</v>
      </c>
      <c r="D168" s="84">
        <v>133975</v>
      </c>
      <c r="F168">
        <f t="shared" si="4"/>
        <v>2025</v>
      </c>
      <c r="G168" s="57">
        <f>_xlfn.XLOOKUP(F168,'Historical Metal Prices'!$L$4:$Z$4,'Historical Metal Prices'!$L$10:$Z$10)</f>
        <v>0</v>
      </c>
      <c r="H168" s="77">
        <f t="shared" si="5"/>
        <v>10633.05</v>
      </c>
    </row>
    <row r="169" spans="1:8" x14ac:dyDescent="0.2">
      <c r="A169" s="79">
        <v>45964</v>
      </c>
      <c r="B169" s="77">
        <v>10829.3</v>
      </c>
      <c r="C169" s="84">
        <v>116140</v>
      </c>
      <c r="D169" s="84">
        <v>133900</v>
      </c>
      <c r="F169">
        <f t="shared" si="4"/>
        <v>2025</v>
      </c>
      <c r="G169" s="57">
        <f>_xlfn.XLOOKUP(F169,'Historical Metal Prices'!$L$4:$Z$4,'Historical Metal Prices'!$L$10:$Z$10)</f>
        <v>0</v>
      </c>
      <c r="H169" s="77">
        <f t="shared" si="5"/>
        <v>10829.3</v>
      </c>
    </row>
    <row r="170" spans="1:8" x14ac:dyDescent="0.2">
      <c r="A170" s="79">
        <v>45961</v>
      </c>
      <c r="B170" s="77">
        <v>10873.06</v>
      </c>
      <c r="C170" s="84">
        <v>116140</v>
      </c>
      <c r="D170" s="84">
        <v>133600</v>
      </c>
      <c r="F170">
        <f t="shared" si="4"/>
        <v>2025</v>
      </c>
      <c r="G170" s="57">
        <f>_xlfn.XLOOKUP(F170,'Historical Metal Prices'!$L$4:$Z$4,'Historical Metal Prices'!$L$10:$Z$10)</f>
        <v>0</v>
      </c>
      <c r="H170" s="77">
        <f t="shared" si="5"/>
        <v>10873.06</v>
      </c>
    </row>
    <row r="171" spans="1:8" x14ac:dyDescent="0.2">
      <c r="A171" s="79">
        <v>45960</v>
      </c>
      <c r="B171" s="77">
        <v>10895.61</v>
      </c>
      <c r="C171" s="84">
        <v>104792</v>
      </c>
      <c r="D171" s="84">
        <v>134625</v>
      </c>
      <c r="F171">
        <f t="shared" si="4"/>
        <v>2025</v>
      </c>
      <c r="G171" s="57">
        <f>_xlfn.XLOOKUP(F171,'Historical Metal Prices'!$L$4:$Z$4,'Historical Metal Prices'!$L$10:$Z$10)</f>
        <v>0</v>
      </c>
      <c r="H171" s="77">
        <f t="shared" si="5"/>
        <v>10895.61</v>
      </c>
    </row>
    <row r="172" spans="1:8" x14ac:dyDescent="0.2">
      <c r="A172" s="79">
        <v>45959</v>
      </c>
      <c r="B172" s="77">
        <v>11163.84</v>
      </c>
      <c r="C172" s="84">
        <v>104792</v>
      </c>
      <c r="D172" s="84">
        <v>134950</v>
      </c>
      <c r="F172">
        <f t="shared" si="4"/>
        <v>2025</v>
      </c>
      <c r="G172" s="57">
        <f>_xlfn.XLOOKUP(F172,'Historical Metal Prices'!$L$4:$Z$4,'Historical Metal Prices'!$L$10:$Z$10)</f>
        <v>0</v>
      </c>
      <c r="H172" s="77">
        <f t="shared" si="5"/>
        <v>11163.84</v>
      </c>
    </row>
    <row r="173" spans="1:8" x14ac:dyDescent="0.2">
      <c r="A173" s="79">
        <v>45958</v>
      </c>
      <c r="B173" s="77">
        <v>11019</v>
      </c>
      <c r="C173" s="84">
        <v>104792</v>
      </c>
      <c r="D173" s="84">
        <v>135350</v>
      </c>
      <c r="F173">
        <f t="shared" si="4"/>
        <v>2025</v>
      </c>
      <c r="G173" s="57">
        <f>_xlfn.XLOOKUP(F173,'Historical Metal Prices'!$L$4:$Z$4,'Historical Metal Prices'!$L$10:$Z$10)</f>
        <v>0</v>
      </c>
      <c r="H173" s="77">
        <f t="shared" si="5"/>
        <v>11019</v>
      </c>
    </row>
    <row r="174" spans="1:8" x14ac:dyDescent="0.2">
      <c r="A174" s="79">
        <v>45957</v>
      </c>
      <c r="B174" s="77">
        <v>11005.16</v>
      </c>
      <c r="C174" s="84">
        <v>104792</v>
      </c>
      <c r="D174" s="84">
        <v>134575</v>
      </c>
      <c r="F174">
        <f t="shared" si="4"/>
        <v>2025</v>
      </c>
      <c r="G174" s="57">
        <f>_xlfn.XLOOKUP(F174,'Historical Metal Prices'!$L$4:$Z$4,'Historical Metal Prices'!$L$10:$Z$10)</f>
        <v>0</v>
      </c>
      <c r="H174" s="77">
        <f t="shared" si="5"/>
        <v>11005.16</v>
      </c>
    </row>
    <row r="175" spans="1:8" x14ac:dyDescent="0.2">
      <c r="A175" s="79">
        <v>45954</v>
      </c>
      <c r="B175" s="77">
        <v>10936.53</v>
      </c>
      <c r="C175" s="84">
        <v>104792</v>
      </c>
      <c r="D175" s="84">
        <v>136350</v>
      </c>
      <c r="F175">
        <f t="shared" si="4"/>
        <v>2025</v>
      </c>
      <c r="G175" s="57">
        <f>_xlfn.XLOOKUP(F175,'Historical Metal Prices'!$L$4:$Z$4,'Historical Metal Prices'!$L$10:$Z$10)</f>
        <v>0</v>
      </c>
      <c r="H175" s="77">
        <f t="shared" si="5"/>
        <v>10936.53</v>
      </c>
    </row>
    <row r="176" spans="1:8" x14ac:dyDescent="0.2">
      <c r="A176" s="79">
        <v>45953</v>
      </c>
      <c r="B176" s="77">
        <v>10843</v>
      </c>
      <c r="C176" s="84">
        <v>110240</v>
      </c>
      <c r="D176" s="84">
        <v>136350</v>
      </c>
      <c r="F176">
        <f t="shared" si="4"/>
        <v>2025</v>
      </c>
      <c r="G176" s="57">
        <f>_xlfn.XLOOKUP(F176,'Historical Metal Prices'!$L$4:$Z$4,'Historical Metal Prices'!$L$10:$Z$10)</f>
        <v>0</v>
      </c>
      <c r="H176" s="77">
        <f t="shared" si="5"/>
        <v>10843</v>
      </c>
    </row>
    <row r="177" spans="1:8" x14ac:dyDescent="0.2">
      <c r="A177" s="79">
        <v>45952</v>
      </c>
      <c r="B177" s="77">
        <v>10656.6</v>
      </c>
      <c r="C177" s="84">
        <v>110240</v>
      </c>
      <c r="D177" s="84">
        <v>136850</v>
      </c>
      <c r="F177">
        <f t="shared" si="4"/>
        <v>2025</v>
      </c>
      <c r="G177" s="57">
        <f>_xlfn.XLOOKUP(F177,'Historical Metal Prices'!$L$4:$Z$4,'Historical Metal Prices'!$L$10:$Z$10)</f>
        <v>0</v>
      </c>
      <c r="H177" s="77">
        <f t="shared" si="5"/>
        <v>10656.6</v>
      </c>
    </row>
    <row r="178" spans="1:8" x14ac:dyDescent="0.2">
      <c r="A178" s="79">
        <v>45951</v>
      </c>
      <c r="B178" s="77">
        <v>10593.3</v>
      </c>
      <c r="C178" s="84">
        <v>110240</v>
      </c>
      <c r="D178" s="84">
        <v>136850</v>
      </c>
      <c r="F178">
        <f t="shared" si="4"/>
        <v>2025</v>
      </c>
      <c r="G178" s="57">
        <f>_xlfn.XLOOKUP(F178,'Historical Metal Prices'!$L$4:$Z$4,'Historical Metal Prices'!$L$10:$Z$10)</f>
        <v>0</v>
      </c>
      <c r="H178" s="77">
        <f t="shared" si="5"/>
        <v>10593.3</v>
      </c>
    </row>
    <row r="179" spans="1:8" x14ac:dyDescent="0.2">
      <c r="A179" s="79">
        <v>45950</v>
      </c>
      <c r="B179" s="77">
        <v>10668.2</v>
      </c>
      <c r="C179" s="84">
        <v>110240</v>
      </c>
      <c r="D179" s="84">
        <v>137150</v>
      </c>
      <c r="F179">
        <f t="shared" si="4"/>
        <v>2025</v>
      </c>
      <c r="G179" s="57">
        <f>_xlfn.XLOOKUP(F179,'Historical Metal Prices'!$L$4:$Z$4,'Historical Metal Prices'!$L$10:$Z$10)</f>
        <v>0</v>
      </c>
      <c r="H179" s="77">
        <f t="shared" si="5"/>
        <v>10668.2</v>
      </c>
    </row>
    <row r="180" spans="1:8" x14ac:dyDescent="0.2">
      <c r="A180" s="79">
        <v>45947</v>
      </c>
      <c r="B180" s="77">
        <v>10587.67</v>
      </c>
      <c r="C180" s="84">
        <v>110240</v>
      </c>
      <c r="D180" s="84">
        <v>137175</v>
      </c>
      <c r="F180">
        <f t="shared" si="4"/>
        <v>2025</v>
      </c>
      <c r="G180" s="57">
        <f>_xlfn.XLOOKUP(F180,'Historical Metal Prices'!$L$4:$Z$4,'Historical Metal Prices'!$L$10:$Z$10)</f>
        <v>0</v>
      </c>
      <c r="H180" s="77">
        <f t="shared" si="5"/>
        <v>10587.67</v>
      </c>
    </row>
    <row r="181" spans="1:8" x14ac:dyDescent="0.2">
      <c r="A181" s="79">
        <v>45946</v>
      </c>
      <c r="B181" s="77">
        <v>10635.84</v>
      </c>
      <c r="C181" s="84">
        <v>109690</v>
      </c>
      <c r="D181" s="84">
        <v>137225</v>
      </c>
      <c r="F181">
        <f t="shared" si="4"/>
        <v>2025</v>
      </c>
      <c r="G181" s="57">
        <f>_xlfn.XLOOKUP(F181,'Historical Metal Prices'!$L$4:$Z$4,'Historical Metal Prices'!$L$10:$Z$10)</f>
        <v>0</v>
      </c>
      <c r="H181" s="77">
        <f t="shared" si="5"/>
        <v>10635.84</v>
      </c>
    </row>
    <row r="182" spans="1:8" x14ac:dyDescent="0.2">
      <c r="A182" s="79">
        <v>45945</v>
      </c>
      <c r="B182" s="77">
        <v>10668.94</v>
      </c>
      <c r="C182" s="84">
        <v>109690</v>
      </c>
      <c r="D182" s="84">
        <v>137450</v>
      </c>
      <c r="F182">
        <f t="shared" si="4"/>
        <v>2025</v>
      </c>
      <c r="G182" s="57">
        <f>_xlfn.XLOOKUP(F182,'Historical Metal Prices'!$L$4:$Z$4,'Historical Metal Prices'!$L$10:$Z$10)</f>
        <v>0</v>
      </c>
      <c r="H182" s="77">
        <f t="shared" si="5"/>
        <v>10668.94</v>
      </c>
    </row>
    <row r="183" spans="1:8" x14ac:dyDescent="0.2">
      <c r="A183" s="79">
        <v>45944</v>
      </c>
      <c r="B183" s="77">
        <v>11047.28</v>
      </c>
      <c r="C183" s="84">
        <v>109690</v>
      </c>
      <c r="D183" s="84">
        <v>138350</v>
      </c>
      <c r="F183">
        <f t="shared" si="4"/>
        <v>2025</v>
      </c>
      <c r="G183" s="57">
        <f>_xlfn.XLOOKUP(F183,'Historical Metal Prices'!$L$4:$Z$4,'Historical Metal Prices'!$L$10:$Z$10)</f>
        <v>0</v>
      </c>
      <c r="H183" s="77">
        <f t="shared" si="5"/>
        <v>11047.28</v>
      </c>
    </row>
    <row r="184" spans="1:8" x14ac:dyDescent="0.2">
      <c r="A184" s="79">
        <v>45943</v>
      </c>
      <c r="B184" s="77">
        <v>11047.28</v>
      </c>
      <c r="C184" s="84">
        <v>109690</v>
      </c>
      <c r="D184" s="84">
        <v>138800</v>
      </c>
      <c r="F184">
        <f t="shared" si="4"/>
        <v>2025</v>
      </c>
      <c r="G184" s="57">
        <f>_xlfn.XLOOKUP(F184,'Historical Metal Prices'!$L$4:$Z$4,'Historical Metal Prices'!$L$10:$Z$10)</f>
        <v>0</v>
      </c>
      <c r="H184" s="77">
        <f t="shared" si="5"/>
        <v>11047.28</v>
      </c>
    </row>
    <row r="185" spans="1:8" x14ac:dyDescent="0.2">
      <c r="A185" s="79">
        <v>45940</v>
      </c>
      <c r="B185" s="77">
        <v>10486.81</v>
      </c>
      <c r="C185" s="84">
        <v>109690</v>
      </c>
      <c r="D185" s="84">
        <v>139400</v>
      </c>
      <c r="F185">
        <f t="shared" si="4"/>
        <v>2025</v>
      </c>
      <c r="G185" s="57">
        <f>_xlfn.XLOOKUP(F185,'Historical Metal Prices'!$L$4:$Z$4,'Historical Metal Prices'!$L$10:$Z$10)</f>
        <v>0</v>
      </c>
      <c r="H185" s="77">
        <f t="shared" si="5"/>
        <v>10486.81</v>
      </c>
    </row>
    <row r="186" spans="1:8" x14ac:dyDescent="0.2">
      <c r="A186" s="79">
        <v>45939</v>
      </c>
      <c r="B186" s="77">
        <v>10842.6</v>
      </c>
      <c r="C186" s="84">
        <v>95034</v>
      </c>
      <c r="D186" s="84">
        <v>139400</v>
      </c>
      <c r="F186">
        <f t="shared" si="4"/>
        <v>2025</v>
      </c>
      <c r="G186" s="57">
        <f>_xlfn.XLOOKUP(F186,'Historical Metal Prices'!$L$4:$Z$4,'Historical Metal Prices'!$L$10:$Z$10)</f>
        <v>0</v>
      </c>
      <c r="H186" s="77">
        <f t="shared" si="5"/>
        <v>10842.6</v>
      </c>
    </row>
    <row r="187" spans="1:8" x14ac:dyDescent="0.2">
      <c r="A187" s="79">
        <v>45938</v>
      </c>
      <c r="B187" s="77">
        <v>10639.5</v>
      </c>
      <c r="C187" s="84">
        <v>95034</v>
      </c>
      <c r="D187" s="84">
        <v>139475</v>
      </c>
      <c r="F187">
        <f t="shared" si="4"/>
        <v>2025</v>
      </c>
      <c r="G187" s="57">
        <f>_xlfn.XLOOKUP(F187,'Historical Metal Prices'!$L$4:$Z$4,'Historical Metal Prices'!$L$10:$Z$10)</f>
        <v>0</v>
      </c>
      <c r="H187" s="77">
        <f t="shared" si="5"/>
        <v>10639.5</v>
      </c>
    </row>
    <row r="188" spans="1:8" x14ac:dyDescent="0.2">
      <c r="A188" s="79">
        <v>45937</v>
      </c>
      <c r="B188" s="77">
        <v>10724.3</v>
      </c>
      <c r="C188" s="84">
        <v>95034</v>
      </c>
      <c r="D188" s="84">
        <v>139200</v>
      </c>
      <c r="F188">
        <f t="shared" si="4"/>
        <v>2025</v>
      </c>
      <c r="G188" s="57">
        <f>_xlfn.XLOOKUP(F188,'Historical Metal Prices'!$L$4:$Z$4,'Historical Metal Prices'!$L$10:$Z$10)</f>
        <v>0</v>
      </c>
      <c r="H188" s="77">
        <f t="shared" si="5"/>
        <v>10724.3</v>
      </c>
    </row>
    <row r="189" spans="1:8" x14ac:dyDescent="0.2">
      <c r="A189" s="79">
        <v>45936</v>
      </c>
      <c r="B189" s="77">
        <v>10613.1</v>
      </c>
      <c r="C189" s="84">
        <v>95034</v>
      </c>
      <c r="D189" s="84">
        <v>139425</v>
      </c>
      <c r="F189">
        <f t="shared" si="4"/>
        <v>2025</v>
      </c>
      <c r="G189" s="57">
        <f>_xlfn.XLOOKUP(F189,'Historical Metal Prices'!$L$4:$Z$4,'Historical Metal Prices'!$L$10:$Z$10)</f>
        <v>0</v>
      </c>
      <c r="H189" s="77">
        <f t="shared" si="5"/>
        <v>10613.1</v>
      </c>
    </row>
    <row r="190" spans="1:8" x14ac:dyDescent="0.2">
      <c r="A190" s="79">
        <v>45933</v>
      </c>
      <c r="B190" s="77">
        <v>10690.34</v>
      </c>
      <c r="C190" s="84">
        <v>95034</v>
      </c>
      <c r="D190" s="84">
        <v>139550</v>
      </c>
      <c r="F190">
        <f t="shared" si="4"/>
        <v>2025</v>
      </c>
      <c r="G190" s="57">
        <f>_xlfn.XLOOKUP(F190,'Historical Metal Prices'!$L$4:$Z$4,'Historical Metal Prices'!$L$10:$Z$10)</f>
        <v>0</v>
      </c>
      <c r="H190" s="77">
        <f t="shared" si="5"/>
        <v>10690.34</v>
      </c>
    </row>
    <row r="191" spans="1:8" x14ac:dyDescent="0.2">
      <c r="A191" s="79">
        <v>45932</v>
      </c>
      <c r="B191" s="77">
        <v>10456.42</v>
      </c>
      <c r="C191" s="84">
        <v>95034</v>
      </c>
      <c r="D191" s="84">
        <v>140475</v>
      </c>
      <c r="F191">
        <f t="shared" si="4"/>
        <v>2025</v>
      </c>
      <c r="G191" s="57">
        <f>_xlfn.XLOOKUP(F191,'Historical Metal Prices'!$L$4:$Z$4,'Historical Metal Prices'!$L$10:$Z$10)</f>
        <v>0</v>
      </c>
      <c r="H191" s="77">
        <f t="shared" si="5"/>
        <v>10456.42</v>
      </c>
    </row>
    <row r="192" spans="1:8" x14ac:dyDescent="0.2">
      <c r="A192" s="79">
        <v>45931</v>
      </c>
      <c r="B192" s="77">
        <v>10338.15</v>
      </c>
      <c r="C192" s="84">
        <v>95034</v>
      </c>
      <c r="D192" s="84">
        <v>140950</v>
      </c>
      <c r="F192">
        <f t="shared" si="4"/>
        <v>2025</v>
      </c>
      <c r="G192" s="57">
        <f>_xlfn.XLOOKUP(F192,'Historical Metal Prices'!$L$4:$Z$4,'Historical Metal Prices'!$L$10:$Z$10)</f>
        <v>0</v>
      </c>
      <c r="H192" s="77">
        <f t="shared" si="5"/>
        <v>10338.15</v>
      </c>
    </row>
    <row r="193" spans="1:8" x14ac:dyDescent="0.2">
      <c r="A193" s="79">
        <v>45930</v>
      </c>
      <c r="B193" s="77">
        <v>10225.52</v>
      </c>
      <c r="C193" s="84">
        <v>95034</v>
      </c>
      <c r="D193" s="84">
        <v>141725</v>
      </c>
      <c r="F193">
        <f t="shared" si="4"/>
        <v>2025</v>
      </c>
      <c r="G193" s="57">
        <f>_xlfn.XLOOKUP(F193,'Historical Metal Prices'!$L$4:$Z$4,'Historical Metal Prices'!$L$10:$Z$10)</f>
        <v>0</v>
      </c>
      <c r="H193" s="77">
        <f t="shared" si="5"/>
        <v>10225.52</v>
      </c>
    </row>
    <row r="194" spans="1:8" x14ac:dyDescent="0.2">
      <c r="A194" s="79">
        <v>45929</v>
      </c>
      <c r="B194" s="77">
        <v>10384.780000000001</v>
      </c>
      <c r="C194" s="84">
        <v>98779</v>
      </c>
      <c r="D194" s="84">
        <v>143400</v>
      </c>
      <c r="F194">
        <f t="shared" si="4"/>
        <v>2025</v>
      </c>
      <c r="G194" s="57">
        <f>_xlfn.XLOOKUP(F194,'Historical Metal Prices'!$L$4:$Z$4,'Historical Metal Prices'!$L$10:$Z$10)</f>
        <v>0</v>
      </c>
      <c r="H194" s="77">
        <f t="shared" si="5"/>
        <v>10384.780000000001</v>
      </c>
    </row>
    <row r="195" spans="1:8" x14ac:dyDescent="0.2">
      <c r="A195" s="79">
        <v>45926</v>
      </c>
      <c r="B195" s="77">
        <v>10142.59</v>
      </c>
      <c r="C195" s="84">
        <v>98779</v>
      </c>
      <c r="D195" s="84">
        <v>143900</v>
      </c>
      <c r="F195">
        <f t="shared" si="4"/>
        <v>2025</v>
      </c>
      <c r="G195" s="57">
        <f>_xlfn.XLOOKUP(F195,'Historical Metal Prices'!$L$4:$Z$4,'Historical Metal Prices'!$L$10:$Z$10)</f>
        <v>0</v>
      </c>
      <c r="H195" s="77">
        <f t="shared" si="5"/>
        <v>10142.59</v>
      </c>
    </row>
    <row r="196" spans="1:8" x14ac:dyDescent="0.2">
      <c r="A196" s="79">
        <v>45925</v>
      </c>
      <c r="B196" s="77">
        <v>10227.950000000001</v>
      </c>
      <c r="C196" s="84">
        <v>105814</v>
      </c>
      <c r="D196" s="84">
        <v>144400</v>
      </c>
      <c r="F196">
        <f t="shared" si="4"/>
        <v>2025</v>
      </c>
      <c r="G196" s="57">
        <f>_xlfn.XLOOKUP(F196,'Historical Metal Prices'!$L$4:$Z$4,'Historical Metal Prices'!$L$10:$Z$10)</f>
        <v>0</v>
      </c>
      <c r="H196" s="77">
        <f t="shared" si="5"/>
        <v>10227.950000000001</v>
      </c>
    </row>
    <row r="197" spans="1:8" x14ac:dyDescent="0.2">
      <c r="A197" s="79">
        <v>45924</v>
      </c>
      <c r="B197" s="77">
        <v>10305.129999999999</v>
      </c>
      <c r="C197" s="84">
        <v>105814</v>
      </c>
      <c r="D197" s="84">
        <v>144425</v>
      </c>
      <c r="F197">
        <f t="shared" si="4"/>
        <v>2025</v>
      </c>
      <c r="G197" s="57">
        <f>_xlfn.XLOOKUP(F197,'Historical Metal Prices'!$L$4:$Z$4,'Historical Metal Prices'!$L$10:$Z$10)</f>
        <v>0</v>
      </c>
      <c r="H197" s="77">
        <f t="shared" si="5"/>
        <v>10305.129999999999</v>
      </c>
    </row>
    <row r="198" spans="1:8" x14ac:dyDescent="0.2">
      <c r="A198" s="79">
        <v>45923</v>
      </c>
      <c r="B198" s="77">
        <v>9901.39</v>
      </c>
      <c r="C198" s="84">
        <v>105814</v>
      </c>
      <c r="D198" s="84">
        <v>144775</v>
      </c>
      <c r="F198">
        <f t="shared" si="4"/>
        <v>2025</v>
      </c>
      <c r="G198" s="57">
        <f>_xlfn.XLOOKUP(F198,'Historical Metal Prices'!$L$4:$Z$4,'Historical Metal Prices'!$L$10:$Z$10)</f>
        <v>0</v>
      </c>
      <c r="H198" s="77">
        <f t="shared" si="5"/>
        <v>9901.39</v>
      </c>
    </row>
    <row r="199" spans="1:8" x14ac:dyDescent="0.2">
      <c r="A199" s="79">
        <v>45922</v>
      </c>
      <c r="B199" s="77">
        <v>9900.06</v>
      </c>
      <c r="C199" s="84">
        <v>105814</v>
      </c>
      <c r="D199" s="84">
        <v>144975</v>
      </c>
      <c r="F199">
        <f t="shared" si="4"/>
        <v>2025</v>
      </c>
      <c r="G199" s="57">
        <f>_xlfn.XLOOKUP(F199,'Historical Metal Prices'!$L$4:$Z$4,'Historical Metal Prices'!$L$10:$Z$10)</f>
        <v>0</v>
      </c>
      <c r="H199" s="77">
        <f t="shared" si="5"/>
        <v>9900.06</v>
      </c>
    </row>
    <row r="200" spans="1:8" x14ac:dyDescent="0.2">
      <c r="A200" s="79">
        <v>45919</v>
      </c>
      <c r="B200" s="77">
        <v>9924.1</v>
      </c>
      <c r="C200" s="84">
        <v>94054</v>
      </c>
      <c r="D200" s="84">
        <v>145375</v>
      </c>
      <c r="F200">
        <f t="shared" si="4"/>
        <v>2025</v>
      </c>
      <c r="G200" s="57">
        <f>_xlfn.XLOOKUP(F200,'Historical Metal Prices'!$L$4:$Z$4,'Historical Metal Prices'!$L$10:$Z$10)</f>
        <v>0</v>
      </c>
      <c r="H200" s="77">
        <f t="shared" si="5"/>
        <v>9924.1</v>
      </c>
    </row>
    <row r="201" spans="1:8" x14ac:dyDescent="0.2">
      <c r="A201" s="79">
        <v>45918</v>
      </c>
      <c r="B201" s="77">
        <v>9868.91</v>
      </c>
      <c r="C201" s="84">
        <v>94054</v>
      </c>
      <c r="D201" s="84">
        <v>147650</v>
      </c>
      <c r="F201">
        <f t="shared" si="4"/>
        <v>2025</v>
      </c>
      <c r="G201" s="57">
        <f>_xlfn.XLOOKUP(F201,'Historical Metal Prices'!$L$4:$Z$4,'Historical Metal Prices'!$L$10:$Z$10)</f>
        <v>0</v>
      </c>
      <c r="H201" s="77">
        <f t="shared" si="5"/>
        <v>9868.91</v>
      </c>
    </row>
    <row r="202" spans="1:8" x14ac:dyDescent="0.2">
      <c r="A202" s="79">
        <v>45917</v>
      </c>
      <c r="B202" s="77">
        <v>9924.8700000000008</v>
      </c>
      <c r="C202" s="84">
        <v>94054</v>
      </c>
      <c r="D202" s="84">
        <v>148875</v>
      </c>
      <c r="F202">
        <f t="shared" si="4"/>
        <v>2025</v>
      </c>
      <c r="G202" s="57">
        <f>_xlfn.XLOOKUP(F202,'Historical Metal Prices'!$L$4:$Z$4,'Historical Metal Prices'!$L$10:$Z$10)</f>
        <v>0</v>
      </c>
      <c r="H202" s="77">
        <f t="shared" si="5"/>
        <v>9924.8700000000008</v>
      </c>
    </row>
    <row r="203" spans="1:8" x14ac:dyDescent="0.2">
      <c r="A203" s="79">
        <v>45916</v>
      </c>
      <c r="B203" s="77">
        <v>10067.24</v>
      </c>
      <c r="C203" s="84">
        <v>94054</v>
      </c>
      <c r="D203" s="84">
        <v>149775</v>
      </c>
      <c r="F203">
        <f t="shared" ref="F203:F266" si="6">YEAR(A203)</f>
        <v>2025</v>
      </c>
      <c r="G203" s="57">
        <f>_xlfn.XLOOKUP(F203,'Historical Metal Prices'!$L$4:$Z$4,'Historical Metal Prices'!$L$10:$Z$10)</f>
        <v>0</v>
      </c>
      <c r="H203" s="77">
        <f t="shared" ref="H203:H266" si="7">IFERROR(B203*(1+G203),H204)</f>
        <v>10067.24</v>
      </c>
    </row>
    <row r="204" spans="1:8" x14ac:dyDescent="0.2">
      <c r="A204" s="79">
        <v>45915</v>
      </c>
      <c r="B204" s="77">
        <v>10124.57</v>
      </c>
      <c r="C204" s="84">
        <v>94054</v>
      </c>
      <c r="D204" s="84">
        <v>150950</v>
      </c>
      <c r="F204">
        <f t="shared" si="6"/>
        <v>2025</v>
      </c>
      <c r="G204" s="57">
        <f>_xlfn.XLOOKUP(F204,'Historical Metal Prices'!$L$4:$Z$4,'Historical Metal Prices'!$L$10:$Z$10)</f>
        <v>0</v>
      </c>
      <c r="H204" s="77">
        <f t="shared" si="7"/>
        <v>10124.57</v>
      </c>
    </row>
    <row r="205" spans="1:8" x14ac:dyDescent="0.2">
      <c r="A205" s="79">
        <v>45912</v>
      </c>
      <c r="B205" s="77">
        <v>9994.08</v>
      </c>
      <c r="C205" s="84">
        <v>94054</v>
      </c>
      <c r="D205" s="84">
        <v>152625</v>
      </c>
      <c r="F205">
        <f t="shared" si="6"/>
        <v>2025</v>
      </c>
      <c r="G205" s="57">
        <f>_xlfn.XLOOKUP(F205,'Historical Metal Prices'!$L$4:$Z$4,'Historical Metal Prices'!$L$10:$Z$10)</f>
        <v>0</v>
      </c>
      <c r="H205" s="77">
        <f t="shared" si="7"/>
        <v>9994.08</v>
      </c>
    </row>
    <row r="206" spans="1:8" x14ac:dyDescent="0.2">
      <c r="A206" s="79">
        <v>45911</v>
      </c>
      <c r="B206" s="77">
        <v>9989.9599999999991</v>
      </c>
      <c r="C206" s="84">
        <v>81851</v>
      </c>
      <c r="D206" s="84">
        <v>153950</v>
      </c>
      <c r="F206">
        <f t="shared" si="6"/>
        <v>2025</v>
      </c>
      <c r="G206" s="57">
        <f>_xlfn.XLOOKUP(F206,'Historical Metal Prices'!$L$4:$Z$4,'Historical Metal Prices'!$L$10:$Z$10)</f>
        <v>0</v>
      </c>
      <c r="H206" s="77">
        <f t="shared" si="7"/>
        <v>9989.9599999999991</v>
      </c>
    </row>
    <row r="207" spans="1:8" x14ac:dyDescent="0.2">
      <c r="A207" s="79">
        <v>45910</v>
      </c>
      <c r="B207" s="77">
        <v>9956.39</v>
      </c>
      <c r="C207" s="84">
        <v>81851</v>
      </c>
      <c r="D207" s="84">
        <v>154175</v>
      </c>
      <c r="F207">
        <f t="shared" si="6"/>
        <v>2025</v>
      </c>
      <c r="G207" s="57">
        <f>_xlfn.XLOOKUP(F207,'Historical Metal Prices'!$L$4:$Z$4,'Historical Metal Prices'!$L$10:$Z$10)</f>
        <v>0</v>
      </c>
      <c r="H207" s="77">
        <f t="shared" si="7"/>
        <v>9956.39</v>
      </c>
    </row>
    <row r="208" spans="1:8" x14ac:dyDescent="0.2">
      <c r="A208" s="79">
        <v>45909</v>
      </c>
      <c r="B208" s="77">
        <v>9835.98</v>
      </c>
      <c r="C208" s="84">
        <v>81851</v>
      </c>
      <c r="D208" s="84">
        <v>155050</v>
      </c>
      <c r="F208">
        <f t="shared" si="6"/>
        <v>2025</v>
      </c>
      <c r="G208" s="57">
        <f>_xlfn.XLOOKUP(F208,'Historical Metal Prices'!$L$4:$Z$4,'Historical Metal Prices'!$L$10:$Z$10)</f>
        <v>0</v>
      </c>
      <c r="H208" s="77">
        <f t="shared" si="7"/>
        <v>9835.98</v>
      </c>
    </row>
    <row r="209" spans="1:8" x14ac:dyDescent="0.2">
      <c r="A209" s="79">
        <v>45908</v>
      </c>
      <c r="B209" s="77">
        <v>9833.93</v>
      </c>
      <c r="C209" s="84">
        <v>81851</v>
      </c>
      <c r="D209" s="84">
        <v>155275</v>
      </c>
      <c r="F209">
        <f t="shared" si="6"/>
        <v>2025</v>
      </c>
      <c r="G209" s="57">
        <f>_xlfn.XLOOKUP(F209,'Historical Metal Prices'!$L$4:$Z$4,'Historical Metal Prices'!$L$10:$Z$10)</f>
        <v>0</v>
      </c>
      <c r="H209" s="77">
        <f t="shared" si="7"/>
        <v>9833.93</v>
      </c>
    </row>
    <row r="210" spans="1:8" x14ac:dyDescent="0.2">
      <c r="A210" s="79">
        <v>45905</v>
      </c>
      <c r="B210" s="77">
        <v>9829.4599999999991</v>
      </c>
      <c r="C210" s="84">
        <v>81851</v>
      </c>
      <c r="D210" s="84">
        <v>155825</v>
      </c>
      <c r="F210">
        <f t="shared" si="6"/>
        <v>2025</v>
      </c>
      <c r="G210" s="57">
        <f>_xlfn.XLOOKUP(F210,'Historical Metal Prices'!$L$4:$Z$4,'Historical Metal Prices'!$L$10:$Z$10)</f>
        <v>0</v>
      </c>
      <c r="H210" s="77">
        <f t="shared" si="7"/>
        <v>9829.4599999999991</v>
      </c>
    </row>
    <row r="211" spans="1:8" x14ac:dyDescent="0.2">
      <c r="A211" s="79">
        <v>45904</v>
      </c>
      <c r="B211" s="77">
        <v>9830.84</v>
      </c>
      <c r="C211" s="84">
        <v>79748</v>
      </c>
      <c r="D211" s="84">
        <v>157950</v>
      </c>
      <c r="F211">
        <f t="shared" si="6"/>
        <v>2025</v>
      </c>
      <c r="G211" s="57">
        <f>_xlfn.XLOOKUP(F211,'Historical Metal Prices'!$L$4:$Z$4,'Historical Metal Prices'!$L$10:$Z$10)</f>
        <v>0</v>
      </c>
      <c r="H211" s="77">
        <f t="shared" si="7"/>
        <v>9830.84</v>
      </c>
    </row>
    <row r="212" spans="1:8" x14ac:dyDescent="0.2">
      <c r="A212" s="79">
        <v>45903</v>
      </c>
      <c r="B212" s="77">
        <v>9908.61</v>
      </c>
      <c r="C212" s="84">
        <v>79748</v>
      </c>
      <c r="D212" s="84">
        <v>158375</v>
      </c>
      <c r="F212">
        <f t="shared" si="6"/>
        <v>2025</v>
      </c>
      <c r="G212" s="57">
        <f>_xlfn.XLOOKUP(F212,'Historical Metal Prices'!$L$4:$Z$4,'Historical Metal Prices'!$L$10:$Z$10)</f>
        <v>0</v>
      </c>
      <c r="H212" s="77">
        <f t="shared" si="7"/>
        <v>9908.61</v>
      </c>
    </row>
    <row r="213" spans="1:8" x14ac:dyDescent="0.2">
      <c r="A213" s="79">
        <v>45902</v>
      </c>
      <c r="B213" s="77">
        <v>9910.92</v>
      </c>
      <c r="C213" s="84">
        <v>79748</v>
      </c>
      <c r="D213" s="84">
        <v>158575</v>
      </c>
      <c r="F213">
        <f t="shared" si="6"/>
        <v>2025</v>
      </c>
      <c r="G213" s="57">
        <f>_xlfn.XLOOKUP(F213,'Historical Metal Prices'!$L$4:$Z$4,'Historical Metal Prices'!$L$10:$Z$10)</f>
        <v>0</v>
      </c>
      <c r="H213" s="77">
        <f t="shared" si="7"/>
        <v>9910.92</v>
      </c>
    </row>
    <row r="214" spans="1:8" x14ac:dyDescent="0.2">
      <c r="A214" s="79">
        <v>45901</v>
      </c>
      <c r="B214" s="77">
        <v>9797.73</v>
      </c>
      <c r="C214" s="84">
        <v>79748</v>
      </c>
      <c r="D214" s="84">
        <v>158775</v>
      </c>
      <c r="F214">
        <f t="shared" si="6"/>
        <v>2025</v>
      </c>
      <c r="G214" s="57">
        <f>_xlfn.XLOOKUP(F214,'Historical Metal Prices'!$L$4:$Z$4,'Historical Metal Prices'!$L$10:$Z$10)</f>
        <v>0</v>
      </c>
      <c r="H214" s="77">
        <f t="shared" si="7"/>
        <v>9797.73</v>
      </c>
    </row>
    <row r="215" spans="1:8" x14ac:dyDescent="0.2">
      <c r="A215" s="79">
        <v>45898</v>
      </c>
      <c r="B215" s="77">
        <v>9821.74</v>
      </c>
      <c r="C215" s="84">
        <v>79748</v>
      </c>
      <c r="D215" s="84">
        <v>158875</v>
      </c>
      <c r="F215">
        <f t="shared" si="6"/>
        <v>2025</v>
      </c>
      <c r="G215" s="57">
        <f>_xlfn.XLOOKUP(F215,'Historical Metal Prices'!$L$4:$Z$4,'Historical Metal Prices'!$L$10:$Z$10)</f>
        <v>0</v>
      </c>
      <c r="H215" s="77">
        <f t="shared" si="7"/>
        <v>9821.74</v>
      </c>
    </row>
    <row r="216" spans="1:8" x14ac:dyDescent="0.2">
      <c r="A216" s="79">
        <v>45897</v>
      </c>
      <c r="B216" s="77">
        <v>9735.2099999999991</v>
      </c>
      <c r="C216" s="84">
        <v>81698</v>
      </c>
      <c r="D216" s="84">
        <v>158900</v>
      </c>
      <c r="F216">
        <f t="shared" si="6"/>
        <v>2025</v>
      </c>
      <c r="G216" s="57">
        <f>_xlfn.XLOOKUP(F216,'Historical Metal Prices'!$L$4:$Z$4,'Historical Metal Prices'!$L$10:$Z$10)</f>
        <v>0</v>
      </c>
      <c r="H216" s="77">
        <f t="shared" si="7"/>
        <v>9735.2099999999991</v>
      </c>
    </row>
    <row r="217" spans="1:8" x14ac:dyDescent="0.2">
      <c r="A217" s="79">
        <v>45896</v>
      </c>
      <c r="B217" s="77">
        <v>9665.57</v>
      </c>
      <c r="C217" s="84">
        <v>81698</v>
      </c>
      <c r="D217" s="84">
        <v>157950</v>
      </c>
      <c r="F217">
        <f t="shared" si="6"/>
        <v>2025</v>
      </c>
      <c r="G217" s="57">
        <f>_xlfn.XLOOKUP(F217,'Historical Metal Prices'!$L$4:$Z$4,'Historical Metal Prices'!$L$10:$Z$10)</f>
        <v>0</v>
      </c>
      <c r="H217" s="77">
        <f t="shared" si="7"/>
        <v>9665.57</v>
      </c>
    </row>
    <row r="218" spans="1:8" x14ac:dyDescent="0.2">
      <c r="A218" s="79">
        <v>45895</v>
      </c>
      <c r="B218" s="77">
        <v>9752.18</v>
      </c>
      <c r="C218" s="84">
        <v>81698</v>
      </c>
      <c r="D218" s="84">
        <v>156100</v>
      </c>
      <c r="F218">
        <f t="shared" si="6"/>
        <v>2025</v>
      </c>
      <c r="G218" s="57">
        <f>_xlfn.XLOOKUP(F218,'Historical Metal Prices'!$L$4:$Z$4,'Historical Metal Prices'!$L$10:$Z$10)</f>
        <v>0</v>
      </c>
      <c r="H218" s="77">
        <f t="shared" si="7"/>
        <v>9752.18</v>
      </c>
    </row>
    <row r="219" spans="1:8" x14ac:dyDescent="0.2">
      <c r="A219" s="79">
        <v>45894</v>
      </c>
      <c r="B219" s="77">
        <v>9718.1200000000008</v>
      </c>
      <c r="C219" s="84">
        <v>81698</v>
      </c>
      <c r="D219" s="84">
        <v>155000</v>
      </c>
      <c r="F219">
        <f t="shared" si="6"/>
        <v>2025</v>
      </c>
      <c r="G219" s="57">
        <f>_xlfn.XLOOKUP(F219,'Historical Metal Prices'!$L$4:$Z$4,'Historical Metal Prices'!$L$10:$Z$10)</f>
        <v>0</v>
      </c>
      <c r="H219" s="77">
        <f t="shared" si="7"/>
        <v>9718.1200000000008</v>
      </c>
    </row>
    <row r="220" spans="1:8" x14ac:dyDescent="0.2">
      <c r="A220" s="79">
        <v>45891</v>
      </c>
      <c r="B220" s="77">
        <v>9718.1200000000008</v>
      </c>
      <c r="C220" s="84">
        <v>81698</v>
      </c>
      <c r="D220" s="84">
        <v>155975</v>
      </c>
      <c r="F220">
        <f t="shared" si="6"/>
        <v>2025</v>
      </c>
      <c r="G220" s="57">
        <f>_xlfn.XLOOKUP(F220,'Historical Metal Prices'!$L$4:$Z$4,'Historical Metal Prices'!$L$10:$Z$10)</f>
        <v>0</v>
      </c>
      <c r="H220" s="77">
        <f t="shared" si="7"/>
        <v>9718.1200000000008</v>
      </c>
    </row>
    <row r="221" spans="1:8" x14ac:dyDescent="0.2">
      <c r="A221" s="79">
        <v>45890</v>
      </c>
      <c r="B221" s="77">
        <v>9643.49</v>
      </c>
      <c r="C221" s="84">
        <v>86361</v>
      </c>
      <c r="D221" s="84">
        <v>155975</v>
      </c>
      <c r="F221">
        <f t="shared" si="6"/>
        <v>2025</v>
      </c>
      <c r="G221" s="57">
        <f>_xlfn.XLOOKUP(F221,'Historical Metal Prices'!$L$4:$Z$4,'Historical Metal Prices'!$L$10:$Z$10)</f>
        <v>0</v>
      </c>
      <c r="H221" s="77">
        <f t="shared" si="7"/>
        <v>9643.49</v>
      </c>
    </row>
    <row r="222" spans="1:8" x14ac:dyDescent="0.2">
      <c r="A222" s="79">
        <v>45889</v>
      </c>
      <c r="B222" s="77">
        <v>9629.75</v>
      </c>
      <c r="C222" s="84">
        <v>86361</v>
      </c>
      <c r="D222" s="84">
        <v>156350</v>
      </c>
      <c r="F222">
        <f t="shared" si="6"/>
        <v>2025</v>
      </c>
      <c r="G222" s="57">
        <f>_xlfn.XLOOKUP(F222,'Historical Metal Prices'!$L$4:$Z$4,'Historical Metal Prices'!$L$10:$Z$10)</f>
        <v>0</v>
      </c>
      <c r="H222" s="77">
        <f t="shared" si="7"/>
        <v>9629.75</v>
      </c>
    </row>
    <row r="223" spans="1:8" x14ac:dyDescent="0.2">
      <c r="A223" s="79">
        <v>45888</v>
      </c>
      <c r="B223" s="77">
        <v>9595.15</v>
      </c>
      <c r="C223" s="84">
        <v>86361</v>
      </c>
      <c r="D223" s="84">
        <v>156350</v>
      </c>
      <c r="F223">
        <f t="shared" si="6"/>
        <v>2025</v>
      </c>
      <c r="G223" s="57">
        <f>_xlfn.XLOOKUP(F223,'Historical Metal Prices'!$L$4:$Z$4,'Historical Metal Prices'!$L$10:$Z$10)</f>
        <v>0</v>
      </c>
      <c r="H223" s="77">
        <f t="shared" si="7"/>
        <v>9595.15</v>
      </c>
    </row>
    <row r="224" spans="1:8" x14ac:dyDescent="0.2">
      <c r="A224" s="79">
        <v>45887</v>
      </c>
      <c r="B224" s="77">
        <v>9636.25</v>
      </c>
      <c r="C224" s="84">
        <v>86361</v>
      </c>
      <c r="D224" s="84">
        <v>155150</v>
      </c>
      <c r="F224">
        <f t="shared" si="6"/>
        <v>2025</v>
      </c>
      <c r="G224" s="57">
        <f>_xlfn.XLOOKUP(F224,'Historical Metal Prices'!$L$4:$Z$4,'Historical Metal Prices'!$L$10:$Z$10)</f>
        <v>0</v>
      </c>
      <c r="H224" s="77">
        <f t="shared" si="7"/>
        <v>9636.25</v>
      </c>
    </row>
    <row r="225" spans="1:8" x14ac:dyDescent="0.2">
      <c r="A225" s="79">
        <v>45884</v>
      </c>
      <c r="B225" s="77">
        <v>9679.75</v>
      </c>
      <c r="C225" s="84">
        <v>86361</v>
      </c>
      <c r="D225" s="84">
        <v>155600</v>
      </c>
      <c r="F225">
        <f t="shared" si="6"/>
        <v>2025</v>
      </c>
      <c r="G225" s="57">
        <f>_xlfn.XLOOKUP(F225,'Historical Metal Prices'!$L$4:$Z$4,'Historical Metal Prices'!$L$10:$Z$10)</f>
        <v>0</v>
      </c>
      <c r="H225" s="77">
        <f t="shared" si="7"/>
        <v>9679.75</v>
      </c>
    </row>
    <row r="226" spans="1:8" x14ac:dyDescent="0.2">
      <c r="A226" s="79">
        <v>45883</v>
      </c>
      <c r="B226" s="77">
        <v>9677.25</v>
      </c>
      <c r="C226" s="84">
        <v>81933</v>
      </c>
      <c r="D226" s="84">
        <v>155800</v>
      </c>
      <c r="F226">
        <f t="shared" si="6"/>
        <v>2025</v>
      </c>
      <c r="G226" s="57">
        <f>_xlfn.XLOOKUP(F226,'Historical Metal Prices'!$L$4:$Z$4,'Historical Metal Prices'!$L$10:$Z$10)</f>
        <v>0</v>
      </c>
      <c r="H226" s="77">
        <f t="shared" si="7"/>
        <v>9677.25</v>
      </c>
    </row>
    <row r="227" spans="1:8" x14ac:dyDescent="0.2">
      <c r="A227" s="79">
        <v>45882</v>
      </c>
      <c r="B227" s="77">
        <v>9723.7999999999993</v>
      </c>
      <c r="C227" s="84">
        <v>81933</v>
      </c>
      <c r="D227" s="84">
        <v>155850</v>
      </c>
      <c r="F227">
        <f t="shared" si="6"/>
        <v>2025</v>
      </c>
      <c r="G227" s="57">
        <f>_xlfn.XLOOKUP(F227,'Historical Metal Prices'!$L$4:$Z$4,'Historical Metal Prices'!$L$10:$Z$10)</f>
        <v>0</v>
      </c>
      <c r="H227" s="77">
        <f t="shared" si="7"/>
        <v>9723.7999999999993</v>
      </c>
    </row>
    <row r="228" spans="1:8" x14ac:dyDescent="0.2">
      <c r="A228" s="79">
        <v>45881</v>
      </c>
      <c r="B228" s="77">
        <v>9753.36</v>
      </c>
      <c r="C228" s="84">
        <v>81933</v>
      </c>
      <c r="D228" s="84">
        <v>155875</v>
      </c>
      <c r="F228">
        <f t="shared" si="6"/>
        <v>2025</v>
      </c>
      <c r="G228" s="57">
        <f>_xlfn.XLOOKUP(F228,'Historical Metal Prices'!$L$4:$Z$4,'Historical Metal Prices'!$L$10:$Z$10)</f>
        <v>0</v>
      </c>
      <c r="H228" s="77">
        <f t="shared" si="7"/>
        <v>9753.36</v>
      </c>
    </row>
    <row r="229" spans="1:8" x14ac:dyDescent="0.2">
      <c r="A229" s="79">
        <v>45880</v>
      </c>
      <c r="B229" s="77">
        <v>9648.25</v>
      </c>
      <c r="C229" s="84">
        <v>81933</v>
      </c>
      <c r="D229" s="84">
        <v>155000</v>
      </c>
      <c r="F229">
        <f t="shared" si="6"/>
        <v>2025</v>
      </c>
      <c r="G229" s="57">
        <f>_xlfn.XLOOKUP(F229,'Historical Metal Prices'!$L$4:$Z$4,'Historical Metal Prices'!$L$10:$Z$10)</f>
        <v>0</v>
      </c>
      <c r="H229" s="77">
        <f t="shared" si="7"/>
        <v>9648.25</v>
      </c>
    </row>
    <row r="230" spans="1:8" x14ac:dyDescent="0.2">
      <c r="A230" s="79">
        <v>45877</v>
      </c>
      <c r="B230" s="77">
        <v>9692.4500000000007</v>
      </c>
      <c r="C230" s="84">
        <v>81933</v>
      </c>
      <c r="D230" s="84">
        <v>155700</v>
      </c>
      <c r="F230">
        <f t="shared" si="6"/>
        <v>2025</v>
      </c>
      <c r="G230" s="57">
        <f>_xlfn.XLOOKUP(F230,'Historical Metal Prices'!$L$4:$Z$4,'Historical Metal Prices'!$L$10:$Z$10)</f>
        <v>0</v>
      </c>
      <c r="H230" s="77">
        <f t="shared" si="7"/>
        <v>9692.4500000000007</v>
      </c>
    </row>
    <row r="231" spans="1:8" x14ac:dyDescent="0.2">
      <c r="A231" s="79">
        <v>45876</v>
      </c>
      <c r="B231" s="77">
        <v>9618.8700000000008</v>
      </c>
      <c r="C231" s="84">
        <v>72543</v>
      </c>
      <c r="D231" s="84">
        <v>155850</v>
      </c>
      <c r="F231">
        <f t="shared" si="6"/>
        <v>2025</v>
      </c>
      <c r="G231" s="57">
        <f>_xlfn.XLOOKUP(F231,'Historical Metal Prices'!$L$4:$Z$4,'Historical Metal Prices'!$L$10:$Z$10)</f>
        <v>0</v>
      </c>
      <c r="H231" s="77">
        <f t="shared" si="7"/>
        <v>9618.8700000000008</v>
      </c>
    </row>
    <row r="232" spans="1:8" x14ac:dyDescent="0.2">
      <c r="A232" s="79">
        <v>45875</v>
      </c>
      <c r="B232" s="77">
        <v>9613.3799999999992</v>
      </c>
      <c r="C232" s="84">
        <v>72543</v>
      </c>
      <c r="D232" s="84">
        <v>156000</v>
      </c>
      <c r="F232">
        <f t="shared" si="6"/>
        <v>2025</v>
      </c>
      <c r="G232" s="57">
        <f>_xlfn.XLOOKUP(F232,'Historical Metal Prices'!$L$4:$Z$4,'Historical Metal Prices'!$L$10:$Z$10)</f>
        <v>0</v>
      </c>
      <c r="H232" s="77">
        <f t="shared" si="7"/>
        <v>9613.3799999999992</v>
      </c>
    </row>
    <row r="233" spans="1:8" x14ac:dyDescent="0.2">
      <c r="A233" s="79">
        <v>45874</v>
      </c>
      <c r="B233" s="77">
        <v>9571.18</v>
      </c>
      <c r="C233" s="84">
        <v>72543</v>
      </c>
      <c r="D233" s="84">
        <v>156125</v>
      </c>
      <c r="F233">
        <f t="shared" si="6"/>
        <v>2025</v>
      </c>
      <c r="G233" s="57">
        <f>_xlfn.XLOOKUP(F233,'Historical Metal Prices'!$L$4:$Z$4,'Historical Metal Prices'!$L$10:$Z$10)</f>
        <v>0</v>
      </c>
      <c r="H233" s="77">
        <f t="shared" si="7"/>
        <v>9571.18</v>
      </c>
    </row>
    <row r="234" spans="1:8" x14ac:dyDescent="0.2">
      <c r="A234" s="79">
        <v>45873</v>
      </c>
      <c r="B234" s="77">
        <v>9634.27</v>
      </c>
      <c r="C234" s="84">
        <v>72543</v>
      </c>
      <c r="D234" s="84">
        <v>153850</v>
      </c>
      <c r="F234">
        <f t="shared" si="6"/>
        <v>2025</v>
      </c>
      <c r="G234" s="57">
        <f>_xlfn.XLOOKUP(F234,'Historical Metal Prices'!$L$4:$Z$4,'Historical Metal Prices'!$L$10:$Z$10)</f>
        <v>0</v>
      </c>
      <c r="H234" s="77">
        <f t="shared" si="7"/>
        <v>9634.27</v>
      </c>
    </row>
    <row r="235" spans="1:8" x14ac:dyDescent="0.2">
      <c r="A235" s="79">
        <v>45870</v>
      </c>
      <c r="B235" s="77">
        <v>9581.25</v>
      </c>
      <c r="C235" s="84">
        <v>72543</v>
      </c>
      <c r="D235" s="84">
        <v>139575</v>
      </c>
      <c r="F235">
        <f t="shared" si="6"/>
        <v>2025</v>
      </c>
      <c r="G235" s="57">
        <f>_xlfn.XLOOKUP(F235,'Historical Metal Prices'!$L$4:$Z$4,'Historical Metal Prices'!$L$10:$Z$10)</f>
        <v>0</v>
      </c>
      <c r="H235" s="77">
        <f t="shared" si="7"/>
        <v>9581.25</v>
      </c>
    </row>
    <row r="236" spans="1:8" x14ac:dyDescent="0.2">
      <c r="A236" s="79">
        <v>45869</v>
      </c>
      <c r="B236" s="77">
        <v>9560.24</v>
      </c>
      <c r="C236" s="84">
        <v>73423</v>
      </c>
      <c r="D236" s="84">
        <v>141750</v>
      </c>
      <c r="F236">
        <f t="shared" si="6"/>
        <v>2025</v>
      </c>
      <c r="G236" s="57">
        <f>_xlfn.XLOOKUP(F236,'Historical Metal Prices'!$L$4:$Z$4,'Historical Metal Prices'!$L$10:$Z$10)</f>
        <v>0</v>
      </c>
      <c r="H236" s="77">
        <f t="shared" si="7"/>
        <v>9560.24</v>
      </c>
    </row>
    <row r="237" spans="1:8" x14ac:dyDescent="0.2">
      <c r="A237" s="79">
        <v>45868</v>
      </c>
      <c r="B237" s="77">
        <v>9651.7000000000007</v>
      </c>
      <c r="C237" s="84">
        <v>73423</v>
      </c>
      <c r="D237" s="84">
        <v>138200</v>
      </c>
      <c r="F237">
        <f t="shared" si="6"/>
        <v>2025</v>
      </c>
      <c r="G237" s="57">
        <f>_xlfn.XLOOKUP(F237,'Historical Metal Prices'!$L$4:$Z$4,'Historical Metal Prices'!$L$10:$Z$10)</f>
        <v>0</v>
      </c>
      <c r="H237" s="77">
        <f t="shared" si="7"/>
        <v>9651.7000000000007</v>
      </c>
    </row>
    <row r="238" spans="1:8" x14ac:dyDescent="0.2">
      <c r="A238" s="79">
        <v>45867</v>
      </c>
      <c r="B238" s="77">
        <v>9746.2900000000009</v>
      </c>
      <c r="C238" s="84">
        <v>73423</v>
      </c>
      <c r="D238" s="84">
        <v>136850</v>
      </c>
      <c r="F238">
        <f t="shared" si="6"/>
        <v>2025</v>
      </c>
      <c r="G238" s="57">
        <f>_xlfn.XLOOKUP(F238,'Historical Metal Prices'!$L$4:$Z$4,'Historical Metal Prices'!$L$10:$Z$10)</f>
        <v>0</v>
      </c>
      <c r="H238" s="77">
        <f t="shared" si="7"/>
        <v>9746.2900000000009</v>
      </c>
    </row>
    <row r="239" spans="1:8" x14ac:dyDescent="0.2">
      <c r="A239" s="79">
        <v>45866</v>
      </c>
      <c r="B239" s="77">
        <v>9738.66</v>
      </c>
      <c r="C239" s="84">
        <v>73423</v>
      </c>
      <c r="D239" s="84">
        <v>127625</v>
      </c>
      <c r="F239">
        <f t="shared" si="6"/>
        <v>2025</v>
      </c>
      <c r="G239" s="57">
        <f>_xlfn.XLOOKUP(F239,'Historical Metal Prices'!$L$4:$Z$4,'Historical Metal Prices'!$L$10:$Z$10)</f>
        <v>0</v>
      </c>
      <c r="H239" s="77">
        <f t="shared" si="7"/>
        <v>9738.66</v>
      </c>
    </row>
    <row r="240" spans="1:8" x14ac:dyDescent="0.2">
      <c r="A240" s="79">
        <v>45863</v>
      </c>
      <c r="B240" s="77">
        <v>9715.82</v>
      </c>
      <c r="C240" s="84">
        <v>73423</v>
      </c>
      <c r="D240" s="84">
        <v>127400</v>
      </c>
      <c r="F240">
        <f t="shared" si="6"/>
        <v>2025</v>
      </c>
      <c r="G240" s="57">
        <f>_xlfn.XLOOKUP(F240,'Historical Metal Prices'!$L$4:$Z$4,'Historical Metal Prices'!$L$10:$Z$10)</f>
        <v>0</v>
      </c>
      <c r="H240" s="77">
        <f t="shared" si="7"/>
        <v>9715.82</v>
      </c>
    </row>
    <row r="241" spans="1:8" x14ac:dyDescent="0.2">
      <c r="A241" s="79">
        <v>45862</v>
      </c>
      <c r="B241" s="77">
        <v>9827.08</v>
      </c>
      <c r="C241" s="84">
        <v>84556</v>
      </c>
      <c r="D241" s="84">
        <v>128475</v>
      </c>
      <c r="F241">
        <f t="shared" si="6"/>
        <v>2025</v>
      </c>
      <c r="G241" s="57">
        <f>_xlfn.XLOOKUP(F241,'Historical Metal Prices'!$L$4:$Z$4,'Historical Metal Prices'!$L$10:$Z$10)</f>
        <v>0</v>
      </c>
      <c r="H241" s="77">
        <f t="shared" si="7"/>
        <v>9827.08</v>
      </c>
    </row>
    <row r="242" spans="1:8" x14ac:dyDescent="0.2">
      <c r="A242" s="79">
        <v>45861</v>
      </c>
      <c r="B242" s="77">
        <v>9878.14</v>
      </c>
      <c r="C242" s="84">
        <v>84556</v>
      </c>
      <c r="D242" s="84">
        <v>124775</v>
      </c>
      <c r="F242">
        <f t="shared" si="6"/>
        <v>2025</v>
      </c>
      <c r="G242" s="57">
        <f>_xlfn.XLOOKUP(F242,'Historical Metal Prices'!$L$4:$Z$4,'Historical Metal Prices'!$L$10:$Z$10)</f>
        <v>0</v>
      </c>
      <c r="H242" s="77">
        <f t="shared" si="7"/>
        <v>9878.14</v>
      </c>
    </row>
    <row r="243" spans="1:8" x14ac:dyDescent="0.2">
      <c r="A243" s="79">
        <v>45860</v>
      </c>
      <c r="B243" s="77">
        <v>9851.26</v>
      </c>
      <c r="C243" s="84">
        <v>84556</v>
      </c>
      <c r="D243" s="84">
        <v>124825</v>
      </c>
      <c r="F243">
        <f t="shared" si="6"/>
        <v>2025</v>
      </c>
      <c r="G243" s="57">
        <f>_xlfn.XLOOKUP(F243,'Historical Metal Prices'!$L$4:$Z$4,'Historical Metal Prices'!$L$10:$Z$10)</f>
        <v>0</v>
      </c>
      <c r="H243" s="77">
        <f t="shared" si="7"/>
        <v>9851.26</v>
      </c>
    </row>
    <row r="244" spans="1:8" x14ac:dyDescent="0.2">
      <c r="A244" s="79">
        <v>45859</v>
      </c>
      <c r="B244" s="77">
        <v>9793.0400000000009</v>
      </c>
      <c r="C244" s="84">
        <v>84556</v>
      </c>
      <c r="D244" s="84">
        <v>124850</v>
      </c>
      <c r="F244">
        <f t="shared" si="6"/>
        <v>2025</v>
      </c>
      <c r="G244" s="57">
        <f>_xlfn.XLOOKUP(F244,'Historical Metal Prices'!$L$4:$Z$4,'Historical Metal Prices'!$L$10:$Z$10)</f>
        <v>0</v>
      </c>
      <c r="H244" s="77">
        <f t="shared" si="7"/>
        <v>9793.0400000000009</v>
      </c>
    </row>
    <row r="245" spans="1:8" x14ac:dyDescent="0.2">
      <c r="A245" s="79">
        <v>45856</v>
      </c>
      <c r="B245" s="77">
        <v>9724.74</v>
      </c>
      <c r="C245" s="84">
        <v>84556</v>
      </c>
      <c r="D245" s="84">
        <v>122075</v>
      </c>
      <c r="F245">
        <f t="shared" si="6"/>
        <v>2025</v>
      </c>
      <c r="G245" s="57">
        <f>_xlfn.XLOOKUP(F245,'Historical Metal Prices'!$L$4:$Z$4,'Historical Metal Prices'!$L$10:$Z$10)</f>
        <v>0</v>
      </c>
      <c r="H245" s="77">
        <f t="shared" si="7"/>
        <v>9724.74</v>
      </c>
    </row>
    <row r="246" spans="1:8" x14ac:dyDescent="0.2">
      <c r="A246" s="79">
        <v>45855</v>
      </c>
      <c r="B246" s="77">
        <v>9607.7900000000009</v>
      </c>
      <c r="C246" s="84">
        <v>81462</v>
      </c>
      <c r="D246" s="84">
        <v>122175</v>
      </c>
      <c r="F246">
        <f t="shared" si="6"/>
        <v>2025</v>
      </c>
      <c r="G246" s="57">
        <f>_xlfn.XLOOKUP(F246,'Historical Metal Prices'!$L$4:$Z$4,'Historical Metal Prices'!$L$10:$Z$10)</f>
        <v>0</v>
      </c>
      <c r="H246" s="77">
        <f t="shared" si="7"/>
        <v>9607.7900000000009</v>
      </c>
    </row>
    <row r="247" spans="1:8" x14ac:dyDescent="0.2">
      <c r="A247" s="79">
        <v>45854</v>
      </c>
      <c r="B247" s="77">
        <v>9570.51</v>
      </c>
      <c r="C247" s="84">
        <v>81462</v>
      </c>
      <c r="D247" s="84">
        <v>122150</v>
      </c>
      <c r="F247">
        <f t="shared" si="6"/>
        <v>2025</v>
      </c>
      <c r="G247" s="57">
        <f>_xlfn.XLOOKUP(F247,'Historical Metal Prices'!$L$4:$Z$4,'Historical Metal Prices'!$L$10:$Z$10)</f>
        <v>0</v>
      </c>
      <c r="H247" s="77">
        <f t="shared" si="7"/>
        <v>9570.51</v>
      </c>
    </row>
    <row r="248" spans="1:8" x14ac:dyDescent="0.2">
      <c r="A248" s="79">
        <v>45853</v>
      </c>
      <c r="B248" s="77">
        <v>9556.93</v>
      </c>
      <c r="C248" s="84">
        <v>81462</v>
      </c>
      <c r="D248" s="84">
        <v>121000</v>
      </c>
      <c r="F248">
        <f t="shared" si="6"/>
        <v>2025</v>
      </c>
      <c r="G248" s="57">
        <f>_xlfn.XLOOKUP(F248,'Historical Metal Prices'!$L$4:$Z$4,'Historical Metal Prices'!$L$10:$Z$10)</f>
        <v>0</v>
      </c>
      <c r="H248" s="77">
        <f t="shared" si="7"/>
        <v>9556.93</v>
      </c>
    </row>
    <row r="249" spans="1:8" x14ac:dyDescent="0.2">
      <c r="A249" s="79">
        <v>45852</v>
      </c>
      <c r="B249" s="77">
        <v>9556.93</v>
      </c>
      <c r="C249" s="84">
        <v>81462</v>
      </c>
      <c r="D249" s="84">
        <v>110475</v>
      </c>
      <c r="F249">
        <f t="shared" si="6"/>
        <v>2025</v>
      </c>
      <c r="G249" s="57">
        <f>_xlfn.XLOOKUP(F249,'Historical Metal Prices'!$L$4:$Z$4,'Historical Metal Prices'!$L$10:$Z$10)</f>
        <v>0</v>
      </c>
      <c r="H249" s="77">
        <f t="shared" si="7"/>
        <v>9556.93</v>
      </c>
    </row>
    <row r="250" spans="1:8" x14ac:dyDescent="0.2">
      <c r="A250" s="79">
        <v>45849</v>
      </c>
      <c r="B250" s="77">
        <v>9638.93</v>
      </c>
      <c r="C250" s="84">
        <v>81462</v>
      </c>
      <c r="D250" s="84">
        <v>109625</v>
      </c>
      <c r="F250">
        <f t="shared" si="6"/>
        <v>2025</v>
      </c>
      <c r="G250" s="57">
        <f>_xlfn.XLOOKUP(F250,'Historical Metal Prices'!$L$4:$Z$4,'Historical Metal Prices'!$L$10:$Z$10)</f>
        <v>0</v>
      </c>
      <c r="H250" s="77">
        <f t="shared" si="7"/>
        <v>9638.93</v>
      </c>
    </row>
    <row r="251" spans="1:8" x14ac:dyDescent="0.2">
      <c r="A251" s="79">
        <v>45848</v>
      </c>
      <c r="B251" s="77">
        <v>9699.5499999999993</v>
      </c>
      <c r="C251" s="84">
        <v>84589</v>
      </c>
      <c r="D251" s="84">
        <v>108725</v>
      </c>
      <c r="F251">
        <f t="shared" si="6"/>
        <v>2025</v>
      </c>
      <c r="G251" s="57">
        <f>_xlfn.XLOOKUP(F251,'Historical Metal Prices'!$L$4:$Z$4,'Historical Metal Prices'!$L$10:$Z$10)</f>
        <v>0</v>
      </c>
      <c r="H251" s="77">
        <f t="shared" si="7"/>
        <v>9699.5499999999993</v>
      </c>
    </row>
    <row r="252" spans="1:8" x14ac:dyDescent="0.2">
      <c r="A252" s="79">
        <v>45847</v>
      </c>
      <c r="B252" s="77">
        <v>9652.8700000000008</v>
      </c>
      <c r="C252" s="84">
        <v>84589</v>
      </c>
      <c r="D252" s="84">
        <v>108100</v>
      </c>
      <c r="F252">
        <f t="shared" si="6"/>
        <v>2025</v>
      </c>
      <c r="G252" s="57">
        <f>_xlfn.XLOOKUP(F252,'Historical Metal Prices'!$L$4:$Z$4,'Historical Metal Prices'!$L$10:$Z$10)</f>
        <v>0</v>
      </c>
      <c r="H252" s="77">
        <f t="shared" si="7"/>
        <v>9652.8700000000008</v>
      </c>
    </row>
    <row r="253" spans="1:8" x14ac:dyDescent="0.2">
      <c r="A253" s="79">
        <v>45846</v>
      </c>
      <c r="B253" s="77">
        <v>9841.81</v>
      </c>
      <c r="C253" s="84">
        <v>84589</v>
      </c>
      <c r="D253" s="84">
        <v>107125</v>
      </c>
      <c r="F253">
        <f t="shared" si="6"/>
        <v>2025</v>
      </c>
      <c r="G253" s="57">
        <f>_xlfn.XLOOKUP(F253,'Historical Metal Prices'!$L$4:$Z$4,'Historical Metal Prices'!$L$10:$Z$10)</f>
        <v>0</v>
      </c>
      <c r="H253" s="77">
        <f t="shared" si="7"/>
        <v>9841.81</v>
      </c>
    </row>
    <row r="254" spans="1:8" x14ac:dyDescent="0.2">
      <c r="A254" s="79">
        <v>45845</v>
      </c>
      <c r="B254" s="77">
        <v>9909.2999999999993</v>
      </c>
      <c r="C254" s="84">
        <v>84589</v>
      </c>
      <c r="D254" s="84">
        <v>102500</v>
      </c>
      <c r="F254">
        <f t="shared" si="6"/>
        <v>2025</v>
      </c>
      <c r="G254" s="57">
        <f>_xlfn.XLOOKUP(F254,'Historical Metal Prices'!$L$4:$Z$4,'Historical Metal Prices'!$L$10:$Z$10)</f>
        <v>0</v>
      </c>
      <c r="H254" s="77">
        <f t="shared" si="7"/>
        <v>9909.2999999999993</v>
      </c>
    </row>
    <row r="255" spans="1:8" x14ac:dyDescent="0.2">
      <c r="A255" s="79">
        <v>45842</v>
      </c>
      <c r="B255" s="77">
        <v>9959.85</v>
      </c>
      <c r="C255" s="84">
        <v>84589</v>
      </c>
      <c r="D255" s="84">
        <v>97400</v>
      </c>
      <c r="F255">
        <f t="shared" si="6"/>
        <v>2025</v>
      </c>
      <c r="G255" s="57">
        <f>_xlfn.XLOOKUP(F255,'Historical Metal Prices'!$L$4:$Z$4,'Historical Metal Prices'!$L$10:$Z$10)</f>
        <v>0</v>
      </c>
      <c r="H255" s="77">
        <f t="shared" si="7"/>
        <v>9959.85</v>
      </c>
    </row>
    <row r="256" spans="1:8" x14ac:dyDescent="0.2">
      <c r="A256" s="79">
        <v>45841</v>
      </c>
      <c r="B256" s="77">
        <v>10042.11</v>
      </c>
      <c r="C256" s="84">
        <v>81550</v>
      </c>
      <c r="D256" s="84">
        <v>95275</v>
      </c>
      <c r="F256">
        <f t="shared" si="6"/>
        <v>2025</v>
      </c>
      <c r="G256" s="57">
        <f>_xlfn.XLOOKUP(F256,'Historical Metal Prices'!$L$4:$Z$4,'Historical Metal Prices'!$L$10:$Z$10)</f>
        <v>0</v>
      </c>
      <c r="H256" s="77">
        <f t="shared" si="7"/>
        <v>10042.11</v>
      </c>
    </row>
    <row r="257" spans="1:8" x14ac:dyDescent="0.2">
      <c r="A257" s="79">
        <v>45840</v>
      </c>
      <c r="B257" s="77">
        <v>10109.200000000001</v>
      </c>
      <c r="C257" s="84">
        <v>81550</v>
      </c>
      <c r="D257" s="84">
        <v>94325</v>
      </c>
      <c r="F257">
        <f t="shared" si="6"/>
        <v>2025</v>
      </c>
      <c r="G257" s="57">
        <f>_xlfn.XLOOKUP(F257,'Historical Metal Prices'!$L$4:$Z$4,'Historical Metal Prices'!$L$10:$Z$10)</f>
        <v>0</v>
      </c>
      <c r="H257" s="77">
        <f t="shared" si="7"/>
        <v>10109.200000000001</v>
      </c>
    </row>
    <row r="258" spans="1:8" x14ac:dyDescent="0.2">
      <c r="A258" s="79">
        <v>45839</v>
      </c>
      <c r="B258" s="77">
        <v>10050.299999999999</v>
      </c>
      <c r="C258" s="84">
        <v>81550</v>
      </c>
      <c r="D258" s="84">
        <v>93250</v>
      </c>
      <c r="F258">
        <f t="shared" si="6"/>
        <v>2025</v>
      </c>
      <c r="G258" s="57">
        <f>_xlfn.XLOOKUP(F258,'Historical Metal Prices'!$L$4:$Z$4,'Historical Metal Prices'!$L$10:$Z$10)</f>
        <v>0</v>
      </c>
      <c r="H258" s="77">
        <f t="shared" si="7"/>
        <v>10050.299999999999</v>
      </c>
    </row>
    <row r="259" spans="1:8" x14ac:dyDescent="0.2">
      <c r="A259" s="79">
        <v>45838</v>
      </c>
      <c r="B259" s="77">
        <v>10050.69</v>
      </c>
      <c r="C259" s="84">
        <v>81550</v>
      </c>
      <c r="D259" s="84">
        <v>91250</v>
      </c>
      <c r="F259">
        <f t="shared" si="6"/>
        <v>2025</v>
      </c>
      <c r="G259" s="57">
        <f>_xlfn.XLOOKUP(F259,'Historical Metal Prices'!$L$4:$Z$4,'Historical Metal Prices'!$L$10:$Z$10)</f>
        <v>0</v>
      </c>
      <c r="H259" s="77">
        <f t="shared" si="7"/>
        <v>10050.69</v>
      </c>
    </row>
    <row r="260" spans="1:8" x14ac:dyDescent="0.2">
      <c r="A260" s="79">
        <v>45835</v>
      </c>
      <c r="B260" s="77">
        <v>10118.67</v>
      </c>
      <c r="C260" s="84">
        <v>81550</v>
      </c>
      <c r="D260" s="84">
        <v>90625</v>
      </c>
      <c r="F260">
        <f t="shared" si="6"/>
        <v>2025</v>
      </c>
      <c r="G260" s="57">
        <f>_xlfn.XLOOKUP(F260,'Historical Metal Prices'!$L$4:$Z$4,'Historical Metal Prices'!$L$10:$Z$10)</f>
        <v>0</v>
      </c>
      <c r="H260" s="77">
        <f t="shared" si="7"/>
        <v>10118.67</v>
      </c>
    </row>
    <row r="261" spans="1:8" x14ac:dyDescent="0.2">
      <c r="A261" s="79">
        <v>45834</v>
      </c>
      <c r="B261" s="77">
        <v>10219.33</v>
      </c>
      <c r="C261" s="84">
        <v>100814</v>
      </c>
      <c r="D261" s="84">
        <v>91275</v>
      </c>
      <c r="F261">
        <f t="shared" si="6"/>
        <v>2025</v>
      </c>
      <c r="G261" s="57">
        <f>_xlfn.XLOOKUP(F261,'Historical Metal Prices'!$L$4:$Z$4,'Historical Metal Prices'!$L$10:$Z$10)</f>
        <v>0</v>
      </c>
      <c r="H261" s="77">
        <f t="shared" si="7"/>
        <v>10219.33</v>
      </c>
    </row>
    <row r="262" spans="1:8" x14ac:dyDescent="0.2">
      <c r="A262" s="79">
        <v>45833</v>
      </c>
      <c r="B262" s="77">
        <v>9813.19</v>
      </c>
      <c r="C262" s="84">
        <v>100814</v>
      </c>
      <c r="D262" s="84">
        <v>93075</v>
      </c>
      <c r="F262">
        <f t="shared" si="6"/>
        <v>2025</v>
      </c>
      <c r="G262" s="57">
        <f>_xlfn.XLOOKUP(F262,'Historical Metal Prices'!$L$4:$Z$4,'Historical Metal Prices'!$L$10:$Z$10)</f>
        <v>0</v>
      </c>
      <c r="H262" s="77">
        <f t="shared" si="7"/>
        <v>9813.19</v>
      </c>
    </row>
    <row r="263" spans="1:8" x14ac:dyDescent="0.2">
      <c r="A263" s="79">
        <v>45832</v>
      </c>
      <c r="B263" s="77">
        <v>9819.85</v>
      </c>
      <c r="C263" s="84">
        <v>100814</v>
      </c>
      <c r="D263" s="84">
        <v>94675</v>
      </c>
      <c r="F263">
        <f t="shared" si="6"/>
        <v>2025</v>
      </c>
      <c r="G263" s="57">
        <f>_xlfn.XLOOKUP(F263,'Historical Metal Prices'!$L$4:$Z$4,'Historical Metal Prices'!$L$10:$Z$10)</f>
        <v>0</v>
      </c>
      <c r="H263" s="77">
        <f t="shared" si="7"/>
        <v>9819.85</v>
      </c>
    </row>
    <row r="264" spans="1:8" x14ac:dyDescent="0.2">
      <c r="A264" s="79">
        <v>45831</v>
      </c>
      <c r="B264" s="77">
        <v>9947.4699999999993</v>
      </c>
      <c r="C264" s="84">
        <v>100814</v>
      </c>
      <c r="D264" s="84">
        <v>94675</v>
      </c>
      <c r="F264">
        <f t="shared" si="6"/>
        <v>2025</v>
      </c>
      <c r="G264" s="57">
        <f>_xlfn.XLOOKUP(F264,'Historical Metal Prices'!$L$4:$Z$4,'Historical Metal Prices'!$L$10:$Z$10)</f>
        <v>0</v>
      </c>
      <c r="H264" s="77">
        <f t="shared" si="7"/>
        <v>9947.4699999999993</v>
      </c>
    </row>
    <row r="265" spans="1:8" x14ac:dyDescent="0.2">
      <c r="A265" s="79">
        <v>45828</v>
      </c>
      <c r="B265" s="77">
        <v>9908.49</v>
      </c>
      <c r="C265" s="84">
        <v>100814</v>
      </c>
      <c r="D265" s="84">
        <v>95875</v>
      </c>
      <c r="F265">
        <f t="shared" si="6"/>
        <v>2025</v>
      </c>
      <c r="G265" s="57">
        <f>_xlfn.XLOOKUP(F265,'Historical Metal Prices'!$L$4:$Z$4,'Historical Metal Prices'!$L$10:$Z$10)</f>
        <v>0</v>
      </c>
      <c r="H265" s="77">
        <f t="shared" si="7"/>
        <v>9908.49</v>
      </c>
    </row>
    <row r="266" spans="1:8" x14ac:dyDescent="0.2">
      <c r="A266" s="79">
        <v>45827</v>
      </c>
      <c r="B266" s="77">
        <v>9748.36</v>
      </c>
      <c r="C266" s="84">
        <v>101943</v>
      </c>
      <c r="D266" s="84">
        <v>99200</v>
      </c>
      <c r="F266">
        <f t="shared" si="6"/>
        <v>2025</v>
      </c>
      <c r="G266" s="57">
        <f>_xlfn.XLOOKUP(F266,'Historical Metal Prices'!$L$4:$Z$4,'Historical Metal Prices'!$L$10:$Z$10)</f>
        <v>0</v>
      </c>
      <c r="H266" s="77">
        <f t="shared" si="7"/>
        <v>9748.36</v>
      </c>
    </row>
    <row r="267" spans="1:8" x14ac:dyDescent="0.2">
      <c r="A267" s="79">
        <v>45826</v>
      </c>
      <c r="B267" s="77">
        <v>9761.4599999999991</v>
      </c>
      <c r="C267" s="84">
        <v>101943</v>
      </c>
      <c r="D267" s="84">
        <v>103325</v>
      </c>
      <c r="F267">
        <f t="shared" ref="F267:F330" si="8">YEAR(A267)</f>
        <v>2025</v>
      </c>
      <c r="G267" s="57">
        <f>_xlfn.XLOOKUP(F267,'Historical Metal Prices'!$L$4:$Z$4,'Historical Metal Prices'!$L$10:$Z$10)</f>
        <v>0</v>
      </c>
      <c r="H267" s="77">
        <f t="shared" ref="H267:H330" si="9">IFERROR(B267*(1+G267),H268)</f>
        <v>9761.4599999999991</v>
      </c>
    </row>
    <row r="268" spans="1:8" x14ac:dyDescent="0.2">
      <c r="A268" s="79">
        <v>45825</v>
      </c>
      <c r="B268" s="77">
        <v>9791.77</v>
      </c>
      <c r="C268" s="84">
        <v>101943</v>
      </c>
      <c r="D268" s="84">
        <v>107350</v>
      </c>
      <c r="F268">
        <f t="shared" si="8"/>
        <v>2025</v>
      </c>
      <c r="G268" s="57">
        <f>_xlfn.XLOOKUP(F268,'Historical Metal Prices'!$L$4:$Z$4,'Historical Metal Prices'!$L$10:$Z$10)</f>
        <v>0</v>
      </c>
      <c r="H268" s="77">
        <f t="shared" si="9"/>
        <v>9791.77</v>
      </c>
    </row>
    <row r="269" spans="1:8" x14ac:dyDescent="0.2">
      <c r="A269" s="79">
        <v>45824</v>
      </c>
      <c r="B269" s="77">
        <v>9718.41</v>
      </c>
      <c r="C269" s="84">
        <v>101943</v>
      </c>
      <c r="D269" s="84">
        <v>107550</v>
      </c>
      <c r="F269">
        <f t="shared" si="8"/>
        <v>2025</v>
      </c>
      <c r="G269" s="57">
        <f>_xlfn.XLOOKUP(F269,'Historical Metal Prices'!$L$4:$Z$4,'Historical Metal Prices'!$L$10:$Z$10)</f>
        <v>0</v>
      </c>
      <c r="H269" s="77">
        <f t="shared" si="9"/>
        <v>9718.41</v>
      </c>
    </row>
    <row r="270" spans="1:8" x14ac:dyDescent="0.2">
      <c r="A270" s="79">
        <v>45821</v>
      </c>
      <c r="B270" s="77">
        <v>9718.41</v>
      </c>
      <c r="C270" s="84">
        <v>101943</v>
      </c>
      <c r="D270" s="84">
        <v>107325</v>
      </c>
      <c r="F270">
        <f t="shared" si="8"/>
        <v>2025</v>
      </c>
      <c r="G270" s="57">
        <f>_xlfn.XLOOKUP(F270,'Historical Metal Prices'!$L$4:$Z$4,'Historical Metal Prices'!$L$10:$Z$10)</f>
        <v>0</v>
      </c>
      <c r="H270" s="77">
        <f t="shared" si="9"/>
        <v>9718.41</v>
      </c>
    </row>
    <row r="271" spans="1:8" x14ac:dyDescent="0.2">
      <c r="A271" s="79">
        <v>45820</v>
      </c>
      <c r="B271" s="77">
        <v>9703.49</v>
      </c>
      <c r="C271" s="84">
        <v>107404</v>
      </c>
      <c r="D271" s="84">
        <v>114475</v>
      </c>
      <c r="F271">
        <f t="shared" si="8"/>
        <v>2025</v>
      </c>
      <c r="G271" s="57">
        <f>_xlfn.XLOOKUP(F271,'Historical Metal Prices'!$L$4:$Z$4,'Historical Metal Prices'!$L$10:$Z$10)</f>
        <v>0</v>
      </c>
      <c r="H271" s="77">
        <f t="shared" si="9"/>
        <v>9703.49</v>
      </c>
    </row>
    <row r="272" spans="1:8" x14ac:dyDescent="0.2">
      <c r="A272" s="79">
        <v>45819</v>
      </c>
      <c r="B272" s="77">
        <v>9703.49</v>
      </c>
      <c r="C272" s="84">
        <v>107404</v>
      </c>
      <c r="D272" s="84">
        <v>116850</v>
      </c>
      <c r="F272">
        <f t="shared" si="8"/>
        <v>2025</v>
      </c>
      <c r="G272" s="57">
        <f>_xlfn.XLOOKUP(F272,'Historical Metal Prices'!$L$4:$Z$4,'Historical Metal Prices'!$L$10:$Z$10)</f>
        <v>0</v>
      </c>
      <c r="H272" s="77">
        <f t="shared" si="9"/>
        <v>9703.49</v>
      </c>
    </row>
    <row r="273" spans="1:8" x14ac:dyDescent="0.2">
      <c r="A273" s="79">
        <v>45818</v>
      </c>
      <c r="B273" s="77">
        <v>9840.6</v>
      </c>
      <c r="C273" s="84">
        <v>107404</v>
      </c>
      <c r="D273" s="84">
        <v>119450</v>
      </c>
      <c r="F273">
        <f t="shared" si="8"/>
        <v>2025</v>
      </c>
      <c r="G273" s="57">
        <f>_xlfn.XLOOKUP(F273,'Historical Metal Prices'!$L$4:$Z$4,'Historical Metal Prices'!$L$10:$Z$10)</f>
        <v>0</v>
      </c>
      <c r="H273" s="77">
        <f t="shared" si="9"/>
        <v>9840.6</v>
      </c>
    </row>
    <row r="274" spans="1:8" x14ac:dyDescent="0.2">
      <c r="A274" s="79">
        <v>45817</v>
      </c>
      <c r="B274" s="77">
        <v>9888.7800000000007</v>
      </c>
      <c r="C274" s="84">
        <v>107404</v>
      </c>
      <c r="D274" s="84">
        <v>120400</v>
      </c>
      <c r="F274">
        <f t="shared" si="8"/>
        <v>2025</v>
      </c>
      <c r="G274" s="57">
        <f>_xlfn.XLOOKUP(F274,'Historical Metal Prices'!$L$4:$Z$4,'Historical Metal Prices'!$L$10:$Z$10)</f>
        <v>0</v>
      </c>
      <c r="H274" s="77">
        <f t="shared" si="9"/>
        <v>9888.7800000000007</v>
      </c>
    </row>
    <row r="275" spans="1:8" x14ac:dyDescent="0.2">
      <c r="A275" s="79">
        <v>45814</v>
      </c>
      <c r="B275" s="77">
        <v>9762.84</v>
      </c>
      <c r="C275" s="84">
        <v>107404</v>
      </c>
      <c r="D275" s="84">
        <v>122400</v>
      </c>
      <c r="F275">
        <f t="shared" si="8"/>
        <v>2025</v>
      </c>
      <c r="G275" s="57">
        <f>_xlfn.XLOOKUP(F275,'Historical Metal Prices'!$L$4:$Z$4,'Historical Metal Prices'!$L$10:$Z$10)</f>
        <v>0</v>
      </c>
      <c r="H275" s="77">
        <f t="shared" si="9"/>
        <v>9762.84</v>
      </c>
    </row>
    <row r="276" spans="1:8" x14ac:dyDescent="0.2">
      <c r="A276" s="79">
        <v>45813</v>
      </c>
      <c r="B276" s="77">
        <v>9832.65</v>
      </c>
      <c r="C276" s="84">
        <v>105791</v>
      </c>
      <c r="D276" s="84">
        <v>132400</v>
      </c>
      <c r="F276">
        <f t="shared" si="8"/>
        <v>2025</v>
      </c>
      <c r="G276" s="57">
        <f>_xlfn.XLOOKUP(F276,'Historical Metal Prices'!$L$4:$Z$4,'Historical Metal Prices'!$L$10:$Z$10)</f>
        <v>0</v>
      </c>
      <c r="H276" s="77">
        <f t="shared" si="9"/>
        <v>9832.65</v>
      </c>
    </row>
    <row r="277" spans="1:8" x14ac:dyDescent="0.2">
      <c r="A277" s="79">
        <v>45812</v>
      </c>
      <c r="B277" s="77">
        <v>9669.98</v>
      </c>
      <c r="C277" s="84">
        <v>105791</v>
      </c>
      <c r="D277" s="84">
        <v>138000</v>
      </c>
      <c r="F277">
        <f t="shared" si="8"/>
        <v>2025</v>
      </c>
      <c r="G277" s="57">
        <f>_xlfn.XLOOKUP(F277,'Historical Metal Prices'!$L$4:$Z$4,'Historical Metal Prices'!$L$10:$Z$10)</f>
        <v>0</v>
      </c>
      <c r="H277" s="77">
        <f t="shared" si="9"/>
        <v>9669.98</v>
      </c>
    </row>
    <row r="278" spans="1:8" x14ac:dyDescent="0.2">
      <c r="A278" s="79">
        <v>45811</v>
      </c>
      <c r="B278" s="77">
        <v>9686.31</v>
      </c>
      <c r="C278" s="84">
        <v>105791</v>
      </c>
      <c r="D278" s="84">
        <v>141350</v>
      </c>
      <c r="F278">
        <f t="shared" si="8"/>
        <v>2025</v>
      </c>
      <c r="G278" s="57">
        <f>_xlfn.XLOOKUP(F278,'Historical Metal Prices'!$L$4:$Z$4,'Historical Metal Prices'!$L$10:$Z$10)</f>
        <v>0</v>
      </c>
      <c r="H278" s="77">
        <f t="shared" si="9"/>
        <v>9686.31</v>
      </c>
    </row>
    <row r="279" spans="1:8" x14ac:dyDescent="0.2">
      <c r="A279" s="79">
        <v>45810</v>
      </c>
      <c r="B279" s="77">
        <v>9667.99</v>
      </c>
      <c r="C279" s="84">
        <v>105791</v>
      </c>
      <c r="D279" s="84">
        <v>143850</v>
      </c>
      <c r="F279">
        <f t="shared" si="8"/>
        <v>2025</v>
      </c>
      <c r="G279" s="57">
        <f>_xlfn.XLOOKUP(F279,'Historical Metal Prices'!$L$4:$Z$4,'Historical Metal Prices'!$L$10:$Z$10)</f>
        <v>0</v>
      </c>
      <c r="H279" s="77">
        <f t="shared" si="9"/>
        <v>9667.99</v>
      </c>
    </row>
    <row r="280" spans="1:8" x14ac:dyDescent="0.2">
      <c r="A280" s="79">
        <v>45807</v>
      </c>
      <c r="B280" s="77">
        <v>9548.08</v>
      </c>
      <c r="C280" s="84">
        <v>105791</v>
      </c>
      <c r="D280" s="84">
        <v>149875</v>
      </c>
      <c r="F280">
        <f t="shared" si="8"/>
        <v>2025</v>
      </c>
      <c r="G280" s="57">
        <f>_xlfn.XLOOKUP(F280,'Historical Metal Prices'!$L$4:$Z$4,'Historical Metal Prices'!$L$10:$Z$10)</f>
        <v>0</v>
      </c>
      <c r="H280" s="77">
        <f t="shared" si="9"/>
        <v>9548.08</v>
      </c>
    </row>
    <row r="281" spans="1:8" x14ac:dyDescent="0.2">
      <c r="A281" s="79">
        <v>45806</v>
      </c>
      <c r="B281" s="77">
        <v>9619.57</v>
      </c>
      <c r="C281" s="84">
        <v>98671</v>
      </c>
      <c r="D281" s="84">
        <v>149875</v>
      </c>
      <c r="F281">
        <f t="shared" si="8"/>
        <v>2025</v>
      </c>
      <c r="G281" s="57">
        <f>_xlfn.XLOOKUP(F281,'Historical Metal Prices'!$L$4:$Z$4,'Historical Metal Prices'!$L$10:$Z$10)</f>
        <v>0</v>
      </c>
      <c r="H281" s="77">
        <f t="shared" si="9"/>
        <v>9619.57</v>
      </c>
    </row>
    <row r="282" spans="1:8" x14ac:dyDescent="0.2">
      <c r="A282" s="79">
        <v>45805</v>
      </c>
      <c r="B282" s="77">
        <v>9609.9699999999993</v>
      </c>
      <c r="C282" s="84">
        <v>98671</v>
      </c>
      <c r="D282" s="84">
        <v>152375</v>
      </c>
      <c r="F282">
        <f t="shared" si="8"/>
        <v>2025</v>
      </c>
      <c r="G282" s="57">
        <f>_xlfn.XLOOKUP(F282,'Historical Metal Prices'!$L$4:$Z$4,'Historical Metal Prices'!$L$10:$Z$10)</f>
        <v>0</v>
      </c>
      <c r="H282" s="77">
        <f t="shared" si="9"/>
        <v>9609.9699999999993</v>
      </c>
    </row>
    <row r="283" spans="1:8" x14ac:dyDescent="0.2">
      <c r="A283" s="79">
        <v>45804</v>
      </c>
      <c r="B283" s="77">
        <v>9636.58</v>
      </c>
      <c r="C283" s="84">
        <v>98671</v>
      </c>
      <c r="D283" s="84">
        <v>154300</v>
      </c>
      <c r="F283">
        <f t="shared" si="8"/>
        <v>2025</v>
      </c>
      <c r="G283" s="57">
        <f>_xlfn.XLOOKUP(F283,'Historical Metal Prices'!$L$4:$Z$4,'Historical Metal Prices'!$L$10:$Z$10)</f>
        <v>0</v>
      </c>
      <c r="H283" s="77">
        <f t="shared" si="9"/>
        <v>9636.58</v>
      </c>
    </row>
    <row r="284" spans="1:8" x14ac:dyDescent="0.2">
      <c r="A284" s="79">
        <v>45803</v>
      </c>
      <c r="B284" s="77">
        <v>9641.14</v>
      </c>
      <c r="C284" s="84">
        <v>98671</v>
      </c>
      <c r="D284" s="84">
        <v>162150</v>
      </c>
      <c r="F284">
        <f t="shared" si="8"/>
        <v>2025</v>
      </c>
      <c r="G284" s="57">
        <f>_xlfn.XLOOKUP(F284,'Historical Metal Prices'!$L$4:$Z$4,'Historical Metal Prices'!$L$10:$Z$10)</f>
        <v>0</v>
      </c>
      <c r="H284" s="77">
        <f t="shared" si="9"/>
        <v>9641.14</v>
      </c>
    </row>
    <row r="285" spans="1:8" x14ac:dyDescent="0.2">
      <c r="A285" s="79">
        <v>45800</v>
      </c>
      <c r="B285" s="77">
        <v>9516.3799999999992</v>
      </c>
      <c r="C285" s="84">
        <v>98671</v>
      </c>
      <c r="D285" s="84">
        <v>164725</v>
      </c>
      <c r="F285">
        <f t="shared" si="8"/>
        <v>2025</v>
      </c>
      <c r="G285" s="57">
        <f>_xlfn.XLOOKUP(F285,'Historical Metal Prices'!$L$4:$Z$4,'Historical Metal Prices'!$L$10:$Z$10)</f>
        <v>0</v>
      </c>
      <c r="H285" s="77">
        <f t="shared" si="9"/>
        <v>9516.3799999999992</v>
      </c>
    </row>
    <row r="286" spans="1:8" x14ac:dyDescent="0.2">
      <c r="A286" s="79">
        <v>45799</v>
      </c>
      <c r="B286" s="77">
        <v>9547.51</v>
      </c>
      <c r="C286" s="84">
        <v>108142</v>
      </c>
      <c r="D286" s="84">
        <v>164725</v>
      </c>
      <c r="F286">
        <f t="shared" si="8"/>
        <v>2025</v>
      </c>
      <c r="G286" s="57">
        <f>_xlfn.XLOOKUP(F286,'Historical Metal Prices'!$L$4:$Z$4,'Historical Metal Prices'!$L$10:$Z$10)</f>
        <v>0</v>
      </c>
      <c r="H286" s="77">
        <f t="shared" si="9"/>
        <v>9547.51</v>
      </c>
    </row>
    <row r="287" spans="1:8" x14ac:dyDescent="0.2">
      <c r="A287" s="79">
        <v>45798</v>
      </c>
      <c r="B287" s="77">
        <v>9547.51</v>
      </c>
      <c r="C287" s="84">
        <v>108142</v>
      </c>
      <c r="D287" s="84">
        <v>166525</v>
      </c>
      <c r="F287">
        <f t="shared" si="8"/>
        <v>2025</v>
      </c>
      <c r="G287" s="57">
        <f>_xlfn.XLOOKUP(F287,'Historical Metal Prices'!$L$4:$Z$4,'Historical Metal Prices'!$L$10:$Z$10)</f>
        <v>0</v>
      </c>
      <c r="H287" s="77">
        <f t="shared" si="9"/>
        <v>9547.51</v>
      </c>
    </row>
    <row r="288" spans="1:8" x14ac:dyDescent="0.2">
      <c r="A288" s="79">
        <v>45797</v>
      </c>
      <c r="B288" s="77">
        <v>9522.66</v>
      </c>
      <c r="C288" s="84">
        <v>108142</v>
      </c>
      <c r="D288" s="84">
        <v>168825</v>
      </c>
      <c r="F288">
        <f t="shared" si="8"/>
        <v>2025</v>
      </c>
      <c r="G288" s="57">
        <f>_xlfn.XLOOKUP(F288,'Historical Metal Prices'!$L$4:$Z$4,'Historical Metal Prices'!$L$10:$Z$10)</f>
        <v>0</v>
      </c>
      <c r="H288" s="77">
        <f t="shared" si="9"/>
        <v>9522.66</v>
      </c>
    </row>
    <row r="289" spans="1:8" x14ac:dyDescent="0.2">
      <c r="A289" s="79">
        <v>45796</v>
      </c>
      <c r="B289" s="77">
        <v>9539.02</v>
      </c>
      <c r="C289" s="84">
        <v>108142</v>
      </c>
      <c r="D289" s="84">
        <v>170750</v>
      </c>
      <c r="F289">
        <f t="shared" si="8"/>
        <v>2025</v>
      </c>
      <c r="G289" s="57">
        <f>_xlfn.XLOOKUP(F289,'Historical Metal Prices'!$L$4:$Z$4,'Historical Metal Prices'!$L$10:$Z$10)</f>
        <v>0</v>
      </c>
      <c r="H289" s="77">
        <f t="shared" si="9"/>
        <v>9539.02</v>
      </c>
    </row>
    <row r="290" spans="1:8" x14ac:dyDescent="0.2">
      <c r="A290" s="79">
        <v>45793</v>
      </c>
      <c r="B290" s="77">
        <v>9478.9500000000007</v>
      </c>
      <c r="C290" s="84">
        <v>108142</v>
      </c>
      <c r="D290" s="84">
        <v>174325</v>
      </c>
      <c r="F290">
        <f t="shared" si="8"/>
        <v>2025</v>
      </c>
      <c r="G290" s="57">
        <f>_xlfn.XLOOKUP(F290,'Historical Metal Prices'!$L$4:$Z$4,'Historical Metal Prices'!$L$10:$Z$10)</f>
        <v>0</v>
      </c>
      <c r="H290" s="77">
        <f t="shared" si="9"/>
        <v>9478.9500000000007</v>
      </c>
    </row>
    <row r="291" spans="1:8" x14ac:dyDescent="0.2">
      <c r="A291" s="79">
        <v>45792</v>
      </c>
      <c r="B291" s="77">
        <v>9616.74</v>
      </c>
      <c r="C291" s="84">
        <v>80705</v>
      </c>
      <c r="D291" s="84">
        <v>184650</v>
      </c>
      <c r="F291">
        <f t="shared" si="8"/>
        <v>2025</v>
      </c>
      <c r="G291" s="57">
        <f>_xlfn.XLOOKUP(F291,'Historical Metal Prices'!$L$4:$Z$4,'Historical Metal Prices'!$L$10:$Z$10)</f>
        <v>0</v>
      </c>
      <c r="H291" s="77">
        <f t="shared" si="9"/>
        <v>9616.74</v>
      </c>
    </row>
    <row r="292" spans="1:8" x14ac:dyDescent="0.2">
      <c r="A292" s="79">
        <v>45791</v>
      </c>
      <c r="B292" s="77">
        <v>9618.67</v>
      </c>
      <c r="C292" s="84">
        <v>80705</v>
      </c>
      <c r="D292" s="84">
        <v>185575</v>
      </c>
      <c r="F292">
        <f t="shared" si="8"/>
        <v>2025</v>
      </c>
      <c r="G292" s="57">
        <f>_xlfn.XLOOKUP(F292,'Historical Metal Prices'!$L$4:$Z$4,'Historical Metal Prices'!$L$10:$Z$10)</f>
        <v>0</v>
      </c>
      <c r="H292" s="77">
        <f t="shared" si="9"/>
        <v>9618.67</v>
      </c>
    </row>
    <row r="293" spans="1:8" x14ac:dyDescent="0.2">
      <c r="A293" s="79">
        <v>45790</v>
      </c>
      <c r="B293" s="77">
        <v>9618.67</v>
      </c>
      <c r="C293" s="84">
        <v>80705</v>
      </c>
      <c r="D293" s="84">
        <v>185575</v>
      </c>
      <c r="F293">
        <f t="shared" si="8"/>
        <v>2025</v>
      </c>
      <c r="G293" s="57">
        <f>_xlfn.XLOOKUP(F293,'Historical Metal Prices'!$L$4:$Z$4,'Historical Metal Prices'!$L$10:$Z$10)</f>
        <v>0</v>
      </c>
      <c r="H293" s="77">
        <f t="shared" si="9"/>
        <v>9618.67</v>
      </c>
    </row>
    <row r="294" spans="1:8" x14ac:dyDescent="0.2">
      <c r="A294" s="79">
        <v>45789</v>
      </c>
      <c r="B294" s="77">
        <v>9544.3700000000008</v>
      </c>
      <c r="C294" s="84">
        <v>80705</v>
      </c>
      <c r="D294" s="84">
        <v>189650</v>
      </c>
      <c r="F294">
        <f t="shared" si="8"/>
        <v>2025</v>
      </c>
      <c r="G294" s="57">
        <f>_xlfn.XLOOKUP(F294,'Historical Metal Prices'!$L$4:$Z$4,'Historical Metal Prices'!$L$10:$Z$10)</f>
        <v>0</v>
      </c>
      <c r="H294" s="77">
        <f t="shared" si="9"/>
        <v>9544.3700000000008</v>
      </c>
    </row>
    <row r="295" spans="1:8" x14ac:dyDescent="0.2">
      <c r="A295" s="79">
        <v>45786</v>
      </c>
      <c r="B295" s="77">
        <v>9494.69</v>
      </c>
      <c r="C295" s="84">
        <v>80705</v>
      </c>
      <c r="D295" s="84">
        <v>191775</v>
      </c>
      <c r="F295">
        <f t="shared" si="8"/>
        <v>2025</v>
      </c>
      <c r="G295" s="57">
        <f>_xlfn.XLOOKUP(F295,'Historical Metal Prices'!$L$4:$Z$4,'Historical Metal Prices'!$L$10:$Z$10)</f>
        <v>0</v>
      </c>
      <c r="H295" s="77">
        <f t="shared" si="9"/>
        <v>9494.69</v>
      </c>
    </row>
    <row r="296" spans="1:8" x14ac:dyDescent="0.2">
      <c r="A296" s="79">
        <v>45785</v>
      </c>
      <c r="B296" s="77">
        <v>9477.32</v>
      </c>
      <c r="C296" s="84">
        <v>89307</v>
      </c>
      <c r="D296" s="84">
        <v>191775</v>
      </c>
      <c r="F296">
        <f t="shared" si="8"/>
        <v>2025</v>
      </c>
      <c r="G296" s="57">
        <f>_xlfn.XLOOKUP(F296,'Historical Metal Prices'!$L$4:$Z$4,'Historical Metal Prices'!$L$10:$Z$10)</f>
        <v>0</v>
      </c>
      <c r="H296" s="77">
        <f t="shared" si="9"/>
        <v>9477.32</v>
      </c>
    </row>
    <row r="297" spans="1:8" x14ac:dyDescent="0.2">
      <c r="A297" s="79">
        <v>45784</v>
      </c>
      <c r="B297" s="77">
        <v>9441.15</v>
      </c>
      <c r="C297" s="84">
        <v>89307</v>
      </c>
      <c r="D297" s="84">
        <v>194275</v>
      </c>
      <c r="F297">
        <f t="shared" si="8"/>
        <v>2025</v>
      </c>
      <c r="G297" s="57">
        <f>_xlfn.XLOOKUP(F297,'Historical Metal Prices'!$L$4:$Z$4,'Historical Metal Prices'!$L$10:$Z$10)</f>
        <v>0</v>
      </c>
      <c r="H297" s="77">
        <f t="shared" si="9"/>
        <v>9441.15</v>
      </c>
    </row>
    <row r="298" spans="1:8" x14ac:dyDescent="0.2">
      <c r="A298" s="79">
        <v>45783</v>
      </c>
      <c r="B298" s="77">
        <v>9559.75</v>
      </c>
      <c r="C298" s="84">
        <v>89307</v>
      </c>
      <c r="D298" s="84">
        <v>193975</v>
      </c>
      <c r="F298">
        <f t="shared" si="8"/>
        <v>2025</v>
      </c>
      <c r="G298" s="57">
        <f>_xlfn.XLOOKUP(F298,'Historical Metal Prices'!$L$4:$Z$4,'Historical Metal Prices'!$L$10:$Z$10)</f>
        <v>0</v>
      </c>
      <c r="H298" s="77">
        <f t="shared" si="9"/>
        <v>9559.75</v>
      </c>
    </row>
    <row r="299" spans="1:8" x14ac:dyDescent="0.2">
      <c r="A299" s="79">
        <v>45782</v>
      </c>
      <c r="B299" s="77">
        <v>9385.73</v>
      </c>
      <c r="C299" s="84">
        <v>89307</v>
      </c>
      <c r="D299" s="84">
        <v>195625</v>
      </c>
      <c r="F299">
        <f t="shared" si="8"/>
        <v>2025</v>
      </c>
      <c r="G299" s="57">
        <f>_xlfn.XLOOKUP(F299,'Historical Metal Prices'!$L$4:$Z$4,'Historical Metal Prices'!$L$10:$Z$10)</f>
        <v>0</v>
      </c>
      <c r="H299" s="77">
        <f t="shared" si="9"/>
        <v>9385.73</v>
      </c>
    </row>
    <row r="300" spans="1:8" x14ac:dyDescent="0.2">
      <c r="A300" s="79">
        <v>45779</v>
      </c>
      <c r="B300" s="77">
        <v>9385.73</v>
      </c>
      <c r="C300" s="84">
        <v>89307</v>
      </c>
      <c r="D300" s="84">
        <v>197300</v>
      </c>
      <c r="F300">
        <f t="shared" si="8"/>
        <v>2025</v>
      </c>
      <c r="G300" s="57">
        <f>_xlfn.XLOOKUP(F300,'Historical Metal Prices'!$L$4:$Z$4,'Historical Metal Prices'!$L$10:$Z$10)</f>
        <v>0</v>
      </c>
      <c r="H300" s="77">
        <f t="shared" si="9"/>
        <v>9385.73</v>
      </c>
    </row>
    <row r="301" spans="1:8" x14ac:dyDescent="0.2">
      <c r="A301" s="79">
        <v>45778</v>
      </c>
      <c r="B301" s="77">
        <v>9239.94</v>
      </c>
      <c r="C301" s="84">
        <v>89307</v>
      </c>
      <c r="D301" s="84">
        <v>197300</v>
      </c>
      <c r="F301">
        <f t="shared" si="8"/>
        <v>2025</v>
      </c>
      <c r="G301" s="57">
        <f>_xlfn.XLOOKUP(F301,'Historical Metal Prices'!$L$4:$Z$4,'Historical Metal Prices'!$L$10:$Z$10)</f>
        <v>0</v>
      </c>
      <c r="H301" s="77">
        <f t="shared" si="9"/>
        <v>9239.94</v>
      </c>
    </row>
    <row r="302" spans="1:8" x14ac:dyDescent="0.2">
      <c r="A302" s="79">
        <v>45777</v>
      </c>
      <c r="B302" s="77">
        <v>9118.2000000000007</v>
      </c>
      <c r="C302" s="84">
        <v>89307</v>
      </c>
      <c r="D302" s="84">
        <v>197700</v>
      </c>
      <c r="F302">
        <f t="shared" si="8"/>
        <v>2025</v>
      </c>
      <c r="G302" s="57">
        <f>_xlfn.XLOOKUP(F302,'Historical Metal Prices'!$L$4:$Z$4,'Historical Metal Prices'!$L$10:$Z$10)</f>
        <v>0</v>
      </c>
      <c r="H302" s="77">
        <f t="shared" si="9"/>
        <v>9118.2000000000007</v>
      </c>
    </row>
    <row r="303" spans="1:8" x14ac:dyDescent="0.2">
      <c r="A303" s="79">
        <v>45776</v>
      </c>
      <c r="B303" s="77">
        <v>9430.24</v>
      </c>
      <c r="C303" s="84">
        <v>116753</v>
      </c>
      <c r="D303" s="84">
        <v>200150</v>
      </c>
      <c r="F303">
        <f t="shared" si="8"/>
        <v>2025</v>
      </c>
      <c r="G303" s="57">
        <f>_xlfn.XLOOKUP(F303,'Historical Metal Prices'!$L$4:$Z$4,'Historical Metal Prices'!$L$10:$Z$10)</f>
        <v>0</v>
      </c>
      <c r="H303" s="77">
        <f t="shared" si="9"/>
        <v>9430.24</v>
      </c>
    </row>
    <row r="304" spans="1:8" x14ac:dyDescent="0.2">
      <c r="A304" s="79">
        <v>45775</v>
      </c>
      <c r="B304" s="77">
        <v>9376.41</v>
      </c>
      <c r="C304" s="84">
        <v>116753</v>
      </c>
      <c r="D304" s="84">
        <v>202500</v>
      </c>
      <c r="F304">
        <f t="shared" si="8"/>
        <v>2025</v>
      </c>
      <c r="G304" s="57">
        <f>_xlfn.XLOOKUP(F304,'Historical Metal Prices'!$L$4:$Z$4,'Historical Metal Prices'!$L$10:$Z$10)</f>
        <v>0</v>
      </c>
      <c r="H304" s="77">
        <f t="shared" si="9"/>
        <v>9376.41</v>
      </c>
    </row>
    <row r="305" spans="1:8" x14ac:dyDescent="0.2">
      <c r="A305" s="79">
        <v>45772</v>
      </c>
      <c r="B305" s="77">
        <v>9376.41</v>
      </c>
      <c r="C305" s="84">
        <v>116753</v>
      </c>
      <c r="D305" s="84">
        <v>202800</v>
      </c>
      <c r="F305">
        <f t="shared" si="8"/>
        <v>2025</v>
      </c>
      <c r="G305" s="57">
        <f>_xlfn.XLOOKUP(F305,'Historical Metal Prices'!$L$4:$Z$4,'Historical Metal Prices'!$L$10:$Z$10)</f>
        <v>0</v>
      </c>
      <c r="H305" s="77">
        <f t="shared" si="9"/>
        <v>9376.41</v>
      </c>
    </row>
    <row r="306" spans="1:8" x14ac:dyDescent="0.2">
      <c r="A306" s="79">
        <v>45771</v>
      </c>
      <c r="B306" s="77">
        <v>9363.3799999999992</v>
      </c>
      <c r="C306" s="84">
        <v>171611</v>
      </c>
      <c r="D306" s="84">
        <v>203450</v>
      </c>
      <c r="F306">
        <f t="shared" si="8"/>
        <v>2025</v>
      </c>
      <c r="G306" s="57">
        <f>_xlfn.XLOOKUP(F306,'Historical Metal Prices'!$L$4:$Z$4,'Historical Metal Prices'!$L$10:$Z$10)</f>
        <v>0</v>
      </c>
      <c r="H306" s="77">
        <f t="shared" si="9"/>
        <v>9363.3799999999992</v>
      </c>
    </row>
    <row r="307" spans="1:8" x14ac:dyDescent="0.2">
      <c r="A307" s="79">
        <v>45770</v>
      </c>
      <c r="B307" s="77">
        <v>9363.3799999999992</v>
      </c>
      <c r="C307" s="84">
        <v>171611</v>
      </c>
      <c r="D307" s="84">
        <v>203425</v>
      </c>
      <c r="F307">
        <f t="shared" si="8"/>
        <v>2025</v>
      </c>
      <c r="G307" s="57">
        <f>_xlfn.XLOOKUP(F307,'Historical Metal Prices'!$L$4:$Z$4,'Historical Metal Prices'!$L$10:$Z$10)</f>
        <v>0</v>
      </c>
      <c r="H307" s="77">
        <f t="shared" si="9"/>
        <v>9363.3799999999992</v>
      </c>
    </row>
    <row r="308" spans="1:8" x14ac:dyDescent="0.2">
      <c r="A308" s="79">
        <v>45769</v>
      </c>
      <c r="B308" s="77">
        <v>9352.4699999999993</v>
      </c>
      <c r="C308" s="84">
        <v>171611</v>
      </c>
      <c r="D308" s="84">
        <v>205250</v>
      </c>
      <c r="F308">
        <f t="shared" si="8"/>
        <v>2025</v>
      </c>
      <c r="G308" s="57">
        <f>_xlfn.XLOOKUP(F308,'Historical Metal Prices'!$L$4:$Z$4,'Historical Metal Prices'!$L$10:$Z$10)</f>
        <v>0</v>
      </c>
      <c r="H308" s="77">
        <f t="shared" si="9"/>
        <v>9352.4699999999993</v>
      </c>
    </row>
    <row r="309" spans="1:8" x14ac:dyDescent="0.2">
      <c r="A309" s="79">
        <v>45768</v>
      </c>
      <c r="B309" s="77">
        <v>9160.9699999999993</v>
      </c>
      <c r="C309" s="84">
        <v>171611</v>
      </c>
      <c r="D309" s="84">
        <v>212700</v>
      </c>
      <c r="F309">
        <f t="shared" si="8"/>
        <v>2025</v>
      </c>
      <c r="G309" s="57">
        <f>_xlfn.XLOOKUP(F309,'Historical Metal Prices'!$L$4:$Z$4,'Historical Metal Prices'!$L$10:$Z$10)</f>
        <v>0</v>
      </c>
      <c r="H309" s="77">
        <f t="shared" si="9"/>
        <v>9160.9699999999993</v>
      </c>
    </row>
    <row r="310" spans="1:8" x14ac:dyDescent="0.2">
      <c r="A310" s="79">
        <v>45765</v>
      </c>
      <c r="B310" s="77">
        <v>9160.9699999999993</v>
      </c>
      <c r="C310" s="84">
        <v>171611</v>
      </c>
      <c r="D310" s="84">
        <v>213400</v>
      </c>
      <c r="F310">
        <f t="shared" si="8"/>
        <v>2025</v>
      </c>
      <c r="G310" s="57">
        <f>_xlfn.XLOOKUP(F310,'Historical Metal Prices'!$L$4:$Z$4,'Historical Metal Prices'!$L$10:$Z$10)</f>
        <v>0</v>
      </c>
      <c r="H310" s="77">
        <f t="shared" si="9"/>
        <v>9160.9699999999993</v>
      </c>
    </row>
    <row r="311" spans="1:8" x14ac:dyDescent="0.2">
      <c r="A311" s="79">
        <v>45764</v>
      </c>
      <c r="B311" s="77">
        <v>9160.9699999999993</v>
      </c>
      <c r="C311" s="84">
        <v>182941</v>
      </c>
      <c r="D311" s="84">
        <v>213400</v>
      </c>
      <c r="F311">
        <f t="shared" si="8"/>
        <v>2025</v>
      </c>
      <c r="G311" s="57">
        <f>_xlfn.XLOOKUP(F311,'Historical Metal Prices'!$L$4:$Z$4,'Historical Metal Prices'!$L$10:$Z$10)</f>
        <v>0</v>
      </c>
      <c r="H311" s="77">
        <f t="shared" si="9"/>
        <v>9160.9699999999993</v>
      </c>
    </row>
    <row r="312" spans="1:8" x14ac:dyDescent="0.2">
      <c r="A312" s="79">
        <v>45763</v>
      </c>
      <c r="B312" s="77">
        <v>9171.2800000000007</v>
      </c>
      <c r="C312" s="84">
        <v>182941</v>
      </c>
      <c r="D312" s="84">
        <v>213400</v>
      </c>
      <c r="F312">
        <f t="shared" si="8"/>
        <v>2025</v>
      </c>
      <c r="G312" s="57">
        <f>_xlfn.XLOOKUP(F312,'Historical Metal Prices'!$L$4:$Z$4,'Historical Metal Prices'!$L$10:$Z$10)</f>
        <v>0</v>
      </c>
      <c r="H312" s="77">
        <f t="shared" si="9"/>
        <v>9171.2800000000007</v>
      </c>
    </row>
    <row r="313" spans="1:8" x14ac:dyDescent="0.2">
      <c r="A313" s="79">
        <v>45762</v>
      </c>
      <c r="B313" s="77">
        <v>9119.26</v>
      </c>
      <c r="C313" s="84">
        <v>182941</v>
      </c>
      <c r="D313" s="84">
        <v>212475</v>
      </c>
      <c r="F313">
        <f t="shared" si="8"/>
        <v>2025</v>
      </c>
      <c r="G313" s="57">
        <f>_xlfn.XLOOKUP(F313,'Historical Metal Prices'!$L$4:$Z$4,'Historical Metal Prices'!$L$10:$Z$10)</f>
        <v>0</v>
      </c>
      <c r="H313" s="77">
        <f t="shared" si="9"/>
        <v>9119.26</v>
      </c>
    </row>
    <row r="314" spans="1:8" x14ac:dyDescent="0.2">
      <c r="A314" s="79">
        <v>45761</v>
      </c>
      <c r="B314" s="77">
        <v>9191.89</v>
      </c>
      <c r="C314" s="84">
        <v>182941</v>
      </c>
      <c r="D314" s="84">
        <v>212475</v>
      </c>
      <c r="F314">
        <f t="shared" si="8"/>
        <v>2025</v>
      </c>
      <c r="G314" s="57">
        <f>_xlfn.XLOOKUP(F314,'Historical Metal Prices'!$L$4:$Z$4,'Historical Metal Prices'!$L$10:$Z$10)</f>
        <v>0</v>
      </c>
      <c r="H314" s="77">
        <f t="shared" si="9"/>
        <v>9191.89</v>
      </c>
    </row>
    <row r="315" spans="1:8" x14ac:dyDescent="0.2">
      <c r="A315" s="79">
        <v>45758</v>
      </c>
      <c r="B315" s="77">
        <v>9191.89</v>
      </c>
      <c r="C315" s="84">
        <v>182941</v>
      </c>
      <c r="D315" s="84">
        <v>207825</v>
      </c>
      <c r="F315">
        <f t="shared" si="8"/>
        <v>2025</v>
      </c>
      <c r="G315" s="57">
        <f>_xlfn.XLOOKUP(F315,'Historical Metal Prices'!$L$4:$Z$4,'Historical Metal Prices'!$L$10:$Z$10)</f>
        <v>0</v>
      </c>
      <c r="H315" s="77">
        <f t="shared" si="9"/>
        <v>9191.89</v>
      </c>
    </row>
    <row r="316" spans="1:8" x14ac:dyDescent="0.2">
      <c r="A316" s="79">
        <v>45757</v>
      </c>
      <c r="B316" s="77">
        <v>9003.5400000000009</v>
      </c>
      <c r="C316" s="84">
        <v>225736</v>
      </c>
      <c r="D316" s="84">
        <v>209425</v>
      </c>
      <c r="F316">
        <f t="shared" si="8"/>
        <v>2025</v>
      </c>
      <c r="G316" s="57">
        <f>_xlfn.XLOOKUP(F316,'Historical Metal Prices'!$L$4:$Z$4,'Historical Metal Prices'!$L$10:$Z$10)</f>
        <v>0</v>
      </c>
      <c r="H316" s="77">
        <f t="shared" si="9"/>
        <v>9003.5400000000009</v>
      </c>
    </row>
    <row r="317" spans="1:8" x14ac:dyDescent="0.2">
      <c r="A317" s="79">
        <v>45756</v>
      </c>
      <c r="B317" s="77">
        <v>8571.3700000000008</v>
      </c>
      <c r="C317" s="84">
        <v>225736</v>
      </c>
      <c r="D317" s="84">
        <v>209425</v>
      </c>
      <c r="F317">
        <f t="shared" si="8"/>
        <v>2025</v>
      </c>
      <c r="G317" s="57">
        <f>_xlfn.XLOOKUP(F317,'Historical Metal Prices'!$L$4:$Z$4,'Historical Metal Prices'!$L$10:$Z$10)</f>
        <v>0</v>
      </c>
      <c r="H317" s="77">
        <f t="shared" si="9"/>
        <v>8571.3700000000008</v>
      </c>
    </row>
    <row r="318" spans="1:8" x14ac:dyDescent="0.2">
      <c r="A318" s="79">
        <v>45755</v>
      </c>
      <c r="B318" s="77">
        <v>8693.73</v>
      </c>
      <c r="C318" s="84">
        <v>225736</v>
      </c>
      <c r="D318" s="84">
        <v>213450</v>
      </c>
      <c r="F318">
        <f t="shared" si="8"/>
        <v>2025</v>
      </c>
      <c r="G318" s="57">
        <f>_xlfn.XLOOKUP(F318,'Historical Metal Prices'!$L$4:$Z$4,'Historical Metal Prices'!$L$10:$Z$10)</f>
        <v>0</v>
      </c>
      <c r="H318" s="77">
        <f t="shared" si="9"/>
        <v>8693.73</v>
      </c>
    </row>
    <row r="319" spans="1:8" x14ac:dyDescent="0.2">
      <c r="A319" s="79">
        <v>45754</v>
      </c>
      <c r="B319" s="77">
        <v>8717.08</v>
      </c>
      <c r="C319" s="84">
        <v>225736</v>
      </c>
      <c r="D319" s="84">
        <v>213450</v>
      </c>
      <c r="F319">
        <f t="shared" si="8"/>
        <v>2025</v>
      </c>
      <c r="G319" s="57">
        <f>_xlfn.XLOOKUP(F319,'Historical Metal Prices'!$L$4:$Z$4,'Historical Metal Prices'!$L$10:$Z$10)</f>
        <v>0</v>
      </c>
      <c r="H319" s="77">
        <f t="shared" si="9"/>
        <v>8717.08</v>
      </c>
    </row>
    <row r="320" spans="1:8" x14ac:dyDescent="0.2">
      <c r="A320" s="79">
        <v>45751</v>
      </c>
      <c r="B320" s="77">
        <v>8717.08</v>
      </c>
      <c r="C320" s="84">
        <v>225736</v>
      </c>
      <c r="D320" s="84">
        <v>210225</v>
      </c>
      <c r="F320">
        <f t="shared" si="8"/>
        <v>2025</v>
      </c>
      <c r="G320" s="57">
        <f>_xlfn.XLOOKUP(F320,'Historical Metal Prices'!$L$4:$Z$4,'Historical Metal Prices'!$L$10:$Z$10)</f>
        <v>0</v>
      </c>
      <c r="H320" s="77">
        <f t="shared" si="9"/>
        <v>8717.08</v>
      </c>
    </row>
    <row r="321" spans="1:8" x14ac:dyDescent="0.2">
      <c r="A321" s="79">
        <v>45750</v>
      </c>
      <c r="B321" s="77">
        <v>9653.73</v>
      </c>
      <c r="C321" s="84">
        <v>225736</v>
      </c>
      <c r="D321" s="84">
        <v>210450</v>
      </c>
      <c r="F321">
        <f t="shared" si="8"/>
        <v>2025</v>
      </c>
      <c r="G321" s="57">
        <f>_xlfn.XLOOKUP(F321,'Historical Metal Prices'!$L$4:$Z$4,'Historical Metal Prices'!$L$10:$Z$10)</f>
        <v>0</v>
      </c>
      <c r="H321" s="77">
        <f t="shared" si="9"/>
        <v>9653.73</v>
      </c>
    </row>
    <row r="322" spans="1:8" x14ac:dyDescent="0.2">
      <c r="A322" s="79">
        <v>45749</v>
      </c>
      <c r="B322" s="77">
        <v>9650.69</v>
      </c>
      <c r="C322" s="84">
        <v>235296</v>
      </c>
      <c r="D322" s="84">
        <v>210450</v>
      </c>
      <c r="F322">
        <f t="shared" si="8"/>
        <v>2025</v>
      </c>
      <c r="G322" s="57">
        <f>_xlfn.XLOOKUP(F322,'Historical Metal Prices'!$L$4:$Z$4,'Historical Metal Prices'!$L$10:$Z$10)</f>
        <v>0</v>
      </c>
      <c r="H322" s="77">
        <f t="shared" si="9"/>
        <v>9650.69</v>
      </c>
    </row>
    <row r="323" spans="1:8" x14ac:dyDescent="0.2">
      <c r="A323" s="79">
        <v>45748</v>
      </c>
      <c r="B323" s="77">
        <v>9650.69</v>
      </c>
      <c r="C323" s="84">
        <v>235296</v>
      </c>
      <c r="D323" s="84">
        <v>213275</v>
      </c>
      <c r="F323">
        <f t="shared" si="8"/>
        <v>2025</v>
      </c>
      <c r="G323" s="57">
        <f>_xlfn.XLOOKUP(F323,'Historical Metal Prices'!$L$4:$Z$4,'Historical Metal Prices'!$L$10:$Z$10)</f>
        <v>0</v>
      </c>
      <c r="H323" s="77">
        <f t="shared" si="9"/>
        <v>9650.69</v>
      </c>
    </row>
    <row r="324" spans="1:8" x14ac:dyDescent="0.2">
      <c r="A324" s="79">
        <v>45747</v>
      </c>
      <c r="B324" s="77">
        <v>9749.69</v>
      </c>
      <c r="C324" s="84">
        <v>235296</v>
      </c>
      <c r="D324" s="84">
        <v>213275</v>
      </c>
      <c r="F324">
        <f t="shared" si="8"/>
        <v>2025</v>
      </c>
      <c r="G324" s="57">
        <f>_xlfn.XLOOKUP(F324,'Historical Metal Prices'!$L$4:$Z$4,'Historical Metal Prices'!$L$10:$Z$10)</f>
        <v>0</v>
      </c>
      <c r="H324" s="77">
        <f t="shared" si="9"/>
        <v>9749.69</v>
      </c>
    </row>
    <row r="325" spans="1:8" x14ac:dyDescent="0.2">
      <c r="A325" s="79">
        <v>45744</v>
      </c>
      <c r="B325" s="77">
        <v>9749.69</v>
      </c>
      <c r="C325" s="84">
        <v>235296</v>
      </c>
      <c r="D325" s="84">
        <v>212925</v>
      </c>
      <c r="F325">
        <f t="shared" si="8"/>
        <v>2025</v>
      </c>
      <c r="G325" s="57">
        <f>_xlfn.XLOOKUP(F325,'Historical Metal Prices'!$L$4:$Z$4,'Historical Metal Prices'!$L$10:$Z$10)</f>
        <v>0</v>
      </c>
      <c r="H325" s="77">
        <f t="shared" si="9"/>
        <v>9749.69</v>
      </c>
    </row>
    <row r="326" spans="1:8" x14ac:dyDescent="0.2">
      <c r="A326" s="79">
        <v>45743</v>
      </c>
      <c r="B326" s="77">
        <v>9800.17</v>
      </c>
      <c r="C326" s="84">
        <v>256328</v>
      </c>
      <c r="D326" s="84">
        <v>212925</v>
      </c>
      <c r="F326">
        <f t="shared" si="8"/>
        <v>2025</v>
      </c>
      <c r="G326" s="57">
        <f>_xlfn.XLOOKUP(F326,'Historical Metal Prices'!$L$4:$Z$4,'Historical Metal Prices'!$L$10:$Z$10)</f>
        <v>0</v>
      </c>
      <c r="H326" s="77">
        <f t="shared" si="9"/>
        <v>9800.17</v>
      </c>
    </row>
    <row r="327" spans="1:8" x14ac:dyDescent="0.2">
      <c r="A327" s="79">
        <v>45742</v>
      </c>
      <c r="B327" s="77">
        <v>9883.2199999999993</v>
      </c>
      <c r="C327" s="84">
        <v>256328</v>
      </c>
      <c r="D327" s="84">
        <v>215275</v>
      </c>
      <c r="F327">
        <f t="shared" si="8"/>
        <v>2025</v>
      </c>
      <c r="G327" s="57">
        <f>_xlfn.XLOOKUP(F327,'Historical Metal Prices'!$L$4:$Z$4,'Historical Metal Prices'!$L$10:$Z$10)</f>
        <v>0</v>
      </c>
      <c r="H327" s="77">
        <f t="shared" si="9"/>
        <v>9883.2199999999993</v>
      </c>
    </row>
    <row r="328" spans="1:8" x14ac:dyDescent="0.2">
      <c r="A328" s="79">
        <v>45741</v>
      </c>
      <c r="B328" s="77">
        <v>10091.540000000001</v>
      </c>
      <c r="C328" s="84">
        <v>256328</v>
      </c>
      <c r="D328" s="84">
        <v>216750</v>
      </c>
      <c r="F328">
        <f t="shared" si="8"/>
        <v>2025</v>
      </c>
      <c r="G328" s="57">
        <f>_xlfn.XLOOKUP(F328,'Historical Metal Prices'!$L$4:$Z$4,'Historical Metal Prices'!$L$10:$Z$10)</f>
        <v>0</v>
      </c>
      <c r="H328" s="77">
        <f t="shared" si="9"/>
        <v>10091.540000000001</v>
      </c>
    </row>
    <row r="329" spans="1:8" x14ac:dyDescent="0.2">
      <c r="A329" s="79">
        <v>45740</v>
      </c>
      <c r="B329" s="77">
        <v>9916.4500000000007</v>
      </c>
      <c r="C329" s="84">
        <v>256328</v>
      </c>
      <c r="D329" s="84">
        <v>221775</v>
      </c>
      <c r="F329">
        <f t="shared" si="8"/>
        <v>2025</v>
      </c>
      <c r="G329" s="57">
        <f>_xlfn.XLOOKUP(F329,'Historical Metal Prices'!$L$4:$Z$4,'Historical Metal Prices'!$L$10:$Z$10)</f>
        <v>0</v>
      </c>
      <c r="H329" s="77">
        <f t="shared" si="9"/>
        <v>9916.4500000000007</v>
      </c>
    </row>
    <row r="330" spans="1:8" x14ac:dyDescent="0.2">
      <c r="A330" s="79">
        <v>45737</v>
      </c>
      <c r="B330" s="77">
        <v>9813.48</v>
      </c>
      <c r="C330" s="84">
        <v>256328</v>
      </c>
      <c r="D330" s="84">
        <v>224600</v>
      </c>
      <c r="F330">
        <f t="shared" si="8"/>
        <v>2025</v>
      </c>
      <c r="G330" s="57">
        <f>_xlfn.XLOOKUP(F330,'Historical Metal Prices'!$L$4:$Z$4,'Historical Metal Prices'!$L$10:$Z$10)</f>
        <v>0</v>
      </c>
      <c r="H330" s="77">
        <f t="shared" si="9"/>
        <v>9813.48</v>
      </c>
    </row>
    <row r="331" spans="1:8" x14ac:dyDescent="0.2">
      <c r="A331" s="79">
        <v>45736</v>
      </c>
      <c r="B331" s="77">
        <v>9885.36</v>
      </c>
      <c r="C331" s="84">
        <v>255472</v>
      </c>
      <c r="D331" s="84">
        <v>223275</v>
      </c>
      <c r="F331">
        <f t="shared" ref="F331:F394" si="10">YEAR(A331)</f>
        <v>2025</v>
      </c>
      <c r="G331" s="57">
        <f>_xlfn.XLOOKUP(F331,'Historical Metal Prices'!$L$4:$Z$4,'Historical Metal Prices'!$L$10:$Z$10)</f>
        <v>0</v>
      </c>
      <c r="H331" s="77">
        <f t="shared" ref="H331:H394" si="11">IFERROR(B331*(1+G331),H332)</f>
        <v>9885.36</v>
      </c>
    </row>
    <row r="332" spans="1:8" x14ac:dyDescent="0.2">
      <c r="A332" s="79">
        <v>45735</v>
      </c>
      <c r="B332" s="77">
        <v>9951.83</v>
      </c>
      <c r="C332" s="84">
        <v>255472</v>
      </c>
      <c r="D332" s="84">
        <v>223275</v>
      </c>
      <c r="F332">
        <f t="shared" si="10"/>
        <v>2025</v>
      </c>
      <c r="G332" s="57">
        <f>_xlfn.XLOOKUP(F332,'Historical Metal Prices'!$L$4:$Z$4,'Historical Metal Prices'!$L$10:$Z$10)</f>
        <v>0</v>
      </c>
      <c r="H332" s="77">
        <f t="shared" si="11"/>
        <v>9951.83</v>
      </c>
    </row>
    <row r="333" spans="1:8" x14ac:dyDescent="0.2">
      <c r="A333" s="79">
        <v>45734</v>
      </c>
      <c r="B333" s="77">
        <v>9852.83</v>
      </c>
      <c r="C333" s="84">
        <v>255472</v>
      </c>
      <c r="D333" s="84">
        <v>225175</v>
      </c>
      <c r="F333">
        <f t="shared" si="10"/>
        <v>2025</v>
      </c>
      <c r="G333" s="57">
        <f>_xlfn.XLOOKUP(F333,'Historical Metal Prices'!$L$4:$Z$4,'Historical Metal Prices'!$L$10:$Z$10)</f>
        <v>0</v>
      </c>
      <c r="H333" s="77">
        <f t="shared" si="11"/>
        <v>9852.83</v>
      </c>
    </row>
    <row r="334" spans="1:8" x14ac:dyDescent="0.2">
      <c r="A334" s="79">
        <v>45733</v>
      </c>
      <c r="B334" s="77">
        <v>9799.2800000000007</v>
      </c>
      <c r="C334" s="84">
        <v>255472</v>
      </c>
      <c r="D334" s="84">
        <v>227700</v>
      </c>
      <c r="F334">
        <f t="shared" si="10"/>
        <v>2025</v>
      </c>
      <c r="G334" s="57">
        <f>_xlfn.XLOOKUP(F334,'Historical Metal Prices'!$L$4:$Z$4,'Historical Metal Prices'!$L$10:$Z$10)</f>
        <v>0</v>
      </c>
      <c r="H334" s="77">
        <f t="shared" si="11"/>
        <v>9799.2800000000007</v>
      </c>
    </row>
    <row r="335" spans="1:8" x14ac:dyDescent="0.2">
      <c r="A335" s="79">
        <v>45730</v>
      </c>
      <c r="B335" s="77">
        <v>9731.86</v>
      </c>
      <c r="C335" s="84">
        <v>255472</v>
      </c>
      <c r="D335" s="84">
        <v>230975</v>
      </c>
      <c r="F335">
        <f t="shared" si="10"/>
        <v>2025</v>
      </c>
      <c r="G335" s="57">
        <f>_xlfn.XLOOKUP(F335,'Historical Metal Prices'!$L$4:$Z$4,'Historical Metal Prices'!$L$10:$Z$10)</f>
        <v>0</v>
      </c>
      <c r="H335" s="77">
        <f t="shared" si="11"/>
        <v>9731.86</v>
      </c>
    </row>
    <row r="336" spans="1:8" x14ac:dyDescent="0.2">
      <c r="A336" s="79">
        <v>45729</v>
      </c>
      <c r="B336" s="77">
        <v>9751.09</v>
      </c>
      <c r="C336" s="84">
        <v>267376</v>
      </c>
      <c r="D336" s="84">
        <v>233750</v>
      </c>
      <c r="F336">
        <f t="shared" si="10"/>
        <v>2025</v>
      </c>
      <c r="G336" s="57">
        <f>_xlfn.XLOOKUP(F336,'Historical Metal Prices'!$L$4:$Z$4,'Historical Metal Prices'!$L$10:$Z$10)</f>
        <v>0</v>
      </c>
      <c r="H336" s="77">
        <f t="shared" si="11"/>
        <v>9751.09</v>
      </c>
    </row>
    <row r="337" spans="1:8" x14ac:dyDescent="0.2">
      <c r="A337" s="79">
        <v>45728</v>
      </c>
      <c r="B337" s="77">
        <v>9639.18</v>
      </c>
      <c r="C337" s="84">
        <v>267376</v>
      </c>
      <c r="D337" s="84">
        <v>237200</v>
      </c>
      <c r="F337">
        <f t="shared" si="10"/>
        <v>2025</v>
      </c>
      <c r="G337" s="57">
        <f>_xlfn.XLOOKUP(F337,'Historical Metal Prices'!$L$4:$Z$4,'Historical Metal Prices'!$L$10:$Z$10)</f>
        <v>0</v>
      </c>
      <c r="H337" s="77">
        <f t="shared" si="11"/>
        <v>9639.18</v>
      </c>
    </row>
    <row r="338" spans="1:8" x14ac:dyDescent="0.2">
      <c r="A338" s="79">
        <v>45727</v>
      </c>
      <c r="B338" s="77">
        <v>9639.18</v>
      </c>
      <c r="C338" s="84">
        <v>267376</v>
      </c>
      <c r="D338" s="84">
        <v>240325</v>
      </c>
      <c r="F338">
        <f t="shared" si="10"/>
        <v>2025</v>
      </c>
      <c r="G338" s="57">
        <f>_xlfn.XLOOKUP(F338,'Historical Metal Prices'!$L$4:$Z$4,'Historical Metal Prices'!$L$10:$Z$10)</f>
        <v>0</v>
      </c>
      <c r="H338" s="77">
        <f t="shared" si="11"/>
        <v>9639.18</v>
      </c>
    </row>
    <row r="339" spans="1:8" x14ac:dyDescent="0.2">
      <c r="A339" s="79">
        <v>45726</v>
      </c>
      <c r="B339" s="77">
        <v>9510.0400000000009</v>
      </c>
      <c r="C339" s="84">
        <v>267376</v>
      </c>
      <c r="D339" s="84">
        <v>244175</v>
      </c>
      <c r="F339">
        <f t="shared" si="10"/>
        <v>2025</v>
      </c>
      <c r="G339" s="57">
        <f>_xlfn.XLOOKUP(F339,'Historical Metal Prices'!$L$4:$Z$4,'Historical Metal Prices'!$L$10:$Z$10)</f>
        <v>0</v>
      </c>
      <c r="H339" s="77">
        <f t="shared" si="11"/>
        <v>9510.0400000000009</v>
      </c>
    </row>
    <row r="340" spans="1:8" x14ac:dyDescent="0.2">
      <c r="A340" s="79">
        <v>45723</v>
      </c>
      <c r="B340" s="77">
        <v>9608.6299999999992</v>
      </c>
      <c r="C340" s="84">
        <v>267376</v>
      </c>
      <c r="D340" s="84">
        <v>257325</v>
      </c>
      <c r="F340">
        <f t="shared" si="10"/>
        <v>2025</v>
      </c>
      <c r="G340" s="57">
        <f>_xlfn.XLOOKUP(F340,'Historical Metal Prices'!$L$4:$Z$4,'Historical Metal Prices'!$L$10:$Z$10)</f>
        <v>0</v>
      </c>
      <c r="H340" s="77">
        <f t="shared" si="11"/>
        <v>9608.6299999999992</v>
      </c>
    </row>
    <row r="341" spans="1:8" x14ac:dyDescent="0.2">
      <c r="A341" s="79">
        <v>45722</v>
      </c>
      <c r="B341" s="77">
        <v>9747.77</v>
      </c>
      <c r="C341" s="84">
        <v>268337</v>
      </c>
      <c r="D341" s="84">
        <v>257325</v>
      </c>
      <c r="F341">
        <f t="shared" si="10"/>
        <v>2025</v>
      </c>
      <c r="G341" s="57">
        <f>_xlfn.XLOOKUP(F341,'Historical Metal Prices'!$L$4:$Z$4,'Historical Metal Prices'!$L$10:$Z$10)</f>
        <v>0</v>
      </c>
      <c r="H341" s="77">
        <f t="shared" si="11"/>
        <v>9747.77</v>
      </c>
    </row>
    <row r="342" spans="1:8" x14ac:dyDescent="0.2">
      <c r="A342" s="79">
        <v>45721</v>
      </c>
      <c r="B342" s="77">
        <v>9586.92</v>
      </c>
      <c r="C342" s="84">
        <v>268337</v>
      </c>
      <c r="D342" s="84">
        <v>259175</v>
      </c>
      <c r="F342">
        <f t="shared" si="10"/>
        <v>2025</v>
      </c>
      <c r="G342" s="57">
        <f>_xlfn.XLOOKUP(F342,'Historical Metal Prices'!$L$4:$Z$4,'Historical Metal Prices'!$L$10:$Z$10)</f>
        <v>0</v>
      </c>
      <c r="H342" s="77">
        <f t="shared" si="11"/>
        <v>9586.92</v>
      </c>
    </row>
    <row r="343" spans="1:8" x14ac:dyDescent="0.2">
      <c r="A343" s="79">
        <v>45720</v>
      </c>
      <c r="B343" s="77">
        <v>9328.39</v>
      </c>
      <c r="C343" s="84">
        <v>268337</v>
      </c>
      <c r="D343" s="84">
        <v>260150</v>
      </c>
      <c r="F343">
        <f t="shared" si="10"/>
        <v>2025</v>
      </c>
      <c r="G343" s="57">
        <f>_xlfn.XLOOKUP(F343,'Historical Metal Prices'!$L$4:$Z$4,'Historical Metal Prices'!$L$10:$Z$10)</f>
        <v>0</v>
      </c>
      <c r="H343" s="77">
        <f t="shared" si="11"/>
        <v>9328.39</v>
      </c>
    </row>
    <row r="344" spans="1:8" x14ac:dyDescent="0.2">
      <c r="A344" s="79">
        <v>45719</v>
      </c>
      <c r="B344" s="77">
        <v>9394.2800000000007</v>
      </c>
      <c r="C344" s="84">
        <v>268337</v>
      </c>
      <c r="D344" s="84">
        <v>261050</v>
      </c>
      <c r="F344">
        <f t="shared" si="10"/>
        <v>2025</v>
      </c>
      <c r="G344" s="57">
        <f>_xlfn.XLOOKUP(F344,'Historical Metal Prices'!$L$4:$Z$4,'Historical Metal Prices'!$L$10:$Z$10)</f>
        <v>0</v>
      </c>
      <c r="H344" s="77">
        <f t="shared" si="11"/>
        <v>9394.2800000000007</v>
      </c>
    </row>
    <row r="345" spans="1:8" x14ac:dyDescent="0.2">
      <c r="A345" s="79">
        <v>45716</v>
      </c>
      <c r="B345" s="77">
        <v>9338.06</v>
      </c>
      <c r="C345" s="84">
        <v>268337</v>
      </c>
      <c r="D345" s="84">
        <v>261050</v>
      </c>
      <c r="F345">
        <f t="shared" si="10"/>
        <v>2025</v>
      </c>
      <c r="G345" s="57">
        <f>_xlfn.XLOOKUP(F345,'Historical Metal Prices'!$L$4:$Z$4,'Historical Metal Prices'!$L$10:$Z$10)</f>
        <v>0</v>
      </c>
      <c r="H345" s="77">
        <f t="shared" si="11"/>
        <v>9338.06</v>
      </c>
    </row>
    <row r="346" spans="1:8" x14ac:dyDescent="0.2">
      <c r="A346" s="79">
        <v>45715</v>
      </c>
      <c r="B346" s="77">
        <v>9381.31</v>
      </c>
      <c r="C346" s="84">
        <v>260091</v>
      </c>
      <c r="D346" s="84">
        <v>262075</v>
      </c>
      <c r="F346">
        <f t="shared" si="10"/>
        <v>2025</v>
      </c>
      <c r="G346" s="57">
        <f>_xlfn.XLOOKUP(F346,'Historical Metal Prices'!$L$4:$Z$4,'Historical Metal Prices'!$L$10:$Z$10)</f>
        <v>0</v>
      </c>
      <c r="H346" s="77">
        <f t="shared" si="11"/>
        <v>9381.31</v>
      </c>
    </row>
    <row r="347" spans="1:8" x14ac:dyDescent="0.2">
      <c r="A347" s="79">
        <v>45714</v>
      </c>
      <c r="B347" s="77">
        <v>9448.27</v>
      </c>
      <c r="C347" s="84">
        <v>260091</v>
      </c>
      <c r="D347" s="84">
        <v>263650</v>
      </c>
      <c r="F347">
        <f t="shared" si="10"/>
        <v>2025</v>
      </c>
      <c r="G347" s="57">
        <f>_xlfn.XLOOKUP(F347,'Historical Metal Prices'!$L$4:$Z$4,'Historical Metal Prices'!$L$10:$Z$10)</f>
        <v>0</v>
      </c>
      <c r="H347" s="77">
        <f t="shared" si="11"/>
        <v>9448.27</v>
      </c>
    </row>
    <row r="348" spans="1:8" x14ac:dyDescent="0.2">
      <c r="A348" s="79">
        <v>45713</v>
      </c>
      <c r="B348" s="77">
        <v>9363.85</v>
      </c>
      <c r="C348" s="84">
        <v>260091</v>
      </c>
      <c r="D348" s="84">
        <v>265025</v>
      </c>
      <c r="F348">
        <f t="shared" si="10"/>
        <v>2025</v>
      </c>
      <c r="G348" s="57">
        <f>_xlfn.XLOOKUP(F348,'Historical Metal Prices'!$L$4:$Z$4,'Historical Metal Prices'!$L$10:$Z$10)</f>
        <v>0</v>
      </c>
      <c r="H348" s="77">
        <f t="shared" si="11"/>
        <v>9363.85</v>
      </c>
    </row>
    <row r="349" spans="1:8" x14ac:dyDescent="0.2">
      <c r="A349" s="79">
        <v>45712</v>
      </c>
      <c r="B349" s="77">
        <v>9489.49</v>
      </c>
      <c r="C349" s="84">
        <v>260091</v>
      </c>
      <c r="D349" s="84">
        <v>266700</v>
      </c>
      <c r="F349">
        <f t="shared" si="10"/>
        <v>2025</v>
      </c>
      <c r="G349" s="57">
        <f>_xlfn.XLOOKUP(F349,'Historical Metal Prices'!$L$4:$Z$4,'Historical Metal Prices'!$L$10:$Z$10)</f>
        <v>0</v>
      </c>
      <c r="H349" s="77">
        <f t="shared" si="11"/>
        <v>9489.49</v>
      </c>
    </row>
    <row r="350" spans="1:8" x14ac:dyDescent="0.2">
      <c r="A350" s="79">
        <v>45709</v>
      </c>
      <c r="B350" s="77">
        <v>9518.84</v>
      </c>
      <c r="C350" s="84">
        <v>260091</v>
      </c>
      <c r="D350" s="84">
        <v>267225</v>
      </c>
      <c r="F350">
        <f t="shared" si="10"/>
        <v>2025</v>
      </c>
      <c r="G350" s="57">
        <f>_xlfn.XLOOKUP(F350,'Historical Metal Prices'!$L$4:$Z$4,'Historical Metal Prices'!$L$10:$Z$10)</f>
        <v>0</v>
      </c>
      <c r="H350" s="77">
        <f t="shared" si="11"/>
        <v>9518.84</v>
      </c>
    </row>
    <row r="351" spans="1:8" x14ac:dyDescent="0.2">
      <c r="A351" s="79">
        <v>45708</v>
      </c>
      <c r="B351" s="77">
        <v>9532.1</v>
      </c>
      <c r="C351" s="84">
        <v>230281</v>
      </c>
      <c r="D351" s="84">
        <v>267750</v>
      </c>
      <c r="F351">
        <f t="shared" si="10"/>
        <v>2025</v>
      </c>
      <c r="G351" s="57">
        <f>_xlfn.XLOOKUP(F351,'Historical Metal Prices'!$L$4:$Z$4,'Historical Metal Prices'!$L$10:$Z$10)</f>
        <v>0</v>
      </c>
      <c r="H351" s="77">
        <f t="shared" si="11"/>
        <v>9532.1</v>
      </c>
    </row>
    <row r="352" spans="1:8" x14ac:dyDescent="0.2">
      <c r="A352" s="79">
        <v>45707</v>
      </c>
      <c r="B352" s="77">
        <v>9425.91</v>
      </c>
      <c r="C352" s="84">
        <v>230281</v>
      </c>
      <c r="D352" s="84">
        <v>268750</v>
      </c>
      <c r="F352">
        <f t="shared" si="10"/>
        <v>2025</v>
      </c>
      <c r="G352" s="57">
        <f>_xlfn.XLOOKUP(F352,'Historical Metal Prices'!$L$4:$Z$4,'Historical Metal Prices'!$L$10:$Z$10)</f>
        <v>0</v>
      </c>
      <c r="H352" s="77">
        <f t="shared" si="11"/>
        <v>9425.91</v>
      </c>
    </row>
    <row r="353" spans="1:8" x14ac:dyDescent="0.2">
      <c r="A353" s="79">
        <v>45706</v>
      </c>
      <c r="B353" s="77">
        <v>9401.15</v>
      </c>
      <c r="C353" s="84">
        <v>230281</v>
      </c>
      <c r="D353" s="84">
        <v>270900</v>
      </c>
      <c r="F353">
        <f t="shared" si="10"/>
        <v>2025</v>
      </c>
      <c r="G353" s="57">
        <f>_xlfn.XLOOKUP(F353,'Historical Metal Prices'!$L$4:$Z$4,'Historical Metal Prices'!$L$10:$Z$10)</f>
        <v>0</v>
      </c>
      <c r="H353" s="77">
        <f t="shared" si="11"/>
        <v>9401.15</v>
      </c>
    </row>
    <row r="354" spans="1:8" x14ac:dyDescent="0.2">
      <c r="A354" s="79">
        <v>45705</v>
      </c>
      <c r="B354" s="77">
        <v>9321</v>
      </c>
      <c r="C354" s="84">
        <v>230281</v>
      </c>
      <c r="D354" s="84">
        <v>263775</v>
      </c>
      <c r="F354">
        <f t="shared" si="10"/>
        <v>2025</v>
      </c>
      <c r="G354" s="57">
        <f>_xlfn.XLOOKUP(F354,'Historical Metal Prices'!$L$4:$Z$4,'Historical Metal Prices'!$L$10:$Z$10)</f>
        <v>0</v>
      </c>
      <c r="H354" s="77">
        <f t="shared" si="11"/>
        <v>9321</v>
      </c>
    </row>
    <row r="355" spans="1:8" x14ac:dyDescent="0.2">
      <c r="A355" s="79">
        <v>45702</v>
      </c>
      <c r="B355" s="77">
        <v>9490.43</v>
      </c>
      <c r="C355" s="84">
        <v>230281</v>
      </c>
      <c r="D355" s="84">
        <v>253975</v>
      </c>
      <c r="F355">
        <f t="shared" si="10"/>
        <v>2025</v>
      </c>
      <c r="G355" s="57">
        <f>_xlfn.XLOOKUP(F355,'Historical Metal Prices'!$L$4:$Z$4,'Historical Metal Prices'!$L$10:$Z$10)</f>
        <v>0</v>
      </c>
      <c r="H355" s="77">
        <f t="shared" si="11"/>
        <v>9490.43</v>
      </c>
    </row>
    <row r="356" spans="1:8" x14ac:dyDescent="0.2">
      <c r="A356" s="79">
        <v>45701</v>
      </c>
      <c r="B356" s="77">
        <v>9434.8799999999992</v>
      </c>
      <c r="C356" s="84">
        <v>184817</v>
      </c>
      <c r="D356" s="84">
        <v>255225</v>
      </c>
      <c r="F356">
        <f t="shared" si="10"/>
        <v>2025</v>
      </c>
      <c r="G356" s="57">
        <f>_xlfn.XLOOKUP(F356,'Historical Metal Prices'!$L$4:$Z$4,'Historical Metal Prices'!$L$10:$Z$10)</f>
        <v>0</v>
      </c>
      <c r="H356" s="77">
        <f t="shared" si="11"/>
        <v>9434.8799999999992</v>
      </c>
    </row>
    <row r="357" spans="1:8" x14ac:dyDescent="0.2">
      <c r="A357" s="79">
        <v>45700</v>
      </c>
      <c r="B357" s="77">
        <v>9344.2900000000009</v>
      </c>
      <c r="C357" s="84">
        <v>184817</v>
      </c>
      <c r="D357" s="84">
        <v>237925</v>
      </c>
      <c r="F357">
        <f t="shared" si="10"/>
        <v>2025</v>
      </c>
      <c r="G357" s="57">
        <f>_xlfn.XLOOKUP(F357,'Historical Metal Prices'!$L$4:$Z$4,'Historical Metal Prices'!$L$10:$Z$10)</f>
        <v>0</v>
      </c>
      <c r="H357" s="77">
        <f t="shared" si="11"/>
        <v>9344.2900000000009</v>
      </c>
    </row>
    <row r="358" spans="1:8" x14ac:dyDescent="0.2">
      <c r="A358" s="79">
        <v>45699</v>
      </c>
      <c r="B358" s="77">
        <v>9239.16</v>
      </c>
      <c r="C358" s="84">
        <v>184817</v>
      </c>
      <c r="D358" s="84">
        <v>241650</v>
      </c>
      <c r="F358">
        <f t="shared" si="10"/>
        <v>2025</v>
      </c>
      <c r="G358" s="57">
        <f>_xlfn.XLOOKUP(F358,'Historical Metal Prices'!$L$4:$Z$4,'Historical Metal Prices'!$L$10:$Z$10)</f>
        <v>0</v>
      </c>
      <c r="H358" s="77">
        <f t="shared" si="11"/>
        <v>9239.16</v>
      </c>
    </row>
    <row r="359" spans="1:8" x14ac:dyDescent="0.2">
      <c r="A359" s="79">
        <v>45698</v>
      </c>
      <c r="B359" s="77">
        <v>9330.01</v>
      </c>
      <c r="C359" s="84">
        <v>184817</v>
      </c>
      <c r="D359" s="84">
        <v>243300</v>
      </c>
      <c r="F359">
        <f t="shared" si="10"/>
        <v>2025</v>
      </c>
      <c r="G359" s="57">
        <f>_xlfn.XLOOKUP(F359,'Historical Metal Prices'!$L$4:$Z$4,'Historical Metal Prices'!$L$10:$Z$10)</f>
        <v>0</v>
      </c>
      <c r="H359" s="77">
        <f t="shared" si="11"/>
        <v>9330.01</v>
      </c>
    </row>
    <row r="360" spans="1:8" x14ac:dyDescent="0.2">
      <c r="A360" s="79">
        <v>45695</v>
      </c>
      <c r="B360" s="77">
        <v>9287.61</v>
      </c>
      <c r="C360" s="84">
        <v>184817</v>
      </c>
      <c r="D360" s="84">
        <v>245825</v>
      </c>
      <c r="F360">
        <f t="shared" si="10"/>
        <v>2025</v>
      </c>
      <c r="G360" s="57">
        <f>_xlfn.XLOOKUP(F360,'Historical Metal Prices'!$L$4:$Z$4,'Historical Metal Prices'!$L$10:$Z$10)</f>
        <v>0</v>
      </c>
      <c r="H360" s="77">
        <f t="shared" si="11"/>
        <v>9287.61</v>
      </c>
    </row>
    <row r="361" spans="1:8" x14ac:dyDescent="0.2">
      <c r="A361" s="79">
        <v>45694</v>
      </c>
      <c r="B361" s="77">
        <v>9155.36</v>
      </c>
      <c r="C361" s="84">
        <v>101838</v>
      </c>
      <c r="D361" s="84">
        <v>247625</v>
      </c>
      <c r="F361">
        <f t="shared" si="10"/>
        <v>2025</v>
      </c>
      <c r="G361" s="57">
        <f>_xlfn.XLOOKUP(F361,'Historical Metal Prices'!$L$4:$Z$4,'Historical Metal Prices'!$L$10:$Z$10)</f>
        <v>0</v>
      </c>
      <c r="H361" s="77">
        <f t="shared" si="11"/>
        <v>9155.36</v>
      </c>
    </row>
    <row r="362" spans="1:8" x14ac:dyDescent="0.2">
      <c r="A362" s="79">
        <v>45693</v>
      </c>
      <c r="B362" s="77">
        <v>9114.51</v>
      </c>
      <c r="C362" s="84">
        <v>101838</v>
      </c>
      <c r="D362" s="84">
        <v>249275</v>
      </c>
      <c r="F362">
        <f t="shared" si="10"/>
        <v>2025</v>
      </c>
      <c r="G362" s="57">
        <f>_xlfn.XLOOKUP(F362,'Historical Metal Prices'!$L$4:$Z$4,'Historical Metal Prices'!$L$10:$Z$10)</f>
        <v>0</v>
      </c>
      <c r="H362" s="77">
        <f t="shared" si="11"/>
        <v>9114.51</v>
      </c>
    </row>
    <row r="363" spans="1:8" x14ac:dyDescent="0.2">
      <c r="A363" s="79">
        <v>45692</v>
      </c>
      <c r="B363" s="77">
        <v>9024.7000000000007</v>
      </c>
      <c r="C363" s="84">
        <v>101838</v>
      </c>
      <c r="D363" s="84">
        <v>252325</v>
      </c>
      <c r="F363">
        <f t="shared" si="10"/>
        <v>2025</v>
      </c>
      <c r="G363" s="57">
        <f>_xlfn.XLOOKUP(F363,'Historical Metal Prices'!$L$4:$Z$4,'Historical Metal Prices'!$L$10:$Z$10)</f>
        <v>0</v>
      </c>
      <c r="H363" s="77">
        <f t="shared" si="11"/>
        <v>9024.7000000000007</v>
      </c>
    </row>
    <row r="364" spans="1:8" x14ac:dyDescent="0.2">
      <c r="A364" s="79">
        <v>45691</v>
      </c>
      <c r="B364" s="77">
        <v>8978.57</v>
      </c>
      <c r="C364" s="84">
        <v>101838</v>
      </c>
      <c r="D364" s="84">
        <v>254950</v>
      </c>
      <c r="F364">
        <f t="shared" si="10"/>
        <v>2025</v>
      </c>
      <c r="G364" s="57">
        <f>_xlfn.XLOOKUP(F364,'Historical Metal Prices'!$L$4:$Z$4,'Historical Metal Prices'!$L$10:$Z$10)</f>
        <v>0</v>
      </c>
      <c r="H364" s="77">
        <f t="shared" si="11"/>
        <v>8978.57</v>
      </c>
    </row>
    <row r="365" spans="1:8" x14ac:dyDescent="0.2">
      <c r="A365" s="79">
        <v>45688</v>
      </c>
      <c r="B365" s="77">
        <v>9008.68</v>
      </c>
      <c r="C365" s="84">
        <v>101838</v>
      </c>
      <c r="D365" s="84">
        <v>255125</v>
      </c>
      <c r="F365">
        <f t="shared" si="10"/>
        <v>2025</v>
      </c>
      <c r="G365" s="57">
        <f>_xlfn.XLOOKUP(F365,'Historical Metal Prices'!$L$4:$Z$4,'Historical Metal Prices'!$L$10:$Z$10)</f>
        <v>0</v>
      </c>
      <c r="H365" s="77">
        <f t="shared" si="11"/>
        <v>9008.68</v>
      </c>
    </row>
    <row r="366" spans="1:8" x14ac:dyDescent="0.2">
      <c r="A366" s="79">
        <v>45687</v>
      </c>
      <c r="B366" s="77">
        <v>9008.68</v>
      </c>
      <c r="C366" s="84">
        <v>101838</v>
      </c>
      <c r="D366" s="84">
        <v>256225</v>
      </c>
      <c r="F366">
        <f t="shared" si="10"/>
        <v>2025</v>
      </c>
      <c r="G366" s="57">
        <f>_xlfn.XLOOKUP(F366,'Historical Metal Prices'!$L$4:$Z$4,'Historical Metal Prices'!$L$10:$Z$10)</f>
        <v>0</v>
      </c>
      <c r="H366" s="77">
        <f t="shared" si="11"/>
        <v>9008.68</v>
      </c>
    </row>
    <row r="367" spans="1:8" x14ac:dyDescent="0.2">
      <c r="A367" s="79">
        <v>45686</v>
      </c>
      <c r="B367" s="77">
        <v>8861.31</v>
      </c>
      <c r="C367" s="84">
        <v>101838</v>
      </c>
      <c r="D367" s="84">
        <v>256275</v>
      </c>
      <c r="F367">
        <f t="shared" si="10"/>
        <v>2025</v>
      </c>
      <c r="G367" s="57">
        <f>_xlfn.XLOOKUP(F367,'Historical Metal Prices'!$L$4:$Z$4,'Historical Metal Prices'!$L$10:$Z$10)</f>
        <v>0</v>
      </c>
      <c r="H367" s="77">
        <f t="shared" si="11"/>
        <v>8861.31</v>
      </c>
    </row>
    <row r="368" spans="1:8" x14ac:dyDescent="0.2">
      <c r="A368" s="79">
        <v>45685</v>
      </c>
      <c r="B368" s="77">
        <v>8861.31</v>
      </c>
      <c r="C368" s="84">
        <v>101838</v>
      </c>
      <c r="D368" s="84">
        <v>255825</v>
      </c>
      <c r="F368">
        <f t="shared" si="10"/>
        <v>2025</v>
      </c>
      <c r="G368" s="57">
        <f>_xlfn.XLOOKUP(F368,'Historical Metal Prices'!$L$4:$Z$4,'Historical Metal Prices'!$L$10:$Z$10)</f>
        <v>0</v>
      </c>
      <c r="H368" s="77">
        <f t="shared" si="11"/>
        <v>8861.31</v>
      </c>
    </row>
    <row r="369" spans="1:8" x14ac:dyDescent="0.2">
      <c r="A369" s="79">
        <v>45684</v>
      </c>
      <c r="B369" s="77">
        <v>8972.06</v>
      </c>
      <c r="C369" s="84">
        <v>101838</v>
      </c>
      <c r="D369" s="84">
        <v>255825</v>
      </c>
      <c r="F369">
        <f t="shared" si="10"/>
        <v>2025</v>
      </c>
      <c r="G369" s="57">
        <f>_xlfn.XLOOKUP(F369,'Historical Metal Prices'!$L$4:$Z$4,'Historical Metal Prices'!$L$10:$Z$10)</f>
        <v>0</v>
      </c>
      <c r="H369" s="77">
        <f t="shared" si="11"/>
        <v>8972.06</v>
      </c>
    </row>
    <row r="370" spans="1:8" x14ac:dyDescent="0.2">
      <c r="A370" s="79">
        <v>45681</v>
      </c>
      <c r="B370" s="77">
        <v>9156.25</v>
      </c>
      <c r="C370" s="84">
        <v>98049</v>
      </c>
      <c r="D370" s="84">
        <v>255825</v>
      </c>
      <c r="F370">
        <f t="shared" si="10"/>
        <v>2025</v>
      </c>
      <c r="G370" s="57">
        <f>_xlfn.XLOOKUP(F370,'Historical Metal Prices'!$L$4:$Z$4,'Historical Metal Prices'!$L$10:$Z$10)</f>
        <v>0</v>
      </c>
      <c r="H370" s="77">
        <f t="shared" si="11"/>
        <v>9156.25</v>
      </c>
    </row>
    <row r="371" spans="1:8" x14ac:dyDescent="0.2">
      <c r="A371" s="79">
        <v>45680</v>
      </c>
      <c r="B371" s="77">
        <v>9117.75</v>
      </c>
      <c r="C371" s="84">
        <v>88796</v>
      </c>
      <c r="D371" s="84">
        <v>257625</v>
      </c>
      <c r="F371">
        <f t="shared" si="10"/>
        <v>2025</v>
      </c>
      <c r="G371" s="57">
        <f>_xlfn.XLOOKUP(F371,'Historical Metal Prices'!$L$4:$Z$4,'Historical Metal Prices'!$L$10:$Z$10)</f>
        <v>0</v>
      </c>
      <c r="H371" s="77">
        <f t="shared" si="11"/>
        <v>9117.75</v>
      </c>
    </row>
    <row r="372" spans="1:8" x14ac:dyDescent="0.2">
      <c r="A372" s="79">
        <v>45679</v>
      </c>
      <c r="B372" s="77">
        <v>9105.4500000000007</v>
      </c>
      <c r="C372" s="84">
        <v>88796</v>
      </c>
      <c r="D372" s="84">
        <v>259050</v>
      </c>
      <c r="F372">
        <f t="shared" si="10"/>
        <v>2025</v>
      </c>
      <c r="G372" s="57">
        <f>_xlfn.XLOOKUP(F372,'Historical Metal Prices'!$L$4:$Z$4,'Historical Metal Prices'!$L$10:$Z$10)</f>
        <v>0</v>
      </c>
      <c r="H372" s="77">
        <f t="shared" si="11"/>
        <v>9105.4500000000007</v>
      </c>
    </row>
    <row r="373" spans="1:8" x14ac:dyDescent="0.2">
      <c r="A373" s="79">
        <v>45678</v>
      </c>
      <c r="B373" s="77">
        <v>9168.8799999999992</v>
      </c>
      <c r="C373" s="84">
        <v>88796</v>
      </c>
      <c r="D373" s="84">
        <v>260400</v>
      </c>
      <c r="F373">
        <f t="shared" si="10"/>
        <v>2025</v>
      </c>
      <c r="G373" s="57">
        <f>_xlfn.XLOOKUP(F373,'Historical Metal Prices'!$L$4:$Z$4,'Historical Metal Prices'!$L$10:$Z$10)</f>
        <v>0</v>
      </c>
      <c r="H373" s="77">
        <f t="shared" si="11"/>
        <v>9168.8799999999992</v>
      </c>
    </row>
    <row r="374" spans="1:8" x14ac:dyDescent="0.2">
      <c r="A374" s="79">
        <v>45677</v>
      </c>
      <c r="B374" s="77">
        <v>9163.02</v>
      </c>
      <c r="C374" s="84">
        <v>88796</v>
      </c>
      <c r="D374" s="84">
        <v>260525</v>
      </c>
      <c r="F374">
        <f t="shared" si="10"/>
        <v>2025</v>
      </c>
      <c r="G374" s="57">
        <f>_xlfn.XLOOKUP(F374,'Historical Metal Prices'!$L$4:$Z$4,'Historical Metal Prices'!$L$10:$Z$10)</f>
        <v>0</v>
      </c>
      <c r="H374" s="77">
        <f t="shared" si="11"/>
        <v>9163.02</v>
      </c>
    </row>
    <row r="375" spans="1:8" x14ac:dyDescent="0.2">
      <c r="A375" s="79">
        <v>45674</v>
      </c>
      <c r="B375" s="77">
        <v>9081.89</v>
      </c>
      <c r="C375" s="84">
        <v>88796</v>
      </c>
      <c r="D375" s="84">
        <v>260150</v>
      </c>
      <c r="F375">
        <f t="shared" si="10"/>
        <v>2025</v>
      </c>
      <c r="G375" s="57">
        <f>_xlfn.XLOOKUP(F375,'Historical Metal Prices'!$L$4:$Z$4,'Historical Metal Prices'!$L$10:$Z$10)</f>
        <v>0</v>
      </c>
      <c r="H375" s="77">
        <f t="shared" si="11"/>
        <v>9081.89</v>
      </c>
    </row>
    <row r="376" spans="1:8" x14ac:dyDescent="0.2">
      <c r="A376" s="79">
        <v>45673</v>
      </c>
      <c r="B376" s="77">
        <v>9123.09</v>
      </c>
      <c r="C376" s="84">
        <v>78678</v>
      </c>
      <c r="D376" s="84">
        <v>260075</v>
      </c>
      <c r="F376">
        <f t="shared" si="10"/>
        <v>2025</v>
      </c>
      <c r="G376" s="57">
        <f>_xlfn.XLOOKUP(F376,'Historical Metal Prices'!$L$4:$Z$4,'Historical Metal Prices'!$L$10:$Z$10)</f>
        <v>0</v>
      </c>
      <c r="H376" s="77">
        <f t="shared" si="11"/>
        <v>9123.09</v>
      </c>
    </row>
    <row r="377" spans="1:8" x14ac:dyDescent="0.2">
      <c r="A377" s="79">
        <v>45672</v>
      </c>
      <c r="B377" s="77">
        <v>9053.3799999999992</v>
      </c>
      <c r="C377" s="84">
        <v>78678</v>
      </c>
      <c r="D377" s="84">
        <v>260250</v>
      </c>
      <c r="F377">
        <f t="shared" si="10"/>
        <v>2025</v>
      </c>
      <c r="G377" s="57">
        <f>_xlfn.XLOOKUP(F377,'Historical Metal Prices'!$L$4:$Z$4,'Historical Metal Prices'!$L$10:$Z$10)</f>
        <v>0</v>
      </c>
      <c r="H377" s="77">
        <f t="shared" si="11"/>
        <v>9053.3799999999992</v>
      </c>
    </row>
    <row r="378" spans="1:8" x14ac:dyDescent="0.2">
      <c r="A378" s="79">
        <v>45671</v>
      </c>
      <c r="B378" s="77">
        <v>9033.7000000000007</v>
      </c>
      <c r="C378" s="84">
        <v>78678</v>
      </c>
      <c r="D378" s="84">
        <v>260750</v>
      </c>
      <c r="F378">
        <f t="shared" si="10"/>
        <v>2025</v>
      </c>
      <c r="G378" s="57">
        <f>_xlfn.XLOOKUP(F378,'Historical Metal Prices'!$L$4:$Z$4,'Historical Metal Prices'!$L$10:$Z$10)</f>
        <v>0</v>
      </c>
      <c r="H378" s="77">
        <f t="shared" si="11"/>
        <v>9033.7000000000007</v>
      </c>
    </row>
    <row r="379" spans="1:8" x14ac:dyDescent="0.2">
      <c r="A379" s="79">
        <v>45670</v>
      </c>
      <c r="B379" s="77">
        <v>8978.84</v>
      </c>
      <c r="C379" s="84">
        <v>78678</v>
      </c>
      <c r="D379" s="84">
        <v>261900</v>
      </c>
      <c r="F379">
        <f t="shared" si="10"/>
        <v>2025</v>
      </c>
      <c r="G379" s="57">
        <f>_xlfn.XLOOKUP(F379,'Historical Metal Prices'!$L$4:$Z$4,'Historical Metal Prices'!$L$10:$Z$10)</f>
        <v>0</v>
      </c>
      <c r="H379" s="77">
        <f t="shared" si="11"/>
        <v>8978.84</v>
      </c>
    </row>
    <row r="380" spans="1:8" x14ac:dyDescent="0.2">
      <c r="A380" s="79">
        <v>45667</v>
      </c>
      <c r="B380" s="77">
        <v>8991.86</v>
      </c>
      <c r="C380" s="84">
        <v>78678</v>
      </c>
      <c r="D380" s="84">
        <v>263450</v>
      </c>
      <c r="F380">
        <f t="shared" si="10"/>
        <v>2025</v>
      </c>
      <c r="G380" s="57">
        <f>_xlfn.XLOOKUP(F380,'Historical Metal Prices'!$L$4:$Z$4,'Historical Metal Prices'!$L$10:$Z$10)</f>
        <v>0</v>
      </c>
      <c r="H380" s="77">
        <f t="shared" si="11"/>
        <v>8991.86</v>
      </c>
    </row>
    <row r="381" spans="1:8" x14ac:dyDescent="0.2">
      <c r="A381" s="79">
        <v>45666</v>
      </c>
      <c r="B381" s="77">
        <v>8971.57</v>
      </c>
      <c r="C381" s="84">
        <v>83174</v>
      </c>
      <c r="D381" s="84">
        <v>264425</v>
      </c>
      <c r="F381">
        <f t="shared" si="10"/>
        <v>2025</v>
      </c>
      <c r="G381" s="57">
        <f>_xlfn.XLOOKUP(F381,'Historical Metal Prices'!$L$4:$Z$4,'Historical Metal Prices'!$L$10:$Z$10)</f>
        <v>0</v>
      </c>
      <c r="H381" s="77">
        <f t="shared" si="11"/>
        <v>8971.57</v>
      </c>
    </row>
    <row r="382" spans="1:8" x14ac:dyDescent="0.2">
      <c r="A382" s="79">
        <v>45665</v>
      </c>
      <c r="B382" s="77">
        <v>8917.34</v>
      </c>
      <c r="C382" s="84">
        <v>83174</v>
      </c>
      <c r="D382" s="84">
        <v>263950</v>
      </c>
      <c r="F382">
        <f t="shared" si="10"/>
        <v>2025</v>
      </c>
      <c r="G382" s="57">
        <f>_xlfn.XLOOKUP(F382,'Historical Metal Prices'!$L$4:$Z$4,'Historical Metal Prices'!$L$10:$Z$10)</f>
        <v>0</v>
      </c>
      <c r="H382" s="77">
        <f t="shared" si="11"/>
        <v>8917.34</v>
      </c>
    </row>
    <row r="383" spans="1:8" x14ac:dyDescent="0.2">
      <c r="A383" s="79">
        <v>45664</v>
      </c>
      <c r="B383" s="77">
        <v>8886.89</v>
      </c>
      <c r="C383" s="84">
        <v>83174</v>
      </c>
      <c r="D383" s="84">
        <v>265700</v>
      </c>
      <c r="F383">
        <f t="shared" si="10"/>
        <v>2025</v>
      </c>
      <c r="G383" s="57">
        <f>_xlfn.XLOOKUP(F383,'Historical Metal Prices'!$L$4:$Z$4,'Historical Metal Prices'!$L$10:$Z$10)</f>
        <v>0</v>
      </c>
      <c r="H383" s="77">
        <f t="shared" si="11"/>
        <v>8886.89</v>
      </c>
    </row>
    <row r="384" spans="1:8" x14ac:dyDescent="0.2">
      <c r="A384" s="79">
        <v>45663</v>
      </c>
      <c r="B384" s="77">
        <v>8887.1</v>
      </c>
      <c r="C384" s="84">
        <v>83174</v>
      </c>
      <c r="D384" s="84">
        <v>267150</v>
      </c>
      <c r="F384">
        <f t="shared" si="10"/>
        <v>2025</v>
      </c>
      <c r="G384" s="57">
        <f>_xlfn.XLOOKUP(F384,'Historical Metal Prices'!$L$4:$Z$4,'Historical Metal Prices'!$L$10:$Z$10)</f>
        <v>0</v>
      </c>
      <c r="H384" s="77">
        <f t="shared" si="11"/>
        <v>8887.1</v>
      </c>
    </row>
    <row r="385" spans="1:8" x14ac:dyDescent="0.2">
      <c r="A385" s="79">
        <v>45660</v>
      </c>
      <c r="B385" s="77">
        <v>8691.69</v>
      </c>
      <c r="C385" s="84">
        <v>83174</v>
      </c>
      <c r="D385" s="84">
        <v>268650</v>
      </c>
      <c r="F385">
        <f t="shared" si="10"/>
        <v>2025</v>
      </c>
      <c r="G385" s="57">
        <f>_xlfn.XLOOKUP(F385,'Historical Metal Prices'!$L$4:$Z$4,'Historical Metal Prices'!$L$10:$Z$10)</f>
        <v>0</v>
      </c>
      <c r="H385" s="77">
        <f t="shared" si="11"/>
        <v>8691.69</v>
      </c>
    </row>
    <row r="386" spans="1:8" x14ac:dyDescent="0.2">
      <c r="A386" s="79">
        <v>45659</v>
      </c>
      <c r="B386" s="77">
        <v>8691.69</v>
      </c>
      <c r="C386" s="84">
        <v>74172</v>
      </c>
      <c r="D386" s="84">
        <v>269800</v>
      </c>
      <c r="F386">
        <f t="shared" si="10"/>
        <v>2025</v>
      </c>
      <c r="G386" s="57">
        <f>_xlfn.XLOOKUP(F386,'Historical Metal Prices'!$L$4:$Z$4,'Historical Metal Prices'!$L$10:$Z$10)</f>
        <v>0</v>
      </c>
      <c r="H386" s="77">
        <f t="shared" si="11"/>
        <v>8691.69</v>
      </c>
    </row>
    <row r="387" spans="1:8" x14ac:dyDescent="0.2">
      <c r="A387" s="79">
        <v>45658</v>
      </c>
      <c r="B387" s="77">
        <v>8652.67</v>
      </c>
      <c r="C387" s="84">
        <v>74172</v>
      </c>
      <c r="D387" s="84">
        <v>271350</v>
      </c>
      <c r="F387">
        <f t="shared" si="10"/>
        <v>2025</v>
      </c>
      <c r="G387" s="57">
        <f>_xlfn.XLOOKUP(F387,'Historical Metal Prices'!$L$4:$Z$4,'Historical Metal Prices'!$L$10:$Z$10)</f>
        <v>0</v>
      </c>
      <c r="H387" s="77">
        <f t="shared" si="11"/>
        <v>8652.67</v>
      </c>
    </row>
    <row r="388" spans="1:8" x14ac:dyDescent="0.2">
      <c r="A388" s="79">
        <v>45657</v>
      </c>
      <c r="B388" s="77">
        <v>8652.67</v>
      </c>
      <c r="C388" s="84">
        <v>74172</v>
      </c>
      <c r="D388" s="84">
        <v>271400</v>
      </c>
      <c r="F388">
        <f t="shared" si="10"/>
        <v>2024</v>
      </c>
      <c r="G388" s="57">
        <f>_xlfn.XLOOKUP(F388,'Historical Metal Prices'!$L$4:$Z$4,'Historical Metal Prices'!$L$10:$Z$10)</f>
        <v>2.949525204852077E-2</v>
      </c>
      <c r="H388" s="77">
        <f t="shared" si="11"/>
        <v>8907.882682542675</v>
      </c>
    </row>
    <row r="389" spans="1:8" x14ac:dyDescent="0.2">
      <c r="A389" s="79">
        <v>45656</v>
      </c>
      <c r="B389" s="77">
        <v>8794.85</v>
      </c>
      <c r="C389" s="84">
        <v>74172</v>
      </c>
      <c r="D389" s="84">
        <v>271400</v>
      </c>
      <c r="F389">
        <f t="shared" si="10"/>
        <v>2024</v>
      </c>
      <c r="G389" s="57">
        <f>_xlfn.XLOOKUP(F389,'Historical Metal Prices'!$L$4:$Z$4,'Historical Metal Prices'!$L$10:$Z$10)</f>
        <v>2.949525204852077E-2</v>
      </c>
      <c r="H389" s="77">
        <f t="shared" si="11"/>
        <v>9054.2563174789339</v>
      </c>
    </row>
    <row r="390" spans="1:8" x14ac:dyDescent="0.2">
      <c r="A390" s="79">
        <v>45653</v>
      </c>
      <c r="B390" s="77">
        <v>8871.92</v>
      </c>
      <c r="C390" s="84">
        <v>74172</v>
      </c>
      <c r="D390" s="84">
        <v>271400</v>
      </c>
      <c r="F390">
        <f t="shared" si="10"/>
        <v>2024</v>
      </c>
      <c r="G390" s="57">
        <f>_xlfn.XLOOKUP(F390,'Historical Metal Prices'!$L$4:$Z$4,'Historical Metal Prices'!$L$10:$Z$10)</f>
        <v>2.949525204852077E-2</v>
      </c>
      <c r="H390" s="77">
        <f t="shared" si="11"/>
        <v>9133.5995165543118</v>
      </c>
    </row>
    <row r="391" spans="1:8" x14ac:dyDescent="0.2">
      <c r="A391" s="79">
        <v>45652</v>
      </c>
      <c r="B391" s="77">
        <v>8845.82</v>
      </c>
      <c r="C391" s="84">
        <v>70864</v>
      </c>
      <c r="D391" s="84">
        <v>272725</v>
      </c>
      <c r="F391">
        <f t="shared" si="10"/>
        <v>2024</v>
      </c>
      <c r="G391" s="57">
        <f>_xlfn.XLOOKUP(F391,'Historical Metal Prices'!$L$4:$Z$4,'Historical Metal Prices'!$L$10:$Z$10)</f>
        <v>2.949525204852077E-2</v>
      </c>
      <c r="H391" s="77">
        <f t="shared" si="11"/>
        <v>9106.7296904758459</v>
      </c>
    </row>
    <row r="392" spans="1:8" x14ac:dyDescent="0.2">
      <c r="A392" s="79">
        <v>45651</v>
      </c>
      <c r="B392" s="77">
        <v>8845.82</v>
      </c>
      <c r="C392" s="84">
        <v>70864</v>
      </c>
      <c r="D392" s="84">
        <v>272725</v>
      </c>
      <c r="F392">
        <f t="shared" si="10"/>
        <v>2024</v>
      </c>
      <c r="G392" s="57">
        <f>_xlfn.XLOOKUP(F392,'Historical Metal Prices'!$L$4:$Z$4,'Historical Metal Prices'!$L$10:$Z$10)</f>
        <v>2.949525204852077E-2</v>
      </c>
      <c r="H392" s="77">
        <f t="shared" si="11"/>
        <v>9106.7296904758459</v>
      </c>
    </row>
    <row r="393" spans="1:8" x14ac:dyDescent="0.2">
      <c r="A393" s="79">
        <v>45650</v>
      </c>
      <c r="B393" s="77">
        <v>8845.82</v>
      </c>
      <c r="C393" s="84">
        <v>70864</v>
      </c>
      <c r="D393" s="84">
        <v>272725</v>
      </c>
      <c r="F393">
        <f t="shared" si="10"/>
        <v>2024</v>
      </c>
      <c r="G393" s="57">
        <f>_xlfn.XLOOKUP(F393,'Historical Metal Prices'!$L$4:$Z$4,'Historical Metal Prices'!$L$10:$Z$10)</f>
        <v>2.949525204852077E-2</v>
      </c>
      <c r="H393" s="77">
        <f t="shared" si="11"/>
        <v>9106.7296904758459</v>
      </c>
    </row>
    <row r="394" spans="1:8" x14ac:dyDescent="0.2">
      <c r="A394" s="79">
        <v>45649</v>
      </c>
      <c r="B394" s="77">
        <v>8801.52</v>
      </c>
      <c r="C394" s="84">
        <v>70864</v>
      </c>
      <c r="D394" s="84">
        <v>272725</v>
      </c>
      <c r="F394">
        <f t="shared" si="10"/>
        <v>2024</v>
      </c>
      <c r="G394" s="57">
        <f>_xlfn.XLOOKUP(F394,'Historical Metal Prices'!$L$4:$Z$4,'Historical Metal Prices'!$L$10:$Z$10)</f>
        <v>2.949525204852077E-2</v>
      </c>
      <c r="H394" s="77">
        <f t="shared" si="11"/>
        <v>9061.1230508100962</v>
      </c>
    </row>
    <row r="395" spans="1:8" x14ac:dyDescent="0.2">
      <c r="A395" s="79">
        <v>45646</v>
      </c>
      <c r="B395" s="77">
        <v>8832.85</v>
      </c>
      <c r="C395" s="84">
        <v>70864</v>
      </c>
      <c r="D395" s="84">
        <v>272425</v>
      </c>
      <c r="F395">
        <f t="shared" ref="F395:F458" si="12">YEAR(A395)</f>
        <v>2024</v>
      </c>
      <c r="G395" s="57">
        <f>_xlfn.XLOOKUP(F395,'Historical Metal Prices'!$L$4:$Z$4,'Historical Metal Prices'!$L$10:$Z$10)</f>
        <v>2.949525204852077E-2</v>
      </c>
      <c r="H395" s="77">
        <f t="shared" ref="H395:H458" si="13">IFERROR(B395*(1+G395),H396)</f>
        <v>9093.3771370567774</v>
      </c>
    </row>
    <row r="396" spans="1:8" x14ac:dyDescent="0.2">
      <c r="A396" s="79">
        <v>45645</v>
      </c>
      <c r="B396" s="77">
        <v>8770.41</v>
      </c>
      <c r="C396" s="84">
        <v>84557</v>
      </c>
      <c r="D396" s="84">
        <v>272325</v>
      </c>
      <c r="F396">
        <f t="shared" si="12"/>
        <v>2024</v>
      </c>
      <c r="G396" s="57">
        <f>_xlfn.XLOOKUP(F396,'Historical Metal Prices'!$L$4:$Z$4,'Historical Metal Prices'!$L$10:$Z$10)</f>
        <v>2.949525204852077E-2</v>
      </c>
      <c r="H396" s="77">
        <f t="shared" si="13"/>
        <v>9029.0954535188666</v>
      </c>
    </row>
    <row r="397" spans="1:8" x14ac:dyDescent="0.2">
      <c r="A397" s="79">
        <v>45644</v>
      </c>
      <c r="B397" s="77">
        <v>8909.5400000000009</v>
      </c>
      <c r="C397" s="84">
        <v>84557</v>
      </c>
      <c r="D397" s="84">
        <v>272325</v>
      </c>
      <c r="F397">
        <f t="shared" si="12"/>
        <v>2024</v>
      </c>
      <c r="G397" s="57">
        <f>_xlfn.XLOOKUP(F397,'Historical Metal Prices'!$L$4:$Z$4,'Historical Metal Prices'!$L$10:$Z$10)</f>
        <v>2.949525204852077E-2</v>
      </c>
      <c r="H397" s="77">
        <f t="shared" si="13"/>
        <v>9172.3291279363784</v>
      </c>
    </row>
    <row r="398" spans="1:8" x14ac:dyDescent="0.2">
      <c r="A398" s="79">
        <v>45643</v>
      </c>
      <c r="B398" s="77">
        <v>8868.9699999999993</v>
      </c>
      <c r="C398" s="84">
        <v>84557</v>
      </c>
      <c r="D398" s="84">
        <v>272325</v>
      </c>
      <c r="F398">
        <f t="shared" si="12"/>
        <v>2024</v>
      </c>
      <c r="G398" s="57">
        <f>_xlfn.XLOOKUP(F398,'Historical Metal Prices'!$L$4:$Z$4,'Historical Metal Prices'!$L$10:$Z$10)</f>
        <v>2.949525204852077E-2</v>
      </c>
      <c r="H398" s="77">
        <f t="shared" si="13"/>
        <v>9130.5625055607688</v>
      </c>
    </row>
    <row r="399" spans="1:8" x14ac:dyDescent="0.2">
      <c r="A399" s="79">
        <v>45642</v>
      </c>
      <c r="B399" s="77">
        <v>8942.4699999999993</v>
      </c>
      <c r="C399" s="84">
        <v>84557</v>
      </c>
      <c r="D399" s="84">
        <v>272450</v>
      </c>
      <c r="F399">
        <f t="shared" si="12"/>
        <v>2024</v>
      </c>
      <c r="G399" s="57">
        <f>_xlfn.XLOOKUP(F399,'Historical Metal Prices'!$L$4:$Z$4,'Historical Metal Prices'!$L$10:$Z$10)</f>
        <v>2.949525204852077E-2</v>
      </c>
      <c r="H399" s="77">
        <f t="shared" si="13"/>
        <v>9206.2304065863354</v>
      </c>
    </row>
    <row r="400" spans="1:8" x14ac:dyDescent="0.2">
      <c r="A400" s="79">
        <v>45639</v>
      </c>
      <c r="B400" s="77">
        <v>8972.6200000000008</v>
      </c>
      <c r="C400" s="84">
        <v>84557</v>
      </c>
      <c r="D400" s="84">
        <v>272625</v>
      </c>
      <c r="F400">
        <f t="shared" si="12"/>
        <v>2024</v>
      </c>
      <c r="G400" s="57">
        <f>_xlfn.XLOOKUP(F400,'Historical Metal Prices'!$L$4:$Z$4,'Historical Metal Prices'!$L$10:$Z$10)</f>
        <v>2.949525204852077E-2</v>
      </c>
      <c r="H400" s="77">
        <f t="shared" si="13"/>
        <v>9237.2696884355992</v>
      </c>
    </row>
    <row r="401" spans="1:8" x14ac:dyDescent="0.2">
      <c r="A401" s="79">
        <v>45638</v>
      </c>
      <c r="B401" s="77">
        <v>9074.07</v>
      </c>
      <c r="C401" s="84">
        <v>97756</v>
      </c>
      <c r="D401" s="84">
        <v>272825</v>
      </c>
      <c r="F401">
        <f t="shared" si="12"/>
        <v>2024</v>
      </c>
      <c r="G401" s="57">
        <f>_xlfn.XLOOKUP(F401,'Historical Metal Prices'!$L$4:$Z$4,'Historical Metal Prices'!$L$10:$Z$10)</f>
        <v>2.949525204852077E-2</v>
      </c>
      <c r="H401" s="77">
        <f t="shared" si="13"/>
        <v>9341.7119817559214</v>
      </c>
    </row>
    <row r="402" spans="1:8" x14ac:dyDescent="0.2">
      <c r="A402" s="79">
        <v>45637</v>
      </c>
      <c r="B402" s="77">
        <v>9074.07</v>
      </c>
      <c r="C402" s="84">
        <v>97756</v>
      </c>
      <c r="D402" s="84">
        <v>268425</v>
      </c>
      <c r="F402">
        <f t="shared" si="12"/>
        <v>2024</v>
      </c>
      <c r="G402" s="57">
        <f>_xlfn.XLOOKUP(F402,'Historical Metal Prices'!$L$4:$Z$4,'Historical Metal Prices'!$L$10:$Z$10)</f>
        <v>2.949525204852077E-2</v>
      </c>
      <c r="H402" s="77">
        <f t="shared" si="13"/>
        <v>9341.7119817559214</v>
      </c>
    </row>
    <row r="403" spans="1:8" x14ac:dyDescent="0.2">
      <c r="A403" s="79">
        <v>45636</v>
      </c>
      <c r="B403" s="77">
        <v>9101.0400000000009</v>
      </c>
      <c r="C403" s="84">
        <v>97756</v>
      </c>
      <c r="D403" s="84">
        <v>268500</v>
      </c>
      <c r="F403">
        <f t="shared" si="12"/>
        <v>2024</v>
      </c>
      <c r="G403" s="57">
        <f>_xlfn.XLOOKUP(F403,'Historical Metal Prices'!$L$4:$Z$4,'Historical Metal Prices'!$L$10:$Z$10)</f>
        <v>2.949525204852077E-2</v>
      </c>
      <c r="H403" s="77">
        <f t="shared" si="13"/>
        <v>9369.4774687036697</v>
      </c>
    </row>
    <row r="404" spans="1:8" x14ac:dyDescent="0.2">
      <c r="A404" s="79">
        <v>45635</v>
      </c>
      <c r="B404" s="77">
        <v>9118.98</v>
      </c>
      <c r="C404" s="84">
        <v>97756</v>
      </c>
      <c r="D404" s="84">
        <v>268100</v>
      </c>
      <c r="F404">
        <f t="shared" si="12"/>
        <v>2024</v>
      </c>
      <c r="G404" s="57">
        <f>_xlfn.XLOOKUP(F404,'Historical Metal Prices'!$L$4:$Z$4,'Historical Metal Prices'!$L$10:$Z$10)</f>
        <v>2.949525204852077E-2</v>
      </c>
      <c r="H404" s="77">
        <f t="shared" si="13"/>
        <v>9387.9466135254188</v>
      </c>
    </row>
    <row r="405" spans="1:8" x14ac:dyDescent="0.2">
      <c r="A405" s="79">
        <v>45632</v>
      </c>
      <c r="B405" s="77">
        <v>9011.91</v>
      </c>
      <c r="C405" s="84">
        <v>97756</v>
      </c>
      <c r="D405" s="84">
        <v>269800</v>
      </c>
      <c r="F405">
        <f t="shared" si="12"/>
        <v>2024</v>
      </c>
      <c r="G405" s="57">
        <f>_xlfn.XLOOKUP(F405,'Historical Metal Prices'!$L$4:$Z$4,'Historical Metal Prices'!$L$10:$Z$10)</f>
        <v>2.949525204852077E-2</v>
      </c>
      <c r="H405" s="77">
        <f t="shared" si="13"/>
        <v>9277.7185568885852</v>
      </c>
    </row>
    <row r="406" spans="1:8" x14ac:dyDescent="0.2">
      <c r="A406" s="79">
        <v>45631</v>
      </c>
      <c r="B406" s="77">
        <v>8961.83</v>
      </c>
      <c r="C406" s="84">
        <v>108775</v>
      </c>
      <c r="D406" s="84">
        <v>269800</v>
      </c>
      <c r="F406">
        <f t="shared" si="12"/>
        <v>2024</v>
      </c>
      <c r="G406" s="57">
        <f>_xlfn.XLOOKUP(F406,'Historical Metal Prices'!$L$4:$Z$4,'Historical Metal Prices'!$L$10:$Z$10)</f>
        <v>2.949525204852077E-2</v>
      </c>
      <c r="H406" s="77">
        <f t="shared" si="13"/>
        <v>9226.1614346659953</v>
      </c>
    </row>
    <row r="407" spans="1:8" x14ac:dyDescent="0.2">
      <c r="A407" s="79">
        <v>45630</v>
      </c>
      <c r="B407" s="77">
        <v>8969.99</v>
      </c>
      <c r="C407" s="84">
        <v>108775</v>
      </c>
      <c r="D407" s="84">
        <v>270525</v>
      </c>
      <c r="F407">
        <f t="shared" si="12"/>
        <v>2024</v>
      </c>
      <c r="G407" s="57">
        <f>_xlfn.XLOOKUP(F407,'Historical Metal Prices'!$L$4:$Z$4,'Historical Metal Prices'!$L$10:$Z$10)</f>
        <v>2.949525204852077E-2</v>
      </c>
      <c r="H407" s="77">
        <f t="shared" si="13"/>
        <v>9234.5621159227103</v>
      </c>
    </row>
    <row r="408" spans="1:8" x14ac:dyDescent="0.2">
      <c r="A408" s="79">
        <v>45629</v>
      </c>
      <c r="B408" s="77">
        <v>9010.2099999999991</v>
      </c>
      <c r="C408" s="84">
        <v>108775</v>
      </c>
      <c r="D408" s="84">
        <v>268500</v>
      </c>
      <c r="F408">
        <f t="shared" si="12"/>
        <v>2024</v>
      </c>
      <c r="G408" s="57">
        <f>_xlfn.XLOOKUP(F408,'Historical Metal Prices'!$L$4:$Z$4,'Historical Metal Prices'!$L$10:$Z$10)</f>
        <v>2.949525204852077E-2</v>
      </c>
      <c r="H408" s="77">
        <f t="shared" si="13"/>
        <v>9275.9684149601017</v>
      </c>
    </row>
    <row r="409" spans="1:8" x14ac:dyDescent="0.2">
      <c r="A409" s="79">
        <v>45628</v>
      </c>
      <c r="B409" s="77">
        <v>8874.1299999999992</v>
      </c>
      <c r="C409" s="84">
        <v>108775</v>
      </c>
      <c r="D409" s="84">
        <v>268625</v>
      </c>
      <c r="F409">
        <f t="shared" si="12"/>
        <v>2024</v>
      </c>
      <c r="G409" s="57">
        <f>_xlfn.XLOOKUP(F409,'Historical Metal Prices'!$L$4:$Z$4,'Historical Metal Prices'!$L$10:$Z$10)</f>
        <v>2.949525204852077E-2</v>
      </c>
      <c r="H409" s="77">
        <f t="shared" si="13"/>
        <v>9135.8747010613388</v>
      </c>
    </row>
    <row r="410" spans="1:8" x14ac:dyDescent="0.2">
      <c r="A410" s="79">
        <v>45625</v>
      </c>
      <c r="B410" s="77">
        <v>8891.85</v>
      </c>
      <c r="C410" s="84">
        <v>108775</v>
      </c>
      <c r="D410" s="84">
        <v>270725</v>
      </c>
      <c r="F410">
        <f t="shared" si="12"/>
        <v>2024</v>
      </c>
      <c r="G410" s="57">
        <f>_xlfn.XLOOKUP(F410,'Historical Metal Prices'!$L$4:$Z$4,'Historical Metal Prices'!$L$10:$Z$10)</f>
        <v>2.949525204852077E-2</v>
      </c>
      <c r="H410" s="77">
        <f t="shared" si="13"/>
        <v>9154.1173569276398</v>
      </c>
    </row>
    <row r="411" spans="1:8" x14ac:dyDescent="0.2">
      <c r="A411" s="79">
        <v>45624</v>
      </c>
      <c r="B411" s="77">
        <v>8884.35</v>
      </c>
      <c r="C411" s="84">
        <v>120236</v>
      </c>
      <c r="D411" s="84">
        <v>271000</v>
      </c>
      <c r="F411">
        <f t="shared" si="12"/>
        <v>2024</v>
      </c>
      <c r="G411" s="57">
        <f>_xlfn.XLOOKUP(F411,'Historical Metal Prices'!$L$4:$Z$4,'Historical Metal Prices'!$L$10:$Z$10)</f>
        <v>2.949525204852077E-2</v>
      </c>
      <c r="H411" s="77">
        <f t="shared" si="13"/>
        <v>9146.3961425372763</v>
      </c>
    </row>
    <row r="412" spans="1:8" x14ac:dyDescent="0.2">
      <c r="A412" s="79">
        <v>45623</v>
      </c>
      <c r="B412" s="77">
        <v>8901.7199999999993</v>
      </c>
      <c r="C412" s="84">
        <v>120236</v>
      </c>
      <c r="D412" s="84">
        <v>270525</v>
      </c>
      <c r="F412">
        <f t="shared" si="12"/>
        <v>2024</v>
      </c>
      <c r="G412" s="57">
        <f>_xlfn.XLOOKUP(F412,'Historical Metal Prices'!$L$4:$Z$4,'Historical Metal Prices'!$L$10:$Z$10)</f>
        <v>2.949525204852077E-2</v>
      </c>
      <c r="H412" s="77">
        <f t="shared" si="13"/>
        <v>9164.2784750653573</v>
      </c>
    </row>
    <row r="413" spans="1:8" x14ac:dyDescent="0.2">
      <c r="A413" s="79">
        <v>45622</v>
      </c>
      <c r="B413" s="77">
        <v>8884.1299999999992</v>
      </c>
      <c r="C413" s="84">
        <v>120236</v>
      </c>
      <c r="D413" s="84">
        <v>269050</v>
      </c>
      <c r="F413">
        <f t="shared" si="12"/>
        <v>2024</v>
      </c>
      <c r="G413" s="57">
        <f>_xlfn.XLOOKUP(F413,'Historical Metal Prices'!$L$4:$Z$4,'Historical Metal Prices'!$L$10:$Z$10)</f>
        <v>2.949525204852077E-2</v>
      </c>
      <c r="H413" s="77">
        <f t="shared" si="13"/>
        <v>9146.1696535818246</v>
      </c>
    </row>
    <row r="414" spans="1:8" x14ac:dyDescent="0.2">
      <c r="A414" s="79">
        <v>45621</v>
      </c>
      <c r="B414" s="77">
        <v>8923.43</v>
      </c>
      <c r="C414" s="84">
        <v>120236</v>
      </c>
      <c r="D414" s="84">
        <v>269475</v>
      </c>
      <c r="F414">
        <f t="shared" si="12"/>
        <v>2024</v>
      </c>
      <c r="G414" s="57">
        <f>_xlfn.XLOOKUP(F414,'Historical Metal Prices'!$L$4:$Z$4,'Historical Metal Prices'!$L$10:$Z$10)</f>
        <v>2.949525204852077E-2</v>
      </c>
      <c r="H414" s="77">
        <f t="shared" si="13"/>
        <v>9186.6288169873314</v>
      </c>
    </row>
    <row r="415" spans="1:8" x14ac:dyDescent="0.2">
      <c r="A415" s="79">
        <v>45618</v>
      </c>
      <c r="B415" s="77">
        <v>8848.01</v>
      </c>
      <c r="C415" s="84">
        <v>120236</v>
      </c>
      <c r="D415" s="84">
        <v>270975</v>
      </c>
      <c r="F415">
        <f t="shared" si="12"/>
        <v>2024</v>
      </c>
      <c r="G415" s="57">
        <f>_xlfn.XLOOKUP(F415,'Historical Metal Prices'!$L$4:$Z$4,'Historical Metal Prices'!$L$10:$Z$10)</f>
        <v>2.949525204852077E-2</v>
      </c>
      <c r="H415" s="77">
        <f t="shared" si="13"/>
        <v>9108.9842850778332</v>
      </c>
    </row>
    <row r="416" spans="1:8" x14ac:dyDescent="0.2">
      <c r="A416" s="79">
        <v>45617</v>
      </c>
      <c r="B416" s="77">
        <v>8885.11</v>
      </c>
      <c r="C416" s="84">
        <v>130465</v>
      </c>
      <c r="D416" s="84">
        <v>272525</v>
      </c>
      <c r="F416">
        <f t="shared" si="12"/>
        <v>2024</v>
      </c>
      <c r="G416" s="57">
        <f>_xlfn.XLOOKUP(F416,'Historical Metal Prices'!$L$4:$Z$4,'Historical Metal Prices'!$L$10:$Z$10)</f>
        <v>2.949525204852077E-2</v>
      </c>
      <c r="H416" s="77">
        <f t="shared" si="13"/>
        <v>9147.1785589288338</v>
      </c>
    </row>
    <row r="417" spans="1:8" x14ac:dyDescent="0.2">
      <c r="A417" s="79">
        <v>45616</v>
      </c>
      <c r="B417" s="77">
        <v>8968.02</v>
      </c>
      <c r="C417" s="84">
        <v>130465</v>
      </c>
      <c r="D417" s="84">
        <v>272625</v>
      </c>
      <c r="F417">
        <f t="shared" si="12"/>
        <v>2024</v>
      </c>
      <c r="G417" s="57">
        <f>_xlfn.XLOOKUP(F417,'Historical Metal Prices'!$L$4:$Z$4,'Historical Metal Prices'!$L$10:$Z$10)</f>
        <v>2.949525204852077E-2</v>
      </c>
      <c r="H417" s="77">
        <f t="shared" si="13"/>
        <v>9232.5340102761766</v>
      </c>
    </row>
    <row r="418" spans="1:8" x14ac:dyDescent="0.2">
      <c r="A418" s="79">
        <v>45615</v>
      </c>
      <c r="B418" s="77">
        <v>8966.59</v>
      </c>
      <c r="C418" s="84">
        <v>130465</v>
      </c>
      <c r="D418" s="84">
        <v>271850</v>
      </c>
      <c r="F418">
        <f t="shared" si="12"/>
        <v>2024</v>
      </c>
      <c r="G418" s="57">
        <f>_xlfn.XLOOKUP(F418,'Historical Metal Prices'!$L$4:$Z$4,'Historical Metal Prices'!$L$10:$Z$10)</f>
        <v>2.949525204852077E-2</v>
      </c>
      <c r="H418" s="77">
        <f t="shared" si="13"/>
        <v>9231.0618320657468</v>
      </c>
    </row>
    <row r="419" spans="1:8" x14ac:dyDescent="0.2">
      <c r="A419" s="79">
        <v>45614</v>
      </c>
      <c r="B419" s="77">
        <v>8954.64</v>
      </c>
      <c r="C419" s="84">
        <v>130465</v>
      </c>
      <c r="D419" s="84">
        <v>271975</v>
      </c>
      <c r="F419">
        <f t="shared" si="12"/>
        <v>2024</v>
      </c>
      <c r="G419" s="57">
        <f>_xlfn.XLOOKUP(F419,'Historical Metal Prices'!$L$4:$Z$4,'Historical Metal Prices'!$L$10:$Z$10)</f>
        <v>2.949525204852077E-2</v>
      </c>
      <c r="H419" s="77">
        <f t="shared" si="13"/>
        <v>9218.7593638037652</v>
      </c>
    </row>
    <row r="420" spans="1:8" x14ac:dyDescent="0.2">
      <c r="A420" s="79">
        <v>45611</v>
      </c>
      <c r="B420" s="77">
        <v>8881.89</v>
      </c>
      <c r="C420" s="84">
        <v>130465</v>
      </c>
      <c r="D420" s="84">
        <v>271525</v>
      </c>
      <c r="F420">
        <f t="shared" si="12"/>
        <v>2024</v>
      </c>
      <c r="G420" s="57">
        <f>_xlfn.XLOOKUP(F420,'Historical Metal Prices'!$L$4:$Z$4,'Historical Metal Prices'!$L$10:$Z$10)</f>
        <v>2.949525204852077E-2</v>
      </c>
      <c r="H420" s="77">
        <f t="shared" si="13"/>
        <v>9143.8635842172353</v>
      </c>
    </row>
    <row r="421" spans="1:8" x14ac:dyDescent="0.2">
      <c r="A421" s="79">
        <v>45610</v>
      </c>
      <c r="B421" s="77">
        <v>8861.99</v>
      </c>
      <c r="C421" s="84">
        <v>139662</v>
      </c>
      <c r="D421" s="84">
        <v>271875</v>
      </c>
      <c r="F421">
        <f t="shared" si="12"/>
        <v>2024</v>
      </c>
      <c r="G421" s="57">
        <f>_xlfn.XLOOKUP(F421,'Historical Metal Prices'!$L$4:$Z$4,'Historical Metal Prices'!$L$10:$Z$10)</f>
        <v>2.949525204852077E-2</v>
      </c>
      <c r="H421" s="77">
        <f t="shared" si="13"/>
        <v>9123.3766287014696</v>
      </c>
    </row>
    <row r="422" spans="1:8" x14ac:dyDescent="0.2">
      <c r="A422" s="79">
        <v>45609</v>
      </c>
      <c r="B422" s="77">
        <v>8908.61</v>
      </c>
      <c r="C422" s="84">
        <v>139662</v>
      </c>
      <c r="D422" s="84">
        <v>272200</v>
      </c>
      <c r="F422">
        <f t="shared" si="12"/>
        <v>2024</v>
      </c>
      <c r="G422" s="57">
        <f>_xlfn.XLOOKUP(F422,'Historical Metal Prices'!$L$4:$Z$4,'Historical Metal Prices'!$L$10:$Z$10)</f>
        <v>2.949525204852077E-2</v>
      </c>
      <c r="H422" s="77">
        <f t="shared" si="13"/>
        <v>9171.3716973519731</v>
      </c>
    </row>
    <row r="423" spans="1:8" x14ac:dyDescent="0.2">
      <c r="A423" s="79">
        <v>45608</v>
      </c>
      <c r="B423" s="77">
        <v>9002.18</v>
      </c>
      <c r="C423" s="84">
        <v>139662</v>
      </c>
      <c r="D423" s="84">
        <v>271225</v>
      </c>
      <c r="F423">
        <f t="shared" si="12"/>
        <v>2024</v>
      </c>
      <c r="G423" s="57">
        <f>_xlfn.XLOOKUP(F423,'Historical Metal Prices'!$L$4:$Z$4,'Historical Metal Prices'!$L$10:$Z$10)</f>
        <v>2.949525204852077E-2</v>
      </c>
      <c r="H423" s="77">
        <f t="shared" si="13"/>
        <v>9267.7015680861532</v>
      </c>
    </row>
    <row r="424" spans="1:8" x14ac:dyDescent="0.2">
      <c r="A424" s="79">
        <v>45607</v>
      </c>
      <c r="B424" s="77">
        <v>9187.4599999999991</v>
      </c>
      <c r="C424" s="84">
        <v>139662</v>
      </c>
      <c r="D424" s="84">
        <v>271875</v>
      </c>
      <c r="F424">
        <f t="shared" si="12"/>
        <v>2024</v>
      </c>
      <c r="G424" s="57">
        <f>_xlfn.XLOOKUP(F424,'Historical Metal Prices'!$L$4:$Z$4,'Historical Metal Prices'!$L$10:$Z$10)</f>
        <v>2.949525204852077E-2</v>
      </c>
      <c r="H424" s="77">
        <f t="shared" si="13"/>
        <v>9458.4464483857009</v>
      </c>
    </row>
    <row r="425" spans="1:8" x14ac:dyDescent="0.2">
      <c r="A425" s="79">
        <v>45604</v>
      </c>
      <c r="B425" s="77">
        <v>9302.3700000000008</v>
      </c>
      <c r="C425" s="84">
        <v>139662</v>
      </c>
      <c r="D425" s="84">
        <v>272400</v>
      </c>
      <c r="F425">
        <f t="shared" si="12"/>
        <v>2024</v>
      </c>
      <c r="G425" s="57">
        <f>_xlfn.XLOOKUP(F425,'Historical Metal Prices'!$L$4:$Z$4,'Historical Metal Prices'!$L$10:$Z$10)</f>
        <v>2.949525204852077E-2</v>
      </c>
      <c r="H425" s="77">
        <f t="shared" si="13"/>
        <v>9576.745747798599</v>
      </c>
    </row>
    <row r="426" spans="1:8" x14ac:dyDescent="0.2">
      <c r="A426" s="79">
        <v>45603</v>
      </c>
      <c r="B426" s="77">
        <v>9527.11</v>
      </c>
      <c r="C426" s="84">
        <v>153221</v>
      </c>
      <c r="D426" s="84">
        <v>272525</v>
      </c>
      <c r="F426">
        <f t="shared" si="12"/>
        <v>2024</v>
      </c>
      <c r="G426" s="57">
        <f>_xlfn.XLOOKUP(F426,'Historical Metal Prices'!$L$4:$Z$4,'Historical Metal Prices'!$L$10:$Z$10)</f>
        <v>2.949525204852077E-2</v>
      </c>
      <c r="H426" s="77">
        <f t="shared" si="13"/>
        <v>9808.1145107439825</v>
      </c>
    </row>
    <row r="427" spans="1:8" x14ac:dyDescent="0.2">
      <c r="A427" s="79">
        <v>45602</v>
      </c>
      <c r="B427" s="77">
        <v>9199.57</v>
      </c>
      <c r="C427" s="84">
        <v>153221</v>
      </c>
      <c r="D427" s="84">
        <v>272550</v>
      </c>
      <c r="F427">
        <f t="shared" si="12"/>
        <v>2024</v>
      </c>
      <c r="G427" s="57">
        <f>_xlfn.XLOOKUP(F427,'Historical Metal Prices'!$L$4:$Z$4,'Historical Metal Prices'!$L$10:$Z$10)</f>
        <v>2.949525204852077E-2</v>
      </c>
      <c r="H427" s="77">
        <f t="shared" si="13"/>
        <v>9470.9136358880096</v>
      </c>
    </row>
    <row r="428" spans="1:8" x14ac:dyDescent="0.2">
      <c r="A428" s="79">
        <v>45601</v>
      </c>
      <c r="B428" s="77">
        <v>9598.02</v>
      </c>
      <c r="C428" s="84">
        <v>153221</v>
      </c>
      <c r="D428" s="84">
        <v>272975</v>
      </c>
      <c r="F428">
        <f t="shared" si="12"/>
        <v>2024</v>
      </c>
      <c r="G428" s="57">
        <f>_xlfn.XLOOKUP(F428,'Historical Metal Prices'!$L$4:$Z$4,'Historical Metal Prices'!$L$10:$Z$10)</f>
        <v>2.949525204852077E-2</v>
      </c>
      <c r="H428" s="77">
        <f t="shared" si="13"/>
        <v>9881.1160190667433</v>
      </c>
    </row>
    <row r="429" spans="1:8" x14ac:dyDescent="0.2">
      <c r="A429" s="79">
        <v>45600</v>
      </c>
      <c r="B429" s="77">
        <v>9568.39</v>
      </c>
      <c r="C429" s="84">
        <v>153221</v>
      </c>
      <c r="D429" s="84">
        <v>273850</v>
      </c>
      <c r="F429">
        <f t="shared" si="12"/>
        <v>2024</v>
      </c>
      <c r="G429" s="57">
        <f>_xlfn.XLOOKUP(F429,'Historical Metal Prices'!$L$4:$Z$4,'Historical Metal Prices'!$L$10:$Z$10)</f>
        <v>2.949525204852077E-2</v>
      </c>
      <c r="H429" s="77">
        <f t="shared" si="13"/>
        <v>9850.6120747485456</v>
      </c>
    </row>
    <row r="430" spans="1:8" x14ac:dyDescent="0.2">
      <c r="A430" s="79">
        <v>45597</v>
      </c>
      <c r="B430" s="77">
        <v>9373.5499999999993</v>
      </c>
      <c r="C430" s="84">
        <v>153221</v>
      </c>
      <c r="D430" s="84">
        <v>271375</v>
      </c>
      <c r="F430">
        <f t="shared" si="12"/>
        <v>2024</v>
      </c>
      <c r="G430" s="57">
        <f>_xlfn.XLOOKUP(F430,'Historical Metal Prices'!$L$4:$Z$4,'Historical Metal Prices'!$L$10:$Z$10)</f>
        <v>2.949525204852077E-2</v>
      </c>
      <c r="H430" s="77">
        <f t="shared" si="13"/>
        <v>9650.0252198394119</v>
      </c>
    </row>
    <row r="431" spans="1:8" x14ac:dyDescent="0.2">
      <c r="A431" s="79">
        <v>45596</v>
      </c>
      <c r="B431" s="77">
        <v>9373.5499999999993</v>
      </c>
      <c r="C431" s="84">
        <v>163075</v>
      </c>
      <c r="D431" s="84">
        <v>271375</v>
      </c>
      <c r="F431">
        <f t="shared" si="12"/>
        <v>2024</v>
      </c>
      <c r="G431" s="57">
        <f>_xlfn.XLOOKUP(F431,'Historical Metal Prices'!$L$4:$Z$4,'Historical Metal Prices'!$L$10:$Z$10)</f>
        <v>2.949525204852077E-2</v>
      </c>
      <c r="H431" s="77">
        <f t="shared" si="13"/>
        <v>9650.0252198394119</v>
      </c>
    </row>
    <row r="432" spans="1:8" x14ac:dyDescent="0.2">
      <c r="A432" s="79">
        <v>45595</v>
      </c>
      <c r="B432" s="77">
        <v>9398.0300000000007</v>
      </c>
      <c r="C432" s="84">
        <v>163075</v>
      </c>
      <c r="D432" s="84">
        <v>275300</v>
      </c>
      <c r="F432">
        <f t="shared" si="12"/>
        <v>2024</v>
      </c>
      <c r="G432" s="57">
        <f>_xlfn.XLOOKUP(F432,'Historical Metal Prices'!$L$4:$Z$4,'Historical Metal Prices'!$L$10:$Z$10)</f>
        <v>2.949525204852077E-2</v>
      </c>
      <c r="H432" s="77">
        <f t="shared" si="13"/>
        <v>9675.2272636095604</v>
      </c>
    </row>
    <row r="433" spans="1:8" x14ac:dyDescent="0.2">
      <c r="A433" s="79">
        <v>45594</v>
      </c>
      <c r="B433" s="77">
        <v>9388.0400000000009</v>
      </c>
      <c r="C433" s="84">
        <v>163075</v>
      </c>
      <c r="D433" s="84">
        <v>274225</v>
      </c>
      <c r="F433">
        <f t="shared" si="12"/>
        <v>2024</v>
      </c>
      <c r="G433" s="57">
        <f>_xlfn.XLOOKUP(F433,'Historical Metal Prices'!$L$4:$Z$4,'Historical Metal Prices'!$L$10:$Z$10)</f>
        <v>2.949525204852077E-2</v>
      </c>
      <c r="H433" s="77">
        <f t="shared" si="13"/>
        <v>9664.9426060415954</v>
      </c>
    </row>
    <row r="434" spans="1:8" x14ac:dyDescent="0.2">
      <c r="A434" s="79">
        <v>45593</v>
      </c>
      <c r="B434" s="77">
        <v>9396.98</v>
      </c>
      <c r="C434" s="84">
        <v>163075</v>
      </c>
      <c r="D434" s="84">
        <v>276100</v>
      </c>
      <c r="F434">
        <f t="shared" si="12"/>
        <v>2024</v>
      </c>
      <c r="G434" s="57">
        <f>_xlfn.XLOOKUP(F434,'Historical Metal Prices'!$L$4:$Z$4,'Historical Metal Prices'!$L$10:$Z$10)</f>
        <v>2.949525204852077E-2</v>
      </c>
      <c r="H434" s="77">
        <f t="shared" si="13"/>
        <v>9674.1462935949075</v>
      </c>
    </row>
    <row r="435" spans="1:8" x14ac:dyDescent="0.2">
      <c r="A435" s="79">
        <v>45590</v>
      </c>
      <c r="B435" s="77">
        <v>9367.42</v>
      </c>
      <c r="C435" s="84">
        <v>163075</v>
      </c>
      <c r="D435" s="84">
        <v>276775</v>
      </c>
      <c r="F435">
        <f t="shared" si="12"/>
        <v>2024</v>
      </c>
      <c r="G435" s="57">
        <f>_xlfn.XLOOKUP(F435,'Historical Metal Prices'!$L$4:$Z$4,'Historical Metal Prices'!$L$10:$Z$10)</f>
        <v>2.949525204852077E-2</v>
      </c>
      <c r="H435" s="77">
        <f t="shared" si="13"/>
        <v>9643.7144139443553</v>
      </c>
    </row>
    <row r="436" spans="1:8" x14ac:dyDescent="0.2">
      <c r="A436" s="79">
        <v>45589</v>
      </c>
      <c r="B436" s="77">
        <v>9367.42</v>
      </c>
      <c r="C436" s="84">
        <v>168425</v>
      </c>
      <c r="D436" s="84">
        <v>276775</v>
      </c>
      <c r="F436">
        <f t="shared" si="12"/>
        <v>2024</v>
      </c>
      <c r="G436" s="57">
        <f>_xlfn.XLOOKUP(F436,'Historical Metal Prices'!$L$4:$Z$4,'Historical Metal Prices'!$L$10:$Z$10)</f>
        <v>2.949525204852077E-2</v>
      </c>
      <c r="H436" s="77">
        <f t="shared" si="13"/>
        <v>9643.7144139443553</v>
      </c>
    </row>
    <row r="437" spans="1:8" x14ac:dyDescent="0.2">
      <c r="A437" s="79">
        <v>45588</v>
      </c>
      <c r="B437" s="77">
        <v>9376.5400000000009</v>
      </c>
      <c r="C437" s="84">
        <v>168425</v>
      </c>
      <c r="D437" s="84">
        <v>278325</v>
      </c>
      <c r="F437">
        <f t="shared" si="12"/>
        <v>2024</v>
      </c>
      <c r="G437" s="57">
        <f>_xlfn.XLOOKUP(F437,'Historical Metal Prices'!$L$4:$Z$4,'Historical Metal Prices'!$L$10:$Z$10)</f>
        <v>2.949525204852077E-2</v>
      </c>
      <c r="H437" s="77">
        <f t="shared" si="13"/>
        <v>9653.1034106430379</v>
      </c>
    </row>
    <row r="438" spans="1:8" x14ac:dyDescent="0.2">
      <c r="A438" s="79">
        <v>45587</v>
      </c>
      <c r="B438" s="77">
        <v>9437.7999999999993</v>
      </c>
      <c r="C438" s="84">
        <v>168425</v>
      </c>
      <c r="D438" s="84">
        <v>279625</v>
      </c>
      <c r="F438">
        <f t="shared" si="12"/>
        <v>2024</v>
      </c>
      <c r="G438" s="57">
        <f>_xlfn.XLOOKUP(F438,'Historical Metal Prices'!$L$4:$Z$4,'Historical Metal Prices'!$L$10:$Z$10)</f>
        <v>2.949525204852077E-2</v>
      </c>
      <c r="H438" s="77">
        <f t="shared" si="13"/>
        <v>9716.1702897835294</v>
      </c>
    </row>
    <row r="439" spans="1:8" x14ac:dyDescent="0.2">
      <c r="A439" s="79">
        <v>45586</v>
      </c>
      <c r="B439" s="77">
        <v>9420.76</v>
      </c>
      <c r="C439" s="84">
        <v>168425</v>
      </c>
      <c r="D439" s="84">
        <v>280100</v>
      </c>
      <c r="F439">
        <f t="shared" si="12"/>
        <v>2024</v>
      </c>
      <c r="G439" s="57">
        <f>_xlfn.XLOOKUP(F439,'Historical Metal Prices'!$L$4:$Z$4,'Historical Metal Prices'!$L$10:$Z$10)</f>
        <v>2.949525204852077E-2</v>
      </c>
      <c r="H439" s="77">
        <f t="shared" si="13"/>
        <v>9698.6276906886233</v>
      </c>
    </row>
    <row r="440" spans="1:8" x14ac:dyDescent="0.2">
      <c r="A440" s="79">
        <v>45583</v>
      </c>
      <c r="B440" s="77">
        <v>9384.92</v>
      </c>
      <c r="C440" s="84">
        <v>168425</v>
      </c>
      <c r="D440" s="84">
        <v>282200</v>
      </c>
      <c r="F440">
        <f t="shared" si="12"/>
        <v>2024</v>
      </c>
      <c r="G440" s="57">
        <f>_xlfn.XLOOKUP(F440,'Historical Metal Prices'!$L$4:$Z$4,'Historical Metal Prices'!$L$10:$Z$10)</f>
        <v>2.949525204852077E-2</v>
      </c>
      <c r="H440" s="77">
        <f t="shared" si="13"/>
        <v>9661.7305808552028</v>
      </c>
    </row>
    <row r="441" spans="1:8" x14ac:dyDescent="0.2">
      <c r="A441" s="79">
        <v>45582</v>
      </c>
      <c r="B441" s="77">
        <v>9384.92</v>
      </c>
      <c r="C441" s="84">
        <v>156485</v>
      </c>
      <c r="D441" s="84">
        <v>284200</v>
      </c>
      <c r="F441">
        <f t="shared" si="12"/>
        <v>2024</v>
      </c>
      <c r="G441" s="57">
        <f>_xlfn.XLOOKUP(F441,'Historical Metal Prices'!$L$4:$Z$4,'Historical Metal Prices'!$L$10:$Z$10)</f>
        <v>2.949525204852077E-2</v>
      </c>
      <c r="H441" s="77">
        <f t="shared" si="13"/>
        <v>9661.7305808552028</v>
      </c>
    </row>
    <row r="442" spans="1:8" x14ac:dyDescent="0.2">
      <c r="A442" s="79">
        <v>45581</v>
      </c>
      <c r="B442" s="77">
        <v>9418.77</v>
      </c>
      <c r="C442" s="84">
        <v>156485</v>
      </c>
      <c r="D442" s="84">
        <v>287425</v>
      </c>
      <c r="F442">
        <f t="shared" si="12"/>
        <v>2024</v>
      </c>
      <c r="G442" s="57">
        <f>_xlfn.XLOOKUP(F442,'Historical Metal Prices'!$L$4:$Z$4,'Historical Metal Prices'!$L$10:$Z$10)</f>
        <v>2.949525204852077E-2</v>
      </c>
      <c r="H442" s="77">
        <f t="shared" si="13"/>
        <v>9696.5789951370461</v>
      </c>
    </row>
    <row r="443" spans="1:8" x14ac:dyDescent="0.2">
      <c r="A443" s="79">
        <v>45580</v>
      </c>
      <c r="B443" s="77">
        <v>9386.7099999999991</v>
      </c>
      <c r="C443" s="84">
        <v>156485</v>
      </c>
      <c r="D443" s="84">
        <v>288750</v>
      </c>
      <c r="F443">
        <f t="shared" si="12"/>
        <v>2024</v>
      </c>
      <c r="G443" s="57">
        <f>_xlfn.XLOOKUP(F443,'Historical Metal Prices'!$L$4:$Z$4,'Historical Metal Prices'!$L$10:$Z$10)</f>
        <v>2.949525204852077E-2</v>
      </c>
      <c r="H443" s="77">
        <f t="shared" si="13"/>
        <v>9663.5733773563697</v>
      </c>
    </row>
    <row r="444" spans="1:8" x14ac:dyDescent="0.2">
      <c r="A444" s="79">
        <v>45579</v>
      </c>
      <c r="B444" s="77">
        <v>9526.48</v>
      </c>
      <c r="C444" s="84">
        <v>156485</v>
      </c>
      <c r="D444" s="84">
        <v>288125</v>
      </c>
      <c r="F444">
        <f t="shared" si="12"/>
        <v>2024</v>
      </c>
      <c r="G444" s="57">
        <f>_xlfn.XLOOKUP(F444,'Historical Metal Prices'!$L$4:$Z$4,'Historical Metal Prices'!$L$10:$Z$10)</f>
        <v>2.949525204852077E-2</v>
      </c>
      <c r="H444" s="77">
        <f t="shared" si="13"/>
        <v>9807.4659287351915</v>
      </c>
    </row>
    <row r="445" spans="1:8" x14ac:dyDescent="0.2">
      <c r="A445" s="79">
        <v>45576</v>
      </c>
      <c r="B445" s="77">
        <v>9582.86</v>
      </c>
      <c r="C445" s="84">
        <v>156485</v>
      </c>
      <c r="D445" s="84">
        <v>292850</v>
      </c>
      <c r="F445">
        <f t="shared" si="12"/>
        <v>2024</v>
      </c>
      <c r="G445" s="57">
        <f>_xlfn.XLOOKUP(F445,'Historical Metal Prices'!$L$4:$Z$4,'Historical Metal Prices'!$L$10:$Z$10)</f>
        <v>2.949525204852077E-2</v>
      </c>
      <c r="H445" s="77">
        <f t="shared" si="13"/>
        <v>9865.5088710456876</v>
      </c>
    </row>
    <row r="446" spans="1:8" x14ac:dyDescent="0.2">
      <c r="A446" s="79">
        <v>45575</v>
      </c>
      <c r="B446" s="77">
        <v>9582.86</v>
      </c>
      <c r="C446" s="84">
        <v>141625</v>
      </c>
      <c r="D446" s="84">
        <v>297550</v>
      </c>
      <c r="F446">
        <f t="shared" si="12"/>
        <v>2024</v>
      </c>
      <c r="G446" s="57">
        <f>_xlfn.XLOOKUP(F446,'Historical Metal Prices'!$L$4:$Z$4,'Historical Metal Prices'!$L$10:$Z$10)</f>
        <v>2.949525204852077E-2</v>
      </c>
      <c r="H446" s="77">
        <f t="shared" si="13"/>
        <v>9865.5088710456876</v>
      </c>
    </row>
    <row r="447" spans="1:8" x14ac:dyDescent="0.2">
      <c r="A447" s="79">
        <v>45574</v>
      </c>
      <c r="B447" s="77">
        <v>9529.83</v>
      </c>
      <c r="C447" s="84">
        <v>141625</v>
      </c>
      <c r="D447" s="84">
        <v>299350</v>
      </c>
      <c r="F447">
        <f t="shared" si="12"/>
        <v>2024</v>
      </c>
      <c r="G447" s="57">
        <f>_xlfn.XLOOKUP(F447,'Historical Metal Prices'!$L$4:$Z$4,'Historical Metal Prices'!$L$10:$Z$10)</f>
        <v>2.949525204852077E-2</v>
      </c>
      <c r="H447" s="77">
        <f t="shared" si="13"/>
        <v>9810.9147378295547</v>
      </c>
    </row>
    <row r="448" spans="1:8" x14ac:dyDescent="0.2">
      <c r="A448" s="79">
        <v>45573</v>
      </c>
      <c r="B448" s="77">
        <v>9594.57</v>
      </c>
      <c r="C448" s="84">
        <v>141625</v>
      </c>
      <c r="D448" s="84">
        <v>294825</v>
      </c>
      <c r="F448">
        <f t="shared" si="12"/>
        <v>2024</v>
      </c>
      <c r="G448" s="57">
        <f>_xlfn.XLOOKUP(F448,'Historical Metal Prices'!$L$4:$Z$4,'Historical Metal Prices'!$L$10:$Z$10)</f>
        <v>2.949525204852077E-2</v>
      </c>
      <c r="H448" s="77">
        <f t="shared" si="13"/>
        <v>9877.5642604471759</v>
      </c>
    </row>
    <row r="449" spans="1:8" x14ac:dyDescent="0.2">
      <c r="A449" s="79">
        <v>45572</v>
      </c>
      <c r="B449" s="77">
        <v>9777.73</v>
      </c>
      <c r="C449" s="84">
        <v>141625</v>
      </c>
      <c r="D449" s="84">
        <v>296275</v>
      </c>
      <c r="F449">
        <f t="shared" si="12"/>
        <v>2024</v>
      </c>
      <c r="G449" s="57">
        <f>_xlfn.XLOOKUP(F449,'Historical Metal Prices'!$L$4:$Z$4,'Historical Metal Prices'!$L$10:$Z$10)</f>
        <v>2.949525204852077E-2</v>
      </c>
      <c r="H449" s="77">
        <f t="shared" si="13"/>
        <v>10066.126610812382</v>
      </c>
    </row>
    <row r="450" spans="1:8" x14ac:dyDescent="0.2">
      <c r="A450" s="79">
        <v>45569</v>
      </c>
      <c r="B450" s="77">
        <v>9717.92</v>
      </c>
      <c r="C450" s="84">
        <v>141625</v>
      </c>
      <c r="D450" s="84">
        <v>297300</v>
      </c>
      <c r="F450">
        <f t="shared" si="12"/>
        <v>2024</v>
      </c>
      <c r="G450" s="57">
        <f>_xlfn.XLOOKUP(F450,'Historical Metal Prices'!$L$4:$Z$4,'Historical Metal Prices'!$L$10:$Z$10)</f>
        <v>2.949525204852077E-2</v>
      </c>
      <c r="H450" s="77">
        <f t="shared" si="13"/>
        <v>10004.552499787362</v>
      </c>
    </row>
    <row r="451" spans="1:8" x14ac:dyDescent="0.2">
      <c r="A451" s="79">
        <v>45568</v>
      </c>
      <c r="B451" s="77">
        <v>9717.92</v>
      </c>
      <c r="C451" s="84">
        <v>141625</v>
      </c>
      <c r="D451" s="84">
        <v>298525</v>
      </c>
      <c r="F451">
        <f t="shared" si="12"/>
        <v>2024</v>
      </c>
      <c r="G451" s="57">
        <f>_xlfn.XLOOKUP(F451,'Historical Metal Prices'!$L$4:$Z$4,'Historical Metal Prices'!$L$10:$Z$10)</f>
        <v>2.949525204852077E-2</v>
      </c>
      <c r="H451" s="77">
        <f t="shared" si="13"/>
        <v>10004.552499787362</v>
      </c>
    </row>
    <row r="452" spans="1:8" x14ac:dyDescent="0.2">
      <c r="A452" s="79">
        <v>45567</v>
      </c>
      <c r="B452" s="77">
        <v>9943.34</v>
      </c>
      <c r="C452" s="84">
        <v>141625</v>
      </c>
      <c r="D452" s="84">
        <v>298100</v>
      </c>
      <c r="F452">
        <f t="shared" si="12"/>
        <v>2024</v>
      </c>
      <c r="G452" s="57">
        <f>_xlfn.XLOOKUP(F452,'Historical Metal Prices'!$L$4:$Z$4,'Historical Metal Prices'!$L$10:$Z$10)</f>
        <v>2.949525204852077E-2</v>
      </c>
      <c r="H452" s="77">
        <f t="shared" si="13"/>
        <v>10236.621319504138</v>
      </c>
    </row>
    <row r="453" spans="1:8" x14ac:dyDescent="0.2">
      <c r="A453" s="79">
        <v>45566</v>
      </c>
      <c r="B453" s="77">
        <v>9840.2199999999993</v>
      </c>
      <c r="C453" s="84">
        <v>141625</v>
      </c>
      <c r="D453" s="84">
        <v>300275</v>
      </c>
      <c r="F453">
        <f t="shared" si="12"/>
        <v>2024</v>
      </c>
      <c r="G453" s="57">
        <f>_xlfn.XLOOKUP(F453,'Historical Metal Prices'!$L$4:$Z$4,'Historical Metal Prices'!$L$10:$Z$10)</f>
        <v>2.949525204852077E-2</v>
      </c>
      <c r="H453" s="77">
        <f t="shared" si="13"/>
        <v>10130.459769112895</v>
      </c>
    </row>
    <row r="454" spans="1:8" x14ac:dyDescent="0.2">
      <c r="A454" s="79">
        <v>45565</v>
      </c>
      <c r="B454" s="77">
        <v>9692.01</v>
      </c>
      <c r="C454" s="84">
        <v>141625</v>
      </c>
      <c r="D454" s="84">
        <v>300175</v>
      </c>
      <c r="F454">
        <f t="shared" si="12"/>
        <v>2024</v>
      </c>
      <c r="G454" s="57">
        <f>_xlfn.XLOOKUP(F454,'Historical Metal Prices'!$L$4:$Z$4,'Historical Metal Prices'!$L$10:$Z$10)</f>
        <v>2.949525204852077E-2</v>
      </c>
      <c r="H454" s="77">
        <f t="shared" si="13"/>
        <v>9977.8782778067834</v>
      </c>
    </row>
    <row r="455" spans="1:8" x14ac:dyDescent="0.2">
      <c r="A455" s="79">
        <v>45562</v>
      </c>
      <c r="B455" s="77">
        <v>9944.84</v>
      </c>
      <c r="C455" s="84">
        <v>140408</v>
      </c>
      <c r="D455" s="84">
        <v>300600</v>
      </c>
      <c r="F455">
        <f t="shared" si="12"/>
        <v>2024</v>
      </c>
      <c r="G455" s="57">
        <f>_xlfn.XLOOKUP(F455,'Historical Metal Prices'!$L$4:$Z$4,'Historical Metal Prices'!$L$10:$Z$10)</f>
        <v>2.949525204852077E-2</v>
      </c>
      <c r="H455" s="77">
        <f t="shared" si="13"/>
        <v>10238.165562382212</v>
      </c>
    </row>
    <row r="456" spans="1:8" x14ac:dyDescent="0.2">
      <c r="A456" s="79">
        <v>45561</v>
      </c>
      <c r="B456" s="77">
        <v>9944.84</v>
      </c>
      <c r="C456" s="84">
        <v>164938</v>
      </c>
      <c r="D456" s="84">
        <v>302525</v>
      </c>
      <c r="F456">
        <f t="shared" si="12"/>
        <v>2024</v>
      </c>
      <c r="G456" s="57">
        <f>_xlfn.XLOOKUP(F456,'Historical Metal Prices'!$L$4:$Z$4,'Historical Metal Prices'!$L$10:$Z$10)</f>
        <v>2.949525204852077E-2</v>
      </c>
      <c r="H456" s="77">
        <f t="shared" si="13"/>
        <v>10238.165562382212</v>
      </c>
    </row>
    <row r="457" spans="1:8" x14ac:dyDescent="0.2">
      <c r="A457" s="79">
        <v>45560</v>
      </c>
      <c r="B457" s="77">
        <v>9677.64</v>
      </c>
      <c r="C457" s="84">
        <v>164938</v>
      </c>
      <c r="D457" s="84">
        <v>303050</v>
      </c>
      <c r="F457">
        <f t="shared" si="12"/>
        <v>2024</v>
      </c>
      <c r="G457" s="57">
        <f>_xlfn.XLOOKUP(F457,'Historical Metal Prices'!$L$4:$Z$4,'Historical Metal Prices'!$L$10:$Z$10)</f>
        <v>2.949525204852077E-2</v>
      </c>
      <c r="H457" s="77">
        <f t="shared" si="13"/>
        <v>9963.0844310348457</v>
      </c>
    </row>
    <row r="458" spans="1:8" x14ac:dyDescent="0.2">
      <c r="A458" s="79">
        <v>45559</v>
      </c>
      <c r="B458" s="77">
        <v>9665.31</v>
      </c>
      <c r="C458" s="84">
        <v>164938</v>
      </c>
      <c r="D458" s="84">
        <v>303350</v>
      </c>
      <c r="F458">
        <f t="shared" si="12"/>
        <v>2024</v>
      </c>
      <c r="G458" s="57">
        <f>_xlfn.XLOOKUP(F458,'Historical Metal Prices'!$L$4:$Z$4,'Historical Metal Prices'!$L$10:$Z$10)</f>
        <v>2.949525204852077E-2</v>
      </c>
      <c r="H458" s="77">
        <f t="shared" si="13"/>
        <v>9950.3907545770871</v>
      </c>
    </row>
    <row r="459" spans="1:8" x14ac:dyDescent="0.2">
      <c r="A459" s="79">
        <v>45558</v>
      </c>
      <c r="B459" s="77">
        <v>9413.08</v>
      </c>
      <c r="C459" s="84">
        <v>164938</v>
      </c>
      <c r="D459" s="84">
        <v>301850</v>
      </c>
      <c r="F459">
        <f t="shared" ref="F459:F522" si="14">YEAR(A459)</f>
        <v>2024</v>
      </c>
      <c r="G459" s="57">
        <f>_xlfn.XLOOKUP(F459,'Historical Metal Prices'!$L$4:$Z$4,'Historical Metal Prices'!$L$10:$Z$10)</f>
        <v>2.949525204852077E-2</v>
      </c>
      <c r="H459" s="77">
        <f t="shared" ref="H459:H522" si="15">IFERROR(B459*(1+G459),H460)</f>
        <v>9690.7211671528894</v>
      </c>
    </row>
    <row r="460" spans="1:8" x14ac:dyDescent="0.2">
      <c r="A460" s="79">
        <v>45555</v>
      </c>
      <c r="B460" s="77">
        <v>9388.2199999999993</v>
      </c>
      <c r="C460" s="84">
        <v>164938</v>
      </c>
      <c r="D460" s="84">
        <v>301700</v>
      </c>
      <c r="F460">
        <f t="shared" si="14"/>
        <v>2024</v>
      </c>
      <c r="G460" s="57">
        <f>_xlfn.XLOOKUP(F460,'Historical Metal Prices'!$L$4:$Z$4,'Historical Metal Prices'!$L$10:$Z$10)</f>
        <v>2.949525204852077E-2</v>
      </c>
      <c r="H460" s="77">
        <f t="shared" si="15"/>
        <v>9665.1279151869621</v>
      </c>
    </row>
    <row r="461" spans="1:8" x14ac:dyDescent="0.2">
      <c r="A461" s="79">
        <v>45554</v>
      </c>
      <c r="B461" s="77">
        <v>9388.2199999999993</v>
      </c>
      <c r="C461" s="84">
        <v>185520</v>
      </c>
      <c r="D461" s="84">
        <v>303350</v>
      </c>
      <c r="F461">
        <f t="shared" si="14"/>
        <v>2024</v>
      </c>
      <c r="G461" s="57">
        <f>_xlfn.XLOOKUP(F461,'Historical Metal Prices'!$L$4:$Z$4,'Historical Metal Prices'!$L$10:$Z$10)</f>
        <v>2.949525204852077E-2</v>
      </c>
      <c r="H461" s="77">
        <f t="shared" si="15"/>
        <v>9665.1279151869621</v>
      </c>
    </row>
    <row r="462" spans="1:8" x14ac:dyDescent="0.2">
      <c r="A462" s="79">
        <v>45553</v>
      </c>
      <c r="B462" s="77">
        <v>9266.06</v>
      </c>
      <c r="C462" s="84">
        <v>185520</v>
      </c>
      <c r="D462" s="84">
        <v>304925</v>
      </c>
      <c r="F462">
        <f t="shared" si="14"/>
        <v>2024</v>
      </c>
      <c r="G462" s="57">
        <f>_xlfn.XLOOKUP(F462,'Historical Metal Prices'!$L$4:$Z$4,'Historical Metal Prices'!$L$10:$Z$10)</f>
        <v>2.949525204852077E-2</v>
      </c>
      <c r="H462" s="77">
        <f t="shared" si="15"/>
        <v>9539.3647751967164</v>
      </c>
    </row>
    <row r="463" spans="1:8" x14ac:dyDescent="0.2">
      <c r="A463" s="79">
        <v>45552</v>
      </c>
      <c r="B463" s="77">
        <v>9237.6299999999992</v>
      </c>
      <c r="C463" s="84">
        <v>185520</v>
      </c>
      <c r="D463" s="84">
        <v>305250</v>
      </c>
      <c r="F463">
        <f t="shared" si="14"/>
        <v>2024</v>
      </c>
      <c r="G463" s="57">
        <f>_xlfn.XLOOKUP(F463,'Historical Metal Prices'!$L$4:$Z$4,'Historical Metal Prices'!$L$10:$Z$10)</f>
        <v>2.949525204852077E-2</v>
      </c>
      <c r="H463" s="77">
        <f t="shared" si="15"/>
        <v>9510.096225180976</v>
      </c>
    </row>
    <row r="464" spans="1:8" x14ac:dyDescent="0.2">
      <c r="A464" s="79">
        <v>45551</v>
      </c>
      <c r="B464" s="77">
        <v>9264.82</v>
      </c>
      <c r="C464" s="84">
        <v>185520</v>
      </c>
      <c r="D464" s="84">
        <v>306500</v>
      </c>
      <c r="F464">
        <f t="shared" si="14"/>
        <v>2024</v>
      </c>
      <c r="G464" s="57">
        <f>_xlfn.XLOOKUP(F464,'Historical Metal Prices'!$L$4:$Z$4,'Historical Metal Prices'!$L$10:$Z$10)</f>
        <v>2.949525204852077E-2</v>
      </c>
      <c r="H464" s="77">
        <f t="shared" si="15"/>
        <v>9538.088201084176</v>
      </c>
    </row>
    <row r="465" spans="1:8" x14ac:dyDescent="0.2">
      <c r="A465" s="79">
        <v>45548</v>
      </c>
      <c r="B465" s="77">
        <v>9095.69</v>
      </c>
      <c r="C465" s="84">
        <v>185520</v>
      </c>
      <c r="D465" s="84">
        <v>308550</v>
      </c>
      <c r="F465">
        <f t="shared" si="14"/>
        <v>2024</v>
      </c>
      <c r="G465" s="57">
        <f>_xlfn.XLOOKUP(F465,'Historical Metal Prices'!$L$4:$Z$4,'Historical Metal Prices'!$L$10:$Z$10)</f>
        <v>2.949525204852077E-2</v>
      </c>
      <c r="H465" s="77">
        <f t="shared" si="15"/>
        <v>9363.9696691052104</v>
      </c>
    </row>
    <row r="466" spans="1:8" x14ac:dyDescent="0.2">
      <c r="A466" s="79">
        <v>45547</v>
      </c>
      <c r="B466" s="77">
        <v>9095.69</v>
      </c>
      <c r="C466" s="84">
        <v>215374</v>
      </c>
      <c r="D466" s="84">
        <v>311525</v>
      </c>
      <c r="F466">
        <f t="shared" si="14"/>
        <v>2024</v>
      </c>
      <c r="G466" s="57">
        <f>_xlfn.XLOOKUP(F466,'Historical Metal Prices'!$L$4:$Z$4,'Historical Metal Prices'!$L$10:$Z$10)</f>
        <v>2.949525204852077E-2</v>
      </c>
      <c r="H466" s="77">
        <f t="shared" si="15"/>
        <v>9363.9696691052104</v>
      </c>
    </row>
    <row r="467" spans="1:8" x14ac:dyDescent="0.2">
      <c r="A467" s="79">
        <v>45546</v>
      </c>
      <c r="B467" s="77">
        <v>8964.7800000000007</v>
      </c>
      <c r="C467" s="84">
        <v>215374</v>
      </c>
      <c r="D467" s="84">
        <v>311650</v>
      </c>
      <c r="F467">
        <f t="shared" si="14"/>
        <v>2024</v>
      </c>
      <c r="G467" s="57">
        <f>_xlfn.XLOOKUP(F467,'Historical Metal Prices'!$L$4:$Z$4,'Historical Metal Prices'!$L$10:$Z$10)</f>
        <v>2.949525204852077E-2</v>
      </c>
      <c r="H467" s="77">
        <f t="shared" si="15"/>
        <v>9229.1984456595383</v>
      </c>
    </row>
    <row r="468" spans="1:8" x14ac:dyDescent="0.2">
      <c r="A468" s="79">
        <v>45545</v>
      </c>
      <c r="B468" s="77">
        <v>8898.81</v>
      </c>
      <c r="C468" s="84">
        <v>215374</v>
      </c>
      <c r="D468" s="84">
        <v>314950</v>
      </c>
      <c r="F468">
        <f t="shared" si="14"/>
        <v>2024</v>
      </c>
      <c r="G468" s="57">
        <f>_xlfn.XLOOKUP(F468,'Historical Metal Prices'!$L$4:$Z$4,'Historical Metal Prices'!$L$10:$Z$10)</f>
        <v>2.949525204852077E-2</v>
      </c>
      <c r="H468" s="77">
        <f t="shared" si="15"/>
        <v>9161.2826438818975</v>
      </c>
    </row>
    <row r="469" spans="1:8" x14ac:dyDescent="0.2">
      <c r="A469" s="79">
        <v>45544</v>
      </c>
      <c r="B469" s="77">
        <v>8972.42</v>
      </c>
      <c r="C469" s="84">
        <v>215374</v>
      </c>
      <c r="D469" s="84">
        <v>316175</v>
      </c>
      <c r="F469">
        <f t="shared" si="14"/>
        <v>2024</v>
      </c>
      <c r="G469" s="57">
        <f>_xlfn.XLOOKUP(F469,'Historical Metal Prices'!$L$4:$Z$4,'Historical Metal Prices'!$L$10:$Z$10)</f>
        <v>2.949525204852077E-2</v>
      </c>
      <c r="H469" s="77">
        <f t="shared" si="15"/>
        <v>9237.063789385189</v>
      </c>
    </row>
    <row r="470" spans="1:8" x14ac:dyDescent="0.2">
      <c r="A470" s="79">
        <v>45541</v>
      </c>
      <c r="B470" s="77">
        <v>8978.7099999999991</v>
      </c>
      <c r="C470" s="84">
        <v>215374</v>
      </c>
      <c r="D470" s="84">
        <v>316450</v>
      </c>
      <c r="F470">
        <f t="shared" si="14"/>
        <v>2024</v>
      </c>
      <c r="G470" s="57">
        <f>_xlfn.XLOOKUP(F470,'Historical Metal Prices'!$L$4:$Z$4,'Historical Metal Prices'!$L$10:$Z$10)</f>
        <v>2.949525204852077E-2</v>
      </c>
      <c r="H470" s="77">
        <f t="shared" si="15"/>
        <v>9243.5393145205726</v>
      </c>
    </row>
    <row r="471" spans="1:8" x14ac:dyDescent="0.2">
      <c r="A471" s="79">
        <v>45540</v>
      </c>
      <c r="B471" s="77">
        <v>8978.7099999999991</v>
      </c>
      <c r="C471" s="84">
        <v>241745</v>
      </c>
      <c r="D471" s="84">
        <v>317575</v>
      </c>
      <c r="F471">
        <f t="shared" si="14"/>
        <v>2024</v>
      </c>
      <c r="G471" s="57">
        <f>_xlfn.XLOOKUP(F471,'Historical Metal Prices'!$L$4:$Z$4,'Historical Metal Prices'!$L$10:$Z$10)</f>
        <v>2.949525204852077E-2</v>
      </c>
      <c r="H471" s="77">
        <f t="shared" si="15"/>
        <v>9243.5393145205726</v>
      </c>
    </row>
    <row r="472" spans="1:8" x14ac:dyDescent="0.2">
      <c r="A472" s="79">
        <v>45539</v>
      </c>
      <c r="B472" s="77">
        <v>8836.82</v>
      </c>
      <c r="C472" s="84">
        <v>241745</v>
      </c>
      <c r="D472" s="84">
        <v>317175</v>
      </c>
      <c r="F472">
        <f t="shared" si="14"/>
        <v>2024</v>
      </c>
      <c r="G472" s="57">
        <f>_xlfn.XLOOKUP(F472,'Historical Metal Prices'!$L$4:$Z$4,'Historical Metal Prices'!$L$10:$Z$10)</f>
        <v>2.949525204852077E-2</v>
      </c>
      <c r="H472" s="77">
        <f t="shared" si="15"/>
        <v>9097.4642332074091</v>
      </c>
    </row>
    <row r="473" spans="1:8" x14ac:dyDescent="0.2">
      <c r="A473" s="79">
        <v>45538</v>
      </c>
      <c r="B473" s="77">
        <v>8829.85</v>
      </c>
      <c r="C473" s="84">
        <v>241745</v>
      </c>
      <c r="D473" s="84">
        <v>318650</v>
      </c>
      <c r="F473">
        <f t="shared" si="14"/>
        <v>2024</v>
      </c>
      <c r="G473" s="57">
        <f>_xlfn.XLOOKUP(F473,'Historical Metal Prices'!$L$4:$Z$4,'Historical Metal Prices'!$L$10:$Z$10)</f>
        <v>2.949525204852077E-2</v>
      </c>
      <c r="H473" s="77">
        <f t="shared" si="15"/>
        <v>9090.2886513006306</v>
      </c>
    </row>
    <row r="474" spans="1:8" x14ac:dyDescent="0.2">
      <c r="A474" s="79">
        <v>45537</v>
      </c>
      <c r="B474" s="77">
        <v>9057.34</v>
      </c>
      <c r="C474" s="84">
        <v>241745</v>
      </c>
      <c r="D474" s="84">
        <v>317800</v>
      </c>
      <c r="F474">
        <f t="shared" si="14"/>
        <v>2024</v>
      </c>
      <c r="G474" s="57">
        <f>_xlfn.XLOOKUP(F474,'Historical Metal Prices'!$L$4:$Z$4,'Historical Metal Prices'!$L$10:$Z$10)</f>
        <v>2.949525204852077E-2</v>
      </c>
      <c r="H474" s="77">
        <f t="shared" si="15"/>
        <v>9324.4885261891486</v>
      </c>
    </row>
    <row r="475" spans="1:8" x14ac:dyDescent="0.2">
      <c r="A475" s="79">
        <v>45534</v>
      </c>
      <c r="B475" s="77">
        <v>9125.64</v>
      </c>
      <c r="C475" s="84">
        <v>241745</v>
      </c>
      <c r="D475" s="84">
        <v>320650</v>
      </c>
      <c r="F475">
        <f t="shared" si="14"/>
        <v>2024</v>
      </c>
      <c r="G475" s="57">
        <f>_xlfn.XLOOKUP(F475,'Historical Metal Prices'!$L$4:$Z$4,'Historical Metal Prices'!$L$10:$Z$10)</f>
        <v>2.949525204852077E-2</v>
      </c>
      <c r="H475" s="77">
        <f t="shared" si="15"/>
        <v>9394.8030519040622</v>
      </c>
    </row>
    <row r="476" spans="1:8" x14ac:dyDescent="0.2">
      <c r="A476" s="79">
        <v>45533</v>
      </c>
      <c r="B476" s="77">
        <v>9125.64</v>
      </c>
      <c r="C476" s="84">
        <v>251062</v>
      </c>
      <c r="D476" s="84">
        <v>320925</v>
      </c>
      <c r="F476">
        <f t="shared" si="14"/>
        <v>2024</v>
      </c>
      <c r="G476" s="57">
        <f>_xlfn.XLOOKUP(F476,'Historical Metal Prices'!$L$4:$Z$4,'Historical Metal Prices'!$L$10:$Z$10)</f>
        <v>2.949525204852077E-2</v>
      </c>
      <c r="H476" s="77">
        <f t="shared" si="15"/>
        <v>9394.8030519040622</v>
      </c>
    </row>
    <row r="477" spans="1:8" x14ac:dyDescent="0.2">
      <c r="A477" s="79">
        <v>45532</v>
      </c>
      <c r="B477" s="77">
        <v>9129.9699999999993</v>
      </c>
      <c r="C477" s="84">
        <v>251062</v>
      </c>
      <c r="D477" s="84">
        <v>322950</v>
      </c>
      <c r="F477">
        <f t="shared" si="14"/>
        <v>2024</v>
      </c>
      <c r="G477" s="57">
        <f>_xlfn.XLOOKUP(F477,'Historical Metal Prices'!$L$4:$Z$4,'Historical Metal Prices'!$L$10:$Z$10)</f>
        <v>2.949525204852077E-2</v>
      </c>
      <c r="H477" s="77">
        <f t="shared" si="15"/>
        <v>9399.2607663454328</v>
      </c>
    </row>
    <row r="478" spans="1:8" x14ac:dyDescent="0.2">
      <c r="A478" s="79">
        <v>45531</v>
      </c>
      <c r="B478" s="77">
        <v>9173.3799999999992</v>
      </c>
      <c r="C478" s="84">
        <v>251062</v>
      </c>
      <c r="D478" s="84">
        <v>314250</v>
      </c>
      <c r="F478">
        <f t="shared" si="14"/>
        <v>2024</v>
      </c>
      <c r="G478" s="57">
        <f>_xlfn.XLOOKUP(F478,'Historical Metal Prices'!$L$4:$Z$4,'Historical Metal Prices'!$L$10:$Z$10)</f>
        <v>2.949525204852077E-2</v>
      </c>
      <c r="H478" s="77">
        <f t="shared" si="15"/>
        <v>9443.9511552368585</v>
      </c>
    </row>
    <row r="479" spans="1:8" x14ac:dyDescent="0.2">
      <c r="A479" s="79">
        <v>45530</v>
      </c>
      <c r="B479" s="77">
        <v>9173.3799999999992</v>
      </c>
      <c r="C479" s="84">
        <v>251062</v>
      </c>
      <c r="D479" s="84">
        <v>317175</v>
      </c>
      <c r="F479">
        <f t="shared" si="14"/>
        <v>2024</v>
      </c>
      <c r="G479" s="57">
        <f>_xlfn.XLOOKUP(F479,'Historical Metal Prices'!$L$4:$Z$4,'Historical Metal Prices'!$L$10:$Z$10)</f>
        <v>2.949525204852077E-2</v>
      </c>
      <c r="H479" s="77">
        <f t="shared" si="15"/>
        <v>9443.9511552368585</v>
      </c>
    </row>
    <row r="480" spans="1:8" x14ac:dyDescent="0.2">
      <c r="A480" s="79">
        <v>45527</v>
      </c>
      <c r="B480" s="77">
        <v>9010.2800000000007</v>
      </c>
      <c r="C480" s="84">
        <v>251062</v>
      </c>
      <c r="D480" s="84">
        <v>315575</v>
      </c>
      <c r="F480">
        <f t="shared" si="14"/>
        <v>2024</v>
      </c>
      <c r="G480" s="57">
        <f>_xlfn.XLOOKUP(F480,'Historical Metal Prices'!$L$4:$Z$4,'Historical Metal Prices'!$L$10:$Z$10)</f>
        <v>2.949525204852077E-2</v>
      </c>
      <c r="H480" s="77">
        <f t="shared" si="15"/>
        <v>9276.0404796277471</v>
      </c>
    </row>
    <row r="481" spans="1:8" x14ac:dyDescent="0.2">
      <c r="A481" s="79">
        <v>45526</v>
      </c>
      <c r="B481" s="77">
        <v>9010.2800000000007</v>
      </c>
      <c r="C481" s="84">
        <v>262206</v>
      </c>
      <c r="D481" s="84">
        <v>315575</v>
      </c>
      <c r="F481">
        <f t="shared" si="14"/>
        <v>2024</v>
      </c>
      <c r="G481" s="57">
        <f>_xlfn.XLOOKUP(F481,'Historical Metal Prices'!$L$4:$Z$4,'Historical Metal Prices'!$L$10:$Z$10)</f>
        <v>2.949525204852077E-2</v>
      </c>
      <c r="H481" s="77">
        <f t="shared" si="15"/>
        <v>9276.0404796277471</v>
      </c>
    </row>
    <row r="482" spans="1:8" x14ac:dyDescent="0.2">
      <c r="A482" s="79">
        <v>45525</v>
      </c>
      <c r="B482" s="77">
        <v>9085.84</v>
      </c>
      <c r="C482" s="84">
        <v>262206</v>
      </c>
      <c r="D482" s="84">
        <v>319700</v>
      </c>
      <c r="F482">
        <f t="shared" si="14"/>
        <v>2024</v>
      </c>
      <c r="G482" s="57">
        <f>_xlfn.XLOOKUP(F482,'Historical Metal Prices'!$L$4:$Z$4,'Historical Metal Prices'!$L$10:$Z$10)</f>
        <v>2.949525204852077E-2</v>
      </c>
      <c r="H482" s="77">
        <f t="shared" si="15"/>
        <v>9353.8291408725327</v>
      </c>
    </row>
    <row r="483" spans="1:8" x14ac:dyDescent="0.2">
      <c r="A483" s="79">
        <v>45524</v>
      </c>
      <c r="B483" s="77">
        <v>9085.84</v>
      </c>
      <c r="C483" s="84">
        <v>262206</v>
      </c>
      <c r="D483" s="84">
        <v>319625</v>
      </c>
      <c r="F483">
        <f t="shared" si="14"/>
        <v>2024</v>
      </c>
      <c r="G483" s="57">
        <f>_xlfn.XLOOKUP(F483,'Historical Metal Prices'!$L$4:$Z$4,'Historical Metal Prices'!$L$10:$Z$10)</f>
        <v>2.949525204852077E-2</v>
      </c>
      <c r="H483" s="77">
        <f t="shared" si="15"/>
        <v>9353.8291408725327</v>
      </c>
    </row>
    <row r="484" spans="1:8" x14ac:dyDescent="0.2">
      <c r="A484" s="79">
        <v>45523</v>
      </c>
      <c r="B484" s="77">
        <v>9142.64</v>
      </c>
      <c r="C484" s="84">
        <v>262206</v>
      </c>
      <c r="D484" s="84">
        <v>320050</v>
      </c>
      <c r="F484">
        <f t="shared" si="14"/>
        <v>2024</v>
      </c>
      <c r="G484" s="57">
        <f>_xlfn.XLOOKUP(F484,'Historical Metal Prices'!$L$4:$Z$4,'Historical Metal Prices'!$L$10:$Z$10)</f>
        <v>2.949525204852077E-2</v>
      </c>
      <c r="H484" s="77">
        <f t="shared" si="15"/>
        <v>9412.304471188887</v>
      </c>
    </row>
    <row r="485" spans="1:8" x14ac:dyDescent="0.2">
      <c r="A485" s="79">
        <v>45520</v>
      </c>
      <c r="B485" s="77">
        <v>9050.8799999999992</v>
      </c>
      <c r="C485" s="84">
        <v>262206</v>
      </c>
      <c r="D485" s="84">
        <v>308075</v>
      </c>
      <c r="F485">
        <f t="shared" si="14"/>
        <v>2024</v>
      </c>
      <c r="G485" s="57">
        <f>_xlfn.XLOOKUP(F485,'Historical Metal Prices'!$L$4:$Z$4,'Historical Metal Prices'!$L$10:$Z$10)</f>
        <v>2.949525204852077E-2</v>
      </c>
      <c r="H485" s="77">
        <f t="shared" si="15"/>
        <v>9317.8379868609154</v>
      </c>
    </row>
    <row r="486" spans="1:8" x14ac:dyDescent="0.2">
      <c r="A486" s="79">
        <v>45519</v>
      </c>
      <c r="B486" s="77">
        <v>9050.8799999999992</v>
      </c>
      <c r="C486" s="84">
        <v>286305</v>
      </c>
      <c r="D486" s="84">
        <v>309050</v>
      </c>
      <c r="F486">
        <f t="shared" si="14"/>
        <v>2024</v>
      </c>
      <c r="G486" s="57">
        <f>_xlfn.XLOOKUP(F486,'Historical Metal Prices'!$L$4:$Z$4,'Historical Metal Prices'!$L$10:$Z$10)</f>
        <v>2.949525204852077E-2</v>
      </c>
      <c r="H486" s="77">
        <f t="shared" si="15"/>
        <v>9317.8379868609154</v>
      </c>
    </row>
    <row r="487" spans="1:8" x14ac:dyDescent="0.2">
      <c r="A487" s="79">
        <v>45518</v>
      </c>
      <c r="B487" s="77">
        <v>8847.41</v>
      </c>
      <c r="C487" s="84">
        <v>286305</v>
      </c>
      <c r="D487" s="84">
        <v>307450</v>
      </c>
      <c r="F487">
        <f t="shared" si="14"/>
        <v>2024</v>
      </c>
      <c r="G487" s="57">
        <f>_xlfn.XLOOKUP(F487,'Historical Metal Prices'!$L$4:$Z$4,'Historical Metal Prices'!$L$10:$Z$10)</f>
        <v>2.949525204852077E-2</v>
      </c>
      <c r="H487" s="77">
        <f t="shared" si="15"/>
        <v>9108.3665879266027</v>
      </c>
    </row>
    <row r="488" spans="1:8" x14ac:dyDescent="0.2">
      <c r="A488" s="79">
        <v>45517</v>
      </c>
      <c r="B488" s="77">
        <v>8847.41</v>
      </c>
      <c r="C488" s="84">
        <v>286305</v>
      </c>
      <c r="D488" s="84">
        <v>307425</v>
      </c>
      <c r="F488">
        <f t="shared" si="14"/>
        <v>2024</v>
      </c>
      <c r="G488" s="57">
        <f>_xlfn.XLOOKUP(F488,'Historical Metal Prices'!$L$4:$Z$4,'Historical Metal Prices'!$L$10:$Z$10)</f>
        <v>2.949525204852077E-2</v>
      </c>
      <c r="H488" s="77">
        <f t="shared" si="15"/>
        <v>9108.3665879266027</v>
      </c>
    </row>
    <row r="489" spans="1:8" x14ac:dyDescent="0.2">
      <c r="A489" s="79">
        <v>45516</v>
      </c>
      <c r="B489" s="77">
        <v>8908.18</v>
      </c>
      <c r="C489" s="84">
        <v>286305</v>
      </c>
      <c r="D489" s="84">
        <v>305625</v>
      </c>
      <c r="F489">
        <f t="shared" si="14"/>
        <v>2024</v>
      </c>
      <c r="G489" s="57">
        <f>_xlfn.XLOOKUP(F489,'Historical Metal Prices'!$L$4:$Z$4,'Historical Metal Prices'!$L$10:$Z$10)</f>
        <v>2.949525204852077E-2</v>
      </c>
      <c r="H489" s="77">
        <f t="shared" si="15"/>
        <v>9170.9290143935923</v>
      </c>
    </row>
    <row r="490" spans="1:8" x14ac:dyDescent="0.2">
      <c r="A490" s="79">
        <v>45513</v>
      </c>
      <c r="B490" s="77">
        <v>8670.92</v>
      </c>
      <c r="C490" s="84">
        <v>286305</v>
      </c>
      <c r="D490" s="84">
        <v>296125</v>
      </c>
      <c r="F490">
        <f t="shared" si="14"/>
        <v>2024</v>
      </c>
      <c r="G490" s="57">
        <f>_xlfn.XLOOKUP(F490,'Historical Metal Prices'!$L$4:$Z$4,'Historical Metal Prices'!$L$10:$Z$10)</f>
        <v>2.949525204852077E-2</v>
      </c>
      <c r="H490" s="77">
        <f t="shared" si="15"/>
        <v>8926.6709708925591</v>
      </c>
    </row>
    <row r="491" spans="1:8" ht="16" x14ac:dyDescent="0.2">
      <c r="A491" s="79">
        <v>45512</v>
      </c>
      <c r="B491" s="77">
        <v>8640.93</v>
      </c>
      <c r="C491" s="84">
        <v>301203</v>
      </c>
      <c r="D491" s="78" t="s">
        <v>481</v>
      </c>
      <c r="F491">
        <f t="shared" si="14"/>
        <v>2024</v>
      </c>
      <c r="G491" s="57">
        <f>_xlfn.XLOOKUP(F491,'Historical Metal Prices'!$L$4:$Z$4,'Historical Metal Prices'!$L$10:$Z$10)</f>
        <v>2.949525204852077E-2</v>
      </c>
      <c r="H491" s="77">
        <f t="shared" si="15"/>
        <v>8895.7964082836243</v>
      </c>
    </row>
    <row r="492" spans="1:8" x14ac:dyDescent="0.2">
      <c r="A492" s="79">
        <v>45511</v>
      </c>
      <c r="B492" s="77">
        <v>8640.93</v>
      </c>
      <c r="C492" s="84">
        <v>301203</v>
      </c>
      <c r="D492" s="84">
        <v>294425</v>
      </c>
      <c r="F492">
        <f t="shared" si="14"/>
        <v>2024</v>
      </c>
      <c r="G492" s="57">
        <f>_xlfn.XLOOKUP(F492,'Historical Metal Prices'!$L$4:$Z$4,'Historical Metal Prices'!$L$10:$Z$10)</f>
        <v>2.949525204852077E-2</v>
      </c>
      <c r="H492" s="77">
        <f t="shared" si="15"/>
        <v>8895.7964082836243</v>
      </c>
    </row>
    <row r="493" spans="1:8" x14ac:dyDescent="0.2">
      <c r="A493" s="79">
        <v>45510</v>
      </c>
      <c r="B493" s="77">
        <v>8804.02</v>
      </c>
      <c r="C493" s="84">
        <v>301203</v>
      </c>
      <c r="D493" s="84">
        <v>294750</v>
      </c>
      <c r="F493">
        <f t="shared" si="14"/>
        <v>2024</v>
      </c>
      <c r="G493" s="57">
        <f>_xlfn.XLOOKUP(F493,'Historical Metal Prices'!$L$4:$Z$4,'Historical Metal Prices'!$L$10:$Z$10)</f>
        <v>2.949525204852077E-2</v>
      </c>
      <c r="H493" s="77">
        <f t="shared" si="15"/>
        <v>9063.6967889402185</v>
      </c>
    </row>
    <row r="494" spans="1:8" x14ac:dyDescent="0.2">
      <c r="A494" s="79">
        <v>45509</v>
      </c>
      <c r="B494" s="77">
        <v>8765.32</v>
      </c>
      <c r="C494" s="84">
        <v>301203</v>
      </c>
      <c r="D494" s="84">
        <v>252575</v>
      </c>
      <c r="F494">
        <f t="shared" si="14"/>
        <v>2024</v>
      </c>
      <c r="G494" s="57">
        <f>_xlfn.XLOOKUP(F494,'Historical Metal Prices'!$L$4:$Z$4,'Historical Metal Prices'!$L$10:$Z$10)</f>
        <v>2.949525204852077E-2</v>
      </c>
      <c r="H494" s="77">
        <f t="shared" si="15"/>
        <v>9023.8553226859403</v>
      </c>
    </row>
    <row r="495" spans="1:8" x14ac:dyDescent="0.2">
      <c r="A495" s="79">
        <v>45506</v>
      </c>
      <c r="B495" s="77">
        <v>8933.85</v>
      </c>
      <c r="C495" s="84">
        <v>301203</v>
      </c>
      <c r="D495" s="84">
        <v>251350</v>
      </c>
      <c r="F495">
        <f t="shared" si="14"/>
        <v>2024</v>
      </c>
      <c r="G495" s="57">
        <f>_xlfn.XLOOKUP(F495,'Historical Metal Prices'!$L$4:$Z$4,'Historical Metal Prices'!$L$10:$Z$10)</f>
        <v>2.949525204852077E-2</v>
      </c>
      <c r="H495" s="77">
        <f t="shared" si="15"/>
        <v>9197.3561575136773</v>
      </c>
    </row>
    <row r="496" spans="1:8" x14ac:dyDescent="0.2">
      <c r="A496" s="79">
        <v>45505</v>
      </c>
      <c r="B496" s="77">
        <v>8923.85</v>
      </c>
      <c r="C496" s="84">
        <v>301203</v>
      </c>
      <c r="D496" s="84">
        <v>246500</v>
      </c>
      <c r="F496">
        <f t="shared" si="14"/>
        <v>2024</v>
      </c>
      <c r="G496" s="57">
        <f>_xlfn.XLOOKUP(F496,'Historical Metal Prices'!$L$4:$Z$4,'Historical Metal Prices'!$L$10:$Z$10)</f>
        <v>2.949525204852077E-2</v>
      </c>
      <c r="H496" s="77">
        <f t="shared" si="15"/>
        <v>9187.0612049931933</v>
      </c>
    </row>
    <row r="497" spans="1:8" x14ac:dyDescent="0.2">
      <c r="A497" s="79">
        <v>45504</v>
      </c>
      <c r="B497" s="77">
        <v>9102.2800000000007</v>
      </c>
      <c r="C497" s="84">
        <v>301203</v>
      </c>
      <c r="D497" s="84">
        <v>245150</v>
      </c>
      <c r="F497">
        <f t="shared" si="14"/>
        <v>2024</v>
      </c>
      <c r="G497" s="57">
        <f>_xlfn.XLOOKUP(F497,'Historical Metal Prices'!$L$4:$Z$4,'Historical Metal Prices'!$L$10:$Z$10)</f>
        <v>2.949525204852077E-2</v>
      </c>
      <c r="H497" s="77">
        <f t="shared" si="15"/>
        <v>9370.7540428162101</v>
      </c>
    </row>
    <row r="498" spans="1:8" x14ac:dyDescent="0.2">
      <c r="A498" s="79">
        <v>45503</v>
      </c>
      <c r="B498" s="77">
        <v>8842.86</v>
      </c>
      <c r="C498" s="84">
        <v>301203</v>
      </c>
      <c r="D498" s="84">
        <v>239275</v>
      </c>
      <c r="F498">
        <f t="shared" si="14"/>
        <v>2024</v>
      </c>
      <c r="G498" s="57">
        <f>_xlfn.XLOOKUP(F498,'Historical Metal Prices'!$L$4:$Z$4,'Historical Metal Prices'!$L$10:$Z$10)</f>
        <v>2.949525204852077E-2</v>
      </c>
      <c r="H498" s="77">
        <f t="shared" si="15"/>
        <v>9103.6823845297822</v>
      </c>
    </row>
    <row r="499" spans="1:8" x14ac:dyDescent="0.2">
      <c r="A499" s="79">
        <v>45502</v>
      </c>
      <c r="B499" s="77">
        <v>8893.67</v>
      </c>
      <c r="C499" s="84">
        <v>301203</v>
      </c>
      <c r="D499" s="84">
        <v>239400</v>
      </c>
      <c r="F499">
        <f t="shared" si="14"/>
        <v>2024</v>
      </c>
      <c r="G499" s="57">
        <f>_xlfn.XLOOKUP(F499,'Historical Metal Prices'!$L$4:$Z$4,'Historical Metal Prices'!$L$10:$Z$10)</f>
        <v>2.949525204852077E-2</v>
      </c>
      <c r="H499" s="77">
        <f t="shared" si="15"/>
        <v>9155.9910382863673</v>
      </c>
    </row>
    <row r="500" spans="1:8" x14ac:dyDescent="0.2">
      <c r="A500" s="79">
        <v>45499</v>
      </c>
      <c r="B500" s="77">
        <v>8995.4500000000007</v>
      </c>
      <c r="C500" s="84">
        <v>301203</v>
      </c>
      <c r="D500" s="84">
        <v>239100</v>
      </c>
      <c r="F500">
        <f t="shared" si="14"/>
        <v>2024</v>
      </c>
      <c r="G500" s="57">
        <f>_xlfn.XLOOKUP(F500,'Historical Metal Prices'!$L$4:$Z$4,'Historical Metal Prices'!$L$10:$Z$10)</f>
        <v>2.949525204852077E-2</v>
      </c>
      <c r="H500" s="77">
        <f t="shared" si="15"/>
        <v>9260.7730650398662</v>
      </c>
    </row>
    <row r="501" spans="1:8" x14ac:dyDescent="0.2">
      <c r="A501" s="79">
        <v>45498</v>
      </c>
      <c r="B501" s="77">
        <v>9003.52</v>
      </c>
      <c r="C501" s="84">
        <v>309182</v>
      </c>
      <c r="D501" s="84">
        <v>237750</v>
      </c>
      <c r="F501">
        <f t="shared" si="14"/>
        <v>2024</v>
      </c>
      <c r="G501" s="57">
        <f>_xlfn.XLOOKUP(F501,'Historical Metal Prices'!$L$4:$Z$4,'Historical Metal Prices'!$L$10:$Z$10)</f>
        <v>2.949525204852077E-2</v>
      </c>
      <c r="H501" s="77">
        <f t="shared" si="15"/>
        <v>9269.0810917238978</v>
      </c>
    </row>
    <row r="502" spans="1:8" x14ac:dyDescent="0.2">
      <c r="A502" s="79">
        <v>45497</v>
      </c>
      <c r="B502" s="77">
        <v>8976.43</v>
      </c>
      <c r="C502" s="84">
        <v>309182</v>
      </c>
      <c r="D502" s="84">
        <v>239425</v>
      </c>
      <c r="F502">
        <f t="shared" si="14"/>
        <v>2024</v>
      </c>
      <c r="G502" s="57">
        <f>_xlfn.XLOOKUP(F502,'Historical Metal Prices'!$L$4:$Z$4,'Historical Metal Prices'!$L$10:$Z$10)</f>
        <v>2.949525204852077E-2</v>
      </c>
      <c r="H502" s="77">
        <f t="shared" si="15"/>
        <v>9241.1920653459038</v>
      </c>
    </row>
    <row r="503" spans="1:8" x14ac:dyDescent="0.2">
      <c r="A503" s="79">
        <v>45496</v>
      </c>
      <c r="B503" s="77">
        <v>9046.7099999999991</v>
      </c>
      <c r="C503" s="84">
        <v>309182</v>
      </c>
      <c r="D503" s="84">
        <v>241750</v>
      </c>
      <c r="F503">
        <f t="shared" si="14"/>
        <v>2024</v>
      </c>
      <c r="G503" s="57">
        <f>_xlfn.XLOOKUP(F503,'Historical Metal Prices'!$L$4:$Z$4,'Historical Metal Prices'!$L$10:$Z$10)</f>
        <v>2.949525204852077E-2</v>
      </c>
      <c r="H503" s="77">
        <f t="shared" si="15"/>
        <v>9313.5449916598718</v>
      </c>
    </row>
    <row r="504" spans="1:8" x14ac:dyDescent="0.2">
      <c r="A504" s="79">
        <v>45495</v>
      </c>
      <c r="B504" s="77">
        <v>9090.68</v>
      </c>
      <c r="C504" s="84">
        <v>309182</v>
      </c>
      <c r="D504" s="84">
        <v>236700</v>
      </c>
      <c r="F504">
        <f t="shared" si="14"/>
        <v>2024</v>
      </c>
      <c r="G504" s="57">
        <f>_xlfn.XLOOKUP(F504,'Historical Metal Prices'!$L$4:$Z$4,'Historical Metal Prices'!$L$10:$Z$10)</f>
        <v>2.949525204852077E-2</v>
      </c>
      <c r="H504" s="77">
        <f t="shared" si="15"/>
        <v>9358.8118978924467</v>
      </c>
    </row>
    <row r="505" spans="1:8" x14ac:dyDescent="0.2">
      <c r="A505" s="79">
        <v>45492</v>
      </c>
      <c r="B505" s="77">
        <v>9179.32</v>
      </c>
      <c r="C505" s="84">
        <v>309182</v>
      </c>
      <c r="D505" s="84">
        <v>234400</v>
      </c>
      <c r="F505">
        <f t="shared" si="14"/>
        <v>2024</v>
      </c>
      <c r="G505" s="57">
        <f>_xlfn.XLOOKUP(F505,'Historical Metal Prices'!$L$4:$Z$4,'Historical Metal Prices'!$L$10:$Z$10)</f>
        <v>2.949525204852077E-2</v>
      </c>
      <c r="H505" s="77">
        <f t="shared" si="15"/>
        <v>9450.0663570340275</v>
      </c>
    </row>
    <row r="506" spans="1:8" ht="16" x14ac:dyDescent="0.2">
      <c r="A506" s="79">
        <v>45491</v>
      </c>
      <c r="B506" s="77">
        <v>9254.9</v>
      </c>
      <c r="C506" s="84">
        <v>316108</v>
      </c>
      <c r="D506" s="78" t="s">
        <v>481</v>
      </c>
      <c r="F506">
        <f t="shared" si="14"/>
        <v>2024</v>
      </c>
      <c r="G506" s="57">
        <f>_xlfn.XLOOKUP(F506,'Historical Metal Prices'!$L$4:$Z$4,'Historical Metal Prices'!$L$10:$Z$10)</f>
        <v>2.949525204852077E-2</v>
      </c>
      <c r="H506" s="77">
        <f t="shared" si="15"/>
        <v>9527.8756081838546</v>
      </c>
    </row>
    <row r="507" spans="1:8" x14ac:dyDescent="0.2">
      <c r="A507" s="79">
        <v>45490</v>
      </c>
      <c r="B507" s="77">
        <v>9489.6</v>
      </c>
      <c r="C507" s="84">
        <v>316108</v>
      </c>
      <c r="D507" s="84">
        <v>227425</v>
      </c>
      <c r="F507">
        <f t="shared" si="14"/>
        <v>2024</v>
      </c>
      <c r="G507" s="57">
        <f>_xlfn.XLOOKUP(F507,'Historical Metal Prices'!$L$4:$Z$4,'Historical Metal Prices'!$L$10:$Z$10)</f>
        <v>2.949525204852077E-2</v>
      </c>
      <c r="H507" s="77">
        <f t="shared" si="15"/>
        <v>9769.4981438396426</v>
      </c>
    </row>
    <row r="508" spans="1:8" x14ac:dyDescent="0.2">
      <c r="A508" s="79">
        <v>45489</v>
      </c>
      <c r="B508" s="77">
        <v>9505.34</v>
      </c>
      <c r="C508" s="84">
        <v>316108</v>
      </c>
      <c r="D508" s="84">
        <v>221100</v>
      </c>
      <c r="F508">
        <f t="shared" si="14"/>
        <v>2024</v>
      </c>
      <c r="G508" s="57">
        <f>_xlfn.XLOOKUP(F508,'Historical Metal Prices'!$L$4:$Z$4,'Historical Metal Prices'!$L$10:$Z$10)</f>
        <v>2.949525204852077E-2</v>
      </c>
      <c r="H508" s="77">
        <f t="shared" si="15"/>
        <v>9785.7023991068872</v>
      </c>
    </row>
    <row r="509" spans="1:8" x14ac:dyDescent="0.2">
      <c r="A509" s="79">
        <v>45488</v>
      </c>
      <c r="B509" s="77">
        <v>9652.5499999999993</v>
      </c>
      <c r="C509" s="84">
        <v>316108</v>
      </c>
      <c r="D509" s="84">
        <v>210325</v>
      </c>
      <c r="F509">
        <f t="shared" si="14"/>
        <v>2024</v>
      </c>
      <c r="G509" s="57">
        <f>_xlfn.XLOOKUP(F509,'Historical Metal Prices'!$L$4:$Z$4,'Historical Metal Prices'!$L$10:$Z$10)</f>
        <v>2.949525204852077E-2</v>
      </c>
      <c r="H509" s="77">
        <f t="shared" si="15"/>
        <v>9937.2543951609478</v>
      </c>
    </row>
    <row r="510" spans="1:8" x14ac:dyDescent="0.2">
      <c r="A510" s="79">
        <v>45485</v>
      </c>
      <c r="B510" s="77">
        <v>9726.8799999999992</v>
      </c>
      <c r="C510" s="84">
        <v>316108</v>
      </c>
      <c r="D510" s="84">
        <v>210325</v>
      </c>
      <c r="F510">
        <f t="shared" si="14"/>
        <v>2024</v>
      </c>
      <c r="G510" s="57">
        <f>_xlfn.XLOOKUP(F510,'Historical Metal Prices'!$L$4:$Z$4,'Historical Metal Prices'!$L$10:$Z$10)</f>
        <v>2.949525204852077E-2</v>
      </c>
      <c r="H510" s="77">
        <f t="shared" si="15"/>
        <v>10013.776777245715</v>
      </c>
    </row>
    <row r="511" spans="1:8" x14ac:dyDescent="0.2">
      <c r="A511" s="79">
        <v>45484</v>
      </c>
      <c r="B511" s="77">
        <v>9627.9500000000007</v>
      </c>
      <c r="C511" s="84">
        <v>321642</v>
      </c>
      <c r="D511" s="84">
        <v>206225</v>
      </c>
      <c r="F511">
        <f t="shared" si="14"/>
        <v>2024</v>
      </c>
      <c r="G511" s="57">
        <f>_xlfn.XLOOKUP(F511,'Historical Metal Prices'!$L$4:$Z$4,'Historical Metal Prices'!$L$10:$Z$10)</f>
        <v>2.949525204852077E-2</v>
      </c>
      <c r="H511" s="77">
        <f t="shared" si="15"/>
        <v>9911.9288119605571</v>
      </c>
    </row>
    <row r="512" spans="1:8" x14ac:dyDescent="0.2">
      <c r="A512" s="79">
        <v>45483</v>
      </c>
      <c r="B512" s="77">
        <v>9743.59</v>
      </c>
      <c r="C512" s="84">
        <v>321642</v>
      </c>
      <c r="D512" s="84">
        <v>206775</v>
      </c>
      <c r="F512">
        <f t="shared" si="14"/>
        <v>2024</v>
      </c>
      <c r="G512" s="57">
        <f>_xlfn.XLOOKUP(F512,'Historical Metal Prices'!$L$4:$Z$4,'Historical Metal Prices'!$L$10:$Z$10)</f>
        <v>2.949525204852077E-2</v>
      </c>
      <c r="H512" s="77">
        <f t="shared" si="15"/>
        <v>10030.979642907447</v>
      </c>
    </row>
    <row r="513" spans="1:8" x14ac:dyDescent="0.2">
      <c r="A513" s="79">
        <v>45482</v>
      </c>
      <c r="B513" s="77">
        <v>9711.02</v>
      </c>
      <c r="C513" s="84">
        <v>321642</v>
      </c>
      <c r="D513" s="84">
        <v>195475</v>
      </c>
      <c r="F513">
        <f t="shared" si="14"/>
        <v>2024</v>
      </c>
      <c r="G513" s="57">
        <f>_xlfn.XLOOKUP(F513,'Historical Metal Prices'!$L$4:$Z$4,'Historical Metal Prices'!$L$10:$Z$10)</f>
        <v>2.949525204852077E-2</v>
      </c>
      <c r="H513" s="77">
        <f t="shared" si="15"/>
        <v>9997.4489825482269</v>
      </c>
    </row>
    <row r="514" spans="1:8" x14ac:dyDescent="0.2">
      <c r="A514" s="79">
        <v>45481</v>
      </c>
      <c r="B514" s="77">
        <v>9760.01</v>
      </c>
      <c r="C514" s="84">
        <v>321642</v>
      </c>
      <c r="D514" s="84">
        <v>191025</v>
      </c>
      <c r="F514">
        <f t="shared" si="14"/>
        <v>2024</v>
      </c>
      <c r="G514" s="57">
        <f>_xlfn.XLOOKUP(F514,'Historical Metal Prices'!$L$4:$Z$4,'Historical Metal Prices'!$L$10:$Z$10)</f>
        <v>2.949525204852077E-2</v>
      </c>
      <c r="H514" s="77">
        <f t="shared" si="15"/>
        <v>10047.883954946083</v>
      </c>
    </row>
    <row r="515" spans="1:8" x14ac:dyDescent="0.2">
      <c r="A515" s="79">
        <v>45478</v>
      </c>
      <c r="B515" s="77">
        <v>9795.24</v>
      </c>
      <c r="C515" s="84">
        <v>321642</v>
      </c>
      <c r="D515" s="84">
        <v>191475</v>
      </c>
      <c r="F515">
        <f t="shared" si="14"/>
        <v>2024</v>
      </c>
      <c r="G515" s="57">
        <f>_xlfn.XLOOKUP(F515,'Historical Metal Prices'!$L$4:$Z$4,'Historical Metal Prices'!$L$10:$Z$10)</f>
        <v>2.949525204852077E-2</v>
      </c>
      <c r="H515" s="77">
        <f t="shared" si="15"/>
        <v>10084.153072675752</v>
      </c>
    </row>
    <row r="516" spans="1:8" x14ac:dyDescent="0.2">
      <c r="A516" s="79">
        <v>45477</v>
      </c>
      <c r="B516" s="77">
        <v>9734.08</v>
      </c>
      <c r="C516" s="84">
        <v>249623</v>
      </c>
      <c r="D516" s="84">
        <v>191625</v>
      </c>
      <c r="F516">
        <f t="shared" si="14"/>
        <v>2024</v>
      </c>
      <c r="G516" s="57">
        <f>_xlfn.XLOOKUP(F516,'Historical Metal Prices'!$L$4:$Z$4,'Historical Metal Prices'!$L$10:$Z$10)</f>
        <v>2.949525204852077E-2</v>
      </c>
      <c r="H516" s="77">
        <f t="shared" si="15"/>
        <v>10021.189143060465</v>
      </c>
    </row>
    <row r="517" spans="1:8" x14ac:dyDescent="0.2">
      <c r="A517" s="79">
        <v>45476</v>
      </c>
      <c r="B517" s="77">
        <v>9720.19</v>
      </c>
      <c r="C517" s="84">
        <v>249623</v>
      </c>
      <c r="D517" s="84">
        <v>186275</v>
      </c>
      <c r="F517">
        <f t="shared" si="14"/>
        <v>2024</v>
      </c>
      <c r="G517" s="57">
        <f>_xlfn.XLOOKUP(F517,'Historical Metal Prices'!$L$4:$Z$4,'Historical Metal Prices'!$L$10:$Z$10)</f>
        <v>2.949525204852077E-2</v>
      </c>
      <c r="H517" s="77">
        <f t="shared" si="15"/>
        <v>10006.889454009512</v>
      </c>
    </row>
    <row r="518" spans="1:8" x14ac:dyDescent="0.2">
      <c r="A518" s="79">
        <v>45475</v>
      </c>
      <c r="B518" s="77">
        <v>9527.16</v>
      </c>
      <c r="C518" s="84">
        <v>249623</v>
      </c>
      <c r="D518" s="84">
        <v>186450</v>
      </c>
      <c r="F518">
        <f t="shared" si="14"/>
        <v>2024</v>
      </c>
      <c r="G518" s="57">
        <f>_xlfn.XLOOKUP(F518,'Historical Metal Prices'!$L$4:$Z$4,'Historical Metal Prices'!$L$10:$Z$10)</f>
        <v>2.949525204852077E-2</v>
      </c>
      <c r="H518" s="77">
        <f t="shared" si="15"/>
        <v>9808.1659855065845</v>
      </c>
    </row>
    <row r="519" spans="1:8" x14ac:dyDescent="0.2">
      <c r="A519" s="79">
        <v>45474</v>
      </c>
      <c r="B519" s="77">
        <v>9482.77</v>
      </c>
      <c r="C519" s="84">
        <v>319521</v>
      </c>
      <c r="D519" s="84">
        <v>184475</v>
      </c>
      <c r="F519">
        <f t="shared" si="14"/>
        <v>2024</v>
      </c>
      <c r="G519" s="57">
        <f>_xlfn.XLOOKUP(F519,'Historical Metal Prices'!$L$4:$Z$4,'Historical Metal Prices'!$L$10:$Z$10)</f>
        <v>2.949525204852077E-2</v>
      </c>
      <c r="H519" s="77">
        <f t="shared" si="15"/>
        <v>9762.4666912681514</v>
      </c>
    </row>
    <row r="520" spans="1:8" x14ac:dyDescent="0.2">
      <c r="A520" s="79">
        <v>45471</v>
      </c>
      <c r="B520" s="77">
        <v>9455.98</v>
      </c>
      <c r="C520" s="84">
        <v>319521</v>
      </c>
      <c r="D520" s="84">
        <v>180050</v>
      </c>
      <c r="F520">
        <f t="shared" si="14"/>
        <v>2024</v>
      </c>
      <c r="G520" s="57">
        <f>_xlfn.XLOOKUP(F520,'Historical Metal Prices'!$L$4:$Z$4,'Historical Metal Prices'!$L$10:$Z$10)</f>
        <v>2.949525204852077E-2</v>
      </c>
      <c r="H520" s="77">
        <f t="shared" si="15"/>
        <v>9734.8865134657717</v>
      </c>
    </row>
    <row r="521" spans="1:8" x14ac:dyDescent="0.2">
      <c r="A521" s="79">
        <v>45470</v>
      </c>
      <c r="B521" s="77">
        <v>9372.07</v>
      </c>
      <c r="C521" s="84">
        <v>290376</v>
      </c>
      <c r="D521" s="84">
        <v>177750</v>
      </c>
      <c r="F521">
        <f t="shared" si="14"/>
        <v>2024</v>
      </c>
      <c r="G521" s="57">
        <f>_xlfn.XLOOKUP(F521,'Historical Metal Prices'!$L$4:$Z$4,'Historical Metal Prices'!$L$10:$Z$10)</f>
        <v>2.949525204852077E-2</v>
      </c>
      <c r="H521" s="77">
        <f t="shared" si="15"/>
        <v>9648.50156686638</v>
      </c>
    </row>
    <row r="522" spans="1:8" x14ac:dyDescent="0.2">
      <c r="A522" s="79">
        <v>45469</v>
      </c>
      <c r="B522" s="77">
        <v>9399.31</v>
      </c>
      <c r="C522" s="84">
        <v>290376</v>
      </c>
      <c r="D522" s="84">
        <v>175475</v>
      </c>
      <c r="F522">
        <f t="shared" si="14"/>
        <v>2024</v>
      </c>
      <c r="G522" s="57">
        <f>_xlfn.XLOOKUP(F522,'Historical Metal Prices'!$L$4:$Z$4,'Historical Metal Prices'!$L$10:$Z$10)</f>
        <v>2.949525204852077E-2</v>
      </c>
      <c r="H522" s="77">
        <f t="shared" si="15"/>
        <v>9676.5450175321821</v>
      </c>
    </row>
    <row r="523" spans="1:8" x14ac:dyDescent="0.2">
      <c r="A523" s="79">
        <v>45468</v>
      </c>
      <c r="B523" s="77">
        <v>9422.59</v>
      </c>
      <c r="C523" s="84">
        <v>290376</v>
      </c>
      <c r="D523" s="84">
        <v>175475</v>
      </c>
      <c r="F523">
        <f t="shared" ref="F523:F586" si="16">YEAR(A523)</f>
        <v>2024</v>
      </c>
      <c r="G523" s="57">
        <f>_xlfn.XLOOKUP(F523,'Historical Metal Prices'!$L$4:$Z$4,'Historical Metal Prices'!$L$10:$Z$10)</f>
        <v>2.949525204852077E-2</v>
      </c>
      <c r="H523" s="77">
        <f t="shared" ref="H523:H586" si="17">IFERROR(B523*(1+G523),H524)</f>
        <v>9700.5116669998715</v>
      </c>
    </row>
    <row r="524" spans="1:8" x14ac:dyDescent="0.2">
      <c r="A524" s="79">
        <v>45467</v>
      </c>
      <c r="B524" s="77">
        <v>9513.25</v>
      </c>
      <c r="C524" s="84">
        <v>290376</v>
      </c>
      <c r="D524" s="84">
        <v>172850</v>
      </c>
      <c r="F524">
        <f t="shared" si="16"/>
        <v>2024</v>
      </c>
      <c r="G524" s="57">
        <f>_xlfn.XLOOKUP(F524,'Historical Metal Prices'!$L$4:$Z$4,'Historical Metal Prices'!$L$10:$Z$10)</f>
        <v>2.949525204852077E-2</v>
      </c>
      <c r="H524" s="77">
        <f t="shared" si="17"/>
        <v>9793.84570655059</v>
      </c>
    </row>
    <row r="525" spans="1:8" x14ac:dyDescent="0.2">
      <c r="A525" s="79">
        <v>45464</v>
      </c>
      <c r="B525" s="77">
        <v>9547.61</v>
      </c>
      <c r="C525" s="84">
        <v>290376</v>
      </c>
      <c r="D525" s="84">
        <v>167825</v>
      </c>
      <c r="F525">
        <f t="shared" si="16"/>
        <v>2024</v>
      </c>
      <c r="G525" s="57">
        <f>_xlfn.XLOOKUP(F525,'Historical Metal Prices'!$L$4:$Z$4,'Historical Metal Prices'!$L$10:$Z$10)</f>
        <v>2.949525204852077E-2</v>
      </c>
      <c r="H525" s="77">
        <f t="shared" si="17"/>
        <v>9829.2191634109786</v>
      </c>
    </row>
    <row r="526" spans="1:8" x14ac:dyDescent="0.2">
      <c r="A526" s="79">
        <v>45463</v>
      </c>
      <c r="B526" s="77">
        <v>9721.5</v>
      </c>
      <c r="C526" s="84">
        <v>290376</v>
      </c>
      <c r="D526" s="84">
        <v>165175</v>
      </c>
      <c r="F526">
        <f t="shared" si="16"/>
        <v>2024</v>
      </c>
      <c r="G526" s="57">
        <f>_xlfn.XLOOKUP(F526,'Historical Metal Prices'!$L$4:$Z$4,'Historical Metal Prices'!$L$10:$Z$10)</f>
        <v>2.949525204852077E-2</v>
      </c>
      <c r="H526" s="77">
        <f t="shared" si="17"/>
        <v>10008.238092789694</v>
      </c>
    </row>
    <row r="527" spans="1:8" x14ac:dyDescent="0.2">
      <c r="A527" s="79">
        <v>45462</v>
      </c>
      <c r="B527" s="77">
        <v>9647.2099999999991</v>
      </c>
      <c r="C527" s="84">
        <v>290376</v>
      </c>
      <c r="D527" s="84">
        <v>161925</v>
      </c>
      <c r="F527">
        <f t="shared" si="16"/>
        <v>2024</v>
      </c>
      <c r="G527" s="57">
        <f>_xlfn.XLOOKUP(F527,'Historical Metal Prices'!$L$4:$Z$4,'Historical Metal Prices'!$L$10:$Z$10)</f>
        <v>2.949525204852077E-2</v>
      </c>
      <c r="H527" s="77">
        <f t="shared" si="17"/>
        <v>9931.7568905150092</v>
      </c>
    </row>
    <row r="528" spans="1:8" x14ac:dyDescent="0.2">
      <c r="A528" s="79">
        <v>45461</v>
      </c>
      <c r="B528" s="77">
        <v>9532.27</v>
      </c>
      <c r="C528" s="84">
        <v>290376</v>
      </c>
      <c r="D528" s="84">
        <v>158700</v>
      </c>
      <c r="F528">
        <f t="shared" si="16"/>
        <v>2024</v>
      </c>
      <c r="G528" s="57">
        <f>_xlfn.XLOOKUP(F528,'Historical Metal Prices'!$L$4:$Z$4,'Historical Metal Prices'!$L$10:$Z$10)</f>
        <v>2.949525204852077E-2</v>
      </c>
      <c r="H528" s="77">
        <f t="shared" si="17"/>
        <v>9813.4267062445542</v>
      </c>
    </row>
    <row r="529" spans="1:8" x14ac:dyDescent="0.2">
      <c r="A529" s="79">
        <v>45460</v>
      </c>
      <c r="B529" s="77">
        <v>9536.7999999999993</v>
      </c>
      <c r="C529" s="84">
        <v>290376</v>
      </c>
      <c r="D529" s="84">
        <v>155850</v>
      </c>
      <c r="F529">
        <f t="shared" si="16"/>
        <v>2024</v>
      </c>
      <c r="G529" s="57">
        <f>_xlfn.XLOOKUP(F529,'Historical Metal Prices'!$L$4:$Z$4,'Historical Metal Prices'!$L$10:$Z$10)</f>
        <v>2.949525204852077E-2</v>
      </c>
      <c r="H529" s="77">
        <f t="shared" si="17"/>
        <v>9818.0903197363314</v>
      </c>
    </row>
    <row r="530" spans="1:8" x14ac:dyDescent="0.2">
      <c r="A530" s="79">
        <v>45457</v>
      </c>
      <c r="B530" s="77">
        <v>9615.52</v>
      </c>
      <c r="C530" s="84">
        <v>290376</v>
      </c>
      <c r="D530" s="84">
        <v>136675</v>
      </c>
      <c r="F530">
        <f t="shared" si="16"/>
        <v>2024</v>
      </c>
      <c r="G530" s="57">
        <f>_xlfn.XLOOKUP(F530,'Historical Metal Prices'!$L$4:$Z$4,'Historical Metal Prices'!$L$10:$Z$10)</f>
        <v>2.949525204852077E-2</v>
      </c>
      <c r="H530" s="77">
        <f t="shared" si="17"/>
        <v>9899.1321859775926</v>
      </c>
    </row>
    <row r="531" spans="1:8" x14ac:dyDescent="0.2">
      <c r="A531" s="79">
        <v>45456</v>
      </c>
      <c r="B531" s="77">
        <v>9663.7199999999993</v>
      </c>
      <c r="C531" s="84">
        <v>290376</v>
      </c>
      <c r="D531" s="84">
        <v>133925</v>
      </c>
      <c r="F531">
        <f t="shared" si="16"/>
        <v>2024</v>
      </c>
      <c r="G531" s="57">
        <f>_xlfn.XLOOKUP(F531,'Historical Metal Prices'!$L$4:$Z$4,'Historical Metal Prices'!$L$10:$Z$10)</f>
        <v>2.949525204852077E-2</v>
      </c>
      <c r="H531" s="77">
        <f t="shared" si="17"/>
        <v>9948.7538571263303</v>
      </c>
    </row>
    <row r="532" spans="1:8" x14ac:dyDescent="0.2">
      <c r="A532" s="79">
        <v>45455</v>
      </c>
      <c r="B532" s="77">
        <v>9820.99</v>
      </c>
      <c r="C532" s="84">
        <v>290376</v>
      </c>
      <c r="D532" s="84">
        <v>132075</v>
      </c>
      <c r="F532">
        <f t="shared" si="16"/>
        <v>2024</v>
      </c>
      <c r="G532" s="57">
        <f>_xlfn.XLOOKUP(F532,'Historical Metal Prices'!$L$4:$Z$4,'Historical Metal Prices'!$L$10:$Z$10)</f>
        <v>2.949525204852077E-2</v>
      </c>
      <c r="H532" s="77">
        <f t="shared" si="17"/>
        <v>10110.662575416001</v>
      </c>
    </row>
    <row r="533" spans="1:8" x14ac:dyDescent="0.2">
      <c r="A533" s="79">
        <v>45454</v>
      </c>
      <c r="B533" s="77">
        <v>9630.4</v>
      </c>
      <c r="C533" s="84">
        <v>290376</v>
      </c>
      <c r="D533" s="84">
        <v>127425</v>
      </c>
      <c r="F533">
        <f t="shared" si="16"/>
        <v>2024</v>
      </c>
      <c r="G533" s="57">
        <f>_xlfn.XLOOKUP(F533,'Historical Metal Prices'!$L$4:$Z$4,'Historical Metal Prices'!$L$10:$Z$10)</f>
        <v>2.949525204852077E-2</v>
      </c>
      <c r="H533" s="77">
        <f t="shared" si="17"/>
        <v>9914.4510753280738</v>
      </c>
    </row>
    <row r="534" spans="1:8" x14ac:dyDescent="0.2">
      <c r="A534" s="79">
        <v>45453</v>
      </c>
      <c r="B534" s="77">
        <v>9765.86</v>
      </c>
      <c r="C534" s="84">
        <v>290376</v>
      </c>
      <c r="D534" s="84">
        <v>127325</v>
      </c>
      <c r="F534">
        <f t="shared" si="16"/>
        <v>2024</v>
      </c>
      <c r="G534" s="57">
        <f>_xlfn.XLOOKUP(F534,'Historical Metal Prices'!$L$4:$Z$4,'Historical Metal Prices'!$L$10:$Z$10)</f>
        <v>2.949525204852077E-2</v>
      </c>
      <c r="H534" s="77">
        <f t="shared" si="17"/>
        <v>10053.906502170568</v>
      </c>
    </row>
    <row r="535" spans="1:8" x14ac:dyDescent="0.2">
      <c r="A535" s="79">
        <v>45450</v>
      </c>
      <c r="B535" s="77">
        <v>9638.42</v>
      </c>
      <c r="C535" s="84">
        <v>290376</v>
      </c>
      <c r="D535" s="84">
        <v>125325</v>
      </c>
      <c r="F535">
        <f t="shared" si="16"/>
        <v>2024</v>
      </c>
      <c r="G535" s="57">
        <f>_xlfn.XLOOKUP(F535,'Historical Metal Prices'!$L$4:$Z$4,'Historical Metal Prices'!$L$10:$Z$10)</f>
        <v>2.949525204852077E-2</v>
      </c>
      <c r="H535" s="77">
        <f t="shared" si="17"/>
        <v>9922.7076272495033</v>
      </c>
    </row>
    <row r="536" spans="1:8" x14ac:dyDescent="0.2">
      <c r="A536" s="79">
        <v>45449</v>
      </c>
      <c r="B536" s="77">
        <v>10036.51</v>
      </c>
      <c r="C536" s="84">
        <v>290376</v>
      </c>
      <c r="D536" s="84">
        <v>123800</v>
      </c>
      <c r="F536">
        <f t="shared" si="16"/>
        <v>2024</v>
      </c>
      <c r="G536" s="57">
        <f>_xlfn.XLOOKUP(F536,'Historical Metal Prices'!$L$4:$Z$4,'Historical Metal Prices'!$L$10:$Z$10)</f>
        <v>2.949525204852077E-2</v>
      </c>
      <c r="H536" s="77">
        <f t="shared" si="17"/>
        <v>10332.5393921375</v>
      </c>
    </row>
    <row r="537" spans="1:8" x14ac:dyDescent="0.2">
      <c r="A537" s="79">
        <v>45448</v>
      </c>
      <c r="B537" s="77">
        <v>9806.25</v>
      </c>
      <c r="C537" s="84">
        <v>290376</v>
      </c>
      <c r="D537" s="84">
        <v>122200</v>
      </c>
      <c r="F537">
        <f t="shared" si="16"/>
        <v>2024</v>
      </c>
      <c r="G537" s="57">
        <f>_xlfn.XLOOKUP(F537,'Historical Metal Prices'!$L$4:$Z$4,'Historical Metal Prices'!$L$10:$Z$10)</f>
        <v>2.949525204852077E-2</v>
      </c>
      <c r="H537" s="77">
        <f t="shared" si="17"/>
        <v>10095.487815400807</v>
      </c>
    </row>
    <row r="538" spans="1:8" x14ac:dyDescent="0.2">
      <c r="A538" s="79">
        <v>45447</v>
      </c>
      <c r="B538" s="77">
        <v>9820.1200000000008</v>
      </c>
      <c r="C538" s="84">
        <v>290376</v>
      </c>
      <c r="D538" s="84">
        <v>120000</v>
      </c>
      <c r="F538">
        <f t="shared" si="16"/>
        <v>2024</v>
      </c>
      <c r="G538" s="57">
        <f>_xlfn.XLOOKUP(F538,'Historical Metal Prices'!$L$4:$Z$4,'Historical Metal Prices'!$L$10:$Z$10)</f>
        <v>2.949525204852077E-2</v>
      </c>
      <c r="H538" s="77">
        <f t="shared" si="17"/>
        <v>10109.766914546721</v>
      </c>
    </row>
    <row r="539" spans="1:8" x14ac:dyDescent="0.2">
      <c r="A539" s="79">
        <v>45446</v>
      </c>
      <c r="B539" s="77">
        <v>10016.959999999999</v>
      </c>
      <c r="C539" s="84">
        <v>290376</v>
      </c>
      <c r="D539" s="84">
        <v>118950</v>
      </c>
      <c r="F539">
        <f t="shared" si="16"/>
        <v>2024</v>
      </c>
      <c r="G539" s="57">
        <f>_xlfn.XLOOKUP(F539,'Historical Metal Prices'!$L$4:$Z$4,'Historical Metal Prices'!$L$10:$Z$10)</f>
        <v>2.949525204852077E-2</v>
      </c>
      <c r="H539" s="77">
        <f t="shared" si="17"/>
        <v>10312.412759959951</v>
      </c>
    </row>
    <row r="540" spans="1:8" x14ac:dyDescent="0.2">
      <c r="A540" s="79">
        <v>45443</v>
      </c>
      <c r="B540" s="77">
        <v>9913.3799999999992</v>
      </c>
      <c r="C540" s="84">
        <v>290376</v>
      </c>
      <c r="D540" s="84">
        <v>116000</v>
      </c>
      <c r="F540">
        <f t="shared" si="16"/>
        <v>2024</v>
      </c>
      <c r="G540" s="57">
        <f>_xlfn.XLOOKUP(F540,'Historical Metal Prices'!$L$4:$Z$4,'Historical Metal Prices'!$L$10:$Z$10)</f>
        <v>2.949525204852077E-2</v>
      </c>
      <c r="H540" s="77">
        <f t="shared" si="17"/>
        <v>10205.777641752764</v>
      </c>
    </row>
    <row r="541" spans="1:8" x14ac:dyDescent="0.2">
      <c r="A541" s="79">
        <v>45442</v>
      </c>
      <c r="B541" s="77">
        <v>10007.14</v>
      </c>
      <c r="C541" s="84">
        <v>290376</v>
      </c>
      <c r="D541" s="84">
        <v>116475</v>
      </c>
      <c r="F541">
        <f t="shared" si="16"/>
        <v>2024</v>
      </c>
      <c r="G541" s="57">
        <f>_xlfn.XLOOKUP(F541,'Historical Metal Prices'!$L$4:$Z$4,'Historical Metal Prices'!$L$10:$Z$10)</f>
        <v>2.949525204852077E-2</v>
      </c>
      <c r="H541" s="77">
        <f t="shared" si="17"/>
        <v>10302.303116584833</v>
      </c>
    </row>
    <row r="542" spans="1:8" x14ac:dyDescent="0.2">
      <c r="A542" s="79">
        <v>45441</v>
      </c>
      <c r="B542" s="77">
        <v>10326.27</v>
      </c>
      <c r="C542" s="84">
        <v>290376</v>
      </c>
      <c r="D542" s="84">
        <v>118125</v>
      </c>
      <c r="F542">
        <f t="shared" si="16"/>
        <v>2024</v>
      </c>
      <c r="G542" s="57">
        <f>_xlfn.XLOOKUP(F542,'Historical Metal Prices'!$L$4:$Z$4,'Historical Metal Prices'!$L$10:$Z$10)</f>
        <v>2.949525204852077E-2</v>
      </c>
      <c r="H542" s="77">
        <f t="shared" si="17"/>
        <v>10630.845936371079</v>
      </c>
    </row>
    <row r="543" spans="1:8" x14ac:dyDescent="0.2">
      <c r="A543" s="79">
        <v>45440</v>
      </c>
      <c r="B543" s="77">
        <v>10380.76</v>
      </c>
      <c r="C543" s="84">
        <v>290376</v>
      </c>
      <c r="D543" s="84">
        <v>117300</v>
      </c>
      <c r="F543">
        <f t="shared" si="16"/>
        <v>2024</v>
      </c>
      <c r="G543" s="57">
        <f>_xlfn.XLOOKUP(F543,'Historical Metal Prices'!$L$4:$Z$4,'Historical Metal Prices'!$L$10:$Z$10)</f>
        <v>2.949525204852077E-2</v>
      </c>
      <c r="H543" s="77">
        <f t="shared" si="17"/>
        <v>10686.943132655202</v>
      </c>
    </row>
    <row r="544" spans="1:8" x14ac:dyDescent="0.2">
      <c r="A544" s="79">
        <v>45439</v>
      </c>
      <c r="B544" s="77">
        <v>10204.59</v>
      </c>
      <c r="C544" s="84">
        <v>290376</v>
      </c>
      <c r="D544" s="84">
        <v>114750</v>
      </c>
      <c r="F544">
        <f t="shared" si="16"/>
        <v>2024</v>
      </c>
      <c r="G544" s="57">
        <f>_xlfn.XLOOKUP(F544,'Historical Metal Prices'!$L$4:$Z$4,'Historical Metal Prices'!$L$10:$Z$10)</f>
        <v>2.949525204852077E-2</v>
      </c>
      <c r="H544" s="77">
        <f t="shared" si="17"/>
        <v>10505.576954101814</v>
      </c>
    </row>
    <row r="545" spans="1:8" x14ac:dyDescent="0.2">
      <c r="A545" s="79">
        <v>45436</v>
      </c>
      <c r="B545" s="77">
        <v>10204.59</v>
      </c>
      <c r="C545" s="84">
        <v>290376</v>
      </c>
      <c r="D545" s="84">
        <v>112675</v>
      </c>
      <c r="F545">
        <f t="shared" si="16"/>
        <v>2024</v>
      </c>
      <c r="G545" s="57">
        <f>_xlfn.XLOOKUP(F545,'Historical Metal Prices'!$L$4:$Z$4,'Historical Metal Prices'!$L$10:$Z$10)</f>
        <v>2.949525204852077E-2</v>
      </c>
      <c r="H545" s="77">
        <f t="shared" si="17"/>
        <v>10505.576954101814</v>
      </c>
    </row>
    <row r="546" spans="1:8" x14ac:dyDescent="0.2">
      <c r="A546" s="79">
        <v>45435</v>
      </c>
      <c r="B546" s="77">
        <v>10318.41</v>
      </c>
      <c r="C546" s="84">
        <v>290376</v>
      </c>
      <c r="D546" s="84">
        <v>112675</v>
      </c>
      <c r="F546">
        <f t="shared" si="16"/>
        <v>2024</v>
      </c>
      <c r="G546" s="57">
        <f>_xlfn.XLOOKUP(F546,'Historical Metal Prices'!$L$4:$Z$4,'Historical Metal Prices'!$L$10:$Z$10)</f>
        <v>2.949525204852077E-2</v>
      </c>
      <c r="H546" s="77">
        <f t="shared" si="17"/>
        <v>10622.754103689977</v>
      </c>
    </row>
    <row r="547" spans="1:8" x14ac:dyDescent="0.2">
      <c r="A547" s="79">
        <v>45434</v>
      </c>
      <c r="B547" s="77">
        <v>10295.209999999999</v>
      </c>
      <c r="C547" s="84">
        <v>290376</v>
      </c>
      <c r="D547" s="84">
        <v>110250</v>
      </c>
      <c r="F547">
        <f t="shared" si="16"/>
        <v>2024</v>
      </c>
      <c r="G547" s="57">
        <f>_xlfn.XLOOKUP(F547,'Historical Metal Prices'!$L$4:$Z$4,'Historical Metal Prices'!$L$10:$Z$10)</f>
        <v>2.949525204852077E-2</v>
      </c>
      <c r="H547" s="77">
        <f t="shared" si="17"/>
        <v>10598.86981384245</v>
      </c>
    </row>
    <row r="548" spans="1:8" x14ac:dyDescent="0.2">
      <c r="A548" s="79">
        <v>45433</v>
      </c>
      <c r="B548" s="77">
        <v>10742</v>
      </c>
      <c r="C548" s="84">
        <v>290376</v>
      </c>
      <c r="D548" s="84">
        <v>110250</v>
      </c>
      <c r="F548">
        <f t="shared" si="16"/>
        <v>2024</v>
      </c>
      <c r="G548" s="57">
        <f>_xlfn.XLOOKUP(F548,'Historical Metal Prices'!$L$4:$Z$4,'Historical Metal Prices'!$L$10:$Z$10)</f>
        <v>2.949525204852077E-2</v>
      </c>
      <c r="H548" s="77">
        <f t="shared" si="17"/>
        <v>11058.83799750521</v>
      </c>
    </row>
    <row r="549" spans="1:8" x14ac:dyDescent="0.2">
      <c r="A549" s="79">
        <v>45432</v>
      </c>
      <c r="B549" s="77">
        <v>10800.81</v>
      </c>
      <c r="C549" s="84">
        <v>290376</v>
      </c>
      <c r="D549" s="84">
        <v>108200</v>
      </c>
      <c r="F549">
        <f t="shared" si="16"/>
        <v>2024</v>
      </c>
      <c r="G549" s="57">
        <f>_xlfn.XLOOKUP(F549,'Historical Metal Prices'!$L$4:$Z$4,'Historical Metal Prices'!$L$10:$Z$10)</f>
        <v>2.949525204852077E-2</v>
      </c>
      <c r="H549" s="77">
        <f t="shared" si="17"/>
        <v>11119.382613278183</v>
      </c>
    </row>
    <row r="550" spans="1:8" x14ac:dyDescent="0.2">
      <c r="A550" s="79">
        <v>45429</v>
      </c>
      <c r="B550" s="77">
        <v>10597.85</v>
      </c>
      <c r="C550" s="84">
        <v>290376</v>
      </c>
      <c r="D550" s="84">
        <v>105900</v>
      </c>
      <c r="F550">
        <f t="shared" si="16"/>
        <v>2024</v>
      </c>
      <c r="G550" s="57">
        <f>_xlfn.XLOOKUP(F550,'Historical Metal Prices'!$L$4:$Z$4,'Historical Metal Prices'!$L$10:$Z$10)</f>
        <v>2.949525204852077E-2</v>
      </c>
      <c r="H550" s="77">
        <f t="shared" si="17"/>
        <v>10910.436256922416</v>
      </c>
    </row>
    <row r="551" spans="1:8" x14ac:dyDescent="0.2">
      <c r="A551" s="79">
        <v>45428</v>
      </c>
      <c r="B551" s="77">
        <v>10343.18</v>
      </c>
      <c r="C551" s="84">
        <v>290376</v>
      </c>
      <c r="D551" s="84">
        <v>103650</v>
      </c>
      <c r="F551">
        <f t="shared" si="16"/>
        <v>2024</v>
      </c>
      <c r="G551" s="57">
        <f>_xlfn.XLOOKUP(F551,'Historical Metal Prices'!$L$4:$Z$4,'Historical Metal Prices'!$L$10:$Z$10)</f>
        <v>2.949525204852077E-2</v>
      </c>
      <c r="H551" s="77">
        <f t="shared" si="17"/>
        <v>10648.254701083219</v>
      </c>
    </row>
    <row r="552" spans="1:8" x14ac:dyDescent="0.2">
      <c r="A552" s="79">
        <v>45427</v>
      </c>
      <c r="B552" s="77">
        <v>10124.790000000001</v>
      </c>
      <c r="C552" s="84">
        <v>290376</v>
      </c>
      <c r="D552" s="84">
        <v>104425</v>
      </c>
      <c r="F552">
        <f t="shared" si="16"/>
        <v>2024</v>
      </c>
      <c r="G552" s="57">
        <f>_xlfn.XLOOKUP(F552,'Historical Metal Prices'!$L$4:$Z$4,'Historical Metal Prices'!$L$10:$Z$10)</f>
        <v>2.949525204852077E-2</v>
      </c>
      <c r="H552" s="77">
        <f t="shared" si="17"/>
        <v>10423.423232988343</v>
      </c>
    </row>
    <row r="553" spans="1:8" x14ac:dyDescent="0.2">
      <c r="A553" s="79">
        <v>45426</v>
      </c>
      <c r="B553" s="77">
        <v>10008.459999999999</v>
      </c>
      <c r="C553" s="84">
        <v>290376</v>
      </c>
      <c r="D553" s="84">
        <v>104625</v>
      </c>
      <c r="F553">
        <f t="shared" si="16"/>
        <v>2024</v>
      </c>
      <c r="G553" s="57">
        <f>_xlfn.XLOOKUP(F553,'Historical Metal Prices'!$L$4:$Z$4,'Historical Metal Prices'!$L$10:$Z$10)</f>
        <v>2.949525204852077E-2</v>
      </c>
      <c r="H553" s="77">
        <f t="shared" si="17"/>
        <v>10303.662050317538</v>
      </c>
    </row>
    <row r="554" spans="1:8" x14ac:dyDescent="0.2">
      <c r="A554" s="79">
        <v>45425</v>
      </c>
      <c r="B554" s="77">
        <v>10082.4</v>
      </c>
      <c r="C554" s="84">
        <v>290376</v>
      </c>
      <c r="D554" s="84">
        <v>104750</v>
      </c>
      <c r="F554">
        <f t="shared" si="16"/>
        <v>2024</v>
      </c>
      <c r="G554" s="57">
        <f>_xlfn.XLOOKUP(F554,'Historical Metal Prices'!$L$4:$Z$4,'Historical Metal Prices'!$L$10:$Z$10)</f>
        <v>2.949525204852077E-2</v>
      </c>
      <c r="H554" s="77">
        <f t="shared" si="17"/>
        <v>10379.782929254005</v>
      </c>
    </row>
    <row r="555" spans="1:8" x14ac:dyDescent="0.2">
      <c r="A555" s="79">
        <v>45422</v>
      </c>
      <c r="B555" s="77">
        <v>9897.52</v>
      </c>
      <c r="C555" s="84">
        <v>290376</v>
      </c>
      <c r="D555" s="84">
        <v>103100</v>
      </c>
      <c r="F555">
        <f t="shared" si="16"/>
        <v>2024</v>
      </c>
      <c r="G555" s="57">
        <f>_xlfn.XLOOKUP(F555,'Historical Metal Prices'!$L$4:$Z$4,'Historical Metal Prices'!$L$10:$Z$10)</f>
        <v>2.949525204852077E-2</v>
      </c>
      <c r="H555" s="77">
        <f t="shared" si="17"/>
        <v>10189.449847055275</v>
      </c>
    </row>
    <row r="556" spans="1:8" x14ac:dyDescent="0.2">
      <c r="A556" s="79">
        <v>45421</v>
      </c>
      <c r="B556" s="77">
        <v>9780.61</v>
      </c>
      <c r="C556" s="84">
        <v>288340</v>
      </c>
      <c r="D556" s="84">
        <v>103450</v>
      </c>
      <c r="F556">
        <f t="shared" si="16"/>
        <v>2024</v>
      </c>
      <c r="G556" s="57">
        <f>_xlfn.XLOOKUP(F556,'Historical Metal Prices'!$L$4:$Z$4,'Historical Metal Prices'!$L$10:$Z$10)</f>
        <v>2.949525204852077E-2</v>
      </c>
      <c r="H556" s="77">
        <f t="shared" si="17"/>
        <v>10069.091557138283</v>
      </c>
    </row>
    <row r="557" spans="1:8" x14ac:dyDescent="0.2">
      <c r="A557" s="79">
        <v>45420</v>
      </c>
      <c r="B557" s="77">
        <v>9767.35</v>
      </c>
      <c r="C557" s="84">
        <v>288340</v>
      </c>
      <c r="D557" s="84">
        <v>116125</v>
      </c>
      <c r="F557">
        <f t="shared" si="16"/>
        <v>2024</v>
      </c>
      <c r="G557" s="57">
        <f>_xlfn.XLOOKUP(F557,'Historical Metal Prices'!$L$4:$Z$4,'Historical Metal Prices'!$L$10:$Z$10)</f>
        <v>2.949525204852077E-2</v>
      </c>
      <c r="H557" s="77">
        <f t="shared" si="17"/>
        <v>10055.440450096119</v>
      </c>
    </row>
    <row r="558" spans="1:8" x14ac:dyDescent="0.2">
      <c r="A558" s="79">
        <v>45419</v>
      </c>
      <c r="B558" s="77">
        <v>9894.2900000000009</v>
      </c>
      <c r="C558" s="84">
        <v>288340</v>
      </c>
      <c r="D558" s="84">
        <v>106000</v>
      </c>
      <c r="F558">
        <f t="shared" si="16"/>
        <v>2024</v>
      </c>
      <c r="G558" s="57">
        <f>_xlfn.XLOOKUP(F558,'Historical Metal Prices'!$L$4:$Z$4,'Historical Metal Prices'!$L$10:$Z$10)</f>
        <v>2.949525204852077E-2</v>
      </c>
      <c r="H558" s="77">
        <f t="shared" si="17"/>
        <v>10186.12457739116</v>
      </c>
    </row>
    <row r="559" spans="1:8" x14ac:dyDescent="0.2">
      <c r="A559" s="79">
        <v>45418</v>
      </c>
      <c r="B559" s="77">
        <v>9790.1299999999992</v>
      </c>
      <c r="C559" s="84">
        <v>288340</v>
      </c>
      <c r="D559" s="84">
        <v>116125</v>
      </c>
      <c r="F559">
        <f t="shared" si="16"/>
        <v>2024</v>
      </c>
      <c r="G559" s="57">
        <f>_xlfn.XLOOKUP(F559,'Historical Metal Prices'!$L$4:$Z$4,'Historical Metal Prices'!$L$10:$Z$10)</f>
        <v>2.949525204852077E-2</v>
      </c>
      <c r="H559" s="77">
        <f t="shared" si="17"/>
        <v>10078.892351937784</v>
      </c>
    </row>
    <row r="560" spans="1:8" x14ac:dyDescent="0.2">
      <c r="A560" s="79">
        <v>45415</v>
      </c>
      <c r="B560" s="77">
        <v>9790.1299999999992</v>
      </c>
      <c r="C560" s="84">
        <v>288340</v>
      </c>
      <c r="D560" s="84">
        <v>111300</v>
      </c>
      <c r="F560">
        <f t="shared" si="16"/>
        <v>2024</v>
      </c>
      <c r="G560" s="57">
        <f>_xlfn.XLOOKUP(F560,'Historical Metal Prices'!$L$4:$Z$4,'Historical Metal Prices'!$L$10:$Z$10)</f>
        <v>2.949525204852077E-2</v>
      </c>
      <c r="H560" s="77">
        <f t="shared" si="17"/>
        <v>10078.892351937784</v>
      </c>
    </row>
    <row r="561" spans="1:8" x14ac:dyDescent="0.2">
      <c r="A561" s="79">
        <v>45414</v>
      </c>
      <c r="B561" s="77">
        <v>9642.4599999999991</v>
      </c>
      <c r="C561" s="84">
        <v>288340</v>
      </c>
      <c r="D561" s="84">
        <v>111300</v>
      </c>
      <c r="F561">
        <f t="shared" si="16"/>
        <v>2024</v>
      </c>
      <c r="G561" s="57">
        <f>_xlfn.XLOOKUP(F561,'Historical Metal Prices'!$L$4:$Z$4,'Historical Metal Prices'!$L$10:$Z$10)</f>
        <v>2.949525204852077E-2</v>
      </c>
      <c r="H561" s="77">
        <f t="shared" si="17"/>
        <v>9926.8667880677785</v>
      </c>
    </row>
    <row r="562" spans="1:8" x14ac:dyDescent="0.2">
      <c r="A562" s="79">
        <v>45413</v>
      </c>
      <c r="B562" s="77">
        <v>9782.43</v>
      </c>
      <c r="C562" s="84">
        <v>288340</v>
      </c>
      <c r="D562" s="84">
        <v>115275</v>
      </c>
      <c r="F562">
        <f t="shared" si="16"/>
        <v>2024</v>
      </c>
      <c r="G562" s="57">
        <f>_xlfn.XLOOKUP(F562,'Historical Metal Prices'!$L$4:$Z$4,'Historical Metal Prices'!$L$10:$Z$10)</f>
        <v>2.949525204852077E-2</v>
      </c>
      <c r="H562" s="77">
        <f t="shared" si="17"/>
        <v>10070.96523849701</v>
      </c>
    </row>
    <row r="563" spans="1:8" x14ac:dyDescent="0.2">
      <c r="A563" s="79">
        <v>45412</v>
      </c>
      <c r="B563" s="77">
        <v>9892.4</v>
      </c>
      <c r="C563" s="84">
        <v>288340</v>
      </c>
      <c r="D563" s="84">
        <v>117375</v>
      </c>
      <c r="F563">
        <f t="shared" si="16"/>
        <v>2024</v>
      </c>
      <c r="G563" s="57">
        <f>_xlfn.XLOOKUP(F563,'Historical Metal Prices'!$L$4:$Z$4,'Historical Metal Prices'!$L$10:$Z$10)</f>
        <v>2.949525204852077E-2</v>
      </c>
      <c r="H563" s="77">
        <f t="shared" si="17"/>
        <v>10184.178831364787</v>
      </c>
    </row>
    <row r="564" spans="1:8" x14ac:dyDescent="0.2">
      <c r="A564" s="79">
        <v>45411</v>
      </c>
      <c r="B564" s="77">
        <v>10063.9</v>
      </c>
      <c r="C564" s="84">
        <v>287498</v>
      </c>
      <c r="D564" s="84">
        <v>116125</v>
      </c>
      <c r="F564">
        <f t="shared" si="16"/>
        <v>2024</v>
      </c>
      <c r="G564" s="57">
        <f>_xlfn.XLOOKUP(F564,'Historical Metal Prices'!$L$4:$Z$4,'Historical Metal Prices'!$L$10:$Z$10)</f>
        <v>2.949525204852077E-2</v>
      </c>
      <c r="H564" s="77">
        <f t="shared" si="17"/>
        <v>10360.737267091108</v>
      </c>
    </row>
    <row r="565" spans="1:8" x14ac:dyDescent="0.2">
      <c r="A565" s="79">
        <v>45408</v>
      </c>
      <c r="B565" s="77">
        <v>9852.84</v>
      </c>
      <c r="C565" s="84">
        <v>287498</v>
      </c>
      <c r="D565" s="84">
        <v>117500</v>
      </c>
      <c r="F565">
        <f t="shared" si="16"/>
        <v>2024</v>
      </c>
      <c r="G565" s="57">
        <f>_xlfn.XLOOKUP(F565,'Historical Metal Prices'!$L$4:$Z$4,'Historical Metal Prices'!$L$10:$Z$10)</f>
        <v>2.949525204852077E-2</v>
      </c>
      <c r="H565" s="77">
        <f t="shared" si="17"/>
        <v>10143.451999193747</v>
      </c>
    </row>
    <row r="566" spans="1:8" x14ac:dyDescent="0.2">
      <c r="A566" s="79">
        <v>45407</v>
      </c>
      <c r="B566" s="77">
        <v>9742.15</v>
      </c>
      <c r="C566" s="84">
        <v>300045</v>
      </c>
      <c r="D566" s="84">
        <v>118550</v>
      </c>
      <c r="F566">
        <f t="shared" si="16"/>
        <v>2024</v>
      </c>
      <c r="G566" s="57">
        <f>_xlfn.XLOOKUP(F566,'Historical Metal Prices'!$L$4:$Z$4,'Historical Metal Prices'!$L$10:$Z$10)</f>
        <v>2.949525204852077E-2</v>
      </c>
      <c r="H566" s="77">
        <f t="shared" si="17"/>
        <v>10029.497169744496</v>
      </c>
    </row>
    <row r="567" spans="1:8" x14ac:dyDescent="0.2">
      <c r="A567" s="79">
        <v>45406</v>
      </c>
      <c r="B567" s="77">
        <v>9654.83</v>
      </c>
      <c r="C567" s="84">
        <v>300045</v>
      </c>
      <c r="D567" s="84">
        <v>120400</v>
      </c>
      <c r="F567">
        <f t="shared" si="16"/>
        <v>2024</v>
      </c>
      <c r="G567" s="57">
        <f>_xlfn.XLOOKUP(F567,'Historical Metal Prices'!$L$4:$Z$4,'Historical Metal Prices'!$L$10:$Z$10)</f>
        <v>2.949525204852077E-2</v>
      </c>
      <c r="H567" s="77">
        <f t="shared" si="17"/>
        <v>9939.6016443356202</v>
      </c>
    </row>
    <row r="568" spans="1:8" x14ac:dyDescent="0.2">
      <c r="A568" s="79">
        <v>45405</v>
      </c>
      <c r="B568" s="77">
        <v>9602.0499999999993</v>
      </c>
      <c r="C568" s="84">
        <v>300045</v>
      </c>
      <c r="D568" s="84">
        <v>120225</v>
      </c>
      <c r="F568">
        <f t="shared" si="16"/>
        <v>2024</v>
      </c>
      <c r="G568" s="57">
        <f>_xlfn.XLOOKUP(F568,'Historical Metal Prices'!$L$4:$Z$4,'Historical Metal Prices'!$L$10:$Z$10)</f>
        <v>2.949525204852077E-2</v>
      </c>
      <c r="H568" s="77">
        <f t="shared" si="17"/>
        <v>9885.2648849324978</v>
      </c>
    </row>
    <row r="569" spans="1:8" x14ac:dyDescent="0.2">
      <c r="A569" s="79">
        <v>45404</v>
      </c>
      <c r="B569" s="77">
        <v>9742</v>
      </c>
      <c r="C569" s="84">
        <v>300045</v>
      </c>
      <c r="D569" s="84">
        <v>120600</v>
      </c>
      <c r="F569">
        <f t="shared" si="16"/>
        <v>2024</v>
      </c>
      <c r="G569" s="57">
        <f>_xlfn.XLOOKUP(F569,'Historical Metal Prices'!$L$4:$Z$4,'Historical Metal Prices'!$L$10:$Z$10)</f>
        <v>2.949525204852077E-2</v>
      </c>
      <c r="H569" s="77">
        <f t="shared" si="17"/>
        <v>10029.34274545669</v>
      </c>
    </row>
    <row r="570" spans="1:8" x14ac:dyDescent="0.2">
      <c r="A570" s="79">
        <v>45401</v>
      </c>
      <c r="B570" s="77">
        <v>9797.24</v>
      </c>
      <c r="C570" s="84">
        <v>300045</v>
      </c>
      <c r="D570" s="84">
        <v>121200</v>
      </c>
      <c r="F570">
        <f t="shared" si="16"/>
        <v>2024</v>
      </c>
      <c r="G570" s="57">
        <f>_xlfn.XLOOKUP(F570,'Historical Metal Prices'!$L$4:$Z$4,'Historical Metal Prices'!$L$10:$Z$10)</f>
        <v>2.949525204852077E-2</v>
      </c>
      <c r="H570" s="77">
        <f t="shared" si="17"/>
        <v>10086.21206317985</v>
      </c>
    </row>
    <row r="571" spans="1:8" x14ac:dyDescent="0.2">
      <c r="A571" s="79">
        <v>45400</v>
      </c>
      <c r="B571" s="77">
        <v>9652</v>
      </c>
      <c r="C571" s="84">
        <v>299723</v>
      </c>
      <c r="D571" s="84">
        <v>122125</v>
      </c>
      <c r="F571">
        <f t="shared" si="16"/>
        <v>2024</v>
      </c>
      <c r="G571" s="57">
        <f>_xlfn.XLOOKUP(F571,'Historical Metal Prices'!$L$4:$Z$4,'Historical Metal Prices'!$L$10:$Z$10)</f>
        <v>2.949525204852077E-2</v>
      </c>
      <c r="H571" s="77">
        <f t="shared" si="17"/>
        <v>9936.688172772323</v>
      </c>
    </row>
    <row r="572" spans="1:8" x14ac:dyDescent="0.2">
      <c r="A572" s="79">
        <v>45399</v>
      </c>
      <c r="B572" s="77">
        <v>9489.7000000000007</v>
      </c>
      <c r="C572" s="84">
        <v>299723</v>
      </c>
      <c r="D572" s="84">
        <v>123775</v>
      </c>
      <c r="F572">
        <f t="shared" si="16"/>
        <v>2024</v>
      </c>
      <c r="G572" s="57">
        <f>_xlfn.XLOOKUP(F572,'Historical Metal Prices'!$L$4:$Z$4,'Historical Metal Prices'!$L$10:$Z$10)</f>
        <v>2.949525204852077E-2</v>
      </c>
      <c r="H572" s="77">
        <f t="shared" si="17"/>
        <v>9769.6010933648486</v>
      </c>
    </row>
    <row r="573" spans="1:8" x14ac:dyDescent="0.2">
      <c r="A573" s="79">
        <v>45398</v>
      </c>
      <c r="B573" s="77">
        <v>9355.1</v>
      </c>
      <c r="C573" s="84">
        <v>299723</v>
      </c>
      <c r="D573" s="84">
        <v>123775</v>
      </c>
      <c r="F573">
        <f t="shared" si="16"/>
        <v>2024</v>
      </c>
      <c r="G573" s="57">
        <f>_xlfn.XLOOKUP(F573,'Historical Metal Prices'!$L$4:$Z$4,'Historical Metal Prices'!$L$10:$Z$10)</f>
        <v>2.949525204852077E-2</v>
      </c>
      <c r="H573" s="77">
        <f t="shared" si="17"/>
        <v>9631.0310324391176</v>
      </c>
    </row>
    <row r="574" spans="1:8" x14ac:dyDescent="0.2">
      <c r="A574" s="79">
        <v>45397</v>
      </c>
      <c r="B574" s="77">
        <v>9499.4699999999993</v>
      </c>
      <c r="C574" s="84">
        <v>299723</v>
      </c>
      <c r="D574" s="84">
        <v>123475</v>
      </c>
      <c r="F574">
        <f t="shared" si="16"/>
        <v>2024</v>
      </c>
      <c r="G574" s="57">
        <f>_xlfn.XLOOKUP(F574,'Historical Metal Prices'!$L$4:$Z$4,'Historical Metal Prices'!$L$10:$Z$10)</f>
        <v>2.949525204852077E-2</v>
      </c>
      <c r="H574" s="77">
        <f t="shared" si="17"/>
        <v>9779.6592619773601</v>
      </c>
    </row>
    <row r="575" spans="1:8" x14ac:dyDescent="0.2">
      <c r="A575" s="79">
        <v>45394</v>
      </c>
      <c r="B575" s="77">
        <v>9333.2000000000007</v>
      </c>
      <c r="C575" s="84">
        <v>299723</v>
      </c>
      <c r="D575" s="84">
        <v>123475</v>
      </c>
      <c r="F575">
        <f t="shared" si="16"/>
        <v>2024</v>
      </c>
      <c r="G575" s="57">
        <f>_xlfn.XLOOKUP(F575,'Historical Metal Prices'!$L$4:$Z$4,'Historical Metal Prices'!$L$10:$Z$10)</f>
        <v>2.949525204852077E-2</v>
      </c>
      <c r="H575" s="77">
        <f t="shared" si="17"/>
        <v>9608.485086419254</v>
      </c>
    </row>
    <row r="576" spans="1:8" x14ac:dyDescent="0.2">
      <c r="A576" s="79">
        <v>45393</v>
      </c>
      <c r="B576" s="77">
        <v>9209.9</v>
      </c>
      <c r="C576" s="84">
        <v>291849</v>
      </c>
      <c r="D576" s="84">
        <v>124425</v>
      </c>
      <c r="F576">
        <f t="shared" si="16"/>
        <v>2024</v>
      </c>
      <c r="G576" s="57">
        <f>_xlfn.XLOOKUP(F576,'Historical Metal Prices'!$L$4:$Z$4,'Historical Metal Prices'!$L$10:$Z$10)</f>
        <v>2.949525204852077E-2</v>
      </c>
      <c r="H576" s="77">
        <f t="shared" si="17"/>
        <v>9481.5483218416703</v>
      </c>
    </row>
    <row r="577" spans="1:8" x14ac:dyDescent="0.2">
      <c r="A577" s="79">
        <v>45392</v>
      </c>
      <c r="B577" s="77">
        <v>9240.4500000000007</v>
      </c>
      <c r="C577" s="84">
        <v>291849</v>
      </c>
      <c r="D577" s="84">
        <v>124850</v>
      </c>
      <c r="F577">
        <f t="shared" si="16"/>
        <v>2024</v>
      </c>
      <c r="G577" s="57">
        <f>_xlfn.XLOOKUP(F577,'Historical Metal Prices'!$L$4:$Z$4,'Historical Metal Prices'!$L$10:$Z$10)</f>
        <v>2.949525204852077E-2</v>
      </c>
      <c r="H577" s="77">
        <f t="shared" si="17"/>
        <v>9512.9994017917543</v>
      </c>
    </row>
    <row r="578" spans="1:8" x14ac:dyDescent="0.2">
      <c r="A578" s="79">
        <v>45391</v>
      </c>
      <c r="B578" s="77">
        <v>9283</v>
      </c>
      <c r="C578" s="84">
        <v>291849</v>
      </c>
      <c r="D578" s="84">
        <v>123475</v>
      </c>
      <c r="F578">
        <f t="shared" si="16"/>
        <v>2024</v>
      </c>
      <c r="G578" s="57">
        <f>_xlfn.XLOOKUP(F578,'Historical Metal Prices'!$L$4:$Z$4,'Historical Metal Prices'!$L$10:$Z$10)</f>
        <v>2.949525204852077E-2</v>
      </c>
      <c r="H578" s="77">
        <f t="shared" si="17"/>
        <v>9556.8044247664184</v>
      </c>
    </row>
    <row r="579" spans="1:8" x14ac:dyDescent="0.2">
      <c r="A579" s="79">
        <v>45390</v>
      </c>
      <c r="B579" s="77">
        <v>9281.51</v>
      </c>
      <c r="C579" s="84">
        <v>291849</v>
      </c>
      <c r="D579" s="84">
        <v>124225</v>
      </c>
      <c r="F579">
        <f t="shared" si="16"/>
        <v>2024</v>
      </c>
      <c r="G579" s="57">
        <f>_xlfn.XLOOKUP(F579,'Historical Metal Prices'!$L$4:$Z$4,'Historical Metal Prices'!$L$10:$Z$10)</f>
        <v>2.949525204852077E-2</v>
      </c>
      <c r="H579" s="77">
        <f t="shared" si="17"/>
        <v>9555.2704768408657</v>
      </c>
    </row>
    <row r="580" spans="1:8" x14ac:dyDescent="0.2">
      <c r="A580" s="79">
        <v>45387</v>
      </c>
      <c r="B580" s="77">
        <v>9208.5</v>
      </c>
      <c r="C580" s="84">
        <v>291849</v>
      </c>
      <c r="D580" s="84">
        <v>114275</v>
      </c>
      <c r="F580">
        <f t="shared" si="16"/>
        <v>2024</v>
      </c>
      <c r="G580" s="57">
        <f>_xlfn.XLOOKUP(F580,'Historical Metal Prices'!$L$4:$Z$4,'Historical Metal Prices'!$L$10:$Z$10)</f>
        <v>2.949525204852077E-2</v>
      </c>
      <c r="H580" s="77">
        <f t="shared" si="17"/>
        <v>9480.1070284888028</v>
      </c>
    </row>
    <row r="581" spans="1:8" x14ac:dyDescent="0.2">
      <c r="A581" s="79">
        <v>45386</v>
      </c>
      <c r="B581" s="77">
        <v>9242.06</v>
      </c>
      <c r="C581" s="84">
        <v>291849</v>
      </c>
      <c r="D581" s="84">
        <v>115525</v>
      </c>
      <c r="F581">
        <f t="shared" si="16"/>
        <v>2024</v>
      </c>
      <c r="G581" s="57">
        <f>_xlfn.XLOOKUP(F581,'Historical Metal Prices'!$L$4:$Z$4,'Historical Metal Prices'!$L$10:$Z$10)</f>
        <v>2.949525204852077E-2</v>
      </c>
      <c r="H581" s="77">
        <f t="shared" si="17"/>
        <v>9514.6568891475508</v>
      </c>
    </row>
    <row r="582" spans="1:8" x14ac:dyDescent="0.2">
      <c r="A582" s="79">
        <v>45385</v>
      </c>
      <c r="B582" s="77">
        <v>9150.56</v>
      </c>
      <c r="C582" s="84">
        <v>291849</v>
      </c>
      <c r="D582" s="84">
        <v>112525</v>
      </c>
      <c r="F582">
        <f t="shared" si="16"/>
        <v>2024</v>
      </c>
      <c r="G582" s="57">
        <f>_xlfn.XLOOKUP(F582,'Historical Metal Prices'!$L$4:$Z$4,'Historical Metal Prices'!$L$10:$Z$10)</f>
        <v>2.949525204852077E-2</v>
      </c>
      <c r="H582" s="77">
        <f t="shared" si="17"/>
        <v>9420.4580735851123</v>
      </c>
    </row>
    <row r="583" spans="1:8" x14ac:dyDescent="0.2">
      <c r="A583" s="79">
        <v>45384</v>
      </c>
      <c r="B583" s="77">
        <v>8888.06</v>
      </c>
      <c r="C583" s="84">
        <v>290228</v>
      </c>
      <c r="D583" s="84">
        <v>112975</v>
      </c>
      <c r="F583">
        <f t="shared" si="16"/>
        <v>2024</v>
      </c>
      <c r="G583" s="57">
        <f>_xlfn.XLOOKUP(F583,'Historical Metal Prices'!$L$4:$Z$4,'Historical Metal Prices'!$L$10:$Z$10)</f>
        <v>2.949525204852077E-2</v>
      </c>
      <c r="H583" s="77">
        <f t="shared" si="17"/>
        <v>9150.2155699223749</v>
      </c>
    </row>
    <row r="584" spans="1:8" x14ac:dyDescent="0.2">
      <c r="A584" s="79">
        <v>45383</v>
      </c>
      <c r="B584" s="77">
        <v>8766.51</v>
      </c>
      <c r="C584" s="84">
        <v>290228</v>
      </c>
      <c r="D584" s="84">
        <v>112475</v>
      </c>
      <c r="F584">
        <f t="shared" si="16"/>
        <v>2024</v>
      </c>
      <c r="G584" s="57">
        <f>_xlfn.XLOOKUP(F584,'Historical Metal Prices'!$L$4:$Z$4,'Historical Metal Prices'!$L$10:$Z$10)</f>
        <v>2.949525204852077E-2</v>
      </c>
      <c r="H584" s="77">
        <f t="shared" si="17"/>
        <v>9025.0804220358787</v>
      </c>
    </row>
    <row r="585" spans="1:8" x14ac:dyDescent="0.2">
      <c r="A585" s="79">
        <v>45380</v>
      </c>
      <c r="B585" s="77">
        <v>8766.51</v>
      </c>
      <c r="C585" s="84">
        <v>290228</v>
      </c>
      <c r="D585" s="84">
        <v>112475</v>
      </c>
      <c r="F585">
        <f t="shared" si="16"/>
        <v>2024</v>
      </c>
      <c r="G585" s="57">
        <f>_xlfn.XLOOKUP(F585,'Historical Metal Prices'!$L$4:$Z$4,'Historical Metal Prices'!$L$10:$Z$10)</f>
        <v>2.949525204852077E-2</v>
      </c>
      <c r="H585" s="77">
        <f t="shared" si="17"/>
        <v>9025.0804220358787</v>
      </c>
    </row>
    <row r="586" spans="1:8" x14ac:dyDescent="0.2">
      <c r="A586" s="79">
        <v>45379</v>
      </c>
      <c r="B586" s="77">
        <v>8766.51</v>
      </c>
      <c r="C586" s="84">
        <v>285090</v>
      </c>
      <c r="D586" s="84">
        <v>112475</v>
      </c>
      <c r="F586">
        <f t="shared" si="16"/>
        <v>2024</v>
      </c>
      <c r="G586" s="57">
        <f>_xlfn.XLOOKUP(F586,'Historical Metal Prices'!$L$4:$Z$4,'Historical Metal Prices'!$L$10:$Z$10)</f>
        <v>2.949525204852077E-2</v>
      </c>
      <c r="H586" s="77">
        <f t="shared" si="17"/>
        <v>9025.0804220358787</v>
      </c>
    </row>
    <row r="587" spans="1:8" x14ac:dyDescent="0.2">
      <c r="A587" s="79">
        <v>45378</v>
      </c>
      <c r="B587" s="77">
        <v>8744.39</v>
      </c>
      <c r="C587" s="84">
        <v>285090</v>
      </c>
      <c r="D587" s="84">
        <v>112475</v>
      </c>
      <c r="F587">
        <f t="shared" ref="F587:F650" si="18">YEAR(A587)</f>
        <v>2024</v>
      </c>
      <c r="G587" s="57">
        <f>_xlfn.XLOOKUP(F587,'Historical Metal Prices'!$L$4:$Z$4,'Historical Metal Prices'!$L$10:$Z$10)</f>
        <v>2.949525204852077E-2</v>
      </c>
      <c r="H587" s="77">
        <f t="shared" ref="H587:H650" si="19">IFERROR(B587*(1+G587),H588)</f>
        <v>9002.3079870605634</v>
      </c>
    </row>
    <row r="588" spans="1:8" x14ac:dyDescent="0.2">
      <c r="A588" s="79">
        <v>45377</v>
      </c>
      <c r="B588" s="77">
        <v>8748.4699999999993</v>
      </c>
      <c r="C588" s="84">
        <v>285090</v>
      </c>
      <c r="D588" s="84">
        <v>113100</v>
      </c>
      <c r="F588">
        <f t="shared" si="18"/>
        <v>2024</v>
      </c>
      <c r="G588" s="57">
        <f>_xlfn.XLOOKUP(F588,'Historical Metal Prices'!$L$4:$Z$4,'Historical Metal Prices'!$L$10:$Z$10)</f>
        <v>2.949525204852077E-2</v>
      </c>
      <c r="H588" s="77">
        <f t="shared" si="19"/>
        <v>9006.5083276889218</v>
      </c>
    </row>
    <row r="589" spans="1:8" x14ac:dyDescent="0.2">
      <c r="A589" s="79">
        <v>45376</v>
      </c>
      <c r="B589" s="77">
        <v>8757.6299999999992</v>
      </c>
      <c r="C589" s="84">
        <v>285090</v>
      </c>
      <c r="D589" s="84">
        <v>117400</v>
      </c>
      <c r="F589">
        <f t="shared" si="18"/>
        <v>2024</v>
      </c>
      <c r="G589" s="57">
        <f>_xlfn.XLOOKUP(F589,'Historical Metal Prices'!$L$4:$Z$4,'Historical Metal Prices'!$L$10:$Z$10)</f>
        <v>2.949525204852077E-2</v>
      </c>
      <c r="H589" s="77">
        <f t="shared" si="19"/>
        <v>9015.9385041976857</v>
      </c>
    </row>
    <row r="590" spans="1:8" x14ac:dyDescent="0.2">
      <c r="A590" s="79">
        <v>45373</v>
      </c>
      <c r="B590" s="77">
        <v>8756.0400000000009</v>
      </c>
      <c r="C590" s="84">
        <v>285090</v>
      </c>
      <c r="D590" s="84">
        <v>117900</v>
      </c>
      <c r="F590">
        <f t="shared" si="18"/>
        <v>2024</v>
      </c>
      <c r="G590" s="57">
        <f>_xlfn.XLOOKUP(F590,'Historical Metal Prices'!$L$4:$Z$4,'Historical Metal Prices'!$L$10:$Z$10)</f>
        <v>2.949525204852077E-2</v>
      </c>
      <c r="H590" s="77">
        <f t="shared" si="19"/>
        <v>9014.3016067469307</v>
      </c>
    </row>
    <row r="591" spans="1:8" x14ac:dyDescent="0.2">
      <c r="A591" s="79">
        <v>45372</v>
      </c>
      <c r="B591" s="77">
        <v>8837.66</v>
      </c>
      <c r="C591" s="84">
        <v>286395</v>
      </c>
      <c r="D591" s="84">
        <v>113850</v>
      </c>
      <c r="F591">
        <f t="shared" si="18"/>
        <v>2024</v>
      </c>
      <c r="G591" s="57">
        <f>_xlfn.XLOOKUP(F591,'Historical Metal Prices'!$L$4:$Z$4,'Historical Metal Prices'!$L$10:$Z$10)</f>
        <v>2.949525204852077E-2</v>
      </c>
      <c r="H591" s="77">
        <f t="shared" si="19"/>
        <v>9098.3290092191291</v>
      </c>
    </row>
    <row r="592" spans="1:8" x14ac:dyDescent="0.2">
      <c r="A592" s="79">
        <v>45371</v>
      </c>
      <c r="B592" s="77">
        <v>8818.84</v>
      </c>
      <c r="C592" s="84">
        <v>286395</v>
      </c>
      <c r="D592" s="84">
        <v>111325</v>
      </c>
      <c r="F592">
        <f t="shared" si="18"/>
        <v>2024</v>
      </c>
      <c r="G592" s="57">
        <f>_xlfn.XLOOKUP(F592,'Historical Metal Prices'!$L$4:$Z$4,'Historical Metal Prices'!$L$10:$Z$10)</f>
        <v>2.949525204852077E-2</v>
      </c>
      <c r="H592" s="77">
        <f t="shared" si="19"/>
        <v>9078.9539085755769</v>
      </c>
    </row>
    <row r="593" spans="1:8" x14ac:dyDescent="0.2">
      <c r="A593" s="79">
        <v>45370</v>
      </c>
      <c r="B593" s="77">
        <v>8870.81</v>
      </c>
      <c r="C593" s="84">
        <v>286395</v>
      </c>
      <c r="D593" s="84">
        <v>112325</v>
      </c>
      <c r="F593">
        <f t="shared" si="18"/>
        <v>2024</v>
      </c>
      <c r="G593" s="57">
        <f>_xlfn.XLOOKUP(F593,'Historical Metal Prices'!$L$4:$Z$4,'Historical Metal Prices'!$L$10:$Z$10)</f>
        <v>2.949525204852077E-2</v>
      </c>
      <c r="H593" s="77">
        <f t="shared" si="19"/>
        <v>9132.4567768245379</v>
      </c>
    </row>
    <row r="594" spans="1:8" x14ac:dyDescent="0.2">
      <c r="A594" s="79">
        <v>45369</v>
      </c>
      <c r="B594" s="77">
        <v>8986.11</v>
      </c>
      <c r="C594" s="84">
        <v>286395</v>
      </c>
      <c r="D594" s="84">
        <v>106700</v>
      </c>
      <c r="F594">
        <f t="shared" si="18"/>
        <v>2024</v>
      </c>
      <c r="G594" s="57">
        <f>_xlfn.XLOOKUP(F594,'Historical Metal Prices'!$L$4:$Z$4,'Historical Metal Prices'!$L$10:$Z$10)</f>
        <v>2.949525204852077E-2</v>
      </c>
      <c r="H594" s="77">
        <f t="shared" si="19"/>
        <v>9251.1575793857337</v>
      </c>
    </row>
    <row r="595" spans="1:8" x14ac:dyDescent="0.2">
      <c r="A595" s="79">
        <v>45366</v>
      </c>
      <c r="B595" s="77">
        <v>8968.5</v>
      </c>
      <c r="C595" s="84">
        <v>286395</v>
      </c>
      <c r="D595" s="84">
        <v>106825</v>
      </c>
      <c r="F595">
        <f t="shared" si="18"/>
        <v>2024</v>
      </c>
      <c r="G595" s="57">
        <f>_xlfn.XLOOKUP(F595,'Historical Metal Prices'!$L$4:$Z$4,'Historical Metal Prices'!$L$10:$Z$10)</f>
        <v>2.949525204852077E-2</v>
      </c>
      <c r="H595" s="77">
        <f t="shared" si="19"/>
        <v>9233.0281679971577</v>
      </c>
    </row>
    <row r="596" spans="1:8" x14ac:dyDescent="0.2">
      <c r="A596" s="79">
        <v>45365</v>
      </c>
      <c r="B596" s="77">
        <v>8783.25</v>
      </c>
      <c r="C596" s="84">
        <v>239245</v>
      </c>
      <c r="D596" s="84">
        <v>107300</v>
      </c>
      <c r="F596">
        <f t="shared" si="18"/>
        <v>2024</v>
      </c>
      <c r="G596" s="57">
        <f>_xlfn.XLOOKUP(F596,'Historical Metal Prices'!$L$4:$Z$4,'Historical Metal Prices'!$L$10:$Z$10)</f>
        <v>2.949525204852077E-2</v>
      </c>
      <c r="H596" s="77">
        <f t="shared" si="19"/>
        <v>9042.3141725551704</v>
      </c>
    </row>
    <row r="597" spans="1:8" x14ac:dyDescent="0.2">
      <c r="A597" s="79">
        <v>45364</v>
      </c>
      <c r="B597" s="77">
        <v>8833.4599999999991</v>
      </c>
      <c r="C597" s="84">
        <v>239245</v>
      </c>
      <c r="D597" s="84">
        <v>108050</v>
      </c>
      <c r="F597">
        <f t="shared" si="18"/>
        <v>2024</v>
      </c>
      <c r="G597" s="57">
        <f>_xlfn.XLOOKUP(F597,'Historical Metal Prices'!$L$4:$Z$4,'Historical Metal Prices'!$L$10:$Z$10)</f>
        <v>2.949525204852077E-2</v>
      </c>
      <c r="H597" s="77">
        <f t="shared" si="19"/>
        <v>9094.005129160525</v>
      </c>
    </row>
    <row r="598" spans="1:8" x14ac:dyDescent="0.2">
      <c r="A598" s="79">
        <v>45363</v>
      </c>
      <c r="B598" s="77">
        <v>8560.7000000000007</v>
      </c>
      <c r="C598" s="84">
        <v>239245</v>
      </c>
      <c r="D598" s="84">
        <v>108925</v>
      </c>
      <c r="F598">
        <f t="shared" si="18"/>
        <v>2024</v>
      </c>
      <c r="G598" s="57">
        <f>_xlfn.XLOOKUP(F598,'Historical Metal Prices'!$L$4:$Z$4,'Historical Metal Prices'!$L$10:$Z$10)</f>
        <v>2.949525204852077E-2</v>
      </c>
      <c r="H598" s="77">
        <f t="shared" si="19"/>
        <v>8813.2000042117725</v>
      </c>
    </row>
    <row r="599" spans="1:8" x14ac:dyDescent="0.2">
      <c r="A599" s="79">
        <v>45362</v>
      </c>
      <c r="B599" s="77">
        <v>8559.65</v>
      </c>
      <c r="C599" s="84">
        <v>239245</v>
      </c>
      <c r="D599" s="84">
        <v>110900</v>
      </c>
      <c r="F599">
        <f t="shared" si="18"/>
        <v>2024</v>
      </c>
      <c r="G599" s="57">
        <f>_xlfn.XLOOKUP(F599,'Historical Metal Prices'!$L$4:$Z$4,'Historical Metal Prices'!$L$10:$Z$10)</f>
        <v>2.949525204852077E-2</v>
      </c>
      <c r="H599" s="77">
        <f t="shared" si="19"/>
        <v>8812.1190341971196</v>
      </c>
    </row>
    <row r="600" spans="1:8" x14ac:dyDescent="0.2">
      <c r="A600" s="79">
        <v>45359</v>
      </c>
      <c r="B600" s="77">
        <v>8487.27</v>
      </c>
      <c r="C600" s="84">
        <v>239245</v>
      </c>
      <c r="D600" s="84">
        <v>110850</v>
      </c>
      <c r="F600">
        <f t="shared" si="18"/>
        <v>2024</v>
      </c>
      <c r="G600" s="57">
        <f>_xlfn.XLOOKUP(F600,'Historical Metal Prices'!$L$4:$Z$4,'Historical Metal Prices'!$L$10:$Z$10)</f>
        <v>2.949525204852077E-2</v>
      </c>
      <c r="H600" s="77">
        <f t="shared" si="19"/>
        <v>8737.6041678538495</v>
      </c>
    </row>
    <row r="601" spans="1:8" x14ac:dyDescent="0.2">
      <c r="A601" s="79">
        <v>45358</v>
      </c>
      <c r="B601" s="77">
        <v>8546.49</v>
      </c>
      <c r="C601" s="84">
        <v>214487</v>
      </c>
      <c r="D601" s="84">
        <v>112800</v>
      </c>
      <c r="F601">
        <f t="shared" si="18"/>
        <v>2024</v>
      </c>
      <c r="G601" s="57">
        <f>_xlfn.XLOOKUP(F601,'Historical Metal Prices'!$L$4:$Z$4,'Historical Metal Prices'!$L$10:$Z$10)</f>
        <v>2.949525204852077E-2</v>
      </c>
      <c r="H601" s="77">
        <f t="shared" si="19"/>
        <v>8798.5708766801617</v>
      </c>
    </row>
    <row r="602" spans="1:8" x14ac:dyDescent="0.2">
      <c r="A602" s="79">
        <v>45357</v>
      </c>
      <c r="B602" s="77">
        <v>8484.25</v>
      </c>
      <c r="C602" s="84">
        <v>214487</v>
      </c>
      <c r="D602" s="84">
        <v>113525</v>
      </c>
      <c r="F602">
        <f t="shared" si="18"/>
        <v>2024</v>
      </c>
      <c r="G602" s="57">
        <f>_xlfn.XLOOKUP(F602,'Historical Metal Prices'!$L$4:$Z$4,'Historical Metal Prices'!$L$10:$Z$10)</f>
        <v>2.949525204852077E-2</v>
      </c>
      <c r="H602" s="77">
        <f t="shared" si="19"/>
        <v>8734.4950921926629</v>
      </c>
    </row>
    <row r="603" spans="1:8" x14ac:dyDescent="0.2">
      <c r="A603" s="79">
        <v>45356</v>
      </c>
      <c r="B603" s="77">
        <v>8400.75</v>
      </c>
      <c r="C603" s="84">
        <v>214487</v>
      </c>
      <c r="D603" s="84">
        <v>113775</v>
      </c>
      <c r="F603">
        <f t="shared" si="18"/>
        <v>2024</v>
      </c>
      <c r="G603" s="57">
        <f>_xlfn.XLOOKUP(F603,'Historical Metal Prices'!$L$4:$Z$4,'Historical Metal Prices'!$L$10:$Z$10)</f>
        <v>2.949525204852077E-2</v>
      </c>
      <c r="H603" s="77">
        <f t="shared" si="19"/>
        <v>8648.5322386466105</v>
      </c>
    </row>
    <row r="604" spans="1:8" x14ac:dyDescent="0.2">
      <c r="A604" s="79">
        <v>45355</v>
      </c>
      <c r="B604" s="77">
        <v>8455.91</v>
      </c>
      <c r="C604" s="84">
        <v>214487</v>
      </c>
      <c r="D604" s="84">
        <v>114075</v>
      </c>
      <c r="F604">
        <f t="shared" si="18"/>
        <v>2024</v>
      </c>
      <c r="G604" s="57">
        <f>_xlfn.XLOOKUP(F604,'Historical Metal Prices'!$L$4:$Z$4,'Historical Metal Prices'!$L$10:$Z$10)</f>
        <v>2.949525204852077E-2</v>
      </c>
      <c r="H604" s="77">
        <f t="shared" si="19"/>
        <v>8705.3191967496077</v>
      </c>
    </row>
    <row r="605" spans="1:8" x14ac:dyDescent="0.2">
      <c r="A605" s="79">
        <v>45352</v>
      </c>
      <c r="B605" s="77">
        <v>8416</v>
      </c>
      <c r="C605" s="84">
        <v>214487</v>
      </c>
      <c r="D605" s="84">
        <v>116775</v>
      </c>
      <c r="F605">
        <f t="shared" si="18"/>
        <v>2024</v>
      </c>
      <c r="G605" s="57">
        <f>_xlfn.XLOOKUP(F605,'Historical Metal Prices'!$L$4:$Z$4,'Historical Metal Prices'!$L$10:$Z$10)</f>
        <v>2.949525204852077E-2</v>
      </c>
      <c r="H605" s="77">
        <f t="shared" si="19"/>
        <v>8664.2320412403515</v>
      </c>
    </row>
    <row r="606" spans="1:8" x14ac:dyDescent="0.2">
      <c r="A606" s="79">
        <v>45351</v>
      </c>
      <c r="B606" s="77">
        <v>8401.5</v>
      </c>
      <c r="C606" s="84">
        <v>181323</v>
      </c>
      <c r="D606" s="84">
        <v>121375</v>
      </c>
      <c r="F606">
        <f t="shared" si="18"/>
        <v>2024</v>
      </c>
      <c r="G606" s="57">
        <f>_xlfn.XLOOKUP(F606,'Historical Metal Prices'!$L$4:$Z$4,'Historical Metal Prices'!$L$10:$Z$10)</f>
        <v>2.949525204852077E-2</v>
      </c>
      <c r="H606" s="77">
        <f t="shared" si="19"/>
        <v>8649.3043600856472</v>
      </c>
    </row>
    <row r="607" spans="1:8" x14ac:dyDescent="0.2">
      <c r="A607" s="79">
        <v>45350</v>
      </c>
      <c r="B607" s="77">
        <v>8354.75</v>
      </c>
      <c r="C607" s="84">
        <v>181323</v>
      </c>
      <c r="D607" s="84">
        <v>122675</v>
      </c>
      <c r="F607">
        <f t="shared" si="18"/>
        <v>2024</v>
      </c>
      <c r="G607" s="57">
        <f>_xlfn.XLOOKUP(F607,'Historical Metal Prices'!$L$4:$Z$4,'Historical Metal Prices'!$L$10:$Z$10)</f>
        <v>2.949525204852077E-2</v>
      </c>
      <c r="H607" s="77">
        <f t="shared" si="19"/>
        <v>8601.175457052379</v>
      </c>
    </row>
    <row r="608" spans="1:8" x14ac:dyDescent="0.2">
      <c r="A608" s="79">
        <v>45349</v>
      </c>
      <c r="B608" s="77">
        <v>8375.25</v>
      </c>
      <c r="C608" s="84">
        <v>181323</v>
      </c>
      <c r="D608" s="84">
        <v>124825</v>
      </c>
      <c r="F608">
        <f t="shared" si="18"/>
        <v>2024</v>
      </c>
      <c r="G608" s="57">
        <f>_xlfn.XLOOKUP(F608,'Historical Metal Prices'!$L$4:$Z$4,'Historical Metal Prices'!$L$10:$Z$10)</f>
        <v>2.949525204852077E-2</v>
      </c>
      <c r="H608" s="77">
        <f t="shared" si="19"/>
        <v>8622.2801097193733</v>
      </c>
    </row>
    <row r="609" spans="1:8" x14ac:dyDescent="0.2">
      <c r="A609" s="79">
        <v>45348</v>
      </c>
      <c r="B609" s="77">
        <v>8361.5</v>
      </c>
      <c r="C609" s="84">
        <v>181323</v>
      </c>
      <c r="D609" s="84">
        <v>126525</v>
      </c>
      <c r="F609">
        <f t="shared" si="18"/>
        <v>2024</v>
      </c>
      <c r="G609" s="57">
        <f>_xlfn.XLOOKUP(F609,'Historical Metal Prices'!$L$4:$Z$4,'Historical Metal Prices'!$L$10:$Z$10)</f>
        <v>2.949525204852077E-2</v>
      </c>
      <c r="H609" s="77">
        <f t="shared" si="19"/>
        <v>8608.1245500037057</v>
      </c>
    </row>
    <row r="610" spans="1:8" x14ac:dyDescent="0.2">
      <c r="A610" s="79">
        <v>45345</v>
      </c>
      <c r="B610" s="77">
        <v>8475</v>
      </c>
      <c r="C610" s="84">
        <v>181323</v>
      </c>
      <c r="D610" s="84">
        <v>127825</v>
      </c>
      <c r="F610">
        <f t="shared" si="18"/>
        <v>2024</v>
      </c>
      <c r="G610" s="57">
        <f>_xlfn.XLOOKUP(F610,'Historical Metal Prices'!$L$4:$Z$4,'Historical Metal Prices'!$L$10:$Z$10)</f>
        <v>2.949525204852077E-2</v>
      </c>
      <c r="H610" s="77">
        <f t="shared" si="19"/>
        <v>8724.9722611112138</v>
      </c>
    </row>
    <row r="611" spans="1:8" x14ac:dyDescent="0.2">
      <c r="A611" s="79">
        <v>45344</v>
      </c>
      <c r="B611" s="77">
        <v>8499.5</v>
      </c>
      <c r="C611" s="84">
        <v>86520</v>
      </c>
      <c r="D611" s="84">
        <v>122900</v>
      </c>
      <c r="F611">
        <f t="shared" si="18"/>
        <v>2024</v>
      </c>
      <c r="G611" s="57">
        <f>_xlfn.XLOOKUP(F611,'Historical Metal Prices'!$L$4:$Z$4,'Historical Metal Prices'!$L$10:$Z$10)</f>
        <v>2.949525204852077E-2</v>
      </c>
      <c r="H611" s="77">
        <f t="shared" si="19"/>
        <v>8750.1948947864021</v>
      </c>
    </row>
    <row r="612" spans="1:8" x14ac:dyDescent="0.2">
      <c r="A612" s="79">
        <v>45343</v>
      </c>
      <c r="B612" s="77">
        <v>8456.5</v>
      </c>
      <c r="C612" s="84">
        <v>86520</v>
      </c>
      <c r="D612" s="84">
        <v>122775</v>
      </c>
      <c r="F612">
        <f t="shared" si="18"/>
        <v>2024</v>
      </c>
      <c r="G612" s="57">
        <f>_xlfn.XLOOKUP(F612,'Historical Metal Prices'!$L$4:$Z$4,'Historical Metal Prices'!$L$10:$Z$10)</f>
        <v>2.949525204852077E-2</v>
      </c>
      <c r="H612" s="77">
        <f t="shared" si="19"/>
        <v>8705.9265989483156</v>
      </c>
    </row>
    <row r="613" spans="1:8" x14ac:dyDescent="0.2">
      <c r="A613" s="79">
        <v>45342</v>
      </c>
      <c r="B613" s="77">
        <v>8423.99</v>
      </c>
      <c r="C613" s="84">
        <v>86520</v>
      </c>
      <c r="D613" s="84">
        <v>124075</v>
      </c>
      <c r="F613">
        <f t="shared" si="18"/>
        <v>2024</v>
      </c>
      <c r="G613" s="57">
        <f>_xlfn.XLOOKUP(F613,'Historical Metal Prices'!$L$4:$Z$4,'Historical Metal Prices'!$L$10:$Z$10)</f>
        <v>2.949525204852077E-2</v>
      </c>
      <c r="H613" s="77">
        <f t="shared" si="19"/>
        <v>8672.4577083042186</v>
      </c>
    </row>
    <row r="614" spans="1:8" x14ac:dyDescent="0.2">
      <c r="A614" s="79">
        <v>45341</v>
      </c>
      <c r="B614" s="77">
        <v>8353.5</v>
      </c>
      <c r="C614" s="84">
        <v>86520</v>
      </c>
      <c r="D614" s="84">
        <v>125925</v>
      </c>
      <c r="F614">
        <f t="shared" si="18"/>
        <v>2024</v>
      </c>
      <c r="G614" s="57">
        <f>_xlfn.XLOOKUP(F614,'Historical Metal Prices'!$L$4:$Z$4,'Historical Metal Prices'!$L$10:$Z$10)</f>
        <v>2.949525204852077E-2</v>
      </c>
      <c r="H614" s="77">
        <f t="shared" si="19"/>
        <v>8599.8885879873178</v>
      </c>
    </row>
    <row r="615" spans="1:8" x14ac:dyDescent="0.2">
      <c r="A615" s="79">
        <v>45338</v>
      </c>
      <c r="B615" s="77">
        <v>8409.16</v>
      </c>
      <c r="C615" s="84">
        <v>86520</v>
      </c>
      <c r="D615" s="84">
        <v>128300</v>
      </c>
      <c r="F615">
        <f t="shared" si="18"/>
        <v>2024</v>
      </c>
      <c r="G615" s="57">
        <f>_xlfn.XLOOKUP(F615,'Historical Metal Prices'!$L$4:$Z$4,'Historical Metal Prices'!$L$10:$Z$10)</f>
        <v>2.949525204852077E-2</v>
      </c>
      <c r="H615" s="77">
        <f t="shared" si="19"/>
        <v>8657.1902937163395</v>
      </c>
    </row>
    <row r="616" spans="1:8" x14ac:dyDescent="0.2">
      <c r="A616" s="79">
        <v>45337</v>
      </c>
      <c r="B616" s="77">
        <v>8223</v>
      </c>
      <c r="C616" s="84">
        <v>86520</v>
      </c>
      <c r="D616" s="84">
        <v>130675</v>
      </c>
      <c r="F616">
        <f t="shared" si="18"/>
        <v>2024</v>
      </c>
      <c r="G616" s="57">
        <f>_xlfn.XLOOKUP(F616,'Historical Metal Prices'!$L$4:$Z$4,'Historical Metal Prices'!$L$10:$Z$10)</f>
        <v>2.949525204852077E-2</v>
      </c>
      <c r="H616" s="77">
        <f t="shared" si="19"/>
        <v>8465.5394575949867</v>
      </c>
    </row>
    <row r="617" spans="1:8" x14ac:dyDescent="0.2">
      <c r="A617" s="79">
        <v>45336</v>
      </c>
      <c r="B617" s="77">
        <v>8097</v>
      </c>
      <c r="C617" s="84">
        <v>86520</v>
      </c>
      <c r="D617" s="84">
        <v>132525</v>
      </c>
      <c r="F617">
        <f t="shared" si="18"/>
        <v>2024</v>
      </c>
      <c r="G617" s="57">
        <f>_xlfn.XLOOKUP(F617,'Historical Metal Prices'!$L$4:$Z$4,'Historical Metal Prices'!$L$10:$Z$10)</f>
        <v>2.949525204852077E-2</v>
      </c>
      <c r="H617" s="77">
        <f t="shared" si="19"/>
        <v>8335.8230558368723</v>
      </c>
    </row>
    <row r="618" spans="1:8" x14ac:dyDescent="0.2">
      <c r="A618" s="79">
        <v>45335</v>
      </c>
      <c r="B618" s="77">
        <v>8155.5</v>
      </c>
      <c r="C618" s="84">
        <v>86520</v>
      </c>
      <c r="D618" s="84">
        <v>133825</v>
      </c>
      <c r="F618">
        <f t="shared" si="18"/>
        <v>2024</v>
      </c>
      <c r="G618" s="57">
        <f>_xlfn.XLOOKUP(F618,'Historical Metal Prices'!$L$4:$Z$4,'Historical Metal Prices'!$L$10:$Z$10)</f>
        <v>2.949525204852077E-2</v>
      </c>
      <c r="H618" s="77">
        <f t="shared" si="19"/>
        <v>8396.048528081712</v>
      </c>
    </row>
    <row r="619" spans="1:8" x14ac:dyDescent="0.2">
      <c r="A619" s="79">
        <v>45334</v>
      </c>
      <c r="B619" s="77">
        <v>8128.68</v>
      </c>
      <c r="C619" s="84">
        <v>86520</v>
      </c>
      <c r="D619" s="84">
        <v>135450</v>
      </c>
      <c r="F619">
        <f t="shared" si="18"/>
        <v>2024</v>
      </c>
      <c r="G619" s="57">
        <f>_xlfn.XLOOKUP(F619,'Historical Metal Prices'!$L$4:$Z$4,'Historical Metal Prices'!$L$10:$Z$10)</f>
        <v>2.949525204852077E-2</v>
      </c>
      <c r="H619" s="77">
        <f t="shared" si="19"/>
        <v>8368.43746542177</v>
      </c>
    </row>
    <row r="620" spans="1:8" x14ac:dyDescent="0.2">
      <c r="A620" s="79">
        <v>45331</v>
      </c>
      <c r="B620" s="77">
        <v>8065.04</v>
      </c>
      <c r="C620" s="84">
        <v>86520</v>
      </c>
      <c r="D620" s="84">
        <v>136300</v>
      </c>
      <c r="F620">
        <f t="shared" si="18"/>
        <v>2024</v>
      </c>
      <c r="G620" s="57">
        <f>_xlfn.XLOOKUP(F620,'Historical Metal Prices'!$L$4:$Z$4,'Historical Metal Prices'!$L$10:$Z$10)</f>
        <v>2.949525204852077E-2</v>
      </c>
      <c r="H620" s="77">
        <f t="shared" si="19"/>
        <v>8302.9203875814019</v>
      </c>
    </row>
    <row r="621" spans="1:8" x14ac:dyDescent="0.2">
      <c r="A621" s="79">
        <v>45330</v>
      </c>
      <c r="B621" s="77">
        <v>8085.02</v>
      </c>
      <c r="C621" s="84">
        <v>86520</v>
      </c>
      <c r="D621" s="84">
        <v>136825</v>
      </c>
      <c r="F621">
        <f t="shared" si="18"/>
        <v>2024</v>
      </c>
      <c r="G621" s="57">
        <f>_xlfn.XLOOKUP(F621,'Historical Metal Prices'!$L$4:$Z$4,'Historical Metal Prices'!$L$10:$Z$10)</f>
        <v>2.949525204852077E-2</v>
      </c>
      <c r="H621" s="77">
        <f t="shared" si="19"/>
        <v>8323.489702717332</v>
      </c>
    </row>
    <row r="622" spans="1:8" x14ac:dyDescent="0.2">
      <c r="A622" s="79">
        <v>45329</v>
      </c>
      <c r="B622" s="77">
        <v>8198.74</v>
      </c>
      <c r="C622" s="84">
        <v>68777</v>
      </c>
      <c r="D622" s="84">
        <v>136825</v>
      </c>
      <c r="F622">
        <f t="shared" si="18"/>
        <v>2024</v>
      </c>
      <c r="G622" s="57">
        <f>_xlfn.XLOOKUP(F622,'Historical Metal Prices'!$L$4:$Z$4,'Historical Metal Prices'!$L$10:$Z$10)</f>
        <v>2.949525204852077E-2</v>
      </c>
      <c r="H622" s="77">
        <f t="shared" si="19"/>
        <v>8440.5639027802881</v>
      </c>
    </row>
    <row r="623" spans="1:8" x14ac:dyDescent="0.2">
      <c r="A623" s="79">
        <v>45328</v>
      </c>
      <c r="B623" s="77">
        <v>8293.25</v>
      </c>
      <c r="C623" s="84">
        <v>68777</v>
      </c>
      <c r="D623" s="84">
        <v>137850</v>
      </c>
      <c r="F623">
        <f t="shared" si="18"/>
        <v>2024</v>
      </c>
      <c r="G623" s="57">
        <f>_xlfn.XLOOKUP(F623,'Historical Metal Prices'!$L$4:$Z$4,'Historical Metal Prices'!$L$10:$Z$10)</f>
        <v>2.949525204852077E-2</v>
      </c>
      <c r="H623" s="77">
        <f t="shared" si="19"/>
        <v>8537.8614990513943</v>
      </c>
    </row>
    <row r="624" spans="1:8" x14ac:dyDescent="0.2">
      <c r="A624" s="79">
        <v>45327</v>
      </c>
      <c r="B624" s="77">
        <v>8247.24</v>
      </c>
      <c r="C624" s="84">
        <v>68777</v>
      </c>
      <c r="D624" s="84">
        <v>138800</v>
      </c>
      <c r="F624">
        <f t="shared" si="18"/>
        <v>2024</v>
      </c>
      <c r="G624" s="57">
        <f>_xlfn.XLOOKUP(F624,'Historical Metal Prices'!$L$4:$Z$4,'Historical Metal Prices'!$L$10:$Z$10)</f>
        <v>2.949525204852077E-2</v>
      </c>
      <c r="H624" s="77">
        <f t="shared" si="19"/>
        <v>8490.494422504642</v>
      </c>
    </row>
    <row r="625" spans="1:8" x14ac:dyDescent="0.2">
      <c r="A625" s="79">
        <v>45324</v>
      </c>
      <c r="B625" s="77">
        <v>8374.34</v>
      </c>
      <c r="C625" s="84">
        <v>68777</v>
      </c>
      <c r="D625" s="84">
        <v>139425</v>
      </c>
      <c r="F625">
        <f t="shared" si="18"/>
        <v>2024</v>
      </c>
      <c r="G625" s="57">
        <f>_xlfn.XLOOKUP(F625,'Historical Metal Prices'!$L$4:$Z$4,'Historical Metal Prices'!$L$10:$Z$10)</f>
        <v>2.949525204852077E-2</v>
      </c>
      <c r="H625" s="77">
        <f t="shared" si="19"/>
        <v>8621.3432690400095</v>
      </c>
    </row>
    <row r="626" spans="1:8" x14ac:dyDescent="0.2">
      <c r="A626" s="79">
        <v>45323</v>
      </c>
      <c r="B626" s="77">
        <v>8425.5</v>
      </c>
      <c r="C626" s="84">
        <v>50532</v>
      </c>
      <c r="D626" s="84">
        <v>140225</v>
      </c>
      <c r="F626">
        <f t="shared" si="18"/>
        <v>2024</v>
      </c>
      <c r="G626" s="57">
        <f>_xlfn.XLOOKUP(F626,'Historical Metal Prices'!$L$4:$Z$4,'Historical Metal Prices'!$L$10:$Z$10)</f>
        <v>2.949525204852077E-2</v>
      </c>
      <c r="H626" s="77">
        <f t="shared" si="19"/>
        <v>8674.012246134811</v>
      </c>
    </row>
    <row r="627" spans="1:8" x14ac:dyDescent="0.2">
      <c r="A627" s="79">
        <v>45322</v>
      </c>
      <c r="B627" s="77">
        <v>8500.5</v>
      </c>
      <c r="C627" s="84">
        <v>50532</v>
      </c>
      <c r="D627" s="84">
        <v>146475</v>
      </c>
      <c r="F627">
        <f t="shared" si="18"/>
        <v>2024</v>
      </c>
      <c r="G627" s="57">
        <f>_xlfn.XLOOKUP(F627,'Historical Metal Prices'!$L$4:$Z$4,'Historical Metal Prices'!$L$10:$Z$10)</f>
        <v>2.949525204852077E-2</v>
      </c>
      <c r="H627" s="77">
        <f t="shared" si="19"/>
        <v>8751.224390038451</v>
      </c>
    </row>
    <row r="628" spans="1:8" x14ac:dyDescent="0.2">
      <c r="A628" s="79">
        <v>45321</v>
      </c>
      <c r="B628" s="77">
        <v>8511.75</v>
      </c>
      <c r="C628" s="84">
        <v>50532</v>
      </c>
      <c r="D628" s="84">
        <v>146475</v>
      </c>
      <c r="F628">
        <f t="shared" si="18"/>
        <v>2024</v>
      </c>
      <c r="G628" s="57">
        <f>_xlfn.XLOOKUP(F628,'Historical Metal Prices'!$L$4:$Z$4,'Historical Metal Prices'!$L$10:$Z$10)</f>
        <v>2.949525204852077E-2</v>
      </c>
      <c r="H628" s="77">
        <f t="shared" si="19"/>
        <v>8762.8062116239962</v>
      </c>
    </row>
    <row r="629" spans="1:8" x14ac:dyDescent="0.2">
      <c r="A629" s="79">
        <v>45320</v>
      </c>
      <c r="B629" s="77">
        <v>8455</v>
      </c>
      <c r="C629" s="84">
        <v>50532</v>
      </c>
      <c r="D629" s="84">
        <v>148475</v>
      </c>
      <c r="F629">
        <f t="shared" si="18"/>
        <v>2024</v>
      </c>
      <c r="G629" s="57">
        <f>_xlfn.XLOOKUP(F629,'Historical Metal Prices'!$L$4:$Z$4,'Historical Metal Prices'!$L$10:$Z$10)</f>
        <v>2.949525204852077E-2</v>
      </c>
      <c r="H629" s="77">
        <f t="shared" si="19"/>
        <v>8704.382356070244</v>
      </c>
    </row>
    <row r="630" spans="1:8" x14ac:dyDescent="0.2">
      <c r="A630" s="79">
        <v>45317</v>
      </c>
      <c r="B630" s="77">
        <v>8448.0499999999993</v>
      </c>
      <c r="C630" s="84">
        <v>50532</v>
      </c>
      <c r="D630" s="84">
        <v>150350</v>
      </c>
      <c r="F630">
        <f t="shared" si="18"/>
        <v>2024</v>
      </c>
      <c r="G630" s="57">
        <f>_xlfn.XLOOKUP(F630,'Historical Metal Prices'!$L$4:$Z$4,'Historical Metal Prices'!$L$10:$Z$10)</f>
        <v>2.949525204852077E-2</v>
      </c>
      <c r="H630" s="77">
        <f t="shared" si="19"/>
        <v>8697.2273640685053</v>
      </c>
    </row>
    <row r="631" spans="1:8" x14ac:dyDescent="0.2">
      <c r="A631" s="79">
        <v>45316</v>
      </c>
      <c r="B631" s="77">
        <v>8477.5</v>
      </c>
      <c r="C631" s="84">
        <v>47753</v>
      </c>
      <c r="D631" s="84">
        <v>151350</v>
      </c>
      <c r="F631">
        <f t="shared" si="18"/>
        <v>2024</v>
      </c>
      <c r="G631" s="57">
        <f>_xlfn.XLOOKUP(F631,'Historical Metal Prices'!$L$4:$Z$4,'Historical Metal Prices'!$L$10:$Z$10)</f>
        <v>2.949525204852077E-2</v>
      </c>
      <c r="H631" s="77">
        <f t="shared" si="19"/>
        <v>8727.5459992413344</v>
      </c>
    </row>
    <row r="632" spans="1:8" x14ac:dyDescent="0.2">
      <c r="A632" s="79">
        <v>45315</v>
      </c>
      <c r="B632" s="77">
        <v>8472.49</v>
      </c>
      <c r="C632" s="84">
        <v>47753</v>
      </c>
      <c r="D632" s="84">
        <v>155175</v>
      </c>
      <c r="F632">
        <f t="shared" si="18"/>
        <v>2024</v>
      </c>
      <c r="G632" s="57">
        <f>_xlfn.XLOOKUP(F632,'Historical Metal Prices'!$L$4:$Z$4,'Historical Metal Prices'!$L$10:$Z$10)</f>
        <v>2.949525204852077E-2</v>
      </c>
      <c r="H632" s="77">
        <f t="shared" si="19"/>
        <v>8722.3882280285707</v>
      </c>
    </row>
    <row r="633" spans="1:8" x14ac:dyDescent="0.2">
      <c r="A633" s="79">
        <v>45314</v>
      </c>
      <c r="B633" s="77">
        <v>8312</v>
      </c>
      <c r="C633" s="84">
        <v>47753</v>
      </c>
      <c r="D633" s="84">
        <v>157725</v>
      </c>
      <c r="F633">
        <f t="shared" si="18"/>
        <v>2024</v>
      </c>
      <c r="G633" s="57">
        <f>_xlfn.XLOOKUP(F633,'Historical Metal Prices'!$L$4:$Z$4,'Historical Metal Prices'!$L$10:$Z$10)</f>
        <v>2.949525204852077E-2</v>
      </c>
      <c r="H633" s="77">
        <f t="shared" si="19"/>
        <v>8557.1645350273047</v>
      </c>
    </row>
    <row r="634" spans="1:8" x14ac:dyDescent="0.2">
      <c r="A634" s="79">
        <v>45313</v>
      </c>
      <c r="B634" s="77">
        <v>8254.5</v>
      </c>
      <c r="C634" s="84">
        <v>47753</v>
      </c>
      <c r="D634" s="84">
        <v>159575</v>
      </c>
      <c r="F634">
        <f t="shared" si="18"/>
        <v>2024</v>
      </c>
      <c r="G634" s="57">
        <f>_xlfn.XLOOKUP(F634,'Historical Metal Prices'!$L$4:$Z$4,'Historical Metal Prices'!$L$10:$Z$10)</f>
        <v>2.949525204852077E-2</v>
      </c>
      <c r="H634" s="77">
        <f t="shared" si="19"/>
        <v>8497.968558034514</v>
      </c>
    </row>
    <row r="635" spans="1:8" x14ac:dyDescent="0.2">
      <c r="A635" s="79">
        <v>45310</v>
      </c>
      <c r="B635" s="77">
        <v>8271.76</v>
      </c>
      <c r="C635" s="84">
        <v>47753</v>
      </c>
      <c r="D635" s="84">
        <v>156750</v>
      </c>
      <c r="F635">
        <f t="shared" si="18"/>
        <v>2024</v>
      </c>
      <c r="G635" s="57">
        <f>_xlfn.XLOOKUP(F635,'Historical Metal Prices'!$L$4:$Z$4,'Historical Metal Prices'!$L$10:$Z$10)</f>
        <v>2.949525204852077E-2</v>
      </c>
      <c r="H635" s="77">
        <f t="shared" si="19"/>
        <v>8515.7376460848718</v>
      </c>
    </row>
    <row r="636" spans="1:8" x14ac:dyDescent="0.2">
      <c r="A636" s="79">
        <v>45309</v>
      </c>
      <c r="B636" s="77">
        <v>8223.7999999999993</v>
      </c>
      <c r="C636" s="84">
        <v>43085</v>
      </c>
      <c r="D636" s="84">
        <v>157875</v>
      </c>
      <c r="F636">
        <f t="shared" si="18"/>
        <v>2024</v>
      </c>
      <c r="G636" s="57">
        <f>_xlfn.XLOOKUP(F636,'Historical Metal Prices'!$L$4:$Z$4,'Historical Metal Prices'!$L$10:$Z$10)</f>
        <v>2.949525204852077E-2</v>
      </c>
      <c r="H636" s="77">
        <f t="shared" si="19"/>
        <v>8466.3630537966237</v>
      </c>
    </row>
    <row r="637" spans="1:8" x14ac:dyDescent="0.2">
      <c r="A637" s="79">
        <v>45308</v>
      </c>
      <c r="B637" s="77">
        <v>8174.25</v>
      </c>
      <c r="C637" s="84">
        <v>43085</v>
      </c>
      <c r="D637" s="84">
        <v>157325</v>
      </c>
      <c r="F637">
        <f t="shared" si="18"/>
        <v>2024</v>
      </c>
      <c r="G637" s="57">
        <f>_xlfn.XLOOKUP(F637,'Historical Metal Prices'!$L$4:$Z$4,'Historical Metal Prices'!$L$10:$Z$10)</f>
        <v>2.949525204852077E-2</v>
      </c>
      <c r="H637" s="77">
        <f t="shared" si="19"/>
        <v>8415.3515640576206</v>
      </c>
    </row>
    <row r="638" spans="1:8" x14ac:dyDescent="0.2">
      <c r="A638" s="79">
        <v>45307</v>
      </c>
      <c r="B638" s="77">
        <v>8268</v>
      </c>
      <c r="C638" s="84">
        <v>43085</v>
      </c>
      <c r="D638" s="84">
        <v>154075</v>
      </c>
      <c r="F638">
        <f t="shared" si="18"/>
        <v>2024</v>
      </c>
      <c r="G638" s="57">
        <f>_xlfn.XLOOKUP(F638,'Historical Metal Prices'!$L$4:$Z$4,'Historical Metal Prices'!$L$10:$Z$10)</f>
        <v>2.949525204852077E-2</v>
      </c>
      <c r="H638" s="77">
        <f t="shared" si="19"/>
        <v>8511.8667439371693</v>
      </c>
    </row>
    <row r="639" spans="1:8" x14ac:dyDescent="0.2">
      <c r="A639" s="79">
        <v>45306</v>
      </c>
      <c r="B639" s="77">
        <v>8284</v>
      </c>
      <c r="C639" s="84">
        <v>43085</v>
      </c>
      <c r="D639" s="84">
        <v>154725</v>
      </c>
      <c r="F639">
        <f t="shared" si="18"/>
        <v>2024</v>
      </c>
      <c r="G639" s="57">
        <f>_xlfn.XLOOKUP(F639,'Historical Metal Prices'!$L$4:$Z$4,'Historical Metal Prices'!$L$10:$Z$10)</f>
        <v>2.949525204852077E-2</v>
      </c>
      <c r="H639" s="77">
        <f t="shared" si="19"/>
        <v>8528.3386679699452</v>
      </c>
    </row>
    <row r="640" spans="1:8" x14ac:dyDescent="0.2">
      <c r="A640" s="79">
        <v>45303</v>
      </c>
      <c r="B640" s="77">
        <v>8241.2000000000007</v>
      </c>
      <c r="C640" s="84">
        <v>43085</v>
      </c>
      <c r="D640" s="84">
        <v>155025</v>
      </c>
      <c r="F640">
        <f t="shared" si="18"/>
        <v>2024</v>
      </c>
      <c r="G640" s="57">
        <f>_xlfn.XLOOKUP(F640,'Historical Metal Prices'!$L$4:$Z$4,'Historical Metal Prices'!$L$10:$Z$10)</f>
        <v>2.949525204852077E-2</v>
      </c>
      <c r="H640" s="77">
        <f t="shared" si="19"/>
        <v>8484.2762711822706</v>
      </c>
    </row>
    <row r="641" spans="1:8" x14ac:dyDescent="0.2">
      <c r="A641" s="79">
        <v>45302</v>
      </c>
      <c r="B641" s="77">
        <v>8262.2000000000007</v>
      </c>
      <c r="C641" s="84">
        <v>33130</v>
      </c>
      <c r="D641" s="84">
        <v>155825</v>
      </c>
      <c r="F641">
        <f t="shared" si="18"/>
        <v>2024</v>
      </c>
      <c r="G641" s="57">
        <f>_xlfn.XLOOKUP(F641,'Historical Metal Prices'!$L$4:$Z$4,'Historical Metal Prices'!$L$10:$Z$10)</f>
        <v>2.949525204852077E-2</v>
      </c>
      <c r="H641" s="77">
        <f t="shared" si="19"/>
        <v>8505.8956714752894</v>
      </c>
    </row>
    <row r="642" spans="1:8" x14ac:dyDescent="0.2">
      <c r="A642" s="79">
        <v>45301</v>
      </c>
      <c r="B642" s="77">
        <v>8269</v>
      </c>
      <c r="C642" s="84">
        <v>33130</v>
      </c>
      <c r="D642" s="84">
        <v>157325</v>
      </c>
      <c r="F642">
        <f t="shared" si="18"/>
        <v>2024</v>
      </c>
      <c r="G642" s="57">
        <f>_xlfn.XLOOKUP(F642,'Historical Metal Prices'!$L$4:$Z$4,'Historical Metal Prices'!$L$10:$Z$10)</f>
        <v>2.949525204852077E-2</v>
      </c>
      <c r="H642" s="77">
        <f t="shared" si="19"/>
        <v>8512.8962391892182</v>
      </c>
    </row>
    <row r="643" spans="1:8" x14ac:dyDescent="0.2">
      <c r="A643" s="79">
        <v>45300</v>
      </c>
      <c r="B643" s="77">
        <v>8263.4</v>
      </c>
      <c r="C643" s="84">
        <v>33130</v>
      </c>
      <c r="D643" s="84">
        <v>160550</v>
      </c>
      <c r="F643">
        <f t="shared" si="18"/>
        <v>2024</v>
      </c>
      <c r="G643" s="57">
        <f>_xlfn.XLOOKUP(F643,'Historical Metal Prices'!$L$4:$Z$4,'Historical Metal Prices'!$L$10:$Z$10)</f>
        <v>2.949525204852077E-2</v>
      </c>
      <c r="H643" s="77">
        <f t="shared" si="19"/>
        <v>8507.1310657777467</v>
      </c>
    </row>
    <row r="644" spans="1:8" x14ac:dyDescent="0.2">
      <c r="A644" s="79">
        <v>45299</v>
      </c>
      <c r="B644" s="77">
        <v>8339.69</v>
      </c>
      <c r="C644" s="84">
        <v>33130</v>
      </c>
      <c r="D644" s="84">
        <v>160550</v>
      </c>
      <c r="F644">
        <f t="shared" si="18"/>
        <v>2024</v>
      </c>
      <c r="G644" s="57">
        <f>_xlfn.XLOOKUP(F644,'Historical Metal Prices'!$L$4:$Z$4,'Historical Metal Prices'!$L$10:$Z$10)</f>
        <v>2.949525204852077E-2</v>
      </c>
      <c r="H644" s="77">
        <f t="shared" si="19"/>
        <v>8585.6712585565292</v>
      </c>
    </row>
    <row r="645" spans="1:8" x14ac:dyDescent="0.2">
      <c r="A645" s="79">
        <v>45296</v>
      </c>
      <c r="B645" s="77">
        <v>8361</v>
      </c>
      <c r="C645" s="84">
        <v>33130</v>
      </c>
      <c r="D645" s="84">
        <v>161725</v>
      </c>
      <c r="F645">
        <f t="shared" si="18"/>
        <v>2024</v>
      </c>
      <c r="G645" s="57">
        <f>_xlfn.XLOOKUP(F645,'Historical Metal Prices'!$L$4:$Z$4,'Historical Metal Prices'!$L$10:$Z$10)</f>
        <v>2.949525204852077E-2</v>
      </c>
      <c r="H645" s="77">
        <f t="shared" si="19"/>
        <v>8607.6098023776813</v>
      </c>
    </row>
    <row r="646" spans="1:8" x14ac:dyDescent="0.2">
      <c r="A646" s="79">
        <v>45295</v>
      </c>
      <c r="B646" s="77">
        <v>8367.7999999999993</v>
      </c>
      <c r="C646" s="84">
        <v>30905</v>
      </c>
      <c r="D646" s="84">
        <v>163175</v>
      </c>
      <c r="F646">
        <f t="shared" si="18"/>
        <v>2024</v>
      </c>
      <c r="G646" s="57">
        <f>_xlfn.XLOOKUP(F646,'Historical Metal Prices'!$L$4:$Z$4,'Historical Metal Prices'!$L$10:$Z$10)</f>
        <v>2.949525204852077E-2</v>
      </c>
      <c r="H646" s="77">
        <f t="shared" si="19"/>
        <v>8614.6103700916119</v>
      </c>
    </row>
    <row r="647" spans="1:8" x14ac:dyDescent="0.2">
      <c r="A647" s="79">
        <v>45294</v>
      </c>
      <c r="B647" s="77">
        <v>8418.5</v>
      </c>
      <c r="C647" s="84">
        <v>30905</v>
      </c>
      <c r="D647" s="84">
        <v>164450</v>
      </c>
      <c r="F647">
        <f t="shared" si="18"/>
        <v>2024</v>
      </c>
      <c r="G647" s="57">
        <f>_xlfn.XLOOKUP(F647,'Historical Metal Prices'!$L$4:$Z$4,'Historical Metal Prices'!$L$10:$Z$10)</f>
        <v>2.949525204852077E-2</v>
      </c>
      <c r="H647" s="77">
        <f t="shared" si="19"/>
        <v>8666.805779370472</v>
      </c>
    </row>
    <row r="648" spans="1:8" x14ac:dyDescent="0.2">
      <c r="A648" s="79">
        <v>45293</v>
      </c>
      <c r="B648" s="77">
        <v>8440.5</v>
      </c>
      <c r="C648" s="84">
        <v>30905</v>
      </c>
      <c r="D648" s="84">
        <v>165700</v>
      </c>
      <c r="F648">
        <f t="shared" si="18"/>
        <v>2024</v>
      </c>
      <c r="G648" s="57">
        <f>_xlfn.XLOOKUP(F648,'Historical Metal Prices'!$L$4:$Z$4,'Historical Metal Prices'!$L$10:$Z$10)</f>
        <v>2.949525204852077E-2</v>
      </c>
      <c r="H648" s="77">
        <f t="shared" si="19"/>
        <v>8689.4546749155397</v>
      </c>
    </row>
    <row r="649" spans="1:8" x14ac:dyDescent="0.2">
      <c r="A649" s="79">
        <v>45292</v>
      </c>
      <c r="B649" s="77">
        <v>8463.92</v>
      </c>
      <c r="C649" s="84">
        <v>30905</v>
      </c>
      <c r="D649" s="84">
        <v>165700</v>
      </c>
      <c r="F649">
        <f t="shared" si="18"/>
        <v>2024</v>
      </c>
      <c r="G649" s="57">
        <f>_xlfn.XLOOKUP(F649,'Historical Metal Prices'!$L$4:$Z$4,'Historical Metal Prices'!$L$10:$Z$10)</f>
        <v>2.949525204852077E-2</v>
      </c>
      <c r="H649" s="77">
        <f t="shared" si="19"/>
        <v>8713.5654537185164</v>
      </c>
    </row>
    <row r="650" spans="1:8" x14ac:dyDescent="0.2">
      <c r="A650" s="79">
        <v>45289</v>
      </c>
      <c r="B650" s="77">
        <v>8463.92</v>
      </c>
      <c r="C650" s="84">
        <v>30905</v>
      </c>
      <c r="D650" s="84">
        <v>167300</v>
      </c>
      <c r="F650">
        <f t="shared" si="18"/>
        <v>2023</v>
      </c>
      <c r="G650" s="57">
        <f>_xlfn.XLOOKUP(F650,'Historical Metal Prices'!$L$4:$Z$4,'Historical Metal Prices'!$L$10:$Z$10)</f>
        <v>7.1872760267425173E-2</v>
      </c>
      <c r="H650" s="77">
        <f t="shared" si="19"/>
        <v>9072.2452930826657</v>
      </c>
    </row>
    <row r="651" spans="1:8" x14ac:dyDescent="0.2">
      <c r="A651" s="79">
        <v>45288</v>
      </c>
      <c r="B651" s="77">
        <v>8530.25</v>
      </c>
      <c r="C651" s="84">
        <v>28718</v>
      </c>
      <c r="D651" s="84">
        <v>167300</v>
      </c>
      <c r="F651">
        <f t="shared" ref="F651:F714" si="20">YEAR(A651)</f>
        <v>2023</v>
      </c>
      <c r="G651" s="57">
        <f>_xlfn.XLOOKUP(F651,'Historical Metal Prices'!$L$4:$Z$4,'Historical Metal Prices'!$L$10:$Z$10)</f>
        <v>7.1872760267425173E-2</v>
      </c>
      <c r="H651" s="77">
        <f t="shared" ref="H651:H714" si="21">IFERROR(B651*(1+G651),H652)</f>
        <v>9143.3426132712029</v>
      </c>
    </row>
    <row r="652" spans="1:8" x14ac:dyDescent="0.2">
      <c r="A652" s="79">
        <v>45287</v>
      </c>
      <c r="B652" s="77">
        <v>8589</v>
      </c>
      <c r="C652" s="84">
        <v>28718</v>
      </c>
      <c r="D652" s="84">
        <v>165050</v>
      </c>
      <c r="F652">
        <f t="shared" si="20"/>
        <v>2023</v>
      </c>
      <c r="G652" s="57">
        <f>_xlfn.XLOOKUP(F652,'Historical Metal Prices'!$L$4:$Z$4,'Historical Metal Prices'!$L$10:$Z$10)</f>
        <v>7.1872760267425173E-2</v>
      </c>
      <c r="H652" s="77">
        <f t="shared" si="21"/>
        <v>9206.3151379369156</v>
      </c>
    </row>
    <row r="653" spans="1:8" x14ac:dyDescent="0.2">
      <c r="A653" s="79">
        <v>45286</v>
      </c>
      <c r="B653" s="77">
        <v>8483.5</v>
      </c>
      <c r="C653" s="84">
        <v>28718</v>
      </c>
      <c r="D653" s="84">
        <v>166675</v>
      </c>
      <c r="F653">
        <f t="shared" si="20"/>
        <v>2023</v>
      </c>
      <c r="G653" s="57">
        <f>_xlfn.XLOOKUP(F653,'Historical Metal Prices'!$L$4:$Z$4,'Historical Metal Prices'!$L$10:$Z$10)</f>
        <v>7.1872760267425173E-2</v>
      </c>
      <c r="H653" s="77">
        <f t="shared" si="21"/>
        <v>9093.2325617287006</v>
      </c>
    </row>
    <row r="654" spans="1:8" x14ac:dyDescent="0.2">
      <c r="A654" s="79">
        <v>45285</v>
      </c>
      <c r="B654" s="77">
        <v>8483.5</v>
      </c>
      <c r="C654" s="84">
        <v>28718</v>
      </c>
      <c r="D654" s="84">
        <v>166675</v>
      </c>
      <c r="F654">
        <f t="shared" si="20"/>
        <v>2023</v>
      </c>
      <c r="G654" s="57">
        <f>_xlfn.XLOOKUP(F654,'Historical Metal Prices'!$L$4:$Z$4,'Historical Metal Prices'!$L$10:$Z$10)</f>
        <v>7.1872760267425173E-2</v>
      </c>
      <c r="H654" s="77">
        <f t="shared" si="21"/>
        <v>9093.2325617287006</v>
      </c>
    </row>
    <row r="655" spans="1:8" x14ac:dyDescent="0.2">
      <c r="A655" s="79">
        <v>45282</v>
      </c>
      <c r="B655" s="77">
        <v>8483.5</v>
      </c>
      <c r="C655" s="84">
        <v>28718</v>
      </c>
      <c r="D655" s="84">
        <v>166675</v>
      </c>
      <c r="F655">
        <f t="shared" si="20"/>
        <v>2023</v>
      </c>
      <c r="G655" s="57">
        <f>_xlfn.XLOOKUP(F655,'Historical Metal Prices'!$L$4:$Z$4,'Historical Metal Prices'!$L$10:$Z$10)</f>
        <v>7.1872760267425173E-2</v>
      </c>
      <c r="H655" s="77">
        <f t="shared" si="21"/>
        <v>9093.2325617287006</v>
      </c>
    </row>
    <row r="656" spans="1:8" x14ac:dyDescent="0.2">
      <c r="A656" s="79">
        <v>45281</v>
      </c>
      <c r="B656" s="77">
        <v>8508.5</v>
      </c>
      <c r="C656" s="84">
        <v>34396</v>
      </c>
      <c r="D656" s="84">
        <v>166675</v>
      </c>
      <c r="F656">
        <f t="shared" si="20"/>
        <v>2023</v>
      </c>
      <c r="G656" s="57">
        <f>_xlfn.XLOOKUP(F656,'Historical Metal Prices'!$L$4:$Z$4,'Historical Metal Prices'!$L$10:$Z$10)</f>
        <v>7.1872760267425173E-2</v>
      </c>
      <c r="H656" s="77">
        <f t="shared" si="21"/>
        <v>9120.0293807353864</v>
      </c>
    </row>
    <row r="657" spans="1:8" x14ac:dyDescent="0.2">
      <c r="A657" s="79">
        <v>45280</v>
      </c>
      <c r="B657" s="77">
        <v>8488.5</v>
      </c>
      <c r="C657" s="84">
        <v>34396</v>
      </c>
      <c r="D657" s="84">
        <v>165450</v>
      </c>
      <c r="F657">
        <f t="shared" si="20"/>
        <v>2023</v>
      </c>
      <c r="G657" s="57">
        <f>_xlfn.XLOOKUP(F657,'Historical Metal Prices'!$L$4:$Z$4,'Historical Metal Prices'!$L$10:$Z$10)</f>
        <v>7.1872760267425173E-2</v>
      </c>
      <c r="H657" s="77">
        <f t="shared" si="21"/>
        <v>9098.5919255300378</v>
      </c>
    </row>
    <row r="658" spans="1:8" x14ac:dyDescent="0.2">
      <c r="A658" s="79">
        <v>45279</v>
      </c>
      <c r="B658" s="77">
        <v>8500.5</v>
      </c>
      <c r="C658" s="84">
        <v>34396</v>
      </c>
      <c r="D658" s="84">
        <v>166675</v>
      </c>
      <c r="F658">
        <f t="shared" si="20"/>
        <v>2023</v>
      </c>
      <c r="G658" s="57">
        <f>_xlfn.XLOOKUP(F658,'Historical Metal Prices'!$L$4:$Z$4,'Historical Metal Prices'!$L$10:$Z$10)</f>
        <v>7.1872760267425173E-2</v>
      </c>
      <c r="H658" s="77">
        <f t="shared" si="21"/>
        <v>9111.4543986532481</v>
      </c>
    </row>
    <row r="659" spans="1:8" x14ac:dyDescent="0.2">
      <c r="A659" s="79">
        <v>45278</v>
      </c>
      <c r="B659" s="77">
        <v>8393.81</v>
      </c>
      <c r="C659" s="84">
        <v>34396</v>
      </c>
      <c r="D659" s="84">
        <v>168650</v>
      </c>
      <c r="F659">
        <f t="shared" si="20"/>
        <v>2023</v>
      </c>
      <c r="G659" s="57">
        <f>_xlfn.XLOOKUP(F659,'Historical Metal Prices'!$L$4:$Z$4,'Historical Metal Prices'!$L$10:$Z$10)</f>
        <v>7.1872760267425173E-2</v>
      </c>
      <c r="H659" s="77">
        <f t="shared" si="21"/>
        <v>8997.0962938603152</v>
      </c>
    </row>
    <row r="660" spans="1:8" x14ac:dyDescent="0.2">
      <c r="A660" s="79">
        <v>45275</v>
      </c>
      <c r="B660" s="77">
        <v>8454.65</v>
      </c>
      <c r="C660" s="84">
        <v>34396</v>
      </c>
      <c r="D660" s="84">
        <v>172450</v>
      </c>
      <c r="F660">
        <f t="shared" si="20"/>
        <v>2023</v>
      </c>
      <c r="G660" s="57">
        <f>_xlfn.XLOOKUP(F660,'Historical Metal Prices'!$L$4:$Z$4,'Historical Metal Prices'!$L$10:$Z$10)</f>
        <v>7.1872760267425173E-2</v>
      </c>
      <c r="H660" s="77">
        <f t="shared" si="21"/>
        <v>9062.3090325949852</v>
      </c>
    </row>
    <row r="661" spans="1:8" x14ac:dyDescent="0.2">
      <c r="A661" s="79">
        <v>45274</v>
      </c>
      <c r="B661" s="77">
        <v>8460.51</v>
      </c>
      <c r="C661" s="84">
        <v>30342</v>
      </c>
      <c r="D661" s="84">
        <v>175550</v>
      </c>
      <c r="F661">
        <f t="shared" si="20"/>
        <v>2023</v>
      </c>
      <c r="G661" s="57">
        <f>_xlfn.XLOOKUP(F661,'Historical Metal Prices'!$L$4:$Z$4,'Historical Metal Prices'!$L$10:$Z$10)</f>
        <v>7.1872760267425173E-2</v>
      </c>
      <c r="H661" s="77">
        <f t="shared" si="21"/>
        <v>9068.5902069701533</v>
      </c>
    </row>
    <row r="662" spans="1:8" x14ac:dyDescent="0.2">
      <c r="A662" s="79">
        <v>45273</v>
      </c>
      <c r="B662" s="77">
        <v>8237.4</v>
      </c>
      <c r="C662" s="84">
        <v>30342</v>
      </c>
      <c r="D662" s="84">
        <v>178075</v>
      </c>
      <c r="F662">
        <f t="shared" si="20"/>
        <v>2023</v>
      </c>
      <c r="G662" s="57">
        <f>_xlfn.XLOOKUP(F662,'Historical Metal Prices'!$L$4:$Z$4,'Historical Metal Prices'!$L$10:$Z$10)</f>
        <v>7.1872760267425173E-2</v>
      </c>
      <c r="H662" s="77">
        <f t="shared" si="21"/>
        <v>8829.4446754268884</v>
      </c>
    </row>
    <row r="663" spans="1:8" x14ac:dyDescent="0.2">
      <c r="A663" s="79">
        <v>45272</v>
      </c>
      <c r="B663" s="77">
        <v>8259.75</v>
      </c>
      <c r="C663" s="84">
        <v>30342</v>
      </c>
      <c r="D663" s="84">
        <v>179550</v>
      </c>
      <c r="F663">
        <f t="shared" si="20"/>
        <v>2023</v>
      </c>
      <c r="G663" s="57">
        <f>_xlfn.XLOOKUP(F663,'Historical Metal Prices'!$L$4:$Z$4,'Historical Metal Prices'!$L$10:$Z$10)</f>
        <v>7.1872760267425173E-2</v>
      </c>
      <c r="H663" s="77">
        <f t="shared" si="21"/>
        <v>8853.4010316188651</v>
      </c>
    </row>
    <row r="664" spans="1:8" x14ac:dyDescent="0.2">
      <c r="A664" s="79">
        <v>45271</v>
      </c>
      <c r="B664" s="77">
        <v>8249.1</v>
      </c>
      <c r="C664" s="84">
        <v>30342</v>
      </c>
      <c r="D664" s="84">
        <v>180175</v>
      </c>
      <c r="F664">
        <f t="shared" si="20"/>
        <v>2023</v>
      </c>
      <c r="G664" s="57">
        <f>_xlfn.XLOOKUP(F664,'Historical Metal Prices'!$L$4:$Z$4,'Historical Metal Prices'!$L$10:$Z$10)</f>
        <v>7.1872760267425173E-2</v>
      </c>
      <c r="H664" s="77">
        <f t="shared" si="21"/>
        <v>8841.9855867220176</v>
      </c>
    </row>
    <row r="665" spans="1:8" x14ac:dyDescent="0.2">
      <c r="A665" s="79">
        <v>45268</v>
      </c>
      <c r="B665" s="77">
        <v>8366.25</v>
      </c>
      <c r="C665" s="84">
        <v>30342</v>
      </c>
      <c r="D665" s="84">
        <v>182200</v>
      </c>
      <c r="F665">
        <f t="shared" si="20"/>
        <v>2023</v>
      </c>
      <c r="G665" s="57">
        <f>_xlfn.XLOOKUP(F665,'Historical Metal Prices'!$L$4:$Z$4,'Historical Metal Prices'!$L$10:$Z$10)</f>
        <v>7.1872760267425173E-2</v>
      </c>
      <c r="H665" s="77">
        <f t="shared" si="21"/>
        <v>8967.5554805873453</v>
      </c>
    </row>
    <row r="666" spans="1:8" x14ac:dyDescent="0.2">
      <c r="A666" s="79">
        <v>45267</v>
      </c>
      <c r="B666" s="77">
        <v>8258</v>
      </c>
      <c r="C666" s="84">
        <v>26149</v>
      </c>
      <c r="D666" s="84">
        <v>181600</v>
      </c>
      <c r="F666">
        <f t="shared" si="20"/>
        <v>2023</v>
      </c>
      <c r="G666" s="57">
        <f>_xlfn.XLOOKUP(F666,'Historical Metal Prices'!$L$4:$Z$4,'Historical Metal Prices'!$L$10:$Z$10)</f>
        <v>7.1872760267425173E-2</v>
      </c>
      <c r="H666" s="77">
        <f t="shared" si="21"/>
        <v>8851.5252542883973</v>
      </c>
    </row>
    <row r="667" spans="1:8" x14ac:dyDescent="0.2">
      <c r="A667" s="79">
        <v>45266</v>
      </c>
      <c r="B667" s="77">
        <v>8201.25</v>
      </c>
      <c r="C667" s="84">
        <v>26149</v>
      </c>
      <c r="D667" s="84">
        <v>182750</v>
      </c>
      <c r="F667">
        <f t="shared" si="20"/>
        <v>2023</v>
      </c>
      <c r="G667" s="57">
        <f>_xlfn.XLOOKUP(F667,'Historical Metal Prices'!$L$4:$Z$4,'Historical Metal Prices'!$L$10:$Z$10)</f>
        <v>7.1872760267425173E-2</v>
      </c>
      <c r="H667" s="77">
        <f t="shared" si="21"/>
        <v>8790.6964751432206</v>
      </c>
    </row>
    <row r="668" spans="1:8" x14ac:dyDescent="0.2">
      <c r="A668" s="79">
        <v>45265</v>
      </c>
      <c r="B668" s="77">
        <v>8252.75</v>
      </c>
      <c r="C668" s="84">
        <v>26149</v>
      </c>
      <c r="D668" s="84">
        <v>182075</v>
      </c>
      <c r="F668">
        <f t="shared" si="20"/>
        <v>2023</v>
      </c>
      <c r="G668" s="57">
        <f>_xlfn.XLOOKUP(F668,'Historical Metal Prices'!$L$4:$Z$4,'Historical Metal Prices'!$L$10:$Z$10)</f>
        <v>7.1872760267425173E-2</v>
      </c>
      <c r="H668" s="77">
        <f t="shared" si="21"/>
        <v>8845.8979222969938</v>
      </c>
    </row>
    <row r="669" spans="1:8" x14ac:dyDescent="0.2">
      <c r="A669" s="79">
        <v>45264</v>
      </c>
      <c r="B669" s="77">
        <v>8362.75</v>
      </c>
      <c r="C669" s="84">
        <v>26149</v>
      </c>
      <c r="D669" s="84">
        <v>180550</v>
      </c>
      <c r="F669">
        <f t="shared" si="20"/>
        <v>2023</v>
      </c>
      <c r="G669" s="57">
        <f>_xlfn.XLOOKUP(F669,'Historical Metal Prices'!$L$4:$Z$4,'Historical Metal Prices'!$L$10:$Z$10)</f>
        <v>7.1872760267425173E-2</v>
      </c>
      <c r="H669" s="77">
        <f t="shared" si="21"/>
        <v>8963.8039259264096</v>
      </c>
    </row>
    <row r="670" spans="1:8" x14ac:dyDescent="0.2">
      <c r="A670" s="79">
        <v>45261</v>
      </c>
      <c r="B670" s="77">
        <v>8538.52</v>
      </c>
      <c r="C670" s="84">
        <v>26149</v>
      </c>
      <c r="D670" s="84">
        <v>174900</v>
      </c>
      <c r="F670">
        <f t="shared" si="20"/>
        <v>2023</v>
      </c>
      <c r="G670" s="57">
        <f>_xlfn.XLOOKUP(F670,'Historical Metal Prices'!$L$4:$Z$4,'Historical Metal Prices'!$L$10:$Z$10)</f>
        <v>7.1872760267425173E-2</v>
      </c>
      <c r="H670" s="77">
        <f t="shared" si="21"/>
        <v>9152.2070009986164</v>
      </c>
    </row>
    <row r="671" spans="1:8" x14ac:dyDescent="0.2">
      <c r="A671" s="79">
        <v>45260</v>
      </c>
      <c r="B671" s="77">
        <v>8387.5</v>
      </c>
      <c r="C671" s="84">
        <v>35878</v>
      </c>
      <c r="D671" s="84">
        <v>174250</v>
      </c>
      <c r="F671">
        <f t="shared" si="20"/>
        <v>2023</v>
      </c>
      <c r="G671" s="57">
        <f>_xlfn.XLOOKUP(F671,'Historical Metal Prices'!$L$4:$Z$4,'Historical Metal Prices'!$L$10:$Z$10)</f>
        <v>7.1872760267425173E-2</v>
      </c>
      <c r="H671" s="77">
        <f t="shared" si="21"/>
        <v>8990.3327767430292</v>
      </c>
    </row>
    <row r="672" spans="1:8" x14ac:dyDescent="0.2">
      <c r="A672" s="79">
        <v>45259</v>
      </c>
      <c r="B672" s="77">
        <v>8336.5</v>
      </c>
      <c r="C672" s="84">
        <v>35878</v>
      </c>
      <c r="D672" s="84">
        <v>175250</v>
      </c>
      <c r="F672">
        <f t="shared" si="20"/>
        <v>2023</v>
      </c>
      <c r="G672" s="57">
        <f>_xlfn.XLOOKUP(F672,'Historical Metal Prices'!$L$4:$Z$4,'Historical Metal Prices'!$L$10:$Z$10)</f>
        <v>7.1872760267425173E-2</v>
      </c>
      <c r="H672" s="77">
        <f t="shared" si="21"/>
        <v>8935.6672659693904</v>
      </c>
    </row>
    <row r="673" spans="1:8" x14ac:dyDescent="0.2">
      <c r="A673" s="79">
        <v>45258</v>
      </c>
      <c r="B673" s="77">
        <v>8387.75</v>
      </c>
      <c r="C673" s="84">
        <v>35878</v>
      </c>
      <c r="D673" s="84">
        <v>174950</v>
      </c>
      <c r="F673">
        <f t="shared" si="20"/>
        <v>2023</v>
      </c>
      <c r="G673" s="57">
        <f>_xlfn.XLOOKUP(F673,'Historical Metal Prices'!$L$4:$Z$4,'Historical Metal Prices'!$L$10:$Z$10)</f>
        <v>7.1872760267425173E-2</v>
      </c>
      <c r="H673" s="77">
        <f t="shared" si="21"/>
        <v>8990.6007449330955</v>
      </c>
    </row>
    <row r="674" spans="1:8" x14ac:dyDescent="0.2">
      <c r="A674" s="79">
        <v>45257</v>
      </c>
      <c r="B674" s="77">
        <v>8259.25</v>
      </c>
      <c r="C674" s="84">
        <v>35878</v>
      </c>
      <c r="D674" s="84">
        <v>176400</v>
      </c>
      <c r="F674">
        <f t="shared" si="20"/>
        <v>2023</v>
      </c>
      <c r="G674" s="57">
        <f>_xlfn.XLOOKUP(F674,'Historical Metal Prices'!$L$4:$Z$4,'Historical Metal Prices'!$L$10:$Z$10)</f>
        <v>7.1872760267425173E-2</v>
      </c>
      <c r="H674" s="77">
        <f t="shared" si="21"/>
        <v>8852.8650952387306</v>
      </c>
    </row>
    <row r="675" spans="1:8" x14ac:dyDescent="0.2">
      <c r="A675" s="79">
        <v>45254</v>
      </c>
      <c r="B675" s="77">
        <v>8329.75</v>
      </c>
      <c r="C675" s="84">
        <v>35878</v>
      </c>
      <c r="D675" s="84">
        <v>177800</v>
      </c>
      <c r="F675">
        <f t="shared" si="20"/>
        <v>2023</v>
      </c>
      <c r="G675" s="57">
        <f>_xlfn.XLOOKUP(F675,'Historical Metal Prices'!$L$4:$Z$4,'Historical Metal Prices'!$L$10:$Z$10)</f>
        <v>7.1872760267425173E-2</v>
      </c>
      <c r="H675" s="77">
        <f t="shared" si="21"/>
        <v>8928.4321248375854</v>
      </c>
    </row>
    <row r="676" spans="1:8" x14ac:dyDescent="0.2">
      <c r="A676" s="79">
        <v>45253</v>
      </c>
      <c r="B676" s="77">
        <v>8306.5</v>
      </c>
      <c r="C676" s="84">
        <v>31026</v>
      </c>
      <c r="D676" s="84">
        <v>178400</v>
      </c>
      <c r="F676">
        <f t="shared" si="20"/>
        <v>2023</v>
      </c>
      <c r="G676" s="57">
        <f>_xlfn.XLOOKUP(F676,'Historical Metal Prices'!$L$4:$Z$4,'Historical Metal Prices'!$L$10:$Z$10)</f>
        <v>7.1872760267425173E-2</v>
      </c>
      <c r="H676" s="77">
        <f t="shared" si="21"/>
        <v>8903.5110831613674</v>
      </c>
    </row>
    <row r="677" spans="1:8" x14ac:dyDescent="0.2">
      <c r="A677" s="79">
        <v>45252</v>
      </c>
      <c r="B677" s="77">
        <v>8252.99</v>
      </c>
      <c r="C677" s="84">
        <v>31026</v>
      </c>
      <c r="D677" s="84">
        <v>178500</v>
      </c>
      <c r="F677">
        <f t="shared" si="20"/>
        <v>2023</v>
      </c>
      <c r="G677" s="57">
        <f>_xlfn.XLOOKUP(F677,'Historical Metal Prices'!$L$4:$Z$4,'Historical Metal Prices'!$L$10:$Z$10)</f>
        <v>7.1872760267425173E-2</v>
      </c>
      <c r="H677" s="77">
        <f t="shared" si="21"/>
        <v>8846.1551717594575</v>
      </c>
    </row>
    <row r="678" spans="1:8" x14ac:dyDescent="0.2">
      <c r="A678" s="79">
        <v>45251</v>
      </c>
      <c r="B678" s="77">
        <v>8353</v>
      </c>
      <c r="C678" s="84">
        <v>31026</v>
      </c>
      <c r="D678" s="84">
        <v>179050</v>
      </c>
      <c r="F678">
        <f t="shared" si="20"/>
        <v>2023</v>
      </c>
      <c r="G678" s="57">
        <f>_xlfn.XLOOKUP(F678,'Historical Metal Prices'!$L$4:$Z$4,'Historical Metal Prices'!$L$10:$Z$10)</f>
        <v>7.1872760267425173E-2</v>
      </c>
      <c r="H678" s="77">
        <f t="shared" si="21"/>
        <v>8953.3531665138016</v>
      </c>
    </row>
    <row r="679" spans="1:8" x14ac:dyDescent="0.2">
      <c r="A679" s="79">
        <v>45250</v>
      </c>
      <c r="B679" s="77">
        <v>8340.25</v>
      </c>
      <c r="C679" s="84">
        <v>31026</v>
      </c>
      <c r="D679" s="84">
        <v>179025</v>
      </c>
      <c r="F679">
        <f t="shared" si="20"/>
        <v>2023</v>
      </c>
      <c r="G679" s="57">
        <f>_xlfn.XLOOKUP(F679,'Historical Metal Prices'!$L$4:$Z$4,'Historical Metal Prices'!$L$10:$Z$10)</f>
        <v>7.1872760267425173E-2</v>
      </c>
      <c r="H679" s="77">
        <f t="shared" si="21"/>
        <v>8939.6867888203924</v>
      </c>
    </row>
    <row r="680" spans="1:8" x14ac:dyDescent="0.2">
      <c r="A680" s="79">
        <v>45247</v>
      </c>
      <c r="B680" s="77">
        <v>8168.2</v>
      </c>
      <c r="C680" s="84">
        <v>31026</v>
      </c>
      <c r="D680" s="84">
        <v>179975</v>
      </c>
      <c r="F680">
        <f t="shared" si="20"/>
        <v>2023</v>
      </c>
      <c r="G680" s="57">
        <f>_xlfn.XLOOKUP(F680,'Historical Metal Prices'!$L$4:$Z$4,'Historical Metal Prices'!$L$10:$Z$10)</f>
        <v>7.1872760267425173E-2</v>
      </c>
      <c r="H680" s="77">
        <f t="shared" si="21"/>
        <v>8755.2710804163817</v>
      </c>
    </row>
    <row r="681" spans="1:8" x14ac:dyDescent="0.2">
      <c r="A681" s="79">
        <v>45246</v>
      </c>
      <c r="B681" s="77">
        <v>8122</v>
      </c>
      <c r="C681" s="84">
        <v>34846</v>
      </c>
      <c r="D681" s="84">
        <v>181275</v>
      </c>
      <c r="F681">
        <f t="shared" si="20"/>
        <v>2023</v>
      </c>
      <c r="G681" s="57">
        <f>_xlfn.XLOOKUP(F681,'Historical Metal Prices'!$L$4:$Z$4,'Historical Metal Prices'!$L$10:$Z$10)</f>
        <v>7.1872760267425173E-2</v>
      </c>
      <c r="H681" s="77">
        <f t="shared" si="21"/>
        <v>8705.7505588920267</v>
      </c>
    </row>
    <row r="682" spans="1:8" x14ac:dyDescent="0.2">
      <c r="A682" s="79">
        <v>45245</v>
      </c>
      <c r="B682" s="77">
        <v>8172.25</v>
      </c>
      <c r="C682" s="84">
        <v>34846</v>
      </c>
      <c r="D682" s="84">
        <v>181950</v>
      </c>
      <c r="F682">
        <f t="shared" si="20"/>
        <v>2023</v>
      </c>
      <c r="G682" s="57">
        <f>_xlfn.XLOOKUP(F682,'Historical Metal Prices'!$L$4:$Z$4,'Historical Metal Prices'!$L$10:$Z$10)</f>
        <v>7.1872760267425173E-2</v>
      </c>
      <c r="H682" s="77">
        <f t="shared" si="21"/>
        <v>8759.6121650954647</v>
      </c>
    </row>
    <row r="683" spans="1:8" x14ac:dyDescent="0.2">
      <c r="A683" s="79">
        <v>45244</v>
      </c>
      <c r="B683" s="77">
        <v>8144</v>
      </c>
      <c r="C683" s="84">
        <v>34846</v>
      </c>
      <c r="D683" s="84">
        <v>184250</v>
      </c>
      <c r="F683">
        <f t="shared" si="20"/>
        <v>2023</v>
      </c>
      <c r="G683" s="57">
        <f>_xlfn.XLOOKUP(F683,'Historical Metal Prices'!$L$4:$Z$4,'Historical Metal Prices'!$L$10:$Z$10)</f>
        <v>7.1872760267425173E-2</v>
      </c>
      <c r="H683" s="77">
        <f t="shared" si="21"/>
        <v>8729.3317596179113</v>
      </c>
    </row>
    <row r="684" spans="1:8" x14ac:dyDescent="0.2">
      <c r="A684" s="79">
        <v>45243</v>
      </c>
      <c r="B684" s="77">
        <v>8081.25</v>
      </c>
      <c r="C684" s="84">
        <v>34846</v>
      </c>
      <c r="D684" s="84">
        <v>179325</v>
      </c>
      <c r="F684">
        <f t="shared" si="20"/>
        <v>2023</v>
      </c>
      <c r="G684" s="57">
        <f>_xlfn.XLOOKUP(F684,'Historical Metal Prices'!$L$4:$Z$4,'Historical Metal Prices'!$L$10:$Z$10)</f>
        <v>7.1872760267425173E-2</v>
      </c>
      <c r="H684" s="77">
        <f t="shared" si="21"/>
        <v>8662.0717439111304</v>
      </c>
    </row>
    <row r="685" spans="1:8" x14ac:dyDescent="0.2">
      <c r="A685" s="79">
        <v>45240</v>
      </c>
      <c r="B685" s="77">
        <v>7954.69</v>
      </c>
      <c r="C685" s="84">
        <v>34846</v>
      </c>
      <c r="D685" s="84">
        <v>179925</v>
      </c>
      <c r="F685">
        <f t="shared" si="20"/>
        <v>2023</v>
      </c>
      <c r="G685" s="57">
        <f>_xlfn.XLOOKUP(F685,'Historical Metal Prices'!$L$4:$Z$4,'Historical Metal Prices'!$L$10:$Z$10)</f>
        <v>7.1872760267425173E-2</v>
      </c>
      <c r="H685" s="77">
        <f t="shared" si="21"/>
        <v>8526.4155273716842</v>
      </c>
    </row>
    <row r="686" spans="1:8" x14ac:dyDescent="0.2">
      <c r="A686" s="79">
        <v>45239</v>
      </c>
      <c r="B686" s="77">
        <v>8068.11</v>
      </c>
      <c r="C686" s="84">
        <v>40516</v>
      </c>
      <c r="D686" s="84">
        <v>180000</v>
      </c>
      <c r="F686">
        <f t="shared" si="20"/>
        <v>2023</v>
      </c>
      <c r="G686" s="57">
        <f>_xlfn.XLOOKUP(F686,'Historical Metal Prices'!$L$4:$Z$4,'Historical Metal Prices'!$L$10:$Z$10)</f>
        <v>7.1872760267425173E-2</v>
      </c>
      <c r="H686" s="77">
        <f t="shared" si="21"/>
        <v>8647.9873358412151</v>
      </c>
    </row>
    <row r="687" spans="1:8" x14ac:dyDescent="0.2">
      <c r="A687" s="79">
        <v>45238</v>
      </c>
      <c r="B687" s="77">
        <v>8058.5</v>
      </c>
      <c r="C687" s="84">
        <v>40516</v>
      </c>
      <c r="D687" s="84">
        <v>177225</v>
      </c>
      <c r="F687">
        <f t="shared" si="20"/>
        <v>2023</v>
      </c>
      <c r="G687" s="57">
        <f>_xlfn.XLOOKUP(F687,'Historical Metal Prices'!$L$4:$Z$4,'Historical Metal Prices'!$L$10:$Z$10)</f>
        <v>7.1872760267425173E-2</v>
      </c>
      <c r="H687" s="77">
        <f t="shared" si="21"/>
        <v>8637.686638615045</v>
      </c>
    </row>
    <row r="688" spans="1:8" x14ac:dyDescent="0.2">
      <c r="A688" s="79">
        <v>45237</v>
      </c>
      <c r="B688" s="77">
        <v>8101</v>
      </c>
      <c r="C688" s="84">
        <v>40516</v>
      </c>
      <c r="D688" s="84">
        <v>178125</v>
      </c>
      <c r="F688">
        <f t="shared" si="20"/>
        <v>2023</v>
      </c>
      <c r="G688" s="57">
        <f>_xlfn.XLOOKUP(F688,'Historical Metal Prices'!$L$4:$Z$4,'Historical Metal Prices'!$L$10:$Z$10)</f>
        <v>7.1872760267425173E-2</v>
      </c>
      <c r="H688" s="77">
        <f t="shared" si="21"/>
        <v>8683.2412309264109</v>
      </c>
    </row>
    <row r="689" spans="1:8" x14ac:dyDescent="0.2">
      <c r="A689" s="79">
        <v>45236</v>
      </c>
      <c r="B689" s="77">
        <v>8157.74</v>
      </c>
      <c r="C689" s="84">
        <v>40516</v>
      </c>
      <c r="D689" s="84">
        <v>178400</v>
      </c>
      <c r="F689">
        <f t="shared" si="20"/>
        <v>2023</v>
      </c>
      <c r="G689" s="57">
        <f>_xlfn.XLOOKUP(F689,'Historical Metal Prices'!$L$4:$Z$4,'Historical Metal Prices'!$L$10:$Z$10)</f>
        <v>7.1872760267425173E-2</v>
      </c>
      <c r="H689" s="77">
        <f t="shared" si="21"/>
        <v>8744.059291343985</v>
      </c>
    </row>
    <row r="690" spans="1:8" x14ac:dyDescent="0.2">
      <c r="A690" s="79">
        <v>45233</v>
      </c>
      <c r="B690" s="77">
        <v>8095.7</v>
      </c>
      <c r="C690" s="84">
        <v>40516</v>
      </c>
      <c r="D690" s="84">
        <v>180250</v>
      </c>
      <c r="F690">
        <f t="shared" si="20"/>
        <v>2023</v>
      </c>
      <c r="G690" s="57">
        <f>_xlfn.XLOOKUP(F690,'Historical Metal Prices'!$L$4:$Z$4,'Historical Metal Prices'!$L$10:$Z$10)</f>
        <v>7.1872760267425173E-2</v>
      </c>
      <c r="H690" s="77">
        <f t="shared" si="21"/>
        <v>8677.5603052969946</v>
      </c>
    </row>
    <row r="691" spans="1:8" x14ac:dyDescent="0.2">
      <c r="A691" s="79">
        <v>45232</v>
      </c>
      <c r="B691" s="77">
        <v>8064</v>
      </c>
      <c r="C691" s="84">
        <v>36408</v>
      </c>
      <c r="D691" s="84">
        <v>180600</v>
      </c>
      <c r="F691">
        <f t="shared" si="20"/>
        <v>2023</v>
      </c>
      <c r="G691" s="57">
        <f>_xlfn.XLOOKUP(F691,'Historical Metal Prices'!$L$4:$Z$4,'Historical Metal Prices'!$L$10:$Z$10)</f>
        <v>7.1872760267425173E-2</v>
      </c>
      <c r="H691" s="77">
        <f t="shared" si="21"/>
        <v>8643.5819387965166</v>
      </c>
    </row>
    <row r="692" spans="1:8" x14ac:dyDescent="0.2">
      <c r="A692" s="79">
        <v>45231</v>
      </c>
      <c r="B692" s="77">
        <v>8030</v>
      </c>
      <c r="C692" s="84">
        <v>36408</v>
      </c>
      <c r="D692" s="84">
        <v>170825</v>
      </c>
      <c r="F692">
        <f t="shared" si="20"/>
        <v>2023</v>
      </c>
      <c r="G692" s="57">
        <f>_xlfn.XLOOKUP(F692,'Historical Metal Prices'!$L$4:$Z$4,'Historical Metal Prices'!$L$10:$Z$10)</f>
        <v>7.1872760267425173E-2</v>
      </c>
      <c r="H692" s="77">
        <f t="shared" si="21"/>
        <v>8607.1382649474235</v>
      </c>
    </row>
    <row r="693" spans="1:8" x14ac:dyDescent="0.2">
      <c r="A693" s="79">
        <v>45230</v>
      </c>
      <c r="B693" s="77">
        <v>8029</v>
      </c>
      <c r="C693" s="84">
        <v>36408</v>
      </c>
      <c r="D693" s="84">
        <v>174400</v>
      </c>
      <c r="F693">
        <f t="shared" si="20"/>
        <v>2023</v>
      </c>
      <c r="G693" s="57">
        <f>_xlfn.XLOOKUP(F693,'Historical Metal Prices'!$L$4:$Z$4,'Historical Metal Prices'!$L$10:$Z$10)</f>
        <v>7.1872760267425173E-2</v>
      </c>
      <c r="H693" s="77">
        <f t="shared" si="21"/>
        <v>8606.0663921871565</v>
      </c>
    </row>
    <row r="694" spans="1:8" x14ac:dyDescent="0.2">
      <c r="A694" s="79">
        <v>45229</v>
      </c>
      <c r="B694" s="77">
        <v>8068.75</v>
      </c>
      <c r="C694" s="84">
        <v>36408</v>
      </c>
      <c r="D694" s="84">
        <v>176475</v>
      </c>
      <c r="F694">
        <f t="shared" si="20"/>
        <v>2023</v>
      </c>
      <c r="G694" s="57">
        <f>_xlfn.XLOOKUP(F694,'Historical Metal Prices'!$L$4:$Z$4,'Historical Metal Prices'!$L$10:$Z$10)</f>
        <v>7.1872760267425173E-2</v>
      </c>
      <c r="H694" s="77">
        <f t="shared" si="21"/>
        <v>8648.6733344077875</v>
      </c>
    </row>
    <row r="695" spans="1:8" x14ac:dyDescent="0.2">
      <c r="A695" s="79">
        <v>45226</v>
      </c>
      <c r="B695" s="77">
        <v>8030</v>
      </c>
      <c r="C695" s="84">
        <v>36408</v>
      </c>
      <c r="D695" s="84">
        <v>178400</v>
      </c>
      <c r="F695">
        <f t="shared" si="20"/>
        <v>2023</v>
      </c>
      <c r="G695" s="57">
        <f>_xlfn.XLOOKUP(F695,'Historical Metal Prices'!$L$4:$Z$4,'Historical Metal Prices'!$L$10:$Z$10)</f>
        <v>7.1872760267425173E-2</v>
      </c>
      <c r="H695" s="77">
        <f t="shared" si="21"/>
        <v>8607.1382649474235</v>
      </c>
    </row>
    <row r="696" spans="1:8" x14ac:dyDescent="0.2">
      <c r="A696" s="79">
        <v>45225</v>
      </c>
      <c r="B696" s="77">
        <v>7911</v>
      </c>
      <c r="C696" s="84">
        <v>58223</v>
      </c>
      <c r="D696" s="84">
        <v>180600</v>
      </c>
      <c r="F696">
        <f t="shared" si="20"/>
        <v>2023</v>
      </c>
      <c r="G696" s="57">
        <f>_xlfn.XLOOKUP(F696,'Historical Metal Prices'!$L$4:$Z$4,'Historical Metal Prices'!$L$10:$Z$10)</f>
        <v>7.1872760267425173E-2</v>
      </c>
      <c r="H696" s="77">
        <f t="shared" si="21"/>
        <v>8479.5854064756004</v>
      </c>
    </row>
    <row r="697" spans="1:8" x14ac:dyDescent="0.2">
      <c r="A697" s="79">
        <v>45224</v>
      </c>
      <c r="B697" s="77">
        <v>7958.5</v>
      </c>
      <c r="C697" s="84">
        <v>58223</v>
      </c>
      <c r="D697" s="84">
        <v>182900</v>
      </c>
      <c r="F697">
        <f t="shared" si="20"/>
        <v>2023</v>
      </c>
      <c r="G697" s="57">
        <f>_xlfn.XLOOKUP(F697,'Historical Metal Prices'!$L$4:$Z$4,'Historical Metal Prices'!$L$10:$Z$10)</f>
        <v>7.1872760267425173E-2</v>
      </c>
      <c r="H697" s="77">
        <f t="shared" si="21"/>
        <v>8530.4993625883035</v>
      </c>
    </row>
    <row r="698" spans="1:8" x14ac:dyDescent="0.2">
      <c r="A698" s="79">
        <v>45223</v>
      </c>
      <c r="B698" s="77">
        <v>7985</v>
      </c>
      <c r="C698" s="84">
        <v>58223</v>
      </c>
      <c r="D698" s="84">
        <v>185175</v>
      </c>
      <c r="F698">
        <f t="shared" si="20"/>
        <v>2023</v>
      </c>
      <c r="G698" s="57">
        <f>_xlfn.XLOOKUP(F698,'Historical Metal Prices'!$L$4:$Z$4,'Historical Metal Prices'!$L$10:$Z$10)</f>
        <v>7.1872760267425173E-2</v>
      </c>
      <c r="H698" s="77">
        <f t="shared" si="21"/>
        <v>8558.9039907353908</v>
      </c>
    </row>
    <row r="699" spans="1:8" x14ac:dyDescent="0.2">
      <c r="A699" s="79">
        <v>45222</v>
      </c>
      <c r="B699" s="77">
        <v>7900.76</v>
      </c>
      <c r="C699" s="84">
        <v>58223</v>
      </c>
      <c r="D699" s="84">
        <v>187475</v>
      </c>
      <c r="F699">
        <f t="shared" si="20"/>
        <v>2023</v>
      </c>
      <c r="G699" s="57">
        <f>_xlfn.XLOOKUP(F699,'Historical Metal Prices'!$L$4:$Z$4,'Historical Metal Prices'!$L$10:$Z$10)</f>
        <v>7.1872760267425173E-2</v>
      </c>
      <c r="H699" s="77">
        <f t="shared" si="21"/>
        <v>8468.6094294104623</v>
      </c>
    </row>
    <row r="700" spans="1:8" x14ac:dyDescent="0.2">
      <c r="A700" s="79">
        <v>45219</v>
      </c>
      <c r="B700" s="77">
        <v>7879.76</v>
      </c>
      <c r="C700" s="84">
        <v>58223</v>
      </c>
      <c r="D700" s="84">
        <v>190450</v>
      </c>
      <c r="F700">
        <f t="shared" si="20"/>
        <v>2023</v>
      </c>
      <c r="G700" s="57">
        <f>_xlfn.XLOOKUP(F700,'Historical Metal Prices'!$L$4:$Z$4,'Historical Metal Prices'!$L$10:$Z$10)</f>
        <v>7.1872760267425173E-2</v>
      </c>
      <c r="H700" s="77">
        <f t="shared" si="21"/>
        <v>8446.1001014448466</v>
      </c>
    </row>
    <row r="701" spans="1:8" x14ac:dyDescent="0.2">
      <c r="A701" s="79">
        <v>45218</v>
      </c>
      <c r="B701" s="77">
        <v>7928</v>
      </c>
      <c r="C701" s="84">
        <v>56894</v>
      </c>
      <c r="D701" s="84">
        <v>191925</v>
      </c>
      <c r="F701">
        <f t="shared" si="20"/>
        <v>2023</v>
      </c>
      <c r="G701" s="57">
        <f>_xlfn.XLOOKUP(F701,'Historical Metal Prices'!$L$4:$Z$4,'Historical Metal Prices'!$L$10:$Z$10)</f>
        <v>7.1872760267425173E-2</v>
      </c>
      <c r="H701" s="77">
        <f t="shared" si="21"/>
        <v>8497.807243400146</v>
      </c>
    </row>
    <row r="702" spans="1:8" x14ac:dyDescent="0.2">
      <c r="A702" s="79">
        <v>45217</v>
      </c>
      <c r="B702" s="77">
        <v>7901.5</v>
      </c>
      <c r="C702" s="84">
        <v>56894</v>
      </c>
      <c r="D702" s="84">
        <v>191850</v>
      </c>
      <c r="F702">
        <f t="shared" si="20"/>
        <v>2023</v>
      </c>
      <c r="G702" s="57">
        <f>_xlfn.XLOOKUP(F702,'Historical Metal Prices'!$L$4:$Z$4,'Historical Metal Prices'!$L$10:$Z$10)</f>
        <v>7.1872760267425173E-2</v>
      </c>
      <c r="H702" s="77">
        <f t="shared" si="21"/>
        <v>8469.4026152530605</v>
      </c>
    </row>
    <row r="703" spans="1:8" x14ac:dyDescent="0.2">
      <c r="A703" s="79">
        <v>45216</v>
      </c>
      <c r="B703" s="77">
        <v>7902.75</v>
      </c>
      <c r="C703" s="84">
        <v>56894</v>
      </c>
      <c r="D703" s="84">
        <v>191675</v>
      </c>
      <c r="F703">
        <f t="shared" si="20"/>
        <v>2023</v>
      </c>
      <c r="G703" s="57">
        <f>_xlfn.XLOOKUP(F703,'Historical Metal Prices'!$L$4:$Z$4,'Historical Metal Prices'!$L$10:$Z$10)</f>
        <v>7.1872760267425173E-2</v>
      </c>
      <c r="H703" s="77">
        <f t="shared" si="21"/>
        <v>8470.7424562033939</v>
      </c>
    </row>
    <row r="704" spans="1:8" x14ac:dyDescent="0.2">
      <c r="A704" s="79">
        <v>45215</v>
      </c>
      <c r="B704" s="77">
        <v>7915.5</v>
      </c>
      <c r="C704" s="84">
        <v>56894</v>
      </c>
      <c r="D704" s="84">
        <v>180675</v>
      </c>
      <c r="F704">
        <f t="shared" si="20"/>
        <v>2023</v>
      </c>
      <c r="G704" s="57">
        <f>_xlfn.XLOOKUP(F704,'Historical Metal Prices'!$L$4:$Z$4,'Historical Metal Prices'!$L$10:$Z$10)</f>
        <v>7.1872760267425173E-2</v>
      </c>
      <c r="H704" s="77">
        <f t="shared" si="21"/>
        <v>8484.4088338968031</v>
      </c>
    </row>
    <row r="705" spans="1:8" x14ac:dyDescent="0.2">
      <c r="A705" s="79">
        <v>45212</v>
      </c>
      <c r="B705" s="77">
        <v>7875.81</v>
      </c>
      <c r="C705" s="84">
        <v>56894</v>
      </c>
      <c r="D705" s="84">
        <v>181000</v>
      </c>
      <c r="F705">
        <f t="shared" si="20"/>
        <v>2023</v>
      </c>
      <c r="G705" s="57">
        <f>_xlfn.XLOOKUP(F705,'Historical Metal Prices'!$L$4:$Z$4,'Historical Metal Prices'!$L$10:$Z$10)</f>
        <v>7.1872760267425173E-2</v>
      </c>
      <c r="H705" s="77">
        <f t="shared" si="21"/>
        <v>8441.8662040417894</v>
      </c>
    </row>
    <row r="706" spans="1:8" x14ac:dyDescent="0.2">
      <c r="A706" s="79">
        <v>45211</v>
      </c>
      <c r="B706" s="77">
        <v>7915.75</v>
      </c>
      <c r="C706" s="84">
        <v>38996</v>
      </c>
      <c r="D706" s="84">
        <v>180900</v>
      </c>
      <c r="F706">
        <f t="shared" si="20"/>
        <v>2023</v>
      </c>
      <c r="G706" s="57">
        <f>_xlfn.XLOOKUP(F706,'Historical Metal Prices'!$L$4:$Z$4,'Historical Metal Prices'!$L$10:$Z$10)</f>
        <v>7.1872760267425173E-2</v>
      </c>
      <c r="H706" s="77">
        <f t="shared" si="21"/>
        <v>8484.6768020868712</v>
      </c>
    </row>
    <row r="707" spans="1:8" x14ac:dyDescent="0.2">
      <c r="A707" s="79">
        <v>45210</v>
      </c>
      <c r="B707" s="77">
        <v>7946.5</v>
      </c>
      <c r="C707" s="84">
        <v>38996</v>
      </c>
      <c r="D707" s="84">
        <v>181150</v>
      </c>
      <c r="F707">
        <f t="shared" si="20"/>
        <v>2023</v>
      </c>
      <c r="G707" s="57">
        <f>_xlfn.XLOOKUP(F707,'Historical Metal Prices'!$L$4:$Z$4,'Historical Metal Prices'!$L$10:$Z$10)</f>
        <v>7.1872760267425173E-2</v>
      </c>
      <c r="H707" s="77">
        <f t="shared" si="21"/>
        <v>8517.636889465095</v>
      </c>
    </row>
    <row r="708" spans="1:8" x14ac:dyDescent="0.2">
      <c r="A708" s="79">
        <v>45209</v>
      </c>
      <c r="B708" s="77">
        <v>7945</v>
      </c>
      <c r="C708" s="84">
        <v>38996</v>
      </c>
      <c r="D708" s="84">
        <v>179675</v>
      </c>
      <c r="F708">
        <f t="shared" si="20"/>
        <v>2023</v>
      </c>
      <c r="G708" s="57">
        <f>_xlfn.XLOOKUP(F708,'Historical Metal Prices'!$L$4:$Z$4,'Historical Metal Prices'!$L$10:$Z$10)</f>
        <v>7.1872760267425173E-2</v>
      </c>
      <c r="H708" s="77">
        <f t="shared" si="21"/>
        <v>8516.0290803246935</v>
      </c>
    </row>
    <row r="709" spans="1:8" x14ac:dyDescent="0.2">
      <c r="A709" s="79">
        <v>45208</v>
      </c>
      <c r="B709" s="77">
        <v>8039.25</v>
      </c>
      <c r="C709" s="84">
        <v>38996</v>
      </c>
      <c r="D709" s="84">
        <v>171525</v>
      </c>
      <c r="F709">
        <f t="shared" si="20"/>
        <v>2023</v>
      </c>
      <c r="G709" s="57">
        <f>_xlfn.XLOOKUP(F709,'Historical Metal Prices'!$L$4:$Z$4,'Historical Metal Prices'!$L$10:$Z$10)</f>
        <v>7.1872760267425173E-2</v>
      </c>
      <c r="H709" s="77">
        <f t="shared" si="21"/>
        <v>8617.0530879798971</v>
      </c>
    </row>
    <row r="710" spans="1:8" x14ac:dyDescent="0.2">
      <c r="A710" s="79">
        <v>45205</v>
      </c>
      <c r="B710" s="77">
        <v>7971.25</v>
      </c>
      <c r="C710" s="84">
        <v>38996</v>
      </c>
      <c r="D710" s="84">
        <v>170475</v>
      </c>
      <c r="F710">
        <f t="shared" si="20"/>
        <v>2023</v>
      </c>
      <c r="G710" s="57">
        <f>_xlfn.XLOOKUP(F710,'Historical Metal Prices'!$L$4:$Z$4,'Historical Metal Prices'!$L$10:$Z$10)</f>
        <v>7.1872760267425173E-2</v>
      </c>
      <c r="H710" s="77">
        <f t="shared" si="21"/>
        <v>8544.1657402817127</v>
      </c>
    </row>
    <row r="711" spans="1:8" x14ac:dyDescent="0.2">
      <c r="A711" s="79">
        <v>45204</v>
      </c>
      <c r="B711" s="77">
        <v>7823.75</v>
      </c>
      <c r="C711" s="84">
        <v>38996</v>
      </c>
      <c r="D711" s="84">
        <v>170175</v>
      </c>
      <c r="F711">
        <f t="shared" si="20"/>
        <v>2023</v>
      </c>
      <c r="G711" s="57">
        <f>_xlfn.XLOOKUP(F711,'Historical Metal Prices'!$L$4:$Z$4,'Historical Metal Prices'!$L$10:$Z$10)</f>
        <v>7.1872760267425173E-2</v>
      </c>
      <c r="H711" s="77">
        <f t="shared" si="21"/>
        <v>8386.0645081422681</v>
      </c>
    </row>
    <row r="712" spans="1:8" x14ac:dyDescent="0.2">
      <c r="A712" s="79">
        <v>45203</v>
      </c>
      <c r="B712" s="77">
        <v>7875</v>
      </c>
      <c r="C712" s="84">
        <v>38996</v>
      </c>
      <c r="D712" s="84">
        <v>169900</v>
      </c>
      <c r="F712">
        <f t="shared" si="20"/>
        <v>2023</v>
      </c>
      <c r="G712" s="57">
        <f>_xlfn.XLOOKUP(F712,'Historical Metal Prices'!$L$4:$Z$4,'Historical Metal Prices'!$L$10:$Z$10)</f>
        <v>7.1872760267425173E-2</v>
      </c>
      <c r="H712" s="77">
        <f t="shared" si="21"/>
        <v>8440.9979871059732</v>
      </c>
    </row>
    <row r="713" spans="1:8" x14ac:dyDescent="0.2">
      <c r="A713" s="79">
        <v>45202</v>
      </c>
      <c r="B713" s="77">
        <v>7929</v>
      </c>
      <c r="C713" s="84">
        <v>38996</v>
      </c>
      <c r="D713" s="84">
        <v>168425</v>
      </c>
      <c r="F713">
        <f t="shared" si="20"/>
        <v>2023</v>
      </c>
      <c r="G713" s="57">
        <f>_xlfn.XLOOKUP(F713,'Historical Metal Prices'!$L$4:$Z$4,'Historical Metal Prices'!$L$10:$Z$10)</f>
        <v>7.1872760267425173E-2</v>
      </c>
      <c r="H713" s="77">
        <f t="shared" si="21"/>
        <v>8498.8791161604149</v>
      </c>
    </row>
    <row r="714" spans="1:8" x14ac:dyDescent="0.2">
      <c r="A714" s="79">
        <v>45201</v>
      </c>
      <c r="B714" s="77">
        <v>7978</v>
      </c>
      <c r="C714" s="84">
        <v>38996</v>
      </c>
      <c r="D714" s="84">
        <v>168600</v>
      </c>
      <c r="F714">
        <f t="shared" si="20"/>
        <v>2023</v>
      </c>
      <c r="G714" s="57">
        <f>_xlfn.XLOOKUP(F714,'Historical Metal Prices'!$L$4:$Z$4,'Historical Metal Prices'!$L$10:$Z$10)</f>
        <v>7.1872760267425173E-2</v>
      </c>
      <c r="H714" s="77">
        <f t="shared" si="21"/>
        <v>8551.4008814135177</v>
      </c>
    </row>
    <row r="715" spans="1:8" x14ac:dyDescent="0.2">
      <c r="A715" s="79">
        <v>45198</v>
      </c>
      <c r="B715" s="77">
        <v>8212.5</v>
      </c>
      <c r="C715" s="84">
        <v>38996</v>
      </c>
      <c r="D715" s="84">
        <v>169300</v>
      </c>
      <c r="F715">
        <f t="shared" ref="F715:F778" si="22">YEAR(A715)</f>
        <v>2023</v>
      </c>
      <c r="G715" s="57">
        <f>_xlfn.XLOOKUP(F715,'Historical Metal Prices'!$L$4:$Z$4,'Historical Metal Prices'!$L$10:$Z$10)</f>
        <v>7.1872760267425173E-2</v>
      </c>
      <c r="H715" s="77">
        <f t="shared" ref="H715:H778" si="23">IFERROR(B715*(1+G715),H716)</f>
        <v>8802.7550436962301</v>
      </c>
    </row>
    <row r="716" spans="1:8" x14ac:dyDescent="0.2">
      <c r="A716" s="79">
        <v>45197</v>
      </c>
      <c r="B716" s="77">
        <v>8167.05</v>
      </c>
      <c r="C716" s="84">
        <v>38996</v>
      </c>
      <c r="D716" s="84">
        <v>167825</v>
      </c>
      <c r="F716">
        <f t="shared" si="22"/>
        <v>2023</v>
      </c>
      <c r="G716" s="57">
        <f>_xlfn.XLOOKUP(F716,'Historical Metal Prices'!$L$4:$Z$4,'Historical Metal Prices'!$L$10:$Z$10)</f>
        <v>7.1872760267425173E-2</v>
      </c>
      <c r="H716" s="77">
        <f t="shared" si="23"/>
        <v>8754.0384267420741</v>
      </c>
    </row>
    <row r="717" spans="1:8" x14ac:dyDescent="0.2">
      <c r="A717" s="79">
        <v>45196</v>
      </c>
      <c r="B717" s="77">
        <v>8056.5</v>
      </c>
      <c r="C717" s="84">
        <v>54165</v>
      </c>
      <c r="D717" s="84">
        <v>167825</v>
      </c>
      <c r="F717">
        <f t="shared" si="22"/>
        <v>2023</v>
      </c>
      <c r="G717" s="57">
        <f>_xlfn.XLOOKUP(F717,'Historical Metal Prices'!$L$4:$Z$4,'Historical Metal Prices'!$L$10:$Z$10)</f>
        <v>7.1872760267425173E-2</v>
      </c>
      <c r="H717" s="77">
        <f t="shared" si="23"/>
        <v>8635.5428930945109</v>
      </c>
    </row>
    <row r="718" spans="1:8" x14ac:dyDescent="0.2">
      <c r="A718" s="79">
        <v>45195</v>
      </c>
      <c r="B718" s="77">
        <v>8034.15</v>
      </c>
      <c r="C718" s="84">
        <v>54165</v>
      </c>
      <c r="D718" s="84">
        <v>167850</v>
      </c>
      <c r="F718">
        <f t="shared" si="22"/>
        <v>2023</v>
      </c>
      <c r="G718" s="57">
        <f>_xlfn.XLOOKUP(F718,'Historical Metal Prices'!$L$4:$Z$4,'Historical Metal Prices'!$L$10:$Z$10)</f>
        <v>7.1872760267425173E-2</v>
      </c>
      <c r="H718" s="77">
        <f t="shared" si="23"/>
        <v>8611.5865369025341</v>
      </c>
    </row>
    <row r="719" spans="1:8" x14ac:dyDescent="0.2">
      <c r="A719" s="79">
        <v>45194</v>
      </c>
      <c r="B719" s="77">
        <v>8075.4</v>
      </c>
      <c r="C719" s="84">
        <v>54165</v>
      </c>
      <c r="D719" s="84">
        <v>166850</v>
      </c>
      <c r="F719">
        <f t="shared" si="22"/>
        <v>2023</v>
      </c>
      <c r="G719" s="57">
        <f>_xlfn.XLOOKUP(F719,'Historical Metal Prices'!$L$4:$Z$4,'Historical Metal Prices'!$L$10:$Z$10)</f>
        <v>7.1872760267425173E-2</v>
      </c>
      <c r="H719" s="77">
        <f t="shared" si="23"/>
        <v>8655.8012882635649</v>
      </c>
    </row>
    <row r="720" spans="1:8" x14ac:dyDescent="0.2">
      <c r="A720" s="79">
        <v>45191</v>
      </c>
      <c r="B720" s="77">
        <v>8161.74</v>
      </c>
      <c r="C720" s="84">
        <v>54165</v>
      </c>
      <c r="D720" s="84">
        <v>163900</v>
      </c>
      <c r="F720">
        <f t="shared" si="22"/>
        <v>2023</v>
      </c>
      <c r="G720" s="57">
        <f>_xlfn.XLOOKUP(F720,'Historical Metal Prices'!$L$4:$Z$4,'Historical Metal Prices'!$L$10:$Z$10)</f>
        <v>7.1872760267425173E-2</v>
      </c>
      <c r="H720" s="77">
        <f t="shared" si="23"/>
        <v>8748.3467823850551</v>
      </c>
    </row>
    <row r="721" spans="1:8" x14ac:dyDescent="0.2">
      <c r="A721" s="79">
        <v>45190</v>
      </c>
      <c r="B721" s="77">
        <v>8129.75</v>
      </c>
      <c r="C721" s="84">
        <v>65146</v>
      </c>
      <c r="D721" s="84">
        <v>162900</v>
      </c>
      <c r="F721">
        <f t="shared" si="22"/>
        <v>2023</v>
      </c>
      <c r="G721" s="57">
        <f>_xlfn.XLOOKUP(F721,'Historical Metal Prices'!$L$4:$Z$4,'Historical Metal Prices'!$L$10:$Z$10)</f>
        <v>7.1872760267425173E-2</v>
      </c>
      <c r="H721" s="77">
        <f t="shared" si="23"/>
        <v>8714.0575727841006</v>
      </c>
    </row>
    <row r="722" spans="1:8" x14ac:dyDescent="0.2">
      <c r="A722" s="79">
        <v>45189</v>
      </c>
      <c r="B722" s="77">
        <v>8281.5</v>
      </c>
      <c r="C722" s="84">
        <v>65146</v>
      </c>
      <c r="D722" s="84">
        <v>162900</v>
      </c>
      <c r="F722">
        <f t="shared" si="22"/>
        <v>2023</v>
      </c>
      <c r="G722" s="57">
        <f>_xlfn.XLOOKUP(F722,'Historical Metal Prices'!$L$4:$Z$4,'Historical Metal Prices'!$L$10:$Z$10)</f>
        <v>7.1872760267425173E-2</v>
      </c>
      <c r="H722" s="77">
        <f t="shared" si="23"/>
        <v>8876.7142641546816</v>
      </c>
    </row>
    <row r="723" spans="1:8" x14ac:dyDescent="0.2">
      <c r="A723" s="79">
        <v>45188</v>
      </c>
      <c r="B723" s="77">
        <v>8233.5</v>
      </c>
      <c r="C723" s="84">
        <v>65146</v>
      </c>
      <c r="D723" s="84">
        <v>155700</v>
      </c>
      <c r="F723">
        <f t="shared" si="22"/>
        <v>2023</v>
      </c>
      <c r="G723" s="57">
        <f>_xlfn.XLOOKUP(F723,'Historical Metal Prices'!$L$4:$Z$4,'Historical Metal Prices'!$L$10:$Z$10)</f>
        <v>7.1872760267425173E-2</v>
      </c>
      <c r="H723" s="77">
        <f t="shared" si="23"/>
        <v>8825.2643716618459</v>
      </c>
    </row>
    <row r="724" spans="1:8" x14ac:dyDescent="0.2">
      <c r="A724" s="79">
        <v>45187</v>
      </c>
      <c r="B724" s="77">
        <v>8299.7999999999993</v>
      </c>
      <c r="C724" s="84">
        <v>65146</v>
      </c>
      <c r="D724" s="84">
        <v>149600</v>
      </c>
      <c r="F724">
        <f t="shared" si="22"/>
        <v>2023</v>
      </c>
      <c r="G724" s="57">
        <f>_xlfn.XLOOKUP(F724,'Historical Metal Prices'!$L$4:$Z$4,'Historical Metal Prices'!$L$10:$Z$10)</f>
        <v>7.1872760267425173E-2</v>
      </c>
      <c r="H724" s="77">
        <f t="shared" si="23"/>
        <v>8896.3295356675753</v>
      </c>
    </row>
    <row r="725" spans="1:8" x14ac:dyDescent="0.2">
      <c r="A725" s="79">
        <v>45184</v>
      </c>
      <c r="B725" s="77">
        <v>8350.35</v>
      </c>
      <c r="C725" s="84">
        <v>65146</v>
      </c>
      <c r="D725" s="84">
        <v>147575</v>
      </c>
      <c r="F725">
        <f t="shared" si="22"/>
        <v>2023</v>
      </c>
      <c r="G725" s="57">
        <f>_xlfn.XLOOKUP(F725,'Historical Metal Prices'!$L$4:$Z$4,'Historical Metal Prices'!$L$10:$Z$10)</f>
        <v>7.1872760267425173E-2</v>
      </c>
      <c r="H725" s="77">
        <f t="shared" si="23"/>
        <v>8950.5127036990943</v>
      </c>
    </row>
    <row r="726" spans="1:8" x14ac:dyDescent="0.2">
      <c r="A726" s="79">
        <v>45183</v>
      </c>
      <c r="B726" s="77">
        <v>8372.25</v>
      </c>
      <c r="C726" s="84">
        <v>54955</v>
      </c>
      <c r="D726" s="84">
        <v>143375</v>
      </c>
      <c r="F726">
        <f t="shared" si="22"/>
        <v>2023</v>
      </c>
      <c r="G726" s="57">
        <f>_xlfn.XLOOKUP(F726,'Historical Metal Prices'!$L$4:$Z$4,'Historical Metal Prices'!$L$10:$Z$10)</f>
        <v>7.1872760267425173E-2</v>
      </c>
      <c r="H726" s="77">
        <f t="shared" si="23"/>
        <v>8973.9867171489495</v>
      </c>
    </row>
    <row r="727" spans="1:8" x14ac:dyDescent="0.2">
      <c r="A727" s="79">
        <v>45182</v>
      </c>
      <c r="B727" s="77">
        <v>8397.5</v>
      </c>
      <c r="C727" s="84">
        <v>54955</v>
      </c>
      <c r="D727" s="84">
        <v>143375</v>
      </c>
      <c r="F727">
        <f t="shared" si="22"/>
        <v>2023</v>
      </c>
      <c r="G727" s="57">
        <f>_xlfn.XLOOKUP(F727,'Historical Metal Prices'!$L$4:$Z$4,'Historical Metal Prices'!$L$10:$Z$10)</f>
        <v>7.1872760267425173E-2</v>
      </c>
      <c r="H727" s="77">
        <f t="shared" si="23"/>
        <v>9001.0515043457035</v>
      </c>
    </row>
    <row r="728" spans="1:8" x14ac:dyDescent="0.2">
      <c r="A728" s="79">
        <v>45181</v>
      </c>
      <c r="B728" s="77">
        <v>8367.5</v>
      </c>
      <c r="C728" s="84">
        <v>54955</v>
      </c>
      <c r="D728" s="84">
        <v>143400</v>
      </c>
      <c r="F728">
        <f t="shared" si="22"/>
        <v>2023</v>
      </c>
      <c r="G728" s="57">
        <f>_xlfn.XLOOKUP(F728,'Historical Metal Prices'!$L$4:$Z$4,'Historical Metal Prices'!$L$10:$Z$10)</f>
        <v>7.1872760267425173E-2</v>
      </c>
      <c r="H728" s="77">
        <f t="shared" si="23"/>
        <v>8968.8953215376805</v>
      </c>
    </row>
    <row r="729" spans="1:8" x14ac:dyDescent="0.2">
      <c r="A729" s="79">
        <v>45180</v>
      </c>
      <c r="B729" s="77">
        <v>8375.5</v>
      </c>
      <c r="C729" s="84">
        <v>54955</v>
      </c>
      <c r="D729" s="84">
        <v>135650</v>
      </c>
      <c r="F729">
        <f t="shared" si="22"/>
        <v>2023</v>
      </c>
      <c r="G729" s="57">
        <f>_xlfn.XLOOKUP(F729,'Historical Metal Prices'!$L$4:$Z$4,'Historical Metal Prices'!$L$10:$Z$10)</f>
        <v>7.1872760267425173E-2</v>
      </c>
      <c r="H729" s="77">
        <f t="shared" si="23"/>
        <v>8977.4703036198189</v>
      </c>
    </row>
    <row r="730" spans="1:8" x14ac:dyDescent="0.2">
      <c r="A730" s="79">
        <v>45177</v>
      </c>
      <c r="B730" s="77">
        <v>8229</v>
      </c>
      <c r="C730" s="84">
        <v>54955</v>
      </c>
      <c r="D730" s="84">
        <v>134525</v>
      </c>
      <c r="F730">
        <f t="shared" si="22"/>
        <v>2023</v>
      </c>
      <c r="G730" s="57">
        <f>_xlfn.XLOOKUP(F730,'Historical Metal Prices'!$L$4:$Z$4,'Historical Metal Prices'!$L$10:$Z$10)</f>
        <v>7.1872760267425173E-2</v>
      </c>
      <c r="H730" s="77">
        <f t="shared" si="23"/>
        <v>8820.4409442406413</v>
      </c>
    </row>
    <row r="731" spans="1:8" x14ac:dyDescent="0.2">
      <c r="A731" s="79">
        <v>45176</v>
      </c>
      <c r="B731" s="77">
        <v>8309.25</v>
      </c>
      <c r="C731" s="84">
        <v>46591</v>
      </c>
      <c r="D731" s="84">
        <v>134125</v>
      </c>
      <c r="F731">
        <f t="shared" si="22"/>
        <v>2023</v>
      </c>
      <c r="G731" s="57">
        <f>_xlfn.XLOOKUP(F731,'Historical Metal Prices'!$L$4:$Z$4,'Historical Metal Prices'!$L$10:$Z$10)</f>
        <v>7.1872760267425173E-2</v>
      </c>
      <c r="H731" s="77">
        <f t="shared" si="23"/>
        <v>8906.4587332521023</v>
      </c>
    </row>
    <row r="732" spans="1:8" x14ac:dyDescent="0.2">
      <c r="A732" s="79">
        <v>45175</v>
      </c>
      <c r="B732" s="77">
        <v>8358.75</v>
      </c>
      <c r="C732" s="84">
        <v>46591</v>
      </c>
      <c r="D732" s="84">
        <v>133850</v>
      </c>
      <c r="F732">
        <f t="shared" si="22"/>
        <v>2023</v>
      </c>
      <c r="G732" s="57">
        <f>_xlfn.XLOOKUP(F732,'Historical Metal Prices'!$L$4:$Z$4,'Historical Metal Prices'!$L$10:$Z$10)</f>
        <v>7.1872760267425173E-2</v>
      </c>
      <c r="H732" s="77">
        <f t="shared" si="23"/>
        <v>8959.5164348853395</v>
      </c>
    </row>
    <row r="733" spans="1:8" x14ac:dyDescent="0.2">
      <c r="A733" s="79">
        <v>45174</v>
      </c>
      <c r="B733" s="77">
        <v>8482.5</v>
      </c>
      <c r="C733" s="84">
        <v>46591</v>
      </c>
      <c r="D733" s="84">
        <v>110400</v>
      </c>
      <c r="F733">
        <f t="shared" si="22"/>
        <v>2023</v>
      </c>
      <c r="G733" s="57">
        <f>_xlfn.XLOOKUP(F733,'Historical Metal Prices'!$L$4:$Z$4,'Historical Metal Prices'!$L$10:$Z$10)</f>
        <v>7.1872760267425173E-2</v>
      </c>
      <c r="H733" s="77">
        <f t="shared" si="23"/>
        <v>9092.1606889684335</v>
      </c>
    </row>
    <row r="734" spans="1:8" x14ac:dyDescent="0.2">
      <c r="A734" s="79">
        <v>45173</v>
      </c>
      <c r="B734" s="77">
        <v>8437.25</v>
      </c>
      <c r="C734" s="84">
        <v>46591</v>
      </c>
      <c r="D734" s="84">
        <v>107400</v>
      </c>
      <c r="F734">
        <f t="shared" si="22"/>
        <v>2023</v>
      </c>
      <c r="G734" s="57">
        <f>_xlfn.XLOOKUP(F734,'Historical Metal Prices'!$L$4:$Z$4,'Historical Metal Prices'!$L$10:$Z$10)</f>
        <v>7.1872760267425173E-2</v>
      </c>
      <c r="H734" s="77">
        <f t="shared" si="23"/>
        <v>9043.6584465663327</v>
      </c>
    </row>
    <row r="735" spans="1:8" x14ac:dyDescent="0.2">
      <c r="A735" s="79">
        <v>45170</v>
      </c>
      <c r="B735" s="77">
        <v>8479.25</v>
      </c>
      <c r="C735" s="84">
        <v>46591</v>
      </c>
      <c r="D735" s="84">
        <v>107425</v>
      </c>
      <c r="F735">
        <f t="shared" si="22"/>
        <v>2023</v>
      </c>
      <c r="G735" s="57">
        <f>_xlfn.XLOOKUP(F735,'Historical Metal Prices'!$L$4:$Z$4,'Historical Metal Prices'!$L$10:$Z$10)</f>
        <v>7.1872760267425173E-2</v>
      </c>
      <c r="H735" s="77">
        <f t="shared" si="23"/>
        <v>9088.6771024975642</v>
      </c>
    </row>
    <row r="736" spans="1:8" x14ac:dyDescent="0.2">
      <c r="A736" s="79">
        <v>45169</v>
      </c>
      <c r="B736" s="77">
        <v>8404.5</v>
      </c>
      <c r="C736" s="84">
        <v>40585</v>
      </c>
      <c r="D736" s="84">
        <v>104275</v>
      </c>
      <c r="F736">
        <f t="shared" si="22"/>
        <v>2023</v>
      </c>
      <c r="G736" s="57">
        <f>_xlfn.XLOOKUP(F736,'Historical Metal Prices'!$L$4:$Z$4,'Historical Metal Prices'!$L$10:$Z$10)</f>
        <v>7.1872760267425173E-2</v>
      </c>
      <c r="H736" s="77">
        <f t="shared" si="23"/>
        <v>9008.5546136675748</v>
      </c>
    </row>
    <row r="737" spans="1:8" x14ac:dyDescent="0.2">
      <c r="A737" s="79">
        <v>45168</v>
      </c>
      <c r="B737" s="77">
        <v>8445.5499999999993</v>
      </c>
      <c r="C737" s="84">
        <v>40585</v>
      </c>
      <c r="D737" s="84">
        <v>102900</v>
      </c>
      <c r="F737">
        <f t="shared" si="22"/>
        <v>2023</v>
      </c>
      <c r="G737" s="57">
        <f>_xlfn.XLOOKUP(F737,'Historical Metal Prices'!$L$4:$Z$4,'Historical Metal Prices'!$L$10:$Z$10)</f>
        <v>7.1872760267425173E-2</v>
      </c>
      <c r="H737" s="77">
        <f t="shared" si="23"/>
        <v>9052.5549904765521</v>
      </c>
    </row>
    <row r="738" spans="1:8" x14ac:dyDescent="0.2">
      <c r="A738" s="79">
        <v>45167</v>
      </c>
      <c r="B738" s="77">
        <v>8411</v>
      </c>
      <c r="C738" s="84">
        <v>40585</v>
      </c>
      <c r="D738" s="84">
        <v>99225</v>
      </c>
      <c r="F738">
        <f t="shared" si="22"/>
        <v>2023</v>
      </c>
      <c r="G738" s="57">
        <f>_xlfn.XLOOKUP(F738,'Historical Metal Prices'!$L$4:$Z$4,'Historical Metal Prices'!$L$10:$Z$10)</f>
        <v>7.1872760267425173E-2</v>
      </c>
      <c r="H738" s="77">
        <f t="shared" si="23"/>
        <v>9015.5217866093135</v>
      </c>
    </row>
    <row r="739" spans="1:8" x14ac:dyDescent="0.2">
      <c r="A739" s="79">
        <v>45166</v>
      </c>
      <c r="B739" s="77">
        <v>8319.25</v>
      </c>
      <c r="C739" s="84">
        <v>40585</v>
      </c>
      <c r="D739" s="84">
        <v>97650</v>
      </c>
      <c r="F739">
        <f t="shared" si="22"/>
        <v>2023</v>
      </c>
      <c r="G739" s="57">
        <f>_xlfn.XLOOKUP(F739,'Historical Metal Prices'!$L$4:$Z$4,'Historical Metal Prices'!$L$10:$Z$10)</f>
        <v>7.1872760267425173E-2</v>
      </c>
      <c r="H739" s="77">
        <f t="shared" si="23"/>
        <v>8917.1774608547767</v>
      </c>
    </row>
    <row r="740" spans="1:8" x14ac:dyDescent="0.2">
      <c r="A740" s="79">
        <v>45163</v>
      </c>
      <c r="B740" s="77">
        <v>8319.25</v>
      </c>
      <c r="C740" s="84">
        <v>40585</v>
      </c>
      <c r="D740" s="84">
        <v>97525</v>
      </c>
      <c r="F740">
        <f t="shared" si="22"/>
        <v>2023</v>
      </c>
      <c r="G740" s="57">
        <f>_xlfn.XLOOKUP(F740,'Historical Metal Prices'!$L$4:$Z$4,'Historical Metal Prices'!$L$10:$Z$10)</f>
        <v>7.1872760267425173E-2</v>
      </c>
      <c r="H740" s="77">
        <f t="shared" si="23"/>
        <v>8917.1774608547767</v>
      </c>
    </row>
    <row r="741" spans="1:8" x14ac:dyDescent="0.2">
      <c r="A741" s="79">
        <v>45162</v>
      </c>
      <c r="B741" s="77">
        <v>8326.5</v>
      </c>
      <c r="C741" s="84">
        <v>39228</v>
      </c>
      <c r="D741" s="84">
        <v>97525</v>
      </c>
      <c r="F741">
        <f t="shared" si="22"/>
        <v>2023</v>
      </c>
      <c r="G741" s="57">
        <f>_xlfn.XLOOKUP(F741,'Historical Metal Prices'!$L$4:$Z$4,'Historical Metal Prices'!$L$10:$Z$10)</f>
        <v>7.1872760267425173E-2</v>
      </c>
      <c r="H741" s="77">
        <f t="shared" si="23"/>
        <v>8924.9485383667161</v>
      </c>
    </row>
    <row r="742" spans="1:8" x14ac:dyDescent="0.2">
      <c r="A742" s="79">
        <v>45161</v>
      </c>
      <c r="B742" s="77">
        <v>8424.25</v>
      </c>
      <c r="C742" s="84">
        <v>39228</v>
      </c>
      <c r="D742" s="84">
        <v>96625</v>
      </c>
      <c r="F742">
        <f t="shared" si="22"/>
        <v>2023</v>
      </c>
      <c r="G742" s="57">
        <f>_xlfn.XLOOKUP(F742,'Historical Metal Prices'!$L$4:$Z$4,'Historical Metal Prices'!$L$10:$Z$10)</f>
        <v>7.1872760267425173E-2</v>
      </c>
      <c r="H742" s="77">
        <f t="shared" si="23"/>
        <v>9029.7241006828572</v>
      </c>
    </row>
    <row r="743" spans="1:8" x14ac:dyDescent="0.2">
      <c r="A743" s="79">
        <v>45160</v>
      </c>
      <c r="B743" s="77">
        <v>8330.7000000000007</v>
      </c>
      <c r="C743" s="84">
        <v>39228</v>
      </c>
      <c r="D743" s="84">
        <v>95425</v>
      </c>
      <c r="F743">
        <f t="shared" si="22"/>
        <v>2023</v>
      </c>
      <c r="G743" s="57">
        <f>_xlfn.XLOOKUP(F743,'Historical Metal Prices'!$L$4:$Z$4,'Historical Metal Prices'!$L$10:$Z$10)</f>
        <v>7.1872760267425173E-2</v>
      </c>
      <c r="H743" s="77">
        <f t="shared" si="23"/>
        <v>8929.4504039598396</v>
      </c>
    </row>
    <row r="744" spans="1:8" x14ac:dyDescent="0.2">
      <c r="A744" s="79">
        <v>45159</v>
      </c>
      <c r="B744" s="77">
        <v>8239</v>
      </c>
      <c r="C744" s="84">
        <v>39228</v>
      </c>
      <c r="D744" s="84">
        <v>95425</v>
      </c>
      <c r="F744">
        <f t="shared" si="22"/>
        <v>2023</v>
      </c>
      <c r="G744" s="57">
        <f>_xlfn.XLOOKUP(F744,'Historical Metal Prices'!$L$4:$Z$4,'Historical Metal Prices'!$L$10:$Z$10)</f>
        <v>7.1872760267425173E-2</v>
      </c>
      <c r="H744" s="77">
        <f t="shared" si="23"/>
        <v>8831.1596718433157</v>
      </c>
    </row>
    <row r="745" spans="1:8" x14ac:dyDescent="0.2">
      <c r="A745" s="79">
        <v>45156</v>
      </c>
      <c r="B745" s="77">
        <v>8213.75</v>
      </c>
      <c r="C745" s="84">
        <v>39228</v>
      </c>
      <c r="D745" s="84">
        <v>95325</v>
      </c>
      <c r="F745">
        <f t="shared" si="22"/>
        <v>2023</v>
      </c>
      <c r="G745" s="57">
        <f>_xlfn.XLOOKUP(F745,'Historical Metal Prices'!$L$4:$Z$4,'Historical Metal Prices'!$L$10:$Z$10)</f>
        <v>7.1872760267425173E-2</v>
      </c>
      <c r="H745" s="77">
        <f t="shared" si="23"/>
        <v>8804.0948846465635</v>
      </c>
    </row>
    <row r="746" spans="1:8" x14ac:dyDescent="0.2">
      <c r="A746" s="79">
        <v>45155</v>
      </c>
      <c r="B746" s="77">
        <v>8200.85</v>
      </c>
      <c r="C746" s="84">
        <v>52915</v>
      </c>
      <c r="D746" s="84">
        <v>92200</v>
      </c>
      <c r="F746">
        <f t="shared" si="22"/>
        <v>2023</v>
      </c>
      <c r="G746" s="57">
        <f>_xlfn.XLOOKUP(F746,'Historical Metal Prices'!$L$4:$Z$4,'Historical Metal Prices'!$L$10:$Z$10)</f>
        <v>7.1872760267425173E-2</v>
      </c>
      <c r="H746" s="77">
        <f t="shared" si="23"/>
        <v>8790.2677260391138</v>
      </c>
    </row>
    <row r="747" spans="1:8" x14ac:dyDescent="0.2">
      <c r="A747" s="79">
        <v>45154</v>
      </c>
      <c r="B747" s="77">
        <v>8115.25</v>
      </c>
      <c r="C747" s="84">
        <v>52915</v>
      </c>
      <c r="D747" s="84">
        <v>91400</v>
      </c>
      <c r="F747">
        <f t="shared" si="22"/>
        <v>2023</v>
      </c>
      <c r="G747" s="57">
        <f>_xlfn.XLOOKUP(F747,'Historical Metal Prices'!$L$4:$Z$4,'Historical Metal Prices'!$L$10:$Z$10)</f>
        <v>7.1872760267425173E-2</v>
      </c>
      <c r="H747" s="77">
        <f t="shared" si="23"/>
        <v>8698.5154177602217</v>
      </c>
    </row>
    <row r="748" spans="1:8" x14ac:dyDescent="0.2">
      <c r="A748" s="79">
        <v>45153</v>
      </c>
      <c r="B748" s="77">
        <v>8143.5</v>
      </c>
      <c r="C748" s="84">
        <v>52915</v>
      </c>
      <c r="D748" s="84">
        <v>90875</v>
      </c>
      <c r="F748">
        <f t="shared" si="22"/>
        <v>2023</v>
      </c>
      <c r="G748" s="57">
        <f>_xlfn.XLOOKUP(F748,'Historical Metal Prices'!$L$4:$Z$4,'Historical Metal Prices'!$L$10:$Z$10)</f>
        <v>7.1872760267425173E-2</v>
      </c>
      <c r="H748" s="77">
        <f t="shared" si="23"/>
        <v>8728.7958232377769</v>
      </c>
    </row>
    <row r="749" spans="1:8" x14ac:dyDescent="0.2">
      <c r="A749" s="79">
        <v>45152</v>
      </c>
      <c r="B749" s="77">
        <v>8242.75</v>
      </c>
      <c r="C749" s="84">
        <v>52915</v>
      </c>
      <c r="D749" s="84">
        <v>90150</v>
      </c>
      <c r="F749">
        <f t="shared" si="22"/>
        <v>2023</v>
      </c>
      <c r="G749" s="57">
        <f>_xlfn.XLOOKUP(F749,'Historical Metal Prices'!$L$4:$Z$4,'Historical Metal Prices'!$L$10:$Z$10)</f>
        <v>7.1872760267425173E-2</v>
      </c>
      <c r="H749" s="77">
        <f t="shared" si="23"/>
        <v>8835.1791946943194</v>
      </c>
    </row>
    <row r="750" spans="1:8" x14ac:dyDescent="0.2">
      <c r="A750" s="79">
        <v>45149</v>
      </c>
      <c r="B750" s="77">
        <v>8255.6</v>
      </c>
      <c r="C750" s="84">
        <v>52915</v>
      </c>
      <c r="D750" s="84">
        <v>85375</v>
      </c>
      <c r="F750">
        <f t="shared" si="22"/>
        <v>2023</v>
      </c>
      <c r="G750" s="57">
        <f>_xlfn.XLOOKUP(F750,'Historical Metal Prices'!$L$4:$Z$4,'Historical Metal Prices'!$L$10:$Z$10)</f>
        <v>7.1872760267425173E-2</v>
      </c>
      <c r="H750" s="77">
        <f t="shared" si="23"/>
        <v>8848.9527596637563</v>
      </c>
    </row>
    <row r="751" spans="1:8" x14ac:dyDescent="0.2">
      <c r="A751" s="79">
        <v>45148</v>
      </c>
      <c r="B751" s="77">
        <v>8348.74</v>
      </c>
      <c r="C751" s="84">
        <v>52152</v>
      </c>
      <c r="D751" s="84">
        <v>84900</v>
      </c>
      <c r="F751">
        <f t="shared" si="22"/>
        <v>2023</v>
      </c>
      <c r="G751" s="57">
        <f>_xlfn.XLOOKUP(F751,'Historical Metal Prices'!$L$4:$Z$4,'Historical Metal Prices'!$L$10:$Z$10)</f>
        <v>7.1872760267425173E-2</v>
      </c>
      <c r="H751" s="77">
        <f t="shared" si="23"/>
        <v>8948.7869885550626</v>
      </c>
    </row>
    <row r="752" spans="1:8" x14ac:dyDescent="0.2">
      <c r="A752" s="79">
        <v>45147</v>
      </c>
      <c r="B752" s="77">
        <v>8363.26</v>
      </c>
      <c r="C752" s="84">
        <v>52152</v>
      </c>
      <c r="D752" s="84">
        <v>83000</v>
      </c>
      <c r="F752">
        <f t="shared" si="22"/>
        <v>2023</v>
      </c>
      <c r="G752" s="57">
        <f>_xlfn.XLOOKUP(F752,'Historical Metal Prices'!$L$4:$Z$4,'Historical Metal Prices'!$L$10:$Z$10)</f>
        <v>7.1872760267425173E-2</v>
      </c>
      <c r="H752" s="77">
        <f t="shared" si="23"/>
        <v>8964.3505810341467</v>
      </c>
    </row>
    <row r="753" spans="1:8" x14ac:dyDescent="0.2">
      <c r="A753" s="79">
        <v>45146</v>
      </c>
      <c r="B753" s="77">
        <v>8303</v>
      </c>
      <c r="C753" s="84">
        <v>52152</v>
      </c>
      <c r="D753" s="84">
        <v>81000</v>
      </c>
      <c r="F753">
        <f t="shared" si="22"/>
        <v>2023</v>
      </c>
      <c r="G753" s="57">
        <f>_xlfn.XLOOKUP(F753,'Historical Metal Prices'!$L$4:$Z$4,'Historical Metal Prices'!$L$10:$Z$10)</f>
        <v>7.1872760267425173E-2</v>
      </c>
      <c r="H753" s="77">
        <f t="shared" si="23"/>
        <v>8899.7595285004318</v>
      </c>
    </row>
    <row r="754" spans="1:8" x14ac:dyDescent="0.2">
      <c r="A754" s="79">
        <v>45145</v>
      </c>
      <c r="B754" s="77">
        <v>8436.11</v>
      </c>
      <c r="C754" s="84">
        <v>52152</v>
      </c>
      <c r="D754" s="84">
        <v>80300</v>
      </c>
      <c r="F754">
        <f t="shared" si="22"/>
        <v>2023</v>
      </c>
      <c r="G754" s="57">
        <f>_xlfn.XLOOKUP(F754,'Historical Metal Prices'!$L$4:$Z$4,'Historical Metal Prices'!$L$10:$Z$10)</f>
        <v>7.1872760267425173E-2</v>
      </c>
      <c r="H754" s="77">
        <f t="shared" si="23"/>
        <v>9042.4365116196295</v>
      </c>
    </row>
    <row r="755" spans="1:8" x14ac:dyDescent="0.2">
      <c r="A755" s="79">
        <v>45142</v>
      </c>
      <c r="B755" s="77">
        <v>8523.25</v>
      </c>
      <c r="C755" s="84">
        <v>52152</v>
      </c>
      <c r="D755" s="84">
        <v>79325</v>
      </c>
      <c r="F755">
        <f t="shared" si="22"/>
        <v>2023</v>
      </c>
      <c r="G755" s="57">
        <f>_xlfn.XLOOKUP(F755,'Historical Metal Prices'!$L$4:$Z$4,'Historical Metal Prices'!$L$10:$Z$10)</f>
        <v>7.1872760267425173E-2</v>
      </c>
      <c r="H755" s="77">
        <f t="shared" si="23"/>
        <v>9135.8395039493316</v>
      </c>
    </row>
    <row r="756" spans="1:8" x14ac:dyDescent="0.2">
      <c r="A756" s="79">
        <v>45141</v>
      </c>
      <c r="B756" s="77">
        <v>8570.5</v>
      </c>
      <c r="C756" s="84">
        <v>61290</v>
      </c>
      <c r="D756" s="84">
        <v>79325</v>
      </c>
      <c r="F756">
        <f t="shared" si="22"/>
        <v>2023</v>
      </c>
      <c r="G756" s="57">
        <f>_xlfn.XLOOKUP(F756,'Historical Metal Prices'!$L$4:$Z$4,'Historical Metal Prices'!$L$10:$Z$10)</f>
        <v>7.1872760267425173E-2</v>
      </c>
      <c r="H756" s="77">
        <f t="shared" si="23"/>
        <v>9186.4854918719666</v>
      </c>
    </row>
    <row r="757" spans="1:8" x14ac:dyDescent="0.2">
      <c r="A757" s="79">
        <v>45140</v>
      </c>
      <c r="B757" s="77">
        <v>8469.24</v>
      </c>
      <c r="C757" s="84">
        <v>61290</v>
      </c>
      <c r="D757" s="84">
        <v>76875</v>
      </c>
      <c r="F757">
        <f t="shared" si="22"/>
        <v>2023</v>
      </c>
      <c r="G757" s="57">
        <f>_xlfn.XLOOKUP(F757,'Historical Metal Prices'!$L$4:$Z$4,'Historical Metal Prices'!$L$10:$Z$10)</f>
        <v>7.1872760267425173E-2</v>
      </c>
      <c r="H757" s="77">
        <f t="shared" si="23"/>
        <v>9077.9476561672873</v>
      </c>
    </row>
    <row r="758" spans="1:8" x14ac:dyDescent="0.2">
      <c r="A758" s="79">
        <v>45139</v>
      </c>
      <c r="B758" s="77">
        <v>8594.25</v>
      </c>
      <c r="C758" s="84">
        <v>61290</v>
      </c>
      <c r="D758" s="84">
        <v>75275</v>
      </c>
      <c r="F758">
        <f t="shared" si="22"/>
        <v>2023</v>
      </c>
      <c r="G758" s="57">
        <f>_xlfn.XLOOKUP(F758,'Historical Metal Prices'!$L$4:$Z$4,'Historical Metal Prices'!$L$10:$Z$10)</f>
        <v>7.1872760267425173E-2</v>
      </c>
      <c r="H758" s="77">
        <f t="shared" si="23"/>
        <v>9211.942469928319</v>
      </c>
    </row>
    <row r="759" spans="1:8" x14ac:dyDescent="0.2">
      <c r="A759" s="79">
        <v>45138</v>
      </c>
      <c r="B759" s="77">
        <v>8800</v>
      </c>
      <c r="C759" s="84">
        <v>61290</v>
      </c>
      <c r="D759" s="84">
        <v>74175</v>
      </c>
      <c r="F759">
        <f t="shared" si="22"/>
        <v>2023</v>
      </c>
      <c r="G759" s="57">
        <f>_xlfn.XLOOKUP(F759,'Historical Metal Prices'!$L$4:$Z$4,'Historical Metal Prices'!$L$10:$Z$10)</f>
        <v>7.1872760267425173E-2</v>
      </c>
      <c r="H759" s="77">
        <f t="shared" si="23"/>
        <v>9432.4802903533418</v>
      </c>
    </row>
    <row r="760" spans="1:8" x14ac:dyDescent="0.2">
      <c r="A760" s="79">
        <v>45135</v>
      </c>
      <c r="B760" s="77">
        <v>8625.49</v>
      </c>
      <c r="C760" s="84">
        <v>61290</v>
      </c>
      <c r="D760" s="84">
        <v>68350</v>
      </c>
      <c r="F760">
        <f t="shared" si="22"/>
        <v>2023</v>
      </c>
      <c r="G760" s="57">
        <f>_xlfn.XLOOKUP(F760,'Historical Metal Prices'!$L$4:$Z$4,'Historical Metal Prices'!$L$10:$Z$10)</f>
        <v>7.1872760267425173E-2</v>
      </c>
      <c r="H760" s="77">
        <f t="shared" si="23"/>
        <v>9245.4277749590728</v>
      </c>
    </row>
    <row r="761" spans="1:8" x14ac:dyDescent="0.2">
      <c r="A761" s="79">
        <v>45134</v>
      </c>
      <c r="B761" s="77">
        <v>8528</v>
      </c>
      <c r="C761" s="84">
        <v>77898</v>
      </c>
      <c r="D761" s="84">
        <v>64425</v>
      </c>
      <c r="F761">
        <f t="shared" si="22"/>
        <v>2023</v>
      </c>
      <c r="G761" s="57">
        <f>_xlfn.XLOOKUP(F761,'Historical Metal Prices'!$L$4:$Z$4,'Historical Metal Prices'!$L$10:$Z$10)</f>
        <v>7.1872760267425173E-2</v>
      </c>
      <c r="H761" s="77">
        <f t="shared" si="23"/>
        <v>9140.9308995606025</v>
      </c>
    </row>
    <row r="762" spans="1:8" x14ac:dyDescent="0.2">
      <c r="A762" s="79">
        <v>45133</v>
      </c>
      <c r="B762" s="77">
        <v>8577.25</v>
      </c>
      <c r="C762" s="84">
        <v>77898</v>
      </c>
      <c r="D762" s="84">
        <v>62250</v>
      </c>
      <c r="F762">
        <f t="shared" si="22"/>
        <v>2023</v>
      </c>
      <c r="G762" s="57">
        <f>_xlfn.XLOOKUP(F762,'Historical Metal Prices'!$L$4:$Z$4,'Historical Metal Prices'!$L$10:$Z$10)</f>
        <v>7.1872760267425173E-2</v>
      </c>
      <c r="H762" s="77">
        <f t="shared" si="23"/>
        <v>9193.7206330037734</v>
      </c>
    </row>
    <row r="763" spans="1:8" x14ac:dyDescent="0.2">
      <c r="A763" s="79">
        <v>45132</v>
      </c>
      <c r="B763" s="77">
        <v>8641.25</v>
      </c>
      <c r="C763" s="84">
        <v>77898</v>
      </c>
      <c r="D763" s="84">
        <v>60700</v>
      </c>
      <c r="F763">
        <f t="shared" si="22"/>
        <v>2023</v>
      </c>
      <c r="G763" s="57">
        <f>_xlfn.XLOOKUP(F763,'Historical Metal Prices'!$L$4:$Z$4,'Historical Metal Prices'!$L$10:$Z$10)</f>
        <v>7.1872760267425173E-2</v>
      </c>
      <c r="H763" s="77">
        <f t="shared" si="23"/>
        <v>9262.3204896608877</v>
      </c>
    </row>
    <row r="764" spans="1:8" x14ac:dyDescent="0.2">
      <c r="A764" s="79">
        <v>45131</v>
      </c>
      <c r="B764" s="77">
        <v>8487.75</v>
      </c>
      <c r="C764" s="84">
        <v>77898</v>
      </c>
      <c r="D764" s="84">
        <v>60775</v>
      </c>
      <c r="F764">
        <f t="shared" si="22"/>
        <v>2023</v>
      </c>
      <c r="G764" s="57">
        <f>_xlfn.XLOOKUP(F764,'Historical Metal Prices'!$L$4:$Z$4,'Historical Metal Prices'!$L$10:$Z$10)</f>
        <v>7.1872760267425173E-2</v>
      </c>
      <c r="H764" s="77">
        <f t="shared" si="23"/>
        <v>9097.7880209598388</v>
      </c>
    </row>
    <row r="765" spans="1:8" x14ac:dyDescent="0.2">
      <c r="A765" s="79">
        <v>45128</v>
      </c>
      <c r="B765" s="77">
        <v>8422.5</v>
      </c>
      <c r="C765" s="84">
        <v>77898</v>
      </c>
      <c r="D765" s="84">
        <v>60225</v>
      </c>
      <c r="F765">
        <f t="shared" si="22"/>
        <v>2023</v>
      </c>
      <c r="G765" s="57">
        <f>_xlfn.XLOOKUP(F765,'Historical Metal Prices'!$L$4:$Z$4,'Historical Metal Prices'!$L$10:$Z$10)</f>
        <v>7.1872760267425173E-2</v>
      </c>
      <c r="H765" s="77">
        <f t="shared" si="23"/>
        <v>9027.8483233523893</v>
      </c>
    </row>
    <row r="766" spans="1:8" x14ac:dyDescent="0.2">
      <c r="A766" s="79">
        <v>45127</v>
      </c>
      <c r="B766" s="77">
        <v>8460.75</v>
      </c>
      <c r="C766" s="84">
        <v>82690</v>
      </c>
      <c r="D766" s="84">
        <v>59900</v>
      </c>
      <c r="F766">
        <f t="shared" si="22"/>
        <v>2023</v>
      </c>
      <c r="G766" s="57">
        <f>_xlfn.XLOOKUP(F766,'Historical Metal Prices'!$L$4:$Z$4,'Historical Metal Prices'!$L$10:$Z$10)</f>
        <v>7.1872760267425173E-2</v>
      </c>
      <c r="H766" s="77">
        <f t="shared" si="23"/>
        <v>9068.847456432617</v>
      </c>
    </row>
    <row r="767" spans="1:8" x14ac:dyDescent="0.2">
      <c r="A767" s="79">
        <v>45126</v>
      </c>
      <c r="B767" s="77">
        <v>8401.7900000000009</v>
      </c>
      <c r="C767" s="84">
        <v>82690</v>
      </c>
      <c r="D767" s="84">
        <v>58800</v>
      </c>
      <c r="F767">
        <f t="shared" si="22"/>
        <v>2023</v>
      </c>
      <c r="G767" s="57">
        <f>_xlfn.XLOOKUP(F767,'Historical Metal Prices'!$L$4:$Z$4,'Historical Metal Prices'!$L$10:$Z$10)</f>
        <v>7.1872760267425173E-2</v>
      </c>
      <c r="H767" s="77">
        <f t="shared" si="23"/>
        <v>9005.6498384872502</v>
      </c>
    </row>
    <row r="768" spans="1:8" x14ac:dyDescent="0.2">
      <c r="A768" s="79">
        <v>45125</v>
      </c>
      <c r="B768" s="77">
        <v>8444.99</v>
      </c>
      <c r="C768" s="84">
        <v>82690</v>
      </c>
      <c r="D768" s="84">
        <v>59325</v>
      </c>
      <c r="F768">
        <f t="shared" si="22"/>
        <v>2023</v>
      </c>
      <c r="G768" s="57">
        <f>_xlfn.XLOOKUP(F768,'Historical Metal Prices'!$L$4:$Z$4,'Historical Metal Prices'!$L$10:$Z$10)</f>
        <v>7.1872760267425173E-2</v>
      </c>
      <c r="H768" s="77">
        <f t="shared" si="23"/>
        <v>9051.9547417308022</v>
      </c>
    </row>
    <row r="769" spans="1:8" x14ac:dyDescent="0.2">
      <c r="A769" s="79">
        <v>45124</v>
      </c>
      <c r="B769" s="77">
        <v>8468</v>
      </c>
      <c r="C769" s="84">
        <v>82690</v>
      </c>
      <c r="D769" s="84">
        <v>59200</v>
      </c>
      <c r="F769">
        <f t="shared" si="22"/>
        <v>2023</v>
      </c>
      <c r="G769" s="57">
        <f>_xlfn.XLOOKUP(F769,'Historical Metal Prices'!$L$4:$Z$4,'Historical Metal Prices'!$L$10:$Z$10)</f>
        <v>7.1872760267425173E-2</v>
      </c>
      <c r="H769" s="77">
        <f t="shared" si="23"/>
        <v>9076.6185339445565</v>
      </c>
    </row>
    <row r="770" spans="1:8" x14ac:dyDescent="0.2">
      <c r="A770" s="79">
        <v>45121</v>
      </c>
      <c r="B770" s="77">
        <v>8661.75</v>
      </c>
      <c r="C770" s="84">
        <v>82690</v>
      </c>
      <c r="D770" s="84">
        <v>59175</v>
      </c>
      <c r="F770">
        <f t="shared" si="22"/>
        <v>2023</v>
      </c>
      <c r="G770" s="57">
        <f>_xlfn.XLOOKUP(F770,'Historical Metal Prices'!$L$4:$Z$4,'Historical Metal Prices'!$L$10:$Z$10)</f>
        <v>7.1872760267425173E-2</v>
      </c>
      <c r="H770" s="77">
        <f t="shared" si="23"/>
        <v>9284.2938812463708</v>
      </c>
    </row>
    <row r="771" spans="1:8" x14ac:dyDescent="0.2">
      <c r="A771" s="79">
        <v>45120</v>
      </c>
      <c r="B771" s="77">
        <v>8687</v>
      </c>
      <c r="C771" s="84">
        <v>74638</v>
      </c>
      <c r="D771" s="84">
        <v>57175</v>
      </c>
      <c r="F771">
        <f t="shared" si="22"/>
        <v>2023</v>
      </c>
      <c r="G771" s="57">
        <f>_xlfn.XLOOKUP(F771,'Historical Metal Prices'!$L$4:$Z$4,'Historical Metal Prices'!$L$10:$Z$10)</f>
        <v>7.1872760267425173E-2</v>
      </c>
      <c r="H771" s="77">
        <f t="shared" si="23"/>
        <v>9311.358668443123</v>
      </c>
    </row>
    <row r="772" spans="1:8" x14ac:dyDescent="0.2">
      <c r="A772" s="79">
        <v>45119</v>
      </c>
      <c r="B772" s="77">
        <v>8488.75</v>
      </c>
      <c r="C772" s="84">
        <v>74638</v>
      </c>
      <c r="D772" s="84">
        <v>54225</v>
      </c>
      <c r="F772">
        <f t="shared" si="22"/>
        <v>2023</v>
      </c>
      <c r="G772" s="57">
        <f>_xlfn.XLOOKUP(F772,'Historical Metal Prices'!$L$4:$Z$4,'Historical Metal Prices'!$L$10:$Z$10)</f>
        <v>7.1872760267425173E-2</v>
      </c>
      <c r="H772" s="77">
        <f t="shared" si="23"/>
        <v>9098.8598937201059</v>
      </c>
    </row>
    <row r="773" spans="1:8" x14ac:dyDescent="0.2">
      <c r="A773" s="79">
        <v>45118</v>
      </c>
      <c r="B773" s="77">
        <v>8305</v>
      </c>
      <c r="C773" s="84">
        <v>74638</v>
      </c>
      <c r="D773" s="84">
        <v>54450</v>
      </c>
      <c r="F773">
        <f t="shared" si="22"/>
        <v>2023</v>
      </c>
      <c r="G773" s="57">
        <f>_xlfn.XLOOKUP(F773,'Historical Metal Prices'!$L$4:$Z$4,'Historical Metal Prices'!$L$10:$Z$10)</f>
        <v>7.1872760267425173E-2</v>
      </c>
      <c r="H773" s="77">
        <f t="shared" si="23"/>
        <v>8901.9032740209659</v>
      </c>
    </row>
    <row r="774" spans="1:8" x14ac:dyDescent="0.2">
      <c r="A774" s="79">
        <v>45117</v>
      </c>
      <c r="B774" s="77">
        <v>8356.49</v>
      </c>
      <c r="C774" s="84">
        <v>74638</v>
      </c>
      <c r="D774" s="84">
        <v>57075</v>
      </c>
      <c r="F774">
        <f t="shared" si="22"/>
        <v>2023</v>
      </c>
      <c r="G774" s="57">
        <f>_xlfn.XLOOKUP(F774,'Historical Metal Prices'!$L$4:$Z$4,'Historical Metal Prices'!$L$10:$Z$10)</f>
        <v>7.1872760267425173E-2</v>
      </c>
      <c r="H774" s="77">
        <f t="shared" si="23"/>
        <v>8957.0940024471347</v>
      </c>
    </row>
    <row r="775" spans="1:8" x14ac:dyDescent="0.2">
      <c r="A775" s="79">
        <v>45114</v>
      </c>
      <c r="B775" s="77">
        <v>8360.5</v>
      </c>
      <c r="C775" s="84">
        <v>74638</v>
      </c>
      <c r="D775" s="84">
        <v>59425</v>
      </c>
      <c r="F775">
        <f t="shared" si="22"/>
        <v>2023</v>
      </c>
      <c r="G775" s="57">
        <f>_xlfn.XLOOKUP(F775,'Historical Metal Prices'!$L$4:$Z$4,'Historical Metal Prices'!$L$10:$Z$10)</f>
        <v>7.1872760267425173E-2</v>
      </c>
      <c r="H775" s="77">
        <f t="shared" si="23"/>
        <v>8961.3922122158074</v>
      </c>
    </row>
    <row r="776" spans="1:8" x14ac:dyDescent="0.2">
      <c r="A776" s="79">
        <v>45113</v>
      </c>
      <c r="B776" s="77">
        <v>8246</v>
      </c>
      <c r="C776" s="84">
        <v>68313</v>
      </c>
      <c r="D776" s="84">
        <v>62975</v>
      </c>
      <c r="F776">
        <f t="shared" si="22"/>
        <v>2023</v>
      </c>
      <c r="G776" s="57">
        <f>_xlfn.XLOOKUP(F776,'Historical Metal Prices'!$L$4:$Z$4,'Historical Metal Prices'!$L$10:$Z$10)</f>
        <v>7.1872760267425173E-2</v>
      </c>
      <c r="H776" s="77">
        <f t="shared" si="23"/>
        <v>8838.6627811651888</v>
      </c>
    </row>
    <row r="777" spans="1:8" x14ac:dyDescent="0.2">
      <c r="A777" s="79">
        <v>45112</v>
      </c>
      <c r="B777" s="77">
        <v>8304</v>
      </c>
      <c r="C777" s="84">
        <v>68313</v>
      </c>
      <c r="D777" s="84">
        <v>65175</v>
      </c>
      <c r="F777">
        <f t="shared" si="22"/>
        <v>2023</v>
      </c>
      <c r="G777" s="57">
        <f>_xlfn.XLOOKUP(F777,'Historical Metal Prices'!$L$4:$Z$4,'Historical Metal Prices'!$L$10:$Z$10)</f>
        <v>7.1872760267425173E-2</v>
      </c>
      <c r="H777" s="77">
        <f t="shared" si="23"/>
        <v>8900.8314012606988</v>
      </c>
    </row>
    <row r="778" spans="1:8" x14ac:dyDescent="0.2">
      <c r="A778" s="79">
        <v>45111</v>
      </c>
      <c r="B778" s="77">
        <v>8346</v>
      </c>
      <c r="C778" s="84">
        <v>68313</v>
      </c>
      <c r="D778" s="84">
        <v>67200</v>
      </c>
      <c r="F778">
        <f t="shared" si="22"/>
        <v>2023</v>
      </c>
      <c r="G778" s="57">
        <f>_xlfn.XLOOKUP(F778,'Historical Metal Prices'!$L$4:$Z$4,'Historical Metal Prices'!$L$10:$Z$10)</f>
        <v>7.1872760267425173E-2</v>
      </c>
      <c r="H778" s="77">
        <f t="shared" si="23"/>
        <v>8945.8500571919303</v>
      </c>
    </row>
    <row r="779" spans="1:8" x14ac:dyDescent="0.2">
      <c r="A779" s="79">
        <v>45110</v>
      </c>
      <c r="B779" s="77">
        <v>8397</v>
      </c>
      <c r="C779" s="84">
        <v>68313</v>
      </c>
      <c r="D779" s="84">
        <v>66775</v>
      </c>
      <c r="F779">
        <f t="shared" ref="F779:F842" si="24">YEAR(A779)</f>
        <v>2023</v>
      </c>
      <c r="G779" s="57">
        <f>_xlfn.XLOOKUP(F779,'Historical Metal Prices'!$L$4:$Z$4,'Historical Metal Prices'!$L$10:$Z$10)</f>
        <v>7.1872760267425173E-2</v>
      </c>
      <c r="H779" s="77">
        <f t="shared" ref="H779:H842" si="25">IFERROR(B779*(1+G779),H780)</f>
        <v>9000.5155679655691</v>
      </c>
    </row>
    <row r="780" spans="1:8" x14ac:dyDescent="0.2">
      <c r="A780" s="79">
        <v>45107</v>
      </c>
      <c r="B780" s="77">
        <v>8322.0499999999993</v>
      </c>
      <c r="C780" s="84">
        <v>68313</v>
      </c>
      <c r="D780" s="84">
        <v>69700</v>
      </c>
      <c r="F780">
        <f t="shared" si="24"/>
        <v>2023</v>
      </c>
      <c r="G780" s="57">
        <f>_xlfn.XLOOKUP(F780,'Historical Metal Prices'!$L$4:$Z$4,'Historical Metal Prices'!$L$10:$Z$10)</f>
        <v>7.1872760267425173E-2</v>
      </c>
      <c r="H780" s="77">
        <f t="shared" si="25"/>
        <v>8920.1787045835244</v>
      </c>
    </row>
    <row r="781" spans="1:8" x14ac:dyDescent="0.2">
      <c r="A781" s="79">
        <v>45106</v>
      </c>
      <c r="B781" s="77">
        <v>8177</v>
      </c>
      <c r="C781" s="84">
        <v>60424</v>
      </c>
      <c r="D781" s="84">
        <v>72975</v>
      </c>
      <c r="F781">
        <f t="shared" si="24"/>
        <v>2023</v>
      </c>
      <c r="G781" s="57">
        <f>_xlfn.XLOOKUP(F781,'Historical Metal Prices'!$L$4:$Z$4,'Historical Metal Prices'!$L$10:$Z$10)</f>
        <v>7.1872760267425173E-2</v>
      </c>
      <c r="H781" s="77">
        <f t="shared" si="25"/>
        <v>8764.7035607067355</v>
      </c>
    </row>
    <row r="782" spans="1:8" x14ac:dyDescent="0.2">
      <c r="A782" s="79">
        <v>45105</v>
      </c>
      <c r="B782" s="77">
        <v>8259.5</v>
      </c>
      <c r="C782" s="84">
        <v>60424</v>
      </c>
      <c r="D782" s="84">
        <v>75425</v>
      </c>
      <c r="F782">
        <f t="shared" si="24"/>
        <v>2023</v>
      </c>
      <c r="G782" s="57">
        <f>_xlfn.XLOOKUP(F782,'Historical Metal Prices'!$L$4:$Z$4,'Historical Metal Prices'!$L$10:$Z$10)</f>
        <v>7.1872760267425173E-2</v>
      </c>
      <c r="H782" s="77">
        <f t="shared" si="25"/>
        <v>8853.1330634287988</v>
      </c>
    </row>
    <row r="783" spans="1:8" x14ac:dyDescent="0.2">
      <c r="A783" s="79">
        <v>45104</v>
      </c>
      <c r="B783" s="77">
        <v>8382</v>
      </c>
      <c r="C783" s="84">
        <v>60424</v>
      </c>
      <c r="D783" s="84">
        <v>75275</v>
      </c>
      <c r="F783">
        <f t="shared" si="24"/>
        <v>2023</v>
      </c>
      <c r="G783" s="57">
        <f>_xlfn.XLOOKUP(F783,'Historical Metal Prices'!$L$4:$Z$4,'Historical Metal Prices'!$L$10:$Z$10)</f>
        <v>7.1872760267425173E-2</v>
      </c>
      <c r="H783" s="77">
        <f t="shared" si="25"/>
        <v>8984.4374765615576</v>
      </c>
    </row>
    <row r="784" spans="1:8" x14ac:dyDescent="0.2">
      <c r="A784" s="79">
        <v>45103</v>
      </c>
      <c r="B784" s="77">
        <v>8422</v>
      </c>
      <c r="C784" s="84">
        <v>60424</v>
      </c>
      <c r="D784" s="84">
        <v>77050</v>
      </c>
      <c r="F784">
        <f t="shared" si="24"/>
        <v>2023</v>
      </c>
      <c r="G784" s="57">
        <f>_xlfn.XLOOKUP(F784,'Historical Metal Prices'!$L$4:$Z$4,'Historical Metal Prices'!$L$10:$Z$10)</f>
        <v>7.1872760267425173E-2</v>
      </c>
      <c r="H784" s="77">
        <f t="shared" si="25"/>
        <v>9027.3123869722549</v>
      </c>
    </row>
    <row r="785" spans="1:8" x14ac:dyDescent="0.2">
      <c r="A785" s="79">
        <v>45100</v>
      </c>
      <c r="B785" s="77">
        <v>8409.24</v>
      </c>
      <c r="C785" s="84">
        <v>60424</v>
      </c>
      <c r="D785" s="84">
        <v>80100</v>
      </c>
      <c r="F785">
        <f t="shared" si="24"/>
        <v>2023</v>
      </c>
      <c r="G785" s="57">
        <f>_xlfn.XLOOKUP(F785,'Historical Metal Prices'!$L$4:$Z$4,'Historical Metal Prices'!$L$10:$Z$10)</f>
        <v>7.1872760267425173E-2</v>
      </c>
      <c r="H785" s="77">
        <f t="shared" si="25"/>
        <v>9013.6352905512431</v>
      </c>
    </row>
    <row r="786" spans="1:8" x14ac:dyDescent="0.2">
      <c r="A786" s="79">
        <v>45099</v>
      </c>
      <c r="B786" s="77">
        <v>8579.25</v>
      </c>
      <c r="C786" s="84">
        <v>60424</v>
      </c>
      <c r="D786" s="84">
        <v>79300</v>
      </c>
      <c r="F786">
        <f t="shared" si="24"/>
        <v>2023</v>
      </c>
      <c r="G786" s="57">
        <f>_xlfn.XLOOKUP(F786,'Historical Metal Prices'!$L$4:$Z$4,'Historical Metal Prices'!$L$10:$Z$10)</f>
        <v>7.1872760267425173E-2</v>
      </c>
      <c r="H786" s="77">
        <f t="shared" si="25"/>
        <v>9195.8643785243075</v>
      </c>
    </row>
    <row r="787" spans="1:8" x14ac:dyDescent="0.2">
      <c r="A787" s="79">
        <v>45098</v>
      </c>
      <c r="B787" s="77">
        <v>8606.25</v>
      </c>
      <c r="C787" s="84">
        <v>60424</v>
      </c>
      <c r="D787" s="84">
        <v>80400</v>
      </c>
      <c r="F787">
        <f t="shared" si="24"/>
        <v>2023</v>
      </c>
      <c r="G787" s="57">
        <f>_xlfn.XLOOKUP(F787,'Historical Metal Prices'!$L$4:$Z$4,'Historical Metal Prices'!$L$10:$Z$10)</f>
        <v>7.1872760267425173E-2</v>
      </c>
      <c r="H787" s="77">
        <f t="shared" si="25"/>
        <v>9224.8049430515275</v>
      </c>
    </row>
    <row r="788" spans="1:8" x14ac:dyDescent="0.2">
      <c r="A788" s="79">
        <v>45097</v>
      </c>
      <c r="B788" s="77">
        <v>8552.25</v>
      </c>
      <c r="C788" s="84">
        <v>61090</v>
      </c>
      <c r="D788" s="84">
        <v>84725</v>
      </c>
      <c r="F788">
        <f t="shared" si="24"/>
        <v>2023</v>
      </c>
      <c r="G788" s="57">
        <f>_xlfn.XLOOKUP(F788,'Historical Metal Prices'!$L$4:$Z$4,'Historical Metal Prices'!$L$10:$Z$10)</f>
        <v>7.1872760267425173E-2</v>
      </c>
      <c r="H788" s="77">
        <f t="shared" si="25"/>
        <v>9166.9238139970876</v>
      </c>
    </row>
    <row r="789" spans="1:8" x14ac:dyDescent="0.2">
      <c r="A789" s="79">
        <v>45096</v>
      </c>
      <c r="B789" s="77">
        <v>8546</v>
      </c>
      <c r="C789" s="84">
        <v>61090</v>
      </c>
      <c r="D789" s="84">
        <v>86325</v>
      </c>
      <c r="F789">
        <f t="shared" si="24"/>
        <v>2023</v>
      </c>
      <c r="G789" s="57">
        <f>_xlfn.XLOOKUP(F789,'Historical Metal Prices'!$L$4:$Z$4,'Historical Metal Prices'!$L$10:$Z$10)</f>
        <v>7.1872760267425173E-2</v>
      </c>
      <c r="H789" s="77">
        <f t="shared" si="25"/>
        <v>9160.2246092454152</v>
      </c>
    </row>
    <row r="790" spans="1:8" x14ac:dyDescent="0.2">
      <c r="A790" s="79">
        <v>45093</v>
      </c>
      <c r="B790" s="77">
        <v>8555</v>
      </c>
      <c r="C790" s="84">
        <v>61090</v>
      </c>
      <c r="D790" s="84">
        <v>88425</v>
      </c>
      <c r="F790">
        <f t="shared" si="24"/>
        <v>2023</v>
      </c>
      <c r="G790" s="57">
        <f>_xlfn.XLOOKUP(F790,'Historical Metal Prices'!$L$4:$Z$4,'Historical Metal Prices'!$L$10:$Z$10)</f>
        <v>7.1872760267425173E-2</v>
      </c>
      <c r="H790" s="77">
        <f t="shared" si="25"/>
        <v>9169.8714640878225</v>
      </c>
    </row>
    <row r="791" spans="1:8" x14ac:dyDescent="0.2">
      <c r="A791" s="79">
        <v>45092</v>
      </c>
      <c r="B791" s="77">
        <v>8555.99</v>
      </c>
      <c r="C791" s="84">
        <v>76473</v>
      </c>
      <c r="D791" s="84">
        <v>90625</v>
      </c>
      <c r="F791">
        <f t="shared" si="24"/>
        <v>2023</v>
      </c>
      <c r="G791" s="57">
        <f>_xlfn.XLOOKUP(F791,'Historical Metal Prices'!$L$4:$Z$4,'Historical Metal Prices'!$L$10:$Z$10)</f>
        <v>7.1872760267425173E-2</v>
      </c>
      <c r="H791" s="77">
        <f t="shared" si="25"/>
        <v>9170.9326181204869</v>
      </c>
    </row>
    <row r="792" spans="1:8" x14ac:dyDescent="0.2">
      <c r="A792" s="79">
        <v>45091</v>
      </c>
      <c r="B792" s="77">
        <v>8509.25</v>
      </c>
      <c r="C792" s="84">
        <v>76473</v>
      </c>
      <c r="D792" s="84">
        <v>79525</v>
      </c>
      <c r="F792">
        <f t="shared" si="24"/>
        <v>2023</v>
      </c>
      <c r="G792" s="57">
        <f>_xlfn.XLOOKUP(F792,'Historical Metal Prices'!$L$4:$Z$4,'Historical Metal Prices'!$L$10:$Z$10)</f>
        <v>7.1872760267425173E-2</v>
      </c>
      <c r="H792" s="77">
        <f t="shared" si="25"/>
        <v>9120.8332853055872</v>
      </c>
    </row>
    <row r="793" spans="1:8" x14ac:dyDescent="0.2">
      <c r="A793" s="79">
        <v>45090</v>
      </c>
      <c r="B793" s="77">
        <v>8450</v>
      </c>
      <c r="C793" s="84">
        <v>76473</v>
      </c>
      <c r="D793" s="84">
        <v>84250</v>
      </c>
      <c r="F793">
        <f t="shared" si="24"/>
        <v>2023</v>
      </c>
      <c r="G793" s="57">
        <f>_xlfn.XLOOKUP(F793,'Historical Metal Prices'!$L$4:$Z$4,'Historical Metal Prices'!$L$10:$Z$10)</f>
        <v>7.1872760267425173E-2</v>
      </c>
      <c r="H793" s="77">
        <f t="shared" si="25"/>
        <v>9057.3248242597419</v>
      </c>
    </row>
    <row r="794" spans="1:8" x14ac:dyDescent="0.2">
      <c r="A794" s="79">
        <v>45089</v>
      </c>
      <c r="B794" s="77">
        <v>8282</v>
      </c>
      <c r="C794" s="84">
        <v>76473</v>
      </c>
      <c r="D794" s="84">
        <v>89300</v>
      </c>
      <c r="F794">
        <f t="shared" si="24"/>
        <v>2023</v>
      </c>
      <c r="G794" s="57">
        <f>_xlfn.XLOOKUP(F794,'Historical Metal Prices'!$L$4:$Z$4,'Historical Metal Prices'!$L$10:$Z$10)</f>
        <v>7.1872760267425173E-2</v>
      </c>
      <c r="H794" s="77">
        <f t="shared" si="25"/>
        <v>8877.250200534816</v>
      </c>
    </row>
    <row r="795" spans="1:8" x14ac:dyDescent="0.2">
      <c r="A795" s="79">
        <v>45086</v>
      </c>
      <c r="B795" s="77">
        <v>8349</v>
      </c>
      <c r="C795" s="84">
        <v>76473</v>
      </c>
      <c r="D795" s="84">
        <v>95400</v>
      </c>
      <c r="F795">
        <f t="shared" si="24"/>
        <v>2023</v>
      </c>
      <c r="G795" s="57">
        <f>_xlfn.XLOOKUP(F795,'Historical Metal Prices'!$L$4:$Z$4,'Historical Metal Prices'!$L$10:$Z$10)</f>
        <v>7.1872760267425173E-2</v>
      </c>
      <c r="H795" s="77">
        <f t="shared" si="25"/>
        <v>8949.0656754727333</v>
      </c>
    </row>
    <row r="796" spans="1:8" x14ac:dyDescent="0.2">
      <c r="A796" s="79">
        <v>45085</v>
      </c>
      <c r="B796" s="77">
        <v>8336</v>
      </c>
      <c r="C796" s="84">
        <v>86648</v>
      </c>
      <c r="D796" s="84">
        <v>97650</v>
      </c>
      <c r="F796">
        <f t="shared" si="24"/>
        <v>2023</v>
      </c>
      <c r="G796" s="57">
        <f>_xlfn.XLOOKUP(F796,'Historical Metal Prices'!$L$4:$Z$4,'Historical Metal Prices'!$L$10:$Z$10)</f>
        <v>7.1872760267425173E-2</v>
      </c>
      <c r="H796" s="77">
        <f t="shared" si="25"/>
        <v>8935.131329589256</v>
      </c>
    </row>
    <row r="797" spans="1:8" x14ac:dyDescent="0.2">
      <c r="A797" s="79">
        <v>45084</v>
      </c>
      <c r="B797" s="77">
        <v>8292.1</v>
      </c>
      <c r="C797" s="84">
        <v>86648</v>
      </c>
      <c r="D797" s="84">
        <v>99450</v>
      </c>
      <c r="F797">
        <f t="shared" si="24"/>
        <v>2023</v>
      </c>
      <c r="G797" s="57">
        <f>_xlfn.XLOOKUP(F797,'Historical Metal Prices'!$L$4:$Z$4,'Historical Metal Prices'!$L$10:$Z$10)</f>
        <v>7.1872760267425173E-2</v>
      </c>
      <c r="H797" s="77">
        <f t="shared" si="25"/>
        <v>8888.0761154135162</v>
      </c>
    </row>
    <row r="798" spans="1:8" x14ac:dyDescent="0.2">
      <c r="A798" s="79">
        <v>45083</v>
      </c>
      <c r="B798" s="77">
        <v>8334</v>
      </c>
      <c r="C798" s="84">
        <v>86648</v>
      </c>
      <c r="D798" s="84">
        <v>100100</v>
      </c>
      <c r="F798">
        <f t="shared" si="24"/>
        <v>2023</v>
      </c>
      <c r="G798" s="57">
        <f>_xlfn.XLOOKUP(F798,'Historical Metal Prices'!$L$4:$Z$4,'Historical Metal Prices'!$L$10:$Z$10)</f>
        <v>7.1872760267425173E-2</v>
      </c>
      <c r="H798" s="77">
        <f t="shared" si="25"/>
        <v>8932.9875840687218</v>
      </c>
    </row>
    <row r="799" spans="1:8" x14ac:dyDescent="0.2">
      <c r="A799" s="79">
        <v>45082</v>
      </c>
      <c r="B799" s="77">
        <v>8331.01</v>
      </c>
      <c r="C799" s="84">
        <v>86648</v>
      </c>
      <c r="D799" s="84">
        <v>99825</v>
      </c>
      <c r="F799">
        <f t="shared" si="24"/>
        <v>2023</v>
      </c>
      <c r="G799" s="57">
        <f>_xlfn.XLOOKUP(F799,'Historical Metal Prices'!$L$4:$Z$4,'Historical Metal Prices'!$L$10:$Z$10)</f>
        <v>7.1872760267425173E-2</v>
      </c>
      <c r="H799" s="77">
        <f t="shared" si="25"/>
        <v>8929.7826845155214</v>
      </c>
    </row>
    <row r="800" spans="1:8" x14ac:dyDescent="0.2">
      <c r="A800" s="79">
        <v>45079</v>
      </c>
      <c r="B800" s="77">
        <v>8233.5</v>
      </c>
      <c r="C800" s="84">
        <v>86648</v>
      </c>
      <c r="D800" s="84">
        <v>98950</v>
      </c>
      <c r="F800">
        <f t="shared" si="24"/>
        <v>2023</v>
      </c>
      <c r="G800" s="57">
        <f>_xlfn.XLOOKUP(F800,'Historical Metal Prices'!$L$4:$Z$4,'Historical Metal Prices'!$L$10:$Z$10)</f>
        <v>7.1872760267425173E-2</v>
      </c>
      <c r="H800" s="77">
        <f t="shared" si="25"/>
        <v>8825.2643716618459</v>
      </c>
    </row>
    <row r="801" spans="1:8" x14ac:dyDescent="0.2">
      <c r="A801" s="79">
        <v>45078</v>
      </c>
      <c r="B801" s="77">
        <v>8240</v>
      </c>
      <c r="C801" s="84">
        <v>86177</v>
      </c>
      <c r="D801" s="84">
        <v>98675</v>
      </c>
      <c r="F801">
        <f t="shared" si="24"/>
        <v>2023</v>
      </c>
      <c r="G801" s="57">
        <f>_xlfn.XLOOKUP(F801,'Historical Metal Prices'!$L$4:$Z$4,'Historical Metal Prices'!$L$10:$Z$10)</f>
        <v>7.1872760267425173E-2</v>
      </c>
      <c r="H801" s="77">
        <f t="shared" si="25"/>
        <v>8832.2315446035827</v>
      </c>
    </row>
    <row r="802" spans="1:8" x14ac:dyDescent="0.2">
      <c r="A802" s="79">
        <v>45077</v>
      </c>
      <c r="B802" s="77">
        <v>8070</v>
      </c>
      <c r="C802" s="84">
        <v>86177</v>
      </c>
      <c r="D802" s="84">
        <v>99525</v>
      </c>
      <c r="F802">
        <f t="shared" si="24"/>
        <v>2023</v>
      </c>
      <c r="G802" s="57">
        <f>_xlfn.XLOOKUP(F802,'Historical Metal Prices'!$L$4:$Z$4,'Historical Metal Prices'!$L$10:$Z$10)</f>
        <v>7.1872760267425173E-2</v>
      </c>
      <c r="H802" s="77">
        <f t="shared" si="25"/>
        <v>8650.0131753581209</v>
      </c>
    </row>
    <row r="803" spans="1:8" x14ac:dyDescent="0.2">
      <c r="A803" s="79">
        <v>45076</v>
      </c>
      <c r="B803" s="77">
        <v>8103</v>
      </c>
      <c r="C803" s="84">
        <v>86177</v>
      </c>
      <c r="D803" s="84">
        <v>99150</v>
      </c>
      <c r="F803">
        <f t="shared" si="24"/>
        <v>2023</v>
      </c>
      <c r="G803" s="57">
        <f>_xlfn.XLOOKUP(F803,'Historical Metal Prices'!$L$4:$Z$4,'Historical Metal Prices'!$L$10:$Z$10)</f>
        <v>7.1872760267425173E-2</v>
      </c>
      <c r="H803" s="77">
        <f t="shared" si="25"/>
        <v>8685.3849764469469</v>
      </c>
    </row>
    <row r="804" spans="1:8" x14ac:dyDescent="0.2">
      <c r="A804" s="79">
        <v>45075</v>
      </c>
      <c r="B804" s="77">
        <v>8106</v>
      </c>
      <c r="C804" s="84">
        <v>86177</v>
      </c>
      <c r="D804" s="84">
        <v>99700</v>
      </c>
      <c r="F804">
        <f t="shared" si="24"/>
        <v>2023</v>
      </c>
      <c r="G804" s="57">
        <f>_xlfn.XLOOKUP(F804,'Historical Metal Prices'!$L$4:$Z$4,'Historical Metal Prices'!$L$10:$Z$10)</f>
        <v>7.1872760267425173E-2</v>
      </c>
      <c r="H804" s="77">
        <f t="shared" si="25"/>
        <v>8688.6005947277481</v>
      </c>
    </row>
    <row r="805" spans="1:8" x14ac:dyDescent="0.2">
      <c r="A805" s="79">
        <v>45072</v>
      </c>
      <c r="B805" s="77">
        <v>8106</v>
      </c>
      <c r="C805" s="84">
        <v>86177</v>
      </c>
      <c r="D805" s="84">
        <v>97725</v>
      </c>
      <c r="F805">
        <f t="shared" si="24"/>
        <v>2023</v>
      </c>
      <c r="G805" s="57">
        <f>_xlfn.XLOOKUP(F805,'Historical Metal Prices'!$L$4:$Z$4,'Historical Metal Prices'!$L$10:$Z$10)</f>
        <v>7.1872760267425173E-2</v>
      </c>
      <c r="H805" s="77">
        <f t="shared" si="25"/>
        <v>8688.6005947277481</v>
      </c>
    </row>
    <row r="806" spans="1:8" x14ac:dyDescent="0.2">
      <c r="A806" s="79">
        <v>45071</v>
      </c>
      <c r="B806" s="77">
        <v>7914.75</v>
      </c>
      <c r="C806" s="84">
        <v>102511</v>
      </c>
      <c r="D806" s="84">
        <v>97725</v>
      </c>
      <c r="F806">
        <f t="shared" si="24"/>
        <v>2023</v>
      </c>
      <c r="G806" s="57">
        <f>_xlfn.XLOOKUP(F806,'Historical Metal Prices'!$L$4:$Z$4,'Historical Metal Prices'!$L$10:$Z$10)</f>
        <v>7.1872760267425173E-2</v>
      </c>
      <c r="H806" s="77">
        <f t="shared" si="25"/>
        <v>8483.6049293266042</v>
      </c>
    </row>
    <row r="807" spans="1:8" x14ac:dyDescent="0.2">
      <c r="A807" s="79">
        <v>45070</v>
      </c>
      <c r="B807" s="77">
        <v>7851.75</v>
      </c>
      <c r="C807" s="84">
        <v>102511</v>
      </c>
      <c r="D807" s="84">
        <v>96950</v>
      </c>
      <c r="F807">
        <f t="shared" si="24"/>
        <v>2023</v>
      </c>
      <c r="G807" s="57">
        <f>_xlfn.XLOOKUP(F807,'Historical Metal Prices'!$L$4:$Z$4,'Historical Metal Prices'!$L$10:$Z$10)</f>
        <v>7.1872760267425173E-2</v>
      </c>
      <c r="H807" s="77">
        <f t="shared" si="25"/>
        <v>8416.0769454297551</v>
      </c>
    </row>
    <row r="808" spans="1:8" x14ac:dyDescent="0.2">
      <c r="A808" s="79">
        <v>45069</v>
      </c>
      <c r="B808" s="77">
        <v>8035.74</v>
      </c>
      <c r="C808" s="84">
        <v>102511</v>
      </c>
      <c r="D808" s="84">
        <v>96675</v>
      </c>
      <c r="F808">
        <f t="shared" si="24"/>
        <v>2023</v>
      </c>
      <c r="G808" s="57">
        <f>_xlfn.XLOOKUP(F808,'Historical Metal Prices'!$L$4:$Z$4,'Historical Metal Prices'!$L$10:$Z$10)</f>
        <v>7.1872760267425173E-2</v>
      </c>
      <c r="H808" s="77">
        <f t="shared" si="25"/>
        <v>8613.2908145913589</v>
      </c>
    </row>
    <row r="809" spans="1:8" x14ac:dyDescent="0.2">
      <c r="A809" s="79">
        <v>45068</v>
      </c>
      <c r="B809" s="77">
        <v>8061.53</v>
      </c>
      <c r="C809" s="84">
        <v>102511</v>
      </c>
      <c r="D809" s="84">
        <v>92250</v>
      </c>
      <c r="F809">
        <f t="shared" si="24"/>
        <v>2023</v>
      </c>
      <c r="G809" s="57">
        <f>_xlfn.XLOOKUP(F809,'Historical Metal Prices'!$L$4:$Z$4,'Historical Metal Prices'!$L$10:$Z$10)</f>
        <v>7.1872760267425173E-2</v>
      </c>
      <c r="H809" s="77">
        <f t="shared" si="25"/>
        <v>8640.9344130786558</v>
      </c>
    </row>
    <row r="810" spans="1:8" x14ac:dyDescent="0.2">
      <c r="A810" s="79">
        <v>45065</v>
      </c>
      <c r="B810" s="77">
        <v>8201</v>
      </c>
      <c r="C810" s="84">
        <v>102511</v>
      </c>
      <c r="D810" s="84">
        <v>92250</v>
      </c>
      <c r="F810">
        <f t="shared" si="24"/>
        <v>2023</v>
      </c>
      <c r="G810" s="57">
        <f>_xlfn.XLOOKUP(F810,'Historical Metal Prices'!$L$4:$Z$4,'Historical Metal Prices'!$L$10:$Z$10)</f>
        <v>7.1872760267425173E-2</v>
      </c>
      <c r="H810" s="77">
        <f t="shared" si="25"/>
        <v>8790.4285069531543</v>
      </c>
    </row>
    <row r="811" spans="1:8" x14ac:dyDescent="0.2">
      <c r="A811" s="79">
        <v>45064</v>
      </c>
      <c r="B811" s="77">
        <v>8128.48</v>
      </c>
      <c r="C811" s="84">
        <v>118383</v>
      </c>
      <c r="D811" s="84">
        <v>91975</v>
      </c>
      <c r="F811">
        <f t="shared" si="24"/>
        <v>2023</v>
      </c>
      <c r="G811" s="57">
        <f>_xlfn.XLOOKUP(F811,'Historical Metal Prices'!$L$4:$Z$4,'Historical Metal Prices'!$L$10:$Z$10)</f>
        <v>7.1872760267425173E-2</v>
      </c>
      <c r="H811" s="77">
        <f t="shared" si="25"/>
        <v>8712.6962943785602</v>
      </c>
    </row>
    <row r="812" spans="1:8" x14ac:dyDescent="0.2">
      <c r="A812" s="79">
        <v>45063</v>
      </c>
      <c r="B812" s="77">
        <v>8262.75</v>
      </c>
      <c r="C812" s="84">
        <v>118383</v>
      </c>
      <c r="D812" s="84">
        <v>90525</v>
      </c>
      <c r="F812">
        <f t="shared" si="24"/>
        <v>2023</v>
      </c>
      <c r="G812" s="57">
        <f>_xlfn.XLOOKUP(F812,'Historical Metal Prices'!$L$4:$Z$4,'Historical Metal Prices'!$L$10:$Z$10)</f>
        <v>7.1872760267425173E-2</v>
      </c>
      <c r="H812" s="77">
        <f t="shared" si="25"/>
        <v>8856.6166498996681</v>
      </c>
    </row>
    <row r="813" spans="1:8" x14ac:dyDescent="0.2">
      <c r="A813" s="79">
        <v>45062</v>
      </c>
      <c r="B813" s="77">
        <v>8074.24</v>
      </c>
      <c r="C813" s="84">
        <v>118383</v>
      </c>
      <c r="D813" s="84">
        <v>86625</v>
      </c>
      <c r="F813">
        <f t="shared" si="24"/>
        <v>2023</v>
      </c>
      <c r="G813" s="57">
        <f>_xlfn.XLOOKUP(F813,'Historical Metal Prices'!$L$4:$Z$4,'Historical Metal Prices'!$L$10:$Z$10)</f>
        <v>7.1872760267425173E-2</v>
      </c>
      <c r="H813" s="77">
        <f t="shared" si="25"/>
        <v>8654.5579158616547</v>
      </c>
    </row>
    <row r="814" spans="1:8" x14ac:dyDescent="0.2">
      <c r="A814" s="79">
        <v>45061</v>
      </c>
      <c r="B814" s="77">
        <v>8218.25</v>
      </c>
      <c r="C814" s="84">
        <v>118383</v>
      </c>
      <c r="D814" s="84">
        <v>83825</v>
      </c>
      <c r="F814">
        <f t="shared" si="24"/>
        <v>2023</v>
      </c>
      <c r="G814" s="57">
        <f>_xlfn.XLOOKUP(F814,'Historical Metal Prices'!$L$4:$Z$4,'Historical Metal Prices'!$L$10:$Z$10)</f>
        <v>7.1872760267425173E-2</v>
      </c>
      <c r="H814" s="77">
        <f t="shared" si="25"/>
        <v>8808.9183120677662</v>
      </c>
    </row>
    <row r="815" spans="1:8" x14ac:dyDescent="0.2">
      <c r="A815" s="79">
        <v>45058</v>
      </c>
      <c r="B815" s="77">
        <v>8222.75</v>
      </c>
      <c r="C815" s="84">
        <v>118383</v>
      </c>
      <c r="D815" s="84">
        <v>76875</v>
      </c>
      <c r="F815">
        <f t="shared" si="24"/>
        <v>2023</v>
      </c>
      <c r="G815" s="57">
        <f>_xlfn.XLOOKUP(F815,'Historical Metal Prices'!$L$4:$Z$4,'Historical Metal Prices'!$L$10:$Z$10)</f>
        <v>7.1872760267425173E-2</v>
      </c>
      <c r="H815" s="77">
        <f t="shared" si="25"/>
        <v>8813.7417394889708</v>
      </c>
    </row>
    <row r="816" spans="1:8" x14ac:dyDescent="0.2">
      <c r="A816" s="79">
        <v>45057</v>
      </c>
      <c r="B816" s="77">
        <v>8133.2</v>
      </c>
      <c r="C816" s="84">
        <v>134919</v>
      </c>
      <c r="D816" s="84">
        <v>76625</v>
      </c>
      <c r="F816">
        <f t="shared" si="24"/>
        <v>2023</v>
      </c>
      <c r="G816" s="57">
        <f>_xlfn.XLOOKUP(F816,'Historical Metal Prices'!$L$4:$Z$4,'Historical Metal Prices'!$L$10:$Z$10)</f>
        <v>7.1872760267425173E-2</v>
      </c>
      <c r="H816" s="77">
        <f t="shared" si="25"/>
        <v>8717.7555338070215</v>
      </c>
    </row>
    <row r="817" spans="1:8" x14ac:dyDescent="0.2">
      <c r="A817" s="79">
        <v>45056</v>
      </c>
      <c r="B817" s="77">
        <v>8436.25</v>
      </c>
      <c r="C817" s="84">
        <v>134919</v>
      </c>
      <c r="D817" s="84">
        <v>75950</v>
      </c>
      <c r="F817">
        <f t="shared" si="24"/>
        <v>2023</v>
      </c>
      <c r="G817" s="57">
        <f>_xlfn.XLOOKUP(F817,'Historical Metal Prices'!$L$4:$Z$4,'Historical Metal Prices'!$L$10:$Z$10)</f>
        <v>7.1872760267425173E-2</v>
      </c>
      <c r="H817" s="77">
        <f t="shared" si="25"/>
        <v>9042.5865738060656</v>
      </c>
    </row>
    <row r="818" spans="1:8" x14ac:dyDescent="0.2">
      <c r="A818" s="79">
        <v>45055</v>
      </c>
      <c r="B818" s="77">
        <v>8562.25</v>
      </c>
      <c r="C818" s="84">
        <v>134919</v>
      </c>
      <c r="D818" s="84">
        <v>75375</v>
      </c>
      <c r="F818">
        <f t="shared" si="24"/>
        <v>2023</v>
      </c>
      <c r="G818" s="57">
        <f>_xlfn.XLOOKUP(F818,'Historical Metal Prices'!$L$4:$Z$4,'Historical Metal Prices'!$L$10:$Z$10)</f>
        <v>7.1872760267425173E-2</v>
      </c>
      <c r="H818" s="77">
        <f t="shared" si="25"/>
        <v>9177.6425415997619</v>
      </c>
    </row>
    <row r="819" spans="1:8" x14ac:dyDescent="0.2">
      <c r="A819" s="79">
        <v>45054</v>
      </c>
      <c r="B819" s="77">
        <v>8560.25</v>
      </c>
      <c r="C819" s="84">
        <v>134919</v>
      </c>
      <c r="D819" s="84">
        <v>71675</v>
      </c>
      <c r="F819">
        <f t="shared" si="24"/>
        <v>2023</v>
      </c>
      <c r="G819" s="57">
        <f>_xlfn.XLOOKUP(F819,'Historical Metal Prices'!$L$4:$Z$4,'Historical Metal Prices'!$L$10:$Z$10)</f>
        <v>7.1872760267425173E-2</v>
      </c>
      <c r="H819" s="77">
        <f t="shared" si="25"/>
        <v>9175.4987960792259</v>
      </c>
    </row>
    <row r="820" spans="1:8" x14ac:dyDescent="0.2">
      <c r="A820" s="79">
        <v>45051</v>
      </c>
      <c r="B820" s="77">
        <v>8560.25</v>
      </c>
      <c r="C820" s="84">
        <v>134919</v>
      </c>
      <c r="D820" s="84">
        <v>70425</v>
      </c>
      <c r="F820">
        <f t="shared" si="24"/>
        <v>2023</v>
      </c>
      <c r="G820" s="57">
        <f>_xlfn.XLOOKUP(F820,'Historical Metal Prices'!$L$4:$Z$4,'Historical Metal Prices'!$L$10:$Z$10)</f>
        <v>7.1872760267425173E-2</v>
      </c>
      <c r="H820" s="77">
        <f t="shared" si="25"/>
        <v>9175.4987960792259</v>
      </c>
    </row>
    <row r="821" spans="1:8" x14ac:dyDescent="0.2">
      <c r="A821" s="79">
        <v>45050</v>
      </c>
      <c r="B821" s="77">
        <v>8474.4</v>
      </c>
      <c r="C821" s="84">
        <v>137095</v>
      </c>
      <c r="D821" s="84">
        <v>70425</v>
      </c>
      <c r="F821">
        <f t="shared" si="24"/>
        <v>2023</v>
      </c>
      <c r="G821" s="57">
        <f>_xlfn.XLOOKUP(F821,'Historical Metal Prices'!$L$4:$Z$4,'Historical Metal Prices'!$L$10:$Z$10)</f>
        <v>7.1872760267425173E-2</v>
      </c>
      <c r="H821" s="77">
        <f t="shared" si="25"/>
        <v>9083.4785196102675</v>
      </c>
    </row>
    <row r="822" spans="1:8" x14ac:dyDescent="0.2">
      <c r="A822" s="79">
        <v>45049</v>
      </c>
      <c r="B822" s="77">
        <v>8442.75</v>
      </c>
      <c r="C822" s="84">
        <v>137095</v>
      </c>
      <c r="D822" s="84">
        <v>67775</v>
      </c>
      <c r="F822">
        <f t="shared" si="24"/>
        <v>2023</v>
      </c>
      <c r="G822" s="57">
        <f>_xlfn.XLOOKUP(F822,'Historical Metal Prices'!$L$4:$Z$4,'Historical Metal Prices'!$L$10:$Z$10)</f>
        <v>7.1872760267425173E-2</v>
      </c>
      <c r="H822" s="77">
        <f t="shared" si="25"/>
        <v>9049.5537467478043</v>
      </c>
    </row>
    <row r="823" spans="1:8" x14ac:dyDescent="0.2">
      <c r="A823" s="79">
        <v>45048</v>
      </c>
      <c r="B823" s="77">
        <v>8490</v>
      </c>
      <c r="C823" s="84">
        <v>137095</v>
      </c>
      <c r="D823" s="84">
        <v>67300</v>
      </c>
      <c r="F823">
        <f t="shared" si="24"/>
        <v>2023</v>
      </c>
      <c r="G823" s="57">
        <f>_xlfn.XLOOKUP(F823,'Historical Metal Prices'!$L$4:$Z$4,'Historical Metal Prices'!$L$10:$Z$10)</f>
        <v>7.1872760267425173E-2</v>
      </c>
      <c r="H823" s="77">
        <f t="shared" si="25"/>
        <v>9100.1997346704393</v>
      </c>
    </row>
    <row r="824" spans="1:8" x14ac:dyDescent="0.2">
      <c r="A824" s="79">
        <v>45047</v>
      </c>
      <c r="B824" s="77">
        <v>8577</v>
      </c>
      <c r="C824" s="84">
        <v>137095</v>
      </c>
      <c r="D824" s="84">
        <v>66350</v>
      </c>
      <c r="F824">
        <f t="shared" si="24"/>
        <v>2023</v>
      </c>
      <c r="G824" s="57">
        <f>_xlfn.XLOOKUP(F824,'Historical Metal Prices'!$L$4:$Z$4,'Historical Metal Prices'!$L$10:$Z$10)</f>
        <v>7.1872760267425173E-2</v>
      </c>
      <c r="H824" s="77">
        <f t="shared" si="25"/>
        <v>9193.4526648137053</v>
      </c>
    </row>
    <row r="825" spans="1:8" x14ac:dyDescent="0.2">
      <c r="A825" s="79">
        <v>45044</v>
      </c>
      <c r="B825" s="77">
        <v>8577</v>
      </c>
      <c r="C825" s="84">
        <v>137095</v>
      </c>
      <c r="D825" s="84">
        <v>64550</v>
      </c>
      <c r="F825">
        <f t="shared" si="24"/>
        <v>2023</v>
      </c>
      <c r="G825" s="57">
        <f>_xlfn.XLOOKUP(F825,'Historical Metal Prices'!$L$4:$Z$4,'Historical Metal Prices'!$L$10:$Z$10)</f>
        <v>7.1872760267425173E-2</v>
      </c>
      <c r="H825" s="77">
        <f t="shared" si="25"/>
        <v>9193.4526648137053</v>
      </c>
    </row>
    <row r="826" spans="1:8" x14ac:dyDescent="0.2">
      <c r="A826" s="79">
        <v>45043</v>
      </c>
      <c r="B826" s="77">
        <v>8569.5</v>
      </c>
      <c r="C826" s="84">
        <v>146016</v>
      </c>
      <c r="D826" s="84">
        <v>64550</v>
      </c>
      <c r="F826">
        <f t="shared" si="24"/>
        <v>2023</v>
      </c>
      <c r="G826" s="57">
        <f>_xlfn.XLOOKUP(F826,'Historical Metal Prices'!$L$4:$Z$4,'Historical Metal Prices'!$L$10:$Z$10)</f>
        <v>7.1872760267425173E-2</v>
      </c>
      <c r="H826" s="77">
        <f t="shared" si="25"/>
        <v>9185.4136191116995</v>
      </c>
    </row>
    <row r="827" spans="1:8" x14ac:dyDescent="0.2">
      <c r="A827" s="79">
        <v>45042</v>
      </c>
      <c r="B827" s="77">
        <v>8535.25</v>
      </c>
      <c r="C827" s="84">
        <v>146016</v>
      </c>
      <c r="D827" s="84">
        <v>62675</v>
      </c>
      <c r="F827">
        <f t="shared" si="24"/>
        <v>2023</v>
      </c>
      <c r="G827" s="57">
        <f>_xlfn.XLOOKUP(F827,'Historical Metal Prices'!$L$4:$Z$4,'Historical Metal Prices'!$L$10:$Z$10)</f>
        <v>7.1872760267425173E-2</v>
      </c>
      <c r="H827" s="77">
        <f t="shared" si="25"/>
        <v>9148.7019770725401</v>
      </c>
    </row>
    <row r="828" spans="1:8" x14ac:dyDescent="0.2">
      <c r="A828" s="79">
        <v>45041</v>
      </c>
      <c r="B828" s="77">
        <v>8506</v>
      </c>
      <c r="C828" s="84">
        <v>146016</v>
      </c>
      <c r="D828" s="84">
        <v>61825</v>
      </c>
      <c r="F828">
        <f t="shared" si="24"/>
        <v>2023</v>
      </c>
      <c r="G828" s="57">
        <f>_xlfn.XLOOKUP(F828,'Historical Metal Prices'!$L$4:$Z$4,'Historical Metal Prices'!$L$10:$Z$10)</f>
        <v>7.1872760267425173E-2</v>
      </c>
      <c r="H828" s="77">
        <f t="shared" si="25"/>
        <v>9117.3496988347179</v>
      </c>
    </row>
    <row r="829" spans="1:8" x14ac:dyDescent="0.2">
      <c r="A829" s="79">
        <v>45040</v>
      </c>
      <c r="B829" s="77">
        <v>8710</v>
      </c>
      <c r="C829" s="84">
        <v>146016</v>
      </c>
      <c r="D829" s="84">
        <v>60775</v>
      </c>
      <c r="F829">
        <f t="shared" si="24"/>
        <v>2023</v>
      </c>
      <c r="G829" s="57">
        <f>_xlfn.XLOOKUP(F829,'Historical Metal Prices'!$L$4:$Z$4,'Historical Metal Prices'!$L$10:$Z$10)</f>
        <v>7.1872760267425173E-2</v>
      </c>
      <c r="H829" s="77">
        <f t="shared" si="25"/>
        <v>9336.0117419292728</v>
      </c>
    </row>
    <row r="830" spans="1:8" x14ac:dyDescent="0.2">
      <c r="A830" s="79">
        <v>45037</v>
      </c>
      <c r="B830" s="77">
        <v>8778.5</v>
      </c>
      <c r="C830" s="84">
        <v>146016</v>
      </c>
      <c r="D830" s="84">
        <v>53875</v>
      </c>
      <c r="F830">
        <f t="shared" si="24"/>
        <v>2023</v>
      </c>
      <c r="G830" s="57">
        <f>_xlfn.XLOOKUP(F830,'Historical Metal Prices'!$L$4:$Z$4,'Historical Metal Prices'!$L$10:$Z$10)</f>
        <v>7.1872760267425173E-2</v>
      </c>
      <c r="H830" s="77">
        <f t="shared" si="25"/>
        <v>9409.4350260075917</v>
      </c>
    </row>
    <row r="831" spans="1:8" x14ac:dyDescent="0.2">
      <c r="A831" s="79">
        <v>45036</v>
      </c>
      <c r="B831" s="77">
        <v>8865.25</v>
      </c>
      <c r="C831" s="84">
        <v>149483</v>
      </c>
      <c r="D831" s="84">
        <v>51875</v>
      </c>
      <c r="F831">
        <f t="shared" si="24"/>
        <v>2023</v>
      </c>
      <c r="G831" s="57">
        <f>_xlfn.XLOOKUP(F831,'Historical Metal Prices'!$L$4:$Z$4,'Historical Metal Prices'!$L$10:$Z$10)</f>
        <v>7.1872760267425173E-2</v>
      </c>
      <c r="H831" s="77">
        <f t="shared" si="25"/>
        <v>9502.4199879607913</v>
      </c>
    </row>
    <row r="832" spans="1:8" x14ac:dyDescent="0.2">
      <c r="A832" s="79">
        <v>45035</v>
      </c>
      <c r="B832" s="77">
        <v>8947.75</v>
      </c>
      <c r="C832" s="84">
        <v>149483</v>
      </c>
      <c r="D832" s="84">
        <v>51850</v>
      </c>
      <c r="F832">
        <f t="shared" si="24"/>
        <v>2023</v>
      </c>
      <c r="G832" s="57">
        <f>_xlfn.XLOOKUP(F832,'Historical Metal Prices'!$L$4:$Z$4,'Historical Metal Prices'!$L$10:$Z$10)</f>
        <v>7.1872760267425173E-2</v>
      </c>
      <c r="H832" s="77">
        <f t="shared" si="25"/>
        <v>9590.8494906828528</v>
      </c>
    </row>
    <row r="833" spans="1:8" x14ac:dyDescent="0.2">
      <c r="A833" s="79">
        <v>45034</v>
      </c>
      <c r="B833" s="77">
        <v>9004.4</v>
      </c>
      <c r="C833" s="84">
        <v>149483</v>
      </c>
      <c r="D833" s="84">
        <v>51175</v>
      </c>
      <c r="F833">
        <f t="shared" si="24"/>
        <v>2023</v>
      </c>
      <c r="G833" s="57">
        <f>_xlfn.XLOOKUP(F833,'Historical Metal Prices'!$L$4:$Z$4,'Historical Metal Prices'!$L$10:$Z$10)</f>
        <v>7.1872760267425173E-2</v>
      </c>
      <c r="H833" s="77">
        <f t="shared" si="25"/>
        <v>9651.5710825520036</v>
      </c>
    </row>
    <row r="834" spans="1:8" x14ac:dyDescent="0.2">
      <c r="A834" s="79">
        <v>45033</v>
      </c>
      <c r="B834" s="77">
        <v>8962.9500000000007</v>
      </c>
      <c r="C834" s="84">
        <v>149483</v>
      </c>
      <c r="D834" s="84">
        <v>53050</v>
      </c>
      <c r="F834">
        <f t="shared" si="24"/>
        <v>2023</v>
      </c>
      <c r="G834" s="57">
        <f>_xlfn.XLOOKUP(F834,'Historical Metal Prices'!$L$4:$Z$4,'Historical Metal Prices'!$L$10:$Z$10)</f>
        <v>7.1872760267425173E-2</v>
      </c>
      <c r="H834" s="77">
        <f t="shared" si="25"/>
        <v>9607.1419566389195</v>
      </c>
    </row>
    <row r="835" spans="1:8" x14ac:dyDescent="0.2">
      <c r="A835" s="79">
        <v>45030</v>
      </c>
      <c r="B835" s="77">
        <v>9030.25</v>
      </c>
      <c r="C835" s="84">
        <v>149483</v>
      </c>
      <c r="D835" s="84">
        <v>51775</v>
      </c>
      <c r="F835">
        <f t="shared" si="24"/>
        <v>2023</v>
      </c>
      <c r="G835" s="57">
        <f>_xlfn.XLOOKUP(F835,'Historical Metal Prices'!$L$4:$Z$4,'Historical Metal Prices'!$L$10:$Z$10)</f>
        <v>7.1872760267425173E-2</v>
      </c>
      <c r="H835" s="77">
        <f t="shared" si="25"/>
        <v>9679.278993404916</v>
      </c>
    </row>
    <row r="836" spans="1:8" x14ac:dyDescent="0.2">
      <c r="A836" s="79">
        <v>45029</v>
      </c>
      <c r="B836" s="77">
        <v>9065.75</v>
      </c>
      <c r="C836" s="84">
        <v>155761</v>
      </c>
      <c r="D836" s="84">
        <v>51550</v>
      </c>
      <c r="F836">
        <f t="shared" si="24"/>
        <v>2023</v>
      </c>
      <c r="G836" s="57">
        <f>_xlfn.XLOOKUP(F836,'Historical Metal Prices'!$L$4:$Z$4,'Historical Metal Prices'!$L$10:$Z$10)</f>
        <v>7.1872760267425173E-2</v>
      </c>
      <c r="H836" s="77">
        <f t="shared" si="25"/>
        <v>9717.3304763944107</v>
      </c>
    </row>
    <row r="837" spans="1:8" x14ac:dyDescent="0.2">
      <c r="A837" s="79">
        <v>45028</v>
      </c>
      <c r="B837" s="77">
        <v>8916.7999999999993</v>
      </c>
      <c r="C837" s="84">
        <v>155761</v>
      </c>
      <c r="D837" s="84">
        <v>54425</v>
      </c>
      <c r="F837">
        <f t="shared" si="24"/>
        <v>2023</v>
      </c>
      <c r="G837" s="57">
        <f>_xlfn.XLOOKUP(F837,'Historical Metal Prices'!$L$4:$Z$4,'Historical Metal Prices'!$L$10:$Z$10)</f>
        <v>7.1872760267425173E-2</v>
      </c>
      <c r="H837" s="77">
        <f t="shared" si="25"/>
        <v>9557.6750287525756</v>
      </c>
    </row>
    <row r="838" spans="1:8" x14ac:dyDescent="0.2">
      <c r="A838" s="79">
        <v>45027</v>
      </c>
      <c r="B838" s="77">
        <v>8851.5</v>
      </c>
      <c r="C838" s="84">
        <v>155761</v>
      </c>
      <c r="D838" s="84">
        <v>56800</v>
      </c>
      <c r="F838">
        <f t="shared" si="24"/>
        <v>2023</v>
      </c>
      <c r="G838" s="57">
        <f>_xlfn.XLOOKUP(F838,'Historical Metal Prices'!$L$4:$Z$4,'Historical Metal Prices'!$L$10:$Z$10)</f>
        <v>7.1872760267425173E-2</v>
      </c>
      <c r="H838" s="77">
        <f t="shared" si="25"/>
        <v>9487.6817375071132</v>
      </c>
    </row>
    <row r="839" spans="1:8" x14ac:dyDescent="0.2">
      <c r="A839" s="79">
        <v>45026</v>
      </c>
      <c r="B839" s="77">
        <v>8806.75</v>
      </c>
      <c r="C839" s="84">
        <v>155761</v>
      </c>
      <c r="D839" s="84">
        <v>65425</v>
      </c>
      <c r="F839">
        <f t="shared" si="24"/>
        <v>2023</v>
      </c>
      <c r="G839" s="57">
        <f>_xlfn.XLOOKUP(F839,'Historical Metal Prices'!$L$4:$Z$4,'Historical Metal Prices'!$L$10:$Z$10)</f>
        <v>7.1872760267425173E-2</v>
      </c>
      <c r="H839" s="77">
        <f t="shared" si="25"/>
        <v>9439.7154314851468</v>
      </c>
    </row>
    <row r="840" spans="1:8" x14ac:dyDescent="0.2">
      <c r="A840" s="79">
        <v>45023</v>
      </c>
      <c r="B840" s="77">
        <v>8806.75</v>
      </c>
      <c r="C840" s="84">
        <v>155761</v>
      </c>
      <c r="D840" s="84">
        <v>65425</v>
      </c>
      <c r="F840">
        <f t="shared" si="24"/>
        <v>2023</v>
      </c>
      <c r="G840" s="57">
        <f>_xlfn.XLOOKUP(F840,'Historical Metal Prices'!$L$4:$Z$4,'Historical Metal Prices'!$L$10:$Z$10)</f>
        <v>7.1872760267425173E-2</v>
      </c>
      <c r="H840" s="77">
        <f t="shared" si="25"/>
        <v>9439.7154314851468</v>
      </c>
    </row>
    <row r="841" spans="1:8" x14ac:dyDescent="0.2">
      <c r="A841" s="79">
        <v>45022</v>
      </c>
      <c r="B841" s="77">
        <v>8806.75</v>
      </c>
      <c r="C841" s="84">
        <v>156576</v>
      </c>
      <c r="D841" s="84">
        <v>65425</v>
      </c>
      <c r="F841">
        <f t="shared" si="24"/>
        <v>2023</v>
      </c>
      <c r="G841" s="57">
        <f>_xlfn.XLOOKUP(F841,'Historical Metal Prices'!$L$4:$Z$4,'Historical Metal Prices'!$L$10:$Z$10)</f>
        <v>7.1872760267425173E-2</v>
      </c>
      <c r="H841" s="77">
        <f t="shared" si="25"/>
        <v>9439.7154314851468</v>
      </c>
    </row>
    <row r="842" spans="1:8" x14ac:dyDescent="0.2">
      <c r="A842" s="79">
        <v>45021</v>
      </c>
      <c r="B842" s="77">
        <v>8784.75</v>
      </c>
      <c r="C842" s="84">
        <v>156576</v>
      </c>
      <c r="D842" s="84">
        <v>65425</v>
      </c>
      <c r="F842">
        <f t="shared" si="24"/>
        <v>2023</v>
      </c>
      <c r="G842" s="57">
        <f>_xlfn.XLOOKUP(F842,'Historical Metal Prices'!$L$4:$Z$4,'Historical Metal Prices'!$L$10:$Z$10)</f>
        <v>7.1872760267425173E-2</v>
      </c>
      <c r="H842" s="77">
        <f t="shared" si="25"/>
        <v>9416.134230759264</v>
      </c>
    </row>
    <row r="843" spans="1:8" x14ac:dyDescent="0.2">
      <c r="A843" s="79">
        <v>45020</v>
      </c>
      <c r="B843" s="77">
        <v>8740.25</v>
      </c>
      <c r="C843" s="84">
        <v>156576</v>
      </c>
      <c r="D843" s="84">
        <v>65250</v>
      </c>
      <c r="F843">
        <f t="shared" ref="F843:F906" si="26">YEAR(A843)</f>
        <v>2023</v>
      </c>
      <c r="G843" s="57">
        <f>_xlfn.XLOOKUP(F843,'Historical Metal Prices'!$L$4:$Z$4,'Historical Metal Prices'!$L$10:$Z$10)</f>
        <v>7.1872760267425173E-2</v>
      </c>
      <c r="H843" s="77">
        <f t="shared" ref="H843:H906" si="27">IFERROR(B843*(1+G843),H844)</f>
        <v>9368.4358929273621</v>
      </c>
    </row>
    <row r="844" spans="1:8" x14ac:dyDescent="0.2">
      <c r="A844" s="79">
        <v>45019</v>
      </c>
      <c r="B844" s="77">
        <v>8917</v>
      </c>
      <c r="C844" s="84">
        <v>156576</v>
      </c>
      <c r="D844" s="84">
        <v>66100</v>
      </c>
      <c r="F844">
        <f t="shared" si="26"/>
        <v>2023</v>
      </c>
      <c r="G844" s="57">
        <f>_xlfn.XLOOKUP(F844,'Historical Metal Prices'!$L$4:$Z$4,'Historical Metal Prices'!$L$10:$Z$10)</f>
        <v>7.1872760267425173E-2</v>
      </c>
      <c r="H844" s="77">
        <f t="shared" si="27"/>
        <v>9557.8894033046308</v>
      </c>
    </row>
    <row r="845" spans="1:8" x14ac:dyDescent="0.2">
      <c r="A845" s="79">
        <v>45016</v>
      </c>
      <c r="B845" s="77">
        <v>9003.5</v>
      </c>
      <c r="C845" s="84">
        <v>156576</v>
      </c>
      <c r="D845" s="84">
        <v>63850</v>
      </c>
      <c r="F845">
        <f t="shared" si="26"/>
        <v>2023</v>
      </c>
      <c r="G845" s="57">
        <f>_xlfn.XLOOKUP(F845,'Historical Metal Prices'!$L$4:$Z$4,'Historical Metal Prices'!$L$10:$Z$10)</f>
        <v>7.1872760267425173E-2</v>
      </c>
      <c r="H845" s="77">
        <f t="shared" si="27"/>
        <v>9650.6063970677624</v>
      </c>
    </row>
    <row r="846" spans="1:8" x14ac:dyDescent="0.2">
      <c r="A846" s="79">
        <v>45015</v>
      </c>
      <c r="B846" s="77">
        <v>9003.25</v>
      </c>
      <c r="C846" s="84">
        <v>161152</v>
      </c>
      <c r="D846" s="84">
        <v>64725</v>
      </c>
      <c r="F846">
        <f t="shared" si="26"/>
        <v>2023</v>
      </c>
      <c r="G846" s="57">
        <f>_xlfn.XLOOKUP(F846,'Historical Metal Prices'!$L$4:$Z$4,'Historical Metal Prices'!$L$10:$Z$10)</f>
        <v>7.1872760267425173E-2</v>
      </c>
      <c r="H846" s="77">
        <f t="shared" si="27"/>
        <v>9650.3384288776961</v>
      </c>
    </row>
    <row r="847" spans="1:8" x14ac:dyDescent="0.2">
      <c r="A847" s="79">
        <v>45014</v>
      </c>
      <c r="B847" s="77">
        <v>9008.75</v>
      </c>
      <c r="C847" s="84">
        <v>161152</v>
      </c>
      <c r="D847" s="84">
        <v>69525</v>
      </c>
      <c r="F847">
        <f t="shared" si="26"/>
        <v>2023</v>
      </c>
      <c r="G847" s="57">
        <f>_xlfn.XLOOKUP(F847,'Historical Metal Prices'!$L$4:$Z$4,'Historical Metal Prices'!$L$10:$Z$10)</f>
        <v>7.1872760267425173E-2</v>
      </c>
      <c r="H847" s="77">
        <f t="shared" si="27"/>
        <v>9656.2337290591659</v>
      </c>
    </row>
    <row r="848" spans="1:8" x14ac:dyDescent="0.2">
      <c r="A848" s="79">
        <v>45013</v>
      </c>
      <c r="B848" s="77">
        <v>8968.25</v>
      </c>
      <c r="C848" s="84">
        <v>161152</v>
      </c>
      <c r="D848" s="84">
        <v>68075</v>
      </c>
      <c r="F848">
        <f t="shared" si="26"/>
        <v>2023</v>
      </c>
      <c r="G848" s="57">
        <f>_xlfn.XLOOKUP(F848,'Historical Metal Prices'!$L$4:$Z$4,'Historical Metal Prices'!$L$10:$Z$10)</f>
        <v>7.1872760267425173E-2</v>
      </c>
      <c r="H848" s="77">
        <f t="shared" si="27"/>
        <v>9612.8228822683359</v>
      </c>
    </row>
    <row r="849" spans="1:8" x14ac:dyDescent="0.2">
      <c r="A849" s="79">
        <v>45012</v>
      </c>
      <c r="B849" s="77">
        <v>8951.25</v>
      </c>
      <c r="C849" s="84">
        <v>161152</v>
      </c>
      <c r="D849" s="84">
        <v>68400</v>
      </c>
      <c r="F849">
        <f t="shared" si="26"/>
        <v>2023</v>
      </c>
      <c r="G849" s="57">
        <f>_xlfn.XLOOKUP(F849,'Historical Metal Prices'!$L$4:$Z$4,'Historical Metal Prices'!$L$10:$Z$10)</f>
        <v>7.1872760267425173E-2</v>
      </c>
      <c r="H849" s="77">
        <f t="shared" si="27"/>
        <v>9594.6010453437902</v>
      </c>
    </row>
    <row r="850" spans="1:8" x14ac:dyDescent="0.2">
      <c r="A850" s="79">
        <v>45009</v>
      </c>
      <c r="B850" s="77">
        <v>8911.75</v>
      </c>
      <c r="C850" s="84">
        <v>161152</v>
      </c>
      <c r="D850" s="84">
        <v>70600</v>
      </c>
      <c r="F850">
        <f t="shared" si="26"/>
        <v>2023</v>
      </c>
      <c r="G850" s="57">
        <f>_xlfn.XLOOKUP(F850,'Historical Metal Prices'!$L$4:$Z$4,'Historical Metal Prices'!$L$10:$Z$10)</f>
        <v>7.1872760267425173E-2</v>
      </c>
      <c r="H850" s="77">
        <f t="shared" si="27"/>
        <v>9552.2620713132255</v>
      </c>
    </row>
    <row r="851" spans="1:8" x14ac:dyDescent="0.2">
      <c r="A851" s="79">
        <v>45008</v>
      </c>
      <c r="B851" s="77">
        <v>9033</v>
      </c>
      <c r="C851" s="84">
        <v>182341</v>
      </c>
      <c r="D851" s="84">
        <v>72675</v>
      </c>
      <c r="F851">
        <f t="shared" si="26"/>
        <v>2023</v>
      </c>
      <c r="G851" s="57">
        <f>_xlfn.XLOOKUP(F851,'Historical Metal Prices'!$L$4:$Z$4,'Historical Metal Prices'!$L$10:$Z$10)</f>
        <v>7.1872760267425173E-2</v>
      </c>
      <c r="H851" s="77">
        <f t="shared" si="27"/>
        <v>9682.2266434956509</v>
      </c>
    </row>
    <row r="852" spans="1:8" x14ac:dyDescent="0.2">
      <c r="A852" s="79">
        <v>45007</v>
      </c>
      <c r="B852" s="77">
        <v>8900.5</v>
      </c>
      <c r="C852" s="84">
        <v>182341</v>
      </c>
      <c r="D852" s="84">
        <v>73475</v>
      </c>
      <c r="F852">
        <f t="shared" si="26"/>
        <v>2023</v>
      </c>
      <c r="G852" s="57">
        <f>_xlfn.XLOOKUP(F852,'Historical Metal Prices'!$L$4:$Z$4,'Historical Metal Prices'!$L$10:$Z$10)</f>
        <v>7.1872760267425173E-2</v>
      </c>
      <c r="H852" s="77">
        <f t="shared" si="27"/>
        <v>9540.2035027602178</v>
      </c>
    </row>
    <row r="853" spans="1:8" x14ac:dyDescent="0.2">
      <c r="A853" s="79">
        <v>45006</v>
      </c>
      <c r="B853" s="77">
        <v>8761</v>
      </c>
      <c r="C853" s="84">
        <v>182341</v>
      </c>
      <c r="D853" s="84">
        <v>74600</v>
      </c>
      <c r="F853">
        <f t="shared" si="26"/>
        <v>2023</v>
      </c>
      <c r="G853" s="57">
        <f>_xlfn.XLOOKUP(F853,'Historical Metal Prices'!$L$4:$Z$4,'Historical Metal Prices'!$L$10:$Z$10)</f>
        <v>7.1872760267425173E-2</v>
      </c>
      <c r="H853" s="77">
        <f t="shared" si="27"/>
        <v>9390.6772527029116</v>
      </c>
    </row>
    <row r="854" spans="1:8" x14ac:dyDescent="0.2">
      <c r="A854" s="79">
        <v>45005</v>
      </c>
      <c r="B854" s="77">
        <v>8701.25</v>
      </c>
      <c r="C854" s="84">
        <v>182341</v>
      </c>
      <c r="D854" s="84">
        <v>76400</v>
      </c>
      <c r="F854">
        <f t="shared" si="26"/>
        <v>2023</v>
      </c>
      <c r="G854" s="57">
        <f>_xlfn.XLOOKUP(F854,'Historical Metal Prices'!$L$4:$Z$4,'Historical Metal Prices'!$L$10:$Z$10)</f>
        <v>7.1872760267425173E-2</v>
      </c>
      <c r="H854" s="77">
        <f t="shared" si="27"/>
        <v>9326.6328552769337</v>
      </c>
    </row>
    <row r="855" spans="1:8" x14ac:dyDescent="0.2">
      <c r="A855" s="79">
        <v>45002</v>
      </c>
      <c r="B855" s="77">
        <v>8573.25</v>
      </c>
      <c r="C855" s="84">
        <v>182341</v>
      </c>
      <c r="D855" s="84">
        <v>76925</v>
      </c>
      <c r="F855">
        <f t="shared" si="26"/>
        <v>2023</v>
      </c>
      <c r="G855" s="57">
        <f>_xlfn.XLOOKUP(F855,'Historical Metal Prices'!$L$4:$Z$4,'Historical Metal Prices'!$L$10:$Z$10)</f>
        <v>7.1872760267425173E-2</v>
      </c>
      <c r="H855" s="77">
        <f t="shared" si="27"/>
        <v>9189.4331419627033</v>
      </c>
    </row>
    <row r="856" spans="1:8" x14ac:dyDescent="0.2">
      <c r="A856" s="79">
        <v>45001</v>
      </c>
      <c r="B856" s="77">
        <v>8508.75</v>
      </c>
      <c r="C856" s="84">
        <v>214972</v>
      </c>
      <c r="D856" s="84">
        <v>74700</v>
      </c>
      <c r="F856">
        <f t="shared" si="26"/>
        <v>2023</v>
      </c>
      <c r="G856" s="57">
        <f>_xlfn.XLOOKUP(F856,'Historical Metal Prices'!$L$4:$Z$4,'Historical Metal Prices'!$L$10:$Z$10)</f>
        <v>7.1872760267425173E-2</v>
      </c>
      <c r="H856" s="77">
        <f t="shared" si="27"/>
        <v>9120.2973489254546</v>
      </c>
    </row>
    <row r="857" spans="1:8" x14ac:dyDescent="0.2">
      <c r="A857" s="79">
        <v>45000</v>
      </c>
      <c r="B857" s="77">
        <v>8480.75</v>
      </c>
      <c r="C857" s="84">
        <v>214972</v>
      </c>
      <c r="D857" s="84">
        <v>74975</v>
      </c>
      <c r="F857">
        <f t="shared" si="26"/>
        <v>2023</v>
      </c>
      <c r="G857" s="57">
        <f>_xlfn.XLOOKUP(F857,'Historical Metal Prices'!$L$4:$Z$4,'Historical Metal Prices'!$L$10:$Z$10)</f>
        <v>7.1872760267425173E-2</v>
      </c>
      <c r="H857" s="77">
        <f t="shared" si="27"/>
        <v>9090.2849116379657</v>
      </c>
    </row>
    <row r="858" spans="1:8" x14ac:dyDescent="0.2">
      <c r="A858" s="79">
        <v>44999</v>
      </c>
      <c r="B858" s="77">
        <v>8809</v>
      </c>
      <c r="C858" s="84">
        <v>214972</v>
      </c>
      <c r="D858" s="84">
        <v>73400</v>
      </c>
      <c r="F858">
        <f t="shared" si="26"/>
        <v>2023</v>
      </c>
      <c r="G858" s="57">
        <f>_xlfn.XLOOKUP(F858,'Historical Metal Prices'!$L$4:$Z$4,'Historical Metal Prices'!$L$10:$Z$10)</f>
        <v>7.1872760267425173E-2</v>
      </c>
      <c r="H858" s="77">
        <f t="shared" si="27"/>
        <v>9442.1271451957491</v>
      </c>
    </row>
    <row r="859" spans="1:8" x14ac:dyDescent="0.2">
      <c r="A859" s="79">
        <v>44998</v>
      </c>
      <c r="B859" s="77">
        <v>8918.25</v>
      </c>
      <c r="C859" s="84">
        <v>214972</v>
      </c>
      <c r="D859" s="84">
        <v>70175</v>
      </c>
      <c r="F859">
        <f t="shared" si="26"/>
        <v>2023</v>
      </c>
      <c r="G859" s="57">
        <f>_xlfn.XLOOKUP(F859,'Historical Metal Prices'!$L$4:$Z$4,'Historical Metal Prices'!$L$10:$Z$10)</f>
        <v>7.1872760267425173E-2</v>
      </c>
      <c r="H859" s="77">
        <f t="shared" si="27"/>
        <v>9559.2292442549642</v>
      </c>
    </row>
    <row r="860" spans="1:8" x14ac:dyDescent="0.2">
      <c r="A860" s="79">
        <v>44995</v>
      </c>
      <c r="B860" s="77">
        <v>8847</v>
      </c>
      <c r="C860" s="84">
        <v>214972</v>
      </c>
      <c r="D860" s="84">
        <v>71300</v>
      </c>
      <c r="F860">
        <f t="shared" si="26"/>
        <v>2023</v>
      </c>
      <c r="G860" s="57">
        <f>_xlfn.XLOOKUP(F860,'Historical Metal Prices'!$L$4:$Z$4,'Historical Metal Prices'!$L$10:$Z$10)</f>
        <v>7.1872760267425173E-2</v>
      </c>
      <c r="H860" s="77">
        <f t="shared" si="27"/>
        <v>9482.8583100859105</v>
      </c>
    </row>
    <row r="861" spans="1:8" x14ac:dyDescent="0.2">
      <c r="A861" s="79">
        <v>44994</v>
      </c>
      <c r="B861" s="77">
        <v>8832.2999999999993</v>
      </c>
      <c r="C861" s="84">
        <v>240980</v>
      </c>
      <c r="D861" s="84">
        <v>71725</v>
      </c>
      <c r="F861">
        <f t="shared" si="26"/>
        <v>2023</v>
      </c>
      <c r="G861" s="57">
        <f>_xlfn.XLOOKUP(F861,'Historical Metal Prices'!$L$4:$Z$4,'Historical Metal Prices'!$L$10:$Z$10)</f>
        <v>7.1872760267425173E-2</v>
      </c>
      <c r="H861" s="77">
        <f t="shared" si="27"/>
        <v>9467.1017805099782</v>
      </c>
    </row>
    <row r="862" spans="1:8" x14ac:dyDescent="0.2">
      <c r="A862" s="79">
        <v>44993</v>
      </c>
      <c r="B862" s="77">
        <v>8886</v>
      </c>
      <c r="C862" s="84">
        <v>240980</v>
      </c>
      <c r="D862" s="84">
        <v>72375</v>
      </c>
      <c r="F862">
        <f t="shared" si="26"/>
        <v>2023</v>
      </c>
      <c r="G862" s="57">
        <f>_xlfn.XLOOKUP(F862,'Historical Metal Prices'!$L$4:$Z$4,'Historical Metal Prices'!$L$10:$Z$10)</f>
        <v>7.1872760267425173E-2</v>
      </c>
      <c r="H862" s="77">
        <f t="shared" si="27"/>
        <v>9524.6613477363408</v>
      </c>
    </row>
    <row r="863" spans="1:8" x14ac:dyDescent="0.2">
      <c r="A863" s="79">
        <v>44992</v>
      </c>
      <c r="B863" s="77">
        <v>8737.5</v>
      </c>
      <c r="C863" s="84">
        <v>240980</v>
      </c>
      <c r="D863" s="84">
        <v>73350</v>
      </c>
      <c r="F863">
        <f t="shared" si="26"/>
        <v>2023</v>
      </c>
      <c r="G863" s="57">
        <f>_xlfn.XLOOKUP(F863,'Historical Metal Prices'!$L$4:$Z$4,'Historical Metal Prices'!$L$10:$Z$10)</f>
        <v>7.1872760267425173E-2</v>
      </c>
      <c r="H863" s="77">
        <f t="shared" si="27"/>
        <v>9365.4882428366273</v>
      </c>
    </row>
    <row r="864" spans="1:8" x14ac:dyDescent="0.2">
      <c r="A864" s="79">
        <v>44991</v>
      </c>
      <c r="B864" s="77">
        <v>8893.25</v>
      </c>
      <c r="C864" s="84">
        <v>240980</v>
      </c>
      <c r="D864" s="84">
        <v>74375</v>
      </c>
      <c r="F864">
        <f t="shared" si="26"/>
        <v>2023</v>
      </c>
      <c r="G864" s="57">
        <f>_xlfn.XLOOKUP(F864,'Historical Metal Prices'!$L$4:$Z$4,'Historical Metal Prices'!$L$10:$Z$10)</f>
        <v>7.1872760267425173E-2</v>
      </c>
      <c r="H864" s="77">
        <f t="shared" si="27"/>
        <v>9532.4324252482784</v>
      </c>
    </row>
    <row r="865" spans="1:8" x14ac:dyDescent="0.2">
      <c r="A865" s="79">
        <v>44988</v>
      </c>
      <c r="B865" s="77">
        <v>8954.5</v>
      </c>
      <c r="C865" s="84">
        <v>240980</v>
      </c>
      <c r="D865" s="84">
        <v>72400</v>
      </c>
      <c r="F865">
        <f t="shared" si="26"/>
        <v>2023</v>
      </c>
      <c r="G865" s="57">
        <f>_xlfn.XLOOKUP(F865,'Historical Metal Prices'!$L$4:$Z$4,'Historical Metal Prices'!$L$10:$Z$10)</f>
        <v>7.1872760267425173E-2</v>
      </c>
      <c r="H865" s="77">
        <f t="shared" si="27"/>
        <v>9598.0846318146596</v>
      </c>
    </row>
    <row r="866" spans="1:8" x14ac:dyDescent="0.2">
      <c r="A866" s="79">
        <v>44987</v>
      </c>
      <c r="B866" s="77">
        <v>8928.1</v>
      </c>
      <c r="C866" s="84">
        <v>252455</v>
      </c>
      <c r="D866" s="84">
        <v>70550</v>
      </c>
      <c r="F866">
        <f t="shared" si="26"/>
        <v>2023</v>
      </c>
      <c r="G866" s="57">
        <f>_xlfn.XLOOKUP(F866,'Historical Metal Prices'!$L$4:$Z$4,'Historical Metal Prices'!$L$10:$Z$10)</f>
        <v>7.1872760267425173E-2</v>
      </c>
      <c r="H866" s="77">
        <f t="shared" si="27"/>
        <v>9569.7871909435999</v>
      </c>
    </row>
    <row r="867" spans="1:8" x14ac:dyDescent="0.2">
      <c r="A867" s="79">
        <v>44986</v>
      </c>
      <c r="B867" s="77">
        <v>9084</v>
      </c>
      <c r="C867" s="84">
        <v>252455</v>
      </c>
      <c r="D867" s="84">
        <v>64225</v>
      </c>
      <c r="F867">
        <f t="shared" si="26"/>
        <v>2023</v>
      </c>
      <c r="G867" s="57">
        <f>_xlfn.XLOOKUP(F867,'Historical Metal Prices'!$L$4:$Z$4,'Historical Metal Prices'!$L$10:$Z$10)</f>
        <v>7.1872760267425173E-2</v>
      </c>
      <c r="H867" s="77">
        <f t="shared" si="27"/>
        <v>9736.8921542692897</v>
      </c>
    </row>
    <row r="868" spans="1:8" x14ac:dyDescent="0.2">
      <c r="A868" s="79">
        <v>44985</v>
      </c>
      <c r="B868" s="77">
        <v>8951</v>
      </c>
      <c r="C868" s="84">
        <v>252455</v>
      </c>
      <c r="D868" s="84">
        <v>63200</v>
      </c>
      <c r="F868">
        <f t="shared" si="26"/>
        <v>2023</v>
      </c>
      <c r="G868" s="57">
        <f>_xlfn.XLOOKUP(F868,'Historical Metal Prices'!$L$4:$Z$4,'Historical Metal Prices'!$L$10:$Z$10)</f>
        <v>7.1872760267425173E-2</v>
      </c>
      <c r="H868" s="77">
        <f t="shared" si="27"/>
        <v>9594.3330771537221</v>
      </c>
    </row>
    <row r="869" spans="1:8" x14ac:dyDescent="0.2">
      <c r="A869" s="79">
        <v>44984</v>
      </c>
      <c r="B869" s="77">
        <v>8783</v>
      </c>
      <c r="C869" s="84">
        <v>252455</v>
      </c>
      <c r="D869" s="84">
        <v>64100</v>
      </c>
      <c r="F869">
        <f t="shared" si="26"/>
        <v>2023</v>
      </c>
      <c r="G869" s="57">
        <f>_xlfn.XLOOKUP(F869,'Historical Metal Prices'!$L$4:$Z$4,'Historical Metal Prices'!$L$10:$Z$10)</f>
        <v>7.1872760267425173E-2</v>
      </c>
      <c r="H869" s="77">
        <f t="shared" si="27"/>
        <v>9414.2584534287962</v>
      </c>
    </row>
    <row r="870" spans="1:8" x14ac:dyDescent="0.2">
      <c r="A870" s="79">
        <v>44981</v>
      </c>
      <c r="B870" s="77">
        <v>8689</v>
      </c>
      <c r="C870" s="84">
        <v>252455</v>
      </c>
      <c r="D870" s="84">
        <v>64275</v>
      </c>
      <c r="F870">
        <f t="shared" si="26"/>
        <v>2023</v>
      </c>
      <c r="G870" s="57">
        <f>_xlfn.XLOOKUP(F870,'Historical Metal Prices'!$L$4:$Z$4,'Historical Metal Prices'!$L$10:$Z$10)</f>
        <v>7.1872760267425173E-2</v>
      </c>
      <c r="H870" s="77">
        <f t="shared" si="27"/>
        <v>9313.5024139636571</v>
      </c>
    </row>
    <row r="871" spans="1:8" x14ac:dyDescent="0.2">
      <c r="A871" s="79">
        <v>44980</v>
      </c>
      <c r="B871" s="77">
        <v>8884.99</v>
      </c>
      <c r="C871" s="84">
        <v>249598</v>
      </c>
      <c r="D871" s="84">
        <v>63775</v>
      </c>
      <c r="F871">
        <f t="shared" si="26"/>
        <v>2023</v>
      </c>
      <c r="G871" s="57">
        <f>_xlfn.XLOOKUP(F871,'Historical Metal Prices'!$L$4:$Z$4,'Historical Metal Prices'!$L$10:$Z$10)</f>
        <v>7.1872760267425173E-2</v>
      </c>
      <c r="H871" s="77">
        <f t="shared" si="27"/>
        <v>9523.5787562484693</v>
      </c>
    </row>
    <row r="872" spans="1:8" x14ac:dyDescent="0.2">
      <c r="A872" s="79">
        <v>44979</v>
      </c>
      <c r="B872" s="77">
        <v>9103</v>
      </c>
      <c r="C872" s="84">
        <v>249598</v>
      </c>
      <c r="D872" s="84">
        <v>65000</v>
      </c>
      <c r="F872">
        <f t="shared" si="26"/>
        <v>2023</v>
      </c>
      <c r="G872" s="57">
        <f>_xlfn.XLOOKUP(F872,'Historical Metal Prices'!$L$4:$Z$4,'Historical Metal Prices'!$L$10:$Z$10)</f>
        <v>7.1872760267425173E-2</v>
      </c>
      <c r="H872" s="77">
        <f t="shared" si="27"/>
        <v>9757.2577367143713</v>
      </c>
    </row>
    <row r="873" spans="1:8" x14ac:dyDescent="0.2">
      <c r="A873" s="79">
        <v>44978</v>
      </c>
      <c r="B873" s="77">
        <v>9183.5</v>
      </c>
      <c r="C873" s="84">
        <v>249598</v>
      </c>
      <c r="D873" s="84">
        <v>65425</v>
      </c>
      <c r="F873">
        <f t="shared" si="26"/>
        <v>2023</v>
      </c>
      <c r="G873" s="57">
        <f>_xlfn.XLOOKUP(F873,'Historical Metal Prices'!$L$4:$Z$4,'Historical Metal Prices'!$L$10:$Z$10)</f>
        <v>7.1872760267425173E-2</v>
      </c>
      <c r="H873" s="77">
        <f t="shared" si="27"/>
        <v>9843.5434939158986</v>
      </c>
    </row>
    <row r="874" spans="1:8" x14ac:dyDescent="0.2">
      <c r="A874" s="79">
        <v>44977</v>
      </c>
      <c r="B874" s="77">
        <v>9115.5</v>
      </c>
      <c r="C874" s="84">
        <v>249598</v>
      </c>
      <c r="D874" s="84">
        <v>65225</v>
      </c>
      <c r="F874">
        <f t="shared" si="26"/>
        <v>2023</v>
      </c>
      <c r="G874" s="57">
        <f>_xlfn.XLOOKUP(F874,'Historical Metal Prices'!$L$4:$Z$4,'Historical Metal Prices'!$L$10:$Z$10)</f>
        <v>7.1872760267425173E-2</v>
      </c>
      <c r="H874" s="77">
        <f t="shared" si="27"/>
        <v>9770.6561462177142</v>
      </c>
    </row>
    <row r="875" spans="1:8" x14ac:dyDescent="0.2">
      <c r="A875" s="79">
        <v>44974</v>
      </c>
      <c r="B875" s="77">
        <v>8950.25</v>
      </c>
      <c r="C875" s="84">
        <v>249598</v>
      </c>
      <c r="D875" s="84">
        <v>65500</v>
      </c>
      <c r="F875">
        <f t="shared" si="26"/>
        <v>2023</v>
      </c>
      <c r="G875" s="57">
        <f>_xlfn.XLOOKUP(F875,'Historical Metal Prices'!$L$4:$Z$4,'Historical Metal Prices'!$L$10:$Z$10)</f>
        <v>7.1872760267425173E-2</v>
      </c>
      <c r="H875" s="77">
        <f t="shared" si="27"/>
        <v>9593.5291725835214</v>
      </c>
    </row>
    <row r="876" spans="1:8" x14ac:dyDescent="0.2">
      <c r="A876" s="79">
        <v>44973</v>
      </c>
      <c r="B876" s="77">
        <v>8991.5</v>
      </c>
      <c r="C876" s="84">
        <v>242009</v>
      </c>
      <c r="D876" s="84">
        <v>64825</v>
      </c>
      <c r="F876">
        <f t="shared" si="26"/>
        <v>2023</v>
      </c>
      <c r="G876" s="57">
        <f>_xlfn.XLOOKUP(F876,'Historical Metal Prices'!$L$4:$Z$4,'Historical Metal Prices'!$L$10:$Z$10)</f>
        <v>7.1872760267425173E-2</v>
      </c>
      <c r="H876" s="77">
        <f t="shared" si="27"/>
        <v>9637.7439239445539</v>
      </c>
    </row>
    <row r="877" spans="1:8" x14ac:dyDescent="0.2">
      <c r="A877" s="79">
        <v>44972</v>
      </c>
      <c r="B877" s="77">
        <v>8826.75</v>
      </c>
      <c r="C877" s="84">
        <v>242009</v>
      </c>
      <c r="D877" s="84">
        <v>64975</v>
      </c>
      <c r="F877">
        <f t="shared" si="26"/>
        <v>2023</v>
      </c>
      <c r="G877" s="57">
        <f>_xlfn.XLOOKUP(F877,'Historical Metal Prices'!$L$4:$Z$4,'Historical Metal Prices'!$L$10:$Z$10)</f>
        <v>7.1872760267425173E-2</v>
      </c>
      <c r="H877" s="77">
        <f t="shared" si="27"/>
        <v>9461.1528866904955</v>
      </c>
    </row>
    <row r="878" spans="1:8" x14ac:dyDescent="0.2">
      <c r="A878" s="79">
        <v>44971</v>
      </c>
      <c r="B878" s="77">
        <v>8921</v>
      </c>
      <c r="C878" s="84">
        <v>242009</v>
      </c>
      <c r="D878" s="84">
        <v>65975</v>
      </c>
      <c r="F878">
        <f t="shared" si="26"/>
        <v>2023</v>
      </c>
      <c r="G878" s="57">
        <f>_xlfn.XLOOKUP(F878,'Historical Metal Prices'!$L$4:$Z$4,'Historical Metal Prices'!$L$10:$Z$10)</f>
        <v>7.1872760267425173E-2</v>
      </c>
      <c r="H878" s="77">
        <f t="shared" si="27"/>
        <v>9562.1768943456991</v>
      </c>
    </row>
    <row r="879" spans="1:8" x14ac:dyDescent="0.2">
      <c r="A879" s="79">
        <v>44970</v>
      </c>
      <c r="B879" s="77">
        <v>8916.5</v>
      </c>
      <c r="C879" s="84">
        <v>242009</v>
      </c>
      <c r="D879" s="84">
        <v>63800</v>
      </c>
      <c r="F879">
        <f t="shared" si="26"/>
        <v>2023</v>
      </c>
      <c r="G879" s="57">
        <f>_xlfn.XLOOKUP(F879,'Historical Metal Prices'!$L$4:$Z$4,'Historical Metal Prices'!$L$10:$Z$10)</f>
        <v>7.1872760267425173E-2</v>
      </c>
      <c r="H879" s="77">
        <f t="shared" si="27"/>
        <v>9557.3534669244964</v>
      </c>
    </row>
    <row r="880" spans="1:8" x14ac:dyDescent="0.2">
      <c r="A880" s="79">
        <v>44967</v>
      </c>
      <c r="B880" s="77">
        <v>8828.76</v>
      </c>
      <c r="C880" s="84">
        <v>242009</v>
      </c>
      <c r="D880" s="84">
        <v>62575</v>
      </c>
      <c r="F880">
        <f t="shared" si="26"/>
        <v>2023</v>
      </c>
      <c r="G880" s="57">
        <f>_xlfn.XLOOKUP(F880,'Historical Metal Prices'!$L$4:$Z$4,'Historical Metal Prices'!$L$10:$Z$10)</f>
        <v>7.1872760267425173E-2</v>
      </c>
      <c r="H880" s="77">
        <f t="shared" si="27"/>
        <v>9463.3073509386322</v>
      </c>
    </row>
    <row r="881" spans="1:8" x14ac:dyDescent="0.2">
      <c r="A881" s="79">
        <v>44966</v>
      </c>
      <c r="B881" s="77">
        <v>8952.24</v>
      </c>
      <c r="C881" s="84">
        <v>226509</v>
      </c>
      <c r="D881" s="84">
        <v>63100</v>
      </c>
      <c r="F881">
        <f t="shared" si="26"/>
        <v>2023</v>
      </c>
      <c r="G881" s="57">
        <f>_xlfn.XLOOKUP(F881,'Historical Metal Prices'!$L$4:$Z$4,'Historical Metal Prices'!$L$10:$Z$10)</f>
        <v>7.1872760267425173E-2</v>
      </c>
      <c r="H881" s="77">
        <f t="shared" si="27"/>
        <v>9595.6621993764547</v>
      </c>
    </row>
    <row r="882" spans="1:8" x14ac:dyDescent="0.2">
      <c r="A882" s="79">
        <v>44965</v>
      </c>
      <c r="B882" s="77">
        <v>8863.75</v>
      </c>
      <c r="C882" s="84">
        <v>226509</v>
      </c>
      <c r="D882" s="84">
        <v>64475</v>
      </c>
      <c r="F882">
        <f t="shared" si="26"/>
        <v>2023</v>
      </c>
      <c r="G882" s="57">
        <f>_xlfn.XLOOKUP(F882,'Historical Metal Prices'!$L$4:$Z$4,'Historical Metal Prices'!$L$10:$Z$10)</f>
        <v>7.1872760267425173E-2</v>
      </c>
      <c r="H882" s="77">
        <f t="shared" si="27"/>
        <v>9500.8121788203898</v>
      </c>
    </row>
    <row r="883" spans="1:8" x14ac:dyDescent="0.2">
      <c r="A883" s="79">
        <v>44964</v>
      </c>
      <c r="B883" s="77">
        <v>8893</v>
      </c>
      <c r="C883" s="84">
        <v>226509</v>
      </c>
      <c r="D883" s="84">
        <v>65100</v>
      </c>
      <c r="F883">
        <f t="shared" si="26"/>
        <v>2023</v>
      </c>
      <c r="G883" s="57">
        <f>_xlfn.XLOOKUP(F883,'Historical Metal Prices'!$L$4:$Z$4,'Historical Metal Prices'!$L$10:$Z$10)</f>
        <v>7.1872760267425173E-2</v>
      </c>
      <c r="H883" s="77">
        <f t="shared" si="27"/>
        <v>9532.1644570582121</v>
      </c>
    </row>
    <row r="884" spans="1:8" x14ac:dyDescent="0.2">
      <c r="A884" s="79">
        <v>44963</v>
      </c>
      <c r="B884" s="77">
        <v>8838</v>
      </c>
      <c r="C884" s="84">
        <v>226509</v>
      </c>
      <c r="D884" s="84">
        <v>66475</v>
      </c>
      <c r="F884">
        <f t="shared" si="26"/>
        <v>2023</v>
      </c>
      <c r="G884" s="57">
        <f>_xlfn.XLOOKUP(F884,'Historical Metal Prices'!$L$4:$Z$4,'Historical Metal Prices'!$L$10:$Z$10)</f>
        <v>7.1872760267425173E-2</v>
      </c>
      <c r="H884" s="77">
        <f t="shared" si="27"/>
        <v>9473.2114552435032</v>
      </c>
    </row>
    <row r="885" spans="1:8" x14ac:dyDescent="0.2">
      <c r="A885" s="79">
        <v>44960</v>
      </c>
      <c r="B885" s="77">
        <v>8951.25</v>
      </c>
      <c r="C885" s="84">
        <v>226509</v>
      </c>
      <c r="D885" s="84">
        <v>67450</v>
      </c>
      <c r="F885">
        <f t="shared" si="26"/>
        <v>2023</v>
      </c>
      <c r="G885" s="57">
        <f>_xlfn.XLOOKUP(F885,'Historical Metal Prices'!$L$4:$Z$4,'Historical Metal Prices'!$L$10:$Z$10)</f>
        <v>7.1872760267425173E-2</v>
      </c>
      <c r="H885" s="77">
        <f t="shared" si="27"/>
        <v>9594.6010453437902</v>
      </c>
    </row>
    <row r="886" spans="1:8" x14ac:dyDescent="0.2">
      <c r="A886" s="79">
        <v>44959</v>
      </c>
      <c r="B886" s="77">
        <v>9028.25</v>
      </c>
      <c r="C886" s="84">
        <v>139967</v>
      </c>
      <c r="D886" s="84">
        <v>70000</v>
      </c>
      <c r="F886">
        <f t="shared" si="26"/>
        <v>2023</v>
      </c>
      <c r="G886" s="57">
        <f>_xlfn.XLOOKUP(F886,'Historical Metal Prices'!$L$4:$Z$4,'Historical Metal Prices'!$L$10:$Z$10)</f>
        <v>7.1872760267425173E-2</v>
      </c>
      <c r="H886" s="77">
        <f t="shared" si="27"/>
        <v>9677.1352478843819</v>
      </c>
    </row>
    <row r="887" spans="1:8" x14ac:dyDescent="0.2">
      <c r="A887" s="79">
        <v>44958</v>
      </c>
      <c r="B887" s="77">
        <v>9060.5</v>
      </c>
      <c r="C887" s="84">
        <v>139967</v>
      </c>
      <c r="D887" s="84">
        <v>72450</v>
      </c>
      <c r="F887">
        <f t="shared" si="26"/>
        <v>2023</v>
      </c>
      <c r="G887" s="57">
        <f>_xlfn.XLOOKUP(F887,'Historical Metal Prices'!$L$4:$Z$4,'Historical Metal Prices'!$L$10:$Z$10)</f>
        <v>7.1872760267425173E-2</v>
      </c>
      <c r="H887" s="77">
        <f t="shared" si="27"/>
        <v>9711.7031444030054</v>
      </c>
    </row>
    <row r="888" spans="1:8" x14ac:dyDescent="0.2">
      <c r="A888" s="79">
        <v>44957</v>
      </c>
      <c r="B888" s="77">
        <v>9199.5499999999993</v>
      </c>
      <c r="C888" s="84">
        <v>139967</v>
      </c>
      <c r="D888" s="84">
        <v>74375</v>
      </c>
      <c r="F888">
        <f t="shared" si="26"/>
        <v>2023</v>
      </c>
      <c r="G888" s="57">
        <f>_xlfn.XLOOKUP(F888,'Historical Metal Prices'!$L$4:$Z$4,'Historical Metal Prices'!$L$10:$Z$10)</f>
        <v>7.1872760267425173E-2</v>
      </c>
      <c r="H888" s="77">
        <f t="shared" si="27"/>
        <v>9860.7470517181901</v>
      </c>
    </row>
    <row r="889" spans="1:8" x14ac:dyDescent="0.2">
      <c r="A889" s="79">
        <v>44956</v>
      </c>
      <c r="B889" s="77">
        <v>9188.35</v>
      </c>
      <c r="C889" s="84">
        <v>139967</v>
      </c>
      <c r="D889" s="84">
        <v>75225</v>
      </c>
      <c r="F889">
        <f t="shared" si="26"/>
        <v>2023</v>
      </c>
      <c r="G889" s="57">
        <f>_xlfn.XLOOKUP(F889,'Historical Metal Prices'!$L$4:$Z$4,'Historical Metal Prices'!$L$10:$Z$10)</f>
        <v>7.1872760267425173E-2</v>
      </c>
      <c r="H889" s="77">
        <f t="shared" si="27"/>
        <v>9848.7420768031971</v>
      </c>
    </row>
    <row r="890" spans="1:8" x14ac:dyDescent="0.2">
      <c r="A890" s="79">
        <v>44953</v>
      </c>
      <c r="B890" s="77">
        <v>9242.24</v>
      </c>
      <c r="C890" s="84">
        <v>139967</v>
      </c>
      <c r="D890" s="84">
        <v>76100</v>
      </c>
      <c r="F890">
        <f t="shared" si="26"/>
        <v>2023</v>
      </c>
      <c r="G890" s="57">
        <f>_xlfn.XLOOKUP(F890,'Historical Metal Prices'!$L$4:$Z$4,'Historical Metal Prices'!$L$10:$Z$10)</f>
        <v>7.1872760267425173E-2</v>
      </c>
      <c r="H890" s="77">
        <f t="shared" si="27"/>
        <v>9906.5052998540068</v>
      </c>
    </row>
    <row r="891" spans="1:8" x14ac:dyDescent="0.2">
      <c r="A891" s="79">
        <v>44952</v>
      </c>
      <c r="B891" s="77">
        <v>9306.5</v>
      </c>
      <c r="C891" s="84">
        <v>139967</v>
      </c>
      <c r="D891" s="84">
        <v>73975</v>
      </c>
      <c r="F891">
        <f t="shared" si="26"/>
        <v>2023</v>
      </c>
      <c r="G891" s="57">
        <f>_xlfn.XLOOKUP(F891,'Historical Metal Prices'!$L$4:$Z$4,'Historical Metal Prices'!$L$10:$Z$10)</f>
        <v>7.1872760267425173E-2</v>
      </c>
      <c r="H891" s="77">
        <f t="shared" si="27"/>
        <v>9975.3838434287918</v>
      </c>
    </row>
    <row r="892" spans="1:8" x14ac:dyDescent="0.2">
      <c r="A892" s="79">
        <v>44951</v>
      </c>
      <c r="B892" s="77">
        <v>9289.5</v>
      </c>
      <c r="C892" s="84">
        <v>139967</v>
      </c>
      <c r="D892" s="84">
        <v>75900</v>
      </c>
      <c r="F892">
        <f t="shared" si="26"/>
        <v>2023</v>
      </c>
      <c r="G892" s="57">
        <f>_xlfn.XLOOKUP(F892,'Historical Metal Prices'!$L$4:$Z$4,'Historical Metal Prices'!$L$10:$Z$10)</f>
        <v>7.1872760267425173E-2</v>
      </c>
      <c r="H892" s="77">
        <f t="shared" si="27"/>
        <v>9957.1620065042462</v>
      </c>
    </row>
    <row r="893" spans="1:8" x14ac:dyDescent="0.2">
      <c r="A893" s="79">
        <v>44950</v>
      </c>
      <c r="B893" s="77">
        <v>9291.01</v>
      </c>
      <c r="C893" s="84">
        <v>139967</v>
      </c>
      <c r="D893" s="84">
        <v>77100</v>
      </c>
      <c r="F893">
        <f t="shared" si="26"/>
        <v>2023</v>
      </c>
      <c r="G893" s="57">
        <f>_xlfn.XLOOKUP(F893,'Historical Metal Prices'!$L$4:$Z$4,'Historical Metal Prices'!$L$10:$Z$10)</f>
        <v>7.1872760267425173E-2</v>
      </c>
      <c r="H893" s="77">
        <f t="shared" si="27"/>
        <v>9958.7805343722503</v>
      </c>
    </row>
    <row r="894" spans="1:8" x14ac:dyDescent="0.2">
      <c r="A894" s="79">
        <v>44949</v>
      </c>
      <c r="B894" s="77">
        <v>9330.77</v>
      </c>
      <c r="C894" s="84">
        <v>139967</v>
      </c>
      <c r="D894" s="84">
        <v>78150</v>
      </c>
      <c r="F894">
        <f t="shared" si="26"/>
        <v>2023</v>
      </c>
      <c r="G894" s="57">
        <f>_xlfn.XLOOKUP(F894,'Historical Metal Prices'!$L$4:$Z$4,'Historical Metal Prices'!$L$10:$Z$10)</f>
        <v>7.1872760267425173E-2</v>
      </c>
      <c r="H894" s="77">
        <f t="shared" si="27"/>
        <v>10001.398195320484</v>
      </c>
    </row>
    <row r="895" spans="1:8" x14ac:dyDescent="0.2">
      <c r="A895" s="79">
        <v>44946</v>
      </c>
      <c r="B895" s="77">
        <v>9307.76</v>
      </c>
      <c r="C895" s="84">
        <v>139967</v>
      </c>
      <c r="D895" s="84">
        <v>78300</v>
      </c>
      <c r="F895">
        <f t="shared" si="26"/>
        <v>2023</v>
      </c>
      <c r="G895" s="57">
        <f>_xlfn.XLOOKUP(F895,'Historical Metal Prices'!$L$4:$Z$4,'Historical Metal Prices'!$L$10:$Z$10)</f>
        <v>7.1872760267425173E-2</v>
      </c>
      <c r="H895" s="77">
        <f t="shared" si="27"/>
        <v>9976.7344031067296</v>
      </c>
    </row>
    <row r="896" spans="1:8" x14ac:dyDescent="0.2">
      <c r="A896" s="79">
        <v>44945</v>
      </c>
      <c r="B896" s="77">
        <v>9301</v>
      </c>
      <c r="C896" s="84">
        <v>102493</v>
      </c>
      <c r="D896" s="84">
        <v>80025</v>
      </c>
      <c r="F896">
        <f t="shared" si="26"/>
        <v>2023</v>
      </c>
      <c r="G896" s="57">
        <f>_xlfn.XLOOKUP(F896,'Historical Metal Prices'!$L$4:$Z$4,'Historical Metal Prices'!$L$10:$Z$10)</f>
        <v>7.1872760267425173E-2</v>
      </c>
      <c r="H896" s="77">
        <f t="shared" si="27"/>
        <v>9969.488543247322</v>
      </c>
    </row>
    <row r="897" spans="1:8" x14ac:dyDescent="0.2">
      <c r="A897" s="79">
        <v>44944</v>
      </c>
      <c r="B897" s="77">
        <v>9326</v>
      </c>
      <c r="C897" s="84">
        <v>102493</v>
      </c>
      <c r="D897" s="84">
        <v>81600</v>
      </c>
      <c r="F897">
        <f t="shared" si="26"/>
        <v>2023</v>
      </c>
      <c r="G897" s="57">
        <f>_xlfn.XLOOKUP(F897,'Historical Metal Prices'!$L$4:$Z$4,'Historical Metal Prices'!$L$10:$Z$10)</f>
        <v>7.1872760267425173E-2</v>
      </c>
      <c r="H897" s="77">
        <f t="shared" si="27"/>
        <v>9996.2853622540079</v>
      </c>
    </row>
    <row r="898" spans="1:8" x14ac:dyDescent="0.2">
      <c r="A898" s="79">
        <v>44943</v>
      </c>
      <c r="B898" s="77">
        <v>9282.99</v>
      </c>
      <c r="C898" s="84">
        <v>102493</v>
      </c>
      <c r="D898" s="84">
        <v>81925</v>
      </c>
      <c r="F898">
        <f t="shared" si="26"/>
        <v>2023</v>
      </c>
      <c r="G898" s="57">
        <f>_xlfn.XLOOKUP(F898,'Historical Metal Prices'!$L$4:$Z$4,'Historical Metal Prices'!$L$10:$Z$10)</f>
        <v>7.1872760267425173E-2</v>
      </c>
      <c r="H898" s="77">
        <f t="shared" si="27"/>
        <v>9950.1841148349049</v>
      </c>
    </row>
    <row r="899" spans="1:8" x14ac:dyDescent="0.2">
      <c r="A899" s="79">
        <v>44942</v>
      </c>
      <c r="B899" s="77">
        <v>9088.19</v>
      </c>
      <c r="C899" s="84">
        <v>102493</v>
      </c>
      <c r="D899" s="84">
        <v>83325</v>
      </c>
      <c r="F899">
        <f t="shared" si="26"/>
        <v>2023</v>
      </c>
      <c r="G899" s="57">
        <f>_xlfn.XLOOKUP(F899,'Historical Metal Prices'!$L$4:$Z$4,'Historical Metal Prices'!$L$10:$Z$10)</f>
        <v>7.1872760267425173E-2</v>
      </c>
      <c r="H899" s="77">
        <f t="shared" si="27"/>
        <v>9741.3833011348106</v>
      </c>
    </row>
    <row r="900" spans="1:8" x14ac:dyDescent="0.2">
      <c r="A900" s="79">
        <v>44939</v>
      </c>
      <c r="B900" s="77">
        <v>9168.5499999999993</v>
      </c>
      <c r="C900" s="84">
        <v>102493</v>
      </c>
      <c r="D900" s="84">
        <v>83600</v>
      </c>
      <c r="F900">
        <f t="shared" si="26"/>
        <v>2023</v>
      </c>
      <c r="G900" s="57">
        <f>_xlfn.XLOOKUP(F900,'Historical Metal Prices'!$L$4:$Z$4,'Historical Metal Prices'!$L$10:$Z$10)</f>
        <v>7.1872760267425173E-2</v>
      </c>
      <c r="H900" s="77">
        <f t="shared" si="27"/>
        <v>9827.5189961499</v>
      </c>
    </row>
    <row r="901" spans="1:8" x14ac:dyDescent="0.2">
      <c r="A901" s="79">
        <v>44938</v>
      </c>
      <c r="B901" s="77">
        <v>9169.0499999999993</v>
      </c>
      <c r="C901" s="84">
        <v>80398</v>
      </c>
      <c r="D901" s="84">
        <v>83850</v>
      </c>
      <c r="F901">
        <f t="shared" si="26"/>
        <v>2023</v>
      </c>
      <c r="G901" s="57">
        <f>_xlfn.XLOOKUP(F901,'Historical Metal Prices'!$L$4:$Z$4,'Historical Metal Prices'!$L$10:$Z$10)</f>
        <v>7.1872760267425173E-2</v>
      </c>
      <c r="H901" s="77">
        <f t="shared" si="27"/>
        <v>9828.0549325300344</v>
      </c>
    </row>
    <row r="902" spans="1:8" x14ac:dyDescent="0.2">
      <c r="A902" s="79">
        <v>44937</v>
      </c>
      <c r="B902" s="77">
        <v>9107.5</v>
      </c>
      <c r="C902" s="84">
        <v>80398</v>
      </c>
      <c r="D902" s="84">
        <v>84550</v>
      </c>
      <c r="F902">
        <f t="shared" si="26"/>
        <v>2023</v>
      </c>
      <c r="G902" s="57">
        <f>_xlfn.XLOOKUP(F902,'Historical Metal Prices'!$L$4:$Z$4,'Historical Metal Prices'!$L$10:$Z$10)</f>
        <v>7.1872760267425173E-2</v>
      </c>
      <c r="H902" s="77">
        <f t="shared" si="27"/>
        <v>9762.081164135574</v>
      </c>
    </row>
    <row r="903" spans="1:8" x14ac:dyDescent="0.2">
      <c r="A903" s="79">
        <v>44936</v>
      </c>
      <c r="B903" s="77">
        <v>8890.5</v>
      </c>
      <c r="C903" s="84">
        <v>80398</v>
      </c>
      <c r="D903" s="84">
        <v>84800</v>
      </c>
      <c r="F903">
        <f t="shared" si="26"/>
        <v>2023</v>
      </c>
      <c r="G903" s="57">
        <f>_xlfn.XLOOKUP(F903,'Historical Metal Prices'!$L$4:$Z$4,'Historical Metal Prices'!$L$10:$Z$10)</f>
        <v>7.1872760267425173E-2</v>
      </c>
      <c r="H903" s="77">
        <f t="shared" si="27"/>
        <v>9529.4847751575435</v>
      </c>
    </row>
    <row r="904" spans="1:8" x14ac:dyDescent="0.2">
      <c r="A904" s="79">
        <v>44935</v>
      </c>
      <c r="B904" s="77">
        <v>8833</v>
      </c>
      <c r="C904" s="84">
        <v>80398</v>
      </c>
      <c r="D904" s="84">
        <v>84775</v>
      </c>
      <c r="F904">
        <f t="shared" si="26"/>
        <v>2023</v>
      </c>
      <c r="G904" s="57">
        <f>_xlfn.XLOOKUP(F904,'Historical Metal Prices'!$L$4:$Z$4,'Historical Metal Prices'!$L$10:$Z$10)</f>
        <v>7.1872760267425173E-2</v>
      </c>
      <c r="H904" s="77">
        <f t="shared" si="27"/>
        <v>9467.8520914421661</v>
      </c>
    </row>
    <row r="905" spans="1:8" x14ac:dyDescent="0.2">
      <c r="A905" s="79">
        <v>44932</v>
      </c>
      <c r="B905" s="77">
        <v>8569.9</v>
      </c>
      <c r="C905" s="84">
        <v>80398</v>
      </c>
      <c r="D905" s="84">
        <v>85150</v>
      </c>
      <c r="F905">
        <f t="shared" si="26"/>
        <v>2023</v>
      </c>
      <c r="G905" s="57">
        <f>_xlfn.XLOOKUP(F905,'Historical Metal Prices'!$L$4:$Z$4,'Historical Metal Prices'!$L$10:$Z$10)</f>
        <v>7.1872760267425173E-2</v>
      </c>
      <c r="H905" s="77">
        <f t="shared" si="27"/>
        <v>9185.8423682158063</v>
      </c>
    </row>
    <row r="906" spans="1:8" x14ac:dyDescent="0.2">
      <c r="A906" s="79">
        <v>44931</v>
      </c>
      <c r="B906" s="77">
        <v>8361.5</v>
      </c>
      <c r="C906" s="84">
        <v>69268</v>
      </c>
      <c r="D906" s="84">
        <v>87775</v>
      </c>
      <c r="F906">
        <f t="shared" si="26"/>
        <v>2023</v>
      </c>
      <c r="G906" s="57">
        <f>_xlfn.XLOOKUP(F906,'Historical Metal Prices'!$L$4:$Z$4,'Historical Metal Prices'!$L$10:$Z$10)</f>
        <v>7.1872760267425173E-2</v>
      </c>
      <c r="H906" s="77">
        <f t="shared" si="27"/>
        <v>8962.4640849760763</v>
      </c>
    </row>
    <row r="907" spans="1:8" x14ac:dyDescent="0.2">
      <c r="A907" s="79">
        <v>44930</v>
      </c>
      <c r="B907" s="77">
        <v>8236</v>
      </c>
      <c r="C907" s="84">
        <v>69268</v>
      </c>
      <c r="D907" s="84">
        <v>87775</v>
      </c>
      <c r="F907">
        <f t="shared" ref="F907:F970" si="28">YEAR(A907)</f>
        <v>2023</v>
      </c>
      <c r="G907" s="57">
        <f>_xlfn.XLOOKUP(F907,'Historical Metal Prices'!$L$4:$Z$4,'Historical Metal Prices'!$L$10:$Z$10)</f>
        <v>7.1872760267425173E-2</v>
      </c>
      <c r="H907" s="77">
        <f t="shared" ref="H907:H970" si="29">IFERROR(B907*(1+G907),H908)</f>
        <v>8827.9440535625145</v>
      </c>
    </row>
    <row r="908" spans="1:8" x14ac:dyDescent="0.2">
      <c r="A908" s="79">
        <v>44929</v>
      </c>
      <c r="B908" s="77">
        <v>8307</v>
      </c>
      <c r="C908" s="84">
        <v>69268</v>
      </c>
      <c r="D908" s="84">
        <v>88575</v>
      </c>
      <c r="F908">
        <f t="shared" si="28"/>
        <v>2023</v>
      </c>
      <c r="G908" s="57">
        <f>_xlfn.XLOOKUP(F908,'Historical Metal Prices'!$L$4:$Z$4,'Historical Metal Prices'!$L$10:$Z$10)</f>
        <v>7.1872760267425173E-2</v>
      </c>
      <c r="H908" s="77">
        <f t="shared" si="29"/>
        <v>8904.0470195415</v>
      </c>
    </row>
    <row r="909" spans="1:8" x14ac:dyDescent="0.2">
      <c r="A909" s="79">
        <v>44928</v>
      </c>
      <c r="B909" s="77">
        <v>8364.76</v>
      </c>
      <c r="C909" s="84">
        <v>69268</v>
      </c>
      <c r="D909" s="84">
        <v>88550</v>
      </c>
      <c r="F909">
        <f t="shared" si="28"/>
        <v>2023</v>
      </c>
      <c r="G909" s="57">
        <f>_xlfn.XLOOKUP(F909,'Historical Metal Prices'!$L$4:$Z$4,'Historical Metal Prices'!$L$10:$Z$10)</f>
        <v>7.1872760267425173E-2</v>
      </c>
      <c r="H909" s="77">
        <f t="shared" si="29"/>
        <v>8965.9583901745482</v>
      </c>
    </row>
    <row r="910" spans="1:8" x14ac:dyDescent="0.2">
      <c r="A910" s="79">
        <v>44925</v>
      </c>
      <c r="B910" s="77">
        <v>8364.76</v>
      </c>
      <c r="C910" s="84">
        <v>69268</v>
      </c>
      <c r="D910" s="84">
        <v>88925</v>
      </c>
      <c r="F910">
        <f t="shared" si="28"/>
        <v>2022</v>
      </c>
      <c r="G910" s="57">
        <f>_xlfn.XLOOKUP(F910,'Historical Metal Prices'!$L$4:$Z$4,'Historical Metal Prices'!$L$10:$Z$10)</f>
        <v>0.15765259160232237</v>
      </c>
      <c r="H910" s="77">
        <f t="shared" si="29"/>
        <v>9683.486092131443</v>
      </c>
    </row>
    <row r="911" spans="1:8" x14ac:dyDescent="0.2">
      <c r="A911" s="79">
        <v>44924</v>
      </c>
      <c r="B911" s="77">
        <v>8409.5</v>
      </c>
      <c r="C911" s="84">
        <v>54569</v>
      </c>
      <c r="D911" s="84">
        <v>88925</v>
      </c>
      <c r="F911">
        <f t="shared" si="28"/>
        <v>2022</v>
      </c>
      <c r="G911" s="57">
        <f>_xlfn.XLOOKUP(F911,'Historical Metal Prices'!$L$4:$Z$4,'Historical Metal Prices'!$L$10:$Z$10)</f>
        <v>0.15765259160232237</v>
      </c>
      <c r="H911" s="77">
        <f t="shared" si="29"/>
        <v>9735.2794690797291</v>
      </c>
    </row>
    <row r="912" spans="1:8" x14ac:dyDescent="0.2">
      <c r="A912" s="79">
        <v>44923</v>
      </c>
      <c r="B912" s="77">
        <v>8426</v>
      </c>
      <c r="C912" s="84">
        <v>54569</v>
      </c>
      <c r="D912" s="84">
        <v>86025</v>
      </c>
      <c r="F912">
        <f t="shared" si="28"/>
        <v>2022</v>
      </c>
      <c r="G912" s="57">
        <f>_xlfn.XLOOKUP(F912,'Historical Metal Prices'!$L$4:$Z$4,'Historical Metal Prices'!$L$10:$Z$10)</f>
        <v>0.15765259160232237</v>
      </c>
      <c r="H912" s="77">
        <f t="shared" si="29"/>
        <v>9754.380736841169</v>
      </c>
    </row>
    <row r="913" spans="1:8" x14ac:dyDescent="0.2">
      <c r="A913" s="79">
        <v>44922</v>
      </c>
      <c r="B913" s="77">
        <v>8328</v>
      </c>
      <c r="C913" s="84">
        <v>54569</v>
      </c>
      <c r="D913" s="84">
        <v>81400</v>
      </c>
      <c r="F913">
        <f t="shared" si="28"/>
        <v>2022</v>
      </c>
      <c r="G913" s="57">
        <f>_xlfn.XLOOKUP(F913,'Historical Metal Prices'!$L$4:$Z$4,'Historical Metal Prices'!$L$10:$Z$10)</f>
        <v>0.15765259160232237</v>
      </c>
      <c r="H913" s="77">
        <f t="shared" si="29"/>
        <v>9640.9307828641413</v>
      </c>
    </row>
    <row r="914" spans="1:8" x14ac:dyDescent="0.2">
      <c r="A914" s="79">
        <v>44921</v>
      </c>
      <c r="B914" s="77">
        <v>8328</v>
      </c>
      <c r="C914" s="84">
        <v>54569</v>
      </c>
      <c r="D914" s="84">
        <v>81475</v>
      </c>
      <c r="F914">
        <f t="shared" si="28"/>
        <v>2022</v>
      </c>
      <c r="G914" s="57">
        <f>_xlfn.XLOOKUP(F914,'Historical Metal Prices'!$L$4:$Z$4,'Historical Metal Prices'!$L$10:$Z$10)</f>
        <v>0.15765259160232237</v>
      </c>
      <c r="H914" s="77">
        <f t="shared" si="29"/>
        <v>9640.9307828641413</v>
      </c>
    </row>
    <row r="915" spans="1:8" x14ac:dyDescent="0.2">
      <c r="A915" s="79">
        <v>44918</v>
      </c>
      <c r="B915" s="77">
        <v>8328</v>
      </c>
      <c r="C915" s="84">
        <v>54569</v>
      </c>
      <c r="D915" s="84">
        <v>81475</v>
      </c>
      <c r="F915">
        <f t="shared" si="28"/>
        <v>2022</v>
      </c>
      <c r="G915" s="57">
        <f>_xlfn.XLOOKUP(F915,'Historical Metal Prices'!$L$4:$Z$4,'Historical Metal Prices'!$L$10:$Z$10)</f>
        <v>0.15765259160232237</v>
      </c>
      <c r="H915" s="77">
        <f t="shared" si="29"/>
        <v>9640.9307828641413</v>
      </c>
    </row>
    <row r="916" spans="1:8" x14ac:dyDescent="0.2">
      <c r="A916" s="79">
        <v>44917</v>
      </c>
      <c r="B916" s="77">
        <v>8290.5</v>
      </c>
      <c r="C916" s="84">
        <v>64041</v>
      </c>
      <c r="D916" s="84">
        <v>81475</v>
      </c>
      <c r="F916">
        <f t="shared" si="28"/>
        <v>2022</v>
      </c>
      <c r="G916" s="57">
        <f>_xlfn.XLOOKUP(F916,'Historical Metal Prices'!$L$4:$Z$4,'Historical Metal Prices'!$L$10:$Z$10)</f>
        <v>0.15765259160232237</v>
      </c>
      <c r="H916" s="77">
        <f t="shared" si="29"/>
        <v>9597.5188106790538</v>
      </c>
    </row>
    <row r="917" spans="1:8" x14ac:dyDescent="0.2">
      <c r="A917" s="79">
        <v>44916</v>
      </c>
      <c r="B917" s="77">
        <v>8369.5</v>
      </c>
      <c r="C917" s="84">
        <v>64041</v>
      </c>
      <c r="D917" s="84">
        <v>81100</v>
      </c>
      <c r="F917">
        <f t="shared" si="28"/>
        <v>2022</v>
      </c>
      <c r="G917" s="57">
        <f>_xlfn.XLOOKUP(F917,'Historical Metal Prices'!$L$4:$Z$4,'Historical Metal Prices'!$L$10:$Z$10)</f>
        <v>0.15765259160232237</v>
      </c>
      <c r="H917" s="77">
        <f t="shared" si="29"/>
        <v>9688.9733654156371</v>
      </c>
    </row>
    <row r="918" spans="1:8" x14ac:dyDescent="0.2">
      <c r="A918" s="79">
        <v>44915</v>
      </c>
      <c r="B918" s="77">
        <v>8333.75</v>
      </c>
      <c r="C918" s="84">
        <v>64041</v>
      </c>
      <c r="D918" s="84">
        <v>81350</v>
      </c>
      <c r="F918">
        <f t="shared" si="28"/>
        <v>2022</v>
      </c>
      <c r="G918" s="57">
        <f>_xlfn.XLOOKUP(F918,'Historical Metal Prices'!$L$4:$Z$4,'Historical Metal Prices'!$L$10:$Z$10)</f>
        <v>0.15765259160232237</v>
      </c>
      <c r="H918" s="77">
        <f t="shared" si="29"/>
        <v>9647.587285265854</v>
      </c>
    </row>
    <row r="919" spans="1:8" x14ac:dyDescent="0.2">
      <c r="A919" s="79">
        <v>44914</v>
      </c>
      <c r="B919" s="77">
        <v>8303.25</v>
      </c>
      <c r="C919" s="84">
        <v>64041</v>
      </c>
      <c r="D919" s="84">
        <v>82600</v>
      </c>
      <c r="F919">
        <f t="shared" si="28"/>
        <v>2022</v>
      </c>
      <c r="G919" s="57">
        <f>_xlfn.XLOOKUP(F919,'Historical Metal Prices'!$L$4:$Z$4,'Historical Metal Prices'!$L$10:$Z$10)</f>
        <v>0.15765259160232237</v>
      </c>
      <c r="H919" s="77">
        <f t="shared" si="29"/>
        <v>9612.2788812219824</v>
      </c>
    </row>
    <row r="920" spans="1:8" x14ac:dyDescent="0.2">
      <c r="A920" s="79">
        <v>44911</v>
      </c>
      <c r="B920" s="77">
        <v>8234</v>
      </c>
      <c r="C920" s="84">
        <v>64041</v>
      </c>
      <c r="D920" s="84">
        <v>83575</v>
      </c>
      <c r="F920">
        <f t="shared" si="28"/>
        <v>2022</v>
      </c>
      <c r="G920" s="57">
        <f>_xlfn.XLOOKUP(F920,'Historical Metal Prices'!$L$4:$Z$4,'Historical Metal Prices'!$L$10:$Z$10)</f>
        <v>0.15765259160232237</v>
      </c>
      <c r="H920" s="77">
        <f t="shared" si="29"/>
        <v>9532.1114392535219</v>
      </c>
    </row>
    <row r="921" spans="1:8" x14ac:dyDescent="0.2">
      <c r="A921" s="79">
        <v>44910</v>
      </c>
      <c r="B921" s="77">
        <v>8253</v>
      </c>
      <c r="C921" s="84">
        <v>78546</v>
      </c>
      <c r="D921" s="84">
        <v>84100</v>
      </c>
      <c r="F921">
        <f t="shared" si="28"/>
        <v>2022</v>
      </c>
      <c r="G921" s="57">
        <f>_xlfn.XLOOKUP(F921,'Historical Metal Prices'!$L$4:$Z$4,'Historical Metal Prices'!$L$10:$Z$10)</f>
        <v>0.15765259160232237</v>
      </c>
      <c r="H921" s="77">
        <f t="shared" si="29"/>
        <v>9554.1068384939663</v>
      </c>
    </row>
    <row r="922" spans="1:8" x14ac:dyDescent="0.2">
      <c r="A922" s="79">
        <v>44909</v>
      </c>
      <c r="B922" s="77">
        <v>8478.25</v>
      </c>
      <c r="C922" s="84">
        <v>78546</v>
      </c>
      <c r="D922" s="84">
        <v>83725</v>
      </c>
      <c r="F922">
        <f t="shared" si="28"/>
        <v>2022</v>
      </c>
      <c r="G922" s="57">
        <f>_xlfn.XLOOKUP(F922,'Historical Metal Prices'!$L$4:$Z$4,'Historical Metal Prices'!$L$10:$Z$10)</f>
        <v>0.15765259160232237</v>
      </c>
      <c r="H922" s="77">
        <f t="shared" si="29"/>
        <v>9814.8680847523901</v>
      </c>
    </row>
    <row r="923" spans="1:8" x14ac:dyDescent="0.2">
      <c r="A923" s="79">
        <v>44908</v>
      </c>
      <c r="B923" s="77">
        <v>8449.25</v>
      </c>
      <c r="C923" s="84">
        <v>78546</v>
      </c>
      <c r="D923" s="84">
        <v>85525</v>
      </c>
      <c r="F923">
        <f t="shared" si="28"/>
        <v>2022</v>
      </c>
      <c r="G923" s="57">
        <f>_xlfn.XLOOKUP(F923,'Historical Metal Prices'!$L$4:$Z$4,'Historical Metal Prices'!$L$10:$Z$10)</f>
        <v>0.15765259160232237</v>
      </c>
      <c r="H923" s="77">
        <f t="shared" si="29"/>
        <v>9781.2961595959223</v>
      </c>
    </row>
    <row r="924" spans="1:8" x14ac:dyDescent="0.2">
      <c r="A924" s="79">
        <v>44907</v>
      </c>
      <c r="B924" s="77">
        <v>8329.25</v>
      </c>
      <c r="C924" s="84">
        <v>78546</v>
      </c>
      <c r="D924" s="84">
        <v>81875</v>
      </c>
      <c r="F924">
        <f t="shared" si="28"/>
        <v>2022</v>
      </c>
      <c r="G924" s="57">
        <f>_xlfn.XLOOKUP(F924,'Historical Metal Prices'!$L$4:$Z$4,'Historical Metal Prices'!$L$10:$Z$10)</f>
        <v>0.15765259160232237</v>
      </c>
      <c r="H924" s="77">
        <f t="shared" si="29"/>
        <v>9642.3778486036445</v>
      </c>
    </row>
    <row r="925" spans="1:8" x14ac:dyDescent="0.2">
      <c r="A925" s="79">
        <v>44904</v>
      </c>
      <c r="B925" s="77">
        <v>8507</v>
      </c>
      <c r="C925" s="84">
        <v>78546</v>
      </c>
      <c r="D925" s="84">
        <v>84300</v>
      </c>
      <c r="F925">
        <f t="shared" si="28"/>
        <v>2022</v>
      </c>
      <c r="G925" s="57">
        <f>_xlfn.XLOOKUP(F925,'Historical Metal Prices'!$L$4:$Z$4,'Historical Metal Prices'!$L$10:$Z$10)</f>
        <v>0.15765259160232237</v>
      </c>
      <c r="H925" s="77">
        <f t="shared" si="29"/>
        <v>9848.1505967609555</v>
      </c>
    </row>
    <row r="926" spans="1:8" x14ac:dyDescent="0.2">
      <c r="A926" s="79">
        <v>44903</v>
      </c>
      <c r="B926" s="77">
        <v>8524.75</v>
      </c>
      <c r="C926" s="84">
        <v>65226</v>
      </c>
      <c r="D926" s="84">
        <v>85425</v>
      </c>
      <c r="F926">
        <f t="shared" si="28"/>
        <v>2022</v>
      </c>
      <c r="G926" s="57">
        <f>_xlfn.XLOOKUP(F926,'Historical Metal Prices'!$L$4:$Z$4,'Historical Metal Prices'!$L$10:$Z$10)</f>
        <v>0.15765259160232237</v>
      </c>
      <c r="H926" s="77">
        <f t="shared" si="29"/>
        <v>9868.6989302618967</v>
      </c>
    </row>
    <row r="927" spans="1:8" x14ac:dyDescent="0.2">
      <c r="A927" s="79">
        <v>44902</v>
      </c>
      <c r="B927" s="77">
        <v>8430</v>
      </c>
      <c r="C927" s="84">
        <v>65226</v>
      </c>
      <c r="D927" s="84">
        <v>87375</v>
      </c>
      <c r="F927">
        <f t="shared" si="28"/>
        <v>2022</v>
      </c>
      <c r="G927" s="57">
        <f>_xlfn.XLOOKUP(F927,'Historical Metal Prices'!$L$4:$Z$4,'Historical Metal Prices'!$L$10:$Z$10)</f>
        <v>0.15765259160232237</v>
      </c>
      <c r="H927" s="77">
        <f t="shared" si="29"/>
        <v>9759.0113472075773</v>
      </c>
    </row>
    <row r="928" spans="1:8" x14ac:dyDescent="0.2">
      <c r="A928" s="79">
        <v>44901</v>
      </c>
      <c r="B928" s="77">
        <v>8384.75</v>
      </c>
      <c r="C928" s="84">
        <v>65226</v>
      </c>
      <c r="D928" s="84">
        <v>88475</v>
      </c>
      <c r="F928">
        <f t="shared" si="28"/>
        <v>2022</v>
      </c>
      <c r="G928" s="57">
        <f>_xlfn.XLOOKUP(F928,'Historical Metal Prices'!$L$4:$Z$4,'Historical Metal Prices'!$L$10:$Z$10)</f>
        <v>0.15765259160232237</v>
      </c>
      <c r="H928" s="77">
        <f t="shared" si="29"/>
        <v>9706.627567437572</v>
      </c>
    </row>
    <row r="929" spans="1:8" x14ac:dyDescent="0.2">
      <c r="A929" s="79">
        <v>44900</v>
      </c>
      <c r="B929" s="77">
        <v>8348.5</v>
      </c>
      <c r="C929" s="84">
        <v>65226</v>
      </c>
      <c r="D929" s="84">
        <v>86375</v>
      </c>
      <c r="F929">
        <f t="shared" si="28"/>
        <v>2022</v>
      </c>
      <c r="G929" s="57">
        <f>_xlfn.XLOOKUP(F929,'Historical Metal Prices'!$L$4:$Z$4,'Historical Metal Prices'!$L$10:$Z$10)</f>
        <v>0.15765259160232237</v>
      </c>
      <c r="H929" s="77">
        <f t="shared" si="29"/>
        <v>9664.6626609919877</v>
      </c>
    </row>
    <row r="930" spans="1:8" x14ac:dyDescent="0.2">
      <c r="A930" s="79">
        <v>44897</v>
      </c>
      <c r="B930" s="77">
        <v>8432.5</v>
      </c>
      <c r="C930" s="84">
        <v>65226</v>
      </c>
      <c r="D930" s="84">
        <v>86725</v>
      </c>
      <c r="F930">
        <f t="shared" si="28"/>
        <v>2022</v>
      </c>
      <c r="G930" s="57">
        <f>_xlfn.XLOOKUP(F930,'Historical Metal Prices'!$L$4:$Z$4,'Historical Metal Prices'!$L$10:$Z$10)</f>
        <v>0.15765259160232237</v>
      </c>
      <c r="H930" s="77">
        <f t="shared" si="29"/>
        <v>9761.9054786865836</v>
      </c>
    </row>
    <row r="931" spans="1:8" x14ac:dyDescent="0.2">
      <c r="A931" s="79">
        <v>44896</v>
      </c>
      <c r="B931" s="77">
        <v>8311.5</v>
      </c>
      <c r="C931" s="84">
        <v>70249</v>
      </c>
      <c r="D931" s="84">
        <v>87450</v>
      </c>
      <c r="F931">
        <f t="shared" si="28"/>
        <v>2022</v>
      </c>
      <c r="G931" s="57">
        <f>_xlfn.XLOOKUP(F931,'Historical Metal Prices'!$L$4:$Z$4,'Historical Metal Prices'!$L$10:$Z$10)</f>
        <v>0.15765259160232237</v>
      </c>
      <c r="H931" s="77">
        <f t="shared" si="29"/>
        <v>9621.8295151027032</v>
      </c>
    </row>
    <row r="932" spans="1:8" x14ac:dyDescent="0.2">
      <c r="A932" s="79">
        <v>44895</v>
      </c>
      <c r="B932" s="77">
        <v>8226.75</v>
      </c>
      <c r="C932" s="84">
        <v>70249</v>
      </c>
      <c r="D932" s="84">
        <v>88275</v>
      </c>
      <c r="F932">
        <f t="shared" si="28"/>
        <v>2022</v>
      </c>
      <c r="G932" s="57">
        <f>_xlfn.XLOOKUP(F932,'Historical Metal Prices'!$L$4:$Z$4,'Historical Metal Prices'!$L$10:$Z$10)</f>
        <v>0.15765259160232237</v>
      </c>
      <c r="H932" s="77">
        <f t="shared" si="29"/>
        <v>9523.7184579644054</v>
      </c>
    </row>
    <row r="933" spans="1:8" x14ac:dyDescent="0.2">
      <c r="A933" s="79">
        <v>44894</v>
      </c>
      <c r="B933" s="77">
        <v>8036</v>
      </c>
      <c r="C933" s="84">
        <v>70249</v>
      </c>
      <c r="D933" s="84">
        <v>89700</v>
      </c>
      <c r="F933">
        <f t="shared" si="28"/>
        <v>2022</v>
      </c>
      <c r="G933" s="57">
        <f>_xlfn.XLOOKUP(F933,'Historical Metal Prices'!$L$4:$Z$4,'Historical Metal Prices'!$L$10:$Z$10)</f>
        <v>0.15765259160232237</v>
      </c>
      <c r="H933" s="77">
        <f t="shared" si="29"/>
        <v>9302.8962261162633</v>
      </c>
    </row>
    <row r="934" spans="1:8" x14ac:dyDescent="0.2">
      <c r="A934" s="79">
        <v>44893</v>
      </c>
      <c r="B934" s="77">
        <v>7935.25</v>
      </c>
      <c r="C934" s="84">
        <v>70249</v>
      </c>
      <c r="D934" s="84">
        <v>90900</v>
      </c>
      <c r="F934">
        <f t="shared" si="28"/>
        <v>2022</v>
      </c>
      <c r="G934" s="57">
        <f>_xlfn.XLOOKUP(F934,'Historical Metal Prices'!$L$4:$Z$4,'Historical Metal Prices'!$L$10:$Z$10)</f>
        <v>0.15765259160232237</v>
      </c>
      <c r="H934" s="77">
        <f t="shared" si="29"/>
        <v>9186.2627275123286</v>
      </c>
    </row>
    <row r="935" spans="1:8" x14ac:dyDescent="0.2">
      <c r="A935" s="79">
        <v>44890</v>
      </c>
      <c r="B935" s="77">
        <v>7975</v>
      </c>
      <c r="C935" s="84">
        <v>70249</v>
      </c>
      <c r="D935" s="84">
        <v>91200</v>
      </c>
      <c r="F935">
        <f t="shared" si="28"/>
        <v>2022</v>
      </c>
      <c r="G935" s="57">
        <f>_xlfn.XLOOKUP(F935,'Historical Metal Prices'!$L$4:$Z$4,'Historical Metal Prices'!$L$10:$Z$10)</f>
        <v>0.15765259160232237</v>
      </c>
      <c r="H935" s="77">
        <f t="shared" si="29"/>
        <v>9232.27941802852</v>
      </c>
    </row>
    <row r="936" spans="1:8" x14ac:dyDescent="0.2">
      <c r="A936" s="79">
        <v>44889</v>
      </c>
      <c r="B936" s="77">
        <v>8003</v>
      </c>
      <c r="C936" s="84">
        <v>85817</v>
      </c>
      <c r="D936" s="84">
        <v>90750</v>
      </c>
      <c r="F936">
        <f t="shared" si="28"/>
        <v>2022</v>
      </c>
      <c r="G936" s="57">
        <f>_xlfn.XLOOKUP(F936,'Historical Metal Prices'!$L$4:$Z$4,'Historical Metal Prices'!$L$10:$Z$10)</f>
        <v>0.15765259160232237</v>
      </c>
      <c r="H936" s="77">
        <f t="shared" si="29"/>
        <v>9264.6936905933853</v>
      </c>
    </row>
    <row r="937" spans="1:8" x14ac:dyDescent="0.2">
      <c r="A937" s="79">
        <v>44888</v>
      </c>
      <c r="B937" s="77">
        <v>7962.25</v>
      </c>
      <c r="C937" s="84">
        <v>85817</v>
      </c>
      <c r="D937" s="84">
        <v>90150</v>
      </c>
      <c r="F937">
        <f t="shared" si="28"/>
        <v>2022</v>
      </c>
      <c r="G937" s="57">
        <f>_xlfn.XLOOKUP(F937,'Historical Metal Prices'!$L$4:$Z$4,'Historical Metal Prices'!$L$10:$Z$10)</f>
        <v>0.15765259160232237</v>
      </c>
      <c r="H937" s="77">
        <f t="shared" si="29"/>
        <v>9217.5193474855914</v>
      </c>
    </row>
    <row r="938" spans="1:8" x14ac:dyDescent="0.2">
      <c r="A938" s="79">
        <v>44887</v>
      </c>
      <c r="B938" s="77">
        <v>7975.3</v>
      </c>
      <c r="C938" s="84">
        <v>85817</v>
      </c>
      <c r="D938" s="84">
        <v>91525</v>
      </c>
      <c r="F938">
        <f t="shared" si="28"/>
        <v>2022</v>
      </c>
      <c r="G938" s="57">
        <f>_xlfn.XLOOKUP(F938,'Historical Metal Prices'!$L$4:$Z$4,'Historical Metal Prices'!$L$10:$Z$10)</f>
        <v>0.15765259160232237</v>
      </c>
      <c r="H938" s="77">
        <f t="shared" si="29"/>
        <v>9232.6267138060011</v>
      </c>
    </row>
    <row r="939" spans="1:8" x14ac:dyDescent="0.2">
      <c r="A939" s="79">
        <v>44886</v>
      </c>
      <c r="B939" s="77">
        <v>7840.5</v>
      </c>
      <c r="C939" s="84">
        <v>85817</v>
      </c>
      <c r="D939" s="84">
        <v>91875</v>
      </c>
      <c r="F939">
        <f t="shared" si="28"/>
        <v>2022</v>
      </c>
      <c r="G939" s="57">
        <f>_xlfn.XLOOKUP(F939,'Historical Metal Prices'!$L$4:$Z$4,'Historical Metal Prices'!$L$10:$Z$10)</f>
        <v>0.15765259160232237</v>
      </c>
      <c r="H939" s="77">
        <f t="shared" si="29"/>
        <v>9076.5751444580092</v>
      </c>
    </row>
    <row r="940" spans="1:8" x14ac:dyDescent="0.2">
      <c r="A940" s="79">
        <v>44883</v>
      </c>
      <c r="B940" s="77">
        <v>8042.5</v>
      </c>
      <c r="C940" s="84">
        <v>85817</v>
      </c>
      <c r="D940" s="84">
        <v>91250</v>
      </c>
      <c r="F940">
        <f t="shared" si="28"/>
        <v>2022</v>
      </c>
      <c r="G940" s="57">
        <f>_xlfn.XLOOKUP(F940,'Historical Metal Prices'!$L$4:$Z$4,'Historical Metal Prices'!$L$10:$Z$10)</f>
        <v>0.15765259160232237</v>
      </c>
      <c r="H940" s="77">
        <f t="shared" si="29"/>
        <v>9310.4209679616779</v>
      </c>
    </row>
    <row r="941" spans="1:8" x14ac:dyDescent="0.2">
      <c r="A941" s="79">
        <v>44882</v>
      </c>
      <c r="B941" s="77">
        <v>8072.25</v>
      </c>
      <c r="C941" s="84">
        <v>76176</v>
      </c>
      <c r="D941" s="84">
        <v>89750</v>
      </c>
      <c r="F941">
        <f t="shared" si="28"/>
        <v>2022</v>
      </c>
      <c r="G941" s="57">
        <f>_xlfn.XLOOKUP(F941,'Historical Metal Prices'!$L$4:$Z$4,'Historical Metal Prices'!$L$10:$Z$10)</f>
        <v>0.15765259160232237</v>
      </c>
      <c r="H941" s="77">
        <f t="shared" si="29"/>
        <v>9344.8611325618476</v>
      </c>
    </row>
    <row r="942" spans="1:8" x14ac:dyDescent="0.2">
      <c r="A942" s="79">
        <v>44881</v>
      </c>
      <c r="B942" s="77">
        <v>8260.75</v>
      </c>
      <c r="C942" s="84">
        <v>76176</v>
      </c>
      <c r="D942" s="84">
        <v>89925</v>
      </c>
      <c r="F942">
        <f t="shared" si="28"/>
        <v>2022</v>
      </c>
      <c r="G942" s="57">
        <f>_xlfn.XLOOKUP(F942,'Historical Metal Prices'!$L$4:$Z$4,'Historical Metal Prices'!$L$10:$Z$10)</f>
        <v>0.15765259160232237</v>
      </c>
      <c r="H942" s="77">
        <f t="shared" si="29"/>
        <v>9563.078646078884</v>
      </c>
    </row>
    <row r="943" spans="1:8" x14ac:dyDescent="0.2">
      <c r="A943" s="79">
        <v>44880</v>
      </c>
      <c r="B943" s="77">
        <v>8348.25</v>
      </c>
      <c r="C943" s="84">
        <v>76176</v>
      </c>
      <c r="D943" s="84">
        <v>89675</v>
      </c>
      <c r="F943">
        <f t="shared" si="28"/>
        <v>2022</v>
      </c>
      <c r="G943" s="57">
        <f>_xlfn.XLOOKUP(F943,'Historical Metal Prices'!$L$4:$Z$4,'Historical Metal Prices'!$L$10:$Z$10)</f>
        <v>0.15765259160232237</v>
      </c>
      <c r="H943" s="77">
        <f t="shared" si="29"/>
        <v>9664.373247844087</v>
      </c>
    </row>
    <row r="944" spans="1:8" x14ac:dyDescent="0.2">
      <c r="A944" s="79">
        <v>44879</v>
      </c>
      <c r="B944" s="77">
        <v>8356</v>
      </c>
      <c r="C944" s="84">
        <v>76176</v>
      </c>
      <c r="D944" s="84">
        <v>89975</v>
      </c>
      <c r="F944">
        <f t="shared" si="28"/>
        <v>2022</v>
      </c>
      <c r="G944" s="57">
        <f>_xlfn.XLOOKUP(F944,'Historical Metal Prices'!$L$4:$Z$4,'Historical Metal Prices'!$L$10:$Z$10)</f>
        <v>0.15765259160232237</v>
      </c>
      <c r="H944" s="77">
        <f t="shared" si="29"/>
        <v>9673.3450554290066</v>
      </c>
    </row>
    <row r="945" spans="1:8" x14ac:dyDescent="0.2">
      <c r="A945" s="79">
        <v>44876</v>
      </c>
      <c r="B945" s="77">
        <v>8501.9</v>
      </c>
      <c r="C945" s="84">
        <v>76176</v>
      </c>
      <c r="D945" s="84">
        <v>86800</v>
      </c>
      <c r="F945">
        <f t="shared" si="28"/>
        <v>2022</v>
      </c>
      <c r="G945" s="57">
        <f>_xlfn.XLOOKUP(F945,'Historical Metal Prices'!$L$4:$Z$4,'Historical Metal Prices'!$L$10:$Z$10)</f>
        <v>0.15765259160232237</v>
      </c>
      <c r="H945" s="77">
        <f t="shared" si="29"/>
        <v>9842.2465685437837</v>
      </c>
    </row>
    <row r="946" spans="1:8" x14ac:dyDescent="0.2">
      <c r="A946" s="79">
        <v>44875</v>
      </c>
      <c r="B946" s="77">
        <v>8282.5</v>
      </c>
      <c r="C946" s="84">
        <v>59064</v>
      </c>
      <c r="D946" s="84">
        <v>77875</v>
      </c>
      <c r="F946">
        <f t="shared" si="28"/>
        <v>2022</v>
      </c>
      <c r="G946" s="57">
        <f>_xlfn.XLOOKUP(F946,'Historical Metal Prices'!$L$4:$Z$4,'Historical Metal Prices'!$L$10:$Z$10)</f>
        <v>0.15765259160232237</v>
      </c>
      <c r="H946" s="77">
        <f t="shared" si="29"/>
        <v>9588.2575899462354</v>
      </c>
    </row>
    <row r="947" spans="1:8" x14ac:dyDescent="0.2">
      <c r="A947" s="79">
        <v>44874</v>
      </c>
      <c r="B947" s="77">
        <v>8114.25</v>
      </c>
      <c r="C947" s="84">
        <v>59064</v>
      </c>
      <c r="D947" s="84">
        <v>80025</v>
      </c>
      <c r="F947">
        <f t="shared" si="28"/>
        <v>2022</v>
      </c>
      <c r="G947" s="57">
        <f>_xlfn.XLOOKUP(F947,'Historical Metal Prices'!$L$4:$Z$4,'Historical Metal Prices'!$L$10:$Z$10)</f>
        <v>0.15765259160232237</v>
      </c>
      <c r="H947" s="77">
        <f t="shared" si="29"/>
        <v>9393.4825414091447</v>
      </c>
    </row>
    <row r="948" spans="1:8" x14ac:dyDescent="0.2">
      <c r="A948" s="79">
        <v>44873</v>
      </c>
      <c r="B948" s="77">
        <v>8127.5</v>
      </c>
      <c r="C948" s="84">
        <v>59064</v>
      </c>
      <c r="D948" s="84">
        <v>80975</v>
      </c>
      <c r="F948">
        <f t="shared" si="28"/>
        <v>2022</v>
      </c>
      <c r="G948" s="57">
        <f>_xlfn.XLOOKUP(F948,'Historical Metal Prices'!$L$4:$Z$4,'Historical Metal Prices'!$L$10:$Z$10)</f>
        <v>0.15765259160232237</v>
      </c>
      <c r="H948" s="77">
        <f t="shared" si="29"/>
        <v>9408.8214382478745</v>
      </c>
    </row>
    <row r="949" spans="1:8" x14ac:dyDescent="0.2">
      <c r="A949" s="79">
        <v>44872</v>
      </c>
      <c r="B949" s="77">
        <v>7924.75</v>
      </c>
      <c r="C949" s="84">
        <v>59064</v>
      </c>
      <c r="D949" s="84">
        <v>83075</v>
      </c>
      <c r="F949">
        <f t="shared" si="28"/>
        <v>2022</v>
      </c>
      <c r="G949" s="57">
        <f>_xlfn.XLOOKUP(F949,'Historical Metal Prices'!$L$4:$Z$4,'Historical Metal Prices'!$L$10:$Z$10)</f>
        <v>0.15765259160232237</v>
      </c>
      <c r="H949" s="77">
        <f t="shared" si="29"/>
        <v>9174.1073753005039</v>
      </c>
    </row>
    <row r="950" spans="1:8" x14ac:dyDescent="0.2">
      <c r="A950" s="79">
        <v>44869</v>
      </c>
      <c r="B950" s="77">
        <v>8136</v>
      </c>
      <c r="C950" s="84">
        <v>59064</v>
      </c>
      <c r="D950" s="84">
        <v>84550</v>
      </c>
      <c r="F950">
        <f t="shared" si="28"/>
        <v>2022</v>
      </c>
      <c r="G950" s="57">
        <f>_xlfn.XLOOKUP(F950,'Historical Metal Prices'!$L$4:$Z$4,'Historical Metal Prices'!$L$10:$Z$10)</f>
        <v>0.15765259160232237</v>
      </c>
      <c r="H950" s="77">
        <f t="shared" si="29"/>
        <v>9418.6614852764942</v>
      </c>
    </row>
    <row r="951" spans="1:8" x14ac:dyDescent="0.2">
      <c r="A951" s="79">
        <v>44868</v>
      </c>
      <c r="B951" s="77">
        <v>7596</v>
      </c>
      <c r="C951" s="84">
        <v>63440</v>
      </c>
      <c r="D951" s="84">
        <v>88600</v>
      </c>
      <c r="F951">
        <f t="shared" si="28"/>
        <v>2022</v>
      </c>
      <c r="G951" s="57">
        <f>_xlfn.XLOOKUP(F951,'Historical Metal Prices'!$L$4:$Z$4,'Historical Metal Prices'!$L$10:$Z$10)</f>
        <v>0.15765259160232237</v>
      </c>
      <c r="H951" s="77">
        <f t="shared" si="29"/>
        <v>8793.5290858112403</v>
      </c>
    </row>
    <row r="952" spans="1:8" x14ac:dyDescent="0.2">
      <c r="A952" s="79">
        <v>44867</v>
      </c>
      <c r="B952" s="77">
        <v>7663.25</v>
      </c>
      <c r="C952" s="84">
        <v>63440</v>
      </c>
      <c r="D952" s="84">
        <v>93975</v>
      </c>
      <c r="F952">
        <f t="shared" si="28"/>
        <v>2022</v>
      </c>
      <c r="G952" s="57">
        <f>_xlfn.XLOOKUP(F952,'Historical Metal Prices'!$L$4:$Z$4,'Historical Metal Prices'!$L$10:$Z$10)</f>
        <v>0.15765259160232237</v>
      </c>
      <c r="H952" s="77">
        <f t="shared" si="29"/>
        <v>8871.3812225964975</v>
      </c>
    </row>
    <row r="953" spans="1:8" x14ac:dyDescent="0.2">
      <c r="A953" s="79">
        <v>44866</v>
      </c>
      <c r="B953" s="77">
        <v>7717</v>
      </c>
      <c r="C953" s="84">
        <v>63440</v>
      </c>
      <c r="D953" s="84">
        <v>102225</v>
      </c>
      <c r="F953">
        <f t="shared" si="28"/>
        <v>2022</v>
      </c>
      <c r="G953" s="57">
        <f>_xlfn.XLOOKUP(F953,'Historical Metal Prices'!$L$4:$Z$4,'Historical Metal Prices'!$L$10:$Z$10)</f>
        <v>0.15765259160232237</v>
      </c>
      <c r="H953" s="77">
        <f t="shared" si="29"/>
        <v>8933.6050493951225</v>
      </c>
    </row>
    <row r="954" spans="1:8" x14ac:dyDescent="0.2">
      <c r="A954" s="79">
        <v>44865</v>
      </c>
      <c r="B954" s="77">
        <v>7522</v>
      </c>
      <c r="C954" s="84">
        <v>63440</v>
      </c>
      <c r="D954" s="84">
        <v>106425</v>
      </c>
      <c r="F954">
        <f t="shared" si="28"/>
        <v>2022</v>
      </c>
      <c r="G954" s="57">
        <f>_xlfn.XLOOKUP(F954,'Historical Metal Prices'!$L$4:$Z$4,'Historical Metal Prices'!$L$10:$Z$10)</f>
        <v>0.15765259160232237</v>
      </c>
      <c r="H954" s="77">
        <f t="shared" si="29"/>
        <v>8707.8627940326696</v>
      </c>
    </row>
    <row r="955" spans="1:8" x14ac:dyDescent="0.2">
      <c r="A955" s="79">
        <v>44862</v>
      </c>
      <c r="B955" s="77">
        <v>7619</v>
      </c>
      <c r="C955" s="84">
        <v>63440</v>
      </c>
      <c r="D955" s="84">
        <v>113125</v>
      </c>
      <c r="F955">
        <f t="shared" si="28"/>
        <v>2022</v>
      </c>
      <c r="G955" s="57">
        <f>_xlfn.XLOOKUP(F955,'Historical Metal Prices'!$L$4:$Z$4,'Historical Metal Prices'!$L$10:$Z$10)</f>
        <v>0.15765259160232237</v>
      </c>
      <c r="H955" s="77">
        <f t="shared" si="29"/>
        <v>8820.1550954180948</v>
      </c>
    </row>
    <row r="956" spans="1:8" x14ac:dyDescent="0.2">
      <c r="A956" s="79">
        <v>44861</v>
      </c>
      <c r="B956" s="77">
        <v>7838.25</v>
      </c>
      <c r="C956" s="84">
        <v>89566</v>
      </c>
      <c r="D956" s="84">
        <v>119375</v>
      </c>
      <c r="F956">
        <f t="shared" si="28"/>
        <v>2022</v>
      </c>
      <c r="G956" s="57">
        <f>_xlfn.XLOOKUP(F956,'Historical Metal Prices'!$L$4:$Z$4,'Historical Metal Prices'!$L$10:$Z$10)</f>
        <v>0.15765259160232237</v>
      </c>
      <c r="H956" s="77">
        <f t="shared" si="29"/>
        <v>9073.9704261269035</v>
      </c>
    </row>
    <row r="957" spans="1:8" x14ac:dyDescent="0.2">
      <c r="A957" s="79">
        <v>44860</v>
      </c>
      <c r="B957" s="77">
        <v>7886</v>
      </c>
      <c r="C957" s="84">
        <v>89566</v>
      </c>
      <c r="D957" s="84">
        <v>125825</v>
      </c>
      <c r="F957">
        <f t="shared" si="28"/>
        <v>2022</v>
      </c>
      <c r="G957" s="57">
        <f>_xlfn.XLOOKUP(F957,'Historical Metal Prices'!$L$4:$Z$4,'Historical Metal Prices'!$L$10:$Z$10)</f>
        <v>0.15765259160232237</v>
      </c>
      <c r="H957" s="77">
        <f t="shared" si="29"/>
        <v>9129.2483373759151</v>
      </c>
    </row>
    <row r="958" spans="1:8" x14ac:dyDescent="0.2">
      <c r="A958" s="79">
        <v>44859</v>
      </c>
      <c r="B958" s="77">
        <v>7634</v>
      </c>
      <c r="C958" s="84">
        <v>89566</v>
      </c>
      <c r="D958" s="84">
        <v>130800</v>
      </c>
      <c r="F958">
        <f t="shared" si="28"/>
        <v>2022</v>
      </c>
      <c r="G958" s="57">
        <f>_xlfn.XLOOKUP(F958,'Historical Metal Prices'!$L$4:$Z$4,'Historical Metal Prices'!$L$10:$Z$10)</f>
        <v>0.15765259160232237</v>
      </c>
      <c r="H958" s="77">
        <f t="shared" si="29"/>
        <v>8837.5198842921291</v>
      </c>
    </row>
    <row r="959" spans="1:8" x14ac:dyDescent="0.2">
      <c r="A959" s="79">
        <v>44858</v>
      </c>
      <c r="B959" s="77">
        <v>7689</v>
      </c>
      <c r="C959" s="84">
        <v>89566</v>
      </c>
      <c r="D959" s="84">
        <v>134400</v>
      </c>
      <c r="F959">
        <f t="shared" si="28"/>
        <v>2022</v>
      </c>
      <c r="G959" s="57">
        <f>_xlfn.XLOOKUP(F959,'Historical Metal Prices'!$L$4:$Z$4,'Historical Metal Prices'!$L$10:$Z$10)</f>
        <v>0.15765259160232237</v>
      </c>
      <c r="H959" s="77">
        <f t="shared" si="29"/>
        <v>8901.1907768302572</v>
      </c>
    </row>
    <row r="960" spans="1:8" x14ac:dyDescent="0.2">
      <c r="A960" s="79">
        <v>44855</v>
      </c>
      <c r="B960" s="77">
        <v>7719.24</v>
      </c>
      <c r="C960" s="84">
        <v>89566</v>
      </c>
      <c r="D960" s="84">
        <v>134700</v>
      </c>
      <c r="F960">
        <f t="shared" si="28"/>
        <v>2022</v>
      </c>
      <c r="G960" s="57">
        <f>_xlfn.XLOOKUP(F960,'Historical Metal Prices'!$L$4:$Z$4,'Historical Metal Prices'!$L$10:$Z$10)</f>
        <v>0.15765259160232237</v>
      </c>
      <c r="H960" s="77">
        <f t="shared" si="29"/>
        <v>8936.1981912003102</v>
      </c>
    </row>
    <row r="961" spans="1:8" x14ac:dyDescent="0.2">
      <c r="A961" s="79">
        <v>44854</v>
      </c>
      <c r="B961" s="77">
        <v>7645.5</v>
      </c>
      <c r="C961" s="84">
        <v>63746</v>
      </c>
      <c r="D961" s="84">
        <v>137325</v>
      </c>
      <c r="F961">
        <f t="shared" si="28"/>
        <v>2022</v>
      </c>
      <c r="G961" s="57">
        <f>_xlfn.XLOOKUP(F961,'Historical Metal Prices'!$L$4:$Z$4,'Historical Metal Prices'!$L$10:$Z$10)</f>
        <v>0.15765259160232237</v>
      </c>
      <c r="H961" s="77">
        <f t="shared" si="29"/>
        <v>8850.8328890955563</v>
      </c>
    </row>
    <row r="962" spans="1:8" x14ac:dyDescent="0.2">
      <c r="A962" s="79">
        <v>44853</v>
      </c>
      <c r="B962" s="77">
        <v>7455.75</v>
      </c>
      <c r="C962" s="84">
        <v>63746</v>
      </c>
      <c r="D962" s="84">
        <v>136700</v>
      </c>
      <c r="F962">
        <f t="shared" si="28"/>
        <v>2022</v>
      </c>
      <c r="G962" s="57">
        <f>_xlfn.XLOOKUP(F962,'Historical Metal Prices'!$L$4:$Z$4,'Historical Metal Prices'!$L$10:$Z$10)</f>
        <v>0.15765259160232237</v>
      </c>
      <c r="H962" s="77">
        <f t="shared" si="29"/>
        <v>8631.1683098390149</v>
      </c>
    </row>
    <row r="963" spans="1:8" x14ac:dyDescent="0.2">
      <c r="A963" s="79">
        <v>44852</v>
      </c>
      <c r="B963" s="77">
        <v>7483</v>
      </c>
      <c r="C963" s="84">
        <v>63746</v>
      </c>
      <c r="D963" s="84">
        <v>139000</v>
      </c>
      <c r="F963">
        <f t="shared" si="28"/>
        <v>2022</v>
      </c>
      <c r="G963" s="57">
        <f>_xlfn.XLOOKUP(F963,'Historical Metal Prices'!$L$4:$Z$4,'Historical Metal Prices'!$L$10:$Z$10)</f>
        <v>0.15765259160232237</v>
      </c>
      <c r="H963" s="77">
        <f t="shared" si="29"/>
        <v>8662.7143429601783</v>
      </c>
    </row>
    <row r="964" spans="1:8" x14ac:dyDescent="0.2">
      <c r="A964" s="79">
        <v>44851</v>
      </c>
      <c r="B964" s="77">
        <v>7642.5</v>
      </c>
      <c r="C964" s="84">
        <v>63746</v>
      </c>
      <c r="D964" s="84">
        <v>143825</v>
      </c>
      <c r="F964">
        <f t="shared" si="28"/>
        <v>2022</v>
      </c>
      <c r="G964" s="57">
        <f>_xlfn.XLOOKUP(F964,'Historical Metal Prices'!$L$4:$Z$4,'Historical Metal Prices'!$L$10:$Z$10)</f>
        <v>0.15765259160232237</v>
      </c>
      <c r="H964" s="77">
        <f t="shared" si="29"/>
        <v>8847.3599313207487</v>
      </c>
    </row>
    <row r="965" spans="1:8" x14ac:dyDescent="0.2">
      <c r="A965" s="79">
        <v>44848</v>
      </c>
      <c r="B965" s="77">
        <v>7652.75</v>
      </c>
      <c r="C965" s="84">
        <v>63746</v>
      </c>
      <c r="D965" s="84">
        <v>142950</v>
      </c>
      <c r="F965">
        <f t="shared" si="28"/>
        <v>2022</v>
      </c>
      <c r="G965" s="57">
        <f>_xlfn.XLOOKUP(F965,'Historical Metal Prices'!$L$4:$Z$4,'Historical Metal Prices'!$L$10:$Z$10)</f>
        <v>0.15765259160232237</v>
      </c>
      <c r="H965" s="77">
        <f t="shared" si="29"/>
        <v>8859.2258703846728</v>
      </c>
    </row>
    <row r="966" spans="1:8" x14ac:dyDescent="0.2">
      <c r="A966" s="79">
        <v>44847</v>
      </c>
      <c r="B966" s="77">
        <v>7665.5</v>
      </c>
      <c r="C966" s="84">
        <v>30459</v>
      </c>
      <c r="D966" s="84">
        <v>145650</v>
      </c>
      <c r="F966">
        <f t="shared" si="28"/>
        <v>2022</v>
      </c>
      <c r="G966" s="57">
        <f>_xlfn.XLOOKUP(F966,'Historical Metal Prices'!$L$4:$Z$4,'Historical Metal Prices'!$L$10:$Z$10)</f>
        <v>0.15765259160232237</v>
      </c>
      <c r="H966" s="77">
        <f t="shared" si="29"/>
        <v>8873.9859409276014</v>
      </c>
    </row>
    <row r="967" spans="1:8" x14ac:dyDescent="0.2">
      <c r="A967" s="79">
        <v>44846</v>
      </c>
      <c r="B967" s="77">
        <v>7636</v>
      </c>
      <c r="C967" s="84">
        <v>30459</v>
      </c>
      <c r="D967" s="84">
        <v>145400</v>
      </c>
      <c r="F967">
        <f t="shared" si="28"/>
        <v>2022</v>
      </c>
      <c r="G967" s="57">
        <f>_xlfn.XLOOKUP(F967,'Historical Metal Prices'!$L$4:$Z$4,'Historical Metal Prices'!$L$10:$Z$10)</f>
        <v>0.15765259160232237</v>
      </c>
      <c r="H967" s="77">
        <f t="shared" si="29"/>
        <v>8839.8351894753341</v>
      </c>
    </row>
    <row r="968" spans="1:8" x14ac:dyDescent="0.2">
      <c r="A968" s="79">
        <v>44845</v>
      </c>
      <c r="B968" s="77">
        <v>7661.25</v>
      </c>
      <c r="C968" s="84">
        <v>30459</v>
      </c>
      <c r="D968" s="84">
        <v>145525</v>
      </c>
      <c r="F968">
        <f t="shared" si="28"/>
        <v>2022</v>
      </c>
      <c r="G968" s="57">
        <f>_xlfn.XLOOKUP(F968,'Historical Metal Prices'!$L$4:$Z$4,'Historical Metal Prices'!$L$10:$Z$10)</f>
        <v>0.15765259160232237</v>
      </c>
      <c r="H968" s="77">
        <f t="shared" si="29"/>
        <v>8869.0659174132925</v>
      </c>
    </row>
    <row r="969" spans="1:8" x14ac:dyDescent="0.2">
      <c r="A969" s="79">
        <v>44844</v>
      </c>
      <c r="B969" s="77">
        <v>7637.75</v>
      </c>
      <c r="C969" s="84">
        <v>30459</v>
      </c>
      <c r="D969" s="84">
        <v>145750</v>
      </c>
      <c r="F969">
        <f t="shared" si="28"/>
        <v>2022</v>
      </c>
      <c r="G969" s="57">
        <f>_xlfn.XLOOKUP(F969,'Historical Metal Prices'!$L$4:$Z$4,'Historical Metal Prices'!$L$10:$Z$10)</f>
        <v>0.15765259160232237</v>
      </c>
      <c r="H969" s="77">
        <f t="shared" si="29"/>
        <v>8841.8610815106385</v>
      </c>
    </row>
    <row r="970" spans="1:8" x14ac:dyDescent="0.2">
      <c r="A970" s="79">
        <v>44841</v>
      </c>
      <c r="B970" s="77">
        <v>7507.75</v>
      </c>
      <c r="C970" s="84">
        <v>30459</v>
      </c>
      <c r="D970" s="84">
        <v>143775</v>
      </c>
      <c r="F970">
        <f t="shared" si="28"/>
        <v>2022</v>
      </c>
      <c r="G970" s="57">
        <f>_xlfn.XLOOKUP(F970,'Historical Metal Prices'!$L$4:$Z$4,'Historical Metal Prices'!$L$10:$Z$10)</f>
        <v>0.15765259160232237</v>
      </c>
      <c r="H970" s="77">
        <f t="shared" si="29"/>
        <v>8691.3662446023354</v>
      </c>
    </row>
    <row r="971" spans="1:8" x14ac:dyDescent="0.2">
      <c r="A971" s="79">
        <v>44840</v>
      </c>
      <c r="B971" s="77">
        <v>7649.75</v>
      </c>
      <c r="C971" s="84">
        <v>30459</v>
      </c>
      <c r="D971" s="84">
        <v>143775</v>
      </c>
      <c r="F971">
        <f t="shared" ref="F971:F1034" si="30">YEAR(A971)</f>
        <v>2022</v>
      </c>
      <c r="G971" s="57">
        <f>_xlfn.XLOOKUP(F971,'Historical Metal Prices'!$L$4:$Z$4,'Historical Metal Prices'!$L$10:$Z$10)</f>
        <v>0.15765259160232237</v>
      </c>
      <c r="H971" s="77">
        <f t="shared" ref="H971:H1034" si="31">IFERROR(B971*(1+G971),H972)</f>
        <v>8855.7529126098652</v>
      </c>
    </row>
    <row r="972" spans="1:8" x14ac:dyDescent="0.2">
      <c r="A972" s="79">
        <v>44839</v>
      </c>
      <c r="B972" s="77">
        <v>7725.25</v>
      </c>
      <c r="C972" s="84">
        <v>30459</v>
      </c>
      <c r="D972" s="84">
        <v>140200</v>
      </c>
      <c r="F972">
        <f t="shared" si="30"/>
        <v>2022</v>
      </c>
      <c r="G972" s="57">
        <f>_xlfn.XLOOKUP(F972,'Historical Metal Prices'!$L$4:$Z$4,'Historical Metal Prices'!$L$10:$Z$10)</f>
        <v>0.15765259160232237</v>
      </c>
      <c r="H972" s="77">
        <f t="shared" si="31"/>
        <v>8943.1556832758415</v>
      </c>
    </row>
    <row r="973" spans="1:8" x14ac:dyDescent="0.2">
      <c r="A973" s="79">
        <v>44838</v>
      </c>
      <c r="B973" s="77">
        <v>7800</v>
      </c>
      <c r="C973" s="84">
        <v>30459</v>
      </c>
      <c r="D973" s="84">
        <v>138650</v>
      </c>
      <c r="F973">
        <f t="shared" si="30"/>
        <v>2022</v>
      </c>
      <c r="G973" s="57">
        <f>_xlfn.XLOOKUP(F973,'Historical Metal Prices'!$L$4:$Z$4,'Historical Metal Prices'!$L$10:$Z$10)</f>
        <v>0.15765259160232237</v>
      </c>
      <c r="H973" s="77">
        <f t="shared" si="31"/>
        <v>9029.6902144981141</v>
      </c>
    </row>
    <row r="974" spans="1:8" x14ac:dyDescent="0.2">
      <c r="A974" s="79">
        <v>44837</v>
      </c>
      <c r="B974" s="77">
        <v>7602.5</v>
      </c>
      <c r="C974" s="84">
        <v>30459</v>
      </c>
      <c r="D974" s="84">
        <v>136750</v>
      </c>
      <c r="F974">
        <f t="shared" si="30"/>
        <v>2022</v>
      </c>
      <c r="G974" s="57">
        <f>_xlfn.XLOOKUP(F974,'Historical Metal Prices'!$L$4:$Z$4,'Historical Metal Prices'!$L$10:$Z$10)</f>
        <v>0.15765259160232237</v>
      </c>
      <c r="H974" s="77">
        <f t="shared" si="31"/>
        <v>8801.0538276566549</v>
      </c>
    </row>
    <row r="975" spans="1:8" x14ac:dyDescent="0.2">
      <c r="A975" s="79">
        <v>44834</v>
      </c>
      <c r="B975" s="77">
        <v>7683.25</v>
      </c>
      <c r="C975" s="84">
        <v>30459</v>
      </c>
      <c r="D975" s="84">
        <v>135750</v>
      </c>
      <c r="F975">
        <f t="shared" si="30"/>
        <v>2022</v>
      </c>
      <c r="G975" s="57">
        <f>_xlfn.XLOOKUP(F975,'Historical Metal Prices'!$L$4:$Z$4,'Historical Metal Prices'!$L$10:$Z$10)</f>
        <v>0.15765259160232237</v>
      </c>
      <c r="H975" s="77">
        <f t="shared" si="31"/>
        <v>8894.5342744285426</v>
      </c>
    </row>
    <row r="976" spans="1:8" x14ac:dyDescent="0.2">
      <c r="A976" s="79">
        <v>44833</v>
      </c>
      <c r="B976" s="77">
        <v>7647</v>
      </c>
      <c r="C976" s="84">
        <v>36897</v>
      </c>
      <c r="D976" s="84">
        <v>135250</v>
      </c>
      <c r="F976">
        <f t="shared" si="30"/>
        <v>2022</v>
      </c>
      <c r="G976" s="57">
        <f>_xlfn.XLOOKUP(F976,'Historical Metal Prices'!$L$4:$Z$4,'Historical Metal Prices'!$L$10:$Z$10)</f>
        <v>0.15765259160232237</v>
      </c>
      <c r="H976" s="77">
        <f t="shared" si="31"/>
        <v>8852.5693679829583</v>
      </c>
    </row>
    <row r="977" spans="1:8" x14ac:dyDescent="0.2">
      <c r="A977" s="79">
        <v>44832</v>
      </c>
      <c r="B977" s="77">
        <v>7520</v>
      </c>
      <c r="C977" s="84">
        <v>36897</v>
      </c>
      <c r="D977" s="84">
        <v>134900</v>
      </c>
      <c r="F977">
        <f t="shared" si="30"/>
        <v>2022</v>
      </c>
      <c r="G977" s="57">
        <f>_xlfn.XLOOKUP(F977,'Historical Metal Prices'!$L$4:$Z$4,'Historical Metal Prices'!$L$10:$Z$10)</f>
        <v>0.15765259160232237</v>
      </c>
      <c r="H977" s="77">
        <f t="shared" si="31"/>
        <v>8705.5474888494646</v>
      </c>
    </row>
    <row r="978" spans="1:8" x14ac:dyDescent="0.2">
      <c r="A978" s="79">
        <v>44831</v>
      </c>
      <c r="B978" s="77">
        <v>7422</v>
      </c>
      <c r="C978" s="84">
        <v>36897</v>
      </c>
      <c r="D978" s="84">
        <v>133550</v>
      </c>
      <c r="F978">
        <f t="shared" si="30"/>
        <v>2022</v>
      </c>
      <c r="G978" s="57">
        <f>_xlfn.XLOOKUP(F978,'Historical Metal Prices'!$L$4:$Z$4,'Historical Metal Prices'!$L$10:$Z$10)</f>
        <v>0.15765259160232237</v>
      </c>
      <c r="H978" s="77">
        <f t="shared" si="31"/>
        <v>8592.0975348724369</v>
      </c>
    </row>
    <row r="979" spans="1:8" x14ac:dyDescent="0.2">
      <c r="A979" s="79">
        <v>44830</v>
      </c>
      <c r="B979" s="77">
        <v>7430</v>
      </c>
      <c r="C979" s="84">
        <v>36897</v>
      </c>
      <c r="D979" s="84">
        <v>130850</v>
      </c>
      <c r="F979">
        <f t="shared" si="30"/>
        <v>2022</v>
      </c>
      <c r="G979" s="57">
        <f>_xlfn.XLOOKUP(F979,'Historical Metal Prices'!$L$4:$Z$4,'Historical Metal Prices'!$L$10:$Z$10)</f>
        <v>0.15765259160232237</v>
      </c>
      <c r="H979" s="77">
        <f t="shared" si="31"/>
        <v>8601.3587556052553</v>
      </c>
    </row>
    <row r="980" spans="1:8" x14ac:dyDescent="0.2">
      <c r="A980" s="79">
        <v>44827</v>
      </c>
      <c r="B980" s="77">
        <v>7518</v>
      </c>
      <c r="C980" s="84">
        <v>36897</v>
      </c>
      <c r="D980" s="84">
        <v>129000</v>
      </c>
      <c r="F980">
        <f t="shared" si="30"/>
        <v>2022</v>
      </c>
      <c r="G980" s="57">
        <f>_xlfn.XLOOKUP(F980,'Historical Metal Prices'!$L$4:$Z$4,'Historical Metal Prices'!$L$10:$Z$10)</f>
        <v>0.15765259160232237</v>
      </c>
      <c r="H980" s="77">
        <f t="shared" si="31"/>
        <v>8703.2321836662595</v>
      </c>
    </row>
    <row r="981" spans="1:8" x14ac:dyDescent="0.2">
      <c r="A981" s="79">
        <v>44826</v>
      </c>
      <c r="B981" s="77">
        <v>7739</v>
      </c>
      <c r="C981" s="84">
        <v>35865</v>
      </c>
      <c r="D981" s="84">
        <v>124725</v>
      </c>
      <c r="F981">
        <f t="shared" si="30"/>
        <v>2022</v>
      </c>
      <c r="G981" s="57">
        <f>_xlfn.XLOOKUP(F981,'Historical Metal Prices'!$L$4:$Z$4,'Historical Metal Prices'!$L$10:$Z$10)</f>
        <v>0.15765259160232237</v>
      </c>
      <c r="H981" s="77">
        <f t="shared" si="31"/>
        <v>8959.0734064103726</v>
      </c>
    </row>
    <row r="982" spans="1:8" x14ac:dyDescent="0.2">
      <c r="A982" s="79">
        <v>44825</v>
      </c>
      <c r="B982" s="77">
        <v>7749</v>
      </c>
      <c r="C982" s="84">
        <v>35865</v>
      </c>
      <c r="D982" s="84">
        <v>122775</v>
      </c>
      <c r="F982">
        <f t="shared" si="30"/>
        <v>2022</v>
      </c>
      <c r="G982" s="57">
        <f>_xlfn.XLOOKUP(F982,'Historical Metal Prices'!$L$4:$Z$4,'Historical Metal Prices'!$L$10:$Z$10)</f>
        <v>0.15765259160232237</v>
      </c>
      <c r="H982" s="77">
        <f t="shared" si="31"/>
        <v>8970.6499323263961</v>
      </c>
    </row>
    <row r="983" spans="1:8" x14ac:dyDescent="0.2">
      <c r="A983" s="79">
        <v>44824</v>
      </c>
      <c r="B983" s="77">
        <v>7826</v>
      </c>
      <c r="C983" s="84">
        <v>35865</v>
      </c>
      <c r="D983" s="84">
        <v>118000</v>
      </c>
      <c r="F983">
        <f t="shared" si="30"/>
        <v>2022</v>
      </c>
      <c r="G983" s="57">
        <f>_xlfn.XLOOKUP(F983,'Historical Metal Prices'!$L$4:$Z$4,'Historical Metal Prices'!$L$10:$Z$10)</f>
        <v>0.15765259160232237</v>
      </c>
      <c r="H983" s="77">
        <f t="shared" si="31"/>
        <v>9059.7891818797743</v>
      </c>
    </row>
    <row r="984" spans="1:8" x14ac:dyDescent="0.2">
      <c r="A984" s="79">
        <v>44823</v>
      </c>
      <c r="B984" s="77">
        <v>7826.5</v>
      </c>
      <c r="C984" s="84">
        <v>35865</v>
      </c>
      <c r="D984" s="84">
        <v>107150</v>
      </c>
      <c r="F984">
        <f t="shared" si="30"/>
        <v>2022</v>
      </c>
      <c r="G984" s="57">
        <f>_xlfn.XLOOKUP(F984,'Historical Metal Prices'!$L$4:$Z$4,'Historical Metal Prices'!$L$10:$Z$10)</f>
        <v>0.15765259160232237</v>
      </c>
      <c r="H984" s="77">
        <f t="shared" si="31"/>
        <v>9060.3680081755756</v>
      </c>
    </row>
    <row r="985" spans="1:8" x14ac:dyDescent="0.2">
      <c r="A985" s="79">
        <v>44820</v>
      </c>
      <c r="B985" s="77">
        <v>7869</v>
      </c>
      <c r="C985" s="84">
        <v>35865</v>
      </c>
      <c r="D985" s="84">
        <v>105075</v>
      </c>
      <c r="F985">
        <f t="shared" si="30"/>
        <v>2022</v>
      </c>
      <c r="G985" s="57">
        <f>_xlfn.XLOOKUP(F985,'Historical Metal Prices'!$L$4:$Z$4,'Historical Metal Prices'!$L$10:$Z$10)</f>
        <v>0.15765259160232237</v>
      </c>
      <c r="H985" s="77">
        <f t="shared" si="31"/>
        <v>9109.5682433186739</v>
      </c>
    </row>
    <row r="986" spans="1:8" x14ac:dyDescent="0.2">
      <c r="A986" s="79">
        <v>44819</v>
      </c>
      <c r="B986" s="77">
        <v>7848.75</v>
      </c>
      <c r="C986" s="84">
        <v>36371</v>
      </c>
      <c r="D986" s="84">
        <v>102000</v>
      </c>
      <c r="F986">
        <f t="shared" si="30"/>
        <v>2022</v>
      </c>
      <c r="G986" s="57">
        <f>_xlfn.XLOOKUP(F986,'Historical Metal Prices'!$L$4:$Z$4,'Historical Metal Prices'!$L$10:$Z$10)</f>
        <v>0.15765259160232237</v>
      </c>
      <c r="H986" s="77">
        <f t="shared" si="31"/>
        <v>9086.1257783387282</v>
      </c>
    </row>
    <row r="987" spans="1:8" x14ac:dyDescent="0.2">
      <c r="A987" s="79">
        <v>44818</v>
      </c>
      <c r="B987" s="77">
        <v>7893.5</v>
      </c>
      <c r="C987" s="84">
        <v>36371</v>
      </c>
      <c r="D987" s="84">
        <v>103225</v>
      </c>
      <c r="F987">
        <f t="shared" si="30"/>
        <v>2022</v>
      </c>
      <c r="G987" s="57">
        <f>_xlfn.XLOOKUP(F987,'Historical Metal Prices'!$L$4:$Z$4,'Historical Metal Prices'!$L$10:$Z$10)</f>
        <v>0.15765259160232237</v>
      </c>
      <c r="H987" s="77">
        <f t="shared" si="31"/>
        <v>9137.9307318129322</v>
      </c>
    </row>
    <row r="988" spans="1:8" x14ac:dyDescent="0.2">
      <c r="A988" s="79">
        <v>44817</v>
      </c>
      <c r="B988" s="77">
        <v>7994.25</v>
      </c>
      <c r="C988" s="84">
        <v>36371</v>
      </c>
      <c r="D988" s="84">
        <v>103025</v>
      </c>
      <c r="F988">
        <f t="shared" si="30"/>
        <v>2022</v>
      </c>
      <c r="G988" s="57">
        <f>_xlfn.XLOOKUP(F988,'Historical Metal Prices'!$L$4:$Z$4,'Historical Metal Prices'!$L$10:$Z$10)</f>
        <v>0.15765259160232237</v>
      </c>
      <c r="H988" s="77">
        <f t="shared" si="31"/>
        <v>9254.564230416865</v>
      </c>
    </row>
    <row r="989" spans="1:8" x14ac:dyDescent="0.2">
      <c r="A989" s="79">
        <v>44816</v>
      </c>
      <c r="B989" s="77">
        <v>8079.5</v>
      </c>
      <c r="C989" s="84">
        <v>36371</v>
      </c>
      <c r="D989" s="84">
        <v>103650</v>
      </c>
      <c r="F989">
        <f t="shared" si="30"/>
        <v>2022</v>
      </c>
      <c r="G989" s="57">
        <f>_xlfn.XLOOKUP(F989,'Historical Metal Prices'!$L$4:$Z$4,'Historical Metal Prices'!$L$10:$Z$10)</f>
        <v>0.15765259160232237</v>
      </c>
      <c r="H989" s="77">
        <f t="shared" si="31"/>
        <v>9353.2541138509641</v>
      </c>
    </row>
    <row r="990" spans="1:8" x14ac:dyDescent="0.2">
      <c r="A990" s="79">
        <v>44813</v>
      </c>
      <c r="B990" s="77">
        <v>7924</v>
      </c>
      <c r="C990" s="84">
        <v>36371</v>
      </c>
      <c r="D990" s="84">
        <v>105425</v>
      </c>
      <c r="F990">
        <f t="shared" si="30"/>
        <v>2022</v>
      </c>
      <c r="G990" s="57">
        <f>_xlfn.XLOOKUP(F990,'Historical Metal Prices'!$L$4:$Z$4,'Historical Metal Prices'!$L$10:$Z$10)</f>
        <v>0.15765259160232237</v>
      </c>
      <c r="H990" s="77">
        <f t="shared" si="31"/>
        <v>9173.239135856802</v>
      </c>
    </row>
    <row r="991" spans="1:8" x14ac:dyDescent="0.2">
      <c r="A991" s="79">
        <v>44812</v>
      </c>
      <c r="B991" s="77">
        <v>7919</v>
      </c>
      <c r="C991" s="84">
        <v>37477</v>
      </c>
      <c r="D991" s="84">
        <v>105450</v>
      </c>
      <c r="F991">
        <f t="shared" si="30"/>
        <v>2022</v>
      </c>
      <c r="G991" s="57">
        <f>_xlfn.XLOOKUP(F991,'Historical Metal Prices'!$L$4:$Z$4,'Historical Metal Prices'!$L$10:$Z$10)</f>
        <v>0.15765259160232237</v>
      </c>
      <c r="H991" s="77">
        <f t="shared" si="31"/>
        <v>9167.4508728987912</v>
      </c>
    </row>
    <row r="992" spans="1:8" x14ac:dyDescent="0.2">
      <c r="A992" s="79">
        <v>44811</v>
      </c>
      <c r="B992" s="77">
        <v>7698.5</v>
      </c>
      <c r="C992" s="84">
        <v>37477</v>
      </c>
      <c r="D992" s="84">
        <v>102725</v>
      </c>
      <c r="F992">
        <f t="shared" si="30"/>
        <v>2022</v>
      </c>
      <c r="G992" s="57">
        <f>_xlfn.XLOOKUP(F992,'Historical Metal Prices'!$L$4:$Z$4,'Historical Metal Prices'!$L$10:$Z$10)</f>
        <v>0.15765259160232237</v>
      </c>
      <c r="H992" s="77">
        <f t="shared" si="31"/>
        <v>8912.1884764504794</v>
      </c>
    </row>
    <row r="993" spans="1:8" x14ac:dyDescent="0.2">
      <c r="A993" s="79">
        <v>44810</v>
      </c>
      <c r="B993" s="77">
        <v>7751</v>
      </c>
      <c r="C993" s="84">
        <v>37477</v>
      </c>
      <c r="D993" s="84">
        <v>103300</v>
      </c>
      <c r="F993">
        <f t="shared" si="30"/>
        <v>2022</v>
      </c>
      <c r="G993" s="57">
        <f>_xlfn.XLOOKUP(F993,'Historical Metal Prices'!$L$4:$Z$4,'Historical Metal Prices'!$L$10:$Z$10)</f>
        <v>0.15765259160232237</v>
      </c>
      <c r="H993" s="77">
        <f t="shared" si="31"/>
        <v>8972.9652375096011</v>
      </c>
    </row>
    <row r="994" spans="1:8" x14ac:dyDescent="0.2">
      <c r="A994" s="79">
        <v>44809</v>
      </c>
      <c r="B994" s="77">
        <v>7731</v>
      </c>
      <c r="C994" s="84">
        <v>37477</v>
      </c>
      <c r="D994" s="84">
        <v>106000</v>
      </c>
      <c r="F994">
        <f t="shared" si="30"/>
        <v>2022</v>
      </c>
      <c r="G994" s="57">
        <f>_xlfn.XLOOKUP(F994,'Historical Metal Prices'!$L$4:$Z$4,'Historical Metal Prices'!$L$10:$Z$10)</f>
        <v>0.15765259160232237</v>
      </c>
      <c r="H994" s="77">
        <f t="shared" si="31"/>
        <v>8949.8121856775542</v>
      </c>
    </row>
    <row r="995" spans="1:8" x14ac:dyDescent="0.2">
      <c r="A995" s="79">
        <v>44806</v>
      </c>
      <c r="B995" s="77">
        <v>7691</v>
      </c>
      <c r="C995" s="84">
        <v>37477</v>
      </c>
      <c r="D995" s="84">
        <v>108450</v>
      </c>
      <c r="F995">
        <f t="shared" si="30"/>
        <v>2022</v>
      </c>
      <c r="G995" s="57">
        <f>_xlfn.XLOOKUP(F995,'Historical Metal Prices'!$L$4:$Z$4,'Historical Metal Prices'!$L$10:$Z$10)</f>
        <v>0.15765259160232237</v>
      </c>
      <c r="H995" s="77">
        <f t="shared" si="31"/>
        <v>8903.5060820134622</v>
      </c>
    </row>
    <row r="996" spans="1:8" x14ac:dyDescent="0.2">
      <c r="A996" s="79">
        <v>44805</v>
      </c>
      <c r="B996" s="77">
        <v>7652</v>
      </c>
      <c r="C996" s="84">
        <v>34898</v>
      </c>
      <c r="D996" s="84">
        <v>110550</v>
      </c>
      <c r="F996">
        <f t="shared" si="30"/>
        <v>2022</v>
      </c>
      <c r="G996" s="57">
        <f>_xlfn.XLOOKUP(F996,'Historical Metal Prices'!$L$4:$Z$4,'Historical Metal Prices'!$L$10:$Z$10)</f>
        <v>0.15765259160232237</v>
      </c>
      <c r="H996" s="77">
        <f t="shared" si="31"/>
        <v>8858.3576309409709</v>
      </c>
    </row>
    <row r="997" spans="1:8" x14ac:dyDescent="0.2">
      <c r="A997" s="79">
        <v>44804</v>
      </c>
      <c r="B997" s="77">
        <v>7845.5</v>
      </c>
      <c r="C997" s="84">
        <v>34898</v>
      </c>
      <c r="D997" s="84">
        <v>114325</v>
      </c>
      <c r="F997">
        <f t="shared" si="30"/>
        <v>2022</v>
      </c>
      <c r="G997" s="57">
        <f>_xlfn.XLOOKUP(F997,'Historical Metal Prices'!$L$4:$Z$4,'Historical Metal Prices'!$L$10:$Z$10)</f>
        <v>0.15765259160232237</v>
      </c>
      <c r="H997" s="77">
        <f t="shared" si="31"/>
        <v>9082.36340741602</v>
      </c>
    </row>
    <row r="998" spans="1:8" x14ac:dyDescent="0.2">
      <c r="A998" s="79">
        <v>44803</v>
      </c>
      <c r="B998" s="77">
        <v>7893</v>
      </c>
      <c r="C998" s="84">
        <v>34898</v>
      </c>
      <c r="D998" s="84">
        <v>118500</v>
      </c>
      <c r="F998">
        <f t="shared" si="30"/>
        <v>2022</v>
      </c>
      <c r="G998" s="57">
        <f>_xlfn.XLOOKUP(F998,'Historical Metal Prices'!$L$4:$Z$4,'Historical Metal Prices'!$L$10:$Z$10)</f>
        <v>0.15765259160232237</v>
      </c>
      <c r="H998" s="77">
        <f t="shared" si="31"/>
        <v>9137.3519055171309</v>
      </c>
    </row>
    <row r="999" spans="1:8" x14ac:dyDescent="0.2">
      <c r="A999" s="79">
        <v>44802</v>
      </c>
      <c r="B999" s="77">
        <v>8188.25</v>
      </c>
      <c r="C999" s="84">
        <v>34898</v>
      </c>
      <c r="D999" s="84">
        <v>121000</v>
      </c>
      <c r="F999">
        <f t="shared" si="30"/>
        <v>2022</v>
      </c>
      <c r="G999" s="57">
        <f>_xlfn.XLOOKUP(F999,'Historical Metal Prices'!$L$4:$Z$4,'Historical Metal Prices'!$L$10:$Z$10)</f>
        <v>0.15765259160232237</v>
      </c>
      <c r="H999" s="77">
        <f t="shared" si="31"/>
        <v>9479.1488331877154</v>
      </c>
    </row>
    <row r="1000" spans="1:8" x14ac:dyDescent="0.2">
      <c r="A1000" s="79">
        <v>44799</v>
      </c>
      <c r="B1000" s="77">
        <v>8188.25</v>
      </c>
      <c r="C1000" s="84">
        <v>34898</v>
      </c>
      <c r="D1000" s="84">
        <v>120525</v>
      </c>
      <c r="F1000">
        <f t="shared" si="30"/>
        <v>2022</v>
      </c>
      <c r="G1000" s="57">
        <f>_xlfn.XLOOKUP(F1000,'Historical Metal Prices'!$L$4:$Z$4,'Historical Metal Prices'!$L$10:$Z$10)</f>
        <v>0.15765259160232237</v>
      </c>
      <c r="H1000" s="77">
        <f t="shared" si="31"/>
        <v>9479.1488331877154</v>
      </c>
    </row>
    <row r="1001" spans="1:8" x14ac:dyDescent="0.2">
      <c r="A1001" s="79">
        <v>44798</v>
      </c>
      <c r="B1001" s="77">
        <v>8167</v>
      </c>
      <c r="C1001" s="84">
        <v>31205</v>
      </c>
      <c r="D1001" s="84">
        <v>120525</v>
      </c>
      <c r="F1001">
        <f t="shared" si="30"/>
        <v>2022</v>
      </c>
      <c r="G1001" s="57">
        <f>_xlfn.XLOOKUP(F1001,'Historical Metal Prices'!$L$4:$Z$4,'Historical Metal Prices'!$L$10:$Z$10)</f>
        <v>0.15765259160232237</v>
      </c>
      <c r="H1001" s="77">
        <f t="shared" si="31"/>
        <v>9454.5487156161671</v>
      </c>
    </row>
    <row r="1002" spans="1:8" x14ac:dyDescent="0.2">
      <c r="A1002" s="79">
        <v>44797</v>
      </c>
      <c r="B1002" s="77">
        <v>8058.25</v>
      </c>
      <c r="C1002" s="84">
        <v>31205</v>
      </c>
      <c r="D1002" s="84">
        <v>122125</v>
      </c>
      <c r="F1002">
        <f t="shared" si="30"/>
        <v>2022</v>
      </c>
      <c r="G1002" s="57">
        <f>_xlfn.XLOOKUP(F1002,'Historical Metal Prices'!$L$4:$Z$4,'Historical Metal Prices'!$L$10:$Z$10)</f>
        <v>0.15765259160232237</v>
      </c>
      <c r="H1002" s="77">
        <f t="shared" si="31"/>
        <v>9328.6539962794141</v>
      </c>
    </row>
    <row r="1003" spans="1:8" x14ac:dyDescent="0.2">
      <c r="A1003" s="79">
        <v>44796</v>
      </c>
      <c r="B1003" s="77">
        <v>8170.75</v>
      </c>
      <c r="C1003" s="84">
        <v>31205</v>
      </c>
      <c r="D1003" s="84">
        <v>123275</v>
      </c>
      <c r="F1003">
        <f t="shared" si="30"/>
        <v>2022</v>
      </c>
      <c r="G1003" s="57">
        <f>_xlfn.XLOOKUP(F1003,'Historical Metal Prices'!$L$4:$Z$4,'Historical Metal Prices'!$L$10:$Z$10)</f>
        <v>0.15765259160232237</v>
      </c>
      <c r="H1003" s="77">
        <f t="shared" si="31"/>
        <v>9458.8899128346748</v>
      </c>
    </row>
    <row r="1004" spans="1:8" x14ac:dyDescent="0.2">
      <c r="A1004" s="79">
        <v>44795</v>
      </c>
      <c r="B1004" s="77">
        <v>8076.1</v>
      </c>
      <c r="C1004" s="84">
        <v>31205</v>
      </c>
      <c r="D1004" s="84">
        <v>122375</v>
      </c>
      <c r="F1004">
        <f t="shared" si="30"/>
        <v>2022</v>
      </c>
      <c r="G1004" s="57">
        <f>_xlfn.XLOOKUP(F1004,'Historical Metal Prices'!$L$4:$Z$4,'Historical Metal Prices'!$L$10:$Z$10)</f>
        <v>0.15765259160232237</v>
      </c>
      <c r="H1004" s="77">
        <f t="shared" si="31"/>
        <v>9349.3180950395163</v>
      </c>
    </row>
    <row r="1005" spans="1:8" x14ac:dyDescent="0.2">
      <c r="A1005" s="79">
        <v>44792</v>
      </c>
      <c r="B1005" s="77">
        <v>8100.85</v>
      </c>
      <c r="C1005" s="84">
        <v>31205</v>
      </c>
      <c r="D1005" s="84">
        <v>122575</v>
      </c>
      <c r="F1005">
        <f t="shared" si="30"/>
        <v>2022</v>
      </c>
      <c r="G1005" s="57">
        <f>_xlfn.XLOOKUP(F1005,'Historical Metal Prices'!$L$4:$Z$4,'Historical Metal Prices'!$L$10:$Z$10)</f>
        <v>0.15765259160232237</v>
      </c>
      <c r="H1005" s="77">
        <f t="shared" si="31"/>
        <v>9377.9699966816734</v>
      </c>
    </row>
    <row r="1006" spans="1:8" x14ac:dyDescent="0.2">
      <c r="A1006" s="79">
        <v>44791</v>
      </c>
      <c r="B1006" s="77">
        <v>8045.25</v>
      </c>
      <c r="C1006" s="84">
        <v>41811</v>
      </c>
      <c r="D1006" s="84">
        <v>123825</v>
      </c>
      <c r="F1006">
        <f t="shared" si="30"/>
        <v>2022</v>
      </c>
      <c r="G1006" s="57">
        <f>_xlfn.XLOOKUP(F1006,'Historical Metal Prices'!$L$4:$Z$4,'Historical Metal Prices'!$L$10:$Z$10)</f>
        <v>0.15765259160232237</v>
      </c>
      <c r="H1006" s="77">
        <f t="shared" si="31"/>
        <v>9313.6045125885848</v>
      </c>
    </row>
    <row r="1007" spans="1:8" x14ac:dyDescent="0.2">
      <c r="A1007" s="79">
        <v>44790</v>
      </c>
      <c r="B1007" s="77">
        <v>7925.25</v>
      </c>
      <c r="C1007" s="84">
        <v>41811</v>
      </c>
      <c r="D1007" s="84">
        <v>126475</v>
      </c>
      <c r="F1007">
        <f t="shared" si="30"/>
        <v>2022</v>
      </c>
      <c r="G1007" s="57">
        <f>_xlfn.XLOOKUP(F1007,'Historical Metal Prices'!$L$4:$Z$4,'Historical Metal Prices'!$L$10:$Z$10)</f>
        <v>0.15765259160232237</v>
      </c>
      <c r="H1007" s="77">
        <f t="shared" si="31"/>
        <v>9174.6862015963052</v>
      </c>
    </row>
    <row r="1008" spans="1:8" x14ac:dyDescent="0.2">
      <c r="A1008" s="79">
        <v>44789</v>
      </c>
      <c r="B1008" s="77">
        <v>7975</v>
      </c>
      <c r="C1008" s="84">
        <v>41811</v>
      </c>
      <c r="D1008" s="84">
        <v>128875</v>
      </c>
      <c r="F1008">
        <f t="shared" si="30"/>
        <v>2022</v>
      </c>
      <c r="G1008" s="57">
        <f>_xlfn.XLOOKUP(F1008,'Historical Metal Prices'!$L$4:$Z$4,'Historical Metal Prices'!$L$10:$Z$10)</f>
        <v>0.15765259160232237</v>
      </c>
      <c r="H1008" s="77">
        <f t="shared" si="31"/>
        <v>9232.27941802852</v>
      </c>
    </row>
    <row r="1009" spans="1:8" x14ac:dyDescent="0.2">
      <c r="A1009" s="79">
        <v>44788</v>
      </c>
      <c r="B1009" s="77">
        <v>7972</v>
      </c>
      <c r="C1009" s="84">
        <v>41811</v>
      </c>
      <c r="D1009" s="84">
        <v>129475</v>
      </c>
      <c r="F1009">
        <f t="shared" si="30"/>
        <v>2022</v>
      </c>
      <c r="G1009" s="57">
        <f>_xlfn.XLOOKUP(F1009,'Historical Metal Prices'!$L$4:$Z$4,'Historical Metal Prices'!$L$10:$Z$10)</f>
        <v>0.15765259160232237</v>
      </c>
      <c r="H1009" s="77">
        <f t="shared" si="31"/>
        <v>9228.8064602537142</v>
      </c>
    </row>
    <row r="1010" spans="1:8" x14ac:dyDescent="0.2">
      <c r="A1010" s="79">
        <v>44785</v>
      </c>
      <c r="B1010" s="77">
        <v>8085</v>
      </c>
      <c r="C1010" s="84">
        <v>41811</v>
      </c>
      <c r="D1010" s="84">
        <v>130550</v>
      </c>
      <c r="F1010">
        <f t="shared" si="30"/>
        <v>2022</v>
      </c>
      <c r="G1010" s="57">
        <f>_xlfn.XLOOKUP(F1010,'Historical Metal Prices'!$L$4:$Z$4,'Historical Metal Prices'!$L$10:$Z$10)</f>
        <v>0.15765259160232237</v>
      </c>
      <c r="H1010" s="77">
        <f t="shared" si="31"/>
        <v>9359.6212031047762</v>
      </c>
    </row>
    <row r="1011" spans="1:8" x14ac:dyDescent="0.2">
      <c r="A1011" s="79">
        <v>44784</v>
      </c>
      <c r="B1011" s="77">
        <v>8165.5</v>
      </c>
      <c r="C1011" s="84">
        <v>34768</v>
      </c>
      <c r="D1011" s="84">
        <v>131850</v>
      </c>
      <c r="F1011">
        <f t="shared" si="30"/>
        <v>2022</v>
      </c>
      <c r="G1011" s="57">
        <f>_xlfn.XLOOKUP(F1011,'Historical Metal Prices'!$L$4:$Z$4,'Historical Metal Prices'!$L$10:$Z$10)</f>
        <v>0.15765259160232237</v>
      </c>
      <c r="H1011" s="77">
        <f t="shared" si="31"/>
        <v>9452.8122367287633</v>
      </c>
    </row>
    <row r="1012" spans="1:8" x14ac:dyDescent="0.2">
      <c r="A1012" s="79">
        <v>44783</v>
      </c>
      <c r="B1012" s="77">
        <v>8080.98</v>
      </c>
      <c r="C1012" s="84">
        <v>34768</v>
      </c>
      <c r="D1012" s="84">
        <v>131575</v>
      </c>
      <c r="F1012">
        <f t="shared" si="30"/>
        <v>2022</v>
      </c>
      <c r="G1012" s="57">
        <f>_xlfn.XLOOKUP(F1012,'Historical Metal Prices'!$L$4:$Z$4,'Historical Metal Prices'!$L$10:$Z$10)</f>
        <v>0.15765259160232237</v>
      </c>
      <c r="H1012" s="77">
        <f t="shared" si="31"/>
        <v>9354.9674396865339</v>
      </c>
    </row>
    <row r="1013" spans="1:8" x14ac:dyDescent="0.2">
      <c r="A1013" s="79">
        <v>44782</v>
      </c>
      <c r="B1013" s="77">
        <v>7980.5</v>
      </c>
      <c r="C1013" s="84">
        <v>34768</v>
      </c>
      <c r="D1013" s="84">
        <v>126525</v>
      </c>
      <c r="F1013">
        <f t="shared" si="30"/>
        <v>2022</v>
      </c>
      <c r="G1013" s="57">
        <f>_xlfn.XLOOKUP(F1013,'Historical Metal Prices'!$L$4:$Z$4,'Historical Metal Prices'!$L$10:$Z$10)</f>
        <v>0.15765259160232237</v>
      </c>
      <c r="H1013" s="77">
        <f t="shared" si="31"/>
        <v>9238.6465072823339</v>
      </c>
    </row>
    <row r="1014" spans="1:8" x14ac:dyDescent="0.2">
      <c r="A1014" s="79">
        <v>44781</v>
      </c>
      <c r="B1014" s="77">
        <v>7986.75</v>
      </c>
      <c r="C1014" s="84">
        <v>34768</v>
      </c>
      <c r="D1014" s="84">
        <v>126975</v>
      </c>
      <c r="F1014">
        <f t="shared" si="30"/>
        <v>2022</v>
      </c>
      <c r="G1014" s="57">
        <f>_xlfn.XLOOKUP(F1014,'Historical Metal Prices'!$L$4:$Z$4,'Historical Metal Prices'!$L$10:$Z$10)</f>
        <v>0.15765259160232237</v>
      </c>
      <c r="H1014" s="77">
        <f t="shared" si="31"/>
        <v>9245.8818359798479</v>
      </c>
    </row>
    <row r="1015" spans="1:8" x14ac:dyDescent="0.2">
      <c r="A1015" s="79">
        <v>44778</v>
      </c>
      <c r="B1015" s="77">
        <v>7862.5</v>
      </c>
      <c r="C1015" s="84">
        <v>34768</v>
      </c>
      <c r="D1015" s="84">
        <v>127850</v>
      </c>
      <c r="F1015">
        <f t="shared" si="30"/>
        <v>2022</v>
      </c>
      <c r="G1015" s="57">
        <f>_xlfn.XLOOKUP(F1015,'Historical Metal Prices'!$L$4:$Z$4,'Historical Metal Prices'!$L$10:$Z$10)</f>
        <v>0.15765259160232237</v>
      </c>
      <c r="H1015" s="77">
        <f t="shared" si="31"/>
        <v>9102.0435014732593</v>
      </c>
    </row>
    <row r="1016" spans="1:8" x14ac:dyDescent="0.2">
      <c r="A1016" s="79">
        <v>44777</v>
      </c>
      <c r="B1016" s="77">
        <v>7720.2</v>
      </c>
      <c r="C1016" s="84">
        <v>37025</v>
      </c>
      <c r="D1016" s="84">
        <v>128600</v>
      </c>
      <c r="F1016">
        <f t="shared" si="30"/>
        <v>2022</v>
      </c>
      <c r="G1016" s="57">
        <f>_xlfn.XLOOKUP(F1016,'Historical Metal Prices'!$L$4:$Z$4,'Historical Metal Prices'!$L$10:$Z$10)</f>
        <v>0.15765259160232237</v>
      </c>
      <c r="H1016" s="77">
        <f t="shared" si="31"/>
        <v>8937.3095376882484</v>
      </c>
    </row>
    <row r="1017" spans="1:8" x14ac:dyDescent="0.2">
      <c r="A1017" s="79">
        <v>44776</v>
      </c>
      <c r="B1017" s="77">
        <v>7671.75</v>
      </c>
      <c r="C1017" s="84">
        <v>37025</v>
      </c>
      <c r="D1017" s="84">
        <v>129575</v>
      </c>
      <c r="F1017">
        <f t="shared" si="30"/>
        <v>2022</v>
      </c>
      <c r="G1017" s="57">
        <f>_xlfn.XLOOKUP(F1017,'Historical Metal Prices'!$L$4:$Z$4,'Historical Metal Prices'!$L$10:$Z$10)</f>
        <v>0.15765259160232237</v>
      </c>
      <c r="H1017" s="77">
        <f t="shared" si="31"/>
        <v>8881.2212696251172</v>
      </c>
    </row>
    <row r="1018" spans="1:8" x14ac:dyDescent="0.2">
      <c r="A1018" s="79">
        <v>44775</v>
      </c>
      <c r="B1018" s="77">
        <v>7808.8</v>
      </c>
      <c r="C1018" s="84">
        <v>37025</v>
      </c>
      <c r="D1018" s="84">
        <v>130250</v>
      </c>
      <c r="F1018">
        <f t="shared" si="30"/>
        <v>2022</v>
      </c>
      <c r="G1018" s="57">
        <f>_xlfn.XLOOKUP(F1018,'Historical Metal Prices'!$L$4:$Z$4,'Historical Metal Prices'!$L$10:$Z$10)</f>
        <v>0.15765259160232237</v>
      </c>
      <c r="H1018" s="77">
        <f t="shared" si="31"/>
        <v>9039.8775573042149</v>
      </c>
    </row>
    <row r="1019" spans="1:8" x14ac:dyDescent="0.2">
      <c r="A1019" s="79">
        <v>44774</v>
      </c>
      <c r="B1019" s="77">
        <v>7821.25</v>
      </c>
      <c r="C1019" s="84">
        <v>37025</v>
      </c>
      <c r="D1019" s="84">
        <v>130975</v>
      </c>
      <c r="F1019">
        <f t="shared" si="30"/>
        <v>2022</v>
      </c>
      <c r="G1019" s="57">
        <f>_xlfn.XLOOKUP(F1019,'Historical Metal Prices'!$L$4:$Z$4,'Historical Metal Prices'!$L$10:$Z$10)</f>
        <v>0.15765259160232237</v>
      </c>
      <c r="H1019" s="77">
        <f t="shared" si="31"/>
        <v>9054.2903320696641</v>
      </c>
    </row>
    <row r="1020" spans="1:8" x14ac:dyDescent="0.2">
      <c r="A1020" s="79">
        <v>44771</v>
      </c>
      <c r="B1020" s="77">
        <v>7931.25</v>
      </c>
      <c r="C1020" s="84">
        <v>37025</v>
      </c>
      <c r="D1020" s="84">
        <v>131275</v>
      </c>
      <c r="F1020">
        <f t="shared" si="30"/>
        <v>2022</v>
      </c>
      <c r="G1020" s="57">
        <f>_xlfn.XLOOKUP(F1020,'Historical Metal Prices'!$L$4:$Z$4,'Historical Metal Prices'!$L$10:$Z$10)</f>
        <v>0.15765259160232237</v>
      </c>
      <c r="H1020" s="77">
        <f t="shared" si="31"/>
        <v>9181.6321171459185</v>
      </c>
    </row>
    <row r="1021" spans="1:8" x14ac:dyDescent="0.2">
      <c r="A1021" s="79">
        <v>44770</v>
      </c>
      <c r="B1021" s="77">
        <v>7765.75</v>
      </c>
      <c r="C1021" s="84">
        <v>50350</v>
      </c>
      <c r="D1021" s="84">
        <v>130575</v>
      </c>
      <c r="F1021">
        <f t="shared" si="30"/>
        <v>2022</v>
      </c>
      <c r="G1021" s="57">
        <f>_xlfn.XLOOKUP(F1021,'Historical Metal Prices'!$L$4:$Z$4,'Historical Metal Prices'!$L$10:$Z$10)</f>
        <v>0.15765259160232237</v>
      </c>
      <c r="H1021" s="77">
        <f t="shared" si="31"/>
        <v>8990.0406132357348</v>
      </c>
    </row>
    <row r="1022" spans="1:8" x14ac:dyDescent="0.2">
      <c r="A1022" s="79">
        <v>44769</v>
      </c>
      <c r="B1022" s="77">
        <v>7627.25</v>
      </c>
      <c r="C1022" s="84">
        <v>50350</v>
      </c>
      <c r="D1022" s="84">
        <v>131700</v>
      </c>
      <c r="F1022">
        <f t="shared" si="30"/>
        <v>2022</v>
      </c>
      <c r="G1022" s="57">
        <f>_xlfn.XLOOKUP(F1022,'Historical Metal Prices'!$L$4:$Z$4,'Historical Metal Prices'!$L$10:$Z$10)</f>
        <v>0.15765259160232237</v>
      </c>
      <c r="H1022" s="77">
        <f t="shared" si="31"/>
        <v>8829.7057292988138</v>
      </c>
    </row>
    <row r="1023" spans="1:8" x14ac:dyDescent="0.2">
      <c r="A1023" s="79">
        <v>44768</v>
      </c>
      <c r="B1023" s="77">
        <v>7520.25</v>
      </c>
      <c r="C1023" s="84">
        <v>50350</v>
      </c>
      <c r="D1023" s="84">
        <v>132500</v>
      </c>
      <c r="F1023">
        <f t="shared" si="30"/>
        <v>2022</v>
      </c>
      <c r="G1023" s="57">
        <f>_xlfn.XLOOKUP(F1023,'Historical Metal Prices'!$L$4:$Z$4,'Historical Metal Prices'!$L$10:$Z$10)</f>
        <v>0.15765259160232237</v>
      </c>
      <c r="H1023" s="77">
        <f t="shared" si="31"/>
        <v>8705.8369019973652</v>
      </c>
    </row>
    <row r="1024" spans="1:8" x14ac:dyDescent="0.2">
      <c r="A1024" s="79">
        <v>44767</v>
      </c>
      <c r="B1024" s="77">
        <v>7463.75</v>
      </c>
      <c r="C1024" s="84">
        <v>50350</v>
      </c>
      <c r="D1024" s="84">
        <v>133175</v>
      </c>
      <c r="F1024">
        <f t="shared" si="30"/>
        <v>2022</v>
      </c>
      <c r="G1024" s="57">
        <f>_xlfn.XLOOKUP(F1024,'Historical Metal Prices'!$L$4:$Z$4,'Historical Metal Prices'!$L$10:$Z$10)</f>
        <v>0.15765259160232237</v>
      </c>
      <c r="H1024" s="77">
        <f t="shared" si="31"/>
        <v>8640.4295305718333</v>
      </c>
    </row>
    <row r="1025" spans="1:8" x14ac:dyDescent="0.2">
      <c r="A1025" s="79">
        <v>44764</v>
      </c>
      <c r="B1025" s="77">
        <v>7433</v>
      </c>
      <c r="C1025" s="84">
        <v>50350</v>
      </c>
      <c r="D1025" s="84">
        <v>133175</v>
      </c>
      <c r="F1025">
        <f t="shared" si="30"/>
        <v>2022</v>
      </c>
      <c r="G1025" s="57">
        <f>_xlfn.XLOOKUP(F1025,'Historical Metal Prices'!$L$4:$Z$4,'Historical Metal Prices'!$L$10:$Z$10)</f>
        <v>0.15765259160232237</v>
      </c>
      <c r="H1025" s="77">
        <f t="shared" si="31"/>
        <v>8604.8317133800629</v>
      </c>
    </row>
    <row r="1026" spans="1:8" x14ac:dyDescent="0.2">
      <c r="A1026" s="79">
        <v>44763</v>
      </c>
      <c r="B1026" s="77">
        <v>7304</v>
      </c>
      <c r="C1026" s="84">
        <v>71332</v>
      </c>
      <c r="D1026" s="84">
        <v>133925</v>
      </c>
      <c r="F1026">
        <f t="shared" si="30"/>
        <v>2022</v>
      </c>
      <c r="G1026" s="57">
        <f>_xlfn.XLOOKUP(F1026,'Historical Metal Prices'!$L$4:$Z$4,'Historical Metal Prices'!$L$10:$Z$10)</f>
        <v>0.15765259160232237</v>
      </c>
      <c r="H1026" s="77">
        <f t="shared" si="31"/>
        <v>8455.4945290633623</v>
      </c>
    </row>
    <row r="1027" spans="1:8" x14ac:dyDescent="0.2">
      <c r="A1027" s="79">
        <v>44762</v>
      </c>
      <c r="B1027" s="77">
        <v>7358</v>
      </c>
      <c r="C1027" s="84">
        <v>71332</v>
      </c>
      <c r="D1027" s="84">
        <v>133550</v>
      </c>
      <c r="F1027">
        <f t="shared" si="30"/>
        <v>2022</v>
      </c>
      <c r="G1027" s="57">
        <f>_xlfn.XLOOKUP(F1027,'Historical Metal Prices'!$L$4:$Z$4,'Historical Metal Prices'!$L$10:$Z$10)</f>
        <v>0.15765259160232237</v>
      </c>
      <c r="H1027" s="77">
        <f t="shared" si="31"/>
        <v>8518.0077690098879</v>
      </c>
    </row>
    <row r="1028" spans="1:8" x14ac:dyDescent="0.2">
      <c r="A1028" s="79">
        <v>44761</v>
      </c>
      <c r="B1028" s="77">
        <v>7254.5</v>
      </c>
      <c r="C1028" s="84">
        <v>71332</v>
      </c>
      <c r="D1028" s="84">
        <v>135575</v>
      </c>
      <c r="F1028">
        <f t="shared" si="30"/>
        <v>2022</v>
      </c>
      <c r="G1028" s="57">
        <f>_xlfn.XLOOKUP(F1028,'Historical Metal Prices'!$L$4:$Z$4,'Historical Metal Prices'!$L$10:$Z$10)</f>
        <v>0.15765259160232237</v>
      </c>
      <c r="H1028" s="77">
        <f t="shared" si="31"/>
        <v>8398.1907257790481</v>
      </c>
    </row>
    <row r="1029" spans="1:8" x14ac:dyDescent="0.2">
      <c r="A1029" s="79">
        <v>44760</v>
      </c>
      <c r="B1029" s="77">
        <v>7411</v>
      </c>
      <c r="C1029" s="84">
        <v>71332</v>
      </c>
      <c r="D1029" s="84">
        <v>136200</v>
      </c>
      <c r="F1029">
        <f t="shared" si="30"/>
        <v>2022</v>
      </c>
      <c r="G1029" s="57">
        <f>_xlfn.XLOOKUP(F1029,'Historical Metal Prices'!$L$4:$Z$4,'Historical Metal Prices'!$L$10:$Z$10)</f>
        <v>0.15765259160232237</v>
      </c>
      <c r="H1029" s="77">
        <f t="shared" si="31"/>
        <v>8579.3633563648109</v>
      </c>
    </row>
    <row r="1030" spans="1:8" x14ac:dyDescent="0.2">
      <c r="A1030" s="79">
        <v>44757</v>
      </c>
      <c r="B1030" s="77">
        <v>7178.25</v>
      </c>
      <c r="C1030" s="84">
        <v>71332</v>
      </c>
      <c r="D1030" s="84">
        <v>130275</v>
      </c>
      <c r="F1030">
        <f t="shared" si="30"/>
        <v>2022</v>
      </c>
      <c r="G1030" s="57">
        <f>_xlfn.XLOOKUP(F1030,'Historical Metal Prices'!$L$4:$Z$4,'Historical Metal Prices'!$L$10:$Z$10)</f>
        <v>0.15765259160232237</v>
      </c>
      <c r="H1030" s="77">
        <f t="shared" si="31"/>
        <v>8309.9197156693699</v>
      </c>
    </row>
    <row r="1031" spans="1:8" x14ac:dyDescent="0.2">
      <c r="A1031" s="79">
        <v>44756</v>
      </c>
      <c r="B1031" s="77">
        <v>7160</v>
      </c>
      <c r="C1031" s="84">
        <v>69353</v>
      </c>
      <c r="D1031" s="84">
        <v>130425</v>
      </c>
      <c r="F1031">
        <f t="shared" si="30"/>
        <v>2022</v>
      </c>
      <c r="G1031" s="57">
        <f>_xlfn.XLOOKUP(F1031,'Historical Metal Prices'!$L$4:$Z$4,'Historical Metal Prices'!$L$10:$Z$10)</f>
        <v>0.15765259160232237</v>
      </c>
      <c r="H1031" s="77">
        <f t="shared" si="31"/>
        <v>8288.7925558726274</v>
      </c>
    </row>
    <row r="1032" spans="1:8" x14ac:dyDescent="0.2">
      <c r="A1032" s="79">
        <v>44755</v>
      </c>
      <c r="B1032" s="77">
        <v>7310.5</v>
      </c>
      <c r="C1032" s="84">
        <v>69353</v>
      </c>
      <c r="D1032" s="84">
        <v>129250</v>
      </c>
      <c r="F1032">
        <f t="shared" si="30"/>
        <v>2022</v>
      </c>
      <c r="G1032" s="57">
        <f>_xlfn.XLOOKUP(F1032,'Historical Metal Prices'!$L$4:$Z$4,'Historical Metal Prices'!$L$10:$Z$10)</f>
        <v>0.15765259160232237</v>
      </c>
      <c r="H1032" s="77">
        <f t="shared" si="31"/>
        <v>8463.0192709087769</v>
      </c>
    </row>
    <row r="1033" spans="1:8" x14ac:dyDescent="0.2">
      <c r="A1033" s="79">
        <v>44754</v>
      </c>
      <c r="B1033" s="77">
        <v>7335</v>
      </c>
      <c r="C1033" s="84">
        <v>69353</v>
      </c>
      <c r="D1033" s="84">
        <v>130975</v>
      </c>
      <c r="F1033">
        <f t="shared" si="30"/>
        <v>2022</v>
      </c>
      <c r="G1033" s="57">
        <f>_xlfn.XLOOKUP(F1033,'Historical Metal Prices'!$L$4:$Z$4,'Historical Metal Prices'!$L$10:$Z$10)</f>
        <v>0.15765259160232237</v>
      </c>
      <c r="H1033" s="77">
        <f t="shared" si="31"/>
        <v>8491.3817594030352</v>
      </c>
    </row>
    <row r="1034" spans="1:8" x14ac:dyDescent="0.2">
      <c r="A1034" s="79">
        <v>44753</v>
      </c>
      <c r="B1034" s="77">
        <v>7572.25</v>
      </c>
      <c r="C1034" s="84">
        <v>69353</v>
      </c>
      <c r="D1034" s="84">
        <v>131775</v>
      </c>
      <c r="F1034">
        <f t="shared" si="30"/>
        <v>2022</v>
      </c>
      <c r="G1034" s="57">
        <f>_xlfn.XLOOKUP(F1034,'Historical Metal Prices'!$L$4:$Z$4,'Historical Metal Prices'!$L$10:$Z$10)</f>
        <v>0.15765259160232237</v>
      </c>
      <c r="H1034" s="77">
        <f t="shared" si="31"/>
        <v>8766.0348367606857</v>
      </c>
    </row>
    <row r="1035" spans="1:8" x14ac:dyDescent="0.2">
      <c r="A1035" s="79">
        <v>44750</v>
      </c>
      <c r="B1035" s="77">
        <v>7795</v>
      </c>
      <c r="C1035" s="84">
        <v>69353</v>
      </c>
      <c r="D1035" s="84">
        <v>133100</v>
      </c>
      <c r="F1035">
        <f t="shared" ref="F1035:F1098" si="32">YEAR(A1035)</f>
        <v>2022</v>
      </c>
      <c r="G1035" s="57">
        <f>_xlfn.XLOOKUP(F1035,'Historical Metal Prices'!$L$4:$Z$4,'Historical Metal Prices'!$L$10:$Z$10)</f>
        <v>0.15765259160232237</v>
      </c>
      <c r="H1035" s="77">
        <f t="shared" ref="H1035:H1098" si="33">IFERROR(B1035*(1+G1035),H1036)</f>
        <v>9023.9019515401033</v>
      </c>
    </row>
    <row r="1036" spans="1:8" x14ac:dyDescent="0.2">
      <c r="A1036" s="79">
        <v>44749</v>
      </c>
      <c r="B1036" s="77">
        <v>7818.5</v>
      </c>
      <c r="C1036" s="84">
        <v>66661</v>
      </c>
      <c r="D1036" s="84">
        <v>133025</v>
      </c>
      <c r="F1036">
        <f t="shared" si="32"/>
        <v>2022</v>
      </c>
      <c r="G1036" s="57">
        <f>_xlfn.XLOOKUP(F1036,'Historical Metal Prices'!$L$4:$Z$4,'Historical Metal Prices'!$L$10:$Z$10)</f>
        <v>0.15765259160232237</v>
      </c>
      <c r="H1036" s="77">
        <f t="shared" si="33"/>
        <v>9051.1067874427572</v>
      </c>
    </row>
    <row r="1037" spans="1:8" x14ac:dyDescent="0.2">
      <c r="A1037" s="79">
        <v>44748</v>
      </c>
      <c r="B1037" s="77">
        <v>7506.25</v>
      </c>
      <c r="C1037" s="84">
        <v>66661</v>
      </c>
      <c r="D1037" s="84">
        <v>135350</v>
      </c>
      <c r="F1037">
        <f t="shared" si="32"/>
        <v>2022</v>
      </c>
      <c r="G1037" s="57">
        <f>_xlfn.XLOOKUP(F1037,'Historical Metal Prices'!$L$4:$Z$4,'Historical Metal Prices'!$L$10:$Z$10)</f>
        <v>0.15765259160232237</v>
      </c>
      <c r="H1037" s="77">
        <f t="shared" si="33"/>
        <v>8689.6297657149316</v>
      </c>
    </row>
    <row r="1038" spans="1:8" x14ac:dyDescent="0.2">
      <c r="A1038" s="79">
        <v>44747</v>
      </c>
      <c r="B1038" s="77">
        <v>7657.75</v>
      </c>
      <c r="C1038" s="84">
        <v>66661</v>
      </c>
      <c r="D1038" s="84">
        <v>135775</v>
      </c>
      <c r="F1038">
        <f t="shared" si="32"/>
        <v>2022</v>
      </c>
      <c r="G1038" s="57">
        <f>_xlfn.XLOOKUP(F1038,'Historical Metal Prices'!$L$4:$Z$4,'Historical Metal Prices'!$L$10:$Z$10)</f>
        <v>0.15765259160232237</v>
      </c>
      <c r="H1038" s="77">
        <f t="shared" si="33"/>
        <v>8865.0141333426836</v>
      </c>
    </row>
    <row r="1039" spans="1:8" x14ac:dyDescent="0.2">
      <c r="A1039" s="79">
        <v>44746</v>
      </c>
      <c r="B1039" s="77">
        <v>7998.5</v>
      </c>
      <c r="C1039" s="84">
        <v>66661</v>
      </c>
      <c r="D1039" s="84">
        <v>136400</v>
      </c>
      <c r="F1039">
        <f t="shared" si="32"/>
        <v>2022</v>
      </c>
      <c r="G1039" s="57">
        <f>_xlfn.XLOOKUP(F1039,'Historical Metal Prices'!$L$4:$Z$4,'Historical Metal Prices'!$L$10:$Z$10)</f>
        <v>0.15765259160232237</v>
      </c>
      <c r="H1039" s="77">
        <f t="shared" si="33"/>
        <v>9259.4842539311758</v>
      </c>
    </row>
    <row r="1040" spans="1:8" x14ac:dyDescent="0.2">
      <c r="A1040" s="79">
        <v>44743</v>
      </c>
      <c r="B1040" s="77">
        <v>8040.25</v>
      </c>
      <c r="C1040" s="84">
        <v>66661</v>
      </c>
      <c r="D1040" s="84">
        <v>136950</v>
      </c>
      <c r="F1040">
        <f t="shared" si="32"/>
        <v>2022</v>
      </c>
      <c r="G1040" s="57">
        <f>_xlfn.XLOOKUP(F1040,'Historical Metal Prices'!$L$4:$Z$4,'Historical Metal Prices'!$L$10:$Z$10)</f>
        <v>0.15765259160232237</v>
      </c>
      <c r="H1040" s="77">
        <f t="shared" si="33"/>
        <v>9307.8162496305722</v>
      </c>
    </row>
    <row r="1041" spans="1:8" x14ac:dyDescent="0.2">
      <c r="A1041" s="79">
        <v>44742</v>
      </c>
      <c r="B1041" s="77">
        <v>8254.25</v>
      </c>
      <c r="C1041" s="84">
        <v>57153</v>
      </c>
      <c r="D1041" s="84">
        <v>126850</v>
      </c>
      <c r="F1041">
        <f t="shared" si="32"/>
        <v>2022</v>
      </c>
      <c r="G1041" s="57">
        <f>_xlfn.XLOOKUP(F1041,'Historical Metal Prices'!$L$4:$Z$4,'Historical Metal Prices'!$L$10:$Z$10)</f>
        <v>0.15765259160232237</v>
      </c>
      <c r="H1041" s="77">
        <f t="shared" si="33"/>
        <v>9555.5539042334694</v>
      </c>
    </row>
    <row r="1042" spans="1:8" x14ac:dyDescent="0.2">
      <c r="A1042" s="79">
        <v>44741</v>
      </c>
      <c r="B1042" s="77">
        <v>8399.25</v>
      </c>
      <c r="C1042" s="84">
        <v>57153</v>
      </c>
      <c r="D1042" s="84">
        <v>124275</v>
      </c>
      <c r="F1042">
        <f t="shared" si="32"/>
        <v>2022</v>
      </c>
      <c r="G1042" s="57">
        <f>_xlfn.XLOOKUP(F1042,'Historical Metal Prices'!$L$4:$Z$4,'Historical Metal Prices'!$L$10:$Z$10)</f>
        <v>0.15765259160232237</v>
      </c>
      <c r="H1042" s="77">
        <f t="shared" si="33"/>
        <v>9723.4135300158068</v>
      </c>
    </row>
    <row r="1043" spans="1:8" x14ac:dyDescent="0.2">
      <c r="A1043" s="79">
        <v>44740</v>
      </c>
      <c r="B1043" s="77">
        <v>8360</v>
      </c>
      <c r="C1043" s="84">
        <v>57153</v>
      </c>
      <c r="D1043" s="84">
        <v>123825</v>
      </c>
      <c r="F1043">
        <f t="shared" si="32"/>
        <v>2022</v>
      </c>
      <c r="G1043" s="57">
        <f>_xlfn.XLOOKUP(F1043,'Historical Metal Prices'!$L$4:$Z$4,'Historical Metal Prices'!$L$10:$Z$10)</f>
        <v>0.15765259160232237</v>
      </c>
      <c r="H1043" s="77">
        <f t="shared" si="33"/>
        <v>9677.9756657954149</v>
      </c>
    </row>
    <row r="1044" spans="1:8" x14ac:dyDescent="0.2">
      <c r="A1044" s="79">
        <v>44739</v>
      </c>
      <c r="B1044" s="77">
        <v>8419.25</v>
      </c>
      <c r="C1044" s="84">
        <v>57153</v>
      </c>
      <c r="D1044" s="84">
        <v>124625</v>
      </c>
      <c r="F1044">
        <f t="shared" si="32"/>
        <v>2022</v>
      </c>
      <c r="G1044" s="57">
        <f>_xlfn.XLOOKUP(F1044,'Historical Metal Prices'!$L$4:$Z$4,'Historical Metal Prices'!$L$10:$Z$10)</f>
        <v>0.15765259160232237</v>
      </c>
      <c r="H1044" s="77">
        <f t="shared" si="33"/>
        <v>9746.5665818478519</v>
      </c>
    </row>
    <row r="1045" spans="1:8" x14ac:dyDescent="0.2">
      <c r="A1045" s="79">
        <v>44736</v>
      </c>
      <c r="B1045" s="77">
        <v>8381</v>
      </c>
      <c r="C1045" s="84">
        <v>57153</v>
      </c>
      <c r="D1045" s="84">
        <v>124850</v>
      </c>
      <c r="F1045">
        <f t="shared" si="32"/>
        <v>2022</v>
      </c>
      <c r="G1045" s="57">
        <f>_xlfn.XLOOKUP(F1045,'Historical Metal Prices'!$L$4:$Z$4,'Historical Metal Prices'!$L$10:$Z$10)</f>
        <v>0.15765259160232237</v>
      </c>
      <c r="H1045" s="77">
        <f t="shared" si="33"/>
        <v>9702.2863702190643</v>
      </c>
    </row>
    <row r="1046" spans="1:8" x14ac:dyDescent="0.2">
      <c r="A1046" s="79">
        <v>44735</v>
      </c>
      <c r="B1046" s="77">
        <v>8397</v>
      </c>
      <c r="C1046" s="84">
        <v>55237</v>
      </c>
      <c r="D1046" s="84">
        <v>113025</v>
      </c>
      <c r="F1046">
        <f t="shared" si="32"/>
        <v>2022</v>
      </c>
      <c r="G1046" s="57">
        <f>_xlfn.XLOOKUP(F1046,'Historical Metal Prices'!$L$4:$Z$4,'Historical Metal Prices'!$L$10:$Z$10)</f>
        <v>0.15765259160232237</v>
      </c>
      <c r="H1046" s="77">
        <f t="shared" si="33"/>
        <v>9720.8088116847011</v>
      </c>
    </row>
    <row r="1047" spans="1:8" x14ac:dyDescent="0.2">
      <c r="A1047" s="79">
        <v>44734</v>
      </c>
      <c r="B1047" s="77">
        <v>8773.5</v>
      </c>
      <c r="C1047" s="84">
        <v>55237</v>
      </c>
      <c r="D1047" s="84">
        <v>113475</v>
      </c>
      <c r="F1047">
        <f t="shared" si="32"/>
        <v>2022</v>
      </c>
      <c r="G1047" s="57">
        <f>_xlfn.XLOOKUP(F1047,'Historical Metal Prices'!$L$4:$Z$4,'Historical Metal Prices'!$L$10:$Z$10)</f>
        <v>0.15765259160232237</v>
      </c>
      <c r="H1047" s="77">
        <f t="shared" si="33"/>
        <v>10156.665012422975</v>
      </c>
    </row>
    <row r="1048" spans="1:8" x14ac:dyDescent="0.2">
      <c r="A1048" s="79">
        <v>44733</v>
      </c>
      <c r="B1048" s="77">
        <v>8995.49</v>
      </c>
      <c r="C1048" s="84">
        <v>55237</v>
      </c>
      <c r="D1048" s="84">
        <v>114175</v>
      </c>
      <c r="F1048">
        <f t="shared" si="32"/>
        <v>2022</v>
      </c>
      <c r="G1048" s="57">
        <f>_xlfn.XLOOKUP(F1048,'Historical Metal Prices'!$L$4:$Z$4,'Historical Metal Prices'!$L$10:$Z$10)</f>
        <v>0.15765259160232237</v>
      </c>
      <c r="H1048" s="77">
        <f t="shared" si="33"/>
        <v>10413.652311232774</v>
      </c>
    </row>
    <row r="1049" spans="1:8" x14ac:dyDescent="0.2">
      <c r="A1049" s="79">
        <v>44732</v>
      </c>
      <c r="B1049" s="77">
        <v>8989.5</v>
      </c>
      <c r="C1049" s="84">
        <v>55237</v>
      </c>
      <c r="D1049" s="84">
        <v>115150</v>
      </c>
      <c r="F1049">
        <f t="shared" si="32"/>
        <v>2022</v>
      </c>
      <c r="G1049" s="57">
        <f>_xlfn.XLOOKUP(F1049,'Historical Metal Prices'!$L$4:$Z$4,'Historical Metal Prices'!$L$10:$Z$10)</f>
        <v>0.15765259160232237</v>
      </c>
      <c r="H1049" s="77">
        <f t="shared" si="33"/>
        <v>10406.717972209077</v>
      </c>
    </row>
    <row r="1050" spans="1:8" x14ac:dyDescent="0.2">
      <c r="A1050" s="79">
        <v>44729</v>
      </c>
      <c r="B1050" s="77">
        <v>8967</v>
      </c>
      <c r="C1050" s="84">
        <v>55237</v>
      </c>
      <c r="D1050" s="84">
        <v>117025</v>
      </c>
      <c r="F1050">
        <f t="shared" si="32"/>
        <v>2022</v>
      </c>
      <c r="G1050" s="57">
        <f>_xlfn.XLOOKUP(F1050,'Historical Metal Prices'!$L$4:$Z$4,'Historical Metal Prices'!$L$10:$Z$10)</f>
        <v>0.15765259160232237</v>
      </c>
      <c r="H1050" s="77">
        <f t="shared" si="33"/>
        <v>10380.670788898025</v>
      </c>
    </row>
    <row r="1051" spans="1:8" x14ac:dyDescent="0.2">
      <c r="A1051" s="79">
        <v>44728</v>
      </c>
      <c r="B1051" s="77">
        <v>9079.75</v>
      </c>
      <c r="C1051" s="84">
        <v>51453</v>
      </c>
      <c r="D1051" s="84">
        <v>118025</v>
      </c>
      <c r="F1051">
        <f t="shared" si="32"/>
        <v>2022</v>
      </c>
      <c r="G1051" s="57">
        <f>_xlfn.XLOOKUP(F1051,'Historical Metal Prices'!$L$4:$Z$4,'Historical Metal Prices'!$L$10:$Z$10)</f>
        <v>0.15765259160232237</v>
      </c>
      <c r="H1051" s="77">
        <f t="shared" si="33"/>
        <v>10511.196118601187</v>
      </c>
    </row>
    <row r="1052" spans="1:8" x14ac:dyDescent="0.2">
      <c r="A1052" s="79">
        <v>44727</v>
      </c>
      <c r="B1052" s="77">
        <v>9224.5</v>
      </c>
      <c r="C1052" s="84">
        <v>51453</v>
      </c>
      <c r="D1052" s="84">
        <v>121000</v>
      </c>
      <c r="F1052">
        <f t="shared" si="32"/>
        <v>2022</v>
      </c>
      <c r="G1052" s="57">
        <f>_xlfn.XLOOKUP(F1052,'Historical Metal Prices'!$L$4:$Z$4,'Historical Metal Prices'!$L$10:$Z$10)</f>
        <v>0.15765259160232237</v>
      </c>
      <c r="H1052" s="77">
        <f t="shared" si="33"/>
        <v>10678.766331235624</v>
      </c>
    </row>
    <row r="1053" spans="1:8" x14ac:dyDescent="0.2">
      <c r="A1053" s="79">
        <v>44726</v>
      </c>
      <c r="B1053" s="77">
        <v>9218.75</v>
      </c>
      <c r="C1053" s="84">
        <v>51453</v>
      </c>
      <c r="D1053" s="84">
        <v>121525</v>
      </c>
      <c r="F1053">
        <f t="shared" si="32"/>
        <v>2022</v>
      </c>
      <c r="G1053" s="57">
        <f>_xlfn.XLOOKUP(F1053,'Historical Metal Prices'!$L$4:$Z$4,'Historical Metal Prices'!$L$10:$Z$10)</f>
        <v>0.15765259160232237</v>
      </c>
      <c r="H1053" s="77">
        <f t="shared" si="33"/>
        <v>10672.109828833909</v>
      </c>
    </row>
    <row r="1054" spans="1:8" x14ac:dyDescent="0.2">
      <c r="A1054" s="79">
        <v>44725</v>
      </c>
      <c r="B1054" s="77">
        <v>9285.5</v>
      </c>
      <c r="C1054" s="84">
        <v>51453</v>
      </c>
      <c r="D1054" s="84">
        <v>119875</v>
      </c>
      <c r="F1054">
        <f t="shared" si="32"/>
        <v>2022</v>
      </c>
      <c r="G1054" s="57">
        <f>_xlfn.XLOOKUP(F1054,'Historical Metal Prices'!$L$4:$Z$4,'Historical Metal Prices'!$L$10:$Z$10)</f>
        <v>0.15765259160232237</v>
      </c>
      <c r="H1054" s="77">
        <f t="shared" si="33"/>
        <v>10749.383139323365</v>
      </c>
    </row>
    <row r="1055" spans="1:8" x14ac:dyDescent="0.2">
      <c r="A1055" s="79">
        <v>44722</v>
      </c>
      <c r="B1055" s="77">
        <v>9447.25</v>
      </c>
      <c r="C1055" s="84">
        <v>51453</v>
      </c>
      <c r="D1055" s="84">
        <v>117975</v>
      </c>
      <c r="F1055">
        <f t="shared" si="32"/>
        <v>2022</v>
      </c>
      <c r="G1055" s="57">
        <f>_xlfn.XLOOKUP(F1055,'Historical Metal Prices'!$L$4:$Z$4,'Historical Metal Prices'!$L$10:$Z$10)</f>
        <v>0.15765259160232237</v>
      </c>
      <c r="H1055" s="77">
        <f t="shared" si="33"/>
        <v>10936.633446015039</v>
      </c>
    </row>
    <row r="1056" spans="1:8" x14ac:dyDescent="0.2">
      <c r="A1056" s="79">
        <v>44721</v>
      </c>
      <c r="B1056" s="77">
        <v>9620.1</v>
      </c>
      <c r="C1056" s="84">
        <v>43347</v>
      </c>
      <c r="D1056" s="84">
        <v>117750</v>
      </c>
      <c r="F1056">
        <f t="shared" si="32"/>
        <v>2022</v>
      </c>
      <c r="G1056" s="57">
        <f>_xlfn.XLOOKUP(F1056,'Historical Metal Prices'!$L$4:$Z$4,'Historical Metal Prices'!$L$10:$Z$10)</f>
        <v>0.15765259160232237</v>
      </c>
      <c r="H1056" s="77">
        <f t="shared" si="33"/>
        <v>11136.733696473502</v>
      </c>
    </row>
    <row r="1057" spans="1:8" x14ac:dyDescent="0.2">
      <c r="A1057" s="79">
        <v>44720</v>
      </c>
      <c r="B1057" s="77">
        <v>9736.2999999999993</v>
      </c>
      <c r="C1057" s="84">
        <v>43347</v>
      </c>
      <c r="D1057" s="84">
        <v>118175</v>
      </c>
      <c r="F1057">
        <f t="shared" si="32"/>
        <v>2022</v>
      </c>
      <c r="G1057" s="57">
        <f>_xlfn.XLOOKUP(F1057,'Historical Metal Prices'!$L$4:$Z$4,'Historical Metal Prices'!$L$10:$Z$10)</f>
        <v>0.15765259160232237</v>
      </c>
      <c r="H1057" s="77">
        <f t="shared" si="33"/>
        <v>11271.25292761769</v>
      </c>
    </row>
    <row r="1058" spans="1:8" x14ac:dyDescent="0.2">
      <c r="A1058" s="79">
        <v>44719</v>
      </c>
      <c r="B1058" s="77">
        <v>9699.25</v>
      </c>
      <c r="C1058" s="84">
        <v>43347</v>
      </c>
      <c r="D1058" s="84">
        <v>116900</v>
      </c>
      <c r="F1058">
        <f t="shared" si="32"/>
        <v>2022</v>
      </c>
      <c r="G1058" s="57">
        <f>_xlfn.XLOOKUP(F1058,'Historical Metal Prices'!$L$4:$Z$4,'Historical Metal Prices'!$L$10:$Z$10)</f>
        <v>0.15765259160232237</v>
      </c>
      <c r="H1058" s="77">
        <f t="shared" si="33"/>
        <v>11228.361899098825</v>
      </c>
    </row>
    <row r="1059" spans="1:8" x14ac:dyDescent="0.2">
      <c r="A1059" s="79">
        <v>44718</v>
      </c>
      <c r="B1059" s="77">
        <v>9743</v>
      </c>
      <c r="C1059" s="84">
        <v>43347</v>
      </c>
      <c r="D1059" s="84">
        <v>120775</v>
      </c>
      <c r="F1059">
        <f t="shared" si="32"/>
        <v>2022</v>
      </c>
      <c r="G1059" s="57">
        <f>_xlfn.XLOOKUP(F1059,'Historical Metal Prices'!$L$4:$Z$4,'Historical Metal Prices'!$L$10:$Z$10)</f>
        <v>0.15765259160232237</v>
      </c>
      <c r="H1059" s="77">
        <f t="shared" si="33"/>
        <v>11279.009199981427</v>
      </c>
    </row>
    <row r="1060" spans="1:8" ht="16" x14ac:dyDescent="0.2">
      <c r="A1060" s="79">
        <v>44715</v>
      </c>
      <c r="B1060" s="78" t="s">
        <v>481</v>
      </c>
      <c r="C1060" s="84">
        <v>43347</v>
      </c>
      <c r="D1060" s="84">
        <v>140975</v>
      </c>
      <c r="F1060">
        <f t="shared" si="32"/>
        <v>2022</v>
      </c>
      <c r="G1060" s="57">
        <f>_xlfn.XLOOKUP(F1060,'Historical Metal Prices'!$L$4:$Z$4,'Historical Metal Prices'!$L$10:$Z$10)</f>
        <v>0.15765259160232237</v>
      </c>
      <c r="H1060" s="77">
        <f t="shared" si="33"/>
        <v>10995.96314133466</v>
      </c>
    </row>
    <row r="1061" spans="1:8" x14ac:dyDescent="0.2">
      <c r="A1061" s="79">
        <v>44714</v>
      </c>
      <c r="B1061" s="77">
        <v>9498.5</v>
      </c>
      <c r="C1061" s="84">
        <v>43347</v>
      </c>
      <c r="D1061" s="84">
        <v>145950</v>
      </c>
      <c r="F1061">
        <f t="shared" si="32"/>
        <v>2022</v>
      </c>
      <c r="G1061" s="57">
        <f>_xlfn.XLOOKUP(F1061,'Historical Metal Prices'!$L$4:$Z$4,'Historical Metal Prices'!$L$10:$Z$10)</f>
        <v>0.15765259160232237</v>
      </c>
      <c r="H1061" s="77">
        <f t="shared" si="33"/>
        <v>10995.96314133466</v>
      </c>
    </row>
    <row r="1062" spans="1:8" x14ac:dyDescent="0.2">
      <c r="A1062" s="79">
        <v>44713</v>
      </c>
      <c r="B1062" s="77">
        <v>9498.5</v>
      </c>
      <c r="C1062" s="84">
        <v>41546</v>
      </c>
      <c r="D1062" s="84">
        <v>145950</v>
      </c>
      <c r="F1062">
        <f t="shared" si="32"/>
        <v>2022</v>
      </c>
      <c r="G1062" s="57">
        <f>_xlfn.XLOOKUP(F1062,'Historical Metal Prices'!$L$4:$Z$4,'Historical Metal Prices'!$L$10:$Z$10)</f>
        <v>0.15765259160232237</v>
      </c>
      <c r="H1062" s="77">
        <f t="shared" si="33"/>
        <v>10995.96314133466</v>
      </c>
    </row>
    <row r="1063" spans="1:8" x14ac:dyDescent="0.2">
      <c r="A1063" s="79">
        <v>44712</v>
      </c>
      <c r="B1063" s="77">
        <v>9445.5</v>
      </c>
      <c r="C1063" s="84">
        <v>41546</v>
      </c>
      <c r="D1063" s="84">
        <v>145950</v>
      </c>
      <c r="F1063">
        <f t="shared" si="32"/>
        <v>2022</v>
      </c>
      <c r="G1063" s="57">
        <f>_xlfn.XLOOKUP(F1063,'Historical Metal Prices'!$L$4:$Z$4,'Historical Metal Prices'!$L$10:$Z$10)</f>
        <v>0.15765259160232237</v>
      </c>
      <c r="H1063" s="77">
        <f t="shared" si="33"/>
        <v>10934.607553979737</v>
      </c>
    </row>
    <row r="1064" spans="1:8" x14ac:dyDescent="0.2">
      <c r="A1064" s="79">
        <v>44711</v>
      </c>
      <c r="B1064" s="77">
        <v>9537.5</v>
      </c>
      <c r="C1064" s="84">
        <v>41546</v>
      </c>
      <c r="D1064" s="84">
        <v>149200</v>
      </c>
      <c r="F1064">
        <f t="shared" si="32"/>
        <v>2022</v>
      </c>
      <c r="G1064" s="57">
        <f>_xlfn.XLOOKUP(F1064,'Historical Metal Prices'!$L$4:$Z$4,'Historical Metal Prices'!$L$10:$Z$10)</f>
        <v>0.15765259160232237</v>
      </c>
      <c r="H1064" s="77">
        <f t="shared" si="33"/>
        <v>11041.111592407149</v>
      </c>
    </row>
    <row r="1065" spans="1:8" x14ac:dyDescent="0.2">
      <c r="A1065" s="79">
        <v>44708</v>
      </c>
      <c r="B1065" s="77">
        <v>9453.5</v>
      </c>
      <c r="C1065" s="84">
        <v>41546</v>
      </c>
      <c r="D1065" s="84">
        <v>154650</v>
      </c>
      <c r="F1065">
        <f t="shared" si="32"/>
        <v>2022</v>
      </c>
      <c r="G1065" s="57">
        <f>_xlfn.XLOOKUP(F1065,'Historical Metal Prices'!$L$4:$Z$4,'Historical Metal Prices'!$L$10:$Z$10)</f>
        <v>0.15765259160232237</v>
      </c>
      <c r="H1065" s="77">
        <f t="shared" si="33"/>
        <v>10943.868774712555</v>
      </c>
    </row>
    <row r="1066" spans="1:8" x14ac:dyDescent="0.2">
      <c r="A1066" s="79">
        <v>44707</v>
      </c>
      <c r="B1066" s="77">
        <v>9345.5</v>
      </c>
      <c r="C1066" s="84">
        <v>54436</v>
      </c>
      <c r="D1066" s="84">
        <v>156175</v>
      </c>
      <c r="F1066">
        <f t="shared" si="32"/>
        <v>2022</v>
      </c>
      <c r="G1066" s="57">
        <f>_xlfn.XLOOKUP(F1066,'Historical Metal Prices'!$L$4:$Z$4,'Historical Metal Prices'!$L$10:$Z$10)</f>
        <v>0.15765259160232237</v>
      </c>
      <c r="H1066" s="77">
        <f t="shared" si="33"/>
        <v>10818.842294819504</v>
      </c>
    </row>
    <row r="1067" spans="1:8" x14ac:dyDescent="0.2">
      <c r="A1067" s="79">
        <v>44706</v>
      </c>
      <c r="B1067" s="77">
        <v>9367</v>
      </c>
      <c r="C1067" s="84">
        <v>54436</v>
      </c>
      <c r="D1067" s="84">
        <v>162425</v>
      </c>
      <c r="F1067">
        <f t="shared" si="32"/>
        <v>2022</v>
      </c>
      <c r="G1067" s="57">
        <f>_xlfn.XLOOKUP(F1067,'Historical Metal Prices'!$L$4:$Z$4,'Historical Metal Prices'!$L$10:$Z$10)</f>
        <v>0.15765259160232237</v>
      </c>
      <c r="H1067" s="77">
        <f t="shared" si="33"/>
        <v>10843.731825538953</v>
      </c>
    </row>
    <row r="1068" spans="1:8" x14ac:dyDescent="0.2">
      <c r="A1068" s="79">
        <v>44705</v>
      </c>
      <c r="B1068" s="77">
        <v>9459</v>
      </c>
      <c r="C1068" s="84">
        <v>54436</v>
      </c>
      <c r="D1068" s="84">
        <v>168150</v>
      </c>
      <c r="F1068">
        <f t="shared" si="32"/>
        <v>2022</v>
      </c>
      <c r="G1068" s="57">
        <f>_xlfn.XLOOKUP(F1068,'Historical Metal Prices'!$L$4:$Z$4,'Historical Metal Prices'!$L$10:$Z$10)</f>
        <v>0.15765259160232237</v>
      </c>
      <c r="H1068" s="77">
        <f t="shared" si="33"/>
        <v>10950.235863966367</v>
      </c>
    </row>
    <row r="1069" spans="1:8" x14ac:dyDescent="0.2">
      <c r="A1069" s="79">
        <v>44704</v>
      </c>
      <c r="B1069" s="77">
        <v>9588.5</v>
      </c>
      <c r="C1069" s="84">
        <v>54436</v>
      </c>
      <c r="D1069" s="84">
        <v>170650</v>
      </c>
      <c r="F1069">
        <f t="shared" si="32"/>
        <v>2022</v>
      </c>
      <c r="G1069" s="57">
        <f>_xlfn.XLOOKUP(F1069,'Historical Metal Prices'!$L$4:$Z$4,'Historical Metal Prices'!$L$10:$Z$10)</f>
        <v>0.15765259160232237</v>
      </c>
      <c r="H1069" s="77">
        <f t="shared" si="33"/>
        <v>11100.151874578867</v>
      </c>
    </row>
    <row r="1070" spans="1:8" x14ac:dyDescent="0.2">
      <c r="A1070" s="79">
        <v>44701</v>
      </c>
      <c r="B1070" s="77">
        <v>9451</v>
      </c>
      <c r="C1070" s="84">
        <v>54436</v>
      </c>
      <c r="D1070" s="84">
        <v>171075</v>
      </c>
      <c r="F1070">
        <f t="shared" si="32"/>
        <v>2022</v>
      </c>
      <c r="G1070" s="57">
        <f>_xlfn.XLOOKUP(F1070,'Historical Metal Prices'!$L$4:$Z$4,'Historical Metal Prices'!$L$10:$Z$10)</f>
        <v>0.15765259160232237</v>
      </c>
      <c r="H1070" s="77">
        <f t="shared" si="33"/>
        <v>10940.974643233549</v>
      </c>
    </row>
    <row r="1071" spans="1:8" x14ac:dyDescent="0.2">
      <c r="A1071" s="79">
        <v>44700</v>
      </c>
      <c r="B1071" s="77">
        <v>9460.5</v>
      </c>
      <c r="C1071" s="84">
        <v>55372</v>
      </c>
      <c r="D1071" s="84">
        <v>174600</v>
      </c>
      <c r="F1071">
        <f t="shared" si="32"/>
        <v>2022</v>
      </c>
      <c r="G1071" s="57">
        <f>_xlfn.XLOOKUP(F1071,'Historical Metal Prices'!$L$4:$Z$4,'Historical Metal Prices'!$L$10:$Z$10)</f>
        <v>0.15765259160232237</v>
      </c>
      <c r="H1071" s="77">
        <f t="shared" si="33"/>
        <v>10951.972342853771</v>
      </c>
    </row>
    <row r="1072" spans="1:8" x14ac:dyDescent="0.2">
      <c r="A1072" s="79">
        <v>44699</v>
      </c>
      <c r="B1072" s="77">
        <v>9250.1</v>
      </c>
      <c r="C1072" s="84">
        <v>55372</v>
      </c>
      <c r="D1072" s="84">
        <v>178550</v>
      </c>
      <c r="F1072">
        <f t="shared" si="32"/>
        <v>2022</v>
      </c>
      <c r="G1072" s="57">
        <f>_xlfn.XLOOKUP(F1072,'Historical Metal Prices'!$L$4:$Z$4,'Historical Metal Prices'!$L$10:$Z$10)</f>
        <v>0.15765259160232237</v>
      </c>
      <c r="H1072" s="77">
        <f t="shared" si="33"/>
        <v>10708.402237580642</v>
      </c>
    </row>
    <row r="1073" spans="1:8" x14ac:dyDescent="0.2">
      <c r="A1073" s="79">
        <v>44698</v>
      </c>
      <c r="B1073" s="77">
        <v>9386.25</v>
      </c>
      <c r="C1073" s="84">
        <v>55372</v>
      </c>
      <c r="D1073" s="84">
        <v>180925</v>
      </c>
      <c r="F1073">
        <f t="shared" si="32"/>
        <v>2022</v>
      </c>
      <c r="G1073" s="57">
        <f>_xlfn.XLOOKUP(F1073,'Historical Metal Prices'!$L$4:$Z$4,'Historical Metal Prices'!$L$10:$Z$10)</f>
        <v>0.15765259160232237</v>
      </c>
      <c r="H1073" s="77">
        <f t="shared" si="33"/>
        <v>10866.016637927298</v>
      </c>
    </row>
    <row r="1074" spans="1:8" x14ac:dyDescent="0.2">
      <c r="A1074" s="79">
        <v>44697</v>
      </c>
      <c r="B1074" s="77">
        <v>9255.5</v>
      </c>
      <c r="C1074" s="84">
        <v>55372</v>
      </c>
      <c r="D1074" s="84">
        <v>176575</v>
      </c>
      <c r="F1074">
        <f t="shared" si="32"/>
        <v>2022</v>
      </c>
      <c r="G1074" s="57">
        <f>_xlfn.XLOOKUP(F1074,'Historical Metal Prices'!$L$4:$Z$4,'Historical Metal Prices'!$L$10:$Z$10)</f>
        <v>0.15765259160232237</v>
      </c>
      <c r="H1074" s="77">
        <f t="shared" si="33"/>
        <v>10714.653561575295</v>
      </c>
    </row>
    <row r="1075" spans="1:8" x14ac:dyDescent="0.2">
      <c r="A1075" s="79">
        <v>44694</v>
      </c>
      <c r="B1075" s="77">
        <v>9184.6</v>
      </c>
      <c r="C1075" s="84">
        <v>55372</v>
      </c>
      <c r="D1075" s="84">
        <v>176550</v>
      </c>
      <c r="F1075">
        <f t="shared" si="32"/>
        <v>2022</v>
      </c>
      <c r="G1075" s="57">
        <f>_xlfn.XLOOKUP(F1075,'Historical Metal Prices'!$L$4:$Z$4,'Historical Metal Prices'!$L$10:$Z$10)</f>
        <v>0.15765259160232237</v>
      </c>
      <c r="H1075" s="77">
        <f t="shared" si="33"/>
        <v>10632.575992830691</v>
      </c>
    </row>
    <row r="1076" spans="1:8" x14ac:dyDescent="0.2">
      <c r="A1076" s="79">
        <v>44693</v>
      </c>
      <c r="B1076" s="77">
        <v>9103.5</v>
      </c>
      <c r="C1076" s="84">
        <v>52291</v>
      </c>
      <c r="D1076" s="84">
        <v>177000</v>
      </c>
      <c r="F1076">
        <f t="shared" si="32"/>
        <v>2022</v>
      </c>
      <c r="G1076" s="57">
        <f>_xlfn.XLOOKUP(F1076,'Historical Metal Prices'!$L$4:$Z$4,'Historical Metal Prices'!$L$10:$Z$10)</f>
        <v>0.15765259160232237</v>
      </c>
      <c r="H1076" s="77">
        <f t="shared" si="33"/>
        <v>10538.690367651741</v>
      </c>
    </row>
    <row r="1077" spans="1:8" x14ac:dyDescent="0.2">
      <c r="A1077" s="79">
        <v>44692</v>
      </c>
      <c r="B1077" s="77">
        <v>9358.75</v>
      </c>
      <c r="C1077" s="84">
        <v>52291</v>
      </c>
      <c r="D1077" s="84">
        <v>176875</v>
      </c>
      <c r="F1077">
        <f t="shared" si="32"/>
        <v>2022</v>
      </c>
      <c r="G1077" s="57">
        <f>_xlfn.XLOOKUP(F1077,'Historical Metal Prices'!$L$4:$Z$4,'Historical Metal Prices'!$L$10:$Z$10)</f>
        <v>0.15765259160232237</v>
      </c>
      <c r="H1077" s="77">
        <f t="shared" si="33"/>
        <v>10834.181191658234</v>
      </c>
    </row>
    <row r="1078" spans="1:8" x14ac:dyDescent="0.2">
      <c r="A1078" s="79">
        <v>44691</v>
      </c>
      <c r="B1078" s="77">
        <v>9235.75</v>
      </c>
      <c r="C1078" s="84">
        <v>52291</v>
      </c>
      <c r="D1078" s="84">
        <v>175875</v>
      </c>
      <c r="F1078">
        <f t="shared" si="32"/>
        <v>2022</v>
      </c>
      <c r="G1078" s="57">
        <f>_xlfn.XLOOKUP(F1078,'Historical Metal Prices'!$L$4:$Z$4,'Historical Metal Prices'!$L$10:$Z$10)</f>
        <v>0.15765259160232237</v>
      </c>
      <c r="H1078" s="77">
        <f t="shared" si="33"/>
        <v>10691.789922891148</v>
      </c>
    </row>
    <row r="1079" spans="1:8" x14ac:dyDescent="0.2">
      <c r="A1079" s="79">
        <v>44690</v>
      </c>
      <c r="B1079" s="77">
        <v>9240.4</v>
      </c>
      <c r="C1079" s="84">
        <v>52291</v>
      </c>
      <c r="D1079" s="84">
        <v>167825</v>
      </c>
      <c r="F1079">
        <f t="shared" si="32"/>
        <v>2022</v>
      </c>
      <c r="G1079" s="57">
        <f>_xlfn.XLOOKUP(F1079,'Historical Metal Prices'!$L$4:$Z$4,'Historical Metal Prices'!$L$10:$Z$10)</f>
        <v>0.15765259160232237</v>
      </c>
      <c r="H1079" s="77">
        <f t="shared" si="33"/>
        <v>10697.173007442099</v>
      </c>
    </row>
    <row r="1080" spans="1:8" x14ac:dyDescent="0.2">
      <c r="A1080" s="79">
        <v>44687</v>
      </c>
      <c r="B1080" s="77">
        <v>9411</v>
      </c>
      <c r="C1080" s="84">
        <v>52291</v>
      </c>
      <c r="D1080" s="84">
        <v>169175</v>
      </c>
      <c r="F1080">
        <f t="shared" si="32"/>
        <v>2022</v>
      </c>
      <c r="G1080" s="57">
        <f>_xlfn.XLOOKUP(F1080,'Historical Metal Prices'!$L$4:$Z$4,'Historical Metal Prices'!$L$10:$Z$10)</f>
        <v>0.15765259160232237</v>
      </c>
      <c r="H1080" s="77">
        <f t="shared" si="33"/>
        <v>10894.668539569457</v>
      </c>
    </row>
    <row r="1081" spans="1:8" x14ac:dyDescent="0.2">
      <c r="A1081" s="79">
        <v>44686</v>
      </c>
      <c r="B1081" s="77">
        <v>9512.5</v>
      </c>
      <c r="C1081" s="84">
        <v>48363</v>
      </c>
      <c r="D1081" s="84">
        <v>170025</v>
      </c>
      <c r="F1081">
        <f t="shared" si="32"/>
        <v>2022</v>
      </c>
      <c r="G1081" s="57">
        <f>_xlfn.XLOOKUP(F1081,'Historical Metal Prices'!$L$4:$Z$4,'Historical Metal Prices'!$L$10:$Z$10)</f>
        <v>0.15765259160232237</v>
      </c>
      <c r="H1081" s="77">
        <f t="shared" si="33"/>
        <v>11012.170277617091</v>
      </c>
    </row>
    <row r="1082" spans="1:8" x14ac:dyDescent="0.2">
      <c r="A1082" s="79">
        <v>44685</v>
      </c>
      <c r="B1082" s="77">
        <v>9468</v>
      </c>
      <c r="C1082" s="84">
        <v>48363</v>
      </c>
      <c r="D1082" s="84">
        <v>168800</v>
      </c>
      <c r="F1082">
        <f t="shared" si="32"/>
        <v>2022</v>
      </c>
      <c r="G1082" s="57">
        <f>_xlfn.XLOOKUP(F1082,'Historical Metal Prices'!$L$4:$Z$4,'Historical Metal Prices'!$L$10:$Z$10)</f>
        <v>0.15765259160232237</v>
      </c>
      <c r="H1082" s="77">
        <f t="shared" si="33"/>
        <v>10960.654737290788</v>
      </c>
    </row>
    <row r="1083" spans="1:8" x14ac:dyDescent="0.2">
      <c r="A1083" s="79">
        <v>44684</v>
      </c>
      <c r="B1083" s="77">
        <v>9405.75</v>
      </c>
      <c r="C1083" s="84">
        <v>48363</v>
      </c>
      <c r="D1083" s="84">
        <v>154475</v>
      </c>
      <c r="F1083">
        <f t="shared" si="32"/>
        <v>2022</v>
      </c>
      <c r="G1083" s="57">
        <f>_xlfn.XLOOKUP(F1083,'Historical Metal Prices'!$L$4:$Z$4,'Historical Metal Prices'!$L$10:$Z$10)</f>
        <v>0.15765259160232237</v>
      </c>
      <c r="H1083" s="77">
        <f t="shared" si="33"/>
        <v>10888.590863463543</v>
      </c>
    </row>
    <row r="1084" spans="1:8" x14ac:dyDescent="0.2">
      <c r="A1084" s="79">
        <v>44683</v>
      </c>
      <c r="B1084" s="77">
        <v>9770.5</v>
      </c>
      <c r="C1084" s="84">
        <v>48363</v>
      </c>
      <c r="D1084" s="84">
        <v>156225</v>
      </c>
      <c r="F1084">
        <f t="shared" si="32"/>
        <v>2022</v>
      </c>
      <c r="G1084" s="57">
        <f>_xlfn.XLOOKUP(F1084,'Historical Metal Prices'!$L$4:$Z$4,'Historical Metal Prices'!$L$10:$Z$10)</f>
        <v>0.15765259160232237</v>
      </c>
      <c r="H1084" s="77">
        <f t="shared" si="33"/>
        <v>11310.844646250491</v>
      </c>
    </row>
    <row r="1085" spans="1:8" x14ac:dyDescent="0.2">
      <c r="A1085" s="79">
        <v>44680</v>
      </c>
      <c r="B1085" s="77">
        <v>9770.5</v>
      </c>
      <c r="C1085" s="84">
        <v>48363</v>
      </c>
      <c r="D1085" s="84">
        <v>156050</v>
      </c>
      <c r="F1085">
        <f t="shared" si="32"/>
        <v>2022</v>
      </c>
      <c r="G1085" s="57">
        <f>_xlfn.XLOOKUP(F1085,'Historical Metal Prices'!$L$4:$Z$4,'Historical Metal Prices'!$L$10:$Z$10)</f>
        <v>0.15765259160232237</v>
      </c>
      <c r="H1085" s="77">
        <f t="shared" si="33"/>
        <v>11310.844646250491</v>
      </c>
    </row>
    <row r="1086" spans="1:8" x14ac:dyDescent="0.2">
      <c r="A1086" s="79">
        <v>44679</v>
      </c>
      <c r="B1086" s="77">
        <v>9696</v>
      </c>
      <c r="C1086" s="84">
        <v>69855</v>
      </c>
      <c r="D1086" s="84">
        <v>156050</v>
      </c>
      <c r="F1086">
        <f t="shared" si="32"/>
        <v>2022</v>
      </c>
      <c r="G1086" s="57">
        <f>_xlfn.XLOOKUP(F1086,'Historical Metal Prices'!$L$4:$Z$4,'Historical Metal Prices'!$L$10:$Z$10)</f>
        <v>0.15765259160232237</v>
      </c>
      <c r="H1086" s="77">
        <f t="shared" si="33"/>
        <v>11224.599528176117</v>
      </c>
    </row>
    <row r="1087" spans="1:8" x14ac:dyDescent="0.2">
      <c r="A1087" s="79">
        <v>44678</v>
      </c>
      <c r="B1087" s="77">
        <v>9866.5</v>
      </c>
      <c r="C1087" s="84">
        <v>69855</v>
      </c>
      <c r="D1087" s="84">
        <v>150850</v>
      </c>
      <c r="F1087">
        <f t="shared" si="32"/>
        <v>2022</v>
      </c>
      <c r="G1087" s="57">
        <f>_xlfn.XLOOKUP(F1087,'Historical Metal Prices'!$L$4:$Z$4,'Historical Metal Prices'!$L$10:$Z$10)</f>
        <v>0.15765259160232237</v>
      </c>
      <c r="H1087" s="77">
        <f t="shared" si="33"/>
        <v>11421.979295044313</v>
      </c>
    </row>
    <row r="1088" spans="1:8" x14ac:dyDescent="0.2">
      <c r="A1088" s="79">
        <v>44677</v>
      </c>
      <c r="B1088" s="77">
        <v>9863.5</v>
      </c>
      <c r="C1088" s="84">
        <v>69855</v>
      </c>
      <c r="D1088" s="84">
        <v>148500</v>
      </c>
      <c r="F1088">
        <f t="shared" si="32"/>
        <v>2022</v>
      </c>
      <c r="G1088" s="57">
        <f>_xlfn.XLOOKUP(F1088,'Historical Metal Prices'!$L$4:$Z$4,'Historical Metal Prices'!$L$10:$Z$10)</f>
        <v>0.15765259160232237</v>
      </c>
      <c r="H1088" s="77">
        <f t="shared" si="33"/>
        <v>11418.506337269506</v>
      </c>
    </row>
    <row r="1089" spans="1:8" x14ac:dyDescent="0.2">
      <c r="A1089" s="79">
        <v>44676</v>
      </c>
      <c r="B1089" s="77">
        <v>9783.7999999999993</v>
      </c>
      <c r="C1089" s="84">
        <v>69855</v>
      </c>
      <c r="D1089" s="84">
        <v>135175</v>
      </c>
      <c r="F1089">
        <f t="shared" si="32"/>
        <v>2022</v>
      </c>
      <c r="G1089" s="57">
        <f>_xlfn.XLOOKUP(F1089,'Historical Metal Prices'!$L$4:$Z$4,'Historical Metal Prices'!$L$10:$Z$10)</f>
        <v>0.15765259160232237</v>
      </c>
      <c r="H1089" s="77">
        <f t="shared" si="33"/>
        <v>11326.241425718801</v>
      </c>
    </row>
    <row r="1090" spans="1:8" x14ac:dyDescent="0.2">
      <c r="A1090" s="79">
        <v>44673</v>
      </c>
      <c r="B1090" s="77">
        <v>10113.25</v>
      </c>
      <c r="C1090" s="84">
        <v>69855</v>
      </c>
      <c r="D1090" s="84">
        <v>137275</v>
      </c>
      <c r="F1090">
        <f t="shared" si="32"/>
        <v>2022</v>
      </c>
      <c r="G1090" s="57">
        <f>_xlfn.XLOOKUP(F1090,'Historical Metal Prices'!$L$4:$Z$4,'Historical Metal Prices'!$L$10:$Z$10)</f>
        <v>0.15765259160232237</v>
      </c>
      <c r="H1090" s="77">
        <f t="shared" si="33"/>
        <v>11707.630072022186</v>
      </c>
    </row>
    <row r="1091" spans="1:8" x14ac:dyDescent="0.2">
      <c r="A1091" s="79">
        <v>44672</v>
      </c>
      <c r="B1091" s="77">
        <v>10272</v>
      </c>
      <c r="C1091" s="84">
        <v>88682</v>
      </c>
      <c r="D1091" s="84">
        <v>137775</v>
      </c>
      <c r="F1091">
        <f t="shared" si="32"/>
        <v>2022</v>
      </c>
      <c r="G1091" s="57">
        <f>_xlfn.XLOOKUP(F1091,'Historical Metal Prices'!$L$4:$Z$4,'Historical Metal Prices'!$L$10:$Z$10)</f>
        <v>0.15765259160232237</v>
      </c>
      <c r="H1091" s="77">
        <f t="shared" si="33"/>
        <v>11891.407420939055</v>
      </c>
    </row>
    <row r="1092" spans="1:8" x14ac:dyDescent="0.2">
      <c r="A1092" s="79">
        <v>44671</v>
      </c>
      <c r="B1092" s="77">
        <v>10196</v>
      </c>
      <c r="C1092" s="84">
        <v>88682</v>
      </c>
      <c r="D1092" s="84">
        <v>130500</v>
      </c>
      <c r="F1092">
        <f t="shared" si="32"/>
        <v>2022</v>
      </c>
      <c r="G1092" s="57">
        <f>_xlfn.XLOOKUP(F1092,'Historical Metal Prices'!$L$4:$Z$4,'Historical Metal Prices'!$L$10:$Z$10)</f>
        <v>0.15765259160232237</v>
      </c>
      <c r="H1092" s="77">
        <f t="shared" si="33"/>
        <v>11803.425823977279</v>
      </c>
    </row>
    <row r="1093" spans="1:8" x14ac:dyDescent="0.2">
      <c r="A1093" s="79">
        <v>44670</v>
      </c>
      <c r="B1093" s="77">
        <v>10281.5</v>
      </c>
      <c r="C1093" s="84">
        <v>88682</v>
      </c>
      <c r="D1093" s="84">
        <v>128775</v>
      </c>
      <c r="F1093">
        <f t="shared" si="32"/>
        <v>2022</v>
      </c>
      <c r="G1093" s="57">
        <f>_xlfn.XLOOKUP(F1093,'Historical Metal Prices'!$L$4:$Z$4,'Historical Metal Prices'!$L$10:$Z$10)</f>
        <v>0.15765259160232237</v>
      </c>
      <c r="H1093" s="77">
        <f t="shared" si="33"/>
        <v>11902.405120559277</v>
      </c>
    </row>
    <row r="1094" spans="1:8" x14ac:dyDescent="0.2">
      <c r="A1094" s="79">
        <v>44669</v>
      </c>
      <c r="B1094" s="77">
        <v>10297.5</v>
      </c>
      <c r="C1094" s="84">
        <v>88682</v>
      </c>
      <c r="D1094" s="84">
        <v>110675</v>
      </c>
      <c r="F1094">
        <f t="shared" si="32"/>
        <v>2022</v>
      </c>
      <c r="G1094" s="57">
        <f>_xlfn.XLOOKUP(F1094,'Historical Metal Prices'!$L$4:$Z$4,'Historical Metal Prices'!$L$10:$Z$10)</f>
        <v>0.15765259160232237</v>
      </c>
      <c r="H1094" s="77">
        <f t="shared" si="33"/>
        <v>11920.927562024915</v>
      </c>
    </row>
    <row r="1095" spans="1:8" x14ac:dyDescent="0.2">
      <c r="A1095" s="79">
        <v>44666</v>
      </c>
      <c r="B1095" s="77">
        <v>10297.5</v>
      </c>
      <c r="C1095" s="84">
        <v>88682</v>
      </c>
      <c r="D1095" s="84">
        <v>110675</v>
      </c>
      <c r="F1095">
        <f t="shared" si="32"/>
        <v>2022</v>
      </c>
      <c r="G1095" s="57">
        <f>_xlfn.XLOOKUP(F1095,'Historical Metal Prices'!$L$4:$Z$4,'Historical Metal Prices'!$L$10:$Z$10)</f>
        <v>0.15765259160232237</v>
      </c>
      <c r="H1095" s="77">
        <f t="shared" si="33"/>
        <v>11920.927562024915</v>
      </c>
    </row>
    <row r="1096" spans="1:8" x14ac:dyDescent="0.2">
      <c r="A1096" s="79">
        <v>44665</v>
      </c>
      <c r="B1096" s="77">
        <v>10297.5</v>
      </c>
      <c r="C1096" s="84">
        <v>96581</v>
      </c>
      <c r="D1096" s="84">
        <v>110675</v>
      </c>
      <c r="F1096">
        <f t="shared" si="32"/>
        <v>2022</v>
      </c>
      <c r="G1096" s="57">
        <f>_xlfn.XLOOKUP(F1096,'Historical Metal Prices'!$L$4:$Z$4,'Historical Metal Prices'!$L$10:$Z$10)</f>
        <v>0.15765259160232237</v>
      </c>
      <c r="H1096" s="77">
        <f t="shared" si="33"/>
        <v>11920.927562024915</v>
      </c>
    </row>
    <row r="1097" spans="1:8" x14ac:dyDescent="0.2">
      <c r="A1097" s="79">
        <v>44664</v>
      </c>
      <c r="B1097" s="77">
        <v>10284</v>
      </c>
      <c r="C1097" s="84">
        <v>96581</v>
      </c>
      <c r="D1097" s="84">
        <v>110675</v>
      </c>
      <c r="F1097">
        <f t="shared" si="32"/>
        <v>2022</v>
      </c>
      <c r="G1097" s="57">
        <f>_xlfn.XLOOKUP(F1097,'Historical Metal Prices'!$L$4:$Z$4,'Historical Metal Prices'!$L$10:$Z$10)</f>
        <v>0.15765259160232237</v>
      </c>
      <c r="H1097" s="77">
        <f t="shared" si="33"/>
        <v>11905.299252038283</v>
      </c>
    </row>
    <row r="1098" spans="1:8" x14ac:dyDescent="0.2">
      <c r="A1098" s="79">
        <v>44663</v>
      </c>
      <c r="B1098" s="77">
        <v>10326.25</v>
      </c>
      <c r="C1098" s="84">
        <v>96581</v>
      </c>
      <c r="D1098" s="84">
        <v>107000</v>
      </c>
      <c r="F1098">
        <f t="shared" si="32"/>
        <v>2022</v>
      </c>
      <c r="G1098" s="57">
        <f>_xlfn.XLOOKUP(F1098,'Historical Metal Prices'!$L$4:$Z$4,'Historical Metal Prices'!$L$10:$Z$10)</f>
        <v>0.15765259160232237</v>
      </c>
      <c r="H1098" s="77">
        <f t="shared" si="33"/>
        <v>11954.210074033481</v>
      </c>
    </row>
    <row r="1099" spans="1:8" x14ac:dyDescent="0.2">
      <c r="A1099" s="79">
        <v>44662</v>
      </c>
      <c r="B1099" s="77">
        <v>10181.75</v>
      </c>
      <c r="C1099" s="84">
        <v>96581</v>
      </c>
      <c r="D1099" s="84">
        <v>104350</v>
      </c>
      <c r="F1099">
        <f t="shared" ref="F1099:F1162" si="34">YEAR(A1099)</f>
        <v>2022</v>
      </c>
      <c r="G1099" s="57">
        <f>_xlfn.XLOOKUP(F1099,'Historical Metal Prices'!$L$4:$Z$4,'Historical Metal Prices'!$L$10:$Z$10)</f>
        <v>0.15765259160232237</v>
      </c>
      <c r="H1099" s="77">
        <f t="shared" ref="H1099:H1162" si="35">IFERROR(B1099*(1+G1099),H1100)</f>
        <v>11786.929274546947</v>
      </c>
    </row>
    <row r="1100" spans="1:8" x14ac:dyDescent="0.2">
      <c r="A1100" s="79">
        <v>44659</v>
      </c>
      <c r="B1100" s="77">
        <v>10304.75</v>
      </c>
      <c r="C1100" s="84">
        <v>96581</v>
      </c>
      <c r="D1100" s="84">
        <v>105600</v>
      </c>
      <c r="F1100">
        <f t="shared" si="34"/>
        <v>2022</v>
      </c>
      <c r="G1100" s="57">
        <f>_xlfn.XLOOKUP(F1100,'Historical Metal Prices'!$L$4:$Z$4,'Historical Metal Prices'!$L$10:$Z$10)</f>
        <v>0.15765259160232237</v>
      </c>
      <c r="H1100" s="77">
        <f t="shared" si="35"/>
        <v>11929.320543314032</v>
      </c>
    </row>
    <row r="1101" spans="1:8" x14ac:dyDescent="0.2">
      <c r="A1101" s="79">
        <v>44658</v>
      </c>
      <c r="B1101" s="77">
        <v>10314.5</v>
      </c>
      <c r="C1101" s="84">
        <v>93121</v>
      </c>
      <c r="D1101" s="84">
        <v>103775</v>
      </c>
      <c r="F1101">
        <f t="shared" si="34"/>
        <v>2022</v>
      </c>
      <c r="G1101" s="57">
        <f>_xlfn.XLOOKUP(F1101,'Historical Metal Prices'!$L$4:$Z$4,'Historical Metal Prices'!$L$10:$Z$10)</f>
        <v>0.15765259160232237</v>
      </c>
      <c r="H1101" s="77">
        <f t="shared" si="35"/>
        <v>11940.607656082155</v>
      </c>
    </row>
    <row r="1102" spans="1:8" x14ac:dyDescent="0.2">
      <c r="A1102" s="79">
        <v>44657</v>
      </c>
      <c r="B1102" s="77">
        <v>10286.75</v>
      </c>
      <c r="C1102" s="84">
        <v>93121</v>
      </c>
      <c r="D1102" s="84">
        <v>101275</v>
      </c>
      <c r="F1102">
        <f t="shared" si="34"/>
        <v>2022</v>
      </c>
      <c r="G1102" s="57">
        <f>_xlfn.XLOOKUP(F1102,'Historical Metal Prices'!$L$4:$Z$4,'Historical Metal Prices'!$L$10:$Z$10)</f>
        <v>0.15765259160232237</v>
      </c>
      <c r="H1102" s="77">
        <f t="shared" si="35"/>
        <v>11908.48279666519</v>
      </c>
    </row>
    <row r="1103" spans="1:8" x14ac:dyDescent="0.2">
      <c r="A1103" s="79">
        <v>44656</v>
      </c>
      <c r="B1103" s="77">
        <v>10433</v>
      </c>
      <c r="C1103" s="84">
        <v>93121</v>
      </c>
      <c r="D1103" s="84">
        <v>95975</v>
      </c>
      <c r="F1103">
        <f t="shared" si="34"/>
        <v>2022</v>
      </c>
      <c r="G1103" s="57">
        <f>_xlfn.XLOOKUP(F1103,'Historical Metal Prices'!$L$4:$Z$4,'Historical Metal Prices'!$L$10:$Z$10)</f>
        <v>0.15765259160232237</v>
      </c>
      <c r="H1103" s="77">
        <f t="shared" si="35"/>
        <v>12077.789488187029</v>
      </c>
    </row>
    <row r="1104" spans="1:8" x14ac:dyDescent="0.2">
      <c r="A1104" s="79">
        <v>44655</v>
      </c>
      <c r="B1104" s="77">
        <v>10451.75</v>
      </c>
      <c r="C1104" s="84">
        <v>93121</v>
      </c>
      <c r="D1104" s="84">
        <v>95975</v>
      </c>
      <c r="F1104">
        <f t="shared" si="34"/>
        <v>2022</v>
      </c>
      <c r="G1104" s="57">
        <f>_xlfn.XLOOKUP(F1104,'Historical Metal Prices'!$L$4:$Z$4,'Historical Metal Prices'!$L$10:$Z$10)</f>
        <v>0.15765259160232237</v>
      </c>
      <c r="H1104" s="77">
        <f t="shared" si="35"/>
        <v>12099.495474279573</v>
      </c>
    </row>
    <row r="1105" spans="1:8" x14ac:dyDescent="0.2">
      <c r="A1105" s="79">
        <v>44652</v>
      </c>
      <c r="B1105" s="77">
        <v>10343</v>
      </c>
      <c r="C1105" s="84">
        <v>93121</v>
      </c>
      <c r="D1105" s="84">
        <v>94800</v>
      </c>
      <c r="F1105">
        <f t="shared" si="34"/>
        <v>2022</v>
      </c>
      <c r="G1105" s="57">
        <f>_xlfn.XLOOKUP(F1105,'Historical Metal Prices'!$L$4:$Z$4,'Historical Metal Prices'!$L$10:$Z$10)</f>
        <v>0.15765259160232237</v>
      </c>
      <c r="H1105" s="77">
        <f t="shared" si="35"/>
        <v>11973.60075494282</v>
      </c>
    </row>
    <row r="1106" spans="1:8" x14ac:dyDescent="0.2">
      <c r="A1106" s="79">
        <v>44651</v>
      </c>
      <c r="B1106" s="77">
        <v>10367.51</v>
      </c>
      <c r="C1106" s="84">
        <v>102055</v>
      </c>
      <c r="D1106" s="84">
        <v>93975</v>
      </c>
      <c r="F1106">
        <f t="shared" si="34"/>
        <v>2022</v>
      </c>
      <c r="G1106" s="57">
        <f>_xlfn.XLOOKUP(F1106,'Historical Metal Prices'!$L$4:$Z$4,'Historical Metal Prices'!$L$10:$Z$10)</f>
        <v>0.15765259160232237</v>
      </c>
      <c r="H1106" s="77">
        <f t="shared" si="35"/>
        <v>12001.974819962994</v>
      </c>
    </row>
    <row r="1107" spans="1:8" x14ac:dyDescent="0.2">
      <c r="A1107" s="79">
        <v>44650</v>
      </c>
      <c r="B1107" s="77">
        <v>10360.5</v>
      </c>
      <c r="C1107" s="84">
        <v>102055</v>
      </c>
      <c r="D1107" s="84">
        <v>91400</v>
      </c>
      <c r="F1107">
        <f t="shared" si="34"/>
        <v>2022</v>
      </c>
      <c r="G1107" s="57">
        <f>_xlfn.XLOOKUP(F1107,'Historical Metal Prices'!$L$4:$Z$4,'Historical Metal Prices'!$L$10:$Z$10)</f>
        <v>0.15765259160232237</v>
      </c>
      <c r="H1107" s="77">
        <f t="shared" si="35"/>
        <v>11993.85967529586</v>
      </c>
    </row>
    <row r="1108" spans="1:8" x14ac:dyDescent="0.2">
      <c r="A1108" s="79">
        <v>44649</v>
      </c>
      <c r="B1108" s="77">
        <v>10314.5</v>
      </c>
      <c r="C1108" s="84">
        <v>102055</v>
      </c>
      <c r="D1108" s="84">
        <v>87925</v>
      </c>
      <c r="F1108">
        <f t="shared" si="34"/>
        <v>2022</v>
      </c>
      <c r="G1108" s="57">
        <f>_xlfn.XLOOKUP(F1108,'Historical Metal Prices'!$L$4:$Z$4,'Historical Metal Prices'!$L$10:$Z$10)</f>
        <v>0.15765259160232237</v>
      </c>
      <c r="H1108" s="77">
        <f t="shared" si="35"/>
        <v>11940.607656082155</v>
      </c>
    </row>
    <row r="1109" spans="1:8" x14ac:dyDescent="0.2">
      <c r="A1109" s="79">
        <v>44648</v>
      </c>
      <c r="B1109" s="77">
        <v>10341</v>
      </c>
      <c r="C1109" s="84">
        <v>102055</v>
      </c>
      <c r="D1109" s="84">
        <v>81500</v>
      </c>
      <c r="F1109">
        <f t="shared" si="34"/>
        <v>2022</v>
      </c>
      <c r="G1109" s="57">
        <f>_xlfn.XLOOKUP(F1109,'Historical Metal Prices'!$L$4:$Z$4,'Historical Metal Prices'!$L$10:$Z$10)</f>
        <v>0.15765259160232237</v>
      </c>
      <c r="H1109" s="77">
        <f t="shared" si="35"/>
        <v>11971.285449759616</v>
      </c>
    </row>
    <row r="1110" spans="1:8" x14ac:dyDescent="0.2">
      <c r="A1110" s="79">
        <v>44645</v>
      </c>
      <c r="B1110" s="77">
        <v>10249</v>
      </c>
      <c r="C1110" s="84">
        <v>102055</v>
      </c>
      <c r="D1110" s="84">
        <v>80550</v>
      </c>
      <c r="F1110">
        <f t="shared" si="34"/>
        <v>2022</v>
      </c>
      <c r="G1110" s="57">
        <f>_xlfn.XLOOKUP(F1110,'Historical Metal Prices'!$L$4:$Z$4,'Historical Metal Prices'!$L$10:$Z$10)</f>
        <v>0.15765259160232237</v>
      </c>
      <c r="H1110" s="77">
        <f t="shared" si="35"/>
        <v>11864.781411332202</v>
      </c>
    </row>
    <row r="1111" spans="1:8" x14ac:dyDescent="0.2">
      <c r="A1111" s="79">
        <v>44644</v>
      </c>
      <c r="B1111" s="77">
        <v>10327</v>
      </c>
      <c r="C1111" s="84">
        <v>129506</v>
      </c>
      <c r="D1111" s="84">
        <v>80600</v>
      </c>
      <c r="F1111">
        <f t="shared" si="34"/>
        <v>2022</v>
      </c>
      <c r="G1111" s="57">
        <f>_xlfn.XLOOKUP(F1111,'Historical Metal Prices'!$L$4:$Z$4,'Historical Metal Prices'!$L$10:$Z$10)</f>
        <v>0.15765259160232237</v>
      </c>
      <c r="H1111" s="77">
        <f t="shared" si="35"/>
        <v>11955.078313477183</v>
      </c>
    </row>
    <row r="1112" spans="1:8" x14ac:dyDescent="0.2">
      <c r="A1112" s="79">
        <v>44643</v>
      </c>
      <c r="B1112" s="77">
        <v>10443</v>
      </c>
      <c r="C1112" s="84">
        <v>129506</v>
      </c>
      <c r="D1112" s="84">
        <v>80675</v>
      </c>
      <c r="F1112">
        <f t="shared" si="34"/>
        <v>2022</v>
      </c>
      <c r="G1112" s="57">
        <f>_xlfn.XLOOKUP(F1112,'Historical Metal Prices'!$L$4:$Z$4,'Historical Metal Prices'!$L$10:$Z$10)</f>
        <v>0.15765259160232237</v>
      </c>
      <c r="H1112" s="77">
        <f t="shared" si="35"/>
        <v>12089.366014103052</v>
      </c>
    </row>
    <row r="1113" spans="1:8" x14ac:dyDescent="0.2">
      <c r="A1113" s="79">
        <v>44642</v>
      </c>
      <c r="B1113" s="77">
        <v>10259.5</v>
      </c>
      <c r="C1113" s="84">
        <v>129506</v>
      </c>
      <c r="D1113" s="84">
        <v>79975</v>
      </c>
      <c r="F1113">
        <f t="shared" si="34"/>
        <v>2022</v>
      </c>
      <c r="G1113" s="57">
        <f>_xlfn.XLOOKUP(F1113,'Historical Metal Prices'!$L$4:$Z$4,'Historical Metal Prices'!$L$10:$Z$10)</f>
        <v>0.15765259160232237</v>
      </c>
      <c r="H1113" s="77">
        <f t="shared" si="35"/>
        <v>11876.936763544027</v>
      </c>
    </row>
    <row r="1114" spans="1:8" x14ac:dyDescent="0.2">
      <c r="A1114" s="79">
        <v>44641</v>
      </c>
      <c r="B1114" s="77">
        <v>10284.549999999999</v>
      </c>
      <c r="C1114" s="84">
        <v>129506</v>
      </c>
      <c r="D1114" s="84">
        <v>80100</v>
      </c>
      <c r="F1114">
        <f t="shared" si="34"/>
        <v>2022</v>
      </c>
      <c r="G1114" s="57">
        <f>_xlfn.XLOOKUP(F1114,'Historical Metal Prices'!$L$4:$Z$4,'Historical Metal Prices'!$L$10:$Z$10)</f>
        <v>0.15765259160232237</v>
      </c>
      <c r="H1114" s="77">
        <f t="shared" si="35"/>
        <v>11905.935960963663</v>
      </c>
    </row>
    <row r="1115" spans="1:8" x14ac:dyDescent="0.2">
      <c r="A1115" s="79">
        <v>44638</v>
      </c>
      <c r="B1115" s="77">
        <v>10327</v>
      </c>
      <c r="C1115" s="84">
        <v>129506</v>
      </c>
      <c r="D1115" s="84">
        <v>80150</v>
      </c>
      <c r="F1115">
        <f t="shared" si="34"/>
        <v>2022</v>
      </c>
      <c r="G1115" s="57">
        <f>_xlfn.XLOOKUP(F1115,'Historical Metal Prices'!$L$4:$Z$4,'Historical Metal Prices'!$L$10:$Z$10)</f>
        <v>0.15765259160232237</v>
      </c>
      <c r="H1115" s="77">
        <f t="shared" si="35"/>
        <v>11955.078313477183</v>
      </c>
    </row>
    <row r="1116" spans="1:8" x14ac:dyDescent="0.2">
      <c r="A1116" s="79">
        <v>44637</v>
      </c>
      <c r="B1116" s="77">
        <v>10231.5</v>
      </c>
      <c r="C1116" s="84">
        <v>161668</v>
      </c>
      <c r="D1116" s="84">
        <v>79500</v>
      </c>
      <c r="F1116">
        <f t="shared" si="34"/>
        <v>2022</v>
      </c>
      <c r="G1116" s="57">
        <f>_xlfn.XLOOKUP(F1116,'Historical Metal Prices'!$L$4:$Z$4,'Historical Metal Prices'!$L$10:$Z$10)</f>
        <v>0.15765259160232237</v>
      </c>
      <c r="H1116" s="77">
        <f t="shared" si="35"/>
        <v>11844.522490979161</v>
      </c>
    </row>
    <row r="1117" spans="1:8" x14ac:dyDescent="0.2">
      <c r="A1117" s="79">
        <v>44636</v>
      </c>
      <c r="B1117" s="77">
        <v>10056</v>
      </c>
      <c r="C1117" s="84">
        <v>161668</v>
      </c>
      <c r="D1117" s="84">
        <v>77600</v>
      </c>
      <c r="F1117">
        <f t="shared" si="34"/>
        <v>2022</v>
      </c>
      <c r="G1117" s="57">
        <f>_xlfn.XLOOKUP(F1117,'Historical Metal Prices'!$L$4:$Z$4,'Historical Metal Prices'!$L$10:$Z$10)</f>
        <v>0.15765259160232237</v>
      </c>
      <c r="H1117" s="77">
        <f t="shared" si="35"/>
        <v>11641.354461152954</v>
      </c>
    </row>
    <row r="1118" spans="1:8" x14ac:dyDescent="0.2">
      <c r="A1118" s="79">
        <v>44635</v>
      </c>
      <c r="B1118" s="77">
        <v>9857.25</v>
      </c>
      <c r="C1118" s="84">
        <v>161668</v>
      </c>
      <c r="D1118" s="84">
        <v>77475</v>
      </c>
      <c r="F1118">
        <f t="shared" si="34"/>
        <v>2022</v>
      </c>
      <c r="G1118" s="57">
        <f>_xlfn.XLOOKUP(F1118,'Historical Metal Prices'!$L$4:$Z$4,'Historical Metal Prices'!$L$10:$Z$10)</f>
        <v>0.15765259160232237</v>
      </c>
      <c r="H1118" s="77">
        <f t="shared" si="35"/>
        <v>11411.271008571992</v>
      </c>
    </row>
    <row r="1119" spans="1:8" x14ac:dyDescent="0.2">
      <c r="A1119" s="79">
        <v>44634</v>
      </c>
      <c r="B1119" s="77">
        <v>9894.5</v>
      </c>
      <c r="C1119" s="84">
        <v>161668</v>
      </c>
      <c r="D1119" s="84">
        <v>77525</v>
      </c>
      <c r="F1119">
        <f t="shared" si="34"/>
        <v>2022</v>
      </c>
      <c r="G1119" s="57">
        <f>_xlfn.XLOOKUP(F1119,'Historical Metal Prices'!$L$4:$Z$4,'Historical Metal Prices'!$L$10:$Z$10)</f>
        <v>0.15765259160232237</v>
      </c>
      <c r="H1119" s="77">
        <f t="shared" si="35"/>
        <v>11454.393567609179</v>
      </c>
    </row>
    <row r="1120" spans="1:8" x14ac:dyDescent="0.2">
      <c r="A1120" s="79">
        <v>44631</v>
      </c>
      <c r="B1120" s="77">
        <v>10150.75</v>
      </c>
      <c r="C1120" s="84">
        <v>161668</v>
      </c>
      <c r="D1120" s="84">
        <v>78000</v>
      </c>
      <c r="F1120">
        <f t="shared" si="34"/>
        <v>2022</v>
      </c>
      <c r="G1120" s="57">
        <f>_xlfn.XLOOKUP(F1120,'Historical Metal Prices'!$L$4:$Z$4,'Historical Metal Prices'!$L$10:$Z$10)</f>
        <v>0.15765259160232237</v>
      </c>
      <c r="H1120" s="77">
        <f t="shared" si="35"/>
        <v>11751.042044207274</v>
      </c>
    </row>
    <row r="1121" spans="1:8" x14ac:dyDescent="0.2">
      <c r="A1121" s="79">
        <v>44630</v>
      </c>
      <c r="B1121" s="77">
        <v>10095</v>
      </c>
      <c r="C1121" s="84">
        <v>167951</v>
      </c>
      <c r="D1121" s="84">
        <v>74200</v>
      </c>
      <c r="F1121">
        <f t="shared" si="34"/>
        <v>2022</v>
      </c>
      <c r="G1121" s="57">
        <f>_xlfn.XLOOKUP(F1121,'Historical Metal Prices'!$L$4:$Z$4,'Historical Metal Prices'!$L$10:$Z$10)</f>
        <v>0.15765259160232237</v>
      </c>
      <c r="H1121" s="77">
        <f t="shared" si="35"/>
        <v>11686.502912225444</v>
      </c>
    </row>
    <row r="1122" spans="1:8" x14ac:dyDescent="0.2">
      <c r="A1122" s="79">
        <v>44629</v>
      </c>
      <c r="B1122" s="77">
        <v>9964</v>
      </c>
      <c r="C1122" s="84">
        <v>167951</v>
      </c>
      <c r="D1122" s="84">
        <v>71900</v>
      </c>
      <c r="F1122">
        <f t="shared" si="34"/>
        <v>2022</v>
      </c>
      <c r="G1122" s="57">
        <f>_xlfn.XLOOKUP(F1122,'Historical Metal Prices'!$L$4:$Z$4,'Historical Metal Prices'!$L$10:$Z$10)</f>
        <v>0.15765259160232237</v>
      </c>
      <c r="H1122" s="77">
        <f t="shared" si="35"/>
        <v>11534.85042272554</v>
      </c>
    </row>
    <row r="1123" spans="1:8" x14ac:dyDescent="0.2">
      <c r="A1123" s="79">
        <v>44628</v>
      </c>
      <c r="B1123" s="77">
        <v>10160.75</v>
      </c>
      <c r="C1123" s="84">
        <v>167951</v>
      </c>
      <c r="D1123" s="84">
        <v>71875</v>
      </c>
      <c r="F1123">
        <f t="shared" si="34"/>
        <v>2022</v>
      </c>
      <c r="G1123" s="57">
        <f>_xlfn.XLOOKUP(F1123,'Historical Metal Prices'!$L$4:$Z$4,'Historical Metal Prices'!$L$10:$Z$10)</f>
        <v>0.15765259160232237</v>
      </c>
      <c r="H1123" s="77">
        <f t="shared" si="35"/>
        <v>11762.618570123297</v>
      </c>
    </row>
    <row r="1124" spans="1:8" x14ac:dyDescent="0.2">
      <c r="A1124" s="79">
        <v>44627</v>
      </c>
      <c r="B1124" s="77">
        <v>10255.5</v>
      </c>
      <c r="C1124" s="84">
        <v>167951</v>
      </c>
      <c r="D1124" s="84">
        <v>69600</v>
      </c>
      <c r="F1124">
        <f t="shared" si="34"/>
        <v>2022</v>
      </c>
      <c r="G1124" s="57">
        <f>_xlfn.XLOOKUP(F1124,'Historical Metal Prices'!$L$4:$Z$4,'Historical Metal Prices'!$L$10:$Z$10)</f>
        <v>0.15765259160232237</v>
      </c>
      <c r="H1124" s="77">
        <f t="shared" si="35"/>
        <v>11872.306153177617</v>
      </c>
    </row>
    <row r="1125" spans="1:8" x14ac:dyDescent="0.2">
      <c r="A1125" s="79">
        <v>44624</v>
      </c>
      <c r="B1125" s="77">
        <v>10702</v>
      </c>
      <c r="C1125" s="84">
        <v>167951</v>
      </c>
      <c r="D1125" s="84">
        <v>70250</v>
      </c>
      <c r="F1125">
        <f t="shared" si="34"/>
        <v>2022</v>
      </c>
      <c r="G1125" s="57">
        <f>_xlfn.XLOOKUP(F1125,'Historical Metal Prices'!$L$4:$Z$4,'Historical Metal Prices'!$L$10:$Z$10)</f>
        <v>0.15765259160232237</v>
      </c>
      <c r="H1125" s="77">
        <f t="shared" si="35"/>
        <v>12389.198035328054</v>
      </c>
    </row>
    <row r="1126" spans="1:8" x14ac:dyDescent="0.2">
      <c r="A1126" s="79">
        <v>44623</v>
      </c>
      <c r="B1126" s="77">
        <v>10383.5</v>
      </c>
      <c r="C1126" s="84">
        <v>159023</v>
      </c>
      <c r="D1126" s="84">
        <v>69825</v>
      </c>
      <c r="F1126">
        <f t="shared" si="34"/>
        <v>2022</v>
      </c>
      <c r="G1126" s="57">
        <f>_xlfn.XLOOKUP(F1126,'Historical Metal Prices'!$L$4:$Z$4,'Historical Metal Prices'!$L$10:$Z$10)</f>
        <v>0.15765259160232237</v>
      </c>
      <c r="H1126" s="77">
        <f t="shared" si="35"/>
        <v>12020.485684902715</v>
      </c>
    </row>
    <row r="1127" spans="1:8" x14ac:dyDescent="0.2">
      <c r="A1127" s="79">
        <v>44622</v>
      </c>
      <c r="B1127" s="77">
        <v>10194.25</v>
      </c>
      <c r="C1127" s="84">
        <v>159023</v>
      </c>
      <c r="D1127" s="84">
        <v>71375</v>
      </c>
      <c r="F1127">
        <f t="shared" si="34"/>
        <v>2022</v>
      </c>
      <c r="G1127" s="57">
        <f>_xlfn.XLOOKUP(F1127,'Historical Metal Prices'!$L$4:$Z$4,'Historical Metal Prices'!$L$10:$Z$10)</f>
        <v>0.15765259160232237</v>
      </c>
      <c r="H1127" s="77">
        <f t="shared" si="35"/>
        <v>11801.399931941975</v>
      </c>
    </row>
    <row r="1128" spans="1:8" x14ac:dyDescent="0.2">
      <c r="A1128" s="79">
        <v>44621</v>
      </c>
      <c r="B1128" s="77">
        <v>10092</v>
      </c>
      <c r="C1128" s="84">
        <v>159023</v>
      </c>
      <c r="D1128" s="84">
        <v>72075</v>
      </c>
      <c r="F1128">
        <f t="shared" si="34"/>
        <v>2022</v>
      </c>
      <c r="G1128" s="57">
        <f>_xlfn.XLOOKUP(F1128,'Historical Metal Prices'!$L$4:$Z$4,'Historical Metal Prices'!$L$10:$Z$10)</f>
        <v>0.15765259160232237</v>
      </c>
      <c r="H1128" s="77">
        <f t="shared" si="35"/>
        <v>11683.029954450638</v>
      </c>
    </row>
    <row r="1129" spans="1:8" x14ac:dyDescent="0.2">
      <c r="A1129" s="79">
        <v>44620</v>
      </c>
      <c r="B1129" s="77">
        <v>9919</v>
      </c>
      <c r="C1129" s="84">
        <v>159023</v>
      </c>
      <c r="D1129" s="84">
        <v>72875</v>
      </c>
      <c r="F1129">
        <f t="shared" si="34"/>
        <v>2022</v>
      </c>
      <c r="G1129" s="57">
        <f>_xlfn.XLOOKUP(F1129,'Historical Metal Prices'!$L$4:$Z$4,'Historical Metal Prices'!$L$10:$Z$10)</f>
        <v>0.15765259160232237</v>
      </c>
      <c r="H1129" s="77">
        <f t="shared" si="35"/>
        <v>11482.756056103435</v>
      </c>
    </row>
    <row r="1130" spans="1:8" x14ac:dyDescent="0.2">
      <c r="A1130" s="79">
        <v>44617</v>
      </c>
      <c r="B1130" s="77">
        <v>9918</v>
      </c>
      <c r="C1130" s="84">
        <v>159023</v>
      </c>
      <c r="D1130" s="84">
        <v>73025</v>
      </c>
      <c r="F1130">
        <f t="shared" si="34"/>
        <v>2022</v>
      </c>
      <c r="G1130" s="57">
        <f>_xlfn.XLOOKUP(F1130,'Historical Metal Prices'!$L$4:$Z$4,'Historical Metal Prices'!$L$10:$Z$10)</f>
        <v>0.15765259160232237</v>
      </c>
      <c r="H1130" s="77">
        <f t="shared" si="35"/>
        <v>11481.598403511833</v>
      </c>
    </row>
    <row r="1131" spans="1:8" x14ac:dyDescent="0.2">
      <c r="A1131" s="79">
        <v>44616</v>
      </c>
      <c r="B1131" s="77">
        <v>9918.5</v>
      </c>
      <c r="C1131" s="84">
        <v>136300</v>
      </c>
      <c r="D1131" s="84">
        <v>74875</v>
      </c>
      <c r="F1131">
        <f t="shared" si="34"/>
        <v>2022</v>
      </c>
      <c r="G1131" s="57">
        <f>_xlfn.XLOOKUP(F1131,'Historical Metal Prices'!$L$4:$Z$4,'Historical Metal Prices'!$L$10:$Z$10)</f>
        <v>0.15765259160232237</v>
      </c>
      <c r="H1131" s="77">
        <f t="shared" si="35"/>
        <v>11482.177229807634</v>
      </c>
    </row>
    <row r="1132" spans="1:8" x14ac:dyDescent="0.2">
      <c r="A1132" s="79">
        <v>44615</v>
      </c>
      <c r="B1132" s="77">
        <v>9906.5</v>
      </c>
      <c r="C1132" s="84">
        <v>136300</v>
      </c>
      <c r="D1132" s="84">
        <v>74750</v>
      </c>
      <c r="F1132">
        <f t="shared" si="34"/>
        <v>2022</v>
      </c>
      <c r="G1132" s="57">
        <f>_xlfn.XLOOKUP(F1132,'Historical Metal Prices'!$L$4:$Z$4,'Historical Metal Prices'!$L$10:$Z$10)</f>
        <v>0.15765259160232237</v>
      </c>
      <c r="H1132" s="77">
        <f t="shared" si="35"/>
        <v>11468.285398708407</v>
      </c>
    </row>
    <row r="1133" spans="1:8" x14ac:dyDescent="0.2">
      <c r="A1133" s="79">
        <v>44614</v>
      </c>
      <c r="B1133" s="77">
        <v>9962.25</v>
      </c>
      <c r="C1133" s="84">
        <v>136300</v>
      </c>
      <c r="D1133" s="84">
        <v>74325</v>
      </c>
      <c r="F1133">
        <f t="shared" si="34"/>
        <v>2022</v>
      </c>
      <c r="G1133" s="57">
        <f>_xlfn.XLOOKUP(F1133,'Historical Metal Prices'!$L$4:$Z$4,'Historical Metal Prices'!$L$10:$Z$10)</f>
        <v>0.15765259160232237</v>
      </c>
      <c r="H1133" s="77">
        <f t="shared" si="35"/>
        <v>11532.824530690235</v>
      </c>
    </row>
    <row r="1134" spans="1:8" x14ac:dyDescent="0.2">
      <c r="A1134" s="79">
        <v>44613</v>
      </c>
      <c r="B1134" s="77">
        <v>9946</v>
      </c>
      <c r="C1134" s="84">
        <v>136300</v>
      </c>
      <c r="D1134" s="84">
        <v>74475</v>
      </c>
      <c r="F1134">
        <f t="shared" si="34"/>
        <v>2022</v>
      </c>
      <c r="G1134" s="57">
        <f>_xlfn.XLOOKUP(F1134,'Historical Metal Prices'!$L$4:$Z$4,'Historical Metal Prices'!$L$10:$Z$10)</f>
        <v>0.15765259160232237</v>
      </c>
      <c r="H1134" s="77">
        <f t="shared" si="35"/>
        <v>11514.012676076698</v>
      </c>
    </row>
    <row r="1135" spans="1:8" x14ac:dyDescent="0.2">
      <c r="A1135" s="79">
        <v>44610</v>
      </c>
      <c r="B1135" s="77">
        <v>10010</v>
      </c>
      <c r="C1135" s="84">
        <v>136300</v>
      </c>
      <c r="D1135" s="84">
        <v>74375</v>
      </c>
      <c r="F1135">
        <f t="shared" si="34"/>
        <v>2022</v>
      </c>
      <c r="G1135" s="57">
        <f>_xlfn.XLOOKUP(F1135,'Historical Metal Prices'!$L$4:$Z$4,'Historical Metal Prices'!$L$10:$Z$10)</f>
        <v>0.15765259160232237</v>
      </c>
      <c r="H1135" s="77">
        <f t="shared" si="35"/>
        <v>11588.102441939247</v>
      </c>
    </row>
    <row r="1136" spans="1:8" x14ac:dyDescent="0.2">
      <c r="A1136" s="79">
        <v>44609</v>
      </c>
      <c r="B1136" s="77">
        <v>9982</v>
      </c>
      <c r="C1136" s="84">
        <v>106572</v>
      </c>
      <c r="D1136" s="84">
        <v>74075</v>
      </c>
      <c r="F1136">
        <f t="shared" si="34"/>
        <v>2022</v>
      </c>
      <c r="G1136" s="57">
        <f>_xlfn.XLOOKUP(F1136,'Historical Metal Prices'!$L$4:$Z$4,'Historical Metal Prices'!$L$10:$Z$10)</f>
        <v>0.15765259160232237</v>
      </c>
      <c r="H1136" s="77">
        <f t="shared" si="35"/>
        <v>11555.688169374382</v>
      </c>
    </row>
    <row r="1137" spans="1:8" x14ac:dyDescent="0.2">
      <c r="A1137" s="79">
        <v>44608</v>
      </c>
      <c r="B1137" s="77">
        <v>10034.75</v>
      </c>
      <c r="C1137" s="84">
        <v>106572</v>
      </c>
      <c r="D1137" s="84">
        <v>74275</v>
      </c>
      <c r="F1137">
        <f t="shared" si="34"/>
        <v>2022</v>
      </c>
      <c r="G1137" s="57">
        <f>_xlfn.XLOOKUP(F1137,'Historical Metal Prices'!$L$4:$Z$4,'Historical Metal Prices'!$L$10:$Z$10)</f>
        <v>0.15765259160232237</v>
      </c>
      <c r="H1137" s="77">
        <f t="shared" si="35"/>
        <v>11616.754343581404</v>
      </c>
    </row>
    <row r="1138" spans="1:8" x14ac:dyDescent="0.2">
      <c r="A1138" s="79">
        <v>44607</v>
      </c>
      <c r="B1138" s="77">
        <v>10009.5</v>
      </c>
      <c r="C1138" s="84">
        <v>106572</v>
      </c>
      <c r="D1138" s="84">
        <v>75275</v>
      </c>
      <c r="F1138">
        <f t="shared" si="34"/>
        <v>2022</v>
      </c>
      <c r="G1138" s="57">
        <f>_xlfn.XLOOKUP(F1138,'Historical Metal Prices'!$L$4:$Z$4,'Historical Metal Prices'!$L$10:$Z$10)</f>
        <v>0.15765259160232237</v>
      </c>
      <c r="H1138" s="77">
        <f t="shared" si="35"/>
        <v>11587.523615643446</v>
      </c>
    </row>
    <row r="1139" spans="1:8" x14ac:dyDescent="0.2">
      <c r="A1139" s="79">
        <v>44606</v>
      </c>
      <c r="B1139" s="77">
        <v>9984.5</v>
      </c>
      <c r="C1139" s="84">
        <v>106572</v>
      </c>
      <c r="D1139" s="84">
        <v>70125</v>
      </c>
      <c r="F1139">
        <f t="shared" si="34"/>
        <v>2022</v>
      </c>
      <c r="G1139" s="57">
        <f>_xlfn.XLOOKUP(F1139,'Historical Metal Prices'!$L$4:$Z$4,'Historical Metal Prices'!$L$10:$Z$10)</f>
        <v>0.15765259160232237</v>
      </c>
      <c r="H1139" s="77">
        <f t="shared" si="35"/>
        <v>11558.582300853388</v>
      </c>
    </row>
    <row r="1140" spans="1:8" x14ac:dyDescent="0.2">
      <c r="A1140" s="79">
        <v>44603</v>
      </c>
      <c r="B1140" s="77">
        <v>9894.25</v>
      </c>
      <c r="C1140" s="84">
        <v>106572</v>
      </c>
      <c r="D1140" s="84">
        <v>72225</v>
      </c>
      <c r="F1140">
        <f t="shared" si="34"/>
        <v>2022</v>
      </c>
      <c r="G1140" s="57">
        <f>_xlfn.XLOOKUP(F1140,'Historical Metal Prices'!$L$4:$Z$4,'Historical Metal Prices'!$L$10:$Z$10)</f>
        <v>0.15765259160232237</v>
      </c>
      <c r="H1140" s="77">
        <f t="shared" si="35"/>
        <v>11454.104154461278</v>
      </c>
    </row>
    <row r="1141" spans="1:8" x14ac:dyDescent="0.2">
      <c r="A1141" s="79">
        <v>44602</v>
      </c>
      <c r="B1141" s="77">
        <v>10305</v>
      </c>
      <c r="C1141" s="84">
        <v>40359</v>
      </c>
      <c r="D1141" s="84">
        <v>74100</v>
      </c>
      <c r="F1141">
        <f t="shared" si="34"/>
        <v>2022</v>
      </c>
      <c r="G1141" s="57">
        <f>_xlfn.XLOOKUP(F1141,'Historical Metal Prices'!$L$4:$Z$4,'Historical Metal Prices'!$L$10:$Z$10)</f>
        <v>0.15765259160232237</v>
      </c>
      <c r="H1141" s="77">
        <f t="shared" si="35"/>
        <v>11929.609956461933</v>
      </c>
    </row>
    <row r="1142" spans="1:8" x14ac:dyDescent="0.2">
      <c r="A1142" s="79">
        <v>44601</v>
      </c>
      <c r="B1142" s="77">
        <v>10103</v>
      </c>
      <c r="C1142" s="84">
        <v>40359</v>
      </c>
      <c r="D1142" s="84">
        <v>76325</v>
      </c>
      <c r="F1142">
        <f t="shared" si="34"/>
        <v>2022</v>
      </c>
      <c r="G1142" s="57">
        <f>_xlfn.XLOOKUP(F1142,'Historical Metal Prices'!$L$4:$Z$4,'Historical Metal Prices'!$L$10:$Z$10)</f>
        <v>0.15765259160232237</v>
      </c>
      <c r="H1142" s="77">
        <f t="shared" si="35"/>
        <v>11695.764132958262</v>
      </c>
    </row>
    <row r="1143" spans="1:8" x14ac:dyDescent="0.2">
      <c r="A1143" s="79">
        <v>44600</v>
      </c>
      <c r="B1143" s="77">
        <v>9809.25</v>
      </c>
      <c r="C1143" s="84">
        <v>40359</v>
      </c>
      <c r="D1143" s="84">
        <v>77325</v>
      </c>
      <c r="F1143">
        <f t="shared" si="34"/>
        <v>2022</v>
      </c>
      <c r="G1143" s="57">
        <f>_xlfn.XLOOKUP(F1143,'Historical Metal Prices'!$L$4:$Z$4,'Historical Metal Prices'!$L$10:$Z$10)</f>
        <v>0.15765259160232237</v>
      </c>
      <c r="H1143" s="77">
        <f t="shared" si="35"/>
        <v>11355.703684175081</v>
      </c>
    </row>
    <row r="1144" spans="1:8" x14ac:dyDescent="0.2">
      <c r="A1144" s="79">
        <v>44599</v>
      </c>
      <c r="B1144" s="77">
        <v>9806.75</v>
      </c>
      <c r="C1144" s="84">
        <v>40359</v>
      </c>
      <c r="D1144" s="84">
        <v>79925</v>
      </c>
      <c r="F1144">
        <f t="shared" si="34"/>
        <v>2022</v>
      </c>
      <c r="G1144" s="57">
        <f>_xlfn.XLOOKUP(F1144,'Historical Metal Prices'!$L$4:$Z$4,'Historical Metal Prices'!$L$10:$Z$10)</f>
        <v>0.15765259160232237</v>
      </c>
      <c r="H1144" s="77">
        <f t="shared" si="35"/>
        <v>11352.809552696075</v>
      </c>
    </row>
    <row r="1145" spans="1:8" x14ac:dyDescent="0.2">
      <c r="A1145" s="79">
        <v>44596</v>
      </c>
      <c r="B1145" s="77">
        <v>9870.5</v>
      </c>
      <c r="C1145" s="84">
        <v>40359</v>
      </c>
      <c r="D1145" s="84">
        <v>80025</v>
      </c>
      <c r="F1145">
        <f t="shared" si="34"/>
        <v>2022</v>
      </c>
      <c r="G1145" s="57">
        <f>_xlfn.XLOOKUP(F1145,'Historical Metal Prices'!$L$4:$Z$4,'Historical Metal Prices'!$L$10:$Z$10)</f>
        <v>0.15765259160232237</v>
      </c>
      <c r="H1145" s="77">
        <f t="shared" si="35"/>
        <v>11426.609905410724</v>
      </c>
    </row>
    <row r="1146" spans="1:8" x14ac:dyDescent="0.2">
      <c r="A1146" s="79">
        <v>44595</v>
      </c>
      <c r="B1146" s="77">
        <v>9868.5</v>
      </c>
      <c r="C1146" s="84">
        <v>40359</v>
      </c>
      <c r="D1146" s="84">
        <v>82225</v>
      </c>
      <c r="F1146">
        <f t="shared" si="34"/>
        <v>2022</v>
      </c>
      <c r="G1146" s="57">
        <f>_xlfn.XLOOKUP(F1146,'Historical Metal Prices'!$L$4:$Z$4,'Historical Metal Prices'!$L$10:$Z$10)</f>
        <v>0.15765259160232237</v>
      </c>
      <c r="H1146" s="77">
        <f t="shared" si="35"/>
        <v>11424.294600227518</v>
      </c>
    </row>
    <row r="1147" spans="1:8" x14ac:dyDescent="0.2">
      <c r="A1147" s="79">
        <v>44594</v>
      </c>
      <c r="B1147" s="77">
        <v>9877.75</v>
      </c>
      <c r="C1147" s="84">
        <v>40359</v>
      </c>
      <c r="D1147" s="84">
        <v>84875</v>
      </c>
      <c r="F1147">
        <f t="shared" si="34"/>
        <v>2022</v>
      </c>
      <c r="G1147" s="57">
        <f>_xlfn.XLOOKUP(F1147,'Historical Metal Prices'!$L$4:$Z$4,'Historical Metal Prices'!$L$10:$Z$10)</f>
        <v>0.15765259160232237</v>
      </c>
      <c r="H1147" s="77">
        <f t="shared" si="35"/>
        <v>11435.00288669984</v>
      </c>
    </row>
    <row r="1148" spans="1:8" x14ac:dyDescent="0.2">
      <c r="A1148" s="79">
        <v>44593</v>
      </c>
      <c r="B1148" s="77">
        <v>9737.5</v>
      </c>
      <c r="C1148" s="84">
        <v>40359</v>
      </c>
      <c r="D1148" s="84">
        <v>84875</v>
      </c>
      <c r="F1148">
        <f t="shared" si="34"/>
        <v>2022</v>
      </c>
      <c r="G1148" s="57">
        <f>_xlfn.XLOOKUP(F1148,'Historical Metal Prices'!$L$4:$Z$4,'Historical Metal Prices'!$L$10:$Z$10)</f>
        <v>0.15765259160232237</v>
      </c>
      <c r="H1148" s="77">
        <f t="shared" si="35"/>
        <v>11272.642110727615</v>
      </c>
    </row>
    <row r="1149" spans="1:8" x14ac:dyDescent="0.2">
      <c r="A1149" s="79">
        <v>44592</v>
      </c>
      <c r="B1149" s="77">
        <v>9578</v>
      </c>
      <c r="C1149" s="84">
        <v>40359</v>
      </c>
      <c r="D1149" s="84">
        <v>86500</v>
      </c>
      <c r="F1149">
        <f t="shared" si="34"/>
        <v>2022</v>
      </c>
      <c r="G1149" s="57">
        <f>_xlfn.XLOOKUP(F1149,'Historical Metal Prices'!$L$4:$Z$4,'Historical Metal Prices'!$L$10:$Z$10)</f>
        <v>0.15765259160232237</v>
      </c>
      <c r="H1149" s="77">
        <f t="shared" si="35"/>
        <v>11087.996522367044</v>
      </c>
    </row>
    <row r="1150" spans="1:8" x14ac:dyDescent="0.2">
      <c r="A1150" s="79">
        <v>44589</v>
      </c>
      <c r="B1150" s="77">
        <v>9556.5</v>
      </c>
      <c r="C1150" s="84">
        <v>40359</v>
      </c>
      <c r="D1150" s="84">
        <v>87650</v>
      </c>
      <c r="F1150">
        <f t="shared" si="34"/>
        <v>2022</v>
      </c>
      <c r="G1150" s="57">
        <f>_xlfn.XLOOKUP(F1150,'Historical Metal Prices'!$L$4:$Z$4,'Historical Metal Prices'!$L$10:$Z$10)</f>
        <v>0.15765259160232237</v>
      </c>
      <c r="H1150" s="77">
        <f t="shared" si="35"/>
        <v>11063.106991647594</v>
      </c>
    </row>
    <row r="1151" spans="1:8" x14ac:dyDescent="0.2">
      <c r="A1151" s="79">
        <v>44588</v>
      </c>
      <c r="B1151" s="77">
        <v>9836.75</v>
      </c>
      <c r="C1151" s="84">
        <v>35102</v>
      </c>
      <c r="D1151" s="84">
        <v>90125</v>
      </c>
      <c r="F1151">
        <f t="shared" si="34"/>
        <v>2022</v>
      </c>
      <c r="G1151" s="57">
        <f>_xlfn.XLOOKUP(F1151,'Historical Metal Prices'!$L$4:$Z$4,'Historical Metal Prices'!$L$10:$Z$10)</f>
        <v>0.15765259160232237</v>
      </c>
      <c r="H1151" s="77">
        <f t="shared" si="35"/>
        <v>11387.539130444144</v>
      </c>
    </row>
    <row r="1152" spans="1:8" x14ac:dyDescent="0.2">
      <c r="A1152" s="79">
        <v>44587</v>
      </c>
      <c r="B1152" s="77">
        <v>9952.5</v>
      </c>
      <c r="C1152" s="84">
        <v>35102</v>
      </c>
      <c r="D1152" s="84">
        <v>91350</v>
      </c>
      <c r="F1152">
        <f t="shared" si="34"/>
        <v>2022</v>
      </c>
      <c r="G1152" s="57">
        <f>_xlfn.XLOOKUP(F1152,'Historical Metal Prices'!$L$4:$Z$4,'Historical Metal Prices'!$L$10:$Z$10)</f>
        <v>0.15765259160232237</v>
      </c>
      <c r="H1152" s="77">
        <f t="shared" si="35"/>
        <v>11521.537417922113</v>
      </c>
    </row>
    <row r="1153" spans="1:8" x14ac:dyDescent="0.2">
      <c r="A1153" s="79">
        <v>44586</v>
      </c>
      <c r="B1153" s="77">
        <v>9835.75</v>
      </c>
      <c r="C1153" s="84">
        <v>35102</v>
      </c>
      <c r="D1153" s="84">
        <v>93250</v>
      </c>
      <c r="F1153">
        <f t="shared" si="34"/>
        <v>2022</v>
      </c>
      <c r="G1153" s="57">
        <f>_xlfn.XLOOKUP(F1153,'Historical Metal Prices'!$L$4:$Z$4,'Historical Metal Prices'!$L$10:$Z$10)</f>
        <v>0.15765259160232237</v>
      </c>
      <c r="H1153" s="77">
        <f t="shared" si="35"/>
        <v>11386.381477852543</v>
      </c>
    </row>
    <row r="1154" spans="1:8" x14ac:dyDescent="0.2">
      <c r="A1154" s="79">
        <v>44585</v>
      </c>
      <c r="B1154" s="77">
        <v>9763</v>
      </c>
      <c r="C1154" s="84">
        <v>35102</v>
      </c>
      <c r="D1154" s="84">
        <v>96675</v>
      </c>
      <c r="F1154">
        <f t="shared" si="34"/>
        <v>2022</v>
      </c>
      <c r="G1154" s="57">
        <f>_xlfn.XLOOKUP(F1154,'Historical Metal Prices'!$L$4:$Z$4,'Historical Metal Prices'!$L$10:$Z$10)</f>
        <v>0.15765259160232237</v>
      </c>
      <c r="H1154" s="77">
        <f t="shared" si="35"/>
        <v>11302.162251813474</v>
      </c>
    </row>
    <row r="1155" spans="1:8" x14ac:dyDescent="0.2">
      <c r="A1155" s="79">
        <v>44582</v>
      </c>
      <c r="B1155" s="77">
        <v>9984</v>
      </c>
      <c r="C1155" s="84">
        <v>35102</v>
      </c>
      <c r="D1155" s="84">
        <v>97575</v>
      </c>
      <c r="F1155">
        <f t="shared" si="34"/>
        <v>2022</v>
      </c>
      <c r="G1155" s="57">
        <f>_xlfn.XLOOKUP(F1155,'Historical Metal Prices'!$L$4:$Z$4,'Historical Metal Prices'!$L$10:$Z$10)</f>
        <v>0.15765259160232237</v>
      </c>
      <c r="H1155" s="77">
        <f t="shared" si="35"/>
        <v>11558.003474557587</v>
      </c>
    </row>
    <row r="1156" spans="1:8" x14ac:dyDescent="0.2">
      <c r="A1156" s="79">
        <v>44581</v>
      </c>
      <c r="B1156" s="77">
        <v>10018.25</v>
      </c>
      <c r="C1156" s="84">
        <v>30330</v>
      </c>
      <c r="D1156" s="84">
        <v>99775</v>
      </c>
      <c r="F1156">
        <f t="shared" si="34"/>
        <v>2022</v>
      </c>
      <c r="G1156" s="57">
        <f>_xlfn.XLOOKUP(F1156,'Historical Metal Prices'!$L$4:$Z$4,'Historical Metal Prices'!$L$10:$Z$10)</f>
        <v>0.15765259160232237</v>
      </c>
      <c r="H1156" s="77">
        <f t="shared" si="35"/>
        <v>11597.653075819966</v>
      </c>
    </row>
    <row r="1157" spans="1:8" x14ac:dyDescent="0.2">
      <c r="A1157" s="79">
        <v>44580</v>
      </c>
      <c r="B1157" s="77">
        <v>9864</v>
      </c>
      <c r="C1157" s="84">
        <v>30330</v>
      </c>
      <c r="D1157" s="84">
        <v>98725</v>
      </c>
      <c r="F1157">
        <f t="shared" si="34"/>
        <v>2022</v>
      </c>
      <c r="G1157" s="57">
        <f>_xlfn.XLOOKUP(F1157,'Historical Metal Prices'!$L$4:$Z$4,'Historical Metal Prices'!$L$10:$Z$10)</f>
        <v>0.15765259160232237</v>
      </c>
      <c r="H1157" s="77">
        <f t="shared" si="35"/>
        <v>11419.085163565307</v>
      </c>
    </row>
    <row r="1158" spans="1:8" x14ac:dyDescent="0.2">
      <c r="A1158" s="79">
        <v>44579</v>
      </c>
      <c r="B1158" s="77">
        <v>9685.5</v>
      </c>
      <c r="C1158" s="84">
        <v>30330</v>
      </c>
      <c r="D1158" s="84">
        <v>98750</v>
      </c>
      <c r="F1158">
        <f t="shared" si="34"/>
        <v>2022</v>
      </c>
      <c r="G1158" s="57">
        <f>_xlfn.XLOOKUP(F1158,'Historical Metal Prices'!$L$4:$Z$4,'Historical Metal Prices'!$L$10:$Z$10)</f>
        <v>0.15765259160232237</v>
      </c>
      <c r="H1158" s="77">
        <f t="shared" si="35"/>
        <v>11212.444175964294</v>
      </c>
    </row>
    <row r="1159" spans="1:8" x14ac:dyDescent="0.2">
      <c r="A1159" s="79">
        <v>44578</v>
      </c>
      <c r="B1159" s="77">
        <v>9749</v>
      </c>
      <c r="C1159" s="84">
        <v>30330</v>
      </c>
      <c r="D1159" s="84">
        <v>94525</v>
      </c>
      <c r="F1159">
        <f t="shared" si="34"/>
        <v>2022</v>
      </c>
      <c r="G1159" s="57">
        <f>_xlfn.XLOOKUP(F1159,'Historical Metal Prices'!$L$4:$Z$4,'Historical Metal Prices'!$L$10:$Z$10)</f>
        <v>0.15765259160232237</v>
      </c>
      <c r="H1159" s="77">
        <f t="shared" si="35"/>
        <v>11285.95511553104</v>
      </c>
    </row>
    <row r="1160" spans="1:8" x14ac:dyDescent="0.2">
      <c r="A1160" s="79">
        <v>44575</v>
      </c>
      <c r="B1160" s="77">
        <v>9972.25</v>
      </c>
      <c r="C1160" s="84">
        <v>30330</v>
      </c>
      <c r="D1160" s="84">
        <v>92850</v>
      </c>
      <c r="F1160">
        <f t="shared" si="34"/>
        <v>2022</v>
      </c>
      <c r="G1160" s="57">
        <f>_xlfn.XLOOKUP(F1160,'Historical Metal Prices'!$L$4:$Z$4,'Historical Metal Prices'!$L$10:$Z$10)</f>
        <v>0.15765259160232237</v>
      </c>
      <c r="H1160" s="77">
        <f t="shared" si="35"/>
        <v>11544.401056606259</v>
      </c>
    </row>
    <row r="1161" spans="1:8" x14ac:dyDescent="0.2">
      <c r="A1161" s="79">
        <v>44574</v>
      </c>
      <c r="B1161" s="77">
        <v>9972.25</v>
      </c>
      <c r="C1161" s="84">
        <v>29182</v>
      </c>
      <c r="D1161" s="84">
        <v>86300</v>
      </c>
      <c r="F1161">
        <f t="shared" si="34"/>
        <v>2022</v>
      </c>
      <c r="G1161" s="57">
        <f>_xlfn.XLOOKUP(F1161,'Historical Metal Prices'!$L$4:$Z$4,'Historical Metal Prices'!$L$10:$Z$10)</f>
        <v>0.15765259160232237</v>
      </c>
      <c r="H1161" s="77">
        <f t="shared" si="35"/>
        <v>11544.401056606259</v>
      </c>
    </row>
    <row r="1162" spans="1:8" x14ac:dyDescent="0.2">
      <c r="A1162" s="79">
        <v>44573</v>
      </c>
      <c r="B1162" s="77">
        <v>10081</v>
      </c>
      <c r="C1162" s="84">
        <v>29182</v>
      </c>
      <c r="D1162" s="84">
        <v>83800</v>
      </c>
      <c r="F1162">
        <f t="shared" si="34"/>
        <v>2022</v>
      </c>
      <c r="G1162" s="57">
        <f>_xlfn.XLOOKUP(F1162,'Historical Metal Prices'!$L$4:$Z$4,'Historical Metal Prices'!$L$10:$Z$10)</f>
        <v>0.15765259160232237</v>
      </c>
      <c r="H1162" s="77">
        <f t="shared" si="35"/>
        <v>11670.295775943012</v>
      </c>
    </row>
    <row r="1163" spans="1:8" x14ac:dyDescent="0.2">
      <c r="A1163" s="79">
        <v>44572</v>
      </c>
      <c r="B1163" s="77">
        <v>9734.5</v>
      </c>
      <c r="C1163" s="84">
        <v>29182</v>
      </c>
      <c r="D1163" s="84">
        <v>83850</v>
      </c>
      <c r="F1163">
        <f t="shared" ref="F1163:F1226" si="36">YEAR(A1163)</f>
        <v>2022</v>
      </c>
      <c r="G1163" s="57">
        <f>_xlfn.XLOOKUP(F1163,'Historical Metal Prices'!$L$4:$Z$4,'Historical Metal Prices'!$L$10:$Z$10)</f>
        <v>0.15765259160232237</v>
      </c>
      <c r="H1163" s="77">
        <f t="shared" ref="H1163:H1226" si="37">IFERROR(B1163*(1+G1163),H1164)</f>
        <v>11269.169152952807</v>
      </c>
    </row>
    <row r="1164" spans="1:8" x14ac:dyDescent="0.2">
      <c r="A1164" s="79">
        <v>44571</v>
      </c>
      <c r="B1164" s="77">
        <v>9574</v>
      </c>
      <c r="C1164" s="84">
        <v>29182</v>
      </c>
      <c r="D1164" s="84">
        <v>84025</v>
      </c>
      <c r="F1164">
        <f t="shared" si="36"/>
        <v>2022</v>
      </c>
      <c r="G1164" s="57">
        <f>_xlfn.XLOOKUP(F1164,'Historical Metal Prices'!$L$4:$Z$4,'Historical Metal Prices'!$L$10:$Z$10)</f>
        <v>0.15765259160232237</v>
      </c>
      <c r="H1164" s="77">
        <f t="shared" si="37"/>
        <v>11083.365912000634</v>
      </c>
    </row>
    <row r="1165" spans="1:8" x14ac:dyDescent="0.2">
      <c r="A1165" s="79">
        <v>44568</v>
      </c>
      <c r="B1165" s="77">
        <v>9692</v>
      </c>
      <c r="C1165" s="84">
        <v>29182</v>
      </c>
      <c r="D1165" s="84">
        <v>84025</v>
      </c>
      <c r="F1165">
        <f t="shared" si="36"/>
        <v>2022</v>
      </c>
      <c r="G1165" s="57">
        <f>_xlfn.XLOOKUP(F1165,'Historical Metal Prices'!$L$4:$Z$4,'Historical Metal Prices'!$L$10:$Z$10)</f>
        <v>0.15765259160232237</v>
      </c>
      <c r="H1165" s="77">
        <f t="shared" si="37"/>
        <v>11219.968917809709</v>
      </c>
    </row>
    <row r="1166" spans="1:8" x14ac:dyDescent="0.2">
      <c r="A1166" s="79">
        <v>44567</v>
      </c>
      <c r="B1166" s="77">
        <v>9542.75</v>
      </c>
      <c r="C1166" s="84">
        <v>38182</v>
      </c>
      <c r="D1166" s="84">
        <v>84775</v>
      </c>
      <c r="F1166">
        <f t="shared" si="36"/>
        <v>2022</v>
      </c>
      <c r="G1166" s="57">
        <f>_xlfn.XLOOKUP(F1166,'Historical Metal Prices'!$L$4:$Z$4,'Historical Metal Prices'!$L$10:$Z$10)</f>
        <v>0.15765259160232237</v>
      </c>
      <c r="H1166" s="77">
        <f t="shared" si="37"/>
        <v>11047.189268513062</v>
      </c>
    </row>
    <row r="1167" spans="1:8" x14ac:dyDescent="0.2">
      <c r="A1167" s="79">
        <v>44566</v>
      </c>
      <c r="B1167" s="77">
        <v>9708.25</v>
      </c>
      <c r="C1167" s="84">
        <v>38182</v>
      </c>
      <c r="D1167" s="84">
        <v>85950</v>
      </c>
      <c r="F1167">
        <f t="shared" si="36"/>
        <v>2022</v>
      </c>
      <c r="G1167" s="57">
        <f>_xlfn.XLOOKUP(F1167,'Historical Metal Prices'!$L$4:$Z$4,'Historical Metal Prices'!$L$10:$Z$10)</f>
        <v>0.15765259160232237</v>
      </c>
      <c r="H1167" s="77">
        <f t="shared" si="37"/>
        <v>11238.780772423246</v>
      </c>
    </row>
    <row r="1168" spans="1:8" x14ac:dyDescent="0.2">
      <c r="A1168" s="79">
        <v>44565</v>
      </c>
      <c r="B1168" s="77">
        <v>9788.5</v>
      </c>
      <c r="C1168" s="84">
        <v>38182</v>
      </c>
      <c r="D1168" s="84">
        <v>86950</v>
      </c>
      <c r="F1168">
        <f t="shared" si="36"/>
        <v>2022</v>
      </c>
      <c r="G1168" s="57">
        <f>_xlfn.XLOOKUP(F1168,'Historical Metal Prices'!$L$4:$Z$4,'Historical Metal Prices'!$L$10:$Z$10)</f>
        <v>0.15765259160232237</v>
      </c>
      <c r="H1168" s="77">
        <f t="shared" si="37"/>
        <v>11331.682392899333</v>
      </c>
    </row>
    <row r="1169" spans="1:8" x14ac:dyDescent="0.2">
      <c r="A1169" s="79">
        <v>44564</v>
      </c>
      <c r="B1169" s="77">
        <v>9740.6299999999992</v>
      </c>
      <c r="C1169" s="84">
        <v>38182</v>
      </c>
      <c r="D1169" s="84">
        <v>88725</v>
      </c>
      <c r="F1169">
        <f t="shared" si="36"/>
        <v>2022</v>
      </c>
      <c r="G1169" s="57">
        <f>_xlfn.XLOOKUP(F1169,'Historical Metal Prices'!$L$4:$Z$4,'Historical Metal Prices'!$L$10:$Z$10)</f>
        <v>0.15765259160232237</v>
      </c>
      <c r="H1169" s="77">
        <f t="shared" si="37"/>
        <v>11276.265563339328</v>
      </c>
    </row>
    <row r="1170" spans="1:8" x14ac:dyDescent="0.2">
      <c r="A1170" s="79">
        <v>44561</v>
      </c>
      <c r="B1170" s="77">
        <v>9740.6299999999992</v>
      </c>
      <c r="C1170" s="84">
        <v>38182</v>
      </c>
      <c r="D1170" s="84">
        <v>88950</v>
      </c>
      <c r="F1170">
        <f t="shared" si="36"/>
        <v>2021</v>
      </c>
      <c r="G1170" s="57">
        <f>_xlfn.XLOOKUP(F1170,'Historical Metal Prices'!$L$4:$Z$4,'Historical Metal Prices'!$L$10:$Z$10)</f>
        <v>0.21203747648704052</v>
      </c>
      <c r="H1170" s="77">
        <f t="shared" si="37"/>
        <v>11806.008604593961</v>
      </c>
    </row>
    <row r="1171" spans="1:8" x14ac:dyDescent="0.2">
      <c r="A1171" s="79">
        <v>44560</v>
      </c>
      <c r="B1171" s="77">
        <v>9724</v>
      </c>
      <c r="C1171" s="84">
        <v>27171</v>
      </c>
      <c r="D1171" s="84">
        <v>88950</v>
      </c>
      <c r="F1171">
        <f t="shared" si="36"/>
        <v>2021</v>
      </c>
      <c r="G1171" s="57">
        <f>_xlfn.XLOOKUP(F1171,'Historical Metal Prices'!$L$4:$Z$4,'Historical Metal Prices'!$L$10:$Z$10)</f>
        <v>0.21203747648704052</v>
      </c>
      <c r="H1171" s="77">
        <f t="shared" si="37"/>
        <v>11785.852421359981</v>
      </c>
    </row>
    <row r="1172" spans="1:8" x14ac:dyDescent="0.2">
      <c r="A1172" s="79">
        <v>44559</v>
      </c>
      <c r="B1172" s="77">
        <v>9725.5</v>
      </c>
      <c r="C1172" s="84">
        <v>27171</v>
      </c>
      <c r="D1172" s="84">
        <v>89375</v>
      </c>
      <c r="F1172">
        <f t="shared" si="36"/>
        <v>2021</v>
      </c>
      <c r="G1172" s="57">
        <f>_xlfn.XLOOKUP(F1172,'Historical Metal Prices'!$L$4:$Z$4,'Historical Metal Prices'!$L$10:$Z$10)</f>
        <v>0.21203747648704052</v>
      </c>
      <c r="H1172" s="77">
        <f t="shared" si="37"/>
        <v>11787.670477574713</v>
      </c>
    </row>
    <row r="1173" spans="1:8" x14ac:dyDescent="0.2">
      <c r="A1173" s="79">
        <v>44558</v>
      </c>
      <c r="B1173" s="77">
        <v>9595</v>
      </c>
      <c r="C1173" s="84">
        <v>27171</v>
      </c>
      <c r="D1173" s="84">
        <v>89100</v>
      </c>
      <c r="F1173">
        <f t="shared" si="36"/>
        <v>2021</v>
      </c>
      <c r="G1173" s="57">
        <f>_xlfn.XLOOKUP(F1173,'Historical Metal Prices'!$L$4:$Z$4,'Historical Metal Prices'!$L$10:$Z$10)</f>
        <v>0.21203747648704052</v>
      </c>
      <c r="H1173" s="77">
        <f t="shared" si="37"/>
        <v>11629.499586893155</v>
      </c>
    </row>
    <row r="1174" spans="1:8" x14ac:dyDescent="0.2">
      <c r="A1174" s="79">
        <v>44557</v>
      </c>
      <c r="B1174" s="77">
        <v>9595</v>
      </c>
      <c r="C1174" s="84">
        <v>27171</v>
      </c>
      <c r="D1174" s="84">
        <v>89275</v>
      </c>
      <c r="F1174">
        <f t="shared" si="36"/>
        <v>2021</v>
      </c>
      <c r="G1174" s="57">
        <f>_xlfn.XLOOKUP(F1174,'Historical Metal Prices'!$L$4:$Z$4,'Historical Metal Prices'!$L$10:$Z$10)</f>
        <v>0.21203747648704052</v>
      </c>
      <c r="H1174" s="77">
        <f t="shared" si="37"/>
        <v>11629.499586893155</v>
      </c>
    </row>
    <row r="1175" spans="1:8" x14ac:dyDescent="0.2">
      <c r="A1175" s="79">
        <v>44554</v>
      </c>
      <c r="B1175" s="77">
        <v>9595</v>
      </c>
      <c r="C1175" s="84">
        <v>27171</v>
      </c>
      <c r="D1175" s="84">
        <v>89275</v>
      </c>
      <c r="F1175">
        <f t="shared" si="36"/>
        <v>2021</v>
      </c>
      <c r="G1175" s="57">
        <f>_xlfn.XLOOKUP(F1175,'Historical Metal Prices'!$L$4:$Z$4,'Historical Metal Prices'!$L$10:$Z$10)</f>
        <v>0.21203747648704052</v>
      </c>
      <c r="H1175" s="77">
        <f t="shared" si="37"/>
        <v>11629.499586893155</v>
      </c>
    </row>
    <row r="1176" spans="1:8" x14ac:dyDescent="0.2">
      <c r="A1176" s="79">
        <v>44553</v>
      </c>
      <c r="B1176" s="77">
        <v>9638</v>
      </c>
      <c r="C1176" s="84">
        <v>34580</v>
      </c>
      <c r="D1176" s="84">
        <v>89275</v>
      </c>
      <c r="F1176">
        <f t="shared" si="36"/>
        <v>2021</v>
      </c>
      <c r="G1176" s="57">
        <f>_xlfn.XLOOKUP(F1176,'Historical Metal Prices'!$L$4:$Z$4,'Historical Metal Prices'!$L$10:$Z$10)</f>
        <v>0.21203747648704052</v>
      </c>
      <c r="H1176" s="77">
        <f t="shared" si="37"/>
        <v>11681.617198382097</v>
      </c>
    </row>
    <row r="1177" spans="1:8" x14ac:dyDescent="0.2">
      <c r="A1177" s="79">
        <v>44552</v>
      </c>
      <c r="B1177" s="77">
        <v>9639</v>
      </c>
      <c r="C1177" s="84">
        <v>34580</v>
      </c>
      <c r="D1177" s="84">
        <v>89125</v>
      </c>
      <c r="F1177">
        <f t="shared" si="36"/>
        <v>2021</v>
      </c>
      <c r="G1177" s="57">
        <f>_xlfn.XLOOKUP(F1177,'Historical Metal Prices'!$L$4:$Z$4,'Historical Metal Prices'!$L$10:$Z$10)</f>
        <v>0.21203747648704052</v>
      </c>
      <c r="H1177" s="77">
        <f t="shared" si="37"/>
        <v>11682.829235858584</v>
      </c>
    </row>
    <row r="1178" spans="1:8" x14ac:dyDescent="0.2">
      <c r="A1178" s="79">
        <v>44551</v>
      </c>
      <c r="B1178" s="77">
        <v>9559.5</v>
      </c>
      <c r="C1178" s="84">
        <v>34580</v>
      </c>
      <c r="D1178" s="84">
        <v>89400</v>
      </c>
      <c r="F1178">
        <f t="shared" si="36"/>
        <v>2021</v>
      </c>
      <c r="G1178" s="57">
        <f>_xlfn.XLOOKUP(F1178,'Historical Metal Prices'!$L$4:$Z$4,'Historical Metal Prices'!$L$10:$Z$10)</f>
        <v>0.21203747648704052</v>
      </c>
      <c r="H1178" s="77">
        <f t="shared" si="37"/>
        <v>11586.472256477864</v>
      </c>
    </row>
    <row r="1179" spans="1:8" x14ac:dyDescent="0.2">
      <c r="A1179" s="79">
        <v>44550</v>
      </c>
      <c r="B1179" s="77">
        <v>9463</v>
      </c>
      <c r="C1179" s="84">
        <v>34580</v>
      </c>
      <c r="D1179" s="84">
        <v>89925</v>
      </c>
      <c r="F1179">
        <f t="shared" si="36"/>
        <v>2021</v>
      </c>
      <c r="G1179" s="57">
        <f>_xlfn.XLOOKUP(F1179,'Historical Metal Prices'!$L$4:$Z$4,'Historical Metal Prices'!$L$10:$Z$10)</f>
        <v>0.21203747648704052</v>
      </c>
      <c r="H1179" s="77">
        <f t="shared" si="37"/>
        <v>11469.510639996864</v>
      </c>
    </row>
    <row r="1180" spans="1:8" x14ac:dyDescent="0.2">
      <c r="A1180" s="79">
        <v>44547</v>
      </c>
      <c r="B1180" s="77">
        <v>9467.5</v>
      </c>
      <c r="C1180" s="84">
        <v>34580</v>
      </c>
      <c r="D1180" s="84">
        <v>89000</v>
      </c>
      <c r="F1180">
        <f t="shared" si="36"/>
        <v>2021</v>
      </c>
      <c r="G1180" s="57">
        <f>_xlfn.XLOOKUP(F1180,'Historical Metal Prices'!$L$4:$Z$4,'Historical Metal Prices'!$L$10:$Z$10)</f>
        <v>0.21203747648704052</v>
      </c>
      <c r="H1180" s="77">
        <f t="shared" si="37"/>
        <v>11474.964808641056</v>
      </c>
    </row>
    <row r="1181" spans="1:8" x14ac:dyDescent="0.2">
      <c r="A1181" s="79">
        <v>44546</v>
      </c>
      <c r="B1181" s="77">
        <v>9524.5</v>
      </c>
      <c r="C1181" s="84">
        <v>41380</v>
      </c>
      <c r="D1181" s="84">
        <v>89150</v>
      </c>
      <c r="F1181">
        <f t="shared" si="36"/>
        <v>2021</v>
      </c>
      <c r="G1181" s="57">
        <f>_xlfn.XLOOKUP(F1181,'Historical Metal Prices'!$L$4:$Z$4,'Historical Metal Prices'!$L$10:$Z$10)</f>
        <v>0.21203747648704052</v>
      </c>
      <c r="H1181" s="77">
        <f t="shared" si="37"/>
        <v>11544.050944800818</v>
      </c>
    </row>
    <row r="1182" spans="1:8" x14ac:dyDescent="0.2">
      <c r="A1182" s="79">
        <v>44545</v>
      </c>
      <c r="B1182" s="77">
        <v>9214.5</v>
      </c>
      <c r="C1182" s="84">
        <v>41380</v>
      </c>
      <c r="D1182" s="84">
        <v>89475</v>
      </c>
      <c r="F1182">
        <f t="shared" si="36"/>
        <v>2021</v>
      </c>
      <c r="G1182" s="57">
        <f>_xlfn.XLOOKUP(F1182,'Historical Metal Prices'!$L$4:$Z$4,'Historical Metal Prices'!$L$10:$Z$10)</f>
        <v>0.21203747648704052</v>
      </c>
      <c r="H1182" s="77">
        <f t="shared" si="37"/>
        <v>11168.319327089835</v>
      </c>
    </row>
    <row r="1183" spans="1:8" x14ac:dyDescent="0.2">
      <c r="A1183" s="79">
        <v>44544</v>
      </c>
      <c r="B1183" s="77">
        <v>9406.5</v>
      </c>
      <c r="C1183" s="84">
        <v>41380</v>
      </c>
      <c r="D1183" s="84">
        <v>88650</v>
      </c>
      <c r="F1183">
        <f t="shared" si="36"/>
        <v>2021</v>
      </c>
      <c r="G1183" s="57">
        <f>_xlfn.XLOOKUP(F1183,'Historical Metal Prices'!$L$4:$Z$4,'Historical Metal Prices'!$L$10:$Z$10)</f>
        <v>0.21203747648704052</v>
      </c>
      <c r="H1183" s="77">
        <f t="shared" si="37"/>
        <v>11401.030522575347</v>
      </c>
    </row>
    <row r="1184" spans="1:8" x14ac:dyDescent="0.2">
      <c r="A1184" s="79">
        <v>44543</v>
      </c>
      <c r="B1184" s="77">
        <v>9435</v>
      </c>
      <c r="C1184" s="84">
        <v>41380</v>
      </c>
      <c r="D1184" s="84">
        <v>87375</v>
      </c>
      <c r="F1184">
        <f t="shared" si="36"/>
        <v>2021</v>
      </c>
      <c r="G1184" s="57">
        <f>_xlfn.XLOOKUP(F1184,'Historical Metal Prices'!$L$4:$Z$4,'Historical Metal Prices'!$L$10:$Z$10)</f>
        <v>0.21203747648704052</v>
      </c>
      <c r="H1184" s="77">
        <f t="shared" si="37"/>
        <v>11435.573590655227</v>
      </c>
    </row>
    <row r="1185" spans="1:8" x14ac:dyDescent="0.2">
      <c r="A1185" s="79">
        <v>44540</v>
      </c>
      <c r="B1185" s="77">
        <v>9506.9</v>
      </c>
      <c r="C1185" s="84">
        <v>41380</v>
      </c>
      <c r="D1185" s="84">
        <v>84450</v>
      </c>
      <c r="F1185">
        <f t="shared" si="36"/>
        <v>2021</v>
      </c>
      <c r="G1185" s="57">
        <f>_xlfn.XLOOKUP(F1185,'Historical Metal Prices'!$L$4:$Z$4,'Historical Metal Prices'!$L$10:$Z$10)</f>
        <v>0.21203747648704052</v>
      </c>
      <c r="H1185" s="77">
        <f t="shared" si="37"/>
        <v>11522.719085214645</v>
      </c>
    </row>
    <row r="1186" spans="1:8" x14ac:dyDescent="0.2">
      <c r="A1186" s="79">
        <v>44539</v>
      </c>
      <c r="B1186" s="77">
        <v>9541.75</v>
      </c>
      <c r="C1186" s="84">
        <v>36110</v>
      </c>
      <c r="D1186" s="84">
        <v>81775</v>
      </c>
      <c r="F1186">
        <f t="shared" si="36"/>
        <v>2021</v>
      </c>
      <c r="G1186" s="57">
        <f>_xlfn.XLOOKUP(F1186,'Historical Metal Prices'!$L$4:$Z$4,'Historical Metal Prices'!$L$10:$Z$10)</f>
        <v>0.21203747648704052</v>
      </c>
      <c r="H1186" s="77">
        <f t="shared" si="37"/>
        <v>11564.958591270219</v>
      </c>
    </row>
    <row r="1187" spans="1:8" x14ac:dyDescent="0.2">
      <c r="A1187" s="79">
        <v>44538</v>
      </c>
      <c r="B1187" s="77">
        <v>9654.75</v>
      </c>
      <c r="C1187" s="84">
        <v>36110</v>
      </c>
      <c r="D1187" s="84">
        <v>77925</v>
      </c>
      <c r="F1187">
        <f t="shared" si="36"/>
        <v>2021</v>
      </c>
      <c r="G1187" s="57">
        <f>_xlfn.XLOOKUP(F1187,'Historical Metal Prices'!$L$4:$Z$4,'Historical Metal Prices'!$L$10:$Z$10)</f>
        <v>0.21203747648704052</v>
      </c>
      <c r="H1187" s="77">
        <f t="shared" si="37"/>
        <v>11701.918826113255</v>
      </c>
    </row>
    <row r="1188" spans="1:8" x14ac:dyDescent="0.2">
      <c r="A1188" s="79">
        <v>44537</v>
      </c>
      <c r="B1188" s="77">
        <v>9612.5</v>
      </c>
      <c r="C1188" s="84">
        <v>36110</v>
      </c>
      <c r="D1188" s="84">
        <v>75175</v>
      </c>
      <c r="F1188">
        <f t="shared" si="36"/>
        <v>2021</v>
      </c>
      <c r="G1188" s="57">
        <f>_xlfn.XLOOKUP(F1188,'Historical Metal Prices'!$L$4:$Z$4,'Historical Metal Prices'!$L$10:$Z$10)</f>
        <v>0.21203747648704052</v>
      </c>
      <c r="H1188" s="77">
        <f t="shared" si="37"/>
        <v>11650.710242731677</v>
      </c>
    </row>
    <row r="1189" spans="1:8" x14ac:dyDescent="0.2">
      <c r="A1189" s="79">
        <v>44536</v>
      </c>
      <c r="B1189" s="77">
        <v>9558.25</v>
      </c>
      <c r="C1189" s="84">
        <v>36110</v>
      </c>
      <c r="D1189" s="84">
        <v>74225</v>
      </c>
      <c r="F1189">
        <f t="shared" si="36"/>
        <v>2021</v>
      </c>
      <c r="G1189" s="57">
        <f>_xlfn.XLOOKUP(F1189,'Historical Metal Prices'!$L$4:$Z$4,'Historical Metal Prices'!$L$10:$Z$10)</f>
        <v>0.21203747648704052</v>
      </c>
      <c r="H1189" s="77">
        <f t="shared" si="37"/>
        <v>11584.957209632255</v>
      </c>
    </row>
    <row r="1190" spans="1:8" x14ac:dyDescent="0.2">
      <c r="A1190" s="79">
        <v>44533</v>
      </c>
      <c r="B1190" s="77">
        <v>9486</v>
      </c>
      <c r="C1190" s="84">
        <v>36110</v>
      </c>
      <c r="D1190" s="84">
        <v>77875</v>
      </c>
      <c r="F1190">
        <f t="shared" si="36"/>
        <v>2021</v>
      </c>
      <c r="G1190" s="57">
        <f>_xlfn.XLOOKUP(F1190,'Historical Metal Prices'!$L$4:$Z$4,'Historical Metal Prices'!$L$10:$Z$10)</f>
        <v>0.21203747648704052</v>
      </c>
      <c r="H1190" s="77">
        <f t="shared" si="37"/>
        <v>11497.387501956066</v>
      </c>
    </row>
    <row r="1191" spans="1:8" x14ac:dyDescent="0.2">
      <c r="A1191" s="79">
        <v>44532</v>
      </c>
      <c r="B1191" s="77">
        <v>9590</v>
      </c>
      <c r="C1191" s="84">
        <v>41862</v>
      </c>
      <c r="D1191" s="84">
        <v>78350</v>
      </c>
      <c r="F1191">
        <f t="shared" si="36"/>
        <v>2021</v>
      </c>
      <c r="G1191" s="57">
        <f>_xlfn.XLOOKUP(F1191,'Historical Metal Prices'!$L$4:$Z$4,'Historical Metal Prices'!$L$10:$Z$10)</f>
        <v>0.21203747648704052</v>
      </c>
      <c r="H1191" s="77">
        <f t="shared" si="37"/>
        <v>11623.439399510718</v>
      </c>
    </row>
    <row r="1192" spans="1:8" x14ac:dyDescent="0.2">
      <c r="A1192" s="79">
        <v>44531</v>
      </c>
      <c r="B1192" s="77">
        <v>9492</v>
      </c>
      <c r="C1192" s="84">
        <v>41862</v>
      </c>
      <c r="D1192" s="84">
        <v>78225</v>
      </c>
      <c r="F1192">
        <f t="shared" si="36"/>
        <v>2021</v>
      </c>
      <c r="G1192" s="57">
        <f>_xlfn.XLOOKUP(F1192,'Historical Metal Prices'!$L$4:$Z$4,'Historical Metal Prices'!$L$10:$Z$10)</f>
        <v>0.21203747648704052</v>
      </c>
      <c r="H1192" s="77">
        <f t="shared" si="37"/>
        <v>11504.659726814989</v>
      </c>
    </row>
    <row r="1193" spans="1:8" x14ac:dyDescent="0.2">
      <c r="A1193" s="79">
        <v>44530</v>
      </c>
      <c r="B1193" s="77">
        <v>9515.5</v>
      </c>
      <c r="C1193" s="84">
        <v>41862</v>
      </c>
      <c r="D1193" s="84">
        <v>78625</v>
      </c>
      <c r="F1193">
        <f t="shared" si="36"/>
        <v>2021</v>
      </c>
      <c r="G1193" s="57">
        <f>_xlfn.XLOOKUP(F1193,'Historical Metal Prices'!$L$4:$Z$4,'Historical Metal Prices'!$L$10:$Z$10)</f>
        <v>0.21203747648704052</v>
      </c>
      <c r="H1193" s="77">
        <f t="shared" si="37"/>
        <v>11533.142607512435</v>
      </c>
    </row>
    <row r="1194" spans="1:8" x14ac:dyDescent="0.2">
      <c r="A1194" s="79">
        <v>44529</v>
      </c>
      <c r="B1194" s="77">
        <v>9662.5</v>
      </c>
      <c r="C1194" s="84">
        <v>41862</v>
      </c>
      <c r="D1194" s="84">
        <v>76450</v>
      </c>
      <c r="F1194">
        <f t="shared" si="36"/>
        <v>2021</v>
      </c>
      <c r="G1194" s="57">
        <f>_xlfn.XLOOKUP(F1194,'Historical Metal Prices'!$L$4:$Z$4,'Historical Metal Prices'!$L$10:$Z$10)</f>
        <v>0.21203747648704052</v>
      </c>
      <c r="H1194" s="77">
        <f t="shared" si="37"/>
        <v>11711.31211655603</v>
      </c>
    </row>
    <row r="1195" spans="1:8" x14ac:dyDescent="0.2">
      <c r="A1195" s="79">
        <v>44526</v>
      </c>
      <c r="B1195" s="77">
        <v>9572</v>
      </c>
      <c r="C1195" s="84">
        <v>41862</v>
      </c>
      <c r="D1195" s="84">
        <v>80075</v>
      </c>
      <c r="F1195">
        <f t="shared" si="36"/>
        <v>2021</v>
      </c>
      <c r="G1195" s="57">
        <f>_xlfn.XLOOKUP(F1195,'Historical Metal Prices'!$L$4:$Z$4,'Historical Metal Prices'!$L$10:$Z$10)</f>
        <v>0.21203747648704052</v>
      </c>
      <c r="H1195" s="77">
        <f t="shared" si="37"/>
        <v>11601.622724933952</v>
      </c>
    </row>
    <row r="1196" spans="1:8" x14ac:dyDescent="0.2">
      <c r="A1196" s="79">
        <v>44525</v>
      </c>
      <c r="B1196" s="77">
        <v>9891.5</v>
      </c>
      <c r="C1196" s="84">
        <v>34918</v>
      </c>
      <c r="D1196" s="84">
        <v>83800</v>
      </c>
      <c r="F1196">
        <f t="shared" si="36"/>
        <v>2021</v>
      </c>
      <c r="G1196" s="57">
        <f>_xlfn.XLOOKUP(F1196,'Historical Metal Prices'!$L$4:$Z$4,'Historical Metal Prices'!$L$10:$Z$10)</f>
        <v>0.21203747648704052</v>
      </c>
      <c r="H1196" s="77">
        <f t="shared" si="37"/>
        <v>11988.868698671562</v>
      </c>
    </row>
    <row r="1197" spans="1:8" x14ac:dyDescent="0.2">
      <c r="A1197" s="79">
        <v>44524</v>
      </c>
      <c r="B1197" s="77">
        <v>9895</v>
      </c>
      <c r="C1197" s="84">
        <v>34918</v>
      </c>
      <c r="D1197" s="84">
        <v>82600</v>
      </c>
      <c r="F1197">
        <f t="shared" si="36"/>
        <v>2021</v>
      </c>
      <c r="G1197" s="57">
        <f>_xlfn.XLOOKUP(F1197,'Historical Metal Prices'!$L$4:$Z$4,'Historical Metal Prices'!$L$10:$Z$10)</f>
        <v>0.21203747648704052</v>
      </c>
      <c r="H1197" s="77">
        <f t="shared" si="37"/>
        <v>11993.110829839266</v>
      </c>
    </row>
    <row r="1198" spans="1:8" x14ac:dyDescent="0.2">
      <c r="A1198" s="79">
        <v>44523</v>
      </c>
      <c r="B1198" s="77">
        <v>9805</v>
      </c>
      <c r="C1198" s="84">
        <v>34918</v>
      </c>
      <c r="D1198" s="84">
        <v>82225</v>
      </c>
      <c r="F1198">
        <f t="shared" si="36"/>
        <v>2021</v>
      </c>
      <c r="G1198" s="57">
        <f>_xlfn.XLOOKUP(F1198,'Historical Metal Prices'!$L$4:$Z$4,'Historical Metal Prices'!$L$10:$Z$10)</f>
        <v>0.21203747648704052</v>
      </c>
      <c r="H1198" s="77">
        <f t="shared" si="37"/>
        <v>11884.027456955433</v>
      </c>
    </row>
    <row r="1199" spans="1:8" x14ac:dyDescent="0.2">
      <c r="A1199" s="79">
        <v>44522</v>
      </c>
      <c r="B1199" s="77">
        <v>9835.5</v>
      </c>
      <c r="C1199" s="84">
        <v>34918</v>
      </c>
      <c r="D1199" s="84">
        <v>81600</v>
      </c>
      <c r="F1199">
        <f t="shared" si="36"/>
        <v>2021</v>
      </c>
      <c r="G1199" s="57">
        <f>_xlfn.XLOOKUP(F1199,'Historical Metal Prices'!$L$4:$Z$4,'Historical Metal Prices'!$L$10:$Z$10)</f>
        <v>0.21203747648704052</v>
      </c>
      <c r="H1199" s="77">
        <f t="shared" si="37"/>
        <v>11920.994599988288</v>
      </c>
    </row>
    <row r="1200" spans="1:8" x14ac:dyDescent="0.2">
      <c r="A1200" s="79">
        <v>44519</v>
      </c>
      <c r="B1200" s="77">
        <v>9753</v>
      </c>
      <c r="C1200" s="84">
        <v>34918</v>
      </c>
      <c r="D1200" s="84">
        <v>86525</v>
      </c>
      <c r="F1200">
        <f t="shared" si="36"/>
        <v>2021</v>
      </c>
      <c r="G1200" s="57">
        <f>_xlfn.XLOOKUP(F1200,'Historical Metal Prices'!$L$4:$Z$4,'Historical Metal Prices'!$L$10:$Z$10)</f>
        <v>0.21203747648704052</v>
      </c>
      <c r="H1200" s="77">
        <f t="shared" si="37"/>
        <v>11821.001508178106</v>
      </c>
    </row>
    <row r="1201" spans="1:8" x14ac:dyDescent="0.2">
      <c r="A1201" s="79">
        <v>44518</v>
      </c>
      <c r="B1201" s="77">
        <v>9508.5</v>
      </c>
      <c r="C1201" s="84">
        <v>38037</v>
      </c>
      <c r="D1201" s="84">
        <v>89875</v>
      </c>
      <c r="F1201">
        <f t="shared" si="36"/>
        <v>2021</v>
      </c>
      <c r="G1201" s="57">
        <f>_xlfn.XLOOKUP(F1201,'Historical Metal Prices'!$L$4:$Z$4,'Historical Metal Prices'!$L$10:$Z$10)</f>
        <v>0.21203747648704052</v>
      </c>
      <c r="H1201" s="77">
        <f t="shared" si="37"/>
        <v>11524.658345177026</v>
      </c>
    </row>
    <row r="1202" spans="1:8" x14ac:dyDescent="0.2">
      <c r="A1202" s="79">
        <v>44517</v>
      </c>
      <c r="B1202" s="77">
        <v>9421.4</v>
      </c>
      <c r="C1202" s="84">
        <v>38037</v>
      </c>
      <c r="D1202" s="84">
        <v>97600</v>
      </c>
      <c r="F1202">
        <f t="shared" si="36"/>
        <v>2021</v>
      </c>
      <c r="G1202" s="57">
        <f>_xlfn.XLOOKUP(F1202,'Historical Metal Prices'!$L$4:$Z$4,'Historical Metal Prices'!$L$10:$Z$10)</f>
        <v>0.21203747648704052</v>
      </c>
      <c r="H1202" s="77">
        <f t="shared" si="37"/>
        <v>11419.089880975003</v>
      </c>
    </row>
    <row r="1203" spans="1:8" x14ac:dyDescent="0.2">
      <c r="A1203" s="79">
        <v>44516</v>
      </c>
      <c r="B1203" s="77">
        <v>9576.5</v>
      </c>
      <c r="C1203" s="84">
        <v>38037</v>
      </c>
      <c r="D1203" s="84">
        <v>99450</v>
      </c>
      <c r="F1203">
        <f t="shared" si="36"/>
        <v>2021</v>
      </c>
      <c r="G1203" s="57">
        <f>_xlfn.XLOOKUP(F1203,'Historical Metal Prices'!$L$4:$Z$4,'Historical Metal Prices'!$L$10:$Z$10)</f>
        <v>0.21203747648704052</v>
      </c>
      <c r="H1203" s="77">
        <f t="shared" si="37"/>
        <v>11607.076893578143</v>
      </c>
    </row>
    <row r="1204" spans="1:8" x14ac:dyDescent="0.2">
      <c r="A1204" s="79">
        <v>44515</v>
      </c>
      <c r="B1204" s="77">
        <v>9705.5</v>
      </c>
      <c r="C1204" s="84">
        <v>38037</v>
      </c>
      <c r="D1204" s="84">
        <v>93925</v>
      </c>
      <c r="F1204">
        <f t="shared" si="36"/>
        <v>2021</v>
      </c>
      <c r="G1204" s="57">
        <f>_xlfn.XLOOKUP(F1204,'Historical Metal Prices'!$L$4:$Z$4,'Historical Metal Prices'!$L$10:$Z$10)</f>
        <v>0.21203747648704052</v>
      </c>
      <c r="H1204" s="77">
        <f t="shared" si="37"/>
        <v>11763.429728044972</v>
      </c>
    </row>
    <row r="1205" spans="1:8" x14ac:dyDescent="0.2">
      <c r="A1205" s="79">
        <v>44512</v>
      </c>
      <c r="B1205" s="77">
        <v>9841</v>
      </c>
      <c r="C1205" s="84">
        <v>38037</v>
      </c>
      <c r="D1205" s="84">
        <v>95700</v>
      </c>
      <c r="F1205">
        <f t="shared" si="36"/>
        <v>2021</v>
      </c>
      <c r="G1205" s="57">
        <f>_xlfn.XLOOKUP(F1205,'Historical Metal Prices'!$L$4:$Z$4,'Historical Metal Prices'!$L$10:$Z$10)</f>
        <v>0.21203747648704052</v>
      </c>
      <c r="H1205" s="77">
        <f t="shared" si="37"/>
        <v>11927.660806108966</v>
      </c>
    </row>
    <row r="1206" spans="1:8" x14ac:dyDescent="0.2">
      <c r="A1206" s="79">
        <v>44511</v>
      </c>
      <c r="B1206" s="77">
        <v>9810.5</v>
      </c>
      <c r="C1206" s="84">
        <v>37482</v>
      </c>
      <c r="D1206" s="84">
        <v>100300</v>
      </c>
      <c r="F1206">
        <f t="shared" si="36"/>
        <v>2021</v>
      </c>
      <c r="G1206" s="57">
        <f>_xlfn.XLOOKUP(F1206,'Historical Metal Prices'!$L$4:$Z$4,'Historical Metal Prices'!$L$10:$Z$10)</f>
        <v>0.21203747648704052</v>
      </c>
      <c r="H1206" s="77">
        <f t="shared" si="37"/>
        <v>11890.69366307611</v>
      </c>
    </row>
    <row r="1207" spans="1:8" x14ac:dyDescent="0.2">
      <c r="A1207" s="79">
        <v>44510</v>
      </c>
      <c r="B1207" s="77">
        <v>9705.5</v>
      </c>
      <c r="C1207" s="84">
        <v>37482</v>
      </c>
      <c r="D1207" s="84">
        <v>104175</v>
      </c>
      <c r="F1207">
        <f t="shared" si="36"/>
        <v>2021</v>
      </c>
      <c r="G1207" s="57">
        <f>_xlfn.XLOOKUP(F1207,'Historical Metal Prices'!$L$4:$Z$4,'Historical Metal Prices'!$L$10:$Z$10)</f>
        <v>0.21203747648704052</v>
      </c>
      <c r="H1207" s="77">
        <f t="shared" si="37"/>
        <v>11763.429728044972</v>
      </c>
    </row>
    <row r="1208" spans="1:8" x14ac:dyDescent="0.2">
      <c r="A1208" s="79">
        <v>44509</v>
      </c>
      <c r="B1208" s="77">
        <v>9765.5</v>
      </c>
      <c r="C1208" s="84">
        <v>37482</v>
      </c>
      <c r="D1208" s="84">
        <v>106125</v>
      </c>
      <c r="F1208">
        <f t="shared" si="36"/>
        <v>2021</v>
      </c>
      <c r="G1208" s="57">
        <f>_xlfn.XLOOKUP(F1208,'Historical Metal Prices'!$L$4:$Z$4,'Historical Metal Prices'!$L$10:$Z$10)</f>
        <v>0.21203747648704052</v>
      </c>
      <c r="H1208" s="77">
        <f t="shared" si="37"/>
        <v>11836.151976634193</v>
      </c>
    </row>
    <row r="1209" spans="1:8" x14ac:dyDescent="0.2">
      <c r="A1209" s="79">
        <v>44508</v>
      </c>
      <c r="B1209" s="77">
        <v>9907.5</v>
      </c>
      <c r="C1209" s="84">
        <v>37482</v>
      </c>
      <c r="D1209" s="84">
        <v>109550</v>
      </c>
      <c r="F1209">
        <f t="shared" si="36"/>
        <v>2021</v>
      </c>
      <c r="G1209" s="57">
        <f>_xlfn.XLOOKUP(F1209,'Historical Metal Prices'!$L$4:$Z$4,'Historical Metal Prices'!$L$10:$Z$10)</f>
        <v>0.21203747648704052</v>
      </c>
      <c r="H1209" s="77">
        <f t="shared" si="37"/>
        <v>12008.261298295354</v>
      </c>
    </row>
    <row r="1210" spans="1:8" x14ac:dyDescent="0.2">
      <c r="A1210" s="79">
        <v>44505</v>
      </c>
      <c r="B1210" s="77">
        <v>9753</v>
      </c>
      <c r="C1210" s="84">
        <v>37482</v>
      </c>
      <c r="D1210" s="84">
        <v>115525</v>
      </c>
      <c r="F1210">
        <f t="shared" si="36"/>
        <v>2021</v>
      </c>
      <c r="G1210" s="57">
        <f>_xlfn.XLOOKUP(F1210,'Historical Metal Prices'!$L$4:$Z$4,'Historical Metal Prices'!$L$10:$Z$10)</f>
        <v>0.21203747648704052</v>
      </c>
      <c r="H1210" s="77">
        <f t="shared" si="37"/>
        <v>11821.001508178106</v>
      </c>
    </row>
    <row r="1211" spans="1:8" x14ac:dyDescent="0.2">
      <c r="A1211" s="79">
        <v>44504</v>
      </c>
      <c r="B1211" s="77">
        <v>9699</v>
      </c>
      <c r="C1211" s="84">
        <v>49327</v>
      </c>
      <c r="D1211" s="84">
        <v>122600</v>
      </c>
      <c r="F1211">
        <f t="shared" si="36"/>
        <v>2021</v>
      </c>
      <c r="G1211" s="57">
        <f>_xlfn.XLOOKUP(F1211,'Historical Metal Prices'!$L$4:$Z$4,'Historical Metal Prices'!$L$10:$Z$10)</f>
        <v>0.21203747648704052</v>
      </c>
      <c r="H1211" s="77">
        <f t="shared" si="37"/>
        <v>11755.551484447806</v>
      </c>
    </row>
    <row r="1212" spans="1:8" x14ac:dyDescent="0.2">
      <c r="A1212" s="79">
        <v>44503</v>
      </c>
      <c r="B1212" s="77">
        <v>9648.5</v>
      </c>
      <c r="C1212" s="84">
        <v>49327</v>
      </c>
      <c r="D1212" s="84">
        <v>123400</v>
      </c>
      <c r="F1212">
        <f t="shared" si="36"/>
        <v>2021</v>
      </c>
      <c r="G1212" s="57">
        <f>_xlfn.XLOOKUP(F1212,'Historical Metal Prices'!$L$4:$Z$4,'Historical Metal Prices'!$L$10:$Z$10)</f>
        <v>0.21203747648704052</v>
      </c>
      <c r="H1212" s="77">
        <f t="shared" si="37"/>
        <v>11694.34359188521</v>
      </c>
    </row>
    <row r="1213" spans="1:8" x14ac:dyDescent="0.2">
      <c r="A1213" s="79">
        <v>44502</v>
      </c>
      <c r="B1213" s="77">
        <v>9770.5</v>
      </c>
      <c r="C1213" s="84">
        <v>49327</v>
      </c>
      <c r="D1213" s="84">
        <v>126475</v>
      </c>
      <c r="F1213">
        <f t="shared" si="36"/>
        <v>2021</v>
      </c>
      <c r="G1213" s="57">
        <f>_xlfn.XLOOKUP(F1213,'Historical Metal Prices'!$L$4:$Z$4,'Historical Metal Prices'!$L$10:$Z$10)</f>
        <v>0.21203747648704052</v>
      </c>
      <c r="H1213" s="77">
        <f t="shared" si="37"/>
        <v>11842.21216401663</v>
      </c>
    </row>
    <row r="1214" spans="1:8" x14ac:dyDescent="0.2">
      <c r="A1214" s="79">
        <v>44501</v>
      </c>
      <c r="B1214" s="77">
        <v>9993</v>
      </c>
      <c r="C1214" s="84">
        <v>49327</v>
      </c>
      <c r="D1214" s="84">
        <v>123925</v>
      </c>
      <c r="F1214">
        <f t="shared" si="36"/>
        <v>2021</v>
      </c>
      <c r="G1214" s="57">
        <f>_xlfn.XLOOKUP(F1214,'Historical Metal Prices'!$L$4:$Z$4,'Historical Metal Prices'!$L$10:$Z$10)</f>
        <v>0.21203747648704052</v>
      </c>
      <c r="H1214" s="77">
        <f t="shared" si="37"/>
        <v>12111.890502534996</v>
      </c>
    </row>
    <row r="1215" spans="1:8" x14ac:dyDescent="0.2">
      <c r="A1215" s="79">
        <v>44498</v>
      </c>
      <c r="B1215" s="77">
        <v>9808.5</v>
      </c>
      <c r="C1215" s="84">
        <v>49327</v>
      </c>
      <c r="D1215" s="84">
        <v>131300</v>
      </c>
      <c r="F1215">
        <f t="shared" si="36"/>
        <v>2021</v>
      </c>
      <c r="G1215" s="57">
        <f>_xlfn.XLOOKUP(F1215,'Historical Metal Prices'!$L$4:$Z$4,'Historical Metal Prices'!$L$10:$Z$10)</f>
        <v>0.21203747648704052</v>
      </c>
      <c r="H1215" s="77">
        <f t="shared" si="37"/>
        <v>11888.269588123138</v>
      </c>
    </row>
    <row r="1216" spans="1:8" x14ac:dyDescent="0.2">
      <c r="A1216" s="79">
        <v>44497</v>
      </c>
      <c r="B1216" s="77">
        <v>9855.5</v>
      </c>
      <c r="C1216" s="84">
        <v>39839</v>
      </c>
      <c r="D1216" s="84">
        <v>140175</v>
      </c>
      <c r="F1216">
        <f t="shared" si="36"/>
        <v>2021</v>
      </c>
      <c r="G1216" s="57">
        <f>_xlfn.XLOOKUP(F1216,'Historical Metal Prices'!$L$4:$Z$4,'Historical Metal Prices'!$L$10:$Z$10)</f>
        <v>0.21203747648704052</v>
      </c>
      <c r="H1216" s="77">
        <f t="shared" si="37"/>
        <v>11945.235349518029</v>
      </c>
    </row>
    <row r="1217" spans="1:8" ht="16" x14ac:dyDescent="0.2">
      <c r="A1217" s="79">
        <v>44496</v>
      </c>
      <c r="B1217" s="77">
        <v>9667</v>
      </c>
      <c r="C1217" s="78" t="s">
        <v>481</v>
      </c>
      <c r="D1217" s="84">
        <v>143650</v>
      </c>
      <c r="F1217">
        <f t="shared" si="36"/>
        <v>2021</v>
      </c>
      <c r="G1217" s="57">
        <f>_xlfn.XLOOKUP(F1217,'Historical Metal Prices'!$L$4:$Z$4,'Historical Metal Prices'!$L$10:$Z$10)</f>
        <v>0.21203747648704052</v>
      </c>
      <c r="H1217" s="77">
        <f t="shared" si="37"/>
        <v>11716.766285200221</v>
      </c>
    </row>
    <row r="1218" spans="1:8" x14ac:dyDescent="0.2">
      <c r="A1218" s="79">
        <v>44495</v>
      </c>
      <c r="B1218" s="77">
        <v>9955.5</v>
      </c>
      <c r="C1218" s="84">
        <v>39839</v>
      </c>
      <c r="D1218" s="84">
        <v>153675</v>
      </c>
      <c r="F1218">
        <f t="shared" si="36"/>
        <v>2021</v>
      </c>
      <c r="G1218" s="57">
        <f>_xlfn.XLOOKUP(F1218,'Historical Metal Prices'!$L$4:$Z$4,'Historical Metal Prices'!$L$10:$Z$10)</f>
        <v>0.21203747648704052</v>
      </c>
      <c r="H1218" s="77">
        <f t="shared" si="37"/>
        <v>12066.439097166733</v>
      </c>
    </row>
    <row r="1219" spans="1:8" x14ac:dyDescent="0.2">
      <c r="A1219" s="79">
        <v>44494</v>
      </c>
      <c r="B1219" s="77">
        <v>9857</v>
      </c>
      <c r="C1219" s="84">
        <v>39839</v>
      </c>
      <c r="D1219" s="84">
        <v>155150</v>
      </c>
      <c r="F1219">
        <f t="shared" si="36"/>
        <v>2021</v>
      </c>
      <c r="G1219" s="57">
        <f>_xlfn.XLOOKUP(F1219,'Historical Metal Prices'!$L$4:$Z$4,'Historical Metal Prices'!$L$10:$Z$10)</f>
        <v>0.21203747648704052</v>
      </c>
      <c r="H1219" s="77">
        <f t="shared" si="37"/>
        <v>11947.053405732759</v>
      </c>
    </row>
    <row r="1220" spans="1:8" x14ac:dyDescent="0.2">
      <c r="A1220" s="79">
        <v>44491</v>
      </c>
      <c r="B1220" s="77">
        <v>9857</v>
      </c>
      <c r="C1220" s="84">
        <v>39839</v>
      </c>
      <c r="D1220" s="84">
        <v>159800</v>
      </c>
      <c r="F1220">
        <f t="shared" si="36"/>
        <v>2021</v>
      </c>
      <c r="G1220" s="57">
        <f>_xlfn.XLOOKUP(F1220,'Historical Metal Prices'!$L$4:$Z$4,'Historical Metal Prices'!$L$10:$Z$10)</f>
        <v>0.21203747648704052</v>
      </c>
      <c r="H1220" s="77">
        <f t="shared" si="37"/>
        <v>11947.053405732759</v>
      </c>
    </row>
    <row r="1221" spans="1:8" ht="16" x14ac:dyDescent="0.2">
      <c r="A1221" s="79">
        <v>44490</v>
      </c>
      <c r="B1221" s="77">
        <v>10078.5</v>
      </c>
      <c r="C1221" s="78" t="s">
        <v>481</v>
      </c>
      <c r="D1221" s="84">
        <v>161550</v>
      </c>
      <c r="F1221">
        <f t="shared" si="36"/>
        <v>2021</v>
      </c>
      <c r="G1221" s="57">
        <f>_xlfn.XLOOKUP(F1221,'Historical Metal Prices'!$L$4:$Z$4,'Historical Metal Prices'!$L$10:$Z$10)</f>
        <v>0.21203747648704052</v>
      </c>
      <c r="H1221" s="77">
        <f t="shared" si="37"/>
        <v>12215.519706774638</v>
      </c>
    </row>
    <row r="1222" spans="1:8" x14ac:dyDescent="0.2">
      <c r="A1222" s="79">
        <v>44489</v>
      </c>
      <c r="B1222" s="77">
        <v>10481.25</v>
      </c>
      <c r="C1222" s="84">
        <v>41668</v>
      </c>
      <c r="D1222" s="84">
        <v>165925</v>
      </c>
      <c r="F1222">
        <f t="shared" si="36"/>
        <v>2021</v>
      </c>
      <c r="G1222" s="57">
        <f>_xlfn.XLOOKUP(F1222,'Historical Metal Prices'!$L$4:$Z$4,'Historical Metal Prices'!$L$10:$Z$10)</f>
        <v>0.21203747648704052</v>
      </c>
      <c r="H1222" s="77">
        <f t="shared" si="37"/>
        <v>12703.667800429794</v>
      </c>
    </row>
    <row r="1223" spans="1:8" x14ac:dyDescent="0.2">
      <c r="A1223" s="79">
        <v>44488</v>
      </c>
      <c r="B1223" s="77">
        <v>10487.5</v>
      </c>
      <c r="C1223" s="84">
        <v>41668</v>
      </c>
      <c r="D1223" s="84">
        <v>172025</v>
      </c>
      <c r="F1223">
        <f t="shared" si="36"/>
        <v>2021</v>
      </c>
      <c r="G1223" s="57">
        <f>_xlfn.XLOOKUP(F1223,'Historical Metal Prices'!$L$4:$Z$4,'Historical Metal Prices'!$L$10:$Z$10)</f>
        <v>0.21203747648704052</v>
      </c>
      <c r="H1223" s="77">
        <f t="shared" si="37"/>
        <v>12711.243034657837</v>
      </c>
    </row>
    <row r="1224" spans="1:8" x14ac:dyDescent="0.2">
      <c r="A1224" s="79">
        <v>44487</v>
      </c>
      <c r="B1224" s="77">
        <v>11299.5</v>
      </c>
      <c r="C1224" s="84">
        <v>41668</v>
      </c>
      <c r="D1224" s="84">
        <v>178225</v>
      </c>
      <c r="F1224">
        <f t="shared" si="36"/>
        <v>2021</v>
      </c>
      <c r="G1224" s="57">
        <f>_xlfn.XLOOKUP(F1224,'Historical Metal Prices'!$L$4:$Z$4,'Historical Metal Prices'!$L$10:$Z$10)</f>
        <v>0.21203747648704052</v>
      </c>
      <c r="H1224" s="77">
        <f t="shared" si="37"/>
        <v>13695.417465565315</v>
      </c>
    </row>
    <row r="1225" spans="1:8" x14ac:dyDescent="0.2">
      <c r="A1225" s="79">
        <v>44484</v>
      </c>
      <c r="B1225" s="77">
        <v>10538</v>
      </c>
      <c r="C1225" s="84">
        <v>41668</v>
      </c>
      <c r="D1225" s="84">
        <v>181375</v>
      </c>
      <c r="F1225">
        <f t="shared" si="36"/>
        <v>2021</v>
      </c>
      <c r="G1225" s="57">
        <f>_xlfn.XLOOKUP(F1225,'Historical Metal Prices'!$L$4:$Z$4,'Historical Metal Prices'!$L$10:$Z$10)</f>
        <v>0.21203747648704052</v>
      </c>
      <c r="H1225" s="77">
        <f t="shared" si="37"/>
        <v>12772.450927220432</v>
      </c>
    </row>
    <row r="1226" spans="1:8" x14ac:dyDescent="0.2">
      <c r="A1226" s="79">
        <v>44483</v>
      </c>
      <c r="B1226" s="77">
        <v>10131</v>
      </c>
      <c r="C1226" s="84">
        <v>50062</v>
      </c>
      <c r="D1226" s="84">
        <v>181400</v>
      </c>
      <c r="F1226">
        <f t="shared" si="36"/>
        <v>2021</v>
      </c>
      <c r="G1226" s="57">
        <f>_xlfn.XLOOKUP(F1226,'Historical Metal Prices'!$L$4:$Z$4,'Historical Metal Prices'!$L$10:$Z$10)</f>
        <v>0.21203747648704052</v>
      </c>
      <c r="H1226" s="77">
        <f t="shared" si="37"/>
        <v>12279.151674290208</v>
      </c>
    </row>
    <row r="1227" spans="1:8" x14ac:dyDescent="0.2">
      <c r="A1227" s="79">
        <v>44482</v>
      </c>
      <c r="B1227" s="77">
        <v>9759.5</v>
      </c>
      <c r="C1227" s="84">
        <v>50062</v>
      </c>
      <c r="D1227" s="84">
        <v>187050</v>
      </c>
      <c r="F1227">
        <f t="shared" ref="F1227:F1290" si="38">YEAR(A1227)</f>
        <v>2021</v>
      </c>
      <c r="G1227" s="57">
        <f>_xlfn.XLOOKUP(F1227,'Historical Metal Prices'!$L$4:$Z$4,'Historical Metal Prices'!$L$10:$Z$10)</f>
        <v>0.21203747648704052</v>
      </c>
      <c r="H1227" s="77">
        <f t="shared" ref="H1227:H1290" si="39">IFERROR(B1227*(1+G1227),H1228)</f>
        <v>11828.879751775272</v>
      </c>
    </row>
    <row r="1228" spans="1:8" x14ac:dyDescent="0.2">
      <c r="A1228" s="79">
        <v>44481</v>
      </c>
      <c r="B1228" s="77">
        <v>9520</v>
      </c>
      <c r="C1228" s="84">
        <v>50062</v>
      </c>
      <c r="D1228" s="84">
        <v>191600</v>
      </c>
      <c r="F1228">
        <f t="shared" si="38"/>
        <v>2021</v>
      </c>
      <c r="G1228" s="57">
        <f>_xlfn.XLOOKUP(F1228,'Historical Metal Prices'!$L$4:$Z$4,'Historical Metal Prices'!$L$10:$Z$10)</f>
        <v>0.21203747648704052</v>
      </c>
      <c r="H1228" s="77">
        <f t="shared" si="39"/>
        <v>11538.596776156626</v>
      </c>
    </row>
    <row r="1229" spans="1:8" x14ac:dyDescent="0.2">
      <c r="A1229" s="79">
        <v>44480</v>
      </c>
      <c r="B1229" s="77">
        <v>9604.75</v>
      </c>
      <c r="C1229" s="84">
        <v>50062</v>
      </c>
      <c r="D1229" s="84">
        <v>195250</v>
      </c>
      <c r="F1229">
        <f t="shared" si="38"/>
        <v>2021</v>
      </c>
      <c r="G1229" s="57">
        <f>_xlfn.XLOOKUP(F1229,'Historical Metal Prices'!$L$4:$Z$4,'Historical Metal Prices'!$L$10:$Z$10)</f>
        <v>0.21203747648704052</v>
      </c>
      <c r="H1229" s="77">
        <f t="shared" si="39"/>
        <v>11641.316952288902</v>
      </c>
    </row>
    <row r="1230" spans="1:8" x14ac:dyDescent="0.2">
      <c r="A1230" s="79">
        <v>44477</v>
      </c>
      <c r="B1230" s="77">
        <v>9387.75</v>
      </c>
      <c r="C1230" s="84">
        <v>50062</v>
      </c>
      <c r="D1230" s="84">
        <v>197650</v>
      </c>
      <c r="F1230">
        <f t="shared" si="38"/>
        <v>2021</v>
      </c>
      <c r="G1230" s="57">
        <f>_xlfn.XLOOKUP(F1230,'Historical Metal Prices'!$L$4:$Z$4,'Historical Metal Prices'!$L$10:$Z$10)</f>
        <v>0.21203747648704052</v>
      </c>
      <c r="H1230" s="77">
        <f t="shared" si="39"/>
        <v>11378.304819891215</v>
      </c>
    </row>
    <row r="1231" spans="1:8" x14ac:dyDescent="0.2">
      <c r="A1231" s="79">
        <v>44476</v>
      </c>
      <c r="B1231" s="77">
        <v>9289.5</v>
      </c>
      <c r="C1231" s="84">
        <v>43525</v>
      </c>
      <c r="D1231" s="84">
        <v>199250</v>
      </c>
      <c r="F1231">
        <f t="shared" si="38"/>
        <v>2021</v>
      </c>
      <c r="G1231" s="57">
        <f>_xlfn.XLOOKUP(F1231,'Historical Metal Prices'!$L$4:$Z$4,'Historical Metal Prices'!$L$10:$Z$10)</f>
        <v>0.21203747648704052</v>
      </c>
      <c r="H1231" s="77">
        <f t="shared" si="39"/>
        <v>11259.222137826362</v>
      </c>
    </row>
    <row r="1232" spans="1:8" x14ac:dyDescent="0.2">
      <c r="A1232" s="79">
        <v>44475</v>
      </c>
      <c r="B1232" s="77">
        <v>9052.6</v>
      </c>
      <c r="C1232" s="84">
        <v>43525</v>
      </c>
      <c r="D1232" s="84">
        <v>200575</v>
      </c>
      <c r="F1232">
        <f t="shared" si="38"/>
        <v>2021</v>
      </c>
      <c r="G1232" s="57">
        <f>_xlfn.XLOOKUP(F1232,'Historical Metal Prices'!$L$4:$Z$4,'Historical Metal Prices'!$L$10:$Z$10)</f>
        <v>0.21203747648704052</v>
      </c>
      <c r="H1232" s="77">
        <f t="shared" si="39"/>
        <v>10972.090459646584</v>
      </c>
    </row>
    <row r="1233" spans="1:8" x14ac:dyDescent="0.2">
      <c r="A1233" s="79">
        <v>44474</v>
      </c>
      <c r="B1233" s="77">
        <v>9177</v>
      </c>
      <c r="C1233" s="84">
        <v>43525</v>
      </c>
      <c r="D1233" s="84">
        <v>202500</v>
      </c>
      <c r="F1233">
        <f t="shared" si="38"/>
        <v>2021</v>
      </c>
      <c r="G1233" s="57">
        <f>_xlfn.XLOOKUP(F1233,'Historical Metal Prices'!$L$4:$Z$4,'Historical Metal Prices'!$L$10:$Z$10)</f>
        <v>0.21203747648704052</v>
      </c>
      <c r="H1233" s="77">
        <f t="shared" si="39"/>
        <v>11122.86792172157</v>
      </c>
    </row>
    <row r="1234" spans="1:8" x14ac:dyDescent="0.2">
      <c r="A1234" s="79">
        <v>44473</v>
      </c>
      <c r="B1234" s="77">
        <v>9257.5</v>
      </c>
      <c r="C1234" s="84">
        <v>43525</v>
      </c>
      <c r="D1234" s="84">
        <v>212125</v>
      </c>
      <c r="F1234">
        <f t="shared" si="38"/>
        <v>2021</v>
      </c>
      <c r="G1234" s="57">
        <f>_xlfn.XLOOKUP(F1234,'Historical Metal Prices'!$L$4:$Z$4,'Historical Metal Prices'!$L$10:$Z$10)</f>
        <v>0.21203747648704052</v>
      </c>
      <c r="H1234" s="77">
        <f t="shared" si="39"/>
        <v>11220.436938578778</v>
      </c>
    </row>
    <row r="1235" spans="1:8" x14ac:dyDescent="0.2">
      <c r="A1235" s="79">
        <v>44470</v>
      </c>
      <c r="B1235" s="77">
        <v>9135</v>
      </c>
      <c r="C1235" s="84">
        <v>43525</v>
      </c>
      <c r="D1235" s="84">
        <v>216725</v>
      </c>
      <c r="F1235">
        <f t="shared" si="38"/>
        <v>2021</v>
      </c>
      <c r="G1235" s="57">
        <f>_xlfn.XLOOKUP(F1235,'Historical Metal Prices'!$L$4:$Z$4,'Historical Metal Prices'!$L$10:$Z$10)</f>
        <v>0.21203747648704052</v>
      </c>
      <c r="H1235" s="77">
        <f t="shared" si="39"/>
        <v>11071.962347709115</v>
      </c>
    </row>
    <row r="1236" spans="1:8" x14ac:dyDescent="0.2">
      <c r="A1236" s="79">
        <v>44469</v>
      </c>
      <c r="B1236" s="77">
        <v>8944.5</v>
      </c>
      <c r="C1236" s="84">
        <v>43525</v>
      </c>
      <c r="D1236" s="84">
        <v>217175</v>
      </c>
      <c r="F1236">
        <f t="shared" si="38"/>
        <v>2021</v>
      </c>
      <c r="G1236" s="57">
        <f>_xlfn.XLOOKUP(F1236,'Historical Metal Prices'!$L$4:$Z$4,'Historical Metal Prices'!$L$10:$Z$10)</f>
        <v>0.21203747648704052</v>
      </c>
      <c r="H1236" s="77">
        <f t="shared" si="39"/>
        <v>10841.069208438334</v>
      </c>
    </row>
    <row r="1237" spans="1:8" x14ac:dyDescent="0.2">
      <c r="A1237" s="79">
        <v>44468</v>
      </c>
      <c r="B1237" s="77">
        <v>9174</v>
      </c>
      <c r="C1237" s="84">
        <v>44629</v>
      </c>
      <c r="D1237" s="84">
        <v>219525</v>
      </c>
      <c r="F1237">
        <f t="shared" si="38"/>
        <v>2021</v>
      </c>
      <c r="G1237" s="57">
        <f>_xlfn.XLOOKUP(F1237,'Historical Metal Prices'!$L$4:$Z$4,'Historical Metal Prices'!$L$10:$Z$10)</f>
        <v>0.21203747648704052</v>
      </c>
      <c r="H1237" s="77">
        <f t="shared" si="39"/>
        <v>11119.23180929211</v>
      </c>
    </row>
    <row r="1238" spans="1:8" x14ac:dyDescent="0.2">
      <c r="A1238" s="79">
        <v>44467</v>
      </c>
      <c r="B1238" s="77">
        <v>9281.1</v>
      </c>
      <c r="C1238" s="84">
        <v>44629</v>
      </c>
      <c r="D1238" s="84">
        <v>220875</v>
      </c>
      <c r="F1238">
        <f t="shared" si="38"/>
        <v>2021</v>
      </c>
      <c r="G1238" s="57">
        <f>_xlfn.XLOOKUP(F1238,'Historical Metal Prices'!$L$4:$Z$4,'Historical Metal Prices'!$L$10:$Z$10)</f>
        <v>0.21203747648704052</v>
      </c>
      <c r="H1238" s="77">
        <f t="shared" si="39"/>
        <v>11249.041023023872</v>
      </c>
    </row>
    <row r="1239" spans="1:8" x14ac:dyDescent="0.2">
      <c r="A1239" s="79">
        <v>44466</v>
      </c>
      <c r="B1239" s="77">
        <v>9372.5</v>
      </c>
      <c r="C1239" s="84">
        <v>44629</v>
      </c>
      <c r="D1239" s="84">
        <v>226625</v>
      </c>
      <c r="F1239">
        <f t="shared" si="38"/>
        <v>2021</v>
      </c>
      <c r="G1239" s="57">
        <f>_xlfn.XLOOKUP(F1239,'Historical Metal Prices'!$L$4:$Z$4,'Historical Metal Prices'!$L$10:$Z$10)</f>
        <v>0.21203747648704052</v>
      </c>
      <c r="H1239" s="77">
        <f t="shared" si="39"/>
        <v>11359.821248374787</v>
      </c>
    </row>
    <row r="1240" spans="1:8" x14ac:dyDescent="0.2">
      <c r="A1240" s="79">
        <v>44463</v>
      </c>
      <c r="B1240" s="77">
        <v>9343.75</v>
      </c>
      <c r="C1240" s="84">
        <v>44629</v>
      </c>
      <c r="D1240" s="84">
        <v>223175</v>
      </c>
      <c r="F1240">
        <f t="shared" si="38"/>
        <v>2021</v>
      </c>
      <c r="G1240" s="57">
        <f>_xlfn.XLOOKUP(F1240,'Historical Metal Prices'!$L$4:$Z$4,'Historical Metal Prices'!$L$10:$Z$10)</f>
        <v>0.21203747648704052</v>
      </c>
      <c r="H1240" s="77">
        <f t="shared" si="39"/>
        <v>11324.975170925785</v>
      </c>
    </row>
    <row r="1241" spans="1:8" x14ac:dyDescent="0.2">
      <c r="A1241" s="79">
        <v>44462</v>
      </c>
      <c r="B1241" s="77">
        <v>9284.4500000000007</v>
      </c>
      <c r="C1241" s="84">
        <v>54341</v>
      </c>
      <c r="D1241" s="84">
        <v>226175</v>
      </c>
      <c r="F1241">
        <f t="shared" si="38"/>
        <v>2021</v>
      </c>
      <c r="G1241" s="57">
        <f>_xlfn.XLOOKUP(F1241,'Historical Metal Prices'!$L$4:$Z$4,'Historical Metal Prices'!$L$10:$Z$10)</f>
        <v>0.21203747648704052</v>
      </c>
      <c r="H1241" s="77">
        <f t="shared" si="39"/>
        <v>11253.101348570104</v>
      </c>
    </row>
    <row r="1242" spans="1:8" x14ac:dyDescent="0.2">
      <c r="A1242" s="79">
        <v>44461</v>
      </c>
      <c r="B1242" s="77">
        <v>9301.75</v>
      </c>
      <c r="C1242" s="84">
        <v>54341</v>
      </c>
      <c r="D1242" s="84">
        <v>226025</v>
      </c>
      <c r="F1242">
        <f t="shared" si="38"/>
        <v>2021</v>
      </c>
      <c r="G1242" s="57">
        <f>_xlfn.XLOOKUP(F1242,'Historical Metal Prices'!$L$4:$Z$4,'Historical Metal Prices'!$L$10:$Z$10)</f>
        <v>0.21203747648704052</v>
      </c>
      <c r="H1242" s="77">
        <f t="shared" si="39"/>
        <v>11274.069596913328</v>
      </c>
    </row>
    <row r="1243" spans="1:8" x14ac:dyDescent="0.2">
      <c r="A1243" s="79">
        <v>44460</v>
      </c>
      <c r="B1243" s="77">
        <v>8982.5</v>
      </c>
      <c r="C1243" s="84">
        <v>54341</v>
      </c>
      <c r="D1243" s="84">
        <v>229725</v>
      </c>
      <c r="F1243">
        <f t="shared" si="38"/>
        <v>2021</v>
      </c>
      <c r="G1243" s="57">
        <f>_xlfn.XLOOKUP(F1243,'Historical Metal Prices'!$L$4:$Z$4,'Historical Metal Prices'!$L$10:$Z$10)</f>
        <v>0.21203747648704052</v>
      </c>
      <c r="H1243" s="77">
        <f t="shared" si="39"/>
        <v>10887.126632544841</v>
      </c>
    </row>
    <row r="1244" spans="1:8" x14ac:dyDescent="0.2">
      <c r="A1244" s="79">
        <v>44459</v>
      </c>
      <c r="B1244" s="77">
        <v>9049.15</v>
      </c>
      <c r="C1244" s="84">
        <v>54341</v>
      </c>
      <c r="D1244" s="84">
        <v>231075</v>
      </c>
      <c r="F1244">
        <f t="shared" si="38"/>
        <v>2021</v>
      </c>
      <c r="G1244" s="57">
        <f>_xlfn.XLOOKUP(F1244,'Historical Metal Prices'!$L$4:$Z$4,'Historical Metal Prices'!$L$10:$Z$10)</f>
        <v>0.21203747648704052</v>
      </c>
      <c r="H1244" s="77">
        <f t="shared" si="39"/>
        <v>10967.908930352702</v>
      </c>
    </row>
    <row r="1245" spans="1:8" x14ac:dyDescent="0.2">
      <c r="A1245" s="79">
        <v>44456</v>
      </c>
      <c r="B1245" s="77">
        <v>9307.25</v>
      </c>
      <c r="C1245" s="84">
        <v>54341</v>
      </c>
      <c r="D1245" s="84">
        <v>239500</v>
      </c>
      <c r="F1245">
        <f t="shared" si="38"/>
        <v>2021</v>
      </c>
      <c r="G1245" s="57">
        <f>_xlfn.XLOOKUP(F1245,'Historical Metal Prices'!$L$4:$Z$4,'Historical Metal Prices'!$L$10:$Z$10)</f>
        <v>0.21203747648704052</v>
      </c>
      <c r="H1245" s="77">
        <f t="shared" si="39"/>
        <v>11280.735803034007</v>
      </c>
    </row>
    <row r="1246" spans="1:8" x14ac:dyDescent="0.2">
      <c r="A1246" s="79">
        <v>44455</v>
      </c>
      <c r="B1246" s="77">
        <v>9348.5</v>
      </c>
      <c r="C1246" s="84">
        <v>61838</v>
      </c>
      <c r="D1246" s="84">
        <v>240800</v>
      </c>
      <c r="F1246">
        <f t="shared" si="38"/>
        <v>2021</v>
      </c>
      <c r="G1246" s="57">
        <f>_xlfn.XLOOKUP(F1246,'Historical Metal Prices'!$L$4:$Z$4,'Historical Metal Prices'!$L$10:$Z$10)</f>
        <v>0.21203747648704052</v>
      </c>
      <c r="H1246" s="77">
        <f t="shared" si="39"/>
        <v>11330.732348939098</v>
      </c>
    </row>
    <row r="1247" spans="1:8" x14ac:dyDescent="0.2">
      <c r="A1247" s="79">
        <v>44454</v>
      </c>
      <c r="B1247" s="77">
        <v>9608</v>
      </c>
      <c r="C1247" s="84">
        <v>61838</v>
      </c>
      <c r="D1247" s="84">
        <v>231200</v>
      </c>
      <c r="F1247">
        <f t="shared" si="38"/>
        <v>2021</v>
      </c>
      <c r="G1247" s="57">
        <f>_xlfn.XLOOKUP(F1247,'Historical Metal Prices'!$L$4:$Z$4,'Historical Metal Prices'!$L$10:$Z$10)</f>
        <v>0.21203747648704052</v>
      </c>
      <c r="H1247" s="77">
        <f t="shared" si="39"/>
        <v>11645.256074087485</v>
      </c>
    </row>
    <row r="1248" spans="1:8" x14ac:dyDescent="0.2">
      <c r="A1248" s="79">
        <v>44453</v>
      </c>
      <c r="B1248" s="77">
        <v>9426.25</v>
      </c>
      <c r="C1248" s="84">
        <v>61838</v>
      </c>
      <c r="D1248" s="84">
        <v>234000</v>
      </c>
      <c r="F1248">
        <f t="shared" si="38"/>
        <v>2021</v>
      </c>
      <c r="G1248" s="57">
        <f>_xlfn.XLOOKUP(F1248,'Historical Metal Prices'!$L$4:$Z$4,'Historical Metal Prices'!$L$10:$Z$10)</f>
        <v>0.21203747648704052</v>
      </c>
      <c r="H1248" s="77">
        <f t="shared" si="39"/>
        <v>11424.968262735965</v>
      </c>
    </row>
    <row r="1249" spans="1:8" x14ac:dyDescent="0.2">
      <c r="A1249" s="79">
        <v>44452</v>
      </c>
      <c r="B1249" s="77">
        <v>9550.5</v>
      </c>
      <c r="C1249" s="84">
        <v>61838</v>
      </c>
      <c r="D1249" s="84">
        <v>235950</v>
      </c>
      <c r="F1249">
        <f t="shared" si="38"/>
        <v>2021</v>
      </c>
      <c r="G1249" s="57">
        <f>_xlfn.XLOOKUP(F1249,'Historical Metal Prices'!$L$4:$Z$4,'Historical Metal Prices'!$L$10:$Z$10)</f>
        <v>0.21203747648704052</v>
      </c>
      <c r="H1249" s="77">
        <f t="shared" si="39"/>
        <v>11575.563919189481</v>
      </c>
    </row>
    <row r="1250" spans="1:8" x14ac:dyDescent="0.2">
      <c r="A1250" s="79">
        <v>44449</v>
      </c>
      <c r="B1250" s="77">
        <v>9684.5</v>
      </c>
      <c r="C1250" s="84">
        <v>61838</v>
      </c>
      <c r="D1250" s="84">
        <v>240350</v>
      </c>
      <c r="F1250">
        <f t="shared" si="38"/>
        <v>2021</v>
      </c>
      <c r="G1250" s="57">
        <f>_xlfn.XLOOKUP(F1250,'Historical Metal Prices'!$L$4:$Z$4,'Historical Metal Prices'!$L$10:$Z$10)</f>
        <v>0.21203747648704052</v>
      </c>
      <c r="H1250" s="77">
        <f t="shared" si="39"/>
        <v>11737.976941038743</v>
      </c>
    </row>
    <row r="1251" spans="1:8" x14ac:dyDescent="0.2">
      <c r="A1251" s="79">
        <v>44448</v>
      </c>
      <c r="B1251" s="77">
        <v>9369.25</v>
      </c>
      <c r="C1251" s="84">
        <v>69278</v>
      </c>
      <c r="D1251" s="84">
        <v>233950</v>
      </c>
      <c r="F1251">
        <f t="shared" si="38"/>
        <v>2021</v>
      </c>
      <c r="G1251" s="57">
        <f>_xlfn.XLOOKUP(F1251,'Historical Metal Prices'!$L$4:$Z$4,'Historical Metal Prices'!$L$10:$Z$10)</f>
        <v>0.21203747648704052</v>
      </c>
      <c r="H1251" s="77">
        <f t="shared" si="39"/>
        <v>11355.882126576204</v>
      </c>
    </row>
    <row r="1252" spans="1:8" x14ac:dyDescent="0.2">
      <c r="A1252" s="79">
        <v>44447</v>
      </c>
      <c r="B1252" s="77">
        <v>9226.5</v>
      </c>
      <c r="C1252" s="84">
        <v>69278</v>
      </c>
      <c r="D1252" s="84">
        <v>233950</v>
      </c>
      <c r="F1252">
        <f t="shared" si="38"/>
        <v>2021</v>
      </c>
      <c r="G1252" s="57">
        <f>_xlfn.XLOOKUP(F1252,'Historical Metal Prices'!$L$4:$Z$4,'Historical Metal Prices'!$L$10:$Z$10)</f>
        <v>0.21203747648704052</v>
      </c>
      <c r="H1252" s="77">
        <f t="shared" si="39"/>
        <v>11182.863776807679</v>
      </c>
    </row>
    <row r="1253" spans="1:8" x14ac:dyDescent="0.2">
      <c r="A1253" s="79">
        <v>44446</v>
      </c>
      <c r="B1253" s="77">
        <v>9330.9</v>
      </c>
      <c r="C1253" s="84">
        <v>69278</v>
      </c>
      <c r="D1253" s="84">
        <v>237700</v>
      </c>
      <c r="F1253">
        <f t="shared" si="38"/>
        <v>2021</v>
      </c>
      <c r="G1253" s="57">
        <f>_xlfn.XLOOKUP(F1253,'Historical Metal Prices'!$L$4:$Z$4,'Historical Metal Prices'!$L$10:$Z$10)</f>
        <v>0.21203747648704052</v>
      </c>
      <c r="H1253" s="77">
        <f t="shared" si="39"/>
        <v>11309.400489352925</v>
      </c>
    </row>
    <row r="1254" spans="1:8" x14ac:dyDescent="0.2">
      <c r="A1254" s="79">
        <v>44445</v>
      </c>
      <c r="B1254" s="77">
        <v>9441.25</v>
      </c>
      <c r="C1254" s="84">
        <v>69278</v>
      </c>
      <c r="D1254" s="84">
        <v>242550</v>
      </c>
      <c r="F1254">
        <f t="shared" si="38"/>
        <v>2021</v>
      </c>
      <c r="G1254" s="57">
        <f>_xlfn.XLOOKUP(F1254,'Historical Metal Prices'!$L$4:$Z$4,'Historical Metal Prices'!$L$10:$Z$10)</f>
        <v>0.21203747648704052</v>
      </c>
      <c r="H1254" s="77">
        <f t="shared" si="39"/>
        <v>11443.148824883272</v>
      </c>
    </row>
    <row r="1255" spans="1:8" x14ac:dyDescent="0.2">
      <c r="A1255" s="79">
        <v>44442</v>
      </c>
      <c r="B1255" s="77">
        <v>9420.5</v>
      </c>
      <c r="C1255" s="84">
        <v>69278</v>
      </c>
      <c r="D1255" s="84">
        <v>250700</v>
      </c>
      <c r="F1255">
        <f t="shared" si="38"/>
        <v>2021</v>
      </c>
      <c r="G1255" s="57">
        <f>_xlfn.XLOOKUP(F1255,'Historical Metal Prices'!$L$4:$Z$4,'Historical Metal Prices'!$L$10:$Z$10)</f>
        <v>0.21203747648704052</v>
      </c>
      <c r="H1255" s="77">
        <f t="shared" si="39"/>
        <v>11417.999047246165</v>
      </c>
    </row>
    <row r="1256" spans="1:8" x14ac:dyDescent="0.2">
      <c r="A1256" s="79">
        <v>44441</v>
      </c>
      <c r="B1256" s="77">
        <v>9364.26</v>
      </c>
      <c r="C1256" s="84">
        <v>82390</v>
      </c>
      <c r="D1256" s="84">
        <v>252225</v>
      </c>
      <c r="F1256">
        <f t="shared" si="38"/>
        <v>2021</v>
      </c>
      <c r="G1256" s="57">
        <f>_xlfn.XLOOKUP(F1256,'Historical Metal Prices'!$L$4:$Z$4,'Historical Metal Prices'!$L$10:$Z$10)</f>
        <v>0.21203747648704052</v>
      </c>
      <c r="H1256" s="77">
        <f t="shared" si="39"/>
        <v>11349.834059568535</v>
      </c>
    </row>
    <row r="1257" spans="1:8" x14ac:dyDescent="0.2">
      <c r="A1257" s="79">
        <v>44440</v>
      </c>
      <c r="B1257" s="77">
        <v>9332.25</v>
      </c>
      <c r="C1257" s="84">
        <v>82390</v>
      </c>
      <c r="D1257" s="84">
        <v>252400</v>
      </c>
      <c r="F1257">
        <f t="shared" si="38"/>
        <v>2021</v>
      </c>
      <c r="G1257" s="57">
        <f>_xlfn.XLOOKUP(F1257,'Historical Metal Prices'!$L$4:$Z$4,'Historical Metal Prices'!$L$10:$Z$10)</f>
        <v>0.21203747648704052</v>
      </c>
      <c r="H1257" s="77">
        <f t="shared" si="39"/>
        <v>11311.036739946185</v>
      </c>
    </row>
    <row r="1258" spans="1:8" x14ac:dyDescent="0.2">
      <c r="A1258" s="79">
        <v>44439</v>
      </c>
      <c r="B1258" s="77">
        <v>9528.25</v>
      </c>
      <c r="C1258" s="84">
        <v>82390</v>
      </c>
      <c r="D1258" s="84">
        <v>252725</v>
      </c>
      <c r="F1258">
        <f t="shared" si="38"/>
        <v>2021</v>
      </c>
      <c r="G1258" s="57">
        <f>_xlfn.XLOOKUP(F1258,'Historical Metal Prices'!$L$4:$Z$4,'Historical Metal Prices'!$L$10:$Z$10)</f>
        <v>0.21203747648704052</v>
      </c>
      <c r="H1258" s="77">
        <f t="shared" si="39"/>
        <v>11548.596085337644</v>
      </c>
    </row>
    <row r="1259" spans="1:8" x14ac:dyDescent="0.2">
      <c r="A1259" s="79">
        <v>44438</v>
      </c>
      <c r="B1259" s="77">
        <v>9423.75</v>
      </c>
      <c r="C1259" s="84">
        <v>82390</v>
      </c>
      <c r="D1259" s="84">
        <v>253000</v>
      </c>
      <c r="F1259">
        <f t="shared" si="38"/>
        <v>2021</v>
      </c>
      <c r="G1259" s="57">
        <f>_xlfn.XLOOKUP(F1259,'Historical Metal Prices'!$L$4:$Z$4,'Historical Metal Prices'!$L$10:$Z$10)</f>
        <v>0.21203747648704052</v>
      </c>
      <c r="H1259" s="77">
        <f t="shared" si="39"/>
        <v>11421.938169044748</v>
      </c>
    </row>
    <row r="1260" spans="1:8" x14ac:dyDescent="0.2">
      <c r="A1260" s="79">
        <v>44435</v>
      </c>
      <c r="B1260" s="77">
        <v>9423.75</v>
      </c>
      <c r="C1260" s="84">
        <v>82390</v>
      </c>
      <c r="D1260" s="84">
        <v>254250</v>
      </c>
      <c r="F1260">
        <f t="shared" si="38"/>
        <v>2021</v>
      </c>
      <c r="G1260" s="57">
        <f>_xlfn.XLOOKUP(F1260,'Historical Metal Prices'!$L$4:$Z$4,'Historical Metal Prices'!$L$10:$Z$10)</f>
        <v>0.21203747648704052</v>
      </c>
      <c r="H1260" s="77">
        <f t="shared" si="39"/>
        <v>11421.938169044748</v>
      </c>
    </row>
    <row r="1261" spans="1:8" x14ac:dyDescent="0.2">
      <c r="A1261" s="79">
        <v>44434</v>
      </c>
      <c r="B1261" s="77">
        <v>9315</v>
      </c>
      <c r="C1261" s="84">
        <v>85575</v>
      </c>
      <c r="D1261" s="84">
        <v>254250</v>
      </c>
      <c r="F1261">
        <f t="shared" si="38"/>
        <v>2021</v>
      </c>
      <c r="G1261" s="57">
        <f>_xlfn.XLOOKUP(F1261,'Historical Metal Prices'!$L$4:$Z$4,'Historical Metal Prices'!$L$10:$Z$10)</f>
        <v>0.21203747648704052</v>
      </c>
      <c r="H1261" s="77">
        <f t="shared" si="39"/>
        <v>11290.129093476782</v>
      </c>
    </row>
    <row r="1262" spans="1:8" x14ac:dyDescent="0.2">
      <c r="A1262" s="79">
        <v>44433</v>
      </c>
      <c r="B1262" s="77">
        <v>9362.5</v>
      </c>
      <c r="C1262" s="84">
        <v>85575</v>
      </c>
      <c r="D1262" s="84">
        <v>254300</v>
      </c>
      <c r="F1262">
        <f t="shared" si="38"/>
        <v>2021</v>
      </c>
      <c r="G1262" s="57">
        <f>_xlfn.XLOOKUP(F1262,'Historical Metal Prices'!$L$4:$Z$4,'Historical Metal Prices'!$L$10:$Z$10)</f>
        <v>0.21203747648704052</v>
      </c>
      <c r="H1262" s="77">
        <f t="shared" si="39"/>
        <v>11347.700873609916</v>
      </c>
    </row>
    <row r="1263" spans="1:8" x14ac:dyDescent="0.2">
      <c r="A1263" s="79">
        <v>44432</v>
      </c>
      <c r="B1263" s="77">
        <v>9378.5</v>
      </c>
      <c r="C1263" s="84">
        <v>85575</v>
      </c>
      <c r="D1263" s="84">
        <v>254300</v>
      </c>
      <c r="F1263">
        <f t="shared" si="38"/>
        <v>2021</v>
      </c>
      <c r="G1263" s="57">
        <f>_xlfn.XLOOKUP(F1263,'Historical Metal Prices'!$L$4:$Z$4,'Historical Metal Prices'!$L$10:$Z$10)</f>
        <v>0.21203747648704052</v>
      </c>
      <c r="H1263" s="77">
        <f t="shared" si="39"/>
        <v>11367.09347323371</v>
      </c>
    </row>
    <row r="1264" spans="1:8" x14ac:dyDescent="0.2">
      <c r="A1264" s="79">
        <v>44431</v>
      </c>
      <c r="B1264" s="77">
        <v>9301.4500000000007</v>
      </c>
      <c r="C1264" s="84">
        <v>85575</v>
      </c>
      <c r="D1264" s="84">
        <v>254775</v>
      </c>
      <c r="F1264">
        <f t="shared" si="38"/>
        <v>2021</v>
      </c>
      <c r="G1264" s="57">
        <f>_xlfn.XLOOKUP(F1264,'Historical Metal Prices'!$L$4:$Z$4,'Historical Metal Prices'!$L$10:$Z$10)</f>
        <v>0.21203747648704052</v>
      </c>
      <c r="H1264" s="77">
        <f t="shared" si="39"/>
        <v>11273.705985670384</v>
      </c>
    </row>
    <row r="1265" spans="1:8" x14ac:dyDescent="0.2">
      <c r="A1265" s="79">
        <v>44428</v>
      </c>
      <c r="B1265" s="77">
        <v>9044</v>
      </c>
      <c r="C1265" s="84">
        <v>85575</v>
      </c>
      <c r="D1265" s="84">
        <v>254800</v>
      </c>
      <c r="F1265">
        <f t="shared" si="38"/>
        <v>2021</v>
      </c>
      <c r="G1265" s="57">
        <f>_xlfn.XLOOKUP(F1265,'Historical Metal Prices'!$L$4:$Z$4,'Historical Metal Prices'!$L$10:$Z$10)</f>
        <v>0.21203747648704052</v>
      </c>
      <c r="H1265" s="77">
        <f t="shared" si="39"/>
        <v>10961.666937348795</v>
      </c>
    </row>
    <row r="1266" spans="1:8" x14ac:dyDescent="0.2">
      <c r="A1266" s="79">
        <v>44427</v>
      </c>
      <c r="B1266" s="77">
        <v>8894</v>
      </c>
      <c r="C1266" s="84">
        <v>93032</v>
      </c>
      <c r="D1266" s="84">
        <v>251450</v>
      </c>
      <c r="F1266">
        <f t="shared" si="38"/>
        <v>2021</v>
      </c>
      <c r="G1266" s="57">
        <f>_xlfn.XLOOKUP(F1266,'Historical Metal Prices'!$L$4:$Z$4,'Historical Metal Prices'!$L$10:$Z$10)</f>
        <v>0.21203747648704052</v>
      </c>
      <c r="H1266" s="77">
        <f t="shared" si="39"/>
        <v>10779.861315875738</v>
      </c>
    </row>
    <row r="1267" spans="1:8" x14ac:dyDescent="0.2">
      <c r="A1267" s="79">
        <v>44426</v>
      </c>
      <c r="B1267" s="77">
        <v>9024</v>
      </c>
      <c r="C1267" s="84">
        <v>93032</v>
      </c>
      <c r="D1267" s="84">
        <v>245125</v>
      </c>
      <c r="F1267">
        <f t="shared" si="38"/>
        <v>2021</v>
      </c>
      <c r="G1267" s="57">
        <f>_xlfn.XLOOKUP(F1267,'Historical Metal Prices'!$L$4:$Z$4,'Historical Metal Prices'!$L$10:$Z$10)</f>
        <v>0.21203747648704052</v>
      </c>
      <c r="H1267" s="77">
        <f t="shared" si="39"/>
        <v>10937.426187819054</v>
      </c>
    </row>
    <row r="1268" spans="1:8" x14ac:dyDescent="0.2">
      <c r="A1268" s="79">
        <v>44425</v>
      </c>
      <c r="B1268" s="77">
        <v>9226.75</v>
      </c>
      <c r="C1268" s="84">
        <v>93032</v>
      </c>
      <c r="D1268" s="84">
        <v>245125</v>
      </c>
      <c r="F1268">
        <f t="shared" si="38"/>
        <v>2021</v>
      </c>
      <c r="G1268" s="57">
        <f>_xlfn.XLOOKUP(F1268,'Historical Metal Prices'!$L$4:$Z$4,'Historical Metal Prices'!$L$10:$Z$10)</f>
        <v>0.21203747648704052</v>
      </c>
      <c r="H1268" s="77">
        <f t="shared" si="39"/>
        <v>11183.166786176802</v>
      </c>
    </row>
    <row r="1269" spans="1:8" x14ac:dyDescent="0.2">
      <c r="A1269" s="79">
        <v>44424</v>
      </c>
      <c r="B1269" s="77">
        <v>9419.5</v>
      </c>
      <c r="C1269" s="84">
        <v>93032</v>
      </c>
      <c r="D1269" s="84">
        <v>236325</v>
      </c>
      <c r="F1269">
        <f t="shared" si="38"/>
        <v>2021</v>
      </c>
      <c r="G1269" s="57">
        <f>_xlfn.XLOOKUP(F1269,'Historical Metal Prices'!$L$4:$Z$4,'Historical Metal Prices'!$L$10:$Z$10)</f>
        <v>0.21203747648704052</v>
      </c>
      <c r="H1269" s="77">
        <f t="shared" si="39"/>
        <v>11416.787009769678</v>
      </c>
    </row>
    <row r="1270" spans="1:8" x14ac:dyDescent="0.2">
      <c r="A1270" s="79">
        <v>44421</v>
      </c>
      <c r="B1270" s="77">
        <v>9542.5</v>
      </c>
      <c r="C1270" s="84">
        <v>93032</v>
      </c>
      <c r="D1270" s="84">
        <v>235550</v>
      </c>
      <c r="F1270">
        <f t="shared" si="38"/>
        <v>2021</v>
      </c>
      <c r="G1270" s="57">
        <f>_xlfn.XLOOKUP(F1270,'Historical Metal Prices'!$L$4:$Z$4,'Historical Metal Prices'!$L$10:$Z$10)</f>
        <v>0.21203747648704052</v>
      </c>
      <c r="H1270" s="77">
        <f t="shared" si="39"/>
        <v>11565.867619377585</v>
      </c>
    </row>
    <row r="1271" spans="1:8" x14ac:dyDescent="0.2">
      <c r="A1271" s="79">
        <v>44420</v>
      </c>
      <c r="B1271" s="77">
        <v>9435.75</v>
      </c>
      <c r="C1271" s="84">
        <v>99486</v>
      </c>
      <c r="D1271" s="84">
        <v>235650</v>
      </c>
      <c r="F1271">
        <f t="shared" si="38"/>
        <v>2021</v>
      </c>
      <c r="G1271" s="57">
        <f>_xlfn.XLOOKUP(F1271,'Historical Metal Prices'!$L$4:$Z$4,'Historical Metal Prices'!$L$10:$Z$10)</f>
        <v>0.21203747648704052</v>
      </c>
      <c r="H1271" s="77">
        <f t="shared" si="39"/>
        <v>11436.482618762593</v>
      </c>
    </row>
    <row r="1272" spans="1:8" x14ac:dyDescent="0.2">
      <c r="A1272" s="79">
        <v>44419</v>
      </c>
      <c r="B1272" s="77">
        <v>9482.5</v>
      </c>
      <c r="C1272" s="84">
        <v>99486</v>
      </c>
      <c r="D1272" s="84">
        <v>235775</v>
      </c>
      <c r="F1272">
        <f t="shared" si="38"/>
        <v>2021</v>
      </c>
      <c r="G1272" s="57">
        <f>_xlfn.XLOOKUP(F1272,'Historical Metal Prices'!$L$4:$Z$4,'Historical Metal Prices'!$L$10:$Z$10)</f>
        <v>0.21203747648704052</v>
      </c>
      <c r="H1272" s="77">
        <f t="shared" si="39"/>
        <v>11493.145370788361</v>
      </c>
    </row>
    <row r="1273" spans="1:8" x14ac:dyDescent="0.2">
      <c r="A1273" s="79">
        <v>44418</v>
      </c>
      <c r="B1273" s="77">
        <v>9494.25</v>
      </c>
      <c r="C1273" s="84">
        <v>99486</v>
      </c>
      <c r="D1273" s="84">
        <v>235925</v>
      </c>
      <c r="F1273">
        <f t="shared" si="38"/>
        <v>2021</v>
      </c>
      <c r="G1273" s="57">
        <f>_xlfn.XLOOKUP(F1273,'Historical Metal Prices'!$L$4:$Z$4,'Historical Metal Prices'!$L$10:$Z$10)</f>
        <v>0.21203747648704052</v>
      </c>
      <c r="H1273" s="77">
        <f t="shared" si="39"/>
        <v>11507.386811137085</v>
      </c>
    </row>
    <row r="1274" spans="1:8" x14ac:dyDescent="0.2">
      <c r="A1274" s="79">
        <v>44417</v>
      </c>
      <c r="B1274" s="77">
        <v>9342.75</v>
      </c>
      <c r="C1274" s="84">
        <v>99486</v>
      </c>
      <c r="D1274" s="84">
        <v>236100</v>
      </c>
      <c r="F1274">
        <f t="shared" si="38"/>
        <v>2021</v>
      </c>
      <c r="G1274" s="57">
        <f>_xlfn.XLOOKUP(F1274,'Historical Metal Prices'!$L$4:$Z$4,'Historical Metal Prices'!$L$10:$Z$10)</f>
        <v>0.21203747648704052</v>
      </c>
      <c r="H1274" s="77">
        <f t="shared" si="39"/>
        <v>11323.763133449298</v>
      </c>
    </row>
    <row r="1275" spans="1:8" x14ac:dyDescent="0.2">
      <c r="A1275" s="79">
        <v>44414</v>
      </c>
      <c r="B1275" s="77">
        <v>9446</v>
      </c>
      <c r="C1275" s="84">
        <v>99486</v>
      </c>
      <c r="D1275" s="84">
        <v>234925</v>
      </c>
      <c r="F1275">
        <f t="shared" si="38"/>
        <v>2021</v>
      </c>
      <c r="G1275" s="57">
        <f>_xlfn.XLOOKUP(F1275,'Historical Metal Prices'!$L$4:$Z$4,'Historical Metal Prices'!$L$10:$Z$10)</f>
        <v>0.21203747648704052</v>
      </c>
      <c r="H1275" s="77">
        <f t="shared" si="39"/>
        <v>11448.906002896585</v>
      </c>
    </row>
    <row r="1276" spans="1:8" x14ac:dyDescent="0.2">
      <c r="A1276" s="79">
        <v>44413</v>
      </c>
      <c r="B1276" s="77">
        <v>9471.51</v>
      </c>
      <c r="C1276" s="84">
        <v>94090</v>
      </c>
      <c r="D1276" s="84">
        <v>235250</v>
      </c>
      <c r="F1276">
        <f t="shared" si="38"/>
        <v>2021</v>
      </c>
      <c r="G1276" s="57">
        <f>_xlfn.XLOOKUP(F1276,'Historical Metal Prices'!$L$4:$Z$4,'Historical Metal Prices'!$L$10:$Z$10)</f>
        <v>0.21203747648704052</v>
      </c>
      <c r="H1276" s="77">
        <f t="shared" si="39"/>
        <v>11479.825078921769</v>
      </c>
    </row>
    <row r="1277" spans="1:8" x14ac:dyDescent="0.2">
      <c r="A1277" s="79">
        <v>44412</v>
      </c>
      <c r="B1277" s="77">
        <v>9443.75</v>
      </c>
      <c r="C1277" s="84">
        <v>94090</v>
      </c>
      <c r="D1277" s="84">
        <v>236100</v>
      </c>
      <c r="F1277">
        <f t="shared" si="38"/>
        <v>2021</v>
      </c>
      <c r="G1277" s="57">
        <f>_xlfn.XLOOKUP(F1277,'Historical Metal Prices'!$L$4:$Z$4,'Historical Metal Prices'!$L$10:$Z$10)</f>
        <v>0.21203747648704052</v>
      </c>
      <c r="H1277" s="77">
        <f t="shared" si="39"/>
        <v>11446.178918574489</v>
      </c>
    </row>
    <row r="1278" spans="1:8" x14ac:dyDescent="0.2">
      <c r="A1278" s="79">
        <v>44411</v>
      </c>
      <c r="B1278" s="77">
        <v>9521.5</v>
      </c>
      <c r="C1278" s="84">
        <v>94090</v>
      </c>
      <c r="D1278" s="84">
        <v>237025</v>
      </c>
      <c r="F1278">
        <f t="shared" si="38"/>
        <v>2021</v>
      </c>
      <c r="G1278" s="57">
        <f>_xlfn.XLOOKUP(F1278,'Historical Metal Prices'!$L$4:$Z$4,'Historical Metal Prices'!$L$10:$Z$10)</f>
        <v>0.21203747648704052</v>
      </c>
      <c r="H1278" s="77">
        <f t="shared" si="39"/>
        <v>11540.414832371356</v>
      </c>
    </row>
    <row r="1279" spans="1:8" x14ac:dyDescent="0.2">
      <c r="A1279" s="79">
        <v>44410</v>
      </c>
      <c r="B1279" s="77">
        <v>9674.7000000000007</v>
      </c>
      <c r="C1279" s="84">
        <v>94090</v>
      </c>
      <c r="D1279" s="84">
        <v>238000</v>
      </c>
      <c r="F1279">
        <f t="shared" si="38"/>
        <v>2021</v>
      </c>
      <c r="G1279" s="57">
        <f>_xlfn.XLOOKUP(F1279,'Historical Metal Prices'!$L$4:$Z$4,'Historical Metal Prices'!$L$10:$Z$10)</f>
        <v>0.21203747648704052</v>
      </c>
      <c r="H1279" s="77">
        <f t="shared" si="39"/>
        <v>11726.098973769173</v>
      </c>
    </row>
    <row r="1280" spans="1:8" x14ac:dyDescent="0.2">
      <c r="A1280" s="79">
        <v>44407</v>
      </c>
      <c r="B1280" s="77">
        <v>9701</v>
      </c>
      <c r="C1280" s="84">
        <v>94090</v>
      </c>
      <c r="D1280" s="84">
        <v>238650</v>
      </c>
      <c r="F1280">
        <f t="shared" si="38"/>
        <v>2021</v>
      </c>
      <c r="G1280" s="57">
        <f>_xlfn.XLOOKUP(F1280,'Historical Metal Prices'!$L$4:$Z$4,'Historical Metal Prices'!$L$10:$Z$10)</f>
        <v>0.21203747648704052</v>
      </c>
      <c r="H1280" s="77">
        <f t="shared" si="39"/>
        <v>11757.97555940078</v>
      </c>
    </row>
    <row r="1281" spans="1:8" x14ac:dyDescent="0.2">
      <c r="A1281" s="79">
        <v>44406</v>
      </c>
      <c r="B1281" s="77">
        <v>9799.5</v>
      </c>
      <c r="C1281" s="84">
        <v>96087</v>
      </c>
      <c r="D1281" s="84">
        <v>239650</v>
      </c>
      <c r="F1281">
        <f t="shared" si="38"/>
        <v>2021</v>
      </c>
      <c r="G1281" s="57">
        <f>_xlfn.XLOOKUP(F1281,'Historical Metal Prices'!$L$4:$Z$4,'Historical Metal Prices'!$L$10:$Z$10)</f>
        <v>0.21203747648704052</v>
      </c>
      <c r="H1281" s="77">
        <f t="shared" si="39"/>
        <v>11877.361250834754</v>
      </c>
    </row>
    <row r="1282" spans="1:8" x14ac:dyDescent="0.2">
      <c r="A1282" s="79">
        <v>44405</v>
      </c>
      <c r="B1282" s="77">
        <v>9664</v>
      </c>
      <c r="C1282" s="84">
        <v>96087</v>
      </c>
      <c r="D1282" s="84">
        <v>235175</v>
      </c>
      <c r="F1282">
        <f t="shared" si="38"/>
        <v>2021</v>
      </c>
      <c r="G1282" s="57">
        <f>_xlfn.XLOOKUP(F1282,'Historical Metal Prices'!$L$4:$Z$4,'Historical Metal Prices'!$L$10:$Z$10)</f>
        <v>0.21203747648704052</v>
      </c>
      <c r="H1282" s="77">
        <f t="shared" si="39"/>
        <v>11713.13017277076</v>
      </c>
    </row>
    <row r="1283" spans="1:8" x14ac:dyDescent="0.2">
      <c r="A1283" s="79">
        <v>44404</v>
      </c>
      <c r="B1283" s="77">
        <v>9740</v>
      </c>
      <c r="C1283" s="84">
        <v>96087</v>
      </c>
      <c r="D1283" s="84">
        <v>230225</v>
      </c>
      <c r="F1283">
        <f t="shared" si="38"/>
        <v>2021</v>
      </c>
      <c r="G1283" s="57">
        <f>_xlfn.XLOOKUP(F1283,'Historical Metal Prices'!$L$4:$Z$4,'Historical Metal Prices'!$L$10:$Z$10)</f>
        <v>0.21203747648704052</v>
      </c>
      <c r="H1283" s="77">
        <f t="shared" si="39"/>
        <v>11805.245020983775</v>
      </c>
    </row>
    <row r="1284" spans="1:8" x14ac:dyDescent="0.2">
      <c r="A1284" s="79">
        <v>44403</v>
      </c>
      <c r="B1284" s="77">
        <v>9793.25</v>
      </c>
      <c r="C1284" s="84">
        <v>96087</v>
      </c>
      <c r="D1284" s="84">
        <v>225225</v>
      </c>
      <c r="F1284">
        <f t="shared" si="38"/>
        <v>2021</v>
      </c>
      <c r="G1284" s="57">
        <f>_xlfn.XLOOKUP(F1284,'Historical Metal Prices'!$L$4:$Z$4,'Historical Metal Prices'!$L$10:$Z$10)</f>
        <v>0.21203747648704052</v>
      </c>
      <c r="H1284" s="77">
        <f t="shared" si="39"/>
        <v>11869.786016606709</v>
      </c>
    </row>
    <row r="1285" spans="1:8" x14ac:dyDescent="0.2">
      <c r="A1285" s="79">
        <v>44400</v>
      </c>
      <c r="B1285" s="77">
        <v>9495</v>
      </c>
      <c r="C1285" s="84">
        <v>96087</v>
      </c>
      <c r="D1285" s="84">
        <v>225225</v>
      </c>
      <c r="F1285">
        <f t="shared" si="38"/>
        <v>2021</v>
      </c>
      <c r="G1285" s="57">
        <f>_xlfn.XLOOKUP(F1285,'Historical Metal Prices'!$L$4:$Z$4,'Historical Metal Prices'!$L$10:$Z$10)</f>
        <v>0.21203747648704052</v>
      </c>
      <c r="H1285" s="77">
        <f t="shared" si="39"/>
        <v>11508.295839244449</v>
      </c>
    </row>
    <row r="1286" spans="1:8" x14ac:dyDescent="0.2">
      <c r="A1286" s="79">
        <v>44399</v>
      </c>
      <c r="B1286" s="77">
        <v>9417.7800000000007</v>
      </c>
      <c r="C1286" s="84">
        <v>113593</v>
      </c>
      <c r="D1286" s="84">
        <v>224750</v>
      </c>
      <c r="F1286">
        <f t="shared" si="38"/>
        <v>2021</v>
      </c>
      <c r="G1286" s="57">
        <f>_xlfn.XLOOKUP(F1286,'Historical Metal Prices'!$L$4:$Z$4,'Historical Metal Prices'!$L$10:$Z$10)</f>
        <v>0.21203747648704052</v>
      </c>
      <c r="H1286" s="77">
        <f t="shared" si="39"/>
        <v>11414.702305310122</v>
      </c>
    </row>
    <row r="1287" spans="1:8" x14ac:dyDescent="0.2">
      <c r="A1287" s="79">
        <v>44398</v>
      </c>
      <c r="B1287" s="77">
        <v>9318</v>
      </c>
      <c r="C1287" s="84">
        <v>113593</v>
      </c>
      <c r="D1287" s="84">
        <v>224250</v>
      </c>
      <c r="F1287">
        <f t="shared" si="38"/>
        <v>2021</v>
      </c>
      <c r="G1287" s="57">
        <f>_xlfn.XLOOKUP(F1287,'Historical Metal Prices'!$L$4:$Z$4,'Historical Metal Prices'!$L$10:$Z$10)</f>
        <v>0.21203747648704052</v>
      </c>
      <c r="H1287" s="77">
        <f t="shared" si="39"/>
        <v>11293.765205906244</v>
      </c>
    </row>
    <row r="1288" spans="1:8" x14ac:dyDescent="0.2">
      <c r="A1288" s="79">
        <v>44397</v>
      </c>
      <c r="B1288" s="77">
        <v>9303.75</v>
      </c>
      <c r="C1288" s="84">
        <v>113593</v>
      </c>
      <c r="D1288" s="84">
        <v>224400</v>
      </c>
      <c r="F1288">
        <f t="shared" si="38"/>
        <v>2021</v>
      </c>
      <c r="G1288" s="57">
        <f>_xlfn.XLOOKUP(F1288,'Historical Metal Prices'!$L$4:$Z$4,'Historical Metal Prices'!$L$10:$Z$10)</f>
        <v>0.21203747648704052</v>
      </c>
      <c r="H1288" s="77">
        <f t="shared" si="39"/>
        <v>11276.493671866303</v>
      </c>
    </row>
    <row r="1289" spans="1:8" x14ac:dyDescent="0.2">
      <c r="A1289" s="79">
        <v>44396</v>
      </c>
      <c r="B1289" s="77">
        <v>9188.5</v>
      </c>
      <c r="C1289" s="84">
        <v>113593</v>
      </c>
      <c r="D1289" s="84">
        <v>225650</v>
      </c>
      <c r="F1289">
        <f t="shared" si="38"/>
        <v>2021</v>
      </c>
      <c r="G1289" s="57">
        <f>_xlfn.XLOOKUP(F1289,'Historical Metal Prices'!$L$4:$Z$4,'Historical Metal Prices'!$L$10:$Z$10)</f>
        <v>0.21203747648704052</v>
      </c>
      <c r="H1289" s="77">
        <f t="shared" si="39"/>
        <v>11136.806352701173</v>
      </c>
    </row>
    <row r="1290" spans="1:8" x14ac:dyDescent="0.2">
      <c r="A1290" s="79">
        <v>44393</v>
      </c>
      <c r="B1290" s="77">
        <v>9391.25</v>
      </c>
      <c r="C1290" s="84">
        <v>113593</v>
      </c>
      <c r="D1290" s="84">
        <v>226300</v>
      </c>
      <c r="F1290">
        <f t="shared" si="38"/>
        <v>2021</v>
      </c>
      <c r="G1290" s="57">
        <f>_xlfn.XLOOKUP(F1290,'Historical Metal Prices'!$L$4:$Z$4,'Historical Metal Prices'!$L$10:$Z$10)</f>
        <v>0.21203747648704052</v>
      </c>
      <c r="H1290" s="77">
        <f t="shared" si="39"/>
        <v>11382.546951058919</v>
      </c>
    </row>
    <row r="1291" spans="1:8" x14ac:dyDescent="0.2">
      <c r="A1291" s="79">
        <v>44392</v>
      </c>
      <c r="B1291" s="77">
        <v>9452</v>
      </c>
      <c r="C1291" s="84">
        <v>129469</v>
      </c>
      <c r="D1291" s="84">
        <v>224175</v>
      </c>
      <c r="F1291">
        <f t="shared" ref="F1291:F1354" si="40">YEAR(A1291)</f>
        <v>2021</v>
      </c>
      <c r="G1291" s="57">
        <f>_xlfn.XLOOKUP(F1291,'Historical Metal Prices'!$L$4:$Z$4,'Historical Metal Prices'!$L$10:$Z$10)</f>
        <v>0.21203747648704052</v>
      </c>
      <c r="H1291" s="77">
        <f t="shared" ref="H1291:H1354" si="41">IFERROR(B1291*(1+G1291),H1292)</f>
        <v>11456.178227755507</v>
      </c>
    </row>
    <row r="1292" spans="1:8" x14ac:dyDescent="0.2">
      <c r="A1292" s="79">
        <v>44391</v>
      </c>
      <c r="B1292" s="77">
        <v>9302.5499999999993</v>
      </c>
      <c r="C1292" s="84">
        <v>129469</v>
      </c>
      <c r="D1292" s="84">
        <v>222625</v>
      </c>
      <c r="F1292">
        <f t="shared" si="40"/>
        <v>2021</v>
      </c>
      <c r="G1292" s="57">
        <f>_xlfn.XLOOKUP(F1292,'Historical Metal Prices'!$L$4:$Z$4,'Historical Metal Prices'!$L$10:$Z$10)</f>
        <v>0.21203747648704052</v>
      </c>
      <c r="H1292" s="77">
        <f t="shared" si="41"/>
        <v>11275.039226894518</v>
      </c>
    </row>
    <row r="1293" spans="1:8" x14ac:dyDescent="0.2">
      <c r="A1293" s="79">
        <v>44390</v>
      </c>
      <c r="B1293" s="77">
        <v>9375.25</v>
      </c>
      <c r="C1293" s="84">
        <v>129469</v>
      </c>
      <c r="D1293" s="84">
        <v>221800</v>
      </c>
      <c r="F1293">
        <f t="shared" si="40"/>
        <v>2021</v>
      </c>
      <c r="G1293" s="57">
        <f>_xlfn.XLOOKUP(F1293,'Historical Metal Prices'!$L$4:$Z$4,'Historical Metal Prices'!$L$10:$Z$10)</f>
        <v>0.21203747648704052</v>
      </c>
      <c r="H1293" s="77">
        <f t="shared" si="41"/>
        <v>11363.154351435127</v>
      </c>
    </row>
    <row r="1294" spans="1:8" x14ac:dyDescent="0.2">
      <c r="A1294" s="79">
        <v>44389</v>
      </c>
      <c r="B1294" s="77">
        <v>9374.75</v>
      </c>
      <c r="C1294" s="84">
        <v>129469</v>
      </c>
      <c r="D1294" s="84">
        <v>220575</v>
      </c>
      <c r="F1294">
        <f t="shared" si="40"/>
        <v>2021</v>
      </c>
      <c r="G1294" s="57">
        <f>_xlfn.XLOOKUP(F1294,'Historical Metal Prices'!$L$4:$Z$4,'Historical Metal Prices'!$L$10:$Z$10)</f>
        <v>0.21203747648704052</v>
      </c>
      <c r="H1294" s="77">
        <f t="shared" si="41"/>
        <v>11362.548332696882</v>
      </c>
    </row>
    <row r="1295" spans="1:8" x14ac:dyDescent="0.2">
      <c r="A1295" s="79">
        <v>44386</v>
      </c>
      <c r="B1295" s="77">
        <v>9482.25</v>
      </c>
      <c r="C1295" s="84">
        <v>129469</v>
      </c>
      <c r="D1295" s="84">
        <v>219175</v>
      </c>
      <c r="F1295">
        <f t="shared" si="40"/>
        <v>2021</v>
      </c>
      <c r="G1295" s="57">
        <f>_xlfn.XLOOKUP(F1295,'Historical Metal Prices'!$L$4:$Z$4,'Historical Metal Prices'!$L$10:$Z$10)</f>
        <v>0.21203747648704052</v>
      </c>
      <c r="H1295" s="77">
        <f t="shared" si="41"/>
        <v>11492.84236141924</v>
      </c>
    </row>
    <row r="1296" spans="1:8" x14ac:dyDescent="0.2">
      <c r="A1296" s="79">
        <v>44385</v>
      </c>
      <c r="B1296" s="77">
        <v>9287.5</v>
      </c>
      <c r="C1296" s="84">
        <v>142520</v>
      </c>
      <c r="D1296" s="84">
        <v>216800</v>
      </c>
      <c r="F1296">
        <f t="shared" si="40"/>
        <v>2021</v>
      </c>
      <c r="G1296" s="57">
        <f>_xlfn.XLOOKUP(F1296,'Historical Metal Prices'!$L$4:$Z$4,'Historical Metal Prices'!$L$10:$Z$10)</f>
        <v>0.21203747648704052</v>
      </c>
      <c r="H1296" s="77">
        <f t="shared" si="41"/>
        <v>11256.798062873389</v>
      </c>
    </row>
    <row r="1297" spans="1:8" x14ac:dyDescent="0.2">
      <c r="A1297" s="79">
        <v>44384</v>
      </c>
      <c r="B1297" s="77">
        <v>9422.31</v>
      </c>
      <c r="C1297" s="84">
        <v>142520</v>
      </c>
      <c r="D1297" s="84">
        <v>214575</v>
      </c>
      <c r="F1297">
        <f t="shared" si="40"/>
        <v>2021</v>
      </c>
      <c r="G1297" s="57">
        <f>_xlfn.XLOOKUP(F1297,'Historical Metal Prices'!$L$4:$Z$4,'Historical Metal Prices'!$L$10:$Z$10)</f>
        <v>0.21203747648704052</v>
      </c>
      <c r="H1297" s="77">
        <f t="shared" si="41"/>
        <v>11420.192835078606</v>
      </c>
    </row>
    <row r="1298" spans="1:8" x14ac:dyDescent="0.2">
      <c r="A1298" s="79">
        <v>44383</v>
      </c>
      <c r="B1298" s="77">
        <v>9281.0400000000009</v>
      </c>
      <c r="C1298" s="84">
        <v>142520</v>
      </c>
      <c r="D1298" s="84">
        <v>214575</v>
      </c>
      <c r="F1298">
        <f t="shared" si="40"/>
        <v>2021</v>
      </c>
      <c r="G1298" s="57">
        <f>_xlfn.XLOOKUP(F1298,'Historical Metal Prices'!$L$4:$Z$4,'Historical Metal Prices'!$L$10:$Z$10)</f>
        <v>0.21203747648704052</v>
      </c>
      <c r="H1298" s="77">
        <f t="shared" si="41"/>
        <v>11248.968300775283</v>
      </c>
    </row>
    <row r="1299" spans="1:8" x14ac:dyDescent="0.2">
      <c r="A1299" s="79">
        <v>44382</v>
      </c>
      <c r="B1299" s="77">
        <v>9481.6</v>
      </c>
      <c r="C1299" s="84">
        <v>142520</v>
      </c>
      <c r="D1299" s="84">
        <v>212325</v>
      </c>
      <c r="F1299">
        <f t="shared" si="40"/>
        <v>2021</v>
      </c>
      <c r="G1299" s="57">
        <f>_xlfn.XLOOKUP(F1299,'Historical Metal Prices'!$L$4:$Z$4,'Historical Metal Prices'!$L$10:$Z$10)</f>
        <v>0.21203747648704052</v>
      </c>
      <c r="H1299" s="77">
        <f t="shared" si="41"/>
        <v>11492.054537059525</v>
      </c>
    </row>
    <row r="1300" spans="1:8" x14ac:dyDescent="0.2">
      <c r="A1300" s="79">
        <v>44379</v>
      </c>
      <c r="B1300" s="77">
        <v>9350.52</v>
      </c>
      <c r="C1300" s="84">
        <v>142520</v>
      </c>
      <c r="D1300" s="84">
        <v>212475</v>
      </c>
      <c r="F1300">
        <f t="shared" si="40"/>
        <v>2021</v>
      </c>
      <c r="G1300" s="57">
        <f>_xlfn.XLOOKUP(F1300,'Historical Metal Prices'!$L$4:$Z$4,'Historical Metal Prices'!$L$10:$Z$10)</f>
        <v>0.21203747648704052</v>
      </c>
      <c r="H1300" s="77">
        <f t="shared" si="41"/>
        <v>11333.180664641603</v>
      </c>
    </row>
    <row r="1301" spans="1:8" x14ac:dyDescent="0.2">
      <c r="A1301" s="79">
        <v>44378</v>
      </c>
      <c r="B1301" s="77">
        <v>9296.25</v>
      </c>
      <c r="C1301" s="84">
        <v>153804</v>
      </c>
      <c r="D1301" s="84">
        <v>211950</v>
      </c>
      <c r="F1301">
        <f t="shared" si="40"/>
        <v>2021</v>
      </c>
      <c r="G1301" s="57">
        <f>_xlfn.XLOOKUP(F1301,'Historical Metal Prices'!$L$4:$Z$4,'Historical Metal Prices'!$L$10:$Z$10)</f>
        <v>0.21203747648704052</v>
      </c>
      <c r="H1301" s="77">
        <f t="shared" si="41"/>
        <v>11267.40339079265</v>
      </c>
    </row>
    <row r="1302" spans="1:8" x14ac:dyDescent="0.2">
      <c r="A1302" s="79">
        <v>44377</v>
      </c>
      <c r="B1302" s="77">
        <v>9351.5</v>
      </c>
      <c r="C1302" s="84">
        <v>153804</v>
      </c>
      <c r="D1302" s="84">
        <v>211975</v>
      </c>
      <c r="F1302">
        <f t="shared" si="40"/>
        <v>2021</v>
      </c>
      <c r="G1302" s="57">
        <f>_xlfn.XLOOKUP(F1302,'Historical Metal Prices'!$L$4:$Z$4,'Historical Metal Prices'!$L$10:$Z$10)</f>
        <v>0.21203747648704052</v>
      </c>
      <c r="H1302" s="77">
        <f t="shared" si="41"/>
        <v>11334.36846136856</v>
      </c>
    </row>
    <row r="1303" spans="1:8" x14ac:dyDescent="0.2">
      <c r="A1303" s="79">
        <v>44376</v>
      </c>
      <c r="B1303" s="77">
        <v>9312.25</v>
      </c>
      <c r="C1303" s="84">
        <v>153804</v>
      </c>
      <c r="D1303" s="84">
        <v>211525</v>
      </c>
      <c r="F1303">
        <f t="shared" si="40"/>
        <v>2021</v>
      </c>
      <c r="G1303" s="57">
        <f>_xlfn.XLOOKUP(F1303,'Historical Metal Prices'!$L$4:$Z$4,'Historical Metal Prices'!$L$10:$Z$10)</f>
        <v>0.21203747648704052</v>
      </c>
      <c r="H1303" s="77">
        <f t="shared" si="41"/>
        <v>11286.795990416444</v>
      </c>
    </row>
    <row r="1304" spans="1:8" x14ac:dyDescent="0.2">
      <c r="A1304" s="79">
        <v>44375</v>
      </c>
      <c r="B1304" s="77">
        <v>9361.25</v>
      </c>
      <c r="C1304" s="84">
        <v>153804</v>
      </c>
      <c r="D1304" s="84">
        <v>210350</v>
      </c>
      <c r="F1304">
        <f t="shared" si="40"/>
        <v>2021</v>
      </c>
      <c r="G1304" s="57">
        <f>_xlfn.XLOOKUP(F1304,'Historical Metal Prices'!$L$4:$Z$4,'Historical Metal Prices'!$L$10:$Z$10)</f>
        <v>0.21203747648704052</v>
      </c>
      <c r="H1304" s="77">
        <f t="shared" si="41"/>
        <v>11346.185826764307</v>
      </c>
    </row>
    <row r="1305" spans="1:8" x14ac:dyDescent="0.2">
      <c r="A1305" s="79">
        <v>44372</v>
      </c>
      <c r="B1305" s="77">
        <v>9388.4</v>
      </c>
      <c r="C1305" s="84">
        <v>153804</v>
      </c>
      <c r="D1305" s="84">
        <v>210925</v>
      </c>
      <c r="F1305">
        <f t="shared" si="40"/>
        <v>2021</v>
      </c>
      <c r="G1305" s="57">
        <f>_xlfn.XLOOKUP(F1305,'Historical Metal Prices'!$L$4:$Z$4,'Historical Metal Prices'!$L$10:$Z$10)</f>
        <v>0.21203747648704052</v>
      </c>
      <c r="H1305" s="77">
        <f t="shared" si="41"/>
        <v>11379.092644250932</v>
      </c>
    </row>
    <row r="1306" spans="1:8" x14ac:dyDescent="0.2">
      <c r="A1306" s="79">
        <v>44371</v>
      </c>
      <c r="B1306" s="77">
        <v>9391.75</v>
      </c>
      <c r="C1306" s="84">
        <v>172527</v>
      </c>
      <c r="D1306" s="84">
        <v>210975</v>
      </c>
      <c r="F1306">
        <f t="shared" si="40"/>
        <v>2021</v>
      </c>
      <c r="G1306" s="57">
        <f>_xlfn.XLOOKUP(F1306,'Historical Metal Prices'!$L$4:$Z$4,'Historical Metal Prices'!$L$10:$Z$10)</f>
        <v>0.21203747648704052</v>
      </c>
      <c r="H1306" s="77">
        <f t="shared" si="41"/>
        <v>11383.152969797164</v>
      </c>
    </row>
    <row r="1307" spans="1:8" x14ac:dyDescent="0.2">
      <c r="A1307" s="79">
        <v>44370</v>
      </c>
      <c r="B1307" s="77">
        <v>9452.5</v>
      </c>
      <c r="C1307" s="84">
        <v>172527</v>
      </c>
      <c r="D1307" s="84">
        <v>192975</v>
      </c>
      <c r="F1307">
        <f t="shared" si="40"/>
        <v>2021</v>
      </c>
      <c r="G1307" s="57">
        <f>_xlfn.XLOOKUP(F1307,'Historical Metal Prices'!$L$4:$Z$4,'Historical Metal Prices'!$L$10:$Z$10)</f>
        <v>0.21203747648704052</v>
      </c>
      <c r="H1307" s="77">
        <f t="shared" si="41"/>
        <v>11456.784246493751</v>
      </c>
    </row>
    <row r="1308" spans="1:8" x14ac:dyDescent="0.2">
      <c r="A1308" s="79">
        <v>44369</v>
      </c>
      <c r="B1308" s="77">
        <v>9274.6</v>
      </c>
      <c r="C1308" s="84">
        <v>172527</v>
      </c>
      <c r="D1308" s="84">
        <v>159800</v>
      </c>
      <c r="F1308">
        <f t="shared" si="40"/>
        <v>2021</v>
      </c>
      <c r="G1308" s="57">
        <f>_xlfn.XLOOKUP(F1308,'Historical Metal Prices'!$L$4:$Z$4,'Historical Metal Prices'!$L$10:$Z$10)</f>
        <v>0.21203747648704052</v>
      </c>
      <c r="H1308" s="77">
        <f t="shared" si="41"/>
        <v>11241.162779426706</v>
      </c>
    </row>
    <row r="1309" spans="1:8" x14ac:dyDescent="0.2">
      <c r="A1309" s="79">
        <v>44368</v>
      </c>
      <c r="B1309" s="77">
        <v>9154</v>
      </c>
      <c r="C1309" s="84">
        <v>172527</v>
      </c>
      <c r="D1309" s="84">
        <v>160950</v>
      </c>
      <c r="F1309">
        <f t="shared" si="40"/>
        <v>2021</v>
      </c>
      <c r="G1309" s="57">
        <f>_xlfn.XLOOKUP(F1309,'Historical Metal Prices'!$L$4:$Z$4,'Historical Metal Prices'!$L$10:$Z$10)</f>
        <v>0.21203747648704052</v>
      </c>
      <c r="H1309" s="77">
        <f t="shared" si="41"/>
        <v>11094.991059762369</v>
      </c>
    </row>
    <row r="1310" spans="1:8" x14ac:dyDescent="0.2">
      <c r="A1310" s="79">
        <v>44365</v>
      </c>
      <c r="B1310" s="77">
        <v>9119.75</v>
      </c>
      <c r="C1310" s="84">
        <v>172527</v>
      </c>
      <c r="D1310" s="84">
        <v>161050</v>
      </c>
      <c r="F1310">
        <f t="shared" si="40"/>
        <v>2021</v>
      </c>
      <c r="G1310" s="57">
        <f>_xlfn.XLOOKUP(F1310,'Historical Metal Prices'!$L$4:$Z$4,'Historical Metal Prices'!$L$10:$Z$10)</f>
        <v>0.21203747648704052</v>
      </c>
      <c r="H1310" s="77">
        <f t="shared" si="41"/>
        <v>11053.478776192687</v>
      </c>
    </row>
    <row r="1311" spans="1:8" x14ac:dyDescent="0.2">
      <c r="A1311" s="79">
        <v>44364</v>
      </c>
      <c r="B1311" s="77">
        <v>9289</v>
      </c>
      <c r="C1311" s="84">
        <v>180967</v>
      </c>
      <c r="D1311" s="84">
        <v>168675</v>
      </c>
      <c r="F1311">
        <f t="shared" si="40"/>
        <v>2021</v>
      </c>
      <c r="G1311" s="57">
        <f>_xlfn.XLOOKUP(F1311,'Historical Metal Prices'!$L$4:$Z$4,'Historical Metal Prices'!$L$10:$Z$10)</f>
        <v>0.21203747648704052</v>
      </c>
      <c r="H1311" s="77">
        <f t="shared" si="41"/>
        <v>11258.616119088119</v>
      </c>
    </row>
    <row r="1312" spans="1:8" x14ac:dyDescent="0.2">
      <c r="A1312" s="79">
        <v>44363</v>
      </c>
      <c r="B1312" s="77">
        <v>9638.25</v>
      </c>
      <c r="C1312" s="84">
        <v>180967</v>
      </c>
      <c r="D1312" s="84">
        <v>143750</v>
      </c>
      <c r="F1312">
        <f t="shared" si="40"/>
        <v>2021</v>
      </c>
      <c r="G1312" s="57">
        <f>_xlfn.XLOOKUP(F1312,'Historical Metal Prices'!$L$4:$Z$4,'Historical Metal Prices'!$L$10:$Z$10)</f>
        <v>0.21203747648704052</v>
      </c>
      <c r="H1312" s="77">
        <f t="shared" si="41"/>
        <v>11681.920207751218</v>
      </c>
    </row>
    <row r="1313" spans="1:8" x14ac:dyDescent="0.2">
      <c r="A1313" s="79">
        <v>44362</v>
      </c>
      <c r="B1313" s="77">
        <v>9537.5</v>
      </c>
      <c r="C1313" s="84">
        <v>180967</v>
      </c>
      <c r="D1313" s="84">
        <v>142625</v>
      </c>
      <c r="F1313">
        <f t="shared" si="40"/>
        <v>2021</v>
      </c>
      <c r="G1313" s="57">
        <f>_xlfn.XLOOKUP(F1313,'Historical Metal Prices'!$L$4:$Z$4,'Historical Metal Prices'!$L$10:$Z$10)</f>
        <v>0.21203747648704052</v>
      </c>
      <c r="H1313" s="77">
        <f t="shared" si="41"/>
        <v>11559.807431995148</v>
      </c>
    </row>
    <row r="1314" spans="1:8" x14ac:dyDescent="0.2">
      <c r="A1314" s="79">
        <v>44361</v>
      </c>
      <c r="B1314" s="77">
        <v>9938.25</v>
      </c>
      <c r="C1314" s="84">
        <v>180967</v>
      </c>
      <c r="D1314" s="84">
        <v>140625</v>
      </c>
      <c r="F1314">
        <f t="shared" si="40"/>
        <v>2021</v>
      </c>
      <c r="G1314" s="57">
        <f>_xlfn.XLOOKUP(F1314,'Historical Metal Prices'!$L$4:$Z$4,'Historical Metal Prices'!$L$10:$Z$10)</f>
        <v>0.21203747648704052</v>
      </c>
      <c r="H1314" s="77">
        <f t="shared" si="41"/>
        <v>12045.53145069733</v>
      </c>
    </row>
    <row r="1315" spans="1:8" x14ac:dyDescent="0.2">
      <c r="A1315" s="79">
        <v>44358</v>
      </c>
      <c r="B1315" s="77">
        <v>9975.1</v>
      </c>
      <c r="C1315" s="84">
        <v>180967</v>
      </c>
      <c r="D1315" s="84">
        <v>138300</v>
      </c>
      <c r="F1315">
        <f t="shared" si="40"/>
        <v>2021</v>
      </c>
      <c r="G1315" s="57">
        <f>_xlfn.XLOOKUP(F1315,'Historical Metal Prices'!$L$4:$Z$4,'Historical Metal Prices'!$L$10:$Z$10)</f>
        <v>0.21203747648704052</v>
      </c>
      <c r="H1315" s="77">
        <f t="shared" si="41"/>
        <v>12090.195031705878</v>
      </c>
    </row>
    <row r="1316" spans="1:8" x14ac:dyDescent="0.2">
      <c r="A1316" s="79">
        <v>44357</v>
      </c>
      <c r="B1316" s="77">
        <v>9863</v>
      </c>
      <c r="C1316" s="84">
        <v>201711</v>
      </c>
      <c r="D1316" s="84">
        <v>132450</v>
      </c>
      <c r="F1316">
        <f t="shared" si="40"/>
        <v>2021</v>
      </c>
      <c r="G1316" s="57">
        <f>_xlfn.XLOOKUP(F1316,'Historical Metal Prices'!$L$4:$Z$4,'Historical Metal Prices'!$L$10:$Z$10)</f>
        <v>0.21203747648704052</v>
      </c>
      <c r="H1316" s="77">
        <f t="shared" si="41"/>
        <v>11954.32563059168</v>
      </c>
    </row>
    <row r="1317" spans="1:8" x14ac:dyDescent="0.2">
      <c r="A1317" s="79">
        <v>44356</v>
      </c>
      <c r="B1317" s="77">
        <v>9952.75</v>
      </c>
      <c r="C1317" s="84">
        <v>201711</v>
      </c>
      <c r="D1317" s="84">
        <v>131775</v>
      </c>
      <c r="F1317">
        <f t="shared" si="40"/>
        <v>2021</v>
      </c>
      <c r="G1317" s="57">
        <f>_xlfn.XLOOKUP(F1317,'Historical Metal Prices'!$L$4:$Z$4,'Historical Metal Prices'!$L$10:$Z$10)</f>
        <v>0.21203747648704052</v>
      </c>
      <c r="H1317" s="77">
        <f t="shared" si="41"/>
        <v>12063.105994106392</v>
      </c>
    </row>
    <row r="1318" spans="1:8" x14ac:dyDescent="0.2">
      <c r="A1318" s="79">
        <v>44355</v>
      </c>
      <c r="B1318" s="77">
        <v>9937.5</v>
      </c>
      <c r="C1318" s="84">
        <v>201711</v>
      </c>
      <c r="D1318" s="84">
        <v>129675</v>
      </c>
      <c r="F1318">
        <f t="shared" si="40"/>
        <v>2021</v>
      </c>
      <c r="G1318" s="57">
        <f>_xlfn.XLOOKUP(F1318,'Historical Metal Prices'!$L$4:$Z$4,'Historical Metal Prices'!$L$10:$Z$10)</f>
        <v>0.21203747648704052</v>
      </c>
      <c r="H1318" s="77">
        <f t="shared" si="41"/>
        <v>12044.622422589966</v>
      </c>
    </row>
    <row r="1319" spans="1:8" x14ac:dyDescent="0.2">
      <c r="A1319" s="79">
        <v>44354</v>
      </c>
      <c r="B1319" s="77">
        <v>9881.25</v>
      </c>
      <c r="C1319" s="84">
        <v>201711</v>
      </c>
      <c r="D1319" s="84">
        <v>127200</v>
      </c>
      <c r="F1319">
        <f t="shared" si="40"/>
        <v>2021</v>
      </c>
      <c r="G1319" s="57">
        <f>_xlfn.XLOOKUP(F1319,'Historical Metal Prices'!$L$4:$Z$4,'Historical Metal Prices'!$L$10:$Z$10)</f>
        <v>0.21203747648704052</v>
      </c>
      <c r="H1319" s="77">
        <f t="shared" si="41"/>
        <v>11976.445314537568</v>
      </c>
    </row>
    <row r="1320" spans="1:8" x14ac:dyDescent="0.2">
      <c r="A1320" s="79">
        <v>44351</v>
      </c>
      <c r="B1320" s="77">
        <v>9939.5</v>
      </c>
      <c r="C1320" s="84">
        <v>201711</v>
      </c>
      <c r="D1320" s="84">
        <v>124700</v>
      </c>
      <c r="F1320">
        <f t="shared" si="40"/>
        <v>2021</v>
      </c>
      <c r="G1320" s="57">
        <f>_xlfn.XLOOKUP(F1320,'Historical Metal Prices'!$L$4:$Z$4,'Historical Metal Prices'!$L$10:$Z$10)</f>
        <v>0.21203747648704052</v>
      </c>
      <c r="H1320" s="77">
        <f t="shared" si="41"/>
        <v>12047.046497542939</v>
      </c>
    </row>
    <row r="1321" spans="1:8" x14ac:dyDescent="0.2">
      <c r="A1321" s="79">
        <v>44350</v>
      </c>
      <c r="B1321" s="77">
        <v>9769.75</v>
      </c>
      <c r="C1321" s="84">
        <v>207821</v>
      </c>
      <c r="D1321" s="84">
        <v>124675</v>
      </c>
      <c r="F1321">
        <f t="shared" si="40"/>
        <v>2021</v>
      </c>
      <c r="G1321" s="57">
        <f>_xlfn.XLOOKUP(F1321,'Historical Metal Prices'!$L$4:$Z$4,'Historical Metal Prices'!$L$10:$Z$10)</f>
        <v>0.21203747648704052</v>
      </c>
      <c r="H1321" s="77">
        <f t="shared" si="41"/>
        <v>11841.303135909264</v>
      </c>
    </row>
    <row r="1322" spans="1:8" x14ac:dyDescent="0.2">
      <c r="A1322" s="79">
        <v>44349</v>
      </c>
      <c r="B1322" s="77">
        <v>10130.65</v>
      </c>
      <c r="C1322" s="84">
        <v>207821</v>
      </c>
      <c r="D1322" s="84">
        <v>125450</v>
      </c>
      <c r="F1322">
        <f t="shared" si="40"/>
        <v>2021</v>
      </c>
      <c r="G1322" s="57">
        <f>_xlfn.XLOOKUP(F1322,'Historical Metal Prices'!$L$4:$Z$4,'Historical Metal Prices'!$L$10:$Z$10)</f>
        <v>0.21203747648704052</v>
      </c>
      <c r="H1322" s="77">
        <f t="shared" si="41"/>
        <v>12278.727461173437</v>
      </c>
    </row>
    <row r="1323" spans="1:8" x14ac:dyDescent="0.2">
      <c r="A1323" s="79">
        <v>44348</v>
      </c>
      <c r="B1323" s="77">
        <v>10234.5</v>
      </c>
      <c r="C1323" s="84">
        <v>207821</v>
      </c>
      <c r="D1323" s="84">
        <v>123350</v>
      </c>
      <c r="F1323">
        <f t="shared" si="40"/>
        <v>2021</v>
      </c>
      <c r="G1323" s="57">
        <f>_xlfn.XLOOKUP(F1323,'Historical Metal Prices'!$L$4:$Z$4,'Historical Metal Prices'!$L$10:$Z$10)</f>
        <v>0.21203747648704052</v>
      </c>
      <c r="H1323" s="77">
        <f t="shared" si="41"/>
        <v>12404.597553106616</v>
      </c>
    </row>
    <row r="1324" spans="1:8" x14ac:dyDescent="0.2">
      <c r="A1324" s="79">
        <v>44347</v>
      </c>
      <c r="B1324" s="77">
        <v>10248.25</v>
      </c>
      <c r="C1324" s="84">
        <v>207821</v>
      </c>
      <c r="D1324" s="84">
        <v>120700</v>
      </c>
      <c r="F1324">
        <f t="shared" si="40"/>
        <v>2021</v>
      </c>
      <c r="G1324" s="57">
        <f>_xlfn.XLOOKUP(F1324,'Historical Metal Prices'!$L$4:$Z$4,'Historical Metal Prices'!$L$10:$Z$10)</f>
        <v>0.21203747648704052</v>
      </c>
      <c r="H1324" s="77">
        <f t="shared" si="41"/>
        <v>12421.263068408312</v>
      </c>
    </row>
    <row r="1325" spans="1:8" x14ac:dyDescent="0.2">
      <c r="A1325" s="79">
        <v>44344</v>
      </c>
      <c r="B1325" s="77">
        <v>10248.25</v>
      </c>
      <c r="C1325" s="84">
        <v>207821</v>
      </c>
      <c r="D1325" s="84">
        <v>122425</v>
      </c>
      <c r="F1325">
        <f t="shared" si="40"/>
        <v>2021</v>
      </c>
      <c r="G1325" s="57">
        <f>_xlfn.XLOOKUP(F1325,'Historical Metal Prices'!$L$4:$Z$4,'Historical Metal Prices'!$L$10:$Z$10)</f>
        <v>0.21203747648704052</v>
      </c>
      <c r="H1325" s="77">
        <f t="shared" si="41"/>
        <v>12421.263068408312</v>
      </c>
    </row>
    <row r="1326" spans="1:8" x14ac:dyDescent="0.2">
      <c r="A1326" s="79">
        <v>44343</v>
      </c>
      <c r="B1326" s="77">
        <v>10205.15</v>
      </c>
      <c r="C1326" s="84">
        <v>221124</v>
      </c>
      <c r="D1326" s="84">
        <v>122425</v>
      </c>
      <c r="F1326">
        <f t="shared" si="40"/>
        <v>2021</v>
      </c>
      <c r="G1326" s="57">
        <f>_xlfn.XLOOKUP(F1326,'Historical Metal Prices'!$L$4:$Z$4,'Historical Metal Prices'!$L$10:$Z$10)</f>
        <v>0.21203747648704052</v>
      </c>
      <c r="H1326" s="77">
        <f t="shared" si="41"/>
        <v>12369.024253171721</v>
      </c>
    </row>
    <row r="1327" spans="1:8" x14ac:dyDescent="0.2">
      <c r="A1327" s="79">
        <v>44342</v>
      </c>
      <c r="B1327" s="77">
        <v>9961.25</v>
      </c>
      <c r="C1327" s="84">
        <v>221124</v>
      </c>
      <c r="D1327" s="84">
        <v>123750</v>
      </c>
      <c r="F1327">
        <f t="shared" si="40"/>
        <v>2021</v>
      </c>
      <c r="G1327" s="57">
        <f>_xlfn.XLOOKUP(F1327,'Historical Metal Prices'!$L$4:$Z$4,'Historical Metal Prices'!$L$10:$Z$10)</f>
        <v>0.21203747648704052</v>
      </c>
      <c r="H1327" s="77">
        <f t="shared" si="41"/>
        <v>12073.408312656533</v>
      </c>
    </row>
    <row r="1328" spans="1:8" x14ac:dyDescent="0.2">
      <c r="A1328" s="79">
        <v>44341</v>
      </c>
      <c r="B1328" s="77">
        <v>9900.5</v>
      </c>
      <c r="C1328" s="84">
        <v>221124</v>
      </c>
      <c r="D1328" s="84">
        <v>124700</v>
      </c>
      <c r="F1328">
        <f t="shared" si="40"/>
        <v>2021</v>
      </c>
      <c r="G1328" s="57">
        <f>_xlfn.XLOOKUP(F1328,'Historical Metal Prices'!$L$4:$Z$4,'Historical Metal Prices'!$L$10:$Z$10)</f>
        <v>0.21203747648704052</v>
      </c>
      <c r="H1328" s="77">
        <f t="shared" si="41"/>
        <v>11999.777035959945</v>
      </c>
    </row>
    <row r="1329" spans="1:8" x14ac:dyDescent="0.2">
      <c r="A1329" s="79">
        <v>44340</v>
      </c>
      <c r="B1329" s="77">
        <v>9928.7999999999993</v>
      </c>
      <c r="C1329" s="84">
        <v>221124</v>
      </c>
      <c r="D1329" s="84">
        <v>125925</v>
      </c>
      <c r="F1329">
        <f t="shared" si="40"/>
        <v>2021</v>
      </c>
      <c r="G1329" s="57">
        <f>_xlfn.XLOOKUP(F1329,'Historical Metal Prices'!$L$4:$Z$4,'Historical Metal Prices'!$L$10:$Z$10)</f>
        <v>0.21203747648704052</v>
      </c>
      <c r="H1329" s="77">
        <f t="shared" si="41"/>
        <v>12034.077696544527</v>
      </c>
    </row>
    <row r="1330" spans="1:8" x14ac:dyDescent="0.2">
      <c r="A1330" s="79">
        <v>44337</v>
      </c>
      <c r="B1330" s="77">
        <v>9867.5</v>
      </c>
      <c r="C1330" s="84">
        <v>221124</v>
      </c>
      <c r="D1330" s="84">
        <v>125825</v>
      </c>
      <c r="F1330">
        <f t="shared" si="40"/>
        <v>2021</v>
      </c>
      <c r="G1330" s="57">
        <f>_xlfn.XLOOKUP(F1330,'Historical Metal Prices'!$L$4:$Z$4,'Historical Metal Prices'!$L$10:$Z$10)</f>
        <v>0.21203747648704052</v>
      </c>
      <c r="H1330" s="77">
        <f t="shared" si="41"/>
        <v>11959.779799235872</v>
      </c>
    </row>
    <row r="1331" spans="1:8" x14ac:dyDescent="0.2">
      <c r="A1331" s="79">
        <v>44336</v>
      </c>
      <c r="B1331" s="77">
        <v>10031.5</v>
      </c>
      <c r="C1331" s="84">
        <v>229179</v>
      </c>
      <c r="D1331" s="84">
        <v>126675</v>
      </c>
      <c r="F1331">
        <f t="shared" si="40"/>
        <v>2021</v>
      </c>
      <c r="G1331" s="57">
        <f>_xlfn.XLOOKUP(F1331,'Historical Metal Prices'!$L$4:$Z$4,'Historical Metal Prices'!$L$10:$Z$10)</f>
        <v>0.21203747648704052</v>
      </c>
      <c r="H1331" s="77">
        <f t="shared" si="41"/>
        <v>12158.553945379746</v>
      </c>
    </row>
    <row r="1332" spans="1:8" x14ac:dyDescent="0.2">
      <c r="A1332" s="79">
        <v>44335</v>
      </c>
      <c r="B1332" s="77">
        <v>9980</v>
      </c>
      <c r="C1332" s="84">
        <v>229179</v>
      </c>
      <c r="D1332" s="84">
        <v>117300</v>
      </c>
      <c r="F1332">
        <f t="shared" si="40"/>
        <v>2021</v>
      </c>
      <c r="G1332" s="57">
        <f>_xlfn.XLOOKUP(F1332,'Historical Metal Prices'!$L$4:$Z$4,'Historical Metal Prices'!$L$10:$Z$10)</f>
        <v>0.21203747648704052</v>
      </c>
      <c r="H1332" s="77">
        <f t="shared" si="41"/>
        <v>12096.134015340664</v>
      </c>
    </row>
    <row r="1333" spans="1:8" x14ac:dyDescent="0.2">
      <c r="A1333" s="79">
        <v>44334</v>
      </c>
      <c r="B1333" s="77">
        <v>10376.25</v>
      </c>
      <c r="C1333" s="84">
        <v>229179</v>
      </c>
      <c r="D1333" s="84">
        <v>117075</v>
      </c>
      <c r="F1333">
        <f t="shared" si="40"/>
        <v>2021</v>
      </c>
      <c r="G1333" s="57">
        <f>_xlfn.XLOOKUP(F1333,'Historical Metal Prices'!$L$4:$Z$4,'Historical Metal Prices'!$L$10:$Z$10)</f>
        <v>0.21203747648704052</v>
      </c>
      <c r="H1333" s="77">
        <f t="shared" si="41"/>
        <v>12576.403865398654</v>
      </c>
    </row>
    <row r="1334" spans="1:8" x14ac:dyDescent="0.2">
      <c r="A1334" s="79">
        <v>44333</v>
      </c>
      <c r="B1334" s="77">
        <v>10344.75</v>
      </c>
      <c r="C1334" s="84">
        <v>229179</v>
      </c>
      <c r="D1334" s="84">
        <v>119025</v>
      </c>
      <c r="F1334">
        <f t="shared" si="40"/>
        <v>2021</v>
      </c>
      <c r="G1334" s="57">
        <f>_xlfn.XLOOKUP(F1334,'Historical Metal Prices'!$L$4:$Z$4,'Historical Metal Prices'!$L$10:$Z$10)</f>
        <v>0.21203747648704052</v>
      </c>
      <c r="H1334" s="77">
        <f t="shared" si="41"/>
        <v>12538.224684889312</v>
      </c>
    </row>
    <row r="1335" spans="1:8" x14ac:dyDescent="0.2">
      <c r="A1335" s="79">
        <v>44330</v>
      </c>
      <c r="B1335" s="77">
        <v>10214.5</v>
      </c>
      <c r="C1335" s="84">
        <v>229179</v>
      </c>
      <c r="D1335" s="84">
        <v>119875</v>
      </c>
      <c r="F1335">
        <f t="shared" si="40"/>
        <v>2021</v>
      </c>
      <c r="G1335" s="57">
        <f>_xlfn.XLOOKUP(F1335,'Historical Metal Prices'!$L$4:$Z$4,'Historical Metal Prices'!$L$10:$Z$10)</f>
        <v>0.21203747648704052</v>
      </c>
      <c r="H1335" s="77">
        <f t="shared" si="41"/>
        <v>12380.356803576875</v>
      </c>
    </row>
    <row r="1336" spans="1:8" x14ac:dyDescent="0.2">
      <c r="A1336" s="79">
        <v>44329</v>
      </c>
      <c r="B1336" s="77">
        <v>10327.25</v>
      </c>
      <c r="C1336" s="84">
        <v>208473</v>
      </c>
      <c r="D1336" s="84">
        <v>121250</v>
      </c>
      <c r="F1336">
        <f t="shared" si="40"/>
        <v>2021</v>
      </c>
      <c r="G1336" s="57">
        <f>_xlfn.XLOOKUP(F1336,'Historical Metal Prices'!$L$4:$Z$4,'Historical Metal Prices'!$L$10:$Z$10)</f>
        <v>0.21203747648704052</v>
      </c>
      <c r="H1336" s="77">
        <f t="shared" si="41"/>
        <v>12517.01402905079</v>
      </c>
    </row>
    <row r="1337" spans="1:8" x14ac:dyDescent="0.2">
      <c r="A1337" s="79">
        <v>44328</v>
      </c>
      <c r="B1337" s="77">
        <v>10433.25</v>
      </c>
      <c r="C1337" s="84">
        <v>208473</v>
      </c>
      <c r="D1337" s="84">
        <v>112150</v>
      </c>
      <c r="F1337">
        <f t="shared" si="40"/>
        <v>2021</v>
      </c>
      <c r="G1337" s="57">
        <f>_xlfn.XLOOKUP(F1337,'Historical Metal Prices'!$L$4:$Z$4,'Historical Metal Prices'!$L$10:$Z$10)</f>
        <v>0.21203747648704052</v>
      </c>
      <c r="H1337" s="77">
        <f t="shared" si="41"/>
        <v>12645.490001558415</v>
      </c>
    </row>
    <row r="1338" spans="1:8" x14ac:dyDescent="0.2">
      <c r="A1338" s="79">
        <v>44327</v>
      </c>
      <c r="B1338" s="77">
        <v>10448.5</v>
      </c>
      <c r="C1338" s="84">
        <v>208473</v>
      </c>
      <c r="D1338" s="84">
        <v>115950</v>
      </c>
      <c r="F1338">
        <f t="shared" si="40"/>
        <v>2021</v>
      </c>
      <c r="G1338" s="57">
        <f>_xlfn.XLOOKUP(F1338,'Historical Metal Prices'!$L$4:$Z$4,'Historical Metal Prices'!$L$10:$Z$10)</f>
        <v>0.21203747648704052</v>
      </c>
      <c r="H1338" s="77">
        <f t="shared" si="41"/>
        <v>12663.973573074843</v>
      </c>
    </row>
    <row r="1339" spans="1:8" x14ac:dyDescent="0.2">
      <c r="A1339" s="79">
        <v>44326</v>
      </c>
      <c r="B1339" s="77">
        <v>10378.75</v>
      </c>
      <c r="C1339" s="84">
        <v>208473</v>
      </c>
      <c r="D1339" s="84">
        <v>118875</v>
      </c>
      <c r="F1339">
        <f t="shared" si="40"/>
        <v>2021</v>
      </c>
      <c r="G1339" s="57">
        <f>_xlfn.XLOOKUP(F1339,'Historical Metal Prices'!$L$4:$Z$4,'Historical Metal Prices'!$L$10:$Z$10)</f>
        <v>0.21203747648704052</v>
      </c>
      <c r="H1339" s="77">
        <f t="shared" si="41"/>
        <v>12579.433959089873</v>
      </c>
    </row>
    <row r="1340" spans="1:8" x14ac:dyDescent="0.2">
      <c r="A1340" s="79">
        <v>44323</v>
      </c>
      <c r="B1340" s="77">
        <v>10420</v>
      </c>
      <c r="C1340" s="84">
        <v>208473</v>
      </c>
      <c r="D1340" s="84">
        <v>123200</v>
      </c>
      <c r="F1340">
        <f t="shared" si="40"/>
        <v>2021</v>
      </c>
      <c r="G1340" s="57">
        <f>_xlfn.XLOOKUP(F1340,'Historical Metal Prices'!$L$4:$Z$4,'Historical Metal Prices'!$L$10:$Z$10)</f>
        <v>0.21203747648704052</v>
      </c>
      <c r="H1340" s="77">
        <f t="shared" si="41"/>
        <v>12629.430504994962</v>
      </c>
    </row>
    <row r="1341" spans="1:8" x14ac:dyDescent="0.2">
      <c r="A1341" s="79">
        <v>44322</v>
      </c>
      <c r="B1341" s="77">
        <v>10095.5</v>
      </c>
      <c r="C1341" s="84">
        <v>199870</v>
      </c>
      <c r="D1341" s="84">
        <v>126725</v>
      </c>
      <c r="F1341">
        <f t="shared" si="40"/>
        <v>2021</v>
      </c>
      <c r="G1341" s="57">
        <f>_xlfn.XLOOKUP(F1341,'Historical Metal Prices'!$L$4:$Z$4,'Historical Metal Prices'!$L$10:$Z$10)</f>
        <v>0.21203747648704052</v>
      </c>
      <c r="H1341" s="77">
        <f t="shared" si="41"/>
        <v>12236.124343874917</v>
      </c>
    </row>
    <row r="1342" spans="1:8" x14ac:dyDescent="0.2">
      <c r="A1342" s="79">
        <v>44321</v>
      </c>
      <c r="B1342" s="77">
        <v>9949</v>
      </c>
      <c r="C1342" s="84">
        <v>199870</v>
      </c>
      <c r="D1342" s="84">
        <v>130750</v>
      </c>
      <c r="F1342">
        <f t="shared" si="40"/>
        <v>2021</v>
      </c>
      <c r="G1342" s="57">
        <f>_xlfn.XLOOKUP(F1342,'Historical Metal Prices'!$L$4:$Z$4,'Historical Metal Prices'!$L$10:$Z$10)</f>
        <v>0.21203747648704052</v>
      </c>
      <c r="H1342" s="77">
        <f t="shared" si="41"/>
        <v>12058.560853569566</v>
      </c>
    </row>
    <row r="1343" spans="1:8" x14ac:dyDescent="0.2">
      <c r="A1343" s="79">
        <v>44320</v>
      </c>
      <c r="B1343" s="77">
        <v>9966.75</v>
      </c>
      <c r="C1343" s="84">
        <v>199870</v>
      </c>
      <c r="D1343" s="84">
        <v>132775</v>
      </c>
      <c r="F1343">
        <f t="shared" si="40"/>
        <v>2021</v>
      </c>
      <c r="G1343" s="57">
        <f>_xlfn.XLOOKUP(F1343,'Historical Metal Prices'!$L$4:$Z$4,'Historical Metal Prices'!$L$10:$Z$10)</f>
        <v>0.21203747648704052</v>
      </c>
      <c r="H1343" s="77">
        <f t="shared" si="41"/>
        <v>12080.074518777212</v>
      </c>
    </row>
    <row r="1344" spans="1:8" x14ac:dyDescent="0.2">
      <c r="A1344" s="79">
        <v>44319</v>
      </c>
      <c r="B1344" s="77">
        <v>9829</v>
      </c>
      <c r="C1344" s="84">
        <v>199870</v>
      </c>
      <c r="D1344" s="84">
        <v>137400</v>
      </c>
      <c r="F1344">
        <f t="shared" si="40"/>
        <v>2021</v>
      </c>
      <c r="G1344" s="57">
        <f>_xlfn.XLOOKUP(F1344,'Historical Metal Prices'!$L$4:$Z$4,'Historical Metal Prices'!$L$10:$Z$10)</f>
        <v>0.21203747648704052</v>
      </c>
      <c r="H1344" s="77">
        <f t="shared" si="41"/>
        <v>11913.116356391121</v>
      </c>
    </row>
    <row r="1345" spans="1:8" x14ac:dyDescent="0.2">
      <c r="A1345" s="79">
        <v>44316</v>
      </c>
      <c r="B1345" s="77">
        <v>9829</v>
      </c>
      <c r="C1345" s="84">
        <v>199870</v>
      </c>
      <c r="D1345" s="84">
        <v>143725</v>
      </c>
      <c r="F1345">
        <f t="shared" si="40"/>
        <v>2021</v>
      </c>
      <c r="G1345" s="57">
        <f>_xlfn.XLOOKUP(F1345,'Historical Metal Prices'!$L$4:$Z$4,'Historical Metal Prices'!$L$10:$Z$10)</f>
        <v>0.21203747648704052</v>
      </c>
      <c r="H1345" s="77">
        <f t="shared" si="41"/>
        <v>11913.116356391121</v>
      </c>
    </row>
    <row r="1346" spans="1:8" x14ac:dyDescent="0.2">
      <c r="A1346" s="79">
        <v>44315</v>
      </c>
      <c r="B1346" s="77">
        <v>9889</v>
      </c>
      <c r="C1346" s="84">
        <v>202437</v>
      </c>
      <c r="D1346" s="84">
        <v>143725</v>
      </c>
      <c r="F1346">
        <f t="shared" si="40"/>
        <v>2021</v>
      </c>
      <c r="G1346" s="57">
        <f>_xlfn.XLOOKUP(F1346,'Historical Metal Prices'!$L$4:$Z$4,'Historical Metal Prices'!$L$10:$Z$10)</f>
        <v>0.21203747648704052</v>
      </c>
      <c r="H1346" s="77">
        <f t="shared" si="41"/>
        <v>11985.838604980343</v>
      </c>
    </row>
    <row r="1347" spans="1:8" x14ac:dyDescent="0.2">
      <c r="A1347" s="79">
        <v>44314</v>
      </c>
      <c r="B1347" s="77">
        <v>9880.25</v>
      </c>
      <c r="C1347" s="84">
        <v>202437</v>
      </c>
      <c r="D1347" s="84">
        <v>147325</v>
      </c>
      <c r="F1347">
        <f t="shared" si="40"/>
        <v>2021</v>
      </c>
      <c r="G1347" s="57">
        <f>_xlfn.XLOOKUP(F1347,'Historical Metal Prices'!$L$4:$Z$4,'Historical Metal Prices'!$L$10:$Z$10)</f>
        <v>0.21203747648704052</v>
      </c>
      <c r="H1347" s="77">
        <f t="shared" si="41"/>
        <v>11975.233277061083</v>
      </c>
    </row>
    <row r="1348" spans="1:8" x14ac:dyDescent="0.2">
      <c r="A1348" s="79">
        <v>44313</v>
      </c>
      <c r="B1348" s="77">
        <v>9860.5</v>
      </c>
      <c r="C1348" s="84">
        <v>202437</v>
      </c>
      <c r="D1348" s="84">
        <v>148975</v>
      </c>
      <c r="F1348">
        <f t="shared" si="40"/>
        <v>2021</v>
      </c>
      <c r="G1348" s="57">
        <f>_xlfn.XLOOKUP(F1348,'Historical Metal Prices'!$L$4:$Z$4,'Historical Metal Prices'!$L$10:$Z$10)</f>
        <v>0.21203747648704052</v>
      </c>
      <c r="H1348" s="77">
        <f t="shared" si="41"/>
        <v>11951.295536900463</v>
      </c>
    </row>
    <row r="1349" spans="1:8" x14ac:dyDescent="0.2">
      <c r="A1349" s="79">
        <v>44312</v>
      </c>
      <c r="B1349" s="77">
        <v>9771</v>
      </c>
      <c r="C1349" s="84">
        <v>202437</v>
      </c>
      <c r="D1349" s="84">
        <v>154600</v>
      </c>
      <c r="F1349">
        <f t="shared" si="40"/>
        <v>2021</v>
      </c>
      <c r="G1349" s="57">
        <f>_xlfn.XLOOKUP(F1349,'Historical Metal Prices'!$L$4:$Z$4,'Historical Metal Prices'!$L$10:$Z$10)</f>
        <v>0.21203747648704052</v>
      </c>
      <c r="H1349" s="77">
        <f t="shared" si="41"/>
        <v>11842.818182754872</v>
      </c>
    </row>
    <row r="1350" spans="1:8" x14ac:dyDescent="0.2">
      <c r="A1350" s="79">
        <v>44309</v>
      </c>
      <c r="B1350" s="77">
        <v>9581.5</v>
      </c>
      <c r="C1350" s="84">
        <v>202437</v>
      </c>
      <c r="D1350" s="84">
        <v>155100</v>
      </c>
      <c r="F1350">
        <f t="shared" si="40"/>
        <v>2021</v>
      </c>
      <c r="G1350" s="57">
        <f>_xlfn.XLOOKUP(F1350,'Historical Metal Prices'!$L$4:$Z$4,'Historical Metal Prices'!$L$10:$Z$10)</f>
        <v>0.21203747648704052</v>
      </c>
      <c r="H1350" s="77">
        <f t="shared" si="41"/>
        <v>11613.13708096058</v>
      </c>
    </row>
    <row r="1351" spans="1:8" x14ac:dyDescent="0.2">
      <c r="A1351" s="79">
        <v>44308</v>
      </c>
      <c r="B1351" s="77">
        <v>9421.35</v>
      </c>
      <c r="C1351" s="84">
        <v>202464</v>
      </c>
      <c r="D1351" s="84">
        <v>155750</v>
      </c>
      <c r="F1351">
        <f t="shared" si="40"/>
        <v>2021</v>
      </c>
      <c r="G1351" s="57">
        <f>_xlfn.XLOOKUP(F1351,'Historical Metal Prices'!$L$4:$Z$4,'Historical Metal Prices'!$L$10:$Z$10)</f>
        <v>0.21203747648704052</v>
      </c>
      <c r="H1351" s="77">
        <f t="shared" si="41"/>
        <v>11419.02927910118</v>
      </c>
    </row>
    <row r="1352" spans="1:8" x14ac:dyDescent="0.2">
      <c r="A1352" s="79">
        <v>44307</v>
      </c>
      <c r="B1352" s="77">
        <v>9459.5</v>
      </c>
      <c r="C1352" s="84">
        <v>202464</v>
      </c>
      <c r="D1352" s="84">
        <v>158975</v>
      </c>
      <c r="F1352">
        <f t="shared" si="40"/>
        <v>2021</v>
      </c>
      <c r="G1352" s="57">
        <f>_xlfn.XLOOKUP(F1352,'Historical Metal Prices'!$L$4:$Z$4,'Historical Metal Prices'!$L$10:$Z$10)</f>
        <v>0.21203747648704052</v>
      </c>
      <c r="H1352" s="77">
        <f t="shared" si="41"/>
        <v>11465.26850882916</v>
      </c>
    </row>
    <row r="1353" spans="1:8" x14ac:dyDescent="0.2">
      <c r="A1353" s="79">
        <v>44306</v>
      </c>
      <c r="B1353" s="77">
        <v>9328.75</v>
      </c>
      <c r="C1353" s="84">
        <v>202464</v>
      </c>
      <c r="D1353" s="84">
        <v>159450</v>
      </c>
      <c r="F1353">
        <f t="shared" si="40"/>
        <v>2021</v>
      </c>
      <c r="G1353" s="57">
        <f>_xlfn.XLOOKUP(F1353,'Historical Metal Prices'!$L$4:$Z$4,'Historical Metal Prices'!$L$10:$Z$10)</f>
        <v>0.21203747648704052</v>
      </c>
      <c r="H1353" s="77">
        <f t="shared" si="41"/>
        <v>11306.794608778479</v>
      </c>
    </row>
    <row r="1354" spans="1:8" x14ac:dyDescent="0.2">
      <c r="A1354" s="79">
        <v>44305</v>
      </c>
      <c r="B1354" s="77">
        <v>9384.25</v>
      </c>
      <c r="C1354" s="84">
        <v>202464</v>
      </c>
      <c r="D1354" s="84">
        <v>160350</v>
      </c>
      <c r="F1354">
        <f t="shared" si="40"/>
        <v>2021</v>
      </c>
      <c r="G1354" s="57">
        <f>_xlfn.XLOOKUP(F1354,'Historical Metal Prices'!$L$4:$Z$4,'Historical Metal Prices'!$L$10:$Z$10)</f>
        <v>0.21203747648704052</v>
      </c>
      <c r="H1354" s="77">
        <f t="shared" si="41"/>
        <v>11374.06268872351</v>
      </c>
    </row>
    <row r="1355" spans="1:8" x14ac:dyDescent="0.2">
      <c r="A1355" s="79">
        <v>44302</v>
      </c>
      <c r="B1355" s="77">
        <v>9227</v>
      </c>
      <c r="C1355" s="84">
        <v>202464</v>
      </c>
      <c r="D1355" s="84">
        <v>163050</v>
      </c>
      <c r="F1355">
        <f t="shared" ref="F1355:F1418" si="42">YEAR(A1355)</f>
        <v>2021</v>
      </c>
      <c r="G1355" s="57">
        <f>_xlfn.XLOOKUP(F1355,'Historical Metal Prices'!$L$4:$Z$4,'Historical Metal Prices'!$L$10:$Z$10)</f>
        <v>0.21203747648704052</v>
      </c>
      <c r="H1355" s="77">
        <f t="shared" ref="H1355:H1418" si="43">IFERROR(B1355*(1+G1355),H1356)</f>
        <v>11183.469795545923</v>
      </c>
    </row>
    <row r="1356" spans="1:8" x14ac:dyDescent="0.2">
      <c r="A1356" s="79">
        <v>44301</v>
      </c>
      <c r="B1356" s="77">
        <v>9297.25</v>
      </c>
      <c r="C1356" s="84">
        <v>193568</v>
      </c>
      <c r="D1356" s="84">
        <v>165375</v>
      </c>
      <c r="F1356">
        <f t="shared" si="42"/>
        <v>2021</v>
      </c>
      <c r="G1356" s="57">
        <f>_xlfn.XLOOKUP(F1356,'Historical Metal Prices'!$L$4:$Z$4,'Historical Metal Prices'!$L$10:$Z$10)</f>
        <v>0.21203747648704052</v>
      </c>
      <c r="H1356" s="77">
        <f t="shared" si="43"/>
        <v>11268.615428269137</v>
      </c>
    </row>
    <row r="1357" spans="1:8" x14ac:dyDescent="0.2">
      <c r="A1357" s="79">
        <v>44300</v>
      </c>
      <c r="B1357" s="77">
        <v>9080.5</v>
      </c>
      <c r="C1357" s="84">
        <v>193568</v>
      </c>
      <c r="D1357" s="84">
        <v>169475</v>
      </c>
      <c r="F1357">
        <f t="shared" si="42"/>
        <v>2021</v>
      </c>
      <c r="G1357" s="57">
        <f>_xlfn.XLOOKUP(F1357,'Historical Metal Prices'!$L$4:$Z$4,'Historical Metal Prices'!$L$10:$Z$10)</f>
        <v>0.21203747648704052</v>
      </c>
      <c r="H1357" s="77">
        <f t="shared" si="43"/>
        <v>11005.906305240571</v>
      </c>
    </row>
    <row r="1358" spans="1:8" x14ac:dyDescent="0.2">
      <c r="A1358" s="79">
        <v>44299</v>
      </c>
      <c r="B1358" s="77">
        <v>8901.5</v>
      </c>
      <c r="C1358" s="84">
        <v>193568</v>
      </c>
      <c r="D1358" s="84">
        <v>172025</v>
      </c>
      <c r="F1358">
        <f t="shared" si="42"/>
        <v>2021</v>
      </c>
      <c r="G1358" s="57">
        <f>_xlfn.XLOOKUP(F1358,'Historical Metal Prices'!$L$4:$Z$4,'Historical Metal Prices'!$L$10:$Z$10)</f>
        <v>0.21203747648704052</v>
      </c>
      <c r="H1358" s="77">
        <f t="shared" si="43"/>
        <v>10788.951596949391</v>
      </c>
    </row>
    <row r="1359" spans="1:8" x14ac:dyDescent="0.2">
      <c r="A1359" s="79">
        <v>44298</v>
      </c>
      <c r="B1359" s="77">
        <v>8864.25</v>
      </c>
      <c r="C1359" s="84">
        <v>193568</v>
      </c>
      <c r="D1359" s="84">
        <v>168500</v>
      </c>
      <c r="F1359">
        <f t="shared" si="42"/>
        <v>2021</v>
      </c>
      <c r="G1359" s="57">
        <f>_xlfn.XLOOKUP(F1359,'Historical Metal Prices'!$L$4:$Z$4,'Historical Metal Prices'!$L$10:$Z$10)</f>
        <v>0.21203747648704052</v>
      </c>
      <c r="H1359" s="77">
        <f t="shared" si="43"/>
        <v>10743.803200950249</v>
      </c>
    </row>
    <row r="1360" spans="1:8" x14ac:dyDescent="0.2">
      <c r="A1360" s="79">
        <v>44295</v>
      </c>
      <c r="B1360" s="77">
        <v>8935.25</v>
      </c>
      <c r="C1360" s="84">
        <v>193568</v>
      </c>
      <c r="D1360" s="84">
        <v>165625</v>
      </c>
      <c r="F1360">
        <f t="shared" si="42"/>
        <v>2021</v>
      </c>
      <c r="G1360" s="57">
        <f>_xlfn.XLOOKUP(F1360,'Historical Metal Prices'!$L$4:$Z$4,'Historical Metal Prices'!$L$10:$Z$10)</f>
        <v>0.21203747648704052</v>
      </c>
      <c r="H1360" s="77">
        <f t="shared" si="43"/>
        <v>10829.857861780829</v>
      </c>
    </row>
    <row r="1361" spans="1:8" x14ac:dyDescent="0.2">
      <c r="A1361" s="79">
        <v>44294</v>
      </c>
      <c r="B1361" s="77">
        <v>9018.25</v>
      </c>
      <c r="C1361" s="84">
        <v>197628</v>
      </c>
      <c r="D1361" s="84">
        <v>163100</v>
      </c>
      <c r="F1361">
        <f t="shared" si="42"/>
        <v>2021</v>
      </c>
      <c r="G1361" s="57">
        <f>_xlfn.XLOOKUP(F1361,'Historical Metal Prices'!$L$4:$Z$4,'Historical Metal Prices'!$L$10:$Z$10)</f>
        <v>0.21203747648704052</v>
      </c>
      <c r="H1361" s="77">
        <f t="shared" si="43"/>
        <v>10930.456972329253</v>
      </c>
    </row>
    <row r="1362" spans="1:8" x14ac:dyDescent="0.2">
      <c r="A1362" s="79">
        <v>44293</v>
      </c>
      <c r="B1362" s="77">
        <v>8919</v>
      </c>
      <c r="C1362" s="84">
        <v>197628</v>
      </c>
      <c r="D1362" s="84">
        <v>157075</v>
      </c>
      <c r="F1362">
        <f t="shared" si="42"/>
        <v>2021</v>
      </c>
      <c r="G1362" s="57">
        <f>_xlfn.XLOOKUP(F1362,'Historical Metal Prices'!$L$4:$Z$4,'Historical Metal Prices'!$L$10:$Z$10)</f>
        <v>0.21203747648704052</v>
      </c>
      <c r="H1362" s="77">
        <f t="shared" si="43"/>
        <v>10810.162252787914</v>
      </c>
    </row>
    <row r="1363" spans="1:8" x14ac:dyDescent="0.2">
      <c r="A1363" s="79">
        <v>44292</v>
      </c>
      <c r="B1363" s="77">
        <v>9053.75</v>
      </c>
      <c r="C1363" s="84">
        <v>197628</v>
      </c>
      <c r="D1363" s="84">
        <v>150325</v>
      </c>
      <c r="F1363">
        <f t="shared" si="42"/>
        <v>2021</v>
      </c>
      <c r="G1363" s="57">
        <f>_xlfn.XLOOKUP(F1363,'Historical Metal Prices'!$L$4:$Z$4,'Historical Metal Prices'!$L$10:$Z$10)</f>
        <v>0.21203747648704052</v>
      </c>
      <c r="H1363" s="77">
        <f t="shared" si="43"/>
        <v>10973.484302744542</v>
      </c>
    </row>
    <row r="1364" spans="1:8" x14ac:dyDescent="0.2">
      <c r="A1364" s="79">
        <v>44291</v>
      </c>
      <c r="B1364" s="77">
        <v>8794.5</v>
      </c>
      <c r="C1364" s="84">
        <v>197628</v>
      </c>
      <c r="D1364" s="84">
        <v>143425</v>
      </c>
      <c r="F1364">
        <f t="shared" si="42"/>
        <v>2021</v>
      </c>
      <c r="G1364" s="57">
        <f>_xlfn.XLOOKUP(F1364,'Historical Metal Prices'!$L$4:$Z$4,'Historical Metal Prices'!$L$10:$Z$10)</f>
        <v>0.21203747648704052</v>
      </c>
      <c r="H1364" s="77">
        <f t="shared" si="43"/>
        <v>10659.263586965279</v>
      </c>
    </row>
    <row r="1365" spans="1:8" x14ac:dyDescent="0.2">
      <c r="A1365" s="79">
        <v>44288</v>
      </c>
      <c r="B1365" s="77">
        <v>8794.5</v>
      </c>
      <c r="C1365" s="84">
        <v>197628</v>
      </c>
      <c r="D1365" s="84">
        <v>143775</v>
      </c>
      <c r="F1365">
        <f t="shared" si="42"/>
        <v>2021</v>
      </c>
      <c r="G1365" s="57">
        <f>_xlfn.XLOOKUP(F1365,'Historical Metal Prices'!$L$4:$Z$4,'Historical Metal Prices'!$L$10:$Z$10)</f>
        <v>0.21203747648704052</v>
      </c>
      <c r="H1365" s="77">
        <f t="shared" si="43"/>
        <v>10659.263586965279</v>
      </c>
    </row>
    <row r="1366" spans="1:8" x14ac:dyDescent="0.2">
      <c r="A1366" s="79">
        <v>44287</v>
      </c>
      <c r="B1366" s="77">
        <v>8794.5</v>
      </c>
      <c r="C1366" s="84">
        <v>188359</v>
      </c>
      <c r="D1366" s="84">
        <v>143775</v>
      </c>
      <c r="F1366">
        <f t="shared" si="42"/>
        <v>2021</v>
      </c>
      <c r="G1366" s="57">
        <f>_xlfn.XLOOKUP(F1366,'Historical Metal Prices'!$L$4:$Z$4,'Historical Metal Prices'!$L$10:$Z$10)</f>
        <v>0.21203747648704052</v>
      </c>
      <c r="H1366" s="77">
        <f t="shared" si="43"/>
        <v>10659.263586965279</v>
      </c>
    </row>
    <row r="1367" spans="1:8" x14ac:dyDescent="0.2">
      <c r="A1367" s="79">
        <v>44286</v>
      </c>
      <c r="B1367" s="77">
        <v>8787.75</v>
      </c>
      <c r="C1367" s="84">
        <v>188359</v>
      </c>
      <c r="D1367" s="84">
        <v>143775</v>
      </c>
      <c r="F1367">
        <f t="shared" si="42"/>
        <v>2021</v>
      </c>
      <c r="G1367" s="57">
        <f>_xlfn.XLOOKUP(F1367,'Historical Metal Prices'!$L$4:$Z$4,'Historical Metal Prices'!$L$10:$Z$10)</f>
        <v>0.21203747648704052</v>
      </c>
      <c r="H1367" s="77">
        <f t="shared" si="43"/>
        <v>10651.082333998991</v>
      </c>
    </row>
    <row r="1368" spans="1:8" x14ac:dyDescent="0.2">
      <c r="A1368" s="79">
        <v>44285</v>
      </c>
      <c r="B1368" s="77">
        <v>8770.25</v>
      </c>
      <c r="C1368" s="84">
        <v>188359</v>
      </c>
      <c r="D1368" s="84">
        <v>144500</v>
      </c>
      <c r="F1368">
        <f t="shared" si="42"/>
        <v>2021</v>
      </c>
      <c r="G1368" s="57">
        <f>_xlfn.XLOOKUP(F1368,'Historical Metal Prices'!$L$4:$Z$4,'Historical Metal Prices'!$L$10:$Z$10)</f>
        <v>0.21203747648704052</v>
      </c>
      <c r="H1368" s="77">
        <f t="shared" si="43"/>
        <v>10629.871678160467</v>
      </c>
    </row>
    <row r="1369" spans="1:8" x14ac:dyDescent="0.2">
      <c r="A1369" s="79">
        <v>44284</v>
      </c>
      <c r="B1369" s="77">
        <v>8866</v>
      </c>
      <c r="C1369" s="84">
        <v>188359</v>
      </c>
      <c r="D1369" s="84">
        <v>142550</v>
      </c>
      <c r="F1369">
        <f t="shared" si="42"/>
        <v>2021</v>
      </c>
      <c r="G1369" s="57">
        <f>_xlfn.XLOOKUP(F1369,'Historical Metal Prices'!$L$4:$Z$4,'Historical Metal Prices'!$L$10:$Z$10)</f>
        <v>0.21203747648704052</v>
      </c>
      <c r="H1369" s="77">
        <f t="shared" si="43"/>
        <v>10745.924266534101</v>
      </c>
    </row>
    <row r="1370" spans="1:8" x14ac:dyDescent="0.2">
      <c r="A1370" s="79">
        <v>44281</v>
      </c>
      <c r="B1370" s="77">
        <v>8967</v>
      </c>
      <c r="C1370" s="84">
        <v>188359</v>
      </c>
      <c r="D1370" s="84">
        <v>132050</v>
      </c>
      <c r="F1370">
        <f t="shared" si="42"/>
        <v>2021</v>
      </c>
      <c r="G1370" s="57">
        <f>_xlfn.XLOOKUP(F1370,'Historical Metal Prices'!$L$4:$Z$4,'Historical Metal Prices'!$L$10:$Z$10)</f>
        <v>0.21203747648704052</v>
      </c>
      <c r="H1370" s="77">
        <f t="shared" si="43"/>
        <v>10868.340051659292</v>
      </c>
    </row>
    <row r="1371" spans="1:8" x14ac:dyDescent="0.2">
      <c r="A1371" s="79">
        <v>44280</v>
      </c>
      <c r="B1371" s="77">
        <v>8785.5</v>
      </c>
      <c r="C1371" s="84">
        <v>187372</v>
      </c>
      <c r="D1371" s="84">
        <v>123800</v>
      </c>
      <c r="F1371">
        <f t="shared" si="42"/>
        <v>2021</v>
      </c>
      <c r="G1371" s="57">
        <f>_xlfn.XLOOKUP(F1371,'Historical Metal Prices'!$L$4:$Z$4,'Historical Metal Prices'!$L$10:$Z$10)</f>
        <v>0.21203747648704052</v>
      </c>
      <c r="H1371" s="77">
        <f t="shared" si="43"/>
        <v>10648.355249676895</v>
      </c>
    </row>
    <row r="1372" spans="1:8" x14ac:dyDescent="0.2">
      <c r="A1372" s="79">
        <v>44279</v>
      </c>
      <c r="B1372" s="77">
        <v>8973.25</v>
      </c>
      <c r="C1372" s="84">
        <v>187372</v>
      </c>
      <c r="D1372" s="84">
        <v>121675</v>
      </c>
      <c r="F1372">
        <f t="shared" si="42"/>
        <v>2021</v>
      </c>
      <c r="G1372" s="57">
        <f>_xlfn.XLOOKUP(F1372,'Historical Metal Prices'!$L$4:$Z$4,'Historical Metal Prices'!$L$10:$Z$10)</f>
        <v>0.21203747648704052</v>
      </c>
      <c r="H1372" s="77">
        <f t="shared" si="43"/>
        <v>10875.915285887337</v>
      </c>
    </row>
    <row r="1373" spans="1:8" x14ac:dyDescent="0.2">
      <c r="A1373" s="79">
        <v>44278</v>
      </c>
      <c r="B1373" s="77">
        <v>8979</v>
      </c>
      <c r="C1373" s="84">
        <v>187372</v>
      </c>
      <c r="D1373" s="84">
        <v>121950</v>
      </c>
      <c r="F1373">
        <f t="shared" si="42"/>
        <v>2021</v>
      </c>
      <c r="G1373" s="57">
        <f>_xlfn.XLOOKUP(F1373,'Historical Metal Prices'!$L$4:$Z$4,'Historical Metal Prices'!$L$10:$Z$10)</f>
        <v>0.21203747648704052</v>
      </c>
      <c r="H1373" s="77">
        <f t="shared" si="43"/>
        <v>10882.884501377137</v>
      </c>
    </row>
    <row r="1374" spans="1:8" x14ac:dyDescent="0.2">
      <c r="A1374" s="79">
        <v>44277</v>
      </c>
      <c r="B1374" s="77">
        <v>9116.25</v>
      </c>
      <c r="C1374" s="84">
        <v>187372</v>
      </c>
      <c r="D1374" s="84">
        <v>122425</v>
      </c>
      <c r="F1374">
        <f t="shared" si="42"/>
        <v>2021</v>
      </c>
      <c r="G1374" s="57">
        <f>_xlfn.XLOOKUP(F1374,'Historical Metal Prices'!$L$4:$Z$4,'Historical Metal Prices'!$L$10:$Z$10)</f>
        <v>0.21203747648704052</v>
      </c>
      <c r="H1374" s="77">
        <f t="shared" si="43"/>
        <v>11049.236645024983</v>
      </c>
    </row>
    <row r="1375" spans="1:8" x14ac:dyDescent="0.2">
      <c r="A1375" s="79">
        <v>44274</v>
      </c>
      <c r="B1375" s="77">
        <v>9072.5</v>
      </c>
      <c r="C1375" s="84">
        <v>187372</v>
      </c>
      <c r="D1375" s="84">
        <v>113900</v>
      </c>
      <c r="F1375">
        <f t="shared" si="42"/>
        <v>2021</v>
      </c>
      <c r="G1375" s="57">
        <f>_xlfn.XLOOKUP(F1375,'Historical Metal Prices'!$L$4:$Z$4,'Historical Metal Prices'!$L$10:$Z$10)</f>
        <v>0.21203747648704052</v>
      </c>
      <c r="H1375" s="77">
        <f t="shared" si="43"/>
        <v>10996.210005428675</v>
      </c>
    </row>
    <row r="1376" spans="1:8" x14ac:dyDescent="0.2">
      <c r="A1376" s="79">
        <v>44273</v>
      </c>
      <c r="B1376" s="77">
        <v>9067.5</v>
      </c>
      <c r="C1376" s="84">
        <v>171794</v>
      </c>
      <c r="D1376" s="84">
        <v>104950</v>
      </c>
      <c r="F1376">
        <f t="shared" si="42"/>
        <v>2021</v>
      </c>
      <c r="G1376" s="57">
        <f>_xlfn.XLOOKUP(F1376,'Historical Metal Prices'!$L$4:$Z$4,'Historical Metal Prices'!$L$10:$Z$10)</f>
        <v>0.21203747648704052</v>
      </c>
      <c r="H1376" s="77">
        <f t="shared" si="43"/>
        <v>10990.14981804624</v>
      </c>
    </row>
    <row r="1377" spans="1:8" x14ac:dyDescent="0.2">
      <c r="A1377" s="79">
        <v>44272</v>
      </c>
      <c r="B1377" s="77">
        <v>9070.75</v>
      </c>
      <c r="C1377" s="84">
        <v>171794</v>
      </c>
      <c r="D1377" s="84">
        <v>106425</v>
      </c>
      <c r="F1377">
        <f t="shared" si="42"/>
        <v>2021</v>
      </c>
      <c r="G1377" s="57">
        <f>_xlfn.XLOOKUP(F1377,'Historical Metal Prices'!$L$4:$Z$4,'Historical Metal Prices'!$L$10:$Z$10)</f>
        <v>0.21203747648704052</v>
      </c>
      <c r="H1377" s="77">
        <f t="shared" si="43"/>
        <v>10994.088939844823</v>
      </c>
    </row>
    <row r="1378" spans="1:8" x14ac:dyDescent="0.2">
      <c r="A1378" s="79">
        <v>44271</v>
      </c>
      <c r="B1378" s="77">
        <v>8964.5</v>
      </c>
      <c r="C1378" s="84">
        <v>171794</v>
      </c>
      <c r="D1378" s="84">
        <v>107275</v>
      </c>
      <c r="F1378">
        <f t="shared" si="42"/>
        <v>2021</v>
      </c>
      <c r="G1378" s="57">
        <f>_xlfn.XLOOKUP(F1378,'Historical Metal Prices'!$L$4:$Z$4,'Historical Metal Prices'!$L$10:$Z$10)</f>
        <v>0.21203747648704052</v>
      </c>
      <c r="H1378" s="77">
        <f t="shared" si="43"/>
        <v>10865.309957968075</v>
      </c>
    </row>
    <row r="1379" spans="1:8" x14ac:dyDescent="0.2">
      <c r="A1379" s="79">
        <v>44270</v>
      </c>
      <c r="B1379" s="77">
        <v>9164.25</v>
      </c>
      <c r="C1379" s="84">
        <v>171794</v>
      </c>
      <c r="D1379" s="84">
        <v>103900</v>
      </c>
      <c r="F1379">
        <f t="shared" si="42"/>
        <v>2021</v>
      </c>
      <c r="G1379" s="57">
        <f>_xlfn.XLOOKUP(F1379,'Historical Metal Prices'!$L$4:$Z$4,'Historical Metal Prices'!$L$10:$Z$10)</f>
        <v>0.21203747648704052</v>
      </c>
      <c r="H1379" s="77">
        <f t="shared" si="43"/>
        <v>11107.414443896361</v>
      </c>
    </row>
    <row r="1380" spans="1:8" x14ac:dyDescent="0.2">
      <c r="A1380" s="79">
        <v>44267</v>
      </c>
      <c r="B1380" s="77">
        <v>9103.5</v>
      </c>
      <c r="C1380" s="84">
        <v>171794</v>
      </c>
      <c r="D1380" s="84">
        <v>92650</v>
      </c>
      <c r="F1380">
        <f t="shared" si="42"/>
        <v>2021</v>
      </c>
      <c r="G1380" s="57">
        <f>_xlfn.XLOOKUP(F1380,'Historical Metal Prices'!$L$4:$Z$4,'Historical Metal Prices'!$L$10:$Z$10)</f>
        <v>0.21203747648704052</v>
      </c>
      <c r="H1380" s="77">
        <f t="shared" si="43"/>
        <v>11033.783167199774</v>
      </c>
    </row>
    <row r="1381" spans="1:8" x14ac:dyDescent="0.2">
      <c r="A1381" s="79">
        <v>44266</v>
      </c>
      <c r="B1381" s="77">
        <v>9069</v>
      </c>
      <c r="C1381" s="84">
        <v>163025</v>
      </c>
      <c r="D1381" s="84">
        <v>93450</v>
      </c>
      <c r="F1381">
        <f t="shared" si="42"/>
        <v>2021</v>
      </c>
      <c r="G1381" s="57">
        <f>_xlfn.XLOOKUP(F1381,'Historical Metal Prices'!$L$4:$Z$4,'Historical Metal Prices'!$L$10:$Z$10)</f>
        <v>0.21203747648704052</v>
      </c>
      <c r="H1381" s="77">
        <f t="shared" si="43"/>
        <v>10991.96787426097</v>
      </c>
    </row>
    <row r="1382" spans="1:8" x14ac:dyDescent="0.2">
      <c r="A1382" s="79">
        <v>44265</v>
      </c>
      <c r="B1382" s="77">
        <v>8875.75</v>
      </c>
      <c r="C1382" s="84">
        <v>163025</v>
      </c>
      <c r="D1382" s="84">
        <v>90825</v>
      </c>
      <c r="F1382">
        <f t="shared" si="42"/>
        <v>2021</v>
      </c>
      <c r="G1382" s="57">
        <f>_xlfn.XLOOKUP(F1382,'Historical Metal Prices'!$L$4:$Z$4,'Historical Metal Prices'!$L$10:$Z$10)</f>
        <v>0.21203747648704052</v>
      </c>
      <c r="H1382" s="77">
        <f t="shared" si="43"/>
        <v>10757.74163192985</v>
      </c>
    </row>
    <row r="1383" spans="1:8" x14ac:dyDescent="0.2">
      <c r="A1383" s="79">
        <v>44264</v>
      </c>
      <c r="B1383" s="77">
        <v>8794.5</v>
      </c>
      <c r="C1383" s="84">
        <v>163025</v>
      </c>
      <c r="D1383" s="84">
        <v>88025</v>
      </c>
      <c r="F1383">
        <f t="shared" si="42"/>
        <v>2021</v>
      </c>
      <c r="G1383" s="57">
        <f>_xlfn.XLOOKUP(F1383,'Historical Metal Prices'!$L$4:$Z$4,'Historical Metal Prices'!$L$10:$Z$10)</f>
        <v>0.21203747648704052</v>
      </c>
      <c r="H1383" s="77">
        <f t="shared" si="43"/>
        <v>10659.263586965279</v>
      </c>
    </row>
    <row r="1384" spans="1:8" x14ac:dyDescent="0.2">
      <c r="A1384" s="79">
        <v>44263</v>
      </c>
      <c r="B1384" s="77">
        <v>9019</v>
      </c>
      <c r="C1384" s="84">
        <v>163025</v>
      </c>
      <c r="D1384" s="84">
        <v>85050</v>
      </c>
      <c r="F1384">
        <f t="shared" si="42"/>
        <v>2021</v>
      </c>
      <c r="G1384" s="57">
        <f>_xlfn.XLOOKUP(F1384,'Historical Metal Prices'!$L$4:$Z$4,'Historical Metal Prices'!$L$10:$Z$10)</f>
        <v>0.21203747648704052</v>
      </c>
      <c r="H1384" s="77">
        <f t="shared" si="43"/>
        <v>10931.366000436619</v>
      </c>
    </row>
    <row r="1385" spans="1:8" x14ac:dyDescent="0.2">
      <c r="A1385" s="79">
        <v>44260</v>
      </c>
      <c r="B1385" s="77">
        <v>8913.2000000000007</v>
      </c>
      <c r="C1385" s="84">
        <v>163025</v>
      </c>
      <c r="D1385" s="84">
        <v>84250</v>
      </c>
      <c r="F1385">
        <f t="shared" si="42"/>
        <v>2021</v>
      </c>
      <c r="G1385" s="57">
        <f>_xlfn.XLOOKUP(F1385,'Historical Metal Prices'!$L$4:$Z$4,'Historical Metal Prices'!$L$10:$Z$10)</f>
        <v>0.21203747648704052</v>
      </c>
      <c r="H1385" s="77">
        <f t="shared" si="43"/>
        <v>10803.13243542429</v>
      </c>
    </row>
    <row r="1386" spans="1:8" x14ac:dyDescent="0.2">
      <c r="A1386" s="79">
        <v>44259</v>
      </c>
      <c r="B1386" s="77">
        <v>8932.75</v>
      </c>
      <c r="C1386" s="84">
        <v>147958</v>
      </c>
      <c r="D1386" s="84">
        <v>79025</v>
      </c>
      <c r="F1386">
        <f t="shared" si="42"/>
        <v>2021</v>
      </c>
      <c r="G1386" s="57">
        <f>_xlfn.XLOOKUP(F1386,'Historical Metal Prices'!$L$4:$Z$4,'Historical Metal Prices'!$L$10:$Z$10)</f>
        <v>0.21203747648704052</v>
      </c>
      <c r="H1386" s="77">
        <f t="shared" si="43"/>
        <v>10826.827768089612</v>
      </c>
    </row>
    <row r="1387" spans="1:8" x14ac:dyDescent="0.2">
      <c r="A1387" s="79">
        <v>44258</v>
      </c>
      <c r="B1387" s="77">
        <v>9128.25</v>
      </c>
      <c r="C1387" s="84">
        <v>147958</v>
      </c>
      <c r="D1387" s="84">
        <v>79825</v>
      </c>
      <c r="F1387">
        <f t="shared" si="42"/>
        <v>2021</v>
      </c>
      <c r="G1387" s="57">
        <f>_xlfn.XLOOKUP(F1387,'Historical Metal Prices'!$L$4:$Z$4,'Historical Metal Prices'!$L$10:$Z$10)</f>
        <v>0.21203747648704052</v>
      </c>
      <c r="H1387" s="77">
        <f t="shared" si="43"/>
        <v>11063.781094742828</v>
      </c>
    </row>
    <row r="1388" spans="1:8" x14ac:dyDescent="0.2">
      <c r="A1388" s="79">
        <v>44257</v>
      </c>
      <c r="B1388" s="77">
        <v>9220.25</v>
      </c>
      <c r="C1388" s="84">
        <v>147958</v>
      </c>
      <c r="D1388" s="84">
        <v>74100</v>
      </c>
      <c r="F1388">
        <f t="shared" si="42"/>
        <v>2021</v>
      </c>
      <c r="G1388" s="57">
        <f>_xlfn.XLOOKUP(F1388,'Historical Metal Prices'!$L$4:$Z$4,'Historical Metal Prices'!$L$10:$Z$10)</f>
        <v>0.21203747648704052</v>
      </c>
      <c r="H1388" s="77">
        <f t="shared" si="43"/>
        <v>11175.288542579636</v>
      </c>
    </row>
    <row r="1389" spans="1:8" x14ac:dyDescent="0.2">
      <c r="A1389" s="79">
        <v>44256</v>
      </c>
      <c r="B1389" s="77">
        <v>9089</v>
      </c>
      <c r="C1389" s="84">
        <v>147958</v>
      </c>
      <c r="D1389" s="84">
        <v>73700</v>
      </c>
      <c r="F1389">
        <f t="shared" si="42"/>
        <v>2021</v>
      </c>
      <c r="G1389" s="57">
        <f>_xlfn.XLOOKUP(F1389,'Historical Metal Prices'!$L$4:$Z$4,'Historical Metal Prices'!$L$10:$Z$10)</f>
        <v>0.21203747648704052</v>
      </c>
      <c r="H1389" s="77">
        <f t="shared" si="43"/>
        <v>11016.208623790711</v>
      </c>
    </row>
    <row r="1390" spans="1:8" x14ac:dyDescent="0.2">
      <c r="A1390" s="79">
        <v>44253</v>
      </c>
      <c r="B1390" s="77">
        <v>9139.25</v>
      </c>
      <c r="C1390" s="84">
        <v>147958</v>
      </c>
      <c r="D1390" s="84">
        <v>74200</v>
      </c>
      <c r="F1390">
        <f t="shared" si="42"/>
        <v>2021</v>
      </c>
      <c r="G1390" s="57">
        <f>_xlfn.XLOOKUP(F1390,'Historical Metal Prices'!$L$4:$Z$4,'Historical Metal Prices'!$L$10:$Z$10)</f>
        <v>0.21203747648704052</v>
      </c>
      <c r="H1390" s="77">
        <f t="shared" si="43"/>
        <v>11077.113506984186</v>
      </c>
    </row>
    <row r="1391" spans="1:8" x14ac:dyDescent="0.2">
      <c r="A1391" s="79">
        <v>44252</v>
      </c>
      <c r="B1391" s="77">
        <v>9456.25</v>
      </c>
      <c r="C1391" s="84">
        <v>112788</v>
      </c>
      <c r="D1391" s="84">
        <v>76225</v>
      </c>
      <c r="F1391">
        <f t="shared" si="42"/>
        <v>2021</v>
      </c>
      <c r="G1391" s="57">
        <f>_xlfn.XLOOKUP(F1391,'Historical Metal Prices'!$L$4:$Z$4,'Historical Metal Prices'!$L$10:$Z$10)</f>
        <v>0.21203747648704052</v>
      </c>
      <c r="H1391" s="77">
        <f t="shared" si="43"/>
        <v>11461.329387030577</v>
      </c>
    </row>
    <row r="1392" spans="1:8" x14ac:dyDescent="0.2">
      <c r="A1392" s="79">
        <v>44251</v>
      </c>
      <c r="B1392" s="77">
        <v>9340</v>
      </c>
      <c r="C1392" s="84">
        <v>112788</v>
      </c>
      <c r="D1392" s="84">
        <v>78575</v>
      </c>
      <c r="F1392">
        <f t="shared" si="42"/>
        <v>2021</v>
      </c>
      <c r="G1392" s="57">
        <f>_xlfn.XLOOKUP(F1392,'Historical Metal Prices'!$L$4:$Z$4,'Historical Metal Prices'!$L$10:$Z$10)</f>
        <v>0.21203747648704052</v>
      </c>
      <c r="H1392" s="77">
        <f t="shared" si="43"/>
        <v>11320.430030388958</v>
      </c>
    </row>
    <row r="1393" spans="1:8" x14ac:dyDescent="0.2">
      <c r="A1393" s="79">
        <v>44250</v>
      </c>
      <c r="B1393" s="77">
        <v>9231.5</v>
      </c>
      <c r="C1393" s="84">
        <v>112788</v>
      </c>
      <c r="D1393" s="84">
        <v>79700</v>
      </c>
      <c r="F1393">
        <f t="shared" si="42"/>
        <v>2021</v>
      </c>
      <c r="G1393" s="57">
        <f>_xlfn.XLOOKUP(F1393,'Historical Metal Prices'!$L$4:$Z$4,'Historical Metal Prices'!$L$10:$Z$10)</f>
        <v>0.21203747648704052</v>
      </c>
      <c r="H1393" s="77">
        <f t="shared" si="43"/>
        <v>11188.923964190115</v>
      </c>
    </row>
    <row r="1394" spans="1:8" x14ac:dyDescent="0.2">
      <c r="A1394" s="79">
        <v>44249</v>
      </c>
      <c r="B1394" s="77">
        <v>9132.5</v>
      </c>
      <c r="C1394" s="84">
        <v>112788</v>
      </c>
      <c r="D1394" s="84">
        <v>73450</v>
      </c>
      <c r="F1394">
        <f t="shared" si="42"/>
        <v>2021</v>
      </c>
      <c r="G1394" s="57">
        <f>_xlfn.XLOOKUP(F1394,'Historical Metal Prices'!$L$4:$Z$4,'Historical Metal Prices'!$L$10:$Z$10)</f>
        <v>0.21203747648704052</v>
      </c>
      <c r="H1394" s="77">
        <f t="shared" si="43"/>
        <v>11068.932254017898</v>
      </c>
    </row>
    <row r="1395" spans="1:8" x14ac:dyDescent="0.2">
      <c r="A1395" s="79">
        <v>44246</v>
      </c>
      <c r="B1395" s="77">
        <v>8946.75</v>
      </c>
      <c r="C1395" s="84">
        <v>112788</v>
      </c>
      <c r="D1395" s="84">
        <v>74900</v>
      </c>
      <c r="F1395">
        <f t="shared" si="42"/>
        <v>2021</v>
      </c>
      <c r="G1395" s="57">
        <f>_xlfn.XLOOKUP(F1395,'Historical Metal Prices'!$L$4:$Z$4,'Historical Metal Prices'!$L$10:$Z$10)</f>
        <v>0.21203747648704052</v>
      </c>
      <c r="H1395" s="77">
        <f t="shared" si="43"/>
        <v>10843.796292760429</v>
      </c>
    </row>
    <row r="1396" spans="1:8" x14ac:dyDescent="0.2">
      <c r="A1396" s="79">
        <v>44245</v>
      </c>
      <c r="B1396" s="77">
        <v>8573.25</v>
      </c>
      <c r="C1396" s="84">
        <v>78571</v>
      </c>
      <c r="D1396" s="84">
        <v>75700</v>
      </c>
      <c r="F1396">
        <f t="shared" si="42"/>
        <v>2021</v>
      </c>
      <c r="G1396" s="57">
        <f>_xlfn.XLOOKUP(F1396,'Historical Metal Prices'!$L$4:$Z$4,'Historical Metal Prices'!$L$10:$Z$10)</f>
        <v>0.21203747648704052</v>
      </c>
      <c r="H1396" s="77">
        <f t="shared" si="43"/>
        <v>10391.100295292521</v>
      </c>
    </row>
    <row r="1397" spans="1:8" x14ac:dyDescent="0.2">
      <c r="A1397" s="79">
        <v>44244</v>
      </c>
      <c r="B1397" s="77">
        <v>8403.25</v>
      </c>
      <c r="C1397" s="84">
        <v>78571</v>
      </c>
      <c r="D1397" s="84">
        <v>76025</v>
      </c>
      <c r="F1397">
        <f t="shared" si="42"/>
        <v>2021</v>
      </c>
      <c r="G1397" s="57">
        <f>_xlfn.XLOOKUP(F1397,'Historical Metal Prices'!$L$4:$Z$4,'Historical Metal Prices'!$L$10:$Z$10)</f>
        <v>0.21203747648704052</v>
      </c>
      <c r="H1397" s="77">
        <f t="shared" si="43"/>
        <v>10185.053924289723</v>
      </c>
    </row>
    <row r="1398" spans="1:8" x14ac:dyDescent="0.2">
      <c r="A1398" s="79">
        <v>44243</v>
      </c>
      <c r="B1398" s="77">
        <v>8424</v>
      </c>
      <c r="C1398" s="84">
        <v>78571</v>
      </c>
      <c r="D1398" s="84">
        <v>76175</v>
      </c>
      <c r="F1398">
        <f t="shared" si="42"/>
        <v>2021</v>
      </c>
      <c r="G1398" s="57">
        <f>_xlfn.XLOOKUP(F1398,'Historical Metal Prices'!$L$4:$Z$4,'Historical Metal Prices'!$L$10:$Z$10)</f>
        <v>0.21203747648704052</v>
      </c>
      <c r="H1398" s="77">
        <f t="shared" si="43"/>
        <v>10210.20370192683</v>
      </c>
    </row>
    <row r="1399" spans="1:8" x14ac:dyDescent="0.2">
      <c r="A1399" s="79">
        <v>44242</v>
      </c>
      <c r="B1399" s="77">
        <v>8422.5</v>
      </c>
      <c r="C1399" s="84">
        <v>78571</v>
      </c>
      <c r="D1399" s="84">
        <v>73725</v>
      </c>
      <c r="F1399">
        <f t="shared" si="42"/>
        <v>2021</v>
      </c>
      <c r="G1399" s="57">
        <f>_xlfn.XLOOKUP(F1399,'Historical Metal Prices'!$L$4:$Z$4,'Historical Metal Prices'!$L$10:$Z$10)</f>
        <v>0.21203747648704052</v>
      </c>
      <c r="H1399" s="77">
        <f t="shared" si="43"/>
        <v>10208.385645712098</v>
      </c>
    </row>
    <row r="1400" spans="1:8" x14ac:dyDescent="0.2">
      <c r="A1400" s="79">
        <v>44239</v>
      </c>
      <c r="B1400" s="77">
        <v>8352.25</v>
      </c>
      <c r="C1400" s="84">
        <v>78571</v>
      </c>
      <c r="D1400" s="84">
        <v>74250</v>
      </c>
      <c r="F1400">
        <f t="shared" si="42"/>
        <v>2021</v>
      </c>
      <c r="G1400" s="57">
        <f>_xlfn.XLOOKUP(F1400,'Historical Metal Prices'!$L$4:$Z$4,'Historical Metal Prices'!$L$10:$Z$10)</f>
        <v>0.21203747648704052</v>
      </c>
      <c r="H1400" s="77">
        <f t="shared" si="43"/>
        <v>10123.240012988885</v>
      </c>
    </row>
    <row r="1401" spans="1:8" x14ac:dyDescent="0.2">
      <c r="A1401" s="79">
        <v>44238</v>
      </c>
      <c r="B1401" s="77">
        <v>8289.25</v>
      </c>
      <c r="C1401" s="84">
        <v>78571</v>
      </c>
      <c r="D1401" s="84">
        <v>74700</v>
      </c>
      <c r="F1401">
        <f t="shared" si="42"/>
        <v>2021</v>
      </c>
      <c r="G1401" s="57">
        <f>_xlfn.XLOOKUP(F1401,'Historical Metal Prices'!$L$4:$Z$4,'Historical Metal Prices'!$L$10:$Z$10)</f>
        <v>0.21203747648704052</v>
      </c>
      <c r="H1401" s="77">
        <f t="shared" si="43"/>
        <v>10046.881651970201</v>
      </c>
    </row>
    <row r="1402" spans="1:8" x14ac:dyDescent="0.2">
      <c r="A1402" s="79">
        <v>44237</v>
      </c>
      <c r="B1402" s="77">
        <v>8303</v>
      </c>
      <c r="C1402" s="84">
        <v>78571</v>
      </c>
      <c r="D1402" s="84">
        <v>73500</v>
      </c>
      <c r="F1402">
        <f t="shared" si="42"/>
        <v>2021</v>
      </c>
      <c r="G1402" s="57">
        <f>_xlfn.XLOOKUP(F1402,'Historical Metal Prices'!$L$4:$Z$4,'Historical Metal Prices'!$L$10:$Z$10)</f>
        <v>0.21203747648704052</v>
      </c>
      <c r="H1402" s="77">
        <f t="shared" si="43"/>
        <v>10063.547167271898</v>
      </c>
    </row>
    <row r="1403" spans="1:8" x14ac:dyDescent="0.2">
      <c r="A1403" s="79">
        <v>44236</v>
      </c>
      <c r="B1403" s="77">
        <v>8157.75</v>
      </c>
      <c r="C1403" s="84">
        <v>68588</v>
      </c>
      <c r="D1403" s="84">
        <v>74675</v>
      </c>
      <c r="F1403">
        <f t="shared" si="42"/>
        <v>2021</v>
      </c>
      <c r="G1403" s="57">
        <f>_xlfn.XLOOKUP(F1403,'Historical Metal Prices'!$L$4:$Z$4,'Historical Metal Prices'!$L$10:$Z$10)</f>
        <v>0.21203747648704052</v>
      </c>
      <c r="H1403" s="77">
        <f t="shared" si="43"/>
        <v>9887.4987238121539</v>
      </c>
    </row>
    <row r="1404" spans="1:8" x14ac:dyDescent="0.2">
      <c r="A1404" s="79">
        <v>44235</v>
      </c>
      <c r="B1404" s="77">
        <v>8050.75</v>
      </c>
      <c r="C1404" s="84">
        <v>68588</v>
      </c>
      <c r="D1404" s="84">
        <v>76050</v>
      </c>
      <c r="F1404">
        <f t="shared" si="42"/>
        <v>2021</v>
      </c>
      <c r="G1404" s="57">
        <f>_xlfn.XLOOKUP(F1404,'Historical Metal Prices'!$L$4:$Z$4,'Historical Metal Prices'!$L$10:$Z$10)</f>
        <v>0.21203747648704052</v>
      </c>
      <c r="H1404" s="77">
        <f t="shared" si="43"/>
        <v>9757.8107138280411</v>
      </c>
    </row>
    <row r="1405" spans="1:8" x14ac:dyDescent="0.2">
      <c r="A1405" s="79">
        <v>44232</v>
      </c>
      <c r="B1405" s="77">
        <v>7927</v>
      </c>
      <c r="C1405" s="84">
        <v>68588</v>
      </c>
      <c r="D1405" s="84">
        <v>74575</v>
      </c>
      <c r="F1405">
        <f t="shared" si="42"/>
        <v>2021</v>
      </c>
      <c r="G1405" s="57">
        <f>_xlfn.XLOOKUP(F1405,'Historical Metal Prices'!$L$4:$Z$4,'Historical Metal Prices'!$L$10:$Z$10)</f>
        <v>0.21203747648704052</v>
      </c>
      <c r="H1405" s="77">
        <f t="shared" si="43"/>
        <v>9607.8210761127702</v>
      </c>
    </row>
    <row r="1406" spans="1:8" x14ac:dyDescent="0.2">
      <c r="A1406" s="79">
        <v>44231</v>
      </c>
      <c r="B1406" s="77">
        <v>7825.5</v>
      </c>
      <c r="C1406" s="84">
        <v>66565</v>
      </c>
      <c r="D1406" s="84">
        <v>76550</v>
      </c>
      <c r="F1406">
        <f t="shared" si="42"/>
        <v>2021</v>
      </c>
      <c r="G1406" s="57">
        <f>_xlfn.XLOOKUP(F1406,'Historical Metal Prices'!$L$4:$Z$4,'Historical Metal Prices'!$L$10:$Z$10)</f>
        <v>0.21203747648704052</v>
      </c>
      <c r="H1406" s="77">
        <f t="shared" si="43"/>
        <v>9484.7992722493364</v>
      </c>
    </row>
    <row r="1407" spans="1:8" x14ac:dyDescent="0.2">
      <c r="A1407" s="79">
        <v>44230</v>
      </c>
      <c r="B1407" s="77">
        <v>7851.5</v>
      </c>
      <c r="C1407" s="84">
        <v>66565</v>
      </c>
      <c r="D1407" s="84">
        <v>74500</v>
      </c>
      <c r="F1407">
        <f t="shared" si="42"/>
        <v>2021</v>
      </c>
      <c r="G1407" s="57">
        <f>_xlfn.XLOOKUP(F1407,'Historical Metal Prices'!$L$4:$Z$4,'Historical Metal Prices'!$L$10:$Z$10)</f>
        <v>0.21203747648704052</v>
      </c>
      <c r="H1407" s="77">
        <f t="shared" si="43"/>
        <v>9516.3122466379991</v>
      </c>
    </row>
    <row r="1408" spans="1:8" x14ac:dyDescent="0.2">
      <c r="A1408" s="79">
        <v>44229</v>
      </c>
      <c r="B1408" s="77">
        <v>7787</v>
      </c>
      <c r="C1408" s="84">
        <v>66565</v>
      </c>
      <c r="D1408" s="84">
        <v>75000</v>
      </c>
      <c r="F1408">
        <f t="shared" si="42"/>
        <v>2021</v>
      </c>
      <c r="G1408" s="57">
        <f>_xlfn.XLOOKUP(F1408,'Historical Metal Prices'!$L$4:$Z$4,'Historical Metal Prices'!$L$10:$Z$10)</f>
        <v>0.21203747648704052</v>
      </c>
      <c r="H1408" s="77">
        <f t="shared" si="43"/>
        <v>9438.135829404584</v>
      </c>
    </row>
    <row r="1409" spans="1:8" x14ac:dyDescent="0.2">
      <c r="A1409" s="79">
        <v>44228</v>
      </c>
      <c r="B1409" s="77">
        <v>7805.55</v>
      </c>
      <c r="C1409" s="84">
        <v>66565</v>
      </c>
      <c r="D1409" s="84">
        <v>74225</v>
      </c>
      <c r="F1409">
        <f t="shared" si="42"/>
        <v>2021</v>
      </c>
      <c r="G1409" s="57">
        <f>_xlfn.XLOOKUP(F1409,'Historical Metal Prices'!$L$4:$Z$4,'Historical Metal Prices'!$L$10:$Z$10)</f>
        <v>0.21203747648704052</v>
      </c>
      <c r="H1409" s="77">
        <f t="shared" si="43"/>
        <v>9460.6191245934187</v>
      </c>
    </row>
    <row r="1410" spans="1:8" x14ac:dyDescent="0.2">
      <c r="A1410" s="79">
        <v>44225</v>
      </c>
      <c r="B1410" s="77">
        <v>7862.4</v>
      </c>
      <c r="C1410" s="84">
        <v>66565</v>
      </c>
      <c r="D1410" s="84">
        <v>74275</v>
      </c>
      <c r="F1410">
        <f t="shared" si="42"/>
        <v>2021</v>
      </c>
      <c r="G1410" s="57">
        <f>_xlfn.XLOOKUP(F1410,'Historical Metal Prices'!$L$4:$Z$4,'Historical Metal Prices'!$L$10:$Z$10)</f>
        <v>0.21203747648704052</v>
      </c>
      <c r="H1410" s="77">
        <f t="shared" si="43"/>
        <v>9529.5234551317062</v>
      </c>
    </row>
    <row r="1411" spans="1:8" x14ac:dyDescent="0.2">
      <c r="A1411" s="79">
        <v>44224</v>
      </c>
      <c r="B1411" s="77">
        <v>7879.65</v>
      </c>
      <c r="C1411" s="84">
        <v>67248</v>
      </c>
      <c r="D1411" s="84">
        <v>74575</v>
      </c>
      <c r="F1411">
        <f t="shared" si="42"/>
        <v>2021</v>
      </c>
      <c r="G1411" s="57">
        <f>_xlfn.XLOOKUP(F1411,'Historical Metal Prices'!$L$4:$Z$4,'Historical Metal Prices'!$L$10:$Z$10)</f>
        <v>0.21203747648704052</v>
      </c>
      <c r="H1411" s="77">
        <f t="shared" si="43"/>
        <v>9550.4311016011088</v>
      </c>
    </row>
    <row r="1412" spans="1:8" x14ac:dyDescent="0.2">
      <c r="A1412" s="79">
        <v>44223</v>
      </c>
      <c r="B1412" s="77">
        <v>7821.25</v>
      </c>
      <c r="C1412" s="84">
        <v>67248</v>
      </c>
      <c r="D1412" s="84">
        <v>76250</v>
      </c>
      <c r="F1412">
        <f t="shared" si="42"/>
        <v>2021</v>
      </c>
      <c r="G1412" s="57">
        <f>_xlfn.XLOOKUP(F1412,'Historical Metal Prices'!$L$4:$Z$4,'Historical Metal Prices'!$L$10:$Z$10)</f>
        <v>0.21203747648704052</v>
      </c>
      <c r="H1412" s="77">
        <f t="shared" si="43"/>
        <v>9479.648112974266</v>
      </c>
    </row>
    <row r="1413" spans="1:8" x14ac:dyDescent="0.2">
      <c r="A1413" s="79">
        <v>44222</v>
      </c>
      <c r="B1413" s="77">
        <v>8007.25</v>
      </c>
      <c r="C1413" s="84">
        <v>67248</v>
      </c>
      <c r="D1413" s="84">
        <v>77175</v>
      </c>
      <c r="F1413">
        <f t="shared" si="42"/>
        <v>2021</v>
      </c>
      <c r="G1413" s="57">
        <f>_xlfn.XLOOKUP(F1413,'Historical Metal Prices'!$L$4:$Z$4,'Historical Metal Prices'!$L$10:$Z$10)</f>
        <v>0.21203747648704052</v>
      </c>
      <c r="H1413" s="77">
        <f t="shared" si="43"/>
        <v>9705.0870836008544</v>
      </c>
    </row>
    <row r="1414" spans="1:8" x14ac:dyDescent="0.2">
      <c r="A1414" s="79">
        <v>44221</v>
      </c>
      <c r="B1414" s="77">
        <v>7965.5</v>
      </c>
      <c r="C1414" s="84">
        <v>67248</v>
      </c>
      <c r="D1414" s="84">
        <v>79275</v>
      </c>
      <c r="F1414">
        <f t="shared" si="42"/>
        <v>2021</v>
      </c>
      <c r="G1414" s="57">
        <f>_xlfn.XLOOKUP(F1414,'Historical Metal Prices'!$L$4:$Z$4,'Historical Metal Prices'!$L$10:$Z$10)</f>
        <v>0.21203747648704052</v>
      </c>
      <c r="H1414" s="77">
        <f t="shared" si="43"/>
        <v>9654.4845189575208</v>
      </c>
    </row>
    <row r="1415" spans="1:8" x14ac:dyDescent="0.2">
      <c r="A1415" s="79">
        <v>44218</v>
      </c>
      <c r="B1415" s="77">
        <v>7993.5</v>
      </c>
      <c r="C1415" s="84">
        <v>67248</v>
      </c>
      <c r="D1415" s="84">
        <v>82125</v>
      </c>
      <c r="F1415">
        <f t="shared" si="42"/>
        <v>2021</v>
      </c>
      <c r="G1415" s="57">
        <f>_xlfn.XLOOKUP(F1415,'Historical Metal Prices'!$L$4:$Z$4,'Historical Metal Prices'!$L$10:$Z$10)</f>
        <v>0.21203747648704052</v>
      </c>
      <c r="H1415" s="77">
        <f t="shared" si="43"/>
        <v>9688.421568299158</v>
      </c>
    </row>
    <row r="1416" spans="1:8" x14ac:dyDescent="0.2">
      <c r="A1416" s="79">
        <v>44217</v>
      </c>
      <c r="B1416" s="77">
        <v>8014.25</v>
      </c>
      <c r="C1416" s="84">
        <v>73685</v>
      </c>
      <c r="D1416" s="84">
        <v>87725</v>
      </c>
      <c r="F1416">
        <f t="shared" si="42"/>
        <v>2021</v>
      </c>
      <c r="G1416" s="57">
        <f>_xlfn.XLOOKUP(F1416,'Historical Metal Prices'!$L$4:$Z$4,'Historical Metal Prices'!$L$10:$Z$10)</f>
        <v>0.21203747648704052</v>
      </c>
      <c r="H1416" s="77">
        <f t="shared" si="43"/>
        <v>9713.5713459362651</v>
      </c>
    </row>
    <row r="1417" spans="1:8" x14ac:dyDescent="0.2">
      <c r="A1417" s="79">
        <v>44216</v>
      </c>
      <c r="B1417" s="77">
        <v>8040.25</v>
      </c>
      <c r="C1417" s="84">
        <v>73685</v>
      </c>
      <c r="D1417" s="84">
        <v>91150</v>
      </c>
      <c r="F1417">
        <f t="shared" si="42"/>
        <v>2021</v>
      </c>
      <c r="G1417" s="57">
        <f>_xlfn.XLOOKUP(F1417,'Historical Metal Prices'!$L$4:$Z$4,'Historical Metal Prices'!$L$10:$Z$10)</f>
        <v>0.21203747648704052</v>
      </c>
      <c r="H1417" s="77">
        <f t="shared" si="43"/>
        <v>9745.0843203249278</v>
      </c>
    </row>
    <row r="1418" spans="1:8" x14ac:dyDescent="0.2">
      <c r="A1418" s="79">
        <v>44215</v>
      </c>
      <c r="B1418" s="77">
        <v>7951.25</v>
      </c>
      <c r="C1418" s="84">
        <v>73685</v>
      </c>
      <c r="D1418" s="84">
        <v>93950</v>
      </c>
      <c r="F1418">
        <f t="shared" si="42"/>
        <v>2021</v>
      </c>
      <c r="G1418" s="57">
        <f>_xlfn.XLOOKUP(F1418,'Historical Metal Prices'!$L$4:$Z$4,'Historical Metal Prices'!$L$10:$Z$10)</f>
        <v>0.21203747648704052</v>
      </c>
      <c r="H1418" s="77">
        <f t="shared" si="43"/>
        <v>9637.2129849175817</v>
      </c>
    </row>
    <row r="1419" spans="1:8" x14ac:dyDescent="0.2">
      <c r="A1419" s="79">
        <v>44214</v>
      </c>
      <c r="B1419" s="77">
        <v>7968</v>
      </c>
      <c r="C1419" s="84">
        <v>73685</v>
      </c>
      <c r="D1419" s="84">
        <v>96325</v>
      </c>
      <c r="F1419">
        <f t="shared" ref="F1419:F1482" si="44">YEAR(A1419)</f>
        <v>2021</v>
      </c>
      <c r="G1419" s="57">
        <f>_xlfn.XLOOKUP(F1419,'Historical Metal Prices'!$L$4:$Z$4,'Historical Metal Prices'!$L$10:$Z$10)</f>
        <v>0.21203747648704052</v>
      </c>
      <c r="H1419" s="77">
        <f t="shared" ref="H1419:H1482" si="45">IFERROR(B1419*(1+G1419),H1420)</f>
        <v>9657.514612648738</v>
      </c>
    </row>
    <row r="1420" spans="1:8" x14ac:dyDescent="0.2">
      <c r="A1420" s="79">
        <v>44211</v>
      </c>
      <c r="B1420" s="77">
        <v>7937.4</v>
      </c>
      <c r="C1420" s="84">
        <v>73685</v>
      </c>
      <c r="D1420" s="84">
        <v>97675</v>
      </c>
      <c r="F1420">
        <f t="shared" si="44"/>
        <v>2021</v>
      </c>
      <c r="G1420" s="57">
        <f>_xlfn.XLOOKUP(F1420,'Historical Metal Prices'!$L$4:$Z$4,'Historical Metal Prices'!$L$10:$Z$10)</f>
        <v>0.21203747648704052</v>
      </c>
      <c r="H1420" s="77">
        <f t="shared" si="45"/>
        <v>9620.4262658682346</v>
      </c>
    </row>
    <row r="1421" spans="1:8" x14ac:dyDescent="0.2">
      <c r="A1421" s="79">
        <v>44210</v>
      </c>
      <c r="B1421" s="77">
        <v>8039.5</v>
      </c>
      <c r="C1421" s="84">
        <v>82342</v>
      </c>
      <c r="D1421" s="84">
        <v>99950</v>
      </c>
      <c r="F1421">
        <f t="shared" si="44"/>
        <v>2021</v>
      </c>
      <c r="G1421" s="57">
        <f>_xlfn.XLOOKUP(F1421,'Historical Metal Prices'!$L$4:$Z$4,'Historical Metal Prices'!$L$10:$Z$10)</f>
        <v>0.21203747648704052</v>
      </c>
      <c r="H1421" s="77">
        <f t="shared" si="45"/>
        <v>9744.1752922175619</v>
      </c>
    </row>
    <row r="1422" spans="1:8" x14ac:dyDescent="0.2">
      <c r="A1422" s="79">
        <v>44209</v>
      </c>
      <c r="B1422" s="77">
        <v>7994.5</v>
      </c>
      <c r="C1422" s="84">
        <v>82342</v>
      </c>
      <c r="D1422" s="84">
        <v>101250</v>
      </c>
      <c r="F1422">
        <f t="shared" si="44"/>
        <v>2021</v>
      </c>
      <c r="G1422" s="57">
        <f>_xlfn.XLOOKUP(F1422,'Historical Metal Prices'!$L$4:$Z$4,'Historical Metal Prices'!$L$10:$Z$10)</f>
        <v>0.21203747648704052</v>
      </c>
      <c r="H1422" s="77">
        <f t="shared" si="45"/>
        <v>9689.6336057756453</v>
      </c>
    </row>
    <row r="1423" spans="1:8" x14ac:dyDescent="0.2">
      <c r="A1423" s="79">
        <v>44208</v>
      </c>
      <c r="B1423" s="77">
        <v>7964.5</v>
      </c>
      <c r="C1423" s="84">
        <v>82342</v>
      </c>
      <c r="D1423" s="84">
        <v>102550</v>
      </c>
      <c r="F1423">
        <f t="shared" si="44"/>
        <v>2021</v>
      </c>
      <c r="G1423" s="57">
        <f>_xlfn.XLOOKUP(F1423,'Historical Metal Prices'!$L$4:$Z$4,'Historical Metal Prices'!$L$10:$Z$10)</f>
        <v>0.21203747648704052</v>
      </c>
      <c r="H1423" s="77">
        <f t="shared" si="45"/>
        <v>9653.2724814810335</v>
      </c>
    </row>
    <row r="1424" spans="1:8" x14ac:dyDescent="0.2">
      <c r="A1424" s="79">
        <v>44207</v>
      </c>
      <c r="B1424" s="77">
        <v>7849.75</v>
      </c>
      <c r="C1424" s="84">
        <v>82342</v>
      </c>
      <c r="D1424" s="84">
        <v>103750</v>
      </c>
      <c r="F1424">
        <f t="shared" si="44"/>
        <v>2021</v>
      </c>
      <c r="G1424" s="57">
        <f>_xlfn.XLOOKUP(F1424,'Historical Metal Prices'!$L$4:$Z$4,'Historical Metal Prices'!$L$10:$Z$10)</f>
        <v>0.21203747648704052</v>
      </c>
      <c r="H1424" s="77">
        <f t="shared" si="45"/>
        <v>9514.191181054146</v>
      </c>
    </row>
    <row r="1425" spans="1:8" x14ac:dyDescent="0.2">
      <c r="A1425" s="79">
        <v>44204</v>
      </c>
      <c r="B1425" s="77">
        <v>8118</v>
      </c>
      <c r="C1425" s="84">
        <v>82342</v>
      </c>
      <c r="D1425" s="84">
        <v>104950</v>
      </c>
      <c r="F1425">
        <f t="shared" si="44"/>
        <v>2021</v>
      </c>
      <c r="G1425" s="57">
        <f>_xlfn.XLOOKUP(F1425,'Historical Metal Prices'!$L$4:$Z$4,'Historical Metal Prices'!$L$10:$Z$10)</f>
        <v>0.21203747648704052</v>
      </c>
      <c r="H1425" s="77">
        <f t="shared" si="45"/>
        <v>9839.3202341217948</v>
      </c>
    </row>
    <row r="1426" spans="1:8" x14ac:dyDescent="0.2">
      <c r="A1426" s="79">
        <v>44203</v>
      </c>
      <c r="B1426" s="77">
        <v>8167</v>
      </c>
      <c r="C1426" s="84">
        <v>86679</v>
      </c>
      <c r="D1426" s="84">
        <v>102425</v>
      </c>
      <c r="F1426">
        <f t="shared" si="44"/>
        <v>2021</v>
      </c>
      <c r="G1426" s="57">
        <f>_xlfn.XLOOKUP(F1426,'Historical Metal Prices'!$L$4:$Z$4,'Historical Metal Prices'!$L$10:$Z$10)</f>
        <v>0.21203747648704052</v>
      </c>
      <c r="H1426" s="77">
        <f t="shared" si="45"/>
        <v>9898.7100704696604</v>
      </c>
    </row>
    <row r="1427" spans="1:8" x14ac:dyDescent="0.2">
      <c r="A1427" s="79">
        <v>44202</v>
      </c>
      <c r="B1427" s="77">
        <v>8030.5</v>
      </c>
      <c r="C1427" s="84">
        <v>86679</v>
      </c>
      <c r="D1427" s="84">
        <v>104325</v>
      </c>
      <c r="F1427">
        <f t="shared" si="44"/>
        <v>2021</v>
      </c>
      <c r="G1427" s="57">
        <f>_xlfn.XLOOKUP(F1427,'Historical Metal Prices'!$L$4:$Z$4,'Historical Metal Prices'!$L$10:$Z$10)</f>
        <v>0.21203747648704052</v>
      </c>
      <c r="H1427" s="77">
        <f t="shared" si="45"/>
        <v>9733.2669549291786</v>
      </c>
    </row>
    <row r="1428" spans="1:8" x14ac:dyDescent="0.2">
      <c r="A1428" s="79">
        <v>44201</v>
      </c>
      <c r="B1428" s="77">
        <v>7994.5</v>
      </c>
      <c r="C1428" s="84">
        <v>86679</v>
      </c>
      <c r="D1428" s="84">
        <v>105425</v>
      </c>
      <c r="F1428">
        <f t="shared" si="44"/>
        <v>2021</v>
      </c>
      <c r="G1428" s="57">
        <f>_xlfn.XLOOKUP(F1428,'Historical Metal Prices'!$L$4:$Z$4,'Historical Metal Prices'!$L$10:$Z$10)</f>
        <v>0.21203747648704052</v>
      </c>
      <c r="H1428" s="77">
        <f t="shared" si="45"/>
        <v>9689.6336057756453</v>
      </c>
    </row>
    <row r="1429" spans="1:8" x14ac:dyDescent="0.2">
      <c r="A1429" s="79">
        <v>44200</v>
      </c>
      <c r="B1429" s="77">
        <v>7844</v>
      </c>
      <c r="C1429" s="84">
        <v>86679</v>
      </c>
      <c r="D1429" s="84">
        <v>105425</v>
      </c>
      <c r="F1429">
        <f t="shared" si="44"/>
        <v>2021</v>
      </c>
      <c r="G1429" s="57">
        <f>_xlfn.XLOOKUP(F1429,'Historical Metal Prices'!$L$4:$Z$4,'Historical Metal Prices'!$L$10:$Z$10)</f>
        <v>0.21203747648704052</v>
      </c>
      <c r="H1429" s="77">
        <f t="shared" si="45"/>
        <v>9507.2219655643457</v>
      </c>
    </row>
    <row r="1430" spans="1:8" x14ac:dyDescent="0.2">
      <c r="A1430" s="79">
        <v>44197</v>
      </c>
      <c r="B1430" s="77">
        <v>7749</v>
      </c>
      <c r="C1430" s="84">
        <v>86679</v>
      </c>
      <c r="D1430" s="84">
        <v>105800</v>
      </c>
      <c r="F1430">
        <f t="shared" si="44"/>
        <v>2021</v>
      </c>
      <c r="G1430" s="57">
        <f>_xlfn.XLOOKUP(F1430,'Historical Metal Prices'!$L$4:$Z$4,'Historical Metal Prices'!$L$10:$Z$10)</f>
        <v>0.21203747648704052</v>
      </c>
      <c r="H1430" s="77">
        <f t="shared" si="45"/>
        <v>9392.0784052980762</v>
      </c>
    </row>
    <row r="1431" spans="1:8" x14ac:dyDescent="0.2">
      <c r="A1431" s="79">
        <v>44196</v>
      </c>
      <c r="B1431" s="77">
        <v>7749</v>
      </c>
      <c r="C1431" s="84">
        <v>86679</v>
      </c>
      <c r="D1431" s="84">
        <v>107950</v>
      </c>
      <c r="F1431">
        <f t="shared" si="44"/>
        <v>2020</v>
      </c>
      <c r="G1431" s="57">
        <f>_xlfn.XLOOKUP(F1431,'Historical Metal Prices'!$L$4:$Z$4,'Historical Metal Prices'!$L$10:$Z$10)</f>
        <v>0.22698898167436932</v>
      </c>
      <c r="H1431" s="77">
        <f t="shared" si="45"/>
        <v>9507.937618994687</v>
      </c>
    </row>
    <row r="1432" spans="1:8" x14ac:dyDescent="0.2">
      <c r="A1432" s="79">
        <v>44195</v>
      </c>
      <c r="B1432" s="77">
        <v>7834</v>
      </c>
      <c r="C1432" s="84">
        <v>75149</v>
      </c>
      <c r="D1432" s="84">
        <v>107950</v>
      </c>
      <c r="F1432">
        <f t="shared" si="44"/>
        <v>2020</v>
      </c>
      <c r="G1432" s="57">
        <f>_xlfn.XLOOKUP(F1432,'Historical Metal Prices'!$L$4:$Z$4,'Historical Metal Prices'!$L$10:$Z$10)</f>
        <v>0.22698898167436932</v>
      </c>
      <c r="H1432" s="77">
        <f t="shared" si="45"/>
        <v>9612.23168243701</v>
      </c>
    </row>
    <row r="1433" spans="1:8" x14ac:dyDescent="0.2">
      <c r="A1433" s="79">
        <v>44194</v>
      </c>
      <c r="B1433" s="77">
        <v>7845.2</v>
      </c>
      <c r="C1433" s="84">
        <v>75149</v>
      </c>
      <c r="D1433" s="84">
        <v>110875</v>
      </c>
      <c r="F1433">
        <f t="shared" si="44"/>
        <v>2020</v>
      </c>
      <c r="G1433" s="57">
        <f>_xlfn.XLOOKUP(F1433,'Historical Metal Prices'!$L$4:$Z$4,'Historical Metal Prices'!$L$10:$Z$10)</f>
        <v>0.22698898167436932</v>
      </c>
      <c r="H1433" s="77">
        <f t="shared" si="45"/>
        <v>9625.9739590317622</v>
      </c>
    </row>
    <row r="1434" spans="1:8" x14ac:dyDescent="0.2">
      <c r="A1434" s="79">
        <v>44193</v>
      </c>
      <c r="B1434" s="77">
        <v>7770.75</v>
      </c>
      <c r="C1434" s="84">
        <v>75149</v>
      </c>
      <c r="D1434" s="84">
        <v>113975</v>
      </c>
      <c r="F1434">
        <f t="shared" si="44"/>
        <v>2020</v>
      </c>
      <c r="G1434" s="57">
        <f>_xlfn.XLOOKUP(F1434,'Historical Metal Prices'!$L$4:$Z$4,'Historical Metal Prices'!$L$10:$Z$10)</f>
        <v>0.22698898167436932</v>
      </c>
      <c r="H1434" s="77">
        <f t="shared" si="45"/>
        <v>9534.6246293461045</v>
      </c>
    </row>
    <row r="1435" spans="1:8" x14ac:dyDescent="0.2">
      <c r="A1435" s="79">
        <v>44190</v>
      </c>
      <c r="B1435" s="77">
        <v>7770.75</v>
      </c>
      <c r="C1435" s="84">
        <v>75149</v>
      </c>
      <c r="D1435" s="84">
        <v>116100</v>
      </c>
      <c r="F1435">
        <f t="shared" si="44"/>
        <v>2020</v>
      </c>
      <c r="G1435" s="57">
        <f>_xlfn.XLOOKUP(F1435,'Historical Metal Prices'!$L$4:$Z$4,'Historical Metal Prices'!$L$10:$Z$10)</f>
        <v>0.22698898167436932</v>
      </c>
      <c r="H1435" s="77">
        <f t="shared" si="45"/>
        <v>9534.6246293461045</v>
      </c>
    </row>
    <row r="1436" spans="1:8" x14ac:dyDescent="0.2">
      <c r="A1436" s="79">
        <v>44189</v>
      </c>
      <c r="B1436" s="77">
        <v>7770.75</v>
      </c>
      <c r="C1436" s="84">
        <v>74222</v>
      </c>
      <c r="D1436" s="84">
        <v>116100</v>
      </c>
      <c r="F1436">
        <f t="shared" si="44"/>
        <v>2020</v>
      </c>
      <c r="G1436" s="57">
        <f>_xlfn.XLOOKUP(F1436,'Historical Metal Prices'!$L$4:$Z$4,'Historical Metal Prices'!$L$10:$Z$10)</f>
        <v>0.22698898167436932</v>
      </c>
      <c r="H1436" s="77">
        <f t="shared" si="45"/>
        <v>9534.6246293461045</v>
      </c>
    </row>
    <row r="1437" spans="1:8" x14ac:dyDescent="0.2">
      <c r="A1437" s="79">
        <v>44188</v>
      </c>
      <c r="B1437" s="77">
        <v>7827</v>
      </c>
      <c r="C1437" s="84">
        <v>74222</v>
      </c>
      <c r="D1437" s="84">
        <v>116100</v>
      </c>
      <c r="F1437">
        <f t="shared" si="44"/>
        <v>2020</v>
      </c>
      <c r="G1437" s="57">
        <f>_xlfn.XLOOKUP(F1437,'Historical Metal Prices'!$L$4:$Z$4,'Historical Metal Prices'!$L$10:$Z$10)</f>
        <v>0.22698898167436932</v>
      </c>
      <c r="H1437" s="77">
        <f t="shared" si="45"/>
        <v>9603.6427595652895</v>
      </c>
    </row>
    <row r="1438" spans="1:8" x14ac:dyDescent="0.2">
      <c r="A1438" s="79">
        <v>44187</v>
      </c>
      <c r="B1438" s="77">
        <v>7723.55</v>
      </c>
      <c r="C1438" s="84">
        <v>74222</v>
      </c>
      <c r="D1438" s="84">
        <v>119375</v>
      </c>
      <c r="F1438">
        <f t="shared" si="44"/>
        <v>2020</v>
      </c>
      <c r="G1438" s="57">
        <f>_xlfn.XLOOKUP(F1438,'Historical Metal Prices'!$L$4:$Z$4,'Historical Metal Prices'!$L$10:$Z$10)</f>
        <v>0.22698898167436932</v>
      </c>
      <c r="H1438" s="77">
        <f t="shared" si="45"/>
        <v>9476.7107494110751</v>
      </c>
    </row>
    <row r="1439" spans="1:8" x14ac:dyDescent="0.2">
      <c r="A1439" s="79">
        <v>44186</v>
      </c>
      <c r="B1439" s="77">
        <v>7826.3</v>
      </c>
      <c r="C1439" s="84">
        <v>74222</v>
      </c>
      <c r="D1439" s="84">
        <v>119600</v>
      </c>
      <c r="F1439">
        <f t="shared" si="44"/>
        <v>2020</v>
      </c>
      <c r="G1439" s="57">
        <f>_xlfn.XLOOKUP(F1439,'Historical Metal Prices'!$L$4:$Z$4,'Historical Metal Prices'!$L$10:$Z$10)</f>
        <v>0.22698898167436932</v>
      </c>
      <c r="H1439" s="77">
        <f t="shared" si="45"/>
        <v>9602.7838672781163</v>
      </c>
    </row>
    <row r="1440" spans="1:8" x14ac:dyDescent="0.2">
      <c r="A1440" s="79">
        <v>44183</v>
      </c>
      <c r="B1440" s="77">
        <v>7968.75</v>
      </c>
      <c r="C1440" s="84">
        <v>74222</v>
      </c>
      <c r="D1440" s="84">
        <v>122975</v>
      </c>
      <c r="F1440">
        <f t="shared" si="44"/>
        <v>2020</v>
      </c>
      <c r="G1440" s="57">
        <f>_xlfn.XLOOKUP(F1440,'Historical Metal Prices'!$L$4:$Z$4,'Historical Metal Prices'!$L$10:$Z$10)</f>
        <v>0.22698898167436932</v>
      </c>
      <c r="H1440" s="77">
        <f t="shared" si="45"/>
        <v>9777.568447717631</v>
      </c>
    </row>
    <row r="1441" spans="1:8" x14ac:dyDescent="0.2">
      <c r="A1441" s="79">
        <v>44182</v>
      </c>
      <c r="B1441" s="77">
        <v>7900.25</v>
      </c>
      <c r="C1441" s="84">
        <v>82092</v>
      </c>
      <c r="D1441" s="84">
        <v>123400</v>
      </c>
      <c r="F1441">
        <f t="shared" si="44"/>
        <v>2020</v>
      </c>
      <c r="G1441" s="57">
        <f>_xlfn.XLOOKUP(F1441,'Historical Metal Prices'!$L$4:$Z$4,'Historical Metal Prices'!$L$10:$Z$10)</f>
        <v>0.22698898167436932</v>
      </c>
      <c r="H1441" s="77">
        <f t="shared" si="45"/>
        <v>9693.5197024729368</v>
      </c>
    </row>
    <row r="1442" spans="1:8" x14ac:dyDescent="0.2">
      <c r="A1442" s="79">
        <v>44181</v>
      </c>
      <c r="B1442" s="77">
        <v>7813.5</v>
      </c>
      <c r="C1442" s="84">
        <v>82092</v>
      </c>
      <c r="D1442" s="84">
        <v>127725</v>
      </c>
      <c r="F1442">
        <f t="shared" si="44"/>
        <v>2020</v>
      </c>
      <c r="G1442" s="57">
        <f>_xlfn.XLOOKUP(F1442,'Historical Metal Prices'!$L$4:$Z$4,'Historical Metal Prices'!$L$10:$Z$10)</f>
        <v>0.22698898167436932</v>
      </c>
      <c r="H1442" s="77">
        <f t="shared" si="45"/>
        <v>9587.0784083126855</v>
      </c>
    </row>
    <row r="1443" spans="1:8" x14ac:dyDescent="0.2">
      <c r="A1443" s="79">
        <v>44180</v>
      </c>
      <c r="B1443" s="77">
        <v>7760.75</v>
      </c>
      <c r="C1443" s="84">
        <v>82092</v>
      </c>
      <c r="D1443" s="84">
        <v>133125</v>
      </c>
      <c r="F1443">
        <f t="shared" si="44"/>
        <v>2020</v>
      </c>
      <c r="G1443" s="57">
        <f>_xlfn.XLOOKUP(F1443,'Historical Metal Prices'!$L$4:$Z$4,'Historical Metal Prices'!$L$10:$Z$10)</f>
        <v>0.22698898167436932</v>
      </c>
      <c r="H1443" s="77">
        <f t="shared" si="45"/>
        <v>9522.3547395293608</v>
      </c>
    </row>
    <row r="1444" spans="1:8" x14ac:dyDescent="0.2">
      <c r="A1444" s="79">
        <v>44179</v>
      </c>
      <c r="B1444" s="77">
        <v>7729</v>
      </c>
      <c r="C1444" s="84">
        <v>82092</v>
      </c>
      <c r="D1444" s="84">
        <v>141900</v>
      </c>
      <c r="F1444">
        <f t="shared" si="44"/>
        <v>2020</v>
      </c>
      <c r="G1444" s="57">
        <f>_xlfn.XLOOKUP(F1444,'Historical Metal Prices'!$L$4:$Z$4,'Historical Metal Prices'!$L$10:$Z$10)</f>
        <v>0.22698898167436932</v>
      </c>
      <c r="H1444" s="77">
        <f t="shared" si="45"/>
        <v>9483.3978393611997</v>
      </c>
    </row>
    <row r="1445" spans="1:8" x14ac:dyDescent="0.2">
      <c r="A1445" s="79">
        <v>44176</v>
      </c>
      <c r="B1445" s="77">
        <v>7754.95</v>
      </c>
      <c r="C1445" s="84">
        <v>82092</v>
      </c>
      <c r="D1445" s="84">
        <v>144775</v>
      </c>
      <c r="F1445">
        <f t="shared" si="44"/>
        <v>2020</v>
      </c>
      <c r="G1445" s="57">
        <f>_xlfn.XLOOKUP(F1445,'Historical Metal Prices'!$L$4:$Z$4,'Historical Metal Prices'!$L$10:$Z$10)</f>
        <v>0.22698898167436932</v>
      </c>
      <c r="H1445" s="77">
        <f t="shared" si="45"/>
        <v>9515.2382034356506</v>
      </c>
    </row>
    <row r="1446" spans="1:8" x14ac:dyDescent="0.2">
      <c r="A1446" s="79">
        <v>44175</v>
      </c>
      <c r="B1446" s="77">
        <v>7860.75</v>
      </c>
      <c r="C1446" s="84">
        <v>97783</v>
      </c>
      <c r="D1446" s="84">
        <v>146325</v>
      </c>
      <c r="F1446">
        <f t="shared" si="44"/>
        <v>2020</v>
      </c>
      <c r="G1446" s="57">
        <f>_xlfn.XLOOKUP(F1446,'Historical Metal Prices'!$L$4:$Z$4,'Historical Metal Prices'!$L$10:$Z$10)</f>
        <v>0.22698898167436932</v>
      </c>
      <c r="H1446" s="77">
        <f t="shared" si="45"/>
        <v>9645.0536376967993</v>
      </c>
    </row>
    <row r="1447" spans="1:8" x14ac:dyDescent="0.2">
      <c r="A1447" s="79">
        <v>44174</v>
      </c>
      <c r="B1447" s="77">
        <v>7705.5</v>
      </c>
      <c r="C1447" s="84">
        <v>97783</v>
      </c>
      <c r="D1447" s="84">
        <v>147825</v>
      </c>
      <c r="F1447">
        <f t="shared" si="44"/>
        <v>2020</v>
      </c>
      <c r="G1447" s="57">
        <f>_xlfn.XLOOKUP(F1447,'Historical Metal Prices'!$L$4:$Z$4,'Historical Metal Prices'!$L$10:$Z$10)</f>
        <v>0.22698898167436932</v>
      </c>
      <c r="H1447" s="77">
        <f t="shared" si="45"/>
        <v>9454.563598291852</v>
      </c>
    </row>
    <row r="1448" spans="1:8" x14ac:dyDescent="0.2">
      <c r="A1448" s="79">
        <v>44173</v>
      </c>
      <c r="B1448" s="77">
        <v>7679</v>
      </c>
      <c r="C1448" s="84">
        <v>97783</v>
      </c>
      <c r="D1448" s="84">
        <v>149575</v>
      </c>
      <c r="F1448">
        <f t="shared" si="44"/>
        <v>2020</v>
      </c>
      <c r="G1448" s="57">
        <f>_xlfn.XLOOKUP(F1448,'Historical Metal Prices'!$L$4:$Z$4,'Historical Metal Prices'!$L$10:$Z$10)</f>
        <v>0.22698898167436932</v>
      </c>
      <c r="H1448" s="77">
        <f t="shared" si="45"/>
        <v>9422.0483902774813</v>
      </c>
    </row>
    <row r="1449" spans="1:8" x14ac:dyDescent="0.2">
      <c r="A1449" s="79">
        <v>44172</v>
      </c>
      <c r="B1449" s="77">
        <v>7695</v>
      </c>
      <c r="C1449" s="84">
        <v>97783</v>
      </c>
      <c r="D1449" s="84">
        <v>149625</v>
      </c>
      <c r="F1449">
        <f t="shared" si="44"/>
        <v>2020</v>
      </c>
      <c r="G1449" s="57">
        <f>_xlfn.XLOOKUP(F1449,'Historical Metal Prices'!$L$4:$Z$4,'Historical Metal Prices'!$L$10:$Z$10)</f>
        <v>0.22698898167436932</v>
      </c>
      <c r="H1449" s="77">
        <f t="shared" si="45"/>
        <v>9441.6802139842712</v>
      </c>
    </row>
    <row r="1450" spans="1:8" x14ac:dyDescent="0.2">
      <c r="A1450" s="79">
        <v>44169</v>
      </c>
      <c r="B1450" s="77">
        <v>7750.75</v>
      </c>
      <c r="C1450" s="84">
        <v>97783</v>
      </c>
      <c r="D1450" s="84">
        <v>150125</v>
      </c>
      <c r="F1450">
        <f t="shared" si="44"/>
        <v>2020</v>
      </c>
      <c r="G1450" s="57">
        <f>_xlfn.XLOOKUP(F1450,'Historical Metal Prices'!$L$4:$Z$4,'Historical Metal Prices'!$L$10:$Z$10)</f>
        <v>0.22698898167436932</v>
      </c>
      <c r="H1450" s="77">
        <f t="shared" si="45"/>
        <v>9510.0848497126171</v>
      </c>
    </row>
    <row r="1451" spans="1:8" x14ac:dyDescent="0.2">
      <c r="A1451" s="79">
        <v>44168</v>
      </c>
      <c r="B1451" s="77">
        <v>7668.5</v>
      </c>
      <c r="C1451" s="84">
        <v>92912</v>
      </c>
      <c r="D1451" s="84">
        <v>149675</v>
      </c>
      <c r="F1451">
        <f t="shared" si="44"/>
        <v>2020</v>
      </c>
      <c r="G1451" s="57">
        <f>_xlfn.XLOOKUP(F1451,'Historical Metal Prices'!$L$4:$Z$4,'Historical Metal Prices'!$L$10:$Z$10)</f>
        <v>0.22698898167436932</v>
      </c>
      <c r="H1451" s="77">
        <f t="shared" si="45"/>
        <v>9409.1650059699004</v>
      </c>
    </row>
    <row r="1452" spans="1:8" x14ac:dyDescent="0.2">
      <c r="A1452" s="79">
        <v>44167</v>
      </c>
      <c r="B1452" s="77">
        <v>7666.5</v>
      </c>
      <c r="C1452" s="84">
        <v>92912</v>
      </c>
      <c r="D1452" s="84">
        <v>149325</v>
      </c>
      <c r="F1452">
        <f t="shared" si="44"/>
        <v>2020</v>
      </c>
      <c r="G1452" s="57">
        <f>_xlfn.XLOOKUP(F1452,'Historical Metal Prices'!$L$4:$Z$4,'Historical Metal Prices'!$L$10:$Z$10)</f>
        <v>0.22698898167436932</v>
      </c>
      <c r="H1452" s="77">
        <f t="shared" si="45"/>
        <v>9406.7110280065517</v>
      </c>
    </row>
    <row r="1453" spans="1:8" x14ac:dyDescent="0.2">
      <c r="A1453" s="79">
        <v>44166</v>
      </c>
      <c r="B1453" s="77">
        <v>7688</v>
      </c>
      <c r="C1453" s="84">
        <v>92912</v>
      </c>
      <c r="D1453" s="84">
        <v>149675</v>
      </c>
      <c r="F1453">
        <f t="shared" si="44"/>
        <v>2020</v>
      </c>
      <c r="G1453" s="57">
        <f>_xlfn.XLOOKUP(F1453,'Historical Metal Prices'!$L$4:$Z$4,'Historical Metal Prices'!$L$10:$Z$10)</f>
        <v>0.22698898167436932</v>
      </c>
      <c r="H1453" s="77">
        <f t="shared" si="45"/>
        <v>9433.0912911125506</v>
      </c>
    </row>
    <row r="1454" spans="1:8" x14ac:dyDescent="0.2">
      <c r="A1454" s="79">
        <v>44165</v>
      </c>
      <c r="B1454" s="77">
        <v>7569.25</v>
      </c>
      <c r="C1454" s="84">
        <v>92912</v>
      </c>
      <c r="D1454" s="84">
        <v>149925</v>
      </c>
      <c r="F1454">
        <f t="shared" si="44"/>
        <v>2020</v>
      </c>
      <c r="G1454" s="57">
        <f>_xlfn.XLOOKUP(F1454,'Historical Metal Prices'!$L$4:$Z$4,'Historical Metal Prices'!$L$10:$Z$10)</f>
        <v>0.22698898167436932</v>
      </c>
      <c r="H1454" s="77">
        <f t="shared" si="45"/>
        <v>9287.3863495387195</v>
      </c>
    </row>
    <row r="1455" spans="1:8" x14ac:dyDescent="0.2">
      <c r="A1455" s="79">
        <v>44162</v>
      </c>
      <c r="B1455" s="77">
        <v>7487.5</v>
      </c>
      <c r="C1455" s="84">
        <v>92912</v>
      </c>
      <c r="D1455" s="84">
        <v>150775</v>
      </c>
      <c r="F1455">
        <f t="shared" si="44"/>
        <v>2020</v>
      </c>
      <c r="G1455" s="57">
        <f>_xlfn.XLOOKUP(F1455,'Historical Metal Prices'!$L$4:$Z$4,'Historical Metal Prices'!$L$10:$Z$10)</f>
        <v>0.22698898167436932</v>
      </c>
      <c r="H1455" s="77">
        <f t="shared" si="45"/>
        <v>9187.08000028684</v>
      </c>
    </row>
    <row r="1456" spans="1:8" x14ac:dyDescent="0.2">
      <c r="A1456" s="79">
        <v>44161</v>
      </c>
      <c r="B1456" s="77">
        <v>7387</v>
      </c>
      <c r="C1456" s="84">
        <v>96766</v>
      </c>
      <c r="D1456" s="84">
        <v>150775</v>
      </c>
      <c r="F1456">
        <f t="shared" si="44"/>
        <v>2020</v>
      </c>
      <c r="G1456" s="57">
        <f>_xlfn.XLOOKUP(F1456,'Historical Metal Prices'!$L$4:$Z$4,'Historical Metal Prices'!$L$10:$Z$10)</f>
        <v>0.22698898167436932</v>
      </c>
      <c r="H1456" s="77">
        <f t="shared" si="45"/>
        <v>9063.7676076285661</v>
      </c>
    </row>
    <row r="1457" spans="1:8" x14ac:dyDescent="0.2">
      <c r="A1457" s="79">
        <v>44160</v>
      </c>
      <c r="B1457" s="77">
        <v>7283.25</v>
      </c>
      <c r="C1457" s="84">
        <v>96766</v>
      </c>
      <c r="D1457" s="84">
        <v>152025</v>
      </c>
      <c r="F1457">
        <f t="shared" si="44"/>
        <v>2020</v>
      </c>
      <c r="G1457" s="57">
        <f>_xlfn.XLOOKUP(F1457,'Historical Metal Prices'!$L$4:$Z$4,'Historical Metal Prices'!$L$10:$Z$10)</f>
        <v>0.22698898167436932</v>
      </c>
      <c r="H1457" s="77">
        <f t="shared" si="45"/>
        <v>8936.4675007798505</v>
      </c>
    </row>
    <row r="1458" spans="1:8" x14ac:dyDescent="0.2">
      <c r="A1458" s="79">
        <v>44159</v>
      </c>
      <c r="B1458" s="77">
        <v>7279.25</v>
      </c>
      <c r="C1458" s="84">
        <v>96766</v>
      </c>
      <c r="D1458" s="84">
        <v>153175</v>
      </c>
      <c r="F1458">
        <f t="shared" si="44"/>
        <v>2020</v>
      </c>
      <c r="G1458" s="57">
        <f>_xlfn.XLOOKUP(F1458,'Historical Metal Prices'!$L$4:$Z$4,'Historical Metal Prices'!$L$10:$Z$10)</f>
        <v>0.22698898167436932</v>
      </c>
      <c r="H1458" s="77">
        <f t="shared" si="45"/>
        <v>8931.5595448531531</v>
      </c>
    </row>
    <row r="1459" spans="1:8" x14ac:dyDescent="0.2">
      <c r="A1459" s="79">
        <v>44158</v>
      </c>
      <c r="B1459" s="77">
        <v>7162</v>
      </c>
      <c r="C1459" s="84">
        <v>96766</v>
      </c>
      <c r="D1459" s="84">
        <v>154825</v>
      </c>
      <c r="F1459">
        <f t="shared" si="44"/>
        <v>2020</v>
      </c>
      <c r="G1459" s="57">
        <f>_xlfn.XLOOKUP(F1459,'Historical Metal Prices'!$L$4:$Z$4,'Historical Metal Prices'!$L$10:$Z$10)</f>
        <v>0.22698898167436932</v>
      </c>
      <c r="H1459" s="77">
        <f t="shared" si="45"/>
        <v>8787.6950867518335</v>
      </c>
    </row>
    <row r="1460" spans="1:8" x14ac:dyDescent="0.2">
      <c r="A1460" s="79">
        <v>44155</v>
      </c>
      <c r="B1460" s="77">
        <v>7262.5</v>
      </c>
      <c r="C1460" s="84">
        <v>96766</v>
      </c>
      <c r="D1460" s="84">
        <v>156075</v>
      </c>
      <c r="F1460">
        <f t="shared" si="44"/>
        <v>2020</v>
      </c>
      <c r="G1460" s="57">
        <f>_xlfn.XLOOKUP(F1460,'Historical Metal Prices'!$L$4:$Z$4,'Historical Metal Prices'!$L$10:$Z$10)</f>
        <v>0.22698898167436932</v>
      </c>
      <c r="H1460" s="77">
        <f t="shared" si="45"/>
        <v>8911.0074794101074</v>
      </c>
    </row>
    <row r="1461" spans="1:8" x14ac:dyDescent="0.2">
      <c r="A1461" s="79">
        <v>44154</v>
      </c>
      <c r="B1461" s="77">
        <v>7076.25</v>
      </c>
      <c r="C1461" s="84">
        <v>117949</v>
      </c>
      <c r="D1461" s="84">
        <v>159475</v>
      </c>
      <c r="F1461">
        <f t="shared" si="44"/>
        <v>2020</v>
      </c>
      <c r="G1461" s="57">
        <f>_xlfn.XLOOKUP(F1461,'Historical Metal Prices'!$L$4:$Z$4,'Historical Metal Prices'!$L$10:$Z$10)</f>
        <v>0.22698898167436932</v>
      </c>
      <c r="H1461" s="77">
        <f t="shared" si="45"/>
        <v>8682.4807815732565</v>
      </c>
    </row>
    <row r="1462" spans="1:8" x14ac:dyDescent="0.2">
      <c r="A1462" s="79">
        <v>44153</v>
      </c>
      <c r="B1462" s="77">
        <v>7069.5</v>
      </c>
      <c r="C1462" s="84">
        <v>117949</v>
      </c>
      <c r="D1462" s="84">
        <v>160200</v>
      </c>
      <c r="F1462">
        <f t="shared" si="44"/>
        <v>2020</v>
      </c>
      <c r="G1462" s="57">
        <f>_xlfn.XLOOKUP(F1462,'Historical Metal Prices'!$L$4:$Z$4,'Historical Metal Prices'!$L$10:$Z$10)</f>
        <v>0.22698898167436932</v>
      </c>
      <c r="H1462" s="77">
        <f t="shared" si="45"/>
        <v>8674.1986059469546</v>
      </c>
    </row>
    <row r="1463" spans="1:8" x14ac:dyDescent="0.2">
      <c r="A1463" s="79">
        <v>44152</v>
      </c>
      <c r="B1463" s="77">
        <v>7047</v>
      </c>
      <c r="C1463" s="84">
        <v>117949</v>
      </c>
      <c r="D1463" s="84">
        <v>160200</v>
      </c>
      <c r="F1463">
        <f t="shared" si="44"/>
        <v>2020</v>
      </c>
      <c r="G1463" s="57">
        <f>_xlfn.XLOOKUP(F1463,'Historical Metal Prices'!$L$4:$Z$4,'Historical Metal Prices'!$L$10:$Z$10)</f>
        <v>0.22698898167436932</v>
      </c>
      <c r="H1463" s="77">
        <f t="shared" si="45"/>
        <v>8646.5913538592813</v>
      </c>
    </row>
    <row r="1464" spans="1:8" x14ac:dyDescent="0.2">
      <c r="A1464" s="79">
        <v>44151</v>
      </c>
      <c r="B1464" s="77">
        <v>7092.75</v>
      </c>
      <c r="C1464" s="84">
        <v>117949</v>
      </c>
      <c r="D1464" s="84">
        <v>161700</v>
      </c>
      <c r="F1464">
        <f t="shared" si="44"/>
        <v>2020</v>
      </c>
      <c r="G1464" s="57">
        <f>_xlfn.XLOOKUP(F1464,'Historical Metal Prices'!$L$4:$Z$4,'Historical Metal Prices'!$L$10:$Z$10)</f>
        <v>0.22698898167436932</v>
      </c>
      <c r="H1464" s="77">
        <f t="shared" si="45"/>
        <v>8702.7260997708836</v>
      </c>
    </row>
    <row r="1465" spans="1:8" x14ac:dyDescent="0.2">
      <c r="A1465" s="79">
        <v>44148</v>
      </c>
      <c r="B1465" s="77">
        <v>6966.3</v>
      </c>
      <c r="C1465" s="84">
        <v>117949</v>
      </c>
      <c r="D1465" s="84">
        <v>163025</v>
      </c>
      <c r="F1465">
        <f t="shared" si="44"/>
        <v>2020</v>
      </c>
      <c r="G1465" s="57">
        <f>_xlfn.XLOOKUP(F1465,'Historical Metal Prices'!$L$4:$Z$4,'Historical Metal Prices'!$L$10:$Z$10)</f>
        <v>0.22698898167436932</v>
      </c>
      <c r="H1465" s="77">
        <f t="shared" si="45"/>
        <v>8547.5733430381588</v>
      </c>
    </row>
    <row r="1466" spans="1:8" x14ac:dyDescent="0.2">
      <c r="A1466" s="79">
        <v>44147</v>
      </c>
      <c r="B1466" s="77">
        <v>6915.75</v>
      </c>
      <c r="C1466" s="84">
        <v>131321</v>
      </c>
      <c r="D1466" s="84">
        <v>165200</v>
      </c>
      <c r="F1466">
        <f t="shared" si="44"/>
        <v>2020</v>
      </c>
      <c r="G1466" s="57">
        <f>_xlfn.XLOOKUP(F1466,'Historical Metal Prices'!$L$4:$Z$4,'Historical Metal Prices'!$L$10:$Z$10)</f>
        <v>0.22698898167436932</v>
      </c>
      <c r="H1466" s="77">
        <f t="shared" si="45"/>
        <v>8485.5490500145188</v>
      </c>
    </row>
    <row r="1467" spans="1:8" x14ac:dyDescent="0.2">
      <c r="A1467" s="79">
        <v>44146</v>
      </c>
      <c r="B1467" s="77">
        <v>6866</v>
      </c>
      <c r="C1467" s="84">
        <v>131321</v>
      </c>
      <c r="D1467" s="84">
        <v>166200</v>
      </c>
      <c r="F1467">
        <f t="shared" si="44"/>
        <v>2020</v>
      </c>
      <c r="G1467" s="57">
        <f>_xlfn.XLOOKUP(F1467,'Historical Metal Prices'!$L$4:$Z$4,'Historical Metal Prices'!$L$10:$Z$10)</f>
        <v>0.22698898167436932</v>
      </c>
      <c r="H1467" s="77">
        <f t="shared" si="45"/>
        <v>8424.506348176219</v>
      </c>
    </row>
    <row r="1468" spans="1:8" x14ac:dyDescent="0.2">
      <c r="A1468" s="79">
        <v>44145</v>
      </c>
      <c r="B1468" s="77">
        <v>6913.25</v>
      </c>
      <c r="C1468" s="84">
        <v>131321</v>
      </c>
      <c r="D1468" s="84">
        <v>167825</v>
      </c>
      <c r="F1468">
        <f t="shared" si="44"/>
        <v>2020</v>
      </c>
      <c r="G1468" s="57">
        <f>_xlfn.XLOOKUP(F1468,'Historical Metal Prices'!$L$4:$Z$4,'Historical Metal Prices'!$L$10:$Z$10)</f>
        <v>0.22698898167436932</v>
      </c>
      <c r="H1468" s="77">
        <f t="shared" si="45"/>
        <v>8482.4815775603329</v>
      </c>
    </row>
    <row r="1469" spans="1:8" x14ac:dyDescent="0.2">
      <c r="A1469" s="79">
        <v>44144</v>
      </c>
      <c r="B1469" s="77">
        <v>6903.25</v>
      </c>
      <c r="C1469" s="84">
        <v>131321</v>
      </c>
      <c r="D1469" s="84">
        <v>169575</v>
      </c>
      <c r="F1469">
        <f t="shared" si="44"/>
        <v>2020</v>
      </c>
      <c r="G1469" s="57">
        <f>_xlfn.XLOOKUP(F1469,'Historical Metal Prices'!$L$4:$Z$4,'Historical Metal Prices'!$L$10:$Z$10)</f>
        <v>0.22698898167436932</v>
      </c>
      <c r="H1469" s="77">
        <f t="shared" si="45"/>
        <v>8470.2116877435892</v>
      </c>
    </row>
    <row r="1470" spans="1:8" x14ac:dyDescent="0.2">
      <c r="A1470" s="79">
        <v>44141</v>
      </c>
      <c r="B1470" s="77">
        <v>6935</v>
      </c>
      <c r="C1470" s="84">
        <v>131321</v>
      </c>
      <c r="D1470" s="84">
        <v>171125</v>
      </c>
      <c r="F1470">
        <f t="shared" si="44"/>
        <v>2020</v>
      </c>
      <c r="G1470" s="57">
        <f>_xlfn.XLOOKUP(F1470,'Historical Metal Prices'!$L$4:$Z$4,'Historical Metal Prices'!$L$10:$Z$10)</f>
        <v>0.22698898167436932</v>
      </c>
      <c r="H1470" s="77">
        <f t="shared" si="45"/>
        <v>8509.1685879117504</v>
      </c>
    </row>
    <row r="1471" spans="1:8" x14ac:dyDescent="0.2">
      <c r="A1471" s="79">
        <v>44140</v>
      </c>
      <c r="B1471" s="77">
        <v>6842.75</v>
      </c>
      <c r="C1471" s="84">
        <v>139657</v>
      </c>
      <c r="D1471" s="84">
        <v>172450</v>
      </c>
      <c r="F1471">
        <f t="shared" si="44"/>
        <v>2020</v>
      </c>
      <c r="G1471" s="57">
        <f>_xlfn.XLOOKUP(F1471,'Historical Metal Prices'!$L$4:$Z$4,'Historical Metal Prices'!$L$10:$Z$10)</f>
        <v>0.22698898167436932</v>
      </c>
      <c r="H1471" s="77">
        <f t="shared" si="45"/>
        <v>8395.97885435229</v>
      </c>
    </row>
    <row r="1472" spans="1:8" x14ac:dyDescent="0.2">
      <c r="A1472" s="79">
        <v>44139</v>
      </c>
      <c r="B1472" s="77">
        <v>6828.5</v>
      </c>
      <c r="C1472" s="84">
        <v>139657</v>
      </c>
      <c r="D1472" s="84">
        <v>174050</v>
      </c>
      <c r="F1472">
        <f t="shared" si="44"/>
        <v>2020</v>
      </c>
      <c r="G1472" s="57">
        <f>_xlfn.XLOOKUP(F1472,'Historical Metal Prices'!$L$4:$Z$4,'Historical Metal Prices'!$L$10:$Z$10)</f>
        <v>0.22698898167436932</v>
      </c>
      <c r="H1472" s="77">
        <f t="shared" si="45"/>
        <v>8378.4942613634303</v>
      </c>
    </row>
    <row r="1473" spans="1:8" x14ac:dyDescent="0.2">
      <c r="A1473" s="79">
        <v>44138</v>
      </c>
      <c r="B1473" s="77">
        <v>6807</v>
      </c>
      <c r="C1473" s="84">
        <v>139657</v>
      </c>
      <c r="D1473" s="84">
        <v>176650</v>
      </c>
      <c r="F1473">
        <f t="shared" si="44"/>
        <v>2020</v>
      </c>
      <c r="G1473" s="57">
        <f>_xlfn.XLOOKUP(F1473,'Historical Metal Prices'!$L$4:$Z$4,'Historical Metal Prices'!$L$10:$Z$10)</f>
        <v>0.22698898167436932</v>
      </c>
      <c r="H1473" s="77">
        <f t="shared" si="45"/>
        <v>8352.1139982574314</v>
      </c>
    </row>
    <row r="1474" spans="1:8" x14ac:dyDescent="0.2">
      <c r="A1474" s="79">
        <v>44137</v>
      </c>
      <c r="B1474" s="77">
        <v>6753</v>
      </c>
      <c r="C1474" s="84">
        <v>139657</v>
      </c>
      <c r="D1474" s="84">
        <v>169400</v>
      </c>
      <c r="F1474">
        <f t="shared" si="44"/>
        <v>2020</v>
      </c>
      <c r="G1474" s="57">
        <f>_xlfn.XLOOKUP(F1474,'Historical Metal Prices'!$L$4:$Z$4,'Historical Metal Prices'!$L$10:$Z$10)</f>
        <v>0.22698898167436932</v>
      </c>
      <c r="H1474" s="77">
        <f t="shared" si="45"/>
        <v>8285.8565932470156</v>
      </c>
    </row>
    <row r="1475" spans="1:8" x14ac:dyDescent="0.2">
      <c r="A1475" s="79">
        <v>44134</v>
      </c>
      <c r="B1475" s="77">
        <v>6707.5</v>
      </c>
      <c r="C1475" s="84">
        <v>139657</v>
      </c>
      <c r="D1475" s="84">
        <v>169600</v>
      </c>
      <c r="F1475">
        <f t="shared" si="44"/>
        <v>2020</v>
      </c>
      <c r="G1475" s="57">
        <f>_xlfn.XLOOKUP(F1475,'Historical Metal Prices'!$L$4:$Z$4,'Historical Metal Prices'!$L$10:$Z$10)</f>
        <v>0.22698898167436932</v>
      </c>
      <c r="H1475" s="77">
        <f t="shared" si="45"/>
        <v>8230.0285945808319</v>
      </c>
    </row>
    <row r="1476" spans="1:8" x14ac:dyDescent="0.2">
      <c r="A1476" s="79">
        <v>44133</v>
      </c>
      <c r="B1476" s="77">
        <v>6716.5</v>
      </c>
      <c r="C1476" s="84">
        <v>155506</v>
      </c>
      <c r="D1476" s="84">
        <v>171300</v>
      </c>
      <c r="F1476">
        <f t="shared" si="44"/>
        <v>2020</v>
      </c>
      <c r="G1476" s="57">
        <f>_xlfn.XLOOKUP(F1476,'Historical Metal Prices'!$L$4:$Z$4,'Historical Metal Prices'!$L$10:$Z$10)</f>
        <v>0.22698898167436932</v>
      </c>
      <c r="H1476" s="77">
        <f t="shared" si="45"/>
        <v>8241.0714954159012</v>
      </c>
    </row>
    <row r="1477" spans="1:8" x14ac:dyDescent="0.2">
      <c r="A1477" s="79">
        <v>44132</v>
      </c>
      <c r="B1477" s="77">
        <v>6730</v>
      </c>
      <c r="C1477" s="84">
        <v>155506</v>
      </c>
      <c r="D1477" s="84">
        <v>172625</v>
      </c>
      <c r="F1477">
        <f t="shared" si="44"/>
        <v>2020</v>
      </c>
      <c r="G1477" s="57">
        <f>_xlfn.XLOOKUP(F1477,'Historical Metal Prices'!$L$4:$Z$4,'Historical Metal Prices'!$L$10:$Z$10)</f>
        <v>0.22698898167436932</v>
      </c>
      <c r="H1477" s="77">
        <f t="shared" si="45"/>
        <v>8257.6358466685051</v>
      </c>
    </row>
    <row r="1478" spans="1:8" x14ac:dyDescent="0.2">
      <c r="A1478" s="79">
        <v>44131</v>
      </c>
      <c r="B1478" s="77">
        <v>6778.65</v>
      </c>
      <c r="C1478" s="84">
        <v>155506</v>
      </c>
      <c r="D1478" s="84">
        <v>174900</v>
      </c>
      <c r="F1478">
        <f t="shared" si="44"/>
        <v>2020</v>
      </c>
      <c r="G1478" s="57">
        <f>_xlfn.XLOOKUP(F1478,'Historical Metal Prices'!$L$4:$Z$4,'Historical Metal Prices'!$L$10:$Z$10)</f>
        <v>0.22698898167436932</v>
      </c>
      <c r="H1478" s="77">
        <f t="shared" si="45"/>
        <v>8317.3288606269634</v>
      </c>
    </row>
    <row r="1479" spans="1:8" x14ac:dyDescent="0.2">
      <c r="A1479" s="79">
        <v>44130</v>
      </c>
      <c r="B1479" s="77">
        <v>6760.75</v>
      </c>
      <c r="C1479" s="84">
        <v>155506</v>
      </c>
      <c r="D1479" s="84">
        <v>178725</v>
      </c>
      <c r="F1479">
        <f t="shared" si="44"/>
        <v>2020</v>
      </c>
      <c r="G1479" s="57">
        <f>_xlfn.XLOOKUP(F1479,'Historical Metal Prices'!$L$4:$Z$4,'Historical Metal Prices'!$L$10:$Z$10)</f>
        <v>0.22698898167436932</v>
      </c>
      <c r="H1479" s="77">
        <f t="shared" si="45"/>
        <v>8295.3657578549919</v>
      </c>
    </row>
    <row r="1480" spans="1:8" x14ac:dyDescent="0.2">
      <c r="A1480" s="79">
        <v>44127</v>
      </c>
      <c r="B1480" s="77">
        <v>6852.25</v>
      </c>
      <c r="C1480" s="84">
        <v>155506</v>
      </c>
      <c r="D1480" s="84">
        <v>178725</v>
      </c>
      <c r="F1480">
        <f t="shared" si="44"/>
        <v>2020</v>
      </c>
      <c r="G1480" s="57">
        <f>_xlfn.XLOOKUP(F1480,'Historical Metal Prices'!$L$4:$Z$4,'Historical Metal Prices'!$L$10:$Z$10)</f>
        <v>0.22698898167436932</v>
      </c>
      <c r="H1480" s="77">
        <f t="shared" si="45"/>
        <v>8407.6352496781965</v>
      </c>
    </row>
    <row r="1481" spans="1:8" x14ac:dyDescent="0.2">
      <c r="A1481" s="79">
        <v>44126</v>
      </c>
      <c r="B1481" s="77">
        <v>6907</v>
      </c>
      <c r="C1481" s="84">
        <v>157547</v>
      </c>
      <c r="D1481" s="84">
        <v>180300</v>
      </c>
      <c r="F1481">
        <f t="shared" si="44"/>
        <v>2020</v>
      </c>
      <c r="G1481" s="57">
        <f>_xlfn.XLOOKUP(F1481,'Historical Metal Prices'!$L$4:$Z$4,'Historical Metal Prices'!$L$10:$Z$10)</f>
        <v>0.22698898167436932</v>
      </c>
      <c r="H1481" s="77">
        <f t="shared" si="45"/>
        <v>8474.8128964248681</v>
      </c>
    </row>
    <row r="1482" spans="1:8" x14ac:dyDescent="0.2">
      <c r="A1482" s="79">
        <v>44125</v>
      </c>
      <c r="B1482" s="77">
        <v>6977.75</v>
      </c>
      <c r="C1482" s="84">
        <v>157547</v>
      </c>
      <c r="D1482" s="84">
        <v>180625</v>
      </c>
      <c r="F1482">
        <f t="shared" si="44"/>
        <v>2020</v>
      </c>
      <c r="G1482" s="57">
        <f>_xlfn.XLOOKUP(F1482,'Historical Metal Prices'!$L$4:$Z$4,'Historical Metal Prices'!$L$10:$Z$10)</f>
        <v>0.22698898167436932</v>
      </c>
      <c r="H1482" s="77">
        <f t="shared" si="45"/>
        <v>8561.6223668783314</v>
      </c>
    </row>
    <row r="1483" spans="1:8" x14ac:dyDescent="0.2">
      <c r="A1483" s="79">
        <v>44124</v>
      </c>
      <c r="B1483" s="77">
        <v>6879</v>
      </c>
      <c r="C1483" s="84">
        <v>157547</v>
      </c>
      <c r="D1483" s="84">
        <v>181650</v>
      </c>
      <c r="F1483">
        <f t="shared" ref="F1483:F1546" si="46">YEAR(A1483)</f>
        <v>2020</v>
      </c>
      <c r="G1483" s="57">
        <f>_xlfn.XLOOKUP(F1483,'Historical Metal Prices'!$L$4:$Z$4,'Historical Metal Prices'!$L$10:$Z$10)</f>
        <v>0.22698898167436932</v>
      </c>
      <c r="H1483" s="77">
        <f t="shared" ref="H1483:H1546" si="47">IFERROR(B1483*(1+G1483),H1484)</f>
        <v>8440.4572049379858</v>
      </c>
    </row>
    <row r="1484" spans="1:8" x14ac:dyDescent="0.2">
      <c r="A1484" s="79">
        <v>44123</v>
      </c>
      <c r="B1484" s="77">
        <v>6758.75</v>
      </c>
      <c r="C1484" s="84">
        <v>157547</v>
      </c>
      <c r="D1484" s="84">
        <v>183175</v>
      </c>
      <c r="F1484">
        <f t="shared" si="46"/>
        <v>2020</v>
      </c>
      <c r="G1484" s="57">
        <f>_xlfn.XLOOKUP(F1484,'Historical Metal Prices'!$L$4:$Z$4,'Historical Metal Prices'!$L$10:$Z$10)</f>
        <v>0.22698898167436932</v>
      </c>
      <c r="H1484" s="77">
        <f t="shared" si="47"/>
        <v>8292.9117798916432</v>
      </c>
    </row>
    <row r="1485" spans="1:8" x14ac:dyDescent="0.2">
      <c r="A1485" s="79">
        <v>44120</v>
      </c>
      <c r="B1485" s="77">
        <v>6723.8</v>
      </c>
      <c r="C1485" s="84">
        <v>157547</v>
      </c>
      <c r="D1485" s="84">
        <v>183900</v>
      </c>
      <c r="F1485">
        <f t="shared" si="46"/>
        <v>2020</v>
      </c>
      <c r="G1485" s="57">
        <f>_xlfn.XLOOKUP(F1485,'Historical Metal Prices'!$L$4:$Z$4,'Historical Metal Prices'!$L$10:$Z$10)</f>
        <v>0.22698898167436932</v>
      </c>
      <c r="H1485" s="77">
        <f t="shared" si="47"/>
        <v>8250.0285149821248</v>
      </c>
    </row>
    <row r="1486" spans="1:8" x14ac:dyDescent="0.2">
      <c r="A1486" s="79">
        <v>44119</v>
      </c>
      <c r="B1486" s="77">
        <v>6738.15</v>
      </c>
      <c r="C1486" s="84">
        <v>156454</v>
      </c>
      <c r="D1486" s="84">
        <v>184850</v>
      </c>
      <c r="F1486">
        <f t="shared" si="46"/>
        <v>2020</v>
      </c>
      <c r="G1486" s="57">
        <f>_xlfn.XLOOKUP(F1486,'Historical Metal Prices'!$L$4:$Z$4,'Historical Metal Prices'!$L$10:$Z$10)</f>
        <v>0.22698898167436932</v>
      </c>
      <c r="H1486" s="77">
        <f t="shared" si="47"/>
        <v>8267.6358068691516</v>
      </c>
    </row>
    <row r="1487" spans="1:8" x14ac:dyDescent="0.2">
      <c r="A1487" s="79">
        <v>44118</v>
      </c>
      <c r="B1487" s="77">
        <v>6702.5</v>
      </c>
      <c r="C1487" s="84">
        <v>156454</v>
      </c>
      <c r="D1487" s="84">
        <v>168875</v>
      </c>
      <c r="F1487">
        <f t="shared" si="46"/>
        <v>2020</v>
      </c>
      <c r="G1487" s="57">
        <f>_xlfn.XLOOKUP(F1487,'Historical Metal Prices'!$L$4:$Z$4,'Historical Metal Prices'!$L$10:$Z$10)</f>
        <v>0.22698898167436932</v>
      </c>
      <c r="H1487" s="77">
        <f t="shared" si="47"/>
        <v>8223.89364967246</v>
      </c>
    </row>
    <row r="1488" spans="1:8" x14ac:dyDescent="0.2">
      <c r="A1488" s="79">
        <v>44117</v>
      </c>
      <c r="B1488" s="77">
        <v>6681.75</v>
      </c>
      <c r="C1488" s="84">
        <v>156454</v>
      </c>
      <c r="D1488" s="84">
        <v>169925</v>
      </c>
      <c r="F1488">
        <f t="shared" si="46"/>
        <v>2020</v>
      </c>
      <c r="G1488" s="57">
        <f>_xlfn.XLOOKUP(F1488,'Historical Metal Prices'!$L$4:$Z$4,'Historical Metal Prices'!$L$10:$Z$10)</f>
        <v>0.22698898167436932</v>
      </c>
      <c r="H1488" s="77">
        <f t="shared" si="47"/>
        <v>8198.4336283027169</v>
      </c>
    </row>
    <row r="1489" spans="1:8" x14ac:dyDescent="0.2">
      <c r="A1489" s="79">
        <v>44116</v>
      </c>
      <c r="B1489" s="77">
        <v>6728</v>
      </c>
      <c r="C1489" s="84">
        <v>156454</v>
      </c>
      <c r="D1489" s="84">
        <v>153200</v>
      </c>
      <c r="F1489">
        <f t="shared" si="46"/>
        <v>2020</v>
      </c>
      <c r="G1489" s="57">
        <f>_xlfn.XLOOKUP(F1489,'Historical Metal Prices'!$L$4:$Z$4,'Historical Metal Prices'!$L$10:$Z$10)</f>
        <v>0.22698898167436932</v>
      </c>
      <c r="H1489" s="77">
        <f t="shared" si="47"/>
        <v>8255.1818687051564</v>
      </c>
    </row>
    <row r="1490" spans="1:8" x14ac:dyDescent="0.2">
      <c r="A1490" s="79">
        <v>44113</v>
      </c>
      <c r="B1490" s="77">
        <v>6767.5</v>
      </c>
      <c r="C1490" s="84">
        <v>156454</v>
      </c>
      <c r="D1490" s="84">
        <v>152975</v>
      </c>
      <c r="F1490">
        <f t="shared" si="46"/>
        <v>2020</v>
      </c>
      <c r="G1490" s="57">
        <f>_xlfn.XLOOKUP(F1490,'Historical Metal Prices'!$L$4:$Z$4,'Historical Metal Prices'!$L$10:$Z$10)</f>
        <v>0.22698898167436932</v>
      </c>
      <c r="H1490" s="77">
        <f t="shared" si="47"/>
        <v>8303.6479334812939</v>
      </c>
    </row>
    <row r="1491" spans="1:8" x14ac:dyDescent="0.2">
      <c r="A1491" s="79">
        <v>44112</v>
      </c>
      <c r="B1491" s="77">
        <v>6678.25</v>
      </c>
      <c r="C1491" s="84">
        <v>155071</v>
      </c>
      <c r="D1491" s="84">
        <v>153925</v>
      </c>
      <c r="F1491">
        <f t="shared" si="46"/>
        <v>2020</v>
      </c>
      <c r="G1491" s="57">
        <f>_xlfn.XLOOKUP(F1491,'Historical Metal Prices'!$L$4:$Z$4,'Historical Metal Prices'!$L$10:$Z$10)</f>
        <v>0.22698898167436932</v>
      </c>
      <c r="H1491" s="77">
        <f t="shared" si="47"/>
        <v>8194.1391668668566</v>
      </c>
    </row>
    <row r="1492" spans="1:8" x14ac:dyDescent="0.2">
      <c r="A1492" s="79">
        <v>44111</v>
      </c>
      <c r="B1492" s="77">
        <v>6666.25</v>
      </c>
      <c r="C1492" s="84">
        <v>155071</v>
      </c>
      <c r="D1492" s="84">
        <v>154750</v>
      </c>
      <c r="F1492">
        <f t="shared" si="46"/>
        <v>2020</v>
      </c>
      <c r="G1492" s="57">
        <f>_xlfn.XLOOKUP(F1492,'Historical Metal Prices'!$L$4:$Z$4,'Historical Metal Prices'!$L$10:$Z$10)</f>
        <v>0.22698898167436932</v>
      </c>
      <c r="H1492" s="77">
        <f t="shared" si="47"/>
        <v>8179.4152990867642</v>
      </c>
    </row>
    <row r="1493" spans="1:8" x14ac:dyDescent="0.2">
      <c r="A1493" s="79">
        <v>44110</v>
      </c>
      <c r="B1493" s="77">
        <v>6513.75</v>
      </c>
      <c r="C1493" s="84">
        <v>155071</v>
      </c>
      <c r="D1493" s="84">
        <v>155400</v>
      </c>
      <c r="F1493">
        <f t="shared" si="46"/>
        <v>2020</v>
      </c>
      <c r="G1493" s="57">
        <f>_xlfn.XLOOKUP(F1493,'Historical Metal Prices'!$L$4:$Z$4,'Historical Metal Prices'!$L$10:$Z$10)</f>
        <v>0.22698898167436932</v>
      </c>
      <c r="H1493" s="77">
        <f t="shared" si="47"/>
        <v>7992.2994793814232</v>
      </c>
    </row>
    <row r="1494" spans="1:8" x14ac:dyDescent="0.2">
      <c r="A1494" s="79">
        <v>44109</v>
      </c>
      <c r="B1494" s="77">
        <v>6514.25</v>
      </c>
      <c r="C1494" s="84">
        <v>155071</v>
      </c>
      <c r="D1494" s="84">
        <v>156125</v>
      </c>
      <c r="F1494">
        <f t="shared" si="46"/>
        <v>2020</v>
      </c>
      <c r="G1494" s="57">
        <f>_xlfn.XLOOKUP(F1494,'Historical Metal Prices'!$L$4:$Z$4,'Historical Metal Prices'!$L$10:$Z$10)</f>
        <v>0.22698898167436932</v>
      </c>
      <c r="H1494" s="77">
        <f t="shared" si="47"/>
        <v>7992.9129738722604</v>
      </c>
    </row>
    <row r="1495" spans="1:8" x14ac:dyDescent="0.2">
      <c r="A1495" s="79">
        <v>44106</v>
      </c>
      <c r="B1495" s="77">
        <v>6546.75</v>
      </c>
      <c r="C1495" s="84">
        <v>155071</v>
      </c>
      <c r="D1495" s="84">
        <v>160875</v>
      </c>
      <c r="F1495">
        <f t="shared" si="46"/>
        <v>2020</v>
      </c>
      <c r="G1495" s="57">
        <f>_xlfn.XLOOKUP(F1495,'Historical Metal Prices'!$L$4:$Z$4,'Historical Metal Prices'!$L$10:$Z$10)</f>
        <v>0.22698898167436932</v>
      </c>
      <c r="H1495" s="77">
        <f t="shared" si="47"/>
        <v>8032.7901157766773</v>
      </c>
    </row>
    <row r="1496" spans="1:8" x14ac:dyDescent="0.2">
      <c r="A1496" s="79">
        <v>44105</v>
      </c>
      <c r="B1496" s="77">
        <v>6374.75</v>
      </c>
      <c r="C1496" s="84">
        <v>155071</v>
      </c>
      <c r="D1496" s="84">
        <v>161975</v>
      </c>
      <c r="F1496">
        <f t="shared" si="46"/>
        <v>2020</v>
      </c>
      <c r="G1496" s="57">
        <f>_xlfn.XLOOKUP(F1496,'Historical Metal Prices'!$L$4:$Z$4,'Historical Metal Prices'!$L$10:$Z$10)</f>
        <v>0.22698898167436932</v>
      </c>
      <c r="H1496" s="77">
        <f t="shared" si="47"/>
        <v>7821.7480109286862</v>
      </c>
    </row>
    <row r="1497" spans="1:8" x14ac:dyDescent="0.2">
      <c r="A1497" s="79">
        <v>44104</v>
      </c>
      <c r="B1497" s="77">
        <v>6668</v>
      </c>
      <c r="C1497" s="84">
        <v>155071</v>
      </c>
      <c r="D1497" s="84">
        <v>163125</v>
      </c>
      <c r="F1497">
        <f t="shared" si="46"/>
        <v>2020</v>
      </c>
      <c r="G1497" s="57">
        <f>_xlfn.XLOOKUP(F1497,'Historical Metal Prices'!$L$4:$Z$4,'Historical Metal Prices'!$L$10:$Z$10)</f>
        <v>0.22698898167436932</v>
      </c>
      <c r="H1497" s="77">
        <f t="shared" si="47"/>
        <v>8181.5625298046943</v>
      </c>
    </row>
    <row r="1498" spans="1:8" x14ac:dyDescent="0.2">
      <c r="A1498" s="79">
        <v>44103</v>
      </c>
      <c r="B1498" s="77">
        <v>6574</v>
      </c>
      <c r="C1498" s="84">
        <v>170464</v>
      </c>
      <c r="D1498" s="84">
        <v>165600</v>
      </c>
      <c r="F1498">
        <f t="shared" si="46"/>
        <v>2020</v>
      </c>
      <c r="G1498" s="57">
        <f>_xlfn.XLOOKUP(F1498,'Historical Metal Prices'!$L$4:$Z$4,'Historical Metal Prices'!$L$10:$Z$10)</f>
        <v>0.22698898167436932</v>
      </c>
      <c r="H1498" s="77">
        <f t="shared" si="47"/>
        <v>8066.2255655273038</v>
      </c>
    </row>
    <row r="1499" spans="1:8" x14ac:dyDescent="0.2">
      <c r="A1499" s="79">
        <v>44102</v>
      </c>
      <c r="B1499" s="77">
        <v>6559.5</v>
      </c>
      <c r="C1499" s="84">
        <v>170464</v>
      </c>
      <c r="D1499" s="84">
        <v>136325</v>
      </c>
      <c r="F1499">
        <f t="shared" si="46"/>
        <v>2020</v>
      </c>
      <c r="G1499" s="57">
        <f>_xlfn.XLOOKUP(F1499,'Historical Metal Prices'!$L$4:$Z$4,'Historical Metal Prices'!$L$10:$Z$10)</f>
        <v>0.22698898167436932</v>
      </c>
      <c r="H1499" s="77">
        <f t="shared" si="47"/>
        <v>8048.4342252930255</v>
      </c>
    </row>
    <row r="1500" spans="1:8" x14ac:dyDescent="0.2">
      <c r="A1500" s="79">
        <v>44099</v>
      </c>
      <c r="B1500" s="77">
        <v>6543.55</v>
      </c>
      <c r="C1500" s="84">
        <v>170464</v>
      </c>
      <c r="D1500" s="84">
        <v>103125</v>
      </c>
      <c r="F1500">
        <f t="shared" si="46"/>
        <v>2020</v>
      </c>
      <c r="G1500" s="57">
        <f>_xlfn.XLOOKUP(F1500,'Historical Metal Prices'!$L$4:$Z$4,'Historical Metal Prices'!$L$10:$Z$10)</f>
        <v>0.22698898167436932</v>
      </c>
      <c r="H1500" s="77">
        <f t="shared" si="47"/>
        <v>8028.8637510353192</v>
      </c>
    </row>
    <row r="1501" spans="1:8" x14ac:dyDescent="0.2">
      <c r="A1501" s="79">
        <v>44098</v>
      </c>
      <c r="B1501" s="77">
        <v>6527.25</v>
      </c>
      <c r="C1501" s="84">
        <v>193347</v>
      </c>
      <c r="D1501" s="84">
        <v>73625</v>
      </c>
      <c r="F1501">
        <f t="shared" si="46"/>
        <v>2020</v>
      </c>
      <c r="G1501" s="57">
        <f>_xlfn.XLOOKUP(F1501,'Historical Metal Prices'!$L$4:$Z$4,'Historical Metal Prices'!$L$10:$Z$10)</f>
        <v>0.22698898167436932</v>
      </c>
      <c r="H1501" s="77">
        <f t="shared" si="47"/>
        <v>8008.8638306340272</v>
      </c>
    </row>
    <row r="1502" spans="1:8" x14ac:dyDescent="0.2">
      <c r="A1502" s="79">
        <v>44097</v>
      </c>
      <c r="B1502" s="77">
        <v>6617.1</v>
      </c>
      <c r="C1502" s="84">
        <v>193347</v>
      </c>
      <c r="D1502" s="84">
        <v>76325</v>
      </c>
      <c r="F1502">
        <f t="shared" si="46"/>
        <v>2020</v>
      </c>
      <c r="G1502" s="57">
        <f>_xlfn.XLOOKUP(F1502,'Historical Metal Prices'!$L$4:$Z$4,'Historical Metal Prices'!$L$10:$Z$10)</f>
        <v>0.22698898167436932</v>
      </c>
      <c r="H1502" s="77">
        <f t="shared" si="47"/>
        <v>8119.1087906374696</v>
      </c>
    </row>
    <row r="1503" spans="1:8" x14ac:dyDescent="0.2">
      <c r="A1503" s="79">
        <v>44096</v>
      </c>
      <c r="B1503" s="77">
        <v>6808</v>
      </c>
      <c r="C1503" s="84">
        <v>193347</v>
      </c>
      <c r="D1503" s="84">
        <v>77275</v>
      </c>
      <c r="F1503">
        <f t="shared" si="46"/>
        <v>2020</v>
      </c>
      <c r="G1503" s="57">
        <f>_xlfn.XLOOKUP(F1503,'Historical Metal Prices'!$L$4:$Z$4,'Historical Metal Prices'!$L$10:$Z$10)</f>
        <v>0.22698898167436932</v>
      </c>
      <c r="H1503" s="77">
        <f t="shared" si="47"/>
        <v>8353.3409872391057</v>
      </c>
    </row>
    <row r="1504" spans="1:8" x14ac:dyDescent="0.2">
      <c r="A1504" s="79">
        <v>44095</v>
      </c>
      <c r="B1504" s="77">
        <v>6718.5</v>
      </c>
      <c r="C1504" s="84">
        <v>193347</v>
      </c>
      <c r="D1504" s="84">
        <v>78300</v>
      </c>
      <c r="F1504">
        <f t="shared" si="46"/>
        <v>2020</v>
      </c>
      <c r="G1504" s="57">
        <f>_xlfn.XLOOKUP(F1504,'Historical Metal Prices'!$L$4:$Z$4,'Historical Metal Prices'!$L$10:$Z$10)</f>
        <v>0.22698898167436932</v>
      </c>
      <c r="H1504" s="77">
        <f t="shared" si="47"/>
        <v>8243.5254733792499</v>
      </c>
    </row>
    <row r="1505" spans="1:8" x14ac:dyDescent="0.2">
      <c r="A1505" s="79">
        <v>44092</v>
      </c>
      <c r="B1505" s="77">
        <v>6852.75</v>
      </c>
      <c r="C1505" s="84">
        <v>193347</v>
      </c>
      <c r="D1505" s="84">
        <v>78425</v>
      </c>
      <c r="F1505">
        <f t="shared" si="46"/>
        <v>2020</v>
      </c>
      <c r="G1505" s="57">
        <f>_xlfn.XLOOKUP(F1505,'Historical Metal Prices'!$L$4:$Z$4,'Historical Metal Prices'!$L$10:$Z$10)</f>
        <v>0.22698898167436932</v>
      </c>
      <c r="H1505" s="77">
        <f t="shared" si="47"/>
        <v>8408.2487441690337</v>
      </c>
    </row>
    <row r="1506" spans="1:8" x14ac:dyDescent="0.2">
      <c r="A1506" s="79">
        <v>44091</v>
      </c>
      <c r="B1506" s="77">
        <v>6806.25</v>
      </c>
      <c r="C1506" s="84">
        <v>176795</v>
      </c>
      <c r="D1506" s="84">
        <v>78900</v>
      </c>
      <c r="F1506">
        <f t="shared" si="46"/>
        <v>2020</v>
      </c>
      <c r="G1506" s="57">
        <f>_xlfn.XLOOKUP(F1506,'Historical Metal Prices'!$L$4:$Z$4,'Historical Metal Prices'!$L$10:$Z$10)</f>
        <v>0.22698898167436932</v>
      </c>
      <c r="H1506" s="77">
        <f t="shared" si="47"/>
        <v>8351.1937565211756</v>
      </c>
    </row>
    <row r="1507" spans="1:8" x14ac:dyDescent="0.2">
      <c r="A1507" s="79">
        <v>44090</v>
      </c>
      <c r="B1507" s="77">
        <v>6793.4</v>
      </c>
      <c r="C1507" s="84">
        <v>176795</v>
      </c>
      <c r="D1507" s="84">
        <v>78750</v>
      </c>
      <c r="F1507">
        <f t="shared" si="46"/>
        <v>2020</v>
      </c>
      <c r="G1507" s="57">
        <f>_xlfn.XLOOKUP(F1507,'Historical Metal Prices'!$L$4:$Z$4,'Historical Metal Prices'!$L$10:$Z$10)</f>
        <v>0.22698898167436932</v>
      </c>
      <c r="H1507" s="77">
        <f t="shared" si="47"/>
        <v>8335.4269481066603</v>
      </c>
    </row>
    <row r="1508" spans="1:8" x14ac:dyDescent="0.2">
      <c r="A1508" s="79">
        <v>44089</v>
      </c>
      <c r="B1508" s="77">
        <v>6777.75</v>
      </c>
      <c r="C1508" s="84">
        <v>176795</v>
      </c>
      <c r="D1508" s="84">
        <v>78900</v>
      </c>
      <c r="F1508">
        <f t="shared" si="46"/>
        <v>2020</v>
      </c>
      <c r="G1508" s="57">
        <f>_xlfn.XLOOKUP(F1508,'Historical Metal Prices'!$L$4:$Z$4,'Historical Metal Prices'!$L$10:$Z$10)</f>
        <v>0.22698898167436932</v>
      </c>
      <c r="H1508" s="77">
        <f t="shared" si="47"/>
        <v>8316.2245705434561</v>
      </c>
    </row>
    <row r="1509" spans="1:8" x14ac:dyDescent="0.2">
      <c r="A1509" s="79">
        <v>44088</v>
      </c>
      <c r="B1509" s="77">
        <v>6814.5</v>
      </c>
      <c r="C1509" s="84">
        <v>176795</v>
      </c>
      <c r="D1509" s="84">
        <v>78550</v>
      </c>
      <c r="F1509">
        <f t="shared" si="46"/>
        <v>2020</v>
      </c>
      <c r="G1509" s="57">
        <f>_xlfn.XLOOKUP(F1509,'Historical Metal Prices'!$L$4:$Z$4,'Historical Metal Prices'!$L$10:$Z$10)</f>
        <v>0.22698898167436932</v>
      </c>
      <c r="H1509" s="77">
        <f t="shared" si="47"/>
        <v>8361.3164156199891</v>
      </c>
    </row>
    <row r="1510" spans="1:8" x14ac:dyDescent="0.2">
      <c r="A1510" s="79">
        <v>44085</v>
      </c>
      <c r="B1510" s="77">
        <v>6770.25</v>
      </c>
      <c r="C1510" s="84">
        <v>176795</v>
      </c>
      <c r="D1510" s="84">
        <v>74875</v>
      </c>
      <c r="F1510">
        <f t="shared" si="46"/>
        <v>2020</v>
      </c>
      <c r="G1510" s="57">
        <f>_xlfn.XLOOKUP(F1510,'Historical Metal Prices'!$L$4:$Z$4,'Historical Metal Prices'!$L$10:$Z$10)</f>
        <v>0.22698898167436932</v>
      </c>
      <c r="H1510" s="77">
        <f t="shared" si="47"/>
        <v>8307.0221531808984</v>
      </c>
    </row>
    <row r="1511" spans="1:8" x14ac:dyDescent="0.2">
      <c r="A1511" s="79">
        <v>44084</v>
      </c>
      <c r="B1511" s="77">
        <v>6690</v>
      </c>
      <c r="C1511" s="84">
        <v>176873</v>
      </c>
      <c r="D1511" s="84">
        <v>75550</v>
      </c>
      <c r="F1511">
        <f t="shared" si="46"/>
        <v>2020</v>
      </c>
      <c r="G1511" s="57">
        <f>_xlfn.XLOOKUP(F1511,'Historical Metal Prices'!$L$4:$Z$4,'Historical Metal Prices'!$L$10:$Z$10)</f>
        <v>0.22698898167436932</v>
      </c>
      <c r="H1511" s="77">
        <f t="shared" si="47"/>
        <v>8208.5562874015304</v>
      </c>
    </row>
    <row r="1512" spans="1:8" x14ac:dyDescent="0.2">
      <c r="A1512" s="79">
        <v>44083</v>
      </c>
      <c r="B1512" s="77">
        <v>6758.5</v>
      </c>
      <c r="C1512" s="84">
        <v>176873</v>
      </c>
      <c r="D1512" s="84">
        <v>75975</v>
      </c>
      <c r="F1512">
        <f t="shared" si="46"/>
        <v>2020</v>
      </c>
      <c r="G1512" s="57">
        <f>_xlfn.XLOOKUP(F1512,'Historical Metal Prices'!$L$4:$Z$4,'Historical Metal Prices'!$L$10:$Z$10)</f>
        <v>0.22698898167436932</v>
      </c>
      <c r="H1512" s="77">
        <f t="shared" si="47"/>
        <v>8292.6050326462246</v>
      </c>
    </row>
    <row r="1513" spans="1:8" x14ac:dyDescent="0.2">
      <c r="A1513" s="79">
        <v>44082</v>
      </c>
      <c r="B1513" s="77">
        <v>6695.25</v>
      </c>
      <c r="C1513" s="84">
        <v>176873</v>
      </c>
      <c r="D1513" s="84">
        <v>73425</v>
      </c>
      <c r="F1513">
        <f t="shared" si="46"/>
        <v>2020</v>
      </c>
      <c r="G1513" s="57">
        <f>_xlfn.XLOOKUP(F1513,'Historical Metal Prices'!$L$4:$Z$4,'Historical Metal Prices'!$L$10:$Z$10)</f>
        <v>0.22698898167436932</v>
      </c>
      <c r="H1513" s="77">
        <f t="shared" si="47"/>
        <v>8214.9979795553209</v>
      </c>
    </row>
    <row r="1514" spans="1:8" x14ac:dyDescent="0.2">
      <c r="A1514" s="79">
        <v>44081</v>
      </c>
      <c r="B1514" s="77">
        <v>6810.75</v>
      </c>
      <c r="C1514" s="84">
        <v>176873</v>
      </c>
      <c r="D1514" s="84">
        <v>76550</v>
      </c>
      <c r="F1514">
        <f t="shared" si="46"/>
        <v>2020</v>
      </c>
      <c r="G1514" s="57">
        <f>_xlfn.XLOOKUP(F1514,'Historical Metal Prices'!$L$4:$Z$4,'Historical Metal Prices'!$L$10:$Z$10)</f>
        <v>0.22698898167436932</v>
      </c>
      <c r="H1514" s="77">
        <f t="shared" si="47"/>
        <v>8356.7152069387103</v>
      </c>
    </row>
    <row r="1515" spans="1:8" x14ac:dyDescent="0.2">
      <c r="A1515" s="79">
        <v>44078</v>
      </c>
      <c r="B1515" s="77">
        <v>6729.5</v>
      </c>
      <c r="C1515" s="84">
        <v>176873</v>
      </c>
      <c r="D1515" s="84">
        <v>77550</v>
      </c>
      <c r="F1515">
        <f t="shared" si="46"/>
        <v>2020</v>
      </c>
      <c r="G1515" s="57">
        <f>_xlfn.XLOOKUP(F1515,'Historical Metal Prices'!$L$4:$Z$4,'Historical Metal Prices'!$L$10:$Z$10)</f>
        <v>0.22698898167436932</v>
      </c>
      <c r="H1515" s="77">
        <f t="shared" si="47"/>
        <v>8257.0223521776679</v>
      </c>
    </row>
    <row r="1516" spans="1:8" x14ac:dyDescent="0.2">
      <c r="A1516" s="79">
        <v>44077</v>
      </c>
      <c r="B1516" s="77">
        <v>6574.5</v>
      </c>
      <c r="C1516" s="84">
        <v>170086</v>
      </c>
      <c r="D1516" s="84">
        <v>82450</v>
      </c>
      <c r="F1516">
        <f t="shared" si="46"/>
        <v>2020</v>
      </c>
      <c r="G1516" s="57">
        <f>_xlfn.XLOOKUP(F1516,'Historical Metal Prices'!$L$4:$Z$4,'Historical Metal Prices'!$L$10:$Z$10)</f>
        <v>0.22698898167436932</v>
      </c>
      <c r="H1516" s="77">
        <f t="shared" si="47"/>
        <v>8066.839060018141</v>
      </c>
    </row>
    <row r="1517" spans="1:8" x14ac:dyDescent="0.2">
      <c r="A1517" s="79">
        <v>44076</v>
      </c>
      <c r="B1517" s="77">
        <v>6709.75</v>
      </c>
      <c r="C1517" s="84">
        <v>170086</v>
      </c>
      <c r="D1517" s="84">
        <v>84650</v>
      </c>
      <c r="F1517">
        <f t="shared" si="46"/>
        <v>2020</v>
      </c>
      <c r="G1517" s="57">
        <f>_xlfn.XLOOKUP(F1517,'Historical Metal Prices'!$L$4:$Z$4,'Historical Metal Prices'!$L$10:$Z$10)</f>
        <v>0.22698898167436932</v>
      </c>
      <c r="H1517" s="77">
        <f t="shared" si="47"/>
        <v>8232.7893197895992</v>
      </c>
    </row>
    <row r="1518" spans="1:8" x14ac:dyDescent="0.2">
      <c r="A1518" s="79">
        <v>44075</v>
      </c>
      <c r="B1518" s="77">
        <v>6708.75</v>
      </c>
      <c r="C1518" s="84">
        <v>170086</v>
      </c>
      <c r="D1518" s="84">
        <v>84975</v>
      </c>
      <c r="F1518">
        <f t="shared" si="46"/>
        <v>2020</v>
      </c>
      <c r="G1518" s="57">
        <f>_xlfn.XLOOKUP(F1518,'Historical Metal Prices'!$L$4:$Z$4,'Historical Metal Prices'!$L$10:$Z$10)</f>
        <v>0.22698898167436932</v>
      </c>
      <c r="H1518" s="77">
        <f t="shared" si="47"/>
        <v>8231.5623308079248</v>
      </c>
    </row>
    <row r="1519" spans="1:8" x14ac:dyDescent="0.2">
      <c r="A1519" s="79">
        <v>44074</v>
      </c>
      <c r="B1519" s="77">
        <v>6697.5</v>
      </c>
      <c r="C1519" s="84">
        <v>170086</v>
      </c>
      <c r="D1519" s="84">
        <v>88250</v>
      </c>
      <c r="F1519">
        <f t="shared" si="46"/>
        <v>2020</v>
      </c>
      <c r="G1519" s="57">
        <f>_xlfn.XLOOKUP(F1519,'Historical Metal Prices'!$L$4:$Z$4,'Historical Metal Prices'!$L$10:$Z$10)</f>
        <v>0.22698898167436932</v>
      </c>
      <c r="H1519" s="77">
        <f t="shared" si="47"/>
        <v>8217.7587047640882</v>
      </c>
    </row>
    <row r="1520" spans="1:8" x14ac:dyDescent="0.2">
      <c r="A1520" s="79">
        <v>44071</v>
      </c>
      <c r="B1520" s="77">
        <v>6697.5</v>
      </c>
      <c r="C1520" s="84">
        <v>170086</v>
      </c>
      <c r="D1520" s="84">
        <v>89350</v>
      </c>
      <c r="F1520">
        <f t="shared" si="46"/>
        <v>2020</v>
      </c>
      <c r="G1520" s="57">
        <f>_xlfn.XLOOKUP(F1520,'Historical Metal Prices'!$L$4:$Z$4,'Historical Metal Prices'!$L$10:$Z$10)</f>
        <v>0.22698898167436932</v>
      </c>
      <c r="H1520" s="77">
        <f t="shared" si="47"/>
        <v>8217.7587047640882</v>
      </c>
    </row>
    <row r="1521" spans="1:8" x14ac:dyDescent="0.2">
      <c r="A1521" s="79">
        <v>44070</v>
      </c>
      <c r="B1521" s="77">
        <v>6640.75</v>
      </c>
      <c r="C1521" s="84">
        <v>172266</v>
      </c>
      <c r="D1521" s="84">
        <v>89350</v>
      </c>
      <c r="F1521">
        <f t="shared" si="46"/>
        <v>2020</v>
      </c>
      <c r="G1521" s="57">
        <f>_xlfn.XLOOKUP(F1521,'Historical Metal Prices'!$L$4:$Z$4,'Historical Metal Prices'!$L$10:$Z$10)</f>
        <v>0.22698898167436932</v>
      </c>
      <c r="H1521" s="77">
        <f t="shared" si="47"/>
        <v>8148.1270800540678</v>
      </c>
    </row>
    <row r="1522" spans="1:8" x14ac:dyDescent="0.2">
      <c r="A1522" s="79">
        <v>44069</v>
      </c>
      <c r="B1522" s="77">
        <v>6615</v>
      </c>
      <c r="C1522" s="84">
        <v>172266</v>
      </c>
      <c r="D1522" s="84">
        <v>90775</v>
      </c>
      <c r="F1522">
        <f t="shared" si="46"/>
        <v>2020</v>
      </c>
      <c r="G1522" s="57">
        <f>_xlfn.XLOOKUP(F1522,'Historical Metal Prices'!$L$4:$Z$4,'Historical Metal Prices'!$L$10:$Z$10)</f>
        <v>0.22698898167436932</v>
      </c>
      <c r="H1522" s="77">
        <f t="shared" si="47"/>
        <v>8116.5321137759529</v>
      </c>
    </row>
    <row r="1523" spans="1:8" x14ac:dyDescent="0.2">
      <c r="A1523" s="79">
        <v>44068</v>
      </c>
      <c r="B1523" s="77">
        <v>6546.25</v>
      </c>
      <c r="C1523" s="84">
        <v>172266</v>
      </c>
      <c r="D1523" s="84">
        <v>92025</v>
      </c>
      <c r="F1523">
        <f t="shared" si="46"/>
        <v>2020</v>
      </c>
      <c r="G1523" s="57">
        <f>_xlfn.XLOOKUP(F1523,'Historical Metal Prices'!$L$4:$Z$4,'Historical Metal Prices'!$L$10:$Z$10)</f>
        <v>0.22698898167436932</v>
      </c>
      <c r="H1523" s="77">
        <f t="shared" si="47"/>
        <v>8032.1766212858402</v>
      </c>
    </row>
    <row r="1524" spans="1:8" x14ac:dyDescent="0.2">
      <c r="A1524" s="79">
        <v>44067</v>
      </c>
      <c r="B1524" s="77">
        <v>6533.75</v>
      </c>
      <c r="C1524" s="84">
        <v>172266</v>
      </c>
      <c r="D1524" s="84">
        <v>95525</v>
      </c>
      <c r="F1524">
        <f t="shared" si="46"/>
        <v>2020</v>
      </c>
      <c r="G1524" s="57">
        <f>_xlfn.XLOOKUP(F1524,'Historical Metal Prices'!$L$4:$Z$4,'Historical Metal Prices'!$L$10:$Z$10)</f>
        <v>0.22698898167436932</v>
      </c>
      <c r="H1524" s="77">
        <f t="shared" si="47"/>
        <v>8016.8392590149106</v>
      </c>
    </row>
    <row r="1525" spans="1:8" x14ac:dyDescent="0.2">
      <c r="A1525" s="79">
        <v>44064</v>
      </c>
      <c r="B1525" s="77">
        <v>6511.5</v>
      </c>
      <c r="C1525" s="84">
        <v>172266</v>
      </c>
      <c r="D1525" s="84">
        <v>97900</v>
      </c>
      <c r="F1525">
        <f t="shared" si="46"/>
        <v>2020</v>
      </c>
      <c r="G1525" s="57">
        <f>_xlfn.XLOOKUP(F1525,'Historical Metal Prices'!$L$4:$Z$4,'Historical Metal Prices'!$L$10:$Z$10)</f>
        <v>0.22698898167436932</v>
      </c>
      <c r="H1525" s="77">
        <f t="shared" si="47"/>
        <v>7989.5387541726559</v>
      </c>
    </row>
    <row r="1526" spans="1:8" x14ac:dyDescent="0.2">
      <c r="A1526" s="79">
        <v>44063</v>
      </c>
      <c r="B1526" s="77">
        <v>6617.75</v>
      </c>
      <c r="C1526" s="84">
        <v>172051</v>
      </c>
      <c r="D1526" s="84">
        <v>103475</v>
      </c>
      <c r="F1526">
        <f t="shared" si="46"/>
        <v>2020</v>
      </c>
      <c r="G1526" s="57">
        <f>_xlfn.XLOOKUP(F1526,'Historical Metal Prices'!$L$4:$Z$4,'Historical Metal Prices'!$L$10:$Z$10)</f>
        <v>0.22698898167436932</v>
      </c>
      <c r="H1526" s="77">
        <f t="shared" si="47"/>
        <v>8119.9063334755574</v>
      </c>
    </row>
    <row r="1527" spans="1:8" x14ac:dyDescent="0.2">
      <c r="A1527" s="79">
        <v>44062</v>
      </c>
      <c r="B1527" s="77">
        <v>6698.75</v>
      </c>
      <c r="C1527" s="84">
        <v>172051</v>
      </c>
      <c r="D1527" s="84">
        <v>104425</v>
      </c>
      <c r="F1527">
        <f t="shared" si="46"/>
        <v>2020</v>
      </c>
      <c r="G1527" s="57">
        <f>_xlfn.XLOOKUP(F1527,'Historical Metal Prices'!$L$4:$Z$4,'Historical Metal Prices'!$L$10:$Z$10)</f>
        <v>0.22698898167436932</v>
      </c>
      <c r="H1527" s="77">
        <f t="shared" si="47"/>
        <v>8219.2924409911811</v>
      </c>
    </row>
    <row r="1528" spans="1:8" x14ac:dyDescent="0.2">
      <c r="A1528" s="79">
        <v>44061</v>
      </c>
      <c r="B1528" s="77">
        <v>6581</v>
      </c>
      <c r="C1528" s="84">
        <v>172051</v>
      </c>
      <c r="D1528" s="84">
        <v>106225</v>
      </c>
      <c r="F1528">
        <f t="shared" si="46"/>
        <v>2020</v>
      </c>
      <c r="G1528" s="57">
        <f>_xlfn.XLOOKUP(F1528,'Historical Metal Prices'!$L$4:$Z$4,'Historical Metal Prices'!$L$10:$Z$10)</f>
        <v>0.22698898167436932</v>
      </c>
      <c r="H1528" s="77">
        <f t="shared" si="47"/>
        <v>8074.8144883990244</v>
      </c>
    </row>
    <row r="1529" spans="1:8" x14ac:dyDescent="0.2">
      <c r="A1529" s="79">
        <v>44060</v>
      </c>
      <c r="B1529" s="77">
        <v>6450.75</v>
      </c>
      <c r="C1529" s="84">
        <v>172051</v>
      </c>
      <c r="D1529" s="84">
        <v>107525</v>
      </c>
      <c r="F1529">
        <f t="shared" si="46"/>
        <v>2020</v>
      </c>
      <c r="G1529" s="57">
        <f>_xlfn.XLOOKUP(F1529,'Historical Metal Prices'!$L$4:$Z$4,'Historical Metal Prices'!$L$10:$Z$10)</f>
        <v>0.22698898167436932</v>
      </c>
      <c r="H1529" s="77">
        <f t="shared" si="47"/>
        <v>7914.9991735359381</v>
      </c>
    </row>
    <row r="1530" spans="1:8" x14ac:dyDescent="0.2">
      <c r="A1530" s="79">
        <v>44057</v>
      </c>
      <c r="B1530" s="77">
        <v>6377.75</v>
      </c>
      <c r="C1530" s="84">
        <v>172051</v>
      </c>
      <c r="D1530" s="84">
        <v>110000</v>
      </c>
      <c r="F1530">
        <f t="shared" si="46"/>
        <v>2020</v>
      </c>
      <c r="G1530" s="57">
        <f>_xlfn.XLOOKUP(F1530,'Historical Metal Prices'!$L$4:$Z$4,'Historical Metal Prices'!$L$10:$Z$10)</f>
        <v>0.22698898167436932</v>
      </c>
      <c r="H1530" s="77">
        <f t="shared" si="47"/>
        <v>7825.4289778737093</v>
      </c>
    </row>
    <row r="1531" spans="1:8" x14ac:dyDescent="0.2">
      <c r="A1531" s="79">
        <v>44056</v>
      </c>
      <c r="B1531" s="77">
        <v>6263.5</v>
      </c>
      <c r="C1531" s="84">
        <v>172455</v>
      </c>
      <c r="D1531" s="84">
        <v>113200</v>
      </c>
      <c r="F1531">
        <f t="shared" si="46"/>
        <v>2020</v>
      </c>
      <c r="G1531" s="57">
        <f>_xlfn.XLOOKUP(F1531,'Historical Metal Prices'!$L$4:$Z$4,'Historical Metal Prices'!$L$10:$Z$10)</f>
        <v>0.22698898167436932</v>
      </c>
      <c r="H1531" s="77">
        <f t="shared" si="47"/>
        <v>7685.2454867174119</v>
      </c>
    </row>
    <row r="1532" spans="1:8" x14ac:dyDescent="0.2">
      <c r="A1532" s="79">
        <v>44055</v>
      </c>
      <c r="B1532" s="77">
        <v>6434.5</v>
      </c>
      <c r="C1532" s="84">
        <v>172455</v>
      </c>
      <c r="D1532" s="84">
        <v>113875</v>
      </c>
      <c r="F1532">
        <f t="shared" si="46"/>
        <v>2020</v>
      </c>
      <c r="G1532" s="57">
        <f>_xlfn.XLOOKUP(F1532,'Historical Metal Prices'!$L$4:$Z$4,'Historical Metal Prices'!$L$10:$Z$10)</f>
        <v>0.22698898167436932</v>
      </c>
      <c r="H1532" s="77">
        <f t="shared" si="47"/>
        <v>7895.0606025837296</v>
      </c>
    </row>
    <row r="1533" spans="1:8" x14ac:dyDescent="0.2">
      <c r="A1533" s="79">
        <v>44054</v>
      </c>
      <c r="B1533" s="77">
        <v>6381.75</v>
      </c>
      <c r="C1533" s="84">
        <v>172455</v>
      </c>
      <c r="D1533" s="84">
        <v>114575</v>
      </c>
      <c r="F1533">
        <f t="shared" si="46"/>
        <v>2020</v>
      </c>
      <c r="G1533" s="57">
        <f>_xlfn.XLOOKUP(F1533,'Historical Metal Prices'!$L$4:$Z$4,'Historical Metal Prices'!$L$10:$Z$10)</f>
        <v>0.22698898167436932</v>
      </c>
      <c r="H1533" s="77">
        <f t="shared" si="47"/>
        <v>7830.3369338004068</v>
      </c>
    </row>
    <row r="1534" spans="1:8" x14ac:dyDescent="0.2">
      <c r="A1534" s="79">
        <v>44053</v>
      </c>
      <c r="B1534" s="77">
        <v>6393.75</v>
      </c>
      <c r="C1534" s="84">
        <v>172455</v>
      </c>
      <c r="D1534" s="84">
        <v>114625</v>
      </c>
      <c r="F1534">
        <f t="shared" si="46"/>
        <v>2020</v>
      </c>
      <c r="G1534" s="57">
        <f>_xlfn.XLOOKUP(F1534,'Historical Metal Prices'!$L$4:$Z$4,'Historical Metal Prices'!$L$10:$Z$10)</f>
        <v>0.22698898167436932</v>
      </c>
      <c r="H1534" s="77">
        <f t="shared" si="47"/>
        <v>7845.0608015804992</v>
      </c>
    </row>
    <row r="1535" spans="1:8" x14ac:dyDescent="0.2">
      <c r="A1535" s="79">
        <v>44050</v>
      </c>
      <c r="B1535" s="77">
        <v>6570</v>
      </c>
      <c r="C1535" s="84">
        <v>172455</v>
      </c>
      <c r="D1535" s="84">
        <v>114375</v>
      </c>
      <c r="F1535">
        <f t="shared" si="46"/>
        <v>2020</v>
      </c>
      <c r="G1535" s="57">
        <f>_xlfn.XLOOKUP(F1535,'Historical Metal Prices'!$L$4:$Z$4,'Historical Metal Prices'!$L$10:$Z$10)</f>
        <v>0.22698898167436932</v>
      </c>
      <c r="H1535" s="77">
        <f t="shared" si="47"/>
        <v>8061.3176096006064</v>
      </c>
    </row>
    <row r="1536" spans="1:8" x14ac:dyDescent="0.2">
      <c r="A1536" s="79">
        <v>44049</v>
      </c>
      <c r="B1536" s="77">
        <v>6479.75</v>
      </c>
      <c r="C1536" s="84">
        <v>159513</v>
      </c>
      <c r="D1536" s="84">
        <v>117950</v>
      </c>
      <c r="F1536">
        <f t="shared" si="46"/>
        <v>2020</v>
      </c>
      <c r="G1536" s="57">
        <f>_xlfn.XLOOKUP(F1536,'Historical Metal Prices'!$L$4:$Z$4,'Historical Metal Prices'!$L$10:$Z$10)</f>
        <v>0.22698898167436932</v>
      </c>
      <c r="H1536" s="77">
        <f t="shared" si="47"/>
        <v>7950.5818540044947</v>
      </c>
    </row>
    <row r="1537" spans="1:8" x14ac:dyDescent="0.2">
      <c r="A1537" s="79">
        <v>44048</v>
      </c>
      <c r="B1537" s="77">
        <v>6498.75</v>
      </c>
      <c r="C1537" s="84">
        <v>159513</v>
      </c>
      <c r="D1537" s="84">
        <v>120950</v>
      </c>
      <c r="F1537">
        <f t="shared" si="46"/>
        <v>2020</v>
      </c>
      <c r="G1537" s="57">
        <f>_xlfn.XLOOKUP(F1537,'Historical Metal Prices'!$L$4:$Z$4,'Historical Metal Prices'!$L$10:$Z$10)</f>
        <v>0.22698898167436932</v>
      </c>
      <c r="H1537" s="77">
        <f t="shared" si="47"/>
        <v>7973.8946446563077</v>
      </c>
    </row>
    <row r="1538" spans="1:8" x14ac:dyDescent="0.2">
      <c r="A1538" s="79">
        <v>44047</v>
      </c>
      <c r="B1538" s="77">
        <v>6453</v>
      </c>
      <c r="C1538" s="84">
        <v>159513</v>
      </c>
      <c r="D1538" s="84">
        <v>122450</v>
      </c>
      <c r="F1538">
        <f t="shared" si="46"/>
        <v>2020</v>
      </c>
      <c r="G1538" s="57">
        <f>_xlfn.XLOOKUP(F1538,'Historical Metal Prices'!$L$4:$Z$4,'Historical Metal Prices'!$L$10:$Z$10)</f>
        <v>0.22698898167436932</v>
      </c>
      <c r="H1538" s="77">
        <f t="shared" si="47"/>
        <v>7917.7598987447054</v>
      </c>
    </row>
    <row r="1539" spans="1:8" x14ac:dyDescent="0.2">
      <c r="A1539" s="79">
        <v>44046</v>
      </c>
      <c r="B1539" s="77">
        <v>6495</v>
      </c>
      <c r="C1539" s="84">
        <v>159513</v>
      </c>
      <c r="D1539" s="84">
        <v>125150</v>
      </c>
      <c r="F1539">
        <f t="shared" si="46"/>
        <v>2020</v>
      </c>
      <c r="G1539" s="57">
        <f>_xlfn.XLOOKUP(F1539,'Historical Metal Prices'!$L$4:$Z$4,'Historical Metal Prices'!$L$10:$Z$10)</f>
        <v>0.22698898167436932</v>
      </c>
      <c r="H1539" s="77">
        <f t="shared" si="47"/>
        <v>7969.2934359750288</v>
      </c>
    </row>
    <row r="1540" spans="1:8" x14ac:dyDescent="0.2">
      <c r="A1540" s="79">
        <v>44043</v>
      </c>
      <c r="B1540" s="77">
        <v>6422</v>
      </c>
      <c r="C1540" s="84">
        <v>159513</v>
      </c>
      <c r="D1540" s="84">
        <v>126675</v>
      </c>
      <c r="F1540">
        <f t="shared" si="46"/>
        <v>2020</v>
      </c>
      <c r="G1540" s="57">
        <f>_xlfn.XLOOKUP(F1540,'Historical Metal Prices'!$L$4:$Z$4,'Historical Metal Prices'!$L$10:$Z$10)</f>
        <v>0.22698898167436932</v>
      </c>
      <c r="H1540" s="77">
        <f t="shared" si="47"/>
        <v>7879.7232403128</v>
      </c>
    </row>
    <row r="1541" spans="1:8" x14ac:dyDescent="0.2">
      <c r="A1541" s="79">
        <v>44042</v>
      </c>
      <c r="B1541" s="77">
        <v>6441.75</v>
      </c>
      <c r="C1541" s="84">
        <v>157684</v>
      </c>
      <c r="D1541" s="84">
        <v>128125</v>
      </c>
      <c r="F1541">
        <f t="shared" si="46"/>
        <v>2020</v>
      </c>
      <c r="G1541" s="57">
        <f>_xlfn.XLOOKUP(F1541,'Historical Metal Prices'!$L$4:$Z$4,'Historical Metal Prices'!$L$10:$Z$10)</f>
        <v>0.22698898167436932</v>
      </c>
      <c r="H1541" s="77">
        <f t="shared" si="47"/>
        <v>7903.9562727008688</v>
      </c>
    </row>
    <row r="1542" spans="1:8" x14ac:dyDescent="0.2">
      <c r="A1542" s="79">
        <v>44041</v>
      </c>
      <c r="B1542" s="77">
        <v>6482</v>
      </c>
      <c r="C1542" s="84">
        <v>157684</v>
      </c>
      <c r="D1542" s="84">
        <v>129225</v>
      </c>
      <c r="F1542">
        <f t="shared" si="46"/>
        <v>2020</v>
      </c>
      <c r="G1542" s="57">
        <f>_xlfn.XLOOKUP(F1542,'Historical Metal Prices'!$L$4:$Z$4,'Historical Metal Prices'!$L$10:$Z$10)</f>
        <v>0.22698898167436932</v>
      </c>
      <c r="H1542" s="77">
        <f t="shared" si="47"/>
        <v>7953.3425792132621</v>
      </c>
    </row>
    <row r="1543" spans="1:8" x14ac:dyDescent="0.2">
      <c r="A1543" s="79">
        <v>44040</v>
      </c>
      <c r="B1543" s="77">
        <v>6490</v>
      </c>
      <c r="C1543" s="84">
        <v>157684</v>
      </c>
      <c r="D1543" s="84">
        <v>131900</v>
      </c>
      <c r="F1543">
        <f t="shared" si="46"/>
        <v>2020</v>
      </c>
      <c r="G1543" s="57">
        <f>_xlfn.XLOOKUP(F1543,'Historical Metal Prices'!$L$4:$Z$4,'Historical Metal Prices'!$L$10:$Z$10)</f>
        <v>0.22698898167436932</v>
      </c>
      <c r="H1543" s="77">
        <f t="shared" si="47"/>
        <v>7963.158491066657</v>
      </c>
    </row>
    <row r="1544" spans="1:8" x14ac:dyDescent="0.2">
      <c r="A1544" s="79">
        <v>44039</v>
      </c>
      <c r="B1544" s="77">
        <v>6426.5</v>
      </c>
      <c r="C1544" s="84">
        <v>157684</v>
      </c>
      <c r="D1544" s="84">
        <v>134025</v>
      </c>
      <c r="F1544">
        <f t="shared" si="46"/>
        <v>2020</v>
      </c>
      <c r="G1544" s="57">
        <f>_xlfn.XLOOKUP(F1544,'Historical Metal Prices'!$L$4:$Z$4,'Historical Metal Prices'!$L$10:$Z$10)</f>
        <v>0.22698898167436932</v>
      </c>
      <c r="H1544" s="77">
        <f t="shared" si="47"/>
        <v>7885.2446907303347</v>
      </c>
    </row>
    <row r="1545" spans="1:8" x14ac:dyDescent="0.2">
      <c r="A1545" s="79">
        <v>44036</v>
      </c>
      <c r="B1545" s="77">
        <v>6430.25</v>
      </c>
      <c r="C1545" s="84">
        <v>157684</v>
      </c>
      <c r="D1545" s="84">
        <v>138025</v>
      </c>
      <c r="F1545">
        <f t="shared" si="46"/>
        <v>2020</v>
      </c>
      <c r="G1545" s="57">
        <f>_xlfn.XLOOKUP(F1545,'Historical Metal Prices'!$L$4:$Z$4,'Historical Metal Prices'!$L$10:$Z$10)</f>
        <v>0.22698898167436932</v>
      </c>
      <c r="H1545" s="77">
        <f t="shared" si="47"/>
        <v>7889.8458994116136</v>
      </c>
    </row>
    <row r="1546" spans="1:8" x14ac:dyDescent="0.2">
      <c r="A1546" s="79">
        <v>44035</v>
      </c>
      <c r="B1546" s="77">
        <v>6570</v>
      </c>
      <c r="C1546" s="84">
        <v>158647</v>
      </c>
      <c r="D1546" s="84">
        <v>141725</v>
      </c>
      <c r="F1546">
        <f t="shared" si="46"/>
        <v>2020</v>
      </c>
      <c r="G1546" s="57">
        <f>_xlfn.XLOOKUP(F1546,'Historical Metal Prices'!$L$4:$Z$4,'Historical Metal Prices'!$L$10:$Z$10)</f>
        <v>0.22698898167436932</v>
      </c>
      <c r="H1546" s="77">
        <f t="shared" si="47"/>
        <v>8061.3176096006064</v>
      </c>
    </row>
    <row r="1547" spans="1:8" x14ac:dyDescent="0.2">
      <c r="A1547" s="79">
        <v>44034</v>
      </c>
      <c r="B1547" s="77">
        <v>6503</v>
      </c>
      <c r="C1547" s="84">
        <v>158647</v>
      </c>
      <c r="D1547" s="84">
        <v>143800</v>
      </c>
      <c r="F1547">
        <f t="shared" ref="F1547:F1610" si="48">YEAR(A1547)</f>
        <v>2020</v>
      </c>
      <c r="G1547" s="57">
        <f>_xlfn.XLOOKUP(F1547,'Historical Metal Prices'!$L$4:$Z$4,'Historical Metal Prices'!$L$10:$Z$10)</f>
        <v>0.22698898167436932</v>
      </c>
      <c r="H1547" s="77">
        <f t="shared" ref="H1547:H1610" si="49">IFERROR(B1547*(1+G1547),H1548)</f>
        <v>7979.1093478284238</v>
      </c>
    </row>
    <row r="1548" spans="1:8" x14ac:dyDescent="0.2">
      <c r="A1548" s="79">
        <v>44033</v>
      </c>
      <c r="B1548" s="77">
        <v>6544.45</v>
      </c>
      <c r="C1548" s="84">
        <v>158647</v>
      </c>
      <c r="D1548" s="84">
        <v>145050</v>
      </c>
      <c r="F1548">
        <f t="shared" si="48"/>
        <v>2020</v>
      </c>
      <c r="G1548" s="57">
        <f>_xlfn.XLOOKUP(F1548,'Historical Metal Prices'!$L$4:$Z$4,'Historical Metal Prices'!$L$10:$Z$10)</f>
        <v>0.22698898167436932</v>
      </c>
      <c r="H1548" s="77">
        <f t="shared" si="49"/>
        <v>8029.9680411188265</v>
      </c>
    </row>
    <row r="1549" spans="1:8" x14ac:dyDescent="0.2">
      <c r="A1549" s="79">
        <v>44032</v>
      </c>
      <c r="B1549" s="77">
        <v>6494.25</v>
      </c>
      <c r="C1549" s="84">
        <v>158647</v>
      </c>
      <c r="D1549" s="84">
        <v>146300</v>
      </c>
      <c r="F1549">
        <f t="shared" si="48"/>
        <v>2020</v>
      </c>
      <c r="G1549" s="57">
        <f>_xlfn.XLOOKUP(F1549,'Historical Metal Prices'!$L$4:$Z$4,'Historical Metal Prices'!$L$10:$Z$10)</f>
        <v>0.22698898167436932</v>
      </c>
      <c r="H1549" s="77">
        <f t="shared" si="49"/>
        <v>7968.3731942387731</v>
      </c>
    </row>
    <row r="1550" spans="1:8" x14ac:dyDescent="0.2">
      <c r="A1550" s="79">
        <v>44029</v>
      </c>
      <c r="B1550" s="77">
        <v>6456</v>
      </c>
      <c r="C1550" s="84">
        <v>158647</v>
      </c>
      <c r="D1550" s="84">
        <v>151075</v>
      </c>
      <c r="F1550">
        <f t="shared" si="48"/>
        <v>2020</v>
      </c>
      <c r="G1550" s="57">
        <f>_xlfn.XLOOKUP(F1550,'Historical Metal Prices'!$L$4:$Z$4,'Historical Metal Prices'!$L$10:$Z$10)</f>
        <v>0.22698898167436932</v>
      </c>
      <c r="H1550" s="77">
        <f t="shared" si="49"/>
        <v>7921.4408656897285</v>
      </c>
    </row>
    <row r="1551" spans="1:8" x14ac:dyDescent="0.2">
      <c r="A1551" s="79">
        <v>44028</v>
      </c>
      <c r="B1551" s="77">
        <v>6437.75</v>
      </c>
      <c r="C1551" s="84">
        <v>137336</v>
      </c>
      <c r="D1551" s="84">
        <v>157350</v>
      </c>
      <c r="F1551">
        <f t="shared" si="48"/>
        <v>2020</v>
      </c>
      <c r="G1551" s="57">
        <f>_xlfn.XLOOKUP(F1551,'Historical Metal Prices'!$L$4:$Z$4,'Historical Metal Prices'!$L$10:$Z$10)</f>
        <v>0.22698898167436932</v>
      </c>
      <c r="H1551" s="77">
        <f t="shared" si="49"/>
        <v>7899.0483167741713</v>
      </c>
    </row>
    <row r="1552" spans="1:8" x14ac:dyDescent="0.2">
      <c r="A1552" s="79">
        <v>44027</v>
      </c>
      <c r="B1552" s="77">
        <v>6378.75</v>
      </c>
      <c r="C1552" s="84">
        <v>137336</v>
      </c>
      <c r="D1552" s="84">
        <v>159800</v>
      </c>
      <c r="F1552">
        <f t="shared" si="48"/>
        <v>2020</v>
      </c>
      <c r="G1552" s="57">
        <f>_xlfn.XLOOKUP(F1552,'Historical Metal Prices'!$L$4:$Z$4,'Historical Metal Prices'!$L$10:$Z$10)</f>
        <v>0.22698898167436932</v>
      </c>
      <c r="H1552" s="77">
        <f t="shared" si="49"/>
        <v>7826.6559668553837</v>
      </c>
    </row>
    <row r="1553" spans="1:8" x14ac:dyDescent="0.2">
      <c r="A1553" s="79">
        <v>44026</v>
      </c>
      <c r="B1553" s="77">
        <v>6495.5</v>
      </c>
      <c r="C1553" s="84">
        <v>137336</v>
      </c>
      <c r="D1553" s="84">
        <v>166450</v>
      </c>
      <c r="F1553">
        <f t="shared" si="48"/>
        <v>2020</v>
      </c>
      <c r="G1553" s="57">
        <f>_xlfn.XLOOKUP(F1553,'Historical Metal Prices'!$L$4:$Z$4,'Historical Metal Prices'!$L$10:$Z$10)</f>
        <v>0.22698898167436932</v>
      </c>
      <c r="H1553" s="77">
        <f t="shared" si="49"/>
        <v>7969.906930465866</v>
      </c>
    </row>
    <row r="1554" spans="1:8" x14ac:dyDescent="0.2">
      <c r="A1554" s="79">
        <v>44025</v>
      </c>
      <c r="B1554" s="77">
        <v>6580</v>
      </c>
      <c r="C1554" s="84">
        <v>137336</v>
      </c>
      <c r="D1554" s="84">
        <v>168225</v>
      </c>
      <c r="F1554">
        <f t="shared" si="48"/>
        <v>2020</v>
      </c>
      <c r="G1554" s="57">
        <f>_xlfn.XLOOKUP(F1554,'Historical Metal Prices'!$L$4:$Z$4,'Historical Metal Prices'!$L$10:$Z$10)</f>
        <v>0.22698898167436932</v>
      </c>
      <c r="H1554" s="77">
        <f t="shared" si="49"/>
        <v>8073.58749941735</v>
      </c>
    </row>
    <row r="1555" spans="1:8" x14ac:dyDescent="0.2">
      <c r="A1555" s="79">
        <v>44022</v>
      </c>
      <c r="B1555" s="77">
        <v>6418.55</v>
      </c>
      <c r="C1555" s="84">
        <v>137336</v>
      </c>
      <c r="D1555" s="84">
        <v>176350</v>
      </c>
      <c r="F1555">
        <f t="shared" si="48"/>
        <v>2020</v>
      </c>
      <c r="G1555" s="57">
        <f>_xlfn.XLOOKUP(F1555,'Historical Metal Prices'!$L$4:$Z$4,'Historical Metal Prices'!$L$10:$Z$10)</f>
        <v>0.22698898167436932</v>
      </c>
      <c r="H1555" s="77">
        <f t="shared" si="49"/>
        <v>7875.4901283260233</v>
      </c>
    </row>
    <row r="1556" spans="1:8" x14ac:dyDescent="0.2">
      <c r="A1556" s="79">
        <v>44021</v>
      </c>
      <c r="B1556" s="77">
        <v>6300.35</v>
      </c>
      <c r="C1556" s="84">
        <v>114318</v>
      </c>
      <c r="D1556" s="84">
        <v>185200</v>
      </c>
      <c r="F1556">
        <f t="shared" si="48"/>
        <v>2020</v>
      </c>
      <c r="G1556" s="57">
        <f>_xlfn.XLOOKUP(F1556,'Historical Metal Prices'!$L$4:$Z$4,'Historical Metal Prices'!$L$10:$Z$10)</f>
        <v>0.22698898167436932</v>
      </c>
      <c r="H1556" s="77">
        <f t="shared" si="49"/>
        <v>7730.4600306921129</v>
      </c>
    </row>
    <row r="1557" spans="1:8" x14ac:dyDescent="0.2">
      <c r="A1557" s="79">
        <v>44020</v>
      </c>
      <c r="B1557" s="77">
        <v>6230.25</v>
      </c>
      <c r="C1557" s="84">
        <v>114318</v>
      </c>
      <c r="D1557" s="84">
        <v>192025</v>
      </c>
      <c r="F1557">
        <f t="shared" si="48"/>
        <v>2020</v>
      </c>
      <c r="G1557" s="57">
        <f>_xlfn.XLOOKUP(F1557,'Historical Metal Prices'!$L$4:$Z$4,'Historical Metal Prices'!$L$10:$Z$10)</f>
        <v>0.22698898167436932</v>
      </c>
      <c r="H1557" s="77">
        <f t="shared" si="49"/>
        <v>7644.4481030767392</v>
      </c>
    </row>
    <row r="1558" spans="1:8" x14ac:dyDescent="0.2">
      <c r="A1558" s="79">
        <v>44019</v>
      </c>
      <c r="B1558" s="77">
        <v>6184.75</v>
      </c>
      <c r="C1558" s="84">
        <v>114318</v>
      </c>
      <c r="D1558" s="84">
        <v>206375</v>
      </c>
      <c r="F1558">
        <f t="shared" si="48"/>
        <v>2020</v>
      </c>
      <c r="G1558" s="57">
        <f>_xlfn.XLOOKUP(F1558,'Historical Metal Prices'!$L$4:$Z$4,'Historical Metal Prices'!$L$10:$Z$10)</f>
        <v>0.22698898167436932</v>
      </c>
      <c r="H1558" s="77">
        <f t="shared" si="49"/>
        <v>7588.6201044105555</v>
      </c>
    </row>
    <row r="1559" spans="1:8" x14ac:dyDescent="0.2">
      <c r="A1559" s="79">
        <v>44018</v>
      </c>
      <c r="B1559" s="77">
        <v>6135.25</v>
      </c>
      <c r="C1559" s="84">
        <v>114318</v>
      </c>
      <c r="D1559" s="84">
        <v>206375</v>
      </c>
      <c r="F1559">
        <f t="shared" si="48"/>
        <v>2020</v>
      </c>
      <c r="G1559" s="57">
        <f>_xlfn.XLOOKUP(F1559,'Historical Metal Prices'!$L$4:$Z$4,'Historical Metal Prices'!$L$10:$Z$10)</f>
        <v>0.22698898167436932</v>
      </c>
      <c r="H1559" s="77">
        <f t="shared" si="49"/>
        <v>7527.8841498176744</v>
      </c>
    </row>
    <row r="1560" spans="1:8" x14ac:dyDescent="0.2">
      <c r="A1560" s="79">
        <v>44015</v>
      </c>
      <c r="B1560" s="77">
        <v>6023.5</v>
      </c>
      <c r="C1560" s="84">
        <v>114318</v>
      </c>
      <c r="D1560" s="84">
        <v>206375</v>
      </c>
      <c r="F1560">
        <f t="shared" si="48"/>
        <v>2020</v>
      </c>
      <c r="G1560" s="57">
        <f>_xlfn.XLOOKUP(F1560,'Historical Metal Prices'!$L$4:$Z$4,'Historical Metal Prices'!$L$10:$Z$10)</f>
        <v>0.22698898167436932</v>
      </c>
      <c r="H1560" s="77">
        <f t="shared" si="49"/>
        <v>7390.7681311155638</v>
      </c>
    </row>
    <row r="1561" spans="1:8" x14ac:dyDescent="0.2">
      <c r="A1561" s="79">
        <v>44014</v>
      </c>
      <c r="B1561" s="77">
        <v>6071</v>
      </c>
      <c r="C1561" s="84">
        <v>99971</v>
      </c>
      <c r="D1561" s="84">
        <v>206375</v>
      </c>
      <c r="F1561">
        <f t="shared" si="48"/>
        <v>2020</v>
      </c>
      <c r="G1561" s="57">
        <f>_xlfn.XLOOKUP(F1561,'Historical Metal Prices'!$L$4:$Z$4,'Historical Metal Prices'!$L$10:$Z$10)</f>
        <v>0.22698898167436932</v>
      </c>
      <c r="H1561" s="77">
        <f t="shared" si="49"/>
        <v>7449.0501077450963</v>
      </c>
    </row>
    <row r="1562" spans="1:8" x14ac:dyDescent="0.2">
      <c r="A1562" s="79">
        <v>44013</v>
      </c>
      <c r="B1562" s="77">
        <v>6050.75</v>
      </c>
      <c r="C1562" s="84">
        <v>99971</v>
      </c>
      <c r="D1562" s="84">
        <v>210700</v>
      </c>
      <c r="F1562">
        <f t="shared" si="48"/>
        <v>2020</v>
      </c>
      <c r="G1562" s="57">
        <f>_xlfn.XLOOKUP(F1562,'Historical Metal Prices'!$L$4:$Z$4,'Historical Metal Prices'!$L$10:$Z$10)</f>
        <v>0.22698898167436932</v>
      </c>
      <c r="H1562" s="77">
        <f t="shared" si="49"/>
        <v>7424.2035808661904</v>
      </c>
    </row>
    <row r="1563" spans="1:8" x14ac:dyDescent="0.2">
      <c r="A1563" s="79">
        <v>44012</v>
      </c>
      <c r="B1563" s="77">
        <v>6004.5</v>
      </c>
      <c r="C1563" s="84">
        <v>99971</v>
      </c>
      <c r="D1563" s="84">
        <v>213325</v>
      </c>
      <c r="F1563">
        <f t="shared" si="48"/>
        <v>2020</v>
      </c>
      <c r="G1563" s="57">
        <f>_xlfn.XLOOKUP(F1563,'Historical Metal Prices'!$L$4:$Z$4,'Historical Metal Prices'!$L$10:$Z$10)</f>
        <v>0.22698898167436932</v>
      </c>
      <c r="H1563" s="77">
        <f t="shared" si="49"/>
        <v>7367.4553404637509</v>
      </c>
    </row>
    <row r="1564" spans="1:8" x14ac:dyDescent="0.2">
      <c r="A1564" s="79">
        <v>44011</v>
      </c>
      <c r="B1564" s="77">
        <v>5951.5</v>
      </c>
      <c r="C1564" s="84">
        <v>99971</v>
      </c>
      <c r="D1564" s="84">
        <v>216600</v>
      </c>
      <c r="F1564">
        <f t="shared" si="48"/>
        <v>2020</v>
      </c>
      <c r="G1564" s="57">
        <f>_xlfn.XLOOKUP(F1564,'Historical Metal Prices'!$L$4:$Z$4,'Historical Metal Prices'!$L$10:$Z$10)</f>
        <v>0.22698898167436932</v>
      </c>
      <c r="H1564" s="77">
        <f t="shared" si="49"/>
        <v>7302.4249244350094</v>
      </c>
    </row>
    <row r="1565" spans="1:8" x14ac:dyDescent="0.2">
      <c r="A1565" s="79">
        <v>44008</v>
      </c>
      <c r="B1565" s="77">
        <v>5953.25</v>
      </c>
      <c r="C1565" s="84">
        <v>99971</v>
      </c>
      <c r="D1565" s="84">
        <v>219600</v>
      </c>
      <c r="F1565">
        <f t="shared" si="48"/>
        <v>2020</v>
      </c>
      <c r="G1565" s="57">
        <f>_xlfn.XLOOKUP(F1565,'Historical Metal Prices'!$L$4:$Z$4,'Historical Metal Prices'!$L$10:$Z$10)</f>
        <v>0.22698898167436932</v>
      </c>
      <c r="H1565" s="77">
        <f t="shared" si="49"/>
        <v>7304.5721551529396</v>
      </c>
    </row>
    <row r="1566" spans="1:8" x14ac:dyDescent="0.2">
      <c r="A1566" s="79">
        <v>44007</v>
      </c>
      <c r="B1566" s="77">
        <v>5883.5</v>
      </c>
      <c r="C1566" s="84">
        <v>99971</v>
      </c>
      <c r="D1566" s="84">
        <v>221675</v>
      </c>
      <c r="F1566">
        <f t="shared" si="48"/>
        <v>2020</v>
      </c>
      <c r="G1566" s="57">
        <f>_xlfn.XLOOKUP(F1566,'Historical Metal Prices'!$L$4:$Z$4,'Historical Metal Prices'!$L$10:$Z$10)</f>
        <v>0.22698898167436932</v>
      </c>
      <c r="H1566" s="77">
        <f t="shared" si="49"/>
        <v>7218.9896736811515</v>
      </c>
    </row>
    <row r="1567" spans="1:8" x14ac:dyDescent="0.2">
      <c r="A1567" s="79">
        <v>44006</v>
      </c>
      <c r="B1567" s="77">
        <v>5856.5</v>
      </c>
      <c r="C1567" s="84">
        <v>99971</v>
      </c>
      <c r="D1567" s="84">
        <v>225650</v>
      </c>
      <c r="F1567">
        <f t="shared" si="48"/>
        <v>2020</v>
      </c>
      <c r="G1567" s="57">
        <f>_xlfn.XLOOKUP(F1567,'Historical Metal Prices'!$L$4:$Z$4,'Historical Metal Prices'!$L$10:$Z$10)</f>
        <v>0.22698898167436932</v>
      </c>
      <c r="H1567" s="77">
        <f t="shared" si="49"/>
        <v>7185.8609711759436</v>
      </c>
    </row>
    <row r="1568" spans="1:8" x14ac:dyDescent="0.2">
      <c r="A1568" s="79">
        <v>44005</v>
      </c>
      <c r="B1568" s="77">
        <v>5892</v>
      </c>
      <c r="C1568" s="84">
        <v>109969</v>
      </c>
      <c r="D1568" s="84">
        <v>226050</v>
      </c>
      <c r="F1568">
        <f t="shared" si="48"/>
        <v>2020</v>
      </c>
      <c r="G1568" s="57">
        <f>_xlfn.XLOOKUP(F1568,'Historical Metal Prices'!$L$4:$Z$4,'Historical Metal Prices'!$L$10:$Z$10)</f>
        <v>0.22698898167436932</v>
      </c>
      <c r="H1568" s="77">
        <f t="shared" si="49"/>
        <v>7229.4190800253837</v>
      </c>
    </row>
    <row r="1569" spans="1:8" x14ac:dyDescent="0.2">
      <c r="A1569" s="79">
        <v>44004</v>
      </c>
      <c r="B1569" s="77">
        <v>5861</v>
      </c>
      <c r="C1569" s="84">
        <v>109969</v>
      </c>
      <c r="D1569" s="84">
        <v>228450</v>
      </c>
      <c r="F1569">
        <f t="shared" si="48"/>
        <v>2020</v>
      </c>
      <c r="G1569" s="57">
        <f>_xlfn.XLOOKUP(F1569,'Historical Metal Prices'!$L$4:$Z$4,'Historical Metal Prices'!$L$10:$Z$10)</f>
        <v>0.22698898167436932</v>
      </c>
      <c r="H1569" s="77">
        <f t="shared" si="49"/>
        <v>7191.3824215934783</v>
      </c>
    </row>
    <row r="1570" spans="1:8" x14ac:dyDescent="0.2">
      <c r="A1570" s="79">
        <v>44001</v>
      </c>
      <c r="B1570" s="77">
        <v>5829.25</v>
      </c>
      <c r="C1570" s="84">
        <v>109969</v>
      </c>
      <c r="D1570" s="84">
        <v>233400</v>
      </c>
      <c r="F1570">
        <f t="shared" si="48"/>
        <v>2020</v>
      </c>
      <c r="G1570" s="57">
        <f>_xlfn.XLOOKUP(F1570,'Historical Metal Prices'!$L$4:$Z$4,'Historical Metal Prices'!$L$10:$Z$10)</f>
        <v>0.22698898167436932</v>
      </c>
      <c r="H1570" s="77">
        <f t="shared" si="49"/>
        <v>7152.4255214253171</v>
      </c>
    </row>
    <row r="1571" spans="1:8" x14ac:dyDescent="0.2">
      <c r="A1571" s="79">
        <v>44000</v>
      </c>
      <c r="B1571" s="77">
        <v>5783.5</v>
      </c>
      <c r="C1571" s="84">
        <v>128131</v>
      </c>
      <c r="D1571" s="84">
        <v>236600</v>
      </c>
      <c r="F1571">
        <f t="shared" si="48"/>
        <v>2020</v>
      </c>
      <c r="G1571" s="57">
        <f>_xlfn.XLOOKUP(F1571,'Historical Metal Prices'!$L$4:$Z$4,'Historical Metal Prices'!$L$10:$Z$10)</f>
        <v>0.22698898167436932</v>
      </c>
      <c r="H1571" s="77">
        <f t="shared" si="49"/>
        <v>7096.2907755137148</v>
      </c>
    </row>
    <row r="1572" spans="1:8" x14ac:dyDescent="0.2">
      <c r="A1572" s="79">
        <v>43999</v>
      </c>
      <c r="B1572" s="77">
        <v>5741</v>
      </c>
      <c r="C1572" s="84">
        <v>128131</v>
      </c>
      <c r="D1572" s="84">
        <v>243250</v>
      </c>
      <c r="F1572">
        <f t="shared" si="48"/>
        <v>2020</v>
      </c>
      <c r="G1572" s="57">
        <f>_xlfn.XLOOKUP(F1572,'Historical Metal Prices'!$L$4:$Z$4,'Historical Metal Prices'!$L$10:$Z$10)</f>
        <v>0.22698898167436932</v>
      </c>
      <c r="H1572" s="77">
        <f t="shared" si="49"/>
        <v>7044.1437437925542</v>
      </c>
    </row>
    <row r="1573" spans="1:8" x14ac:dyDescent="0.2">
      <c r="A1573" s="79">
        <v>43998</v>
      </c>
      <c r="B1573" s="77">
        <v>5698.5</v>
      </c>
      <c r="C1573" s="84">
        <v>128131</v>
      </c>
      <c r="D1573" s="84">
        <v>244700</v>
      </c>
      <c r="F1573">
        <f t="shared" si="48"/>
        <v>2020</v>
      </c>
      <c r="G1573" s="57">
        <f>_xlfn.XLOOKUP(F1573,'Historical Metal Prices'!$L$4:$Z$4,'Historical Metal Prices'!$L$10:$Z$10)</f>
        <v>0.22698898167436932</v>
      </c>
      <c r="H1573" s="77">
        <f t="shared" si="49"/>
        <v>6991.9967120713936</v>
      </c>
    </row>
    <row r="1574" spans="1:8" x14ac:dyDescent="0.2">
      <c r="A1574" s="79">
        <v>43997</v>
      </c>
      <c r="B1574" s="77">
        <v>5678.75</v>
      </c>
      <c r="C1574" s="84">
        <v>128131</v>
      </c>
      <c r="D1574" s="84">
        <v>248475</v>
      </c>
      <c r="F1574">
        <f t="shared" si="48"/>
        <v>2020</v>
      </c>
      <c r="G1574" s="57">
        <f>_xlfn.XLOOKUP(F1574,'Historical Metal Prices'!$L$4:$Z$4,'Historical Metal Prices'!$L$10:$Z$10)</f>
        <v>0.22698898167436932</v>
      </c>
      <c r="H1574" s="77">
        <f t="shared" si="49"/>
        <v>6967.7636796833249</v>
      </c>
    </row>
    <row r="1575" spans="1:8" x14ac:dyDescent="0.2">
      <c r="A1575" s="79">
        <v>43994</v>
      </c>
      <c r="B1575" s="77">
        <v>5761.5</v>
      </c>
      <c r="C1575" s="84">
        <v>128131</v>
      </c>
      <c r="D1575" s="84">
        <v>247000</v>
      </c>
      <c r="F1575">
        <f t="shared" si="48"/>
        <v>2020</v>
      </c>
      <c r="G1575" s="57">
        <f>_xlfn.XLOOKUP(F1575,'Historical Metal Prices'!$L$4:$Z$4,'Historical Metal Prices'!$L$10:$Z$10)</f>
        <v>0.22698898167436932</v>
      </c>
      <c r="H1575" s="77">
        <f t="shared" si="49"/>
        <v>7069.2970179168788</v>
      </c>
    </row>
    <row r="1576" spans="1:8" x14ac:dyDescent="0.2">
      <c r="A1576" s="79">
        <v>43993</v>
      </c>
      <c r="B1576" s="77">
        <v>5741.5</v>
      </c>
      <c r="C1576" s="84">
        <v>139913</v>
      </c>
      <c r="D1576" s="84">
        <v>234550</v>
      </c>
      <c r="F1576">
        <f t="shared" si="48"/>
        <v>2020</v>
      </c>
      <c r="G1576" s="57">
        <f>_xlfn.XLOOKUP(F1576,'Historical Metal Prices'!$L$4:$Z$4,'Historical Metal Prices'!$L$10:$Z$10)</f>
        <v>0.22698898167436932</v>
      </c>
      <c r="H1576" s="77">
        <f t="shared" si="49"/>
        <v>7044.7572382833914</v>
      </c>
    </row>
    <row r="1577" spans="1:8" x14ac:dyDescent="0.2">
      <c r="A1577" s="79">
        <v>43992</v>
      </c>
      <c r="B1577" s="77">
        <v>5885</v>
      </c>
      <c r="C1577" s="84">
        <v>139913</v>
      </c>
      <c r="D1577" s="84">
        <v>231600</v>
      </c>
      <c r="F1577">
        <f t="shared" si="48"/>
        <v>2020</v>
      </c>
      <c r="G1577" s="57">
        <f>_xlfn.XLOOKUP(F1577,'Historical Metal Prices'!$L$4:$Z$4,'Historical Metal Prices'!$L$10:$Z$10)</f>
        <v>0.22698898167436932</v>
      </c>
      <c r="H1577" s="77">
        <f t="shared" si="49"/>
        <v>7220.8301571536631</v>
      </c>
    </row>
    <row r="1578" spans="1:8" x14ac:dyDescent="0.2">
      <c r="A1578" s="79">
        <v>43991</v>
      </c>
      <c r="B1578" s="77">
        <v>5753.5</v>
      </c>
      <c r="C1578" s="84">
        <v>139913</v>
      </c>
      <c r="D1578" s="84">
        <v>233475</v>
      </c>
      <c r="F1578">
        <f t="shared" si="48"/>
        <v>2020</v>
      </c>
      <c r="G1578" s="57">
        <f>_xlfn.XLOOKUP(F1578,'Historical Metal Prices'!$L$4:$Z$4,'Historical Metal Prices'!$L$10:$Z$10)</f>
        <v>0.22698898167436932</v>
      </c>
      <c r="H1578" s="77">
        <f t="shared" si="49"/>
        <v>7059.4811060634838</v>
      </c>
    </row>
    <row r="1579" spans="1:8" x14ac:dyDescent="0.2">
      <c r="A1579" s="79">
        <v>43990</v>
      </c>
      <c r="B1579" s="77">
        <v>5680.5</v>
      </c>
      <c r="C1579" s="84">
        <v>139913</v>
      </c>
      <c r="D1579" s="84">
        <v>236575</v>
      </c>
      <c r="F1579">
        <f t="shared" si="48"/>
        <v>2020</v>
      </c>
      <c r="G1579" s="57">
        <f>_xlfn.XLOOKUP(F1579,'Historical Metal Prices'!$L$4:$Z$4,'Historical Metal Prices'!$L$10:$Z$10)</f>
        <v>0.22698898167436932</v>
      </c>
      <c r="H1579" s="77">
        <f t="shared" si="49"/>
        <v>6969.910910401255</v>
      </c>
    </row>
    <row r="1580" spans="1:8" x14ac:dyDescent="0.2">
      <c r="A1580" s="79">
        <v>43987</v>
      </c>
      <c r="B1580" s="77">
        <v>5669.35</v>
      </c>
      <c r="C1580" s="84">
        <v>139913</v>
      </c>
      <c r="D1580" s="84">
        <v>237900</v>
      </c>
      <c r="F1580">
        <f t="shared" si="48"/>
        <v>2020</v>
      </c>
      <c r="G1580" s="57">
        <f>_xlfn.XLOOKUP(F1580,'Historical Metal Prices'!$L$4:$Z$4,'Historical Metal Prices'!$L$10:$Z$10)</f>
        <v>0.22698898167436932</v>
      </c>
      <c r="H1580" s="77">
        <f t="shared" si="49"/>
        <v>6956.2299832555864</v>
      </c>
    </row>
    <row r="1581" spans="1:8" x14ac:dyDescent="0.2">
      <c r="A1581" s="79">
        <v>43986</v>
      </c>
      <c r="B1581" s="77">
        <v>5512.25</v>
      </c>
      <c r="C1581" s="84">
        <v>144988</v>
      </c>
      <c r="D1581" s="84">
        <v>243750</v>
      </c>
      <c r="F1581">
        <f t="shared" si="48"/>
        <v>2020</v>
      </c>
      <c r="G1581" s="57">
        <f>_xlfn.XLOOKUP(F1581,'Historical Metal Prices'!$L$4:$Z$4,'Historical Metal Prices'!$L$10:$Z$10)</f>
        <v>0.22698898167436932</v>
      </c>
      <c r="H1581" s="77">
        <f t="shared" si="49"/>
        <v>6763.4700142345418</v>
      </c>
    </row>
    <row r="1582" spans="1:8" x14ac:dyDescent="0.2">
      <c r="A1582" s="79">
        <v>43985</v>
      </c>
      <c r="B1582" s="77">
        <v>5499.25</v>
      </c>
      <c r="C1582" s="84">
        <v>144988</v>
      </c>
      <c r="D1582" s="84">
        <v>248275</v>
      </c>
      <c r="F1582">
        <f t="shared" si="48"/>
        <v>2020</v>
      </c>
      <c r="G1582" s="57">
        <f>_xlfn.XLOOKUP(F1582,'Historical Metal Prices'!$L$4:$Z$4,'Historical Metal Prices'!$L$10:$Z$10)</f>
        <v>0.22698898167436932</v>
      </c>
      <c r="H1582" s="77">
        <f t="shared" si="49"/>
        <v>6747.5191574727751</v>
      </c>
    </row>
    <row r="1583" spans="1:8" x14ac:dyDescent="0.2">
      <c r="A1583" s="79">
        <v>43984</v>
      </c>
      <c r="B1583" s="77">
        <v>5506.75</v>
      </c>
      <c r="C1583" s="84">
        <v>144988</v>
      </c>
      <c r="D1583" s="84">
        <v>252375</v>
      </c>
      <c r="F1583">
        <f t="shared" si="48"/>
        <v>2020</v>
      </c>
      <c r="G1583" s="57">
        <f>_xlfn.XLOOKUP(F1583,'Historical Metal Prices'!$L$4:$Z$4,'Historical Metal Prices'!$L$10:$Z$10)</f>
        <v>0.22698898167436932</v>
      </c>
      <c r="H1583" s="77">
        <f t="shared" si="49"/>
        <v>6756.7215748353328</v>
      </c>
    </row>
    <row r="1584" spans="1:8" x14ac:dyDescent="0.2">
      <c r="A1584" s="79">
        <v>43983</v>
      </c>
      <c r="B1584" s="77">
        <v>5458.25</v>
      </c>
      <c r="C1584" s="84">
        <v>144988</v>
      </c>
      <c r="D1584" s="84">
        <v>254275</v>
      </c>
      <c r="F1584">
        <f t="shared" si="48"/>
        <v>2020</v>
      </c>
      <c r="G1584" s="57">
        <f>_xlfn.XLOOKUP(F1584,'Historical Metal Prices'!$L$4:$Z$4,'Historical Metal Prices'!$L$10:$Z$10)</f>
        <v>0.22698898167436932</v>
      </c>
      <c r="H1584" s="77">
        <f t="shared" si="49"/>
        <v>6697.212609224126</v>
      </c>
    </row>
    <row r="1585" spans="1:8" x14ac:dyDescent="0.2">
      <c r="A1585" s="79">
        <v>43980</v>
      </c>
      <c r="B1585" s="77">
        <v>5352.25</v>
      </c>
      <c r="C1585" s="84">
        <v>144988</v>
      </c>
      <c r="D1585" s="84">
        <v>255725</v>
      </c>
      <c r="F1585">
        <f t="shared" si="48"/>
        <v>2020</v>
      </c>
      <c r="G1585" s="57">
        <f>_xlfn.XLOOKUP(F1585,'Historical Metal Prices'!$L$4:$Z$4,'Historical Metal Prices'!$L$10:$Z$10)</f>
        <v>0.22698898167436932</v>
      </c>
      <c r="H1585" s="77">
        <f t="shared" si="49"/>
        <v>6567.1517771666431</v>
      </c>
    </row>
    <row r="1586" spans="1:8" x14ac:dyDescent="0.2">
      <c r="A1586" s="79">
        <v>43979</v>
      </c>
      <c r="B1586" s="77">
        <v>5305.5</v>
      </c>
      <c r="C1586" s="84">
        <v>175825</v>
      </c>
      <c r="D1586" s="84">
        <v>261800</v>
      </c>
      <c r="F1586">
        <f t="shared" si="48"/>
        <v>2020</v>
      </c>
      <c r="G1586" s="57">
        <f>_xlfn.XLOOKUP(F1586,'Historical Metal Prices'!$L$4:$Z$4,'Historical Metal Prices'!$L$10:$Z$10)</f>
        <v>0.22698898167436932</v>
      </c>
      <c r="H1586" s="77">
        <f t="shared" si="49"/>
        <v>6509.7900422733665</v>
      </c>
    </row>
    <row r="1587" spans="1:8" x14ac:dyDescent="0.2">
      <c r="A1587" s="79">
        <v>43978</v>
      </c>
      <c r="B1587" s="77">
        <v>5226.75</v>
      </c>
      <c r="C1587" s="84">
        <v>175825</v>
      </c>
      <c r="D1587" s="84">
        <v>264425</v>
      </c>
      <c r="F1587">
        <f t="shared" si="48"/>
        <v>2020</v>
      </c>
      <c r="G1587" s="57">
        <f>_xlfn.XLOOKUP(F1587,'Historical Metal Prices'!$L$4:$Z$4,'Historical Metal Prices'!$L$10:$Z$10)</f>
        <v>0.22698898167436932</v>
      </c>
      <c r="H1587" s="77">
        <f t="shared" si="49"/>
        <v>6413.16465996651</v>
      </c>
    </row>
    <row r="1588" spans="1:8" x14ac:dyDescent="0.2">
      <c r="A1588" s="79">
        <v>43977</v>
      </c>
      <c r="B1588" s="77">
        <v>5327.25</v>
      </c>
      <c r="C1588" s="84">
        <v>175825</v>
      </c>
      <c r="D1588" s="84">
        <v>265375</v>
      </c>
      <c r="F1588">
        <f t="shared" si="48"/>
        <v>2020</v>
      </c>
      <c r="G1588" s="57">
        <f>_xlfn.XLOOKUP(F1588,'Historical Metal Prices'!$L$4:$Z$4,'Historical Metal Prices'!$L$10:$Z$10)</f>
        <v>0.22698898167436932</v>
      </c>
      <c r="H1588" s="77">
        <f t="shared" si="49"/>
        <v>6536.4770526247839</v>
      </c>
    </row>
    <row r="1589" spans="1:8" x14ac:dyDescent="0.2">
      <c r="A1589" s="79">
        <v>43976</v>
      </c>
      <c r="B1589" s="77">
        <v>5259.8</v>
      </c>
      <c r="C1589" s="84">
        <v>175825</v>
      </c>
      <c r="D1589" s="84">
        <v>270925</v>
      </c>
      <c r="F1589">
        <f t="shared" si="48"/>
        <v>2020</v>
      </c>
      <c r="G1589" s="57">
        <f>_xlfn.XLOOKUP(F1589,'Historical Metal Prices'!$L$4:$Z$4,'Historical Metal Prices'!$L$10:$Z$10)</f>
        <v>0.22698898167436932</v>
      </c>
      <c r="H1589" s="77">
        <f t="shared" si="49"/>
        <v>6453.7166458108477</v>
      </c>
    </row>
    <row r="1590" spans="1:8" x14ac:dyDescent="0.2">
      <c r="A1590" s="79">
        <v>43973</v>
      </c>
      <c r="B1590" s="77">
        <v>5259.8</v>
      </c>
      <c r="C1590" s="84">
        <v>175825</v>
      </c>
      <c r="D1590" s="84">
        <v>271775</v>
      </c>
      <c r="F1590">
        <f t="shared" si="48"/>
        <v>2020</v>
      </c>
      <c r="G1590" s="57">
        <f>_xlfn.XLOOKUP(F1590,'Historical Metal Prices'!$L$4:$Z$4,'Historical Metal Prices'!$L$10:$Z$10)</f>
        <v>0.22698898167436932</v>
      </c>
      <c r="H1590" s="77">
        <f t="shared" si="49"/>
        <v>6453.7166458108477</v>
      </c>
    </row>
    <row r="1591" spans="1:8" x14ac:dyDescent="0.2">
      <c r="A1591" s="79">
        <v>43972</v>
      </c>
      <c r="B1591" s="77">
        <v>5363.75</v>
      </c>
      <c r="C1591" s="84">
        <v>208890</v>
      </c>
      <c r="D1591" s="84">
        <v>271775</v>
      </c>
      <c r="F1591">
        <f t="shared" si="48"/>
        <v>2020</v>
      </c>
      <c r="G1591" s="57">
        <f>_xlfn.XLOOKUP(F1591,'Historical Metal Prices'!$L$4:$Z$4,'Historical Metal Prices'!$L$10:$Z$10)</f>
        <v>0.22698898167436932</v>
      </c>
      <c r="H1591" s="77">
        <f t="shared" si="49"/>
        <v>6581.2621504558983</v>
      </c>
    </row>
    <row r="1592" spans="1:8" x14ac:dyDescent="0.2">
      <c r="A1592" s="79">
        <v>43971</v>
      </c>
      <c r="B1592" s="77">
        <v>5417.5</v>
      </c>
      <c r="C1592" s="84">
        <v>208890</v>
      </c>
      <c r="D1592" s="84">
        <v>272325</v>
      </c>
      <c r="F1592">
        <f t="shared" si="48"/>
        <v>2020</v>
      </c>
      <c r="G1592" s="57">
        <f>_xlfn.XLOOKUP(F1592,'Historical Metal Prices'!$L$4:$Z$4,'Historical Metal Prices'!$L$10:$Z$10)</f>
        <v>0.22698898167436932</v>
      </c>
      <c r="H1592" s="77">
        <f t="shared" si="49"/>
        <v>6647.2128082208956</v>
      </c>
    </row>
    <row r="1593" spans="1:8" x14ac:dyDescent="0.2">
      <c r="A1593" s="79">
        <v>43970</v>
      </c>
      <c r="B1593" s="77">
        <v>5326.5</v>
      </c>
      <c r="C1593" s="84">
        <v>208890</v>
      </c>
      <c r="D1593" s="84">
        <v>273175</v>
      </c>
      <c r="F1593">
        <f t="shared" si="48"/>
        <v>2020</v>
      </c>
      <c r="G1593" s="57">
        <f>_xlfn.XLOOKUP(F1593,'Historical Metal Prices'!$L$4:$Z$4,'Historical Metal Prices'!$L$10:$Z$10)</f>
        <v>0.22698898167436932</v>
      </c>
      <c r="H1593" s="77">
        <f t="shared" si="49"/>
        <v>6535.5568108885282</v>
      </c>
    </row>
    <row r="1594" spans="1:8" x14ac:dyDescent="0.2">
      <c r="A1594" s="79">
        <v>43969</v>
      </c>
      <c r="B1594" s="77">
        <v>5292</v>
      </c>
      <c r="C1594" s="84">
        <v>208890</v>
      </c>
      <c r="D1594" s="84">
        <v>274225</v>
      </c>
      <c r="F1594">
        <f t="shared" si="48"/>
        <v>2020</v>
      </c>
      <c r="G1594" s="57">
        <f>_xlfn.XLOOKUP(F1594,'Historical Metal Prices'!$L$4:$Z$4,'Historical Metal Prices'!$L$10:$Z$10)</f>
        <v>0.22698898167436932</v>
      </c>
      <c r="H1594" s="77">
        <f t="shared" si="49"/>
        <v>6493.2256910207625</v>
      </c>
    </row>
    <row r="1595" spans="1:8" x14ac:dyDescent="0.2">
      <c r="A1595" s="79">
        <v>43966</v>
      </c>
      <c r="B1595" s="77">
        <v>5156</v>
      </c>
      <c r="C1595" s="84">
        <v>208890</v>
      </c>
      <c r="D1595" s="84">
        <v>276375</v>
      </c>
      <c r="F1595">
        <f t="shared" si="48"/>
        <v>2020</v>
      </c>
      <c r="G1595" s="57">
        <f>_xlfn.XLOOKUP(F1595,'Historical Metal Prices'!$L$4:$Z$4,'Historical Metal Prices'!$L$10:$Z$10)</f>
        <v>0.22698898167436932</v>
      </c>
      <c r="H1595" s="77">
        <f t="shared" si="49"/>
        <v>6326.3551895130486</v>
      </c>
    </row>
    <row r="1596" spans="1:8" x14ac:dyDescent="0.2">
      <c r="A1596" s="79">
        <v>43965</v>
      </c>
      <c r="B1596" s="77">
        <v>5173.75</v>
      </c>
      <c r="C1596" s="84">
        <v>204219</v>
      </c>
      <c r="D1596" s="84">
        <v>278750</v>
      </c>
      <c r="F1596">
        <f t="shared" si="48"/>
        <v>2020</v>
      </c>
      <c r="G1596" s="57">
        <f>_xlfn.XLOOKUP(F1596,'Historical Metal Prices'!$L$4:$Z$4,'Historical Metal Prices'!$L$10:$Z$10)</f>
        <v>0.22698898167436932</v>
      </c>
      <c r="H1596" s="77">
        <f t="shared" si="49"/>
        <v>6348.1342439377686</v>
      </c>
    </row>
    <row r="1597" spans="1:8" x14ac:dyDescent="0.2">
      <c r="A1597" s="79">
        <v>43964</v>
      </c>
      <c r="B1597" s="77">
        <v>5190.8999999999996</v>
      </c>
      <c r="C1597" s="84">
        <v>204219</v>
      </c>
      <c r="D1597" s="84">
        <v>282675</v>
      </c>
      <c r="F1597">
        <f t="shared" si="48"/>
        <v>2020</v>
      </c>
      <c r="G1597" s="57">
        <f>_xlfn.XLOOKUP(F1597,'Historical Metal Prices'!$L$4:$Z$4,'Historical Metal Prices'!$L$10:$Z$10)</f>
        <v>0.22698898167436932</v>
      </c>
      <c r="H1597" s="77">
        <f t="shared" si="49"/>
        <v>6369.1771049734834</v>
      </c>
    </row>
    <row r="1598" spans="1:8" x14ac:dyDescent="0.2">
      <c r="A1598" s="79">
        <v>43963</v>
      </c>
      <c r="B1598" s="77">
        <v>5227.5</v>
      </c>
      <c r="C1598" s="84">
        <v>204219</v>
      </c>
      <c r="D1598" s="84">
        <v>227025</v>
      </c>
      <c r="F1598">
        <f t="shared" si="48"/>
        <v>2020</v>
      </c>
      <c r="G1598" s="57">
        <f>_xlfn.XLOOKUP(F1598,'Historical Metal Prices'!$L$4:$Z$4,'Historical Metal Prices'!$L$10:$Z$10)</f>
        <v>0.22698898167436932</v>
      </c>
      <c r="H1598" s="77">
        <f t="shared" si="49"/>
        <v>6414.0849017027658</v>
      </c>
    </row>
    <row r="1599" spans="1:8" x14ac:dyDescent="0.2">
      <c r="A1599" s="79">
        <v>43962</v>
      </c>
      <c r="B1599" s="77">
        <v>5223.75</v>
      </c>
      <c r="C1599" s="84">
        <v>204219</v>
      </c>
      <c r="D1599" s="84">
        <v>229750</v>
      </c>
      <c r="F1599">
        <f t="shared" si="48"/>
        <v>2020</v>
      </c>
      <c r="G1599" s="57">
        <f>_xlfn.XLOOKUP(F1599,'Historical Metal Prices'!$L$4:$Z$4,'Historical Metal Prices'!$L$10:$Z$10)</f>
        <v>0.22698898167436932</v>
      </c>
      <c r="H1599" s="77">
        <f t="shared" si="49"/>
        <v>6409.4836930214869</v>
      </c>
    </row>
    <row r="1600" spans="1:8" x14ac:dyDescent="0.2">
      <c r="A1600" s="79">
        <v>43959</v>
      </c>
      <c r="B1600" s="77">
        <v>5243.25</v>
      </c>
      <c r="C1600" s="84">
        <v>204219</v>
      </c>
      <c r="D1600" s="84">
        <v>241675</v>
      </c>
      <c r="F1600">
        <f t="shared" si="48"/>
        <v>2020</v>
      </c>
      <c r="G1600" s="57">
        <f>_xlfn.XLOOKUP(F1600,'Historical Metal Prices'!$L$4:$Z$4,'Historical Metal Prices'!$L$10:$Z$10)</f>
        <v>0.22698898167436932</v>
      </c>
      <c r="H1600" s="77">
        <f t="shared" si="49"/>
        <v>6433.4099781641371</v>
      </c>
    </row>
    <row r="1601" spans="1:8" x14ac:dyDescent="0.2">
      <c r="A1601" s="79">
        <v>43958</v>
      </c>
      <c r="B1601" s="77">
        <v>5243.25</v>
      </c>
      <c r="C1601" s="84">
        <v>230956</v>
      </c>
      <c r="D1601" s="84">
        <v>243700</v>
      </c>
      <c r="F1601">
        <f t="shared" si="48"/>
        <v>2020</v>
      </c>
      <c r="G1601" s="57">
        <f>_xlfn.XLOOKUP(F1601,'Historical Metal Prices'!$L$4:$Z$4,'Historical Metal Prices'!$L$10:$Z$10)</f>
        <v>0.22698898167436932</v>
      </c>
      <c r="H1601" s="77">
        <f t="shared" si="49"/>
        <v>6433.4099781641371</v>
      </c>
    </row>
    <row r="1602" spans="1:8" x14ac:dyDescent="0.2">
      <c r="A1602" s="79">
        <v>43957</v>
      </c>
      <c r="B1602" s="77">
        <v>5167.5</v>
      </c>
      <c r="C1602" s="84">
        <v>230956</v>
      </c>
      <c r="D1602" s="84">
        <v>243700</v>
      </c>
      <c r="F1602">
        <f t="shared" si="48"/>
        <v>2020</v>
      </c>
      <c r="G1602" s="57">
        <f>_xlfn.XLOOKUP(F1602,'Historical Metal Prices'!$L$4:$Z$4,'Historical Metal Prices'!$L$10:$Z$10)</f>
        <v>0.22698898167436932</v>
      </c>
      <c r="H1602" s="77">
        <f t="shared" si="49"/>
        <v>6340.4655628023038</v>
      </c>
    </row>
    <row r="1603" spans="1:8" x14ac:dyDescent="0.2">
      <c r="A1603" s="79">
        <v>43956</v>
      </c>
      <c r="B1603" s="77">
        <v>5127.5</v>
      </c>
      <c r="C1603" s="84">
        <v>230956</v>
      </c>
      <c r="D1603" s="84">
        <v>245100</v>
      </c>
      <c r="F1603">
        <f t="shared" si="48"/>
        <v>2020</v>
      </c>
      <c r="G1603" s="57">
        <f>_xlfn.XLOOKUP(F1603,'Historical Metal Prices'!$L$4:$Z$4,'Historical Metal Prices'!$L$10:$Z$10)</f>
        <v>0.22698898167436932</v>
      </c>
      <c r="H1603" s="77">
        <f t="shared" si="49"/>
        <v>6291.3860035353291</v>
      </c>
    </row>
    <row r="1604" spans="1:8" x14ac:dyDescent="0.2">
      <c r="A1604" s="79">
        <v>43955</v>
      </c>
      <c r="B1604" s="77">
        <v>5094.25</v>
      </c>
      <c r="C1604" s="84">
        <v>230956</v>
      </c>
      <c r="D1604" s="84">
        <v>245350</v>
      </c>
      <c r="F1604">
        <f t="shared" si="48"/>
        <v>2020</v>
      </c>
      <c r="G1604" s="57">
        <f>_xlfn.XLOOKUP(F1604,'Historical Metal Prices'!$L$4:$Z$4,'Historical Metal Prices'!$L$10:$Z$10)</f>
        <v>0.22698898167436932</v>
      </c>
      <c r="H1604" s="77">
        <f t="shared" si="49"/>
        <v>6250.5886198946555</v>
      </c>
    </row>
    <row r="1605" spans="1:8" x14ac:dyDescent="0.2">
      <c r="A1605" s="79">
        <v>43952</v>
      </c>
      <c r="B1605" s="77">
        <v>5081</v>
      </c>
      <c r="C1605" s="84">
        <v>230956</v>
      </c>
      <c r="D1605" s="84">
        <v>251425</v>
      </c>
      <c r="F1605">
        <f t="shared" si="48"/>
        <v>2020</v>
      </c>
      <c r="G1605" s="57">
        <f>_xlfn.XLOOKUP(F1605,'Historical Metal Prices'!$L$4:$Z$4,'Historical Metal Prices'!$L$10:$Z$10)</f>
        <v>0.22698898167436932</v>
      </c>
      <c r="H1605" s="77">
        <f t="shared" si="49"/>
        <v>6234.3310158874701</v>
      </c>
    </row>
    <row r="1606" spans="1:8" x14ac:dyDescent="0.2">
      <c r="A1606" s="79">
        <v>43951</v>
      </c>
      <c r="B1606" s="77">
        <v>5160.25</v>
      </c>
      <c r="C1606" s="84">
        <v>230956</v>
      </c>
      <c r="D1606" s="84">
        <v>251475</v>
      </c>
      <c r="F1606">
        <f t="shared" si="48"/>
        <v>2020</v>
      </c>
      <c r="G1606" s="57">
        <f>_xlfn.XLOOKUP(F1606,'Historical Metal Prices'!$L$4:$Z$4,'Historical Metal Prices'!$L$10:$Z$10)</f>
        <v>0.22698898167436932</v>
      </c>
      <c r="H1606" s="77">
        <f t="shared" si="49"/>
        <v>6331.5698926851646</v>
      </c>
    </row>
    <row r="1607" spans="1:8" x14ac:dyDescent="0.2">
      <c r="A1607" s="79">
        <v>43950</v>
      </c>
      <c r="B1607" s="77">
        <v>5233</v>
      </c>
      <c r="C1607" s="84">
        <v>259037</v>
      </c>
      <c r="D1607" s="84">
        <v>253700</v>
      </c>
      <c r="F1607">
        <f t="shared" si="48"/>
        <v>2020</v>
      </c>
      <c r="G1607" s="57">
        <f>_xlfn.XLOOKUP(F1607,'Historical Metal Prices'!$L$4:$Z$4,'Historical Metal Prices'!$L$10:$Z$10)</f>
        <v>0.22698898167436932</v>
      </c>
      <c r="H1607" s="77">
        <f t="shared" si="49"/>
        <v>6420.8333411019748</v>
      </c>
    </row>
    <row r="1608" spans="1:8" x14ac:dyDescent="0.2">
      <c r="A1608" s="79">
        <v>43949</v>
      </c>
      <c r="B1608" s="77">
        <v>5195</v>
      </c>
      <c r="C1608" s="84">
        <v>259037</v>
      </c>
      <c r="D1608" s="84">
        <v>256100</v>
      </c>
      <c r="F1608">
        <f t="shared" si="48"/>
        <v>2020</v>
      </c>
      <c r="G1608" s="57">
        <f>_xlfn.XLOOKUP(F1608,'Historical Metal Prices'!$L$4:$Z$4,'Historical Metal Prices'!$L$10:$Z$10)</f>
        <v>0.22698898167436932</v>
      </c>
      <c r="H1608" s="77">
        <f t="shared" si="49"/>
        <v>6374.2077597983489</v>
      </c>
    </row>
    <row r="1609" spans="1:8" x14ac:dyDescent="0.2">
      <c r="A1609" s="79">
        <v>43948</v>
      </c>
      <c r="B1609" s="77">
        <v>5171</v>
      </c>
      <c r="C1609" s="84">
        <v>259037</v>
      </c>
      <c r="D1609" s="84">
        <v>256150</v>
      </c>
      <c r="F1609">
        <f t="shared" si="48"/>
        <v>2020</v>
      </c>
      <c r="G1609" s="57">
        <f>_xlfn.XLOOKUP(F1609,'Historical Metal Prices'!$L$4:$Z$4,'Historical Metal Prices'!$L$10:$Z$10)</f>
        <v>0.22698898167436932</v>
      </c>
      <c r="H1609" s="77">
        <f t="shared" si="49"/>
        <v>6344.7600242381641</v>
      </c>
    </row>
    <row r="1610" spans="1:8" x14ac:dyDescent="0.2">
      <c r="A1610" s="79">
        <v>43945</v>
      </c>
      <c r="B1610" s="77">
        <v>5118.74</v>
      </c>
      <c r="C1610" s="84">
        <v>259037</v>
      </c>
      <c r="D1610" s="84">
        <v>258475</v>
      </c>
      <c r="F1610">
        <f t="shared" si="48"/>
        <v>2020</v>
      </c>
      <c r="G1610" s="57">
        <f>_xlfn.XLOOKUP(F1610,'Historical Metal Prices'!$L$4:$Z$4,'Historical Metal Prices'!$L$10:$Z$10)</f>
        <v>0.22698898167436932</v>
      </c>
      <c r="H1610" s="77">
        <f t="shared" si="49"/>
        <v>6280.6375800558608</v>
      </c>
    </row>
    <row r="1611" spans="1:8" x14ac:dyDescent="0.2">
      <c r="A1611" s="79">
        <v>43944</v>
      </c>
      <c r="B1611" s="77">
        <v>5135.5</v>
      </c>
      <c r="C1611" s="84">
        <v>303366</v>
      </c>
      <c r="D1611" s="84">
        <v>262600</v>
      </c>
      <c r="F1611">
        <f t="shared" ref="F1611:F1674" si="50">YEAR(A1611)</f>
        <v>2020</v>
      </c>
      <c r="G1611" s="57">
        <f>_xlfn.XLOOKUP(F1611,'Historical Metal Prices'!$L$4:$Z$4,'Historical Metal Prices'!$L$10:$Z$10)</f>
        <v>0.22698898167436932</v>
      </c>
      <c r="H1611" s="77">
        <f t="shared" ref="H1611:H1674" si="51">IFERROR(B1611*(1+G1611),H1612)</f>
        <v>6301.201915388724</v>
      </c>
    </row>
    <row r="1612" spans="1:8" x14ac:dyDescent="0.2">
      <c r="A1612" s="79">
        <v>43943</v>
      </c>
      <c r="B1612" s="77">
        <v>5109.25</v>
      </c>
      <c r="C1612" s="84">
        <v>303366</v>
      </c>
      <c r="D1612" s="84">
        <v>263425</v>
      </c>
      <c r="F1612">
        <f t="shared" si="50"/>
        <v>2020</v>
      </c>
      <c r="G1612" s="57">
        <f>_xlfn.XLOOKUP(F1612,'Historical Metal Prices'!$L$4:$Z$4,'Historical Metal Prices'!$L$10:$Z$10)</f>
        <v>0.22698898167436932</v>
      </c>
      <c r="H1612" s="77">
        <f t="shared" si="51"/>
        <v>6268.993454619771</v>
      </c>
    </row>
    <row r="1613" spans="1:8" x14ac:dyDescent="0.2">
      <c r="A1613" s="79">
        <v>43942</v>
      </c>
      <c r="B1613" s="77">
        <v>5000.5</v>
      </c>
      <c r="C1613" s="84">
        <v>303366</v>
      </c>
      <c r="D1613" s="84">
        <v>264525</v>
      </c>
      <c r="F1613">
        <f t="shared" si="50"/>
        <v>2020</v>
      </c>
      <c r="G1613" s="57">
        <f>_xlfn.XLOOKUP(F1613,'Historical Metal Prices'!$L$4:$Z$4,'Historical Metal Prices'!$L$10:$Z$10)</f>
        <v>0.22698898167436932</v>
      </c>
      <c r="H1613" s="77">
        <f t="shared" si="51"/>
        <v>6135.5584028626836</v>
      </c>
    </row>
    <row r="1614" spans="1:8" x14ac:dyDescent="0.2">
      <c r="A1614" s="79">
        <v>43941</v>
      </c>
      <c r="B1614" s="77">
        <v>5159.25</v>
      </c>
      <c r="C1614" s="84">
        <v>303366</v>
      </c>
      <c r="D1614" s="84">
        <v>264725</v>
      </c>
      <c r="F1614">
        <f t="shared" si="50"/>
        <v>2020</v>
      </c>
      <c r="G1614" s="57">
        <f>_xlfn.XLOOKUP(F1614,'Historical Metal Prices'!$L$4:$Z$4,'Historical Metal Prices'!$L$10:$Z$10)</f>
        <v>0.22698898167436932</v>
      </c>
      <c r="H1614" s="77">
        <f t="shared" si="51"/>
        <v>6330.3429037034903</v>
      </c>
    </row>
    <row r="1615" spans="1:8" x14ac:dyDescent="0.2">
      <c r="A1615" s="79">
        <v>43938</v>
      </c>
      <c r="B1615" s="77">
        <v>5194</v>
      </c>
      <c r="C1615" s="84">
        <v>303366</v>
      </c>
      <c r="D1615" s="84">
        <v>263750</v>
      </c>
      <c r="F1615">
        <f t="shared" si="50"/>
        <v>2020</v>
      </c>
      <c r="G1615" s="57">
        <f>_xlfn.XLOOKUP(F1615,'Historical Metal Prices'!$L$4:$Z$4,'Historical Metal Prices'!$L$10:$Z$10)</f>
        <v>0.22698898167436932</v>
      </c>
      <c r="H1615" s="77">
        <f t="shared" si="51"/>
        <v>6372.9807708166745</v>
      </c>
    </row>
    <row r="1616" spans="1:8" x14ac:dyDescent="0.2">
      <c r="A1616" s="79">
        <v>43937</v>
      </c>
      <c r="B1616" s="77">
        <v>5118.25</v>
      </c>
      <c r="C1616" s="84">
        <v>317928</v>
      </c>
      <c r="D1616" s="84">
        <v>265425</v>
      </c>
      <c r="F1616">
        <f t="shared" si="50"/>
        <v>2020</v>
      </c>
      <c r="G1616" s="57">
        <f>_xlfn.XLOOKUP(F1616,'Historical Metal Prices'!$L$4:$Z$4,'Historical Metal Prices'!$L$10:$Z$10)</f>
        <v>0.22698898167436932</v>
      </c>
      <c r="H1616" s="77">
        <f t="shared" si="51"/>
        <v>6280.0363554548403</v>
      </c>
    </row>
    <row r="1617" spans="1:8" x14ac:dyDescent="0.2">
      <c r="A1617" s="79">
        <v>43936</v>
      </c>
      <c r="B1617" s="77">
        <v>5082</v>
      </c>
      <c r="C1617" s="84">
        <v>317928</v>
      </c>
      <c r="D1617" s="84">
        <v>260825</v>
      </c>
      <c r="F1617">
        <f t="shared" si="50"/>
        <v>2020</v>
      </c>
      <c r="G1617" s="57">
        <f>_xlfn.XLOOKUP(F1617,'Historical Metal Prices'!$L$4:$Z$4,'Historical Metal Prices'!$L$10:$Z$10)</f>
        <v>0.22698898167436932</v>
      </c>
      <c r="H1617" s="77">
        <f t="shared" si="51"/>
        <v>6235.5580048691445</v>
      </c>
    </row>
    <row r="1618" spans="1:8" x14ac:dyDescent="0.2">
      <c r="A1618" s="79">
        <v>43935</v>
      </c>
      <c r="B1618" s="77">
        <v>5134</v>
      </c>
      <c r="C1618" s="84">
        <v>317928</v>
      </c>
      <c r="D1618" s="84">
        <v>261225</v>
      </c>
      <c r="F1618">
        <f t="shared" si="50"/>
        <v>2020</v>
      </c>
      <c r="G1618" s="57">
        <f>_xlfn.XLOOKUP(F1618,'Historical Metal Prices'!$L$4:$Z$4,'Historical Metal Prices'!$L$10:$Z$10)</f>
        <v>0.22698898167436932</v>
      </c>
      <c r="H1618" s="77">
        <f t="shared" si="51"/>
        <v>6299.3614319162125</v>
      </c>
    </row>
    <row r="1619" spans="1:8" x14ac:dyDescent="0.2">
      <c r="A1619" s="79">
        <v>43934</v>
      </c>
      <c r="B1619" s="77">
        <v>4993</v>
      </c>
      <c r="C1619" s="84">
        <v>317928</v>
      </c>
      <c r="D1619" s="84">
        <v>259775</v>
      </c>
      <c r="F1619">
        <f t="shared" si="50"/>
        <v>2020</v>
      </c>
      <c r="G1619" s="57">
        <f>_xlfn.XLOOKUP(F1619,'Historical Metal Prices'!$L$4:$Z$4,'Historical Metal Prices'!$L$10:$Z$10)</f>
        <v>0.22698898167436932</v>
      </c>
      <c r="H1619" s="77">
        <f t="shared" si="51"/>
        <v>6126.3559855001258</v>
      </c>
    </row>
    <row r="1620" spans="1:8" x14ac:dyDescent="0.2">
      <c r="A1620" s="79">
        <v>43931</v>
      </c>
      <c r="B1620" s="77">
        <v>4993</v>
      </c>
      <c r="C1620" s="84">
        <v>317928</v>
      </c>
      <c r="D1620" s="84">
        <v>260275</v>
      </c>
      <c r="F1620">
        <f t="shared" si="50"/>
        <v>2020</v>
      </c>
      <c r="G1620" s="57">
        <f>_xlfn.XLOOKUP(F1620,'Historical Metal Prices'!$L$4:$Z$4,'Historical Metal Prices'!$L$10:$Z$10)</f>
        <v>0.22698898167436932</v>
      </c>
      <c r="H1620" s="77">
        <f t="shared" si="51"/>
        <v>6126.3559855001258</v>
      </c>
    </row>
    <row r="1621" spans="1:8" x14ac:dyDescent="0.2">
      <c r="A1621" s="79">
        <v>43930</v>
      </c>
      <c r="B1621" s="77">
        <v>4993</v>
      </c>
      <c r="C1621" s="84">
        <v>332435</v>
      </c>
      <c r="D1621" s="84">
        <v>260275</v>
      </c>
      <c r="F1621">
        <f t="shared" si="50"/>
        <v>2020</v>
      </c>
      <c r="G1621" s="57">
        <f>_xlfn.XLOOKUP(F1621,'Historical Metal Prices'!$L$4:$Z$4,'Historical Metal Prices'!$L$10:$Z$10)</f>
        <v>0.22698898167436932</v>
      </c>
      <c r="H1621" s="77">
        <f t="shared" si="51"/>
        <v>6126.3559855001258</v>
      </c>
    </row>
    <row r="1622" spans="1:8" x14ac:dyDescent="0.2">
      <c r="A1622" s="79">
        <v>43929</v>
      </c>
      <c r="B1622" s="77">
        <v>4978.2</v>
      </c>
      <c r="C1622" s="84">
        <v>332435</v>
      </c>
      <c r="D1622" s="84">
        <v>260275</v>
      </c>
      <c r="F1622">
        <f t="shared" si="50"/>
        <v>2020</v>
      </c>
      <c r="G1622" s="57">
        <f>_xlfn.XLOOKUP(F1622,'Historical Metal Prices'!$L$4:$Z$4,'Historical Metal Prices'!$L$10:$Z$10)</f>
        <v>0.22698898167436932</v>
      </c>
      <c r="H1622" s="77">
        <f t="shared" si="51"/>
        <v>6108.1965485713454</v>
      </c>
    </row>
    <row r="1623" spans="1:8" x14ac:dyDescent="0.2">
      <c r="A1623" s="79">
        <v>43928</v>
      </c>
      <c r="B1623" s="77">
        <v>5018.75</v>
      </c>
      <c r="C1623" s="84">
        <v>332435</v>
      </c>
      <c r="D1623" s="84">
        <v>259850</v>
      </c>
      <c r="F1623">
        <f t="shared" si="50"/>
        <v>2020</v>
      </c>
      <c r="G1623" s="57">
        <f>_xlfn.XLOOKUP(F1623,'Historical Metal Prices'!$L$4:$Z$4,'Historical Metal Prices'!$L$10:$Z$10)</f>
        <v>0.22698898167436932</v>
      </c>
      <c r="H1623" s="77">
        <f t="shared" si="51"/>
        <v>6157.9509517782408</v>
      </c>
    </row>
    <row r="1624" spans="1:8" x14ac:dyDescent="0.2">
      <c r="A1624" s="79">
        <v>43927</v>
      </c>
      <c r="B1624" s="77">
        <v>4870</v>
      </c>
      <c r="C1624" s="84">
        <v>332435</v>
      </c>
      <c r="D1624" s="84">
        <v>216500</v>
      </c>
      <c r="F1624">
        <f t="shared" si="50"/>
        <v>2020</v>
      </c>
      <c r="G1624" s="57">
        <f>_xlfn.XLOOKUP(F1624,'Historical Metal Prices'!$L$4:$Z$4,'Historical Metal Prices'!$L$10:$Z$10)</f>
        <v>0.22698898167436932</v>
      </c>
      <c r="H1624" s="77">
        <f t="shared" si="51"/>
        <v>5975.4363407541787</v>
      </c>
    </row>
    <row r="1625" spans="1:8" x14ac:dyDescent="0.2">
      <c r="A1625" s="79">
        <v>43924</v>
      </c>
      <c r="B1625" s="77">
        <v>4824</v>
      </c>
      <c r="C1625" s="84">
        <v>332435</v>
      </c>
      <c r="D1625" s="84">
        <v>217475</v>
      </c>
      <c r="F1625">
        <f t="shared" si="50"/>
        <v>2020</v>
      </c>
      <c r="G1625" s="57">
        <f>_xlfn.XLOOKUP(F1625,'Historical Metal Prices'!$L$4:$Z$4,'Historical Metal Prices'!$L$10:$Z$10)</f>
        <v>0.22698898167436932</v>
      </c>
      <c r="H1625" s="77">
        <f t="shared" si="51"/>
        <v>5918.9948475971578</v>
      </c>
    </row>
    <row r="1626" spans="1:8" x14ac:dyDescent="0.2">
      <c r="A1626" s="79">
        <v>43923</v>
      </c>
      <c r="B1626" s="77">
        <v>4879.5</v>
      </c>
      <c r="C1626" s="84">
        <v>364040</v>
      </c>
      <c r="D1626" s="84">
        <v>218525</v>
      </c>
      <c r="F1626">
        <f t="shared" si="50"/>
        <v>2020</v>
      </c>
      <c r="G1626" s="57">
        <f>_xlfn.XLOOKUP(F1626,'Historical Metal Prices'!$L$4:$Z$4,'Historical Metal Prices'!$L$10:$Z$10)</f>
        <v>0.22698898167436932</v>
      </c>
      <c r="H1626" s="77">
        <f t="shared" si="51"/>
        <v>5987.0927360800852</v>
      </c>
    </row>
    <row r="1627" spans="1:8" x14ac:dyDescent="0.2">
      <c r="A1627" s="79">
        <v>43922</v>
      </c>
      <c r="B1627" s="77">
        <v>4785.25</v>
      </c>
      <c r="C1627" s="84">
        <v>364040</v>
      </c>
      <c r="D1627" s="84">
        <v>219925</v>
      </c>
      <c r="F1627">
        <f t="shared" si="50"/>
        <v>2020</v>
      </c>
      <c r="G1627" s="57">
        <f>_xlfn.XLOOKUP(F1627,'Historical Metal Prices'!$L$4:$Z$4,'Historical Metal Prices'!$L$10:$Z$10)</f>
        <v>0.22698898167436932</v>
      </c>
      <c r="H1627" s="77">
        <f t="shared" si="51"/>
        <v>5871.4490245572761</v>
      </c>
    </row>
    <row r="1628" spans="1:8" x14ac:dyDescent="0.2">
      <c r="A1628" s="79">
        <v>43921</v>
      </c>
      <c r="B1628" s="77">
        <v>4938.75</v>
      </c>
      <c r="C1628" s="84">
        <v>364040</v>
      </c>
      <c r="D1628" s="84">
        <v>221200</v>
      </c>
      <c r="F1628">
        <f t="shared" si="50"/>
        <v>2020</v>
      </c>
      <c r="G1628" s="57">
        <f>_xlfn.XLOOKUP(F1628,'Historical Metal Prices'!$L$4:$Z$4,'Historical Metal Prices'!$L$10:$Z$10)</f>
        <v>0.22698898167436932</v>
      </c>
      <c r="H1628" s="77">
        <f t="shared" si="51"/>
        <v>6059.7918332442914</v>
      </c>
    </row>
    <row r="1629" spans="1:8" x14ac:dyDescent="0.2">
      <c r="A1629" s="79">
        <v>43920</v>
      </c>
      <c r="B1629" s="77">
        <v>4760.5</v>
      </c>
      <c r="C1629" s="84">
        <v>364040</v>
      </c>
      <c r="D1629" s="84">
        <v>222225</v>
      </c>
      <c r="F1629">
        <f t="shared" si="50"/>
        <v>2020</v>
      </c>
      <c r="G1629" s="57">
        <f>_xlfn.XLOOKUP(F1629,'Historical Metal Prices'!$L$4:$Z$4,'Historical Metal Prices'!$L$10:$Z$10)</f>
        <v>0.22698898167436932</v>
      </c>
      <c r="H1629" s="77">
        <f t="shared" si="51"/>
        <v>5841.0810472608355</v>
      </c>
    </row>
    <row r="1630" spans="1:8" x14ac:dyDescent="0.2">
      <c r="A1630" s="79">
        <v>43917</v>
      </c>
      <c r="B1630" s="77">
        <v>4782.5</v>
      </c>
      <c r="C1630" s="84">
        <v>364040</v>
      </c>
      <c r="D1630" s="84">
        <v>222900</v>
      </c>
      <c r="F1630">
        <f t="shared" si="50"/>
        <v>2020</v>
      </c>
      <c r="G1630" s="57">
        <f>_xlfn.XLOOKUP(F1630,'Historical Metal Prices'!$L$4:$Z$4,'Historical Metal Prices'!$L$10:$Z$10)</f>
        <v>0.22698898167436932</v>
      </c>
      <c r="H1630" s="77">
        <f t="shared" si="51"/>
        <v>5868.0748048576716</v>
      </c>
    </row>
    <row r="1631" spans="1:8" x14ac:dyDescent="0.2">
      <c r="A1631" s="79">
        <v>43916</v>
      </c>
      <c r="B1631" s="77">
        <v>4788.75</v>
      </c>
      <c r="C1631" s="84">
        <v>377247</v>
      </c>
      <c r="D1631" s="84">
        <v>223725</v>
      </c>
      <c r="F1631">
        <f t="shared" si="50"/>
        <v>2020</v>
      </c>
      <c r="G1631" s="57">
        <f>_xlfn.XLOOKUP(F1631,'Historical Metal Prices'!$L$4:$Z$4,'Historical Metal Prices'!$L$10:$Z$10)</f>
        <v>0.22698898167436932</v>
      </c>
      <c r="H1631" s="77">
        <f t="shared" si="51"/>
        <v>5875.7434859931363</v>
      </c>
    </row>
    <row r="1632" spans="1:8" x14ac:dyDescent="0.2">
      <c r="A1632" s="79">
        <v>43915</v>
      </c>
      <c r="B1632" s="77">
        <v>4846.1499999999996</v>
      </c>
      <c r="C1632" s="84">
        <v>377247</v>
      </c>
      <c r="D1632" s="84">
        <v>224375</v>
      </c>
      <c r="F1632">
        <f t="shared" si="50"/>
        <v>2020</v>
      </c>
      <c r="G1632" s="57">
        <f>_xlfn.XLOOKUP(F1632,'Historical Metal Prices'!$L$4:$Z$4,'Historical Metal Prices'!$L$10:$Z$10)</f>
        <v>0.22698898167436932</v>
      </c>
      <c r="H1632" s="77">
        <f t="shared" si="51"/>
        <v>5946.1726535412445</v>
      </c>
    </row>
    <row r="1633" spans="1:8" x14ac:dyDescent="0.2">
      <c r="A1633" s="79">
        <v>43914</v>
      </c>
      <c r="B1633" s="77">
        <v>4811</v>
      </c>
      <c r="C1633" s="84">
        <v>377247</v>
      </c>
      <c r="D1633" s="84">
        <v>225175</v>
      </c>
      <c r="F1633">
        <f t="shared" si="50"/>
        <v>2020</v>
      </c>
      <c r="G1633" s="57">
        <f>_xlfn.XLOOKUP(F1633,'Historical Metal Prices'!$L$4:$Z$4,'Historical Metal Prices'!$L$10:$Z$10)</f>
        <v>0.22698898167436932</v>
      </c>
      <c r="H1633" s="77">
        <f t="shared" si="51"/>
        <v>5903.043990835391</v>
      </c>
    </row>
    <row r="1634" spans="1:8" x14ac:dyDescent="0.2">
      <c r="A1634" s="79">
        <v>43913</v>
      </c>
      <c r="B1634" s="77">
        <v>4625</v>
      </c>
      <c r="C1634" s="84">
        <v>377247</v>
      </c>
      <c r="D1634" s="84">
        <v>226200</v>
      </c>
      <c r="F1634">
        <f t="shared" si="50"/>
        <v>2020</v>
      </c>
      <c r="G1634" s="57">
        <f>_xlfn.XLOOKUP(F1634,'Historical Metal Prices'!$L$4:$Z$4,'Historical Metal Prices'!$L$10:$Z$10)</f>
        <v>0.22698898167436932</v>
      </c>
      <c r="H1634" s="77">
        <f t="shared" si="51"/>
        <v>5674.8240402439578</v>
      </c>
    </row>
    <row r="1635" spans="1:8" x14ac:dyDescent="0.2">
      <c r="A1635" s="79">
        <v>43910</v>
      </c>
      <c r="B1635" s="77">
        <v>4805.25</v>
      </c>
      <c r="C1635" s="84">
        <v>377247</v>
      </c>
      <c r="D1635" s="84">
        <v>227325</v>
      </c>
      <c r="F1635">
        <f t="shared" si="50"/>
        <v>2020</v>
      </c>
      <c r="G1635" s="57">
        <f>_xlfn.XLOOKUP(F1635,'Historical Metal Prices'!$L$4:$Z$4,'Historical Metal Prices'!$L$10:$Z$10)</f>
        <v>0.22698898167436932</v>
      </c>
      <c r="H1635" s="77">
        <f t="shared" si="51"/>
        <v>5895.9888041907634</v>
      </c>
    </row>
    <row r="1636" spans="1:8" x14ac:dyDescent="0.2">
      <c r="A1636" s="79">
        <v>43909</v>
      </c>
      <c r="B1636" s="77">
        <v>4820.25</v>
      </c>
      <c r="C1636" s="84">
        <v>380085</v>
      </c>
      <c r="D1636" s="84">
        <v>227875</v>
      </c>
      <c r="F1636">
        <f t="shared" si="50"/>
        <v>2020</v>
      </c>
      <c r="G1636" s="57">
        <f>_xlfn.XLOOKUP(F1636,'Historical Metal Prices'!$L$4:$Z$4,'Historical Metal Prices'!$L$10:$Z$10)</f>
        <v>0.22698898167436932</v>
      </c>
      <c r="H1636" s="77">
        <f t="shared" si="51"/>
        <v>5914.3936389158789</v>
      </c>
    </row>
    <row r="1637" spans="1:8" x14ac:dyDescent="0.2">
      <c r="A1637" s="79">
        <v>43908</v>
      </c>
      <c r="B1637" s="77">
        <v>4729.5</v>
      </c>
      <c r="C1637" s="84">
        <v>380085</v>
      </c>
      <c r="D1637" s="84">
        <v>231025</v>
      </c>
      <c r="F1637">
        <f t="shared" si="50"/>
        <v>2020</v>
      </c>
      <c r="G1637" s="57">
        <f>_xlfn.XLOOKUP(F1637,'Historical Metal Prices'!$L$4:$Z$4,'Historical Metal Prices'!$L$10:$Z$10)</f>
        <v>0.22698898167436932</v>
      </c>
      <c r="H1637" s="77">
        <f t="shared" si="51"/>
        <v>5803.0443888289301</v>
      </c>
    </row>
    <row r="1638" spans="1:8" x14ac:dyDescent="0.2">
      <c r="A1638" s="79">
        <v>43907</v>
      </c>
      <c r="B1638" s="77">
        <v>5128.5</v>
      </c>
      <c r="C1638" s="84">
        <v>380085</v>
      </c>
      <c r="D1638" s="84">
        <v>233150</v>
      </c>
      <c r="F1638">
        <f t="shared" si="50"/>
        <v>2020</v>
      </c>
      <c r="G1638" s="57">
        <f>_xlfn.XLOOKUP(F1638,'Historical Metal Prices'!$L$4:$Z$4,'Historical Metal Prices'!$L$10:$Z$10)</f>
        <v>0.22698898167436932</v>
      </c>
      <c r="H1638" s="77">
        <f t="shared" si="51"/>
        <v>6292.6129925170035</v>
      </c>
    </row>
    <row r="1639" spans="1:8" x14ac:dyDescent="0.2">
      <c r="A1639" s="79">
        <v>43906</v>
      </c>
      <c r="B1639" s="77">
        <v>5276</v>
      </c>
      <c r="C1639" s="84">
        <v>380085</v>
      </c>
      <c r="D1639" s="84">
        <v>220325</v>
      </c>
      <c r="F1639">
        <f t="shared" si="50"/>
        <v>2020</v>
      </c>
      <c r="G1639" s="57">
        <f>_xlfn.XLOOKUP(F1639,'Historical Metal Prices'!$L$4:$Z$4,'Historical Metal Prices'!$L$10:$Z$10)</f>
        <v>0.22698898167436932</v>
      </c>
      <c r="H1639" s="77">
        <f t="shared" si="51"/>
        <v>6473.5938673139726</v>
      </c>
    </row>
    <row r="1640" spans="1:8" x14ac:dyDescent="0.2">
      <c r="A1640" s="79">
        <v>43903</v>
      </c>
      <c r="B1640" s="77">
        <v>5447.75</v>
      </c>
      <c r="C1640" s="84">
        <v>380085</v>
      </c>
      <c r="D1640" s="84">
        <v>179725</v>
      </c>
      <c r="F1640">
        <f t="shared" si="50"/>
        <v>2020</v>
      </c>
      <c r="G1640" s="57">
        <f>_xlfn.XLOOKUP(F1640,'Historical Metal Prices'!$L$4:$Z$4,'Historical Metal Prices'!$L$10:$Z$10)</f>
        <v>0.22698898167436932</v>
      </c>
      <c r="H1640" s="77">
        <f t="shared" si="51"/>
        <v>6684.3292249165452</v>
      </c>
    </row>
    <row r="1641" spans="1:8" x14ac:dyDescent="0.2">
      <c r="A1641" s="79">
        <v>43902</v>
      </c>
      <c r="B1641" s="77">
        <v>5424.75</v>
      </c>
      <c r="C1641" s="84">
        <v>345126</v>
      </c>
      <c r="D1641" s="84">
        <v>183700</v>
      </c>
      <c r="F1641">
        <f t="shared" si="50"/>
        <v>2020</v>
      </c>
      <c r="G1641" s="57">
        <f>_xlfn.XLOOKUP(F1641,'Historical Metal Prices'!$L$4:$Z$4,'Historical Metal Prices'!$L$10:$Z$10)</f>
        <v>0.22698898167436932</v>
      </c>
      <c r="H1641" s="77">
        <f t="shared" si="51"/>
        <v>6656.1084783380347</v>
      </c>
    </row>
    <row r="1642" spans="1:8" x14ac:dyDescent="0.2">
      <c r="A1642" s="79">
        <v>43901</v>
      </c>
      <c r="B1642" s="77">
        <v>5520.75</v>
      </c>
      <c r="C1642" s="84">
        <v>345126</v>
      </c>
      <c r="D1642" s="84">
        <v>187450</v>
      </c>
      <c r="F1642">
        <f t="shared" si="50"/>
        <v>2020</v>
      </c>
      <c r="G1642" s="57">
        <f>_xlfn.XLOOKUP(F1642,'Historical Metal Prices'!$L$4:$Z$4,'Historical Metal Prices'!$L$10:$Z$10)</f>
        <v>0.22698898167436932</v>
      </c>
      <c r="H1642" s="77">
        <f t="shared" si="51"/>
        <v>6773.899420578774</v>
      </c>
    </row>
    <row r="1643" spans="1:8" x14ac:dyDescent="0.2">
      <c r="A1643" s="79">
        <v>43900</v>
      </c>
      <c r="B1643" s="77">
        <v>5555.75</v>
      </c>
      <c r="C1643" s="84">
        <v>345126</v>
      </c>
      <c r="D1643" s="84">
        <v>189725</v>
      </c>
      <c r="F1643">
        <f t="shared" si="50"/>
        <v>2020</v>
      </c>
      <c r="G1643" s="57">
        <f>_xlfn.XLOOKUP(F1643,'Historical Metal Prices'!$L$4:$Z$4,'Historical Metal Prices'!$L$10:$Z$10)</f>
        <v>0.22698898167436932</v>
      </c>
      <c r="H1643" s="77">
        <f t="shared" si="51"/>
        <v>6816.8440349373777</v>
      </c>
    </row>
    <row r="1644" spans="1:8" x14ac:dyDescent="0.2">
      <c r="A1644" s="79">
        <v>43899</v>
      </c>
      <c r="B1644" s="77">
        <v>5521.5</v>
      </c>
      <c r="C1644" s="84">
        <v>345126</v>
      </c>
      <c r="D1644" s="84">
        <v>190425</v>
      </c>
      <c r="F1644">
        <f t="shared" si="50"/>
        <v>2020</v>
      </c>
      <c r="G1644" s="57">
        <f>_xlfn.XLOOKUP(F1644,'Historical Metal Prices'!$L$4:$Z$4,'Historical Metal Prices'!$L$10:$Z$10)</f>
        <v>0.22698898167436932</v>
      </c>
      <c r="H1644" s="77">
        <f t="shared" si="51"/>
        <v>6774.8196623150297</v>
      </c>
    </row>
    <row r="1645" spans="1:8" x14ac:dyDescent="0.2">
      <c r="A1645" s="79">
        <v>43896</v>
      </c>
      <c r="B1645" s="77">
        <v>5589</v>
      </c>
      <c r="C1645" s="84">
        <v>345126</v>
      </c>
      <c r="D1645" s="84">
        <v>194125</v>
      </c>
      <c r="F1645">
        <f t="shared" si="50"/>
        <v>2020</v>
      </c>
      <c r="G1645" s="57">
        <f>_xlfn.XLOOKUP(F1645,'Historical Metal Prices'!$L$4:$Z$4,'Historical Metal Prices'!$L$10:$Z$10)</f>
        <v>0.22698898167436932</v>
      </c>
      <c r="H1645" s="77">
        <f t="shared" si="51"/>
        <v>6857.6414185780504</v>
      </c>
    </row>
    <row r="1646" spans="1:8" x14ac:dyDescent="0.2">
      <c r="A1646" s="79">
        <v>43895</v>
      </c>
      <c r="B1646" s="77">
        <v>5655.25</v>
      </c>
      <c r="C1646" s="84">
        <v>310760</v>
      </c>
      <c r="D1646" s="84">
        <v>200275</v>
      </c>
      <c r="F1646">
        <f t="shared" si="50"/>
        <v>2020</v>
      </c>
      <c r="G1646" s="57">
        <f>_xlfn.XLOOKUP(F1646,'Historical Metal Prices'!$L$4:$Z$4,'Historical Metal Prices'!$L$10:$Z$10)</f>
        <v>0.22698898167436932</v>
      </c>
      <c r="H1646" s="77">
        <f t="shared" si="51"/>
        <v>6938.9294386139773</v>
      </c>
    </row>
    <row r="1647" spans="1:8" x14ac:dyDescent="0.2">
      <c r="A1647" s="79">
        <v>43894</v>
      </c>
      <c r="B1647" s="77">
        <v>5663.5</v>
      </c>
      <c r="C1647" s="84">
        <v>310760</v>
      </c>
      <c r="D1647" s="84">
        <v>203275</v>
      </c>
      <c r="F1647">
        <f t="shared" si="50"/>
        <v>2020</v>
      </c>
      <c r="G1647" s="57">
        <f>_xlfn.XLOOKUP(F1647,'Historical Metal Prices'!$L$4:$Z$4,'Historical Metal Prices'!$L$10:$Z$10)</f>
        <v>0.22698898167436932</v>
      </c>
      <c r="H1647" s="77">
        <f t="shared" si="51"/>
        <v>6949.0520977127908</v>
      </c>
    </row>
    <row r="1648" spans="1:8" x14ac:dyDescent="0.2">
      <c r="A1648" s="79">
        <v>43893</v>
      </c>
      <c r="B1648" s="77">
        <v>5646.75</v>
      </c>
      <c r="C1648" s="84">
        <v>310760</v>
      </c>
      <c r="D1648" s="84">
        <v>206575</v>
      </c>
      <c r="F1648">
        <f t="shared" si="50"/>
        <v>2020</v>
      </c>
      <c r="G1648" s="57">
        <f>_xlfn.XLOOKUP(F1648,'Historical Metal Prices'!$L$4:$Z$4,'Historical Metal Prices'!$L$10:$Z$10)</f>
        <v>0.22698898167436932</v>
      </c>
      <c r="H1648" s="77">
        <f t="shared" si="51"/>
        <v>6928.5000322697451</v>
      </c>
    </row>
    <row r="1649" spans="1:8" x14ac:dyDescent="0.2">
      <c r="A1649" s="79">
        <v>43892</v>
      </c>
      <c r="B1649" s="77">
        <v>5680.75</v>
      </c>
      <c r="C1649" s="84">
        <v>310760</v>
      </c>
      <c r="D1649" s="84">
        <v>211225</v>
      </c>
      <c r="F1649">
        <f t="shared" si="50"/>
        <v>2020</v>
      </c>
      <c r="G1649" s="57">
        <f>_xlfn.XLOOKUP(F1649,'Historical Metal Prices'!$L$4:$Z$4,'Historical Metal Prices'!$L$10:$Z$10)</f>
        <v>0.22698898167436932</v>
      </c>
      <c r="H1649" s="77">
        <f t="shared" si="51"/>
        <v>6970.2176576466736</v>
      </c>
    </row>
    <row r="1650" spans="1:8" x14ac:dyDescent="0.2">
      <c r="A1650" s="79">
        <v>43889</v>
      </c>
      <c r="B1650" s="77">
        <v>5617.25</v>
      </c>
      <c r="C1650" s="84">
        <v>310760</v>
      </c>
      <c r="D1650" s="84">
        <v>216950</v>
      </c>
      <c r="F1650">
        <f t="shared" si="50"/>
        <v>2020</v>
      </c>
      <c r="G1650" s="57">
        <f>_xlfn.XLOOKUP(F1650,'Historical Metal Prices'!$L$4:$Z$4,'Historical Metal Prices'!$L$10:$Z$10)</f>
        <v>0.22698898167436932</v>
      </c>
      <c r="H1650" s="77">
        <f t="shared" si="51"/>
        <v>6892.3038573103513</v>
      </c>
    </row>
    <row r="1651" spans="1:8" x14ac:dyDescent="0.2">
      <c r="A1651" s="79">
        <v>43888</v>
      </c>
      <c r="B1651" s="77">
        <v>5598.25</v>
      </c>
      <c r="C1651" s="84">
        <v>298619</v>
      </c>
      <c r="D1651" s="84">
        <v>218175</v>
      </c>
      <c r="F1651">
        <f t="shared" si="50"/>
        <v>2020</v>
      </c>
      <c r="G1651" s="57">
        <f>_xlfn.XLOOKUP(F1651,'Historical Metal Prices'!$L$4:$Z$4,'Historical Metal Prices'!$L$10:$Z$10)</f>
        <v>0.22698898167436932</v>
      </c>
      <c r="H1651" s="77">
        <f t="shared" si="51"/>
        <v>6868.9910666585383</v>
      </c>
    </row>
    <row r="1652" spans="1:8" x14ac:dyDescent="0.2">
      <c r="A1652" s="79">
        <v>43887</v>
      </c>
      <c r="B1652" s="77">
        <v>5645.25</v>
      </c>
      <c r="C1652" s="84">
        <v>298619</v>
      </c>
      <c r="D1652" s="84">
        <v>219875</v>
      </c>
      <c r="F1652">
        <f t="shared" si="50"/>
        <v>2020</v>
      </c>
      <c r="G1652" s="57">
        <f>_xlfn.XLOOKUP(F1652,'Historical Metal Prices'!$L$4:$Z$4,'Historical Metal Prices'!$L$10:$Z$10)</f>
        <v>0.22698898167436932</v>
      </c>
      <c r="H1652" s="77">
        <f t="shared" si="51"/>
        <v>6926.6595487972336</v>
      </c>
    </row>
    <row r="1653" spans="1:8" x14ac:dyDescent="0.2">
      <c r="A1653" s="79">
        <v>43886</v>
      </c>
      <c r="B1653" s="77">
        <v>5662.75</v>
      </c>
      <c r="C1653" s="84">
        <v>298619</v>
      </c>
      <c r="D1653" s="84">
        <v>221425</v>
      </c>
      <c r="F1653">
        <f t="shared" si="50"/>
        <v>2020</v>
      </c>
      <c r="G1653" s="57">
        <f>_xlfn.XLOOKUP(F1653,'Historical Metal Prices'!$L$4:$Z$4,'Historical Metal Prices'!$L$10:$Z$10)</f>
        <v>0.22698898167436932</v>
      </c>
      <c r="H1653" s="77">
        <f t="shared" si="51"/>
        <v>6948.131855976535</v>
      </c>
    </row>
    <row r="1654" spans="1:8" x14ac:dyDescent="0.2">
      <c r="A1654" s="79">
        <v>43885</v>
      </c>
      <c r="B1654" s="77">
        <v>5665.75</v>
      </c>
      <c r="C1654" s="84">
        <v>298619</v>
      </c>
      <c r="D1654" s="84">
        <v>160250</v>
      </c>
      <c r="F1654">
        <f t="shared" si="50"/>
        <v>2020</v>
      </c>
      <c r="G1654" s="57">
        <f>_xlfn.XLOOKUP(F1654,'Historical Metal Prices'!$L$4:$Z$4,'Historical Metal Prices'!$L$10:$Z$10)</f>
        <v>0.22698898167436932</v>
      </c>
      <c r="H1654" s="77">
        <f t="shared" si="51"/>
        <v>6951.8128229215581</v>
      </c>
    </row>
    <row r="1655" spans="1:8" x14ac:dyDescent="0.2">
      <c r="A1655" s="79">
        <v>43882</v>
      </c>
      <c r="B1655" s="77">
        <v>5746</v>
      </c>
      <c r="C1655" s="84">
        <v>298619</v>
      </c>
      <c r="D1655" s="84">
        <v>161575</v>
      </c>
      <c r="F1655">
        <f t="shared" si="50"/>
        <v>2020</v>
      </c>
      <c r="G1655" s="57">
        <f>_xlfn.XLOOKUP(F1655,'Historical Metal Prices'!$L$4:$Z$4,'Historical Metal Prices'!$L$10:$Z$10)</f>
        <v>0.22698898167436932</v>
      </c>
      <c r="H1655" s="77">
        <f t="shared" si="51"/>
        <v>7050.2786887009261</v>
      </c>
    </row>
    <row r="1656" spans="1:8" x14ac:dyDescent="0.2">
      <c r="A1656" s="79">
        <v>43881</v>
      </c>
      <c r="B1656" s="77">
        <v>5708</v>
      </c>
      <c r="C1656" s="84">
        <v>262738</v>
      </c>
      <c r="D1656" s="84">
        <v>163425</v>
      </c>
      <c r="F1656">
        <f t="shared" si="50"/>
        <v>2020</v>
      </c>
      <c r="G1656" s="57">
        <f>_xlfn.XLOOKUP(F1656,'Historical Metal Prices'!$L$4:$Z$4,'Historical Metal Prices'!$L$10:$Z$10)</f>
        <v>0.22698898167436932</v>
      </c>
      <c r="H1656" s="77">
        <f t="shared" si="51"/>
        <v>7003.6531073973001</v>
      </c>
    </row>
    <row r="1657" spans="1:8" x14ac:dyDescent="0.2">
      <c r="A1657" s="79">
        <v>43880</v>
      </c>
      <c r="B1657" s="77">
        <v>5745.75</v>
      </c>
      <c r="C1657" s="84">
        <v>262738</v>
      </c>
      <c r="D1657" s="84">
        <v>164850</v>
      </c>
      <c r="F1657">
        <f t="shared" si="50"/>
        <v>2020</v>
      </c>
      <c r="G1657" s="57">
        <f>_xlfn.XLOOKUP(F1657,'Historical Metal Prices'!$L$4:$Z$4,'Historical Metal Prices'!$L$10:$Z$10)</f>
        <v>0.22698898167436932</v>
      </c>
      <c r="H1657" s="77">
        <f t="shared" si="51"/>
        <v>7049.9719414555075</v>
      </c>
    </row>
    <row r="1658" spans="1:8" x14ac:dyDescent="0.2">
      <c r="A1658" s="79">
        <v>43879</v>
      </c>
      <c r="B1658" s="77">
        <v>5746.25</v>
      </c>
      <c r="C1658" s="84">
        <v>262738</v>
      </c>
      <c r="D1658" s="84">
        <v>166425</v>
      </c>
      <c r="F1658">
        <f t="shared" si="50"/>
        <v>2020</v>
      </c>
      <c r="G1658" s="57">
        <f>_xlfn.XLOOKUP(F1658,'Historical Metal Prices'!$L$4:$Z$4,'Historical Metal Prices'!$L$10:$Z$10)</f>
        <v>0.22698898167436932</v>
      </c>
      <c r="H1658" s="77">
        <f t="shared" si="51"/>
        <v>7050.5854359463447</v>
      </c>
    </row>
    <row r="1659" spans="1:8" x14ac:dyDescent="0.2">
      <c r="A1659" s="79">
        <v>43878</v>
      </c>
      <c r="B1659" s="77">
        <v>5796.75</v>
      </c>
      <c r="C1659" s="84">
        <v>262738</v>
      </c>
      <c r="D1659" s="84">
        <v>166475</v>
      </c>
      <c r="F1659">
        <f t="shared" si="50"/>
        <v>2020</v>
      </c>
      <c r="G1659" s="57">
        <f>_xlfn.XLOOKUP(F1659,'Historical Metal Prices'!$L$4:$Z$4,'Historical Metal Prices'!$L$10:$Z$10)</f>
        <v>0.22698898167436932</v>
      </c>
      <c r="H1659" s="77">
        <f t="shared" si="51"/>
        <v>7112.5483795209002</v>
      </c>
    </row>
    <row r="1660" spans="1:8" x14ac:dyDescent="0.2">
      <c r="A1660" s="79">
        <v>43875</v>
      </c>
      <c r="B1660" s="77">
        <v>5750.75</v>
      </c>
      <c r="C1660" s="84">
        <v>262738</v>
      </c>
      <c r="D1660" s="84">
        <v>161400</v>
      </c>
      <c r="F1660">
        <f t="shared" si="50"/>
        <v>2020</v>
      </c>
      <c r="G1660" s="57">
        <f>_xlfn.XLOOKUP(F1660,'Historical Metal Prices'!$L$4:$Z$4,'Historical Metal Prices'!$L$10:$Z$10)</f>
        <v>0.22698898167436932</v>
      </c>
      <c r="H1660" s="77">
        <f t="shared" si="51"/>
        <v>7056.1068863638793</v>
      </c>
    </row>
    <row r="1661" spans="1:8" x14ac:dyDescent="0.2">
      <c r="A1661" s="79">
        <v>43874</v>
      </c>
      <c r="B1661" s="77">
        <v>5772.25</v>
      </c>
      <c r="C1661" s="84">
        <v>206254</v>
      </c>
      <c r="D1661" s="84">
        <v>162375</v>
      </c>
      <c r="F1661">
        <f t="shared" si="50"/>
        <v>2020</v>
      </c>
      <c r="G1661" s="57">
        <f>_xlfn.XLOOKUP(F1661,'Historical Metal Prices'!$L$4:$Z$4,'Historical Metal Prices'!$L$10:$Z$10)</f>
        <v>0.22698898167436932</v>
      </c>
      <c r="H1661" s="77">
        <f t="shared" si="51"/>
        <v>7082.4871494698782</v>
      </c>
    </row>
    <row r="1662" spans="1:8" x14ac:dyDescent="0.2">
      <c r="A1662" s="79">
        <v>43873</v>
      </c>
      <c r="B1662" s="77">
        <v>5747</v>
      </c>
      <c r="C1662" s="84">
        <v>206254</v>
      </c>
      <c r="D1662" s="84">
        <v>164550</v>
      </c>
      <c r="F1662">
        <f t="shared" si="50"/>
        <v>2020</v>
      </c>
      <c r="G1662" s="57">
        <f>_xlfn.XLOOKUP(F1662,'Historical Metal Prices'!$L$4:$Z$4,'Historical Metal Prices'!$L$10:$Z$10)</f>
        <v>0.22698898167436932</v>
      </c>
      <c r="H1662" s="77">
        <f t="shared" si="51"/>
        <v>7051.5056776826004</v>
      </c>
    </row>
    <row r="1663" spans="1:8" x14ac:dyDescent="0.2">
      <c r="A1663" s="79">
        <v>43872</v>
      </c>
      <c r="B1663" s="77">
        <v>5729.25</v>
      </c>
      <c r="C1663" s="84">
        <v>206254</v>
      </c>
      <c r="D1663" s="84">
        <v>167075</v>
      </c>
      <c r="F1663">
        <f t="shared" si="50"/>
        <v>2020</v>
      </c>
      <c r="G1663" s="57">
        <f>_xlfn.XLOOKUP(F1663,'Historical Metal Prices'!$L$4:$Z$4,'Historical Metal Prices'!$L$10:$Z$10)</f>
        <v>0.22698898167436932</v>
      </c>
      <c r="H1663" s="77">
        <f t="shared" si="51"/>
        <v>7029.7266232578804</v>
      </c>
    </row>
    <row r="1664" spans="1:8" x14ac:dyDescent="0.2">
      <c r="A1664" s="79">
        <v>43871</v>
      </c>
      <c r="B1664" s="77">
        <v>5651.75</v>
      </c>
      <c r="C1664" s="84">
        <v>206254</v>
      </c>
      <c r="D1664" s="84">
        <v>170000</v>
      </c>
      <c r="F1664">
        <f t="shared" si="50"/>
        <v>2020</v>
      </c>
      <c r="G1664" s="57">
        <f>_xlfn.XLOOKUP(F1664,'Historical Metal Prices'!$L$4:$Z$4,'Historical Metal Prices'!$L$10:$Z$10)</f>
        <v>0.22698898167436932</v>
      </c>
      <c r="H1664" s="77">
        <f t="shared" si="51"/>
        <v>6934.634977178117</v>
      </c>
    </row>
    <row r="1665" spans="1:8" x14ac:dyDescent="0.2">
      <c r="A1665" s="79">
        <v>43868</v>
      </c>
      <c r="B1665" s="77">
        <v>5648.25</v>
      </c>
      <c r="C1665" s="84">
        <v>206254</v>
      </c>
      <c r="D1665" s="84">
        <v>171750</v>
      </c>
      <c r="F1665">
        <f t="shared" si="50"/>
        <v>2020</v>
      </c>
      <c r="G1665" s="57">
        <f>_xlfn.XLOOKUP(F1665,'Historical Metal Prices'!$L$4:$Z$4,'Historical Metal Prices'!$L$10:$Z$10)</f>
        <v>0.22698898167436932</v>
      </c>
      <c r="H1665" s="77">
        <f t="shared" si="51"/>
        <v>6930.3405157422567</v>
      </c>
    </row>
    <row r="1666" spans="1:8" x14ac:dyDescent="0.2">
      <c r="A1666" s="79">
        <v>43867</v>
      </c>
      <c r="B1666" s="77">
        <v>5722.25</v>
      </c>
      <c r="C1666" s="84">
        <v>155839</v>
      </c>
      <c r="D1666" s="84">
        <v>171525</v>
      </c>
      <c r="F1666">
        <f t="shared" si="50"/>
        <v>2020</v>
      </c>
      <c r="G1666" s="57">
        <f>_xlfn.XLOOKUP(F1666,'Historical Metal Prices'!$L$4:$Z$4,'Historical Metal Prices'!$L$10:$Z$10)</f>
        <v>0.22698898167436932</v>
      </c>
      <c r="H1666" s="77">
        <f t="shared" si="51"/>
        <v>7021.1377003861598</v>
      </c>
    </row>
    <row r="1667" spans="1:8" x14ac:dyDescent="0.2">
      <c r="A1667" s="79">
        <v>43866</v>
      </c>
      <c r="B1667" s="77">
        <v>5703.5</v>
      </c>
      <c r="C1667" s="84">
        <v>155839</v>
      </c>
      <c r="D1667" s="84">
        <v>174800</v>
      </c>
      <c r="F1667">
        <f t="shared" si="50"/>
        <v>2020</v>
      </c>
      <c r="G1667" s="57">
        <f>_xlfn.XLOOKUP(F1667,'Historical Metal Prices'!$L$4:$Z$4,'Historical Metal Prices'!$L$10:$Z$10)</f>
        <v>0.22698898167436932</v>
      </c>
      <c r="H1667" s="77">
        <f t="shared" si="51"/>
        <v>6998.1316569797655</v>
      </c>
    </row>
    <row r="1668" spans="1:8" x14ac:dyDescent="0.2">
      <c r="A1668" s="79">
        <v>43865</v>
      </c>
      <c r="B1668" s="77">
        <v>5594.5</v>
      </c>
      <c r="C1668" s="84">
        <v>155839</v>
      </c>
      <c r="D1668" s="84">
        <v>176575</v>
      </c>
      <c r="F1668">
        <f t="shared" si="50"/>
        <v>2020</v>
      </c>
      <c r="G1668" s="57">
        <f>_xlfn.XLOOKUP(F1668,'Historical Metal Prices'!$L$4:$Z$4,'Historical Metal Prices'!$L$10:$Z$10)</f>
        <v>0.22698898167436932</v>
      </c>
      <c r="H1668" s="77">
        <f t="shared" si="51"/>
        <v>6864.3898579772595</v>
      </c>
    </row>
    <row r="1669" spans="1:8" x14ac:dyDescent="0.2">
      <c r="A1669" s="79">
        <v>43864</v>
      </c>
      <c r="B1669" s="77">
        <v>5503.5</v>
      </c>
      <c r="C1669" s="84">
        <v>155839</v>
      </c>
      <c r="D1669" s="84">
        <v>178325</v>
      </c>
      <c r="F1669">
        <f t="shared" si="50"/>
        <v>2020</v>
      </c>
      <c r="G1669" s="57">
        <f>_xlfn.XLOOKUP(F1669,'Historical Metal Prices'!$L$4:$Z$4,'Historical Metal Prices'!$L$10:$Z$10)</f>
        <v>0.22698898167436932</v>
      </c>
      <c r="H1669" s="77">
        <f t="shared" si="51"/>
        <v>6752.7338606448911</v>
      </c>
    </row>
    <row r="1670" spans="1:8" x14ac:dyDescent="0.2">
      <c r="A1670" s="79">
        <v>43861</v>
      </c>
      <c r="B1670" s="77">
        <v>5551.25</v>
      </c>
      <c r="C1670" s="84">
        <v>155839</v>
      </c>
      <c r="D1670" s="84">
        <v>179800</v>
      </c>
      <c r="F1670">
        <f t="shared" si="50"/>
        <v>2020</v>
      </c>
      <c r="G1670" s="57">
        <f>_xlfn.XLOOKUP(F1670,'Historical Metal Prices'!$L$4:$Z$4,'Historical Metal Prices'!$L$10:$Z$10)</f>
        <v>0.22698898167436932</v>
      </c>
      <c r="H1670" s="77">
        <f t="shared" si="51"/>
        <v>6811.3225845198431</v>
      </c>
    </row>
    <row r="1671" spans="1:8" x14ac:dyDescent="0.2">
      <c r="A1671" s="79">
        <v>43860</v>
      </c>
      <c r="B1671" s="77">
        <v>5568.25</v>
      </c>
      <c r="C1671" s="84">
        <v>155839</v>
      </c>
      <c r="D1671" s="84">
        <v>180725</v>
      </c>
      <c r="F1671">
        <f t="shared" si="50"/>
        <v>2020</v>
      </c>
      <c r="G1671" s="57">
        <f>_xlfn.XLOOKUP(F1671,'Historical Metal Prices'!$L$4:$Z$4,'Historical Metal Prices'!$L$10:$Z$10)</f>
        <v>0.22698898167436932</v>
      </c>
      <c r="H1671" s="77">
        <f t="shared" si="51"/>
        <v>6832.1813972083073</v>
      </c>
    </row>
    <row r="1672" spans="1:8" x14ac:dyDescent="0.2">
      <c r="A1672" s="79">
        <v>43859</v>
      </c>
      <c r="B1672" s="77">
        <v>5612.75</v>
      </c>
      <c r="C1672" s="84">
        <v>155839</v>
      </c>
      <c r="D1672" s="84">
        <v>182550</v>
      </c>
      <c r="F1672">
        <f t="shared" si="50"/>
        <v>2020</v>
      </c>
      <c r="G1672" s="57">
        <f>_xlfn.XLOOKUP(F1672,'Historical Metal Prices'!$L$4:$Z$4,'Historical Metal Prices'!$L$10:$Z$10)</f>
        <v>0.22698898167436932</v>
      </c>
      <c r="H1672" s="77">
        <f t="shared" si="51"/>
        <v>6886.7824068928167</v>
      </c>
    </row>
    <row r="1673" spans="1:8" x14ac:dyDescent="0.2">
      <c r="A1673" s="79">
        <v>43858</v>
      </c>
      <c r="B1673" s="77">
        <v>5675</v>
      </c>
      <c r="C1673" s="84">
        <v>155839</v>
      </c>
      <c r="D1673" s="84">
        <v>183825</v>
      </c>
      <c r="F1673">
        <f t="shared" si="50"/>
        <v>2020</v>
      </c>
      <c r="G1673" s="57">
        <f>_xlfn.XLOOKUP(F1673,'Historical Metal Prices'!$L$4:$Z$4,'Historical Metal Prices'!$L$10:$Z$10)</f>
        <v>0.22698898167436932</v>
      </c>
      <c r="H1673" s="77">
        <f t="shared" si="51"/>
        <v>6963.162471002046</v>
      </c>
    </row>
    <row r="1674" spans="1:8" x14ac:dyDescent="0.2">
      <c r="A1674" s="79">
        <v>43857</v>
      </c>
      <c r="B1674" s="77">
        <v>5715.5</v>
      </c>
      <c r="C1674" s="84">
        <v>155839</v>
      </c>
      <c r="D1674" s="84">
        <v>185300</v>
      </c>
      <c r="F1674">
        <f t="shared" si="50"/>
        <v>2020</v>
      </c>
      <c r="G1674" s="57">
        <f>_xlfn.XLOOKUP(F1674,'Historical Metal Prices'!$L$4:$Z$4,'Historical Metal Prices'!$L$10:$Z$10)</f>
        <v>0.22698898167436932</v>
      </c>
      <c r="H1674" s="77">
        <f t="shared" si="51"/>
        <v>7012.8555247598579</v>
      </c>
    </row>
    <row r="1675" spans="1:8" x14ac:dyDescent="0.2">
      <c r="A1675" s="79">
        <v>43854</v>
      </c>
      <c r="B1675" s="77">
        <v>5899.75</v>
      </c>
      <c r="C1675" s="84">
        <v>155839</v>
      </c>
      <c r="D1675" s="84">
        <v>187250</v>
      </c>
      <c r="F1675">
        <f t="shared" ref="F1675:F1738" si="52">YEAR(A1675)</f>
        <v>2020</v>
      </c>
      <c r="G1675" s="57">
        <f>_xlfn.XLOOKUP(F1675,'Historical Metal Prices'!$L$4:$Z$4,'Historical Metal Prices'!$L$10:$Z$10)</f>
        <v>0.22698898167436932</v>
      </c>
      <c r="H1675" s="77">
        <f t="shared" ref="H1675:H1738" si="53">IFERROR(B1675*(1+G1675),H1676)</f>
        <v>7238.92824463336</v>
      </c>
    </row>
    <row r="1676" spans="1:8" x14ac:dyDescent="0.2">
      <c r="A1676" s="79">
        <v>43853</v>
      </c>
      <c r="B1676" s="77">
        <v>5956</v>
      </c>
      <c r="C1676" s="84">
        <v>155839</v>
      </c>
      <c r="D1676" s="84">
        <v>190075</v>
      </c>
      <c r="F1676">
        <f t="shared" si="52"/>
        <v>2020</v>
      </c>
      <c r="G1676" s="57">
        <f>_xlfn.XLOOKUP(F1676,'Historical Metal Prices'!$L$4:$Z$4,'Historical Metal Prices'!$L$10:$Z$10)</f>
        <v>0.22698898167436932</v>
      </c>
      <c r="H1676" s="77">
        <f t="shared" si="53"/>
        <v>7307.9463748525441</v>
      </c>
    </row>
    <row r="1677" spans="1:8" x14ac:dyDescent="0.2">
      <c r="A1677" s="79">
        <v>43852</v>
      </c>
      <c r="B1677" s="77">
        <v>6073.75</v>
      </c>
      <c r="C1677" s="84">
        <v>134812</v>
      </c>
      <c r="D1677" s="84">
        <v>190350</v>
      </c>
      <c r="F1677">
        <f t="shared" si="52"/>
        <v>2020</v>
      </c>
      <c r="G1677" s="57">
        <f>_xlfn.XLOOKUP(F1677,'Historical Metal Prices'!$L$4:$Z$4,'Historical Metal Prices'!$L$10:$Z$10)</f>
        <v>0.22698898167436932</v>
      </c>
      <c r="H1677" s="77">
        <f t="shared" si="53"/>
        <v>7452.4243274447008</v>
      </c>
    </row>
    <row r="1678" spans="1:8" x14ac:dyDescent="0.2">
      <c r="A1678" s="79">
        <v>43851</v>
      </c>
      <c r="B1678" s="77">
        <v>6128.5</v>
      </c>
      <c r="C1678" s="84">
        <v>134812</v>
      </c>
      <c r="D1678" s="84">
        <v>195375</v>
      </c>
      <c r="F1678">
        <f t="shared" si="52"/>
        <v>2020</v>
      </c>
      <c r="G1678" s="57">
        <f>_xlfn.XLOOKUP(F1678,'Historical Metal Prices'!$L$4:$Z$4,'Historical Metal Prices'!$L$10:$Z$10)</f>
        <v>0.22698898167436932</v>
      </c>
      <c r="H1678" s="77">
        <f t="shared" si="53"/>
        <v>7519.6019741913724</v>
      </c>
    </row>
    <row r="1679" spans="1:8" x14ac:dyDescent="0.2">
      <c r="A1679" s="79">
        <v>43850</v>
      </c>
      <c r="B1679" s="77">
        <v>6233.25</v>
      </c>
      <c r="C1679" s="84">
        <v>134812</v>
      </c>
      <c r="D1679" s="84">
        <v>162925</v>
      </c>
      <c r="F1679">
        <f t="shared" si="52"/>
        <v>2020</v>
      </c>
      <c r="G1679" s="57">
        <f>_xlfn.XLOOKUP(F1679,'Historical Metal Prices'!$L$4:$Z$4,'Historical Metal Prices'!$L$10:$Z$10)</f>
        <v>0.22698898167436932</v>
      </c>
      <c r="H1679" s="77">
        <f t="shared" si="53"/>
        <v>7648.1290700217623</v>
      </c>
    </row>
    <row r="1680" spans="1:8" x14ac:dyDescent="0.2">
      <c r="A1680" s="79">
        <v>43847</v>
      </c>
      <c r="B1680" s="77">
        <v>6247.25</v>
      </c>
      <c r="C1680" s="84">
        <v>134812</v>
      </c>
      <c r="D1680" s="84">
        <v>124225</v>
      </c>
      <c r="F1680">
        <f t="shared" si="52"/>
        <v>2020</v>
      </c>
      <c r="G1680" s="57">
        <f>_xlfn.XLOOKUP(F1680,'Historical Metal Prices'!$L$4:$Z$4,'Historical Metal Prices'!$L$10:$Z$10)</f>
        <v>0.22698898167436932</v>
      </c>
      <c r="H1680" s="77">
        <f t="shared" si="53"/>
        <v>7665.3069157652035</v>
      </c>
    </row>
    <row r="1681" spans="1:8" x14ac:dyDescent="0.2">
      <c r="A1681" s="79">
        <v>43846</v>
      </c>
      <c r="B1681" s="77">
        <v>6251</v>
      </c>
      <c r="C1681" s="84">
        <v>133745</v>
      </c>
      <c r="D1681" s="84">
        <v>125250</v>
      </c>
      <c r="F1681">
        <f t="shared" si="52"/>
        <v>2020</v>
      </c>
      <c r="G1681" s="57">
        <f>_xlfn.XLOOKUP(F1681,'Historical Metal Prices'!$L$4:$Z$4,'Historical Metal Prices'!$L$10:$Z$10)</f>
        <v>0.22698898167436932</v>
      </c>
      <c r="H1681" s="77">
        <f t="shared" si="53"/>
        <v>7669.9081244464824</v>
      </c>
    </row>
    <row r="1682" spans="1:8" x14ac:dyDescent="0.2">
      <c r="A1682" s="79">
        <v>43845</v>
      </c>
      <c r="B1682" s="77">
        <v>6252.5</v>
      </c>
      <c r="C1682" s="84">
        <v>133745</v>
      </c>
      <c r="D1682" s="84">
        <v>126775</v>
      </c>
      <c r="F1682">
        <f t="shared" si="52"/>
        <v>2020</v>
      </c>
      <c r="G1682" s="57">
        <f>_xlfn.XLOOKUP(F1682,'Historical Metal Prices'!$L$4:$Z$4,'Historical Metal Prices'!$L$10:$Z$10)</f>
        <v>0.22698898167436932</v>
      </c>
      <c r="H1682" s="77">
        <f t="shared" si="53"/>
        <v>7671.7486079189939</v>
      </c>
    </row>
    <row r="1683" spans="1:8" x14ac:dyDescent="0.2">
      <c r="A1683" s="79">
        <v>43844</v>
      </c>
      <c r="B1683" s="77">
        <v>6270</v>
      </c>
      <c r="C1683" s="84">
        <v>133745</v>
      </c>
      <c r="D1683" s="84">
        <v>128050</v>
      </c>
      <c r="F1683">
        <f t="shared" si="52"/>
        <v>2020</v>
      </c>
      <c r="G1683" s="57">
        <f>_xlfn.XLOOKUP(F1683,'Historical Metal Prices'!$L$4:$Z$4,'Historical Metal Prices'!$L$10:$Z$10)</f>
        <v>0.22698898167436932</v>
      </c>
      <c r="H1683" s="77">
        <f t="shared" si="53"/>
        <v>7693.2209150982953</v>
      </c>
    </row>
    <row r="1684" spans="1:8" x14ac:dyDescent="0.2">
      <c r="A1684" s="79">
        <v>43843</v>
      </c>
      <c r="B1684" s="77">
        <v>6265.25</v>
      </c>
      <c r="C1684" s="84">
        <v>133745</v>
      </c>
      <c r="D1684" s="84">
        <v>128100</v>
      </c>
      <c r="F1684">
        <f t="shared" si="52"/>
        <v>2020</v>
      </c>
      <c r="G1684" s="57">
        <f>_xlfn.XLOOKUP(F1684,'Historical Metal Prices'!$L$4:$Z$4,'Historical Metal Prices'!$L$10:$Z$10)</f>
        <v>0.22698898167436932</v>
      </c>
      <c r="H1684" s="77">
        <f t="shared" si="53"/>
        <v>7687.3927174353421</v>
      </c>
    </row>
    <row r="1685" spans="1:8" x14ac:dyDescent="0.2">
      <c r="A1685" s="79">
        <v>43840</v>
      </c>
      <c r="B1685" s="77">
        <v>6172.25</v>
      </c>
      <c r="C1685" s="84">
        <v>133745</v>
      </c>
      <c r="D1685" s="84">
        <v>130000</v>
      </c>
      <c r="F1685">
        <f t="shared" si="52"/>
        <v>2020</v>
      </c>
      <c r="G1685" s="57">
        <f>_xlfn.XLOOKUP(F1685,'Historical Metal Prices'!$L$4:$Z$4,'Historical Metal Prices'!$L$10:$Z$10)</f>
        <v>0.22698898167436932</v>
      </c>
      <c r="H1685" s="77">
        <f t="shared" si="53"/>
        <v>7573.282742139626</v>
      </c>
    </row>
    <row r="1686" spans="1:8" x14ac:dyDescent="0.2">
      <c r="A1686" s="79">
        <v>43839</v>
      </c>
      <c r="B1686" s="77">
        <v>6152.5</v>
      </c>
      <c r="C1686" s="84">
        <v>141317</v>
      </c>
      <c r="D1686" s="84">
        <v>132725</v>
      </c>
      <c r="F1686">
        <f t="shared" si="52"/>
        <v>2020</v>
      </c>
      <c r="G1686" s="57">
        <f>_xlfn.XLOOKUP(F1686,'Historical Metal Prices'!$L$4:$Z$4,'Historical Metal Prices'!$L$10:$Z$10)</f>
        <v>0.22698898167436932</v>
      </c>
      <c r="H1686" s="77">
        <f t="shared" si="53"/>
        <v>7549.0497097515572</v>
      </c>
    </row>
    <row r="1687" spans="1:8" x14ac:dyDescent="0.2">
      <c r="A1687" s="79">
        <v>43838</v>
      </c>
      <c r="B1687" s="77">
        <v>6152.35</v>
      </c>
      <c r="C1687" s="84">
        <v>141317</v>
      </c>
      <c r="D1687" s="84">
        <v>135800</v>
      </c>
      <c r="F1687">
        <f t="shared" si="52"/>
        <v>2020</v>
      </c>
      <c r="G1687" s="57">
        <f>_xlfn.XLOOKUP(F1687,'Historical Metal Prices'!$L$4:$Z$4,'Historical Metal Prices'!$L$10:$Z$10)</f>
        <v>0.22698898167436932</v>
      </c>
      <c r="H1687" s="77">
        <f t="shared" si="53"/>
        <v>7548.8656614043066</v>
      </c>
    </row>
    <row r="1688" spans="1:8" x14ac:dyDescent="0.2">
      <c r="A1688" s="79">
        <v>43837</v>
      </c>
      <c r="B1688" s="77">
        <v>6127.5</v>
      </c>
      <c r="C1688" s="84">
        <v>141317</v>
      </c>
      <c r="D1688" s="84">
        <v>138400</v>
      </c>
      <c r="F1688">
        <f t="shared" si="52"/>
        <v>2020</v>
      </c>
      <c r="G1688" s="57">
        <f>_xlfn.XLOOKUP(F1688,'Historical Metal Prices'!$L$4:$Z$4,'Historical Metal Prices'!$L$10:$Z$10)</f>
        <v>0.22698898167436932</v>
      </c>
      <c r="H1688" s="77">
        <f t="shared" si="53"/>
        <v>7518.374985209698</v>
      </c>
    </row>
    <row r="1689" spans="1:8" x14ac:dyDescent="0.2">
      <c r="A1689" s="79">
        <v>43836</v>
      </c>
      <c r="B1689" s="77">
        <v>6114.5</v>
      </c>
      <c r="C1689" s="84">
        <v>141317</v>
      </c>
      <c r="D1689" s="84">
        <v>140925</v>
      </c>
      <c r="F1689">
        <f t="shared" si="52"/>
        <v>2020</v>
      </c>
      <c r="G1689" s="57">
        <f>_xlfn.XLOOKUP(F1689,'Historical Metal Prices'!$L$4:$Z$4,'Historical Metal Prices'!$L$10:$Z$10)</f>
        <v>0.22698898167436932</v>
      </c>
      <c r="H1689" s="77">
        <f t="shared" si="53"/>
        <v>7502.4241284479313</v>
      </c>
    </row>
    <row r="1690" spans="1:8" x14ac:dyDescent="0.2">
      <c r="A1690" s="79">
        <v>43833</v>
      </c>
      <c r="B1690" s="77">
        <v>6104</v>
      </c>
      <c r="C1690" s="84">
        <v>141317</v>
      </c>
      <c r="D1690" s="84">
        <v>142900</v>
      </c>
      <c r="F1690">
        <f t="shared" si="52"/>
        <v>2020</v>
      </c>
      <c r="G1690" s="57">
        <f>_xlfn.XLOOKUP(F1690,'Historical Metal Prices'!$L$4:$Z$4,'Historical Metal Prices'!$L$10:$Z$10)</f>
        <v>0.22698898167436932</v>
      </c>
      <c r="H1690" s="77">
        <f t="shared" si="53"/>
        <v>7489.5407441403504</v>
      </c>
    </row>
    <row r="1691" spans="1:8" x14ac:dyDescent="0.2">
      <c r="A1691" s="79">
        <v>43832</v>
      </c>
      <c r="B1691" s="77">
        <v>6163.5</v>
      </c>
      <c r="C1691" s="84">
        <v>123647</v>
      </c>
      <c r="D1691" s="84">
        <v>144525</v>
      </c>
      <c r="F1691">
        <f t="shared" si="52"/>
        <v>2020</v>
      </c>
      <c r="G1691" s="57">
        <f>_xlfn.XLOOKUP(F1691,'Historical Metal Prices'!$L$4:$Z$4,'Historical Metal Prices'!$L$10:$Z$10)</f>
        <v>0.22698898167436932</v>
      </c>
      <c r="H1691" s="77">
        <f t="shared" si="53"/>
        <v>7562.5465885499752</v>
      </c>
    </row>
    <row r="1692" spans="1:8" x14ac:dyDescent="0.2">
      <c r="A1692" s="79">
        <v>43831</v>
      </c>
      <c r="B1692" s="77">
        <v>6149</v>
      </c>
      <c r="C1692" s="84">
        <v>123647</v>
      </c>
      <c r="D1692" s="84">
        <v>144675</v>
      </c>
      <c r="F1692">
        <f t="shared" si="52"/>
        <v>2020</v>
      </c>
      <c r="G1692" s="57">
        <f>_xlfn.XLOOKUP(F1692,'Historical Metal Prices'!$L$4:$Z$4,'Historical Metal Prices'!$L$10:$Z$10)</f>
        <v>0.22698898167436932</v>
      </c>
      <c r="H1692" s="77">
        <f t="shared" si="53"/>
        <v>7544.7552483156969</v>
      </c>
    </row>
    <row r="1693" spans="1:8" x14ac:dyDescent="0.2">
      <c r="A1693" s="79">
        <v>43830</v>
      </c>
      <c r="B1693" s="77">
        <v>6149</v>
      </c>
      <c r="C1693" s="84">
        <v>123647</v>
      </c>
      <c r="D1693" s="84">
        <v>145700</v>
      </c>
      <c r="F1693">
        <f t="shared" si="52"/>
        <v>2019</v>
      </c>
      <c r="G1693" s="57">
        <f>_xlfn.XLOOKUP(F1693,'Historical Metal Prices'!$L$4:$Z$4,'Historical Metal Prices'!$L$10:$Z$10)</f>
        <v>0.24922459962260479</v>
      </c>
      <c r="H1693" s="77">
        <f t="shared" si="53"/>
        <v>7681.4820630793965</v>
      </c>
    </row>
    <row r="1694" spans="1:8" x14ac:dyDescent="0.2">
      <c r="A1694" s="79">
        <v>43829</v>
      </c>
      <c r="B1694" s="77">
        <v>6196</v>
      </c>
      <c r="C1694" s="84">
        <v>123647</v>
      </c>
      <c r="D1694" s="84">
        <v>145700</v>
      </c>
      <c r="F1694">
        <f t="shared" si="52"/>
        <v>2019</v>
      </c>
      <c r="G1694" s="57">
        <f>_xlfn.XLOOKUP(F1694,'Historical Metal Prices'!$L$4:$Z$4,'Historical Metal Prices'!$L$10:$Z$10)</f>
        <v>0.24922459962260479</v>
      </c>
      <c r="H1694" s="77">
        <f t="shared" si="53"/>
        <v>7740.195619261659</v>
      </c>
    </row>
    <row r="1695" spans="1:8" x14ac:dyDescent="0.2">
      <c r="A1695" s="79">
        <v>43826</v>
      </c>
      <c r="B1695" s="77">
        <v>6188</v>
      </c>
      <c r="C1695" s="84">
        <v>123647</v>
      </c>
      <c r="D1695" s="84">
        <v>147125</v>
      </c>
      <c r="F1695">
        <f t="shared" si="52"/>
        <v>2019</v>
      </c>
      <c r="G1695" s="57">
        <f>_xlfn.XLOOKUP(F1695,'Historical Metal Prices'!$L$4:$Z$4,'Historical Metal Prices'!$L$10:$Z$10)</f>
        <v>0.24922459962260479</v>
      </c>
      <c r="H1695" s="77">
        <f t="shared" si="53"/>
        <v>7730.2018224646781</v>
      </c>
    </row>
    <row r="1696" spans="1:8" x14ac:dyDescent="0.2">
      <c r="A1696" s="79">
        <v>43825</v>
      </c>
      <c r="B1696" s="77">
        <v>6188.25</v>
      </c>
      <c r="C1696" s="84">
        <v>129069</v>
      </c>
      <c r="D1696" s="84">
        <v>147350</v>
      </c>
      <c r="F1696">
        <f t="shared" si="52"/>
        <v>2019</v>
      </c>
      <c r="G1696" s="57">
        <f>_xlfn.XLOOKUP(F1696,'Historical Metal Prices'!$L$4:$Z$4,'Historical Metal Prices'!$L$10:$Z$10)</f>
        <v>0.24922459962260479</v>
      </c>
      <c r="H1696" s="77">
        <f t="shared" si="53"/>
        <v>7730.5141286145845</v>
      </c>
    </row>
    <row r="1697" spans="1:8" x14ac:dyDescent="0.2">
      <c r="A1697" s="79">
        <v>43824</v>
      </c>
      <c r="B1697" s="77">
        <v>6188.25</v>
      </c>
      <c r="C1697" s="84">
        <v>129069</v>
      </c>
      <c r="D1697" s="84">
        <v>149075</v>
      </c>
      <c r="F1697">
        <f t="shared" si="52"/>
        <v>2019</v>
      </c>
      <c r="G1697" s="57">
        <f>_xlfn.XLOOKUP(F1697,'Historical Metal Prices'!$L$4:$Z$4,'Historical Metal Prices'!$L$10:$Z$10)</f>
        <v>0.24922459962260479</v>
      </c>
      <c r="H1697" s="77">
        <f t="shared" si="53"/>
        <v>7730.5141286145845</v>
      </c>
    </row>
    <row r="1698" spans="1:8" x14ac:dyDescent="0.2">
      <c r="A1698" s="79">
        <v>43823</v>
      </c>
      <c r="B1698" s="77">
        <v>6188.25</v>
      </c>
      <c r="C1698" s="84">
        <v>129069</v>
      </c>
      <c r="D1698" s="84">
        <v>149075</v>
      </c>
      <c r="F1698">
        <f t="shared" si="52"/>
        <v>2019</v>
      </c>
      <c r="G1698" s="57">
        <f>_xlfn.XLOOKUP(F1698,'Historical Metal Prices'!$L$4:$Z$4,'Historical Metal Prices'!$L$10:$Z$10)</f>
        <v>0.24922459962260479</v>
      </c>
      <c r="H1698" s="77">
        <f t="shared" si="53"/>
        <v>7730.5141286145845</v>
      </c>
    </row>
    <row r="1699" spans="1:8" x14ac:dyDescent="0.2">
      <c r="A1699" s="79">
        <v>43822</v>
      </c>
      <c r="B1699" s="77">
        <v>6161.5</v>
      </c>
      <c r="C1699" s="84">
        <v>129069</v>
      </c>
      <c r="D1699" s="84">
        <v>149075</v>
      </c>
      <c r="F1699">
        <f t="shared" si="52"/>
        <v>2019</v>
      </c>
      <c r="G1699" s="57">
        <f>_xlfn.XLOOKUP(F1699,'Historical Metal Prices'!$L$4:$Z$4,'Historical Metal Prices'!$L$10:$Z$10)</f>
        <v>0.24922459962260479</v>
      </c>
      <c r="H1699" s="77">
        <f t="shared" si="53"/>
        <v>7697.0973705746792</v>
      </c>
    </row>
    <row r="1700" spans="1:8" x14ac:dyDescent="0.2">
      <c r="A1700" s="79">
        <v>43819</v>
      </c>
      <c r="B1700" s="77">
        <v>6147</v>
      </c>
      <c r="C1700" s="84">
        <v>129069</v>
      </c>
      <c r="D1700" s="84">
        <v>151100</v>
      </c>
      <c r="F1700">
        <f t="shared" si="52"/>
        <v>2019</v>
      </c>
      <c r="G1700" s="57">
        <f>_xlfn.XLOOKUP(F1700,'Historical Metal Prices'!$L$4:$Z$4,'Historical Metal Prices'!$L$10:$Z$10)</f>
        <v>0.24922459962260479</v>
      </c>
      <c r="H1700" s="77">
        <f t="shared" si="53"/>
        <v>7678.983613880152</v>
      </c>
    </row>
    <row r="1701" spans="1:8" x14ac:dyDescent="0.2">
      <c r="A1701" s="79">
        <v>43818</v>
      </c>
      <c r="B1701" s="77">
        <v>6190.5</v>
      </c>
      <c r="C1701" s="84">
        <v>117245</v>
      </c>
      <c r="D1701" s="84">
        <v>154450</v>
      </c>
      <c r="F1701">
        <f t="shared" si="52"/>
        <v>2019</v>
      </c>
      <c r="G1701" s="57">
        <f>_xlfn.XLOOKUP(F1701,'Historical Metal Prices'!$L$4:$Z$4,'Historical Metal Prices'!$L$10:$Z$10)</f>
        <v>0.24922459962260479</v>
      </c>
      <c r="H1701" s="77">
        <f t="shared" si="53"/>
        <v>7733.3248839637354</v>
      </c>
    </row>
    <row r="1702" spans="1:8" x14ac:dyDescent="0.2">
      <c r="A1702" s="79">
        <v>43817</v>
      </c>
      <c r="B1702" s="77">
        <v>6145.25</v>
      </c>
      <c r="C1702" s="84">
        <v>117245</v>
      </c>
      <c r="D1702" s="84">
        <v>157500</v>
      </c>
      <c r="F1702">
        <f t="shared" si="52"/>
        <v>2019</v>
      </c>
      <c r="G1702" s="57">
        <f>_xlfn.XLOOKUP(F1702,'Historical Metal Prices'!$L$4:$Z$4,'Historical Metal Prices'!$L$10:$Z$10)</f>
        <v>0.24922459962260479</v>
      </c>
      <c r="H1702" s="77">
        <f t="shared" si="53"/>
        <v>7676.797470830812</v>
      </c>
    </row>
    <row r="1703" spans="1:8" x14ac:dyDescent="0.2">
      <c r="A1703" s="79">
        <v>43816</v>
      </c>
      <c r="B1703" s="77">
        <v>6193</v>
      </c>
      <c r="C1703" s="84">
        <v>117245</v>
      </c>
      <c r="D1703" s="84">
        <v>160825</v>
      </c>
      <c r="F1703">
        <f t="shared" si="52"/>
        <v>2019</v>
      </c>
      <c r="G1703" s="57">
        <f>_xlfn.XLOOKUP(F1703,'Historical Metal Prices'!$L$4:$Z$4,'Historical Metal Prices'!$L$10:$Z$10)</f>
        <v>0.24922459962260479</v>
      </c>
      <c r="H1703" s="77">
        <f t="shared" si="53"/>
        <v>7736.4479454627917</v>
      </c>
    </row>
    <row r="1704" spans="1:8" x14ac:dyDescent="0.2">
      <c r="A1704" s="79">
        <v>43815</v>
      </c>
      <c r="B1704" s="77">
        <v>6193</v>
      </c>
      <c r="C1704" s="84">
        <v>117245</v>
      </c>
      <c r="D1704" s="84">
        <v>162225</v>
      </c>
      <c r="F1704">
        <f t="shared" si="52"/>
        <v>2019</v>
      </c>
      <c r="G1704" s="57">
        <f>_xlfn.XLOOKUP(F1704,'Historical Metal Prices'!$L$4:$Z$4,'Historical Metal Prices'!$L$10:$Z$10)</f>
        <v>0.24922459962260479</v>
      </c>
      <c r="H1704" s="77">
        <f t="shared" si="53"/>
        <v>7736.4479454627917</v>
      </c>
    </row>
    <row r="1705" spans="1:8" x14ac:dyDescent="0.2">
      <c r="A1705" s="79">
        <v>43812</v>
      </c>
      <c r="B1705" s="77">
        <v>6105.75</v>
      </c>
      <c r="C1705" s="84">
        <v>117245</v>
      </c>
      <c r="D1705" s="84">
        <v>167475</v>
      </c>
      <c r="F1705">
        <f t="shared" si="52"/>
        <v>2019</v>
      </c>
      <c r="G1705" s="57">
        <f>_xlfn.XLOOKUP(F1705,'Historical Metal Prices'!$L$4:$Z$4,'Historical Metal Prices'!$L$10:$Z$10)</f>
        <v>0.24922459962260479</v>
      </c>
      <c r="H1705" s="77">
        <f t="shared" si="53"/>
        <v>7627.4530991457195</v>
      </c>
    </row>
    <row r="1706" spans="1:8" x14ac:dyDescent="0.2">
      <c r="A1706" s="79">
        <v>43811</v>
      </c>
      <c r="B1706" s="77">
        <v>6130.5</v>
      </c>
      <c r="C1706" s="84">
        <v>112667</v>
      </c>
      <c r="D1706" s="84">
        <v>171800</v>
      </c>
      <c r="F1706">
        <f t="shared" si="52"/>
        <v>2019</v>
      </c>
      <c r="G1706" s="57">
        <f>_xlfn.XLOOKUP(F1706,'Historical Metal Prices'!$L$4:$Z$4,'Historical Metal Prices'!$L$10:$Z$10)</f>
        <v>0.24922459962260479</v>
      </c>
      <c r="H1706" s="77">
        <f t="shared" si="53"/>
        <v>7658.3714079863785</v>
      </c>
    </row>
    <row r="1707" spans="1:8" x14ac:dyDescent="0.2">
      <c r="A1707" s="79">
        <v>43810</v>
      </c>
      <c r="B1707" s="77">
        <v>6127.25</v>
      </c>
      <c r="C1707" s="84">
        <v>112667</v>
      </c>
      <c r="D1707" s="84">
        <v>175825</v>
      </c>
      <c r="F1707">
        <f t="shared" si="52"/>
        <v>2019</v>
      </c>
      <c r="G1707" s="57">
        <f>_xlfn.XLOOKUP(F1707,'Historical Metal Prices'!$L$4:$Z$4,'Historical Metal Prices'!$L$10:$Z$10)</f>
        <v>0.24922459962260479</v>
      </c>
      <c r="H1707" s="77">
        <f t="shared" si="53"/>
        <v>7654.3114280376049</v>
      </c>
    </row>
    <row r="1708" spans="1:8" x14ac:dyDescent="0.2">
      <c r="A1708" s="79">
        <v>43809</v>
      </c>
      <c r="B1708" s="77">
        <v>6069.75</v>
      </c>
      <c r="C1708" s="84">
        <v>112667</v>
      </c>
      <c r="D1708" s="84">
        <v>181700</v>
      </c>
      <c r="F1708">
        <f t="shared" si="52"/>
        <v>2019</v>
      </c>
      <c r="G1708" s="57">
        <f>_xlfn.XLOOKUP(F1708,'Historical Metal Prices'!$L$4:$Z$4,'Historical Metal Prices'!$L$10:$Z$10)</f>
        <v>0.24922459962260479</v>
      </c>
      <c r="H1708" s="77">
        <f t="shared" si="53"/>
        <v>7582.4810135593052</v>
      </c>
    </row>
    <row r="1709" spans="1:8" x14ac:dyDescent="0.2">
      <c r="A1709" s="79">
        <v>43808</v>
      </c>
      <c r="B1709" s="77">
        <v>6046.75</v>
      </c>
      <c r="C1709" s="84">
        <v>141379</v>
      </c>
      <c r="D1709" s="84">
        <v>185200</v>
      </c>
      <c r="F1709">
        <f t="shared" si="52"/>
        <v>2019</v>
      </c>
      <c r="G1709" s="57">
        <f>_xlfn.XLOOKUP(F1709,'Historical Metal Prices'!$L$4:$Z$4,'Historical Metal Prices'!$L$10:$Z$10)</f>
        <v>0.24922459962260479</v>
      </c>
      <c r="H1709" s="77">
        <f t="shared" si="53"/>
        <v>7553.7488477679854</v>
      </c>
    </row>
    <row r="1710" spans="1:8" ht="16" x14ac:dyDescent="0.2">
      <c r="A1710" s="79">
        <v>43805</v>
      </c>
      <c r="B1710" s="77">
        <v>5962</v>
      </c>
      <c r="C1710" s="78" t="s">
        <v>481</v>
      </c>
      <c r="D1710" s="84">
        <v>190825</v>
      </c>
      <c r="F1710">
        <f t="shared" si="52"/>
        <v>2019</v>
      </c>
      <c r="G1710" s="57">
        <f>_xlfn.XLOOKUP(F1710,'Historical Metal Prices'!$L$4:$Z$4,'Historical Metal Prices'!$L$10:$Z$10)</f>
        <v>0.24922459962260479</v>
      </c>
      <c r="H1710" s="77">
        <f t="shared" si="53"/>
        <v>7447.8770629499695</v>
      </c>
    </row>
    <row r="1711" spans="1:8" ht="16" x14ac:dyDescent="0.2">
      <c r="A1711" s="79">
        <v>43804</v>
      </c>
      <c r="B1711" s="77">
        <v>5859</v>
      </c>
      <c r="C1711" s="78" t="s">
        <v>481</v>
      </c>
      <c r="D1711" s="84">
        <v>193800</v>
      </c>
      <c r="F1711">
        <f t="shared" si="52"/>
        <v>2019</v>
      </c>
      <c r="G1711" s="57">
        <f>_xlfn.XLOOKUP(F1711,'Historical Metal Prices'!$L$4:$Z$4,'Historical Metal Prices'!$L$10:$Z$10)</f>
        <v>0.24922459962260479</v>
      </c>
      <c r="H1711" s="77">
        <f t="shared" si="53"/>
        <v>7319.2069291888411</v>
      </c>
    </row>
    <row r="1712" spans="1:8" ht="16" x14ac:dyDescent="0.2">
      <c r="A1712" s="79">
        <v>43803</v>
      </c>
      <c r="B1712" s="77">
        <v>5857.5</v>
      </c>
      <c r="C1712" s="78" t="s">
        <v>481</v>
      </c>
      <c r="D1712" s="84">
        <v>198425</v>
      </c>
      <c r="F1712">
        <f t="shared" si="52"/>
        <v>2019</v>
      </c>
      <c r="G1712" s="57">
        <f>_xlfn.XLOOKUP(F1712,'Historical Metal Prices'!$L$4:$Z$4,'Historical Metal Prices'!$L$10:$Z$10)</f>
        <v>0.24922459962260479</v>
      </c>
      <c r="H1712" s="77">
        <f t="shared" si="53"/>
        <v>7317.3330922894074</v>
      </c>
    </row>
    <row r="1713" spans="1:8" ht="16" x14ac:dyDescent="0.2">
      <c r="A1713" s="79">
        <v>43802</v>
      </c>
      <c r="B1713" s="77">
        <v>5789.75</v>
      </c>
      <c r="C1713" s="78" t="s">
        <v>481</v>
      </c>
      <c r="D1713" s="84">
        <v>202950</v>
      </c>
      <c r="F1713">
        <f t="shared" si="52"/>
        <v>2019</v>
      </c>
      <c r="G1713" s="57">
        <f>_xlfn.XLOOKUP(F1713,'Historical Metal Prices'!$L$4:$Z$4,'Historical Metal Prices'!$L$10:$Z$10)</f>
        <v>0.24922459962260479</v>
      </c>
      <c r="H1713" s="77">
        <f t="shared" si="53"/>
        <v>7232.698125664976</v>
      </c>
    </row>
    <row r="1714" spans="1:8" ht="16" x14ac:dyDescent="0.2">
      <c r="A1714" s="79">
        <v>43801</v>
      </c>
      <c r="B1714" s="77">
        <v>5862</v>
      </c>
      <c r="C1714" s="78" t="s">
        <v>481</v>
      </c>
      <c r="D1714" s="84">
        <v>206250</v>
      </c>
      <c r="F1714">
        <f t="shared" si="52"/>
        <v>2019</v>
      </c>
      <c r="G1714" s="57">
        <f>_xlfn.XLOOKUP(F1714,'Historical Metal Prices'!$L$4:$Z$4,'Historical Metal Prices'!$L$10:$Z$10)</f>
        <v>0.24922459962260479</v>
      </c>
      <c r="H1714" s="77">
        <f t="shared" si="53"/>
        <v>7322.9546029877092</v>
      </c>
    </row>
    <row r="1715" spans="1:8" ht="16" x14ac:dyDescent="0.2">
      <c r="A1715" s="79">
        <v>43798</v>
      </c>
      <c r="B1715" s="77">
        <v>5843.25</v>
      </c>
      <c r="C1715" s="78" t="s">
        <v>481</v>
      </c>
      <c r="D1715" s="84">
        <v>208525</v>
      </c>
      <c r="F1715">
        <f t="shared" si="52"/>
        <v>2019</v>
      </c>
      <c r="G1715" s="57">
        <f>_xlfn.XLOOKUP(F1715,'Historical Metal Prices'!$L$4:$Z$4,'Historical Metal Prices'!$L$10:$Z$10)</f>
        <v>0.24922459962260479</v>
      </c>
      <c r="H1715" s="77">
        <f t="shared" si="53"/>
        <v>7299.5316417447857</v>
      </c>
    </row>
    <row r="1716" spans="1:8" ht="16" x14ac:dyDescent="0.2">
      <c r="A1716" s="79">
        <v>43797</v>
      </c>
      <c r="B1716" s="77">
        <v>5869.25</v>
      </c>
      <c r="C1716" s="78" t="s">
        <v>481</v>
      </c>
      <c r="D1716" s="84">
        <v>208625</v>
      </c>
      <c r="F1716">
        <f t="shared" si="52"/>
        <v>2019</v>
      </c>
      <c r="G1716" s="57">
        <f>_xlfn.XLOOKUP(F1716,'Historical Metal Prices'!$L$4:$Z$4,'Historical Metal Prices'!$L$10:$Z$10)</f>
        <v>0.24922459962260479</v>
      </c>
      <c r="H1716" s="77">
        <f t="shared" si="53"/>
        <v>7332.0114813349728</v>
      </c>
    </row>
    <row r="1717" spans="1:8" ht="16" x14ac:dyDescent="0.2">
      <c r="A1717" s="79">
        <v>43796</v>
      </c>
      <c r="B1717" s="77">
        <v>5925.5</v>
      </c>
      <c r="C1717" s="78" t="s">
        <v>481</v>
      </c>
      <c r="D1717" s="84">
        <v>210200</v>
      </c>
      <c r="F1717">
        <f t="shared" si="52"/>
        <v>2019</v>
      </c>
      <c r="G1717" s="57">
        <f>_xlfn.XLOOKUP(F1717,'Historical Metal Prices'!$L$4:$Z$4,'Historical Metal Prices'!$L$10:$Z$10)</f>
        <v>0.24922459962260479</v>
      </c>
      <c r="H1717" s="77">
        <f t="shared" si="53"/>
        <v>7402.2803650637443</v>
      </c>
    </row>
    <row r="1718" spans="1:8" ht="16" x14ac:dyDescent="0.2">
      <c r="A1718" s="79">
        <v>43795</v>
      </c>
      <c r="B1718" s="77">
        <v>5907.75</v>
      </c>
      <c r="C1718" s="78" t="s">
        <v>481</v>
      </c>
      <c r="D1718" s="84">
        <v>213200</v>
      </c>
      <c r="F1718">
        <f t="shared" si="52"/>
        <v>2019</v>
      </c>
      <c r="G1718" s="57">
        <f>_xlfn.XLOOKUP(F1718,'Historical Metal Prices'!$L$4:$Z$4,'Historical Metal Prices'!$L$10:$Z$10)</f>
        <v>0.24922459962260479</v>
      </c>
      <c r="H1718" s="77">
        <f t="shared" si="53"/>
        <v>7380.1066284204435</v>
      </c>
    </row>
    <row r="1719" spans="1:8" ht="16" x14ac:dyDescent="0.2">
      <c r="A1719" s="79">
        <v>43794</v>
      </c>
      <c r="B1719" s="77">
        <v>5851.25</v>
      </c>
      <c r="C1719" s="78" t="s">
        <v>481</v>
      </c>
      <c r="D1719" s="84">
        <v>214200</v>
      </c>
      <c r="F1719">
        <f t="shared" si="52"/>
        <v>2019</v>
      </c>
      <c r="G1719" s="57">
        <f>_xlfn.XLOOKUP(F1719,'Historical Metal Prices'!$L$4:$Z$4,'Historical Metal Prices'!$L$10:$Z$10)</f>
        <v>0.24922459962260479</v>
      </c>
      <c r="H1719" s="77">
        <f t="shared" si="53"/>
        <v>7309.5254385417666</v>
      </c>
    </row>
    <row r="1720" spans="1:8" ht="16" x14ac:dyDescent="0.2">
      <c r="A1720" s="79">
        <v>43791</v>
      </c>
      <c r="B1720" s="77">
        <v>5837.75</v>
      </c>
      <c r="C1720" s="78" t="s">
        <v>481</v>
      </c>
      <c r="D1720" s="84">
        <v>216100</v>
      </c>
      <c r="F1720">
        <f t="shared" si="52"/>
        <v>2019</v>
      </c>
      <c r="G1720" s="57">
        <f>_xlfn.XLOOKUP(F1720,'Historical Metal Prices'!$L$4:$Z$4,'Historical Metal Prices'!$L$10:$Z$10)</f>
        <v>0.24922459962260479</v>
      </c>
      <c r="H1720" s="77">
        <f t="shared" si="53"/>
        <v>7292.6609064468612</v>
      </c>
    </row>
    <row r="1721" spans="1:8" ht="16" x14ac:dyDescent="0.2">
      <c r="A1721" s="79">
        <v>43790</v>
      </c>
      <c r="B1721" s="77">
        <v>5809.75</v>
      </c>
      <c r="C1721" s="78" t="s">
        <v>481</v>
      </c>
      <c r="D1721" s="84">
        <v>218925</v>
      </c>
      <c r="F1721">
        <f t="shared" si="52"/>
        <v>2019</v>
      </c>
      <c r="G1721" s="57">
        <f>_xlfn.XLOOKUP(F1721,'Historical Metal Prices'!$L$4:$Z$4,'Historical Metal Prices'!$L$10:$Z$10)</f>
        <v>0.24922459962260479</v>
      </c>
      <c r="H1721" s="77">
        <f t="shared" si="53"/>
        <v>7257.6826176574286</v>
      </c>
    </row>
    <row r="1722" spans="1:8" ht="16" x14ac:dyDescent="0.2">
      <c r="A1722" s="79">
        <v>43789</v>
      </c>
      <c r="B1722" s="77">
        <v>5855</v>
      </c>
      <c r="C1722" s="78" t="s">
        <v>481</v>
      </c>
      <c r="D1722" s="84">
        <v>222075</v>
      </c>
      <c r="F1722">
        <f t="shared" si="52"/>
        <v>2019</v>
      </c>
      <c r="G1722" s="57">
        <f>_xlfn.XLOOKUP(F1722,'Historical Metal Prices'!$L$4:$Z$4,'Historical Metal Prices'!$L$10:$Z$10)</f>
        <v>0.24922459962260479</v>
      </c>
      <c r="H1722" s="77">
        <f t="shared" si="53"/>
        <v>7314.2100307903511</v>
      </c>
    </row>
    <row r="1723" spans="1:8" ht="16" x14ac:dyDescent="0.2">
      <c r="A1723" s="79">
        <v>43788</v>
      </c>
      <c r="B1723" s="77">
        <v>5857.25</v>
      </c>
      <c r="C1723" s="78" t="s">
        <v>481</v>
      </c>
      <c r="D1723" s="84">
        <v>220950</v>
      </c>
      <c r="F1723">
        <f t="shared" si="52"/>
        <v>2019</v>
      </c>
      <c r="G1723" s="57">
        <f>_xlfn.XLOOKUP(F1723,'Historical Metal Prices'!$L$4:$Z$4,'Historical Metal Prices'!$L$10:$Z$10)</f>
        <v>0.24922459962260479</v>
      </c>
      <c r="H1723" s="77">
        <f t="shared" si="53"/>
        <v>7317.020786139502</v>
      </c>
    </row>
    <row r="1724" spans="1:8" ht="16" x14ac:dyDescent="0.2">
      <c r="A1724" s="79">
        <v>43787</v>
      </c>
      <c r="B1724" s="77">
        <v>5815</v>
      </c>
      <c r="C1724" s="78" t="s">
        <v>481</v>
      </c>
      <c r="D1724" s="84">
        <v>219475</v>
      </c>
      <c r="F1724">
        <f t="shared" si="52"/>
        <v>2019</v>
      </c>
      <c r="G1724" s="57">
        <f>_xlfn.XLOOKUP(F1724,'Historical Metal Prices'!$L$4:$Z$4,'Historical Metal Prices'!$L$10:$Z$10)</f>
        <v>0.24922459962260479</v>
      </c>
      <c r="H1724" s="77">
        <f t="shared" si="53"/>
        <v>7264.2410468054468</v>
      </c>
    </row>
    <row r="1725" spans="1:8" ht="16" x14ac:dyDescent="0.2">
      <c r="A1725" s="79">
        <v>43784</v>
      </c>
      <c r="B1725" s="77">
        <v>5825.5</v>
      </c>
      <c r="C1725" s="78" t="s">
        <v>481</v>
      </c>
      <c r="D1725" s="84">
        <v>221450</v>
      </c>
      <c r="F1725">
        <f t="shared" si="52"/>
        <v>2019</v>
      </c>
      <c r="G1725" s="57">
        <f>_xlfn.XLOOKUP(F1725,'Historical Metal Prices'!$L$4:$Z$4,'Historical Metal Prices'!$L$10:$Z$10)</f>
        <v>0.24922459962260479</v>
      </c>
      <c r="H1725" s="77">
        <f t="shared" si="53"/>
        <v>7277.357905101484</v>
      </c>
    </row>
    <row r="1726" spans="1:8" ht="16" x14ac:dyDescent="0.2">
      <c r="A1726" s="79">
        <v>43783</v>
      </c>
      <c r="B1726" s="77">
        <v>5787.75</v>
      </c>
      <c r="C1726" s="78" t="s">
        <v>481</v>
      </c>
      <c r="D1726" s="84">
        <v>224775</v>
      </c>
      <c r="F1726">
        <f t="shared" si="52"/>
        <v>2019</v>
      </c>
      <c r="G1726" s="57">
        <f>_xlfn.XLOOKUP(F1726,'Historical Metal Prices'!$L$4:$Z$4,'Historical Metal Prices'!$L$10:$Z$10)</f>
        <v>0.24922459962260479</v>
      </c>
      <c r="H1726" s="77">
        <f t="shared" si="53"/>
        <v>7230.1996764657306</v>
      </c>
    </row>
    <row r="1727" spans="1:8" ht="16" x14ac:dyDescent="0.2">
      <c r="A1727" s="79">
        <v>43782</v>
      </c>
      <c r="B1727" s="77">
        <v>5810.5</v>
      </c>
      <c r="C1727" s="78" t="s">
        <v>481</v>
      </c>
      <c r="D1727" s="84">
        <v>221725</v>
      </c>
      <c r="F1727">
        <f t="shared" si="52"/>
        <v>2019</v>
      </c>
      <c r="G1727" s="57">
        <f>_xlfn.XLOOKUP(F1727,'Historical Metal Prices'!$L$4:$Z$4,'Historical Metal Prices'!$L$10:$Z$10)</f>
        <v>0.24922459962260479</v>
      </c>
      <c r="H1727" s="77">
        <f t="shared" si="53"/>
        <v>7258.619536107145</v>
      </c>
    </row>
    <row r="1728" spans="1:8" ht="16" x14ac:dyDescent="0.2">
      <c r="A1728" s="79">
        <v>43781</v>
      </c>
      <c r="B1728" s="77">
        <v>5843.75</v>
      </c>
      <c r="C1728" s="78" t="s">
        <v>481</v>
      </c>
      <c r="D1728" s="84">
        <v>224425</v>
      </c>
      <c r="F1728">
        <f t="shared" si="52"/>
        <v>2019</v>
      </c>
      <c r="G1728" s="57">
        <f>_xlfn.XLOOKUP(F1728,'Historical Metal Prices'!$L$4:$Z$4,'Historical Metal Prices'!$L$10:$Z$10)</f>
        <v>0.24922459962260479</v>
      </c>
      <c r="H1728" s="77">
        <f t="shared" si="53"/>
        <v>7300.1562540445966</v>
      </c>
    </row>
    <row r="1729" spans="1:8" ht="16" x14ac:dyDescent="0.2">
      <c r="A1729" s="79">
        <v>43780</v>
      </c>
      <c r="B1729" s="77">
        <v>5859.25</v>
      </c>
      <c r="C1729" s="78" t="s">
        <v>481</v>
      </c>
      <c r="D1729" s="84">
        <v>229350</v>
      </c>
      <c r="F1729">
        <f t="shared" si="52"/>
        <v>2019</v>
      </c>
      <c r="G1729" s="57">
        <f>_xlfn.XLOOKUP(F1729,'Historical Metal Prices'!$L$4:$Z$4,'Historical Metal Prices'!$L$10:$Z$10)</f>
        <v>0.24922459962260479</v>
      </c>
      <c r="H1729" s="77">
        <f t="shared" si="53"/>
        <v>7319.5192353387474</v>
      </c>
    </row>
    <row r="1730" spans="1:8" ht="16" x14ac:dyDescent="0.2">
      <c r="A1730" s="79">
        <v>43777</v>
      </c>
      <c r="B1730" s="77">
        <v>5910.75</v>
      </c>
      <c r="C1730" s="78" t="s">
        <v>481</v>
      </c>
      <c r="D1730" s="84">
        <v>234200</v>
      </c>
      <c r="F1730">
        <f t="shared" si="52"/>
        <v>2019</v>
      </c>
      <c r="G1730" s="57">
        <f>_xlfn.XLOOKUP(F1730,'Historical Metal Prices'!$L$4:$Z$4,'Historical Metal Prices'!$L$10:$Z$10)</f>
        <v>0.24922459962260479</v>
      </c>
      <c r="H1730" s="77">
        <f t="shared" si="53"/>
        <v>7383.8543022193116</v>
      </c>
    </row>
    <row r="1731" spans="1:8" ht="16" x14ac:dyDescent="0.2">
      <c r="A1731" s="79">
        <v>43776</v>
      </c>
      <c r="B1731" s="77">
        <v>5966.5</v>
      </c>
      <c r="C1731" s="78" t="s">
        <v>481</v>
      </c>
      <c r="D1731" s="84">
        <v>235950</v>
      </c>
      <c r="F1731">
        <f t="shared" si="52"/>
        <v>2019</v>
      </c>
      <c r="G1731" s="57">
        <f>_xlfn.XLOOKUP(F1731,'Historical Metal Prices'!$L$4:$Z$4,'Historical Metal Prices'!$L$10:$Z$10)</f>
        <v>0.24922459962260479</v>
      </c>
      <c r="H1731" s="77">
        <f t="shared" si="53"/>
        <v>7453.4985736482713</v>
      </c>
    </row>
    <row r="1732" spans="1:8" ht="16" x14ac:dyDescent="0.2">
      <c r="A1732" s="79">
        <v>43775</v>
      </c>
      <c r="B1732" s="77">
        <v>5888.5</v>
      </c>
      <c r="C1732" s="78" t="s">
        <v>481</v>
      </c>
      <c r="D1732" s="84">
        <v>238550</v>
      </c>
      <c r="F1732">
        <f t="shared" si="52"/>
        <v>2019</v>
      </c>
      <c r="G1732" s="57">
        <f>_xlfn.XLOOKUP(F1732,'Historical Metal Prices'!$L$4:$Z$4,'Historical Metal Prices'!$L$10:$Z$10)</f>
        <v>0.24922459962260479</v>
      </c>
      <c r="H1732" s="77">
        <f t="shared" si="53"/>
        <v>7356.0590548777081</v>
      </c>
    </row>
    <row r="1733" spans="1:8" ht="16" x14ac:dyDescent="0.2">
      <c r="A1733" s="79">
        <v>43774</v>
      </c>
      <c r="B1733" s="77">
        <v>5914</v>
      </c>
      <c r="C1733" s="78" t="s">
        <v>481</v>
      </c>
      <c r="D1733" s="84">
        <v>241925</v>
      </c>
      <c r="F1733">
        <f t="shared" si="52"/>
        <v>2019</v>
      </c>
      <c r="G1733" s="57">
        <f>_xlfn.XLOOKUP(F1733,'Historical Metal Prices'!$L$4:$Z$4,'Historical Metal Prices'!$L$10:$Z$10)</f>
        <v>0.24922459962260479</v>
      </c>
      <c r="H1733" s="77">
        <f t="shared" si="53"/>
        <v>7387.9142821680844</v>
      </c>
    </row>
    <row r="1734" spans="1:8" ht="16" x14ac:dyDescent="0.2">
      <c r="A1734" s="79">
        <v>43773</v>
      </c>
      <c r="B1734" s="77">
        <v>5853.75</v>
      </c>
      <c r="C1734" s="78" t="s">
        <v>481</v>
      </c>
      <c r="D1734" s="84">
        <v>248000</v>
      </c>
      <c r="F1734">
        <f t="shared" si="52"/>
        <v>2019</v>
      </c>
      <c r="G1734" s="57">
        <f>_xlfn.XLOOKUP(F1734,'Historical Metal Prices'!$L$4:$Z$4,'Historical Metal Prices'!$L$10:$Z$10)</f>
        <v>0.24922459962260479</v>
      </c>
      <c r="H1734" s="77">
        <f t="shared" si="53"/>
        <v>7312.6485000408229</v>
      </c>
    </row>
    <row r="1735" spans="1:8" ht="16" x14ac:dyDescent="0.2">
      <c r="A1735" s="79">
        <v>43770</v>
      </c>
      <c r="B1735" s="77">
        <v>5827</v>
      </c>
      <c r="C1735" s="78" t="s">
        <v>481</v>
      </c>
      <c r="D1735" s="84">
        <v>251475</v>
      </c>
      <c r="F1735">
        <f t="shared" si="52"/>
        <v>2019</v>
      </c>
      <c r="G1735" s="57">
        <f>_xlfn.XLOOKUP(F1735,'Historical Metal Prices'!$L$4:$Z$4,'Historical Metal Prices'!$L$10:$Z$10)</f>
        <v>0.24922459962260479</v>
      </c>
      <c r="H1735" s="77">
        <f t="shared" si="53"/>
        <v>7279.2317420009185</v>
      </c>
    </row>
    <row r="1736" spans="1:8" ht="16" x14ac:dyDescent="0.2">
      <c r="A1736" s="79">
        <v>43769</v>
      </c>
      <c r="B1736" s="77">
        <v>5769.5</v>
      </c>
      <c r="C1736" s="78" t="s">
        <v>481</v>
      </c>
      <c r="D1736" s="84">
        <v>255025</v>
      </c>
      <c r="F1736">
        <f t="shared" si="52"/>
        <v>2019</v>
      </c>
      <c r="G1736" s="57">
        <f>_xlfn.XLOOKUP(F1736,'Historical Metal Prices'!$L$4:$Z$4,'Historical Metal Prices'!$L$10:$Z$10)</f>
        <v>0.24922459962260479</v>
      </c>
      <c r="H1736" s="77">
        <f t="shared" si="53"/>
        <v>7207.401327522618</v>
      </c>
    </row>
    <row r="1737" spans="1:8" ht="16" x14ac:dyDescent="0.2">
      <c r="A1737" s="79">
        <v>43768</v>
      </c>
      <c r="B1737" s="77">
        <v>5882.25</v>
      </c>
      <c r="C1737" s="78" t="s">
        <v>481</v>
      </c>
      <c r="D1737" s="84">
        <v>263400</v>
      </c>
      <c r="F1737">
        <f t="shared" si="52"/>
        <v>2019</v>
      </c>
      <c r="G1737" s="57">
        <f>_xlfn.XLOOKUP(F1737,'Historical Metal Prices'!$L$4:$Z$4,'Historical Metal Prices'!$L$10:$Z$10)</f>
        <v>0.24922459962260479</v>
      </c>
      <c r="H1737" s="77">
        <f t="shared" si="53"/>
        <v>7348.2514011300673</v>
      </c>
    </row>
    <row r="1738" spans="1:8" ht="16" x14ac:dyDescent="0.2">
      <c r="A1738" s="79">
        <v>43767</v>
      </c>
      <c r="B1738" s="77">
        <v>5906.25</v>
      </c>
      <c r="C1738" s="78" t="s">
        <v>481</v>
      </c>
      <c r="D1738" s="84">
        <v>270325</v>
      </c>
      <c r="F1738">
        <f t="shared" si="52"/>
        <v>2019</v>
      </c>
      <c r="G1738" s="57">
        <f>_xlfn.XLOOKUP(F1738,'Historical Metal Prices'!$L$4:$Z$4,'Historical Metal Prices'!$L$10:$Z$10)</f>
        <v>0.24922459962260479</v>
      </c>
      <c r="H1738" s="77">
        <f t="shared" si="53"/>
        <v>7378.2327915210099</v>
      </c>
    </row>
    <row r="1739" spans="1:8" ht="16" x14ac:dyDescent="0.2">
      <c r="A1739" s="79">
        <v>43766</v>
      </c>
      <c r="B1739" s="77">
        <v>5887.25</v>
      </c>
      <c r="C1739" s="78" t="s">
        <v>481</v>
      </c>
      <c r="D1739" s="84">
        <v>250750</v>
      </c>
      <c r="F1739">
        <f t="shared" ref="F1739:F1802" si="54">YEAR(A1739)</f>
        <v>2019</v>
      </c>
      <c r="G1739" s="57">
        <f>_xlfn.XLOOKUP(F1739,'Historical Metal Prices'!$L$4:$Z$4,'Historical Metal Prices'!$L$10:$Z$10)</f>
        <v>0.24922459962260479</v>
      </c>
      <c r="H1739" s="77">
        <f t="shared" ref="H1739:H1802" si="55">IFERROR(B1739*(1+G1739),H1740)</f>
        <v>7354.49752412818</v>
      </c>
    </row>
    <row r="1740" spans="1:8" ht="16" x14ac:dyDescent="0.2">
      <c r="A1740" s="79">
        <v>43763</v>
      </c>
      <c r="B1740" s="77">
        <v>5907</v>
      </c>
      <c r="C1740" s="78" t="s">
        <v>481</v>
      </c>
      <c r="D1740" s="84">
        <v>255650</v>
      </c>
      <c r="F1740">
        <f t="shared" si="54"/>
        <v>2019</v>
      </c>
      <c r="G1740" s="57">
        <f>_xlfn.XLOOKUP(F1740,'Historical Metal Prices'!$L$4:$Z$4,'Historical Metal Prices'!$L$10:$Z$10)</f>
        <v>0.24922459962260479</v>
      </c>
      <c r="H1740" s="77">
        <f t="shared" si="55"/>
        <v>7379.1697099707262</v>
      </c>
    </row>
    <row r="1741" spans="1:8" ht="16" x14ac:dyDescent="0.2">
      <c r="A1741" s="79">
        <v>43762</v>
      </c>
      <c r="B1741" s="77">
        <v>5863.5</v>
      </c>
      <c r="C1741" s="78" t="s">
        <v>481</v>
      </c>
      <c r="D1741" s="84">
        <v>261025</v>
      </c>
      <c r="F1741">
        <f t="shared" si="54"/>
        <v>2019</v>
      </c>
      <c r="G1741" s="57">
        <f>_xlfn.XLOOKUP(F1741,'Historical Metal Prices'!$L$4:$Z$4,'Historical Metal Prices'!$L$10:$Z$10)</f>
        <v>0.24922459962260479</v>
      </c>
      <c r="H1741" s="77">
        <f t="shared" si="55"/>
        <v>7324.8284398871428</v>
      </c>
    </row>
    <row r="1742" spans="1:8" ht="16" x14ac:dyDescent="0.2">
      <c r="A1742" s="79">
        <v>43761</v>
      </c>
      <c r="B1742" s="77">
        <v>5859.5</v>
      </c>
      <c r="C1742" s="78" t="s">
        <v>481</v>
      </c>
      <c r="D1742" s="84">
        <v>265250</v>
      </c>
      <c r="F1742">
        <f t="shared" si="54"/>
        <v>2019</v>
      </c>
      <c r="G1742" s="57">
        <f>_xlfn.XLOOKUP(F1742,'Historical Metal Prices'!$L$4:$Z$4,'Historical Metal Prices'!$L$10:$Z$10)</f>
        <v>0.24922459962260479</v>
      </c>
      <c r="H1742" s="77">
        <f t="shared" si="55"/>
        <v>7319.8315414886529</v>
      </c>
    </row>
    <row r="1743" spans="1:8" ht="16" x14ac:dyDescent="0.2">
      <c r="A1743" s="79">
        <v>43760</v>
      </c>
      <c r="B1743" s="77">
        <v>5790.5</v>
      </c>
      <c r="C1743" s="78" t="s">
        <v>481</v>
      </c>
      <c r="D1743" s="84">
        <v>269525</v>
      </c>
      <c r="F1743">
        <f t="shared" si="54"/>
        <v>2019</v>
      </c>
      <c r="G1743" s="57">
        <f>_xlfn.XLOOKUP(F1743,'Historical Metal Prices'!$L$4:$Z$4,'Historical Metal Prices'!$L$10:$Z$10)</f>
        <v>0.24922459962260479</v>
      </c>
      <c r="H1743" s="77">
        <f t="shared" si="55"/>
        <v>7233.6350441146933</v>
      </c>
    </row>
    <row r="1744" spans="1:8" ht="16" x14ac:dyDescent="0.2">
      <c r="A1744" s="79">
        <v>43759</v>
      </c>
      <c r="B1744" s="77">
        <v>5804.25</v>
      </c>
      <c r="C1744" s="78" t="s">
        <v>481</v>
      </c>
      <c r="D1744" s="84">
        <v>270350</v>
      </c>
      <c r="F1744">
        <f t="shared" si="54"/>
        <v>2019</v>
      </c>
      <c r="G1744" s="57">
        <f>_xlfn.XLOOKUP(F1744,'Historical Metal Prices'!$L$4:$Z$4,'Historical Metal Prices'!$L$10:$Z$10)</f>
        <v>0.24922459962260479</v>
      </c>
      <c r="H1744" s="77">
        <f t="shared" si="55"/>
        <v>7250.8118823595041</v>
      </c>
    </row>
    <row r="1745" spans="1:8" ht="16" x14ac:dyDescent="0.2">
      <c r="A1745" s="79">
        <v>43756</v>
      </c>
      <c r="B1745" s="77">
        <v>5784.75</v>
      </c>
      <c r="C1745" s="78" t="s">
        <v>481</v>
      </c>
      <c r="D1745" s="84">
        <v>268200</v>
      </c>
      <c r="F1745">
        <f t="shared" si="54"/>
        <v>2019</v>
      </c>
      <c r="G1745" s="57">
        <f>_xlfn.XLOOKUP(F1745,'Historical Metal Prices'!$L$4:$Z$4,'Historical Metal Prices'!$L$10:$Z$10)</f>
        <v>0.24922459962260479</v>
      </c>
      <c r="H1745" s="77">
        <f t="shared" si="55"/>
        <v>7226.4520026668633</v>
      </c>
    </row>
    <row r="1746" spans="1:8" ht="16" x14ac:dyDescent="0.2">
      <c r="A1746" s="79">
        <v>43755</v>
      </c>
      <c r="B1746" s="77">
        <v>5712.5</v>
      </c>
      <c r="C1746" s="78" t="s">
        <v>481</v>
      </c>
      <c r="D1746" s="84">
        <v>268400</v>
      </c>
      <c r="F1746">
        <f t="shared" si="54"/>
        <v>2019</v>
      </c>
      <c r="G1746" s="57">
        <f>_xlfn.XLOOKUP(F1746,'Historical Metal Prices'!$L$4:$Z$4,'Historical Metal Prices'!$L$10:$Z$10)</f>
        <v>0.24922459962260479</v>
      </c>
      <c r="H1746" s="77">
        <f t="shared" si="55"/>
        <v>7136.1955253441301</v>
      </c>
    </row>
    <row r="1747" spans="1:8" ht="16" x14ac:dyDescent="0.2">
      <c r="A1747" s="79">
        <v>43754</v>
      </c>
      <c r="B1747" s="77">
        <v>5699.75</v>
      </c>
      <c r="C1747" s="78" t="s">
        <v>481</v>
      </c>
      <c r="D1747" s="84">
        <v>275100</v>
      </c>
      <c r="F1747">
        <f t="shared" si="54"/>
        <v>2019</v>
      </c>
      <c r="G1747" s="57">
        <f>_xlfn.XLOOKUP(F1747,'Historical Metal Prices'!$L$4:$Z$4,'Historical Metal Prices'!$L$10:$Z$10)</f>
        <v>0.24922459962260479</v>
      </c>
      <c r="H1747" s="77">
        <f t="shared" si="55"/>
        <v>7120.267911698942</v>
      </c>
    </row>
    <row r="1748" spans="1:8" ht="16" x14ac:dyDescent="0.2">
      <c r="A1748" s="79">
        <v>43753</v>
      </c>
      <c r="B1748" s="77">
        <v>5739.75</v>
      </c>
      <c r="C1748" s="78" t="s">
        <v>481</v>
      </c>
      <c r="D1748" s="84">
        <v>275575</v>
      </c>
      <c r="F1748">
        <f t="shared" si="54"/>
        <v>2019</v>
      </c>
      <c r="G1748" s="57">
        <f>_xlfn.XLOOKUP(F1748,'Historical Metal Prices'!$L$4:$Z$4,'Historical Metal Prices'!$L$10:$Z$10)</f>
        <v>0.24922459962260479</v>
      </c>
      <c r="H1748" s="77">
        <f t="shared" si="55"/>
        <v>7170.2368956838454</v>
      </c>
    </row>
    <row r="1749" spans="1:8" ht="16" x14ac:dyDescent="0.2">
      <c r="A1749" s="79">
        <v>43752</v>
      </c>
      <c r="B1749" s="77">
        <v>5786.25</v>
      </c>
      <c r="C1749" s="78" t="s">
        <v>481</v>
      </c>
      <c r="D1749" s="84">
        <v>274975</v>
      </c>
      <c r="F1749">
        <f t="shared" si="54"/>
        <v>2019</v>
      </c>
      <c r="G1749" s="57">
        <f>_xlfn.XLOOKUP(F1749,'Historical Metal Prices'!$L$4:$Z$4,'Historical Metal Prices'!$L$10:$Z$10)</f>
        <v>0.24922459962260479</v>
      </c>
      <c r="H1749" s="77">
        <f t="shared" si="55"/>
        <v>7228.325839566297</v>
      </c>
    </row>
    <row r="1750" spans="1:8" ht="16" x14ac:dyDescent="0.2">
      <c r="A1750" s="79">
        <v>43749</v>
      </c>
      <c r="B1750" s="77">
        <v>5763.5</v>
      </c>
      <c r="C1750" s="78" t="s">
        <v>481</v>
      </c>
      <c r="D1750" s="84">
        <v>277350</v>
      </c>
      <c r="F1750">
        <f t="shared" si="54"/>
        <v>2019</v>
      </c>
      <c r="G1750" s="57">
        <f>_xlfn.XLOOKUP(F1750,'Historical Metal Prices'!$L$4:$Z$4,'Historical Metal Prices'!$L$10:$Z$10)</f>
        <v>0.24922459962260479</v>
      </c>
      <c r="H1750" s="77">
        <f t="shared" si="55"/>
        <v>7199.9059799248826</v>
      </c>
    </row>
    <row r="1751" spans="1:8" ht="16" x14ac:dyDescent="0.2">
      <c r="A1751" s="79">
        <v>43748</v>
      </c>
      <c r="B1751" s="77">
        <v>5749.5</v>
      </c>
      <c r="C1751" s="78" t="s">
        <v>481</v>
      </c>
      <c r="D1751" s="84">
        <v>282325</v>
      </c>
      <c r="F1751">
        <f t="shared" si="54"/>
        <v>2019</v>
      </c>
      <c r="G1751" s="57">
        <f>_xlfn.XLOOKUP(F1751,'Historical Metal Prices'!$L$4:$Z$4,'Historical Metal Prices'!$L$10:$Z$10)</f>
        <v>0.24922459962260479</v>
      </c>
      <c r="H1751" s="77">
        <f t="shared" si="55"/>
        <v>7182.4168355301663</v>
      </c>
    </row>
    <row r="1752" spans="1:8" ht="16" x14ac:dyDescent="0.2">
      <c r="A1752" s="79">
        <v>43747</v>
      </c>
      <c r="B1752" s="77">
        <v>5651.25</v>
      </c>
      <c r="C1752" s="78" t="s">
        <v>481</v>
      </c>
      <c r="D1752" s="84">
        <v>285600</v>
      </c>
      <c r="F1752">
        <f t="shared" si="54"/>
        <v>2019</v>
      </c>
      <c r="G1752" s="57">
        <f>_xlfn.XLOOKUP(F1752,'Historical Metal Prices'!$L$4:$Z$4,'Historical Metal Prices'!$L$10:$Z$10)</f>
        <v>0.24922459962260479</v>
      </c>
      <c r="H1752" s="77">
        <f t="shared" si="55"/>
        <v>7059.6805186172451</v>
      </c>
    </row>
    <row r="1753" spans="1:8" ht="16" x14ac:dyDescent="0.2">
      <c r="A1753" s="79">
        <v>43746</v>
      </c>
      <c r="B1753" s="77">
        <v>5641</v>
      </c>
      <c r="C1753" s="78" t="s">
        <v>481</v>
      </c>
      <c r="D1753" s="84">
        <v>283125</v>
      </c>
      <c r="F1753">
        <f t="shared" si="54"/>
        <v>2019</v>
      </c>
      <c r="G1753" s="57">
        <f>_xlfn.XLOOKUP(F1753,'Historical Metal Prices'!$L$4:$Z$4,'Historical Metal Prices'!$L$10:$Z$10)</f>
        <v>0.24922459962260479</v>
      </c>
      <c r="H1753" s="77">
        <f t="shared" si="55"/>
        <v>7046.8759664711133</v>
      </c>
    </row>
    <row r="1754" spans="1:8" ht="16" x14ac:dyDescent="0.2">
      <c r="A1754" s="79">
        <v>43745</v>
      </c>
      <c r="B1754" s="77">
        <v>5685.1</v>
      </c>
      <c r="C1754" s="78" t="s">
        <v>481</v>
      </c>
      <c r="D1754" s="84">
        <v>283350</v>
      </c>
      <c r="F1754">
        <f t="shared" si="54"/>
        <v>2019</v>
      </c>
      <c r="G1754" s="57">
        <f>_xlfn.XLOOKUP(F1754,'Historical Metal Prices'!$L$4:$Z$4,'Historical Metal Prices'!$L$10:$Z$10)</f>
        <v>0.24922459962260479</v>
      </c>
      <c r="H1754" s="77">
        <f t="shared" si="55"/>
        <v>7101.9667713144709</v>
      </c>
    </row>
    <row r="1755" spans="1:8" ht="16" x14ac:dyDescent="0.2">
      <c r="A1755" s="79">
        <v>43742</v>
      </c>
      <c r="B1755" s="77">
        <v>5608</v>
      </c>
      <c r="C1755" s="78" t="s">
        <v>481</v>
      </c>
      <c r="D1755" s="84">
        <v>285600</v>
      </c>
      <c r="F1755">
        <f t="shared" si="54"/>
        <v>2019</v>
      </c>
      <c r="G1755" s="57">
        <f>_xlfn.XLOOKUP(F1755,'Historical Metal Prices'!$L$4:$Z$4,'Historical Metal Prices'!$L$10:$Z$10)</f>
        <v>0.24922459962260479</v>
      </c>
      <c r="H1755" s="77">
        <f t="shared" si="55"/>
        <v>7005.6515546835681</v>
      </c>
    </row>
    <row r="1756" spans="1:8" ht="16" x14ac:dyDescent="0.2">
      <c r="A1756" s="79">
        <v>43741</v>
      </c>
      <c r="B1756" s="77">
        <v>5628.25</v>
      </c>
      <c r="C1756" s="78" t="s">
        <v>481</v>
      </c>
      <c r="D1756" s="84">
        <v>288425</v>
      </c>
      <c r="F1756">
        <f t="shared" si="54"/>
        <v>2019</v>
      </c>
      <c r="G1756" s="57">
        <f>_xlfn.XLOOKUP(F1756,'Historical Metal Prices'!$L$4:$Z$4,'Historical Metal Prices'!$L$10:$Z$10)</f>
        <v>0.24922459962260479</v>
      </c>
      <c r="H1756" s="77">
        <f t="shared" si="55"/>
        <v>7030.9483528259252</v>
      </c>
    </row>
    <row r="1757" spans="1:8" ht="16" x14ac:dyDescent="0.2">
      <c r="A1757" s="79">
        <v>43740</v>
      </c>
      <c r="B1757" s="77">
        <v>5643</v>
      </c>
      <c r="C1757" s="78" t="s">
        <v>481</v>
      </c>
      <c r="D1757" s="84">
        <v>290250</v>
      </c>
      <c r="F1757">
        <f t="shared" si="54"/>
        <v>2019</v>
      </c>
      <c r="G1757" s="57">
        <f>_xlfn.XLOOKUP(F1757,'Historical Metal Prices'!$L$4:$Z$4,'Historical Metal Prices'!$L$10:$Z$10)</f>
        <v>0.24922459962260479</v>
      </c>
      <c r="H1757" s="77">
        <f t="shared" si="55"/>
        <v>7049.3744156703588</v>
      </c>
    </row>
    <row r="1758" spans="1:8" ht="16" x14ac:dyDescent="0.2">
      <c r="A1758" s="79">
        <v>43739</v>
      </c>
      <c r="B1758" s="77">
        <v>5655.25</v>
      </c>
      <c r="C1758" s="78" t="s">
        <v>481</v>
      </c>
      <c r="D1758" s="84">
        <v>254075</v>
      </c>
      <c r="F1758">
        <f t="shared" si="54"/>
        <v>2019</v>
      </c>
      <c r="G1758" s="57">
        <f>_xlfn.XLOOKUP(F1758,'Historical Metal Prices'!$L$4:$Z$4,'Historical Metal Prices'!$L$10:$Z$10)</f>
        <v>0.24922459962260479</v>
      </c>
      <c r="H1758" s="77">
        <f t="shared" si="55"/>
        <v>7064.677417015736</v>
      </c>
    </row>
    <row r="1759" spans="1:8" ht="16" x14ac:dyDescent="0.2">
      <c r="A1759" s="79">
        <v>43738</v>
      </c>
      <c r="B1759" s="77">
        <v>5695.25</v>
      </c>
      <c r="C1759" s="78" t="s">
        <v>481</v>
      </c>
      <c r="D1759" s="84">
        <v>258775</v>
      </c>
      <c r="F1759">
        <f t="shared" si="54"/>
        <v>2019</v>
      </c>
      <c r="G1759" s="57">
        <f>_xlfn.XLOOKUP(F1759,'Historical Metal Prices'!$L$4:$Z$4,'Historical Metal Prices'!$L$10:$Z$10)</f>
        <v>0.24922459962260479</v>
      </c>
      <c r="H1759" s="77">
        <f t="shared" si="55"/>
        <v>7114.6464010006403</v>
      </c>
    </row>
    <row r="1760" spans="1:8" ht="16" x14ac:dyDescent="0.2">
      <c r="A1760" s="79">
        <v>43735</v>
      </c>
      <c r="B1760" s="77">
        <v>5736.25</v>
      </c>
      <c r="C1760" s="78" t="s">
        <v>481</v>
      </c>
      <c r="D1760" s="84">
        <v>264425</v>
      </c>
      <c r="F1760">
        <f t="shared" si="54"/>
        <v>2019</v>
      </c>
      <c r="G1760" s="57">
        <f>_xlfn.XLOOKUP(F1760,'Historical Metal Prices'!$L$4:$Z$4,'Historical Metal Prices'!$L$10:$Z$10)</f>
        <v>0.24922459962260479</v>
      </c>
      <c r="H1760" s="77">
        <f t="shared" si="55"/>
        <v>7165.8646095851664</v>
      </c>
    </row>
    <row r="1761" spans="1:8" ht="16" x14ac:dyDescent="0.2">
      <c r="A1761" s="79">
        <v>43734</v>
      </c>
      <c r="B1761" s="77">
        <v>5693.25</v>
      </c>
      <c r="C1761" s="78" t="s">
        <v>481</v>
      </c>
      <c r="D1761" s="84">
        <v>266225</v>
      </c>
      <c r="F1761">
        <f t="shared" si="54"/>
        <v>2019</v>
      </c>
      <c r="G1761" s="57">
        <f>_xlfn.XLOOKUP(F1761,'Historical Metal Prices'!$L$4:$Z$4,'Historical Metal Prices'!$L$10:$Z$10)</f>
        <v>0.24922459962260479</v>
      </c>
      <c r="H1761" s="77">
        <f t="shared" si="55"/>
        <v>7112.1479518013948</v>
      </c>
    </row>
    <row r="1762" spans="1:8" ht="16" x14ac:dyDescent="0.2">
      <c r="A1762" s="79">
        <v>43733</v>
      </c>
      <c r="B1762" s="77">
        <v>5757</v>
      </c>
      <c r="C1762" s="78" t="s">
        <v>481</v>
      </c>
      <c r="D1762" s="84">
        <v>271875</v>
      </c>
      <c r="F1762">
        <f t="shared" si="54"/>
        <v>2019</v>
      </c>
      <c r="G1762" s="57">
        <f>_xlfn.XLOOKUP(F1762,'Historical Metal Prices'!$L$4:$Z$4,'Historical Metal Prices'!$L$10:$Z$10)</f>
        <v>0.24922459962260479</v>
      </c>
      <c r="H1762" s="77">
        <f t="shared" si="55"/>
        <v>7191.7860200273362</v>
      </c>
    </row>
    <row r="1763" spans="1:8" ht="16" x14ac:dyDescent="0.2">
      <c r="A1763" s="79">
        <v>43732</v>
      </c>
      <c r="B1763" s="77">
        <v>5753.25</v>
      </c>
      <c r="C1763" s="78" t="s">
        <v>481</v>
      </c>
      <c r="D1763" s="84">
        <v>276825</v>
      </c>
      <c r="F1763">
        <f t="shared" si="54"/>
        <v>2019</v>
      </c>
      <c r="G1763" s="57">
        <f>_xlfn.XLOOKUP(F1763,'Historical Metal Prices'!$L$4:$Z$4,'Historical Metal Prices'!$L$10:$Z$10)</f>
        <v>0.24922459962260479</v>
      </c>
      <c r="H1763" s="77">
        <f t="shared" si="55"/>
        <v>7187.1014277787508</v>
      </c>
    </row>
    <row r="1764" spans="1:8" ht="16" x14ac:dyDescent="0.2">
      <c r="A1764" s="79">
        <v>43731</v>
      </c>
      <c r="B1764" s="77">
        <v>5750.25</v>
      </c>
      <c r="C1764" s="78" t="s">
        <v>481</v>
      </c>
      <c r="D1764" s="84">
        <v>280150</v>
      </c>
      <c r="F1764">
        <f t="shared" si="54"/>
        <v>2019</v>
      </c>
      <c r="G1764" s="57">
        <f>_xlfn.XLOOKUP(F1764,'Historical Metal Prices'!$L$4:$Z$4,'Historical Metal Prices'!$L$10:$Z$10)</f>
        <v>0.24922459962260479</v>
      </c>
      <c r="H1764" s="77">
        <f t="shared" si="55"/>
        <v>7183.3537539798835</v>
      </c>
    </row>
    <row r="1765" spans="1:8" x14ac:dyDescent="0.2">
      <c r="A1765" s="79">
        <v>43728</v>
      </c>
      <c r="B1765" s="77">
        <v>5770</v>
      </c>
      <c r="C1765" s="84">
        <v>141379</v>
      </c>
      <c r="D1765" s="84">
        <v>283550</v>
      </c>
      <c r="F1765">
        <f t="shared" si="54"/>
        <v>2019</v>
      </c>
      <c r="G1765" s="57">
        <f>_xlfn.XLOOKUP(F1765,'Historical Metal Prices'!$L$4:$Z$4,'Historical Metal Prices'!$L$10:$Z$10)</f>
        <v>0.24922459962260479</v>
      </c>
      <c r="H1765" s="77">
        <f t="shared" si="55"/>
        <v>7208.0259398224298</v>
      </c>
    </row>
    <row r="1766" spans="1:8" x14ac:dyDescent="0.2">
      <c r="A1766" s="79">
        <v>43727</v>
      </c>
      <c r="B1766" s="77">
        <v>5761.5</v>
      </c>
      <c r="C1766" s="84">
        <v>152188</v>
      </c>
      <c r="D1766" s="84">
        <v>287150</v>
      </c>
      <c r="F1766">
        <f t="shared" si="54"/>
        <v>2019</v>
      </c>
      <c r="G1766" s="57">
        <f>_xlfn.XLOOKUP(F1766,'Historical Metal Prices'!$L$4:$Z$4,'Historical Metal Prices'!$L$10:$Z$10)</f>
        <v>0.24922459962260479</v>
      </c>
      <c r="H1766" s="77">
        <f t="shared" si="55"/>
        <v>7197.4075307256371</v>
      </c>
    </row>
    <row r="1767" spans="1:8" x14ac:dyDescent="0.2">
      <c r="A1767" s="79">
        <v>43726</v>
      </c>
      <c r="B1767" s="77">
        <v>5779.75</v>
      </c>
      <c r="C1767" s="84">
        <v>152188</v>
      </c>
      <c r="D1767" s="84">
        <v>290800</v>
      </c>
      <c r="F1767">
        <f t="shared" si="54"/>
        <v>2019</v>
      </c>
      <c r="G1767" s="57">
        <f>_xlfn.XLOOKUP(F1767,'Historical Metal Prices'!$L$4:$Z$4,'Historical Metal Prices'!$L$10:$Z$10)</f>
        <v>0.24922459962260479</v>
      </c>
      <c r="H1767" s="77">
        <f t="shared" si="55"/>
        <v>7220.2058796687497</v>
      </c>
    </row>
    <row r="1768" spans="1:8" x14ac:dyDescent="0.2">
      <c r="A1768" s="79">
        <v>43725</v>
      </c>
      <c r="B1768" s="77">
        <v>5789.5</v>
      </c>
      <c r="C1768" s="84">
        <v>152188</v>
      </c>
      <c r="D1768" s="84">
        <v>295800</v>
      </c>
      <c r="F1768">
        <f t="shared" si="54"/>
        <v>2019</v>
      </c>
      <c r="G1768" s="57">
        <f>_xlfn.XLOOKUP(F1768,'Historical Metal Prices'!$L$4:$Z$4,'Historical Metal Prices'!$L$10:$Z$10)</f>
        <v>0.24922459962260479</v>
      </c>
      <c r="H1768" s="77">
        <f t="shared" si="55"/>
        <v>7232.3858195150706</v>
      </c>
    </row>
    <row r="1769" spans="1:8" x14ac:dyDescent="0.2">
      <c r="A1769" s="79">
        <v>43724</v>
      </c>
      <c r="B1769" s="77">
        <v>5844</v>
      </c>
      <c r="C1769" s="84">
        <v>152188</v>
      </c>
      <c r="D1769" s="84">
        <v>299325</v>
      </c>
      <c r="F1769">
        <f t="shared" si="54"/>
        <v>2019</v>
      </c>
      <c r="G1769" s="57">
        <f>_xlfn.XLOOKUP(F1769,'Historical Metal Prices'!$L$4:$Z$4,'Historical Metal Prices'!$L$10:$Z$10)</f>
        <v>0.24922459962260479</v>
      </c>
      <c r="H1769" s="77">
        <f t="shared" si="55"/>
        <v>7300.4685601945021</v>
      </c>
    </row>
    <row r="1770" spans="1:8" x14ac:dyDescent="0.2">
      <c r="A1770" s="79">
        <v>43721</v>
      </c>
      <c r="B1770" s="77">
        <v>5949.25</v>
      </c>
      <c r="C1770" s="84">
        <v>152188</v>
      </c>
      <c r="D1770" s="84">
        <v>301925</v>
      </c>
      <c r="F1770">
        <f t="shared" si="54"/>
        <v>2019</v>
      </c>
      <c r="G1770" s="57">
        <f>_xlfn.XLOOKUP(F1770,'Historical Metal Prices'!$L$4:$Z$4,'Historical Metal Prices'!$L$10:$Z$10)</f>
        <v>0.24922459962260479</v>
      </c>
      <c r="H1770" s="77">
        <f t="shared" si="55"/>
        <v>7431.9494493047814</v>
      </c>
    </row>
    <row r="1771" spans="1:8" x14ac:dyDescent="0.2">
      <c r="A1771" s="79">
        <v>43720</v>
      </c>
      <c r="B1771" s="77">
        <v>5803.25</v>
      </c>
      <c r="C1771" s="84">
        <v>152188</v>
      </c>
      <c r="D1771" s="84">
        <v>296625</v>
      </c>
      <c r="F1771">
        <f t="shared" si="54"/>
        <v>2019</v>
      </c>
      <c r="G1771" s="57">
        <f>_xlfn.XLOOKUP(F1771,'Historical Metal Prices'!$L$4:$Z$4,'Historical Metal Prices'!$L$10:$Z$10)</f>
        <v>0.24922459962260479</v>
      </c>
      <c r="H1771" s="77">
        <f t="shared" si="55"/>
        <v>7249.5626577598814</v>
      </c>
    </row>
    <row r="1772" spans="1:8" x14ac:dyDescent="0.2">
      <c r="A1772" s="79">
        <v>43719</v>
      </c>
      <c r="B1772" s="77">
        <v>5738.75</v>
      </c>
      <c r="C1772" s="84">
        <v>162059</v>
      </c>
      <c r="D1772" s="84">
        <v>299750</v>
      </c>
      <c r="F1772">
        <f t="shared" si="54"/>
        <v>2019</v>
      </c>
      <c r="G1772" s="57">
        <f>_xlfn.XLOOKUP(F1772,'Historical Metal Prices'!$L$4:$Z$4,'Historical Metal Prices'!$L$10:$Z$10)</f>
        <v>0.24922459962260479</v>
      </c>
      <c r="H1772" s="77">
        <f t="shared" si="55"/>
        <v>7168.9876710842236</v>
      </c>
    </row>
    <row r="1773" spans="1:8" x14ac:dyDescent="0.2">
      <c r="A1773" s="79">
        <v>43718</v>
      </c>
      <c r="B1773" s="77">
        <v>5796.5</v>
      </c>
      <c r="C1773" s="84">
        <v>162059</v>
      </c>
      <c r="D1773" s="84">
        <v>305225</v>
      </c>
      <c r="F1773">
        <f t="shared" si="54"/>
        <v>2019</v>
      </c>
      <c r="G1773" s="57">
        <f>_xlfn.XLOOKUP(F1773,'Historical Metal Prices'!$L$4:$Z$4,'Historical Metal Prices'!$L$10:$Z$10)</f>
        <v>0.24922459962260479</v>
      </c>
      <c r="H1773" s="77">
        <f t="shared" si="55"/>
        <v>7241.1303917124287</v>
      </c>
    </row>
    <row r="1774" spans="1:8" x14ac:dyDescent="0.2">
      <c r="A1774" s="79">
        <v>43717</v>
      </c>
      <c r="B1774" s="77">
        <v>5790</v>
      </c>
      <c r="C1774" s="84">
        <v>162059</v>
      </c>
      <c r="D1774" s="84">
        <v>310450</v>
      </c>
      <c r="F1774">
        <f t="shared" si="54"/>
        <v>2019</v>
      </c>
      <c r="G1774" s="57">
        <f>_xlfn.XLOOKUP(F1774,'Historical Metal Prices'!$L$4:$Z$4,'Historical Metal Prices'!$L$10:$Z$10)</f>
        <v>0.24922459962260479</v>
      </c>
      <c r="H1774" s="77">
        <f t="shared" si="55"/>
        <v>7233.0104318148815</v>
      </c>
    </row>
    <row r="1775" spans="1:8" x14ac:dyDescent="0.2">
      <c r="A1775" s="79">
        <v>43714</v>
      </c>
      <c r="B1775" s="77">
        <v>5809.25</v>
      </c>
      <c r="C1775" s="84">
        <v>162059</v>
      </c>
      <c r="D1775" s="84">
        <v>310350</v>
      </c>
      <c r="F1775">
        <f t="shared" si="54"/>
        <v>2019</v>
      </c>
      <c r="G1775" s="57">
        <f>_xlfn.XLOOKUP(F1775,'Historical Metal Prices'!$L$4:$Z$4,'Historical Metal Prices'!$L$10:$Z$10)</f>
        <v>0.24922459962260479</v>
      </c>
      <c r="H1775" s="77">
        <f t="shared" si="55"/>
        <v>7257.0580053576168</v>
      </c>
    </row>
    <row r="1776" spans="1:8" x14ac:dyDescent="0.2">
      <c r="A1776" s="79">
        <v>43713</v>
      </c>
      <c r="B1776" s="77">
        <v>5825</v>
      </c>
      <c r="C1776" s="84">
        <v>143876</v>
      </c>
      <c r="D1776" s="84">
        <v>313275</v>
      </c>
      <c r="F1776">
        <f t="shared" si="54"/>
        <v>2019</v>
      </c>
      <c r="G1776" s="57">
        <f>_xlfn.XLOOKUP(F1776,'Historical Metal Prices'!$L$4:$Z$4,'Historical Metal Prices'!$L$10:$Z$10)</f>
        <v>0.24922459962260479</v>
      </c>
      <c r="H1776" s="77">
        <f t="shared" si="55"/>
        <v>7276.7332928016731</v>
      </c>
    </row>
    <row r="1777" spans="1:8" x14ac:dyDescent="0.2">
      <c r="A1777" s="79">
        <v>43712</v>
      </c>
      <c r="B1777" s="77">
        <v>5724.25</v>
      </c>
      <c r="C1777" s="84">
        <v>143876</v>
      </c>
      <c r="D1777" s="84">
        <v>318675</v>
      </c>
      <c r="F1777">
        <f t="shared" si="54"/>
        <v>2019</v>
      </c>
      <c r="G1777" s="57">
        <f>_xlfn.XLOOKUP(F1777,'Historical Metal Prices'!$L$4:$Z$4,'Historical Metal Prices'!$L$10:$Z$10)</f>
        <v>0.24922459962260479</v>
      </c>
      <c r="H1777" s="77">
        <f t="shared" si="55"/>
        <v>7150.8739143896955</v>
      </c>
    </row>
    <row r="1778" spans="1:8" x14ac:dyDescent="0.2">
      <c r="A1778" s="79">
        <v>43711</v>
      </c>
      <c r="B1778" s="77">
        <v>5584.5</v>
      </c>
      <c r="C1778" s="84">
        <v>143876</v>
      </c>
      <c r="D1778" s="84">
        <v>323550</v>
      </c>
      <c r="F1778">
        <f t="shared" si="54"/>
        <v>2019</v>
      </c>
      <c r="G1778" s="57">
        <f>_xlfn.XLOOKUP(F1778,'Historical Metal Prices'!$L$4:$Z$4,'Historical Metal Prices'!$L$10:$Z$10)</f>
        <v>0.24922459962260479</v>
      </c>
      <c r="H1778" s="77">
        <f t="shared" si="55"/>
        <v>6976.2947765924364</v>
      </c>
    </row>
    <row r="1779" spans="1:8" x14ac:dyDescent="0.2">
      <c r="A1779" s="79">
        <v>43710</v>
      </c>
      <c r="B1779" s="77">
        <v>5593.5</v>
      </c>
      <c r="C1779" s="84">
        <v>143876</v>
      </c>
      <c r="D1779" s="84">
        <v>330050</v>
      </c>
      <c r="F1779">
        <f t="shared" si="54"/>
        <v>2019</v>
      </c>
      <c r="G1779" s="57">
        <f>_xlfn.XLOOKUP(F1779,'Historical Metal Prices'!$L$4:$Z$4,'Historical Metal Prices'!$L$10:$Z$10)</f>
        <v>0.24922459962260479</v>
      </c>
      <c r="H1779" s="77">
        <f t="shared" si="55"/>
        <v>6987.53779798904</v>
      </c>
    </row>
    <row r="1780" spans="1:8" x14ac:dyDescent="0.2">
      <c r="A1780" s="79">
        <v>43707</v>
      </c>
      <c r="B1780" s="77">
        <v>5655.75</v>
      </c>
      <c r="C1780" s="84">
        <v>143876</v>
      </c>
      <c r="D1780" s="84">
        <v>335850</v>
      </c>
      <c r="F1780">
        <f t="shared" si="54"/>
        <v>2019</v>
      </c>
      <c r="G1780" s="57">
        <f>_xlfn.XLOOKUP(F1780,'Historical Metal Prices'!$L$4:$Z$4,'Historical Metal Prices'!$L$10:$Z$10)</f>
        <v>0.24922459962260479</v>
      </c>
      <c r="H1780" s="77">
        <f t="shared" si="55"/>
        <v>7065.3020293155469</v>
      </c>
    </row>
    <row r="1781" spans="1:8" x14ac:dyDescent="0.2">
      <c r="A1781" s="79">
        <v>43706</v>
      </c>
      <c r="B1781" s="77">
        <v>5710.25</v>
      </c>
      <c r="C1781" s="84">
        <v>156573</v>
      </c>
      <c r="D1781" s="84">
        <v>337675</v>
      </c>
      <c r="F1781">
        <f t="shared" si="54"/>
        <v>2019</v>
      </c>
      <c r="G1781" s="57">
        <f>_xlfn.XLOOKUP(F1781,'Historical Metal Prices'!$L$4:$Z$4,'Historical Metal Prices'!$L$10:$Z$10)</f>
        <v>0.24922459962260479</v>
      </c>
      <c r="H1781" s="77">
        <f t="shared" si="55"/>
        <v>7133.3847699949793</v>
      </c>
    </row>
    <row r="1782" spans="1:8" x14ac:dyDescent="0.2">
      <c r="A1782" s="79">
        <v>43705</v>
      </c>
      <c r="B1782" s="77">
        <v>5673</v>
      </c>
      <c r="C1782" s="84">
        <v>156573</v>
      </c>
      <c r="D1782" s="84">
        <v>336575</v>
      </c>
      <c r="F1782">
        <f t="shared" si="54"/>
        <v>2019</v>
      </c>
      <c r="G1782" s="57">
        <f>_xlfn.XLOOKUP(F1782,'Historical Metal Prices'!$L$4:$Z$4,'Historical Metal Prices'!$L$10:$Z$10)</f>
        <v>0.24922459962260479</v>
      </c>
      <c r="H1782" s="77">
        <f t="shared" si="55"/>
        <v>7086.8511536590368</v>
      </c>
    </row>
    <row r="1783" spans="1:8" x14ac:dyDescent="0.2">
      <c r="A1783" s="79">
        <v>43704</v>
      </c>
      <c r="B1783" s="77">
        <v>5661.75</v>
      </c>
      <c r="C1783" s="84">
        <v>156573</v>
      </c>
      <c r="D1783" s="84">
        <v>334700</v>
      </c>
      <c r="F1783">
        <f t="shared" si="54"/>
        <v>2019</v>
      </c>
      <c r="G1783" s="57">
        <f>_xlfn.XLOOKUP(F1783,'Historical Metal Prices'!$L$4:$Z$4,'Historical Metal Prices'!$L$10:$Z$10)</f>
        <v>0.24922459962260479</v>
      </c>
      <c r="H1783" s="77">
        <f t="shared" si="55"/>
        <v>7072.7973769132823</v>
      </c>
    </row>
    <row r="1784" spans="1:8" x14ac:dyDescent="0.2">
      <c r="A1784" s="79">
        <v>43703</v>
      </c>
      <c r="B1784" s="77">
        <v>5613</v>
      </c>
      <c r="C1784" s="84">
        <v>156573</v>
      </c>
      <c r="D1784" s="84">
        <v>333975</v>
      </c>
      <c r="F1784">
        <f t="shared" si="54"/>
        <v>2019</v>
      </c>
      <c r="G1784" s="57">
        <f>_xlfn.XLOOKUP(F1784,'Historical Metal Prices'!$L$4:$Z$4,'Historical Metal Prices'!$L$10:$Z$10)</f>
        <v>0.24922459962260479</v>
      </c>
      <c r="H1784" s="77">
        <f t="shared" si="55"/>
        <v>7011.8976776816808</v>
      </c>
    </row>
    <row r="1785" spans="1:8" x14ac:dyDescent="0.2">
      <c r="A1785" s="79">
        <v>43700</v>
      </c>
      <c r="B1785" s="77">
        <v>5613</v>
      </c>
      <c r="C1785" s="84">
        <v>156573</v>
      </c>
      <c r="D1785" s="84">
        <v>331925</v>
      </c>
      <c r="F1785">
        <f t="shared" si="54"/>
        <v>2019</v>
      </c>
      <c r="G1785" s="57">
        <f>_xlfn.XLOOKUP(F1785,'Historical Metal Prices'!$L$4:$Z$4,'Historical Metal Prices'!$L$10:$Z$10)</f>
        <v>0.24922459962260479</v>
      </c>
      <c r="H1785" s="77">
        <f t="shared" si="55"/>
        <v>7011.8976776816808</v>
      </c>
    </row>
    <row r="1786" spans="1:8" x14ac:dyDescent="0.2">
      <c r="A1786" s="79">
        <v>43699</v>
      </c>
      <c r="B1786" s="77">
        <v>5660.5</v>
      </c>
      <c r="C1786" s="84">
        <v>162830</v>
      </c>
      <c r="D1786" s="84">
        <v>331925</v>
      </c>
      <c r="F1786">
        <f t="shared" si="54"/>
        <v>2019</v>
      </c>
      <c r="G1786" s="57">
        <f>_xlfn.XLOOKUP(F1786,'Historical Metal Prices'!$L$4:$Z$4,'Historical Metal Prices'!$L$10:$Z$10)</f>
        <v>0.24922459962260479</v>
      </c>
      <c r="H1786" s="77">
        <f t="shared" si="55"/>
        <v>7071.2358461637541</v>
      </c>
    </row>
    <row r="1787" spans="1:8" x14ac:dyDescent="0.2">
      <c r="A1787" s="79">
        <v>43698</v>
      </c>
      <c r="B1787" s="77">
        <v>5706.75</v>
      </c>
      <c r="C1787" s="84">
        <v>162830</v>
      </c>
      <c r="D1787" s="84">
        <v>328250</v>
      </c>
      <c r="F1787">
        <f t="shared" si="54"/>
        <v>2019</v>
      </c>
      <c r="G1787" s="57">
        <f>_xlfn.XLOOKUP(F1787,'Historical Metal Prices'!$L$4:$Z$4,'Historical Metal Prices'!$L$10:$Z$10)</f>
        <v>0.24922459962260479</v>
      </c>
      <c r="H1787" s="77">
        <f t="shared" si="55"/>
        <v>7129.0124838963002</v>
      </c>
    </row>
    <row r="1788" spans="1:8" x14ac:dyDescent="0.2">
      <c r="A1788" s="79">
        <v>43697</v>
      </c>
      <c r="B1788" s="77">
        <v>5682.75</v>
      </c>
      <c r="C1788" s="84">
        <v>162830</v>
      </c>
      <c r="D1788" s="84">
        <v>329575</v>
      </c>
      <c r="F1788">
        <f t="shared" si="54"/>
        <v>2019</v>
      </c>
      <c r="G1788" s="57">
        <f>_xlfn.XLOOKUP(F1788,'Historical Metal Prices'!$L$4:$Z$4,'Historical Metal Prices'!$L$10:$Z$10)</f>
        <v>0.24922459962260479</v>
      </c>
      <c r="H1788" s="77">
        <f t="shared" si="55"/>
        <v>7099.0310935053576</v>
      </c>
    </row>
    <row r="1789" spans="1:8" x14ac:dyDescent="0.2">
      <c r="A1789" s="79">
        <v>43696</v>
      </c>
      <c r="B1789" s="77">
        <v>5745.5</v>
      </c>
      <c r="C1789" s="84">
        <v>162830</v>
      </c>
      <c r="D1789" s="84">
        <v>329600</v>
      </c>
      <c r="F1789">
        <f t="shared" si="54"/>
        <v>2019</v>
      </c>
      <c r="G1789" s="57">
        <f>_xlfn.XLOOKUP(F1789,'Historical Metal Prices'!$L$4:$Z$4,'Historical Metal Prices'!$L$10:$Z$10)</f>
        <v>0.24922459962260479</v>
      </c>
      <c r="H1789" s="77">
        <f t="shared" si="55"/>
        <v>7177.4199371316754</v>
      </c>
    </row>
    <row r="1790" spans="1:8" x14ac:dyDescent="0.2">
      <c r="A1790" s="79">
        <v>43693</v>
      </c>
      <c r="B1790" s="77">
        <v>5719.5</v>
      </c>
      <c r="C1790" s="84">
        <v>162830</v>
      </c>
      <c r="D1790" s="84">
        <v>330125</v>
      </c>
      <c r="F1790">
        <f t="shared" si="54"/>
        <v>2019</v>
      </c>
      <c r="G1790" s="57">
        <f>_xlfn.XLOOKUP(F1790,'Historical Metal Prices'!$L$4:$Z$4,'Historical Metal Prices'!$L$10:$Z$10)</f>
        <v>0.24922459962260479</v>
      </c>
      <c r="H1790" s="77">
        <f t="shared" si="55"/>
        <v>7144.9400975414883</v>
      </c>
    </row>
    <row r="1791" spans="1:8" x14ac:dyDescent="0.2">
      <c r="A1791" s="79">
        <v>43692</v>
      </c>
      <c r="B1791" s="77">
        <v>5727.25</v>
      </c>
      <c r="C1791" s="84">
        <v>156367</v>
      </c>
      <c r="D1791" s="84">
        <v>331975</v>
      </c>
      <c r="F1791">
        <f t="shared" si="54"/>
        <v>2019</v>
      </c>
      <c r="G1791" s="57">
        <f>_xlfn.XLOOKUP(F1791,'Historical Metal Prices'!$L$4:$Z$4,'Historical Metal Prices'!$L$10:$Z$10)</f>
        <v>0.24922459962260479</v>
      </c>
      <c r="H1791" s="77">
        <f t="shared" si="55"/>
        <v>7154.6215881885637</v>
      </c>
    </row>
    <row r="1792" spans="1:8" x14ac:dyDescent="0.2">
      <c r="A1792" s="79">
        <v>43691</v>
      </c>
      <c r="B1792" s="77">
        <v>5739</v>
      </c>
      <c r="C1792" s="84">
        <v>156367</v>
      </c>
      <c r="D1792" s="84">
        <v>301750</v>
      </c>
      <c r="F1792">
        <f t="shared" si="54"/>
        <v>2019</v>
      </c>
      <c r="G1792" s="57">
        <f>_xlfn.XLOOKUP(F1792,'Historical Metal Prices'!$L$4:$Z$4,'Historical Metal Prices'!$L$10:$Z$10)</f>
        <v>0.24922459962260479</v>
      </c>
      <c r="H1792" s="77">
        <f t="shared" si="55"/>
        <v>7169.2999772341291</v>
      </c>
    </row>
    <row r="1793" spans="1:8" x14ac:dyDescent="0.2">
      <c r="A1793" s="79">
        <v>43690</v>
      </c>
      <c r="B1793" s="77">
        <v>5804.5</v>
      </c>
      <c r="C1793" s="84">
        <v>156367</v>
      </c>
      <c r="D1793" s="84">
        <v>271800</v>
      </c>
      <c r="F1793">
        <f t="shared" si="54"/>
        <v>2019</v>
      </c>
      <c r="G1793" s="57">
        <f>_xlfn.XLOOKUP(F1793,'Historical Metal Prices'!$L$4:$Z$4,'Historical Metal Prices'!$L$10:$Z$10)</f>
        <v>0.24922459962260479</v>
      </c>
      <c r="H1793" s="77">
        <f t="shared" si="55"/>
        <v>7251.1241885094096</v>
      </c>
    </row>
    <row r="1794" spans="1:8" x14ac:dyDescent="0.2">
      <c r="A1794" s="79">
        <v>43689</v>
      </c>
      <c r="B1794" s="77">
        <v>5715.75</v>
      </c>
      <c r="C1794" s="84">
        <v>156367</v>
      </c>
      <c r="D1794" s="84">
        <v>272550</v>
      </c>
      <c r="F1794">
        <f t="shared" si="54"/>
        <v>2019</v>
      </c>
      <c r="G1794" s="57">
        <f>_xlfn.XLOOKUP(F1794,'Historical Metal Prices'!$L$4:$Z$4,'Historical Metal Prices'!$L$10:$Z$10)</f>
        <v>0.24922459962260479</v>
      </c>
      <c r="H1794" s="77">
        <f t="shared" si="55"/>
        <v>7140.2555052929038</v>
      </c>
    </row>
    <row r="1795" spans="1:8" x14ac:dyDescent="0.2">
      <c r="A1795" s="79">
        <v>43686</v>
      </c>
      <c r="B1795" s="77">
        <v>5732</v>
      </c>
      <c r="C1795" s="84">
        <v>156367</v>
      </c>
      <c r="D1795" s="84">
        <v>273350</v>
      </c>
      <c r="F1795">
        <f t="shared" si="54"/>
        <v>2019</v>
      </c>
      <c r="G1795" s="57">
        <f>_xlfn.XLOOKUP(F1795,'Historical Metal Prices'!$L$4:$Z$4,'Historical Metal Prices'!$L$10:$Z$10)</f>
        <v>0.24922459962260479</v>
      </c>
      <c r="H1795" s="77">
        <f t="shared" si="55"/>
        <v>7160.5554050367709</v>
      </c>
    </row>
    <row r="1796" spans="1:8" x14ac:dyDescent="0.2">
      <c r="A1796" s="79">
        <v>43685</v>
      </c>
      <c r="B1796" s="77">
        <v>5775.75</v>
      </c>
      <c r="C1796" s="84">
        <v>155971</v>
      </c>
      <c r="D1796" s="84">
        <v>271725</v>
      </c>
      <c r="F1796">
        <f t="shared" si="54"/>
        <v>2019</v>
      </c>
      <c r="G1796" s="57">
        <f>_xlfn.XLOOKUP(F1796,'Historical Metal Prices'!$L$4:$Z$4,'Historical Metal Prices'!$L$10:$Z$10)</f>
        <v>0.24922459962260479</v>
      </c>
      <c r="H1796" s="77">
        <f t="shared" si="55"/>
        <v>7215.2089812702598</v>
      </c>
    </row>
    <row r="1797" spans="1:8" x14ac:dyDescent="0.2">
      <c r="A1797" s="79">
        <v>43684</v>
      </c>
      <c r="B1797" s="77">
        <v>5680</v>
      </c>
      <c r="C1797" s="84">
        <v>155971</v>
      </c>
      <c r="D1797" s="84">
        <v>274525</v>
      </c>
      <c r="F1797">
        <f t="shared" si="54"/>
        <v>2019</v>
      </c>
      <c r="G1797" s="57">
        <f>_xlfn.XLOOKUP(F1797,'Historical Metal Prices'!$L$4:$Z$4,'Historical Metal Prices'!$L$10:$Z$10)</f>
        <v>0.24922459962260479</v>
      </c>
      <c r="H1797" s="77">
        <f t="shared" si="55"/>
        <v>7095.5957258563949</v>
      </c>
    </row>
    <row r="1798" spans="1:8" x14ac:dyDescent="0.2">
      <c r="A1798" s="79">
        <v>43683</v>
      </c>
      <c r="B1798" s="77">
        <v>5656.25</v>
      </c>
      <c r="C1798" s="84">
        <v>155971</v>
      </c>
      <c r="D1798" s="84">
        <v>275950</v>
      </c>
      <c r="F1798">
        <f t="shared" si="54"/>
        <v>2019</v>
      </c>
      <c r="G1798" s="57">
        <f>_xlfn.XLOOKUP(F1798,'Historical Metal Prices'!$L$4:$Z$4,'Historical Metal Prices'!$L$10:$Z$10)</f>
        <v>0.24922459962260479</v>
      </c>
      <c r="H1798" s="77">
        <f t="shared" si="55"/>
        <v>7065.9266416153587</v>
      </c>
    </row>
    <row r="1799" spans="1:8" x14ac:dyDescent="0.2">
      <c r="A1799" s="79">
        <v>43682</v>
      </c>
      <c r="B1799" s="77">
        <v>5660.25</v>
      </c>
      <c r="C1799" s="84">
        <v>155971</v>
      </c>
      <c r="D1799" s="84">
        <v>277975</v>
      </c>
      <c r="F1799">
        <f t="shared" si="54"/>
        <v>2019</v>
      </c>
      <c r="G1799" s="57">
        <f>_xlfn.XLOOKUP(F1799,'Historical Metal Prices'!$L$4:$Z$4,'Historical Metal Prices'!$L$10:$Z$10)</f>
        <v>0.24922459962260479</v>
      </c>
      <c r="H1799" s="77">
        <f t="shared" si="55"/>
        <v>7070.9235400138487</v>
      </c>
    </row>
    <row r="1800" spans="1:8" x14ac:dyDescent="0.2">
      <c r="A1800" s="79">
        <v>43679</v>
      </c>
      <c r="B1800" s="77">
        <v>5703.75</v>
      </c>
      <c r="C1800" s="84">
        <v>155971</v>
      </c>
      <c r="D1800" s="84">
        <v>283275</v>
      </c>
      <c r="F1800">
        <f t="shared" si="54"/>
        <v>2019</v>
      </c>
      <c r="G1800" s="57">
        <f>_xlfn.XLOOKUP(F1800,'Historical Metal Prices'!$L$4:$Z$4,'Historical Metal Prices'!$L$10:$Z$10)</f>
        <v>0.24922459962260479</v>
      </c>
      <c r="H1800" s="77">
        <f t="shared" si="55"/>
        <v>7125.264810097432</v>
      </c>
    </row>
    <row r="1801" spans="1:8" x14ac:dyDescent="0.2">
      <c r="A1801" s="79">
        <v>43678</v>
      </c>
      <c r="B1801" s="77">
        <v>5875</v>
      </c>
      <c r="C1801" s="84">
        <v>149189</v>
      </c>
      <c r="D1801" s="84">
        <v>286600</v>
      </c>
      <c r="F1801">
        <f t="shared" si="54"/>
        <v>2019</v>
      </c>
      <c r="G1801" s="57">
        <f>_xlfn.XLOOKUP(F1801,'Historical Metal Prices'!$L$4:$Z$4,'Historical Metal Prices'!$L$10:$Z$10)</f>
        <v>0.24922459962260479</v>
      </c>
      <c r="H1801" s="77">
        <f t="shared" si="55"/>
        <v>7339.1945227828028</v>
      </c>
    </row>
    <row r="1802" spans="1:8" x14ac:dyDescent="0.2">
      <c r="A1802" s="79">
        <v>43677</v>
      </c>
      <c r="B1802" s="77">
        <v>5902.25</v>
      </c>
      <c r="C1802" s="84">
        <v>149189</v>
      </c>
      <c r="D1802" s="84">
        <v>287800</v>
      </c>
      <c r="F1802">
        <f t="shared" si="54"/>
        <v>2019</v>
      </c>
      <c r="G1802" s="57">
        <f>_xlfn.XLOOKUP(F1802,'Historical Metal Prices'!$L$4:$Z$4,'Historical Metal Prices'!$L$10:$Z$10)</f>
        <v>0.24922459962260479</v>
      </c>
      <c r="H1802" s="77">
        <f t="shared" si="55"/>
        <v>7373.235893122519</v>
      </c>
    </row>
    <row r="1803" spans="1:8" x14ac:dyDescent="0.2">
      <c r="A1803" s="79">
        <v>43676</v>
      </c>
      <c r="B1803" s="77">
        <v>5925</v>
      </c>
      <c r="C1803" s="84">
        <v>149189</v>
      </c>
      <c r="D1803" s="84">
        <v>290500</v>
      </c>
      <c r="F1803">
        <f t="shared" ref="F1803:F1866" si="56">YEAR(A1803)</f>
        <v>2019</v>
      </c>
      <c r="G1803" s="57">
        <f>_xlfn.XLOOKUP(F1803,'Historical Metal Prices'!$L$4:$Z$4,'Historical Metal Prices'!$L$10:$Z$10)</f>
        <v>0.24922459962260479</v>
      </c>
      <c r="H1803" s="77">
        <f t="shared" ref="H1803:H1866" si="57">IFERROR(B1803*(1+G1803),H1804)</f>
        <v>7401.6557527639334</v>
      </c>
    </row>
    <row r="1804" spans="1:8" x14ac:dyDescent="0.2">
      <c r="A1804" s="79">
        <v>43675</v>
      </c>
      <c r="B1804" s="77">
        <v>6000</v>
      </c>
      <c r="C1804" s="84">
        <v>149189</v>
      </c>
      <c r="D1804" s="84">
        <v>292500</v>
      </c>
      <c r="F1804">
        <f t="shared" si="56"/>
        <v>2019</v>
      </c>
      <c r="G1804" s="57">
        <f>_xlfn.XLOOKUP(F1804,'Historical Metal Prices'!$L$4:$Z$4,'Historical Metal Prices'!$L$10:$Z$10)</f>
        <v>0.24922459962260479</v>
      </c>
      <c r="H1804" s="77">
        <f t="shared" si="57"/>
        <v>7495.3475977356284</v>
      </c>
    </row>
    <row r="1805" spans="1:8" x14ac:dyDescent="0.2">
      <c r="A1805" s="79">
        <v>43672</v>
      </c>
      <c r="B1805" s="77">
        <v>5941</v>
      </c>
      <c r="C1805" s="84">
        <v>149189</v>
      </c>
      <c r="D1805" s="84">
        <v>292950</v>
      </c>
      <c r="F1805">
        <f t="shared" si="56"/>
        <v>2019</v>
      </c>
      <c r="G1805" s="57">
        <f>_xlfn.XLOOKUP(F1805,'Historical Metal Prices'!$L$4:$Z$4,'Historical Metal Prices'!$L$10:$Z$10)</f>
        <v>0.24922459962260479</v>
      </c>
      <c r="H1805" s="77">
        <f t="shared" si="57"/>
        <v>7421.6433463578951</v>
      </c>
    </row>
    <row r="1806" spans="1:8" x14ac:dyDescent="0.2">
      <c r="A1806" s="79">
        <v>43671</v>
      </c>
      <c r="B1806" s="77">
        <v>5986.5</v>
      </c>
      <c r="C1806" s="84">
        <v>154520</v>
      </c>
      <c r="D1806" s="84">
        <v>294125</v>
      </c>
      <c r="F1806">
        <f t="shared" si="56"/>
        <v>2019</v>
      </c>
      <c r="G1806" s="57">
        <f>_xlfn.XLOOKUP(F1806,'Historical Metal Prices'!$L$4:$Z$4,'Historical Metal Prices'!$L$10:$Z$10)</f>
        <v>0.24922459962260479</v>
      </c>
      <c r="H1806" s="77">
        <f t="shared" si="57"/>
        <v>7478.4830656407239</v>
      </c>
    </row>
    <row r="1807" spans="1:8" x14ac:dyDescent="0.2">
      <c r="A1807" s="79">
        <v>43670</v>
      </c>
      <c r="B1807" s="77">
        <v>5978.75</v>
      </c>
      <c r="C1807" s="84">
        <v>154520</v>
      </c>
      <c r="D1807" s="84">
        <v>295475</v>
      </c>
      <c r="F1807">
        <f t="shared" si="56"/>
        <v>2019</v>
      </c>
      <c r="G1807" s="57">
        <f>_xlfn.XLOOKUP(F1807,'Historical Metal Prices'!$L$4:$Z$4,'Historical Metal Prices'!$L$10:$Z$10)</f>
        <v>0.24922459962260479</v>
      </c>
      <c r="H1807" s="77">
        <f t="shared" si="57"/>
        <v>7468.8015749936485</v>
      </c>
    </row>
    <row r="1808" spans="1:8" x14ac:dyDescent="0.2">
      <c r="A1808" s="79">
        <v>43669</v>
      </c>
      <c r="B1808" s="77">
        <v>5946</v>
      </c>
      <c r="C1808" s="84">
        <v>154520</v>
      </c>
      <c r="D1808" s="84">
        <v>295000</v>
      </c>
      <c r="F1808">
        <f t="shared" si="56"/>
        <v>2019</v>
      </c>
      <c r="G1808" s="57">
        <f>_xlfn.XLOOKUP(F1808,'Historical Metal Prices'!$L$4:$Z$4,'Historical Metal Prices'!$L$10:$Z$10)</f>
        <v>0.24922459962260479</v>
      </c>
      <c r="H1808" s="77">
        <f t="shared" si="57"/>
        <v>7427.8894693560078</v>
      </c>
    </row>
    <row r="1809" spans="1:8" x14ac:dyDescent="0.2">
      <c r="A1809" s="79">
        <v>43668</v>
      </c>
      <c r="B1809" s="77">
        <v>5997</v>
      </c>
      <c r="C1809" s="84">
        <v>154520</v>
      </c>
      <c r="D1809" s="84">
        <v>293375</v>
      </c>
      <c r="F1809">
        <f t="shared" si="56"/>
        <v>2019</v>
      </c>
      <c r="G1809" s="57">
        <f>_xlfn.XLOOKUP(F1809,'Historical Metal Prices'!$L$4:$Z$4,'Historical Metal Prices'!$L$10:$Z$10)</f>
        <v>0.24922459962260479</v>
      </c>
      <c r="H1809" s="77">
        <f t="shared" si="57"/>
        <v>7491.5999239367611</v>
      </c>
    </row>
    <row r="1810" spans="1:8" x14ac:dyDescent="0.2">
      <c r="A1810" s="79">
        <v>43665</v>
      </c>
      <c r="B1810" s="77">
        <v>6055.25</v>
      </c>
      <c r="C1810" s="84">
        <v>154520</v>
      </c>
      <c r="D1810" s="84">
        <v>295725</v>
      </c>
      <c r="F1810">
        <f t="shared" si="56"/>
        <v>2019</v>
      </c>
      <c r="G1810" s="57">
        <f>_xlfn.XLOOKUP(F1810,'Historical Metal Prices'!$L$4:$Z$4,'Historical Metal Prices'!$L$10:$Z$10)</f>
        <v>0.24922459962260479</v>
      </c>
      <c r="H1810" s="77">
        <f t="shared" si="57"/>
        <v>7564.367256864778</v>
      </c>
    </row>
    <row r="1811" spans="1:8" x14ac:dyDescent="0.2">
      <c r="A1811" s="79">
        <v>43664</v>
      </c>
      <c r="B1811" s="77">
        <v>5970.5</v>
      </c>
      <c r="C1811" s="84">
        <v>145279</v>
      </c>
      <c r="D1811" s="84">
        <v>296450</v>
      </c>
      <c r="F1811">
        <f t="shared" si="56"/>
        <v>2019</v>
      </c>
      <c r="G1811" s="57">
        <f>_xlfn.XLOOKUP(F1811,'Historical Metal Prices'!$L$4:$Z$4,'Historical Metal Prices'!$L$10:$Z$10)</f>
        <v>0.24922459962260479</v>
      </c>
      <c r="H1811" s="77">
        <f t="shared" si="57"/>
        <v>7458.4954720467622</v>
      </c>
    </row>
    <row r="1812" spans="1:8" x14ac:dyDescent="0.2">
      <c r="A1812" s="79">
        <v>43663</v>
      </c>
      <c r="B1812" s="77">
        <v>5968</v>
      </c>
      <c r="C1812" s="84">
        <v>145279</v>
      </c>
      <c r="D1812" s="84">
        <v>298025</v>
      </c>
      <c r="F1812">
        <f t="shared" si="56"/>
        <v>2019</v>
      </c>
      <c r="G1812" s="57">
        <f>_xlfn.XLOOKUP(F1812,'Historical Metal Prices'!$L$4:$Z$4,'Historical Metal Prices'!$L$10:$Z$10)</f>
        <v>0.24922459962260479</v>
      </c>
      <c r="H1812" s="77">
        <f t="shared" si="57"/>
        <v>7455.3724105477058</v>
      </c>
    </row>
    <row r="1813" spans="1:8" x14ac:dyDescent="0.2">
      <c r="A1813" s="79">
        <v>43662</v>
      </c>
      <c r="B1813" s="77">
        <v>6000</v>
      </c>
      <c r="C1813" s="84">
        <v>145279</v>
      </c>
      <c r="D1813" s="84">
        <v>299600</v>
      </c>
      <c r="F1813">
        <f t="shared" si="56"/>
        <v>2019</v>
      </c>
      <c r="G1813" s="57">
        <f>_xlfn.XLOOKUP(F1813,'Historical Metal Prices'!$L$4:$Z$4,'Historical Metal Prices'!$L$10:$Z$10)</f>
        <v>0.24922459962260479</v>
      </c>
      <c r="H1813" s="77">
        <f t="shared" si="57"/>
        <v>7495.3475977356284</v>
      </c>
    </row>
    <row r="1814" spans="1:8" x14ac:dyDescent="0.2">
      <c r="A1814" s="79">
        <v>43661</v>
      </c>
      <c r="B1814" s="77">
        <v>5976</v>
      </c>
      <c r="C1814" s="84">
        <v>145279</v>
      </c>
      <c r="D1814" s="84">
        <v>292925</v>
      </c>
      <c r="F1814">
        <f t="shared" si="56"/>
        <v>2019</v>
      </c>
      <c r="G1814" s="57">
        <f>_xlfn.XLOOKUP(F1814,'Historical Metal Prices'!$L$4:$Z$4,'Historical Metal Prices'!$L$10:$Z$10)</f>
        <v>0.24922459962260479</v>
      </c>
      <c r="H1814" s="77">
        <f t="shared" si="57"/>
        <v>7465.3662073446858</v>
      </c>
    </row>
    <row r="1815" spans="1:8" x14ac:dyDescent="0.2">
      <c r="A1815" s="79">
        <v>43658</v>
      </c>
      <c r="B1815" s="77">
        <v>5928.75</v>
      </c>
      <c r="C1815" s="84">
        <v>145279</v>
      </c>
      <c r="D1815" s="84">
        <v>285825</v>
      </c>
      <c r="F1815">
        <f t="shared" si="56"/>
        <v>2019</v>
      </c>
      <c r="G1815" s="57">
        <f>_xlfn.XLOOKUP(F1815,'Historical Metal Prices'!$L$4:$Z$4,'Historical Metal Prices'!$L$10:$Z$10)</f>
        <v>0.24922459962260479</v>
      </c>
      <c r="H1815" s="77">
        <f t="shared" si="57"/>
        <v>7406.3403450125179</v>
      </c>
    </row>
    <row r="1816" spans="1:8" x14ac:dyDescent="0.2">
      <c r="A1816" s="79">
        <v>43657</v>
      </c>
      <c r="B1816" s="77">
        <v>5948</v>
      </c>
      <c r="C1816" s="84">
        <v>140904</v>
      </c>
      <c r="D1816" s="84">
        <v>288200</v>
      </c>
      <c r="F1816">
        <f t="shared" si="56"/>
        <v>2019</v>
      </c>
      <c r="G1816" s="57">
        <f>_xlfn.XLOOKUP(F1816,'Historical Metal Prices'!$L$4:$Z$4,'Historical Metal Prices'!$L$10:$Z$10)</f>
        <v>0.24922459962260479</v>
      </c>
      <c r="H1816" s="77">
        <f t="shared" si="57"/>
        <v>7430.3879185552532</v>
      </c>
    </row>
    <row r="1817" spans="1:8" x14ac:dyDescent="0.2">
      <c r="A1817" s="79">
        <v>43656</v>
      </c>
      <c r="B1817" s="77">
        <v>5928.5</v>
      </c>
      <c r="C1817" s="84">
        <v>140904</v>
      </c>
      <c r="D1817" s="84">
        <v>290000</v>
      </c>
      <c r="F1817">
        <f t="shared" si="56"/>
        <v>2019</v>
      </c>
      <c r="G1817" s="57">
        <f>_xlfn.XLOOKUP(F1817,'Historical Metal Prices'!$L$4:$Z$4,'Historical Metal Prices'!$L$10:$Z$10)</f>
        <v>0.24922459962260479</v>
      </c>
      <c r="H1817" s="77">
        <f t="shared" si="57"/>
        <v>7406.0280388626124</v>
      </c>
    </row>
    <row r="1818" spans="1:8" x14ac:dyDescent="0.2">
      <c r="A1818" s="79">
        <v>43655</v>
      </c>
      <c r="B1818" s="77">
        <v>5808.5</v>
      </c>
      <c r="C1818" s="84">
        <v>140904</v>
      </c>
      <c r="D1818" s="84">
        <v>293525</v>
      </c>
      <c r="F1818">
        <f t="shared" si="56"/>
        <v>2019</v>
      </c>
      <c r="G1818" s="57">
        <f>_xlfn.XLOOKUP(F1818,'Historical Metal Prices'!$L$4:$Z$4,'Historical Metal Prices'!$L$10:$Z$10)</f>
        <v>0.24922459962260479</v>
      </c>
      <c r="H1818" s="77">
        <f t="shared" si="57"/>
        <v>7256.1210869078996</v>
      </c>
    </row>
    <row r="1819" spans="1:8" x14ac:dyDescent="0.2">
      <c r="A1819" s="79">
        <v>43654</v>
      </c>
      <c r="B1819" s="77">
        <v>5873.25</v>
      </c>
      <c r="C1819" s="84">
        <v>140904</v>
      </c>
      <c r="D1819" s="84">
        <v>296025</v>
      </c>
      <c r="F1819">
        <f t="shared" si="56"/>
        <v>2019</v>
      </c>
      <c r="G1819" s="57">
        <f>_xlfn.XLOOKUP(F1819,'Historical Metal Prices'!$L$4:$Z$4,'Historical Metal Prices'!$L$10:$Z$10)</f>
        <v>0.24922459962260479</v>
      </c>
      <c r="H1819" s="77">
        <f t="shared" si="57"/>
        <v>7337.0083797334637</v>
      </c>
    </row>
    <row r="1820" spans="1:8" x14ac:dyDescent="0.2">
      <c r="A1820" s="79">
        <v>43651</v>
      </c>
      <c r="B1820" s="77">
        <v>5890.25</v>
      </c>
      <c r="C1820" s="84">
        <v>140904</v>
      </c>
      <c r="D1820" s="84">
        <v>298300</v>
      </c>
      <c r="F1820">
        <f t="shared" si="56"/>
        <v>2019</v>
      </c>
      <c r="G1820" s="57">
        <f>_xlfn.XLOOKUP(F1820,'Historical Metal Prices'!$L$4:$Z$4,'Historical Metal Prices'!$L$10:$Z$10)</f>
        <v>0.24922459962260479</v>
      </c>
      <c r="H1820" s="77">
        <f t="shared" si="57"/>
        <v>7358.2451979270481</v>
      </c>
    </row>
    <row r="1821" spans="1:8" x14ac:dyDescent="0.2">
      <c r="A1821" s="79">
        <v>43650</v>
      </c>
      <c r="B1821" s="77">
        <v>5909</v>
      </c>
      <c r="C1821" s="84">
        <v>146019</v>
      </c>
      <c r="D1821" s="84">
        <v>302975</v>
      </c>
      <c r="F1821">
        <f t="shared" si="56"/>
        <v>2019</v>
      </c>
      <c r="G1821" s="57">
        <f>_xlfn.XLOOKUP(F1821,'Historical Metal Prices'!$L$4:$Z$4,'Historical Metal Prices'!$L$10:$Z$10)</f>
        <v>0.24922459962260479</v>
      </c>
      <c r="H1821" s="77">
        <f t="shared" si="57"/>
        <v>7381.6681591699717</v>
      </c>
    </row>
    <row r="1822" spans="1:8" x14ac:dyDescent="0.2">
      <c r="A1822" s="79">
        <v>43649</v>
      </c>
      <c r="B1822" s="77">
        <v>5908.75</v>
      </c>
      <c r="C1822" s="84">
        <v>146019</v>
      </c>
      <c r="D1822" s="84">
        <v>271525</v>
      </c>
      <c r="F1822">
        <f t="shared" si="56"/>
        <v>2019</v>
      </c>
      <c r="G1822" s="57">
        <f>_xlfn.XLOOKUP(F1822,'Historical Metal Prices'!$L$4:$Z$4,'Historical Metal Prices'!$L$10:$Z$10)</f>
        <v>0.24922459962260479</v>
      </c>
      <c r="H1822" s="77">
        <f t="shared" si="57"/>
        <v>7381.3558530200662</v>
      </c>
    </row>
    <row r="1823" spans="1:8" x14ac:dyDescent="0.2">
      <c r="A1823" s="79">
        <v>43648</v>
      </c>
      <c r="B1823" s="77">
        <v>5868.5</v>
      </c>
      <c r="C1823" s="84">
        <v>146019</v>
      </c>
      <c r="D1823" s="84">
        <v>272500</v>
      </c>
      <c r="F1823">
        <f t="shared" si="56"/>
        <v>2019</v>
      </c>
      <c r="G1823" s="57">
        <f>_xlfn.XLOOKUP(F1823,'Historical Metal Prices'!$L$4:$Z$4,'Historical Metal Prices'!$L$10:$Z$10)</f>
        <v>0.24922459962260479</v>
      </c>
      <c r="H1823" s="77">
        <f t="shared" si="57"/>
        <v>7331.0745628852565</v>
      </c>
    </row>
    <row r="1824" spans="1:8" x14ac:dyDescent="0.2">
      <c r="A1824" s="79">
        <v>43647</v>
      </c>
      <c r="B1824" s="77">
        <v>5937.75</v>
      </c>
      <c r="C1824" s="84">
        <v>146019</v>
      </c>
      <c r="D1824" s="84">
        <v>239925</v>
      </c>
      <c r="F1824">
        <f t="shared" si="56"/>
        <v>2019</v>
      </c>
      <c r="G1824" s="57">
        <f>_xlfn.XLOOKUP(F1824,'Historical Metal Prices'!$L$4:$Z$4,'Historical Metal Prices'!$L$10:$Z$10)</f>
        <v>0.24922459962260479</v>
      </c>
      <c r="H1824" s="77">
        <f t="shared" si="57"/>
        <v>7417.5833664091215</v>
      </c>
    </row>
    <row r="1825" spans="1:8" x14ac:dyDescent="0.2">
      <c r="A1825" s="79">
        <v>43644</v>
      </c>
      <c r="B1825" s="77">
        <v>5982</v>
      </c>
      <c r="C1825" s="84">
        <v>146019</v>
      </c>
      <c r="D1825" s="84">
        <v>240900</v>
      </c>
      <c r="F1825">
        <f t="shared" si="56"/>
        <v>2019</v>
      </c>
      <c r="G1825" s="57">
        <f>_xlfn.XLOOKUP(F1825,'Historical Metal Prices'!$L$4:$Z$4,'Historical Metal Prices'!$L$10:$Z$10)</f>
        <v>0.24922459962260479</v>
      </c>
      <c r="H1825" s="77">
        <f t="shared" si="57"/>
        <v>7472.8615549424221</v>
      </c>
    </row>
    <row r="1826" spans="1:8" x14ac:dyDescent="0.2">
      <c r="A1826" s="79">
        <v>43643</v>
      </c>
      <c r="B1826" s="77">
        <v>5976.5</v>
      </c>
      <c r="C1826" s="84">
        <v>134747</v>
      </c>
      <c r="D1826" s="84">
        <v>241400</v>
      </c>
      <c r="F1826">
        <f t="shared" si="56"/>
        <v>2019</v>
      </c>
      <c r="G1826" s="57">
        <f>_xlfn.XLOOKUP(F1826,'Historical Metal Prices'!$L$4:$Z$4,'Historical Metal Prices'!$L$10:$Z$10)</f>
        <v>0.24922459962260479</v>
      </c>
      <c r="H1826" s="77">
        <f t="shared" si="57"/>
        <v>7465.9908196444976</v>
      </c>
    </row>
    <row r="1827" spans="1:8" x14ac:dyDescent="0.2">
      <c r="A1827" s="79">
        <v>43642</v>
      </c>
      <c r="B1827" s="77">
        <v>5971</v>
      </c>
      <c r="C1827" s="84">
        <v>134747</v>
      </c>
      <c r="D1827" s="84">
        <v>241175</v>
      </c>
      <c r="F1827">
        <f t="shared" si="56"/>
        <v>2019</v>
      </c>
      <c r="G1827" s="57">
        <f>_xlfn.XLOOKUP(F1827,'Historical Metal Prices'!$L$4:$Z$4,'Historical Metal Prices'!$L$10:$Z$10)</f>
        <v>0.24922459962260479</v>
      </c>
      <c r="H1827" s="77">
        <f t="shared" si="57"/>
        <v>7459.1200843465731</v>
      </c>
    </row>
    <row r="1828" spans="1:8" x14ac:dyDescent="0.2">
      <c r="A1828" s="79">
        <v>43641</v>
      </c>
      <c r="B1828" s="77">
        <v>6025.5</v>
      </c>
      <c r="C1828" s="84">
        <v>134747</v>
      </c>
      <c r="D1828" s="84">
        <v>241700</v>
      </c>
      <c r="F1828">
        <f t="shared" si="56"/>
        <v>2019</v>
      </c>
      <c r="G1828" s="57">
        <f>_xlfn.XLOOKUP(F1828,'Historical Metal Prices'!$L$4:$Z$4,'Historical Metal Prices'!$L$10:$Z$10)</f>
        <v>0.24922459962260479</v>
      </c>
      <c r="H1828" s="77">
        <f t="shared" si="57"/>
        <v>7527.2028250260055</v>
      </c>
    </row>
    <row r="1829" spans="1:8" x14ac:dyDescent="0.2">
      <c r="A1829" s="79">
        <v>43640</v>
      </c>
      <c r="B1829" s="77">
        <v>5941.25</v>
      </c>
      <c r="C1829" s="84">
        <v>134747</v>
      </c>
      <c r="D1829" s="84">
        <v>242875</v>
      </c>
      <c r="F1829">
        <f t="shared" si="56"/>
        <v>2019</v>
      </c>
      <c r="G1829" s="57">
        <f>_xlfn.XLOOKUP(F1829,'Historical Metal Prices'!$L$4:$Z$4,'Historical Metal Prices'!$L$10:$Z$10)</f>
        <v>0.24922459962260479</v>
      </c>
      <c r="H1829" s="77">
        <f t="shared" si="57"/>
        <v>7421.9556525078006</v>
      </c>
    </row>
    <row r="1830" spans="1:8" x14ac:dyDescent="0.2">
      <c r="A1830" s="79">
        <v>43637</v>
      </c>
      <c r="B1830" s="77">
        <v>5957.5</v>
      </c>
      <c r="C1830" s="84">
        <v>134747</v>
      </c>
      <c r="D1830" s="84">
        <v>244725</v>
      </c>
      <c r="F1830">
        <f t="shared" si="56"/>
        <v>2019</v>
      </c>
      <c r="G1830" s="57">
        <f>_xlfn.XLOOKUP(F1830,'Historical Metal Prices'!$L$4:$Z$4,'Historical Metal Prices'!$L$10:$Z$10)</f>
        <v>0.24922459962260479</v>
      </c>
      <c r="H1830" s="77">
        <f t="shared" si="57"/>
        <v>7442.2555522516677</v>
      </c>
    </row>
    <row r="1831" spans="1:8" x14ac:dyDescent="0.2">
      <c r="A1831" s="79">
        <v>43636</v>
      </c>
      <c r="B1831" s="77">
        <v>5960.5</v>
      </c>
      <c r="C1831" s="84">
        <v>139556</v>
      </c>
      <c r="D1831" s="84">
        <v>246050</v>
      </c>
      <c r="F1831">
        <f t="shared" si="56"/>
        <v>2019</v>
      </c>
      <c r="G1831" s="57">
        <f>_xlfn.XLOOKUP(F1831,'Historical Metal Prices'!$L$4:$Z$4,'Historical Metal Prices'!$L$10:$Z$10)</f>
        <v>0.24922459962260479</v>
      </c>
      <c r="H1831" s="77">
        <f t="shared" si="57"/>
        <v>7446.0032260505359</v>
      </c>
    </row>
    <row r="1832" spans="1:8" x14ac:dyDescent="0.2">
      <c r="A1832" s="79">
        <v>43635</v>
      </c>
      <c r="B1832" s="77">
        <v>5897</v>
      </c>
      <c r="C1832" s="84">
        <v>139556</v>
      </c>
      <c r="D1832" s="84">
        <v>247050</v>
      </c>
      <c r="F1832">
        <f t="shared" si="56"/>
        <v>2019</v>
      </c>
      <c r="G1832" s="57">
        <f>_xlfn.XLOOKUP(F1832,'Historical Metal Prices'!$L$4:$Z$4,'Historical Metal Prices'!$L$10:$Z$10)</f>
        <v>0.24922459962260479</v>
      </c>
      <c r="H1832" s="77">
        <f t="shared" si="57"/>
        <v>7366.6774639745008</v>
      </c>
    </row>
    <row r="1833" spans="1:8" x14ac:dyDescent="0.2">
      <c r="A1833" s="79">
        <v>43634</v>
      </c>
      <c r="B1833" s="77">
        <v>5925</v>
      </c>
      <c r="C1833" s="84">
        <v>139556</v>
      </c>
      <c r="D1833" s="84">
        <v>248375</v>
      </c>
      <c r="F1833">
        <f t="shared" si="56"/>
        <v>2019</v>
      </c>
      <c r="G1833" s="57">
        <f>_xlfn.XLOOKUP(F1833,'Historical Metal Prices'!$L$4:$Z$4,'Historical Metal Prices'!$L$10:$Z$10)</f>
        <v>0.24922459962260479</v>
      </c>
      <c r="H1833" s="77">
        <f t="shared" si="57"/>
        <v>7401.6557527639334</v>
      </c>
    </row>
    <row r="1834" spans="1:8" x14ac:dyDescent="0.2">
      <c r="A1834" s="79">
        <v>43633</v>
      </c>
      <c r="B1834" s="77">
        <v>5818</v>
      </c>
      <c r="C1834" s="84">
        <v>139556</v>
      </c>
      <c r="D1834" s="84">
        <v>250750</v>
      </c>
      <c r="F1834">
        <f t="shared" si="56"/>
        <v>2019</v>
      </c>
      <c r="G1834" s="57">
        <f>_xlfn.XLOOKUP(F1834,'Historical Metal Prices'!$L$4:$Z$4,'Historical Metal Prices'!$L$10:$Z$10)</f>
        <v>0.24922459962260479</v>
      </c>
      <c r="H1834" s="77">
        <f t="shared" si="57"/>
        <v>7267.9887206043149</v>
      </c>
    </row>
    <row r="1835" spans="1:8" x14ac:dyDescent="0.2">
      <c r="A1835" s="79">
        <v>43630</v>
      </c>
      <c r="B1835" s="77">
        <v>5797.75</v>
      </c>
      <c r="C1835" s="84">
        <v>139556</v>
      </c>
      <c r="D1835" s="84">
        <v>251350</v>
      </c>
      <c r="F1835">
        <f t="shared" si="56"/>
        <v>2019</v>
      </c>
      <c r="G1835" s="57">
        <f>_xlfn.XLOOKUP(F1835,'Historical Metal Prices'!$L$4:$Z$4,'Historical Metal Prices'!$L$10:$Z$10)</f>
        <v>0.24922459962260479</v>
      </c>
      <c r="H1835" s="77">
        <f t="shared" si="57"/>
        <v>7242.6919224619569</v>
      </c>
    </row>
    <row r="1836" spans="1:8" x14ac:dyDescent="0.2">
      <c r="A1836" s="79">
        <v>43629</v>
      </c>
      <c r="B1836" s="77">
        <v>5830.5</v>
      </c>
      <c r="C1836" s="84">
        <v>145626</v>
      </c>
      <c r="D1836" s="84">
        <v>252425</v>
      </c>
      <c r="F1836">
        <f t="shared" si="56"/>
        <v>2019</v>
      </c>
      <c r="G1836" s="57">
        <f>_xlfn.XLOOKUP(F1836,'Historical Metal Prices'!$L$4:$Z$4,'Historical Metal Prices'!$L$10:$Z$10)</f>
        <v>0.24922459962260479</v>
      </c>
      <c r="H1836" s="77">
        <f t="shared" si="57"/>
        <v>7283.6040280995976</v>
      </c>
    </row>
    <row r="1837" spans="1:8" x14ac:dyDescent="0.2">
      <c r="A1837" s="79">
        <v>43628</v>
      </c>
      <c r="B1837" s="77">
        <v>5823</v>
      </c>
      <c r="C1837" s="84">
        <v>145626</v>
      </c>
      <c r="D1837" s="84">
        <v>248550</v>
      </c>
      <c r="F1837">
        <f t="shared" si="56"/>
        <v>2019</v>
      </c>
      <c r="G1837" s="57">
        <f>_xlfn.XLOOKUP(F1837,'Historical Metal Prices'!$L$4:$Z$4,'Historical Metal Prices'!$L$10:$Z$10)</f>
        <v>0.24922459962260479</v>
      </c>
      <c r="H1837" s="77">
        <f t="shared" si="57"/>
        <v>7274.2348436024276</v>
      </c>
    </row>
    <row r="1838" spans="1:8" x14ac:dyDescent="0.2">
      <c r="A1838" s="79">
        <v>43627</v>
      </c>
      <c r="B1838" s="77">
        <v>5857.5</v>
      </c>
      <c r="C1838" s="84">
        <v>145626</v>
      </c>
      <c r="D1838" s="84">
        <v>210900</v>
      </c>
      <c r="F1838">
        <f t="shared" si="56"/>
        <v>2019</v>
      </c>
      <c r="G1838" s="57">
        <f>_xlfn.XLOOKUP(F1838,'Historical Metal Prices'!$L$4:$Z$4,'Historical Metal Prices'!$L$10:$Z$10)</f>
        <v>0.24922459962260479</v>
      </c>
      <c r="H1838" s="77">
        <f t="shared" si="57"/>
        <v>7317.3330922894074</v>
      </c>
    </row>
    <row r="1839" spans="1:8" x14ac:dyDescent="0.2">
      <c r="A1839" s="79">
        <v>43626</v>
      </c>
      <c r="B1839" s="77">
        <v>5860.25</v>
      </c>
      <c r="C1839" s="84">
        <v>145626</v>
      </c>
      <c r="D1839" s="84">
        <v>211225</v>
      </c>
      <c r="F1839">
        <f t="shared" si="56"/>
        <v>2019</v>
      </c>
      <c r="G1839" s="57">
        <f>_xlfn.XLOOKUP(F1839,'Historical Metal Prices'!$L$4:$Z$4,'Historical Metal Prices'!$L$10:$Z$10)</f>
        <v>0.24922459962260479</v>
      </c>
      <c r="H1839" s="77">
        <f t="shared" si="57"/>
        <v>7320.7684599383701</v>
      </c>
    </row>
    <row r="1840" spans="1:8" x14ac:dyDescent="0.2">
      <c r="A1840" s="79">
        <v>43623</v>
      </c>
      <c r="B1840" s="77">
        <v>5777.75</v>
      </c>
      <c r="C1840" s="84">
        <v>145626</v>
      </c>
      <c r="D1840" s="84">
        <v>211350</v>
      </c>
      <c r="F1840">
        <f t="shared" si="56"/>
        <v>2019</v>
      </c>
      <c r="G1840" s="57">
        <f>_xlfn.XLOOKUP(F1840,'Historical Metal Prices'!$L$4:$Z$4,'Historical Metal Prices'!$L$10:$Z$10)</f>
        <v>0.24922459962260479</v>
      </c>
      <c r="H1840" s="77">
        <f t="shared" si="57"/>
        <v>7217.7074304695052</v>
      </c>
    </row>
    <row r="1841" spans="1:8" x14ac:dyDescent="0.2">
      <c r="A1841" s="79">
        <v>43622</v>
      </c>
      <c r="B1841" s="77">
        <v>5790.25</v>
      </c>
      <c r="C1841" s="84">
        <v>145626</v>
      </c>
      <c r="D1841" s="84">
        <v>211575</v>
      </c>
      <c r="F1841">
        <f t="shared" si="56"/>
        <v>2019</v>
      </c>
      <c r="G1841" s="57">
        <f>_xlfn.XLOOKUP(F1841,'Historical Metal Prices'!$L$4:$Z$4,'Historical Metal Prices'!$L$10:$Z$10)</f>
        <v>0.24922459962260479</v>
      </c>
      <c r="H1841" s="77">
        <f t="shared" si="57"/>
        <v>7233.3227379647878</v>
      </c>
    </row>
    <row r="1842" spans="1:8" x14ac:dyDescent="0.2">
      <c r="A1842" s="79">
        <v>43621</v>
      </c>
      <c r="B1842" s="77">
        <v>5783</v>
      </c>
      <c r="C1842" s="84">
        <v>165439</v>
      </c>
      <c r="D1842" s="84">
        <v>211650</v>
      </c>
      <c r="F1842">
        <f t="shared" si="56"/>
        <v>2019</v>
      </c>
      <c r="G1842" s="57">
        <f>_xlfn.XLOOKUP(F1842,'Historical Metal Prices'!$L$4:$Z$4,'Historical Metal Prices'!$L$10:$Z$10)</f>
        <v>0.24922459962260479</v>
      </c>
      <c r="H1842" s="77">
        <f t="shared" si="57"/>
        <v>7224.2658596175233</v>
      </c>
    </row>
    <row r="1843" spans="1:8" x14ac:dyDescent="0.2">
      <c r="A1843" s="79">
        <v>43620</v>
      </c>
      <c r="B1843" s="77">
        <v>5854.25</v>
      </c>
      <c r="C1843" s="84">
        <v>165439</v>
      </c>
      <c r="D1843" s="84">
        <v>212050</v>
      </c>
      <c r="F1843">
        <f t="shared" si="56"/>
        <v>2019</v>
      </c>
      <c r="G1843" s="57">
        <f>_xlfn.XLOOKUP(F1843,'Historical Metal Prices'!$L$4:$Z$4,'Historical Metal Prices'!$L$10:$Z$10)</f>
        <v>0.24922459962260479</v>
      </c>
      <c r="H1843" s="77">
        <f t="shared" si="57"/>
        <v>7313.2731123406338</v>
      </c>
    </row>
    <row r="1844" spans="1:8" x14ac:dyDescent="0.2">
      <c r="A1844" s="79">
        <v>43619</v>
      </c>
      <c r="B1844" s="77">
        <v>5816</v>
      </c>
      <c r="C1844" s="84">
        <v>165439</v>
      </c>
      <c r="D1844" s="84">
        <v>211775</v>
      </c>
      <c r="F1844">
        <f t="shared" si="56"/>
        <v>2019</v>
      </c>
      <c r="G1844" s="57">
        <f>_xlfn.XLOOKUP(F1844,'Historical Metal Prices'!$L$4:$Z$4,'Historical Metal Prices'!$L$10:$Z$10)</f>
        <v>0.24922459962260479</v>
      </c>
      <c r="H1844" s="77">
        <f t="shared" si="57"/>
        <v>7265.4902714050695</v>
      </c>
    </row>
    <row r="1845" spans="1:8" x14ac:dyDescent="0.2">
      <c r="A1845" s="79">
        <v>43616</v>
      </c>
      <c r="B1845" s="77">
        <v>5806</v>
      </c>
      <c r="C1845" s="84">
        <v>165439</v>
      </c>
      <c r="D1845" s="84">
        <v>211800</v>
      </c>
      <c r="F1845">
        <f t="shared" si="56"/>
        <v>2019</v>
      </c>
      <c r="G1845" s="57">
        <f>_xlfn.XLOOKUP(F1845,'Historical Metal Prices'!$L$4:$Z$4,'Historical Metal Prices'!$L$10:$Z$10)</f>
        <v>0.24922459962260479</v>
      </c>
      <c r="H1845" s="77">
        <f t="shared" si="57"/>
        <v>7252.9980254088432</v>
      </c>
    </row>
    <row r="1846" spans="1:8" x14ac:dyDescent="0.2">
      <c r="A1846" s="79">
        <v>43615</v>
      </c>
      <c r="B1846" s="77">
        <v>5822</v>
      </c>
      <c r="C1846" s="84">
        <v>172266</v>
      </c>
      <c r="D1846" s="84">
        <v>212000</v>
      </c>
      <c r="F1846">
        <f t="shared" si="56"/>
        <v>2019</v>
      </c>
      <c r="G1846" s="57">
        <f>_xlfn.XLOOKUP(F1846,'Historical Metal Prices'!$L$4:$Z$4,'Historical Metal Prices'!$L$10:$Z$10)</f>
        <v>0.24922459962260479</v>
      </c>
      <c r="H1846" s="77">
        <f t="shared" si="57"/>
        <v>7272.9856190028049</v>
      </c>
    </row>
    <row r="1847" spans="1:8" x14ac:dyDescent="0.2">
      <c r="A1847" s="79">
        <v>43614</v>
      </c>
      <c r="B1847" s="77">
        <v>5854</v>
      </c>
      <c r="C1847" s="84">
        <v>172266</v>
      </c>
      <c r="D1847" s="84">
        <v>212450</v>
      </c>
      <c r="F1847">
        <f t="shared" si="56"/>
        <v>2019</v>
      </c>
      <c r="G1847" s="57">
        <f>_xlfn.XLOOKUP(F1847,'Historical Metal Prices'!$L$4:$Z$4,'Historical Metal Prices'!$L$10:$Z$10)</f>
        <v>0.24922459962260479</v>
      </c>
      <c r="H1847" s="77">
        <f t="shared" si="57"/>
        <v>7312.9608061907284</v>
      </c>
    </row>
    <row r="1848" spans="1:8" x14ac:dyDescent="0.2">
      <c r="A1848" s="79">
        <v>43613</v>
      </c>
      <c r="B1848" s="77">
        <v>5941</v>
      </c>
      <c r="C1848" s="84">
        <v>172266</v>
      </c>
      <c r="D1848" s="84">
        <v>185000</v>
      </c>
      <c r="F1848">
        <f t="shared" si="56"/>
        <v>2019</v>
      </c>
      <c r="G1848" s="57">
        <f>_xlfn.XLOOKUP(F1848,'Historical Metal Prices'!$L$4:$Z$4,'Historical Metal Prices'!$L$10:$Z$10)</f>
        <v>0.24922459962260479</v>
      </c>
      <c r="H1848" s="77">
        <f t="shared" si="57"/>
        <v>7421.6433463578951</v>
      </c>
    </row>
    <row r="1849" spans="1:8" x14ac:dyDescent="0.2">
      <c r="A1849" s="79">
        <v>43612</v>
      </c>
      <c r="B1849" s="77">
        <v>5932</v>
      </c>
      <c r="C1849" s="84">
        <v>172266</v>
      </c>
      <c r="D1849" s="84">
        <v>185575</v>
      </c>
      <c r="F1849">
        <f t="shared" si="56"/>
        <v>2019</v>
      </c>
      <c r="G1849" s="57">
        <f>_xlfn.XLOOKUP(F1849,'Historical Metal Prices'!$L$4:$Z$4,'Historical Metal Prices'!$L$10:$Z$10)</f>
        <v>0.24922459962260479</v>
      </c>
      <c r="H1849" s="77">
        <f t="shared" si="57"/>
        <v>7410.4003249612915</v>
      </c>
    </row>
    <row r="1850" spans="1:8" x14ac:dyDescent="0.2">
      <c r="A1850" s="79">
        <v>43609</v>
      </c>
      <c r="B1850" s="77">
        <v>5932</v>
      </c>
      <c r="C1850" s="84">
        <v>172266</v>
      </c>
      <c r="D1850" s="84">
        <v>185825</v>
      </c>
      <c r="F1850">
        <f t="shared" si="56"/>
        <v>2019</v>
      </c>
      <c r="G1850" s="57">
        <f>_xlfn.XLOOKUP(F1850,'Historical Metal Prices'!$L$4:$Z$4,'Historical Metal Prices'!$L$10:$Z$10)</f>
        <v>0.24922459962260479</v>
      </c>
      <c r="H1850" s="77">
        <f t="shared" si="57"/>
        <v>7410.4003249612915</v>
      </c>
    </row>
    <row r="1851" spans="1:8" x14ac:dyDescent="0.2">
      <c r="A1851" s="79">
        <v>43608</v>
      </c>
      <c r="B1851" s="77">
        <v>5901</v>
      </c>
      <c r="C1851" s="84">
        <v>187963</v>
      </c>
      <c r="D1851" s="84">
        <v>185825</v>
      </c>
      <c r="F1851">
        <f t="shared" si="56"/>
        <v>2019</v>
      </c>
      <c r="G1851" s="57">
        <f>_xlfn.XLOOKUP(F1851,'Historical Metal Prices'!$L$4:$Z$4,'Historical Metal Prices'!$L$10:$Z$10)</f>
        <v>0.24922459962260479</v>
      </c>
      <c r="H1851" s="77">
        <f t="shared" si="57"/>
        <v>7371.6743623729908</v>
      </c>
    </row>
    <row r="1852" spans="1:8" x14ac:dyDescent="0.2">
      <c r="A1852" s="79">
        <v>43607</v>
      </c>
      <c r="B1852" s="77">
        <v>5894</v>
      </c>
      <c r="C1852" s="84">
        <v>187963</v>
      </c>
      <c r="D1852" s="84">
        <v>186475</v>
      </c>
      <c r="F1852">
        <f t="shared" si="56"/>
        <v>2019</v>
      </c>
      <c r="G1852" s="57">
        <f>_xlfn.XLOOKUP(F1852,'Historical Metal Prices'!$L$4:$Z$4,'Historical Metal Prices'!$L$10:$Z$10)</f>
        <v>0.24922459962260479</v>
      </c>
      <c r="H1852" s="77">
        <f t="shared" si="57"/>
        <v>7362.9297901756327</v>
      </c>
    </row>
    <row r="1853" spans="1:8" x14ac:dyDescent="0.2">
      <c r="A1853" s="79">
        <v>43606</v>
      </c>
      <c r="B1853" s="77">
        <v>5965</v>
      </c>
      <c r="C1853" s="84">
        <v>187963</v>
      </c>
      <c r="D1853" s="84">
        <v>187700</v>
      </c>
      <c r="F1853">
        <f t="shared" si="56"/>
        <v>2019</v>
      </c>
      <c r="G1853" s="57">
        <f>_xlfn.XLOOKUP(F1853,'Historical Metal Prices'!$L$4:$Z$4,'Historical Metal Prices'!$L$10:$Z$10)</f>
        <v>0.24922459962260479</v>
      </c>
      <c r="H1853" s="77">
        <f t="shared" si="57"/>
        <v>7451.6247367488377</v>
      </c>
    </row>
    <row r="1854" spans="1:8" x14ac:dyDescent="0.2">
      <c r="A1854" s="79">
        <v>43605</v>
      </c>
      <c r="B1854" s="77">
        <v>6003.75</v>
      </c>
      <c r="C1854" s="84">
        <v>187963</v>
      </c>
      <c r="D1854" s="84">
        <v>189250</v>
      </c>
      <c r="F1854">
        <f t="shared" si="56"/>
        <v>2019</v>
      </c>
      <c r="G1854" s="57">
        <f>_xlfn.XLOOKUP(F1854,'Historical Metal Prices'!$L$4:$Z$4,'Historical Metal Prices'!$L$10:$Z$10)</f>
        <v>0.24922459962260479</v>
      </c>
      <c r="H1854" s="77">
        <f t="shared" si="57"/>
        <v>7500.0321899842138</v>
      </c>
    </row>
    <row r="1855" spans="1:8" x14ac:dyDescent="0.2">
      <c r="A1855" s="79">
        <v>43602</v>
      </c>
      <c r="B1855" s="77">
        <v>6033</v>
      </c>
      <c r="C1855" s="84">
        <v>187963</v>
      </c>
      <c r="D1855" s="84">
        <v>188725</v>
      </c>
      <c r="F1855">
        <f t="shared" si="56"/>
        <v>2019</v>
      </c>
      <c r="G1855" s="57">
        <f>_xlfn.XLOOKUP(F1855,'Historical Metal Prices'!$L$4:$Z$4,'Historical Metal Prices'!$L$10:$Z$10)</f>
        <v>0.24922459962260479</v>
      </c>
      <c r="H1855" s="77">
        <f t="shared" si="57"/>
        <v>7536.5720095231745</v>
      </c>
    </row>
    <row r="1856" spans="1:8" x14ac:dyDescent="0.2">
      <c r="A1856" s="79">
        <v>43601</v>
      </c>
      <c r="B1856" s="77">
        <v>6071</v>
      </c>
      <c r="C1856" s="84">
        <v>194208</v>
      </c>
      <c r="D1856" s="84">
        <v>190550</v>
      </c>
      <c r="F1856">
        <f t="shared" si="56"/>
        <v>2019</v>
      </c>
      <c r="G1856" s="57">
        <f>_xlfn.XLOOKUP(F1856,'Historical Metal Prices'!$L$4:$Z$4,'Historical Metal Prices'!$L$10:$Z$10)</f>
        <v>0.24922459962260479</v>
      </c>
      <c r="H1856" s="77">
        <f t="shared" si="57"/>
        <v>7584.0425443088334</v>
      </c>
    </row>
    <row r="1857" spans="1:8" x14ac:dyDescent="0.2">
      <c r="A1857" s="79">
        <v>43600</v>
      </c>
      <c r="B1857" s="77">
        <v>6053.75</v>
      </c>
      <c r="C1857" s="84">
        <v>194208</v>
      </c>
      <c r="D1857" s="84">
        <v>191725</v>
      </c>
      <c r="F1857">
        <f t="shared" si="56"/>
        <v>2019</v>
      </c>
      <c r="G1857" s="57">
        <f>_xlfn.XLOOKUP(F1857,'Historical Metal Prices'!$L$4:$Z$4,'Historical Metal Prices'!$L$10:$Z$10)</f>
        <v>0.24922459962260479</v>
      </c>
      <c r="H1857" s="77">
        <f t="shared" si="57"/>
        <v>7562.4934199653435</v>
      </c>
    </row>
    <row r="1858" spans="1:8" x14ac:dyDescent="0.2">
      <c r="A1858" s="79">
        <v>43599</v>
      </c>
      <c r="B1858" s="77">
        <v>5997</v>
      </c>
      <c r="C1858" s="84">
        <v>194208</v>
      </c>
      <c r="D1858" s="84">
        <v>194250</v>
      </c>
      <c r="F1858">
        <f t="shared" si="56"/>
        <v>2019</v>
      </c>
      <c r="G1858" s="57">
        <f>_xlfn.XLOOKUP(F1858,'Historical Metal Prices'!$L$4:$Z$4,'Historical Metal Prices'!$L$10:$Z$10)</f>
        <v>0.24922459962260479</v>
      </c>
      <c r="H1858" s="77">
        <f t="shared" si="57"/>
        <v>7491.5999239367611</v>
      </c>
    </row>
    <row r="1859" spans="1:8" x14ac:dyDescent="0.2">
      <c r="A1859" s="79">
        <v>43598</v>
      </c>
      <c r="B1859" s="77">
        <v>5986.5</v>
      </c>
      <c r="C1859" s="84">
        <v>194208</v>
      </c>
      <c r="D1859" s="84">
        <v>198650</v>
      </c>
      <c r="F1859">
        <f t="shared" si="56"/>
        <v>2019</v>
      </c>
      <c r="G1859" s="57">
        <f>_xlfn.XLOOKUP(F1859,'Historical Metal Prices'!$L$4:$Z$4,'Historical Metal Prices'!$L$10:$Z$10)</f>
        <v>0.24922459962260479</v>
      </c>
      <c r="H1859" s="77">
        <f t="shared" si="57"/>
        <v>7478.4830656407239</v>
      </c>
    </row>
    <row r="1860" spans="1:8" x14ac:dyDescent="0.2">
      <c r="A1860" s="79">
        <v>43595</v>
      </c>
      <c r="B1860" s="77">
        <v>6108</v>
      </c>
      <c r="C1860" s="84">
        <v>194208</v>
      </c>
      <c r="D1860" s="84">
        <v>203750</v>
      </c>
      <c r="F1860">
        <f t="shared" si="56"/>
        <v>2019</v>
      </c>
      <c r="G1860" s="57">
        <f>_xlfn.XLOOKUP(F1860,'Historical Metal Prices'!$L$4:$Z$4,'Historical Metal Prices'!$L$10:$Z$10)</f>
        <v>0.24922459962260479</v>
      </c>
      <c r="H1860" s="77">
        <f t="shared" si="57"/>
        <v>7630.2638544948704</v>
      </c>
    </row>
    <row r="1861" spans="1:8" x14ac:dyDescent="0.2">
      <c r="A1861" s="79">
        <v>43594</v>
      </c>
      <c r="B1861" s="77">
        <v>6089</v>
      </c>
      <c r="C1861" s="84">
        <v>211630</v>
      </c>
      <c r="D1861" s="84">
        <v>211475</v>
      </c>
      <c r="F1861">
        <f t="shared" si="56"/>
        <v>2019</v>
      </c>
      <c r="G1861" s="57">
        <f>_xlfn.XLOOKUP(F1861,'Historical Metal Prices'!$L$4:$Z$4,'Historical Metal Prices'!$L$10:$Z$10)</f>
        <v>0.24922459962260479</v>
      </c>
      <c r="H1861" s="77">
        <f t="shared" si="57"/>
        <v>7606.5285871020405</v>
      </c>
    </row>
    <row r="1862" spans="1:8" x14ac:dyDescent="0.2">
      <c r="A1862" s="79">
        <v>43593</v>
      </c>
      <c r="B1862" s="77">
        <v>6129.75</v>
      </c>
      <c r="C1862" s="84">
        <v>211630</v>
      </c>
      <c r="D1862" s="84">
        <v>217975</v>
      </c>
      <c r="F1862">
        <f t="shared" si="56"/>
        <v>2019</v>
      </c>
      <c r="G1862" s="57">
        <f>_xlfn.XLOOKUP(F1862,'Historical Metal Prices'!$L$4:$Z$4,'Historical Metal Prices'!$L$10:$Z$10)</f>
        <v>0.24922459962260479</v>
      </c>
      <c r="H1862" s="77">
        <f t="shared" si="57"/>
        <v>7657.4344895366621</v>
      </c>
    </row>
    <row r="1863" spans="1:8" x14ac:dyDescent="0.2">
      <c r="A1863" s="79">
        <v>43592</v>
      </c>
      <c r="B1863" s="77">
        <v>6168.75</v>
      </c>
      <c r="C1863" s="84">
        <v>211630</v>
      </c>
      <c r="D1863" s="84">
        <v>227200</v>
      </c>
      <c r="F1863">
        <f t="shared" si="56"/>
        <v>2019</v>
      </c>
      <c r="G1863" s="57">
        <f>_xlfn.XLOOKUP(F1863,'Historical Metal Prices'!$L$4:$Z$4,'Historical Metal Prices'!$L$10:$Z$10)</f>
        <v>0.24922459962260479</v>
      </c>
      <c r="H1863" s="77">
        <f t="shared" si="57"/>
        <v>7706.1542489219437</v>
      </c>
    </row>
    <row r="1864" spans="1:8" x14ac:dyDescent="0.2">
      <c r="A1864" s="79">
        <v>43591</v>
      </c>
      <c r="B1864" s="77">
        <v>6229.25</v>
      </c>
      <c r="C1864" s="84">
        <v>211630</v>
      </c>
      <c r="D1864" s="84">
        <v>230075</v>
      </c>
      <c r="F1864">
        <f t="shared" si="56"/>
        <v>2019</v>
      </c>
      <c r="G1864" s="57">
        <f>_xlfn.XLOOKUP(F1864,'Historical Metal Prices'!$L$4:$Z$4,'Historical Metal Prices'!$L$10:$Z$10)</f>
        <v>0.24922459962260479</v>
      </c>
      <c r="H1864" s="77">
        <f t="shared" si="57"/>
        <v>7781.7323371991106</v>
      </c>
    </row>
    <row r="1865" spans="1:8" x14ac:dyDescent="0.2">
      <c r="A1865" s="79">
        <v>43588</v>
      </c>
      <c r="B1865" s="77">
        <v>6229.25</v>
      </c>
      <c r="C1865" s="84">
        <v>211630</v>
      </c>
      <c r="D1865" s="84">
        <v>228275</v>
      </c>
      <c r="F1865">
        <f t="shared" si="56"/>
        <v>2019</v>
      </c>
      <c r="G1865" s="57">
        <f>_xlfn.XLOOKUP(F1865,'Historical Metal Prices'!$L$4:$Z$4,'Historical Metal Prices'!$L$10:$Z$10)</f>
        <v>0.24922459962260479</v>
      </c>
      <c r="H1865" s="77">
        <f t="shared" si="57"/>
        <v>7781.7323371991106</v>
      </c>
    </row>
    <row r="1866" spans="1:8" x14ac:dyDescent="0.2">
      <c r="A1866" s="79">
        <v>43587</v>
      </c>
      <c r="B1866" s="77">
        <v>6166</v>
      </c>
      <c r="C1866" s="84">
        <v>211630</v>
      </c>
      <c r="D1866" s="84">
        <v>228275</v>
      </c>
      <c r="F1866">
        <f t="shared" si="56"/>
        <v>2019</v>
      </c>
      <c r="G1866" s="57">
        <f>_xlfn.XLOOKUP(F1866,'Historical Metal Prices'!$L$4:$Z$4,'Historical Metal Prices'!$L$10:$Z$10)</f>
        <v>0.24922459962260479</v>
      </c>
      <c r="H1866" s="77">
        <f t="shared" si="57"/>
        <v>7702.718881272981</v>
      </c>
    </row>
    <row r="1867" spans="1:8" x14ac:dyDescent="0.2">
      <c r="A1867" s="79">
        <v>43586</v>
      </c>
      <c r="B1867" s="77">
        <v>6225.25</v>
      </c>
      <c r="C1867" s="84">
        <v>211630</v>
      </c>
      <c r="D1867" s="84">
        <v>231950</v>
      </c>
      <c r="F1867">
        <f t="shared" ref="F1867:F1930" si="58">YEAR(A1867)</f>
        <v>2019</v>
      </c>
      <c r="G1867" s="57">
        <f>_xlfn.XLOOKUP(F1867,'Historical Metal Prices'!$L$4:$Z$4,'Historical Metal Prices'!$L$10:$Z$10)</f>
        <v>0.24922459962260479</v>
      </c>
      <c r="H1867" s="77">
        <f t="shared" ref="H1867:H1930" si="59">IFERROR(B1867*(1+G1867),H1868)</f>
        <v>7776.7354388006206</v>
      </c>
    </row>
    <row r="1868" spans="1:8" x14ac:dyDescent="0.2">
      <c r="A1868" s="79">
        <v>43585</v>
      </c>
      <c r="B1868" s="77">
        <v>6426.75</v>
      </c>
      <c r="C1868" s="84">
        <v>211630</v>
      </c>
      <c r="D1868" s="84">
        <v>225925</v>
      </c>
      <c r="F1868">
        <f t="shared" si="58"/>
        <v>2019</v>
      </c>
      <c r="G1868" s="57">
        <f>_xlfn.XLOOKUP(F1868,'Historical Metal Prices'!$L$4:$Z$4,'Historical Metal Prices'!$L$10:$Z$10)</f>
        <v>0.24922459962260479</v>
      </c>
      <c r="H1868" s="77">
        <f t="shared" si="59"/>
        <v>8028.4541956245757</v>
      </c>
    </row>
    <row r="1869" spans="1:8" x14ac:dyDescent="0.2">
      <c r="A1869" s="79">
        <v>43584</v>
      </c>
      <c r="B1869" s="77">
        <v>6402.5</v>
      </c>
      <c r="C1869" s="84">
        <v>219679</v>
      </c>
      <c r="D1869" s="84">
        <v>229175</v>
      </c>
      <c r="F1869">
        <f t="shared" si="58"/>
        <v>2019</v>
      </c>
      <c r="G1869" s="57">
        <f>_xlfn.XLOOKUP(F1869,'Historical Metal Prices'!$L$4:$Z$4,'Historical Metal Prices'!$L$10:$Z$10)</f>
        <v>0.24922459962260479</v>
      </c>
      <c r="H1869" s="77">
        <f t="shared" si="59"/>
        <v>7998.1604990837268</v>
      </c>
    </row>
    <row r="1870" spans="1:8" x14ac:dyDescent="0.2">
      <c r="A1870" s="79">
        <v>43581</v>
      </c>
      <c r="B1870" s="77">
        <v>6398.75</v>
      </c>
      <c r="C1870" s="84">
        <v>219679</v>
      </c>
      <c r="D1870" s="84">
        <v>232225</v>
      </c>
      <c r="F1870">
        <f t="shared" si="58"/>
        <v>2019</v>
      </c>
      <c r="G1870" s="57">
        <f>_xlfn.XLOOKUP(F1870,'Historical Metal Prices'!$L$4:$Z$4,'Historical Metal Prices'!$L$10:$Z$10)</f>
        <v>0.24922459962260479</v>
      </c>
      <c r="H1870" s="77">
        <f t="shared" si="59"/>
        <v>7993.4759068351423</v>
      </c>
    </row>
    <row r="1871" spans="1:8" x14ac:dyDescent="0.2">
      <c r="A1871" s="79">
        <v>43580</v>
      </c>
      <c r="B1871" s="77">
        <v>6358.5</v>
      </c>
      <c r="C1871" s="84">
        <v>236734</v>
      </c>
      <c r="D1871" s="84">
        <v>195900</v>
      </c>
      <c r="F1871">
        <f t="shared" si="58"/>
        <v>2019</v>
      </c>
      <c r="G1871" s="57">
        <f>_xlfn.XLOOKUP(F1871,'Historical Metal Prices'!$L$4:$Z$4,'Historical Metal Prices'!$L$10:$Z$10)</f>
        <v>0.24922459962260479</v>
      </c>
      <c r="H1871" s="77">
        <f t="shared" si="59"/>
        <v>7943.1946167003325</v>
      </c>
    </row>
    <row r="1872" spans="1:8" x14ac:dyDescent="0.2">
      <c r="A1872" s="79">
        <v>43579</v>
      </c>
      <c r="B1872" s="77">
        <v>6444.75</v>
      </c>
      <c r="C1872" s="84">
        <v>236734</v>
      </c>
      <c r="D1872" s="84">
        <v>194800</v>
      </c>
      <c r="F1872">
        <f t="shared" si="58"/>
        <v>2019</v>
      </c>
      <c r="G1872" s="57">
        <f>_xlfn.XLOOKUP(F1872,'Historical Metal Prices'!$L$4:$Z$4,'Historical Metal Prices'!$L$10:$Z$10)</f>
        <v>0.24922459962260479</v>
      </c>
      <c r="H1872" s="77">
        <f t="shared" si="59"/>
        <v>8050.940238417782</v>
      </c>
    </row>
    <row r="1873" spans="1:8" x14ac:dyDescent="0.2">
      <c r="A1873" s="79">
        <v>43578</v>
      </c>
      <c r="B1873" s="77">
        <v>6394.25</v>
      </c>
      <c r="C1873" s="84">
        <v>236734</v>
      </c>
      <c r="D1873" s="84">
        <v>186125</v>
      </c>
      <c r="F1873">
        <f t="shared" si="58"/>
        <v>2019</v>
      </c>
      <c r="G1873" s="57">
        <f>_xlfn.XLOOKUP(F1873,'Historical Metal Prices'!$L$4:$Z$4,'Historical Metal Prices'!$L$10:$Z$10)</f>
        <v>0.24922459962260479</v>
      </c>
      <c r="H1873" s="77">
        <f t="shared" si="59"/>
        <v>7987.8543961368405</v>
      </c>
    </row>
    <row r="1874" spans="1:8" x14ac:dyDescent="0.2">
      <c r="A1874" s="79">
        <v>43577</v>
      </c>
      <c r="B1874" s="77">
        <v>6460.75</v>
      </c>
      <c r="C1874" s="84">
        <v>236734</v>
      </c>
      <c r="D1874" s="84">
        <v>188300</v>
      </c>
      <c r="F1874">
        <f t="shared" si="58"/>
        <v>2019</v>
      </c>
      <c r="G1874" s="57">
        <f>_xlfn.XLOOKUP(F1874,'Historical Metal Prices'!$L$4:$Z$4,'Historical Metal Prices'!$L$10:$Z$10)</f>
        <v>0.24922459962260479</v>
      </c>
      <c r="H1874" s="77">
        <f t="shared" si="59"/>
        <v>8070.9278320117437</v>
      </c>
    </row>
    <row r="1875" spans="1:8" x14ac:dyDescent="0.2">
      <c r="A1875" s="79">
        <v>43574</v>
      </c>
      <c r="B1875" s="77">
        <v>6460.75</v>
      </c>
      <c r="C1875" s="84">
        <v>236734</v>
      </c>
      <c r="D1875" s="84">
        <v>189225</v>
      </c>
      <c r="F1875">
        <f t="shared" si="58"/>
        <v>2019</v>
      </c>
      <c r="G1875" s="57">
        <f>_xlfn.XLOOKUP(F1875,'Historical Metal Prices'!$L$4:$Z$4,'Historical Metal Prices'!$L$10:$Z$10)</f>
        <v>0.24922459962260479</v>
      </c>
      <c r="H1875" s="77">
        <f t="shared" si="59"/>
        <v>8070.9278320117437</v>
      </c>
    </row>
    <row r="1876" spans="1:8" x14ac:dyDescent="0.2">
      <c r="A1876" s="79">
        <v>43573</v>
      </c>
      <c r="B1876" s="77">
        <v>6460.75</v>
      </c>
      <c r="C1876" s="84">
        <v>245178</v>
      </c>
      <c r="D1876" s="84">
        <v>189225</v>
      </c>
      <c r="F1876">
        <f t="shared" si="58"/>
        <v>2019</v>
      </c>
      <c r="G1876" s="57">
        <f>_xlfn.XLOOKUP(F1876,'Historical Metal Prices'!$L$4:$Z$4,'Historical Metal Prices'!$L$10:$Z$10)</f>
        <v>0.24922459962260479</v>
      </c>
      <c r="H1876" s="77">
        <f t="shared" si="59"/>
        <v>8070.9278320117437</v>
      </c>
    </row>
    <row r="1877" spans="1:8" x14ac:dyDescent="0.2">
      <c r="A1877" s="79">
        <v>43572</v>
      </c>
      <c r="B1877" s="77">
        <v>6537</v>
      </c>
      <c r="C1877" s="84">
        <v>245178</v>
      </c>
      <c r="D1877" s="84">
        <v>189225</v>
      </c>
      <c r="F1877">
        <f t="shared" si="58"/>
        <v>2019</v>
      </c>
      <c r="G1877" s="57">
        <f>_xlfn.XLOOKUP(F1877,'Historical Metal Prices'!$L$4:$Z$4,'Historical Metal Prices'!$L$10:$Z$10)</f>
        <v>0.24922459962260479</v>
      </c>
      <c r="H1877" s="77">
        <f t="shared" si="59"/>
        <v>8166.1812077329678</v>
      </c>
    </row>
    <row r="1878" spans="1:8" x14ac:dyDescent="0.2">
      <c r="A1878" s="79">
        <v>43571</v>
      </c>
      <c r="B1878" s="77">
        <v>6469</v>
      </c>
      <c r="C1878" s="84">
        <v>245178</v>
      </c>
      <c r="D1878" s="84">
        <v>190650</v>
      </c>
      <c r="F1878">
        <f t="shared" si="58"/>
        <v>2019</v>
      </c>
      <c r="G1878" s="57">
        <f>_xlfn.XLOOKUP(F1878,'Historical Metal Prices'!$L$4:$Z$4,'Historical Metal Prices'!$L$10:$Z$10)</f>
        <v>0.24922459962260479</v>
      </c>
      <c r="H1878" s="77">
        <f t="shared" si="59"/>
        <v>8081.23393495863</v>
      </c>
    </row>
    <row r="1879" spans="1:8" x14ac:dyDescent="0.2">
      <c r="A1879" s="79">
        <v>43570</v>
      </c>
      <c r="B1879" s="77">
        <v>6452</v>
      </c>
      <c r="C1879" s="84">
        <v>245178</v>
      </c>
      <c r="D1879" s="84">
        <v>190500</v>
      </c>
      <c r="F1879">
        <f t="shared" si="58"/>
        <v>2019</v>
      </c>
      <c r="G1879" s="57">
        <f>_xlfn.XLOOKUP(F1879,'Historical Metal Prices'!$L$4:$Z$4,'Historical Metal Prices'!$L$10:$Z$10)</f>
        <v>0.24922459962260479</v>
      </c>
      <c r="H1879" s="77">
        <f t="shared" si="59"/>
        <v>8059.9971167650465</v>
      </c>
    </row>
    <row r="1880" spans="1:8" x14ac:dyDescent="0.2">
      <c r="A1880" s="79">
        <v>43567</v>
      </c>
      <c r="B1880" s="77">
        <v>6463.5</v>
      </c>
      <c r="C1880" s="84">
        <v>245178</v>
      </c>
      <c r="D1880" s="84">
        <v>191750</v>
      </c>
      <c r="F1880">
        <f t="shared" si="58"/>
        <v>2019</v>
      </c>
      <c r="G1880" s="57">
        <f>_xlfn.XLOOKUP(F1880,'Historical Metal Prices'!$L$4:$Z$4,'Historical Metal Prices'!$L$10:$Z$10)</f>
        <v>0.24922459962260479</v>
      </c>
      <c r="H1880" s="77">
        <f t="shared" si="59"/>
        <v>8074.3631996607064</v>
      </c>
    </row>
    <row r="1881" spans="1:8" x14ac:dyDescent="0.2">
      <c r="A1881" s="79">
        <v>43566</v>
      </c>
      <c r="B1881" s="77">
        <v>6390.5</v>
      </c>
      <c r="C1881" s="84">
        <v>257320</v>
      </c>
      <c r="D1881" s="84">
        <v>192425</v>
      </c>
      <c r="F1881">
        <f t="shared" si="58"/>
        <v>2019</v>
      </c>
      <c r="G1881" s="57">
        <f>_xlfn.XLOOKUP(F1881,'Historical Metal Prices'!$L$4:$Z$4,'Historical Metal Prices'!$L$10:$Z$10)</f>
        <v>0.24922459962260479</v>
      </c>
      <c r="H1881" s="77">
        <f t="shared" si="59"/>
        <v>7983.169803888256</v>
      </c>
    </row>
    <row r="1882" spans="1:8" x14ac:dyDescent="0.2">
      <c r="A1882" s="79">
        <v>43565</v>
      </c>
      <c r="B1882" s="77">
        <v>6448.5</v>
      </c>
      <c r="C1882" s="84">
        <v>257320</v>
      </c>
      <c r="D1882" s="84">
        <v>194425</v>
      </c>
      <c r="F1882">
        <f t="shared" si="58"/>
        <v>2019</v>
      </c>
      <c r="G1882" s="57">
        <f>_xlfn.XLOOKUP(F1882,'Historical Metal Prices'!$L$4:$Z$4,'Historical Metal Prices'!$L$10:$Z$10)</f>
        <v>0.24922459962260479</v>
      </c>
      <c r="H1882" s="77">
        <f t="shared" si="59"/>
        <v>8055.6248306663674</v>
      </c>
    </row>
    <row r="1883" spans="1:8" x14ac:dyDescent="0.2">
      <c r="A1883" s="79">
        <v>43564</v>
      </c>
      <c r="B1883" s="77">
        <v>6476.25</v>
      </c>
      <c r="C1883" s="84">
        <v>257320</v>
      </c>
      <c r="D1883" s="84">
        <v>197525</v>
      </c>
      <c r="F1883">
        <f t="shared" si="58"/>
        <v>2019</v>
      </c>
      <c r="G1883" s="57">
        <f>_xlfn.XLOOKUP(F1883,'Historical Metal Prices'!$L$4:$Z$4,'Historical Metal Prices'!$L$10:$Z$10)</f>
        <v>0.24922459962260479</v>
      </c>
      <c r="H1883" s="77">
        <f t="shared" si="59"/>
        <v>8090.2908133058945</v>
      </c>
    </row>
    <row r="1884" spans="1:8" x14ac:dyDescent="0.2">
      <c r="A1884" s="79">
        <v>43563</v>
      </c>
      <c r="B1884" s="77">
        <v>6459.75</v>
      </c>
      <c r="C1884" s="84">
        <v>257320</v>
      </c>
      <c r="D1884" s="84">
        <v>198275</v>
      </c>
      <c r="F1884">
        <f t="shared" si="58"/>
        <v>2019</v>
      </c>
      <c r="G1884" s="57">
        <f>_xlfn.XLOOKUP(F1884,'Historical Metal Prices'!$L$4:$Z$4,'Historical Metal Prices'!$L$10:$Z$10)</f>
        <v>0.24922459962260479</v>
      </c>
      <c r="H1884" s="77">
        <f t="shared" si="59"/>
        <v>8069.678607412121</v>
      </c>
    </row>
    <row r="1885" spans="1:8" x14ac:dyDescent="0.2">
      <c r="A1885" s="79">
        <v>43560</v>
      </c>
      <c r="B1885" s="77">
        <v>6385.25</v>
      </c>
      <c r="C1885" s="84">
        <v>257320</v>
      </c>
      <c r="D1885" s="84">
        <v>197550</v>
      </c>
      <c r="F1885">
        <f t="shared" si="58"/>
        <v>2019</v>
      </c>
      <c r="G1885" s="57">
        <f>_xlfn.XLOOKUP(F1885,'Historical Metal Prices'!$L$4:$Z$4,'Historical Metal Prices'!$L$10:$Z$10)</f>
        <v>0.24922459962260479</v>
      </c>
      <c r="H1885" s="77">
        <f t="shared" si="59"/>
        <v>7976.6113747402369</v>
      </c>
    </row>
    <row r="1886" spans="1:8" x14ac:dyDescent="0.2">
      <c r="A1886" s="79">
        <v>43559</v>
      </c>
      <c r="B1886" s="77">
        <v>6436.75</v>
      </c>
      <c r="C1886" s="84">
        <v>257320</v>
      </c>
      <c r="D1886" s="84">
        <v>198300</v>
      </c>
      <c r="F1886">
        <f t="shared" si="58"/>
        <v>2019</v>
      </c>
      <c r="G1886" s="57">
        <f>_xlfn.XLOOKUP(F1886,'Historical Metal Prices'!$L$4:$Z$4,'Historical Metal Prices'!$L$10:$Z$10)</f>
        <v>0.24922459962260479</v>
      </c>
      <c r="H1886" s="77">
        <f t="shared" si="59"/>
        <v>8040.9464416208011</v>
      </c>
    </row>
    <row r="1887" spans="1:8" x14ac:dyDescent="0.2">
      <c r="A1887" s="79">
        <v>43558</v>
      </c>
      <c r="B1887" s="77">
        <v>6484</v>
      </c>
      <c r="C1887" s="84">
        <v>261412</v>
      </c>
      <c r="D1887" s="84">
        <v>198325</v>
      </c>
      <c r="F1887">
        <f t="shared" si="58"/>
        <v>2019</v>
      </c>
      <c r="G1887" s="57">
        <f>_xlfn.XLOOKUP(F1887,'Historical Metal Prices'!$L$4:$Z$4,'Historical Metal Prices'!$L$10:$Z$10)</f>
        <v>0.24922459962260479</v>
      </c>
      <c r="H1887" s="77">
        <f t="shared" si="59"/>
        <v>8099.9723039529699</v>
      </c>
    </row>
    <row r="1888" spans="1:8" x14ac:dyDescent="0.2">
      <c r="A1888" s="79">
        <v>43557</v>
      </c>
      <c r="B1888" s="77">
        <v>6413.5</v>
      </c>
      <c r="C1888" s="84">
        <v>261412</v>
      </c>
      <c r="D1888" s="84">
        <v>167950</v>
      </c>
      <c r="F1888">
        <f t="shared" si="58"/>
        <v>2019</v>
      </c>
      <c r="G1888" s="57">
        <f>_xlfn.XLOOKUP(F1888,'Historical Metal Prices'!$L$4:$Z$4,'Historical Metal Prices'!$L$10:$Z$10)</f>
        <v>0.24922459962260479</v>
      </c>
      <c r="H1888" s="77">
        <f t="shared" si="59"/>
        <v>8011.9019696795758</v>
      </c>
    </row>
    <row r="1889" spans="1:8" x14ac:dyDescent="0.2">
      <c r="A1889" s="79">
        <v>43556</v>
      </c>
      <c r="B1889" s="77">
        <v>6465</v>
      </c>
      <c r="C1889" s="84">
        <v>261412</v>
      </c>
      <c r="D1889" s="84">
        <v>167425</v>
      </c>
      <c r="F1889">
        <f t="shared" si="58"/>
        <v>2019</v>
      </c>
      <c r="G1889" s="57">
        <f>_xlfn.XLOOKUP(F1889,'Historical Metal Prices'!$L$4:$Z$4,'Historical Metal Prices'!$L$10:$Z$10)</f>
        <v>0.24922459962260479</v>
      </c>
      <c r="H1889" s="77">
        <f t="shared" si="59"/>
        <v>8076.23703656014</v>
      </c>
    </row>
    <row r="1890" spans="1:8" x14ac:dyDescent="0.2">
      <c r="A1890" s="79">
        <v>43553</v>
      </c>
      <c r="B1890" s="77">
        <v>6486.5</v>
      </c>
      <c r="C1890" s="84">
        <v>261412</v>
      </c>
      <c r="D1890" s="84">
        <v>168525</v>
      </c>
      <c r="F1890">
        <f t="shared" si="58"/>
        <v>2019</v>
      </c>
      <c r="G1890" s="57">
        <f>_xlfn.XLOOKUP(F1890,'Historical Metal Prices'!$L$4:$Z$4,'Historical Metal Prices'!$L$10:$Z$10)</f>
        <v>0.24922459962260479</v>
      </c>
      <c r="H1890" s="77">
        <f t="shared" si="59"/>
        <v>8103.0953654520263</v>
      </c>
    </row>
    <row r="1891" spans="1:8" x14ac:dyDescent="0.2">
      <c r="A1891" s="79">
        <v>43552</v>
      </c>
      <c r="B1891" s="77">
        <v>6360</v>
      </c>
      <c r="C1891" s="84">
        <v>259172</v>
      </c>
      <c r="D1891" s="84">
        <v>168525</v>
      </c>
      <c r="F1891">
        <f t="shared" si="58"/>
        <v>2019</v>
      </c>
      <c r="G1891" s="57">
        <f>_xlfn.XLOOKUP(F1891,'Historical Metal Prices'!$L$4:$Z$4,'Historical Metal Prices'!$L$10:$Z$10)</f>
        <v>0.24922459962260479</v>
      </c>
      <c r="H1891" s="77">
        <f t="shared" si="59"/>
        <v>7945.0684535997661</v>
      </c>
    </row>
    <row r="1892" spans="1:8" x14ac:dyDescent="0.2">
      <c r="A1892" s="79">
        <v>43551</v>
      </c>
      <c r="B1892" s="77">
        <v>6336</v>
      </c>
      <c r="C1892" s="84">
        <v>259172</v>
      </c>
      <c r="D1892" s="84">
        <v>169950</v>
      </c>
      <c r="F1892">
        <f t="shared" si="58"/>
        <v>2019</v>
      </c>
      <c r="G1892" s="57">
        <f>_xlfn.XLOOKUP(F1892,'Historical Metal Prices'!$L$4:$Z$4,'Historical Metal Prices'!$L$10:$Z$10)</f>
        <v>0.24922459962260479</v>
      </c>
      <c r="H1892" s="77">
        <f t="shared" si="59"/>
        <v>7915.0870632088236</v>
      </c>
    </row>
    <row r="1893" spans="1:8" x14ac:dyDescent="0.2">
      <c r="A1893" s="79">
        <v>43550</v>
      </c>
      <c r="B1893" s="77">
        <v>6337.5</v>
      </c>
      <c r="C1893" s="84">
        <v>259172</v>
      </c>
      <c r="D1893" s="84">
        <v>170725</v>
      </c>
      <c r="F1893">
        <f t="shared" si="58"/>
        <v>2019</v>
      </c>
      <c r="G1893" s="57">
        <f>_xlfn.XLOOKUP(F1893,'Historical Metal Prices'!$L$4:$Z$4,'Historical Metal Prices'!$L$10:$Z$10)</f>
        <v>0.24922459962260479</v>
      </c>
      <c r="H1893" s="77">
        <f t="shared" si="59"/>
        <v>7916.9609001082581</v>
      </c>
    </row>
    <row r="1894" spans="1:8" x14ac:dyDescent="0.2">
      <c r="A1894" s="79">
        <v>43549</v>
      </c>
      <c r="B1894" s="77">
        <v>6337</v>
      </c>
      <c r="C1894" s="84">
        <v>259172</v>
      </c>
      <c r="D1894" s="84">
        <v>172275</v>
      </c>
      <c r="F1894">
        <f t="shared" si="58"/>
        <v>2019</v>
      </c>
      <c r="G1894" s="57">
        <f>_xlfn.XLOOKUP(F1894,'Historical Metal Prices'!$L$4:$Z$4,'Historical Metal Prices'!$L$10:$Z$10)</f>
        <v>0.24922459962260479</v>
      </c>
      <c r="H1894" s="77">
        <f t="shared" si="59"/>
        <v>7916.3362878084463</v>
      </c>
    </row>
    <row r="1895" spans="1:8" x14ac:dyDescent="0.2">
      <c r="A1895" s="79">
        <v>43546</v>
      </c>
      <c r="B1895" s="77">
        <v>6314.5</v>
      </c>
      <c r="C1895" s="84">
        <v>259172</v>
      </c>
      <c r="D1895" s="84">
        <v>173800</v>
      </c>
      <c r="F1895">
        <f t="shared" si="58"/>
        <v>2019</v>
      </c>
      <c r="G1895" s="57">
        <f>_xlfn.XLOOKUP(F1895,'Historical Metal Prices'!$L$4:$Z$4,'Historical Metal Prices'!$L$10:$Z$10)</f>
        <v>0.24922459962260479</v>
      </c>
      <c r="H1895" s="77">
        <f t="shared" si="59"/>
        <v>7888.2287343169382</v>
      </c>
    </row>
    <row r="1896" spans="1:8" x14ac:dyDescent="0.2">
      <c r="A1896" s="79">
        <v>43545</v>
      </c>
      <c r="B1896" s="77">
        <v>6433</v>
      </c>
      <c r="C1896" s="84">
        <v>264601</v>
      </c>
      <c r="D1896" s="84">
        <v>175325</v>
      </c>
      <c r="F1896">
        <f t="shared" si="58"/>
        <v>2019</v>
      </c>
      <c r="G1896" s="57">
        <f>_xlfn.XLOOKUP(F1896,'Historical Metal Prices'!$L$4:$Z$4,'Historical Metal Prices'!$L$10:$Z$10)</f>
        <v>0.24922459962260479</v>
      </c>
      <c r="H1896" s="77">
        <f t="shared" si="59"/>
        <v>8036.2618493722166</v>
      </c>
    </row>
    <row r="1897" spans="1:8" x14ac:dyDescent="0.2">
      <c r="A1897" s="79">
        <v>43544</v>
      </c>
      <c r="B1897" s="77">
        <v>6483.5</v>
      </c>
      <c r="C1897" s="84">
        <v>264601</v>
      </c>
      <c r="D1897" s="84">
        <v>176450</v>
      </c>
      <c r="F1897">
        <f t="shared" si="58"/>
        <v>2019</v>
      </c>
      <c r="G1897" s="57">
        <f>_xlfn.XLOOKUP(F1897,'Historical Metal Prices'!$L$4:$Z$4,'Historical Metal Prices'!$L$10:$Z$10)</f>
        <v>0.24922459962260479</v>
      </c>
      <c r="H1897" s="77">
        <f t="shared" si="59"/>
        <v>8099.3476916531581</v>
      </c>
    </row>
    <row r="1898" spans="1:8" x14ac:dyDescent="0.2">
      <c r="A1898" s="79">
        <v>43543</v>
      </c>
      <c r="B1898" s="77">
        <v>6469</v>
      </c>
      <c r="C1898" s="84">
        <v>264601</v>
      </c>
      <c r="D1898" s="84">
        <v>179275</v>
      </c>
      <c r="F1898">
        <f t="shared" si="58"/>
        <v>2019</v>
      </c>
      <c r="G1898" s="57">
        <f>_xlfn.XLOOKUP(F1898,'Historical Metal Prices'!$L$4:$Z$4,'Historical Metal Prices'!$L$10:$Z$10)</f>
        <v>0.24922459962260479</v>
      </c>
      <c r="H1898" s="77">
        <f t="shared" si="59"/>
        <v>8081.23393495863</v>
      </c>
    </row>
    <row r="1899" spans="1:8" x14ac:dyDescent="0.2">
      <c r="A1899" s="79">
        <v>43542</v>
      </c>
      <c r="B1899" s="77">
        <v>6458</v>
      </c>
      <c r="C1899" s="84">
        <v>264601</v>
      </c>
      <c r="D1899" s="84">
        <v>181200</v>
      </c>
      <c r="F1899">
        <f t="shared" si="58"/>
        <v>2019</v>
      </c>
      <c r="G1899" s="57">
        <f>_xlfn.XLOOKUP(F1899,'Historical Metal Prices'!$L$4:$Z$4,'Historical Metal Prices'!$L$10:$Z$10)</f>
        <v>0.24922459962260479</v>
      </c>
      <c r="H1899" s="77">
        <f t="shared" si="59"/>
        <v>8067.4924643627819</v>
      </c>
    </row>
    <row r="1900" spans="1:8" x14ac:dyDescent="0.2">
      <c r="A1900" s="79">
        <v>43539</v>
      </c>
      <c r="B1900" s="77">
        <v>6445.75</v>
      </c>
      <c r="C1900" s="84">
        <v>264601</v>
      </c>
      <c r="D1900" s="84">
        <v>183825</v>
      </c>
      <c r="F1900">
        <f t="shared" si="58"/>
        <v>2019</v>
      </c>
      <c r="G1900" s="57">
        <f>_xlfn.XLOOKUP(F1900,'Historical Metal Prices'!$L$4:$Z$4,'Historical Metal Prices'!$L$10:$Z$10)</f>
        <v>0.24922459962260479</v>
      </c>
      <c r="H1900" s="77">
        <f t="shared" si="59"/>
        <v>8052.1894630174047</v>
      </c>
    </row>
    <row r="1901" spans="1:8" x14ac:dyDescent="0.2">
      <c r="A1901" s="79">
        <v>43538</v>
      </c>
      <c r="B1901" s="77">
        <v>6416</v>
      </c>
      <c r="C1901" s="84">
        <v>236169</v>
      </c>
      <c r="D1901" s="84">
        <v>186425</v>
      </c>
      <c r="F1901">
        <f t="shared" si="58"/>
        <v>2019</v>
      </c>
      <c r="G1901" s="57">
        <f>_xlfn.XLOOKUP(F1901,'Historical Metal Prices'!$L$4:$Z$4,'Historical Metal Prices'!$L$10:$Z$10)</f>
        <v>0.24922459962260479</v>
      </c>
      <c r="H1901" s="77">
        <f t="shared" si="59"/>
        <v>8015.0250311786322</v>
      </c>
    </row>
    <row r="1902" spans="1:8" x14ac:dyDescent="0.2">
      <c r="A1902" s="79">
        <v>43537</v>
      </c>
      <c r="B1902" s="77">
        <v>6501.5</v>
      </c>
      <c r="C1902" s="84">
        <v>236169</v>
      </c>
      <c r="D1902" s="84">
        <v>144625</v>
      </c>
      <c r="F1902">
        <f t="shared" si="58"/>
        <v>2019</v>
      </c>
      <c r="G1902" s="57">
        <f>_xlfn.XLOOKUP(F1902,'Historical Metal Prices'!$L$4:$Z$4,'Historical Metal Prices'!$L$10:$Z$10)</f>
        <v>0.24922459962260479</v>
      </c>
      <c r="H1902" s="77">
        <f t="shared" si="59"/>
        <v>8121.8337344463653</v>
      </c>
    </row>
    <row r="1903" spans="1:8" x14ac:dyDescent="0.2">
      <c r="A1903" s="79">
        <v>43536</v>
      </c>
      <c r="B1903" s="77">
        <v>6498</v>
      </c>
      <c r="C1903" s="84">
        <v>236169</v>
      </c>
      <c r="D1903" s="84">
        <v>111775</v>
      </c>
      <c r="F1903">
        <f t="shared" si="58"/>
        <v>2019</v>
      </c>
      <c r="G1903" s="57">
        <f>_xlfn.XLOOKUP(F1903,'Historical Metal Prices'!$L$4:$Z$4,'Historical Metal Prices'!$L$10:$Z$10)</f>
        <v>0.24922459962260479</v>
      </c>
      <c r="H1903" s="77">
        <f t="shared" si="59"/>
        <v>8117.4614483476862</v>
      </c>
    </row>
    <row r="1904" spans="1:8" x14ac:dyDescent="0.2">
      <c r="A1904" s="79">
        <v>43535</v>
      </c>
      <c r="B1904" s="77">
        <v>6435</v>
      </c>
      <c r="C1904" s="84">
        <v>236169</v>
      </c>
      <c r="D1904" s="84">
        <v>112725</v>
      </c>
      <c r="F1904">
        <f t="shared" si="58"/>
        <v>2019</v>
      </c>
      <c r="G1904" s="57">
        <f>_xlfn.XLOOKUP(F1904,'Historical Metal Prices'!$L$4:$Z$4,'Historical Metal Prices'!$L$10:$Z$10)</f>
        <v>0.24922459962260479</v>
      </c>
      <c r="H1904" s="77">
        <f t="shared" si="59"/>
        <v>8038.760298571462</v>
      </c>
    </row>
    <row r="1905" spans="1:8" x14ac:dyDescent="0.2">
      <c r="A1905" s="79">
        <v>43532</v>
      </c>
      <c r="B1905" s="77">
        <v>6423</v>
      </c>
      <c r="C1905" s="84">
        <v>236169</v>
      </c>
      <c r="D1905" s="84">
        <v>113525</v>
      </c>
      <c r="F1905">
        <f t="shared" si="58"/>
        <v>2019</v>
      </c>
      <c r="G1905" s="57">
        <f>_xlfn.XLOOKUP(F1905,'Historical Metal Prices'!$L$4:$Z$4,'Historical Metal Prices'!$L$10:$Z$10)</f>
        <v>0.24922459962260479</v>
      </c>
      <c r="H1905" s="77">
        <f t="shared" si="59"/>
        <v>8023.7696033759903</v>
      </c>
    </row>
    <row r="1906" spans="1:8" x14ac:dyDescent="0.2">
      <c r="A1906" s="79">
        <v>43531</v>
      </c>
      <c r="B1906" s="77">
        <v>6460</v>
      </c>
      <c r="C1906" s="84">
        <v>227049</v>
      </c>
      <c r="D1906" s="84">
        <v>116725</v>
      </c>
      <c r="F1906">
        <f t="shared" si="58"/>
        <v>2019</v>
      </c>
      <c r="G1906" s="57">
        <f>_xlfn.XLOOKUP(F1906,'Historical Metal Prices'!$L$4:$Z$4,'Historical Metal Prices'!$L$10:$Z$10)</f>
        <v>0.24922459962260479</v>
      </c>
      <c r="H1906" s="77">
        <f t="shared" si="59"/>
        <v>8069.9909135620273</v>
      </c>
    </row>
    <row r="1907" spans="1:8" x14ac:dyDescent="0.2">
      <c r="A1907" s="79">
        <v>43530</v>
      </c>
      <c r="B1907" s="77">
        <v>6499.5</v>
      </c>
      <c r="C1907" s="84">
        <v>227049</v>
      </c>
      <c r="D1907" s="84">
        <v>120075</v>
      </c>
      <c r="F1907">
        <f t="shared" si="58"/>
        <v>2019</v>
      </c>
      <c r="G1907" s="57">
        <f>_xlfn.XLOOKUP(F1907,'Historical Metal Prices'!$L$4:$Z$4,'Historical Metal Prices'!$L$10:$Z$10)</f>
        <v>0.24922459962260479</v>
      </c>
      <c r="H1907" s="77">
        <f t="shared" si="59"/>
        <v>8119.3352852471198</v>
      </c>
    </row>
    <row r="1908" spans="1:8" x14ac:dyDescent="0.2">
      <c r="A1908" s="79">
        <v>43529</v>
      </c>
      <c r="B1908" s="77">
        <v>6548</v>
      </c>
      <c r="C1908" s="84">
        <v>227049</v>
      </c>
      <c r="D1908" s="84">
        <v>116875</v>
      </c>
      <c r="F1908">
        <f t="shared" si="58"/>
        <v>2019</v>
      </c>
      <c r="G1908" s="57">
        <f>_xlfn.XLOOKUP(F1908,'Historical Metal Prices'!$L$4:$Z$4,'Historical Metal Prices'!$L$10:$Z$10)</f>
        <v>0.24922459962260479</v>
      </c>
      <c r="H1908" s="77">
        <f t="shared" si="59"/>
        <v>8179.9226783288159</v>
      </c>
    </row>
    <row r="1909" spans="1:8" x14ac:dyDescent="0.2">
      <c r="A1909" s="79">
        <v>43528</v>
      </c>
      <c r="B1909" s="77">
        <v>6462</v>
      </c>
      <c r="C1909" s="84">
        <v>227049</v>
      </c>
      <c r="D1909" s="84">
        <v>118600</v>
      </c>
      <c r="F1909">
        <f t="shared" si="58"/>
        <v>2019</v>
      </c>
      <c r="G1909" s="57">
        <f>_xlfn.XLOOKUP(F1909,'Historical Metal Prices'!$L$4:$Z$4,'Historical Metal Prices'!$L$10:$Z$10)</f>
        <v>0.24922459962260479</v>
      </c>
      <c r="H1909" s="77">
        <f t="shared" si="59"/>
        <v>8072.4893627612719</v>
      </c>
    </row>
    <row r="1910" spans="1:8" x14ac:dyDescent="0.2">
      <c r="A1910" s="79">
        <v>43525</v>
      </c>
      <c r="B1910" s="77">
        <v>6525</v>
      </c>
      <c r="C1910" s="84">
        <v>227049</v>
      </c>
      <c r="D1910" s="84">
        <v>123425</v>
      </c>
      <c r="F1910">
        <f t="shared" si="58"/>
        <v>2019</v>
      </c>
      <c r="G1910" s="57">
        <f>_xlfn.XLOOKUP(F1910,'Historical Metal Prices'!$L$4:$Z$4,'Historical Metal Prices'!$L$10:$Z$10)</f>
        <v>0.24922459962260479</v>
      </c>
      <c r="H1910" s="77">
        <f t="shared" si="59"/>
        <v>8151.190512537496</v>
      </c>
    </row>
    <row r="1911" spans="1:8" x14ac:dyDescent="0.2">
      <c r="A1911" s="79">
        <v>43524</v>
      </c>
      <c r="B1911" s="77">
        <v>6555.5</v>
      </c>
      <c r="C1911" s="84">
        <v>217794</v>
      </c>
      <c r="D1911" s="84">
        <v>126100</v>
      </c>
      <c r="F1911">
        <f t="shared" si="58"/>
        <v>2019</v>
      </c>
      <c r="G1911" s="57">
        <f>_xlfn.XLOOKUP(F1911,'Historical Metal Prices'!$L$4:$Z$4,'Historical Metal Prices'!$L$10:$Z$10)</f>
        <v>0.24922459962260479</v>
      </c>
      <c r="H1911" s="77">
        <f t="shared" si="59"/>
        <v>8189.2918628259858</v>
      </c>
    </row>
    <row r="1912" spans="1:8" x14ac:dyDescent="0.2">
      <c r="A1912" s="79">
        <v>43523</v>
      </c>
      <c r="B1912" s="77">
        <v>6546</v>
      </c>
      <c r="C1912" s="84">
        <v>217794</v>
      </c>
      <c r="D1912" s="84">
        <v>128475</v>
      </c>
      <c r="F1912">
        <f t="shared" si="58"/>
        <v>2019</v>
      </c>
      <c r="G1912" s="57">
        <f>_xlfn.XLOOKUP(F1912,'Historical Metal Prices'!$L$4:$Z$4,'Historical Metal Prices'!$L$10:$Z$10)</f>
        <v>0.24922459962260479</v>
      </c>
      <c r="H1912" s="77">
        <f t="shared" si="59"/>
        <v>8177.4242291295714</v>
      </c>
    </row>
    <row r="1913" spans="1:8" x14ac:dyDescent="0.2">
      <c r="A1913" s="79">
        <v>43522</v>
      </c>
      <c r="B1913" s="77">
        <v>6521.5</v>
      </c>
      <c r="C1913" s="84">
        <v>217794</v>
      </c>
      <c r="D1913" s="84">
        <v>130925</v>
      </c>
      <c r="F1913">
        <f t="shared" si="58"/>
        <v>2019</v>
      </c>
      <c r="G1913" s="57">
        <f>_xlfn.XLOOKUP(F1913,'Historical Metal Prices'!$L$4:$Z$4,'Historical Metal Prices'!$L$10:$Z$10)</f>
        <v>0.24922459962260479</v>
      </c>
      <c r="H1913" s="77">
        <f t="shared" si="59"/>
        <v>8146.818226438817</v>
      </c>
    </row>
    <row r="1914" spans="1:8" x14ac:dyDescent="0.2">
      <c r="A1914" s="79">
        <v>43521</v>
      </c>
      <c r="B1914" s="77">
        <v>6524.5</v>
      </c>
      <c r="C1914" s="84">
        <v>217794</v>
      </c>
      <c r="D1914" s="84">
        <v>133075</v>
      </c>
      <c r="F1914">
        <f t="shared" si="58"/>
        <v>2019</v>
      </c>
      <c r="G1914" s="57">
        <f>_xlfn.XLOOKUP(F1914,'Historical Metal Prices'!$L$4:$Z$4,'Historical Metal Prices'!$L$10:$Z$10)</f>
        <v>0.24922459962260479</v>
      </c>
      <c r="H1914" s="77">
        <f t="shared" si="59"/>
        <v>8150.5659002376851</v>
      </c>
    </row>
    <row r="1915" spans="1:8" x14ac:dyDescent="0.2">
      <c r="A1915" s="79">
        <v>43518</v>
      </c>
      <c r="B1915" s="77">
        <v>6519</v>
      </c>
      <c r="C1915" s="84">
        <v>217794</v>
      </c>
      <c r="D1915" s="84">
        <v>132450</v>
      </c>
      <c r="F1915">
        <f t="shared" si="58"/>
        <v>2019</v>
      </c>
      <c r="G1915" s="57">
        <f>_xlfn.XLOOKUP(F1915,'Historical Metal Prices'!$L$4:$Z$4,'Historical Metal Prices'!$L$10:$Z$10)</f>
        <v>0.24922459962260479</v>
      </c>
      <c r="H1915" s="77">
        <f t="shared" si="59"/>
        <v>8143.6951649397606</v>
      </c>
    </row>
    <row r="1916" spans="1:8" x14ac:dyDescent="0.2">
      <c r="A1916" s="79">
        <v>43517</v>
      </c>
      <c r="B1916" s="77">
        <v>6394.5</v>
      </c>
      <c r="C1916" s="84">
        <v>207118</v>
      </c>
      <c r="D1916" s="84">
        <v>133825</v>
      </c>
      <c r="F1916">
        <f t="shared" si="58"/>
        <v>2019</v>
      </c>
      <c r="G1916" s="57">
        <f>_xlfn.XLOOKUP(F1916,'Historical Metal Prices'!$L$4:$Z$4,'Historical Metal Prices'!$L$10:$Z$10)</f>
        <v>0.24922459962260479</v>
      </c>
      <c r="H1916" s="77">
        <f t="shared" si="59"/>
        <v>7988.1667022867459</v>
      </c>
    </row>
    <row r="1917" spans="1:8" x14ac:dyDescent="0.2">
      <c r="A1917" s="79">
        <v>43516</v>
      </c>
      <c r="B1917" s="77">
        <v>6428</v>
      </c>
      <c r="C1917" s="84">
        <v>207118</v>
      </c>
      <c r="D1917" s="84">
        <v>137700</v>
      </c>
      <c r="F1917">
        <f t="shared" si="58"/>
        <v>2019</v>
      </c>
      <c r="G1917" s="57">
        <f>_xlfn.XLOOKUP(F1917,'Historical Metal Prices'!$L$4:$Z$4,'Historical Metal Prices'!$L$10:$Z$10)</f>
        <v>0.24922459962260479</v>
      </c>
      <c r="H1917" s="77">
        <f t="shared" si="59"/>
        <v>8030.0157263741039</v>
      </c>
    </row>
    <row r="1918" spans="1:8" x14ac:dyDescent="0.2">
      <c r="A1918" s="79">
        <v>43515</v>
      </c>
      <c r="B1918" s="77">
        <v>6344</v>
      </c>
      <c r="C1918" s="84">
        <v>207118</v>
      </c>
      <c r="D1918" s="84">
        <v>139500</v>
      </c>
      <c r="F1918">
        <f t="shared" si="58"/>
        <v>2019</v>
      </c>
      <c r="G1918" s="57">
        <f>_xlfn.XLOOKUP(F1918,'Historical Metal Prices'!$L$4:$Z$4,'Historical Metal Prices'!$L$10:$Z$10)</f>
        <v>0.24922459962260479</v>
      </c>
      <c r="H1918" s="77">
        <f t="shared" si="59"/>
        <v>7925.0808600058044</v>
      </c>
    </row>
    <row r="1919" spans="1:8" x14ac:dyDescent="0.2">
      <c r="A1919" s="79">
        <v>43514</v>
      </c>
      <c r="B1919" s="77">
        <v>6333</v>
      </c>
      <c r="C1919" s="84">
        <v>207118</v>
      </c>
      <c r="D1919" s="84">
        <v>139400</v>
      </c>
      <c r="F1919">
        <f t="shared" si="58"/>
        <v>2019</v>
      </c>
      <c r="G1919" s="57">
        <f>_xlfn.XLOOKUP(F1919,'Historical Metal Prices'!$L$4:$Z$4,'Historical Metal Prices'!$L$10:$Z$10)</f>
        <v>0.24922459962260479</v>
      </c>
      <c r="H1919" s="77">
        <f t="shared" si="59"/>
        <v>7911.3393894099563</v>
      </c>
    </row>
    <row r="1920" spans="1:8" x14ac:dyDescent="0.2">
      <c r="A1920" s="79">
        <v>43511</v>
      </c>
      <c r="B1920" s="77">
        <v>6193</v>
      </c>
      <c r="C1920" s="84">
        <v>207118</v>
      </c>
      <c r="D1920" s="84">
        <v>140175</v>
      </c>
      <c r="F1920">
        <f t="shared" si="58"/>
        <v>2019</v>
      </c>
      <c r="G1920" s="57">
        <f>_xlfn.XLOOKUP(F1920,'Historical Metal Prices'!$L$4:$Z$4,'Historical Metal Prices'!$L$10:$Z$10)</f>
        <v>0.24922459962260479</v>
      </c>
      <c r="H1920" s="77">
        <f t="shared" si="59"/>
        <v>7736.4479454627917</v>
      </c>
    </row>
    <row r="1921" spans="1:8" x14ac:dyDescent="0.2">
      <c r="A1921" s="79">
        <v>43510</v>
      </c>
      <c r="B1921" s="77">
        <v>6137.25</v>
      </c>
      <c r="C1921" s="84">
        <v>142727</v>
      </c>
      <c r="D1921" s="84">
        <v>143175</v>
      </c>
      <c r="F1921">
        <f t="shared" si="58"/>
        <v>2019</v>
      </c>
      <c r="G1921" s="57">
        <f>_xlfn.XLOOKUP(F1921,'Historical Metal Prices'!$L$4:$Z$4,'Historical Metal Prices'!$L$10:$Z$10)</f>
        <v>0.24922459962260479</v>
      </c>
      <c r="H1921" s="77">
        <f t="shared" si="59"/>
        <v>7666.8036740338312</v>
      </c>
    </row>
    <row r="1922" spans="1:8" x14ac:dyDescent="0.2">
      <c r="A1922" s="79">
        <v>43509</v>
      </c>
      <c r="B1922" s="77">
        <v>6123.5</v>
      </c>
      <c r="C1922" s="84">
        <v>142727</v>
      </c>
      <c r="D1922" s="84">
        <v>145525</v>
      </c>
      <c r="F1922">
        <f t="shared" si="58"/>
        <v>2019</v>
      </c>
      <c r="G1922" s="57">
        <f>_xlfn.XLOOKUP(F1922,'Historical Metal Prices'!$L$4:$Z$4,'Historical Metal Prices'!$L$10:$Z$10)</f>
        <v>0.24922459962260479</v>
      </c>
      <c r="H1922" s="77">
        <f t="shared" si="59"/>
        <v>7649.6268357890203</v>
      </c>
    </row>
    <row r="1923" spans="1:8" x14ac:dyDescent="0.2">
      <c r="A1923" s="79">
        <v>43508</v>
      </c>
      <c r="B1923" s="77">
        <v>6091.75</v>
      </c>
      <c r="C1923" s="84">
        <v>142727</v>
      </c>
      <c r="D1923" s="84">
        <v>147900</v>
      </c>
      <c r="F1923">
        <f t="shared" si="58"/>
        <v>2019</v>
      </c>
      <c r="G1923" s="57">
        <f>_xlfn.XLOOKUP(F1923,'Historical Metal Prices'!$L$4:$Z$4,'Historical Metal Prices'!$L$10:$Z$10)</f>
        <v>0.24922459962260479</v>
      </c>
      <c r="H1923" s="77">
        <f t="shared" si="59"/>
        <v>7609.9639547510023</v>
      </c>
    </row>
    <row r="1924" spans="1:8" x14ac:dyDescent="0.2">
      <c r="A1924" s="79">
        <v>43507</v>
      </c>
      <c r="B1924" s="77">
        <v>6135.75</v>
      </c>
      <c r="C1924" s="84">
        <v>142727</v>
      </c>
      <c r="D1924" s="84">
        <v>148250</v>
      </c>
      <c r="F1924">
        <f t="shared" si="58"/>
        <v>2019</v>
      </c>
      <c r="G1924" s="57">
        <f>_xlfn.XLOOKUP(F1924,'Historical Metal Prices'!$L$4:$Z$4,'Historical Metal Prices'!$L$10:$Z$10)</f>
        <v>0.24922459962260479</v>
      </c>
      <c r="H1924" s="77">
        <f t="shared" si="59"/>
        <v>7664.9298371343975</v>
      </c>
    </row>
    <row r="1925" spans="1:8" x14ac:dyDescent="0.2">
      <c r="A1925" s="79">
        <v>43504</v>
      </c>
      <c r="B1925" s="77">
        <v>6190.75</v>
      </c>
      <c r="C1925" s="84">
        <v>142727</v>
      </c>
      <c r="D1925" s="84">
        <v>148550</v>
      </c>
      <c r="F1925">
        <f t="shared" si="58"/>
        <v>2019</v>
      </c>
      <c r="G1925" s="57">
        <f>_xlfn.XLOOKUP(F1925,'Historical Metal Prices'!$L$4:$Z$4,'Historical Metal Prices'!$L$10:$Z$10)</f>
        <v>0.24922459962260479</v>
      </c>
      <c r="H1925" s="77">
        <f t="shared" si="59"/>
        <v>7733.6371901136408</v>
      </c>
    </row>
    <row r="1926" spans="1:8" x14ac:dyDescent="0.2">
      <c r="A1926" s="79">
        <v>43503</v>
      </c>
      <c r="B1926" s="77">
        <v>6228</v>
      </c>
      <c r="C1926" s="84">
        <v>142727</v>
      </c>
      <c r="D1926" s="84">
        <v>149200</v>
      </c>
      <c r="F1926">
        <f t="shared" si="58"/>
        <v>2019</v>
      </c>
      <c r="G1926" s="57">
        <f>_xlfn.XLOOKUP(F1926,'Historical Metal Prices'!$L$4:$Z$4,'Historical Metal Prices'!$L$10:$Z$10)</f>
        <v>0.24922459962260479</v>
      </c>
      <c r="H1926" s="77">
        <f t="shared" si="59"/>
        <v>7780.1708064495824</v>
      </c>
    </row>
    <row r="1927" spans="1:8" x14ac:dyDescent="0.2">
      <c r="A1927" s="79">
        <v>43502</v>
      </c>
      <c r="B1927" s="77">
        <v>6260.5</v>
      </c>
      <c r="C1927" s="84">
        <v>142727</v>
      </c>
      <c r="D1927" s="84">
        <v>149400</v>
      </c>
      <c r="F1927">
        <f t="shared" si="58"/>
        <v>2019</v>
      </c>
      <c r="G1927" s="57">
        <f>_xlfn.XLOOKUP(F1927,'Historical Metal Prices'!$L$4:$Z$4,'Historical Metal Prices'!$L$10:$Z$10)</f>
        <v>0.24922459962260479</v>
      </c>
      <c r="H1927" s="77">
        <f t="shared" si="59"/>
        <v>7820.7706059373177</v>
      </c>
    </row>
    <row r="1928" spans="1:8" x14ac:dyDescent="0.2">
      <c r="A1928" s="79">
        <v>43501</v>
      </c>
      <c r="B1928" s="77">
        <v>6217</v>
      </c>
      <c r="C1928" s="84">
        <v>142727</v>
      </c>
      <c r="D1928" s="84">
        <v>149550</v>
      </c>
      <c r="F1928">
        <f t="shared" si="58"/>
        <v>2019</v>
      </c>
      <c r="G1928" s="57">
        <f>_xlfn.XLOOKUP(F1928,'Historical Metal Prices'!$L$4:$Z$4,'Historical Metal Prices'!$L$10:$Z$10)</f>
        <v>0.24922459962260479</v>
      </c>
      <c r="H1928" s="77">
        <f t="shared" si="59"/>
        <v>7766.4293358537343</v>
      </c>
    </row>
    <row r="1929" spans="1:8" x14ac:dyDescent="0.2">
      <c r="A1929" s="79">
        <v>43500</v>
      </c>
      <c r="B1929" s="77">
        <v>6150.5</v>
      </c>
      <c r="C1929" s="84">
        <v>142727</v>
      </c>
      <c r="D1929" s="84">
        <v>149800</v>
      </c>
      <c r="F1929">
        <f t="shared" si="58"/>
        <v>2019</v>
      </c>
      <c r="G1929" s="57">
        <f>_xlfn.XLOOKUP(F1929,'Historical Metal Prices'!$L$4:$Z$4,'Historical Metal Prices'!$L$10:$Z$10)</f>
        <v>0.24922459962260479</v>
      </c>
      <c r="H1929" s="77">
        <f t="shared" si="59"/>
        <v>7683.3558999788311</v>
      </c>
    </row>
    <row r="1930" spans="1:8" x14ac:dyDescent="0.2">
      <c r="A1930" s="79">
        <v>43497</v>
      </c>
      <c r="B1930" s="77">
        <v>6115.75</v>
      </c>
      <c r="C1930" s="84">
        <v>142727</v>
      </c>
      <c r="D1930" s="84">
        <v>149900</v>
      </c>
      <c r="F1930">
        <f t="shared" si="58"/>
        <v>2019</v>
      </c>
      <c r="G1930" s="57">
        <f>_xlfn.XLOOKUP(F1930,'Historical Metal Prices'!$L$4:$Z$4,'Historical Metal Prices'!$L$10:$Z$10)</f>
        <v>0.24922459962260479</v>
      </c>
      <c r="H1930" s="77">
        <f t="shared" si="59"/>
        <v>7639.9453451419449</v>
      </c>
    </row>
    <row r="1931" spans="1:8" x14ac:dyDescent="0.2">
      <c r="A1931" s="79">
        <v>43496</v>
      </c>
      <c r="B1931" s="77">
        <v>6151.25</v>
      </c>
      <c r="C1931" s="84">
        <v>119727</v>
      </c>
      <c r="D1931" s="84">
        <v>149950</v>
      </c>
      <c r="F1931">
        <f t="shared" ref="F1931:F1994" si="60">YEAR(A1931)</f>
        <v>2019</v>
      </c>
      <c r="G1931" s="57">
        <f>_xlfn.XLOOKUP(F1931,'Historical Metal Prices'!$L$4:$Z$4,'Historical Metal Prices'!$L$10:$Z$10)</f>
        <v>0.24922459962260479</v>
      </c>
      <c r="H1931" s="77">
        <f t="shared" ref="H1931:H1994" si="61">IFERROR(B1931*(1+G1931),H1932)</f>
        <v>7684.2928184285474</v>
      </c>
    </row>
    <row r="1932" spans="1:8" x14ac:dyDescent="0.2">
      <c r="A1932" s="79">
        <v>43495</v>
      </c>
      <c r="B1932" s="77">
        <v>6120.25</v>
      </c>
      <c r="C1932" s="84">
        <v>119727</v>
      </c>
      <c r="D1932" s="84">
        <v>149200</v>
      </c>
      <c r="F1932">
        <f t="shared" si="60"/>
        <v>2019</v>
      </c>
      <c r="G1932" s="57">
        <f>_xlfn.XLOOKUP(F1932,'Historical Metal Prices'!$L$4:$Z$4,'Historical Metal Prices'!$L$10:$Z$10)</f>
        <v>0.24922459962260479</v>
      </c>
      <c r="H1932" s="77">
        <f t="shared" si="61"/>
        <v>7645.5668558402467</v>
      </c>
    </row>
    <row r="1933" spans="1:8" x14ac:dyDescent="0.2">
      <c r="A1933" s="79">
        <v>43494</v>
      </c>
      <c r="B1933" s="77">
        <v>6032.5</v>
      </c>
      <c r="C1933" s="84">
        <v>119727</v>
      </c>
      <c r="D1933" s="84">
        <v>149100</v>
      </c>
      <c r="F1933">
        <f t="shared" si="60"/>
        <v>2019</v>
      </c>
      <c r="G1933" s="57">
        <f>_xlfn.XLOOKUP(F1933,'Historical Metal Prices'!$L$4:$Z$4,'Historical Metal Prices'!$L$10:$Z$10)</f>
        <v>0.24922459962260479</v>
      </c>
      <c r="H1933" s="77">
        <f t="shared" si="61"/>
        <v>7535.9473972233636</v>
      </c>
    </row>
    <row r="1934" spans="1:8" x14ac:dyDescent="0.2">
      <c r="A1934" s="79">
        <v>43493</v>
      </c>
      <c r="B1934" s="77">
        <v>5979</v>
      </c>
      <c r="C1934" s="84">
        <v>119727</v>
      </c>
      <c r="D1934" s="84">
        <v>147600</v>
      </c>
      <c r="F1934">
        <f t="shared" si="60"/>
        <v>2019</v>
      </c>
      <c r="G1934" s="57">
        <f>_xlfn.XLOOKUP(F1934,'Historical Metal Prices'!$L$4:$Z$4,'Historical Metal Prices'!$L$10:$Z$10)</f>
        <v>0.24922459962260479</v>
      </c>
      <c r="H1934" s="77">
        <f t="shared" si="61"/>
        <v>7469.113881143554</v>
      </c>
    </row>
    <row r="1935" spans="1:8" x14ac:dyDescent="0.2">
      <c r="A1935" s="79">
        <v>43490</v>
      </c>
      <c r="B1935" s="77">
        <v>6037.5</v>
      </c>
      <c r="C1935" s="84">
        <v>119727</v>
      </c>
      <c r="D1935" s="84">
        <v>146475</v>
      </c>
      <c r="F1935">
        <f t="shared" si="60"/>
        <v>2019</v>
      </c>
      <c r="G1935" s="57">
        <f>_xlfn.XLOOKUP(F1935,'Historical Metal Prices'!$L$4:$Z$4,'Historical Metal Prices'!$L$10:$Z$10)</f>
        <v>0.24922459962260479</v>
      </c>
      <c r="H1935" s="77">
        <f t="shared" si="61"/>
        <v>7542.1935202214763</v>
      </c>
    </row>
    <row r="1936" spans="1:8" x14ac:dyDescent="0.2">
      <c r="A1936" s="79">
        <v>43489</v>
      </c>
      <c r="B1936" s="77">
        <v>5894</v>
      </c>
      <c r="C1936" s="84">
        <v>100878</v>
      </c>
      <c r="D1936" s="84">
        <v>146275</v>
      </c>
      <c r="F1936">
        <f t="shared" si="60"/>
        <v>2019</v>
      </c>
      <c r="G1936" s="57">
        <f>_xlfn.XLOOKUP(F1936,'Historical Metal Prices'!$L$4:$Z$4,'Historical Metal Prices'!$L$10:$Z$10)</f>
        <v>0.24922459962260479</v>
      </c>
      <c r="H1936" s="77">
        <f t="shared" si="61"/>
        <v>7362.9297901756327</v>
      </c>
    </row>
    <row r="1937" spans="1:8" x14ac:dyDescent="0.2">
      <c r="A1937" s="79">
        <v>43488</v>
      </c>
      <c r="B1937" s="77">
        <v>5919.25</v>
      </c>
      <c r="C1937" s="84">
        <v>100878</v>
      </c>
      <c r="D1937" s="84">
        <v>145675</v>
      </c>
      <c r="F1937">
        <f t="shared" si="60"/>
        <v>2019</v>
      </c>
      <c r="G1937" s="57">
        <f>_xlfn.XLOOKUP(F1937,'Historical Metal Prices'!$L$4:$Z$4,'Historical Metal Prices'!$L$10:$Z$10)</f>
        <v>0.24922459962260479</v>
      </c>
      <c r="H1937" s="77">
        <f t="shared" si="61"/>
        <v>7394.4727113161034</v>
      </c>
    </row>
    <row r="1938" spans="1:8" x14ac:dyDescent="0.2">
      <c r="A1938" s="79">
        <v>43487</v>
      </c>
      <c r="B1938" s="77">
        <v>5904.25</v>
      </c>
      <c r="C1938" s="84">
        <v>100878</v>
      </c>
      <c r="D1938" s="84">
        <v>145575</v>
      </c>
      <c r="F1938">
        <f t="shared" si="60"/>
        <v>2019</v>
      </c>
      <c r="G1938" s="57">
        <f>_xlfn.XLOOKUP(F1938,'Historical Metal Prices'!$L$4:$Z$4,'Historical Metal Prices'!$L$10:$Z$10)</f>
        <v>0.24922459962260479</v>
      </c>
      <c r="H1938" s="77">
        <f t="shared" si="61"/>
        <v>7375.7343423217644</v>
      </c>
    </row>
    <row r="1939" spans="1:8" x14ac:dyDescent="0.2">
      <c r="A1939" s="79">
        <v>43486</v>
      </c>
      <c r="B1939" s="77">
        <v>5951.5</v>
      </c>
      <c r="C1939" s="84">
        <v>100878</v>
      </c>
      <c r="D1939" s="84">
        <v>145025</v>
      </c>
      <c r="F1939">
        <f t="shared" si="60"/>
        <v>2019</v>
      </c>
      <c r="G1939" s="57">
        <f>_xlfn.XLOOKUP(F1939,'Historical Metal Prices'!$L$4:$Z$4,'Historical Metal Prices'!$L$10:$Z$10)</f>
        <v>0.24922459962260479</v>
      </c>
      <c r="H1939" s="77">
        <f t="shared" si="61"/>
        <v>7434.7602046539323</v>
      </c>
    </row>
    <row r="1940" spans="1:8" x14ac:dyDescent="0.2">
      <c r="A1940" s="79">
        <v>43483</v>
      </c>
      <c r="B1940" s="77">
        <v>6029.5</v>
      </c>
      <c r="C1940" s="84">
        <v>100878</v>
      </c>
      <c r="D1940" s="84">
        <v>145025</v>
      </c>
      <c r="F1940">
        <f t="shared" si="60"/>
        <v>2019</v>
      </c>
      <c r="G1940" s="57">
        <f>_xlfn.XLOOKUP(F1940,'Historical Metal Prices'!$L$4:$Z$4,'Historical Metal Prices'!$L$10:$Z$10)</f>
        <v>0.24922459962260479</v>
      </c>
      <c r="H1940" s="77">
        <f t="shared" si="61"/>
        <v>7532.1997234244955</v>
      </c>
    </row>
    <row r="1941" spans="1:8" x14ac:dyDescent="0.2">
      <c r="A1941" s="79">
        <v>43482</v>
      </c>
      <c r="B1941" s="77">
        <v>5964.75</v>
      </c>
      <c r="C1941" s="84">
        <v>97979</v>
      </c>
      <c r="D1941" s="84">
        <v>135100</v>
      </c>
      <c r="F1941">
        <f t="shared" si="60"/>
        <v>2019</v>
      </c>
      <c r="G1941" s="57">
        <f>_xlfn.XLOOKUP(F1941,'Historical Metal Prices'!$L$4:$Z$4,'Historical Metal Prices'!$L$10:$Z$10)</f>
        <v>0.24922459962260479</v>
      </c>
      <c r="H1941" s="77">
        <f t="shared" si="61"/>
        <v>7451.3124305989322</v>
      </c>
    </row>
    <row r="1942" spans="1:8" x14ac:dyDescent="0.2">
      <c r="A1942" s="79">
        <v>43481</v>
      </c>
      <c r="B1942" s="77">
        <v>5938.25</v>
      </c>
      <c r="C1942" s="84">
        <v>97979</v>
      </c>
      <c r="D1942" s="84">
        <v>134975</v>
      </c>
      <c r="F1942">
        <f t="shared" si="60"/>
        <v>2019</v>
      </c>
      <c r="G1942" s="57">
        <f>_xlfn.XLOOKUP(F1942,'Historical Metal Prices'!$L$4:$Z$4,'Historical Metal Prices'!$L$10:$Z$10)</f>
        <v>0.24922459962260479</v>
      </c>
      <c r="H1942" s="77">
        <f t="shared" si="61"/>
        <v>7418.2079787089333</v>
      </c>
    </row>
    <row r="1943" spans="1:8" x14ac:dyDescent="0.2">
      <c r="A1943" s="79">
        <v>43480</v>
      </c>
      <c r="B1943" s="77">
        <v>5886</v>
      </c>
      <c r="C1943" s="84">
        <v>97979</v>
      </c>
      <c r="D1943" s="84">
        <v>135025</v>
      </c>
      <c r="F1943">
        <f t="shared" si="60"/>
        <v>2019</v>
      </c>
      <c r="G1943" s="57">
        <f>_xlfn.XLOOKUP(F1943,'Historical Metal Prices'!$L$4:$Z$4,'Historical Metal Prices'!$L$10:$Z$10)</f>
        <v>0.24922459962260479</v>
      </c>
      <c r="H1943" s="77">
        <f t="shared" si="61"/>
        <v>7352.9359933786518</v>
      </c>
    </row>
    <row r="1944" spans="1:8" x14ac:dyDescent="0.2">
      <c r="A1944" s="79">
        <v>43479</v>
      </c>
      <c r="B1944" s="77">
        <v>5867</v>
      </c>
      <c r="C1944" s="84">
        <v>97979</v>
      </c>
      <c r="D1944" s="84">
        <v>133600</v>
      </c>
      <c r="F1944">
        <f t="shared" si="60"/>
        <v>2019</v>
      </c>
      <c r="G1944" s="57">
        <f>_xlfn.XLOOKUP(F1944,'Historical Metal Prices'!$L$4:$Z$4,'Historical Metal Prices'!$L$10:$Z$10)</f>
        <v>0.24922459962260479</v>
      </c>
      <c r="H1944" s="77">
        <f t="shared" si="61"/>
        <v>7329.2007259858219</v>
      </c>
    </row>
    <row r="1945" spans="1:8" x14ac:dyDescent="0.2">
      <c r="A1945" s="79">
        <v>43476</v>
      </c>
      <c r="B1945" s="77">
        <v>5920</v>
      </c>
      <c r="C1945" s="84">
        <v>97979</v>
      </c>
      <c r="D1945" s="84">
        <v>133700</v>
      </c>
      <c r="F1945">
        <f t="shared" si="60"/>
        <v>2019</v>
      </c>
      <c r="G1945" s="57">
        <f>_xlfn.XLOOKUP(F1945,'Historical Metal Prices'!$L$4:$Z$4,'Historical Metal Prices'!$L$10:$Z$10)</f>
        <v>0.24922459962260479</v>
      </c>
      <c r="H1945" s="77">
        <f t="shared" si="61"/>
        <v>7395.4096297658207</v>
      </c>
    </row>
    <row r="1946" spans="1:8" x14ac:dyDescent="0.2">
      <c r="A1946" s="79">
        <v>43475</v>
      </c>
      <c r="B1946" s="77">
        <v>5907.75</v>
      </c>
      <c r="C1946" s="84">
        <v>108890</v>
      </c>
      <c r="D1946" s="84">
        <v>133700</v>
      </c>
      <c r="F1946">
        <f t="shared" si="60"/>
        <v>2019</v>
      </c>
      <c r="G1946" s="57">
        <f>_xlfn.XLOOKUP(F1946,'Historical Metal Prices'!$L$4:$Z$4,'Historical Metal Prices'!$L$10:$Z$10)</f>
        <v>0.24922459962260479</v>
      </c>
      <c r="H1946" s="77">
        <f t="shared" si="61"/>
        <v>7380.1066284204435</v>
      </c>
    </row>
    <row r="1947" spans="1:8" x14ac:dyDescent="0.2">
      <c r="A1947" s="79">
        <v>43474</v>
      </c>
      <c r="B1947" s="77">
        <v>5936.75</v>
      </c>
      <c r="C1947" s="84">
        <v>108890</v>
      </c>
      <c r="D1947" s="84">
        <v>133600</v>
      </c>
      <c r="F1947">
        <f t="shared" si="60"/>
        <v>2019</v>
      </c>
      <c r="G1947" s="57">
        <f>_xlfn.XLOOKUP(F1947,'Historical Metal Prices'!$L$4:$Z$4,'Historical Metal Prices'!$L$10:$Z$10)</f>
        <v>0.24922459962260479</v>
      </c>
      <c r="H1947" s="77">
        <f t="shared" si="61"/>
        <v>7416.3341418094988</v>
      </c>
    </row>
    <row r="1948" spans="1:8" x14ac:dyDescent="0.2">
      <c r="A1948" s="79">
        <v>43473</v>
      </c>
      <c r="B1948" s="77">
        <v>5886.5</v>
      </c>
      <c r="C1948" s="84">
        <v>108890</v>
      </c>
      <c r="D1948" s="84">
        <v>132675</v>
      </c>
      <c r="F1948">
        <f t="shared" si="60"/>
        <v>2019</v>
      </c>
      <c r="G1948" s="57">
        <f>_xlfn.XLOOKUP(F1948,'Historical Metal Prices'!$L$4:$Z$4,'Historical Metal Prices'!$L$10:$Z$10)</f>
        <v>0.24922459962260479</v>
      </c>
      <c r="H1948" s="77">
        <f t="shared" si="61"/>
        <v>7353.5606056784627</v>
      </c>
    </row>
    <row r="1949" spans="1:8" x14ac:dyDescent="0.2">
      <c r="A1949" s="79">
        <v>43472</v>
      </c>
      <c r="B1949" s="77">
        <v>5904.25</v>
      </c>
      <c r="C1949" s="84">
        <v>108890</v>
      </c>
      <c r="D1949" s="84">
        <v>132350</v>
      </c>
      <c r="F1949">
        <f t="shared" si="60"/>
        <v>2019</v>
      </c>
      <c r="G1949" s="57">
        <f>_xlfn.XLOOKUP(F1949,'Historical Metal Prices'!$L$4:$Z$4,'Historical Metal Prices'!$L$10:$Z$10)</f>
        <v>0.24922459962260479</v>
      </c>
      <c r="H1949" s="77">
        <f t="shared" si="61"/>
        <v>7375.7343423217644</v>
      </c>
    </row>
    <row r="1950" spans="1:8" x14ac:dyDescent="0.2">
      <c r="A1950" s="79">
        <v>43469</v>
      </c>
      <c r="B1950" s="77">
        <v>5897.25</v>
      </c>
      <c r="C1950" s="84">
        <v>108890</v>
      </c>
      <c r="D1950" s="84">
        <v>132350</v>
      </c>
      <c r="F1950">
        <f t="shared" si="60"/>
        <v>2019</v>
      </c>
      <c r="G1950" s="57">
        <f>_xlfn.XLOOKUP(F1950,'Historical Metal Prices'!$L$4:$Z$4,'Historical Metal Prices'!$L$10:$Z$10)</f>
        <v>0.24922459962260479</v>
      </c>
      <c r="H1950" s="77">
        <f t="shared" si="61"/>
        <v>7366.9897701244063</v>
      </c>
    </row>
    <row r="1951" spans="1:8" x14ac:dyDescent="0.2">
      <c r="A1951" s="79">
        <v>43468</v>
      </c>
      <c r="B1951" s="77">
        <v>5713.75</v>
      </c>
      <c r="C1951" s="84">
        <v>118686</v>
      </c>
      <c r="D1951" s="84">
        <v>132400</v>
      </c>
      <c r="F1951">
        <f t="shared" si="60"/>
        <v>2019</v>
      </c>
      <c r="G1951" s="57">
        <f>_xlfn.XLOOKUP(F1951,'Historical Metal Prices'!$L$4:$Z$4,'Historical Metal Prices'!$L$10:$Z$10)</f>
        <v>0.24922459962260479</v>
      </c>
      <c r="H1951" s="77">
        <f t="shared" si="61"/>
        <v>7137.7570560936583</v>
      </c>
    </row>
    <row r="1952" spans="1:8" x14ac:dyDescent="0.2">
      <c r="A1952" s="79">
        <v>43467</v>
      </c>
      <c r="B1952" s="77">
        <v>5819</v>
      </c>
      <c r="C1952" s="84">
        <v>118686</v>
      </c>
      <c r="D1952" s="84">
        <v>132400</v>
      </c>
      <c r="F1952">
        <f t="shared" si="60"/>
        <v>2019</v>
      </c>
      <c r="G1952" s="57">
        <f>_xlfn.XLOOKUP(F1952,'Historical Metal Prices'!$L$4:$Z$4,'Historical Metal Prices'!$L$10:$Z$10)</f>
        <v>0.24922459962260479</v>
      </c>
      <c r="H1952" s="77">
        <f t="shared" si="61"/>
        <v>7269.2379452039377</v>
      </c>
    </row>
    <row r="1953" spans="1:8" x14ac:dyDescent="0.2">
      <c r="A1953" s="79">
        <v>43466</v>
      </c>
      <c r="B1953" s="77">
        <v>5949</v>
      </c>
      <c r="C1953" s="84">
        <v>118686</v>
      </c>
      <c r="D1953" s="84">
        <v>132175</v>
      </c>
      <c r="F1953">
        <f t="shared" si="60"/>
        <v>2019</v>
      </c>
      <c r="G1953" s="57">
        <f>_xlfn.XLOOKUP(F1953,'Historical Metal Prices'!$L$4:$Z$4,'Historical Metal Prices'!$L$10:$Z$10)</f>
        <v>0.24922459962260479</v>
      </c>
      <c r="H1953" s="77">
        <f t="shared" si="61"/>
        <v>7431.637143154876</v>
      </c>
    </row>
    <row r="1954" spans="1:8" x14ac:dyDescent="0.2">
      <c r="A1954" s="79">
        <v>43465</v>
      </c>
      <c r="B1954" s="77">
        <v>5949</v>
      </c>
      <c r="C1954" s="84">
        <v>118686</v>
      </c>
      <c r="D1954" s="84">
        <v>132175</v>
      </c>
      <c r="F1954">
        <f t="shared" si="60"/>
        <v>2018</v>
      </c>
      <c r="G1954" s="57">
        <f>_xlfn.XLOOKUP(F1954,'Historical Metal Prices'!$L$4:$Z$4,'Historical Metal Prices'!$L$10:$Z$10)</f>
        <v>0.27973795103410426</v>
      </c>
      <c r="H1954" s="77">
        <f t="shared" si="61"/>
        <v>7613.1610707018863</v>
      </c>
    </row>
    <row r="1955" spans="1:8" x14ac:dyDescent="0.2">
      <c r="A1955" s="79">
        <v>43462</v>
      </c>
      <c r="B1955" s="77">
        <v>5987</v>
      </c>
      <c r="C1955" s="84">
        <v>118686</v>
      </c>
      <c r="D1955" s="84">
        <v>132175</v>
      </c>
      <c r="F1955">
        <f t="shared" si="60"/>
        <v>2018</v>
      </c>
      <c r="G1955" s="57">
        <f>_xlfn.XLOOKUP(F1955,'Historical Metal Prices'!$L$4:$Z$4,'Historical Metal Prices'!$L$10:$Z$10)</f>
        <v>0.27973795103410426</v>
      </c>
      <c r="H1955" s="77">
        <f t="shared" si="61"/>
        <v>7661.7911128411824</v>
      </c>
    </row>
    <row r="1956" spans="1:8" x14ac:dyDescent="0.2">
      <c r="A1956" s="79">
        <v>43461</v>
      </c>
      <c r="B1956" s="77">
        <v>5969</v>
      </c>
      <c r="C1956" s="84">
        <v>110702</v>
      </c>
      <c r="D1956" s="84">
        <v>130025</v>
      </c>
      <c r="F1956">
        <f t="shared" si="60"/>
        <v>2018</v>
      </c>
      <c r="G1956" s="57">
        <f>_xlfn.XLOOKUP(F1956,'Historical Metal Prices'!$L$4:$Z$4,'Historical Metal Prices'!$L$10:$Z$10)</f>
        <v>0.27973795103410426</v>
      </c>
      <c r="H1956" s="77">
        <f t="shared" si="61"/>
        <v>7638.7558297225687</v>
      </c>
    </row>
    <row r="1957" spans="1:8" x14ac:dyDescent="0.2">
      <c r="A1957" s="79">
        <v>43460</v>
      </c>
      <c r="B1957" s="77">
        <v>5931.75</v>
      </c>
      <c r="C1957" s="84">
        <v>110702</v>
      </c>
      <c r="D1957" s="84">
        <v>129725</v>
      </c>
      <c r="F1957">
        <f t="shared" si="60"/>
        <v>2018</v>
      </c>
      <c r="G1957" s="57">
        <f>_xlfn.XLOOKUP(F1957,'Historical Metal Prices'!$L$4:$Z$4,'Historical Metal Prices'!$L$10:$Z$10)</f>
        <v>0.27973795103410426</v>
      </c>
      <c r="H1957" s="77">
        <f t="shared" si="61"/>
        <v>7591.085591046548</v>
      </c>
    </row>
    <row r="1958" spans="1:8" x14ac:dyDescent="0.2">
      <c r="A1958" s="79">
        <v>43459</v>
      </c>
      <c r="B1958" s="77">
        <v>5931.75</v>
      </c>
      <c r="C1958" s="84">
        <v>110702</v>
      </c>
      <c r="D1958" s="84">
        <v>129725</v>
      </c>
      <c r="F1958">
        <f t="shared" si="60"/>
        <v>2018</v>
      </c>
      <c r="G1958" s="57">
        <f>_xlfn.XLOOKUP(F1958,'Historical Metal Prices'!$L$4:$Z$4,'Historical Metal Prices'!$L$10:$Z$10)</f>
        <v>0.27973795103410426</v>
      </c>
      <c r="H1958" s="77">
        <f t="shared" si="61"/>
        <v>7591.085591046548</v>
      </c>
    </row>
    <row r="1959" spans="1:8" x14ac:dyDescent="0.2">
      <c r="A1959" s="79">
        <v>43458</v>
      </c>
      <c r="B1959" s="77">
        <v>5931.75</v>
      </c>
      <c r="C1959" s="84">
        <v>110702</v>
      </c>
      <c r="D1959" s="84">
        <v>129725</v>
      </c>
      <c r="F1959">
        <f t="shared" si="60"/>
        <v>2018</v>
      </c>
      <c r="G1959" s="57">
        <f>_xlfn.XLOOKUP(F1959,'Historical Metal Prices'!$L$4:$Z$4,'Historical Metal Prices'!$L$10:$Z$10)</f>
        <v>0.27973795103410426</v>
      </c>
      <c r="H1959" s="77">
        <f t="shared" si="61"/>
        <v>7591.085591046548</v>
      </c>
    </row>
    <row r="1960" spans="1:8" x14ac:dyDescent="0.2">
      <c r="A1960" s="79">
        <v>43455</v>
      </c>
      <c r="B1960" s="77">
        <v>5967.5</v>
      </c>
      <c r="C1960" s="84">
        <v>110702</v>
      </c>
      <c r="D1960" s="84">
        <v>129725</v>
      </c>
      <c r="F1960">
        <f t="shared" si="60"/>
        <v>2018</v>
      </c>
      <c r="G1960" s="57">
        <f>_xlfn.XLOOKUP(F1960,'Historical Metal Prices'!$L$4:$Z$4,'Historical Metal Prices'!$L$10:$Z$10)</f>
        <v>0.27973795103410426</v>
      </c>
      <c r="H1960" s="77">
        <f t="shared" si="61"/>
        <v>7636.836222796017</v>
      </c>
    </row>
    <row r="1961" spans="1:8" x14ac:dyDescent="0.2">
      <c r="A1961" s="79">
        <v>43454</v>
      </c>
      <c r="B1961" s="77">
        <v>5977.5</v>
      </c>
      <c r="C1961" s="84">
        <v>122222</v>
      </c>
      <c r="D1961" s="84">
        <v>129725</v>
      </c>
      <c r="F1961">
        <f t="shared" si="60"/>
        <v>2018</v>
      </c>
      <c r="G1961" s="57">
        <f>_xlfn.XLOOKUP(F1961,'Historical Metal Prices'!$L$4:$Z$4,'Historical Metal Prices'!$L$10:$Z$10)</f>
        <v>0.27973795103410426</v>
      </c>
      <c r="H1961" s="77">
        <f t="shared" si="61"/>
        <v>7649.6336023063586</v>
      </c>
    </row>
    <row r="1962" spans="1:8" x14ac:dyDescent="0.2">
      <c r="A1962" s="79">
        <v>43453</v>
      </c>
      <c r="B1962" s="77">
        <v>5990.5</v>
      </c>
      <c r="C1962" s="84">
        <v>122222</v>
      </c>
      <c r="D1962" s="84">
        <v>128225</v>
      </c>
      <c r="F1962">
        <f t="shared" si="60"/>
        <v>2018</v>
      </c>
      <c r="G1962" s="57">
        <f>_xlfn.XLOOKUP(F1962,'Historical Metal Prices'!$L$4:$Z$4,'Historical Metal Prices'!$L$10:$Z$10)</f>
        <v>0.27973795103410426</v>
      </c>
      <c r="H1962" s="77">
        <f t="shared" si="61"/>
        <v>7666.270195669802</v>
      </c>
    </row>
    <row r="1963" spans="1:8" x14ac:dyDescent="0.2">
      <c r="A1963" s="79">
        <v>43452</v>
      </c>
      <c r="B1963" s="77">
        <v>5944.75</v>
      </c>
      <c r="C1963" s="84">
        <v>122222</v>
      </c>
      <c r="D1963" s="84">
        <v>128350</v>
      </c>
      <c r="F1963">
        <f t="shared" si="60"/>
        <v>2018</v>
      </c>
      <c r="G1963" s="57">
        <f>_xlfn.XLOOKUP(F1963,'Historical Metal Prices'!$L$4:$Z$4,'Historical Metal Prices'!$L$10:$Z$10)</f>
        <v>0.27973795103410426</v>
      </c>
      <c r="H1963" s="77">
        <f t="shared" si="61"/>
        <v>7607.7221844099913</v>
      </c>
    </row>
    <row r="1964" spans="1:8" x14ac:dyDescent="0.2">
      <c r="A1964" s="79">
        <v>43451</v>
      </c>
      <c r="B1964" s="77">
        <v>6095.5</v>
      </c>
      <c r="C1964" s="84">
        <v>122222</v>
      </c>
      <c r="D1964" s="84">
        <v>122000</v>
      </c>
      <c r="F1964">
        <f t="shared" si="60"/>
        <v>2018</v>
      </c>
      <c r="G1964" s="57">
        <f>_xlfn.XLOOKUP(F1964,'Historical Metal Prices'!$L$4:$Z$4,'Historical Metal Prices'!$L$10:$Z$10)</f>
        <v>0.27973795103410426</v>
      </c>
      <c r="H1964" s="77">
        <f t="shared" si="61"/>
        <v>7800.6426805283827</v>
      </c>
    </row>
    <row r="1965" spans="1:8" x14ac:dyDescent="0.2">
      <c r="A1965" s="79">
        <v>43448</v>
      </c>
      <c r="B1965" s="77">
        <v>6127.75</v>
      </c>
      <c r="C1965" s="84">
        <v>122222</v>
      </c>
      <c r="D1965" s="84">
        <v>121800</v>
      </c>
      <c r="F1965">
        <f t="shared" si="60"/>
        <v>2018</v>
      </c>
      <c r="G1965" s="57">
        <f>_xlfn.XLOOKUP(F1965,'Historical Metal Prices'!$L$4:$Z$4,'Historical Metal Prices'!$L$10:$Z$10)</f>
        <v>0.27973795103410426</v>
      </c>
      <c r="H1965" s="77">
        <f t="shared" si="61"/>
        <v>7841.9142294492322</v>
      </c>
    </row>
    <row r="1966" spans="1:8" x14ac:dyDescent="0.2">
      <c r="A1966" s="79">
        <v>43447</v>
      </c>
      <c r="B1966" s="77">
        <v>6158.5</v>
      </c>
      <c r="C1966" s="84">
        <v>123879</v>
      </c>
      <c r="D1966" s="84">
        <v>121225</v>
      </c>
      <c r="F1966">
        <f t="shared" si="60"/>
        <v>2018</v>
      </c>
      <c r="G1966" s="57">
        <f>_xlfn.XLOOKUP(F1966,'Historical Metal Prices'!$L$4:$Z$4,'Historical Metal Prices'!$L$10:$Z$10)</f>
        <v>0.27973795103410426</v>
      </c>
      <c r="H1966" s="77">
        <f t="shared" si="61"/>
        <v>7881.2661714435308</v>
      </c>
    </row>
    <row r="1967" spans="1:8" x14ac:dyDescent="0.2">
      <c r="A1967" s="79">
        <v>43446</v>
      </c>
      <c r="B1967" s="77">
        <v>6144.75</v>
      </c>
      <c r="C1967" s="84">
        <v>123879</v>
      </c>
      <c r="D1967" s="84">
        <v>119975</v>
      </c>
      <c r="F1967">
        <f t="shared" si="60"/>
        <v>2018</v>
      </c>
      <c r="G1967" s="57">
        <f>_xlfn.XLOOKUP(F1967,'Historical Metal Prices'!$L$4:$Z$4,'Historical Metal Prices'!$L$10:$Z$10)</f>
        <v>0.27973795103410426</v>
      </c>
      <c r="H1967" s="77">
        <f t="shared" si="61"/>
        <v>7863.669774616812</v>
      </c>
    </row>
    <row r="1968" spans="1:8" x14ac:dyDescent="0.2">
      <c r="A1968" s="79">
        <v>43445</v>
      </c>
      <c r="B1968" s="77">
        <v>6170.5</v>
      </c>
      <c r="C1968" s="84">
        <v>123879</v>
      </c>
      <c r="D1968" s="84">
        <v>119900</v>
      </c>
      <c r="F1968">
        <f t="shared" si="60"/>
        <v>2018</v>
      </c>
      <c r="G1968" s="57">
        <f>_xlfn.XLOOKUP(F1968,'Historical Metal Prices'!$L$4:$Z$4,'Historical Metal Prices'!$L$10:$Z$10)</f>
        <v>0.27973795103410426</v>
      </c>
      <c r="H1968" s="77">
        <f t="shared" si="61"/>
        <v>7896.6230268559402</v>
      </c>
    </row>
    <row r="1969" spans="1:8" x14ac:dyDescent="0.2">
      <c r="A1969" s="79">
        <v>43444</v>
      </c>
      <c r="B1969" s="77">
        <v>6088.5</v>
      </c>
      <c r="C1969" s="84">
        <v>123879</v>
      </c>
      <c r="D1969" s="84">
        <v>121300</v>
      </c>
      <c r="F1969">
        <f t="shared" si="60"/>
        <v>2018</v>
      </c>
      <c r="G1969" s="57">
        <f>_xlfn.XLOOKUP(F1969,'Historical Metal Prices'!$L$4:$Z$4,'Historical Metal Prices'!$L$10:$Z$10)</f>
        <v>0.27973795103410426</v>
      </c>
      <c r="H1969" s="77">
        <f t="shared" si="61"/>
        <v>7791.6845148711436</v>
      </c>
    </row>
    <row r="1970" spans="1:8" x14ac:dyDescent="0.2">
      <c r="A1970" s="79">
        <v>43441</v>
      </c>
      <c r="B1970" s="77">
        <v>6149</v>
      </c>
      <c r="C1970" s="84">
        <v>123879</v>
      </c>
      <c r="D1970" s="84">
        <v>122500</v>
      </c>
      <c r="F1970">
        <f t="shared" si="60"/>
        <v>2018</v>
      </c>
      <c r="G1970" s="57">
        <f>_xlfn.XLOOKUP(F1970,'Historical Metal Prices'!$L$4:$Z$4,'Historical Metal Prices'!$L$10:$Z$10)</f>
        <v>0.27973795103410426</v>
      </c>
      <c r="H1970" s="77">
        <f t="shared" si="61"/>
        <v>7869.108660908707</v>
      </c>
    </row>
    <row r="1971" spans="1:8" x14ac:dyDescent="0.2">
      <c r="A1971" s="79">
        <v>43440</v>
      </c>
      <c r="B1971" s="77">
        <v>6079.5</v>
      </c>
      <c r="C1971" s="84">
        <v>131042</v>
      </c>
      <c r="D1971" s="84">
        <v>124450</v>
      </c>
      <c r="F1971">
        <f t="shared" si="60"/>
        <v>2018</v>
      </c>
      <c r="G1971" s="57">
        <f>_xlfn.XLOOKUP(F1971,'Historical Metal Prices'!$L$4:$Z$4,'Historical Metal Prices'!$L$10:$Z$10)</f>
        <v>0.27973795103410426</v>
      </c>
      <c r="H1971" s="77">
        <f t="shared" si="61"/>
        <v>7780.1668733118368</v>
      </c>
    </row>
    <row r="1972" spans="1:8" x14ac:dyDescent="0.2">
      <c r="A1972" s="79">
        <v>43439</v>
      </c>
      <c r="B1972" s="77">
        <v>6175</v>
      </c>
      <c r="C1972" s="84">
        <v>131042</v>
      </c>
      <c r="D1972" s="84">
        <v>124950</v>
      </c>
      <c r="F1972">
        <f t="shared" si="60"/>
        <v>2018</v>
      </c>
      <c r="G1972" s="57">
        <f>_xlfn.XLOOKUP(F1972,'Historical Metal Prices'!$L$4:$Z$4,'Historical Metal Prices'!$L$10:$Z$10)</f>
        <v>0.27973795103410426</v>
      </c>
      <c r="H1972" s="77">
        <f t="shared" si="61"/>
        <v>7902.3818476355937</v>
      </c>
    </row>
    <row r="1973" spans="1:8" x14ac:dyDescent="0.2">
      <c r="A1973" s="79">
        <v>43438</v>
      </c>
      <c r="B1973" s="77">
        <v>6212.5</v>
      </c>
      <c r="C1973" s="84">
        <v>131042</v>
      </c>
      <c r="D1973" s="84">
        <v>128200</v>
      </c>
      <c r="F1973">
        <f t="shared" si="60"/>
        <v>2018</v>
      </c>
      <c r="G1973" s="57">
        <f>_xlfn.XLOOKUP(F1973,'Historical Metal Prices'!$L$4:$Z$4,'Historical Metal Prices'!$L$10:$Z$10)</f>
        <v>0.27973795103410426</v>
      </c>
      <c r="H1973" s="77">
        <f t="shared" si="61"/>
        <v>7950.3720207993729</v>
      </c>
    </row>
    <row r="1974" spans="1:8" x14ac:dyDescent="0.2">
      <c r="A1974" s="79">
        <v>43437</v>
      </c>
      <c r="B1974" s="77">
        <v>6312.5</v>
      </c>
      <c r="C1974" s="84">
        <v>131042</v>
      </c>
      <c r="D1974" s="84">
        <v>130175</v>
      </c>
      <c r="F1974">
        <f t="shared" si="60"/>
        <v>2018</v>
      </c>
      <c r="G1974" s="57">
        <f>_xlfn.XLOOKUP(F1974,'Historical Metal Prices'!$L$4:$Z$4,'Historical Metal Prices'!$L$10:$Z$10)</f>
        <v>0.27973795103410426</v>
      </c>
      <c r="H1974" s="77">
        <f t="shared" si="61"/>
        <v>8078.3458159027832</v>
      </c>
    </row>
    <row r="1975" spans="1:8" x14ac:dyDescent="0.2">
      <c r="A1975" s="79">
        <v>43434</v>
      </c>
      <c r="B1975" s="77">
        <v>6227</v>
      </c>
      <c r="C1975" s="84">
        <v>131042</v>
      </c>
      <c r="D1975" s="84">
        <v>134200</v>
      </c>
      <c r="F1975">
        <f t="shared" si="60"/>
        <v>2018</v>
      </c>
      <c r="G1975" s="57">
        <f>_xlfn.XLOOKUP(F1975,'Historical Metal Prices'!$L$4:$Z$4,'Historical Metal Prices'!$L$10:$Z$10)</f>
        <v>0.27973795103410426</v>
      </c>
      <c r="H1975" s="77">
        <f t="shared" si="61"/>
        <v>7968.9282210893671</v>
      </c>
    </row>
    <row r="1976" spans="1:8" x14ac:dyDescent="0.2">
      <c r="A1976" s="79">
        <v>43433</v>
      </c>
      <c r="B1976" s="77">
        <v>6247.5</v>
      </c>
      <c r="C1976" s="84">
        <v>133163</v>
      </c>
      <c r="D1976" s="84">
        <v>136175</v>
      </c>
      <c r="F1976">
        <f t="shared" si="60"/>
        <v>2018</v>
      </c>
      <c r="G1976" s="57">
        <f>_xlfn.XLOOKUP(F1976,'Historical Metal Prices'!$L$4:$Z$4,'Historical Metal Prices'!$L$10:$Z$10)</f>
        <v>0.27973795103410426</v>
      </c>
      <c r="H1976" s="77">
        <f t="shared" si="61"/>
        <v>7995.1628490855664</v>
      </c>
    </row>
    <row r="1977" spans="1:8" x14ac:dyDescent="0.2">
      <c r="A1977" s="79">
        <v>43432</v>
      </c>
      <c r="B1977" s="77">
        <v>6244</v>
      </c>
      <c r="C1977" s="84">
        <v>133163</v>
      </c>
      <c r="D1977" s="84">
        <v>136250</v>
      </c>
      <c r="F1977">
        <f t="shared" si="60"/>
        <v>2018</v>
      </c>
      <c r="G1977" s="57">
        <f>_xlfn.XLOOKUP(F1977,'Historical Metal Prices'!$L$4:$Z$4,'Historical Metal Prices'!$L$10:$Z$10)</f>
        <v>0.27973795103410426</v>
      </c>
      <c r="H1977" s="77">
        <f t="shared" si="61"/>
        <v>7990.6837662569469</v>
      </c>
    </row>
    <row r="1978" spans="1:8" x14ac:dyDescent="0.2">
      <c r="A1978" s="79">
        <v>43431</v>
      </c>
      <c r="B1978" s="77">
        <v>6155.25</v>
      </c>
      <c r="C1978" s="84">
        <v>133163</v>
      </c>
      <c r="D1978" s="84">
        <v>137325</v>
      </c>
      <c r="F1978">
        <f t="shared" si="60"/>
        <v>2018</v>
      </c>
      <c r="G1978" s="57">
        <f>_xlfn.XLOOKUP(F1978,'Historical Metal Prices'!$L$4:$Z$4,'Historical Metal Prices'!$L$10:$Z$10)</f>
        <v>0.27973795103410426</v>
      </c>
      <c r="H1978" s="77">
        <f t="shared" si="61"/>
        <v>7877.1070231026706</v>
      </c>
    </row>
    <row r="1979" spans="1:8" x14ac:dyDescent="0.2">
      <c r="A1979" s="79">
        <v>43430</v>
      </c>
      <c r="B1979" s="77">
        <v>6221</v>
      </c>
      <c r="C1979" s="84">
        <v>133163</v>
      </c>
      <c r="D1979" s="84">
        <v>137850</v>
      </c>
      <c r="F1979">
        <f t="shared" si="60"/>
        <v>2018</v>
      </c>
      <c r="G1979" s="57">
        <f>_xlfn.XLOOKUP(F1979,'Historical Metal Prices'!$L$4:$Z$4,'Historical Metal Prices'!$L$10:$Z$10)</f>
        <v>0.27973795103410426</v>
      </c>
      <c r="H1979" s="77">
        <f t="shared" si="61"/>
        <v>7961.2497933831628</v>
      </c>
    </row>
    <row r="1980" spans="1:8" x14ac:dyDescent="0.2">
      <c r="A1980" s="79">
        <v>43427</v>
      </c>
      <c r="B1980" s="77">
        <v>6236.5</v>
      </c>
      <c r="C1980" s="84">
        <v>133163</v>
      </c>
      <c r="D1980" s="84">
        <v>137100</v>
      </c>
      <c r="F1980">
        <f t="shared" si="60"/>
        <v>2018</v>
      </c>
      <c r="G1980" s="57">
        <f>_xlfn.XLOOKUP(F1980,'Historical Metal Prices'!$L$4:$Z$4,'Historical Metal Prices'!$L$10:$Z$10)</f>
        <v>0.27973795103410426</v>
      </c>
      <c r="H1980" s="77">
        <f t="shared" si="61"/>
        <v>7981.0857316241909</v>
      </c>
    </row>
    <row r="1981" spans="1:8" x14ac:dyDescent="0.2">
      <c r="A1981" s="79">
        <v>43426</v>
      </c>
      <c r="B1981" s="77">
        <v>6286.25</v>
      </c>
      <c r="C1981" s="84">
        <v>134744</v>
      </c>
      <c r="D1981" s="84">
        <v>139550</v>
      </c>
      <c r="F1981">
        <f t="shared" si="60"/>
        <v>2018</v>
      </c>
      <c r="G1981" s="57">
        <f>_xlfn.XLOOKUP(F1981,'Historical Metal Prices'!$L$4:$Z$4,'Historical Metal Prices'!$L$10:$Z$10)</f>
        <v>0.27973795103410426</v>
      </c>
      <c r="H1981" s="77">
        <f t="shared" si="61"/>
        <v>8044.752694688138</v>
      </c>
    </row>
    <row r="1982" spans="1:8" x14ac:dyDescent="0.2">
      <c r="A1982" s="79">
        <v>43425</v>
      </c>
      <c r="B1982" s="77">
        <v>6269</v>
      </c>
      <c r="C1982" s="84">
        <v>134744</v>
      </c>
      <c r="D1982" s="84">
        <v>143325</v>
      </c>
      <c r="F1982">
        <f t="shared" si="60"/>
        <v>2018</v>
      </c>
      <c r="G1982" s="57">
        <f>_xlfn.XLOOKUP(F1982,'Historical Metal Prices'!$L$4:$Z$4,'Historical Metal Prices'!$L$10:$Z$10)</f>
        <v>0.27973795103410426</v>
      </c>
      <c r="H1982" s="77">
        <f t="shared" si="61"/>
        <v>8022.6772150327997</v>
      </c>
    </row>
    <row r="1983" spans="1:8" x14ac:dyDescent="0.2">
      <c r="A1983" s="79">
        <v>43424</v>
      </c>
      <c r="B1983" s="77">
        <v>6206</v>
      </c>
      <c r="C1983" s="84">
        <v>134744</v>
      </c>
      <c r="D1983" s="84">
        <v>143275</v>
      </c>
      <c r="F1983">
        <f t="shared" si="60"/>
        <v>2018</v>
      </c>
      <c r="G1983" s="57">
        <f>_xlfn.XLOOKUP(F1983,'Historical Metal Prices'!$L$4:$Z$4,'Historical Metal Prices'!$L$10:$Z$10)</f>
        <v>0.27973795103410426</v>
      </c>
      <c r="H1983" s="77">
        <f t="shared" si="61"/>
        <v>7942.0537241176507</v>
      </c>
    </row>
    <row r="1984" spans="1:8" x14ac:dyDescent="0.2">
      <c r="A1984" s="79">
        <v>43423</v>
      </c>
      <c r="B1984" s="77">
        <v>6292.5</v>
      </c>
      <c r="C1984" s="84">
        <v>134744</v>
      </c>
      <c r="D1984" s="84">
        <v>145250</v>
      </c>
      <c r="F1984">
        <f t="shared" si="60"/>
        <v>2018</v>
      </c>
      <c r="G1984" s="57">
        <f>_xlfn.XLOOKUP(F1984,'Historical Metal Prices'!$L$4:$Z$4,'Historical Metal Prices'!$L$10:$Z$10)</f>
        <v>0.27973795103410426</v>
      </c>
      <c r="H1984" s="77">
        <f t="shared" si="61"/>
        <v>8052.7510568821008</v>
      </c>
    </row>
    <row r="1985" spans="1:8" x14ac:dyDescent="0.2">
      <c r="A1985" s="79">
        <v>43420</v>
      </c>
      <c r="B1985" s="77">
        <v>6223.5</v>
      </c>
      <c r="C1985" s="84">
        <v>134744</v>
      </c>
      <c r="D1985" s="84">
        <v>151625</v>
      </c>
      <c r="F1985">
        <f t="shared" si="60"/>
        <v>2018</v>
      </c>
      <c r="G1985" s="57">
        <f>_xlfn.XLOOKUP(F1985,'Historical Metal Prices'!$L$4:$Z$4,'Historical Metal Prices'!$L$10:$Z$10)</f>
        <v>0.27973795103410426</v>
      </c>
      <c r="H1985" s="77">
        <f t="shared" si="61"/>
        <v>7964.4491382607475</v>
      </c>
    </row>
    <row r="1986" spans="1:8" x14ac:dyDescent="0.2">
      <c r="A1986" s="79">
        <v>43419</v>
      </c>
      <c r="B1986" s="77">
        <v>6198</v>
      </c>
      <c r="C1986" s="84">
        <v>142234</v>
      </c>
      <c r="D1986" s="84">
        <v>161025</v>
      </c>
      <c r="F1986">
        <f t="shared" si="60"/>
        <v>2018</v>
      </c>
      <c r="G1986" s="57">
        <f>_xlfn.XLOOKUP(F1986,'Historical Metal Prices'!$L$4:$Z$4,'Historical Metal Prices'!$L$10:$Z$10)</f>
        <v>0.27973795103410426</v>
      </c>
      <c r="H1986" s="77">
        <f t="shared" si="61"/>
        <v>7931.8158205093778</v>
      </c>
    </row>
    <row r="1987" spans="1:8" x14ac:dyDescent="0.2">
      <c r="A1987" s="79">
        <v>43418</v>
      </c>
      <c r="B1987" s="77">
        <v>6107.5</v>
      </c>
      <c r="C1987" s="84">
        <v>142234</v>
      </c>
      <c r="D1987" s="84">
        <v>166450</v>
      </c>
      <c r="F1987">
        <f t="shared" si="60"/>
        <v>2018</v>
      </c>
      <c r="G1987" s="57">
        <f>_xlfn.XLOOKUP(F1987,'Historical Metal Prices'!$L$4:$Z$4,'Historical Metal Prices'!$L$10:$Z$10)</f>
        <v>0.27973795103410426</v>
      </c>
      <c r="H1987" s="77">
        <f t="shared" si="61"/>
        <v>7815.9995359407922</v>
      </c>
    </row>
    <row r="1988" spans="1:8" x14ac:dyDescent="0.2">
      <c r="A1988" s="79">
        <v>43417</v>
      </c>
      <c r="B1988" s="77">
        <v>6088.5</v>
      </c>
      <c r="C1988" s="84">
        <v>142234</v>
      </c>
      <c r="D1988" s="84">
        <v>167075</v>
      </c>
      <c r="F1988">
        <f t="shared" si="60"/>
        <v>2018</v>
      </c>
      <c r="G1988" s="57">
        <f>_xlfn.XLOOKUP(F1988,'Historical Metal Prices'!$L$4:$Z$4,'Historical Metal Prices'!$L$10:$Z$10)</f>
        <v>0.27973795103410426</v>
      </c>
      <c r="H1988" s="77">
        <f t="shared" si="61"/>
        <v>7791.6845148711436</v>
      </c>
    </row>
    <row r="1989" spans="1:8" x14ac:dyDescent="0.2">
      <c r="A1989" s="79">
        <v>43416</v>
      </c>
      <c r="B1989" s="77">
        <v>6073.75</v>
      </c>
      <c r="C1989" s="84">
        <v>142234</v>
      </c>
      <c r="D1989" s="84">
        <v>168325</v>
      </c>
      <c r="F1989">
        <f t="shared" si="60"/>
        <v>2018</v>
      </c>
      <c r="G1989" s="57">
        <f>_xlfn.XLOOKUP(F1989,'Historical Metal Prices'!$L$4:$Z$4,'Historical Metal Prices'!$L$10:$Z$10)</f>
        <v>0.27973795103410426</v>
      </c>
      <c r="H1989" s="77">
        <f t="shared" si="61"/>
        <v>7772.808380093391</v>
      </c>
    </row>
    <row r="1990" spans="1:8" x14ac:dyDescent="0.2">
      <c r="A1990" s="79">
        <v>43413</v>
      </c>
      <c r="B1990" s="77">
        <v>6078.5</v>
      </c>
      <c r="C1990" s="84">
        <v>142234</v>
      </c>
      <c r="D1990" s="84">
        <v>169325</v>
      </c>
      <c r="F1990">
        <f t="shared" si="60"/>
        <v>2018</v>
      </c>
      <c r="G1990" s="57">
        <f>_xlfn.XLOOKUP(F1990,'Historical Metal Prices'!$L$4:$Z$4,'Historical Metal Prices'!$L$10:$Z$10)</f>
        <v>0.27973795103410426</v>
      </c>
      <c r="H1990" s="77">
        <f t="shared" si="61"/>
        <v>7778.8871353608029</v>
      </c>
    </row>
    <row r="1991" spans="1:8" x14ac:dyDescent="0.2">
      <c r="A1991" s="79">
        <v>43412</v>
      </c>
      <c r="B1991" s="77">
        <v>6172.5</v>
      </c>
      <c r="C1991" s="84">
        <v>147542</v>
      </c>
      <c r="D1991" s="84">
        <v>171050</v>
      </c>
      <c r="F1991">
        <f t="shared" si="60"/>
        <v>2018</v>
      </c>
      <c r="G1991" s="57">
        <f>_xlfn.XLOOKUP(F1991,'Historical Metal Prices'!$L$4:$Z$4,'Historical Metal Prices'!$L$10:$Z$10)</f>
        <v>0.27973795103410426</v>
      </c>
      <c r="H1991" s="77">
        <f t="shared" si="61"/>
        <v>7899.1825027580089</v>
      </c>
    </row>
    <row r="1992" spans="1:8" x14ac:dyDescent="0.2">
      <c r="A1992" s="79">
        <v>43411</v>
      </c>
      <c r="B1992" s="77">
        <v>6171</v>
      </c>
      <c r="C1992" s="84">
        <v>147542</v>
      </c>
      <c r="D1992" s="84">
        <v>172325</v>
      </c>
      <c r="F1992">
        <f t="shared" si="60"/>
        <v>2018</v>
      </c>
      <c r="G1992" s="57">
        <f>_xlfn.XLOOKUP(F1992,'Historical Metal Prices'!$L$4:$Z$4,'Historical Metal Prices'!$L$10:$Z$10)</f>
        <v>0.27973795103410426</v>
      </c>
      <c r="H1992" s="77">
        <f t="shared" si="61"/>
        <v>7897.2628958314572</v>
      </c>
    </row>
    <row r="1993" spans="1:8" x14ac:dyDescent="0.2">
      <c r="A1993" s="79">
        <v>43410</v>
      </c>
      <c r="B1993" s="77">
        <v>6184</v>
      </c>
      <c r="C1993" s="84">
        <v>147542</v>
      </c>
      <c r="D1993" s="84">
        <v>174200</v>
      </c>
      <c r="F1993">
        <f t="shared" si="60"/>
        <v>2018</v>
      </c>
      <c r="G1993" s="57">
        <f>_xlfn.XLOOKUP(F1993,'Historical Metal Prices'!$L$4:$Z$4,'Historical Metal Prices'!$L$10:$Z$10)</f>
        <v>0.27973795103410426</v>
      </c>
      <c r="H1993" s="77">
        <f t="shared" si="61"/>
        <v>7913.8994891949005</v>
      </c>
    </row>
    <row r="1994" spans="1:8" x14ac:dyDescent="0.2">
      <c r="A1994" s="79">
        <v>43409</v>
      </c>
      <c r="B1994" s="77">
        <v>6206.5</v>
      </c>
      <c r="C1994" s="84">
        <v>147542</v>
      </c>
      <c r="D1994" s="84">
        <v>175400</v>
      </c>
      <c r="F1994">
        <f t="shared" si="60"/>
        <v>2018</v>
      </c>
      <c r="G1994" s="57">
        <f>_xlfn.XLOOKUP(F1994,'Historical Metal Prices'!$L$4:$Z$4,'Historical Metal Prices'!$L$10:$Z$10)</f>
        <v>0.27973795103410426</v>
      </c>
      <c r="H1994" s="77">
        <f t="shared" si="61"/>
        <v>7942.6935930931677</v>
      </c>
    </row>
    <row r="1995" spans="1:8" x14ac:dyDescent="0.2">
      <c r="A1995" s="79">
        <v>43406</v>
      </c>
      <c r="B1995" s="77">
        <v>6319</v>
      </c>
      <c r="C1995" s="84">
        <v>147542</v>
      </c>
      <c r="D1995" s="84">
        <v>177950</v>
      </c>
      <c r="F1995">
        <f t="shared" ref="F1995:F2058" si="62">YEAR(A1995)</f>
        <v>2018</v>
      </c>
      <c r="G1995" s="57">
        <f>_xlfn.XLOOKUP(F1995,'Historical Metal Prices'!$L$4:$Z$4,'Historical Metal Prices'!$L$10:$Z$10)</f>
        <v>0.27973795103410426</v>
      </c>
      <c r="H1995" s="77">
        <f t="shared" ref="H1995:H2058" si="63">IFERROR(B1995*(1+G1995),H1996)</f>
        <v>8086.6641125845044</v>
      </c>
    </row>
    <row r="1996" spans="1:8" x14ac:dyDescent="0.2">
      <c r="A1996" s="79">
        <v>43405</v>
      </c>
      <c r="B1996" s="77">
        <v>6102.5</v>
      </c>
      <c r="C1996" s="84">
        <v>148943</v>
      </c>
      <c r="D1996" s="84">
        <v>180375</v>
      </c>
      <c r="F1996">
        <f t="shared" si="62"/>
        <v>2018</v>
      </c>
      <c r="G1996" s="57">
        <f>_xlfn.XLOOKUP(F1996,'Historical Metal Prices'!$L$4:$Z$4,'Historical Metal Prices'!$L$10:$Z$10)</f>
        <v>0.27973795103410426</v>
      </c>
      <c r="H1996" s="77">
        <f t="shared" si="63"/>
        <v>7809.6008461856209</v>
      </c>
    </row>
    <row r="1997" spans="1:8" x14ac:dyDescent="0.2">
      <c r="A1997" s="79">
        <v>43404</v>
      </c>
      <c r="B1997" s="77">
        <v>6036.5</v>
      </c>
      <c r="C1997" s="84">
        <v>148943</v>
      </c>
      <c r="D1997" s="84">
        <v>136675</v>
      </c>
      <c r="F1997">
        <f t="shared" si="62"/>
        <v>2018</v>
      </c>
      <c r="G1997" s="57">
        <f>_xlfn.XLOOKUP(F1997,'Historical Metal Prices'!$L$4:$Z$4,'Historical Metal Prices'!$L$10:$Z$10)</f>
        <v>0.27973795103410426</v>
      </c>
      <c r="H1997" s="77">
        <f t="shared" si="63"/>
        <v>7725.1381414173702</v>
      </c>
    </row>
    <row r="1998" spans="1:8" x14ac:dyDescent="0.2">
      <c r="A1998" s="79">
        <v>43403</v>
      </c>
      <c r="B1998" s="77">
        <v>6076.5</v>
      </c>
      <c r="C1998" s="84">
        <v>148943</v>
      </c>
      <c r="D1998" s="84">
        <v>137625</v>
      </c>
      <c r="F1998">
        <f t="shared" si="62"/>
        <v>2018</v>
      </c>
      <c r="G1998" s="57">
        <f>_xlfn.XLOOKUP(F1998,'Historical Metal Prices'!$L$4:$Z$4,'Historical Metal Prices'!$L$10:$Z$10)</f>
        <v>0.27973795103410426</v>
      </c>
      <c r="H1998" s="77">
        <f t="shared" si="63"/>
        <v>7776.3276594587342</v>
      </c>
    </row>
    <row r="1999" spans="1:8" x14ac:dyDescent="0.2">
      <c r="A1999" s="79">
        <v>43402</v>
      </c>
      <c r="B1999" s="77">
        <v>6178.5</v>
      </c>
      <c r="C1999" s="84">
        <v>148943</v>
      </c>
      <c r="D1999" s="84">
        <v>139250</v>
      </c>
      <c r="F1999">
        <f t="shared" si="62"/>
        <v>2018</v>
      </c>
      <c r="G1999" s="57">
        <f>_xlfn.XLOOKUP(F1999,'Historical Metal Prices'!$L$4:$Z$4,'Historical Metal Prices'!$L$10:$Z$10)</f>
        <v>0.27973795103410426</v>
      </c>
      <c r="H1999" s="77">
        <f t="shared" si="63"/>
        <v>7906.8609304642132</v>
      </c>
    </row>
    <row r="2000" spans="1:8" x14ac:dyDescent="0.2">
      <c r="A2000" s="79">
        <v>43399</v>
      </c>
      <c r="B2000" s="77">
        <v>6207</v>
      </c>
      <c r="C2000" s="84">
        <v>148943</v>
      </c>
      <c r="D2000" s="84">
        <v>143125</v>
      </c>
      <c r="F2000">
        <f t="shared" si="62"/>
        <v>2018</v>
      </c>
      <c r="G2000" s="57">
        <f>_xlfn.XLOOKUP(F2000,'Historical Metal Prices'!$L$4:$Z$4,'Historical Metal Prices'!$L$10:$Z$10)</f>
        <v>0.27973795103410426</v>
      </c>
      <c r="H2000" s="77">
        <f t="shared" si="63"/>
        <v>7943.3334620686855</v>
      </c>
    </row>
    <row r="2001" spans="1:8" x14ac:dyDescent="0.2">
      <c r="A2001" s="79">
        <v>43398</v>
      </c>
      <c r="B2001" s="77">
        <v>6253</v>
      </c>
      <c r="C2001" s="84">
        <v>140789</v>
      </c>
      <c r="D2001" s="84">
        <v>146350</v>
      </c>
      <c r="F2001">
        <f t="shared" si="62"/>
        <v>2018</v>
      </c>
      <c r="G2001" s="57">
        <f>_xlfn.XLOOKUP(F2001,'Historical Metal Prices'!$L$4:$Z$4,'Historical Metal Prices'!$L$10:$Z$10)</f>
        <v>0.27973795103410426</v>
      </c>
      <c r="H2001" s="77">
        <f t="shared" si="63"/>
        <v>8002.2014078162538</v>
      </c>
    </row>
    <row r="2002" spans="1:8" x14ac:dyDescent="0.2">
      <c r="A2002" s="79">
        <v>43397</v>
      </c>
      <c r="B2002" s="77">
        <v>6188</v>
      </c>
      <c r="C2002" s="84">
        <v>140789</v>
      </c>
      <c r="D2002" s="84">
        <v>149575</v>
      </c>
      <c r="F2002">
        <f t="shared" si="62"/>
        <v>2018</v>
      </c>
      <c r="G2002" s="57">
        <f>_xlfn.XLOOKUP(F2002,'Historical Metal Prices'!$L$4:$Z$4,'Historical Metal Prices'!$L$10:$Z$10)</f>
        <v>0.27973795103410426</v>
      </c>
      <c r="H2002" s="77">
        <f t="shared" si="63"/>
        <v>7919.018440999037</v>
      </c>
    </row>
    <row r="2003" spans="1:8" x14ac:dyDescent="0.2">
      <c r="A2003" s="79">
        <v>43396</v>
      </c>
      <c r="B2003" s="77">
        <v>6194.5</v>
      </c>
      <c r="C2003" s="84">
        <v>140789</v>
      </c>
      <c r="D2003" s="84">
        <v>152225</v>
      </c>
      <c r="F2003">
        <f t="shared" si="62"/>
        <v>2018</v>
      </c>
      <c r="G2003" s="57">
        <f>_xlfn.XLOOKUP(F2003,'Historical Metal Prices'!$L$4:$Z$4,'Historical Metal Prices'!$L$10:$Z$10)</f>
        <v>0.27973795103410426</v>
      </c>
      <c r="H2003" s="77">
        <f t="shared" si="63"/>
        <v>7927.3367376807591</v>
      </c>
    </row>
    <row r="2004" spans="1:8" x14ac:dyDescent="0.2">
      <c r="A2004" s="79">
        <v>43395</v>
      </c>
      <c r="B2004" s="77">
        <v>6242.75</v>
      </c>
      <c r="C2004" s="84">
        <v>140789</v>
      </c>
      <c r="D2004" s="84">
        <v>151100</v>
      </c>
      <c r="F2004">
        <f t="shared" si="62"/>
        <v>2018</v>
      </c>
      <c r="G2004" s="57">
        <f>_xlfn.XLOOKUP(F2004,'Historical Metal Prices'!$L$4:$Z$4,'Historical Metal Prices'!$L$10:$Z$10)</f>
        <v>0.27973795103410426</v>
      </c>
      <c r="H2004" s="77">
        <f t="shared" si="63"/>
        <v>7989.0840938181545</v>
      </c>
    </row>
    <row r="2005" spans="1:8" x14ac:dyDescent="0.2">
      <c r="A2005" s="79">
        <v>43392</v>
      </c>
      <c r="B2005" s="77">
        <v>6228</v>
      </c>
      <c r="C2005" s="84">
        <v>140789</v>
      </c>
      <c r="D2005" s="84">
        <v>154225</v>
      </c>
      <c r="F2005">
        <f t="shared" si="62"/>
        <v>2018</v>
      </c>
      <c r="G2005" s="57">
        <f>_xlfn.XLOOKUP(F2005,'Historical Metal Prices'!$L$4:$Z$4,'Historical Metal Prices'!$L$10:$Z$10)</f>
        <v>0.27973795103410426</v>
      </c>
      <c r="H2005" s="77">
        <f t="shared" si="63"/>
        <v>7970.207959040401</v>
      </c>
    </row>
    <row r="2006" spans="1:8" x14ac:dyDescent="0.2">
      <c r="A2006" s="79">
        <v>43391</v>
      </c>
      <c r="B2006" s="77">
        <v>6157.5</v>
      </c>
      <c r="C2006" s="84">
        <v>125700</v>
      </c>
      <c r="D2006" s="84">
        <v>153950</v>
      </c>
      <c r="F2006">
        <f t="shared" si="62"/>
        <v>2018</v>
      </c>
      <c r="G2006" s="57">
        <f>_xlfn.XLOOKUP(F2006,'Historical Metal Prices'!$L$4:$Z$4,'Historical Metal Prices'!$L$10:$Z$10)</f>
        <v>0.27973795103410426</v>
      </c>
      <c r="H2006" s="77">
        <f t="shared" si="63"/>
        <v>7879.9864334924969</v>
      </c>
    </row>
    <row r="2007" spans="1:8" x14ac:dyDescent="0.2">
      <c r="A2007" s="79">
        <v>43390</v>
      </c>
      <c r="B2007" s="77">
        <v>6216</v>
      </c>
      <c r="C2007" s="84">
        <v>125700</v>
      </c>
      <c r="D2007" s="84">
        <v>158300</v>
      </c>
      <c r="F2007">
        <f t="shared" si="62"/>
        <v>2018</v>
      </c>
      <c r="G2007" s="57">
        <f>_xlfn.XLOOKUP(F2007,'Historical Metal Prices'!$L$4:$Z$4,'Historical Metal Prices'!$L$10:$Z$10)</f>
        <v>0.27973795103410426</v>
      </c>
      <c r="H2007" s="77">
        <f t="shared" si="63"/>
        <v>7954.8511036279924</v>
      </c>
    </row>
    <row r="2008" spans="1:8" x14ac:dyDescent="0.2">
      <c r="A2008" s="79">
        <v>43389</v>
      </c>
      <c r="B2008" s="77">
        <v>6202.25</v>
      </c>
      <c r="C2008" s="84">
        <v>125700</v>
      </c>
      <c r="D2008" s="84">
        <v>160900</v>
      </c>
      <c r="F2008">
        <f t="shared" si="62"/>
        <v>2018</v>
      </c>
      <c r="G2008" s="57">
        <f>_xlfn.XLOOKUP(F2008,'Historical Metal Prices'!$L$4:$Z$4,'Historical Metal Prices'!$L$10:$Z$10)</f>
        <v>0.27973795103410426</v>
      </c>
      <c r="H2008" s="77">
        <f t="shared" si="63"/>
        <v>7937.2547068012727</v>
      </c>
    </row>
    <row r="2009" spans="1:8" x14ac:dyDescent="0.2">
      <c r="A2009" s="79">
        <v>43388</v>
      </c>
      <c r="B2009" s="77">
        <v>6303</v>
      </c>
      <c r="C2009" s="84">
        <v>125700</v>
      </c>
      <c r="D2009" s="84">
        <v>164175</v>
      </c>
      <c r="F2009">
        <f t="shared" si="62"/>
        <v>2018</v>
      </c>
      <c r="G2009" s="57">
        <f>_xlfn.XLOOKUP(F2009,'Historical Metal Prices'!$L$4:$Z$4,'Historical Metal Prices'!$L$10:$Z$10)</f>
        <v>0.27973795103410426</v>
      </c>
      <c r="H2009" s="77">
        <f t="shared" si="63"/>
        <v>8066.1883053679594</v>
      </c>
    </row>
    <row r="2010" spans="1:8" x14ac:dyDescent="0.2">
      <c r="A2010" s="79">
        <v>43385</v>
      </c>
      <c r="B2010" s="77">
        <v>6319</v>
      </c>
      <c r="C2010" s="84">
        <v>125700</v>
      </c>
      <c r="D2010" s="84">
        <v>161700</v>
      </c>
      <c r="F2010">
        <f t="shared" si="62"/>
        <v>2018</v>
      </c>
      <c r="G2010" s="57">
        <f>_xlfn.XLOOKUP(F2010,'Historical Metal Prices'!$L$4:$Z$4,'Historical Metal Prices'!$L$10:$Z$10)</f>
        <v>0.27973795103410426</v>
      </c>
      <c r="H2010" s="77">
        <f t="shared" si="63"/>
        <v>8086.6641125845044</v>
      </c>
    </row>
    <row r="2011" spans="1:8" x14ac:dyDescent="0.2">
      <c r="A2011" s="79">
        <v>43384</v>
      </c>
      <c r="B2011" s="77">
        <v>6258.25</v>
      </c>
      <c r="C2011" s="84">
        <v>111995</v>
      </c>
      <c r="D2011" s="84">
        <v>166600</v>
      </c>
      <c r="F2011">
        <f t="shared" si="62"/>
        <v>2018</v>
      </c>
      <c r="G2011" s="57">
        <f>_xlfn.XLOOKUP(F2011,'Historical Metal Prices'!$L$4:$Z$4,'Historical Metal Prices'!$L$10:$Z$10)</f>
        <v>0.27973795103410426</v>
      </c>
      <c r="H2011" s="77">
        <f t="shared" si="63"/>
        <v>8008.9200320591826</v>
      </c>
    </row>
    <row r="2012" spans="1:8" x14ac:dyDescent="0.2">
      <c r="A2012" s="79">
        <v>43383</v>
      </c>
      <c r="B2012" s="77">
        <v>6251</v>
      </c>
      <c r="C2012" s="84">
        <v>111995</v>
      </c>
      <c r="D2012" s="84">
        <v>170100</v>
      </c>
      <c r="F2012">
        <f t="shared" si="62"/>
        <v>2018</v>
      </c>
      <c r="G2012" s="57">
        <f>_xlfn.XLOOKUP(F2012,'Historical Metal Prices'!$L$4:$Z$4,'Historical Metal Prices'!$L$10:$Z$10)</f>
        <v>0.27973795103410426</v>
      </c>
      <c r="H2012" s="77">
        <f t="shared" si="63"/>
        <v>7999.641931914186</v>
      </c>
    </row>
    <row r="2013" spans="1:8" x14ac:dyDescent="0.2">
      <c r="A2013" s="79">
        <v>43382</v>
      </c>
      <c r="B2013" s="77">
        <v>6300.25</v>
      </c>
      <c r="C2013" s="84">
        <v>111995</v>
      </c>
      <c r="D2013" s="84">
        <v>173500</v>
      </c>
      <c r="F2013">
        <f t="shared" si="62"/>
        <v>2018</v>
      </c>
      <c r="G2013" s="57">
        <f>_xlfn.XLOOKUP(F2013,'Historical Metal Prices'!$L$4:$Z$4,'Historical Metal Prices'!$L$10:$Z$10)</f>
        <v>0.27973795103410426</v>
      </c>
      <c r="H2013" s="77">
        <f t="shared" si="63"/>
        <v>8062.6690260026153</v>
      </c>
    </row>
    <row r="2014" spans="1:8" x14ac:dyDescent="0.2">
      <c r="A2014" s="79">
        <v>43381</v>
      </c>
      <c r="B2014" s="77">
        <v>6174.25</v>
      </c>
      <c r="C2014" s="84">
        <v>111995</v>
      </c>
      <c r="D2014" s="84">
        <v>177850</v>
      </c>
      <c r="F2014">
        <f t="shared" si="62"/>
        <v>2018</v>
      </c>
      <c r="G2014" s="57">
        <f>_xlfn.XLOOKUP(F2014,'Historical Metal Prices'!$L$4:$Z$4,'Historical Metal Prices'!$L$10:$Z$10)</f>
        <v>0.27973795103410426</v>
      </c>
      <c r="H2014" s="77">
        <f t="shared" si="63"/>
        <v>7901.4220441723182</v>
      </c>
    </row>
    <row r="2015" spans="1:8" x14ac:dyDescent="0.2">
      <c r="A2015" s="79">
        <v>43378</v>
      </c>
      <c r="B2015" s="77">
        <v>6167</v>
      </c>
      <c r="C2015" s="84">
        <v>111995</v>
      </c>
      <c r="D2015" s="84">
        <v>181975</v>
      </c>
      <c r="F2015">
        <f t="shared" si="62"/>
        <v>2018</v>
      </c>
      <c r="G2015" s="57">
        <f>_xlfn.XLOOKUP(F2015,'Historical Metal Prices'!$L$4:$Z$4,'Historical Metal Prices'!$L$10:$Z$10)</f>
        <v>0.27973795103410426</v>
      </c>
      <c r="H2015" s="77">
        <f t="shared" si="63"/>
        <v>7892.1439440273207</v>
      </c>
    </row>
    <row r="2016" spans="1:8" x14ac:dyDescent="0.2">
      <c r="A2016" s="79">
        <v>43377</v>
      </c>
      <c r="B2016" s="77">
        <v>6288.25</v>
      </c>
      <c r="C2016" s="84">
        <v>111995</v>
      </c>
      <c r="D2016" s="84">
        <v>186800</v>
      </c>
      <c r="F2016">
        <f t="shared" si="62"/>
        <v>2018</v>
      </c>
      <c r="G2016" s="57">
        <f>_xlfn.XLOOKUP(F2016,'Historical Metal Prices'!$L$4:$Z$4,'Historical Metal Prices'!$L$10:$Z$10)</f>
        <v>0.27973795103410426</v>
      </c>
      <c r="H2016" s="77">
        <f t="shared" si="63"/>
        <v>8047.3121705902058</v>
      </c>
    </row>
    <row r="2017" spans="1:8" x14ac:dyDescent="0.2">
      <c r="A2017" s="79">
        <v>43376</v>
      </c>
      <c r="B2017" s="77">
        <v>6262.5</v>
      </c>
      <c r="C2017" s="84">
        <v>111995</v>
      </c>
      <c r="D2017" s="84">
        <v>188950</v>
      </c>
      <c r="F2017">
        <f t="shared" si="62"/>
        <v>2018</v>
      </c>
      <c r="G2017" s="57">
        <f>_xlfn.XLOOKUP(F2017,'Historical Metal Prices'!$L$4:$Z$4,'Historical Metal Prices'!$L$10:$Z$10)</f>
        <v>0.27973795103410426</v>
      </c>
      <c r="H2017" s="77">
        <f t="shared" si="63"/>
        <v>8014.3589183510776</v>
      </c>
    </row>
    <row r="2018" spans="1:8" x14ac:dyDescent="0.2">
      <c r="A2018" s="79">
        <v>43375</v>
      </c>
      <c r="B2018" s="77">
        <v>6288</v>
      </c>
      <c r="C2018" s="84">
        <v>111995</v>
      </c>
      <c r="D2018" s="84">
        <v>194175</v>
      </c>
      <c r="F2018">
        <f t="shared" si="62"/>
        <v>2018</v>
      </c>
      <c r="G2018" s="57">
        <f>_xlfn.XLOOKUP(F2018,'Historical Metal Prices'!$L$4:$Z$4,'Historical Metal Prices'!$L$10:$Z$10)</f>
        <v>0.27973795103410426</v>
      </c>
      <c r="H2018" s="77">
        <f t="shared" si="63"/>
        <v>8046.9922361024474</v>
      </c>
    </row>
    <row r="2019" spans="1:8" x14ac:dyDescent="0.2">
      <c r="A2019" s="79">
        <v>43374</v>
      </c>
      <c r="B2019" s="77">
        <v>6258.5</v>
      </c>
      <c r="C2019" s="84">
        <v>111995</v>
      </c>
      <c r="D2019" s="84">
        <v>196600</v>
      </c>
      <c r="F2019">
        <f t="shared" si="62"/>
        <v>2018</v>
      </c>
      <c r="G2019" s="57">
        <f>_xlfn.XLOOKUP(F2019,'Historical Metal Prices'!$L$4:$Z$4,'Historical Metal Prices'!$L$10:$Z$10)</f>
        <v>0.27973795103410426</v>
      </c>
      <c r="H2019" s="77">
        <f t="shared" si="63"/>
        <v>8009.2399665469411</v>
      </c>
    </row>
    <row r="2020" spans="1:8" x14ac:dyDescent="0.2">
      <c r="A2020" s="79">
        <v>43371</v>
      </c>
      <c r="B2020" s="77">
        <v>6263.5</v>
      </c>
      <c r="C2020" s="84">
        <v>111995</v>
      </c>
      <c r="D2020" s="84">
        <v>199125</v>
      </c>
      <c r="F2020">
        <f t="shared" si="62"/>
        <v>2018</v>
      </c>
      <c r="G2020" s="57">
        <f>_xlfn.XLOOKUP(F2020,'Historical Metal Prices'!$L$4:$Z$4,'Historical Metal Prices'!$L$10:$Z$10)</f>
        <v>0.27973795103410426</v>
      </c>
      <c r="H2020" s="77">
        <f t="shared" si="63"/>
        <v>8015.6386563021124</v>
      </c>
    </row>
    <row r="2021" spans="1:8" x14ac:dyDescent="0.2">
      <c r="A2021" s="79">
        <v>43370</v>
      </c>
      <c r="B2021" s="77">
        <v>6182</v>
      </c>
      <c r="C2021" s="84">
        <v>111029</v>
      </c>
      <c r="D2021" s="84">
        <v>202400</v>
      </c>
      <c r="F2021">
        <f t="shared" si="62"/>
        <v>2018</v>
      </c>
      <c r="G2021" s="57">
        <f>_xlfn.XLOOKUP(F2021,'Historical Metal Prices'!$L$4:$Z$4,'Historical Metal Prices'!$L$10:$Z$10)</f>
        <v>0.27973795103410426</v>
      </c>
      <c r="H2021" s="77">
        <f t="shared" si="63"/>
        <v>7911.3400132928327</v>
      </c>
    </row>
    <row r="2022" spans="1:8" x14ac:dyDescent="0.2">
      <c r="A2022" s="79">
        <v>43369</v>
      </c>
      <c r="B2022" s="77">
        <v>6270</v>
      </c>
      <c r="C2022" s="84">
        <v>111029</v>
      </c>
      <c r="D2022" s="84">
        <v>209900</v>
      </c>
      <c r="F2022">
        <f t="shared" si="62"/>
        <v>2018</v>
      </c>
      <c r="G2022" s="57">
        <f>_xlfn.XLOOKUP(F2022,'Historical Metal Prices'!$L$4:$Z$4,'Historical Metal Prices'!$L$10:$Z$10)</f>
        <v>0.27973795103410426</v>
      </c>
      <c r="H2022" s="77">
        <f t="shared" si="63"/>
        <v>8023.9569529838336</v>
      </c>
    </row>
    <row r="2023" spans="1:8" x14ac:dyDescent="0.2">
      <c r="A2023" s="79">
        <v>43368</v>
      </c>
      <c r="B2023" s="77">
        <v>6314.75</v>
      </c>
      <c r="C2023" s="84">
        <v>111029</v>
      </c>
      <c r="D2023" s="84">
        <v>210900</v>
      </c>
      <c r="F2023">
        <f t="shared" si="62"/>
        <v>2018</v>
      </c>
      <c r="G2023" s="57">
        <f>_xlfn.XLOOKUP(F2023,'Historical Metal Prices'!$L$4:$Z$4,'Historical Metal Prices'!$L$10:$Z$10)</f>
        <v>0.27973795103410426</v>
      </c>
      <c r="H2023" s="77">
        <f t="shared" si="63"/>
        <v>8081.2252262926095</v>
      </c>
    </row>
    <row r="2024" spans="1:8" x14ac:dyDescent="0.2">
      <c r="A2024" s="79">
        <v>43367</v>
      </c>
      <c r="B2024" s="77">
        <v>6355</v>
      </c>
      <c r="C2024" s="84">
        <v>111029</v>
      </c>
      <c r="D2024" s="84">
        <v>212925</v>
      </c>
      <c r="F2024">
        <f t="shared" si="62"/>
        <v>2018</v>
      </c>
      <c r="G2024" s="57">
        <f>_xlfn.XLOOKUP(F2024,'Historical Metal Prices'!$L$4:$Z$4,'Historical Metal Prices'!$L$10:$Z$10)</f>
        <v>0.27973795103410426</v>
      </c>
      <c r="H2024" s="77">
        <f t="shared" si="63"/>
        <v>8132.7346788217328</v>
      </c>
    </row>
    <row r="2025" spans="1:8" x14ac:dyDescent="0.2">
      <c r="A2025" s="79">
        <v>43364</v>
      </c>
      <c r="B2025" s="77">
        <v>6379.5</v>
      </c>
      <c r="C2025" s="84">
        <v>111029</v>
      </c>
      <c r="D2025" s="84">
        <v>214350</v>
      </c>
      <c r="F2025">
        <f t="shared" si="62"/>
        <v>2018</v>
      </c>
      <c r="G2025" s="57">
        <f>_xlfn.XLOOKUP(F2025,'Historical Metal Prices'!$L$4:$Z$4,'Historical Metal Prices'!$L$10:$Z$10)</f>
        <v>0.27973795103410426</v>
      </c>
      <c r="H2025" s="77">
        <f t="shared" si="63"/>
        <v>8164.0882586220678</v>
      </c>
    </row>
    <row r="2026" spans="1:8" x14ac:dyDescent="0.2">
      <c r="A2026" s="79">
        <v>43363</v>
      </c>
      <c r="B2026" s="77">
        <v>6075</v>
      </c>
      <c r="C2026" s="84">
        <v>134566</v>
      </c>
      <c r="D2026" s="84">
        <v>216600</v>
      </c>
      <c r="F2026">
        <f t="shared" si="62"/>
        <v>2018</v>
      </c>
      <c r="G2026" s="57">
        <f>_xlfn.XLOOKUP(F2026,'Historical Metal Prices'!$L$4:$Z$4,'Historical Metal Prices'!$L$10:$Z$10)</f>
        <v>0.27973795103410426</v>
      </c>
      <c r="H2026" s="77">
        <f t="shared" si="63"/>
        <v>7774.4080525321833</v>
      </c>
    </row>
    <row r="2027" spans="1:8" x14ac:dyDescent="0.2">
      <c r="A2027" s="79">
        <v>43362</v>
      </c>
      <c r="B2027" s="77">
        <v>6096.5</v>
      </c>
      <c r="C2027" s="84">
        <v>134566</v>
      </c>
      <c r="D2027" s="84">
        <v>215000</v>
      </c>
      <c r="F2027">
        <f t="shared" si="62"/>
        <v>2018</v>
      </c>
      <c r="G2027" s="57">
        <f>_xlfn.XLOOKUP(F2027,'Historical Metal Prices'!$L$4:$Z$4,'Historical Metal Prices'!$L$10:$Z$10)</f>
        <v>0.27973795103410426</v>
      </c>
      <c r="H2027" s="77">
        <f t="shared" si="63"/>
        <v>7801.9224184794166</v>
      </c>
    </row>
    <row r="2028" spans="1:8" x14ac:dyDescent="0.2">
      <c r="A2028" s="79">
        <v>43361</v>
      </c>
      <c r="B2028" s="77">
        <v>6064</v>
      </c>
      <c r="C2028" s="84">
        <v>134566</v>
      </c>
      <c r="D2028" s="84">
        <v>217600</v>
      </c>
      <c r="F2028">
        <f t="shared" si="62"/>
        <v>2018</v>
      </c>
      <c r="G2028" s="57">
        <f>_xlfn.XLOOKUP(F2028,'Historical Metal Prices'!$L$4:$Z$4,'Historical Metal Prices'!$L$10:$Z$10)</f>
        <v>0.27973795103410426</v>
      </c>
      <c r="H2028" s="77">
        <f t="shared" si="63"/>
        <v>7760.3309350708087</v>
      </c>
    </row>
    <row r="2029" spans="1:8" x14ac:dyDescent="0.2">
      <c r="A2029" s="79">
        <v>43360</v>
      </c>
      <c r="B2029" s="77">
        <v>5920</v>
      </c>
      <c r="C2029" s="84">
        <v>134566</v>
      </c>
      <c r="D2029" s="84">
        <v>214150</v>
      </c>
      <c r="F2029">
        <f t="shared" si="62"/>
        <v>2018</v>
      </c>
      <c r="G2029" s="57">
        <f>_xlfn.XLOOKUP(F2029,'Historical Metal Prices'!$L$4:$Z$4,'Historical Metal Prices'!$L$10:$Z$10)</f>
        <v>0.27973795103410426</v>
      </c>
      <c r="H2029" s="77">
        <f t="shared" si="63"/>
        <v>7576.048670121897</v>
      </c>
    </row>
    <row r="2030" spans="1:8" x14ac:dyDescent="0.2">
      <c r="A2030" s="79">
        <v>43357</v>
      </c>
      <c r="B2030" s="77">
        <v>5950.75</v>
      </c>
      <c r="C2030" s="84">
        <v>134566</v>
      </c>
      <c r="D2030" s="84">
        <v>221925</v>
      </c>
      <c r="F2030">
        <f t="shared" si="62"/>
        <v>2018</v>
      </c>
      <c r="G2030" s="57">
        <f>_xlfn.XLOOKUP(F2030,'Historical Metal Prices'!$L$4:$Z$4,'Historical Metal Prices'!$L$10:$Z$10)</f>
        <v>0.27973795103410426</v>
      </c>
      <c r="H2030" s="77">
        <f t="shared" si="63"/>
        <v>7615.4006121161956</v>
      </c>
    </row>
    <row r="2031" spans="1:8" x14ac:dyDescent="0.2">
      <c r="A2031" s="79">
        <v>43356</v>
      </c>
      <c r="B2031" s="77">
        <v>6013.5</v>
      </c>
      <c r="C2031" s="84">
        <v>136051</v>
      </c>
      <c r="D2031" s="84">
        <v>225900</v>
      </c>
      <c r="F2031">
        <f t="shared" si="62"/>
        <v>2018</v>
      </c>
      <c r="G2031" s="57">
        <f>_xlfn.XLOOKUP(F2031,'Historical Metal Prices'!$L$4:$Z$4,'Historical Metal Prices'!$L$10:$Z$10)</f>
        <v>0.27973795103410426</v>
      </c>
      <c r="H2031" s="77">
        <f t="shared" si="63"/>
        <v>7695.7041685435861</v>
      </c>
    </row>
    <row r="2032" spans="1:8" x14ac:dyDescent="0.2">
      <c r="A2032" s="79">
        <v>43355</v>
      </c>
      <c r="B2032" s="77">
        <v>5981.25</v>
      </c>
      <c r="C2032" s="84">
        <v>136051</v>
      </c>
      <c r="D2032" s="84">
        <v>225125</v>
      </c>
      <c r="F2032">
        <f t="shared" si="62"/>
        <v>2018</v>
      </c>
      <c r="G2032" s="57">
        <f>_xlfn.XLOOKUP(F2032,'Historical Metal Prices'!$L$4:$Z$4,'Historical Metal Prices'!$L$10:$Z$10)</f>
        <v>0.27973795103410426</v>
      </c>
      <c r="H2032" s="77">
        <f t="shared" si="63"/>
        <v>7654.4326196227357</v>
      </c>
    </row>
    <row r="2033" spans="1:8" x14ac:dyDescent="0.2">
      <c r="A2033" s="79">
        <v>43354</v>
      </c>
      <c r="B2033" s="77">
        <v>5843.75</v>
      </c>
      <c r="C2033" s="84">
        <v>136051</v>
      </c>
      <c r="D2033" s="84">
        <v>233025</v>
      </c>
      <c r="F2033">
        <f t="shared" si="62"/>
        <v>2018</v>
      </c>
      <c r="G2033" s="57">
        <f>_xlfn.XLOOKUP(F2033,'Historical Metal Prices'!$L$4:$Z$4,'Historical Metal Prices'!$L$10:$Z$10)</f>
        <v>0.27973795103410426</v>
      </c>
      <c r="H2033" s="77">
        <f t="shared" si="63"/>
        <v>7478.4686513555471</v>
      </c>
    </row>
    <row r="2034" spans="1:8" x14ac:dyDescent="0.2">
      <c r="A2034" s="79">
        <v>43353</v>
      </c>
      <c r="B2034" s="77">
        <v>5891.5</v>
      </c>
      <c r="C2034" s="84">
        <v>136051</v>
      </c>
      <c r="D2034" s="84">
        <v>234300</v>
      </c>
      <c r="F2034">
        <f t="shared" si="62"/>
        <v>2018</v>
      </c>
      <c r="G2034" s="57">
        <f>_xlfn.XLOOKUP(F2034,'Historical Metal Prices'!$L$4:$Z$4,'Historical Metal Prices'!$L$10:$Z$10)</f>
        <v>0.27973795103410426</v>
      </c>
      <c r="H2034" s="77">
        <f t="shared" si="63"/>
        <v>7539.5761385174255</v>
      </c>
    </row>
    <row r="2035" spans="1:8" x14ac:dyDescent="0.2">
      <c r="A2035" s="79">
        <v>43350</v>
      </c>
      <c r="B2035" s="77">
        <v>5915</v>
      </c>
      <c r="C2035" s="84">
        <v>136051</v>
      </c>
      <c r="D2035" s="84">
        <v>238750</v>
      </c>
      <c r="F2035">
        <f t="shared" si="62"/>
        <v>2018</v>
      </c>
      <c r="G2035" s="57">
        <f>_xlfn.XLOOKUP(F2035,'Historical Metal Prices'!$L$4:$Z$4,'Historical Metal Prices'!$L$10:$Z$10)</f>
        <v>0.27973795103410426</v>
      </c>
      <c r="H2035" s="77">
        <f t="shared" si="63"/>
        <v>7569.6499803667266</v>
      </c>
    </row>
    <row r="2036" spans="1:8" x14ac:dyDescent="0.2">
      <c r="A2036" s="79">
        <v>43349</v>
      </c>
      <c r="B2036" s="77">
        <v>5904</v>
      </c>
      <c r="C2036" s="84">
        <v>138001</v>
      </c>
      <c r="D2036" s="84">
        <v>246175</v>
      </c>
      <c r="F2036">
        <f t="shared" si="62"/>
        <v>2018</v>
      </c>
      <c r="G2036" s="57">
        <f>_xlfn.XLOOKUP(F2036,'Historical Metal Prices'!$L$4:$Z$4,'Historical Metal Prices'!$L$10:$Z$10)</f>
        <v>0.27973795103410426</v>
      </c>
      <c r="H2036" s="77">
        <f t="shared" si="63"/>
        <v>7555.5728629053519</v>
      </c>
    </row>
    <row r="2037" spans="1:8" x14ac:dyDescent="0.2">
      <c r="A2037" s="79">
        <v>43348</v>
      </c>
      <c r="B2037" s="77">
        <v>5854.25</v>
      </c>
      <c r="C2037" s="84">
        <v>138001</v>
      </c>
      <c r="D2037" s="84">
        <v>254350</v>
      </c>
      <c r="F2037">
        <f t="shared" si="62"/>
        <v>2018</v>
      </c>
      <c r="G2037" s="57">
        <f>_xlfn.XLOOKUP(F2037,'Historical Metal Prices'!$L$4:$Z$4,'Historical Metal Prices'!$L$10:$Z$10)</f>
        <v>0.27973795103410426</v>
      </c>
      <c r="H2037" s="77">
        <f t="shared" si="63"/>
        <v>7491.9058998414048</v>
      </c>
    </row>
    <row r="2038" spans="1:8" x14ac:dyDescent="0.2">
      <c r="A2038" s="79">
        <v>43347</v>
      </c>
      <c r="B2038" s="77">
        <v>5796</v>
      </c>
      <c r="C2038" s="84">
        <v>138001</v>
      </c>
      <c r="D2038" s="84">
        <v>262100</v>
      </c>
      <c r="F2038">
        <f t="shared" si="62"/>
        <v>2018</v>
      </c>
      <c r="G2038" s="57">
        <f>_xlfn.XLOOKUP(F2038,'Historical Metal Prices'!$L$4:$Z$4,'Historical Metal Prices'!$L$10:$Z$10)</f>
        <v>0.27973795103410426</v>
      </c>
      <c r="H2038" s="77">
        <f t="shared" si="63"/>
        <v>7417.3611641936686</v>
      </c>
    </row>
    <row r="2039" spans="1:8" x14ac:dyDescent="0.2">
      <c r="A2039" s="79">
        <v>43346</v>
      </c>
      <c r="B2039" s="77">
        <v>5945</v>
      </c>
      <c r="C2039" s="84">
        <v>138001</v>
      </c>
      <c r="D2039" s="84">
        <v>262900</v>
      </c>
      <c r="F2039">
        <f t="shared" si="62"/>
        <v>2018</v>
      </c>
      <c r="G2039" s="57">
        <f>_xlfn.XLOOKUP(F2039,'Historical Metal Prices'!$L$4:$Z$4,'Historical Metal Prices'!$L$10:$Z$10)</f>
        <v>0.27973795103410426</v>
      </c>
      <c r="H2039" s="77">
        <f t="shared" si="63"/>
        <v>7608.0421188977498</v>
      </c>
    </row>
    <row r="2040" spans="1:8" x14ac:dyDescent="0.2">
      <c r="A2040" s="79">
        <v>43343</v>
      </c>
      <c r="B2040" s="77">
        <v>5968</v>
      </c>
      <c r="C2040" s="84">
        <v>138001</v>
      </c>
      <c r="D2040" s="84">
        <v>262475</v>
      </c>
      <c r="F2040">
        <f t="shared" si="62"/>
        <v>2018</v>
      </c>
      <c r="G2040" s="57">
        <f>_xlfn.XLOOKUP(F2040,'Historical Metal Prices'!$L$4:$Z$4,'Historical Metal Prices'!$L$10:$Z$10)</f>
        <v>0.27973795103410426</v>
      </c>
      <c r="H2040" s="77">
        <f t="shared" si="63"/>
        <v>7637.4760917715339</v>
      </c>
    </row>
    <row r="2041" spans="1:8" x14ac:dyDescent="0.2">
      <c r="A2041" s="79">
        <v>43342</v>
      </c>
      <c r="B2041" s="77">
        <v>6062.5</v>
      </c>
      <c r="C2041" s="84">
        <v>146590</v>
      </c>
      <c r="D2041" s="84">
        <v>264925</v>
      </c>
      <c r="F2041">
        <f t="shared" si="62"/>
        <v>2018</v>
      </c>
      <c r="G2041" s="57">
        <f>_xlfn.XLOOKUP(F2041,'Historical Metal Prices'!$L$4:$Z$4,'Historical Metal Prices'!$L$10:$Z$10)</f>
        <v>0.27973795103410426</v>
      </c>
      <c r="H2041" s="77">
        <f t="shared" si="63"/>
        <v>7758.4113281442569</v>
      </c>
    </row>
    <row r="2042" spans="1:8" x14ac:dyDescent="0.2">
      <c r="A2042" s="79">
        <v>43341</v>
      </c>
      <c r="B2042" s="77">
        <v>6073</v>
      </c>
      <c r="C2042" s="84">
        <v>146590</v>
      </c>
      <c r="D2042" s="84">
        <v>266450</v>
      </c>
      <c r="F2042">
        <f t="shared" si="62"/>
        <v>2018</v>
      </c>
      <c r="G2042" s="57">
        <f>_xlfn.XLOOKUP(F2042,'Historical Metal Prices'!$L$4:$Z$4,'Historical Metal Prices'!$L$10:$Z$10)</f>
        <v>0.27973795103410426</v>
      </c>
      <c r="H2042" s="77">
        <f t="shared" si="63"/>
        <v>7771.8485766301155</v>
      </c>
    </row>
    <row r="2043" spans="1:8" x14ac:dyDescent="0.2">
      <c r="A2043" s="79">
        <v>43340</v>
      </c>
      <c r="B2043" s="77">
        <v>6135</v>
      </c>
      <c r="C2043" s="84">
        <v>146590</v>
      </c>
      <c r="D2043" s="84">
        <v>267850</v>
      </c>
      <c r="F2043">
        <f t="shared" si="62"/>
        <v>2018</v>
      </c>
      <c r="G2043" s="57">
        <f>_xlfn.XLOOKUP(F2043,'Historical Metal Prices'!$L$4:$Z$4,'Historical Metal Prices'!$L$10:$Z$10)</f>
        <v>0.27973795103410426</v>
      </c>
      <c r="H2043" s="77">
        <f t="shared" si="63"/>
        <v>7851.1923295942297</v>
      </c>
    </row>
    <row r="2044" spans="1:8" x14ac:dyDescent="0.2">
      <c r="A2044" s="79">
        <v>43339</v>
      </c>
      <c r="B2044" s="77">
        <v>6091.5</v>
      </c>
      <c r="C2044" s="84">
        <v>146590</v>
      </c>
      <c r="D2044" s="84">
        <v>268175</v>
      </c>
      <c r="F2044">
        <f t="shared" si="62"/>
        <v>2018</v>
      </c>
      <c r="G2044" s="57">
        <f>_xlfn.XLOOKUP(F2044,'Historical Metal Prices'!$L$4:$Z$4,'Historical Metal Prices'!$L$10:$Z$10)</f>
        <v>0.27973795103410426</v>
      </c>
      <c r="H2044" s="77">
        <f t="shared" si="63"/>
        <v>7795.5237287242462</v>
      </c>
    </row>
    <row r="2045" spans="1:8" x14ac:dyDescent="0.2">
      <c r="A2045" s="79">
        <v>43336</v>
      </c>
      <c r="B2045" s="77">
        <v>6091.5</v>
      </c>
      <c r="C2045" s="84">
        <v>146590</v>
      </c>
      <c r="D2045" s="84">
        <v>267075</v>
      </c>
      <c r="F2045">
        <f t="shared" si="62"/>
        <v>2018</v>
      </c>
      <c r="G2045" s="57">
        <f>_xlfn.XLOOKUP(F2045,'Historical Metal Prices'!$L$4:$Z$4,'Historical Metal Prices'!$L$10:$Z$10)</f>
        <v>0.27973795103410426</v>
      </c>
      <c r="H2045" s="77">
        <f t="shared" si="63"/>
        <v>7795.5237287242462</v>
      </c>
    </row>
    <row r="2046" spans="1:8" x14ac:dyDescent="0.2">
      <c r="A2046" s="79">
        <v>43335</v>
      </c>
      <c r="B2046" s="77">
        <v>5967</v>
      </c>
      <c r="C2046" s="84">
        <v>155076</v>
      </c>
      <c r="D2046" s="84">
        <v>267075</v>
      </c>
      <c r="F2046">
        <f t="shared" si="62"/>
        <v>2018</v>
      </c>
      <c r="G2046" s="57">
        <f>_xlfn.XLOOKUP(F2046,'Historical Metal Prices'!$L$4:$Z$4,'Historical Metal Prices'!$L$10:$Z$10)</f>
        <v>0.27973795103410426</v>
      </c>
      <c r="H2046" s="77">
        <f t="shared" si="63"/>
        <v>7636.1963538205</v>
      </c>
    </row>
    <row r="2047" spans="1:8" x14ac:dyDescent="0.2">
      <c r="A2047" s="79">
        <v>43334</v>
      </c>
      <c r="B2047" s="77">
        <v>5980</v>
      </c>
      <c r="C2047" s="84">
        <v>155076</v>
      </c>
      <c r="D2047" s="84">
        <v>266950</v>
      </c>
      <c r="F2047">
        <f t="shared" si="62"/>
        <v>2018</v>
      </c>
      <c r="G2047" s="57">
        <f>_xlfn.XLOOKUP(F2047,'Historical Metal Prices'!$L$4:$Z$4,'Historical Metal Prices'!$L$10:$Z$10)</f>
        <v>0.27973795103410426</v>
      </c>
      <c r="H2047" s="77">
        <f t="shared" si="63"/>
        <v>7652.8329471839434</v>
      </c>
    </row>
    <row r="2048" spans="1:8" x14ac:dyDescent="0.2">
      <c r="A2048" s="79">
        <v>43333</v>
      </c>
      <c r="B2048" s="77">
        <v>6018</v>
      </c>
      <c r="C2048" s="84">
        <v>155076</v>
      </c>
      <c r="D2048" s="84">
        <v>262850</v>
      </c>
      <c r="F2048">
        <f t="shared" si="62"/>
        <v>2018</v>
      </c>
      <c r="G2048" s="57">
        <f>_xlfn.XLOOKUP(F2048,'Historical Metal Prices'!$L$4:$Z$4,'Historical Metal Prices'!$L$10:$Z$10)</f>
        <v>0.27973795103410426</v>
      </c>
      <c r="H2048" s="77">
        <f t="shared" si="63"/>
        <v>7701.4629893232395</v>
      </c>
    </row>
    <row r="2049" spans="1:8" x14ac:dyDescent="0.2">
      <c r="A2049" s="79">
        <v>43332</v>
      </c>
      <c r="B2049" s="77">
        <v>5961.5</v>
      </c>
      <c r="C2049" s="84">
        <v>155076</v>
      </c>
      <c r="D2049" s="84">
        <v>261250</v>
      </c>
      <c r="F2049">
        <f t="shared" si="62"/>
        <v>2018</v>
      </c>
      <c r="G2049" s="57">
        <f>_xlfn.XLOOKUP(F2049,'Historical Metal Prices'!$L$4:$Z$4,'Historical Metal Prices'!$L$10:$Z$10)</f>
        <v>0.27973795103410426</v>
      </c>
      <c r="H2049" s="77">
        <f t="shared" si="63"/>
        <v>7629.1577950898127</v>
      </c>
    </row>
    <row r="2050" spans="1:8" x14ac:dyDescent="0.2">
      <c r="A2050" s="79">
        <v>43329</v>
      </c>
      <c r="B2050" s="77">
        <v>5889.5</v>
      </c>
      <c r="C2050" s="84">
        <v>155076</v>
      </c>
      <c r="D2050" s="84">
        <v>259250</v>
      </c>
      <c r="F2050">
        <f t="shared" si="62"/>
        <v>2018</v>
      </c>
      <c r="G2050" s="57">
        <f>_xlfn.XLOOKUP(F2050,'Historical Metal Prices'!$L$4:$Z$4,'Historical Metal Prices'!$L$10:$Z$10)</f>
        <v>0.27973795103410426</v>
      </c>
      <c r="H2050" s="77">
        <f t="shared" si="63"/>
        <v>7537.0166626153568</v>
      </c>
    </row>
    <row r="2051" spans="1:8" x14ac:dyDescent="0.2">
      <c r="A2051" s="79">
        <v>43328</v>
      </c>
      <c r="B2051" s="77">
        <v>5901</v>
      </c>
      <c r="C2051" s="84">
        <v>171107</v>
      </c>
      <c r="D2051" s="84">
        <v>258850</v>
      </c>
      <c r="F2051">
        <f t="shared" si="62"/>
        <v>2018</v>
      </c>
      <c r="G2051" s="57">
        <f>_xlfn.XLOOKUP(F2051,'Historical Metal Prices'!$L$4:$Z$4,'Historical Metal Prices'!$L$10:$Z$10)</f>
        <v>0.27973795103410426</v>
      </c>
      <c r="H2051" s="77">
        <f t="shared" si="63"/>
        <v>7551.7336490522493</v>
      </c>
    </row>
    <row r="2052" spans="1:8" x14ac:dyDescent="0.2">
      <c r="A2052" s="79">
        <v>43327</v>
      </c>
      <c r="B2052" s="77">
        <v>5759</v>
      </c>
      <c r="C2052" s="84">
        <v>171107</v>
      </c>
      <c r="D2052" s="84">
        <v>257400</v>
      </c>
      <c r="F2052">
        <f t="shared" si="62"/>
        <v>2018</v>
      </c>
      <c r="G2052" s="57">
        <f>_xlfn.XLOOKUP(F2052,'Historical Metal Prices'!$L$4:$Z$4,'Historical Metal Prices'!$L$10:$Z$10)</f>
        <v>0.27973795103410426</v>
      </c>
      <c r="H2052" s="77">
        <f t="shared" si="63"/>
        <v>7370.0108600054064</v>
      </c>
    </row>
    <row r="2053" spans="1:8" x14ac:dyDescent="0.2">
      <c r="A2053" s="79">
        <v>43326</v>
      </c>
      <c r="B2053" s="77">
        <v>6009</v>
      </c>
      <c r="C2053" s="84">
        <v>171107</v>
      </c>
      <c r="D2053" s="84">
        <v>257625</v>
      </c>
      <c r="F2053">
        <f t="shared" si="62"/>
        <v>2018</v>
      </c>
      <c r="G2053" s="57">
        <f>_xlfn.XLOOKUP(F2053,'Historical Metal Prices'!$L$4:$Z$4,'Historical Metal Prices'!$L$10:$Z$10)</f>
        <v>0.27973795103410426</v>
      </c>
      <c r="H2053" s="77">
        <f t="shared" si="63"/>
        <v>7689.9453477639327</v>
      </c>
    </row>
    <row r="2054" spans="1:8" x14ac:dyDescent="0.2">
      <c r="A2054" s="79">
        <v>43325</v>
      </c>
      <c r="B2054" s="77">
        <v>6123.25</v>
      </c>
      <c r="C2054" s="84">
        <v>171107</v>
      </c>
      <c r="D2054" s="84">
        <v>254875</v>
      </c>
      <c r="F2054">
        <f t="shared" si="62"/>
        <v>2018</v>
      </c>
      <c r="G2054" s="57">
        <f>_xlfn.XLOOKUP(F2054,'Historical Metal Prices'!$L$4:$Z$4,'Historical Metal Prices'!$L$10:$Z$10)</f>
        <v>0.27973795103410426</v>
      </c>
      <c r="H2054" s="77">
        <f t="shared" si="63"/>
        <v>7836.1554086695787</v>
      </c>
    </row>
    <row r="2055" spans="1:8" x14ac:dyDescent="0.2">
      <c r="A2055" s="79">
        <v>43322</v>
      </c>
      <c r="B2055" s="77">
        <v>6160.25</v>
      </c>
      <c r="C2055" s="84">
        <v>171107</v>
      </c>
      <c r="D2055" s="84">
        <v>254400</v>
      </c>
      <c r="F2055">
        <f t="shared" si="62"/>
        <v>2018</v>
      </c>
      <c r="G2055" s="57">
        <f>_xlfn.XLOOKUP(F2055,'Historical Metal Prices'!$L$4:$Z$4,'Historical Metal Prices'!$L$10:$Z$10)</f>
        <v>0.27973795103410426</v>
      </c>
      <c r="H2055" s="77">
        <f t="shared" si="63"/>
        <v>7883.505712857841</v>
      </c>
    </row>
    <row r="2056" spans="1:8" x14ac:dyDescent="0.2">
      <c r="A2056" s="79">
        <v>43321</v>
      </c>
      <c r="B2056" s="77">
        <v>6198.5</v>
      </c>
      <c r="C2056" s="84">
        <v>192817</v>
      </c>
      <c r="D2056" s="84">
        <v>253525</v>
      </c>
      <c r="F2056">
        <f t="shared" si="62"/>
        <v>2018</v>
      </c>
      <c r="G2056" s="57">
        <f>_xlfn.XLOOKUP(F2056,'Historical Metal Prices'!$L$4:$Z$4,'Historical Metal Prices'!$L$10:$Z$10)</f>
        <v>0.27973795103410426</v>
      </c>
      <c r="H2056" s="77">
        <f t="shared" si="63"/>
        <v>7932.4556894848956</v>
      </c>
    </row>
    <row r="2057" spans="1:8" x14ac:dyDescent="0.2">
      <c r="A2057" s="79">
        <v>43320</v>
      </c>
      <c r="B2057" s="77">
        <v>6144</v>
      </c>
      <c r="C2057" s="84">
        <v>192817</v>
      </c>
      <c r="D2057" s="84">
        <v>252625</v>
      </c>
      <c r="F2057">
        <f t="shared" si="62"/>
        <v>2018</v>
      </c>
      <c r="G2057" s="57">
        <f>_xlfn.XLOOKUP(F2057,'Historical Metal Prices'!$L$4:$Z$4,'Historical Metal Prices'!$L$10:$Z$10)</f>
        <v>0.27973795103410426</v>
      </c>
      <c r="H2057" s="77">
        <f t="shared" si="63"/>
        <v>7862.7099711535366</v>
      </c>
    </row>
    <row r="2058" spans="1:8" x14ac:dyDescent="0.2">
      <c r="A2058" s="79">
        <v>43319</v>
      </c>
      <c r="B2058" s="77">
        <v>6142.75</v>
      </c>
      <c r="C2058" s="84">
        <v>192817</v>
      </c>
      <c r="D2058" s="84">
        <v>249150</v>
      </c>
      <c r="F2058">
        <f t="shared" si="62"/>
        <v>2018</v>
      </c>
      <c r="G2058" s="57">
        <f>_xlfn.XLOOKUP(F2058,'Historical Metal Prices'!$L$4:$Z$4,'Historical Metal Prices'!$L$10:$Z$10)</f>
        <v>0.27973795103410426</v>
      </c>
      <c r="H2058" s="77">
        <f t="shared" si="63"/>
        <v>7861.1102987147442</v>
      </c>
    </row>
    <row r="2059" spans="1:8" x14ac:dyDescent="0.2">
      <c r="A2059" s="79">
        <v>43318</v>
      </c>
      <c r="B2059" s="77">
        <v>6103.5</v>
      </c>
      <c r="C2059" s="84">
        <v>192817</v>
      </c>
      <c r="D2059" s="84">
        <v>248050</v>
      </c>
      <c r="F2059">
        <f t="shared" ref="F2059:F2122" si="64">YEAR(A2059)</f>
        <v>2018</v>
      </c>
      <c r="G2059" s="57">
        <f>_xlfn.XLOOKUP(F2059,'Historical Metal Prices'!$L$4:$Z$4,'Historical Metal Prices'!$L$10:$Z$10)</f>
        <v>0.27973795103410426</v>
      </c>
      <c r="H2059" s="77">
        <f t="shared" ref="H2059:H2122" si="65">IFERROR(B2059*(1+G2059),H2060)</f>
        <v>7810.8805841366557</v>
      </c>
    </row>
    <row r="2060" spans="1:8" x14ac:dyDescent="0.2">
      <c r="A2060" s="79">
        <v>43315</v>
      </c>
      <c r="B2060" s="77">
        <v>6178.25</v>
      </c>
      <c r="C2060" s="84">
        <v>192817</v>
      </c>
      <c r="D2060" s="84">
        <v>249900</v>
      </c>
      <c r="F2060">
        <f t="shared" si="64"/>
        <v>2018</v>
      </c>
      <c r="G2060" s="57">
        <f>_xlfn.XLOOKUP(F2060,'Historical Metal Prices'!$L$4:$Z$4,'Historical Metal Prices'!$L$10:$Z$10)</f>
        <v>0.27973795103410426</v>
      </c>
      <c r="H2060" s="77">
        <f t="shared" si="65"/>
        <v>7906.5409959764547</v>
      </c>
    </row>
    <row r="2061" spans="1:8" x14ac:dyDescent="0.2">
      <c r="A2061" s="79">
        <v>43314</v>
      </c>
      <c r="B2061" s="77">
        <v>6110.5</v>
      </c>
      <c r="C2061" s="84">
        <v>197068</v>
      </c>
      <c r="D2061" s="84">
        <v>250625</v>
      </c>
      <c r="F2061">
        <f t="shared" si="64"/>
        <v>2018</v>
      </c>
      <c r="G2061" s="57">
        <f>_xlfn.XLOOKUP(F2061,'Historical Metal Prices'!$L$4:$Z$4,'Historical Metal Prices'!$L$10:$Z$10)</f>
        <v>0.27973795103410426</v>
      </c>
      <c r="H2061" s="77">
        <f t="shared" si="65"/>
        <v>7819.8387497938938</v>
      </c>
    </row>
    <row r="2062" spans="1:8" x14ac:dyDescent="0.2">
      <c r="A2062" s="79">
        <v>43313</v>
      </c>
      <c r="B2062" s="77">
        <v>6147</v>
      </c>
      <c r="C2062" s="84">
        <v>197068</v>
      </c>
      <c r="D2062" s="84">
        <v>251450</v>
      </c>
      <c r="F2062">
        <f t="shared" si="64"/>
        <v>2018</v>
      </c>
      <c r="G2062" s="57">
        <f>_xlfn.XLOOKUP(F2062,'Historical Metal Prices'!$L$4:$Z$4,'Historical Metal Prices'!$L$10:$Z$10)</f>
        <v>0.27973795103410426</v>
      </c>
      <c r="H2062" s="77">
        <f t="shared" si="65"/>
        <v>7866.5491850066392</v>
      </c>
    </row>
    <row r="2063" spans="1:8" x14ac:dyDescent="0.2">
      <c r="A2063" s="79">
        <v>43312</v>
      </c>
      <c r="B2063" s="77">
        <v>6279.25</v>
      </c>
      <c r="C2063" s="84">
        <v>197068</v>
      </c>
      <c r="D2063" s="84">
        <v>251950</v>
      </c>
      <c r="F2063">
        <f t="shared" si="64"/>
        <v>2018</v>
      </c>
      <c r="G2063" s="57">
        <f>_xlfn.XLOOKUP(F2063,'Historical Metal Prices'!$L$4:$Z$4,'Historical Metal Prices'!$L$10:$Z$10)</f>
        <v>0.27973795103410426</v>
      </c>
      <c r="H2063" s="77">
        <f t="shared" si="65"/>
        <v>8035.794529030899</v>
      </c>
    </row>
    <row r="2064" spans="1:8" x14ac:dyDescent="0.2">
      <c r="A2064" s="79">
        <v>43311</v>
      </c>
      <c r="B2064" s="77">
        <v>6223.5</v>
      </c>
      <c r="C2064" s="84">
        <v>197068</v>
      </c>
      <c r="D2064" s="84">
        <v>254425</v>
      </c>
      <c r="F2064">
        <f t="shared" si="64"/>
        <v>2018</v>
      </c>
      <c r="G2064" s="57">
        <f>_xlfn.XLOOKUP(F2064,'Historical Metal Prices'!$L$4:$Z$4,'Historical Metal Prices'!$L$10:$Z$10)</f>
        <v>0.27973795103410426</v>
      </c>
      <c r="H2064" s="77">
        <f t="shared" si="65"/>
        <v>7964.4491382607475</v>
      </c>
    </row>
    <row r="2065" spans="1:8" x14ac:dyDescent="0.2">
      <c r="A2065" s="79">
        <v>43308</v>
      </c>
      <c r="B2065" s="77">
        <v>6274.25</v>
      </c>
      <c r="C2065" s="84">
        <v>197068</v>
      </c>
      <c r="D2065" s="84">
        <v>256275</v>
      </c>
      <c r="F2065">
        <f t="shared" si="64"/>
        <v>2018</v>
      </c>
      <c r="G2065" s="57">
        <f>_xlfn.XLOOKUP(F2065,'Historical Metal Prices'!$L$4:$Z$4,'Historical Metal Prices'!$L$10:$Z$10)</f>
        <v>0.27973795103410426</v>
      </c>
      <c r="H2065" s="77">
        <f t="shared" si="65"/>
        <v>8029.3958392757286</v>
      </c>
    </row>
    <row r="2066" spans="1:8" x14ac:dyDescent="0.2">
      <c r="A2066" s="79">
        <v>43307</v>
      </c>
      <c r="B2066" s="77">
        <v>6266.5</v>
      </c>
      <c r="C2066" s="84">
        <v>211319</v>
      </c>
      <c r="D2066" s="84">
        <v>253525</v>
      </c>
      <c r="F2066">
        <f t="shared" si="64"/>
        <v>2018</v>
      </c>
      <c r="G2066" s="57">
        <f>_xlfn.XLOOKUP(F2066,'Historical Metal Prices'!$L$4:$Z$4,'Historical Metal Prices'!$L$10:$Z$10)</f>
        <v>0.27973795103410426</v>
      </c>
      <c r="H2066" s="77">
        <f t="shared" si="65"/>
        <v>8019.4778701552141</v>
      </c>
    </row>
    <row r="2067" spans="1:8" x14ac:dyDescent="0.2">
      <c r="A2067" s="79">
        <v>43306</v>
      </c>
      <c r="B2067" s="77">
        <v>6262</v>
      </c>
      <c r="C2067" s="84">
        <v>211319</v>
      </c>
      <c r="D2067" s="84">
        <v>251950</v>
      </c>
      <c r="F2067">
        <f t="shared" si="64"/>
        <v>2018</v>
      </c>
      <c r="G2067" s="57">
        <f>_xlfn.XLOOKUP(F2067,'Historical Metal Prices'!$L$4:$Z$4,'Historical Metal Prices'!$L$10:$Z$10)</f>
        <v>0.27973795103410426</v>
      </c>
      <c r="H2067" s="77">
        <f t="shared" si="65"/>
        <v>8013.7190493755606</v>
      </c>
    </row>
    <row r="2068" spans="1:8" x14ac:dyDescent="0.2">
      <c r="A2068" s="79">
        <v>43305</v>
      </c>
      <c r="B2068" s="77">
        <v>6264.75</v>
      </c>
      <c r="C2068" s="84">
        <v>211319</v>
      </c>
      <c r="D2068" s="84">
        <v>252400</v>
      </c>
      <c r="F2068">
        <f t="shared" si="64"/>
        <v>2018</v>
      </c>
      <c r="G2068" s="57">
        <f>_xlfn.XLOOKUP(F2068,'Historical Metal Prices'!$L$4:$Z$4,'Historical Metal Prices'!$L$10:$Z$10)</f>
        <v>0.27973795103410426</v>
      </c>
      <c r="H2068" s="77">
        <f t="shared" si="65"/>
        <v>8017.2383287409048</v>
      </c>
    </row>
    <row r="2069" spans="1:8" x14ac:dyDescent="0.2">
      <c r="A2069" s="79">
        <v>43304</v>
      </c>
      <c r="B2069" s="77">
        <v>6096.75</v>
      </c>
      <c r="C2069" s="84">
        <v>211319</v>
      </c>
      <c r="D2069" s="84">
        <v>254425</v>
      </c>
      <c r="F2069">
        <f t="shared" si="64"/>
        <v>2018</v>
      </c>
      <c r="G2069" s="57">
        <f>_xlfn.XLOOKUP(F2069,'Historical Metal Prices'!$L$4:$Z$4,'Historical Metal Prices'!$L$10:$Z$10)</f>
        <v>0.27973795103410426</v>
      </c>
      <c r="H2069" s="77">
        <f t="shared" si="65"/>
        <v>7802.2423529671751</v>
      </c>
    </row>
    <row r="2070" spans="1:8" x14ac:dyDescent="0.2">
      <c r="A2070" s="79">
        <v>43301</v>
      </c>
      <c r="B2070" s="77">
        <v>6122.5</v>
      </c>
      <c r="C2070" s="84">
        <v>211319</v>
      </c>
      <c r="D2070" s="84">
        <v>254700</v>
      </c>
      <c r="F2070">
        <f t="shared" si="64"/>
        <v>2018</v>
      </c>
      <c r="G2070" s="57">
        <f>_xlfn.XLOOKUP(F2070,'Historical Metal Prices'!$L$4:$Z$4,'Historical Metal Prices'!$L$10:$Z$10)</f>
        <v>0.27973795103410426</v>
      </c>
      <c r="H2070" s="77">
        <f t="shared" si="65"/>
        <v>7835.1956052063033</v>
      </c>
    </row>
    <row r="2071" spans="1:8" x14ac:dyDescent="0.2">
      <c r="A2071" s="79">
        <v>43300</v>
      </c>
      <c r="B2071" s="77">
        <v>6039.5</v>
      </c>
      <c r="C2071" s="84">
        <v>234696</v>
      </c>
      <c r="D2071" s="84">
        <v>255325</v>
      </c>
      <c r="F2071">
        <f t="shared" si="64"/>
        <v>2018</v>
      </c>
      <c r="G2071" s="57">
        <f>_xlfn.XLOOKUP(F2071,'Historical Metal Prices'!$L$4:$Z$4,'Historical Metal Prices'!$L$10:$Z$10)</f>
        <v>0.27973795103410426</v>
      </c>
      <c r="H2071" s="77">
        <f t="shared" si="65"/>
        <v>7728.9773552704728</v>
      </c>
    </row>
    <row r="2072" spans="1:8" x14ac:dyDescent="0.2">
      <c r="A2072" s="79">
        <v>43299</v>
      </c>
      <c r="B2072" s="77">
        <v>6123.5</v>
      </c>
      <c r="C2072" s="84">
        <v>234696</v>
      </c>
      <c r="D2072" s="84">
        <v>256475</v>
      </c>
      <c r="F2072">
        <f t="shared" si="64"/>
        <v>2018</v>
      </c>
      <c r="G2072" s="57">
        <f>_xlfn.XLOOKUP(F2072,'Historical Metal Prices'!$L$4:$Z$4,'Historical Metal Prices'!$L$10:$Z$10)</f>
        <v>0.27973795103410426</v>
      </c>
      <c r="H2072" s="77">
        <f t="shared" si="65"/>
        <v>7836.4753431573372</v>
      </c>
    </row>
    <row r="2073" spans="1:8" x14ac:dyDescent="0.2">
      <c r="A2073" s="79">
        <v>43298</v>
      </c>
      <c r="B2073" s="77">
        <v>6116</v>
      </c>
      <c r="C2073" s="84">
        <v>234696</v>
      </c>
      <c r="D2073" s="84">
        <v>257350</v>
      </c>
      <c r="F2073">
        <f t="shared" si="64"/>
        <v>2018</v>
      </c>
      <c r="G2073" s="57">
        <f>_xlfn.XLOOKUP(F2073,'Historical Metal Prices'!$L$4:$Z$4,'Historical Metal Prices'!$L$10:$Z$10)</f>
        <v>0.27973795103410426</v>
      </c>
      <c r="H2073" s="77">
        <f t="shared" si="65"/>
        <v>7826.8773085245821</v>
      </c>
    </row>
    <row r="2074" spans="1:8" x14ac:dyDescent="0.2">
      <c r="A2074" s="79">
        <v>43297</v>
      </c>
      <c r="B2074" s="77">
        <v>6165</v>
      </c>
      <c r="C2074" s="84">
        <v>234696</v>
      </c>
      <c r="D2074" s="84">
        <v>259725</v>
      </c>
      <c r="F2074">
        <f t="shared" si="64"/>
        <v>2018</v>
      </c>
      <c r="G2074" s="57">
        <f>_xlfn.XLOOKUP(F2074,'Historical Metal Prices'!$L$4:$Z$4,'Historical Metal Prices'!$L$10:$Z$10)</f>
        <v>0.27973795103410426</v>
      </c>
      <c r="H2074" s="77">
        <f t="shared" si="65"/>
        <v>7889.5844681252529</v>
      </c>
    </row>
    <row r="2075" spans="1:8" x14ac:dyDescent="0.2">
      <c r="A2075" s="79">
        <v>43294</v>
      </c>
      <c r="B2075" s="77">
        <v>6216.75</v>
      </c>
      <c r="C2075" s="84">
        <v>234696</v>
      </c>
      <c r="D2075" s="84">
        <v>257200</v>
      </c>
      <c r="F2075">
        <f t="shared" si="64"/>
        <v>2018</v>
      </c>
      <c r="G2075" s="57">
        <f>_xlfn.XLOOKUP(F2075,'Historical Metal Prices'!$L$4:$Z$4,'Historical Metal Prices'!$L$10:$Z$10)</f>
        <v>0.27973795103410426</v>
      </c>
      <c r="H2075" s="77">
        <f t="shared" si="65"/>
        <v>7955.8109070912678</v>
      </c>
    </row>
    <row r="2076" spans="1:8" x14ac:dyDescent="0.2">
      <c r="A2076" s="79">
        <v>43293</v>
      </c>
      <c r="B2076" s="77">
        <v>6210.25</v>
      </c>
      <c r="C2076" s="84">
        <v>258678</v>
      </c>
      <c r="D2076" s="84">
        <v>258725</v>
      </c>
      <c r="F2076">
        <f t="shared" si="64"/>
        <v>2018</v>
      </c>
      <c r="G2076" s="57">
        <f>_xlfn.XLOOKUP(F2076,'Historical Metal Prices'!$L$4:$Z$4,'Historical Metal Prices'!$L$10:$Z$10)</f>
        <v>0.27973795103410426</v>
      </c>
      <c r="H2076" s="77">
        <f t="shared" si="65"/>
        <v>7947.4926104095457</v>
      </c>
    </row>
    <row r="2077" spans="1:8" x14ac:dyDescent="0.2">
      <c r="A2077" s="79">
        <v>43292</v>
      </c>
      <c r="B2077" s="77">
        <v>6130</v>
      </c>
      <c r="C2077" s="84">
        <v>258678</v>
      </c>
      <c r="D2077" s="84">
        <v>262750</v>
      </c>
      <c r="F2077">
        <f t="shared" si="64"/>
        <v>2018</v>
      </c>
      <c r="G2077" s="57">
        <f>_xlfn.XLOOKUP(F2077,'Historical Metal Prices'!$L$4:$Z$4,'Historical Metal Prices'!$L$10:$Z$10)</f>
        <v>0.27973795103410426</v>
      </c>
      <c r="H2077" s="77">
        <f t="shared" si="65"/>
        <v>7844.7936398390593</v>
      </c>
    </row>
    <row r="2078" spans="1:8" x14ac:dyDescent="0.2">
      <c r="A2078" s="79">
        <v>43291</v>
      </c>
      <c r="B2078" s="77">
        <v>6321</v>
      </c>
      <c r="C2078" s="84">
        <v>258678</v>
      </c>
      <c r="D2078" s="84">
        <v>265475</v>
      </c>
      <c r="F2078">
        <f t="shared" si="64"/>
        <v>2018</v>
      </c>
      <c r="G2078" s="57">
        <f>_xlfn.XLOOKUP(F2078,'Historical Metal Prices'!$L$4:$Z$4,'Historical Metal Prices'!$L$10:$Z$10)</f>
        <v>0.27973795103410426</v>
      </c>
      <c r="H2078" s="77">
        <f t="shared" si="65"/>
        <v>8089.2235884865731</v>
      </c>
    </row>
    <row r="2079" spans="1:8" x14ac:dyDescent="0.2">
      <c r="A2079" s="79">
        <v>43290</v>
      </c>
      <c r="B2079" s="77">
        <v>6382.75</v>
      </c>
      <c r="C2079" s="84">
        <v>258678</v>
      </c>
      <c r="D2079" s="84">
        <v>270625</v>
      </c>
      <c r="F2079">
        <f t="shared" si="64"/>
        <v>2018</v>
      </c>
      <c r="G2079" s="57">
        <f>_xlfn.XLOOKUP(F2079,'Historical Metal Prices'!$L$4:$Z$4,'Historical Metal Prices'!$L$10:$Z$10)</f>
        <v>0.27973795103410426</v>
      </c>
      <c r="H2079" s="77">
        <f t="shared" si="65"/>
        <v>8168.2474069629288</v>
      </c>
    </row>
    <row r="2080" spans="1:8" x14ac:dyDescent="0.2">
      <c r="A2080" s="79">
        <v>43287</v>
      </c>
      <c r="B2080" s="77">
        <v>6278.5</v>
      </c>
      <c r="C2080" s="84">
        <v>258678</v>
      </c>
      <c r="D2080" s="84">
        <v>270550</v>
      </c>
      <c r="F2080">
        <f t="shared" si="64"/>
        <v>2018</v>
      </c>
      <c r="G2080" s="57">
        <f>_xlfn.XLOOKUP(F2080,'Historical Metal Prices'!$L$4:$Z$4,'Historical Metal Prices'!$L$10:$Z$10)</f>
        <v>0.27973795103410426</v>
      </c>
      <c r="H2080" s="77">
        <f t="shared" si="65"/>
        <v>8034.8347255676235</v>
      </c>
    </row>
    <row r="2081" spans="1:8" x14ac:dyDescent="0.2">
      <c r="A2081" s="79">
        <v>43286</v>
      </c>
      <c r="B2081" s="77">
        <v>6344</v>
      </c>
      <c r="C2081" s="84">
        <v>263968</v>
      </c>
      <c r="D2081" s="84">
        <v>275475</v>
      </c>
      <c r="F2081">
        <f t="shared" si="64"/>
        <v>2018</v>
      </c>
      <c r="G2081" s="57">
        <f>_xlfn.XLOOKUP(F2081,'Historical Metal Prices'!$L$4:$Z$4,'Historical Metal Prices'!$L$10:$Z$10)</f>
        <v>0.27973795103410426</v>
      </c>
      <c r="H2081" s="77">
        <f t="shared" si="65"/>
        <v>8118.6575613603572</v>
      </c>
    </row>
    <row r="2082" spans="1:8" x14ac:dyDescent="0.2">
      <c r="A2082" s="79">
        <v>43285</v>
      </c>
      <c r="B2082" s="77">
        <v>6387.75</v>
      </c>
      <c r="C2082" s="84">
        <v>263968</v>
      </c>
      <c r="D2082" s="84">
        <v>279000</v>
      </c>
      <c r="F2082">
        <f t="shared" si="64"/>
        <v>2018</v>
      </c>
      <c r="G2082" s="57">
        <f>_xlfn.XLOOKUP(F2082,'Historical Metal Prices'!$L$4:$Z$4,'Historical Metal Prices'!$L$10:$Z$10)</f>
        <v>0.27973795103410426</v>
      </c>
      <c r="H2082" s="77">
        <f t="shared" si="65"/>
        <v>8174.6460967180992</v>
      </c>
    </row>
    <row r="2083" spans="1:8" x14ac:dyDescent="0.2">
      <c r="A2083" s="79">
        <v>43284</v>
      </c>
      <c r="B2083" s="77">
        <v>6487.25</v>
      </c>
      <c r="C2083" s="84">
        <v>263968</v>
      </c>
      <c r="D2083" s="84">
        <v>282225</v>
      </c>
      <c r="F2083">
        <f t="shared" si="64"/>
        <v>2018</v>
      </c>
      <c r="G2083" s="57">
        <f>_xlfn.XLOOKUP(F2083,'Historical Metal Prices'!$L$4:$Z$4,'Historical Metal Prices'!$L$10:$Z$10)</f>
        <v>0.27973795103410426</v>
      </c>
      <c r="H2083" s="77">
        <f t="shared" si="65"/>
        <v>8301.9800228459935</v>
      </c>
    </row>
    <row r="2084" spans="1:8" x14ac:dyDescent="0.2">
      <c r="A2084" s="79">
        <v>43283</v>
      </c>
      <c r="B2084" s="77">
        <v>6524.75</v>
      </c>
      <c r="C2084" s="84">
        <v>263968</v>
      </c>
      <c r="D2084" s="84">
        <v>286525</v>
      </c>
      <c r="F2084">
        <f t="shared" si="64"/>
        <v>2018</v>
      </c>
      <c r="G2084" s="57">
        <f>_xlfn.XLOOKUP(F2084,'Historical Metal Prices'!$L$4:$Z$4,'Historical Metal Prices'!$L$10:$Z$10)</f>
        <v>0.27973795103410426</v>
      </c>
      <c r="H2084" s="77">
        <f t="shared" si="65"/>
        <v>8349.9701960097718</v>
      </c>
    </row>
    <row r="2085" spans="1:8" x14ac:dyDescent="0.2">
      <c r="A2085" s="79">
        <v>43280</v>
      </c>
      <c r="B2085" s="77">
        <v>6625</v>
      </c>
      <c r="C2085" s="84">
        <v>263968</v>
      </c>
      <c r="D2085" s="84">
        <v>289875</v>
      </c>
      <c r="F2085">
        <f t="shared" si="64"/>
        <v>2018</v>
      </c>
      <c r="G2085" s="57">
        <f>_xlfn.XLOOKUP(F2085,'Historical Metal Prices'!$L$4:$Z$4,'Historical Metal Prices'!$L$10:$Z$10)</f>
        <v>0.27973795103410426</v>
      </c>
      <c r="H2085" s="77">
        <f t="shared" si="65"/>
        <v>8478.2639256009406</v>
      </c>
    </row>
    <row r="2086" spans="1:8" x14ac:dyDescent="0.2">
      <c r="A2086" s="79">
        <v>43279</v>
      </c>
      <c r="B2086" s="77">
        <v>6628.5</v>
      </c>
      <c r="C2086" s="84">
        <v>255394</v>
      </c>
      <c r="D2086" s="84">
        <v>294525</v>
      </c>
      <c r="F2086">
        <f t="shared" si="64"/>
        <v>2018</v>
      </c>
      <c r="G2086" s="57">
        <f>_xlfn.XLOOKUP(F2086,'Historical Metal Prices'!$L$4:$Z$4,'Historical Metal Prices'!$L$10:$Z$10)</f>
        <v>0.27973795103410426</v>
      </c>
      <c r="H2086" s="77">
        <f t="shared" si="65"/>
        <v>8482.7430084295593</v>
      </c>
    </row>
    <row r="2087" spans="1:8" x14ac:dyDescent="0.2">
      <c r="A2087" s="79">
        <v>43278</v>
      </c>
      <c r="B2087" s="77">
        <v>6693.5</v>
      </c>
      <c r="C2087" s="84">
        <v>255394</v>
      </c>
      <c r="D2087" s="84">
        <v>298250</v>
      </c>
      <c r="F2087">
        <f t="shared" si="64"/>
        <v>2018</v>
      </c>
      <c r="G2087" s="57">
        <f>_xlfn.XLOOKUP(F2087,'Historical Metal Prices'!$L$4:$Z$4,'Historical Metal Prices'!$L$10:$Z$10)</f>
        <v>0.27973795103410426</v>
      </c>
      <c r="H2087" s="77">
        <f t="shared" si="65"/>
        <v>8565.9259752467769</v>
      </c>
    </row>
    <row r="2088" spans="1:8" x14ac:dyDescent="0.2">
      <c r="A2088" s="79">
        <v>43277</v>
      </c>
      <c r="B2088" s="77">
        <v>6715.5</v>
      </c>
      <c r="C2088" s="84">
        <v>255394</v>
      </c>
      <c r="D2088" s="84">
        <v>298775</v>
      </c>
      <c r="F2088">
        <f t="shared" si="64"/>
        <v>2018</v>
      </c>
      <c r="G2088" s="57">
        <f>_xlfn.XLOOKUP(F2088,'Historical Metal Prices'!$L$4:$Z$4,'Historical Metal Prices'!$L$10:$Z$10)</f>
        <v>0.27973795103410426</v>
      </c>
      <c r="H2088" s="77">
        <f t="shared" si="65"/>
        <v>8594.0802101695263</v>
      </c>
    </row>
    <row r="2089" spans="1:8" x14ac:dyDescent="0.2">
      <c r="A2089" s="79">
        <v>43276</v>
      </c>
      <c r="B2089" s="77">
        <v>6748.5</v>
      </c>
      <c r="C2089" s="84">
        <v>255394</v>
      </c>
      <c r="D2089" s="84">
        <v>303100</v>
      </c>
      <c r="F2089">
        <f t="shared" si="64"/>
        <v>2018</v>
      </c>
      <c r="G2089" s="57">
        <f>_xlfn.XLOOKUP(F2089,'Historical Metal Prices'!$L$4:$Z$4,'Historical Metal Prices'!$L$10:$Z$10)</f>
        <v>0.27973795103410426</v>
      </c>
      <c r="H2089" s="77">
        <f t="shared" si="65"/>
        <v>8636.311562553652</v>
      </c>
    </row>
    <row r="2090" spans="1:8" x14ac:dyDescent="0.2">
      <c r="A2090" s="79">
        <v>43273</v>
      </c>
      <c r="B2090" s="77">
        <v>6791.5</v>
      </c>
      <c r="C2090" s="84">
        <v>255394</v>
      </c>
      <c r="D2090" s="84">
        <v>305525</v>
      </c>
      <c r="F2090">
        <f t="shared" si="64"/>
        <v>2018</v>
      </c>
      <c r="G2090" s="57">
        <f>_xlfn.XLOOKUP(F2090,'Historical Metal Prices'!$L$4:$Z$4,'Historical Metal Prices'!$L$10:$Z$10)</f>
        <v>0.27973795103410426</v>
      </c>
      <c r="H2090" s="77">
        <f t="shared" si="65"/>
        <v>8691.3402944481186</v>
      </c>
    </row>
    <row r="2091" spans="1:8" x14ac:dyDescent="0.2">
      <c r="A2091" s="79">
        <v>43272</v>
      </c>
      <c r="B2091" s="77">
        <v>6788.75</v>
      </c>
      <c r="C2091" s="84">
        <v>253017</v>
      </c>
      <c r="D2091" s="84">
        <v>305975</v>
      </c>
      <c r="F2091">
        <f t="shared" si="64"/>
        <v>2018</v>
      </c>
      <c r="G2091" s="57">
        <f>_xlfn.XLOOKUP(F2091,'Historical Metal Prices'!$L$4:$Z$4,'Historical Metal Prices'!$L$10:$Z$10)</f>
        <v>0.27973795103410426</v>
      </c>
      <c r="H2091" s="77">
        <f t="shared" si="65"/>
        <v>8687.8210150827745</v>
      </c>
    </row>
    <row r="2092" spans="1:8" x14ac:dyDescent="0.2">
      <c r="A2092" s="79">
        <v>43271</v>
      </c>
      <c r="B2092" s="77">
        <v>6763.75</v>
      </c>
      <c r="C2092" s="84">
        <v>253017</v>
      </c>
      <c r="D2092" s="84">
        <v>307675</v>
      </c>
      <c r="F2092">
        <f t="shared" si="64"/>
        <v>2018</v>
      </c>
      <c r="G2092" s="57">
        <f>_xlfn.XLOOKUP(F2092,'Historical Metal Prices'!$L$4:$Z$4,'Historical Metal Prices'!$L$10:$Z$10)</f>
        <v>0.27973795103410426</v>
      </c>
      <c r="H2092" s="77">
        <f t="shared" si="65"/>
        <v>8655.8275663069235</v>
      </c>
    </row>
    <row r="2093" spans="1:8" x14ac:dyDescent="0.2">
      <c r="A2093" s="79">
        <v>43270</v>
      </c>
      <c r="B2093" s="77">
        <v>6832</v>
      </c>
      <c r="C2093" s="84">
        <v>253017</v>
      </c>
      <c r="D2093" s="84">
        <v>308975</v>
      </c>
      <c r="F2093">
        <f t="shared" si="64"/>
        <v>2018</v>
      </c>
      <c r="G2093" s="57">
        <f>_xlfn.XLOOKUP(F2093,'Historical Metal Prices'!$L$4:$Z$4,'Historical Metal Prices'!$L$10:$Z$10)</f>
        <v>0.27973795103410426</v>
      </c>
      <c r="H2093" s="77">
        <f t="shared" si="65"/>
        <v>8743.1696814650004</v>
      </c>
    </row>
    <row r="2094" spans="1:8" x14ac:dyDescent="0.2">
      <c r="A2094" s="79">
        <v>43269</v>
      </c>
      <c r="B2094" s="77">
        <v>6971</v>
      </c>
      <c r="C2094" s="84">
        <v>253017</v>
      </c>
      <c r="D2094" s="84">
        <v>294550</v>
      </c>
      <c r="F2094">
        <f t="shared" si="64"/>
        <v>2018</v>
      </c>
      <c r="G2094" s="57">
        <f>_xlfn.XLOOKUP(F2094,'Historical Metal Prices'!$L$4:$Z$4,'Historical Metal Prices'!$L$10:$Z$10)</f>
        <v>0.27973795103410426</v>
      </c>
      <c r="H2094" s="77">
        <f t="shared" si="65"/>
        <v>8921.0532566587408</v>
      </c>
    </row>
    <row r="2095" spans="1:8" x14ac:dyDescent="0.2">
      <c r="A2095" s="79">
        <v>43266</v>
      </c>
      <c r="B2095" s="77">
        <v>7019</v>
      </c>
      <c r="C2095" s="84">
        <v>253017</v>
      </c>
      <c r="D2095" s="84">
        <v>294275</v>
      </c>
      <c r="F2095">
        <f t="shared" si="64"/>
        <v>2018</v>
      </c>
      <c r="G2095" s="57">
        <f>_xlfn.XLOOKUP(F2095,'Historical Metal Prices'!$L$4:$Z$4,'Historical Metal Prices'!$L$10:$Z$10)</f>
        <v>0.27973795103410426</v>
      </c>
      <c r="H2095" s="77">
        <f t="shared" si="65"/>
        <v>8982.4806783083786</v>
      </c>
    </row>
    <row r="2096" spans="1:8" x14ac:dyDescent="0.2">
      <c r="A2096" s="79">
        <v>43265</v>
      </c>
      <c r="B2096" s="77">
        <v>7173</v>
      </c>
      <c r="C2096" s="84">
        <v>256030</v>
      </c>
      <c r="D2096" s="84">
        <v>294700</v>
      </c>
      <c r="F2096">
        <f t="shared" si="64"/>
        <v>2018</v>
      </c>
      <c r="G2096" s="57">
        <f>_xlfn.XLOOKUP(F2096,'Historical Metal Prices'!$L$4:$Z$4,'Historical Metal Prices'!$L$10:$Z$10)</f>
        <v>0.27973795103410426</v>
      </c>
      <c r="H2096" s="77">
        <f t="shared" si="65"/>
        <v>9179.5603227676293</v>
      </c>
    </row>
    <row r="2097" spans="1:8" x14ac:dyDescent="0.2">
      <c r="A2097" s="79">
        <v>43264</v>
      </c>
      <c r="B2097" s="77">
        <v>7251</v>
      </c>
      <c r="C2097" s="84">
        <v>256030</v>
      </c>
      <c r="D2097" s="84">
        <v>293550</v>
      </c>
      <c r="F2097">
        <f t="shared" si="64"/>
        <v>2018</v>
      </c>
      <c r="G2097" s="57">
        <f>_xlfn.XLOOKUP(F2097,'Historical Metal Prices'!$L$4:$Z$4,'Historical Metal Prices'!$L$10:$Z$10)</f>
        <v>0.27973795103410426</v>
      </c>
      <c r="H2097" s="77">
        <f t="shared" si="65"/>
        <v>9279.3798829482894</v>
      </c>
    </row>
    <row r="2098" spans="1:8" x14ac:dyDescent="0.2">
      <c r="A2098" s="79">
        <v>43263</v>
      </c>
      <c r="B2098" s="77">
        <v>7209.5</v>
      </c>
      <c r="C2098" s="84">
        <v>256030</v>
      </c>
      <c r="D2098" s="84">
        <v>293450</v>
      </c>
      <c r="F2098">
        <f t="shared" si="64"/>
        <v>2018</v>
      </c>
      <c r="G2098" s="57">
        <f>_xlfn.XLOOKUP(F2098,'Historical Metal Prices'!$L$4:$Z$4,'Historical Metal Prices'!$L$10:$Z$10)</f>
        <v>0.27973795103410426</v>
      </c>
      <c r="H2098" s="77">
        <f t="shared" si="65"/>
        <v>9226.2707579803755</v>
      </c>
    </row>
    <row r="2099" spans="1:8" x14ac:dyDescent="0.2">
      <c r="A2099" s="79">
        <v>43262</v>
      </c>
      <c r="B2099" s="77">
        <v>7255.5</v>
      </c>
      <c r="C2099" s="84">
        <v>256030</v>
      </c>
      <c r="D2099" s="84">
        <v>295725</v>
      </c>
      <c r="F2099">
        <f t="shared" si="64"/>
        <v>2018</v>
      </c>
      <c r="G2099" s="57">
        <f>_xlfn.XLOOKUP(F2099,'Historical Metal Prices'!$L$4:$Z$4,'Historical Metal Prices'!$L$10:$Z$10)</f>
        <v>0.27973795103410426</v>
      </c>
      <c r="H2099" s="77">
        <f t="shared" si="65"/>
        <v>9285.1387037279437</v>
      </c>
    </row>
    <row r="2100" spans="1:8" x14ac:dyDescent="0.2">
      <c r="A2100" s="79">
        <v>43259</v>
      </c>
      <c r="B2100" s="77">
        <v>7324</v>
      </c>
      <c r="C2100" s="84">
        <v>256030</v>
      </c>
      <c r="D2100" s="84">
        <v>299500</v>
      </c>
      <c r="F2100">
        <f t="shared" si="64"/>
        <v>2018</v>
      </c>
      <c r="G2100" s="57">
        <f>_xlfn.XLOOKUP(F2100,'Historical Metal Prices'!$L$4:$Z$4,'Historical Metal Prices'!$L$10:$Z$10)</f>
        <v>0.27973795103410426</v>
      </c>
      <c r="H2100" s="77">
        <f t="shared" si="65"/>
        <v>9372.80075337378</v>
      </c>
    </row>
    <row r="2101" spans="1:8" x14ac:dyDescent="0.2">
      <c r="A2101" s="79">
        <v>43258</v>
      </c>
      <c r="B2101" s="77">
        <v>7330.5</v>
      </c>
      <c r="C2101" s="84">
        <v>272254</v>
      </c>
      <c r="D2101" s="84">
        <v>307075</v>
      </c>
      <c r="F2101">
        <f t="shared" si="64"/>
        <v>2018</v>
      </c>
      <c r="G2101" s="57">
        <f>_xlfn.XLOOKUP(F2101,'Historical Metal Prices'!$L$4:$Z$4,'Historical Metal Prices'!$L$10:$Z$10)</f>
        <v>0.27973795103410426</v>
      </c>
      <c r="H2101" s="77">
        <f t="shared" si="65"/>
        <v>9381.1190500555022</v>
      </c>
    </row>
    <row r="2102" spans="1:8" x14ac:dyDescent="0.2">
      <c r="A2102" s="79">
        <v>43257</v>
      </c>
      <c r="B2102" s="77">
        <v>7211.25</v>
      </c>
      <c r="C2102" s="84">
        <v>272254</v>
      </c>
      <c r="D2102" s="84">
        <v>310200</v>
      </c>
      <c r="F2102">
        <f t="shared" si="64"/>
        <v>2018</v>
      </c>
      <c r="G2102" s="57">
        <f>_xlfn.XLOOKUP(F2102,'Historical Metal Prices'!$L$4:$Z$4,'Historical Metal Prices'!$L$10:$Z$10)</f>
        <v>0.27973795103410426</v>
      </c>
      <c r="H2102" s="77">
        <f t="shared" si="65"/>
        <v>9228.5102993946839</v>
      </c>
    </row>
    <row r="2103" spans="1:8" x14ac:dyDescent="0.2">
      <c r="A2103" s="79">
        <v>43256</v>
      </c>
      <c r="B2103" s="77">
        <v>7095.25</v>
      </c>
      <c r="C2103" s="84">
        <v>272254</v>
      </c>
      <c r="D2103" s="84">
        <v>306750</v>
      </c>
      <c r="F2103">
        <f t="shared" si="64"/>
        <v>2018</v>
      </c>
      <c r="G2103" s="57">
        <f>_xlfn.XLOOKUP(F2103,'Historical Metal Prices'!$L$4:$Z$4,'Historical Metal Prices'!$L$10:$Z$10)</f>
        <v>0.27973795103410426</v>
      </c>
      <c r="H2103" s="77">
        <f t="shared" si="65"/>
        <v>9080.0606970747285</v>
      </c>
    </row>
    <row r="2104" spans="1:8" x14ac:dyDescent="0.2">
      <c r="A2104" s="79">
        <v>43255</v>
      </c>
      <c r="B2104" s="77">
        <v>6973.25</v>
      </c>
      <c r="C2104" s="84">
        <v>272254</v>
      </c>
      <c r="D2104" s="84">
        <v>309300</v>
      </c>
      <c r="F2104">
        <f t="shared" si="64"/>
        <v>2018</v>
      </c>
      <c r="G2104" s="57">
        <f>_xlfn.XLOOKUP(F2104,'Historical Metal Prices'!$L$4:$Z$4,'Historical Metal Prices'!$L$10:$Z$10)</f>
        <v>0.27973795103410426</v>
      </c>
      <c r="H2104" s="77">
        <f t="shared" si="65"/>
        <v>8923.932667048568</v>
      </c>
    </row>
    <row r="2105" spans="1:8" x14ac:dyDescent="0.2">
      <c r="A2105" s="79">
        <v>43252</v>
      </c>
      <c r="B2105" s="77">
        <v>6882.75</v>
      </c>
      <c r="C2105" s="84">
        <v>272254</v>
      </c>
      <c r="D2105" s="84">
        <v>315350</v>
      </c>
      <c r="F2105">
        <f t="shared" si="64"/>
        <v>2018</v>
      </c>
      <c r="G2105" s="57">
        <f>_xlfn.XLOOKUP(F2105,'Historical Metal Prices'!$L$4:$Z$4,'Historical Metal Prices'!$L$10:$Z$10)</f>
        <v>0.27973795103410426</v>
      </c>
      <c r="H2105" s="77">
        <f t="shared" si="65"/>
        <v>8808.1163824799805</v>
      </c>
    </row>
    <row r="2106" spans="1:8" x14ac:dyDescent="0.2">
      <c r="A2106" s="79">
        <v>43251</v>
      </c>
      <c r="B2106" s="77">
        <v>6844.75</v>
      </c>
      <c r="C2106" s="84">
        <v>268385</v>
      </c>
      <c r="D2106" s="84">
        <v>317950</v>
      </c>
      <c r="F2106">
        <f t="shared" si="64"/>
        <v>2018</v>
      </c>
      <c r="G2106" s="57">
        <f>_xlfn.XLOOKUP(F2106,'Historical Metal Prices'!$L$4:$Z$4,'Historical Metal Prices'!$L$10:$Z$10)</f>
        <v>0.27973795103410426</v>
      </c>
      <c r="H2106" s="77">
        <f t="shared" si="65"/>
        <v>8759.4863403406853</v>
      </c>
    </row>
    <row r="2107" spans="1:8" x14ac:dyDescent="0.2">
      <c r="A2107" s="79">
        <v>43250</v>
      </c>
      <c r="B2107" s="77">
        <v>6830.5</v>
      </c>
      <c r="C2107" s="84">
        <v>268385</v>
      </c>
      <c r="D2107" s="84">
        <v>311525</v>
      </c>
      <c r="F2107">
        <f t="shared" si="64"/>
        <v>2018</v>
      </c>
      <c r="G2107" s="57">
        <f>_xlfn.XLOOKUP(F2107,'Historical Metal Prices'!$L$4:$Z$4,'Historical Metal Prices'!$L$10:$Z$10)</f>
        <v>0.27973795103410426</v>
      </c>
      <c r="H2107" s="77">
        <f t="shared" si="65"/>
        <v>8741.2500745384496</v>
      </c>
    </row>
    <row r="2108" spans="1:8" x14ac:dyDescent="0.2">
      <c r="A2108" s="79">
        <v>43249</v>
      </c>
      <c r="B2108" s="77">
        <v>6845.5</v>
      </c>
      <c r="C2108" s="84">
        <v>268385</v>
      </c>
      <c r="D2108" s="84">
        <v>283375</v>
      </c>
      <c r="F2108">
        <f t="shared" si="64"/>
        <v>2018</v>
      </c>
      <c r="G2108" s="57">
        <f>_xlfn.XLOOKUP(F2108,'Historical Metal Prices'!$L$4:$Z$4,'Historical Metal Prices'!$L$10:$Z$10)</f>
        <v>0.27973795103410426</v>
      </c>
      <c r="H2108" s="77">
        <f t="shared" si="65"/>
        <v>8760.4461438039616</v>
      </c>
    </row>
    <row r="2109" spans="1:8" x14ac:dyDescent="0.2">
      <c r="A2109" s="79">
        <v>43248</v>
      </c>
      <c r="B2109" s="77">
        <v>6865.25</v>
      </c>
      <c r="C2109" s="84">
        <v>268385</v>
      </c>
      <c r="D2109" s="84">
        <v>294750</v>
      </c>
      <c r="F2109">
        <f t="shared" si="64"/>
        <v>2018</v>
      </c>
      <c r="G2109" s="57">
        <f>_xlfn.XLOOKUP(F2109,'Historical Metal Prices'!$L$4:$Z$4,'Historical Metal Prices'!$L$10:$Z$10)</f>
        <v>0.27973795103410426</v>
      </c>
      <c r="H2109" s="77">
        <f t="shared" si="65"/>
        <v>8785.7209683368837</v>
      </c>
    </row>
    <row r="2110" spans="1:8" x14ac:dyDescent="0.2">
      <c r="A2110" s="79">
        <v>43245</v>
      </c>
      <c r="B2110" s="77">
        <v>6865.25</v>
      </c>
      <c r="C2110" s="84">
        <v>268385</v>
      </c>
      <c r="D2110" s="84">
        <v>293450</v>
      </c>
      <c r="F2110">
        <f t="shared" si="64"/>
        <v>2018</v>
      </c>
      <c r="G2110" s="57">
        <f>_xlfn.XLOOKUP(F2110,'Historical Metal Prices'!$L$4:$Z$4,'Historical Metal Prices'!$L$10:$Z$10)</f>
        <v>0.27973795103410426</v>
      </c>
      <c r="H2110" s="77">
        <f t="shared" si="65"/>
        <v>8785.7209683368837</v>
      </c>
    </row>
    <row r="2111" spans="1:8" x14ac:dyDescent="0.2">
      <c r="A2111" s="79">
        <v>43244</v>
      </c>
      <c r="B2111" s="77">
        <v>6857.75</v>
      </c>
      <c r="C2111" s="84">
        <v>268504</v>
      </c>
      <c r="D2111" s="84">
        <v>293450</v>
      </c>
      <c r="F2111">
        <f t="shared" si="64"/>
        <v>2018</v>
      </c>
      <c r="G2111" s="57">
        <f>_xlfn.XLOOKUP(F2111,'Historical Metal Prices'!$L$4:$Z$4,'Historical Metal Prices'!$L$10:$Z$10)</f>
        <v>0.27973795103410426</v>
      </c>
      <c r="H2111" s="77">
        <f t="shared" si="65"/>
        <v>8776.1229337041277</v>
      </c>
    </row>
    <row r="2112" spans="1:8" x14ac:dyDescent="0.2">
      <c r="A2112" s="79">
        <v>43243</v>
      </c>
      <c r="B2112" s="77">
        <v>6841.5</v>
      </c>
      <c r="C2112" s="84">
        <v>268504</v>
      </c>
      <c r="D2112" s="84">
        <v>300125</v>
      </c>
      <c r="F2112">
        <f t="shared" si="64"/>
        <v>2018</v>
      </c>
      <c r="G2112" s="57">
        <f>_xlfn.XLOOKUP(F2112,'Historical Metal Prices'!$L$4:$Z$4,'Historical Metal Prices'!$L$10:$Z$10)</f>
        <v>0.27973795103410426</v>
      </c>
      <c r="H2112" s="77">
        <f t="shared" si="65"/>
        <v>8755.3271919998242</v>
      </c>
    </row>
    <row r="2113" spans="1:8" x14ac:dyDescent="0.2">
      <c r="A2113" s="79">
        <v>43242</v>
      </c>
      <c r="B2113" s="77">
        <v>6950.25</v>
      </c>
      <c r="C2113" s="84">
        <v>268504</v>
      </c>
      <c r="D2113" s="84">
        <v>298000</v>
      </c>
      <c r="F2113">
        <f t="shared" si="64"/>
        <v>2018</v>
      </c>
      <c r="G2113" s="57">
        <f>_xlfn.XLOOKUP(F2113,'Historical Metal Prices'!$L$4:$Z$4,'Historical Metal Prices'!$L$10:$Z$10)</f>
        <v>0.27973795103410426</v>
      </c>
      <c r="H2113" s="77">
        <f t="shared" si="65"/>
        <v>8894.4986941747829</v>
      </c>
    </row>
    <row r="2114" spans="1:8" x14ac:dyDescent="0.2">
      <c r="A2114" s="79">
        <v>43241</v>
      </c>
      <c r="B2114" s="77">
        <v>6844.25</v>
      </c>
      <c r="C2114" s="84">
        <v>268504</v>
      </c>
      <c r="D2114" s="84">
        <v>300175</v>
      </c>
      <c r="F2114">
        <f t="shared" si="64"/>
        <v>2018</v>
      </c>
      <c r="G2114" s="57">
        <f>_xlfn.XLOOKUP(F2114,'Historical Metal Prices'!$L$4:$Z$4,'Historical Metal Prices'!$L$10:$Z$10)</f>
        <v>0.27973795103410426</v>
      </c>
      <c r="H2114" s="77">
        <f t="shared" si="65"/>
        <v>8758.8464713651683</v>
      </c>
    </row>
    <row r="2115" spans="1:8" x14ac:dyDescent="0.2">
      <c r="A2115" s="79">
        <v>43238</v>
      </c>
      <c r="B2115" s="77">
        <v>6825.25</v>
      </c>
      <c r="C2115" s="84">
        <v>268504</v>
      </c>
      <c r="D2115" s="84">
        <v>302900</v>
      </c>
      <c r="F2115">
        <f t="shared" si="64"/>
        <v>2018</v>
      </c>
      <c r="G2115" s="57">
        <f>_xlfn.XLOOKUP(F2115,'Historical Metal Prices'!$L$4:$Z$4,'Historical Metal Prices'!$L$10:$Z$10)</f>
        <v>0.27973795103410426</v>
      </c>
      <c r="H2115" s="77">
        <f t="shared" si="65"/>
        <v>8734.5314502955207</v>
      </c>
    </row>
    <row r="2116" spans="1:8" x14ac:dyDescent="0.2">
      <c r="A2116" s="79">
        <v>43237</v>
      </c>
      <c r="B2116" s="77">
        <v>6857</v>
      </c>
      <c r="C2116" s="84">
        <v>279525</v>
      </c>
      <c r="D2116" s="84">
        <v>301475</v>
      </c>
      <c r="F2116">
        <f t="shared" si="64"/>
        <v>2018</v>
      </c>
      <c r="G2116" s="57">
        <f>_xlfn.XLOOKUP(F2116,'Historical Metal Prices'!$L$4:$Z$4,'Historical Metal Prices'!$L$10:$Z$10)</f>
        <v>0.27973795103410426</v>
      </c>
      <c r="H2116" s="77">
        <f t="shared" si="65"/>
        <v>8775.1631302408532</v>
      </c>
    </row>
    <row r="2117" spans="1:8" x14ac:dyDescent="0.2">
      <c r="A2117" s="79">
        <v>43236</v>
      </c>
      <c r="B2117" s="77">
        <v>6795</v>
      </c>
      <c r="C2117" s="84">
        <v>279525</v>
      </c>
      <c r="D2117" s="84">
        <v>300200</v>
      </c>
      <c r="F2117">
        <f t="shared" si="64"/>
        <v>2018</v>
      </c>
      <c r="G2117" s="57">
        <f>_xlfn.XLOOKUP(F2117,'Historical Metal Prices'!$L$4:$Z$4,'Historical Metal Prices'!$L$10:$Z$10)</f>
        <v>0.27973795103410426</v>
      </c>
      <c r="H2117" s="77">
        <f t="shared" si="65"/>
        <v>8695.819377276739</v>
      </c>
    </row>
    <row r="2118" spans="1:8" x14ac:dyDescent="0.2">
      <c r="A2118" s="79">
        <v>43235</v>
      </c>
      <c r="B2118" s="77">
        <v>6769.5</v>
      </c>
      <c r="C2118" s="84">
        <v>279525</v>
      </c>
      <c r="D2118" s="84">
        <v>290825</v>
      </c>
      <c r="F2118">
        <f t="shared" si="64"/>
        <v>2018</v>
      </c>
      <c r="G2118" s="57">
        <f>_xlfn.XLOOKUP(F2118,'Historical Metal Prices'!$L$4:$Z$4,'Historical Metal Prices'!$L$10:$Z$10)</f>
        <v>0.27973795103410426</v>
      </c>
      <c r="H2118" s="77">
        <f t="shared" si="65"/>
        <v>8663.1860595253693</v>
      </c>
    </row>
    <row r="2119" spans="1:8" x14ac:dyDescent="0.2">
      <c r="A2119" s="79">
        <v>43234</v>
      </c>
      <c r="B2119" s="77">
        <v>6856.25</v>
      </c>
      <c r="C2119" s="84">
        <v>279525</v>
      </c>
      <c r="D2119" s="84">
        <v>291350</v>
      </c>
      <c r="F2119">
        <f t="shared" si="64"/>
        <v>2018</v>
      </c>
      <c r="G2119" s="57">
        <f>_xlfn.XLOOKUP(F2119,'Historical Metal Prices'!$L$4:$Z$4,'Historical Metal Prices'!$L$10:$Z$10)</f>
        <v>0.27973795103410426</v>
      </c>
      <c r="H2119" s="77">
        <f t="shared" si="65"/>
        <v>8774.2033267775769</v>
      </c>
    </row>
    <row r="2120" spans="1:8" x14ac:dyDescent="0.2">
      <c r="A2120" s="79">
        <v>43231</v>
      </c>
      <c r="B2120" s="77">
        <v>6908.5</v>
      </c>
      <c r="C2120" s="84">
        <v>279525</v>
      </c>
      <c r="D2120" s="84">
        <v>289975</v>
      </c>
      <c r="F2120">
        <f t="shared" si="64"/>
        <v>2018</v>
      </c>
      <c r="G2120" s="57">
        <f>_xlfn.XLOOKUP(F2120,'Historical Metal Prices'!$L$4:$Z$4,'Historical Metal Prices'!$L$10:$Z$10)</f>
        <v>0.27973795103410426</v>
      </c>
      <c r="H2120" s="77">
        <f t="shared" si="65"/>
        <v>8841.0696347191097</v>
      </c>
    </row>
    <row r="2121" spans="1:8" x14ac:dyDescent="0.2">
      <c r="A2121" s="79">
        <v>43230</v>
      </c>
      <c r="B2121" s="77">
        <v>6884</v>
      </c>
      <c r="C2121" s="84">
        <v>264685</v>
      </c>
      <c r="D2121" s="84">
        <v>281075</v>
      </c>
      <c r="F2121">
        <f t="shared" si="64"/>
        <v>2018</v>
      </c>
      <c r="G2121" s="57">
        <f>_xlfn.XLOOKUP(F2121,'Historical Metal Prices'!$L$4:$Z$4,'Historical Metal Prices'!$L$10:$Z$10)</f>
        <v>0.27973795103410426</v>
      </c>
      <c r="H2121" s="77">
        <f t="shared" si="65"/>
        <v>8809.7160549187738</v>
      </c>
    </row>
    <row r="2122" spans="1:8" x14ac:dyDescent="0.2">
      <c r="A2122" s="79">
        <v>43229</v>
      </c>
      <c r="B2122" s="77">
        <v>6774.25</v>
      </c>
      <c r="C2122" s="84">
        <v>264685</v>
      </c>
      <c r="D2122" s="84">
        <v>285075</v>
      </c>
      <c r="F2122">
        <f t="shared" si="64"/>
        <v>2018</v>
      </c>
      <c r="G2122" s="57">
        <f>_xlfn.XLOOKUP(F2122,'Historical Metal Prices'!$L$4:$Z$4,'Historical Metal Prices'!$L$10:$Z$10)</f>
        <v>0.27973795103410426</v>
      </c>
      <c r="H2122" s="77">
        <f t="shared" si="65"/>
        <v>8669.2648147927812</v>
      </c>
    </row>
    <row r="2123" spans="1:8" x14ac:dyDescent="0.2">
      <c r="A2123" s="79">
        <v>43228</v>
      </c>
      <c r="B2123" s="77">
        <v>6707.75</v>
      </c>
      <c r="C2123" s="84">
        <v>264685</v>
      </c>
      <c r="D2123" s="84">
        <v>293025</v>
      </c>
      <c r="F2123">
        <f t="shared" ref="F2123:F2186" si="66">YEAR(A2123)</f>
        <v>2018</v>
      </c>
      <c r="G2123" s="57">
        <f>_xlfn.XLOOKUP(F2123,'Historical Metal Prices'!$L$4:$Z$4,'Historical Metal Prices'!$L$10:$Z$10)</f>
        <v>0.27973795103410426</v>
      </c>
      <c r="H2123" s="77">
        <f t="shared" ref="H2123:H2186" si="67">IFERROR(B2123*(1+G2123),H2124)</f>
        <v>8584.1622410490127</v>
      </c>
    </row>
    <row r="2124" spans="1:8" x14ac:dyDescent="0.2">
      <c r="A2124" s="79">
        <v>43227</v>
      </c>
      <c r="B2124" s="77">
        <v>6790</v>
      </c>
      <c r="C2124" s="84">
        <v>264685</v>
      </c>
      <c r="D2124" s="84">
        <v>302625</v>
      </c>
      <c r="F2124">
        <f t="shared" si="66"/>
        <v>2018</v>
      </c>
      <c r="G2124" s="57">
        <f>_xlfn.XLOOKUP(F2124,'Historical Metal Prices'!$L$4:$Z$4,'Historical Metal Prices'!$L$10:$Z$10)</f>
        <v>0.27973795103410426</v>
      </c>
      <c r="H2124" s="77">
        <f t="shared" si="67"/>
        <v>8689.4206875215677</v>
      </c>
    </row>
    <row r="2125" spans="1:8" x14ac:dyDescent="0.2">
      <c r="A2125" s="79">
        <v>43224</v>
      </c>
      <c r="B2125" s="77">
        <v>6790</v>
      </c>
      <c r="C2125" s="84">
        <v>264685</v>
      </c>
      <c r="D2125" s="84">
        <v>311375</v>
      </c>
      <c r="F2125">
        <f t="shared" si="66"/>
        <v>2018</v>
      </c>
      <c r="G2125" s="57">
        <f>_xlfn.XLOOKUP(F2125,'Historical Metal Prices'!$L$4:$Z$4,'Historical Metal Prices'!$L$10:$Z$10)</f>
        <v>0.27973795103410426</v>
      </c>
      <c r="H2125" s="77">
        <f t="shared" si="67"/>
        <v>8689.4206875215677</v>
      </c>
    </row>
    <row r="2126" spans="1:8" x14ac:dyDescent="0.2">
      <c r="A2126" s="79">
        <v>43223</v>
      </c>
      <c r="B2126" s="77">
        <v>6791.75</v>
      </c>
      <c r="C2126" s="84">
        <v>249732</v>
      </c>
      <c r="D2126" s="84">
        <v>311375</v>
      </c>
      <c r="F2126">
        <f t="shared" si="66"/>
        <v>2018</v>
      </c>
      <c r="G2126" s="57">
        <f>_xlfn.XLOOKUP(F2126,'Historical Metal Prices'!$L$4:$Z$4,'Historical Metal Prices'!$L$10:$Z$10)</f>
        <v>0.27973795103410426</v>
      </c>
      <c r="H2126" s="77">
        <f t="shared" si="67"/>
        <v>8691.660228935878</v>
      </c>
    </row>
    <row r="2127" spans="1:8" x14ac:dyDescent="0.2">
      <c r="A2127" s="79">
        <v>43222</v>
      </c>
      <c r="B2127" s="77">
        <v>6784.5</v>
      </c>
      <c r="C2127" s="84">
        <v>249732</v>
      </c>
      <c r="D2127" s="84">
        <v>316400</v>
      </c>
      <c r="F2127">
        <f t="shared" si="66"/>
        <v>2018</v>
      </c>
      <c r="G2127" s="57">
        <f>_xlfn.XLOOKUP(F2127,'Historical Metal Prices'!$L$4:$Z$4,'Historical Metal Prices'!$L$10:$Z$10)</f>
        <v>0.27973795103410426</v>
      </c>
      <c r="H2127" s="77">
        <f t="shared" si="67"/>
        <v>8682.3821287908795</v>
      </c>
    </row>
    <row r="2128" spans="1:8" x14ac:dyDescent="0.2">
      <c r="A2128" s="79">
        <v>43221</v>
      </c>
      <c r="B2128" s="77">
        <v>6707.25</v>
      </c>
      <c r="C2128" s="84">
        <v>249732</v>
      </c>
      <c r="D2128" s="84">
        <v>324225</v>
      </c>
      <c r="F2128">
        <f t="shared" si="66"/>
        <v>2018</v>
      </c>
      <c r="G2128" s="57">
        <f>_xlfn.XLOOKUP(F2128,'Historical Metal Prices'!$L$4:$Z$4,'Historical Metal Prices'!$L$10:$Z$10)</f>
        <v>0.27973795103410426</v>
      </c>
      <c r="H2128" s="77">
        <f t="shared" si="67"/>
        <v>8583.5223720734957</v>
      </c>
    </row>
    <row r="2129" spans="1:8" x14ac:dyDescent="0.2">
      <c r="A2129" s="79">
        <v>43220</v>
      </c>
      <c r="B2129" s="77">
        <v>6770</v>
      </c>
      <c r="C2129" s="84">
        <v>249732</v>
      </c>
      <c r="D2129" s="84">
        <v>325525</v>
      </c>
      <c r="F2129">
        <f t="shared" si="66"/>
        <v>2018</v>
      </c>
      <c r="G2129" s="57">
        <f>_xlfn.XLOOKUP(F2129,'Historical Metal Prices'!$L$4:$Z$4,'Historical Metal Prices'!$L$10:$Z$10)</f>
        <v>0.27973795103410426</v>
      </c>
      <c r="H2129" s="77">
        <f t="shared" si="67"/>
        <v>8663.8259285008862</v>
      </c>
    </row>
    <row r="2130" spans="1:8" x14ac:dyDescent="0.2">
      <c r="A2130" s="79">
        <v>43217</v>
      </c>
      <c r="B2130" s="77">
        <v>6758.75</v>
      </c>
      <c r="C2130" s="84">
        <v>249732</v>
      </c>
      <c r="D2130" s="84">
        <v>334650</v>
      </c>
      <c r="F2130">
        <f t="shared" si="66"/>
        <v>2018</v>
      </c>
      <c r="G2130" s="57">
        <f>_xlfn.XLOOKUP(F2130,'Historical Metal Prices'!$L$4:$Z$4,'Historical Metal Prices'!$L$10:$Z$10)</f>
        <v>0.27973795103410426</v>
      </c>
      <c r="H2130" s="77">
        <f t="shared" si="67"/>
        <v>8649.4288765517522</v>
      </c>
    </row>
    <row r="2131" spans="1:8" x14ac:dyDescent="0.2">
      <c r="A2131" s="79">
        <v>43216</v>
      </c>
      <c r="B2131" s="77">
        <v>6928.5</v>
      </c>
      <c r="C2131" s="84">
        <v>261743</v>
      </c>
      <c r="D2131" s="84">
        <v>337700</v>
      </c>
      <c r="F2131">
        <f t="shared" si="66"/>
        <v>2018</v>
      </c>
      <c r="G2131" s="57">
        <f>_xlfn.XLOOKUP(F2131,'Historical Metal Prices'!$L$4:$Z$4,'Historical Metal Prices'!$L$10:$Z$10)</f>
        <v>0.27973795103410426</v>
      </c>
      <c r="H2131" s="77">
        <f t="shared" si="67"/>
        <v>8866.6643937397912</v>
      </c>
    </row>
    <row r="2132" spans="1:8" x14ac:dyDescent="0.2">
      <c r="A2132" s="79">
        <v>43215</v>
      </c>
      <c r="B2132" s="77">
        <v>6969.75</v>
      </c>
      <c r="C2132" s="84">
        <v>261743</v>
      </c>
      <c r="D2132" s="84">
        <v>342250</v>
      </c>
      <c r="F2132">
        <f t="shared" si="66"/>
        <v>2018</v>
      </c>
      <c r="G2132" s="57">
        <f>_xlfn.XLOOKUP(F2132,'Historical Metal Prices'!$L$4:$Z$4,'Historical Metal Prices'!$L$10:$Z$10)</f>
        <v>0.27973795103410426</v>
      </c>
      <c r="H2132" s="77">
        <f t="shared" si="67"/>
        <v>8919.4535842199475</v>
      </c>
    </row>
    <row r="2133" spans="1:8" x14ac:dyDescent="0.2">
      <c r="A2133" s="79">
        <v>43214</v>
      </c>
      <c r="B2133" s="77">
        <v>6970</v>
      </c>
      <c r="C2133" s="84">
        <v>261743</v>
      </c>
      <c r="D2133" s="84">
        <v>346300</v>
      </c>
      <c r="F2133">
        <f t="shared" si="66"/>
        <v>2018</v>
      </c>
      <c r="G2133" s="57">
        <f>_xlfn.XLOOKUP(F2133,'Historical Metal Prices'!$L$4:$Z$4,'Historical Metal Prices'!$L$10:$Z$10)</f>
        <v>0.27973795103410426</v>
      </c>
      <c r="H2133" s="77">
        <f t="shared" si="67"/>
        <v>8919.7735187077069</v>
      </c>
    </row>
    <row r="2134" spans="1:8" x14ac:dyDescent="0.2">
      <c r="A2134" s="79">
        <v>43213</v>
      </c>
      <c r="B2134" s="77">
        <v>6898.5</v>
      </c>
      <c r="C2134" s="84">
        <v>261743</v>
      </c>
      <c r="D2134" s="84">
        <v>348725</v>
      </c>
      <c r="F2134">
        <f t="shared" si="66"/>
        <v>2018</v>
      </c>
      <c r="G2134" s="57">
        <f>_xlfn.XLOOKUP(F2134,'Historical Metal Prices'!$L$4:$Z$4,'Historical Metal Prices'!$L$10:$Z$10)</f>
        <v>0.27973795103410426</v>
      </c>
      <c r="H2134" s="77">
        <f t="shared" si="67"/>
        <v>8828.2722552087689</v>
      </c>
    </row>
    <row r="2135" spans="1:8" x14ac:dyDescent="0.2">
      <c r="A2135" s="79">
        <v>43210</v>
      </c>
      <c r="B2135" s="77">
        <v>6951</v>
      </c>
      <c r="C2135" s="84">
        <v>261743</v>
      </c>
      <c r="D2135" s="84">
        <v>351825</v>
      </c>
      <c r="F2135">
        <f t="shared" si="66"/>
        <v>2018</v>
      </c>
      <c r="G2135" s="57">
        <f>_xlfn.XLOOKUP(F2135,'Historical Metal Prices'!$L$4:$Z$4,'Historical Metal Prices'!$L$10:$Z$10)</f>
        <v>0.27973795103410426</v>
      </c>
      <c r="H2135" s="77">
        <f t="shared" si="67"/>
        <v>8895.4584976380593</v>
      </c>
    </row>
    <row r="2136" spans="1:8" x14ac:dyDescent="0.2">
      <c r="A2136" s="79">
        <v>43209</v>
      </c>
      <c r="B2136" s="77">
        <v>6941.5</v>
      </c>
      <c r="C2136" s="84">
        <v>280836</v>
      </c>
      <c r="D2136" s="84">
        <v>353375</v>
      </c>
      <c r="F2136">
        <f t="shared" si="66"/>
        <v>2018</v>
      </c>
      <c r="G2136" s="57">
        <f>_xlfn.XLOOKUP(F2136,'Historical Metal Prices'!$L$4:$Z$4,'Historical Metal Prices'!$L$10:$Z$10)</f>
        <v>0.27973795103410426</v>
      </c>
      <c r="H2136" s="77">
        <f t="shared" si="67"/>
        <v>8883.3009871032355</v>
      </c>
    </row>
    <row r="2137" spans="1:8" x14ac:dyDescent="0.2">
      <c r="A2137" s="79">
        <v>43208</v>
      </c>
      <c r="B2137" s="77">
        <v>6980.25</v>
      </c>
      <c r="C2137" s="84">
        <v>280836</v>
      </c>
      <c r="D2137" s="84">
        <v>355150</v>
      </c>
      <c r="F2137">
        <f t="shared" si="66"/>
        <v>2018</v>
      </c>
      <c r="G2137" s="57">
        <f>_xlfn.XLOOKUP(F2137,'Historical Metal Prices'!$L$4:$Z$4,'Historical Metal Prices'!$L$10:$Z$10)</f>
        <v>0.27973795103410426</v>
      </c>
      <c r="H2137" s="77">
        <f t="shared" si="67"/>
        <v>8932.890832705807</v>
      </c>
    </row>
    <row r="2138" spans="1:8" x14ac:dyDescent="0.2">
      <c r="A2138" s="79">
        <v>43207</v>
      </c>
      <c r="B2138" s="77">
        <v>6828</v>
      </c>
      <c r="C2138" s="84">
        <v>280836</v>
      </c>
      <c r="D2138" s="84">
        <v>359275</v>
      </c>
      <c r="F2138">
        <f t="shared" si="66"/>
        <v>2018</v>
      </c>
      <c r="G2138" s="57">
        <f>_xlfn.XLOOKUP(F2138,'Historical Metal Prices'!$L$4:$Z$4,'Historical Metal Prices'!$L$10:$Z$10)</f>
        <v>0.27973795103410426</v>
      </c>
      <c r="H2138" s="77">
        <f t="shared" si="67"/>
        <v>8738.050729660863</v>
      </c>
    </row>
    <row r="2139" spans="1:8" x14ac:dyDescent="0.2">
      <c r="A2139" s="79">
        <v>43206</v>
      </c>
      <c r="B2139" s="77">
        <v>6876.25</v>
      </c>
      <c r="C2139" s="84">
        <v>280836</v>
      </c>
      <c r="D2139" s="84">
        <v>358025</v>
      </c>
      <c r="F2139">
        <f t="shared" si="66"/>
        <v>2018</v>
      </c>
      <c r="G2139" s="57">
        <f>_xlfn.XLOOKUP(F2139,'Historical Metal Prices'!$L$4:$Z$4,'Historical Metal Prices'!$L$10:$Z$10)</f>
        <v>0.27973795103410426</v>
      </c>
      <c r="H2139" s="77">
        <f t="shared" si="67"/>
        <v>8799.7980857982602</v>
      </c>
    </row>
    <row r="2140" spans="1:8" x14ac:dyDescent="0.2">
      <c r="A2140" s="79">
        <v>43203</v>
      </c>
      <c r="B2140" s="77">
        <v>6796.5</v>
      </c>
      <c r="C2140" s="84">
        <v>280836</v>
      </c>
      <c r="D2140" s="84">
        <v>352000</v>
      </c>
      <c r="F2140">
        <f t="shared" si="66"/>
        <v>2018</v>
      </c>
      <c r="G2140" s="57">
        <f>_xlfn.XLOOKUP(F2140,'Historical Metal Prices'!$L$4:$Z$4,'Historical Metal Prices'!$L$10:$Z$10)</f>
        <v>0.27973795103410426</v>
      </c>
      <c r="H2140" s="77">
        <f t="shared" si="67"/>
        <v>8697.7389842032899</v>
      </c>
    </row>
    <row r="2141" spans="1:8" x14ac:dyDescent="0.2">
      <c r="A2141" s="79">
        <v>43202</v>
      </c>
      <c r="B2141" s="77">
        <v>6787.25</v>
      </c>
      <c r="C2141" s="84">
        <v>306645</v>
      </c>
      <c r="D2141" s="84">
        <v>357025</v>
      </c>
      <c r="F2141">
        <f t="shared" si="66"/>
        <v>2018</v>
      </c>
      <c r="G2141" s="57">
        <f>_xlfn.XLOOKUP(F2141,'Historical Metal Prices'!$L$4:$Z$4,'Historical Metal Prices'!$L$10:$Z$10)</f>
        <v>0.27973795103410426</v>
      </c>
      <c r="H2141" s="77">
        <f t="shared" si="67"/>
        <v>8685.9014081562236</v>
      </c>
    </row>
    <row r="2142" spans="1:8" x14ac:dyDescent="0.2">
      <c r="A2142" s="79">
        <v>43201</v>
      </c>
      <c r="B2142" s="77">
        <v>6912.25</v>
      </c>
      <c r="C2142" s="84">
        <v>306645</v>
      </c>
      <c r="D2142" s="84">
        <v>362700</v>
      </c>
      <c r="F2142">
        <f t="shared" si="66"/>
        <v>2018</v>
      </c>
      <c r="G2142" s="57">
        <f>_xlfn.XLOOKUP(F2142,'Historical Metal Prices'!$L$4:$Z$4,'Historical Metal Prices'!$L$10:$Z$10)</f>
        <v>0.27973795103410426</v>
      </c>
      <c r="H2142" s="77">
        <f t="shared" si="67"/>
        <v>8845.8686520354877</v>
      </c>
    </row>
    <row r="2143" spans="1:8" x14ac:dyDescent="0.2">
      <c r="A2143" s="79">
        <v>43200</v>
      </c>
      <c r="B2143" s="77">
        <v>6908.25</v>
      </c>
      <c r="C2143" s="84">
        <v>306645</v>
      </c>
      <c r="D2143" s="84">
        <v>366725</v>
      </c>
      <c r="F2143">
        <f t="shared" si="66"/>
        <v>2018</v>
      </c>
      <c r="G2143" s="57">
        <f>_xlfn.XLOOKUP(F2143,'Historical Metal Prices'!$L$4:$Z$4,'Historical Metal Prices'!$L$10:$Z$10)</f>
        <v>0.27973795103410426</v>
      </c>
      <c r="H2143" s="77">
        <f t="shared" si="67"/>
        <v>8840.7497002313503</v>
      </c>
    </row>
    <row r="2144" spans="1:8" x14ac:dyDescent="0.2">
      <c r="A2144" s="79">
        <v>43199</v>
      </c>
      <c r="B2144" s="77">
        <v>6790.25</v>
      </c>
      <c r="C2144" s="84">
        <v>306645</v>
      </c>
      <c r="D2144" s="84">
        <v>369525</v>
      </c>
      <c r="F2144">
        <f t="shared" si="66"/>
        <v>2018</v>
      </c>
      <c r="G2144" s="57">
        <f>_xlfn.XLOOKUP(F2144,'Historical Metal Prices'!$L$4:$Z$4,'Historical Metal Prices'!$L$10:$Z$10)</f>
        <v>0.27973795103410426</v>
      </c>
      <c r="H2144" s="77">
        <f t="shared" si="67"/>
        <v>8689.7406220093271</v>
      </c>
    </row>
    <row r="2145" spans="1:8" x14ac:dyDescent="0.2">
      <c r="A2145" s="79">
        <v>43196</v>
      </c>
      <c r="B2145" s="77">
        <v>6729.5</v>
      </c>
      <c r="C2145" s="84">
        <v>306645</v>
      </c>
      <c r="D2145" s="84">
        <v>372175</v>
      </c>
      <c r="F2145">
        <f t="shared" si="66"/>
        <v>2018</v>
      </c>
      <c r="G2145" s="57">
        <f>_xlfn.XLOOKUP(F2145,'Historical Metal Prices'!$L$4:$Z$4,'Historical Metal Prices'!$L$10:$Z$10)</f>
        <v>0.27973795103410426</v>
      </c>
      <c r="H2145" s="77">
        <f t="shared" si="67"/>
        <v>8611.9965414840044</v>
      </c>
    </row>
    <row r="2146" spans="1:8" x14ac:dyDescent="0.2">
      <c r="A2146" s="79">
        <v>43195</v>
      </c>
      <c r="B2146" s="77">
        <v>6780.75</v>
      </c>
      <c r="C2146" s="84">
        <v>306645</v>
      </c>
      <c r="D2146" s="84">
        <v>370750</v>
      </c>
      <c r="F2146">
        <f t="shared" si="66"/>
        <v>2018</v>
      </c>
      <c r="G2146" s="57">
        <f>_xlfn.XLOOKUP(F2146,'Historical Metal Prices'!$L$4:$Z$4,'Historical Metal Prices'!$L$10:$Z$10)</f>
        <v>0.27973795103410426</v>
      </c>
      <c r="H2146" s="77">
        <f t="shared" si="67"/>
        <v>8677.5831114745033</v>
      </c>
    </row>
    <row r="2147" spans="1:8" x14ac:dyDescent="0.2">
      <c r="A2147" s="79">
        <v>43194</v>
      </c>
      <c r="B2147" s="77">
        <v>6690.75</v>
      </c>
      <c r="C2147" s="84">
        <v>306645</v>
      </c>
      <c r="D2147" s="84">
        <v>372850</v>
      </c>
      <c r="F2147">
        <f t="shared" si="66"/>
        <v>2018</v>
      </c>
      <c r="G2147" s="57">
        <f>_xlfn.XLOOKUP(F2147,'Historical Metal Prices'!$L$4:$Z$4,'Historical Metal Prices'!$L$10:$Z$10)</f>
        <v>0.27973795103410426</v>
      </c>
      <c r="H2147" s="77">
        <f t="shared" si="67"/>
        <v>8562.4066958814328</v>
      </c>
    </row>
    <row r="2148" spans="1:8" x14ac:dyDescent="0.2">
      <c r="A2148" s="79">
        <v>43193</v>
      </c>
      <c r="B2148" s="77">
        <v>6762.25</v>
      </c>
      <c r="C2148" s="84">
        <v>306211</v>
      </c>
      <c r="D2148" s="84">
        <v>378075</v>
      </c>
      <c r="F2148">
        <f t="shared" si="66"/>
        <v>2018</v>
      </c>
      <c r="G2148" s="57">
        <f>_xlfn.XLOOKUP(F2148,'Historical Metal Prices'!$L$4:$Z$4,'Historical Metal Prices'!$L$10:$Z$10)</f>
        <v>0.27973795103410426</v>
      </c>
      <c r="H2148" s="77">
        <f t="shared" si="67"/>
        <v>8653.9079593803708</v>
      </c>
    </row>
    <row r="2149" spans="1:8" x14ac:dyDescent="0.2">
      <c r="A2149" s="79">
        <v>43192</v>
      </c>
      <c r="B2149" s="77">
        <v>6679.25</v>
      </c>
      <c r="C2149" s="84">
        <v>306211</v>
      </c>
      <c r="D2149" s="84">
        <v>383025</v>
      </c>
      <c r="F2149">
        <f t="shared" si="66"/>
        <v>2018</v>
      </c>
      <c r="G2149" s="57">
        <f>_xlfn.XLOOKUP(F2149,'Historical Metal Prices'!$L$4:$Z$4,'Historical Metal Prices'!$L$10:$Z$10)</f>
        <v>0.27973795103410426</v>
      </c>
      <c r="H2149" s="77">
        <f t="shared" si="67"/>
        <v>8547.6897094445412</v>
      </c>
    </row>
    <row r="2150" spans="1:8" x14ac:dyDescent="0.2">
      <c r="A2150" s="79">
        <v>43189</v>
      </c>
      <c r="B2150" s="77">
        <v>6679.25</v>
      </c>
      <c r="C2150" s="84">
        <v>306211</v>
      </c>
      <c r="D2150" s="84">
        <v>383075</v>
      </c>
      <c r="F2150">
        <f t="shared" si="66"/>
        <v>2018</v>
      </c>
      <c r="G2150" s="57">
        <f>_xlfn.XLOOKUP(F2150,'Historical Metal Prices'!$L$4:$Z$4,'Historical Metal Prices'!$L$10:$Z$10)</f>
        <v>0.27973795103410426</v>
      </c>
      <c r="H2150" s="77">
        <f t="shared" si="67"/>
        <v>8547.6897094445412</v>
      </c>
    </row>
    <row r="2151" spans="1:8" x14ac:dyDescent="0.2">
      <c r="A2151" s="79">
        <v>43188</v>
      </c>
      <c r="B2151" s="77">
        <v>6679.25</v>
      </c>
      <c r="C2151" s="84">
        <v>307435</v>
      </c>
      <c r="D2151" s="84">
        <v>383075</v>
      </c>
      <c r="F2151">
        <f t="shared" si="66"/>
        <v>2018</v>
      </c>
      <c r="G2151" s="57">
        <f>_xlfn.XLOOKUP(F2151,'Historical Metal Prices'!$L$4:$Z$4,'Historical Metal Prices'!$L$10:$Z$10)</f>
        <v>0.27973795103410426</v>
      </c>
      <c r="H2151" s="77">
        <f t="shared" si="67"/>
        <v>8547.6897094445412</v>
      </c>
    </row>
    <row r="2152" spans="1:8" x14ac:dyDescent="0.2">
      <c r="A2152" s="79">
        <v>43187</v>
      </c>
      <c r="B2152" s="77">
        <v>6633.5</v>
      </c>
      <c r="C2152" s="84">
        <v>307435</v>
      </c>
      <c r="D2152" s="84">
        <v>383075</v>
      </c>
      <c r="F2152">
        <f t="shared" si="66"/>
        <v>2018</v>
      </c>
      <c r="G2152" s="57">
        <f>_xlfn.XLOOKUP(F2152,'Historical Metal Prices'!$L$4:$Z$4,'Historical Metal Prices'!$L$10:$Z$10)</f>
        <v>0.27973795103410426</v>
      </c>
      <c r="H2152" s="77">
        <f t="shared" si="67"/>
        <v>8489.1416981847306</v>
      </c>
    </row>
    <row r="2153" spans="1:8" x14ac:dyDescent="0.2">
      <c r="A2153" s="79">
        <v>43186</v>
      </c>
      <c r="B2153" s="77">
        <v>6606.5</v>
      </c>
      <c r="C2153" s="84">
        <v>307435</v>
      </c>
      <c r="D2153" s="84">
        <v>388175</v>
      </c>
      <c r="F2153">
        <f t="shared" si="66"/>
        <v>2018</v>
      </c>
      <c r="G2153" s="57">
        <f>_xlfn.XLOOKUP(F2153,'Historical Metal Prices'!$L$4:$Z$4,'Historical Metal Prices'!$L$10:$Z$10)</f>
        <v>0.27973795103410426</v>
      </c>
      <c r="H2153" s="77">
        <f t="shared" si="67"/>
        <v>8454.58877350681</v>
      </c>
    </row>
    <row r="2154" spans="1:8" x14ac:dyDescent="0.2">
      <c r="A2154" s="79">
        <v>43185</v>
      </c>
      <c r="B2154" s="77">
        <v>6556</v>
      </c>
      <c r="C2154" s="84">
        <v>307435</v>
      </c>
      <c r="D2154" s="84">
        <v>383975</v>
      </c>
      <c r="F2154">
        <f t="shared" si="66"/>
        <v>2018</v>
      </c>
      <c r="G2154" s="57">
        <f>_xlfn.XLOOKUP(F2154,'Historical Metal Prices'!$L$4:$Z$4,'Historical Metal Prices'!$L$10:$Z$10)</f>
        <v>0.27973795103410426</v>
      </c>
      <c r="H2154" s="77">
        <f t="shared" si="67"/>
        <v>8389.9620069795874</v>
      </c>
    </row>
    <row r="2155" spans="1:8" x14ac:dyDescent="0.2">
      <c r="A2155" s="79">
        <v>43182</v>
      </c>
      <c r="B2155" s="77">
        <v>6617.75</v>
      </c>
      <c r="C2155" s="84">
        <v>307435</v>
      </c>
      <c r="D2155" s="84">
        <v>352750</v>
      </c>
      <c r="F2155">
        <f t="shared" si="66"/>
        <v>2018</v>
      </c>
      <c r="G2155" s="57">
        <f>_xlfn.XLOOKUP(F2155,'Historical Metal Prices'!$L$4:$Z$4,'Historical Metal Prices'!$L$10:$Z$10)</f>
        <v>0.27973795103410426</v>
      </c>
      <c r="H2155" s="77">
        <f t="shared" si="67"/>
        <v>8468.985825455944</v>
      </c>
    </row>
    <row r="2156" spans="1:8" x14ac:dyDescent="0.2">
      <c r="A2156" s="79">
        <v>43181</v>
      </c>
      <c r="B2156" s="77">
        <v>6652.5</v>
      </c>
      <c r="C2156" s="84">
        <v>296994</v>
      </c>
      <c r="D2156" s="84">
        <v>317750</v>
      </c>
      <c r="F2156">
        <f t="shared" si="66"/>
        <v>2018</v>
      </c>
      <c r="G2156" s="57">
        <f>_xlfn.XLOOKUP(F2156,'Historical Metal Prices'!$L$4:$Z$4,'Historical Metal Prices'!$L$10:$Z$10)</f>
        <v>0.27973795103410426</v>
      </c>
      <c r="H2156" s="77">
        <f t="shared" si="67"/>
        <v>8513.4567192543782</v>
      </c>
    </row>
    <row r="2157" spans="1:8" x14ac:dyDescent="0.2">
      <c r="A2157" s="79">
        <v>43180</v>
      </c>
      <c r="B2157" s="77">
        <v>6760.5</v>
      </c>
      <c r="C2157" s="84">
        <v>296994</v>
      </c>
      <c r="D2157" s="84">
        <v>319500</v>
      </c>
      <c r="F2157">
        <f t="shared" si="66"/>
        <v>2018</v>
      </c>
      <c r="G2157" s="57">
        <f>_xlfn.XLOOKUP(F2157,'Historical Metal Prices'!$L$4:$Z$4,'Historical Metal Prices'!$L$10:$Z$10)</f>
        <v>0.27973795103410426</v>
      </c>
      <c r="H2157" s="77">
        <f t="shared" si="67"/>
        <v>8651.6684179660624</v>
      </c>
    </row>
    <row r="2158" spans="1:8" x14ac:dyDescent="0.2">
      <c r="A2158" s="79">
        <v>43179</v>
      </c>
      <c r="B2158" s="77">
        <v>6724.5</v>
      </c>
      <c r="C2158" s="84">
        <v>296994</v>
      </c>
      <c r="D2158" s="84">
        <v>321900</v>
      </c>
      <c r="F2158">
        <f t="shared" si="66"/>
        <v>2018</v>
      </c>
      <c r="G2158" s="57">
        <f>_xlfn.XLOOKUP(F2158,'Historical Metal Prices'!$L$4:$Z$4,'Historical Metal Prices'!$L$10:$Z$10)</f>
        <v>0.27973795103410426</v>
      </c>
      <c r="H2158" s="77">
        <f t="shared" si="67"/>
        <v>8605.5978517288349</v>
      </c>
    </row>
    <row r="2159" spans="1:8" x14ac:dyDescent="0.2">
      <c r="A2159" s="79">
        <v>43178</v>
      </c>
      <c r="B2159" s="77">
        <v>6819.5</v>
      </c>
      <c r="C2159" s="84">
        <v>296994</v>
      </c>
      <c r="D2159" s="84">
        <v>322475</v>
      </c>
      <c r="F2159">
        <f t="shared" si="66"/>
        <v>2018</v>
      </c>
      <c r="G2159" s="57">
        <f>_xlfn.XLOOKUP(F2159,'Historical Metal Prices'!$L$4:$Z$4,'Historical Metal Prices'!$L$10:$Z$10)</f>
        <v>0.27973795103410426</v>
      </c>
      <c r="H2159" s="77">
        <f t="shared" si="67"/>
        <v>8727.1729570770749</v>
      </c>
    </row>
    <row r="2160" spans="1:8" x14ac:dyDescent="0.2">
      <c r="A2160" s="79">
        <v>43175</v>
      </c>
      <c r="B2160" s="77">
        <v>6864.25</v>
      </c>
      <c r="C2160" s="84">
        <v>296994</v>
      </c>
      <c r="D2160" s="84">
        <v>319275</v>
      </c>
      <c r="F2160">
        <f t="shared" si="66"/>
        <v>2018</v>
      </c>
      <c r="G2160" s="57">
        <f>_xlfn.XLOOKUP(F2160,'Historical Metal Prices'!$L$4:$Z$4,'Historical Metal Prices'!$L$10:$Z$10)</f>
        <v>0.27973795103410426</v>
      </c>
      <c r="H2160" s="77">
        <f t="shared" si="67"/>
        <v>8784.4412303858498</v>
      </c>
    </row>
    <row r="2161" spans="1:8" x14ac:dyDescent="0.2">
      <c r="A2161" s="79">
        <v>43174</v>
      </c>
      <c r="B2161" s="77">
        <v>6887.5</v>
      </c>
      <c r="C2161" s="84">
        <v>268095</v>
      </c>
      <c r="D2161" s="84">
        <v>321450</v>
      </c>
      <c r="F2161">
        <f t="shared" si="66"/>
        <v>2018</v>
      </c>
      <c r="G2161" s="57">
        <f>_xlfn.XLOOKUP(F2161,'Historical Metal Prices'!$L$4:$Z$4,'Historical Metal Prices'!$L$10:$Z$10)</f>
        <v>0.27973795103410426</v>
      </c>
      <c r="H2161" s="77">
        <f t="shared" si="67"/>
        <v>8814.1951377473924</v>
      </c>
    </row>
    <row r="2162" spans="1:8" x14ac:dyDescent="0.2">
      <c r="A2162" s="79">
        <v>43173</v>
      </c>
      <c r="B2162" s="77">
        <v>6952.75</v>
      </c>
      <c r="C2162" s="84">
        <v>268095</v>
      </c>
      <c r="D2162" s="84">
        <v>319325</v>
      </c>
      <c r="F2162">
        <f t="shared" si="66"/>
        <v>2018</v>
      </c>
      <c r="G2162" s="57">
        <f>_xlfn.XLOOKUP(F2162,'Historical Metal Prices'!$L$4:$Z$4,'Historical Metal Prices'!$L$10:$Z$10)</f>
        <v>0.27973795103410426</v>
      </c>
      <c r="H2162" s="77">
        <f t="shared" si="67"/>
        <v>8897.6980390523677</v>
      </c>
    </row>
    <row r="2163" spans="1:8" x14ac:dyDescent="0.2">
      <c r="A2163" s="79">
        <v>43172</v>
      </c>
      <c r="B2163" s="77">
        <v>6915.25</v>
      </c>
      <c r="C2163" s="84">
        <v>268095</v>
      </c>
      <c r="D2163" s="84">
        <v>319825</v>
      </c>
      <c r="F2163">
        <f t="shared" si="66"/>
        <v>2018</v>
      </c>
      <c r="G2163" s="57">
        <f>_xlfn.XLOOKUP(F2163,'Historical Metal Prices'!$L$4:$Z$4,'Historical Metal Prices'!$L$10:$Z$10)</f>
        <v>0.27973795103410426</v>
      </c>
      <c r="H2163" s="77">
        <f t="shared" si="67"/>
        <v>8849.7078658885894</v>
      </c>
    </row>
    <row r="2164" spans="1:8" x14ac:dyDescent="0.2">
      <c r="A2164" s="79">
        <v>43171</v>
      </c>
      <c r="B2164" s="77">
        <v>6876</v>
      </c>
      <c r="C2164" s="84">
        <v>268095</v>
      </c>
      <c r="D2164" s="84">
        <v>321475</v>
      </c>
      <c r="F2164">
        <f t="shared" si="66"/>
        <v>2018</v>
      </c>
      <c r="G2164" s="57">
        <f>_xlfn.XLOOKUP(F2164,'Historical Metal Prices'!$L$4:$Z$4,'Historical Metal Prices'!$L$10:$Z$10)</f>
        <v>0.27973795103410426</v>
      </c>
      <c r="H2164" s="77">
        <f t="shared" si="67"/>
        <v>8799.4781513105008</v>
      </c>
    </row>
    <row r="2165" spans="1:8" x14ac:dyDescent="0.2">
      <c r="A2165" s="79">
        <v>43168</v>
      </c>
      <c r="B2165" s="77">
        <v>6937.5</v>
      </c>
      <c r="C2165" s="84">
        <v>268095</v>
      </c>
      <c r="D2165" s="84">
        <v>321125</v>
      </c>
      <c r="F2165">
        <f t="shared" si="66"/>
        <v>2018</v>
      </c>
      <c r="G2165" s="57">
        <f>_xlfn.XLOOKUP(F2165,'Historical Metal Prices'!$L$4:$Z$4,'Historical Metal Prices'!$L$10:$Z$10)</f>
        <v>0.27973795103410426</v>
      </c>
      <c r="H2165" s="77">
        <f t="shared" si="67"/>
        <v>8878.1820352990981</v>
      </c>
    </row>
    <row r="2166" spans="1:8" x14ac:dyDescent="0.2">
      <c r="A2166" s="79">
        <v>43167</v>
      </c>
      <c r="B2166" s="77">
        <v>6799.75</v>
      </c>
      <c r="C2166" s="84">
        <v>260287</v>
      </c>
      <c r="D2166" s="84">
        <v>311125</v>
      </c>
      <c r="F2166">
        <f t="shared" si="66"/>
        <v>2018</v>
      </c>
      <c r="G2166" s="57">
        <f>_xlfn.XLOOKUP(F2166,'Historical Metal Prices'!$L$4:$Z$4,'Historical Metal Prices'!$L$10:$Z$10)</f>
        <v>0.27973795103410426</v>
      </c>
      <c r="H2166" s="77">
        <f t="shared" si="67"/>
        <v>8701.8981325441509</v>
      </c>
    </row>
    <row r="2167" spans="1:8" x14ac:dyDescent="0.2">
      <c r="A2167" s="79">
        <v>43166</v>
      </c>
      <c r="B2167" s="77">
        <v>6909.75</v>
      </c>
      <c r="C2167" s="84">
        <v>260287</v>
      </c>
      <c r="D2167" s="84">
        <v>314875</v>
      </c>
      <c r="F2167">
        <f t="shared" si="66"/>
        <v>2018</v>
      </c>
      <c r="G2167" s="57">
        <f>_xlfn.XLOOKUP(F2167,'Historical Metal Prices'!$L$4:$Z$4,'Historical Metal Prices'!$L$10:$Z$10)</f>
        <v>0.27973795103410426</v>
      </c>
      <c r="H2167" s="77">
        <f t="shared" si="67"/>
        <v>8842.6693071579011</v>
      </c>
    </row>
    <row r="2168" spans="1:8" x14ac:dyDescent="0.2">
      <c r="A2168" s="79">
        <v>43165</v>
      </c>
      <c r="B2168" s="77">
        <v>6965.75</v>
      </c>
      <c r="C2168" s="84">
        <v>260287</v>
      </c>
      <c r="D2168" s="84">
        <v>316375</v>
      </c>
      <c r="F2168">
        <f t="shared" si="66"/>
        <v>2018</v>
      </c>
      <c r="G2168" s="57">
        <f>_xlfn.XLOOKUP(F2168,'Historical Metal Prices'!$L$4:$Z$4,'Historical Metal Prices'!$L$10:$Z$10)</f>
        <v>0.27973795103410426</v>
      </c>
      <c r="H2168" s="77">
        <f t="shared" si="67"/>
        <v>8914.3346324158119</v>
      </c>
    </row>
    <row r="2169" spans="1:8" x14ac:dyDescent="0.2">
      <c r="A2169" s="79">
        <v>43164</v>
      </c>
      <c r="B2169" s="77">
        <v>6874.25</v>
      </c>
      <c r="C2169" s="84">
        <v>260287</v>
      </c>
      <c r="D2169" s="84">
        <v>319650</v>
      </c>
      <c r="F2169">
        <f t="shared" si="66"/>
        <v>2018</v>
      </c>
      <c r="G2169" s="57">
        <f>_xlfn.XLOOKUP(F2169,'Historical Metal Prices'!$L$4:$Z$4,'Historical Metal Prices'!$L$10:$Z$10)</f>
        <v>0.27973795103410426</v>
      </c>
      <c r="H2169" s="77">
        <f t="shared" si="67"/>
        <v>8797.2386098961906</v>
      </c>
    </row>
    <row r="2170" spans="1:8" x14ac:dyDescent="0.2">
      <c r="A2170" s="79">
        <v>43161</v>
      </c>
      <c r="B2170" s="77">
        <v>6863.5</v>
      </c>
      <c r="C2170" s="84">
        <v>260287</v>
      </c>
      <c r="D2170" s="84">
        <v>322175</v>
      </c>
      <c r="F2170">
        <f t="shared" si="66"/>
        <v>2018</v>
      </c>
      <c r="G2170" s="57">
        <f>_xlfn.XLOOKUP(F2170,'Historical Metal Prices'!$L$4:$Z$4,'Historical Metal Prices'!$L$10:$Z$10)</f>
        <v>0.27973795103410426</v>
      </c>
      <c r="H2170" s="77">
        <f t="shared" si="67"/>
        <v>8783.4814269225753</v>
      </c>
    </row>
    <row r="2171" spans="1:8" x14ac:dyDescent="0.2">
      <c r="A2171" s="79">
        <v>43160</v>
      </c>
      <c r="B2171" s="77">
        <v>6886.5</v>
      </c>
      <c r="C2171" s="84">
        <v>218532</v>
      </c>
      <c r="D2171" s="84">
        <v>324900</v>
      </c>
      <c r="F2171">
        <f t="shared" si="66"/>
        <v>2018</v>
      </c>
      <c r="G2171" s="57">
        <f>_xlfn.XLOOKUP(F2171,'Historical Metal Prices'!$L$4:$Z$4,'Historical Metal Prices'!$L$10:$Z$10)</f>
        <v>0.27973795103410426</v>
      </c>
      <c r="H2171" s="77">
        <f t="shared" si="67"/>
        <v>8812.9153997963585</v>
      </c>
    </row>
    <row r="2172" spans="1:8" x14ac:dyDescent="0.2">
      <c r="A2172" s="79">
        <v>43159</v>
      </c>
      <c r="B2172" s="77">
        <v>6894.5</v>
      </c>
      <c r="C2172" s="84">
        <v>218532</v>
      </c>
      <c r="D2172" s="84">
        <v>328000</v>
      </c>
      <c r="F2172">
        <f t="shared" si="66"/>
        <v>2018</v>
      </c>
      <c r="G2172" s="57">
        <f>_xlfn.XLOOKUP(F2172,'Historical Metal Prices'!$L$4:$Z$4,'Historical Metal Prices'!$L$10:$Z$10)</f>
        <v>0.27973795103410426</v>
      </c>
      <c r="H2172" s="77">
        <f t="shared" si="67"/>
        <v>8823.1533034046315</v>
      </c>
    </row>
    <row r="2173" spans="1:8" x14ac:dyDescent="0.2">
      <c r="A2173" s="79">
        <v>43158</v>
      </c>
      <c r="B2173" s="77">
        <v>6985.75</v>
      </c>
      <c r="C2173" s="84">
        <v>218532</v>
      </c>
      <c r="D2173" s="84">
        <v>330800</v>
      </c>
      <c r="F2173">
        <f t="shared" si="66"/>
        <v>2018</v>
      </c>
      <c r="G2173" s="57">
        <f>_xlfn.XLOOKUP(F2173,'Historical Metal Prices'!$L$4:$Z$4,'Historical Metal Prices'!$L$10:$Z$10)</f>
        <v>0.27973795103410426</v>
      </c>
      <c r="H2173" s="77">
        <f t="shared" si="67"/>
        <v>8939.9293914364935</v>
      </c>
    </row>
    <row r="2174" spans="1:8" x14ac:dyDescent="0.2">
      <c r="A2174" s="79">
        <v>43157</v>
      </c>
      <c r="B2174" s="77">
        <v>7077.75</v>
      </c>
      <c r="C2174" s="84">
        <v>218532</v>
      </c>
      <c r="D2174" s="84">
        <v>330425</v>
      </c>
      <c r="F2174">
        <f t="shared" si="66"/>
        <v>2018</v>
      </c>
      <c r="G2174" s="57">
        <f>_xlfn.XLOOKUP(F2174,'Historical Metal Prices'!$L$4:$Z$4,'Historical Metal Prices'!$L$10:$Z$10)</f>
        <v>0.27973795103410426</v>
      </c>
      <c r="H2174" s="77">
        <f t="shared" si="67"/>
        <v>9057.6652829316317</v>
      </c>
    </row>
    <row r="2175" spans="1:8" x14ac:dyDescent="0.2">
      <c r="A2175" s="79">
        <v>43154</v>
      </c>
      <c r="B2175" s="77">
        <v>7062.25</v>
      </c>
      <c r="C2175" s="84">
        <v>218532</v>
      </c>
      <c r="D2175" s="84">
        <v>331575</v>
      </c>
      <c r="F2175">
        <f t="shared" si="66"/>
        <v>2018</v>
      </c>
      <c r="G2175" s="57">
        <f>_xlfn.XLOOKUP(F2175,'Historical Metal Prices'!$L$4:$Z$4,'Historical Metal Prices'!$L$10:$Z$10)</f>
        <v>0.27973795103410426</v>
      </c>
      <c r="H2175" s="77">
        <f t="shared" si="67"/>
        <v>9037.8293446906027</v>
      </c>
    </row>
    <row r="2176" spans="1:8" x14ac:dyDescent="0.2">
      <c r="A2176" s="79">
        <v>43153</v>
      </c>
      <c r="B2176" s="77">
        <v>7126.5</v>
      </c>
      <c r="C2176" s="84">
        <v>197759</v>
      </c>
      <c r="D2176" s="84">
        <v>332450</v>
      </c>
      <c r="F2176">
        <f t="shared" si="66"/>
        <v>2018</v>
      </c>
      <c r="G2176" s="57">
        <f>_xlfn.XLOOKUP(F2176,'Historical Metal Prices'!$L$4:$Z$4,'Historical Metal Prices'!$L$10:$Z$10)</f>
        <v>0.27973795103410426</v>
      </c>
      <c r="H2176" s="77">
        <f t="shared" si="67"/>
        <v>9120.0525080445441</v>
      </c>
    </row>
    <row r="2177" spans="1:8" x14ac:dyDescent="0.2">
      <c r="A2177" s="79">
        <v>43152</v>
      </c>
      <c r="B2177" s="77">
        <v>7078</v>
      </c>
      <c r="C2177" s="84">
        <v>197759</v>
      </c>
      <c r="D2177" s="84">
        <v>334675</v>
      </c>
      <c r="F2177">
        <f t="shared" si="66"/>
        <v>2018</v>
      </c>
      <c r="G2177" s="57">
        <f>_xlfn.XLOOKUP(F2177,'Historical Metal Prices'!$L$4:$Z$4,'Historical Metal Prices'!$L$10:$Z$10)</f>
        <v>0.27973795103410426</v>
      </c>
      <c r="H2177" s="77">
        <f t="shared" si="67"/>
        <v>9057.9852174193893</v>
      </c>
    </row>
    <row r="2178" spans="1:8" x14ac:dyDescent="0.2">
      <c r="A2178" s="79">
        <v>43151</v>
      </c>
      <c r="B2178" s="77">
        <v>7047.75</v>
      </c>
      <c r="C2178" s="84">
        <v>197759</v>
      </c>
      <c r="D2178" s="84">
        <v>337175</v>
      </c>
      <c r="F2178">
        <f t="shared" si="66"/>
        <v>2018</v>
      </c>
      <c r="G2178" s="57">
        <f>_xlfn.XLOOKUP(F2178,'Historical Metal Prices'!$L$4:$Z$4,'Historical Metal Prices'!$L$10:$Z$10)</f>
        <v>0.27973795103410426</v>
      </c>
      <c r="H2178" s="77">
        <f t="shared" si="67"/>
        <v>9019.2731444006076</v>
      </c>
    </row>
    <row r="2179" spans="1:8" x14ac:dyDescent="0.2">
      <c r="A2179" s="79">
        <v>43150</v>
      </c>
      <c r="B2179" s="77">
        <v>7076.5</v>
      </c>
      <c r="C2179" s="84">
        <v>197759</v>
      </c>
      <c r="D2179" s="84">
        <v>337850</v>
      </c>
      <c r="F2179">
        <f t="shared" si="66"/>
        <v>2018</v>
      </c>
      <c r="G2179" s="57">
        <f>_xlfn.XLOOKUP(F2179,'Historical Metal Prices'!$L$4:$Z$4,'Historical Metal Prices'!$L$10:$Z$10)</f>
        <v>0.27973795103410426</v>
      </c>
      <c r="H2179" s="77">
        <f t="shared" si="67"/>
        <v>9056.0656104928385</v>
      </c>
    </row>
    <row r="2180" spans="1:8" x14ac:dyDescent="0.2">
      <c r="A2180" s="79">
        <v>43147</v>
      </c>
      <c r="B2180" s="77">
        <v>7191</v>
      </c>
      <c r="C2180" s="84">
        <v>197759</v>
      </c>
      <c r="D2180" s="84">
        <v>338275</v>
      </c>
      <c r="F2180">
        <f t="shared" si="66"/>
        <v>2018</v>
      </c>
      <c r="G2180" s="57">
        <f>_xlfn.XLOOKUP(F2180,'Historical Metal Prices'!$L$4:$Z$4,'Historical Metal Prices'!$L$10:$Z$10)</f>
        <v>0.27973795103410426</v>
      </c>
      <c r="H2180" s="77">
        <f t="shared" si="67"/>
        <v>9202.595605886243</v>
      </c>
    </row>
    <row r="2181" spans="1:8" x14ac:dyDescent="0.2">
      <c r="A2181" s="79">
        <v>43146</v>
      </c>
      <c r="B2181" s="77">
        <v>7143</v>
      </c>
      <c r="C2181" s="84">
        <v>197759</v>
      </c>
      <c r="D2181" s="84">
        <v>332775</v>
      </c>
      <c r="F2181">
        <f t="shared" si="66"/>
        <v>2018</v>
      </c>
      <c r="G2181" s="57">
        <f>_xlfn.XLOOKUP(F2181,'Historical Metal Prices'!$L$4:$Z$4,'Historical Metal Prices'!$L$10:$Z$10)</f>
        <v>0.27973795103410426</v>
      </c>
      <c r="H2181" s="77">
        <f t="shared" si="67"/>
        <v>9141.168184236607</v>
      </c>
    </row>
    <row r="2182" spans="1:8" x14ac:dyDescent="0.2">
      <c r="A2182" s="79">
        <v>43145</v>
      </c>
      <c r="B2182" s="77">
        <v>7120.75</v>
      </c>
      <c r="C2182" s="84">
        <v>197759</v>
      </c>
      <c r="D2182" s="84">
        <v>333525</v>
      </c>
      <c r="F2182">
        <f t="shared" si="66"/>
        <v>2018</v>
      </c>
      <c r="G2182" s="57">
        <f>_xlfn.XLOOKUP(F2182,'Historical Metal Prices'!$L$4:$Z$4,'Historical Metal Prices'!$L$10:$Z$10)</f>
        <v>0.27973795103410426</v>
      </c>
      <c r="H2182" s="77">
        <f t="shared" si="67"/>
        <v>9112.6940148260983</v>
      </c>
    </row>
    <row r="2183" spans="1:8" x14ac:dyDescent="0.2">
      <c r="A2183" s="79">
        <v>43144</v>
      </c>
      <c r="B2183" s="77">
        <v>6944.75</v>
      </c>
      <c r="C2183" s="84">
        <v>186132</v>
      </c>
      <c r="D2183" s="84">
        <v>333625</v>
      </c>
      <c r="F2183">
        <f t="shared" si="66"/>
        <v>2018</v>
      </c>
      <c r="G2183" s="57">
        <f>_xlfn.XLOOKUP(F2183,'Historical Metal Prices'!$L$4:$Z$4,'Historical Metal Prices'!$L$10:$Z$10)</f>
        <v>0.27973795103410426</v>
      </c>
      <c r="H2183" s="77">
        <f t="shared" si="67"/>
        <v>8887.4601354440947</v>
      </c>
    </row>
    <row r="2184" spans="1:8" x14ac:dyDescent="0.2">
      <c r="A2184" s="79">
        <v>43143</v>
      </c>
      <c r="B2184" s="77">
        <v>6788</v>
      </c>
      <c r="C2184" s="84">
        <v>186132</v>
      </c>
      <c r="D2184" s="84">
        <v>333025</v>
      </c>
      <c r="F2184">
        <f t="shared" si="66"/>
        <v>2018</v>
      </c>
      <c r="G2184" s="57">
        <f>_xlfn.XLOOKUP(F2184,'Historical Metal Prices'!$L$4:$Z$4,'Historical Metal Prices'!$L$10:$Z$10)</f>
        <v>0.27973795103410426</v>
      </c>
      <c r="H2184" s="77">
        <f t="shared" si="67"/>
        <v>8686.8612116195</v>
      </c>
    </row>
    <row r="2185" spans="1:8" x14ac:dyDescent="0.2">
      <c r="A2185" s="79">
        <v>43140</v>
      </c>
      <c r="B2185" s="77">
        <v>6711.75</v>
      </c>
      <c r="C2185" s="84">
        <v>186132</v>
      </c>
      <c r="D2185" s="84">
        <v>333850</v>
      </c>
      <c r="F2185">
        <f t="shared" si="66"/>
        <v>2018</v>
      </c>
      <c r="G2185" s="57">
        <f>_xlfn.XLOOKUP(F2185,'Historical Metal Prices'!$L$4:$Z$4,'Historical Metal Prices'!$L$10:$Z$10)</f>
        <v>0.27973795103410426</v>
      </c>
      <c r="H2185" s="77">
        <f t="shared" si="67"/>
        <v>8589.2811928531501</v>
      </c>
    </row>
    <row r="2186" spans="1:8" x14ac:dyDescent="0.2">
      <c r="A2186" s="79">
        <v>43139</v>
      </c>
      <c r="B2186" s="77">
        <v>6803.75</v>
      </c>
      <c r="C2186" s="84">
        <v>172595</v>
      </c>
      <c r="D2186" s="84">
        <v>336225</v>
      </c>
      <c r="F2186">
        <f t="shared" si="66"/>
        <v>2018</v>
      </c>
      <c r="G2186" s="57">
        <f>_xlfn.XLOOKUP(F2186,'Historical Metal Prices'!$L$4:$Z$4,'Historical Metal Prices'!$L$10:$Z$10)</f>
        <v>0.27973795103410426</v>
      </c>
      <c r="H2186" s="77">
        <f t="shared" si="67"/>
        <v>8707.0170843482865</v>
      </c>
    </row>
    <row r="2187" spans="1:8" x14ac:dyDescent="0.2">
      <c r="A2187" s="79">
        <v>43138</v>
      </c>
      <c r="B2187" s="77">
        <v>6836.25</v>
      </c>
      <c r="C2187" s="84">
        <v>172595</v>
      </c>
      <c r="D2187" s="84">
        <v>316100</v>
      </c>
      <c r="F2187">
        <f t="shared" ref="F2187:F2250" si="68">YEAR(A2187)</f>
        <v>2018</v>
      </c>
      <c r="G2187" s="57">
        <f>_xlfn.XLOOKUP(F2187,'Historical Metal Prices'!$L$4:$Z$4,'Historical Metal Prices'!$L$10:$Z$10)</f>
        <v>0.27973795103410426</v>
      </c>
      <c r="H2187" s="77">
        <f t="shared" ref="H2187:H2250" si="69">IFERROR(B2187*(1+G2187),H2188)</f>
        <v>8748.6085677568954</v>
      </c>
    </row>
    <row r="2188" spans="1:8" x14ac:dyDescent="0.2">
      <c r="A2188" s="79">
        <v>43137</v>
      </c>
      <c r="B2188" s="77">
        <v>7032.25</v>
      </c>
      <c r="C2188" s="84">
        <v>172595</v>
      </c>
      <c r="D2188" s="84">
        <v>294975</v>
      </c>
      <c r="F2188">
        <f t="shared" si="68"/>
        <v>2018</v>
      </c>
      <c r="G2188" s="57">
        <f>_xlfn.XLOOKUP(F2188,'Historical Metal Prices'!$L$4:$Z$4,'Historical Metal Prices'!$L$10:$Z$10)</f>
        <v>0.27973795103410426</v>
      </c>
      <c r="H2188" s="77">
        <f t="shared" si="69"/>
        <v>8999.4372061595805</v>
      </c>
    </row>
    <row r="2189" spans="1:8" x14ac:dyDescent="0.2">
      <c r="A2189" s="79">
        <v>43136</v>
      </c>
      <c r="B2189" s="77">
        <v>7128.75</v>
      </c>
      <c r="C2189" s="84">
        <v>172595</v>
      </c>
      <c r="D2189" s="84">
        <v>297825</v>
      </c>
      <c r="F2189">
        <f t="shared" si="68"/>
        <v>2018</v>
      </c>
      <c r="G2189" s="57">
        <f>_xlfn.XLOOKUP(F2189,'Historical Metal Prices'!$L$4:$Z$4,'Historical Metal Prices'!$L$10:$Z$10)</f>
        <v>0.27973795103410426</v>
      </c>
      <c r="H2189" s="77">
        <f t="shared" si="69"/>
        <v>9122.9319184343713</v>
      </c>
    </row>
    <row r="2190" spans="1:8" x14ac:dyDescent="0.2">
      <c r="A2190" s="79">
        <v>43133</v>
      </c>
      <c r="B2190" s="77">
        <v>7003.75</v>
      </c>
      <c r="C2190" s="84">
        <v>172595</v>
      </c>
      <c r="D2190" s="84">
        <v>304000</v>
      </c>
      <c r="F2190">
        <f t="shared" si="68"/>
        <v>2018</v>
      </c>
      <c r="G2190" s="57">
        <f>_xlfn.XLOOKUP(F2190,'Historical Metal Prices'!$L$4:$Z$4,'Historical Metal Prices'!$L$10:$Z$10)</f>
        <v>0.27973795103410426</v>
      </c>
      <c r="H2190" s="77">
        <f t="shared" si="69"/>
        <v>8962.9646745551072</v>
      </c>
    </row>
    <row r="2191" spans="1:8" x14ac:dyDescent="0.2">
      <c r="A2191" s="79">
        <v>43132</v>
      </c>
      <c r="B2191" s="77">
        <v>7077.5</v>
      </c>
      <c r="C2191" s="84">
        <v>164206</v>
      </c>
      <c r="D2191" s="84">
        <v>304325</v>
      </c>
      <c r="F2191">
        <f t="shared" si="68"/>
        <v>2018</v>
      </c>
      <c r="G2191" s="57">
        <f>_xlfn.XLOOKUP(F2191,'Historical Metal Prices'!$L$4:$Z$4,'Historical Metal Prices'!$L$10:$Z$10)</f>
        <v>0.27973795103410426</v>
      </c>
      <c r="H2191" s="77">
        <f t="shared" si="69"/>
        <v>9057.3453484438724</v>
      </c>
    </row>
    <row r="2192" spans="1:8" x14ac:dyDescent="0.2">
      <c r="A2192" s="79">
        <v>43131</v>
      </c>
      <c r="B2192" s="77">
        <v>7078.75</v>
      </c>
      <c r="C2192" s="84">
        <v>164206</v>
      </c>
      <c r="D2192" s="84">
        <v>304675</v>
      </c>
      <c r="F2192">
        <f t="shared" si="68"/>
        <v>2018</v>
      </c>
      <c r="G2192" s="57">
        <f>_xlfn.XLOOKUP(F2192,'Historical Metal Prices'!$L$4:$Z$4,'Historical Metal Prices'!$L$10:$Z$10)</f>
        <v>0.27973795103410426</v>
      </c>
      <c r="H2192" s="77">
        <f t="shared" si="69"/>
        <v>9058.9450208826656</v>
      </c>
    </row>
    <row r="2193" spans="1:8" x14ac:dyDescent="0.2">
      <c r="A2193" s="79">
        <v>43130</v>
      </c>
      <c r="B2193" s="77">
        <v>7009.5</v>
      </c>
      <c r="C2193" s="84">
        <v>164206</v>
      </c>
      <c r="D2193" s="84">
        <v>305575</v>
      </c>
      <c r="F2193">
        <f t="shared" si="68"/>
        <v>2018</v>
      </c>
      <c r="G2193" s="57">
        <f>_xlfn.XLOOKUP(F2193,'Historical Metal Prices'!$L$4:$Z$4,'Historical Metal Prices'!$L$10:$Z$10)</f>
        <v>0.27973795103410426</v>
      </c>
      <c r="H2193" s="77">
        <f t="shared" si="69"/>
        <v>8970.323167773553</v>
      </c>
    </row>
    <row r="2194" spans="1:8" x14ac:dyDescent="0.2">
      <c r="A2194" s="79">
        <v>43129</v>
      </c>
      <c r="B2194" s="77">
        <v>7041</v>
      </c>
      <c r="C2194" s="84">
        <v>164206</v>
      </c>
      <c r="D2194" s="84">
        <v>306950</v>
      </c>
      <c r="F2194">
        <f t="shared" si="68"/>
        <v>2018</v>
      </c>
      <c r="G2194" s="57">
        <f>_xlfn.XLOOKUP(F2194,'Historical Metal Prices'!$L$4:$Z$4,'Historical Metal Prices'!$L$10:$Z$10)</f>
        <v>0.27973795103410426</v>
      </c>
      <c r="H2194" s="77">
        <f t="shared" si="69"/>
        <v>9010.6349132311279</v>
      </c>
    </row>
    <row r="2195" spans="1:8" x14ac:dyDescent="0.2">
      <c r="A2195" s="79">
        <v>43126</v>
      </c>
      <c r="B2195" s="77">
        <v>7042.5</v>
      </c>
      <c r="C2195" s="84">
        <v>164206</v>
      </c>
      <c r="D2195" s="84">
        <v>308650</v>
      </c>
      <c r="F2195">
        <f t="shared" si="68"/>
        <v>2018</v>
      </c>
      <c r="G2195" s="57">
        <f>_xlfn.XLOOKUP(F2195,'Historical Metal Prices'!$L$4:$Z$4,'Historical Metal Prices'!$L$10:$Z$10)</f>
        <v>0.27973795103410426</v>
      </c>
      <c r="H2195" s="77">
        <f t="shared" si="69"/>
        <v>9012.5545201576788</v>
      </c>
    </row>
    <row r="2196" spans="1:8" x14ac:dyDescent="0.2">
      <c r="A2196" s="79">
        <v>43125</v>
      </c>
      <c r="B2196" s="77">
        <v>7100.75</v>
      </c>
      <c r="C2196" s="84">
        <v>176233</v>
      </c>
      <c r="D2196" s="84">
        <v>309125</v>
      </c>
      <c r="F2196">
        <f t="shared" si="68"/>
        <v>2018</v>
      </c>
      <c r="G2196" s="57">
        <f>_xlfn.XLOOKUP(F2196,'Historical Metal Prices'!$L$4:$Z$4,'Historical Metal Prices'!$L$10:$Z$10)</f>
        <v>0.27973795103410426</v>
      </c>
      <c r="H2196" s="77">
        <f t="shared" si="69"/>
        <v>9087.0992558054149</v>
      </c>
    </row>
    <row r="2197" spans="1:8" x14ac:dyDescent="0.2">
      <c r="A2197" s="79">
        <v>43124</v>
      </c>
      <c r="B2197" s="77">
        <v>7111</v>
      </c>
      <c r="C2197" s="84">
        <v>176233</v>
      </c>
      <c r="D2197" s="84">
        <v>299600</v>
      </c>
      <c r="F2197">
        <f t="shared" si="68"/>
        <v>2018</v>
      </c>
      <c r="G2197" s="57">
        <f>_xlfn.XLOOKUP(F2197,'Historical Metal Prices'!$L$4:$Z$4,'Historical Metal Prices'!$L$10:$Z$10)</f>
        <v>0.27973795103410426</v>
      </c>
      <c r="H2197" s="77">
        <f t="shared" si="69"/>
        <v>9100.2165698035151</v>
      </c>
    </row>
    <row r="2198" spans="1:8" x14ac:dyDescent="0.2">
      <c r="A2198" s="79">
        <v>43123</v>
      </c>
      <c r="B2198" s="77">
        <v>6882.5</v>
      </c>
      <c r="C2198" s="84">
        <v>176233</v>
      </c>
      <c r="D2198" s="84">
        <v>276675</v>
      </c>
      <c r="F2198">
        <f t="shared" si="68"/>
        <v>2018</v>
      </c>
      <c r="G2198" s="57">
        <f>_xlfn.XLOOKUP(F2198,'Historical Metal Prices'!$L$4:$Z$4,'Historical Metal Prices'!$L$10:$Z$10)</f>
        <v>0.27973795103410426</v>
      </c>
      <c r="H2198" s="77">
        <f t="shared" si="69"/>
        <v>8807.796447992223</v>
      </c>
    </row>
    <row r="2199" spans="1:8" x14ac:dyDescent="0.2">
      <c r="A2199" s="79">
        <v>43122</v>
      </c>
      <c r="B2199" s="77">
        <v>7025</v>
      </c>
      <c r="C2199" s="84">
        <v>176233</v>
      </c>
      <c r="D2199" s="84">
        <v>248075</v>
      </c>
      <c r="F2199">
        <f t="shared" si="68"/>
        <v>2018</v>
      </c>
      <c r="G2199" s="57">
        <f>_xlfn.XLOOKUP(F2199,'Historical Metal Prices'!$L$4:$Z$4,'Historical Metal Prices'!$L$10:$Z$10)</f>
        <v>0.27973795103410426</v>
      </c>
      <c r="H2199" s="77">
        <f t="shared" si="69"/>
        <v>8990.159106014582</v>
      </c>
    </row>
    <row r="2200" spans="1:8" x14ac:dyDescent="0.2">
      <c r="A2200" s="79">
        <v>43119</v>
      </c>
      <c r="B2200" s="77">
        <v>6999.25</v>
      </c>
      <c r="C2200" s="84">
        <v>176233</v>
      </c>
      <c r="D2200" s="84">
        <v>211775</v>
      </c>
      <c r="F2200">
        <f t="shared" si="68"/>
        <v>2018</v>
      </c>
      <c r="G2200" s="57">
        <f>_xlfn.XLOOKUP(F2200,'Historical Metal Prices'!$L$4:$Z$4,'Historical Metal Prices'!$L$10:$Z$10)</f>
        <v>0.27973795103410426</v>
      </c>
      <c r="H2200" s="77">
        <f t="shared" si="69"/>
        <v>8957.2058537754547</v>
      </c>
    </row>
    <row r="2201" spans="1:8" x14ac:dyDescent="0.2">
      <c r="A2201" s="79">
        <v>43118</v>
      </c>
      <c r="B2201" s="77">
        <v>7032</v>
      </c>
      <c r="C2201" s="84">
        <v>167429</v>
      </c>
      <c r="D2201" s="84">
        <v>211650</v>
      </c>
      <c r="F2201">
        <f t="shared" si="68"/>
        <v>2018</v>
      </c>
      <c r="G2201" s="57">
        <f>_xlfn.XLOOKUP(F2201,'Historical Metal Prices'!$L$4:$Z$4,'Historical Metal Prices'!$L$10:$Z$10)</f>
        <v>0.27973795103410426</v>
      </c>
      <c r="H2201" s="77">
        <f t="shared" si="69"/>
        <v>8999.1172716718211</v>
      </c>
    </row>
    <row r="2202" spans="1:8" x14ac:dyDescent="0.2">
      <c r="A2202" s="79">
        <v>43117</v>
      </c>
      <c r="B2202" s="77">
        <v>6994.25</v>
      </c>
      <c r="C2202" s="84">
        <v>167429</v>
      </c>
      <c r="D2202" s="84">
        <v>205475</v>
      </c>
      <c r="F2202">
        <f t="shared" si="68"/>
        <v>2018</v>
      </c>
      <c r="G2202" s="57">
        <f>_xlfn.XLOOKUP(F2202,'Historical Metal Prices'!$L$4:$Z$4,'Historical Metal Prices'!$L$10:$Z$10)</f>
        <v>0.27973795103410426</v>
      </c>
      <c r="H2202" s="77">
        <f t="shared" si="69"/>
        <v>8950.8071640202834</v>
      </c>
    </row>
    <row r="2203" spans="1:8" x14ac:dyDescent="0.2">
      <c r="A2203" s="79">
        <v>43116</v>
      </c>
      <c r="B2203" s="77">
        <v>7035.75</v>
      </c>
      <c r="C2203" s="84">
        <v>167429</v>
      </c>
      <c r="D2203" s="84">
        <v>204675</v>
      </c>
      <c r="F2203">
        <f t="shared" si="68"/>
        <v>2018</v>
      </c>
      <c r="G2203" s="57">
        <f>_xlfn.XLOOKUP(F2203,'Historical Metal Prices'!$L$4:$Z$4,'Historical Metal Prices'!$L$10:$Z$10)</f>
        <v>0.27973795103410426</v>
      </c>
      <c r="H2203" s="77">
        <f t="shared" si="69"/>
        <v>9003.9162889881991</v>
      </c>
    </row>
    <row r="2204" spans="1:8" x14ac:dyDescent="0.2">
      <c r="A2204" s="79">
        <v>43115</v>
      </c>
      <c r="B2204" s="77">
        <v>7181.25</v>
      </c>
      <c r="C2204" s="84">
        <v>167429</v>
      </c>
      <c r="D2204" s="84">
        <v>204650</v>
      </c>
      <c r="F2204">
        <f t="shared" si="68"/>
        <v>2018</v>
      </c>
      <c r="G2204" s="57">
        <f>_xlfn.XLOOKUP(F2204,'Historical Metal Prices'!$L$4:$Z$4,'Historical Metal Prices'!$L$10:$Z$10)</f>
        <v>0.27973795103410426</v>
      </c>
      <c r="H2204" s="77">
        <f t="shared" si="69"/>
        <v>9190.1181608636616</v>
      </c>
    </row>
    <row r="2205" spans="1:8" x14ac:dyDescent="0.2">
      <c r="A2205" s="79">
        <v>43112</v>
      </c>
      <c r="B2205" s="77">
        <v>7074.25</v>
      </c>
      <c r="C2205" s="84">
        <v>167429</v>
      </c>
      <c r="D2205" s="84">
        <v>202850</v>
      </c>
      <c r="F2205">
        <f t="shared" si="68"/>
        <v>2018</v>
      </c>
      <c r="G2205" s="57">
        <f>_xlfn.XLOOKUP(F2205,'Historical Metal Prices'!$L$4:$Z$4,'Historical Metal Prices'!$L$10:$Z$10)</f>
        <v>0.27973795103410426</v>
      </c>
      <c r="H2205" s="77">
        <f t="shared" si="69"/>
        <v>9053.1862001030113</v>
      </c>
    </row>
    <row r="2206" spans="1:8" x14ac:dyDescent="0.2">
      <c r="A2206" s="79">
        <v>43111</v>
      </c>
      <c r="B2206" s="77">
        <v>7102.75</v>
      </c>
      <c r="C2206" s="84">
        <v>160441</v>
      </c>
      <c r="D2206" s="84">
        <v>204125</v>
      </c>
      <c r="F2206">
        <f t="shared" si="68"/>
        <v>2018</v>
      </c>
      <c r="G2206" s="57">
        <f>_xlfn.XLOOKUP(F2206,'Historical Metal Prices'!$L$4:$Z$4,'Historical Metal Prices'!$L$10:$Z$10)</f>
        <v>0.27973795103410426</v>
      </c>
      <c r="H2206" s="77">
        <f t="shared" si="69"/>
        <v>9089.6587317074845</v>
      </c>
    </row>
    <row r="2207" spans="1:8" x14ac:dyDescent="0.2">
      <c r="A2207" s="79">
        <v>43110</v>
      </c>
      <c r="B2207" s="77">
        <v>7112.75</v>
      </c>
      <c r="C2207" s="84">
        <v>160441</v>
      </c>
      <c r="D2207" s="84">
        <v>201650</v>
      </c>
      <c r="F2207">
        <f t="shared" si="68"/>
        <v>2018</v>
      </c>
      <c r="G2207" s="57">
        <f>_xlfn.XLOOKUP(F2207,'Historical Metal Prices'!$L$4:$Z$4,'Historical Metal Prices'!$L$10:$Z$10)</f>
        <v>0.27973795103410426</v>
      </c>
      <c r="H2207" s="77">
        <f t="shared" si="69"/>
        <v>9102.4561112178253</v>
      </c>
    </row>
    <row r="2208" spans="1:8" x14ac:dyDescent="0.2">
      <c r="A2208" s="79">
        <v>43109</v>
      </c>
      <c r="B2208" s="77">
        <v>7059.5</v>
      </c>
      <c r="C2208" s="84">
        <v>160441</v>
      </c>
      <c r="D2208" s="84">
        <v>203750</v>
      </c>
      <c r="F2208">
        <f t="shared" si="68"/>
        <v>2018</v>
      </c>
      <c r="G2208" s="57">
        <f>_xlfn.XLOOKUP(F2208,'Historical Metal Prices'!$L$4:$Z$4,'Historical Metal Prices'!$L$10:$Z$10)</f>
        <v>0.27973795103410426</v>
      </c>
      <c r="H2208" s="77">
        <f t="shared" si="69"/>
        <v>9034.3100653252586</v>
      </c>
    </row>
    <row r="2209" spans="1:8" x14ac:dyDescent="0.2">
      <c r="A2209" s="79">
        <v>43108</v>
      </c>
      <c r="B2209" s="77">
        <v>7080</v>
      </c>
      <c r="C2209" s="84">
        <v>160441</v>
      </c>
      <c r="D2209" s="84">
        <v>203675</v>
      </c>
      <c r="F2209">
        <f t="shared" si="68"/>
        <v>2018</v>
      </c>
      <c r="G2209" s="57">
        <f>_xlfn.XLOOKUP(F2209,'Historical Metal Prices'!$L$4:$Z$4,'Historical Metal Prices'!$L$10:$Z$10)</f>
        <v>0.27973795103410426</v>
      </c>
      <c r="H2209" s="77">
        <f t="shared" si="69"/>
        <v>9060.5446933214589</v>
      </c>
    </row>
    <row r="2210" spans="1:8" x14ac:dyDescent="0.2">
      <c r="A2210" s="79">
        <v>43105</v>
      </c>
      <c r="B2210" s="77">
        <v>7078.5</v>
      </c>
      <c r="C2210" s="84">
        <v>160441</v>
      </c>
      <c r="D2210" s="84">
        <v>203850</v>
      </c>
      <c r="F2210">
        <f t="shared" si="68"/>
        <v>2018</v>
      </c>
      <c r="G2210" s="57">
        <f>_xlfn.XLOOKUP(F2210,'Historical Metal Prices'!$L$4:$Z$4,'Historical Metal Prices'!$L$10:$Z$10)</f>
        <v>0.27973795103410426</v>
      </c>
      <c r="H2210" s="77">
        <f t="shared" si="69"/>
        <v>9058.6250863949062</v>
      </c>
    </row>
    <row r="2211" spans="1:8" x14ac:dyDescent="0.2">
      <c r="A2211" s="79">
        <v>43104</v>
      </c>
      <c r="B2211" s="77">
        <v>7145.75</v>
      </c>
      <c r="C2211" s="84">
        <v>150489</v>
      </c>
      <c r="D2211" s="84">
        <v>203850</v>
      </c>
      <c r="F2211">
        <f t="shared" si="68"/>
        <v>2018</v>
      </c>
      <c r="G2211" s="57">
        <f>_xlfn.XLOOKUP(F2211,'Historical Metal Prices'!$L$4:$Z$4,'Historical Metal Prices'!$L$10:$Z$10)</f>
        <v>0.27973795103410426</v>
      </c>
      <c r="H2211" s="77">
        <f t="shared" si="69"/>
        <v>9144.6874636019511</v>
      </c>
    </row>
    <row r="2212" spans="1:8" x14ac:dyDescent="0.2">
      <c r="A2212" s="79">
        <v>43103</v>
      </c>
      <c r="B2212" s="77">
        <v>7101</v>
      </c>
      <c r="C2212" s="84">
        <v>150489</v>
      </c>
      <c r="D2212" s="84">
        <v>200150</v>
      </c>
      <c r="F2212">
        <f t="shared" si="68"/>
        <v>2018</v>
      </c>
      <c r="G2212" s="57">
        <f>_xlfn.XLOOKUP(F2212,'Historical Metal Prices'!$L$4:$Z$4,'Historical Metal Prices'!$L$10:$Z$10)</f>
        <v>0.27973795103410426</v>
      </c>
      <c r="H2212" s="77">
        <f t="shared" si="69"/>
        <v>9087.4191902931743</v>
      </c>
    </row>
    <row r="2213" spans="1:8" x14ac:dyDescent="0.2">
      <c r="A2213" s="79">
        <v>43102</v>
      </c>
      <c r="B2213" s="77">
        <v>7160.75</v>
      </c>
      <c r="C2213" s="84">
        <v>150489</v>
      </c>
      <c r="D2213" s="84">
        <v>200225</v>
      </c>
      <c r="F2213">
        <f t="shared" si="68"/>
        <v>2018</v>
      </c>
      <c r="G2213" s="57">
        <f>_xlfn.XLOOKUP(F2213,'Historical Metal Prices'!$L$4:$Z$4,'Historical Metal Prices'!$L$10:$Z$10)</f>
        <v>0.27973795103410426</v>
      </c>
      <c r="H2213" s="77">
        <f t="shared" si="69"/>
        <v>9163.8835328674613</v>
      </c>
    </row>
    <row r="2214" spans="1:8" ht="16" x14ac:dyDescent="0.2">
      <c r="A2214" s="79">
        <v>43101</v>
      </c>
      <c r="B2214" s="77">
        <v>7207</v>
      </c>
      <c r="C2214" s="84">
        <v>150489</v>
      </c>
      <c r="D2214" s="78" t="s">
        <v>481</v>
      </c>
      <c r="F2214">
        <f t="shared" si="68"/>
        <v>2018</v>
      </c>
      <c r="G2214" s="57">
        <f>_xlfn.XLOOKUP(F2214,'Historical Metal Prices'!$L$4:$Z$4,'Historical Metal Prices'!$L$10:$Z$10)</f>
        <v>0.27973795103410426</v>
      </c>
      <c r="H2214" s="77">
        <f t="shared" si="69"/>
        <v>9223.0714131027889</v>
      </c>
    </row>
    <row r="2215" spans="1:8" x14ac:dyDescent="0.2">
      <c r="A2215" s="79">
        <v>43098</v>
      </c>
      <c r="B2215" s="77">
        <v>7207</v>
      </c>
      <c r="C2215" s="84">
        <v>150489</v>
      </c>
      <c r="D2215" s="84">
        <v>201725</v>
      </c>
      <c r="F2215">
        <f t="shared" si="68"/>
        <v>2017</v>
      </c>
      <c r="G2215" s="57">
        <f>_xlfn.XLOOKUP(F2215,'Historical Metal Prices'!$L$4:$Z$4,'Historical Metal Prices'!$L$10:$Z$10)</f>
        <v>0.30699777714971033</v>
      </c>
      <c r="H2215" s="77">
        <f t="shared" si="69"/>
        <v>9419.5329799179617</v>
      </c>
    </row>
    <row r="2216" spans="1:8" x14ac:dyDescent="0.2">
      <c r="A2216" s="79">
        <v>43097</v>
      </c>
      <c r="B2216" s="77">
        <v>7253.75</v>
      </c>
      <c r="C2216" s="84">
        <v>140211</v>
      </c>
      <c r="D2216" s="84">
        <v>201725</v>
      </c>
      <c r="F2216">
        <f t="shared" si="68"/>
        <v>2017</v>
      </c>
      <c r="G2216" s="57">
        <f>_xlfn.XLOOKUP(F2216,'Historical Metal Prices'!$L$4:$Z$4,'Historical Metal Prices'!$L$10:$Z$10)</f>
        <v>0.30699777714971033</v>
      </c>
      <c r="H2216" s="77">
        <f t="shared" si="69"/>
        <v>9480.6351259997118</v>
      </c>
    </row>
    <row r="2217" spans="1:8" x14ac:dyDescent="0.2">
      <c r="A2217" s="79">
        <v>43096</v>
      </c>
      <c r="B2217" s="77">
        <v>7202.25</v>
      </c>
      <c r="C2217" s="84">
        <v>140211</v>
      </c>
      <c r="D2217" s="84">
        <v>202850</v>
      </c>
      <c r="F2217">
        <f t="shared" si="68"/>
        <v>2017</v>
      </c>
      <c r="G2217" s="57">
        <f>_xlfn.XLOOKUP(F2217,'Historical Metal Prices'!$L$4:$Z$4,'Historical Metal Prices'!$L$10:$Z$10)</f>
        <v>0.30699777714971033</v>
      </c>
      <c r="H2217" s="77">
        <f t="shared" si="69"/>
        <v>9413.3247404765007</v>
      </c>
    </row>
    <row r="2218" spans="1:8" x14ac:dyDescent="0.2">
      <c r="A2218" s="79">
        <v>43095</v>
      </c>
      <c r="B2218" s="77">
        <v>7085</v>
      </c>
      <c r="C2218" s="84">
        <v>140211</v>
      </c>
      <c r="D2218" s="84">
        <v>202100</v>
      </c>
      <c r="F2218">
        <f t="shared" si="68"/>
        <v>2017</v>
      </c>
      <c r="G2218" s="57">
        <f>_xlfn.XLOOKUP(F2218,'Historical Metal Prices'!$L$4:$Z$4,'Historical Metal Prices'!$L$10:$Z$10)</f>
        <v>0.30699777714971033</v>
      </c>
      <c r="H2218" s="77">
        <f t="shared" si="69"/>
        <v>9260.079251105697</v>
      </c>
    </row>
    <row r="2219" spans="1:8" x14ac:dyDescent="0.2">
      <c r="A2219" s="79">
        <v>43094</v>
      </c>
      <c r="B2219" s="77">
        <v>7085</v>
      </c>
      <c r="C2219" s="84">
        <v>140211</v>
      </c>
      <c r="D2219" s="84">
        <v>201600</v>
      </c>
      <c r="F2219">
        <f t="shared" si="68"/>
        <v>2017</v>
      </c>
      <c r="G2219" s="57">
        <f>_xlfn.XLOOKUP(F2219,'Historical Metal Prices'!$L$4:$Z$4,'Historical Metal Prices'!$L$10:$Z$10)</f>
        <v>0.30699777714971033</v>
      </c>
      <c r="H2219" s="77">
        <f t="shared" si="69"/>
        <v>9260.079251105697</v>
      </c>
    </row>
    <row r="2220" spans="1:8" x14ac:dyDescent="0.2">
      <c r="A2220" s="79">
        <v>43091</v>
      </c>
      <c r="B2220" s="77">
        <v>7085</v>
      </c>
      <c r="C2220" s="84">
        <v>140211</v>
      </c>
      <c r="D2220" s="84">
        <v>201600</v>
      </c>
      <c r="F2220">
        <f t="shared" si="68"/>
        <v>2017</v>
      </c>
      <c r="G2220" s="57">
        <f>_xlfn.XLOOKUP(F2220,'Historical Metal Prices'!$L$4:$Z$4,'Historical Metal Prices'!$L$10:$Z$10)</f>
        <v>0.30699777714971033</v>
      </c>
      <c r="H2220" s="77">
        <f t="shared" si="69"/>
        <v>9260.079251105697</v>
      </c>
    </row>
    <row r="2221" spans="1:8" x14ac:dyDescent="0.2">
      <c r="A2221" s="79">
        <v>43090</v>
      </c>
      <c r="B2221" s="77">
        <v>7043</v>
      </c>
      <c r="C2221" s="84">
        <v>142129</v>
      </c>
      <c r="D2221" s="84">
        <v>201600</v>
      </c>
      <c r="F2221">
        <f t="shared" si="68"/>
        <v>2017</v>
      </c>
      <c r="G2221" s="57">
        <f>_xlfn.XLOOKUP(F2221,'Historical Metal Prices'!$L$4:$Z$4,'Historical Metal Prices'!$L$10:$Z$10)</f>
        <v>0.30699777714971033</v>
      </c>
      <c r="H2221" s="77">
        <f t="shared" si="69"/>
        <v>9205.1853444654098</v>
      </c>
    </row>
    <row r="2222" spans="1:8" x14ac:dyDescent="0.2">
      <c r="A2222" s="79">
        <v>43089</v>
      </c>
      <c r="B2222" s="77">
        <v>6997.75</v>
      </c>
      <c r="C2222" s="84">
        <v>142129</v>
      </c>
      <c r="D2222" s="84">
        <v>201650</v>
      </c>
      <c r="F2222">
        <f t="shared" si="68"/>
        <v>2017</v>
      </c>
      <c r="G2222" s="57">
        <f>_xlfn.XLOOKUP(F2222,'Historical Metal Prices'!$L$4:$Z$4,'Historical Metal Prices'!$L$10:$Z$10)</f>
        <v>0.30699777714971033</v>
      </c>
      <c r="H2222" s="77">
        <f t="shared" si="69"/>
        <v>9146.0436950493859</v>
      </c>
    </row>
    <row r="2223" spans="1:8" x14ac:dyDescent="0.2">
      <c r="A2223" s="79">
        <v>43088</v>
      </c>
      <c r="B2223" s="77">
        <v>6905.75</v>
      </c>
      <c r="C2223" s="84">
        <v>142129</v>
      </c>
      <c r="D2223" s="84">
        <v>201150</v>
      </c>
      <c r="F2223">
        <f t="shared" si="68"/>
        <v>2017</v>
      </c>
      <c r="G2223" s="57">
        <f>_xlfn.XLOOKUP(F2223,'Historical Metal Prices'!$L$4:$Z$4,'Historical Metal Prices'!$L$10:$Z$10)</f>
        <v>0.30699777714971033</v>
      </c>
      <c r="H2223" s="77">
        <f t="shared" si="69"/>
        <v>9025.7998995516118</v>
      </c>
    </row>
    <row r="2224" spans="1:8" x14ac:dyDescent="0.2">
      <c r="A2224" s="79">
        <v>43087</v>
      </c>
      <c r="B2224" s="77">
        <v>6874.25</v>
      </c>
      <c r="C2224" s="84">
        <v>142129</v>
      </c>
      <c r="D2224" s="84">
        <v>201725</v>
      </c>
      <c r="F2224">
        <f t="shared" si="68"/>
        <v>2017</v>
      </c>
      <c r="G2224" s="57">
        <f>_xlfn.XLOOKUP(F2224,'Historical Metal Prices'!$L$4:$Z$4,'Historical Metal Prices'!$L$10:$Z$10)</f>
        <v>0.30699777714971033</v>
      </c>
      <c r="H2224" s="77">
        <f t="shared" si="69"/>
        <v>8984.6294695713968</v>
      </c>
    </row>
    <row r="2225" spans="1:8" x14ac:dyDescent="0.2">
      <c r="A2225" s="79">
        <v>43084</v>
      </c>
      <c r="B2225" s="77">
        <v>6855</v>
      </c>
      <c r="C2225" s="84">
        <v>142129</v>
      </c>
      <c r="D2225" s="84">
        <v>196725</v>
      </c>
      <c r="F2225">
        <f t="shared" si="68"/>
        <v>2017</v>
      </c>
      <c r="G2225" s="57">
        <f>_xlfn.XLOOKUP(F2225,'Historical Metal Prices'!$L$4:$Z$4,'Historical Metal Prices'!$L$10:$Z$10)</f>
        <v>0.30699777714971033</v>
      </c>
      <c r="H2225" s="77">
        <f t="shared" si="69"/>
        <v>8959.4697623612647</v>
      </c>
    </row>
    <row r="2226" spans="1:8" x14ac:dyDescent="0.2">
      <c r="A2226" s="79">
        <v>43083</v>
      </c>
      <c r="B2226" s="77">
        <v>6761</v>
      </c>
      <c r="C2226" s="84">
        <v>158145</v>
      </c>
      <c r="D2226" s="84">
        <v>195200</v>
      </c>
      <c r="F2226">
        <f t="shared" si="68"/>
        <v>2017</v>
      </c>
      <c r="G2226" s="57">
        <f>_xlfn.XLOOKUP(F2226,'Historical Metal Prices'!$L$4:$Z$4,'Historical Metal Prices'!$L$10:$Z$10)</f>
        <v>0.30699777714971033</v>
      </c>
      <c r="H2226" s="77">
        <f t="shared" si="69"/>
        <v>8836.6119713091921</v>
      </c>
    </row>
    <row r="2227" spans="1:8" x14ac:dyDescent="0.2">
      <c r="A2227" s="79">
        <v>43082</v>
      </c>
      <c r="B2227" s="77">
        <v>6691.75</v>
      </c>
      <c r="C2227" s="84">
        <v>158145</v>
      </c>
      <c r="D2227" s="84">
        <v>191550</v>
      </c>
      <c r="F2227">
        <f t="shared" si="68"/>
        <v>2017</v>
      </c>
      <c r="G2227" s="57">
        <f>_xlfn.XLOOKUP(F2227,'Historical Metal Prices'!$L$4:$Z$4,'Historical Metal Prices'!$L$10:$Z$10)</f>
        <v>0.30699777714971033</v>
      </c>
      <c r="H2227" s="77">
        <f t="shared" si="69"/>
        <v>8746.1023752415749</v>
      </c>
    </row>
    <row r="2228" spans="1:8" x14ac:dyDescent="0.2">
      <c r="A2228" s="79">
        <v>43081</v>
      </c>
      <c r="B2228" s="77">
        <v>6626.5</v>
      </c>
      <c r="C2228" s="84">
        <v>158145</v>
      </c>
      <c r="D2228" s="84">
        <v>191600</v>
      </c>
      <c r="F2228">
        <f t="shared" si="68"/>
        <v>2017</v>
      </c>
      <c r="G2228" s="57">
        <f>_xlfn.XLOOKUP(F2228,'Historical Metal Prices'!$L$4:$Z$4,'Historical Metal Prices'!$L$10:$Z$10)</f>
        <v>0.30699777714971033</v>
      </c>
      <c r="H2228" s="77">
        <f t="shared" si="69"/>
        <v>8660.8207702825548</v>
      </c>
    </row>
    <row r="2229" spans="1:8" x14ac:dyDescent="0.2">
      <c r="A2229" s="79">
        <v>43080</v>
      </c>
      <c r="B2229" s="77">
        <v>6634.5</v>
      </c>
      <c r="C2229" s="84">
        <v>158145</v>
      </c>
      <c r="D2229" s="84">
        <v>193475</v>
      </c>
      <c r="F2229">
        <f t="shared" si="68"/>
        <v>2017</v>
      </c>
      <c r="G2229" s="57">
        <f>_xlfn.XLOOKUP(F2229,'Historical Metal Prices'!$L$4:$Z$4,'Historical Metal Prices'!$L$10:$Z$10)</f>
        <v>0.30699777714971033</v>
      </c>
      <c r="H2229" s="77">
        <f t="shared" si="69"/>
        <v>8671.2767524997525</v>
      </c>
    </row>
    <row r="2230" spans="1:8" x14ac:dyDescent="0.2">
      <c r="A2230" s="79">
        <v>43077</v>
      </c>
      <c r="B2230" s="77">
        <v>6536.75</v>
      </c>
      <c r="C2230" s="84">
        <v>158145</v>
      </c>
      <c r="D2230" s="84">
        <v>194600</v>
      </c>
      <c r="F2230">
        <f t="shared" si="68"/>
        <v>2017</v>
      </c>
      <c r="G2230" s="57">
        <f>_xlfn.XLOOKUP(F2230,'Historical Metal Prices'!$L$4:$Z$4,'Historical Metal Prices'!$L$10:$Z$10)</f>
        <v>0.30699777714971033</v>
      </c>
      <c r="H2230" s="77">
        <f t="shared" si="69"/>
        <v>8543.5177197833691</v>
      </c>
    </row>
    <row r="2231" spans="1:8" x14ac:dyDescent="0.2">
      <c r="A2231" s="79">
        <v>43076</v>
      </c>
      <c r="B2231" s="77">
        <v>6530</v>
      </c>
      <c r="C2231" s="84">
        <v>168987</v>
      </c>
      <c r="D2231" s="84">
        <v>195150</v>
      </c>
      <c r="F2231">
        <f t="shared" si="68"/>
        <v>2017</v>
      </c>
      <c r="G2231" s="57">
        <f>_xlfn.XLOOKUP(F2231,'Historical Metal Prices'!$L$4:$Z$4,'Historical Metal Prices'!$L$10:$Z$10)</f>
        <v>0.30699777714971033</v>
      </c>
      <c r="H2231" s="77">
        <f t="shared" si="69"/>
        <v>8534.6954847876077</v>
      </c>
    </row>
    <row r="2232" spans="1:8" x14ac:dyDescent="0.2">
      <c r="A2232" s="79">
        <v>43075</v>
      </c>
      <c r="B2232" s="77">
        <v>6517.5</v>
      </c>
      <c r="C2232" s="84">
        <v>168987</v>
      </c>
      <c r="D2232" s="84">
        <v>193975</v>
      </c>
      <c r="F2232">
        <f t="shared" si="68"/>
        <v>2017</v>
      </c>
      <c r="G2232" s="57">
        <f>_xlfn.XLOOKUP(F2232,'Historical Metal Prices'!$L$4:$Z$4,'Historical Metal Prices'!$L$10:$Z$10)</f>
        <v>0.30699777714971033</v>
      </c>
      <c r="H2232" s="77">
        <f t="shared" si="69"/>
        <v>8518.3580125732369</v>
      </c>
    </row>
    <row r="2233" spans="1:8" x14ac:dyDescent="0.2">
      <c r="A2233" s="79">
        <v>43074</v>
      </c>
      <c r="B2233" s="77">
        <v>6513</v>
      </c>
      <c r="C2233" s="84">
        <v>168987</v>
      </c>
      <c r="D2233" s="84">
        <v>193675</v>
      </c>
      <c r="F2233">
        <f t="shared" si="68"/>
        <v>2017</v>
      </c>
      <c r="G2233" s="57">
        <f>_xlfn.XLOOKUP(F2233,'Historical Metal Prices'!$L$4:$Z$4,'Historical Metal Prices'!$L$10:$Z$10)</f>
        <v>0.30699777714971033</v>
      </c>
      <c r="H2233" s="77">
        <f t="shared" si="69"/>
        <v>8512.4765225760639</v>
      </c>
    </row>
    <row r="2234" spans="1:8" x14ac:dyDescent="0.2">
      <c r="A2234" s="79">
        <v>43073</v>
      </c>
      <c r="B2234" s="77">
        <v>6800.75</v>
      </c>
      <c r="C2234" s="84">
        <v>168987</v>
      </c>
      <c r="D2234" s="84">
        <v>192550</v>
      </c>
      <c r="F2234">
        <f t="shared" si="68"/>
        <v>2017</v>
      </c>
      <c r="G2234" s="57">
        <f>_xlfn.XLOOKUP(F2234,'Historical Metal Prices'!$L$4:$Z$4,'Historical Metal Prices'!$L$10:$Z$10)</f>
        <v>0.30699777714971033</v>
      </c>
      <c r="H2234" s="77">
        <f t="shared" si="69"/>
        <v>8888.5651329508928</v>
      </c>
    </row>
    <row r="2235" spans="1:8" x14ac:dyDescent="0.2">
      <c r="A2235" s="79">
        <v>43070</v>
      </c>
      <c r="B2235" s="77">
        <v>6808.5</v>
      </c>
      <c r="C2235" s="84">
        <v>168987</v>
      </c>
      <c r="D2235" s="84">
        <v>182425</v>
      </c>
      <c r="F2235">
        <f t="shared" si="68"/>
        <v>2017</v>
      </c>
      <c r="G2235" s="57">
        <f>_xlfn.XLOOKUP(F2235,'Historical Metal Prices'!$L$4:$Z$4,'Historical Metal Prices'!$L$10:$Z$10)</f>
        <v>0.30699777714971033</v>
      </c>
      <c r="H2235" s="77">
        <f t="shared" si="69"/>
        <v>8898.6943657238025</v>
      </c>
    </row>
    <row r="2236" spans="1:8" x14ac:dyDescent="0.2">
      <c r="A2236" s="79">
        <v>43069</v>
      </c>
      <c r="B2236" s="77">
        <v>6735</v>
      </c>
      <c r="C2236" s="84">
        <v>164813</v>
      </c>
      <c r="D2236" s="84">
        <v>183525</v>
      </c>
      <c r="F2236">
        <f t="shared" si="68"/>
        <v>2017</v>
      </c>
      <c r="G2236" s="57">
        <f>_xlfn.XLOOKUP(F2236,'Historical Metal Prices'!$L$4:$Z$4,'Historical Metal Prices'!$L$10:$Z$10)</f>
        <v>0.30699777714971033</v>
      </c>
      <c r="H2236" s="77">
        <f t="shared" si="69"/>
        <v>8802.6300291032985</v>
      </c>
    </row>
    <row r="2237" spans="1:8" x14ac:dyDescent="0.2">
      <c r="A2237" s="79">
        <v>43068</v>
      </c>
      <c r="B2237" s="77">
        <v>6730.75</v>
      </c>
      <c r="C2237" s="84">
        <v>164813</v>
      </c>
      <c r="D2237" s="84">
        <v>188525</v>
      </c>
      <c r="F2237">
        <f t="shared" si="68"/>
        <v>2017</v>
      </c>
      <c r="G2237" s="57">
        <f>_xlfn.XLOOKUP(F2237,'Historical Metal Prices'!$L$4:$Z$4,'Historical Metal Prices'!$L$10:$Z$10)</f>
        <v>0.30699777714971033</v>
      </c>
      <c r="H2237" s="77">
        <f t="shared" si="69"/>
        <v>8797.0752885504135</v>
      </c>
    </row>
    <row r="2238" spans="1:8" x14ac:dyDescent="0.2">
      <c r="A2238" s="79">
        <v>43067</v>
      </c>
      <c r="B2238" s="77">
        <v>6776.25</v>
      </c>
      <c r="C2238" s="84">
        <v>164813</v>
      </c>
      <c r="D2238" s="84">
        <v>191725</v>
      </c>
      <c r="F2238">
        <f t="shared" si="68"/>
        <v>2017</v>
      </c>
      <c r="G2238" s="57">
        <f>_xlfn.XLOOKUP(F2238,'Historical Metal Prices'!$L$4:$Z$4,'Historical Metal Prices'!$L$10:$Z$10)</f>
        <v>0.30699777714971033</v>
      </c>
      <c r="H2238" s="77">
        <f t="shared" si="69"/>
        <v>8856.5436874107254</v>
      </c>
    </row>
    <row r="2239" spans="1:8" x14ac:dyDescent="0.2">
      <c r="A2239" s="79">
        <v>43066</v>
      </c>
      <c r="B2239" s="77">
        <v>6915.5</v>
      </c>
      <c r="C2239" s="84">
        <v>164813</v>
      </c>
      <c r="D2239" s="84">
        <v>196675</v>
      </c>
      <c r="F2239">
        <f t="shared" si="68"/>
        <v>2017</v>
      </c>
      <c r="G2239" s="57">
        <f>_xlfn.XLOOKUP(F2239,'Historical Metal Prices'!$L$4:$Z$4,'Historical Metal Prices'!$L$10:$Z$10)</f>
        <v>0.30699777714971033</v>
      </c>
      <c r="H2239" s="77">
        <f t="shared" si="69"/>
        <v>9038.5431278788219</v>
      </c>
    </row>
    <row r="2240" spans="1:8" x14ac:dyDescent="0.2">
      <c r="A2240" s="79">
        <v>43063</v>
      </c>
      <c r="B2240" s="77">
        <v>6980</v>
      </c>
      <c r="C2240" s="84">
        <v>164813</v>
      </c>
      <c r="D2240" s="84">
        <v>204200</v>
      </c>
      <c r="F2240">
        <f t="shared" si="68"/>
        <v>2017</v>
      </c>
      <c r="G2240" s="57">
        <f>_xlfn.XLOOKUP(F2240,'Historical Metal Prices'!$L$4:$Z$4,'Historical Metal Prices'!$L$10:$Z$10)</f>
        <v>0.30699777714971033</v>
      </c>
      <c r="H2240" s="77">
        <f t="shared" si="69"/>
        <v>9122.844484504978</v>
      </c>
    </row>
    <row r="2241" spans="1:8" x14ac:dyDescent="0.2">
      <c r="A2241" s="79">
        <v>43062</v>
      </c>
      <c r="B2241" s="77">
        <v>6937.25</v>
      </c>
      <c r="C2241" s="84">
        <v>162800</v>
      </c>
      <c r="D2241" s="84">
        <v>213600</v>
      </c>
      <c r="F2241">
        <f t="shared" si="68"/>
        <v>2017</v>
      </c>
      <c r="G2241" s="57">
        <f>_xlfn.XLOOKUP(F2241,'Historical Metal Prices'!$L$4:$Z$4,'Historical Metal Prices'!$L$10:$Z$10)</f>
        <v>0.30699777714971033</v>
      </c>
      <c r="H2241" s="77">
        <f t="shared" si="69"/>
        <v>9066.9703295318286</v>
      </c>
    </row>
    <row r="2242" spans="1:8" x14ac:dyDescent="0.2">
      <c r="A2242" s="79">
        <v>43061</v>
      </c>
      <c r="B2242" s="77">
        <v>6923</v>
      </c>
      <c r="C2242" s="84">
        <v>162800</v>
      </c>
      <c r="D2242" s="84">
        <v>219075</v>
      </c>
      <c r="F2242">
        <f t="shared" si="68"/>
        <v>2017</v>
      </c>
      <c r="G2242" s="57">
        <f>_xlfn.XLOOKUP(F2242,'Historical Metal Prices'!$L$4:$Z$4,'Historical Metal Prices'!$L$10:$Z$10)</f>
        <v>0.30699777714971033</v>
      </c>
      <c r="H2242" s="77">
        <f t="shared" si="69"/>
        <v>9048.3456112074455</v>
      </c>
    </row>
    <row r="2243" spans="1:8" x14ac:dyDescent="0.2">
      <c r="A2243" s="79">
        <v>43060</v>
      </c>
      <c r="B2243" s="77">
        <v>6877.5</v>
      </c>
      <c r="C2243" s="84">
        <v>162800</v>
      </c>
      <c r="D2243" s="84">
        <v>226275</v>
      </c>
      <c r="F2243">
        <f t="shared" si="68"/>
        <v>2017</v>
      </c>
      <c r="G2243" s="57">
        <f>_xlfn.XLOOKUP(F2243,'Historical Metal Prices'!$L$4:$Z$4,'Historical Metal Prices'!$L$10:$Z$10)</f>
        <v>0.30699777714971033</v>
      </c>
      <c r="H2243" s="77">
        <f t="shared" si="69"/>
        <v>8988.8772123471335</v>
      </c>
    </row>
    <row r="2244" spans="1:8" ht="16" x14ac:dyDescent="0.2">
      <c r="A2244" s="79">
        <v>43059</v>
      </c>
      <c r="B2244" s="77">
        <v>6797.25</v>
      </c>
      <c r="C2244" s="84">
        <v>162800</v>
      </c>
      <c r="D2244" s="78" t="s">
        <v>481</v>
      </c>
      <c r="F2244">
        <f t="shared" si="68"/>
        <v>2017</v>
      </c>
      <c r="G2244" s="57">
        <f>_xlfn.XLOOKUP(F2244,'Historical Metal Prices'!$L$4:$Z$4,'Historical Metal Prices'!$L$10:$Z$10)</f>
        <v>0.30699777714971033</v>
      </c>
      <c r="H2244" s="77">
        <f t="shared" si="69"/>
        <v>8883.9906407308681</v>
      </c>
    </row>
    <row r="2245" spans="1:8" x14ac:dyDescent="0.2">
      <c r="A2245" s="79">
        <v>43056</v>
      </c>
      <c r="B2245" s="77">
        <v>6743.5</v>
      </c>
      <c r="C2245" s="84">
        <v>145471</v>
      </c>
      <c r="D2245" s="84">
        <v>241400</v>
      </c>
      <c r="F2245">
        <f t="shared" si="68"/>
        <v>2017</v>
      </c>
      <c r="G2245" s="57">
        <f>_xlfn.XLOOKUP(F2245,'Historical Metal Prices'!$L$4:$Z$4,'Historical Metal Prices'!$L$10:$Z$10)</f>
        <v>0.30699777714971033</v>
      </c>
      <c r="H2245" s="77">
        <f t="shared" si="69"/>
        <v>8813.7395102090723</v>
      </c>
    </row>
    <row r="2246" spans="1:8" x14ac:dyDescent="0.2">
      <c r="A2246" s="79">
        <v>43055</v>
      </c>
      <c r="B2246" s="77">
        <v>6702.75</v>
      </c>
      <c r="C2246" s="84">
        <v>145471</v>
      </c>
      <c r="D2246" s="84">
        <v>247700</v>
      </c>
      <c r="F2246">
        <f t="shared" si="68"/>
        <v>2017</v>
      </c>
      <c r="G2246" s="57">
        <f>_xlfn.XLOOKUP(F2246,'Historical Metal Prices'!$L$4:$Z$4,'Historical Metal Prices'!$L$10:$Z$10)</f>
        <v>0.30699777714971033</v>
      </c>
      <c r="H2246" s="77">
        <f t="shared" si="69"/>
        <v>8760.4793507902214</v>
      </c>
    </row>
    <row r="2247" spans="1:8" x14ac:dyDescent="0.2">
      <c r="A2247" s="79">
        <v>43054</v>
      </c>
      <c r="B2247" s="77">
        <v>6736.25</v>
      </c>
      <c r="C2247" s="84">
        <v>145471</v>
      </c>
      <c r="D2247" s="84">
        <v>251550</v>
      </c>
      <c r="F2247">
        <f t="shared" si="68"/>
        <v>2017</v>
      </c>
      <c r="G2247" s="57">
        <f>_xlfn.XLOOKUP(F2247,'Historical Metal Prices'!$L$4:$Z$4,'Historical Metal Prices'!$L$10:$Z$10)</f>
        <v>0.30699777714971033</v>
      </c>
      <c r="H2247" s="77">
        <f t="shared" si="69"/>
        <v>8804.2637763247367</v>
      </c>
    </row>
    <row r="2248" spans="1:8" x14ac:dyDescent="0.2">
      <c r="A2248" s="79">
        <v>43053</v>
      </c>
      <c r="B2248" s="77">
        <v>6720</v>
      </c>
      <c r="C2248" s="84">
        <v>127273</v>
      </c>
      <c r="D2248" s="84">
        <v>255450</v>
      </c>
      <c r="F2248">
        <f t="shared" si="68"/>
        <v>2017</v>
      </c>
      <c r="G2248" s="57">
        <f>_xlfn.XLOOKUP(F2248,'Historical Metal Prices'!$L$4:$Z$4,'Historical Metal Prices'!$L$10:$Z$10)</f>
        <v>0.30699777714971033</v>
      </c>
      <c r="H2248" s="77">
        <f t="shared" si="69"/>
        <v>8783.0250624460532</v>
      </c>
    </row>
    <row r="2249" spans="1:8" x14ac:dyDescent="0.2">
      <c r="A2249" s="79">
        <v>43052</v>
      </c>
      <c r="B2249" s="77">
        <v>6860.75</v>
      </c>
      <c r="C2249" s="84">
        <v>127273</v>
      </c>
      <c r="D2249" s="84">
        <v>258800</v>
      </c>
      <c r="F2249">
        <f t="shared" si="68"/>
        <v>2017</v>
      </c>
      <c r="G2249" s="57">
        <f>_xlfn.XLOOKUP(F2249,'Historical Metal Prices'!$L$4:$Z$4,'Historical Metal Prices'!$L$10:$Z$10)</f>
        <v>0.30699777714971033</v>
      </c>
      <c r="H2249" s="77">
        <f t="shared" si="69"/>
        <v>8966.9849995798759</v>
      </c>
    </row>
    <row r="2250" spans="1:8" x14ac:dyDescent="0.2">
      <c r="A2250" s="79">
        <v>43049</v>
      </c>
      <c r="B2250" s="77">
        <v>6753.75</v>
      </c>
      <c r="C2250" s="84">
        <v>127273</v>
      </c>
      <c r="D2250" s="84">
        <v>258275</v>
      </c>
      <c r="F2250">
        <f t="shared" si="68"/>
        <v>2017</v>
      </c>
      <c r="G2250" s="57">
        <f>_xlfn.XLOOKUP(F2250,'Historical Metal Prices'!$L$4:$Z$4,'Historical Metal Prices'!$L$10:$Z$10)</f>
        <v>0.30699777714971033</v>
      </c>
      <c r="H2250" s="77">
        <f t="shared" si="69"/>
        <v>8827.1362374248565</v>
      </c>
    </row>
    <row r="2251" spans="1:8" x14ac:dyDescent="0.2">
      <c r="A2251" s="79">
        <v>43048</v>
      </c>
      <c r="B2251" s="77">
        <v>6778</v>
      </c>
      <c r="C2251" s="84">
        <v>127273</v>
      </c>
      <c r="D2251" s="84">
        <v>260150</v>
      </c>
      <c r="F2251">
        <f t="shared" ref="F2251:F2314" si="70">YEAR(A2251)</f>
        <v>2017</v>
      </c>
      <c r="G2251" s="57">
        <f>_xlfn.XLOOKUP(F2251,'Historical Metal Prices'!$L$4:$Z$4,'Historical Metal Prices'!$L$10:$Z$10)</f>
        <v>0.30699777714971033</v>
      </c>
      <c r="H2251" s="77">
        <f t="shared" ref="H2251:H2314" si="71">IFERROR(B2251*(1+G2251),H2252)</f>
        <v>8858.8309335207359</v>
      </c>
    </row>
    <row r="2252" spans="1:8" x14ac:dyDescent="0.2">
      <c r="A2252" s="79">
        <v>43047</v>
      </c>
      <c r="B2252" s="77">
        <v>6825.5</v>
      </c>
      <c r="C2252" s="84">
        <v>127273</v>
      </c>
      <c r="D2252" s="84">
        <v>259725</v>
      </c>
      <c r="F2252">
        <f t="shared" si="70"/>
        <v>2017</v>
      </c>
      <c r="G2252" s="57">
        <f>_xlfn.XLOOKUP(F2252,'Historical Metal Prices'!$L$4:$Z$4,'Historical Metal Prices'!$L$10:$Z$10)</f>
        <v>0.30699777714971033</v>
      </c>
      <c r="H2252" s="77">
        <f t="shared" si="71"/>
        <v>8920.9133279353482</v>
      </c>
    </row>
    <row r="2253" spans="1:8" x14ac:dyDescent="0.2">
      <c r="A2253" s="79">
        <v>43046</v>
      </c>
      <c r="B2253" s="77">
        <v>6792.75</v>
      </c>
      <c r="C2253" s="84">
        <v>127273</v>
      </c>
      <c r="D2253" s="84">
        <v>263425</v>
      </c>
      <c r="F2253">
        <f t="shared" si="70"/>
        <v>2017</v>
      </c>
      <c r="G2253" s="57">
        <f>_xlfn.XLOOKUP(F2253,'Historical Metal Prices'!$L$4:$Z$4,'Historical Metal Prices'!$L$10:$Z$10)</f>
        <v>0.30699777714971033</v>
      </c>
      <c r="H2253" s="77">
        <f t="shared" si="71"/>
        <v>8878.1091507336951</v>
      </c>
    </row>
    <row r="2254" spans="1:8" x14ac:dyDescent="0.2">
      <c r="A2254" s="79">
        <v>43045</v>
      </c>
      <c r="B2254" s="77">
        <v>6937</v>
      </c>
      <c r="C2254" s="84">
        <v>127273</v>
      </c>
      <c r="D2254" s="84">
        <v>267650</v>
      </c>
      <c r="F2254">
        <f t="shared" si="70"/>
        <v>2017</v>
      </c>
      <c r="G2254" s="57">
        <f>_xlfn.XLOOKUP(F2254,'Historical Metal Prices'!$L$4:$Z$4,'Historical Metal Prices'!$L$10:$Z$10)</f>
        <v>0.30699777714971033</v>
      </c>
      <c r="H2254" s="77">
        <f t="shared" si="71"/>
        <v>9066.6435800875406</v>
      </c>
    </row>
    <row r="2255" spans="1:8" x14ac:dyDescent="0.2">
      <c r="A2255" s="79">
        <v>43042</v>
      </c>
      <c r="B2255" s="77">
        <v>6864.5</v>
      </c>
      <c r="C2255" s="84">
        <v>127273</v>
      </c>
      <c r="D2255" s="84">
        <v>268450</v>
      </c>
      <c r="F2255">
        <f t="shared" si="70"/>
        <v>2017</v>
      </c>
      <c r="G2255" s="57">
        <f>_xlfn.XLOOKUP(F2255,'Historical Metal Prices'!$L$4:$Z$4,'Historical Metal Prices'!$L$10:$Z$10)</f>
        <v>0.30699777714971033</v>
      </c>
      <c r="H2255" s="77">
        <f t="shared" si="71"/>
        <v>8971.8862412441867</v>
      </c>
    </row>
    <row r="2256" spans="1:8" x14ac:dyDescent="0.2">
      <c r="A2256" s="79">
        <v>43041</v>
      </c>
      <c r="B2256" s="77">
        <v>6898</v>
      </c>
      <c r="C2256" s="84">
        <v>107892</v>
      </c>
      <c r="D2256" s="84">
        <v>270400</v>
      </c>
      <c r="F2256">
        <f t="shared" si="70"/>
        <v>2017</v>
      </c>
      <c r="G2256" s="57">
        <f>_xlfn.XLOOKUP(F2256,'Historical Metal Prices'!$L$4:$Z$4,'Historical Metal Prices'!$L$10:$Z$10)</f>
        <v>0.30699777714971033</v>
      </c>
      <c r="H2256" s="77">
        <f t="shared" si="71"/>
        <v>9015.6706667787021</v>
      </c>
    </row>
    <row r="2257" spans="1:8" x14ac:dyDescent="0.2">
      <c r="A2257" s="79">
        <v>43040</v>
      </c>
      <c r="B2257" s="77">
        <v>6898.75</v>
      </c>
      <c r="C2257" s="84">
        <v>107892</v>
      </c>
      <c r="D2257" s="84">
        <v>273850</v>
      </c>
      <c r="F2257">
        <f t="shared" si="70"/>
        <v>2017</v>
      </c>
      <c r="G2257" s="57">
        <f>_xlfn.XLOOKUP(F2257,'Historical Metal Prices'!$L$4:$Z$4,'Historical Metal Prices'!$L$10:$Z$10)</f>
        <v>0.30699777714971033</v>
      </c>
      <c r="H2257" s="77">
        <f t="shared" si="71"/>
        <v>9016.6509151115642</v>
      </c>
    </row>
    <row r="2258" spans="1:8" x14ac:dyDescent="0.2">
      <c r="A2258" s="79">
        <v>43039</v>
      </c>
      <c r="B2258" s="77">
        <v>6816.75</v>
      </c>
      <c r="C2258" s="84">
        <v>107892</v>
      </c>
      <c r="D2258" s="84">
        <v>273675</v>
      </c>
      <c r="F2258">
        <f t="shared" si="70"/>
        <v>2017</v>
      </c>
      <c r="G2258" s="57">
        <f>_xlfn.XLOOKUP(F2258,'Historical Metal Prices'!$L$4:$Z$4,'Historical Metal Prices'!$L$10:$Z$10)</f>
        <v>0.30699777714971033</v>
      </c>
      <c r="H2258" s="77">
        <f t="shared" si="71"/>
        <v>8909.4770973852883</v>
      </c>
    </row>
    <row r="2259" spans="1:8" x14ac:dyDescent="0.2">
      <c r="A2259" s="79">
        <v>43038</v>
      </c>
      <c r="B2259" s="77">
        <v>6839</v>
      </c>
      <c r="C2259" s="84">
        <v>107892</v>
      </c>
      <c r="D2259" s="84">
        <v>274625</v>
      </c>
      <c r="F2259">
        <f t="shared" si="70"/>
        <v>2017</v>
      </c>
      <c r="G2259" s="57">
        <f>_xlfn.XLOOKUP(F2259,'Historical Metal Prices'!$L$4:$Z$4,'Historical Metal Prices'!$L$10:$Z$10)</f>
        <v>0.30699777714971033</v>
      </c>
      <c r="H2259" s="77">
        <f t="shared" si="71"/>
        <v>8938.5577979268692</v>
      </c>
    </row>
    <row r="2260" spans="1:8" x14ac:dyDescent="0.2">
      <c r="A2260" s="79">
        <v>43035</v>
      </c>
      <c r="B2260" s="77">
        <v>6800.5</v>
      </c>
      <c r="C2260" s="84">
        <v>107892</v>
      </c>
      <c r="D2260" s="84">
        <v>273625</v>
      </c>
      <c r="F2260">
        <f t="shared" si="70"/>
        <v>2017</v>
      </c>
      <c r="G2260" s="57">
        <f>_xlfn.XLOOKUP(F2260,'Historical Metal Prices'!$L$4:$Z$4,'Historical Metal Prices'!$L$10:$Z$10)</f>
        <v>0.30699777714971033</v>
      </c>
      <c r="H2260" s="77">
        <f t="shared" si="71"/>
        <v>8888.2383835066048</v>
      </c>
    </row>
    <row r="2261" spans="1:8" x14ac:dyDescent="0.2">
      <c r="A2261" s="79">
        <v>43034</v>
      </c>
      <c r="B2261" s="77">
        <v>6961</v>
      </c>
      <c r="C2261" s="84">
        <v>112667</v>
      </c>
      <c r="D2261" s="84">
        <v>272625</v>
      </c>
      <c r="F2261">
        <f t="shared" si="70"/>
        <v>2017</v>
      </c>
      <c r="G2261" s="57">
        <f>_xlfn.XLOOKUP(F2261,'Historical Metal Prices'!$L$4:$Z$4,'Historical Metal Prices'!$L$10:$Z$10)</f>
        <v>0.30699777714971033</v>
      </c>
      <c r="H2261" s="77">
        <f t="shared" si="71"/>
        <v>9098.0115267391338</v>
      </c>
    </row>
    <row r="2262" spans="1:8" x14ac:dyDescent="0.2">
      <c r="A2262" s="79">
        <v>43033</v>
      </c>
      <c r="B2262" s="77">
        <v>6983.75</v>
      </c>
      <c r="C2262" s="84">
        <v>112667</v>
      </c>
      <c r="D2262" s="84">
        <v>275575</v>
      </c>
      <c r="F2262">
        <f t="shared" si="70"/>
        <v>2017</v>
      </c>
      <c r="G2262" s="57">
        <f>_xlfn.XLOOKUP(F2262,'Historical Metal Prices'!$L$4:$Z$4,'Historical Metal Prices'!$L$10:$Z$10)</f>
        <v>0.30699777714971033</v>
      </c>
      <c r="H2262" s="77">
        <f t="shared" si="71"/>
        <v>9127.7457261692889</v>
      </c>
    </row>
    <row r="2263" spans="1:8" x14ac:dyDescent="0.2">
      <c r="A2263" s="79">
        <v>43032</v>
      </c>
      <c r="B2263" s="77">
        <v>7009.75</v>
      </c>
      <c r="C2263" s="84">
        <v>112667</v>
      </c>
      <c r="D2263" s="84">
        <v>279400</v>
      </c>
      <c r="F2263">
        <f t="shared" si="70"/>
        <v>2017</v>
      </c>
      <c r="G2263" s="57">
        <f>_xlfn.XLOOKUP(F2263,'Historical Metal Prices'!$L$4:$Z$4,'Historical Metal Prices'!$L$10:$Z$10)</f>
        <v>0.30699777714971033</v>
      </c>
      <c r="H2263" s="77">
        <f t="shared" si="71"/>
        <v>9161.7276683751825</v>
      </c>
    </row>
    <row r="2264" spans="1:8" x14ac:dyDescent="0.2">
      <c r="A2264" s="79">
        <v>43031</v>
      </c>
      <c r="B2264" s="77">
        <v>6975.25</v>
      </c>
      <c r="C2264" s="84">
        <v>112667</v>
      </c>
      <c r="D2264" s="84">
        <v>281550</v>
      </c>
      <c r="F2264">
        <f t="shared" si="70"/>
        <v>2017</v>
      </c>
      <c r="G2264" s="57">
        <f>_xlfn.XLOOKUP(F2264,'Historical Metal Prices'!$L$4:$Z$4,'Historical Metal Prices'!$L$10:$Z$10)</f>
        <v>0.30699777714971033</v>
      </c>
      <c r="H2264" s="77">
        <f t="shared" si="71"/>
        <v>9116.636245063517</v>
      </c>
    </row>
    <row r="2265" spans="1:8" x14ac:dyDescent="0.2">
      <c r="A2265" s="79">
        <v>43028</v>
      </c>
      <c r="B2265" s="77">
        <v>6921.5</v>
      </c>
      <c r="C2265" s="84">
        <v>112667</v>
      </c>
      <c r="D2265" s="84">
        <v>283450</v>
      </c>
      <c r="F2265">
        <f t="shared" si="70"/>
        <v>2017</v>
      </c>
      <c r="G2265" s="57">
        <f>_xlfn.XLOOKUP(F2265,'Historical Metal Prices'!$L$4:$Z$4,'Historical Metal Prices'!$L$10:$Z$10)</f>
        <v>0.30699777714971033</v>
      </c>
      <c r="H2265" s="77">
        <f t="shared" si="71"/>
        <v>9046.3851145417193</v>
      </c>
    </row>
    <row r="2266" spans="1:8" x14ac:dyDescent="0.2">
      <c r="A2266" s="79">
        <v>43027</v>
      </c>
      <c r="B2266" s="77">
        <v>6934</v>
      </c>
      <c r="C2266" s="84">
        <v>104242</v>
      </c>
      <c r="D2266" s="84">
        <v>287625</v>
      </c>
      <c r="F2266">
        <f t="shared" si="70"/>
        <v>2017</v>
      </c>
      <c r="G2266" s="57">
        <f>_xlfn.XLOOKUP(F2266,'Historical Metal Prices'!$L$4:$Z$4,'Historical Metal Prices'!$L$10:$Z$10)</f>
        <v>0.30699777714971033</v>
      </c>
      <c r="H2266" s="77">
        <f t="shared" si="71"/>
        <v>9062.7225867560919</v>
      </c>
    </row>
    <row r="2267" spans="1:8" x14ac:dyDescent="0.2">
      <c r="A2267" s="79">
        <v>43026</v>
      </c>
      <c r="B2267" s="77">
        <v>6949</v>
      </c>
      <c r="C2267" s="84">
        <v>104242</v>
      </c>
      <c r="D2267" s="84">
        <v>291250</v>
      </c>
      <c r="F2267">
        <f t="shared" si="70"/>
        <v>2017</v>
      </c>
      <c r="G2267" s="57">
        <f>_xlfn.XLOOKUP(F2267,'Historical Metal Prices'!$L$4:$Z$4,'Historical Metal Prices'!$L$10:$Z$10)</f>
        <v>0.30699777714971033</v>
      </c>
      <c r="H2267" s="77">
        <f t="shared" si="71"/>
        <v>9082.3275534133372</v>
      </c>
    </row>
    <row r="2268" spans="1:8" x14ac:dyDescent="0.2">
      <c r="A2268" s="79">
        <v>43025</v>
      </c>
      <c r="B2268" s="77">
        <v>6996</v>
      </c>
      <c r="C2268" s="84">
        <v>104242</v>
      </c>
      <c r="D2268" s="84">
        <v>292225</v>
      </c>
      <c r="F2268">
        <f t="shared" si="70"/>
        <v>2017</v>
      </c>
      <c r="G2268" s="57">
        <f>_xlfn.XLOOKUP(F2268,'Historical Metal Prices'!$L$4:$Z$4,'Historical Metal Prices'!$L$10:$Z$10)</f>
        <v>0.30699777714971033</v>
      </c>
      <c r="H2268" s="77">
        <f t="shared" si="71"/>
        <v>9143.7564489393735</v>
      </c>
    </row>
    <row r="2269" spans="1:8" x14ac:dyDescent="0.2">
      <c r="A2269" s="79">
        <v>43024</v>
      </c>
      <c r="B2269" s="77">
        <v>7122</v>
      </c>
      <c r="C2269" s="84">
        <v>104242</v>
      </c>
      <c r="D2269" s="84">
        <v>291325</v>
      </c>
      <c r="F2269">
        <f t="shared" si="70"/>
        <v>2017</v>
      </c>
      <c r="G2269" s="57">
        <f>_xlfn.XLOOKUP(F2269,'Historical Metal Prices'!$L$4:$Z$4,'Historical Metal Prices'!$L$10:$Z$10)</f>
        <v>0.30699777714971033</v>
      </c>
      <c r="H2269" s="77">
        <f t="shared" si="71"/>
        <v>9308.4381688602371</v>
      </c>
    </row>
    <row r="2270" spans="1:8" x14ac:dyDescent="0.2">
      <c r="A2270" s="79">
        <v>43021</v>
      </c>
      <c r="B2270" s="77">
        <v>6859</v>
      </c>
      <c r="C2270" s="84">
        <v>104242</v>
      </c>
      <c r="D2270" s="84">
        <v>285025</v>
      </c>
      <c r="F2270">
        <f t="shared" si="70"/>
        <v>2017</v>
      </c>
      <c r="G2270" s="57">
        <f>_xlfn.XLOOKUP(F2270,'Historical Metal Prices'!$L$4:$Z$4,'Historical Metal Prices'!$L$10:$Z$10)</f>
        <v>0.30699777714971033</v>
      </c>
      <c r="H2270" s="77">
        <f t="shared" si="71"/>
        <v>8964.6977534698635</v>
      </c>
    </row>
    <row r="2271" spans="1:8" x14ac:dyDescent="0.2">
      <c r="A2271" s="79">
        <v>43020</v>
      </c>
      <c r="B2271" s="77">
        <v>6861.25</v>
      </c>
      <c r="C2271" s="84">
        <v>103151</v>
      </c>
      <c r="D2271" s="84">
        <v>283800</v>
      </c>
      <c r="F2271">
        <f t="shared" si="70"/>
        <v>2017</v>
      </c>
      <c r="G2271" s="57">
        <f>_xlfn.XLOOKUP(F2271,'Historical Metal Prices'!$L$4:$Z$4,'Historical Metal Prices'!$L$10:$Z$10)</f>
        <v>0.30699777714971033</v>
      </c>
      <c r="H2271" s="77">
        <f t="shared" si="71"/>
        <v>8967.6384984684501</v>
      </c>
    </row>
    <row r="2272" spans="1:8" x14ac:dyDescent="0.2">
      <c r="A2272" s="79">
        <v>43019</v>
      </c>
      <c r="B2272" s="77">
        <v>6756</v>
      </c>
      <c r="C2272" s="84">
        <v>103151</v>
      </c>
      <c r="D2272" s="84">
        <v>285900</v>
      </c>
      <c r="F2272">
        <f t="shared" si="70"/>
        <v>2017</v>
      </c>
      <c r="G2272" s="57">
        <f>_xlfn.XLOOKUP(F2272,'Historical Metal Prices'!$L$4:$Z$4,'Historical Metal Prices'!$L$10:$Z$10)</f>
        <v>0.30699777714971033</v>
      </c>
      <c r="H2272" s="77">
        <f t="shared" si="71"/>
        <v>8830.076982423443</v>
      </c>
    </row>
    <row r="2273" spans="1:8" x14ac:dyDescent="0.2">
      <c r="A2273" s="79">
        <v>43018</v>
      </c>
      <c r="B2273" s="77">
        <v>6706.25</v>
      </c>
      <c r="C2273" s="84">
        <v>103151</v>
      </c>
      <c r="D2273" s="84">
        <v>286925</v>
      </c>
      <c r="F2273">
        <f t="shared" si="70"/>
        <v>2017</v>
      </c>
      <c r="G2273" s="57">
        <f>_xlfn.XLOOKUP(F2273,'Historical Metal Prices'!$L$4:$Z$4,'Historical Metal Prices'!$L$10:$Z$10)</f>
        <v>0.30699777714971033</v>
      </c>
      <c r="H2273" s="77">
        <f t="shared" si="71"/>
        <v>8765.0538430102442</v>
      </c>
    </row>
    <row r="2274" spans="1:8" x14ac:dyDescent="0.2">
      <c r="A2274" s="79">
        <v>43017</v>
      </c>
      <c r="B2274" s="77">
        <v>6615.25</v>
      </c>
      <c r="C2274" s="84">
        <v>103151</v>
      </c>
      <c r="D2274" s="84">
        <v>289875</v>
      </c>
      <c r="F2274">
        <f t="shared" si="70"/>
        <v>2017</v>
      </c>
      <c r="G2274" s="57">
        <f>_xlfn.XLOOKUP(F2274,'Historical Metal Prices'!$L$4:$Z$4,'Historical Metal Prices'!$L$10:$Z$10)</f>
        <v>0.30699777714971033</v>
      </c>
      <c r="H2274" s="77">
        <f t="shared" si="71"/>
        <v>8646.1170452896204</v>
      </c>
    </row>
    <row r="2275" spans="1:8" x14ac:dyDescent="0.2">
      <c r="A2275" s="79">
        <v>43014</v>
      </c>
      <c r="B2275" s="77">
        <v>6616.5</v>
      </c>
      <c r="C2275" s="84">
        <v>103151</v>
      </c>
      <c r="D2275" s="84">
        <v>291000</v>
      </c>
      <c r="F2275">
        <f t="shared" si="70"/>
        <v>2017</v>
      </c>
      <c r="G2275" s="57">
        <f>_xlfn.XLOOKUP(F2275,'Historical Metal Prices'!$L$4:$Z$4,'Historical Metal Prices'!$L$10:$Z$10)</f>
        <v>0.30699777714971033</v>
      </c>
      <c r="H2275" s="77">
        <f t="shared" si="71"/>
        <v>8647.7507925110585</v>
      </c>
    </row>
    <row r="2276" spans="1:8" x14ac:dyDescent="0.2">
      <c r="A2276" s="79">
        <v>43013</v>
      </c>
      <c r="B2276" s="77">
        <v>6658.25</v>
      </c>
      <c r="C2276" s="84">
        <v>103151</v>
      </c>
      <c r="D2276" s="84">
        <v>293450</v>
      </c>
      <c r="F2276">
        <f t="shared" si="70"/>
        <v>2017</v>
      </c>
      <c r="G2276" s="57">
        <f>_xlfn.XLOOKUP(F2276,'Historical Metal Prices'!$L$4:$Z$4,'Historical Metal Prices'!$L$10:$Z$10)</f>
        <v>0.30699777714971033</v>
      </c>
      <c r="H2276" s="77">
        <f t="shared" si="71"/>
        <v>8702.3179497070596</v>
      </c>
    </row>
    <row r="2277" spans="1:8" x14ac:dyDescent="0.2">
      <c r="A2277" s="79">
        <v>43012</v>
      </c>
      <c r="B2277" s="77">
        <v>6471.25</v>
      </c>
      <c r="C2277" s="84">
        <v>103151</v>
      </c>
      <c r="D2277" s="84">
        <v>296075</v>
      </c>
      <c r="F2277">
        <f t="shared" si="70"/>
        <v>2017</v>
      </c>
      <c r="G2277" s="57">
        <f>_xlfn.XLOOKUP(F2277,'Historical Metal Prices'!$L$4:$Z$4,'Historical Metal Prices'!$L$10:$Z$10)</f>
        <v>0.30699777714971033</v>
      </c>
      <c r="H2277" s="77">
        <f t="shared" si="71"/>
        <v>8457.9093653800628</v>
      </c>
    </row>
    <row r="2278" spans="1:8" x14ac:dyDescent="0.2">
      <c r="A2278" s="79">
        <v>43011</v>
      </c>
      <c r="B2278" s="77">
        <v>6468.75</v>
      </c>
      <c r="C2278" s="84">
        <v>103151</v>
      </c>
      <c r="D2278" s="84">
        <v>298525</v>
      </c>
      <c r="F2278">
        <f t="shared" si="70"/>
        <v>2017</v>
      </c>
      <c r="G2278" s="57">
        <f>_xlfn.XLOOKUP(F2278,'Historical Metal Prices'!$L$4:$Z$4,'Historical Metal Prices'!$L$10:$Z$10)</f>
        <v>0.30699777714971033</v>
      </c>
      <c r="H2278" s="77">
        <f t="shared" si="71"/>
        <v>8454.6418709371883</v>
      </c>
    </row>
    <row r="2279" spans="1:8" x14ac:dyDescent="0.2">
      <c r="A2279" s="79">
        <v>43010</v>
      </c>
      <c r="B2279" s="77">
        <v>6446.25</v>
      </c>
      <c r="C2279" s="84">
        <v>103151</v>
      </c>
      <c r="D2279" s="84">
        <v>302050</v>
      </c>
      <c r="F2279">
        <f t="shared" si="70"/>
        <v>2017</v>
      </c>
      <c r="G2279" s="57">
        <f>_xlfn.XLOOKUP(F2279,'Historical Metal Prices'!$L$4:$Z$4,'Historical Metal Prices'!$L$10:$Z$10)</f>
        <v>0.30699777714971033</v>
      </c>
      <c r="H2279" s="77">
        <f t="shared" si="71"/>
        <v>8425.2344209513194</v>
      </c>
    </row>
    <row r="2280" spans="1:8" x14ac:dyDescent="0.2">
      <c r="A2280" s="79">
        <v>43007</v>
      </c>
      <c r="B2280" s="77">
        <v>6432.25</v>
      </c>
      <c r="C2280" s="84">
        <v>103151</v>
      </c>
      <c r="D2280" s="84">
        <v>295500</v>
      </c>
      <c r="F2280">
        <f t="shared" si="70"/>
        <v>2017</v>
      </c>
      <c r="G2280" s="57">
        <f>_xlfn.XLOOKUP(F2280,'Historical Metal Prices'!$L$4:$Z$4,'Historical Metal Prices'!$L$10:$Z$10)</f>
        <v>0.30699777714971033</v>
      </c>
      <c r="H2280" s="77">
        <f t="shared" si="71"/>
        <v>8406.9364520712243</v>
      </c>
    </row>
    <row r="2281" spans="1:8" x14ac:dyDescent="0.2">
      <c r="A2281" s="79">
        <v>43006</v>
      </c>
      <c r="B2281" s="77">
        <v>6473.5</v>
      </c>
      <c r="C2281" s="84">
        <v>141318</v>
      </c>
      <c r="D2281" s="84">
        <v>297250</v>
      </c>
      <c r="F2281">
        <f t="shared" si="70"/>
        <v>2017</v>
      </c>
      <c r="G2281" s="57">
        <f>_xlfn.XLOOKUP(F2281,'Historical Metal Prices'!$L$4:$Z$4,'Historical Metal Prices'!$L$10:$Z$10)</f>
        <v>0.30699777714971033</v>
      </c>
      <c r="H2281" s="77">
        <f t="shared" si="71"/>
        <v>8460.8501103786493</v>
      </c>
    </row>
    <row r="2282" spans="1:8" x14ac:dyDescent="0.2">
      <c r="A2282" s="79">
        <v>43005</v>
      </c>
      <c r="B2282" s="77">
        <v>6390</v>
      </c>
      <c r="C2282" s="84">
        <v>141318</v>
      </c>
      <c r="D2282" s="84">
        <v>298425</v>
      </c>
      <c r="F2282">
        <f t="shared" si="70"/>
        <v>2017</v>
      </c>
      <c r="G2282" s="57">
        <f>_xlfn.XLOOKUP(F2282,'Historical Metal Prices'!$L$4:$Z$4,'Historical Metal Prices'!$L$10:$Z$10)</f>
        <v>0.30699777714971033</v>
      </c>
      <c r="H2282" s="77">
        <f t="shared" si="71"/>
        <v>8351.715795986649</v>
      </c>
    </row>
    <row r="2283" spans="1:8" x14ac:dyDescent="0.2">
      <c r="A2283" s="79">
        <v>43004</v>
      </c>
      <c r="B2283" s="77">
        <v>6353</v>
      </c>
      <c r="C2283" s="84">
        <v>141318</v>
      </c>
      <c r="D2283" s="84">
        <v>301950</v>
      </c>
      <c r="F2283">
        <f t="shared" si="70"/>
        <v>2017</v>
      </c>
      <c r="G2283" s="57">
        <f>_xlfn.XLOOKUP(F2283,'Historical Metal Prices'!$L$4:$Z$4,'Historical Metal Prices'!$L$10:$Z$10)</f>
        <v>0.30699777714971033</v>
      </c>
      <c r="H2283" s="77">
        <f t="shared" si="71"/>
        <v>8303.356878232109</v>
      </c>
    </row>
    <row r="2284" spans="1:8" x14ac:dyDescent="0.2">
      <c r="A2284" s="79">
        <v>43003</v>
      </c>
      <c r="B2284" s="77">
        <v>6404.25</v>
      </c>
      <c r="C2284" s="84">
        <v>141318</v>
      </c>
      <c r="D2284" s="84">
        <v>305150</v>
      </c>
      <c r="F2284">
        <f t="shared" si="70"/>
        <v>2017</v>
      </c>
      <c r="G2284" s="57">
        <f>_xlfn.XLOOKUP(F2284,'Historical Metal Prices'!$L$4:$Z$4,'Historical Metal Prices'!$L$10:$Z$10)</f>
        <v>0.30699777714971033</v>
      </c>
      <c r="H2284" s="77">
        <f t="shared" si="71"/>
        <v>8370.3405143110322</v>
      </c>
    </row>
    <row r="2285" spans="1:8" x14ac:dyDescent="0.2">
      <c r="A2285" s="79">
        <v>43000</v>
      </c>
      <c r="B2285" s="77">
        <v>6415.75</v>
      </c>
      <c r="C2285" s="84">
        <v>141318</v>
      </c>
      <c r="D2285" s="84">
        <v>305250</v>
      </c>
      <c r="F2285">
        <f t="shared" si="70"/>
        <v>2017</v>
      </c>
      <c r="G2285" s="57">
        <f>_xlfn.XLOOKUP(F2285,'Historical Metal Prices'!$L$4:$Z$4,'Historical Metal Prices'!$L$10:$Z$10)</f>
        <v>0.30699777714971033</v>
      </c>
      <c r="H2285" s="77">
        <f t="shared" si="71"/>
        <v>8385.3709887482546</v>
      </c>
    </row>
    <row r="2286" spans="1:8" x14ac:dyDescent="0.2">
      <c r="A2286" s="79">
        <v>42999</v>
      </c>
      <c r="B2286" s="77">
        <v>6440</v>
      </c>
      <c r="C2286" s="84">
        <v>166747</v>
      </c>
      <c r="D2286" s="84">
        <v>309050</v>
      </c>
      <c r="F2286">
        <f t="shared" si="70"/>
        <v>2017</v>
      </c>
      <c r="G2286" s="57">
        <f>_xlfn.XLOOKUP(F2286,'Historical Metal Prices'!$L$4:$Z$4,'Historical Metal Prices'!$L$10:$Z$10)</f>
        <v>0.30699777714971033</v>
      </c>
      <c r="H2286" s="77">
        <f t="shared" si="71"/>
        <v>8417.065684844134</v>
      </c>
    </row>
    <row r="2287" spans="1:8" x14ac:dyDescent="0.2">
      <c r="A2287" s="79">
        <v>42998</v>
      </c>
      <c r="B2287" s="77">
        <v>6482</v>
      </c>
      <c r="C2287" s="84">
        <v>166747</v>
      </c>
      <c r="D2287" s="84">
        <v>311250</v>
      </c>
      <c r="F2287">
        <f t="shared" si="70"/>
        <v>2017</v>
      </c>
      <c r="G2287" s="57">
        <f>_xlfn.XLOOKUP(F2287,'Historical Metal Prices'!$L$4:$Z$4,'Historical Metal Prices'!$L$10:$Z$10)</f>
        <v>0.30699777714971033</v>
      </c>
      <c r="H2287" s="77">
        <f t="shared" si="71"/>
        <v>8471.9595914844231</v>
      </c>
    </row>
    <row r="2288" spans="1:8" x14ac:dyDescent="0.2">
      <c r="A2288" s="79">
        <v>42997</v>
      </c>
      <c r="B2288" s="77">
        <v>6488.25</v>
      </c>
      <c r="C2288" s="84">
        <v>166747</v>
      </c>
      <c r="D2288" s="84">
        <v>313850</v>
      </c>
      <c r="F2288">
        <f t="shared" si="70"/>
        <v>2017</v>
      </c>
      <c r="G2288" s="57">
        <f>_xlfn.XLOOKUP(F2288,'Historical Metal Prices'!$L$4:$Z$4,'Historical Metal Prices'!$L$10:$Z$10)</f>
        <v>0.30699777714971033</v>
      </c>
      <c r="H2288" s="77">
        <f t="shared" si="71"/>
        <v>8480.1283275916085</v>
      </c>
    </row>
    <row r="2289" spans="1:8" x14ac:dyDescent="0.2">
      <c r="A2289" s="79">
        <v>42996</v>
      </c>
      <c r="B2289" s="77">
        <v>6474.75</v>
      </c>
      <c r="C2289" s="84">
        <v>166747</v>
      </c>
      <c r="D2289" s="84">
        <v>300625</v>
      </c>
      <c r="F2289">
        <f t="shared" si="70"/>
        <v>2017</v>
      </c>
      <c r="G2289" s="57">
        <f>_xlfn.XLOOKUP(F2289,'Historical Metal Prices'!$L$4:$Z$4,'Historical Metal Prices'!$L$10:$Z$10)</f>
        <v>0.30699777714971033</v>
      </c>
      <c r="H2289" s="77">
        <f t="shared" si="71"/>
        <v>8462.4838576000875</v>
      </c>
    </row>
    <row r="2290" spans="1:8" x14ac:dyDescent="0.2">
      <c r="A2290" s="79">
        <v>42993</v>
      </c>
      <c r="B2290" s="77">
        <v>6461</v>
      </c>
      <c r="C2290" s="84">
        <v>166747</v>
      </c>
      <c r="D2290" s="84">
        <v>302925</v>
      </c>
      <c r="F2290">
        <f t="shared" si="70"/>
        <v>2017</v>
      </c>
      <c r="G2290" s="57">
        <f>_xlfn.XLOOKUP(F2290,'Historical Metal Prices'!$L$4:$Z$4,'Historical Metal Prices'!$L$10:$Z$10)</f>
        <v>0.30699777714971033</v>
      </c>
      <c r="H2290" s="77">
        <f t="shared" si="71"/>
        <v>8444.5126381642785</v>
      </c>
    </row>
    <row r="2291" spans="1:8" x14ac:dyDescent="0.2">
      <c r="A2291" s="79">
        <v>42992</v>
      </c>
      <c r="B2291" s="77">
        <v>6455.75</v>
      </c>
      <c r="C2291" s="84">
        <v>172847</v>
      </c>
      <c r="D2291" s="84">
        <v>304350</v>
      </c>
      <c r="F2291">
        <f t="shared" si="70"/>
        <v>2017</v>
      </c>
      <c r="G2291" s="57">
        <f>_xlfn.XLOOKUP(F2291,'Historical Metal Prices'!$L$4:$Z$4,'Historical Metal Prices'!$L$10:$Z$10)</f>
        <v>0.30699777714971033</v>
      </c>
      <c r="H2291" s="77">
        <f t="shared" si="71"/>
        <v>8437.6508998342433</v>
      </c>
    </row>
    <row r="2292" spans="1:8" x14ac:dyDescent="0.2">
      <c r="A2292" s="79">
        <v>42991</v>
      </c>
      <c r="B2292" s="77">
        <v>6511.25</v>
      </c>
      <c r="C2292" s="84">
        <v>172847</v>
      </c>
      <c r="D2292" s="84">
        <v>276025</v>
      </c>
      <c r="F2292">
        <f t="shared" si="70"/>
        <v>2017</v>
      </c>
      <c r="G2292" s="57">
        <f>_xlfn.XLOOKUP(F2292,'Historical Metal Prices'!$L$4:$Z$4,'Historical Metal Prices'!$L$10:$Z$10)</f>
        <v>0.30699777714971033</v>
      </c>
      <c r="H2292" s="77">
        <f t="shared" si="71"/>
        <v>8510.1892764660515</v>
      </c>
    </row>
    <row r="2293" spans="1:8" x14ac:dyDescent="0.2">
      <c r="A2293" s="79">
        <v>42990</v>
      </c>
      <c r="B2293" s="77">
        <v>6627.25</v>
      </c>
      <c r="C2293" s="84">
        <v>172847</v>
      </c>
      <c r="D2293" s="84">
        <v>246575</v>
      </c>
      <c r="F2293">
        <f t="shared" si="70"/>
        <v>2017</v>
      </c>
      <c r="G2293" s="57">
        <f>_xlfn.XLOOKUP(F2293,'Historical Metal Prices'!$L$4:$Z$4,'Historical Metal Prices'!$L$10:$Z$10)</f>
        <v>0.30699777714971033</v>
      </c>
      <c r="H2293" s="77">
        <f t="shared" si="71"/>
        <v>8661.801018615417</v>
      </c>
    </row>
    <row r="2294" spans="1:8" x14ac:dyDescent="0.2">
      <c r="A2294" s="79">
        <v>42989</v>
      </c>
      <c r="B2294" s="77">
        <v>6729.25</v>
      </c>
      <c r="C2294" s="84">
        <v>172847</v>
      </c>
      <c r="D2294" s="84">
        <v>218725</v>
      </c>
      <c r="F2294">
        <f t="shared" si="70"/>
        <v>2017</v>
      </c>
      <c r="G2294" s="57">
        <f>_xlfn.XLOOKUP(F2294,'Historical Metal Prices'!$L$4:$Z$4,'Historical Metal Prices'!$L$10:$Z$10)</f>
        <v>0.30699777714971033</v>
      </c>
      <c r="H2294" s="77">
        <f t="shared" si="71"/>
        <v>8795.1147918846891</v>
      </c>
    </row>
    <row r="2295" spans="1:8" x14ac:dyDescent="0.2">
      <c r="A2295" s="79">
        <v>42986</v>
      </c>
      <c r="B2295" s="77">
        <v>6672.25</v>
      </c>
      <c r="C2295" s="84">
        <v>172847</v>
      </c>
      <c r="D2295" s="84">
        <v>208425</v>
      </c>
      <c r="F2295">
        <f t="shared" si="70"/>
        <v>2017</v>
      </c>
      <c r="G2295" s="57">
        <f>_xlfn.XLOOKUP(F2295,'Historical Metal Prices'!$L$4:$Z$4,'Historical Metal Prices'!$L$10:$Z$10)</f>
        <v>0.30699777714971033</v>
      </c>
      <c r="H2295" s="77">
        <f t="shared" si="71"/>
        <v>8720.6159185871547</v>
      </c>
    </row>
    <row r="2296" spans="1:8" x14ac:dyDescent="0.2">
      <c r="A2296" s="79">
        <v>42985</v>
      </c>
      <c r="B2296" s="77">
        <v>6873.75</v>
      </c>
      <c r="C2296" s="84">
        <v>183582</v>
      </c>
      <c r="D2296" s="84">
        <v>213175</v>
      </c>
      <c r="F2296">
        <f t="shared" si="70"/>
        <v>2017</v>
      </c>
      <c r="G2296" s="57">
        <f>_xlfn.XLOOKUP(F2296,'Historical Metal Prices'!$L$4:$Z$4,'Historical Metal Prices'!$L$10:$Z$10)</f>
        <v>0.30699777714971033</v>
      </c>
      <c r="H2296" s="77">
        <f t="shared" si="71"/>
        <v>8983.9759706828208</v>
      </c>
    </row>
    <row r="2297" spans="1:8" x14ac:dyDescent="0.2">
      <c r="A2297" s="79">
        <v>42984</v>
      </c>
      <c r="B2297" s="77">
        <v>6875.5</v>
      </c>
      <c r="C2297" s="84">
        <v>183582</v>
      </c>
      <c r="D2297" s="84">
        <v>210725</v>
      </c>
      <c r="F2297">
        <f t="shared" si="70"/>
        <v>2017</v>
      </c>
      <c r="G2297" s="57">
        <f>_xlfn.XLOOKUP(F2297,'Historical Metal Prices'!$L$4:$Z$4,'Historical Metal Prices'!$L$10:$Z$10)</f>
        <v>0.30699777714971033</v>
      </c>
      <c r="H2297" s="77">
        <f t="shared" si="71"/>
        <v>8986.2632167928332</v>
      </c>
    </row>
    <row r="2298" spans="1:8" x14ac:dyDescent="0.2">
      <c r="A2298" s="79">
        <v>42983</v>
      </c>
      <c r="B2298" s="77">
        <v>6869.5</v>
      </c>
      <c r="C2298" s="84">
        <v>183582</v>
      </c>
      <c r="D2298" s="84">
        <v>214775</v>
      </c>
      <c r="F2298">
        <f t="shared" si="70"/>
        <v>2017</v>
      </c>
      <c r="G2298" s="57">
        <f>_xlfn.XLOOKUP(F2298,'Historical Metal Prices'!$L$4:$Z$4,'Historical Metal Prices'!$L$10:$Z$10)</f>
        <v>0.30699777714971033</v>
      </c>
      <c r="H2298" s="77">
        <f t="shared" si="71"/>
        <v>8978.4212301299358</v>
      </c>
    </row>
    <row r="2299" spans="1:8" x14ac:dyDescent="0.2">
      <c r="A2299" s="79">
        <v>42982</v>
      </c>
      <c r="B2299" s="77">
        <v>6886.75</v>
      </c>
      <c r="C2299" s="84">
        <v>183582</v>
      </c>
      <c r="D2299" s="84">
        <v>217550</v>
      </c>
      <c r="F2299">
        <f t="shared" si="70"/>
        <v>2017</v>
      </c>
      <c r="G2299" s="57">
        <f>_xlfn.XLOOKUP(F2299,'Historical Metal Prices'!$L$4:$Z$4,'Historical Metal Prices'!$L$10:$Z$10)</f>
        <v>0.30699777714971033</v>
      </c>
      <c r="H2299" s="77">
        <f t="shared" si="71"/>
        <v>9000.9669417857676</v>
      </c>
    </row>
    <row r="2300" spans="1:8" x14ac:dyDescent="0.2">
      <c r="A2300" s="79">
        <v>42979</v>
      </c>
      <c r="B2300" s="77">
        <v>6804.5</v>
      </c>
      <c r="C2300" s="84">
        <v>183582</v>
      </c>
      <c r="D2300" s="84">
        <v>220875</v>
      </c>
      <c r="F2300">
        <f t="shared" si="70"/>
        <v>2017</v>
      </c>
      <c r="G2300" s="57">
        <f>_xlfn.XLOOKUP(F2300,'Historical Metal Prices'!$L$4:$Z$4,'Historical Metal Prices'!$L$10:$Z$10)</f>
        <v>0.30699777714971033</v>
      </c>
      <c r="H2300" s="77">
        <f t="shared" si="71"/>
        <v>8893.4663746152037</v>
      </c>
    </row>
    <row r="2301" spans="1:8" x14ac:dyDescent="0.2">
      <c r="A2301" s="79">
        <v>42978</v>
      </c>
      <c r="B2301" s="77">
        <v>6759.5</v>
      </c>
      <c r="C2301" s="84">
        <v>187444</v>
      </c>
      <c r="D2301" s="84">
        <v>223500</v>
      </c>
      <c r="F2301">
        <f t="shared" si="70"/>
        <v>2017</v>
      </c>
      <c r="G2301" s="57">
        <f>_xlfn.XLOOKUP(F2301,'Historical Metal Prices'!$L$4:$Z$4,'Historical Metal Prices'!$L$10:$Z$10)</f>
        <v>0.30699777714971033</v>
      </c>
      <c r="H2301" s="77">
        <f t="shared" si="71"/>
        <v>8834.6514746434677</v>
      </c>
    </row>
    <row r="2302" spans="1:8" x14ac:dyDescent="0.2">
      <c r="A2302" s="79">
        <v>42977</v>
      </c>
      <c r="B2302" s="77">
        <v>6740</v>
      </c>
      <c r="C2302" s="84">
        <v>187444</v>
      </c>
      <c r="D2302" s="84">
        <v>228450</v>
      </c>
      <c r="F2302">
        <f t="shared" si="70"/>
        <v>2017</v>
      </c>
      <c r="G2302" s="57">
        <f>_xlfn.XLOOKUP(F2302,'Historical Metal Prices'!$L$4:$Z$4,'Historical Metal Prices'!$L$10:$Z$10)</f>
        <v>0.30699777714971033</v>
      </c>
      <c r="H2302" s="77">
        <f t="shared" si="71"/>
        <v>8809.1650179890476</v>
      </c>
    </row>
    <row r="2303" spans="1:8" x14ac:dyDescent="0.2">
      <c r="A2303" s="79">
        <v>42976</v>
      </c>
      <c r="B2303" s="77">
        <v>6772</v>
      </c>
      <c r="C2303" s="84">
        <v>187444</v>
      </c>
      <c r="D2303" s="84">
        <v>223050</v>
      </c>
      <c r="F2303">
        <f t="shared" si="70"/>
        <v>2017</v>
      </c>
      <c r="G2303" s="57">
        <f>_xlfn.XLOOKUP(F2303,'Historical Metal Prices'!$L$4:$Z$4,'Historical Metal Prices'!$L$10:$Z$10)</f>
        <v>0.30699777714971033</v>
      </c>
      <c r="H2303" s="77">
        <f t="shared" si="71"/>
        <v>8850.9889468578385</v>
      </c>
    </row>
    <row r="2304" spans="1:8" x14ac:dyDescent="0.2">
      <c r="A2304" s="79">
        <v>42975</v>
      </c>
      <c r="B2304" s="77">
        <v>6648.5</v>
      </c>
      <c r="C2304" s="84">
        <v>187444</v>
      </c>
      <c r="D2304" s="84">
        <v>233025</v>
      </c>
      <c r="F2304">
        <f t="shared" si="70"/>
        <v>2017</v>
      </c>
      <c r="G2304" s="57">
        <f>_xlfn.XLOOKUP(F2304,'Historical Metal Prices'!$L$4:$Z$4,'Historical Metal Prices'!$L$10:$Z$10)</f>
        <v>0.30699777714971033</v>
      </c>
      <c r="H2304" s="77">
        <f t="shared" si="71"/>
        <v>8689.5747213798495</v>
      </c>
    </row>
    <row r="2305" spans="1:8" x14ac:dyDescent="0.2">
      <c r="A2305" s="79">
        <v>42972</v>
      </c>
      <c r="B2305" s="77">
        <v>6648.5</v>
      </c>
      <c r="C2305" s="84">
        <v>187444</v>
      </c>
      <c r="D2305" s="84">
        <v>240825</v>
      </c>
      <c r="F2305">
        <f t="shared" si="70"/>
        <v>2017</v>
      </c>
      <c r="G2305" s="57">
        <f>_xlfn.XLOOKUP(F2305,'Historical Metal Prices'!$L$4:$Z$4,'Historical Metal Prices'!$L$10:$Z$10)</f>
        <v>0.30699777714971033</v>
      </c>
      <c r="H2305" s="77">
        <f t="shared" si="71"/>
        <v>8689.5747213798495</v>
      </c>
    </row>
    <row r="2306" spans="1:8" x14ac:dyDescent="0.2">
      <c r="A2306" s="79">
        <v>42971</v>
      </c>
      <c r="B2306" s="77">
        <v>6663.25</v>
      </c>
      <c r="C2306" s="84">
        <v>204090</v>
      </c>
      <c r="D2306" s="84">
        <v>240825</v>
      </c>
      <c r="F2306">
        <f t="shared" si="70"/>
        <v>2017</v>
      </c>
      <c r="G2306" s="57">
        <f>_xlfn.XLOOKUP(F2306,'Historical Metal Prices'!$L$4:$Z$4,'Historical Metal Prices'!$L$10:$Z$10)</f>
        <v>0.30699777714971033</v>
      </c>
      <c r="H2306" s="77">
        <f t="shared" si="71"/>
        <v>8708.8529385928068</v>
      </c>
    </row>
    <row r="2307" spans="1:8" x14ac:dyDescent="0.2">
      <c r="A2307" s="79">
        <v>42970</v>
      </c>
      <c r="B2307" s="77">
        <v>6537.25</v>
      </c>
      <c r="C2307" s="84">
        <v>204090</v>
      </c>
      <c r="D2307" s="84">
        <v>245050</v>
      </c>
      <c r="F2307">
        <f t="shared" si="70"/>
        <v>2017</v>
      </c>
      <c r="G2307" s="57">
        <f>_xlfn.XLOOKUP(F2307,'Historical Metal Prices'!$L$4:$Z$4,'Historical Metal Prices'!$L$10:$Z$10)</f>
        <v>0.30699777714971033</v>
      </c>
      <c r="H2307" s="77">
        <f t="shared" si="71"/>
        <v>8544.1712186719433</v>
      </c>
    </row>
    <row r="2308" spans="1:8" x14ac:dyDescent="0.2">
      <c r="A2308" s="79">
        <v>42969</v>
      </c>
      <c r="B2308" s="77">
        <v>6547.25</v>
      </c>
      <c r="C2308" s="84">
        <v>204090</v>
      </c>
      <c r="D2308" s="84">
        <v>249525</v>
      </c>
      <c r="F2308">
        <f t="shared" si="70"/>
        <v>2017</v>
      </c>
      <c r="G2308" s="57">
        <f>_xlfn.XLOOKUP(F2308,'Historical Metal Prices'!$L$4:$Z$4,'Historical Metal Prices'!$L$10:$Z$10)</f>
        <v>0.30699777714971033</v>
      </c>
      <c r="H2308" s="77">
        <f t="shared" si="71"/>
        <v>8557.2411964434414</v>
      </c>
    </row>
    <row r="2309" spans="1:8" x14ac:dyDescent="0.2">
      <c r="A2309" s="79">
        <v>42968</v>
      </c>
      <c r="B2309" s="77">
        <v>6551.25</v>
      </c>
      <c r="C2309" s="84">
        <v>204090</v>
      </c>
      <c r="D2309" s="84">
        <v>255700</v>
      </c>
      <c r="F2309">
        <f t="shared" si="70"/>
        <v>2017</v>
      </c>
      <c r="G2309" s="57">
        <f>_xlfn.XLOOKUP(F2309,'Historical Metal Prices'!$L$4:$Z$4,'Historical Metal Prices'!$L$10:$Z$10)</f>
        <v>0.30699777714971033</v>
      </c>
      <c r="H2309" s="77">
        <f t="shared" si="71"/>
        <v>8562.4691875520402</v>
      </c>
    </row>
    <row r="2310" spans="1:8" x14ac:dyDescent="0.2">
      <c r="A2310" s="79">
        <v>42965</v>
      </c>
      <c r="B2310" s="77">
        <v>6452.25</v>
      </c>
      <c r="C2310" s="84">
        <v>204090</v>
      </c>
      <c r="D2310" s="84">
        <v>261700</v>
      </c>
      <c r="F2310">
        <f t="shared" si="70"/>
        <v>2017</v>
      </c>
      <c r="G2310" s="57">
        <f>_xlfn.XLOOKUP(F2310,'Historical Metal Prices'!$L$4:$Z$4,'Historical Metal Prices'!$L$10:$Z$10)</f>
        <v>0.30699777714971033</v>
      </c>
      <c r="H2310" s="77">
        <f t="shared" si="71"/>
        <v>8433.0764076142186</v>
      </c>
    </row>
    <row r="2311" spans="1:8" x14ac:dyDescent="0.2">
      <c r="A2311" s="79">
        <v>42964</v>
      </c>
      <c r="B2311" s="77">
        <v>6456.25</v>
      </c>
      <c r="C2311" s="84">
        <v>207777</v>
      </c>
      <c r="D2311" s="84">
        <v>271350</v>
      </c>
      <c r="F2311">
        <f t="shared" si="70"/>
        <v>2017</v>
      </c>
      <c r="G2311" s="57">
        <f>_xlfn.XLOOKUP(F2311,'Historical Metal Prices'!$L$4:$Z$4,'Historical Metal Prices'!$L$10:$Z$10)</f>
        <v>0.30699777714971033</v>
      </c>
      <c r="H2311" s="77">
        <f t="shared" si="71"/>
        <v>8438.3043987228175</v>
      </c>
    </row>
    <row r="2312" spans="1:8" x14ac:dyDescent="0.2">
      <c r="A2312" s="79">
        <v>42963</v>
      </c>
      <c r="B2312" s="77">
        <v>6496.5</v>
      </c>
      <c r="C2312" s="84">
        <v>207777</v>
      </c>
      <c r="D2312" s="84">
        <v>275800</v>
      </c>
      <c r="F2312">
        <f t="shared" si="70"/>
        <v>2017</v>
      </c>
      <c r="G2312" s="57">
        <f>_xlfn.XLOOKUP(F2312,'Historical Metal Prices'!$L$4:$Z$4,'Historical Metal Prices'!$L$10:$Z$10)</f>
        <v>0.30699777714971033</v>
      </c>
      <c r="H2312" s="77">
        <f t="shared" si="71"/>
        <v>8490.9110592530924</v>
      </c>
    </row>
    <row r="2313" spans="1:8" x14ac:dyDescent="0.2">
      <c r="A2313" s="79">
        <v>42962</v>
      </c>
      <c r="B2313" s="77">
        <v>6344</v>
      </c>
      <c r="C2313" s="84">
        <v>207777</v>
      </c>
      <c r="D2313" s="84">
        <v>279000</v>
      </c>
      <c r="F2313">
        <f t="shared" si="70"/>
        <v>2017</v>
      </c>
      <c r="G2313" s="57">
        <f>_xlfn.XLOOKUP(F2313,'Historical Metal Prices'!$L$4:$Z$4,'Historical Metal Prices'!$L$10:$Z$10)</f>
        <v>0.30699777714971033</v>
      </c>
      <c r="H2313" s="77">
        <f t="shared" si="71"/>
        <v>8291.5938982377629</v>
      </c>
    </row>
    <row r="2314" spans="1:8" x14ac:dyDescent="0.2">
      <c r="A2314" s="79">
        <v>42961</v>
      </c>
      <c r="B2314" s="77">
        <v>6367.5</v>
      </c>
      <c r="C2314" s="84">
        <v>207777</v>
      </c>
      <c r="D2314" s="84">
        <v>280975</v>
      </c>
      <c r="F2314">
        <f t="shared" si="70"/>
        <v>2017</v>
      </c>
      <c r="G2314" s="57">
        <f>_xlfn.XLOOKUP(F2314,'Historical Metal Prices'!$L$4:$Z$4,'Historical Metal Prices'!$L$10:$Z$10)</f>
        <v>0.30699777714971033</v>
      </c>
      <c r="H2314" s="77">
        <f t="shared" si="71"/>
        <v>8322.3083460007801</v>
      </c>
    </row>
    <row r="2315" spans="1:8" x14ac:dyDescent="0.2">
      <c r="A2315" s="79">
        <v>42958</v>
      </c>
      <c r="B2315" s="77">
        <v>6383</v>
      </c>
      <c r="C2315" s="84">
        <v>207777</v>
      </c>
      <c r="D2315" s="84">
        <v>283325</v>
      </c>
      <c r="F2315">
        <f t="shared" ref="F2315:F2378" si="72">YEAR(A2315)</f>
        <v>2017</v>
      </c>
      <c r="G2315" s="57">
        <f>_xlfn.XLOOKUP(F2315,'Historical Metal Prices'!$L$4:$Z$4,'Historical Metal Prices'!$L$10:$Z$10)</f>
        <v>0.30699777714971033</v>
      </c>
      <c r="H2315" s="77">
        <f t="shared" ref="H2315:H2378" si="73">IFERROR(B2315*(1+G2315),H2316)</f>
        <v>8342.5668115466015</v>
      </c>
    </row>
    <row r="2316" spans="1:8" x14ac:dyDescent="0.2">
      <c r="A2316" s="79">
        <v>42957</v>
      </c>
      <c r="B2316" s="77">
        <v>6393.75</v>
      </c>
      <c r="C2316" s="84">
        <v>190715</v>
      </c>
      <c r="D2316" s="84">
        <v>283675</v>
      </c>
      <c r="F2316">
        <f t="shared" si="72"/>
        <v>2017</v>
      </c>
      <c r="G2316" s="57">
        <f>_xlfn.XLOOKUP(F2316,'Historical Metal Prices'!$L$4:$Z$4,'Historical Metal Prices'!$L$10:$Z$10)</f>
        <v>0.30699777714971033</v>
      </c>
      <c r="H2316" s="77">
        <f t="shared" si="73"/>
        <v>8356.6170376509599</v>
      </c>
    </row>
    <row r="2317" spans="1:8" x14ac:dyDescent="0.2">
      <c r="A2317" s="79">
        <v>42956</v>
      </c>
      <c r="B2317" s="77">
        <v>6426.75</v>
      </c>
      <c r="C2317" s="84">
        <v>190715</v>
      </c>
      <c r="D2317" s="84">
        <v>288050</v>
      </c>
      <c r="F2317">
        <f t="shared" si="72"/>
        <v>2017</v>
      </c>
      <c r="G2317" s="57">
        <f>_xlfn.XLOOKUP(F2317,'Historical Metal Prices'!$L$4:$Z$4,'Historical Metal Prices'!$L$10:$Z$10)</f>
        <v>0.30699777714971033</v>
      </c>
      <c r="H2317" s="77">
        <f t="shared" si="73"/>
        <v>8399.747964296901</v>
      </c>
    </row>
    <row r="2318" spans="1:8" x14ac:dyDescent="0.2">
      <c r="A2318" s="79">
        <v>42955</v>
      </c>
      <c r="B2318" s="77">
        <v>6451.5</v>
      </c>
      <c r="C2318" s="84">
        <v>190715</v>
      </c>
      <c r="D2318" s="84">
        <v>288925</v>
      </c>
      <c r="F2318">
        <f t="shared" si="72"/>
        <v>2017</v>
      </c>
      <c r="G2318" s="57">
        <f>_xlfn.XLOOKUP(F2318,'Historical Metal Prices'!$L$4:$Z$4,'Historical Metal Prices'!$L$10:$Z$10)</f>
        <v>0.30699777714971033</v>
      </c>
      <c r="H2318" s="77">
        <f t="shared" si="73"/>
        <v>8432.0961592813564</v>
      </c>
    </row>
    <row r="2319" spans="1:8" x14ac:dyDescent="0.2">
      <c r="A2319" s="79">
        <v>42954</v>
      </c>
      <c r="B2319" s="77">
        <v>6384.25</v>
      </c>
      <c r="C2319" s="84">
        <v>190715</v>
      </c>
      <c r="D2319" s="84">
        <v>293950</v>
      </c>
      <c r="F2319">
        <f t="shared" si="72"/>
        <v>2017</v>
      </c>
      <c r="G2319" s="57">
        <f>_xlfn.XLOOKUP(F2319,'Historical Metal Prices'!$L$4:$Z$4,'Historical Metal Prices'!$L$10:$Z$10)</f>
        <v>0.30699777714971033</v>
      </c>
      <c r="H2319" s="77">
        <f t="shared" si="73"/>
        <v>8344.2005587680378</v>
      </c>
    </row>
    <row r="2320" spans="1:8" x14ac:dyDescent="0.2">
      <c r="A2320" s="79">
        <v>42951</v>
      </c>
      <c r="B2320" s="77">
        <v>6347.75</v>
      </c>
      <c r="C2320" s="84">
        <v>190715</v>
      </c>
      <c r="D2320" s="84">
        <v>296700</v>
      </c>
      <c r="F2320">
        <f t="shared" si="72"/>
        <v>2017</v>
      </c>
      <c r="G2320" s="57">
        <f>_xlfn.XLOOKUP(F2320,'Historical Metal Prices'!$L$4:$Z$4,'Historical Metal Prices'!$L$10:$Z$10)</f>
        <v>0.30699777714971033</v>
      </c>
      <c r="H2320" s="77">
        <f t="shared" si="73"/>
        <v>8296.4951399020738</v>
      </c>
    </row>
    <row r="2321" spans="1:8" x14ac:dyDescent="0.2">
      <c r="A2321" s="79">
        <v>42950</v>
      </c>
      <c r="B2321" s="77">
        <v>6325.75</v>
      </c>
      <c r="C2321" s="84">
        <v>178783</v>
      </c>
      <c r="D2321" s="84">
        <v>298225</v>
      </c>
      <c r="F2321">
        <f t="shared" si="72"/>
        <v>2017</v>
      </c>
      <c r="G2321" s="57">
        <f>_xlfn.XLOOKUP(F2321,'Historical Metal Prices'!$L$4:$Z$4,'Historical Metal Prices'!$L$10:$Z$10)</f>
        <v>0.30699777714971033</v>
      </c>
      <c r="H2321" s="77">
        <f t="shared" si="73"/>
        <v>8267.7411888047809</v>
      </c>
    </row>
    <row r="2322" spans="1:8" x14ac:dyDescent="0.2">
      <c r="A2322" s="79">
        <v>42949</v>
      </c>
      <c r="B2322" s="77">
        <v>6322.25</v>
      </c>
      <c r="C2322" s="84">
        <v>178783</v>
      </c>
      <c r="D2322" s="84">
        <v>299425</v>
      </c>
      <c r="F2322">
        <f t="shared" si="72"/>
        <v>2017</v>
      </c>
      <c r="G2322" s="57">
        <f>_xlfn.XLOOKUP(F2322,'Historical Metal Prices'!$L$4:$Z$4,'Historical Metal Prices'!$L$10:$Z$10)</f>
        <v>0.30699777714971033</v>
      </c>
      <c r="H2322" s="77">
        <f t="shared" si="73"/>
        <v>8263.1666965847562</v>
      </c>
    </row>
    <row r="2323" spans="1:8" x14ac:dyDescent="0.2">
      <c r="A2323" s="79">
        <v>42948</v>
      </c>
      <c r="B2323" s="77">
        <v>6313.25</v>
      </c>
      <c r="C2323" s="84">
        <v>178783</v>
      </c>
      <c r="D2323" s="84">
        <v>301100</v>
      </c>
      <c r="F2323">
        <f t="shared" si="72"/>
        <v>2017</v>
      </c>
      <c r="G2323" s="57">
        <f>_xlfn.XLOOKUP(F2323,'Historical Metal Prices'!$L$4:$Z$4,'Historical Metal Prices'!$L$10:$Z$10)</f>
        <v>0.30699777714971033</v>
      </c>
      <c r="H2323" s="77">
        <f t="shared" si="73"/>
        <v>8251.4037165904083</v>
      </c>
    </row>
    <row r="2324" spans="1:8" x14ac:dyDescent="0.2">
      <c r="A2324" s="79">
        <v>42947</v>
      </c>
      <c r="B2324" s="77">
        <v>6336.25</v>
      </c>
      <c r="C2324" s="84">
        <v>178783</v>
      </c>
      <c r="D2324" s="84">
        <v>295525</v>
      </c>
      <c r="F2324">
        <f t="shared" si="72"/>
        <v>2017</v>
      </c>
      <c r="G2324" s="57">
        <f>_xlfn.XLOOKUP(F2324,'Historical Metal Prices'!$L$4:$Z$4,'Historical Metal Prices'!$L$10:$Z$10)</f>
        <v>0.30699777714971033</v>
      </c>
      <c r="H2324" s="77">
        <f t="shared" si="73"/>
        <v>8281.4646654648514</v>
      </c>
    </row>
    <row r="2325" spans="1:8" x14ac:dyDescent="0.2">
      <c r="A2325" s="79">
        <v>42944</v>
      </c>
      <c r="B2325" s="77">
        <v>6295.5</v>
      </c>
      <c r="C2325" s="84">
        <v>178783</v>
      </c>
      <c r="D2325" s="84">
        <v>296975</v>
      </c>
      <c r="F2325">
        <f t="shared" si="72"/>
        <v>2017</v>
      </c>
      <c r="G2325" s="57">
        <f>_xlfn.XLOOKUP(F2325,'Historical Metal Prices'!$L$4:$Z$4,'Historical Metal Prices'!$L$10:$Z$10)</f>
        <v>0.30699777714971033</v>
      </c>
      <c r="H2325" s="77">
        <f t="shared" si="73"/>
        <v>8228.2045060460005</v>
      </c>
    </row>
    <row r="2326" spans="1:8" x14ac:dyDescent="0.2">
      <c r="A2326" s="79">
        <v>42943</v>
      </c>
      <c r="B2326" s="77">
        <v>6298.25</v>
      </c>
      <c r="C2326" s="84">
        <v>172774</v>
      </c>
      <c r="D2326" s="84">
        <v>300575</v>
      </c>
      <c r="F2326">
        <f t="shared" si="72"/>
        <v>2017</v>
      </c>
      <c r="G2326" s="57">
        <f>_xlfn.XLOOKUP(F2326,'Historical Metal Prices'!$L$4:$Z$4,'Historical Metal Prices'!$L$10:$Z$10)</f>
        <v>0.30699777714971033</v>
      </c>
      <c r="H2326" s="77">
        <f t="shared" si="73"/>
        <v>8231.798749933163</v>
      </c>
    </row>
    <row r="2327" spans="1:8" x14ac:dyDescent="0.2">
      <c r="A2327" s="79">
        <v>42942</v>
      </c>
      <c r="B2327" s="77">
        <v>6297.75</v>
      </c>
      <c r="C2327" s="84">
        <v>172774</v>
      </c>
      <c r="D2327" s="84">
        <v>302125</v>
      </c>
      <c r="F2327">
        <f t="shared" si="72"/>
        <v>2017</v>
      </c>
      <c r="G2327" s="57">
        <f>_xlfn.XLOOKUP(F2327,'Historical Metal Prices'!$L$4:$Z$4,'Historical Metal Prices'!$L$10:$Z$10)</f>
        <v>0.30699777714971033</v>
      </c>
      <c r="H2327" s="77">
        <f t="shared" si="73"/>
        <v>8231.1452510445888</v>
      </c>
    </row>
    <row r="2328" spans="1:8" x14ac:dyDescent="0.2">
      <c r="A2328" s="79">
        <v>42941</v>
      </c>
      <c r="B2328" s="77">
        <v>6197.25</v>
      </c>
      <c r="C2328" s="84">
        <v>172774</v>
      </c>
      <c r="D2328" s="84">
        <v>303250</v>
      </c>
      <c r="F2328">
        <f t="shared" si="72"/>
        <v>2017</v>
      </c>
      <c r="G2328" s="57">
        <f>_xlfn.XLOOKUP(F2328,'Historical Metal Prices'!$L$4:$Z$4,'Historical Metal Prices'!$L$10:$Z$10)</f>
        <v>0.30699777714971033</v>
      </c>
      <c r="H2328" s="77">
        <f t="shared" si="73"/>
        <v>8099.7919744410419</v>
      </c>
    </row>
    <row r="2329" spans="1:8" x14ac:dyDescent="0.2">
      <c r="A2329" s="79">
        <v>42940</v>
      </c>
      <c r="B2329" s="77">
        <v>5994.75</v>
      </c>
      <c r="C2329" s="84">
        <v>172774</v>
      </c>
      <c r="D2329" s="84">
        <v>304850</v>
      </c>
      <c r="F2329">
        <f t="shared" si="72"/>
        <v>2017</v>
      </c>
      <c r="G2329" s="57">
        <f>_xlfn.XLOOKUP(F2329,'Historical Metal Prices'!$L$4:$Z$4,'Historical Metal Prices'!$L$10:$Z$10)</f>
        <v>0.30699777714971033</v>
      </c>
      <c r="H2329" s="77">
        <f t="shared" si="73"/>
        <v>7835.1249245682257</v>
      </c>
    </row>
    <row r="2330" spans="1:8" x14ac:dyDescent="0.2">
      <c r="A2330" s="79">
        <v>42937</v>
      </c>
      <c r="B2330" s="77">
        <v>5971</v>
      </c>
      <c r="C2330" s="84">
        <v>172774</v>
      </c>
      <c r="D2330" s="84">
        <v>305875</v>
      </c>
      <c r="F2330">
        <f t="shared" si="72"/>
        <v>2017</v>
      </c>
      <c r="G2330" s="57">
        <f>_xlfn.XLOOKUP(F2330,'Historical Metal Prices'!$L$4:$Z$4,'Historical Metal Prices'!$L$10:$Z$10)</f>
        <v>0.30699777714971033</v>
      </c>
      <c r="H2330" s="77">
        <f t="shared" si="73"/>
        <v>7804.0837273609204</v>
      </c>
    </row>
    <row r="2331" spans="1:8" x14ac:dyDescent="0.2">
      <c r="A2331" s="79">
        <v>42936</v>
      </c>
      <c r="B2331" s="77">
        <v>5925.25</v>
      </c>
      <c r="C2331" s="84">
        <v>181632</v>
      </c>
      <c r="D2331" s="84">
        <v>306625</v>
      </c>
      <c r="F2331">
        <f t="shared" si="72"/>
        <v>2017</v>
      </c>
      <c r="G2331" s="57">
        <f>_xlfn.XLOOKUP(F2331,'Historical Metal Prices'!$L$4:$Z$4,'Historical Metal Prices'!$L$10:$Z$10)</f>
        <v>0.30699777714971033</v>
      </c>
      <c r="H2331" s="77">
        <f t="shared" si="73"/>
        <v>7744.2885790563214</v>
      </c>
    </row>
    <row r="2332" spans="1:8" x14ac:dyDescent="0.2">
      <c r="A2332" s="79">
        <v>42935</v>
      </c>
      <c r="B2332" s="77">
        <v>5929.5</v>
      </c>
      <c r="C2332" s="84">
        <v>181632</v>
      </c>
      <c r="D2332" s="84">
        <v>308050</v>
      </c>
      <c r="F2332">
        <f t="shared" si="72"/>
        <v>2017</v>
      </c>
      <c r="G2332" s="57">
        <f>_xlfn.XLOOKUP(F2332,'Historical Metal Prices'!$L$4:$Z$4,'Historical Metal Prices'!$L$10:$Z$10)</f>
        <v>0.30699777714971033</v>
      </c>
      <c r="H2332" s="77">
        <f t="shared" si="73"/>
        <v>7749.8433196092074</v>
      </c>
    </row>
    <row r="2333" spans="1:8" x14ac:dyDescent="0.2">
      <c r="A2333" s="79">
        <v>42934</v>
      </c>
      <c r="B2333" s="77">
        <v>5973.5</v>
      </c>
      <c r="C2333" s="84">
        <v>181632</v>
      </c>
      <c r="D2333" s="84">
        <v>309250</v>
      </c>
      <c r="F2333">
        <f t="shared" si="72"/>
        <v>2017</v>
      </c>
      <c r="G2333" s="57">
        <f>_xlfn.XLOOKUP(F2333,'Historical Metal Prices'!$L$4:$Z$4,'Historical Metal Prices'!$L$10:$Z$10)</f>
        <v>0.30699777714971033</v>
      </c>
      <c r="H2333" s="77">
        <f t="shared" si="73"/>
        <v>7807.3512218037949</v>
      </c>
    </row>
    <row r="2334" spans="1:8" x14ac:dyDescent="0.2">
      <c r="A2334" s="79">
        <v>42933</v>
      </c>
      <c r="B2334" s="77">
        <v>5971</v>
      </c>
      <c r="C2334" s="84">
        <v>181632</v>
      </c>
      <c r="D2334" s="84">
        <v>307275</v>
      </c>
      <c r="F2334">
        <f t="shared" si="72"/>
        <v>2017</v>
      </c>
      <c r="G2334" s="57">
        <f>_xlfn.XLOOKUP(F2334,'Historical Metal Prices'!$L$4:$Z$4,'Historical Metal Prices'!$L$10:$Z$10)</f>
        <v>0.30699777714971033</v>
      </c>
      <c r="H2334" s="77">
        <f t="shared" si="73"/>
        <v>7804.0837273609204</v>
      </c>
    </row>
    <row r="2335" spans="1:8" x14ac:dyDescent="0.2">
      <c r="A2335" s="79">
        <v>42930</v>
      </c>
      <c r="B2335" s="77">
        <v>5905.25</v>
      </c>
      <c r="C2335" s="84">
        <v>181632</v>
      </c>
      <c r="D2335" s="84">
        <v>309125</v>
      </c>
      <c r="F2335">
        <f t="shared" si="72"/>
        <v>2017</v>
      </c>
      <c r="G2335" s="57">
        <f>_xlfn.XLOOKUP(F2335,'Historical Metal Prices'!$L$4:$Z$4,'Historical Metal Prices'!$L$10:$Z$10)</f>
        <v>0.30699777714971033</v>
      </c>
      <c r="H2335" s="77">
        <f t="shared" si="73"/>
        <v>7718.148623513327</v>
      </c>
    </row>
    <row r="2336" spans="1:8" x14ac:dyDescent="0.2">
      <c r="A2336" s="79">
        <v>42929</v>
      </c>
      <c r="B2336" s="77">
        <v>5853.5</v>
      </c>
      <c r="C2336" s="84">
        <v>182804</v>
      </c>
      <c r="D2336" s="84">
        <v>313300</v>
      </c>
      <c r="F2336">
        <f t="shared" si="72"/>
        <v>2017</v>
      </c>
      <c r="G2336" s="57">
        <f>_xlfn.XLOOKUP(F2336,'Historical Metal Prices'!$L$4:$Z$4,'Historical Metal Prices'!$L$10:$Z$10)</f>
        <v>0.30699777714971033</v>
      </c>
      <c r="H2336" s="77">
        <f t="shared" si="73"/>
        <v>7650.5114885458297</v>
      </c>
    </row>
    <row r="2337" spans="1:8" x14ac:dyDescent="0.2">
      <c r="A2337" s="79">
        <v>42928</v>
      </c>
      <c r="B2337" s="77">
        <v>5879.5</v>
      </c>
      <c r="C2337" s="84">
        <v>182804</v>
      </c>
      <c r="D2337" s="84">
        <v>318225</v>
      </c>
      <c r="F2337">
        <f t="shared" si="72"/>
        <v>2017</v>
      </c>
      <c r="G2337" s="57">
        <f>_xlfn.XLOOKUP(F2337,'Historical Metal Prices'!$L$4:$Z$4,'Historical Metal Prices'!$L$10:$Z$10)</f>
        <v>0.30699777714971033</v>
      </c>
      <c r="H2337" s="77">
        <f t="shared" si="73"/>
        <v>7684.4934307517215</v>
      </c>
    </row>
    <row r="2338" spans="1:8" x14ac:dyDescent="0.2">
      <c r="A2338" s="79">
        <v>42927</v>
      </c>
      <c r="B2338" s="77">
        <v>5847.25</v>
      </c>
      <c r="C2338" s="84">
        <v>182804</v>
      </c>
      <c r="D2338" s="84">
        <v>318550</v>
      </c>
      <c r="F2338">
        <f t="shared" si="72"/>
        <v>2017</v>
      </c>
      <c r="G2338" s="57">
        <f>_xlfn.XLOOKUP(F2338,'Historical Metal Prices'!$L$4:$Z$4,'Historical Metal Prices'!$L$10:$Z$10)</f>
        <v>0.30699777714971033</v>
      </c>
      <c r="H2338" s="77">
        <f t="shared" si="73"/>
        <v>7642.3427524386434</v>
      </c>
    </row>
    <row r="2339" spans="1:8" x14ac:dyDescent="0.2">
      <c r="A2339" s="79">
        <v>42926</v>
      </c>
      <c r="B2339" s="77">
        <v>5796</v>
      </c>
      <c r="C2339" s="84">
        <v>182804</v>
      </c>
      <c r="D2339" s="84">
        <v>319750</v>
      </c>
      <c r="F2339">
        <f t="shared" si="72"/>
        <v>2017</v>
      </c>
      <c r="G2339" s="57">
        <f>_xlfn.XLOOKUP(F2339,'Historical Metal Prices'!$L$4:$Z$4,'Historical Metal Prices'!$L$10:$Z$10)</f>
        <v>0.30699777714971033</v>
      </c>
      <c r="H2339" s="77">
        <f t="shared" si="73"/>
        <v>7575.3591163597212</v>
      </c>
    </row>
    <row r="2340" spans="1:8" x14ac:dyDescent="0.2">
      <c r="A2340" s="79">
        <v>42923</v>
      </c>
      <c r="B2340" s="77">
        <v>5804</v>
      </c>
      <c r="C2340" s="84">
        <v>182804</v>
      </c>
      <c r="D2340" s="84">
        <v>319975</v>
      </c>
      <c r="F2340">
        <f t="shared" si="72"/>
        <v>2017</v>
      </c>
      <c r="G2340" s="57">
        <f>_xlfn.XLOOKUP(F2340,'Historical Metal Prices'!$L$4:$Z$4,'Historical Metal Prices'!$L$10:$Z$10)</f>
        <v>0.30699777714971033</v>
      </c>
      <c r="H2340" s="77">
        <f t="shared" si="73"/>
        <v>7585.8150985769189</v>
      </c>
    </row>
    <row r="2341" spans="1:8" x14ac:dyDescent="0.2">
      <c r="A2341" s="79">
        <v>42922</v>
      </c>
      <c r="B2341" s="77">
        <v>5824</v>
      </c>
      <c r="C2341" s="84">
        <v>176620</v>
      </c>
      <c r="D2341" s="84">
        <v>315075</v>
      </c>
      <c r="F2341">
        <f t="shared" si="72"/>
        <v>2017</v>
      </c>
      <c r="G2341" s="57">
        <f>_xlfn.XLOOKUP(F2341,'Historical Metal Prices'!$L$4:$Z$4,'Historical Metal Prices'!$L$10:$Z$10)</f>
        <v>0.30699777714971033</v>
      </c>
      <c r="H2341" s="77">
        <f t="shared" si="73"/>
        <v>7611.9550541199133</v>
      </c>
    </row>
    <row r="2342" spans="1:8" x14ac:dyDescent="0.2">
      <c r="A2342" s="79">
        <v>42921</v>
      </c>
      <c r="B2342" s="77">
        <v>5814</v>
      </c>
      <c r="C2342" s="84">
        <v>176620</v>
      </c>
      <c r="D2342" s="84">
        <v>314775</v>
      </c>
      <c r="F2342">
        <f t="shared" si="72"/>
        <v>2017</v>
      </c>
      <c r="G2342" s="57">
        <f>_xlfn.XLOOKUP(F2342,'Historical Metal Prices'!$L$4:$Z$4,'Historical Metal Prices'!$L$10:$Z$10)</f>
        <v>0.30699777714971033</v>
      </c>
      <c r="H2342" s="77">
        <f t="shared" si="73"/>
        <v>7598.8850763484161</v>
      </c>
    </row>
    <row r="2343" spans="1:8" x14ac:dyDescent="0.2">
      <c r="A2343" s="79">
        <v>42920</v>
      </c>
      <c r="B2343" s="77">
        <v>5867.25</v>
      </c>
      <c r="C2343" s="84">
        <v>176620</v>
      </c>
      <c r="D2343" s="84">
        <v>315925</v>
      </c>
      <c r="F2343">
        <f t="shared" si="72"/>
        <v>2017</v>
      </c>
      <c r="G2343" s="57">
        <f>_xlfn.XLOOKUP(F2343,'Historical Metal Prices'!$L$4:$Z$4,'Historical Metal Prices'!$L$10:$Z$10)</f>
        <v>0.30699777714971033</v>
      </c>
      <c r="H2343" s="77">
        <f t="shared" si="73"/>
        <v>7668.4827079816378</v>
      </c>
    </row>
    <row r="2344" spans="1:8" x14ac:dyDescent="0.2">
      <c r="A2344" s="79">
        <v>42919</v>
      </c>
      <c r="B2344" s="77">
        <v>5906.75</v>
      </c>
      <c r="C2344" s="84">
        <v>176620</v>
      </c>
      <c r="D2344" s="84">
        <v>275600</v>
      </c>
      <c r="F2344">
        <f t="shared" si="72"/>
        <v>2017</v>
      </c>
      <c r="G2344" s="57">
        <f>_xlfn.XLOOKUP(F2344,'Historical Metal Prices'!$L$4:$Z$4,'Historical Metal Prices'!$L$10:$Z$10)</f>
        <v>0.30699777714971033</v>
      </c>
      <c r="H2344" s="77">
        <f t="shared" si="73"/>
        <v>7720.1091201790514</v>
      </c>
    </row>
    <row r="2345" spans="1:8" x14ac:dyDescent="0.2">
      <c r="A2345" s="79">
        <v>42916</v>
      </c>
      <c r="B2345" s="77">
        <v>5927</v>
      </c>
      <c r="C2345" s="84">
        <v>176620</v>
      </c>
      <c r="D2345" s="84">
        <v>278275</v>
      </c>
      <c r="F2345">
        <f t="shared" si="72"/>
        <v>2017</v>
      </c>
      <c r="G2345" s="57">
        <f>_xlfn.XLOOKUP(F2345,'Historical Metal Prices'!$L$4:$Z$4,'Historical Metal Prices'!$L$10:$Z$10)</f>
        <v>0.30699777714971033</v>
      </c>
      <c r="H2345" s="77">
        <f t="shared" si="73"/>
        <v>7746.5758251663328</v>
      </c>
    </row>
    <row r="2346" spans="1:8" x14ac:dyDescent="0.2">
      <c r="A2346" s="79">
        <v>42915</v>
      </c>
      <c r="B2346" s="77">
        <v>5931.25</v>
      </c>
      <c r="C2346" s="84">
        <v>185281</v>
      </c>
      <c r="D2346" s="84">
        <v>249700</v>
      </c>
      <c r="F2346">
        <f t="shared" si="72"/>
        <v>2017</v>
      </c>
      <c r="G2346" s="57">
        <f>_xlfn.XLOOKUP(F2346,'Historical Metal Prices'!$L$4:$Z$4,'Historical Metal Prices'!$L$10:$Z$10)</f>
        <v>0.30699777714971033</v>
      </c>
      <c r="H2346" s="77">
        <f t="shared" si="73"/>
        <v>7752.1305657192197</v>
      </c>
    </row>
    <row r="2347" spans="1:8" x14ac:dyDescent="0.2">
      <c r="A2347" s="79">
        <v>42914</v>
      </c>
      <c r="B2347" s="77">
        <v>5866.5</v>
      </c>
      <c r="C2347" s="84">
        <v>185281</v>
      </c>
      <c r="D2347" s="84">
        <v>243300</v>
      </c>
      <c r="F2347">
        <f t="shared" si="72"/>
        <v>2017</v>
      </c>
      <c r="G2347" s="57">
        <f>_xlfn.XLOOKUP(F2347,'Historical Metal Prices'!$L$4:$Z$4,'Historical Metal Prices'!$L$10:$Z$10)</f>
        <v>0.30699777714971033</v>
      </c>
      <c r="H2347" s="77">
        <f t="shared" si="73"/>
        <v>7667.5024596487756</v>
      </c>
    </row>
    <row r="2348" spans="1:8" x14ac:dyDescent="0.2">
      <c r="A2348" s="79">
        <v>42913</v>
      </c>
      <c r="B2348" s="77">
        <v>5838</v>
      </c>
      <c r="C2348" s="84">
        <v>185281</v>
      </c>
      <c r="D2348" s="84">
        <v>248675</v>
      </c>
      <c r="F2348">
        <f t="shared" si="72"/>
        <v>2017</v>
      </c>
      <c r="G2348" s="57">
        <f>_xlfn.XLOOKUP(F2348,'Historical Metal Prices'!$L$4:$Z$4,'Historical Metal Prices'!$L$10:$Z$10)</f>
        <v>0.30699777714971033</v>
      </c>
      <c r="H2348" s="77">
        <f t="shared" si="73"/>
        <v>7630.2530230000093</v>
      </c>
    </row>
    <row r="2349" spans="1:8" x14ac:dyDescent="0.2">
      <c r="A2349" s="79">
        <v>42912</v>
      </c>
      <c r="B2349" s="77">
        <v>5771.25</v>
      </c>
      <c r="C2349" s="84">
        <v>185281</v>
      </c>
      <c r="D2349" s="84">
        <v>250550</v>
      </c>
      <c r="F2349">
        <f t="shared" si="72"/>
        <v>2017</v>
      </c>
      <c r="G2349" s="57">
        <f>_xlfn.XLOOKUP(F2349,'Historical Metal Prices'!$L$4:$Z$4,'Historical Metal Prices'!$L$10:$Z$10)</f>
        <v>0.30699777714971033</v>
      </c>
      <c r="H2349" s="77">
        <f t="shared" si="73"/>
        <v>7543.0109213752658</v>
      </c>
    </row>
    <row r="2350" spans="1:8" x14ac:dyDescent="0.2">
      <c r="A2350" s="79">
        <v>42909</v>
      </c>
      <c r="B2350" s="77">
        <v>5780.5</v>
      </c>
      <c r="C2350" s="84">
        <v>185281</v>
      </c>
      <c r="D2350" s="84">
        <v>254675</v>
      </c>
      <c r="F2350">
        <f t="shared" si="72"/>
        <v>2017</v>
      </c>
      <c r="G2350" s="57">
        <f>_xlfn.XLOOKUP(F2350,'Historical Metal Prices'!$L$4:$Z$4,'Historical Metal Prices'!$L$10:$Z$10)</f>
        <v>0.30699777714971033</v>
      </c>
      <c r="H2350" s="77">
        <f t="shared" si="73"/>
        <v>7555.1006508139008</v>
      </c>
    </row>
    <row r="2351" spans="1:8" x14ac:dyDescent="0.2">
      <c r="A2351" s="79">
        <v>42908</v>
      </c>
      <c r="B2351" s="77">
        <v>5723.5</v>
      </c>
      <c r="C2351" s="84">
        <v>199014</v>
      </c>
      <c r="D2351" s="84">
        <v>258700</v>
      </c>
      <c r="F2351">
        <f t="shared" si="72"/>
        <v>2017</v>
      </c>
      <c r="G2351" s="57">
        <f>_xlfn.XLOOKUP(F2351,'Historical Metal Prices'!$L$4:$Z$4,'Historical Metal Prices'!$L$10:$Z$10)</f>
        <v>0.30699777714971033</v>
      </c>
      <c r="H2351" s="77">
        <f t="shared" si="73"/>
        <v>7480.6017775163673</v>
      </c>
    </row>
    <row r="2352" spans="1:8" x14ac:dyDescent="0.2">
      <c r="A2352" s="79">
        <v>42907</v>
      </c>
      <c r="B2352" s="77">
        <v>5717.5</v>
      </c>
      <c r="C2352" s="84">
        <v>199014</v>
      </c>
      <c r="D2352" s="84">
        <v>256700</v>
      </c>
      <c r="F2352">
        <f t="shared" si="72"/>
        <v>2017</v>
      </c>
      <c r="G2352" s="57">
        <f>_xlfn.XLOOKUP(F2352,'Historical Metal Prices'!$L$4:$Z$4,'Historical Metal Prices'!$L$10:$Z$10)</f>
        <v>0.30699777714971033</v>
      </c>
      <c r="H2352" s="77">
        <f t="shared" si="73"/>
        <v>7472.759790853469</v>
      </c>
    </row>
    <row r="2353" spans="1:8" x14ac:dyDescent="0.2">
      <c r="A2353" s="79">
        <v>42906</v>
      </c>
      <c r="B2353" s="77">
        <v>5630.5</v>
      </c>
      <c r="C2353" s="84">
        <v>199014</v>
      </c>
      <c r="D2353" s="84">
        <v>259300</v>
      </c>
      <c r="F2353">
        <f t="shared" si="72"/>
        <v>2017</v>
      </c>
      <c r="G2353" s="57">
        <f>_xlfn.XLOOKUP(F2353,'Historical Metal Prices'!$L$4:$Z$4,'Historical Metal Prices'!$L$10:$Z$10)</f>
        <v>0.30699777714971033</v>
      </c>
      <c r="H2353" s="77">
        <f t="shared" si="73"/>
        <v>7359.050984241444</v>
      </c>
    </row>
    <row r="2354" spans="1:8" x14ac:dyDescent="0.2">
      <c r="A2354" s="79">
        <v>42905</v>
      </c>
      <c r="B2354" s="77">
        <v>5702.75</v>
      </c>
      <c r="C2354" s="84">
        <v>199014</v>
      </c>
      <c r="D2354" s="84">
        <v>262075</v>
      </c>
      <c r="F2354">
        <f t="shared" si="72"/>
        <v>2017</v>
      </c>
      <c r="G2354" s="57">
        <f>_xlfn.XLOOKUP(F2354,'Historical Metal Prices'!$L$4:$Z$4,'Historical Metal Prices'!$L$10:$Z$10)</f>
        <v>0.30699777714971033</v>
      </c>
      <c r="H2354" s="77">
        <f t="shared" si="73"/>
        <v>7453.4815736405108</v>
      </c>
    </row>
    <row r="2355" spans="1:8" x14ac:dyDescent="0.2">
      <c r="A2355" s="79">
        <v>42902</v>
      </c>
      <c r="B2355" s="77">
        <v>5639</v>
      </c>
      <c r="C2355" s="84">
        <v>199014</v>
      </c>
      <c r="D2355" s="84">
        <v>265175</v>
      </c>
      <c r="F2355">
        <f t="shared" si="72"/>
        <v>2017</v>
      </c>
      <c r="G2355" s="57">
        <f>_xlfn.XLOOKUP(F2355,'Historical Metal Prices'!$L$4:$Z$4,'Historical Metal Prices'!$L$10:$Z$10)</f>
        <v>0.30699777714971033</v>
      </c>
      <c r="H2355" s="77">
        <f t="shared" si="73"/>
        <v>7370.1604653472168</v>
      </c>
    </row>
    <row r="2356" spans="1:8" x14ac:dyDescent="0.2">
      <c r="A2356" s="79">
        <v>42901</v>
      </c>
      <c r="B2356" s="77">
        <v>5636.25</v>
      </c>
      <c r="C2356" s="84">
        <v>190262</v>
      </c>
      <c r="D2356" s="84">
        <v>268450</v>
      </c>
      <c r="F2356">
        <f t="shared" si="72"/>
        <v>2017</v>
      </c>
      <c r="G2356" s="57">
        <f>_xlfn.XLOOKUP(F2356,'Historical Metal Prices'!$L$4:$Z$4,'Historical Metal Prices'!$L$10:$Z$10)</f>
        <v>0.30699777714971033</v>
      </c>
      <c r="H2356" s="77">
        <f t="shared" si="73"/>
        <v>7366.5662214600552</v>
      </c>
    </row>
    <row r="2357" spans="1:8" x14ac:dyDescent="0.2">
      <c r="A2357" s="79">
        <v>42900</v>
      </c>
      <c r="B2357" s="77">
        <v>5668.5</v>
      </c>
      <c r="C2357" s="84">
        <v>190262</v>
      </c>
      <c r="D2357" s="84">
        <v>268500</v>
      </c>
      <c r="F2357">
        <f t="shared" si="72"/>
        <v>2017</v>
      </c>
      <c r="G2357" s="57">
        <f>_xlfn.XLOOKUP(F2357,'Historical Metal Prices'!$L$4:$Z$4,'Historical Metal Prices'!$L$10:$Z$10)</f>
        <v>0.30699777714971033</v>
      </c>
      <c r="H2357" s="77">
        <f t="shared" si="73"/>
        <v>7408.7168997731333</v>
      </c>
    </row>
    <row r="2358" spans="1:8" x14ac:dyDescent="0.2">
      <c r="A2358" s="79">
        <v>42899</v>
      </c>
      <c r="B2358" s="77">
        <v>5685.5</v>
      </c>
      <c r="C2358" s="84">
        <v>190262</v>
      </c>
      <c r="D2358" s="84">
        <v>272625</v>
      </c>
      <c r="F2358">
        <f t="shared" si="72"/>
        <v>2017</v>
      </c>
      <c r="G2358" s="57">
        <f>_xlfn.XLOOKUP(F2358,'Historical Metal Prices'!$L$4:$Z$4,'Historical Metal Prices'!$L$10:$Z$10)</f>
        <v>0.30699777714971033</v>
      </c>
      <c r="H2358" s="77">
        <f t="shared" si="73"/>
        <v>7430.935861984678</v>
      </c>
    </row>
    <row r="2359" spans="1:8" x14ac:dyDescent="0.2">
      <c r="A2359" s="79">
        <v>42898</v>
      </c>
      <c r="B2359" s="77">
        <v>5743</v>
      </c>
      <c r="C2359" s="84">
        <v>190262</v>
      </c>
      <c r="D2359" s="84">
        <v>275850</v>
      </c>
      <c r="F2359">
        <f t="shared" si="72"/>
        <v>2017</v>
      </c>
      <c r="G2359" s="57">
        <f>_xlfn.XLOOKUP(F2359,'Historical Metal Prices'!$L$4:$Z$4,'Historical Metal Prices'!$L$10:$Z$10)</f>
        <v>0.30699777714971033</v>
      </c>
      <c r="H2359" s="77">
        <f t="shared" si="73"/>
        <v>7506.0882341707866</v>
      </c>
    </row>
    <row r="2360" spans="1:8" x14ac:dyDescent="0.2">
      <c r="A2360" s="79">
        <v>42895</v>
      </c>
      <c r="B2360" s="77">
        <v>5779.5</v>
      </c>
      <c r="C2360" s="84">
        <v>190262</v>
      </c>
      <c r="D2360" s="84">
        <v>279575</v>
      </c>
      <c r="F2360">
        <f t="shared" si="72"/>
        <v>2017</v>
      </c>
      <c r="G2360" s="57">
        <f>_xlfn.XLOOKUP(F2360,'Historical Metal Prices'!$L$4:$Z$4,'Historical Metal Prices'!$L$10:$Z$10)</f>
        <v>0.30699777714971033</v>
      </c>
      <c r="H2360" s="77">
        <f t="shared" si="73"/>
        <v>7553.7936530367506</v>
      </c>
    </row>
    <row r="2361" spans="1:8" x14ac:dyDescent="0.2">
      <c r="A2361" s="79">
        <v>42894</v>
      </c>
      <c r="B2361" s="77">
        <v>5703.75</v>
      </c>
      <c r="C2361" s="84">
        <v>208239</v>
      </c>
      <c r="D2361" s="84">
        <v>276875</v>
      </c>
      <c r="F2361">
        <f t="shared" si="72"/>
        <v>2017</v>
      </c>
      <c r="G2361" s="57">
        <f>_xlfn.XLOOKUP(F2361,'Historical Metal Prices'!$L$4:$Z$4,'Historical Metal Prices'!$L$10:$Z$10)</f>
        <v>0.30699777714971033</v>
      </c>
      <c r="H2361" s="77">
        <f t="shared" si="73"/>
        <v>7454.78857141766</v>
      </c>
    </row>
    <row r="2362" spans="1:8" x14ac:dyDescent="0.2">
      <c r="A2362" s="79">
        <v>42893</v>
      </c>
      <c r="B2362" s="77">
        <v>5591.75</v>
      </c>
      <c r="C2362" s="84">
        <v>208239</v>
      </c>
      <c r="D2362" s="84">
        <v>286350</v>
      </c>
      <c r="F2362">
        <f t="shared" si="72"/>
        <v>2017</v>
      </c>
      <c r="G2362" s="57">
        <f>_xlfn.XLOOKUP(F2362,'Historical Metal Prices'!$L$4:$Z$4,'Historical Metal Prices'!$L$10:$Z$10)</f>
        <v>0.30699777714971033</v>
      </c>
      <c r="H2362" s="77">
        <f t="shared" si="73"/>
        <v>7308.4048203768925</v>
      </c>
    </row>
    <row r="2363" spans="1:8" x14ac:dyDescent="0.2">
      <c r="A2363" s="79">
        <v>42892</v>
      </c>
      <c r="B2363" s="77">
        <v>5586</v>
      </c>
      <c r="C2363" s="84">
        <v>208239</v>
      </c>
      <c r="D2363" s="84">
        <v>294225</v>
      </c>
      <c r="F2363">
        <f t="shared" si="72"/>
        <v>2017</v>
      </c>
      <c r="G2363" s="57">
        <f>_xlfn.XLOOKUP(F2363,'Historical Metal Prices'!$L$4:$Z$4,'Historical Metal Prices'!$L$10:$Z$10)</f>
        <v>0.30699777714971033</v>
      </c>
      <c r="H2363" s="77">
        <f t="shared" si="73"/>
        <v>7300.8895831582822</v>
      </c>
    </row>
    <row r="2364" spans="1:8" x14ac:dyDescent="0.2">
      <c r="A2364" s="79">
        <v>42891</v>
      </c>
      <c r="B2364" s="77">
        <v>5597.75</v>
      </c>
      <c r="C2364" s="84">
        <v>208239</v>
      </c>
      <c r="D2364" s="84">
        <v>299575</v>
      </c>
      <c r="F2364">
        <f t="shared" si="72"/>
        <v>2017</v>
      </c>
      <c r="G2364" s="57">
        <f>_xlfn.XLOOKUP(F2364,'Historical Metal Prices'!$L$4:$Z$4,'Historical Metal Prices'!$L$10:$Z$10)</f>
        <v>0.30699777714971033</v>
      </c>
      <c r="H2364" s="77">
        <f t="shared" si="73"/>
        <v>7316.2468070397908</v>
      </c>
    </row>
    <row r="2365" spans="1:8" x14ac:dyDescent="0.2">
      <c r="A2365" s="79">
        <v>42888</v>
      </c>
      <c r="B2365" s="77">
        <v>5640</v>
      </c>
      <c r="C2365" s="84">
        <v>208239</v>
      </c>
      <c r="D2365" s="84">
        <v>302625</v>
      </c>
      <c r="F2365">
        <f t="shared" si="72"/>
        <v>2017</v>
      </c>
      <c r="G2365" s="57">
        <f>_xlfn.XLOOKUP(F2365,'Historical Metal Prices'!$L$4:$Z$4,'Historical Metal Prices'!$L$10:$Z$10)</f>
        <v>0.30699777714971033</v>
      </c>
      <c r="H2365" s="77">
        <f t="shared" si="73"/>
        <v>7371.4674631243661</v>
      </c>
    </row>
    <row r="2366" spans="1:8" x14ac:dyDescent="0.2">
      <c r="A2366" s="79">
        <v>42887</v>
      </c>
      <c r="B2366" s="77">
        <v>5675</v>
      </c>
      <c r="C2366" s="84">
        <v>198585</v>
      </c>
      <c r="D2366" s="84">
        <v>305550</v>
      </c>
      <c r="F2366">
        <f t="shared" si="72"/>
        <v>2017</v>
      </c>
      <c r="G2366" s="57">
        <f>_xlfn.XLOOKUP(F2366,'Historical Metal Prices'!$L$4:$Z$4,'Historical Metal Prices'!$L$10:$Z$10)</f>
        <v>0.30699777714971033</v>
      </c>
      <c r="H2366" s="77">
        <f t="shared" si="73"/>
        <v>7417.2123853246057</v>
      </c>
    </row>
    <row r="2367" spans="1:8" x14ac:dyDescent="0.2">
      <c r="A2367" s="79">
        <v>42886</v>
      </c>
      <c r="B2367" s="77">
        <v>5657.75</v>
      </c>
      <c r="C2367" s="84">
        <v>198585</v>
      </c>
      <c r="D2367" s="84">
        <v>308000</v>
      </c>
      <c r="F2367">
        <f t="shared" si="72"/>
        <v>2017</v>
      </c>
      <c r="G2367" s="57">
        <f>_xlfn.XLOOKUP(F2367,'Historical Metal Prices'!$L$4:$Z$4,'Historical Metal Prices'!$L$10:$Z$10)</f>
        <v>0.30699777714971033</v>
      </c>
      <c r="H2367" s="77">
        <f t="shared" si="73"/>
        <v>7394.6666736687739</v>
      </c>
    </row>
    <row r="2368" spans="1:8" x14ac:dyDescent="0.2">
      <c r="A2368" s="79">
        <v>42885</v>
      </c>
      <c r="B2368" s="77">
        <v>5633.25</v>
      </c>
      <c r="C2368" s="84">
        <v>198585</v>
      </c>
      <c r="D2368" s="84">
        <v>311150</v>
      </c>
      <c r="F2368">
        <f t="shared" si="72"/>
        <v>2017</v>
      </c>
      <c r="G2368" s="57">
        <f>_xlfn.XLOOKUP(F2368,'Historical Metal Prices'!$L$4:$Z$4,'Historical Metal Prices'!$L$10:$Z$10)</f>
        <v>0.30699777714971033</v>
      </c>
      <c r="H2368" s="77">
        <f t="shared" si="73"/>
        <v>7362.6452281286056</v>
      </c>
    </row>
    <row r="2369" spans="1:8" x14ac:dyDescent="0.2">
      <c r="A2369" s="79">
        <v>42884</v>
      </c>
      <c r="B2369" s="77">
        <v>5638</v>
      </c>
      <c r="C2369" s="84">
        <v>198585</v>
      </c>
      <c r="D2369" s="84">
        <v>315200</v>
      </c>
      <c r="F2369">
        <f t="shared" si="72"/>
        <v>2017</v>
      </c>
      <c r="G2369" s="57">
        <f>_xlfn.XLOOKUP(F2369,'Historical Metal Prices'!$L$4:$Z$4,'Historical Metal Prices'!$L$10:$Z$10)</f>
        <v>0.30699777714971033</v>
      </c>
      <c r="H2369" s="77">
        <f t="shared" si="73"/>
        <v>7368.8534675700666</v>
      </c>
    </row>
    <row r="2370" spans="1:8" x14ac:dyDescent="0.2">
      <c r="A2370" s="79">
        <v>42881</v>
      </c>
      <c r="B2370" s="77">
        <v>5638</v>
      </c>
      <c r="C2370" s="84">
        <v>198585</v>
      </c>
      <c r="D2370" s="84">
        <v>318650</v>
      </c>
      <c r="F2370">
        <f t="shared" si="72"/>
        <v>2017</v>
      </c>
      <c r="G2370" s="57">
        <f>_xlfn.XLOOKUP(F2370,'Historical Metal Prices'!$L$4:$Z$4,'Historical Metal Prices'!$L$10:$Z$10)</f>
        <v>0.30699777714971033</v>
      </c>
      <c r="H2370" s="77">
        <f t="shared" si="73"/>
        <v>7368.8534675700666</v>
      </c>
    </row>
    <row r="2371" spans="1:8" x14ac:dyDescent="0.2">
      <c r="A2371" s="79">
        <v>42880</v>
      </c>
      <c r="B2371" s="77">
        <v>5706</v>
      </c>
      <c r="C2371" s="84">
        <v>196358</v>
      </c>
      <c r="D2371" s="84">
        <v>318650</v>
      </c>
      <c r="F2371">
        <f t="shared" si="72"/>
        <v>2017</v>
      </c>
      <c r="G2371" s="57">
        <f>_xlfn.XLOOKUP(F2371,'Historical Metal Prices'!$L$4:$Z$4,'Historical Metal Prices'!$L$10:$Z$10)</f>
        <v>0.30699777714971033</v>
      </c>
      <c r="H2371" s="77">
        <f t="shared" si="73"/>
        <v>7457.7293164162475</v>
      </c>
    </row>
    <row r="2372" spans="1:8" x14ac:dyDescent="0.2">
      <c r="A2372" s="79">
        <v>42879</v>
      </c>
      <c r="B2372" s="77">
        <v>5662.5</v>
      </c>
      <c r="C2372" s="84">
        <v>196358</v>
      </c>
      <c r="D2372" s="84">
        <v>321575</v>
      </c>
      <c r="F2372">
        <f t="shared" si="72"/>
        <v>2017</v>
      </c>
      <c r="G2372" s="57">
        <f>_xlfn.XLOOKUP(F2372,'Historical Metal Prices'!$L$4:$Z$4,'Historical Metal Prices'!$L$10:$Z$10)</f>
        <v>0.30699777714971033</v>
      </c>
      <c r="H2372" s="77">
        <f t="shared" si="73"/>
        <v>7400.874913110235</v>
      </c>
    </row>
    <row r="2373" spans="1:8" x14ac:dyDescent="0.2">
      <c r="A2373" s="79">
        <v>42878</v>
      </c>
      <c r="B2373" s="77">
        <v>5695</v>
      </c>
      <c r="C2373" s="84">
        <v>196358</v>
      </c>
      <c r="D2373" s="84">
        <v>325675</v>
      </c>
      <c r="F2373">
        <f t="shared" si="72"/>
        <v>2017</v>
      </c>
      <c r="G2373" s="57">
        <f>_xlfn.XLOOKUP(F2373,'Historical Metal Prices'!$L$4:$Z$4,'Historical Metal Prices'!$L$10:$Z$10)</f>
        <v>0.30699777714971033</v>
      </c>
      <c r="H2373" s="77">
        <f t="shared" si="73"/>
        <v>7443.3523408676001</v>
      </c>
    </row>
    <row r="2374" spans="1:8" x14ac:dyDescent="0.2">
      <c r="A2374" s="79">
        <v>42877</v>
      </c>
      <c r="B2374" s="77">
        <v>5689</v>
      </c>
      <c r="C2374" s="84">
        <v>196358</v>
      </c>
      <c r="D2374" s="84">
        <v>329875</v>
      </c>
      <c r="F2374">
        <f t="shared" si="72"/>
        <v>2017</v>
      </c>
      <c r="G2374" s="57">
        <f>_xlfn.XLOOKUP(F2374,'Historical Metal Prices'!$L$4:$Z$4,'Historical Metal Prices'!$L$10:$Z$10)</f>
        <v>0.30699777714971033</v>
      </c>
      <c r="H2374" s="77">
        <f t="shared" si="73"/>
        <v>7435.5103542047018</v>
      </c>
    </row>
    <row r="2375" spans="1:8" x14ac:dyDescent="0.2">
      <c r="A2375" s="79">
        <v>42874</v>
      </c>
      <c r="B2375" s="77">
        <v>5665.25</v>
      </c>
      <c r="C2375" s="84">
        <v>196358</v>
      </c>
      <c r="D2375" s="84">
        <v>332300</v>
      </c>
      <c r="F2375">
        <f t="shared" si="72"/>
        <v>2017</v>
      </c>
      <c r="G2375" s="57">
        <f>_xlfn.XLOOKUP(F2375,'Historical Metal Prices'!$L$4:$Z$4,'Historical Metal Prices'!$L$10:$Z$10)</f>
        <v>0.30699777714971033</v>
      </c>
      <c r="H2375" s="77">
        <f t="shared" si="73"/>
        <v>7404.4691569973966</v>
      </c>
    </row>
    <row r="2376" spans="1:8" x14ac:dyDescent="0.2">
      <c r="A2376" s="79">
        <v>42873</v>
      </c>
      <c r="B2376" s="77">
        <v>5562</v>
      </c>
      <c r="C2376" s="84">
        <v>194993</v>
      </c>
      <c r="D2376" s="84">
        <v>336650</v>
      </c>
      <c r="F2376">
        <f t="shared" si="72"/>
        <v>2017</v>
      </c>
      <c r="G2376" s="57">
        <f>_xlfn.XLOOKUP(F2376,'Historical Metal Prices'!$L$4:$Z$4,'Historical Metal Prices'!$L$10:$Z$10)</f>
        <v>0.30699777714971033</v>
      </c>
      <c r="H2376" s="77">
        <f t="shared" si="73"/>
        <v>7269.521636506689</v>
      </c>
    </row>
    <row r="2377" spans="1:8" x14ac:dyDescent="0.2">
      <c r="A2377" s="79">
        <v>42872</v>
      </c>
      <c r="B2377" s="77">
        <v>5592.5</v>
      </c>
      <c r="C2377" s="84">
        <v>194993</v>
      </c>
      <c r="D2377" s="84">
        <v>340350</v>
      </c>
      <c r="F2377">
        <f t="shared" si="72"/>
        <v>2017</v>
      </c>
      <c r="G2377" s="57">
        <f>_xlfn.XLOOKUP(F2377,'Historical Metal Prices'!$L$4:$Z$4,'Historical Metal Prices'!$L$10:$Z$10)</f>
        <v>0.30699777714971033</v>
      </c>
      <c r="H2377" s="77">
        <f t="shared" si="73"/>
        <v>7309.3850687097547</v>
      </c>
    </row>
    <row r="2378" spans="1:8" x14ac:dyDescent="0.2">
      <c r="A2378" s="79">
        <v>42871</v>
      </c>
      <c r="B2378" s="77">
        <v>5594.75</v>
      </c>
      <c r="C2378" s="84">
        <v>194993</v>
      </c>
      <c r="D2378" s="84">
        <v>339600</v>
      </c>
      <c r="F2378">
        <f t="shared" si="72"/>
        <v>2017</v>
      </c>
      <c r="G2378" s="57">
        <f>_xlfn.XLOOKUP(F2378,'Historical Metal Prices'!$L$4:$Z$4,'Historical Metal Prices'!$L$10:$Z$10)</f>
        <v>0.30699777714971033</v>
      </c>
      <c r="H2378" s="77">
        <f t="shared" si="73"/>
        <v>7312.3258137083421</v>
      </c>
    </row>
    <row r="2379" spans="1:8" x14ac:dyDescent="0.2">
      <c r="A2379" s="79">
        <v>42870</v>
      </c>
      <c r="B2379" s="77">
        <v>5593.25</v>
      </c>
      <c r="C2379" s="84">
        <v>194993</v>
      </c>
      <c r="D2379" s="84">
        <v>322500</v>
      </c>
      <c r="F2379">
        <f t="shared" ref="F2379:F2442" si="74">YEAR(A2379)</f>
        <v>2017</v>
      </c>
      <c r="G2379" s="57">
        <f>_xlfn.XLOOKUP(F2379,'Historical Metal Prices'!$L$4:$Z$4,'Historical Metal Prices'!$L$10:$Z$10)</f>
        <v>0.30699777714971033</v>
      </c>
      <c r="H2379" s="77">
        <f t="shared" ref="H2379:H2442" si="75">IFERROR(B2379*(1+G2379),H2380)</f>
        <v>7310.3653170426169</v>
      </c>
    </row>
    <row r="2380" spans="1:8" x14ac:dyDescent="0.2">
      <c r="A2380" s="79">
        <v>42867</v>
      </c>
      <c r="B2380" s="77">
        <v>5538.75</v>
      </c>
      <c r="C2380" s="84">
        <v>194993</v>
      </c>
      <c r="D2380" s="84">
        <v>325150</v>
      </c>
      <c r="F2380">
        <f t="shared" si="74"/>
        <v>2017</v>
      </c>
      <c r="G2380" s="57">
        <f>_xlfn.XLOOKUP(F2380,'Historical Metal Prices'!$L$4:$Z$4,'Historical Metal Prices'!$L$10:$Z$10)</f>
        <v>0.30699777714971033</v>
      </c>
      <c r="H2380" s="77">
        <f t="shared" si="75"/>
        <v>7239.1339381879579</v>
      </c>
    </row>
    <row r="2381" spans="1:8" x14ac:dyDescent="0.2">
      <c r="A2381" s="79">
        <v>42866</v>
      </c>
      <c r="B2381" s="77">
        <v>5521.25</v>
      </c>
      <c r="C2381" s="84">
        <v>215231</v>
      </c>
      <c r="D2381" s="84">
        <v>329375</v>
      </c>
      <c r="F2381">
        <f t="shared" si="74"/>
        <v>2017</v>
      </c>
      <c r="G2381" s="57">
        <f>_xlfn.XLOOKUP(F2381,'Historical Metal Prices'!$L$4:$Z$4,'Historical Metal Prices'!$L$10:$Z$10)</f>
        <v>0.30699777714971033</v>
      </c>
      <c r="H2381" s="77">
        <f t="shared" si="75"/>
        <v>7216.2614770878381</v>
      </c>
    </row>
    <row r="2382" spans="1:8" x14ac:dyDescent="0.2">
      <c r="A2382" s="79">
        <v>42865</v>
      </c>
      <c r="B2382" s="77">
        <v>5475.25</v>
      </c>
      <c r="C2382" s="84">
        <v>215231</v>
      </c>
      <c r="D2382" s="84">
        <v>336725</v>
      </c>
      <c r="F2382">
        <f t="shared" si="74"/>
        <v>2017</v>
      </c>
      <c r="G2382" s="57">
        <f>_xlfn.XLOOKUP(F2382,'Historical Metal Prices'!$L$4:$Z$4,'Historical Metal Prices'!$L$10:$Z$10)</f>
        <v>0.30699777714971033</v>
      </c>
      <c r="H2382" s="77">
        <f t="shared" si="75"/>
        <v>7156.1395793389511</v>
      </c>
    </row>
    <row r="2383" spans="1:8" x14ac:dyDescent="0.2">
      <c r="A2383" s="79">
        <v>42864</v>
      </c>
      <c r="B2383" s="77">
        <v>5486.25</v>
      </c>
      <c r="C2383" s="84">
        <v>215231</v>
      </c>
      <c r="D2383" s="84">
        <v>339200</v>
      </c>
      <c r="F2383">
        <f t="shared" si="74"/>
        <v>2017</v>
      </c>
      <c r="G2383" s="57">
        <f>_xlfn.XLOOKUP(F2383,'Historical Metal Prices'!$L$4:$Z$4,'Historical Metal Prices'!$L$10:$Z$10)</f>
        <v>0.30699777714971033</v>
      </c>
      <c r="H2383" s="77">
        <f t="shared" si="75"/>
        <v>7170.5165548875984</v>
      </c>
    </row>
    <row r="2384" spans="1:8" x14ac:dyDescent="0.2">
      <c r="A2384" s="79">
        <v>42863</v>
      </c>
      <c r="B2384" s="77">
        <v>5461.75</v>
      </c>
      <c r="C2384" s="84">
        <v>215231</v>
      </c>
      <c r="D2384" s="84">
        <v>342825</v>
      </c>
      <c r="F2384">
        <f t="shared" si="74"/>
        <v>2017</v>
      </c>
      <c r="G2384" s="57">
        <f>_xlfn.XLOOKUP(F2384,'Historical Metal Prices'!$L$4:$Z$4,'Historical Metal Prices'!$L$10:$Z$10)</f>
        <v>0.30699777714971033</v>
      </c>
      <c r="H2384" s="77">
        <f t="shared" si="75"/>
        <v>7138.4951093474301</v>
      </c>
    </row>
    <row r="2385" spans="1:8" x14ac:dyDescent="0.2">
      <c r="A2385" s="79">
        <v>42860</v>
      </c>
      <c r="B2385" s="77">
        <v>5563</v>
      </c>
      <c r="C2385" s="84">
        <v>215231</v>
      </c>
      <c r="D2385" s="84">
        <v>351550</v>
      </c>
      <c r="F2385">
        <f t="shared" si="74"/>
        <v>2017</v>
      </c>
      <c r="G2385" s="57">
        <f>_xlfn.XLOOKUP(F2385,'Historical Metal Prices'!$L$4:$Z$4,'Historical Metal Prices'!$L$10:$Z$10)</f>
        <v>0.30699777714971033</v>
      </c>
      <c r="H2385" s="77">
        <f t="shared" si="75"/>
        <v>7270.8286342838383</v>
      </c>
    </row>
    <row r="2386" spans="1:8" x14ac:dyDescent="0.2">
      <c r="A2386" s="79">
        <v>42859</v>
      </c>
      <c r="B2386" s="77">
        <v>5518</v>
      </c>
      <c r="C2386" s="84">
        <v>229361</v>
      </c>
      <c r="D2386" s="84">
        <v>354650</v>
      </c>
      <c r="F2386">
        <f t="shared" si="74"/>
        <v>2017</v>
      </c>
      <c r="G2386" s="57">
        <f>_xlfn.XLOOKUP(F2386,'Historical Metal Prices'!$L$4:$Z$4,'Historical Metal Prices'!$L$10:$Z$10)</f>
        <v>0.30699777714971033</v>
      </c>
      <c r="H2386" s="77">
        <f t="shared" si="75"/>
        <v>7212.0137343121014</v>
      </c>
    </row>
    <row r="2387" spans="1:8" x14ac:dyDescent="0.2">
      <c r="A2387" s="79">
        <v>42858</v>
      </c>
      <c r="B2387" s="77">
        <v>5566.75</v>
      </c>
      <c r="C2387" s="84">
        <v>229361</v>
      </c>
      <c r="D2387" s="84">
        <v>317850</v>
      </c>
      <c r="F2387">
        <f t="shared" si="74"/>
        <v>2017</v>
      </c>
      <c r="G2387" s="57">
        <f>_xlfn.XLOOKUP(F2387,'Historical Metal Prices'!$L$4:$Z$4,'Historical Metal Prices'!$L$10:$Z$10)</f>
        <v>0.30699777714971033</v>
      </c>
      <c r="H2387" s="77">
        <f t="shared" si="75"/>
        <v>7275.72987594815</v>
      </c>
    </row>
    <row r="2388" spans="1:8" x14ac:dyDescent="0.2">
      <c r="A2388" s="79">
        <v>42857</v>
      </c>
      <c r="B2388" s="77">
        <v>5770.5</v>
      </c>
      <c r="C2388" s="84">
        <v>229361</v>
      </c>
      <c r="D2388" s="84">
        <v>284925</v>
      </c>
      <c r="F2388">
        <f t="shared" si="74"/>
        <v>2017</v>
      </c>
      <c r="G2388" s="57">
        <f>_xlfn.XLOOKUP(F2388,'Historical Metal Prices'!$L$4:$Z$4,'Historical Metal Prices'!$L$10:$Z$10)</f>
        <v>0.30699777714971033</v>
      </c>
      <c r="H2388" s="77">
        <f t="shared" si="75"/>
        <v>7542.0306730424036</v>
      </c>
    </row>
    <row r="2389" spans="1:8" x14ac:dyDescent="0.2">
      <c r="A2389" s="79">
        <v>42856</v>
      </c>
      <c r="B2389" s="77">
        <v>5710.5</v>
      </c>
      <c r="C2389" s="84">
        <v>229361</v>
      </c>
      <c r="D2389" s="84">
        <v>253675</v>
      </c>
      <c r="F2389">
        <f t="shared" si="74"/>
        <v>2017</v>
      </c>
      <c r="G2389" s="57">
        <f>_xlfn.XLOOKUP(F2389,'Historical Metal Prices'!$L$4:$Z$4,'Historical Metal Prices'!$L$10:$Z$10)</f>
        <v>0.30699777714971033</v>
      </c>
      <c r="H2389" s="77">
        <f t="shared" si="75"/>
        <v>7463.6108064134205</v>
      </c>
    </row>
    <row r="2390" spans="1:8" x14ac:dyDescent="0.2">
      <c r="A2390" s="79">
        <v>42853</v>
      </c>
      <c r="B2390" s="77">
        <v>5710.5</v>
      </c>
      <c r="C2390" s="84">
        <v>229361</v>
      </c>
      <c r="D2390" s="84">
        <v>259725</v>
      </c>
      <c r="F2390">
        <f t="shared" si="74"/>
        <v>2017</v>
      </c>
      <c r="G2390" s="57">
        <f>_xlfn.XLOOKUP(F2390,'Historical Metal Prices'!$L$4:$Z$4,'Historical Metal Prices'!$L$10:$Z$10)</f>
        <v>0.30699777714971033</v>
      </c>
      <c r="H2390" s="77">
        <f t="shared" si="75"/>
        <v>7463.6108064134205</v>
      </c>
    </row>
    <row r="2391" spans="1:8" x14ac:dyDescent="0.2">
      <c r="A2391" s="79">
        <v>42852</v>
      </c>
      <c r="B2391" s="77">
        <v>5668.75</v>
      </c>
      <c r="C2391" s="84">
        <v>240191</v>
      </c>
      <c r="D2391" s="84">
        <v>259725</v>
      </c>
      <c r="F2391">
        <f t="shared" si="74"/>
        <v>2017</v>
      </c>
      <c r="G2391" s="57">
        <f>_xlfn.XLOOKUP(F2391,'Historical Metal Prices'!$L$4:$Z$4,'Historical Metal Prices'!$L$10:$Z$10)</f>
        <v>0.30699777714971033</v>
      </c>
      <c r="H2391" s="77">
        <f t="shared" si="75"/>
        <v>7409.0436492174204</v>
      </c>
    </row>
    <row r="2392" spans="1:8" x14ac:dyDescent="0.2">
      <c r="A2392" s="79">
        <v>42851</v>
      </c>
      <c r="B2392" s="77">
        <v>5689</v>
      </c>
      <c r="C2392" s="84">
        <v>240191</v>
      </c>
      <c r="D2392" s="84">
        <v>260575</v>
      </c>
      <c r="F2392">
        <f t="shared" si="74"/>
        <v>2017</v>
      </c>
      <c r="G2392" s="57">
        <f>_xlfn.XLOOKUP(F2392,'Historical Metal Prices'!$L$4:$Z$4,'Historical Metal Prices'!$L$10:$Z$10)</f>
        <v>0.30699777714971033</v>
      </c>
      <c r="H2392" s="77">
        <f t="shared" si="75"/>
        <v>7435.5103542047018</v>
      </c>
    </row>
    <row r="2393" spans="1:8" x14ac:dyDescent="0.2">
      <c r="A2393" s="79">
        <v>42850</v>
      </c>
      <c r="B2393" s="77">
        <v>5677.5</v>
      </c>
      <c r="C2393" s="84">
        <v>240191</v>
      </c>
      <c r="D2393" s="84">
        <v>261475</v>
      </c>
      <c r="F2393">
        <f t="shared" si="74"/>
        <v>2017</v>
      </c>
      <c r="G2393" s="57">
        <f>_xlfn.XLOOKUP(F2393,'Historical Metal Prices'!$L$4:$Z$4,'Historical Metal Prices'!$L$10:$Z$10)</f>
        <v>0.30699777714971033</v>
      </c>
      <c r="H2393" s="77">
        <f t="shared" si="75"/>
        <v>7420.4798797674803</v>
      </c>
    </row>
    <row r="2394" spans="1:8" x14ac:dyDescent="0.2">
      <c r="A2394" s="79">
        <v>42849</v>
      </c>
      <c r="B2394" s="77">
        <v>5624.5</v>
      </c>
      <c r="C2394" s="84">
        <v>271267</v>
      </c>
      <c r="D2394" s="84">
        <v>262250</v>
      </c>
      <c r="F2394">
        <f t="shared" si="74"/>
        <v>2017</v>
      </c>
      <c r="G2394" s="57">
        <f>_xlfn.XLOOKUP(F2394,'Historical Metal Prices'!$L$4:$Z$4,'Historical Metal Prices'!$L$10:$Z$10)</f>
        <v>0.30699777714971033</v>
      </c>
      <c r="H2394" s="77">
        <f t="shared" si="75"/>
        <v>7351.2089975785457</v>
      </c>
    </row>
    <row r="2395" spans="1:8" x14ac:dyDescent="0.2">
      <c r="A2395" s="79">
        <v>42846</v>
      </c>
      <c r="B2395" s="77">
        <v>5594</v>
      </c>
      <c r="C2395" s="84">
        <v>271267</v>
      </c>
      <c r="D2395" s="84">
        <v>264850</v>
      </c>
      <c r="F2395">
        <f t="shared" si="74"/>
        <v>2017</v>
      </c>
      <c r="G2395" s="57">
        <f>_xlfn.XLOOKUP(F2395,'Historical Metal Prices'!$L$4:$Z$4,'Historical Metal Prices'!$L$10:$Z$10)</f>
        <v>0.30699777714971033</v>
      </c>
      <c r="H2395" s="77">
        <f t="shared" si="75"/>
        <v>7311.34556537548</v>
      </c>
    </row>
    <row r="2396" spans="1:8" x14ac:dyDescent="0.2">
      <c r="A2396" s="79">
        <v>42845</v>
      </c>
      <c r="B2396" s="77">
        <v>5596.5</v>
      </c>
      <c r="C2396" s="84">
        <v>271267</v>
      </c>
      <c r="D2396" s="84">
        <v>268400</v>
      </c>
      <c r="F2396">
        <f t="shared" si="74"/>
        <v>2017</v>
      </c>
      <c r="G2396" s="57">
        <f>_xlfn.XLOOKUP(F2396,'Historical Metal Prices'!$L$4:$Z$4,'Historical Metal Prices'!$L$10:$Z$10)</f>
        <v>0.30699777714971033</v>
      </c>
      <c r="H2396" s="77">
        <f t="shared" si="75"/>
        <v>7314.6130598183536</v>
      </c>
    </row>
    <row r="2397" spans="1:8" x14ac:dyDescent="0.2">
      <c r="A2397" s="79">
        <v>42844</v>
      </c>
      <c r="B2397" s="77">
        <v>5523.25</v>
      </c>
      <c r="C2397" s="84">
        <v>271267</v>
      </c>
      <c r="D2397" s="84">
        <v>268450</v>
      </c>
      <c r="F2397">
        <f t="shared" si="74"/>
        <v>2017</v>
      </c>
      <c r="G2397" s="57">
        <f>_xlfn.XLOOKUP(F2397,'Historical Metal Prices'!$L$4:$Z$4,'Historical Metal Prices'!$L$10:$Z$10)</f>
        <v>0.30699777714971033</v>
      </c>
      <c r="H2397" s="77">
        <f t="shared" si="75"/>
        <v>7218.8754726421375</v>
      </c>
    </row>
    <row r="2398" spans="1:8" x14ac:dyDescent="0.2">
      <c r="A2398" s="79">
        <v>42843</v>
      </c>
      <c r="B2398" s="77">
        <v>5539</v>
      </c>
      <c r="C2398" s="84">
        <v>271267</v>
      </c>
      <c r="D2398" s="84">
        <v>267475</v>
      </c>
      <c r="F2398">
        <f t="shared" si="74"/>
        <v>2017</v>
      </c>
      <c r="G2398" s="57">
        <f>_xlfn.XLOOKUP(F2398,'Historical Metal Prices'!$L$4:$Z$4,'Historical Metal Prices'!$L$10:$Z$10)</f>
        <v>0.30699777714971033</v>
      </c>
      <c r="H2398" s="77">
        <f t="shared" si="75"/>
        <v>7239.4606876322459</v>
      </c>
    </row>
    <row r="2399" spans="1:8" x14ac:dyDescent="0.2">
      <c r="A2399" s="79">
        <v>42842</v>
      </c>
      <c r="B2399" s="77">
        <v>5660</v>
      </c>
      <c r="C2399" s="84">
        <v>271267</v>
      </c>
      <c r="D2399" s="84">
        <v>255425</v>
      </c>
      <c r="F2399">
        <f t="shared" si="74"/>
        <v>2017</v>
      </c>
      <c r="G2399" s="57">
        <f>_xlfn.XLOOKUP(F2399,'Historical Metal Prices'!$L$4:$Z$4,'Historical Metal Prices'!$L$10:$Z$10)</f>
        <v>0.30699777714971033</v>
      </c>
      <c r="H2399" s="77">
        <f t="shared" si="75"/>
        <v>7397.6074186673604</v>
      </c>
    </row>
    <row r="2400" spans="1:8" x14ac:dyDescent="0.2">
      <c r="A2400" s="79">
        <v>42839</v>
      </c>
      <c r="B2400" s="77">
        <v>5660</v>
      </c>
      <c r="C2400" s="84">
        <v>271267</v>
      </c>
      <c r="D2400" s="84">
        <v>257200</v>
      </c>
      <c r="F2400">
        <f t="shared" si="74"/>
        <v>2017</v>
      </c>
      <c r="G2400" s="57">
        <f>_xlfn.XLOOKUP(F2400,'Historical Metal Prices'!$L$4:$Z$4,'Historical Metal Prices'!$L$10:$Z$10)</f>
        <v>0.30699777714971033</v>
      </c>
      <c r="H2400" s="77">
        <f t="shared" si="75"/>
        <v>7397.6074186673604</v>
      </c>
    </row>
    <row r="2401" spans="1:8" x14ac:dyDescent="0.2">
      <c r="A2401" s="79">
        <v>42838</v>
      </c>
      <c r="B2401" s="77">
        <v>5660</v>
      </c>
      <c r="C2401" s="84">
        <v>314810</v>
      </c>
      <c r="D2401" s="84">
        <v>257200</v>
      </c>
      <c r="F2401">
        <f t="shared" si="74"/>
        <v>2017</v>
      </c>
      <c r="G2401" s="57">
        <f>_xlfn.XLOOKUP(F2401,'Historical Metal Prices'!$L$4:$Z$4,'Historical Metal Prices'!$L$10:$Z$10)</f>
        <v>0.30699777714971033</v>
      </c>
      <c r="H2401" s="77">
        <f t="shared" si="75"/>
        <v>7397.6074186673604</v>
      </c>
    </row>
    <row r="2402" spans="1:8" x14ac:dyDescent="0.2">
      <c r="A2402" s="79">
        <v>42837</v>
      </c>
      <c r="B2402" s="77">
        <v>5601.25</v>
      </c>
      <c r="C2402" s="84">
        <v>314810</v>
      </c>
      <c r="D2402" s="84">
        <v>257200</v>
      </c>
      <c r="F2402">
        <f t="shared" si="74"/>
        <v>2017</v>
      </c>
      <c r="G2402" s="57">
        <f>_xlfn.XLOOKUP(F2402,'Historical Metal Prices'!$L$4:$Z$4,'Historical Metal Prices'!$L$10:$Z$10)</f>
        <v>0.30699777714971033</v>
      </c>
      <c r="H2402" s="77">
        <f t="shared" si="75"/>
        <v>7320.8212992598146</v>
      </c>
    </row>
    <row r="2403" spans="1:8" x14ac:dyDescent="0.2">
      <c r="A2403" s="79">
        <v>42836</v>
      </c>
      <c r="B2403" s="77">
        <v>5739.75</v>
      </c>
      <c r="C2403" s="84">
        <v>314810</v>
      </c>
      <c r="D2403" s="84">
        <v>258825</v>
      </c>
      <c r="F2403">
        <f t="shared" si="74"/>
        <v>2017</v>
      </c>
      <c r="G2403" s="57">
        <f>_xlfn.XLOOKUP(F2403,'Historical Metal Prices'!$L$4:$Z$4,'Historical Metal Prices'!$L$10:$Z$10)</f>
        <v>0.30699777714971033</v>
      </c>
      <c r="H2403" s="77">
        <f t="shared" si="75"/>
        <v>7501.8404913950499</v>
      </c>
    </row>
    <row r="2404" spans="1:8" x14ac:dyDescent="0.2">
      <c r="A2404" s="79">
        <v>42835</v>
      </c>
      <c r="B2404" s="77">
        <v>5714.25</v>
      </c>
      <c r="C2404" s="84">
        <v>314810</v>
      </c>
      <c r="D2404" s="84">
        <v>259675</v>
      </c>
      <c r="F2404">
        <f t="shared" si="74"/>
        <v>2017</v>
      </c>
      <c r="G2404" s="57">
        <f>_xlfn.XLOOKUP(F2404,'Historical Metal Prices'!$L$4:$Z$4,'Historical Metal Prices'!$L$10:$Z$10)</f>
        <v>0.30699777714971033</v>
      </c>
      <c r="H2404" s="77">
        <f t="shared" si="75"/>
        <v>7468.5120480777323</v>
      </c>
    </row>
    <row r="2405" spans="1:8" x14ac:dyDescent="0.2">
      <c r="A2405" s="79">
        <v>42832</v>
      </c>
      <c r="B2405" s="77">
        <v>5798.75</v>
      </c>
      <c r="C2405" s="84">
        <v>314810</v>
      </c>
      <c r="D2405" s="84">
        <v>266575</v>
      </c>
      <c r="F2405">
        <f t="shared" si="74"/>
        <v>2017</v>
      </c>
      <c r="G2405" s="57">
        <f>_xlfn.XLOOKUP(F2405,'Historical Metal Prices'!$L$4:$Z$4,'Historical Metal Prices'!$L$10:$Z$10)</f>
        <v>0.30699777714971033</v>
      </c>
      <c r="H2405" s="77">
        <f t="shared" si="75"/>
        <v>7578.9533602468828</v>
      </c>
    </row>
    <row r="2406" spans="1:8" x14ac:dyDescent="0.2">
      <c r="A2406" s="79">
        <v>42831</v>
      </c>
      <c r="B2406" s="77">
        <v>5826.5</v>
      </c>
      <c r="C2406" s="84">
        <v>307376</v>
      </c>
      <c r="D2406" s="84">
        <v>265325</v>
      </c>
      <c r="F2406">
        <f t="shared" si="74"/>
        <v>2017</v>
      </c>
      <c r="G2406" s="57">
        <f>_xlfn.XLOOKUP(F2406,'Historical Metal Prices'!$L$4:$Z$4,'Historical Metal Prices'!$L$10:$Z$10)</f>
        <v>0.30699777714971033</v>
      </c>
      <c r="H2406" s="77">
        <f t="shared" si="75"/>
        <v>7615.2225485627869</v>
      </c>
    </row>
    <row r="2407" spans="1:8" x14ac:dyDescent="0.2">
      <c r="A2407" s="79">
        <v>42830</v>
      </c>
      <c r="B2407" s="77">
        <v>5865.25</v>
      </c>
      <c r="C2407" s="84">
        <v>307376</v>
      </c>
      <c r="D2407" s="84">
        <v>270550</v>
      </c>
      <c r="F2407">
        <f t="shared" si="74"/>
        <v>2017</v>
      </c>
      <c r="G2407" s="57">
        <f>_xlfn.XLOOKUP(F2407,'Historical Metal Prices'!$L$4:$Z$4,'Historical Metal Prices'!$L$10:$Z$10)</f>
        <v>0.30699777714971033</v>
      </c>
      <c r="H2407" s="77">
        <f t="shared" si="75"/>
        <v>7665.8687124273383</v>
      </c>
    </row>
    <row r="2408" spans="1:8" x14ac:dyDescent="0.2">
      <c r="A2408" s="79">
        <v>42829</v>
      </c>
      <c r="B2408" s="77">
        <v>5752.75</v>
      </c>
      <c r="C2408" s="84">
        <v>307376</v>
      </c>
      <c r="D2408" s="84">
        <v>273750</v>
      </c>
      <c r="F2408">
        <f t="shared" si="74"/>
        <v>2017</v>
      </c>
      <c r="G2408" s="57">
        <f>_xlfn.XLOOKUP(F2408,'Historical Metal Prices'!$L$4:$Z$4,'Historical Metal Prices'!$L$10:$Z$10)</f>
        <v>0.30699777714971033</v>
      </c>
      <c r="H2408" s="77">
        <f t="shared" si="75"/>
        <v>7518.8314624979957</v>
      </c>
    </row>
    <row r="2409" spans="1:8" x14ac:dyDescent="0.2">
      <c r="A2409" s="79">
        <v>42828</v>
      </c>
      <c r="B2409" s="77">
        <v>5728.75</v>
      </c>
      <c r="C2409" s="84">
        <v>307376</v>
      </c>
      <c r="D2409" s="84">
        <v>279875</v>
      </c>
      <c r="F2409">
        <f t="shared" si="74"/>
        <v>2017</v>
      </c>
      <c r="G2409" s="57">
        <f>_xlfn.XLOOKUP(F2409,'Historical Metal Prices'!$L$4:$Z$4,'Historical Metal Prices'!$L$10:$Z$10)</f>
        <v>0.30699777714971033</v>
      </c>
      <c r="H2409" s="77">
        <f t="shared" si="75"/>
        <v>7487.4635158464034</v>
      </c>
    </row>
    <row r="2410" spans="1:8" x14ac:dyDescent="0.2">
      <c r="A2410" s="79">
        <v>42825</v>
      </c>
      <c r="B2410" s="77">
        <v>5816</v>
      </c>
      <c r="C2410" s="84">
        <v>307376</v>
      </c>
      <c r="D2410" s="84">
        <v>283900</v>
      </c>
      <c r="F2410">
        <f t="shared" si="74"/>
        <v>2017</v>
      </c>
      <c r="G2410" s="57">
        <f>_xlfn.XLOOKUP(F2410,'Historical Metal Prices'!$L$4:$Z$4,'Historical Metal Prices'!$L$10:$Z$10)</f>
        <v>0.30699777714971033</v>
      </c>
      <c r="H2410" s="77">
        <f t="shared" si="75"/>
        <v>7601.4990719027155</v>
      </c>
    </row>
    <row r="2411" spans="1:8" x14ac:dyDescent="0.2">
      <c r="A2411" s="79">
        <v>42824</v>
      </c>
      <c r="B2411" s="77">
        <v>5938</v>
      </c>
      <c r="C2411" s="84">
        <v>312584</v>
      </c>
      <c r="D2411" s="84">
        <v>291175</v>
      </c>
      <c r="F2411">
        <f t="shared" si="74"/>
        <v>2017</v>
      </c>
      <c r="G2411" s="57">
        <f>_xlfn.XLOOKUP(F2411,'Historical Metal Prices'!$L$4:$Z$4,'Historical Metal Prices'!$L$10:$Z$10)</f>
        <v>0.30699777714971033</v>
      </c>
      <c r="H2411" s="77">
        <f t="shared" si="75"/>
        <v>7760.9528007149802</v>
      </c>
    </row>
    <row r="2412" spans="1:8" x14ac:dyDescent="0.2">
      <c r="A2412" s="79">
        <v>42823</v>
      </c>
      <c r="B2412" s="77">
        <v>5884</v>
      </c>
      <c r="C2412" s="84">
        <v>312584</v>
      </c>
      <c r="D2412" s="84">
        <v>297550</v>
      </c>
      <c r="F2412">
        <f t="shared" si="74"/>
        <v>2017</v>
      </c>
      <c r="G2412" s="57">
        <f>_xlfn.XLOOKUP(F2412,'Historical Metal Prices'!$L$4:$Z$4,'Historical Metal Prices'!$L$10:$Z$10)</f>
        <v>0.30699777714971033</v>
      </c>
      <c r="H2412" s="77">
        <f t="shared" si="75"/>
        <v>7690.3749207488954</v>
      </c>
    </row>
    <row r="2413" spans="1:8" x14ac:dyDescent="0.2">
      <c r="A2413" s="79">
        <v>42822</v>
      </c>
      <c r="B2413" s="77">
        <v>5849.25</v>
      </c>
      <c r="C2413" s="84">
        <v>312584</v>
      </c>
      <c r="D2413" s="84">
        <v>304275</v>
      </c>
      <c r="F2413">
        <f t="shared" si="74"/>
        <v>2017</v>
      </c>
      <c r="G2413" s="57">
        <f>_xlfn.XLOOKUP(F2413,'Historical Metal Prices'!$L$4:$Z$4,'Historical Metal Prices'!$L$10:$Z$10)</f>
        <v>0.30699777714971033</v>
      </c>
      <c r="H2413" s="77">
        <f t="shared" si="75"/>
        <v>7644.9567479929428</v>
      </c>
    </row>
    <row r="2414" spans="1:8" x14ac:dyDescent="0.2">
      <c r="A2414" s="79">
        <v>42821</v>
      </c>
      <c r="B2414" s="77">
        <v>5736.5</v>
      </c>
      <c r="C2414" s="84">
        <v>312584</v>
      </c>
      <c r="D2414" s="84">
        <v>309225</v>
      </c>
      <c r="F2414">
        <f t="shared" si="74"/>
        <v>2017</v>
      </c>
      <c r="G2414" s="57">
        <f>_xlfn.XLOOKUP(F2414,'Historical Metal Prices'!$L$4:$Z$4,'Historical Metal Prices'!$L$10:$Z$10)</f>
        <v>0.30699777714971033</v>
      </c>
      <c r="H2414" s="77">
        <f t="shared" si="75"/>
        <v>7497.5927486193132</v>
      </c>
    </row>
    <row r="2415" spans="1:8" x14ac:dyDescent="0.2">
      <c r="A2415" s="79">
        <v>42818</v>
      </c>
      <c r="B2415" s="77">
        <v>5777</v>
      </c>
      <c r="C2415" s="84">
        <v>312584</v>
      </c>
      <c r="D2415" s="84">
        <v>311375</v>
      </c>
      <c r="F2415">
        <f t="shared" si="74"/>
        <v>2017</v>
      </c>
      <c r="G2415" s="57">
        <f>_xlfn.XLOOKUP(F2415,'Historical Metal Prices'!$L$4:$Z$4,'Historical Metal Prices'!$L$10:$Z$10)</f>
        <v>0.30699777714971033</v>
      </c>
      <c r="H2415" s="77">
        <f t="shared" si="75"/>
        <v>7550.526158593877</v>
      </c>
    </row>
    <row r="2416" spans="1:8" x14ac:dyDescent="0.2">
      <c r="A2416" s="79">
        <v>42817</v>
      </c>
      <c r="B2416" s="77">
        <v>5797.5</v>
      </c>
      <c r="C2416" s="84">
        <v>325278</v>
      </c>
      <c r="D2416" s="84">
        <v>312525</v>
      </c>
      <c r="F2416">
        <f t="shared" si="74"/>
        <v>2017</v>
      </c>
      <c r="G2416" s="57">
        <f>_xlfn.XLOOKUP(F2416,'Historical Metal Prices'!$L$4:$Z$4,'Historical Metal Prices'!$L$10:$Z$10)</f>
        <v>0.30699777714971033</v>
      </c>
      <c r="H2416" s="77">
        <f t="shared" si="75"/>
        <v>7577.3196130254455</v>
      </c>
    </row>
    <row r="2417" spans="1:8" x14ac:dyDescent="0.2">
      <c r="A2417" s="79">
        <v>42816</v>
      </c>
      <c r="B2417" s="77">
        <v>5780</v>
      </c>
      <c r="C2417" s="84">
        <v>325278</v>
      </c>
      <c r="D2417" s="84">
        <v>317100</v>
      </c>
      <c r="F2417">
        <f t="shared" si="74"/>
        <v>2017</v>
      </c>
      <c r="G2417" s="57">
        <f>_xlfn.XLOOKUP(F2417,'Historical Metal Prices'!$L$4:$Z$4,'Historical Metal Prices'!$L$10:$Z$10)</f>
        <v>0.30699777714971033</v>
      </c>
      <c r="H2417" s="77">
        <f t="shared" si="75"/>
        <v>7554.4471519253257</v>
      </c>
    </row>
    <row r="2418" spans="1:8" x14ac:dyDescent="0.2">
      <c r="A2418" s="79">
        <v>42815</v>
      </c>
      <c r="B2418" s="77">
        <v>5747.5</v>
      </c>
      <c r="C2418" s="84">
        <v>325278</v>
      </c>
      <c r="D2418" s="84">
        <v>323975</v>
      </c>
      <c r="F2418">
        <f t="shared" si="74"/>
        <v>2017</v>
      </c>
      <c r="G2418" s="57">
        <f>_xlfn.XLOOKUP(F2418,'Historical Metal Prices'!$L$4:$Z$4,'Historical Metal Prices'!$L$10:$Z$10)</f>
        <v>0.30699777714971033</v>
      </c>
      <c r="H2418" s="77">
        <f t="shared" si="75"/>
        <v>7511.9697241679605</v>
      </c>
    </row>
    <row r="2419" spans="1:8" x14ac:dyDescent="0.2">
      <c r="A2419" s="79">
        <v>42814</v>
      </c>
      <c r="B2419" s="77">
        <v>5855</v>
      </c>
      <c r="C2419" s="84">
        <v>325278</v>
      </c>
      <c r="D2419" s="84">
        <v>329850</v>
      </c>
      <c r="F2419">
        <f t="shared" si="74"/>
        <v>2017</v>
      </c>
      <c r="G2419" s="57">
        <f>_xlfn.XLOOKUP(F2419,'Historical Metal Prices'!$L$4:$Z$4,'Historical Metal Prices'!$L$10:$Z$10)</f>
        <v>0.30699777714971033</v>
      </c>
      <c r="H2419" s="77">
        <f t="shared" si="75"/>
        <v>7652.4719852115541</v>
      </c>
    </row>
    <row r="2420" spans="1:8" x14ac:dyDescent="0.2">
      <c r="A2420" s="79">
        <v>42811</v>
      </c>
      <c r="B2420" s="77">
        <v>5916.5</v>
      </c>
      <c r="C2420" s="84">
        <v>325278</v>
      </c>
      <c r="D2420" s="84">
        <v>332975</v>
      </c>
      <c r="F2420">
        <f t="shared" si="74"/>
        <v>2017</v>
      </c>
      <c r="G2420" s="57">
        <f>_xlfn.XLOOKUP(F2420,'Historical Metal Prices'!$L$4:$Z$4,'Historical Metal Prices'!$L$10:$Z$10)</f>
        <v>0.30699777714971033</v>
      </c>
      <c r="H2420" s="77">
        <f t="shared" si="75"/>
        <v>7732.8523485062615</v>
      </c>
    </row>
    <row r="2421" spans="1:8" x14ac:dyDescent="0.2">
      <c r="A2421" s="79">
        <v>42810</v>
      </c>
      <c r="B2421" s="77">
        <v>5890.25</v>
      </c>
      <c r="C2421" s="84">
        <v>326732</v>
      </c>
      <c r="D2421" s="84">
        <v>337600</v>
      </c>
      <c r="F2421">
        <f t="shared" si="74"/>
        <v>2017</v>
      </c>
      <c r="G2421" s="57">
        <f>_xlfn.XLOOKUP(F2421,'Historical Metal Prices'!$L$4:$Z$4,'Historical Metal Prices'!$L$10:$Z$10)</f>
        <v>0.30699777714971033</v>
      </c>
      <c r="H2421" s="77">
        <f t="shared" si="75"/>
        <v>7698.5436568560808</v>
      </c>
    </row>
    <row r="2422" spans="1:8" x14ac:dyDescent="0.2">
      <c r="A2422" s="79">
        <v>42809</v>
      </c>
      <c r="B2422" s="77">
        <v>5843</v>
      </c>
      <c r="C2422" s="84">
        <v>326732</v>
      </c>
      <c r="D2422" s="84">
        <v>339025</v>
      </c>
      <c r="F2422">
        <f t="shared" si="74"/>
        <v>2017</v>
      </c>
      <c r="G2422" s="57">
        <f>_xlfn.XLOOKUP(F2422,'Historical Metal Prices'!$L$4:$Z$4,'Historical Metal Prices'!$L$10:$Z$10)</f>
        <v>0.30699777714971033</v>
      </c>
      <c r="H2422" s="77">
        <f t="shared" si="75"/>
        <v>7636.7880118857574</v>
      </c>
    </row>
    <row r="2423" spans="1:8" x14ac:dyDescent="0.2">
      <c r="A2423" s="79">
        <v>42808</v>
      </c>
      <c r="B2423" s="77">
        <v>5798.25</v>
      </c>
      <c r="C2423" s="84">
        <v>326732</v>
      </c>
      <c r="D2423" s="84">
        <v>340525</v>
      </c>
      <c r="F2423">
        <f t="shared" si="74"/>
        <v>2017</v>
      </c>
      <c r="G2423" s="57">
        <f>_xlfn.XLOOKUP(F2423,'Historical Metal Prices'!$L$4:$Z$4,'Historical Metal Prices'!$L$10:$Z$10)</f>
        <v>0.30699777714971033</v>
      </c>
      <c r="H2423" s="77">
        <f t="shared" si="75"/>
        <v>7578.2998613583077</v>
      </c>
    </row>
    <row r="2424" spans="1:8" x14ac:dyDescent="0.2">
      <c r="A2424" s="79">
        <v>42807</v>
      </c>
      <c r="B2424" s="77">
        <v>5776.5</v>
      </c>
      <c r="C2424" s="84">
        <v>326732</v>
      </c>
      <c r="D2424" s="84">
        <v>332050</v>
      </c>
      <c r="F2424">
        <f t="shared" si="74"/>
        <v>2017</v>
      </c>
      <c r="G2424" s="57">
        <f>_xlfn.XLOOKUP(F2424,'Historical Metal Prices'!$L$4:$Z$4,'Historical Metal Prices'!$L$10:$Z$10)</f>
        <v>0.30699777714971033</v>
      </c>
      <c r="H2424" s="77">
        <f t="shared" si="75"/>
        <v>7549.8726597053019</v>
      </c>
    </row>
    <row r="2425" spans="1:8" x14ac:dyDescent="0.2">
      <c r="A2425" s="79">
        <v>42804</v>
      </c>
      <c r="B2425" s="77">
        <v>5716.25</v>
      </c>
      <c r="C2425" s="84">
        <v>326732</v>
      </c>
      <c r="D2425" s="84">
        <v>331200</v>
      </c>
      <c r="F2425">
        <f t="shared" si="74"/>
        <v>2017</v>
      </c>
      <c r="G2425" s="57">
        <f>_xlfn.XLOOKUP(F2425,'Historical Metal Prices'!$L$4:$Z$4,'Historical Metal Prices'!$L$10:$Z$10)</f>
        <v>0.30699777714971033</v>
      </c>
      <c r="H2425" s="77">
        <f t="shared" si="75"/>
        <v>7471.1260436320317</v>
      </c>
    </row>
    <row r="2426" spans="1:8" x14ac:dyDescent="0.2">
      <c r="A2426" s="79">
        <v>42803</v>
      </c>
      <c r="B2426" s="77">
        <v>5672.5</v>
      </c>
      <c r="C2426" s="84">
        <v>313873</v>
      </c>
      <c r="D2426" s="84">
        <v>325500</v>
      </c>
      <c r="F2426">
        <f t="shared" si="74"/>
        <v>2017</v>
      </c>
      <c r="G2426" s="57">
        <f>_xlfn.XLOOKUP(F2426,'Historical Metal Prices'!$L$4:$Z$4,'Historical Metal Prices'!$L$10:$Z$10)</f>
        <v>0.30699777714971033</v>
      </c>
      <c r="H2426" s="77">
        <f t="shared" si="75"/>
        <v>7413.9448908817321</v>
      </c>
    </row>
    <row r="2427" spans="1:8" x14ac:dyDescent="0.2">
      <c r="A2427" s="79">
        <v>42802</v>
      </c>
      <c r="B2427" s="77">
        <v>5747.25</v>
      </c>
      <c r="C2427" s="84">
        <v>313873</v>
      </c>
      <c r="D2427" s="84">
        <v>327300</v>
      </c>
      <c r="F2427">
        <f t="shared" si="74"/>
        <v>2017</v>
      </c>
      <c r="G2427" s="57">
        <f>_xlfn.XLOOKUP(F2427,'Historical Metal Prices'!$L$4:$Z$4,'Historical Metal Prices'!$L$10:$Z$10)</f>
        <v>0.30699777714971033</v>
      </c>
      <c r="H2427" s="77">
        <f t="shared" si="75"/>
        <v>7511.6429747236725</v>
      </c>
    </row>
    <row r="2428" spans="1:8" x14ac:dyDescent="0.2">
      <c r="A2428" s="79">
        <v>42801</v>
      </c>
      <c r="B2428" s="77">
        <v>5754.75</v>
      </c>
      <c r="C2428" s="84">
        <v>313873</v>
      </c>
      <c r="D2428" s="84">
        <v>288525</v>
      </c>
      <c r="F2428">
        <f t="shared" si="74"/>
        <v>2017</v>
      </c>
      <c r="G2428" s="57">
        <f>_xlfn.XLOOKUP(F2428,'Historical Metal Prices'!$L$4:$Z$4,'Historical Metal Prices'!$L$10:$Z$10)</f>
        <v>0.30699777714971033</v>
      </c>
      <c r="H2428" s="77">
        <f t="shared" si="75"/>
        <v>7521.4454580522952</v>
      </c>
    </row>
    <row r="2429" spans="1:8" x14ac:dyDescent="0.2">
      <c r="A2429" s="79">
        <v>42800</v>
      </c>
      <c r="B2429" s="77">
        <v>5843.75</v>
      </c>
      <c r="C2429" s="84">
        <v>313873</v>
      </c>
      <c r="D2429" s="84">
        <v>261975</v>
      </c>
      <c r="F2429">
        <f t="shared" si="74"/>
        <v>2017</v>
      </c>
      <c r="G2429" s="57">
        <f>_xlfn.XLOOKUP(F2429,'Historical Metal Prices'!$L$4:$Z$4,'Historical Metal Prices'!$L$10:$Z$10)</f>
        <v>0.30699777714971033</v>
      </c>
      <c r="H2429" s="77">
        <f t="shared" si="75"/>
        <v>7637.7682602186196</v>
      </c>
    </row>
    <row r="2430" spans="1:8" x14ac:dyDescent="0.2">
      <c r="A2430" s="79">
        <v>42797</v>
      </c>
      <c r="B2430" s="77">
        <v>5905.75</v>
      </c>
      <c r="C2430" s="84">
        <v>313873</v>
      </c>
      <c r="D2430" s="84">
        <v>235250</v>
      </c>
      <c r="F2430">
        <f t="shared" si="74"/>
        <v>2017</v>
      </c>
      <c r="G2430" s="57">
        <f>_xlfn.XLOOKUP(F2430,'Historical Metal Prices'!$L$4:$Z$4,'Historical Metal Prices'!$L$10:$Z$10)</f>
        <v>0.30699777714971033</v>
      </c>
      <c r="H2430" s="77">
        <f t="shared" si="75"/>
        <v>7718.8021224019021</v>
      </c>
    </row>
    <row r="2431" spans="1:8" x14ac:dyDescent="0.2">
      <c r="A2431" s="79">
        <v>42796</v>
      </c>
      <c r="B2431" s="77">
        <v>5918</v>
      </c>
      <c r="C2431" s="84">
        <v>289899</v>
      </c>
      <c r="D2431" s="84">
        <v>196425</v>
      </c>
      <c r="F2431">
        <f t="shared" si="74"/>
        <v>2017</v>
      </c>
      <c r="G2431" s="57">
        <f>_xlfn.XLOOKUP(F2431,'Historical Metal Prices'!$L$4:$Z$4,'Historical Metal Prices'!$L$10:$Z$10)</f>
        <v>0.30699777714971033</v>
      </c>
      <c r="H2431" s="77">
        <f t="shared" si="75"/>
        <v>7734.8128451719858</v>
      </c>
    </row>
    <row r="2432" spans="1:8" x14ac:dyDescent="0.2">
      <c r="A2432" s="79">
        <v>42795</v>
      </c>
      <c r="B2432" s="77">
        <v>6003</v>
      </c>
      <c r="C2432" s="84">
        <v>289899</v>
      </c>
      <c r="D2432" s="84">
        <v>200000</v>
      </c>
      <c r="F2432">
        <f t="shared" si="74"/>
        <v>2017</v>
      </c>
      <c r="G2432" s="57">
        <f>_xlfn.XLOOKUP(F2432,'Historical Metal Prices'!$L$4:$Z$4,'Historical Metal Prices'!$L$10:$Z$10)</f>
        <v>0.30699777714971033</v>
      </c>
      <c r="H2432" s="77">
        <f t="shared" si="75"/>
        <v>7845.9076562297114</v>
      </c>
    </row>
    <row r="2433" spans="1:8" x14ac:dyDescent="0.2">
      <c r="A2433" s="79">
        <v>42794</v>
      </c>
      <c r="B2433" s="77">
        <v>5966.5</v>
      </c>
      <c r="C2433" s="84">
        <v>289899</v>
      </c>
      <c r="D2433" s="84">
        <v>200725</v>
      </c>
      <c r="F2433">
        <f t="shared" si="74"/>
        <v>2017</v>
      </c>
      <c r="G2433" s="57">
        <f>_xlfn.XLOOKUP(F2433,'Historical Metal Prices'!$L$4:$Z$4,'Historical Metal Prices'!$L$10:$Z$10)</f>
        <v>0.30699777714971033</v>
      </c>
      <c r="H2433" s="77">
        <f t="shared" si="75"/>
        <v>7798.2022373637465</v>
      </c>
    </row>
    <row r="2434" spans="1:8" x14ac:dyDescent="0.2">
      <c r="A2434" s="79">
        <v>42793</v>
      </c>
      <c r="B2434" s="77">
        <v>5924</v>
      </c>
      <c r="C2434" s="84">
        <v>289899</v>
      </c>
      <c r="D2434" s="84">
        <v>203100</v>
      </c>
      <c r="F2434">
        <f t="shared" si="74"/>
        <v>2017</v>
      </c>
      <c r="G2434" s="57">
        <f>_xlfn.XLOOKUP(F2434,'Historical Metal Prices'!$L$4:$Z$4,'Historical Metal Prices'!$L$10:$Z$10)</f>
        <v>0.30699777714971033</v>
      </c>
      <c r="H2434" s="77">
        <f t="shared" si="75"/>
        <v>7742.6548318348841</v>
      </c>
    </row>
    <row r="2435" spans="1:8" x14ac:dyDescent="0.2">
      <c r="A2435" s="79">
        <v>42790</v>
      </c>
      <c r="B2435" s="77">
        <v>5915</v>
      </c>
      <c r="C2435" s="84">
        <v>289899</v>
      </c>
      <c r="D2435" s="84">
        <v>206875</v>
      </c>
      <c r="F2435">
        <f t="shared" si="74"/>
        <v>2017</v>
      </c>
      <c r="G2435" s="57">
        <f>_xlfn.XLOOKUP(F2435,'Historical Metal Prices'!$L$4:$Z$4,'Historical Metal Prices'!$L$10:$Z$10)</f>
        <v>0.30699777714971033</v>
      </c>
      <c r="H2435" s="77">
        <f t="shared" si="75"/>
        <v>7730.8918518405362</v>
      </c>
    </row>
    <row r="2436" spans="1:8" x14ac:dyDescent="0.2">
      <c r="A2436" s="79">
        <v>42789</v>
      </c>
      <c r="B2436" s="77">
        <v>5844.75</v>
      </c>
      <c r="C2436" s="84">
        <v>295730</v>
      </c>
      <c r="D2436" s="84">
        <v>210800</v>
      </c>
      <c r="F2436">
        <f t="shared" si="74"/>
        <v>2017</v>
      </c>
      <c r="G2436" s="57">
        <f>_xlfn.XLOOKUP(F2436,'Historical Metal Prices'!$L$4:$Z$4,'Historical Metal Prices'!$L$10:$Z$10)</f>
        <v>0.30699777714971033</v>
      </c>
      <c r="H2436" s="77">
        <f t="shared" si="75"/>
        <v>7639.0752579957698</v>
      </c>
    </row>
    <row r="2437" spans="1:8" x14ac:dyDescent="0.2">
      <c r="A2437" s="79">
        <v>42788</v>
      </c>
      <c r="B2437" s="77">
        <v>6025.75</v>
      </c>
      <c r="C2437" s="84">
        <v>295730</v>
      </c>
      <c r="D2437" s="84">
        <v>214025</v>
      </c>
      <c r="F2437">
        <f t="shared" si="74"/>
        <v>2017</v>
      </c>
      <c r="G2437" s="57">
        <f>_xlfn.XLOOKUP(F2437,'Historical Metal Prices'!$L$4:$Z$4,'Historical Metal Prices'!$L$10:$Z$10)</f>
        <v>0.30699777714971033</v>
      </c>
      <c r="H2437" s="77">
        <f t="shared" si="75"/>
        <v>7875.6418556598674</v>
      </c>
    </row>
    <row r="2438" spans="1:8" x14ac:dyDescent="0.2">
      <c r="A2438" s="79">
        <v>42787</v>
      </c>
      <c r="B2438" s="77">
        <v>6045.5</v>
      </c>
      <c r="C2438" s="84">
        <v>295730</v>
      </c>
      <c r="D2438" s="84">
        <v>219425</v>
      </c>
      <c r="F2438">
        <f t="shared" si="74"/>
        <v>2017</v>
      </c>
      <c r="G2438" s="57">
        <f>_xlfn.XLOOKUP(F2438,'Historical Metal Prices'!$L$4:$Z$4,'Historical Metal Prices'!$L$10:$Z$10)</f>
        <v>0.30699777714971033</v>
      </c>
      <c r="H2438" s="77">
        <f t="shared" si="75"/>
        <v>7901.4550617585737</v>
      </c>
    </row>
    <row r="2439" spans="1:8" x14ac:dyDescent="0.2">
      <c r="A2439" s="79">
        <v>42786</v>
      </c>
      <c r="B2439" s="77">
        <v>6058.25</v>
      </c>
      <c r="C2439" s="84">
        <v>295730</v>
      </c>
      <c r="D2439" s="84">
        <v>221425</v>
      </c>
      <c r="F2439">
        <f t="shared" si="74"/>
        <v>2017</v>
      </c>
      <c r="G2439" s="57">
        <f>_xlfn.XLOOKUP(F2439,'Historical Metal Prices'!$L$4:$Z$4,'Historical Metal Prices'!$L$10:$Z$10)</f>
        <v>0.30699777714971033</v>
      </c>
      <c r="H2439" s="77">
        <f t="shared" si="75"/>
        <v>7918.1192834172325</v>
      </c>
    </row>
    <row r="2440" spans="1:8" x14ac:dyDescent="0.2">
      <c r="A2440" s="79">
        <v>42783</v>
      </c>
      <c r="B2440" s="77">
        <v>5945</v>
      </c>
      <c r="C2440" s="84">
        <v>295730</v>
      </c>
      <c r="D2440" s="84">
        <v>224025</v>
      </c>
      <c r="F2440">
        <f t="shared" si="74"/>
        <v>2017</v>
      </c>
      <c r="G2440" s="57">
        <f>_xlfn.XLOOKUP(F2440,'Historical Metal Prices'!$L$4:$Z$4,'Historical Metal Prices'!$L$10:$Z$10)</f>
        <v>0.30699777714971033</v>
      </c>
      <c r="H2440" s="77">
        <f t="shared" si="75"/>
        <v>7770.1017851550278</v>
      </c>
    </row>
    <row r="2441" spans="1:8" x14ac:dyDescent="0.2">
      <c r="A2441" s="79">
        <v>42782</v>
      </c>
      <c r="B2441" s="77">
        <v>5983</v>
      </c>
      <c r="C2441" s="84">
        <v>277659</v>
      </c>
      <c r="D2441" s="84">
        <v>229075</v>
      </c>
      <c r="F2441">
        <f t="shared" si="74"/>
        <v>2017</v>
      </c>
      <c r="G2441" s="57">
        <f>_xlfn.XLOOKUP(F2441,'Historical Metal Prices'!$L$4:$Z$4,'Historical Metal Prices'!$L$10:$Z$10)</f>
        <v>0.30699777714971033</v>
      </c>
      <c r="H2441" s="77">
        <f t="shared" si="75"/>
        <v>7819.767700686717</v>
      </c>
    </row>
    <row r="2442" spans="1:8" x14ac:dyDescent="0.2">
      <c r="A2442" s="79">
        <v>42781</v>
      </c>
      <c r="B2442" s="77">
        <v>6048</v>
      </c>
      <c r="C2442" s="84">
        <v>277659</v>
      </c>
      <c r="D2442" s="84">
        <v>236725</v>
      </c>
      <c r="F2442">
        <f t="shared" si="74"/>
        <v>2017</v>
      </c>
      <c r="G2442" s="57">
        <f>_xlfn.XLOOKUP(F2442,'Historical Metal Prices'!$L$4:$Z$4,'Historical Metal Prices'!$L$10:$Z$10)</f>
        <v>0.30699777714971033</v>
      </c>
      <c r="H2442" s="77">
        <f t="shared" si="75"/>
        <v>7904.7225562014482</v>
      </c>
    </row>
    <row r="2443" spans="1:8" x14ac:dyDescent="0.2">
      <c r="A2443" s="79">
        <v>42780</v>
      </c>
      <c r="B2443" s="77">
        <v>6004.25</v>
      </c>
      <c r="C2443" s="84">
        <v>277659</v>
      </c>
      <c r="D2443" s="84">
        <v>235825</v>
      </c>
      <c r="F2443">
        <f t="shared" ref="F2443:F2506" si="76">YEAR(A2443)</f>
        <v>2017</v>
      </c>
      <c r="G2443" s="57">
        <f>_xlfn.XLOOKUP(F2443,'Historical Metal Prices'!$L$4:$Z$4,'Historical Metal Prices'!$L$10:$Z$10)</f>
        <v>0.30699777714971033</v>
      </c>
      <c r="H2443" s="77">
        <f t="shared" ref="H2443:H2506" si="77">IFERROR(B2443*(1+G2443),H2444)</f>
        <v>7847.5414034511487</v>
      </c>
    </row>
    <row r="2444" spans="1:8" x14ac:dyDescent="0.2">
      <c r="A2444" s="79">
        <v>42779</v>
      </c>
      <c r="B2444" s="77">
        <v>6103.5</v>
      </c>
      <c r="C2444" s="84">
        <v>277659</v>
      </c>
      <c r="D2444" s="84">
        <v>243350</v>
      </c>
      <c r="F2444">
        <f t="shared" si="76"/>
        <v>2017</v>
      </c>
      <c r="G2444" s="57">
        <f>_xlfn.XLOOKUP(F2444,'Historical Metal Prices'!$L$4:$Z$4,'Historical Metal Prices'!$L$10:$Z$10)</f>
        <v>0.30699777714971033</v>
      </c>
      <c r="H2444" s="77">
        <f t="shared" si="77"/>
        <v>7977.2609328332574</v>
      </c>
    </row>
    <row r="2445" spans="1:8" x14ac:dyDescent="0.2">
      <c r="A2445" s="79">
        <v>42776</v>
      </c>
      <c r="B2445" s="77">
        <v>6082.5</v>
      </c>
      <c r="C2445" s="84">
        <v>277659</v>
      </c>
      <c r="D2445" s="84">
        <v>247825</v>
      </c>
      <c r="F2445">
        <f t="shared" si="76"/>
        <v>2017</v>
      </c>
      <c r="G2445" s="57">
        <f>_xlfn.XLOOKUP(F2445,'Historical Metal Prices'!$L$4:$Z$4,'Historical Metal Prices'!$L$10:$Z$10)</f>
        <v>0.30699777714971033</v>
      </c>
      <c r="H2445" s="77">
        <f t="shared" si="77"/>
        <v>7949.8139795131128</v>
      </c>
    </row>
    <row r="2446" spans="1:8" x14ac:dyDescent="0.2">
      <c r="A2446" s="79">
        <v>42775</v>
      </c>
      <c r="B2446" s="77">
        <v>5808.75</v>
      </c>
      <c r="C2446" s="84">
        <v>223853</v>
      </c>
      <c r="D2446" s="84">
        <v>248200</v>
      </c>
      <c r="F2446">
        <f t="shared" si="76"/>
        <v>2017</v>
      </c>
      <c r="G2446" s="57">
        <f>_xlfn.XLOOKUP(F2446,'Historical Metal Prices'!$L$4:$Z$4,'Historical Metal Prices'!$L$10:$Z$10)</f>
        <v>0.30699777714971033</v>
      </c>
      <c r="H2446" s="77">
        <f t="shared" si="77"/>
        <v>7592.0233380183799</v>
      </c>
    </row>
    <row r="2447" spans="1:8" x14ac:dyDescent="0.2">
      <c r="A2447" s="79">
        <v>42774</v>
      </c>
      <c r="B2447" s="77">
        <v>5878</v>
      </c>
      <c r="C2447" s="84">
        <v>223853</v>
      </c>
      <c r="D2447" s="84">
        <v>251525</v>
      </c>
      <c r="F2447">
        <f t="shared" si="76"/>
        <v>2017</v>
      </c>
      <c r="G2447" s="57">
        <f>_xlfn.XLOOKUP(F2447,'Historical Metal Prices'!$L$4:$Z$4,'Historical Metal Prices'!$L$10:$Z$10)</f>
        <v>0.30699777714971033</v>
      </c>
      <c r="H2447" s="77">
        <f t="shared" si="77"/>
        <v>7682.5329340859971</v>
      </c>
    </row>
    <row r="2448" spans="1:8" x14ac:dyDescent="0.2">
      <c r="A2448" s="79">
        <v>42773</v>
      </c>
      <c r="B2448" s="77">
        <v>5779.5</v>
      </c>
      <c r="C2448" s="84">
        <v>223853</v>
      </c>
      <c r="D2448" s="84">
        <v>254725</v>
      </c>
      <c r="F2448">
        <f t="shared" si="76"/>
        <v>2017</v>
      </c>
      <c r="G2448" s="57">
        <f>_xlfn.XLOOKUP(F2448,'Historical Metal Prices'!$L$4:$Z$4,'Historical Metal Prices'!$L$10:$Z$10)</f>
        <v>0.30699777714971033</v>
      </c>
      <c r="H2448" s="77">
        <f t="shared" si="77"/>
        <v>7553.7936530367506</v>
      </c>
    </row>
    <row r="2449" spans="1:8" x14ac:dyDescent="0.2">
      <c r="A2449" s="79">
        <v>42772</v>
      </c>
      <c r="B2449" s="77">
        <v>5835.75</v>
      </c>
      <c r="C2449" s="84">
        <v>223853</v>
      </c>
      <c r="D2449" s="84">
        <v>253450</v>
      </c>
      <c r="F2449">
        <f t="shared" si="76"/>
        <v>2017</v>
      </c>
      <c r="G2449" s="57">
        <f>_xlfn.XLOOKUP(F2449,'Historical Metal Prices'!$L$4:$Z$4,'Historical Metal Prices'!$L$10:$Z$10)</f>
        <v>0.30699777714971033</v>
      </c>
      <c r="H2449" s="77">
        <f t="shared" si="77"/>
        <v>7627.3122780014219</v>
      </c>
    </row>
    <row r="2450" spans="1:8" x14ac:dyDescent="0.2">
      <c r="A2450" s="79">
        <v>42769</v>
      </c>
      <c r="B2450" s="77">
        <v>5763.75</v>
      </c>
      <c r="C2450" s="84">
        <v>223853</v>
      </c>
      <c r="D2450" s="84">
        <v>253725</v>
      </c>
      <c r="F2450">
        <f t="shared" si="76"/>
        <v>2017</v>
      </c>
      <c r="G2450" s="57">
        <f>_xlfn.XLOOKUP(F2450,'Historical Metal Prices'!$L$4:$Z$4,'Historical Metal Prices'!$L$10:$Z$10)</f>
        <v>0.30699777714971033</v>
      </c>
      <c r="H2450" s="77">
        <f t="shared" si="77"/>
        <v>7533.2084380466431</v>
      </c>
    </row>
    <row r="2451" spans="1:8" x14ac:dyDescent="0.2">
      <c r="A2451" s="79">
        <v>42768</v>
      </c>
      <c r="B2451" s="77">
        <v>5870.5</v>
      </c>
      <c r="C2451" s="84">
        <v>212925</v>
      </c>
      <c r="D2451" s="84">
        <v>257150</v>
      </c>
      <c r="F2451">
        <f t="shared" si="76"/>
        <v>2017</v>
      </c>
      <c r="G2451" s="57">
        <f>_xlfn.XLOOKUP(F2451,'Historical Metal Prices'!$L$4:$Z$4,'Historical Metal Prices'!$L$10:$Z$10)</f>
        <v>0.30699777714971033</v>
      </c>
      <c r="H2451" s="77">
        <f t="shared" si="77"/>
        <v>7672.7304507573745</v>
      </c>
    </row>
    <row r="2452" spans="1:8" x14ac:dyDescent="0.2">
      <c r="A2452" s="79">
        <v>42767</v>
      </c>
      <c r="B2452" s="77">
        <v>5936</v>
      </c>
      <c r="C2452" s="84">
        <v>212925</v>
      </c>
      <c r="D2452" s="84">
        <v>259500</v>
      </c>
      <c r="F2452">
        <f t="shared" si="76"/>
        <v>2017</v>
      </c>
      <c r="G2452" s="57">
        <f>_xlfn.XLOOKUP(F2452,'Historical Metal Prices'!$L$4:$Z$4,'Historical Metal Prices'!$L$10:$Z$10)</f>
        <v>0.30699777714971033</v>
      </c>
      <c r="H2452" s="77">
        <f t="shared" si="77"/>
        <v>7758.3388051606807</v>
      </c>
    </row>
    <row r="2453" spans="1:8" x14ac:dyDescent="0.2">
      <c r="A2453" s="79">
        <v>42766</v>
      </c>
      <c r="B2453" s="77">
        <v>5994.25</v>
      </c>
      <c r="C2453" s="84">
        <v>212925</v>
      </c>
      <c r="D2453" s="84">
        <v>260850</v>
      </c>
      <c r="F2453">
        <f t="shared" si="76"/>
        <v>2017</v>
      </c>
      <c r="G2453" s="57">
        <f>_xlfn.XLOOKUP(F2453,'Historical Metal Prices'!$L$4:$Z$4,'Historical Metal Prices'!$L$10:$Z$10)</f>
        <v>0.30699777714971033</v>
      </c>
      <c r="H2453" s="77">
        <f t="shared" si="77"/>
        <v>7834.4714256796515</v>
      </c>
    </row>
    <row r="2454" spans="1:8" x14ac:dyDescent="0.2">
      <c r="A2454" s="79">
        <v>42765</v>
      </c>
      <c r="B2454" s="77">
        <v>5811</v>
      </c>
      <c r="C2454" s="84">
        <v>212925</v>
      </c>
      <c r="D2454" s="84">
        <v>261325</v>
      </c>
      <c r="F2454">
        <f t="shared" si="76"/>
        <v>2017</v>
      </c>
      <c r="G2454" s="57">
        <f>_xlfn.XLOOKUP(F2454,'Historical Metal Prices'!$L$4:$Z$4,'Historical Metal Prices'!$L$10:$Z$10)</f>
        <v>0.30699777714971033</v>
      </c>
      <c r="H2454" s="77">
        <f t="shared" si="77"/>
        <v>7594.9640830169665</v>
      </c>
    </row>
    <row r="2455" spans="1:8" x14ac:dyDescent="0.2">
      <c r="A2455" s="79">
        <v>42762</v>
      </c>
      <c r="B2455" s="77">
        <v>5883.5</v>
      </c>
      <c r="C2455" s="84">
        <v>212925</v>
      </c>
      <c r="D2455" s="84">
        <v>262150</v>
      </c>
      <c r="F2455">
        <f t="shared" si="76"/>
        <v>2017</v>
      </c>
      <c r="G2455" s="57">
        <f>_xlfn.XLOOKUP(F2455,'Historical Metal Prices'!$L$4:$Z$4,'Historical Metal Prices'!$L$10:$Z$10)</f>
        <v>0.30699777714971033</v>
      </c>
      <c r="H2455" s="77">
        <f t="shared" si="77"/>
        <v>7689.7214218603203</v>
      </c>
    </row>
    <row r="2456" spans="1:8" x14ac:dyDescent="0.2">
      <c r="A2456" s="79">
        <v>42761</v>
      </c>
      <c r="B2456" s="77">
        <v>5838</v>
      </c>
      <c r="C2456" s="84">
        <v>212925</v>
      </c>
      <c r="D2456" s="84">
        <v>263775</v>
      </c>
      <c r="F2456">
        <f t="shared" si="76"/>
        <v>2017</v>
      </c>
      <c r="G2456" s="57">
        <f>_xlfn.XLOOKUP(F2456,'Historical Metal Prices'!$L$4:$Z$4,'Historical Metal Prices'!$L$10:$Z$10)</f>
        <v>0.30699777714971033</v>
      </c>
      <c r="H2456" s="77">
        <f t="shared" si="77"/>
        <v>7630.2530230000093</v>
      </c>
    </row>
    <row r="2457" spans="1:8" x14ac:dyDescent="0.2">
      <c r="A2457" s="79">
        <v>42760</v>
      </c>
      <c r="B2457" s="77">
        <v>5922.25</v>
      </c>
      <c r="C2457" s="84">
        <v>172979</v>
      </c>
      <c r="D2457" s="84">
        <v>268975</v>
      </c>
      <c r="F2457">
        <f t="shared" si="76"/>
        <v>2017</v>
      </c>
      <c r="G2457" s="57">
        <f>_xlfn.XLOOKUP(F2457,'Historical Metal Prices'!$L$4:$Z$4,'Historical Metal Prices'!$L$10:$Z$10)</f>
        <v>0.30699777714971033</v>
      </c>
      <c r="H2457" s="77">
        <f t="shared" si="77"/>
        <v>7740.3675857248718</v>
      </c>
    </row>
    <row r="2458" spans="1:8" x14ac:dyDescent="0.2">
      <c r="A2458" s="79">
        <v>42759</v>
      </c>
      <c r="B2458" s="77">
        <v>5926</v>
      </c>
      <c r="C2458" s="84">
        <v>172979</v>
      </c>
      <c r="D2458" s="84">
        <v>271025</v>
      </c>
      <c r="F2458">
        <f t="shared" si="76"/>
        <v>2017</v>
      </c>
      <c r="G2458" s="57">
        <f>_xlfn.XLOOKUP(F2458,'Historical Metal Prices'!$L$4:$Z$4,'Historical Metal Prices'!$L$10:$Z$10)</f>
        <v>0.30699777714971033</v>
      </c>
      <c r="H2458" s="77">
        <f t="shared" si="77"/>
        <v>7745.2688273891836</v>
      </c>
    </row>
    <row r="2459" spans="1:8" x14ac:dyDescent="0.2">
      <c r="A2459" s="79">
        <v>42758</v>
      </c>
      <c r="B2459" s="77">
        <v>5773.5</v>
      </c>
      <c r="C2459" s="84">
        <v>172979</v>
      </c>
      <c r="D2459" s="84">
        <v>272150</v>
      </c>
      <c r="F2459">
        <f t="shared" si="76"/>
        <v>2017</v>
      </c>
      <c r="G2459" s="57">
        <f>_xlfn.XLOOKUP(F2459,'Historical Metal Prices'!$L$4:$Z$4,'Historical Metal Prices'!$L$10:$Z$10)</f>
        <v>0.30699777714971033</v>
      </c>
      <c r="H2459" s="77">
        <f t="shared" si="77"/>
        <v>7545.9516663738523</v>
      </c>
    </row>
    <row r="2460" spans="1:8" x14ac:dyDescent="0.2">
      <c r="A2460" s="79">
        <v>42755</v>
      </c>
      <c r="B2460" s="77">
        <v>5730</v>
      </c>
      <c r="C2460" s="84">
        <v>172979</v>
      </c>
      <c r="D2460" s="84">
        <v>274650</v>
      </c>
      <c r="F2460">
        <f t="shared" si="76"/>
        <v>2017</v>
      </c>
      <c r="G2460" s="57">
        <f>_xlfn.XLOOKUP(F2460,'Historical Metal Prices'!$L$4:$Z$4,'Historical Metal Prices'!$L$10:$Z$10)</f>
        <v>0.30699777714971033</v>
      </c>
      <c r="H2460" s="77">
        <f t="shared" si="77"/>
        <v>7489.0972630678398</v>
      </c>
    </row>
    <row r="2461" spans="1:8" x14ac:dyDescent="0.2">
      <c r="A2461" s="79">
        <v>42754</v>
      </c>
      <c r="B2461" s="77">
        <v>5713.5</v>
      </c>
      <c r="C2461" s="84">
        <v>170797</v>
      </c>
      <c r="D2461" s="84">
        <v>275400</v>
      </c>
      <c r="F2461">
        <f t="shared" si="76"/>
        <v>2017</v>
      </c>
      <c r="G2461" s="57">
        <f>_xlfn.XLOOKUP(F2461,'Historical Metal Prices'!$L$4:$Z$4,'Historical Metal Prices'!$L$10:$Z$10)</f>
        <v>0.30699777714971033</v>
      </c>
      <c r="H2461" s="77">
        <f t="shared" si="77"/>
        <v>7467.5317997448701</v>
      </c>
    </row>
    <row r="2462" spans="1:8" x14ac:dyDescent="0.2">
      <c r="A2462" s="79">
        <v>42753</v>
      </c>
      <c r="B2462" s="77">
        <v>5740.5</v>
      </c>
      <c r="C2462" s="84">
        <v>170797</v>
      </c>
      <c r="D2462" s="84">
        <v>274100</v>
      </c>
      <c r="F2462">
        <f t="shared" si="76"/>
        <v>2017</v>
      </c>
      <c r="G2462" s="57">
        <f>_xlfn.XLOOKUP(F2462,'Historical Metal Prices'!$L$4:$Z$4,'Historical Metal Prices'!$L$10:$Z$10)</f>
        <v>0.30699777714971033</v>
      </c>
      <c r="H2462" s="77">
        <f t="shared" si="77"/>
        <v>7502.820739727912</v>
      </c>
    </row>
    <row r="2463" spans="1:8" x14ac:dyDescent="0.2">
      <c r="A2463" s="79">
        <v>42752</v>
      </c>
      <c r="B2463" s="77">
        <v>5731.25</v>
      </c>
      <c r="C2463" s="84">
        <v>170797</v>
      </c>
      <c r="D2463" s="84">
        <v>276050</v>
      </c>
      <c r="F2463">
        <f t="shared" si="76"/>
        <v>2017</v>
      </c>
      <c r="G2463" s="57">
        <f>_xlfn.XLOOKUP(F2463,'Historical Metal Prices'!$L$4:$Z$4,'Historical Metal Prices'!$L$10:$Z$10)</f>
        <v>0.30699777714971033</v>
      </c>
      <c r="H2463" s="77">
        <f t="shared" si="77"/>
        <v>7490.731010289277</v>
      </c>
    </row>
    <row r="2464" spans="1:8" x14ac:dyDescent="0.2">
      <c r="A2464" s="79">
        <v>42751</v>
      </c>
      <c r="B2464" s="77">
        <v>5843.5</v>
      </c>
      <c r="C2464" s="84">
        <v>170797</v>
      </c>
      <c r="D2464" s="84">
        <v>277375</v>
      </c>
      <c r="F2464">
        <f t="shared" si="76"/>
        <v>2017</v>
      </c>
      <c r="G2464" s="57">
        <f>_xlfn.XLOOKUP(F2464,'Historical Metal Prices'!$L$4:$Z$4,'Historical Metal Prices'!$L$10:$Z$10)</f>
        <v>0.30699777714971033</v>
      </c>
      <c r="H2464" s="77">
        <f t="shared" si="77"/>
        <v>7637.4415107743325</v>
      </c>
    </row>
    <row r="2465" spans="1:8" x14ac:dyDescent="0.2">
      <c r="A2465" s="79">
        <v>42748</v>
      </c>
      <c r="B2465" s="77">
        <v>5883.75</v>
      </c>
      <c r="C2465" s="84">
        <v>170797</v>
      </c>
      <c r="D2465" s="84">
        <v>279000</v>
      </c>
      <c r="F2465">
        <f t="shared" si="76"/>
        <v>2017</v>
      </c>
      <c r="G2465" s="57">
        <f>_xlfn.XLOOKUP(F2465,'Historical Metal Prices'!$L$4:$Z$4,'Historical Metal Prices'!$L$10:$Z$10)</f>
        <v>0.30699777714971033</v>
      </c>
      <c r="H2465" s="77">
        <f t="shared" si="77"/>
        <v>7690.0481713046083</v>
      </c>
    </row>
    <row r="2466" spans="1:8" x14ac:dyDescent="0.2">
      <c r="A2466" s="79">
        <v>42747</v>
      </c>
      <c r="B2466" s="77">
        <v>5813.75</v>
      </c>
      <c r="C2466" s="84">
        <v>171561</v>
      </c>
      <c r="D2466" s="84">
        <v>281700</v>
      </c>
      <c r="F2466">
        <f t="shared" si="76"/>
        <v>2017</v>
      </c>
      <c r="G2466" s="57">
        <f>_xlfn.XLOOKUP(F2466,'Historical Metal Prices'!$L$4:$Z$4,'Historical Metal Prices'!$L$10:$Z$10)</f>
        <v>0.30699777714971033</v>
      </c>
      <c r="H2466" s="77">
        <f t="shared" si="77"/>
        <v>7598.5583269041281</v>
      </c>
    </row>
    <row r="2467" spans="1:8" x14ac:dyDescent="0.2">
      <c r="A2467" s="79">
        <v>42746</v>
      </c>
      <c r="B2467" s="77">
        <v>5689.75</v>
      </c>
      <c r="C2467" s="84">
        <v>171561</v>
      </c>
      <c r="D2467" s="84">
        <v>285700</v>
      </c>
      <c r="F2467">
        <f t="shared" si="76"/>
        <v>2017</v>
      </c>
      <c r="G2467" s="57">
        <f>_xlfn.XLOOKUP(F2467,'Historical Metal Prices'!$L$4:$Z$4,'Historical Metal Prices'!$L$10:$Z$10)</f>
        <v>0.30699777714971033</v>
      </c>
      <c r="H2467" s="77">
        <f t="shared" si="77"/>
        <v>7436.490602537564</v>
      </c>
    </row>
    <row r="2468" spans="1:8" x14ac:dyDescent="0.2">
      <c r="A2468" s="79">
        <v>42745</v>
      </c>
      <c r="B2468" s="77">
        <v>5736</v>
      </c>
      <c r="C2468" s="84">
        <v>171561</v>
      </c>
      <c r="D2468" s="84">
        <v>288225</v>
      </c>
      <c r="F2468">
        <f t="shared" si="76"/>
        <v>2017</v>
      </c>
      <c r="G2468" s="57">
        <f>_xlfn.XLOOKUP(F2468,'Historical Metal Prices'!$L$4:$Z$4,'Historical Metal Prices'!$L$10:$Z$10)</f>
        <v>0.30699777714971033</v>
      </c>
      <c r="H2468" s="77">
        <f t="shared" si="77"/>
        <v>7496.9392497307381</v>
      </c>
    </row>
    <row r="2469" spans="1:8" x14ac:dyDescent="0.2">
      <c r="A2469" s="79">
        <v>42744</v>
      </c>
      <c r="B2469" s="77">
        <v>5570</v>
      </c>
      <c r="C2469" s="84">
        <v>171561</v>
      </c>
      <c r="D2469" s="84">
        <v>293400</v>
      </c>
      <c r="F2469">
        <f t="shared" si="76"/>
        <v>2017</v>
      </c>
      <c r="G2469" s="57">
        <f>_xlfn.XLOOKUP(F2469,'Historical Metal Prices'!$L$4:$Z$4,'Historical Metal Prices'!$L$10:$Z$10)</f>
        <v>0.30699777714971033</v>
      </c>
      <c r="H2469" s="77">
        <f t="shared" si="77"/>
        <v>7279.9776187238867</v>
      </c>
    </row>
    <row r="2470" spans="1:8" x14ac:dyDescent="0.2">
      <c r="A2470" s="79">
        <v>42741</v>
      </c>
      <c r="B2470" s="77">
        <v>5569.25</v>
      </c>
      <c r="C2470" s="84">
        <v>171561</v>
      </c>
      <c r="D2470" s="84">
        <v>294900</v>
      </c>
      <c r="F2470">
        <f t="shared" si="76"/>
        <v>2017</v>
      </c>
      <c r="G2470" s="57">
        <f>_xlfn.XLOOKUP(F2470,'Historical Metal Prices'!$L$4:$Z$4,'Historical Metal Prices'!$L$10:$Z$10)</f>
        <v>0.30699777714971033</v>
      </c>
      <c r="H2470" s="77">
        <f t="shared" si="77"/>
        <v>7278.9973703910246</v>
      </c>
    </row>
    <row r="2471" spans="1:8" x14ac:dyDescent="0.2">
      <c r="A2471" s="79">
        <v>42740</v>
      </c>
      <c r="B2471" s="77">
        <v>5560.5</v>
      </c>
      <c r="C2471" s="84">
        <v>146598</v>
      </c>
      <c r="D2471" s="84">
        <v>295125</v>
      </c>
      <c r="F2471">
        <f t="shared" si="76"/>
        <v>2017</v>
      </c>
      <c r="G2471" s="57">
        <f>_xlfn.XLOOKUP(F2471,'Historical Metal Prices'!$L$4:$Z$4,'Historical Metal Prices'!$L$10:$Z$10)</f>
        <v>0.30699777714971033</v>
      </c>
      <c r="H2471" s="77">
        <f t="shared" si="77"/>
        <v>7267.5611398409646</v>
      </c>
    </row>
    <row r="2472" spans="1:8" x14ac:dyDescent="0.2">
      <c r="A2472" s="79">
        <v>42739</v>
      </c>
      <c r="B2472" s="77">
        <v>5629</v>
      </c>
      <c r="C2472" s="84">
        <v>146598</v>
      </c>
      <c r="D2472" s="84">
        <v>301775</v>
      </c>
      <c r="F2472">
        <f t="shared" si="76"/>
        <v>2017</v>
      </c>
      <c r="G2472" s="57">
        <f>_xlfn.XLOOKUP(F2472,'Historical Metal Prices'!$L$4:$Z$4,'Historical Metal Prices'!$L$10:$Z$10)</f>
        <v>0.30699777714971033</v>
      </c>
      <c r="H2472" s="77">
        <f t="shared" si="77"/>
        <v>7357.0904875757196</v>
      </c>
    </row>
    <row r="2473" spans="1:8" x14ac:dyDescent="0.2">
      <c r="A2473" s="79">
        <v>42738</v>
      </c>
      <c r="B2473" s="77">
        <v>5486.5</v>
      </c>
      <c r="C2473" s="84">
        <v>146598</v>
      </c>
      <c r="D2473" s="84">
        <v>305875</v>
      </c>
      <c r="F2473">
        <f t="shared" si="76"/>
        <v>2017</v>
      </c>
      <c r="G2473" s="57">
        <f>_xlfn.XLOOKUP(F2473,'Historical Metal Prices'!$L$4:$Z$4,'Historical Metal Prices'!$L$10:$Z$10)</f>
        <v>0.30699777714971033</v>
      </c>
      <c r="H2473" s="77">
        <f t="shared" si="77"/>
        <v>7170.8433043318855</v>
      </c>
    </row>
    <row r="2474" spans="1:8" x14ac:dyDescent="0.2">
      <c r="A2474" s="79">
        <v>42737</v>
      </c>
      <c r="B2474" s="77">
        <v>5523</v>
      </c>
      <c r="C2474" s="84">
        <v>146598</v>
      </c>
      <c r="D2474" s="84">
        <v>311825</v>
      </c>
      <c r="F2474">
        <f t="shared" si="76"/>
        <v>2017</v>
      </c>
      <c r="G2474" s="57">
        <f>_xlfn.XLOOKUP(F2474,'Historical Metal Prices'!$L$4:$Z$4,'Historical Metal Prices'!$L$10:$Z$10)</f>
        <v>0.30699777714971033</v>
      </c>
      <c r="H2474" s="77">
        <f t="shared" si="77"/>
        <v>7218.5487231978504</v>
      </c>
    </row>
    <row r="2475" spans="1:8" x14ac:dyDescent="0.2">
      <c r="A2475" s="79">
        <v>42734</v>
      </c>
      <c r="B2475" s="77">
        <v>5523</v>
      </c>
      <c r="C2475" s="84">
        <v>146598</v>
      </c>
      <c r="D2475" s="84">
        <v>322225</v>
      </c>
      <c r="F2475">
        <f t="shared" si="76"/>
        <v>2016</v>
      </c>
      <c r="G2475" s="57">
        <f>_xlfn.XLOOKUP(F2475,'Historical Metal Prices'!$L$4:$Z$4,'Historical Metal Prices'!$L$10:$Z$10)</f>
        <v>0.32348664160517338</v>
      </c>
      <c r="H2475" s="77">
        <f t="shared" si="77"/>
        <v>7309.6167215853729</v>
      </c>
    </row>
    <row r="2476" spans="1:8" x14ac:dyDescent="0.2">
      <c r="A2476" s="79">
        <v>42733</v>
      </c>
      <c r="B2476" s="77">
        <v>5470</v>
      </c>
      <c r="C2476" s="84">
        <v>134377</v>
      </c>
      <c r="D2476" s="84">
        <v>322225</v>
      </c>
      <c r="F2476">
        <f t="shared" si="76"/>
        <v>2016</v>
      </c>
      <c r="G2476" s="57">
        <f>_xlfn.XLOOKUP(F2476,'Historical Metal Prices'!$L$4:$Z$4,'Historical Metal Prices'!$L$10:$Z$10)</f>
        <v>0.32348664160517338</v>
      </c>
      <c r="H2476" s="77">
        <f t="shared" si="77"/>
        <v>7239.4719295802979</v>
      </c>
    </row>
    <row r="2477" spans="1:8" x14ac:dyDescent="0.2">
      <c r="A2477" s="79">
        <v>42732</v>
      </c>
      <c r="B2477" s="77">
        <v>5531.75</v>
      </c>
      <c r="C2477" s="84">
        <v>134377</v>
      </c>
      <c r="D2477" s="84">
        <v>328350</v>
      </c>
      <c r="F2477">
        <f t="shared" si="76"/>
        <v>2016</v>
      </c>
      <c r="G2477" s="57">
        <f>_xlfn.XLOOKUP(F2477,'Historical Metal Prices'!$L$4:$Z$4,'Historical Metal Prices'!$L$10:$Z$10)</f>
        <v>0.32348664160517338</v>
      </c>
      <c r="H2477" s="77">
        <f t="shared" si="77"/>
        <v>7321.1972296994181</v>
      </c>
    </row>
    <row r="2478" spans="1:8" x14ac:dyDescent="0.2">
      <c r="A2478" s="79">
        <v>42731</v>
      </c>
      <c r="B2478" s="77">
        <v>5455.75</v>
      </c>
      <c r="C2478" s="84">
        <v>134377</v>
      </c>
      <c r="D2478" s="84">
        <v>334525</v>
      </c>
      <c r="F2478">
        <f t="shared" si="76"/>
        <v>2016</v>
      </c>
      <c r="G2478" s="57">
        <f>_xlfn.XLOOKUP(F2478,'Historical Metal Prices'!$L$4:$Z$4,'Historical Metal Prices'!$L$10:$Z$10)</f>
        <v>0.32348664160517338</v>
      </c>
      <c r="H2478" s="77">
        <f t="shared" si="77"/>
        <v>7220.6122449374243</v>
      </c>
    </row>
    <row r="2479" spans="1:8" x14ac:dyDescent="0.2">
      <c r="A2479" s="79">
        <v>42730</v>
      </c>
      <c r="B2479" s="77">
        <v>5455.75</v>
      </c>
      <c r="C2479" s="84">
        <v>134377</v>
      </c>
      <c r="D2479" s="84">
        <v>334525</v>
      </c>
      <c r="F2479">
        <f t="shared" si="76"/>
        <v>2016</v>
      </c>
      <c r="G2479" s="57">
        <f>_xlfn.XLOOKUP(F2479,'Historical Metal Prices'!$L$4:$Z$4,'Historical Metal Prices'!$L$10:$Z$10)</f>
        <v>0.32348664160517338</v>
      </c>
      <c r="H2479" s="77">
        <f t="shared" si="77"/>
        <v>7220.6122449374243</v>
      </c>
    </row>
    <row r="2480" spans="1:8" x14ac:dyDescent="0.2">
      <c r="A2480" s="79">
        <v>42727</v>
      </c>
      <c r="B2480" s="77">
        <v>5455.75</v>
      </c>
      <c r="C2480" s="84">
        <v>134377</v>
      </c>
      <c r="D2480" s="84">
        <v>334525</v>
      </c>
      <c r="F2480">
        <f t="shared" si="76"/>
        <v>2016</v>
      </c>
      <c r="G2480" s="57">
        <f>_xlfn.XLOOKUP(F2480,'Historical Metal Prices'!$L$4:$Z$4,'Historical Metal Prices'!$L$10:$Z$10)</f>
        <v>0.32348664160517338</v>
      </c>
      <c r="H2480" s="77">
        <f t="shared" si="77"/>
        <v>7220.6122449374243</v>
      </c>
    </row>
    <row r="2481" spans="1:8" x14ac:dyDescent="0.2">
      <c r="A2481" s="79">
        <v>42726</v>
      </c>
      <c r="B2481" s="77">
        <v>5504</v>
      </c>
      <c r="C2481" s="84">
        <v>144026</v>
      </c>
      <c r="D2481" s="84">
        <v>334525</v>
      </c>
      <c r="F2481">
        <f t="shared" si="76"/>
        <v>2016</v>
      </c>
      <c r="G2481" s="57">
        <f>_xlfn.XLOOKUP(F2481,'Historical Metal Prices'!$L$4:$Z$4,'Historical Metal Prices'!$L$10:$Z$10)</f>
        <v>0.32348664160517338</v>
      </c>
      <c r="H2481" s="77">
        <f t="shared" si="77"/>
        <v>7284.4704753948745</v>
      </c>
    </row>
    <row r="2482" spans="1:8" x14ac:dyDescent="0.2">
      <c r="A2482" s="79">
        <v>42725</v>
      </c>
      <c r="B2482" s="77">
        <v>5500.75</v>
      </c>
      <c r="C2482" s="84">
        <v>144026</v>
      </c>
      <c r="D2482" s="84">
        <v>335800</v>
      </c>
      <c r="F2482">
        <f t="shared" si="76"/>
        <v>2016</v>
      </c>
      <c r="G2482" s="57">
        <f>_xlfn.XLOOKUP(F2482,'Historical Metal Prices'!$L$4:$Z$4,'Historical Metal Prices'!$L$10:$Z$10)</f>
        <v>0.32348664160517338</v>
      </c>
      <c r="H2482" s="77">
        <f t="shared" si="77"/>
        <v>7280.1691438096577</v>
      </c>
    </row>
    <row r="2483" spans="1:8" x14ac:dyDescent="0.2">
      <c r="A2483" s="79">
        <v>42724</v>
      </c>
      <c r="B2483" s="77">
        <v>5488.5</v>
      </c>
      <c r="C2483" s="84">
        <v>144026</v>
      </c>
      <c r="D2483" s="84">
        <v>339625</v>
      </c>
      <c r="F2483">
        <f t="shared" si="76"/>
        <v>2016</v>
      </c>
      <c r="G2483" s="57">
        <f>_xlfn.XLOOKUP(F2483,'Historical Metal Prices'!$L$4:$Z$4,'Historical Metal Prices'!$L$10:$Z$10)</f>
        <v>0.32348664160517338</v>
      </c>
      <c r="H2483" s="77">
        <f t="shared" si="77"/>
        <v>7263.9564324499943</v>
      </c>
    </row>
    <row r="2484" spans="1:8" x14ac:dyDescent="0.2">
      <c r="A2484" s="79">
        <v>42723</v>
      </c>
      <c r="B2484" s="77">
        <v>5486.5</v>
      </c>
      <c r="C2484" s="84">
        <v>144026</v>
      </c>
      <c r="D2484" s="84">
        <v>344025</v>
      </c>
      <c r="F2484">
        <f t="shared" si="76"/>
        <v>2016</v>
      </c>
      <c r="G2484" s="57">
        <f>_xlfn.XLOOKUP(F2484,'Historical Metal Prices'!$L$4:$Z$4,'Historical Metal Prices'!$L$10:$Z$10)</f>
        <v>0.32348664160517338</v>
      </c>
      <c r="H2484" s="77">
        <f t="shared" si="77"/>
        <v>7261.3094591667841</v>
      </c>
    </row>
    <row r="2485" spans="1:8" x14ac:dyDescent="0.2">
      <c r="A2485" s="79">
        <v>42720</v>
      </c>
      <c r="B2485" s="77">
        <v>5629.75</v>
      </c>
      <c r="C2485" s="84">
        <v>144026</v>
      </c>
      <c r="D2485" s="84">
        <v>345475</v>
      </c>
      <c r="F2485">
        <f t="shared" si="76"/>
        <v>2016</v>
      </c>
      <c r="G2485" s="57">
        <f>_xlfn.XLOOKUP(F2485,'Historical Metal Prices'!$L$4:$Z$4,'Historical Metal Prices'!$L$10:$Z$10)</f>
        <v>0.32348664160517338</v>
      </c>
      <c r="H2485" s="77">
        <f t="shared" si="77"/>
        <v>7450.8989205767248</v>
      </c>
    </row>
    <row r="2486" spans="1:8" x14ac:dyDescent="0.2">
      <c r="A2486" s="79">
        <v>42719</v>
      </c>
      <c r="B2486" s="77">
        <v>5723.5</v>
      </c>
      <c r="C2486" s="84">
        <v>131950</v>
      </c>
      <c r="D2486" s="84">
        <v>307075</v>
      </c>
      <c r="F2486">
        <f t="shared" si="76"/>
        <v>2016</v>
      </c>
      <c r="G2486" s="57">
        <f>_xlfn.XLOOKUP(F2486,'Historical Metal Prices'!$L$4:$Z$4,'Historical Metal Prices'!$L$10:$Z$10)</f>
        <v>0.32348664160517338</v>
      </c>
      <c r="H2486" s="77">
        <f t="shared" si="77"/>
        <v>7574.9757932272096</v>
      </c>
    </row>
    <row r="2487" spans="1:8" x14ac:dyDescent="0.2">
      <c r="A2487" s="79">
        <v>42718</v>
      </c>
      <c r="B2487" s="77">
        <v>5715.75</v>
      </c>
      <c r="C2487" s="84">
        <v>131950</v>
      </c>
      <c r="D2487" s="84">
        <v>295300</v>
      </c>
      <c r="F2487">
        <f t="shared" si="76"/>
        <v>2016</v>
      </c>
      <c r="G2487" s="57">
        <f>_xlfn.XLOOKUP(F2487,'Historical Metal Prices'!$L$4:$Z$4,'Historical Metal Prices'!$L$10:$Z$10)</f>
        <v>0.32348664160517338</v>
      </c>
      <c r="H2487" s="77">
        <f t="shared" si="77"/>
        <v>7564.7187717547695</v>
      </c>
    </row>
    <row r="2488" spans="1:8" x14ac:dyDescent="0.2">
      <c r="A2488" s="79">
        <v>42717</v>
      </c>
      <c r="B2488" s="77">
        <v>5677.5</v>
      </c>
      <c r="C2488" s="84">
        <v>131950</v>
      </c>
      <c r="D2488" s="84">
        <v>278125</v>
      </c>
      <c r="F2488">
        <f t="shared" si="76"/>
        <v>2016</v>
      </c>
      <c r="G2488" s="57">
        <f>_xlfn.XLOOKUP(F2488,'Historical Metal Prices'!$L$4:$Z$4,'Historical Metal Prices'!$L$10:$Z$10)</f>
        <v>0.32348664160517338</v>
      </c>
      <c r="H2488" s="77">
        <f t="shared" si="77"/>
        <v>7514.095407713372</v>
      </c>
    </row>
    <row r="2489" spans="1:8" x14ac:dyDescent="0.2">
      <c r="A2489" s="79">
        <v>42716</v>
      </c>
      <c r="B2489" s="77">
        <v>5751</v>
      </c>
      <c r="C2489" s="84">
        <v>131950</v>
      </c>
      <c r="D2489" s="84">
        <v>258175</v>
      </c>
      <c r="F2489">
        <f t="shared" si="76"/>
        <v>2016</v>
      </c>
      <c r="G2489" s="57">
        <f>_xlfn.XLOOKUP(F2489,'Historical Metal Prices'!$L$4:$Z$4,'Historical Metal Prices'!$L$10:$Z$10)</f>
        <v>0.32348664160517338</v>
      </c>
      <c r="H2489" s="77">
        <f t="shared" si="77"/>
        <v>7611.3716758713517</v>
      </c>
    </row>
    <row r="2490" spans="1:8" x14ac:dyDescent="0.2">
      <c r="A2490" s="79">
        <v>42713</v>
      </c>
      <c r="B2490" s="77">
        <v>5822</v>
      </c>
      <c r="C2490" s="84">
        <v>131950</v>
      </c>
      <c r="D2490" s="84">
        <v>241550</v>
      </c>
      <c r="F2490">
        <f t="shared" si="76"/>
        <v>2016</v>
      </c>
      <c r="G2490" s="57">
        <f>_xlfn.XLOOKUP(F2490,'Historical Metal Prices'!$L$4:$Z$4,'Historical Metal Prices'!$L$10:$Z$10)</f>
        <v>0.32348664160517338</v>
      </c>
      <c r="H2490" s="77">
        <f t="shared" si="77"/>
        <v>7705.3392274253192</v>
      </c>
    </row>
    <row r="2491" spans="1:8" x14ac:dyDescent="0.2">
      <c r="A2491" s="79">
        <v>42712</v>
      </c>
      <c r="B2491" s="77">
        <v>5781.25</v>
      </c>
      <c r="C2491" s="84">
        <v>135363</v>
      </c>
      <c r="D2491" s="84">
        <v>213325</v>
      </c>
      <c r="F2491">
        <f t="shared" si="76"/>
        <v>2016</v>
      </c>
      <c r="G2491" s="57">
        <f>_xlfn.XLOOKUP(F2491,'Historical Metal Prices'!$L$4:$Z$4,'Historical Metal Prices'!$L$10:$Z$10)</f>
        <v>0.32348664160517338</v>
      </c>
      <c r="H2491" s="77">
        <f t="shared" si="77"/>
        <v>7651.4071467799085</v>
      </c>
    </row>
    <row r="2492" spans="1:8" x14ac:dyDescent="0.2">
      <c r="A2492" s="79">
        <v>42711</v>
      </c>
      <c r="B2492" s="77">
        <v>5779.25</v>
      </c>
      <c r="C2492" s="84">
        <v>135363</v>
      </c>
      <c r="D2492" s="84">
        <v>221125</v>
      </c>
      <c r="F2492">
        <f t="shared" si="76"/>
        <v>2016</v>
      </c>
      <c r="G2492" s="57">
        <f>_xlfn.XLOOKUP(F2492,'Historical Metal Prices'!$L$4:$Z$4,'Historical Metal Prices'!$L$10:$Z$10)</f>
        <v>0.32348664160517338</v>
      </c>
      <c r="H2492" s="77">
        <f t="shared" si="77"/>
        <v>7648.7601734966984</v>
      </c>
    </row>
    <row r="2493" spans="1:8" x14ac:dyDescent="0.2">
      <c r="A2493" s="79">
        <v>42710</v>
      </c>
      <c r="B2493" s="77">
        <v>5875.75</v>
      </c>
      <c r="C2493" s="84">
        <v>135363</v>
      </c>
      <c r="D2493" s="84">
        <v>225925</v>
      </c>
      <c r="F2493">
        <f t="shared" si="76"/>
        <v>2016</v>
      </c>
      <c r="G2493" s="57">
        <f>_xlfn.XLOOKUP(F2493,'Historical Metal Prices'!$L$4:$Z$4,'Historical Metal Prices'!$L$10:$Z$10)</f>
        <v>0.32348664160517338</v>
      </c>
      <c r="H2493" s="77">
        <f t="shared" si="77"/>
        <v>7776.4766344115978</v>
      </c>
    </row>
    <row r="2494" spans="1:8" x14ac:dyDescent="0.2">
      <c r="A2494" s="79">
        <v>42709</v>
      </c>
      <c r="B2494" s="77">
        <v>5945</v>
      </c>
      <c r="C2494" s="84">
        <v>135363</v>
      </c>
      <c r="D2494" s="84">
        <v>229500</v>
      </c>
      <c r="F2494">
        <f t="shared" si="76"/>
        <v>2016</v>
      </c>
      <c r="G2494" s="57">
        <f>_xlfn.XLOOKUP(F2494,'Historical Metal Prices'!$L$4:$Z$4,'Historical Metal Prices'!$L$10:$Z$10)</f>
        <v>0.32348664160517338</v>
      </c>
      <c r="H2494" s="77">
        <f t="shared" si="77"/>
        <v>7868.1280843427558</v>
      </c>
    </row>
    <row r="2495" spans="1:8" x14ac:dyDescent="0.2">
      <c r="A2495" s="79">
        <v>42706</v>
      </c>
      <c r="B2495" s="77">
        <v>5758</v>
      </c>
      <c r="C2495" s="84">
        <v>135363</v>
      </c>
      <c r="D2495" s="84">
        <v>233025</v>
      </c>
      <c r="F2495">
        <f t="shared" si="76"/>
        <v>2016</v>
      </c>
      <c r="G2495" s="57">
        <f>_xlfn.XLOOKUP(F2495,'Historical Metal Prices'!$L$4:$Z$4,'Historical Metal Prices'!$L$10:$Z$10)</f>
        <v>0.32348664160517338</v>
      </c>
      <c r="H2495" s="77">
        <f t="shared" si="77"/>
        <v>7620.6360823625882</v>
      </c>
    </row>
    <row r="2496" spans="1:8" x14ac:dyDescent="0.2">
      <c r="A2496" s="79">
        <v>42705</v>
      </c>
      <c r="B2496" s="77">
        <v>5788</v>
      </c>
      <c r="C2496" s="84">
        <v>144063</v>
      </c>
      <c r="D2496" s="84">
        <v>234025</v>
      </c>
      <c r="F2496">
        <f t="shared" si="76"/>
        <v>2016</v>
      </c>
      <c r="G2496" s="57">
        <f>_xlfn.XLOOKUP(F2496,'Historical Metal Prices'!$L$4:$Z$4,'Historical Metal Prices'!$L$10:$Z$10)</f>
        <v>0.32348664160517338</v>
      </c>
      <c r="H2496" s="77">
        <f t="shared" si="77"/>
        <v>7660.3406816107436</v>
      </c>
    </row>
    <row r="2497" spans="1:8" x14ac:dyDescent="0.2">
      <c r="A2497" s="79">
        <v>42704</v>
      </c>
      <c r="B2497" s="77">
        <v>5813.25</v>
      </c>
      <c r="C2497" s="84">
        <v>144063</v>
      </c>
      <c r="D2497" s="84">
        <v>236675</v>
      </c>
      <c r="F2497">
        <f t="shared" si="76"/>
        <v>2016</v>
      </c>
      <c r="G2497" s="57">
        <f>_xlfn.XLOOKUP(F2497,'Historical Metal Prices'!$L$4:$Z$4,'Historical Metal Prices'!$L$10:$Z$10)</f>
        <v>0.32348664160517338</v>
      </c>
      <c r="H2497" s="77">
        <f t="shared" si="77"/>
        <v>7693.758719311274</v>
      </c>
    </row>
    <row r="2498" spans="1:8" x14ac:dyDescent="0.2">
      <c r="A2498" s="79">
        <v>42703</v>
      </c>
      <c r="B2498" s="77">
        <v>5690</v>
      </c>
      <c r="C2498" s="84">
        <v>144063</v>
      </c>
      <c r="D2498" s="84">
        <v>234825</v>
      </c>
      <c r="F2498">
        <f t="shared" si="76"/>
        <v>2016</v>
      </c>
      <c r="G2498" s="57">
        <f>_xlfn.XLOOKUP(F2498,'Historical Metal Prices'!$L$4:$Z$4,'Historical Metal Prices'!$L$10:$Z$10)</f>
        <v>0.32348664160517338</v>
      </c>
      <c r="H2498" s="77">
        <f t="shared" si="77"/>
        <v>7530.6389907334369</v>
      </c>
    </row>
    <row r="2499" spans="1:8" x14ac:dyDescent="0.2">
      <c r="A2499" s="79">
        <v>42702</v>
      </c>
      <c r="B2499" s="77">
        <v>5865.75</v>
      </c>
      <c r="C2499" s="84">
        <v>144063</v>
      </c>
      <c r="D2499" s="84">
        <v>235475</v>
      </c>
      <c r="F2499">
        <f t="shared" si="76"/>
        <v>2016</v>
      </c>
      <c r="G2499" s="57">
        <f>_xlfn.XLOOKUP(F2499,'Historical Metal Prices'!$L$4:$Z$4,'Historical Metal Prices'!$L$10:$Z$10)</f>
        <v>0.32348664160517338</v>
      </c>
      <c r="H2499" s="77">
        <f t="shared" si="77"/>
        <v>7763.2417679955461</v>
      </c>
    </row>
    <row r="2500" spans="1:8" x14ac:dyDescent="0.2">
      <c r="A2500" s="79">
        <v>42699</v>
      </c>
      <c r="B2500" s="77">
        <v>5864.5</v>
      </c>
      <c r="C2500" s="84">
        <v>144063</v>
      </c>
      <c r="D2500" s="84">
        <v>234250</v>
      </c>
      <c r="F2500">
        <f t="shared" si="76"/>
        <v>2016</v>
      </c>
      <c r="G2500" s="57">
        <f>_xlfn.XLOOKUP(F2500,'Historical Metal Prices'!$L$4:$Z$4,'Historical Metal Prices'!$L$10:$Z$10)</f>
        <v>0.32348664160517338</v>
      </c>
      <c r="H2500" s="77">
        <f t="shared" si="77"/>
        <v>7761.5874096935395</v>
      </c>
    </row>
    <row r="2501" spans="1:8" x14ac:dyDescent="0.2">
      <c r="A2501" s="79">
        <v>42698</v>
      </c>
      <c r="B2501" s="77">
        <v>5853.5</v>
      </c>
      <c r="C2501" s="84">
        <v>134538</v>
      </c>
      <c r="D2501" s="84">
        <v>237200</v>
      </c>
      <c r="F2501">
        <f t="shared" si="76"/>
        <v>2016</v>
      </c>
      <c r="G2501" s="57">
        <f>_xlfn.XLOOKUP(F2501,'Historical Metal Prices'!$L$4:$Z$4,'Historical Metal Prices'!$L$10:$Z$10)</f>
        <v>0.32348664160517338</v>
      </c>
      <c r="H2501" s="77">
        <f t="shared" si="77"/>
        <v>7747.0290566358826</v>
      </c>
    </row>
    <row r="2502" spans="1:8" x14ac:dyDescent="0.2">
      <c r="A2502" s="79">
        <v>42697</v>
      </c>
      <c r="B2502" s="77">
        <v>5724.5</v>
      </c>
      <c r="C2502" s="84">
        <v>134538</v>
      </c>
      <c r="D2502" s="84">
        <v>235875</v>
      </c>
      <c r="F2502">
        <f t="shared" si="76"/>
        <v>2016</v>
      </c>
      <c r="G2502" s="57">
        <f>_xlfn.XLOOKUP(F2502,'Historical Metal Prices'!$L$4:$Z$4,'Historical Metal Prices'!$L$10:$Z$10)</f>
        <v>0.32348664160517338</v>
      </c>
      <c r="H2502" s="77">
        <f t="shared" si="77"/>
        <v>7576.2992798688147</v>
      </c>
    </row>
    <row r="2503" spans="1:8" x14ac:dyDescent="0.2">
      <c r="A2503" s="79">
        <v>42696</v>
      </c>
      <c r="B2503" s="77">
        <v>5597</v>
      </c>
      <c r="C2503" s="84">
        <v>134538</v>
      </c>
      <c r="D2503" s="84">
        <v>239400</v>
      </c>
      <c r="F2503">
        <f t="shared" si="76"/>
        <v>2016</v>
      </c>
      <c r="G2503" s="57">
        <f>_xlfn.XLOOKUP(F2503,'Historical Metal Prices'!$L$4:$Z$4,'Historical Metal Prices'!$L$10:$Z$10)</f>
        <v>0.32348664160517338</v>
      </c>
      <c r="H2503" s="77">
        <f t="shared" si="77"/>
        <v>7407.5547330641557</v>
      </c>
    </row>
    <row r="2504" spans="1:8" x14ac:dyDescent="0.2">
      <c r="A2504" s="79">
        <v>42695</v>
      </c>
      <c r="B2504" s="77">
        <v>5543.5</v>
      </c>
      <c r="C2504" s="84">
        <v>134538</v>
      </c>
      <c r="D2504" s="84">
        <v>242275</v>
      </c>
      <c r="F2504">
        <f t="shared" si="76"/>
        <v>2016</v>
      </c>
      <c r="G2504" s="57">
        <f>_xlfn.XLOOKUP(F2504,'Historical Metal Prices'!$L$4:$Z$4,'Historical Metal Prices'!$L$10:$Z$10)</f>
        <v>0.32348664160517338</v>
      </c>
      <c r="H2504" s="77">
        <f t="shared" si="77"/>
        <v>7336.7481977382786</v>
      </c>
    </row>
    <row r="2505" spans="1:8" x14ac:dyDescent="0.2">
      <c r="A2505" s="79">
        <v>42692</v>
      </c>
      <c r="B2505" s="77">
        <v>5412</v>
      </c>
      <c r="C2505" s="84">
        <v>134538</v>
      </c>
      <c r="D2505" s="84">
        <v>247075</v>
      </c>
      <c r="F2505">
        <f t="shared" si="76"/>
        <v>2016</v>
      </c>
      <c r="G2505" s="57">
        <f>_xlfn.XLOOKUP(F2505,'Historical Metal Prices'!$L$4:$Z$4,'Historical Metal Prices'!$L$10:$Z$10)</f>
        <v>0.32348664160517338</v>
      </c>
      <c r="H2505" s="77">
        <f t="shared" si="77"/>
        <v>7162.7097043671984</v>
      </c>
    </row>
    <row r="2506" spans="1:8" x14ac:dyDescent="0.2">
      <c r="A2506" s="79">
        <v>42691</v>
      </c>
      <c r="B2506" s="77">
        <v>5485.25</v>
      </c>
      <c r="C2506" s="84">
        <v>112551</v>
      </c>
      <c r="D2506" s="84">
        <v>253700</v>
      </c>
      <c r="F2506">
        <f t="shared" si="76"/>
        <v>2016</v>
      </c>
      <c r="G2506" s="57">
        <f>_xlfn.XLOOKUP(F2506,'Historical Metal Prices'!$L$4:$Z$4,'Historical Metal Prices'!$L$10:$Z$10)</f>
        <v>0.32348664160517338</v>
      </c>
      <c r="H2506" s="77">
        <f t="shared" si="77"/>
        <v>7259.6551008647775</v>
      </c>
    </row>
    <row r="2507" spans="1:8" x14ac:dyDescent="0.2">
      <c r="A2507" s="79">
        <v>42690</v>
      </c>
      <c r="B2507" s="77">
        <v>5424.5</v>
      </c>
      <c r="C2507" s="84">
        <v>112551</v>
      </c>
      <c r="D2507" s="84">
        <v>257875</v>
      </c>
      <c r="F2507">
        <f t="shared" ref="F2507:F2570" si="78">YEAR(A2507)</f>
        <v>2016</v>
      </c>
      <c r="G2507" s="57">
        <f>_xlfn.XLOOKUP(F2507,'Historical Metal Prices'!$L$4:$Z$4,'Historical Metal Prices'!$L$10:$Z$10)</f>
        <v>0.32348664160517338</v>
      </c>
      <c r="H2507" s="77">
        <f t="shared" ref="H2507:H2570" si="79">IFERROR(B2507*(1+G2507),H2508)</f>
        <v>7179.2532873872633</v>
      </c>
    </row>
    <row r="2508" spans="1:8" x14ac:dyDescent="0.2">
      <c r="A2508" s="79">
        <v>42689</v>
      </c>
      <c r="B2508" s="77">
        <v>5530</v>
      </c>
      <c r="C2508" s="84">
        <v>112551</v>
      </c>
      <c r="D2508" s="84">
        <v>255600</v>
      </c>
      <c r="F2508">
        <f t="shared" si="78"/>
        <v>2016</v>
      </c>
      <c r="G2508" s="57">
        <f>_xlfn.XLOOKUP(F2508,'Historical Metal Prices'!$L$4:$Z$4,'Historical Metal Prices'!$L$10:$Z$10)</f>
        <v>0.32348664160517338</v>
      </c>
      <c r="H2508" s="77">
        <f t="shared" si="79"/>
        <v>7318.8811280766085</v>
      </c>
    </row>
    <row r="2509" spans="1:8" x14ac:dyDescent="0.2">
      <c r="A2509" s="79">
        <v>42688</v>
      </c>
      <c r="B2509" s="77">
        <v>5552.5</v>
      </c>
      <c r="C2509" s="84">
        <v>112551</v>
      </c>
      <c r="D2509" s="84">
        <v>262050</v>
      </c>
      <c r="F2509">
        <f t="shared" si="78"/>
        <v>2016</v>
      </c>
      <c r="G2509" s="57">
        <f>_xlfn.XLOOKUP(F2509,'Historical Metal Prices'!$L$4:$Z$4,'Historical Metal Prices'!$L$10:$Z$10)</f>
        <v>0.32348664160517338</v>
      </c>
      <c r="H2509" s="77">
        <f t="shared" si="79"/>
        <v>7348.6595775127253</v>
      </c>
    </row>
    <row r="2510" spans="1:8" x14ac:dyDescent="0.2">
      <c r="A2510" s="79">
        <v>42685</v>
      </c>
      <c r="B2510" s="77">
        <v>5540.75</v>
      </c>
      <c r="C2510" s="84">
        <v>112551</v>
      </c>
      <c r="D2510" s="84">
        <v>266150</v>
      </c>
      <c r="F2510">
        <f t="shared" si="78"/>
        <v>2016</v>
      </c>
      <c r="G2510" s="57">
        <f>_xlfn.XLOOKUP(F2510,'Historical Metal Prices'!$L$4:$Z$4,'Historical Metal Prices'!$L$10:$Z$10)</f>
        <v>0.32348664160517338</v>
      </c>
      <c r="H2510" s="77">
        <f t="shared" si="79"/>
        <v>7333.1086094738648</v>
      </c>
    </row>
    <row r="2511" spans="1:8" x14ac:dyDescent="0.2">
      <c r="A2511" s="79">
        <v>42684</v>
      </c>
      <c r="B2511" s="77">
        <v>5587.5</v>
      </c>
      <c r="C2511" s="84">
        <v>97839</v>
      </c>
      <c r="D2511" s="84">
        <v>270850</v>
      </c>
      <c r="F2511">
        <f t="shared" si="78"/>
        <v>2016</v>
      </c>
      <c r="G2511" s="57">
        <f>_xlfn.XLOOKUP(F2511,'Historical Metal Prices'!$L$4:$Z$4,'Historical Metal Prices'!$L$10:$Z$10)</f>
        <v>0.32348664160517338</v>
      </c>
      <c r="H2511" s="77">
        <f t="shared" si="79"/>
        <v>7394.981609968906</v>
      </c>
    </row>
    <row r="2512" spans="1:8" x14ac:dyDescent="0.2">
      <c r="A2512" s="79">
        <v>42683</v>
      </c>
      <c r="B2512" s="77">
        <v>5399</v>
      </c>
      <c r="C2512" s="84">
        <v>97839</v>
      </c>
      <c r="D2512" s="84">
        <v>274950</v>
      </c>
      <c r="F2512">
        <f t="shared" si="78"/>
        <v>2016</v>
      </c>
      <c r="G2512" s="57">
        <f>_xlfn.XLOOKUP(F2512,'Historical Metal Prices'!$L$4:$Z$4,'Historical Metal Prices'!$L$10:$Z$10)</f>
        <v>0.32348664160517338</v>
      </c>
      <c r="H2512" s="77">
        <f t="shared" si="79"/>
        <v>7145.5043780263313</v>
      </c>
    </row>
    <row r="2513" spans="1:8" x14ac:dyDescent="0.2">
      <c r="A2513" s="79">
        <v>42682</v>
      </c>
      <c r="B2513" s="77">
        <v>5218.75</v>
      </c>
      <c r="C2513" s="84">
        <v>97839</v>
      </c>
      <c r="D2513" s="84">
        <v>282600</v>
      </c>
      <c r="F2513">
        <f t="shared" si="78"/>
        <v>2016</v>
      </c>
      <c r="G2513" s="57">
        <f>_xlfn.XLOOKUP(F2513,'Historical Metal Prices'!$L$4:$Z$4,'Historical Metal Prices'!$L$10:$Z$10)</f>
        <v>0.32348664160517338</v>
      </c>
      <c r="H2513" s="77">
        <f t="shared" si="79"/>
        <v>6906.9459108769988</v>
      </c>
    </row>
    <row r="2514" spans="1:8" x14ac:dyDescent="0.2">
      <c r="A2514" s="79">
        <v>42681</v>
      </c>
      <c r="B2514" s="77">
        <v>5079.75</v>
      </c>
      <c r="C2514" s="84">
        <v>97839</v>
      </c>
      <c r="D2514" s="84">
        <v>291625</v>
      </c>
      <c r="F2514">
        <f t="shared" si="78"/>
        <v>2016</v>
      </c>
      <c r="G2514" s="57">
        <f>_xlfn.XLOOKUP(F2514,'Historical Metal Prices'!$L$4:$Z$4,'Historical Metal Prices'!$L$10:$Z$10)</f>
        <v>0.32348664160517338</v>
      </c>
      <c r="H2514" s="77">
        <f t="shared" si="79"/>
        <v>6722.9812676938791</v>
      </c>
    </row>
    <row r="2515" spans="1:8" x14ac:dyDescent="0.2">
      <c r="A2515" s="79">
        <v>42678</v>
      </c>
      <c r="B2515" s="77">
        <v>4977.5</v>
      </c>
      <c r="C2515" s="84">
        <v>97839</v>
      </c>
      <c r="D2515" s="84">
        <v>298400</v>
      </c>
      <c r="F2515">
        <f t="shared" si="78"/>
        <v>2016</v>
      </c>
      <c r="G2515" s="57">
        <f>_xlfn.XLOOKUP(F2515,'Historical Metal Prices'!$L$4:$Z$4,'Historical Metal Prices'!$L$10:$Z$10)</f>
        <v>0.32348664160517338</v>
      </c>
      <c r="H2515" s="77">
        <f t="shared" si="79"/>
        <v>6587.6547585897506</v>
      </c>
    </row>
    <row r="2516" spans="1:8" x14ac:dyDescent="0.2">
      <c r="A2516" s="79">
        <v>42677</v>
      </c>
      <c r="B2516" s="77">
        <v>4947</v>
      </c>
      <c r="C2516" s="84">
        <v>102548</v>
      </c>
      <c r="D2516" s="84">
        <v>305000</v>
      </c>
      <c r="F2516">
        <f t="shared" si="78"/>
        <v>2016</v>
      </c>
      <c r="G2516" s="57">
        <f>_xlfn.XLOOKUP(F2516,'Historical Metal Prices'!$L$4:$Z$4,'Historical Metal Prices'!$L$10:$Z$10)</f>
        <v>0.32348664160517338</v>
      </c>
      <c r="H2516" s="77">
        <f t="shared" si="79"/>
        <v>6547.2884160207923</v>
      </c>
    </row>
    <row r="2517" spans="1:8" x14ac:dyDescent="0.2">
      <c r="A2517" s="79">
        <v>42676</v>
      </c>
      <c r="B2517" s="77">
        <v>4906.25</v>
      </c>
      <c r="C2517" s="84">
        <v>102548</v>
      </c>
      <c r="D2517" s="84">
        <v>310600</v>
      </c>
      <c r="F2517">
        <f t="shared" si="78"/>
        <v>2016</v>
      </c>
      <c r="G2517" s="57">
        <f>_xlfn.XLOOKUP(F2517,'Historical Metal Prices'!$L$4:$Z$4,'Historical Metal Prices'!$L$10:$Z$10)</f>
        <v>0.32348664160517338</v>
      </c>
      <c r="H2517" s="77">
        <f t="shared" si="79"/>
        <v>6493.3563353753816</v>
      </c>
    </row>
    <row r="2518" spans="1:8" x14ac:dyDescent="0.2">
      <c r="A2518" s="79">
        <v>42675</v>
      </c>
      <c r="B2518" s="77">
        <v>4907.75</v>
      </c>
      <c r="C2518" s="84">
        <v>102548</v>
      </c>
      <c r="D2518" s="84">
        <v>319000</v>
      </c>
      <c r="F2518">
        <f t="shared" si="78"/>
        <v>2016</v>
      </c>
      <c r="G2518" s="57">
        <f>_xlfn.XLOOKUP(F2518,'Historical Metal Prices'!$L$4:$Z$4,'Historical Metal Prices'!$L$10:$Z$10)</f>
        <v>0.32348664160517338</v>
      </c>
      <c r="H2518" s="77">
        <f t="shared" si="79"/>
        <v>6495.3415653377897</v>
      </c>
    </row>
    <row r="2519" spans="1:8" x14ac:dyDescent="0.2">
      <c r="A2519" s="79">
        <v>42674</v>
      </c>
      <c r="B2519" s="77">
        <v>4841</v>
      </c>
      <c r="C2519" s="84">
        <v>102548</v>
      </c>
      <c r="D2519" s="84">
        <v>319475</v>
      </c>
      <c r="F2519">
        <f t="shared" si="78"/>
        <v>2016</v>
      </c>
      <c r="G2519" s="57">
        <f>_xlfn.XLOOKUP(F2519,'Historical Metal Prices'!$L$4:$Z$4,'Historical Metal Prices'!$L$10:$Z$10)</f>
        <v>0.32348664160517338</v>
      </c>
      <c r="H2519" s="77">
        <f t="shared" si="79"/>
        <v>6406.998832010644</v>
      </c>
    </row>
    <row r="2520" spans="1:8" x14ac:dyDescent="0.2">
      <c r="A2520" s="79">
        <v>42671</v>
      </c>
      <c r="B2520" s="77">
        <v>4831.5</v>
      </c>
      <c r="C2520" s="84">
        <v>102548</v>
      </c>
      <c r="D2520" s="84">
        <v>320825</v>
      </c>
      <c r="F2520">
        <f t="shared" si="78"/>
        <v>2016</v>
      </c>
      <c r="G2520" s="57">
        <f>_xlfn.XLOOKUP(F2520,'Historical Metal Prices'!$L$4:$Z$4,'Historical Metal Prices'!$L$10:$Z$10)</f>
        <v>0.32348664160517338</v>
      </c>
      <c r="H2520" s="77">
        <f t="shared" si="79"/>
        <v>6394.4257089153953</v>
      </c>
    </row>
    <row r="2521" spans="1:8" x14ac:dyDescent="0.2">
      <c r="A2521" s="79">
        <v>42670</v>
      </c>
      <c r="B2521" s="77">
        <v>4781.5</v>
      </c>
      <c r="C2521" s="84">
        <v>117634</v>
      </c>
      <c r="D2521" s="84">
        <v>326400</v>
      </c>
      <c r="F2521">
        <f t="shared" si="78"/>
        <v>2016</v>
      </c>
      <c r="G2521" s="57">
        <f>_xlfn.XLOOKUP(F2521,'Historical Metal Prices'!$L$4:$Z$4,'Historical Metal Prices'!$L$10:$Z$10)</f>
        <v>0.32348664160517338</v>
      </c>
      <c r="H2521" s="77">
        <f t="shared" si="79"/>
        <v>6328.2513768351364</v>
      </c>
    </row>
    <row r="2522" spans="1:8" x14ac:dyDescent="0.2">
      <c r="A2522" s="79">
        <v>42669</v>
      </c>
      <c r="B2522" s="77">
        <v>4732.75</v>
      </c>
      <c r="C2522" s="84">
        <v>117634</v>
      </c>
      <c r="D2522" s="84">
        <v>331450</v>
      </c>
      <c r="F2522">
        <f t="shared" si="78"/>
        <v>2016</v>
      </c>
      <c r="G2522" s="57">
        <f>_xlfn.XLOOKUP(F2522,'Historical Metal Prices'!$L$4:$Z$4,'Historical Metal Prices'!$L$10:$Z$10)</f>
        <v>0.32348664160517338</v>
      </c>
      <c r="H2522" s="77">
        <f t="shared" si="79"/>
        <v>6263.7314030568841</v>
      </c>
    </row>
    <row r="2523" spans="1:8" x14ac:dyDescent="0.2">
      <c r="A2523" s="79">
        <v>42668</v>
      </c>
      <c r="B2523" s="77">
        <v>4722.25</v>
      </c>
      <c r="C2523" s="84">
        <v>117634</v>
      </c>
      <c r="D2523" s="84">
        <v>336225</v>
      </c>
      <c r="F2523">
        <f t="shared" si="78"/>
        <v>2016</v>
      </c>
      <c r="G2523" s="57">
        <f>_xlfn.XLOOKUP(F2523,'Historical Metal Prices'!$L$4:$Z$4,'Historical Metal Prices'!$L$10:$Z$10)</f>
        <v>0.32348664160517338</v>
      </c>
      <c r="H2523" s="77">
        <f t="shared" si="79"/>
        <v>6249.8347933200303</v>
      </c>
    </row>
    <row r="2524" spans="1:8" x14ac:dyDescent="0.2">
      <c r="A2524" s="79">
        <v>42667</v>
      </c>
      <c r="B2524" s="77">
        <v>4618.75</v>
      </c>
      <c r="C2524" s="84">
        <v>117634</v>
      </c>
      <c r="D2524" s="84">
        <v>338800</v>
      </c>
      <c r="F2524">
        <f t="shared" si="78"/>
        <v>2016</v>
      </c>
      <c r="G2524" s="57">
        <f>_xlfn.XLOOKUP(F2524,'Historical Metal Prices'!$L$4:$Z$4,'Historical Metal Prices'!$L$10:$Z$10)</f>
        <v>0.32348664160517338</v>
      </c>
      <c r="H2524" s="77">
        <f t="shared" si="79"/>
        <v>6112.8539259138943</v>
      </c>
    </row>
    <row r="2525" spans="1:8" x14ac:dyDescent="0.2">
      <c r="A2525" s="79">
        <v>42664</v>
      </c>
      <c r="B2525" s="77">
        <v>4614.25</v>
      </c>
      <c r="C2525" s="84">
        <v>117634</v>
      </c>
      <c r="D2525" s="84">
        <v>339950</v>
      </c>
      <c r="F2525">
        <f t="shared" si="78"/>
        <v>2016</v>
      </c>
      <c r="G2525" s="57">
        <f>_xlfn.XLOOKUP(F2525,'Historical Metal Prices'!$L$4:$Z$4,'Historical Metal Prices'!$L$10:$Z$10)</f>
        <v>0.32348664160517338</v>
      </c>
      <c r="H2525" s="77">
        <f t="shared" si="79"/>
        <v>6106.8982360266709</v>
      </c>
    </row>
    <row r="2526" spans="1:8" x14ac:dyDescent="0.2">
      <c r="A2526" s="79">
        <v>42663</v>
      </c>
      <c r="B2526" s="77">
        <v>4632.5</v>
      </c>
      <c r="C2526" s="84">
        <v>121439</v>
      </c>
      <c r="D2526" s="84">
        <v>346775</v>
      </c>
      <c r="F2526">
        <f t="shared" si="78"/>
        <v>2016</v>
      </c>
      <c r="G2526" s="57">
        <f>_xlfn.XLOOKUP(F2526,'Historical Metal Prices'!$L$4:$Z$4,'Historical Metal Prices'!$L$10:$Z$10)</f>
        <v>0.32348664160517338</v>
      </c>
      <c r="H2526" s="77">
        <f t="shared" si="79"/>
        <v>6131.0518672359658</v>
      </c>
    </row>
    <row r="2527" spans="1:8" x14ac:dyDescent="0.2">
      <c r="A2527" s="79">
        <v>42662</v>
      </c>
      <c r="B2527" s="77">
        <v>4650</v>
      </c>
      <c r="C2527" s="84">
        <v>121439</v>
      </c>
      <c r="D2527" s="84">
        <v>348575</v>
      </c>
      <c r="F2527">
        <f t="shared" si="78"/>
        <v>2016</v>
      </c>
      <c r="G2527" s="57">
        <f>_xlfn.XLOOKUP(F2527,'Historical Metal Prices'!$L$4:$Z$4,'Historical Metal Prices'!$L$10:$Z$10)</f>
        <v>0.32348664160517338</v>
      </c>
      <c r="H2527" s="77">
        <f t="shared" si="79"/>
        <v>6154.2128834640562</v>
      </c>
    </row>
    <row r="2528" spans="1:8" x14ac:dyDescent="0.2">
      <c r="A2528" s="79">
        <v>42661</v>
      </c>
      <c r="B2528" s="77">
        <v>4659.75</v>
      </c>
      <c r="C2528" s="84">
        <v>121439</v>
      </c>
      <c r="D2528" s="84">
        <v>350625</v>
      </c>
      <c r="F2528">
        <f t="shared" si="78"/>
        <v>2016</v>
      </c>
      <c r="G2528" s="57">
        <f>_xlfn.XLOOKUP(F2528,'Historical Metal Prices'!$L$4:$Z$4,'Historical Metal Prices'!$L$10:$Z$10)</f>
        <v>0.32348664160517338</v>
      </c>
      <c r="H2528" s="77">
        <f t="shared" si="79"/>
        <v>6167.1168782197065</v>
      </c>
    </row>
    <row r="2529" spans="1:8" x14ac:dyDescent="0.2">
      <c r="A2529" s="79">
        <v>42660</v>
      </c>
      <c r="B2529" s="77">
        <v>4653.5</v>
      </c>
      <c r="C2529" s="84">
        <v>121439</v>
      </c>
      <c r="D2529" s="84">
        <v>348000</v>
      </c>
      <c r="F2529">
        <f t="shared" si="78"/>
        <v>2016</v>
      </c>
      <c r="G2529" s="57">
        <f>_xlfn.XLOOKUP(F2529,'Historical Metal Prices'!$L$4:$Z$4,'Historical Metal Prices'!$L$10:$Z$10)</f>
        <v>0.32348664160517338</v>
      </c>
      <c r="H2529" s="77">
        <f t="shared" si="79"/>
        <v>6158.8450867096744</v>
      </c>
    </row>
    <row r="2530" spans="1:8" x14ac:dyDescent="0.2">
      <c r="A2530" s="79">
        <v>42657</v>
      </c>
      <c r="B2530" s="77">
        <v>4655.25</v>
      </c>
      <c r="C2530" s="84">
        <v>121439</v>
      </c>
      <c r="D2530" s="84">
        <v>345800</v>
      </c>
      <c r="F2530">
        <f t="shared" si="78"/>
        <v>2016</v>
      </c>
      <c r="G2530" s="57">
        <f>_xlfn.XLOOKUP(F2530,'Historical Metal Prices'!$L$4:$Z$4,'Historical Metal Prices'!$L$10:$Z$10)</f>
        <v>0.32348664160517338</v>
      </c>
      <c r="H2530" s="77">
        <f t="shared" si="79"/>
        <v>6161.1611883324831</v>
      </c>
    </row>
    <row r="2531" spans="1:8" x14ac:dyDescent="0.2">
      <c r="A2531" s="79">
        <v>42656</v>
      </c>
      <c r="B2531" s="77">
        <v>4691.5</v>
      </c>
      <c r="C2531" s="84">
        <v>107058</v>
      </c>
      <c r="D2531" s="84">
        <v>346150</v>
      </c>
      <c r="F2531">
        <f t="shared" si="78"/>
        <v>2016</v>
      </c>
      <c r="G2531" s="57">
        <f>_xlfn.XLOOKUP(F2531,'Historical Metal Prices'!$L$4:$Z$4,'Historical Metal Prices'!$L$10:$Z$10)</f>
        <v>0.32348664160517338</v>
      </c>
      <c r="H2531" s="77">
        <f t="shared" si="79"/>
        <v>6209.1375790906704</v>
      </c>
    </row>
    <row r="2532" spans="1:8" x14ac:dyDescent="0.2">
      <c r="A2532" s="79">
        <v>42655</v>
      </c>
      <c r="B2532" s="77">
        <v>4791.25</v>
      </c>
      <c r="C2532" s="84">
        <v>107058</v>
      </c>
      <c r="D2532" s="84">
        <v>346150</v>
      </c>
      <c r="F2532">
        <f t="shared" si="78"/>
        <v>2016</v>
      </c>
      <c r="G2532" s="57">
        <f>_xlfn.XLOOKUP(F2532,'Historical Metal Prices'!$L$4:$Z$4,'Historical Metal Prices'!$L$10:$Z$10)</f>
        <v>0.32348664160517338</v>
      </c>
      <c r="H2532" s="77">
        <f t="shared" si="79"/>
        <v>6341.1553715907867</v>
      </c>
    </row>
    <row r="2533" spans="1:8" x14ac:dyDescent="0.2">
      <c r="A2533" s="79">
        <v>42654</v>
      </c>
      <c r="B2533" s="77">
        <v>4791.5</v>
      </c>
      <c r="C2533" s="84">
        <v>107058</v>
      </c>
      <c r="D2533" s="84">
        <v>347850</v>
      </c>
      <c r="F2533">
        <f t="shared" si="78"/>
        <v>2016</v>
      </c>
      <c r="G2533" s="57">
        <f>_xlfn.XLOOKUP(F2533,'Historical Metal Prices'!$L$4:$Z$4,'Historical Metal Prices'!$L$10:$Z$10)</f>
        <v>0.32348664160517338</v>
      </c>
      <c r="H2533" s="77">
        <f t="shared" si="79"/>
        <v>6341.4862432511882</v>
      </c>
    </row>
    <row r="2534" spans="1:8" x14ac:dyDescent="0.2">
      <c r="A2534" s="79">
        <v>42653</v>
      </c>
      <c r="B2534" s="77">
        <v>4829.25</v>
      </c>
      <c r="C2534" s="84">
        <v>107058</v>
      </c>
      <c r="D2534" s="84">
        <v>349350</v>
      </c>
      <c r="F2534">
        <f t="shared" si="78"/>
        <v>2016</v>
      </c>
      <c r="G2534" s="57">
        <f>_xlfn.XLOOKUP(F2534,'Historical Metal Prices'!$L$4:$Z$4,'Historical Metal Prices'!$L$10:$Z$10)</f>
        <v>0.32348664160517338</v>
      </c>
      <c r="H2534" s="77">
        <f t="shared" si="79"/>
        <v>6391.4478639717836</v>
      </c>
    </row>
    <row r="2535" spans="1:8" x14ac:dyDescent="0.2">
      <c r="A2535" s="79">
        <v>42650</v>
      </c>
      <c r="B2535" s="77">
        <v>4758.25</v>
      </c>
      <c r="C2535" s="84">
        <v>107058</v>
      </c>
      <c r="D2535" s="84">
        <v>350675</v>
      </c>
      <c r="F2535">
        <f t="shared" si="78"/>
        <v>2016</v>
      </c>
      <c r="G2535" s="57">
        <f>_xlfn.XLOOKUP(F2535,'Historical Metal Prices'!$L$4:$Z$4,'Historical Metal Prices'!$L$10:$Z$10)</f>
        <v>0.32348664160517338</v>
      </c>
      <c r="H2535" s="77">
        <f t="shared" si="79"/>
        <v>6297.4803124178161</v>
      </c>
    </row>
    <row r="2536" spans="1:8" x14ac:dyDescent="0.2">
      <c r="A2536" s="79">
        <v>42649</v>
      </c>
      <c r="B2536" s="77">
        <v>4737.5</v>
      </c>
      <c r="C2536" s="84">
        <v>107058</v>
      </c>
      <c r="D2536" s="84">
        <v>355300</v>
      </c>
      <c r="F2536">
        <f t="shared" si="78"/>
        <v>2016</v>
      </c>
      <c r="G2536" s="57">
        <f>_xlfn.XLOOKUP(F2536,'Historical Metal Prices'!$L$4:$Z$4,'Historical Metal Prices'!$L$10:$Z$10)</f>
        <v>0.32348664160517338</v>
      </c>
      <c r="H2536" s="77">
        <f t="shared" si="79"/>
        <v>6270.017964604509</v>
      </c>
    </row>
    <row r="2537" spans="1:8" x14ac:dyDescent="0.2">
      <c r="A2537" s="79">
        <v>42648</v>
      </c>
      <c r="B2537" s="77">
        <v>4778.25</v>
      </c>
      <c r="C2537" s="84">
        <v>107058</v>
      </c>
      <c r="D2537" s="84">
        <v>359725</v>
      </c>
      <c r="F2537">
        <f t="shared" si="78"/>
        <v>2016</v>
      </c>
      <c r="G2537" s="57">
        <f>_xlfn.XLOOKUP(F2537,'Historical Metal Prices'!$L$4:$Z$4,'Historical Metal Prices'!$L$10:$Z$10)</f>
        <v>0.32348664160517338</v>
      </c>
      <c r="H2537" s="77">
        <f t="shared" si="79"/>
        <v>6323.9500452499196</v>
      </c>
    </row>
    <row r="2538" spans="1:8" x14ac:dyDescent="0.2">
      <c r="A2538" s="79">
        <v>42647</v>
      </c>
      <c r="B2538" s="77">
        <v>4785.5</v>
      </c>
      <c r="C2538" s="84">
        <v>107058</v>
      </c>
      <c r="D2538" s="84">
        <v>365050</v>
      </c>
      <c r="F2538">
        <f t="shared" si="78"/>
        <v>2016</v>
      </c>
      <c r="G2538" s="57">
        <f>_xlfn.XLOOKUP(F2538,'Historical Metal Prices'!$L$4:$Z$4,'Historical Metal Prices'!$L$10:$Z$10)</f>
        <v>0.32348664160517338</v>
      </c>
      <c r="H2538" s="77">
        <f t="shared" si="79"/>
        <v>6333.5453234015567</v>
      </c>
    </row>
    <row r="2539" spans="1:8" x14ac:dyDescent="0.2">
      <c r="A2539" s="79">
        <v>42646</v>
      </c>
      <c r="B2539" s="77">
        <v>4800.5</v>
      </c>
      <c r="C2539" s="84">
        <v>107058</v>
      </c>
      <c r="D2539" s="84">
        <v>368525</v>
      </c>
      <c r="F2539">
        <f t="shared" si="78"/>
        <v>2016</v>
      </c>
      <c r="G2539" s="57">
        <f>_xlfn.XLOOKUP(F2539,'Historical Metal Prices'!$L$4:$Z$4,'Historical Metal Prices'!$L$10:$Z$10)</f>
        <v>0.32348664160517338</v>
      </c>
      <c r="H2539" s="77">
        <f t="shared" si="79"/>
        <v>6353.3976230256349</v>
      </c>
    </row>
    <row r="2540" spans="1:8" x14ac:dyDescent="0.2">
      <c r="A2540" s="79">
        <v>42643</v>
      </c>
      <c r="B2540" s="77">
        <v>4848</v>
      </c>
      <c r="C2540" s="84">
        <v>107058</v>
      </c>
      <c r="D2540" s="84">
        <v>371775</v>
      </c>
      <c r="F2540">
        <f t="shared" si="78"/>
        <v>2016</v>
      </c>
      <c r="G2540" s="57">
        <f>_xlfn.XLOOKUP(F2540,'Historical Metal Prices'!$L$4:$Z$4,'Historical Metal Prices'!$L$10:$Z$10)</f>
        <v>0.32348664160517338</v>
      </c>
      <c r="H2540" s="77">
        <f t="shared" si="79"/>
        <v>6416.2632385018806</v>
      </c>
    </row>
    <row r="2541" spans="1:8" x14ac:dyDescent="0.2">
      <c r="A2541" s="79">
        <v>42642</v>
      </c>
      <c r="B2541" s="77">
        <v>4825.25</v>
      </c>
      <c r="C2541" s="84">
        <v>130780</v>
      </c>
      <c r="D2541" s="84">
        <v>372225</v>
      </c>
      <c r="F2541">
        <f t="shared" si="78"/>
        <v>2016</v>
      </c>
      <c r="G2541" s="57">
        <f>_xlfn.XLOOKUP(F2541,'Historical Metal Prices'!$L$4:$Z$4,'Historical Metal Prices'!$L$10:$Z$10)</f>
        <v>0.32348664160517338</v>
      </c>
      <c r="H2541" s="77">
        <f t="shared" si="79"/>
        <v>6386.1539174053632</v>
      </c>
    </row>
    <row r="2542" spans="1:8" x14ac:dyDescent="0.2">
      <c r="A2542" s="79">
        <v>42641</v>
      </c>
      <c r="B2542" s="77">
        <v>4801</v>
      </c>
      <c r="C2542" s="84">
        <v>130780</v>
      </c>
      <c r="D2542" s="84">
        <v>379175</v>
      </c>
      <c r="F2542">
        <f t="shared" si="78"/>
        <v>2016</v>
      </c>
      <c r="G2542" s="57">
        <f>_xlfn.XLOOKUP(F2542,'Historical Metal Prices'!$L$4:$Z$4,'Historical Metal Prices'!$L$10:$Z$10)</f>
        <v>0.32348664160517338</v>
      </c>
      <c r="H2542" s="77">
        <f t="shared" si="79"/>
        <v>6354.0593663464369</v>
      </c>
    </row>
    <row r="2543" spans="1:8" x14ac:dyDescent="0.2">
      <c r="A2543" s="79">
        <v>42640</v>
      </c>
      <c r="B2543" s="77">
        <v>4768.75</v>
      </c>
      <c r="C2543" s="84">
        <v>130780</v>
      </c>
      <c r="D2543" s="84">
        <v>369075</v>
      </c>
      <c r="F2543">
        <f t="shared" si="78"/>
        <v>2016</v>
      </c>
      <c r="G2543" s="57">
        <f>_xlfn.XLOOKUP(F2543,'Historical Metal Prices'!$L$4:$Z$4,'Historical Metal Prices'!$L$10:$Z$10)</f>
        <v>0.32348664160517338</v>
      </c>
      <c r="H2543" s="77">
        <f t="shared" si="79"/>
        <v>6311.3769221546709</v>
      </c>
    </row>
    <row r="2544" spans="1:8" x14ac:dyDescent="0.2">
      <c r="A2544" s="79">
        <v>42639</v>
      </c>
      <c r="B2544" s="77">
        <v>4819.25</v>
      </c>
      <c r="C2544" s="84">
        <v>130780</v>
      </c>
      <c r="D2544" s="84">
        <v>371475</v>
      </c>
      <c r="F2544">
        <f t="shared" si="78"/>
        <v>2016</v>
      </c>
      <c r="G2544" s="57">
        <f>_xlfn.XLOOKUP(F2544,'Historical Metal Prices'!$L$4:$Z$4,'Historical Metal Prices'!$L$10:$Z$10)</f>
        <v>0.32348664160517338</v>
      </c>
      <c r="H2544" s="77">
        <f t="shared" si="79"/>
        <v>6378.2129975557318</v>
      </c>
    </row>
    <row r="2545" spans="1:8" x14ac:dyDescent="0.2">
      <c r="A2545" s="79">
        <v>42636</v>
      </c>
      <c r="B2545" s="77">
        <v>4833</v>
      </c>
      <c r="C2545" s="84">
        <v>130780</v>
      </c>
      <c r="D2545" s="84">
        <v>364125</v>
      </c>
      <c r="F2545">
        <f t="shared" si="78"/>
        <v>2016</v>
      </c>
      <c r="G2545" s="57">
        <f>_xlfn.XLOOKUP(F2545,'Historical Metal Prices'!$L$4:$Z$4,'Historical Metal Prices'!$L$10:$Z$10)</f>
        <v>0.32348664160517338</v>
      </c>
      <c r="H2545" s="77">
        <f t="shared" si="79"/>
        <v>6396.4109388778033</v>
      </c>
    </row>
    <row r="2546" spans="1:8" x14ac:dyDescent="0.2">
      <c r="A2546" s="79">
        <v>42635</v>
      </c>
      <c r="B2546" s="77">
        <v>4835</v>
      </c>
      <c r="C2546" s="84">
        <v>136329</v>
      </c>
      <c r="D2546" s="84">
        <v>356875</v>
      </c>
      <c r="F2546">
        <f t="shared" si="78"/>
        <v>2016</v>
      </c>
      <c r="G2546" s="57">
        <f>_xlfn.XLOOKUP(F2546,'Historical Metal Prices'!$L$4:$Z$4,'Historical Metal Prices'!$L$10:$Z$10)</f>
        <v>0.32348664160517338</v>
      </c>
      <c r="H2546" s="77">
        <f t="shared" si="79"/>
        <v>6399.0579121610135</v>
      </c>
    </row>
    <row r="2547" spans="1:8" x14ac:dyDescent="0.2">
      <c r="A2547" s="79">
        <v>42634</v>
      </c>
      <c r="B2547" s="77">
        <v>4739.75</v>
      </c>
      <c r="C2547" s="84">
        <v>136329</v>
      </c>
      <c r="D2547" s="84">
        <v>346050</v>
      </c>
      <c r="F2547">
        <f t="shared" si="78"/>
        <v>2016</v>
      </c>
      <c r="G2547" s="57">
        <f>_xlfn.XLOOKUP(F2547,'Historical Metal Prices'!$L$4:$Z$4,'Historical Metal Prices'!$L$10:$Z$10)</f>
        <v>0.32348664160517338</v>
      </c>
      <c r="H2547" s="77">
        <f t="shared" si="79"/>
        <v>6272.9958095481206</v>
      </c>
    </row>
    <row r="2548" spans="1:8" x14ac:dyDescent="0.2">
      <c r="A2548" s="79">
        <v>42633</v>
      </c>
      <c r="B2548" s="77">
        <v>4769.25</v>
      </c>
      <c r="C2548" s="84">
        <v>136329</v>
      </c>
      <c r="D2548" s="84">
        <v>347800</v>
      </c>
      <c r="F2548">
        <f t="shared" si="78"/>
        <v>2016</v>
      </c>
      <c r="G2548" s="57">
        <f>_xlfn.XLOOKUP(F2548,'Historical Metal Prices'!$L$4:$Z$4,'Historical Metal Prices'!$L$10:$Z$10)</f>
        <v>0.32348664160517338</v>
      </c>
      <c r="H2548" s="77">
        <f t="shared" si="79"/>
        <v>6312.038665475473</v>
      </c>
    </row>
    <row r="2549" spans="1:8" x14ac:dyDescent="0.2">
      <c r="A2549" s="79">
        <v>42632</v>
      </c>
      <c r="B2549" s="77">
        <v>4753.25</v>
      </c>
      <c r="C2549" s="84">
        <v>136329</v>
      </c>
      <c r="D2549" s="84">
        <v>347950</v>
      </c>
      <c r="F2549">
        <f t="shared" si="78"/>
        <v>2016</v>
      </c>
      <c r="G2549" s="57">
        <f>_xlfn.XLOOKUP(F2549,'Historical Metal Prices'!$L$4:$Z$4,'Historical Metal Prices'!$L$10:$Z$10)</f>
        <v>0.32348664160517338</v>
      </c>
      <c r="H2549" s="77">
        <f t="shared" si="79"/>
        <v>6290.8628792097907</v>
      </c>
    </row>
    <row r="2550" spans="1:8" x14ac:dyDescent="0.2">
      <c r="A2550" s="79">
        <v>42629</v>
      </c>
      <c r="B2550" s="77">
        <v>4771.5</v>
      </c>
      <c r="C2550" s="84">
        <v>136329</v>
      </c>
      <c r="D2550" s="84">
        <v>349625</v>
      </c>
      <c r="F2550">
        <f t="shared" si="78"/>
        <v>2016</v>
      </c>
      <c r="G2550" s="57">
        <f>_xlfn.XLOOKUP(F2550,'Historical Metal Prices'!$L$4:$Z$4,'Historical Metal Prices'!$L$10:$Z$10)</f>
        <v>0.32348664160517338</v>
      </c>
      <c r="H2550" s="77">
        <f t="shared" si="79"/>
        <v>6315.0165104190846</v>
      </c>
    </row>
    <row r="2551" spans="1:8" x14ac:dyDescent="0.2">
      <c r="A2551" s="79">
        <v>42628</v>
      </c>
      <c r="B2551" s="77">
        <v>4764.5</v>
      </c>
      <c r="C2551" s="84">
        <v>136329</v>
      </c>
      <c r="D2551" s="84">
        <v>349000</v>
      </c>
      <c r="F2551">
        <f t="shared" si="78"/>
        <v>2016</v>
      </c>
      <c r="G2551" s="57">
        <f>_xlfn.XLOOKUP(F2551,'Historical Metal Prices'!$L$4:$Z$4,'Historical Metal Prices'!$L$10:$Z$10)</f>
        <v>0.32348664160517338</v>
      </c>
      <c r="H2551" s="77">
        <f t="shared" si="79"/>
        <v>6305.7521039278481</v>
      </c>
    </row>
    <row r="2552" spans="1:8" x14ac:dyDescent="0.2">
      <c r="A2552" s="79">
        <v>42627</v>
      </c>
      <c r="B2552" s="77">
        <v>4754.5</v>
      </c>
      <c r="C2552" s="84">
        <v>136329</v>
      </c>
      <c r="D2552" s="84">
        <v>349225</v>
      </c>
      <c r="F2552">
        <f t="shared" si="78"/>
        <v>2016</v>
      </c>
      <c r="G2552" s="57">
        <f>_xlfn.XLOOKUP(F2552,'Historical Metal Prices'!$L$4:$Z$4,'Historical Metal Prices'!$L$10:$Z$10)</f>
        <v>0.32348664160517338</v>
      </c>
      <c r="H2552" s="77">
        <f t="shared" si="79"/>
        <v>6292.5172375117972</v>
      </c>
    </row>
    <row r="2553" spans="1:8" x14ac:dyDescent="0.2">
      <c r="A2553" s="79">
        <v>42626</v>
      </c>
      <c r="B2553" s="77">
        <v>4633.25</v>
      </c>
      <c r="C2553" s="84">
        <v>143716</v>
      </c>
      <c r="D2553" s="84">
        <v>351500</v>
      </c>
      <c r="F2553">
        <f t="shared" si="78"/>
        <v>2016</v>
      </c>
      <c r="G2553" s="57">
        <f>_xlfn.XLOOKUP(F2553,'Historical Metal Prices'!$L$4:$Z$4,'Historical Metal Prices'!$L$10:$Z$10)</f>
        <v>0.32348664160517338</v>
      </c>
      <c r="H2553" s="77">
        <f t="shared" si="79"/>
        <v>6132.0444822171694</v>
      </c>
    </row>
    <row r="2554" spans="1:8" x14ac:dyDescent="0.2">
      <c r="A2554" s="79">
        <v>42625</v>
      </c>
      <c r="B2554" s="77">
        <v>4628.75</v>
      </c>
      <c r="C2554" s="84">
        <v>143716</v>
      </c>
      <c r="D2554" s="84">
        <v>353375</v>
      </c>
      <c r="F2554">
        <f t="shared" si="78"/>
        <v>2016</v>
      </c>
      <c r="G2554" s="57">
        <f>_xlfn.XLOOKUP(F2554,'Historical Metal Prices'!$L$4:$Z$4,'Historical Metal Prices'!$L$10:$Z$10)</f>
        <v>0.32348664160517338</v>
      </c>
      <c r="H2554" s="77">
        <f t="shared" si="79"/>
        <v>6126.088792329946</v>
      </c>
    </row>
    <row r="2555" spans="1:8" x14ac:dyDescent="0.2">
      <c r="A2555" s="79">
        <v>42622</v>
      </c>
      <c r="B2555" s="77">
        <v>4614.5</v>
      </c>
      <c r="C2555" s="84">
        <v>143716</v>
      </c>
      <c r="D2555" s="84">
        <v>354200</v>
      </c>
      <c r="F2555">
        <f t="shared" si="78"/>
        <v>2016</v>
      </c>
      <c r="G2555" s="57">
        <f>_xlfn.XLOOKUP(F2555,'Historical Metal Prices'!$L$4:$Z$4,'Historical Metal Prices'!$L$10:$Z$10)</f>
        <v>0.32348664160517338</v>
      </c>
      <c r="H2555" s="77">
        <f t="shared" si="79"/>
        <v>6107.2291076870724</v>
      </c>
    </row>
    <row r="2556" spans="1:8" x14ac:dyDescent="0.2">
      <c r="A2556" s="79">
        <v>42621</v>
      </c>
      <c r="B2556" s="77">
        <v>4646.5</v>
      </c>
      <c r="C2556" s="84">
        <v>152404</v>
      </c>
      <c r="D2556" s="84">
        <v>350600</v>
      </c>
      <c r="F2556">
        <f t="shared" si="78"/>
        <v>2016</v>
      </c>
      <c r="G2556" s="57">
        <f>_xlfn.XLOOKUP(F2556,'Historical Metal Prices'!$L$4:$Z$4,'Historical Metal Prices'!$L$10:$Z$10)</f>
        <v>0.32348664160517338</v>
      </c>
      <c r="H2556" s="77">
        <f t="shared" si="79"/>
        <v>6149.5806802184379</v>
      </c>
    </row>
    <row r="2557" spans="1:8" x14ac:dyDescent="0.2">
      <c r="A2557" s="79">
        <v>42620</v>
      </c>
      <c r="B2557" s="77">
        <v>4631.75</v>
      </c>
      <c r="C2557" s="84">
        <v>152404</v>
      </c>
      <c r="D2557" s="84">
        <v>338225</v>
      </c>
      <c r="F2557">
        <f t="shared" si="78"/>
        <v>2016</v>
      </c>
      <c r="G2557" s="57">
        <f>_xlfn.XLOOKUP(F2557,'Historical Metal Prices'!$L$4:$Z$4,'Historical Metal Prices'!$L$10:$Z$10)</f>
        <v>0.32348664160517338</v>
      </c>
      <c r="H2557" s="77">
        <f t="shared" si="79"/>
        <v>6130.0592522547622</v>
      </c>
    </row>
    <row r="2558" spans="1:8" x14ac:dyDescent="0.2">
      <c r="A2558" s="79">
        <v>42619</v>
      </c>
      <c r="B2558" s="77">
        <v>4603</v>
      </c>
      <c r="C2558" s="84">
        <v>152404</v>
      </c>
      <c r="D2558" s="84">
        <v>339600</v>
      </c>
      <c r="F2558">
        <f t="shared" si="78"/>
        <v>2016</v>
      </c>
      <c r="G2558" s="57">
        <f>_xlfn.XLOOKUP(F2558,'Historical Metal Prices'!$L$4:$Z$4,'Historical Metal Prices'!$L$10:$Z$10)</f>
        <v>0.32348664160517338</v>
      </c>
      <c r="H2558" s="77">
        <f t="shared" si="79"/>
        <v>6092.0090113086135</v>
      </c>
    </row>
    <row r="2559" spans="1:8" x14ac:dyDescent="0.2">
      <c r="A2559" s="79">
        <v>42618</v>
      </c>
      <c r="B2559" s="77">
        <v>4611.25</v>
      </c>
      <c r="C2559" s="84">
        <v>152404</v>
      </c>
      <c r="D2559" s="84">
        <v>334975</v>
      </c>
      <c r="F2559">
        <f t="shared" si="78"/>
        <v>2016</v>
      </c>
      <c r="G2559" s="57">
        <f>_xlfn.XLOOKUP(F2559,'Historical Metal Prices'!$L$4:$Z$4,'Historical Metal Prices'!$L$10:$Z$10)</f>
        <v>0.32348664160517338</v>
      </c>
      <c r="H2559" s="77">
        <f t="shared" si="79"/>
        <v>6102.9277761018557</v>
      </c>
    </row>
    <row r="2560" spans="1:8" x14ac:dyDescent="0.2">
      <c r="A2560" s="79">
        <v>42615</v>
      </c>
      <c r="B2560" s="77">
        <v>4616.5</v>
      </c>
      <c r="C2560" s="84">
        <v>152404</v>
      </c>
      <c r="D2560" s="84">
        <v>328525</v>
      </c>
      <c r="F2560">
        <f t="shared" si="78"/>
        <v>2016</v>
      </c>
      <c r="G2560" s="57">
        <f>_xlfn.XLOOKUP(F2560,'Historical Metal Prices'!$L$4:$Z$4,'Historical Metal Prices'!$L$10:$Z$10)</f>
        <v>0.32348664160517338</v>
      </c>
      <c r="H2560" s="77">
        <f t="shared" si="79"/>
        <v>6109.8760809702826</v>
      </c>
    </row>
    <row r="2561" spans="1:8" x14ac:dyDescent="0.2">
      <c r="A2561" s="79">
        <v>42614</v>
      </c>
      <c r="B2561" s="77">
        <v>4620</v>
      </c>
      <c r="C2561" s="84">
        <v>165803</v>
      </c>
      <c r="D2561" s="84">
        <v>318500</v>
      </c>
      <c r="F2561">
        <f t="shared" si="78"/>
        <v>2016</v>
      </c>
      <c r="G2561" s="57">
        <f>_xlfn.XLOOKUP(F2561,'Historical Metal Prices'!$L$4:$Z$4,'Historical Metal Prices'!$L$10:$Z$10)</f>
        <v>0.32348664160517338</v>
      </c>
      <c r="H2561" s="77">
        <f t="shared" si="79"/>
        <v>6114.5082842159009</v>
      </c>
    </row>
    <row r="2562" spans="1:8" x14ac:dyDescent="0.2">
      <c r="A2562" s="79">
        <v>42613</v>
      </c>
      <c r="B2562" s="77">
        <v>4605.75</v>
      </c>
      <c r="C2562" s="84">
        <v>165803</v>
      </c>
      <c r="D2562" s="84">
        <v>304775</v>
      </c>
      <c r="F2562">
        <f t="shared" si="78"/>
        <v>2016</v>
      </c>
      <c r="G2562" s="57">
        <f>_xlfn.XLOOKUP(F2562,'Historical Metal Prices'!$L$4:$Z$4,'Historical Metal Prices'!$L$10:$Z$10)</f>
        <v>0.32348664160517338</v>
      </c>
      <c r="H2562" s="77">
        <f t="shared" si="79"/>
        <v>6095.6485995730272</v>
      </c>
    </row>
    <row r="2563" spans="1:8" x14ac:dyDescent="0.2">
      <c r="A2563" s="79">
        <v>42612</v>
      </c>
      <c r="B2563" s="77">
        <v>4595</v>
      </c>
      <c r="C2563" s="84">
        <v>165803</v>
      </c>
      <c r="D2563" s="84">
        <v>293525</v>
      </c>
      <c r="F2563">
        <f t="shared" si="78"/>
        <v>2016</v>
      </c>
      <c r="G2563" s="57">
        <f>_xlfn.XLOOKUP(F2563,'Historical Metal Prices'!$L$4:$Z$4,'Historical Metal Prices'!$L$10:$Z$10)</f>
        <v>0.32348664160517338</v>
      </c>
      <c r="H2563" s="77">
        <f t="shared" si="79"/>
        <v>6081.4211181757719</v>
      </c>
    </row>
    <row r="2564" spans="1:8" x14ac:dyDescent="0.2">
      <c r="A2564" s="79">
        <v>42611</v>
      </c>
      <c r="B2564" s="77">
        <v>4603.5</v>
      </c>
      <c r="C2564" s="84">
        <v>165803</v>
      </c>
      <c r="D2564" s="84">
        <v>283225</v>
      </c>
      <c r="F2564">
        <f t="shared" si="78"/>
        <v>2016</v>
      </c>
      <c r="G2564" s="57">
        <f>_xlfn.XLOOKUP(F2564,'Historical Metal Prices'!$L$4:$Z$4,'Historical Metal Prices'!$L$10:$Z$10)</f>
        <v>0.32348664160517338</v>
      </c>
      <c r="H2564" s="77">
        <f t="shared" si="79"/>
        <v>6092.6707546294156</v>
      </c>
    </row>
    <row r="2565" spans="1:8" x14ac:dyDescent="0.2">
      <c r="A2565" s="79">
        <v>42608</v>
      </c>
      <c r="B2565" s="77">
        <v>4603.5</v>
      </c>
      <c r="C2565" s="84">
        <v>165803</v>
      </c>
      <c r="D2565" s="84">
        <v>271575</v>
      </c>
      <c r="F2565">
        <f t="shared" si="78"/>
        <v>2016</v>
      </c>
      <c r="G2565" s="57">
        <f>_xlfn.XLOOKUP(F2565,'Historical Metal Prices'!$L$4:$Z$4,'Historical Metal Prices'!$L$10:$Z$10)</f>
        <v>0.32348664160517338</v>
      </c>
      <c r="H2565" s="77">
        <f t="shared" si="79"/>
        <v>6092.6707546294156</v>
      </c>
    </row>
    <row r="2566" spans="1:8" x14ac:dyDescent="0.2">
      <c r="A2566" s="79">
        <v>42607</v>
      </c>
      <c r="B2566" s="77">
        <v>4617</v>
      </c>
      <c r="C2566" s="84">
        <v>172619</v>
      </c>
      <c r="D2566" s="84">
        <v>271575</v>
      </c>
      <c r="F2566">
        <f t="shared" si="78"/>
        <v>2016</v>
      </c>
      <c r="G2566" s="57">
        <f>_xlfn.XLOOKUP(F2566,'Historical Metal Prices'!$L$4:$Z$4,'Historical Metal Prices'!$L$10:$Z$10)</f>
        <v>0.32348664160517338</v>
      </c>
      <c r="H2566" s="77">
        <f t="shared" si="79"/>
        <v>6110.5378242910856</v>
      </c>
    </row>
    <row r="2567" spans="1:8" x14ac:dyDescent="0.2">
      <c r="A2567" s="79">
        <v>42606</v>
      </c>
      <c r="B2567" s="77">
        <v>4615</v>
      </c>
      <c r="C2567" s="84">
        <v>172619</v>
      </c>
      <c r="D2567" s="84">
        <v>263875</v>
      </c>
      <c r="F2567">
        <f t="shared" si="78"/>
        <v>2016</v>
      </c>
      <c r="G2567" s="57">
        <f>_xlfn.XLOOKUP(F2567,'Historical Metal Prices'!$L$4:$Z$4,'Historical Metal Prices'!$L$10:$Z$10)</f>
        <v>0.32348664160517338</v>
      </c>
      <c r="H2567" s="77">
        <f t="shared" si="79"/>
        <v>6107.8908510078754</v>
      </c>
    </row>
    <row r="2568" spans="1:8" x14ac:dyDescent="0.2">
      <c r="A2568" s="79">
        <v>42605</v>
      </c>
      <c r="B2568" s="77">
        <v>4692.5</v>
      </c>
      <c r="C2568" s="84">
        <v>172619</v>
      </c>
      <c r="D2568" s="84">
        <v>254700</v>
      </c>
      <c r="F2568">
        <f t="shared" si="78"/>
        <v>2016</v>
      </c>
      <c r="G2568" s="57">
        <f>_xlfn.XLOOKUP(F2568,'Historical Metal Prices'!$L$4:$Z$4,'Historical Metal Prices'!$L$10:$Z$10)</f>
        <v>0.32348664160517338</v>
      </c>
      <c r="H2568" s="77">
        <f t="shared" si="79"/>
        <v>6210.4610657322764</v>
      </c>
    </row>
    <row r="2569" spans="1:8" x14ac:dyDescent="0.2">
      <c r="A2569" s="79">
        <v>42604</v>
      </c>
      <c r="B2569" s="77">
        <v>4733.5</v>
      </c>
      <c r="C2569" s="84">
        <v>172619</v>
      </c>
      <c r="D2569" s="84">
        <v>240075</v>
      </c>
      <c r="F2569">
        <f t="shared" si="78"/>
        <v>2016</v>
      </c>
      <c r="G2569" s="57">
        <f>_xlfn.XLOOKUP(F2569,'Historical Metal Prices'!$L$4:$Z$4,'Historical Metal Prices'!$L$10:$Z$10)</f>
        <v>0.32348664160517338</v>
      </c>
      <c r="H2569" s="77">
        <f t="shared" si="79"/>
        <v>6264.7240180380886</v>
      </c>
    </row>
    <row r="2570" spans="1:8" x14ac:dyDescent="0.2">
      <c r="A2570" s="79">
        <v>42601</v>
      </c>
      <c r="B2570" s="77">
        <v>4785.75</v>
      </c>
      <c r="C2570" s="84">
        <v>172619</v>
      </c>
      <c r="D2570" s="84">
        <v>229375</v>
      </c>
      <c r="F2570">
        <f t="shared" si="78"/>
        <v>2016</v>
      </c>
      <c r="G2570" s="57">
        <f>_xlfn.XLOOKUP(F2570,'Historical Metal Prices'!$L$4:$Z$4,'Historical Metal Prices'!$L$10:$Z$10)</f>
        <v>0.32348664160517338</v>
      </c>
      <c r="H2570" s="77">
        <f t="shared" si="79"/>
        <v>6333.8761950619582</v>
      </c>
    </row>
    <row r="2571" spans="1:8" x14ac:dyDescent="0.2">
      <c r="A2571" s="79">
        <v>42600</v>
      </c>
      <c r="B2571" s="77">
        <v>4793</v>
      </c>
      <c r="C2571" s="84">
        <v>174563</v>
      </c>
      <c r="D2571" s="84">
        <v>210625</v>
      </c>
      <c r="F2571">
        <f t="shared" ref="F2571:F2634" si="80">YEAR(A2571)</f>
        <v>2016</v>
      </c>
      <c r="G2571" s="57">
        <f>_xlfn.XLOOKUP(F2571,'Historical Metal Prices'!$L$4:$Z$4,'Historical Metal Prices'!$L$10:$Z$10)</f>
        <v>0.32348664160517338</v>
      </c>
      <c r="H2571" s="77">
        <f t="shared" ref="H2571:H2634" si="81">IFERROR(B2571*(1+G2571),H2572)</f>
        <v>6343.4714732135963</v>
      </c>
    </row>
    <row r="2572" spans="1:8" x14ac:dyDescent="0.2">
      <c r="A2572" s="79">
        <v>42599</v>
      </c>
      <c r="B2572" s="77">
        <v>4759</v>
      </c>
      <c r="C2572" s="84">
        <v>174563</v>
      </c>
      <c r="D2572" s="84">
        <v>213425</v>
      </c>
      <c r="F2572">
        <f t="shared" si="80"/>
        <v>2016</v>
      </c>
      <c r="G2572" s="57">
        <f>_xlfn.XLOOKUP(F2572,'Historical Metal Prices'!$L$4:$Z$4,'Historical Metal Prices'!$L$10:$Z$10)</f>
        <v>0.32348664160517338</v>
      </c>
      <c r="H2572" s="77">
        <f t="shared" si="81"/>
        <v>6298.4729273990197</v>
      </c>
    </row>
    <row r="2573" spans="1:8" x14ac:dyDescent="0.2">
      <c r="A2573" s="79">
        <v>42598</v>
      </c>
      <c r="B2573" s="77">
        <v>4800</v>
      </c>
      <c r="C2573" s="84">
        <v>174563</v>
      </c>
      <c r="D2573" s="84">
        <v>213300</v>
      </c>
      <c r="F2573">
        <f t="shared" si="80"/>
        <v>2016</v>
      </c>
      <c r="G2573" s="57">
        <f>_xlfn.XLOOKUP(F2573,'Historical Metal Prices'!$L$4:$Z$4,'Historical Metal Prices'!$L$10:$Z$10)</f>
        <v>0.32348664160517338</v>
      </c>
      <c r="H2573" s="77">
        <f t="shared" si="81"/>
        <v>6352.7358797048319</v>
      </c>
    </row>
    <row r="2574" spans="1:8" x14ac:dyDescent="0.2">
      <c r="A2574" s="79">
        <v>42597</v>
      </c>
      <c r="B2574" s="77">
        <v>4759.75</v>
      </c>
      <c r="C2574" s="84">
        <v>174563</v>
      </c>
      <c r="D2574" s="84">
        <v>205375</v>
      </c>
      <c r="F2574">
        <f t="shared" si="80"/>
        <v>2016</v>
      </c>
      <c r="G2574" s="57">
        <f>_xlfn.XLOOKUP(F2574,'Historical Metal Prices'!$L$4:$Z$4,'Historical Metal Prices'!$L$10:$Z$10)</f>
        <v>0.32348664160517338</v>
      </c>
      <c r="H2574" s="77">
        <f t="shared" si="81"/>
        <v>6299.4655423802242</v>
      </c>
    </row>
    <row r="2575" spans="1:8" x14ac:dyDescent="0.2">
      <c r="A2575" s="79">
        <v>42594</v>
      </c>
      <c r="B2575" s="77">
        <v>4749</v>
      </c>
      <c r="C2575" s="84">
        <v>174563</v>
      </c>
      <c r="D2575" s="84">
        <v>207150</v>
      </c>
      <c r="F2575">
        <f t="shared" si="80"/>
        <v>2016</v>
      </c>
      <c r="G2575" s="57">
        <f>_xlfn.XLOOKUP(F2575,'Historical Metal Prices'!$L$4:$Z$4,'Historical Metal Prices'!$L$10:$Z$10)</f>
        <v>0.32348664160517338</v>
      </c>
      <c r="H2575" s="77">
        <f t="shared" si="81"/>
        <v>6285.2380609829679</v>
      </c>
    </row>
    <row r="2576" spans="1:8" x14ac:dyDescent="0.2">
      <c r="A2576" s="79">
        <v>42593</v>
      </c>
      <c r="B2576" s="77">
        <v>4840</v>
      </c>
      <c r="C2576" s="84">
        <v>165239</v>
      </c>
      <c r="D2576" s="84">
        <v>202375</v>
      </c>
      <c r="F2576">
        <f t="shared" si="80"/>
        <v>2016</v>
      </c>
      <c r="G2576" s="57">
        <f>_xlfn.XLOOKUP(F2576,'Historical Metal Prices'!$L$4:$Z$4,'Historical Metal Prices'!$L$10:$Z$10)</f>
        <v>0.32348664160517338</v>
      </c>
      <c r="H2576" s="77">
        <f t="shared" si="81"/>
        <v>6405.675345369039</v>
      </c>
    </row>
    <row r="2577" spans="1:8" x14ac:dyDescent="0.2">
      <c r="A2577" s="79">
        <v>42592</v>
      </c>
      <c r="B2577" s="77">
        <v>4816.25</v>
      </c>
      <c r="C2577" s="84">
        <v>165239</v>
      </c>
      <c r="D2577" s="84">
        <v>203925</v>
      </c>
      <c r="F2577">
        <f t="shared" si="80"/>
        <v>2016</v>
      </c>
      <c r="G2577" s="57">
        <f>_xlfn.XLOOKUP(F2577,'Historical Metal Prices'!$L$4:$Z$4,'Historical Metal Prices'!$L$10:$Z$10)</f>
        <v>0.32348664160517338</v>
      </c>
      <c r="H2577" s="77">
        <f t="shared" si="81"/>
        <v>6374.2425376309166</v>
      </c>
    </row>
    <row r="2578" spans="1:8" x14ac:dyDescent="0.2">
      <c r="A2578" s="79">
        <v>42591</v>
      </c>
      <c r="B2578" s="77">
        <v>4769.25</v>
      </c>
      <c r="C2578" s="84">
        <v>165239</v>
      </c>
      <c r="D2578" s="84">
        <v>204825</v>
      </c>
      <c r="F2578">
        <f t="shared" si="80"/>
        <v>2016</v>
      </c>
      <c r="G2578" s="57">
        <f>_xlfn.XLOOKUP(F2578,'Historical Metal Prices'!$L$4:$Z$4,'Historical Metal Prices'!$L$10:$Z$10)</f>
        <v>0.32348664160517338</v>
      </c>
      <c r="H2578" s="77">
        <f t="shared" si="81"/>
        <v>6312.038665475473</v>
      </c>
    </row>
    <row r="2579" spans="1:8" x14ac:dyDescent="0.2">
      <c r="A2579" s="79">
        <v>42590</v>
      </c>
      <c r="B2579" s="77">
        <v>4799.5</v>
      </c>
      <c r="C2579" s="84">
        <v>165239</v>
      </c>
      <c r="D2579" s="84">
        <v>205350</v>
      </c>
      <c r="F2579">
        <f t="shared" si="80"/>
        <v>2016</v>
      </c>
      <c r="G2579" s="57">
        <f>_xlfn.XLOOKUP(F2579,'Historical Metal Prices'!$L$4:$Z$4,'Historical Metal Prices'!$L$10:$Z$10)</f>
        <v>0.32348664160517338</v>
      </c>
      <c r="H2579" s="77">
        <f t="shared" si="81"/>
        <v>6352.0741363840298</v>
      </c>
    </row>
    <row r="2580" spans="1:8" x14ac:dyDescent="0.2">
      <c r="A2580" s="79">
        <v>42587</v>
      </c>
      <c r="B2580" s="77">
        <v>4779.25</v>
      </c>
      <c r="C2580" s="84">
        <v>165239</v>
      </c>
      <c r="D2580" s="84">
        <v>205025</v>
      </c>
      <c r="F2580">
        <f t="shared" si="80"/>
        <v>2016</v>
      </c>
      <c r="G2580" s="57">
        <f>_xlfn.XLOOKUP(F2580,'Historical Metal Prices'!$L$4:$Z$4,'Historical Metal Prices'!$L$10:$Z$10)</f>
        <v>0.32348664160517338</v>
      </c>
      <c r="H2580" s="77">
        <f t="shared" si="81"/>
        <v>6325.2735318915247</v>
      </c>
    </row>
    <row r="2581" spans="1:8" x14ac:dyDescent="0.2">
      <c r="A2581" s="79">
        <v>42586</v>
      </c>
      <c r="B2581" s="77">
        <v>4815</v>
      </c>
      <c r="C2581" s="84">
        <v>165468</v>
      </c>
      <c r="D2581" s="84">
        <v>206650</v>
      </c>
      <c r="F2581">
        <f t="shared" si="80"/>
        <v>2016</v>
      </c>
      <c r="G2581" s="57">
        <f>_xlfn.XLOOKUP(F2581,'Historical Metal Prices'!$L$4:$Z$4,'Historical Metal Prices'!$L$10:$Z$10)</f>
        <v>0.32348664160517338</v>
      </c>
      <c r="H2581" s="77">
        <f t="shared" si="81"/>
        <v>6372.58817932891</v>
      </c>
    </row>
    <row r="2582" spans="1:8" x14ac:dyDescent="0.2">
      <c r="A2582" s="79">
        <v>42585</v>
      </c>
      <c r="B2582" s="77">
        <v>4859.5</v>
      </c>
      <c r="C2582" s="84">
        <v>165468</v>
      </c>
      <c r="D2582" s="84">
        <v>209300</v>
      </c>
      <c r="F2582">
        <f t="shared" si="80"/>
        <v>2016</v>
      </c>
      <c r="G2582" s="57">
        <f>_xlfn.XLOOKUP(F2582,'Historical Metal Prices'!$L$4:$Z$4,'Historical Metal Prices'!$L$10:$Z$10)</f>
        <v>0.32348664160517338</v>
      </c>
      <c r="H2582" s="77">
        <f t="shared" si="81"/>
        <v>6431.4833348803404</v>
      </c>
    </row>
    <row r="2583" spans="1:8" x14ac:dyDescent="0.2">
      <c r="A2583" s="79">
        <v>42584</v>
      </c>
      <c r="B2583" s="77">
        <v>4880.75</v>
      </c>
      <c r="C2583" s="84">
        <v>165468</v>
      </c>
      <c r="D2583" s="84">
        <v>207350</v>
      </c>
      <c r="F2583">
        <f t="shared" si="80"/>
        <v>2016</v>
      </c>
      <c r="G2583" s="57">
        <f>_xlfn.XLOOKUP(F2583,'Historical Metal Prices'!$L$4:$Z$4,'Historical Metal Prices'!$L$10:$Z$10)</f>
        <v>0.32348664160517338</v>
      </c>
      <c r="H2583" s="77">
        <f t="shared" si="81"/>
        <v>6459.6074260144496</v>
      </c>
    </row>
    <row r="2584" spans="1:8" x14ac:dyDescent="0.2">
      <c r="A2584" s="79">
        <v>42583</v>
      </c>
      <c r="B2584" s="77">
        <v>4868.5</v>
      </c>
      <c r="C2584" s="84">
        <v>165468</v>
      </c>
      <c r="D2584" s="84">
        <v>209650</v>
      </c>
      <c r="F2584">
        <f t="shared" si="80"/>
        <v>2016</v>
      </c>
      <c r="G2584" s="57">
        <f>_xlfn.XLOOKUP(F2584,'Historical Metal Prices'!$L$4:$Z$4,'Historical Metal Prices'!$L$10:$Z$10)</f>
        <v>0.32348664160517338</v>
      </c>
      <c r="H2584" s="77">
        <f t="shared" si="81"/>
        <v>6443.3947146547862</v>
      </c>
    </row>
    <row r="2585" spans="1:8" x14ac:dyDescent="0.2">
      <c r="A2585" s="79">
        <v>42580</v>
      </c>
      <c r="B2585" s="77">
        <v>4915.25</v>
      </c>
      <c r="C2585" s="84">
        <v>165468</v>
      </c>
      <c r="D2585" s="84">
        <v>210075</v>
      </c>
      <c r="F2585">
        <f t="shared" si="80"/>
        <v>2016</v>
      </c>
      <c r="G2585" s="57">
        <f>_xlfn.XLOOKUP(F2585,'Historical Metal Prices'!$L$4:$Z$4,'Historical Metal Prices'!$L$10:$Z$10)</f>
        <v>0.32348664160517338</v>
      </c>
      <c r="H2585" s="77">
        <f t="shared" si="81"/>
        <v>6505.2677151498283</v>
      </c>
    </row>
    <row r="2586" spans="1:8" x14ac:dyDescent="0.2">
      <c r="A2586" s="79">
        <v>42579</v>
      </c>
      <c r="B2586" s="77">
        <v>4884.75</v>
      </c>
      <c r="C2586" s="84">
        <v>174971</v>
      </c>
      <c r="D2586" s="84">
        <v>209450</v>
      </c>
      <c r="F2586">
        <f t="shared" si="80"/>
        <v>2016</v>
      </c>
      <c r="G2586" s="57">
        <f>_xlfn.XLOOKUP(F2586,'Historical Metal Prices'!$L$4:$Z$4,'Historical Metal Prices'!$L$10:$Z$10)</f>
        <v>0.32348664160517338</v>
      </c>
      <c r="H2586" s="77">
        <f t="shared" si="81"/>
        <v>6464.9013725808709</v>
      </c>
    </row>
    <row r="2587" spans="1:8" x14ac:dyDescent="0.2">
      <c r="A2587" s="79">
        <v>42578</v>
      </c>
      <c r="B2587" s="77">
        <v>4839</v>
      </c>
      <c r="C2587" s="84">
        <v>174971</v>
      </c>
      <c r="D2587" s="84">
        <v>208725</v>
      </c>
      <c r="F2587">
        <f t="shared" si="80"/>
        <v>2016</v>
      </c>
      <c r="G2587" s="57">
        <f>_xlfn.XLOOKUP(F2587,'Historical Metal Prices'!$L$4:$Z$4,'Historical Metal Prices'!$L$10:$Z$10)</f>
        <v>0.32348664160517338</v>
      </c>
      <c r="H2587" s="77">
        <f t="shared" si="81"/>
        <v>6404.3518587274339</v>
      </c>
    </row>
    <row r="2588" spans="1:8" x14ac:dyDescent="0.2">
      <c r="A2588" s="79">
        <v>42577</v>
      </c>
      <c r="B2588" s="77">
        <v>4917.25</v>
      </c>
      <c r="C2588" s="84">
        <v>174971</v>
      </c>
      <c r="D2588" s="84">
        <v>214425</v>
      </c>
      <c r="F2588">
        <f t="shared" si="80"/>
        <v>2016</v>
      </c>
      <c r="G2588" s="57">
        <f>_xlfn.XLOOKUP(F2588,'Historical Metal Prices'!$L$4:$Z$4,'Historical Metal Prices'!$L$10:$Z$10)</f>
        <v>0.32348664160517338</v>
      </c>
      <c r="H2588" s="77">
        <f t="shared" si="81"/>
        <v>6507.9146884330385</v>
      </c>
    </row>
    <row r="2589" spans="1:8" x14ac:dyDescent="0.2">
      <c r="A2589" s="79">
        <v>42576</v>
      </c>
      <c r="B2589" s="77">
        <v>4886.75</v>
      </c>
      <c r="C2589" s="84">
        <v>174971</v>
      </c>
      <c r="D2589" s="84">
        <v>213725</v>
      </c>
      <c r="F2589">
        <f t="shared" si="80"/>
        <v>2016</v>
      </c>
      <c r="G2589" s="57">
        <f>_xlfn.XLOOKUP(F2589,'Historical Metal Prices'!$L$4:$Z$4,'Historical Metal Prices'!$L$10:$Z$10)</f>
        <v>0.32348664160517338</v>
      </c>
      <c r="H2589" s="77">
        <f t="shared" si="81"/>
        <v>6467.5483458640811</v>
      </c>
    </row>
    <row r="2590" spans="1:8" x14ac:dyDescent="0.2">
      <c r="A2590" s="79">
        <v>42573</v>
      </c>
      <c r="B2590" s="77">
        <v>4911</v>
      </c>
      <c r="C2590" s="84">
        <v>174971</v>
      </c>
      <c r="D2590" s="84">
        <v>221350</v>
      </c>
      <c r="F2590">
        <f t="shared" si="80"/>
        <v>2016</v>
      </c>
      <c r="G2590" s="57">
        <f>_xlfn.XLOOKUP(F2590,'Historical Metal Prices'!$L$4:$Z$4,'Historical Metal Prices'!$L$10:$Z$10)</f>
        <v>0.32348664160517338</v>
      </c>
      <c r="H2590" s="77">
        <f t="shared" si="81"/>
        <v>6499.6428969230064</v>
      </c>
    </row>
    <row r="2591" spans="1:8" x14ac:dyDescent="0.2">
      <c r="A2591" s="79">
        <v>42572</v>
      </c>
      <c r="B2591" s="77">
        <v>4966.5</v>
      </c>
      <c r="C2591" s="84">
        <v>177199</v>
      </c>
      <c r="D2591" s="84">
        <v>222725</v>
      </c>
      <c r="F2591">
        <f t="shared" si="80"/>
        <v>2016</v>
      </c>
      <c r="G2591" s="57">
        <f>_xlfn.XLOOKUP(F2591,'Historical Metal Prices'!$L$4:$Z$4,'Historical Metal Prices'!$L$10:$Z$10)</f>
        <v>0.32348664160517338</v>
      </c>
      <c r="H2591" s="77">
        <f t="shared" si="81"/>
        <v>6573.0964055320937</v>
      </c>
    </row>
    <row r="2592" spans="1:8" x14ac:dyDescent="0.2">
      <c r="A2592" s="79">
        <v>42571</v>
      </c>
      <c r="B2592" s="77">
        <v>4953.75</v>
      </c>
      <c r="C2592" s="84">
        <v>177199</v>
      </c>
      <c r="D2592" s="84">
        <v>228400</v>
      </c>
      <c r="F2592">
        <f t="shared" si="80"/>
        <v>2016</v>
      </c>
      <c r="G2592" s="57">
        <f>_xlfn.XLOOKUP(F2592,'Historical Metal Prices'!$L$4:$Z$4,'Historical Metal Prices'!$L$10:$Z$10)</f>
        <v>0.32348664160517338</v>
      </c>
      <c r="H2592" s="77">
        <f t="shared" si="81"/>
        <v>6556.2219508516273</v>
      </c>
    </row>
    <row r="2593" spans="1:8" x14ac:dyDescent="0.2">
      <c r="A2593" s="79">
        <v>42570</v>
      </c>
      <c r="B2593" s="77">
        <v>4967.75</v>
      </c>
      <c r="C2593" s="84">
        <v>177199</v>
      </c>
      <c r="D2593" s="84">
        <v>228000</v>
      </c>
      <c r="F2593">
        <f t="shared" si="80"/>
        <v>2016</v>
      </c>
      <c r="G2593" s="57">
        <f>_xlfn.XLOOKUP(F2593,'Historical Metal Prices'!$L$4:$Z$4,'Historical Metal Prices'!$L$10:$Z$10)</f>
        <v>0.32348664160517338</v>
      </c>
      <c r="H2593" s="77">
        <f t="shared" si="81"/>
        <v>6574.7507638341003</v>
      </c>
    </row>
    <row r="2594" spans="1:8" x14ac:dyDescent="0.2">
      <c r="A2594" s="79">
        <v>42569</v>
      </c>
      <c r="B2594" s="77">
        <v>4922</v>
      </c>
      <c r="C2594" s="84">
        <v>177199</v>
      </c>
      <c r="D2594" s="84">
        <v>226300</v>
      </c>
      <c r="F2594">
        <f t="shared" si="80"/>
        <v>2016</v>
      </c>
      <c r="G2594" s="57">
        <f>_xlfn.XLOOKUP(F2594,'Historical Metal Prices'!$L$4:$Z$4,'Historical Metal Prices'!$L$10:$Z$10)</f>
        <v>0.32348664160517338</v>
      </c>
      <c r="H2594" s="77">
        <f t="shared" si="81"/>
        <v>6514.2012499806633</v>
      </c>
    </row>
    <row r="2595" spans="1:8" x14ac:dyDescent="0.2">
      <c r="A2595" s="79">
        <v>42566</v>
      </c>
      <c r="B2595" s="77">
        <v>4900.5</v>
      </c>
      <c r="C2595" s="84">
        <v>177199</v>
      </c>
      <c r="D2595" s="84">
        <v>229425</v>
      </c>
      <c r="F2595">
        <f t="shared" si="80"/>
        <v>2016</v>
      </c>
      <c r="G2595" s="57">
        <f>_xlfn.XLOOKUP(F2595,'Historical Metal Prices'!$L$4:$Z$4,'Historical Metal Prices'!$L$10:$Z$10)</f>
        <v>0.32348664160517338</v>
      </c>
      <c r="H2595" s="77">
        <f t="shared" si="81"/>
        <v>6485.7462871861517</v>
      </c>
    </row>
    <row r="2596" spans="1:8" x14ac:dyDescent="0.2">
      <c r="A2596" s="79">
        <v>42565</v>
      </c>
      <c r="B2596" s="77">
        <v>4922</v>
      </c>
      <c r="C2596" s="84">
        <v>162130</v>
      </c>
      <c r="D2596" s="84">
        <v>231275</v>
      </c>
      <c r="F2596">
        <f t="shared" si="80"/>
        <v>2016</v>
      </c>
      <c r="G2596" s="57">
        <f>_xlfn.XLOOKUP(F2596,'Historical Metal Prices'!$L$4:$Z$4,'Historical Metal Prices'!$L$10:$Z$10)</f>
        <v>0.32348664160517338</v>
      </c>
      <c r="H2596" s="77">
        <f t="shared" si="81"/>
        <v>6514.2012499806633</v>
      </c>
    </row>
    <row r="2597" spans="1:8" x14ac:dyDescent="0.2">
      <c r="A2597" s="79">
        <v>42564</v>
      </c>
      <c r="B2597" s="77">
        <v>4918.25</v>
      </c>
      <c r="C2597" s="84">
        <v>162130</v>
      </c>
      <c r="D2597" s="84">
        <v>234925</v>
      </c>
      <c r="F2597">
        <f t="shared" si="80"/>
        <v>2016</v>
      </c>
      <c r="G2597" s="57">
        <f>_xlfn.XLOOKUP(F2597,'Historical Metal Prices'!$L$4:$Z$4,'Historical Metal Prices'!$L$10:$Z$10)</f>
        <v>0.32348664160517338</v>
      </c>
      <c r="H2597" s="77">
        <f t="shared" si="81"/>
        <v>6509.2381750746436</v>
      </c>
    </row>
    <row r="2598" spans="1:8" x14ac:dyDescent="0.2">
      <c r="A2598" s="79">
        <v>42563</v>
      </c>
      <c r="B2598" s="77">
        <v>4850</v>
      </c>
      <c r="C2598" s="84">
        <v>162130</v>
      </c>
      <c r="D2598" s="84">
        <v>233050</v>
      </c>
      <c r="F2598">
        <f t="shared" si="80"/>
        <v>2016</v>
      </c>
      <c r="G2598" s="57">
        <f>_xlfn.XLOOKUP(F2598,'Historical Metal Prices'!$L$4:$Z$4,'Historical Metal Prices'!$L$10:$Z$10)</f>
        <v>0.32348664160517338</v>
      </c>
      <c r="H2598" s="77">
        <f t="shared" si="81"/>
        <v>6418.9102117850907</v>
      </c>
    </row>
    <row r="2599" spans="1:8" x14ac:dyDescent="0.2">
      <c r="A2599" s="79">
        <v>42562</v>
      </c>
      <c r="B2599" s="77">
        <v>4729</v>
      </c>
      <c r="C2599" s="84">
        <v>162130</v>
      </c>
      <c r="D2599" s="84">
        <v>234750</v>
      </c>
      <c r="F2599">
        <f t="shared" si="80"/>
        <v>2016</v>
      </c>
      <c r="G2599" s="57">
        <f>_xlfn.XLOOKUP(F2599,'Historical Metal Prices'!$L$4:$Z$4,'Historical Metal Prices'!$L$10:$Z$10)</f>
        <v>0.32348664160517338</v>
      </c>
      <c r="H2599" s="77">
        <f t="shared" si="81"/>
        <v>6258.7683281508653</v>
      </c>
    </row>
    <row r="2600" spans="1:8" x14ac:dyDescent="0.2">
      <c r="A2600" s="79">
        <v>42559</v>
      </c>
      <c r="B2600" s="77">
        <v>4697.75</v>
      </c>
      <c r="C2600" s="84">
        <v>162130</v>
      </c>
      <c r="D2600" s="84">
        <v>222600</v>
      </c>
      <c r="F2600">
        <f t="shared" si="80"/>
        <v>2016</v>
      </c>
      <c r="G2600" s="57">
        <f>_xlfn.XLOOKUP(F2600,'Historical Metal Prices'!$L$4:$Z$4,'Historical Metal Prices'!$L$10:$Z$10)</f>
        <v>0.32348664160517338</v>
      </c>
      <c r="H2600" s="77">
        <f t="shared" si="81"/>
        <v>6217.4093706007034</v>
      </c>
    </row>
    <row r="2601" spans="1:8" x14ac:dyDescent="0.2">
      <c r="A2601" s="79">
        <v>42558</v>
      </c>
      <c r="B2601" s="77">
        <v>4673</v>
      </c>
      <c r="C2601" s="84">
        <v>161894</v>
      </c>
      <c r="D2601" s="84">
        <v>223225</v>
      </c>
      <c r="F2601">
        <f t="shared" si="80"/>
        <v>2016</v>
      </c>
      <c r="G2601" s="57">
        <f>_xlfn.XLOOKUP(F2601,'Historical Metal Prices'!$L$4:$Z$4,'Historical Metal Prices'!$L$10:$Z$10)</f>
        <v>0.32348664160517338</v>
      </c>
      <c r="H2601" s="77">
        <f t="shared" si="81"/>
        <v>6184.653076220975</v>
      </c>
    </row>
    <row r="2602" spans="1:8" x14ac:dyDescent="0.2">
      <c r="A2602" s="79">
        <v>42557</v>
      </c>
      <c r="B2602" s="77">
        <v>4731.5</v>
      </c>
      <c r="C2602" s="84">
        <v>161894</v>
      </c>
      <c r="D2602" s="84">
        <v>220725</v>
      </c>
      <c r="F2602">
        <f t="shared" si="80"/>
        <v>2016</v>
      </c>
      <c r="G2602" s="57">
        <f>_xlfn.XLOOKUP(F2602,'Historical Metal Prices'!$L$4:$Z$4,'Historical Metal Prices'!$L$10:$Z$10)</f>
        <v>0.32348664160517338</v>
      </c>
      <c r="H2602" s="77">
        <f t="shared" si="81"/>
        <v>6262.0770447548775</v>
      </c>
    </row>
    <row r="2603" spans="1:8" x14ac:dyDescent="0.2">
      <c r="A2603" s="79">
        <v>42556</v>
      </c>
      <c r="B2603" s="77">
        <v>4797.75</v>
      </c>
      <c r="C2603" s="84">
        <v>161894</v>
      </c>
      <c r="D2603" s="84">
        <v>222550</v>
      </c>
      <c r="F2603">
        <f t="shared" si="80"/>
        <v>2016</v>
      </c>
      <c r="G2603" s="57">
        <f>_xlfn.XLOOKUP(F2603,'Historical Metal Prices'!$L$4:$Z$4,'Historical Metal Prices'!$L$10:$Z$10)</f>
        <v>0.32348664160517338</v>
      </c>
      <c r="H2603" s="77">
        <f t="shared" si="81"/>
        <v>6349.7580347612202</v>
      </c>
    </row>
    <row r="2604" spans="1:8" x14ac:dyDescent="0.2">
      <c r="A2604" s="79">
        <v>42555</v>
      </c>
      <c r="B2604" s="77">
        <v>4879.75</v>
      </c>
      <c r="C2604" s="84">
        <v>161894</v>
      </c>
      <c r="D2604" s="84">
        <v>198925</v>
      </c>
      <c r="F2604">
        <f t="shared" si="80"/>
        <v>2016</v>
      </c>
      <c r="G2604" s="57">
        <f>_xlfn.XLOOKUP(F2604,'Historical Metal Prices'!$L$4:$Z$4,'Historical Metal Prices'!$L$10:$Z$10)</f>
        <v>0.32348664160517338</v>
      </c>
      <c r="H2604" s="77">
        <f t="shared" si="81"/>
        <v>6458.2839393728445</v>
      </c>
    </row>
    <row r="2605" spans="1:8" x14ac:dyDescent="0.2">
      <c r="A2605" s="79">
        <v>42552</v>
      </c>
      <c r="B2605" s="77">
        <v>4899.5</v>
      </c>
      <c r="C2605" s="84">
        <v>161894</v>
      </c>
      <c r="D2605" s="84">
        <v>188400</v>
      </c>
      <c r="F2605">
        <f t="shared" si="80"/>
        <v>2016</v>
      </c>
      <c r="G2605" s="57">
        <f>_xlfn.XLOOKUP(F2605,'Historical Metal Prices'!$L$4:$Z$4,'Historical Metal Prices'!$L$10:$Z$10)</f>
        <v>0.32348664160517338</v>
      </c>
      <c r="H2605" s="77">
        <f t="shared" si="81"/>
        <v>6484.4228005445466</v>
      </c>
    </row>
    <row r="2606" spans="1:8" x14ac:dyDescent="0.2">
      <c r="A2606" s="79">
        <v>42551</v>
      </c>
      <c r="B2606" s="77">
        <v>4840</v>
      </c>
      <c r="C2606" s="84">
        <v>155235</v>
      </c>
      <c r="D2606" s="84">
        <v>189125</v>
      </c>
      <c r="F2606">
        <f t="shared" si="80"/>
        <v>2016</v>
      </c>
      <c r="G2606" s="57">
        <f>_xlfn.XLOOKUP(F2606,'Historical Metal Prices'!$L$4:$Z$4,'Historical Metal Prices'!$L$10:$Z$10)</f>
        <v>0.32348664160517338</v>
      </c>
      <c r="H2606" s="77">
        <f t="shared" si="81"/>
        <v>6405.675345369039</v>
      </c>
    </row>
    <row r="2607" spans="1:8" x14ac:dyDescent="0.2">
      <c r="A2607" s="79">
        <v>42550</v>
      </c>
      <c r="B2607" s="77">
        <v>4830.25</v>
      </c>
      <c r="C2607" s="84">
        <v>155235</v>
      </c>
      <c r="D2607" s="84">
        <v>191525</v>
      </c>
      <c r="F2607">
        <f t="shared" si="80"/>
        <v>2016</v>
      </c>
      <c r="G2607" s="57">
        <f>_xlfn.XLOOKUP(F2607,'Historical Metal Prices'!$L$4:$Z$4,'Historical Metal Prices'!$L$10:$Z$10)</f>
        <v>0.32348664160517338</v>
      </c>
      <c r="H2607" s="77">
        <f t="shared" si="81"/>
        <v>6392.7713506133887</v>
      </c>
    </row>
    <row r="2608" spans="1:8" x14ac:dyDescent="0.2">
      <c r="A2608" s="79">
        <v>42549</v>
      </c>
      <c r="B2608" s="77">
        <v>4809.25</v>
      </c>
      <c r="C2608" s="84">
        <v>155235</v>
      </c>
      <c r="D2608" s="84">
        <v>194200</v>
      </c>
      <c r="F2608">
        <f t="shared" si="80"/>
        <v>2016</v>
      </c>
      <c r="G2608" s="57">
        <f>_xlfn.XLOOKUP(F2608,'Historical Metal Prices'!$L$4:$Z$4,'Historical Metal Prices'!$L$10:$Z$10)</f>
        <v>0.32348664160517338</v>
      </c>
      <c r="H2608" s="77">
        <f t="shared" si="81"/>
        <v>6364.97813113968</v>
      </c>
    </row>
    <row r="2609" spans="1:8" x14ac:dyDescent="0.2">
      <c r="A2609" s="79">
        <v>42548</v>
      </c>
      <c r="B2609" s="77">
        <v>4698.5</v>
      </c>
      <c r="C2609" s="84">
        <v>155235</v>
      </c>
      <c r="D2609" s="84">
        <v>192950</v>
      </c>
      <c r="F2609">
        <f t="shared" si="80"/>
        <v>2016</v>
      </c>
      <c r="G2609" s="57">
        <f>_xlfn.XLOOKUP(F2609,'Historical Metal Prices'!$L$4:$Z$4,'Historical Metal Prices'!$L$10:$Z$10)</f>
        <v>0.32348664160517338</v>
      </c>
      <c r="H2609" s="77">
        <f t="shared" si="81"/>
        <v>6218.401985581907</v>
      </c>
    </row>
    <row r="2610" spans="1:8" x14ac:dyDescent="0.2">
      <c r="A2610" s="79">
        <v>42545</v>
      </c>
      <c r="B2610" s="77">
        <v>4690</v>
      </c>
      <c r="C2610" s="84">
        <v>155235</v>
      </c>
      <c r="D2610" s="84">
        <v>191700</v>
      </c>
      <c r="F2610">
        <f t="shared" si="80"/>
        <v>2016</v>
      </c>
      <c r="G2610" s="57">
        <f>_xlfn.XLOOKUP(F2610,'Historical Metal Prices'!$L$4:$Z$4,'Historical Metal Prices'!$L$10:$Z$10)</f>
        <v>0.32348664160517338</v>
      </c>
      <c r="H2610" s="77">
        <f t="shared" si="81"/>
        <v>6207.1523491282633</v>
      </c>
    </row>
    <row r="2611" spans="1:8" x14ac:dyDescent="0.2">
      <c r="A2611" s="79">
        <v>42544</v>
      </c>
      <c r="B2611" s="77">
        <v>4776.5</v>
      </c>
      <c r="C2611" s="84">
        <v>166105</v>
      </c>
      <c r="D2611" s="84">
        <v>192375</v>
      </c>
      <c r="F2611">
        <f t="shared" si="80"/>
        <v>2016</v>
      </c>
      <c r="G2611" s="57">
        <f>_xlfn.XLOOKUP(F2611,'Historical Metal Prices'!$L$4:$Z$4,'Historical Metal Prices'!$L$10:$Z$10)</f>
        <v>0.32348664160517338</v>
      </c>
      <c r="H2611" s="77">
        <f t="shared" si="81"/>
        <v>6321.633943627111</v>
      </c>
    </row>
    <row r="2612" spans="1:8" x14ac:dyDescent="0.2">
      <c r="A2612" s="79">
        <v>42543</v>
      </c>
      <c r="B2612" s="77">
        <v>4692.5</v>
      </c>
      <c r="C2612" s="84">
        <v>166105</v>
      </c>
      <c r="D2612" s="84">
        <v>194375</v>
      </c>
      <c r="F2612">
        <f t="shared" si="80"/>
        <v>2016</v>
      </c>
      <c r="G2612" s="57">
        <f>_xlfn.XLOOKUP(F2612,'Historical Metal Prices'!$L$4:$Z$4,'Historical Metal Prices'!$L$10:$Z$10)</f>
        <v>0.32348664160517338</v>
      </c>
      <c r="H2612" s="77">
        <f t="shared" si="81"/>
        <v>6210.4610657322764</v>
      </c>
    </row>
    <row r="2613" spans="1:8" x14ac:dyDescent="0.2">
      <c r="A2613" s="79">
        <v>42542</v>
      </c>
      <c r="B2613" s="77">
        <v>4658.75</v>
      </c>
      <c r="C2613" s="84">
        <v>166105</v>
      </c>
      <c r="D2613" s="84">
        <v>190700</v>
      </c>
      <c r="F2613">
        <f t="shared" si="80"/>
        <v>2016</v>
      </c>
      <c r="G2613" s="57">
        <f>_xlfn.XLOOKUP(F2613,'Historical Metal Prices'!$L$4:$Z$4,'Historical Metal Prices'!$L$10:$Z$10)</f>
        <v>0.32348664160517338</v>
      </c>
      <c r="H2613" s="77">
        <f t="shared" si="81"/>
        <v>6165.7933915781014</v>
      </c>
    </row>
    <row r="2614" spans="1:8" x14ac:dyDescent="0.2">
      <c r="A2614" s="79">
        <v>42541</v>
      </c>
      <c r="B2614" s="77">
        <v>4633.25</v>
      </c>
      <c r="C2614" s="84">
        <v>166105</v>
      </c>
      <c r="D2614" s="84">
        <v>192175</v>
      </c>
      <c r="F2614">
        <f t="shared" si="80"/>
        <v>2016</v>
      </c>
      <c r="G2614" s="57">
        <f>_xlfn.XLOOKUP(F2614,'Historical Metal Prices'!$L$4:$Z$4,'Historical Metal Prices'!$L$10:$Z$10)</f>
        <v>0.32348664160517338</v>
      </c>
      <c r="H2614" s="77">
        <f t="shared" si="81"/>
        <v>6132.0444822171694</v>
      </c>
    </row>
    <row r="2615" spans="1:8" x14ac:dyDescent="0.2">
      <c r="A2615" s="79">
        <v>42538</v>
      </c>
      <c r="B2615" s="77">
        <v>4541.5</v>
      </c>
      <c r="C2615" s="84">
        <v>166105</v>
      </c>
      <c r="D2615" s="84">
        <v>194025</v>
      </c>
      <c r="F2615">
        <f t="shared" si="80"/>
        <v>2016</v>
      </c>
      <c r="G2615" s="57">
        <f>_xlfn.XLOOKUP(F2615,'Historical Metal Prices'!$L$4:$Z$4,'Historical Metal Prices'!$L$10:$Z$10)</f>
        <v>0.32348664160517338</v>
      </c>
      <c r="H2615" s="77">
        <f t="shared" si="81"/>
        <v>6010.6145828498948</v>
      </c>
    </row>
    <row r="2616" spans="1:8" x14ac:dyDescent="0.2">
      <c r="A2616" s="79">
        <v>42537</v>
      </c>
      <c r="B2616" s="77">
        <v>4528.5</v>
      </c>
      <c r="C2616" s="84">
        <v>182338</v>
      </c>
      <c r="D2616" s="84">
        <v>195925</v>
      </c>
      <c r="F2616">
        <f t="shared" si="80"/>
        <v>2016</v>
      </c>
      <c r="G2616" s="57">
        <f>_xlfn.XLOOKUP(F2616,'Historical Metal Prices'!$L$4:$Z$4,'Historical Metal Prices'!$L$10:$Z$10)</f>
        <v>0.32348664160517338</v>
      </c>
      <c r="H2616" s="77">
        <f t="shared" si="81"/>
        <v>5993.4092565090277</v>
      </c>
    </row>
    <row r="2617" spans="1:8" x14ac:dyDescent="0.2">
      <c r="A2617" s="79">
        <v>42536</v>
      </c>
      <c r="B2617" s="77">
        <v>4627.25</v>
      </c>
      <c r="C2617" s="84">
        <v>182338</v>
      </c>
      <c r="D2617" s="84">
        <v>199025</v>
      </c>
      <c r="F2617">
        <f t="shared" si="80"/>
        <v>2016</v>
      </c>
      <c r="G2617" s="57">
        <f>_xlfn.XLOOKUP(F2617,'Historical Metal Prices'!$L$4:$Z$4,'Historical Metal Prices'!$L$10:$Z$10)</f>
        <v>0.32348664160517338</v>
      </c>
      <c r="H2617" s="77">
        <f t="shared" si="81"/>
        <v>6124.1035623675389</v>
      </c>
    </row>
    <row r="2618" spans="1:8" x14ac:dyDescent="0.2">
      <c r="A2618" s="79">
        <v>42535</v>
      </c>
      <c r="B2618" s="77">
        <v>4495.75</v>
      </c>
      <c r="C2618" s="84">
        <v>182338</v>
      </c>
      <c r="D2618" s="84">
        <v>202150</v>
      </c>
      <c r="F2618">
        <f t="shared" si="80"/>
        <v>2016</v>
      </c>
      <c r="G2618" s="57">
        <f>_xlfn.XLOOKUP(F2618,'Historical Metal Prices'!$L$4:$Z$4,'Historical Metal Prices'!$L$10:$Z$10)</f>
        <v>0.32348664160517338</v>
      </c>
      <c r="H2618" s="77">
        <f t="shared" si="81"/>
        <v>5950.0650689964586</v>
      </c>
    </row>
    <row r="2619" spans="1:8" x14ac:dyDescent="0.2">
      <c r="A2619" s="79">
        <v>42534</v>
      </c>
      <c r="B2619" s="77">
        <v>4540.5</v>
      </c>
      <c r="C2619" s="84">
        <v>182338</v>
      </c>
      <c r="D2619" s="84">
        <v>203275</v>
      </c>
      <c r="F2619">
        <f t="shared" si="80"/>
        <v>2016</v>
      </c>
      <c r="G2619" s="57">
        <f>_xlfn.XLOOKUP(F2619,'Historical Metal Prices'!$L$4:$Z$4,'Historical Metal Prices'!$L$10:$Z$10)</f>
        <v>0.32348664160517338</v>
      </c>
      <c r="H2619" s="77">
        <f t="shared" si="81"/>
        <v>6009.2910962082897</v>
      </c>
    </row>
    <row r="2620" spans="1:8" x14ac:dyDescent="0.2">
      <c r="A2620" s="79">
        <v>42531</v>
      </c>
      <c r="B2620" s="77">
        <v>4496</v>
      </c>
      <c r="C2620" s="84">
        <v>182338</v>
      </c>
      <c r="D2620" s="84">
        <v>207625</v>
      </c>
      <c r="F2620">
        <f t="shared" si="80"/>
        <v>2016</v>
      </c>
      <c r="G2620" s="57">
        <f>_xlfn.XLOOKUP(F2620,'Historical Metal Prices'!$L$4:$Z$4,'Historical Metal Prices'!$L$10:$Z$10)</f>
        <v>0.32348664160517338</v>
      </c>
      <c r="H2620" s="77">
        <f t="shared" si="81"/>
        <v>5950.3959406568592</v>
      </c>
    </row>
    <row r="2621" spans="1:8" x14ac:dyDescent="0.2">
      <c r="A2621" s="79">
        <v>42530</v>
      </c>
      <c r="B2621" s="77">
        <v>4500.5</v>
      </c>
      <c r="C2621" s="84">
        <v>210995</v>
      </c>
      <c r="D2621" s="84">
        <v>210675</v>
      </c>
      <c r="F2621">
        <f t="shared" si="80"/>
        <v>2016</v>
      </c>
      <c r="G2621" s="57">
        <f>_xlfn.XLOOKUP(F2621,'Historical Metal Prices'!$L$4:$Z$4,'Historical Metal Prices'!$L$10:$Z$10)</f>
        <v>0.32348664160517338</v>
      </c>
      <c r="H2621" s="77">
        <f t="shared" si="81"/>
        <v>5956.3516305440826</v>
      </c>
    </row>
    <row r="2622" spans="1:8" x14ac:dyDescent="0.2">
      <c r="A2622" s="79">
        <v>42529</v>
      </c>
      <c r="B2622" s="77">
        <v>4567.25</v>
      </c>
      <c r="C2622" s="84">
        <v>210995</v>
      </c>
      <c r="D2622" s="84">
        <v>213225</v>
      </c>
      <c r="F2622">
        <f t="shared" si="80"/>
        <v>2016</v>
      </c>
      <c r="G2622" s="57">
        <f>_xlfn.XLOOKUP(F2622,'Historical Metal Prices'!$L$4:$Z$4,'Historical Metal Prices'!$L$10:$Z$10)</f>
        <v>0.32348664160517338</v>
      </c>
      <c r="H2622" s="77">
        <f t="shared" si="81"/>
        <v>6044.6943638712282</v>
      </c>
    </row>
    <row r="2623" spans="1:8" x14ac:dyDescent="0.2">
      <c r="A2623" s="79">
        <v>42528</v>
      </c>
      <c r="B2623" s="77">
        <v>4563</v>
      </c>
      <c r="C2623" s="84">
        <v>210995</v>
      </c>
      <c r="D2623" s="84">
        <v>207300</v>
      </c>
      <c r="F2623">
        <f t="shared" si="80"/>
        <v>2016</v>
      </c>
      <c r="G2623" s="57">
        <f>_xlfn.XLOOKUP(F2623,'Historical Metal Prices'!$L$4:$Z$4,'Historical Metal Prices'!$L$10:$Z$10)</f>
        <v>0.32348664160517338</v>
      </c>
      <c r="H2623" s="77">
        <f t="shared" si="81"/>
        <v>6039.0695456444064</v>
      </c>
    </row>
    <row r="2624" spans="1:8" x14ac:dyDescent="0.2">
      <c r="A2624" s="79">
        <v>42527</v>
      </c>
      <c r="B2624" s="77">
        <v>4688.5</v>
      </c>
      <c r="C2624" s="84">
        <v>210995</v>
      </c>
      <c r="D2624" s="84">
        <v>196225</v>
      </c>
      <c r="F2624">
        <f t="shared" si="80"/>
        <v>2016</v>
      </c>
      <c r="G2624" s="57">
        <f>_xlfn.XLOOKUP(F2624,'Historical Metal Prices'!$L$4:$Z$4,'Historical Metal Prices'!$L$10:$Z$10)</f>
        <v>0.32348664160517338</v>
      </c>
      <c r="H2624" s="77">
        <f t="shared" si="81"/>
        <v>6205.1671191658552</v>
      </c>
    </row>
    <row r="2625" spans="1:8" x14ac:dyDescent="0.2">
      <c r="A2625" s="79">
        <v>42524</v>
      </c>
      <c r="B2625" s="77">
        <v>4696.5</v>
      </c>
      <c r="C2625" s="84">
        <v>210995</v>
      </c>
      <c r="D2625" s="84">
        <v>174400</v>
      </c>
      <c r="F2625">
        <f t="shared" si="80"/>
        <v>2016</v>
      </c>
      <c r="G2625" s="57">
        <f>_xlfn.XLOOKUP(F2625,'Historical Metal Prices'!$L$4:$Z$4,'Historical Metal Prices'!$L$10:$Z$10)</f>
        <v>0.32348664160517338</v>
      </c>
      <c r="H2625" s="77">
        <f t="shared" si="81"/>
        <v>6215.7550122986968</v>
      </c>
    </row>
    <row r="2626" spans="1:8" x14ac:dyDescent="0.2">
      <c r="A2626" s="79">
        <v>42523</v>
      </c>
      <c r="B2626" s="77">
        <v>4617</v>
      </c>
      <c r="C2626" s="84">
        <v>221212</v>
      </c>
      <c r="D2626" s="84">
        <v>153675</v>
      </c>
      <c r="F2626">
        <f t="shared" si="80"/>
        <v>2016</v>
      </c>
      <c r="G2626" s="57">
        <f>_xlfn.XLOOKUP(F2626,'Historical Metal Prices'!$L$4:$Z$4,'Historical Metal Prices'!$L$10:$Z$10)</f>
        <v>0.32348664160517338</v>
      </c>
      <c r="H2626" s="77">
        <f t="shared" si="81"/>
        <v>6110.5378242910856</v>
      </c>
    </row>
    <row r="2627" spans="1:8" x14ac:dyDescent="0.2">
      <c r="A2627" s="79">
        <v>42522</v>
      </c>
      <c r="B2627" s="77">
        <v>4632</v>
      </c>
      <c r="C2627" s="84">
        <v>221212</v>
      </c>
      <c r="D2627" s="84">
        <v>153525</v>
      </c>
      <c r="F2627">
        <f t="shared" si="80"/>
        <v>2016</v>
      </c>
      <c r="G2627" s="57">
        <f>_xlfn.XLOOKUP(F2627,'Historical Metal Prices'!$L$4:$Z$4,'Historical Metal Prices'!$L$10:$Z$10)</f>
        <v>0.32348664160517338</v>
      </c>
      <c r="H2627" s="77">
        <f t="shared" si="81"/>
        <v>6130.3901239151628</v>
      </c>
    </row>
    <row r="2628" spans="1:8" x14ac:dyDescent="0.2">
      <c r="A2628" s="79">
        <v>42521</v>
      </c>
      <c r="B2628" s="77">
        <v>4696.75</v>
      </c>
      <c r="C2628" s="84">
        <v>221212</v>
      </c>
      <c r="D2628" s="84">
        <v>154350</v>
      </c>
      <c r="F2628">
        <f t="shared" si="80"/>
        <v>2016</v>
      </c>
      <c r="G2628" s="57">
        <f>_xlfn.XLOOKUP(F2628,'Historical Metal Prices'!$L$4:$Z$4,'Historical Metal Prices'!$L$10:$Z$10)</f>
        <v>0.32348664160517338</v>
      </c>
      <c r="H2628" s="77">
        <f t="shared" si="81"/>
        <v>6216.0858839590983</v>
      </c>
    </row>
    <row r="2629" spans="1:8" x14ac:dyDescent="0.2">
      <c r="A2629" s="79">
        <v>42520</v>
      </c>
      <c r="B2629" s="77">
        <v>4720.5</v>
      </c>
      <c r="C2629" s="84">
        <v>221212</v>
      </c>
      <c r="D2629" s="84">
        <v>151725</v>
      </c>
      <c r="F2629">
        <f t="shared" si="80"/>
        <v>2016</v>
      </c>
      <c r="G2629" s="57">
        <f>_xlfn.XLOOKUP(F2629,'Historical Metal Prices'!$L$4:$Z$4,'Historical Metal Prices'!$L$10:$Z$10)</f>
        <v>0.32348664160517338</v>
      </c>
      <c r="H2629" s="77">
        <f t="shared" si="81"/>
        <v>6247.5186916972207</v>
      </c>
    </row>
    <row r="2630" spans="1:8" x14ac:dyDescent="0.2">
      <c r="A2630" s="79">
        <v>42517</v>
      </c>
      <c r="B2630" s="77">
        <v>4720.5</v>
      </c>
      <c r="C2630" s="84">
        <v>221212</v>
      </c>
      <c r="D2630" s="84">
        <v>151725</v>
      </c>
      <c r="F2630">
        <f t="shared" si="80"/>
        <v>2016</v>
      </c>
      <c r="G2630" s="57">
        <f>_xlfn.XLOOKUP(F2630,'Historical Metal Prices'!$L$4:$Z$4,'Historical Metal Prices'!$L$10:$Z$10)</f>
        <v>0.32348664160517338</v>
      </c>
      <c r="H2630" s="77">
        <f t="shared" si="81"/>
        <v>6247.5186916972207</v>
      </c>
    </row>
    <row r="2631" spans="1:8" x14ac:dyDescent="0.2">
      <c r="A2631" s="79">
        <v>42516</v>
      </c>
      <c r="B2631" s="77">
        <v>4682</v>
      </c>
      <c r="C2631" s="84">
        <v>257334</v>
      </c>
      <c r="D2631" s="84">
        <v>153750</v>
      </c>
      <c r="F2631">
        <f t="shared" si="80"/>
        <v>2016</v>
      </c>
      <c r="G2631" s="57">
        <f>_xlfn.XLOOKUP(F2631,'Historical Metal Prices'!$L$4:$Z$4,'Historical Metal Prices'!$L$10:$Z$10)</f>
        <v>0.32348664160517338</v>
      </c>
      <c r="H2631" s="77">
        <f t="shared" si="81"/>
        <v>6196.5644559954217</v>
      </c>
    </row>
    <row r="2632" spans="1:8" x14ac:dyDescent="0.2">
      <c r="A2632" s="79">
        <v>42515</v>
      </c>
      <c r="B2632" s="77">
        <v>4671.75</v>
      </c>
      <c r="C2632" s="84">
        <v>257334</v>
      </c>
      <c r="D2632" s="84">
        <v>155975</v>
      </c>
      <c r="F2632">
        <f t="shared" si="80"/>
        <v>2016</v>
      </c>
      <c r="G2632" s="57">
        <f>_xlfn.XLOOKUP(F2632,'Historical Metal Prices'!$L$4:$Z$4,'Historical Metal Prices'!$L$10:$Z$10)</f>
        <v>0.32348664160517338</v>
      </c>
      <c r="H2632" s="77">
        <f t="shared" si="81"/>
        <v>6182.9987179189684</v>
      </c>
    </row>
    <row r="2633" spans="1:8" x14ac:dyDescent="0.2">
      <c r="A2633" s="79">
        <v>42514</v>
      </c>
      <c r="B2633" s="77">
        <v>4622</v>
      </c>
      <c r="C2633" s="84">
        <v>257334</v>
      </c>
      <c r="D2633" s="84">
        <v>155250</v>
      </c>
      <c r="F2633">
        <f t="shared" si="80"/>
        <v>2016</v>
      </c>
      <c r="G2633" s="57">
        <f>_xlfn.XLOOKUP(F2633,'Historical Metal Prices'!$L$4:$Z$4,'Historical Metal Prices'!$L$10:$Z$10)</f>
        <v>0.32348664160517338</v>
      </c>
      <c r="H2633" s="77">
        <f t="shared" si="81"/>
        <v>6117.155257499111</v>
      </c>
    </row>
    <row r="2634" spans="1:8" x14ac:dyDescent="0.2">
      <c r="A2634" s="79">
        <v>42513</v>
      </c>
      <c r="B2634" s="77">
        <v>4577.5</v>
      </c>
      <c r="C2634" s="84">
        <v>257334</v>
      </c>
      <c r="D2634" s="84">
        <v>157250</v>
      </c>
      <c r="F2634">
        <f t="shared" si="80"/>
        <v>2016</v>
      </c>
      <c r="G2634" s="57">
        <f>_xlfn.XLOOKUP(F2634,'Historical Metal Prices'!$L$4:$Z$4,'Historical Metal Prices'!$L$10:$Z$10)</f>
        <v>0.32348664160517338</v>
      </c>
      <c r="H2634" s="77">
        <f t="shared" si="81"/>
        <v>6058.2601019476815</v>
      </c>
    </row>
    <row r="2635" spans="1:8" x14ac:dyDescent="0.2">
      <c r="A2635" s="79">
        <v>42510</v>
      </c>
      <c r="B2635" s="77">
        <v>4588.5</v>
      </c>
      <c r="C2635" s="84">
        <v>257334</v>
      </c>
      <c r="D2635" s="84">
        <v>155000</v>
      </c>
      <c r="F2635">
        <f t="shared" ref="F2635:F2698" si="82">YEAR(A2635)</f>
        <v>2016</v>
      </c>
      <c r="G2635" s="57">
        <f>_xlfn.XLOOKUP(F2635,'Historical Metal Prices'!$L$4:$Z$4,'Historical Metal Prices'!$L$10:$Z$10)</f>
        <v>0.32348664160517338</v>
      </c>
      <c r="H2635" s="77">
        <f t="shared" ref="H2635:H2698" si="83">IFERROR(B2635*(1+G2635),H2636)</f>
        <v>6072.8184550053384</v>
      </c>
    </row>
    <row r="2636" spans="1:8" x14ac:dyDescent="0.2">
      <c r="A2636" s="79">
        <v>42509</v>
      </c>
      <c r="B2636" s="77">
        <v>4593.75</v>
      </c>
      <c r="C2636" s="84">
        <v>286210</v>
      </c>
      <c r="D2636" s="84">
        <v>155725</v>
      </c>
      <c r="F2636">
        <f t="shared" si="82"/>
        <v>2016</v>
      </c>
      <c r="G2636" s="57">
        <f>_xlfn.XLOOKUP(F2636,'Historical Metal Prices'!$L$4:$Z$4,'Historical Metal Prices'!$L$10:$Z$10)</f>
        <v>0.32348664160517338</v>
      </c>
      <c r="H2636" s="77">
        <f t="shared" si="83"/>
        <v>6079.7667598737653</v>
      </c>
    </row>
    <row r="2637" spans="1:8" x14ac:dyDescent="0.2">
      <c r="A2637" s="79">
        <v>42508</v>
      </c>
      <c r="B2637" s="77">
        <v>4623.25</v>
      </c>
      <c r="C2637" s="84">
        <v>286210</v>
      </c>
      <c r="D2637" s="84">
        <v>158600</v>
      </c>
      <c r="F2637">
        <f t="shared" si="82"/>
        <v>2016</v>
      </c>
      <c r="G2637" s="57">
        <f>_xlfn.XLOOKUP(F2637,'Historical Metal Prices'!$L$4:$Z$4,'Historical Metal Prices'!$L$10:$Z$10)</f>
        <v>0.32348664160517338</v>
      </c>
      <c r="H2637" s="77">
        <f t="shared" si="83"/>
        <v>6118.8096158011176</v>
      </c>
    </row>
    <row r="2638" spans="1:8" x14ac:dyDescent="0.2">
      <c r="A2638" s="79">
        <v>42507</v>
      </c>
      <c r="B2638" s="77">
        <v>4659</v>
      </c>
      <c r="C2638" s="84">
        <v>286210</v>
      </c>
      <c r="D2638" s="84">
        <v>156850</v>
      </c>
      <c r="F2638">
        <f t="shared" si="82"/>
        <v>2016</v>
      </c>
      <c r="G2638" s="57">
        <f>_xlfn.XLOOKUP(F2638,'Historical Metal Prices'!$L$4:$Z$4,'Historical Metal Prices'!$L$10:$Z$10)</f>
        <v>0.32348664160517338</v>
      </c>
      <c r="H2638" s="77">
        <f t="shared" si="83"/>
        <v>6166.1242632385029</v>
      </c>
    </row>
    <row r="2639" spans="1:8" x14ac:dyDescent="0.2">
      <c r="A2639" s="79">
        <v>42506</v>
      </c>
      <c r="B2639" s="77">
        <v>4649.5</v>
      </c>
      <c r="C2639" s="84">
        <v>286210</v>
      </c>
      <c r="D2639" s="84">
        <v>156750</v>
      </c>
      <c r="F2639">
        <f t="shared" si="82"/>
        <v>2016</v>
      </c>
      <c r="G2639" s="57">
        <f>_xlfn.XLOOKUP(F2639,'Historical Metal Prices'!$L$4:$Z$4,'Historical Metal Prices'!$L$10:$Z$10)</f>
        <v>0.32348664160517338</v>
      </c>
      <c r="H2639" s="77">
        <f t="shared" si="83"/>
        <v>6153.5511401432532</v>
      </c>
    </row>
    <row r="2640" spans="1:8" x14ac:dyDescent="0.2">
      <c r="A2640" s="79">
        <v>42503</v>
      </c>
      <c r="B2640" s="77">
        <v>4636</v>
      </c>
      <c r="C2640" s="84">
        <v>286210</v>
      </c>
      <c r="D2640" s="84">
        <v>159025</v>
      </c>
      <c r="F2640">
        <f t="shared" si="82"/>
        <v>2016</v>
      </c>
      <c r="G2640" s="57">
        <f>_xlfn.XLOOKUP(F2640,'Historical Metal Prices'!$L$4:$Z$4,'Historical Metal Prices'!$L$10:$Z$10)</f>
        <v>0.32348664160517338</v>
      </c>
      <c r="H2640" s="77">
        <f t="shared" si="83"/>
        <v>6135.6840704815841</v>
      </c>
    </row>
    <row r="2641" spans="1:8" x14ac:dyDescent="0.2">
      <c r="A2641" s="79">
        <v>42502</v>
      </c>
      <c r="B2641" s="77">
        <v>4627.25</v>
      </c>
      <c r="C2641" s="84">
        <v>313168</v>
      </c>
      <c r="D2641" s="84">
        <v>156675</v>
      </c>
      <c r="F2641">
        <f t="shared" si="82"/>
        <v>2016</v>
      </c>
      <c r="G2641" s="57">
        <f>_xlfn.XLOOKUP(F2641,'Historical Metal Prices'!$L$4:$Z$4,'Historical Metal Prices'!$L$10:$Z$10)</f>
        <v>0.32348664160517338</v>
      </c>
      <c r="H2641" s="77">
        <f t="shared" si="83"/>
        <v>6124.1035623675389</v>
      </c>
    </row>
    <row r="2642" spans="1:8" x14ac:dyDescent="0.2">
      <c r="A2642" s="79">
        <v>42501</v>
      </c>
      <c r="B2642" s="77">
        <v>4717.75</v>
      </c>
      <c r="C2642" s="84">
        <v>313168</v>
      </c>
      <c r="D2642" s="84">
        <v>160000</v>
      </c>
      <c r="F2642">
        <f t="shared" si="82"/>
        <v>2016</v>
      </c>
      <c r="G2642" s="57">
        <f>_xlfn.XLOOKUP(F2642,'Historical Metal Prices'!$L$4:$Z$4,'Historical Metal Prices'!$L$10:$Z$10)</f>
        <v>0.32348664160517338</v>
      </c>
      <c r="H2642" s="77">
        <f t="shared" si="83"/>
        <v>6243.8791034328069</v>
      </c>
    </row>
    <row r="2643" spans="1:8" x14ac:dyDescent="0.2">
      <c r="A2643" s="79">
        <v>42500</v>
      </c>
      <c r="B2643" s="77">
        <v>4691.25</v>
      </c>
      <c r="C2643" s="84">
        <v>313168</v>
      </c>
      <c r="D2643" s="84">
        <v>161625</v>
      </c>
      <c r="F2643">
        <f t="shared" si="82"/>
        <v>2016</v>
      </c>
      <c r="G2643" s="57">
        <f>_xlfn.XLOOKUP(F2643,'Historical Metal Prices'!$L$4:$Z$4,'Historical Metal Prices'!$L$10:$Z$10)</f>
        <v>0.32348664160517338</v>
      </c>
      <c r="H2643" s="77">
        <f t="shared" si="83"/>
        <v>6208.8067074302699</v>
      </c>
    </row>
    <row r="2644" spans="1:8" x14ac:dyDescent="0.2">
      <c r="A2644" s="79">
        <v>42499</v>
      </c>
      <c r="B2644" s="77">
        <v>4698.5</v>
      </c>
      <c r="C2644" s="84">
        <v>313168</v>
      </c>
      <c r="D2644" s="84">
        <v>160900</v>
      </c>
      <c r="F2644">
        <f t="shared" si="82"/>
        <v>2016</v>
      </c>
      <c r="G2644" s="57">
        <f>_xlfn.XLOOKUP(F2644,'Historical Metal Prices'!$L$4:$Z$4,'Historical Metal Prices'!$L$10:$Z$10)</f>
        <v>0.32348664160517338</v>
      </c>
      <c r="H2644" s="77">
        <f t="shared" si="83"/>
        <v>6218.401985581907</v>
      </c>
    </row>
    <row r="2645" spans="1:8" x14ac:dyDescent="0.2">
      <c r="A2645" s="79">
        <v>42496</v>
      </c>
      <c r="B2645" s="77">
        <v>4825.5</v>
      </c>
      <c r="C2645" s="84">
        <v>313168</v>
      </c>
      <c r="D2645" s="84">
        <v>159600</v>
      </c>
      <c r="F2645">
        <f t="shared" si="82"/>
        <v>2016</v>
      </c>
      <c r="G2645" s="57">
        <f>_xlfn.XLOOKUP(F2645,'Historical Metal Prices'!$L$4:$Z$4,'Historical Metal Prices'!$L$10:$Z$10)</f>
        <v>0.32348664160517338</v>
      </c>
      <c r="H2645" s="77">
        <f t="shared" si="83"/>
        <v>6386.4847890657638</v>
      </c>
    </row>
    <row r="2646" spans="1:8" x14ac:dyDescent="0.2">
      <c r="A2646" s="79">
        <v>42495</v>
      </c>
      <c r="B2646" s="77">
        <v>4802.25</v>
      </c>
      <c r="C2646" s="84">
        <v>311894</v>
      </c>
      <c r="D2646" s="84">
        <v>159025</v>
      </c>
      <c r="F2646">
        <f t="shared" si="82"/>
        <v>2016</v>
      </c>
      <c r="G2646" s="57">
        <f>_xlfn.XLOOKUP(F2646,'Historical Metal Prices'!$L$4:$Z$4,'Historical Metal Prices'!$L$10:$Z$10)</f>
        <v>0.32348664160517338</v>
      </c>
      <c r="H2646" s="77">
        <f t="shared" si="83"/>
        <v>6355.7137246484435</v>
      </c>
    </row>
    <row r="2647" spans="1:8" x14ac:dyDescent="0.2">
      <c r="A2647" s="79">
        <v>42494</v>
      </c>
      <c r="B2647" s="77">
        <v>4879.5</v>
      </c>
      <c r="C2647" s="84">
        <v>311894</v>
      </c>
      <c r="D2647" s="84">
        <v>156725</v>
      </c>
      <c r="F2647">
        <f t="shared" si="82"/>
        <v>2016</v>
      </c>
      <c r="G2647" s="57">
        <f>_xlfn.XLOOKUP(F2647,'Historical Metal Prices'!$L$4:$Z$4,'Historical Metal Prices'!$L$10:$Z$10)</f>
        <v>0.32348664160517338</v>
      </c>
      <c r="H2647" s="77">
        <f t="shared" si="83"/>
        <v>6457.953067712443</v>
      </c>
    </row>
    <row r="2648" spans="1:8" x14ac:dyDescent="0.2">
      <c r="A2648" s="79">
        <v>42493</v>
      </c>
      <c r="B2648" s="77">
        <v>4928.25</v>
      </c>
      <c r="C2648" s="84">
        <v>311894</v>
      </c>
      <c r="D2648" s="84">
        <v>156500</v>
      </c>
      <c r="F2648">
        <f t="shared" si="82"/>
        <v>2016</v>
      </c>
      <c r="G2648" s="57">
        <f>_xlfn.XLOOKUP(F2648,'Historical Metal Prices'!$L$4:$Z$4,'Historical Metal Prices'!$L$10:$Z$10)</f>
        <v>0.32348664160517338</v>
      </c>
      <c r="H2648" s="77">
        <f t="shared" si="83"/>
        <v>6522.4730414906953</v>
      </c>
    </row>
    <row r="2649" spans="1:8" x14ac:dyDescent="0.2">
      <c r="A2649" s="79">
        <v>42492</v>
      </c>
      <c r="B2649" s="77">
        <v>5064</v>
      </c>
      <c r="C2649" s="84">
        <v>311894</v>
      </c>
      <c r="D2649" s="84">
        <v>154675</v>
      </c>
      <c r="F2649">
        <f t="shared" si="82"/>
        <v>2016</v>
      </c>
      <c r="G2649" s="57">
        <f>_xlfn.XLOOKUP(F2649,'Historical Metal Prices'!$L$4:$Z$4,'Historical Metal Prices'!$L$10:$Z$10)</f>
        <v>0.32348664160517338</v>
      </c>
      <c r="H2649" s="77">
        <f t="shared" si="83"/>
        <v>6702.1363530885983</v>
      </c>
    </row>
    <row r="2650" spans="1:8" x14ac:dyDescent="0.2">
      <c r="A2650" s="79">
        <v>42489</v>
      </c>
      <c r="B2650" s="77">
        <v>5064</v>
      </c>
      <c r="C2650" s="84">
        <v>311894</v>
      </c>
      <c r="D2650" s="84">
        <v>154675</v>
      </c>
      <c r="F2650">
        <f t="shared" si="82"/>
        <v>2016</v>
      </c>
      <c r="G2650" s="57">
        <f>_xlfn.XLOOKUP(F2650,'Historical Metal Prices'!$L$4:$Z$4,'Historical Metal Prices'!$L$10:$Z$10)</f>
        <v>0.32348664160517338</v>
      </c>
      <c r="H2650" s="77">
        <f t="shared" si="83"/>
        <v>6702.1363530885983</v>
      </c>
    </row>
    <row r="2651" spans="1:8" x14ac:dyDescent="0.2">
      <c r="A2651" s="79">
        <v>42488</v>
      </c>
      <c r="B2651" s="77">
        <v>4956.25</v>
      </c>
      <c r="C2651" s="84">
        <v>331689</v>
      </c>
      <c r="D2651" s="84">
        <v>149500</v>
      </c>
      <c r="F2651">
        <f t="shared" si="82"/>
        <v>2016</v>
      </c>
      <c r="G2651" s="57">
        <f>_xlfn.XLOOKUP(F2651,'Historical Metal Prices'!$L$4:$Z$4,'Historical Metal Prices'!$L$10:$Z$10)</f>
        <v>0.32348664160517338</v>
      </c>
      <c r="H2651" s="77">
        <f t="shared" si="83"/>
        <v>6559.5306674556405</v>
      </c>
    </row>
    <row r="2652" spans="1:8" x14ac:dyDescent="0.2">
      <c r="A2652" s="79">
        <v>42487</v>
      </c>
      <c r="B2652" s="77">
        <v>4913.5</v>
      </c>
      <c r="C2652" s="84">
        <v>331689</v>
      </c>
      <c r="D2652" s="84">
        <v>150725</v>
      </c>
      <c r="F2652">
        <f t="shared" si="82"/>
        <v>2016</v>
      </c>
      <c r="G2652" s="57">
        <f>_xlfn.XLOOKUP(F2652,'Historical Metal Prices'!$L$4:$Z$4,'Historical Metal Prices'!$L$10:$Z$10)</f>
        <v>0.32348664160517338</v>
      </c>
      <c r="H2652" s="77">
        <f t="shared" si="83"/>
        <v>6502.9516135270196</v>
      </c>
    </row>
    <row r="2653" spans="1:8" x14ac:dyDescent="0.2">
      <c r="A2653" s="79">
        <v>42486</v>
      </c>
      <c r="B2653" s="77">
        <v>4973.5</v>
      </c>
      <c r="C2653" s="84">
        <v>331689</v>
      </c>
      <c r="D2653" s="84">
        <v>152200</v>
      </c>
      <c r="F2653">
        <f t="shared" si="82"/>
        <v>2016</v>
      </c>
      <c r="G2653" s="57">
        <f>_xlfn.XLOOKUP(F2653,'Historical Metal Prices'!$L$4:$Z$4,'Historical Metal Prices'!$L$10:$Z$10)</f>
        <v>0.32348664160517338</v>
      </c>
      <c r="H2653" s="77">
        <f t="shared" si="83"/>
        <v>6582.3608120233293</v>
      </c>
    </row>
    <row r="2654" spans="1:8" x14ac:dyDescent="0.2">
      <c r="A2654" s="79">
        <v>42485</v>
      </c>
      <c r="B2654" s="77">
        <v>5006.25</v>
      </c>
      <c r="C2654" s="84">
        <v>331689</v>
      </c>
      <c r="D2654" s="84">
        <v>152475</v>
      </c>
      <c r="F2654">
        <f t="shared" si="82"/>
        <v>2016</v>
      </c>
      <c r="G2654" s="57">
        <f>_xlfn.XLOOKUP(F2654,'Historical Metal Prices'!$L$4:$Z$4,'Historical Metal Prices'!$L$10:$Z$10)</f>
        <v>0.32348664160517338</v>
      </c>
      <c r="H2654" s="77">
        <f t="shared" si="83"/>
        <v>6625.7049995358993</v>
      </c>
    </row>
    <row r="2655" spans="1:8" x14ac:dyDescent="0.2">
      <c r="A2655" s="79">
        <v>42482</v>
      </c>
      <c r="B2655" s="77">
        <v>5043.25</v>
      </c>
      <c r="C2655" s="84">
        <v>331689</v>
      </c>
      <c r="D2655" s="84">
        <v>152400</v>
      </c>
      <c r="F2655">
        <f t="shared" si="82"/>
        <v>2016</v>
      </c>
      <c r="G2655" s="57">
        <f>_xlfn.XLOOKUP(F2655,'Historical Metal Prices'!$L$4:$Z$4,'Historical Metal Prices'!$L$10:$Z$10)</f>
        <v>0.32348664160517338</v>
      </c>
      <c r="H2655" s="77">
        <f t="shared" si="83"/>
        <v>6674.6740052752903</v>
      </c>
    </row>
    <row r="2656" spans="1:8" x14ac:dyDescent="0.2">
      <c r="A2656" s="79">
        <v>42481</v>
      </c>
      <c r="B2656" s="77">
        <v>5014.25</v>
      </c>
      <c r="C2656" s="84">
        <v>331942</v>
      </c>
      <c r="D2656" s="84">
        <v>147800</v>
      </c>
      <c r="F2656">
        <f t="shared" si="82"/>
        <v>2016</v>
      </c>
      <c r="G2656" s="57">
        <f>_xlfn.XLOOKUP(F2656,'Historical Metal Prices'!$L$4:$Z$4,'Historical Metal Prices'!$L$10:$Z$10)</f>
        <v>0.32348664160517338</v>
      </c>
      <c r="H2656" s="77">
        <f t="shared" si="83"/>
        <v>6636.2928926687409</v>
      </c>
    </row>
    <row r="2657" spans="1:8" x14ac:dyDescent="0.2">
      <c r="A2657" s="79">
        <v>42480</v>
      </c>
      <c r="B2657" s="77">
        <v>4994.5</v>
      </c>
      <c r="C2657" s="84">
        <v>331942</v>
      </c>
      <c r="D2657" s="84">
        <v>146275</v>
      </c>
      <c r="F2657">
        <f t="shared" si="82"/>
        <v>2016</v>
      </c>
      <c r="G2657" s="57">
        <f>_xlfn.XLOOKUP(F2657,'Historical Metal Prices'!$L$4:$Z$4,'Historical Metal Prices'!$L$10:$Z$10)</f>
        <v>0.32348664160517338</v>
      </c>
      <c r="H2657" s="77">
        <f t="shared" si="83"/>
        <v>6610.154031497038</v>
      </c>
    </row>
    <row r="2658" spans="1:8" x14ac:dyDescent="0.2">
      <c r="A2658" s="79">
        <v>42479</v>
      </c>
      <c r="B2658" s="77">
        <v>4954.75</v>
      </c>
      <c r="C2658" s="84">
        <v>331942</v>
      </c>
      <c r="D2658" s="84">
        <v>146200</v>
      </c>
      <c r="F2658">
        <f t="shared" si="82"/>
        <v>2016</v>
      </c>
      <c r="G2658" s="57">
        <f>_xlfn.XLOOKUP(F2658,'Historical Metal Prices'!$L$4:$Z$4,'Historical Metal Prices'!$L$10:$Z$10)</f>
        <v>0.32348664160517338</v>
      </c>
      <c r="H2658" s="77">
        <f t="shared" si="83"/>
        <v>6557.5454374932324</v>
      </c>
    </row>
    <row r="2659" spans="1:8" x14ac:dyDescent="0.2">
      <c r="A2659" s="79">
        <v>42478</v>
      </c>
      <c r="B2659" s="77">
        <v>4850</v>
      </c>
      <c r="C2659" s="84">
        <v>331942</v>
      </c>
      <c r="D2659" s="84">
        <v>144700</v>
      </c>
      <c r="F2659">
        <f t="shared" si="82"/>
        <v>2016</v>
      </c>
      <c r="G2659" s="57">
        <f>_xlfn.XLOOKUP(F2659,'Historical Metal Prices'!$L$4:$Z$4,'Historical Metal Prices'!$L$10:$Z$10)</f>
        <v>0.32348664160517338</v>
      </c>
      <c r="H2659" s="77">
        <f t="shared" si="83"/>
        <v>6418.9102117850907</v>
      </c>
    </row>
    <row r="2660" spans="1:8" x14ac:dyDescent="0.2">
      <c r="A2660" s="79">
        <v>42475</v>
      </c>
      <c r="B2660" s="77">
        <v>4828.25</v>
      </c>
      <c r="C2660" s="84">
        <v>331942</v>
      </c>
      <c r="D2660" s="84">
        <v>147275</v>
      </c>
      <c r="F2660">
        <f t="shared" si="82"/>
        <v>2016</v>
      </c>
      <c r="G2660" s="57">
        <f>_xlfn.XLOOKUP(F2660,'Historical Metal Prices'!$L$4:$Z$4,'Historical Metal Prices'!$L$10:$Z$10)</f>
        <v>0.32348664160517338</v>
      </c>
      <c r="H2660" s="77">
        <f t="shared" si="83"/>
        <v>6390.1243773301785</v>
      </c>
    </row>
    <row r="2661" spans="1:8" x14ac:dyDescent="0.2">
      <c r="A2661" s="79">
        <v>42474</v>
      </c>
      <c r="B2661" s="77">
        <v>4848</v>
      </c>
      <c r="C2661" s="84">
        <v>360925</v>
      </c>
      <c r="D2661" s="84">
        <v>147975</v>
      </c>
      <c r="F2661">
        <f t="shared" si="82"/>
        <v>2016</v>
      </c>
      <c r="G2661" s="57">
        <f>_xlfn.XLOOKUP(F2661,'Historical Metal Prices'!$L$4:$Z$4,'Historical Metal Prices'!$L$10:$Z$10)</f>
        <v>0.32348664160517338</v>
      </c>
      <c r="H2661" s="77">
        <f t="shared" si="83"/>
        <v>6416.2632385018806</v>
      </c>
    </row>
    <row r="2662" spans="1:8" x14ac:dyDescent="0.2">
      <c r="A2662" s="79">
        <v>42473</v>
      </c>
      <c r="B2662" s="77">
        <v>4848.5</v>
      </c>
      <c r="C2662" s="84">
        <v>360925</v>
      </c>
      <c r="D2662" s="84">
        <v>146500</v>
      </c>
      <c r="F2662">
        <f t="shared" si="82"/>
        <v>2016</v>
      </c>
      <c r="G2662" s="57">
        <f>_xlfn.XLOOKUP(F2662,'Historical Metal Prices'!$L$4:$Z$4,'Historical Metal Prices'!$L$10:$Z$10)</f>
        <v>0.32348664160517338</v>
      </c>
      <c r="H2662" s="77">
        <f t="shared" si="83"/>
        <v>6416.9249818226835</v>
      </c>
    </row>
    <row r="2663" spans="1:8" x14ac:dyDescent="0.2">
      <c r="A2663" s="79">
        <v>42472</v>
      </c>
      <c r="B2663" s="77">
        <v>4788.5</v>
      </c>
      <c r="C2663" s="84">
        <v>360925</v>
      </c>
      <c r="D2663" s="84">
        <v>146475</v>
      </c>
      <c r="F2663">
        <f t="shared" si="82"/>
        <v>2016</v>
      </c>
      <c r="G2663" s="57">
        <f>_xlfn.XLOOKUP(F2663,'Historical Metal Prices'!$L$4:$Z$4,'Historical Metal Prices'!$L$10:$Z$10)</f>
        <v>0.32348664160517338</v>
      </c>
      <c r="H2663" s="77">
        <f t="shared" si="83"/>
        <v>6337.5157833263729</v>
      </c>
    </row>
    <row r="2664" spans="1:8" x14ac:dyDescent="0.2">
      <c r="A2664" s="79">
        <v>42471</v>
      </c>
      <c r="B2664" s="77">
        <v>4678.5</v>
      </c>
      <c r="C2664" s="84">
        <v>360925</v>
      </c>
      <c r="D2664" s="84">
        <v>146450</v>
      </c>
      <c r="F2664">
        <f t="shared" si="82"/>
        <v>2016</v>
      </c>
      <c r="G2664" s="57">
        <f>_xlfn.XLOOKUP(F2664,'Historical Metal Prices'!$L$4:$Z$4,'Historical Metal Prices'!$L$10:$Z$10)</f>
        <v>0.32348664160517338</v>
      </c>
      <c r="H2664" s="77">
        <f t="shared" si="83"/>
        <v>6191.9322527498034</v>
      </c>
    </row>
    <row r="2665" spans="1:8" x14ac:dyDescent="0.2">
      <c r="A2665" s="79">
        <v>42468</v>
      </c>
      <c r="B2665" s="77">
        <v>4663.75</v>
      </c>
      <c r="C2665" s="84">
        <v>360925</v>
      </c>
      <c r="D2665" s="84">
        <v>147350</v>
      </c>
      <c r="F2665">
        <f t="shared" si="82"/>
        <v>2016</v>
      </c>
      <c r="G2665" s="57">
        <f>_xlfn.XLOOKUP(F2665,'Historical Metal Prices'!$L$4:$Z$4,'Historical Metal Prices'!$L$10:$Z$10)</f>
        <v>0.32348664160517338</v>
      </c>
      <c r="H2665" s="77">
        <f t="shared" si="83"/>
        <v>6172.4108247861277</v>
      </c>
    </row>
    <row r="2666" spans="1:8" x14ac:dyDescent="0.2">
      <c r="A2666" s="79">
        <v>42467</v>
      </c>
      <c r="B2666" s="77">
        <v>4665.5</v>
      </c>
      <c r="C2666" s="84">
        <v>368725</v>
      </c>
      <c r="D2666" s="84">
        <v>145675</v>
      </c>
      <c r="F2666">
        <f t="shared" si="82"/>
        <v>2016</v>
      </c>
      <c r="G2666" s="57">
        <f>_xlfn.XLOOKUP(F2666,'Historical Metal Prices'!$L$4:$Z$4,'Historical Metal Prices'!$L$10:$Z$10)</f>
        <v>0.32348664160517338</v>
      </c>
      <c r="H2666" s="77">
        <f t="shared" si="83"/>
        <v>6174.7269264089364</v>
      </c>
    </row>
    <row r="2667" spans="1:8" x14ac:dyDescent="0.2">
      <c r="A2667" s="79">
        <v>42466</v>
      </c>
      <c r="B2667" s="77">
        <v>4804.5</v>
      </c>
      <c r="C2667" s="84">
        <v>368725</v>
      </c>
      <c r="D2667" s="84">
        <v>145000</v>
      </c>
      <c r="F2667">
        <f t="shared" si="82"/>
        <v>2016</v>
      </c>
      <c r="G2667" s="57">
        <f>_xlfn.XLOOKUP(F2667,'Historical Metal Prices'!$L$4:$Z$4,'Historical Metal Prices'!$L$10:$Z$10)</f>
        <v>0.32348664160517338</v>
      </c>
      <c r="H2667" s="77">
        <f t="shared" si="83"/>
        <v>6358.6915695920552</v>
      </c>
    </row>
    <row r="2668" spans="1:8" x14ac:dyDescent="0.2">
      <c r="A2668" s="79">
        <v>42465</v>
      </c>
      <c r="B2668" s="77">
        <v>4792.75</v>
      </c>
      <c r="C2668" s="84">
        <v>368725</v>
      </c>
      <c r="D2668" s="84">
        <v>141075</v>
      </c>
      <c r="F2668">
        <f t="shared" si="82"/>
        <v>2016</v>
      </c>
      <c r="G2668" s="57">
        <f>_xlfn.XLOOKUP(F2668,'Historical Metal Prices'!$L$4:$Z$4,'Historical Metal Prices'!$L$10:$Z$10)</f>
        <v>0.32348664160517338</v>
      </c>
      <c r="H2668" s="77">
        <f t="shared" si="83"/>
        <v>6343.1406015531948</v>
      </c>
    </row>
    <row r="2669" spans="1:8" x14ac:dyDescent="0.2">
      <c r="A2669" s="79">
        <v>42464</v>
      </c>
      <c r="B2669" s="77">
        <v>4779.25</v>
      </c>
      <c r="C2669" s="84">
        <v>368725</v>
      </c>
      <c r="D2669" s="84">
        <v>141425</v>
      </c>
      <c r="F2669">
        <f t="shared" si="82"/>
        <v>2016</v>
      </c>
      <c r="G2669" s="57">
        <f>_xlfn.XLOOKUP(F2669,'Historical Metal Prices'!$L$4:$Z$4,'Historical Metal Prices'!$L$10:$Z$10)</f>
        <v>0.32348664160517338</v>
      </c>
      <c r="H2669" s="77">
        <f t="shared" si="83"/>
        <v>6325.2735318915247</v>
      </c>
    </row>
    <row r="2670" spans="1:8" x14ac:dyDescent="0.2">
      <c r="A2670" s="79">
        <v>42461</v>
      </c>
      <c r="B2670" s="77">
        <v>4859.75</v>
      </c>
      <c r="C2670" s="84">
        <v>368725</v>
      </c>
      <c r="D2670" s="84">
        <v>143475</v>
      </c>
      <c r="F2670">
        <f t="shared" si="82"/>
        <v>2016</v>
      </c>
      <c r="G2670" s="57">
        <f>_xlfn.XLOOKUP(F2670,'Historical Metal Prices'!$L$4:$Z$4,'Historical Metal Prices'!$L$10:$Z$10)</f>
        <v>0.32348664160517338</v>
      </c>
      <c r="H2670" s="77">
        <f t="shared" si="83"/>
        <v>6431.814206540741</v>
      </c>
    </row>
    <row r="2671" spans="1:8" x14ac:dyDescent="0.2">
      <c r="A2671" s="79">
        <v>42460</v>
      </c>
      <c r="B2671" s="77">
        <v>4880.5</v>
      </c>
      <c r="C2671" s="84">
        <v>385899</v>
      </c>
      <c r="D2671" s="84">
        <v>143400</v>
      </c>
      <c r="F2671">
        <f t="shared" si="82"/>
        <v>2016</v>
      </c>
      <c r="G2671" s="57">
        <f>_xlfn.XLOOKUP(F2671,'Historical Metal Prices'!$L$4:$Z$4,'Historical Metal Prices'!$L$10:$Z$10)</f>
        <v>0.32348664160517338</v>
      </c>
      <c r="H2671" s="77">
        <f t="shared" si="83"/>
        <v>6459.276554354049</v>
      </c>
    </row>
    <row r="2672" spans="1:8" x14ac:dyDescent="0.2">
      <c r="A2672" s="79">
        <v>42459</v>
      </c>
      <c r="B2672" s="77">
        <v>4903</v>
      </c>
      <c r="C2672" s="84">
        <v>385899</v>
      </c>
      <c r="D2672" s="84">
        <v>144750</v>
      </c>
      <c r="F2672">
        <f t="shared" si="82"/>
        <v>2016</v>
      </c>
      <c r="G2672" s="57">
        <f>_xlfn.XLOOKUP(F2672,'Historical Metal Prices'!$L$4:$Z$4,'Historical Metal Prices'!$L$10:$Z$10)</f>
        <v>0.32348664160517338</v>
      </c>
      <c r="H2672" s="77">
        <f t="shared" si="83"/>
        <v>6489.0550037901648</v>
      </c>
    </row>
    <row r="2673" spans="1:8" x14ac:dyDescent="0.2">
      <c r="A2673" s="79">
        <v>42458</v>
      </c>
      <c r="B2673" s="77">
        <v>4918.5</v>
      </c>
      <c r="C2673" s="84">
        <v>385899</v>
      </c>
      <c r="D2673" s="84">
        <v>145450</v>
      </c>
      <c r="F2673">
        <f t="shared" si="82"/>
        <v>2016</v>
      </c>
      <c r="G2673" s="57">
        <f>_xlfn.XLOOKUP(F2673,'Historical Metal Prices'!$L$4:$Z$4,'Historical Metal Prices'!$L$10:$Z$10)</f>
        <v>0.32348664160517338</v>
      </c>
      <c r="H2673" s="77">
        <f t="shared" si="83"/>
        <v>6509.569046735045</v>
      </c>
    </row>
    <row r="2674" spans="1:8" x14ac:dyDescent="0.2">
      <c r="A2674" s="79">
        <v>42457</v>
      </c>
      <c r="B2674" s="77">
        <v>4977</v>
      </c>
      <c r="C2674" s="84">
        <v>385899</v>
      </c>
      <c r="D2674" s="84">
        <v>149125</v>
      </c>
      <c r="F2674">
        <f t="shared" si="82"/>
        <v>2016</v>
      </c>
      <c r="G2674" s="57">
        <f>_xlfn.XLOOKUP(F2674,'Historical Metal Prices'!$L$4:$Z$4,'Historical Metal Prices'!$L$10:$Z$10)</f>
        <v>0.32348664160517338</v>
      </c>
      <c r="H2674" s="77">
        <f t="shared" si="83"/>
        <v>6586.9930152689476</v>
      </c>
    </row>
    <row r="2675" spans="1:8" x14ac:dyDescent="0.2">
      <c r="A2675" s="79">
        <v>42454</v>
      </c>
      <c r="B2675" s="77">
        <v>4977</v>
      </c>
      <c r="C2675" s="84">
        <v>385899</v>
      </c>
      <c r="D2675" s="84">
        <v>149125</v>
      </c>
      <c r="F2675">
        <f t="shared" si="82"/>
        <v>2016</v>
      </c>
      <c r="G2675" s="57">
        <f>_xlfn.XLOOKUP(F2675,'Historical Metal Prices'!$L$4:$Z$4,'Historical Metal Prices'!$L$10:$Z$10)</f>
        <v>0.32348664160517338</v>
      </c>
      <c r="H2675" s="77">
        <f t="shared" si="83"/>
        <v>6586.9930152689476</v>
      </c>
    </row>
    <row r="2676" spans="1:8" x14ac:dyDescent="0.2">
      <c r="A2676" s="79">
        <v>42453</v>
      </c>
      <c r="B2676" s="77">
        <v>4977</v>
      </c>
      <c r="C2676" s="84">
        <v>394777</v>
      </c>
      <c r="D2676" s="84">
        <v>149125</v>
      </c>
      <c r="F2676">
        <f t="shared" si="82"/>
        <v>2016</v>
      </c>
      <c r="G2676" s="57">
        <f>_xlfn.XLOOKUP(F2676,'Historical Metal Prices'!$L$4:$Z$4,'Historical Metal Prices'!$L$10:$Z$10)</f>
        <v>0.32348664160517338</v>
      </c>
      <c r="H2676" s="77">
        <f t="shared" si="83"/>
        <v>6586.9930152689476</v>
      </c>
    </row>
    <row r="2677" spans="1:8" x14ac:dyDescent="0.2">
      <c r="A2677" s="79">
        <v>42452</v>
      </c>
      <c r="B2677" s="77">
        <v>4971.5</v>
      </c>
      <c r="C2677" s="84">
        <v>394777</v>
      </c>
      <c r="D2677" s="84">
        <v>151375</v>
      </c>
      <c r="F2677">
        <f t="shared" si="82"/>
        <v>2016</v>
      </c>
      <c r="G2677" s="57">
        <f>_xlfn.XLOOKUP(F2677,'Historical Metal Prices'!$L$4:$Z$4,'Historical Metal Prices'!$L$10:$Z$10)</f>
        <v>0.32348664160517338</v>
      </c>
      <c r="H2677" s="77">
        <f t="shared" si="83"/>
        <v>6579.7138387401192</v>
      </c>
    </row>
    <row r="2678" spans="1:8" x14ac:dyDescent="0.2">
      <c r="A2678" s="79">
        <v>42451</v>
      </c>
      <c r="B2678" s="77">
        <v>5087</v>
      </c>
      <c r="C2678" s="84">
        <v>394777</v>
      </c>
      <c r="D2678" s="84">
        <v>150675</v>
      </c>
      <c r="F2678">
        <f t="shared" si="82"/>
        <v>2016</v>
      </c>
      <c r="G2678" s="57">
        <f>_xlfn.XLOOKUP(F2678,'Historical Metal Prices'!$L$4:$Z$4,'Historical Metal Prices'!$L$10:$Z$10)</f>
        <v>0.32348664160517338</v>
      </c>
      <c r="H2678" s="77">
        <f t="shared" si="83"/>
        <v>6732.5765458455171</v>
      </c>
    </row>
    <row r="2679" spans="1:8" x14ac:dyDescent="0.2">
      <c r="A2679" s="79">
        <v>42450</v>
      </c>
      <c r="B2679" s="77">
        <v>5089</v>
      </c>
      <c r="C2679" s="84">
        <v>394777</v>
      </c>
      <c r="D2679" s="84">
        <v>151975</v>
      </c>
      <c r="F2679">
        <f t="shared" si="82"/>
        <v>2016</v>
      </c>
      <c r="G2679" s="57">
        <f>_xlfn.XLOOKUP(F2679,'Historical Metal Prices'!$L$4:$Z$4,'Historical Metal Prices'!$L$10:$Z$10)</f>
        <v>0.32348664160517338</v>
      </c>
      <c r="H2679" s="77">
        <f t="shared" si="83"/>
        <v>6735.2235191287273</v>
      </c>
    </row>
    <row r="2680" spans="1:8" x14ac:dyDescent="0.2">
      <c r="A2680" s="79">
        <v>42447</v>
      </c>
      <c r="B2680" s="77">
        <v>5074.5</v>
      </c>
      <c r="C2680" s="84">
        <v>394777</v>
      </c>
      <c r="D2680" s="84">
        <v>155275</v>
      </c>
      <c r="F2680">
        <f t="shared" si="82"/>
        <v>2016</v>
      </c>
      <c r="G2680" s="57">
        <f>_xlfn.XLOOKUP(F2680,'Historical Metal Prices'!$L$4:$Z$4,'Historical Metal Prices'!$L$10:$Z$10)</f>
        <v>0.32348664160517338</v>
      </c>
      <c r="H2680" s="77">
        <f t="shared" si="83"/>
        <v>6716.0329628254522</v>
      </c>
    </row>
    <row r="2681" spans="1:8" x14ac:dyDescent="0.2">
      <c r="A2681" s="79">
        <v>42446</v>
      </c>
      <c r="B2681" s="77">
        <v>5096</v>
      </c>
      <c r="C2681" s="84">
        <v>350138</v>
      </c>
      <c r="D2681" s="84">
        <v>158275</v>
      </c>
      <c r="F2681">
        <f t="shared" si="82"/>
        <v>2016</v>
      </c>
      <c r="G2681" s="57">
        <f>_xlfn.XLOOKUP(F2681,'Historical Metal Prices'!$L$4:$Z$4,'Historical Metal Prices'!$L$10:$Z$10)</f>
        <v>0.32348664160517338</v>
      </c>
      <c r="H2681" s="77">
        <f t="shared" si="83"/>
        <v>6744.4879256199638</v>
      </c>
    </row>
    <row r="2682" spans="1:8" x14ac:dyDescent="0.2">
      <c r="A2682" s="79">
        <v>42445</v>
      </c>
      <c r="B2682" s="77">
        <v>4950</v>
      </c>
      <c r="C2682" s="84">
        <v>350138</v>
      </c>
      <c r="D2682" s="84">
        <v>160925</v>
      </c>
      <c r="F2682">
        <f t="shared" si="82"/>
        <v>2016</v>
      </c>
      <c r="G2682" s="57">
        <f>_xlfn.XLOOKUP(F2682,'Historical Metal Prices'!$L$4:$Z$4,'Historical Metal Prices'!$L$10:$Z$10)</f>
        <v>0.32348664160517338</v>
      </c>
      <c r="H2682" s="77">
        <f t="shared" si="83"/>
        <v>6551.2588759456085</v>
      </c>
    </row>
    <row r="2683" spans="1:8" x14ac:dyDescent="0.2">
      <c r="A2683" s="79">
        <v>42444</v>
      </c>
      <c r="B2683" s="77">
        <v>4965.5</v>
      </c>
      <c r="C2683" s="84">
        <v>350138</v>
      </c>
      <c r="D2683" s="84">
        <v>167025</v>
      </c>
      <c r="F2683">
        <f t="shared" si="82"/>
        <v>2016</v>
      </c>
      <c r="G2683" s="57">
        <f>_xlfn.XLOOKUP(F2683,'Historical Metal Prices'!$L$4:$Z$4,'Historical Metal Prices'!$L$10:$Z$10)</f>
        <v>0.32348664160517338</v>
      </c>
      <c r="H2683" s="77">
        <f t="shared" si="83"/>
        <v>6571.7729188904887</v>
      </c>
    </row>
    <row r="2684" spans="1:8" x14ac:dyDescent="0.2">
      <c r="A2684" s="79">
        <v>42443</v>
      </c>
      <c r="B2684" s="77">
        <v>4971.5</v>
      </c>
      <c r="C2684" s="84">
        <v>350138</v>
      </c>
      <c r="D2684" s="84">
        <v>170075</v>
      </c>
      <c r="F2684">
        <f t="shared" si="82"/>
        <v>2016</v>
      </c>
      <c r="G2684" s="57">
        <f>_xlfn.XLOOKUP(F2684,'Historical Metal Prices'!$L$4:$Z$4,'Historical Metal Prices'!$L$10:$Z$10)</f>
        <v>0.32348664160517338</v>
      </c>
      <c r="H2684" s="77">
        <f t="shared" si="83"/>
        <v>6579.7138387401192</v>
      </c>
    </row>
    <row r="2685" spans="1:8" x14ac:dyDescent="0.2">
      <c r="A2685" s="79">
        <v>42440</v>
      </c>
      <c r="B2685" s="77">
        <v>4986.5</v>
      </c>
      <c r="C2685" s="84">
        <v>350138</v>
      </c>
      <c r="D2685" s="84">
        <v>174175</v>
      </c>
      <c r="F2685">
        <f t="shared" si="82"/>
        <v>2016</v>
      </c>
      <c r="G2685" s="57">
        <f>_xlfn.XLOOKUP(F2685,'Historical Metal Prices'!$L$4:$Z$4,'Historical Metal Prices'!$L$10:$Z$10)</f>
        <v>0.32348664160517338</v>
      </c>
      <c r="H2685" s="77">
        <f t="shared" si="83"/>
        <v>6599.5661383641973</v>
      </c>
    </row>
    <row r="2686" spans="1:8" x14ac:dyDescent="0.2">
      <c r="A2686" s="79">
        <v>42439</v>
      </c>
      <c r="B2686" s="77">
        <v>4901.5</v>
      </c>
      <c r="C2686" s="84">
        <v>305106</v>
      </c>
      <c r="D2686" s="84">
        <v>175975</v>
      </c>
      <c r="F2686">
        <f t="shared" si="82"/>
        <v>2016</v>
      </c>
      <c r="G2686" s="57">
        <f>_xlfn.XLOOKUP(F2686,'Historical Metal Prices'!$L$4:$Z$4,'Historical Metal Prices'!$L$10:$Z$10)</f>
        <v>0.32348664160517338</v>
      </c>
      <c r="H2686" s="77">
        <f t="shared" si="83"/>
        <v>6487.0697738277577</v>
      </c>
    </row>
    <row r="2687" spans="1:8" x14ac:dyDescent="0.2">
      <c r="A2687" s="79">
        <v>42438</v>
      </c>
      <c r="B2687" s="77">
        <v>4945</v>
      </c>
      <c r="C2687" s="84">
        <v>305106</v>
      </c>
      <c r="D2687" s="84">
        <v>178575</v>
      </c>
      <c r="F2687">
        <f t="shared" si="82"/>
        <v>2016</v>
      </c>
      <c r="G2687" s="57">
        <f>_xlfn.XLOOKUP(F2687,'Historical Metal Prices'!$L$4:$Z$4,'Historical Metal Prices'!$L$10:$Z$10)</f>
        <v>0.32348664160517338</v>
      </c>
      <c r="H2687" s="77">
        <f t="shared" si="83"/>
        <v>6544.6414427375821</v>
      </c>
    </row>
    <row r="2688" spans="1:8" x14ac:dyDescent="0.2">
      <c r="A2688" s="79">
        <v>42437</v>
      </c>
      <c r="B2688" s="77">
        <v>4878.25</v>
      </c>
      <c r="C2688" s="84">
        <v>305106</v>
      </c>
      <c r="D2688" s="84">
        <v>181975</v>
      </c>
      <c r="F2688">
        <f t="shared" si="82"/>
        <v>2016</v>
      </c>
      <c r="G2688" s="57">
        <f>_xlfn.XLOOKUP(F2688,'Historical Metal Prices'!$L$4:$Z$4,'Historical Metal Prices'!$L$10:$Z$10)</f>
        <v>0.32348664160517338</v>
      </c>
      <c r="H2688" s="77">
        <f t="shared" si="83"/>
        <v>6456.2987094104374</v>
      </c>
    </row>
    <row r="2689" spans="1:8" x14ac:dyDescent="0.2">
      <c r="A2689" s="79">
        <v>42436</v>
      </c>
      <c r="B2689" s="77">
        <v>5007.75</v>
      </c>
      <c r="C2689" s="84">
        <v>305106</v>
      </c>
      <c r="D2689" s="84">
        <v>184850</v>
      </c>
      <c r="F2689">
        <f t="shared" si="82"/>
        <v>2016</v>
      </c>
      <c r="G2689" s="57">
        <f>_xlfn.XLOOKUP(F2689,'Historical Metal Prices'!$L$4:$Z$4,'Historical Metal Prices'!$L$10:$Z$10)</f>
        <v>0.32348664160517338</v>
      </c>
      <c r="H2689" s="77">
        <f t="shared" si="83"/>
        <v>6627.6902294983074</v>
      </c>
    </row>
    <row r="2690" spans="1:8" x14ac:dyDescent="0.2">
      <c r="A2690" s="79">
        <v>42433</v>
      </c>
      <c r="B2690" s="77">
        <v>5036.75</v>
      </c>
      <c r="C2690" s="84">
        <v>305106</v>
      </c>
      <c r="D2690" s="84">
        <v>185225</v>
      </c>
      <c r="F2690">
        <f t="shared" si="82"/>
        <v>2016</v>
      </c>
      <c r="G2690" s="57">
        <f>_xlfn.XLOOKUP(F2690,'Historical Metal Prices'!$L$4:$Z$4,'Historical Metal Prices'!$L$10:$Z$10)</f>
        <v>0.32348664160517338</v>
      </c>
      <c r="H2690" s="77">
        <f t="shared" si="83"/>
        <v>6666.0713421048567</v>
      </c>
    </row>
    <row r="2691" spans="1:8" x14ac:dyDescent="0.2">
      <c r="A2691" s="79">
        <v>42432</v>
      </c>
      <c r="B2691" s="77">
        <v>4864.5</v>
      </c>
      <c r="C2691" s="84">
        <v>276023</v>
      </c>
      <c r="D2691" s="84">
        <v>186700</v>
      </c>
      <c r="F2691">
        <f t="shared" si="82"/>
        <v>2016</v>
      </c>
      <c r="G2691" s="57">
        <f>_xlfn.XLOOKUP(F2691,'Historical Metal Prices'!$L$4:$Z$4,'Historical Metal Prices'!$L$10:$Z$10)</f>
        <v>0.32348664160517338</v>
      </c>
      <c r="H2691" s="77">
        <f t="shared" si="83"/>
        <v>6438.1007680883658</v>
      </c>
    </row>
    <row r="2692" spans="1:8" x14ac:dyDescent="0.2">
      <c r="A2692" s="79">
        <v>42431</v>
      </c>
      <c r="B2692" s="77">
        <v>4797.5</v>
      </c>
      <c r="C2692" s="84">
        <v>276023</v>
      </c>
      <c r="D2692" s="84">
        <v>187725</v>
      </c>
      <c r="F2692">
        <f t="shared" si="82"/>
        <v>2016</v>
      </c>
      <c r="G2692" s="57">
        <f>_xlfn.XLOOKUP(F2692,'Historical Metal Prices'!$L$4:$Z$4,'Historical Metal Prices'!$L$10:$Z$10)</f>
        <v>0.32348664160517338</v>
      </c>
      <c r="H2692" s="77">
        <f t="shared" si="83"/>
        <v>6349.4271631008196</v>
      </c>
    </row>
    <row r="2693" spans="1:8" x14ac:dyDescent="0.2">
      <c r="A2693" s="79">
        <v>42430</v>
      </c>
      <c r="B2693" s="77">
        <v>4728</v>
      </c>
      <c r="C2693" s="84">
        <v>276023</v>
      </c>
      <c r="D2693" s="84">
        <v>190750</v>
      </c>
      <c r="F2693">
        <f t="shared" si="82"/>
        <v>2016</v>
      </c>
      <c r="G2693" s="57">
        <f>_xlfn.XLOOKUP(F2693,'Historical Metal Prices'!$L$4:$Z$4,'Historical Metal Prices'!$L$10:$Z$10)</f>
        <v>0.32348664160517338</v>
      </c>
      <c r="H2693" s="77">
        <f t="shared" si="83"/>
        <v>6257.4448415092593</v>
      </c>
    </row>
    <row r="2694" spans="1:8" x14ac:dyDescent="0.2">
      <c r="A2694" s="79">
        <v>42429</v>
      </c>
      <c r="B2694" s="77">
        <v>4705.5</v>
      </c>
      <c r="C2694" s="84">
        <v>276023</v>
      </c>
      <c r="D2694" s="84">
        <v>193475</v>
      </c>
      <c r="F2694">
        <f t="shared" si="82"/>
        <v>2016</v>
      </c>
      <c r="G2694" s="57">
        <f>_xlfn.XLOOKUP(F2694,'Historical Metal Prices'!$L$4:$Z$4,'Historical Metal Prices'!$L$10:$Z$10)</f>
        <v>0.32348664160517338</v>
      </c>
      <c r="H2694" s="77">
        <f t="shared" si="83"/>
        <v>6227.6663920731435</v>
      </c>
    </row>
    <row r="2695" spans="1:8" x14ac:dyDescent="0.2">
      <c r="A2695" s="79">
        <v>42426</v>
      </c>
      <c r="B2695" s="77">
        <v>4714.75</v>
      </c>
      <c r="C2695" s="84">
        <v>276023</v>
      </c>
      <c r="D2695" s="84">
        <v>195625</v>
      </c>
      <c r="F2695">
        <f t="shared" si="82"/>
        <v>2016</v>
      </c>
      <c r="G2695" s="57">
        <f>_xlfn.XLOOKUP(F2695,'Historical Metal Prices'!$L$4:$Z$4,'Historical Metal Prices'!$L$10:$Z$10)</f>
        <v>0.32348664160517338</v>
      </c>
      <c r="H2695" s="77">
        <f t="shared" si="83"/>
        <v>6239.9086435079907</v>
      </c>
    </row>
    <row r="2696" spans="1:8" x14ac:dyDescent="0.2">
      <c r="A2696" s="79">
        <v>42425</v>
      </c>
      <c r="B2696" s="77">
        <v>4609.25</v>
      </c>
      <c r="C2696" s="84">
        <v>276904</v>
      </c>
      <c r="D2696" s="84">
        <v>197225</v>
      </c>
      <c r="F2696">
        <f t="shared" si="82"/>
        <v>2016</v>
      </c>
      <c r="G2696" s="57">
        <f>_xlfn.XLOOKUP(F2696,'Historical Metal Prices'!$L$4:$Z$4,'Historical Metal Prices'!$L$10:$Z$10)</f>
        <v>0.32348664160517338</v>
      </c>
      <c r="H2696" s="77">
        <f t="shared" si="83"/>
        <v>6100.2808028186455</v>
      </c>
    </row>
    <row r="2697" spans="1:8" x14ac:dyDescent="0.2">
      <c r="A2697" s="79">
        <v>42424</v>
      </c>
      <c r="B2697" s="77">
        <v>4647</v>
      </c>
      <c r="C2697" s="84">
        <v>276904</v>
      </c>
      <c r="D2697" s="84">
        <v>199250</v>
      </c>
      <c r="F2697">
        <f t="shared" si="82"/>
        <v>2016</v>
      </c>
      <c r="G2697" s="57">
        <f>_xlfn.XLOOKUP(F2697,'Historical Metal Prices'!$L$4:$Z$4,'Historical Metal Prices'!$L$10:$Z$10)</f>
        <v>0.32348664160517338</v>
      </c>
      <c r="H2697" s="77">
        <f t="shared" si="83"/>
        <v>6150.2424235392409</v>
      </c>
    </row>
    <row r="2698" spans="1:8" x14ac:dyDescent="0.2">
      <c r="A2698" s="79">
        <v>42423</v>
      </c>
      <c r="B2698" s="77">
        <v>4647.75</v>
      </c>
      <c r="C2698" s="84">
        <v>276904</v>
      </c>
      <c r="D2698" s="84">
        <v>202450</v>
      </c>
      <c r="F2698">
        <f t="shared" si="82"/>
        <v>2016</v>
      </c>
      <c r="G2698" s="57">
        <f>_xlfn.XLOOKUP(F2698,'Historical Metal Prices'!$L$4:$Z$4,'Historical Metal Prices'!$L$10:$Z$10)</f>
        <v>0.32348664160517338</v>
      </c>
      <c r="H2698" s="77">
        <f t="shared" si="83"/>
        <v>6151.2350385204445</v>
      </c>
    </row>
    <row r="2699" spans="1:8" x14ac:dyDescent="0.2">
      <c r="A2699" s="79">
        <v>42422</v>
      </c>
      <c r="B2699" s="77">
        <v>4697.5</v>
      </c>
      <c r="C2699" s="84">
        <v>276904</v>
      </c>
      <c r="D2699" s="84">
        <v>203700</v>
      </c>
      <c r="F2699">
        <f t="shared" ref="F2699:F2762" si="84">YEAR(A2699)</f>
        <v>2016</v>
      </c>
      <c r="G2699" s="57">
        <f>_xlfn.XLOOKUP(F2699,'Historical Metal Prices'!$L$4:$Z$4,'Historical Metal Prices'!$L$10:$Z$10)</f>
        <v>0.32348664160517338</v>
      </c>
      <c r="H2699" s="77">
        <f t="shared" ref="H2699:H2762" si="85">IFERROR(B2699*(1+G2699),H2700)</f>
        <v>6217.0784989403019</v>
      </c>
    </row>
    <row r="2700" spans="1:8" x14ac:dyDescent="0.2">
      <c r="A2700" s="79">
        <v>42419</v>
      </c>
      <c r="B2700" s="77">
        <v>4624.25</v>
      </c>
      <c r="C2700" s="84">
        <v>276904</v>
      </c>
      <c r="D2700" s="84">
        <v>205500</v>
      </c>
      <c r="F2700">
        <f t="shared" si="84"/>
        <v>2016</v>
      </c>
      <c r="G2700" s="57">
        <f>_xlfn.XLOOKUP(F2700,'Historical Metal Prices'!$L$4:$Z$4,'Historical Metal Prices'!$L$10:$Z$10)</f>
        <v>0.32348664160517338</v>
      </c>
      <c r="H2700" s="77">
        <f t="shared" si="85"/>
        <v>6120.1331024427227</v>
      </c>
    </row>
    <row r="2701" spans="1:8" x14ac:dyDescent="0.2">
      <c r="A2701" s="79">
        <v>42418</v>
      </c>
      <c r="B2701" s="77">
        <v>4575.75</v>
      </c>
      <c r="C2701" s="84">
        <v>241282</v>
      </c>
      <c r="D2701" s="84">
        <v>208525</v>
      </c>
      <c r="F2701">
        <f t="shared" si="84"/>
        <v>2016</v>
      </c>
      <c r="G2701" s="57">
        <f>_xlfn.XLOOKUP(F2701,'Historical Metal Prices'!$L$4:$Z$4,'Historical Metal Prices'!$L$10:$Z$10)</f>
        <v>0.32348664160517338</v>
      </c>
      <c r="H2701" s="77">
        <f t="shared" si="85"/>
        <v>6055.9440003248719</v>
      </c>
    </row>
    <row r="2702" spans="1:8" x14ac:dyDescent="0.2">
      <c r="A2702" s="79">
        <v>42417</v>
      </c>
      <c r="B2702" s="77">
        <v>4588.5</v>
      </c>
      <c r="C2702" s="84">
        <v>241282</v>
      </c>
      <c r="D2702" s="84">
        <v>209950</v>
      </c>
      <c r="F2702">
        <f t="shared" si="84"/>
        <v>2016</v>
      </c>
      <c r="G2702" s="57">
        <f>_xlfn.XLOOKUP(F2702,'Historical Metal Prices'!$L$4:$Z$4,'Historical Metal Prices'!$L$10:$Z$10)</f>
        <v>0.32348664160517338</v>
      </c>
      <c r="H2702" s="77">
        <f t="shared" si="85"/>
        <v>6072.8184550053384</v>
      </c>
    </row>
    <row r="2703" spans="1:8" x14ac:dyDescent="0.2">
      <c r="A2703" s="79">
        <v>42416</v>
      </c>
      <c r="B2703" s="77">
        <v>4561</v>
      </c>
      <c r="C2703" s="84">
        <v>241282</v>
      </c>
      <c r="D2703" s="84">
        <v>209875</v>
      </c>
      <c r="F2703">
        <f t="shared" si="84"/>
        <v>2016</v>
      </c>
      <c r="G2703" s="57">
        <f>_xlfn.XLOOKUP(F2703,'Historical Metal Prices'!$L$4:$Z$4,'Historical Metal Prices'!$L$10:$Z$10)</f>
        <v>0.32348664160517338</v>
      </c>
      <c r="H2703" s="77">
        <f t="shared" si="85"/>
        <v>6036.4225723611962</v>
      </c>
    </row>
    <row r="2704" spans="1:8" x14ac:dyDescent="0.2">
      <c r="A2704" s="79">
        <v>42415</v>
      </c>
      <c r="B2704" s="77">
        <v>4572.5</v>
      </c>
      <c r="C2704" s="84">
        <v>241282</v>
      </c>
      <c r="D2704" s="84">
        <v>214300</v>
      </c>
      <c r="F2704">
        <f t="shared" si="84"/>
        <v>2016</v>
      </c>
      <c r="G2704" s="57">
        <f>_xlfn.XLOOKUP(F2704,'Historical Metal Prices'!$L$4:$Z$4,'Historical Metal Prices'!$L$10:$Z$10)</f>
        <v>0.32348664160517338</v>
      </c>
      <c r="H2704" s="77">
        <f t="shared" si="85"/>
        <v>6051.6426687396552</v>
      </c>
    </row>
    <row r="2705" spans="1:8" x14ac:dyDescent="0.2">
      <c r="A2705" s="79">
        <v>42412</v>
      </c>
      <c r="B2705" s="77">
        <v>4506.75</v>
      </c>
      <c r="C2705" s="84">
        <v>241282</v>
      </c>
      <c r="D2705" s="84">
        <v>218300</v>
      </c>
      <c r="F2705">
        <f t="shared" si="84"/>
        <v>2016</v>
      </c>
      <c r="G2705" s="57">
        <f>_xlfn.XLOOKUP(F2705,'Historical Metal Prices'!$L$4:$Z$4,'Historical Metal Prices'!$L$10:$Z$10)</f>
        <v>0.32348664160517338</v>
      </c>
      <c r="H2705" s="77">
        <f t="shared" si="85"/>
        <v>5964.6234220541155</v>
      </c>
    </row>
    <row r="2706" spans="1:8" x14ac:dyDescent="0.2">
      <c r="A2706" s="79">
        <v>42411</v>
      </c>
      <c r="B2706" s="77">
        <v>4454.25</v>
      </c>
      <c r="C2706" s="84">
        <v>241282</v>
      </c>
      <c r="D2706" s="84">
        <v>220225</v>
      </c>
      <c r="F2706">
        <f t="shared" si="84"/>
        <v>2016</v>
      </c>
      <c r="G2706" s="57">
        <f>_xlfn.XLOOKUP(F2706,'Historical Metal Prices'!$L$4:$Z$4,'Historical Metal Prices'!$L$10:$Z$10)</f>
        <v>0.32348664160517338</v>
      </c>
      <c r="H2706" s="77">
        <f t="shared" si="85"/>
        <v>5895.1403733698435</v>
      </c>
    </row>
    <row r="2707" spans="1:8" x14ac:dyDescent="0.2">
      <c r="A2707" s="79">
        <v>42410</v>
      </c>
      <c r="B2707" s="77">
        <v>4450</v>
      </c>
      <c r="C2707" s="84">
        <v>241282</v>
      </c>
      <c r="D2707" s="84">
        <v>224750</v>
      </c>
      <c r="F2707">
        <f t="shared" si="84"/>
        <v>2016</v>
      </c>
      <c r="G2707" s="57">
        <f>_xlfn.XLOOKUP(F2707,'Historical Metal Prices'!$L$4:$Z$4,'Historical Metal Prices'!$L$10:$Z$10)</f>
        <v>0.32348664160517338</v>
      </c>
      <c r="H2707" s="77">
        <f t="shared" si="85"/>
        <v>5889.5155551430216</v>
      </c>
    </row>
    <row r="2708" spans="1:8" x14ac:dyDescent="0.2">
      <c r="A2708" s="79">
        <v>42409</v>
      </c>
      <c r="B2708" s="77">
        <v>4514</v>
      </c>
      <c r="C2708" s="84">
        <v>241282</v>
      </c>
      <c r="D2708" s="84">
        <v>227300</v>
      </c>
      <c r="F2708">
        <f t="shared" si="84"/>
        <v>2016</v>
      </c>
      <c r="G2708" s="57">
        <f>_xlfn.XLOOKUP(F2708,'Historical Metal Prices'!$L$4:$Z$4,'Historical Metal Prices'!$L$10:$Z$10)</f>
        <v>0.32348664160517338</v>
      </c>
      <c r="H2708" s="77">
        <f t="shared" si="85"/>
        <v>5974.2187002057526</v>
      </c>
    </row>
    <row r="2709" spans="1:8" x14ac:dyDescent="0.2">
      <c r="A2709" s="79">
        <v>42408</v>
      </c>
      <c r="B2709" s="77">
        <v>4613.25</v>
      </c>
      <c r="C2709" s="84">
        <v>241282</v>
      </c>
      <c r="D2709" s="84">
        <v>228125</v>
      </c>
      <c r="F2709">
        <f t="shared" si="84"/>
        <v>2016</v>
      </c>
      <c r="G2709" s="57">
        <f>_xlfn.XLOOKUP(F2709,'Historical Metal Prices'!$L$4:$Z$4,'Historical Metal Prices'!$L$10:$Z$10)</f>
        <v>0.32348664160517338</v>
      </c>
      <c r="H2709" s="77">
        <f t="shared" si="85"/>
        <v>6105.5747493850658</v>
      </c>
    </row>
    <row r="2710" spans="1:8" x14ac:dyDescent="0.2">
      <c r="A2710" s="79">
        <v>42405</v>
      </c>
      <c r="B2710" s="77">
        <v>4633.25</v>
      </c>
      <c r="C2710" s="84">
        <v>241282</v>
      </c>
      <c r="D2710" s="84">
        <v>227100</v>
      </c>
      <c r="F2710">
        <f t="shared" si="84"/>
        <v>2016</v>
      </c>
      <c r="G2710" s="57">
        <f>_xlfn.XLOOKUP(F2710,'Historical Metal Prices'!$L$4:$Z$4,'Historical Metal Prices'!$L$10:$Z$10)</f>
        <v>0.32348664160517338</v>
      </c>
      <c r="H2710" s="77">
        <f t="shared" si="85"/>
        <v>6132.0444822171694</v>
      </c>
    </row>
    <row r="2711" spans="1:8" x14ac:dyDescent="0.2">
      <c r="A2711" s="79">
        <v>42404</v>
      </c>
      <c r="B2711" s="77">
        <v>4691.75</v>
      </c>
      <c r="C2711" s="84">
        <v>211965</v>
      </c>
      <c r="D2711" s="84">
        <v>228650</v>
      </c>
      <c r="F2711">
        <f t="shared" si="84"/>
        <v>2016</v>
      </c>
      <c r="G2711" s="57">
        <f>_xlfn.XLOOKUP(F2711,'Historical Metal Prices'!$L$4:$Z$4,'Historical Metal Prices'!$L$10:$Z$10)</f>
        <v>0.32348664160517338</v>
      </c>
      <c r="H2711" s="77">
        <f t="shared" si="85"/>
        <v>6209.4684507510719</v>
      </c>
    </row>
    <row r="2712" spans="1:8" x14ac:dyDescent="0.2">
      <c r="A2712" s="79">
        <v>42403</v>
      </c>
      <c r="B2712" s="77">
        <v>4638.5</v>
      </c>
      <c r="C2712" s="84">
        <v>211965</v>
      </c>
      <c r="D2712" s="84">
        <v>232700</v>
      </c>
      <c r="F2712">
        <f t="shared" si="84"/>
        <v>2016</v>
      </c>
      <c r="G2712" s="57">
        <f>_xlfn.XLOOKUP(F2712,'Historical Metal Prices'!$L$4:$Z$4,'Historical Metal Prices'!$L$10:$Z$10)</f>
        <v>0.32348664160517338</v>
      </c>
      <c r="H2712" s="77">
        <f t="shared" si="85"/>
        <v>6138.9927870855963</v>
      </c>
    </row>
    <row r="2713" spans="1:8" x14ac:dyDescent="0.2">
      <c r="A2713" s="79">
        <v>42402</v>
      </c>
      <c r="B2713" s="77">
        <v>4554.5</v>
      </c>
      <c r="C2713" s="84">
        <v>211965</v>
      </c>
      <c r="D2713" s="84">
        <v>235400</v>
      </c>
      <c r="F2713">
        <f t="shared" si="84"/>
        <v>2016</v>
      </c>
      <c r="G2713" s="57">
        <f>_xlfn.XLOOKUP(F2713,'Historical Metal Prices'!$L$4:$Z$4,'Historical Metal Prices'!$L$10:$Z$10)</f>
        <v>0.32348664160517338</v>
      </c>
      <c r="H2713" s="77">
        <f t="shared" si="85"/>
        <v>6027.8199091907618</v>
      </c>
    </row>
    <row r="2714" spans="1:8" x14ac:dyDescent="0.2">
      <c r="A2714" s="79">
        <v>42401</v>
      </c>
      <c r="B2714" s="77">
        <v>4571</v>
      </c>
      <c r="C2714" s="84">
        <v>211965</v>
      </c>
      <c r="D2714" s="84">
        <v>239025</v>
      </c>
      <c r="F2714">
        <f t="shared" si="84"/>
        <v>2016</v>
      </c>
      <c r="G2714" s="57">
        <f>_xlfn.XLOOKUP(F2714,'Historical Metal Prices'!$L$4:$Z$4,'Historical Metal Prices'!$L$10:$Z$10)</f>
        <v>0.32348664160517338</v>
      </c>
      <c r="H2714" s="77">
        <f t="shared" si="85"/>
        <v>6049.6574387772471</v>
      </c>
    </row>
    <row r="2715" spans="1:8" x14ac:dyDescent="0.2">
      <c r="A2715" s="79">
        <v>42398</v>
      </c>
      <c r="B2715" s="77">
        <v>4570</v>
      </c>
      <c r="C2715" s="84">
        <v>211965</v>
      </c>
      <c r="D2715" s="84">
        <v>239400</v>
      </c>
      <c r="F2715">
        <f t="shared" si="84"/>
        <v>2016</v>
      </c>
      <c r="G2715" s="57">
        <f>_xlfn.XLOOKUP(F2715,'Historical Metal Prices'!$L$4:$Z$4,'Historical Metal Prices'!$L$10:$Z$10)</f>
        <v>0.32348664160517338</v>
      </c>
      <c r="H2715" s="77">
        <f t="shared" si="85"/>
        <v>6048.333952135642</v>
      </c>
    </row>
    <row r="2716" spans="1:8" x14ac:dyDescent="0.2">
      <c r="A2716" s="79">
        <v>42397</v>
      </c>
      <c r="B2716" s="77">
        <v>4539.75</v>
      </c>
      <c r="C2716" s="84">
        <v>194312</v>
      </c>
      <c r="D2716" s="84">
        <v>242375</v>
      </c>
      <c r="F2716">
        <f t="shared" si="84"/>
        <v>2016</v>
      </c>
      <c r="G2716" s="57">
        <f>_xlfn.XLOOKUP(F2716,'Historical Metal Prices'!$L$4:$Z$4,'Historical Metal Prices'!$L$10:$Z$10)</f>
        <v>0.32348664160517338</v>
      </c>
      <c r="H2716" s="77">
        <f t="shared" si="85"/>
        <v>6008.2984812270861</v>
      </c>
    </row>
    <row r="2717" spans="1:8" x14ac:dyDescent="0.2">
      <c r="A2717" s="79">
        <v>42396</v>
      </c>
      <c r="B2717" s="77">
        <v>4596.25</v>
      </c>
      <c r="C2717" s="84">
        <v>194312</v>
      </c>
      <c r="D2717" s="84">
        <v>241250</v>
      </c>
      <c r="F2717">
        <f t="shared" si="84"/>
        <v>2016</v>
      </c>
      <c r="G2717" s="57">
        <f>_xlfn.XLOOKUP(F2717,'Historical Metal Prices'!$L$4:$Z$4,'Historical Metal Prices'!$L$10:$Z$10)</f>
        <v>0.32348664160517338</v>
      </c>
      <c r="H2717" s="77">
        <f t="shared" si="85"/>
        <v>6083.0754764777785</v>
      </c>
    </row>
    <row r="2718" spans="1:8" x14ac:dyDescent="0.2">
      <c r="A2718" s="79">
        <v>42395</v>
      </c>
      <c r="B2718" s="77">
        <v>4545.75</v>
      </c>
      <c r="C2718" s="84">
        <v>194312</v>
      </c>
      <c r="D2718" s="84">
        <v>240325</v>
      </c>
      <c r="F2718">
        <f t="shared" si="84"/>
        <v>2016</v>
      </c>
      <c r="G2718" s="57">
        <f>_xlfn.XLOOKUP(F2718,'Historical Metal Prices'!$L$4:$Z$4,'Historical Metal Prices'!$L$10:$Z$10)</f>
        <v>0.32348664160517338</v>
      </c>
      <c r="H2718" s="77">
        <f t="shared" si="85"/>
        <v>6016.2394010767166</v>
      </c>
    </row>
    <row r="2719" spans="1:8" x14ac:dyDescent="0.2">
      <c r="A2719" s="79">
        <v>42394</v>
      </c>
      <c r="B2719" s="77">
        <v>4419</v>
      </c>
      <c r="C2719" s="84">
        <v>194312</v>
      </c>
      <c r="D2719" s="84">
        <v>237375</v>
      </c>
      <c r="F2719">
        <f t="shared" si="84"/>
        <v>2016</v>
      </c>
      <c r="G2719" s="57">
        <f>_xlfn.XLOOKUP(F2719,'Historical Metal Prices'!$L$4:$Z$4,'Historical Metal Prices'!$L$10:$Z$10)</f>
        <v>0.32348664160517338</v>
      </c>
      <c r="H2719" s="77">
        <f t="shared" si="85"/>
        <v>5848.4874692532612</v>
      </c>
    </row>
    <row r="2720" spans="1:8" x14ac:dyDescent="0.2">
      <c r="A2720" s="79">
        <v>42391</v>
      </c>
      <c r="B2720" s="77">
        <v>4449.25</v>
      </c>
      <c r="C2720" s="84">
        <v>186231</v>
      </c>
      <c r="D2720" s="84">
        <v>238825</v>
      </c>
      <c r="F2720">
        <f t="shared" si="84"/>
        <v>2016</v>
      </c>
      <c r="G2720" s="57">
        <f>_xlfn.XLOOKUP(F2720,'Historical Metal Prices'!$L$4:$Z$4,'Historical Metal Prices'!$L$10:$Z$10)</f>
        <v>0.32348664160517338</v>
      </c>
      <c r="H2720" s="77">
        <f t="shared" si="85"/>
        <v>5888.522940161818</v>
      </c>
    </row>
    <row r="2721" spans="1:8" x14ac:dyDescent="0.2">
      <c r="A2721" s="79">
        <v>42390</v>
      </c>
      <c r="B2721" s="77">
        <v>4432.5</v>
      </c>
      <c r="C2721" s="84">
        <v>186231</v>
      </c>
      <c r="D2721" s="84">
        <v>237350</v>
      </c>
      <c r="F2721">
        <f t="shared" si="84"/>
        <v>2016</v>
      </c>
      <c r="G2721" s="57">
        <f>_xlfn.XLOOKUP(F2721,'Historical Metal Prices'!$L$4:$Z$4,'Historical Metal Prices'!$L$10:$Z$10)</f>
        <v>0.32348664160517338</v>
      </c>
      <c r="H2721" s="77">
        <f t="shared" si="85"/>
        <v>5866.3545389149313</v>
      </c>
    </row>
    <row r="2722" spans="1:8" x14ac:dyDescent="0.2">
      <c r="A2722" s="79">
        <v>42389</v>
      </c>
      <c r="B2722" s="77">
        <v>4355.5</v>
      </c>
      <c r="C2722" s="84">
        <v>186231</v>
      </c>
      <c r="D2722" s="84">
        <v>238125</v>
      </c>
      <c r="F2722">
        <f t="shared" si="84"/>
        <v>2016</v>
      </c>
      <c r="G2722" s="57">
        <f>_xlfn.XLOOKUP(F2722,'Historical Metal Prices'!$L$4:$Z$4,'Historical Metal Prices'!$L$10:$Z$10)</f>
        <v>0.32348664160517338</v>
      </c>
      <c r="H2722" s="77">
        <f t="shared" si="85"/>
        <v>5764.4460675113323</v>
      </c>
    </row>
    <row r="2723" spans="1:8" x14ac:dyDescent="0.2">
      <c r="A2723" s="79">
        <v>42388</v>
      </c>
      <c r="B2723" s="77">
        <v>4414.75</v>
      </c>
      <c r="C2723" s="84">
        <v>186231</v>
      </c>
      <c r="D2723" s="84">
        <v>235300</v>
      </c>
      <c r="F2723">
        <f t="shared" si="84"/>
        <v>2016</v>
      </c>
      <c r="G2723" s="57">
        <f>_xlfn.XLOOKUP(F2723,'Historical Metal Prices'!$L$4:$Z$4,'Historical Metal Prices'!$L$10:$Z$10)</f>
        <v>0.32348664160517338</v>
      </c>
      <c r="H2723" s="77">
        <f t="shared" si="85"/>
        <v>5842.8626510264394</v>
      </c>
    </row>
    <row r="2724" spans="1:8" x14ac:dyDescent="0.2">
      <c r="A2724" s="79">
        <v>42387</v>
      </c>
      <c r="B2724" s="77">
        <v>4378</v>
      </c>
      <c r="C2724" s="84">
        <v>186231</v>
      </c>
      <c r="D2724" s="84">
        <v>236125</v>
      </c>
      <c r="F2724">
        <f t="shared" si="84"/>
        <v>2016</v>
      </c>
      <c r="G2724" s="57">
        <f>_xlfn.XLOOKUP(F2724,'Historical Metal Prices'!$L$4:$Z$4,'Historical Metal Prices'!$L$10:$Z$10)</f>
        <v>0.32348664160517338</v>
      </c>
      <c r="H2724" s="77">
        <f t="shared" si="85"/>
        <v>5794.224516947449</v>
      </c>
    </row>
    <row r="2725" spans="1:8" x14ac:dyDescent="0.2">
      <c r="A2725" s="79">
        <v>42384</v>
      </c>
      <c r="B2725" s="77">
        <v>4327.5</v>
      </c>
      <c r="C2725" s="84">
        <v>186231</v>
      </c>
      <c r="D2725" s="84">
        <v>233550</v>
      </c>
      <c r="F2725">
        <f t="shared" si="84"/>
        <v>2016</v>
      </c>
      <c r="G2725" s="57">
        <f>_xlfn.XLOOKUP(F2725,'Historical Metal Prices'!$L$4:$Z$4,'Historical Metal Prices'!$L$10:$Z$10)</f>
        <v>0.32348664160517338</v>
      </c>
      <c r="H2725" s="77">
        <f t="shared" si="85"/>
        <v>5727.3884415463881</v>
      </c>
    </row>
    <row r="2726" spans="1:8" x14ac:dyDescent="0.2">
      <c r="A2726" s="79">
        <v>42383</v>
      </c>
      <c r="B2726" s="77">
        <v>4419.5</v>
      </c>
      <c r="C2726" s="84">
        <v>188571</v>
      </c>
      <c r="D2726" s="84">
        <v>234175</v>
      </c>
      <c r="F2726">
        <f t="shared" si="84"/>
        <v>2016</v>
      </c>
      <c r="G2726" s="57">
        <f>_xlfn.XLOOKUP(F2726,'Historical Metal Prices'!$L$4:$Z$4,'Historical Metal Prices'!$L$10:$Z$10)</f>
        <v>0.32348664160517338</v>
      </c>
      <c r="H2726" s="77">
        <f t="shared" si="85"/>
        <v>5849.1492125740633</v>
      </c>
    </row>
    <row r="2727" spans="1:8" x14ac:dyDescent="0.2">
      <c r="A2727" s="79">
        <v>42382</v>
      </c>
      <c r="B2727" s="77">
        <v>4387.75</v>
      </c>
      <c r="C2727" s="84">
        <v>188571</v>
      </c>
      <c r="D2727" s="84">
        <v>233400</v>
      </c>
      <c r="F2727">
        <f t="shared" si="84"/>
        <v>2016</v>
      </c>
      <c r="G2727" s="57">
        <f>_xlfn.XLOOKUP(F2727,'Historical Metal Prices'!$L$4:$Z$4,'Historical Metal Prices'!$L$10:$Z$10)</f>
        <v>0.32348664160517338</v>
      </c>
      <c r="H2727" s="77">
        <f t="shared" si="85"/>
        <v>5807.1285117030993</v>
      </c>
    </row>
    <row r="2728" spans="1:8" x14ac:dyDescent="0.2">
      <c r="A2728" s="79">
        <v>42381</v>
      </c>
      <c r="B2728" s="77">
        <v>4342</v>
      </c>
      <c r="C2728" s="84">
        <v>188571</v>
      </c>
      <c r="D2728" s="84">
        <v>235525</v>
      </c>
      <c r="F2728">
        <f t="shared" si="84"/>
        <v>2016</v>
      </c>
      <c r="G2728" s="57">
        <f>_xlfn.XLOOKUP(F2728,'Historical Metal Prices'!$L$4:$Z$4,'Historical Metal Prices'!$L$10:$Z$10)</f>
        <v>0.32348664160517338</v>
      </c>
      <c r="H2728" s="77">
        <f t="shared" si="85"/>
        <v>5746.5789978496632</v>
      </c>
    </row>
    <row r="2729" spans="1:8" x14ac:dyDescent="0.2">
      <c r="A2729" s="79">
        <v>42380</v>
      </c>
      <c r="B2729" s="77">
        <v>4378.25</v>
      </c>
      <c r="C2729" s="84">
        <v>188571</v>
      </c>
      <c r="D2729" s="84">
        <v>236725</v>
      </c>
      <c r="F2729">
        <f t="shared" si="84"/>
        <v>2016</v>
      </c>
      <c r="G2729" s="57">
        <f>_xlfn.XLOOKUP(F2729,'Historical Metal Prices'!$L$4:$Z$4,'Historical Metal Prices'!$L$10:$Z$10)</f>
        <v>0.32348664160517338</v>
      </c>
      <c r="H2729" s="77">
        <f t="shared" si="85"/>
        <v>5794.5553886078505</v>
      </c>
    </row>
    <row r="2730" spans="1:8" x14ac:dyDescent="0.2">
      <c r="A2730" s="79">
        <v>42377</v>
      </c>
      <c r="B2730" s="77">
        <v>4482.5</v>
      </c>
      <c r="C2730" s="84">
        <v>188571</v>
      </c>
      <c r="D2730" s="84">
        <v>238625</v>
      </c>
      <c r="F2730">
        <f t="shared" si="84"/>
        <v>2016</v>
      </c>
      <c r="G2730" s="57">
        <f>_xlfn.XLOOKUP(F2730,'Historical Metal Prices'!$L$4:$Z$4,'Historical Metal Prices'!$L$10:$Z$10)</f>
        <v>0.32348664160517338</v>
      </c>
      <c r="H2730" s="77">
        <f t="shared" si="85"/>
        <v>5932.5288709951892</v>
      </c>
    </row>
    <row r="2731" spans="1:8" x14ac:dyDescent="0.2">
      <c r="A2731" s="79">
        <v>42376</v>
      </c>
      <c r="B2731" s="77">
        <v>4524</v>
      </c>
      <c r="C2731" s="84">
        <v>177854</v>
      </c>
      <c r="D2731" s="84">
        <v>236650</v>
      </c>
      <c r="F2731">
        <f t="shared" si="84"/>
        <v>2016</v>
      </c>
      <c r="G2731" s="57">
        <f>_xlfn.XLOOKUP(F2731,'Historical Metal Prices'!$L$4:$Z$4,'Historical Metal Prices'!$L$10:$Z$10)</f>
        <v>0.32348664160517338</v>
      </c>
      <c r="H2731" s="77">
        <f t="shared" si="85"/>
        <v>5987.4535666218044</v>
      </c>
    </row>
    <row r="2732" spans="1:8" x14ac:dyDescent="0.2">
      <c r="A2732" s="79">
        <v>42375</v>
      </c>
      <c r="B2732" s="77">
        <v>4619.5</v>
      </c>
      <c r="C2732" s="84">
        <v>177854</v>
      </c>
      <c r="D2732" s="84">
        <v>238000</v>
      </c>
      <c r="F2732">
        <f t="shared" si="84"/>
        <v>2016</v>
      </c>
      <c r="G2732" s="57">
        <f>_xlfn.XLOOKUP(F2732,'Historical Metal Prices'!$L$4:$Z$4,'Historical Metal Prices'!$L$10:$Z$10)</f>
        <v>0.32348664160517338</v>
      </c>
      <c r="H2732" s="77">
        <f t="shared" si="85"/>
        <v>6113.8465408950988</v>
      </c>
    </row>
    <row r="2733" spans="1:8" x14ac:dyDescent="0.2">
      <c r="A2733" s="79">
        <v>42374</v>
      </c>
      <c r="B2733" s="77">
        <v>4642.75</v>
      </c>
      <c r="C2733" s="84">
        <v>177854</v>
      </c>
      <c r="D2733" s="84">
        <v>235850</v>
      </c>
      <c r="F2733">
        <f t="shared" si="84"/>
        <v>2016</v>
      </c>
      <c r="G2733" s="57">
        <f>_xlfn.XLOOKUP(F2733,'Historical Metal Prices'!$L$4:$Z$4,'Historical Metal Prices'!$L$10:$Z$10)</f>
        <v>0.32348664160517338</v>
      </c>
      <c r="H2733" s="77">
        <f t="shared" si="85"/>
        <v>6144.6176053124191</v>
      </c>
    </row>
    <row r="2734" spans="1:8" x14ac:dyDescent="0.2">
      <c r="A2734" s="79">
        <v>42373</v>
      </c>
      <c r="B2734" s="77">
        <v>4611.25</v>
      </c>
      <c r="C2734" s="84">
        <v>177854</v>
      </c>
      <c r="D2734" s="84">
        <v>235225</v>
      </c>
      <c r="F2734">
        <f t="shared" si="84"/>
        <v>2016</v>
      </c>
      <c r="G2734" s="57">
        <f>_xlfn.XLOOKUP(F2734,'Historical Metal Prices'!$L$4:$Z$4,'Historical Metal Prices'!$L$10:$Z$10)</f>
        <v>0.32348664160517338</v>
      </c>
      <c r="H2734" s="77">
        <f t="shared" si="85"/>
        <v>6102.9277761018557</v>
      </c>
    </row>
    <row r="2735" spans="1:8" x14ac:dyDescent="0.2">
      <c r="A2735" s="79">
        <v>42370</v>
      </c>
      <c r="B2735" s="77">
        <v>4705.75</v>
      </c>
      <c r="C2735" s="84">
        <v>182835</v>
      </c>
      <c r="D2735" s="84">
        <v>235800</v>
      </c>
      <c r="F2735">
        <f t="shared" si="84"/>
        <v>2016</v>
      </c>
      <c r="G2735" s="57">
        <f>_xlfn.XLOOKUP(F2735,'Historical Metal Prices'!$L$4:$Z$4,'Historical Metal Prices'!$L$10:$Z$10)</f>
        <v>0.32348664160517338</v>
      </c>
      <c r="H2735" s="77">
        <f t="shared" si="85"/>
        <v>6227.997263733545</v>
      </c>
    </row>
    <row r="2736" spans="1:8" x14ac:dyDescent="0.2">
      <c r="A2736" s="79">
        <v>42369</v>
      </c>
      <c r="B2736" s="77">
        <v>4705.75</v>
      </c>
      <c r="C2736" s="84">
        <v>182835</v>
      </c>
      <c r="D2736" s="84">
        <v>235800</v>
      </c>
      <c r="F2736">
        <f t="shared" si="84"/>
        <v>2015</v>
      </c>
      <c r="G2736" s="57">
        <f>_xlfn.XLOOKUP(F2736,'Historical Metal Prices'!$L$4:$Z$4,'Historical Metal Prices'!$L$10:$Z$10)</f>
        <v>0.32505665589752875</v>
      </c>
      <c r="H2736" s="77">
        <f t="shared" si="85"/>
        <v>6235.3853584897961</v>
      </c>
    </row>
    <row r="2737" spans="1:8" x14ac:dyDescent="0.2">
      <c r="A2737" s="79">
        <v>42368</v>
      </c>
      <c r="B2737" s="77">
        <v>4734.75</v>
      </c>
      <c r="C2737" s="84">
        <v>182835</v>
      </c>
      <c r="D2737" s="84">
        <v>236225</v>
      </c>
      <c r="F2737">
        <f t="shared" si="84"/>
        <v>2015</v>
      </c>
      <c r="G2737" s="57">
        <f>_xlfn.XLOOKUP(F2737,'Historical Metal Prices'!$L$4:$Z$4,'Historical Metal Prices'!$L$10:$Z$10)</f>
        <v>0.32505665589752875</v>
      </c>
      <c r="H2737" s="77">
        <f t="shared" si="85"/>
        <v>6273.8120015108243</v>
      </c>
    </row>
    <row r="2738" spans="1:8" x14ac:dyDescent="0.2">
      <c r="A2738" s="79">
        <v>42367</v>
      </c>
      <c r="B2738" s="77">
        <v>4727.25</v>
      </c>
      <c r="C2738" s="84">
        <v>182835</v>
      </c>
      <c r="D2738" s="84">
        <v>236975</v>
      </c>
      <c r="F2738">
        <f t="shared" si="84"/>
        <v>2015</v>
      </c>
      <c r="G2738" s="57">
        <f>_xlfn.XLOOKUP(F2738,'Historical Metal Prices'!$L$4:$Z$4,'Historical Metal Prices'!$L$10:$Z$10)</f>
        <v>0.32505665589752875</v>
      </c>
      <c r="H2738" s="77">
        <f t="shared" si="85"/>
        <v>6263.8740765915927</v>
      </c>
    </row>
    <row r="2739" spans="1:8" x14ac:dyDescent="0.2">
      <c r="A2739" s="79">
        <v>42366</v>
      </c>
      <c r="B2739" s="77">
        <v>4690.5</v>
      </c>
      <c r="C2739" s="84">
        <v>182835</v>
      </c>
      <c r="D2739" s="84">
        <v>237075</v>
      </c>
      <c r="F2739">
        <f t="shared" si="84"/>
        <v>2015</v>
      </c>
      <c r="G2739" s="57">
        <f>_xlfn.XLOOKUP(F2739,'Historical Metal Prices'!$L$4:$Z$4,'Historical Metal Prices'!$L$10:$Z$10)</f>
        <v>0.32505665589752875</v>
      </c>
      <c r="H2739" s="77">
        <f t="shared" si="85"/>
        <v>6215.1782444873588</v>
      </c>
    </row>
    <row r="2740" spans="1:8" x14ac:dyDescent="0.2">
      <c r="A2740" s="79">
        <v>42363</v>
      </c>
      <c r="B2740" s="77">
        <v>4690.5</v>
      </c>
      <c r="C2740" s="84">
        <v>182835</v>
      </c>
      <c r="D2740" s="84">
        <v>237075</v>
      </c>
      <c r="F2740">
        <f t="shared" si="84"/>
        <v>2015</v>
      </c>
      <c r="G2740" s="57">
        <f>_xlfn.XLOOKUP(F2740,'Historical Metal Prices'!$L$4:$Z$4,'Historical Metal Prices'!$L$10:$Z$10)</f>
        <v>0.32505665589752875</v>
      </c>
      <c r="H2740" s="77">
        <f t="shared" si="85"/>
        <v>6215.1782444873588</v>
      </c>
    </row>
    <row r="2741" spans="1:8" x14ac:dyDescent="0.2">
      <c r="A2741" s="79">
        <v>42362</v>
      </c>
      <c r="B2741" s="77">
        <v>4690.5</v>
      </c>
      <c r="C2741" s="84">
        <v>179612</v>
      </c>
      <c r="D2741" s="84">
        <v>237075</v>
      </c>
      <c r="F2741">
        <f t="shared" si="84"/>
        <v>2015</v>
      </c>
      <c r="G2741" s="57">
        <f>_xlfn.XLOOKUP(F2741,'Historical Metal Prices'!$L$4:$Z$4,'Historical Metal Prices'!$L$10:$Z$10)</f>
        <v>0.32505665589752875</v>
      </c>
      <c r="H2741" s="77">
        <f t="shared" si="85"/>
        <v>6215.1782444873588</v>
      </c>
    </row>
    <row r="2742" spans="1:8" x14ac:dyDescent="0.2">
      <c r="A2742" s="79">
        <v>42361</v>
      </c>
      <c r="B2742" s="77">
        <v>4715.5</v>
      </c>
      <c r="C2742" s="84">
        <v>179612</v>
      </c>
      <c r="D2742" s="84">
        <v>235200</v>
      </c>
      <c r="F2742">
        <f t="shared" si="84"/>
        <v>2015</v>
      </c>
      <c r="G2742" s="57">
        <f>_xlfn.XLOOKUP(F2742,'Historical Metal Prices'!$L$4:$Z$4,'Historical Metal Prices'!$L$10:$Z$10)</f>
        <v>0.32505665589752875</v>
      </c>
      <c r="H2742" s="77">
        <f t="shared" si="85"/>
        <v>6248.3046608847972</v>
      </c>
    </row>
    <row r="2743" spans="1:8" x14ac:dyDescent="0.2">
      <c r="A2743" s="79">
        <v>42360</v>
      </c>
      <c r="B2743" s="77">
        <v>4654</v>
      </c>
      <c r="C2743" s="84">
        <v>179612</v>
      </c>
      <c r="D2743" s="84">
        <v>233675</v>
      </c>
      <c r="F2743">
        <f t="shared" si="84"/>
        <v>2015</v>
      </c>
      <c r="G2743" s="57">
        <f>_xlfn.XLOOKUP(F2743,'Historical Metal Prices'!$L$4:$Z$4,'Historical Metal Prices'!$L$10:$Z$10)</f>
        <v>0.32505665589752875</v>
      </c>
      <c r="H2743" s="77">
        <f t="shared" si="85"/>
        <v>6166.813676547099</v>
      </c>
    </row>
    <row r="2744" spans="1:8" x14ac:dyDescent="0.2">
      <c r="A2744" s="79">
        <v>42359</v>
      </c>
      <c r="B2744" s="77">
        <v>4733</v>
      </c>
      <c r="C2744" s="84">
        <v>179612</v>
      </c>
      <c r="D2744" s="84">
        <v>232350</v>
      </c>
      <c r="F2744">
        <f t="shared" si="84"/>
        <v>2015</v>
      </c>
      <c r="G2744" s="57">
        <f>_xlfn.XLOOKUP(F2744,'Historical Metal Prices'!$L$4:$Z$4,'Historical Metal Prices'!$L$10:$Z$10)</f>
        <v>0.32505665589752875</v>
      </c>
      <c r="H2744" s="77">
        <f t="shared" si="85"/>
        <v>6271.4931523630039</v>
      </c>
    </row>
    <row r="2745" spans="1:8" x14ac:dyDescent="0.2">
      <c r="A2745" s="79">
        <v>42356</v>
      </c>
      <c r="B2745" s="77">
        <v>4685</v>
      </c>
      <c r="C2745" s="84">
        <v>179612</v>
      </c>
      <c r="D2745" s="84">
        <v>232175</v>
      </c>
      <c r="F2745">
        <f t="shared" si="84"/>
        <v>2015</v>
      </c>
      <c r="G2745" s="57">
        <f>_xlfn.XLOOKUP(F2745,'Historical Metal Prices'!$L$4:$Z$4,'Historical Metal Prices'!$L$10:$Z$10)</f>
        <v>0.32505665589752875</v>
      </c>
      <c r="H2745" s="77">
        <f t="shared" si="85"/>
        <v>6207.8904328799226</v>
      </c>
    </row>
    <row r="2746" spans="1:8" x14ac:dyDescent="0.2">
      <c r="A2746" s="79">
        <v>42355</v>
      </c>
      <c r="B2746" s="77">
        <v>4543</v>
      </c>
      <c r="C2746" s="84">
        <v>170407</v>
      </c>
      <c r="D2746" s="84">
        <v>231825</v>
      </c>
      <c r="F2746">
        <f t="shared" si="84"/>
        <v>2015</v>
      </c>
      <c r="G2746" s="57">
        <f>_xlfn.XLOOKUP(F2746,'Historical Metal Prices'!$L$4:$Z$4,'Historical Metal Prices'!$L$10:$Z$10)</f>
        <v>0.32505665589752875</v>
      </c>
      <c r="H2746" s="77">
        <f t="shared" si="85"/>
        <v>6019.7323877424733</v>
      </c>
    </row>
    <row r="2747" spans="1:8" x14ac:dyDescent="0.2">
      <c r="A2747" s="79">
        <v>42354</v>
      </c>
      <c r="B2747" s="77">
        <v>4605</v>
      </c>
      <c r="C2747" s="84">
        <v>170407</v>
      </c>
      <c r="D2747" s="84">
        <v>231475</v>
      </c>
      <c r="F2747">
        <f t="shared" si="84"/>
        <v>2015</v>
      </c>
      <c r="G2747" s="57">
        <f>_xlfn.XLOOKUP(F2747,'Historical Metal Prices'!$L$4:$Z$4,'Historical Metal Prices'!$L$10:$Z$10)</f>
        <v>0.32505665589752875</v>
      </c>
      <c r="H2747" s="77">
        <f t="shared" si="85"/>
        <v>6101.8859004081196</v>
      </c>
    </row>
    <row r="2748" spans="1:8" x14ac:dyDescent="0.2">
      <c r="A2748" s="79">
        <v>42353</v>
      </c>
      <c r="B2748" s="77">
        <v>4553</v>
      </c>
      <c r="C2748" s="84">
        <v>170407</v>
      </c>
      <c r="D2748" s="84">
        <v>231775</v>
      </c>
      <c r="F2748">
        <f t="shared" si="84"/>
        <v>2015</v>
      </c>
      <c r="G2748" s="57">
        <f>_xlfn.XLOOKUP(F2748,'Historical Metal Prices'!$L$4:$Z$4,'Historical Metal Prices'!$L$10:$Z$10)</f>
        <v>0.32505665589752875</v>
      </c>
      <c r="H2748" s="77">
        <f t="shared" si="85"/>
        <v>6032.9829543014484</v>
      </c>
    </row>
    <row r="2749" spans="1:8" x14ac:dyDescent="0.2">
      <c r="A2749" s="79">
        <v>42352</v>
      </c>
      <c r="B2749" s="77">
        <v>4663.5</v>
      </c>
      <c r="C2749" s="84">
        <v>170407</v>
      </c>
      <c r="D2749" s="84">
        <v>232650</v>
      </c>
      <c r="F2749">
        <f t="shared" si="84"/>
        <v>2015</v>
      </c>
      <c r="G2749" s="57">
        <f>_xlfn.XLOOKUP(F2749,'Historical Metal Prices'!$L$4:$Z$4,'Historical Metal Prices'!$L$10:$Z$10)</f>
        <v>0.32505665589752875</v>
      </c>
      <c r="H2749" s="77">
        <f t="shared" si="85"/>
        <v>6179.4017147781251</v>
      </c>
    </row>
    <row r="2750" spans="1:8" x14ac:dyDescent="0.2">
      <c r="A2750" s="79">
        <v>42349</v>
      </c>
      <c r="B2750" s="77">
        <v>4701</v>
      </c>
      <c r="C2750" s="84">
        <v>170407</v>
      </c>
      <c r="D2750" s="84">
        <v>232200</v>
      </c>
      <c r="F2750">
        <f t="shared" si="84"/>
        <v>2015</v>
      </c>
      <c r="G2750" s="57">
        <f>_xlfn.XLOOKUP(F2750,'Historical Metal Prices'!$L$4:$Z$4,'Historical Metal Prices'!$L$10:$Z$10)</f>
        <v>0.32505665589752875</v>
      </c>
      <c r="H2750" s="77">
        <f t="shared" si="85"/>
        <v>6229.0913393742831</v>
      </c>
    </row>
    <row r="2751" spans="1:8" x14ac:dyDescent="0.2">
      <c r="A2751" s="79">
        <v>42348</v>
      </c>
      <c r="B2751" s="77">
        <v>4589.5</v>
      </c>
      <c r="C2751" s="84">
        <v>172522</v>
      </c>
      <c r="D2751" s="84">
        <v>232675</v>
      </c>
      <c r="F2751">
        <f t="shared" si="84"/>
        <v>2015</v>
      </c>
      <c r="G2751" s="57">
        <f>_xlfn.XLOOKUP(F2751,'Historical Metal Prices'!$L$4:$Z$4,'Historical Metal Prices'!$L$10:$Z$10)</f>
        <v>0.32505665589752875</v>
      </c>
      <c r="H2751" s="77">
        <f t="shared" si="85"/>
        <v>6081.3475222417082</v>
      </c>
    </row>
    <row r="2752" spans="1:8" x14ac:dyDescent="0.2">
      <c r="A2752" s="79">
        <v>42347</v>
      </c>
      <c r="B2752" s="77">
        <v>4582.5</v>
      </c>
      <c r="C2752" s="84">
        <v>172522</v>
      </c>
      <c r="D2752" s="84">
        <v>231925</v>
      </c>
      <c r="F2752">
        <f t="shared" si="84"/>
        <v>2015</v>
      </c>
      <c r="G2752" s="57">
        <f>_xlfn.XLOOKUP(F2752,'Historical Metal Prices'!$L$4:$Z$4,'Historical Metal Prices'!$L$10:$Z$10)</f>
        <v>0.32505665589752875</v>
      </c>
      <c r="H2752" s="77">
        <f t="shared" si="85"/>
        <v>6072.0721256504257</v>
      </c>
    </row>
    <row r="2753" spans="1:8" x14ac:dyDescent="0.2">
      <c r="A2753" s="79">
        <v>42346</v>
      </c>
      <c r="B2753" s="77">
        <v>4591.75</v>
      </c>
      <c r="C2753" s="84">
        <v>172522</v>
      </c>
      <c r="D2753" s="84">
        <v>232700</v>
      </c>
      <c r="F2753">
        <f t="shared" si="84"/>
        <v>2015</v>
      </c>
      <c r="G2753" s="57">
        <f>_xlfn.XLOOKUP(F2753,'Historical Metal Prices'!$L$4:$Z$4,'Historical Metal Prices'!$L$10:$Z$10)</f>
        <v>0.32505665589752875</v>
      </c>
      <c r="H2753" s="77">
        <f t="shared" si="85"/>
        <v>6084.3288997174777</v>
      </c>
    </row>
    <row r="2754" spans="1:8" x14ac:dyDescent="0.2">
      <c r="A2754" s="79">
        <v>42345</v>
      </c>
      <c r="B2754" s="77">
        <v>4557.75</v>
      </c>
      <c r="C2754" s="84">
        <v>172522</v>
      </c>
      <c r="D2754" s="84">
        <v>235725</v>
      </c>
      <c r="F2754">
        <f t="shared" si="84"/>
        <v>2015</v>
      </c>
      <c r="G2754" s="57">
        <f>_xlfn.XLOOKUP(F2754,'Historical Metal Prices'!$L$4:$Z$4,'Historical Metal Prices'!$L$10:$Z$10)</f>
        <v>0.32505665589752875</v>
      </c>
      <c r="H2754" s="77">
        <f t="shared" si="85"/>
        <v>6039.2769734169615</v>
      </c>
    </row>
    <row r="2755" spans="1:8" x14ac:dyDescent="0.2">
      <c r="A2755" s="79">
        <v>42342</v>
      </c>
      <c r="B2755" s="77">
        <v>4611</v>
      </c>
      <c r="C2755" s="84">
        <v>172522</v>
      </c>
      <c r="D2755" s="84">
        <v>235750</v>
      </c>
      <c r="F2755">
        <f t="shared" si="84"/>
        <v>2015</v>
      </c>
      <c r="G2755" s="57">
        <f>_xlfn.XLOOKUP(F2755,'Historical Metal Prices'!$L$4:$Z$4,'Historical Metal Prices'!$L$10:$Z$10)</f>
        <v>0.32505665589752875</v>
      </c>
      <c r="H2755" s="77">
        <f t="shared" si="85"/>
        <v>6109.8362403435049</v>
      </c>
    </row>
    <row r="2756" spans="1:8" x14ac:dyDescent="0.2">
      <c r="A2756" s="79">
        <v>42341</v>
      </c>
      <c r="B2756" s="77">
        <v>4561</v>
      </c>
      <c r="C2756" s="84">
        <v>187152</v>
      </c>
      <c r="D2756" s="84">
        <v>237625</v>
      </c>
      <c r="F2756">
        <f t="shared" si="84"/>
        <v>2015</v>
      </c>
      <c r="G2756" s="57">
        <f>_xlfn.XLOOKUP(F2756,'Historical Metal Prices'!$L$4:$Z$4,'Historical Metal Prices'!$L$10:$Z$10)</f>
        <v>0.32505665589752875</v>
      </c>
      <c r="H2756" s="77">
        <f t="shared" si="85"/>
        <v>6043.5834075486282</v>
      </c>
    </row>
    <row r="2757" spans="1:8" x14ac:dyDescent="0.2">
      <c r="A2757" s="79">
        <v>42340</v>
      </c>
      <c r="B2757" s="77">
        <v>4567.5</v>
      </c>
      <c r="C2757" s="84">
        <v>187152</v>
      </c>
      <c r="D2757" s="84">
        <v>239250</v>
      </c>
      <c r="F2757">
        <f t="shared" si="84"/>
        <v>2015</v>
      </c>
      <c r="G2757" s="57">
        <f>_xlfn.XLOOKUP(F2757,'Historical Metal Prices'!$L$4:$Z$4,'Historical Metal Prices'!$L$10:$Z$10)</f>
        <v>0.32505665589752875</v>
      </c>
      <c r="H2757" s="77">
        <f t="shared" si="85"/>
        <v>6052.1962758119626</v>
      </c>
    </row>
    <row r="2758" spans="1:8" x14ac:dyDescent="0.2">
      <c r="A2758" s="79">
        <v>42339</v>
      </c>
      <c r="B2758" s="77">
        <v>4643.25</v>
      </c>
      <c r="C2758" s="84">
        <v>187152</v>
      </c>
      <c r="D2758" s="84">
        <v>239200</v>
      </c>
      <c r="F2758">
        <f t="shared" si="84"/>
        <v>2015</v>
      </c>
      <c r="G2758" s="57">
        <f>_xlfn.XLOOKUP(F2758,'Historical Metal Prices'!$L$4:$Z$4,'Historical Metal Prices'!$L$10:$Z$10)</f>
        <v>0.32505665589752875</v>
      </c>
      <c r="H2758" s="77">
        <f t="shared" si="85"/>
        <v>6152.5693174962007</v>
      </c>
    </row>
    <row r="2759" spans="1:8" x14ac:dyDescent="0.2">
      <c r="A2759" s="79">
        <v>42338</v>
      </c>
      <c r="B2759" s="77">
        <v>4599.25</v>
      </c>
      <c r="C2759" s="84">
        <v>187152</v>
      </c>
      <c r="D2759" s="84">
        <v>243025</v>
      </c>
      <c r="F2759">
        <f t="shared" si="84"/>
        <v>2015</v>
      </c>
      <c r="G2759" s="57">
        <f>_xlfn.XLOOKUP(F2759,'Historical Metal Prices'!$L$4:$Z$4,'Historical Metal Prices'!$L$10:$Z$10)</f>
        <v>0.32505665589752875</v>
      </c>
      <c r="H2759" s="77">
        <f t="shared" si="85"/>
        <v>6094.2668246367093</v>
      </c>
    </row>
    <row r="2760" spans="1:8" x14ac:dyDescent="0.2">
      <c r="A2760" s="79">
        <v>42335</v>
      </c>
      <c r="B2760" s="77">
        <v>4591</v>
      </c>
      <c r="C2760" s="84">
        <v>187152</v>
      </c>
      <c r="D2760" s="84">
        <v>244375</v>
      </c>
      <c r="F2760">
        <f t="shared" si="84"/>
        <v>2015</v>
      </c>
      <c r="G2760" s="57">
        <f>_xlfn.XLOOKUP(F2760,'Historical Metal Prices'!$L$4:$Z$4,'Historical Metal Prices'!$L$10:$Z$10)</f>
        <v>0.32505665589752875</v>
      </c>
      <c r="H2760" s="77">
        <f t="shared" si="85"/>
        <v>6083.3351072255546</v>
      </c>
    </row>
    <row r="2761" spans="1:8" x14ac:dyDescent="0.2">
      <c r="A2761" s="79">
        <v>42334</v>
      </c>
      <c r="B2761" s="77">
        <v>4651.5</v>
      </c>
      <c r="C2761" s="84">
        <v>199288</v>
      </c>
      <c r="D2761" s="84">
        <v>243350</v>
      </c>
      <c r="F2761">
        <f t="shared" si="84"/>
        <v>2015</v>
      </c>
      <c r="G2761" s="57">
        <f>_xlfn.XLOOKUP(F2761,'Historical Metal Prices'!$L$4:$Z$4,'Historical Metal Prices'!$L$10:$Z$10)</f>
        <v>0.32505665589752875</v>
      </c>
      <c r="H2761" s="77">
        <f t="shared" si="85"/>
        <v>6163.5010349073546</v>
      </c>
    </row>
    <row r="2762" spans="1:8" x14ac:dyDescent="0.2">
      <c r="A2762" s="79">
        <v>42333</v>
      </c>
      <c r="B2762" s="77">
        <v>4561.5</v>
      </c>
      <c r="C2762" s="84">
        <v>199288</v>
      </c>
      <c r="D2762" s="84">
        <v>244800</v>
      </c>
      <c r="F2762">
        <f t="shared" si="84"/>
        <v>2015</v>
      </c>
      <c r="G2762" s="57">
        <f>_xlfn.XLOOKUP(F2762,'Historical Metal Prices'!$L$4:$Z$4,'Historical Metal Prices'!$L$10:$Z$10)</f>
        <v>0.32505665589752875</v>
      </c>
      <c r="H2762" s="77">
        <f t="shared" si="85"/>
        <v>6044.2459358765773</v>
      </c>
    </row>
    <row r="2763" spans="1:8" x14ac:dyDescent="0.2">
      <c r="A2763" s="79">
        <v>42332</v>
      </c>
      <c r="B2763" s="77">
        <v>4624.5</v>
      </c>
      <c r="C2763" s="84">
        <v>199288</v>
      </c>
      <c r="D2763" s="84">
        <v>247925</v>
      </c>
      <c r="F2763">
        <f t="shared" ref="F2763:F2826" si="86">YEAR(A2763)</f>
        <v>2015</v>
      </c>
      <c r="G2763" s="57">
        <f>_xlfn.XLOOKUP(F2763,'Historical Metal Prices'!$L$4:$Z$4,'Historical Metal Prices'!$L$10:$Z$10)</f>
        <v>0.32505665589752875</v>
      </c>
      <c r="H2763" s="77">
        <f t="shared" ref="H2763:H2826" si="87">IFERROR(B2763*(1+G2763),H2764)</f>
        <v>6127.7245051981217</v>
      </c>
    </row>
    <row r="2764" spans="1:8" x14ac:dyDescent="0.2">
      <c r="A2764" s="79">
        <v>42331</v>
      </c>
      <c r="B2764" s="77">
        <v>4512.5</v>
      </c>
      <c r="C2764" s="84">
        <v>199288</v>
      </c>
      <c r="D2764" s="84">
        <v>250675</v>
      </c>
      <c r="F2764">
        <f t="shared" si="86"/>
        <v>2015</v>
      </c>
      <c r="G2764" s="57">
        <f>_xlfn.XLOOKUP(F2764,'Historical Metal Prices'!$L$4:$Z$4,'Historical Metal Prices'!$L$10:$Z$10)</f>
        <v>0.32505665589752875</v>
      </c>
      <c r="H2764" s="77">
        <f t="shared" si="87"/>
        <v>5979.3181597375988</v>
      </c>
    </row>
    <row r="2765" spans="1:8" x14ac:dyDescent="0.2">
      <c r="A2765" s="79">
        <v>42328</v>
      </c>
      <c r="B2765" s="77">
        <v>4605.5</v>
      </c>
      <c r="C2765" s="84">
        <v>199288</v>
      </c>
      <c r="D2765" s="84">
        <v>251125</v>
      </c>
      <c r="F2765">
        <f t="shared" si="86"/>
        <v>2015</v>
      </c>
      <c r="G2765" s="57">
        <f>_xlfn.XLOOKUP(F2765,'Historical Metal Prices'!$L$4:$Z$4,'Historical Metal Prices'!$L$10:$Z$10)</f>
        <v>0.32505665589752875</v>
      </c>
      <c r="H2765" s="77">
        <f t="shared" si="87"/>
        <v>6102.5484287360687</v>
      </c>
    </row>
    <row r="2766" spans="1:8" x14ac:dyDescent="0.2">
      <c r="A2766" s="79">
        <v>42327</v>
      </c>
      <c r="B2766" s="77">
        <v>4651.5</v>
      </c>
      <c r="C2766" s="84">
        <v>197372</v>
      </c>
      <c r="D2766" s="84">
        <v>252325</v>
      </c>
      <c r="F2766">
        <f t="shared" si="86"/>
        <v>2015</v>
      </c>
      <c r="G2766" s="57">
        <f>_xlfn.XLOOKUP(F2766,'Historical Metal Prices'!$L$4:$Z$4,'Historical Metal Prices'!$L$10:$Z$10)</f>
        <v>0.32505665589752875</v>
      </c>
      <c r="H2766" s="77">
        <f t="shared" si="87"/>
        <v>6163.5010349073546</v>
      </c>
    </row>
    <row r="2767" spans="1:8" x14ac:dyDescent="0.2">
      <c r="A2767" s="79">
        <v>42326</v>
      </c>
      <c r="B2767" s="77">
        <v>4633.25</v>
      </c>
      <c r="C2767" s="84">
        <v>197372</v>
      </c>
      <c r="D2767" s="84">
        <v>255050</v>
      </c>
      <c r="F2767">
        <f t="shared" si="86"/>
        <v>2015</v>
      </c>
      <c r="G2767" s="57">
        <f>_xlfn.XLOOKUP(F2767,'Historical Metal Prices'!$L$4:$Z$4,'Historical Metal Prices'!$L$10:$Z$10)</f>
        <v>0.32505665589752875</v>
      </c>
      <c r="H2767" s="77">
        <f t="shared" si="87"/>
        <v>6139.3187509372246</v>
      </c>
    </row>
    <row r="2768" spans="1:8" x14ac:dyDescent="0.2">
      <c r="A2768" s="79">
        <v>42325</v>
      </c>
      <c r="B2768" s="77">
        <v>4699</v>
      </c>
      <c r="C2768" s="84">
        <v>197372</v>
      </c>
      <c r="D2768" s="84">
        <v>255275</v>
      </c>
      <c r="F2768">
        <f t="shared" si="86"/>
        <v>2015</v>
      </c>
      <c r="G2768" s="57">
        <f>_xlfn.XLOOKUP(F2768,'Historical Metal Prices'!$L$4:$Z$4,'Historical Metal Prices'!$L$10:$Z$10)</f>
        <v>0.32505665589752875</v>
      </c>
      <c r="H2768" s="77">
        <f t="shared" si="87"/>
        <v>6226.4412260624877</v>
      </c>
    </row>
    <row r="2769" spans="1:8" x14ac:dyDescent="0.2">
      <c r="A2769" s="79">
        <v>42324</v>
      </c>
      <c r="B2769" s="77">
        <v>4694</v>
      </c>
      <c r="C2769" s="84">
        <v>197372</v>
      </c>
      <c r="D2769" s="84">
        <v>258500</v>
      </c>
      <c r="F2769">
        <f t="shared" si="86"/>
        <v>2015</v>
      </c>
      <c r="G2769" s="57">
        <f>_xlfn.XLOOKUP(F2769,'Historical Metal Prices'!$L$4:$Z$4,'Historical Metal Prices'!$L$10:$Z$10)</f>
        <v>0.32505665589752875</v>
      </c>
      <c r="H2769" s="77">
        <f t="shared" si="87"/>
        <v>6219.8159427829996</v>
      </c>
    </row>
    <row r="2770" spans="1:8" x14ac:dyDescent="0.2">
      <c r="A2770" s="79">
        <v>42321</v>
      </c>
      <c r="B2770" s="77">
        <v>4828.75</v>
      </c>
      <c r="C2770" s="84">
        <v>197372</v>
      </c>
      <c r="D2770" s="84">
        <v>262250</v>
      </c>
      <c r="F2770">
        <f t="shared" si="86"/>
        <v>2015</v>
      </c>
      <c r="G2770" s="57">
        <f>_xlfn.XLOOKUP(F2770,'Historical Metal Prices'!$L$4:$Z$4,'Historical Metal Prices'!$L$10:$Z$10)</f>
        <v>0.32505665589752875</v>
      </c>
      <c r="H2770" s="77">
        <f t="shared" si="87"/>
        <v>6398.3673271651924</v>
      </c>
    </row>
    <row r="2771" spans="1:8" x14ac:dyDescent="0.2">
      <c r="A2771" s="79">
        <v>42320</v>
      </c>
      <c r="B2771" s="77">
        <v>4835.75</v>
      </c>
      <c r="C2771" s="84">
        <v>197767</v>
      </c>
      <c r="D2771" s="84">
        <v>258700</v>
      </c>
      <c r="F2771">
        <f t="shared" si="86"/>
        <v>2015</v>
      </c>
      <c r="G2771" s="57">
        <f>_xlfn.XLOOKUP(F2771,'Historical Metal Prices'!$L$4:$Z$4,'Historical Metal Prices'!$L$10:$Z$10)</f>
        <v>0.32505665589752875</v>
      </c>
      <c r="H2771" s="77">
        <f t="shared" si="87"/>
        <v>6407.6427237564749</v>
      </c>
    </row>
    <row r="2772" spans="1:8" x14ac:dyDescent="0.2">
      <c r="A2772" s="79">
        <v>42319</v>
      </c>
      <c r="B2772" s="77">
        <v>4956.25</v>
      </c>
      <c r="C2772" s="84">
        <v>197767</v>
      </c>
      <c r="D2772" s="84">
        <v>261025</v>
      </c>
      <c r="F2772">
        <f t="shared" si="86"/>
        <v>2015</v>
      </c>
      <c r="G2772" s="57">
        <f>_xlfn.XLOOKUP(F2772,'Historical Metal Prices'!$L$4:$Z$4,'Historical Metal Prices'!$L$10:$Z$10)</f>
        <v>0.32505665589752875</v>
      </c>
      <c r="H2772" s="77">
        <f t="shared" si="87"/>
        <v>6567.3120507921267</v>
      </c>
    </row>
    <row r="2773" spans="1:8" x14ac:dyDescent="0.2">
      <c r="A2773" s="79">
        <v>42318</v>
      </c>
      <c r="B2773" s="77">
        <v>4939.5</v>
      </c>
      <c r="C2773" s="84">
        <v>197767</v>
      </c>
      <c r="D2773" s="84">
        <v>256275</v>
      </c>
      <c r="F2773">
        <f t="shared" si="86"/>
        <v>2015</v>
      </c>
      <c r="G2773" s="57">
        <f>_xlfn.XLOOKUP(F2773,'Historical Metal Prices'!$L$4:$Z$4,'Historical Metal Prices'!$L$10:$Z$10)</f>
        <v>0.32505665589752875</v>
      </c>
      <c r="H2773" s="77">
        <f t="shared" si="87"/>
        <v>6545.1173518058431</v>
      </c>
    </row>
    <row r="2774" spans="1:8" x14ac:dyDescent="0.2">
      <c r="A2774" s="79">
        <v>42317</v>
      </c>
      <c r="B2774" s="77">
        <v>4972.75</v>
      </c>
      <c r="C2774" s="84">
        <v>197767</v>
      </c>
      <c r="D2774" s="84">
        <v>258625</v>
      </c>
      <c r="F2774">
        <f t="shared" si="86"/>
        <v>2015</v>
      </c>
      <c r="G2774" s="57">
        <f>_xlfn.XLOOKUP(F2774,'Historical Metal Prices'!$L$4:$Z$4,'Historical Metal Prices'!$L$10:$Z$10)</f>
        <v>0.32505665589752875</v>
      </c>
      <c r="H2774" s="77">
        <f t="shared" si="87"/>
        <v>6589.1754856144362</v>
      </c>
    </row>
    <row r="2775" spans="1:8" x14ac:dyDescent="0.2">
      <c r="A2775" s="79">
        <v>42314</v>
      </c>
      <c r="B2775" s="77">
        <v>4993.5</v>
      </c>
      <c r="C2775" s="84">
        <v>197767</v>
      </c>
      <c r="D2775" s="84">
        <v>261125</v>
      </c>
      <c r="F2775">
        <f t="shared" si="86"/>
        <v>2015</v>
      </c>
      <c r="G2775" s="57">
        <f>_xlfn.XLOOKUP(F2775,'Historical Metal Prices'!$L$4:$Z$4,'Historical Metal Prices'!$L$10:$Z$10)</f>
        <v>0.32505665589752875</v>
      </c>
      <c r="H2775" s="77">
        <f t="shared" si="87"/>
        <v>6616.6704112243096</v>
      </c>
    </row>
    <row r="2776" spans="1:8" x14ac:dyDescent="0.2">
      <c r="A2776" s="79">
        <v>42313</v>
      </c>
      <c r="B2776" s="77">
        <v>5020.75</v>
      </c>
      <c r="C2776" s="84">
        <v>180157</v>
      </c>
      <c r="D2776" s="84">
        <v>266100</v>
      </c>
      <c r="F2776">
        <f t="shared" si="86"/>
        <v>2015</v>
      </c>
      <c r="G2776" s="57">
        <f>_xlfn.XLOOKUP(F2776,'Historical Metal Prices'!$L$4:$Z$4,'Historical Metal Prices'!$L$10:$Z$10)</f>
        <v>0.32505665589752875</v>
      </c>
      <c r="H2776" s="77">
        <f t="shared" si="87"/>
        <v>6652.7782050975175</v>
      </c>
    </row>
    <row r="2777" spans="1:8" x14ac:dyDescent="0.2">
      <c r="A2777" s="79">
        <v>42312</v>
      </c>
      <c r="B2777" s="77">
        <v>5145.75</v>
      </c>
      <c r="C2777" s="84">
        <v>180157</v>
      </c>
      <c r="D2777" s="84">
        <v>269525</v>
      </c>
      <c r="F2777">
        <f t="shared" si="86"/>
        <v>2015</v>
      </c>
      <c r="G2777" s="57">
        <f>_xlfn.XLOOKUP(F2777,'Historical Metal Prices'!$L$4:$Z$4,'Historical Metal Prices'!$L$10:$Z$10)</f>
        <v>0.32505665589752875</v>
      </c>
      <c r="H2777" s="77">
        <f t="shared" si="87"/>
        <v>6818.4102870847082</v>
      </c>
    </row>
    <row r="2778" spans="1:8" x14ac:dyDescent="0.2">
      <c r="A2778" s="79">
        <v>42311</v>
      </c>
      <c r="B2778" s="77">
        <v>5141.25</v>
      </c>
      <c r="C2778" s="84">
        <v>180157</v>
      </c>
      <c r="D2778" s="84">
        <v>263125</v>
      </c>
      <c r="F2778">
        <f t="shared" si="86"/>
        <v>2015</v>
      </c>
      <c r="G2778" s="57">
        <f>_xlfn.XLOOKUP(F2778,'Historical Metal Prices'!$L$4:$Z$4,'Historical Metal Prices'!$L$10:$Z$10)</f>
        <v>0.32505665589752875</v>
      </c>
      <c r="H2778" s="77">
        <f t="shared" si="87"/>
        <v>6812.4475321331693</v>
      </c>
    </row>
    <row r="2779" spans="1:8" x14ac:dyDescent="0.2">
      <c r="A2779" s="79">
        <v>42310</v>
      </c>
      <c r="B2779" s="77">
        <v>5140.25</v>
      </c>
      <c r="C2779" s="84">
        <v>180157</v>
      </c>
      <c r="D2779" s="84">
        <v>266225</v>
      </c>
      <c r="F2779">
        <f t="shared" si="86"/>
        <v>2015</v>
      </c>
      <c r="G2779" s="57">
        <f>_xlfn.XLOOKUP(F2779,'Historical Metal Prices'!$L$4:$Z$4,'Historical Metal Prices'!$L$10:$Z$10)</f>
        <v>0.32505665589752875</v>
      </c>
      <c r="H2779" s="77">
        <f t="shared" si="87"/>
        <v>6811.122475477272</v>
      </c>
    </row>
    <row r="2780" spans="1:8" x14ac:dyDescent="0.2">
      <c r="A2780" s="79">
        <v>42307</v>
      </c>
      <c r="B2780" s="77">
        <v>5129.5</v>
      </c>
      <c r="C2780" s="84">
        <v>180157</v>
      </c>
      <c r="D2780" s="84">
        <v>267850</v>
      </c>
      <c r="F2780">
        <f t="shared" si="86"/>
        <v>2015</v>
      </c>
      <c r="G2780" s="57">
        <f>_xlfn.XLOOKUP(F2780,'Historical Metal Prices'!$L$4:$Z$4,'Historical Metal Prices'!$L$10:$Z$10)</f>
        <v>0.32505665589752875</v>
      </c>
      <c r="H2780" s="77">
        <f t="shared" si="87"/>
        <v>6796.8781164263737</v>
      </c>
    </row>
    <row r="2781" spans="1:8" x14ac:dyDescent="0.2">
      <c r="A2781" s="79">
        <v>42306</v>
      </c>
      <c r="B2781" s="77">
        <v>5142.5</v>
      </c>
      <c r="C2781" s="84">
        <v>181736</v>
      </c>
      <c r="D2781" s="84">
        <v>267775</v>
      </c>
      <c r="F2781">
        <f t="shared" si="86"/>
        <v>2015</v>
      </c>
      <c r="G2781" s="57">
        <f>_xlfn.XLOOKUP(F2781,'Historical Metal Prices'!$L$4:$Z$4,'Historical Metal Prices'!$L$10:$Z$10)</f>
        <v>0.32505665589752875</v>
      </c>
      <c r="H2781" s="77">
        <f t="shared" si="87"/>
        <v>6814.1038529530415</v>
      </c>
    </row>
    <row r="2782" spans="1:8" x14ac:dyDescent="0.2">
      <c r="A2782" s="79">
        <v>42305</v>
      </c>
      <c r="B2782" s="77">
        <v>5210.75</v>
      </c>
      <c r="C2782" s="84">
        <v>181736</v>
      </c>
      <c r="D2782" s="84">
        <v>270200</v>
      </c>
      <c r="F2782">
        <f t="shared" si="86"/>
        <v>2015</v>
      </c>
      <c r="G2782" s="57">
        <f>_xlfn.XLOOKUP(F2782,'Historical Metal Prices'!$L$4:$Z$4,'Historical Metal Prices'!$L$10:$Z$10)</f>
        <v>0.32505665589752875</v>
      </c>
      <c r="H2782" s="77">
        <f t="shared" si="87"/>
        <v>6904.5389697180481</v>
      </c>
    </row>
    <row r="2783" spans="1:8" x14ac:dyDescent="0.2">
      <c r="A2783" s="79">
        <v>42304</v>
      </c>
      <c r="B2783" s="77">
        <v>5229</v>
      </c>
      <c r="C2783" s="84">
        <v>181736</v>
      </c>
      <c r="D2783" s="84">
        <v>273350</v>
      </c>
      <c r="F2783">
        <f t="shared" si="86"/>
        <v>2015</v>
      </c>
      <c r="G2783" s="57">
        <f>_xlfn.XLOOKUP(F2783,'Historical Metal Prices'!$L$4:$Z$4,'Historical Metal Prices'!$L$10:$Z$10)</f>
        <v>0.32505665589752875</v>
      </c>
      <c r="H2783" s="77">
        <f t="shared" si="87"/>
        <v>6928.721253688178</v>
      </c>
    </row>
    <row r="2784" spans="1:8" x14ac:dyDescent="0.2">
      <c r="A2784" s="79">
        <v>42303</v>
      </c>
      <c r="B2784" s="77">
        <v>5201.5</v>
      </c>
      <c r="C2784" s="84">
        <v>181736</v>
      </c>
      <c r="D2784" s="84">
        <v>274075</v>
      </c>
      <c r="F2784">
        <f t="shared" si="86"/>
        <v>2015</v>
      </c>
      <c r="G2784" s="57">
        <f>_xlfn.XLOOKUP(F2784,'Historical Metal Prices'!$L$4:$Z$4,'Historical Metal Prices'!$L$10:$Z$10)</f>
        <v>0.32505665589752875</v>
      </c>
      <c r="H2784" s="77">
        <f t="shared" si="87"/>
        <v>6892.2821956509961</v>
      </c>
    </row>
    <row r="2785" spans="1:8" x14ac:dyDescent="0.2">
      <c r="A2785" s="79">
        <v>42300</v>
      </c>
      <c r="B2785" s="77">
        <v>5183.25</v>
      </c>
      <c r="C2785" s="84">
        <v>181736</v>
      </c>
      <c r="D2785" s="84">
        <v>277950</v>
      </c>
      <c r="F2785">
        <f t="shared" si="86"/>
        <v>2015</v>
      </c>
      <c r="G2785" s="57">
        <f>_xlfn.XLOOKUP(F2785,'Historical Metal Prices'!$L$4:$Z$4,'Historical Metal Prices'!$L$10:$Z$10)</f>
        <v>0.32505665589752875</v>
      </c>
      <c r="H2785" s="77">
        <f t="shared" si="87"/>
        <v>6868.0999116808662</v>
      </c>
    </row>
    <row r="2786" spans="1:8" x14ac:dyDescent="0.2">
      <c r="A2786" s="79">
        <v>42299</v>
      </c>
      <c r="B2786" s="77">
        <v>5242</v>
      </c>
      <c r="C2786" s="84">
        <v>170349</v>
      </c>
      <c r="D2786" s="84">
        <v>277600</v>
      </c>
      <c r="F2786">
        <f t="shared" si="86"/>
        <v>2015</v>
      </c>
      <c r="G2786" s="57">
        <f>_xlfn.XLOOKUP(F2786,'Historical Metal Prices'!$L$4:$Z$4,'Historical Metal Prices'!$L$10:$Z$10)</f>
        <v>0.32505665589752875</v>
      </c>
      <c r="H2786" s="77">
        <f t="shared" si="87"/>
        <v>6945.9469902148458</v>
      </c>
    </row>
    <row r="2787" spans="1:8" x14ac:dyDescent="0.2">
      <c r="A2787" s="79">
        <v>42298</v>
      </c>
      <c r="B2787" s="77">
        <v>5181.25</v>
      </c>
      <c r="C2787" s="84">
        <v>170349</v>
      </c>
      <c r="D2787" s="84">
        <v>280275</v>
      </c>
      <c r="F2787">
        <f t="shared" si="86"/>
        <v>2015</v>
      </c>
      <c r="G2787" s="57">
        <f>_xlfn.XLOOKUP(F2787,'Historical Metal Prices'!$L$4:$Z$4,'Historical Metal Prices'!$L$10:$Z$10)</f>
        <v>0.32505665589752875</v>
      </c>
      <c r="H2787" s="77">
        <f t="shared" si="87"/>
        <v>6865.4497983690708</v>
      </c>
    </row>
    <row r="2788" spans="1:8" x14ac:dyDescent="0.2">
      <c r="A2788" s="79">
        <v>42297</v>
      </c>
      <c r="B2788" s="77">
        <v>5205.25</v>
      </c>
      <c r="C2788" s="84">
        <v>170349</v>
      </c>
      <c r="D2788" s="84">
        <v>284050</v>
      </c>
      <c r="F2788">
        <f t="shared" si="86"/>
        <v>2015</v>
      </c>
      <c r="G2788" s="57">
        <f>_xlfn.XLOOKUP(F2788,'Historical Metal Prices'!$L$4:$Z$4,'Historical Metal Prices'!$L$10:$Z$10)</f>
        <v>0.32505665589752875</v>
      </c>
      <c r="H2788" s="77">
        <f t="shared" si="87"/>
        <v>6897.2511581106119</v>
      </c>
    </row>
    <row r="2789" spans="1:8" x14ac:dyDescent="0.2">
      <c r="A2789" s="79">
        <v>42296</v>
      </c>
      <c r="B2789" s="77">
        <v>5208.5</v>
      </c>
      <c r="C2789" s="84">
        <v>170349</v>
      </c>
      <c r="D2789" s="84">
        <v>289075</v>
      </c>
      <c r="F2789">
        <f t="shared" si="86"/>
        <v>2015</v>
      </c>
      <c r="G2789" s="57">
        <f>_xlfn.XLOOKUP(F2789,'Historical Metal Prices'!$L$4:$Z$4,'Historical Metal Prices'!$L$10:$Z$10)</f>
        <v>0.32505665589752875</v>
      </c>
      <c r="H2789" s="77">
        <f t="shared" si="87"/>
        <v>6901.5575922422786</v>
      </c>
    </row>
    <row r="2790" spans="1:8" x14ac:dyDescent="0.2">
      <c r="A2790" s="79">
        <v>42293</v>
      </c>
      <c r="B2790" s="77">
        <v>5303.5</v>
      </c>
      <c r="C2790" s="84">
        <v>170349</v>
      </c>
      <c r="D2790" s="84">
        <v>293575</v>
      </c>
      <c r="F2790">
        <f t="shared" si="86"/>
        <v>2015</v>
      </c>
      <c r="G2790" s="57">
        <f>_xlfn.XLOOKUP(F2790,'Historical Metal Prices'!$L$4:$Z$4,'Historical Metal Prices'!$L$10:$Z$10)</f>
        <v>0.32505665589752875</v>
      </c>
      <c r="H2790" s="77">
        <f t="shared" si="87"/>
        <v>7027.4379745525439</v>
      </c>
    </row>
    <row r="2791" spans="1:8" x14ac:dyDescent="0.2">
      <c r="A2791" s="79">
        <v>42292</v>
      </c>
      <c r="B2791" s="77">
        <v>5324.5</v>
      </c>
      <c r="C2791" s="84">
        <v>152934</v>
      </c>
      <c r="D2791" s="84">
        <v>292950</v>
      </c>
      <c r="F2791">
        <f t="shared" si="86"/>
        <v>2015</v>
      </c>
      <c r="G2791" s="57">
        <f>_xlfn.XLOOKUP(F2791,'Historical Metal Prices'!$L$4:$Z$4,'Historical Metal Prices'!$L$10:$Z$10)</f>
        <v>0.32505665589752875</v>
      </c>
      <c r="H2791" s="77">
        <f t="shared" si="87"/>
        <v>7055.2641643263914</v>
      </c>
    </row>
    <row r="2792" spans="1:8" x14ac:dyDescent="0.2">
      <c r="A2792" s="79">
        <v>42291</v>
      </c>
      <c r="B2792" s="77">
        <v>5317</v>
      </c>
      <c r="C2792" s="84">
        <v>152934</v>
      </c>
      <c r="D2792" s="84">
        <v>293650</v>
      </c>
      <c r="F2792">
        <f t="shared" si="86"/>
        <v>2015</v>
      </c>
      <c r="G2792" s="57">
        <f>_xlfn.XLOOKUP(F2792,'Historical Metal Prices'!$L$4:$Z$4,'Historical Metal Prices'!$L$10:$Z$10)</f>
        <v>0.32505665589752875</v>
      </c>
      <c r="H2792" s="77">
        <f t="shared" si="87"/>
        <v>7045.3262394071608</v>
      </c>
    </row>
    <row r="2793" spans="1:8" x14ac:dyDescent="0.2">
      <c r="A2793" s="79">
        <v>42290</v>
      </c>
      <c r="B2793" s="77">
        <v>5287.75</v>
      </c>
      <c r="C2793" s="84">
        <v>152934</v>
      </c>
      <c r="D2793" s="84">
        <v>297175</v>
      </c>
      <c r="F2793">
        <f t="shared" si="86"/>
        <v>2015</v>
      </c>
      <c r="G2793" s="57">
        <f>_xlfn.XLOOKUP(F2793,'Historical Metal Prices'!$L$4:$Z$4,'Historical Metal Prices'!$L$10:$Z$10)</f>
        <v>0.32505665589752875</v>
      </c>
      <c r="H2793" s="77">
        <f t="shared" si="87"/>
        <v>7006.5683322221576</v>
      </c>
    </row>
    <row r="2794" spans="1:8" x14ac:dyDescent="0.2">
      <c r="A2794" s="79">
        <v>42289</v>
      </c>
      <c r="B2794" s="77">
        <v>5328.75</v>
      </c>
      <c r="C2794" s="84">
        <v>152934</v>
      </c>
      <c r="D2794" s="84">
        <v>300600</v>
      </c>
      <c r="F2794">
        <f t="shared" si="86"/>
        <v>2015</v>
      </c>
      <c r="G2794" s="57">
        <f>_xlfn.XLOOKUP(F2794,'Historical Metal Prices'!$L$4:$Z$4,'Historical Metal Prices'!$L$10:$Z$10)</f>
        <v>0.32505665589752875</v>
      </c>
      <c r="H2794" s="77">
        <f t="shared" si="87"/>
        <v>7060.8956551139563</v>
      </c>
    </row>
    <row r="2795" spans="1:8" x14ac:dyDescent="0.2">
      <c r="A2795" s="79">
        <v>42286</v>
      </c>
      <c r="B2795" s="77">
        <v>5310.25</v>
      </c>
      <c r="C2795" s="84">
        <v>152934</v>
      </c>
      <c r="D2795" s="84">
        <v>303200</v>
      </c>
      <c r="F2795">
        <f t="shared" si="86"/>
        <v>2015</v>
      </c>
      <c r="G2795" s="57">
        <f>_xlfn.XLOOKUP(F2795,'Historical Metal Prices'!$L$4:$Z$4,'Historical Metal Prices'!$L$10:$Z$10)</f>
        <v>0.32505665589752875</v>
      </c>
      <c r="H2795" s="77">
        <f t="shared" si="87"/>
        <v>7036.3821069798523</v>
      </c>
    </row>
    <row r="2796" spans="1:8" x14ac:dyDescent="0.2">
      <c r="A2796" s="79">
        <v>42285</v>
      </c>
      <c r="B2796" s="77">
        <v>5148.5</v>
      </c>
      <c r="C2796" s="84">
        <v>155515</v>
      </c>
      <c r="D2796" s="84">
        <v>305225</v>
      </c>
      <c r="F2796">
        <f t="shared" si="86"/>
        <v>2015</v>
      </c>
      <c r="G2796" s="57">
        <f>_xlfn.XLOOKUP(F2796,'Historical Metal Prices'!$L$4:$Z$4,'Historical Metal Prices'!$L$10:$Z$10)</f>
        <v>0.32505665589752875</v>
      </c>
      <c r="H2796" s="77">
        <f t="shared" si="87"/>
        <v>6822.0541928884268</v>
      </c>
    </row>
    <row r="2797" spans="1:8" x14ac:dyDescent="0.2">
      <c r="A2797" s="79">
        <v>42284</v>
      </c>
      <c r="B2797" s="77">
        <v>5196</v>
      </c>
      <c r="C2797" s="84">
        <v>155515</v>
      </c>
      <c r="D2797" s="84">
        <v>305475</v>
      </c>
      <c r="F2797">
        <f t="shared" si="86"/>
        <v>2015</v>
      </c>
      <c r="G2797" s="57">
        <f>_xlfn.XLOOKUP(F2797,'Historical Metal Prices'!$L$4:$Z$4,'Historical Metal Prices'!$L$10:$Z$10)</f>
        <v>0.32505665589752875</v>
      </c>
      <c r="H2797" s="77">
        <f t="shared" si="87"/>
        <v>6884.994384043559</v>
      </c>
    </row>
    <row r="2798" spans="1:8" x14ac:dyDescent="0.2">
      <c r="A2798" s="79">
        <v>42283</v>
      </c>
      <c r="B2798" s="77">
        <v>5192.5</v>
      </c>
      <c r="C2798" s="84">
        <v>155515</v>
      </c>
      <c r="D2798" s="84">
        <v>308100</v>
      </c>
      <c r="F2798">
        <f t="shared" si="86"/>
        <v>2015</v>
      </c>
      <c r="G2798" s="57">
        <f>_xlfn.XLOOKUP(F2798,'Historical Metal Prices'!$L$4:$Z$4,'Historical Metal Prices'!$L$10:$Z$10)</f>
        <v>0.32505665589752875</v>
      </c>
      <c r="H2798" s="77">
        <f t="shared" si="87"/>
        <v>6880.3566857479182</v>
      </c>
    </row>
    <row r="2799" spans="1:8" x14ac:dyDescent="0.2">
      <c r="A2799" s="79">
        <v>42282</v>
      </c>
      <c r="B2799" s="77">
        <v>5190.5</v>
      </c>
      <c r="C2799" s="84">
        <v>155515</v>
      </c>
      <c r="D2799" s="84">
        <v>312225</v>
      </c>
      <c r="F2799">
        <f t="shared" si="86"/>
        <v>2015</v>
      </c>
      <c r="G2799" s="57">
        <f>_xlfn.XLOOKUP(F2799,'Historical Metal Prices'!$L$4:$Z$4,'Historical Metal Prices'!$L$10:$Z$10)</f>
        <v>0.32505665589752875</v>
      </c>
      <c r="H2799" s="77">
        <f t="shared" si="87"/>
        <v>6877.7065724361228</v>
      </c>
    </row>
    <row r="2800" spans="1:8" x14ac:dyDescent="0.2">
      <c r="A2800" s="79">
        <v>42279</v>
      </c>
      <c r="B2800" s="77">
        <v>5111.75</v>
      </c>
      <c r="C2800" s="84">
        <v>155515</v>
      </c>
      <c r="D2800" s="84">
        <v>317600</v>
      </c>
      <c r="F2800">
        <f t="shared" si="86"/>
        <v>2015</v>
      </c>
      <c r="G2800" s="57">
        <f>_xlfn.XLOOKUP(F2800,'Historical Metal Prices'!$L$4:$Z$4,'Historical Metal Prices'!$L$10:$Z$10)</f>
        <v>0.32505665589752875</v>
      </c>
      <c r="H2800" s="77">
        <f t="shared" si="87"/>
        <v>6773.3583607841929</v>
      </c>
    </row>
    <row r="2801" spans="1:8" x14ac:dyDescent="0.2">
      <c r="A2801" s="79">
        <v>42278</v>
      </c>
      <c r="B2801" s="77">
        <v>5109.5</v>
      </c>
      <c r="C2801" s="84">
        <v>155515</v>
      </c>
      <c r="D2801" s="84">
        <v>319425</v>
      </c>
      <c r="F2801">
        <f t="shared" si="86"/>
        <v>2015</v>
      </c>
      <c r="G2801" s="57">
        <f>_xlfn.XLOOKUP(F2801,'Historical Metal Prices'!$L$4:$Z$4,'Historical Metal Prices'!$L$10:$Z$10)</f>
        <v>0.32505665589752875</v>
      </c>
      <c r="H2801" s="77">
        <f t="shared" si="87"/>
        <v>6770.3769833084234</v>
      </c>
    </row>
    <row r="2802" spans="1:8" x14ac:dyDescent="0.2">
      <c r="A2802" s="79">
        <v>42277</v>
      </c>
      <c r="B2802" s="77">
        <v>5176.5</v>
      </c>
      <c r="C2802" s="84">
        <v>155515</v>
      </c>
      <c r="D2802" s="84">
        <v>320400</v>
      </c>
      <c r="F2802">
        <f t="shared" si="86"/>
        <v>2015</v>
      </c>
      <c r="G2802" s="57">
        <f>_xlfn.XLOOKUP(F2802,'Historical Metal Prices'!$L$4:$Z$4,'Historical Metal Prices'!$L$10:$Z$10)</f>
        <v>0.32505665589752875</v>
      </c>
      <c r="H2802" s="77">
        <f t="shared" si="87"/>
        <v>6859.1557792535577</v>
      </c>
    </row>
    <row r="2803" spans="1:8" x14ac:dyDescent="0.2">
      <c r="A2803" s="79">
        <v>42276</v>
      </c>
      <c r="B2803" s="77">
        <v>4987.25</v>
      </c>
      <c r="C2803" s="84">
        <v>155515</v>
      </c>
      <c r="D2803" s="84">
        <v>323800</v>
      </c>
      <c r="F2803">
        <f t="shared" si="86"/>
        <v>2015</v>
      </c>
      <c r="G2803" s="57">
        <f>_xlfn.XLOOKUP(F2803,'Historical Metal Prices'!$L$4:$Z$4,'Historical Metal Prices'!$L$10:$Z$10)</f>
        <v>0.32505665589752875</v>
      </c>
      <c r="H2803" s="77">
        <f t="shared" si="87"/>
        <v>6608.3888071249503</v>
      </c>
    </row>
    <row r="2804" spans="1:8" x14ac:dyDescent="0.2">
      <c r="A2804" s="79">
        <v>42275</v>
      </c>
      <c r="B2804" s="77">
        <v>4980</v>
      </c>
      <c r="C2804" s="84">
        <v>155515</v>
      </c>
      <c r="D2804" s="84">
        <v>323975</v>
      </c>
      <c r="F2804">
        <f t="shared" si="86"/>
        <v>2015</v>
      </c>
      <c r="G2804" s="57">
        <f>_xlfn.XLOOKUP(F2804,'Historical Metal Prices'!$L$4:$Z$4,'Historical Metal Prices'!$L$10:$Z$10)</f>
        <v>0.32505665589752875</v>
      </c>
      <c r="H2804" s="77">
        <f t="shared" si="87"/>
        <v>6598.7821463696928</v>
      </c>
    </row>
    <row r="2805" spans="1:8" x14ac:dyDescent="0.2">
      <c r="A2805" s="79">
        <v>42272</v>
      </c>
      <c r="B2805" s="77">
        <v>5042.5</v>
      </c>
      <c r="C2805" s="84">
        <v>155515</v>
      </c>
      <c r="D2805" s="84">
        <v>324600</v>
      </c>
      <c r="F2805">
        <f t="shared" si="86"/>
        <v>2015</v>
      </c>
      <c r="G2805" s="57">
        <f>_xlfn.XLOOKUP(F2805,'Historical Metal Prices'!$L$4:$Z$4,'Historical Metal Prices'!$L$10:$Z$10)</f>
        <v>0.32505665589752875</v>
      </c>
      <c r="H2805" s="77">
        <f t="shared" si="87"/>
        <v>6681.5981873632891</v>
      </c>
    </row>
    <row r="2806" spans="1:8" x14ac:dyDescent="0.2">
      <c r="A2806" s="79">
        <v>42271</v>
      </c>
      <c r="B2806" s="77">
        <v>5065.5</v>
      </c>
      <c r="C2806" s="84">
        <v>147847</v>
      </c>
      <c r="D2806" s="84">
        <v>325275</v>
      </c>
      <c r="F2806">
        <f t="shared" si="86"/>
        <v>2015</v>
      </c>
      <c r="G2806" s="57">
        <f>_xlfn.XLOOKUP(F2806,'Historical Metal Prices'!$L$4:$Z$4,'Historical Metal Prices'!$L$10:$Z$10)</f>
        <v>0.32505665589752875</v>
      </c>
      <c r="H2806" s="77">
        <f t="shared" si="87"/>
        <v>6712.074490448932</v>
      </c>
    </row>
    <row r="2807" spans="1:8" x14ac:dyDescent="0.2">
      <c r="A2807" s="79">
        <v>42270</v>
      </c>
      <c r="B2807" s="77">
        <v>5069</v>
      </c>
      <c r="C2807" s="84">
        <v>147847</v>
      </c>
      <c r="D2807" s="84">
        <v>322900</v>
      </c>
      <c r="F2807">
        <f t="shared" si="86"/>
        <v>2015</v>
      </c>
      <c r="G2807" s="57">
        <f>_xlfn.XLOOKUP(F2807,'Historical Metal Prices'!$L$4:$Z$4,'Historical Metal Prices'!$L$10:$Z$10)</f>
        <v>0.32505665589752875</v>
      </c>
      <c r="H2807" s="77">
        <f t="shared" si="87"/>
        <v>6716.7121887445728</v>
      </c>
    </row>
    <row r="2808" spans="1:8" x14ac:dyDescent="0.2">
      <c r="A2808" s="79">
        <v>42269</v>
      </c>
      <c r="B2808" s="77">
        <v>5089.75</v>
      </c>
      <c r="C2808" s="84">
        <v>147847</v>
      </c>
      <c r="D2808" s="84">
        <v>327175</v>
      </c>
      <c r="F2808">
        <f t="shared" si="86"/>
        <v>2015</v>
      </c>
      <c r="G2808" s="57">
        <f>_xlfn.XLOOKUP(F2808,'Historical Metal Prices'!$L$4:$Z$4,'Historical Metal Prices'!$L$10:$Z$10)</f>
        <v>0.32505665589752875</v>
      </c>
      <c r="H2808" s="77">
        <f t="shared" si="87"/>
        <v>6744.2071143544472</v>
      </c>
    </row>
    <row r="2809" spans="1:8" x14ac:dyDescent="0.2">
      <c r="A2809" s="79">
        <v>42268</v>
      </c>
      <c r="B2809" s="77">
        <v>5281</v>
      </c>
      <c r="C2809" s="84">
        <v>147847</v>
      </c>
      <c r="D2809" s="84">
        <v>330100</v>
      </c>
      <c r="F2809">
        <f t="shared" si="86"/>
        <v>2015</v>
      </c>
      <c r="G2809" s="57">
        <f>_xlfn.XLOOKUP(F2809,'Historical Metal Prices'!$L$4:$Z$4,'Historical Metal Prices'!$L$10:$Z$10)</f>
        <v>0.32505665589752875</v>
      </c>
      <c r="H2809" s="77">
        <f t="shared" si="87"/>
        <v>6997.6241997948491</v>
      </c>
    </row>
    <row r="2810" spans="1:8" x14ac:dyDescent="0.2">
      <c r="A2810" s="79">
        <v>42265</v>
      </c>
      <c r="B2810" s="77">
        <v>5272.5</v>
      </c>
      <c r="C2810" s="84">
        <v>147847</v>
      </c>
      <c r="D2810" s="84">
        <v>335850</v>
      </c>
      <c r="F2810">
        <f t="shared" si="86"/>
        <v>2015</v>
      </c>
      <c r="G2810" s="57">
        <f>_xlfn.XLOOKUP(F2810,'Historical Metal Prices'!$L$4:$Z$4,'Historical Metal Prices'!$L$10:$Z$10)</f>
        <v>0.32505665589752875</v>
      </c>
      <c r="H2810" s="77">
        <f t="shared" si="87"/>
        <v>6986.3612182197203</v>
      </c>
    </row>
    <row r="2811" spans="1:8" x14ac:dyDescent="0.2">
      <c r="A2811" s="79">
        <v>42264</v>
      </c>
      <c r="B2811" s="77">
        <v>5405.5</v>
      </c>
      <c r="C2811" s="84">
        <v>140844</v>
      </c>
      <c r="D2811" s="84">
        <v>335200</v>
      </c>
      <c r="F2811">
        <f t="shared" si="86"/>
        <v>2015</v>
      </c>
      <c r="G2811" s="57">
        <f>_xlfn.XLOOKUP(F2811,'Historical Metal Prices'!$L$4:$Z$4,'Historical Metal Prices'!$L$10:$Z$10)</f>
        <v>0.32505665589752875</v>
      </c>
      <c r="H2811" s="77">
        <f t="shared" si="87"/>
        <v>7162.5937534540917</v>
      </c>
    </row>
    <row r="2812" spans="1:8" x14ac:dyDescent="0.2">
      <c r="A2812" s="79">
        <v>42263</v>
      </c>
      <c r="B2812" s="77">
        <v>5387</v>
      </c>
      <c r="C2812" s="84">
        <v>140844</v>
      </c>
      <c r="D2812" s="84">
        <v>333050</v>
      </c>
      <c r="F2812">
        <f t="shared" si="86"/>
        <v>2015</v>
      </c>
      <c r="G2812" s="57">
        <f>_xlfn.XLOOKUP(F2812,'Historical Metal Prices'!$L$4:$Z$4,'Historical Metal Prices'!$L$10:$Z$10)</f>
        <v>0.32505665589752875</v>
      </c>
      <c r="H2812" s="77">
        <f t="shared" si="87"/>
        <v>7138.0802053199877</v>
      </c>
    </row>
    <row r="2813" spans="1:8" x14ac:dyDescent="0.2">
      <c r="A2813" s="79">
        <v>42262</v>
      </c>
      <c r="B2813" s="77">
        <v>5360.75</v>
      </c>
      <c r="C2813" s="84">
        <v>140844</v>
      </c>
      <c r="D2813" s="84">
        <v>334850</v>
      </c>
      <c r="F2813">
        <f t="shared" si="86"/>
        <v>2015</v>
      </c>
      <c r="G2813" s="57">
        <f>_xlfn.XLOOKUP(F2813,'Historical Metal Prices'!$L$4:$Z$4,'Historical Metal Prices'!$L$10:$Z$10)</f>
        <v>0.32505665589752875</v>
      </c>
      <c r="H2813" s="77">
        <f t="shared" si="87"/>
        <v>7103.2974681026772</v>
      </c>
    </row>
    <row r="2814" spans="1:8" x14ac:dyDescent="0.2">
      <c r="A2814" s="79">
        <v>42261</v>
      </c>
      <c r="B2814" s="77">
        <v>5330.5</v>
      </c>
      <c r="C2814" s="84">
        <v>140844</v>
      </c>
      <c r="D2814" s="84">
        <v>337525</v>
      </c>
      <c r="F2814">
        <f t="shared" si="86"/>
        <v>2015</v>
      </c>
      <c r="G2814" s="57">
        <f>_xlfn.XLOOKUP(F2814,'Historical Metal Prices'!$L$4:$Z$4,'Historical Metal Prices'!$L$10:$Z$10)</f>
        <v>0.32505665589752875</v>
      </c>
      <c r="H2814" s="77">
        <f t="shared" si="87"/>
        <v>7063.2145042617767</v>
      </c>
    </row>
    <row r="2815" spans="1:8" x14ac:dyDescent="0.2">
      <c r="A2815" s="79">
        <v>42258</v>
      </c>
      <c r="B2815" s="77">
        <v>5390.25</v>
      </c>
      <c r="C2815" s="84">
        <v>140844</v>
      </c>
      <c r="D2815" s="84">
        <v>340875</v>
      </c>
      <c r="F2815">
        <f t="shared" si="86"/>
        <v>2015</v>
      </c>
      <c r="G2815" s="57">
        <f>_xlfn.XLOOKUP(F2815,'Historical Metal Prices'!$L$4:$Z$4,'Historical Metal Prices'!$L$10:$Z$10)</f>
        <v>0.32505665589752875</v>
      </c>
      <c r="H2815" s="77">
        <f t="shared" si="87"/>
        <v>7142.3866394516544</v>
      </c>
    </row>
    <row r="2816" spans="1:8" x14ac:dyDescent="0.2">
      <c r="A2816" s="79">
        <v>42257</v>
      </c>
      <c r="B2816" s="77">
        <v>5416.5</v>
      </c>
      <c r="C2816" s="84">
        <v>128887</v>
      </c>
      <c r="D2816" s="84">
        <v>342000</v>
      </c>
      <c r="F2816">
        <f t="shared" si="86"/>
        <v>2015</v>
      </c>
      <c r="G2816" s="57">
        <f>_xlfn.XLOOKUP(F2816,'Historical Metal Prices'!$L$4:$Z$4,'Historical Metal Prices'!$L$10:$Z$10)</f>
        <v>0.32505665589752875</v>
      </c>
      <c r="H2816" s="77">
        <f t="shared" si="87"/>
        <v>7177.1693766689641</v>
      </c>
    </row>
    <row r="2817" spans="1:8" x14ac:dyDescent="0.2">
      <c r="A2817" s="79">
        <v>42256</v>
      </c>
      <c r="B2817" s="77">
        <v>5381.75</v>
      </c>
      <c r="C2817" s="84">
        <v>128887</v>
      </c>
      <c r="D2817" s="84">
        <v>344300</v>
      </c>
      <c r="F2817">
        <f t="shared" si="86"/>
        <v>2015</v>
      </c>
      <c r="G2817" s="57">
        <f>_xlfn.XLOOKUP(F2817,'Historical Metal Prices'!$L$4:$Z$4,'Historical Metal Prices'!$L$10:$Z$10)</f>
        <v>0.32505665589752875</v>
      </c>
      <c r="H2817" s="77">
        <f t="shared" si="87"/>
        <v>7131.1236578765256</v>
      </c>
    </row>
    <row r="2818" spans="1:8" x14ac:dyDescent="0.2">
      <c r="A2818" s="79">
        <v>42255</v>
      </c>
      <c r="B2818" s="77">
        <v>5365</v>
      </c>
      <c r="C2818" s="84">
        <v>128887</v>
      </c>
      <c r="D2818" s="84">
        <v>346850</v>
      </c>
      <c r="F2818">
        <f t="shared" si="86"/>
        <v>2015</v>
      </c>
      <c r="G2818" s="57">
        <f>_xlfn.XLOOKUP(F2818,'Historical Metal Prices'!$L$4:$Z$4,'Historical Metal Prices'!$L$10:$Z$10)</f>
        <v>0.32505665589752875</v>
      </c>
      <c r="H2818" s="77">
        <f t="shared" si="87"/>
        <v>7108.928958890242</v>
      </c>
    </row>
    <row r="2819" spans="1:8" x14ac:dyDescent="0.2">
      <c r="A2819" s="79">
        <v>42254</v>
      </c>
      <c r="B2819" s="77">
        <v>5163.25</v>
      </c>
      <c r="C2819" s="84">
        <v>128887</v>
      </c>
      <c r="D2819" s="84">
        <v>346200</v>
      </c>
      <c r="F2819">
        <f t="shared" si="86"/>
        <v>2015</v>
      </c>
      <c r="G2819" s="57">
        <f>_xlfn.XLOOKUP(F2819,'Historical Metal Prices'!$L$4:$Z$4,'Historical Metal Prices'!$L$10:$Z$10)</f>
        <v>0.32505665589752875</v>
      </c>
      <c r="H2819" s="77">
        <f t="shared" si="87"/>
        <v>6841.598778562915</v>
      </c>
    </row>
    <row r="2820" spans="1:8" x14ac:dyDescent="0.2">
      <c r="A2820" s="79">
        <v>42251</v>
      </c>
      <c r="B2820" s="77">
        <v>5131.75</v>
      </c>
      <c r="C2820" s="84">
        <v>123223</v>
      </c>
      <c r="D2820" s="84">
        <v>352325</v>
      </c>
      <c r="F2820">
        <f t="shared" si="86"/>
        <v>2015</v>
      </c>
      <c r="G2820" s="57">
        <f>_xlfn.XLOOKUP(F2820,'Historical Metal Prices'!$L$4:$Z$4,'Historical Metal Prices'!$L$10:$Z$10)</f>
        <v>0.32505665589752875</v>
      </c>
      <c r="H2820" s="77">
        <f t="shared" si="87"/>
        <v>6799.8594939021432</v>
      </c>
    </row>
    <row r="2821" spans="1:8" x14ac:dyDescent="0.2">
      <c r="A2821" s="79">
        <v>42250</v>
      </c>
      <c r="B2821" s="77">
        <v>5264</v>
      </c>
      <c r="C2821" s="84">
        <v>123223</v>
      </c>
      <c r="D2821" s="84">
        <v>355850</v>
      </c>
      <c r="F2821">
        <f t="shared" si="86"/>
        <v>2015</v>
      </c>
      <c r="G2821" s="57">
        <f>_xlfn.XLOOKUP(F2821,'Historical Metal Prices'!$L$4:$Z$4,'Historical Metal Prices'!$L$10:$Z$10)</f>
        <v>0.32505665589752875</v>
      </c>
      <c r="H2821" s="77">
        <f t="shared" si="87"/>
        <v>6975.0982366445915</v>
      </c>
    </row>
    <row r="2822" spans="1:8" x14ac:dyDescent="0.2">
      <c r="A2822" s="79">
        <v>42249</v>
      </c>
      <c r="B2822" s="77">
        <v>5136.5</v>
      </c>
      <c r="C2822" s="84">
        <v>123223</v>
      </c>
      <c r="D2822" s="84">
        <v>360825</v>
      </c>
      <c r="F2822">
        <f t="shared" si="86"/>
        <v>2015</v>
      </c>
      <c r="G2822" s="57">
        <f>_xlfn.XLOOKUP(F2822,'Historical Metal Prices'!$L$4:$Z$4,'Historical Metal Prices'!$L$10:$Z$10)</f>
        <v>0.32505665589752875</v>
      </c>
      <c r="H2822" s="77">
        <f t="shared" si="87"/>
        <v>6806.1535130176562</v>
      </c>
    </row>
    <row r="2823" spans="1:8" x14ac:dyDescent="0.2">
      <c r="A2823" s="79">
        <v>42248</v>
      </c>
      <c r="B2823" s="77">
        <v>5082.75</v>
      </c>
      <c r="C2823" s="84">
        <v>123223</v>
      </c>
      <c r="D2823" s="84">
        <v>362675</v>
      </c>
      <c r="F2823">
        <f t="shared" si="86"/>
        <v>2015</v>
      </c>
      <c r="G2823" s="57">
        <f>_xlfn.XLOOKUP(F2823,'Historical Metal Prices'!$L$4:$Z$4,'Historical Metal Prices'!$L$10:$Z$10)</f>
        <v>0.32505665589752875</v>
      </c>
      <c r="H2823" s="77">
        <f t="shared" si="87"/>
        <v>6734.9317177631647</v>
      </c>
    </row>
    <row r="2824" spans="1:8" x14ac:dyDescent="0.2">
      <c r="A2824" s="79">
        <v>42247</v>
      </c>
      <c r="B2824" s="77">
        <v>5147</v>
      </c>
      <c r="C2824" s="84">
        <v>123223</v>
      </c>
      <c r="D2824" s="84">
        <v>367650</v>
      </c>
      <c r="F2824">
        <f t="shared" si="86"/>
        <v>2015</v>
      </c>
      <c r="G2824" s="57">
        <f>_xlfn.XLOOKUP(F2824,'Historical Metal Prices'!$L$4:$Z$4,'Historical Metal Prices'!$L$10:$Z$10)</f>
        <v>0.32505665589752875</v>
      </c>
      <c r="H2824" s="77">
        <f t="shared" si="87"/>
        <v>6820.0666079045805</v>
      </c>
    </row>
    <row r="2825" spans="1:8" x14ac:dyDescent="0.2">
      <c r="A2825" s="79">
        <v>42244</v>
      </c>
      <c r="B2825" s="77">
        <v>5147</v>
      </c>
      <c r="C2825" s="84">
        <v>123223</v>
      </c>
      <c r="D2825" s="84">
        <v>367650</v>
      </c>
      <c r="F2825">
        <f t="shared" si="86"/>
        <v>2015</v>
      </c>
      <c r="G2825" s="57">
        <f>_xlfn.XLOOKUP(F2825,'Historical Metal Prices'!$L$4:$Z$4,'Historical Metal Prices'!$L$10:$Z$10)</f>
        <v>0.32505665589752875</v>
      </c>
      <c r="H2825" s="77">
        <f t="shared" si="87"/>
        <v>6820.0666079045805</v>
      </c>
    </row>
    <row r="2826" spans="1:8" x14ac:dyDescent="0.2">
      <c r="A2826" s="79">
        <v>42243</v>
      </c>
      <c r="B2826" s="77">
        <v>5176</v>
      </c>
      <c r="C2826" s="84">
        <v>124020</v>
      </c>
      <c r="D2826" s="84">
        <v>371250</v>
      </c>
      <c r="F2826">
        <f t="shared" si="86"/>
        <v>2015</v>
      </c>
      <c r="G2826" s="57">
        <f>_xlfn.XLOOKUP(F2826,'Historical Metal Prices'!$L$4:$Z$4,'Historical Metal Prices'!$L$10:$Z$10)</f>
        <v>0.32505665589752875</v>
      </c>
      <c r="H2826" s="77">
        <f t="shared" si="87"/>
        <v>6858.4932509256087</v>
      </c>
    </row>
    <row r="2827" spans="1:8" x14ac:dyDescent="0.2">
      <c r="A2827" s="79">
        <v>42242</v>
      </c>
      <c r="B2827" s="77">
        <v>4963</v>
      </c>
      <c r="C2827" s="84">
        <v>124020</v>
      </c>
      <c r="D2827" s="84">
        <v>370425</v>
      </c>
      <c r="F2827">
        <f t="shared" ref="F2827:F2890" si="88">YEAR(A2827)</f>
        <v>2015</v>
      </c>
      <c r="G2827" s="57">
        <f>_xlfn.XLOOKUP(F2827,'Historical Metal Prices'!$L$4:$Z$4,'Historical Metal Prices'!$L$10:$Z$10)</f>
        <v>0.32505665589752875</v>
      </c>
      <c r="H2827" s="77">
        <f t="shared" ref="H2827:H2890" si="89">IFERROR(B2827*(1+G2827),H2828)</f>
        <v>6576.2561832194351</v>
      </c>
    </row>
    <row r="2828" spans="1:8" x14ac:dyDescent="0.2">
      <c r="A2828" s="79">
        <v>42241</v>
      </c>
      <c r="B2828" s="77">
        <v>5098</v>
      </c>
      <c r="C2828" s="84">
        <v>124020</v>
      </c>
      <c r="D2828" s="84">
        <v>369025</v>
      </c>
      <c r="F2828">
        <f t="shared" si="88"/>
        <v>2015</v>
      </c>
      <c r="G2828" s="57">
        <f>_xlfn.XLOOKUP(F2828,'Historical Metal Prices'!$L$4:$Z$4,'Historical Metal Prices'!$L$10:$Z$10)</f>
        <v>0.32505665589752875</v>
      </c>
      <c r="H2828" s="77">
        <f t="shared" si="89"/>
        <v>6755.1388317656019</v>
      </c>
    </row>
    <row r="2829" spans="1:8" x14ac:dyDescent="0.2">
      <c r="A2829" s="79">
        <v>42240</v>
      </c>
      <c r="B2829" s="77">
        <v>4969.5</v>
      </c>
      <c r="C2829" s="84">
        <v>124020</v>
      </c>
      <c r="D2829" s="84">
        <v>355550</v>
      </c>
      <c r="F2829">
        <f t="shared" si="88"/>
        <v>2015</v>
      </c>
      <c r="G2829" s="57">
        <f>_xlfn.XLOOKUP(F2829,'Historical Metal Prices'!$L$4:$Z$4,'Historical Metal Prices'!$L$10:$Z$10)</f>
        <v>0.32505665589752875</v>
      </c>
      <c r="H2829" s="77">
        <f t="shared" si="89"/>
        <v>6584.8690514827695</v>
      </c>
    </row>
    <row r="2830" spans="1:8" x14ac:dyDescent="0.2">
      <c r="A2830" s="79">
        <v>42237</v>
      </c>
      <c r="B2830" s="77">
        <v>5063.75</v>
      </c>
      <c r="C2830" s="84">
        <v>124020</v>
      </c>
      <c r="D2830" s="84">
        <v>356200</v>
      </c>
      <c r="F2830">
        <f t="shared" si="88"/>
        <v>2015</v>
      </c>
      <c r="G2830" s="57">
        <f>_xlfn.XLOOKUP(F2830,'Historical Metal Prices'!$L$4:$Z$4,'Historical Metal Prices'!$L$10:$Z$10)</f>
        <v>0.32505665589752875</v>
      </c>
      <c r="H2830" s="77">
        <f t="shared" si="89"/>
        <v>6709.7556413011116</v>
      </c>
    </row>
    <row r="2831" spans="1:8" x14ac:dyDescent="0.2">
      <c r="A2831" s="79">
        <v>42236</v>
      </c>
      <c r="B2831" s="77">
        <v>5125</v>
      </c>
      <c r="C2831" s="84">
        <v>121258</v>
      </c>
      <c r="D2831" s="84">
        <v>353825</v>
      </c>
      <c r="F2831">
        <f t="shared" si="88"/>
        <v>2015</v>
      </c>
      <c r="G2831" s="57">
        <f>_xlfn.XLOOKUP(F2831,'Historical Metal Prices'!$L$4:$Z$4,'Historical Metal Prices'!$L$10:$Z$10)</f>
        <v>0.32505665589752875</v>
      </c>
      <c r="H2831" s="77">
        <f t="shared" si="89"/>
        <v>6790.9153614748348</v>
      </c>
    </row>
    <row r="2832" spans="1:8" x14ac:dyDescent="0.2">
      <c r="A2832" s="79">
        <v>42235</v>
      </c>
      <c r="B2832" s="77">
        <v>4995.5</v>
      </c>
      <c r="C2832" s="84">
        <v>121258</v>
      </c>
      <c r="D2832" s="84">
        <v>353625</v>
      </c>
      <c r="F2832">
        <f t="shared" si="88"/>
        <v>2015</v>
      </c>
      <c r="G2832" s="57">
        <f>_xlfn.XLOOKUP(F2832,'Historical Metal Prices'!$L$4:$Z$4,'Historical Metal Prices'!$L$10:$Z$10)</f>
        <v>0.32505665589752875</v>
      </c>
      <c r="H2832" s="77">
        <f t="shared" si="89"/>
        <v>6619.320524536105</v>
      </c>
    </row>
    <row r="2833" spans="1:8" x14ac:dyDescent="0.2">
      <c r="A2833" s="79">
        <v>42234</v>
      </c>
      <c r="B2833" s="77">
        <v>5034</v>
      </c>
      <c r="C2833" s="84">
        <v>121258</v>
      </c>
      <c r="D2833" s="84">
        <v>354200</v>
      </c>
      <c r="F2833">
        <f t="shared" si="88"/>
        <v>2015</v>
      </c>
      <c r="G2833" s="57">
        <f>_xlfn.XLOOKUP(F2833,'Historical Metal Prices'!$L$4:$Z$4,'Historical Metal Prices'!$L$10:$Z$10)</f>
        <v>0.32505665589752875</v>
      </c>
      <c r="H2833" s="77">
        <f t="shared" si="89"/>
        <v>6670.3352057881593</v>
      </c>
    </row>
    <row r="2834" spans="1:8" x14ac:dyDescent="0.2">
      <c r="A2834" s="79">
        <v>42233</v>
      </c>
      <c r="B2834" s="77">
        <v>5107.25</v>
      </c>
      <c r="C2834" s="84">
        <v>121258</v>
      </c>
      <c r="D2834" s="84">
        <v>353600</v>
      </c>
      <c r="F2834">
        <f t="shared" si="88"/>
        <v>2015</v>
      </c>
      <c r="G2834" s="57">
        <f>_xlfn.XLOOKUP(F2834,'Historical Metal Prices'!$L$4:$Z$4,'Historical Metal Prices'!$L$10:$Z$10)</f>
        <v>0.32505665589752875</v>
      </c>
      <c r="H2834" s="77">
        <f t="shared" si="89"/>
        <v>6767.3956058326539</v>
      </c>
    </row>
    <row r="2835" spans="1:8" x14ac:dyDescent="0.2">
      <c r="A2835" s="79">
        <v>42230</v>
      </c>
      <c r="B2835" s="77">
        <v>5157.25</v>
      </c>
      <c r="C2835" s="84">
        <v>121258</v>
      </c>
      <c r="D2835" s="84">
        <v>350650</v>
      </c>
      <c r="F2835">
        <f t="shared" si="88"/>
        <v>2015</v>
      </c>
      <c r="G2835" s="57">
        <f>_xlfn.XLOOKUP(F2835,'Historical Metal Prices'!$L$4:$Z$4,'Historical Metal Prices'!$L$10:$Z$10)</f>
        <v>0.32505665589752875</v>
      </c>
      <c r="H2835" s="77">
        <f t="shared" si="89"/>
        <v>6833.6484386275297</v>
      </c>
    </row>
    <row r="2836" spans="1:8" x14ac:dyDescent="0.2">
      <c r="A2836" s="79">
        <v>42229</v>
      </c>
      <c r="B2836" s="77">
        <v>5177</v>
      </c>
      <c r="C2836" s="84">
        <v>114000</v>
      </c>
      <c r="D2836" s="84">
        <v>350325</v>
      </c>
      <c r="F2836">
        <f t="shared" si="88"/>
        <v>2015</v>
      </c>
      <c r="G2836" s="57">
        <f>_xlfn.XLOOKUP(F2836,'Historical Metal Prices'!$L$4:$Z$4,'Historical Metal Prices'!$L$10:$Z$10)</f>
        <v>0.32505665589752875</v>
      </c>
      <c r="H2836" s="77">
        <f t="shared" si="89"/>
        <v>6859.8183075815059</v>
      </c>
    </row>
    <row r="2837" spans="1:8" x14ac:dyDescent="0.2">
      <c r="A2837" s="79">
        <v>42228</v>
      </c>
      <c r="B2837" s="77">
        <v>5175.25</v>
      </c>
      <c r="C2837" s="84">
        <v>114000</v>
      </c>
      <c r="D2837" s="84">
        <v>350075</v>
      </c>
      <c r="F2837">
        <f t="shared" si="88"/>
        <v>2015</v>
      </c>
      <c r="G2837" s="57">
        <f>_xlfn.XLOOKUP(F2837,'Historical Metal Prices'!$L$4:$Z$4,'Historical Metal Prices'!$L$10:$Z$10)</f>
        <v>0.32505665589752875</v>
      </c>
      <c r="H2837" s="77">
        <f t="shared" si="89"/>
        <v>6857.4994584336855</v>
      </c>
    </row>
    <row r="2838" spans="1:8" x14ac:dyDescent="0.2">
      <c r="A2838" s="79">
        <v>42227</v>
      </c>
      <c r="B2838" s="77">
        <v>5109.5</v>
      </c>
      <c r="C2838" s="84">
        <v>114000</v>
      </c>
      <c r="D2838" s="84">
        <v>350000</v>
      </c>
      <c r="F2838">
        <f t="shared" si="88"/>
        <v>2015</v>
      </c>
      <c r="G2838" s="57">
        <f>_xlfn.XLOOKUP(F2838,'Historical Metal Prices'!$L$4:$Z$4,'Historical Metal Prices'!$L$10:$Z$10)</f>
        <v>0.32505665589752875</v>
      </c>
      <c r="H2838" s="77">
        <f t="shared" si="89"/>
        <v>6770.3769833084234</v>
      </c>
    </row>
    <row r="2839" spans="1:8" x14ac:dyDescent="0.2">
      <c r="A2839" s="79">
        <v>42226</v>
      </c>
      <c r="B2839" s="77">
        <v>5296.25</v>
      </c>
      <c r="C2839" s="84">
        <v>114000</v>
      </c>
      <c r="D2839" s="84">
        <v>354950</v>
      </c>
      <c r="F2839">
        <f t="shared" si="88"/>
        <v>2015</v>
      </c>
      <c r="G2839" s="57">
        <f>_xlfn.XLOOKUP(F2839,'Historical Metal Prices'!$L$4:$Z$4,'Historical Metal Prices'!$L$10:$Z$10)</f>
        <v>0.32505665589752875</v>
      </c>
      <c r="H2839" s="77">
        <f t="shared" si="89"/>
        <v>7017.8313137972864</v>
      </c>
    </row>
    <row r="2840" spans="1:8" x14ac:dyDescent="0.2">
      <c r="A2840" s="79">
        <v>42223</v>
      </c>
      <c r="B2840" s="77">
        <v>5164</v>
      </c>
      <c r="C2840" s="84">
        <v>114000</v>
      </c>
      <c r="D2840" s="84">
        <v>354125</v>
      </c>
      <c r="F2840">
        <f t="shared" si="88"/>
        <v>2015</v>
      </c>
      <c r="G2840" s="57">
        <f>_xlfn.XLOOKUP(F2840,'Historical Metal Prices'!$L$4:$Z$4,'Historical Metal Prices'!$L$10:$Z$10)</f>
        <v>0.32505665589752875</v>
      </c>
      <c r="H2840" s="77">
        <f t="shared" si="89"/>
        <v>6842.5925710548381</v>
      </c>
    </row>
    <row r="2841" spans="1:8" x14ac:dyDescent="0.2">
      <c r="A2841" s="79">
        <v>42222</v>
      </c>
      <c r="B2841" s="77">
        <v>5177</v>
      </c>
      <c r="C2841" s="84">
        <v>103117</v>
      </c>
      <c r="D2841" s="84">
        <v>352325</v>
      </c>
      <c r="F2841">
        <f t="shared" si="88"/>
        <v>2015</v>
      </c>
      <c r="G2841" s="57">
        <f>_xlfn.XLOOKUP(F2841,'Historical Metal Prices'!$L$4:$Z$4,'Historical Metal Prices'!$L$10:$Z$10)</f>
        <v>0.32505665589752875</v>
      </c>
      <c r="H2841" s="77">
        <f t="shared" si="89"/>
        <v>6859.8183075815059</v>
      </c>
    </row>
    <row r="2842" spans="1:8" x14ac:dyDescent="0.2">
      <c r="A2842" s="79">
        <v>42221</v>
      </c>
      <c r="B2842" s="77">
        <v>5169</v>
      </c>
      <c r="C2842" s="84">
        <v>103117</v>
      </c>
      <c r="D2842" s="84">
        <v>351600</v>
      </c>
      <c r="F2842">
        <f t="shared" si="88"/>
        <v>2015</v>
      </c>
      <c r="G2842" s="57">
        <f>_xlfn.XLOOKUP(F2842,'Historical Metal Prices'!$L$4:$Z$4,'Historical Metal Prices'!$L$10:$Z$10)</f>
        <v>0.32505665589752875</v>
      </c>
      <c r="H2842" s="77">
        <f t="shared" si="89"/>
        <v>6849.2178543343261</v>
      </c>
    </row>
    <row r="2843" spans="1:8" x14ac:dyDescent="0.2">
      <c r="A2843" s="79">
        <v>42220</v>
      </c>
      <c r="B2843" s="77">
        <v>5229.75</v>
      </c>
      <c r="C2843" s="84">
        <v>103117</v>
      </c>
      <c r="D2843" s="84">
        <v>350825</v>
      </c>
      <c r="F2843">
        <f t="shared" si="88"/>
        <v>2015</v>
      </c>
      <c r="G2843" s="57">
        <f>_xlfn.XLOOKUP(F2843,'Historical Metal Prices'!$L$4:$Z$4,'Historical Metal Prices'!$L$10:$Z$10)</f>
        <v>0.32505665589752875</v>
      </c>
      <c r="H2843" s="77">
        <f t="shared" si="89"/>
        <v>6929.7150461801011</v>
      </c>
    </row>
    <row r="2844" spans="1:8" x14ac:dyDescent="0.2">
      <c r="A2844" s="79">
        <v>42219</v>
      </c>
      <c r="B2844" s="77">
        <v>5212</v>
      </c>
      <c r="C2844" s="84">
        <v>103117</v>
      </c>
      <c r="D2844" s="84">
        <v>347500</v>
      </c>
      <c r="F2844">
        <f t="shared" si="88"/>
        <v>2015</v>
      </c>
      <c r="G2844" s="57">
        <f>_xlfn.XLOOKUP(F2844,'Historical Metal Prices'!$L$4:$Z$4,'Historical Metal Prices'!$L$10:$Z$10)</f>
        <v>0.32505665589752875</v>
      </c>
      <c r="H2844" s="77">
        <f t="shared" si="89"/>
        <v>6906.1952905379194</v>
      </c>
    </row>
    <row r="2845" spans="1:8" x14ac:dyDescent="0.2">
      <c r="A2845" s="79">
        <v>42216</v>
      </c>
      <c r="B2845" s="77">
        <v>5221.5</v>
      </c>
      <c r="C2845" s="84">
        <v>103117</v>
      </c>
      <c r="D2845" s="84">
        <v>346525</v>
      </c>
      <c r="F2845">
        <f t="shared" si="88"/>
        <v>2015</v>
      </c>
      <c r="G2845" s="57">
        <f>_xlfn.XLOOKUP(F2845,'Historical Metal Prices'!$L$4:$Z$4,'Historical Metal Prices'!$L$10:$Z$10)</f>
        <v>0.32505665589752875</v>
      </c>
      <c r="H2845" s="77">
        <f t="shared" si="89"/>
        <v>6918.7833287689464</v>
      </c>
    </row>
    <row r="2846" spans="1:8" x14ac:dyDescent="0.2">
      <c r="A2846" s="79">
        <v>42215</v>
      </c>
      <c r="B2846" s="77">
        <v>5253</v>
      </c>
      <c r="C2846" s="84">
        <v>101251</v>
      </c>
      <c r="D2846" s="84">
        <v>345475</v>
      </c>
      <c r="F2846">
        <f t="shared" si="88"/>
        <v>2015</v>
      </c>
      <c r="G2846" s="57">
        <f>_xlfn.XLOOKUP(F2846,'Historical Metal Prices'!$L$4:$Z$4,'Historical Metal Prices'!$L$10:$Z$10)</f>
        <v>0.32505665589752875</v>
      </c>
      <c r="H2846" s="77">
        <f t="shared" si="89"/>
        <v>6960.5226134297181</v>
      </c>
    </row>
    <row r="2847" spans="1:8" x14ac:dyDescent="0.2">
      <c r="A2847" s="79">
        <v>42214</v>
      </c>
      <c r="B2847" s="77">
        <v>5316.5</v>
      </c>
      <c r="C2847" s="84">
        <v>101251</v>
      </c>
      <c r="D2847" s="84">
        <v>346125</v>
      </c>
      <c r="F2847">
        <f t="shared" si="88"/>
        <v>2015</v>
      </c>
      <c r="G2847" s="57">
        <f>_xlfn.XLOOKUP(F2847,'Historical Metal Prices'!$L$4:$Z$4,'Historical Metal Prices'!$L$10:$Z$10)</f>
        <v>0.32505665589752875</v>
      </c>
      <c r="H2847" s="77">
        <f t="shared" si="89"/>
        <v>7044.6637110792117</v>
      </c>
    </row>
    <row r="2848" spans="1:8" x14ac:dyDescent="0.2">
      <c r="A2848" s="79">
        <v>42213</v>
      </c>
      <c r="B2848" s="77">
        <v>5286.5</v>
      </c>
      <c r="C2848" s="84">
        <v>101251</v>
      </c>
      <c r="D2848" s="84">
        <v>345050</v>
      </c>
      <c r="F2848">
        <f t="shared" si="88"/>
        <v>2015</v>
      </c>
      <c r="G2848" s="57">
        <f>_xlfn.XLOOKUP(F2848,'Historical Metal Prices'!$L$4:$Z$4,'Historical Metal Prices'!$L$10:$Z$10)</f>
        <v>0.32505665589752875</v>
      </c>
      <c r="H2848" s="77">
        <f t="shared" si="89"/>
        <v>7004.9120114022853</v>
      </c>
    </row>
    <row r="2849" spans="1:8" x14ac:dyDescent="0.2">
      <c r="A2849" s="79">
        <v>42212</v>
      </c>
      <c r="B2849" s="77">
        <v>5173</v>
      </c>
      <c r="C2849" s="84">
        <v>101251</v>
      </c>
      <c r="D2849" s="84">
        <v>344125</v>
      </c>
      <c r="F2849">
        <f t="shared" si="88"/>
        <v>2015</v>
      </c>
      <c r="G2849" s="57">
        <f>_xlfn.XLOOKUP(F2849,'Historical Metal Prices'!$L$4:$Z$4,'Historical Metal Prices'!$L$10:$Z$10)</f>
        <v>0.32505665589752875</v>
      </c>
      <c r="H2849" s="77">
        <f t="shared" si="89"/>
        <v>6854.518080957916</v>
      </c>
    </row>
    <row r="2850" spans="1:8" x14ac:dyDescent="0.2">
      <c r="A2850" s="79">
        <v>42209</v>
      </c>
      <c r="B2850" s="77">
        <v>5246.5</v>
      </c>
      <c r="C2850" s="84">
        <v>101251</v>
      </c>
      <c r="D2850" s="84">
        <v>342925</v>
      </c>
      <c r="F2850">
        <f t="shared" si="88"/>
        <v>2015</v>
      </c>
      <c r="G2850" s="57">
        <f>_xlfn.XLOOKUP(F2850,'Historical Metal Prices'!$L$4:$Z$4,'Historical Metal Prices'!$L$10:$Z$10)</f>
        <v>0.32505665589752875</v>
      </c>
      <c r="H2850" s="77">
        <f t="shared" si="89"/>
        <v>6951.9097451663847</v>
      </c>
    </row>
    <row r="2851" spans="1:8" x14ac:dyDescent="0.2">
      <c r="A2851" s="79">
        <v>42208</v>
      </c>
      <c r="B2851" s="77">
        <v>5253.5</v>
      </c>
      <c r="C2851" s="84">
        <v>109001</v>
      </c>
      <c r="D2851" s="84">
        <v>343250</v>
      </c>
      <c r="F2851">
        <f t="shared" si="88"/>
        <v>2015</v>
      </c>
      <c r="G2851" s="57">
        <f>_xlfn.XLOOKUP(F2851,'Historical Metal Prices'!$L$4:$Z$4,'Historical Metal Prices'!$L$10:$Z$10)</f>
        <v>0.32505665589752875</v>
      </c>
      <c r="H2851" s="77">
        <f t="shared" si="89"/>
        <v>6961.1851417576672</v>
      </c>
    </row>
    <row r="2852" spans="1:8" x14ac:dyDescent="0.2">
      <c r="A2852" s="79">
        <v>42207</v>
      </c>
      <c r="B2852" s="77">
        <v>5341</v>
      </c>
      <c r="C2852" s="84">
        <v>109001</v>
      </c>
      <c r="D2852" s="84">
        <v>340675</v>
      </c>
      <c r="F2852">
        <f t="shared" si="88"/>
        <v>2015</v>
      </c>
      <c r="G2852" s="57">
        <f>_xlfn.XLOOKUP(F2852,'Historical Metal Prices'!$L$4:$Z$4,'Historical Metal Prices'!$L$10:$Z$10)</f>
        <v>0.32505665589752875</v>
      </c>
      <c r="H2852" s="77">
        <f t="shared" si="89"/>
        <v>7077.1275991487009</v>
      </c>
    </row>
    <row r="2853" spans="1:8" x14ac:dyDescent="0.2">
      <c r="A2853" s="79">
        <v>42206</v>
      </c>
      <c r="B2853" s="77">
        <v>5432.25</v>
      </c>
      <c r="C2853" s="84">
        <v>109001</v>
      </c>
      <c r="D2853" s="84">
        <v>338975</v>
      </c>
      <c r="F2853">
        <f t="shared" si="88"/>
        <v>2015</v>
      </c>
      <c r="G2853" s="57">
        <f>_xlfn.XLOOKUP(F2853,'Historical Metal Prices'!$L$4:$Z$4,'Historical Metal Prices'!$L$10:$Z$10)</f>
        <v>0.32505665589752875</v>
      </c>
      <c r="H2853" s="77">
        <f t="shared" si="89"/>
        <v>7198.0390189993504</v>
      </c>
    </row>
    <row r="2854" spans="1:8" x14ac:dyDescent="0.2">
      <c r="A2854" s="79">
        <v>42205</v>
      </c>
      <c r="B2854" s="77">
        <v>5458.75</v>
      </c>
      <c r="C2854" s="84">
        <v>109001</v>
      </c>
      <c r="D2854" s="84">
        <v>339475</v>
      </c>
      <c r="F2854">
        <f t="shared" si="88"/>
        <v>2015</v>
      </c>
      <c r="G2854" s="57">
        <f>_xlfn.XLOOKUP(F2854,'Historical Metal Prices'!$L$4:$Z$4,'Historical Metal Prices'!$L$10:$Z$10)</f>
        <v>0.32505665589752875</v>
      </c>
      <c r="H2854" s="77">
        <f t="shared" si="89"/>
        <v>7233.1530203806351</v>
      </c>
    </row>
    <row r="2855" spans="1:8" x14ac:dyDescent="0.2">
      <c r="A2855" s="79">
        <v>42202</v>
      </c>
      <c r="B2855" s="77">
        <v>5459.75</v>
      </c>
      <c r="C2855" s="84">
        <v>109001</v>
      </c>
      <c r="D2855" s="84">
        <v>339775</v>
      </c>
      <c r="F2855">
        <f t="shared" si="88"/>
        <v>2015</v>
      </c>
      <c r="G2855" s="57">
        <f>_xlfn.XLOOKUP(F2855,'Historical Metal Prices'!$L$4:$Z$4,'Historical Metal Prices'!$L$10:$Z$10)</f>
        <v>0.32505665589752875</v>
      </c>
      <c r="H2855" s="77">
        <f t="shared" si="89"/>
        <v>7234.4780770365323</v>
      </c>
    </row>
    <row r="2856" spans="1:8" x14ac:dyDescent="0.2">
      <c r="A2856" s="79">
        <v>42201</v>
      </c>
      <c r="B2856" s="77">
        <v>5538.75</v>
      </c>
      <c r="C2856" s="84">
        <v>105276</v>
      </c>
      <c r="D2856" s="84">
        <v>340325</v>
      </c>
      <c r="F2856">
        <f t="shared" si="88"/>
        <v>2015</v>
      </c>
      <c r="G2856" s="57">
        <f>_xlfn.XLOOKUP(F2856,'Historical Metal Prices'!$L$4:$Z$4,'Historical Metal Prices'!$L$10:$Z$10)</f>
        <v>0.32505665589752875</v>
      </c>
      <c r="H2856" s="77">
        <f t="shared" si="89"/>
        <v>7339.1575528524372</v>
      </c>
    </row>
    <row r="2857" spans="1:8" x14ac:dyDescent="0.2">
      <c r="A2857" s="79">
        <v>42200</v>
      </c>
      <c r="B2857" s="77">
        <v>5508.5</v>
      </c>
      <c r="C2857" s="84">
        <v>105276</v>
      </c>
      <c r="D2857" s="84">
        <v>337200</v>
      </c>
      <c r="F2857">
        <f t="shared" si="88"/>
        <v>2015</v>
      </c>
      <c r="G2857" s="57">
        <f>_xlfn.XLOOKUP(F2857,'Historical Metal Prices'!$L$4:$Z$4,'Historical Metal Prices'!$L$10:$Z$10)</f>
        <v>0.32505665589752875</v>
      </c>
      <c r="H2857" s="77">
        <f t="shared" si="89"/>
        <v>7299.0745890115368</v>
      </c>
    </row>
    <row r="2858" spans="1:8" x14ac:dyDescent="0.2">
      <c r="A2858" s="79">
        <v>42199</v>
      </c>
      <c r="B2858" s="77">
        <v>5544</v>
      </c>
      <c r="C2858" s="84">
        <v>105276</v>
      </c>
      <c r="D2858" s="84">
        <v>337525</v>
      </c>
      <c r="F2858">
        <f t="shared" si="88"/>
        <v>2015</v>
      </c>
      <c r="G2858" s="57">
        <f>_xlfn.XLOOKUP(F2858,'Historical Metal Prices'!$L$4:$Z$4,'Historical Metal Prices'!$L$10:$Z$10)</f>
        <v>0.32505665589752875</v>
      </c>
      <c r="H2858" s="77">
        <f t="shared" si="89"/>
        <v>7346.1141002958993</v>
      </c>
    </row>
    <row r="2859" spans="1:8" x14ac:dyDescent="0.2">
      <c r="A2859" s="79">
        <v>42198</v>
      </c>
      <c r="B2859" s="77">
        <v>5573.5</v>
      </c>
      <c r="C2859" s="84">
        <v>105276</v>
      </c>
      <c r="D2859" s="84">
        <v>338200</v>
      </c>
      <c r="F2859">
        <f t="shared" si="88"/>
        <v>2015</v>
      </c>
      <c r="G2859" s="57">
        <f>_xlfn.XLOOKUP(F2859,'Historical Metal Prices'!$L$4:$Z$4,'Historical Metal Prices'!$L$10:$Z$10)</f>
        <v>0.32505665589752875</v>
      </c>
      <c r="H2859" s="77">
        <f t="shared" si="89"/>
        <v>7385.2032716448766</v>
      </c>
    </row>
    <row r="2860" spans="1:8" x14ac:dyDescent="0.2">
      <c r="A2860" s="79">
        <v>42195</v>
      </c>
      <c r="B2860" s="77">
        <v>5578</v>
      </c>
      <c r="C2860" s="84">
        <v>105276</v>
      </c>
      <c r="D2860" s="84">
        <v>331450</v>
      </c>
      <c r="F2860">
        <f t="shared" si="88"/>
        <v>2015</v>
      </c>
      <c r="G2860" s="57">
        <f>_xlfn.XLOOKUP(F2860,'Historical Metal Prices'!$L$4:$Z$4,'Historical Metal Prices'!$L$10:$Z$10)</f>
        <v>0.32505665589752875</v>
      </c>
      <c r="H2860" s="77">
        <f t="shared" si="89"/>
        <v>7391.1660265964156</v>
      </c>
    </row>
    <row r="2861" spans="1:8" x14ac:dyDescent="0.2">
      <c r="A2861" s="79">
        <v>42194</v>
      </c>
      <c r="B2861" s="77">
        <v>5616.5</v>
      </c>
      <c r="C2861" s="84">
        <v>101517</v>
      </c>
      <c r="D2861" s="84">
        <v>329725</v>
      </c>
      <c r="F2861">
        <f t="shared" si="88"/>
        <v>2015</v>
      </c>
      <c r="G2861" s="57">
        <f>_xlfn.XLOOKUP(F2861,'Historical Metal Prices'!$L$4:$Z$4,'Historical Metal Prices'!$L$10:$Z$10)</f>
        <v>0.32505665589752875</v>
      </c>
      <c r="H2861" s="77">
        <f t="shared" si="89"/>
        <v>7442.1807078484699</v>
      </c>
    </row>
    <row r="2862" spans="1:8" x14ac:dyDescent="0.2">
      <c r="A2862" s="79">
        <v>42193</v>
      </c>
      <c r="B2862" s="77">
        <v>5511</v>
      </c>
      <c r="C2862" s="84">
        <v>101517</v>
      </c>
      <c r="D2862" s="84">
        <v>330050</v>
      </c>
      <c r="F2862">
        <f t="shared" si="88"/>
        <v>2015</v>
      </c>
      <c r="G2862" s="57">
        <f>_xlfn.XLOOKUP(F2862,'Historical Metal Prices'!$L$4:$Z$4,'Historical Metal Prices'!$L$10:$Z$10)</f>
        <v>0.32505665589752875</v>
      </c>
      <c r="H2862" s="77">
        <f t="shared" si="89"/>
        <v>7302.3872306512812</v>
      </c>
    </row>
    <row r="2863" spans="1:8" x14ac:dyDescent="0.2">
      <c r="A2863" s="79">
        <v>42192</v>
      </c>
      <c r="B2863" s="77">
        <v>5329</v>
      </c>
      <c r="C2863" s="84">
        <v>101517</v>
      </c>
      <c r="D2863" s="84">
        <v>328250</v>
      </c>
      <c r="F2863">
        <f t="shared" si="88"/>
        <v>2015</v>
      </c>
      <c r="G2863" s="57">
        <f>_xlfn.XLOOKUP(F2863,'Historical Metal Prices'!$L$4:$Z$4,'Historical Metal Prices'!$L$10:$Z$10)</f>
        <v>0.32505665589752875</v>
      </c>
      <c r="H2863" s="77">
        <f t="shared" si="89"/>
        <v>7061.2269192779304</v>
      </c>
    </row>
    <row r="2864" spans="1:8" x14ac:dyDescent="0.2">
      <c r="A2864" s="79">
        <v>42191</v>
      </c>
      <c r="B2864" s="77">
        <v>5576</v>
      </c>
      <c r="C2864" s="84">
        <v>101517</v>
      </c>
      <c r="D2864" s="84">
        <v>329175</v>
      </c>
      <c r="F2864">
        <f t="shared" si="88"/>
        <v>2015</v>
      </c>
      <c r="G2864" s="57">
        <f>_xlfn.XLOOKUP(F2864,'Historical Metal Prices'!$L$4:$Z$4,'Historical Metal Prices'!$L$10:$Z$10)</f>
        <v>0.32505665589752875</v>
      </c>
      <c r="H2864" s="77">
        <f t="shared" si="89"/>
        <v>7388.5159132846202</v>
      </c>
    </row>
    <row r="2865" spans="1:8" x14ac:dyDescent="0.2">
      <c r="A2865" s="79">
        <v>42188</v>
      </c>
      <c r="B2865" s="77">
        <v>5744</v>
      </c>
      <c r="C2865" s="84">
        <v>101517</v>
      </c>
      <c r="D2865" s="84">
        <v>321500</v>
      </c>
      <c r="F2865">
        <f t="shared" si="88"/>
        <v>2015</v>
      </c>
      <c r="G2865" s="57">
        <f>_xlfn.XLOOKUP(F2865,'Historical Metal Prices'!$L$4:$Z$4,'Historical Metal Prices'!$L$10:$Z$10)</f>
        <v>0.32505665589752875</v>
      </c>
      <c r="H2865" s="77">
        <f t="shared" si="89"/>
        <v>7611.1254314754051</v>
      </c>
    </row>
    <row r="2866" spans="1:8" x14ac:dyDescent="0.2">
      <c r="A2866" s="79">
        <v>42187</v>
      </c>
      <c r="B2866" s="77">
        <v>5778</v>
      </c>
      <c r="C2866" s="84">
        <v>112921</v>
      </c>
      <c r="D2866" s="84">
        <v>321975</v>
      </c>
      <c r="F2866">
        <f t="shared" si="88"/>
        <v>2015</v>
      </c>
      <c r="G2866" s="57">
        <f>_xlfn.XLOOKUP(F2866,'Historical Metal Prices'!$L$4:$Z$4,'Historical Metal Prices'!$L$10:$Z$10)</f>
        <v>0.32505665589752875</v>
      </c>
      <c r="H2866" s="77">
        <f t="shared" si="89"/>
        <v>7656.1773577759213</v>
      </c>
    </row>
    <row r="2867" spans="1:8" x14ac:dyDescent="0.2">
      <c r="A2867" s="79">
        <v>42186</v>
      </c>
      <c r="B2867" s="77">
        <v>5765.75</v>
      </c>
      <c r="C2867" s="84">
        <v>112921</v>
      </c>
      <c r="D2867" s="84">
        <v>322075</v>
      </c>
      <c r="F2867">
        <f t="shared" si="88"/>
        <v>2015</v>
      </c>
      <c r="G2867" s="57">
        <f>_xlfn.XLOOKUP(F2867,'Historical Metal Prices'!$L$4:$Z$4,'Historical Metal Prices'!$L$10:$Z$10)</f>
        <v>0.32505665589752875</v>
      </c>
      <c r="H2867" s="77">
        <f t="shared" si="89"/>
        <v>7639.9454137411767</v>
      </c>
    </row>
    <row r="2868" spans="1:8" x14ac:dyDescent="0.2">
      <c r="A2868" s="79">
        <v>42185</v>
      </c>
      <c r="B2868" s="77">
        <v>5754.75</v>
      </c>
      <c r="C2868" s="84">
        <v>112921</v>
      </c>
      <c r="D2868" s="84">
        <v>323450</v>
      </c>
      <c r="F2868">
        <f t="shared" si="88"/>
        <v>2015</v>
      </c>
      <c r="G2868" s="57">
        <f>_xlfn.XLOOKUP(F2868,'Historical Metal Prices'!$L$4:$Z$4,'Historical Metal Prices'!$L$10:$Z$10)</f>
        <v>0.32505665589752875</v>
      </c>
      <c r="H2868" s="77">
        <f t="shared" si="89"/>
        <v>7625.3697905263034</v>
      </c>
    </row>
    <row r="2869" spans="1:8" x14ac:dyDescent="0.2">
      <c r="A2869" s="79">
        <v>42184</v>
      </c>
      <c r="B2869" s="77">
        <v>5784</v>
      </c>
      <c r="C2869" s="84">
        <v>112921</v>
      </c>
      <c r="D2869" s="84">
        <v>324100</v>
      </c>
      <c r="F2869">
        <f t="shared" si="88"/>
        <v>2015</v>
      </c>
      <c r="G2869" s="57">
        <f>_xlfn.XLOOKUP(F2869,'Historical Metal Prices'!$L$4:$Z$4,'Historical Metal Prices'!$L$10:$Z$10)</f>
        <v>0.32505665589752875</v>
      </c>
      <c r="H2869" s="77">
        <f t="shared" si="89"/>
        <v>7664.1276977113066</v>
      </c>
    </row>
    <row r="2870" spans="1:8" x14ac:dyDescent="0.2">
      <c r="A2870" s="79">
        <v>42181</v>
      </c>
      <c r="B2870" s="77">
        <v>5745</v>
      </c>
      <c r="C2870" s="84">
        <v>112921</v>
      </c>
      <c r="D2870" s="84">
        <v>307650</v>
      </c>
      <c r="F2870">
        <f t="shared" si="88"/>
        <v>2015</v>
      </c>
      <c r="G2870" s="57">
        <f>_xlfn.XLOOKUP(F2870,'Historical Metal Prices'!$L$4:$Z$4,'Historical Metal Prices'!$L$10:$Z$10)</f>
        <v>0.32505665589752875</v>
      </c>
      <c r="H2870" s="77">
        <f t="shared" si="89"/>
        <v>7612.4504881313023</v>
      </c>
    </row>
    <row r="2871" spans="1:8" x14ac:dyDescent="0.2">
      <c r="A2871" s="79">
        <v>42180</v>
      </c>
      <c r="B2871" s="77">
        <v>5754.25</v>
      </c>
      <c r="C2871" s="84">
        <v>125191</v>
      </c>
      <c r="D2871" s="84">
        <v>310300</v>
      </c>
      <c r="F2871">
        <f t="shared" si="88"/>
        <v>2015</v>
      </c>
      <c r="G2871" s="57">
        <f>_xlfn.XLOOKUP(F2871,'Historical Metal Prices'!$L$4:$Z$4,'Historical Metal Prices'!$L$10:$Z$10)</f>
        <v>0.32505665589752875</v>
      </c>
      <c r="H2871" s="77">
        <f t="shared" si="89"/>
        <v>7624.7072621983552</v>
      </c>
    </row>
    <row r="2872" spans="1:8" x14ac:dyDescent="0.2">
      <c r="A2872" s="79">
        <v>42179</v>
      </c>
      <c r="B2872" s="77">
        <v>5722.75</v>
      </c>
      <c r="C2872" s="84">
        <v>125191</v>
      </c>
      <c r="D2872" s="84">
        <v>309275</v>
      </c>
      <c r="F2872">
        <f t="shared" si="88"/>
        <v>2015</v>
      </c>
      <c r="G2872" s="57">
        <f>_xlfn.XLOOKUP(F2872,'Historical Metal Prices'!$L$4:$Z$4,'Historical Metal Prices'!$L$10:$Z$10)</f>
        <v>0.32505665589752875</v>
      </c>
      <c r="H2872" s="77">
        <f t="shared" si="89"/>
        <v>7582.9679775375826</v>
      </c>
    </row>
    <row r="2873" spans="1:8" x14ac:dyDescent="0.2">
      <c r="A2873" s="79">
        <v>42178</v>
      </c>
      <c r="B2873" s="77">
        <v>5763</v>
      </c>
      <c r="C2873" s="84">
        <v>125191</v>
      </c>
      <c r="D2873" s="84">
        <v>311475</v>
      </c>
      <c r="F2873">
        <f t="shared" si="88"/>
        <v>2015</v>
      </c>
      <c r="G2873" s="57">
        <f>_xlfn.XLOOKUP(F2873,'Historical Metal Prices'!$L$4:$Z$4,'Historical Metal Prices'!$L$10:$Z$10)</f>
        <v>0.32505665589752875</v>
      </c>
      <c r="H2873" s="77">
        <f t="shared" si="89"/>
        <v>7636.3015079374582</v>
      </c>
    </row>
    <row r="2874" spans="1:8" x14ac:dyDescent="0.2">
      <c r="A2874" s="79">
        <v>42177</v>
      </c>
      <c r="B2874" s="77">
        <v>5636.75</v>
      </c>
      <c r="C2874" s="84">
        <v>125191</v>
      </c>
      <c r="D2874" s="84">
        <v>314250</v>
      </c>
      <c r="F2874">
        <f t="shared" si="88"/>
        <v>2015</v>
      </c>
      <c r="G2874" s="57">
        <f>_xlfn.XLOOKUP(F2874,'Historical Metal Prices'!$L$4:$Z$4,'Historical Metal Prices'!$L$10:$Z$10)</f>
        <v>0.32505665589752875</v>
      </c>
      <c r="H2874" s="77">
        <f t="shared" si="89"/>
        <v>7469.0131051303952</v>
      </c>
    </row>
    <row r="2875" spans="1:8" x14ac:dyDescent="0.2">
      <c r="A2875" s="79">
        <v>42174</v>
      </c>
      <c r="B2875" s="77">
        <v>5642</v>
      </c>
      <c r="C2875" s="84">
        <v>125191</v>
      </c>
      <c r="D2875" s="84">
        <v>315475</v>
      </c>
      <c r="F2875">
        <f t="shared" si="88"/>
        <v>2015</v>
      </c>
      <c r="G2875" s="57">
        <f>_xlfn.XLOOKUP(F2875,'Historical Metal Prices'!$L$4:$Z$4,'Historical Metal Prices'!$L$10:$Z$10)</f>
        <v>0.32505665589752875</v>
      </c>
      <c r="H2875" s="77">
        <f t="shared" si="89"/>
        <v>7475.9696525738573</v>
      </c>
    </row>
    <row r="2876" spans="1:8" x14ac:dyDescent="0.2">
      <c r="A2876" s="79">
        <v>42173</v>
      </c>
      <c r="B2876" s="77">
        <v>5736.25</v>
      </c>
      <c r="C2876" s="84">
        <v>134816</v>
      </c>
      <c r="D2876" s="84">
        <v>317700</v>
      </c>
      <c r="F2876">
        <f t="shared" si="88"/>
        <v>2015</v>
      </c>
      <c r="G2876" s="57">
        <f>_xlfn.XLOOKUP(F2876,'Historical Metal Prices'!$L$4:$Z$4,'Historical Metal Prices'!$L$10:$Z$10)</f>
        <v>0.32505665589752875</v>
      </c>
      <c r="H2876" s="77">
        <f t="shared" si="89"/>
        <v>7600.8562423921994</v>
      </c>
    </row>
    <row r="2877" spans="1:8" x14ac:dyDescent="0.2">
      <c r="A2877" s="79">
        <v>42172</v>
      </c>
      <c r="B2877" s="77">
        <v>5726</v>
      </c>
      <c r="C2877" s="84">
        <v>134816</v>
      </c>
      <c r="D2877" s="84">
        <v>318925</v>
      </c>
      <c r="F2877">
        <f t="shared" si="88"/>
        <v>2015</v>
      </c>
      <c r="G2877" s="57">
        <f>_xlfn.XLOOKUP(F2877,'Historical Metal Prices'!$L$4:$Z$4,'Historical Metal Prices'!$L$10:$Z$10)</f>
        <v>0.32505665589752875</v>
      </c>
      <c r="H2877" s="77">
        <f t="shared" si="89"/>
        <v>7587.2744116692493</v>
      </c>
    </row>
    <row r="2878" spans="1:8" x14ac:dyDescent="0.2">
      <c r="A2878" s="79">
        <v>42171</v>
      </c>
      <c r="B2878" s="77">
        <v>5725</v>
      </c>
      <c r="C2878" s="84">
        <v>134816</v>
      </c>
      <c r="D2878" s="84">
        <v>318100</v>
      </c>
      <c r="F2878">
        <f t="shared" si="88"/>
        <v>2015</v>
      </c>
      <c r="G2878" s="57">
        <f>_xlfn.XLOOKUP(F2878,'Historical Metal Prices'!$L$4:$Z$4,'Historical Metal Prices'!$L$10:$Z$10)</f>
        <v>0.32505665589752875</v>
      </c>
      <c r="H2878" s="77">
        <f t="shared" si="89"/>
        <v>7585.949355013352</v>
      </c>
    </row>
    <row r="2879" spans="1:8" x14ac:dyDescent="0.2">
      <c r="A2879" s="79">
        <v>42170</v>
      </c>
      <c r="B2879" s="77">
        <v>5784</v>
      </c>
      <c r="C2879" s="84">
        <v>134816</v>
      </c>
      <c r="D2879" s="84">
        <v>318600</v>
      </c>
      <c r="F2879">
        <f t="shared" si="88"/>
        <v>2015</v>
      </c>
      <c r="G2879" s="57">
        <f>_xlfn.XLOOKUP(F2879,'Historical Metal Prices'!$L$4:$Z$4,'Historical Metal Prices'!$L$10:$Z$10)</f>
        <v>0.32505665589752875</v>
      </c>
      <c r="H2879" s="77">
        <f t="shared" si="89"/>
        <v>7664.1276977113066</v>
      </c>
    </row>
    <row r="2880" spans="1:8" x14ac:dyDescent="0.2">
      <c r="A2880" s="79">
        <v>42167</v>
      </c>
      <c r="B2880" s="77">
        <v>5892.5</v>
      </c>
      <c r="C2880" s="84">
        <v>134816</v>
      </c>
      <c r="D2880" s="84">
        <v>314400</v>
      </c>
      <c r="F2880">
        <f t="shared" si="88"/>
        <v>2015</v>
      </c>
      <c r="G2880" s="57">
        <f>_xlfn.XLOOKUP(F2880,'Historical Metal Prices'!$L$4:$Z$4,'Historical Metal Prices'!$L$10:$Z$10)</f>
        <v>0.32505665589752875</v>
      </c>
      <c r="H2880" s="77">
        <f t="shared" si="89"/>
        <v>7807.8963448761879</v>
      </c>
    </row>
    <row r="2881" spans="1:8" x14ac:dyDescent="0.2">
      <c r="A2881" s="79">
        <v>42166</v>
      </c>
      <c r="B2881" s="77">
        <v>5864</v>
      </c>
      <c r="C2881" s="84">
        <v>145383</v>
      </c>
      <c r="D2881" s="84">
        <v>314025</v>
      </c>
      <c r="F2881">
        <f t="shared" si="88"/>
        <v>2015</v>
      </c>
      <c r="G2881" s="57">
        <f>_xlfn.XLOOKUP(F2881,'Historical Metal Prices'!$L$4:$Z$4,'Historical Metal Prices'!$L$10:$Z$10)</f>
        <v>0.32505665589752875</v>
      </c>
      <c r="H2881" s="77">
        <f t="shared" si="89"/>
        <v>7770.1322301831087</v>
      </c>
    </row>
    <row r="2882" spans="1:8" x14ac:dyDescent="0.2">
      <c r="A2882" s="79">
        <v>42165</v>
      </c>
      <c r="B2882" s="77">
        <v>6023.75</v>
      </c>
      <c r="C2882" s="84">
        <v>145383</v>
      </c>
      <c r="D2882" s="84">
        <v>317475</v>
      </c>
      <c r="F2882">
        <f t="shared" si="88"/>
        <v>2015</v>
      </c>
      <c r="G2882" s="57">
        <f>_xlfn.XLOOKUP(F2882,'Historical Metal Prices'!$L$4:$Z$4,'Historical Metal Prices'!$L$10:$Z$10)</f>
        <v>0.32505665589752875</v>
      </c>
      <c r="H2882" s="77">
        <f t="shared" si="89"/>
        <v>7981.8100309627389</v>
      </c>
    </row>
    <row r="2883" spans="1:8" x14ac:dyDescent="0.2">
      <c r="A2883" s="79">
        <v>42164</v>
      </c>
      <c r="B2883" s="77">
        <v>5956.25</v>
      </c>
      <c r="C2883" s="84">
        <v>145383</v>
      </c>
      <c r="D2883" s="84">
        <v>308025</v>
      </c>
      <c r="F2883">
        <f t="shared" si="88"/>
        <v>2015</v>
      </c>
      <c r="G2883" s="57">
        <f>_xlfn.XLOOKUP(F2883,'Historical Metal Prices'!$L$4:$Z$4,'Historical Metal Prices'!$L$10:$Z$10)</f>
        <v>0.32505665589752875</v>
      </c>
      <c r="H2883" s="77">
        <f t="shared" si="89"/>
        <v>7892.3687066896555</v>
      </c>
    </row>
    <row r="2884" spans="1:8" x14ac:dyDescent="0.2">
      <c r="A2884" s="79">
        <v>42163</v>
      </c>
      <c r="B2884" s="77">
        <v>5938.75</v>
      </c>
      <c r="C2884" s="84">
        <v>145383</v>
      </c>
      <c r="D2884" s="84">
        <v>310825</v>
      </c>
      <c r="F2884">
        <f t="shared" si="88"/>
        <v>2015</v>
      </c>
      <c r="G2884" s="57">
        <f>_xlfn.XLOOKUP(F2884,'Historical Metal Prices'!$L$4:$Z$4,'Historical Metal Prices'!$L$10:$Z$10)</f>
        <v>0.32505665589752875</v>
      </c>
      <c r="H2884" s="77">
        <f t="shared" si="89"/>
        <v>7869.1802152114487</v>
      </c>
    </row>
    <row r="2885" spans="1:8" x14ac:dyDescent="0.2">
      <c r="A2885" s="79">
        <v>42160</v>
      </c>
      <c r="B2885" s="77">
        <v>5927</v>
      </c>
      <c r="C2885" s="84">
        <v>145383</v>
      </c>
      <c r="D2885" s="84">
        <v>312300</v>
      </c>
      <c r="F2885">
        <f t="shared" si="88"/>
        <v>2015</v>
      </c>
      <c r="G2885" s="57">
        <f>_xlfn.XLOOKUP(F2885,'Historical Metal Prices'!$L$4:$Z$4,'Historical Metal Prices'!$L$10:$Z$10)</f>
        <v>0.32505665589752875</v>
      </c>
      <c r="H2885" s="77">
        <f t="shared" si="89"/>
        <v>7853.6107995046532</v>
      </c>
    </row>
    <row r="2886" spans="1:8" x14ac:dyDescent="0.2">
      <c r="A2886" s="79">
        <v>42159</v>
      </c>
      <c r="B2886" s="77">
        <v>5906.25</v>
      </c>
      <c r="C2886" s="84">
        <v>156053</v>
      </c>
      <c r="D2886" s="84">
        <v>315125</v>
      </c>
      <c r="F2886">
        <f t="shared" si="88"/>
        <v>2015</v>
      </c>
      <c r="G2886" s="57">
        <f>_xlfn.XLOOKUP(F2886,'Historical Metal Prices'!$L$4:$Z$4,'Historical Metal Prices'!$L$10:$Z$10)</f>
        <v>0.32505665589752875</v>
      </c>
      <c r="H2886" s="77">
        <f t="shared" si="89"/>
        <v>7826.1158738947788</v>
      </c>
    </row>
    <row r="2887" spans="1:8" x14ac:dyDescent="0.2">
      <c r="A2887" s="79">
        <v>42158</v>
      </c>
      <c r="B2887" s="77">
        <v>6000.5</v>
      </c>
      <c r="C2887" s="84">
        <v>156053</v>
      </c>
      <c r="D2887" s="84">
        <v>318100</v>
      </c>
      <c r="F2887">
        <f t="shared" si="88"/>
        <v>2015</v>
      </c>
      <c r="G2887" s="57">
        <f>_xlfn.XLOOKUP(F2887,'Historical Metal Prices'!$L$4:$Z$4,'Historical Metal Prices'!$L$10:$Z$10)</f>
        <v>0.32505665589752875</v>
      </c>
      <c r="H2887" s="77">
        <f t="shared" si="89"/>
        <v>7951.002463713121</v>
      </c>
    </row>
    <row r="2888" spans="1:8" x14ac:dyDescent="0.2">
      <c r="A2888" s="79">
        <v>42157</v>
      </c>
      <c r="B2888" s="77">
        <v>6029</v>
      </c>
      <c r="C2888" s="84">
        <v>156053</v>
      </c>
      <c r="D2888" s="84">
        <v>318625</v>
      </c>
      <c r="F2888">
        <f t="shared" si="88"/>
        <v>2015</v>
      </c>
      <c r="G2888" s="57">
        <f>_xlfn.XLOOKUP(F2888,'Historical Metal Prices'!$L$4:$Z$4,'Historical Metal Prices'!$L$10:$Z$10)</f>
        <v>0.32505665589752875</v>
      </c>
      <c r="H2888" s="77">
        <f t="shared" si="89"/>
        <v>7988.766578406201</v>
      </c>
    </row>
    <row r="2889" spans="1:8" x14ac:dyDescent="0.2">
      <c r="A2889" s="79">
        <v>42156</v>
      </c>
      <c r="B2889" s="77">
        <v>6014.5</v>
      </c>
      <c r="C2889" s="84">
        <v>156053</v>
      </c>
      <c r="D2889" s="84">
        <v>317500</v>
      </c>
      <c r="F2889">
        <f t="shared" si="88"/>
        <v>2015</v>
      </c>
      <c r="G2889" s="57">
        <f>_xlfn.XLOOKUP(F2889,'Historical Metal Prices'!$L$4:$Z$4,'Historical Metal Prices'!$L$10:$Z$10)</f>
        <v>0.32505665589752875</v>
      </c>
      <c r="H2889" s="77">
        <f t="shared" si="89"/>
        <v>7969.5532568956869</v>
      </c>
    </row>
    <row r="2890" spans="1:8" x14ac:dyDescent="0.2">
      <c r="A2890" s="79">
        <v>42153</v>
      </c>
      <c r="B2890" s="77">
        <v>6005.25</v>
      </c>
      <c r="C2890" s="84">
        <v>156053</v>
      </c>
      <c r="D2890" s="84">
        <v>320950</v>
      </c>
      <c r="F2890">
        <f t="shared" si="88"/>
        <v>2015</v>
      </c>
      <c r="G2890" s="57">
        <f>_xlfn.XLOOKUP(F2890,'Historical Metal Prices'!$L$4:$Z$4,'Historical Metal Prices'!$L$10:$Z$10)</f>
        <v>0.32505665589752875</v>
      </c>
      <c r="H2890" s="77">
        <f t="shared" si="89"/>
        <v>7957.2964828286349</v>
      </c>
    </row>
    <row r="2891" spans="1:8" x14ac:dyDescent="0.2">
      <c r="A2891" s="79">
        <v>42152</v>
      </c>
      <c r="B2891" s="77">
        <v>6091.5</v>
      </c>
      <c r="C2891" s="84">
        <v>162636</v>
      </c>
      <c r="D2891" s="84">
        <v>322150</v>
      </c>
      <c r="F2891">
        <f t="shared" ref="F2891:F2954" si="90">YEAR(A2891)</f>
        <v>2015</v>
      </c>
      <c r="G2891" s="57">
        <f>_xlfn.XLOOKUP(F2891,'Historical Metal Prices'!$L$4:$Z$4,'Historical Metal Prices'!$L$10:$Z$10)</f>
        <v>0.32505665589752875</v>
      </c>
      <c r="H2891" s="77">
        <f t="shared" ref="H2891:H2954" si="91">IFERROR(B2891*(1+G2891),H2892)</f>
        <v>8071.5826193997964</v>
      </c>
    </row>
    <row r="2892" spans="1:8" x14ac:dyDescent="0.2">
      <c r="A2892" s="79">
        <v>42151</v>
      </c>
      <c r="B2892" s="77">
        <v>6079.5</v>
      </c>
      <c r="C2892" s="84">
        <v>162636</v>
      </c>
      <c r="D2892" s="84">
        <v>325075</v>
      </c>
      <c r="F2892">
        <f t="shared" si="90"/>
        <v>2015</v>
      </c>
      <c r="G2892" s="57">
        <f>_xlfn.XLOOKUP(F2892,'Historical Metal Prices'!$L$4:$Z$4,'Historical Metal Prices'!$L$10:$Z$10)</f>
        <v>0.32505665589752875</v>
      </c>
      <c r="H2892" s="77">
        <f t="shared" si="91"/>
        <v>8055.6819395290258</v>
      </c>
    </row>
    <row r="2893" spans="1:8" x14ac:dyDescent="0.2">
      <c r="A2893" s="79">
        <v>42150</v>
      </c>
      <c r="B2893" s="77">
        <v>6103.5</v>
      </c>
      <c r="C2893" s="84">
        <v>162636</v>
      </c>
      <c r="D2893" s="84">
        <v>327500</v>
      </c>
      <c r="F2893">
        <f t="shared" si="90"/>
        <v>2015</v>
      </c>
      <c r="G2893" s="57">
        <f>_xlfn.XLOOKUP(F2893,'Historical Metal Prices'!$L$4:$Z$4,'Historical Metal Prices'!$L$10:$Z$10)</f>
        <v>0.32505665589752875</v>
      </c>
      <c r="H2893" s="77">
        <f t="shared" si="91"/>
        <v>8087.4832992705669</v>
      </c>
    </row>
    <row r="2894" spans="1:8" x14ac:dyDescent="0.2">
      <c r="A2894" s="79">
        <v>42149</v>
      </c>
      <c r="B2894" s="77">
        <v>6156</v>
      </c>
      <c r="C2894" s="84">
        <v>162636</v>
      </c>
      <c r="D2894" s="84">
        <v>327800</v>
      </c>
      <c r="F2894">
        <f t="shared" si="90"/>
        <v>2015</v>
      </c>
      <c r="G2894" s="57">
        <f>_xlfn.XLOOKUP(F2894,'Historical Metal Prices'!$L$4:$Z$4,'Historical Metal Prices'!$L$10:$Z$10)</f>
        <v>0.32505665589752875</v>
      </c>
      <c r="H2894" s="77">
        <f t="shared" si="91"/>
        <v>8157.0487737051872</v>
      </c>
    </row>
    <row r="2895" spans="1:8" x14ac:dyDescent="0.2">
      <c r="A2895" s="79">
        <v>42146</v>
      </c>
      <c r="B2895" s="77">
        <v>6156</v>
      </c>
      <c r="C2895" s="84">
        <v>162636</v>
      </c>
      <c r="D2895" s="84">
        <v>327800</v>
      </c>
      <c r="F2895">
        <f t="shared" si="90"/>
        <v>2015</v>
      </c>
      <c r="G2895" s="57">
        <f>_xlfn.XLOOKUP(F2895,'Historical Metal Prices'!$L$4:$Z$4,'Historical Metal Prices'!$L$10:$Z$10)</f>
        <v>0.32505665589752875</v>
      </c>
      <c r="H2895" s="77">
        <f t="shared" si="91"/>
        <v>8157.0487737051872</v>
      </c>
    </row>
    <row r="2896" spans="1:8" x14ac:dyDescent="0.2">
      <c r="A2896" s="79">
        <v>42145</v>
      </c>
      <c r="B2896" s="77">
        <v>6249</v>
      </c>
      <c r="C2896" s="84">
        <v>173157</v>
      </c>
      <c r="D2896" s="84">
        <v>330825</v>
      </c>
      <c r="F2896">
        <f t="shared" si="90"/>
        <v>2015</v>
      </c>
      <c r="G2896" s="57">
        <f>_xlfn.XLOOKUP(F2896,'Historical Metal Prices'!$L$4:$Z$4,'Historical Metal Prices'!$L$10:$Z$10)</f>
        <v>0.32505665589752875</v>
      </c>
      <c r="H2896" s="77">
        <f t="shared" si="91"/>
        <v>8280.279042703658</v>
      </c>
    </row>
    <row r="2897" spans="1:8" x14ac:dyDescent="0.2">
      <c r="A2897" s="79">
        <v>42144</v>
      </c>
      <c r="B2897" s="77">
        <v>6214</v>
      </c>
      <c r="C2897" s="84">
        <v>173157</v>
      </c>
      <c r="D2897" s="84">
        <v>332225</v>
      </c>
      <c r="F2897">
        <f t="shared" si="90"/>
        <v>2015</v>
      </c>
      <c r="G2897" s="57">
        <f>_xlfn.XLOOKUP(F2897,'Historical Metal Prices'!$L$4:$Z$4,'Historical Metal Prices'!$L$10:$Z$10)</f>
        <v>0.32505665589752875</v>
      </c>
      <c r="H2897" s="77">
        <f t="shared" si="91"/>
        <v>8233.9020597472445</v>
      </c>
    </row>
    <row r="2898" spans="1:8" x14ac:dyDescent="0.2">
      <c r="A2898" s="79">
        <v>42143</v>
      </c>
      <c r="B2898" s="77">
        <v>6210</v>
      </c>
      <c r="C2898" s="84">
        <v>173157</v>
      </c>
      <c r="D2898" s="84">
        <v>334875</v>
      </c>
      <c r="F2898">
        <f t="shared" si="90"/>
        <v>2015</v>
      </c>
      <c r="G2898" s="57">
        <f>_xlfn.XLOOKUP(F2898,'Historical Metal Prices'!$L$4:$Z$4,'Historical Metal Prices'!$L$10:$Z$10)</f>
        <v>0.32505665589752875</v>
      </c>
      <c r="H2898" s="77">
        <f t="shared" si="91"/>
        <v>8228.6018331236537</v>
      </c>
    </row>
    <row r="2899" spans="1:8" x14ac:dyDescent="0.2">
      <c r="A2899" s="79">
        <v>42142</v>
      </c>
      <c r="B2899" s="77">
        <v>6369</v>
      </c>
      <c r="C2899" s="84">
        <v>173157</v>
      </c>
      <c r="D2899" s="84">
        <v>337000</v>
      </c>
      <c r="F2899">
        <f t="shared" si="90"/>
        <v>2015</v>
      </c>
      <c r="G2899" s="57">
        <f>_xlfn.XLOOKUP(F2899,'Historical Metal Prices'!$L$4:$Z$4,'Historical Metal Prices'!$L$10:$Z$10)</f>
        <v>0.32505665589752875</v>
      </c>
      <c r="H2899" s="77">
        <f t="shared" si="91"/>
        <v>8439.2858414113598</v>
      </c>
    </row>
    <row r="2900" spans="1:8" x14ac:dyDescent="0.2">
      <c r="A2900" s="79">
        <v>42139</v>
      </c>
      <c r="B2900" s="77">
        <v>6414.75</v>
      </c>
      <c r="C2900" s="84">
        <v>173157</v>
      </c>
      <c r="D2900" s="84">
        <v>337775</v>
      </c>
      <c r="F2900">
        <f t="shared" si="90"/>
        <v>2015</v>
      </c>
      <c r="G2900" s="57">
        <f>_xlfn.XLOOKUP(F2900,'Historical Metal Prices'!$L$4:$Z$4,'Historical Metal Prices'!$L$10:$Z$10)</f>
        <v>0.32505665589752875</v>
      </c>
      <c r="H2900" s="77">
        <f t="shared" si="91"/>
        <v>8499.9071834186725</v>
      </c>
    </row>
    <row r="2901" spans="1:8" x14ac:dyDescent="0.2">
      <c r="A2901" s="79">
        <v>42138</v>
      </c>
      <c r="B2901" s="77">
        <v>6406.25</v>
      </c>
      <c r="C2901" s="84">
        <v>183304</v>
      </c>
      <c r="D2901" s="84">
        <v>338000</v>
      </c>
      <c r="F2901">
        <f t="shared" si="90"/>
        <v>2015</v>
      </c>
      <c r="G2901" s="57">
        <f>_xlfn.XLOOKUP(F2901,'Historical Metal Prices'!$L$4:$Z$4,'Historical Metal Prices'!$L$10:$Z$10)</f>
        <v>0.32505665589752875</v>
      </c>
      <c r="H2901" s="77">
        <f t="shared" si="91"/>
        <v>8488.6442018435428</v>
      </c>
    </row>
    <row r="2902" spans="1:8" x14ac:dyDescent="0.2">
      <c r="A2902" s="79">
        <v>42137</v>
      </c>
      <c r="B2902" s="77">
        <v>6410</v>
      </c>
      <c r="C2902" s="84">
        <v>183304</v>
      </c>
      <c r="D2902" s="84">
        <v>338800</v>
      </c>
      <c r="F2902">
        <f t="shared" si="90"/>
        <v>2015</v>
      </c>
      <c r="G2902" s="57">
        <f>_xlfn.XLOOKUP(F2902,'Historical Metal Prices'!$L$4:$Z$4,'Historical Metal Prices'!$L$10:$Z$10)</f>
        <v>0.32505665589752875</v>
      </c>
      <c r="H2902" s="77">
        <f t="shared" si="91"/>
        <v>8493.6131643031586</v>
      </c>
    </row>
    <row r="2903" spans="1:8" x14ac:dyDescent="0.2">
      <c r="A2903" s="79">
        <v>42136</v>
      </c>
      <c r="B2903" s="77">
        <v>6446.5</v>
      </c>
      <c r="C2903" s="84">
        <v>183304</v>
      </c>
      <c r="D2903" s="84">
        <v>337850</v>
      </c>
      <c r="F2903">
        <f t="shared" si="90"/>
        <v>2015</v>
      </c>
      <c r="G2903" s="57">
        <f>_xlfn.XLOOKUP(F2903,'Historical Metal Prices'!$L$4:$Z$4,'Historical Metal Prices'!$L$10:$Z$10)</f>
        <v>0.32505665589752875</v>
      </c>
      <c r="H2903" s="77">
        <f t="shared" si="91"/>
        <v>8541.9777322434184</v>
      </c>
    </row>
    <row r="2904" spans="1:8" x14ac:dyDescent="0.2">
      <c r="A2904" s="79">
        <v>42135</v>
      </c>
      <c r="B2904" s="77">
        <v>6368.5</v>
      </c>
      <c r="C2904" s="84">
        <v>183304</v>
      </c>
      <c r="D2904" s="84">
        <v>338525</v>
      </c>
      <c r="F2904">
        <f t="shared" si="90"/>
        <v>2015</v>
      </c>
      <c r="G2904" s="57">
        <f>_xlfn.XLOOKUP(F2904,'Historical Metal Prices'!$L$4:$Z$4,'Historical Metal Prices'!$L$10:$Z$10)</f>
        <v>0.32505665589752875</v>
      </c>
      <c r="H2904" s="77">
        <f t="shared" si="91"/>
        <v>8438.6233130834116</v>
      </c>
    </row>
    <row r="2905" spans="1:8" x14ac:dyDescent="0.2">
      <c r="A2905" s="79">
        <v>42132</v>
      </c>
      <c r="B2905" s="77">
        <v>6391.5</v>
      </c>
      <c r="C2905" s="84">
        <v>183304</v>
      </c>
      <c r="D2905" s="84">
        <v>339475</v>
      </c>
      <c r="F2905">
        <f t="shared" si="90"/>
        <v>2015</v>
      </c>
      <c r="G2905" s="57">
        <f>_xlfn.XLOOKUP(F2905,'Historical Metal Prices'!$L$4:$Z$4,'Historical Metal Prices'!$L$10:$Z$10)</f>
        <v>0.32505665589752875</v>
      </c>
      <c r="H2905" s="77">
        <f t="shared" si="91"/>
        <v>8469.0996161690546</v>
      </c>
    </row>
    <row r="2906" spans="1:8" x14ac:dyDescent="0.2">
      <c r="A2906" s="79">
        <v>42131</v>
      </c>
      <c r="B2906" s="77">
        <v>6403</v>
      </c>
      <c r="C2906" s="84">
        <v>188165</v>
      </c>
      <c r="D2906" s="84">
        <v>339075</v>
      </c>
      <c r="F2906">
        <f t="shared" si="90"/>
        <v>2015</v>
      </c>
      <c r="G2906" s="57">
        <f>_xlfn.XLOOKUP(F2906,'Historical Metal Prices'!$L$4:$Z$4,'Historical Metal Prices'!$L$10:$Z$10)</f>
        <v>0.32505665589752875</v>
      </c>
      <c r="H2906" s="77">
        <f t="shared" si="91"/>
        <v>8484.3377677118769</v>
      </c>
    </row>
    <row r="2907" spans="1:8" x14ac:dyDescent="0.2">
      <c r="A2907" s="79">
        <v>42130</v>
      </c>
      <c r="B2907" s="77">
        <v>6389.25</v>
      </c>
      <c r="C2907" s="84">
        <v>188165</v>
      </c>
      <c r="D2907" s="84">
        <v>339725</v>
      </c>
      <c r="F2907">
        <f t="shared" si="90"/>
        <v>2015</v>
      </c>
      <c r="G2907" s="57">
        <f>_xlfn.XLOOKUP(F2907,'Historical Metal Prices'!$L$4:$Z$4,'Historical Metal Prices'!$L$10:$Z$10)</f>
        <v>0.32505665589752875</v>
      </c>
      <c r="H2907" s="77">
        <f t="shared" si="91"/>
        <v>8466.1182386932851</v>
      </c>
    </row>
    <row r="2908" spans="1:8" x14ac:dyDescent="0.2">
      <c r="A2908" s="79">
        <v>42129</v>
      </c>
      <c r="B2908" s="77">
        <v>6481.75</v>
      </c>
      <c r="C2908" s="84">
        <v>188165</v>
      </c>
      <c r="D2908" s="84">
        <v>341000</v>
      </c>
      <c r="F2908">
        <f t="shared" si="90"/>
        <v>2015</v>
      </c>
      <c r="G2908" s="57">
        <f>_xlfn.XLOOKUP(F2908,'Historical Metal Prices'!$L$4:$Z$4,'Historical Metal Prices'!$L$10:$Z$10)</f>
        <v>0.32505665589752875</v>
      </c>
      <c r="H2908" s="77">
        <f t="shared" si="91"/>
        <v>8588.6859793638068</v>
      </c>
    </row>
    <row r="2909" spans="1:8" x14ac:dyDescent="0.2">
      <c r="A2909" s="79">
        <v>42128</v>
      </c>
      <c r="B2909" s="77">
        <v>6411.5</v>
      </c>
      <c r="C2909" s="84">
        <v>188165</v>
      </c>
      <c r="D2909" s="84">
        <v>341325</v>
      </c>
      <c r="F2909">
        <f t="shared" si="90"/>
        <v>2015</v>
      </c>
      <c r="G2909" s="57">
        <f>_xlfn.XLOOKUP(F2909,'Historical Metal Prices'!$L$4:$Z$4,'Historical Metal Prices'!$L$10:$Z$10)</f>
        <v>0.32505665589752875</v>
      </c>
      <c r="H2909" s="77">
        <f t="shared" si="91"/>
        <v>8495.6007492870049</v>
      </c>
    </row>
    <row r="2910" spans="1:8" x14ac:dyDescent="0.2">
      <c r="A2910" s="79">
        <v>42125</v>
      </c>
      <c r="B2910" s="77">
        <v>6411.5</v>
      </c>
      <c r="C2910" s="84">
        <v>208285</v>
      </c>
      <c r="D2910" s="84">
        <v>341325</v>
      </c>
      <c r="F2910">
        <f t="shared" si="90"/>
        <v>2015</v>
      </c>
      <c r="G2910" s="57">
        <f>_xlfn.XLOOKUP(F2910,'Historical Metal Prices'!$L$4:$Z$4,'Historical Metal Prices'!$L$10:$Z$10)</f>
        <v>0.32505665589752875</v>
      </c>
      <c r="H2910" s="77">
        <f t="shared" si="91"/>
        <v>8495.6007492870049</v>
      </c>
    </row>
    <row r="2911" spans="1:8" x14ac:dyDescent="0.2">
      <c r="A2911" s="79">
        <v>42124</v>
      </c>
      <c r="B2911" s="77">
        <v>6364.5</v>
      </c>
      <c r="C2911" s="84">
        <v>208285</v>
      </c>
      <c r="D2911" s="84">
        <v>339625</v>
      </c>
      <c r="F2911">
        <f t="shared" si="90"/>
        <v>2015</v>
      </c>
      <c r="G2911" s="57">
        <f>_xlfn.XLOOKUP(F2911,'Historical Metal Prices'!$L$4:$Z$4,'Historical Metal Prices'!$L$10:$Z$10)</f>
        <v>0.32505665589752875</v>
      </c>
      <c r="H2911" s="77">
        <f t="shared" si="91"/>
        <v>8433.3230864598208</v>
      </c>
    </row>
    <row r="2912" spans="1:8" x14ac:dyDescent="0.2">
      <c r="A2912" s="79">
        <v>42123</v>
      </c>
      <c r="B2912" s="77">
        <v>6162.5</v>
      </c>
      <c r="C2912" s="84">
        <v>208285</v>
      </c>
      <c r="D2912" s="84">
        <v>337925</v>
      </c>
      <c r="F2912">
        <f t="shared" si="90"/>
        <v>2015</v>
      </c>
      <c r="G2912" s="57">
        <f>_xlfn.XLOOKUP(F2912,'Historical Metal Prices'!$L$4:$Z$4,'Historical Metal Prices'!$L$10:$Z$10)</f>
        <v>0.32505665589752875</v>
      </c>
      <c r="H2912" s="77">
        <f t="shared" si="91"/>
        <v>8165.6616419685206</v>
      </c>
    </row>
    <row r="2913" spans="1:8" x14ac:dyDescent="0.2">
      <c r="A2913" s="79">
        <v>42122</v>
      </c>
      <c r="B2913" s="77">
        <v>6132</v>
      </c>
      <c r="C2913" s="84">
        <v>208285</v>
      </c>
      <c r="D2913" s="84">
        <v>338125</v>
      </c>
      <c r="F2913">
        <f t="shared" si="90"/>
        <v>2015</v>
      </c>
      <c r="G2913" s="57">
        <f>_xlfn.XLOOKUP(F2913,'Historical Metal Prices'!$L$4:$Z$4,'Historical Metal Prices'!$L$10:$Z$10)</f>
        <v>0.32505665589752875</v>
      </c>
      <c r="H2913" s="77">
        <f t="shared" si="91"/>
        <v>8125.2474139636461</v>
      </c>
    </row>
    <row r="2914" spans="1:8" x14ac:dyDescent="0.2">
      <c r="A2914" s="79">
        <v>42121</v>
      </c>
      <c r="B2914" s="77">
        <v>6070</v>
      </c>
      <c r="C2914" s="84">
        <v>208285</v>
      </c>
      <c r="D2914" s="84">
        <v>338250</v>
      </c>
      <c r="F2914">
        <f t="shared" si="90"/>
        <v>2015</v>
      </c>
      <c r="G2914" s="57">
        <f>_xlfn.XLOOKUP(F2914,'Historical Metal Prices'!$L$4:$Z$4,'Historical Metal Prices'!$L$10:$Z$10)</f>
        <v>0.32505665589752875</v>
      </c>
      <c r="H2914" s="77">
        <f t="shared" si="91"/>
        <v>8043.0939012979998</v>
      </c>
    </row>
    <row r="2915" spans="1:8" x14ac:dyDescent="0.2">
      <c r="A2915" s="79">
        <v>42118</v>
      </c>
      <c r="B2915" s="77">
        <v>6031</v>
      </c>
      <c r="C2915" s="84">
        <v>208285</v>
      </c>
      <c r="D2915" s="84">
        <v>338425</v>
      </c>
      <c r="F2915">
        <f t="shared" si="90"/>
        <v>2015</v>
      </c>
      <c r="G2915" s="57">
        <f>_xlfn.XLOOKUP(F2915,'Historical Metal Prices'!$L$4:$Z$4,'Historical Metal Prices'!$L$10:$Z$10)</f>
        <v>0.32505665589752875</v>
      </c>
      <c r="H2915" s="77">
        <f t="shared" si="91"/>
        <v>7991.4166917179955</v>
      </c>
    </row>
    <row r="2916" spans="1:8" x14ac:dyDescent="0.2">
      <c r="A2916" s="79">
        <v>42117</v>
      </c>
      <c r="B2916" s="77">
        <v>5943</v>
      </c>
      <c r="C2916" s="84">
        <v>230835</v>
      </c>
      <c r="D2916" s="84">
        <v>337675</v>
      </c>
      <c r="F2916">
        <f t="shared" si="90"/>
        <v>2015</v>
      </c>
      <c r="G2916" s="57">
        <f>_xlfn.XLOOKUP(F2916,'Historical Metal Prices'!$L$4:$Z$4,'Historical Metal Prices'!$L$10:$Z$10)</f>
        <v>0.32505665589752875</v>
      </c>
      <c r="H2916" s="77">
        <f t="shared" si="91"/>
        <v>7874.8117059990136</v>
      </c>
    </row>
    <row r="2917" spans="1:8" x14ac:dyDescent="0.2">
      <c r="A2917" s="79">
        <v>42116</v>
      </c>
      <c r="B2917" s="77">
        <v>5902</v>
      </c>
      <c r="C2917" s="84">
        <v>230835</v>
      </c>
      <c r="D2917" s="84">
        <v>336725</v>
      </c>
      <c r="F2917">
        <f t="shared" si="90"/>
        <v>2015</v>
      </c>
      <c r="G2917" s="57">
        <f>_xlfn.XLOOKUP(F2917,'Historical Metal Prices'!$L$4:$Z$4,'Historical Metal Prices'!$L$10:$Z$10)</f>
        <v>0.32505665589752875</v>
      </c>
      <c r="H2917" s="77">
        <f t="shared" si="91"/>
        <v>7820.4843831072149</v>
      </c>
    </row>
    <row r="2918" spans="1:8" x14ac:dyDescent="0.2">
      <c r="A2918" s="79">
        <v>42115</v>
      </c>
      <c r="B2918" s="77">
        <v>5943</v>
      </c>
      <c r="C2918" s="84">
        <v>230835</v>
      </c>
      <c r="D2918" s="84">
        <v>337275</v>
      </c>
      <c r="F2918">
        <f t="shared" si="90"/>
        <v>2015</v>
      </c>
      <c r="G2918" s="57">
        <f>_xlfn.XLOOKUP(F2918,'Historical Metal Prices'!$L$4:$Z$4,'Historical Metal Prices'!$L$10:$Z$10)</f>
        <v>0.32505665589752875</v>
      </c>
      <c r="H2918" s="77">
        <f t="shared" si="91"/>
        <v>7874.8117059990136</v>
      </c>
    </row>
    <row r="2919" spans="1:8" x14ac:dyDescent="0.2">
      <c r="A2919" s="79">
        <v>42114</v>
      </c>
      <c r="B2919" s="77">
        <v>5985.75</v>
      </c>
      <c r="C2919" s="84">
        <v>230835</v>
      </c>
      <c r="D2919" s="84">
        <v>338300</v>
      </c>
      <c r="F2919">
        <f t="shared" si="90"/>
        <v>2015</v>
      </c>
      <c r="G2919" s="57">
        <f>_xlfn.XLOOKUP(F2919,'Historical Metal Prices'!$L$4:$Z$4,'Historical Metal Prices'!$L$10:$Z$10)</f>
        <v>0.32505665589752875</v>
      </c>
      <c r="H2919" s="77">
        <f t="shared" si="91"/>
        <v>7931.4578780386328</v>
      </c>
    </row>
    <row r="2920" spans="1:8" x14ac:dyDescent="0.2">
      <c r="A2920" s="79">
        <v>42111</v>
      </c>
      <c r="B2920" s="77">
        <v>6069</v>
      </c>
      <c r="C2920" s="84">
        <v>230835</v>
      </c>
      <c r="D2920" s="84">
        <v>341275</v>
      </c>
      <c r="F2920">
        <f t="shared" si="90"/>
        <v>2015</v>
      </c>
      <c r="G2920" s="57">
        <f>_xlfn.XLOOKUP(F2920,'Historical Metal Prices'!$L$4:$Z$4,'Historical Metal Prices'!$L$10:$Z$10)</f>
        <v>0.32505665589752875</v>
      </c>
      <c r="H2920" s="77">
        <f t="shared" si="91"/>
        <v>8041.7688446421016</v>
      </c>
    </row>
    <row r="2921" spans="1:8" x14ac:dyDescent="0.2">
      <c r="A2921" s="79">
        <v>42110</v>
      </c>
      <c r="B2921" s="77">
        <v>6067.5</v>
      </c>
      <c r="C2921" s="84">
        <v>240775</v>
      </c>
      <c r="D2921" s="84">
        <v>336600</v>
      </c>
      <c r="F2921">
        <f t="shared" si="90"/>
        <v>2015</v>
      </c>
      <c r="G2921" s="57">
        <f>_xlfn.XLOOKUP(F2921,'Historical Metal Prices'!$L$4:$Z$4,'Historical Metal Prices'!$L$10:$Z$10)</f>
        <v>0.32505665589752875</v>
      </c>
      <c r="H2921" s="77">
        <f t="shared" si="91"/>
        <v>8039.7812596582553</v>
      </c>
    </row>
    <row r="2922" spans="1:8" x14ac:dyDescent="0.2">
      <c r="A2922" s="79">
        <v>42109</v>
      </c>
      <c r="B2922" s="77">
        <v>5960.75</v>
      </c>
      <c r="C2922" s="84">
        <v>240775</v>
      </c>
      <c r="D2922" s="84">
        <v>337225</v>
      </c>
      <c r="F2922">
        <f t="shared" si="90"/>
        <v>2015</v>
      </c>
      <c r="G2922" s="57">
        <f>_xlfn.XLOOKUP(F2922,'Historical Metal Prices'!$L$4:$Z$4,'Historical Metal Prices'!$L$10:$Z$10)</f>
        <v>0.32505665589752875</v>
      </c>
      <c r="H2922" s="77">
        <f t="shared" si="91"/>
        <v>7898.3314616411944</v>
      </c>
    </row>
    <row r="2923" spans="1:8" x14ac:dyDescent="0.2">
      <c r="A2923" s="79">
        <v>42108</v>
      </c>
      <c r="B2923" s="77">
        <v>5955</v>
      </c>
      <c r="C2923" s="84">
        <v>240775</v>
      </c>
      <c r="D2923" s="84">
        <v>337250</v>
      </c>
      <c r="F2923">
        <f t="shared" si="90"/>
        <v>2015</v>
      </c>
      <c r="G2923" s="57">
        <f>_xlfn.XLOOKUP(F2923,'Historical Metal Prices'!$L$4:$Z$4,'Historical Metal Prices'!$L$10:$Z$10)</f>
        <v>0.32505665589752875</v>
      </c>
      <c r="H2923" s="77">
        <f t="shared" si="91"/>
        <v>7890.7123858697832</v>
      </c>
    </row>
    <row r="2924" spans="1:8" x14ac:dyDescent="0.2">
      <c r="A2924" s="79">
        <v>42107</v>
      </c>
      <c r="B2924" s="77">
        <v>6001.25</v>
      </c>
      <c r="C2924" s="84">
        <v>240775</v>
      </c>
      <c r="D2924" s="84">
        <v>337500</v>
      </c>
      <c r="F2924">
        <f t="shared" si="90"/>
        <v>2015</v>
      </c>
      <c r="G2924" s="57">
        <f>_xlfn.XLOOKUP(F2924,'Historical Metal Prices'!$L$4:$Z$4,'Historical Metal Prices'!$L$10:$Z$10)</f>
        <v>0.32505665589752875</v>
      </c>
      <c r="H2924" s="77">
        <f t="shared" si="91"/>
        <v>7951.9962562050441</v>
      </c>
    </row>
    <row r="2925" spans="1:8" x14ac:dyDescent="0.2">
      <c r="A2925" s="79">
        <v>42104</v>
      </c>
      <c r="B2925" s="77">
        <v>6056</v>
      </c>
      <c r="C2925" s="84">
        <v>240775</v>
      </c>
      <c r="D2925" s="84">
        <v>333800</v>
      </c>
      <c r="F2925">
        <f t="shared" si="90"/>
        <v>2015</v>
      </c>
      <c r="G2925" s="57">
        <f>_xlfn.XLOOKUP(F2925,'Historical Metal Prices'!$L$4:$Z$4,'Historical Metal Prices'!$L$10:$Z$10)</f>
        <v>0.32505665589752875</v>
      </c>
      <c r="H2925" s="77">
        <f t="shared" si="91"/>
        <v>8024.5431081154338</v>
      </c>
    </row>
    <row r="2926" spans="1:8" x14ac:dyDescent="0.2">
      <c r="A2926" s="79">
        <v>42103</v>
      </c>
      <c r="B2926" s="77">
        <v>6015</v>
      </c>
      <c r="C2926" s="84">
        <v>246656</v>
      </c>
      <c r="D2926" s="84">
        <v>330050</v>
      </c>
      <c r="F2926">
        <f t="shared" si="90"/>
        <v>2015</v>
      </c>
      <c r="G2926" s="57">
        <f>_xlfn.XLOOKUP(F2926,'Historical Metal Prices'!$L$4:$Z$4,'Historical Metal Prices'!$L$10:$Z$10)</f>
        <v>0.32505665589752875</v>
      </c>
      <c r="H2926" s="77">
        <f t="shared" si="91"/>
        <v>7970.2157852236351</v>
      </c>
    </row>
    <row r="2927" spans="1:8" x14ac:dyDescent="0.2">
      <c r="A2927" s="79">
        <v>42102</v>
      </c>
      <c r="B2927" s="77">
        <v>6027.75</v>
      </c>
      <c r="C2927" s="84">
        <v>246656</v>
      </c>
      <c r="D2927" s="84">
        <v>330125</v>
      </c>
      <c r="F2927">
        <f t="shared" si="90"/>
        <v>2015</v>
      </c>
      <c r="G2927" s="57">
        <f>_xlfn.XLOOKUP(F2927,'Historical Metal Prices'!$L$4:$Z$4,'Historical Metal Prices'!$L$10:$Z$10)</f>
        <v>0.32505665589752875</v>
      </c>
      <c r="H2927" s="77">
        <f t="shared" si="91"/>
        <v>7987.1102575863288</v>
      </c>
    </row>
    <row r="2928" spans="1:8" x14ac:dyDescent="0.2">
      <c r="A2928" s="79">
        <v>42101</v>
      </c>
      <c r="B2928" s="77">
        <v>6084.5</v>
      </c>
      <c r="C2928" s="84">
        <v>246656</v>
      </c>
      <c r="D2928" s="84">
        <v>331000</v>
      </c>
      <c r="F2928">
        <f t="shared" si="90"/>
        <v>2015</v>
      </c>
      <c r="G2928" s="57">
        <f>_xlfn.XLOOKUP(F2928,'Historical Metal Prices'!$L$4:$Z$4,'Historical Metal Prices'!$L$10:$Z$10)</f>
        <v>0.32505665589752875</v>
      </c>
      <c r="H2928" s="77">
        <f t="shared" si="91"/>
        <v>8062.3072228085139</v>
      </c>
    </row>
    <row r="2929" spans="1:8" x14ac:dyDescent="0.2">
      <c r="A2929" s="79">
        <v>42100</v>
      </c>
      <c r="B2929" s="77">
        <v>6003.25</v>
      </c>
      <c r="C2929" s="84">
        <v>246656</v>
      </c>
      <c r="D2929" s="84">
        <v>333425</v>
      </c>
      <c r="F2929">
        <f t="shared" si="90"/>
        <v>2015</v>
      </c>
      <c r="G2929" s="57">
        <f>_xlfn.XLOOKUP(F2929,'Historical Metal Prices'!$L$4:$Z$4,'Historical Metal Prices'!$L$10:$Z$10)</f>
        <v>0.32505665589752875</v>
      </c>
      <c r="H2929" s="77">
        <f t="shared" si="91"/>
        <v>7954.6463695168395</v>
      </c>
    </row>
    <row r="2930" spans="1:8" x14ac:dyDescent="0.2">
      <c r="A2930" s="79">
        <v>42097</v>
      </c>
      <c r="B2930" s="77">
        <v>6003.25</v>
      </c>
      <c r="C2930" s="84">
        <v>246656</v>
      </c>
      <c r="D2930" s="84">
        <v>333550</v>
      </c>
      <c r="F2930">
        <f t="shared" si="90"/>
        <v>2015</v>
      </c>
      <c r="G2930" s="57">
        <f>_xlfn.XLOOKUP(F2930,'Historical Metal Prices'!$L$4:$Z$4,'Historical Metal Prices'!$L$10:$Z$10)</f>
        <v>0.32505665589752875</v>
      </c>
      <c r="H2930" s="77">
        <f t="shared" si="91"/>
        <v>7954.6463695168395</v>
      </c>
    </row>
    <row r="2931" spans="1:8" x14ac:dyDescent="0.2">
      <c r="A2931" s="79">
        <v>42096</v>
      </c>
      <c r="B2931" s="77">
        <v>6003.25</v>
      </c>
      <c r="C2931" s="84">
        <v>243592</v>
      </c>
      <c r="D2931" s="84">
        <v>333550</v>
      </c>
      <c r="F2931">
        <f t="shared" si="90"/>
        <v>2015</v>
      </c>
      <c r="G2931" s="57">
        <f>_xlfn.XLOOKUP(F2931,'Historical Metal Prices'!$L$4:$Z$4,'Historical Metal Prices'!$L$10:$Z$10)</f>
        <v>0.32505665589752875</v>
      </c>
      <c r="H2931" s="77">
        <f t="shared" si="91"/>
        <v>7954.6463695168395</v>
      </c>
    </row>
    <row r="2932" spans="1:8" x14ac:dyDescent="0.2">
      <c r="A2932" s="79">
        <v>42095</v>
      </c>
      <c r="B2932" s="77">
        <v>6068</v>
      </c>
      <c r="C2932" s="84">
        <v>243592</v>
      </c>
      <c r="D2932" s="84">
        <v>333550</v>
      </c>
      <c r="F2932">
        <f t="shared" si="90"/>
        <v>2015</v>
      </c>
      <c r="G2932" s="57">
        <f>_xlfn.XLOOKUP(F2932,'Historical Metal Prices'!$L$4:$Z$4,'Historical Metal Prices'!$L$10:$Z$10)</f>
        <v>0.32505665589752875</v>
      </c>
      <c r="H2932" s="77">
        <f t="shared" si="91"/>
        <v>8040.4437879862044</v>
      </c>
    </row>
    <row r="2933" spans="1:8" x14ac:dyDescent="0.2">
      <c r="A2933" s="79">
        <v>42094</v>
      </c>
      <c r="B2933" s="77">
        <v>6064.5</v>
      </c>
      <c r="C2933" s="84">
        <v>243592</v>
      </c>
      <c r="D2933" s="84">
        <v>332125</v>
      </c>
      <c r="F2933">
        <f t="shared" si="90"/>
        <v>2015</v>
      </c>
      <c r="G2933" s="57">
        <f>_xlfn.XLOOKUP(F2933,'Historical Metal Prices'!$L$4:$Z$4,'Historical Metal Prices'!$L$10:$Z$10)</f>
        <v>0.32505665589752875</v>
      </c>
      <c r="H2933" s="77">
        <f t="shared" si="91"/>
        <v>8035.8060896905627</v>
      </c>
    </row>
    <row r="2934" spans="1:8" x14ac:dyDescent="0.2">
      <c r="A2934" s="79">
        <v>42093</v>
      </c>
      <c r="B2934" s="77">
        <v>6106.5</v>
      </c>
      <c r="C2934" s="84">
        <v>243592</v>
      </c>
      <c r="D2934" s="84">
        <v>332300</v>
      </c>
      <c r="F2934">
        <f t="shared" si="90"/>
        <v>2015</v>
      </c>
      <c r="G2934" s="57">
        <f>_xlfn.XLOOKUP(F2934,'Historical Metal Prices'!$L$4:$Z$4,'Historical Metal Prices'!$L$10:$Z$10)</f>
        <v>0.32505665589752875</v>
      </c>
      <c r="H2934" s="77">
        <f t="shared" si="91"/>
        <v>8091.4584692382596</v>
      </c>
    </row>
    <row r="2935" spans="1:8" x14ac:dyDescent="0.2">
      <c r="A2935" s="79">
        <v>42090</v>
      </c>
      <c r="B2935" s="77">
        <v>6078.5</v>
      </c>
      <c r="C2935" s="84">
        <v>243592</v>
      </c>
      <c r="D2935" s="84">
        <v>334600</v>
      </c>
      <c r="F2935">
        <f t="shared" si="90"/>
        <v>2015</v>
      </c>
      <c r="G2935" s="57">
        <f>_xlfn.XLOOKUP(F2935,'Historical Metal Prices'!$L$4:$Z$4,'Historical Metal Prices'!$L$10:$Z$10)</f>
        <v>0.32505665589752875</v>
      </c>
      <c r="H2935" s="77">
        <f t="shared" si="91"/>
        <v>8054.3568828731286</v>
      </c>
    </row>
    <row r="2936" spans="1:8" x14ac:dyDescent="0.2">
      <c r="A2936" s="79">
        <v>42089</v>
      </c>
      <c r="B2936" s="77">
        <v>6195.5</v>
      </c>
      <c r="C2936" s="84">
        <v>239349</v>
      </c>
      <c r="D2936" s="84">
        <v>337175</v>
      </c>
      <c r="F2936">
        <f t="shared" si="90"/>
        <v>2015</v>
      </c>
      <c r="G2936" s="57">
        <f>_xlfn.XLOOKUP(F2936,'Historical Metal Prices'!$L$4:$Z$4,'Historical Metal Prices'!$L$10:$Z$10)</f>
        <v>0.32505665589752875</v>
      </c>
      <c r="H2936" s="77">
        <f t="shared" si="91"/>
        <v>8209.3885116131387</v>
      </c>
    </row>
    <row r="2937" spans="1:8" x14ac:dyDescent="0.2">
      <c r="A2937" s="79">
        <v>42088</v>
      </c>
      <c r="B2937" s="77">
        <v>6149.5</v>
      </c>
      <c r="C2937" s="84">
        <v>239349</v>
      </c>
      <c r="D2937" s="84">
        <v>339600</v>
      </c>
      <c r="F2937">
        <f t="shared" si="90"/>
        <v>2015</v>
      </c>
      <c r="G2937" s="57">
        <f>_xlfn.XLOOKUP(F2937,'Historical Metal Prices'!$L$4:$Z$4,'Historical Metal Prices'!$L$10:$Z$10)</f>
        <v>0.32505665589752875</v>
      </c>
      <c r="H2937" s="77">
        <f t="shared" si="91"/>
        <v>8148.4359054418528</v>
      </c>
    </row>
    <row r="2938" spans="1:8" x14ac:dyDescent="0.2">
      <c r="A2938" s="79">
        <v>42087</v>
      </c>
      <c r="B2938" s="77">
        <v>6174</v>
      </c>
      <c r="C2938" s="84">
        <v>239349</v>
      </c>
      <c r="D2938" s="84">
        <v>342625</v>
      </c>
      <c r="F2938">
        <f t="shared" si="90"/>
        <v>2015</v>
      </c>
      <c r="G2938" s="57">
        <f>_xlfn.XLOOKUP(F2938,'Historical Metal Prices'!$L$4:$Z$4,'Historical Metal Prices'!$L$10:$Z$10)</f>
        <v>0.32505665589752875</v>
      </c>
      <c r="H2938" s="77">
        <f t="shared" si="91"/>
        <v>8180.8997935113421</v>
      </c>
    </row>
    <row r="2939" spans="1:8" x14ac:dyDescent="0.2">
      <c r="A2939" s="79">
        <v>42086</v>
      </c>
      <c r="B2939" s="77">
        <v>6149.5</v>
      </c>
      <c r="C2939" s="84">
        <v>239349</v>
      </c>
      <c r="D2939" s="84">
        <v>342275</v>
      </c>
      <c r="F2939">
        <f t="shared" si="90"/>
        <v>2015</v>
      </c>
      <c r="G2939" s="57">
        <f>_xlfn.XLOOKUP(F2939,'Historical Metal Prices'!$L$4:$Z$4,'Historical Metal Prices'!$L$10:$Z$10)</f>
        <v>0.32505665589752875</v>
      </c>
      <c r="H2939" s="77">
        <f t="shared" si="91"/>
        <v>8148.4359054418528</v>
      </c>
    </row>
    <row r="2940" spans="1:8" x14ac:dyDescent="0.2">
      <c r="A2940" s="79">
        <v>42083</v>
      </c>
      <c r="B2940" s="77">
        <v>6073.5</v>
      </c>
      <c r="C2940" s="84">
        <v>239349</v>
      </c>
      <c r="D2940" s="84">
        <v>340925</v>
      </c>
      <c r="F2940">
        <f t="shared" si="90"/>
        <v>2015</v>
      </c>
      <c r="G2940" s="57">
        <f>_xlfn.XLOOKUP(F2940,'Historical Metal Prices'!$L$4:$Z$4,'Historical Metal Prices'!$L$10:$Z$10)</f>
        <v>0.32505665589752875</v>
      </c>
      <c r="H2940" s="77">
        <f t="shared" si="91"/>
        <v>8047.7315995936406</v>
      </c>
    </row>
    <row r="2941" spans="1:8" x14ac:dyDescent="0.2">
      <c r="A2941" s="79">
        <v>42082</v>
      </c>
      <c r="B2941" s="77">
        <v>5879.25</v>
      </c>
      <c r="C2941" s="84">
        <v>241616</v>
      </c>
      <c r="D2941" s="84">
        <v>341750</v>
      </c>
      <c r="F2941">
        <f t="shared" si="90"/>
        <v>2015</v>
      </c>
      <c r="G2941" s="57">
        <f>_xlfn.XLOOKUP(F2941,'Historical Metal Prices'!$L$4:$Z$4,'Historical Metal Prices'!$L$10:$Z$10)</f>
        <v>0.32505665589752875</v>
      </c>
      <c r="H2941" s="77">
        <f t="shared" si="91"/>
        <v>7790.339344185546</v>
      </c>
    </row>
    <row r="2942" spans="1:8" x14ac:dyDescent="0.2">
      <c r="A2942" s="79">
        <v>42081</v>
      </c>
      <c r="B2942" s="77">
        <v>5695.5</v>
      </c>
      <c r="C2942" s="84">
        <v>241616</v>
      </c>
      <c r="D2942" s="84">
        <v>342600</v>
      </c>
      <c r="F2942">
        <f t="shared" si="90"/>
        <v>2015</v>
      </c>
      <c r="G2942" s="57">
        <f>_xlfn.XLOOKUP(F2942,'Historical Metal Prices'!$L$4:$Z$4,'Historical Metal Prices'!$L$10:$Z$10)</f>
        <v>0.32505665589752875</v>
      </c>
      <c r="H2942" s="77">
        <f t="shared" si="91"/>
        <v>7546.8601836643747</v>
      </c>
    </row>
    <row r="2943" spans="1:8" x14ac:dyDescent="0.2">
      <c r="A2943" s="79">
        <v>42080</v>
      </c>
      <c r="B2943" s="77">
        <v>5805</v>
      </c>
      <c r="C2943" s="84">
        <v>241616</v>
      </c>
      <c r="D2943" s="84">
        <v>340650</v>
      </c>
      <c r="F2943">
        <f t="shared" si="90"/>
        <v>2015</v>
      </c>
      <c r="G2943" s="57">
        <f>_xlfn.XLOOKUP(F2943,'Historical Metal Prices'!$L$4:$Z$4,'Historical Metal Prices'!$L$10:$Z$10)</f>
        <v>0.32505665589752875</v>
      </c>
      <c r="H2943" s="77">
        <f t="shared" si="91"/>
        <v>7691.9538874851542</v>
      </c>
    </row>
    <row r="2944" spans="1:8" x14ac:dyDescent="0.2">
      <c r="A2944" s="79">
        <v>42079</v>
      </c>
      <c r="B2944" s="77">
        <v>5864.25</v>
      </c>
      <c r="C2944" s="84">
        <v>241616</v>
      </c>
      <c r="D2944" s="84">
        <v>342200</v>
      </c>
      <c r="F2944">
        <f t="shared" si="90"/>
        <v>2015</v>
      </c>
      <c r="G2944" s="57">
        <f>_xlfn.XLOOKUP(F2944,'Historical Metal Prices'!$L$4:$Z$4,'Historical Metal Prices'!$L$10:$Z$10)</f>
        <v>0.32505665589752875</v>
      </c>
      <c r="H2944" s="77">
        <f t="shared" si="91"/>
        <v>7770.4634943470828</v>
      </c>
    </row>
    <row r="2945" spans="1:8" x14ac:dyDescent="0.2">
      <c r="A2945" s="79">
        <v>42076</v>
      </c>
      <c r="B2945" s="77">
        <v>5882</v>
      </c>
      <c r="C2945" s="84">
        <v>241616</v>
      </c>
      <c r="D2945" s="84">
        <v>337575</v>
      </c>
      <c r="F2945">
        <f t="shared" si="90"/>
        <v>2015</v>
      </c>
      <c r="G2945" s="57">
        <f>_xlfn.XLOOKUP(F2945,'Historical Metal Prices'!$L$4:$Z$4,'Historical Metal Prices'!$L$10:$Z$10)</f>
        <v>0.32505665589752875</v>
      </c>
      <c r="H2945" s="77">
        <f t="shared" si="91"/>
        <v>7793.9832499892636</v>
      </c>
    </row>
    <row r="2946" spans="1:8" x14ac:dyDescent="0.2">
      <c r="A2946" s="79">
        <v>42075</v>
      </c>
      <c r="B2946" s="77">
        <v>5867</v>
      </c>
      <c r="C2946" s="84">
        <v>224340</v>
      </c>
      <c r="D2946" s="84">
        <v>333575</v>
      </c>
      <c r="F2946">
        <f t="shared" si="90"/>
        <v>2015</v>
      </c>
      <c r="G2946" s="57">
        <f>_xlfn.XLOOKUP(F2946,'Historical Metal Prices'!$L$4:$Z$4,'Historical Metal Prices'!$L$10:$Z$10)</f>
        <v>0.32505665589752875</v>
      </c>
      <c r="H2946" s="77">
        <f t="shared" si="91"/>
        <v>7774.1074001508014</v>
      </c>
    </row>
    <row r="2947" spans="1:8" x14ac:dyDescent="0.2">
      <c r="A2947" s="79">
        <v>42074</v>
      </c>
      <c r="B2947" s="77">
        <v>5754.5</v>
      </c>
      <c r="C2947" s="84">
        <v>224340</v>
      </c>
      <c r="D2947" s="84">
        <v>330750</v>
      </c>
      <c r="F2947">
        <f t="shared" si="90"/>
        <v>2015</v>
      </c>
      <c r="G2947" s="57">
        <f>_xlfn.XLOOKUP(F2947,'Historical Metal Prices'!$L$4:$Z$4,'Historical Metal Prices'!$L$10:$Z$10)</f>
        <v>0.32505665589752875</v>
      </c>
      <c r="H2947" s="77">
        <f t="shared" si="91"/>
        <v>7625.0385263623293</v>
      </c>
    </row>
    <row r="2948" spans="1:8" x14ac:dyDescent="0.2">
      <c r="A2948" s="79">
        <v>42073</v>
      </c>
      <c r="B2948" s="77">
        <v>5788.5</v>
      </c>
      <c r="C2948" s="84">
        <v>224340</v>
      </c>
      <c r="D2948" s="84">
        <v>330425</v>
      </c>
      <c r="F2948">
        <f t="shared" si="90"/>
        <v>2015</v>
      </c>
      <c r="G2948" s="57">
        <f>_xlfn.XLOOKUP(F2948,'Historical Metal Prices'!$L$4:$Z$4,'Historical Metal Prices'!$L$10:$Z$10)</f>
        <v>0.32505665589752875</v>
      </c>
      <c r="H2948" s="77">
        <f t="shared" si="91"/>
        <v>7670.0904526628456</v>
      </c>
    </row>
    <row r="2949" spans="1:8" x14ac:dyDescent="0.2">
      <c r="A2949" s="79">
        <v>42072</v>
      </c>
      <c r="B2949" s="77">
        <v>5894</v>
      </c>
      <c r="C2949" s="84">
        <v>224340</v>
      </c>
      <c r="D2949" s="84">
        <v>328450</v>
      </c>
      <c r="F2949">
        <f t="shared" si="90"/>
        <v>2015</v>
      </c>
      <c r="G2949" s="57">
        <f>_xlfn.XLOOKUP(F2949,'Historical Metal Prices'!$L$4:$Z$4,'Historical Metal Prices'!$L$10:$Z$10)</f>
        <v>0.32505665589752875</v>
      </c>
      <c r="H2949" s="77">
        <f t="shared" si="91"/>
        <v>7809.8839298600342</v>
      </c>
    </row>
    <row r="2950" spans="1:8" x14ac:dyDescent="0.2">
      <c r="A2950" s="79">
        <v>42069</v>
      </c>
      <c r="B2950" s="77">
        <v>5765.5</v>
      </c>
      <c r="C2950" s="84">
        <v>224340</v>
      </c>
      <c r="D2950" s="84">
        <v>326050</v>
      </c>
      <c r="F2950">
        <f t="shared" si="90"/>
        <v>2015</v>
      </c>
      <c r="G2950" s="57">
        <f>_xlfn.XLOOKUP(F2950,'Historical Metal Prices'!$L$4:$Z$4,'Historical Metal Prices'!$L$10:$Z$10)</f>
        <v>0.32505665589752875</v>
      </c>
      <c r="H2950" s="77">
        <f t="shared" si="91"/>
        <v>7639.6141495772017</v>
      </c>
    </row>
    <row r="2951" spans="1:8" x14ac:dyDescent="0.2">
      <c r="A2951" s="79">
        <v>42068</v>
      </c>
      <c r="B2951" s="77">
        <v>5857</v>
      </c>
      <c r="C2951" s="84">
        <v>205146</v>
      </c>
      <c r="D2951" s="84">
        <v>318375</v>
      </c>
      <c r="F2951">
        <f t="shared" si="90"/>
        <v>2015</v>
      </c>
      <c r="G2951" s="57">
        <f>_xlfn.XLOOKUP(F2951,'Historical Metal Prices'!$L$4:$Z$4,'Historical Metal Prices'!$L$10:$Z$10)</f>
        <v>0.32505665589752875</v>
      </c>
      <c r="H2951" s="77">
        <f t="shared" si="91"/>
        <v>7760.8568335918262</v>
      </c>
    </row>
    <row r="2952" spans="1:8" x14ac:dyDescent="0.2">
      <c r="A2952" s="79">
        <v>42067</v>
      </c>
      <c r="B2952" s="77">
        <v>5861.5</v>
      </c>
      <c r="C2952" s="84">
        <v>205146</v>
      </c>
      <c r="D2952" s="84">
        <v>318375</v>
      </c>
      <c r="F2952">
        <f t="shared" si="90"/>
        <v>2015</v>
      </c>
      <c r="G2952" s="57">
        <f>_xlfn.XLOOKUP(F2952,'Historical Metal Prices'!$L$4:$Z$4,'Historical Metal Prices'!$L$10:$Z$10)</f>
        <v>0.32505665589752875</v>
      </c>
      <c r="H2952" s="77">
        <f t="shared" si="91"/>
        <v>7766.8195885433652</v>
      </c>
    </row>
    <row r="2953" spans="1:8" x14ac:dyDescent="0.2">
      <c r="A2953" s="79">
        <v>42066</v>
      </c>
      <c r="B2953" s="77">
        <v>5841.75</v>
      </c>
      <c r="C2953" s="84">
        <v>205146</v>
      </c>
      <c r="D2953" s="84">
        <v>308125</v>
      </c>
      <c r="F2953">
        <f t="shared" si="90"/>
        <v>2015</v>
      </c>
      <c r="G2953" s="57">
        <f>_xlfn.XLOOKUP(F2953,'Historical Metal Prices'!$L$4:$Z$4,'Historical Metal Prices'!$L$10:$Z$10)</f>
        <v>0.32505665589752875</v>
      </c>
      <c r="H2953" s="77">
        <f t="shared" si="91"/>
        <v>7740.649719589389</v>
      </c>
    </row>
    <row r="2954" spans="1:8" x14ac:dyDescent="0.2">
      <c r="A2954" s="79">
        <v>42065</v>
      </c>
      <c r="B2954" s="77">
        <v>5925.5</v>
      </c>
      <c r="C2954" s="84">
        <v>205146</v>
      </c>
      <c r="D2954" s="84">
        <v>297400</v>
      </c>
      <c r="F2954">
        <f t="shared" si="90"/>
        <v>2015</v>
      </c>
      <c r="G2954" s="57">
        <f>_xlfn.XLOOKUP(F2954,'Historical Metal Prices'!$L$4:$Z$4,'Historical Metal Prices'!$L$10:$Z$10)</f>
        <v>0.32505665589752875</v>
      </c>
      <c r="H2954" s="77">
        <f t="shared" si="91"/>
        <v>7851.6232145208069</v>
      </c>
    </row>
    <row r="2955" spans="1:8" x14ac:dyDescent="0.2">
      <c r="A2955" s="79">
        <v>42062</v>
      </c>
      <c r="B2955" s="77">
        <v>5924</v>
      </c>
      <c r="C2955" s="84">
        <v>205146</v>
      </c>
      <c r="D2955" s="84">
        <v>297200</v>
      </c>
      <c r="F2955">
        <f t="shared" ref="F2955:F3018" si="92">YEAR(A2955)</f>
        <v>2015</v>
      </c>
      <c r="G2955" s="57">
        <f>_xlfn.XLOOKUP(F2955,'Historical Metal Prices'!$L$4:$Z$4,'Historical Metal Prices'!$L$10:$Z$10)</f>
        <v>0.32505665589752875</v>
      </c>
      <c r="H2955" s="77">
        <f t="shared" ref="H2955:H3018" si="93">IFERROR(B2955*(1+G2955),H2956)</f>
        <v>7849.6356295369606</v>
      </c>
    </row>
    <row r="2956" spans="1:8" x14ac:dyDescent="0.2">
      <c r="A2956" s="79">
        <v>42061</v>
      </c>
      <c r="B2956" s="77">
        <v>5917.5</v>
      </c>
      <c r="C2956" s="84">
        <v>154671</v>
      </c>
      <c r="D2956" s="84">
        <v>296375</v>
      </c>
      <c r="F2956">
        <f t="shared" si="92"/>
        <v>2015</v>
      </c>
      <c r="G2956" s="57">
        <f>_xlfn.XLOOKUP(F2956,'Historical Metal Prices'!$L$4:$Z$4,'Historical Metal Prices'!$L$10:$Z$10)</f>
        <v>0.32505665589752875</v>
      </c>
      <c r="H2956" s="77">
        <f t="shared" si="93"/>
        <v>7841.0227612736262</v>
      </c>
    </row>
    <row r="2957" spans="1:8" x14ac:dyDescent="0.2">
      <c r="A2957" s="79">
        <v>42060</v>
      </c>
      <c r="B2957" s="77">
        <v>5803</v>
      </c>
      <c r="C2957" s="84">
        <v>154671</v>
      </c>
      <c r="D2957" s="84">
        <v>295025</v>
      </c>
      <c r="F2957">
        <f t="shared" si="92"/>
        <v>2015</v>
      </c>
      <c r="G2957" s="57">
        <f>_xlfn.XLOOKUP(F2957,'Historical Metal Prices'!$L$4:$Z$4,'Historical Metal Prices'!$L$10:$Z$10)</f>
        <v>0.32505665589752875</v>
      </c>
      <c r="H2957" s="77">
        <f t="shared" si="93"/>
        <v>7689.3037741733597</v>
      </c>
    </row>
    <row r="2958" spans="1:8" x14ac:dyDescent="0.2">
      <c r="A2958" s="79">
        <v>42059</v>
      </c>
      <c r="B2958" s="77">
        <v>5800</v>
      </c>
      <c r="C2958" s="84">
        <v>154671</v>
      </c>
      <c r="D2958" s="84">
        <v>295050</v>
      </c>
      <c r="F2958">
        <f t="shared" si="92"/>
        <v>2015</v>
      </c>
      <c r="G2958" s="57">
        <f>_xlfn.XLOOKUP(F2958,'Historical Metal Prices'!$L$4:$Z$4,'Historical Metal Prices'!$L$10:$Z$10)</f>
        <v>0.32505665589752875</v>
      </c>
      <c r="H2958" s="77">
        <f t="shared" si="93"/>
        <v>7685.328604205667</v>
      </c>
    </row>
    <row r="2959" spans="1:8" x14ac:dyDescent="0.2">
      <c r="A2959" s="79">
        <v>42058</v>
      </c>
      <c r="B2959" s="77">
        <v>5684.5</v>
      </c>
      <c r="C2959" s="84">
        <v>154671</v>
      </c>
      <c r="D2959" s="84">
        <v>295500</v>
      </c>
      <c r="F2959">
        <f t="shared" si="92"/>
        <v>2015</v>
      </c>
      <c r="G2959" s="57">
        <f>_xlfn.XLOOKUP(F2959,'Historical Metal Prices'!$L$4:$Z$4,'Historical Metal Prices'!$L$10:$Z$10)</f>
        <v>0.32505665589752875</v>
      </c>
      <c r="H2959" s="77">
        <f t="shared" si="93"/>
        <v>7532.2845604495024</v>
      </c>
    </row>
    <row r="2960" spans="1:8" x14ac:dyDescent="0.2">
      <c r="A2960" s="79">
        <v>42055</v>
      </c>
      <c r="B2960" s="77">
        <v>5708</v>
      </c>
      <c r="C2960" s="84">
        <v>154671</v>
      </c>
      <c r="D2960" s="84">
        <v>299675</v>
      </c>
      <c r="F2960">
        <f t="shared" si="92"/>
        <v>2015</v>
      </c>
      <c r="G2960" s="57">
        <f>_xlfn.XLOOKUP(F2960,'Historical Metal Prices'!$L$4:$Z$4,'Historical Metal Prices'!$L$10:$Z$10)</f>
        <v>0.32505665589752875</v>
      </c>
      <c r="H2960" s="77">
        <f t="shared" si="93"/>
        <v>7563.4233918630944</v>
      </c>
    </row>
    <row r="2961" spans="1:8" x14ac:dyDescent="0.2">
      <c r="A2961" s="79">
        <v>42054</v>
      </c>
      <c r="B2961" s="77">
        <v>5766.25</v>
      </c>
      <c r="C2961" s="84">
        <v>155702</v>
      </c>
      <c r="D2961" s="84">
        <v>298200</v>
      </c>
      <c r="F2961">
        <f t="shared" si="92"/>
        <v>2015</v>
      </c>
      <c r="G2961" s="57">
        <f>_xlfn.XLOOKUP(F2961,'Historical Metal Prices'!$L$4:$Z$4,'Historical Metal Prices'!$L$10:$Z$10)</f>
        <v>0.32505665589752875</v>
      </c>
      <c r="H2961" s="77">
        <f t="shared" si="93"/>
        <v>7640.6079420691249</v>
      </c>
    </row>
    <row r="2962" spans="1:8" x14ac:dyDescent="0.2">
      <c r="A2962" s="79">
        <v>42053</v>
      </c>
      <c r="B2962" s="77">
        <v>5759.5</v>
      </c>
      <c r="C2962" s="84">
        <v>155702</v>
      </c>
      <c r="D2962" s="84">
        <v>298650</v>
      </c>
      <c r="F2962">
        <f t="shared" si="92"/>
        <v>2015</v>
      </c>
      <c r="G2962" s="57">
        <f>_xlfn.XLOOKUP(F2962,'Historical Metal Prices'!$L$4:$Z$4,'Historical Metal Prices'!$L$10:$Z$10)</f>
        <v>0.32505665589752875</v>
      </c>
      <c r="H2962" s="77">
        <f t="shared" si="93"/>
        <v>7631.6638096418164</v>
      </c>
    </row>
    <row r="2963" spans="1:8" x14ac:dyDescent="0.2">
      <c r="A2963" s="79">
        <v>42052</v>
      </c>
      <c r="B2963" s="77">
        <v>5659.75</v>
      </c>
      <c r="C2963" s="84">
        <v>155702</v>
      </c>
      <c r="D2963" s="84">
        <v>298075</v>
      </c>
      <c r="F2963">
        <f t="shared" si="92"/>
        <v>2015</v>
      </c>
      <c r="G2963" s="57">
        <f>_xlfn.XLOOKUP(F2963,'Historical Metal Prices'!$L$4:$Z$4,'Historical Metal Prices'!$L$10:$Z$10)</f>
        <v>0.32505665589752875</v>
      </c>
      <c r="H2963" s="77">
        <f t="shared" si="93"/>
        <v>7499.4894082160381</v>
      </c>
    </row>
    <row r="2964" spans="1:8" x14ac:dyDescent="0.2">
      <c r="A2964" s="79">
        <v>42051</v>
      </c>
      <c r="B2964" s="77">
        <v>5764</v>
      </c>
      <c r="C2964" s="84">
        <v>155702</v>
      </c>
      <c r="D2964" s="84">
        <v>295475</v>
      </c>
      <c r="F2964">
        <f t="shared" si="92"/>
        <v>2015</v>
      </c>
      <c r="G2964" s="57">
        <f>_xlfn.XLOOKUP(F2964,'Historical Metal Prices'!$L$4:$Z$4,'Historical Metal Prices'!$L$10:$Z$10)</f>
        <v>0.32505665589752875</v>
      </c>
      <c r="H2964" s="77">
        <f t="shared" si="93"/>
        <v>7637.6265645933554</v>
      </c>
    </row>
    <row r="2965" spans="1:8" x14ac:dyDescent="0.2">
      <c r="A2965" s="79">
        <v>42048</v>
      </c>
      <c r="B2965" s="77">
        <v>5754</v>
      </c>
      <c r="C2965" s="84">
        <v>155702</v>
      </c>
      <c r="D2965" s="84">
        <v>295100</v>
      </c>
      <c r="F2965">
        <f t="shared" si="92"/>
        <v>2015</v>
      </c>
      <c r="G2965" s="57">
        <f>_xlfn.XLOOKUP(F2965,'Historical Metal Prices'!$L$4:$Z$4,'Historical Metal Prices'!$L$10:$Z$10)</f>
        <v>0.32505665589752875</v>
      </c>
      <c r="H2965" s="77">
        <f t="shared" si="93"/>
        <v>7624.3759980343802</v>
      </c>
    </row>
    <row r="2966" spans="1:8" x14ac:dyDescent="0.2">
      <c r="A2966" s="79">
        <v>42047</v>
      </c>
      <c r="B2966" s="77">
        <v>5752.25</v>
      </c>
      <c r="C2966" s="84">
        <v>139396</v>
      </c>
      <c r="D2966" s="84">
        <v>295300</v>
      </c>
      <c r="F2966">
        <f t="shared" si="92"/>
        <v>2015</v>
      </c>
      <c r="G2966" s="57">
        <f>_xlfn.XLOOKUP(F2966,'Historical Metal Prices'!$L$4:$Z$4,'Historical Metal Prices'!$L$10:$Z$10)</f>
        <v>0.32505665589752875</v>
      </c>
      <c r="H2966" s="77">
        <f t="shared" si="93"/>
        <v>7622.0571488865598</v>
      </c>
    </row>
    <row r="2967" spans="1:8" x14ac:dyDescent="0.2">
      <c r="A2967" s="79">
        <v>42046</v>
      </c>
      <c r="B2967" s="77">
        <v>5610.25</v>
      </c>
      <c r="C2967" s="84">
        <v>139396</v>
      </c>
      <c r="D2967" s="84">
        <v>292750</v>
      </c>
      <c r="F2967">
        <f t="shared" si="92"/>
        <v>2015</v>
      </c>
      <c r="G2967" s="57">
        <f>_xlfn.XLOOKUP(F2967,'Historical Metal Prices'!$L$4:$Z$4,'Historical Metal Prices'!$L$10:$Z$10)</f>
        <v>0.32505665589752875</v>
      </c>
      <c r="H2967" s="77">
        <f t="shared" si="93"/>
        <v>7433.8991037491105</v>
      </c>
    </row>
    <row r="2968" spans="1:8" x14ac:dyDescent="0.2">
      <c r="A2968" s="79">
        <v>42045</v>
      </c>
      <c r="B2968" s="77">
        <v>5604.75</v>
      </c>
      <c r="C2968" s="84">
        <v>139396</v>
      </c>
      <c r="D2968" s="84">
        <v>288450</v>
      </c>
      <c r="F2968">
        <f t="shared" si="92"/>
        <v>2015</v>
      </c>
      <c r="G2968" s="57">
        <f>_xlfn.XLOOKUP(F2968,'Historical Metal Prices'!$L$4:$Z$4,'Historical Metal Prices'!$L$10:$Z$10)</f>
        <v>0.32505665589752875</v>
      </c>
      <c r="H2968" s="77">
        <f t="shared" si="93"/>
        <v>7426.6112921416743</v>
      </c>
    </row>
    <row r="2969" spans="1:8" x14ac:dyDescent="0.2">
      <c r="A2969" s="79">
        <v>42044</v>
      </c>
      <c r="B2969" s="77">
        <v>5687.5</v>
      </c>
      <c r="C2969" s="84">
        <v>139396</v>
      </c>
      <c r="D2969" s="84">
        <v>289200</v>
      </c>
      <c r="F2969">
        <f t="shared" si="92"/>
        <v>2015</v>
      </c>
      <c r="G2969" s="57">
        <f>_xlfn.XLOOKUP(F2969,'Historical Metal Prices'!$L$4:$Z$4,'Historical Metal Prices'!$L$10:$Z$10)</f>
        <v>0.32505665589752875</v>
      </c>
      <c r="H2969" s="77">
        <f t="shared" si="93"/>
        <v>7536.259730417195</v>
      </c>
    </row>
    <row r="2970" spans="1:8" x14ac:dyDescent="0.2">
      <c r="A2970" s="79">
        <v>42041</v>
      </c>
      <c r="B2970" s="77">
        <v>5670</v>
      </c>
      <c r="C2970" s="84">
        <v>139396</v>
      </c>
      <c r="D2970" s="84">
        <v>286475</v>
      </c>
      <c r="F2970">
        <f t="shared" si="92"/>
        <v>2015</v>
      </c>
      <c r="G2970" s="57">
        <f>_xlfn.XLOOKUP(F2970,'Historical Metal Prices'!$L$4:$Z$4,'Historical Metal Prices'!$L$10:$Z$10)</f>
        <v>0.32505665589752875</v>
      </c>
      <c r="H2970" s="77">
        <f t="shared" si="93"/>
        <v>7513.0712389389882</v>
      </c>
    </row>
    <row r="2971" spans="1:8" x14ac:dyDescent="0.2">
      <c r="A2971" s="79">
        <v>42040</v>
      </c>
      <c r="B2971" s="77">
        <v>5743.5</v>
      </c>
      <c r="C2971" s="84">
        <v>137042</v>
      </c>
      <c r="D2971" s="84">
        <v>284450</v>
      </c>
      <c r="F2971">
        <f t="shared" si="92"/>
        <v>2015</v>
      </c>
      <c r="G2971" s="57">
        <f>_xlfn.XLOOKUP(F2971,'Historical Metal Prices'!$L$4:$Z$4,'Historical Metal Prices'!$L$10:$Z$10)</f>
        <v>0.32505665589752875</v>
      </c>
      <c r="H2971" s="77">
        <f t="shared" si="93"/>
        <v>7610.462903147456</v>
      </c>
    </row>
    <row r="2972" spans="1:8" x14ac:dyDescent="0.2">
      <c r="A2972" s="79">
        <v>42039</v>
      </c>
      <c r="B2972" s="77">
        <v>5732.75</v>
      </c>
      <c r="C2972" s="84">
        <v>137042</v>
      </c>
      <c r="D2972" s="84">
        <v>284600</v>
      </c>
      <c r="F2972">
        <f t="shared" si="92"/>
        <v>2015</v>
      </c>
      <c r="G2972" s="57">
        <f>_xlfn.XLOOKUP(F2972,'Historical Metal Prices'!$L$4:$Z$4,'Historical Metal Prices'!$L$10:$Z$10)</f>
        <v>0.32505665589752875</v>
      </c>
      <c r="H2972" s="77">
        <f t="shared" si="93"/>
        <v>7596.2185440965577</v>
      </c>
    </row>
    <row r="2973" spans="1:8" x14ac:dyDescent="0.2">
      <c r="A2973" s="79">
        <v>42038</v>
      </c>
      <c r="B2973" s="77">
        <v>5719</v>
      </c>
      <c r="C2973" s="84">
        <v>137042</v>
      </c>
      <c r="D2973" s="84">
        <v>252100</v>
      </c>
      <c r="F2973">
        <f t="shared" si="92"/>
        <v>2015</v>
      </c>
      <c r="G2973" s="57">
        <f>_xlfn.XLOOKUP(F2973,'Historical Metal Prices'!$L$4:$Z$4,'Historical Metal Prices'!$L$10:$Z$10)</f>
        <v>0.32505665589752875</v>
      </c>
      <c r="H2973" s="77">
        <f t="shared" si="93"/>
        <v>7577.9990150779668</v>
      </c>
    </row>
    <row r="2974" spans="1:8" x14ac:dyDescent="0.2">
      <c r="A2974" s="79">
        <v>42037</v>
      </c>
      <c r="B2974" s="77">
        <v>5525</v>
      </c>
      <c r="C2974" s="84">
        <v>137042</v>
      </c>
      <c r="D2974" s="84">
        <v>248125</v>
      </c>
      <c r="F2974">
        <f t="shared" si="92"/>
        <v>2015</v>
      </c>
      <c r="G2974" s="57">
        <f>_xlfn.XLOOKUP(F2974,'Historical Metal Prices'!$L$4:$Z$4,'Historical Metal Prices'!$L$10:$Z$10)</f>
        <v>0.32505665589752875</v>
      </c>
      <c r="H2974" s="77">
        <f t="shared" si="93"/>
        <v>7320.9380238338463</v>
      </c>
    </row>
    <row r="2975" spans="1:8" x14ac:dyDescent="0.2">
      <c r="A2975" s="79">
        <v>42034</v>
      </c>
      <c r="B2975" s="77">
        <v>5541</v>
      </c>
      <c r="C2975" s="84">
        <v>137042</v>
      </c>
      <c r="D2975" s="84">
        <v>250025</v>
      </c>
      <c r="F2975">
        <f t="shared" si="92"/>
        <v>2015</v>
      </c>
      <c r="G2975" s="57">
        <f>_xlfn.XLOOKUP(F2975,'Historical Metal Prices'!$L$4:$Z$4,'Historical Metal Prices'!$L$10:$Z$10)</f>
        <v>0.32505665589752875</v>
      </c>
      <c r="H2975" s="77">
        <f t="shared" si="93"/>
        <v>7342.1389303282067</v>
      </c>
    </row>
    <row r="2976" spans="1:8" x14ac:dyDescent="0.2">
      <c r="A2976" s="79">
        <v>42033</v>
      </c>
      <c r="B2976" s="77">
        <v>5433</v>
      </c>
      <c r="C2976" s="84">
        <v>134137</v>
      </c>
      <c r="D2976" s="84">
        <v>248125</v>
      </c>
      <c r="F2976">
        <f t="shared" si="92"/>
        <v>2015</v>
      </c>
      <c r="G2976" s="57">
        <f>_xlfn.XLOOKUP(F2976,'Historical Metal Prices'!$L$4:$Z$4,'Historical Metal Prices'!$L$10:$Z$10)</f>
        <v>0.32505665589752875</v>
      </c>
      <c r="H2976" s="77">
        <f t="shared" si="93"/>
        <v>7199.0328114912736</v>
      </c>
    </row>
    <row r="2977" spans="1:8" x14ac:dyDescent="0.2">
      <c r="A2977" s="79">
        <v>42032</v>
      </c>
      <c r="B2977" s="77">
        <v>5519.5</v>
      </c>
      <c r="C2977" s="84">
        <v>134137</v>
      </c>
      <c r="D2977" s="84">
        <v>247450</v>
      </c>
      <c r="F2977">
        <f t="shared" si="92"/>
        <v>2015</v>
      </c>
      <c r="G2977" s="57">
        <f>_xlfn.XLOOKUP(F2977,'Historical Metal Prices'!$L$4:$Z$4,'Historical Metal Prices'!$L$10:$Z$10)</f>
        <v>0.32505665589752875</v>
      </c>
      <c r="H2977" s="77">
        <f t="shared" si="93"/>
        <v>7313.6502122264101</v>
      </c>
    </row>
    <row r="2978" spans="1:8" x14ac:dyDescent="0.2">
      <c r="A2978" s="79">
        <v>42031</v>
      </c>
      <c r="B2978" s="77">
        <v>5453</v>
      </c>
      <c r="C2978" s="84">
        <v>134137</v>
      </c>
      <c r="D2978" s="84">
        <v>244675</v>
      </c>
      <c r="F2978">
        <f t="shared" si="92"/>
        <v>2015</v>
      </c>
      <c r="G2978" s="57">
        <f>_xlfn.XLOOKUP(F2978,'Historical Metal Prices'!$L$4:$Z$4,'Historical Metal Prices'!$L$10:$Z$10)</f>
        <v>0.32505665589752875</v>
      </c>
      <c r="H2978" s="77">
        <f t="shared" si="93"/>
        <v>7225.5339446092239</v>
      </c>
    </row>
    <row r="2979" spans="1:8" x14ac:dyDescent="0.2">
      <c r="A2979" s="79">
        <v>42030</v>
      </c>
      <c r="B2979" s="77">
        <v>5628.5</v>
      </c>
      <c r="C2979" s="84">
        <v>134137</v>
      </c>
      <c r="D2979" s="84">
        <v>238225</v>
      </c>
      <c r="F2979">
        <f t="shared" si="92"/>
        <v>2015</v>
      </c>
      <c r="G2979" s="57">
        <f>_xlfn.XLOOKUP(F2979,'Historical Metal Prices'!$L$4:$Z$4,'Historical Metal Prices'!$L$10:$Z$10)</f>
        <v>0.32505665589752875</v>
      </c>
      <c r="H2979" s="77">
        <f t="shared" si="93"/>
        <v>7458.0813877192404</v>
      </c>
    </row>
    <row r="2980" spans="1:8" x14ac:dyDescent="0.2">
      <c r="A2980" s="79">
        <v>42027</v>
      </c>
      <c r="B2980" s="77">
        <v>5549</v>
      </c>
      <c r="C2980" s="84">
        <v>134137</v>
      </c>
      <c r="D2980" s="84">
        <v>236850</v>
      </c>
      <c r="F2980">
        <f t="shared" si="92"/>
        <v>2015</v>
      </c>
      <c r="G2980" s="57">
        <f>_xlfn.XLOOKUP(F2980,'Historical Metal Prices'!$L$4:$Z$4,'Historical Metal Prices'!$L$10:$Z$10)</f>
        <v>0.32505665589752875</v>
      </c>
      <c r="H2980" s="77">
        <f t="shared" si="93"/>
        <v>7352.7393835753874</v>
      </c>
    </row>
    <row r="2981" spans="1:8" x14ac:dyDescent="0.2">
      <c r="A2981" s="79">
        <v>42026</v>
      </c>
      <c r="B2981" s="77">
        <v>5696.5</v>
      </c>
      <c r="C2981" s="84">
        <v>136816</v>
      </c>
      <c r="D2981" s="84">
        <v>235150</v>
      </c>
      <c r="F2981">
        <f t="shared" si="92"/>
        <v>2015</v>
      </c>
      <c r="G2981" s="57">
        <f>_xlfn.XLOOKUP(F2981,'Historical Metal Prices'!$L$4:$Z$4,'Historical Metal Prices'!$L$10:$Z$10)</f>
        <v>0.32505665589752875</v>
      </c>
      <c r="H2981" s="77">
        <f t="shared" si="93"/>
        <v>7548.1852403202729</v>
      </c>
    </row>
    <row r="2982" spans="1:8" x14ac:dyDescent="0.2">
      <c r="A2982" s="79">
        <v>42025</v>
      </c>
      <c r="B2982" s="77">
        <v>5801</v>
      </c>
      <c r="C2982" s="84">
        <v>136816</v>
      </c>
      <c r="D2982" s="84">
        <v>225375</v>
      </c>
      <c r="F2982">
        <f t="shared" si="92"/>
        <v>2015</v>
      </c>
      <c r="G2982" s="57">
        <f>_xlfn.XLOOKUP(F2982,'Historical Metal Prices'!$L$4:$Z$4,'Historical Metal Prices'!$L$10:$Z$10)</f>
        <v>0.32505665589752875</v>
      </c>
      <c r="H2982" s="77">
        <f t="shared" si="93"/>
        <v>7686.6536608615643</v>
      </c>
    </row>
    <row r="2983" spans="1:8" x14ac:dyDescent="0.2">
      <c r="A2983" s="79">
        <v>42024</v>
      </c>
      <c r="B2983" s="77">
        <v>5722</v>
      </c>
      <c r="C2983" s="84">
        <v>136816</v>
      </c>
      <c r="D2983" s="84">
        <v>219450</v>
      </c>
      <c r="F2983">
        <f t="shared" si="92"/>
        <v>2015</v>
      </c>
      <c r="G2983" s="57">
        <f>_xlfn.XLOOKUP(F2983,'Historical Metal Prices'!$L$4:$Z$4,'Historical Metal Prices'!$L$10:$Z$10)</f>
        <v>0.32505665589752875</v>
      </c>
      <c r="H2983" s="77">
        <f t="shared" si="93"/>
        <v>7581.9741850456594</v>
      </c>
    </row>
    <row r="2984" spans="1:8" x14ac:dyDescent="0.2">
      <c r="A2984" s="79">
        <v>42023</v>
      </c>
      <c r="B2984" s="77">
        <v>5709</v>
      </c>
      <c r="C2984" s="84">
        <v>136816</v>
      </c>
      <c r="D2984" s="84">
        <v>216225</v>
      </c>
      <c r="F2984">
        <f t="shared" si="92"/>
        <v>2015</v>
      </c>
      <c r="G2984" s="57">
        <f>_xlfn.XLOOKUP(F2984,'Historical Metal Prices'!$L$4:$Z$4,'Historical Metal Prices'!$L$10:$Z$10)</f>
        <v>0.32505665589752875</v>
      </c>
      <c r="H2984" s="77">
        <f t="shared" si="93"/>
        <v>7564.7484485189916</v>
      </c>
    </row>
    <row r="2985" spans="1:8" x14ac:dyDescent="0.2">
      <c r="A2985" s="79">
        <v>42020</v>
      </c>
      <c r="B2985" s="77">
        <v>5768</v>
      </c>
      <c r="C2985" s="84">
        <v>136816</v>
      </c>
      <c r="D2985" s="84">
        <v>210600</v>
      </c>
      <c r="F2985">
        <f t="shared" si="92"/>
        <v>2015</v>
      </c>
      <c r="G2985" s="57">
        <f>_xlfn.XLOOKUP(F2985,'Historical Metal Prices'!$L$4:$Z$4,'Historical Metal Prices'!$L$10:$Z$10)</f>
        <v>0.32505665589752875</v>
      </c>
      <c r="H2985" s="77">
        <f t="shared" si="93"/>
        <v>7642.9267912169462</v>
      </c>
    </row>
    <row r="2986" spans="1:8" x14ac:dyDescent="0.2">
      <c r="A2986" s="79">
        <v>42019</v>
      </c>
      <c r="B2986" s="77">
        <v>5681</v>
      </c>
      <c r="C2986" s="84">
        <v>112666</v>
      </c>
      <c r="D2986" s="84">
        <v>200400</v>
      </c>
      <c r="F2986">
        <f t="shared" si="92"/>
        <v>2015</v>
      </c>
      <c r="G2986" s="57">
        <f>_xlfn.XLOOKUP(F2986,'Historical Metal Prices'!$L$4:$Z$4,'Historical Metal Prices'!$L$10:$Z$10)</f>
        <v>0.32505665589752875</v>
      </c>
      <c r="H2986" s="77">
        <f t="shared" si="93"/>
        <v>7527.6468621538606</v>
      </c>
    </row>
    <row r="2987" spans="1:8" x14ac:dyDescent="0.2">
      <c r="A2987" s="79">
        <v>42018</v>
      </c>
      <c r="B2987" s="77">
        <v>5619</v>
      </c>
      <c r="C2987" s="84">
        <v>112666</v>
      </c>
      <c r="D2987" s="84">
        <v>198725</v>
      </c>
      <c r="F2987">
        <f t="shared" si="92"/>
        <v>2015</v>
      </c>
      <c r="G2987" s="57">
        <f>_xlfn.XLOOKUP(F2987,'Historical Metal Prices'!$L$4:$Z$4,'Historical Metal Prices'!$L$10:$Z$10)</f>
        <v>0.32505665589752875</v>
      </c>
      <c r="H2987" s="77">
        <f t="shared" si="93"/>
        <v>7445.4933494882143</v>
      </c>
    </row>
    <row r="2988" spans="1:8" x14ac:dyDescent="0.2">
      <c r="A2988" s="79">
        <v>42017</v>
      </c>
      <c r="B2988" s="77">
        <v>5939.5</v>
      </c>
      <c r="C2988" s="84">
        <v>112666</v>
      </c>
      <c r="D2988" s="84">
        <v>194000</v>
      </c>
      <c r="F2988">
        <f t="shared" si="92"/>
        <v>2015</v>
      </c>
      <c r="G2988" s="57">
        <f>_xlfn.XLOOKUP(F2988,'Historical Metal Prices'!$L$4:$Z$4,'Historical Metal Prices'!$L$10:$Z$10)</f>
        <v>0.32505665589752875</v>
      </c>
      <c r="H2988" s="77">
        <f t="shared" si="93"/>
        <v>7870.1740077033719</v>
      </c>
    </row>
    <row r="2989" spans="1:8" x14ac:dyDescent="0.2">
      <c r="A2989" s="79">
        <v>42016</v>
      </c>
      <c r="B2989" s="77">
        <v>6101</v>
      </c>
      <c r="C2989" s="84">
        <v>112666</v>
      </c>
      <c r="D2989" s="84">
        <v>191325</v>
      </c>
      <c r="F2989">
        <f t="shared" si="92"/>
        <v>2015</v>
      </c>
      <c r="G2989" s="57">
        <f>_xlfn.XLOOKUP(F2989,'Historical Metal Prices'!$L$4:$Z$4,'Historical Metal Prices'!$L$10:$Z$10)</f>
        <v>0.32505665589752875</v>
      </c>
      <c r="H2989" s="77">
        <f t="shared" si="93"/>
        <v>8084.1706576308225</v>
      </c>
    </row>
    <row r="2990" spans="1:8" x14ac:dyDescent="0.2">
      <c r="A2990" s="79">
        <v>42013</v>
      </c>
      <c r="B2990" s="77">
        <v>6166.5</v>
      </c>
      <c r="C2990" s="84">
        <v>112666</v>
      </c>
      <c r="D2990" s="84">
        <v>187400</v>
      </c>
      <c r="F2990">
        <f t="shared" si="92"/>
        <v>2015</v>
      </c>
      <c r="G2990" s="57">
        <f>_xlfn.XLOOKUP(F2990,'Historical Metal Prices'!$L$4:$Z$4,'Historical Metal Prices'!$L$10:$Z$10)</f>
        <v>0.32505665589752875</v>
      </c>
      <c r="H2990" s="77">
        <f t="shared" si="93"/>
        <v>8170.9618685921114</v>
      </c>
    </row>
    <row r="2991" spans="1:8" x14ac:dyDescent="0.2">
      <c r="A2991" s="79">
        <v>42012</v>
      </c>
      <c r="B2991" s="77">
        <v>6175.75</v>
      </c>
      <c r="C2991" s="84">
        <v>111915</v>
      </c>
      <c r="D2991" s="84">
        <v>187475</v>
      </c>
      <c r="F2991">
        <f t="shared" si="92"/>
        <v>2015</v>
      </c>
      <c r="G2991" s="57">
        <f>_xlfn.XLOOKUP(F2991,'Historical Metal Prices'!$L$4:$Z$4,'Historical Metal Prices'!$L$10:$Z$10)</f>
        <v>0.32505665589752875</v>
      </c>
      <c r="H2991" s="77">
        <f t="shared" si="93"/>
        <v>8183.2186426591634</v>
      </c>
    </row>
    <row r="2992" spans="1:8" x14ac:dyDescent="0.2">
      <c r="A2992" s="79">
        <v>42011</v>
      </c>
      <c r="B2992" s="77">
        <v>6182.5</v>
      </c>
      <c r="C2992" s="84">
        <v>111915</v>
      </c>
      <c r="D2992" s="84">
        <v>179225</v>
      </c>
      <c r="F2992">
        <f t="shared" si="92"/>
        <v>2015</v>
      </c>
      <c r="G2992" s="57">
        <f>_xlfn.XLOOKUP(F2992,'Historical Metal Prices'!$L$4:$Z$4,'Historical Metal Prices'!$L$10:$Z$10)</f>
        <v>0.32505665589752875</v>
      </c>
      <c r="H2992" s="77">
        <f t="shared" si="93"/>
        <v>8192.1627750864718</v>
      </c>
    </row>
    <row r="2993" spans="1:8" x14ac:dyDescent="0.2">
      <c r="A2993" s="79">
        <v>42010</v>
      </c>
      <c r="B2993" s="77">
        <v>6221</v>
      </c>
      <c r="C2993" s="84">
        <v>111915</v>
      </c>
      <c r="D2993" s="84">
        <v>178675</v>
      </c>
      <c r="F2993">
        <f t="shared" si="92"/>
        <v>2015</v>
      </c>
      <c r="G2993" s="57">
        <f>_xlfn.XLOOKUP(F2993,'Historical Metal Prices'!$L$4:$Z$4,'Historical Metal Prices'!$L$10:$Z$10)</f>
        <v>0.32505665589752875</v>
      </c>
      <c r="H2993" s="77">
        <f t="shared" si="93"/>
        <v>8243.1774563385261</v>
      </c>
    </row>
    <row r="2994" spans="1:8" x14ac:dyDescent="0.2">
      <c r="A2994" s="79">
        <v>42009</v>
      </c>
      <c r="B2994" s="77">
        <v>6213.5</v>
      </c>
      <c r="C2994" s="84">
        <v>111915</v>
      </c>
      <c r="D2994" s="84">
        <v>178775</v>
      </c>
      <c r="F2994">
        <f t="shared" si="92"/>
        <v>2015</v>
      </c>
      <c r="G2994" s="57">
        <f>_xlfn.XLOOKUP(F2994,'Historical Metal Prices'!$L$4:$Z$4,'Historical Metal Prices'!$L$10:$Z$10)</f>
        <v>0.32505665589752875</v>
      </c>
      <c r="H2994" s="77">
        <f t="shared" si="93"/>
        <v>8233.2395314192945</v>
      </c>
    </row>
    <row r="2995" spans="1:8" x14ac:dyDescent="0.2">
      <c r="A2995" s="79">
        <v>42006</v>
      </c>
      <c r="B2995" s="77">
        <v>6321</v>
      </c>
      <c r="C2995" s="84">
        <v>111915</v>
      </c>
      <c r="D2995" s="84">
        <v>178425</v>
      </c>
      <c r="F2995">
        <f t="shared" si="92"/>
        <v>2015</v>
      </c>
      <c r="G2995" s="57">
        <f>_xlfn.XLOOKUP(F2995,'Historical Metal Prices'!$L$4:$Z$4,'Historical Metal Prices'!$L$10:$Z$10)</f>
        <v>0.32505665589752875</v>
      </c>
      <c r="H2995" s="77">
        <f t="shared" si="93"/>
        <v>8375.6831219282794</v>
      </c>
    </row>
    <row r="2996" spans="1:8" x14ac:dyDescent="0.2">
      <c r="A2996" s="79">
        <v>42005</v>
      </c>
      <c r="B2996" s="77">
        <v>6368</v>
      </c>
      <c r="C2996" s="84">
        <v>105522</v>
      </c>
      <c r="D2996" s="84">
        <v>177025</v>
      </c>
      <c r="F2996">
        <f t="shared" si="92"/>
        <v>2015</v>
      </c>
      <c r="G2996" s="57">
        <f>_xlfn.XLOOKUP(F2996,'Historical Metal Prices'!$L$4:$Z$4,'Historical Metal Prices'!$L$10:$Z$10)</f>
        <v>0.32505665589752875</v>
      </c>
      <c r="H2996" s="77">
        <f t="shared" si="93"/>
        <v>8437.9607847554635</v>
      </c>
    </row>
    <row r="2997" spans="1:8" x14ac:dyDescent="0.2">
      <c r="A2997" s="79">
        <v>42004</v>
      </c>
      <c r="B2997" s="77">
        <v>6368</v>
      </c>
      <c r="C2997" s="84">
        <v>105522</v>
      </c>
      <c r="D2997" s="84">
        <v>177025</v>
      </c>
      <c r="F2997">
        <f t="shared" si="92"/>
        <v>2014</v>
      </c>
      <c r="G2997" s="57">
        <f>_xlfn.XLOOKUP(F2997,'Historical Metal Prices'!$L$4:$Z$4,'Historical Metal Prices'!$L$10:$Z$10)</f>
        <v>0.34655202943317476</v>
      </c>
      <c r="H2997" s="77">
        <f t="shared" si="93"/>
        <v>8574.8433234304575</v>
      </c>
    </row>
    <row r="2998" spans="1:8" x14ac:dyDescent="0.2">
      <c r="A2998" s="79">
        <v>42003</v>
      </c>
      <c r="B2998" s="77">
        <v>6398</v>
      </c>
      <c r="C2998" s="84">
        <v>105522</v>
      </c>
      <c r="D2998" s="84">
        <v>177025</v>
      </c>
      <c r="F2998">
        <f t="shared" si="92"/>
        <v>2014</v>
      </c>
      <c r="G2998" s="57">
        <f>_xlfn.XLOOKUP(F2998,'Historical Metal Prices'!$L$4:$Z$4,'Historical Metal Prices'!$L$10:$Z$10)</f>
        <v>0.34655202943317476</v>
      </c>
      <c r="H2998" s="77">
        <f t="shared" si="93"/>
        <v>8615.2398843134524</v>
      </c>
    </row>
    <row r="2999" spans="1:8" x14ac:dyDescent="0.2">
      <c r="A2999" s="79">
        <v>42002</v>
      </c>
      <c r="B2999" s="77">
        <v>6371</v>
      </c>
      <c r="C2999" s="84">
        <v>105522</v>
      </c>
      <c r="D2999" s="84">
        <v>172250</v>
      </c>
      <c r="F2999">
        <f t="shared" si="92"/>
        <v>2014</v>
      </c>
      <c r="G2999" s="57">
        <f>_xlfn.XLOOKUP(F2999,'Historical Metal Prices'!$L$4:$Z$4,'Historical Metal Prices'!$L$10:$Z$10)</f>
        <v>0.34655202943317476</v>
      </c>
      <c r="H2999" s="77">
        <f t="shared" si="93"/>
        <v>8578.8829795187557</v>
      </c>
    </row>
    <row r="3000" spans="1:8" x14ac:dyDescent="0.2">
      <c r="A3000" s="79">
        <v>41999</v>
      </c>
      <c r="B3000" s="77">
        <v>6361</v>
      </c>
      <c r="C3000" s="84">
        <v>105522</v>
      </c>
      <c r="D3000" s="84">
        <v>171850</v>
      </c>
      <c r="F3000">
        <f t="shared" si="92"/>
        <v>2014</v>
      </c>
      <c r="G3000" s="57">
        <f>_xlfn.XLOOKUP(F3000,'Historical Metal Prices'!$L$4:$Z$4,'Historical Metal Prices'!$L$10:$Z$10)</f>
        <v>0.34655202943317476</v>
      </c>
      <c r="H3000" s="77">
        <f t="shared" si="93"/>
        <v>8565.4174592244253</v>
      </c>
    </row>
    <row r="3001" spans="1:8" x14ac:dyDescent="0.2">
      <c r="A3001" s="79">
        <v>41998</v>
      </c>
      <c r="B3001" s="77">
        <v>6361</v>
      </c>
      <c r="C3001" s="84">
        <v>92829</v>
      </c>
      <c r="D3001" s="84">
        <v>171850</v>
      </c>
      <c r="F3001">
        <f t="shared" si="92"/>
        <v>2014</v>
      </c>
      <c r="G3001" s="57">
        <f>_xlfn.XLOOKUP(F3001,'Historical Metal Prices'!$L$4:$Z$4,'Historical Metal Prices'!$L$10:$Z$10)</f>
        <v>0.34655202943317476</v>
      </c>
      <c r="H3001" s="77">
        <f t="shared" si="93"/>
        <v>8565.4174592244253</v>
      </c>
    </row>
    <row r="3002" spans="1:8" x14ac:dyDescent="0.2">
      <c r="A3002" s="79">
        <v>41997</v>
      </c>
      <c r="B3002" s="77">
        <v>6361</v>
      </c>
      <c r="C3002" s="84">
        <v>92829</v>
      </c>
      <c r="D3002" s="84">
        <v>171850</v>
      </c>
      <c r="F3002">
        <f t="shared" si="92"/>
        <v>2014</v>
      </c>
      <c r="G3002" s="57">
        <f>_xlfn.XLOOKUP(F3002,'Historical Metal Prices'!$L$4:$Z$4,'Historical Metal Prices'!$L$10:$Z$10)</f>
        <v>0.34655202943317476</v>
      </c>
      <c r="H3002" s="77">
        <f t="shared" si="93"/>
        <v>8565.4174592244253</v>
      </c>
    </row>
    <row r="3003" spans="1:8" x14ac:dyDescent="0.2">
      <c r="A3003" s="79">
        <v>41996</v>
      </c>
      <c r="B3003" s="77">
        <v>6381</v>
      </c>
      <c r="C3003" s="84">
        <v>92829</v>
      </c>
      <c r="D3003" s="84">
        <v>171850</v>
      </c>
      <c r="F3003">
        <f t="shared" si="92"/>
        <v>2014</v>
      </c>
      <c r="G3003" s="57">
        <f>_xlfn.XLOOKUP(F3003,'Historical Metal Prices'!$L$4:$Z$4,'Historical Metal Prices'!$L$10:$Z$10)</f>
        <v>0.34655202943317476</v>
      </c>
      <c r="H3003" s="77">
        <f t="shared" si="93"/>
        <v>8592.348499813088</v>
      </c>
    </row>
    <row r="3004" spans="1:8" x14ac:dyDescent="0.2">
      <c r="A3004" s="79">
        <v>41995</v>
      </c>
      <c r="B3004" s="77">
        <v>6404</v>
      </c>
      <c r="C3004" s="84">
        <v>92829</v>
      </c>
      <c r="D3004" s="84">
        <v>172225</v>
      </c>
      <c r="F3004">
        <f t="shared" si="92"/>
        <v>2014</v>
      </c>
      <c r="G3004" s="57">
        <f>_xlfn.XLOOKUP(F3004,'Historical Metal Prices'!$L$4:$Z$4,'Historical Metal Prices'!$L$10:$Z$10)</f>
        <v>0.34655202943317476</v>
      </c>
      <c r="H3004" s="77">
        <f t="shared" si="93"/>
        <v>8623.3191964900507</v>
      </c>
    </row>
    <row r="3005" spans="1:8" x14ac:dyDescent="0.2">
      <c r="A3005" s="79">
        <v>41992</v>
      </c>
      <c r="B3005" s="77">
        <v>6452.5</v>
      </c>
      <c r="C3005" s="84">
        <v>92829</v>
      </c>
      <c r="D3005" s="84">
        <v>168700</v>
      </c>
      <c r="F3005">
        <f t="shared" si="92"/>
        <v>2014</v>
      </c>
      <c r="G3005" s="57">
        <f>_xlfn.XLOOKUP(F3005,'Historical Metal Prices'!$L$4:$Z$4,'Historical Metal Prices'!$L$10:$Z$10)</f>
        <v>0.34655202943317476</v>
      </c>
      <c r="H3005" s="77">
        <f t="shared" si="93"/>
        <v>8688.6269699175609</v>
      </c>
    </row>
    <row r="3006" spans="1:8" x14ac:dyDescent="0.2">
      <c r="A3006" s="79">
        <v>41991</v>
      </c>
      <c r="B3006" s="77">
        <v>6362</v>
      </c>
      <c r="C3006" s="84">
        <v>89980</v>
      </c>
      <c r="D3006" s="84">
        <v>170000</v>
      </c>
      <c r="F3006">
        <f t="shared" si="92"/>
        <v>2014</v>
      </c>
      <c r="G3006" s="57">
        <f>_xlfn.XLOOKUP(F3006,'Historical Metal Prices'!$L$4:$Z$4,'Historical Metal Prices'!$L$10:$Z$10)</f>
        <v>0.34655202943317476</v>
      </c>
      <c r="H3006" s="77">
        <f t="shared" si="93"/>
        <v>8566.7640112538575</v>
      </c>
    </row>
    <row r="3007" spans="1:8" x14ac:dyDescent="0.2">
      <c r="A3007" s="79">
        <v>41990</v>
      </c>
      <c r="B3007" s="77">
        <v>6419</v>
      </c>
      <c r="C3007" s="84">
        <v>89980</v>
      </c>
      <c r="D3007" s="84">
        <v>170900</v>
      </c>
      <c r="F3007">
        <f t="shared" si="92"/>
        <v>2014</v>
      </c>
      <c r="G3007" s="57">
        <f>_xlfn.XLOOKUP(F3007,'Historical Metal Prices'!$L$4:$Z$4,'Historical Metal Prices'!$L$10:$Z$10)</f>
        <v>0.34655202943317476</v>
      </c>
      <c r="H3007" s="77">
        <f t="shared" si="93"/>
        <v>8643.517476931549</v>
      </c>
    </row>
    <row r="3008" spans="1:8" x14ac:dyDescent="0.2">
      <c r="A3008" s="79">
        <v>41989</v>
      </c>
      <c r="B3008" s="77">
        <v>6409.5</v>
      </c>
      <c r="C3008" s="84">
        <v>89980</v>
      </c>
      <c r="D3008" s="84">
        <v>172200</v>
      </c>
      <c r="F3008">
        <f t="shared" si="92"/>
        <v>2014</v>
      </c>
      <c r="G3008" s="57">
        <f>_xlfn.XLOOKUP(F3008,'Historical Metal Prices'!$L$4:$Z$4,'Historical Metal Prices'!$L$10:$Z$10)</f>
        <v>0.34655202943317476</v>
      </c>
      <c r="H3008" s="77">
        <f t="shared" si="93"/>
        <v>8630.7252326519338</v>
      </c>
    </row>
    <row r="3009" spans="1:8" x14ac:dyDescent="0.2">
      <c r="A3009" s="79">
        <v>41988</v>
      </c>
      <c r="B3009" s="77">
        <v>6447.5</v>
      </c>
      <c r="C3009" s="84">
        <v>89980</v>
      </c>
      <c r="D3009" s="84">
        <v>172675</v>
      </c>
      <c r="F3009">
        <f t="shared" si="92"/>
        <v>2014</v>
      </c>
      <c r="G3009" s="57">
        <f>_xlfn.XLOOKUP(F3009,'Historical Metal Prices'!$L$4:$Z$4,'Historical Metal Prices'!$L$10:$Z$10)</f>
        <v>0.34655202943317476</v>
      </c>
      <c r="H3009" s="77">
        <f t="shared" si="93"/>
        <v>8681.8942097703948</v>
      </c>
    </row>
    <row r="3010" spans="1:8" x14ac:dyDescent="0.2">
      <c r="A3010" s="79">
        <v>41985</v>
      </c>
      <c r="B3010" s="77">
        <v>6542.25</v>
      </c>
      <c r="C3010" s="84">
        <v>89980</v>
      </c>
      <c r="D3010" s="84">
        <v>167425</v>
      </c>
      <c r="F3010">
        <f t="shared" si="92"/>
        <v>2014</v>
      </c>
      <c r="G3010" s="57">
        <f>_xlfn.XLOOKUP(F3010,'Historical Metal Prices'!$L$4:$Z$4,'Historical Metal Prices'!$L$10:$Z$10)</f>
        <v>0.34655202943317476</v>
      </c>
      <c r="H3010" s="77">
        <f t="shared" si="93"/>
        <v>8809.4800145591871</v>
      </c>
    </row>
    <row r="3011" spans="1:8" x14ac:dyDescent="0.2">
      <c r="A3011" s="79">
        <v>41984</v>
      </c>
      <c r="B3011" s="77">
        <v>6517.5</v>
      </c>
      <c r="C3011" s="84">
        <v>86223</v>
      </c>
      <c r="D3011" s="84">
        <v>166500</v>
      </c>
      <c r="F3011">
        <f t="shared" si="92"/>
        <v>2014</v>
      </c>
      <c r="G3011" s="57">
        <f>_xlfn.XLOOKUP(F3011,'Historical Metal Prices'!$L$4:$Z$4,'Historical Metal Prices'!$L$10:$Z$10)</f>
        <v>0.34655202943317476</v>
      </c>
      <c r="H3011" s="77">
        <f t="shared" si="93"/>
        <v>8776.1528518307168</v>
      </c>
    </row>
    <row r="3012" spans="1:8" x14ac:dyDescent="0.2">
      <c r="A3012" s="79">
        <v>41983</v>
      </c>
      <c r="B3012" s="77">
        <v>6475.5</v>
      </c>
      <c r="C3012" s="84">
        <v>86223</v>
      </c>
      <c r="D3012" s="84">
        <v>166450</v>
      </c>
      <c r="F3012">
        <f t="shared" si="92"/>
        <v>2014</v>
      </c>
      <c r="G3012" s="57">
        <f>_xlfn.XLOOKUP(F3012,'Historical Metal Prices'!$L$4:$Z$4,'Historical Metal Prices'!$L$10:$Z$10)</f>
        <v>0.34655202943317476</v>
      </c>
      <c r="H3012" s="77">
        <f t="shared" si="93"/>
        <v>8719.5976665945236</v>
      </c>
    </row>
    <row r="3013" spans="1:8" x14ac:dyDescent="0.2">
      <c r="A3013" s="79">
        <v>41982</v>
      </c>
      <c r="B3013" s="77">
        <v>6535.5</v>
      </c>
      <c r="C3013" s="84">
        <v>86223</v>
      </c>
      <c r="D3013" s="84">
        <v>166075</v>
      </c>
      <c r="F3013">
        <f t="shared" si="92"/>
        <v>2014</v>
      </c>
      <c r="G3013" s="57">
        <f>_xlfn.XLOOKUP(F3013,'Historical Metal Prices'!$L$4:$Z$4,'Historical Metal Prices'!$L$10:$Z$10)</f>
        <v>0.34655202943317476</v>
      </c>
      <c r="H3013" s="77">
        <f t="shared" si="93"/>
        <v>8800.3907883605134</v>
      </c>
    </row>
    <row r="3014" spans="1:8" x14ac:dyDescent="0.2">
      <c r="A3014" s="79">
        <v>41981</v>
      </c>
      <c r="B3014" s="77">
        <v>6458.25</v>
      </c>
      <c r="C3014" s="84">
        <v>86223</v>
      </c>
      <c r="D3014" s="84">
        <v>165850</v>
      </c>
      <c r="F3014">
        <f t="shared" si="92"/>
        <v>2014</v>
      </c>
      <c r="G3014" s="57">
        <f>_xlfn.XLOOKUP(F3014,'Historical Metal Prices'!$L$4:$Z$4,'Historical Metal Prices'!$L$10:$Z$10)</f>
        <v>0.34655202943317476</v>
      </c>
      <c r="H3014" s="77">
        <f t="shared" si="93"/>
        <v>8696.3696440868007</v>
      </c>
    </row>
    <row r="3015" spans="1:8" x14ac:dyDescent="0.2">
      <c r="A3015" s="79">
        <v>41978</v>
      </c>
      <c r="B3015" s="77">
        <v>6515</v>
      </c>
      <c r="C3015" s="84">
        <v>86223</v>
      </c>
      <c r="D3015" s="84">
        <v>164900</v>
      </c>
      <c r="F3015">
        <f t="shared" si="92"/>
        <v>2014</v>
      </c>
      <c r="G3015" s="57">
        <f>_xlfn.XLOOKUP(F3015,'Historical Metal Prices'!$L$4:$Z$4,'Historical Metal Prices'!$L$10:$Z$10)</f>
        <v>0.34655202943317476</v>
      </c>
      <c r="H3015" s="77">
        <f t="shared" si="93"/>
        <v>8772.7864717571338</v>
      </c>
    </row>
    <row r="3016" spans="1:8" x14ac:dyDescent="0.2">
      <c r="A3016" s="79">
        <v>41977</v>
      </c>
      <c r="B3016" s="77">
        <v>6535.5</v>
      </c>
      <c r="C3016" s="84">
        <v>88278</v>
      </c>
      <c r="D3016" s="84">
        <v>163475</v>
      </c>
      <c r="F3016">
        <f t="shared" si="92"/>
        <v>2014</v>
      </c>
      <c r="G3016" s="57">
        <f>_xlfn.XLOOKUP(F3016,'Historical Metal Prices'!$L$4:$Z$4,'Historical Metal Prices'!$L$10:$Z$10)</f>
        <v>0.34655202943317476</v>
      </c>
      <c r="H3016" s="77">
        <f t="shared" si="93"/>
        <v>8800.3907883605134</v>
      </c>
    </row>
    <row r="3017" spans="1:8" x14ac:dyDescent="0.2">
      <c r="A3017" s="79">
        <v>41976</v>
      </c>
      <c r="B3017" s="77">
        <v>6434</v>
      </c>
      <c r="C3017" s="84">
        <v>88278</v>
      </c>
      <c r="D3017" s="84">
        <v>164025</v>
      </c>
      <c r="F3017">
        <f t="shared" si="92"/>
        <v>2014</v>
      </c>
      <c r="G3017" s="57">
        <f>_xlfn.XLOOKUP(F3017,'Historical Metal Prices'!$L$4:$Z$4,'Historical Metal Prices'!$L$10:$Z$10)</f>
        <v>0.34655202943317476</v>
      </c>
      <c r="H3017" s="77">
        <f t="shared" si="93"/>
        <v>8663.7157573730456</v>
      </c>
    </row>
    <row r="3018" spans="1:8" x14ac:dyDescent="0.2">
      <c r="A3018" s="79">
        <v>41975</v>
      </c>
      <c r="B3018" s="77">
        <v>6470.5</v>
      </c>
      <c r="C3018" s="84">
        <v>88278</v>
      </c>
      <c r="D3018" s="84">
        <v>165475</v>
      </c>
      <c r="F3018">
        <f t="shared" si="92"/>
        <v>2014</v>
      </c>
      <c r="G3018" s="57">
        <f>_xlfn.XLOOKUP(F3018,'Historical Metal Prices'!$L$4:$Z$4,'Historical Metal Prices'!$L$10:$Z$10)</f>
        <v>0.34655202943317476</v>
      </c>
      <c r="H3018" s="77">
        <f t="shared" si="93"/>
        <v>8712.8649064473575</v>
      </c>
    </row>
    <row r="3019" spans="1:8" x14ac:dyDescent="0.2">
      <c r="A3019" s="79">
        <v>41974</v>
      </c>
      <c r="B3019" s="77">
        <v>6518</v>
      </c>
      <c r="C3019" s="84">
        <v>88278</v>
      </c>
      <c r="D3019" s="84">
        <v>166025</v>
      </c>
      <c r="F3019">
        <f t="shared" ref="F3019:F3082" si="94">YEAR(A3019)</f>
        <v>2014</v>
      </c>
      <c r="G3019" s="57">
        <f>_xlfn.XLOOKUP(F3019,'Historical Metal Prices'!$L$4:$Z$4,'Historical Metal Prices'!$L$10:$Z$10)</f>
        <v>0.34655202943317476</v>
      </c>
      <c r="H3019" s="77">
        <f t="shared" ref="H3019:H3082" si="95">IFERROR(B3019*(1+G3019),H3020)</f>
        <v>8776.8261278454338</v>
      </c>
    </row>
    <row r="3020" spans="1:8" x14ac:dyDescent="0.2">
      <c r="A3020" s="79">
        <v>41971</v>
      </c>
      <c r="B3020" s="77">
        <v>6412</v>
      </c>
      <c r="C3020" s="84">
        <v>88278</v>
      </c>
      <c r="D3020" s="84">
        <v>164800</v>
      </c>
      <c r="F3020">
        <f t="shared" si="94"/>
        <v>2014</v>
      </c>
      <c r="G3020" s="57">
        <f>_xlfn.XLOOKUP(F3020,'Historical Metal Prices'!$L$4:$Z$4,'Historical Metal Prices'!$L$10:$Z$10)</f>
        <v>0.34655202943317476</v>
      </c>
      <c r="H3020" s="77">
        <f t="shared" si="95"/>
        <v>8634.0916127255168</v>
      </c>
    </row>
    <row r="3021" spans="1:8" x14ac:dyDescent="0.2">
      <c r="A3021" s="79">
        <v>41970</v>
      </c>
      <c r="B3021" s="77">
        <v>6615</v>
      </c>
      <c r="C3021" s="84">
        <v>95383</v>
      </c>
      <c r="D3021" s="84">
        <v>161950</v>
      </c>
      <c r="F3021">
        <f t="shared" si="94"/>
        <v>2014</v>
      </c>
      <c r="G3021" s="57">
        <f>_xlfn.XLOOKUP(F3021,'Historical Metal Prices'!$L$4:$Z$4,'Historical Metal Prices'!$L$10:$Z$10)</f>
        <v>0.34655202943317476</v>
      </c>
      <c r="H3021" s="77">
        <f t="shared" si="95"/>
        <v>8907.4416747004507</v>
      </c>
    </row>
    <row r="3022" spans="1:8" x14ac:dyDescent="0.2">
      <c r="A3022" s="79">
        <v>41969</v>
      </c>
      <c r="B3022" s="77">
        <v>6631</v>
      </c>
      <c r="C3022" s="84">
        <v>95383</v>
      </c>
      <c r="D3022" s="84">
        <v>161950</v>
      </c>
      <c r="F3022">
        <f t="shared" si="94"/>
        <v>2014</v>
      </c>
      <c r="G3022" s="57">
        <f>_xlfn.XLOOKUP(F3022,'Historical Metal Prices'!$L$4:$Z$4,'Historical Metal Prices'!$L$10:$Z$10)</f>
        <v>0.34655202943317476</v>
      </c>
      <c r="H3022" s="77">
        <f t="shared" si="95"/>
        <v>8928.9865071713812</v>
      </c>
    </row>
    <row r="3023" spans="1:8" x14ac:dyDescent="0.2">
      <c r="A3023" s="79">
        <v>41968</v>
      </c>
      <c r="B3023" s="77">
        <v>6653</v>
      </c>
      <c r="C3023" s="84">
        <v>95383</v>
      </c>
      <c r="D3023" s="84">
        <v>162125</v>
      </c>
      <c r="F3023">
        <f t="shared" si="94"/>
        <v>2014</v>
      </c>
      <c r="G3023" s="57">
        <f>_xlfn.XLOOKUP(F3023,'Historical Metal Prices'!$L$4:$Z$4,'Historical Metal Prices'!$L$10:$Z$10)</f>
        <v>0.34655202943317476</v>
      </c>
      <c r="H3023" s="77">
        <f t="shared" si="95"/>
        <v>8958.6106518189117</v>
      </c>
    </row>
    <row r="3024" spans="1:8" x14ac:dyDescent="0.2">
      <c r="A3024" s="79">
        <v>41967</v>
      </c>
      <c r="B3024" s="77">
        <v>6729.5</v>
      </c>
      <c r="C3024" s="84">
        <v>95383</v>
      </c>
      <c r="D3024" s="84">
        <v>163200</v>
      </c>
      <c r="F3024">
        <f t="shared" si="94"/>
        <v>2014</v>
      </c>
      <c r="G3024" s="57">
        <f>_xlfn.XLOOKUP(F3024,'Historical Metal Prices'!$L$4:$Z$4,'Historical Metal Prices'!$L$10:$Z$10)</f>
        <v>0.34655202943317476</v>
      </c>
      <c r="H3024" s="77">
        <f t="shared" si="95"/>
        <v>9061.621882070549</v>
      </c>
    </row>
    <row r="3025" spans="1:8" x14ac:dyDescent="0.2">
      <c r="A3025" s="79">
        <v>41964</v>
      </c>
      <c r="B3025" s="77">
        <v>6785</v>
      </c>
      <c r="C3025" s="84">
        <v>95383</v>
      </c>
      <c r="D3025" s="84">
        <v>161850</v>
      </c>
      <c r="F3025">
        <f t="shared" si="94"/>
        <v>2014</v>
      </c>
      <c r="G3025" s="57">
        <f>_xlfn.XLOOKUP(F3025,'Historical Metal Prices'!$L$4:$Z$4,'Historical Metal Prices'!$L$10:$Z$10)</f>
        <v>0.34655202943317476</v>
      </c>
      <c r="H3025" s="77">
        <f t="shared" si="95"/>
        <v>9136.3555197040914</v>
      </c>
    </row>
    <row r="3026" spans="1:8" x14ac:dyDescent="0.2">
      <c r="A3026" s="79">
        <v>41963</v>
      </c>
      <c r="B3026" s="77">
        <v>6731.75</v>
      </c>
      <c r="C3026" s="84">
        <v>88140</v>
      </c>
      <c r="D3026" s="84">
        <v>160825</v>
      </c>
      <c r="F3026">
        <f t="shared" si="94"/>
        <v>2014</v>
      </c>
      <c r="G3026" s="57">
        <f>_xlfn.XLOOKUP(F3026,'Historical Metal Prices'!$L$4:$Z$4,'Historical Metal Prices'!$L$10:$Z$10)</f>
        <v>0.34655202943317476</v>
      </c>
      <c r="H3026" s="77">
        <f t="shared" si="95"/>
        <v>9064.6516241367735</v>
      </c>
    </row>
    <row r="3027" spans="1:8" x14ac:dyDescent="0.2">
      <c r="A3027" s="79">
        <v>41962</v>
      </c>
      <c r="B3027" s="77">
        <v>6755</v>
      </c>
      <c r="C3027" s="84">
        <v>88140</v>
      </c>
      <c r="D3027" s="84">
        <v>161500</v>
      </c>
      <c r="F3027">
        <f t="shared" si="94"/>
        <v>2014</v>
      </c>
      <c r="G3027" s="57">
        <f>_xlfn.XLOOKUP(F3027,'Historical Metal Prices'!$L$4:$Z$4,'Historical Metal Prices'!$L$10:$Z$10)</f>
        <v>0.34655202943317476</v>
      </c>
      <c r="H3027" s="77">
        <f t="shared" si="95"/>
        <v>9095.9589588210947</v>
      </c>
    </row>
    <row r="3028" spans="1:8" x14ac:dyDescent="0.2">
      <c r="A3028" s="79">
        <v>41961</v>
      </c>
      <c r="B3028" s="77">
        <v>6705</v>
      </c>
      <c r="C3028" s="84">
        <v>88140</v>
      </c>
      <c r="D3028" s="84">
        <v>160825</v>
      </c>
      <c r="F3028">
        <f t="shared" si="94"/>
        <v>2014</v>
      </c>
      <c r="G3028" s="57">
        <f>_xlfn.XLOOKUP(F3028,'Historical Metal Prices'!$L$4:$Z$4,'Historical Metal Prices'!$L$10:$Z$10)</f>
        <v>0.34655202943317476</v>
      </c>
      <c r="H3028" s="77">
        <f t="shared" si="95"/>
        <v>9028.6313573494372</v>
      </c>
    </row>
    <row r="3029" spans="1:8" x14ac:dyDescent="0.2">
      <c r="A3029" s="79">
        <v>41960</v>
      </c>
      <c r="B3029" s="77">
        <v>6776</v>
      </c>
      <c r="C3029" s="84">
        <v>88140</v>
      </c>
      <c r="D3029" s="84">
        <v>160425</v>
      </c>
      <c r="F3029">
        <f t="shared" si="94"/>
        <v>2014</v>
      </c>
      <c r="G3029" s="57">
        <f>_xlfn.XLOOKUP(F3029,'Historical Metal Prices'!$L$4:$Z$4,'Historical Metal Prices'!$L$10:$Z$10)</f>
        <v>0.34655202943317476</v>
      </c>
      <c r="H3029" s="77">
        <f t="shared" si="95"/>
        <v>9124.2365514391913</v>
      </c>
    </row>
    <row r="3030" spans="1:8" x14ac:dyDescent="0.2">
      <c r="A3030" s="79">
        <v>41957</v>
      </c>
      <c r="B3030" s="77">
        <v>6777.5</v>
      </c>
      <c r="C3030" s="84">
        <v>88140</v>
      </c>
      <c r="D3030" s="84">
        <v>159125</v>
      </c>
      <c r="F3030">
        <f t="shared" si="94"/>
        <v>2014</v>
      </c>
      <c r="G3030" s="57">
        <f>_xlfn.XLOOKUP(F3030,'Historical Metal Prices'!$L$4:$Z$4,'Historical Metal Prices'!$L$10:$Z$10)</f>
        <v>0.34655202943317476</v>
      </c>
      <c r="H3030" s="77">
        <f t="shared" si="95"/>
        <v>9126.2563794833422</v>
      </c>
    </row>
    <row r="3031" spans="1:8" x14ac:dyDescent="0.2">
      <c r="A3031" s="79">
        <v>41956</v>
      </c>
      <c r="B3031" s="77">
        <v>6724.5</v>
      </c>
      <c r="C3031" s="84">
        <v>89570</v>
      </c>
      <c r="D3031" s="84">
        <v>159400</v>
      </c>
      <c r="F3031">
        <f t="shared" si="94"/>
        <v>2014</v>
      </c>
      <c r="G3031" s="57">
        <f>_xlfn.XLOOKUP(F3031,'Historical Metal Prices'!$L$4:$Z$4,'Historical Metal Prices'!$L$10:$Z$10)</f>
        <v>0.34655202943317476</v>
      </c>
      <c r="H3031" s="77">
        <f t="shared" si="95"/>
        <v>9054.8891219233828</v>
      </c>
    </row>
    <row r="3032" spans="1:8" x14ac:dyDescent="0.2">
      <c r="A3032" s="79">
        <v>41955</v>
      </c>
      <c r="B3032" s="77">
        <v>6747</v>
      </c>
      <c r="C3032" s="84">
        <v>89570</v>
      </c>
      <c r="D3032" s="84">
        <v>159950</v>
      </c>
      <c r="F3032">
        <f t="shared" si="94"/>
        <v>2014</v>
      </c>
      <c r="G3032" s="57">
        <f>_xlfn.XLOOKUP(F3032,'Historical Metal Prices'!$L$4:$Z$4,'Historical Metal Prices'!$L$10:$Z$10)</f>
        <v>0.34655202943317476</v>
      </c>
      <c r="H3032" s="77">
        <f t="shared" si="95"/>
        <v>9085.1865425856304</v>
      </c>
    </row>
    <row r="3033" spans="1:8" x14ac:dyDescent="0.2">
      <c r="A3033" s="79">
        <v>41954</v>
      </c>
      <c r="B3033" s="77">
        <v>6756.5</v>
      </c>
      <c r="C3033" s="84">
        <v>89570</v>
      </c>
      <c r="D3033" s="84">
        <v>160800</v>
      </c>
      <c r="F3033">
        <f t="shared" si="94"/>
        <v>2014</v>
      </c>
      <c r="G3033" s="57">
        <f>_xlfn.XLOOKUP(F3033,'Historical Metal Prices'!$L$4:$Z$4,'Historical Metal Prices'!$L$10:$Z$10)</f>
        <v>0.34655202943317476</v>
      </c>
      <c r="H3033" s="77">
        <f t="shared" si="95"/>
        <v>9097.9787868652456</v>
      </c>
    </row>
    <row r="3034" spans="1:8" x14ac:dyDescent="0.2">
      <c r="A3034" s="79">
        <v>41953</v>
      </c>
      <c r="B3034" s="77">
        <v>6727</v>
      </c>
      <c r="C3034" s="84">
        <v>89570</v>
      </c>
      <c r="D3034" s="84">
        <v>161900</v>
      </c>
      <c r="F3034">
        <f t="shared" si="94"/>
        <v>2014</v>
      </c>
      <c r="G3034" s="57">
        <f>_xlfn.XLOOKUP(F3034,'Historical Metal Prices'!$L$4:$Z$4,'Historical Metal Prices'!$L$10:$Z$10)</f>
        <v>0.34655202943317476</v>
      </c>
      <c r="H3034" s="77">
        <f t="shared" si="95"/>
        <v>9058.2555019969659</v>
      </c>
    </row>
    <row r="3035" spans="1:8" x14ac:dyDescent="0.2">
      <c r="A3035" s="79">
        <v>41950</v>
      </c>
      <c r="B3035" s="77">
        <v>6790</v>
      </c>
      <c r="C3035" s="84">
        <v>89570</v>
      </c>
      <c r="D3035" s="84">
        <v>161900</v>
      </c>
      <c r="F3035">
        <f t="shared" si="94"/>
        <v>2014</v>
      </c>
      <c r="G3035" s="57">
        <f>_xlfn.XLOOKUP(F3035,'Historical Metal Prices'!$L$4:$Z$4,'Historical Metal Prices'!$L$10:$Z$10)</f>
        <v>0.34655202943317476</v>
      </c>
      <c r="H3035" s="77">
        <f t="shared" si="95"/>
        <v>9143.0882798512557</v>
      </c>
    </row>
    <row r="3036" spans="1:8" x14ac:dyDescent="0.2">
      <c r="A3036" s="79">
        <v>41949</v>
      </c>
      <c r="B3036" s="77">
        <v>6737</v>
      </c>
      <c r="C3036" s="84">
        <v>95824</v>
      </c>
      <c r="D3036" s="84">
        <v>159775</v>
      </c>
      <c r="F3036">
        <f t="shared" si="94"/>
        <v>2014</v>
      </c>
      <c r="G3036" s="57">
        <f>_xlfn.XLOOKUP(F3036,'Historical Metal Prices'!$L$4:$Z$4,'Historical Metal Prices'!$L$10:$Z$10)</f>
        <v>0.34655202943317476</v>
      </c>
      <c r="H3036" s="77">
        <f t="shared" si="95"/>
        <v>9071.7210222912981</v>
      </c>
    </row>
    <row r="3037" spans="1:8" x14ac:dyDescent="0.2">
      <c r="A3037" s="79">
        <v>41948</v>
      </c>
      <c r="B3037" s="77">
        <v>6713.5</v>
      </c>
      <c r="C3037" s="84">
        <v>95824</v>
      </c>
      <c r="D3037" s="84">
        <v>160400</v>
      </c>
      <c r="F3037">
        <f t="shared" si="94"/>
        <v>2014</v>
      </c>
      <c r="G3037" s="57">
        <f>_xlfn.XLOOKUP(F3037,'Historical Metal Prices'!$L$4:$Z$4,'Historical Metal Prices'!$L$10:$Z$10)</f>
        <v>0.34655202943317476</v>
      </c>
      <c r="H3037" s="77">
        <f t="shared" si="95"/>
        <v>9040.0770495996185</v>
      </c>
    </row>
    <row r="3038" spans="1:8" x14ac:dyDescent="0.2">
      <c r="A3038" s="79">
        <v>41947</v>
      </c>
      <c r="B3038" s="77">
        <v>6711</v>
      </c>
      <c r="C3038" s="84">
        <v>95824</v>
      </c>
      <c r="D3038" s="84">
        <v>160350</v>
      </c>
      <c r="F3038">
        <f t="shared" si="94"/>
        <v>2014</v>
      </c>
      <c r="G3038" s="57">
        <f>_xlfn.XLOOKUP(F3038,'Historical Metal Prices'!$L$4:$Z$4,'Historical Metal Prices'!$L$10:$Z$10)</f>
        <v>0.34655202943317476</v>
      </c>
      <c r="H3038" s="77">
        <f t="shared" si="95"/>
        <v>9036.7106695260354</v>
      </c>
    </row>
    <row r="3039" spans="1:8" x14ac:dyDescent="0.2">
      <c r="A3039" s="79">
        <v>41946</v>
      </c>
      <c r="B3039" s="77">
        <v>6779.75</v>
      </c>
      <c r="C3039" s="84">
        <v>95824</v>
      </c>
      <c r="D3039" s="84">
        <v>162100</v>
      </c>
      <c r="F3039">
        <f t="shared" si="94"/>
        <v>2014</v>
      </c>
      <c r="G3039" s="57">
        <f>_xlfn.XLOOKUP(F3039,'Historical Metal Prices'!$L$4:$Z$4,'Historical Metal Prices'!$L$10:$Z$10)</f>
        <v>0.34655202943317476</v>
      </c>
      <c r="H3039" s="77">
        <f t="shared" si="95"/>
        <v>9129.2861215495668</v>
      </c>
    </row>
    <row r="3040" spans="1:8" x14ac:dyDescent="0.2">
      <c r="A3040" s="79">
        <v>41943</v>
      </c>
      <c r="B3040" s="77">
        <v>6761.5</v>
      </c>
      <c r="C3040" s="84">
        <v>95824</v>
      </c>
      <c r="D3040" s="84">
        <v>162100</v>
      </c>
      <c r="F3040">
        <f t="shared" si="94"/>
        <v>2014</v>
      </c>
      <c r="G3040" s="57">
        <f>_xlfn.XLOOKUP(F3040,'Historical Metal Prices'!$L$4:$Z$4,'Historical Metal Prices'!$L$10:$Z$10)</f>
        <v>0.34655202943317476</v>
      </c>
      <c r="H3040" s="77">
        <f t="shared" si="95"/>
        <v>9104.7115470124118</v>
      </c>
    </row>
    <row r="3041" spans="1:8" x14ac:dyDescent="0.2">
      <c r="A3041" s="79">
        <v>41942</v>
      </c>
      <c r="B3041" s="77">
        <v>6807</v>
      </c>
      <c r="C3041" s="84">
        <v>95101</v>
      </c>
      <c r="D3041" s="84">
        <v>162625</v>
      </c>
      <c r="F3041">
        <f t="shared" si="94"/>
        <v>2014</v>
      </c>
      <c r="G3041" s="57">
        <f>_xlfn.XLOOKUP(F3041,'Historical Metal Prices'!$L$4:$Z$4,'Historical Metal Prices'!$L$10:$Z$10)</f>
        <v>0.34655202943317476</v>
      </c>
      <c r="H3041" s="77">
        <f t="shared" si="95"/>
        <v>9165.9796643516202</v>
      </c>
    </row>
    <row r="3042" spans="1:8" x14ac:dyDescent="0.2">
      <c r="A3042" s="79">
        <v>41941</v>
      </c>
      <c r="B3042" s="77">
        <v>6890.5</v>
      </c>
      <c r="C3042" s="84">
        <v>95101</v>
      </c>
      <c r="D3042" s="84">
        <v>162675</v>
      </c>
      <c r="F3042">
        <f t="shared" si="94"/>
        <v>2014</v>
      </c>
      <c r="G3042" s="57">
        <f>_xlfn.XLOOKUP(F3042,'Historical Metal Prices'!$L$4:$Z$4,'Historical Metal Prices'!$L$10:$Z$10)</f>
        <v>0.34655202943317476</v>
      </c>
      <c r="H3042" s="77">
        <f t="shared" si="95"/>
        <v>9278.4167588092914</v>
      </c>
    </row>
    <row r="3043" spans="1:8" x14ac:dyDescent="0.2">
      <c r="A3043" s="79">
        <v>41940</v>
      </c>
      <c r="B3043" s="77">
        <v>6869.5</v>
      </c>
      <c r="C3043" s="84">
        <v>95101</v>
      </c>
      <c r="D3043" s="84">
        <v>161050</v>
      </c>
      <c r="F3043">
        <f t="shared" si="94"/>
        <v>2014</v>
      </c>
      <c r="G3043" s="57">
        <f>_xlfn.XLOOKUP(F3043,'Historical Metal Prices'!$L$4:$Z$4,'Historical Metal Prices'!$L$10:$Z$10)</f>
        <v>0.34655202943317476</v>
      </c>
      <c r="H3043" s="77">
        <f t="shared" si="95"/>
        <v>9250.1391661911948</v>
      </c>
    </row>
    <row r="3044" spans="1:8" x14ac:dyDescent="0.2">
      <c r="A3044" s="79">
        <v>41939</v>
      </c>
      <c r="B3044" s="77">
        <v>6797</v>
      </c>
      <c r="C3044" s="84">
        <v>95101</v>
      </c>
      <c r="D3044" s="84">
        <v>159550</v>
      </c>
      <c r="F3044">
        <f t="shared" si="94"/>
        <v>2014</v>
      </c>
      <c r="G3044" s="57">
        <f>_xlfn.XLOOKUP(F3044,'Historical Metal Prices'!$L$4:$Z$4,'Historical Metal Prices'!$L$10:$Z$10)</f>
        <v>0.34655202943317476</v>
      </c>
      <c r="H3044" s="77">
        <f t="shared" si="95"/>
        <v>9152.5141440572879</v>
      </c>
    </row>
    <row r="3045" spans="1:8" x14ac:dyDescent="0.2">
      <c r="A3045" s="79">
        <v>41936</v>
      </c>
      <c r="B3045" s="77">
        <v>6762</v>
      </c>
      <c r="C3045" s="84">
        <v>95101</v>
      </c>
      <c r="D3045" s="84">
        <v>159550</v>
      </c>
      <c r="F3045">
        <f t="shared" si="94"/>
        <v>2014</v>
      </c>
      <c r="G3045" s="57">
        <f>_xlfn.XLOOKUP(F3045,'Historical Metal Prices'!$L$4:$Z$4,'Historical Metal Prices'!$L$10:$Z$10)</f>
        <v>0.34655202943317476</v>
      </c>
      <c r="H3045" s="77">
        <f t="shared" si="95"/>
        <v>9105.3848230271269</v>
      </c>
    </row>
    <row r="3046" spans="1:8" x14ac:dyDescent="0.2">
      <c r="A3046" s="79">
        <v>41935</v>
      </c>
      <c r="B3046" s="77">
        <v>6752</v>
      </c>
      <c r="C3046" s="84">
        <v>97235</v>
      </c>
      <c r="D3046" s="84">
        <v>157500</v>
      </c>
      <c r="F3046">
        <f t="shared" si="94"/>
        <v>2014</v>
      </c>
      <c r="G3046" s="57">
        <f>_xlfn.XLOOKUP(F3046,'Historical Metal Prices'!$L$4:$Z$4,'Historical Metal Prices'!$L$10:$Z$10)</f>
        <v>0.34655202943317476</v>
      </c>
      <c r="H3046" s="77">
        <f t="shared" si="95"/>
        <v>9091.9193027327965</v>
      </c>
    </row>
    <row r="3047" spans="1:8" x14ac:dyDescent="0.2">
      <c r="A3047" s="79">
        <v>41934</v>
      </c>
      <c r="B3047" s="77">
        <v>6687</v>
      </c>
      <c r="C3047" s="84">
        <v>97235</v>
      </c>
      <c r="D3047" s="84">
        <v>157500</v>
      </c>
      <c r="F3047">
        <f t="shared" si="94"/>
        <v>2014</v>
      </c>
      <c r="G3047" s="57">
        <f>_xlfn.XLOOKUP(F3047,'Historical Metal Prices'!$L$4:$Z$4,'Historical Metal Prices'!$L$10:$Z$10)</f>
        <v>0.34655202943317476</v>
      </c>
      <c r="H3047" s="77">
        <f t="shared" si="95"/>
        <v>9004.3934208196388</v>
      </c>
    </row>
    <row r="3048" spans="1:8" x14ac:dyDescent="0.2">
      <c r="A3048" s="79">
        <v>41933</v>
      </c>
      <c r="B3048" s="77">
        <v>6716.75</v>
      </c>
      <c r="C3048" s="84">
        <v>97235</v>
      </c>
      <c r="D3048" s="84">
        <v>157625</v>
      </c>
      <c r="F3048">
        <f t="shared" si="94"/>
        <v>2014</v>
      </c>
      <c r="G3048" s="57">
        <f>_xlfn.XLOOKUP(F3048,'Historical Metal Prices'!$L$4:$Z$4,'Historical Metal Prices'!$L$10:$Z$10)</f>
        <v>0.34655202943317476</v>
      </c>
      <c r="H3048" s="77">
        <f t="shared" si="95"/>
        <v>9044.453343695277</v>
      </c>
    </row>
    <row r="3049" spans="1:8" x14ac:dyDescent="0.2">
      <c r="A3049" s="79">
        <v>41932</v>
      </c>
      <c r="B3049" s="77">
        <v>6609</v>
      </c>
      <c r="C3049" s="84">
        <v>97235</v>
      </c>
      <c r="D3049" s="84">
        <v>157625</v>
      </c>
      <c r="F3049">
        <f t="shared" si="94"/>
        <v>2014</v>
      </c>
      <c r="G3049" s="57">
        <f>_xlfn.XLOOKUP(F3049,'Historical Metal Prices'!$L$4:$Z$4,'Historical Metal Prices'!$L$10:$Z$10)</f>
        <v>0.34655202943317476</v>
      </c>
      <c r="H3049" s="77">
        <f t="shared" si="95"/>
        <v>8899.3623625238524</v>
      </c>
    </row>
    <row r="3050" spans="1:8" x14ac:dyDescent="0.2">
      <c r="A3050" s="79">
        <v>41929</v>
      </c>
      <c r="B3050" s="77">
        <v>6689</v>
      </c>
      <c r="C3050" s="84">
        <v>97235</v>
      </c>
      <c r="D3050" s="84">
        <v>157725</v>
      </c>
      <c r="F3050">
        <f t="shared" si="94"/>
        <v>2014</v>
      </c>
      <c r="G3050" s="57">
        <f>_xlfn.XLOOKUP(F3050,'Historical Metal Prices'!$L$4:$Z$4,'Historical Metal Prices'!$L$10:$Z$10)</f>
        <v>0.34655202943317476</v>
      </c>
      <c r="H3050" s="77">
        <f t="shared" si="95"/>
        <v>9007.0865248785067</v>
      </c>
    </row>
    <row r="3051" spans="1:8" x14ac:dyDescent="0.2">
      <c r="A3051" s="79">
        <v>41928</v>
      </c>
      <c r="B3051" s="77">
        <v>6604</v>
      </c>
      <c r="C3051" s="84">
        <v>82770</v>
      </c>
      <c r="D3051" s="84">
        <v>157825</v>
      </c>
      <c r="F3051">
        <f t="shared" si="94"/>
        <v>2014</v>
      </c>
      <c r="G3051" s="57">
        <f>_xlfn.XLOOKUP(F3051,'Historical Metal Prices'!$L$4:$Z$4,'Historical Metal Prices'!$L$10:$Z$10)</f>
        <v>0.34655202943317476</v>
      </c>
      <c r="H3051" s="77">
        <f t="shared" si="95"/>
        <v>8892.6296023766863</v>
      </c>
    </row>
    <row r="3052" spans="1:8" x14ac:dyDescent="0.2">
      <c r="A3052" s="79">
        <v>41927</v>
      </c>
      <c r="B3052" s="77">
        <v>6685</v>
      </c>
      <c r="C3052" s="84">
        <v>82770</v>
      </c>
      <c r="D3052" s="84">
        <v>157675</v>
      </c>
      <c r="F3052">
        <f t="shared" si="94"/>
        <v>2014</v>
      </c>
      <c r="G3052" s="57">
        <f>_xlfn.XLOOKUP(F3052,'Historical Metal Prices'!$L$4:$Z$4,'Historical Metal Prices'!$L$10:$Z$10)</f>
        <v>0.34655202943317476</v>
      </c>
      <c r="H3052" s="77">
        <f t="shared" si="95"/>
        <v>9001.7003167607727</v>
      </c>
    </row>
    <row r="3053" spans="1:8" x14ac:dyDescent="0.2">
      <c r="A3053" s="79">
        <v>41926</v>
      </c>
      <c r="B3053" s="77">
        <v>6859</v>
      </c>
      <c r="C3053" s="84">
        <v>82770</v>
      </c>
      <c r="D3053" s="84">
        <v>154650</v>
      </c>
      <c r="F3053">
        <f t="shared" si="94"/>
        <v>2014</v>
      </c>
      <c r="G3053" s="57">
        <f>_xlfn.XLOOKUP(F3053,'Historical Metal Prices'!$L$4:$Z$4,'Historical Metal Prices'!$L$10:$Z$10)</f>
        <v>0.34655202943317476</v>
      </c>
      <c r="H3053" s="77">
        <f t="shared" si="95"/>
        <v>9236.0003698821456</v>
      </c>
    </row>
    <row r="3054" spans="1:8" x14ac:dyDescent="0.2">
      <c r="A3054" s="79">
        <v>41925</v>
      </c>
      <c r="B3054" s="77">
        <v>6784</v>
      </c>
      <c r="C3054" s="84">
        <v>82770</v>
      </c>
      <c r="D3054" s="84">
        <v>151725</v>
      </c>
      <c r="F3054">
        <f t="shared" si="94"/>
        <v>2014</v>
      </c>
      <c r="G3054" s="57">
        <f>_xlfn.XLOOKUP(F3054,'Historical Metal Prices'!$L$4:$Z$4,'Historical Metal Prices'!$L$10:$Z$10)</f>
        <v>0.34655202943317476</v>
      </c>
      <c r="H3054" s="77">
        <f t="shared" si="95"/>
        <v>9135.0089676746575</v>
      </c>
    </row>
    <row r="3055" spans="1:8" x14ac:dyDescent="0.2">
      <c r="A3055" s="79">
        <v>41922</v>
      </c>
      <c r="B3055" s="77">
        <v>6703</v>
      </c>
      <c r="C3055" s="84">
        <v>82770</v>
      </c>
      <c r="D3055" s="84">
        <v>151225</v>
      </c>
      <c r="F3055">
        <f t="shared" si="94"/>
        <v>2014</v>
      </c>
      <c r="G3055" s="57">
        <f>_xlfn.XLOOKUP(F3055,'Historical Metal Prices'!$L$4:$Z$4,'Historical Metal Prices'!$L$10:$Z$10)</f>
        <v>0.34655202943317476</v>
      </c>
      <c r="H3055" s="77">
        <f t="shared" si="95"/>
        <v>9025.9382532905711</v>
      </c>
    </row>
    <row r="3056" spans="1:8" x14ac:dyDescent="0.2">
      <c r="A3056" s="79">
        <v>41921</v>
      </c>
      <c r="B3056" s="77">
        <v>6777</v>
      </c>
      <c r="C3056" s="84">
        <v>86257</v>
      </c>
      <c r="D3056" s="84">
        <v>149650</v>
      </c>
      <c r="F3056">
        <f t="shared" si="94"/>
        <v>2014</v>
      </c>
      <c r="G3056" s="57">
        <f>_xlfn.XLOOKUP(F3056,'Historical Metal Prices'!$L$4:$Z$4,'Historical Metal Prices'!$L$10:$Z$10)</f>
        <v>0.34655202943317476</v>
      </c>
      <c r="H3056" s="77">
        <f t="shared" si="95"/>
        <v>9125.5831034686253</v>
      </c>
    </row>
    <row r="3057" spans="1:8" x14ac:dyDescent="0.2">
      <c r="A3057" s="79">
        <v>41920</v>
      </c>
      <c r="B3057" s="77">
        <v>6687.5</v>
      </c>
      <c r="C3057" s="84">
        <v>86257</v>
      </c>
      <c r="D3057" s="84">
        <v>149900</v>
      </c>
      <c r="F3057">
        <f t="shared" si="94"/>
        <v>2014</v>
      </c>
      <c r="G3057" s="57">
        <f>_xlfn.XLOOKUP(F3057,'Historical Metal Prices'!$L$4:$Z$4,'Historical Metal Prices'!$L$10:$Z$10)</f>
        <v>0.34655202943317476</v>
      </c>
      <c r="H3057" s="77">
        <f t="shared" si="95"/>
        <v>9005.0666968343558</v>
      </c>
    </row>
    <row r="3058" spans="1:8" x14ac:dyDescent="0.2">
      <c r="A3058" s="79">
        <v>41919</v>
      </c>
      <c r="B3058" s="77">
        <v>6710.75</v>
      </c>
      <c r="C3058" s="84">
        <v>86257</v>
      </c>
      <c r="D3058" s="84">
        <v>149625</v>
      </c>
      <c r="F3058">
        <f t="shared" si="94"/>
        <v>2014</v>
      </c>
      <c r="G3058" s="57">
        <f>_xlfn.XLOOKUP(F3058,'Historical Metal Prices'!$L$4:$Z$4,'Historical Metal Prices'!$L$10:$Z$10)</f>
        <v>0.34655202943317476</v>
      </c>
      <c r="H3058" s="77">
        <f t="shared" si="95"/>
        <v>9036.3740315186769</v>
      </c>
    </row>
    <row r="3059" spans="1:8" x14ac:dyDescent="0.2">
      <c r="A3059" s="79">
        <v>41918</v>
      </c>
      <c r="B3059" s="77">
        <v>6750</v>
      </c>
      <c r="C3059" s="84">
        <v>86257</v>
      </c>
      <c r="D3059" s="84">
        <v>150050</v>
      </c>
      <c r="F3059">
        <f t="shared" si="94"/>
        <v>2014</v>
      </c>
      <c r="G3059" s="57">
        <f>_xlfn.XLOOKUP(F3059,'Historical Metal Prices'!$L$4:$Z$4,'Historical Metal Prices'!$L$10:$Z$10)</f>
        <v>0.34655202943317476</v>
      </c>
      <c r="H3059" s="77">
        <f t="shared" si="95"/>
        <v>9089.2261986739304</v>
      </c>
    </row>
    <row r="3060" spans="1:8" x14ac:dyDescent="0.2">
      <c r="A3060" s="79">
        <v>41915</v>
      </c>
      <c r="B3060" s="77">
        <v>6682</v>
      </c>
      <c r="C3060" s="84">
        <v>86257</v>
      </c>
      <c r="D3060" s="84">
        <v>150050</v>
      </c>
      <c r="F3060">
        <f t="shared" si="94"/>
        <v>2014</v>
      </c>
      <c r="G3060" s="57">
        <f>_xlfn.XLOOKUP(F3060,'Historical Metal Prices'!$L$4:$Z$4,'Historical Metal Prices'!$L$10:$Z$10)</f>
        <v>0.34655202943317476</v>
      </c>
      <c r="H3060" s="77">
        <f t="shared" si="95"/>
        <v>8997.6606606724745</v>
      </c>
    </row>
    <row r="3061" spans="1:8" x14ac:dyDescent="0.2">
      <c r="A3061" s="79">
        <v>41914</v>
      </c>
      <c r="B3061" s="77">
        <v>6648.75</v>
      </c>
      <c r="C3061" s="84">
        <v>81554</v>
      </c>
      <c r="D3061" s="84">
        <v>150550</v>
      </c>
      <c r="F3061">
        <f t="shared" si="94"/>
        <v>2014</v>
      </c>
      <c r="G3061" s="57">
        <f>_xlfn.XLOOKUP(F3061,'Historical Metal Prices'!$L$4:$Z$4,'Historical Metal Prices'!$L$10:$Z$10)</f>
        <v>0.34655202943317476</v>
      </c>
      <c r="H3061" s="77">
        <f t="shared" si="95"/>
        <v>8952.8878056938211</v>
      </c>
    </row>
    <row r="3062" spans="1:8" x14ac:dyDescent="0.2">
      <c r="A3062" s="79">
        <v>41913</v>
      </c>
      <c r="B3062" s="77">
        <v>6729.75</v>
      </c>
      <c r="C3062" s="84">
        <v>81554</v>
      </c>
      <c r="D3062" s="84">
        <v>151375</v>
      </c>
      <c r="F3062">
        <f t="shared" si="94"/>
        <v>2014</v>
      </c>
      <c r="G3062" s="57">
        <f>_xlfn.XLOOKUP(F3062,'Historical Metal Prices'!$L$4:$Z$4,'Historical Metal Prices'!$L$10:$Z$10)</f>
        <v>0.34655202943317476</v>
      </c>
      <c r="H3062" s="77">
        <f t="shared" si="95"/>
        <v>9061.9585200779075</v>
      </c>
    </row>
    <row r="3063" spans="1:8" x14ac:dyDescent="0.2">
      <c r="A3063" s="79">
        <v>41912</v>
      </c>
      <c r="B3063" s="77">
        <v>6720</v>
      </c>
      <c r="C3063" s="84">
        <v>81554</v>
      </c>
      <c r="D3063" s="84">
        <v>152275</v>
      </c>
      <c r="F3063">
        <f t="shared" si="94"/>
        <v>2014</v>
      </c>
      <c r="G3063" s="57">
        <f>_xlfn.XLOOKUP(F3063,'Historical Metal Prices'!$L$4:$Z$4,'Historical Metal Prices'!$L$10:$Z$10)</f>
        <v>0.34655202943317476</v>
      </c>
      <c r="H3063" s="77">
        <f t="shared" si="95"/>
        <v>9048.8296377909337</v>
      </c>
    </row>
    <row r="3064" spans="1:8" x14ac:dyDescent="0.2">
      <c r="A3064" s="79">
        <v>41911</v>
      </c>
      <c r="B3064" s="77">
        <v>6787.5</v>
      </c>
      <c r="C3064" s="84">
        <v>81554</v>
      </c>
      <c r="D3064" s="84">
        <v>152550</v>
      </c>
      <c r="F3064">
        <f t="shared" si="94"/>
        <v>2014</v>
      </c>
      <c r="G3064" s="57">
        <f>_xlfn.XLOOKUP(F3064,'Historical Metal Prices'!$L$4:$Z$4,'Historical Metal Prices'!$L$10:$Z$10)</f>
        <v>0.34655202943317476</v>
      </c>
      <c r="H3064" s="77">
        <f t="shared" si="95"/>
        <v>9139.7218997776745</v>
      </c>
    </row>
    <row r="3065" spans="1:8" x14ac:dyDescent="0.2">
      <c r="A3065" s="79">
        <v>41908</v>
      </c>
      <c r="B3065" s="77">
        <v>6766.5</v>
      </c>
      <c r="C3065" s="84">
        <v>81554</v>
      </c>
      <c r="D3065" s="84">
        <v>154100</v>
      </c>
      <c r="F3065">
        <f t="shared" si="94"/>
        <v>2014</v>
      </c>
      <c r="G3065" s="57">
        <f>_xlfn.XLOOKUP(F3065,'Historical Metal Prices'!$L$4:$Z$4,'Historical Metal Prices'!$L$10:$Z$10)</f>
        <v>0.34655202943317476</v>
      </c>
      <c r="H3065" s="77">
        <f t="shared" si="95"/>
        <v>9111.4443071595779</v>
      </c>
    </row>
    <row r="3066" spans="1:8" x14ac:dyDescent="0.2">
      <c r="A3066" s="79">
        <v>41907</v>
      </c>
      <c r="B3066" s="77">
        <v>6741</v>
      </c>
      <c r="C3066" s="84">
        <v>79853</v>
      </c>
      <c r="D3066" s="84">
        <v>154500</v>
      </c>
      <c r="F3066">
        <f t="shared" si="94"/>
        <v>2014</v>
      </c>
      <c r="G3066" s="57">
        <f>_xlfn.XLOOKUP(F3066,'Historical Metal Prices'!$L$4:$Z$4,'Historical Metal Prices'!$L$10:$Z$10)</f>
        <v>0.34655202943317476</v>
      </c>
      <c r="H3066" s="77">
        <f t="shared" si="95"/>
        <v>9077.1072304090303</v>
      </c>
    </row>
    <row r="3067" spans="1:8" x14ac:dyDescent="0.2">
      <c r="A3067" s="79">
        <v>41906</v>
      </c>
      <c r="B3067" s="77">
        <v>6778.5</v>
      </c>
      <c r="C3067" s="84">
        <v>79853</v>
      </c>
      <c r="D3067" s="84">
        <v>155600</v>
      </c>
      <c r="F3067">
        <f t="shared" si="94"/>
        <v>2014</v>
      </c>
      <c r="G3067" s="57">
        <f>_xlfn.XLOOKUP(F3067,'Historical Metal Prices'!$L$4:$Z$4,'Historical Metal Prices'!$L$10:$Z$10)</f>
        <v>0.34655202943317476</v>
      </c>
      <c r="H3067" s="77">
        <f t="shared" si="95"/>
        <v>9127.6029315127744</v>
      </c>
    </row>
    <row r="3068" spans="1:8" x14ac:dyDescent="0.2">
      <c r="A3068" s="79">
        <v>41905</v>
      </c>
      <c r="B3068" s="77">
        <v>6770.5</v>
      </c>
      <c r="C3068" s="84">
        <v>79853</v>
      </c>
      <c r="D3068" s="84">
        <v>156100</v>
      </c>
      <c r="F3068">
        <f t="shared" si="94"/>
        <v>2014</v>
      </c>
      <c r="G3068" s="57">
        <f>_xlfn.XLOOKUP(F3068,'Historical Metal Prices'!$L$4:$Z$4,'Historical Metal Prices'!$L$10:$Z$10)</f>
        <v>0.34655202943317476</v>
      </c>
      <c r="H3068" s="77">
        <f t="shared" si="95"/>
        <v>9116.83051527731</v>
      </c>
    </row>
    <row r="3069" spans="1:8" x14ac:dyDescent="0.2">
      <c r="A3069" s="79">
        <v>41904</v>
      </c>
      <c r="B3069" s="77">
        <v>6773.5</v>
      </c>
      <c r="C3069" s="84">
        <v>79853</v>
      </c>
      <c r="D3069" s="84">
        <v>152100</v>
      </c>
      <c r="F3069">
        <f t="shared" si="94"/>
        <v>2014</v>
      </c>
      <c r="G3069" s="57">
        <f>_xlfn.XLOOKUP(F3069,'Historical Metal Prices'!$L$4:$Z$4,'Historical Metal Prices'!$L$10:$Z$10)</f>
        <v>0.34655202943317476</v>
      </c>
      <c r="H3069" s="77">
        <f t="shared" si="95"/>
        <v>9120.8701713656101</v>
      </c>
    </row>
    <row r="3070" spans="1:8" x14ac:dyDescent="0.2">
      <c r="A3070" s="79">
        <v>41901</v>
      </c>
      <c r="B3070" s="77">
        <v>6883.25</v>
      </c>
      <c r="C3070" s="84">
        <v>79853</v>
      </c>
      <c r="D3070" s="84">
        <v>153700</v>
      </c>
      <c r="F3070">
        <f t="shared" si="94"/>
        <v>2014</v>
      </c>
      <c r="G3070" s="57">
        <f>_xlfn.XLOOKUP(F3070,'Historical Metal Prices'!$L$4:$Z$4,'Historical Metal Prices'!$L$10:$Z$10)</f>
        <v>0.34655202943317476</v>
      </c>
      <c r="H3070" s="77">
        <f t="shared" si="95"/>
        <v>9268.6542565959007</v>
      </c>
    </row>
    <row r="3071" spans="1:8" x14ac:dyDescent="0.2">
      <c r="A3071" s="79">
        <v>41900</v>
      </c>
      <c r="B3071" s="77">
        <v>6886.75</v>
      </c>
      <c r="C3071" s="84">
        <v>75004</v>
      </c>
      <c r="D3071" s="84">
        <v>154375</v>
      </c>
      <c r="F3071">
        <f t="shared" si="94"/>
        <v>2014</v>
      </c>
      <c r="G3071" s="57">
        <f>_xlfn.XLOOKUP(F3071,'Historical Metal Prices'!$L$4:$Z$4,'Historical Metal Prices'!$L$10:$Z$10)</f>
        <v>0.34655202943317476</v>
      </c>
      <c r="H3071" s="77">
        <f t="shared" si="95"/>
        <v>9273.3671886989159</v>
      </c>
    </row>
    <row r="3072" spans="1:8" x14ac:dyDescent="0.2">
      <c r="A3072" s="79">
        <v>41899</v>
      </c>
      <c r="B3072" s="77">
        <v>6973.5</v>
      </c>
      <c r="C3072" s="84">
        <v>75004</v>
      </c>
      <c r="D3072" s="84">
        <v>154775</v>
      </c>
      <c r="F3072">
        <f t="shared" si="94"/>
        <v>2014</v>
      </c>
      <c r="G3072" s="57">
        <f>_xlfn.XLOOKUP(F3072,'Historical Metal Prices'!$L$4:$Z$4,'Historical Metal Prices'!$L$10:$Z$10)</f>
        <v>0.34655202943317476</v>
      </c>
      <c r="H3072" s="77">
        <f t="shared" si="95"/>
        <v>9390.1805772522439</v>
      </c>
    </row>
    <row r="3073" spans="1:8" x14ac:dyDescent="0.2">
      <c r="A3073" s="79">
        <v>41898</v>
      </c>
      <c r="B3073" s="77">
        <v>6946.25</v>
      </c>
      <c r="C3073" s="84">
        <v>75004</v>
      </c>
      <c r="D3073" s="84">
        <v>155400</v>
      </c>
      <c r="F3073">
        <f t="shared" si="94"/>
        <v>2014</v>
      </c>
      <c r="G3073" s="57">
        <f>_xlfn.XLOOKUP(F3073,'Historical Metal Prices'!$L$4:$Z$4,'Historical Metal Prices'!$L$10:$Z$10)</f>
        <v>0.34655202943317476</v>
      </c>
      <c r="H3073" s="77">
        <f t="shared" si="95"/>
        <v>9353.4870344501905</v>
      </c>
    </row>
    <row r="3074" spans="1:8" x14ac:dyDescent="0.2">
      <c r="A3074" s="79">
        <v>41897</v>
      </c>
      <c r="B3074" s="77">
        <v>6867</v>
      </c>
      <c r="C3074" s="84">
        <v>75004</v>
      </c>
      <c r="D3074" s="84">
        <v>156325</v>
      </c>
      <c r="F3074">
        <f t="shared" si="94"/>
        <v>2014</v>
      </c>
      <c r="G3074" s="57">
        <f>_xlfn.XLOOKUP(F3074,'Historical Metal Prices'!$L$4:$Z$4,'Historical Metal Prices'!$L$10:$Z$10)</f>
        <v>0.34655202943317476</v>
      </c>
      <c r="H3074" s="77">
        <f t="shared" si="95"/>
        <v>9246.7727861176118</v>
      </c>
    </row>
    <row r="3075" spans="1:8" x14ac:dyDescent="0.2">
      <c r="A3075" s="79">
        <v>41894</v>
      </c>
      <c r="B3075" s="77">
        <v>6866</v>
      </c>
      <c r="C3075" s="84">
        <v>75004</v>
      </c>
      <c r="D3075" s="84">
        <v>156375</v>
      </c>
      <c r="F3075">
        <f t="shared" si="94"/>
        <v>2014</v>
      </c>
      <c r="G3075" s="57">
        <f>_xlfn.XLOOKUP(F3075,'Historical Metal Prices'!$L$4:$Z$4,'Historical Metal Prices'!$L$10:$Z$10)</f>
        <v>0.34655202943317476</v>
      </c>
      <c r="H3075" s="77">
        <f t="shared" si="95"/>
        <v>9245.4262340881778</v>
      </c>
    </row>
    <row r="3076" spans="1:8" x14ac:dyDescent="0.2">
      <c r="A3076" s="79">
        <v>41893</v>
      </c>
      <c r="B3076" s="77">
        <v>6860</v>
      </c>
      <c r="C3076" s="84">
        <v>74336</v>
      </c>
      <c r="D3076" s="84">
        <v>156475</v>
      </c>
      <c r="F3076">
        <f t="shared" si="94"/>
        <v>2014</v>
      </c>
      <c r="G3076" s="57">
        <f>_xlfn.XLOOKUP(F3076,'Historical Metal Prices'!$L$4:$Z$4,'Historical Metal Prices'!$L$10:$Z$10)</f>
        <v>0.34655202943317476</v>
      </c>
      <c r="H3076" s="77">
        <f t="shared" si="95"/>
        <v>9237.3469219115796</v>
      </c>
    </row>
    <row r="3077" spans="1:8" x14ac:dyDescent="0.2">
      <c r="A3077" s="79">
        <v>41892</v>
      </c>
      <c r="B3077" s="77">
        <v>6893.75</v>
      </c>
      <c r="C3077" s="84">
        <v>74336</v>
      </c>
      <c r="D3077" s="84">
        <v>155775</v>
      </c>
      <c r="F3077">
        <f t="shared" si="94"/>
        <v>2014</v>
      </c>
      <c r="G3077" s="57">
        <f>_xlfn.XLOOKUP(F3077,'Historical Metal Prices'!$L$4:$Z$4,'Historical Metal Prices'!$L$10:$Z$10)</f>
        <v>0.34655202943317476</v>
      </c>
      <c r="H3077" s="77">
        <f t="shared" si="95"/>
        <v>9282.7930529049481</v>
      </c>
    </row>
    <row r="3078" spans="1:8" x14ac:dyDescent="0.2">
      <c r="A3078" s="79">
        <v>41891</v>
      </c>
      <c r="B3078" s="77">
        <v>6857.25</v>
      </c>
      <c r="C3078" s="84">
        <v>74336</v>
      </c>
      <c r="D3078" s="84">
        <v>155625</v>
      </c>
      <c r="F3078">
        <f t="shared" si="94"/>
        <v>2014</v>
      </c>
      <c r="G3078" s="57">
        <f>_xlfn.XLOOKUP(F3078,'Historical Metal Prices'!$L$4:$Z$4,'Historical Metal Prices'!$L$10:$Z$10)</f>
        <v>0.34655202943317476</v>
      </c>
      <c r="H3078" s="77">
        <f t="shared" si="95"/>
        <v>9233.643903830638</v>
      </c>
    </row>
    <row r="3079" spans="1:8" x14ac:dyDescent="0.2">
      <c r="A3079" s="79">
        <v>41890</v>
      </c>
      <c r="B3079" s="77">
        <v>7000.25</v>
      </c>
      <c r="C3079" s="84">
        <v>74336</v>
      </c>
      <c r="D3079" s="84">
        <v>154700</v>
      </c>
      <c r="F3079">
        <f t="shared" si="94"/>
        <v>2014</v>
      </c>
      <c r="G3079" s="57">
        <f>_xlfn.XLOOKUP(F3079,'Historical Metal Prices'!$L$4:$Z$4,'Historical Metal Prices'!$L$10:$Z$10)</f>
        <v>0.34655202943317476</v>
      </c>
      <c r="H3079" s="77">
        <f t="shared" si="95"/>
        <v>9426.2008440395821</v>
      </c>
    </row>
    <row r="3080" spans="1:8" x14ac:dyDescent="0.2">
      <c r="A3080" s="79">
        <v>41887</v>
      </c>
      <c r="B3080" s="77">
        <v>6991.75</v>
      </c>
      <c r="C3080" s="84">
        <v>74336</v>
      </c>
      <c r="D3080" s="84">
        <v>154600</v>
      </c>
      <c r="F3080">
        <f t="shared" si="94"/>
        <v>2014</v>
      </c>
      <c r="G3080" s="57">
        <f>_xlfn.XLOOKUP(F3080,'Historical Metal Prices'!$L$4:$Z$4,'Historical Metal Prices'!$L$10:$Z$10)</f>
        <v>0.34655202943317476</v>
      </c>
      <c r="H3080" s="77">
        <f t="shared" si="95"/>
        <v>9414.755151789399</v>
      </c>
    </row>
    <row r="3081" spans="1:8" x14ac:dyDescent="0.2">
      <c r="A3081" s="79">
        <v>41886</v>
      </c>
      <c r="B3081" s="77">
        <v>6948.5</v>
      </c>
      <c r="C3081" s="84">
        <v>79778</v>
      </c>
      <c r="D3081" s="84">
        <v>154700</v>
      </c>
      <c r="F3081">
        <f t="shared" si="94"/>
        <v>2014</v>
      </c>
      <c r="G3081" s="57">
        <f>_xlfn.XLOOKUP(F3081,'Historical Metal Prices'!$L$4:$Z$4,'Historical Metal Prices'!$L$10:$Z$10)</f>
        <v>0.34655202943317476</v>
      </c>
      <c r="H3081" s="77">
        <f t="shared" si="95"/>
        <v>9356.5167765164151</v>
      </c>
    </row>
    <row r="3082" spans="1:8" x14ac:dyDescent="0.2">
      <c r="A3082" s="79">
        <v>41885</v>
      </c>
      <c r="B3082" s="77">
        <v>6926</v>
      </c>
      <c r="C3082" s="84">
        <v>79778</v>
      </c>
      <c r="D3082" s="84">
        <v>154700</v>
      </c>
      <c r="F3082">
        <f t="shared" si="94"/>
        <v>2014</v>
      </c>
      <c r="G3082" s="57">
        <f>_xlfn.XLOOKUP(F3082,'Historical Metal Prices'!$L$4:$Z$4,'Historical Metal Prices'!$L$10:$Z$10)</f>
        <v>0.34655202943317476</v>
      </c>
      <c r="H3082" s="77">
        <f t="shared" si="95"/>
        <v>9326.2193558541676</v>
      </c>
    </row>
    <row r="3083" spans="1:8" x14ac:dyDescent="0.2">
      <c r="A3083" s="79">
        <v>41884</v>
      </c>
      <c r="B3083" s="77">
        <v>6983</v>
      </c>
      <c r="C3083" s="84">
        <v>79778</v>
      </c>
      <c r="D3083" s="84">
        <v>154825</v>
      </c>
      <c r="F3083">
        <f t="shared" ref="F3083:F3146" si="96">YEAR(A3083)</f>
        <v>2014</v>
      </c>
      <c r="G3083" s="57">
        <f>_xlfn.XLOOKUP(F3083,'Historical Metal Prices'!$L$4:$Z$4,'Historical Metal Prices'!$L$10:$Z$10)</f>
        <v>0.34655202943317476</v>
      </c>
      <c r="H3083" s="77">
        <f t="shared" ref="H3083:H3146" si="97">IFERROR(B3083*(1+G3083),H3084)</f>
        <v>9402.9728215318592</v>
      </c>
    </row>
    <row r="3084" spans="1:8" x14ac:dyDescent="0.2">
      <c r="A3084" s="79">
        <v>41883</v>
      </c>
      <c r="B3084" s="77">
        <v>6968</v>
      </c>
      <c r="C3084" s="84">
        <v>79778</v>
      </c>
      <c r="D3084" s="84">
        <v>147825</v>
      </c>
      <c r="F3084">
        <f t="shared" si="96"/>
        <v>2014</v>
      </c>
      <c r="G3084" s="57">
        <f>_xlfn.XLOOKUP(F3084,'Historical Metal Prices'!$L$4:$Z$4,'Historical Metal Prices'!$L$10:$Z$10)</f>
        <v>0.34655202943317476</v>
      </c>
      <c r="H3084" s="77">
        <f t="shared" si="97"/>
        <v>9382.7745410903626</v>
      </c>
    </row>
    <row r="3085" spans="1:8" x14ac:dyDescent="0.2">
      <c r="A3085" s="79">
        <v>41880</v>
      </c>
      <c r="B3085" s="77">
        <v>7008.5</v>
      </c>
      <c r="C3085" s="84">
        <v>79778</v>
      </c>
      <c r="D3085" s="84">
        <v>148025</v>
      </c>
      <c r="F3085">
        <f t="shared" si="96"/>
        <v>2014</v>
      </c>
      <c r="G3085" s="57">
        <f>_xlfn.XLOOKUP(F3085,'Historical Metal Prices'!$L$4:$Z$4,'Historical Metal Prices'!$L$10:$Z$10)</f>
        <v>0.34655202943317476</v>
      </c>
      <c r="H3085" s="77">
        <f t="shared" si="97"/>
        <v>9437.3098982824049</v>
      </c>
    </row>
    <row r="3086" spans="1:8" x14ac:dyDescent="0.2">
      <c r="A3086" s="79">
        <v>41879</v>
      </c>
      <c r="B3086" s="77">
        <v>6962</v>
      </c>
      <c r="C3086" s="84">
        <v>86556</v>
      </c>
      <c r="D3086" s="84">
        <v>148150</v>
      </c>
      <c r="F3086">
        <f t="shared" si="96"/>
        <v>2014</v>
      </c>
      <c r="G3086" s="57">
        <f>_xlfn.XLOOKUP(F3086,'Historical Metal Prices'!$L$4:$Z$4,'Historical Metal Prices'!$L$10:$Z$10)</f>
        <v>0.34655202943317476</v>
      </c>
      <c r="H3086" s="77">
        <f t="shared" si="97"/>
        <v>9374.6952289137625</v>
      </c>
    </row>
    <row r="3087" spans="1:8" x14ac:dyDescent="0.2">
      <c r="A3087" s="79">
        <v>41878</v>
      </c>
      <c r="B3087" s="77">
        <v>7062</v>
      </c>
      <c r="C3087" s="84">
        <v>86556</v>
      </c>
      <c r="D3087" s="84">
        <v>148425</v>
      </c>
      <c r="F3087">
        <f t="shared" si="96"/>
        <v>2014</v>
      </c>
      <c r="G3087" s="57">
        <f>_xlfn.XLOOKUP(F3087,'Historical Metal Prices'!$L$4:$Z$4,'Historical Metal Prices'!$L$10:$Z$10)</f>
        <v>0.34655202943317476</v>
      </c>
      <c r="H3087" s="77">
        <f t="shared" si="97"/>
        <v>9509.3504318570795</v>
      </c>
    </row>
    <row r="3088" spans="1:8" x14ac:dyDescent="0.2">
      <c r="A3088" s="79">
        <v>41877</v>
      </c>
      <c r="B3088" s="77">
        <v>7074.5</v>
      </c>
      <c r="C3088" s="84">
        <v>86556</v>
      </c>
      <c r="D3088" s="84">
        <v>147375</v>
      </c>
      <c r="F3088">
        <f t="shared" si="96"/>
        <v>2014</v>
      </c>
      <c r="G3088" s="57">
        <f>_xlfn.XLOOKUP(F3088,'Historical Metal Prices'!$L$4:$Z$4,'Historical Metal Prices'!$L$10:$Z$10)</f>
        <v>0.34655202943317476</v>
      </c>
      <c r="H3088" s="77">
        <f t="shared" si="97"/>
        <v>9526.1823322249948</v>
      </c>
    </row>
    <row r="3089" spans="1:8" x14ac:dyDescent="0.2">
      <c r="A3089" s="79">
        <v>41876</v>
      </c>
      <c r="B3089" s="77">
        <v>7098</v>
      </c>
      <c r="C3089" s="84">
        <v>86556</v>
      </c>
      <c r="D3089" s="84">
        <v>146225</v>
      </c>
      <c r="F3089">
        <f t="shared" si="96"/>
        <v>2014</v>
      </c>
      <c r="G3089" s="57">
        <f>_xlfn.XLOOKUP(F3089,'Historical Metal Prices'!$L$4:$Z$4,'Historical Metal Prices'!$L$10:$Z$10)</f>
        <v>0.34655202943317476</v>
      </c>
      <c r="H3089" s="77">
        <f t="shared" si="97"/>
        <v>9557.8263049166744</v>
      </c>
    </row>
    <row r="3090" spans="1:8" x14ac:dyDescent="0.2">
      <c r="A3090" s="79">
        <v>41873</v>
      </c>
      <c r="B3090" s="77">
        <v>7098</v>
      </c>
      <c r="C3090" s="84">
        <v>86556</v>
      </c>
      <c r="D3090" s="84">
        <v>146325</v>
      </c>
      <c r="F3090">
        <f t="shared" si="96"/>
        <v>2014</v>
      </c>
      <c r="G3090" s="57">
        <f>_xlfn.XLOOKUP(F3090,'Historical Metal Prices'!$L$4:$Z$4,'Historical Metal Prices'!$L$10:$Z$10)</f>
        <v>0.34655202943317476</v>
      </c>
      <c r="H3090" s="77">
        <f t="shared" si="97"/>
        <v>9557.8263049166744</v>
      </c>
    </row>
    <row r="3091" spans="1:8" x14ac:dyDescent="0.2">
      <c r="A3091" s="79">
        <v>41872</v>
      </c>
      <c r="B3091" s="77">
        <v>7037</v>
      </c>
      <c r="C3091" s="84">
        <v>96853</v>
      </c>
      <c r="D3091" s="84">
        <v>146325</v>
      </c>
      <c r="F3091">
        <f t="shared" si="96"/>
        <v>2014</v>
      </c>
      <c r="G3091" s="57">
        <f>_xlfn.XLOOKUP(F3091,'Historical Metal Prices'!$L$4:$Z$4,'Historical Metal Prices'!$L$10:$Z$10)</f>
        <v>0.34655202943317476</v>
      </c>
      <c r="H3091" s="77">
        <f t="shared" si="97"/>
        <v>9475.6866311212507</v>
      </c>
    </row>
    <row r="3092" spans="1:8" x14ac:dyDescent="0.2">
      <c r="A3092" s="79">
        <v>41871</v>
      </c>
      <c r="B3092" s="77">
        <v>7036.5</v>
      </c>
      <c r="C3092" s="84">
        <v>96853</v>
      </c>
      <c r="D3092" s="84">
        <v>146425</v>
      </c>
      <c r="F3092">
        <f t="shared" si="96"/>
        <v>2014</v>
      </c>
      <c r="G3092" s="57">
        <f>_xlfn.XLOOKUP(F3092,'Historical Metal Prices'!$L$4:$Z$4,'Historical Metal Prices'!$L$10:$Z$10)</f>
        <v>0.34655202943317476</v>
      </c>
      <c r="H3092" s="77">
        <f t="shared" si="97"/>
        <v>9475.0133551065337</v>
      </c>
    </row>
    <row r="3093" spans="1:8" x14ac:dyDescent="0.2">
      <c r="A3093" s="79">
        <v>41870</v>
      </c>
      <c r="B3093" s="77">
        <v>6898.5</v>
      </c>
      <c r="C3093" s="84">
        <v>96853</v>
      </c>
      <c r="D3093" s="84">
        <v>145200</v>
      </c>
      <c r="F3093">
        <f t="shared" si="96"/>
        <v>2014</v>
      </c>
      <c r="G3093" s="57">
        <f>_xlfn.XLOOKUP(F3093,'Historical Metal Prices'!$L$4:$Z$4,'Historical Metal Prices'!$L$10:$Z$10)</f>
        <v>0.34655202943317476</v>
      </c>
      <c r="H3093" s="77">
        <f t="shared" si="97"/>
        <v>9289.1891750447558</v>
      </c>
    </row>
    <row r="3094" spans="1:8" x14ac:dyDescent="0.2">
      <c r="A3094" s="79">
        <v>41869</v>
      </c>
      <c r="B3094" s="77">
        <v>6943</v>
      </c>
      <c r="C3094" s="84">
        <v>96853</v>
      </c>
      <c r="D3094" s="84">
        <v>145350</v>
      </c>
      <c r="F3094">
        <f t="shared" si="96"/>
        <v>2014</v>
      </c>
      <c r="G3094" s="57">
        <f>_xlfn.XLOOKUP(F3094,'Historical Metal Prices'!$L$4:$Z$4,'Historical Metal Prices'!$L$10:$Z$10)</f>
        <v>0.34655202943317476</v>
      </c>
      <c r="H3094" s="77">
        <f t="shared" si="97"/>
        <v>9349.110740354532</v>
      </c>
    </row>
    <row r="3095" spans="1:8" x14ac:dyDescent="0.2">
      <c r="A3095" s="79">
        <v>41866</v>
      </c>
      <c r="B3095" s="77">
        <v>6891</v>
      </c>
      <c r="C3095" s="84">
        <v>96853</v>
      </c>
      <c r="D3095" s="84">
        <v>141275</v>
      </c>
      <c r="F3095">
        <f t="shared" si="96"/>
        <v>2014</v>
      </c>
      <c r="G3095" s="57">
        <f>_xlfn.XLOOKUP(F3095,'Historical Metal Prices'!$L$4:$Z$4,'Historical Metal Prices'!$L$10:$Z$10)</f>
        <v>0.34655202943317476</v>
      </c>
      <c r="H3095" s="77">
        <f t="shared" si="97"/>
        <v>9279.0900348240066</v>
      </c>
    </row>
    <row r="3096" spans="1:8" x14ac:dyDescent="0.2">
      <c r="A3096" s="79">
        <v>41865</v>
      </c>
      <c r="B3096" s="77">
        <v>6839</v>
      </c>
      <c r="C3096" s="84">
        <v>100946</v>
      </c>
      <c r="D3096" s="84">
        <v>141300</v>
      </c>
      <c r="F3096">
        <f t="shared" si="96"/>
        <v>2014</v>
      </c>
      <c r="G3096" s="57">
        <f>_xlfn.XLOOKUP(F3096,'Historical Metal Prices'!$L$4:$Z$4,'Historical Metal Prices'!$L$10:$Z$10)</f>
        <v>0.34655202943317476</v>
      </c>
      <c r="H3096" s="77">
        <f t="shared" si="97"/>
        <v>9209.069329293483</v>
      </c>
    </row>
    <row r="3097" spans="1:8" x14ac:dyDescent="0.2">
      <c r="A3097" s="79">
        <v>41864</v>
      </c>
      <c r="B3097" s="77">
        <v>6898.5</v>
      </c>
      <c r="C3097" s="84">
        <v>100946</v>
      </c>
      <c r="D3097" s="84">
        <v>141350</v>
      </c>
      <c r="F3097">
        <f t="shared" si="96"/>
        <v>2014</v>
      </c>
      <c r="G3097" s="57">
        <f>_xlfn.XLOOKUP(F3097,'Historical Metal Prices'!$L$4:$Z$4,'Historical Metal Prices'!$L$10:$Z$10)</f>
        <v>0.34655202943317476</v>
      </c>
      <c r="H3097" s="77">
        <f t="shared" si="97"/>
        <v>9289.1891750447558</v>
      </c>
    </row>
    <row r="3098" spans="1:8" x14ac:dyDescent="0.2">
      <c r="A3098" s="79">
        <v>41863</v>
      </c>
      <c r="B3098" s="77">
        <v>6983.25</v>
      </c>
      <c r="C3098" s="84">
        <v>100946</v>
      </c>
      <c r="D3098" s="84">
        <v>141350</v>
      </c>
      <c r="F3098">
        <f t="shared" si="96"/>
        <v>2014</v>
      </c>
      <c r="G3098" s="57">
        <f>_xlfn.XLOOKUP(F3098,'Historical Metal Prices'!$L$4:$Z$4,'Historical Metal Prices'!$L$10:$Z$10)</f>
        <v>0.34655202943317476</v>
      </c>
      <c r="H3098" s="77">
        <f t="shared" si="97"/>
        <v>9403.3094595392176</v>
      </c>
    </row>
    <row r="3099" spans="1:8" x14ac:dyDescent="0.2">
      <c r="A3099" s="79">
        <v>41862</v>
      </c>
      <c r="B3099" s="77">
        <v>7011</v>
      </c>
      <c r="C3099" s="84">
        <v>100946</v>
      </c>
      <c r="D3099" s="84">
        <v>140675</v>
      </c>
      <c r="F3099">
        <f t="shared" si="96"/>
        <v>2014</v>
      </c>
      <c r="G3099" s="57">
        <f>_xlfn.XLOOKUP(F3099,'Historical Metal Prices'!$L$4:$Z$4,'Historical Metal Prices'!$L$10:$Z$10)</f>
        <v>0.34655202943317476</v>
      </c>
      <c r="H3099" s="77">
        <f t="shared" si="97"/>
        <v>9440.676278355988</v>
      </c>
    </row>
    <row r="3100" spans="1:8" x14ac:dyDescent="0.2">
      <c r="A3100" s="79">
        <v>41859</v>
      </c>
      <c r="B3100" s="77">
        <v>7010.75</v>
      </c>
      <c r="C3100" s="84">
        <v>100946</v>
      </c>
      <c r="D3100" s="84">
        <v>141375</v>
      </c>
      <c r="F3100">
        <f t="shared" si="96"/>
        <v>2014</v>
      </c>
      <c r="G3100" s="57">
        <f>_xlfn.XLOOKUP(F3100,'Historical Metal Prices'!$L$4:$Z$4,'Historical Metal Prices'!$L$10:$Z$10)</f>
        <v>0.34655202943317476</v>
      </c>
      <c r="H3100" s="77">
        <f t="shared" si="97"/>
        <v>9440.3396403486295</v>
      </c>
    </row>
    <row r="3101" spans="1:8" x14ac:dyDescent="0.2">
      <c r="A3101" s="79">
        <v>41858</v>
      </c>
      <c r="B3101" s="77">
        <v>7014.5</v>
      </c>
      <c r="C3101" s="84">
        <v>108393</v>
      </c>
      <c r="D3101" s="84">
        <v>142275</v>
      </c>
      <c r="F3101">
        <f t="shared" si="96"/>
        <v>2014</v>
      </c>
      <c r="G3101" s="57">
        <f>_xlfn.XLOOKUP(F3101,'Historical Metal Prices'!$L$4:$Z$4,'Historical Metal Prices'!$L$10:$Z$10)</f>
        <v>0.34655202943317476</v>
      </c>
      <c r="H3101" s="77">
        <f t="shared" si="97"/>
        <v>9445.389210459005</v>
      </c>
    </row>
    <row r="3102" spans="1:8" x14ac:dyDescent="0.2">
      <c r="A3102" s="79">
        <v>41857</v>
      </c>
      <c r="B3102" s="77">
        <v>6982.25</v>
      </c>
      <c r="C3102" s="84">
        <v>108393</v>
      </c>
      <c r="D3102" s="84">
        <v>143700</v>
      </c>
      <c r="F3102">
        <f t="shared" si="96"/>
        <v>2014</v>
      </c>
      <c r="G3102" s="57">
        <f>_xlfn.XLOOKUP(F3102,'Historical Metal Prices'!$L$4:$Z$4,'Historical Metal Prices'!$L$10:$Z$10)</f>
        <v>0.34655202943317476</v>
      </c>
      <c r="H3102" s="77">
        <f t="shared" si="97"/>
        <v>9401.9629075097837</v>
      </c>
    </row>
    <row r="3103" spans="1:8" x14ac:dyDescent="0.2">
      <c r="A3103" s="79">
        <v>41856</v>
      </c>
      <c r="B3103" s="77">
        <v>7064.5</v>
      </c>
      <c r="C3103" s="84">
        <v>108393</v>
      </c>
      <c r="D3103" s="84">
        <v>144350</v>
      </c>
      <c r="F3103">
        <f t="shared" si="96"/>
        <v>2014</v>
      </c>
      <c r="G3103" s="57">
        <f>_xlfn.XLOOKUP(F3103,'Historical Metal Prices'!$L$4:$Z$4,'Historical Metal Prices'!$L$10:$Z$10)</f>
        <v>0.34655202943317476</v>
      </c>
      <c r="H3103" s="77">
        <f t="shared" si="97"/>
        <v>9512.7168119306625</v>
      </c>
    </row>
    <row r="3104" spans="1:8" x14ac:dyDescent="0.2">
      <c r="A3104" s="79">
        <v>41855</v>
      </c>
      <c r="B3104" s="77">
        <v>7133.5</v>
      </c>
      <c r="C3104" s="84">
        <v>108393</v>
      </c>
      <c r="D3104" s="84">
        <v>145575</v>
      </c>
      <c r="F3104">
        <f t="shared" si="96"/>
        <v>2014</v>
      </c>
      <c r="G3104" s="57">
        <f>_xlfn.XLOOKUP(F3104,'Historical Metal Prices'!$L$4:$Z$4,'Historical Metal Prices'!$L$10:$Z$10)</f>
        <v>0.34655202943317476</v>
      </c>
      <c r="H3104" s="77">
        <f t="shared" si="97"/>
        <v>9605.6289019615524</v>
      </c>
    </row>
    <row r="3105" spans="1:8" x14ac:dyDescent="0.2">
      <c r="A3105" s="79">
        <v>41852</v>
      </c>
      <c r="B3105" s="77">
        <v>7088.5</v>
      </c>
      <c r="C3105" s="84">
        <v>108393</v>
      </c>
      <c r="D3105" s="84">
        <v>146175</v>
      </c>
      <c r="F3105">
        <f t="shared" si="96"/>
        <v>2014</v>
      </c>
      <c r="G3105" s="57">
        <f>_xlfn.XLOOKUP(F3105,'Historical Metal Prices'!$L$4:$Z$4,'Historical Metal Prices'!$L$10:$Z$10)</f>
        <v>0.34655202943317476</v>
      </c>
      <c r="H3105" s="77">
        <f t="shared" si="97"/>
        <v>9545.0340606370592</v>
      </c>
    </row>
    <row r="3106" spans="1:8" x14ac:dyDescent="0.2">
      <c r="A3106" s="79">
        <v>41851</v>
      </c>
      <c r="B3106" s="77">
        <v>7135.5</v>
      </c>
      <c r="C3106" s="84">
        <v>102145</v>
      </c>
      <c r="D3106" s="84">
        <v>146200</v>
      </c>
      <c r="F3106">
        <f t="shared" si="96"/>
        <v>2014</v>
      </c>
      <c r="G3106" s="57">
        <f>_xlfn.XLOOKUP(F3106,'Historical Metal Prices'!$L$4:$Z$4,'Historical Metal Prices'!$L$10:$Z$10)</f>
        <v>0.34655202943317476</v>
      </c>
      <c r="H3106" s="77">
        <f t="shared" si="97"/>
        <v>9608.3220060204185</v>
      </c>
    </row>
    <row r="3107" spans="1:8" x14ac:dyDescent="0.2">
      <c r="A3107" s="79">
        <v>41850</v>
      </c>
      <c r="B3107" s="77">
        <v>7157.25</v>
      </c>
      <c r="C3107" s="84">
        <v>102145</v>
      </c>
      <c r="D3107" s="84">
        <v>146750</v>
      </c>
      <c r="F3107">
        <f t="shared" si="96"/>
        <v>2014</v>
      </c>
      <c r="G3107" s="57">
        <f>_xlfn.XLOOKUP(F3107,'Historical Metal Prices'!$L$4:$Z$4,'Historical Metal Prices'!$L$10:$Z$10)</f>
        <v>0.34655202943317476</v>
      </c>
      <c r="H3107" s="77">
        <f t="shared" si="97"/>
        <v>9637.6095126605906</v>
      </c>
    </row>
    <row r="3108" spans="1:8" x14ac:dyDescent="0.2">
      <c r="A3108" s="79">
        <v>41849</v>
      </c>
      <c r="B3108" s="77">
        <v>7102.5</v>
      </c>
      <c r="C3108" s="84">
        <v>102145</v>
      </c>
      <c r="D3108" s="84">
        <v>147925</v>
      </c>
      <c r="F3108">
        <f t="shared" si="96"/>
        <v>2014</v>
      </c>
      <c r="G3108" s="57">
        <f>_xlfn.XLOOKUP(F3108,'Historical Metal Prices'!$L$4:$Z$4,'Historical Metal Prices'!$L$10:$Z$10)</f>
        <v>0.34655202943317476</v>
      </c>
      <c r="H3108" s="77">
        <f t="shared" si="97"/>
        <v>9563.8857890491236</v>
      </c>
    </row>
    <row r="3109" spans="1:8" x14ac:dyDescent="0.2">
      <c r="A3109" s="79">
        <v>41848</v>
      </c>
      <c r="B3109" s="77">
        <v>7132.75</v>
      </c>
      <c r="C3109" s="84">
        <v>102145</v>
      </c>
      <c r="D3109" s="84">
        <v>149475</v>
      </c>
      <c r="F3109">
        <f t="shared" si="96"/>
        <v>2014</v>
      </c>
      <c r="G3109" s="57">
        <f>_xlfn.XLOOKUP(F3109,'Historical Metal Prices'!$L$4:$Z$4,'Historical Metal Prices'!$L$10:$Z$10)</f>
        <v>0.34655202943317476</v>
      </c>
      <c r="H3109" s="77">
        <f t="shared" si="97"/>
        <v>9604.6189879394769</v>
      </c>
    </row>
    <row r="3110" spans="1:8" x14ac:dyDescent="0.2">
      <c r="A3110" s="79">
        <v>41845</v>
      </c>
      <c r="B3110" s="77">
        <v>7137</v>
      </c>
      <c r="C3110" s="84">
        <v>102145</v>
      </c>
      <c r="D3110" s="84">
        <v>150900</v>
      </c>
      <c r="F3110">
        <f t="shared" si="96"/>
        <v>2014</v>
      </c>
      <c r="G3110" s="57">
        <f>_xlfn.XLOOKUP(F3110,'Historical Metal Prices'!$L$4:$Z$4,'Historical Metal Prices'!$L$10:$Z$10)</f>
        <v>0.34655202943317476</v>
      </c>
      <c r="H3110" s="77">
        <f t="shared" si="97"/>
        <v>9610.3418340645676</v>
      </c>
    </row>
    <row r="3111" spans="1:8" x14ac:dyDescent="0.2">
      <c r="A3111" s="79">
        <v>41844</v>
      </c>
      <c r="B3111" s="77">
        <v>7179.5</v>
      </c>
      <c r="C3111" s="84">
        <v>108851</v>
      </c>
      <c r="D3111" s="84">
        <v>152600</v>
      </c>
      <c r="F3111">
        <f t="shared" si="96"/>
        <v>2014</v>
      </c>
      <c r="G3111" s="57">
        <f>_xlfn.XLOOKUP(F3111,'Historical Metal Prices'!$L$4:$Z$4,'Historical Metal Prices'!$L$10:$Z$10)</f>
        <v>0.34655202943317476</v>
      </c>
      <c r="H3111" s="77">
        <f t="shared" si="97"/>
        <v>9667.5702953154778</v>
      </c>
    </row>
    <row r="3112" spans="1:8" x14ac:dyDescent="0.2">
      <c r="A3112" s="79">
        <v>41843</v>
      </c>
      <c r="B3112" s="77">
        <v>7039.75</v>
      </c>
      <c r="C3112" s="84">
        <v>108851</v>
      </c>
      <c r="D3112" s="84">
        <v>154350</v>
      </c>
      <c r="F3112">
        <f t="shared" si="96"/>
        <v>2014</v>
      </c>
      <c r="G3112" s="57">
        <f>_xlfn.XLOOKUP(F3112,'Historical Metal Prices'!$L$4:$Z$4,'Historical Metal Prices'!$L$10:$Z$10)</f>
        <v>0.34655202943317476</v>
      </c>
      <c r="H3112" s="77">
        <f t="shared" si="97"/>
        <v>9479.3896492021922</v>
      </c>
    </row>
    <row r="3113" spans="1:8" x14ac:dyDescent="0.2">
      <c r="A3113" s="79">
        <v>41842</v>
      </c>
      <c r="B3113" s="77">
        <v>7037.5</v>
      </c>
      <c r="C3113" s="84">
        <v>108851</v>
      </c>
      <c r="D3113" s="84">
        <v>156300</v>
      </c>
      <c r="F3113">
        <f t="shared" si="96"/>
        <v>2014</v>
      </c>
      <c r="G3113" s="57">
        <f>_xlfn.XLOOKUP(F3113,'Historical Metal Prices'!$L$4:$Z$4,'Historical Metal Prices'!$L$10:$Z$10)</f>
        <v>0.34655202943317476</v>
      </c>
      <c r="H3113" s="77">
        <f t="shared" si="97"/>
        <v>9476.3599071359677</v>
      </c>
    </row>
    <row r="3114" spans="1:8" x14ac:dyDescent="0.2">
      <c r="A3114" s="79">
        <v>41841</v>
      </c>
      <c r="B3114" s="77">
        <v>7029.75</v>
      </c>
      <c r="C3114" s="84">
        <v>108851</v>
      </c>
      <c r="D3114" s="84">
        <v>157125</v>
      </c>
      <c r="F3114">
        <f t="shared" si="96"/>
        <v>2014</v>
      </c>
      <c r="G3114" s="57">
        <f>_xlfn.XLOOKUP(F3114,'Historical Metal Prices'!$L$4:$Z$4,'Historical Metal Prices'!$L$10:$Z$10)</f>
        <v>0.34655202943317476</v>
      </c>
      <c r="H3114" s="77">
        <f t="shared" si="97"/>
        <v>9465.92412890786</v>
      </c>
    </row>
    <row r="3115" spans="1:8" x14ac:dyDescent="0.2">
      <c r="A3115" s="79">
        <v>41838</v>
      </c>
      <c r="B3115" s="77">
        <v>6987</v>
      </c>
      <c r="C3115" s="84">
        <v>108851</v>
      </c>
      <c r="D3115" s="84">
        <v>158000</v>
      </c>
      <c r="F3115">
        <f t="shared" si="96"/>
        <v>2014</v>
      </c>
      <c r="G3115" s="57">
        <f>_xlfn.XLOOKUP(F3115,'Historical Metal Prices'!$L$4:$Z$4,'Historical Metal Prices'!$L$10:$Z$10)</f>
        <v>0.34655202943317476</v>
      </c>
      <c r="H3115" s="77">
        <f t="shared" si="97"/>
        <v>9408.3590296495913</v>
      </c>
    </row>
    <row r="3116" spans="1:8" x14ac:dyDescent="0.2">
      <c r="A3116" s="79">
        <v>41837</v>
      </c>
      <c r="B3116" s="77">
        <v>7065.5</v>
      </c>
      <c r="C3116" s="84">
        <v>84453</v>
      </c>
      <c r="D3116" s="84">
        <v>157700</v>
      </c>
      <c r="F3116">
        <f t="shared" si="96"/>
        <v>2014</v>
      </c>
      <c r="G3116" s="57">
        <f>_xlfn.XLOOKUP(F3116,'Historical Metal Prices'!$L$4:$Z$4,'Historical Metal Prices'!$L$10:$Z$10)</f>
        <v>0.34655202943317476</v>
      </c>
      <c r="H3116" s="77">
        <f t="shared" si="97"/>
        <v>9514.0633639600965</v>
      </c>
    </row>
    <row r="3117" spans="1:8" x14ac:dyDescent="0.2">
      <c r="A3117" s="79">
        <v>41836</v>
      </c>
      <c r="B3117" s="77">
        <v>7070.25</v>
      </c>
      <c r="C3117" s="84">
        <v>84453</v>
      </c>
      <c r="D3117" s="84">
        <v>158575</v>
      </c>
      <c r="F3117">
        <f t="shared" si="96"/>
        <v>2014</v>
      </c>
      <c r="G3117" s="57">
        <f>_xlfn.XLOOKUP(F3117,'Historical Metal Prices'!$L$4:$Z$4,'Historical Metal Prices'!$L$10:$Z$10)</f>
        <v>0.34655202943317476</v>
      </c>
      <c r="H3117" s="77">
        <f t="shared" si="97"/>
        <v>9520.4594860999041</v>
      </c>
    </row>
    <row r="3118" spans="1:8" x14ac:dyDescent="0.2">
      <c r="A3118" s="79">
        <v>41835</v>
      </c>
      <c r="B3118" s="77">
        <v>7128</v>
      </c>
      <c r="C3118" s="84">
        <v>84453</v>
      </c>
      <c r="D3118" s="84">
        <v>159175</v>
      </c>
      <c r="F3118">
        <f t="shared" si="96"/>
        <v>2014</v>
      </c>
      <c r="G3118" s="57">
        <f>_xlfn.XLOOKUP(F3118,'Historical Metal Prices'!$L$4:$Z$4,'Historical Metal Prices'!$L$10:$Z$10)</f>
        <v>0.34655202943317476</v>
      </c>
      <c r="H3118" s="77">
        <f t="shared" si="97"/>
        <v>9598.2228657996693</v>
      </c>
    </row>
    <row r="3119" spans="1:8" x14ac:dyDescent="0.2">
      <c r="A3119" s="79">
        <v>41834</v>
      </c>
      <c r="B3119" s="77">
        <v>7121.5</v>
      </c>
      <c r="C3119" s="84">
        <v>84453</v>
      </c>
      <c r="D3119" s="84">
        <v>159375</v>
      </c>
      <c r="F3119">
        <f t="shared" si="96"/>
        <v>2014</v>
      </c>
      <c r="G3119" s="57">
        <f>_xlfn.XLOOKUP(F3119,'Historical Metal Prices'!$L$4:$Z$4,'Historical Metal Prices'!$L$10:$Z$10)</f>
        <v>0.34655202943317476</v>
      </c>
      <c r="H3119" s="77">
        <f t="shared" si="97"/>
        <v>9589.4702776083541</v>
      </c>
    </row>
    <row r="3120" spans="1:8" x14ac:dyDescent="0.2">
      <c r="A3120" s="79">
        <v>41831</v>
      </c>
      <c r="B3120" s="77">
        <v>7173.5</v>
      </c>
      <c r="C3120" s="84">
        <v>84453</v>
      </c>
      <c r="D3120" s="84">
        <v>159400</v>
      </c>
      <c r="F3120">
        <f t="shared" si="96"/>
        <v>2014</v>
      </c>
      <c r="G3120" s="57">
        <f>_xlfn.XLOOKUP(F3120,'Historical Metal Prices'!$L$4:$Z$4,'Historical Metal Prices'!$L$10:$Z$10)</f>
        <v>0.34655202943317476</v>
      </c>
      <c r="H3120" s="77">
        <f t="shared" si="97"/>
        <v>9659.4909831388795</v>
      </c>
    </row>
    <row r="3121" spans="1:8" x14ac:dyDescent="0.2">
      <c r="A3121" s="79">
        <v>41830</v>
      </c>
      <c r="B3121" s="77">
        <v>7179.5</v>
      </c>
      <c r="C3121" s="84">
        <v>81351</v>
      </c>
      <c r="D3121" s="84">
        <v>158475</v>
      </c>
      <c r="F3121">
        <f t="shared" si="96"/>
        <v>2014</v>
      </c>
      <c r="G3121" s="57">
        <f>_xlfn.XLOOKUP(F3121,'Historical Metal Prices'!$L$4:$Z$4,'Historical Metal Prices'!$L$10:$Z$10)</f>
        <v>0.34655202943317476</v>
      </c>
      <c r="H3121" s="77">
        <f t="shared" si="97"/>
        <v>9667.5702953154778</v>
      </c>
    </row>
    <row r="3122" spans="1:8" x14ac:dyDescent="0.2">
      <c r="A3122" s="79">
        <v>41829</v>
      </c>
      <c r="B3122" s="77">
        <v>7143.5</v>
      </c>
      <c r="C3122" s="84">
        <v>81351</v>
      </c>
      <c r="D3122" s="84">
        <v>158100</v>
      </c>
      <c r="F3122">
        <f t="shared" si="96"/>
        <v>2014</v>
      </c>
      <c r="G3122" s="57">
        <f>_xlfn.XLOOKUP(F3122,'Historical Metal Prices'!$L$4:$Z$4,'Historical Metal Prices'!$L$10:$Z$10)</f>
        <v>0.34655202943317476</v>
      </c>
      <c r="H3122" s="77">
        <f t="shared" si="97"/>
        <v>9619.0944222558846</v>
      </c>
    </row>
    <row r="3123" spans="1:8" x14ac:dyDescent="0.2">
      <c r="A3123" s="79">
        <v>41828</v>
      </c>
      <c r="B3123" s="77">
        <v>7136</v>
      </c>
      <c r="C3123" s="84">
        <v>81351</v>
      </c>
      <c r="D3123" s="84">
        <v>159075</v>
      </c>
      <c r="F3123">
        <f t="shared" si="96"/>
        <v>2014</v>
      </c>
      <c r="G3123" s="57">
        <f>_xlfn.XLOOKUP(F3123,'Historical Metal Prices'!$L$4:$Z$4,'Historical Metal Prices'!$L$10:$Z$10)</f>
        <v>0.34655202943317476</v>
      </c>
      <c r="H3123" s="77">
        <f t="shared" si="97"/>
        <v>9608.9952820351355</v>
      </c>
    </row>
    <row r="3124" spans="1:8" x14ac:dyDescent="0.2">
      <c r="A3124" s="79">
        <v>41827</v>
      </c>
      <c r="B3124" s="77">
        <v>7126</v>
      </c>
      <c r="C3124" s="84">
        <v>81351</v>
      </c>
      <c r="D3124" s="84">
        <v>158050</v>
      </c>
      <c r="F3124">
        <f t="shared" si="96"/>
        <v>2014</v>
      </c>
      <c r="G3124" s="57">
        <f>_xlfn.XLOOKUP(F3124,'Historical Metal Prices'!$L$4:$Z$4,'Historical Metal Prices'!$L$10:$Z$10)</f>
        <v>0.34655202943317476</v>
      </c>
      <c r="H3124" s="77">
        <f t="shared" si="97"/>
        <v>9595.5297617408032</v>
      </c>
    </row>
    <row r="3125" spans="1:8" x14ac:dyDescent="0.2">
      <c r="A3125" s="79">
        <v>41824</v>
      </c>
      <c r="B3125" s="77">
        <v>7161</v>
      </c>
      <c r="C3125" s="84">
        <v>81351</v>
      </c>
      <c r="D3125" s="84">
        <v>159350</v>
      </c>
      <c r="F3125">
        <f t="shared" si="96"/>
        <v>2014</v>
      </c>
      <c r="G3125" s="57">
        <f>_xlfn.XLOOKUP(F3125,'Historical Metal Prices'!$L$4:$Z$4,'Historical Metal Prices'!$L$10:$Z$10)</f>
        <v>0.34655202943317476</v>
      </c>
      <c r="H3125" s="77">
        <f t="shared" si="97"/>
        <v>9642.6590827709642</v>
      </c>
    </row>
    <row r="3126" spans="1:8" x14ac:dyDescent="0.2">
      <c r="A3126" s="79">
        <v>41823</v>
      </c>
      <c r="B3126" s="77">
        <v>7186</v>
      </c>
      <c r="C3126" s="84">
        <v>78975</v>
      </c>
      <c r="D3126" s="84">
        <v>156500</v>
      </c>
      <c r="F3126">
        <f t="shared" si="96"/>
        <v>2014</v>
      </c>
      <c r="G3126" s="57">
        <f>_xlfn.XLOOKUP(F3126,'Historical Metal Prices'!$L$4:$Z$4,'Historical Metal Prices'!$L$10:$Z$10)</f>
        <v>0.34655202943317476</v>
      </c>
      <c r="H3126" s="77">
        <f t="shared" si="97"/>
        <v>9676.322883506793</v>
      </c>
    </row>
    <row r="3127" spans="1:8" x14ac:dyDescent="0.2">
      <c r="A3127" s="79">
        <v>41822</v>
      </c>
      <c r="B3127" s="77">
        <v>7139</v>
      </c>
      <c r="C3127" s="84">
        <v>78975</v>
      </c>
      <c r="D3127" s="84">
        <v>157050</v>
      </c>
      <c r="F3127">
        <f t="shared" si="96"/>
        <v>2014</v>
      </c>
      <c r="G3127" s="57">
        <f>_xlfn.XLOOKUP(F3127,'Historical Metal Prices'!$L$4:$Z$4,'Historical Metal Prices'!$L$10:$Z$10)</f>
        <v>0.34655202943317476</v>
      </c>
      <c r="H3127" s="77">
        <f t="shared" si="97"/>
        <v>9613.0349381234355</v>
      </c>
    </row>
    <row r="3128" spans="1:8" x14ac:dyDescent="0.2">
      <c r="A3128" s="79">
        <v>41821</v>
      </c>
      <c r="B3128" s="77">
        <v>7039.5</v>
      </c>
      <c r="C3128" s="84">
        <v>78975</v>
      </c>
      <c r="D3128" s="84">
        <v>156775</v>
      </c>
      <c r="F3128">
        <f t="shared" si="96"/>
        <v>2014</v>
      </c>
      <c r="G3128" s="57">
        <f>_xlfn.XLOOKUP(F3128,'Historical Metal Prices'!$L$4:$Z$4,'Historical Metal Prices'!$L$10:$Z$10)</f>
        <v>0.34655202943317476</v>
      </c>
      <c r="H3128" s="77">
        <f t="shared" si="97"/>
        <v>9479.0530111948337</v>
      </c>
    </row>
    <row r="3129" spans="1:8" x14ac:dyDescent="0.2">
      <c r="A3129" s="79">
        <v>41820</v>
      </c>
      <c r="B3129" s="77">
        <v>7041</v>
      </c>
      <c r="C3129" s="84">
        <v>78975</v>
      </c>
      <c r="D3129" s="84">
        <v>154700</v>
      </c>
      <c r="F3129">
        <f t="shared" si="96"/>
        <v>2014</v>
      </c>
      <c r="G3129" s="57">
        <f>_xlfn.XLOOKUP(F3129,'Historical Metal Prices'!$L$4:$Z$4,'Historical Metal Prices'!$L$10:$Z$10)</f>
        <v>0.34655202943317476</v>
      </c>
      <c r="H3129" s="77">
        <f t="shared" si="97"/>
        <v>9481.0728392389829</v>
      </c>
    </row>
    <row r="3130" spans="1:8" x14ac:dyDescent="0.2">
      <c r="A3130" s="79">
        <v>41817</v>
      </c>
      <c r="B3130" s="77">
        <v>6976</v>
      </c>
      <c r="C3130" s="84">
        <v>78975</v>
      </c>
      <c r="D3130" s="84">
        <v>154675</v>
      </c>
      <c r="F3130">
        <f t="shared" si="96"/>
        <v>2014</v>
      </c>
      <c r="G3130" s="57">
        <f>_xlfn.XLOOKUP(F3130,'Historical Metal Prices'!$L$4:$Z$4,'Historical Metal Prices'!$L$10:$Z$10)</f>
        <v>0.34655202943317476</v>
      </c>
      <c r="H3130" s="77">
        <f t="shared" si="97"/>
        <v>9393.546957325827</v>
      </c>
    </row>
    <row r="3131" spans="1:8" x14ac:dyDescent="0.2">
      <c r="A3131" s="79">
        <v>41816</v>
      </c>
      <c r="B3131" s="77">
        <v>6986.5</v>
      </c>
      <c r="C3131" s="84">
        <v>75529</v>
      </c>
      <c r="D3131" s="84">
        <v>155150</v>
      </c>
      <c r="F3131">
        <f t="shared" si="96"/>
        <v>2014</v>
      </c>
      <c r="G3131" s="57">
        <f>_xlfn.XLOOKUP(F3131,'Historical Metal Prices'!$L$4:$Z$4,'Historical Metal Prices'!$L$10:$Z$10)</f>
        <v>0.34655202943317476</v>
      </c>
      <c r="H3131" s="77">
        <f t="shared" si="97"/>
        <v>9407.6857536348762</v>
      </c>
    </row>
    <row r="3132" spans="1:8" x14ac:dyDescent="0.2">
      <c r="A3132" s="79">
        <v>41815</v>
      </c>
      <c r="B3132" s="77">
        <v>6938</v>
      </c>
      <c r="C3132" s="84">
        <v>75529</v>
      </c>
      <c r="D3132" s="84">
        <v>156000</v>
      </c>
      <c r="F3132">
        <f t="shared" si="96"/>
        <v>2014</v>
      </c>
      <c r="G3132" s="57">
        <f>_xlfn.XLOOKUP(F3132,'Historical Metal Prices'!$L$4:$Z$4,'Historical Metal Prices'!$L$10:$Z$10)</f>
        <v>0.34655202943317476</v>
      </c>
      <c r="H3132" s="77">
        <f t="shared" si="97"/>
        <v>9342.3779802073659</v>
      </c>
    </row>
    <row r="3133" spans="1:8" x14ac:dyDescent="0.2">
      <c r="A3133" s="79">
        <v>41814</v>
      </c>
      <c r="B3133" s="77">
        <v>6918.5</v>
      </c>
      <c r="C3133" s="84">
        <v>75529</v>
      </c>
      <c r="D3133" s="84">
        <v>156825</v>
      </c>
      <c r="F3133">
        <f t="shared" si="96"/>
        <v>2014</v>
      </c>
      <c r="G3133" s="57">
        <f>_xlfn.XLOOKUP(F3133,'Historical Metal Prices'!$L$4:$Z$4,'Historical Metal Prices'!$L$10:$Z$10)</f>
        <v>0.34655202943317476</v>
      </c>
      <c r="H3133" s="77">
        <f t="shared" si="97"/>
        <v>9316.1202156334202</v>
      </c>
    </row>
    <row r="3134" spans="1:8" x14ac:dyDescent="0.2">
      <c r="A3134" s="79">
        <v>41813</v>
      </c>
      <c r="B3134" s="77">
        <v>6917</v>
      </c>
      <c r="C3134" s="84">
        <v>75529</v>
      </c>
      <c r="D3134" s="84">
        <v>157725</v>
      </c>
      <c r="F3134">
        <f t="shared" si="96"/>
        <v>2014</v>
      </c>
      <c r="G3134" s="57">
        <f>_xlfn.XLOOKUP(F3134,'Historical Metal Prices'!$L$4:$Z$4,'Historical Metal Prices'!$L$10:$Z$10)</f>
        <v>0.34655202943317476</v>
      </c>
      <c r="H3134" s="77">
        <f t="shared" si="97"/>
        <v>9314.1003875892693</v>
      </c>
    </row>
    <row r="3135" spans="1:8" x14ac:dyDescent="0.2">
      <c r="A3135" s="79">
        <v>41810</v>
      </c>
      <c r="B3135" s="77">
        <v>6840.5</v>
      </c>
      <c r="C3135" s="84">
        <v>75529</v>
      </c>
      <c r="D3135" s="84">
        <v>158575</v>
      </c>
      <c r="F3135">
        <f t="shared" si="96"/>
        <v>2014</v>
      </c>
      <c r="G3135" s="57">
        <f>_xlfn.XLOOKUP(F3135,'Historical Metal Prices'!$L$4:$Z$4,'Historical Metal Prices'!$L$10:$Z$10)</f>
        <v>0.34655202943317476</v>
      </c>
      <c r="H3135" s="77">
        <f t="shared" si="97"/>
        <v>9211.0891573376321</v>
      </c>
    </row>
    <row r="3136" spans="1:8" x14ac:dyDescent="0.2">
      <c r="A3136" s="79">
        <v>41809</v>
      </c>
      <c r="B3136" s="77">
        <v>6736.5</v>
      </c>
      <c r="C3136" s="84">
        <v>81929</v>
      </c>
      <c r="D3136" s="84">
        <v>159425</v>
      </c>
      <c r="F3136">
        <f t="shared" si="96"/>
        <v>2014</v>
      </c>
      <c r="G3136" s="57">
        <f>_xlfn.XLOOKUP(F3136,'Historical Metal Prices'!$L$4:$Z$4,'Historical Metal Prices'!$L$10:$Z$10)</f>
        <v>0.34655202943317476</v>
      </c>
      <c r="H3136" s="77">
        <f t="shared" si="97"/>
        <v>9071.0477462765812</v>
      </c>
    </row>
    <row r="3137" spans="1:8" x14ac:dyDescent="0.2">
      <c r="A3137" s="79">
        <v>41808</v>
      </c>
      <c r="B3137" s="77">
        <v>6713.5</v>
      </c>
      <c r="C3137" s="84">
        <v>81929</v>
      </c>
      <c r="D3137" s="84">
        <v>160000</v>
      </c>
      <c r="F3137">
        <f t="shared" si="96"/>
        <v>2014</v>
      </c>
      <c r="G3137" s="57">
        <f>_xlfn.XLOOKUP(F3137,'Historical Metal Prices'!$L$4:$Z$4,'Historical Metal Prices'!$L$10:$Z$10)</f>
        <v>0.34655202943317476</v>
      </c>
      <c r="H3137" s="77">
        <f t="shared" si="97"/>
        <v>9040.0770495996185</v>
      </c>
    </row>
    <row r="3138" spans="1:8" x14ac:dyDescent="0.2">
      <c r="A3138" s="79">
        <v>41807</v>
      </c>
      <c r="B3138" s="77">
        <v>6721.5</v>
      </c>
      <c r="C3138" s="84">
        <v>81929</v>
      </c>
      <c r="D3138" s="84">
        <v>160675</v>
      </c>
      <c r="F3138">
        <f t="shared" si="96"/>
        <v>2014</v>
      </c>
      <c r="G3138" s="57">
        <f>_xlfn.XLOOKUP(F3138,'Historical Metal Prices'!$L$4:$Z$4,'Historical Metal Prices'!$L$10:$Z$10)</f>
        <v>0.34655202943317476</v>
      </c>
      <c r="H3138" s="77">
        <f t="shared" si="97"/>
        <v>9050.8494658350846</v>
      </c>
    </row>
    <row r="3139" spans="1:8" x14ac:dyDescent="0.2">
      <c r="A3139" s="79">
        <v>41806</v>
      </c>
      <c r="B3139" s="77">
        <v>6718.5</v>
      </c>
      <c r="C3139" s="84">
        <v>81929</v>
      </c>
      <c r="D3139" s="84">
        <v>161200</v>
      </c>
      <c r="F3139">
        <f t="shared" si="96"/>
        <v>2014</v>
      </c>
      <c r="G3139" s="57">
        <f>_xlfn.XLOOKUP(F3139,'Historical Metal Prices'!$L$4:$Z$4,'Historical Metal Prices'!$L$10:$Z$10)</f>
        <v>0.34655202943317476</v>
      </c>
      <c r="H3139" s="77">
        <f t="shared" si="97"/>
        <v>9046.8098097467846</v>
      </c>
    </row>
    <row r="3140" spans="1:8" x14ac:dyDescent="0.2">
      <c r="A3140" s="79">
        <v>41803</v>
      </c>
      <c r="B3140" s="77">
        <v>6679.5</v>
      </c>
      <c r="C3140" s="84">
        <v>81929</v>
      </c>
      <c r="D3140" s="84">
        <v>162250</v>
      </c>
      <c r="F3140">
        <f t="shared" si="96"/>
        <v>2014</v>
      </c>
      <c r="G3140" s="57">
        <f>_xlfn.XLOOKUP(F3140,'Historical Metal Prices'!$L$4:$Z$4,'Historical Metal Prices'!$L$10:$Z$10)</f>
        <v>0.34655202943317476</v>
      </c>
      <c r="H3140" s="77">
        <f t="shared" si="97"/>
        <v>8994.2942805988914</v>
      </c>
    </row>
    <row r="3141" spans="1:8" x14ac:dyDescent="0.2">
      <c r="A3141" s="79">
        <v>41802</v>
      </c>
      <c r="B3141" s="77">
        <v>6643.5</v>
      </c>
      <c r="C3141" s="84">
        <v>86500</v>
      </c>
      <c r="D3141" s="84">
        <v>163700</v>
      </c>
      <c r="F3141">
        <f t="shared" si="96"/>
        <v>2014</v>
      </c>
      <c r="G3141" s="57">
        <f>_xlfn.XLOOKUP(F3141,'Historical Metal Prices'!$L$4:$Z$4,'Historical Metal Prices'!$L$10:$Z$10)</f>
        <v>0.34655202943317476</v>
      </c>
      <c r="H3141" s="77">
        <f t="shared" si="97"/>
        <v>8945.8184075392965</v>
      </c>
    </row>
    <row r="3142" spans="1:8" x14ac:dyDescent="0.2">
      <c r="A3142" s="79">
        <v>41801</v>
      </c>
      <c r="B3142" s="77">
        <v>6743</v>
      </c>
      <c r="C3142" s="84">
        <v>86500</v>
      </c>
      <c r="D3142" s="84">
        <v>165725</v>
      </c>
      <c r="F3142">
        <f t="shared" si="96"/>
        <v>2014</v>
      </c>
      <c r="G3142" s="57">
        <f>_xlfn.XLOOKUP(F3142,'Historical Metal Prices'!$L$4:$Z$4,'Historical Metal Prices'!$L$10:$Z$10)</f>
        <v>0.34655202943317476</v>
      </c>
      <c r="H3142" s="77">
        <f t="shared" si="97"/>
        <v>9079.8003344678982</v>
      </c>
    </row>
    <row r="3143" spans="1:8" x14ac:dyDescent="0.2">
      <c r="A3143" s="79">
        <v>41800</v>
      </c>
      <c r="B3143" s="77">
        <v>6710</v>
      </c>
      <c r="C3143" s="84">
        <v>86500</v>
      </c>
      <c r="D3143" s="84">
        <v>166750</v>
      </c>
      <c r="F3143">
        <f t="shared" si="96"/>
        <v>2014</v>
      </c>
      <c r="G3143" s="57">
        <f>_xlfn.XLOOKUP(F3143,'Historical Metal Prices'!$L$4:$Z$4,'Historical Metal Prices'!$L$10:$Z$10)</f>
        <v>0.34655202943317476</v>
      </c>
      <c r="H3143" s="77">
        <f t="shared" si="97"/>
        <v>9035.3641174966033</v>
      </c>
    </row>
    <row r="3144" spans="1:8" x14ac:dyDescent="0.2">
      <c r="A3144" s="79">
        <v>41799</v>
      </c>
      <c r="B3144" s="77">
        <v>6688.5</v>
      </c>
      <c r="C3144" s="84">
        <v>86500</v>
      </c>
      <c r="D3144" s="84">
        <v>166825</v>
      </c>
      <c r="F3144">
        <f t="shared" si="96"/>
        <v>2014</v>
      </c>
      <c r="G3144" s="57">
        <f>_xlfn.XLOOKUP(F3144,'Historical Metal Prices'!$L$4:$Z$4,'Historical Metal Prices'!$L$10:$Z$10)</f>
        <v>0.34655202943317476</v>
      </c>
      <c r="H3144" s="77">
        <f t="shared" si="97"/>
        <v>9006.4132488637897</v>
      </c>
    </row>
    <row r="3145" spans="1:8" x14ac:dyDescent="0.2">
      <c r="A3145" s="79">
        <v>41796</v>
      </c>
      <c r="B3145" s="77">
        <v>6696</v>
      </c>
      <c r="C3145" s="84">
        <v>86500</v>
      </c>
      <c r="D3145" s="84">
        <v>167250</v>
      </c>
      <c r="F3145">
        <f t="shared" si="96"/>
        <v>2014</v>
      </c>
      <c r="G3145" s="57">
        <f>_xlfn.XLOOKUP(F3145,'Historical Metal Prices'!$L$4:$Z$4,'Historical Metal Prices'!$L$10:$Z$10)</f>
        <v>0.34655202943317476</v>
      </c>
      <c r="H3145" s="77">
        <f t="shared" si="97"/>
        <v>9016.5123890845389</v>
      </c>
    </row>
    <row r="3146" spans="1:8" x14ac:dyDescent="0.2">
      <c r="A3146" s="79">
        <v>41795</v>
      </c>
      <c r="B3146" s="77">
        <v>6803</v>
      </c>
      <c r="C3146" s="84">
        <v>92652</v>
      </c>
      <c r="D3146" s="84">
        <v>167775</v>
      </c>
      <c r="F3146">
        <f t="shared" si="96"/>
        <v>2014</v>
      </c>
      <c r="G3146" s="57">
        <f>_xlfn.XLOOKUP(F3146,'Historical Metal Prices'!$L$4:$Z$4,'Historical Metal Prices'!$L$10:$Z$10)</f>
        <v>0.34655202943317476</v>
      </c>
      <c r="H3146" s="77">
        <f t="shared" si="97"/>
        <v>9160.593456233888</v>
      </c>
    </row>
    <row r="3147" spans="1:8" x14ac:dyDescent="0.2">
      <c r="A3147" s="79">
        <v>41794</v>
      </c>
      <c r="B3147" s="77">
        <v>6834</v>
      </c>
      <c r="C3147" s="84">
        <v>92652</v>
      </c>
      <c r="D3147" s="84">
        <v>167925</v>
      </c>
      <c r="F3147">
        <f t="shared" ref="F3147:F3210" si="98">YEAR(A3147)</f>
        <v>2014</v>
      </c>
      <c r="G3147" s="57">
        <f>_xlfn.XLOOKUP(F3147,'Historical Metal Prices'!$L$4:$Z$4,'Historical Metal Prices'!$L$10:$Z$10)</f>
        <v>0.34655202943317476</v>
      </c>
      <c r="H3147" s="77">
        <f t="shared" ref="H3147:H3210" si="99">IFERROR(B3147*(1+G3147),H3148)</f>
        <v>9202.3365691463168</v>
      </c>
    </row>
    <row r="3148" spans="1:8" x14ac:dyDescent="0.2">
      <c r="A3148" s="79">
        <v>41793</v>
      </c>
      <c r="B3148" s="77">
        <v>6932.5</v>
      </c>
      <c r="C3148" s="84">
        <v>92652</v>
      </c>
      <c r="D3148" s="84">
        <v>168475</v>
      </c>
      <c r="F3148">
        <f t="shared" si="98"/>
        <v>2014</v>
      </c>
      <c r="G3148" s="57">
        <f>_xlfn.XLOOKUP(F3148,'Historical Metal Prices'!$L$4:$Z$4,'Historical Metal Prices'!$L$10:$Z$10)</f>
        <v>0.34655202943317476</v>
      </c>
      <c r="H3148" s="77">
        <f t="shared" si="99"/>
        <v>9334.9719440454846</v>
      </c>
    </row>
    <row r="3149" spans="1:8" x14ac:dyDescent="0.2">
      <c r="A3149" s="79">
        <v>41792</v>
      </c>
      <c r="B3149" s="77">
        <v>7006.5</v>
      </c>
      <c r="C3149" s="84">
        <v>92652</v>
      </c>
      <c r="D3149" s="84">
        <v>168825</v>
      </c>
      <c r="F3149">
        <f t="shared" si="98"/>
        <v>2014</v>
      </c>
      <c r="G3149" s="57">
        <f>_xlfn.XLOOKUP(F3149,'Historical Metal Prices'!$L$4:$Z$4,'Historical Metal Prices'!$L$10:$Z$10)</f>
        <v>0.34655202943317476</v>
      </c>
      <c r="H3149" s="77">
        <f t="shared" si="99"/>
        <v>9434.6167942235388</v>
      </c>
    </row>
    <row r="3150" spans="1:8" x14ac:dyDescent="0.2">
      <c r="A3150" s="79">
        <v>41789</v>
      </c>
      <c r="B3150" s="77">
        <v>6919</v>
      </c>
      <c r="C3150" s="84">
        <v>92652</v>
      </c>
      <c r="D3150" s="84">
        <v>170825</v>
      </c>
      <c r="F3150">
        <f t="shared" si="98"/>
        <v>2014</v>
      </c>
      <c r="G3150" s="57">
        <f>_xlfn.XLOOKUP(F3150,'Historical Metal Prices'!$L$4:$Z$4,'Historical Metal Prices'!$L$10:$Z$10)</f>
        <v>0.34655202943317476</v>
      </c>
      <c r="H3150" s="77">
        <f t="shared" si="99"/>
        <v>9316.7934916481354</v>
      </c>
    </row>
    <row r="3151" spans="1:8" x14ac:dyDescent="0.2">
      <c r="A3151" s="79">
        <v>41788</v>
      </c>
      <c r="B3151" s="77">
        <v>6973</v>
      </c>
      <c r="C3151" s="84">
        <v>92652</v>
      </c>
      <c r="D3151" s="84">
        <v>171350</v>
      </c>
      <c r="F3151">
        <f t="shared" si="98"/>
        <v>2014</v>
      </c>
      <c r="G3151" s="57">
        <f>_xlfn.XLOOKUP(F3151,'Historical Metal Prices'!$L$4:$Z$4,'Historical Metal Prices'!$L$10:$Z$10)</f>
        <v>0.34655202943317476</v>
      </c>
      <c r="H3151" s="77">
        <f t="shared" si="99"/>
        <v>9389.5073012375269</v>
      </c>
    </row>
    <row r="3152" spans="1:8" x14ac:dyDescent="0.2">
      <c r="A3152" s="79">
        <v>41787</v>
      </c>
      <c r="B3152" s="77">
        <v>7045</v>
      </c>
      <c r="C3152" s="84">
        <v>92652</v>
      </c>
      <c r="D3152" s="84">
        <v>172500</v>
      </c>
      <c r="F3152">
        <f t="shared" si="98"/>
        <v>2014</v>
      </c>
      <c r="G3152" s="57">
        <f>_xlfn.XLOOKUP(F3152,'Historical Metal Prices'!$L$4:$Z$4,'Historical Metal Prices'!$L$10:$Z$10)</f>
        <v>0.34655202943317476</v>
      </c>
      <c r="H3152" s="77">
        <f t="shared" si="99"/>
        <v>9486.4590473567168</v>
      </c>
    </row>
    <row r="3153" spans="1:8" x14ac:dyDescent="0.2">
      <c r="A3153" s="79">
        <v>41786</v>
      </c>
      <c r="B3153" s="77">
        <v>7017.5</v>
      </c>
      <c r="C3153" s="84">
        <v>92652</v>
      </c>
      <c r="D3153" s="84">
        <v>169825</v>
      </c>
      <c r="F3153">
        <f t="shared" si="98"/>
        <v>2014</v>
      </c>
      <c r="G3153" s="57">
        <f>_xlfn.XLOOKUP(F3153,'Historical Metal Prices'!$L$4:$Z$4,'Historical Metal Prices'!$L$10:$Z$10)</f>
        <v>0.34655202943317476</v>
      </c>
      <c r="H3153" s="77">
        <f t="shared" si="99"/>
        <v>9449.4288665473032</v>
      </c>
    </row>
    <row r="3154" spans="1:8" x14ac:dyDescent="0.2">
      <c r="A3154" s="79">
        <v>41785</v>
      </c>
      <c r="B3154" s="77">
        <v>7021</v>
      </c>
      <c r="C3154" s="84">
        <v>92652</v>
      </c>
      <c r="D3154" s="84">
        <v>175850</v>
      </c>
      <c r="F3154">
        <f t="shared" si="98"/>
        <v>2014</v>
      </c>
      <c r="G3154" s="57">
        <f>_xlfn.XLOOKUP(F3154,'Historical Metal Prices'!$L$4:$Z$4,'Historical Metal Prices'!$L$10:$Z$10)</f>
        <v>0.34655202943317476</v>
      </c>
      <c r="H3154" s="77">
        <f t="shared" si="99"/>
        <v>9454.1417986503202</v>
      </c>
    </row>
    <row r="3155" spans="1:8" x14ac:dyDescent="0.2">
      <c r="A3155" s="79">
        <v>41782</v>
      </c>
      <c r="B3155" s="77">
        <v>7021</v>
      </c>
      <c r="C3155" s="84">
        <v>92652</v>
      </c>
      <c r="D3155" s="84">
        <v>175850</v>
      </c>
      <c r="F3155">
        <f t="shared" si="98"/>
        <v>2014</v>
      </c>
      <c r="G3155" s="57">
        <f>_xlfn.XLOOKUP(F3155,'Historical Metal Prices'!$L$4:$Z$4,'Historical Metal Prices'!$L$10:$Z$10)</f>
        <v>0.34655202943317476</v>
      </c>
      <c r="H3155" s="77">
        <f t="shared" si="99"/>
        <v>9454.1417986503202</v>
      </c>
    </row>
    <row r="3156" spans="1:8" x14ac:dyDescent="0.2">
      <c r="A3156" s="79">
        <v>41781</v>
      </c>
      <c r="B3156" s="77">
        <v>6959</v>
      </c>
      <c r="C3156" s="84">
        <v>90580</v>
      </c>
      <c r="D3156" s="84">
        <v>175850</v>
      </c>
      <c r="F3156">
        <f t="shared" si="98"/>
        <v>2014</v>
      </c>
      <c r="G3156" s="57">
        <f>_xlfn.XLOOKUP(F3156,'Historical Metal Prices'!$L$4:$Z$4,'Historical Metal Prices'!$L$10:$Z$10)</f>
        <v>0.34655202943317476</v>
      </c>
      <c r="H3156" s="77">
        <f t="shared" si="99"/>
        <v>9370.6555728254625</v>
      </c>
    </row>
    <row r="3157" spans="1:8" x14ac:dyDescent="0.2">
      <c r="A3157" s="79">
        <v>41780</v>
      </c>
      <c r="B3157" s="77">
        <v>6885</v>
      </c>
      <c r="C3157" s="84">
        <v>90580</v>
      </c>
      <c r="D3157" s="84">
        <v>177350</v>
      </c>
      <c r="F3157">
        <f t="shared" si="98"/>
        <v>2014</v>
      </c>
      <c r="G3157" s="57">
        <f>_xlfn.XLOOKUP(F3157,'Historical Metal Prices'!$L$4:$Z$4,'Historical Metal Prices'!$L$10:$Z$10)</f>
        <v>0.34655202943317476</v>
      </c>
      <c r="H3157" s="77">
        <f t="shared" si="99"/>
        <v>9271.0107226474083</v>
      </c>
    </row>
    <row r="3158" spans="1:8" x14ac:dyDescent="0.2">
      <c r="A3158" s="79">
        <v>41779</v>
      </c>
      <c r="B3158" s="77">
        <v>6933</v>
      </c>
      <c r="C3158" s="84">
        <v>90580</v>
      </c>
      <c r="D3158" s="84">
        <v>179100</v>
      </c>
      <c r="F3158">
        <f t="shared" si="98"/>
        <v>2014</v>
      </c>
      <c r="G3158" s="57">
        <f>_xlfn.XLOOKUP(F3158,'Historical Metal Prices'!$L$4:$Z$4,'Historical Metal Prices'!$L$10:$Z$10)</f>
        <v>0.34655202943317476</v>
      </c>
      <c r="H3158" s="77">
        <f t="shared" si="99"/>
        <v>9335.6452200601998</v>
      </c>
    </row>
    <row r="3159" spans="1:8" x14ac:dyDescent="0.2">
      <c r="A3159" s="79">
        <v>41778</v>
      </c>
      <c r="B3159" s="77">
        <v>6983</v>
      </c>
      <c r="C3159" s="84">
        <v>90580</v>
      </c>
      <c r="D3159" s="84">
        <v>183050</v>
      </c>
      <c r="F3159">
        <f t="shared" si="98"/>
        <v>2014</v>
      </c>
      <c r="G3159" s="57">
        <f>_xlfn.XLOOKUP(F3159,'Historical Metal Prices'!$L$4:$Z$4,'Historical Metal Prices'!$L$10:$Z$10)</f>
        <v>0.34655202943317476</v>
      </c>
      <c r="H3159" s="77">
        <f t="shared" si="99"/>
        <v>9402.9728215318592</v>
      </c>
    </row>
    <row r="3160" spans="1:8" x14ac:dyDescent="0.2">
      <c r="A3160" s="79">
        <v>41775</v>
      </c>
      <c r="B3160" s="77">
        <v>6923.5</v>
      </c>
      <c r="C3160" s="84">
        <v>90580</v>
      </c>
      <c r="D3160" s="84">
        <v>186525</v>
      </c>
      <c r="F3160">
        <f t="shared" si="98"/>
        <v>2014</v>
      </c>
      <c r="G3160" s="57">
        <f>_xlfn.XLOOKUP(F3160,'Historical Metal Prices'!$L$4:$Z$4,'Historical Metal Prices'!$L$10:$Z$10)</f>
        <v>0.34655202943317476</v>
      </c>
      <c r="H3160" s="77">
        <f t="shared" si="99"/>
        <v>9322.8529757805845</v>
      </c>
    </row>
    <row r="3161" spans="1:8" x14ac:dyDescent="0.2">
      <c r="A3161" s="79">
        <v>41774</v>
      </c>
      <c r="B3161" s="77">
        <v>6941</v>
      </c>
      <c r="C3161" s="84">
        <v>90580</v>
      </c>
      <c r="D3161" s="84">
        <v>186525</v>
      </c>
      <c r="F3161">
        <f t="shared" si="98"/>
        <v>2014</v>
      </c>
      <c r="G3161" s="57">
        <f>_xlfn.XLOOKUP(F3161,'Historical Metal Prices'!$L$4:$Z$4,'Historical Metal Prices'!$L$10:$Z$10)</f>
        <v>0.34655202943317476</v>
      </c>
      <c r="H3161" s="77">
        <f t="shared" si="99"/>
        <v>9346.4176362956659</v>
      </c>
    </row>
    <row r="3162" spans="1:8" x14ac:dyDescent="0.2">
      <c r="A3162" s="79">
        <v>41773</v>
      </c>
      <c r="B3162" s="77">
        <v>6976</v>
      </c>
      <c r="C3162" s="84">
        <v>90580</v>
      </c>
      <c r="D3162" s="84">
        <v>191075</v>
      </c>
      <c r="F3162">
        <f t="shared" si="98"/>
        <v>2014</v>
      </c>
      <c r="G3162" s="57">
        <f>_xlfn.XLOOKUP(F3162,'Historical Metal Prices'!$L$4:$Z$4,'Historical Metal Prices'!$L$10:$Z$10)</f>
        <v>0.34655202943317476</v>
      </c>
      <c r="H3162" s="77">
        <f t="shared" si="99"/>
        <v>9393.546957325827</v>
      </c>
    </row>
    <row r="3163" spans="1:8" x14ac:dyDescent="0.2">
      <c r="A3163" s="79">
        <v>41772</v>
      </c>
      <c r="B3163" s="77">
        <v>6887</v>
      </c>
      <c r="C3163" s="84">
        <v>90580</v>
      </c>
      <c r="D3163" s="84">
        <v>197475</v>
      </c>
      <c r="F3163">
        <f t="shared" si="98"/>
        <v>2014</v>
      </c>
      <c r="G3163" s="57">
        <f>_xlfn.XLOOKUP(F3163,'Historical Metal Prices'!$L$4:$Z$4,'Historical Metal Prices'!$L$10:$Z$10)</f>
        <v>0.34655202943317476</v>
      </c>
      <c r="H3163" s="77">
        <f t="shared" si="99"/>
        <v>9273.7038267062744</v>
      </c>
    </row>
    <row r="3164" spans="1:8" x14ac:dyDescent="0.2">
      <c r="A3164" s="79">
        <v>41771</v>
      </c>
      <c r="B3164" s="77">
        <v>6923</v>
      </c>
      <c r="C3164" s="84">
        <v>90580</v>
      </c>
      <c r="D3164" s="84">
        <v>202975</v>
      </c>
      <c r="F3164">
        <f t="shared" si="98"/>
        <v>2014</v>
      </c>
      <c r="G3164" s="57">
        <f>_xlfn.XLOOKUP(F3164,'Historical Metal Prices'!$L$4:$Z$4,'Historical Metal Prices'!$L$10:$Z$10)</f>
        <v>0.34655202943317476</v>
      </c>
      <c r="H3164" s="77">
        <f t="shared" si="99"/>
        <v>9322.1796997658694</v>
      </c>
    </row>
    <row r="3165" spans="1:8" x14ac:dyDescent="0.2">
      <c r="A3165" s="79">
        <v>41768</v>
      </c>
      <c r="B3165" s="77">
        <v>6795.5</v>
      </c>
      <c r="C3165" s="84">
        <v>90580</v>
      </c>
      <c r="D3165" s="84">
        <v>205325</v>
      </c>
      <c r="F3165">
        <f t="shared" si="98"/>
        <v>2014</v>
      </c>
      <c r="G3165" s="57">
        <f>_xlfn.XLOOKUP(F3165,'Historical Metal Prices'!$L$4:$Z$4,'Historical Metal Prices'!$L$10:$Z$10)</f>
        <v>0.34655202943317476</v>
      </c>
      <c r="H3165" s="77">
        <f t="shared" si="99"/>
        <v>9150.4943160131388</v>
      </c>
    </row>
    <row r="3166" spans="1:8" x14ac:dyDescent="0.2">
      <c r="A3166" s="79">
        <v>41767</v>
      </c>
      <c r="B3166" s="77">
        <v>6770</v>
      </c>
      <c r="C3166" s="84">
        <v>104065</v>
      </c>
      <c r="D3166" s="84">
        <v>208325</v>
      </c>
      <c r="F3166">
        <f t="shared" si="98"/>
        <v>2014</v>
      </c>
      <c r="G3166" s="57">
        <f>_xlfn.XLOOKUP(F3166,'Historical Metal Prices'!$L$4:$Z$4,'Historical Metal Prices'!$L$10:$Z$10)</f>
        <v>0.34655202943317476</v>
      </c>
      <c r="H3166" s="77">
        <f t="shared" si="99"/>
        <v>9116.1572392625931</v>
      </c>
    </row>
    <row r="3167" spans="1:8" x14ac:dyDescent="0.2">
      <c r="A3167" s="79">
        <v>41766</v>
      </c>
      <c r="B3167" s="77">
        <v>6685.5</v>
      </c>
      <c r="C3167" s="84">
        <v>104065</v>
      </c>
      <c r="D3167" s="84">
        <v>213025</v>
      </c>
      <c r="F3167">
        <f t="shared" si="98"/>
        <v>2014</v>
      </c>
      <c r="G3167" s="57">
        <f>_xlfn.XLOOKUP(F3167,'Historical Metal Prices'!$L$4:$Z$4,'Historical Metal Prices'!$L$10:$Z$10)</f>
        <v>0.34655202943317476</v>
      </c>
      <c r="H3167" s="77">
        <f t="shared" si="99"/>
        <v>9002.3735927754897</v>
      </c>
    </row>
    <row r="3168" spans="1:8" x14ac:dyDescent="0.2">
      <c r="A3168" s="79">
        <v>41765</v>
      </c>
      <c r="B3168" s="77">
        <v>6756</v>
      </c>
      <c r="C3168" s="84">
        <v>104065</v>
      </c>
      <c r="D3168" s="84">
        <v>216950</v>
      </c>
      <c r="F3168">
        <f t="shared" si="98"/>
        <v>2014</v>
      </c>
      <c r="G3168" s="57">
        <f>_xlfn.XLOOKUP(F3168,'Historical Metal Prices'!$L$4:$Z$4,'Historical Metal Prices'!$L$10:$Z$10)</f>
        <v>0.34655202943317476</v>
      </c>
      <c r="H3168" s="77">
        <f t="shared" si="99"/>
        <v>9097.3055108505287</v>
      </c>
    </row>
    <row r="3169" spans="1:8" x14ac:dyDescent="0.2">
      <c r="A3169" s="79">
        <v>41764</v>
      </c>
      <c r="B3169" s="77">
        <v>6755.5</v>
      </c>
      <c r="C3169" s="84">
        <v>104065</v>
      </c>
      <c r="D3169" s="84">
        <v>225425</v>
      </c>
      <c r="F3169">
        <f t="shared" si="98"/>
        <v>2014</v>
      </c>
      <c r="G3169" s="57">
        <f>_xlfn.XLOOKUP(F3169,'Historical Metal Prices'!$L$4:$Z$4,'Historical Metal Prices'!$L$10:$Z$10)</f>
        <v>0.34655202943317476</v>
      </c>
      <c r="H3169" s="77">
        <f t="shared" si="99"/>
        <v>9096.6322348358117</v>
      </c>
    </row>
    <row r="3170" spans="1:8" x14ac:dyDescent="0.2">
      <c r="A3170" s="79">
        <v>41761</v>
      </c>
      <c r="B3170" s="77">
        <v>6755.5</v>
      </c>
      <c r="C3170" s="84">
        <v>104065</v>
      </c>
      <c r="D3170" s="84">
        <v>225425</v>
      </c>
      <c r="F3170">
        <f t="shared" si="98"/>
        <v>2014</v>
      </c>
      <c r="G3170" s="57">
        <f>_xlfn.XLOOKUP(F3170,'Historical Metal Prices'!$L$4:$Z$4,'Historical Metal Prices'!$L$10:$Z$10)</f>
        <v>0.34655202943317476</v>
      </c>
      <c r="H3170" s="77">
        <f t="shared" si="99"/>
        <v>9096.6322348358117</v>
      </c>
    </row>
    <row r="3171" spans="1:8" x14ac:dyDescent="0.2">
      <c r="A3171" s="79">
        <v>41760</v>
      </c>
      <c r="B3171" s="77">
        <v>6674</v>
      </c>
      <c r="C3171" s="84">
        <v>104065</v>
      </c>
      <c r="D3171" s="84">
        <v>229800</v>
      </c>
      <c r="F3171">
        <f t="shared" si="98"/>
        <v>2014</v>
      </c>
      <c r="G3171" s="57">
        <f>_xlfn.XLOOKUP(F3171,'Historical Metal Prices'!$L$4:$Z$4,'Historical Metal Prices'!$L$10:$Z$10)</f>
        <v>0.34655202943317476</v>
      </c>
      <c r="H3171" s="77">
        <f t="shared" si="99"/>
        <v>8986.8882444370083</v>
      </c>
    </row>
    <row r="3172" spans="1:8" x14ac:dyDescent="0.2">
      <c r="A3172" s="79">
        <v>41759</v>
      </c>
      <c r="B3172" s="77">
        <v>6659.5</v>
      </c>
      <c r="C3172" s="84">
        <v>104065</v>
      </c>
      <c r="D3172" s="84">
        <v>231000</v>
      </c>
      <c r="F3172">
        <f t="shared" si="98"/>
        <v>2014</v>
      </c>
      <c r="G3172" s="57">
        <f>_xlfn.XLOOKUP(F3172,'Historical Metal Prices'!$L$4:$Z$4,'Historical Metal Prices'!$L$10:$Z$10)</f>
        <v>0.34655202943317476</v>
      </c>
      <c r="H3172" s="77">
        <f t="shared" si="99"/>
        <v>8967.3632400102269</v>
      </c>
    </row>
    <row r="3173" spans="1:8" x14ac:dyDescent="0.2">
      <c r="A3173" s="79">
        <v>41758</v>
      </c>
      <c r="B3173" s="77">
        <v>6731</v>
      </c>
      <c r="C3173" s="84">
        <v>105156</v>
      </c>
      <c r="D3173" s="84">
        <v>233325</v>
      </c>
      <c r="F3173">
        <f t="shared" si="98"/>
        <v>2014</v>
      </c>
      <c r="G3173" s="57">
        <f>_xlfn.XLOOKUP(F3173,'Historical Metal Prices'!$L$4:$Z$4,'Historical Metal Prices'!$L$10:$Z$10)</f>
        <v>0.34655202943317476</v>
      </c>
      <c r="H3173" s="77">
        <f t="shared" si="99"/>
        <v>9063.6417101146999</v>
      </c>
    </row>
    <row r="3174" spans="1:8" x14ac:dyDescent="0.2">
      <c r="A3174" s="79">
        <v>41757</v>
      </c>
      <c r="B3174" s="77">
        <v>6765.75</v>
      </c>
      <c r="C3174" s="84">
        <v>105156</v>
      </c>
      <c r="D3174" s="84">
        <v>235075</v>
      </c>
      <c r="F3174">
        <f t="shared" si="98"/>
        <v>2014</v>
      </c>
      <c r="G3174" s="57">
        <f>_xlfn.XLOOKUP(F3174,'Historical Metal Prices'!$L$4:$Z$4,'Historical Metal Prices'!$L$10:$Z$10)</f>
        <v>0.34655202943317476</v>
      </c>
      <c r="H3174" s="77">
        <f t="shared" si="99"/>
        <v>9110.4343931375024</v>
      </c>
    </row>
    <row r="3175" spans="1:8" x14ac:dyDescent="0.2">
      <c r="A3175" s="79">
        <v>41754</v>
      </c>
      <c r="B3175" s="77">
        <v>6783</v>
      </c>
      <c r="C3175" s="84">
        <v>105156</v>
      </c>
      <c r="D3175" s="84">
        <v>237000</v>
      </c>
      <c r="F3175">
        <f t="shared" si="98"/>
        <v>2014</v>
      </c>
      <c r="G3175" s="57">
        <f>_xlfn.XLOOKUP(F3175,'Historical Metal Prices'!$L$4:$Z$4,'Historical Metal Prices'!$L$10:$Z$10)</f>
        <v>0.34655202943317476</v>
      </c>
      <c r="H3175" s="77">
        <f t="shared" si="99"/>
        <v>9133.6624156452235</v>
      </c>
    </row>
    <row r="3176" spans="1:8" x14ac:dyDescent="0.2">
      <c r="A3176" s="79">
        <v>41753</v>
      </c>
      <c r="B3176" s="77">
        <v>6772.25</v>
      </c>
      <c r="C3176" s="84">
        <v>132477</v>
      </c>
      <c r="D3176" s="84">
        <v>238950</v>
      </c>
      <c r="F3176">
        <f t="shared" si="98"/>
        <v>2014</v>
      </c>
      <c r="G3176" s="57">
        <f>_xlfn.XLOOKUP(F3176,'Historical Metal Prices'!$L$4:$Z$4,'Historical Metal Prices'!$L$10:$Z$10)</f>
        <v>0.34655202943317476</v>
      </c>
      <c r="H3176" s="77">
        <f t="shared" si="99"/>
        <v>9119.1869813288176</v>
      </c>
    </row>
    <row r="3177" spans="1:8" x14ac:dyDescent="0.2">
      <c r="A3177" s="79">
        <v>41752</v>
      </c>
      <c r="B3177" s="77">
        <v>6685.5</v>
      </c>
      <c r="C3177" s="84">
        <v>132477</v>
      </c>
      <c r="D3177" s="84">
        <v>239950</v>
      </c>
      <c r="F3177">
        <f t="shared" si="98"/>
        <v>2014</v>
      </c>
      <c r="G3177" s="57">
        <f>_xlfn.XLOOKUP(F3177,'Historical Metal Prices'!$L$4:$Z$4,'Historical Metal Prices'!$L$10:$Z$10)</f>
        <v>0.34655202943317476</v>
      </c>
      <c r="H3177" s="77">
        <f t="shared" si="99"/>
        <v>9002.3735927754897</v>
      </c>
    </row>
    <row r="3178" spans="1:8" x14ac:dyDescent="0.2">
      <c r="A3178" s="79">
        <v>41751</v>
      </c>
      <c r="B3178" s="77">
        <v>6684.5</v>
      </c>
      <c r="C3178" s="84">
        <v>132477</v>
      </c>
      <c r="D3178" s="84">
        <v>240975</v>
      </c>
      <c r="F3178">
        <f t="shared" si="98"/>
        <v>2014</v>
      </c>
      <c r="G3178" s="57">
        <f>_xlfn.XLOOKUP(F3178,'Historical Metal Prices'!$L$4:$Z$4,'Historical Metal Prices'!$L$10:$Z$10)</f>
        <v>0.34655202943317476</v>
      </c>
      <c r="H3178" s="77">
        <f t="shared" si="99"/>
        <v>9001.0270407460575</v>
      </c>
    </row>
    <row r="3179" spans="1:8" x14ac:dyDescent="0.2">
      <c r="A3179" s="79">
        <v>41750</v>
      </c>
      <c r="B3179" s="77">
        <v>6662.5</v>
      </c>
      <c r="C3179" s="84">
        <v>132477</v>
      </c>
      <c r="D3179" s="84">
        <v>241925</v>
      </c>
      <c r="F3179">
        <f t="shared" si="98"/>
        <v>2014</v>
      </c>
      <c r="G3179" s="57">
        <f>_xlfn.XLOOKUP(F3179,'Historical Metal Prices'!$L$4:$Z$4,'Historical Metal Prices'!$L$10:$Z$10)</f>
        <v>0.34655202943317476</v>
      </c>
      <c r="H3179" s="77">
        <f t="shared" si="99"/>
        <v>8971.402896098527</v>
      </c>
    </row>
    <row r="3180" spans="1:8" x14ac:dyDescent="0.2">
      <c r="A3180" s="79">
        <v>41747</v>
      </c>
      <c r="B3180" s="77">
        <v>6662.5</v>
      </c>
      <c r="C3180" s="84">
        <v>132477</v>
      </c>
      <c r="D3180" s="84">
        <v>242300</v>
      </c>
      <c r="F3180">
        <f t="shared" si="98"/>
        <v>2014</v>
      </c>
      <c r="G3180" s="57">
        <f>_xlfn.XLOOKUP(F3180,'Historical Metal Prices'!$L$4:$Z$4,'Historical Metal Prices'!$L$10:$Z$10)</f>
        <v>0.34655202943317476</v>
      </c>
      <c r="H3180" s="77">
        <f t="shared" si="99"/>
        <v>8971.402896098527</v>
      </c>
    </row>
    <row r="3181" spans="1:8" x14ac:dyDescent="0.2">
      <c r="A3181" s="79">
        <v>41746</v>
      </c>
      <c r="B3181" s="77">
        <v>6662.5</v>
      </c>
      <c r="C3181" s="84">
        <v>142671</v>
      </c>
      <c r="D3181" s="84">
        <v>242300</v>
      </c>
      <c r="F3181">
        <f t="shared" si="98"/>
        <v>2014</v>
      </c>
      <c r="G3181" s="57">
        <f>_xlfn.XLOOKUP(F3181,'Historical Metal Prices'!$L$4:$Z$4,'Historical Metal Prices'!$L$10:$Z$10)</f>
        <v>0.34655202943317476</v>
      </c>
      <c r="H3181" s="77">
        <f t="shared" si="99"/>
        <v>8971.402896098527</v>
      </c>
    </row>
    <row r="3182" spans="1:8" x14ac:dyDescent="0.2">
      <c r="A3182" s="79">
        <v>41745</v>
      </c>
      <c r="B3182" s="77">
        <v>6627</v>
      </c>
      <c r="C3182" s="84">
        <v>142671</v>
      </c>
      <c r="D3182" s="84">
        <v>242300</v>
      </c>
      <c r="F3182">
        <f t="shared" si="98"/>
        <v>2014</v>
      </c>
      <c r="G3182" s="57">
        <f>_xlfn.XLOOKUP(F3182,'Historical Metal Prices'!$L$4:$Z$4,'Historical Metal Prices'!$L$10:$Z$10)</f>
        <v>0.34655202943317476</v>
      </c>
      <c r="H3182" s="77">
        <f t="shared" si="99"/>
        <v>8923.600299053649</v>
      </c>
    </row>
    <row r="3183" spans="1:8" x14ac:dyDescent="0.2">
      <c r="A3183" s="79">
        <v>41744</v>
      </c>
      <c r="B3183" s="77">
        <v>6545</v>
      </c>
      <c r="C3183" s="84">
        <v>142671</v>
      </c>
      <c r="D3183" s="84">
        <v>242300</v>
      </c>
      <c r="F3183">
        <f t="shared" si="98"/>
        <v>2014</v>
      </c>
      <c r="G3183" s="57">
        <f>_xlfn.XLOOKUP(F3183,'Historical Metal Prices'!$L$4:$Z$4,'Historical Metal Prices'!$L$10:$Z$10)</f>
        <v>0.34655202943317476</v>
      </c>
      <c r="H3183" s="77">
        <f t="shared" si="99"/>
        <v>8813.1830326401287</v>
      </c>
    </row>
    <row r="3184" spans="1:8" x14ac:dyDescent="0.2">
      <c r="A3184" s="79">
        <v>41743</v>
      </c>
      <c r="B3184" s="77">
        <v>6661.75</v>
      </c>
      <c r="C3184" s="84">
        <v>142671</v>
      </c>
      <c r="D3184" s="84">
        <v>242775</v>
      </c>
      <c r="F3184">
        <f t="shared" si="98"/>
        <v>2014</v>
      </c>
      <c r="G3184" s="57">
        <f>_xlfn.XLOOKUP(F3184,'Historical Metal Prices'!$L$4:$Z$4,'Historical Metal Prices'!$L$10:$Z$10)</f>
        <v>0.34655202943317476</v>
      </c>
      <c r="H3184" s="77">
        <f t="shared" si="99"/>
        <v>8970.3929820764515</v>
      </c>
    </row>
    <row r="3185" spans="1:8" x14ac:dyDescent="0.2">
      <c r="A3185" s="79">
        <v>41740</v>
      </c>
      <c r="B3185" s="77">
        <v>6664.5</v>
      </c>
      <c r="C3185" s="84">
        <v>142671</v>
      </c>
      <c r="D3185" s="84">
        <v>244950</v>
      </c>
      <c r="F3185">
        <f t="shared" si="98"/>
        <v>2014</v>
      </c>
      <c r="G3185" s="57">
        <f>_xlfn.XLOOKUP(F3185,'Historical Metal Prices'!$L$4:$Z$4,'Historical Metal Prices'!$L$10:$Z$10)</f>
        <v>0.34655202943317476</v>
      </c>
      <c r="H3185" s="77">
        <f t="shared" si="99"/>
        <v>8974.0960001573931</v>
      </c>
    </row>
    <row r="3186" spans="1:8" x14ac:dyDescent="0.2">
      <c r="A3186" s="79">
        <v>41739</v>
      </c>
      <c r="B3186" s="77">
        <v>6659.5</v>
      </c>
      <c r="C3186" s="84">
        <v>172370</v>
      </c>
      <c r="D3186" s="84">
        <v>248325</v>
      </c>
      <c r="F3186">
        <f t="shared" si="98"/>
        <v>2014</v>
      </c>
      <c r="G3186" s="57">
        <f>_xlfn.XLOOKUP(F3186,'Historical Metal Prices'!$L$4:$Z$4,'Historical Metal Prices'!$L$10:$Z$10)</f>
        <v>0.34655202943317476</v>
      </c>
      <c r="H3186" s="77">
        <f t="shared" si="99"/>
        <v>8967.3632400102269</v>
      </c>
    </row>
    <row r="3187" spans="1:8" x14ac:dyDescent="0.2">
      <c r="A3187" s="79">
        <v>41738</v>
      </c>
      <c r="B3187" s="77">
        <v>6626</v>
      </c>
      <c r="C3187" s="84">
        <v>172370</v>
      </c>
      <c r="D3187" s="84">
        <v>250025</v>
      </c>
      <c r="F3187">
        <f t="shared" si="98"/>
        <v>2014</v>
      </c>
      <c r="G3187" s="57">
        <f>_xlfn.XLOOKUP(F3187,'Historical Metal Prices'!$L$4:$Z$4,'Historical Metal Prices'!$L$10:$Z$10)</f>
        <v>0.34655202943317476</v>
      </c>
      <c r="H3187" s="77">
        <f t="shared" si="99"/>
        <v>8922.253747024215</v>
      </c>
    </row>
    <row r="3188" spans="1:8" x14ac:dyDescent="0.2">
      <c r="A3188" s="79">
        <v>41737</v>
      </c>
      <c r="B3188" s="77">
        <v>6670.25</v>
      </c>
      <c r="C3188" s="84">
        <v>172370</v>
      </c>
      <c r="D3188" s="84">
        <v>250775</v>
      </c>
      <c r="F3188">
        <f t="shared" si="98"/>
        <v>2014</v>
      </c>
      <c r="G3188" s="57">
        <f>_xlfn.XLOOKUP(F3188,'Historical Metal Prices'!$L$4:$Z$4,'Historical Metal Prices'!$L$10:$Z$10)</f>
        <v>0.34655202943317476</v>
      </c>
      <c r="H3188" s="77">
        <f t="shared" si="99"/>
        <v>8981.8386743266346</v>
      </c>
    </row>
    <row r="3189" spans="1:8" x14ac:dyDescent="0.2">
      <c r="A3189" s="79">
        <v>41736</v>
      </c>
      <c r="B3189" s="77">
        <v>6670</v>
      </c>
      <c r="C3189" s="84">
        <v>172370</v>
      </c>
      <c r="D3189" s="84">
        <v>252600</v>
      </c>
      <c r="F3189">
        <f t="shared" si="98"/>
        <v>2014</v>
      </c>
      <c r="G3189" s="57">
        <f>_xlfn.XLOOKUP(F3189,'Historical Metal Prices'!$L$4:$Z$4,'Historical Metal Prices'!$L$10:$Z$10)</f>
        <v>0.34655202943317476</v>
      </c>
      <c r="H3189" s="77">
        <f t="shared" si="99"/>
        <v>8981.5020363192762</v>
      </c>
    </row>
    <row r="3190" spans="1:8" x14ac:dyDescent="0.2">
      <c r="A3190" s="79">
        <v>41733</v>
      </c>
      <c r="B3190" s="77">
        <v>6619</v>
      </c>
      <c r="C3190" s="84">
        <v>172370</v>
      </c>
      <c r="D3190" s="84">
        <v>254575</v>
      </c>
      <c r="F3190">
        <f t="shared" si="98"/>
        <v>2014</v>
      </c>
      <c r="G3190" s="57">
        <f>_xlfn.XLOOKUP(F3190,'Historical Metal Prices'!$L$4:$Z$4,'Historical Metal Prices'!$L$10:$Z$10)</f>
        <v>0.34655202943317476</v>
      </c>
      <c r="H3190" s="77">
        <f t="shared" si="99"/>
        <v>8912.8278828181828</v>
      </c>
    </row>
    <row r="3191" spans="1:8" x14ac:dyDescent="0.2">
      <c r="A3191" s="79">
        <v>41732</v>
      </c>
      <c r="B3191" s="77">
        <v>6643.25</v>
      </c>
      <c r="C3191" s="84">
        <v>193725</v>
      </c>
      <c r="D3191" s="84">
        <v>257775</v>
      </c>
      <c r="F3191">
        <f t="shared" si="98"/>
        <v>2014</v>
      </c>
      <c r="G3191" s="57">
        <f>_xlfn.XLOOKUP(F3191,'Historical Metal Prices'!$L$4:$Z$4,'Historical Metal Prices'!$L$10:$Z$10)</f>
        <v>0.34655202943317476</v>
      </c>
      <c r="H3191" s="77">
        <f t="shared" si="99"/>
        <v>8945.481769531938</v>
      </c>
    </row>
    <row r="3192" spans="1:8" x14ac:dyDescent="0.2">
      <c r="A3192" s="79">
        <v>41731</v>
      </c>
      <c r="B3192" s="77">
        <v>6676</v>
      </c>
      <c r="C3192" s="84">
        <v>193725</v>
      </c>
      <c r="D3192" s="84">
        <v>260100</v>
      </c>
      <c r="F3192">
        <f t="shared" si="98"/>
        <v>2014</v>
      </c>
      <c r="G3192" s="57">
        <f>_xlfn.XLOOKUP(F3192,'Historical Metal Prices'!$L$4:$Z$4,'Historical Metal Prices'!$L$10:$Z$10)</f>
        <v>0.34655202943317476</v>
      </c>
      <c r="H3192" s="77">
        <f t="shared" si="99"/>
        <v>8989.5813484958744</v>
      </c>
    </row>
    <row r="3193" spans="1:8" x14ac:dyDescent="0.2">
      <c r="A3193" s="79">
        <v>41730</v>
      </c>
      <c r="B3193" s="77">
        <v>6665</v>
      </c>
      <c r="C3193" s="84">
        <v>193725</v>
      </c>
      <c r="D3193" s="84">
        <v>261375</v>
      </c>
      <c r="F3193">
        <f t="shared" si="98"/>
        <v>2014</v>
      </c>
      <c r="G3193" s="57">
        <f>_xlfn.XLOOKUP(F3193,'Historical Metal Prices'!$L$4:$Z$4,'Historical Metal Prices'!$L$10:$Z$10)</f>
        <v>0.34655202943317476</v>
      </c>
      <c r="H3193" s="77">
        <f t="shared" si="99"/>
        <v>8974.76927617211</v>
      </c>
    </row>
    <row r="3194" spans="1:8" x14ac:dyDescent="0.2">
      <c r="A3194" s="79">
        <v>41729</v>
      </c>
      <c r="B3194" s="77">
        <v>6650</v>
      </c>
      <c r="C3194" s="84">
        <v>193725</v>
      </c>
      <c r="D3194" s="84">
        <v>263250</v>
      </c>
      <c r="F3194">
        <f t="shared" si="98"/>
        <v>2014</v>
      </c>
      <c r="G3194" s="57">
        <f>_xlfn.XLOOKUP(F3194,'Historical Metal Prices'!$L$4:$Z$4,'Historical Metal Prices'!$L$10:$Z$10)</f>
        <v>0.34655202943317476</v>
      </c>
      <c r="H3194" s="77">
        <f t="shared" si="99"/>
        <v>8954.5709957306117</v>
      </c>
    </row>
    <row r="3195" spans="1:8" x14ac:dyDescent="0.2">
      <c r="A3195" s="79">
        <v>41726</v>
      </c>
      <c r="B3195" s="77">
        <v>6685.5</v>
      </c>
      <c r="C3195" s="84">
        <v>193725</v>
      </c>
      <c r="D3195" s="84">
        <v>265175</v>
      </c>
      <c r="F3195">
        <f t="shared" si="98"/>
        <v>2014</v>
      </c>
      <c r="G3195" s="57">
        <f>_xlfn.XLOOKUP(F3195,'Historical Metal Prices'!$L$4:$Z$4,'Historical Metal Prices'!$L$10:$Z$10)</f>
        <v>0.34655202943317476</v>
      </c>
      <c r="H3195" s="77">
        <f t="shared" si="99"/>
        <v>9002.3735927754897</v>
      </c>
    </row>
    <row r="3196" spans="1:8" x14ac:dyDescent="0.2">
      <c r="A3196" s="79">
        <v>41725</v>
      </c>
      <c r="B3196" s="77">
        <v>6572</v>
      </c>
      <c r="C3196" s="84">
        <v>209901</v>
      </c>
      <c r="D3196" s="84">
        <v>267200</v>
      </c>
      <c r="F3196">
        <f t="shared" si="98"/>
        <v>2014</v>
      </c>
      <c r="G3196" s="57">
        <f>_xlfn.XLOOKUP(F3196,'Historical Metal Prices'!$L$4:$Z$4,'Historical Metal Prices'!$L$10:$Z$10)</f>
        <v>0.34655202943317476</v>
      </c>
      <c r="H3196" s="77">
        <f t="shared" si="99"/>
        <v>8849.5399374348253</v>
      </c>
    </row>
    <row r="3197" spans="1:8" x14ac:dyDescent="0.2">
      <c r="A3197" s="79">
        <v>41724</v>
      </c>
      <c r="B3197" s="77">
        <v>6510.5</v>
      </c>
      <c r="C3197" s="84">
        <v>209901</v>
      </c>
      <c r="D3197" s="84">
        <v>268550</v>
      </c>
      <c r="F3197">
        <f t="shared" si="98"/>
        <v>2014</v>
      </c>
      <c r="G3197" s="57">
        <f>_xlfn.XLOOKUP(F3197,'Historical Metal Prices'!$L$4:$Z$4,'Historical Metal Prices'!$L$10:$Z$10)</f>
        <v>0.34655202943317476</v>
      </c>
      <c r="H3197" s="77">
        <f t="shared" si="99"/>
        <v>8766.7269876246846</v>
      </c>
    </row>
    <row r="3198" spans="1:8" x14ac:dyDescent="0.2">
      <c r="A3198" s="79">
        <v>41723</v>
      </c>
      <c r="B3198" s="77">
        <v>6605.75</v>
      </c>
      <c r="C3198" s="84">
        <v>209901</v>
      </c>
      <c r="D3198" s="84">
        <v>269750</v>
      </c>
      <c r="F3198">
        <f t="shared" si="98"/>
        <v>2014</v>
      </c>
      <c r="G3198" s="57">
        <f>_xlfn.XLOOKUP(F3198,'Historical Metal Prices'!$L$4:$Z$4,'Historical Metal Prices'!$L$10:$Z$10)</f>
        <v>0.34655202943317476</v>
      </c>
      <c r="H3198" s="77">
        <f t="shared" si="99"/>
        <v>8894.9860684281939</v>
      </c>
    </row>
    <row r="3199" spans="1:8" x14ac:dyDescent="0.2">
      <c r="A3199" s="79">
        <v>41722</v>
      </c>
      <c r="B3199" s="77">
        <v>6476.25</v>
      </c>
      <c r="C3199" s="84">
        <v>209901</v>
      </c>
      <c r="D3199" s="84">
        <v>266825</v>
      </c>
      <c r="F3199">
        <f t="shared" si="98"/>
        <v>2014</v>
      </c>
      <c r="G3199" s="57">
        <f>_xlfn.XLOOKUP(F3199,'Historical Metal Prices'!$L$4:$Z$4,'Historical Metal Prices'!$L$10:$Z$10)</f>
        <v>0.34655202943317476</v>
      </c>
      <c r="H3199" s="77">
        <f t="shared" si="99"/>
        <v>8720.6075806165973</v>
      </c>
    </row>
    <row r="3200" spans="1:8" x14ac:dyDescent="0.2">
      <c r="A3200" s="79">
        <v>41719</v>
      </c>
      <c r="B3200" s="77">
        <v>6489.25</v>
      </c>
      <c r="C3200" s="84">
        <v>209901</v>
      </c>
      <c r="D3200" s="84">
        <v>263675</v>
      </c>
      <c r="F3200">
        <f t="shared" si="98"/>
        <v>2014</v>
      </c>
      <c r="G3200" s="57">
        <f>_xlfn.XLOOKUP(F3200,'Historical Metal Prices'!$L$4:$Z$4,'Historical Metal Prices'!$L$10:$Z$10)</f>
        <v>0.34655202943317476</v>
      </c>
      <c r="H3200" s="77">
        <f t="shared" si="99"/>
        <v>8738.1127569992295</v>
      </c>
    </row>
    <row r="3201" spans="1:8" x14ac:dyDescent="0.2">
      <c r="A3201" s="79">
        <v>41718</v>
      </c>
      <c r="B3201" s="77">
        <v>6441</v>
      </c>
      <c r="C3201" s="84">
        <v>213297</v>
      </c>
      <c r="D3201" s="84">
        <v>265700</v>
      </c>
      <c r="F3201">
        <f t="shared" si="98"/>
        <v>2014</v>
      </c>
      <c r="G3201" s="57">
        <f>_xlfn.XLOOKUP(F3201,'Historical Metal Prices'!$L$4:$Z$4,'Historical Metal Prices'!$L$10:$Z$10)</f>
        <v>0.34655202943317476</v>
      </c>
      <c r="H3201" s="77">
        <f t="shared" si="99"/>
        <v>8673.1416215790778</v>
      </c>
    </row>
    <row r="3202" spans="1:8" x14ac:dyDescent="0.2">
      <c r="A3202" s="79">
        <v>41717</v>
      </c>
      <c r="B3202" s="77">
        <v>6571</v>
      </c>
      <c r="C3202" s="84">
        <v>213297</v>
      </c>
      <c r="D3202" s="84">
        <v>267850</v>
      </c>
      <c r="F3202">
        <f t="shared" si="98"/>
        <v>2014</v>
      </c>
      <c r="G3202" s="57">
        <f>_xlfn.XLOOKUP(F3202,'Historical Metal Prices'!$L$4:$Z$4,'Historical Metal Prices'!$L$10:$Z$10)</f>
        <v>0.34655202943317476</v>
      </c>
      <c r="H3202" s="77">
        <f t="shared" si="99"/>
        <v>8848.1933854053914</v>
      </c>
    </row>
    <row r="3203" spans="1:8" x14ac:dyDescent="0.2">
      <c r="A3203" s="79">
        <v>41716</v>
      </c>
      <c r="B3203" s="77">
        <v>6501</v>
      </c>
      <c r="C3203" s="84">
        <v>213297</v>
      </c>
      <c r="D3203" s="84">
        <v>269725</v>
      </c>
      <c r="F3203">
        <f t="shared" si="98"/>
        <v>2014</v>
      </c>
      <c r="G3203" s="57">
        <f>_xlfn.XLOOKUP(F3203,'Historical Metal Prices'!$L$4:$Z$4,'Historical Metal Prices'!$L$10:$Z$10)</f>
        <v>0.34655202943317476</v>
      </c>
      <c r="H3203" s="77">
        <f t="shared" si="99"/>
        <v>8753.9347433450694</v>
      </c>
    </row>
    <row r="3204" spans="1:8" x14ac:dyDescent="0.2">
      <c r="A3204" s="79">
        <v>41715</v>
      </c>
      <c r="B3204" s="77">
        <v>6500.5</v>
      </c>
      <c r="C3204" s="84">
        <v>213297</v>
      </c>
      <c r="D3204" s="84">
        <v>271750</v>
      </c>
      <c r="F3204">
        <f t="shared" si="98"/>
        <v>2014</v>
      </c>
      <c r="G3204" s="57">
        <f>_xlfn.XLOOKUP(F3204,'Historical Metal Prices'!$L$4:$Z$4,'Historical Metal Prices'!$L$10:$Z$10)</f>
        <v>0.34655202943317476</v>
      </c>
      <c r="H3204" s="77">
        <f t="shared" si="99"/>
        <v>8753.2614673303524</v>
      </c>
    </row>
    <row r="3205" spans="1:8" x14ac:dyDescent="0.2">
      <c r="A3205" s="79">
        <v>41712</v>
      </c>
      <c r="B3205" s="77">
        <v>6492.5</v>
      </c>
      <c r="C3205" s="84">
        <v>213297</v>
      </c>
      <c r="D3205" s="84">
        <v>253375</v>
      </c>
      <c r="F3205">
        <f t="shared" si="98"/>
        <v>2014</v>
      </c>
      <c r="G3205" s="57">
        <f>_xlfn.XLOOKUP(F3205,'Historical Metal Prices'!$L$4:$Z$4,'Historical Metal Prices'!$L$10:$Z$10)</f>
        <v>0.34655202943317476</v>
      </c>
      <c r="H3205" s="77">
        <f t="shared" si="99"/>
        <v>8742.4890510948862</v>
      </c>
    </row>
    <row r="3206" spans="1:8" x14ac:dyDescent="0.2">
      <c r="A3206" s="79">
        <v>41711</v>
      </c>
      <c r="B3206" s="77">
        <v>6439</v>
      </c>
      <c r="C3206" s="84">
        <v>207320</v>
      </c>
      <c r="D3206" s="84">
        <v>251300</v>
      </c>
      <c r="F3206">
        <f t="shared" si="98"/>
        <v>2014</v>
      </c>
      <c r="G3206" s="57">
        <f>_xlfn.XLOOKUP(F3206,'Historical Metal Prices'!$L$4:$Z$4,'Historical Metal Prices'!$L$10:$Z$10)</f>
        <v>0.34655202943317476</v>
      </c>
      <c r="H3206" s="77">
        <f t="shared" si="99"/>
        <v>8670.4485175202117</v>
      </c>
    </row>
    <row r="3207" spans="1:8" x14ac:dyDescent="0.2">
      <c r="A3207" s="79">
        <v>41710</v>
      </c>
      <c r="B3207" s="77">
        <v>6528.75</v>
      </c>
      <c r="C3207" s="84">
        <v>207320</v>
      </c>
      <c r="D3207" s="84">
        <v>253275</v>
      </c>
      <c r="F3207">
        <f t="shared" si="98"/>
        <v>2014</v>
      </c>
      <c r="G3207" s="57">
        <f>_xlfn.XLOOKUP(F3207,'Historical Metal Prices'!$L$4:$Z$4,'Historical Metal Prices'!$L$10:$Z$10)</f>
        <v>0.34655202943317476</v>
      </c>
      <c r="H3207" s="77">
        <f t="shared" si="99"/>
        <v>8791.3015621618397</v>
      </c>
    </row>
    <row r="3208" spans="1:8" x14ac:dyDescent="0.2">
      <c r="A3208" s="79">
        <v>41709</v>
      </c>
      <c r="B3208" s="77">
        <v>6492.25</v>
      </c>
      <c r="C3208" s="84">
        <v>207320</v>
      </c>
      <c r="D3208" s="84">
        <v>257600</v>
      </c>
      <c r="F3208">
        <f t="shared" si="98"/>
        <v>2014</v>
      </c>
      <c r="G3208" s="57">
        <f>_xlfn.XLOOKUP(F3208,'Historical Metal Prices'!$L$4:$Z$4,'Historical Metal Prices'!$L$10:$Z$10)</f>
        <v>0.34655202943317476</v>
      </c>
      <c r="H3208" s="77">
        <f t="shared" si="99"/>
        <v>8742.1524130875296</v>
      </c>
    </row>
    <row r="3209" spans="1:8" x14ac:dyDescent="0.2">
      <c r="A3209" s="79">
        <v>41708</v>
      </c>
      <c r="B3209" s="77">
        <v>6661.5</v>
      </c>
      <c r="C3209" s="84">
        <v>207320</v>
      </c>
      <c r="D3209" s="84">
        <v>257600</v>
      </c>
      <c r="F3209">
        <f t="shared" si="98"/>
        <v>2014</v>
      </c>
      <c r="G3209" s="57">
        <f>_xlfn.XLOOKUP(F3209,'Historical Metal Prices'!$L$4:$Z$4,'Historical Metal Prices'!$L$10:$Z$10)</f>
        <v>0.34655202943317476</v>
      </c>
      <c r="H3209" s="77">
        <f t="shared" si="99"/>
        <v>8970.056344069093</v>
      </c>
    </row>
    <row r="3210" spans="1:8" x14ac:dyDescent="0.2">
      <c r="A3210" s="79">
        <v>41705</v>
      </c>
      <c r="B3210" s="77">
        <v>6805</v>
      </c>
      <c r="C3210" s="84">
        <v>207320</v>
      </c>
      <c r="D3210" s="84">
        <v>265400</v>
      </c>
      <c r="F3210">
        <f t="shared" si="98"/>
        <v>2014</v>
      </c>
      <c r="G3210" s="57">
        <f>_xlfn.XLOOKUP(F3210,'Historical Metal Prices'!$L$4:$Z$4,'Historical Metal Prices'!$L$10:$Z$10)</f>
        <v>0.34655202943317476</v>
      </c>
      <c r="H3210" s="77">
        <f t="shared" si="99"/>
        <v>9163.2865602927541</v>
      </c>
    </row>
    <row r="3211" spans="1:8" x14ac:dyDescent="0.2">
      <c r="A3211" s="79">
        <v>41704</v>
      </c>
      <c r="B3211" s="77">
        <v>7067</v>
      </c>
      <c r="C3211" s="84">
        <v>198286</v>
      </c>
      <c r="D3211" s="84">
        <v>272175</v>
      </c>
      <c r="F3211">
        <f t="shared" ref="F3211:F3274" si="100">YEAR(A3211)</f>
        <v>2014</v>
      </c>
      <c r="G3211" s="57">
        <f>_xlfn.XLOOKUP(F3211,'Historical Metal Prices'!$L$4:$Z$4,'Historical Metal Prices'!$L$10:$Z$10)</f>
        <v>0.34655202943317476</v>
      </c>
      <c r="H3211" s="77">
        <f t="shared" ref="H3211:H3274" si="101">IFERROR(B3211*(1+G3211),H3212)</f>
        <v>9516.0831920042456</v>
      </c>
    </row>
    <row r="3212" spans="1:8" x14ac:dyDescent="0.2">
      <c r="A3212" s="79">
        <v>41703</v>
      </c>
      <c r="B3212" s="77">
        <v>7061.5</v>
      </c>
      <c r="C3212" s="84">
        <v>198286</v>
      </c>
      <c r="D3212" s="84">
        <v>272175</v>
      </c>
      <c r="F3212">
        <f t="shared" si="100"/>
        <v>2014</v>
      </c>
      <c r="G3212" s="57">
        <f>_xlfn.XLOOKUP(F3212,'Historical Metal Prices'!$L$4:$Z$4,'Historical Metal Prices'!$L$10:$Z$10)</f>
        <v>0.34655202943317476</v>
      </c>
      <c r="H3212" s="77">
        <f t="shared" si="101"/>
        <v>9508.6771558423643</v>
      </c>
    </row>
    <row r="3213" spans="1:8" x14ac:dyDescent="0.2">
      <c r="A3213" s="79">
        <v>41702</v>
      </c>
      <c r="B3213" s="77">
        <v>7087.5</v>
      </c>
      <c r="C3213" s="84">
        <v>198286</v>
      </c>
      <c r="D3213" s="84">
        <v>273675</v>
      </c>
      <c r="F3213">
        <f t="shared" si="100"/>
        <v>2014</v>
      </c>
      <c r="G3213" s="57">
        <f>_xlfn.XLOOKUP(F3213,'Historical Metal Prices'!$L$4:$Z$4,'Historical Metal Prices'!$L$10:$Z$10)</f>
        <v>0.34655202943317476</v>
      </c>
      <c r="H3213" s="77">
        <f t="shared" si="101"/>
        <v>9543.6875086076252</v>
      </c>
    </row>
    <row r="3214" spans="1:8" x14ac:dyDescent="0.2">
      <c r="A3214" s="79">
        <v>41701</v>
      </c>
      <c r="B3214" s="77">
        <v>7013</v>
      </c>
      <c r="C3214" s="84">
        <v>198286</v>
      </c>
      <c r="D3214" s="84">
        <v>275200</v>
      </c>
      <c r="F3214">
        <f t="shared" si="100"/>
        <v>2014</v>
      </c>
      <c r="G3214" s="57">
        <f>_xlfn.XLOOKUP(F3214,'Historical Metal Prices'!$L$4:$Z$4,'Historical Metal Prices'!$L$10:$Z$10)</f>
        <v>0.34655202943317476</v>
      </c>
      <c r="H3214" s="77">
        <f t="shared" si="101"/>
        <v>9443.369382414854</v>
      </c>
    </row>
    <row r="3215" spans="1:8" x14ac:dyDescent="0.2">
      <c r="A3215" s="79">
        <v>41698</v>
      </c>
      <c r="B3215" s="77">
        <v>7080</v>
      </c>
      <c r="C3215" s="84">
        <v>198286</v>
      </c>
      <c r="D3215" s="84">
        <v>273725</v>
      </c>
      <c r="F3215">
        <f t="shared" si="100"/>
        <v>2014</v>
      </c>
      <c r="G3215" s="57">
        <f>_xlfn.XLOOKUP(F3215,'Historical Metal Prices'!$L$4:$Z$4,'Historical Metal Prices'!$L$10:$Z$10)</f>
        <v>0.34655202943317476</v>
      </c>
      <c r="H3215" s="77">
        <f t="shared" si="101"/>
        <v>9533.5883683868778</v>
      </c>
    </row>
    <row r="3216" spans="1:8" x14ac:dyDescent="0.2">
      <c r="A3216" s="79">
        <v>41697</v>
      </c>
      <c r="B3216" s="77">
        <v>7086</v>
      </c>
      <c r="C3216" s="84">
        <v>194111</v>
      </c>
      <c r="D3216" s="84">
        <v>274350</v>
      </c>
      <c r="F3216">
        <f t="shared" si="100"/>
        <v>2014</v>
      </c>
      <c r="G3216" s="57">
        <f>_xlfn.XLOOKUP(F3216,'Historical Metal Prices'!$L$4:$Z$4,'Historical Metal Prices'!$L$10:$Z$10)</f>
        <v>0.34655202943317476</v>
      </c>
      <c r="H3216" s="77">
        <f t="shared" si="101"/>
        <v>9541.6676805634761</v>
      </c>
    </row>
    <row r="3217" spans="1:8" x14ac:dyDescent="0.2">
      <c r="A3217" s="79">
        <v>41696</v>
      </c>
      <c r="B3217" s="77">
        <v>7104.5</v>
      </c>
      <c r="C3217" s="84">
        <v>194111</v>
      </c>
      <c r="D3217" s="84">
        <v>274350</v>
      </c>
      <c r="F3217">
        <f t="shared" si="100"/>
        <v>2014</v>
      </c>
      <c r="G3217" s="57">
        <f>_xlfn.XLOOKUP(F3217,'Historical Metal Prices'!$L$4:$Z$4,'Historical Metal Prices'!$L$10:$Z$10)</f>
        <v>0.34655202943317476</v>
      </c>
      <c r="H3217" s="77">
        <f t="shared" si="101"/>
        <v>9566.5788931079896</v>
      </c>
    </row>
    <row r="3218" spans="1:8" x14ac:dyDescent="0.2">
      <c r="A3218" s="79">
        <v>41695</v>
      </c>
      <c r="B3218" s="77">
        <v>7134</v>
      </c>
      <c r="C3218" s="84">
        <v>194111</v>
      </c>
      <c r="D3218" s="84">
        <v>276400</v>
      </c>
      <c r="F3218">
        <f t="shared" si="100"/>
        <v>2014</v>
      </c>
      <c r="G3218" s="57">
        <f>_xlfn.XLOOKUP(F3218,'Historical Metal Prices'!$L$4:$Z$4,'Historical Metal Prices'!$L$10:$Z$10)</f>
        <v>0.34655202943317476</v>
      </c>
      <c r="H3218" s="77">
        <f t="shared" si="101"/>
        <v>9606.3021779762694</v>
      </c>
    </row>
    <row r="3219" spans="1:8" x14ac:dyDescent="0.2">
      <c r="A3219" s="79">
        <v>41694</v>
      </c>
      <c r="B3219" s="77">
        <v>7134</v>
      </c>
      <c r="C3219" s="84">
        <v>194111</v>
      </c>
      <c r="D3219" s="84">
        <v>279150</v>
      </c>
      <c r="F3219">
        <f t="shared" si="100"/>
        <v>2014</v>
      </c>
      <c r="G3219" s="57">
        <f>_xlfn.XLOOKUP(F3219,'Historical Metal Prices'!$L$4:$Z$4,'Historical Metal Prices'!$L$10:$Z$10)</f>
        <v>0.34655202943317476</v>
      </c>
      <c r="H3219" s="77">
        <f t="shared" si="101"/>
        <v>9606.3021779762694</v>
      </c>
    </row>
    <row r="3220" spans="1:8" x14ac:dyDescent="0.2">
      <c r="A3220" s="79">
        <v>41691</v>
      </c>
      <c r="B3220" s="77">
        <v>7211</v>
      </c>
      <c r="C3220" s="84">
        <v>194111</v>
      </c>
      <c r="D3220" s="84">
        <v>282475</v>
      </c>
      <c r="F3220">
        <f t="shared" si="100"/>
        <v>2014</v>
      </c>
      <c r="G3220" s="57">
        <f>_xlfn.XLOOKUP(F3220,'Historical Metal Prices'!$L$4:$Z$4,'Historical Metal Prices'!$L$10:$Z$10)</f>
        <v>0.34655202943317476</v>
      </c>
      <c r="H3220" s="77">
        <f t="shared" si="101"/>
        <v>9709.9866842426236</v>
      </c>
    </row>
    <row r="3221" spans="1:8" x14ac:dyDescent="0.2">
      <c r="A3221" s="79">
        <v>41690</v>
      </c>
      <c r="B3221" s="77">
        <v>7198</v>
      </c>
      <c r="C3221" s="84">
        <v>180341</v>
      </c>
      <c r="D3221" s="84">
        <v>285350</v>
      </c>
      <c r="F3221">
        <f t="shared" si="100"/>
        <v>2014</v>
      </c>
      <c r="G3221" s="57">
        <f>_xlfn.XLOOKUP(F3221,'Historical Metal Prices'!$L$4:$Z$4,'Historical Metal Prices'!$L$10:$Z$10)</f>
        <v>0.34655202943317476</v>
      </c>
      <c r="H3221" s="77">
        <f t="shared" si="101"/>
        <v>9692.4815078599913</v>
      </c>
    </row>
    <row r="3222" spans="1:8" x14ac:dyDescent="0.2">
      <c r="A3222" s="79">
        <v>41689</v>
      </c>
      <c r="B3222" s="77">
        <v>7224</v>
      </c>
      <c r="C3222" s="84">
        <v>180341</v>
      </c>
      <c r="D3222" s="84">
        <v>289600</v>
      </c>
      <c r="F3222">
        <f t="shared" si="100"/>
        <v>2014</v>
      </c>
      <c r="G3222" s="57">
        <f>_xlfn.XLOOKUP(F3222,'Historical Metal Prices'!$L$4:$Z$4,'Historical Metal Prices'!$L$10:$Z$10)</f>
        <v>0.34655202943317476</v>
      </c>
      <c r="H3222" s="77">
        <f t="shared" si="101"/>
        <v>9727.491860625254</v>
      </c>
    </row>
    <row r="3223" spans="1:8" x14ac:dyDescent="0.2">
      <c r="A3223" s="79">
        <v>41688</v>
      </c>
      <c r="B3223" s="77">
        <v>7235</v>
      </c>
      <c r="C3223" s="84">
        <v>180341</v>
      </c>
      <c r="D3223" s="84">
        <v>290625</v>
      </c>
      <c r="F3223">
        <f t="shared" si="100"/>
        <v>2014</v>
      </c>
      <c r="G3223" s="57">
        <f>_xlfn.XLOOKUP(F3223,'Historical Metal Prices'!$L$4:$Z$4,'Historical Metal Prices'!$L$10:$Z$10)</f>
        <v>0.34655202943317476</v>
      </c>
      <c r="H3223" s="77">
        <f t="shared" si="101"/>
        <v>9742.3039329490202</v>
      </c>
    </row>
    <row r="3224" spans="1:8" x14ac:dyDescent="0.2">
      <c r="A3224" s="79">
        <v>41687</v>
      </c>
      <c r="B3224" s="77">
        <v>7204.5</v>
      </c>
      <c r="C3224" s="84">
        <v>180341</v>
      </c>
      <c r="D3224" s="84">
        <v>293150</v>
      </c>
      <c r="F3224">
        <f t="shared" si="100"/>
        <v>2014</v>
      </c>
      <c r="G3224" s="57">
        <f>_xlfn.XLOOKUP(F3224,'Historical Metal Prices'!$L$4:$Z$4,'Historical Metal Prices'!$L$10:$Z$10)</f>
        <v>0.34655202943317476</v>
      </c>
      <c r="H3224" s="77">
        <f t="shared" si="101"/>
        <v>9701.2340960513084</v>
      </c>
    </row>
    <row r="3225" spans="1:8" x14ac:dyDescent="0.2">
      <c r="A3225" s="79">
        <v>41684</v>
      </c>
      <c r="B3225" s="77">
        <v>7180.5</v>
      </c>
      <c r="C3225" s="84">
        <v>180341</v>
      </c>
      <c r="D3225" s="84">
        <v>296025</v>
      </c>
      <c r="F3225">
        <f t="shared" si="100"/>
        <v>2014</v>
      </c>
      <c r="G3225" s="57">
        <f>_xlfn.XLOOKUP(F3225,'Historical Metal Prices'!$L$4:$Z$4,'Historical Metal Prices'!$L$10:$Z$10)</f>
        <v>0.34655202943317476</v>
      </c>
      <c r="H3225" s="77">
        <f t="shared" si="101"/>
        <v>9668.9168473449117</v>
      </c>
    </row>
    <row r="3226" spans="1:8" x14ac:dyDescent="0.2">
      <c r="A3226" s="79">
        <v>41683</v>
      </c>
      <c r="B3226" s="77">
        <v>7142.5</v>
      </c>
      <c r="C3226" s="84">
        <v>149774</v>
      </c>
      <c r="D3226" s="84">
        <v>299125</v>
      </c>
      <c r="F3226">
        <f t="shared" si="100"/>
        <v>2014</v>
      </c>
      <c r="G3226" s="57">
        <f>_xlfn.XLOOKUP(F3226,'Historical Metal Prices'!$L$4:$Z$4,'Historical Metal Prices'!$L$10:$Z$10)</f>
        <v>0.34655202943317476</v>
      </c>
      <c r="H3226" s="77">
        <f t="shared" si="101"/>
        <v>9617.7478702264507</v>
      </c>
    </row>
    <row r="3227" spans="1:8" x14ac:dyDescent="0.2">
      <c r="A3227" s="79">
        <v>41682</v>
      </c>
      <c r="B3227" s="77">
        <v>7198</v>
      </c>
      <c r="C3227" s="84">
        <v>149774</v>
      </c>
      <c r="D3227" s="84">
        <v>300675</v>
      </c>
      <c r="F3227">
        <f t="shared" si="100"/>
        <v>2014</v>
      </c>
      <c r="G3227" s="57">
        <f>_xlfn.XLOOKUP(F3227,'Historical Metal Prices'!$L$4:$Z$4,'Historical Metal Prices'!$L$10:$Z$10)</f>
        <v>0.34655202943317476</v>
      </c>
      <c r="H3227" s="77">
        <f t="shared" si="101"/>
        <v>9692.4815078599913</v>
      </c>
    </row>
    <row r="3228" spans="1:8" x14ac:dyDescent="0.2">
      <c r="A3228" s="79">
        <v>41681</v>
      </c>
      <c r="B3228" s="77">
        <v>7107.75</v>
      </c>
      <c r="C3228" s="84">
        <v>149774</v>
      </c>
      <c r="D3228" s="84">
        <v>302050</v>
      </c>
      <c r="F3228">
        <f t="shared" si="100"/>
        <v>2014</v>
      </c>
      <c r="G3228" s="57">
        <f>_xlfn.XLOOKUP(F3228,'Historical Metal Prices'!$L$4:$Z$4,'Historical Metal Prices'!$L$10:$Z$10)</f>
        <v>0.34655202943317476</v>
      </c>
      <c r="H3228" s="77">
        <f t="shared" si="101"/>
        <v>9570.9551872036482</v>
      </c>
    </row>
    <row r="3229" spans="1:8" x14ac:dyDescent="0.2">
      <c r="A3229" s="79">
        <v>41680</v>
      </c>
      <c r="B3229" s="77">
        <v>7136</v>
      </c>
      <c r="C3229" s="84">
        <v>149774</v>
      </c>
      <c r="D3229" s="84">
        <v>303825</v>
      </c>
      <c r="F3229">
        <f t="shared" si="100"/>
        <v>2014</v>
      </c>
      <c r="G3229" s="57">
        <f>_xlfn.XLOOKUP(F3229,'Historical Metal Prices'!$L$4:$Z$4,'Historical Metal Prices'!$L$10:$Z$10)</f>
        <v>0.34655202943317476</v>
      </c>
      <c r="H3229" s="77">
        <f t="shared" si="101"/>
        <v>9608.9952820351355</v>
      </c>
    </row>
    <row r="3230" spans="1:8" x14ac:dyDescent="0.2">
      <c r="A3230" s="79">
        <v>41677</v>
      </c>
      <c r="B3230" s="77">
        <v>7189.5</v>
      </c>
      <c r="C3230" s="84">
        <v>149774</v>
      </c>
      <c r="D3230" s="84">
        <v>306400</v>
      </c>
      <c r="F3230">
        <f t="shared" si="100"/>
        <v>2014</v>
      </c>
      <c r="G3230" s="57">
        <f>_xlfn.XLOOKUP(F3230,'Historical Metal Prices'!$L$4:$Z$4,'Historical Metal Prices'!$L$10:$Z$10)</f>
        <v>0.34655202943317476</v>
      </c>
      <c r="H3230" s="77">
        <f t="shared" si="101"/>
        <v>9681.03581560981</v>
      </c>
    </row>
    <row r="3231" spans="1:8" x14ac:dyDescent="0.2">
      <c r="A3231" s="79">
        <v>41676</v>
      </c>
      <c r="B3231" s="77">
        <v>7178</v>
      </c>
      <c r="C3231" s="84">
        <v>131563</v>
      </c>
      <c r="D3231" s="84">
        <v>308025</v>
      </c>
      <c r="F3231">
        <f t="shared" si="100"/>
        <v>2014</v>
      </c>
      <c r="G3231" s="57">
        <f>_xlfn.XLOOKUP(F3231,'Historical Metal Prices'!$L$4:$Z$4,'Historical Metal Prices'!$L$10:$Z$10)</f>
        <v>0.34655202943317476</v>
      </c>
      <c r="H3231" s="77">
        <f t="shared" si="101"/>
        <v>9665.5504672713287</v>
      </c>
    </row>
    <row r="3232" spans="1:8" x14ac:dyDescent="0.2">
      <c r="A3232" s="79">
        <v>41675</v>
      </c>
      <c r="B3232" s="77">
        <v>7083.5</v>
      </c>
      <c r="C3232" s="84">
        <v>131563</v>
      </c>
      <c r="D3232" s="84">
        <v>309250</v>
      </c>
      <c r="F3232">
        <f t="shared" si="100"/>
        <v>2014</v>
      </c>
      <c r="G3232" s="57">
        <f>_xlfn.XLOOKUP(F3232,'Historical Metal Prices'!$L$4:$Z$4,'Historical Metal Prices'!$L$10:$Z$10)</f>
        <v>0.34655202943317476</v>
      </c>
      <c r="H3232" s="77">
        <f t="shared" si="101"/>
        <v>9538.301300489893</v>
      </c>
    </row>
    <row r="3233" spans="1:8" x14ac:dyDescent="0.2">
      <c r="A3233" s="79">
        <v>41674</v>
      </c>
      <c r="B3233" s="77">
        <v>7082.5</v>
      </c>
      <c r="C3233" s="84">
        <v>131563</v>
      </c>
      <c r="D3233" s="84">
        <v>311225</v>
      </c>
      <c r="F3233">
        <f t="shared" si="100"/>
        <v>2014</v>
      </c>
      <c r="G3233" s="57">
        <f>_xlfn.XLOOKUP(F3233,'Historical Metal Prices'!$L$4:$Z$4,'Historical Metal Prices'!$L$10:$Z$10)</f>
        <v>0.34655202943317476</v>
      </c>
      <c r="H3233" s="77">
        <f t="shared" si="101"/>
        <v>9536.9547484604609</v>
      </c>
    </row>
    <row r="3234" spans="1:8" x14ac:dyDescent="0.2">
      <c r="A3234" s="79">
        <v>41673</v>
      </c>
      <c r="B3234" s="77">
        <v>7075</v>
      </c>
      <c r="C3234" s="84">
        <v>131563</v>
      </c>
      <c r="D3234" s="84">
        <v>313275</v>
      </c>
      <c r="F3234">
        <f t="shared" si="100"/>
        <v>2014</v>
      </c>
      <c r="G3234" s="57">
        <f>_xlfn.XLOOKUP(F3234,'Historical Metal Prices'!$L$4:$Z$4,'Historical Metal Prices'!$L$10:$Z$10)</f>
        <v>0.34655202943317476</v>
      </c>
      <c r="H3234" s="77">
        <f t="shared" si="101"/>
        <v>9526.8556082397117</v>
      </c>
    </row>
    <row r="3235" spans="1:8" x14ac:dyDescent="0.2">
      <c r="A3235" s="79">
        <v>41670</v>
      </c>
      <c r="B3235" s="77">
        <v>7096</v>
      </c>
      <c r="C3235" s="84">
        <v>131563</v>
      </c>
      <c r="D3235" s="84">
        <v>313875</v>
      </c>
      <c r="F3235">
        <f t="shared" si="100"/>
        <v>2014</v>
      </c>
      <c r="G3235" s="57">
        <f>_xlfn.XLOOKUP(F3235,'Historical Metal Prices'!$L$4:$Z$4,'Historical Metal Prices'!$L$10:$Z$10)</f>
        <v>0.34655202943317476</v>
      </c>
      <c r="H3235" s="77">
        <f t="shared" si="101"/>
        <v>9555.1332008578083</v>
      </c>
    </row>
    <row r="3236" spans="1:8" x14ac:dyDescent="0.2">
      <c r="A3236" s="79">
        <v>41669</v>
      </c>
      <c r="B3236" s="77">
        <v>7135.5</v>
      </c>
      <c r="C3236" s="84">
        <v>131563</v>
      </c>
      <c r="D3236" s="84">
        <v>314525</v>
      </c>
      <c r="F3236">
        <f t="shared" si="100"/>
        <v>2014</v>
      </c>
      <c r="G3236" s="57">
        <f>_xlfn.XLOOKUP(F3236,'Historical Metal Prices'!$L$4:$Z$4,'Historical Metal Prices'!$L$10:$Z$10)</f>
        <v>0.34655202943317476</v>
      </c>
      <c r="H3236" s="77">
        <f t="shared" si="101"/>
        <v>9608.3220060204185</v>
      </c>
    </row>
    <row r="3237" spans="1:8" x14ac:dyDescent="0.2">
      <c r="A3237" s="79">
        <v>41668</v>
      </c>
      <c r="B3237" s="77">
        <v>7154.5</v>
      </c>
      <c r="C3237" s="84">
        <v>131563</v>
      </c>
      <c r="D3237" s="84">
        <v>316200</v>
      </c>
      <c r="F3237">
        <f t="shared" si="100"/>
        <v>2014</v>
      </c>
      <c r="G3237" s="57">
        <f>_xlfn.XLOOKUP(F3237,'Historical Metal Prices'!$L$4:$Z$4,'Historical Metal Prices'!$L$10:$Z$10)</f>
        <v>0.34655202943317476</v>
      </c>
      <c r="H3237" s="77">
        <f t="shared" si="101"/>
        <v>9633.906494579649</v>
      </c>
    </row>
    <row r="3238" spans="1:8" x14ac:dyDescent="0.2">
      <c r="A3238" s="79">
        <v>41667</v>
      </c>
      <c r="B3238" s="77">
        <v>7179</v>
      </c>
      <c r="C3238" s="84">
        <v>131563</v>
      </c>
      <c r="D3238" s="84">
        <v>318800</v>
      </c>
      <c r="F3238">
        <f t="shared" si="100"/>
        <v>2014</v>
      </c>
      <c r="G3238" s="57">
        <f>_xlfn.XLOOKUP(F3238,'Historical Metal Prices'!$L$4:$Z$4,'Historical Metal Prices'!$L$10:$Z$10)</f>
        <v>0.34655202943317476</v>
      </c>
      <c r="H3238" s="77">
        <f t="shared" si="101"/>
        <v>9666.8970193007608</v>
      </c>
    </row>
    <row r="3239" spans="1:8" x14ac:dyDescent="0.2">
      <c r="A3239" s="79">
        <v>41666</v>
      </c>
      <c r="B3239" s="77">
        <v>7188.5</v>
      </c>
      <c r="C3239" s="84">
        <v>131563</v>
      </c>
      <c r="D3239" s="84">
        <v>322575</v>
      </c>
      <c r="F3239">
        <f t="shared" si="100"/>
        <v>2014</v>
      </c>
      <c r="G3239" s="57">
        <f>_xlfn.XLOOKUP(F3239,'Historical Metal Prices'!$L$4:$Z$4,'Historical Metal Prices'!$L$10:$Z$10)</f>
        <v>0.34655202943317476</v>
      </c>
      <c r="H3239" s="77">
        <f t="shared" si="101"/>
        <v>9679.6892635803761</v>
      </c>
    </row>
    <row r="3240" spans="1:8" x14ac:dyDescent="0.2">
      <c r="A3240" s="79">
        <v>41663</v>
      </c>
      <c r="B3240" s="77">
        <v>7211</v>
      </c>
      <c r="C3240" s="84">
        <v>131563</v>
      </c>
      <c r="D3240" s="84">
        <v>325400</v>
      </c>
      <c r="F3240">
        <f t="shared" si="100"/>
        <v>2014</v>
      </c>
      <c r="G3240" s="57">
        <f>_xlfn.XLOOKUP(F3240,'Historical Metal Prices'!$L$4:$Z$4,'Historical Metal Prices'!$L$10:$Z$10)</f>
        <v>0.34655202943317476</v>
      </c>
      <c r="H3240" s="77">
        <f t="shared" si="101"/>
        <v>9709.9866842426236</v>
      </c>
    </row>
    <row r="3241" spans="1:8" x14ac:dyDescent="0.2">
      <c r="A3241" s="79">
        <v>41662</v>
      </c>
      <c r="B3241" s="77">
        <v>7230</v>
      </c>
      <c r="C3241" s="84">
        <v>131563</v>
      </c>
      <c r="D3241" s="84">
        <v>326975</v>
      </c>
      <c r="F3241">
        <f t="shared" si="100"/>
        <v>2014</v>
      </c>
      <c r="G3241" s="57">
        <f>_xlfn.XLOOKUP(F3241,'Historical Metal Prices'!$L$4:$Z$4,'Historical Metal Prices'!$L$10:$Z$10)</f>
        <v>0.34655202943317476</v>
      </c>
      <c r="H3241" s="77">
        <f t="shared" si="101"/>
        <v>9735.5711728018541</v>
      </c>
    </row>
    <row r="3242" spans="1:8" x14ac:dyDescent="0.2">
      <c r="A3242" s="79">
        <v>41661</v>
      </c>
      <c r="B3242" s="77">
        <v>7328.5</v>
      </c>
      <c r="C3242" s="84">
        <v>131563</v>
      </c>
      <c r="D3242" s="84">
        <v>327400</v>
      </c>
      <c r="F3242">
        <f t="shared" si="100"/>
        <v>2014</v>
      </c>
      <c r="G3242" s="57">
        <f>_xlfn.XLOOKUP(F3242,'Historical Metal Prices'!$L$4:$Z$4,'Historical Metal Prices'!$L$10:$Z$10)</f>
        <v>0.34655202943317476</v>
      </c>
      <c r="H3242" s="77">
        <f t="shared" si="101"/>
        <v>9868.2065477010219</v>
      </c>
    </row>
    <row r="3243" spans="1:8" x14ac:dyDescent="0.2">
      <c r="A3243" s="79">
        <v>41660</v>
      </c>
      <c r="B3243" s="77">
        <v>7403.5</v>
      </c>
      <c r="C3243" s="84">
        <v>131563</v>
      </c>
      <c r="D3243" s="84">
        <v>328375</v>
      </c>
      <c r="F3243">
        <f t="shared" si="100"/>
        <v>2014</v>
      </c>
      <c r="G3243" s="57">
        <f>_xlfn.XLOOKUP(F3243,'Historical Metal Prices'!$L$4:$Z$4,'Historical Metal Prices'!$L$10:$Z$10)</f>
        <v>0.34655202943317476</v>
      </c>
      <c r="H3243" s="77">
        <f t="shared" si="101"/>
        <v>9969.1979499085101</v>
      </c>
    </row>
    <row r="3244" spans="1:8" x14ac:dyDescent="0.2">
      <c r="A3244" s="79">
        <v>41659</v>
      </c>
      <c r="B3244" s="77">
        <v>7359</v>
      </c>
      <c r="C3244" s="84">
        <v>131563</v>
      </c>
      <c r="D3244" s="84">
        <v>330675</v>
      </c>
      <c r="F3244">
        <f t="shared" si="100"/>
        <v>2014</v>
      </c>
      <c r="G3244" s="57">
        <f>_xlfn.XLOOKUP(F3244,'Historical Metal Prices'!$L$4:$Z$4,'Historical Metal Prices'!$L$10:$Z$10)</f>
        <v>0.34655202943317476</v>
      </c>
      <c r="H3244" s="77">
        <f t="shared" si="101"/>
        <v>9909.2763845987338</v>
      </c>
    </row>
    <row r="3245" spans="1:8" x14ac:dyDescent="0.2">
      <c r="A3245" s="79">
        <v>41656</v>
      </c>
      <c r="B3245" s="77">
        <v>7373</v>
      </c>
      <c r="C3245" s="84">
        <v>131563</v>
      </c>
      <c r="D3245" s="84">
        <v>334550</v>
      </c>
      <c r="F3245">
        <f t="shared" si="100"/>
        <v>2014</v>
      </c>
      <c r="G3245" s="57">
        <f>_xlfn.XLOOKUP(F3245,'Historical Metal Prices'!$L$4:$Z$4,'Historical Metal Prices'!$L$10:$Z$10)</f>
        <v>0.34655202943317476</v>
      </c>
      <c r="H3245" s="77">
        <f t="shared" si="101"/>
        <v>9928.1281130107982</v>
      </c>
    </row>
    <row r="3246" spans="1:8" x14ac:dyDescent="0.2">
      <c r="A3246" s="79">
        <v>41655</v>
      </c>
      <c r="B3246" s="77">
        <v>7336</v>
      </c>
      <c r="C3246" s="84">
        <v>122189</v>
      </c>
      <c r="D3246" s="84">
        <v>335775</v>
      </c>
      <c r="F3246">
        <f t="shared" si="100"/>
        <v>2014</v>
      </c>
      <c r="G3246" s="57">
        <f>_xlfn.XLOOKUP(F3246,'Historical Metal Prices'!$L$4:$Z$4,'Historical Metal Prices'!$L$10:$Z$10)</f>
        <v>0.34655202943317476</v>
      </c>
      <c r="H3246" s="77">
        <f t="shared" si="101"/>
        <v>9878.3056879217693</v>
      </c>
    </row>
    <row r="3247" spans="1:8" x14ac:dyDescent="0.2">
      <c r="A3247" s="79">
        <v>41654</v>
      </c>
      <c r="B3247" s="77">
        <v>7380.5</v>
      </c>
      <c r="C3247" s="84">
        <v>122189</v>
      </c>
      <c r="D3247" s="84">
        <v>336825</v>
      </c>
      <c r="F3247">
        <f t="shared" si="100"/>
        <v>2014</v>
      </c>
      <c r="G3247" s="57">
        <f>_xlfn.XLOOKUP(F3247,'Historical Metal Prices'!$L$4:$Z$4,'Historical Metal Prices'!$L$10:$Z$10)</f>
        <v>0.34655202943317476</v>
      </c>
      <c r="H3247" s="77">
        <f t="shared" si="101"/>
        <v>9938.2272532315455</v>
      </c>
    </row>
    <row r="3248" spans="1:8" x14ac:dyDescent="0.2">
      <c r="A3248" s="79">
        <v>41653</v>
      </c>
      <c r="B3248" s="77">
        <v>7304.75</v>
      </c>
      <c r="C3248" s="84">
        <v>122189</v>
      </c>
      <c r="D3248" s="84">
        <v>336250</v>
      </c>
      <c r="F3248">
        <f t="shared" si="100"/>
        <v>2014</v>
      </c>
      <c r="G3248" s="57">
        <f>_xlfn.XLOOKUP(F3248,'Historical Metal Prices'!$L$4:$Z$4,'Historical Metal Prices'!$L$10:$Z$10)</f>
        <v>0.34655202943317476</v>
      </c>
      <c r="H3248" s="77">
        <f t="shared" si="101"/>
        <v>9836.2259370019838</v>
      </c>
    </row>
    <row r="3249" spans="1:8" x14ac:dyDescent="0.2">
      <c r="A3249" s="79">
        <v>41652</v>
      </c>
      <c r="B3249" s="77">
        <v>7365</v>
      </c>
      <c r="C3249" s="84">
        <v>122189</v>
      </c>
      <c r="D3249" s="84">
        <v>337775</v>
      </c>
      <c r="F3249">
        <f t="shared" si="100"/>
        <v>2014</v>
      </c>
      <c r="G3249" s="57">
        <f>_xlfn.XLOOKUP(F3249,'Historical Metal Prices'!$L$4:$Z$4,'Historical Metal Prices'!$L$10:$Z$10)</f>
        <v>0.34655202943317476</v>
      </c>
      <c r="H3249" s="77">
        <f t="shared" si="101"/>
        <v>9917.355696775332</v>
      </c>
    </row>
    <row r="3250" spans="1:8" x14ac:dyDescent="0.2">
      <c r="A3250" s="79">
        <v>41649</v>
      </c>
      <c r="B3250" s="77">
        <v>7329.75</v>
      </c>
      <c r="C3250" s="84">
        <v>122189</v>
      </c>
      <c r="D3250" s="84">
        <v>340775</v>
      </c>
      <c r="F3250">
        <f t="shared" si="100"/>
        <v>2014</v>
      </c>
      <c r="G3250" s="57">
        <f>_xlfn.XLOOKUP(F3250,'Historical Metal Prices'!$L$4:$Z$4,'Historical Metal Prices'!$L$10:$Z$10)</f>
        <v>0.34655202943317476</v>
      </c>
      <c r="H3250" s="77">
        <f t="shared" si="101"/>
        <v>9869.8897377378125</v>
      </c>
    </row>
    <row r="3251" spans="1:8" x14ac:dyDescent="0.2">
      <c r="A3251" s="79">
        <v>41648</v>
      </c>
      <c r="B3251" s="77">
        <v>7236.25</v>
      </c>
      <c r="C3251" s="84">
        <v>125654</v>
      </c>
      <c r="D3251" s="84">
        <v>343875</v>
      </c>
      <c r="F3251">
        <f t="shared" si="100"/>
        <v>2014</v>
      </c>
      <c r="G3251" s="57">
        <f>_xlfn.XLOOKUP(F3251,'Historical Metal Prices'!$L$4:$Z$4,'Historical Metal Prices'!$L$10:$Z$10)</f>
        <v>0.34655202943317476</v>
      </c>
      <c r="H3251" s="77">
        <f t="shared" si="101"/>
        <v>9743.9871229858109</v>
      </c>
    </row>
    <row r="3252" spans="1:8" x14ac:dyDescent="0.2">
      <c r="A3252" s="79">
        <v>41647</v>
      </c>
      <c r="B3252" s="77">
        <v>7355.5</v>
      </c>
      <c r="C3252" s="84">
        <v>125654</v>
      </c>
      <c r="D3252" s="84">
        <v>348250</v>
      </c>
      <c r="F3252">
        <f t="shared" si="100"/>
        <v>2014</v>
      </c>
      <c r="G3252" s="57">
        <f>_xlfn.XLOOKUP(F3252,'Historical Metal Prices'!$L$4:$Z$4,'Historical Metal Prices'!$L$10:$Z$10)</f>
        <v>0.34655202943317476</v>
      </c>
      <c r="H3252" s="77">
        <f t="shared" si="101"/>
        <v>9904.5634524957168</v>
      </c>
    </row>
    <row r="3253" spans="1:8" x14ac:dyDescent="0.2">
      <c r="A3253" s="79">
        <v>41646</v>
      </c>
      <c r="B3253" s="77">
        <v>7363.5</v>
      </c>
      <c r="C3253" s="84">
        <v>125654</v>
      </c>
      <c r="D3253" s="84">
        <v>351675</v>
      </c>
      <c r="F3253">
        <f t="shared" si="100"/>
        <v>2014</v>
      </c>
      <c r="G3253" s="57">
        <f>_xlfn.XLOOKUP(F3253,'Historical Metal Prices'!$L$4:$Z$4,'Historical Metal Prices'!$L$10:$Z$10)</f>
        <v>0.34655202943317476</v>
      </c>
      <c r="H3253" s="77">
        <f t="shared" si="101"/>
        <v>9915.3358687311829</v>
      </c>
    </row>
    <row r="3254" spans="1:8" x14ac:dyDescent="0.2">
      <c r="A3254" s="79">
        <v>41645</v>
      </c>
      <c r="B3254" s="77">
        <v>7346.5</v>
      </c>
      <c r="C3254" s="84">
        <v>125654</v>
      </c>
      <c r="D3254" s="84">
        <v>353075</v>
      </c>
      <c r="F3254">
        <f t="shared" si="100"/>
        <v>2014</v>
      </c>
      <c r="G3254" s="57">
        <f>_xlfn.XLOOKUP(F3254,'Historical Metal Prices'!$L$4:$Z$4,'Historical Metal Prices'!$L$10:$Z$10)</f>
        <v>0.34655202943317476</v>
      </c>
      <c r="H3254" s="77">
        <f t="shared" si="101"/>
        <v>9892.4444842308185</v>
      </c>
    </row>
    <row r="3255" spans="1:8" x14ac:dyDescent="0.2">
      <c r="A3255" s="79">
        <v>41642</v>
      </c>
      <c r="B3255" s="77">
        <v>7330.5</v>
      </c>
      <c r="C3255" s="84">
        <v>125654</v>
      </c>
      <c r="D3255" s="84">
        <v>356125</v>
      </c>
      <c r="F3255">
        <f t="shared" si="100"/>
        <v>2014</v>
      </c>
      <c r="G3255" s="57">
        <f>_xlfn.XLOOKUP(F3255,'Historical Metal Prices'!$L$4:$Z$4,'Historical Metal Prices'!$L$10:$Z$10)</f>
        <v>0.34655202943317476</v>
      </c>
      <c r="H3255" s="77">
        <f t="shared" si="101"/>
        <v>9870.899651759888</v>
      </c>
    </row>
    <row r="3256" spans="1:8" x14ac:dyDescent="0.2">
      <c r="A3256" s="79">
        <v>41641</v>
      </c>
      <c r="B3256" s="77">
        <v>7405.5</v>
      </c>
      <c r="C3256" s="84">
        <v>125849</v>
      </c>
      <c r="D3256" s="84">
        <v>359075</v>
      </c>
      <c r="F3256">
        <f t="shared" si="100"/>
        <v>2014</v>
      </c>
      <c r="G3256" s="57">
        <f>_xlfn.XLOOKUP(F3256,'Historical Metal Prices'!$L$4:$Z$4,'Historical Metal Prices'!$L$10:$Z$10)</f>
        <v>0.34655202943317476</v>
      </c>
      <c r="H3256" s="77">
        <f t="shared" si="101"/>
        <v>9971.8910539673761</v>
      </c>
    </row>
    <row r="3257" spans="1:8" x14ac:dyDescent="0.2">
      <c r="A3257" s="79">
        <v>41640</v>
      </c>
      <c r="B3257" s="77">
        <v>7375.75</v>
      </c>
      <c r="C3257" s="84">
        <v>125849</v>
      </c>
      <c r="D3257" s="84">
        <v>365700</v>
      </c>
      <c r="F3257">
        <f t="shared" si="100"/>
        <v>2014</v>
      </c>
      <c r="G3257" s="57">
        <f>_xlfn.XLOOKUP(F3257,'Historical Metal Prices'!$L$4:$Z$4,'Historical Metal Prices'!$L$10:$Z$10)</f>
        <v>0.34655202943317476</v>
      </c>
      <c r="H3257" s="77">
        <f t="shared" si="101"/>
        <v>9931.8311310917379</v>
      </c>
    </row>
    <row r="3258" spans="1:8" x14ac:dyDescent="0.2">
      <c r="A3258" s="79">
        <v>41639</v>
      </c>
      <c r="B3258" s="77">
        <v>7375.75</v>
      </c>
      <c r="C3258" s="84">
        <v>125849</v>
      </c>
      <c r="D3258" s="84">
        <v>366425</v>
      </c>
      <c r="F3258">
        <f t="shared" si="100"/>
        <v>2013</v>
      </c>
      <c r="G3258" s="57">
        <f>_xlfn.XLOOKUP(F3258,'Historical Metal Prices'!$L$4:$Z$4,'Historical Metal Prices'!$L$10:$Z$10)</f>
        <v>0.3662767632853221</v>
      </c>
      <c r="H3258" s="77">
        <f t="shared" si="101"/>
        <v>10077.315836801714</v>
      </c>
    </row>
    <row r="3259" spans="1:8" x14ac:dyDescent="0.2">
      <c r="A3259" s="79">
        <v>41638</v>
      </c>
      <c r="B3259" s="77">
        <v>7387.5</v>
      </c>
      <c r="C3259" s="84">
        <v>125849</v>
      </c>
      <c r="D3259" s="84">
        <v>366425</v>
      </c>
      <c r="F3259">
        <f t="shared" si="100"/>
        <v>2013</v>
      </c>
      <c r="G3259" s="57">
        <f>_xlfn.XLOOKUP(F3259,'Historical Metal Prices'!$L$4:$Z$4,'Historical Metal Prices'!$L$10:$Z$10)</f>
        <v>0.3662767632853221</v>
      </c>
      <c r="H3259" s="77">
        <f t="shared" si="101"/>
        <v>10093.369588770318</v>
      </c>
    </row>
    <row r="3260" spans="1:8" x14ac:dyDescent="0.2">
      <c r="A3260" s="79">
        <v>41635</v>
      </c>
      <c r="B3260" s="77">
        <v>7395.75</v>
      </c>
      <c r="C3260" s="84">
        <v>125849</v>
      </c>
      <c r="D3260" s="84">
        <v>367450</v>
      </c>
      <c r="F3260">
        <f t="shared" si="100"/>
        <v>2013</v>
      </c>
      <c r="G3260" s="57">
        <f>_xlfn.XLOOKUP(F3260,'Historical Metal Prices'!$L$4:$Z$4,'Historical Metal Prices'!$L$10:$Z$10)</f>
        <v>0.3662767632853221</v>
      </c>
      <c r="H3260" s="77">
        <f t="shared" si="101"/>
        <v>10104.641372067421</v>
      </c>
    </row>
    <row r="3261" spans="1:8" x14ac:dyDescent="0.2">
      <c r="A3261" s="79">
        <v>41634</v>
      </c>
      <c r="B3261" s="77">
        <v>7296</v>
      </c>
      <c r="C3261" s="84">
        <v>131128</v>
      </c>
      <c r="D3261" s="84">
        <v>370950</v>
      </c>
      <c r="F3261">
        <f t="shared" si="100"/>
        <v>2013</v>
      </c>
      <c r="G3261" s="57">
        <f>_xlfn.XLOOKUP(F3261,'Historical Metal Prices'!$L$4:$Z$4,'Historical Metal Prices'!$L$10:$Z$10)</f>
        <v>0.3662767632853221</v>
      </c>
      <c r="H3261" s="77">
        <f t="shared" si="101"/>
        <v>9968.3552649297108</v>
      </c>
    </row>
    <row r="3262" spans="1:8" x14ac:dyDescent="0.2">
      <c r="A3262" s="79">
        <v>41633</v>
      </c>
      <c r="B3262" s="77">
        <v>7296</v>
      </c>
      <c r="C3262" s="84">
        <v>131128</v>
      </c>
      <c r="D3262" s="84">
        <v>371975</v>
      </c>
      <c r="F3262">
        <f t="shared" si="100"/>
        <v>2013</v>
      </c>
      <c r="G3262" s="57">
        <f>_xlfn.XLOOKUP(F3262,'Historical Metal Prices'!$L$4:$Z$4,'Historical Metal Prices'!$L$10:$Z$10)</f>
        <v>0.3662767632853221</v>
      </c>
      <c r="H3262" s="77">
        <f t="shared" si="101"/>
        <v>9968.3552649297108</v>
      </c>
    </row>
    <row r="3263" spans="1:8" x14ac:dyDescent="0.2">
      <c r="A3263" s="79">
        <v>41632</v>
      </c>
      <c r="B3263" s="77">
        <v>7296</v>
      </c>
      <c r="C3263" s="84">
        <v>131128</v>
      </c>
      <c r="D3263" s="84">
        <v>371975</v>
      </c>
      <c r="F3263">
        <f t="shared" si="100"/>
        <v>2013</v>
      </c>
      <c r="G3263" s="57">
        <f>_xlfn.XLOOKUP(F3263,'Historical Metal Prices'!$L$4:$Z$4,'Historical Metal Prices'!$L$10:$Z$10)</f>
        <v>0.3662767632853221</v>
      </c>
      <c r="H3263" s="77">
        <f t="shared" si="101"/>
        <v>9968.3552649297108</v>
      </c>
    </row>
    <row r="3264" spans="1:8" x14ac:dyDescent="0.2">
      <c r="A3264" s="79">
        <v>41631</v>
      </c>
      <c r="B3264" s="77">
        <v>7255</v>
      </c>
      <c r="C3264" s="84">
        <v>131128</v>
      </c>
      <c r="D3264" s="84">
        <v>371975</v>
      </c>
      <c r="F3264">
        <f t="shared" si="100"/>
        <v>2013</v>
      </c>
      <c r="G3264" s="57">
        <f>_xlfn.XLOOKUP(F3264,'Historical Metal Prices'!$L$4:$Z$4,'Historical Metal Prices'!$L$10:$Z$10)</f>
        <v>0.3662767632853221</v>
      </c>
      <c r="H3264" s="77">
        <f t="shared" si="101"/>
        <v>9912.3379176350118</v>
      </c>
    </row>
    <row r="3265" spans="1:8" x14ac:dyDescent="0.2">
      <c r="A3265" s="79">
        <v>41628</v>
      </c>
      <c r="B3265" s="77">
        <v>7248.5</v>
      </c>
      <c r="C3265" s="84">
        <v>131128</v>
      </c>
      <c r="D3265" s="84">
        <v>379100</v>
      </c>
      <c r="F3265">
        <f t="shared" si="100"/>
        <v>2013</v>
      </c>
      <c r="G3265" s="57">
        <f>_xlfn.XLOOKUP(F3265,'Historical Metal Prices'!$L$4:$Z$4,'Historical Metal Prices'!$L$10:$Z$10)</f>
        <v>0.3662767632853221</v>
      </c>
      <c r="H3265" s="77">
        <f t="shared" si="101"/>
        <v>9903.4571186736575</v>
      </c>
    </row>
    <row r="3266" spans="1:8" x14ac:dyDescent="0.2">
      <c r="A3266" s="79">
        <v>41627</v>
      </c>
      <c r="B3266" s="77">
        <v>7207</v>
      </c>
      <c r="C3266" s="84">
        <v>143153</v>
      </c>
      <c r="D3266" s="84">
        <v>382550</v>
      </c>
      <c r="F3266">
        <f t="shared" si="100"/>
        <v>2013</v>
      </c>
      <c r="G3266" s="57">
        <f>_xlfn.XLOOKUP(F3266,'Historical Metal Prices'!$L$4:$Z$4,'Historical Metal Prices'!$L$10:$Z$10)</f>
        <v>0.3662767632853221</v>
      </c>
      <c r="H3266" s="77">
        <f t="shared" si="101"/>
        <v>9846.756632997316</v>
      </c>
    </row>
    <row r="3267" spans="1:8" x14ac:dyDescent="0.2">
      <c r="A3267" s="79">
        <v>41626</v>
      </c>
      <c r="B3267" s="77">
        <v>7277.5</v>
      </c>
      <c r="C3267" s="84">
        <v>143153</v>
      </c>
      <c r="D3267" s="84">
        <v>383925</v>
      </c>
      <c r="F3267">
        <f t="shared" si="100"/>
        <v>2013</v>
      </c>
      <c r="G3267" s="57">
        <f>_xlfn.XLOOKUP(F3267,'Historical Metal Prices'!$L$4:$Z$4,'Historical Metal Prices'!$L$10:$Z$10)</f>
        <v>0.3662767632853221</v>
      </c>
      <c r="H3267" s="77">
        <f t="shared" si="101"/>
        <v>9943.0791448089312</v>
      </c>
    </row>
    <row r="3268" spans="1:8" x14ac:dyDescent="0.2">
      <c r="A3268" s="79">
        <v>41625</v>
      </c>
      <c r="B3268" s="77">
        <v>7295</v>
      </c>
      <c r="C3268" s="84">
        <v>143153</v>
      </c>
      <c r="D3268" s="84">
        <v>384950</v>
      </c>
      <c r="F3268">
        <f t="shared" si="100"/>
        <v>2013</v>
      </c>
      <c r="G3268" s="57">
        <f>_xlfn.XLOOKUP(F3268,'Historical Metal Prices'!$L$4:$Z$4,'Historical Metal Prices'!$L$10:$Z$10)</f>
        <v>0.3662767632853221</v>
      </c>
      <c r="H3268" s="77">
        <f t="shared" si="101"/>
        <v>9966.988988166424</v>
      </c>
    </row>
    <row r="3269" spans="1:8" x14ac:dyDescent="0.2">
      <c r="A3269" s="79">
        <v>41624</v>
      </c>
      <c r="B3269" s="77">
        <v>7320</v>
      </c>
      <c r="C3269" s="84">
        <v>143153</v>
      </c>
      <c r="D3269" s="84">
        <v>386550</v>
      </c>
      <c r="F3269">
        <f t="shared" si="100"/>
        <v>2013</v>
      </c>
      <c r="G3269" s="57">
        <f>_xlfn.XLOOKUP(F3269,'Historical Metal Prices'!$L$4:$Z$4,'Historical Metal Prices'!$L$10:$Z$10)</f>
        <v>0.3662767632853221</v>
      </c>
      <c r="H3269" s="77">
        <f t="shared" si="101"/>
        <v>10001.145907248558</v>
      </c>
    </row>
    <row r="3270" spans="1:8" x14ac:dyDescent="0.2">
      <c r="A3270" s="79">
        <v>41621</v>
      </c>
      <c r="B3270" s="77">
        <v>7276.5</v>
      </c>
      <c r="C3270" s="84">
        <v>143153</v>
      </c>
      <c r="D3270" s="84">
        <v>389175</v>
      </c>
      <c r="F3270">
        <f t="shared" si="100"/>
        <v>2013</v>
      </c>
      <c r="G3270" s="57">
        <f>_xlfn.XLOOKUP(F3270,'Historical Metal Prices'!$L$4:$Z$4,'Historical Metal Prices'!$L$10:$Z$10)</f>
        <v>0.3662767632853221</v>
      </c>
      <c r="H3270" s="77">
        <f t="shared" si="101"/>
        <v>9941.7128680456462</v>
      </c>
    </row>
    <row r="3271" spans="1:8" x14ac:dyDescent="0.2">
      <c r="A3271" s="79">
        <v>41620</v>
      </c>
      <c r="B3271" s="77">
        <v>7240.5</v>
      </c>
      <c r="C3271" s="84">
        <v>141533</v>
      </c>
      <c r="D3271" s="84">
        <v>393000</v>
      </c>
      <c r="F3271">
        <f t="shared" si="100"/>
        <v>2013</v>
      </c>
      <c r="G3271" s="57">
        <f>_xlfn.XLOOKUP(F3271,'Historical Metal Prices'!$L$4:$Z$4,'Historical Metal Prices'!$L$10:$Z$10)</f>
        <v>0.3662767632853221</v>
      </c>
      <c r="H3271" s="77">
        <f t="shared" si="101"/>
        <v>9892.526904567374</v>
      </c>
    </row>
    <row r="3272" spans="1:8" x14ac:dyDescent="0.2">
      <c r="A3272" s="79">
        <v>41619</v>
      </c>
      <c r="B3272" s="77">
        <v>7225.5</v>
      </c>
      <c r="C3272" s="84">
        <v>141533</v>
      </c>
      <c r="D3272" s="84">
        <v>396075</v>
      </c>
      <c r="F3272">
        <f t="shared" si="100"/>
        <v>2013</v>
      </c>
      <c r="G3272" s="57">
        <f>_xlfn.XLOOKUP(F3272,'Historical Metal Prices'!$L$4:$Z$4,'Historical Metal Prices'!$L$10:$Z$10)</f>
        <v>0.3662767632853221</v>
      </c>
      <c r="H3272" s="77">
        <f t="shared" si="101"/>
        <v>9872.0327531180956</v>
      </c>
    </row>
    <row r="3273" spans="1:8" x14ac:dyDescent="0.2">
      <c r="A3273" s="79">
        <v>41618</v>
      </c>
      <c r="B3273" s="77">
        <v>7164</v>
      </c>
      <c r="C3273" s="84">
        <v>141533</v>
      </c>
      <c r="D3273" s="84">
        <v>399875</v>
      </c>
      <c r="F3273">
        <f t="shared" si="100"/>
        <v>2013</v>
      </c>
      <c r="G3273" s="57">
        <f>_xlfn.XLOOKUP(F3273,'Historical Metal Prices'!$L$4:$Z$4,'Historical Metal Prices'!$L$10:$Z$10)</f>
        <v>0.3662767632853221</v>
      </c>
      <c r="H3273" s="77">
        <f t="shared" si="101"/>
        <v>9788.0067321760471</v>
      </c>
    </row>
    <row r="3274" spans="1:8" x14ac:dyDescent="0.2">
      <c r="A3274" s="79">
        <v>41617</v>
      </c>
      <c r="B3274" s="77">
        <v>7136.25</v>
      </c>
      <c r="C3274" s="84">
        <v>141533</v>
      </c>
      <c r="D3274" s="84">
        <v>402050</v>
      </c>
      <c r="F3274">
        <f t="shared" si="100"/>
        <v>2013</v>
      </c>
      <c r="G3274" s="57">
        <f>_xlfn.XLOOKUP(F3274,'Historical Metal Prices'!$L$4:$Z$4,'Historical Metal Prices'!$L$10:$Z$10)</f>
        <v>0.3662767632853221</v>
      </c>
      <c r="H3274" s="77">
        <f t="shared" si="101"/>
        <v>9750.0925519948796</v>
      </c>
    </row>
    <row r="3275" spans="1:8" x14ac:dyDescent="0.2">
      <c r="A3275" s="79">
        <v>41614</v>
      </c>
      <c r="B3275" s="77">
        <v>7119.75</v>
      </c>
      <c r="C3275" s="84">
        <v>141533</v>
      </c>
      <c r="D3275" s="84">
        <v>405275</v>
      </c>
      <c r="F3275">
        <f t="shared" ref="F3275:F3338" si="102">YEAR(A3275)</f>
        <v>2013</v>
      </c>
      <c r="G3275" s="57">
        <f>_xlfn.XLOOKUP(F3275,'Historical Metal Prices'!$L$4:$Z$4,'Historical Metal Prices'!$L$10:$Z$10)</f>
        <v>0.3662767632853221</v>
      </c>
      <c r="H3275" s="77">
        <f t="shared" ref="H3275:H3338" si="103">IFERROR(B3275*(1+G3275),H3276)</f>
        <v>9727.5489854006719</v>
      </c>
    </row>
    <row r="3276" spans="1:8" x14ac:dyDescent="0.2">
      <c r="A3276" s="79">
        <v>41613</v>
      </c>
      <c r="B3276" s="77">
        <v>7064.75</v>
      </c>
      <c r="C3276" s="84">
        <v>148670</v>
      </c>
      <c r="D3276" s="84">
        <v>408100</v>
      </c>
      <c r="F3276">
        <f t="shared" si="102"/>
        <v>2013</v>
      </c>
      <c r="G3276" s="57">
        <f>_xlfn.XLOOKUP(F3276,'Historical Metal Prices'!$L$4:$Z$4,'Historical Metal Prices'!$L$10:$Z$10)</f>
        <v>0.3662767632853221</v>
      </c>
      <c r="H3276" s="77">
        <f t="shared" si="103"/>
        <v>9652.4037634199794</v>
      </c>
    </row>
    <row r="3277" spans="1:8" x14ac:dyDescent="0.2">
      <c r="A3277" s="79">
        <v>41612</v>
      </c>
      <c r="B3277" s="77">
        <v>7091.5</v>
      </c>
      <c r="C3277" s="84">
        <v>148670</v>
      </c>
      <c r="D3277" s="84">
        <v>411400</v>
      </c>
      <c r="F3277">
        <f t="shared" si="102"/>
        <v>2013</v>
      </c>
      <c r="G3277" s="57">
        <f>_xlfn.XLOOKUP(F3277,'Historical Metal Prices'!$L$4:$Z$4,'Historical Metal Prices'!$L$10:$Z$10)</f>
        <v>0.3662767632853221</v>
      </c>
      <c r="H3277" s="77">
        <f t="shared" si="103"/>
        <v>9688.9516668378619</v>
      </c>
    </row>
    <row r="3278" spans="1:8" x14ac:dyDescent="0.2">
      <c r="A3278" s="79">
        <v>41611</v>
      </c>
      <c r="B3278" s="77">
        <v>6951.25</v>
      </c>
      <c r="C3278" s="84">
        <v>148670</v>
      </c>
      <c r="D3278" s="84">
        <v>415425</v>
      </c>
      <c r="F3278">
        <f t="shared" si="102"/>
        <v>2013</v>
      </c>
      <c r="G3278" s="57">
        <f>_xlfn.XLOOKUP(F3278,'Historical Metal Prices'!$L$4:$Z$4,'Historical Metal Prices'!$L$10:$Z$10)</f>
        <v>0.3662767632853221</v>
      </c>
      <c r="H3278" s="77">
        <f t="shared" si="103"/>
        <v>9497.3313507870953</v>
      </c>
    </row>
    <row r="3279" spans="1:8" x14ac:dyDescent="0.2">
      <c r="A3279" s="79">
        <v>41610</v>
      </c>
      <c r="B3279" s="77">
        <v>6970</v>
      </c>
      <c r="C3279" s="84">
        <v>148670</v>
      </c>
      <c r="D3279" s="84">
        <v>418750</v>
      </c>
      <c r="F3279">
        <f t="shared" si="102"/>
        <v>2013</v>
      </c>
      <c r="G3279" s="57">
        <f>_xlfn.XLOOKUP(F3279,'Historical Metal Prices'!$L$4:$Z$4,'Historical Metal Prices'!$L$10:$Z$10)</f>
        <v>0.3662767632853221</v>
      </c>
      <c r="H3279" s="77">
        <f t="shared" si="103"/>
        <v>9522.9490400986942</v>
      </c>
    </row>
    <row r="3280" spans="1:8" x14ac:dyDescent="0.2">
      <c r="A3280" s="79">
        <v>41607</v>
      </c>
      <c r="B3280" s="77">
        <v>7054.25</v>
      </c>
      <c r="C3280" s="84">
        <v>148670</v>
      </c>
      <c r="D3280" s="84">
        <v>420400</v>
      </c>
      <c r="F3280">
        <f t="shared" si="102"/>
        <v>2013</v>
      </c>
      <c r="G3280" s="57">
        <f>_xlfn.XLOOKUP(F3280,'Historical Metal Prices'!$L$4:$Z$4,'Historical Metal Prices'!$L$10:$Z$10)</f>
        <v>0.3662767632853221</v>
      </c>
      <c r="H3280" s="77">
        <f t="shared" si="103"/>
        <v>9638.0578574054834</v>
      </c>
    </row>
    <row r="3281" spans="1:8" x14ac:dyDescent="0.2">
      <c r="A3281" s="79">
        <v>41606</v>
      </c>
      <c r="B3281" s="77">
        <v>7014.5</v>
      </c>
      <c r="C3281" s="84">
        <v>151801</v>
      </c>
      <c r="D3281" s="84">
        <v>423825</v>
      </c>
      <c r="F3281">
        <f t="shared" si="102"/>
        <v>2013</v>
      </c>
      <c r="G3281" s="57">
        <f>_xlfn.XLOOKUP(F3281,'Historical Metal Prices'!$L$4:$Z$4,'Historical Metal Prices'!$L$10:$Z$10)</f>
        <v>0.3662767632853221</v>
      </c>
      <c r="H3281" s="77">
        <f t="shared" si="103"/>
        <v>9583.7483560648925</v>
      </c>
    </row>
    <row r="3282" spans="1:8" x14ac:dyDescent="0.2">
      <c r="A3282" s="79">
        <v>41605</v>
      </c>
      <c r="B3282" s="77">
        <v>7011.25</v>
      </c>
      <c r="C3282" s="84">
        <v>151801</v>
      </c>
      <c r="D3282" s="84">
        <v>429200</v>
      </c>
      <c r="F3282">
        <f t="shared" si="102"/>
        <v>2013</v>
      </c>
      <c r="G3282" s="57">
        <f>_xlfn.XLOOKUP(F3282,'Historical Metal Prices'!$L$4:$Z$4,'Historical Metal Prices'!$L$10:$Z$10)</f>
        <v>0.3662767632853221</v>
      </c>
      <c r="H3282" s="77">
        <f t="shared" si="103"/>
        <v>9579.3079565842145</v>
      </c>
    </row>
    <row r="3283" spans="1:8" x14ac:dyDescent="0.2">
      <c r="A3283" s="79">
        <v>41604</v>
      </c>
      <c r="B3283" s="77">
        <v>7061.25</v>
      </c>
      <c r="C3283" s="84">
        <v>151801</v>
      </c>
      <c r="D3283" s="84">
        <v>431900</v>
      </c>
      <c r="F3283">
        <f t="shared" si="102"/>
        <v>2013</v>
      </c>
      <c r="G3283" s="57">
        <f>_xlfn.XLOOKUP(F3283,'Historical Metal Prices'!$L$4:$Z$4,'Historical Metal Prices'!$L$10:$Z$10)</f>
        <v>0.3662767632853221</v>
      </c>
      <c r="H3283" s="77">
        <f t="shared" si="103"/>
        <v>9647.6217947484802</v>
      </c>
    </row>
    <row r="3284" spans="1:8" x14ac:dyDescent="0.2">
      <c r="A3284" s="79">
        <v>41603</v>
      </c>
      <c r="B3284" s="77">
        <v>7097.5</v>
      </c>
      <c r="C3284" s="84">
        <v>151801</v>
      </c>
      <c r="D3284" s="84">
        <v>434850</v>
      </c>
      <c r="F3284">
        <f t="shared" si="102"/>
        <v>2013</v>
      </c>
      <c r="G3284" s="57">
        <f>_xlfn.XLOOKUP(F3284,'Historical Metal Prices'!$L$4:$Z$4,'Historical Metal Prices'!$L$10:$Z$10)</f>
        <v>0.3662767632853221</v>
      </c>
      <c r="H3284" s="77">
        <f t="shared" si="103"/>
        <v>9697.1493274175737</v>
      </c>
    </row>
    <row r="3285" spans="1:8" x14ac:dyDescent="0.2">
      <c r="A3285" s="79">
        <v>41600</v>
      </c>
      <c r="B3285" s="77">
        <v>7098</v>
      </c>
      <c r="C3285" s="84">
        <v>151801</v>
      </c>
      <c r="D3285" s="84">
        <v>437500</v>
      </c>
      <c r="F3285">
        <f t="shared" si="102"/>
        <v>2013</v>
      </c>
      <c r="G3285" s="57">
        <f>_xlfn.XLOOKUP(F3285,'Historical Metal Prices'!$L$4:$Z$4,'Historical Metal Prices'!$L$10:$Z$10)</f>
        <v>0.3662767632853221</v>
      </c>
      <c r="H3285" s="77">
        <f t="shared" si="103"/>
        <v>9697.8324657992162</v>
      </c>
    </row>
    <row r="3286" spans="1:8" x14ac:dyDescent="0.2">
      <c r="A3286" s="79">
        <v>41599</v>
      </c>
      <c r="B3286" s="77">
        <v>7024</v>
      </c>
      <c r="C3286" s="84">
        <v>170592</v>
      </c>
      <c r="D3286" s="84">
        <v>439100</v>
      </c>
      <c r="F3286">
        <f t="shared" si="102"/>
        <v>2013</v>
      </c>
      <c r="G3286" s="57">
        <f>_xlfn.XLOOKUP(F3286,'Historical Metal Prices'!$L$4:$Z$4,'Historical Metal Prices'!$L$10:$Z$10)</f>
        <v>0.3662767632853221</v>
      </c>
      <c r="H3286" s="77">
        <f t="shared" si="103"/>
        <v>9596.7279853161017</v>
      </c>
    </row>
    <row r="3287" spans="1:8" x14ac:dyDescent="0.2">
      <c r="A3287" s="79">
        <v>41598</v>
      </c>
      <c r="B3287" s="77">
        <v>6989.75</v>
      </c>
      <c r="C3287" s="84">
        <v>170592</v>
      </c>
      <c r="D3287" s="84">
        <v>442125</v>
      </c>
      <c r="F3287">
        <f t="shared" si="102"/>
        <v>2013</v>
      </c>
      <c r="G3287" s="57">
        <f>_xlfn.XLOOKUP(F3287,'Historical Metal Prices'!$L$4:$Z$4,'Historical Metal Prices'!$L$10:$Z$10)</f>
        <v>0.3662767632853221</v>
      </c>
      <c r="H3287" s="77">
        <f t="shared" si="103"/>
        <v>9549.93300617358</v>
      </c>
    </row>
    <row r="3288" spans="1:8" x14ac:dyDescent="0.2">
      <c r="A3288" s="79">
        <v>41597</v>
      </c>
      <c r="B3288" s="77">
        <v>6958.5</v>
      </c>
      <c r="C3288" s="84">
        <v>170592</v>
      </c>
      <c r="D3288" s="84">
        <v>445700</v>
      </c>
      <c r="F3288">
        <f t="shared" si="102"/>
        <v>2013</v>
      </c>
      <c r="G3288" s="57">
        <f>_xlfn.XLOOKUP(F3288,'Historical Metal Prices'!$L$4:$Z$4,'Historical Metal Prices'!$L$10:$Z$10)</f>
        <v>0.3662767632853221</v>
      </c>
      <c r="H3288" s="77">
        <f t="shared" si="103"/>
        <v>9507.2368573209133</v>
      </c>
    </row>
    <row r="3289" spans="1:8" x14ac:dyDescent="0.2">
      <c r="A3289" s="79">
        <v>41596</v>
      </c>
      <c r="B3289" s="77">
        <v>6960.75</v>
      </c>
      <c r="C3289" s="84">
        <v>170592</v>
      </c>
      <c r="D3289" s="84">
        <v>447650</v>
      </c>
      <c r="F3289">
        <f t="shared" si="102"/>
        <v>2013</v>
      </c>
      <c r="G3289" s="57">
        <f>_xlfn.XLOOKUP(F3289,'Historical Metal Prices'!$L$4:$Z$4,'Historical Metal Prices'!$L$10:$Z$10)</f>
        <v>0.3662767632853221</v>
      </c>
      <c r="H3289" s="77">
        <f t="shared" si="103"/>
        <v>9510.3109800383063</v>
      </c>
    </row>
    <row r="3290" spans="1:8" x14ac:dyDescent="0.2">
      <c r="A3290" s="79">
        <v>41593</v>
      </c>
      <c r="B3290" s="77">
        <v>7000.25</v>
      </c>
      <c r="C3290" s="84">
        <v>170592</v>
      </c>
      <c r="D3290" s="84">
        <v>448950</v>
      </c>
      <c r="F3290">
        <f t="shared" si="102"/>
        <v>2013</v>
      </c>
      <c r="G3290" s="57">
        <f>_xlfn.XLOOKUP(F3290,'Historical Metal Prices'!$L$4:$Z$4,'Historical Metal Prices'!$L$10:$Z$10)</f>
        <v>0.3662767632853221</v>
      </c>
      <c r="H3290" s="77">
        <f t="shared" si="103"/>
        <v>9564.278912188076</v>
      </c>
    </row>
    <row r="3291" spans="1:8" x14ac:dyDescent="0.2">
      <c r="A3291" s="79">
        <v>41592</v>
      </c>
      <c r="B3291" s="77">
        <v>6989.25</v>
      </c>
      <c r="C3291" s="84">
        <v>177903</v>
      </c>
      <c r="D3291" s="84">
        <v>451650</v>
      </c>
      <c r="F3291">
        <f t="shared" si="102"/>
        <v>2013</v>
      </c>
      <c r="G3291" s="57">
        <f>_xlfn.XLOOKUP(F3291,'Historical Metal Prices'!$L$4:$Z$4,'Historical Metal Prices'!$L$10:$Z$10)</f>
        <v>0.3662767632853221</v>
      </c>
      <c r="H3291" s="77">
        <f t="shared" si="103"/>
        <v>9549.2498677919375</v>
      </c>
    </row>
    <row r="3292" spans="1:8" x14ac:dyDescent="0.2">
      <c r="A3292" s="79">
        <v>41591</v>
      </c>
      <c r="B3292" s="77">
        <v>6980.5</v>
      </c>
      <c r="C3292" s="84">
        <v>177903</v>
      </c>
      <c r="D3292" s="84">
        <v>455725</v>
      </c>
      <c r="F3292">
        <f t="shared" si="102"/>
        <v>2013</v>
      </c>
      <c r="G3292" s="57">
        <f>_xlfn.XLOOKUP(F3292,'Historical Metal Prices'!$L$4:$Z$4,'Historical Metal Prices'!$L$10:$Z$10)</f>
        <v>0.3662767632853221</v>
      </c>
      <c r="H3292" s="77">
        <f t="shared" si="103"/>
        <v>9537.2949461131902</v>
      </c>
    </row>
    <row r="3293" spans="1:8" x14ac:dyDescent="0.2">
      <c r="A3293" s="79">
        <v>41590</v>
      </c>
      <c r="B3293" s="77">
        <v>7119</v>
      </c>
      <c r="C3293" s="84">
        <v>177903</v>
      </c>
      <c r="D3293" s="84">
        <v>457475</v>
      </c>
      <c r="F3293">
        <f t="shared" si="102"/>
        <v>2013</v>
      </c>
      <c r="G3293" s="57">
        <f>_xlfn.XLOOKUP(F3293,'Historical Metal Prices'!$L$4:$Z$4,'Historical Metal Prices'!$L$10:$Z$10)</f>
        <v>0.3662767632853221</v>
      </c>
      <c r="H3293" s="77">
        <f t="shared" si="103"/>
        <v>9726.5242778282081</v>
      </c>
    </row>
    <row r="3294" spans="1:8" x14ac:dyDescent="0.2">
      <c r="A3294" s="79">
        <v>41589</v>
      </c>
      <c r="B3294" s="77">
        <v>7167.5</v>
      </c>
      <c r="C3294" s="84">
        <v>177903</v>
      </c>
      <c r="D3294" s="84">
        <v>459425</v>
      </c>
      <c r="F3294">
        <f t="shared" si="102"/>
        <v>2013</v>
      </c>
      <c r="G3294" s="57">
        <f>_xlfn.XLOOKUP(F3294,'Historical Metal Prices'!$L$4:$Z$4,'Historical Metal Prices'!$L$10:$Z$10)</f>
        <v>0.3662767632853221</v>
      </c>
      <c r="H3294" s="77">
        <f t="shared" si="103"/>
        <v>9792.7887008475464</v>
      </c>
    </row>
    <row r="3295" spans="1:8" x14ac:dyDescent="0.2">
      <c r="A3295" s="79">
        <v>41586</v>
      </c>
      <c r="B3295" s="77">
        <v>7166.25</v>
      </c>
      <c r="C3295" s="84">
        <v>177903</v>
      </c>
      <c r="D3295" s="84">
        <v>462875</v>
      </c>
      <c r="F3295">
        <f t="shared" si="102"/>
        <v>2013</v>
      </c>
      <c r="G3295" s="57">
        <f>_xlfn.XLOOKUP(F3295,'Historical Metal Prices'!$L$4:$Z$4,'Historical Metal Prices'!$L$10:$Z$10)</f>
        <v>0.3662767632853221</v>
      </c>
      <c r="H3295" s="77">
        <f t="shared" si="103"/>
        <v>9791.0808548934401</v>
      </c>
    </row>
    <row r="3296" spans="1:8" x14ac:dyDescent="0.2">
      <c r="A3296" s="79">
        <v>41585</v>
      </c>
      <c r="B3296" s="77">
        <v>7150.5</v>
      </c>
      <c r="C3296" s="84">
        <v>178343</v>
      </c>
      <c r="D3296" s="84">
        <v>465650</v>
      </c>
      <c r="F3296">
        <f t="shared" si="102"/>
        <v>2013</v>
      </c>
      <c r="G3296" s="57">
        <f>_xlfn.XLOOKUP(F3296,'Historical Metal Prices'!$L$4:$Z$4,'Historical Metal Prices'!$L$10:$Z$10)</f>
        <v>0.3662767632853221</v>
      </c>
      <c r="H3296" s="77">
        <f t="shared" si="103"/>
        <v>9769.5619958716961</v>
      </c>
    </row>
    <row r="3297" spans="1:8" x14ac:dyDescent="0.2">
      <c r="A3297" s="79">
        <v>41584</v>
      </c>
      <c r="B3297" s="77">
        <v>7112</v>
      </c>
      <c r="C3297" s="84">
        <v>178343</v>
      </c>
      <c r="D3297" s="84">
        <v>467025</v>
      </c>
      <c r="F3297">
        <f t="shared" si="102"/>
        <v>2013</v>
      </c>
      <c r="G3297" s="57">
        <f>_xlfn.XLOOKUP(F3297,'Historical Metal Prices'!$L$4:$Z$4,'Historical Metal Prices'!$L$10:$Z$10)</f>
        <v>0.3662767632853221</v>
      </c>
      <c r="H3297" s="77">
        <f t="shared" si="103"/>
        <v>9716.9603404852114</v>
      </c>
    </row>
    <row r="3298" spans="1:8" x14ac:dyDescent="0.2">
      <c r="A3298" s="79">
        <v>41583</v>
      </c>
      <c r="B3298" s="77">
        <v>7158</v>
      </c>
      <c r="C3298" s="84">
        <v>178343</v>
      </c>
      <c r="D3298" s="84">
        <v>468925</v>
      </c>
      <c r="F3298">
        <f t="shared" si="102"/>
        <v>2013</v>
      </c>
      <c r="G3298" s="57">
        <f>_xlfn.XLOOKUP(F3298,'Historical Metal Prices'!$L$4:$Z$4,'Historical Metal Prices'!$L$10:$Z$10)</f>
        <v>0.3662767632853221</v>
      </c>
      <c r="H3298" s="77">
        <f t="shared" si="103"/>
        <v>9779.8090715963353</v>
      </c>
    </row>
    <row r="3299" spans="1:8" x14ac:dyDescent="0.2">
      <c r="A3299" s="79">
        <v>41582</v>
      </c>
      <c r="B3299" s="77">
        <v>7134.25</v>
      </c>
      <c r="C3299" s="84">
        <v>178343</v>
      </c>
      <c r="D3299" s="84">
        <v>469975</v>
      </c>
      <c r="F3299">
        <f t="shared" si="102"/>
        <v>2013</v>
      </c>
      <c r="G3299" s="57">
        <f>_xlfn.XLOOKUP(F3299,'Historical Metal Prices'!$L$4:$Z$4,'Historical Metal Prices'!$L$10:$Z$10)</f>
        <v>0.3662767632853221</v>
      </c>
      <c r="H3299" s="77">
        <f t="shared" si="103"/>
        <v>9747.3599984683096</v>
      </c>
    </row>
    <row r="3300" spans="1:8" x14ac:dyDescent="0.2">
      <c r="A3300" s="79">
        <v>41579</v>
      </c>
      <c r="B3300" s="77">
        <v>7236.5</v>
      </c>
      <c r="C3300" s="84">
        <v>178343</v>
      </c>
      <c r="D3300" s="84">
        <v>474675</v>
      </c>
      <c r="F3300">
        <f t="shared" si="102"/>
        <v>2013</v>
      </c>
      <c r="G3300" s="57">
        <f>_xlfn.XLOOKUP(F3300,'Historical Metal Prices'!$L$4:$Z$4,'Historical Metal Prices'!$L$10:$Z$10)</f>
        <v>0.3662767632853221</v>
      </c>
      <c r="H3300" s="77">
        <f t="shared" si="103"/>
        <v>9887.0617975142341</v>
      </c>
    </row>
    <row r="3301" spans="1:8" x14ac:dyDescent="0.2">
      <c r="A3301" s="79">
        <v>41578</v>
      </c>
      <c r="B3301" s="77">
        <v>7242</v>
      </c>
      <c r="C3301" s="84">
        <v>172146</v>
      </c>
      <c r="D3301" s="84">
        <v>476400</v>
      </c>
      <c r="F3301">
        <f t="shared" si="102"/>
        <v>2013</v>
      </c>
      <c r="G3301" s="57">
        <f>_xlfn.XLOOKUP(F3301,'Historical Metal Prices'!$L$4:$Z$4,'Historical Metal Prices'!$L$10:$Z$10)</f>
        <v>0.3662767632853221</v>
      </c>
      <c r="H3301" s="77">
        <f t="shared" si="103"/>
        <v>9894.5763197123033</v>
      </c>
    </row>
    <row r="3302" spans="1:8" x14ac:dyDescent="0.2">
      <c r="A3302" s="79">
        <v>41577</v>
      </c>
      <c r="B3302" s="77">
        <v>7286.75</v>
      </c>
      <c r="C3302" s="84">
        <v>172146</v>
      </c>
      <c r="D3302" s="84">
        <v>476150</v>
      </c>
      <c r="F3302">
        <f t="shared" si="102"/>
        <v>2013</v>
      </c>
      <c r="G3302" s="57">
        <f>_xlfn.XLOOKUP(F3302,'Historical Metal Prices'!$L$4:$Z$4,'Historical Metal Prices'!$L$10:$Z$10)</f>
        <v>0.3662767632853221</v>
      </c>
      <c r="H3302" s="77">
        <f t="shared" si="103"/>
        <v>9955.717204869321</v>
      </c>
    </row>
    <row r="3303" spans="1:8" x14ac:dyDescent="0.2">
      <c r="A3303" s="79">
        <v>41576</v>
      </c>
      <c r="B3303" s="77">
        <v>7201.5</v>
      </c>
      <c r="C3303" s="84">
        <v>172146</v>
      </c>
      <c r="D3303" s="84">
        <v>476025</v>
      </c>
      <c r="F3303">
        <f t="shared" si="102"/>
        <v>2013</v>
      </c>
      <c r="G3303" s="57">
        <f>_xlfn.XLOOKUP(F3303,'Historical Metal Prices'!$L$4:$Z$4,'Historical Metal Prices'!$L$10:$Z$10)</f>
        <v>0.3662767632853221</v>
      </c>
      <c r="H3303" s="77">
        <f t="shared" si="103"/>
        <v>9839.2421107992468</v>
      </c>
    </row>
    <row r="3304" spans="1:8" x14ac:dyDescent="0.2">
      <c r="A3304" s="79">
        <v>41575</v>
      </c>
      <c r="B3304" s="77">
        <v>7182.5</v>
      </c>
      <c r="C3304" s="84">
        <v>172146</v>
      </c>
      <c r="D3304" s="84">
        <v>476675</v>
      </c>
      <c r="F3304">
        <f t="shared" si="102"/>
        <v>2013</v>
      </c>
      <c r="G3304" s="57">
        <f>_xlfn.XLOOKUP(F3304,'Historical Metal Prices'!$L$4:$Z$4,'Historical Metal Prices'!$L$10:$Z$10)</f>
        <v>0.3662767632853221</v>
      </c>
      <c r="H3304" s="77">
        <f t="shared" si="103"/>
        <v>9813.2828522968266</v>
      </c>
    </row>
    <row r="3305" spans="1:8" x14ac:dyDescent="0.2">
      <c r="A3305" s="79">
        <v>41572</v>
      </c>
      <c r="B3305" s="77">
        <v>7178.75</v>
      </c>
      <c r="C3305" s="84">
        <v>172146</v>
      </c>
      <c r="D3305" s="84">
        <v>478200</v>
      </c>
      <c r="F3305">
        <f t="shared" si="102"/>
        <v>2013</v>
      </c>
      <c r="G3305" s="57">
        <f>_xlfn.XLOOKUP(F3305,'Historical Metal Prices'!$L$4:$Z$4,'Historical Metal Prices'!$L$10:$Z$10)</f>
        <v>0.3662767632853221</v>
      </c>
      <c r="H3305" s="77">
        <f t="shared" si="103"/>
        <v>9808.1593144345061</v>
      </c>
    </row>
    <row r="3306" spans="1:8" x14ac:dyDescent="0.2">
      <c r="A3306" s="79">
        <v>41571</v>
      </c>
      <c r="B3306" s="77">
        <v>7160.25</v>
      </c>
      <c r="C3306" s="84">
        <v>172109</v>
      </c>
      <c r="D3306" s="84">
        <v>480875</v>
      </c>
      <c r="F3306">
        <f t="shared" si="102"/>
        <v>2013</v>
      </c>
      <c r="G3306" s="57">
        <f>_xlfn.XLOOKUP(F3306,'Historical Metal Prices'!$L$4:$Z$4,'Historical Metal Prices'!$L$10:$Z$10)</f>
        <v>0.3662767632853221</v>
      </c>
      <c r="H3306" s="77">
        <f t="shared" si="103"/>
        <v>9782.8831943137284</v>
      </c>
    </row>
    <row r="3307" spans="1:8" x14ac:dyDescent="0.2">
      <c r="A3307" s="79">
        <v>41570</v>
      </c>
      <c r="B3307" s="77">
        <v>7154.75</v>
      </c>
      <c r="C3307" s="84">
        <v>172109</v>
      </c>
      <c r="D3307" s="84">
        <v>485050</v>
      </c>
      <c r="F3307">
        <f t="shared" si="102"/>
        <v>2013</v>
      </c>
      <c r="G3307" s="57">
        <f>_xlfn.XLOOKUP(F3307,'Historical Metal Prices'!$L$4:$Z$4,'Historical Metal Prices'!$L$10:$Z$10)</f>
        <v>0.3662767632853221</v>
      </c>
      <c r="H3307" s="77">
        <f t="shared" si="103"/>
        <v>9775.3686721156591</v>
      </c>
    </row>
    <row r="3308" spans="1:8" x14ac:dyDescent="0.2">
      <c r="A3308" s="79">
        <v>41569</v>
      </c>
      <c r="B3308" s="77">
        <v>7316.5</v>
      </c>
      <c r="C3308" s="84">
        <v>172109</v>
      </c>
      <c r="D3308" s="84">
        <v>489400</v>
      </c>
      <c r="F3308">
        <f t="shared" si="102"/>
        <v>2013</v>
      </c>
      <c r="G3308" s="57">
        <f>_xlfn.XLOOKUP(F3308,'Historical Metal Prices'!$L$4:$Z$4,'Historical Metal Prices'!$L$10:$Z$10)</f>
        <v>0.3662767632853221</v>
      </c>
      <c r="H3308" s="77">
        <f t="shared" si="103"/>
        <v>9996.3639385770584</v>
      </c>
    </row>
    <row r="3309" spans="1:8" x14ac:dyDescent="0.2">
      <c r="A3309" s="79">
        <v>41568</v>
      </c>
      <c r="B3309" s="77">
        <v>7225</v>
      </c>
      <c r="C3309" s="84">
        <v>172109</v>
      </c>
      <c r="D3309" s="84">
        <v>492350</v>
      </c>
      <c r="F3309">
        <f t="shared" si="102"/>
        <v>2013</v>
      </c>
      <c r="G3309" s="57">
        <f>_xlfn.XLOOKUP(F3309,'Historical Metal Prices'!$L$4:$Z$4,'Historical Metal Prices'!$L$10:$Z$10)</f>
        <v>0.3662767632853221</v>
      </c>
      <c r="H3309" s="77">
        <f t="shared" si="103"/>
        <v>9871.3496147364531</v>
      </c>
    </row>
    <row r="3310" spans="1:8" x14ac:dyDescent="0.2">
      <c r="A3310" s="79">
        <v>41565</v>
      </c>
      <c r="B3310" s="77">
        <v>7221.75</v>
      </c>
      <c r="C3310" s="84">
        <v>172109</v>
      </c>
      <c r="D3310" s="84">
        <v>494850</v>
      </c>
      <c r="F3310">
        <f t="shared" si="102"/>
        <v>2013</v>
      </c>
      <c r="G3310" s="57">
        <f>_xlfn.XLOOKUP(F3310,'Historical Metal Prices'!$L$4:$Z$4,'Historical Metal Prices'!$L$10:$Z$10)</f>
        <v>0.3662767632853221</v>
      </c>
      <c r="H3310" s="77">
        <f t="shared" si="103"/>
        <v>9866.9092152557751</v>
      </c>
    </row>
    <row r="3311" spans="1:8" x14ac:dyDescent="0.2">
      <c r="A3311" s="79">
        <v>41564</v>
      </c>
      <c r="B3311" s="77">
        <v>7205</v>
      </c>
      <c r="C3311" s="84">
        <v>161585</v>
      </c>
      <c r="D3311" s="84">
        <v>497500</v>
      </c>
      <c r="F3311">
        <f t="shared" si="102"/>
        <v>2013</v>
      </c>
      <c r="G3311" s="57">
        <f>_xlfn.XLOOKUP(F3311,'Historical Metal Prices'!$L$4:$Z$4,'Historical Metal Prices'!$L$10:$Z$10)</f>
        <v>0.3662767632853221</v>
      </c>
      <c r="H3311" s="77">
        <f t="shared" si="103"/>
        <v>9844.0240794707461</v>
      </c>
    </row>
    <row r="3312" spans="1:8" x14ac:dyDescent="0.2">
      <c r="A3312" s="79">
        <v>41563</v>
      </c>
      <c r="B3312" s="77">
        <v>7236.5</v>
      </c>
      <c r="C3312" s="84">
        <v>161585</v>
      </c>
      <c r="D3312" s="84">
        <v>500325</v>
      </c>
      <c r="F3312">
        <f t="shared" si="102"/>
        <v>2013</v>
      </c>
      <c r="G3312" s="57">
        <f>_xlfn.XLOOKUP(F3312,'Historical Metal Prices'!$L$4:$Z$4,'Historical Metal Prices'!$L$10:$Z$10)</f>
        <v>0.3662767632853221</v>
      </c>
      <c r="H3312" s="77">
        <f t="shared" si="103"/>
        <v>9887.0617975142341</v>
      </c>
    </row>
    <row r="3313" spans="1:8" x14ac:dyDescent="0.2">
      <c r="A3313" s="79">
        <v>41562</v>
      </c>
      <c r="B3313" s="77">
        <v>7216.5</v>
      </c>
      <c r="C3313" s="84">
        <v>161585</v>
      </c>
      <c r="D3313" s="84">
        <v>502750</v>
      </c>
      <c r="F3313">
        <f t="shared" si="102"/>
        <v>2013</v>
      </c>
      <c r="G3313" s="57">
        <f>_xlfn.XLOOKUP(F3313,'Historical Metal Prices'!$L$4:$Z$4,'Historical Metal Prices'!$L$10:$Z$10)</f>
        <v>0.3662767632853221</v>
      </c>
      <c r="H3313" s="77">
        <f t="shared" si="103"/>
        <v>9859.7362622485271</v>
      </c>
    </row>
    <row r="3314" spans="1:8" x14ac:dyDescent="0.2">
      <c r="A3314" s="79">
        <v>41561</v>
      </c>
      <c r="B3314" s="77">
        <v>7231.75</v>
      </c>
      <c r="C3314" s="84">
        <v>161585</v>
      </c>
      <c r="D3314" s="84">
        <v>503425</v>
      </c>
      <c r="F3314">
        <f t="shared" si="102"/>
        <v>2013</v>
      </c>
      <c r="G3314" s="57">
        <f>_xlfn.XLOOKUP(F3314,'Historical Metal Prices'!$L$4:$Z$4,'Historical Metal Prices'!$L$10:$Z$10)</f>
        <v>0.3662767632853221</v>
      </c>
      <c r="H3314" s="77">
        <f t="shared" si="103"/>
        <v>9880.5719828886286</v>
      </c>
    </row>
    <row r="3315" spans="1:8" x14ac:dyDescent="0.2">
      <c r="A3315" s="79">
        <v>41558</v>
      </c>
      <c r="B3315" s="77">
        <v>7177.25</v>
      </c>
      <c r="C3315" s="84">
        <v>161585</v>
      </c>
      <c r="D3315" s="84">
        <v>508575</v>
      </c>
      <c r="F3315">
        <f t="shared" si="102"/>
        <v>2013</v>
      </c>
      <c r="G3315" s="57">
        <f>_xlfn.XLOOKUP(F3315,'Historical Metal Prices'!$L$4:$Z$4,'Historical Metal Prices'!$L$10:$Z$10)</f>
        <v>0.3662767632853221</v>
      </c>
      <c r="H3315" s="77">
        <f t="shared" si="103"/>
        <v>9806.1098992895786</v>
      </c>
    </row>
    <row r="3316" spans="1:8" x14ac:dyDescent="0.2">
      <c r="A3316" s="79">
        <v>41557</v>
      </c>
      <c r="B3316" s="77">
        <v>7122.5</v>
      </c>
      <c r="C3316" s="84">
        <v>150994</v>
      </c>
      <c r="D3316" s="84">
        <v>509325</v>
      </c>
      <c r="F3316">
        <f t="shared" si="102"/>
        <v>2013</v>
      </c>
      <c r="G3316" s="57">
        <f>_xlfn.XLOOKUP(F3316,'Historical Metal Prices'!$L$4:$Z$4,'Historical Metal Prices'!$L$10:$Z$10)</f>
        <v>0.3662767632853221</v>
      </c>
      <c r="H3316" s="77">
        <f t="shared" si="103"/>
        <v>9731.3062464997074</v>
      </c>
    </row>
    <row r="3317" spans="1:8" x14ac:dyDescent="0.2">
      <c r="A3317" s="79">
        <v>41556</v>
      </c>
      <c r="B3317" s="77">
        <v>7071.5</v>
      </c>
      <c r="C3317" s="84">
        <v>150994</v>
      </c>
      <c r="D3317" s="84">
        <v>512450</v>
      </c>
      <c r="F3317">
        <f t="shared" si="102"/>
        <v>2013</v>
      </c>
      <c r="G3317" s="57">
        <f>_xlfn.XLOOKUP(F3317,'Historical Metal Prices'!$L$4:$Z$4,'Historical Metal Prices'!$L$10:$Z$10)</f>
        <v>0.3662767632853221</v>
      </c>
      <c r="H3317" s="77">
        <f t="shared" si="103"/>
        <v>9661.6261315721549</v>
      </c>
    </row>
    <row r="3318" spans="1:8" x14ac:dyDescent="0.2">
      <c r="A3318" s="79">
        <v>41555</v>
      </c>
      <c r="B3318" s="77">
        <v>7211.75</v>
      </c>
      <c r="C3318" s="84">
        <v>150994</v>
      </c>
      <c r="D3318" s="84">
        <v>515575</v>
      </c>
      <c r="F3318">
        <f t="shared" si="102"/>
        <v>2013</v>
      </c>
      <c r="G3318" s="57">
        <f>_xlfn.XLOOKUP(F3318,'Historical Metal Prices'!$L$4:$Z$4,'Historical Metal Prices'!$L$10:$Z$10)</f>
        <v>0.3662767632853221</v>
      </c>
      <c r="H3318" s="77">
        <f t="shared" si="103"/>
        <v>9853.2464476229216</v>
      </c>
    </row>
    <row r="3319" spans="1:8" x14ac:dyDescent="0.2">
      <c r="A3319" s="79">
        <v>41554</v>
      </c>
      <c r="B3319" s="77">
        <v>7216.5</v>
      </c>
      <c r="C3319" s="84">
        <v>150994</v>
      </c>
      <c r="D3319" s="84">
        <v>517100</v>
      </c>
      <c r="F3319">
        <f t="shared" si="102"/>
        <v>2013</v>
      </c>
      <c r="G3319" s="57">
        <f>_xlfn.XLOOKUP(F3319,'Historical Metal Prices'!$L$4:$Z$4,'Historical Metal Prices'!$L$10:$Z$10)</f>
        <v>0.3662767632853221</v>
      </c>
      <c r="H3319" s="77">
        <f t="shared" si="103"/>
        <v>9859.7362622485271</v>
      </c>
    </row>
    <row r="3320" spans="1:8" x14ac:dyDescent="0.2">
      <c r="A3320" s="79">
        <v>41551</v>
      </c>
      <c r="B3320" s="77">
        <v>7231.5</v>
      </c>
      <c r="C3320" s="84">
        <v>150994</v>
      </c>
      <c r="D3320" s="84">
        <v>523425</v>
      </c>
      <c r="F3320">
        <f t="shared" si="102"/>
        <v>2013</v>
      </c>
      <c r="G3320" s="57">
        <f>_xlfn.XLOOKUP(F3320,'Historical Metal Prices'!$L$4:$Z$4,'Historical Metal Prices'!$L$10:$Z$10)</f>
        <v>0.3662767632853221</v>
      </c>
      <c r="H3320" s="77">
        <f t="shared" si="103"/>
        <v>9880.2304136978073</v>
      </c>
    </row>
    <row r="3321" spans="1:8" x14ac:dyDescent="0.2">
      <c r="A3321" s="79">
        <v>41550</v>
      </c>
      <c r="B3321" s="77">
        <v>7154</v>
      </c>
      <c r="C3321" s="84">
        <v>150994</v>
      </c>
      <c r="D3321" s="84">
        <v>525925</v>
      </c>
      <c r="F3321">
        <f t="shared" si="102"/>
        <v>2013</v>
      </c>
      <c r="G3321" s="57">
        <f>_xlfn.XLOOKUP(F3321,'Historical Metal Prices'!$L$4:$Z$4,'Historical Metal Prices'!$L$10:$Z$10)</f>
        <v>0.3662767632853221</v>
      </c>
      <c r="H3321" s="77">
        <f t="shared" si="103"/>
        <v>9774.3439645431936</v>
      </c>
    </row>
    <row r="3322" spans="1:8" x14ac:dyDescent="0.2">
      <c r="A3322" s="79">
        <v>41549</v>
      </c>
      <c r="B3322" s="77">
        <v>7251</v>
      </c>
      <c r="C3322" s="84">
        <v>150994</v>
      </c>
      <c r="D3322" s="84">
        <v>529950</v>
      </c>
      <c r="F3322">
        <f t="shared" si="102"/>
        <v>2013</v>
      </c>
      <c r="G3322" s="57">
        <f>_xlfn.XLOOKUP(F3322,'Historical Metal Prices'!$L$4:$Z$4,'Historical Metal Prices'!$L$10:$Z$10)</f>
        <v>0.3662767632853221</v>
      </c>
      <c r="H3322" s="77">
        <f t="shared" si="103"/>
        <v>9906.87281058187</v>
      </c>
    </row>
    <row r="3323" spans="1:8" x14ac:dyDescent="0.2">
      <c r="A3323" s="79">
        <v>41548</v>
      </c>
      <c r="B3323" s="77">
        <v>7174</v>
      </c>
      <c r="C3323" s="84">
        <v>150994</v>
      </c>
      <c r="D3323" s="84">
        <v>531875</v>
      </c>
      <c r="F3323">
        <f t="shared" si="102"/>
        <v>2013</v>
      </c>
      <c r="G3323" s="57">
        <f>_xlfn.XLOOKUP(F3323,'Historical Metal Prices'!$L$4:$Z$4,'Historical Metal Prices'!$L$10:$Z$10)</f>
        <v>0.3662767632853221</v>
      </c>
      <c r="H3323" s="77">
        <f t="shared" si="103"/>
        <v>9801.6694998089006</v>
      </c>
    </row>
    <row r="3324" spans="1:8" x14ac:dyDescent="0.2">
      <c r="A3324" s="79">
        <v>41547</v>
      </c>
      <c r="B3324" s="77">
        <v>7290.25</v>
      </c>
      <c r="C3324" s="84">
        <v>150994</v>
      </c>
      <c r="D3324" s="84">
        <v>533325</v>
      </c>
      <c r="F3324">
        <f t="shared" si="102"/>
        <v>2013</v>
      </c>
      <c r="G3324" s="57">
        <f>_xlfn.XLOOKUP(F3324,'Historical Metal Prices'!$L$4:$Z$4,'Historical Metal Prices'!$L$10:$Z$10)</f>
        <v>0.3662767632853221</v>
      </c>
      <c r="H3324" s="77">
        <f t="shared" si="103"/>
        <v>9960.4991735408203</v>
      </c>
    </row>
    <row r="3325" spans="1:8" x14ac:dyDescent="0.2">
      <c r="A3325" s="79">
        <v>41544</v>
      </c>
      <c r="B3325" s="77">
        <v>7286</v>
      </c>
      <c r="C3325" s="84">
        <v>150994</v>
      </c>
      <c r="D3325" s="84">
        <v>538025</v>
      </c>
      <c r="F3325">
        <f t="shared" si="102"/>
        <v>2013</v>
      </c>
      <c r="G3325" s="57">
        <f>_xlfn.XLOOKUP(F3325,'Historical Metal Prices'!$L$4:$Z$4,'Historical Metal Prices'!$L$10:$Z$10)</f>
        <v>0.3662767632853221</v>
      </c>
      <c r="H3325" s="77">
        <f t="shared" si="103"/>
        <v>9954.6924972968573</v>
      </c>
    </row>
    <row r="3326" spans="1:8" x14ac:dyDescent="0.2">
      <c r="A3326" s="79">
        <v>41543</v>
      </c>
      <c r="B3326" s="77">
        <v>7226.5</v>
      </c>
      <c r="C3326" s="84">
        <v>151978</v>
      </c>
      <c r="D3326" s="84">
        <v>541125</v>
      </c>
      <c r="F3326">
        <f t="shared" si="102"/>
        <v>2013</v>
      </c>
      <c r="G3326" s="57">
        <f>_xlfn.XLOOKUP(F3326,'Historical Metal Prices'!$L$4:$Z$4,'Historical Metal Prices'!$L$10:$Z$10)</f>
        <v>0.3662767632853221</v>
      </c>
      <c r="H3326" s="77">
        <f t="shared" si="103"/>
        <v>9873.3990298813806</v>
      </c>
    </row>
    <row r="3327" spans="1:8" x14ac:dyDescent="0.2">
      <c r="A3327" s="79">
        <v>41542</v>
      </c>
      <c r="B3327" s="77">
        <v>7170.5</v>
      </c>
      <c r="C3327" s="84">
        <v>151978</v>
      </c>
      <c r="D3327" s="84">
        <v>545625</v>
      </c>
      <c r="F3327">
        <f t="shared" si="102"/>
        <v>2013</v>
      </c>
      <c r="G3327" s="57">
        <f>_xlfn.XLOOKUP(F3327,'Historical Metal Prices'!$L$4:$Z$4,'Historical Metal Prices'!$L$10:$Z$10)</f>
        <v>0.3662767632853221</v>
      </c>
      <c r="H3327" s="77">
        <f t="shared" si="103"/>
        <v>9796.8875311374013</v>
      </c>
    </row>
    <row r="3328" spans="1:8" x14ac:dyDescent="0.2">
      <c r="A3328" s="79">
        <v>41541</v>
      </c>
      <c r="B3328" s="77">
        <v>7115.5</v>
      </c>
      <c r="C3328" s="84">
        <v>151978</v>
      </c>
      <c r="D3328" s="84">
        <v>547550</v>
      </c>
      <c r="F3328">
        <f t="shared" si="102"/>
        <v>2013</v>
      </c>
      <c r="G3328" s="57">
        <f>_xlfn.XLOOKUP(F3328,'Historical Metal Prices'!$L$4:$Z$4,'Historical Metal Prices'!$L$10:$Z$10)</f>
        <v>0.3662767632853221</v>
      </c>
      <c r="H3328" s="77">
        <f t="shared" si="103"/>
        <v>9721.7423091567089</v>
      </c>
    </row>
    <row r="3329" spans="1:8" x14ac:dyDescent="0.2">
      <c r="A3329" s="79">
        <v>41540</v>
      </c>
      <c r="B3329" s="77">
        <v>7214</v>
      </c>
      <c r="C3329" s="84">
        <v>151978</v>
      </c>
      <c r="D3329" s="84">
        <v>551050</v>
      </c>
      <c r="F3329">
        <f t="shared" si="102"/>
        <v>2013</v>
      </c>
      <c r="G3329" s="57">
        <f>_xlfn.XLOOKUP(F3329,'Historical Metal Prices'!$L$4:$Z$4,'Historical Metal Prices'!$L$10:$Z$10)</f>
        <v>0.3662767632853221</v>
      </c>
      <c r="H3329" s="77">
        <f t="shared" si="103"/>
        <v>9856.3205703403128</v>
      </c>
    </row>
    <row r="3330" spans="1:8" x14ac:dyDescent="0.2">
      <c r="A3330" s="79">
        <v>41537</v>
      </c>
      <c r="B3330" s="77">
        <v>7256.5</v>
      </c>
      <c r="C3330" s="84">
        <v>151978</v>
      </c>
      <c r="D3330" s="84">
        <v>556875</v>
      </c>
      <c r="F3330">
        <f t="shared" si="102"/>
        <v>2013</v>
      </c>
      <c r="G3330" s="57">
        <f>_xlfn.XLOOKUP(F3330,'Historical Metal Prices'!$L$4:$Z$4,'Historical Metal Prices'!$L$10:$Z$10)</f>
        <v>0.3662767632853221</v>
      </c>
      <c r="H3330" s="77">
        <f t="shared" si="103"/>
        <v>9914.3873327799392</v>
      </c>
    </row>
    <row r="3331" spans="1:8" x14ac:dyDescent="0.2">
      <c r="A3331" s="79">
        <v>41536</v>
      </c>
      <c r="B3331" s="77">
        <v>7310.25</v>
      </c>
      <c r="C3331" s="84">
        <v>157164</v>
      </c>
      <c r="D3331" s="84">
        <v>562250</v>
      </c>
      <c r="F3331">
        <f t="shared" si="102"/>
        <v>2013</v>
      </c>
      <c r="G3331" s="57">
        <f>_xlfn.XLOOKUP(F3331,'Historical Metal Prices'!$L$4:$Z$4,'Historical Metal Prices'!$L$10:$Z$10)</f>
        <v>0.3662767632853221</v>
      </c>
      <c r="H3331" s="77">
        <f t="shared" si="103"/>
        <v>9987.8247088065255</v>
      </c>
    </row>
    <row r="3332" spans="1:8" x14ac:dyDescent="0.2">
      <c r="A3332" s="79">
        <v>41535</v>
      </c>
      <c r="B3332" s="77">
        <v>7157.25</v>
      </c>
      <c r="C3332" s="84">
        <v>157164</v>
      </c>
      <c r="D3332" s="84">
        <v>568575</v>
      </c>
      <c r="F3332">
        <f t="shared" si="102"/>
        <v>2013</v>
      </c>
      <c r="G3332" s="57">
        <f>_xlfn.XLOOKUP(F3332,'Historical Metal Prices'!$L$4:$Z$4,'Historical Metal Prices'!$L$10:$Z$10)</f>
        <v>0.3662767632853221</v>
      </c>
      <c r="H3332" s="77">
        <f t="shared" si="103"/>
        <v>9778.7843640238716</v>
      </c>
    </row>
    <row r="3333" spans="1:8" x14ac:dyDescent="0.2">
      <c r="A3333" s="79">
        <v>41534</v>
      </c>
      <c r="B3333" s="77">
        <v>7047.25</v>
      </c>
      <c r="C3333" s="84">
        <v>157164</v>
      </c>
      <c r="D3333" s="84">
        <v>571950</v>
      </c>
      <c r="F3333">
        <f t="shared" si="102"/>
        <v>2013</v>
      </c>
      <c r="G3333" s="57">
        <f>_xlfn.XLOOKUP(F3333,'Historical Metal Prices'!$L$4:$Z$4,'Historical Metal Prices'!$L$10:$Z$10)</f>
        <v>0.3662767632853221</v>
      </c>
      <c r="H3333" s="77">
        <f t="shared" si="103"/>
        <v>9628.4939200624867</v>
      </c>
    </row>
    <row r="3334" spans="1:8" x14ac:dyDescent="0.2">
      <c r="A3334" s="79">
        <v>41533</v>
      </c>
      <c r="B3334" s="77">
        <v>7055.5</v>
      </c>
      <c r="C3334" s="84">
        <v>157164</v>
      </c>
      <c r="D3334" s="84">
        <v>574600</v>
      </c>
      <c r="F3334">
        <f t="shared" si="102"/>
        <v>2013</v>
      </c>
      <c r="G3334" s="57">
        <f>_xlfn.XLOOKUP(F3334,'Historical Metal Prices'!$L$4:$Z$4,'Historical Metal Prices'!$L$10:$Z$10)</f>
        <v>0.3662767632853221</v>
      </c>
      <c r="H3334" s="77">
        <f t="shared" si="103"/>
        <v>9639.7657033595897</v>
      </c>
    </row>
    <row r="3335" spans="1:8" x14ac:dyDescent="0.2">
      <c r="A3335" s="79">
        <v>41530</v>
      </c>
      <c r="B3335" s="77">
        <v>7010.5</v>
      </c>
      <c r="C3335" s="84">
        <v>157164</v>
      </c>
      <c r="D3335" s="84">
        <v>574675</v>
      </c>
      <c r="F3335">
        <f t="shared" si="102"/>
        <v>2013</v>
      </c>
      <c r="G3335" s="57">
        <f>_xlfn.XLOOKUP(F3335,'Historical Metal Prices'!$L$4:$Z$4,'Historical Metal Prices'!$L$10:$Z$10)</f>
        <v>0.3662767632853221</v>
      </c>
      <c r="H3335" s="77">
        <f t="shared" si="103"/>
        <v>9578.2832490117507</v>
      </c>
    </row>
    <row r="3336" spans="1:8" x14ac:dyDescent="0.2">
      <c r="A3336" s="79">
        <v>41529</v>
      </c>
      <c r="B3336" s="77">
        <v>7028.4</v>
      </c>
      <c r="C3336" s="84">
        <v>151700</v>
      </c>
      <c r="D3336" s="84">
        <v>579750</v>
      </c>
      <c r="F3336">
        <f t="shared" si="102"/>
        <v>2013</v>
      </c>
      <c r="G3336" s="57">
        <f>_xlfn.XLOOKUP(F3336,'Historical Metal Prices'!$L$4:$Z$4,'Historical Metal Prices'!$L$10:$Z$10)</f>
        <v>0.3662767632853221</v>
      </c>
      <c r="H3336" s="77">
        <f t="shared" si="103"/>
        <v>9602.7396030745567</v>
      </c>
    </row>
    <row r="3337" spans="1:8" x14ac:dyDescent="0.2">
      <c r="A3337" s="79">
        <v>41528</v>
      </c>
      <c r="B3337" s="77">
        <v>7136.75</v>
      </c>
      <c r="C3337" s="84">
        <v>151700</v>
      </c>
      <c r="D3337" s="84">
        <v>579750</v>
      </c>
      <c r="F3337">
        <f t="shared" si="102"/>
        <v>2013</v>
      </c>
      <c r="G3337" s="57">
        <f>_xlfn.XLOOKUP(F3337,'Historical Metal Prices'!$L$4:$Z$4,'Historical Metal Prices'!$L$10:$Z$10)</f>
        <v>0.3662767632853221</v>
      </c>
      <c r="H3337" s="77">
        <f t="shared" si="103"/>
        <v>9750.7756903765221</v>
      </c>
    </row>
    <row r="3338" spans="1:8" x14ac:dyDescent="0.2">
      <c r="A3338" s="79">
        <v>41527</v>
      </c>
      <c r="B3338" s="77">
        <v>7136.25</v>
      </c>
      <c r="C3338" s="84">
        <v>151700</v>
      </c>
      <c r="D3338" s="84">
        <v>585275</v>
      </c>
      <c r="F3338">
        <f t="shared" si="102"/>
        <v>2013</v>
      </c>
      <c r="G3338" s="57">
        <f>_xlfn.XLOOKUP(F3338,'Historical Metal Prices'!$L$4:$Z$4,'Historical Metal Prices'!$L$10:$Z$10)</f>
        <v>0.3662767632853221</v>
      </c>
      <c r="H3338" s="77">
        <f t="shared" si="103"/>
        <v>9750.0925519948796</v>
      </c>
    </row>
    <row r="3339" spans="1:8" x14ac:dyDescent="0.2">
      <c r="A3339" s="79">
        <v>41526</v>
      </c>
      <c r="B3339" s="77">
        <v>7164</v>
      </c>
      <c r="C3339" s="84">
        <v>151700</v>
      </c>
      <c r="D3339" s="84">
        <v>588475</v>
      </c>
      <c r="F3339">
        <f t="shared" ref="F3339:F3402" si="104">YEAR(A3339)</f>
        <v>2013</v>
      </c>
      <c r="G3339" s="57">
        <f>_xlfn.XLOOKUP(F3339,'Historical Metal Prices'!$L$4:$Z$4,'Historical Metal Prices'!$L$10:$Z$10)</f>
        <v>0.3662767632853221</v>
      </c>
      <c r="H3339" s="77">
        <f t="shared" ref="H3339:H3402" si="105">IFERROR(B3339*(1+G3339),H3340)</f>
        <v>9788.0067321760471</v>
      </c>
    </row>
    <row r="3340" spans="1:8" x14ac:dyDescent="0.2">
      <c r="A3340" s="79">
        <v>41523</v>
      </c>
      <c r="B3340" s="77">
        <v>7131.25</v>
      </c>
      <c r="C3340" s="84">
        <v>151700</v>
      </c>
      <c r="D3340" s="84">
        <v>594625</v>
      </c>
      <c r="F3340">
        <f t="shared" si="104"/>
        <v>2013</v>
      </c>
      <c r="G3340" s="57">
        <f>_xlfn.XLOOKUP(F3340,'Historical Metal Prices'!$L$4:$Z$4,'Historical Metal Prices'!$L$10:$Z$10)</f>
        <v>0.3662767632853221</v>
      </c>
      <c r="H3340" s="77">
        <f t="shared" si="105"/>
        <v>9743.2611681784529</v>
      </c>
    </row>
    <row r="3341" spans="1:8" x14ac:dyDescent="0.2">
      <c r="A3341" s="79">
        <v>41522</v>
      </c>
      <c r="B3341" s="77">
        <v>7079.25</v>
      </c>
      <c r="C3341" s="84">
        <v>156568</v>
      </c>
      <c r="D3341" s="84">
        <v>603275</v>
      </c>
      <c r="F3341">
        <f t="shared" si="104"/>
        <v>2013</v>
      </c>
      <c r="G3341" s="57">
        <f>_xlfn.XLOOKUP(F3341,'Historical Metal Prices'!$L$4:$Z$4,'Historical Metal Prices'!$L$10:$Z$10)</f>
        <v>0.3662767632853221</v>
      </c>
      <c r="H3341" s="77">
        <f t="shared" si="105"/>
        <v>9672.2147764876172</v>
      </c>
    </row>
    <row r="3342" spans="1:8" x14ac:dyDescent="0.2">
      <c r="A3342" s="79">
        <v>41521</v>
      </c>
      <c r="B3342" s="77">
        <v>7095</v>
      </c>
      <c r="C3342" s="84">
        <v>156568</v>
      </c>
      <c r="D3342" s="84">
        <v>603275</v>
      </c>
      <c r="F3342">
        <f t="shared" si="104"/>
        <v>2013</v>
      </c>
      <c r="G3342" s="57">
        <f>_xlfn.XLOOKUP(F3342,'Historical Metal Prices'!$L$4:$Z$4,'Historical Metal Prices'!$L$10:$Z$10)</f>
        <v>0.3662767632853221</v>
      </c>
      <c r="H3342" s="77">
        <f t="shared" si="105"/>
        <v>9693.7336355093612</v>
      </c>
    </row>
    <row r="3343" spans="1:8" x14ac:dyDescent="0.2">
      <c r="A3343" s="79">
        <v>41520</v>
      </c>
      <c r="B3343" s="77">
        <v>7219.25</v>
      </c>
      <c r="C3343" s="84">
        <v>156568</v>
      </c>
      <c r="D3343" s="84">
        <v>602850</v>
      </c>
      <c r="F3343">
        <f t="shared" si="104"/>
        <v>2013</v>
      </c>
      <c r="G3343" s="57">
        <f>_xlfn.XLOOKUP(F3343,'Historical Metal Prices'!$L$4:$Z$4,'Historical Metal Prices'!$L$10:$Z$10)</f>
        <v>0.3662767632853221</v>
      </c>
      <c r="H3343" s="77">
        <f t="shared" si="105"/>
        <v>9863.4935233475608</v>
      </c>
    </row>
    <row r="3344" spans="1:8" x14ac:dyDescent="0.2">
      <c r="A3344" s="79">
        <v>41519</v>
      </c>
      <c r="B3344" s="77">
        <v>7214.5</v>
      </c>
      <c r="C3344" s="84">
        <v>156568</v>
      </c>
      <c r="D3344" s="84">
        <v>602850</v>
      </c>
      <c r="F3344">
        <f t="shared" si="104"/>
        <v>2013</v>
      </c>
      <c r="G3344" s="57">
        <f>_xlfn.XLOOKUP(F3344,'Historical Metal Prices'!$L$4:$Z$4,'Historical Metal Prices'!$L$10:$Z$10)</f>
        <v>0.3662767632853221</v>
      </c>
      <c r="H3344" s="77">
        <f t="shared" si="105"/>
        <v>9857.0037087219571</v>
      </c>
    </row>
    <row r="3345" spans="1:8" x14ac:dyDescent="0.2">
      <c r="A3345" s="79">
        <v>41516</v>
      </c>
      <c r="B3345" s="77">
        <v>7077.5</v>
      </c>
      <c r="C3345" s="84">
        <v>156568</v>
      </c>
      <c r="D3345" s="84">
        <v>589750</v>
      </c>
      <c r="F3345">
        <f t="shared" si="104"/>
        <v>2013</v>
      </c>
      <c r="G3345" s="57">
        <f>_xlfn.XLOOKUP(F3345,'Historical Metal Prices'!$L$4:$Z$4,'Historical Metal Prices'!$L$10:$Z$10)</f>
        <v>0.3662767632853221</v>
      </c>
      <c r="H3345" s="77">
        <f t="shared" si="105"/>
        <v>9669.8237921518667</v>
      </c>
    </row>
    <row r="3346" spans="1:8" x14ac:dyDescent="0.2">
      <c r="A3346" s="79">
        <v>41515</v>
      </c>
      <c r="B3346" s="77">
        <v>7129.75</v>
      </c>
      <c r="C3346" s="84">
        <v>156110</v>
      </c>
      <c r="D3346" s="84">
        <v>588000</v>
      </c>
      <c r="F3346">
        <f t="shared" si="104"/>
        <v>2013</v>
      </c>
      <c r="G3346" s="57">
        <f>_xlfn.XLOOKUP(F3346,'Historical Metal Prices'!$L$4:$Z$4,'Historical Metal Prices'!$L$10:$Z$10)</f>
        <v>0.3662767632853221</v>
      </c>
      <c r="H3346" s="77">
        <f t="shared" si="105"/>
        <v>9741.2117530335254</v>
      </c>
    </row>
    <row r="3347" spans="1:8" x14ac:dyDescent="0.2">
      <c r="A3347" s="79">
        <v>41514</v>
      </c>
      <c r="B3347" s="77">
        <v>7264.5</v>
      </c>
      <c r="C3347" s="84">
        <v>156110</v>
      </c>
      <c r="D3347" s="84">
        <v>577675</v>
      </c>
      <c r="F3347">
        <f t="shared" si="104"/>
        <v>2013</v>
      </c>
      <c r="G3347" s="57">
        <f>_xlfn.XLOOKUP(F3347,'Historical Metal Prices'!$L$4:$Z$4,'Historical Metal Prices'!$L$10:$Z$10)</f>
        <v>0.3662767632853221</v>
      </c>
      <c r="H3347" s="77">
        <f t="shared" si="105"/>
        <v>9925.3175468862228</v>
      </c>
    </row>
    <row r="3348" spans="1:8" x14ac:dyDescent="0.2">
      <c r="A3348" s="79">
        <v>41513</v>
      </c>
      <c r="B3348" s="77">
        <v>7287</v>
      </c>
      <c r="C3348" s="84">
        <v>156110</v>
      </c>
      <c r="D3348" s="84">
        <v>574825</v>
      </c>
      <c r="F3348">
        <f t="shared" si="104"/>
        <v>2013</v>
      </c>
      <c r="G3348" s="57">
        <f>_xlfn.XLOOKUP(F3348,'Historical Metal Prices'!$L$4:$Z$4,'Historical Metal Prices'!$L$10:$Z$10)</f>
        <v>0.3662767632853221</v>
      </c>
      <c r="H3348" s="77">
        <f t="shared" si="105"/>
        <v>9956.0587740601422</v>
      </c>
    </row>
    <row r="3349" spans="1:8" x14ac:dyDescent="0.2">
      <c r="A3349" s="79">
        <v>41512</v>
      </c>
      <c r="B3349" s="77">
        <v>7333</v>
      </c>
      <c r="C3349" s="84">
        <v>156110</v>
      </c>
      <c r="D3349" s="84">
        <v>576350</v>
      </c>
      <c r="F3349">
        <f t="shared" si="104"/>
        <v>2013</v>
      </c>
      <c r="G3349" s="57">
        <f>_xlfn.XLOOKUP(F3349,'Historical Metal Prices'!$L$4:$Z$4,'Historical Metal Prices'!$L$10:$Z$10)</f>
        <v>0.3662767632853221</v>
      </c>
      <c r="H3349" s="77">
        <f t="shared" si="105"/>
        <v>10018.907505171266</v>
      </c>
    </row>
    <row r="3350" spans="1:8" x14ac:dyDescent="0.2">
      <c r="A3350" s="79">
        <v>41509</v>
      </c>
      <c r="B3350" s="77">
        <v>7333</v>
      </c>
      <c r="C3350" s="84">
        <v>156110</v>
      </c>
      <c r="D3350" s="84">
        <v>564225</v>
      </c>
      <c r="F3350">
        <f t="shared" si="104"/>
        <v>2013</v>
      </c>
      <c r="G3350" s="57">
        <f>_xlfn.XLOOKUP(F3350,'Historical Metal Prices'!$L$4:$Z$4,'Historical Metal Prices'!$L$10:$Z$10)</f>
        <v>0.3662767632853221</v>
      </c>
      <c r="H3350" s="77">
        <f t="shared" si="105"/>
        <v>10018.907505171266</v>
      </c>
    </row>
    <row r="3351" spans="1:8" x14ac:dyDescent="0.2">
      <c r="A3351" s="79">
        <v>41508</v>
      </c>
      <c r="B3351" s="77">
        <v>7292</v>
      </c>
      <c r="C3351" s="84">
        <v>161891</v>
      </c>
      <c r="D3351" s="84">
        <v>564225</v>
      </c>
      <c r="F3351">
        <f t="shared" si="104"/>
        <v>2013</v>
      </c>
      <c r="G3351" s="57">
        <f>_xlfn.XLOOKUP(F3351,'Historical Metal Prices'!$L$4:$Z$4,'Historical Metal Prices'!$L$10:$Z$10)</f>
        <v>0.3662767632853221</v>
      </c>
      <c r="H3351" s="77">
        <f t="shared" si="105"/>
        <v>9962.890157876569</v>
      </c>
    </row>
    <row r="3352" spans="1:8" x14ac:dyDescent="0.2">
      <c r="A3352" s="79">
        <v>41507</v>
      </c>
      <c r="B3352" s="77">
        <v>7209.75</v>
      </c>
      <c r="C3352" s="84">
        <v>161891</v>
      </c>
      <c r="D3352" s="84">
        <v>565500</v>
      </c>
      <c r="F3352">
        <f t="shared" si="104"/>
        <v>2013</v>
      </c>
      <c r="G3352" s="57">
        <f>_xlfn.XLOOKUP(F3352,'Historical Metal Prices'!$L$4:$Z$4,'Historical Metal Prices'!$L$10:$Z$10)</f>
        <v>0.3662767632853221</v>
      </c>
      <c r="H3352" s="77">
        <f t="shared" si="105"/>
        <v>9850.5138940963516</v>
      </c>
    </row>
    <row r="3353" spans="1:8" x14ac:dyDescent="0.2">
      <c r="A3353" s="79">
        <v>41506</v>
      </c>
      <c r="B3353" s="77">
        <v>7289.5</v>
      </c>
      <c r="C3353" s="84">
        <v>161891</v>
      </c>
      <c r="D3353" s="84">
        <v>566925</v>
      </c>
      <c r="F3353">
        <f t="shared" si="104"/>
        <v>2013</v>
      </c>
      <c r="G3353" s="57">
        <f>_xlfn.XLOOKUP(F3353,'Historical Metal Prices'!$L$4:$Z$4,'Historical Metal Prices'!$L$10:$Z$10)</f>
        <v>0.3662767632853221</v>
      </c>
      <c r="H3353" s="77">
        <f t="shared" si="105"/>
        <v>9959.4744659683547</v>
      </c>
    </row>
    <row r="3354" spans="1:8" x14ac:dyDescent="0.2">
      <c r="A3354" s="79">
        <v>41505</v>
      </c>
      <c r="B3354" s="77">
        <v>7275</v>
      </c>
      <c r="C3354" s="84">
        <v>161891</v>
      </c>
      <c r="D3354" s="84">
        <v>572525</v>
      </c>
      <c r="F3354">
        <f t="shared" si="104"/>
        <v>2013</v>
      </c>
      <c r="G3354" s="57">
        <f>_xlfn.XLOOKUP(F3354,'Historical Metal Prices'!$L$4:$Z$4,'Historical Metal Prices'!$L$10:$Z$10)</f>
        <v>0.3662767632853221</v>
      </c>
      <c r="H3354" s="77">
        <f t="shared" si="105"/>
        <v>9939.6634529007188</v>
      </c>
    </row>
    <row r="3355" spans="1:8" x14ac:dyDescent="0.2">
      <c r="A3355" s="79">
        <v>41502</v>
      </c>
      <c r="B3355" s="77">
        <v>7371.75</v>
      </c>
      <c r="C3355" s="84">
        <v>161891</v>
      </c>
      <c r="D3355" s="84">
        <v>577450</v>
      </c>
      <c r="F3355">
        <f t="shared" si="104"/>
        <v>2013</v>
      </c>
      <c r="G3355" s="57">
        <f>_xlfn.XLOOKUP(F3355,'Historical Metal Prices'!$L$4:$Z$4,'Historical Metal Prices'!$L$10:$Z$10)</f>
        <v>0.3662767632853221</v>
      </c>
      <c r="H3355" s="77">
        <f t="shared" si="105"/>
        <v>10071.850729748574</v>
      </c>
    </row>
    <row r="3356" spans="1:8" x14ac:dyDescent="0.2">
      <c r="A3356" s="79">
        <v>41501</v>
      </c>
      <c r="B3356" s="77">
        <v>7282.25</v>
      </c>
      <c r="C3356" s="84">
        <v>151148</v>
      </c>
      <c r="D3356" s="84">
        <v>584075</v>
      </c>
      <c r="F3356">
        <f t="shared" si="104"/>
        <v>2013</v>
      </c>
      <c r="G3356" s="57">
        <f>_xlfn.XLOOKUP(F3356,'Historical Metal Prices'!$L$4:$Z$4,'Historical Metal Prices'!$L$10:$Z$10)</f>
        <v>0.3662767632853221</v>
      </c>
      <c r="H3356" s="77">
        <f t="shared" si="105"/>
        <v>9949.5689594345367</v>
      </c>
    </row>
    <row r="3357" spans="1:8" x14ac:dyDescent="0.2">
      <c r="A3357" s="79">
        <v>41500</v>
      </c>
      <c r="B3357" s="77">
        <v>7293.75</v>
      </c>
      <c r="C3357" s="84">
        <v>151148</v>
      </c>
      <c r="D3357" s="84">
        <v>584200</v>
      </c>
      <c r="F3357">
        <f t="shared" si="104"/>
        <v>2013</v>
      </c>
      <c r="G3357" s="57">
        <f>_xlfn.XLOOKUP(F3357,'Historical Metal Prices'!$L$4:$Z$4,'Historical Metal Prices'!$L$10:$Z$10)</f>
        <v>0.3662767632853221</v>
      </c>
      <c r="H3357" s="77">
        <f t="shared" si="105"/>
        <v>9965.2811422123177</v>
      </c>
    </row>
    <row r="3358" spans="1:8" x14ac:dyDescent="0.2">
      <c r="A3358" s="79">
        <v>41499</v>
      </c>
      <c r="B3358" s="77">
        <v>7251.75</v>
      </c>
      <c r="C3358" s="84">
        <v>151148</v>
      </c>
      <c r="D3358" s="84">
        <v>588450</v>
      </c>
      <c r="F3358">
        <f t="shared" si="104"/>
        <v>2013</v>
      </c>
      <c r="G3358" s="57">
        <f>_xlfn.XLOOKUP(F3358,'Historical Metal Prices'!$L$4:$Z$4,'Historical Metal Prices'!$L$10:$Z$10)</f>
        <v>0.3662767632853221</v>
      </c>
      <c r="H3358" s="77">
        <f t="shared" si="105"/>
        <v>9907.8975181543337</v>
      </c>
    </row>
    <row r="3359" spans="1:8" x14ac:dyDescent="0.2">
      <c r="A3359" s="79">
        <v>41498</v>
      </c>
      <c r="B3359" s="77">
        <v>7227.75</v>
      </c>
      <c r="C3359" s="84">
        <v>151148</v>
      </c>
      <c r="D3359" s="84">
        <v>589725</v>
      </c>
      <c r="F3359">
        <f t="shared" si="104"/>
        <v>2013</v>
      </c>
      <c r="G3359" s="57">
        <f>_xlfn.XLOOKUP(F3359,'Historical Metal Prices'!$L$4:$Z$4,'Historical Metal Prices'!$L$10:$Z$10)</f>
        <v>0.3662767632853221</v>
      </c>
      <c r="H3359" s="77">
        <f t="shared" si="105"/>
        <v>9875.1068758354868</v>
      </c>
    </row>
    <row r="3360" spans="1:8" x14ac:dyDescent="0.2">
      <c r="A3360" s="79">
        <v>41495</v>
      </c>
      <c r="B3360" s="77">
        <v>7253.25</v>
      </c>
      <c r="C3360" s="84">
        <v>151148</v>
      </c>
      <c r="D3360" s="84">
        <v>592950</v>
      </c>
      <c r="F3360">
        <f t="shared" si="104"/>
        <v>2013</v>
      </c>
      <c r="G3360" s="57">
        <f>_xlfn.XLOOKUP(F3360,'Historical Metal Prices'!$L$4:$Z$4,'Historical Metal Prices'!$L$10:$Z$10)</f>
        <v>0.3662767632853221</v>
      </c>
      <c r="H3360" s="77">
        <f t="shared" si="105"/>
        <v>9909.946933299263</v>
      </c>
    </row>
    <row r="3361" spans="1:8" x14ac:dyDescent="0.2">
      <c r="A3361" s="79">
        <v>41494</v>
      </c>
      <c r="B3361" s="77">
        <v>7164.5</v>
      </c>
      <c r="C3361" s="84">
        <v>163571</v>
      </c>
      <c r="D3361" s="84">
        <v>594500</v>
      </c>
      <c r="F3361">
        <f t="shared" si="104"/>
        <v>2013</v>
      </c>
      <c r="G3361" s="57">
        <f>_xlfn.XLOOKUP(F3361,'Historical Metal Prices'!$L$4:$Z$4,'Historical Metal Prices'!$L$10:$Z$10)</f>
        <v>0.3662767632853221</v>
      </c>
      <c r="H3361" s="77">
        <f t="shared" si="105"/>
        <v>9788.6898705576896</v>
      </c>
    </row>
    <row r="3362" spans="1:8" x14ac:dyDescent="0.2">
      <c r="A3362" s="79">
        <v>41493</v>
      </c>
      <c r="B3362" s="77">
        <v>6983.75</v>
      </c>
      <c r="C3362" s="84">
        <v>163571</v>
      </c>
      <c r="D3362" s="84">
        <v>597575</v>
      </c>
      <c r="F3362">
        <f t="shared" si="104"/>
        <v>2013</v>
      </c>
      <c r="G3362" s="57">
        <f>_xlfn.XLOOKUP(F3362,'Historical Metal Prices'!$L$4:$Z$4,'Historical Metal Prices'!$L$10:$Z$10)</f>
        <v>0.3662767632853221</v>
      </c>
      <c r="H3362" s="77">
        <f t="shared" si="105"/>
        <v>9541.7353455938683</v>
      </c>
    </row>
    <row r="3363" spans="1:8" x14ac:dyDescent="0.2">
      <c r="A3363" s="79">
        <v>41492</v>
      </c>
      <c r="B3363" s="77">
        <v>6987.25</v>
      </c>
      <c r="C3363" s="84">
        <v>163571</v>
      </c>
      <c r="D3363" s="84">
        <v>601600</v>
      </c>
      <c r="F3363">
        <f t="shared" si="104"/>
        <v>2013</v>
      </c>
      <c r="G3363" s="57">
        <f>_xlfn.XLOOKUP(F3363,'Historical Metal Prices'!$L$4:$Z$4,'Historical Metal Prices'!$L$10:$Z$10)</f>
        <v>0.3662767632853221</v>
      </c>
      <c r="H3363" s="77">
        <f t="shared" si="105"/>
        <v>9546.5173142653675</v>
      </c>
    </row>
    <row r="3364" spans="1:8" x14ac:dyDescent="0.2">
      <c r="A3364" s="79">
        <v>41491</v>
      </c>
      <c r="B3364" s="77">
        <v>6957.5</v>
      </c>
      <c r="C3364" s="84">
        <v>163571</v>
      </c>
      <c r="D3364" s="84">
        <v>605125</v>
      </c>
      <c r="F3364">
        <f t="shared" si="104"/>
        <v>2013</v>
      </c>
      <c r="G3364" s="57">
        <f>_xlfn.XLOOKUP(F3364,'Historical Metal Prices'!$L$4:$Z$4,'Historical Metal Prices'!$L$10:$Z$10)</f>
        <v>0.3662767632853221</v>
      </c>
      <c r="H3364" s="77">
        <f t="shared" si="105"/>
        <v>9505.8705805576283</v>
      </c>
    </row>
    <row r="3365" spans="1:8" x14ac:dyDescent="0.2">
      <c r="A3365" s="79">
        <v>41488</v>
      </c>
      <c r="B3365" s="77">
        <v>6989.5</v>
      </c>
      <c r="C3365" s="84">
        <v>163571</v>
      </c>
      <c r="D3365" s="84">
        <v>606900</v>
      </c>
      <c r="F3365">
        <f t="shared" si="104"/>
        <v>2013</v>
      </c>
      <c r="G3365" s="57">
        <f>_xlfn.XLOOKUP(F3365,'Historical Metal Prices'!$L$4:$Z$4,'Historical Metal Prices'!$L$10:$Z$10)</f>
        <v>0.3662767632853221</v>
      </c>
      <c r="H3365" s="77">
        <f t="shared" si="105"/>
        <v>9549.5914369827588</v>
      </c>
    </row>
    <row r="3366" spans="1:8" x14ac:dyDescent="0.2">
      <c r="A3366" s="79">
        <v>41487</v>
      </c>
      <c r="B3366" s="77">
        <v>6990.25</v>
      </c>
      <c r="C3366" s="84">
        <v>161564</v>
      </c>
      <c r="D3366" s="84">
        <v>608675</v>
      </c>
      <c r="F3366">
        <f t="shared" si="104"/>
        <v>2013</v>
      </c>
      <c r="G3366" s="57">
        <f>_xlfn.XLOOKUP(F3366,'Historical Metal Prices'!$L$4:$Z$4,'Historical Metal Prices'!$L$10:$Z$10)</f>
        <v>0.3662767632853221</v>
      </c>
      <c r="H3366" s="77">
        <f t="shared" si="105"/>
        <v>9550.6161445552225</v>
      </c>
    </row>
    <row r="3367" spans="1:8" x14ac:dyDescent="0.2">
      <c r="A3367" s="79">
        <v>41486</v>
      </c>
      <c r="B3367" s="77">
        <v>6872.5</v>
      </c>
      <c r="C3367" s="84">
        <v>161564</v>
      </c>
      <c r="D3367" s="84">
        <v>610725</v>
      </c>
      <c r="F3367">
        <f t="shared" si="104"/>
        <v>2013</v>
      </c>
      <c r="G3367" s="57">
        <f>_xlfn.XLOOKUP(F3367,'Historical Metal Prices'!$L$4:$Z$4,'Historical Metal Prices'!$L$10:$Z$10)</f>
        <v>0.3662767632853221</v>
      </c>
      <c r="H3367" s="77">
        <f t="shared" si="105"/>
        <v>9389.7370556783753</v>
      </c>
    </row>
    <row r="3368" spans="1:8" x14ac:dyDescent="0.2">
      <c r="A3368" s="79">
        <v>41485</v>
      </c>
      <c r="B3368" s="77">
        <v>6725</v>
      </c>
      <c r="C3368" s="84">
        <v>161564</v>
      </c>
      <c r="D3368" s="84">
        <v>612800</v>
      </c>
      <c r="F3368">
        <f t="shared" si="104"/>
        <v>2013</v>
      </c>
      <c r="G3368" s="57">
        <f>_xlfn.XLOOKUP(F3368,'Historical Metal Prices'!$L$4:$Z$4,'Historical Metal Prices'!$L$10:$Z$10)</f>
        <v>0.3662767632853221</v>
      </c>
      <c r="H3368" s="77">
        <f t="shared" si="105"/>
        <v>9188.2112330937907</v>
      </c>
    </row>
    <row r="3369" spans="1:8" x14ac:dyDescent="0.2">
      <c r="A3369" s="79">
        <v>41484</v>
      </c>
      <c r="B3369" s="77">
        <v>6865</v>
      </c>
      <c r="C3369" s="84">
        <v>161564</v>
      </c>
      <c r="D3369" s="84">
        <v>613550</v>
      </c>
      <c r="F3369">
        <f t="shared" si="104"/>
        <v>2013</v>
      </c>
      <c r="G3369" s="57">
        <f>_xlfn.XLOOKUP(F3369,'Historical Metal Prices'!$L$4:$Z$4,'Historical Metal Prices'!$L$10:$Z$10)</f>
        <v>0.3662767632853221</v>
      </c>
      <c r="H3369" s="77">
        <f t="shared" si="105"/>
        <v>9379.4899799537361</v>
      </c>
    </row>
    <row r="3370" spans="1:8" x14ac:dyDescent="0.2">
      <c r="A3370" s="79">
        <v>41481</v>
      </c>
      <c r="B3370" s="77">
        <v>6848</v>
      </c>
      <c r="C3370" s="84">
        <v>161564</v>
      </c>
      <c r="D3370" s="84">
        <v>618775</v>
      </c>
      <c r="F3370">
        <f t="shared" si="104"/>
        <v>2013</v>
      </c>
      <c r="G3370" s="57">
        <f>_xlfn.XLOOKUP(F3370,'Historical Metal Prices'!$L$4:$Z$4,'Historical Metal Prices'!$L$10:$Z$10)</f>
        <v>0.3662767632853221</v>
      </c>
      <c r="H3370" s="77">
        <f t="shared" si="105"/>
        <v>9356.2632749778859</v>
      </c>
    </row>
    <row r="3371" spans="1:8" x14ac:dyDescent="0.2">
      <c r="A3371" s="79">
        <v>41480</v>
      </c>
      <c r="B3371" s="77">
        <v>6997</v>
      </c>
      <c r="C3371" s="84">
        <v>167429</v>
      </c>
      <c r="D3371" s="84">
        <v>621175</v>
      </c>
      <c r="F3371">
        <f t="shared" si="104"/>
        <v>2013</v>
      </c>
      <c r="G3371" s="57">
        <f>_xlfn.XLOOKUP(F3371,'Historical Metal Prices'!$L$4:$Z$4,'Historical Metal Prices'!$L$10:$Z$10)</f>
        <v>0.3662767632853221</v>
      </c>
      <c r="H3371" s="77">
        <f t="shared" si="105"/>
        <v>9559.838512707398</v>
      </c>
    </row>
    <row r="3372" spans="1:8" x14ac:dyDescent="0.2">
      <c r="A3372" s="79">
        <v>41479</v>
      </c>
      <c r="B3372" s="77">
        <v>7040</v>
      </c>
      <c r="C3372" s="84">
        <v>167429</v>
      </c>
      <c r="D3372" s="84">
        <v>622950</v>
      </c>
      <c r="F3372">
        <f t="shared" si="104"/>
        <v>2013</v>
      </c>
      <c r="G3372" s="57">
        <f>_xlfn.XLOOKUP(F3372,'Historical Metal Prices'!$L$4:$Z$4,'Historical Metal Prices'!$L$10:$Z$10)</f>
        <v>0.3662767632853221</v>
      </c>
      <c r="H3372" s="77">
        <f t="shared" si="105"/>
        <v>9618.5884135286669</v>
      </c>
    </row>
    <row r="3373" spans="1:8" x14ac:dyDescent="0.2">
      <c r="A3373" s="79">
        <v>41478</v>
      </c>
      <c r="B3373" s="77">
        <v>7023</v>
      </c>
      <c r="C3373" s="84">
        <v>167429</v>
      </c>
      <c r="D3373" s="84">
        <v>627675</v>
      </c>
      <c r="F3373">
        <f t="shared" si="104"/>
        <v>2013</v>
      </c>
      <c r="G3373" s="57">
        <f>_xlfn.XLOOKUP(F3373,'Historical Metal Prices'!$L$4:$Z$4,'Historical Metal Prices'!$L$10:$Z$10)</f>
        <v>0.3662767632853221</v>
      </c>
      <c r="H3373" s="77">
        <f t="shared" si="105"/>
        <v>9595.3617085528167</v>
      </c>
    </row>
    <row r="3374" spans="1:8" x14ac:dyDescent="0.2">
      <c r="A3374" s="79">
        <v>41477</v>
      </c>
      <c r="B3374" s="77">
        <v>7016.5</v>
      </c>
      <c r="C3374" s="84">
        <v>167429</v>
      </c>
      <c r="D3374" s="84">
        <v>632050</v>
      </c>
      <c r="F3374">
        <f t="shared" si="104"/>
        <v>2013</v>
      </c>
      <c r="G3374" s="57">
        <f>_xlfn.XLOOKUP(F3374,'Historical Metal Prices'!$L$4:$Z$4,'Historical Metal Prices'!$L$10:$Z$10)</f>
        <v>0.3662767632853221</v>
      </c>
      <c r="H3374" s="77">
        <f t="shared" si="105"/>
        <v>9586.4809095914625</v>
      </c>
    </row>
    <row r="3375" spans="1:8" x14ac:dyDescent="0.2">
      <c r="A3375" s="79">
        <v>41474</v>
      </c>
      <c r="B3375" s="77">
        <v>6908.5</v>
      </c>
      <c r="C3375" s="84">
        <v>167429</v>
      </c>
      <c r="D3375" s="84">
        <v>634650</v>
      </c>
      <c r="F3375">
        <f t="shared" si="104"/>
        <v>2013</v>
      </c>
      <c r="G3375" s="57">
        <f>_xlfn.XLOOKUP(F3375,'Historical Metal Prices'!$L$4:$Z$4,'Historical Metal Prices'!$L$10:$Z$10)</f>
        <v>0.3662767632853221</v>
      </c>
      <c r="H3375" s="77">
        <f t="shared" si="105"/>
        <v>9438.9230191566476</v>
      </c>
    </row>
    <row r="3376" spans="1:8" x14ac:dyDescent="0.2">
      <c r="A3376" s="79">
        <v>41473</v>
      </c>
      <c r="B3376" s="77">
        <v>6886.5</v>
      </c>
      <c r="C3376" s="84">
        <v>168376</v>
      </c>
      <c r="D3376" s="84">
        <v>638325</v>
      </c>
      <c r="F3376">
        <f t="shared" si="104"/>
        <v>2013</v>
      </c>
      <c r="G3376" s="57">
        <f>_xlfn.XLOOKUP(F3376,'Historical Metal Prices'!$L$4:$Z$4,'Historical Metal Prices'!$L$10:$Z$10)</f>
        <v>0.3662767632853221</v>
      </c>
      <c r="H3376" s="77">
        <f t="shared" si="105"/>
        <v>9408.8649303643706</v>
      </c>
    </row>
    <row r="3377" spans="1:8" x14ac:dyDescent="0.2">
      <c r="A3377" s="79">
        <v>41472</v>
      </c>
      <c r="B3377" s="77">
        <v>6869.75</v>
      </c>
      <c r="C3377" s="84">
        <v>168376</v>
      </c>
      <c r="D3377" s="84">
        <v>640600</v>
      </c>
      <c r="F3377">
        <f t="shared" si="104"/>
        <v>2013</v>
      </c>
      <c r="G3377" s="57">
        <f>_xlfn.XLOOKUP(F3377,'Historical Metal Prices'!$L$4:$Z$4,'Historical Metal Prices'!$L$10:$Z$10)</f>
        <v>0.3662767632853221</v>
      </c>
      <c r="H3377" s="77">
        <f t="shared" si="105"/>
        <v>9385.9797945793416</v>
      </c>
    </row>
    <row r="3378" spans="1:8" x14ac:dyDescent="0.2">
      <c r="A3378" s="79">
        <v>41471</v>
      </c>
      <c r="B3378" s="77">
        <v>6981.5</v>
      </c>
      <c r="C3378" s="84">
        <v>168376</v>
      </c>
      <c r="D3378" s="84">
        <v>641225</v>
      </c>
      <c r="F3378">
        <f t="shared" si="104"/>
        <v>2013</v>
      </c>
      <c r="G3378" s="57">
        <f>_xlfn.XLOOKUP(F3378,'Historical Metal Prices'!$L$4:$Z$4,'Historical Metal Prices'!$L$10:$Z$10)</f>
        <v>0.3662767632853221</v>
      </c>
      <c r="H3378" s="77">
        <f t="shared" si="105"/>
        <v>9538.661222876477</v>
      </c>
    </row>
    <row r="3379" spans="1:8" x14ac:dyDescent="0.2">
      <c r="A3379" s="79">
        <v>41470</v>
      </c>
      <c r="B3379" s="77">
        <v>6892.75</v>
      </c>
      <c r="C3379" s="84">
        <v>168376</v>
      </c>
      <c r="D3379" s="84">
        <v>641825</v>
      </c>
      <c r="F3379">
        <f t="shared" si="104"/>
        <v>2013</v>
      </c>
      <c r="G3379" s="57">
        <f>_xlfn.XLOOKUP(F3379,'Historical Metal Prices'!$L$4:$Z$4,'Historical Metal Prices'!$L$10:$Z$10)</f>
        <v>0.3662767632853221</v>
      </c>
      <c r="H3379" s="77">
        <f t="shared" si="105"/>
        <v>9417.4041601349036</v>
      </c>
    </row>
    <row r="3380" spans="1:8" x14ac:dyDescent="0.2">
      <c r="A3380" s="79">
        <v>41467</v>
      </c>
      <c r="B3380" s="77">
        <v>6939.75</v>
      </c>
      <c r="C3380" s="84">
        <v>168376</v>
      </c>
      <c r="D3380" s="84">
        <v>640775</v>
      </c>
      <c r="F3380">
        <f t="shared" si="104"/>
        <v>2013</v>
      </c>
      <c r="G3380" s="57">
        <f>_xlfn.XLOOKUP(F3380,'Historical Metal Prices'!$L$4:$Z$4,'Historical Metal Prices'!$L$10:$Z$10)</f>
        <v>0.3662767632853221</v>
      </c>
      <c r="H3380" s="77">
        <f t="shared" si="105"/>
        <v>9481.6191680093143</v>
      </c>
    </row>
    <row r="3381" spans="1:8" x14ac:dyDescent="0.2">
      <c r="A3381" s="79">
        <v>41466</v>
      </c>
      <c r="B3381" s="77">
        <v>6992</v>
      </c>
      <c r="C3381" s="84">
        <v>173021</v>
      </c>
      <c r="D3381" s="84">
        <v>640775</v>
      </c>
      <c r="F3381">
        <f t="shared" si="104"/>
        <v>2013</v>
      </c>
      <c r="G3381" s="57">
        <f>_xlfn.XLOOKUP(F3381,'Historical Metal Prices'!$L$4:$Z$4,'Historical Metal Prices'!$L$10:$Z$10)</f>
        <v>0.3662767632853221</v>
      </c>
      <c r="H3381" s="77">
        <f t="shared" si="105"/>
        <v>9553.007128890973</v>
      </c>
    </row>
    <row r="3382" spans="1:8" x14ac:dyDescent="0.2">
      <c r="A3382" s="79">
        <v>41465</v>
      </c>
      <c r="B3382" s="77">
        <v>6818</v>
      </c>
      <c r="C3382" s="84">
        <v>173021</v>
      </c>
      <c r="D3382" s="84">
        <v>645175</v>
      </c>
      <c r="F3382">
        <f t="shared" si="104"/>
        <v>2013</v>
      </c>
      <c r="G3382" s="57">
        <f>_xlfn.XLOOKUP(F3382,'Historical Metal Prices'!$L$4:$Z$4,'Historical Metal Prices'!$L$10:$Z$10)</f>
        <v>0.3662767632853221</v>
      </c>
      <c r="H3382" s="77">
        <f t="shared" si="105"/>
        <v>9315.2749720793254</v>
      </c>
    </row>
    <row r="3383" spans="1:8" x14ac:dyDescent="0.2">
      <c r="A3383" s="79">
        <v>41464</v>
      </c>
      <c r="B3383" s="77">
        <v>6725.5</v>
      </c>
      <c r="C3383" s="84">
        <v>173021</v>
      </c>
      <c r="D3383" s="84">
        <v>646000</v>
      </c>
      <c r="F3383">
        <f t="shared" si="104"/>
        <v>2013</v>
      </c>
      <c r="G3383" s="57">
        <f>_xlfn.XLOOKUP(F3383,'Historical Metal Prices'!$L$4:$Z$4,'Historical Metal Prices'!$L$10:$Z$10)</f>
        <v>0.3662767632853221</v>
      </c>
      <c r="H3383" s="77">
        <f t="shared" si="105"/>
        <v>9188.8943714754332</v>
      </c>
    </row>
    <row r="3384" spans="1:8" x14ac:dyDescent="0.2">
      <c r="A3384" s="79">
        <v>41463</v>
      </c>
      <c r="B3384" s="77">
        <v>6820</v>
      </c>
      <c r="C3384" s="84">
        <v>173021</v>
      </c>
      <c r="D3384" s="84">
        <v>650125</v>
      </c>
      <c r="F3384">
        <f t="shared" si="104"/>
        <v>2013</v>
      </c>
      <c r="G3384" s="57">
        <f>_xlfn.XLOOKUP(F3384,'Historical Metal Prices'!$L$4:$Z$4,'Historical Metal Prices'!$L$10:$Z$10)</f>
        <v>0.3662767632853221</v>
      </c>
      <c r="H3384" s="77">
        <f t="shared" si="105"/>
        <v>9318.0075256058972</v>
      </c>
    </row>
    <row r="3385" spans="1:8" x14ac:dyDescent="0.2">
      <c r="A3385" s="79">
        <v>41460</v>
      </c>
      <c r="B3385" s="77">
        <v>6782.5</v>
      </c>
      <c r="C3385" s="84">
        <v>173021</v>
      </c>
      <c r="D3385" s="84">
        <v>656600</v>
      </c>
      <c r="F3385">
        <f t="shared" si="104"/>
        <v>2013</v>
      </c>
      <c r="G3385" s="57">
        <f>_xlfn.XLOOKUP(F3385,'Historical Metal Prices'!$L$4:$Z$4,'Historical Metal Prices'!$L$10:$Z$10)</f>
        <v>0.3662767632853221</v>
      </c>
      <c r="H3385" s="77">
        <f t="shared" si="105"/>
        <v>9266.7721469826974</v>
      </c>
    </row>
    <row r="3386" spans="1:8" x14ac:dyDescent="0.2">
      <c r="A3386" s="79">
        <v>41459</v>
      </c>
      <c r="B3386" s="77">
        <v>6954.5</v>
      </c>
      <c r="C3386" s="84">
        <v>182493</v>
      </c>
      <c r="D3386" s="84">
        <v>660000</v>
      </c>
      <c r="F3386">
        <f t="shared" si="104"/>
        <v>2013</v>
      </c>
      <c r="G3386" s="57">
        <f>_xlfn.XLOOKUP(F3386,'Historical Metal Prices'!$L$4:$Z$4,'Historical Metal Prices'!$L$10:$Z$10)</f>
        <v>0.3662767632853221</v>
      </c>
      <c r="H3386" s="77">
        <f t="shared" si="105"/>
        <v>9501.7717502677733</v>
      </c>
    </row>
    <row r="3387" spans="1:8" x14ac:dyDescent="0.2">
      <c r="A3387" s="79">
        <v>41458</v>
      </c>
      <c r="B3387" s="77">
        <v>6996</v>
      </c>
      <c r="C3387" s="84">
        <v>182493</v>
      </c>
      <c r="D3387" s="84">
        <v>663175</v>
      </c>
      <c r="F3387">
        <f t="shared" si="104"/>
        <v>2013</v>
      </c>
      <c r="G3387" s="57">
        <f>_xlfn.XLOOKUP(F3387,'Historical Metal Prices'!$L$4:$Z$4,'Historical Metal Prices'!$L$10:$Z$10)</f>
        <v>0.3662767632853221</v>
      </c>
      <c r="H3387" s="77">
        <f t="shared" si="105"/>
        <v>9558.472235944113</v>
      </c>
    </row>
    <row r="3388" spans="1:8" x14ac:dyDescent="0.2">
      <c r="A3388" s="79">
        <v>41457</v>
      </c>
      <c r="B3388" s="77">
        <v>6918</v>
      </c>
      <c r="C3388" s="84">
        <v>182493</v>
      </c>
      <c r="D3388" s="84">
        <v>660725</v>
      </c>
      <c r="F3388">
        <f t="shared" si="104"/>
        <v>2013</v>
      </c>
      <c r="G3388" s="57">
        <f>_xlfn.XLOOKUP(F3388,'Historical Metal Prices'!$L$4:$Z$4,'Historical Metal Prices'!$L$10:$Z$10)</f>
        <v>0.3662767632853221</v>
      </c>
      <c r="H3388" s="77">
        <f t="shared" si="105"/>
        <v>9451.9026484078586</v>
      </c>
    </row>
    <row r="3389" spans="1:8" x14ac:dyDescent="0.2">
      <c r="A3389" s="79">
        <v>41456</v>
      </c>
      <c r="B3389" s="77">
        <v>6980.5</v>
      </c>
      <c r="C3389" s="84">
        <v>182493</v>
      </c>
      <c r="D3389" s="84">
        <v>659200</v>
      </c>
      <c r="F3389">
        <f t="shared" si="104"/>
        <v>2013</v>
      </c>
      <c r="G3389" s="57">
        <f>_xlfn.XLOOKUP(F3389,'Historical Metal Prices'!$L$4:$Z$4,'Historical Metal Prices'!$L$10:$Z$10)</f>
        <v>0.3662767632853221</v>
      </c>
      <c r="H3389" s="77">
        <f t="shared" si="105"/>
        <v>9537.2949461131902</v>
      </c>
    </row>
    <row r="3390" spans="1:8" x14ac:dyDescent="0.2">
      <c r="A3390" s="79">
        <v>41453</v>
      </c>
      <c r="B3390" s="77">
        <v>6731</v>
      </c>
      <c r="C3390" s="84">
        <v>182493</v>
      </c>
      <c r="D3390" s="84">
        <v>662275</v>
      </c>
      <c r="F3390">
        <f t="shared" si="104"/>
        <v>2013</v>
      </c>
      <c r="G3390" s="57">
        <f>_xlfn.XLOOKUP(F3390,'Historical Metal Prices'!$L$4:$Z$4,'Historical Metal Prices'!$L$10:$Z$10)</f>
        <v>0.3662767632853221</v>
      </c>
      <c r="H3390" s="77">
        <f t="shared" si="105"/>
        <v>9196.4088936735025</v>
      </c>
    </row>
    <row r="3391" spans="1:8" x14ac:dyDescent="0.2">
      <c r="A3391" s="79">
        <v>41452</v>
      </c>
      <c r="B3391" s="77">
        <v>6726.75</v>
      </c>
      <c r="C3391" s="84">
        <v>189209</v>
      </c>
      <c r="D3391" s="84">
        <v>665775</v>
      </c>
      <c r="F3391">
        <f t="shared" si="104"/>
        <v>2013</v>
      </c>
      <c r="G3391" s="57">
        <f>_xlfn.XLOOKUP(F3391,'Historical Metal Prices'!$L$4:$Z$4,'Historical Metal Prices'!$L$10:$Z$10)</f>
        <v>0.3662767632853221</v>
      </c>
      <c r="H3391" s="77">
        <f t="shared" si="105"/>
        <v>9190.6022174295413</v>
      </c>
    </row>
    <row r="3392" spans="1:8" x14ac:dyDescent="0.2">
      <c r="A3392" s="79">
        <v>41451</v>
      </c>
      <c r="B3392" s="77">
        <v>6704.5</v>
      </c>
      <c r="C3392" s="84">
        <v>189209</v>
      </c>
      <c r="D3392" s="84">
        <v>667425</v>
      </c>
      <c r="F3392">
        <f t="shared" si="104"/>
        <v>2013</v>
      </c>
      <c r="G3392" s="57">
        <f>_xlfn.XLOOKUP(F3392,'Historical Metal Prices'!$L$4:$Z$4,'Historical Metal Prices'!$L$10:$Z$10)</f>
        <v>0.3662767632853221</v>
      </c>
      <c r="H3392" s="77">
        <f t="shared" si="105"/>
        <v>9160.2025594464412</v>
      </c>
    </row>
    <row r="3393" spans="1:8" x14ac:dyDescent="0.2">
      <c r="A3393" s="79">
        <v>41450</v>
      </c>
      <c r="B3393" s="77">
        <v>6763</v>
      </c>
      <c r="C3393" s="84">
        <v>189209</v>
      </c>
      <c r="D3393" s="84">
        <v>671100</v>
      </c>
      <c r="F3393">
        <f t="shared" si="104"/>
        <v>2013</v>
      </c>
      <c r="G3393" s="57">
        <f>_xlfn.XLOOKUP(F3393,'Historical Metal Prices'!$L$4:$Z$4,'Historical Metal Prices'!$L$10:$Z$10)</f>
        <v>0.3662767632853221</v>
      </c>
      <c r="H3393" s="77">
        <f t="shared" si="105"/>
        <v>9240.1297500986329</v>
      </c>
    </row>
    <row r="3394" spans="1:8" x14ac:dyDescent="0.2">
      <c r="A3394" s="79">
        <v>41449</v>
      </c>
      <c r="B3394" s="77">
        <v>6637.75</v>
      </c>
      <c r="C3394" s="84">
        <v>189209</v>
      </c>
      <c r="D3394" s="84">
        <v>674850</v>
      </c>
      <c r="F3394">
        <f t="shared" si="104"/>
        <v>2013</v>
      </c>
      <c r="G3394" s="57">
        <f>_xlfn.XLOOKUP(F3394,'Historical Metal Prices'!$L$4:$Z$4,'Historical Metal Prices'!$L$10:$Z$10)</f>
        <v>0.3662767632853221</v>
      </c>
      <c r="H3394" s="77">
        <f t="shared" si="105"/>
        <v>9069.0035854971466</v>
      </c>
    </row>
    <row r="3395" spans="1:8" x14ac:dyDescent="0.2">
      <c r="A3395" s="79">
        <v>41446</v>
      </c>
      <c r="B3395" s="77">
        <v>6785</v>
      </c>
      <c r="C3395" s="84">
        <v>189209</v>
      </c>
      <c r="D3395" s="84">
        <v>678225</v>
      </c>
      <c r="F3395">
        <f t="shared" si="104"/>
        <v>2013</v>
      </c>
      <c r="G3395" s="57">
        <f>_xlfn.XLOOKUP(F3395,'Historical Metal Prices'!$L$4:$Z$4,'Historical Metal Prices'!$L$10:$Z$10)</f>
        <v>0.3662767632853221</v>
      </c>
      <c r="H3395" s="77">
        <f t="shared" si="105"/>
        <v>9270.1878388909099</v>
      </c>
    </row>
    <row r="3396" spans="1:8" x14ac:dyDescent="0.2">
      <c r="A3396" s="79">
        <v>41445</v>
      </c>
      <c r="B3396" s="77">
        <v>6738.5</v>
      </c>
      <c r="C3396" s="84">
        <v>183410</v>
      </c>
      <c r="D3396" s="84">
        <v>664850</v>
      </c>
      <c r="F3396">
        <f t="shared" si="104"/>
        <v>2013</v>
      </c>
      <c r="G3396" s="57">
        <f>_xlfn.XLOOKUP(F3396,'Historical Metal Prices'!$L$4:$Z$4,'Historical Metal Prices'!$L$10:$Z$10)</f>
        <v>0.3662767632853221</v>
      </c>
      <c r="H3396" s="77">
        <f t="shared" si="105"/>
        <v>9206.6559693981435</v>
      </c>
    </row>
    <row r="3397" spans="1:8" x14ac:dyDescent="0.2">
      <c r="A3397" s="79">
        <v>41444</v>
      </c>
      <c r="B3397" s="77">
        <v>6925.75</v>
      </c>
      <c r="C3397" s="84">
        <v>183410</v>
      </c>
      <c r="D3397" s="84">
        <v>643125</v>
      </c>
      <c r="F3397">
        <f t="shared" si="104"/>
        <v>2013</v>
      </c>
      <c r="G3397" s="57">
        <f>_xlfn.XLOOKUP(F3397,'Historical Metal Prices'!$L$4:$Z$4,'Historical Metal Prices'!$L$10:$Z$10)</f>
        <v>0.3662767632853221</v>
      </c>
      <c r="H3397" s="77">
        <f t="shared" si="105"/>
        <v>9462.491293323319</v>
      </c>
    </row>
    <row r="3398" spans="1:8" x14ac:dyDescent="0.2">
      <c r="A3398" s="79">
        <v>41443</v>
      </c>
      <c r="B3398" s="77">
        <v>6969.75</v>
      </c>
      <c r="C3398" s="84">
        <v>183410</v>
      </c>
      <c r="D3398" s="84">
        <v>638325</v>
      </c>
      <c r="F3398">
        <f t="shared" si="104"/>
        <v>2013</v>
      </c>
      <c r="G3398" s="57">
        <f>_xlfn.XLOOKUP(F3398,'Historical Metal Prices'!$L$4:$Z$4,'Historical Metal Prices'!$L$10:$Z$10)</f>
        <v>0.3662767632853221</v>
      </c>
      <c r="H3398" s="77">
        <f t="shared" si="105"/>
        <v>9522.607470907873</v>
      </c>
    </row>
    <row r="3399" spans="1:8" x14ac:dyDescent="0.2">
      <c r="A3399" s="79">
        <v>41442</v>
      </c>
      <c r="B3399" s="77">
        <v>7047.75</v>
      </c>
      <c r="C3399" s="84">
        <v>183410</v>
      </c>
      <c r="D3399" s="84">
        <v>632150</v>
      </c>
      <c r="F3399">
        <f t="shared" si="104"/>
        <v>2013</v>
      </c>
      <c r="G3399" s="57">
        <f>_xlfn.XLOOKUP(F3399,'Historical Metal Prices'!$L$4:$Z$4,'Historical Metal Prices'!$L$10:$Z$10)</f>
        <v>0.3662767632853221</v>
      </c>
      <c r="H3399" s="77">
        <f t="shared" si="105"/>
        <v>9629.1770584441292</v>
      </c>
    </row>
    <row r="3400" spans="1:8" x14ac:dyDescent="0.2">
      <c r="A3400" s="79">
        <v>41439</v>
      </c>
      <c r="B3400" s="77">
        <v>7056.25</v>
      </c>
      <c r="C3400" s="84">
        <v>183410</v>
      </c>
      <c r="D3400" s="84">
        <v>629475</v>
      </c>
      <c r="F3400">
        <f t="shared" si="104"/>
        <v>2013</v>
      </c>
      <c r="G3400" s="57">
        <f>_xlfn.XLOOKUP(F3400,'Historical Metal Prices'!$L$4:$Z$4,'Historical Metal Prices'!$L$10:$Z$10)</f>
        <v>0.3662767632853221</v>
      </c>
      <c r="H3400" s="77">
        <f t="shared" si="105"/>
        <v>9640.7904109320534</v>
      </c>
    </row>
    <row r="3401" spans="1:8" x14ac:dyDescent="0.2">
      <c r="A3401" s="79">
        <v>41438</v>
      </c>
      <c r="B3401" s="77">
        <v>7018.5</v>
      </c>
      <c r="C3401" s="84">
        <v>181472</v>
      </c>
      <c r="D3401" s="84">
        <v>618075</v>
      </c>
      <c r="F3401">
        <f t="shared" si="104"/>
        <v>2013</v>
      </c>
      <c r="G3401" s="57">
        <f>_xlfn.XLOOKUP(F3401,'Historical Metal Prices'!$L$4:$Z$4,'Historical Metal Prices'!$L$10:$Z$10)</f>
        <v>0.3662767632853221</v>
      </c>
      <c r="H3401" s="77">
        <f t="shared" si="105"/>
        <v>9589.2134631180325</v>
      </c>
    </row>
    <row r="3402" spans="1:8" x14ac:dyDescent="0.2">
      <c r="A3402" s="79">
        <v>41437</v>
      </c>
      <c r="B3402" s="77">
        <v>7087</v>
      </c>
      <c r="C3402" s="84">
        <v>181472</v>
      </c>
      <c r="D3402" s="84">
        <v>608300</v>
      </c>
      <c r="F3402">
        <f t="shared" si="104"/>
        <v>2013</v>
      </c>
      <c r="G3402" s="57">
        <f>_xlfn.XLOOKUP(F3402,'Historical Metal Prices'!$L$4:$Z$4,'Historical Metal Prices'!$L$10:$Z$10)</f>
        <v>0.3662767632853221</v>
      </c>
      <c r="H3402" s="77">
        <f t="shared" si="105"/>
        <v>9682.8034214030777</v>
      </c>
    </row>
    <row r="3403" spans="1:8" x14ac:dyDescent="0.2">
      <c r="A3403" s="79">
        <v>41436</v>
      </c>
      <c r="B3403" s="77">
        <v>7030.5</v>
      </c>
      <c r="C3403" s="84">
        <v>181472</v>
      </c>
      <c r="D3403" s="84">
        <v>609550</v>
      </c>
      <c r="F3403">
        <f t="shared" ref="F3403:F3466" si="106">YEAR(A3403)</f>
        <v>2013</v>
      </c>
      <c r="G3403" s="57">
        <f>_xlfn.XLOOKUP(F3403,'Historical Metal Prices'!$L$4:$Z$4,'Historical Metal Prices'!$L$10:$Z$10)</f>
        <v>0.3662767632853221</v>
      </c>
      <c r="H3403" s="77">
        <f t="shared" ref="H3403:H3466" si="107">IFERROR(B3403*(1+G3403),H3404)</f>
        <v>9605.6087842774577</v>
      </c>
    </row>
    <row r="3404" spans="1:8" x14ac:dyDescent="0.2">
      <c r="A3404" s="79">
        <v>41435</v>
      </c>
      <c r="B3404" s="77">
        <v>7128.75</v>
      </c>
      <c r="C3404" s="84">
        <v>181472</v>
      </c>
      <c r="D3404" s="84">
        <v>609250</v>
      </c>
      <c r="F3404">
        <f t="shared" si="106"/>
        <v>2013</v>
      </c>
      <c r="G3404" s="57">
        <f>_xlfn.XLOOKUP(F3404,'Historical Metal Prices'!$L$4:$Z$4,'Historical Metal Prices'!$L$10:$Z$10)</f>
        <v>0.3662767632853221</v>
      </c>
      <c r="H3404" s="77">
        <f t="shared" si="107"/>
        <v>9739.8454762702404</v>
      </c>
    </row>
    <row r="3405" spans="1:8" x14ac:dyDescent="0.2">
      <c r="A3405" s="79">
        <v>41432</v>
      </c>
      <c r="B3405" s="77">
        <v>7198</v>
      </c>
      <c r="C3405" s="84">
        <v>181472</v>
      </c>
      <c r="D3405" s="84">
        <v>609000</v>
      </c>
      <c r="F3405">
        <f t="shared" si="106"/>
        <v>2013</v>
      </c>
      <c r="G3405" s="57">
        <f>_xlfn.XLOOKUP(F3405,'Historical Metal Prices'!$L$4:$Z$4,'Historical Metal Prices'!$L$10:$Z$10)</f>
        <v>0.3662767632853221</v>
      </c>
      <c r="H3405" s="77">
        <f t="shared" si="107"/>
        <v>9834.4601421277494</v>
      </c>
    </row>
    <row r="3406" spans="1:8" x14ac:dyDescent="0.2">
      <c r="A3406" s="79">
        <v>41431</v>
      </c>
      <c r="B3406" s="77">
        <v>7301.25</v>
      </c>
      <c r="C3406" s="84">
        <v>179317</v>
      </c>
      <c r="D3406" s="84">
        <v>609875</v>
      </c>
      <c r="F3406">
        <f t="shared" si="106"/>
        <v>2013</v>
      </c>
      <c r="G3406" s="57">
        <f>_xlfn.XLOOKUP(F3406,'Historical Metal Prices'!$L$4:$Z$4,'Historical Metal Prices'!$L$10:$Z$10)</f>
        <v>0.3662767632853221</v>
      </c>
      <c r="H3406" s="77">
        <f t="shared" si="107"/>
        <v>9975.5282179369588</v>
      </c>
    </row>
    <row r="3407" spans="1:8" x14ac:dyDescent="0.2">
      <c r="A3407" s="79">
        <v>41430</v>
      </c>
      <c r="B3407" s="77">
        <v>7422.25</v>
      </c>
      <c r="C3407" s="84">
        <v>179317</v>
      </c>
      <c r="D3407" s="84">
        <v>610375</v>
      </c>
      <c r="F3407">
        <f t="shared" si="106"/>
        <v>2013</v>
      </c>
      <c r="G3407" s="57">
        <f>_xlfn.XLOOKUP(F3407,'Historical Metal Prices'!$L$4:$Z$4,'Historical Metal Prices'!$L$10:$Z$10)</f>
        <v>0.3662767632853221</v>
      </c>
      <c r="H3407" s="77">
        <f t="shared" si="107"/>
        <v>10140.847706294482</v>
      </c>
    </row>
    <row r="3408" spans="1:8" x14ac:dyDescent="0.2">
      <c r="A3408" s="79">
        <v>41429</v>
      </c>
      <c r="B3408" s="77">
        <v>7423.25</v>
      </c>
      <c r="C3408" s="84">
        <v>179317</v>
      </c>
      <c r="D3408" s="84">
        <v>612300</v>
      </c>
      <c r="F3408">
        <f t="shared" si="106"/>
        <v>2013</v>
      </c>
      <c r="G3408" s="57">
        <f>_xlfn.XLOOKUP(F3408,'Historical Metal Prices'!$L$4:$Z$4,'Historical Metal Prices'!$L$10:$Z$10)</f>
        <v>0.3662767632853221</v>
      </c>
      <c r="H3408" s="77">
        <f t="shared" si="107"/>
        <v>10142.213983057767</v>
      </c>
    </row>
    <row r="3409" spans="1:8" x14ac:dyDescent="0.2">
      <c r="A3409" s="79">
        <v>41428</v>
      </c>
      <c r="B3409" s="77">
        <v>7309.25</v>
      </c>
      <c r="C3409" s="84">
        <v>179317</v>
      </c>
      <c r="D3409" s="84">
        <v>614075</v>
      </c>
      <c r="F3409">
        <f t="shared" si="106"/>
        <v>2013</v>
      </c>
      <c r="G3409" s="57">
        <f>_xlfn.XLOOKUP(F3409,'Historical Metal Prices'!$L$4:$Z$4,'Historical Metal Prices'!$L$10:$Z$10)</f>
        <v>0.3662767632853221</v>
      </c>
      <c r="H3409" s="77">
        <f t="shared" si="107"/>
        <v>9986.4584320432405</v>
      </c>
    </row>
    <row r="3410" spans="1:8" x14ac:dyDescent="0.2">
      <c r="A3410" s="79">
        <v>41425</v>
      </c>
      <c r="B3410" s="77">
        <v>7280.75</v>
      </c>
      <c r="C3410" s="84">
        <v>179317</v>
      </c>
      <c r="D3410" s="84">
        <v>617225</v>
      </c>
      <c r="F3410">
        <f t="shared" si="106"/>
        <v>2013</v>
      </c>
      <c r="G3410" s="57">
        <f>_xlfn.XLOOKUP(F3410,'Historical Metal Prices'!$L$4:$Z$4,'Historical Metal Prices'!$L$10:$Z$10)</f>
        <v>0.3662767632853221</v>
      </c>
      <c r="H3410" s="77">
        <f t="shared" si="107"/>
        <v>9947.5195442896093</v>
      </c>
    </row>
    <row r="3411" spans="1:8" x14ac:dyDescent="0.2">
      <c r="A3411" s="79">
        <v>41424</v>
      </c>
      <c r="B3411" s="77">
        <v>7286.75</v>
      </c>
      <c r="C3411" s="84">
        <v>176624</v>
      </c>
      <c r="D3411" s="84">
        <v>608450</v>
      </c>
      <c r="F3411">
        <f t="shared" si="106"/>
        <v>2013</v>
      </c>
      <c r="G3411" s="57">
        <f>_xlfn.XLOOKUP(F3411,'Historical Metal Prices'!$L$4:$Z$4,'Historical Metal Prices'!$L$10:$Z$10)</f>
        <v>0.3662767632853221</v>
      </c>
      <c r="H3411" s="77">
        <f t="shared" si="107"/>
        <v>9955.717204869321</v>
      </c>
    </row>
    <row r="3412" spans="1:8" x14ac:dyDescent="0.2">
      <c r="A3412" s="79">
        <v>41423</v>
      </c>
      <c r="B3412" s="77">
        <v>7232</v>
      </c>
      <c r="C3412" s="84">
        <v>176624</v>
      </c>
      <c r="D3412" s="84">
        <v>611125</v>
      </c>
      <c r="F3412">
        <f t="shared" si="106"/>
        <v>2013</v>
      </c>
      <c r="G3412" s="57">
        <f>_xlfn.XLOOKUP(F3412,'Historical Metal Prices'!$L$4:$Z$4,'Historical Metal Prices'!$L$10:$Z$10)</f>
        <v>0.3662767632853221</v>
      </c>
      <c r="H3412" s="77">
        <f t="shared" si="107"/>
        <v>9880.9135520794498</v>
      </c>
    </row>
    <row r="3413" spans="1:8" x14ac:dyDescent="0.2">
      <c r="A3413" s="79">
        <v>41422</v>
      </c>
      <c r="B3413" s="77">
        <v>7290.75</v>
      </c>
      <c r="C3413" s="84">
        <v>176624</v>
      </c>
      <c r="D3413" s="84">
        <v>613725</v>
      </c>
      <c r="F3413">
        <f t="shared" si="106"/>
        <v>2013</v>
      </c>
      <c r="G3413" s="57">
        <f>_xlfn.XLOOKUP(F3413,'Historical Metal Prices'!$L$4:$Z$4,'Historical Metal Prices'!$L$10:$Z$10)</f>
        <v>0.3662767632853221</v>
      </c>
      <c r="H3413" s="77">
        <f t="shared" si="107"/>
        <v>9961.1823119224628</v>
      </c>
    </row>
    <row r="3414" spans="1:8" x14ac:dyDescent="0.2">
      <c r="A3414" s="79">
        <v>41421</v>
      </c>
      <c r="B3414" s="77">
        <v>7269.75</v>
      </c>
      <c r="C3414" s="84">
        <v>176624</v>
      </c>
      <c r="D3414" s="84">
        <v>621175</v>
      </c>
      <c r="F3414">
        <f t="shared" si="106"/>
        <v>2013</v>
      </c>
      <c r="G3414" s="57">
        <f>_xlfn.XLOOKUP(F3414,'Historical Metal Prices'!$L$4:$Z$4,'Historical Metal Prices'!$L$10:$Z$10)</f>
        <v>0.3662767632853221</v>
      </c>
      <c r="H3414" s="77">
        <f t="shared" si="107"/>
        <v>9932.4904998934708</v>
      </c>
    </row>
    <row r="3415" spans="1:8" x14ac:dyDescent="0.2">
      <c r="A3415" s="79">
        <v>41418</v>
      </c>
      <c r="B3415" s="77">
        <v>7269.75</v>
      </c>
      <c r="C3415" s="84">
        <v>176624</v>
      </c>
      <c r="D3415" s="84">
        <v>621175</v>
      </c>
      <c r="F3415">
        <f t="shared" si="106"/>
        <v>2013</v>
      </c>
      <c r="G3415" s="57">
        <f>_xlfn.XLOOKUP(F3415,'Historical Metal Prices'!$L$4:$Z$4,'Historical Metal Prices'!$L$10:$Z$10)</f>
        <v>0.3662767632853221</v>
      </c>
      <c r="H3415" s="77">
        <f t="shared" si="107"/>
        <v>9932.4904998934708</v>
      </c>
    </row>
    <row r="3416" spans="1:8" x14ac:dyDescent="0.2">
      <c r="A3416" s="79">
        <v>41417</v>
      </c>
      <c r="B3416" s="77">
        <v>7270.5</v>
      </c>
      <c r="C3416" s="84">
        <v>190330</v>
      </c>
      <c r="D3416" s="84">
        <v>621175</v>
      </c>
      <c r="F3416">
        <f t="shared" si="106"/>
        <v>2013</v>
      </c>
      <c r="G3416" s="57">
        <f>_xlfn.XLOOKUP(F3416,'Historical Metal Prices'!$L$4:$Z$4,'Historical Metal Prices'!$L$10:$Z$10)</f>
        <v>0.3662767632853221</v>
      </c>
      <c r="H3416" s="77">
        <f t="shared" si="107"/>
        <v>9933.5152074659345</v>
      </c>
    </row>
    <row r="3417" spans="1:8" x14ac:dyDescent="0.2">
      <c r="A3417" s="79">
        <v>41416</v>
      </c>
      <c r="B3417" s="77">
        <v>7444.5</v>
      </c>
      <c r="C3417" s="84">
        <v>190330</v>
      </c>
      <c r="D3417" s="84">
        <v>623875</v>
      </c>
      <c r="F3417">
        <f t="shared" si="106"/>
        <v>2013</v>
      </c>
      <c r="G3417" s="57">
        <f>_xlfn.XLOOKUP(F3417,'Historical Metal Prices'!$L$4:$Z$4,'Historical Metal Prices'!$L$10:$Z$10)</f>
        <v>0.3662767632853221</v>
      </c>
      <c r="H3417" s="77">
        <f t="shared" si="107"/>
        <v>10171.24736427758</v>
      </c>
    </row>
    <row r="3418" spans="1:8" x14ac:dyDescent="0.2">
      <c r="A3418" s="79">
        <v>41415</v>
      </c>
      <c r="B3418" s="77">
        <v>7338.5</v>
      </c>
      <c r="C3418" s="84">
        <v>190330</v>
      </c>
      <c r="D3418" s="84">
        <v>627275</v>
      </c>
      <c r="F3418">
        <f t="shared" si="106"/>
        <v>2013</v>
      </c>
      <c r="G3418" s="57">
        <f>_xlfn.XLOOKUP(F3418,'Historical Metal Prices'!$L$4:$Z$4,'Historical Metal Prices'!$L$10:$Z$10)</f>
        <v>0.3662767632853221</v>
      </c>
      <c r="H3418" s="77">
        <f t="shared" si="107"/>
        <v>10026.422027369335</v>
      </c>
    </row>
    <row r="3419" spans="1:8" x14ac:dyDescent="0.2">
      <c r="A3419" s="79">
        <v>41414</v>
      </c>
      <c r="B3419" s="77">
        <v>7367.25</v>
      </c>
      <c r="C3419" s="84">
        <v>190330</v>
      </c>
      <c r="D3419" s="84">
        <v>624525</v>
      </c>
      <c r="F3419">
        <f t="shared" si="106"/>
        <v>2013</v>
      </c>
      <c r="G3419" s="57">
        <f>_xlfn.XLOOKUP(F3419,'Historical Metal Prices'!$L$4:$Z$4,'Historical Metal Prices'!$L$10:$Z$10)</f>
        <v>0.3662767632853221</v>
      </c>
      <c r="H3419" s="77">
        <f t="shared" si="107"/>
        <v>10065.70248431379</v>
      </c>
    </row>
    <row r="3420" spans="1:8" x14ac:dyDescent="0.2">
      <c r="A3420" s="79">
        <v>41411</v>
      </c>
      <c r="B3420" s="77">
        <v>7274.5</v>
      </c>
      <c r="C3420" s="84">
        <v>190330</v>
      </c>
      <c r="D3420" s="84">
        <v>628025</v>
      </c>
      <c r="F3420">
        <f t="shared" si="106"/>
        <v>2013</v>
      </c>
      <c r="G3420" s="57">
        <f>_xlfn.XLOOKUP(F3420,'Historical Metal Prices'!$L$4:$Z$4,'Historical Metal Prices'!$L$10:$Z$10)</f>
        <v>0.3662767632853221</v>
      </c>
      <c r="H3420" s="77">
        <f t="shared" si="107"/>
        <v>9938.9803145190763</v>
      </c>
    </row>
    <row r="3421" spans="1:8" x14ac:dyDescent="0.2">
      <c r="A3421" s="79">
        <v>41410</v>
      </c>
      <c r="B3421" s="77">
        <v>7250.75</v>
      </c>
      <c r="C3421" s="84">
        <v>195043</v>
      </c>
      <c r="D3421" s="84">
        <v>629950</v>
      </c>
      <c r="F3421">
        <f t="shared" si="106"/>
        <v>2013</v>
      </c>
      <c r="G3421" s="57">
        <f>_xlfn.XLOOKUP(F3421,'Historical Metal Prices'!$L$4:$Z$4,'Historical Metal Prices'!$L$10:$Z$10)</f>
        <v>0.3662767632853221</v>
      </c>
      <c r="H3421" s="77">
        <f t="shared" si="107"/>
        <v>9906.5312413910488</v>
      </c>
    </row>
    <row r="3422" spans="1:8" x14ac:dyDescent="0.2">
      <c r="A3422" s="79">
        <v>41409</v>
      </c>
      <c r="B3422" s="77">
        <v>7169.5</v>
      </c>
      <c r="C3422" s="84">
        <v>195043</v>
      </c>
      <c r="D3422" s="84">
        <v>624400</v>
      </c>
      <c r="F3422">
        <f t="shared" si="106"/>
        <v>2013</v>
      </c>
      <c r="G3422" s="57">
        <f>_xlfn.XLOOKUP(F3422,'Historical Metal Prices'!$L$4:$Z$4,'Historical Metal Prices'!$L$10:$Z$10)</f>
        <v>0.3662767632853221</v>
      </c>
      <c r="H3422" s="77">
        <f t="shared" si="107"/>
        <v>9795.5212543741163</v>
      </c>
    </row>
    <row r="3423" spans="1:8" x14ac:dyDescent="0.2">
      <c r="A3423" s="79">
        <v>41408</v>
      </c>
      <c r="B3423" s="77">
        <v>7216</v>
      </c>
      <c r="C3423" s="84">
        <v>195043</v>
      </c>
      <c r="D3423" s="84">
        <v>627525</v>
      </c>
      <c r="F3423">
        <f t="shared" si="106"/>
        <v>2013</v>
      </c>
      <c r="G3423" s="57">
        <f>_xlfn.XLOOKUP(F3423,'Historical Metal Prices'!$L$4:$Z$4,'Historical Metal Prices'!$L$10:$Z$10)</f>
        <v>0.3662767632853221</v>
      </c>
      <c r="H3423" s="77">
        <f t="shared" si="107"/>
        <v>9859.0531238668846</v>
      </c>
    </row>
    <row r="3424" spans="1:8" x14ac:dyDescent="0.2">
      <c r="A3424" s="79">
        <v>41407</v>
      </c>
      <c r="B3424" s="77">
        <v>7388.5</v>
      </c>
      <c r="C3424" s="84">
        <v>195043</v>
      </c>
      <c r="D3424" s="84">
        <v>618700</v>
      </c>
      <c r="F3424">
        <f t="shared" si="106"/>
        <v>2013</v>
      </c>
      <c r="G3424" s="57">
        <f>_xlfn.XLOOKUP(F3424,'Historical Metal Prices'!$L$4:$Z$4,'Historical Metal Prices'!$L$10:$Z$10)</f>
        <v>0.3662767632853221</v>
      </c>
      <c r="H3424" s="77">
        <f t="shared" si="107"/>
        <v>10094.735865533603</v>
      </c>
    </row>
    <row r="3425" spans="1:8" x14ac:dyDescent="0.2">
      <c r="A3425" s="79">
        <v>41404</v>
      </c>
      <c r="B3425" s="77">
        <v>7355.5</v>
      </c>
      <c r="C3425" s="84">
        <v>195043</v>
      </c>
      <c r="D3425" s="84">
        <v>604250</v>
      </c>
      <c r="F3425">
        <f t="shared" si="106"/>
        <v>2013</v>
      </c>
      <c r="G3425" s="57">
        <f>_xlfn.XLOOKUP(F3425,'Historical Metal Prices'!$L$4:$Z$4,'Historical Metal Prices'!$L$10:$Z$10)</f>
        <v>0.3662767632853221</v>
      </c>
      <c r="H3425" s="77">
        <f t="shared" si="107"/>
        <v>10049.648732345187</v>
      </c>
    </row>
    <row r="3426" spans="1:8" x14ac:dyDescent="0.2">
      <c r="A3426" s="79">
        <v>41403</v>
      </c>
      <c r="B3426" s="77">
        <v>7331</v>
      </c>
      <c r="C3426" s="84">
        <v>213782</v>
      </c>
      <c r="D3426" s="84">
        <v>604250</v>
      </c>
      <c r="F3426">
        <f t="shared" si="106"/>
        <v>2013</v>
      </c>
      <c r="G3426" s="57">
        <f>_xlfn.XLOOKUP(F3426,'Historical Metal Prices'!$L$4:$Z$4,'Historical Metal Prices'!$L$10:$Z$10)</f>
        <v>0.3662767632853221</v>
      </c>
      <c r="H3426" s="77">
        <f t="shared" si="107"/>
        <v>10016.174951644696</v>
      </c>
    </row>
    <row r="3427" spans="1:8" x14ac:dyDescent="0.2">
      <c r="A3427" s="79">
        <v>41402</v>
      </c>
      <c r="B3427" s="77">
        <v>7394.25</v>
      </c>
      <c r="C3427" s="84">
        <v>213782</v>
      </c>
      <c r="D3427" s="84">
        <v>605750</v>
      </c>
      <c r="F3427">
        <f t="shared" si="106"/>
        <v>2013</v>
      </c>
      <c r="G3427" s="57">
        <f>_xlfn.XLOOKUP(F3427,'Historical Metal Prices'!$L$4:$Z$4,'Historical Metal Prices'!$L$10:$Z$10)</f>
        <v>0.3662767632853221</v>
      </c>
      <c r="H3427" s="77">
        <f t="shared" si="107"/>
        <v>10102.591956922493</v>
      </c>
    </row>
    <row r="3428" spans="1:8" x14ac:dyDescent="0.2">
      <c r="A3428" s="79">
        <v>41401</v>
      </c>
      <c r="B3428" s="77">
        <v>7238.75</v>
      </c>
      <c r="C3428" s="84">
        <v>213782</v>
      </c>
      <c r="D3428" s="84">
        <v>604600</v>
      </c>
      <c r="F3428">
        <f t="shared" si="106"/>
        <v>2013</v>
      </c>
      <c r="G3428" s="57">
        <f>_xlfn.XLOOKUP(F3428,'Historical Metal Prices'!$L$4:$Z$4,'Historical Metal Prices'!$L$10:$Z$10)</f>
        <v>0.3662767632853221</v>
      </c>
      <c r="H3428" s="77">
        <f t="shared" si="107"/>
        <v>9890.1359202316253</v>
      </c>
    </row>
    <row r="3429" spans="1:8" x14ac:dyDescent="0.2">
      <c r="A3429" s="79">
        <v>41400</v>
      </c>
      <c r="B3429" s="77">
        <v>7243.75</v>
      </c>
      <c r="C3429" s="84">
        <v>213782</v>
      </c>
      <c r="D3429" s="84">
        <v>604600</v>
      </c>
      <c r="F3429">
        <f t="shared" si="106"/>
        <v>2013</v>
      </c>
      <c r="G3429" s="57">
        <f>_xlfn.XLOOKUP(F3429,'Historical Metal Prices'!$L$4:$Z$4,'Historical Metal Prices'!$L$10:$Z$10)</f>
        <v>0.3662767632853221</v>
      </c>
      <c r="H3429" s="77">
        <f t="shared" si="107"/>
        <v>9896.967304048052</v>
      </c>
    </row>
    <row r="3430" spans="1:8" x14ac:dyDescent="0.2">
      <c r="A3430" s="79">
        <v>41397</v>
      </c>
      <c r="B3430" s="77">
        <v>7243.75</v>
      </c>
      <c r="C3430" s="84">
        <v>213782</v>
      </c>
      <c r="D3430" s="84">
        <v>608700</v>
      </c>
      <c r="F3430">
        <f t="shared" si="106"/>
        <v>2013</v>
      </c>
      <c r="G3430" s="57">
        <f>_xlfn.XLOOKUP(F3430,'Historical Metal Prices'!$L$4:$Z$4,'Historical Metal Prices'!$L$10:$Z$10)</f>
        <v>0.3662767632853221</v>
      </c>
      <c r="H3430" s="77">
        <f t="shared" si="107"/>
        <v>9896.967304048052</v>
      </c>
    </row>
    <row r="3431" spans="1:8" x14ac:dyDescent="0.2">
      <c r="A3431" s="79">
        <v>41396</v>
      </c>
      <c r="B3431" s="77">
        <v>6818</v>
      </c>
      <c r="C3431" s="84">
        <v>217180</v>
      </c>
      <c r="D3431" s="84">
        <v>608700</v>
      </c>
      <c r="F3431">
        <f t="shared" si="106"/>
        <v>2013</v>
      </c>
      <c r="G3431" s="57">
        <f>_xlfn.XLOOKUP(F3431,'Historical Metal Prices'!$L$4:$Z$4,'Historical Metal Prices'!$L$10:$Z$10)</f>
        <v>0.3662767632853221</v>
      </c>
      <c r="H3431" s="77">
        <f t="shared" si="107"/>
        <v>9315.2749720793254</v>
      </c>
    </row>
    <row r="3432" spans="1:8" x14ac:dyDescent="0.2">
      <c r="A3432" s="79">
        <v>41395</v>
      </c>
      <c r="B3432" s="77">
        <v>6761.75</v>
      </c>
      <c r="C3432" s="84">
        <v>217180</v>
      </c>
      <c r="D3432" s="84">
        <v>616125</v>
      </c>
      <c r="F3432">
        <f t="shared" si="106"/>
        <v>2013</v>
      </c>
      <c r="G3432" s="57">
        <f>_xlfn.XLOOKUP(F3432,'Historical Metal Prices'!$L$4:$Z$4,'Historical Metal Prices'!$L$10:$Z$10)</f>
        <v>0.3662767632853221</v>
      </c>
      <c r="H3432" s="77">
        <f t="shared" si="107"/>
        <v>9238.4219041445267</v>
      </c>
    </row>
    <row r="3433" spans="1:8" x14ac:dyDescent="0.2">
      <c r="A3433" s="79">
        <v>41394</v>
      </c>
      <c r="B3433" s="77">
        <v>7021.25</v>
      </c>
      <c r="C3433" s="84">
        <v>217180</v>
      </c>
      <c r="D3433" s="84">
        <v>618175</v>
      </c>
      <c r="F3433">
        <f t="shared" si="106"/>
        <v>2013</v>
      </c>
      <c r="G3433" s="57">
        <f>_xlfn.XLOOKUP(F3433,'Historical Metal Prices'!$L$4:$Z$4,'Historical Metal Prices'!$L$10:$Z$10)</f>
        <v>0.3662767632853221</v>
      </c>
      <c r="H3433" s="77">
        <f t="shared" si="107"/>
        <v>9592.970724217068</v>
      </c>
    </row>
    <row r="3434" spans="1:8" x14ac:dyDescent="0.2">
      <c r="A3434" s="79">
        <v>41393</v>
      </c>
      <c r="B3434" s="77">
        <v>7120.5</v>
      </c>
      <c r="C3434" s="84">
        <v>217180</v>
      </c>
      <c r="D3434" s="84">
        <v>618600</v>
      </c>
      <c r="F3434">
        <f t="shared" si="106"/>
        <v>2013</v>
      </c>
      <c r="G3434" s="57">
        <f>_xlfn.XLOOKUP(F3434,'Historical Metal Prices'!$L$4:$Z$4,'Historical Metal Prices'!$L$10:$Z$10)</f>
        <v>0.3662767632853221</v>
      </c>
      <c r="H3434" s="77">
        <f t="shared" si="107"/>
        <v>9728.5736929731356</v>
      </c>
    </row>
    <row r="3435" spans="1:8" x14ac:dyDescent="0.2">
      <c r="A3435" s="79">
        <v>41390</v>
      </c>
      <c r="B3435" s="77">
        <v>6998</v>
      </c>
      <c r="C3435" s="84">
        <v>217180</v>
      </c>
      <c r="D3435" s="84">
        <v>617650</v>
      </c>
      <c r="F3435">
        <f t="shared" si="106"/>
        <v>2013</v>
      </c>
      <c r="G3435" s="57">
        <f>_xlfn.XLOOKUP(F3435,'Historical Metal Prices'!$L$4:$Z$4,'Historical Metal Prices'!$L$10:$Z$10)</f>
        <v>0.3662767632853221</v>
      </c>
      <c r="H3435" s="77">
        <f t="shared" si="107"/>
        <v>9561.2047894706848</v>
      </c>
    </row>
    <row r="3436" spans="1:8" x14ac:dyDescent="0.2">
      <c r="A3436" s="79">
        <v>41389</v>
      </c>
      <c r="B3436" s="77">
        <v>7149</v>
      </c>
      <c r="C3436" s="84">
        <v>223663</v>
      </c>
      <c r="D3436" s="84">
        <v>619600</v>
      </c>
      <c r="F3436">
        <f t="shared" si="106"/>
        <v>2013</v>
      </c>
      <c r="G3436" s="57">
        <f>_xlfn.XLOOKUP(F3436,'Historical Metal Prices'!$L$4:$Z$4,'Historical Metal Prices'!$L$10:$Z$10)</f>
        <v>0.3662767632853221</v>
      </c>
      <c r="H3436" s="77">
        <f t="shared" si="107"/>
        <v>9767.5125807267668</v>
      </c>
    </row>
    <row r="3437" spans="1:8" x14ac:dyDescent="0.2">
      <c r="A3437" s="79">
        <v>41388</v>
      </c>
      <c r="B3437" s="77">
        <v>7000.75</v>
      </c>
      <c r="C3437" s="84">
        <v>223663</v>
      </c>
      <c r="D3437" s="84">
        <v>618475</v>
      </c>
      <c r="F3437">
        <f t="shared" si="106"/>
        <v>2013</v>
      </c>
      <c r="G3437" s="57">
        <f>_xlfn.XLOOKUP(F3437,'Historical Metal Prices'!$L$4:$Z$4,'Historical Metal Prices'!$L$10:$Z$10)</f>
        <v>0.3662767632853221</v>
      </c>
      <c r="H3437" s="77">
        <f t="shared" si="107"/>
        <v>9564.9620505697185</v>
      </c>
    </row>
    <row r="3438" spans="1:8" x14ac:dyDescent="0.2">
      <c r="A3438" s="79">
        <v>41387</v>
      </c>
      <c r="B3438" s="77">
        <v>6842</v>
      </c>
      <c r="C3438" s="84">
        <v>223663</v>
      </c>
      <c r="D3438" s="84">
        <v>620375</v>
      </c>
      <c r="F3438">
        <f t="shared" si="106"/>
        <v>2013</v>
      </c>
      <c r="G3438" s="57">
        <f>_xlfn.XLOOKUP(F3438,'Historical Metal Prices'!$L$4:$Z$4,'Historical Metal Prices'!$L$10:$Z$10)</f>
        <v>0.3662767632853221</v>
      </c>
      <c r="H3438" s="77">
        <f t="shared" si="107"/>
        <v>9348.0656143981741</v>
      </c>
    </row>
    <row r="3439" spans="1:8" x14ac:dyDescent="0.2">
      <c r="A3439" s="79">
        <v>41386</v>
      </c>
      <c r="B3439" s="77">
        <v>6906.5</v>
      </c>
      <c r="C3439" s="84">
        <v>223663</v>
      </c>
      <c r="D3439" s="84">
        <v>621600</v>
      </c>
      <c r="F3439">
        <f t="shared" si="106"/>
        <v>2013</v>
      </c>
      <c r="G3439" s="57">
        <f>_xlfn.XLOOKUP(F3439,'Historical Metal Prices'!$L$4:$Z$4,'Historical Metal Prices'!$L$10:$Z$10)</f>
        <v>0.3662767632853221</v>
      </c>
      <c r="H3439" s="77">
        <f t="shared" si="107"/>
        <v>9436.1904656300776</v>
      </c>
    </row>
    <row r="3440" spans="1:8" x14ac:dyDescent="0.2">
      <c r="A3440" s="79">
        <v>41383</v>
      </c>
      <c r="B3440" s="77">
        <v>6961</v>
      </c>
      <c r="C3440" s="84">
        <v>223663</v>
      </c>
      <c r="D3440" s="84">
        <v>613075</v>
      </c>
      <c r="F3440">
        <f t="shared" si="106"/>
        <v>2013</v>
      </c>
      <c r="G3440" s="57">
        <f>_xlfn.XLOOKUP(F3440,'Historical Metal Prices'!$L$4:$Z$4,'Historical Metal Prices'!$L$10:$Z$10)</f>
        <v>0.3662767632853221</v>
      </c>
      <c r="H3440" s="77">
        <f t="shared" si="107"/>
        <v>9510.6525492291275</v>
      </c>
    </row>
    <row r="3441" spans="1:8" x14ac:dyDescent="0.2">
      <c r="A3441" s="79">
        <v>41382</v>
      </c>
      <c r="B3441" s="77">
        <v>7061</v>
      </c>
      <c r="C3441" s="84">
        <v>228290</v>
      </c>
      <c r="D3441" s="84">
        <v>614350</v>
      </c>
      <c r="F3441">
        <f t="shared" si="106"/>
        <v>2013</v>
      </c>
      <c r="G3441" s="57">
        <f>_xlfn.XLOOKUP(F3441,'Historical Metal Prices'!$L$4:$Z$4,'Historical Metal Prices'!$L$10:$Z$10)</f>
        <v>0.3662767632853221</v>
      </c>
      <c r="H3441" s="77">
        <f t="shared" si="107"/>
        <v>9647.2802255576589</v>
      </c>
    </row>
    <row r="3442" spans="1:8" x14ac:dyDescent="0.2">
      <c r="A3442" s="79">
        <v>41381</v>
      </c>
      <c r="B3442" s="77">
        <v>7047.5</v>
      </c>
      <c r="C3442" s="84">
        <v>228290</v>
      </c>
      <c r="D3442" s="84">
        <v>612350</v>
      </c>
      <c r="F3442">
        <f t="shared" si="106"/>
        <v>2013</v>
      </c>
      <c r="G3442" s="57">
        <f>_xlfn.XLOOKUP(F3442,'Historical Metal Prices'!$L$4:$Z$4,'Historical Metal Prices'!$L$10:$Z$10)</f>
        <v>0.3662767632853221</v>
      </c>
      <c r="H3442" s="77">
        <f t="shared" si="107"/>
        <v>9628.835489253308</v>
      </c>
    </row>
    <row r="3443" spans="1:8" x14ac:dyDescent="0.2">
      <c r="A3443" s="79">
        <v>41380</v>
      </c>
      <c r="B3443" s="77">
        <v>7266.5</v>
      </c>
      <c r="C3443" s="84">
        <v>228290</v>
      </c>
      <c r="D3443" s="84">
        <v>608525</v>
      </c>
      <c r="F3443">
        <f t="shared" si="106"/>
        <v>2013</v>
      </c>
      <c r="G3443" s="57">
        <f>_xlfn.XLOOKUP(F3443,'Historical Metal Prices'!$L$4:$Z$4,'Historical Metal Prices'!$L$10:$Z$10)</f>
        <v>0.3662767632853221</v>
      </c>
      <c r="H3443" s="77">
        <f t="shared" si="107"/>
        <v>9928.0501004127927</v>
      </c>
    </row>
    <row r="3444" spans="1:8" x14ac:dyDescent="0.2">
      <c r="A3444" s="79">
        <v>41379</v>
      </c>
      <c r="B3444" s="77">
        <v>7168.25</v>
      </c>
      <c r="C3444" s="84">
        <v>228290</v>
      </c>
      <c r="D3444" s="84">
        <v>611925</v>
      </c>
      <c r="F3444">
        <f t="shared" si="106"/>
        <v>2013</v>
      </c>
      <c r="G3444" s="57">
        <f>_xlfn.XLOOKUP(F3444,'Historical Metal Prices'!$L$4:$Z$4,'Historical Metal Prices'!$L$10:$Z$10)</f>
        <v>0.3662767632853221</v>
      </c>
      <c r="H3444" s="77">
        <f t="shared" si="107"/>
        <v>9793.8134084200101</v>
      </c>
    </row>
    <row r="3445" spans="1:8" x14ac:dyDescent="0.2">
      <c r="A3445" s="79">
        <v>41376</v>
      </c>
      <c r="B3445" s="77">
        <v>7374.9</v>
      </c>
      <c r="C3445" s="84">
        <v>228290</v>
      </c>
      <c r="D3445" s="84">
        <v>611175</v>
      </c>
      <c r="F3445">
        <f t="shared" si="106"/>
        <v>2013</v>
      </c>
      <c r="G3445" s="57">
        <f>_xlfn.XLOOKUP(F3445,'Historical Metal Prices'!$L$4:$Z$4,'Historical Metal Prices'!$L$10:$Z$10)</f>
        <v>0.3662767632853221</v>
      </c>
      <c r="H3445" s="77">
        <f t="shared" si="107"/>
        <v>10076.154501552921</v>
      </c>
    </row>
    <row r="3446" spans="1:8" x14ac:dyDescent="0.2">
      <c r="A3446" s="79">
        <v>41375</v>
      </c>
      <c r="B3446" s="77">
        <v>7579</v>
      </c>
      <c r="C3446" s="84">
        <v>247591</v>
      </c>
      <c r="D3446" s="84">
        <v>593650</v>
      </c>
      <c r="F3446">
        <f t="shared" si="106"/>
        <v>2013</v>
      </c>
      <c r="G3446" s="57">
        <f>_xlfn.XLOOKUP(F3446,'Historical Metal Prices'!$L$4:$Z$4,'Historical Metal Prices'!$L$10:$Z$10)</f>
        <v>0.3662767632853221</v>
      </c>
      <c r="H3446" s="77">
        <f t="shared" si="107"/>
        <v>10355.011588939456</v>
      </c>
    </row>
    <row r="3447" spans="1:8" x14ac:dyDescent="0.2">
      <c r="A3447" s="79">
        <v>41374</v>
      </c>
      <c r="B3447" s="77">
        <v>7545</v>
      </c>
      <c r="C3447" s="84">
        <v>247591</v>
      </c>
      <c r="D3447" s="84">
        <v>590175</v>
      </c>
      <c r="F3447">
        <f t="shared" si="106"/>
        <v>2013</v>
      </c>
      <c r="G3447" s="57">
        <f>_xlfn.XLOOKUP(F3447,'Historical Metal Prices'!$L$4:$Z$4,'Historical Metal Prices'!$L$10:$Z$10)</f>
        <v>0.3662767632853221</v>
      </c>
      <c r="H3447" s="77">
        <f t="shared" si="107"/>
        <v>10308.558178987756</v>
      </c>
    </row>
    <row r="3448" spans="1:8" x14ac:dyDescent="0.2">
      <c r="A3448" s="79">
        <v>41373</v>
      </c>
      <c r="B3448" s="77">
        <v>7601.5</v>
      </c>
      <c r="C3448" s="84">
        <v>247591</v>
      </c>
      <c r="D3448" s="84">
        <v>587925</v>
      </c>
      <c r="F3448">
        <f t="shared" si="106"/>
        <v>2013</v>
      </c>
      <c r="G3448" s="57">
        <f>_xlfn.XLOOKUP(F3448,'Historical Metal Prices'!$L$4:$Z$4,'Historical Metal Prices'!$L$10:$Z$10)</f>
        <v>0.3662767632853221</v>
      </c>
      <c r="H3448" s="77">
        <f t="shared" si="107"/>
        <v>10385.752816113376</v>
      </c>
    </row>
    <row r="3449" spans="1:8" x14ac:dyDescent="0.2">
      <c r="A3449" s="79">
        <v>41372</v>
      </c>
      <c r="B3449" s="77">
        <v>7420</v>
      </c>
      <c r="C3449" s="84">
        <v>247591</v>
      </c>
      <c r="D3449" s="84">
        <v>587550</v>
      </c>
      <c r="F3449">
        <f t="shared" si="106"/>
        <v>2013</v>
      </c>
      <c r="G3449" s="57">
        <f>_xlfn.XLOOKUP(F3449,'Historical Metal Prices'!$L$4:$Z$4,'Historical Metal Prices'!$L$10:$Z$10)</f>
        <v>0.3662767632853221</v>
      </c>
      <c r="H3449" s="77">
        <f t="shared" si="107"/>
        <v>10137.773583577091</v>
      </c>
    </row>
    <row r="3450" spans="1:8" x14ac:dyDescent="0.2">
      <c r="A3450" s="79">
        <v>41369</v>
      </c>
      <c r="B3450" s="77">
        <v>7377</v>
      </c>
      <c r="C3450" s="84">
        <v>247591</v>
      </c>
      <c r="D3450" s="84">
        <v>579400</v>
      </c>
      <c r="F3450">
        <f t="shared" si="106"/>
        <v>2013</v>
      </c>
      <c r="G3450" s="57">
        <f>_xlfn.XLOOKUP(F3450,'Historical Metal Prices'!$L$4:$Z$4,'Historical Metal Prices'!$L$10:$Z$10)</f>
        <v>0.3662767632853221</v>
      </c>
      <c r="H3450" s="77">
        <f t="shared" si="107"/>
        <v>10079.023682755822</v>
      </c>
    </row>
    <row r="3451" spans="1:8" x14ac:dyDescent="0.2">
      <c r="A3451" s="79">
        <v>41368</v>
      </c>
      <c r="B3451" s="77">
        <v>7411.75</v>
      </c>
      <c r="C3451" s="84">
        <v>247591</v>
      </c>
      <c r="D3451" s="84">
        <v>579600</v>
      </c>
      <c r="F3451">
        <f t="shared" si="106"/>
        <v>2013</v>
      </c>
      <c r="G3451" s="57">
        <f>_xlfn.XLOOKUP(F3451,'Historical Metal Prices'!$L$4:$Z$4,'Historical Metal Prices'!$L$10:$Z$10)</f>
        <v>0.3662767632853221</v>
      </c>
      <c r="H3451" s="77">
        <f t="shared" si="107"/>
        <v>10126.501800279986</v>
      </c>
    </row>
    <row r="3452" spans="1:8" x14ac:dyDescent="0.2">
      <c r="A3452" s="79">
        <v>41367</v>
      </c>
      <c r="B3452" s="77">
        <v>7357.5</v>
      </c>
      <c r="C3452" s="84">
        <v>247591</v>
      </c>
      <c r="D3452" s="84">
        <v>579175</v>
      </c>
      <c r="F3452">
        <f t="shared" si="106"/>
        <v>2013</v>
      </c>
      <c r="G3452" s="57">
        <f>_xlfn.XLOOKUP(F3452,'Historical Metal Prices'!$L$4:$Z$4,'Historical Metal Prices'!$L$10:$Z$10)</f>
        <v>0.3662767632853221</v>
      </c>
      <c r="H3452" s="77">
        <f t="shared" si="107"/>
        <v>10052.381285871757</v>
      </c>
    </row>
    <row r="3453" spans="1:8" x14ac:dyDescent="0.2">
      <c r="A3453" s="79">
        <v>41366</v>
      </c>
      <c r="B3453" s="77">
        <v>7435.5</v>
      </c>
      <c r="C3453" s="84">
        <v>247591</v>
      </c>
      <c r="D3453" s="84">
        <v>572325</v>
      </c>
      <c r="F3453">
        <f t="shared" si="106"/>
        <v>2013</v>
      </c>
      <c r="G3453" s="57">
        <f>_xlfn.XLOOKUP(F3453,'Historical Metal Prices'!$L$4:$Z$4,'Historical Metal Prices'!$L$10:$Z$10)</f>
        <v>0.3662767632853221</v>
      </c>
      <c r="H3453" s="77">
        <f t="shared" si="107"/>
        <v>10158.950873408012</v>
      </c>
    </row>
    <row r="3454" spans="1:8" x14ac:dyDescent="0.2">
      <c r="A3454" s="79">
        <v>41365</v>
      </c>
      <c r="B3454" s="77">
        <v>7509.75</v>
      </c>
      <c r="C3454" s="84">
        <v>247591</v>
      </c>
      <c r="D3454" s="84">
        <v>571125</v>
      </c>
      <c r="F3454">
        <f t="shared" si="106"/>
        <v>2013</v>
      </c>
      <c r="G3454" s="57">
        <f>_xlfn.XLOOKUP(F3454,'Historical Metal Prices'!$L$4:$Z$4,'Historical Metal Prices'!$L$10:$Z$10)</f>
        <v>0.3662767632853221</v>
      </c>
      <c r="H3454" s="77">
        <f t="shared" si="107"/>
        <v>10260.396923081948</v>
      </c>
    </row>
    <row r="3455" spans="1:8" x14ac:dyDescent="0.2">
      <c r="A3455" s="79">
        <v>41362</v>
      </c>
      <c r="B3455" s="77">
        <v>7509.75</v>
      </c>
      <c r="C3455" s="84">
        <v>247591</v>
      </c>
      <c r="D3455" s="84">
        <v>569775</v>
      </c>
      <c r="F3455">
        <f t="shared" si="106"/>
        <v>2013</v>
      </c>
      <c r="G3455" s="57">
        <f>_xlfn.XLOOKUP(F3455,'Historical Metal Prices'!$L$4:$Z$4,'Historical Metal Prices'!$L$10:$Z$10)</f>
        <v>0.3662767632853221</v>
      </c>
      <c r="H3455" s="77">
        <f t="shared" si="107"/>
        <v>10260.396923081948</v>
      </c>
    </row>
    <row r="3456" spans="1:8" x14ac:dyDescent="0.2">
      <c r="A3456" s="79">
        <v>41361</v>
      </c>
      <c r="B3456" s="77">
        <v>7509.75</v>
      </c>
      <c r="C3456" s="84">
        <v>239273</v>
      </c>
      <c r="D3456" s="84">
        <v>569775</v>
      </c>
      <c r="F3456">
        <f t="shared" si="106"/>
        <v>2013</v>
      </c>
      <c r="G3456" s="57">
        <f>_xlfn.XLOOKUP(F3456,'Historical Metal Prices'!$L$4:$Z$4,'Historical Metal Prices'!$L$10:$Z$10)</f>
        <v>0.3662767632853221</v>
      </c>
      <c r="H3456" s="77">
        <f t="shared" si="107"/>
        <v>10260.396923081948</v>
      </c>
    </row>
    <row r="3457" spans="1:8" x14ac:dyDescent="0.2">
      <c r="A3457" s="79">
        <v>41360</v>
      </c>
      <c r="B3457" s="77">
        <v>7576.75</v>
      </c>
      <c r="C3457" s="84">
        <v>239273</v>
      </c>
      <c r="D3457" s="84">
        <v>569775</v>
      </c>
      <c r="F3457">
        <f t="shared" si="106"/>
        <v>2013</v>
      </c>
      <c r="G3457" s="57">
        <f>_xlfn.XLOOKUP(F3457,'Historical Metal Prices'!$L$4:$Z$4,'Historical Metal Prices'!$L$10:$Z$10)</f>
        <v>0.3662767632853221</v>
      </c>
      <c r="H3457" s="77">
        <f t="shared" si="107"/>
        <v>10351.937466222063</v>
      </c>
    </row>
    <row r="3458" spans="1:8" x14ac:dyDescent="0.2">
      <c r="A3458" s="79">
        <v>41359</v>
      </c>
      <c r="B3458" s="77">
        <v>7592.75</v>
      </c>
      <c r="C3458" s="84">
        <v>239273</v>
      </c>
      <c r="D3458" s="84">
        <v>567900</v>
      </c>
      <c r="F3458">
        <f t="shared" si="106"/>
        <v>2013</v>
      </c>
      <c r="G3458" s="57">
        <f>_xlfn.XLOOKUP(F3458,'Historical Metal Prices'!$L$4:$Z$4,'Historical Metal Prices'!$L$10:$Z$10)</f>
        <v>0.3662767632853221</v>
      </c>
      <c r="H3458" s="77">
        <f t="shared" si="107"/>
        <v>10373.797894434629</v>
      </c>
    </row>
    <row r="3459" spans="1:8" x14ac:dyDescent="0.2">
      <c r="A3459" s="79">
        <v>41358</v>
      </c>
      <c r="B3459" s="77">
        <v>7586</v>
      </c>
      <c r="C3459" s="84">
        <v>239273</v>
      </c>
      <c r="D3459" s="84">
        <v>566325</v>
      </c>
      <c r="F3459">
        <f t="shared" si="106"/>
        <v>2013</v>
      </c>
      <c r="G3459" s="57">
        <f>_xlfn.XLOOKUP(F3459,'Historical Metal Prices'!$L$4:$Z$4,'Historical Metal Prices'!$L$10:$Z$10)</f>
        <v>0.3662767632853221</v>
      </c>
      <c r="H3459" s="77">
        <f t="shared" si="107"/>
        <v>10364.575526282453</v>
      </c>
    </row>
    <row r="3460" spans="1:8" x14ac:dyDescent="0.2">
      <c r="A3460" s="79">
        <v>41355</v>
      </c>
      <c r="B3460" s="77">
        <v>7621.75</v>
      </c>
      <c r="C3460" s="84">
        <v>239273</v>
      </c>
      <c r="D3460" s="84">
        <v>565350</v>
      </c>
      <c r="F3460">
        <f t="shared" si="106"/>
        <v>2013</v>
      </c>
      <c r="G3460" s="57">
        <f>_xlfn.XLOOKUP(F3460,'Historical Metal Prices'!$L$4:$Z$4,'Historical Metal Prices'!$L$10:$Z$10)</f>
        <v>0.3662767632853221</v>
      </c>
      <c r="H3460" s="77">
        <f t="shared" si="107"/>
        <v>10413.419920569904</v>
      </c>
    </row>
    <row r="3461" spans="1:8" x14ac:dyDescent="0.2">
      <c r="A3461" s="79">
        <v>41354</v>
      </c>
      <c r="B3461" s="77">
        <v>7548.25</v>
      </c>
      <c r="C3461" s="84">
        <v>231872</v>
      </c>
      <c r="D3461" s="84">
        <v>562475</v>
      </c>
      <c r="F3461">
        <f t="shared" si="106"/>
        <v>2013</v>
      </c>
      <c r="G3461" s="57">
        <f>_xlfn.XLOOKUP(F3461,'Historical Metal Prices'!$L$4:$Z$4,'Historical Metal Prices'!$L$10:$Z$10)</f>
        <v>0.3662767632853221</v>
      </c>
      <c r="H3461" s="77">
        <f t="shared" si="107"/>
        <v>10312.998578468432</v>
      </c>
    </row>
    <row r="3462" spans="1:8" x14ac:dyDescent="0.2">
      <c r="A3462" s="79">
        <v>41353</v>
      </c>
      <c r="B3462" s="77">
        <v>7584.5</v>
      </c>
      <c r="C3462" s="84">
        <v>231872</v>
      </c>
      <c r="D3462" s="84">
        <v>557450</v>
      </c>
      <c r="F3462">
        <f t="shared" si="106"/>
        <v>2013</v>
      </c>
      <c r="G3462" s="57">
        <f>_xlfn.XLOOKUP(F3462,'Historical Metal Prices'!$L$4:$Z$4,'Historical Metal Prices'!$L$10:$Z$10)</f>
        <v>0.3662767632853221</v>
      </c>
      <c r="H3462" s="77">
        <f t="shared" si="107"/>
        <v>10362.526111137526</v>
      </c>
    </row>
    <row r="3463" spans="1:8" x14ac:dyDescent="0.2">
      <c r="A3463" s="79">
        <v>41352</v>
      </c>
      <c r="B3463" s="77">
        <v>7493.75</v>
      </c>
      <c r="C3463" s="84">
        <v>231872</v>
      </c>
      <c r="D3463" s="84">
        <v>550825</v>
      </c>
      <c r="F3463">
        <f t="shared" si="106"/>
        <v>2013</v>
      </c>
      <c r="G3463" s="57">
        <f>_xlfn.XLOOKUP(F3463,'Historical Metal Prices'!$L$4:$Z$4,'Historical Metal Prices'!$L$10:$Z$10)</f>
        <v>0.3662767632853221</v>
      </c>
      <c r="H3463" s="77">
        <f t="shared" si="107"/>
        <v>10238.536494869382</v>
      </c>
    </row>
    <row r="3464" spans="1:8" x14ac:dyDescent="0.2">
      <c r="A3464" s="79">
        <v>41351</v>
      </c>
      <c r="B3464" s="77">
        <v>7542</v>
      </c>
      <c r="C3464" s="84">
        <v>231872</v>
      </c>
      <c r="D3464" s="84">
        <v>547025</v>
      </c>
      <c r="F3464">
        <f t="shared" si="106"/>
        <v>2013</v>
      </c>
      <c r="G3464" s="57">
        <f>_xlfn.XLOOKUP(F3464,'Historical Metal Prices'!$L$4:$Z$4,'Historical Metal Prices'!$L$10:$Z$10)</f>
        <v>0.3662767632853221</v>
      </c>
      <c r="H3464" s="77">
        <f t="shared" si="107"/>
        <v>10304.459348697899</v>
      </c>
    </row>
    <row r="3465" spans="1:8" x14ac:dyDescent="0.2">
      <c r="A3465" s="79">
        <v>41348</v>
      </c>
      <c r="B3465" s="77">
        <v>7724.5</v>
      </c>
      <c r="C3465" s="84">
        <v>231872</v>
      </c>
      <c r="D3465" s="84">
        <v>543925</v>
      </c>
      <c r="F3465">
        <f t="shared" si="106"/>
        <v>2013</v>
      </c>
      <c r="G3465" s="57">
        <f>_xlfn.XLOOKUP(F3465,'Historical Metal Prices'!$L$4:$Z$4,'Historical Metal Prices'!$L$10:$Z$10)</f>
        <v>0.3662767632853221</v>
      </c>
      <c r="H3465" s="77">
        <f t="shared" si="107"/>
        <v>10553.804857997471</v>
      </c>
    </row>
    <row r="3466" spans="1:8" x14ac:dyDescent="0.2">
      <c r="A3466" s="79">
        <v>41347</v>
      </c>
      <c r="B3466" s="77">
        <v>7775.25</v>
      </c>
      <c r="C3466" s="84">
        <v>225416</v>
      </c>
      <c r="D3466" s="84">
        <v>525825</v>
      </c>
      <c r="F3466">
        <f t="shared" si="106"/>
        <v>2013</v>
      </c>
      <c r="G3466" s="57">
        <f>_xlfn.XLOOKUP(F3466,'Historical Metal Prices'!$L$4:$Z$4,'Historical Metal Prices'!$L$10:$Z$10)</f>
        <v>0.3662767632853221</v>
      </c>
      <c r="H3466" s="77">
        <f t="shared" si="107"/>
        <v>10623.143403734201</v>
      </c>
    </row>
    <row r="3467" spans="1:8" x14ac:dyDescent="0.2">
      <c r="A3467" s="79">
        <v>41346</v>
      </c>
      <c r="B3467" s="77">
        <v>7758</v>
      </c>
      <c r="C3467" s="84">
        <v>225416</v>
      </c>
      <c r="D3467" s="84">
        <v>522250</v>
      </c>
      <c r="F3467">
        <f t="shared" ref="F3467:F3530" si="108">YEAR(A3467)</f>
        <v>2013</v>
      </c>
      <c r="G3467" s="57">
        <f>_xlfn.XLOOKUP(F3467,'Historical Metal Prices'!$L$4:$Z$4,'Historical Metal Prices'!$L$10:$Z$10)</f>
        <v>0.3662767632853221</v>
      </c>
      <c r="H3467" s="77">
        <f t="shared" ref="H3467:H3530" si="109">IFERROR(B3467*(1+G3467),H3468)</f>
        <v>10599.575129567529</v>
      </c>
    </row>
    <row r="3468" spans="1:8" x14ac:dyDescent="0.2">
      <c r="A3468" s="79">
        <v>41345</v>
      </c>
      <c r="B3468" s="77">
        <v>7797.75</v>
      </c>
      <c r="C3468" s="84">
        <v>225416</v>
      </c>
      <c r="D3468" s="84">
        <v>520500</v>
      </c>
      <c r="F3468">
        <f t="shared" si="108"/>
        <v>2013</v>
      </c>
      <c r="G3468" s="57">
        <f>_xlfn.XLOOKUP(F3468,'Historical Metal Prices'!$L$4:$Z$4,'Historical Metal Prices'!$L$10:$Z$10)</f>
        <v>0.3662767632853221</v>
      </c>
      <c r="H3468" s="77">
        <f t="shared" si="109"/>
        <v>10653.88463090812</v>
      </c>
    </row>
    <row r="3469" spans="1:8" x14ac:dyDescent="0.2">
      <c r="A3469" s="79">
        <v>41344</v>
      </c>
      <c r="B3469" s="77">
        <v>7725.25</v>
      </c>
      <c r="C3469" s="84">
        <v>225416</v>
      </c>
      <c r="D3469" s="84">
        <v>517900</v>
      </c>
      <c r="F3469">
        <f t="shared" si="108"/>
        <v>2013</v>
      </c>
      <c r="G3469" s="57">
        <f>_xlfn.XLOOKUP(F3469,'Historical Metal Prices'!$L$4:$Z$4,'Historical Metal Prices'!$L$10:$Z$10)</f>
        <v>0.3662767632853221</v>
      </c>
      <c r="H3469" s="77">
        <f t="shared" si="109"/>
        <v>10554.829565569935</v>
      </c>
    </row>
    <row r="3470" spans="1:8" x14ac:dyDescent="0.2">
      <c r="A3470" s="79">
        <v>41341</v>
      </c>
      <c r="B3470" s="77">
        <v>7710.5</v>
      </c>
      <c r="C3470" s="84">
        <v>225416</v>
      </c>
      <c r="D3470" s="84">
        <v>513550</v>
      </c>
      <c r="F3470">
        <f t="shared" si="108"/>
        <v>2013</v>
      </c>
      <c r="G3470" s="57">
        <f>_xlfn.XLOOKUP(F3470,'Historical Metal Prices'!$L$4:$Z$4,'Historical Metal Prices'!$L$10:$Z$10)</f>
        <v>0.3662767632853221</v>
      </c>
      <c r="H3470" s="77">
        <f t="shared" si="109"/>
        <v>10534.676983311476</v>
      </c>
    </row>
    <row r="3471" spans="1:8" x14ac:dyDescent="0.2">
      <c r="A3471" s="79">
        <v>41340</v>
      </c>
      <c r="B3471" s="77">
        <v>7734</v>
      </c>
      <c r="C3471" s="84">
        <v>226201</v>
      </c>
      <c r="D3471" s="84">
        <v>509425</v>
      </c>
      <c r="F3471">
        <f t="shared" si="108"/>
        <v>2013</v>
      </c>
      <c r="G3471" s="57">
        <f>_xlfn.XLOOKUP(F3471,'Historical Metal Prices'!$L$4:$Z$4,'Historical Metal Prices'!$L$10:$Z$10)</f>
        <v>0.3662767632853221</v>
      </c>
      <c r="H3471" s="77">
        <f t="shared" si="109"/>
        <v>10566.78448724868</v>
      </c>
    </row>
    <row r="3472" spans="1:8" x14ac:dyDescent="0.2">
      <c r="A3472" s="79">
        <v>41339</v>
      </c>
      <c r="B3472" s="77">
        <v>7658</v>
      </c>
      <c r="C3472" s="84">
        <v>226201</v>
      </c>
      <c r="D3472" s="84">
        <v>481225</v>
      </c>
      <c r="F3472">
        <f t="shared" si="108"/>
        <v>2013</v>
      </c>
      <c r="G3472" s="57">
        <f>_xlfn.XLOOKUP(F3472,'Historical Metal Prices'!$L$4:$Z$4,'Historical Metal Prices'!$L$10:$Z$10)</f>
        <v>0.3662767632853221</v>
      </c>
      <c r="H3472" s="77">
        <f t="shared" si="109"/>
        <v>10462.947453238996</v>
      </c>
    </row>
    <row r="3473" spans="1:8" x14ac:dyDescent="0.2">
      <c r="A3473" s="79">
        <v>41338</v>
      </c>
      <c r="B3473" s="77">
        <v>7740.75</v>
      </c>
      <c r="C3473" s="84">
        <v>226201</v>
      </c>
      <c r="D3473" s="84">
        <v>473750</v>
      </c>
      <c r="F3473">
        <f t="shared" si="108"/>
        <v>2013</v>
      </c>
      <c r="G3473" s="57">
        <f>_xlfn.XLOOKUP(F3473,'Historical Metal Prices'!$L$4:$Z$4,'Historical Metal Prices'!$L$10:$Z$10)</f>
        <v>0.3662767632853221</v>
      </c>
      <c r="H3473" s="77">
        <f t="shared" si="109"/>
        <v>10576.006855400858</v>
      </c>
    </row>
    <row r="3474" spans="1:8" x14ac:dyDescent="0.2">
      <c r="A3474" s="79">
        <v>41337</v>
      </c>
      <c r="B3474" s="77">
        <v>7695</v>
      </c>
      <c r="C3474" s="84">
        <v>226201</v>
      </c>
      <c r="D3474" s="84">
        <v>472975</v>
      </c>
      <c r="F3474">
        <f t="shared" si="108"/>
        <v>2013</v>
      </c>
      <c r="G3474" s="57">
        <f>_xlfn.XLOOKUP(F3474,'Historical Metal Prices'!$L$4:$Z$4,'Historical Metal Prices'!$L$10:$Z$10)</f>
        <v>0.3662767632853221</v>
      </c>
      <c r="H3474" s="77">
        <f t="shared" si="109"/>
        <v>10513.499693480553</v>
      </c>
    </row>
    <row r="3475" spans="1:8" x14ac:dyDescent="0.2">
      <c r="A3475" s="79">
        <v>41334</v>
      </c>
      <c r="B3475" s="77">
        <v>7673</v>
      </c>
      <c r="C3475" s="84">
        <v>226201</v>
      </c>
      <c r="D3475" s="84">
        <v>462400</v>
      </c>
      <c r="F3475">
        <f t="shared" si="108"/>
        <v>2013</v>
      </c>
      <c r="G3475" s="57">
        <f>_xlfn.XLOOKUP(F3475,'Historical Metal Prices'!$L$4:$Z$4,'Historical Metal Prices'!$L$10:$Z$10)</f>
        <v>0.3662767632853221</v>
      </c>
      <c r="H3475" s="77">
        <f t="shared" si="109"/>
        <v>10483.441604688276</v>
      </c>
    </row>
    <row r="3476" spans="1:8" x14ac:dyDescent="0.2">
      <c r="A3476" s="79">
        <v>41333</v>
      </c>
      <c r="B3476" s="77">
        <v>7784</v>
      </c>
      <c r="C3476" s="84">
        <v>207709</v>
      </c>
      <c r="D3476" s="84">
        <v>458775</v>
      </c>
      <c r="F3476">
        <f t="shared" si="108"/>
        <v>2013</v>
      </c>
      <c r="G3476" s="57">
        <f>_xlfn.XLOOKUP(F3476,'Historical Metal Prices'!$L$4:$Z$4,'Historical Metal Prices'!$L$10:$Z$10)</f>
        <v>0.3662767632853221</v>
      </c>
      <c r="H3476" s="77">
        <f t="shared" si="109"/>
        <v>10635.098325412948</v>
      </c>
    </row>
    <row r="3477" spans="1:8" x14ac:dyDescent="0.2">
      <c r="A3477" s="79">
        <v>41332</v>
      </c>
      <c r="B3477" s="77">
        <v>7841</v>
      </c>
      <c r="C3477" s="84">
        <v>207709</v>
      </c>
      <c r="D3477" s="84">
        <v>446700</v>
      </c>
      <c r="F3477">
        <f t="shared" si="108"/>
        <v>2013</v>
      </c>
      <c r="G3477" s="57">
        <f>_xlfn.XLOOKUP(F3477,'Historical Metal Prices'!$L$4:$Z$4,'Historical Metal Prices'!$L$10:$Z$10)</f>
        <v>0.3662767632853221</v>
      </c>
      <c r="H3477" s="77">
        <f t="shared" si="109"/>
        <v>10712.97610092021</v>
      </c>
    </row>
    <row r="3478" spans="1:8" x14ac:dyDescent="0.2">
      <c r="A3478" s="79">
        <v>41331</v>
      </c>
      <c r="B3478" s="77">
        <v>7832.5</v>
      </c>
      <c r="C3478" s="84">
        <v>207709</v>
      </c>
      <c r="D3478" s="84">
        <v>444350</v>
      </c>
      <c r="F3478">
        <f t="shared" si="108"/>
        <v>2013</v>
      </c>
      <c r="G3478" s="57">
        <f>_xlfn.XLOOKUP(F3478,'Historical Metal Prices'!$L$4:$Z$4,'Historical Metal Prices'!$L$10:$Z$10)</f>
        <v>0.3662767632853221</v>
      </c>
      <c r="H3478" s="77">
        <f t="shared" si="109"/>
        <v>10701.362748432286</v>
      </c>
    </row>
    <row r="3479" spans="1:8" x14ac:dyDescent="0.2">
      <c r="A3479" s="79">
        <v>41330</v>
      </c>
      <c r="B3479" s="77">
        <v>7811.5</v>
      </c>
      <c r="C3479" s="84">
        <v>207709</v>
      </c>
      <c r="D3479" s="84">
        <v>438375</v>
      </c>
      <c r="F3479">
        <f t="shared" si="108"/>
        <v>2013</v>
      </c>
      <c r="G3479" s="57">
        <f>_xlfn.XLOOKUP(F3479,'Historical Metal Prices'!$L$4:$Z$4,'Historical Metal Prices'!$L$10:$Z$10)</f>
        <v>0.3662767632853221</v>
      </c>
      <c r="H3479" s="77">
        <f t="shared" si="109"/>
        <v>10672.670936403294</v>
      </c>
    </row>
    <row r="3480" spans="1:8" x14ac:dyDescent="0.2">
      <c r="A3480" s="79">
        <v>41327</v>
      </c>
      <c r="B3480" s="77">
        <v>7773.25</v>
      </c>
      <c r="C3480" s="84">
        <v>207709</v>
      </c>
      <c r="D3480" s="84">
        <v>430725</v>
      </c>
      <c r="F3480">
        <f t="shared" si="108"/>
        <v>2013</v>
      </c>
      <c r="G3480" s="57">
        <f>_xlfn.XLOOKUP(F3480,'Historical Metal Prices'!$L$4:$Z$4,'Historical Metal Prices'!$L$10:$Z$10)</f>
        <v>0.3662767632853221</v>
      </c>
      <c r="H3480" s="77">
        <f t="shared" si="109"/>
        <v>10620.410850207631</v>
      </c>
    </row>
    <row r="3481" spans="1:8" x14ac:dyDescent="0.2">
      <c r="A3481" s="79">
        <v>41326</v>
      </c>
      <c r="B3481" s="77">
        <v>7832.25</v>
      </c>
      <c r="C3481" s="84">
        <v>196699</v>
      </c>
      <c r="D3481" s="84">
        <v>424350</v>
      </c>
      <c r="F3481">
        <f t="shared" si="108"/>
        <v>2013</v>
      </c>
      <c r="G3481" s="57">
        <f>_xlfn.XLOOKUP(F3481,'Historical Metal Prices'!$L$4:$Z$4,'Historical Metal Prices'!$L$10:$Z$10)</f>
        <v>0.3662767632853221</v>
      </c>
      <c r="H3481" s="77">
        <f t="shared" si="109"/>
        <v>10701.021179241465</v>
      </c>
    </row>
    <row r="3482" spans="1:8" x14ac:dyDescent="0.2">
      <c r="A3482" s="79">
        <v>41325</v>
      </c>
      <c r="B3482" s="77">
        <v>7925.5</v>
      </c>
      <c r="C3482" s="84">
        <v>196699</v>
      </c>
      <c r="D3482" s="84">
        <v>420250</v>
      </c>
      <c r="F3482">
        <f t="shared" si="108"/>
        <v>2013</v>
      </c>
      <c r="G3482" s="57">
        <f>_xlfn.XLOOKUP(F3482,'Historical Metal Prices'!$L$4:$Z$4,'Historical Metal Prices'!$L$10:$Z$10)</f>
        <v>0.3662767632853221</v>
      </c>
      <c r="H3482" s="77">
        <f t="shared" si="109"/>
        <v>10828.426487417821</v>
      </c>
    </row>
    <row r="3483" spans="1:8" x14ac:dyDescent="0.2">
      <c r="A3483" s="79">
        <v>41324</v>
      </c>
      <c r="B3483" s="77">
        <v>8015.75</v>
      </c>
      <c r="C3483" s="84">
        <v>196699</v>
      </c>
      <c r="D3483" s="84">
        <v>412950</v>
      </c>
      <c r="F3483">
        <f t="shared" si="108"/>
        <v>2013</v>
      </c>
      <c r="G3483" s="57">
        <f>_xlfn.XLOOKUP(F3483,'Historical Metal Prices'!$L$4:$Z$4,'Historical Metal Prices'!$L$10:$Z$10)</f>
        <v>0.3662767632853221</v>
      </c>
      <c r="H3483" s="77">
        <f t="shared" si="109"/>
        <v>10951.73296530432</v>
      </c>
    </row>
    <row r="3484" spans="1:8" x14ac:dyDescent="0.2">
      <c r="A3484" s="79">
        <v>41323</v>
      </c>
      <c r="B3484" s="77">
        <v>8085.25</v>
      </c>
      <c r="C3484" s="84">
        <v>196699</v>
      </c>
      <c r="D3484" s="84">
        <v>411250</v>
      </c>
      <c r="F3484">
        <f t="shared" si="108"/>
        <v>2013</v>
      </c>
      <c r="G3484" s="57">
        <f>_xlfn.XLOOKUP(F3484,'Historical Metal Prices'!$L$4:$Z$4,'Historical Metal Prices'!$L$10:$Z$10)</f>
        <v>0.3662767632853221</v>
      </c>
      <c r="H3484" s="77">
        <f t="shared" si="109"/>
        <v>11046.68920035265</v>
      </c>
    </row>
    <row r="3485" spans="1:8" x14ac:dyDescent="0.2">
      <c r="A3485" s="79">
        <v>41320</v>
      </c>
      <c r="B3485" s="77">
        <v>8172</v>
      </c>
      <c r="C3485" s="84">
        <v>196699</v>
      </c>
      <c r="D3485" s="84">
        <v>404300</v>
      </c>
      <c r="F3485">
        <f t="shared" si="108"/>
        <v>2013</v>
      </c>
      <c r="G3485" s="57">
        <f>_xlfn.XLOOKUP(F3485,'Historical Metal Prices'!$L$4:$Z$4,'Historical Metal Prices'!$L$10:$Z$10)</f>
        <v>0.3662767632853221</v>
      </c>
      <c r="H3485" s="77">
        <f t="shared" si="109"/>
        <v>11165.213709567652</v>
      </c>
    </row>
    <row r="3486" spans="1:8" x14ac:dyDescent="0.2">
      <c r="A3486" s="79">
        <v>41319</v>
      </c>
      <c r="B3486" s="77">
        <v>8205.25</v>
      </c>
      <c r="C3486" s="84">
        <v>196699</v>
      </c>
      <c r="D3486" s="84">
        <v>401675</v>
      </c>
      <c r="F3486">
        <f t="shared" si="108"/>
        <v>2013</v>
      </c>
      <c r="G3486" s="57">
        <f>_xlfn.XLOOKUP(F3486,'Historical Metal Prices'!$L$4:$Z$4,'Historical Metal Prices'!$L$10:$Z$10)</f>
        <v>0.3662767632853221</v>
      </c>
      <c r="H3486" s="77">
        <f t="shared" si="109"/>
        <v>11210.642411946888</v>
      </c>
    </row>
    <row r="3487" spans="1:8" x14ac:dyDescent="0.2">
      <c r="A3487" s="79">
        <v>41318</v>
      </c>
      <c r="B3487" s="77">
        <v>8190.25</v>
      </c>
      <c r="C3487" s="84">
        <v>196699</v>
      </c>
      <c r="D3487" s="84">
        <v>399125</v>
      </c>
      <c r="F3487">
        <f t="shared" si="108"/>
        <v>2013</v>
      </c>
      <c r="G3487" s="57">
        <f>_xlfn.XLOOKUP(F3487,'Historical Metal Prices'!$L$4:$Z$4,'Historical Metal Prices'!$L$10:$Z$10)</f>
        <v>0.3662767632853221</v>
      </c>
      <c r="H3487" s="77">
        <f t="shared" si="109"/>
        <v>11190.14826049761</v>
      </c>
    </row>
    <row r="3488" spans="1:8" x14ac:dyDescent="0.2">
      <c r="A3488" s="79">
        <v>41317</v>
      </c>
      <c r="B3488" s="77">
        <v>8199.25</v>
      </c>
      <c r="C3488" s="84">
        <v>196699</v>
      </c>
      <c r="D3488" s="84">
        <v>398925</v>
      </c>
      <c r="F3488">
        <f t="shared" si="108"/>
        <v>2013</v>
      </c>
      <c r="G3488" s="57">
        <f>_xlfn.XLOOKUP(F3488,'Historical Metal Prices'!$L$4:$Z$4,'Historical Metal Prices'!$L$10:$Z$10)</f>
        <v>0.3662767632853221</v>
      </c>
      <c r="H3488" s="77">
        <f t="shared" si="109"/>
        <v>11202.444751367177</v>
      </c>
    </row>
    <row r="3489" spans="1:8" x14ac:dyDescent="0.2">
      <c r="A3489" s="79">
        <v>41316</v>
      </c>
      <c r="B3489" s="77">
        <v>8165</v>
      </c>
      <c r="C3489" s="84">
        <v>196699</v>
      </c>
      <c r="D3489" s="84">
        <v>399850</v>
      </c>
      <c r="F3489">
        <f t="shared" si="108"/>
        <v>2013</v>
      </c>
      <c r="G3489" s="57">
        <f>_xlfn.XLOOKUP(F3489,'Historical Metal Prices'!$L$4:$Z$4,'Historical Metal Prices'!$L$10:$Z$10)</f>
        <v>0.3662767632853221</v>
      </c>
      <c r="H3489" s="77">
        <f t="shared" si="109"/>
        <v>11155.649772224655</v>
      </c>
    </row>
    <row r="3490" spans="1:8" x14ac:dyDescent="0.2">
      <c r="A3490" s="79">
        <v>41313</v>
      </c>
      <c r="B3490" s="77">
        <v>8259.5</v>
      </c>
      <c r="C3490" s="84">
        <v>196699</v>
      </c>
      <c r="D3490" s="84">
        <v>399825</v>
      </c>
      <c r="F3490">
        <f t="shared" si="108"/>
        <v>2013</v>
      </c>
      <c r="G3490" s="57">
        <f>_xlfn.XLOOKUP(F3490,'Historical Metal Prices'!$L$4:$Z$4,'Historical Metal Prices'!$L$10:$Z$10)</f>
        <v>0.3662767632853221</v>
      </c>
      <c r="H3490" s="77">
        <f t="shared" si="109"/>
        <v>11284.762926355117</v>
      </c>
    </row>
    <row r="3491" spans="1:8" x14ac:dyDescent="0.2">
      <c r="A3491" s="79">
        <v>41312</v>
      </c>
      <c r="B3491" s="77">
        <v>8164.5</v>
      </c>
      <c r="C3491" s="84">
        <v>197091</v>
      </c>
      <c r="D3491" s="84">
        <v>399825</v>
      </c>
      <c r="F3491">
        <f t="shared" si="108"/>
        <v>2013</v>
      </c>
      <c r="G3491" s="57">
        <f>_xlfn.XLOOKUP(F3491,'Historical Metal Prices'!$L$4:$Z$4,'Historical Metal Prices'!$L$10:$Z$10)</f>
        <v>0.3662767632853221</v>
      </c>
      <c r="H3491" s="77">
        <f t="shared" si="109"/>
        <v>11154.966633843012</v>
      </c>
    </row>
    <row r="3492" spans="1:8" x14ac:dyDescent="0.2">
      <c r="A3492" s="79">
        <v>41311</v>
      </c>
      <c r="B3492" s="77">
        <v>8207.75</v>
      </c>
      <c r="C3492" s="84">
        <v>197091</v>
      </c>
      <c r="D3492" s="84">
        <v>386500</v>
      </c>
      <c r="F3492">
        <f t="shared" si="108"/>
        <v>2013</v>
      </c>
      <c r="G3492" s="57">
        <f>_xlfn.XLOOKUP(F3492,'Historical Metal Prices'!$L$4:$Z$4,'Historical Metal Prices'!$L$10:$Z$10)</f>
        <v>0.3662767632853221</v>
      </c>
      <c r="H3492" s="77">
        <f t="shared" si="109"/>
        <v>11214.058103855103</v>
      </c>
    </row>
    <row r="3493" spans="1:8" x14ac:dyDescent="0.2">
      <c r="A3493" s="79">
        <v>41310</v>
      </c>
      <c r="B3493" s="77">
        <v>8232.25</v>
      </c>
      <c r="C3493" s="84">
        <v>197091</v>
      </c>
      <c r="D3493" s="84">
        <v>386500</v>
      </c>
      <c r="F3493">
        <f t="shared" si="108"/>
        <v>2013</v>
      </c>
      <c r="G3493" s="57">
        <f>_xlfn.XLOOKUP(F3493,'Historical Metal Prices'!$L$4:$Z$4,'Historical Metal Prices'!$L$10:$Z$10)</f>
        <v>0.3662767632853221</v>
      </c>
      <c r="H3493" s="77">
        <f t="shared" si="109"/>
        <v>11247.531884555592</v>
      </c>
    </row>
    <row r="3494" spans="1:8" x14ac:dyDescent="0.2">
      <c r="A3494" s="79">
        <v>41309</v>
      </c>
      <c r="B3494" s="77">
        <v>8267.25</v>
      </c>
      <c r="C3494" s="84">
        <v>197091</v>
      </c>
      <c r="D3494" s="84">
        <v>385050</v>
      </c>
      <c r="F3494">
        <f t="shared" si="108"/>
        <v>2013</v>
      </c>
      <c r="G3494" s="57">
        <f>_xlfn.XLOOKUP(F3494,'Historical Metal Prices'!$L$4:$Z$4,'Historical Metal Prices'!$L$10:$Z$10)</f>
        <v>0.3662767632853221</v>
      </c>
      <c r="H3494" s="77">
        <f t="shared" si="109"/>
        <v>11295.351571270579</v>
      </c>
    </row>
    <row r="3495" spans="1:8" x14ac:dyDescent="0.2">
      <c r="A3495" s="79">
        <v>41306</v>
      </c>
      <c r="B3495" s="77">
        <v>8254.5</v>
      </c>
      <c r="C3495" s="84">
        <v>197091</v>
      </c>
      <c r="D3495" s="84">
        <v>374200</v>
      </c>
      <c r="F3495">
        <f t="shared" si="108"/>
        <v>2013</v>
      </c>
      <c r="G3495" s="57">
        <f>_xlfn.XLOOKUP(F3495,'Historical Metal Prices'!$L$4:$Z$4,'Historical Metal Prices'!$L$10:$Z$10)</f>
        <v>0.3662767632853221</v>
      </c>
      <c r="H3495" s="77">
        <f t="shared" si="109"/>
        <v>11277.931542538692</v>
      </c>
    </row>
    <row r="3496" spans="1:8" x14ac:dyDescent="0.2">
      <c r="A3496" s="79">
        <v>41305</v>
      </c>
      <c r="B3496" s="77">
        <v>8128.25</v>
      </c>
      <c r="C3496" s="84">
        <v>205120</v>
      </c>
      <c r="D3496" s="84">
        <v>376000</v>
      </c>
      <c r="F3496">
        <f t="shared" si="108"/>
        <v>2013</v>
      </c>
      <c r="G3496" s="57">
        <f>_xlfn.XLOOKUP(F3496,'Historical Metal Prices'!$L$4:$Z$4,'Historical Metal Prices'!$L$10:$Z$10)</f>
        <v>0.3662767632853221</v>
      </c>
      <c r="H3496" s="77">
        <f t="shared" si="109"/>
        <v>11105.439101173919</v>
      </c>
    </row>
    <row r="3497" spans="1:8" x14ac:dyDescent="0.2">
      <c r="A3497" s="79">
        <v>41304</v>
      </c>
      <c r="B3497" s="77">
        <v>8190.75</v>
      </c>
      <c r="C3497" s="84">
        <v>205120</v>
      </c>
      <c r="D3497" s="84">
        <v>371750</v>
      </c>
      <c r="F3497">
        <f t="shared" si="108"/>
        <v>2013</v>
      </c>
      <c r="G3497" s="57">
        <f>_xlfn.XLOOKUP(F3497,'Historical Metal Prices'!$L$4:$Z$4,'Historical Metal Prices'!$L$10:$Z$10)</f>
        <v>0.3662767632853221</v>
      </c>
      <c r="H3497" s="77">
        <f t="shared" si="109"/>
        <v>11190.831398879252</v>
      </c>
    </row>
    <row r="3498" spans="1:8" x14ac:dyDescent="0.2">
      <c r="A3498" s="79">
        <v>41303</v>
      </c>
      <c r="B3498" s="77">
        <v>8068.5</v>
      </c>
      <c r="C3498" s="84">
        <v>205120</v>
      </c>
      <c r="D3498" s="84">
        <v>371425</v>
      </c>
      <c r="F3498">
        <f t="shared" si="108"/>
        <v>2013</v>
      </c>
      <c r="G3498" s="57">
        <f>_xlfn.XLOOKUP(F3498,'Historical Metal Prices'!$L$4:$Z$4,'Historical Metal Prices'!$L$10:$Z$10)</f>
        <v>0.3662767632853221</v>
      </c>
      <c r="H3498" s="77">
        <f t="shared" si="109"/>
        <v>11023.804064567621</v>
      </c>
    </row>
    <row r="3499" spans="1:8" x14ac:dyDescent="0.2">
      <c r="A3499" s="79">
        <v>41302</v>
      </c>
      <c r="B3499" s="77">
        <v>8015.75</v>
      </c>
      <c r="C3499" s="84">
        <v>205120</v>
      </c>
      <c r="D3499" s="84">
        <v>371750</v>
      </c>
      <c r="F3499">
        <f t="shared" si="108"/>
        <v>2013</v>
      </c>
      <c r="G3499" s="57">
        <f>_xlfn.XLOOKUP(F3499,'Historical Metal Prices'!$L$4:$Z$4,'Historical Metal Prices'!$L$10:$Z$10)</f>
        <v>0.3662767632853221</v>
      </c>
      <c r="H3499" s="77">
        <f t="shared" si="109"/>
        <v>10951.73296530432</v>
      </c>
    </row>
    <row r="3500" spans="1:8" x14ac:dyDescent="0.2">
      <c r="A3500" s="79">
        <v>41299</v>
      </c>
      <c r="B3500" s="77">
        <v>7997.75</v>
      </c>
      <c r="C3500" s="84">
        <v>205120</v>
      </c>
      <c r="D3500" s="84">
        <v>341000</v>
      </c>
      <c r="F3500">
        <f t="shared" si="108"/>
        <v>2013</v>
      </c>
      <c r="G3500" s="57">
        <f>_xlfn.XLOOKUP(F3500,'Historical Metal Prices'!$L$4:$Z$4,'Historical Metal Prices'!$L$10:$Z$10)</f>
        <v>0.3662767632853221</v>
      </c>
      <c r="H3500" s="77">
        <f t="shared" si="109"/>
        <v>10927.139983565185</v>
      </c>
    </row>
    <row r="3501" spans="1:8" x14ac:dyDescent="0.2">
      <c r="A3501" s="79">
        <v>41298</v>
      </c>
      <c r="B3501" s="77">
        <v>8064.5</v>
      </c>
      <c r="C3501" s="84">
        <v>208568</v>
      </c>
      <c r="D3501" s="84">
        <v>342900</v>
      </c>
      <c r="F3501">
        <f t="shared" si="108"/>
        <v>2013</v>
      </c>
      <c r="G3501" s="57">
        <f>_xlfn.XLOOKUP(F3501,'Historical Metal Prices'!$L$4:$Z$4,'Historical Metal Prices'!$L$10:$Z$10)</f>
        <v>0.3662767632853221</v>
      </c>
      <c r="H3501" s="77">
        <f t="shared" si="109"/>
        <v>11018.338957514479</v>
      </c>
    </row>
    <row r="3502" spans="1:8" x14ac:dyDescent="0.2">
      <c r="A3502" s="79">
        <v>41297</v>
      </c>
      <c r="B3502" s="77">
        <v>8073</v>
      </c>
      <c r="C3502" s="84">
        <v>208568</v>
      </c>
      <c r="D3502" s="84">
        <v>344850</v>
      </c>
      <c r="F3502">
        <f t="shared" si="108"/>
        <v>2013</v>
      </c>
      <c r="G3502" s="57">
        <f>_xlfn.XLOOKUP(F3502,'Historical Metal Prices'!$L$4:$Z$4,'Historical Metal Prices'!$L$10:$Z$10)</f>
        <v>0.3662767632853221</v>
      </c>
      <c r="H3502" s="77">
        <f t="shared" si="109"/>
        <v>11029.952310002405</v>
      </c>
    </row>
    <row r="3503" spans="1:8" x14ac:dyDescent="0.2">
      <c r="A3503" s="79">
        <v>41296</v>
      </c>
      <c r="B3503" s="77">
        <v>8102.5</v>
      </c>
      <c r="C3503" s="84">
        <v>208568</v>
      </c>
      <c r="D3503" s="84">
        <v>344925</v>
      </c>
      <c r="F3503">
        <f t="shared" si="108"/>
        <v>2013</v>
      </c>
      <c r="G3503" s="57">
        <f>_xlfn.XLOOKUP(F3503,'Historical Metal Prices'!$L$4:$Z$4,'Historical Metal Prices'!$L$10:$Z$10)</f>
        <v>0.3662767632853221</v>
      </c>
      <c r="H3503" s="77">
        <f t="shared" si="109"/>
        <v>11070.257474519321</v>
      </c>
    </row>
    <row r="3504" spans="1:8" x14ac:dyDescent="0.2">
      <c r="A3504" s="79">
        <v>41295</v>
      </c>
      <c r="B3504" s="77">
        <v>8027</v>
      </c>
      <c r="C3504" s="84">
        <v>208568</v>
      </c>
      <c r="D3504" s="84">
        <v>342450</v>
      </c>
      <c r="F3504">
        <f t="shared" si="108"/>
        <v>2013</v>
      </c>
      <c r="G3504" s="57">
        <f>_xlfn.XLOOKUP(F3504,'Historical Metal Prices'!$L$4:$Z$4,'Historical Metal Prices'!$L$10:$Z$10)</f>
        <v>0.3662767632853221</v>
      </c>
      <c r="H3504" s="77">
        <f t="shared" si="109"/>
        <v>10967.103578891281</v>
      </c>
    </row>
    <row r="3505" spans="1:8" x14ac:dyDescent="0.2">
      <c r="A3505" s="79">
        <v>41292</v>
      </c>
      <c r="B3505" s="77">
        <v>8035.75</v>
      </c>
      <c r="C3505" s="84">
        <v>208568</v>
      </c>
      <c r="D3505" s="84">
        <v>345525</v>
      </c>
      <c r="F3505">
        <f t="shared" si="108"/>
        <v>2013</v>
      </c>
      <c r="G3505" s="57">
        <f>_xlfn.XLOOKUP(F3505,'Historical Metal Prices'!$L$4:$Z$4,'Historical Metal Prices'!$L$10:$Z$10)</f>
        <v>0.3662767632853221</v>
      </c>
      <c r="H3505" s="77">
        <f t="shared" si="109"/>
        <v>10979.058500570027</v>
      </c>
    </row>
    <row r="3506" spans="1:8" x14ac:dyDescent="0.2">
      <c r="A3506" s="79">
        <v>41291</v>
      </c>
      <c r="B3506" s="77">
        <v>8026.25</v>
      </c>
      <c r="C3506" s="84">
        <v>209096</v>
      </c>
      <c r="D3506" s="84">
        <v>345375</v>
      </c>
      <c r="F3506">
        <f t="shared" si="108"/>
        <v>2013</v>
      </c>
      <c r="G3506" s="57">
        <f>_xlfn.XLOOKUP(F3506,'Historical Metal Prices'!$L$4:$Z$4,'Historical Metal Prices'!$L$10:$Z$10)</f>
        <v>0.3662767632853221</v>
      </c>
      <c r="H3506" s="77">
        <f t="shared" si="109"/>
        <v>10966.078871318816</v>
      </c>
    </row>
    <row r="3507" spans="1:8" x14ac:dyDescent="0.2">
      <c r="A3507" s="79">
        <v>41290</v>
      </c>
      <c r="B3507" s="77">
        <v>7916</v>
      </c>
      <c r="C3507" s="84">
        <v>209096</v>
      </c>
      <c r="D3507" s="84">
        <v>345925</v>
      </c>
      <c r="F3507">
        <f t="shared" si="108"/>
        <v>2013</v>
      </c>
      <c r="G3507" s="57">
        <f>_xlfn.XLOOKUP(F3507,'Historical Metal Prices'!$L$4:$Z$4,'Historical Metal Prices'!$L$10:$Z$10)</f>
        <v>0.3662767632853221</v>
      </c>
      <c r="H3507" s="77">
        <f t="shared" si="109"/>
        <v>10815.44685816661</v>
      </c>
    </row>
    <row r="3508" spans="1:8" x14ac:dyDescent="0.2">
      <c r="A3508" s="79">
        <v>41289</v>
      </c>
      <c r="B3508" s="77">
        <v>7963.25</v>
      </c>
      <c r="C3508" s="84">
        <v>209096</v>
      </c>
      <c r="D3508" s="84">
        <v>349275</v>
      </c>
      <c r="F3508">
        <f t="shared" si="108"/>
        <v>2013</v>
      </c>
      <c r="G3508" s="57">
        <f>_xlfn.XLOOKUP(F3508,'Historical Metal Prices'!$L$4:$Z$4,'Historical Metal Prices'!$L$10:$Z$10)</f>
        <v>0.3662767632853221</v>
      </c>
      <c r="H3508" s="77">
        <f t="shared" si="109"/>
        <v>10880.003435231842</v>
      </c>
    </row>
    <row r="3509" spans="1:8" x14ac:dyDescent="0.2">
      <c r="A3509" s="79">
        <v>41288</v>
      </c>
      <c r="B3509" s="77">
        <v>7968</v>
      </c>
      <c r="C3509" s="84">
        <v>209096</v>
      </c>
      <c r="D3509" s="84">
        <v>333275</v>
      </c>
      <c r="F3509">
        <f t="shared" si="108"/>
        <v>2013</v>
      </c>
      <c r="G3509" s="57">
        <f>_xlfn.XLOOKUP(F3509,'Historical Metal Prices'!$L$4:$Z$4,'Historical Metal Prices'!$L$10:$Z$10)</f>
        <v>0.3662767632853221</v>
      </c>
      <c r="H3509" s="77">
        <f t="shared" si="109"/>
        <v>10886.493249857447</v>
      </c>
    </row>
    <row r="3510" spans="1:8" x14ac:dyDescent="0.2">
      <c r="A3510" s="79">
        <v>41285</v>
      </c>
      <c r="B3510" s="77">
        <v>8017</v>
      </c>
      <c r="C3510" s="84">
        <v>209096</v>
      </c>
      <c r="D3510" s="84">
        <v>329725</v>
      </c>
      <c r="F3510">
        <f t="shared" si="108"/>
        <v>2013</v>
      </c>
      <c r="G3510" s="57">
        <f>_xlfn.XLOOKUP(F3510,'Historical Metal Prices'!$L$4:$Z$4,'Historical Metal Prices'!$L$10:$Z$10)</f>
        <v>0.3662767632853221</v>
      </c>
      <c r="H3510" s="77">
        <f t="shared" si="109"/>
        <v>10953.440811258428</v>
      </c>
    </row>
    <row r="3511" spans="1:8" x14ac:dyDescent="0.2">
      <c r="A3511" s="79">
        <v>41284</v>
      </c>
      <c r="B3511" s="77">
        <v>8084.25</v>
      </c>
      <c r="C3511" s="84">
        <v>206458</v>
      </c>
      <c r="D3511" s="84">
        <v>330450</v>
      </c>
      <c r="F3511">
        <f t="shared" si="108"/>
        <v>2013</v>
      </c>
      <c r="G3511" s="57">
        <f>_xlfn.XLOOKUP(F3511,'Historical Metal Prices'!$L$4:$Z$4,'Historical Metal Prices'!$L$10:$Z$10)</f>
        <v>0.3662767632853221</v>
      </c>
      <c r="H3511" s="77">
        <f t="shared" si="109"/>
        <v>11045.322923589365</v>
      </c>
    </row>
    <row r="3512" spans="1:8" x14ac:dyDescent="0.2">
      <c r="A3512" s="79">
        <v>41283</v>
      </c>
      <c r="B3512" s="77">
        <v>8046</v>
      </c>
      <c r="C3512" s="84">
        <v>206458</v>
      </c>
      <c r="D3512" s="84">
        <v>326575</v>
      </c>
      <c r="F3512">
        <f t="shared" si="108"/>
        <v>2013</v>
      </c>
      <c r="G3512" s="57">
        <f>_xlfn.XLOOKUP(F3512,'Historical Metal Prices'!$L$4:$Z$4,'Historical Metal Prices'!$L$10:$Z$10)</f>
        <v>0.3662767632853221</v>
      </c>
      <c r="H3512" s="77">
        <f t="shared" si="109"/>
        <v>10993.062837393702</v>
      </c>
    </row>
    <row r="3513" spans="1:8" x14ac:dyDescent="0.2">
      <c r="A3513" s="79">
        <v>41282</v>
      </c>
      <c r="B3513" s="77">
        <v>8045.25</v>
      </c>
      <c r="C3513" s="84">
        <v>206458</v>
      </c>
      <c r="D3513" s="84">
        <v>329050</v>
      </c>
      <c r="F3513">
        <f t="shared" si="108"/>
        <v>2013</v>
      </c>
      <c r="G3513" s="57">
        <f>_xlfn.XLOOKUP(F3513,'Historical Metal Prices'!$L$4:$Z$4,'Historical Metal Prices'!$L$10:$Z$10)</f>
        <v>0.3662767632853221</v>
      </c>
      <c r="H3513" s="77">
        <f t="shared" si="109"/>
        <v>10992.038129821238</v>
      </c>
    </row>
    <row r="3514" spans="1:8" x14ac:dyDescent="0.2">
      <c r="A3514" s="79">
        <v>41281</v>
      </c>
      <c r="B3514" s="77">
        <v>8037.5</v>
      </c>
      <c r="C3514" s="84">
        <v>206458</v>
      </c>
      <c r="D3514" s="84">
        <v>327375</v>
      </c>
      <c r="F3514">
        <f t="shared" si="108"/>
        <v>2013</v>
      </c>
      <c r="G3514" s="57">
        <f>_xlfn.XLOOKUP(F3514,'Historical Metal Prices'!$L$4:$Z$4,'Historical Metal Prices'!$L$10:$Z$10)</f>
        <v>0.3662767632853221</v>
      </c>
      <c r="H3514" s="77">
        <f t="shared" si="109"/>
        <v>10981.449484905776</v>
      </c>
    </row>
    <row r="3515" spans="1:8" x14ac:dyDescent="0.2">
      <c r="A3515" s="79">
        <v>41278</v>
      </c>
      <c r="B3515" s="77">
        <v>8055</v>
      </c>
      <c r="C3515" s="84">
        <v>206458</v>
      </c>
      <c r="D3515" s="84">
        <v>319400</v>
      </c>
      <c r="F3515">
        <f t="shared" si="108"/>
        <v>2013</v>
      </c>
      <c r="G3515" s="57">
        <f>_xlfn.XLOOKUP(F3515,'Historical Metal Prices'!$L$4:$Z$4,'Historical Metal Prices'!$L$10:$Z$10)</f>
        <v>0.3662767632853221</v>
      </c>
      <c r="H3515" s="77">
        <f t="shared" si="109"/>
        <v>11005.35932826327</v>
      </c>
    </row>
    <row r="3516" spans="1:8" x14ac:dyDescent="0.2">
      <c r="A3516" s="79">
        <v>41277</v>
      </c>
      <c r="B3516" s="77">
        <v>8136.5</v>
      </c>
      <c r="C3516" s="84">
        <v>204773</v>
      </c>
      <c r="D3516" s="84">
        <v>320225</v>
      </c>
      <c r="F3516">
        <f t="shared" si="108"/>
        <v>2013</v>
      </c>
      <c r="G3516" s="57">
        <f>_xlfn.XLOOKUP(F3516,'Historical Metal Prices'!$L$4:$Z$4,'Historical Metal Prices'!$L$10:$Z$10)</f>
        <v>0.3662767632853221</v>
      </c>
      <c r="H3516" s="77">
        <f t="shared" si="109"/>
        <v>11116.710884471024</v>
      </c>
    </row>
    <row r="3517" spans="1:8" x14ac:dyDescent="0.2">
      <c r="A3517" s="79">
        <v>41276</v>
      </c>
      <c r="B3517" s="77">
        <v>8183.5</v>
      </c>
      <c r="C3517" s="84">
        <v>204773</v>
      </c>
      <c r="D3517" s="84">
        <v>320000</v>
      </c>
      <c r="F3517">
        <f t="shared" si="108"/>
        <v>2013</v>
      </c>
      <c r="G3517" s="57">
        <f>_xlfn.XLOOKUP(F3517,'Historical Metal Prices'!$L$4:$Z$4,'Historical Metal Prices'!$L$10:$Z$10)</f>
        <v>0.3662767632853221</v>
      </c>
      <c r="H3517" s="77">
        <f t="shared" si="109"/>
        <v>11180.925892345433</v>
      </c>
    </row>
    <row r="3518" spans="1:8" x14ac:dyDescent="0.2">
      <c r="A3518" s="79">
        <v>41275</v>
      </c>
      <c r="B3518" s="77">
        <v>7907</v>
      </c>
      <c r="C3518" s="84">
        <v>204773</v>
      </c>
      <c r="D3518" s="84">
        <v>320500</v>
      </c>
      <c r="F3518">
        <f t="shared" si="108"/>
        <v>2013</v>
      </c>
      <c r="G3518" s="57">
        <f>_xlfn.XLOOKUP(F3518,'Historical Metal Prices'!$L$4:$Z$4,'Historical Metal Prices'!$L$10:$Z$10)</f>
        <v>0.3662767632853221</v>
      </c>
      <c r="H3518" s="77">
        <f t="shared" si="109"/>
        <v>10803.150367297041</v>
      </c>
    </row>
    <row r="3519" spans="1:8" x14ac:dyDescent="0.2">
      <c r="A3519" s="79">
        <v>41274</v>
      </c>
      <c r="B3519" s="77">
        <v>7907</v>
      </c>
      <c r="C3519" s="84">
        <v>204773</v>
      </c>
      <c r="D3519" s="84">
        <v>320050</v>
      </c>
      <c r="F3519">
        <f t="shared" si="108"/>
        <v>2012</v>
      </c>
      <c r="G3519" s="57">
        <f>_xlfn.XLOOKUP(F3519,'Historical Metal Prices'!$L$4:$Z$4,'Historical Metal Prices'!$L$10:$Z$10)</f>
        <v>0.39454963749458249</v>
      </c>
      <c r="H3519" s="77">
        <f t="shared" si="109"/>
        <v>11026.703983669664</v>
      </c>
    </row>
    <row r="3520" spans="1:8" x14ac:dyDescent="0.2">
      <c r="A3520" s="79">
        <v>41271</v>
      </c>
      <c r="B3520" s="77">
        <v>7866.5</v>
      </c>
      <c r="C3520" s="84">
        <v>204773</v>
      </c>
      <c r="D3520" s="84">
        <v>320050</v>
      </c>
      <c r="F3520">
        <f t="shared" si="108"/>
        <v>2012</v>
      </c>
      <c r="G3520" s="57">
        <f>_xlfn.XLOOKUP(F3520,'Historical Metal Prices'!$L$4:$Z$4,'Historical Metal Prices'!$L$10:$Z$10)</f>
        <v>0.39454963749458249</v>
      </c>
      <c r="H3520" s="77">
        <f t="shared" si="109"/>
        <v>10970.224723351133</v>
      </c>
    </row>
    <row r="3521" spans="1:8" x14ac:dyDescent="0.2">
      <c r="A3521" s="79">
        <v>41270</v>
      </c>
      <c r="B3521" s="77">
        <v>7893</v>
      </c>
      <c r="C3521" s="84">
        <v>204997</v>
      </c>
      <c r="D3521" s="84">
        <v>318050</v>
      </c>
      <c r="F3521">
        <f t="shared" si="108"/>
        <v>2012</v>
      </c>
      <c r="G3521" s="57">
        <f>_xlfn.XLOOKUP(F3521,'Historical Metal Prices'!$L$4:$Z$4,'Historical Metal Prices'!$L$10:$Z$10)</f>
        <v>0.39454963749458249</v>
      </c>
      <c r="H3521" s="77">
        <f t="shared" si="109"/>
        <v>11007.180288744739</v>
      </c>
    </row>
    <row r="3522" spans="1:8" x14ac:dyDescent="0.2">
      <c r="A3522" s="79">
        <v>41269</v>
      </c>
      <c r="B3522" s="77">
        <v>7787.5</v>
      </c>
      <c r="C3522" s="84">
        <v>204997</v>
      </c>
      <c r="D3522" s="84">
        <v>318000</v>
      </c>
      <c r="F3522">
        <f t="shared" si="108"/>
        <v>2012</v>
      </c>
      <c r="G3522" s="57">
        <f>_xlfn.XLOOKUP(F3522,'Historical Metal Prices'!$L$4:$Z$4,'Historical Metal Prices'!$L$10:$Z$10)</f>
        <v>0.39454963749458249</v>
      </c>
      <c r="H3522" s="77">
        <f t="shared" si="109"/>
        <v>10860.055301989061</v>
      </c>
    </row>
    <row r="3523" spans="1:8" x14ac:dyDescent="0.2">
      <c r="A3523" s="79">
        <v>41268</v>
      </c>
      <c r="B3523" s="77">
        <v>7787.5</v>
      </c>
      <c r="C3523" s="84">
        <v>204997</v>
      </c>
      <c r="D3523" s="84">
        <v>317350</v>
      </c>
      <c r="F3523">
        <f t="shared" si="108"/>
        <v>2012</v>
      </c>
      <c r="G3523" s="57">
        <f>_xlfn.XLOOKUP(F3523,'Historical Metal Prices'!$L$4:$Z$4,'Historical Metal Prices'!$L$10:$Z$10)</f>
        <v>0.39454963749458249</v>
      </c>
      <c r="H3523" s="77">
        <f t="shared" si="109"/>
        <v>10860.055301989061</v>
      </c>
    </row>
    <row r="3524" spans="1:8" x14ac:dyDescent="0.2">
      <c r="A3524" s="79">
        <v>41267</v>
      </c>
      <c r="B3524" s="77">
        <v>7787.5</v>
      </c>
      <c r="C3524" s="84">
        <v>204997</v>
      </c>
      <c r="D3524" s="84">
        <v>317350</v>
      </c>
      <c r="F3524">
        <f t="shared" si="108"/>
        <v>2012</v>
      </c>
      <c r="G3524" s="57">
        <f>_xlfn.XLOOKUP(F3524,'Historical Metal Prices'!$L$4:$Z$4,'Historical Metal Prices'!$L$10:$Z$10)</f>
        <v>0.39454963749458249</v>
      </c>
      <c r="H3524" s="77">
        <f t="shared" si="109"/>
        <v>10860.055301989061</v>
      </c>
    </row>
    <row r="3525" spans="1:8" x14ac:dyDescent="0.2">
      <c r="A3525" s="79">
        <v>41264</v>
      </c>
      <c r="B3525" s="77">
        <v>7807.5</v>
      </c>
      <c r="C3525" s="84">
        <v>204997</v>
      </c>
      <c r="D3525" s="84">
        <v>317350</v>
      </c>
      <c r="F3525">
        <f t="shared" si="108"/>
        <v>2012</v>
      </c>
      <c r="G3525" s="57">
        <f>_xlfn.XLOOKUP(F3525,'Historical Metal Prices'!$L$4:$Z$4,'Historical Metal Prices'!$L$10:$Z$10)</f>
        <v>0.39454963749458249</v>
      </c>
      <c r="H3525" s="77">
        <f t="shared" si="109"/>
        <v>10887.946294738953</v>
      </c>
    </row>
    <row r="3526" spans="1:8" x14ac:dyDescent="0.2">
      <c r="A3526" s="79">
        <v>41263</v>
      </c>
      <c r="B3526" s="77">
        <v>7743</v>
      </c>
      <c r="C3526" s="84">
        <v>205385</v>
      </c>
      <c r="D3526" s="84">
        <v>312400</v>
      </c>
      <c r="F3526">
        <f t="shared" si="108"/>
        <v>2012</v>
      </c>
      <c r="G3526" s="57">
        <f>_xlfn.XLOOKUP(F3526,'Historical Metal Prices'!$L$4:$Z$4,'Historical Metal Prices'!$L$10:$Z$10)</f>
        <v>0.39454963749458249</v>
      </c>
      <c r="H3526" s="77">
        <f t="shared" si="109"/>
        <v>10797.997843120553</v>
      </c>
    </row>
    <row r="3527" spans="1:8" x14ac:dyDescent="0.2">
      <c r="A3527" s="79">
        <v>41262</v>
      </c>
      <c r="B3527" s="77">
        <v>7897.5</v>
      </c>
      <c r="C3527" s="84">
        <v>205385</v>
      </c>
      <c r="D3527" s="84">
        <v>311925</v>
      </c>
      <c r="F3527">
        <f t="shared" si="108"/>
        <v>2012</v>
      </c>
      <c r="G3527" s="57">
        <f>_xlfn.XLOOKUP(F3527,'Historical Metal Prices'!$L$4:$Z$4,'Historical Metal Prices'!$L$10:$Z$10)</f>
        <v>0.39454963749458249</v>
      </c>
      <c r="H3527" s="77">
        <f t="shared" si="109"/>
        <v>11013.455762113465</v>
      </c>
    </row>
    <row r="3528" spans="1:8" x14ac:dyDescent="0.2">
      <c r="A3528" s="79">
        <v>41261</v>
      </c>
      <c r="B3528" s="77">
        <v>7995.25</v>
      </c>
      <c r="C3528" s="84">
        <v>205385</v>
      </c>
      <c r="D3528" s="84">
        <v>304900</v>
      </c>
      <c r="F3528">
        <f t="shared" si="108"/>
        <v>2012</v>
      </c>
      <c r="G3528" s="57">
        <f>_xlfn.XLOOKUP(F3528,'Historical Metal Prices'!$L$4:$Z$4,'Historical Metal Prices'!$L$10:$Z$10)</f>
        <v>0.39454963749458249</v>
      </c>
      <c r="H3528" s="77">
        <f t="shared" si="109"/>
        <v>11149.77298917856</v>
      </c>
    </row>
    <row r="3529" spans="1:8" x14ac:dyDescent="0.2">
      <c r="A3529" s="79">
        <v>41260</v>
      </c>
      <c r="B3529" s="77">
        <v>8038.75</v>
      </c>
      <c r="C3529" s="84">
        <v>205385</v>
      </c>
      <c r="D3529" s="84">
        <v>300500</v>
      </c>
      <c r="F3529">
        <f t="shared" si="108"/>
        <v>2012</v>
      </c>
      <c r="G3529" s="57">
        <f>_xlfn.XLOOKUP(F3529,'Historical Metal Prices'!$L$4:$Z$4,'Historical Metal Prices'!$L$10:$Z$10)</f>
        <v>0.39454963749458249</v>
      </c>
      <c r="H3529" s="77">
        <f t="shared" si="109"/>
        <v>11210.435898409574</v>
      </c>
    </row>
    <row r="3530" spans="1:8" x14ac:dyDescent="0.2">
      <c r="A3530" s="79">
        <v>41257</v>
      </c>
      <c r="B3530" s="77">
        <v>8043.75</v>
      </c>
      <c r="C3530" s="84">
        <v>205385</v>
      </c>
      <c r="D3530" s="84">
        <v>298625</v>
      </c>
      <c r="F3530">
        <f t="shared" si="108"/>
        <v>2012</v>
      </c>
      <c r="G3530" s="57">
        <f>_xlfn.XLOOKUP(F3530,'Historical Metal Prices'!$L$4:$Z$4,'Historical Metal Prices'!$L$10:$Z$10)</f>
        <v>0.39454963749458249</v>
      </c>
      <c r="H3530" s="77">
        <f t="shared" si="109"/>
        <v>11217.408646597049</v>
      </c>
    </row>
    <row r="3531" spans="1:8" x14ac:dyDescent="0.2">
      <c r="A3531" s="79">
        <v>41256</v>
      </c>
      <c r="B3531" s="77">
        <v>8052</v>
      </c>
      <c r="C3531" s="84">
        <v>197979</v>
      </c>
      <c r="D3531" s="84">
        <v>272800</v>
      </c>
      <c r="F3531">
        <f t="shared" ref="F3531:F3594" si="110">YEAR(A3531)</f>
        <v>2012</v>
      </c>
      <c r="G3531" s="57">
        <f>_xlfn.XLOOKUP(F3531,'Historical Metal Prices'!$L$4:$Z$4,'Historical Metal Prices'!$L$10:$Z$10)</f>
        <v>0.39454963749458249</v>
      </c>
      <c r="H3531" s="77">
        <f t="shared" ref="H3531:H3594" si="111">IFERROR(B3531*(1+G3531),H3532)</f>
        <v>11228.913681106378</v>
      </c>
    </row>
    <row r="3532" spans="1:8" x14ac:dyDescent="0.2">
      <c r="A3532" s="79">
        <v>41255</v>
      </c>
      <c r="B3532" s="77">
        <v>8105.25</v>
      </c>
      <c r="C3532" s="84">
        <v>197979</v>
      </c>
      <c r="D3532" s="84">
        <v>269875</v>
      </c>
      <c r="F3532">
        <f t="shared" si="110"/>
        <v>2012</v>
      </c>
      <c r="G3532" s="57">
        <f>_xlfn.XLOOKUP(F3532,'Historical Metal Prices'!$L$4:$Z$4,'Historical Metal Prices'!$L$10:$Z$10)</f>
        <v>0.39454963749458249</v>
      </c>
      <c r="H3532" s="77">
        <f t="shared" si="111"/>
        <v>11303.173449302965</v>
      </c>
    </row>
    <row r="3533" spans="1:8" x14ac:dyDescent="0.2">
      <c r="A3533" s="79">
        <v>41254</v>
      </c>
      <c r="B3533" s="77">
        <v>8074.5</v>
      </c>
      <c r="C3533" s="84">
        <v>197979</v>
      </c>
      <c r="D3533" s="84">
        <v>261725</v>
      </c>
      <c r="F3533">
        <f t="shared" si="110"/>
        <v>2012</v>
      </c>
      <c r="G3533" s="57">
        <f>_xlfn.XLOOKUP(F3533,'Historical Metal Prices'!$L$4:$Z$4,'Historical Metal Prices'!$L$10:$Z$10)</f>
        <v>0.39454963749458249</v>
      </c>
      <c r="H3533" s="77">
        <f t="shared" si="111"/>
        <v>11260.291047950006</v>
      </c>
    </row>
    <row r="3534" spans="1:8" x14ac:dyDescent="0.2">
      <c r="A3534" s="79">
        <v>41253</v>
      </c>
      <c r="B3534" s="77">
        <v>8108.5</v>
      </c>
      <c r="C3534" s="84">
        <v>197979</v>
      </c>
      <c r="D3534" s="84">
        <v>261725</v>
      </c>
      <c r="F3534">
        <f t="shared" si="110"/>
        <v>2012</v>
      </c>
      <c r="G3534" s="57">
        <f>_xlfn.XLOOKUP(F3534,'Historical Metal Prices'!$L$4:$Z$4,'Historical Metal Prices'!$L$10:$Z$10)</f>
        <v>0.39454963749458249</v>
      </c>
      <c r="H3534" s="77">
        <f t="shared" si="111"/>
        <v>11307.705735624822</v>
      </c>
    </row>
    <row r="3535" spans="1:8" x14ac:dyDescent="0.2">
      <c r="A3535" s="79">
        <v>41250</v>
      </c>
      <c r="B3535" s="77">
        <v>8012.25</v>
      </c>
      <c r="C3535" s="84">
        <v>197979</v>
      </c>
      <c r="D3535" s="84">
        <v>259050</v>
      </c>
      <c r="F3535">
        <f t="shared" si="110"/>
        <v>2012</v>
      </c>
      <c r="G3535" s="57">
        <f>_xlfn.XLOOKUP(F3535,'Historical Metal Prices'!$L$4:$Z$4,'Historical Metal Prices'!$L$10:$Z$10)</f>
        <v>0.39454963749458249</v>
      </c>
      <c r="H3535" s="77">
        <f t="shared" si="111"/>
        <v>11173.480333015968</v>
      </c>
    </row>
    <row r="3536" spans="1:8" x14ac:dyDescent="0.2">
      <c r="A3536" s="79">
        <v>41249</v>
      </c>
      <c r="B3536" s="77">
        <v>7978.75</v>
      </c>
      <c r="C3536" s="84">
        <v>197088</v>
      </c>
      <c r="D3536" s="84">
        <v>255200</v>
      </c>
      <c r="F3536">
        <f t="shared" si="110"/>
        <v>2012</v>
      </c>
      <c r="G3536" s="57">
        <f>_xlfn.XLOOKUP(F3536,'Historical Metal Prices'!$L$4:$Z$4,'Historical Metal Prices'!$L$10:$Z$10)</f>
        <v>0.39454963749458249</v>
      </c>
      <c r="H3536" s="77">
        <f t="shared" si="111"/>
        <v>11126.762920159899</v>
      </c>
    </row>
    <row r="3537" spans="1:8" x14ac:dyDescent="0.2">
      <c r="A3537" s="79">
        <v>41248</v>
      </c>
      <c r="B3537" s="77">
        <v>8054</v>
      </c>
      <c r="C3537" s="84">
        <v>197088</v>
      </c>
      <c r="D3537" s="84">
        <v>253575</v>
      </c>
      <c r="F3537">
        <f t="shared" si="110"/>
        <v>2012</v>
      </c>
      <c r="G3537" s="57">
        <f>_xlfn.XLOOKUP(F3537,'Historical Metal Prices'!$L$4:$Z$4,'Historical Metal Prices'!$L$10:$Z$10)</f>
        <v>0.39454963749458249</v>
      </c>
      <c r="H3537" s="77">
        <f t="shared" si="111"/>
        <v>11231.702780381367</v>
      </c>
    </row>
    <row r="3538" spans="1:8" x14ac:dyDescent="0.2">
      <c r="A3538" s="79">
        <v>41247</v>
      </c>
      <c r="B3538" s="77">
        <v>8011</v>
      </c>
      <c r="C3538" s="84">
        <v>197088</v>
      </c>
      <c r="D3538" s="84">
        <v>249025</v>
      </c>
      <c r="F3538">
        <f t="shared" si="110"/>
        <v>2012</v>
      </c>
      <c r="G3538" s="57">
        <f>_xlfn.XLOOKUP(F3538,'Historical Metal Prices'!$L$4:$Z$4,'Historical Metal Prices'!$L$10:$Z$10)</f>
        <v>0.39454963749458249</v>
      </c>
      <c r="H3538" s="77">
        <f t="shared" si="111"/>
        <v>11171.7371459691</v>
      </c>
    </row>
    <row r="3539" spans="1:8" x14ac:dyDescent="0.2">
      <c r="A3539" s="79">
        <v>41246</v>
      </c>
      <c r="B3539" s="77">
        <v>7987.25</v>
      </c>
      <c r="C3539" s="84">
        <v>197088</v>
      </c>
      <c r="D3539" s="84">
        <v>249375</v>
      </c>
      <c r="F3539">
        <f t="shared" si="110"/>
        <v>2012</v>
      </c>
      <c r="G3539" s="57">
        <f>_xlfn.XLOOKUP(F3539,'Historical Metal Prices'!$L$4:$Z$4,'Historical Metal Prices'!$L$10:$Z$10)</f>
        <v>0.39454963749458249</v>
      </c>
      <c r="H3539" s="77">
        <f t="shared" si="111"/>
        <v>11138.616592078604</v>
      </c>
    </row>
    <row r="3540" spans="1:8" x14ac:dyDescent="0.2">
      <c r="A3540" s="79">
        <v>41243</v>
      </c>
      <c r="B3540" s="77">
        <v>7978.75</v>
      </c>
      <c r="C3540" s="84">
        <v>197088</v>
      </c>
      <c r="D3540" s="84">
        <v>251050</v>
      </c>
      <c r="F3540">
        <f t="shared" si="110"/>
        <v>2012</v>
      </c>
      <c r="G3540" s="57">
        <f>_xlfn.XLOOKUP(F3540,'Historical Metal Prices'!$L$4:$Z$4,'Historical Metal Prices'!$L$10:$Z$10)</f>
        <v>0.39454963749458249</v>
      </c>
      <c r="H3540" s="77">
        <f t="shared" si="111"/>
        <v>11126.762920159899</v>
      </c>
    </row>
    <row r="3541" spans="1:8" x14ac:dyDescent="0.2">
      <c r="A3541" s="79">
        <v>41242</v>
      </c>
      <c r="B3541" s="77">
        <v>7885.25</v>
      </c>
      <c r="C3541" s="84">
        <v>205933</v>
      </c>
      <c r="D3541" s="84">
        <v>248150</v>
      </c>
      <c r="F3541">
        <f t="shared" si="110"/>
        <v>2012</v>
      </c>
      <c r="G3541" s="57">
        <f>_xlfn.XLOOKUP(F3541,'Historical Metal Prices'!$L$4:$Z$4,'Historical Metal Prices'!$L$10:$Z$10)</f>
        <v>0.39454963749458249</v>
      </c>
      <c r="H3541" s="77">
        <f t="shared" si="111"/>
        <v>10996.372529054157</v>
      </c>
    </row>
    <row r="3542" spans="1:8" x14ac:dyDescent="0.2">
      <c r="A3542" s="79">
        <v>41241</v>
      </c>
      <c r="B3542" s="77">
        <v>7747.25</v>
      </c>
      <c r="C3542" s="84">
        <v>205933</v>
      </c>
      <c r="D3542" s="84">
        <v>249125</v>
      </c>
      <c r="F3542">
        <f t="shared" si="110"/>
        <v>2012</v>
      </c>
      <c r="G3542" s="57">
        <f>_xlfn.XLOOKUP(F3542,'Historical Metal Prices'!$L$4:$Z$4,'Historical Metal Prices'!$L$10:$Z$10)</f>
        <v>0.39454963749458249</v>
      </c>
      <c r="H3542" s="77">
        <f t="shared" si="111"/>
        <v>10803.924679079904</v>
      </c>
    </row>
    <row r="3543" spans="1:8" x14ac:dyDescent="0.2">
      <c r="A3543" s="79">
        <v>41240</v>
      </c>
      <c r="B3543" s="77">
        <v>7789.25</v>
      </c>
      <c r="C3543" s="84">
        <v>205933</v>
      </c>
      <c r="D3543" s="84">
        <v>249975</v>
      </c>
      <c r="F3543">
        <f t="shared" si="110"/>
        <v>2012</v>
      </c>
      <c r="G3543" s="57">
        <f>_xlfn.XLOOKUP(F3543,'Historical Metal Prices'!$L$4:$Z$4,'Historical Metal Prices'!$L$10:$Z$10)</f>
        <v>0.39454963749458249</v>
      </c>
      <c r="H3543" s="77">
        <f t="shared" si="111"/>
        <v>10862.495763854677</v>
      </c>
    </row>
    <row r="3544" spans="1:8" x14ac:dyDescent="0.2">
      <c r="A3544" s="79">
        <v>41239</v>
      </c>
      <c r="B3544" s="77">
        <v>7763.5</v>
      </c>
      <c r="C3544" s="84">
        <v>205933</v>
      </c>
      <c r="D3544" s="84">
        <v>249550</v>
      </c>
      <c r="F3544">
        <f t="shared" si="110"/>
        <v>2012</v>
      </c>
      <c r="G3544" s="57">
        <f>_xlfn.XLOOKUP(F3544,'Historical Metal Prices'!$L$4:$Z$4,'Historical Metal Prices'!$L$10:$Z$10)</f>
        <v>0.39454963749458249</v>
      </c>
      <c r="H3544" s="77">
        <f t="shared" si="111"/>
        <v>10826.586110689192</v>
      </c>
    </row>
    <row r="3545" spans="1:8" x14ac:dyDescent="0.2">
      <c r="A3545" s="79">
        <v>41236</v>
      </c>
      <c r="B3545" s="77">
        <v>7761.5</v>
      </c>
      <c r="C3545" s="84">
        <v>205933</v>
      </c>
      <c r="D3545" s="84">
        <v>249825</v>
      </c>
      <c r="F3545">
        <f t="shared" si="110"/>
        <v>2012</v>
      </c>
      <c r="G3545" s="57">
        <f>_xlfn.XLOOKUP(F3545,'Historical Metal Prices'!$L$4:$Z$4,'Historical Metal Prices'!$L$10:$Z$10)</f>
        <v>0.39454963749458249</v>
      </c>
      <c r="H3545" s="77">
        <f t="shared" si="111"/>
        <v>10823.797011414203</v>
      </c>
    </row>
    <row r="3546" spans="1:8" x14ac:dyDescent="0.2">
      <c r="A3546" s="79">
        <v>41235</v>
      </c>
      <c r="B3546" s="77">
        <v>7698.25</v>
      </c>
      <c r="C3546" s="84">
        <v>203544</v>
      </c>
      <c r="D3546" s="84">
        <v>249825</v>
      </c>
      <c r="F3546">
        <f t="shared" si="110"/>
        <v>2012</v>
      </c>
      <c r="G3546" s="57">
        <f>_xlfn.XLOOKUP(F3546,'Historical Metal Prices'!$L$4:$Z$4,'Historical Metal Prices'!$L$10:$Z$10)</f>
        <v>0.39454963749458249</v>
      </c>
      <c r="H3546" s="77">
        <f t="shared" si="111"/>
        <v>10735.591746842671</v>
      </c>
    </row>
    <row r="3547" spans="1:8" x14ac:dyDescent="0.2">
      <c r="A3547" s="79">
        <v>41234</v>
      </c>
      <c r="B3547" s="77">
        <v>7676</v>
      </c>
      <c r="C3547" s="84">
        <v>203544</v>
      </c>
      <c r="D3547" s="84">
        <v>251100</v>
      </c>
      <c r="F3547">
        <f t="shared" si="110"/>
        <v>2012</v>
      </c>
      <c r="G3547" s="57">
        <f>_xlfn.XLOOKUP(F3547,'Historical Metal Prices'!$L$4:$Z$4,'Historical Metal Prices'!$L$10:$Z$10)</f>
        <v>0.39454963749458249</v>
      </c>
      <c r="H3547" s="77">
        <f t="shared" si="111"/>
        <v>10704.563017408414</v>
      </c>
    </row>
    <row r="3548" spans="1:8" x14ac:dyDescent="0.2">
      <c r="A3548" s="79">
        <v>41233</v>
      </c>
      <c r="B3548" s="77">
        <v>7770</v>
      </c>
      <c r="C3548" s="84">
        <v>203544</v>
      </c>
      <c r="D3548" s="84">
        <v>253875</v>
      </c>
      <c r="F3548">
        <f t="shared" si="110"/>
        <v>2012</v>
      </c>
      <c r="G3548" s="57">
        <f>_xlfn.XLOOKUP(F3548,'Historical Metal Prices'!$L$4:$Z$4,'Historical Metal Prices'!$L$10:$Z$10)</f>
        <v>0.39454963749458249</v>
      </c>
      <c r="H3548" s="77">
        <f t="shared" si="111"/>
        <v>10835.650683332906</v>
      </c>
    </row>
    <row r="3549" spans="1:8" x14ac:dyDescent="0.2">
      <c r="A3549" s="79">
        <v>41232</v>
      </c>
      <c r="B3549" s="77">
        <v>7793</v>
      </c>
      <c r="C3549" s="84">
        <v>203544</v>
      </c>
      <c r="D3549" s="84">
        <v>253700</v>
      </c>
      <c r="F3549">
        <f t="shared" si="110"/>
        <v>2012</v>
      </c>
      <c r="G3549" s="57">
        <f>_xlfn.XLOOKUP(F3549,'Historical Metal Prices'!$L$4:$Z$4,'Historical Metal Prices'!$L$10:$Z$10)</f>
        <v>0.39454963749458249</v>
      </c>
      <c r="H3549" s="77">
        <f t="shared" si="111"/>
        <v>10867.725324995281</v>
      </c>
    </row>
    <row r="3550" spans="1:8" x14ac:dyDescent="0.2">
      <c r="A3550" s="79">
        <v>41229</v>
      </c>
      <c r="B3550" s="77">
        <v>7595.75</v>
      </c>
      <c r="C3550" s="84">
        <v>203544</v>
      </c>
      <c r="D3550" s="84">
        <v>254050</v>
      </c>
      <c r="F3550">
        <f t="shared" si="110"/>
        <v>2012</v>
      </c>
      <c r="G3550" s="57">
        <f>_xlfn.XLOOKUP(F3550,'Historical Metal Prices'!$L$4:$Z$4,'Historical Metal Prices'!$L$10:$Z$10)</f>
        <v>0.39454963749458249</v>
      </c>
      <c r="H3550" s="77">
        <f t="shared" si="111"/>
        <v>10592.650408999474</v>
      </c>
    </row>
    <row r="3551" spans="1:8" x14ac:dyDescent="0.2">
      <c r="A3551" s="79">
        <v>41228</v>
      </c>
      <c r="B3551" s="77">
        <v>7630.5</v>
      </c>
      <c r="C3551" s="84">
        <v>204995</v>
      </c>
      <c r="D3551" s="84">
        <v>255175</v>
      </c>
      <c r="F3551">
        <f t="shared" si="110"/>
        <v>2012</v>
      </c>
      <c r="G3551" s="57">
        <f>_xlfn.XLOOKUP(F3551,'Historical Metal Prices'!$L$4:$Z$4,'Historical Metal Prices'!$L$10:$Z$10)</f>
        <v>0.39454963749458249</v>
      </c>
      <c r="H3551" s="77">
        <f t="shared" si="111"/>
        <v>10641.111008902411</v>
      </c>
    </row>
    <row r="3552" spans="1:8" x14ac:dyDescent="0.2">
      <c r="A3552" s="79">
        <v>41227</v>
      </c>
      <c r="B3552" s="77">
        <v>7631.25</v>
      </c>
      <c r="C3552" s="84">
        <v>204995</v>
      </c>
      <c r="D3552" s="84">
        <v>253475</v>
      </c>
      <c r="F3552">
        <f t="shared" si="110"/>
        <v>2012</v>
      </c>
      <c r="G3552" s="57">
        <f>_xlfn.XLOOKUP(F3552,'Historical Metal Prices'!$L$4:$Z$4,'Historical Metal Prices'!$L$10:$Z$10)</f>
        <v>0.39454963749458249</v>
      </c>
      <c r="H3552" s="77">
        <f t="shared" si="111"/>
        <v>10642.156921130532</v>
      </c>
    </row>
    <row r="3553" spans="1:8" x14ac:dyDescent="0.2">
      <c r="A3553" s="79">
        <v>41226</v>
      </c>
      <c r="B3553" s="77">
        <v>7674</v>
      </c>
      <c r="C3553" s="84">
        <v>204995</v>
      </c>
      <c r="D3553" s="84">
        <v>254175</v>
      </c>
      <c r="F3553">
        <f t="shared" si="110"/>
        <v>2012</v>
      </c>
      <c r="G3553" s="57">
        <f>_xlfn.XLOOKUP(F3553,'Historical Metal Prices'!$L$4:$Z$4,'Historical Metal Prices'!$L$10:$Z$10)</f>
        <v>0.39454963749458249</v>
      </c>
      <c r="H3553" s="77">
        <f t="shared" si="111"/>
        <v>10701.773918133425</v>
      </c>
    </row>
    <row r="3554" spans="1:8" x14ac:dyDescent="0.2">
      <c r="A3554" s="79">
        <v>41225</v>
      </c>
      <c r="B3554" s="77">
        <v>7635</v>
      </c>
      <c r="C3554" s="84">
        <v>204995</v>
      </c>
      <c r="D3554" s="84">
        <v>254350</v>
      </c>
      <c r="F3554">
        <f t="shared" si="110"/>
        <v>2012</v>
      </c>
      <c r="G3554" s="57">
        <f>_xlfn.XLOOKUP(F3554,'Historical Metal Prices'!$L$4:$Z$4,'Historical Metal Prices'!$L$10:$Z$10)</f>
        <v>0.39454963749458249</v>
      </c>
      <c r="H3554" s="77">
        <f t="shared" si="111"/>
        <v>10647.386482271137</v>
      </c>
    </row>
    <row r="3555" spans="1:8" x14ac:dyDescent="0.2">
      <c r="A3555" s="79">
        <v>41222</v>
      </c>
      <c r="B3555" s="77">
        <v>7568</v>
      </c>
      <c r="C3555" s="84">
        <v>204995</v>
      </c>
      <c r="D3555" s="84">
        <v>245500</v>
      </c>
      <c r="F3555">
        <f t="shared" si="110"/>
        <v>2012</v>
      </c>
      <c r="G3555" s="57">
        <f>_xlfn.XLOOKUP(F3555,'Historical Metal Prices'!$L$4:$Z$4,'Historical Metal Prices'!$L$10:$Z$10)</f>
        <v>0.39454963749458249</v>
      </c>
      <c r="H3555" s="77">
        <f t="shared" si="111"/>
        <v>10553.951656559</v>
      </c>
    </row>
    <row r="3556" spans="1:8" x14ac:dyDescent="0.2">
      <c r="A3556" s="79">
        <v>41221</v>
      </c>
      <c r="B3556" s="77">
        <v>7628.75</v>
      </c>
      <c r="C3556" s="84">
        <v>197937</v>
      </c>
      <c r="D3556" s="84">
        <v>246275</v>
      </c>
      <c r="F3556">
        <f t="shared" si="110"/>
        <v>2012</v>
      </c>
      <c r="G3556" s="57">
        <f>_xlfn.XLOOKUP(F3556,'Historical Metal Prices'!$L$4:$Z$4,'Historical Metal Prices'!$L$10:$Z$10)</f>
        <v>0.39454963749458249</v>
      </c>
      <c r="H3556" s="77">
        <f t="shared" si="111"/>
        <v>10638.670547036796</v>
      </c>
    </row>
    <row r="3557" spans="1:8" x14ac:dyDescent="0.2">
      <c r="A3557" s="79">
        <v>41220</v>
      </c>
      <c r="B3557" s="77">
        <v>7599.25</v>
      </c>
      <c r="C3557" s="84">
        <v>197937</v>
      </c>
      <c r="D3557" s="84">
        <v>244850</v>
      </c>
      <c r="F3557">
        <f t="shared" si="110"/>
        <v>2012</v>
      </c>
      <c r="G3557" s="57">
        <f>_xlfn.XLOOKUP(F3557,'Historical Metal Prices'!$L$4:$Z$4,'Historical Metal Prices'!$L$10:$Z$10)</f>
        <v>0.39454963749458249</v>
      </c>
      <c r="H3557" s="77">
        <f t="shared" si="111"/>
        <v>10597.531332730707</v>
      </c>
    </row>
    <row r="3558" spans="1:8" x14ac:dyDescent="0.2">
      <c r="A3558" s="79">
        <v>41219</v>
      </c>
      <c r="B3558" s="77">
        <v>7692.75</v>
      </c>
      <c r="C3558" s="84">
        <v>197937</v>
      </c>
      <c r="D3558" s="84">
        <v>245575</v>
      </c>
      <c r="F3558">
        <f t="shared" si="110"/>
        <v>2012</v>
      </c>
      <c r="G3558" s="57">
        <f>_xlfn.XLOOKUP(F3558,'Historical Metal Prices'!$L$4:$Z$4,'Historical Metal Prices'!$L$10:$Z$10)</f>
        <v>0.39454963749458249</v>
      </c>
      <c r="H3558" s="77">
        <f t="shared" si="111"/>
        <v>10727.921723836449</v>
      </c>
    </row>
    <row r="3559" spans="1:8" x14ac:dyDescent="0.2">
      <c r="A3559" s="79">
        <v>41218</v>
      </c>
      <c r="B3559" s="77">
        <v>7642.25</v>
      </c>
      <c r="C3559" s="84">
        <v>197937</v>
      </c>
      <c r="D3559" s="84">
        <v>247400</v>
      </c>
      <c r="F3559">
        <f t="shared" si="110"/>
        <v>2012</v>
      </c>
      <c r="G3559" s="57">
        <f>_xlfn.XLOOKUP(F3559,'Historical Metal Prices'!$L$4:$Z$4,'Historical Metal Prices'!$L$10:$Z$10)</f>
        <v>0.39454963749458249</v>
      </c>
      <c r="H3559" s="77">
        <f t="shared" si="111"/>
        <v>10657.496967142974</v>
      </c>
    </row>
    <row r="3560" spans="1:8" x14ac:dyDescent="0.2">
      <c r="A3560" s="79">
        <v>41215</v>
      </c>
      <c r="B3560" s="77">
        <v>7661.75</v>
      </c>
      <c r="C3560" s="84">
        <v>197937</v>
      </c>
      <c r="D3560" s="84">
        <v>241325</v>
      </c>
      <c r="F3560">
        <f t="shared" si="110"/>
        <v>2012</v>
      </c>
      <c r="G3560" s="57">
        <f>_xlfn.XLOOKUP(F3560,'Historical Metal Prices'!$L$4:$Z$4,'Historical Metal Prices'!$L$10:$Z$10)</f>
        <v>0.39454963749458249</v>
      </c>
      <c r="H3560" s="77">
        <f t="shared" si="111"/>
        <v>10684.690685074118</v>
      </c>
    </row>
    <row r="3561" spans="1:8" x14ac:dyDescent="0.2">
      <c r="A3561" s="79">
        <v>41214</v>
      </c>
      <c r="B3561" s="77">
        <v>7825</v>
      </c>
      <c r="C3561" s="84">
        <v>192761</v>
      </c>
      <c r="D3561" s="84">
        <v>242975</v>
      </c>
      <c r="F3561">
        <f t="shared" si="110"/>
        <v>2012</v>
      </c>
      <c r="G3561" s="57">
        <f>_xlfn.XLOOKUP(F3561,'Historical Metal Prices'!$L$4:$Z$4,'Historical Metal Prices'!$L$10:$Z$10)</f>
        <v>0.39454963749458249</v>
      </c>
      <c r="H3561" s="77">
        <f t="shared" si="111"/>
        <v>10912.350913395108</v>
      </c>
    </row>
    <row r="3562" spans="1:8" x14ac:dyDescent="0.2">
      <c r="A3562" s="79">
        <v>41213</v>
      </c>
      <c r="B3562" s="77">
        <v>7758.25</v>
      </c>
      <c r="C3562" s="84">
        <v>192761</v>
      </c>
      <c r="D3562" s="84">
        <v>239600</v>
      </c>
      <c r="F3562">
        <f t="shared" si="110"/>
        <v>2012</v>
      </c>
      <c r="G3562" s="57">
        <f>_xlfn.XLOOKUP(F3562,'Historical Metal Prices'!$L$4:$Z$4,'Historical Metal Prices'!$L$10:$Z$10)</f>
        <v>0.39454963749458249</v>
      </c>
      <c r="H3562" s="77">
        <f t="shared" si="111"/>
        <v>10819.264725092346</v>
      </c>
    </row>
    <row r="3563" spans="1:8" x14ac:dyDescent="0.2">
      <c r="A3563" s="79">
        <v>41212</v>
      </c>
      <c r="B3563" s="77">
        <v>7722.25</v>
      </c>
      <c r="C3563" s="84">
        <v>192761</v>
      </c>
      <c r="D3563" s="84">
        <v>240525</v>
      </c>
      <c r="F3563">
        <f t="shared" si="110"/>
        <v>2012</v>
      </c>
      <c r="G3563" s="57">
        <f>_xlfn.XLOOKUP(F3563,'Historical Metal Prices'!$L$4:$Z$4,'Historical Metal Prices'!$L$10:$Z$10)</f>
        <v>0.39454963749458249</v>
      </c>
      <c r="H3563" s="77">
        <f t="shared" si="111"/>
        <v>10769.06093814254</v>
      </c>
    </row>
    <row r="3564" spans="1:8" x14ac:dyDescent="0.2">
      <c r="A3564" s="79">
        <v>41211</v>
      </c>
      <c r="B3564" s="77">
        <v>7699.25</v>
      </c>
      <c r="C3564" s="84">
        <v>192761</v>
      </c>
      <c r="D3564" s="84">
        <v>240525</v>
      </c>
      <c r="F3564">
        <f t="shared" si="110"/>
        <v>2012</v>
      </c>
      <c r="G3564" s="57">
        <f>_xlfn.XLOOKUP(F3564,'Historical Metal Prices'!$L$4:$Z$4,'Historical Metal Prices'!$L$10:$Z$10)</f>
        <v>0.39454963749458249</v>
      </c>
      <c r="H3564" s="77">
        <f t="shared" si="111"/>
        <v>10736.986296480165</v>
      </c>
    </row>
    <row r="3565" spans="1:8" x14ac:dyDescent="0.2">
      <c r="A3565" s="79">
        <v>41208</v>
      </c>
      <c r="B3565" s="77">
        <v>7819.75</v>
      </c>
      <c r="C3565" s="84">
        <v>192761</v>
      </c>
      <c r="D3565" s="84">
        <v>240450</v>
      </c>
      <c r="F3565">
        <f t="shared" si="110"/>
        <v>2012</v>
      </c>
      <c r="G3565" s="57">
        <f>_xlfn.XLOOKUP(F3565,'Historical Metal Prices'!$L$4:$Z$4,'Historical Metal Prices'!$L$10:$Z$10)</f>
        <v>0.39454963749458249</v>
      </c>
      <c r="H3565" s="77">
        <f t="shared" si="111"/>
        <v>10905.029527798262</v>
      </c>
    </row>
    <row r="3566" spans="1:8" x14ac:dyDescent="0.2">
      <c r="A3566" s="79">
        <v>41207</v>
      </c>
      <c r="B3566" s="77">
        <v>7814</v>
      </c>
      <c r="C3566" s="84">
        <v>196710</v>
      </c>
      <c r="D3566" s="84">
        <v>219800</v>
      </c>
      <c r="F3566">
        <f t="shared" si="110"/>
        <v>2012</v>
      </c>
      <c r="G3566" s="57">
        <f>_xlfn.XLOOKUP(F3566,'Historical Metal Prices'!$L$4:$Z$4,'Historical Metal Prices'!$L$10:$Z$10)</f>
        <v>0.39454963749458249</v>
      </c>
      <c r="H3566" s="77">
        <f t="shared" si="111"/>
        <v>10897.010867382667</v>
      </c>
    </row>
    <row r="3567" spans="1:8" x14ac:dyDescent="0.2">
      <c r="A3567" s="79">
        <v>41206</v>
      </c>
      <c r="B3567" s="77">
        <v>7814.5</v>
      </c>
      <c r="C3567" s="84">
        <v>196710</v>
      </c>
      <c r="D3567" s="84">
        <v>218700</v>
      </c>
      <c r="F3567">
        <f t="shared" si="110"/>
        <v>2012</v>
      </c>
      <c r="G3567" s="57">
        <f>_xlfn.XLOOKUP(F3567,'Historical Metal Prices'!$L$4:$Z$4,'Historical Metal Prices'!$L$10:$Z$10)</f>
        <v>0.39454963749458249</v>
      </c>
      <c r="H3567" s="77">
        <f t="shared" si="111"/>
        <v>10897.708142201414</v>
      </c>
    </row>
    <row r="3568" spans="1:8" x14ac:dyDescent="0.2">
      <c r="A3568" s="79">
        <v>41205</v>
      </c>
      <c r="B3568" s="77">
        <v>7828</v>
      </c>
      <c r="C3568" s="84">
        <v>196710</v>
      </c>
      <c r="D3568" s="84">
        <v>222350</v>
      </c>
      <c r="F3568">
        <f t="shared" si="110"/>
        <v>2012</v>
      </c>
      <c r="G3568" s="57">
        <f>_xlfn.XLOOKUP(F3568,'Historical Metal Prices'!$L$4:$Z$4,'Historical Metal Prices'!$L$10:$Z$10)</f>
        <v>0.39454963749458249</v>
      </c>
      <c r="H3568" s="77">
        <f t="shared" si="111"/>
        <v>10916.534562307592</v>
      </c>
    </row>
    <row r="3569" spans="1:8" x14ac:dyDescent="0.2">
      <c r="A3569" s="79">
        <v>41204</v>
      </c>
      <c r="B3569" s="77">
        <v>7947.5</v>
      </c>
      <c r="C3569" s="84">
        <v>196710</v>
      </c>
      <c r="D3569" s="84">
        <v>222600</v>
      </c>
      <c r="F3569">
        <f t="shared" si="110"/>
        <v>2012</v>
      </c>
      <c r="G3569" s="57">
        <f>_xlfn.XLOOKUP(F3569,'Historical Metal Prices'!$L$4:$Z$4,'Historical Metal Prices'!$L$10:$Z$10)</f>
        <v>0.39454963749458249</v>
      </c>
      <c r="H3569" s="77">
        <f t="shared" si="111"/>
        <v>11083.183243988195</v>
      </c>
    </row>
    <row r="3570" spans="1:8" x14ac:dyDescent="0.2">
      <c r="A3570" s="79">
        <v>41201</v>
      </c>
      <c r="B3570" s="77">
        <v>8010</v>
      </c>
      <c r="C3570" s="84">
        <v>196710</v>
      </c>
      <c r="D3570" s="84">
        <v>222425</v>
      </c>
      <c r="F3570">
        <f t="shared" si="110"/>
        <v>2012</v>
      </c>
      <c r="G3570" s="57">
        <f>_xlfn.XLOOKUP(F3570,'Historical Metal Prices'!$L$4:$Z$4,'Historical Metal Prices'!$L$10:$Z$10)</f>
        <v>0.39454963749458249</v>
      </c>
      <c r="H3570" s="77">
        <f t="shared" si="111"/>
        <v>11170.342596331606</v>
      </c>
    </row>
    <row r="3571" spans="1:8" x14ac:dyDescent="0.2">
      <c r="A3571" s="79">
        <v>41200</v>
      </c>
      <c r="B3571" s="77">
        <v>8217</v>
      </c>
      <c r="C3571" s="84">
        <v>181514</v>
      </c>
      <c r="D3571" s="84">
        <v>220900</v>
      </c>
      <c r="F3571">
        <f t="shared" si="110"/>
        <v>2012</v>
      </c>
      <c r="G3571" s="57">
        <f>_xlfn.XLOOKUP(F3571,'Historical Metal Prices'!$L$4:$Z$4,'Historical Metal Prices'!$L$10:$Z$10)</f>
        <v>0.39454963749458249</v>
      </c>
      <c r="H3571" s="77">
        <f t="shared" si="111"/>
        <v>11459.014371292984</v>
      </c>
    </row>
    <row r="3572" spans="1:8" x14ac:dyDescent="0.2">
      <c r="A3572" s="79">
        <v>41199</v>
      </c>
      <c r="B3572" s="77">
        <v>8217</v>
      </c>
      <c r="C3572" s="84">
        <v>181514</v>
      </c>
      <c r="D3572" s="84">
        <v>225150</v>
      </c>
      <c r="F3572">
        <f t="shared" si="110"/>
        <v>2012</v>
      </c>
      <c r="G3572" s="57">
        <f>_xlfn.XLOOKUP(F3572,'Historical Metal Prices'!$L$4:$Z$4,'Historical Metal Prices'!$L$10:$Z$10)</f>
        <v>0.39454963749458249</v>
      </c>
      <c r="H3572" s="77">
        <f t="shared" si="111"/>
        <v>11459.014371292984</v>
      </c>
    </row>
    <row r="3573" spans="1:8" x14ac:dyDescent="0.2">
      <c r="A3573" s="79">
        <v>41198</v>
      </c>
      <c r="B3573" s="77">
        <v>8122</v>
      </c>
      <c r="C3573" s="84">
        <v>181514</v>
      </c>
      <c r="D3573" s="84">
        <v>224450</v>
      </c>
      <c r="F3573">
        <f t="shared" si="110"/>
        <v>2012</v>
      </c>
      <c r="G3573" s="57">
        <f>_xlfn.XLOOKUP(F3573,'Historical Metal Prices'!$L$4:$Z$4,'Historical Metal Prices'!$L$10:$Z$10)</f>
        <v>0.39454963749458249</v>
      </c>
      <c r="H3573" s="77">
        <f t="shared" si="111"/>
        <v>11326.532155731</v>
      </c>
    </row>
    <row r="3574" spans="1:8" x14ac:dyDescent="0.2">
      <c r="A3574" s="79">
        <v>41197</v>
      </c>
      <c r="B3574" s="77">
        <v>8095.5</v>
      </c>
      <c r="C3574" s="84">
        <v>181514</v>
      </c>
      <c r="D3574" s="84">
        <v>210725</v>
      </c>
      <c r="F3574">
        <f t="shared" si="110"/>
        <v>2012</v>
      </c>
      <c r="G3574" s="57">
        <f>_xlfn.XLOOKUP(F3574,'Historical Metal Prices'!$L$4:$Z$4,'Historical Metal Prices'!$L$10:$Z$10)</f>
        <v>0.39454963749458249</v>
      </c>
      <c r="H3574" s="77">
        <f t="shared" si="111"/>
        <v>11289.576590337392</v>
      </c>
    </row>
    <row r="3575" spans="1:8" x14ac:dyDescent="0.2">
      <c r="A3575" s="79">
        <v>41194</v>
      </c>
      <c r="B3575" s="77">
        <v>8131.75</v>
      </c>
      <c r="C3575" s="84">
        <v>181514</v>
      </c>
      <c r="D3575" s="84">
        <v>212275</v>
      </c>
      <c r="F3575">
        <f t="shared" si="110"/>
        <v>2012</v>
      </c>
      <c r="G3575" s="57">
        <f>_xlfn.XLOOKUP(F3575,'Historical Metal Prices'!$L$4:$Z$4,'Historical Metal Prices'!$L$10:$Z$10)</f>
        <v>0.39454963749458249</v>
      </c>
      <c r="H3575" s="77">
        <f t="shared" si="111"/>
        <v>11340.129014696571</v>
      </c>
    </row>
    <row r="3576" spans="1:8" x14ac:dyDescent="0.2">
      <c r="A3576" s="79">
        <v>41193</v>
      </c>
      <c r="B3576" s="77">
        <v>8242</v>
      </c>
      <c r="C3576" s="84">
        <v>162547</v>
      </c>
      <c r="D3576" s="84">
        <v>215900</v>
      </c>
      <c r="F3576">
        <f t="shared" si="110"/>
        <v>2012</v>
      </c>
      <c r="G3576" s="57">
        <f>_xlfn.XLOOKUP(F3576,'Historical Metal Prices'!$L$4:$Z$4,'Historical Metal Prices'!$L$10:$Z$10)</f>
        <v>0.39454963749458249</v>
      </c>
      <c r="H3576" s="77">
        <f t="shared" si="111"/>
        <v>11493.878112230348</v>
      </c>
    </row>
    <row r="3577" spans="1:8" x14ac:dyDescent="0.2">
      <c r="A3577" s="79">
        <v>41192</v>
      </c>
      <c r="B3577" s="77">
        <v>8164.75</v>
      </c>
      <c r="C3577" s="84">
        <v>162547</v>
      </c>
      <c r="D3577" s="84">
        <v>219550</v>
      </c>
      <c r="F3577">
        <f t="shared" si="110"/>
        <v>2012</v>
      </c>
      <c r="G3577" s="57">
        <f>_xlfn.XLOOKUP(F3577,'Historical Metal Prices'!$L$4:$Z$4,'Historical Metal Prices'!$L$10:$Z$10)</f>
        <v>0.39454963749458249</v>
      </c>
      <c r="H3577" s="77">
        <f t="shared" si="111"/>
        <v>11386.149152733893</v>
      </c>
    </row>
    <row r="3578" spans="1:8" x14ac:dyDescent="0.2">
      <c r="A3578" s="79">
        <v>41191</v>
      </c>
      <c r="B3578" s="77">
        <v>8140</v>
      </c>
      <c r="C3578" s="84">
        <v>162547</v>
      </c>
      <c r="D3578" s="84">
        <v>219425</v>
      </c>
      <c r="F3578">
        <f t="shared" si="110"/>
        <v>2012</v>
      </c>
      <c r="G3578" s="57">
        <f>_xlfn.XLOOKUP(F3578,'Historical Metal Prices'!$L$4:$Z$4,'Historical Metal Prices'!$L$10:$Z$10)</f>
        <v>0.39454963749458249</v>
      </c>
      <c r="H3578" s="77">
        <f t="shared" si="111"/>
        <v>11351.634049205901</v>
      </c>
    </row>
    <row r="3579" spans="1:8" x14ac:dyDescent="0.2">
      <c r="A3579" s="79">
        <v>41190</v>
      </c>
      <c r="B3579" s="77">
        <v>8181.25</v>
      </c>
      <c r="C3579" s="84">
        <v>162547</v>
      </c>
      <c r="D3579" s="84">
        <v>221050</v>
      </c>
      <c r="F3579">
        <f t="shared" si="110"/>
        <v>2012</v>
      </c>
      <c r="G3579" s="57">
        <f>_xlfn.XLOOKUP(F3579,'Historical Metal Prices'!$L$4:$Z$4,'Historical Metal Prices'!$L$10:$Z$10)</f>
        <v>0.39454963749458249</v>
      </c>
      <c r="H3579" s="77">
        <f t="shared" si="111"/>
        <v>11409.159221752552</v>
      </c>
    </row>
    <row r="3580" spans="1:8" x14ac:dyDescent="0.2">
      <c r="A3580" s="79">
        <v>41187</v>
      </c>
      <c r="B3580" s="77">
        <v>8295</v>
      </c>
      <c r="C3580" s="84">
        <v>162547</v>
      </c>
      <c r="D3580" s="84">
        <v>222500</v>
      </c>
      <c r="F3580">
        <f t="shared" si="110"/>
        <v>2012</v>
      </c>
      <c r="G3580" s="57">
        <f>_xlfn.XLOOKUP(F3580,'Historical Metal Prices'!$L$4:$Z$4,'Historical Metal Prices'!$L$10:$Z$10)</f>
        <v>0.39454963749458249</v>
      </c>
      <c r="H3580" s="77">
        <f t="shared" si="111"/>
        <v>11567.789243017562</v>
      </c>
    </row>
    <row r="3581" spans="1:8" x14ac:dyDescent="0.2">
      <c r="A3581" s="79">
        <v>41186</v>
      </c>
      <c r="B3581" s="77">
        <v>8295.5</v>
      </c>
      <c r="C3581" s="84">
        <v>162547</v>
      </c>
      <c r="D3581" s="84">
        <v>222675</v>
      </c>
      <c r="F3581">
        <f t="shared" si="110"/>
        <v>2012</v>
      </c>
      <c r="G3581" s="57">
        <f>_xlfn.XLOOKUP(F3581,'Historical Metal Prices'!$L$4:$Z$4,'Historical Metal Prices'!$L$10:$Z$10)</f>
        <v>0.39454963749458249</v>
      </c>
      <c r="H3581" s="77">
        <f t="shared" si="111"/>
        <v>11568.486517836309</v>
      </c>
    </row>
    <row r="3582" spans="1:8" x14ac:dyDescent="0.2">
      <c r="A3582" s="79">
        <v>41185</v>
      </c>
      <c r="B3582" s="77">
        <v>8285.5</v>
      </c>
      <c r="C3582" s="84">
        <v>162547</v>
      </c>
      <c r="D3582" s="84">
        <v>223400</v>
      </c>
      <c r="F3582">
        <f t="shared" si="110"/>
        <v>2012</v>
      </c>
      <c r="G3582" s="57">
        <f>_xlfn.XLOOKUP(F3582,'Historical Metal Prices'!$L$4:$Z$4,'Historical Metal Prices'!$L$10:$Z$10)</f>
        <v>0.39454963749458249</v>
      </c>
      <c r="H3582" s="77">
        <f t="shared" si="111"/>
        <v>11554.541021461364</v>
      </c>
    </row>
    <row r="3583" spans="1:8" x14ac:dyDescent="0.2">
      <c r="A3583" s="79">
        <v>41184</v>
      </c>
      <c r="B3583" s="77">
        <v>8325.25</v>
      </c>
      <c r="C3583" s="84">
        <v>162547</v>
      </c>
      <c r="D3583" s="84">
        <v>223450</v>
      </c>
      <c r="F3583">
        <f t="shared" si="110"/>
        <v>2012</v>
      </c>
      <c r="G3583" s="57">
        <f>_xlfn.XLOOKUP(F3583,'Historical Metal Prices'!$L$4:$Z$4,'Historical Metal Prices'!$L$10:$Z$10)</f>
        <v>0.39454963749458249</v>
      </c>
      <c r="H3583" s="77">
        <f t="shared" si="111"/>
        <v>11609.974369551774</v>
      </c>
    </row>
    <row r="3584" spans="1:8" x14ac:dyDescent="0.2">
      <c r="A3584" s="79">
        <v>41183</v>
      </c>
      <c r="B3584" s="77">
        <v>8300.75</v>
      </c>
      <c r="C3584" s="84">
        <v>162547</v>
      </c>
      <c r="D3584" s="84">
        <v>224150</v>
      </c>
      <c r="F3584">
        <f t="shared" si="110"/>
        <v>2012</v>
      </c>
      <c r="G3584" s="57">
        <f>_xlfn.XLOOKUP(F3584,'Historical Metal Prices'!$L$4:$Z$4,'Historical Metal Prices'!$L$10:$Z$10)</f>
        <v>0.39454963749458249</v>
      </c>
      <c r="H3584" s="77">
        <f t="shared" si="111"/>
        <v>11575.807903433155</v>
      </c>
    </row>
    <row r="3585" spans="1:8" x14ac:dyDescent="0.2">
      <c r="A3585" s="79">
        <v>41180</v>
      </c>
      <c r="B3585" s="77">
        <v>8211.5</v>
      </c>
      <c r="C3585" s="84">
        <v>162547</v>
      </c>
      <c r="D3585" s="84">
        <v>223500</v>
      </c>
      <c r="F3585">
        <f t="shared" si="110"/>
        <v>2012</v>
      </c>
      <c r="G3585" s="57">
        <f>_xlfn.XLOOKUP(F3585,'Historical Metal Prices'!$L$4:$Z$4,'Historical Metal Prices'!$L$10:$Z$10)</f>
        <v>0.39454963749458249</v>
      </c>
      <c r="H3585" s="77">
        <f t="shared" si="111"/>
        <v>11451.344348286764</v>
      </c>
    </row>
    <row r="3586" spans="1:8" x14ac:dyDescent="0.2">
      <c r="A3586" s="79">
        <v>41179</v>
      </c>
      <c r="B3586" s="77">
        <v>8180</v>
      </c>
      <c r="C3586" s="84">
        <v>166829</v>
      </c>
      <c r="D3586" s="84">
        <v>219400</v>
      </c>
      <c r="F3586">
        <f t="shared" si="110"/>
        <v>2012</v>
      </c>
      <c r="G3586" s="57">
        <f>_xlfn.XLOOKUP(F3586,'Historical Metal Prices'!$L$4:$Z$4,'Historical Metal Prices'!$L$10:$Z$10)</f>
        <v>0.39454963749458249</v>
      </c>
      <c r="H3586" s="77">
        <f t="shared" si="111"/>
        <v>11407.416034705684</v>
      </c>
    </row>
    <row r="3587" spans="1:8" x14ac:dyDescent="0.2">
      <c r="A3587" s="79">
        <v>41178</v>
      </c>
      <c r="B3587" s="77">
        <v>8122</v>
      </c>
      <c r="C3587" s="84">
        <v>166829</v>
      </c>
      <c r="D3587" s="84">
        <v>220075</v>
      </c>
      <c r="F3587">
        <f t="shared" si="110"/>
        <v>2012</v>
      </c>
      <c r="G3587" s="57">
        <f>_xlfn.XLOOKUP(F3587,'Historical Metal Prices'!$L$4:$Z$4,'Historical Metal Prices'!$L$10:$Z$10)</f>
        <v>0.39454963749458249</v>
      </c>
      <c r="H3587" s="77">
        <f t="shared" si="111"/>
        <v>11326.532155731</v>
      </c>
    </row>
    <row r="3588" spans="1:8" x14ac:dyDescent="0.2">
      <c r="A3588" s="79">
        <v>41177</v>
      </c>
      <c r="B3588" s="77">
        <v>8271</v>
      </c>
      <c r="C3588" s="84">
        <v>166829</v>
      </c>
      <c r="D3588" s="84">
        <v>220525</v>
      </c>
      <c r="F3588">
        <f t="shared" si="110"/>
        <v>2012</v>
      </c>
      <c r="G3588" s="57">
        <f>_xlfn.XLOOKUP(F3588,'Historical Metal Prices'!$L$4:$Z$4,'Historical Metal Prices'!$L$10:$Z$10)</f>
        <v>0.39454963749458249</v>
      </c>
      <c r="H3588" s="77">
        <f t="shared" si="111"/>
        <v>11534.320051717692</v>
      </c>
    </row>
    <row r="3589" spans="1:8" x14ac:dyDescent="0.2">
      <c r="A3589" s="79">
        <v>41176</v>
      </c>
      <c r="B3589" s="77">
        <v>8176.25</v>
      </c>
      <c r="C3589" s="84">
        <v>166829</v>
      </c>
      <c r="D3589" s="84">
        <v>220300</v>
      </c>
      <c r="F3589">
        <f t="shared" si="110"/>
        <v>2012</v>
      </c>
      <c r="G3589" s="57">
        <f>_xlfn.XLOOKUP(F3589,'Historical Metal Prices'!$L$4:$Z$4,'Historical Metal Prices'!$L$10:$Z$10)</f>
        <v>0.39454963749458249</v>
      </c>
      <c r="H3589" s="77">
        <f t="shared" si="111"/>
        <v>11402.18647356508</v>
      </c>
    </row>
    <row r="3590" spans="1:8" x14ac:dyDescent="0.2">
      <c r="A3590" s="79">
        <v>41173</v>
      </c>
      <c r="B3590" s="77">
        <v>8277</v>
      </c>
      <c r="C3590" s="84">
        <v>166829</v>
      </c>
      <c r="D3590" s="84">
        <v>219950</v>
      </c>
      <c r="F3590">
        <f t="shared" si="110"/>
        <v>2012</v>
      </c>
      <c r="G3590" s="57">
        <f>_xlfn.XLOOKUP(F3590,'Historical Metal Prices'!$L$4:$Z$4,'Historical Metal Prices'!$L$10:$Z$10)</f>
        <v>0.39454963749458249</v>
      </c>
      <c r="H3590" s="77">
        <f t="shared" si="111"/>
        <v>11542.687349542659</v>
      </c>
    </row>
    <row r="3591" spans="1:8" x14ac:dyDescent="0.2">
      <c r="A3591" s="79">
        <v>41172</v>
      </c>
      <c r="B3591" s="77">
        <v>8263</v>
      </c>
      <c r="C3591" s="84">
        <v>156401</v>
      </c>
      <c r="D3591" s="84">
        <v>219475</v>
      </c>
      <c r="F3591">
        <f t="shared" si="110"/>
        <v>2012</v>
      </c>
      <c r="G3591" s="57">
        <f>_xlfn.XLOOKUP(F3591,'Historical Metal Prices'!$L$4:$Z$4,'Historical Metal Prices'!$L$10:$Z$10)</f>
        <v>0.39454963749458249</v>
      </c>
      <c r="H3591" s="77">
        <f t="shared" si="111"/>
        <v>11523.163654617736</v>
      </c>
    </row>
    <row r="3592" spans="1:8" x14ac:dyDescent="0.2">
      <c r="A3592" s="79">
        <v>41171</v>
      </c>
      <c r="B3592" s="77">
        <v>8340</v>
      </c>
      <c r="C3592" s="84">
        <v>156401</v>
      </c>
      <c r="D3592" s="84">
        <v>220350</v>
      </c>
      <c r="F3592">
        <f t="shared" si="110"/>
        <v>2012</v>
      </c>
      <c r="G3592" s="57">
        <f>_xlfn.XLOOKUP(F3592,'Historical Metal Prices'!$L$4:$Z$4,'Historical Metal Prices'!$L$10:$Z$10)</f>
        <v>0.39454963749458249</v>
      </c>
      <c r="H3592" s="77">
        <f t="shared" si="111"/>
        <v>11630.543976704817</v>
      </c>
    </row>
    <row r="3593" spans="1:8" x14ac:dyDescent="0.2">
      <c r="A3593" s="79">
        <v>41170</v>
      </c>
      <c r="B3593" s="77">
        <v>8310.25</v>
      </c>
      <c r="C3593" s="84">
        <v>156401</v>
      </c>
      <c r="D3593" s="84">
        <v>212575</v>
      </c>
      <c r="F3593">
        <f t="shared" si="110"/>
        <v>2012</v>
      </c>
      <c r="G3593" s="57">
        <f>_xlfn.XLOOKUP(F3593,'Historical Metal Prices'!$L$4:$Z$4,'Historical Metal Prices'!$L$10:$Z$10)</f>
        <v>0.39454963749458249</v>
      </c>
      <c r="H3593" s="77">
        <f t="shared" si="111"/>
        <v>11589.056124989354</v>
      </c>
    </row>
    <row r="3594" spans="1:8" x14ac:dyDescent="0.2">
      <c r="A3594" s="79">
        <v>41169</v>
      </c>
      <c r="B3594" s="77">
        <v>8282.75</v>
      </c>
      <c r="C3594" s="84">
        <v>156401</v>
      </c>
      <c r="D3594" s="84">
        <v>213925</v>
      </c>
      <c r="F3594">
        <f t="shared" si="110"/>
        <v>2012</v>
      </c>
      <c r="G3594" s="57">
        <f>_xlfn.XLOOKUP(F3594,'Historical Metal Prices'!$L$4:$Z$4,'Historical Metal Prices'!$L$10:$Z$10)</f>
        <v>0.39454963749458249</v>
      </c>
      <c r="H3594" s="77">
        <f t="shared" si="111"/>
        <v>11550.706009958252</v>
      </c>
    </row>
    <row r="3595" spans="1:8" x14ac:dyDescent="0.2">
      <c r="A3595" s="79">
        <v>41166</v>
      </c>
      <c r="B3595" s="77">
        <v>8362.6</v>
      </c>
      <c r="C3595" s="84">
        <v>156401</v>
      </c>
      <c r="D3595" s="84">
        <v>216700</v>
      </c>
      <c r="F3595">
        <f t="shared" ref="F3595:F3658" si="112">YEAR(A3595)</f>
        <v>2012</v>
      </c>
      <c r="G3595" s="57">
        <f>_xlfn.XLOOKUP(F3595,'Historical Metal Prices'!$L$4:$Z$4,'Historical Metal Prices'!$L$10:$Z$10)</f>
        <v>0.39454963749458249</v>
      </c>
      <c r="H3595" s="77">
        <f t="shared" ref="H3595:H3658" si="113">IFERROR(B3595*(1+G3595),H3596)</f>
        <v>11662.060798512197</v>
      </c>
    </row>
    <row r="3596" spans="1:8" x14ac:dyDescent="0.2">
      <c r="A3596" s="79">
        <v>41165</v>
      </c>
      <c r="B3596" s="77">
        <v>8059.25</v>
      </c>
      <c r="C3596" s="84">
        <v>151073</v>
      </c>
      <c r="D3596" s="84">
        <v>217175</v>
      </c>
      <c r="F3596">
        <f t="shared" si="112"/>
        <v>2012</v>
      </c>
      <c r="G3596" s="57">
        <f>_xlfn.XLOOKUP(F3596,'Historical Metal Prices'!$L$4:$Z$4,'Historical Metal Prices'!$L$10:$Z$10)</f>
        <v>0.39454963749458249</v>
      </c>
      <c r="H3596" s="77">
        <f t="shared" si="113"/>
        <v>11239.024165978213</v>
      </c>
    </row>
    <row r="3597" spans="1:8" x14ac:dyDescent="0.2">
      <c r="A3597" s="79">
        <v>41164</v>
      </c>
      <c r="B3597" s="77">
        <v>8080.25</v>
      </c>
      <c r="C3597" s="84">
        <v>151073</v>
      </c>
      <c r="D3597" s="84">
        <v>216325</v>
      </c>
      <c r="F3597">
        <f t="shared" si="112"/>
        <v>2012</v>
      </c>
      <c r="G3597" s="57">
        <f>_xlfn.XLOOKUP(F3597,'Historical Metal Prices'!$L$4:$Z$4,'Historical Metal Prices'!$L$10:$Z$10)</f>
        <v>0.39454963749458249</v>
      </c>
      <c r="H3597" s="77">
        <f t="shared" si="113"/>
        <v>11268.309708365599</v>
      </c>
    </row>
    <row r="3598" spans="1:8" x14ac:dyDescent="0.2">
      <c r="A3598" s="79">
        <v>41163</v>
      </c>
      <c r="B3598" s="77">
        <v>8075.75</v>
      </c>
      <c r="C3598" s="84">
        <v>151073</v>
      </c>
      <c r="D3598" s="84">
        <v>215775</v>
      </c>
      <c r="F3598">
        <f t="shared" si="112"/>
        <v>2012</v>
      </c>
      <c r="G3598" s="57">
        <f>_xlfn.XLOOKUP(F3598,'Historical Metal Prices'!$L$4:$Z$4,'Historical Metal Prices'!$L$10:$Z$10)</f>
        <v>0.39454963749458249</v>
      </c>
      <c r="H3598" s="77">
        <f t="shared" si="113"/>
        <v>11262.034234996874</v>
      </c>
    </row>
    <row r="3599" spans="1:8" x14ac:dyDescent="0.2">
      <c r="A3599" s="79">
        <v>41162</v>
      </c>
      <c r="B3599" s="77">
        <v>8054.5</v>
      </c>
      <c r="C3599" s="84">
        <v>151073</v>
      </c>
      <c r="D3599" s="84">
        <v>214600</v>
      </c>
      <c r="F3599">
        <f t="shared" si="112"/>
        <v>2012</v>
      </c>
      <c r="G3599" s="57">
        <f>_xlfn.XLOOKUP(F3599,'Historical Metal Prices'!$L$4:$Z$4,'Historical Metal Prices'!$L$10:$Z$10)</f>
        <v>0.39454963749458249</v>
      </c>
      <c r="H3599" s="77">
        <f t="shared" si="113"/>
        <v>11232.400055200114</v>
      </c>
    </row>
    <row r="3600" spans="1:8" x14ac:dyDescent="0.2">
      <c r="A3600" s="79">
        <v>41159</v>
      </c>
      <c r="B3600" s="77">
        <v>7958.75</v>
      </c>
      <c r="C3600" s="84">
        <v>151073</v>
      </c>
      <c r="D3600" s="84">
        <v>214650</v>
      </c>
      <c r="F3600">
        <f t="shared" si="112"/>
        <v>2012</v>
      </c>
      <c r="G3600" s="57">
        <f>_xlfn.XLOOKUP(F3600,'Historical Metal Prices'!$L$4:$Z$4,'Historical Metal Prices'!$L$10:$Z$10)</f>
        <v>0.39454963749458249</v>
      </c>
      <c r="H3600" s="77">
        <f t="shared" si="113"/>
        <v>11098.871927410008</v>
      </c>
    </row>
    <row r="3601" spans="1:8" x14ac:dyDescent="0.2">
      <c r="A3601" s="79">
        <v>41158</v>
      </c>
      <c r="B3601" s="77">
        <v>7693.25</v>
      </c>
      <c r="C3601" s="84">
        <v>158065</v>
      </c>
      <c r="D3601" s="84">
        <v>215950</v>
      </c>
      <c r="F3601">
        <f t="shared" si="112"/>
        <v>2012</v>
      </c>
      <c r="G3601" s="57">
        <f>_xlfn.XLOOKUP(F3601,'Historical Metal Prices'!$L$4:$Z$4,'Historical Metal Prices'!$L$10:$Z$10)</f>
        <v>0.39454963749458249</v>
      </c>
      <c r="H3601" s="77">
        <f t="shared" si="113"/>
        <v>10728.618998655196</v>
      </c>
    </row>
    <row r="3602" spans="1:8" x14ac:dyDescent="0.2">
      <c r="A3602" s="79">
        <v>41157</v>
      </c>
      <c r="B3602" s="77">
        <v>7731</v>
      </c>
      <c r="C3602" s="84">
        <v>158065</v>
      </c>
      <c r="D3602" s="84">
        <v>213225</v>
      </c>
      <c r="F3602">
        <f t="shared" si="112"/>
        <v>2012</v>
      </c>
      <c r="G3602" s="57">
        <f>_xlfn.XLOOKUP(F3602,'Historical Metal Prices'!$L$4:$Z$4,'Historical Metal Prices'!$L$10:$Z$10)</f>
        <v>0.39454963749458249</v>
      </c>
      <c r="H3602" s="77">
        <f t="shared" si="113"/>
        <v>10781.263247470617</v>
      </c>
    </row>
    <row r="3603" spans="1:8" x14ac:dyDescent="0.2">
      <c r="A3603" s="79">
        <v>41156</v>
      </c>
      <c r="B3603" s="77">
        <v>7631</v>
      </c>
      <c r="C3603" s="84">
        <v>158065</v>
      </c>
      <c r="D3603" s="84">
        <v>215050</v>
      </c>
      <c r="F3603">
        <f t="shared" si="112"/>
        <v>2012</v>
      </c>
      <c r="G3603" s="57">
        <f>_xlfn.XLOOKUP(F3603,'Historical Metal Prices'!$L$4:$Z$4,'Historical Metal Prices'!$L$10:$Z$10)</f>
        <v>0.39454963749458249</v>
      </c>
      <c r="H3603" s="77">
        <f t="shared" si="113"/>
        <v>10641.808283721159</v>
      </c>
    </row>
    <row r="3604" spans="1:8" x14ac:dyDescent="0.2">
      <c r="A3604" s="79">
        <v>41155</v>
      </c>
      <c r="B3604" s="77">
        <v>7674.75</v>
      </c>
      <c r="C3604" s="84">
        <v>158065</v>
      </c>
      <c r="D3604" s="84">
        <v>218800</v>
      </c>
      <c r="F3604">
        <f t="shared" si="112"/>
        <v>2012</v>
      </c>
      <c r="G3604" s="57">
        <f>_xlfn.XLOOKUP(F3604,'Historical Metal Prices'!$L$4:$Z$4,'Historical Metal Prices'!$L$10:$Z$10)</f>
        <v>0.39454963749458249</v>
      </c>
      <c r="H3604" s="77">
        <f t="shared" si="113"/>
        <v>10702.819830361546</v>
      </c>
    </row>
    <row r="3605" spans="1:8" x14ac:dyDescent="0.2">
      <c r="A3605" s="79">
        <v>41152</v>
      </c>
      <c r="B3605" s="77">
        <v>7606.25</v>
      </c>
      <c r="C3605" s="84">
        <v>158065</v>
      </c>
      <c r="D3605" s="84">
        <v>225275</v>
      </c>
      <c r="F3605">
        <f t="shared" si="112"/>
        <v>2012</v>
      </c>
      <c r="G3605" s="57">
        <f>_xlfn.XLOOKUP(F3605,'Historical Metal Prices'!$L$4:$Z$4,'Historical Metal Prices'!$L$10:$Z$10)</f>
        <v>0.39454963749458249</v>
      </c>
      <c r="H3605" s="77">
        <f t="shared" si="113"/>
        <v>10607.293180193168</v>
      </c>
    </row>
    <row r="3606" spans="1:8" x14ac:dyDescent="0.2">
      <c r="A3606" s="79">
        <v>41151</v>
      </c>
      <c r="B3606" s="77">
        <v>7556.75</v>
      </c>
      <c r="C3606" s="84">
        <v>158938</v>
      </c>
      <c r="D3606" s="84">
        <v>229900</v>
      </c>
      <c r="F3606">
        <f t="shared" si="112"/>
        <v>2012</v>
      </c>
      <c r="G3606" s="57">
        <f>_xlfn.XLOOKUP(F3606,'Historical Metal Prices'!$L$4:$Z$4,'Historical Metal Prices'!$L$10:$Z$10)</f>
        <v>0.39454963749458249</v>
      </c>
      <c r="H3606" s="77">
        <f t="shared" si="113"/>
        <v>10538.262973137187</v>
      </c>
    </row>
    <row r="3607" spans="1:8" x14ac:dyDescent="0.2">
      <c r="A3607" s="79">
        <v>41150</v>
      </c>
      <c r="B3607" s="77">
        <v>7561.5</v>
      </c>
      <c r="C3607" s="84">
        <v>158938</v>
      </c>
      <c r="D3607" s="84">
        <v>230175</v>
      </c>
      <c r="F3607">
        <f t="shared" si="112"/>
        <v>2012</v>
      </c>
      <c r="G3607" s="57">
        <f>_xlfn.XLOOKUP(F3607,'Historical Metal Prices'!$L$4:$Z$4,'Historical Metal Prices'!$L$10:$Z$10)</f>
        <v>0.39454963749458249</v>
      </c>
      <c r="H3607" s="77">
        <f t="shared" si="113"/>
        <v>10544.887083915286</v>
      </c>
    </row>
    <row r="3608" spans="1:8" x14ac:dyDescent="0.2">
      <c r="A3608" s="79">
        <v>41149</v>
      </c>
      <c r="B3608" s="77">
        <v>7594.5</v>
      </c>
      <c r="C3608" s="84">
        <v>158938</v>
      </c>
      <c r="D3608" s="84">
        <v>234025</v>
      </c>
      <c r="F3608">
        <f t="shared" si="112"/>
        <v>2012</v>
      </c>
      <c r="G3608" s="57">
        <f>_xlfn.XLOOKUP(F3608,'Historical Metal Prices'!$L$4:$Z$4,'Historical Metal Prices'!$L$10:$Z$10)</f>
        <v>0.39454963749458249</v>
      </c>
      <c r="H3608" s="77">
        <f t="shared" si="113"/>
        <v>10590.907221952606</v>
      </c>
    </row>
    <row r="3609" spans="1:8" x14ac:dyDescent="0.2">
      <c r="A3609" s="79">
        <v>41148</v>
      </c>
      <c r="B3609" s="77">
        <v>7627.75</v>
      </c>
      <c r="C3609" s="84">
        <v>158938</v>
      </c>
      <c r="D3609" s="84">
        <v>234200</v>
      </c>
      <c r="F3609">
        <f t="shared" si="112"/>
        <v>2012</v>
      </c>
      <c r="G3609" s="57">
        <f>_xlfn.XLOOKUP(F3609,'Historical Metal Prices'!$L$4:$Z$4,'Historical Metal Prices'!$L$10:$Z$10)</f>
        <v>0.39454963749458249</v>
      </c>
      <c r="H3609" s="77">
        <f t="shared" si="113"/>
        <v>10637.275997399302</v>
      </c>
    </row>
    <row r="3610" spans="1:8" x14ac:dyDescent="0.2">
      <c r="A3610" s="79">
        <v>41145</v>
      </c>
      <c r="B3610" s="77">
        <v>7627.75</v>
      </c>
      <c r="C3610" s="84">
        <v>158938</v>
      </c>
      <c r="D3610" s="84">
        <v>234200</v>
      </c>
      <c r="F3610">
        <f t="shared" si="112"/>
        <v>2012</v>
      </c>
      <c r="G3610" s="57">
        <f>_xlfn.XLOOKUP(F3610,'Historical Metal Prices'!$L$4:$Z$4,'Historical Metal Prices'!$L$10:$Z$10)</f>
        <v>0.39454963749458249</v>
      </c>
      <c r="H3610" s="77">
        <f t="shared" si="113"/>
        <v>10637.275997399302</v>
      </c>
    </row>
    <row r="3611" spans="1:8" x14ac:dyDescent="0.2">
      <c r="A3611" s="79">
        <v>41144</v>
      </c>
      <c r="B3611" s="77">
        <v>7676.5</v>
      </c>
      <c r="C3611" s="84">
        <v>156151</v>
      </c>
      <c r="D3611" s="84">
        <v>235550</v>
      </c>
      <c r="F3611">
        <f t="shared" si="112"/>
        <v>2012</v>
      </c>
      <c r="G3611" s="57">
        <f>_xlfn.XLOOKUP(F3611,'Historical Metal Prices'!$L$4:$Z$4,'Historical Metal Prices'!$L$10:$Z$10)</f>
        <v>0.39454963749458249</v>
      </c>
      <c r="H3611" s="77">
        <f t="shared" si="113"/>
        <v>10705.260292227162</v>
      </c>
    </row>
    <row r="3612" spans="1:8" x14ac:dyDescent="0.2">
      <c r="A3612" s="79">
        <v>41143</v>
      </c>
      <c r="B3612" s="77">
        <v>7599</v>
      </c>
      <c r="C3612" s="84">
        <v>156151</v>
      </c>
      <c r="D3612" s="84">
        <v>237150</v>
      </c>
      <c r="F3612">
        <f t="shared" si="112"/>
        <v>2012</v>
      </c>
      <c r="G3612" s="57">
        <f>_xlfn.XLOOKUP(F3612,'Historical Metal Prices'!$L$4:$Z$4,'Historical Metal Prices'!$L$10:$Z$10)</f>
        <v>0.39454963749458249</v>
      </c>
      <c r="H3612" s="77">
        <f t="shared" si="113"/>
        <v>10597.182695321333</v>
      </c>
    </row>
    <row r="3613" spans="1:8" x14ac:dyDescent="0.2">
      <c r="A3613" s="79">
        <v>41142</v>
      </c>
      <c r="B3613" s="77">
        <v>7604.5</v>
      </c>
      <c r="C3613" s="84">
        <v>156151</v>
      </c>
      <c r="D3613" s="84">
        <v>234175</v>
      </c>
      <c r="F3613">
        <f t="shared" si="112"/>
        <v>2012</v>
      </c>
      <c r="G3613" s="57">
        <f>_xlfn.XLOOKUP(F3613,'Historical Metal Prices'!$L$4:$Z$4,'Historical Metal Prices'!$L$10:$Z$10)</f>
        <v>0.39454963749458249</v>
      </c>
      <c r="H3613" s="77">
        <f t="shared" si="113"/>
        <v>10604.852718327553</v>
      </c>
    </row>
    <row r="3614" spans="1:8" x14ac:dyDescent="0.2">
      <c r="A3614" s="79">
        <v>41141</v>
      </c>
      <c r="B3614" s="77">
        <v>7447</v>
      </c>
      <c r="C3614" s="84">
        <v>156151</v>
      </c>
      <c r="D3614" s="84">
        <v>234500</v>
      </c>
      <c r="F3614">
        <f t="shared" si="112"/>
        <v>2012</v>
      </c>
      <c r="G3614" s="57">
        <f>_xlfn.XLOOKUP(F3614,'Historical Metal Prices'!$L$4:$Z$4,'Historical Metal Prices'!$L$10:$Z$10)</f>
        <v>0.39454963749458249</v>
      </c>
      <c r="H3614" s="77">
        <f t="shared" si="113"/>
        <v>10385.211150422156</v>
      </c>
    </row>
    <row r="3615" spans="1:8" x14ac:dyDescent="0.2">
      <c r="A3615" s="79">
        <v>41138</v>
      </c>
      <c r="B3615" s="77">
        <v>7532.5</v>
      </c>
      <c r="C3615" s="84">
        <v>156151</v>
      </c>
      <c r="D3615" s="84">
        <v>234150</v>
      </c>
      <c r="F3615">
        <f t="shared" si="112"/>
        <v>2012</v>
      </c>
      <c r="G3615" s="57">
        <f>_xlfn.XLOOKUP(F3615,'Historical Metal Prices'!$L$4:$Z$4,'Historical Metal Prices'!$L$10:$Z$10)</f>
        <v>0.39454963749458249</v>
      </c>
      <c r="H3615" s="77">
        <f t="shared" si="113"/>
        <v>10504.445144427942</v>
      </c>
    </row>
    <row r="3616" spans="1:8" x14ac:dyDescent="0.2">
      <c r="A3616" s="79">
        <v>41137</v>
      </c>
      <c r="B3616" s="77">
        <v>7442.75</v>
      </c>
      <c r="C3616" s="84">
        <v>158052</v>
      </c>
      <c r="D3616" s="84">
        <v>234550</v>
      </c>
      <c r="F3616">
        <f t="shared" si="112"/>
        <v>2012</v>
      </c>
      <c r="G3616" s="57">
        <f>_xlfn.XLOOKUP(F3616,'Historical Metal Prices'!$L$4:$Z$4,'Historical Metal Prices'!$L$10:$Z$10)</f>
        <v>0.39454963749458249</v>
      </c>
      <c r="H3616" s="77">
        <f t="shared" si="113"/>
        <v>10379.284314462804</v>
      </c>
    </row>
    <row r="3617" spans="1:8" x14ac:dyDescent="0.2">
      <c r="A3617" s="79">
        <v>41136</v>
      </c>
      <c r="B3617" s="77">
        <v>7375</v>
      </c>
      <c r="C3617" s="84">
        <v>158052</v>
      </c>
      <c r="D3617" s="84">
        <v>235250</v>
      </c>
      <c r="F3617">
        <f t="shared" si="112"/>
        <v>2012</v>
      </c>
      <c r="G3617" s="57">
        <f>_xlfn.XLOOKUP(F3617,'Historical Metal Prices'!$L$4:$Z$4,'Historical Metal Prices'!$L$10:$Z$10)</f>
        <v>0.39454963749458249</v>
      </c>
      <c r="H3617" s="77">
        <f t="shared" si="113"/>
        <v>10284.803576522547</v>
      </c>
    </row>
    <row r="3618" spans="1:8" x14ac:dyDescent="0.2">
      <c r="A3618" s="79">
        <v>41135</v>
      </c>
      <c r="B3618" s="77">
        <v>7404.25</v>
      </c>
      <c r="C3618" s="84">
        <v>158052</v>
      </c>
      <c r="D3618" s="84">
        <v>236375</v>
      </c>
      <c r="F3618">
        <f t="shared" si="112"/>
        <v>2012</v>
      </c>
      <c r="G3618" s="57">
        <f>_xlfn.XLOOKUP(F3618,'Historical Metal Prices'!$L$4:$Z$4,'Historical Metal Prices'!$L$10:$Z$10)</f>
        <v>0.39454963749458249</v>
      </c>
      <c r="H3618" s="77">
        <f t="shared" si="113"/>
        <v>10325.594153419263</v>
      </c>
    </row>
    <row r="3619" spans="1:8" x14ac:dyDescent="0.2">
      <c r="A3619" s="79">
        <v>41134</v>
      </c>
      <c r="B3619" s="77">
        <v>7382.25</v>
      </c>
      <c r="C3619" s="84">
        <v>158052</v>
      </c>
      <c r="D3619" s="84">
        <v>237500</v>
      </c>
      <c r="F3619">
        <f t="shared" si="112"/>
        <v>2012</v>
      </c>
      <c r="G3619" s="57">
        <f>_xlfn.XLOOKUP(F3619,'Historical Metal Prices'!$L$4:$Z$4,'Historical Metal Prices'!$L$10:$Z$10)</f>
        <v>0.39454963749458249</v>
      </c>
      <c r="H3619" s="77">
        <f t="shared" si="113"/>
        <v>10294.914061394382</v>
      </c>
    </row>
    <row r="3620" spans="1:8" x14ac:dyDescent="0.2">
      <c r="A3620" s="79">
        <v>41131</v>
      </c>
      <c r="B3620" s="77">
        <v>7483.75</v>
      </c>
      <c r="C3620" s="84">
        <v>158052</v>
      </c>
      <c r="D3620" s="84">
        <v>239175</v>
      </c>
      <c r="F3620">
        <f t="shared" si="112"/>
        <v>2012</v>
      </c>
      <c r="G3620" s="57">
        <f>_xlfn.XLOOKUP(F3620,'Historical Metal Prices'!$L$4:$Z$4,'Historical Metal Prices'!$L$10:$Z$10)</f>
        <v>0.39454963749458249</v>
      </c>
      <c r="H3620" s="77">
        <f t="shared" si="113"/>
        <v>10436.460849600082</v>
      </c>
    </row>
    <row r="3621" spans="1:8" x14ac:dyDescent="0.2">
      <c r="A3621" s="79">
        <v>41130</v>
      </c>
      <c r="B3621" s="77">
        <v>7530</v>
      </c>
      <c r="C3621" s="84">
        <v>164111</v>
      </c>
      <c r="D3621" s="84">
        <v>241250</v>
      </c>
      <c r="F3621">
        <f t="shared" si="112"/>
        <v>2012</v>
      </c>
      <c r="G3621" s="57">
        <f>_xlfn.XLOOKUP(F3621,'Historical Metal Prices'!$L$4:$Z$4,'Historical Metal Prices'!$L$10:$Z$10)</f>
        <v>0.39454963749458249</v>
      </c>
      <c r="H3621" s="77">
        <f t="shared" si="113"/>
        <v>10500.958770334206</v>
      </c>
    </row>
    <row r="3622" spans="1:8" x14ac:dyDescent="0.2">
      <c r="A3622" s="79">
        <v>41129</v>
      </c>
      <c r="B3622" s="77">
        <v>7550.75</v>
      </c>
      <c r="C3622" s="84">
        <v>164111</v>
      </c>
      <c r="D3622" s="84">
        <v>243600</v>
      </c>
      <c r="F3622">
        <f t="shared" si="112"/>
        <v>2012</v>
      </c>
      <c r="G3622" s="57">
        <f>_xlfn.XLOOKUP(F3622,'Historical Metal Prices'!$L$4:$Z$4,'Historical Metal Prices'!$L$10:$Z$10)</f>
        <v>0.39454963749458249</v>
      </c>
      <c r="H3622" s="77">
        <f t="shared" si="113"/>
        <v>10529.895675312218</v>
      </c>
    </row>
    <row r="3623" spans="1:8" x14ac:dyDescent="0.2">
      <c r="A3623" s="79">
        <v>41128</v>
      </c>
      <c r="B3623" s="77">
        <v>7580.5</v>
      </c>
      <c r="C3623" s="84">
        <v>164111</v>
      </c>
      <c r="D3623" s="84">
        <v>245600</v>
      </c>
      <c r="F3623">
        <f t="shared" si="112"/>
        <v>2012</v>
      </c>
      <c r="G3623" s="57">
        <f>_xlfn.XLOOKUP(F3623,'Historical Metal Prices'!$L$4:$Z$4,'Historical Metal Prices'!$L$10:$Z$10)</f>
        <v>0.39454963749458249</v>
      </c>
      <c r="H3623" s="77">
        <f t="shared" si="113"/>
        <v>10571.383527027683</v>
      </c>
    </row>
    <row r="3624" spans="1:8" x14ac:dyDescent="0.2">
      <c r="A3624" s="79">
        <v>41127</v>
      </c>
      <c r="B3624" s="77">
        <v>7492.75</v>
      </c>
      <c r="C3624" s="84">
        <v>164111</v>
      </c>
      <c r="D3624" s="84">
        <v>245050</v>
      </c>
      <c r="F3624">
        <f t="shared" si="112"/>
        <v>2012</v>
      </c>
      <c r="G3624" s="57">
        <f>_xlfn.XLOOKUP(F3624,'Historical Metal Prices'!$L$4:$Z$4,'Historical Metal Prices'!$L$10:$Z$10)</f>
        <v>0.39454963749458249</v>
      </c>
      <c r="H3624" s="77">
        <f t="shared" si="113"/>
        <v>10449.011796337532</v>
      </c>
    </row>
    <row r="3625" spans="1:8" x14ac:dyDescent="0.2">
      <c r="A3625" s="79">
        <v>41124</v>
      </c>
      <c r="B3625" s="77">
        <v>7440.75</v>
      </c>
      <c r="C3625" s="84">
        <v>164111</v>
      </c>
      <c r="D3625" s="84">
        <v>245950</v>
      </c>
      <c r="F3625">
        <f t="shared" si="112"/>
        <v>2012</v>
      </c>
      <c r="G3625" s="57">
        <f>_xlfn.XLOOKUP(F3625,'Historical Metal Prices'!$L$4:$Z$4,'Historical Metal Prices'!$L$10:$Z$10)</f>
        <v>0.39454963749458249</v>
      </c>
      <c r="H3625" s="77">
        <f t="shared" si="113"/>
        <v>10376.495215187815</v>
      </c>
    </row>
    <row r="3626" spans="1:8" x14ac:dyDescent="0.2">
      <c r="A3626" s="79">
        <v>41123</v>
      </c>
      <c r="B3626" s="77">
        <v>7322.25</v>
      </c>
      <c r="C3626" s="84">
        <v>156510</v>
      </c>
      <c r="D3626" s="84">
        <v>244725</v>
      </c>
      <c r="F3626">
        <f t="shared" si="112"/>
        <v>2012</v>
      </c>
      <c r="G3626" s="57">
        <f>_xlfn.XLOOKUP(F3626,'Historical Metal Prices'!$L$4:$Z$4,'Historical Metal Prices'!$L$10:$Z$10)</f>
        <v>0.39454963749458249</v>
      </c>
      <c r="H3626" s="77">
        <f t="shared" si="113"/>
        <v>10211.241083144707</v>
      </c>
    </row>
    <row r="3627" spans="1:8" x14ac:dyDescent="0.2">
      <c r="A3627" s="79">
        <v>41122</v>
      </c>
      <c r="B3627" s="77">
        <v>7418.25</v>
      </c>
      <c r="C3627" s="84">
        <v>156510</v>
      </c>
      <c r="D3627" s="84">
        <v>246800</v>
      </c>
      <c r="F3627">
        <f t="shared" si="112"/>
        <v>2012</v>
      </c>
      <c r="G3627" s="57">
        <f>_xlfn.XLOOKUP(F3627,'Historical Metal Prices'!$L$4:$Z$4,'Historical Metal Prices'!$L$10:$Z$10)</f>
        <v>0.39454963749458249</v>
      </c>
      <c r="H3627" s="77">
        <f t="shared" si="113"/>
        <v>10345.117848344187</v>
      </c>
    </row>
    <row r="3628" spans="1:8" x14ac:dyDescent="0.2">
      <c r="A3628" s="79">
        <v>41121</v>
      </c>
      <c r="B3628" s="77">
        <v>7551.5</v>
      </c>
      <c r="C3628" s="84">
        <v>156510</v>
      </c>
      <c r="D3628" s="84">
        <v>248625</v>
      </c>
      <c r="F3628">
        <f t="shared" si="112"/>
        <v>2012</v>
      </c>
      <c r="G3628" s="57">
        <f>_xlfn.XLOOKUP(F3628,'Historical Metal Prices'!$L$4:$Z$4,'Historical Metal Prices'!$L$10:$Z$10)</f>
        <v>0.39454963749458249</v>
      </c>
      <c r="H3628" s="77">
        <f t="shared" si="113"/>
        <v>10530.941587540339</v>
      </c>
    </row>
    <row r="3629" spans="1:8" x14ac:dyDescent="0.2">
      <c r="A3629" s="79">
        <v>41120</v>
      </c>
      <c r="B3629" s="77">
        <v>7534</v>
      </c>
      <c r="C3629" s="84">
        <v>156510</v>
      </c>
      <c r="D3629" s="84">
        <v>248825</v>
      </c>
      <c r="F3629">
        <f t="shared" si="112"/>
        <v>2012</v>
      </c>
      <c r="G3629" s="57">
        <f>_xlfn.XLOOKUP(F3629,'Historical Metal Prices'!$L$4:$Z$4,'Historical Metal Prices'!$L$10:$Z$10)</f>
        <v>0.39454963749458249</v>
      </c>
      <c r="H3629" s="77">
        <f t="shared" si="113"/>
        <v>10506.536968884184</v>
      </c>
    </row>
    <row r="3630" spans="1:8" x14ac:dyDescent="0.2">
      <c r="A3630" s="79">
        <v>41117</v>
      </c>
      <c r="B3630" s="77">
        <v>7557</v>
      </c>
      <c r="C3630" s="84">
        <v>156510</v>
      </c>
      <c r="D3630" s="84">
        <v>249075</v>
      </c>
      <c r="F3630">
        <f t="shared" si="112"/>
        <v>2012</v>
      </c>
      <c r="G3630" s="57">
        <f>_xlfn.XLOOKUP(F3630,'Historical Metal Prices'!$L$4:$Z$4,'Historical Metal Prices'!$L$10:$Z$10)</f>
        <v>0.39454963749458249</v>
      </c>
      <c r="H3630" s="77">
        <f t="shared" si="113"/>
        <v>10538.611610546561</v>
      </c>
    </row>
    <row r="3631" spans="1:8" x14ac:dyDescent="0.2">
      <c r="A3631" s="79">
        <v>41116</v>
      </c>
      <c r="B3631" s="77">
        <v>7464.5</v>
      </c>
      <c r="C3631" s="84">
        <v>160973</v>
      </c>
      <c r="D3631" s="84">
        <v>250300</v>
      </c>
      <c r="F3631">
        <f t="shared" si="112"/>
        <v>2012</v>
      </c>
      <c r="G3631" s="57">
        <f>_xlfn.XLOOKUP(F3631,'Historical Metal Prices'!$L$4:$Z$4,'Historical Metal Prices'!$L$10:$Z$10)</f>
        <v>0.39454963749458249</v>
      </c>
      <c r="H3631" s="77">
        <f t="shared" si="113"/>
        <v>10409.615769078311</v>
      </c>
    </row>
    <row r="3632" spans="1:8" x14ac:dyDescent="0.2">
      <c r="A3632" s="79">
        <v>41115</v>
      </c>
      <c r="B3632" s="77">
        <v>7440.25</v>
      </c>
      <c r="C3632" s="84">
        <v>160973</v>
      </c>
      <c r="D3632" s="84">
        <v>249900</v>
      </c>
      <c r="F3632">
        <f t="shared" si="112"/>
        <v>2012</v>
      </c>
      <c r="G3632" s="57">
        <f>_xlfn.XLOOKUP(F3632,'Historical Metal Prices'!$L$4:$Z$4,'Historical Metal Prices'!$L$10:$Z$10)</f>
        <v>0.39454963749458249</v>
      </c>
      <c r="H3632" s="77">
        <f t="shared" si="113"/>
        <v>10375.797940369068</v>
      </c>
    </row>
    <row r="3633" spans="1:8" x14ac:dyDescent="0.2">
      <c r="A3633" s="79">
        <v>41114</v>
      </c>
      <c r="B3633" s="77">
        <v>7413.25</v>
      </c>
      <c r="C3633" s="84">
        <v>160973</v>
      </c>
      <c r="D3633" s="84">
        <v>251425</v>
      </c>
      <c r="F3633">
        <f t="shared" si="112"/>
        <v>2012</v>
      </c>
      <c r="G3633" s="57">
        <f>_xlfn.XLOOKUP(F3633,'Historical Metal Prices'!$L$4:$Z$4,'Historical Metal Prices'!$L$10:$Z$10)</f>
        <v>0.39454963749458249</v>
      </c>
      <c r="H3633" s="77">
        <f t="shared" si="113"/>
        <v>10338.145100156713</v>
      </c>
    </row>
    <row r="3634" spans="1:8" x14ac:dyDescent="0.2">
      <c r="A3634" s="79">
        <v>41113</v>
      </c>
      <c r="B3634" s="77">
        <v>7398</v>
      </c>
      <c r="C3634" s="84">
        <v>160973</v>
      </c>
      <c r="D3634" s="84">
        <v>251450</v>
      </c>
      <c r="F3634">
        <f t="shared" si="112"/>
        <v>2012</v>
      </c>
      <c r="G3634" s="57">
        <f>_xlfn.XLOOKUP(F3634,'Historical Metal Prices'!$L$4:$Z$4,'Historical Metal Prices'!$L$10:$Z$10)</f>
        <v>0.39454963749458249</v>
      </c>
      <c r="H3634" s="77">
        <f t="shared" si="113"/>
        <v>10316.878218184922</v>
      </c>
    </row>
    <row r="3635" spans="1:8" x14ac:dyDescent="0.2">
      <c r="A3635" s="79">
        <v>41110</v>
      </c>
      <c r="B3635" s="77">
        <v>7543</v>
      </c>
      <c r="C3635" s="84">
        <v>160973</v>
      </c>
      <c r="D3635" s="84">
        <v>252550</v>
      </c>
      <c r="F3635">
        <f t="shared" si="112"/>
        <v>2012</v>
      </c>
      <c r="G3635" s="57">
        <f>_xlfn.XLOOKUP(F3635,'Historical Metal Prices'!$L$4:$Z$4,'Historical Metal Prices'!$L$10:$Z$10)</f>
        <v>0.39454963749458249</v>
      </c>
      <c r="H3635" s="77">
        <f t="shared" si="113"/>
        <v>10519.087915621636</v>
      </c>
    </row>
    <row r="3636" spans="1:8" x14ac:dyDescent="0.2">
      <c r="A3636" s="79">
        <v>41109</v>
      </c>
      <c r="B3636" s="77">
        <v>7734</v>
      </c>
      <c r="C3636" s="84">
        <v>160928</v>
      </c>
      <c r="D3636" s="84">
        <v>253225</v>
      </c>
      <c r="F3636">
        <f t="shared" si="112"/>
        <v>2012</v>
      </c>
      <c r="G3636" s="57">
        <f>_xlfn.XLOOKUP(F3636,'Historical Metal Prices'!$L$4:$Z$4,'Historical Metal Prices'!$L$10:$Z$10)</f>
        <v>0.39454963749458249</v>
      </c>
      <c r="H3636" s="77">
        <f t="shared" si="113"/>
        <v>10785.4468963831</v>
      </c>
    </row>
    <row r="3637" spans="1:8" x14ac:dyDescent="0.2">
      <c r="A3637" s="79">
        <v>41108</v>
      </c>
      <c r="B3637" s="77">
        <v>7637.25</v>
      </c>
      <c r="C3637" s="84">
        <v>160928</v>
      </c>
      <c r="D3637" s="84">
        <v>252550</v>
      </c>
      <c r="F3637">
        <f t="shared" si="112"/>
        <v>2012</v>
      </c>
      <c r="G3637" s="57">
        <f>_xlfn.XLOOKUP(F3637,'Historical Metal Prices'!$L$4:$Z$4,'Historical Metal Prices'!$L$10:$Z$10)</f>
        <v>0.39454963749458249</v>
      </c>
      <c r="H3637" s="77">
        <f t="shared" si="113"/>
        <v>10650.524218955501</v>
      </c>
    </row>
    <row r="3638" spans="1:8" x14ac:dyDescent="0.2">
      <c r="A3638" s="79">
        <v>41107</v>
      </c>
      <c r="B3638" s="77">
        <v>7591</v>
      </c>
      <c r="C3638" s="84">
        <v>160928</v>
      </c>
      <c r="D3638" s="84">
        <v>253575</v>
      </c>
      <c r="F3638">
        <f t="shared" si="112"/>
        <v>2012</v>
      </c>
      <c r="G3638" s="57">
        <f>_xlfn.XLOOKUP(F3638,'Historical Metal Prices'!$L$4:$Z$4,'Historical Metal Prices'!$L$10:$Z$10)</f>
        <v>0.39454963749458249</v>
      </c>
      <c r="H3638" s="77">
        <f t="shared" si="113"/>
        <v>10586.026298221375</v>
      </c>
    </row>
    <row r="3639" spans="1:8" x14ac:dyDescent="0.2">
      <c r="A3639" s="79">
        <v>41106</v>
      </c>
      <c r="B3639" s="77">
        <v>7695</v>
      </c>
      <c r="C3639" s="84">
        <v>160928</v>
      </c>
      <c r="D3639" s="84">
        <v>252900</v>
      </c>
      <c r="F3639">
        <f t="shared" si="112"/>
        <v>2012</v>
      </c>
      <c r="G3639" s="57">
        <f>_xlfn.XLOOKUP(F3639,'Historical Metal Prices'!$L$4:$Z$4,'Historical Metal Prices'!$L$10:$Z$10)</f>
        <v>0.39454963749458249</v>
      </c>
      <c r="H3639" s="77">
        <f t="shared" si="113"/>
        <v>10731.059460520812</v>
      </c>
    </row>
    <row r="3640" spans="1:8" x14ac:dyDescent="0.2">
      <c r="A3640" s="79">
        <v>41103</v>
      </c>
      <c r="B3640" s="77">
        <v>7709</v>
      </c>
      <c r="C3640" s="84">
        <v>160928</v>
      </c>
      <c r="D3640" s="84">
        <v>251625</v>
      </c>
      <c r="F3640">
        <f t="shared" si="112"/>
        <v>2012</v>
      </c>
      <c r="G3640" s="57">
        <f>_xlfn.XLOOKUP(F3640,'Historical Metal Prices'!$L$4:$Z$4,'Historical Metal Prices'!$L$10:$Z$10)</f>
        <v>0.39454963749458249</v>
      </c>
      <c r="H3640" s="77">
        <f t="shared" si="113"/>
        <v>10750.583155445736</v>
      </c>
    </row>
    <row r="3641" spans="1:8" x14ac:dyDescent="0.2">
      <c r="A3641" s="79">
        <v>41102</v>
      </c>
      <c r="B3641" s="77">
        <v>7573.5</v>
      </c>
      <c r="C3641" s="84">
        <v>155237</v>
      </c>
      <c r="D3641" s="84">
        <v>251675</v>
      </c>
      <c r="F3641">
        <f t="shared" si="112"/>
        <v>2012</v>
      </c>
      <c r="G3641" s="57">
        <f>_xlfn.XLOOKUP(F3641,'Historical Metal Prices'!$L$4:$Z$4,'Historical Metal Prices'!$L$10:$Z$10)</f>
        <v>0.39454963749458249</v>
      </c>
      <c r="H3641" s="77">
        <f t="shared" si="113"/>
        <v>10561.62167956522</v>
      </c>
    </row>
    <row r="3642" spans="1:8" x14ac:dyDescent="0.2">
      <c r="A3642" s="79">
        <v>41101</v>
      </c>
      <c r="B3642" s="77">
        <v>7548</v>
      </c>
      <c r="C3642" s="84">
        <v>155237</v>
      </c>
      <c r="D3642" s="84">
        <v>251375</v>
      </c>
      <c r="F3642">
        <f t="shared" si="112"/>
        <v>2012</v>
      </c>
      <c r="G3642" s="57">
        <f>_xlfn.XLOOKUP(F3642,'Historical Metal Prices'!$L$4:$Z$4,'Historical Metal Prices'!$L$10:$Z$10)</f>
        <v>0.39454963749458249</v>
      </c>
      <c r="H3642" s="77">
        <f t="shared" si="113"/>
        <v>10526.060663809109</v>
      </c>
    </row>
    <row r="3643" spans="1:8" x14ac:dyDescent="0.2">
      <c r="A3643" s="79">
        <v>41100</v>
      </c>
      <c r="B3643" s="77">
        <v>7491</v>
      </c>
      <c r="C3643" s="84">
        <v>155237</v>
      </c>
      <c r="D3643" s="84">
        <v>252350</v>
      </c>
      <c r="F3643">
        <f t="shared" si="112"/>
        <v>2012</v>
      </c>
      <c r="G3643" s="57">
        <f>_xlfn.XLOOKUP(F3643,'Historical Metal Prices'!$L$4:$Z$4,'Historical Metal Prices'!$L$10:$Z$10)</f>
        <v>0.39454963749458249</v>
      </c>
      <c r="H3643" s="77">
        <f t="shared" si="113"/>
        <v>10446.571334471917</v>
      </c>
    </row>
    <row r="3644" spans="1:8" x14ac:dyDescent="0.2">
      <c r="A3644" s="79">
        <v>41099</v>
      </c>
      <c r="B3644" s="77">
        <v>7559.25</v>
      </c>
      <c r="C3644" s="84">
        <v>155237</v>
      </c>
      <c r="D3644" s="84">
        <v>253275</v>
      </c>
      <c r="F3644">
        <f t="shared" si="112"/>
        <v>2012</v>
      </c>
      <c r="G3644" s="57">
        <f>_xlfn.XLOOKUP(F3644,'Historical Metal Prices'!$L$4:$Z$4,'Historical Metal Prices'!$L$10:$Z$10)</f>
        <v>0.39454963749458249</v>
      </c>
      <c r="H3644" s="77">
        <f t="shared" si="113"/>
        <v>10541.749347230923</v>
      </c>
    </row>
    <row r="3645" spans="1:8" x14ac:dyDescent="0.2">
      <c r="A3645" s="79">
        <v>41096</v>
      </c>
      <c r="B3645" s="77">
        <v>7534.5</v>
      </c>
      <c r="C3645" s="84">
        <v>155237</v>
      </c>
      <c r="D3645" s="84">
        <v>253350</v>
      </c>
      <c r="F3645">
        <f t="shared" si="112"/>
        <v>2012</v>
      </c>
      <c r="G3645" s="57">
        <f>_xlfn.XLOOKUP(F3645,'Historical Metal Prices'!$L$4:$Z$4,'Historical Metal Prices'!$L$10:$Z$10)</f>
        <v>0.39454963749458249</v>
      </c>
      <c r="H3645" s="77">
        <f t="shared" si="113"/>
        <v>10507.234243702931</v>
      </c>
    </row>
    <row r="3646" spans="1:8" x14ac:dyDescent="0.2">
      <c r="A3646" s="79">
        <v>41095</v>
      </c>
      <c r="B3646" s="77">
        <v>7699.5</v>
      </c>
      <c r="C3646" s="84">
        <v>139442</v>
      </c>
      <c r="D3646" s="84">
        <v>254450</v>
      </c>
      <c r="F3646">
        <f t="shared" si="112"/>
        <v>2012</v>
      </c>
      <c r="G3646" s="57">
        <f>_xlfn.XLOOKUP(F3646,'Historical Metal Prices'!$L$4:$Z$4,'Historical Metal Prices'!$L$10:$Z$10)</f>
        <v>0.39454963749458249</v>
      </c>
      <c r="H3646" s="77">
        <f t="shared" si="113"/>
        <v>10737.334933889539</v>
      </c>
    </row>
    <row r="3647" spans="1:8" x14ac:dyDescent="0.2">
      <c r="A3647" s="79">
        <v>41094</v>
      </c>
      <c r="B3647" s="77">
        <v>7724.5</v>
      </c>
      <c r="C3647" s="84">
        <v>139442</v>
      </c>
      <c r="D3647" s="84">
        <v>252725</v>
      </c>
      <c r="F3647">
        <f t="shared" si="112"/>
        <v>2012</v>
      </c>
      <c r="G3647" s="57">
        <f>_xlfn.XLOOKUP(F3647,'Historical Metal Prices'!$L$4:$Z$4,'Historical Metal Prices'!$L$10:$Z$10)</f>
        <v>0.39454963749458249</v>
      </c>
      <c r="H3647" s="77">
        <f t="shared" si="113"/>
        <v>10772.198674826903</v>
      </c>
    </row>
    <row r="3648" spans="1:8" x14ac:dyDescent="0.2">
      <c r="A3648" s="79">
        <v>41093</v>
      </c>
      <c r="B3648" s="77">
        <v>7821</v>
      </c>
      <c r="C3648" s="84">
        <v>139442</v>
      </c>
      <c r="D3648" s="84">
        <v>253525</v>
      </c>
      <c r="F3648">
        <f t="shared" si="112"/>
        <v>2012</v>
      </c>
      <c r="G3648" s="57">
        <f>_xlfn.XLOOKUP(F3648,'Historical Metal Prices'!$L$4:$Z$4,'Historical Metal Prices'!$L$10:$Z$10)</f>
        <v>0.39454963749458249</v>
      </c>
      <c r="H3648" s="77">
        <f t="shared" si="113"/>
        <v>10906.77271484513</v>
      </c>
    </row>
    <row r="3649" spans="1:8" x14ac:dyDescent="0.2">
      <c r="A3649" s="79">
        <v>41092</v>
      </c>
      <c r="B3649" s="77">
        <v>7634.75</v>
      </c>
      <c r="C3649" s="84">
        <v>139442</v>
      </c>
      <c r="D3649" s="84">
        <v>255175</v>
      </c>
      <c r="F3649">
        <f t="shared" si="112"/>
        <v>2012</v>
      </c>
      <c r="G3649" s="57">
        <f>_xlfn.XLOOKUP(F3649,'Historical Metal Prices'!$L$4:$Z$4,'Historical Metal Prices'!$L$10:$Z$10)</f>
        <v>0.39454963749458249</v>
      </c>
      <c r="H3649" s="77">
        <f t="shared" si="113"/>
        <v>10647.037844861763</v>
      </c>
    </row>
    <row r="3650" spans="1:8" x14ac:dyDescent="0.2">
      <c r="A3650" s="79">
        <v>41089</v>
      </c>
      <c r="B3650" s="77">
        <v>7691.75</v>
      </c>
      <c r="C3650" s="84">
        <v>139442</v>
      </c>
      <c r="D3650" s="84">
        <v>256300</v>
      </c>
      <c r="F3650">
        <f t="shared" si="112"/>
        <v>2012</v>
      </c>
      <c r="G3650" s="57">
        <f>_xlfn.XLOOKUP(F3650,'Historical Metal Prices'!$L$4:$Z$4,'Historical Metal Prices'!$L$10:$Z$10)</f>
        <v>0.39454963749458249</v>
      </c>
      <c r="H3650" s="77">
        <f t="shared" si="113"/>
        <v>10726.527174198955</v>
      </c>
    </row>
    <row r="3651" spans="1:8" x14ac:dyDescent="0.2">
      <c r="A3651" s="79">
        <v>41088</v>
      </c>
      <c r="B3651" s="77">
        <v>7391.75</v>
      </c>
      <c r="C3651" s="84">
        <v>130143</v>
      </c>
      <c r="D3651" s="84">
        <v>257150</v>
      </c>
      <c r="F3651">
        <f t="shared" si="112"/>
        <v>2012</v>
      </c>
      <c r="G3651" s="57">
        <f>_xlfn.XLOOKUP(F3651,'Historical Metal Prices'!$L$4:$Z$4,'Historical Metal Prices'!$L$10:$Z$10)</f>
        <v>0.39454963749458249</v>
      </c>
      <c r="H3651" s="77">
        <f t="shared" si="113"/>
        <v>10308.16228295058</v>
      </c>
    </row>
    <row r="3652" spans="1:8" x14ac:dyDescent="0.2">
      <c r="A3652" s="79">
        <v>41087</v>
      </c>
      <c r="B3652" s="77">
        <v>7419.75</v>
      </c>
      <c r="C3652" s="84">
        <v>130143</v>
      </c>
      <c r="D3652" s="84">
        <v>256100</v>
      </c>
      <c r="F3652">
        <f t="shared" si="112"/>
        <v>2012</v>
      </c>
      <c r="G3652" s="57">
        <f>_xlfn.XLOOKUP(F3652,'Historical Metal Prices'!$L$4:$Z$4,'Historical Metal Prices'!$L$10:$Z$10)</f>
        <v>0.39454963749458249</v>
      </c>
      <c r="H3652" s="77">
        <f t="shared" si="113"/>
        <v>10347.209672800429</v>
      </c>
    </row>
    <row r="3653" spans="1:8" x14ac:dyDescent="0.2">
      <c r="A3653" s="79">
        <v>41086</v>
      </c>
      <c r="B3653" s="77">
        <v>7374.5</v>
      </c>
      <c r="C3653" s="84">
        <v>130143</v>
      </c>
      <c r="D3653" s="84">
        <v>254875</v>
      </c>
      <c r="F3653">
        <f t="shared" si="112"/>
        <v>2012</v>
      </c>
      <c r="G3653" s="57">
        <f>_xlfn.XLOOKUP(F3653,'Historical Metal Prices'!$L$4:$Z$4,'Historical Metal Prices'!$L$10:$Z$10)</f>
        <v>0.39454963749458249</v>
      </c>
      <c r="H3653" s="77">
        <f t="shared" si="113"/>
        <v>10284.106301703798</v>
      </c>
    </row>
    <row r="3654" spans="1:8" x14ac:dyDescent="0.2">
      <c r="A3654" s="79">
        <v>41085</v>
      </c>
      <c r="B3654" s="77">
        <v>7345.75</v>
      </c>
      <c r="C3654" s="84">
        <v>130143</v>
      </c>
      <c r="D3654" s="84">
        <v>253250</v>
      </c>
      <c r="F3654">
        <f t="shared" si="112"/>
        <v>2012</v>
      </c>
      <c r="G3654" s="57">
        <f>_xlfn.XLOOKUP(F3654,'Historical Metal Prices'!$L$4:$Z$4,'Historical Metal Prices'!$L$10:$Z$10)</f>
        <v>0.39454963749458249</v>
      </c>
      <c r="H3654" s="77">
        <f t="shared" si="113"/>
        <v>10244.012999625829</v>
      </c>
    </row>
    <row r="3655" spans="1:8" x14ac:dyDescent="0.2">
      <c r="A3655" s="79">
        <v>41082</v>
      </c>
      <c r="B3655" s="77">
        <v>7317</v>
      </c>
      <c r="C3655" s="84">
        <v>130143</v>
      </c>
      <c r="D3655" s="84">
        <v>253200</v>
      </c>
      <c r="F3655">
        <f t="shared" si="112"/>
        <v>2012</v>
      </c>
      <c r="G3655" s="57">
        <f>_xlfn.XLOOKUP(F3655,'Historical Metal Prices'!$L$4:$Z$4,'Historical Metal Prices'!$L$10:$Z$10)</f>
        <v>0.39454963749458249</v>
      </c>
      <c r="H3655" s="77">
        <f t="shared" si="113"/>
        <v>10203.919697547861</v>
      </c>
    </row>
    <row r="3656" spans="1:8" x14ac:dyDescent="0.2">
      <c r="A3656" s="79">
        <v>41081</v>
      </c>
      <c r="B3656" s="77">
        <v>7342.5</v>
      </c>
      <c r="C3656" s="84">
        <v>130143</v>
      </c>
      <c r="D3656" s="84">
        <v>252975</v>
      </c>
      <c r="F3656">
        <f t="shared" si="112"/>
        <v>2012</v>
      </c>
      <c r="G3656" s="57">
        <f>_xlfn.XLOOKUP(F3656,'Historical Metal Prices'!$L$4:$Z$4,'Historical Metal Prices'!$L$10:$Z$10)</f>
        <v>0.39454963749458249</v>
      </c>
      <c r="H3656" s="77">
        <f t="shared" si="113"/>
        <v>10239.480713303972</v>
      </c>
    </row>
    <row r="3657" spans="1:8" x14ac:dyDescent="0.2">
      <c r="A3657" s="79">
        <v>41080</v>
      </c>
      <c r="B3657" s="77">
        <v>7536.5</v>
      </c>
      <c r="C3657" s="84">
        <v>130143</v>
      </c>
      <c r="D3657" s="84">
        <v>252150</v>
      </c>
      <c r="F3657">
        <f t="shared" si="112"/>
        <v>2012</v>
      </c>
      <c r="G3657" s="57">
        <f>_xlfn.XLOOKUP(F3657,'Historical Metal Prices'!$L$4:$Z$4,'Historical Metal Prices'!$L$10:$Z$10)</f>
        <v>0.39454963749458249</v>
      </c>
      <c r="H3657" s="77">
        <f t="shared" si="113"/>
        <v>10510.023342977922</v>
      </c>
    </row>
    <row r="3658" spans="1:8" x14ac:dyDescent="0.2">
      <c r="A3658" s="79">
        <v>41079</v>
      </c>
      <c r="B3658" s="77">
        <v>7599.5</v>
      </c>
      <c r="C3658" s="84">
        <v>130143</v>
      </c>
      <c r="D3658" s="84">
        <v>250350</v>
      </c>
      <c r="F3658">
        <f t="shared" si="112"/>
        <v>2012</v>
      </c>
      <c r="G3658" s="57">
        <f>_xlfn.XLOOKUP(F3658,'Historical Metal Prices'!$L$4:$Z$4,'Historical Metal Prices'!$L$10:$Z$10)</f>
        <v>0.39454963749458249</v>
      </c>
      <c r="H3658" s="77">
        <f t="shared" si="113"/>
        <v>10597.87997014008</v>
      </c>
    </row>
    <row r="3659" spans="1:8" x14ac:dyDescent="0.2">
      <c r="A3659" s="79">
        <v>41078</v>
      </c>
      <c r="B3659" s="77">
        <v>7498.25</v>
      </c>
      <c r="C3659" s="84">
        <v>130143</v>
      </c>
      <c r="D3659" s="84">
        <v>251675</v>
      </c>
      <c r="F3659">
        <f t="shared" ref="F3659:F3722" si="114">YEAR(A3659)</f>
        <v>2012</v>
      </c>
      <c r="G3659" s="57">
        <f>_xlfn.XLOOKUP(F3659,'Historical Metal Prices'!$L$4:$Z$4,'Historical Metal Prices'!$L$10:$Z$10)</f>
        <v>0.39454963749458249</v>
      </c>
      <c r="H3659" s="77">
        <f t="shared" ref="H3659:H3722" si="115">IFERROR(B3659*(1+G3659),H3660)</f>
        <v>10456.681819343754</v>
      </c>
    </row>
    <row r="3660" spans="1:8" x14ac:dyDescent="0.2">
      <c r="A3660" s="79">
        <v>41075</v>
      </c>
      <c r="B3660" s="77">
        <v>7498.75</v>
      </c>
      <c r="C3660" s="84">
        <v>130143</v>
      </c>
      <c r="D3660" s="84">
        <v>249125</v>
      </c>
      <c r="F3660">
        <f t="shared" si="114"/>
        <v>2012</v>
      </c>
      <c r="G3660" s="57">
        <f>_xlfn.XLOOKUP(F3660,'Historical Metal Prices'!$L$4:$Z$4,'Historical Metal Prices'!$L$10:$Z$10)</f>
        <v>0.39454963749458249</v>
      </c>
      <c r="H3660" s="77">
        <f t="shared" si="115"/>
        <v>10457.379094162501</v>
      </c>
    </row>
    <row r="3661" spans="1:8" x14ac:dyDescent="0.2">
      <c r="A3661" s="79">
        <v>41074</v>
      </c>
      <c r="B3661" s="77">
        <v>7405.5</v>
      </c>
      <c r="C3661" s="84">
        <v>132421</v>
      </c>
      <c r="D3661" s="84">
        <v>249450</v>
      </c>
      <c r="F3661">
        <f t="shared" si="114"/>
        <v>2012</v>
      </c>
      <c r="G3661" s="57">
        <f>_xlfn.XLOOKUP(F3661,'Historical Metal Prices'!$L$4:$Z$4,'Historical Metal Prices'!$L$10:$Z$10)</f>
        <v>0.39454963749458249</v>
      </c>
      <c r="H3661" s="77">
        <f t="shared" si="115"/>
        <v>10327.337340466131</v>
      </c>
    </row>
    <row r="3662" spans="1:8" x14ac:dyDescent="0.2">
      <c r="A3662" s="79">
        <v>41073</v>
      </c>
      <c r="B3662" s="77">
        <v>7376</v>
      </c>
      <c r="C3662" s="84">
        <v>132421</v>
      </c>
      <c r="D3662" s="84">
        <v>245075</v>
      </c>
      <c r="F3662">
        <f t="shared" si="114"/>
        <v>2012</v>
      </c>
      <c r="G3662" s="57">
        <f>_xlfn.XLOOKUP(F3662,'Historical Metal Prices'!$L$4:$Z$4,'Historical Metal Prices'!$L$10:$Z$10)</f>
        <v>0.39454963749458249</v>
      </c>
      <c r="H3662" s="77">
        <f t="shared" si="115"/>
        <v>10286.198126160041</v>
      </c>
    </row>
    <row r="3663" spans="1:8" x14ac:dyDescent="0.2">
      <c r="A3663" s="79">
        <v>41072</v>
      </c>
      <c r="B3663" s="77">
        <v>7381.5</v>
      </c>
      <c r="C3663" s="84">
        <v>132421</v>
      </c>
      <c r="D3663" s="84">
        <v>243425</v>
      </c>
      <c r="F3663">
        <f t="shared" si="114"/>
        <v>2012</v>
      </c>
      <c r="G3663" s="57">
        <f>_xlfn.XLOOKUP(F3663,'Historical Metal Prices'!$L$4:$Z$4,'Historical Metal Prices'!$L$10:$Z$10)</f>
        <v>0.39454963749458249</v>
      </c>
      <c r="H3663" s="77">
        <f t="shared" si="115"/>
        <v>10293.868149166261</v>
      </c>
    </row>
    <row r="3664" spans="1:8" x14ac:dyDescent="0.2">
      <c r="A3664" s="79">
        <v>41071</v>
      </c>
      <c r="B3664" s="77">
        <v>7408</v>
      </c>
      <c r="C3664" s="84">
        <v>132421</v>
      </c>
      <c r="D3664" s="84">
        <v>239550</v>
      </c>
      <c r="F3664">
        <f t="shared" si="114"/>
        <v>2012</v>
      </c>
      <c r="G3664" s="57">
        <f>_xlfn.XLOOKUP(F3664,'Historical Metal Prices'!$L$4:$Z$4,'Historical Metal Prices'!$L$10:$Z$10)</f>
        <v>0.39454963749458249</v>
      </c>
      <c r="H3664" s="77">
        <f t="shared" si="115"/>
        <v>10330.823714559867</v>
      </c>
    </row>
    <row r="3665" spans="1:8" x14ac:dyDescent="0.2">
      <c r="A3665" s="79">
        <v>41068</v>
      </c>
      <c r="B3665" s="77">
        <v>7283</v>
      </c>
      <c r="C3665" s="84">
        <v>132421</v>
      </c>
      <c r="D3665" s="84">
        <v>235200</v>
      </c>
      <c r="F3665">
        <f t="shared" si="114"/>
        <v>2012</v>
      </c>
      <c r="G3665" s="57">
        <f>_xlfn.XLOOKUP(F3665,'Historical Metal Prices'!$L$4:$Z$4,'Historical Metal Prices'!$L$10:$Z$10)</f>
        <v>0.39454963749458249</v>
      </c>
      <c r="H3665" s="77">
        <f t="shared" si="115"/>
        <v>10156.505009873044</v>
      </c>
    </row>
    <row r="3666" spans="1:8" x14ac:dyDescent="0.2">
      <c r="A3666" s="79">
        <v>41067</v>
      </c>
      <c r="B3666" s="77">
        <v>7488</v>
      </c>
      <c r="C3666" s="84">
        <v>147044</v>
      </c>
      <c r="D3666" s="84">
        <v>229675</v>
      </c>
      <c r="F3666">
        <f t="shared" si="114"/>
        <v>2012</v>
      </c>
      <c r="G3666" s="57">
        <f>_xlfn.XLOOKUP(F3666,'Historical Metal Prices'!$L$4:$Z$4,'Historical Metal Prices'!$L$10:$Z$10)</f>
        <v>0.39454963749458249</v>
      </c>
      <c r="H3666" s="77">
        <f t="shared" si="115"/>
        <v>10442.387685559434</v>
      </c>
    </row>
    <row r="3667" spans="1:8" x14ac:dyDescent="0.2">
      <c r="A3667" s="79">
        <v>41066</v>
      </c>
      <c r="B3667" s="77">
        <v>7406.5</v>
      </c>
      <c r="C3667" s="84">
        <v>147044</v>
      </c>
      <c r="D3667" s="84">
        <v>229300</v>
      </c>
      <c r="F3667">
        <f t="shared" si="114"/>
        <v>2012</v>
      </c>
      <c r="G3667" s="57">
        <f>_xlfn.XLOOKUP(F3667,'Historical Metal Prices'!$L$4:$Z$4,'Historical Metal Prices'!$L$10:$Z$10)</f>
        <v>0.39454963749458249</v>
      </c>
      <c r="H3667" s="77">
        <f t="shared" si="115"/>
        <v>10328.731890103625</v>
      </c>
    </row>
    <row r="3668" spans="1:8" x14ac:dyDescent="0.2">
      <c r="A3668" s="79">
        <v>41065</v>
      </c>
      <c r="B3668" s="77">
        <v>7373</v>
      </c>
      <c r="C3668" s="84">
        <v>147044</v>
      </c>
      <c r="D3668" s="84">
        <v>231200</v>
      </c>
      <c r="F3668">
        <f t="shared" si="114"/>
        <v>2012</v>
      </c>
      <c r="G3668" s="57">
        <f>_xlfn.XLOOKUP(F3668,'Historical Metal Prices'!$L$4:$Z$4,'Historical Metal Prices'!$L$10:$Z$10)</f>
        <v>0.39454963749458249</v>
      </c>
      <c r="H3668" s="77">
        <f t="shared" si="115"/>
        <v>10282.014477247556</v>
      </c>
    </row>
    <row r="3669" spans="1:8" x14ac:dyDescent="0.2">
      <c r="A3669" s="79">
        <v>41064</v>
      </c>
      <c r="B3669" s="77">
        <v>7373</v>
      </c>
      <c r="C3669" s="84">
        <v>147044</v>
      </c>
      <c r="D3669" s="84">
        <v>230875</v>
      </c>
      <c r="F3669">
        <f t="shared" si="114"/>
        <v>2012</v>
      </c>
      <c r="G3669" s="57">
        <f>_xlfn.XLOOKUP(F3669,'Historical Metal Prices'!$L$4:$Z$4,'Historical Metal Prices'!$L$10:$Z$10)</f>
        <v>0.39454963749458249</v>
      </c>
      <c r="H3669" s="77">
        <f t="shared" si="115"/>
        <v>10282.014477247556</v>
      </c>
    </row>
    <row r="3670" spans="1:8" x14ac:dyDescent="0.2">
      <c r="A3670" s="79">
        <v>41061</v>
      </c>
      <c r="B3670" s="77">
        <v>7373</v>
      </c>
      <c r="C3670" s="84">
        <v>147044</v>
      </c>
      <c r="D3670" s="84">
        <v>230875</v>
      </c>
      <c r="F3670">
        <f t="shared" si="114"/>
        <v>2012</v>
      </c>
      <c r="G3670" s="57">
        <f>_xlfn.XLOOKUP(F3670,'Historical Metal Prices'!$L$4:$Z$4,'Historical Metal Prices'!$L$10:$Z$10)</f>
        <v>0.39454963749458249</v>
      </c>
      <c r="H3670" s="77">
        <f t="shared" si="115"/>
        <v>10282.014477247556</v>
      </c>
    </row>
    <row r="3671" spans="1:8" x14ac:dyDescent="0.2">
      <c r="A3671" s="79">
        <v>41060</v>
      </c>
      <c r="B3671" s="77">
        <v>7434</v>
      </c>
      <c r="C3671" s="84">
        <v>157489</v>
      </c>
      <c r="D3671" s="84">
        <v>230875</v>
      </c>
      <c r="F3671">
        <f t="shared" si="114"/>
        <v>2012</v>
      </c>
      <c r="G3671" s="57">
        <f>_xlfn.XLOOKUP(F3671,'Historical Metal Prices'!$L$4:$Z$4,'Historical Metal Prices'!$L$10:$Z$10)</f>
        <v>0.39454963749458249</v>
      </c>
      <c r="H3671" s="77">
        <f t="shared" si="115"/>
        <v>10367.082005134725</v>
      </c>
    </row>
    <row r="3672" spans="1:8" x14ac:dyDescent="0.2">
      <c r="A3672" s="79">
        <v>41059</v>
      </c>
      <c r="B3672" s="77">
        <v>7483</v>
      </c>
      <c r="C3672" s="84">
        <v>157489</v>
      </c>
      <c r="D3672" s="84">
        <v>230675</v>
      </c>
      <c r="F3672">
        <f t="shared" si="114"/>
        <v>2012</v>
      </c>
      <c r="G3672" s="57">
        <f>_xlfn.XLOOKUP(F3672,'Historical Metal Prices'!$L$4:$Z$4,'Historical Metal Prices'!$L$10:$Z$10)</f>
        <v>0.39454963749458249</v>
      </c>
      <c r="H3672" s="77">
        <f t="shared" si="115"/>
        <v>10435.414937371961</v>
      </c>
    </row>
    <row r="3673" spans="1:8" x14ac:dyDescent="0.2">
      <c r="A3673" s="79">
        <v>41058</v>
      </c>
      <c r="B3673" s="77">
        <v>7680</v>
      </c>
      <c r="C3673" s="84">
        <v>157489</v>
      </c>
      <c r="D3673" s="84">
        <v>227100</v>
      </c>
      <c r="F3673">
        <f t="shared" si="114"/>
        <v>2012</v>
      </c>
      <c r="G3673" s="57">
        <f>_xlfn.XLOOKUP(F3673,'Historical Metal Prices'!$L$4:$Z$4,'Historical Metal Prices'!$L$10:$Z$10)</f>
        <v>0.39454963749458249</v>
      </c>
      <c r="H3673" s="77">
        <f t="shared" si="115"/>
        <v>10710.141215958394</v>
      </c>
    </row>
    <row r="3674" spans="1:8" x14ac:dyDescent="0.2">
      <c r="A3674" s="79">
        <v>41057</v>
      </c>
      <c r="B3674" s="77">
        <v>7712.5</v>
      </c>
      <c r="C3674" s="84">
        <v>157489</v>
      </c>
      <c r="D3674" s="84">
        <v>225800</v>
      </c>
      <c r="F3674">
        <f t="shared" si="114"/>
        <v>2012</v>
      </c>
      <c r="G3674" s="57">
        <f>_xlfn.XLOOKUP(F3674,'Historical Metal Prices'!$L$4:$Z$4,'Historical Metal Prices'!$L$10:$Z$10)</f>
        <v>0.39454963749458249</v>
      </c>
      <c r="H3674" s="77">
        <f t="shared" si="115"/>
        <v>10755.464079176967</v>
      </c>
    </row>
    <row r="3675" spans="1:8" x14ac:dyDescent="0.2">
      <c r="A3675" s="79">
        <v>41054</v>
      </c>
      <c r="B3675" s="77">
        <v>7671</v>
      </c>
      <c r="C3675" s="84">
        <v>157489</v>
      </c>
      <c r="D3675" s="84">
        <v>223050</v>
      </c>
      <c r="F3675">
        <f t="shared" si="114"/>
        <v>2012</v>
      </c>
      <c r="G3675" s="57">
        <f>_xlfn.XLOOKUP(F3675,'Historical Metal Prices'!$L$4:$Z$4,'Historical Metal Prices'!$L$10:$Z$10)</f>
        <v>0.39454963749458249</v>
      </c>
      <c r="H3675" s="77">
        <f t="shared" si="115"/>
        <v>10697.590269220942</v>
      </c>
    </row>
    <row r="3676" spans="1:8" x14ac:dyDescent="0.2">
      <c r="A3676" s="79">
        <v>41053</v>
      </c>
      <c r="B3676" s="77">
        <v>7655.5</v>
      </c>
      <c r="C3676" s="84">
        <v>173814</v>
      </c>
      <c r="D3676" s="84">
        <v>223500</v>
      </c>
      <c r="F3676">
        <f t="shared" si="114"/>
        <v>2012</v>
      </c>
      <c r="G3676" s="57">
        <f>_xlfn.XLOOKUP(F3676,'Historical Metal Prices'!$L$4:$Z$4,'Historical Metal Prices'!$L$10:$Z$10)</f>
        <v>0.39454963749458249</v>
      </c>
      <c r="H3676" s="77">
        <f t="shared" si="115"/>
        <v>10675.974749839776</v>
      </c>
    </row>
    <row r="3677" spans="1:8" x14ac:dyDescent="0.2">
      <c r="A3677" s="79">
        <v>41052</v>
      </c>
      <c r="B3677" s="77">
        <v>7583</v>
      </c>
      <c r="C3677" s="84">
        <v>173814</v>
      </c>
      <c r="D3677" s="84">
        <v>224075</v>
      </c>
      <c r="F3677">
        <f t="shared" si="114"/>
        <v>2012</v>
      </c>
      <c r="G3677" s="57">
        <f>_xlfn.XLOOKUP(F3677,'Historical Metal Prices'!$L$4:$Z$4,'Historical Metal Prices'!$L$10:$Z$10)</f>
        <v>0.39454963749458249</v>
      </c>
      <c r="H3677" s="77">
        <f t="shared" si="115"/>
        <v>10574.869901121419</v>
      </c>
    </row>
    <row r="3678" spans="1:8" x14ac:dyDescent="0.2">
      <c r="A3678" s="79">
        <v>41051</v>
      </c>
      <c r="B3678" s="77">
        <v>7792</v>
      </c>
      <c r="C3678" s="84">
        <v>173814</v>
      </c>
      <c r="D3678" s="84">
        <v>225700</v>
      </c>
      <c r="F3678">
        <f t="shared" si="114"/>
        <v>2012</v>
      </c>
      <c r="G3678" s="57">
        <f>_xlfn.XLOOKUP(F3678,'Historical Metal Prices'!$L$4:$Z$4,'Historical Metal Prices'!$L$10:$Z$10)</f>
        <v>0.39454963749458249</v>
      </c>
      <c r="H3678" s="77">
        <f t="shared" si="115"/>
        <v>10866.330775357786</v>
      </c>
    </row>
    <row r="3679" spans="1:8" x14ac:dyDescent="0.2">
      <c r="A3679" s="79">
        <v>41050</v>
      </c>
      <c r="B3679" s="77">
        <v>7790</v>
      </c>
      <c r="C3679" s="84">
        <v>173814</v>
      </c>
      <c r="D3679" s="84">
        <v>223975</v>
      </c>
      <c r="F3679">
        <f t="shared" si="114"/>
        <v>2012</v>
      </c>
      <c r="G3679" s="57">
        <f>_xlfn.XLOOKUP(F3679,'Historical Metal Prices'!$L$4:$Z$4,'Historical Metal Prices'!$L$10:$Z$10)</f>
        <v>0.39454963749458249</v>
      </c>
      <c r="H3679" s="77">
        <f t="shared" si="115"/>
        <v>10863.541676082797</v>
      </c>
    </row>
    <row r="3680" spans="1:8" x14ac:dyDescent="0.2">
      <c r="A3680" s="79">
        <v>41047</v>
      </c>
      <c r="B3680" s="77">
        <v>7702</v>
      </c>
      <c r="C3680" s="84">
        <v>173814</v>
      </c>
      <c r="D3680" s="84">
        <v>224375</v>
      </c>
      <c r="F3680">
        <f t="shared" si="114"/>
        <v>2012</v>
      </c>
      <c r="G3680" s="57">
        <f>_xlfn.XLOOKUP(F3680,'Historical Metal Prices'!$L$4:$Z$4,'Historical Metal Prices'!$L$10:$Z$10)</f>
        <v>0.39454963749458249</v>
      </c>
      <c r="H3680" s="77">
        <f t="shared" si="115"/>
        <v>10740.821307983275</v>
      </c>
    </row>
    <row r="3681" spans="1:8" x14ac:dyDescent="0.2">
      <c r="A3681" s="79">
        <v>41046</v>
      </c>
      <c r="B3681" s="77">
        <v>7694.5</v>
      </c>
      <c r="C3681" s="84">
        <v>187449</v>
      </c>
      <c r="D3681" s="84">
        <v>221175</v>
      </c>
      <c r="F3681">
        <f t="shared" si="114"/>
        <v>2012</v>
      </c>
      <c r="G3681" s="57">
        <f>_xlfn.XLOOKUP(F3681,'Historical Metal Prices'!$L$4:$Z$4,'Historical Metal Prices'!$L$10:$Z$10)</f>
        <v>0.39454963749458249</v>
      </c>
      <c r="H3681" s="77">
        <f t="shared" si="115"/>
        <v>10730.362185702064</v>
      </c>
    </row>
    <row r="3682" spans="1:8" x14ac:dyDescent="0.2">
      <c r="A3682" s="79">
        <v>41045</v>
      </c>
      <c r="B3682" s="77">
        <v>7695</v>
      </c>
      <c r="C3682" s="84">
        <v>187449</v>
      </c>
      <c r="D3682" s="84">
        <v>217450</v>
      </c>
      <c r="F3682">
        <f t="shared" si="114"/>
        <v>2012</v>
      </c>
      <c r="G3682" s="57">
        <f>_xlfn.XLOOKUP(F3682,'Historical Metal Prices'!$L$4:$Z$4,'Historical Metal Prices'!$L$10:$Z$10)</f>
        <v>0.39454963749458249</v>
      </c>
      <c r="H3682" s="77">
        <f t="shared" si="115"/>
        <v>10731.059460520812</v>
      </c>
    </row>
    <row r="3683" spans="1:8" x14ac:dyDescent="0.2">
      <c r="A3683" s="79">
        <v>41044</v>
      </c>
      <c r="B3683" s="77">
        <v>7798</v>
      </c>
      <c r="C3683" s="84">
        <v>187449</v>
      </c>
      <c r="D3683" s="84">
        <v>215350</v>
      </c>
      <c r="F3683">
        <f t="shared" si="114"/>
        <v>2012</v>
      </c>
      <c r="G3683" s="57">
        <f>_xlfn.XLOOKUP(F3683,'Historical Metal Prices'!$L$4:$Z$4,'Historical Metal Prices'!$L$10:$Z$10)</f>
        <v>0.39454963749458249</v>
      </c>
      <c r="H3683" s="77">
        <f t="shared" si="115"/>
        <v>10874.698073182753</v>
      </c>
    </row>
    <row r="3684" spans="1:8" x14ac:dyDescent="0.2">
      <c r="A3684" s="79">
        <v>41043</v>
      </c>
      <c r="B3684" s="77">
        <v>7900</v>
      </c>
      <c r="C3684" s="84">
        <v>187449</v>
      </c>
      <c r="D3684" s="84">
        <v>216350</v>
      </c>
      <c r="F3684">
        <f t="shared" si="114"/>
        <v>2012</v>
      </c>
      <c r="G3684" s="57">
        <f>_xlfn.XLOOKUP(F3684,'Historical Metal Prices'!$L$4:$Z$4,'Historical Metal Prices'!$L$10:$Z$10)</f>
        <v>0.39454963749458249</v>
      </c>
      <c r="H3684" s="77">
        <f t="shared" si="115"/>
        <v>11016.942136207203</v>
      </c>
    </row>
    <row r="3685" spans="1:8" x14ac:dyDescent="0.2">
      <c r="A3685" s="79">
        <v>41040</v>
      </c>
      <c r="B3685" s="77">
        <v>8103</v>
      </c>
      <c r="C3685" s="84">
        <v>187449</v>
      </c>
      <c r="D3685" s="84">
        <v>218300</v>
      </c>
      <c r="F3685">
        <f t="shared" si="114"/>
        <v>2012</v>
      </c>
      <c r="G3685" s="57">
        <f>_xlfn.XLOOKUP(F3685,'Historical Metal Prices'!$L$4:$Z$4,'Historical Metal Prices'!$L$10:$Z$10)</f>
        <v>0.39454963749458249</v>
      </c>
      <c r="H3685" s="77">
        <f t="shared" si="115"/>
        <v>11300.035712618603</v>
      </c>
    </row>
    <row r="3686" spans="1:8" x14ac:dyDescent="0.2">
      <c r="A3686" s="79">
        <v>41039</v>
      </c>
      <c r="B3686" s="77">
        <v>8207</v>
      </c>
      <c r="C3686" s="84">
        <v>196627</v>
      </c>
      <c r="D3686" s="84">
        <v>221275</v>
      </c>
      <c r="F3686">
        <f t="shared" si="114"/>
        <v>2012</v>
      </c>
      <c r="G3686" s="57">
        <f>_xlfn.XLOOKUP(F3686,'Historical Metal Prices'!$L$4:$Z$4,'Historical Metal Prices'!$L$10:$Z$10)</f>
        <v>0.39454963749458249</v>
      </c>
      <c r="H3686" s="77">
        <f t="shared" si="115"/>
        <v>11445.068874918039</v>
      </c>
    </row>
    <row r="3687" spans="1:8" x14ac:dyDescent="0.2">
      <c r="A3687" s="79">
        <v>41038</v>
      </c>
      <c r="B3687" s="77">
        <v>8165</v>
      </c>
      <c r="C3687" s="84">
        <v>196627</v>
      </c>
      <c r="D3687" s="84">
        <v>219850</v>
      </c>
      <c r="F3687">
        <f t="shared" si="114"/>
        <v>2012</v>
      </c>
      <c r="G3687" s="57">
        <f>_xlfn.XLOOKUP(F3687,'Historical Metal Prices'!$L$4:$Z$4,'Historical Metal Prices'!$L$10:$Z$10)</f>
        <v>0.39454963749458249</v>
      </c>
      <c r="H3687" s="77">
        <f t="shared" si="115"/>
        <v>11386.497790143267</v>
      </c>
    </row>
    <row r="3688" spans="1:8" x14ac:dyDescent="0.2">
      <c r="A3688" s="79">
        <v>41037</v>
      </c>
      <c r="B3688" s="77">
        <v>8192.5</v>
      </c>
      <c r="C3688" s="84">
        <v>196627</v>
      </c>
      <c r="D3688" s="84">
        <v>220925</v>
      </c>
      <c r="F3688">
        <f t="shared" si="114"/>
        <v>2012</v>
      </c>
      <c r="G3688" s="57">
        <f>_xlfn.XLOOKUP(F3688,'Historical Metal Prices'!$L$4:$Z$4,'Historical Metal Prices'!$L$10:$Z$10)</f>
        <v>0.39454963749458249</v>
      </c>
      <c r="H3688" s="77">
        <f t="shared" si="115"/>
        <v>11424.847905174367</v>
      </c>
    </row>
    <row r="3689" spans="1:8" x14ac:dyDescent="0.2">
      <c r="A3689" s="79">
        <v>41036</v>
      </c>
      <c r="B3689" s="77">
        <v>8253.5</v>
      </c>
      <c r="C3689" s="84">
        <v>196627</v>
      </c>
      <c r="D3689" s="84">
        <v>228450</v>
      </c>
      <c r="F3689">
        <f t="shared" si="114"/>
        <v>2012</v>
      </c>
      <c r="G3689" s="57">
        <f>_xlfn.XLOOKUP(F3689,'Historical Metal Prices'!$L$4:$Z$4,'Historical Metal Prices'!$L$10:$Z$10)</f>
        <v>0.39454963749458249</v>
      </c>
      <c r="H3689" s="77">
        <f t="shared" si="115"/>
        <v>11509.915433061537</v>
      </c>
    </row>
    <row r="3690" spans="1:8" x14ac:dyDescent="0.2">
      <c r="A3690" s="79">
        <v>41033</v>
      </c>
      <c r="B3690" s="77">
        <v>8253.5</v>
      </c>
      <c r="C3690" s="84">
        <v>196627</v>
      </c>
      <c r="D3690" s="84">
        <v>228450</v>
      </c>
      <c r="F3690">
        <f t="shared" si="114"/>
        <v>2012</v>
      </c>
      <c r="G3690" s="57">
        <f>_xlfn.XLOOKUP(F3690,'Historical Metal Prices'!$L$4:$Z$4,'Historical Metal Prices'!$L$10:$Z$10)</f>
        <v>0.39454963749458249</v>
      </c>
      <c r="H3690" s="77">
        <f t="shared" si="115"/>
        <v>11509.915433061537</v>
      </c>
    </row>
    <row r="3691" spans="1:8" x14ac:dyDescent="0.2">
      <c r="A3691" s="79">
        <v>41032</v>
      </c>
      <c r="B3691" s="77">
        <v>8284.5</v>
      </c>
      <c r="C3691" s="84">
        <v>204762</v>
      </c>
      <c r="D3691" s="84">
        <v>230625</v>
      </c>
      <c r="F3691">
        <f t="shared" si="114"/>
        <v>2012</v>
      </c>
      <c r="G3691" s="57">
        <f>_xlfn.XLOOKUP(F3691,'Historical Metal Prices'!$L$4:$Z$4,'Historical Metal Prices'!$L$10:$Z$10)</f>
        <v>0.39454963749458249</v>
      </c>
      <c r="H3691" s="77">
        <f t="shared" si="115"/>
        <v>11553.146471823869</v>
      </c>
    </row>
    <row r="3692" spans="1:8" x14ac:dyDescent="0.2">
      <c r="A3692" s="79">
        <v>41031</v>
      </c>
      <c r="B3692" s="77">
        <v>8399</v>
      </c>
      <c r="C3692" s="84">
        <v>204762</v>
      </c>
      <c r="D3692" s="84">
        <v>235200</v>
      </c>
      <c r="F3692">
        <f t="shared" si="114"/>
        <v>2012</v>
      </c>
      <c r="G3692" s="57">
        <f>_xlfn.XLOOKUP(F3692,'Historical Metal Prices'!$L$4:$Z$4,'Historical Metal Prices'!$L$10:$Z$10)</f>
        <v>0.39454963749458249</v>
      </c>
      <c r="H3692" s="77">
        <f t="shared" si="115"/>
        <v>11712.822405316998</v>
      </c>
    </row>
    <row r="3693" spans="1:8" x14ac:dyDescent="0.2">
      <c r="A3693" s="79">
        <v>41030</v>
      </c>
      <c r="B3693" s="77">
        <v>8537</v>
      </c>
      <c r="C3693" s="84">
        <v>204762</v>
      </c>
      <c r="D3693" s="84">
        <v>238950</v>
      </c>
      <c r="F3693">
        <f t="shared" si="114"/>
        <v>2012</v>
      </c>
      <c r="G3693" s="57">
        <f>_xlfn.XLOOKUP(F3693,'Historical Metal Prices'!$L$4:$Z$4,'Historical Metal Prices'!$L$10:$Z$10)</f>
        <v>0.39454963749458249</v>
      </c>
      <c r="H3693" s="77">
        <f t="shared" si="115"/>
        <v>11905.270255291251</v>
      </c>
    </row>
    <row r="3694" spans="1:8" x14ac:dyDescent="0.2">
      <c r="A3694" s="79">
        <v>41029</v>
      </c>
      <c r="B3694" s="77">
        <v>8534.5</v>
      </c>
      <c r="C3694" s="84">
        <v>204762</v>
      </c>
      <c r="D3694" s="84">
        <v>241550</v>
      </c>
      <c r="F3694">
        <f t="shared" si="114"/>
        <v>2012</v>
      </c>
      <c r="G3694" s="57">
        <f>_xlfn.XLOOKUP(F3694,'Historical Metal Prices'!$L$4:$Z$4,'Historical Metal Prices'!$L$10:$Z$10)</f>
        <v>0.39454963749458249</v>
      </c>
      <c r="H3694" s="77">
        <f t="shared" si="115"/>
        <v>11901.783881197514</v>
      </c>
    </row>
    <row r="3695" spans="1:8" x14ac:dyDescent="0.2">
      <c r="A3695" s="79">
        <v>41026</v>
      </c>
      <c r="B3695" s="77">
        <v>8564</v>
      </c>
      <c r="C3695" s="84">
        <v>204762</v>
      </c>
      <c r="D3695" s="84">
        <v>248350</v>
      </c>
      <c r="F3695">
        <f t="shared" si="114"/>
        <v>2012</v>
      </c>
      <c r="G3695" s="57">
        <f>_xlfn.XLOOKUP(F3695,'Historical Metal Prices'!$L$4:$Z$4,'Historical Metal Prices'!$L$10:$Z$10)</f>
        <v>0.39454963749458249</v>
      </c>
      <c r="H3695" s="77">
        <f t="shared" si="115"/>
        <v>11942.923095503604</v>
      </c>
    </row>
    <row r="3696" spans="1:8" x14ac:dyDescent="0.2">
      <c r="A3696" s="79">
        <v>41025</v>
      </c>
      <c r="B3696" s="77">
        <v>8454</v>
      </c>
      <c r="C3696" s="84">
        <v>211170</v>
      </c>
      <c r="D3696" s="84">
        <v>251825</v>
      </c>
      <c r="F3696">
        <f t="shared" si="114"/>
        <v>2012</v>
      </c>
      <c r="G3696" s="57">
        <f>_xlfn.XLOOKUP(F3696,'Historical Metal Prices'!$L$4:$Z$4,'Historical Metal Prices'!$L$10:$Z$10)</f>
        <v>0.39454963749458249</v>
      </c>
      <c r="H3696" s="77">
        <f t="shared" si="115"/>
        <v>11789.5226353792</v>
      </c>
    </row>
    <row r="3697" spans="1:8" x14ac:dyDescent="0.2">
      <c r="A3697" s="79">
        <v>41024</v>
      </c>
      <c r="B3697" s="77">
        <v>8304</v>
      </c>
      <c r="C3697" s="84">
        <v>211170</v>
      </c>
      <c r="D3697" s="84">
        <v>255350</v>
      </c>
      <c r="F3697">
        <f t="shared" si="114"/>
        <v>2012</v>
      </c>
      <c r="G3697" s="57">
        <f>_xlfn.XLOOKUP(F3697,'Historical Metal Prices'!$L$4:$Z$4,'Historical Metal Prices'!$L$10:$Z$10)</f>
        <v>0.39454963749458249</v>
      </c>
      <c r="H3697" s="77">
        <f t="shared" si="115"/>
        <v>11580.340189755014</v>
      </c>
    </row>
    <row r="3698" spans="1:8" x14ac:dyDescent="0.2">
      <c r="A3698" s="79">
        <v>41023</v>
      </c>
      <c r="B3698" s="77">
        <v>8258</v>
      </c>
      <c r="C3698" s="84">
        <v>211170</v>
      </c>
      <c r="D3698" s="84">
        <v>256400</v>
      </c>
      <c r="F3698">
        <f t="shared" si="114"/>
        <v>2012</v>
      </c>
      <c r="G3698" s="57">
        <f>_xlfn.XLOOKUP(F3698,'Historical Metal Prices'!$L$4:$Z$4,'Historical Metal Prices'!$L$10:$Z$10)</f>
        <v>0.39454963749458249</v>
      </c>
      <c r="H3698" s="77">
        <f t="shared" si="115"/>
        <v>11516.190906430262</v>
      </c>
    </row>
    <row r="3699" spans="1:8" x14ac:dyDescent="0.2">
      <c r="A3699" s="79">
        <v>41022</v>
      </c>
      <c r="B3699" s="77">
        <v>8124</v>
      </c>
      <c r="C3699" s="84">
        <v>211170</v>
      </c>
      <c r="D3699" s="84">
        <v>256875</v>
      </c>
      <c r="F3699">
        <f t="shared" si="114"/>
        <v>2012</v>
      </c>
      <c r="G3699" s="57">
        <f>_xlfn.XLOOKUP(F3699,'Historical Metal Prices'!$L$4:$Z$4,'Historical Metal Prices'!$L$10:$Z$10)</f>
        <v>0.39454963749458249</v>
      </c>
      <c r="H3699" s="77">
        <f t="shared" si="115"/>
        <v>11329.321255005989</v>
      </c>
    </row>
    <row r="3700" spans="1:8" x14ac:dyDescent="0.2">
      <c r="A3700" s="79">
        <v>41019</v>
      </c>
      <c r="B3700" s="77">
        <v>8240</v>
      </c>
      <c r="C3700" s="84">
        <v>211170</v>
      </c>
      <c r="D3700" s="84">
        <v>258850</v>
      </c>
      <c r="F3700">
        <f t="shared" si="114"/>
        <v>2012</v>
      </c>
      <c r="G3700" s="57">
        <f>_xlfn.XLOOKUP(F3700,'Historical Metal Prices'!$L$4:$Z$4,'Historical Metal Prices'!$L$10:$Z$10)</f>
        <v>0.39454963749458249</v>
      </c>
      <c r="H3700" s="77">
        <f t="shared" si="115"/>
        <v>11491.089012955359</v>
      </c>
    </row>
    <row r="3701" spans="1:8" x14ac:dyDescent="0.2">
      <c r="A3701" s="79">
        <v>41018</v>
      </c>
      <c r="B3701" s="77">
        <v>8094</v>
      </c>
      <c r="C3701" s="84">
        <v>221827</v>
      </c>
      <c r="D3701" s="84">
        <v>261150</v>
      </c>
      <c r="F3701">
        <f t="shared" si="114"/>
        <v>2012</v>
      </c>
      <c r="G3701" s="57">
        <f>_xlfn.XLOOKUP(F3701,'Historical Metal Prices'!$L$4:$Z$4,'Historical Metal Prices'!$L$10:$Z$10)</f>
        <v>0.39454963749458249</v>
      </c>
      <c r="H3701" s="77">
        <f t="shared" si="115"/>
        <v>11287.48476588115</v>
      </c>
    </row>
    <row r="3702" spans="1:8" x14ac:dyDescent="0.2">
      <c r="A3702" s="79">
        <v>41017</v>
      </c>
      <c r="B3702" s="77">
        <v>8138</v>
      </c>
      <c r="C3702" s="84">
        <v>221827</v>
      </c>
      <c r="D3702" s="84">
        <v>262700</v>
      </c>
      <c r="F3702">
        <f t="shared" si="114"/>
        <v>2012</v>
      </c>
      <c r="G3702" s="57">
        <f>_xlfn.XLOOKUP(F3702,'Historical Metal Prices'!$L$4:$Z$4,'Historical Metal Prices'!$L$10:$Z$10)</f>
        <v>0.39454963749458249</v>
      </c>
      <c r="H3702" s="77">
        <f t="shared" si="115"/>
        <v>11348.844949930912</v>
      </c>
    </row>
    <row r="3703" spans="1:8" x14ac:dyDescent="0.2">
      <c r="A3703" s="79">
        <v>41016</v>
      </c>
      <c r="B3703" s="77">
        <v>8164</v>
      </c>
      <c r="C3703" s="84">
        <v>221827</v>
      </c>
      <c r="D3703" s="84">
        <v>261150</v>
      </c>
      <c r="F3703">
        <f t="shared" si="114"/>
        <v>2012</v>
      </c>
      <c r="G3703" s="57">
        <f>_xlfn.XLOOKUP(F3703,'Historical Metal Prices'!$L$4:$Z$4,'Historical Metal Prices'!$L$10:$Z$10)</f>
        <v>0.39454963749458249</v>
      </c>
      <c r="H3703" s="77">
        <f t="shared" si="115"/>
        <v>11385.103240505772</v>
      </c>
    </row>
    <row r="3704" spans="1:8" x14ac:dyDescent="0.2">
      <c r="A3704" s="79">
        <v>41015</v>
      </c>
      <c r="B3704" s="77">
        <v>8049.5</v>
      </c>
      <c r="C3704" s="84">
        <v>221827</v>
      </c>
      <c r="D3704" s="84">
        <v>261075</v>
      </c>
      <c r="F3704">
        <f t="shared" si="114"/>
        <v>2012</v>
      </c>
      <c r="G3704" s="57">
        <f>_xlfn.XLOOKUP(F3704,'Historical Metal Prices'!$L$4:$Z$4,'Historical Metal Prices'!$L$10:$Z$10)</f>
        <v>0.39454963749458249</v>
      </c>
      <c r="H3704" s="77">
        <f t="shared" si="115"/>
        <v>11225.427307012642</v>
      </c>
    </row>
    <row r="3705" spans="1:8" x14ac:dyDescent="0.2">
      <c r="A3705" s="79">
        <v>41012</v>
      </c>
      <c r="B3705" s="77">
        <v>8045.75</v>
      </c>
      <c r="C3705" s="84">
        <v>221827</v>
      </c>
      <c r="D3705" s="84">
        <v>261700</v>
      </c>
      <c r="F3705">
        <f t="shared" si="114"/>
        <v>2012</v>
      </c>
      <c r="G3705" s="57">
        <f>_xlfn.XLOOKUP(F3705,'Historical Metal Prices'!$L$4:$Z$4,'Historical Metal Prices'!$L$10:$Z$10)</f>
        <v>0.39454963749458249</v>
      </c>
      <c r="H3705" s="77">
        <f t="shared" si="115"/>
        <v>11220.197745872038</v>
      </c>
    </row>
    <row r="3706" spans="1:8" x14ac:dyDescent="0.2">
      <c r="A3706" s="79">
        <v>41011</v>
      </c>
      <c r="B3706" s="77">
        <v>8265.75</v>
      </c>
      <c r="C3706" s="84">
        <v>222092</v>
      </c>
      <c r="D3706" s="84">
        <v>264400</v>
      </c>
      <c r="F3706">
        <f t="shared" si="114"/>
        <v>2012</v>
      </c>
      <c r="G3706" s="57">
        <f>_xlfn.XLOOKUP(F3706,'Historical Metal Prices'!$L$4:$Z$4,'Historical Metal Prices'!$L$10:$Z$10)</f>
        <v>0.39454963749458249</v>
      </c>
      <c r="H3706" s="77">
        <f t="shared" si="115"/>
        <v>11526.998666120846</v>
      </c>
    </row>
    <row r="3707" spans="1:8" x14ac:dyDescent="0.2">
      <c r="A3707" s="79">
        <v>41010</v>
      </c>
      <c r="B3707" s="77">
        <v>8077.5</v>
      </c>
      <c r="C3707" s="84">
        <v>222092</v>
      </c>
      <c r="D3707" s="84">
        <v>266075</v>
      </c>
      <c r="F3707">
        <f t="shared" si="114"/>
        <v>2012</v>
      </c>
      <c r="G3707" s="57">
        <f>_xlfn.XLOOKUP(F3707,'Historical Metal Prices'!$L$4:$Z$4,'Historical Metal Prices'!$L$10:$Z$10)</f>
        <v>0.39454963749458249</v>
      </c>
      <c r="H3707" s="77">
        <f t="shared" si="115"/>
        <v>11264.47469686249</v>
      </c>
    </row>
    <row r="3708" spans="1:8" x14ac:dyDescent="0.2">
      <c r="A3708" s="79">
        <v>41009</v>
      </c>
      <c r="B3708" s="77">
        <v>8058</v>
      </c>
      <c r="C3708" s="84">
        <v>222092</v>
      </c>
      <c r="D3708" s="84">
        <v>267150</v>
      </c>
      <c r="F3708">
        <f t="shared" si="114"/>
        <v>2012</v>
      </c>
      <c r="G3708" s="57">
        <f>_xlfn.XLOOKUP(F3708,'Historical Metal Prices'!$L$4:$Z$4,'Historical Metal Prices'!$L$10:$Z$10)</f>
        <v>0.39454963749458249</v>
      </c>
      <c r="H3708" s="77">
        <f t="shared" si="115"/>
        <v>11237.280978931345</v>
      </c>
    </row>
    <row r="3709" spans="1:8" x14ac:dyDescent="0.2">
      <c r="A3709" s="79">
        <v>41008</v>
      </c>
      <c r="B3709" s="77">
        <v>8382</v>
      </c>
      <c r="C3709" s="84">
        <v>222092</v>
      </c>
      <c r="D3709" s="84">
        <v>268400</v>
      </c>
      <c r="F3709">
        <f t="shared" si="114"/>
        <v>2012</v>
      </c>
      <c r="G3709" s="57">
        <f>_xlfn.XLOOKUP(F3709,'Historical Metal Prices'!$L$4:$Z$4,'Historical Metal Prices'!$L$10:$Z$10)</f>
        <v>0.39454963749458249</v>
      </c>
      <c r="H3709" s="77">
        <f t="shared" si="115"/>
        <v>11689.11506147959</v>
      </c>
    </row>
    <row r="3710" spans="1:8" x14ac:dyDescent="0.2">
      <c r="A3710" s="79">
        <v>41005</v>
      </c>
      <c r="B3710" s="77">
        <v>8382</v>
      </c>
      <c r="C3710" s="84">
        <v>222092</v>
      </c>
      <c r="D3710" s="84">
        <v>264775</v>
      </c>
      <c r="F3710">
        <f t="shared" si="114"/>
        <v>2012</v>
      </c>
      <c r="G3710" s="57">
        <f>_xlfn.XLOOKUP(F3710,'Historical Metal Prices'!$L$4:$Z$4,'Historical Metal Prices'!$L$10:$Z$10)</f>
        <v>0.39454963749458249</v>
      </c>
      <c r="H3710" s="77">
        <f t="shared" si="115"/>
        <v>11689.11506147959</v>
      </c>
    </row>
    <row r="3711" spans="1:8" x14ac:dyDescent="0.2">
      <c r="A3711" s="79">
        <v>41004</v>
      </c>
      <c r="B3711" s="77">
        <v>8382</v>
      </c>
      <c r="C3711" s="84">
        <v>218814</v>
      </c>
      <c r="D3711" s="84">
        <v>264775</v>
      </c>
      <c r="F3711">
        <f t="shared" si="114"/>
        <v>2012</v>
      </c>
      <c r="G3711" s="57">
        <f>_xlfn.XLOOKUP(F3711,'Historical Metal Prices'!$L$4:$Z$4,'Historical Metal Prices'!$L$10:$Z$10)</f>
        <v>0.39454963749458249</v>
      </c>
      <c r="H3711" s="77">
        <f t="shared" si="115"/>
        <v>11689.11506147959</v>
      </c>
    </row>
    <row r="3712" spans="1:8" x14ac:dyDescent="0.2">
      <c r="A3712" s="79">
        <v>41003</v>
      </c>
      <c r="B3712" s="77">
        <v>8358.5</v>
      </c>
      <c r="C3712" s="84">
        <v>218814</v>
      </c>
      <c r="D3712" s="84">
        <v>264775</v>
      </c>
      <c r="F3712">
        <f t="shared" si="114"/>
        <v>2012</v>
      </c>
      <c r="G3712" s="57">
        <f>_xlfn.XLOOKUP(F3712,'Historical Metal Prices'!$L$4:$Z$4,'Historical Metal Prices'!$L$10:$Z$10)</f>
        <v>0.39454963749458249</v>
      </c>
      <c r="H3712" s="77">
        <f t="shared" si="115"/>
        <v>11656.343144998467</v>
      </c>
    </row>
    <row r="3713" spans="1:8" x14ac:dyDescent="0.2">
      <c r="A3713" s="79">
        <v>41002</v>
      </c>
      <c r="B3713" s="77">
        <v>8639</v>
      </c>
      <c r="C3713" s="84">
        <v>218814</v>
      </c>
      <c r="D3713" s="84">
        <v>259675</v>
      </c>
      <c r="F3713">
        <f t="shared" si="114"/>
        <v>2012</v>
      </c>
      <c r="G3713" s="57">
        <f>_xlfn.XLOOKUP(F3713,'Historical Metal Prices'!$L$4:$Z$4,'Historical Metal Prices'!$L$10:$Z$10)</f>
        <v>0.39454963749458249</v>
      </c>
      <c r="H3713" s="77">
        <f t="shared" si="115"/>
        <v>12047.514318315698</v>
      </c>
    </row>
    <row r="3714" spans="1:8" x14ac:dyDescent="0.2">
      <c r="A3714" s="79">
        <v>41001</v>
      </c>
      <c r="B3714" s="77">
        <v>8674.5</v>
      </c>
      <c r="C3714" s="84">
        <v>218814</v>
      </c>
      <c r="D3714" s="84">
        <v>260650</v>
      </c>
      <c r="F3714">
        <f t="shared" si="114"/>
        <v>2012</v>
      </c>
      <c r="G3714" s="57">
        <f>_xlfn.XLOOKUP(F3714,'Historical Metal Prices'!$L$4:$Z$4,'Historical Metal Prices'!$L$10:$Z$10)</f>
        <v>0.39454963749458249</v>
      </c>
      <c r="H3714" s="77">
        <f t="shared" si="115"/>
        <v>12097.020830446756</v>
      </c>
    </row>
    <row r="3715" spans="1:8" x14ac:dyDescent="0.2">
      <c r="A3715" s="79">
        <v>40998</v>
      </c>
      <c r="B3715" s="77">
        <v>8474.5</v>
      </c>
      <c r="C3715" s="84">
        <v>218814</v>
      </c>
      <c r="D3715" s="84">
        <v>257550</v>
      </c>
      <c r="F3715">
        <f t="shared" si="114"/>
        <v>2012</v>
      </c>
      <c r="G3715" s="57">
        <f>_xlfn.XLOOKUP(F3715,'Historical Metal Prices'!$L$4:$Z$4,'Historical Metal Prices'!$L$10:$Z$10)</f>
        <v>0.39454963749458249</v>
      </c>
      <c r="H3715" s="77">
        <f t="shared" si="115"/>
        <v>11818.110902947839</v>
      </c>
    </row>
    <row r="3716" spans="1:8" x14ac:dyDescent="0.2">
      <c r="A3716" s="79">
        <v>40997</v>
      </c>
      <c r="B3716" s="77">
        <v>8382</v>
      </c>
      <c r="C3716" s="84">
        <v>223632</v>
      </c>
      <c r="D3716" s="84">
        <v>256275</v>
      </c>
      <c r="F3716">
        <f t="shared" si="114"/>
        <v>2012</v>
      </c>
      <c r="G3716" s="57">
        <f>_xlfn.XLOOKUP(F3716,'Historical Metal Prices'!$L$4:$Z$4,'Historical Metal Prices'!$L$10:$Z$10)</f>
        <v>0.39454963749458249</v>
      </c>
      <c r="H3716" s="77">
        <f t="shared" si="115"/>
        <v>11689.11506147959</v>
      </c>
    </row>
    <row r="3717" spans="1:8" x14ac:dyDescent="0.2">
      <c r="A3717" s="79">
        <v>40996</v>
      </c>
      <c r="B3717" s="77">
        <v>8369</v>
      </c>
      <c r="C3717" s="84">
        <v>223632</v>
      </c>
      <c r="D3717" s="84">
        <v>255625</v>
      </c>
      <c r="F3717">
        <f t="shared" si="114"/>
        <v>2012</v>
      </c>
      <c r="G3717" s="57">
        <f>_xlfn.XLOOKUP(F3717,'Historical Metal Prices'!$L$4:$Z$4,'Historical Metal Prices'!$L$10:$Z$10)</f>
        <v>0.39454963749458249</v>
      </c>
      <c r="H3717" s="77">
        <f t="shared" si="115"/>
        <v>11670.985916192161</v>
      </c>
    </row>
    <row r="3718" spans="1:8" x14ac:dyDescent="0.2">
      <c r="A3718" s="79">
        <v>40995</v>
      </c>
      <c r="B3718" s="77">
        <v>8563.5</v>
      </c>
      <c r="C3718" s="84">
        <v>223632</v>
      </c>
      <c r="D3718" s="84">
        <v>256150</v>
      </c>
      <c r="F3718">
        <f t="shared" si="114"/>
        <v>2012</v>
      </c>
      <c r="G3718" s="57">
        <f>_xlfn.XLOOKUP(F3718,'Historical Metal Prices'!$L$4:$Z$4,'Historical Metal Prices'!$L$10:$Z$10)</f>
        <v>0.39454963749458249</v>
      </c>
      <c r="H3718" s="77">
        <f t="shared" si="115"/>
        <v>11942.225820684856</v>
      </c>
    </row>
    <row r="3719" spans="1:8" x14ac:dyDescent="0.2">
      <c r="A3719" s="79">
        <v>40994</v>
      </c>
      <c r="B3719" s="77">
        <v>8573.5</v>
      </c>
      <c r="C3719" s="84">
        <v>223632</v>
      </c>
      <c r="D3719" s="84">
        <v>257575</v>
      </c>
      <c r="F3719">
        <f t="shared" si="114"/>
        <v>2012</v>
      </c>
      <c r="G3719" s="57">
        <f>_xlfn.XLOOKUP(F3719,'Historical Metal Prices'!$L$4:$Z$4,'Historical Metal Prices'!$L$10:$Z$10)</f>
        <v>0.39454963749458249</v>
      </c>
      <c r="H3719" s="77">
        <f t="shared" si="115"/>
        <v>11956.171317059803</v>
      </c>
    </row>
    <row r="3720" spans="1:8" x14ac:dyDescent="0.2">
      <c r="A3720" s="79">
        <v>40991</v>
      </c>
      <c r="B3720" s="77">
        <v>8407.5</v>
      </c>
      <c r="C3720" s="84">
        <v>223632</v>
      </c>
      <c r="D3720" s="84">
        <v>254000</v>
      </c>
      <c r="F3720">
        <f t="shared" si="114"/>
        <v>2012</v>
      </c>
      <c r="G3720" s="57">
        <f>_xlfn.XLOOKUP(F3720,'Historical Metal Prices'!$L$4:$Z$4,'Historical Metal Prices'!$L$10:$Z$10)</f>
        <v>0.39454963749458249</v>
      </c>
      <c r="H3720" s="77">
        <f t="shared" si="115"/>
        <v>11724.676077235703</v>
      </c>
    </row>
    <row r="3721" spans="1:8" x14ac:dyDescent="0.2">
      <c r="A3721" s="79">
        <v>40990</v>
      </c>
      <c r="B3721" s="77">
        <v>8324.5</v>
      </c>
      <c r="C3721" s="84">
        <v>227276</v>
      </c>
      <c r="D3721" s="84">
        <v>255175</v>
      </c>
      <c r="F3721">
        <f t="shared" si="114"/>
        <v>2012</v>
      </c>
      <c r="G3721" s="57">
        <f>_xlfn.XLOOKUP(F3721,'Historical Metal Prices'!$L$4:$Z$4,'Historical Metal Prices'!$L$10:$Z$10)</f>
        <v>0.39454963749458249</v>
      </c>
      <c r="H3721" s="77">
        <f t="shared" si="115"/>
        <v>11608.928457323653</v>
      </c>
    </row>
    <row r="3722" spans="1:8" x14ac:dyDescent="0.2">
      <c r="A3722" s="79">
        <v>40989</v>
      </c>
      <c r="B3722" s="77">
        <v>8488</v>
      </c>
      <c r="C3722" s="84">
        <v>227276</v>
      </c>
      <c r="D3722" s="84">
        <v>255450</v>
      </c>
      <c r="F3722">
        <f t="shared" si="114"/>
        <v>2012</v>
      </c>
      <c r="G3722" s="57">
        <f>_xlfn.XLOOKUP(F3722,'Historical Metal Prices'!$L$4:$Z$4,'Historical Metal Prices'!$L$10:$Z$10)</f>
        <v>0.39454963749458249</v>
      </c>
      <c r="H3722" s="77">
        <f t="shared" si="115"/>
        <v>11836.937323054017</v>
      </c>
    </row>
    <row r="3723" spans="1:8" x14ac:dyDescent="0.2">
      <c r="A3723" s="79">
        <v>40988</v>
      </c>
      <c r="B3723" s="77">
        <v>8459</v>
      </c>
      <c r="C3723" s="84">
        <v>227276</v>
      </c>
      <c r="D3723" s="84">
        <v>258325</v>
      </c>
      <c r="F3723">
        <f t="shared" ref="F3723:F3786" si="116">YEAR(A3723)</f>
        <v>2012</v>
      </c>
      <c r="G3723" s="57">
        <f>_xlfn.XLOOKUP(F3723,'Historical Metal Prices'!$L$4:$Z$4,'Historical Metal Prices'!$L$10:$Z$10)</f>
        <v>0.39454963749458249</v>
      </c>
      <c r="H3723" s="77">
        <f t="shared" ref="H3723:H3786" si="117">IFERROR(B3723*(1+G3723),H3724)</f>
        <v>11796.495383566673</v>
      </c>
    </row>
    <row r="3724" spans="1:8" x14ac:dyDescent="0.2">
      <c r="A3724" s="79">
        <v>40987</v>
      </c>
      <c r="B3724" s="77">
        <v>8601.5</v>
      </c>
      <c r="C3724" s="84">
        <v>227276</v>
      </c>
      <c r="D3724" s="84">
        <v>260825</v>
      </c>
      <c r="F3724">
        <f t="shared" si="116"/>
        <v>2012</v>
      </c>
      <c r="G3724" s="57">
        <f>_xlfn.XLOOKUP(F3724,'Historical Metal Prices'!$L$4:$Z$4,'Historical Metal Prices'!$L$10:$Z$10)</f>
        <v>0.39454963749458249</v>
      </c>
      <c r="H3724" s="77">
        <f t="shared" si="117"/>
        <v>11995.218706909651</v>
      </c>
    </row>
    <row r="3725" spans="1:8" x14ac:dyDescent="0.2">
      <c r="A3725" s="79">
        <v>40984</v>
      </c>
      <c r="B3725" s="77">
        <v>8531</v>
      </c>
      <c r="C3725" s="84">
        <v>227276</v>
      </c>
      <c r="D3725" s="84">
        <v>262575</v>
      </c>
      <c r="F3725">
        <f t="shared" si="116"/>
        <v>2012</v>
      </c>
      <c r="G3725" s="57">
        <f>_xlfn.XLOOKUP(F3725,'Historical Metal Prices'!$L$4:$Z$4,'Historical Metal Prices'!$L$10:$Z$10)</f>
        <v>0.39454963749458249</v>
      </c>
      <c r="H3725" s="77">
        <f t="shared" si="117"/>
        <v>11896.902957466284</v>
      </c>
    </row>
    <row r="3726" spans="1:8" x14ac:dyDescent="0.2">
      <c r="A3726" s="79">
        <v>40983</v>
      </c>
      <c r="B3726" s="77">
        <v>8582.75</v>
      </c>
      <c r="C3726" s="84">
        <v>224781</v>
      </c>
      <c r="D3726" s="84">
        <v>263825</v>
      </c>
      <c r="F3726">
        <f t="shared" si="116"/>
        <v>2012</v>
      </c>
      <c r="G3726" s="57">
        <f>_xlfn.XLOOKUP(F3726,'Historical Metal Prices'!$L$4:$Z$4,'Historical Metal Prices'!$L$10:$Z$10)</f>
        <v>0.39454963749458249</v>
      </c>
      <c r="H3726" s="77">
        <f t="shared" si="117"/>
        <v>11969.070901206627</v>
      </c>
    </row>
    <row r="3727" spans="1:8" x14ac:dyDescent="0.2">
      <c r="A3727" s="79">
        <v>40982</v>
      </c>
      <c r="B3727" s="77">
        <v>8473.5</v>
      </c>
      <c r="C3727" s="84">
        <v>224781</v>
      </c>
      <c r="D3727" s="84">
        <v>267750</v>
      </c>
      <c r="F3727">
        <f t="shared" si="116"/>
        <v>2012</v>
      </c>
      <c r="G3727" s="57">
        <f>_xlfn.XLOOKUP(F3727,'Historical Metal Prices'!$L$4:$Z$4,'Historical Metal Prices'!$L$10:$Z$10)</f>
        <v>0.39454963749458249</v>
      </c>
      <c r="H3727" s="77">
        <f t="shared" si="117"/>
        <v>11816.716353310345</v>
      </c>
    </row>
    <row r="3728" spans="1:8" x14ac:dyDescent="0.2">
      <c r="A3728" s="79">
        <v>40981</v>
      </c>
      <c r="B3728" s="77">
        <v>8562</v>
      </c>
      <c r="C3728" s="84">
        <v>224781</v>
      </c>
      <c r="D3728" s="84">
        <v>270625</v>
      </c>
      <c r="F3728">
        <f t="shared" si="116"/>
        <v>2012</v>
      </c>
      <c r="G3728" s="57">
        <f>_xlfn.XLOOKUP(F3728,'Historical Metal Prices'!$L$4:$Z$4,'Historical Metal Prices'!$L$10:$Z$10)</f>
        <v>0.39454963749458249</v>
      </c>
      <c r="H3728" s="77">
        <f t="shared" si="117"/>
        <v>11940.133996228615</v>
      </c>
    </row>
    <row r="3729" spans="1:8" x14ac:dyDescent="0.2">
      <c r="A3729" s="79">
        <v>40980</v>
      </c>
      <c r="B3729" s="77">
        <v>8449</v>
      </c>
      <c r="C3729" s="84">
        <v>224781</v>
      </c>
      <c r="D3729" s="84">
        <v>273000</v>
      </c>
      <c r="F3729">
        <f t="shared" si="116"/>
        <v>2012</v>
      </c>
      <c r="G3729" s="57">
        <f>_xlfn.XLOOKUP(F3729,'Historical Metal Prices'!$L$4:$Z$4,'Historical Metal Prices'!$L$10:$Z$10)</f>
        <v>0.39454963749458249</v>
      </c>
      <c r="H3729" s="77">
        <f t="shared" si="117"/>
        <v>11782.549887191728</v>
      </c>
    </row>
    <row r="3730" spans="1:8" x14ac:dyDescent="0.2">
      <c r="A3730" s="79">
        <v>40977</v>
      </c>
      <c r="B3730" s="77">
        <v>8502</v>
      </c>
      <c r="C3730" s="84">
        <v>224781</v>
      </c>
      <c r="D3730" s="84">
        <v>273925</v>
      </c>
      <c r="F3730">
        <f t="shared" si="116"/>
        <v>2012</v>
      </c>
      <c r="G3730" s="57">
        <f>_xlfn.XLOOKUP(F3730,'Historical Metal Prices'!$L$4:$Z$4,'Historical Metal Prices'!$L$10:$Z$10)</f>
        <v>0.39454963749458249</v>
      </c>
      <c r="H3730" s="77">
        <f t="shared" si="117"/>
        <v>11856.46101797894</v>
      </c>
    </row>
    <row r="3731" spans="1:8" x14ac:dyDescent="0.2">
      <c r="A3731" s="79">
        <v>40976</v>
      </c>
      <c r="B3731" s="77">
        <v>8331</v>
      </c>
      <c r="C3731" s="84">
        <v>221487</v>
      </c>
      <c r="D3731" s="84">
        <v>276025</v>
      </c>
      <c r="F3731">
        <f t="shared" si="116"/>
        <v>2012</v>
      </c>
      <c r="G3731" s="57">
        <f>_xlfn.XLOOKUP(F3731,'Historical Metal Prices'!$L$4:$Z$4,'Historical Metal Prices'!$L$10:$Z$10)</f>
        <v>0.39454963749458249</v>
      </c>
      <c r="H3731" s="77">
        <f t="shared" si="117"/>
        <v>11617.993029967367</v>
      </c>
    </row>
    <row r="3732" spans="1:8" x14ac:dyDescent="0.2">
      <c r="A3732" s="79">
        <v>40975</v>
      </c>
      <c r="B3732" s="77">
        <v>8293.25</v>
      </c>
      <c r="C3732" s="84">
        <v>221487</v>
      </c>
      <c r="D3732" s="84">
        <v>280025</v>
      </c>
      <c r="F3732">
        <f t="shared" si="116"/>
        <v>2012</v>
      </c>
      <c r="G3732" s="57">
        <f>_xlfn.XLOOKUP(F3732,'Historical Metal Prices'!$L$4:$Z$4,'Historical Metal Prices'!$L$10:$Z$10)</f>
        <v>0.39454963749458249</v>
      </c>
      <c r="H3732" s="77">
        <f t="shared" si="117"/>
        <v>11565.348781151946</v>
      </c>
    </row>
    <row r="3733" spans="1:8" x14ac:dyDescent="0.2">
      <c r="A3733" s="79">
        <v>40974</v>
      </c>
      <c r="B3733" s="77">
        <v>8286.5</v>
      </c>
      <c r="C3733" s="84">
        <v>221487</v>
      </c>
      <c r="D3733" s="84">
        <v>280900</v>
      </c>
      <c r="F3733">
        <f t="shared" si="116"/>
        <v>2012</v>
      </c>
      <c r="G3733" s="57">
        <f>_xlfn.XLOOKUP(F3733,'Historical Metal Prices'!$L$4:$Z$4,'Historical Metal Prices'!$L$10:$Z$10)</f>
        <v>0.39454963749458249</v>
      </c>
      <c r="H3733" s="77">
        <f t="shared" si="117"/>
        <v>11555.935571098858</v>
      </c>
    </row>
    <row r="3734" spans="1:8" x14ac:dyDescent="0.2">
      <c r="A3734" s="79">
        <v>40973</v>
      </c>
      <c r="B3734" s="77">
        <v>8501</v>
      </c>
      <c r="C3734" s="84">
        <v>221487</v>
      </c>
      <c r="D3734" s="84">
        <v>283575</v>
      </c>
      <c r="F3734">
        <f t="shared" si="116"/>
        <v>2012</v>
      </c>
      <c r="G3734" s="57">
        <f>_xlfn.XLOOKUP(F3734,'Historical Metal Prices'!$L$4:$Z$4,'Historical Metal Prices'!$L$10:$Z$10)</f>
        <v>0.39454963749458249</v>
      </c>
      <c r="H3734" s="77">
        <f t="shared" si="117"/>
        <v>11855.066468341445</v>
      </c>
    </row>
    <row r="3735" spans="1:8" x14ac:dyDescent="0.2">
      <c r="A3735" s="79">
        <v>40970</v>
      </c>
      <c r="B3735" s="77">
        <v>8577.25</v>
      </c>
      <c r="C3735" s="84">
        <v>221487</v>
      </c>
      <c r="D3735" s="84">
        <v>285825</v>
      </c>
      <c r="F3735">
        <f t="shared" si="116"/>
        <v>2012</v>
      </c>
      <c r="G3735" s="57">
        <f>_xlfn.XLOOKUP(F3735,'Historical Metal Prices'!$L$4:$Z$4,'Historical Metal Prices'!$L$10:$Z$10)</f>
        <v>0.39454963749458249</v>
      </c>
      <c r="H3735" s="77">
        <f t="shared" si="117"/>
        <v>11961.400878200408</v>
      </c>
    </row>
    <row r="3736" spans="1:8" x14ac:dyDescent="0.2">
      <c r="A3736" s="79">
        <v>40969</v>
      </c>
      <c r="B3736" s="77">
        <v>8625</v>
      </c>
      <c r="C3736" s="84">
        <v>216086</v>
      </c>
      <c r="D3736" s="84">
        <v>289000</v>
      </c>
      <c r="F3736">
        <f t="shared" si="116"/>
        <v>2012</v>
      </c>
      <c r="G3736" s="57">
        <f>_xlfn.XLOOKUP(F3736,'Historical Metal Prices'!$L$4:$Z$4,'Historical Metal Prices'!$L$10:$Z$10)</f>
        <v>0.39454963749458249</v>
      </c>
      <c r="H3736" s="77">
        <f t="shared" si="117"/>
        <v>12027.990623390773</v>
      </c>
    </row>
    <row r="3737" spans="1:8" x14ac:dyDescent="0.2">
      <c r="A3737" s="79">
        <v>40968</v>
      </c>
      <c r="B3737" s="77">
        <v>8493</v>
      </c>
      <c r="C3737" s="84">
        <v>216086</v>
      </c>
      <c r="D3737" s="84">
        <v>292250</v>
      </c>
      <c r="F3737">
        <f t="shared" si="116"/>
        <v>2012</v>
      </c>
      <c r="G3737" s="57">
        <f>_xlfn.XLOOKUP(F3737,'Historical Metal Prices'!$L$4:$Z$4,'Historical Metal Prices'!$L$10:$Z$10)</f>
        <v>0.39454963749458249</v>
      </c>
      <c r="H3737" s="77">
        <f t="shared" si="117"/>
        <v>11843.910071241489</v>
      </c>
    </row>
    <row r="3738" spans="1:8" x14ac:dyDescent="0.2">
      <c r="A3738" s="79">
        <v>40967</v>
      </c>
      <c r="B3738" s="77">
        <v>8603.5</v>
      </c>
      <c r="C3738" s="84">
        <v>216086</v>
      </c>
      <c r="D3738" s="84">
        <v>296425</v>
      </c>
      <c r="F3738">
        <f t="shared" si="116"/>
        <v>2012</v>
      </c>
      <c r="G3738" s="57">
        <f>_xlfn.XLOOKUP(F3738,'Historical Metal Prices'!$L$4:$Z$4,'Historical Metal Prices'!$L$10:$Z$10)</f>
        <v>0.39454963749458249</v>
      </c>
      <c r="H3738" s="77">
        <f t="shared" si="117"/>
        <v>11998.00780618464</v>
      </c>
    </row>
    <row r="3739" spans="1:8" x14ac:dyDescent="0.2">
      <c r="A3739" s="79">
        <v>40966</v>
      </c>
      <c r="B3739" s="77">
        <v>8555</v>
      </c>
      <c r="C3739" s="84">
        <v>216086</v>
      </c>
      <c r="D3739" s="84">
        <v>298850</v>
      </c>
      <c r="F3739">
        <f t="shared" si="116"/>
        <v>2012</v>
      </c>
      <c r="G3739" s="57">
        <f>_xlfn.XLOOKUP(F3739,'Historical Metal Prices'!$L$4:$Z$4,'Historical Metal Prices'!$L$10:$Z$10)</f>
        <v>0.39454963749458249</v>
      </c>
      <c r="H3739" s="77">
        <f t="shared" si="117"/>
        <v>11930.372148766153</v>
      </c>
    </row>
    <row r="3740" spans="1:8" x14ac:dyDescent="0.2">
      <c r="A3740" s="79">
        <v>40963</v>
      </c>
      <c r="B3740" s="77">
        <v>8553</v>
      </c>
      <c r="C3740" s="84">
        <v>216086</v>
      </c>
      <c r="D3740" s="84">
        <v>300475</v>
      </c>
      <c r="F3740">
        <f t="shared" si="116"/>
        <v>2012</v>
      </c>
      <c r="G3740" s="57">
        <f>_xlfn.XLOOKUP(F3740,'Historical Metal Prices'!$L$4:$Z$4,'Historical Metal Prices'!$L$10:$Z$10)</f>
        <v>0.39454963749458249</v>
      </c>
      <c r="H3740" s="77">
        <f t="shared" si="117"/>
        <v>11927.583049491164</v>
      </c>
    </row>
    <row r="3741" spans="1:8" x14ac:dyDescent="0.2">
      <c r="A3741" s="79">
        <v>40962</v>
      </c>
      <c r="B3741" s="77">
        <v>8394.75</v>
      </c>
      <c r="C3741" s="84">
        <v>217142</v>
      </c>
      <c r="D3741" s="84">
        <v>303500</v>
      </c>
      <c r="F3741">
        <f t="shared" si="116"/>
        <v>2012</v>
      </c>
      <c r="G3741" s="57">
        <f>_xlfn.XLOOKUP(F3741,'Historical Metal Prices'!$L$4:$Z$4,'Historical Metal Prices'!$L$10:$Z$10)</f>
        <v>0.39454963749458249</v>
      </c>
      <c r="H3741" s="77">
        <f t="shared" si="117"/>
        <v>11706.895569357646</v>
      </c>
    </row>
    <row r="3742" spans="1:8" x14ac:dyDescent="0.2">
      <c r="A3742" s="79">
        <v>40961</v>
      </c>
      <c r="B3742" s="77">
        <v>8432.75</v>
      </c>
      <c r="C3742" s="84">
        <v>217142</v>
      </c>
      <c r="D3742" s="84">
        <v>304875</v>
      </c>
      <c r="F3742">
        <f t="shared" si="116"/>
        <v>2012</v>
      </c>
      <c r="G3742" s="57">
        <f>_xlfn.XLOOKUP(F3742,'Historical Metal Prices'!$L$4:$Z$4,'Historical Metal Prices'!$L$10:$Z$10)</f>
        <v>0.39454963749458249</v>
      </c>
      <c r="H3742" s="77">
        <f t="shared" si="117"/>
        <v>11759.888455582441</v>
      </c>
    </row>
    <row r="3743" spans="1:8" x14ac:dyDescent="0.2">
      <c r="A3743" s="79">
        <v>40960</v>
      </c>
      <c r="B3743" s="77">
        <v>8443.75</v>
      </c>
      <c r="C3743" s="84">
        <v>217142</v>
      </c>
      <c r="D3743" s="84">
        <v>305725</v>
      </c>
      <c r="F3743">
        <f t="shared" si="116"/>
        <v>2012</v>
      </c>
      <c r="G3743" s="57">
        <f>_xlfn.XLOOKUP(F3743,'Historical Metal Prices'!$L$4:$Z$4,'Historical Metal Prices'!$L$10:$Z$10)</f>
        <v>0.39454963749458249</v>
      </c>
      <c r="H3743" s="77">
        <f t="shared" si="117"/>
        <v>11775.22850159488</v>
      </c>
    </row>
    <row r="3744" spans="1:8" x14ac:dyDescent="0.2">
      <c r="A3744" s="79">
        <v>40959</v>
      </c>
      <c r="B3744" s="77">
        <v>8230.5</v>
      </c>
      <c r="C3744" s="84">
        <v>217142</v>
      </c>
      <c r="D3744" s="84">
        <v>305425</v>
      </c>
      <c r="F3744">
        <f t="shared" si="116"/>
        <v>2012</v>
      </c>
      <c r="G3744" s="57">
        <f>_xlfn.XLOOKUP(F3744,'Historical Metal Prices'!$L$4:$Z$4,'Historical Metal Prices'!$L$10:$Z$10)</f>
        <v>0.39454963749458249</v>
      </c>
      <c r="H3744" s="77">
        <f t="shared" si="117"/>
        <v>11477.840791399161</v>
      </c>
    </row>
    <row r="3745" spans="1:8" x14ac:dyDescent="0.2">
      <c r="A3745" s="79">
        <v>40956</v>
      </c>
      <c r="B3745" s="77">
        <v>8169</v>
      </c>
      <c r="C3745" s="84">
        <v>217142</v>
      </c>
      <c r="D3745" s="84">
        <v>305875</v>
      </c>
      <c r="F3745">
        <f t="shared" si="116"/>
        <v>2012</v>
      </c>
      <c r="G3745" s="57">
        <f>_xlfn.XLOOKUP(F3745,'Historical Metal Prices'!$L$4:$Z$4,'Historical Metal Prices'!$L$10:$Z$10)</f>
        <v>0.39454963749458249</v>
      </c>
      <c r="H3745" s="77">
        <f t="shared" si="117"/>
        <v>11392.075988693245</v>
      </c>
    </row>
    <row r="3746" spans="1:8" x14ac:dyDescent="0.2">
      <c r="A3746" s="79">
        <v>40955</v>
      </c>
      <c r="B3746" s="77">
        <v>8286</v>
      </c>
      <c r="C3746" s="84">
        <v>198202</v>
      </c>
      <c r="D3746" s="84">
        <v>306375</v>
      </c>
      <c r="F3746">
        <f t="shared" si="116"/>
        <v>2012</v>
      </c>
      <c r="G3746" s="57">
        <f>_xlfn.XLOOKUP(F3746,'Historical Metal Prices'!$L$4:$Z$4,'Historical Metal Prices'!$L$10:$Z$10)</f>
        <v>0.39454963749458249</v>
      </c>
      <c r="H3746" s="77">
        <f t="shared" si="117"/>
        <v>11555.238296280111</v>
      </c>
    </row>
    <row r="3747" spans="1:8" x14ac:dyDescent="0.2">
      <c r="A3747" s="79">
        <v>40954</v>
      </c>
      <c r="B3747" s="77">
        <v>8351</v>
      </c>
      <c r="C3747" s="84">
        <v>198202</v>
      </c>
      <c r="D3747" s="84">
        <v>311125</v>
      </c>
      <c r="F3747">
        <f t="shared" si="116"/>
        <v>2012</v>
      </c>
      <c r="G3747" s="57">
        <f>_xlfn.XLOOKUP(F3747,'Historical Metal Prices'!$L$4:$Z$4,'Historical Metal Prices'!$L$10:$Z$10)</f>
        <v>0.39454963749458249</v>
      </c>
      <c r="H3747" s="77">
        <f t="shared" si="117"/>
        <v>11645.884022717259</v>
      </c>
    </row>
    <row r="3748" spans="1:8" x14ac:dyDescent="0.2">
      <c r="A3748" s="79">
        <v>40953</v>
      </c>
      <c r="B3748" s="77">
        <v>8393</v>
      </c>
      <c r="C3748" s="84">
        <v>198202</v>
      </c>
      <c r="D3748" s="84">
        <v>313050</v>
      </c>
      <c r="F3748">
        <f t="shared" si="116"/>
        <v>2012</v>
      </c>
      <c r="G3748" s="57">
        <f>_xlfn.XLOOKUP(F3748,'Historical Metal Prices'!$L$4:$Z$4,'Historical Metal Prices'!$L$10:$Z$10)</f>
        <v>0.39454963749458249</v>
      </c>
      <c r="H3748" s="77">
        <f t="shared" si="117"/>
        <v>11704.455107492031</v>
      </c>
    </row>
    <row r="3749" spans="1:8" x14ac:dyDescent="0.2">
      <c r="A3749" s="79">
        <v>40952</v>
      </c>
      <c r="B3749" s="77">
        <v>8404.25</v>
      </c>
      <c r="C3749" s="84">
        <v>198202</v>
      </c>
      <c r="D3749" s="84">
        <v>313800</v>
      </c>
      <c r="F3749">
        <f t="shared" si="116"/>
        <v>2012</v>
      </c>
      <c r="G3749" s="57">
        <f>_xlfn.XLOOKUP(F3749,'Historical Metal Prices'!$L$4:$Z$4,'Historical Metal Prices'!$L$10:$Z$10)</f>
        <v>0.39454963749458249</v>
      </c>
      <c r="H3749" s="77">
        <f t="shared" si="117"/>
        <v>11720.143790913846</v>
      </c>
    </row>
    <row r="3750" spans="1:8" x14ac:dyDescent="0.2">
      <c r="A3750" s="79">
        <v>40949</v>
      </c>
      <c r="B3750" s="77">
        <v>8460.75</v>
      </c>
      <c r="C3750" s="84">
        <v>198202</v>
      </c>
      <c r="D3750" s="84">
        <v>313500</v>
      </c>
      <c r="F3750">
        <f t="shared" si="116"/>
        <v>2012</v>
      </c>
      <c r="G3750" s="57">
        <f>_xlfn.XLOOKUP(F3750,'Historical Metal Prices'!$L$4:$Z$4,'Historical Metal Prices'!$L$10:$Z$10)</f>
        <v>0.39454963749458249</v>
      </c>
      <c r="H3750" s="77">
        <f t="shared" si="117"/>
        <v>11798.935845432288</v>
      </c>
    </row>
    <row r="3751" spans="1:8" x14ac:dyDescent="0.2">
      <c r="A3751" s="79">
        <v>40948</v>
      </c>
      <c r="B3751" s="77">
        <v>8737.5</v>
      </c>
      <c r="C3751" s="84">
        <v>179891</v>
      </c>
      <c r="D3751" s="84">
        <v>312750</v>
      </c>
      <c r="F3751">
        <f t="shared" si="116"/>
        <v>2012</v>
      </c>
      <c r="G3751" s="57">
        <f>_xlfn.XLOOKUP(F3751,'Historical Metal Prices'!$L$4:$Z$4,'Historical Metal Prices'!$L$10:$Z$10)</f>
        <v>0.39454963749458249</v>
      </c>
      <c r="H3751" s="77">
        <f t="shared" si="117"/>
        <v>12184.877457608914</v>
      </c>
    </row>
    <row r="3752" spans="1:8" x14ac:dyDescent="0.2">
      <c r="A3752" s="79">
        <v>40947</v>
      </c>
      <c r="B3752" s="77">
        <v>8554.25</v>
      </c>
      <c r="C3752" s="84">
        <v>179891</v>
      </c>
      <c r="D3752" s="84">
        <v>313600</v>
      </c>
      <c r="F3752">
        <f t="shared" si="116"/>
        <v>2012</v>
      </c>
      <c r="G3752" s="57">
        <f>_xlfn.XLOOKUP(F3752,'Historical Metal Prices'!$L$4:$Z$4,'Historical Metal Prices'!$L$10:$Z$10)</f>
        <v>0.39454963749458249</v>
      </c>
      <c r="H3752" s="77">
        <f t="shared" si="117"/>
        <v>11929.326236538032</v>
      </c>
    </row>
    <row r="3753" spans="1:8" x14ac:dyDescent="0.2">
      <c r="A3753" s="79">
        <v>40946</v>
      </c>
      <c r="B3753" s="77">
        <v>8455.5</v>
      </c>
      <c r="C3753" s="84">
        <v>179891</v>
      </c>
      <c r="D3753" s="84">
        <v>316350</v>
      </c>
      <c r="F3753">
        <f t="shared" si="116"/>
        <v>2012</v>
      </c>
      <c r="G3753" s="57">
        <f>_xlfn.XLOOKUP(F3753,'Historical Metal Prices'!$L$4:$Z$4,'Historical Metal Prices'!$L$10:$Z$10)</f>
        <v>0.39454963749458249</v>
      </c>
      <c r="H3753" s="77">
        <f t="shared" si="117"/>
        <v>11791.614459835442</v>
      </c>
    </row>
    <row r="3754" spans="1:8" x14ac:dyDescent="0.2">
      <c r="A3754" s="79">
        <v>40945</v>
      </c>
      <c r="B3754" s="77">
        <v>8474.25</v>
      </c>
      <c r="C3754" s="84">
        <v>179891</v>
      </c>
      <c r="D3754" s="84">
        <v>320000</v>
      </c>
      <c r="F3754">
        <f t="shared" si="116"/>
        <v>2012</v>
      </c>
      <c r="G3754" s="57">
        <f>_xlfn.XLOOKUP(F3754,'Historical Metal Prices'!$L$4:$Z$4,'Historical Metal Prices'!$L$10:$Z$10)</f>
        <v>0.39454963749458249</v>
      </c>
      <c r="H3754" s="77">
        <f t="shared" si="117"/>
        <v>11817.762265538466</v>
      </c>
    </row>
    <row r="3755" spans="1:8" x14ac:dyDescent="0.2">
      <c r="A3755" s="79">
        <v>40942</v>
      </c>
      <c r="B3755" s="77">
        <v>8539</v>
      </c>
      <c r="C3755" s="84">
        <v>179891</v>
      </c>
      <c r="D3755" s="84">
        <v>323150</v>
      </c>
      <c r="F3755">
        <f t="shared" si="116"/>
        <v>2012</v>
      </c>
      <c r="G3755" s="57">
        <f>_xlfn.XLOOKUP(F3755,'Historical Metal Prices'!$L$4:$Z$4,'Historical Metal Prices'!$L$10:$Z$10)</f>
        <v>0.39454963749458249</v>
      </c>
      <c r="H3755" s="77">
        <f t="shared" si="117"/>
        <v>11908.05935456624</v>
      </c>
    </row>
    <row r="3756" spans="1:8" x14ac:dyDescent="0.2">
      <c r="A3756" s="79">
        <v>40941</v>
      </c>
      <c r="B3756" s="77">
        <v>8322.25</v>
      </c>
      <c r="C3756" s="84">
        <v>131645</v>
      </c>
      <c r="D3756" s="84">
        <v>326100</v>
      </c>
      <c r="F3756">
        <f t="shared" si="116"/>
        <v>2012</v>
      </c>
      <c r="G3756" s="57">
        <f>_xlfn.XLOOKUP(F3756,'Historical Metal Prices'!$L$4:$Z$4,'Historical Metal Prices'!$L$10:$Z$10)</f>
        <v>0.39454963749458249</v>
      </c>
      <c r="H3756" s="77">
        <f t="shared" si="117"/>
        <v>11605.790720639288</v>
      </c>
    </row>
    <row r="3757" spans="1:8" x14ac:dyDescent="0.2">
      <c r="A3757" s="79">
        <v>40940</v>
      </c>
      <c r="B3757" s="77">
        <v>8418.25</v>
      </c>
      <c r="C3757" s="84">
        <v>131645</v>
      </c>
      <c r="D3757" s="84">
        <v>328675</v>
      </c>
      <c r="F3757">
        <f t="shared" si="116"/>
        <v>2012</v>
      </c>
      <c r="G3757" s="57">
        <f>_xlfn.XLOOKUP(F3757,'Historical Metal Prices'!$L$4:$Z$4,'Historical Metal Prices'!$L$10:$Z$10)</f>
        <v>0.39454963749458249</v>
      </c>
      <c r="H3757" s="77">
        <f t="shared" si="117"/>
        <v>11739.667485838769</v>
      </c>
    </row>
    <row r="3758" spans="1:8" x14ac:dyDescent="0.2">
      <c r="A3758" s="79">
        <v>40939</v>
      </c>
      <c r="B3758" s="77">
        <v>8299.5</v>
      </c>
      <c r="C3758" s="84">
        <v>131645</v>
      </c>
      <c r="D3758" s="84">
        <v>329300</v>
      </c>
      <c r="F3758">
        <f t="shared" si="116"/>
        <v>2012</v>
      </c>
      <c r="G3758" s="57">
        <f>_xlfn.XLOOKUP(F3758,'Historical Metal Prices'!$L$4:$Z$4,'Historical Metal Prices'!$L$10:$Z$10)</f>
        <v>0.39454963749458249</v>
      </c>
      <c r="H3758" s="77">
        <f t="shared" si="117"/>
        <v>11574.064716386287</v>
      </c>
    </row>
    <row r="3759" spans="1:8" x14ac:dyDescent="0.2">
      <c r="A3759" s="79">
        <v>40938</v>
      </c>
      <c r="B3759" s="77">
        <v>8413.25</v>
      </c>
      <c r="C3759" s="84">
        <v>131645</v>
      </c>
      <c r="D3759" s="84">
        <v>330825</v>
      </c>
      <c r="F3759">
        <f t="shared" si="116"/>
        <v>2012</v>
      </c>
      <c r="G3759" s="57">
        <f>_xlfn.XLOOKUP(F3759,'Historical Metal Prices'!$L$4:$Z$4,'Historical Metal Prices'!$L$10:$Z$10)</f>
        <v>0.39454963749458249</v>
      </c>
      <c r="H3759" s="77">
        <f t="shared" si="117"/>
        <v>11732.694737651296</v>
      </c>
    </row>
    <row r="3760" spans="1:8" x14ac:dyDescent="0.2">
      <c r="A3760" s="79">
        <v>40935</v>
      </c>
      <c r="B3760" s="77">
        <v>8511.25</v>
      </c>
      <c r="C3760" s="84">
        <v>131645</v>
      </c>
      <c r="D3760" s="84">
        <v>333125</v>
      </c>
      <c r="F3760">
        <f t="shared" si="116"/>
        <v>2012</v>
      </c>
      <c r="G3760" s="57">
        <f>_xlfn.XLOOKUP(F3760,'Historical Metal Prices'!$L$4:$Z$4,'Historical Metal Prices'!$L$10:$Z$10)</f>
        <v>0.39454963749458249</v>
      </c>
      <c r="H3760" s="77">
        <f t="shared" si="117"/>
        <v>11869.360602125766</v>
      </c>
    </row>
    <row r="3761" spans="1:8" x14ac:dyDescent="0.2">
      <c r="A3761" s="79">
        <v>40934</v>
      </c>
      <c r="B3761" s="77">
        <v>8577</v>
      </c>
      <c r="C3761" s="84">
        <v>131645</v>
      </c>
      <c r="D3761" s="84">
        <v>335425</v>
      </c>
      <c r="F3761">
        <f t="shared" si="116"/>
        <v>2012</v>
      </c>
      <c r="G3761" s="57">
        <f>_xlfn.XLOOKUP(F3761,'Historical Metal Prices'!$L$4:$Z$4,'Historical Metal Prices'!$L$10:$Z$10)</f>
        <v>0.39454963749458249</v>
      </c>
      <c r="H3761" s="77">
        <f t="shared" si="117"/>
        <v>11961.052240791034</v>
      </c>
    </row>
    <row r="3762" spans="1:8" x14ac:dyDescent="0.2">
      <c r="A3762" s="79">
        <v>40933</v>
      </c>
      <c r="B3762" s="77">
        <v>8371</v>
      </c>
      <c r="C3762" s="84">
        <v>131645</v>
      </c>
      <c r="D3762" s="84">
        <v>337875</v>
      </c>
      <c r="F3762">
        <f t="shared" si="116"/>
        <v>2012</v>
      </c>
      <c r="G3762" s="57">
        <f>_xlfn.XLOOKUP(F3762,'Historical Metal Prices'!$L$4:$Z$4,'Historical Metal Prices'!$L$10:$Z$10)</f>
        <v>0.39454963749458249</v>
      </c>
      <c r="H3762" s="77">
        <f t="shared" si="117"/>
        <v>11673.77501546715</v>
      </c>
    </row>
    <row r="3763" spans="1:8" x14ac:dyDescent="0.2">
      <c r="A3763" s="79">
        <v>40932</v>
      </c>
      <c r="B3763" s="77">
        <v>8344</v>
      </c>
      <c r="C3763" s="84">
        <v>131645</v>
      </c>
      <c r="D3763" s="84">
        <v>339750</v>
      </c>
      <c r="F3763">
        <f t="shared" si="116"/>
        <v>2012</v>
      </c>
      <c r="G3763" s="57">
        <f>_xlfn.XLOOKUP(F3763,'Historical Metal Prices'!$L$4:$Z$4,'Historical Metal Prices'!$L$10:$Z$10)</f>
        <v>0.39454963749458249</v>
      </c>
      <c r="H3763" s="77">
        <f t="shared" si="117"/>
        <v>11636.122175254797</v>
      </c>
    </row>
    <row r="3764" spans="1:8" x14ac:dyDescent="0.2">
      <c r="A3764" s="79">
        <v>40931</v>
      </c>
      <c r="B3764" s="77">
        <v>8353.25</v>
      </c>
      <c r="C3764" s="84">
        <v>131645</v>
      </c>
      <c r="D3764" s="84">
        <v>342250</v>
      </c>
      <c r="F3764">
        <f t="shared" si="116"/>
        <v>2012</v>
      </c>
      <c r="G3764" s="57">
        <f>_xlfn.XLOOKUP(F3764,'Historical Metal Prices'!$L$4:$Z$4,'Historical Metal Prices'!$L$10:$Z$10)</f>
        <v>0.39454963749458249</v>
      </c>
      <c r="H3764" s="77">
        <f t="shared" si="117"/>
        <v>11649.021759401621</v>
      </c>
    </row>
    <row r="3765" spans="1:8" x14ac:dyDescent="0.2">
      <c r="A3765" s="79">
        <v>40928</v>
      </c>
      <c r="B3765" s="77">
        <v>8207</v>
      </c>
      <c r="C3765" s="84">
        <v>131645</v>
      </c>
      <c r="D3765" s="84">
        <v>345775</v>
      </c>
      <c r="F3765">
        <f t="shared" si="116"/>
        <v>2012</v>
      </c>
      <c r="G3765" s="57">
        <f>_xlfn.XLOOKUP(F3765,'Historical Metal Prices'!$L$4:$Z$4,'Historical Metal Prices'!$L$10:$Z$10)</f>
        <v>0.39454963749458249</v>
      </c>
      <c r="H3765" s="77">
        <f t="shared" si="117"/>
        <v>11445.068874918039</v>
      </c>
    </row>
    <row r="3766" spans="1:8" x14ac:dyDescent="0.2">
      <c r="A3766" s="79">
        <v>40927</v>
      </c>
      <c r="B3766" s="77">
        <v>8355</v>
      </c>
      <c r="C3766" s="84">
        <v>120452</v>
      </c>
      <c r="D3766" s="84">
        <v>348750</v>
      </c>
      <c r="F3766">
        <f t="shared" si="116"/>
        <v>2012</v>
      </c>
      <c r="G3766" s="57">
        <f>_xlfn.XLOOKUP(F3766,'Historical Metal Prices'!$L$4:$Z$4,'Historical Metal Prices'!$L$10:$Z$10)</f>
        <v>0.39454963749458249</v>
      </c>
      <c r="H3766" s="77">
        <f t="shared" si="117"/>
        <v>11651.462221267237</v>
      </c>
    </row>
    <row r="3767" spans="1:8" x14ac:dyDescent="0.2">
      <c r="A3767" s="79">
        <v>40926</v>
      </c>
      <c r="B3767" s="77">
        <v>8226.75</v>
      </c>
      <c r="C3767" s="84">
        <v>120452</v>
      </c>
      <c r="D3767" s="84">
        <v>351200</v>
      </c>
      <c r="F3767">
        <f t="shared" si="116"/>
        <v>2012</v>
      </c>
      <c r="G3767" s="57">
        <f>_xlfn.XLOOKUP(F3767,'Historical Metal Prices'!$L$4:$Z$4,'Historical Metal Prices'!$L$10:$Z$10)</f>
        <v>0.39454963749458249</v>
      </c>
      <c r="H3767" s="77">
        <f t="shared" si="117"/>
        <v>11472.611230258557</v>
      </c>
    </row>
    <row r="3768" spans="1:8" x14ac:dyDescent="0.2">
      <c r="A3768" s="79">
        <v>40925</v>
      </c>
      <c r="B3768" s="77">
        <v>8188</v>
      </c>
      <c r="C3768" s="84">
        <v>120452</v>
      </c>
      <c r="D3768" s="84">
        <v>352500</v>
      </c>
      <c r="F3768">
        <f t="shared" si="116"/>
        <v>2012</v>
      </c>
      <c r="G3768" s="57">
        <f>_xlfn.XLOOKUP(F3768,'Historical Metal Prices'!$L$4:$Z$4,'Historical Metal Prices'!$L$10:$Z$10)</f>
        <v>0.39454963749458249</v>
      </c>
      <c r="H3768" s="77">
        <f t="shared" si="117"/>
        <v>11418.572431805642</v>
      </c>
    </row>
    <row r="3769" spans="1:8" x14ac:dyDescent="0.2">
      <c r="A3769" s="79">
        <v>40924</v>
      </c>
      <c r="B3769" s="77">
        <v>8077</v>
      </c>
      <c r="C3769" s="84">
        <v>120452</v>
      </c>
      <c r="D3769" s="84">
        <v>353425</v>
      </c>
      <c r="F3769">
        <f t="shared" si="116"/>
        <v>2012</v>
      </c>
      <c r="G3769" s="57">
        <f>_xlfn.XLOOKUP(F3769,'Historical Metal Prices'!$L$4:$Z$4,'Historical Metal Prices'!$L$10:$Z$10)</f>
        <v>0.39454963749458249</v>
      </c>
      <c r="H3769" s="77">
        <f t="shared" si="117"/>
        <v>11263.777422043742</v>
      </c>
    </row>
    <row r="3770" spans="1:8" x14ac:dyDescent="0.2">
      <c r="A3770" s="79">
        <v>40921</v>
      </c>
      <c r="B3770" s="77">
        <v>7991</v>
      </c>
      <c r="C3770" s="84">
        <v>120452</v>
      </c>
      <c r="D3770" s="84">
        <v>354575</v>
      </c>
      <c r="F3770">
        <f t="shared" si="116"/>
        <v>2012</v>
      </c>
      <c r="G3770" s="57">
        <f>_xlfn.XLOOKUP(F3770,'Historical Metal Prices'!$L$4:$Z$4,'Historical Metal Prices'!$L$10:$Z$10)</f>
        <v>0.39454963749458249</v>
      </c>
      <c r="H3770" s="77">
        <f t="shared" si="117"/>
        <v>11143.846153219209</v>
      </c>
    </row>
    <row r="3771" spans="1:8" x14ac:dyDescent="0.2">
      <c r="A3771" s="79">
        <v>40920</v>
      </c>
      <c r="B3771" s="77">
        <v>7995.5</v>
      </c>
      <c r="C3771" s="84">
        <v>105258</v>
      </c>
      <c r="D3771" s="84">
        <v>356825</v>
      </c>
      <c r="F3771">
        <f t="shared" si="116"/>
        <v>2012</v>
      </c>
      <c r="G3771" s="57">
        <f>_xlfn.XLOOKUP(F3771,'Historical Metal Prices'!$L$4:$Z$4,'Historical Metal Prices'!$L$10:$Z$10)</f>
        <v>0.39454963749458249</v>
      </c>
      <c r="H3771" s="77">
        <f t="shared" si="117"/>
        <v>11150.121626587934</v>
      </c>
    </row>
    <row r="3772" spans="1:8" x14ac:dyDescent="0.2">
      <c r="A3772" s="79">
        <v>40919</v>
      </c>
      <c r="B3772" s="77">
        <v>7767</v>
      </c>
      <c r="C3772" s="84">
        <v>105258</v>
      </c>
      <c r="D3772" s="84">
        <v>358250</v>
      </c>
      <c r="F3772">
        <f t="shared" si="116"/>
        <v>2012</v>
      </c>
      <c r="G3772" s="57">
        <f>_xlfn.XLOOKUP(F3772,'Historical Metal Prices'!$L$4:$Z$4,'Historical Metal Prices'!$L$10:$Z$10)</f>
        <v>0.39454963749458249</v>
      </c>
      <c r="H3772" s="77">
        <f t="shared" si="117"/>
        <v>10831.467034420422</v>
      </c>
    </row>
    <row r="3773" spans="1:8" x14ac:dyDescent="0.2">
      <c r="A3773" s="79">
        <v>40918</v>
      </c>
      <c r="B3773" s="77">
        <v>7733</v>
      </c>
      <c r="C3773" s="84">
        <v>105258</v>
      </c>
      <c r="D3773" s="84">
        <v>364250</v>
      </c>
      <c r="F3773">
        <f t="shared" si="116"/>
        <v>2012</v>
      </c>
      <c r="G3773" s="57">
        <f>_xlfn.XLOOKUP(F3773,'Historical Metal Prices'!$L$4:$Z$4,'Historical Metal Prices'!$L$10:$Z$10)</f>
        <v>0.39454963749458249</v>
      </c>
      <c r="H3773" s="77">
        <f t="shared" si="117"/>
        <v>10784.052346745606</v>
      </c>
    </row>
    <row r="3774" spans="1:8" x14ac:dyDescent="0.2">
      <c r="A3774" s="79">
        <v>40917</v>
      </c>
      <c r="B3774" s="77">
        <v>7488</v>
      </c>
      <c r="C3774" s="84">
        <v>105258</v>
      </c>
      <c r="D3774" s="84">
        <v>365375</v>
      </c>
      <c r="F3774">
        <f t="shared" si="116"/>
        <v>2012</v>
      </c>
      <c r="G3774" s="57">
        <f>_xlfn.XLOOKUP(F3774,'Historical Metal Prices'!$L$4:$Z$4,'Historical Metal Prices'!$L$10:$Z$10)</f>
        <v>0.39454963749458249</v>
      </c>
      <c r="H3774" s="77">
        <f t="shared" si="117"/>
        <v>10442.387685559434</v>
      </c>
    </row>
    <row r="3775" spans="1:8" x14ac:dyDescent="0.2">
      <c r="A3775" s="79">
        <v>40914</v>
      </c>
      <c r="B3775" s="77">
        <v>7569.25</v>
      </c>
      <c r="C3775" s="84">
        <v>105258</v>
      </c>
      <c r="D3775" s="84">
        <v>366900</v>
      </c>
      <c r="F3775">
        <f t="shared" si="116"/>
        <v>2012</v>
      </c>
      <c r="G3775" s="57">
        <f>_xlfn.XLOOKUP(F3775,'Historical Metal Prices'!$L$4:$Z$4,'Historical Metal Prices'!$L$10:$Z$10)</f>
        <v>0.39454963749458249</v>
      </c>
      <c r="H3775" s="77">
        <f t="shared" si="117"/>
        <v>10555.694843605868</v>
      </c>
    </row>
    <row r="3776" spans="1:8" x14ac:dyDescent="0.2">
      <c r="A3776" s="79">
        <v>40913</v>
      </c>
      <c r="B3776" s="77">
        <v>7528</v>
      </c>
      <c r="C3776" s="84">
        <v>93219</v>
      </c>
      <c r="D3776" s="84">
        <v>368125</v>
      </c>
      <c r="F3776">
        <f t="shared" si="116"/>
        <v>2012</v>
      </c>
      <c r="G3776" s="57">
        <f>_xlfn.XLOOKUP(F3776,'Historical Metal Prices'!$L$4:$Z$4,'Historical Metal Prices'!$L$10:$Z$10)</f>
        <v>0.39454963749458249</v>
      </c>
      <c r="H3776" s="77">
        <f t="shared" si="117"/>
        <v>10498.169671059217</v>
      </c>
    </row>
    <row r="3777" spans="1:8" x14ac:dyDescent="0.2">
      <c r="A3777" s="79">
        <v>40912</v>
      </c>
      <c r="B3777" s="77">
        <v>7527.75</v>
      </c>
      <c r="C3777" s="84">
        <v>93219</v>
      </c>
      <c r="D3777" s="84">
        <v>368400</v>
      </c>
      <c r="F3777">
        <f t="shared" si="116"/>
        <v>2012</v>
      </c>
      <c r="G3777" s="57">
        <f>_xlfn.XLOOKUP(F3777,'Historical Metal Prices'!$L$4:$Z$4,'Historical Metal Prices'!$L$10:$Z$10)</f>
        <v>0.39454963749458249</v>
      </c>
      <c r="H3777" s="77">
        <f t="shared" si="117"/>
        <v>10497.821033649843</v>
      </c>
    </row>
    <row r="3778" spans="1:8" x14ac:dyDescent="0.2">
      <c r="A3778" s="79">
        <v>40911</v>
      </c>
      <c r="B3778" s="77">
        <v>7777.75</v>
      </c>
      <c r="C3778" s="84">
        <v>93219</v>
      </c>
      <c r="D3778" s="84">
        <v>369150</v>
      </c>
      <c r="F3778">
        <f t="shared" si="116"/>
        <v>2012</v>
      </c>
      <c r="G3778" s="57">
        <f>_xlfn.XLOOKUP(F3778,'Historical Metal Prices'!$L$4:$Z$4,'Historical Metal Prices'!$L$10:$Z$10)</f>
        <v>0.39454963749458249</v>
      </c>
      <c r="H3778" s="77">
        <f t="shared" si="117"/>
        <v>10846.458443023488</v>
      </c>
    </row>
    <row r="3779" spans="1:8" x14ac:dyDescent="0.2">
      <c r="A3779" s="79">
        <v>40910</v>
      </c>
      <c r="B3779" s="77">
        <v>7590</v>
      </c>
      <c r="C3779" s="84">
        <v>93219</v>
      </c>
      <c r="D3779" s="84">
        <v>371575</v>
      </c>
      <c r="F3779">
        <f t="shared" si="116"/>
        <v>2012</v>
      </c>
      <c r="G3779" s="57">
        <f>_xlfn.XLOOKUP(F3779,'Historical Metal Prices'!$L$4:$Z$4,'Historical Metal Prices'!$L$10:$Z$10)</f>
        <v>0.39454963749458249</v>
      </c>
      <c r="H3779" s="77">
        <f t="shared" si="117"/>
        <v>10584.631748583881</v>
      </c>
    </row>
    <row r="3780" spans="1:8" x14ac:dyDescent="0.2">
      <c r="A3780" s="79">
        <v>40907</v>
      </c>
      <c r="B3780" s="77">
        <v>7590</v>
      </c>
      <c r="C3780" s="84">
        <v>93219</v>
      </c>
      <c r="D3780" s="84">
        <v>371575</v>
      </c>
      <c r="F3780">
        <f t="shared" si="116"/>
        <v>2011</v>
      </c>
      <c r="G3780" s="57" t="e">
        <f>_xlfn.XLOOKUP(F3780,'Historical Metal Prices'!$L$4:$Z$4,'Historical Metal Prices'!$L$10:$Z$10)</f>
        <v>#N/A</v>
      </c>
      <c r="H3780" s="77">
        <f t="shared" si="117"/>
        <v>0</v>
      </c>
    </row>
    <row r="3781" spans="1:8" x14ac:dyDescent="0.2">
      <c r="A3781" s="79">
        <v>40906</v>
      </c>
      <c r="B3781" s="77">
        <v>7413.75</v>
      </c>
      <c r="C3781" s="84">
        <v>82283</v>
      </c>
      <c r="D3781" s="84">
        <v>370900</v>
      </c>
      <c r="F3781">
        <f t="shared" si="116"/>
        <v>2011</v>
      </c>
      <c r="G3781" s="57" t="e">
        <f>_xlfn.XLOOKUP(F3781,'Historical Metal Prices'!$L$4:$Z$4,'Historical Metal Prices'!$L$10:$Z$10)</f>
        <v>#N/A</v>
      </c>
      <c r="H3781" s="77">
        <f t="shared" si="117"/>
        <v>0</v>
      </c>
    </row>
    <row r="3782" spans="1:8" x14ac:dyDescent="0.2">
      <c r="A3782" s="79">
        <v>40905</v>
      </c>
      <c r="B3782" s="77">
        <v>7446.75</v>
      </c>
      <c r="C3782" s="84">
        <v>82283</v>
      </c>
      <c r="D3782" s="84">
        <v>370400</v>
      </c>
      <c r="F3782">
        <f t="shared" si="116"/>
        <v>2011</v>
      </c>
      <c r="G3782" s="57" t="e">
        <f>_xlfn.XLOOKUP(F3782,'Historical Metal Prices'!$L$4:$Z$4,'Historical Metal Prices'!$L$10:$Z$10)</f>
        <v>#N/A</v>
      </c>
      <c r="H3782" s="77">
        <f t="shared" si="117"/>
        <v>0</v>
      </c>
    </row>
    <row r="3783" spans="1:8" x14ac:dyDescent="0.2">
      <c r="A3783" s="79">
        <v>40904</v>
      </c>
      <c r="B3783" s="77">
        <v>7631.5</v>
      </c>
      <c r="C3783" s="84">
        <v>82283</v>
      </c>
      <c r="D3783" s="84">
        <v>371625</v>
      </c>
      <c r="F3783">
        <f t="shared" si="116"/>
        <v>2011</v>
      </c>
      <c r="G3783" s="57" t="e">
        <f>_xlfn.XLOOKUP(F3783,'Historical Metal Prices'!$L$4:$Z$4,'Historical Metal Prices'!$L$10:$Z$10)</f>
        <v>#N/A</v>
      </c>
      <c r="H3783" s="77">
        <f t="shared" si="117"/>
        <v>0</v>
      </c>
    </row>
    <row r="3784" spans="1:8" x14ac:dyDescent="0.2">
      <c r="A3784" s="79">
        <v>40903</v>
      </c>
      <c r="B3784" s="77">
        <v>7631.5</v>
      </c>
      <c r="C3784" s="84">
        <v>82283</v>
      </c>
      <c r="D3784" s="84">
        <v>371625</v>
      </c>
      <c r="F3784">
        <f t="shared" si="116"/>
        <v>2011</v>
      </c>
      <c r="G3784" s="57" t="e">
        <f>_xlfn.XLOOKUP(F3784,'Historical Metal Prices'!$L$4:$Z$4,'Historical Metal Prices'!$L$10:$Z$10)</f>
        <v>#N/A</v>
      </c>
      <c r="H3784" s="77">
        <f t="shared" si="117"/>
        <v>0</v>
      </c>
    </row>
    <row r="3785" spans="1:8" x14ac:dyDescent="0.2">
      <c r="A3785" s="79">
        <v>40900</v>
      </c>
      <c r="B3785" s="77">
        <v>7631.5</v>
      </c>
      <c r="C3785" s="84">
        <v>82283</v>
      </c>
      <c r="D3785" s="84">
        <v>371625</v>
      </c>
      <c r="F3785">
        <f t="shared" si="116"/>
        <v>2011</v>
      </c>
      <c r="G3785" s="57" t="e">
        <f>_xlfn.XLOOKUP(F3785,'Historical Metal Prices'!$L$4:$Z$4,'Historical Metal Prices'!$L$10:$Z$10)</f>
        <v>#N/A</v>
      </c>
      <c r="H3785" s="77">
        <f t="shared" si="117"/>
        <v>0</v>
      </c>
    </row>
    <row r="3786" spans="1:8" x14ac:dyDescent="0.2">
      <c r="A3786" s="79">
        <v>40899</v>
      </c>
      <c r="B3786" s="77">
        <v>7531.5</v>
      </c>
      <c r="C3786" s="84">
        <v>79570</v>
      </c>
      <c r="D3786" s="84">
        <v>372300</v>
      </c>
      <c r="F3786">
        <f t="shared" si="116"/>
        <v>2011</v>
      </c>
      <c r="G3786" s="57" t="e">
        <f>_xlfn.XLOOKUP(F3786,'Historical Metal Prices'!$L$4:$Z$4,'Historical Metal Prices'!$L$10:$Z$10)</f>
        <v>#N/A</v>
      </c>
      <c r="H3786" s="77">
        <f t="shared" si="117"/>
        <v>0</v>
      </c>
    </row>
    <row r="3787" spans="1:8" x14ac:dyDescent="0.2">
      <c r="A3787" s="79">
        <v>40898</v>
      </c>
      <c r="B3787" s="77">
        <v>7440.5</v>
      </c>
      <c r="C3787" s="84">
        <v>79570</v>
      </c>
      <c r="D3787" s="84">
        <v>371950</v>
      </c>
      <c r="F3787">
        <f t="shared" ref="F3787:F3850" si="118">YEAR(A3787)</f>
        <v>2011</v>
      </c>
      <c r="G3787" s="57" t="e">
        <f>_xlfn.XLOOKUP(F3787,'Historical Metal Prices'!$L$4:$Z$4,'Historical Metal Prices'!$L$10:$Z$10)</f>
        <v>#N/A</v>
      </c>
      <c r="H3787" s="77">
        <f t="shared" ref="H3787:H3850" si="119">IFERROR(B3787*(1+G3787),H3788)</f>
        <v>0</v>
      </c>
    </row>
    <row r="3788" spans="1:8" x14ac:dyDescent="0.2">
      <c r="A3788" s="79">
        <v>40897</v>
      </c>
      <c r="B3788" s="77">
        <v>7394</v>
      </c>
      <c r="C3788" s="84">
        <v>79570</v>
      </c>
      <c r="D3788" s="84">
        <v>371300</v>
      </c>
      <c r="F3788">
        <f t="shared" si="118"/>
        <v>2011</v>
      </c>
      <c r="G3788" s="57" t="e">
        <f>_xlfn.XLOOKUP(F3788,'Historical Metal Prices'!$L$4:$Z$4,'Historical Metal Prices'!$L$10:$Z$10)</f>
        <v>#N/A</v>
      </c>
      <c r="H3788" s="77">
        <f t="shared" si="119"/>
        <v>0</v>
      </c>
    </row>
    <row r="3789" spans="1:8" x14ac:dyDescent="0.2">
      <c r="A3789" s="79">
        <v>40896</v>
      </c>
      <c r="B3789" s="77">
        <v>7243.25</v>
      </c>
      <c r="C3789" s="84">
        <v>79570</v>
      </c>
      <c r="D3789" s="84">
        <v>370850</v>
      </c>
      <c r="F3789">
        <f t="shared" si="118"/>
        <v>2011</v>
      </c>
      <c r="G3789" s="57" t="e">
        <f>_xlfn.XLOOKUP(F3789,'Historical Metal Prices'!$L$4:$Z$4,'Historical Metal Prices'!$L$10:$Z$10)</f>
        <v>#N/A</v>
      </c>
      <c r="H3789" s="77">
        <f t="shared" si="119"/>
        <v>0</v>
      </c>
    </row>
    <row r="3790" spans="1:8" x14ac:dyDescent="0.2">
      <c r="A3790" s="79">
        <v>40893</v>
      </c>
      <c r="B3790" s="77">
        <v>7328.75</v>
      </c>
      <c r="C3790" s="84">
        <v>79570</v>
      </c>
      <c r="D3790" s="84">
        <v>373950</v>
      </c>
      <c r="F3790">
        <f t="shared" si="118"/>
        <v>2011</v>
      </c>
      <c r="G3790" s="57" t="e">
        <f>_xlfn.XLOOKUP(F3790,'Historical Metal Prices'!$L$4:$Z$4,'Historical Metal Prices'!$L$10:$Z$10)</f>
        <v>#N/A</v>
      </c>
      <c r="H3790" s="77">
        <f t="shared" si="119"/>
        <v>0</v>
      </c>
    </row>
    <row r="3791" spans="1:8" x14ac:dyDescent="0.2">
      <c r="A3791" s="79">
        <v>40892</v>
      </c>
      <c r="B3791" s="77">
        <v>7192</v>
      </c>
      <c r="C3791" s="84">
        <v>72712</v>
      </c>
      <c r="D3791" s="84">
        <v>381250</v>
      </c>
      <c r="F3791">
        <f t="shared" si="118"/>
        <v>2011</v>
      </c>
      <c r="G3791" s="57" t="e">
        <f>_xlfn.XLOOKUP(F3791,'Historical Metal Prices'!$L$4:$Z$4,'Historical Metal Prices'!$L$10:$Z$10)</f>
        <v>#N/A</v>
      </c>
      <c r="H3791" s="77">
        <f t="shared" si="119"/>
        <v>0</v>
      </c>
    </row>
    <row r="3792" spans="1:8" x14ac:dyDescent="0.2">
      <c r="A3792" s="79">
        <v>40891</v>
      </c>
      <c r="B3792" s="77">
        <v>7186.5</v>
      </c>
      <c r="C3792" s="84">
        <v>72712</v>
      </c>
      <c r="D3792" s="84">
        <v>382075</v>
      </c>
      <c r="F3792">
        <f t="shared" si="118"/>
        <v>2011</v>
      </c>
      <c r="G3792" s="57" t="e">
        <f>_xlfn.XLOOKUP(F3792,'Historical Metal Prices'!$L$4:$Z$4,'Historical Metal Prices'!$L$10:$Z$10)</f>
        <v>#N/A</v>
      </c>
      <c r="H3792" s="77">
        <f t="shared" si="119"/>
        <v>0</v>
      </c>
    </row>
    <row r="3793" spans="1:8" x14ac:dyDescent="0.2">
      <c r="A3793" s="79">
        <v>40890</v>
      </c>
      <c r="B3793" s="77">
        <v>7576.75</v>
      </c>
      <c r="C3793" s="84">
        <v>72712</v>
      </c>
      <c r="D3793" s="84">
        <v>382150</v>
      </c>
      <c r="F3793">
        <f t="shared" si="118"/>
        <v>2011</v>
      </c>
      <c r="G3793" s="57" t="e">
        <f>_xlfn.XLOOKUP(F3793,'Historical Metal Prices'!$L$4:$Z$4,'Historical Metal Prices'!$L$10:$Z$10)</f>
        <v>#N/A</v>
      </c>
      <c r="H3793" s="77">
        <f t="shared" si="119"/>
        <v>0</v>
      </c>
    </row>
    <row r="3794" spans="1:8" x14ac:dyDescent="0.2">
      <c r="A3794" s="79">
        <v>40889</v>
      </c>
      <c r="B3794" s="77">
        <v>7581.75</v>
      </c>
      <c r="C3794" s="84">
        <v>72712</v>
      </c>
      <c r="D3794" s="84">
        <v>383025</v>
      </c>
      <c r="F3794">
        <f t="shared" si="118"/>
        <v>2011</v>
      </c>
      <c r="G3794" s="57" t="e">
        <f>_xlfn.XLOOKUP(F3794,'Historical Metal Prices'!$L$4:$Z$4,'Historical Metal Prices'!$L$10:$Z$10)</f>
        <v>#N/A</v>
      </c>
      <c r="H3794" s="77">
        <f t="shared" si="119"/>
        <v>0</v>
      </c>
    </row>
    <row r="3795" spans="1:8" x14ac:dyDescent="0.2">
      <c r="A3795" s="79">
        <v>40886</v>
      </c>
      <c r="B3795" s="77">
        <v>7792.5</v>
      </c>
      <c r="C3795" s="84">
        <v>72712</v>
      </c>
      <c r="D3795" s="84">
        <v>385575</v>
      </c>
      <c r="F3795">
        <f t="shared" si="118"/>
        <v>2011</v>
      </c>
      <c r="G3795" s="57" t="e">
        <f>_xlfn.XLOOKUP(F3795,'Historical Metal Prices'!$L$4:$Z$4,'Historical Metal Prices'!$L$10:$Z$10)</f>
        <v>#N/A</v>
      </c>
      <c r="H3795" s="77">
        <f t="shared" si="119"/>
        <v>0</v>
      </c>
    </row>
    <row r="3796" spans="1:8" x14ac:dyDescent="0.2">
      <c r="A3796" s="79">
        <v>40885</v>
      </c>
      <c r="B3796" s="77">
        <v>7685.5</v>
      </c>
      <c r="C3796" s="84">
        <v>57655</v>
      </c>
      <c r="D3796" s="84">
        <v>386075</v>
      </c>
      <c r="F3796">
        <f t="shared" si="118"/>
        <v>2011</v>
      </c>
      <c r="G3796" s="57" t="e">
        <f>_xlfn.XLOOKUP(F3796,'Historical Metal Prices'!$L$4:$Z$4,'Historical Metal Prices'!$L$10:$Z$10)</f>
        <v>#N/A</v>
      </c>
      <c r="H3796" s="77">
        <f t="shared" si="119"/>
        <v>0</v>
      </c>
    </row>
    <row r="3797" spans="1:8" x14ac:dyDescent="0.2">
      <c r="A3797" s="79">
        <v>40884</v>
      </c>
      <c r="B3797" s="77">
        <v>7793</v>
      </c>
      <c r="C3797" s="84">
        <v>57655</v>
      </c>
      <c r="D3797" s="84">
        <v>387400</v>
      </c>
      <c r="F3797">
        <f t="shared" si="118"/>
        <v>2011</v>
      </c>
      <c r="G3797" s="57" t="e">
        <f>_xlfn.XLOOKUP(F3797,'Historical Metal Prices'!$L$4:$Z$4,'Historical Metal Prices'!$L$10:$Z$10)</f>
        <v>#N/A</v>
      </c>
      <c r="H3797" s="77">
        <f t="shared" si="119"/>
        <v>0</v>
      </c>
    </row>
    <row r="3798" spans="1:8" x14ac:dyDescent="0.2">
      <c r="A3798" s="79">
        <v>40883</v>
      </c>
      <c r="B3798" s="77">
        <v>7809.25</v>
      </c>
      <c r="C3798" s="84">
        <v>57655</v>
      </c>
      <c r="D3798" s="84">
        <v>389450</v>
      </c>
      <c r="F3798">
        <f t="shared" si="118"/>
        <v>2011</v>
      </c>
      <c r="G3798" s="57" t="e">
        <f>_xlfn.XLOOKUP(F3798,'Historical Metal Prices'!$L$4:$Z$4,'Historical Metal Prices'!$L$10:$Z$10)</f>
        <v>#N/A</v>
      </c>
      <c r="H3798" s="77">
        <f t="shared" si="119"/>
        <v>0</v>
      </c>
    </row>
    <row r="3799" spans="1:8" x14ac:dyDescent="0.2">
      <c r="A3799" s="79">
        <v>40882</v>
      </c>
      <c r="B3799" s="77">
        <v>7914.5</v>
      </c>
      <c r="C3799" s="84">
        <v>57655</v>
      </c>
      <c r="D3799" s="84">
        <v>390100</v>
      </c>
      <c r="F3799">
        <f t="shared" si="118"/>
        <v>2011</v>
      </c>
      <c r="G3799" s="57" t="e">
        <f>_xlfn.XLOOKUP(F3799,'Historical Metal Prices'!$L$4:$Z$4,'Historical Metal Prices'!$L$10:$Z$10)</f>
        <v>#N/A</v>
      </c>
      <c r="H3799" s="77">
        <f t="shared" si="119"/>
        <v>0</v>
      </c>
    </row>
    <row r="3800" spans="1:8" x14ac:dyDescent="0.2">
      <c r="A3800" s="79">
        <v>40879</v>
      </c>
      <c r="B3800" s="77">
        <v>7862.75</v>
      </c>
      <c r="C3800" s="84">
        <v>57655</v>
      </c>
      <c r="D3800" s="84">
        <v>389500</v>
      </c>
      <c r="F3800">
        <f t="shared" si="118"/>
        <v>2011</v>
      </c>
      <c r="G3800" s="57" t="e">
        <f>_xlfn.XLOOKUP(F3800,'Historical Metal Prices'!$L$4:$Z$4,'Historical Metal Prices'!$L$10:$Z$10)</f>
        <v>#N/A</v>
      </c>
      <c r="H3800" s="77">
        <f t="shared" si="119"/>
        <v>0</v>
      </c>
    </row>
    <row r="3801" spans="1:8" x14ac:dyDescent="0.2">
      <c r="A3801" s="79">
        <v>40878</v>
      </c>
      <c r="B3801" s="77">
        <v>7763</v>
      </c>
      <c r="C3801" s="84">
        <v>65205</v>
      </c>
      <c r="D3801" s="84">
        <v>386700</v>
      </c>
      <c r="F3801">
        <f t="shared" si="118"/>
        <v>2011</v>
      </c>
      <c r="G3801" s="57" t="e">
        <f>_xlfn.XLOOKUP(F3801,'Historical Metal Prices'!$L$4:$Z$4,'Historical Metal Prices'!$L$10:$Z$10)</f>
        <v>#N/A</v>
      </c>
      <c r="H3801" s="77">
        <f t="shared" si="119"/>
        <v>0</v>
      </c>
    </row>
    <row r="3802" spans="1:8" x14ac:dyDescent="0.2">
      <c r="A3802" s="79">
        <v>40877</v>
      </c>
      <c r="B3802" s="77">
        <v>7859.5</v>
      </c>
      <c r="C3802" s="84">
        <v>65205</v>
      </c>
      <c r="D3802" s="84">
        <v>386700</v>
      </c>
      <c r="F3802">
        <f t="shared" si="118"/>
        <v>2011</v>
      </c>
      <c r="G3802" s="57" t="e">
        <f>_xlfn.XLOOKUP(F3802,'Historical Metal Prices'!$L$4:$Z$4,'Historical Metal Prices'!$L$10:$Z$10)</f>
        <v>#N/A</v>
      </c>
      <c r="H3802" s="77">
        <f t="shared" si="119"/>
        <v>0</v>
      </c>
    </row>
    <row r="3803" spans="1:8" x14ac:dyDescent="0.2">
      <c r="A3803" s="79">
        <v>40876</v>
      </c>
      <c r="B3803" s="77">
        <v>7464.5</v>
      </c>
      <c r="C3803" s="84">
        <v>65205</v>
      </c>
      <c r="D3803" s="84">
        <v>386625</v>
      </c>
      <c r="F3803">
        <f t="shared" si="118"/>
        <v>2011</v>
      </c>
      <c r="G3803" s="57" t="e">
        <f>_xlfn.XLOOKUP(F3803,'Historical Metal Prices'!$L$4:$Z$4,'Historical Metal Prices'!$L$10:$Z$10)</f>
        <v>#N/A</v>
      </c>
      <c r="H3803" s="77">
        <f t="shared" si="119"/>
        <v>0</v>
      </c>
    </row>
    <row r="3804" spans="1:8" x14ac:dyDescent="0.2">
      <c r="A3804" s="79">
        <v>40875</v>
      </c>
      <c r="B3804" s="77">
        <v>7471</v>
      </c>
      <c r="C3804" s="84">
        <v>65205</v>
      </c>
      <c r="D3804" s="84">
        <v>390525</v>
      </c>
      <c r="F3804">
        <f t="shared" si="118"/>
        <v>2011</v>
      </c>
      <c r="G3804" s="57" t="e">
        <f>_xlfn.XLOOKUP(F3804,'Historical Metal Prices'!$L$4:$Z$4,'Historical Metal Prices'!$L$10:$Z$10)</f>
        <v>#N/A</v>
      </c>
      <c r="H3804" s="77">
        <f t="shared" si="119"/>
        <v>0</v>
      </c>
    </row>
    <row r="3805" spans="1:8" x14ac:dyDescent="0.2">
      <c r="A3805" s="79">
        <v>40872</v>
      </c>
      <c r="B3805" s="77">
        <v>7206</v>
      </c>
      <c r="C3805" s="84">
        <v>65205</v>
      </c>
      <c r="D3805" s="84">
        <v>392775</v>
      </c>
      <c r="F3805">
        <f t="shared" si="118"/>
        <v>2011</v>
      </c>
      <c r="G3805" s="57" t="e">
        <f>_xlfn.XLOOKUP(F3805,'Historical Metal Prices'!$L$4:$Z$4,'Historical Metal Prices'!$L$10:$Z$10)</f>
        <v>#N/A</v>
      </c>
      <c r="H3805" s="77">
        <f t="shared" si="119"/>
        <v>0</v>
      </c>
    </row>
    <row r="3806" spans="1:8" x14ac:dyDescent="0.2">
      <c r="A3806" s="79">
        <v>40871</v>
      </c>
      <c r="B3806" s="77">
        <v>7239.75</v>
      </c>
      <c r="C3806" s="84">
        <v>74199</v>
      </c>
      <c r="D3806" s="84">
        <v>394725</v>
      </c>
      <c r="F3806">
        <f t="shared" si="118"/>
        <v>2011</v>
      </c>
      <c r="G3806" s="57" t="e">
        <f>_xlfn.XLOOKUP(F3806,'Historical Metal Prices'!$L$4:$Z$4,'Historical Metal Prices'!$L$10:$Z$10)</f>
        <v>#N/A</v>
      </c>
      <c r="H3806" s="77">
        <f t="shared" si="119"/>
        <v>0</v>
      </c>
    </row>
    <row r="3807" spans="1:8" x14ac:dyDescent="0.2">
      <c r="A3807" s="79">
        <v>40870</v>
      </c>
      <c r="B3807" s="77">
        <v>7213</v>
      </c>
      <c r="C3807" s="84">
        <v>74199</v>
      </c>
      <c r="D3807" s="84">
        <v>395975</v>
      </c>
      <c r="F3807">
        <f t="shared" si="118"/>
        <v>2011</v>
      </c>
      <c r="G3807" s="57" t="e">
        <f>_xlfn.XLOOKUP(F3807,'Historical Metal Prices'!$L$4:$Z$4,'Historical Metal Prices'!$L$10:$Z$10)</f>
        <v>#N/A</v>
      </c>
      <c r="H3807" s="77">
        <f t="shared" si="119"/>
        <v>0</v>
      </c>
    </row>
    <row r="3808" spans="1:8" x14ac:dyDescent="0.2">
      <c r="A3808" s="79">
        <v>40869</v>
      </c>
      <c r="B3808" s="77">
        <v>7303</v>
      </c>
      <c r="C3808" s="84">
        <v>74199</v>
      </c>
      <c r="D3808" s="84">
        <v>397525</v>
      </c>
      <c r="F3808">
        <f t="shared" si="118"/>
        <v>2011</v>
      </c>
      <c r="G3808" s="57" t="e">
        <f>_xlfn.XLOOKUP(F3808,'Historical Metal Prices'!$L$4:$Z$4,'Historical Metal Prices'!$L$10:$Z$10)</f>
        <v>#N/A</v>
      </c>
      <c r="H3808" s="77">
        <f t="shared" si="119"/>
        <v>0</v>
      </c>
    </row>
    <row r="3809" spans="1:8" x14ac:dyDescent="0.2">
      <c r="A3809" s="79">
        <v>40868</v>
      </c>
      <c r="B3809" s="77">
        <v>7283</v>
      </c>
      <c r="C3809" s="84">
        <v>74199</v>
      </c>
      <c r="D3809" s="84">
        <v>397075</v>
      </c>
      <c r="F3809">
        <f t="shared" si="118"/>
        <v>2011</v>
      </c>
      <c r="G3809" s="57" t="e">
        <f>_xlfn.XLOOKUP(F3809,'Historical Metal Prices'!$L$4:$Z$4,'Historical Metal Prices'!$L$10:$Z$10)</f>
        <v>#N/A</v>
      </c>
      <c r="H3809" s="77">
        <f t="shared" si="119"/>
        <v>0</v>
      </c>
    </row>
    <row r="3810" spans="1:8" x14ac:dyDescent="0.2">
      <c r="A3810" s="79">
        <v>40865</v>
      </c>
      <c r="B3810" s="77">
        <v>7500.75</v>
      </c>
      <c r="C3810" s="84">
        <v>74199</v>
      </c>
      <c r="D3810" s="84">
        <v>395975</v>
      </c>
      <c r="F3810">
        <f t="shared" si="118"/>
        <v>2011</v>
      </c>
      <c r="G3810" s="57" t="e">
        <f>_xlfn.XLOOKUP(F3810,'Historical Metal Prices'!$L$4:$Z$4,'Historical Metal Prices'!$L$10:$Z$10)</f>
        <v>#N/A</v>
      </c>
      <c r="H3810" s="77">
        <f t="shared" si="119"/>
        <v>0</v>
      </c>
    </row>
    <row r="3811" spans="1:8" x14ac:dyDescent="0.2">
      <c r="A3811" s="79">
        <v>40864</v>
      </c>
      <c r="B3811" s="77">
        <v>7517.75</v>
      </c>
      <c r="C3811" s="84">
        <v>83389</v>
      </c>
      <c r="D3811" s="84">
        <v>398250</v>
      </c>
      <c r="F3811">
        <f t="shared" si="118"/>
        <v>2011</v>
      </c>
      <c r="G3811" s="57" t="e">
        <f>_xlfn.XLOOKUP(F3811,'Historical Metal Prices'!$L$4:$Z$4,'Historical Metal Prices'!$L$10:$Z$10)</f>
        <v>#N/A</v>
      </c>
      <c r="H3811" s="77">
        <f t="shared" si="119"/>
        <v>0</v>
      </c>
    </row>
    <row r="3812" spans="1:8" x14ac:dyDescent="0.2">
      <c r="A3812" s="79">
        <v>40863</v>
      </c>
      <c r="B3812" s="77">
        <v>7709.25</v>
      </c>
      <c r="C3812" s="84">
        <v>83389</v>
      </c>
      <c r="D3812" s="84">
        <v>399625</v>
      </c>
      <c r="F3812">
        <f t="shared" si="118"/>
        <v>2011</v>
      </c>
      <c r="G3812" s="57" t="e">
        <f>_xlfn.XLOOKUP(F3812,'Historical Metal Prices'!$L$4:$Z$4,'Historical Metal Prices'!$L$10:$Z$10)</f>
        <v>#N/A</v>
      </c>
      <c r="H3812" s="77">
        <f t="shared" si="119"/>
        <v>0</v>
      </c>
    </row>
    <row r="3813" spans="1:8" x14ac:dyDescent="0.2">
      <c r="A3813" s="79">
        <v>40862</v>
      </c>
      <c r="B3813" s="77">
        <v>7662.75</v>
      </c>
      <c r="C3813" s="84">
        <v>83389</v>
      </c>
      <c r="D3813" s="84">
        <v>400925</v>
      </c>
      <c r="F3813">
        <f t="shared" si="118"/>
        <v>2011</v>
      </c>
      <c r="G3813" s="57" t="e">
        <f>_xlfn.XLOOKUP(F3813,'Historical Metal Prices'!$L$4:$Z$4,'Historical Metal Prices'!$L$10:$Z$10)</f>
        <v>#N/A</v>
      </c>
      <c r="H3813" s="77">
        <f t="shared" si="119"/>
        <v>0</v>
      </c>
    </row>
    <row r="3814" spans="1:8" x14ac:dyDescent="0.2">
      <c r="A3814" s="79">
        <v>40861</v>
      </c>
      <c r="B3814" s="77">
        <v>7739</v>
      </c>
      <c r="C3814" s="84">
        <v>83389</v>
      </c>
      <c r="D3814" s="84">
        <v>403300</v>
      </c>
      <c r="F3814">
        <f t="shared" si="118"/>
        <v>2011</v>
      </c>
      <c r="G3814" s="57" t="e">
        <f>_xlfn.XLOOKUP(F3814,'Historical Metal Prices'!$L$4:$Z$4,'Historical Metal Prices'!$L$10:$Z$10)</f>
        <v>#N/A</v>
      </c>
      <c r="H3814" s="77">
        <f t="shared" si="119"/>
        <v>0</v>
      </c>
    </row>
    <row r="3815" spans="1:8" x14ac:dyDescent="0.2">
      <c r="A3815" s="79">
        <v>40858</v>
      </c>
      <c r="B3815" s="77">
        <v>7620.5</v>
      </c>
      <c r="C3815" s="84">
        <v>83389</v>
      </c>
      <c r="D3815" s="84">
        <v>405400</v>
      </c>
      <c r="F3815">
        <f t="shared" si="118"/>
        <v>2011</v>
      </c>
      <c r="G3815" s="57" t="e">
        <f>_xlfn.XLOOKUP(F3815,'Historical Metal Prices'!$L$4:$Z$4,'Historical Metal Prices'!$L$10:$Z$10)</f>
        <v>#N/A</v>
      </c>
      <c r="H3815" s="77">
        <f t="shared" si="119"/>
        <v>0</v>
      </c>
    </row>
    <row r="3816" spans="1:8" x14ac:dyDescent="0.2">
      <c r="A3816" s="79">
        <v>40857</v>
      </c>
      <c r="B3816" s="77">
        <v>7457.25</v>
      </c>
      <c r="C3816" s="84">
        <v>83868</v>
      </c>
      <c r="D3816" s="84">
        <v>407700</v>
      </c>
      <c r="F3816">
        <f t="shared" si="118"/>
        <v>2011</v>
      </c>
      <c r="G3816" s="57" t="e">
        <f>_xlfn.XLOOKUP(F3816,'Historical Metal Prices'!$L$4:$Z$4,'Historical Metal Prices'!$L$10:$Z$10)</f>
        <v>#N/A</v>
      </c>
      <c r="H3816" s="77">
        <f t="shared" si="119"/>
        <v>0</v>
      </c>
    </row>
    <row r="3817" spans="1:8" x14ac:dyDescent="0.2">
      <c r="A3817" s="79">
        <v>40856</v>
      </c>
      <c r="B3817" s="77">
        <v>7608</v>
      </c>
      <c r="C3817" s="84">
        <v>83868</v>
      </c>
      <c r="D3817" s="84">
        <v>410025</v>
      </c>
      <c r="F3817">
        <f t="shared" si="118"/>
        <v>2011</v>
      </c>
      <c r="G3817" s="57" t="e">
        <f>_xlfn.XLOOKUP(F3817,'Historical Metal Prices'!$L$4:$Z$4,'Historical Metal Prices'!$L$10:$Z$10)</f>
        <v>#N/A</v>
      </c>
      <c r="H3817" s="77">
        <f t="shared" si="119"/>
        <v>0</v>
      </c>
    </row>
    <row r="3818" spans="1:8" x14ac:dyDescent="0.2">
      <c r="A3818" s="79">
        <v>40855</v>
      </c>
      <c r="B3818" s="77">
        <v>7782.5</v>
      </c>
      <c r="C3818" s="84">
        <v>83868</v>
      </c>
      <c r="D3818" s="84">
        <v>412150</v>
      </c>
      <c r="F3818">
        <f t="shared" si="118"/>
        <v>2011</v>
      </c>
      <c r="G3818" s="57" t="e">
        <f>_xlfn.XLOOKUP(F3818,'Historical Metal Prices'!$L$4:$Z$4,'Historical Metal Prices'!$L$10:$Z$10)</f>
        <v>#N/A</v>
      </c>
      <c r="H3818" s="77">
        <f t="shared" si="119"/>
        <v>0</v>
      </c>
    </row>
    <row r="3819" spans="1:8" x14ac:dyDescent="0.2">
      <c r="A3819" s="79">
        <v>40854</v>
      </c>
      <c r="B3819" s="77">
        <v>7806.5</v>
      </c>
      <c r="C3819" s="84">
        <v>83868</v>
      </c>
      <c r="D3819" s="84">
        <v>412325</v>
      </c>
      <c r="F3819">
        <f t="shared" si="118"/>
        <v>2011</v>
      </c>
      <c r="G3819" s="57" t="e">
        <f>_xlfn.XLOOKUP(F3819,'Historical Metal Prices'!$L$4:$Z$4,'Historical Metal Prices'!$L$10:$Z$10)</f>
        <v>#N/A</v>
      </c>
      <c r="H3819" s="77">
        <f t="shared" si="119"/>
        <v>0</v>
      </c>
    </row>
    <row r="3820" spans="1:8" x14ac:dyDescent="0.2">
      <c r="A3820" s="79">
        <v>40851</v>
      </c>
      <c r="B3820" s="77">
        <v>7852.25</v>
      </c>
      <c r="C3820" s="84">
        <v>83868</v>
      </c>
      <c r="D3820" s="84">
        <v>415325</v>
      </c>
      <c r="F3820">
        <f t="shared" si="118"/>
        <v>2011</v>
      </c>
      <c r="G3820" s="57" t="e">
        <f>_xlfn.XLOOKUP(F3820,'Historical Metal Prices'!$L$4:$Z$4,'Historical Metal Prices'!$L$10:$Z$10)</f>
        <v>#N/A</v>
      </c>
      <c r="H3820" s="77">
        <f t="shared" si="119"/>
        <v>0</v>
      </c>
    </row>
    <row r="3821" spans="1:8" x14ac:dyDescent="0.2">
      <c r="A3821" s="79">
        <v>40850</v>
      </c>
      <c r="B3821" s="77">
        <v>7901.75</v>
      </c>
      <c r="C3821" s="84">
        <v>73768</v>
      </c>
      <c r="D3821" s="84">
        <v>417850</v>
      </c>
      <c r="F3821">
        <f t="shared" si="118"/>
        <v>2011</v>
      </c>
      <c r="G3821" s="57" t="e">
        <f>_xlfn.XLOOKUP(F3821,'Historical Metal Prices'!$L$4:$Z$4,'Historical Metal Prices'!$L$10:$Z$10)</f>
        <v>#N/A</v>
      </c>
      <c r="H3821" s="77">
        <f t="shared" si="119"/>
        <v>0</v>
      </c>
    </row>
    <row r="3822" spans="1:8" x14ac:dyDescent="0.2">
      <c r="A3822" s="79">
        <v>40849</v>
      </c>
      <c r="B3822" s="77">
        <v>7870</v>
      </c>
      <c r="C3822" s="84">
        <v>73768</v>
      </c>
      <c r="D3822" s="84">
        <v>422125</v>
      </c>
      <c r="F3822">
        <f t="shared" si="118"/>
        <v>2011</v>
      </c>
      <c r="G3822" s="57" t="e">
        <f>_xlfn.XLOOKUP(F3822,'Historical Metal Prices'!$L$4:$Z$4,'Historical Metal Prices'!$L$10:$Z$10)</f>
        <v>#N/A</v>
      </c>
      <c r="H3822" s="77">
        <f t="shared" si="119"/>
        <v>0</v>
      </c>
    </row>
    <row r="3823" spans="1:8" x14ac:dyDescent="0.2">
      <c r="A3823" s="79">
        <v>40848</v>
      </c>
      <c r="B3823" s="77">
        <v>7714.5</v>
      </c>
      <c r="C3823" s="84">
        <v>73768</v>
      </c>
      <c r="D3823" s="84">
        <v>423275</v>
      </c>
      <c r="F3823">
        <f t="shared" si="118"/>
        <v>2011</v>
      </c>
      <c r="G3823" s="57" t="e">
        <f>_xlfn.XLOOKUP(F3823,'Historical Metal Prices'!$L$4:$Z$4,'Historical Metal Prices'!$L$10:$Z$10)</f>
        <v>#N/A</v>
      </c>
      <c r="H3823" s="77">
        <f t="shared" si="119"/>
        <v>0</v>
      </c>
    </row>
    <row r="3824" spans="1:8" x14ac:dyDescent="0.2">
      <c r="A3824" s="79">
        <v>40847</v>
      </c>
      <c r="B3824" s="77">
        <v>7981.5</v>
      </c>
      <c r="C3824" s="84">
        <v>73768</v>
      </c>
      <c r="D3824" s="84">
        <v>424750</v>
      </c>
      <c r="F3824">
        <f t="shared" si="118"/>
        <v>2011</v>
      </c>
      <c r="G3824" s="57" t="e">
        <f>_xlfn.XLOOKUP(F3824,'Historical Metal Prices'!$L$4:$Z$4,'Historical Metal Prices'!$L$10:$Z$10)</f>
        <v>#N/A</v>
      </c>
      <c r="H3824" s="77">
        <f t="shared" si="119"/>
        <v>0</v>
      </c>
    </row>
    <row r="3825" spans="1:8" x14ac:dyDescent="0.2">
      <c r="A3825" s="79">
        <v>40844</v>
      </c>
      <c r="B3825" s="77">
        <v>8169.5</v>
      </c>
      <c r="C3825" s="84">
        <v>73768</v>
      </c>
      <c r="D3825" s="84">
        <v>429375</v>
      </c>
      <c r="F3825">
        <f t="shared" si="118"/>
        <v>2011</v>
      </c>
      <c r="G3825" s="57" t="e">
        <f>_xlfn.XLOOKUP(F3825,'Historical Metal Prices'!$L$4:$Z$4,'Historical Metal Prices'!$L$10:$Z$10)</f>
        <v>#N/A</v>
      </c>
      <c r="H3825" s="77">
        <f t="shared" si="119"/>
        <v>0</v>
      </c>
    </row>
    <row r="3826" spans="1:8" x14ac:dyDescent="0.2">
      <c r="A3826" s="79">
        <v>40843</v>
      </c>
      <c r="B3826" s="77">
        <v>8142.5</v>
      </c>
      <c r="C3826" s="84">
        <v>87726</v>
      </c>
      <c r="D3826" s="84">
        <v>432375</v>
      </c>
      <c r="F3826">
        <f t="shared" si="118"/>
        <v>2011</v>
      </c>
      <c r="G3826" s="57" t="e">
        <f>_xlfn.XLOOKUP(F3826,'Historical Metal Prices'!$L$4:$Z$4,'Historical Metal Prices'!$L$10:$Z$10)</f>
        <v>#N/A</v>
      </c>
      <c r="H3826" s="77">
        <f t="shared" si="119"/>
        <v>0</v>
      </c>
    </row>
    <row r="3827" spans="1:8" x14ac:dyDescent="0.2">
      <c r="A3827" s="79">
        <v>40842</v>
      </c>
      <c r="B3827" s="77">
        <v>7675</v>
      </c>
      <c r="C3827" s="84">
        <v>87726</v>
      </c>
      <c r="D3827" s="84">
        <v>434675</v>
      </c>
      <c r="F3827">
        <f t="shared" si="118"/>
        <v>2011</v>
      </c>
      <c r="G3827" s="57" t="e">
        <f>_xlfn.XLOOKUP(F3827,'Historical Metal Prices'!$L$4:$Z$4,'Historical Metal Prices'!$L$10:$Z$10)</f>
        <v>#N/A</v>
      </c>
      <c r="H3827" s="77">
        <f t="shared" si="119"/>
        <v>0</v>
      </c>
    </row>
    <row r="3828" spans="1:8" x14ac:dyDescent="0.2">
      <c r="A3828" s="79">
        <v>40841</v>
      </c>
      <c r="B3828" s="77">
        <v>7521.5</v>
      </c>
      <c r="C3828" s="84">
        <v>87726</v>
      </c>
      <c r="D3828" s="84">
        <v>437425</v>
      </c>
      <c r="F3828">
        <f t="shared" si="118"/>
        <v>2011</v>
      </c>
      <c r="G3828" s="57" t="e">
        <f>_xlfn.XLOOKUP(F3828,'Historical Metal Prices'!$L$4:$Z$4,'Historical Metal Prices'!$L$10:$Z$10)</f>
        <v>#N/A</v>
      </c>
      <c r="H3828" s="77">
        <f t="shared" si="119"/>
        <v>0</v>
      </c>
    </row>
    <row r="3829" spans="1:8" x14ac:dyDescent="0.2">
      <c r="A3829" s="79">
        <v>40840</v>
      </c>
      <c r="B3829" s="77">
        <v>7629.5</v>
      </c>
      <c r="C3829" s="84">
        <v>87726</v>
      </c>
      <c r="D3829" s="84">
        <v>439150</v>
      </c>
      <c r="F3829">
        <f t="shared" si="118"/>
        <v>2011</v>
      </c>
      <c r="G3829" s="57" t="e">
        <f>_xlfn.XLOOKUP(F3829,'Historical Metal Prices'!$L$4:$Z$4,'Historical Metal Prices'!$L$10:$Z$10)</f>
        <v>#N/A</v>
      </c>
      <c r="H3829" s="77">
        <f t="shared" si="119"/>
        <v>0</v>
      </c>
    </row>
    <row r="3830" spans="1:8" x14ac:dyDescent="0.2">
      <c r="A3830" s="79">
        <v>40837</v>
      </c>
      <c r="B3830" s="77">
        <v>7136.5</v>
      </c>
      <c r="C3830" s="84">
        <v>87726</v>
      </c>
      <c r="D3830" s="84">
        <v>444275</v>
      </c>
      <c r="F3830">
        <f t="shared" si="118"/>
        <v>2011</v>
      </c>
      <c r="G3830" s="57" t="e">
        <f>_xlfn.XLOOKUP(F3830,'Historical Metal Prices'!$L$4:$Z$4,'Historical Metal Prices'!$L$10:$Z$10)</f>
        <v>#N/A</v>
      </c>
      <c r="H3830" s="77">
        <f t="shared" si="119"/>
        <v>0</v>
      </c>
    </row>
    <row r="3831" spans="1:8" x14ac:dyDescent="0.2">
      <c r="A3831" s="79">
        <v>40836</v>
      </c>
      <c r="B3831" s="77">
        <v>6721.5</v>
      </c>
      <c r="C3831" s="84">
        <v>99661</v>
      </c>
      <c r="D3831" s="84">
        <v>447800</v>
      </c>
      <c r="F3831">
        <f t="shared" si="118"/>
        <v>2011</v>
      </c>
      <c r="G3831" s="57" t="e">
        <f>_xlfn.XLOOKUP(F3831,'Historical Metal Prices'!$L$4:$Z$4,'Historical Metal Prices'!$L$10:$Z$10)</f>
        <v>#N/A</v>
      </c>
      <c r="H3831" s="77">
        <f t="shared" si="119"/>
        <v>0</v>
      </c>
    </row>
    <row r="3832" spans="1:8" x14ac:dyDescent="0.2">
      <c r="A3832" s="79">
        <v>40835</v>
      </c>
      <c r="B3832" s="77">
        <v>7196.75</v>
      </c>
      <c r="C3832" s="84">
        <v>99661</v>
      </c>
      <c r="D3832" s="84">
        <v>450850</v>
      </c>
      <c r="F3832">
        <f t="shared" si="118"/>
        <v>2011</v>
      </c>
      <c r="G3832" s="57" t="e">
        <f>_xlfn.XLOOKUP(F3832,'Historical Metal Prices'!$L$4:$Z$4,'Historical Metal Prices'!$L$10:$Z$10)</f>
        <v>#N/A</v>
      </c>
      <c r="H3832" s="77">
        <f t="shared" si="119"/>
        <v>0</v>
      </c>
    </row>
    <row r="3833" spans="1:8" x14ac:dyDescent="0.2">
      <c r="A3833" s="79">
        <v>40834</v>
      </c>
      <c r="B3833" s="77">
        <v>7436</v>
      </c>
      <c r="C3833" s="84">
        <v>99661</v>
      </c>
      <c r="D3833" s="84">
        <v>452175</v>
      </c>
      <c r="F3833">
        <f t="shared" si="118"/>
        <v>2011</v>
      </c>
      <c r="G3833" s="57" t="e">
        <f>_xlfn.XLOOKUP(F3833,'Historical Metal Prices'!$L$4:$Z$4,'Historical Metal Prices'!$L$10:$Z$10)</f>
        <v>#N/A</v>
      </c>
      <c r="H3833" s="77">
        <f t="shared" si="119"/>
        <v>0</v>
      </c>
    </row>
    <row r="3834" spans="1:8" x14ac:dyDescent="0.2">
      <c r="A3834" s="79">
        <v>40833</v>
      </c>
      <c r="B3834" s="77">
        <v>7481</v>
      </c>
      <c r="C3834" s="84">
        <v>99661</v>
      </c>
      <c r="D3834" s="84">
        <v>451925</v>
      </c>
      <c r="F3834">
        <f t="shared" si="118"/>
        <v>2011</v>
      </c>
      <c r="G3834" s="57" t="e">
        <f>_xlfn.XLOOKUP(F3834,'Historical Metal Prices'!$L$4:$Z$4,'Historical Metal Prices'!$L$10:$Z$10)</f>
        <v>#N/A</v>
      </c>
      <c r="H3834" s="77">
        <f t="shared" si="119"/>
        <v>0</v>
      </c>
    </row>
    <row r="3835" spans="1:8" x14ac:dyDescent="0.2">
      <c r="A3835" s="79">
        <v>40830</v>
      </c>
      <c r="B3835" s="77">
        <v>7532.5</v>
      </c>
      <c r="C3835" s="84">
        <v>99661</v>
      </c>
      <c r="D3835" s="84">
        <v>451650</v>
      </c>
      <c r="F3835">
        <f t="shared" si="118"/>
        <v>2011</v>
      </c>
      <c r="G3835" s="57" t="e">
        <f>_xlfn.XLOOKUP(F3835,'Historical Metal Prices'!$L$4:$Z$4,'Historical Metal Prices'!$L$10:$Z$10)</f>
        <v>#N/A</v>
      </c>
      <c r="H3835" s="77">
        <f t="shared" si="119"/>
        <v>0</v>
      </c>
    </row>
    <row r="3836" spans="1:8" x14ac:dyDescent="0.2">
      <c r="A3836" s="79">
        <v>40829</v>
      </c>
      <c r="B3836" s="77">
        <v>7293.25</v>
      </c>
      <c r="C3836" s="84">
        <v>97911</v>
      </c>
      <c r="D3836" s="84">
        <v>450200</v>
      </c>
      <c r="F3836">
        <f t="shared" si="118"/>
        <v>2011</v>
      </c>
      <c r="G3836" s="57" t="e">
        <f>_xlfn.XLOOKUP(F3836,'Historical Metal Prices'!$L$4:$Z$4,'Historical Metal Prices'!$L$10:$Z$10)</f>
        <v>#N/A</v>
      </c>
      <c r="H3836" s="77">
        <f t="shared" si="119"/>
        <v>0</v>
      </c>
    </row>
    <row r="3837" spans="1:8" x14ac:dyDescent="0.2">
      <c r="A3837" s="79">
        <v>40828</v>
      </c>
      <c r="B3837" s="77">
        <v>7507.75</v>
      </c>
      <c r="C3837" s="84">
        <v>97911</v>
      </c>
      <c r="D3837" s="84">
        <v>453100</v>
      </c>
      <c r="F3837">
        <f t="shared" si="118"/>
        <v>2011</v>
      </c>
      <c r="G3837" s="57" t="e">
        <f>_xlfn.XLOOKUP(F3837,'Historical Metal Prices'!$L$4:$Z$4,'Historical Metal Prices'!$L$10:$Z$10)</f>
        <v>#N/A</v>
      </c>
      <c r="H3837" s="77">
        <f t="shared" si="119"/>
        <v>0</v>
      </c>
    </row>
    <row r="3838" spans="1:8" x14ac:dyDescent="0.2">
      <c r="A3838" s="79">
        <v>40827</v>
      </c>
      <c r="B3838" s="77">
        <v>7271.25</v>
      </c>
      <c r="C3838" s="84">
        <v>97911</v>
      </c>
      <c r="D3838" s="84">
        <v>457000</v>
      </c>
      <c r="F3838">
        <f t="shared" si="118"/>
        <v>2011</v>
      </c>
      <c r="G3838" s="57" t="e">
        <f>_xlfn.XLOOKUP(F3838,'Historical Metal Prices'!$L$4:$Z$4,'Historical Metal Prices'!$L$10:$Z$10)</f>
        <v>#N/A</v>
      </c>
      <c r="H3838" s="77">
        <f t="shared" si="119"/>
        <v>0</v>
      </c>
    </row>
    <row r="3839" spans="1:8" x14ac:dyDescent="0.2">
      <c r="A3839" s="79">
        <v>40826</v>
      </c>
      <c r="B3839" s="77">
        <v>7475.75</v>
      </c>
      <c r="C3839" s="84">
        <v>97911</v>
      </c>
      <c r="D3839" s="84">
        <v>458525</v>
      </c>
      <c r="F3839">
        <f t="shared" si="118"/>
        <v>2011</v>
      </c>
      <c r="G3839" s="57" t="e">
        <f>_xlfn.XLOOKUP(F3839,'Historical Metal Prices'!$L$4:$Z$4,'Historical Metal Prices'!$L$10:$Z$10)</f>
        <v>#N/A</v>
      </c>
      <c r="H3839" s="77">
        <f t="shared" si="119"/>
        <v>0</v>
      </c>
    </row>
    <row r="3840" spans="1:8" x14ac:dyDescent="0.2">
      <c r="A3840" s="79">
        <v>40823</v>
      </c>
      <c r="B3840" s="77">
        <v>7349.5</v>
      </c>
      <c r="C3840" s="84">
        <v>97911</v>
      </c>
      <c r="D3840" s="84">
        <v>462525</v>
      </c>
      <c r="F3840">
        <f t="shared" si="118"/>
        <v>2011</v>
      </c>
      <c r="G3840" s="57" t="e">
        <f>_xlfn.XLOOKUP(F3840,'Historical Metal Prices'!$L$4:$Z$4,'Historical Metal Prices'!$L$10:$Z$10)</f>
        <v>#N/A</v>
      </c>
      <c r="H3840" s="77">
        <f t="shared" si="119"/>
        <v>0</v>
      </c>
    </row>
    <row r="3841" spans="1:8" x14ac:dyDescent="0.2">
      <c r="A3841" s="79">
        <v>40822</v>
      </c>
      <c r="B3841" s="77">
        <v>7208.25</v>
      </c>
      <c r="C3841" s="84">
        <v>97911</v>
      </c>
      <c r="D3841" s="84">
        <v>467100</v>
      </c>
      <c r="F3841">
        <f t="shared" si="118"/>
        <v>2011</v>
      </c>
      <c r="G3841" s="57" t="e">
        <f>_xlfn.XLOOKUP(F3841,'Historical Metal Prices'!$L$4:$Z$4,'Historical Metal Prices'!$L$10:$Z$10)</f>
        <v>#N/A</v>
      </c>
      <c r="H3841" s="77">
        <f t="shared" si="119"/>
        <v>0</v>
      </c>
    </row>
    <row r="3842" spans="1:8" x14ac:dyDescent="0.2">
      <c r="A3842" s="79">
        <v>40821</v>
      </c>
      <c r="B3842" s="77">
        <v>6800.75</v>
      </c>
      <c r="C3842" s="84">
        <v>97911</v>
      </c>
      <c r="D3842" s="84">
        <v>471725</v>
      </c>
      <c r="F3842">
        <f t="shared" si="118"/>
        <v>2011</v>
      </c>
      <c r="G3842" s="57" t="e">
        <f>_xlfn.XLOOKUP(F3842,'Historical Metal Prices'!$L$4:$Z$4,'Historical Metal Prices'!$L$10:$Z$10)</f>
        <v>#N/A</v>
      </c>
      <c r="H3842" s="77">
        <f t="shared" si="119"/>
        <v>0</v>
      </c>
    </row>
    <row r="3843" spans="1:8" x14ac:dyDescent="0.2">
      <c r="A3843" s="79">
        <v>40820</v>
      </c>
      <c r="B3843" s="77">
        <v>6779.25</v>
      </c>
      <c r="C3843" s="84">
        <v>97911</v>
      </c>
      <c r="D3843" s="84">
        <v>474925</v>
      </c>
      <c r="F3843">
        <f t="shared" si="118"/>
        <v>2011</v>
      </c>
      <c r="G3843" s="57" t="e">
        <f>_xlfn.XLOOKUP(F3843,'Historical Metal Prices'!$L$4:$Z$4,'Historical Metal Prices'!$L$10:$Z$10)</f>
        <v>#N/A</v>
      </c>
      <c r="H3843" s="77">
        <f t="shared" si="119"/>
        <v>0</v>
      </c>
    </row>
    <row r="3844" spans="1:8" x14ac:dyDescent="0.2">
      <c r="A3844" s="79">
        <v>40819</v>
      </c>
      <c r="B3844" s="77">
        <v>6968.5</v>
      </c>
      <c r="C3844" s="84">
        <v>97911</v>
      </c>
      <c r="D3844" s="84">
        <v>475025</v>
      </c>
      <c r="F3844">
        <f t="shared" si="118"/>
        <v>2011</v>
      </c>
      <c r="G3844" s="57" t="e">
        <f>_xlfn.XLOOKUP(F3844,'Historical Metal Prices'!$L$4:$Z$4,'Historical Metal Prices'!$L$10:$Z$10)</f>
        <v>#N/A</v>
      </c>
      <c r="H3844" s="77">
        <f t="shared" si="119"/>
        <v>0</v>
      </c>
    </row>
    <row r="3845" spans="1:8" x14ac:dyDescent="0.2">
      <c r="A3845" s="79">
        <v>40816</v>
      </c>
      <c r="B3845" s="77">
        <v>6998</v>
      </c>
      <c r="C3845" s="84">
        <v>97911</v>
      </c>
      <c r="D3845" s="84">
        <v>474950</v>
      </c>
      <c r="F3845">
        <f t="shared" si="118"/>
        <v>2011</v>
      </c>
      <c r="G3845" s="57" t="e">
        <f>_xlfn.XLOOKUP(F3845,'Historical Metal Prices'!$L$4:$Z$4,'Historical Metal Prices'!$L$10:$Z$10)</f>
        <v>#N/A</v>
      </c>
      <c r="H3845" s="77">
        <f t="shared" si="119"/>
        <v>0</v>
      </c>
    </row>
    <row r="3846" spans="1:8" x14ac:dyDescent="0.2">
      <c r="A3846" s="79">
        <v>40815</v>
      </c>
      <c r="B3846" s="77">
        <v>7210.25</v>
      </c>
      <c r="C3846" s="84">
        <v>102253</v>
      </c>
      <c r="D3846" s="84">
        <v>473700</v>
      </c>
      <c r="F3846">
        <f t="shared" si="118"/>
        <v>2011</v>
      </c>
      <c r="G3846" s="57" t="e">
        <f>_xlfn.XLOOKUP(F3846,'Historical Metal Prices'!$L$4:$Z$4,'Historical Metal Prices'!$L$10:$Z$10)</f>
        <v>#N/A</v>
      </c>
      <c r="H3846" s="77">
        <f t="shared" si="119"/>
        <v>0</v>
      </c>
    </row>
    <row r="3847" spans="1:8" x14ac:dyDescent="0.2">
      <c r="A3847" s="79">
        <v>40814</v>
      </c>
      <c r="B3847" s="77">
        <v>7230.75</v>
      </c>
      <c r="C3847" s="84">
        <v>102253</v>
      </c>
      <c r="D3847" s="84">
        <v>470700</v>
      </c>
      <c r="F3847">
        <f t="shared" si="118"/>
        <v>2011</v>
      </c>
      <c r="G3847" s="57" t="e">
        <f>_xlfn.XLOOKUP(F3847,'Historical Metal Prices'!$L$4:$Z$4,'Historical Metal Prices'!$L$10:$Z$10)</f>
        <v>#N/A</v>
      </c>
      <c r="H3847" s="77">
        <f t="shared" si="119"/>
        <v>0</v>
      </c>
    </row>
    <row r="3848" spans="1:8" x14ac:dyDescent="0.2">
      <c r="A3848" s="79">
        <v>40813</v>
      </c>
      <c r="B3848" s="77">
        <v>7578.5</v>
      </c>
      <c r="C3848" s="84">
        <v>102253</v>
      </c>
      <c r="D3848" s="84">
        <v>466675</v>
      </c>
      <c r="F3848">
        <f t="shared" si="118"/>
        <v>2011</v>
      </c>
      <c r="G3848" s="57" t="e">
        <f>_xlfn.XLOOKUP(F3848,'Historical Metal Prices'!$L$4:$Z$4,'Historical Metal Prices'!$L$10:$Z$10)</f>
        <v>#N/A</v>
      </c>
      <c r="H3848" s="77">
        <f t="shared" si="119"/>
        <v>0</v>
      </c>
    </row>
    <row r="3849" spans="1:8" x14ac:dyDescent="0.2">
      <c r="A3849" s="79">
        <v>40812</v>
      </c>
      <c r="B3849" s="77">
        <v>7250.75</v>
      </c>
      <c r="C3849" s="84">
        <v>102253</v>
      </c>
      <c r="D3849" s="84">
        <v>467400</v>
      </c>
      <c r="F3849">
        <f t="shared" si="118"/>
        <v>2011</v>
      </c>
      <c r="G3849" s="57" t="e">
        <f>_xlfn.XLOOKUP(F3849,'Historical Metal Prices'!$L$4:$Z$4,'Historical Metal Prices'!$L$10:$Z$10)</f>
        <v>#N/A</v>
      </c>
      <c r="H3849" s="77">
        <f t="shared" si="119"/>
        <v>0</v>
      </c>
    </row>
    <row r="3850" spans="1:8" x14ac:dyDescent="0.2">
      <c r="A3850" s="79">
        <v>40809</v>
      </c>
      <c r="B3850" s="77">
        <v>7343</v>
      </c>
      <c r="C3850" s="84">
        <v>102253</v>
      </c>
      <c r="D3850" s="84">
        <v>463575</v>
      </c>
      <c r="F3850">
        <f t="shared" si="118"/>
        <v>2011</v>
      </c>
      <c r="G3850" s="57" t="e">
        <f>_xlfn.XLOOKUP(F3850,'Historical Metal Prices'!$L$4:$Z$4,'Historical Metal Prices'!$L$10:$Z$10)</f>
        <v>#N/A</v>
      </c>
      <c r="H3850" s="77">
        <f t="shared" si="119"/>
        <v>0</v>
      </c>
    </row>
    <row r="3851" spans="1:8" x14ac:dyDescent="0.2">
      <c r="A3851" s="79">
        <v>40808</v>
      </c>
      <c r="B3851" s="77">
        <v>7653.25</v>
      </c>
      <c r="C3851" s="84">
        <v>112061</v>
      </c>
      <c r="D3851" s="84">
        <v>464550</v>
      </c>
      <c r="F3851">
        <f t="shared" ref="F3851:F3914" si="120">YEAR(A3851)</f>
        <v>2011</v>
      </c>
      <c r="G3851" s="57" t="e">
        <f>_xlfn.XLOOKUP(F3851,'Historical Metal Prices'!$L$4:$Z$4,'Historical Metal Prices'!$L$10:$Z$10)</f>
        <v>#N/A</v>
      </c>
      <c r="H3851" s="77">
        <f t="shared" ref="H3851:H3914" si="121">IFERROR(B3851*(1+G3851),H3852)</f>
        <v>0</v>
      </c>
    </row>
    <row r="3852" spans="1:8" x14ac:dyDescent="0.2">
      <c r="A3852" s="79">
        <v>40807</v>
      </c>
      <c r="B3852" s="77">
        <v>8275.75</v>
      </c>
      <c r="C3852" s="84">
        <v>112061</v>
      </c>
      <c r="D3852" s="84">
        <v>466075</v>
      </c>
      <c r="F3852">
        <f t="shared" si="120"/>
        <v>2011</v>
      </c>
      <c r="G3852" s="57" t="e">
        <f>_xlfn.XLOOKUP(F3852,'Historical Metal Prices'!$L$4:$Z$4,'Historical Metal Prices'!$L$10:$Z$10)</f>
        <v>#N/A</v>
      </c>
      <c r="H3852" s="77">
        <f t="shared" si="121"/>
        <v>0</v>
      </c>
    </row>
    <row r="3853" spans="1:8" x14ac:dyDescent="0.2">
      <c r="A3853" s="79">
        <v>40806</v>
      </c>
      <c r="B3853" s="77">
        <v>8279.75</v>
      </c>
      <c r="C3853" s="84">
        <v>112061</v>
      </c>
      <c r="D3853" s="84">
        <v>466950</v>
      </c>
      <c r="F3853">
        <f t="shared" si="120"/>
        <v>2011</v>
      </c>
      <c r="G3853" s="57" t="e">
        <f>_xlfn.XLOOKUP(F3853,'Historical Metal Prices'!$L$4:$Z$4,'Historical Metal Prices'!$L$10:$Z$10)</f>
        <v>#N/A</v>
      </c>
      <c r="H3853" s="77">
        <f t="shared" si="121"/>
        <v>0</v>
      </c>
    </row>
    <row r="3854" spans="1:8" x14ac:dyDescent="0.2">
      <c r="A3854" s="79">
        <v>40805</v>
      </c>
      <c r="B3854" s="77">
        <v>8339</v>
      </c>
      <c r="C3854" s="84">
        <v>112061</v>
      </c>
      <c r="D3854" s="84">
        <v>466925</v>
      </c>
      <c r="F3854">
        <f t="shared" si="120"/>
        <v>2011</v>
      </c>
      <c r="G3854" s="57" t="e">
        <f>_xlfn.XLOOKUP(F3854,'Historical Metal Prices'!$L$4:$Z$4,'Historical Metal Prices'!$L$10:$Z$10)</f>
        <v>#N/A</v>
      </c>
      <c r="H3854" s="77">
        <f t="shared" si="121"/>
        <v>0</v>
      </c>
    </row>
    <row r="3855" spans="1:8" x14ac:dyDescent="0.2">
      <c r="A3855" s="79">
        <v>40802</v>
      </c>
      <c r="B3855" s="77">
        <v>8671.25</v>
      </c>
      <c r="C3855" s="84">
        <v>112061</v>
      </c>
      <c r="D3855" s="84">
        <v>469125</v>
      </c>
      <c r="F3855">
        <f t="shared" si="120"/>
        <v>2011</v>
      </c>
      <c r="G3855" s="57" t="e">
        <f>_xlfn.XLOOKUP(F3855,'Historical Metal Prices'!$L$4:$Z$4,'Historical Metal Prices'!$L$10:$Z$10)</f>
        <v>#N/A</v>
      </c>
      <c r="H3855" s="77">
        <f t="shared" si="121"/>
        <v>0</v>
      </c>
    </row>
    <row r="3856" spans="1:8" x14ac:dyDescent="0.2">
      <c r="A3856" s="79">
        <v>40801</v>
      </c>
      <c r="B3856" s="77">
        <v>8686.25</v>
      </c>
      <c r="C3856" s="84">
        <v>113300</v>
      </c>
      <c r="D3856" s="84">
        <v>466025</v>
      </c>
      <c r="F3856">
        <f t="shared" si="120"/>
        <v>2011</v>
      </c>
      <c r="G3856" s="57" t="e">
        <f>_xlfn.XLOOKUP(F3856,'Historical Metal Prices'!$L$4:$Z$4,'Historical Metal Prices'!$L$10:$Z$10)</f>
        <v>#N/A</v>
      </c>
      <c r="H3856" s="77">
        <f t="shared" si="121"/>
        <v>0</v>
      </c>
    </row>
    <row r="3857" spans="1:8" x14ac:dyDescent="0.2">
      <c r="A3857" s="79">
        <v>40800</v>
      </c>
      <c r="B3857" s="77">
        <v>8603.25</v>
      </c>
      <c r="C3857" s="84">
        <v>113300</v>
      </c>
      <c r="D3857" s="84">
        <v>466150</v>
      </c>
      <c r="F3857">
        <f t="shared" si="120"/>
        <v>2011</v>
      </c>
      <c r="G3857" s="57" t="e">
        <f>_xlfn.XLOOKUP(F3857,'Historical Metal Prices'!$L$4:$Z$4,'Historical Metal Prices'!$L$10:$Z$10)</f>
        <v>#N/A</v>
      </c>
      <c r="H3857" s="77">
        <f t="shared" si="121"/>
        <v>0</v>
      </c>
    </row>
    <row r="3858" spans="1:8" x14ac:dyDescent="0.2">
      <c r="A3858" s="79">
        <v>40799</v>
      </c>
      <c r="B3858" s="77">
        <v>8745</v>
      </c>
      <c r="C3858" s="84">
        <v>113300</v>
      </c>
      <c r="D3858" s="84">
        <v>466775</v>
      </c>
      <c r="F3858">
        <f t="shared" si="120"/>
        <v>2011</v>
      </c>
      <c r="G3858" s="57" t="e">
        <f>_xlfn.XLOOKUP(F3858,'Historical Metal Prices'!$L$4:$Z$4,'Historical Metal Prices'!$L$10:$Z$10)</f>
        <v>#N/A</v>
      </c>
      <c r="H3858" s="77">
        <f t="shared" si="121"/>
        <v>0</v>
      </c>
    </row>
    <row r="3859" spans="1:8" x14ac:dyDescent="0.2">
      <c r="A3859" s="79">
        <v>40798</v>
      </c>
      <c r="B3859" s="77">
        <v>8732.25</v>
      </c>
      <c r="C3859" s="84">
        <v>113300</v>
      </c>
      <c r="D3859" s="84">
        <v>466000</v>
      </c>
      <c r="F3859">
        <f t="shared" si="120"/>
        <v>2011</v>
      </c>
      <c r="G3859" s="57" t="e">
        <f>_xlfn.XLOOKUP(F3859,'Historical Metal Prices'!$L$4:$Z$4,'Historical Metal Prices'!$L$10:$Z$10)</f>
        <v>#N/A</v>
      </c>
      <c r="H3859" s="77">
        <f t="shared" si="121"/>
        <v>0</v>
      </c>
    </row>
    <row r="3860" spans="1:8" x14ac:dyDescent="0.2">
      <c r="A3860" s="79">
        <v>40795</v>
      </c>
      <c r="B3860" s="77">
        <v>8799.75</v>
      </c>
      <c r="C3860" s="84">
        <v>113300</v>
      </c>
      <c r="D3860" s="84">
        <v>465125</v>
      </c>
      <c r="F3860">
        <f t="shared" si="120"/>
        <v>2011</v>
      </c>
      <c r="G3860" s="57" t="e">
        <f>_xlfn.XLOOKUP(F3860,'Historical Metal Prices'!$L$4:$Z$4,'Historical Metal Prices'!$L$10:$Z$10)</f>
        <v>#N/A</v>
      </c>
      <c r="H3860" s="77">
        <f t="shared" si="121"/>
        <v>0</v>
      </c>
    </row>
    <row r="3861" spans="1:8" x14ac:dyDescent="0.2">
      <c r="A3861" s="79">
        <v>40794</v>
      </c>
      <c r="B3861" s="77">
        <v>9096.25</v>
      </c>
      <c r="C3861" s="84">
        <v>107790</v>
      </c>
      <c r="D3861" s="84">
        <v>465225</v>
      </c>
      <c r="F3861">
        <f t="shared" si="120"/>
        <v>2011</v>
      </c>
      <c r="G3861" s="57" t="e">
        <f>_xlfn.XLOOKUP(F3861,'Historical Metal Prices'!$L$4:$Z$4,'Historical Metal Prices'!$L$10:$Z$10)</f>
        <v>#N/A</v>
      </c>
      <c r="H3861" s="77">
        <f t="shared" si="121"/>
        <v>0</v>
      </c>
    </row>
    <row r="3862" spans="1:8" x14ac:dyDescent="0.2">
      <c r="A3862" s="79">
        <v>40793</v>
      </c>
      <c r="B3862" s="77">
        <v>9073.5</v>
      </c>
      <c r="C3862" s="84">
        <v>107790</v>
      </c>
      <c r="D3862" s="84">
        <v>465275</v>
      </c>
      <c r="F3862">
        <f t="shared" si="120"/>
        <v>2011</v>
      </c>
      <c r="G3862" s="57" t="e">
        <f>_xlfn.XLOOKUP(F3862,'Historical Metal Prices'!$L$4:$Z$4,'Historical Metal Prices'!$L$10:$Z$10)</f>
        <v>#N/A</v>
      </c>
      <c r="H3862" s="77">
        <f t="shared" si="121"/>
        <v>0</v>
      </c>
    </row>
    <row r="3863" spans="1:8" x14ac:dyDescent="0.2">
      <c r="A3863" s="79">
        <v>40792</v>
      </c>
      <c r="B3863" s="77">
        <v>8913</v>
      </c>
      <c r="C3863" s="84">
        <v>107790</v>
      </c>
      <c r="D3863" s="84">
        <v>465250</v>
      </c>
      <c r="F3863">
        <f t="shared" si="120"/>
        <v>2011</v>
      </c>
      <c r="G3863" s="57" t="e">
        <f>_xlfn.XLOOKUP(F3863,'Historical Metal Prices'!$L$4:$Z$4,'Historical Metal Prices'!$L$10:$Z$10)</f>
        <v>#N/A</v>
      </c>
      <c r="H3863" s="77">
        <f t="shared" si="121"/>
        <v>0</v>
      </c>
    </row>
    <row r="3864" spans="1:8" x14ac:dyDescent="0.2">
      <c r="A3864" s="79">
        <v>40791</v>
      </c>
      <c r="B3864" s="77">
        <v>8940</v>
      </c>
      <c r="C3864" s="84">
        <v>107790</v>
      </c>
      <c r="D3864" s="84">
        <v>465375</v>
      </c>
      <c r="F3864">
        <f t="shared" si="120"/>
        <v>2011</v>
      </c>
      <c r="G3864" s="57" t="e">
        <f>_xlfn.XLOOKUP(F3864,'Historical Metal Prices'!$L$4:$Z$4,'Historical Metal Prices'!$L$10:$Z$10)</f>
        <v>#N/A</v>
      </c>
      <c r="H3864" s="77">
        <f t="shared" si="121"/>
        <v>0</v>
      </c>
    </row>
    <row r="3865" spans="1:8" x14ac:dyDescent="0.2">
      <c r="A3865" s="79">
        <v>40788</v>
      </c>
      <c r="B3865" s="77">
        <v>9056.75</v>
      </c>
      <c r="C3865" s="84">
        <v>107790</v>
      </c>
      <c r="D3865" s="84">
        <v>465600</v>
      </c>
      <c r="F3865">
        <f t="shared" si="120"/>
        <v>2011</v>
      </c>
      <c r="G3865" s="57" t="e">
        <f>_xlfn.XLOOKUP(F3865,'Historical Metal Prices'!$L$4:$Z$4,'Historical Metal Prices'!$L$10:$Z$10)</f>
        <v>#N/A</v>
      </c>
      <c r="H3865" s="77">
        <f t="shared" si="121"/>
        <v>0</v>
      </c>
    </row>
    <row r="3866" spans="1:8" x14ac:dyDescent="0.2">
      <c r="A3866" s="79">
        <v>40787</v>
      </c>
      <c r="B3866" s="77">
        <v>9126.75</v>
      </c>
      <c r="C3866" s="84">
        <v>102258</v>
      </c>
      <c r="D3866" s="84">
        <v>466075</v>
      </c>
      <c r="F3866">
        <f t="shared" si="120"/>
        <v>2011</v>
      </c>
      <c r="G3866" s="57" t="e">
        <f>_xlfn.XLOOKUP(F3866,'Historical Metal Prices'!$L$4:$Z$4,'Historical Metal Prices'!$L$10:$Z$10)</f>
        <v>#N/A</v>
      </c>
      <c r="H3866" s="77">
        <f t="shared" si="121"/>
        <v>0</v>
      </c>
    </row>
    <row r="3867" spans="1:8" x14ac:dyDescent="0.2">
      <c r="A3867" s="79">
        <v>40786</v>
      </c>
      <c r="B3867" s="77">
        <v>9257.5</v>
      </c>
      <c r="C3867" s="84">
        <v>102258</v>
      </c>
      <c r="D3867" s="84">
        <v>464625</v>
      </c>
      <c r="F3867">
        <f t="shared" si="120"/>
        <v>2011</v>
      </c>
      <c r="G3867" s="57" t="e">
        <f>_xlfn.XLOOKUP(F3867,'Historical Metal Prices'!$L$4:$Z$4,'Historical Metal Prices'!$L$10:$Z$10)</f>
        <v>#N/A</v>
      </c>
      <c r="H3867" s="77">
        <f t="shared" si="121"/>
        <v>0</v>
      </c>
    </row>
    <row r="3868" spans="1:8" x14ac:dyDescent="0.2">
      <c r="A3868" s="79">
        <v>40785</v>
      </c>
      <c r="B3868" s="77">
        <v>9145.5</v>
      </c>
      <c r="C3868" s="84">
        <v>102258</v>
      </c>
      <c r="D3868" s="84">
        <v>463825</v>
      </c>
      <c r="F3868">
        <f t="shared" si="120"/>
        <v>2011</v>
      </c>
      <c r="G3868" s="57" t="e">
        <f>_xlfn.XLOOKUP(F3868,'Historical Metal Prices'!$L$4:$Z$4,'Historical Metal Prices'!$L$10:$Z$10)</f>
        <v>#N/A</v>
      </c>
      <c r="H3868" s="77">
        <f t="shared" si="121"/>
        <v>0</v>
      </c>
    </row>
    <row r="3869" spans="1:8" x14ac:dyDescent="0.2">
      <c r="A3869" s="79">
        <v>40784</v>
      </c>
      <c r="B3869" s="77">
        <v>9061.75</v>
      </c>
      <c r="C3869" s="84">
        <v>102258</v>
      </c>
      <c r="D3869" s="84">
        <v>464375</v>
      </c>
      <c r="F3869">
        <f t="shared" si="120"/>
        <v>2011</v>
      </c>
      <c r="G3869" s="57" t="e">
        <f>_xlfn.XLOOKUP(F3869,'Historical Metal Prices'!$L$4:$Z$4,'Historical Metal Prices'!$L$10:$Z$10)</f>
        <v>#N/A</v>
      </c>
      <c r="H3869" s="77">
        <f t="shared" si="121"/>
        <v>0</v>
      </c>
    </row>
    <row r="3870" spans="1:8" x14ac:dyDescent="0.2">
      <c r="A3870" s="79">
        <v>40781</v>
      </c>
      <c r="B3870" s="77">
        <v>9061.75</v>
      </c>
      <c r="C3870" s="84">
        <v>102258</v>
      </c>
      <c r="D3870" s="84">
        <v>464375</v>
      </c>
      <c r="F3870">
        <f t="shared" si="120"/>
        <v>2011</v>
      </c>
      <c r="G3870" s="57" t="e">
        <f>_xlfn.XLOOKUP(F3870,'Historical Metal Prices'!$L$4:$Z$4,'Historical Metal Prices'!$L$10:$Z$10)</f>
        <v>#N/A</v>
      </c>
      <c r="H3870" s="77">
        <f t="shared" si="121"/>
        <v>0</v>
      </c>
    </row>
    <row r="3871" spans="1:8" x14ac:dyDescent="0.2">
      <c r="A3871" s="79">
        <v>40780</v>
      </c>
      <c r="B3871" s="77">
        <v>9016.5</v>
      </c>
      <c r="C3871" s="84">
        <v>112014</v>
      </c>
      <c r="D3871" s="84">
        <v>464925</v>
      </c>
      <c r="F3871">
        <f t="shared" si="120"/>
        <v>2011</v>
      </c>
      <c r="G3871" s="57" t="e">
        <f>_xlfn.XLOOKUP(F3871,'Historical Metal Prices'!$L$4:$Z$4,'Historical Metal Prices'!$L$10:$Z$10)</f>
        <v>#N/A</v>
      </c>
      <c r="H3871" s="77">
        <f t="shared" si="121"/>
        <v>0</v>
      </c>
    </row>
    <row r="3872" spans="1:8" x14ac:dyDescent="0.2">
      <c r="A3872" s="79">
        <v>40779</v>
      </c>
      <c r="B3872" s="77">
        <v>8859.5</v>
      </c>
      <c r="C3872" s="84">
        <v>112014</v>
      </c>
      <c r="D3872" s="84">
        <v>463300</v>
      </c>
      <c r="F3872">
        <f t="shared" si="120"/>
        <v>2011</v>
      </c>
      <c r="G3872" s="57" t="e">
        <f>_xlfn.XLOOKUP(F3872,'Historical Metal Prices'!$L$4:$Z$4,'Historical Metal Prices'!$L$10:$Z$10)</f>
        <v>#N/A</v>
      </c>
      <c r="H3872" s="77">
        <f t="shared" si="121"/>
        <v>0</v>
      </c>
    </row>
    <row r="3873" spans="1:8" x14ac:dyDescent="0.2">
      <c r="A3873" s="79">
        <v>40778</v>
      </c>
      <c r="B3873" s="77">
        <v>8830.75</v>
      </c>
      <c r="C3873" s="84">
        <v>112014</v>
      </c>
      <c r="D3873" s="84">
        <v>463775</v>
      </c>
      <c r="F3873">
        <f t="shared" si="120"/>
        <v>2011</v>
      </c>
      <c r="G3873" s="57" t="e">
        <f>_xlfn.XLOOKUP(F3873,'Historical Metal Prices'!$L$4:$Z$4,'Historical Metal Prices'!$L$10:$Z$10)</f>
        <v>#N/A</v>
      </c>
      <c r="H3873" s="77">
        <f t="shared" si="121"/>
        <v>0</v>
      </c>
    </row>
    <row r="3874" spans="1:8" x14ac:dyDescent="0.2">
      <c r="A3874" s="79">
        <v>40777</v>
      </c>
      <c r="B3874" s="77">
        <v>8699.75</v>
      </c>
      <c r="C3874" s="84">
        <v>112014</v>
      </c>
      <c r="D3874" s="84">
        <v>465025</v>
      </c>
      <c r="F3874">
        <f t="shared" si="120"/>
        <v>2011</v>
      </c>
      <c r="G3874" s="57" t="e">
        <f>_xlfn.XLOOKUP(F3874,'Historical Metal Prices'!$L$4:$Z$4,'Historical Metal Prices'!$L$10:$Z$10)</f>
        <v>#N/A</v>
      </c>
      <c r="H3874" s="77">
        <f t="shared" si="121"/>
        <v>0</v>
      </c>
    </row>
    <row r="3875" spans="1:8" x14ac:dyDescent="0.2">
      <c r="A3875" s="79">
        <v>40774</v>
      </c>
      <c r="B3875" s="77">
        <v>8804.5</v>
      </c>
      <c r="C3875" s="84">
        <v>112014</v>
      </c>
      <c r="D3875" s="84">
        <v>466300</v>
      </c>
      <c r="F3875">
        <f t="shared" si="120"/>
        <v>2011</v>
      </c>
      <c r="G3875" s="57" t="e">
        <f>_xlfn.XLOOKUP(F3875,'Historical Metal Prices'!$L$4:$Z$4,'Historical Metal Prices'!$L$10:$Z$10)</f>
        <v>#N/A</v>
      </c>
      <c r="H3875" s="77">
        <f t="shared" si="121"/>
        <v>0</v>
      </c>
    </row>
    <row r="3876" spans="1:8" x14ac:dyDescent="0.2">
      <c r="A3876" s="79">
        <v>40773</v>
      </c>
      <c r="B3876" s="77">
        <v>8750.5</v>
      </c>
      <c r="C3876" s="84">
        <v>120819</v>
      </c>
      <c r="D3876" s="84">
        <v>463475</v>
      </c>
      <c r="F3876">
        <f t="shared" si="120"/>
        <v>2011</v>
      </c>
      <c r="G3876" s="57" t="e">
        <f>_xlfn.XLOOKUP(F3876,'Historical Metal Prices'!$L$4:$Z$4,'Historical Metal Prices'!$L$10:$Z$10)</f>
        <v>#N/A</v>
      </c>
      <c r="H3876" s="77">
        <f t="shared" si="121"/>
        <v>0</v>
      </c>
    </row>
    <row r="3877" spans="1:8" x14ac:dyDescent="0.2">
      <c r="A3877" s="79">
        <v>40772</v>
      </c>
      <c r="B3877" s="77">
        <v>8943.5</v>
      </c>
      <c r="C3877" s="84">
        <v>120819</v>
      </c>
      <c r="D3877" s="84">
        <v>462975</v>
      </c>
      <c r="F3877">
        <f t="shared" si="120"/>
        <v>2011</v>
      </c>
      <c r="G3877" s="57" t="e">
        <f>_xlfn.XLOOKUP(F3877,'Historical Metal Prices'!$L$4:$Z$4,'Historical Metal Prices'!$L$10:$Z$10)</f>
        <v>#N/A</v>
      </c>
      <c r="H3877" s="77">
        <f t="shared" si="121"/>
        <v>0</v>
      </c>
    </row>
    <row r="3878" spans="1:8" x14ac:dyDescent="0.2">
      <c r="A3878" s="79">
        <v>40771</v>
      </c>
      <c r="B3878" s="77">
        <v>8808.75</v>
      </c>
      <c r="C3878" s="84">
        <v>120819</v>
      </c>
      <c r="D3878" s="84">
        <v>464625</v>
      </c>
      <c r="F3878">
        <f t="shared" si="120"/>
        <v>2011</v>
      </c>
      <c r="G3878" s="57" t="e">
        <f>_xlfn.XLOOKUP(F3878,'Historical Metal Prices'!$L$4:$Z$4,'Historical Metal Prices'!$L$10:$Z$10)</f>
        <v>#N/A</v>
      </c>
      <c r="H3878" s="77">
        <f t="shared" si="121"/>
        <v>0</v>
      </c>
    </row>
    <row r="3879" spans="1:8" x14ac:dyDescent="0.2">
      <c r="A3879" s="79">
        <v>40770</v>
      </c>
      <c r="B3879" s="77">
        <v>8888.25</v>
      </c>
      <c r="C3879" s="84">
        <v>120819</v>
      </c>
      <c r="D3879" s="84">
        <v>465275</v>
      </c>
      <c r="F3879">
        <f t="shared" si="120"/>
        <v>2011</v>
      </c>
      <c r="G3879" s="57" t="e">
        <f>_xlfn.XLOOKUP(F3879,'Historical Metal Prices'!$L$4:$Z$4,'Historical Metal Prices'!$L$10:$Z$10)</f>
        <v>#N/A</v>
      </c>
      <c r="H3879" s="77">
        <f t="shared" si="121"/>
        <v>0</v>
      </c>
    </row>
    <row r="3880" spans="1:8" x14ac:dyDescent="0.2">
      <c r="A3880" s="79">
        <v>40767</v>
      </c>
      <c r="B3880" s="77">
        <v>8845.25</v>
      </c>
      <c r="C3880" s="84">
        <v>120819</v>
      </c>
      <c r="D3880" s="84">
        <v>460600</v>
      </c>
      <c r="F3880">
        <f t="shared" si="120"/>
        <v>2011</v>
      </c>
      <c r="G3880" s="57" t="e">
        <f>_xlfn.XLOOKUP(F3880,'Historical Metal Prices'!$L$4:$Z$4,'Historical Metal Prices'!$L$10:$Z$10)</f>
        <v>#N/A</v>
      </c>
      <c r="H3880" s="77">
        <f t="shared" si="121"/>
        <v>0</v>
      </c>
    </row>
    <row r="3881" spans="1:8" x14ac:dyDescent="0.2">
      <c r="A3881" s="79">
        <v>40766</v>
      </c>
      <c r="B3881" s="77">
        <v>8859.5</v>
      </c>
      <c r="C3881" s="84">
        <v>118200</v>
      </c>
      <c r="D3881" s="84">
        <v>461775</v>
      </c>
      <c r="F3881">
        <f t="shared" si="120"/>
        <v>2011</v>
      </c>
      <c r="G3881" s="57" t="e">
        <f>_xlfn.XLOOKUP(F3881,'Historical Metal Prices'!$L$4:$Z$4,'Historical Metal Prices'!$L$10:$Z$10)</f>
        <v>#N/A</v>
      </c>
      <c r="H3881" s="77">
        <f t="shared" si="121"/>
        <v>0</v>
      </c>
    </row>
    <row r="3882" spans="1:8" x14ac:dyDescent="0.2">
      <c r="A3882" s="79">
        <v>40765</v>
      </c>
      <c r="B3882" s="77">
        <v>8573</v>
      </c>
      <c r="C3882" s="84">
        <v>118200</v>
      </c>
      <c r="D3882" s="84">
        <v>463150</v>
      </c>
      <c r="F3882">
        <f t="shared" si="120"/>
        <v>2011</v>
      </c>
      <c r="G3882" s="57" t="e">
        <f>_xlfn.XLOOKUP(F3882,'Historical Metal Prices'!$L$4:$Z$4,'Historical Metal Prices'!$L$10:$Z$10)</f>
        <v>#N/A</v>
      </c>
      <c r="H3882" s="77">
        <f t="shared" si="121"/>
        <v>0</v>
      </c>
    </row>
    <row r="3883" spans="1:8" x14ac:dyDescent="0.2">
      <c r="A3883" s="79">
        <v>40764</v>
      </c>
      <c r="B3883" s="77">
        <v>8709.75</v>
      </c>
      <c r="C3883" s="84">
        <v>118200</v>
      </c>
      <c r="D3883" s="84">
        <v>464025</v>
      </c>
      <c r="F3883">
        <f t="shared" si="120"/>
        <v>2011</v>
      </c>
      <c r="G3883" s="57" t="e">
        <f>_xlfn.XLOOKUP(F3883,'Historical Metal Prices'!$L$4:$Z$4,'Historical Metal Prices'!$L$10:$Z$10)</f>
        <v>#N/A</v>
      </c>
      <c r="H3883" s="77">
        <f t="shared" si="121"/>
        <v>0</v>
      </c>
    </row>
    <row r="3884" spans="1:8" x14ac:dyDescent="0.2">
      <c r="A3884" s="79">
        <v>40763</v>
      </c>
      <c r="B3884" s="77">
        <v>8759.75</v>
      </c>
      <c r="C3884" s="84">
        <v>118200</v>
      </c>
      <c r="D3884" s="84">
        <v>464700</v>
      </c>
      <c r="F3884">
        <f t="shared" si="120"/>
        <v>2011</v>
      </c>
      <c r="G3884" s="57" t="e">
        <f>_xlfn.XLOOKUP(F3884,'Historical Metal Prices'!$L$4:$Z$4,'Historical Metal Prices'!$L$10:$Z$10)</f>
        <v>#N/A</v>
      </c>
      <c r="H3884" s="77">
        <f t="shared" si="121"/>
        <v>0</v>
      </c>
    </row>
    <row r="3885" spans="1:8" x14ac:dyDescent="0.2">
      <c r="A3885" s="79">
        <v>40760</v>
      </c>
      <c r="B3885" s="77">
        <v>9016.5</v>
      </c>
      <c r="C3885" s="84">
        <v>118200</v>
      </c>
      <c r="D3885" s="84">
        <v>465300</v>
      </c>
      <c r="F3885">
        <f t="shared" si="120"/>
        <v>2011</v>
      </c>
      <c r="G3885" s="57" t="e">
        <f>_xlfn.XLOOKUP(F3885,'Historical Metal Prices'!$L$4:$Z$4,'Historical Metal Prices'!$L$10:$Z$10)</f>
        <v>#N/A</v>
      </c>
      <c r="H3885" s="77">
        <f t="shared" si="121"/>
        <v>0</v>
      </c>
    </row>
    <row r="3886" spans="1:8" x14ac:dyDescent="0.2">
      <c r="A3886" s="79">
        <v>40759</v>
      </c>
      <c r="B3886" s="77">
        <v>9329.5</v>
      </c>
      <c r="C3886" s="84">
        <v>117067</v>
      </c>
      <c r="D3886" s="84">
        <v>465125</v>
      </c>
      <c r="F3886">
        <f t="shared" si="120"/>
        <v>2011</v>
      </c>
      <c r="G3886" s="57" t="e">
        <f>_xlfn.XLOOKUP(F3886,'Historical Metal Prices'!$L$4:$Z$4,'Historical Metal Prices'!$L$10:$Z$10)</f>
        <v>#N/A</v>
      </c>
      <c r="H3886" s="77">
        <f t="shared" si="121"/>
        <v>0</v>
      </c>
    </row>
    <row r="3887" spans="1:8" x14ac:dyDescent="0.2">
      <c r="A3887" s="79">
        <v>40758</v>
      </c>
      <c r="B3887" s="77">
        <v>9509.25</v>
      </c>
      <c r="C3887" s="84">
        <v>117067</v>
      </c>
      <c r="D3887" s="84">
        <v>465325</v>
      </c>
      <c r="F3887">
        <f t="shared" si="120"/>
        <v>2011</v>
      </c>
      <c r="G3887" s="57" t="e">
        <f>_xlfn.XLOOKUP(F3887,'Historical Metal Prices'!$L$4:$Z$4,'Historical Metal Prices'!$L$10:$Z$10)</f>
        <v>#N/A</v>
      </c>
      <c r="H3887" s="77">
        <f t="shared" si="121"/>
        <v>0</v>
      </c>
    </row>
    <row r="3888" spans="1:8" x14ac:dyDescent="0.2">
      <c r="A3888" s="79">
        <v>40757</v>
      </c>
      <c r="B3888" s="77">
        <v>9657</v>
      </c>
      <c r="C3888" s="84">
        <v>117067</v>
      </c>
      <c r="D3888" s="84">
        <v>465850</v>
      </c>
      <c r="F3888">
        <f t="shared" si="120"/>
        <v>2011</v>
      </c>
      <c r="G3888" s="57" t="e">
        <f>_xlfn.XLOOKUP(F3888,'Historical Metal Prices'!$L$4:$Z$4,'Historical Metal Prices'!$L$10:$Z$10)</f>
        <v>#N/A</v>
      </c>
      <c r="H3888" s="77">
        <f t="shared" si="121"/>
        <v>0</v>
      </c>
    </row>
    <row r="3889" spans="1:8" x14ac:dyDescent="0.2">
      <c r="A3889" s="79">
        <v>40756</v>
      </c>
      <c r="B3889" s="77">
        <v>9629.5</v>
      </c>
      <c r="C3889" s="84">
        <v>117067</v>
      </c>
      <c r="D3889" s="84">
        <v>465625</v>
      </c>
      <c r="F3889">
        <f t="shared" si="120"/>
        <v>2011</v>
      </c>
      <c r="G3889" s="57" t="e">
        <f>_xlfn.XLOOKUP(F3889,'Historical Metal Prices'!$L$4:$Z$4,'Historical Metal Prices'!$L$10:$Z$10)</f>
        <v>#N/A</v>
      </c>
      <c r="H3889" s="77">
        <f t="shared" si="121"/>
        <v>0</v>
      </c>
    </row>
    <row r="3890" spans="1:8" x14ac:dyDescent="0.2">
      <c r="A3890" s="79">
        <v>40753</v>
      </c>
      <c r="B3890" s="77">
        <v>9811.25</v>
      </c>
      <c r="C3890" s="84">
        <v>117067</v>
      </c>
      <c r="D3890" s="84">
        <v>466025</v>
      </c>
      <c r="F3890">
        <f t="shared" si="120"/>
        <v>2011</v>
      </c>
      <c r="G3890" s="57" t="e">
        <f>_xlfn.XLOOKUP(F3890,'Historical Metal Prices'!$L$4:$Z$4,'Historical Metal Prices'!$L$10:$Z$10)</f>
        <v>#N/A</v>
      </c>
      <c r="H3890" s="77">
        <f t="shared" si="121"/>
        <v>0</v>
      </c>
    </row>
    <row r="3891" spans="1:8" x14ac:dyDescent="0.2">
      <c r="A3891" s="79">
        <v>40752</v>
      </c>
      <c r="B3891" s="77">
        <v>9794</v>
      </c>
      <c r="C3891" s="84">
        <v>112046</v>
      </c>
      <c r="D3891" s="84">
        <v>466550</v>
      </c>
      <c r="F3891">
        <f t="shared" si="120"/>
        <v>2011</v>
      </c>
      <c r="G3891" s="57" t="e">
        <f>_xlfn.XLOOKUP(F3891,'Historical Metal Prices'!$L$4:$Z$4,'Historical Metal Prices'!$L$10:$Z$10)</f>
        <v>#N/A</v>
      </c>
      <c r="H3891" s="77">
        <f t="shared" si="121"/>
        <v>0</v>
      </c>
    </row>
    <row r="3892" spans="1:8" x14ac:dyDescent="0.2">
      <c r="A3892" s="79">
        <v>40751</v>
      </c>
      <c r="B3892" s="77">
        <v>9756</v>
      </c>
      <c r="C3892" s="84">
        <v>112046</v>
      </c>
      <c r="D3892" s="84">
        <v>468350</v>
      </c>
      <c r="F3892">
        <f t="shared" si="120"/>
        <v>2011</v>
      </c>
      <c r="G3892" s="57" t="e">
        <f>_xlfn.XLOOKUP(F3892,'Historical Metal Prices'!$L$4:$Z$4,'Historical Metal Prices'!$L$10:$Z$10)</f>
        <v>#N/A</v>
      </c>
      <c r="H3892" s="77">
        <f t="shared" si="121"/>
        <v>0</v>
      </c>
    </row>
    <row r="3893" spans="1:8" x14ac:dyDescent="0.2">
      <c r="A3893" s="79">
        <v>40750</v>
      </c>
      <c r="B3893" s="77">
        <v>9798</v>
      </c>
      <c r="C3893" s="84">
        <v>112046</v>
      </c>
      <c r="D3893" s="84">
        <v>469800</v>
      </c>
      <c r="F3893">
        <f t="shared" si="120"/>
        <v>2011</v>
      </c>
      <c r="G3893" s="57" t="e">
        <f>_xlfn.XLOOKUP(F3893,'Historical Metal Prices'!$L$4:$Z$4,'Historical Metal Prices'!$L$10:$Z$10)</f>
        <v>#N/A</v>
      </c>
      <c r="H3893" s="77">
        <f t="shared" si="121"/>
        <v>0</v>
      </c>
    </row>
    <row r="3894" spans="1:8" x14ac:dyDescent="0.2">
      <c r="A3894" s="79">
        <v>40749</v>
      </c>
      <c r="B3894" s="77">
        <v>9633</v>
      </c>
      <c r="C3894" s="84">
        <v>112046</v>
      </c>
      <c r="D3894" s="84">
        <v>469100</v>
      </c>
      <c r="F3894">
        <f t="shared" si="120"/>
        <v>2011</v>
      </c>
      <c r="G3894" s="57" t="e">
        <f>_xlfn.XLOOKUP(F3894,'Historical Metal Prices'!$L$4:$Z$4,'Historical Metal Prices'!$L$10:$Z$10)</f>
        <v>#N/A</v>
      </c>
      <c r="H3894" s="77">
        <f t="shared" si="121"/>
        <v>0</v>
      </c>
    </row>
    <row r="3895" spans="1:8" x14ac:dyDescent="0.2">
      <c r="A3895" s="79">
        <v>40746</v>
      </c>
      <c r="B3895" s="77">
        <v>9654.5</v>
      </c>
      <c r="C3895" s="84">
        <v>112046</v>
      </c>
      <c r="D3895" s="84">
        <v>471200</v>
      </c>
      <c r="F3895">
        <f t="shared" si="120"/>
        <v>2011</v>
      </c>
      <c r="G3895" s="57" t="e">
        <f>_xlfn.XLOOKUP(F3895,'Historical Metal Prices'!$L$4:$Z$4,'Historical Metal Prices'!$L$10:$Z$10)</f>
        <v>#N/A</v>
      </c>
      <c r="H3895" s="77">
        <f t="shared" si="121"/>
        <v>0</v>
      </c>
    </row>
    <row r="3896" spans="1:8" x14ac:dyDescent="0.2">
      <c r="A3896" s="79">
        <v>40745</v>
      </c>
      <c r="B3896" s="77">
        <v>9659.75</v>
      </c>
      <c r="C3896" s="84">
        <v>109461</v>
      </c>
      <c r="D3896" s="84">
        <v>472325</v>
      </c>
      <c r="F3896">
        <f t="shared" si="120"/>
        <v>2011</v>
      </c>
      <c r="G3896" s="57" t="e">
        <f>_xlfn.XLOOKUP(F3896,'Historical Metal Prices'!$L$4:$Z$4,'Historical Metal Prices'!$L$10:$Z$10)</f>
        <v>#N/A</v>
      </c>
      <c r="H3896" s="77">
        <f t="shared" si="121"/>
        <v>0</v>
      </c>
    </row>
    <row r="3897" spans="1:8" x14ac:dyDescent="0.2">
      <c r="A3897" s="79">
        <v>40744</v>
      </c>
      <c r="B3897" s="77">
        <v>9734</v>
      </c>
      <c r="C3897" s="84">
        <v>109461</v>
      </c>
      <c r="D3897" s="84">
        <v>474050</v>
      </c>
      <c r="F3897">
        <f t="shared" si="120"/>
        <v>2011</v>
      </c>
      <c r="G3897" s="57" t="e">
        <f>_xlfn.XLOOKUP(F3897,'Historical Metal Prices'!$L$4:$Z$4,'Historical Metal Prices'!$L$10:$Z$10)</f>
        <v>#N/A</v>
      </c>
      <c r="H3897" s="77">
        <f t="shared" si="121"/>
        <v>0</v>
      </c>
    </row>
    <row r="3898" spans="1:8" x14ac:dyDescent="0.2">
      <c r="A3898" s="79">
        <v>40743</v>
      </c>
      <c r="B3898" s="77">
        <v>9818.5</v>
      </c>
      <c r="C3898" s="84">
        <v>109461</v>
      </c>
      <c r="D3898" s="84">
        <v>467700</v>
      </c>
      <c r="F3898">
        <f t="shared" si="120"/>
        <v>2011</v>
      </c>
      <c r="G3898" s="57" t="e">
        <f>_xlfn.XLOOKUP(F3898,'Historical Metal Prices'!$L$4:$Z$4,'Historical Metal Prices'!$L$10:$Z$10)</f>
        <v>#N/A</v>
      </c>
      <c r="H3898" s="77">
        <f t="shared" si="121"/>
        <v>0</v>
      </c>
    </row>
    <row r="3899" spans="1:8" x14ac:dyDescent="0.2">
      <c r="A3899" s="79">
        <v>40742</v>
      </c>
      <c r="B3899" s="77">
        <v>9672.75</v>
      </c>
      <c r="C3899" s="84">
        <v>109461</v>
      </c>
      <c r="D3899" s="84">
        <v>467400</v>
      </c>
      <c r="F3899">
        <f t="shared" si="120"/>
        <v>2011</v>
      </c>
      <c r="G3899" s="57" t="e">
        <f>_xlfn.XLOOKUP(F3899,'Historical Metal Prices'!$L$4:$Z$4,'Historical Metal Prices'!$L$10:$Z$10)</f>
        <v>#N/A</v>
      </c>
      <c r="H3899" s="77">
        <f t="shared" si="121"/>
        <v>0</v>
      </c>
    </row>
    <row r="3900" spans="1:8" x14ac:dyDescent="0.2">
      <c r="A3900" s="79">
        <v>40739</v>
      </c>
      <c r="B3900" s="77">
        <v>9651.25</v>
      </c>
      <c r="C3900" s="84">
        <v>109461</v>
      </c>
      <c r="D3900" s="84">
        <v>462950</v>
      </c>
      <c r="F3900">
        <f t="shared" si="120"/>
        <v>2011</v>
      </c>
      <c r="G3900" s="57" t="e">
        <f>_xlfn.XLOOKUP(F3900,'Historical Metal Prices'!$L$4:$Z$4,'Historical Metal Prices'!$L$10:$Z$10)</f>
        <v>#N/A</v>
      </c>
      <c r="H3900" s="77">
        <f t="shared" si="121"/>
        <v>0</v>
      </c>
    </row>
    <row r="3901" spans="1:8" x14ac:dyDescent="0.2">
      <c r="A3901" s="79">
        <v>40738</v>
      </c>
      <c r="B3901" s="77">
        <v>9609.5</v>
      </c>
      <c r="C3901" s="84">
        <v>89498</v>
      </c>
      <c r="D3901" s="84">
        <v>462025</v>
      </c>
      <c r="F3901">
        <f t="shared" si="120"/>
        <v>2011</v>
      </c>
      <c r="G3901" s="57" t="e">
        <f>_xlfn.XLOOKUP(F3901,'Historical Metal Prices'!$L$4:$Z$4,'Historical Metal Prices'!$L$10:$Z$10)</f>
        <v>#N/A</v>
      </c>
      <c r="H3901" s="77">
        <f t="shared" si="121"/>
        <v>0</v>
      </c>
    </row>
    <row r="3902" spans="1:8" x14ac:dyDescent="0.2">
      <c r="A3902" s="79">
        <v>40737</v>
      </c>
      <c r="B3902" s="77">
        <v>9628.25</v>
      </c>
      <c r="C3902" s="84">
        <v>89498</v>
      </c>
      <c r="D3902" s="84">
        <v>462025</v>
      </c>
      <c r="F3902">
        <f t="shared" si="120"/>
        <v>2011</v>
      </c>
      <c r="G3902" s="57" t="e">
        <f>_xlfn.XLOOKUP(F3902,'Historical Metal Prices'!$L$4:$Z$4,'Historical Metal Prices'!$L$10:$Z$10)</f>
        <v>#N/A</v>
      </c>
      <c r="H3902" s="77">
        <f t="shared" si="121"/>
        <v>0</v>
      </c>
    </row>
    <row r="3903" spans="1:8" x14ac:dyDescent="0.2">
      <c r="A3903" s="79">
        <v>40736</v>
      </c>
      <c r="B3903" s="77">
        <v>9629</v>
      </c>
      <c r="C3903" s="84">
        <v>89498</v>
      </c>
      <c r="D3903" s="84">
        <v>461975</v>
      </c>
      <c r="F3903">
        <f t="shared" si="120"/>
        <v>2011</v>
      </c>
      <c r="G3903" s="57" t="e">
        <f>_xlfn.XLOOKUP(F3903,'Historical Metal Prices'!$L$4:$Z$4,'Historical Metal Prices'!$L$10:$Z$10)</f>
        <v>#N/A</v>
      </c>
      <c r="H3903" s="77">
        <f t="shared" si="121"/>
        <v>0</v>
      </c>
    </row>
    <row r="3904" spans="1:8" x14ac:dyDescent="0.2">
      <c r="A3904" s="79">
        <v>40735</v>
      </c>
      <c r="B3904" s="77">
        <v>9549</v>
      </c>
      <c r="C3904" s="84">
        <v>89498</v>
      </c>
      <c r="D3904" s="84">
        <v>461625</v>
      </c>
      <c r="F3904">
        <f t="shared" si="120"/>
        <v>2011</v>
      </c>
      <c r="G3904" s="57" t="e">
        <f>_xlfn.XLOOKUP(F3904,'Historical Metal Prices'!$L$4:$Z$4,'Historical Metal Prices'!$L$10:$Z$10)</f>
        <v>#N/A</v>
      </c>
      <c r="H3904" s="77">
        <f t="shared" si="121"/>
        <v>0</v>
      </c>
    </row>
    <row r="3905" spans="1:8" x14ac:dyDescent="0.2">
      <c r="A3905" s="79">
        <v>40732</v>
      </c>
      <c r="B3905" s="77">
        <v>9644</v>
      </c>
      <c r="C3905" s="84">
        <v>89498</v>
      </c>
      <c r="D3905" s="84">
        <v>461625</v>
      </c>
      <c r="F3905">
        <f t="shared" si="120"/>
        <v>2011</v>
      </c>
      <c r="G3905" s="57" t="e">
        <f>_xlfn.XLOOKUP(F3905,'Historical Metal Prices'!$L$4:$Z$4,'Historical Metal Prices'!$L$10:$Z$10)</f>
        <v>#N/A</v>
      </c>
      <c r="H3905" s="77">
        <f t="shared" si="121"/>
        <v>0</v>
      </c>
    </row>
    <row r="3906" spans="1:8" x14ac:dyDescent="0.2">
      <c r="A3906" s="79">
        <v>40731</v>
      </c>
      <c r="B3906" s="77">
        <v>9724</v>
      </c>
      <c r="C3906" s="84">
        <v>90089</v>
      </c>
      <c r="D3906" s="84">
        <v>461850</v>
      </c>
      <c r="F3906">
        <f t="shared" si="120"/>
        <v>2011</v>
      </c>
      <c r="G3906" s="57" t="e">
        <f>_xlfn.XLOOKUP(F3906,'Historical Metal Prices'!$L$4:$Z$4,'Historical Metal Prices'!$L$10:$Z$10)</f>
        <v>#N/A</v>
      </c>
      <c r="H3906" s="77">
        <f t="shared" si="121"/>
        <v>0</v>
      </c>
    </row>
    <row r="3907" spans="1:8" x14ac:dyDescent="0.2">
      <c r="A3907" s="79">
        <v>40730</v>
      </c>
      <c r="B3907" s="77">
        <v>9503</v>
      </c>
      <c r="C3907" s="84">
        <v>90089</v>
      </c>
      <c r="D3907" s="84">
        <v>461950</v>
      </c>
      <c r="F3907">
        <f t="shared" si="120"/>
        <v>2011</v>
      </c>
      <c r="G3907" s="57" t="e">
        <f>_xlfn.XLOOKUP(F3907,'Historical Metal Prices'!$L$4:$Z$4,'Historical Metal Prices'!$L$10:$Z$10)</f>
        <v>#N/A</v>
      </c>
      <c r="H3907" s="77">
        <f t="shared" si="121"/>
        <v>0</v>
      </c>
    </row>
    <row r="3908" spans="1:8" x14ac:dyDescent="0.2">
      <c r="A3908" s="79">
        <v>40729</v>
      </c>
      <c r="B3908" s="77">
        <v>9522.25</v>
      </c>
      <c r="C3908" s="84">
        <v>90089</v>
      </c>
      <c r="D3908" s="84">
        <v>461275</v>
      </c>
      <c r="F3908">
        <f t="shared" si="120"/>
        <v>2011</v>
      </c>
      <c r="G3908" s="57" t="e">
        <f>_xlfn.XLOOKUP(F3908,'Historical Metal Prices'!$L$4:$Z$4,'Historical Metal Prices'!$L$10:$Z$10)</f>
        <v>#N/A</v>
      </c>
      <c r="H3908" s="77">
        <f t="shared" si="121"/>
        <v>0</v>
      </c>
    </row>
    <row r="3909" spans="1:8" x14ac:dyDescent="0.2">
      <c r="A3909" s="79">
        <v>40728</v>
      </c>
      <c r="B3909" s="77">
        <v>9438.5</v>
      </c>
      <c r="C3909" s="84">
        <v>90089</v>
      </c>
      <c r="D3909" s="84">
        <v>462500</v>
      </c>
      <c r="F3909">
        <f t="shared" si="120"/>
        <v>2011</v>
      </c>
      <c r="G3909" s="57" t="e">
        <f>_xlfn.XLOOKUP(F3909,'Historical Metal Prices'!$L$4:$Z$4,'Historical Metal Prices'!$L$10:$Z$10)</f>
        <v>#N/A</v>
      </c>
      <c r="H3909" s="77">
        <f t="shared" si="121"/>
        <v>0</v>
      </c>
    </row>
    <row r="3910" spans="1:8" x14ac:dyDescent="0.2">
      <c r="A3910" s="79">
        <v>40725</v>
      </c>
      <c r="B3910" s="77">
        <v>9429.25</v>
      </c>
      <c r="C3910" s="84">
        <v>90089</v>
      </c>
      <c r="D3910" s="84">
        <v>462725</v>
      </c>
      <c r="F3910">
        <f t="shared" si="120"/>
        <v>2011</v>
      </c>
      <c r="G3910" s="57" t="e">
        <f>_xlfn.XLOOKUP(F3910,'Historical Metal Prices'!$L$4:$Z$4,'Historical Metal Prices'!$L$10:$Z$10)</f>
        <v>#N/A</v>
      </c>
      <c r="H3910" s="77">
        <f t="shared" si="121"/>
        <v>0</v>
      </c>
    </row>
    <row r="3911" spans="1:8" x14ac:dyDescent="0.2">
      <c r="A3911" s="79">
        <v>40724</v>
      </c>
      <c r="B3911" s="77">
        <v>9414</v>
      </c>
      <c r="C3911" s="84">
        <v>80792</v>
      </c>
      <c r="D3911" s="84">
        <v>463450</v>
      </c>
      <c r="F3911">
        <f t="shared" si="120"/>
        <v>2011</v>
      </c>
      <c r="G3911" s="57" t="e">
        <f>_xlfn.XLOOKUP(F3911,'Historical Metal Prices'!$L$4:$Z$4,'Historical Metal Prices'!$L$10:$Z$10)</f>
        <v>#N/A</v>
      </c>
      <c r="H3911" s="77">
        <f t="shared" si="121"/>
        <v>0</v>
      </c>
    </row>
    <row r="3912" spans="1:8" x14ac:dyDescent="0.2">
      <c r="A3912" s="79">
        <v>40723</v>
      </c>
      <c r="B3912" s="77">
        <v>9312</v>
      </c>
      <c r="C3912" s="84">
        <v>80792</v>
      </c>
      <c r="D3912" s="84">
        <v>465250</v>
      </c>
      <c r="F3912">
        <f t="shared" si="120"/>
        <v>2011</v>
      </c>
      <c r="G3912" s="57" t="e">
        <f>_xlfn.XLOOKUP(F3912,'Historical Metal Prices'!$L$4:$Z$4,'Historical Metal Prices'!$L$10:$Z$10)</f>
        <v>#N/A</v>
      </c>
      <c r="H3912" s="77">
        <f t="shared" si="121"/>
        <v>0</v>
      </c>
    </row>
    <row r="3913" spans="1:8" x14ac:dyDescent="0.2">
      <c r="A3913" s="79">
        <v>40722</v>
      </c>
      <c r="B3913" s="77">
        <v>9060</v>
      </c>
      <c r="C3913" s="84">
        <v>80792</v>
      </c>
      <c r="D3913" s="84">
        <v>467025</v>
      </c>
      <c r="F3913">
        <f t="shared" si="120"/>
        <v>2011</v>
      </c>
      <c r="G3913" s="57" t="e">
        <f>_xlfn.XLOOKUP(F3913,'Historical Metal Prices'!$L$4:$Z$4,'Historical Metal Prices'!$L$10:$Z$10)</f>
        <v>#N/A</v>
      </c>
      <c r="H3913" s="77">
        <f t="shared" si="121"/>
        <v>0</v>
      </c>
    </row>
    <row r="3914" spans="1:8" x14ac:dyDescent="0.2">
      <c r="A3914" s="79">
        <v>40721</v>
      </c>
      <c r="B3914" s="77">
        <v>8958.5</v>
      </c>
      <c r="C3914" s="84">
        <v>80792</v>
      </c>
      <c r="D3914" s="84">
        <v>468375</v>
      </c>
      <c r="F3914">
        <f t="shared" si="120"/>
        <v>2011</v>
      </c>
      <c r="G3914" s="57" t="e">
        <f>_xlfn.XLOOKUP(F3914,'Historical Metal Prices'!$L$4:$Z$4,'Historical Metal Prices'!$L$10:$Z$10)</f>
        <v>#N/A</v>
      </c>
      <c r="H3914" s="77">
        <f t="shared" si="121"/>
        <v>0</v>
      </c>
    </row>
    <row r="3915" spans="1:8" x14ac:dyDescent="0.2">
      <c r="A3915" s="79">
        <v>40718</v>
      </c>
      <c r="B3915" s="77">
        <v>9036</v>
      </c>
      <c r="C3915" s="84">
        <v>80792</v>
      </c>
      <c r="D3915" s="84">
        <v>470525</v>
      </c>
      <c r="F3915">
        <f t="shared" ref="F3915:F3978" si="122">YEAR(A3915)</f>
        <v>2011</v>
      </c>
      <c r="G3915" s="57" t="e">
        <f>_xlfn.XLOOKUP(F3915,'Historical Metal Prices'!$L$4:$Z$4,'Historical Metal Prices'!$L$10:$Z$10)</f>
        <v>#N/A</v>
      </c>
      <c r="H3915" s="77">
        <f t="shared" ref="H3915:H3978" si="123">IFERROR(B3915*(1+G3915),H3916)</f>
        <v>0</v>
      </c>
    </row>
    <row r="3916" spans="1:8" x14ac:dyDescent="0.2">
      <c r="A3916" s="79">
        <v>40717</v>
      </c>
      <c r="B3916" s="77">
        <v>8955.75</v>
      </c>
      <c r="C3916" s="84">
        <v>87310</v>
      </c>
      <c r="D3916" s="84">
        <v>473700</v>
      </c>
      <c r="F3916">
        <f t="shared" si="122"/>
        <v>2011</v>
      </c>
      <c r="G3916" s="57" t="e">
        <f>_xlfn.XLOOKUP(F3916,'Historical Metal Prices'!$L$4:$Z$4,'Historical Metal Prices'!$L$10:$Z$10)</f>
        <v>#N/A</v>
      </c>
      <c r="H3916" s="77">
        <f t="shared" si="123"/>
        <v>0</v>
      </c>
    </row>
    <row r="3917" spans="1:8" x14ac:dyDescent="0.2">
      <c r="A3917" s="79">
        <v>40716</v>
      </c>
      <c r="B3917" s="77">
        <v>9010</v>
      </c>
      <c r="C3917" s="84">
        <v>87310</v>
      </c>
      <c r="D3917" s="84">
        <v>474025</v>
      </c>
      <c r="F3917">
        <f t="shared" si="122"/>
        <v>2011</v>
      </c>
      <c r="G3917" s="57" t="e">
        <f>_xlfn.XLOOKUP(F3917,'Historical Metal Prices'!$L$4:$Z$4,'Historical Metal Prices'!$L$10:$Z$10)</f>
        <v>#N/A</v>
      </c>
      <c r="H3917" s="77">
        <f t="shared" si="123"/>
        <v>0</v>
      </c>
    </row>
    <row r="3918" spans="1:8" x14ac:dyDescent="0.2">
      <c r="A3918" s="79">
        <v>40715</v>
      </c>
      <c r="B3918" s="77">
        <v>9074</v>
      </c>
      <c r="C3918" s="84">
        <v>87310</v>
      </c>
      <c r="D3918" s="84">
        <v>474525</v>
      </c>
      <c r="F3918">
        <f t="shared" si="122"/>
        <v>2011</v>
      </c>
      <c r="G3918" s="57" t="e">
        <f>_xlfn.XLOOKUP(F3918,'Historical Metal Prices'!$L$4:$Z$4,'Historical Metal Prices'!$L$10:$Z$10)</f>
        <v>#N/A</v>
      </c>
      <c r="H3918" s="77">
        <f t="shared" si="123"/>
        <v>0</v>
      </c>
    </row>
    <row r="3919" spans="1:8" x14ac:dyDescent="0.2">
      <c r="A3919" s="79">
        <v>40714</v>
      </c>
      <c r="B3919" s="77">
        <v>8998</v>
      </c>
      <c r="C3919" s="84">
        <v>87310</v>
      </c>
      <c r="D3919" s="84">
        <v>472825</v>
      </c>
      <c r="F3919">
        <f t="shared" si="122"/>
        <v>2011</v>
      </c>
      <c r="G3919" s="57" t="e">
        <f>_xlfn.XLOOKUP(F3919,'Historical Metal Prices'!$L$4:$Z$4,'Historical Metal Prices'!$L$10:$Z$10)</f>
        <v>#N/A</v>
      </c>
      <c r="H3919" s="77">
        <f t="shared" si="123"/>
        <v>0</v>
      </c>
    </row>
    <row r="3920" spans="1:8" x14ac:dyDescent="0.2">
      <c r="A3920" s="79">
        <v>40711</v>
      </c>
      <c r="B3920" s="77">
        <v>9087</v>
      </c>
      <c r="C3920" s="84">
        <v>87310</v>
      </c>
      <c r="D3920" s="84">
        <v>471850</v>
      </c>
      <c r="F3920">
        <f t="shared" si="122"/>
        <v>2011</v>
      </c>
      <c r="G3920" s="57" t="e">
        <f>_xlfn.XLOOKUP(F3920,'Historical Metal Prices'!$L$4:$Z$4,'Historical Metal Prices'!$L$10:$Z$10)</f>
        <v>#N/A</v>
      </c>
      <c r="H3920" s="77">
        <f t="shared" si="123"/>
        <v>0</v>
      </c>
    </row>
    <row r="3921" spans="1:8" x14ac:dyDescent="0.2">
      <c r="A3921" s="79">
        <v>40710</v>
      </c>
      <c r="B3921" s="77">
        <v>9056.75</v>
      </c>
      <c r="C3921" s="84">
        <v>83275</v>
      </c>
      <c r="D3921" s="84">
        <v>470825</v>
      </c>
      <c r="F3921">
        <f t="shared" si="122"/>
        <v>2011</v>
      </c>
      <c r="G3921" s="57" t="e">
        <f>_xlfn.XLOOKUP(F3921,'Historical Metal Prices'!$L$4:$Z$4,'Historical Metal Prices'!$L$10:$Z$10)</f>
        <v>#N/A</v>
      </c>
      <c r="H3921" s="77">
        <f t="shared" si="123"/>
        <v>0</v>
      </c>
    </row>
    <row r="3922" spans="1:8" x14ac:dyDescent="0.2">
      <c r="A3922" s="79">
        <v>40709</v>
      </c>
      <c r="B3922" s="77">
        <v>9142.75</v>
      </c>
      <c r="C3922" s="84">
        <v>83275</v>
      </c>
      <c r="D3922" s="84">
        <v>472150</v>
      </c>
      <c r="F3922">
        <f t="shared" si="122"/>
        <v>2011</v>
      </c>
      <c r="G3922" s="57" t="e">
        <f>_xlfn.XLOOKUP(F3922,'Historical Metal Prices'!$L$4:$Z$4,'Historical Metal Prices'!$L$10:$Z$10)</f>
        <v>#N/A</v>
      </c>
      <c r="H3922" s="77">
        <f t="shared" si="123"/>
        <v>0</v>
      </c>
    </row>
    <row r="3923" spans="1:8" x14ac:dyDescent="0.2">
      <c r="A3923" s="79">
        <v>40708</v>
      </c>
      <c r="B3923" s="77">
        <v>9157.25</v>
      </c>
      <c r="C3923" s="84">
        <v>83275</v>
      </c>
      <c r="D3923" s="84">
        <v>472625</v>
      </c>
      <c r="F3923">
        <f t="shared" si="122"/>
        <v>2011</v>
      </c>
      <c r="G3923" s="57" t="e">
        <f>_xlfn.XLOOKUP(F3923,'Historical Metal Prices'!$L$4:$Z$4,'Historical Metal Prices'!$L$10:$Z$10)</f>
        <v>#N/A</v>
      </c>
      <c r="H3923" s="77">
        <f t="shared" si="123"/>
        <v>0</v>
      </c>
    </row>
    <row r="3924" spans="1:8" x14ac:dyDescent="0.2">
      <c r="A3924" s="79">
        <v>40707</v>
      </c>
      <c r="B3924" s="77">
        <v>8896.25</v>
      </c>
      <c r="C3924" s="84">
        <v>83275</v>
      </c>
      <c r="D3924" s="84">
        <v>473675</v>
      </c>
      <c r="F3924">
        <f t="shared" si="122"/>
        <v>2011</v>
      </c>
      <c r="G3924" s="57" t="e">
        <f>_xlfn.XLOOKUP(F3924,'Historical Metal Prices'!$L$4:$Z$4,'Historical Metal Prices'!$L$10:$Z$10)</f>
        <v>#N/A</v>
      </c>
      <c r="H3924" s="77">
        <f t="shared" si="123"/>
        <v>0</v>
      </c>
    </row>
    <row r="3925" spans="1:8" x14ac:dyDescent="0.2">
      <c r="A3925" s="79">
        <v>40704</v>
      </c>
      <c r="B3925" s="77">
        <v>8923.5</v>
      </c>
      <c r="C3925" s="84">
        <v>83275</v>
      </c>
      <c r="D3925" s="84">
        <v>475750</v>
      </c>
      <c r="F3925">
        <f t="shared" si="122"/>
        <v>2011</v>
      </c>
      <c r="G3925" s="57" t="e">
        <f>_xlfn.XLOOKUP(F3925,'Historical Metal Prices'!$L$4:$Z$4,'Historical Metal Prices'!$L$10:$Z$10)</f>
        <v>#N/A</v>
      </c>
      <c r="H3925" s="77">
        <f t="shared" si="123"/>
        <v>0</v>
      </c>
    </row>
    <row r="3926" spans="1:8" x14ac:dyDescent="0.2">
      <c r="A3926" s="79">
        <v>40703</v>
      </c>
      <c r="B3926" s="77">
        <v>9040</v>
      </c>
      <c r="C3926" s="84">
        <v>86163</v>
      </c>
      <c r="D3926" s="84">
        <v>477925</v>
      </c>
      <c r="F3926">
        <f t="shared" si="122"/>
        <v>2011</v>
      </c>
      <c r="G3926" s="57" t="e">
        <f>_xlfn.XLOOKUP(F3926,'Historical Metal Prices'!$L$4:$Z$4,'Historical Metal Prices'!$L$10:$Z$10)</f>
        <v>#N/A</v>
      </c>
      <c r="H3926" s="77">
        <f t="shared" si="123"/>
        <v>0</v>
      </c>
    </row>
    <row r="3927" spans="1:8" x14ac:dyDescent="0.2">
      <c r="A3927" s="79">
        <v>40702</v>
      </c>
      <c r="B3927" s="77">
        <v>9015</v>
      </c>
      <c r="C3927" s="84">
        <v>86163</v>
      </c>
      <c r="D3927" s="84">
        <v>477850</v>
      </c>
      <c r="F3927">
        <f t="shared" si="122"/>
        <v>2011</v>
      </c>
      <c r="G3927" s="57" t="e">
        <f>_xlfn.XLOOKUP(F3927,'Historical Metal Prices'!$L$4:$Z$4,'Historical Metal Prices'!$L$10:$Z$10)</f>
        <v>#N/A</v>
      </c>
      <c r="H3927" s="77">
        <f t="shared" si="123"/>
        <v>0</v>
      </c>
    </row>
    <row r="3928" spans="1:8" x14ac:dyDescent="0.2">
      <c r="A3928" s="79">
        <v>40701</v>
      </c>
      <c r="B3928" s="77">
        <v>9126.5</v>
      </c>
      <c r="C3928" s="84">
        <v>86163</v>
      </c>
      <c r="D3928" s="84">
        <v>477150</v>
      </c>
      <c r="F3928">
        <f t="shared" si="122"/>
        <v>2011</v>
      </c>
      <c r="G3928" s="57" t="e">
        <f>_xlfn.XLOOKUP(F3928,'Historical Metal Prices'!$L$4:$Z$4,'Historical Metal Prices'!$L$10:$Z$10)</f>
        <v>#N/A</v>
      </c>
      <c r="H3928" s="77">
        <f t="shared" si="123"/>
        <v>0</v>
      </c>
    </row>
    <row r="3929" spans="1:8" x14ac:dyDescent="0.2">
      <c r="A3929" s="79">
        <v>40700</v>
      </c>
      <c r="B3929" s="77">
        <v>9122.75</v>
      </c>
      <c r="C3929" s="84">
        <v>86163</v>
      </c>
      <c r="D3929" s="84">
        <v>476750</v>
      </c>
      <c r="F3929">
        <f t="shared" si="122"/>
        <v>2011</v>
      </c>
      <c r="G3929" s="57" t="e">
        <f>_xlfn.XLOOKUP(F3929,'Historical Metal Prices'!$L$4:$Z$4,'Historical Metal Prices'!$L$10:$Z$10)</f>
        <v>#N/A</v>
      </c>
      <c r="H3929" s="77">
        <f t="shared" si="123"/>
        <v>0</v>
      </c>
    </row>
    <row r="3930" spans="1:8" x14ac:dyDescent="0.2">
      <c r="A3930" s="79">
        <v>40697</v>
      </c>
      <c r="B3930" s="77">
        <v>9087.75</v>
      </c>
      <c r="C3930" s="84">
        <v>86163</v>
      </c>
      <c r="D3930" s="84">
        <v>475700</v>
      </c>
      <c r="F3930">
        <f t="shared" si="122"/>
        <v>2011</v>
      </c>
      <c r="G3930" s="57" t="e">
        <f>_xlfn.XLOOKUP(F3930,'Historical Metal Prices'!$L$4:$Z$4,'Historical Metal Prices'!$L$10:$Z$10)</f>
        <v>#N/A</v>
      </c>
      <c r="H3930" s="77">
        <f t="shared" si="123"/>
        <v>0</v>
      </c>
    </row>
    <row r="3931" spans="1:8" x14ac:dyDescent="0.2">
      <c r="A3931" s="79">
        <v>40696</v>
      </c>
      <c r="B3931" s="77">
        <v>8907</v>
      </c>
      <c r="C3931" s="84">
        <v>82309</v>
      </c>
      <c r="D3931" s="84">
        <v>473475</v>
      </c>
      <c r="F3931">
        <f t="shared" si="122"/>
        <v>2011</v>
      </c>
      <c r="G3931" s="57" t="e">
        <f>_xlfn.XLOOKUP(F3931,'Historical Metal Prices'!$L$4:$Z$4,'Historical Metal Prices'!$L$10:$Z$10)</f>
        <v>#N/A</v>
      </c>
      <c r="H3931" s="77">
        <f t="shared" si="123"/>
        <v>0</v>
      </c>
    </row>
    <row r="3932" spans="1:8" x14ac:dyDescent="0.2">
      <c r="A3932" s="79">
        <v>40695</v>
      </c>
      <c r="B3932" s="77">
        <v>9090</v>
      </c>
      <c r="C3932" s="84">
        <v>82309</v>
      </c>
      <c r="D3932" s="84">
        <v>473500</v>
      </c>
      <c r="F3932">
        <f t="shared" si="122"/>
        <v>2011</v>
      </c>
      <c r="G3932" s="57" t="e">
        <f>_xlfn.XLOOKUP(F3932,'Historical Metal Prices'!$L$4:$Z$4,'Historical Metal Prices'!$L$10:$Z$10)</f>
        <v>#N/A</v>
      </c>
      <c r="H3932" s="77">
        <f t="shared" si="123"/>
        <v>0</v>
      </c>
    </row>
    <row r="3933" spans="1:8" x14ac:dyDescent="0.2">
      <c r="A3933" s="79">
        <v>40694</v>
      </c>
      <c r="B3933" s="77">
        <v>9202.25</v>
      </c>
      <c r="C3933" s="84">
        <v>82309</v>
      </c>
      <c r="D3933" s="84">
        <v>470850</v>
      </c>
      <c r="F3933">
        <f t="shared" si="122"/>
        <v>2011</v>
      </c>
      <c r="G3933" s="57" t="e">
        <f>_xlfn.XLOOKUP(F3933,'Historical Metal Prices'!$L$4:$Z$4,'Historical Metal Prices'!$L$10:$Z$10)</f>
        <v>#N/A</v>
      </c>
      <c r="H3933" s="77">
        <f t="shared" si="123"/>
        <v>0</v>
      </c>
    </row>
    <row r="3934" spans="1:8" x14ac:dyDescent="0.2">
      <c r="A3934" s="79">
        <v>40693</v>
      </c>
      <c r="B3934" s="77">
        <v>9188.25</v>
      </c>
      <c r="C3934" s="84">
        <v>82309</v>
      </c>
      <c r="D3934" s="84">
        <v>467775</v>
      </c>
      <c r="F3934">
        <f t="shared" si="122"/>
        <v>2011</v>
      </c>
      <c r="G3934" s="57" t="e">
        <f>_xlfn.XLOOKUP(F3934,'Historical Metal Prices'!$L$4:$Z$4,'Historical Metal Prices'!$L$10:$Z$10)</f>
        <v>#N/A</v>
      </c>
      <c r="H3934" s="77">
        <f t="shared" si="123"/>
        <v>0</v>
      </c>
    </row>
    <row r="3935" spans="1:8" x14ac:dyDescent="0.2">
      <c r="A3935" s="79">
        <v>40690</v>
      </c>
      <c r="B3935" s="77">
        <v>9188.25</v>
      </c>
      <c r="C3935" s="84">
        <v>82309</v>
      </c>
      <c r="D3935" s="84">
        <v>467775</v>
      </c>
      <c r="F3935">
        <f t="shared" si="122"/>
        <v>2011</v>
      </c>
      <c r="G3935" s="57" t="e">
        <f>_xlfn.XLOOKUP(F3935,'Historical Metal Prices'!$L$4:$Z$4,'Historical Metal Prices'!$L$10:$Z$10)</f>
        <v>#N/A</v>
      </c>
      <c r="H3935" s="77">
        <f t="shared" si="123"/>
        <v>0</v>
      </c>
    </row>
    <row r="3936" spans="1:8" x14ac:dyDescent="0.2">
      <c r="A3936" s="79">
        <v>40689</v>
      </c>
      <c r="B3936" s="77">
        <v>9010</v>
      </c>
      <c r="C3936" s="84">
        <v>90108</v>
      </c>
      <c r="D3936" s="84">
        <v>469475</v>
      </c>
      <c r="F3936">
        <f t="shared" si="122"/>
        <v>2011</v>
      </c>
      <c r="G3936" s="57" t="e">
        <f>_xlfn.XLOOKUP(F3936,'Historical Metal Prices'!$L$4:$Z$4,'Historical Metal Prices'!$L$10:$Z$10)</f>
        <v>#N/A</v>
      </c>
      <c r="H3936" s="77">
        <f t="shared" si="123"/>
        <v>0</v>
      </c>
    </row>
    <row r="3937" spans="1:8" x14ac:dyDescent="0.2">
      <c r="A3937" s="79">
        <v>40688</v>
      </c>
      <c r="B3937" s="77">
        <v>9059</v>
      </c>
      <c r="C3937" s="84">
        <v>90108</v>
      </c>
      <c r="D3937" s="84">
        <v>468225</v>
      </c>
      <c r="F3937">
        <f t="shared" si="122"/>
        <v>2011</v>
      </c>
      <c r="G3937" s="57" t="e">
        <f>_xlfn.XLOOKUP(F3937,'Historical Metal Prices'!$L$4:$Z$4,'Historical Metal Prices'!$L$10:$Z$10)</f>
        <v>#N/A</v>
      </c>
      <c r="H3937" s="77">
        <f t="shared" si="123"/>
        <v>0</v>
      </c>
    </row>
    <row r="3938" spans="1:8" x14ac:dyDescent="0.2">
      <c r="A3938" s="79">
        <v>40687</v>
      </c>
      <c r="B3938" s="77">
        <v>8849</v>
      </c>
      <c r="C3938" s="84">
        <v>90108</v>
      </c>
      <c r="D3938" s="84">
        <v>469375</v>
      </c>
      <c r="F3938">
        <f t="shared" si="122"/>
        <v>2011</v>
      </c>
      <c r="G3938" s="57" t="e">
        <f>_xlfn.XLOOKUP(F3938,'Historical Metal Prices'!$L$4:$Z$4,'Historical Metal Prices'!$L$10:$Z$10)</f>
        <v>#N/A</v>
      </c>
      <c r="H3938" s="77">
        <f t="shared" si="123"/>
        <v>0</v>
      </c>
    </row>
    <row r="3939" spans="1:8" x14ac:dyDescent="0.2">
      <c r="A3939" s="79">
        <v>40686</v>
      </c>
      <c r="B3939" s="77">
        <v>8776</v>
      </c>
      <c r="C3939" s="84">
        <v>90108</v>
      </c>
      <c r="D3939" s="84">
        <v>469250</v>
      </c>
      <c r="F3939">
        <f t="shared" si="122"/>
        <v>2011</v>
      </c>
      <c r="G3939" s="57" t="e">
        <f>_xlfn.XLOOKUP(F3939,'Historical Metal Prices'!$L$4:$Z$4,'Historical Metal Prices'!$L$10:$Z$10)</f>
        <v>#N/A</v>
      </c>
      <c r="H3939" s="77">
        <f t="shared" si="123"/>
        <v>0</v>
      </c>
    </row>
    <row r="3940" spans="1:8" x14ac:dyDescent="0.2">
      <c r="A3940" s="79">
        <v>40683</v>
      </c>
      <c r="B3940" s="77">
        <v>9049.75</v>
      </c>
      <c r="C3940" s="84">
        <v>90108</v>
      </c>
      <c r="D3940" s="84">
        <v>468175</v>
      </c>
      <c r="F3940">
        <f t="shared" si="122"/>
        <v>2011</v>
      </c>
      <c r="G3940" s="57" t="e">
        <f>_xlfn.XLOOKUP(F3940,'Historical Metal Prices'!$L$4:$Z$4,'Historical Metal Prices'!$L$10:$Z$10)</f>
        <v>#N/A</v>
      </c>
      <c r="H3940" s="77">
        <f t="shared" si="123"/>
        <v>0</v>
      </c>
    </row>
    <row r="3941" spans="1:8" x14ac:dyDescent="0.2">
      <c r="A3941" s="79">
        <v>40682</v>
      </c>
      <c r="B3941" s="77">
        <v>8927.25</v>
      </c>
      <c r="C3941" s="84">
        <v>105465</v>
      </c>
      <c r="D3941" s="84">
        <v>466250</v>
      </c>
      <c r="F3941">
        <f t="shared" si="122"/>
        <v>2011</v>
      </c>
      <c r="G3941" s="57" t="e">
        <f>_xlfn.XLOOKUP(F3941,'Historical Metal Prices'!$L$4:$Z$4,'Historical Metal Prices'!$L$10:$Z$10)</f>
        <v>#N/A</v>
      </c>
      <c r="H3941" s="77">
        <f t="shared" si="123"/>
        <v>0</v>
      </c>
    </row>
    <row r="3942" spans="1:8" x14ac:dyDescent="0.2">
      <c r="A3942" s="79">
        <v>40681</v>
      </c>
      <c r="B3942" s="77">
        <v>9043</v>
      </c>
      <c r="C3942" s="84">
        <v>105465</v>
      </c>
      <c r="D3942" s="84">
        <v>467025</v>
      </c>
      <c r="F3942">
        <f t="shared" si="122"/>
        <v>2011</v>
      </c>
      <c r="G3942" s="57" t="e">
        <f>_xlfn.XLOOKUP(F3942,'Historical Metal Prices'!$L$4:$Z$4,'Historical Metal Prices'!$L$10:$Z$10)</f>
        <v>#N/A</v>
      </c>
      <c r="H3942" s="77">
        <f t="shared" si="123"/>
        <v>0</v>
      </c>
    </row>
    <row r="3943" spans="1:8" x14ac:dyDescent="0.2">
      <c r="A3943" s="79">
        <v>40680</v>
      </c>
      <c r="B3943" s="77">
        <v>8776.5</v>
      </c>
      <c r="C3943" s="84">
        <v>105465</v>
      </c>
      <c r="D3943" s="84">
        <v>467800</v>
      </c>
      <c r="F3943">
        <f t="shared" si="122"/>
        <v>2011</v>
      </c>
      <c r="G3943" s="57" t="e">
        <f>_xlfn.XLOOKUP(F3943,'Historical Metal Prices'!$L$4:$Z$4,'Historical Metal Prices'!$L$10:$Z$10)</f>
        <v>#N/A</v>
      </c>
      <c r="H3943" s="77">
        <f t="shared" si="123"/>
        <v>0</v>
      </c>
    </row>
    <row r="3944" spans="1:8" x14ac:dyDescent="0.2">
      <c r="A3944" s="79">
        <v>40679</v>
      </c>
      <c r="B3944" s="77">
        <v>8816</v>
      </c>
      <c r="C3944" s="84">
        <v>105465</v>
      </c>
      <c r="D3944" s="84">
        <v>467575</v>
      </c>
      <c r="F3944">
        <f t="shared" si="122"/>
        <v>2011</v>
      </c>
      <c r="G3944" s="57" t="e">
        <f>_xlfn.XLOOKUP(F3944,'Historical Metal Prices'!$L$4:$Z$4,'Historical Metal Prices'!$L$10:$Z$10)</f>
        <v>#N/A</v>
      </c>
      <c r="H3944" s="77">
        <f t="shared" si="123"/>
        <v>0</v>
      </c>
    </row>
    <row r="3945" spans="1:8" x14ac:dyDescent="0.2">
      <c r="A3945" s="79">
        <v>40676</v>
      </c>
      <c r="B3945" s="77">
        <v>8769.75</v>
      </c>
      <c r="C3945" s="84">
        <v>105465</v>
      </c>
      <c r="D3945" s="84">
        <v>467075</v>
      </c>
      <c r="F3945">
        <f t="shared" si="122"/>
        <v>2011</v>
      </c>
      <c r="G3945" s="57" t="e">
        <f>_xlfn.XLOOKUP(F3945,'Historical Metal Prices'!$L$4:$Z$4,'Historical Metal Prices'!$L$10:$Z$10)</f>
        <v>#N/A</v>
      </c>
      <c r="H3945" s="77">
        <f t="shared" si="123"/>
        <v>0</v>
      </c>
    </row>
    <row r="3946" spans="1:8" x14ac:dyDescent="0.2">
      <c r="A3946" s="79">
        <v>40675</v>
      </c>
      <c r="B3946" s="77">
        <v>8712</v>
      </c>
      <c r="C3946" s="84">
        <v>123042</v>
      </c>
      <c r="D3946" s="84">
        <v>468525</v>
      </c>
      <c r="F3946">
        <f t="shared" si="122"/>
        <v>2011</v>
      </c>
      <c r="G3946" s="57" t="e">
        <f>_xlfn.XLOOKUP(F3946,'Historical Metal Prices'!$L$4:$Z$4,'Historical Metal Prices'!$L$10:$Z$10)</f>
        <v>#N/A</v>
      </c>
      <c r="H3946" s="77">
        <f t="shared" si="123"/>
        <v>0</v>
      </c>
    </row>
    <row r="3947" spans="1:8" x14ac:dyDescent="0.2">
      <c r="A3947" s="79">
        <v>40674</v>
      </c>
      <c r="B3947" s="77">
        <v>8679.75</v>
      </c>
      <c r="C3947" s="84">
        <v>123042</v>
      </c>
      <c r="D3947" s="84">
        <v>467725</v>
      </c>
      <c r="F3947">
        <f t="shared" si="122"/>
        <v>2011</v>
      </c>
      <c r="G3947" s="57" t="e">
        <f>_xlfn.XLOOKUP(F3947,'Historical Metal Prices'!$L$4:$Z$4,'Historical Metal Prices'!$L$10:$Z$10)</f>
        <v>#N/A</v>
      </c>
      <c r="H3947" s="77">
        <f t="shared" si="123"/>
        <v>0</v>
      </c>
    </row>
    <row r="3948" spans="1:8" x14ac:dyDescent="0.2">
      <c r="A3948" s="79">
        <v>40673</v>
      </c>
      <c r="B3948" s="77">
        <v>8888.25</v>
      </c>
      <c r="C3948" s="84">
        <v>123042</v>
      </c>
      <c r="D3948" s="84">
        <v>468350</v>
      </c>
      <c r="F3948">
        <f t="shared" si="122"/>
        <v>2011</v>
      </c>
      <c r="G3948" s="57" t="e">
        <f>_xlfn.XLOOKUP(F3948,'Historical Metal Prices'!$L$4:$Z$4,'Historical Metal Prices'!$L$10:$Z$10)</f>
        <v>#N/A</v>
      </c>
      <c r="H3948" s="77">
        <f t="shared" si="123"/>
        <v>0</v>
      </c>
    </row>
    <row r="3949" spans="1:8" x14ac:dyDescent="0.2">
      <c r="A3949" s="79">
        <v>40672</v>
      </c>
      <c r="B3949" s="77">
        <v>8866.75</v>
      </c>
      <c r="C3949" s="84">
        <v>123042</v>
      </c>
      <c r="D3949" s="84">
        <v>468325</v>
      </c>
      <c r="F3949">
        <f t="shared" si="122"/>
        <v>2011</v>
      </c>
      <c r="G3949" s="57" t="e">
        <f>_xlfn.XLOOKUP(F3949,'Historical Metal Prices'!$L$4:$Z$4,'Historical Metal Prices'!$L$10:$Z$10)</f>
        <v>#N/A</v>
      </c>
      <c r="H3949" s="77">
        <f t="shared" si="123"/>
        <v>0</v>
      </c>
    </row>
    <row r="3950" spans="1:8" x14ac:dyDescent="0.2">
      <c r="A3950" s="79">
        <v>40669</v>
      </c>
      <c r="B3950" s="77">
        <v>8808</v>
      </c>
      <c r="C3950" s="84">
        <v>123042</v>
      </c>
      <c r="D3950" s="84">
        <v>468600</v>
      </c>
      <c r="F3950">
        <f t="shared" si="122"/>
        <v>2011</v>
      </c>
      <c r="G3950" s="57" t="e">
        <f>_xlfn.XLOOKUP(F3950,'Historical Metal Prices'!$L$4:$Z$4,'Historical Metal Prices'!$L$10:$Z$10)</f>
        <v>#N/A</v>
      </c>
      <c r="H3950" s="77">
        <f t="shared" si="123"/>
        <v>0</v>
      </c>
    </row>
    <row r="3951" spans="1:8" x14ac:dyDescent="0.2">
      <c r="A3951" s="79">
        <v>40668</v>
      </c>
      <c r="B3951" s="77">
        <v>8793.75</v>
      </c>
      <c r="C3951" s="84">
        <v>128268</v>
      </c>
      <c r="D3951" s="84">
        <v>467175</v>
      </c>
      <c r="F3951">
        <f t="shared" si="122"/>
        <v>2011</v>
      </c>
      <c r="G3951" s="57" t="e">
        <f>_xlfn.XLOOKUP(F3951,'Historical Metal Prices'!$L$4:$Z$4,'Historical Metal Prices'!$L$10:$Z$10)</f>
        <v>#N/A</v>
      </c>
      <c r="H3951" s="77">
        <f t="shared" si="123"/>
        <v>0</v>
      </c>
    </row>
    <row r="3952" spans="1:8" x14ac:dyDescent="0.2">
      <c r="A3952" s="79">
        <v>40667</v>
      </c>
      <c r="B3952" s="77">
        <v>9095.75</v>
      </c>
      <c r="C3952" s="84">
        <v>128268</v>
      </c>
      <c r="D3952" s="84">
        <v>467450</v>
      </c>
      <c r="F3952">
        <f t="shared" si="122"/>
        <v>2011</v>
      </c>
      <c r="G3952" s="57" t="e">
        <f>_xlfn.XLOOKUP(F3952,'Historical Metal Prices'!$L$4:$Z$4,'Historical Metal Prices'!$L$10:$Z$10)</f>
        <v>#N/A</v>
      </c>
      <c r="H3952" s="77">
        <f t="shared" si="123"/>
        <v>0</v>
      </c>
    </row>
    <row r="3953" spans="1:8" x14ac:dyDescent="0.2">
      <c r="A3953" s="79">
        <v>40666</v>
      </c>
      <c r="B3953" s="77">
        <v>9322.5</v>
      </c>
      <c r="C3953" s="84">
        <v>128268</v>
      </c>
      <c r="D3953" s="84">
        <v>463925</v>
      </c>
      <c r="F3953">
        <f t="shared" si="122"/>
        <v>2011</v>
      </c>
      <c r="G3953" s="57" t="e">
        <f>_xlfn.XLOOKUP(F3953,'Historical Metal Prices'!$L$4:$Z$4,'Historical Metal Prices'!$L$10:$Z$10)</f>
        <v>#N/A</v>
      </c>
      <c r="H3953" s="77">
        <f t="shared" si="123"/>
        <v>0</v>
      </c>
    </row>
    <row r="3954" spans="1:8" x14ac:dyDescent="0.2">
      <c r="A3954" s="79">
        <v>40665</v>
      </c>
      <c r="B3954" s="77">
        <v>9296</v>
      </c>
      <c r="C3954" s="84">
        <v>128268</v>
      </c>
      <c r="D3954" s="84">
        <v>463800</v>
      </c>
      <c r="F3954">
        <f t="shared" si="122"/>
        <v>2011</v>
      </c>
      <c r="G3954" s="57" t="e">
        <f>_xlfn.XLOOKUP(F3954,'Historical Metal Prices'!$L$4:$Z$4,'Historical Metal Prices'!$L$10:$Z$10)</f>
        <v>#N/A</v>
      </c>
      <c r="H3954" s="77">
        <f t="shared" si="123"/>
        <v>0</v>
      </c>
    </row>
    <row r="3955" spans="1:8" x14ac:dyDescent="0.2">
      <c r="A3955" s="79">
        <v>40662</v>
      </c>
      <c r="B3955" s="77">
        <v>9296</v>
      </c>
      <c r="C3955" s="84">
        <v>128268</v>
      </c>
      <c r="D3955" s="84">
        <v>463800</v>
      </c>
      <c r="F3955">
        <f t="shared" si="122"/>
        <v>2011</v>
      </c>
      <c r="G3955" s="57" t="e">
        <f>_xlfn.XLOOKUP(F3955,'Historical Metal Prices'!$L$4:$Z$4,'Historical Metal Prices'!$L$10:$Z$10)</f>
        <v>#N/A</v>
      </c>
      <c r="H3955" s="77">
        <f t="shared" si="123"/>
        <v>0</v>
      </c>
    </row>
    <row r="3956" spans="1:8" x14ac:dyDescent="0.2">
      <c r="A3956" s="79">
        <v>40661</v>
      </c>
      <c r="B3956" s="77">
        <v>9296</v>
      </c>
      <c r="C3956" s="84">
        <v>139076</v>
      </c>
      <c r="D3956" s="84">
        <v>463800</v>
      </c>
      <c r="F3956">
        <f t="shared" si="122"/>
        <v>2011</v>
      </c>
      <c r="G3956" s="57" t="e">
        <f>_xlfn.XLOOKUP(F3956,'Historical Metal Prices'!$L$4:$Z$4,'Historical Metal Prices'!$L$10:$Z$10)</f>
        <v>#N/A</v>
      </c>
      <c r="H3956" s="77">
        <f t="shared" si="123"/>
        <v>0</v>
      </c>
    </row>
    <row r="3957" spans="1:8" x14ac:dyDescent="0.2">
      <c r="A3957" s="79">
        <v>40660</v>
      </c>
      <c r="B3957" s="77">
        <v>9297</v>
      </c>
      <c r="C3957" s="84">
        <v>139076</v>
      </c>
      <c r="D3957" s="84">
        <v>463650</v>
      </c>
      <c r="F3957">
        <f t="shared" si="122"/>
        <v>2011</v>
      </c>
      <c r="G3957" s="57" t="e">
        <f>_xlfn.XLOOKUP(F3957,'Historical Metal Prices'!$L$4:$Z$4,'Historical Metal Prices'!$L$10:$Z$10)</f>
        <v>#N/A</v>
      </c>
      <c r="H3957" s="77">
        <f t="shared" si="123"/>
        <v>0</v>
      </c>
    </row>
    <row r="3958" spans="1:8" x14ac:dyDescent="0.2">
      <c r="A3958" s="79">
        <v>40659</v>
      </c>
      <c r="B3958" s="77">
        <v>9520.5</v>
      </c>
      <c r="C3958" s="84">
        <v>139076</v>
      </c>
      <c r="D3958" s="84">
        <v>463500</v>
      </c>
      <c r="F3958">
        <f t="shared" si="122"/>
        <v>2011</v>
      </c>
      <c r="G3958" s="57" t="e">
        <f>_xlfn.XLOOKUP(F3958,'Historical Metal Prices'!$L$4:$Z$4,'Historical Metal Prices'!$L$10:$Z$10)</f>
        <v>#N/A</v>
      </c>
      <c r="H3958" s="77">
        <f t="shared" si="123"/>
        <v>0</v>
      </c>
    </row>
    <row r="3959" spans="1:8" x14ac:dyDescent="0.2">
      <c r="A3959" s="79">
        <v>40658</v>
      </c>
      <c r="B3959" s="77">
        <v>9681.5</v>
      </c>
      <c r="C3959" s="84">
        <v>139076</v>
      </c>
      <c r="D3959" s="84">
        <v>460100</v>
      </c>
      <c r="F3959">
        <f t="shared" si="122"/>
        <v>2011</v>
      </c>
      <c r="G3959" s="57" t="e">
        <f>_xlfn.XLOOKUP(F3959,'Historical Metal Prices'!$L$4:$Z$4,'Historical Metal Prices'!$L$10:$Z$10)</f>
        <v>#N/A</v>
      </c>
      <c r="H3959" s="77">
        <f t="shared" si="123"/>
        <v>0</v>
      </c>
    </row>
    <row r="3960" spans="1:8" x14ac:dyDescent="0.2">
      <c r="A3960" s="79">
        <v>40655</v>
      </c>
      <c r="B3960" s="77">
        <v>9681.5</v>
      </c>
      <c r="C3960" s="84">
        <v>139076</v>
      </c>
      <c r="D3960" s="84">
        <v>460100</v>
      </c>
      <c r="F3960">
        <f t="shared" si="122"/>
        <v>2011</v>
      </c>
      <c r="G3960" s="57" t="e">
        <f>_xlfn.XLOOKUP(F3960,'Historical Metal Prices'!$L$4:$Z$4,'Historical Metal Prices'!$L$10:$Z$10)</f>
        <v>#N/A</v>
      </c>
      <c r="H3960" s="77">
        <f t="shared" si="123"/>
        <v>0</v>
      </c>
    </row>
    <row r="3961" spans="1:8" x14ac:dyDescent="0.2">
      <c r="A3961" s="79">
        <v>40654</v>
      </c>
      <c r="B3961" s="77">
        <v>9681.5</v>
      </c>
      <c r="C3961" s="84">
        <v>147651</v>
      </c>
      <c r="D3961" s="84">
        <v>460100</v>
      </c>
      <c r="F3961">
        <f t="shared" si="122"/>
        <v>2011</v>
      </c>
      <c r="G3961" s="57" t="e">
        <f>_xlfn.XLOOKUP(F3961,'Historical Metal Prices'!$L$4:$Z$4,'Historical Metal Prices'!$L$10:$Z$10)</f>
        <v>#N/A</v>
      </c>
      <c r="H3961" s="77">
        <f t="shared" si="123"/>
        <v>0</v>
      </c>
    </row>
    <row r="3962" spans="1:8" x14ac:dyDescent="0.2">
      <c r="A3962" s="79">
        <v>40653</v>
      </c>
      <c r="B3962" s="77">
        <v>9555.25</v>
      </c>
      <c r="C3962" s="84">
        <v>147651</v>
      </c>
      <c r="D3962" s="84">
        <v>456275</v>
      </c>
      <c r="F3962">
        <f t="shared" si="122"/>
        <v>2011</v>
      </c>
      <c r="G3962" s="57" t="e">
        <f>_xlfn.XLOOKUP(F3962,'Historical Metal Prices'!$L$4:$Z$4,'Historical Metal Prices'!$L$10:$Z$10)</f>
        <v>#N/A</v>
      </c>
      <c r="H3962" s="77">
        <f t="shared" si="123"/>
        <v>0</v>
      </c>
    </row>
    <row r="3963" spans="1:8" x14ac:dyDescent="0.2">
      <c r="A3963" s="79">
        <v>40652</v>
      </c>
      <c r="B3963" s="77">
        <v>9317.75</v>
      </c>
      <c r="C3963" s="84">
        <v>147651</v>
      </c>
      <c r="D3963" s="84">
        <v>453700</v>
      </c>
      <c r="F3963">
        <f t="shared" si="122"/>
        <v>2011</v>
      </c>
      <c r="G3963" s="57" t="e">
        <f>_xlfn.XLOOKUP(F3963,'Historical Metal Prices'!$L$4:$Z$4,'Historical Metal Prices'!$L$10:$Z$10)</f>
        <v>#N/A</v>
      </c>
      <c r="H3963" s="77">
        <f t="shared" si="123"/>
        <v>0</v>
      </c>
    </row>
    <row r="3964" spans="1:8" x14ac:dyDescent="0.2">
      <c r="A3964" s="79">
        <v>40651</v>
      </c>
      <c r="B3964" s="77">
        <v>9203.5</v>
      </c>
      <c r="C3964" s="84">
        <v>147651</v>
      </c>
      <c r="D3964" s="84">
        <v>451950</v>
      </c>
      <c r="F3964">
        <f t="shared" si="122"/>
        <v>2011</v>
      </c>
      <c r="G3964" s="57" t="e">
        <f>_xlfn.XLOOKUP(F3964,'Historical Metal Prices'!$L$4:$Z$4,'Historical Metal Prices'!$L$10:$Z$10)</f>
        <v>#N/A</v>
      </c>
      <c r="H3964" s="77">
        <f t="shared" si="123"/>
        <v>0</v>
      </c>
    </row>
    <row r="3965" spans="1:8" x14ac:dyDescent="0.2">
      <c r="A3965" s="79">
        <v>40648</v>
      </c>
      <c r="B3965" s="77">
        <v>9384.25</v>
      </c>
      <c r="C3965" s="84">
        <v>147651</v>
      </c>
      <c r="D3965" s="84">
        <v>451775</v>
      </c>
      <c r="F3965">
        <f t="shared" si="122"/>
        <v>2011</v>
      </c>
      <c r="G3965" s="57" t="e">
        <f>_xlfn.XLOOKUP(F3965,'Historical Metal Prices'!$L$4:$Z$4,'Historical Metal Prices'!$L$10:$Z$10)</f>
        <v>#N/A</v>
      </c>
      <c r="H3965" s="77">
        <f t="shared" si="123"/>
        <v>0</v>
      </c>
    </row>
    <row r="3966" spans="1:8" x14ac:dyDescent="0.2">
      <c r="A3966" s="79">
        <v>40647</v>
      </c>
      <c r="B3966" s="77">
        <v>9389.25</v>
      </c>
      <c r="C3966" s="84">
        <v>154229</v>
      </c>
      <c r="D3966" s="84">
        <v>450425</v>
      </c>
      <c r="F3966">
        <f t="shared" si="122"/>
        <v>2011</v>
      </c>
      <c r="G3966" s="57" t="e">
        <f>_xlfn.XLOOKUP(F3966,'Historical Metal Prices'!$L$4:$Z$4,'Historical Metal Prices'!$L$10:$Z$10)</f>
        <v>#N/A</v>
      </c>
      <c r="H3966" s="77">
        <f t="shared" si="123"/>
        <v>0</v>
      </c>
    </row>
    <row r="3967" spans="1:8" x14ac:dyDescent="0.2">
      <c r="A3967" s="79">
        <v>40646</v>
      </c>
      <c r="B3967" s="77">
        <v>9488.25</v>
      </c>
      <c r="C3967" s="84">
        <v>154229</v>
      </c>
      <c r="D3967" s="84">
        <v>450800</v>
      </c>
      <c r="F3967">
        <f t="shared" si="122"/>
        <v>2011</v>
      </c>
      <c r="G3967" s="57" t="e">
        <f>_xlfn.XLOOKUP(F3967,'Historical Metal Prices'!$L$4:$Z$4,'Historical Metal Prices'!$L$10:$Z$10)</f>
        <v>#N/A</v>
      </c>
      <c r="H3967" s="77">
        <f t="shared" si="123"/>
        <v>0</v>
      </c>
    </row>
    <row r="3968" spans="1:8" x14ac:dyDescent="0.2">
      <c r="A3968" s="79">
        <v>40645</v>
      </c>
      <c r="B3968" s="77">
        <v>9603.75</v>
      </c>
      <c r="C3968" s="84">
        <v>154229</v>
      </c>
      <c r="D3968" s="84">
        <v>449925</v>
      </c>
      <c r="F3968">
        <f t="shared" si="122"/>
        <v>2011</v>
      </c>
      <c r="G3968" s="57" t="e">
        <f>_xlfn.XLOOKUP(F3968,'Historical Metal Prices'!$L$4:$Z$4,'Historical Metal Prices'!$L$10:$Z$10)</f>
        <v>#N/A</v>
      </c>
      <c r="H3968" s="77">
        <f t="shared" si="123"/>
        <v>0</v>
      </c>
    </row>
    <row r="3969" spans="1:8" x14ac:dyDescent="0.2">
      <c r="A3969" s="79">
        <v>40644</v>
      </c>
      <c r="B3969" s="77">
        <v>9836.5</v>
      </c>
      <c r="C3969" s="84">
        <v>154229</v>
      </c>
      <c r="D3969" s="84">
        <v>446700</v>
      </c>
      <c r="F3969">
        <f t="shared" si="122"/>
        <v>2011</v>
      </c>
      <c r="G3969" s="57" t="e">
        <f>_xlfn.XLOOKUP(F3969,'Historical Metal Prices'!$L$4:$Z$4,'Historical Metal Prices'!$L$10:$Z$10)</f>
        <v>#N/A</v>
      </c>
      <c r="H3969" s="77">
        <f t="shared" si="123"/>
        <v>0</v>
      </c>
    </row>
    <row r="3970" spans="1:8" x14ac:dyDescent="0.2">
      <c r="A3970" s="79">
        <v>40641</v>
      </c>
      <c r="B3970" s="77">
        <v>9855.5</v>
      </c>
      <c r="C3970" s="84">
        <v>154229</v>
      </c>
      <c r="D3970" s="84">
        <v>445700</v>
      </c>
      <c r="F3970">
        <f t="shared" si="122"/>
        <v>2011</v>
      </c>
      <c r="G3970" s="57" t="e">
        <f>_xlfn.XLOOKUP(F3970,'Historical Metal Prices'!$L$4:$Z$4,'Historical Metal Prices'!$L$10:$Z$10)</f>
        <v>#N/A</v>
      </c>
      <c r="H3970" s="77">
        <f t="shared" si="123"/>
        <v>0</v>
      </c>
    </row>
    <row r="3971" spans="1:8" x14ac:dyDescent="0.2">
      <c r="A3971" s="79">
        <v>40640</v>
      </c>
      <c r="B3971" s="77">
        <v>9650.5</v>
      </c>
      <c r="C3971" s="84">
        <v>161916</v>
      </c>
      <c r="D3971" s="84">
        <v>444175</v>
      </c>
      <c r="F3971">
        <f t="shared" si="122"/>
        <v>2011</v>
      </c>
      <c r="G3971" s="57" t="e">
        <f>_xlfn.XLOOKUP(F3971,'Historical Metal Prices'!$L$4:$Z$4,'Historical Metal Prices'!$L$10:$Z$10)</f>
        <v>#N/A</v>
      </c>
      <c r="H3971" s="77">
        <f t="shared" si="123"/>
        <v>0</v>
      </c>
    </row>
    <row r="3972" spans="1:8" x14ac:dyDescent="0.2">
      <c r="A3972" s="79">
        <v>40639</v>
      </c>
      <c r="B3972" s="77">
        <v>9586</v>
      </c>
      <c r="C3972" s="84">
        <v>161916</v>
      </c>
      <c r="D3972" s="84">
        <v>442375</v>
      </c>
      <c r="F3972">
        <f t="shared" si="122"/>
        <v>2011</v>
      </c>
      <c r="G3972" s="57" t="e">
        <f>_xlfn.XLOOKUP(F3972,'Historical Metal Prices'!$L$4:$Z$4,'Historical Metal Prices'!$L$10:$Z$10)</f>
        <v>#N/A</v>
      </c>
      <c r="H3972" s="77">
        <f t="shared" si="123"/>
        <v>0</v>
      </c>
    </row>
    <row r="3973" spans="1:8" x14ac:dyDescent="0.2">
      <c r="A3973" s="79">
        <v>40638</v>
      </c>
      <c r="B3973" s="77">
        <v>9369.5</v>
      </c>
      <c r="C3973" s="84">
        <v>161916</v>
      </c>
      <c r="D3973" s="84">
        <v>440875</v>
      </c>
      <c r="F3973">
        <f t="shared" si="122"/>
        <v>2011</v>
      </c>
      <c r="G3973" s="57" t="e">
        <f>_xlfn.XLOOKUP(F3973,'Historical Metal Prices'!$L$4:$Z$4,'Historical Metal Prices'!$L$10:$Z$10)</f>
        <v>#N/A</v>
      </c>
      <c r="H3973" s="77">
        <f t="shared" si="123"/>
        <v>0</v>
      </c>
    </row>
    <row r="3974" spans="1:8" x14ac:dyDescent="0.2">
      <c r="A3974" s="79">
        <v>40637</v>
      </c>
      <c r="B3974" s="77">
        <v>9311.25</v>
      </c>
      <c r="C3974" s="84">
        <v>161916</v>
      </c>
      <c r="D3974" s="84">
        <v>442325</v>
      </c>
      <c r="F3974">
        <f t="shared" si="122"/>
        <v>2011</v>
      </c>
      <c r="G3974" s="57" t="e">
        <f>_xlfn.XLOOKUP(F3974,'Historical Metal Prices'!$L$4:$Z$4,'Historical Metal Prices'!$L$10:$Z$10)</f>
        <v>#N/A</v>
      </c>
      <c r="H3974" s="77">
        <f t="shared" si="123"/>
        <v>0</v>
      </c>
    </row>
    <row r="3975" spans="1:8" x14ac:dyDescent="0.2">
      <c r="A3975" s="79">
        <v>40634</v>
      </c>
      <c r="B3975" s="77">
        <v>9343.25</v>
      </c>
      <c r="C3975" s="84">
        <v>161916</v>
      </c>
      <c r="D3975" s="84">
        <v>437900</v>
      </c>
      <c r="F3975">
        <f t="shared" si="122"/>
        <v>2011</v>
      </c>
      <c r="G3975" s="57" t="e">
        <f>_xlfn.XLOOKUP(F3975,'Historical Metal Prices'!$L$4:$Z$4,'Historical Metal Prices'!$L$10:$Z$10)</f>
        <v>#N/A</v>
      </c>
      <c r="H3975" s="77">
        <f t="shared" si="123"/>
        <v>0</v>
      </c>
    </row>
    <row r="3976" spans="1:8" x14ac:dyDescent="0.2">
      <c r="A3976" s="79">
        <v>40633</v>
      </c>
      <c r="B3976" s="77">
        <v>9413.25</v>
      </c>
      <c r="C3976" s="84">
        <v>172222</v>
      </c>
      <c r="D3976" s="84">
        <v>438850</v>
      </c>
      <c r="F3976">
        <f t="shared" si="122"/>
        <v>2011</v>
      </c>
      <c r="G3976" s="57" t="e">
        <f>_xlfn.XLOOKUP(F3976,'Historical Metal Prices'!$L$4:$Z$4,'Historical Metal Prices'!$L$10:$Z$10)</f>
        <v>#N/A</v>
      </c>
      <c r="H3976" s="77">
        <f t="shared" si="123"/>
        <v>0</v>
      </c>
    </row>
    <row r="3977" spans="1:8" x14ac:dyDescent="0.2">
      <c r="A3977" s="79">
        <v>40632</v>
      </c>
      <c r="B3977" s="77">
        <v>9363.5</v>
      </c>
      <c r="C3977" s="84">
        <v>172222</v>
      </c>
      <c r="D3977" s="84">
        <v>439850</v>
      </c>
      <c r="F3977">
        <f t="shared" si="122"/>
        <v>2011</v>
      </c>
      <c r="G3977" s="57" t="e">
        <f>_xlfn.XLOOKUP(F3977,'Historical Metal Prices'!$L$4:$Z$4,'Historical Metal Prices'!$L$10:$Z$10)</f>
        <v>#N/A</v>
      </c>
      <c r="H3977" s="77">
        <f t="shared" si="123"/>
        <v>0</v>
      </c>
    </row>
    <row r="3978" spans="1:8" x14ac:dyDescent="0.2">
      <c r="A3978" s="79">
        <v>40631</v>
      </c>
      <c r="B3978" s="77">
        <v>9569</v>
      </c>
      <c r="C3978" s="84">
        <v>172222</v>
      </c>
      <c r="D3978" s="84">
        <v>439725</v>
      </c>
      <c r="F3978">
        <f t="shared" si="122"/>
        <v>2011</v>
      </c>
      <c r="G3978" s="57" t="e">
        <f>_xlfn.XLOOKUP(F3978,'Historical Metal Prices'!$L$4:$Z$4,'Historical Metal Prices'!$L$10:$Z$10)</f>
        <v>#N/A</v>
      </c>
      <c r="H3978" s="77">
        <f t="shared" si="123"/>
        <v>0</v>
      </c>
    </row>
    <row r="3979" spans="1:8" x14ac:dyDescent="0.2">
      <c r="A3979" s="79">
        <v>40630</v>
      </c>
      <c r="B3979" s="77">
        <v>9520.5</v>
      </c>
      <c r="C3979" s="84">
        <v>172222</v>
      </c>
      <c r="D3979" s="84">
        <v>439500</v>
      </c>
      <c r="F3979">
        <f t="shared" ref="F3979:F4042" si="124">YEAR(A3979)</f>
        <v>2011</v>
      </c>
      <c r="G3979" s="57" t="e">
        <f>_xlfn.XLOOKUP(F3979,'Historical Metal Prices'!$L$4:$Z$4,'Historical Metal Prices'!$L$10:$Z$10)</f>
        <v>#N/A</v>
      </c>
      <c r="H3979" s="77">
        <f t="shared" ref="H3979:H4042" si="125">IFERROR(B3979*(1+G3979),H3980)</f>
        <v>0</v>
      </c>
    </row>
    <row r="3980" spans="1:8" x14ac:dyDescent="0.2">
      <c r="A3980" s="79">
        <v>40627</v>
      </c>
      <c r="B3980" s="77">
        <v>9672.5</v>
      </c>
      <c r="C3980" s="84">
        <v>172222</v>
      </c>
      <c r="D3980" s="84">
        <v>439900</v>
      </c>
      <c r="F3980">
        <f t="shared" si="124"/>
        <v>2011</v>
      </c>
      <c r="G3980" s="57" t="e">
        <f>_xlfn.XLOOKUP(F3980,'Historical Metal Prices'!$L$4:$Z$4,'Historical Metal Prices'!$L$10:$Z$10)</f>
        <v>#N/A</v>
      </c>
      <c r="H3980" s="77">
        <f t="shared" si="125"/>
        <v>0</v>
      </c>
    </row>
    <row r="3981" spans="1:8" x14ac:dyDescent="0.2">
      <c r="A3981" s="79">
        <v>40626</v>
      </c>
      <c r="B3981" s="77">
        <v>9704.75</v>
      </c>
      <c r="C3981" s="84">
        <v>177365</v>
      </c>
      <c r="D3981" s="84">
        <v>439275</v>
      </c>
      <c r="F3981">
        <f t="shared" si="124"/>
        <v>2011</v>
      </c>
      <c r="G3981" s="57" t="e">
        <f>_xlfn.XLOOKUP(F3981,'Historical Metal Prices'!$L$4:$Z$4,'Historical Metal Prices'!$L$10:$Z$10)</f>
        <v>#N/A</v>
      </c>
      <c r="H3981" s="77">
        <f t="shared" si="125"/>
        <v>0</v>
      </c>
    </row>
    <row r="3982" spans="1:8" x14ac:dyDescent="0.2">
      <c r="A3982" s="79">
        <v>40625</v>
      </c>
      <c r="B3982" s="77">
        <v>9718.5</v>
      </c>
      <c r="C3982" s="84">
        <v>177365</v>
      </c>
      <c r="D3982" s="84">
        <v>434625</v>
      </c>
      <c r="F3982">
        <f t="shared" si="124"/>
        <v>2011</v>
      </c>
      <c r="G3982" s="57" t="e">
        <f>_xlfn.XLOOKUP(F3982,'Historical Metal Prices'!$L$4:$Z$4,'Historical Metal Prices'!$L$10:$Z$10)</f>
        <v>#N/A</v>
      </c>
      <c r="H3982" s="77">
        <f t="shared" si="125"/>
        <v>0</v>
      </c>
    </row>
    <row r="3983" spans="1:8" x14ac:dyDescent="0.2">
      <c r="A3983" s="79">
        <v>40624</v>
      </c>
      <c r="B3983" s="77">
        <v>9482.5</v>
      </c>
      <c r="C3983" s="84">
        <v>177365</v>
      </c>
      <c r="D3983" s="84">
        <v>434150</v>
      </c>
      <c r="F3983">
        <f t="shared" si="124"/>
        <v>2011</v>
      </c>
      <c r="G3983" s="57" t="e">
        <f>_xlfn.XLOOKUP(F3983,'Historical Metal Prices'!$L$4:$Z$4,'Historical Metal Prices'!$L$10:$Z$10)</f>
        <v>#N/A</v>
      </c>
      <c r="H3983" s="77">
        <f t="shared" si="125"/>
        <v>0</v>
      </c>
    </row>
    <row r="3984" spans="1:8" x14ac:dyDescent="0.2">
      <c r="A3984" s="79">
        <v>40623</v>
      </c>
      <c r="B3984" s="77">
        <v>9390.5</v>
      </c>
      <c r="C3984" s="84">
        <v>177365</v>
      </c>
      <c r="D3984" s="84">
        <v>434350</v>
      </c>
      <c r="F3984">
        <f t="shared" si="124"/>
        <v>2011</v>
      </c>
      <c r="G3984" s="57" t="e">
        <f>_xlfn.XLOOKUP(F3984,'Historical Metal Prices'!$L$4:$Z$4,'Historical Metal Prices'!$L$10:$Z$10)</f>
        <v>#N/A</v>
      </c>
      <c r="H3984" s="77">
        <f t="shared" si="125"/>
        <v>0</v>
      </c>
    </row>
    <row r="3985" spans="1:8" x14ac:dyDescent="0.2">
      <c r="A3985" s="79">
        <v>40620</v>
      </c>
      <c r="B3985" s="77">
        <v>9512.5</v>
      </c>
      <c r="C3985" s="84">
        <v>177365</v>
      </c>
      <c r="D3985" s="84">
        <v>430500</v>
      </c>
      <c r="F3985">
        <f t="shared" si="124"/>
        <v>2011</v>
      </c>
      <c r="G3985" s="57" t="e">
        <f>_xlfn.XLOOKUP(F3985,'Historical Metal Prices'!$L$4:$Z$4,'Historical Metal Prices'!$L$10:$Z$10)</f>
        <v>#N/A</v>
      </c>
      <c r="H3985" s="77">
        <f t="shared" si="125"/>
        <v>0</v>
      </c>
    </row>
    <row r="3986" spans="1:8" x14ac:dyDescent="0.2">
      <c r="A3986" s="79">
        <v>40619</v>
      </c>
      <c r="B3986" s="77">
        <v>9564.5</v>
      </c>
      <c r="C3986" s="84">
        <v>158254</v>
      </c>
      <c r="D3986" s="84">
        <v>429650</v>
      </c>
      <c r="F3986">
        <f t="shared" si="124"/>
        <v>2011</v>
      </c>
      <c r="G3986" s="57" t="e">
        <f>_xlfn.XLOOKUP(F3986,'Historical Metal Prices'!$L$4:$Z$4,'Historical Metal Prices'!$L$10:$Z$10)</f>
        <v>#N/A</v>
      </c>
      <c r="H3986" s="77">
        <f t="shared" si="125"/>
        <v>0</v>
      </c>
    </row>
    <row r="3987" spans="1:8" x14ac:dyDescent="0.2">
      <c r="A3987" s="79">
        <v>40618</v>
      </c>
      <c r="B3987" s="77">
        <v>9258</v>
      </c>
      <c r="C3987" s="84">
        <v>158254</v>
      </c>
      <c r="D3987" s="84">
        <v>428800</v>
      </c>
      <c r="F3987">
        <f t="shared" si="124"/>
        <v>2011</v>
      </c>
      <c r="G3987" s="57" t="e">
        <f>_xlfn.XLOOKUP(F3987,'Historical Metal Prices'!$L$4:$Z$4,'Historical Metal Prices'!$L$10:$Z$10)</f>
        <v>#N/A</v>
      </c>
      <c r="H3987" s="77">
        <f t="shared" si="125"/>
        <v>0</v>
      </c>
    </row>
    <row r="3988" spans="1:8" x14ac:dyDescent="0.2">
      <c r="A3988" s="79">
        <v>40617</v>
      </c>
      <c r="B3988" s="77">
        <v>9110.5</v>
      </c>
      <c r="C3988" s="84">
        <v>158254</v>
      </c>
      <c r="D3988" s="84">
        <v>426975</v>
      </c>
      <c r="F3988">
        <f t="shared" si="124"/>
        <v>2011</v>
      </c>
      <c r="G3988" s="57" t="e">
        <f>_xlfn.XLOOKUP(F3988,'Historical Metal Prices'!$L$4:$Z$4,'Historical Metal Prices'!$L$10:$Z$10)</f>
        <v>#N/A</v>
      </c>
      <c r="H3988" s="77">
        <f t="shared" si="125"/>
        <v>0</v>
      </c>
    </row>
    <row r="3989" spans="1:8" x14ac:dyDescent="0.2">
      <c r="A3989" s="79">
        <v>40616</v>
      </c>
      <c r="B3989" s="77">
        <v>9172.75</v>
      </c>
      <c r="C3989" s="84">
        <v>158254</v>
      </c>
      <c r="D3989" s="84">
        <v>425950</v>
      </c>
      <c r="F3989">
        <f t="shared" si="124"/>
        <v>2011</v>
      </c>
      <c r="G3989" s="57" t="e">
        <f>_xlfn.XLOOKUP(F3989,'Historical Metal Prices'!$L$4:$Z$4,'Historical Metal Prices'!$L$10:$Z$10)</f>
        <v>#N/A</v>
      </c>
      <c r="H3989" s="77">
        <f t="shared" si="125"/>
        <v>0</v>
      </c>
    </row>
    <row r="3990" spans="1:8" x14ac:dyDescent="0.2">
      <c r="A3990" s="79">
        <v>40613</v>
      </c>
      <c r="B3990" s="77">
        <v>9172</v>
      </c>
      <c r="C3990" s="84">
        <v>158254</v>
      </c>
      <c r="D3990" s="84">
        <v>426000</v>
      </c>
      <c r="F3990">
        <f t="shared" si="124"/>
        <v>2011</v>
      </c>
      <c r="G3990" s="57" t="e">
        <f>_xlfn.XLOOKUP(F3990,'Historical Metal Prices'!$L$4:$Z$4,'Historical Metal Prices'!$L$10:$Z$10)</f>
        <v>#N/A</v>
      </c>
      <c r="H3990" s="77">
        <f t="shared" si="125"/>
        <v>0</v>
      </c>
    </row>
    <row r="3991" spans="1:8" x14ac:dyDescent="0.2">
      <c r="A3991" s="79">
        <v>40612</v>
      </c>
      <c r="B3991" s="77">
        <v>9173</v>
      </c>
      <c r="C3991" s="84">
        <v>157765</v>
      </c>
      <c r="D3991" s="84">
        <v>425875</v>
      </c>
      <c r="F3991">
        <f t="shared" si="124"/>
        <v>2011</v>
      </c>
      <c r="G3991" s="57" t="e">
        <f>_xlfn.XLOOKUP(F3991,'Historical Metal Prices'!$L$4:$Z$4,'Historical Metal Prices'!$L$10:$Z$10)</f>
        <v>#N/A</v>
      </c>
      <c r="H3991" s="77">
        <f t="shared" si="125"/>
        <v>0</v>
      </c>
    </row>
    <row r="3992" spans="1:8" x14ac:dyDescent="0.2">
      <c r="A3992" s="79">
        <v>40611</v>
      </c>
      <c r="B3992" s="77">
        <v>9257</v>
      </c>
      <c r="C3992" s="84">
        <v>157765</v>
      </c>
      <c r="D3992" s="84">
        <v>425475</v>
      </c>
      <c r="F3992">
        <f t="shared" si="124"/>
        <v>2011</v>
      </c>
      <c r="G3992" s="57" t="e">
        <f>_xlfn.XLOOKUP(F3992,'Historical Metal Prices'!$L$4:$Z$4,'Historical Metal Prices'!$L$10:$Z$10)</f>
        <v>#N/A</v>
      </c>
      <c r="H3992" s="77">
        <f t="shared" si="125"/>
        <v>0</v>
      </c>
    </row>
    <row r="3993" spans="1:8" x14ac:dyDescent="0.2">
      <c r="A3993" s="79">
        <v>40610</v>
      </c>
      <c r="B3993" s="77">
        <v>9518</v>
      </c>
      <c r="C3993" s="84">
        <v>157765</v>
      </c>
      <c r="D3993" s="84">
        <v>425725</v>
      </c>
      <c r="F3993">
        <f t="shared" si="124"/>
        <v>2011</v>
      </c>
      <c r="G3993" s="57" t="e">
        <f>_xlfn.XLOOKUP(F3993,'Historical Metal Prices'!$L$4:$Z$4,'Historical Metal Prices'!$L$10:$Z$10)</f>
        <v>#N/A</v>
      </c>
      <c r="H3993" s="77">
        <f t="shared" si="125"/>
        <v>0</v>
      </c>
    </row>
    <row r="3994" spans="1:8" x14ac:dyDescent="0.2">
      <c r="A3994" s="79">
        <v>40609</v>
      </c>
      <c r="B3994" s="77">
        <v>9489</v>
      </c>
      <c r="C3994" s="84">
        <v>157765</v>
      </c>
      <c r="D3994" s="84">
        <v>426500</v>
      </c>
      <c r="F3994">
        <f t="shared" si="124"/>
        <v>2011</v>
      </c>
      <c r="G3994" s="57" t="e">
        <f>_xlfn.XLOOKUP(F3994,'Historical Metal Prices'!$L$4:$Z$4,'Historical Metal Prices'!$L$10:$Z$10)</f>
        <v>#N/A</v>
      </c>
      <c r="H3994" s="77">
        <f t="shared" si="125"/>
        <v>0</v>
      </c>
    </row>
    <row r="3995" spans="1:8" x14ac:dyDescent="0.2">
      <c r="A3995" s="79">
        <v>40606</v>
      </c>
      <c r="B3995" s="77">
        <v>9886.5</v>
      </c>
      <c r="C3995" s="84">
        <v>157765</v>
      </c>
      <c r="D3995" s="84">
        <v>427150</v>
      </c>
      <c r="F3995">
        <f t="shared" si="124"/>
        <v>2011</v>
      </c>
      <c r="G3995" s="57" t="e">
        <f>_xlfn.XLOOKUP(F3995,'Historical Metal Prices'!$L$4:$Z$4,'Historical Metal Prices'!$L$10:$Z$10)</f>
        <v>#N/A</v>
      </c>
      <c r="H3995" s="77">
        <f t="shared" si="125"/>
        <v>0</v>
      </c>
    </row>
    <row r="3996" spans="1:8" x14ac:dyDescent="0.2">
      <c r="A3996" s="79">
        <v>40605</v>
      </c>
      <c r="B3996" s="77">
        <v>9903.5</v>
      </c>
      <c r="C3996" s="84">
        <v>158101</v>
      </c>
      <c r="D3996" s="84">
        <v>425300</v>
      </c>
      <c r="F3996">
        <f t="shared" si="124"/>
        <v>2011</v>
      </c>
      <c r="G3996" s="57" t="e">
        <f>_xlfn.XLOOKUP(F3996,'Historical Metal Prices'!$L$4:$Z$4,'Historical Metal Prices'!$L$10:$Z$10)</f>
        <v>#N/A</v>
      </c>
      <c r="H3996" s="77">
        <f t="shared" si="125"/>
        <v>0</v>
      </c>
    </row>
    <row r="3997" spans="1:8" x14ac:dyDescent="0.2">
      <c r="A3997" s="79">
        <v>40604</v>
      </c>
      <c r="B3997" s="77">
        <v>9876.5</v>
      </c>
      <c r="C3997" s="84">
        <v>158101</v>
      </c>
      <c r="D3997" s="84">
        <v>424050</v>
      </c>
      <c r="F3997">
        <f t="shared" si="124"/>
        <v>2011</v>
      </c>
      <c r="G3997" s="57" t="e">
        <f>_xlfn.XLOOKUP(F3997,'Historical Metal Prices'!$L$4:$Z$4,'Historical Metal Prices'!$L$10:$Z$10)</f>
        <v>#N/A</v>
      </c>
      <c r="H3997" s="77">
        <f t="shared" si="125"/>
        <v>0</v>
      </c>
    </row>
    <row r="3998" spans="1:8" x14ac:dyDescent="0.2">
      <c r="A3998" s="79">
        <v>40603</v>
      </c>
      <c r="B3998" s="77">
        <v>9848.5</v>
      </c>
      <c r="C3998" s="84">
        <v>158101</v>
      </c>
      <c r="D3998" s="84">
        <v>423550</v>
      </c>
      <c r="F3998">
        <f t="shared" si="124"/>
        <v>2011</v>
      </c>
      <c r="G3998" s="57" t="e">
        <f>_xlfn.XLOOKUP(F3998,'Historical Metal Prices'!$L$4:$Z$4,'Historical Metal Prices'!$L$10:$Z$10)</f>
        <v>#N/A</v>
      </c>
      <c r="H3998" s="77">
        <f t="shared" si="125"/>
        <v>0</v>
      </c>
    </row>
    <row r="3999" spans="1:8" x14ac:dyDescent="0.2">
      <c r="A3999" s="79">
        <v>40602</v>
      </c>
      <c r="B3999" s="77">
        <v>9879.5</v>
      </c>
      <c r="C3999" s="84">
        <v>158101</v>
      </c>
      <c r="D3999" s="84">
        <v>420275</v>
      </c>
      <c r="F3999">
        <f t="shared" si="124"/>
        <v>2011</v>
      </c>
      <c r="G3999" s="57" t="e">
        <f>_xlfn.XLOOKUP(F3999,'Historical Metal Prices'!$L$4:$Z$4,'Historical Metal Prices'!$L$10:$Z$10)</f>
        <v>#N/A</v>
      </c>
      <c r="H3999" s="77">
        <f t="shared" si="125"/>
        <v>0</v>
      </c>
    </row>
    <row r="4000" spans="1:8" x14ac:dyDescent="0.2">
      <c r="A4000" s="79">
        <v>40599</v>
      </c>
      <c r="B4000" s="77">
        <v>9766</v>
      </c>
      <c r="C4000" s="84">
        <v>158101</v>
      </c>
      <c r="D4000" s="84">
        <v>421000</v>
      </c>
      <c r="F4000">
        <f t="shared" si="124"/>
        <v>2011</v>
      </c>
      <c r="G4000" s="57" t="e">
        <f>_xlfn.XLOOKUP(F4000,'Historical Metal Prices'!$L$4:$Z$4,'Historical Metal Prices'!$L$10:$Z$10)</f>
        <v>#N/A</v>
      </c>
      <c r="H4000" s="77">
        <f t="shared" si="125"/>
        <v>0</v>
      </c>
    </row>
    <row r="4001" spans="1:8" x14ac:dyDescent="0.2">
      <c r="A4001" s="79">
        <v>40598</v>
      </c>
      <c r="B4001" s="77">
        <v>9504</v>
      </c>
      <c r="C4001" s="84">
        <v>161062</v>
      </c>
      <c r="D4001" s="84">
        <v>416825</v>
      </c>
      <c r="F4001">
        <f t="shared" si="124"/>
        <v>2011</v>
      </c>
      <c r="G4001" s="57" t="e">
        <f>_xlfn.XLOOKUP(F4001,'Historical Metal Prices'!$L$4:$Z$4,'Historical Metal Prices'!$L$10:$Z$10)</f>
        <v>#N/A</v>
      </c>
      <c r="H4001" s="77">
        <f t="shared" si="125"/>
        <v>0</v>
      </c>
    </row>
    <row r="4002" spans="1:8" x14ac:dyDescent="0.2">
      <c r="A4002" s="79">
        <v>40597</v>
      </c>
      <c r="B4002" s="77">
        <v>9421</v>
      </c>
      <c r="C4002" s="84">
        <v>161062</v>
      </c>
      <c r="D4002" s="84">
        <v>412675</v>
      </c>
      <c r="F4002">
        <f t="shared" si="124"/>
        <v>2011</v>
      </c>
      <c r="G4002" s="57" t="e">
        <f>_xlfn.XLOOKUP(F4002,'Historical Metal Prices'!$L$4:$Z$4,'Historical Metal Prices'!$L$10:$Z$10)</f>
        <v>#N/A</v>
      </c>
      <c r="H4002" s="77">
        <f t="shared" si="125"/>
        <v>0</v>
      </c>
    </row>
    <row r="4003" spans="1:8" x14ac:dyDescent="0.2">
      <c r="A4003" s="79">
        <v>40596</v>
      </c>
      <c r="B4003" s="77">
        <v>9576</v>
      </c>
      <c r="C4003" s="84">
        <v>161062</v>
      </c>
      <c r="D4003" s="84">
        <v>411700</v>
      </c>
      <c r="F4003">
        <f t="shared" si="124"/>
        <v>2011</v>
      </c>
      <c r="G4003" s="57" t="e">
        <f>_xlfn.XLOOKUP(F4003,'Historical Metal Prices'!$L$4:$Z$4,'Historical Metal Prices'!$L$10:$Z$10)</f>
        <v>#N/A</v>
      </c>
      <c r="H4003" s="77">
        <f t="shared" si="125"/>
        <v>0</v>
      </c>
    </row>
    <row r="4004" spans="1:8" x14ac:dyDescent="0.2">
      <c r="A4004" s="79">
        <v>40595</v>
      </c>
      <c r="B4004" s="77">
        <v>9814</v>
      </c>
      <c r="C4004" s="84">
        <v>161062</v>
      </c>
      <c r="D4004" s="84">
        <v>411750</v>
      </c>
      <c r="F4004">
        <f t="shared" si="124"/>
        <v>2011</v>
      </c>
      <c r="G4004" s="57" t="e">
        <f>_xlfn.XLOOKUP(F4004,'Historical Metal Prices'!$L$4:$Z$4,'Historical Metal Prices'!$L$10:$Z$10)</f>
        <v>#N/A</v>
      </c>
      <c r="H4004" s="77">
        <f t="shared" si="125"/>
        <v>0</v>
      </c>
    </row>
    <row r="4005" spans="1:8" x14ac:dyDescent="0.2">
      <c r="A4005" s="79">
        <v>40592</v>
      </c>
      <c r="B4005" s="77">
        <v>9867</v>
      </c>
      <c r="C4005" s="84">
        <v>161062</v>
      </c>
      <c r="D4005" s="84">
        <v>411475</v>
      </c>
      <c r="F4005">
        <f t="shared" si="124"/>
        <v>2011</v>
      </c>
      <c r="G4005" s="57" t="e">
        <f>_xlfn.XLOOKUP(F4005,'Historical Metal Prices'!$L$4:$Z$4,'Historical Metal Prices'!$L$10:$Z$10)</f>
        <v>#N/A</v>
      </c>
      <c r="H4005" s="77">
        <f t="shared" si="125"/>
        <v>0</v>
      </c>
    </row>
    <row r="4006" spans="1:8" x14ac:dyDescent="0.2">
      <c r="A4006" s="79">
        <v>40591</v>
      </c>
      <c r="B4006" s="77">
        <v>9814.25</v>
      </c>
      <c r="C4006" s="84">
        <v>144197</v>
      </c>
      <c r="D4006" s="84">
        <v>407925</v>
      </c>
      <c r="F4006">
        <f t="shared" si="124"/>
        <v>2011</v>
      </c>
      <c r="G4006" s="57" t="e">
        <f>_xlfn.XLOOKUP(F4006,'Historical Metal Prices'!$L$4:$Z$4,'Historical Metal Prices'!$L$10:$Z$10)</f>
        <v>#N/A</v>
      </c>
      <c r="H4006" s="77">
        <f t="shared" si="125"/>
        <v>0</v>
      </c>
    </row>
    <row r="4007" spans="1:8" x14ac:dyDescent="0.2">
      <c r="A4007" s="79">
        <v>40590</v>
      </c>
      <c r="B4007" s="77">
        <v>9848</v>
      </c>
      <c r="C4007" s="84">
        <v>144197</v>
      </c>
      <c r="D4007" s="84">
        <v>407200</v>
      </c>
      <c r="F4007">
        <f t="shared" si="124"/>
        <v>2011</v>
      </c>
      <c r="G4007" s="57" t="e">
        <f>_xlfn.XLOOKUP(F4007,'Historical Metal Prices'!$L$4:$Z$4,'Historical Metal Prices'!$L$10:$Z$10)</f>
        <v>#N/A</v>
      </c>
      <c r="H4007" s="77">
        <f t="shared" si="125"/>
        <v>0</v>
      </c>
    </row>
    <row r="4008" spans="1:8" x14ac:dyDescent="0.2">
      <c r="A4008" s="79">
        <v>40589</v>
      </c>
      <c r="B4008" s="77">
        <v>10027.25</v>
      </c>
      <c r="C4008" s="84">
        <v>144197</v>
      </c>
      <c r="D4008" s="84">
        <v>405800</v>
      </c>
      <c r="F4008">
        <f t="shared" si="124"/>
        <v>2011</v>
      </c>
      <c r="G4008" s="57" t="e">
        <f>_xlfn.XLOOKUP(F4008,'Historical Metal Prices'!$L$4:$Z$4,'Historical Metal Prices'!$L$10:$Z$10)</f>
        <v>#N/A</v>
      </c>
      <c r="H4008" s="77">
        <f t="shared" si="125"/>
        <v>0</v>
      </c>
    </row>
    <row r="4009" spans="1:8" x14ac:dyDescent="0.2">
      <c r="A4009" s="79">
        <v>40588</v>
      </c>
      <c r="B4009" s="77">
        <v>10179.5</v>
      </c>
      <c r="C4009" s="84">
        <v>144197</v>
      </c>
      <c r="D4009" s="84">
        <v>402425</v>
      </c>
      <c r="F4009">
        <f t="shared" si="124"/>
        <v>2011</v>
      </c>
      <c r="G4009" s="57" t="e">
        <f>_xlfn.XLOOKUP(F4009,'Historical Metal Prices'!$L$4:$Z$4,'Historical Metal Prices'!$L$10:$Z$10)</f>
        <v>#N/A</v>
      </c>
      <c r="H4009" s="77">
        <f t="shared" si="125"/>
        <v>0</v>
      </c>
    </row>
    <row r="4010" spans="1:8" x14ac:dyDescent="0.2">
      <c r="A4010" s="79">
        <v>40585</v>
      </c>
      <c r="B4010" s="77">
        <v>9975.25</v>
      </c>
      <c r="C4010" s="84">
        <v>144197</v>
      </c>
      <c r="D4010" s="84">
        <v>401775</v>
      </c>
      <c r="F4010">
        <f t="shared" si="124"/>
        <v>2011</v>
      </c>
      <c r="G4010" s="57" t="e">
        <f>_xlfn.XLOOKUP(F4010,'Historical Metal Prices'!$L$4:$Z$4,'Historical Metal Prices'!$L$10:$Z$10)</f>
        <v>#N/A</v>
      </c>
      <c r="H4010" s="77">
        <f t="shared" si="125"/>
        <v>0</v>
      </c>
    </row>
    <row r="4011" spans="1:8" x14ac:dyDescent="0.2">
      <c r="A4011" s="79">
        <v>40584</v>
      </c>
      <c r="B4011" s="77">
        <v>9949.5</v>
      </c>
      <c r="C4011" s="84">
        <v>134298</v>
      </c>
      <c r="D4011" s="84">
        <v>396725</v>
      </c>
      <c r="F4011">
        <f t="shared" si="124"/>
        <v>2011</v>
      </c>
      <c r="G4011" s="57" t="e">
        <f>_xlfn.XLOOKUP(F4011,'Historical Metal Prices'!$L$4:$Z$4,'Historical Metal Prices'!$L$10:$Z$10)</f>
        <v>#N/A</v>
      </c>
      <c r="H4011" s="77">
        <f t="shared" si="125"/>
        <v>0</v>
      </c>
    </row>
    <row r="4012" spans="1:8" x14ac:dyDescent="0.2">
      <c r="A4012" s="79">
        <v>40583</v>
      </c>
      <c r="B4012" s="77">
        <v>9933</v>
      </c>
      <c r="C4012" s="84">
        <v>134298</v>
      </c>
      <c r="D4012" s="84">
        <v>396950</v>
      </c>
      <c r="F4012">
        <f t="shared" si="124"/>
        <v>2011</v>
      </c>
      <c r="G4012" s="57" t="e">
        <f>_xlfn.XLOOKUP(F4012,'Historical Metal Prices'!$L$4:$Z$4,'Historical Metal Prices'!$L$10:$Z$10)</f>
        <v>#N/A</v>
      </c>
      <c r="H4012" s="77">
        <f t="shared" si="125"/>
        <v>0</v>
      </c>
    </row>
    <row r="4013" spans="1:8" x14ac:dyDescent="0.2">
      <c r="A4013" s="79">
        <v>40582</v>
      </c>
      <c r="B4013" s="77">
        <v>10070</v>
      </c>
      <c r="C4013" s="84">
        <v>134298</v>
      </c>
      <c r="D4013" s="84">
        <v>396400</v>
      </c>
      <c r="F4013">
        <f t="shared" si="124"/>
        <v>2011</v>
      </c>
      <c r="G4013" s="57" t="e">
        <f>_xlfn.XLOOKUP(F4013,'Historical Metal Prices'!$L$4:$Z$4,'Historical Metal Prices'!$L$10:$Z$10)</f>
        <v>#N/A</v>
      </c>
      <c r="H4013" s="77">
        <f t="shared" si="125"/>
        <v>0</v>
      </c>
    </row>
    <row r="4014" spans="1:8" x14ac:dyDescent="0.2">
      <c r="A4014" s="79">
        <v>40581</v>
      </c>
      <c r="B4014" s="77">
        <v>10053.25</v>
      </c>
      <c r="C4014" s="84">
        <v>134298</v>
      </c>
      <c r="D4014" s="84">
        <v>392025</v>
      </c>
      <c r="F4014">
        <f t="shared" si="124"/>
        <v>2011</v>
      </c>
      <c r="G4014" s="57" t="e">
        <f>_xlfn.XLOOKUP(F4014,'Historical Metal Prices'!$L$4:$Z$4,'Historical Metal Prices'!$L$10:$Z$10)</f>
        <v>#N/A</v>
      </c>
      <c r="H4014" s="77">
        <f t="shared" si="125"/>
        <v>0</v>
      </c>
    </row>
    <row r="4015" spans="1:8" x14ac:dyDescent="0.2">
      <c r="A4015" s="79">
        <v>40578</v>
      </c>
      <c r="B4015" s="77">
        <v>10064</v>
      </c>
      <c r="C4015" s="84">
        <v>134298</v>
      </c>
      <c r="D4015" s="84">
        <v>393525</v>
      </c>
      <c r="F4015">
        <f t="shared" si="124"/>
        <v>2011</v>
      </c>
      <c r="G4015" s="57" t="e">
        <f>_xlfn.XLOOKUP(F4015,'Historical Metal Prices'!$L$4:$Z$4,'Historical Metal Prices'!$L$10:$Z$10)</f>
        <v>#N/A</v>
      </c>
      <c r="H4015" s="77">
        <f t="shared" si="125"/>
        <v>0</v>
      </c>
    </row>
    <row r="4016" spans="1:8" x14ac:dyDescent="0.2">
      <c r="A4016" s="79">
        <v>40577</v>
      </c>
      <c r="B4016" s="77">
        <v>9943.75</v>
      </c>
      <c r="C4016" s="84">
        <v>129250</v>
      </c>
      <c r="D4016" s="84">
        <v>394150</v>
      </c>
      <c r="F4016">
        <f t="shared" si="124"/>
        <v>2011</v>
      </c>
      <c r="G4016" s="57" t="e">
        <f>_xlfn.XLOOKUP(F4016,'Historical Metal Prices'!$L$4:$Z$4,'Historical Metal Prices'!$L$10:$Z$10)</f>
        <v>#N/A</v>
      </c>
      <c r="H4016" s="77">
        <f t="shared" si="125"/>
        <v>0</v>
      </c>
    </row>
    <row r="4017" spans="1:8" x14ac:dyDescent="0.2">
      <c r="A4017" s="79">
        <v>40576</v>
      </c>
      <c r="B4017" s="77">
        <v>9963.5</v>
      </c>
      <c r="C4017" s="84">
        <v>129250</v>
      </c>
      <c r="D4017" s="84">
        <v>394475</v>
      </c>
      <c r="F4017">
        <f t="shared" si="124"/>
        <v>2011</v>
      </c>
      <c r="G4017" s="57" t="e">
        <f>_xlfn.XLOOKUP(F4017,'Historical Metal Prices'!$L$4:$Z$4,'Historical Metal Prices'!$L$10:$Z$10)</f>
        <v>#N/A</v>
      </c>
      <c r="H4017" s="77">
        <f t="shared" si="125"/>
        <v>0</v>
      </c>
    </row>
    <row r="4018" spans="1:8" x14ac:dyDescent="0.2">
      <c r="A4018" s="79">
        <v>40575</v>
      </c>
      <c r="B4018" s="77">
        <v>9970</v>
      </c>
      <c r="C4018" s="84">
        <v>129250</v>
      </c>
      <c r="D4018" s="84">
        <v>393775</v>
      </c>
      <c r="F4018">
        <f t="shared" si="124"/>
        <v>2011</v>
      </c>
      <c r="G4018" s="57" t="e">
        <f>_xlfn.XLOOKUP(F4018,'Historical Metal Prices'!$L$4:$Z$4,'Historical Metal Prices'!$L$10:$Z$10)</f>
        <v>#N/A</v>
      </c>
      <c r="H4018" s="77">
        <f t="shared" si="125"/>
        <v>0</v>
      </c>
    </row>
    <row r="4019" spans="1:8" x14ac:dyDescent="0.2">
      <c r="A4019" s="79">
        <v>40574</v>
      </c>
      <c r="B4019" s="77">
        <v>9767.5</v>
      </c>
      <c r="C4019" s="84">
        <v>129250</v>
      </c>
      <c r="D4019" s="84">
        <v>393925</v>
      </c>
      <c r="F4019">
        <f t="shared" si="124"/>
        <v>2011</v>
      </c>
      <c r="G4019" s="57" t="e">
        <f>_xlfn.XLOOKUP(F4019,'Historical Metal Prices'!$L$4:$Z$4,'Historical Metal Prices'!$L$10:$Z$10)</f>
        <v>#N/A</v>
      </c>
      <c r="H4019" s="77">
        <f t="shared" si="125"/>
        <v>0</v>
      </c>
    </row>
    <row r="4020" spans="1:8" x14ac:dyDescent="0.2">
      <c r="A4020" s="79">
        <v>40571</v>
      </c>
      <c r="B4020" s="77">
        <v>9544.5</v>
      </c>
      <c r="C4020" s="84">
        <v>129250</v>
      </c>
      <c r="D4020" s="84">
        <v>394025</v>
      </c>
      <c r="F4020">
        <f t="shared" si="124"/>
        <v>2011</v>
      </c>
      <c r="G4020" s="57" t="e">
        <f>_xlfn.XLOOKUP(F4020,'Historical Metal Prices'!$L$4:$Z$4,'Historical Metal Prices'!$L$10:$Z$10)</f>
        <v>#N/A</v>
      </c>
      <c r="H4020" s="77">
        <f t="shared" si="125"/>
        <v>0</v>
      </c>
    </row>
    <row r="4021" spans="1:8" x14ac:dyDescent="0.2">
      <c r="A4021" s="79">
        <v>40570</v>
      </c>
      <c r="B4021" s="77">
        <v>9451.5</v>
      </c>
      <c r="C4021" s="84">
        <v>130364</v>
      </c>
      <c r="D4021" s="84">
        <v>398075</v>
      </c>
      <c r="F4021">
        <f t="shared" si="124"/>
        <v>2011</v>
      </c>
      <c r="G4021" s="57" t="e">
        <f>_xlfn.XLOOKUP(F4021,'Historical Metal Prices'!$L$4:$Z$4,'Historical Metal Prices'!$L$10:$Z$10)</f>
        <v>#N/A</v>
      </c>
      <c r="H4021" s="77">
        <f t="shared" si="125"/>
        <v>0</v>
      </c>
    </row>
    <row r="4022" spans="1:8" x14ac:dyDescent="0.2">
      <c r="A4022" s="79">
        <v>40569</v>
      </c>
      <c r="B4022" s="77">
        <v>9338.5</v>
      </c>
      <c r="C4022" s="84">
        <v>130364</v>
      </c>
      <c r="D4022" s="84">
        <v>397275</v>
      </c>
      <c r="F4022">
        <f t="shared" si="124"/>
        <v>2011</v>
      </c>
      <c r="G4022" s="57" t="e">
        <f>_xlfn.XLOOKUP(F4022,'Historical Metal Prices'!$L$4:$Z$4,'Historical Metal Prices'!$L$10:$Z$10)</f>
        <v>#N/A</v>
      </c>
      <c r="H4022" s="77">
        <f t="shared" si="125"/>
        <v>0</v>
      </c>
    </row>
    <row r="4023" spans="1:8" x14ac:dyDescent="0.2">
      <c r="A4023" s="79">
        <v>40568</v>
      </c>
      <c r="B4023" s="77">
        <v>9261</v>
      </c>
      <c r="C4023" s="84">
        <v>130364</v>
      </c>
      <c r="D4023" s="84">
        <v>394700</v>
      </c>
      <c r="F4023">
        <f t="shared" si="124"/>
        <v>2011</v>
      </c>
      <c r="G4023" s="57" t="e">
        <f>_xlfn.XLOOKUP(F4023,'Historical Metal Prices'!$L$4:$Z$4,'Historical Metal Prices'!$L$10:$Z$10)</f>
        <v>#N/A</v>
      </c>
      <c r="H4023" s="77">
        <f t="shared" si="125"/>
        <v>0</v>
      </c>
    </row>
    <row r="4024" spans="1:8" x14ac:dyDescent="0.2">
      <c r="A4024" s="79">
        <v>40567</v>
      </c>
      <c r="B4024" s="77">
        <v>9544.75</v>
      </c>
      <c r="C4024" s="84">
        <v>130364</v>
      </c>
      <c r="D4024" s="84">
        <v>389075</v>
      </c>
      <c r="F4024">
        <f t="shared" si="124"/>
        <v>2011</v>
      </c>
      <c r="G4024" s="57" t="e">
        <f>_xlfn.XLOOKUP(F4024,'Historical Metal Prices'!$L$4:$Z$4,'Historical Metal Prices'!$L$10:$Z$10)</f>
        <v>#N/A</v>
      </c>
      <c r="H4024" s="77">
        <f t="shared" si="125"/>
        <v>0</v>
      </c>
    </row>
    <row r="4025" spans="1:8" x14ac:dyDescent="0.2">
      <c r="A4025" s="79">
        <v>40564</v>
      </c>
      <c r="B4025" s="77">
        <v>9459.5</v>
      </c>
      <c r="C4025" s="84">
        <v>130364</v>
      </c>
      <c r="D4025" s="84">
        <v>381500</v>
      </c>
      <c r="F4025">
        <f t="shared" si="124"/>
        <v>2011</v>
      </c>
      <c r="G4025" s="57" t="e">
        <f>_xlfn.XLOOKUP(F4025,'Historical Metal Prices'!$L$4:$Z$4,'Historical Metal Prices'!$L$10:$Z$10)</f>
        <v>#N/A</v>
      </c>
      <c r="H4025" s="77">
        <f t="shared" si="125"/>
        <v>0</v>
      </c>
    </row>
    <row r="4026" spans="1:8" x14ac:dyDescent="0.2">
      <c r="A4026" s="79">
        <v>40563</v>
      </c>
      <c r="B4026" s="77">
        <v>9368</v>
      </c>
      <c r="C4026" s="84">
        <v>132647</v>
      </c>
      <c r="D4026" s="84">
        <v>381300</v>
      </c>
      <c r="F4026">
        <f t="shared" si="124"/>
        <v>2011</v>
      </c>
      <c r="G4026" s="57" t="e">
        <f>_xlfn.XLOOKUP(F4026,'Historical Metal Prices'!$L$4:$Z$4,'Historical Metal Prices'!$L$10:$Z$10)</f>
        <v>#N/A</v>
      </c>
      <c r="H4026" s="77">
        <f t="shared" si="125"/>
        <v>0</v>
      </c>
    </row>
    <row r="4027" spans="1:8" x14ac:dyDescent="0.2">
      <c r="A4027" s="79">
        <v>40562</v>
      </c>
      <c r="B4027" s="77">
        <v>9592</v>
      </c>
      <c r="C4027" s="84">
        <v>132647</v>
      </c>
      <c r="D4027" s="84">
        <v>380525</v>
      </c>
      <c r="F4027">
        <f t="shared" si="124"/>
        <v>2011</v>
      </c>
      <c r="G4027" s="57" t="e">
        <f>_xlfn.XLOOKUP(F4027,'Historical Metal Prices'!$L$4:$Z$4,'Historical Metal Prices'!$L$10:$Z$10)</f>
        <v>#N/A</v>
      </c>
      <c r="H4027" s="77">
        <f t="shared" si="125"/>
        <v>0</v>
      </c>
    </row>
    <row r="4028" spans="1:8" x14ac:dyDescent="0.2">
      <c r="A4028" s="79">
        <v>40561</v>
      </c>
      <c r="B4028" s="77">
        <v>9723.5</v>
      </c>
      <c r="C4028" s="84">
        <v>132647</v>
      </c>
      <c r="D4028" s="84">
        <v>381750</v>
      </c>
      <c r="F4028">
        <f t="shared" si="124"/>
        <v>2011</v>
      </c>
      <c r="G4028" s="57" t="e">
        <f>_xlfn.XLOOKUP(F4028,'Historical Metal Prices'!$L$4:$Z$4,'Historical Metal Prices'!$L$10:$Z$10)</f>
        <v>#N/A</v>
      </c>
      <c r="H4028" s="77">
        <f t="shared" si="125"/>
        <v>0</v>
      </c>
    </row>
    <row r="4029" spans="1:8" x14ac:dyDescent="0.2">
      <c r="A4029" s="79">
        <v>40560</v>
      </c>
      <c r="B4029" s="77">
        <v>9648</v>
      </c>
      <c r="C4029" s="84">
        <v>132647</v>
      </c>
      <c r="D4029" s="84">
        <v>377925</v>
      </c>
      <c r="F4029">
        <f t="shared" si="124"/>
        <v>2011</v>
      </c>
      <c r="G4029" s="57" t="e">
        <f>_xlfn.XLOOKUP(F4029,'Historical Metal Prices'!$L$4:$Z$4,'Historical Metal Prices'!$L$10:$Z$10)</f>
        <v>#N/A</v>
      </c>
      <c r="H4029" s="77">
        <f t="shared" si="125"/>
        <v>0</v>
      </c>
    </row>
    <row r="4030" spans="1:8" x14ac:dyDescent="0.2">
      <c r="A4030" s="79">
        <v>40557</v>
      </c>
      <c r="B4030" s="77">
        <v>9661.75</v>
      </c>
      <c r="C4030" s="84">
        <v>132647</v>
      </c>
      <c r="D4030" s="84">
        <v>379000</v>
      </c>
      <c r="F4030">
        <f t="shared" si="124"/>
        <v>2011</v>
      </c>
      <c r="G4030" s="57" t="e">
        <f>_xlfn.XLOOKUP(F4030,'Historical Metal Prices'!$L$4:$Z$4,'Historical Metal Prices'!$L$10:$Z$10)</f>
        <v>#N/A</v>
      </c>
      <c r="H4030" s="77">
        <f t="shared" si="125"/>
        <v>0</v>
      </c>
    </row>
    <row r="4031" spans="1:8" x14ac:dyDescent="0.2">
      <c r="A4031" s="79">
        <v>40556</v>
      </c>
      <c r="B4031" s="77">
        <v>9622</v>
      </c>
      <c r="C4031" s="84">
        <v>132166</v>
      </c>
      <c r="D4031" s="84">
        <v>376225</v>
      </c>
      <c r="F4031">
        <f t="shared" si="124"/>
        <v>2011</v>
      </c>
      <c r="G4031" s="57" t="e">
        <f>_xlfn.XLOOKUP(F4031,'Historical Metal Prices'!$L$4:$Z$4,'Historical Metal Prices'!$L$10:$Z$10)</f>
        <v>#N/A</v>
      </c>
      <c r="H4031" s="77">
        <f t="shared" si="125"/>
        <v>0</v>
      </c>
    </row>
    <row r="4032" spans="1:8" x14ac:dyDescent="0.2">
      <c r="A4032" s="79">
        <v>40555</v>
      </c>
      <c r="B4032" s="77">
        <v>9695.25</v>
      </c>
      <c r="C4032" s="84">
        <v>132166</v>
      </c>
      <c r="D4032" s="84">
        <v>377350</v>
      </c>
      <c r="F4032">
        <f t="shared" si="124"/>
        <v>2011</v>
      </c>
      <c r="G4032" s="57" t="e">
        <f>_xlfn.XLOOKUP(F4032,'Historical Metal Prices'!$L$4:$Z$4,'Historical Metal Prices'!$L$10:$Z$10)</f>
        <v>#N/A</v>
      </c>
      <c r="H4032" s="77">
        <f t="shared" si="125"/>
        <v>0</v>
      </c>
    </row>
    <row r="4033" spans="1:8" x14ac:dyDescent="0.2">
      <c r="A4033" s="79">
        <v>40554</v>
      </c>
      <c r="B4033" s="77">
        <v>9521.5</v>
      </c>
      <c r="C4033" s="84">
        <v>132166</v>
      </c>
      <c r="D4033" s="84">
        <v>378175</v>
      </c>
      <c r="F4033">
        <f t="shared" si="124"/>
        <v>2011</v>
      </c>
      <c r="G4033" s="57" t="e">
        <f>_xlfn.XLOOKUP(F4033,'Historical Metal Prices'!$L$4:$Z$4,'Historical Metal Prices'!$L$10:$Z$10)</f>
        <v>#N/A</v>
      </c>
      <c r="H4033" s="77">
        <f t="shared" si="125"/>
        <v>0</v>
      </c>
    </row>
    <row r="4034" spans="1:8" x14ac:dyDescent="0.2">
      <c r="A4034" s="79">
        <v>40553</v>
      </c>
      <c r="B4034" s="77">
        <v>9329.5</v>
      </c>
      <c r="C4034" s="84">
        <v>132166</v>
      </c>
      <c r="D4034" s="84">
        <v>379650</v>
      </c>
      <c r="F4034">
        <f t="shared" si="124"/>
        <v>2011</v>
      </c>
      <c r="G4034" s="57" t="e">
        <f>_xlfn.XLOOKUP(F4034,'Historical Metal Prices'!$L$4:$Z$4,'Historical Metal Prices'!$L$10:$Z$10)</f>
        <v>#N/A</v>
      </c>
      <c r="H4034" s="77">
        <f t="shared" si="125"/>
        <v>0</v>
      </c>
    </row>
    <row r="4035" spans="1:8" x14ac:dyDescent="0.2">
      <c r="A4035" s="79">
        <v>40550</v>
      </c>
      <c r="B4035" s="77">
        <v>9433</v>
      </c>
      <c r="C4035" s="84">
        <v>132166</v>
      </c>
      <c r="D4035" s="84">
        <v>378300</v>
      </c>
      <c r="F4035">
        <f t="shared" si="124"/>
        <v>2011</v>
      </c>
      <c r="G4035" s="57" t="e">
        <f>_xlfn.XLOOKUP(F4035,'Historical Metal Prices'!$L$4:$Z$4,'Historical Metal Prices'!$L$10:$Z$10)</f>
        <v>#N/A</v>
      </c>
      <c r="H4035" s="77">
        <f t="shared" si="125"/>
        <v>0</v>
      </c>
    </row>
    <row r="4036" spans="1:8" x14ac:dyDescent="0.2">
      <c r="A4036" s="79">
        <v>40549</v>
      </c>
      <c r="B4036" s="77">
        <v>9490.5</v>
      </c>
      <c r="C4036" s="84">
        <v>131891</v>
      </c>
      <c r="D4036" s="84">
        <v>379525</v>
      </c>
      <c r="F4036">
        <f t="shared" si="124"/>
        <v>2011</v>
      </c>
      <c r="G4036" s="57" t="e">
        <f>_xlfn.XLOOKUP(F4036,'Historical Metal Prices'!$L$4:$Z$4,'Historical Metal Prices'!$L$10:$Z$10)</f>
        <v>#N/A</v>
      </c>
      <c r="H4036" s="77">
        <f t="shared" si="125"/>
        <v>0</v>
      </c>
    </row>
    <row r="4037" spans="1:8" x14ac:dyDescent="0.2">
      <c r="A4037" s="79">
        <v>40548</v>
      </c>
      <c r="B4037" s="77">
        <v>9587</v>
      </c>
      <c r="C4037" s="84">
        <v>131891</v>
      </c>
      <c r="D4037" s="84">
        <v>379400</v>
      </c>
      <c r="F4037">
        <f t="shared" si="124"/>
        <v>2011</v>
      </c>
      <c r="G4037" s="57" t="e">
        <f>_xlfn.XLOOKUP(F4037,'Historical Metal Prices'!$L$4:$Z$4,'Historical Metal Prices'!$L$10:$Z$10)</f>
        <v>#N/A</v>
      </c>
      <c r="H4037" s="77">
        <f t="shared" si="125"/>
        <v>0</v>
      </c>
    </row>
    <row r="4038" spans="1:8" x14ac:dyDescent="0.2">
      <c r="A4038" s="79">
        <v>40547</v>
      </c>
      <c r="B4038" s="77">
        <v>9624.75</v>
      </c>
      <c r="C4038" s="84">
        <v>131891</v>
      </c>
      <c r="D4038" s="84">
        <v>379250</v>
      </c>
      <c r="F4038">
        <f t="shared" si="124"/>
        <v>2011</v>
      </c>
      <c r="G4038" s="57" t="e">
        <f>_xlfn.XLOOKUP(F4038,'Historical Metal Prices'!$L$4:$Z$4,'Historical Metal Prices'!$L$10:$Z$10)</f>
        <v>#N/A</v>
      </c>
      <c r="H4038" s="77">
        <f t="shared" si="125"/>
        <v>0</v>
      </c>
    </row>
    <row r="4039" spans="1:8" x14ac:dyDescent="0.2">
      <c r="A4039" s="79">
        <v>40546</v>
      </c>
      <c r="B4039" s="77">
        <v>9650</v>
      </c>
      <c r="C4039" s="84">
        <v>131891</v>
      </c>
      <c r="D4039" s="84">
        <v>377675</v>
      </c>
      <c r="F4039">
        <f t="shared" si="124"/>
        <v>2011</v>
      </c>
      <c r="G4039" s="57" t="e">
        <f>_xlfn.XLOOKUP(F4039,'Historical Metal Prices'!$L$4:$Z$4,'Historical Metal Prices'!$L$10:$Z$10)</f>
        <v>#N/A</v>
      </c>
      <c r="H4039" s="77">
        <f t="shared" si="125"/>
        <v>0</v>
      </c>
    </row>
    <row r="4040" spans="1:8" x14ac:dyDescent="0.2">
      <c r="A4040" s="79">
        <v>40543</v>
      </c>
      <c r="B4040" s="77">
        <v>9650</v>
      </c>
      <c r="C4040" s="84">
        <v>131891</v>
      </c>
      <c r="D4040" s="84">
        <v>377675</v>
      </c>
      <c r="F4040">
        <f t="shared" si="124"/>
        <v>2010</v>
      </c>
      <c r="G4040" s="57" t="e">
        <f>_xlfn.XLOOKUP(F4040,'Historical Metal Prices'!$L$4:$Z$4,'Historical Metal Prices'!$L$10:$Z$10)</f>
        <v>#N/A</v>
      </c>
      <c r="H4040" s="77">
        <f t="shared" si="125"/>
        <v>0</v>
      </c>
    </row>
    <row r="4041" spans="1:8" x14ac:dyDescent="0.2">
      <c r="A4041" s="79">
        <v>40542</v>
      </c>
      <c r="B4041" s="77">
        <v>9541.5</v>
      </c>
      <c r="C4041" s="84">
        <v>120426</v>
      </c>
      <c r="D4041" s="84">
        <v>377550</v>
      </c>
      <c r="F4041">
        <f t="shared" si="124"/>
        <v>2010</v>
      </c>
      <c r="G4041" s="57" t="e">
        <f>_xlfn.XLOOKUP(F4041,'Historical Metal Prices'!$L$4:$Z$4,'Historical Metal Prices'!$L$10:$Z$10)</f>
        <v>#N/A</v>
      </c>
      <c r="H4041" s="77">
        <f t="shared" si="125"/>
        <v>0</v>
      </c>
    </row>
    <row r="4042" spans="1:8" x14ac:dyDescent="0.2">
      <c r="A4042" s="79">
        <v>40541</v>
      </c>
      <c r="B4042" s="77">
        <v>9447</v>
      </c>
      <c r="C4042" s="84">
        <v>120426</v>
      </c>
      <c r="D4042" s="84">
        <v>376000</v>
      </c>
      <c r="F4042">
        <f t="shared" si="124"/>
        <v>2010</v>
      </c>
      <c r="G4042" s="57" t="e">
        <f>_xlfn.XLOOKUP(F4042,'Historical Metal Prices'!$L$4:$Z$4,'Historical Metal Prices'!$L$10:$Z$10)</f>
        <v>#N/A</v>
      </c>
      <c r="H4042" s="77">
        <f t="shared" si="125"/>
        <v>0</v>
      </c>
    </row>
    <row r="4043" spans="1:8" x14ac:dyDescent="0.2">
      <c r="A4043" s="79">
        <v>40540</v>
      </c>
      <c r="B4043" s="77">
        <v>9397</v>
      </c>
      <c r="C4043" s="84">
        <v>120426</v>
      </c>
      <c r="D4043" s="84">
        <v>370950</v>
      </c>
      <c r="F4043">
        <f t="shared" ref="F4043:F4106" si="126">YEAR(A4043)</f>
        <v>2010</v>
      </c>
      <c r="G4043" s="57" t="e">
        <f>_xlfn.XLOOKUP(F4043,'Historical Metal Prices'!$L$4:$Z$4,'Historical Metal Prices'!$L$10:$Z$10)</f>
        <v>#N/A</v>
      </c>
      <c r="H4043" s="77">
        <f t="shared" ref="H4043:H4106" si="127">IFERROR(B4043*(1+G4043),H4044)</f>
        <v>0</v>
      </c>
    </row>
    <row r="4044" spans="1:8" x14ac:dyDescent="0.2">
      <c r="A4044" s="79">
        <v>40539</v>
      </c>
      <c r="B4044" s="77">
        <v>9397</v>
      </c>
      <c r="C4044" s="84">
        <v>120426</v>
      </c>
      <c r="D4044" s="84">
        <v>370950</v>
      </c>
      <c r="F4044">
        <f t="shared" si="126"/>
        <v>2010</v>
      </c>
      <c r="G4044" s="57" t="e">
        <f>_xlfn.XLOOKUP(F4044,'Historical Metal Prices'!$L$4:$Z$4,'Historical Metal Prices'!$L$10:$Z$10)</f>
        <v>#N/A</v>
      </c>
      <c r="H4044" s="77">
        <f t="shared" si="127"/>
        <v>0</v>
      </c>
    </row>
    <row r="4045" spans="1:8" x14ac:dyDescent="0.2">
      <c r="A4045" s="79">
        <v>40536</v>
      </c>
      <c r="B4045" s="77">
        <v>9397</v>
      </c>
      <c r="C4045" s="84">
        <v>120426</v>
      </c>
      <c r="D4045" s="84">
        <v>370950</v>
      </c>
      <c r="F4045">
        <f t="shared" si="126"/>
        <v>2010</v>
      </c>
      <c r="G4045" s="57" t="e">
        <f>_xlfn.XLOOKUP(F4045,'Historical Metal Prices'!$L$4:$Z$4,'Historical Metal Prices'!$L$10:$Z$10)</f>
        <v>#N/A</v>
      </c>
      <c r="H4045" s="77">
        <f t="shared" si="127"/>
        <v>0</v>
      </c>
    </row>
    <row r="4046" spans="1:8" x14ac:dyDescent="0.2">
      <c r="A4046" s="79">
        <v>40535</v>
      </c>
      <c r="B4046" s="77">
        <v>9349</v>
      </c>
      <c r="C4046" s="84">
        <v>127836</v>
      </c>
      <c r="D4046" s="84">
        <v>370725</v>
      </c>
      <c r="F4046">
        <f t="shared" si="126"/>
        <v>2010</v>
      </c>
      <c r="G4046" s="57" t="e">
        <f>_xlfn.XLOOKUP(F4046,'Historical Metal Prices'!$L$4:$Z$4,'Historical Metal Prices'!$L$10:$Z$10)</f>
        <v>#N/A</v>
      </c>
      <c r="H4046" s="77">
        <f t="shared" si="127"/>
        <v>0</v>
      </c>
    </row>
    <row r="4047" spans="1:8" x14ac:dyDescent="0.2">
      <c r="A4047" s="79">
        <v>40534</v>
      </c>
      <c r="B4047" s="77">
        <v>9403</v>
      </c>
      <c r="C4047" s="84">
        <v>127836</v>
      </c>
      <c r="D4047" s="84">
        <v>367725</v>
      </c>
      <c r="F4047">
        <f t="shared" si="126"/>
        <v>2010</v>
      </c>
      <c r="G4047" s="57" t="e">
        <f>_xlfn.XLOOKUP(F4047,'Historical Metal Prices'!$L$4:$Z$4,'Historical Metal Prices'!$L$10:$Z$10)</f>
        <v>#N/A</v>
      </c>
      <c r="H4047" s="77">
        <f t="shared" si="127"/>
        <v>0</v>
      </c>
    </row>
    <row r="4048" spans="1:8" x14ac:dyDescent="0.2">
      <c r="A4048" s="79">
        <v>40533</v>
      </c>
      <c r="B4048" s="77">
        <v>9405</v>
      </c>
      <c r="C4048" s="84">
        <v>127836</v>
      </c>
      <c r="D4048" s="84">
        <v>363950</v>
      </c>
      <c r="F4048">
        <f t="shared" si="126"/>
        <v>2010</v>
      </c>
      <c r="G4048" s="57" t="e">
        <f>_xlfn.XLOOKUP(F4048,'Historical Metal Prices'!$L$4:$Z$4,'Historical Metal Prices'!$L$10:$Z$10)</f>
        <v>#N/A</v>
      </c>
      <c r="H4048" s="77">
        <f t="shared" si="127"/>
        <v>0</v>
      </c>
    </row>
    <row r="4049" spans="1:8" x14ac:dyDescent="0.2">
      <c r="A4049" s="79">
        <v>40532</v>
      </c>
      <c r="B4049" s="77">
        <v>9236</v>
      </c>
      <c r="C4049" s="84">
        <v>127836</v>
      </c>
      <c r="D4049" s="84">
        <v>362725</v>
      </c>
      <c r="F4049">
        <f t="shared" si="126"/>
        <v>2010</v>
      </c>
      <c r="G4049" s="57" t="e">
        <f>_xlfn.XLOOKUP(F4049,'Historical Metal Prices'!$L$4:$Z$4,'Historical Metal Prices'!$L$10:$Z$10)</f>
        <v>#N/A</v>
      </c>
      <c r="H4049" s="77">
        <f t="shared" si="127"/>
        <v>0</v>
      </c>
    </row>
    <row r="4050" spans="1:8" x14ac:dyDescent="0.2">
      <c r="A4050" s="79">
        <v>40529</v>
      </c>
      <c r="B4050" s="77">
        <v>9111</v>
      </c>
      <c r="C4050" s="84">
        <v>127836</v>
      </c>
      <c r="D4050" s="84">
        <v>362575</v>
      </c>
      <c r="F4050">
        <f t="shared" si="126"/>
        <v>2010</v>
      </c>
      <c r="G4050" s="57" t="e">
        <f>_xlfn.XLOOKUP(F4050,'Historical Metal Prices'!$L$4:$Z$4,'Historical Metal Prices'!$L$10:$Z$10)</f>
        <v>#N/A</v>
      </c>
      <c r="H4050" s="77">
        <f t="shared" si="127"/>
        <v>0</v>
      </c>
    </row>
    <row r="4051" spans="1:8" x14ac:dyDescent="0.2">
      <c r="A4051" s="79">
        <v>40528</v>
      </c>
      <c r="B4051" s="77">
        <v>9030.5</v>
      </c>
      <c r="C4051" s="84">
        <v>115964</v>
      </c>
      <c r="D4051" s="84">
        <v>361400</v>
      </c>
      <c r="F4051">
        <f t="shared" si="126"/>
        <v>2010</v>
      </c>
      <c r="G4051" s="57" t="e">
        <f>_xlfn.XLOOKUP(F4051,'Historical Metal Prices'!$L$4:$Z$4,'Historical Metal Prices'!$L$10:$Z$10)</f>
        <v>#N/A</v>
      </c>
      <c r="H4051" s="77">
        <f t="shared" si="127"/>
        <v>0</v>
      </c>
    </row>
    <row r="4052" spans="1:8" x14ac:dyDescent="0.2">
      <c r="A4052" s="79">
        <v>40527</v>
      </c>
      <c r="B4052" s="77">
        <v>9140</v>
      </c>
      <c r="C4052" s="84">
        <v>115964</v>
      </c>
      <c r="D4052" s="84">
        <v>360800</v>
      </c>
      <c r="F4052">
        <f t="shared" si="126"/>
        <v>2010</v>
      </c>
      <c r="G4052" s="57" t="e">
        <f>_xlfn.XLOOKUP(F4052,'Historical Metal Prices'!$L$4:$Z$4,'Historical Metal Prices'!$L$10:$Z$10)</f>
        <v>#N/A</v>
      </c>
      <c r="H4052" s="77">
        <f t="shared" si="127"/>
        <v>0</v>
      </c>
    </row>
    <row r="4053" spans="1:8" x14ac:dyDescent="0.2">
      <c r="A4053" s="79">
        <v>40526</v>
      </c>
      <c r="B4053" s="77">
        <v>9221.5</v>
      </c>
      <c r="C4053" s="84">
        <v>115964</v>
      </c>
      <c r="D4053" s="84">
        <v>357950</v>
      </c>
      <c r="F4053">
        <f t="shared" si="126"/>
        <v>2010</v>
      </c>
      <c r="G4053" s="57" t="e">
        <f>_xlfn.XLOOKUP(F4053,'Historical Metal Prices'!$L$4:$Z$4,'Historical Metal Prices'!$L$10:$Z$10)</f>
        <v>#N/A</v>
      </c>
      <c r="H4053" s="77">
        <f t="shared" si="127"/>
        <v>0</v>
      </c>
    </row>
    <row r="4054" spans="1:8" x14ac:dyDescent="0.2">
      <c r="A4054" s="79">
        <v>40525</v>
      </c>
      <c r="B4054" s="77">
        <v>9295</v>
      </c>
      <c r="C4054" s="84">
        <v>115964</v>
      </c>
      <c r="D4054" s="84">
        <v>350900</v>
      </c>
      <c r="F4054">
        <f t="shared" si="126"/>
        <v>2010</v>
      </c>
      <c r="G4054" s="57" t="e">
        <f>_xlfn.XLOOKUP(F4054,'Historical Metal Prices'!$L$4:$Z$4,'Historical Metal Prices'!$L$10:$Z$10)</f>
        <v>#N/A</v>
      </c>
      <c r="H4054" s="77">
        <f t="shared" si="127"/>
        <v>0</v>
      </c>
    </row>
    <row r="4055" spans="1:8" x14ac:dyDescent="0.2">
      <c r="A4055" s="79">
        <v>40522</v>
      </c>
      <c r="B4055" s="77">
        <v>9033</v>
      </c>
      <c r="C4055" s="84">
        <v>115964</v>
      </c>
      <c r="D4055" s="84">
        <v>350450</v>
      </c>
      <c r="F4055">
        <f t="shared" si="126"/>
        <v>2010</v>
      </c>
      <c r="G4055" s="57" t="e">
        <f>_xlfn.XLOOKUP(F4055,'Historical Metal Prices'!$L$4:$Z$4,'Historical Metal Prices'!$L$10:$Z$10)</f>
        <v>#N/A</v>
      </c>
      <c r="H4055" s="77">
        <f t="shared" si="127"/>
        <v>0</v>
      </c>
    </row>
    <row r="4056" spans="1:8" x14ac:dyDescent="0.2">
      <c r="A4056" s="79">
        <v>40521</v>
      </c>
      <c r="B4056" s="77">
        <v>8987.5</v>
      </c>
      <c r="C4056" s="84">
        <v>116797</v>
      </c>
      <c r="D4056" s="84">
        <v>348625</v>
      </c>
      <c r="F4056">
        <f t="shared" si="126"/>
        <v>2010</v>
      </c>
      <c r="G4056" s="57" t="e">
        <f>_xlfn.XLOOKUP(F4056,'Historical Metal Prices'!$L$4:$Z$4,'Historical Metal Prices'!$L$10:$Z$10)</f>
        <v>#N/A</v>
      </c>
      <c r="H4056" s="77">
        <f t="shared" si="127"/>
        <v>0</v>
      </c>
    </row>
    <row r="4057" spans="1:8" x14ac:dyDescent="0.2">
      <c r="A4057" s="79">
        <v>40520</v>
      </c>
      <c r="B4057" s="77">
        <v>9047.25</v>
      </c>
      <c r="C4057" s="84">
        <v>116797</v>
      </c>
      <c r="D4057" s="84">
        <v>349450</v>
      </c>
      <c r="F4057">
        <f t="shared" si="126"/>
        <v>2010</v>
      </c>
      <c r="G4057" s="57" t="e">
        <f>_xlfn.XLOOKUP(F4057,'Historical Metal Prices'!$L$4:$Z$4,'Historical Metal Prices'!$L$10:$Z$10)</f>
        <v>#N/A</v>
      </c>
      <c r="H4057" s="77">
        <f t="shared" si="127"/>
        <v>0</v>
      </c>
    </row>
    <row r="4058" spans="1:8" x14ac:dyDescent="0.2">
      <c r="A4058" s="79">
        <v>40519</v>
      </c>
      <c r="B4058" s="77">
        <v>8910.25</v>
      </c>
      <c r="C4058" s="84">
        <v>116797</v>
      </c>
      <c r="D4058" s="84">
        <v>350250</v>
      </c>
      <c r="F4058">
        <f t="shared" si="126"/>
        <v>2010</v>
      </c>
      <c r="G4058" s="57" t="e">
        <f>_xlfn.XLOOKUP(F4058,'Historical Metal Prices'!$L$4:$Z$4,'Historical Metal Prices'!$L$10:$Z$10)</f>
        <v>#N/A</v>
      </c>
      <c r="H4058" s="77">
        <f t="shared" si="127"/>
        <v>0</v>
      </c>
    </row>
    <row r="4059" spans="1:8" x14ac:dyDescent="0.2">
      <c r="A4059" s="79">
        <v>40518</v>
      </c>
      <c r="B4059" s="77">
        <v>8815.5</v>
      </c>
      <c r="C4059" s="84">
        <v>116797</v>
      </c>
      <c r="D4059" s="84">
        <v>351375</v>
      </c>
      <c r="F4059">
        <f t="shared" si="126"/>
        <v>2010</v>
      </c>
      <c r="G4059" s="57" t="e">
        <f>_xlfn.XLOOKUP(F4059,'Historical Metal Prices'!$L$4:$Z$4,'Historical Metal Prices'!$L$10:$Z$10)</f>
        <v>#N/A</v>
      </c>
      <c r="H4059" s="77">
        <f t="shared" si="127"/>
        <v>0</v>
      </c>
    </row>
    <row r="4060" spans="1:8" x14ac:dyDescent="0.2">
      <c r="A4060" s="79">
        <v>40515</v>
      </c>
      <c r="B4060" s="77">
        <v>8767</v>
      </c>
      <c r="C4060" s="84">
        <v>116797</v>
      </c>
      <c r="D4060" s="84">
        <v>352375</v>
      </c>
      <c r="F4060">
        <f t="shared" si="126"/>
        <v>2010</v>
      </c>
      <c r="G4060" s="57" t="e">
        <f>_xlfn.XLOOKUP(F4060,'Historical Metal Prices'!$L$4:$Z$4,'Historical Metal Prices'!$L$10:$Z$10)</f>
        <v>#N/A</v>
      </c>
      <c r="H4060" s="77">
        <f t="shared" si="127"/>
        <v>0</v>
      </c>
    </row>
    <row r="4061" spans="1:8" x14ac:dyDescent="0.2">
      <c r="A4061" s="79">
        <v>40514</v>
      </c>
      <c r="B4061" s="77">
        <v>8774.5</v>
      </c>
      <c r="C4061" s="84">
        <v>122612</v>
      </c>
      <c r="D4061" s="84">
        <v>353625</v>
      </c>
      <c r="F4061">
        <f t="shared" si="126"/>
        <v>2010</v>
      </c>
      <c r="G4061" s="57" t="e">
        <f>_xlfn.XLOOKUP(F4061,'Historical Metal Prices'!$L$4:$Z$4,'Historical Metal Prices'!$L$10:$Z$10)</f>
        <v>#N/A</v>
      </c>
      <c r="H4061" s="77">
        <f t="shared" si="127"/>
        <v>0</v>
      </c>
    </row>
    <row r="4062" spans="1:8" x14ac:dyDescent="0.2">
      <c r="A4062" s="79">
        <v>40513</v>
      </c>
      <c r="B4062" s="77">
        <v>8648.5</v>
      </c>
      <c r="C4062" s="84">
        <v>122612</v>
      </c>
      <c r="D4062" s="84">
        <v>352425</v>
      </c>
      <c r="F4062">
        <f t="shared" si="126"/>
        <v>2010</v>
      </c>
      <c r="G4062" s="57" t="e">
        <f>_xlfn.XLOOKUP(F4062,'Historical Metal Prices'!$L$4:$Z$4,'Historical Metal Prices'!$L$10:$Z$10)</f>
        <v>#N/A</v>
      </c>
      <c r="H4062" s="77">
        <f t="shared" si="127"/>
        <v>0</v>
      </c>
    </row>
    <row r="4063" spans="1:8" x14ac:dyDescent="0.2">
      <c r="A4063" s="79">
        <v>40512</v>
      </c>
      <c r="B4063" s="77">
        <v>8417.5</v>
      </c>
      <c r="C4063" s="84">
        <v>122612</v>
      </c>
      <c r="D4063" s="84">
        <v>354850</v>
      </c>
      <c r="F4063">
        <f t="shared" si="126"/>
        <v>2010</v>
      </c>
      <c r="G4063" s="57" t="e">
        <f>_xlfn.XLOOKUP(F4063,'Historical Metal Prices'!$L$4:$Z$4,'Historical Metal Prices'!$L$10:$Z$10)</f>
        <v>#N/A</v>
      </c>
      <c r="H4063" s="77">
        <f t="shared" si="127"/>
        <v>0</v>
      </c>
    </row>
    <row r="4064" spans="1:8" x14ac:dyDescent="0.2">
      <c r="A4064" s="79">
        <v>40511</v>
      </c>
      <c r="B4064" s="77">
        <v>8266.5</v>
      </c>
      <c r="C4064" s="84">
        <v>122612</v>
      </c>
      <c r="D4064" s="84">
        <v>355750</v>
      </c>
      <c r="F4064">
        <f t="shared" si="126"/>
        <v>2010</v>
      </c>
      <c r="G4064" s="57" t="e">
        <f>_xlfn.XLOOKUP(F4064,'Historical Metal Prices'!$L$4:$Z$4,'Historical Metal Prices'!$L$10:$Z$10)</f>
        <v>#N/A</v>
      </c>
      <c r="H4064" s="77">
        <f t="shared" si="127"/>
        <v>0</v>
      </c>
    </row>
    <row r="4065" spans="1:8" x14ac:dyDescent="0.2">
      <c r="A4065" s="79">
        <v>40508</v>
      </c>
      <c r="B4065" s="77">
        <v>8287</v>
      </c>
      <c r="C4065" s="84">
        <v>122612</v>
      </c>
      <c r="D4065" s="84">
        <v>356550</v>
      </c>
      <c r="F4065">
        <f t="shared" si="126"/>
        <v>2010</v>
      </c>
      <c r="G4065" s="57" t="e">
        <f>_xlfn.XLOOKUP(F4065,'Historical Metal Prices'!$L$4:$Z$4,'Historical Metal Prices'!$L$10:$Z$10)</f>
        <v>#N/A</v>
      </c>
      <c r="H4065" s="77">
        <f t="shared" si="127"/>
        <v>0</v>
      </c>
    </row>
    <row r="4066" spans="1:8" x14ac:dyDescent="0.2">
      <c r="A4066" s="79">
        <v>40507</v>
      </c>
      <c r="B4066" s="77">
        <v>8388</v>
      </c>
      <c r="C4066" s="84">
        <v>126736</v>
      </c>
      <c r="D4066" s="84">
        <v>357000</v>
      </c>
      <c r="F4066">
        <f t="shared" si="126"/>
        <v>2010</v>
      </c>
      <c r="G4066" s="57" t="e">
        <f>_xlfn.XLOOKUP(F4066,'Historical Metal Prices'!$L$4:$Z$4,'Historical Metal Prices'!$L$10:$Z$10)</f>
        <v>#N/A</v>
      </c>
      <c r="H4066" s="77">
        <f t="shared" si="127"/>
        <v>0</v>
      </c>
    </row>
    <row r="4067" spans="1:8" x14ac:dyDescent="0.2">
      <c r="A4067" s="79">
        <v>40506</v>
      </c>
      <c r="B4067" s="77">
        <v>8285</v>
      </c>
      <c r="C4067" s="84">
        <v>126736</v>
      </c>
      <c r="D4067" s="84">
        <v>356550</v>
      </c>
      <c r="F4067">
        <f t="shared" si="126"/>
        <v>2010</v>
      </c>
      <c r="G4067" s="57" t="e">
        <f>_xlfn.XLOOKUP(F4067,'Historical Metal Prices'!$L$4:$Z$4,'Historical Metal Prices'!$L$10:$Z$10)</f>
        <v>#N/A</v>
      </c>
      <c r="H4067" s="77">
        <f t="shared" si="127"/>
        <v>0</v>
      </c>
    </row>
    <row r="4068" spans="1:8" x14ac:dyDescent="0.2">
      <c r="A4068" s="79">
        <v>40505</v>
      </c>
      <c r="B4068" s="77">
        <v>8168</v>
      </c>
      <c r="C4068" s="84">
        <v>126736</v>
      </c>
      <c r="D4068" s="84">
        <v>357125</v>
      </c>
      <c r="F4068">
        <f t="shared" si="126"/>
        <v>2010</v>
      </c>
      <c r="G4068" s="57" t="e">
        <f>_xlfn.XLOOKUP(F4068,'Historical Metal Prices'!$L$4:$Z$4,'Historical Metal Prices'!$L$10:$Z$10)</f>
        <v>#N/A</v>
      </c>
      <c r="H4068" s="77">
        <f t="shared" si="127"/>
        <v>0</v>
      </c>
    </row>
    <row r="4069" spans="1:8" x14ac:dyDescent="0.2">
      <c r="A4069" s="79">
        <v>40504</v>
      </c>
      <c r="B4069" s="77">
        <v>8313</v>
      </c>
      <c r="C4069" s="84">
        <v>126736</v>
      </c>
      <c r="D4069" s="84">
        <v>358050</v>
      </c>
      <c r="F4069">
        <f t="shared" si="126"/>
        <v>2010</v>
      </c>
      <c r="G4069" s="57" t="e">
        <f>_xlfn.XLOOKUP(F4069,'Historical Metal Prices'!$L$4:$Z$4,'Historical Metal Prices'!$L$10:$Z$10)</f>
        <v>#N/A</v>
      </c>
      <c r="H4069" s="77">
        <f t="shared" si="127"/>
        <v>0</v>
      </c>
    </row>
    <row r="4070" spans="1:8" x14ac:dyDescent="0.2">
      <c r="A4070" s="79">
        <v>40501</v>
      </c>
      <c r="B4070" s="77">
        <v>8427</v>
      </c>
      <c r="C4070" s="84">
        <v>126736</v>
      </c>
      <c r="D4070" s="84">
        <v>359000</v>
      </c>
      <c r="F4070">
        <f t="shared" si="126"/>
        <v>2010</v>
      </c>
      <c r="G4070" s="57" t="e">
        <f>_xlfn.XLOOKUP(F4070,'Historical Metal Prices'!$L$4:$Z$4,'Historical Metal Prices'!$L$10:$Z$10)</f>
        <v>#N/A</v>
      </c>
      <c r="H4070" s="77">
        <f t="shared" si="127"/>
        <v>0</v>
      </c>
    </row>
    <row r="4071" spans="1:8" x14ac:dyDescent="0.2">
      <c r="A4071" s="79">
        <v>40500</v>
      </c>
      <c r="B4071" s="77">
        <v>8446</v>
      </c>
      <c r="C4071" s="84">
        <v>115423</v>
      </c>
      <c r="D4071" s="84">
        <v>359825</v>
      </c>
      <c r="F4071">
        <f t="shared" si="126"/>
        <v>2010</v>
      </c>
      <c r="G4071" s="57" t="e">
        <f>_xlfn.XLOOKUP(F4071,'Historical Metal Prices'!$L$4:$Z$4,'Historical Metal Prices'!$L$10:$Z$10)</f>
        <v>#N/A</v>
      </c>
      <c r="H4071" s="77">
        <f t="shared" si="127"/>
        <v>0</v>
      </c>
    </row>
    <row r="4072" spans="1:8" x14ac:dyDescent="0.2">
      <c r="A4072" s="79">
        <v>40499</v>
      </c>
      <c r="B4072" s="77">
        <v>8224</v>
      </c>
      <c r="C4072" s="84">
        <v>115423</v>
      </c>
      <c r="D4072" s="84">
        <v>360600</v>
      </c>
      <c r="F4072">
        <f t="shared" si="126"/>
        <v>2010</v>
      </c>
      <c r="G4072" s="57" t="e">
        <f>_xlfn.XLOOKUP(F4072,'Historical Metal Prices'!$L$4:$Z$4,'Historical Metal Prices'!$L$10:$Z$10)</f>
        <v>#N/A</v>
      </c>
      <c r="H4072" s="77">
        <f t="shared" si="127"/>
        <v>0</v>
      </c>
    </row>
    <row r="4073" spans="1:8" x14ac:dyDescent="0.2">
      <c r="A4073" s="79">
        <v>40498</v>
      </c>
      <c r="B4073" s="77">
        <v>8167.5</v>
      </c>
      <c r="C4073" s="84">
        <v>115423</v>
      </c>
      <c r="D4073" s="84">
        <v>361125</v>
      </c>
      <c r="F4073">
        <f t="shared" si="126"/>
        <v>2010</v>
      </c>
      <c r="G4073" s="57" t="e">
        <f>_xlfn.XLOOKUP(F4073,'Historical Metal Prices'!$L$4:$Z$4,'Historical Metal Prices'!$L$10:$Z$10)</f>
        <v>#N/A</v>
      </c>
      <c r="H4073" s="77">
        <f t="shared" si="127"/>
        <v>0</v>
      </c>
    </row>
    <row r="4074" spans="1:8" x14ac:dyDescent="0.2">
      <c r="A4074" s="79">
        <v>40497</v>
      </c>
      <c r="B4074" s="77">
        <v>8670</v>
      </c>
      <c r="C4074" s="84">
        <v>115423</v>
      </c>
      <c r="D4074" s="84">
        <v>361975</v>
      </c>
      <c r="F4074">
        <f t="shared" si="126"/>
        <v>2010</v>
      </c>
      <c r="G4074" s="57" t="e">
        <f>_xlfn.XLOOKUP(F4074,'Historical Metal Prices'!$L$4:$Z$4,'Historical Metal Prices'!$L$10:$Z$10)</f>
        <v>#N/A</v>
      </c>
      <c r="H4074" s="77">
        <f t="shared" si="127"/>
        <v>0</v>
      </c>
    </row>
    <row r="4075" spans="1:8" x14ac:dyDescent="0.2">
      <c r="A4075" s="79">
        <v>40494</v>
      </c>
      <c r="B4075" s="77">
        <v>8628</v>
      </c>
      <c r="C4075" s="84">
        <v>115423</v>
      </c>
      <c r="D4075" s="84">
        <v>362700</v>
      </c>
      <c r="F4075">
        <f t="shared" si="126"/>
        <v>2010</v>
      </c>
      <c r="G4075" s="57" t="e">
        <f>_xlfn.XLOOKUP(F4075,'Historical Metal Prices'!$L$4:$Z$4,'Historical Metal Prices'!$L$10:$Z$10)</f>
        <v>#N/A</v>
      </c>
      <c r="H4075" s="77">
        <f t="shared" si="127"/>
        <v>0</v>
      </c>
    </row>
    <row r="4076" spans="1:8" x14ac:dyDescent="0.2">
      <c r="A4076" s="79">
        <v>40493</v>
      </c>
      <c r="B4076" s="77">
        <v>8835.25</v>
      </c>
      <c r="C4076" s="84">
        <v>106851</v>
      </c>
      <c r="D4076" s="84">
        <v>362775</v>
      </c>
      <c r="F4076">
        <f t="shared" si="126"/>
        <v>2010</v>
      </c>
      <c r="G4076" s="57" t="e">
        <f>_xlfn.XLOOKUP(F4076,'Historical Metal Prices'!$L$4:$Z$4,'Historical Metal Prices'!$L$10:$Z$10)</f>
        <v>#N/A</v>
      </c>
      <c r="H4076" s="77">
        <f t="shared" si="127"/>
        <v>0</v>
      </c>
    </row>
    <row r="4077" spans="1:8" x14ac:dyDescent="0.2">
      <c r="A4077" s="79">
        <v>40492</v>
      </c>
      <c r="B4077" s="77">
        <v>8767</v>
      </c>
      <c r="C4077" s="84">
        <v>106851</v>
      </c>
      <c r="D4077" s="84">
        <v>362950</v>
      </c>
      <c r="F4077">
        <f t="shared" si="126"/>
        <v>2010</v>
      </c>
      <c r="G4077" s="57" t="e">
        <f>_xlfn.XLOOKUP(F4077,'Historical Metal Prices'!$L$4:$Z$4,'Historical Metal Prices'!$L$10:$Z$10)</f>
        <v>#N/A</v>
      </c>
      <c r="H4077" s="77">
        <f t="shared" si="127"/>
        <v>0</v>
      </c>
    </row>
    <row r="4078" spans="1:8" x14ac:dyDescent="0.2">
      <c r="A4078" s="79">
        <v>40491</v>
      </c>
      <c r="B4078" s="77">
        <v>8864</v>
      </c>
      <c r="C4078" s="84">
        <v>106851</v>
      </c>
      <c r="D4078" s="84">
        <v>363950</v>
      </c>
      <c r="F4078">
        <f t="shared" si="126"/>
        <v>2010</v>
      </c>
      <c r="G4078" s="57" t="e">
        <f>_xlfn.XLOOKUP(F4078,'Historical Metal Prices'!$L$4:$Z$4,'Historical Metal Prices'!$L$10:$Z$10)</f>
        <v>#N/A</v>
      </c>
      <c r="H4078" s="77">
        <f t="shared" si="127"/>
        <v>0</v>
      </c>
    </row>
    <row r="4079" spans="1:8" x14ac:dyDescent="0.2">
      <c r="A4079" s="79">
        <v>40490</v>
      </c>
      <c r="B4079" s="77">
        <v>8665</v>
      </c>
      <c r="C4079" s="84">
        <v>106851</v>
      </c>
      <c r="D4079" s="84">
        <v>364875</v>
      </c>
      <c r="F4079">
        <f t="shared" si="126"/>
        <v>2010</v>
      </c>
      <c r="G4079" s="57" t="e">
        <f>_xlfn.XLOOKUP(F4079,'Historical Metal Prices'!$L$4:$Z$4,'Historical Metal Prices'!$L$10:$Z$10)</f>
        <v>#N/A</v>
      </c>
      <c r="H4079" s="77">
        <f t="shared" si="127"/>
        <v>0</v>
      </c>
    </row>
    <row r="4080" spans="1:8" x14ac:dyDescent="0.2">
      <c r="A4080" s="79">
        <v>40487</v>
      </c>
      <c r="B4080" s="77">
        <v>8652.5</v>
      </c>
      <c r="C4080" s="84">
        <v>106851</v>
      </c>
      <c r="D4080" s="84">
        <v>365200</v>
      </c>
      <c r="F4080">
        <f t="shared" si="126"/>
        <v>2010</v>
      </c>
      <c r="G4080" s="57" t="e">
        <f>_xlfn.XLOOKUP(F4080,'Historical Metal Prices'!$L$4:$Z$4,'Historical Metal Prices'!$L$10:$Z$10)</f>
        <v>#N/A</v>
      </c>
      <c r="H4080" s="77">
        <f t="shared" si="127"/>
        <v>0</v>
      </c>
    </row>
    <row r="4081" spans="1:8" x14ac:dyDescent="0.2">
      <c r="A4081" s="79">
        <v>40486</v>
      </c>
      <c r="B4081" s="77">
        <v>8594.5</v>
      </c>
      <c r="C4081" s="84">
        <v>106091</v>
      </c>
      <c r="D4081" s="84">
        <v>366350</v>
      </c>
      <c r="F4081">
        <f t="shared" si="126"/>
        <v>2010</v>
      </c>
      <c r="G4081" s="57" t="e">
        <f>_xlfn.XLOOKUP(F4081,'Historical Metal Prices'!$L$4:$Z$4,'Historical Metal Prices'!$L$10:$Z$10)</f>
        <v>#N/A</v>
      </c>
      <c r="H4081" s="77">
        <f t="shared" si="127"/>
        <v>0</v>
      </c>
    </row>
    <row r="4082" spans="1:8" x14ac:dyDescent="0.2">
      <c r="A4082" s="79">
        <v>40485</v>
      </c>
      <c r="B4082" s="77">
        <v>8309</v>
      </c>
      <c r="C4082" s="84">
        <v>106091</v>
      </c>
      <c r="D4082" s="84">
        <v>367325</v>
      </c>
      <c r="F4082">
        <f t="shared" si="126"/>
        <v>2010</v>
      </c>
      <c r="G4082" s="57" t="e">
        <f>_xlfn.XLOOKUP(F4082,'Historical Metal Prices'!$L$4:$Z$4,'Historical Metal Prices'!$L$10:$Z$10)</f>
        <v>#N/A</v>
      </c>
      <c r="H4082" s="77">
        <f t="shared" si="127"/>
        <v>0</v>
      </c>
    </row>
    <row r="4083" spans="1:8" x14ac:dyDescent="0.2">
      <c r="A4083" s="79">
        <v>40484</v>
      </c>
      <c r="B4083" s="77">
        <v>8423.5</v>
      </c>
      <c r="C4083" s="84">
        <v>106091</v>
      </c>
      <c r="D4083" s="84">
        <v>366075</v>
      </c>
      <c r="F4083">
        <f t="shared" si="126"/>
        <v>2010</v>
      </c>
      <c r="G4083" s="57" t="e">
        <f>_xlfn.XLOOKUP(F4083,'Historical Metal Prices'!$L$4:$Z$4,'Historical Metal Prices'!$L$10:$Z$10)</f>
        <v>#N/A</v>
      </c>
      <c r="H4083" s="77">
        <f t="shared" si="127"/>
        <v>0</v>
      </c>
    </row>
    <row r="4084" spans="1:8" x14ac:dyDescent="0.2">
      <c r="A4084" s="79">
        <v>40483</v>
      </c>
      <c r="B4084" s="77">
        <v>8287</v>
      </c>
      <c r="C4084" s="84">
        <v>106091</v>
      </c>
      <c r="D4084" s="84">
        <v>366950</v>
      </c>
      <c r="F4084">
        <f t="shared" si="126"/>
        <v>2010</v>
      </c>
      <c r="G4084" s="57" t="e">
        <f>_xlfn.XLOOKUP(F4084,'Historical Metal Prices'!$L$4:$Z$4,'Historical Metal Prices'!$L$10:$Z$10)</f>
        <v>#N/A</v>
      </c>
      <c r="H4084" s="77">
        <f t="shared" si="127"/>
        <v>0</v>
      </c>
    </row>
    <row r="4085" spans="1:8" x14ac:dyDescent="0.2">
      <c r="A4085" s="79">
        <v>40480</v>
      </c>
      <c r="B4085" s="77">
        <v>8186.75</v>
      </c>
      <c r="C4085" s="84">
        <v>106091</v>
      </c>
      <c r="D4085" s="84">
        <v>367575</v>
      </c>
      <c r="F4085">
        <f t="shared" si="126"/>
        <v>2010</v>
      </c>
      <c r="G4085" s="57" t="e">
        <f>_xlfn.XLOOKUP(F4085,'Historical Metal Prices'!$L$4:$Z$4,'Historical Metal Prices'!$L$10:$Z$10)</f>
        <v>#N/A</v>
      </c>
      <c r="H4085" s="77">
        <f t="shared" si="127"/>
        <v>0</v>
      </c>
    </row>
    <row r="4086" spans="1:8" x14ac:dyDescent="0.2">
      <c r="A4086" s="79">
        <v>40479</v>
      </c>
      <c r="B4086" s="77">
        <v>8329.5</v>
      </c>
      <c r="C4086" s="84">
        <v>106275</v>
      </c>
      <c r="D4086" s="84">
        <v>368500</v>
      </c>
      <c r="F4086">
        <f t="shared" si="126"/>
        <v>2010</v>
      </c>
      <c r="G4086" s="57" t="e">
        <f>_xlfn.XLOOKUP(F4086,'Historical Metal Prices'!$L$4:$Z$4,'Historical Metal Prices'!$L$10:$Z$10)</f>
        <v>#N/A</v>
      </c>
      <c r="H4086" s="77">
        <f t="shared" si="127"/>
        <v>0</v>
      </c>
    </row>
    <row r="4087" spans="1:8" x14ac:dyDescent="0.2">
      <c r="A4087" s="79">
        <v>40478</v>
      </c>
      <c r="B4087" s="77">
        <v>8291.25</v>
      </c>
      <c r="C4087" s="84">
        <v>106275</v>
      </c>
      <c r="D4087" s="84">
        <v>368025</v>
      </c>
      <c r="F4087">
        <f t="shared" si="126"/>
        <v>2010</v>
      </c>
      <c r="G4087" s="57" t="e">
        <f>_xlfn.XLOOKUP(F4087,'Historical Metal Prices'!$L$4:$Z$4,'Historical Metal Prices'!$L$10:$Z$10)</f>
        <v>#N/A</v>
      </c>
      <c r="H4087" s="77">
        <f t="shared" si="127"/>
        <v>0</v>
      </c>
    </row>
    <row r="4088" spans="1:8" x14ac:dyDescent="0.2">
      <c r="A4088" s="79">
        <v>40477</v>
      </c>
      <c r="B4088" s="77">
        <v>8503.25</v>
      </c>
      <c r="C4088" s="84">
        <v>106275</v>
      </c>
      <c r="D4088" s="84">
        <v>368600</v>
      </c>
      <c r="F4088">
        <f t="shared" si="126"/>
        <v>2010</v>
      </c>
      <c r="G4088" s="57" t="e">
        <f>_xlfn.XLOOKUP(F4088,'Historical Metal Prices'!$L$4:$Z$4,'Historical Metal Prices'!$L$10:$Z$10)</f>
        <v>#N/A</v>
      </c>
      <c r="H4088" s="77">
        <f t="shared" si="127"/>
        <v>0</v>
      </c>
    </row>
    <row r="4089" spans="1:8" x14ac:dyDescent="0.2">
      <c r="A4089" s="79">
        <v>40476</v>
      </c>
      <c r="B4089" s="77">
        <v>8507.5</v>
      </c>
      <c r="C4089" s="84">
        <v>106275</v>
      </c>
      <c r="D4089" s="84">
        <v>367475</v>
      </c>
      <c r="F4089">
        <f t="shared" si="126"/>
        <v>2010</v>
      </c>
      <c r="G4089" s="57" t="e">
        <f>_xlfn.XLOOKUP(F4089,'Historical Metal Prices'!$L$4:$Z$4,'Historical Metal Prices'!$L$10:$Z$10)</f>
        <v>#N/A</v>
      </c>
      <c r="H4089" s="77">
        <f t="shared" si="127"/>
        <v>0</v>
      </c>
    </row>
    <row r="4090" spans="1:8" x14ac:dyDescent="0.2">
      <c r="A4090" s="79">
        <v>40473</v>
      </c>
      <c r="B4090" s="77">
        <v>8318</v>
      </c>
      <c r="C4090" s="84">
        <v>106275</v>
      </c>
      <c r="D4090" s="84">
        <v>368375</v>
      </c>
      <c r="F4090">
        <f t="shared" si="126"/>
        <v>2010</v>
      </c>
      <c r="G4090" s="57" t="e">
        <f>_xlfn.XLOOKUP(F4090,'Historical Metal Prices'!$L$4:$Z$4,'Historical Metal Prices'!$L$10:$Z$10)</f>
        <v>#N/A</v>
      </c>
      <c r="H4090" s="77">
        <f t="shared" si="127"/>
        <v>0</v>
      </c>
    </row>
    <row r="4091" spans="1:8" x14ac:dyDescent="0.2">
      <c r="A4091" s="79">
        <v>40472</v>
      </c>
      <c r="B4091" s="77">
        <v>8290</v>
      </c>
      <c r="C4091" s="84">
        <v>103510</v>
      </c>
      <c r="D4091" s="84">
        <v>368825</v>
      </c>
      <c r="F4091">
        <f t="shared" si="126"/>
        <v>2010</v>
      </c>
      <c r="G4091" s="57" t="e">
        <f>_xlfn.XLOOKUP(F4091,'Historical Metal Prices'!$L$4:$Z$4,'Historical Metal Prices'!$L$10:$Z$10)</f>
        <v>#N/A</v>
      </c>
      <c r="H4091" s="77">
        <f t="shared" si="127"/>
        <v>0</v>
      </c>
    </row>
    <row r="4092" spans="1:8" x14ac:dyDescent="0.2">
      <c r="A4092" s="79">
        <v>40471</v>
      </c>
      <c r="B4092" s="77">
        <v>8320</v>
      </c>
      <c r="C4092" s="84">
        <v>103510</v>
      </c>
      <c r="D4092" s="84">
        <v>370000</v>
      </c>
      <c r="F4092">
        <f t="shared" si="126"/>
        <v>2010</v>
      </c>
      <c r="G4092" s="57" t="e">
        <f>_xlfn.XLOOKUP(F4092,'Historical Metal Prices'!$L$4:$Z$4,'Historical Metal Prices'!$L$10:$Z$10)</f>
        <v>#N/A</v>
      </c>
      <c r="H4092" s="77">
        <f t="shared" si="127"/>
        <v>0</v>
      </c>
    </row>
    <row r="4093" spans="1:8" x14ac:dyDescent="0.2">
      <c r="A4093" s="79">
        <v>40470</v>
      </c>
      <c r="B4093" s="77">
        <v>8240.75</v>
      </c>
      <c r="C4093" s="84">
        <v>103510</v>
      </c>
      <c r="D4093" s="84">
        <v>370750</v>
      </c>
      <c r="F4093">
        <f t="shared" si="126"/>
        <v>2010</v>
      </c>
      <c r="G4093" s="57" t="e">
        <f>_xlfn.XLOOKUP(F4093,'Historical Metal Prices'!$L$4:$Z$4,'Historical Metal Prices'!$L$10:$Z$10)</f>
        <v>#N/A</v>
      </c>
      <c r="H4093" s="77">
        <f t="shared" si="127"/>
        <v>0</v>
      </c>
    </row>
    <row r="4094" spans="1:8" x14ac:dyDescent="0.2">
      <c r="A4094" s="79">
        <v>40469</v>
      </c>
      <c r="B4094" s="77">
        <v>8426</v>
      </c>
      <c r="C4094" s="84">
        <v>103510</v>
      </c>
      <c r="D4094" s="84">
        <v>369950</v>
      </c>
      <c r="F4094">
        <f t="shared" si="126"/>
        <v>2010</v>
      </c>
      <c r="G4094" s="57" t="e">
        <f>_xlfn.XLOOKUP(F4094,'Historical Metal Prices'!$L$4:$Z$4,'Historical Metal Prices'!$L$10:$Z$10)</f>
        <v>#N/A</v>
      </c>
      <c r="H4094" s="77">
        <f t="shared" si="127"/>
        <v>0</v>
      </c>
    </row>
    <row r="4095" spans="1:8" x14ac:dyDescent="0.2">
      <c r="A4095" s="79">
        <v>40466</v>
      </c>
      <c r="B4095" s="77">
        <v>8381</v>
      </c>
      <c r="C4095" s="84">
        <v>103510</v>
      </c>
      <c r="D4095" s="84">
        <v>370450</v>
      </c>
      <c r="F4095">
        <f t="shared" si="126"/>
        <v>2010</v>
      </c>
      <c r="G4095" s="57" t="e">
        <f>_xlfn.XLOOKUP(F4095,'Historical Metal Prices'!$L$4:$Z$4,'Historical Metal Prices'!$L$10:$Z$10)</f>
        <v>#N/A</v>
      </c>
      <c r="H4095" s="77">
        <f t="shared" si="127"/>
        <v>0</v>
      </c>
    </row>
    <row r="4096" spans="1:8" x14ac:dyDescent="0.2">
      <c r="A4096" s="79">
        <v>40465</v>
      </c>
      <c r="B4096" s="77">
        <v>8387.25</v>
      </c>
      <c r="C4096" s="84">
        <v>94174</v>
      </c>
      <c r="D4096" s="84">
        <v>371025</v>
      </c>
      <c r="F4096">
        <f t="shared" si="126"/>
        <v>2010</v>
      </c>
      <c r="G4096" s="57" t="e">
        <f>_xlfn.XLOOKUP(F4096,'Historical Metal Prices'!$L$4:$Z$4,'Historical Metal Prices'!$L$10:$Z$10)</f>
        <v>#N/A</v>
      </c>
      <c r="H4096" s="77">
        <f t="shared" si="127"/>
        <v>0</v>
      </c>
    </row>
    <row r="4097" spans="1:8" x14ac:dyDescent="0.2">
      <c r="A4097" s="79">
        <v>40464</v>
      </c>
      <c r="B4097" s="77">
        <v>8353</v>
      </c>
      <c r="C4097" s="84">
        <v>94174</v>
      </c>
      <c r="D4097" s="84">
        <v>371500</v>
      </c>
      <c r="F4097">
        <f t="shared" si="126"/>
        <v>2010</v>
      </c>
      <c r="G4097" s="57" t="e">
        <f>_xlfn.XLOOKUP(F4097,'Historical Metal Prices'!$L$4:$Z$4,'Historical Metal Prices'!$L$10:$Z$10)</f>
        <v>#N/A</v>
      </c>
      <c r="H4097" s="77">
        <f t="shared" si="127"/>
        <v>0</v>
      </c>
    </row>
    <row r="4098" spans="1:8" x14ac:dyDescent="0.2">
      <c r="A4098" s="79">
        <v>40463</v>
      </c>
      <c r="B4098" s="77">
        <v>8340.25</v>
      </c>
      <c r="C4098" s="84">
        <v>94174</v>
      </c>
      <c r="D4098" s="84">
        <v>371275</v>
      </c>
      <c r="F4098">
        <f t="shared" si="126"/>
        <v>2010</v>
      </c>
      <c r="G4098" s="57" t="e">
        <f>_xlfn.XLOOKUP(F4098,'Historical Metal Prices'!$L$4:$Z$4,'Historical Metal Prices'!$L$10:$Z$10)</f>
        <v>#N/A</v>
      </c>
      <c r="H4098" s="77">
        <f t="shared" si="127"/>
        <v>0</v>
      </c>
    </row>
    <row r="4099" spans="1:8" x14ac:dyDescent="0.2">
      <c r="A4099" s="79">
        <v>40462</v>
      </c>
      <c r="B4099" s="77">
        <v>8283</v>
      </c>
      <c r="C4099" s="84">
        <v>94174</v>
      </c>
      <c r="D4099" s="84">
        <v>371750</v>
      </c>
      <c r="F4099">
        <f t="shared" si="126"/>
        <v>2010</v>
      </c>
      <c r="G4099" s="57" t="e">
        <f>_xlfn.XLOOKUP(F4099,'Historical Metal Prices'!$L$4:$Z$4,'Historical Metal Prices'!$L$10:$Z$10)</f>
        <v>#N/A</v>
      </c>
      <c r="H4099" s="77">
        <f t="shared" si="127"/>
        <v>0</v>
      </c>
    </row>
    <row r="4100" spans="1:8" x14ac:dyDescent="0.2">
      <c r="A4100" s="79">
        <v>40459</v>
      </c>
      <c r="B4100" s="77">
        <v>8304</v>
      </c>
      <c r="C4100" s="84">
        <v>94174</v>
      </c>
      <c r="D4100" s="84">
        <v>372475</v>
      </c>
      <c r="F4100">
        <f t="shared" si="126"/>
        <v>2010</v>
      </c>
      <c r="G4100" s="57" t="e">
        <f>_xlfn.XLOOKUP(F4100,'Historical Metal Prices'!$L$4:$Z$4,'Historical Metal Prices'!$L$10:$Z$10)</f>
        <v>#N/A</v>
      </c>
      <c r="H4100" s="77">
        <f t="shared" si="127"/>
        <v>0</v>
      </c>
    </row>
    <row r="4101" spans="1:8" x14ac:dyDescent="0.2">
      <c r="A4101" s="79">
        <v>40458</v>
      </c>
      <c r="B4101" s="77">
        <v>8086.75</v>
      </c>
      <c r="C4101" s="84">
        <v>87447</v>
      </c>
      <c r="D4101" s="84">
        <v>372000</v>
      </c>
      <c r="F4101">
        <f t="shared" si="126"/>
        <v>2010</v>
      </c>
      <c r="G4101" s="57" t="e">
        <f>_xlfn.XLOOKUP(F4101,'Historical Metal Prices'!$L$4:$Z$4,'Historical Metal Prices'!$L$10:$Z$10)</f>
        <v>#N/A</v>
      </c>
      <c r="H4101" s="77">
        <f t="shared" si="127"/>
        <v>0</v>
      </c>
    </row>
    <row r="4102" spans="1:8" x14ac:dyDescent="0.2">
      <c r="A4102" s="79">
        <v>40457</v>
      </c>
      <c r="B4102" s="77">
        <v>8241</v>
      </c>
      <c r="C4102" s="84">
        <v>87447</v>
      </c>
      <c r="D4102" s="84">
        <v>373450</v>
      </c>
      <c r="F4102">
        <f t="shared" si="126"/>
        <v>2010</v>
      </c>
      <c r="G4102" s="57" t="e">
        <f>_xlfn.XLOOKUP(F4102,'Historical Metal Prices'!$L$4:$Z$4,'Historical Metal Prices'!$L$10:$Z$10)</f>
        <v>#N/A</v>
      </c>
      <c r="H4102" s="77">
        <f t="shared" si="127"/>
        <v>0</v>
      </c>
    </row>
    <row r="4103" spans="1:8" x14ac:dyDescent="0.2">
      <c r="A4103" s="79">
        <v>40456</v>
      </c>
      <c r="B4103" s="77">
        <v>8159.25</v>
      </c>
      <c r="C4103" s="84">
        <v>87447</v>
      </c>
      <c r="D4103" s="84">
        <v>374125</v>
      </c>
      <c r="F4103">
        <f t="shared" si="126"/>
        <v>2010</v>
      </c>
      <c r="G4103" s="57" t="e">
        <f>_xlfn.XLOOKUP(F4103,'Historical Metal Prices'!$L$4:$Z$4,'Historical Metal Prices'!$L$10:$Z$10)</f>
        <v>#N/A</v>
      </c>
      <c r="H4103" s="77">
        <f t="shared" si="127"/>
        <v>0</v>
      </c>
    </row>
    <row r="4104" spans="1:8" x14ac:dyDescent="0.2">
      <c r="A4104" s="79">
        <v>40455</v>
      </c>
      <c r="B4104" s="77">
        <v>8048.5</v>
      </c>
      <c r="C4104" s="84">
        <v>87447</v>
      </c>
      <c r="D4104" s="84">
        <v>374100</v>
      </c>
      <c r="F4104">
        <f t="shared" si="126"/>
        <v>2010</v>
      </c>
      <c r="G4104" s="57" t="e">
        <f>_xlfn.XLOOKUP(F4104,'Historical Metal Prices'!$L$4:$Z$4,'Historical Metal Prices'!$L$10:$Z$10)</f>
        <v>#N/A</v>
      </c>
      <c r="H4104" s="77">
        <f t="shared" si="127"/>
        <v>0</v>
      </c>
    </row>
    <row r="4105" spans="1:8" x14ac:dyDescent="0.2">
      <c r="A4105" s="79">
        <v>40452</v>
      </c>
      <c r="B4105" s="77">
        <v>8088</v>
      </c>
      <c r="C4105" s="84">
        <v>87447</v>
      </c>
      <c r="D4105" s="84">
        <v>374450</v>
      </c>
      <c r="F4105">
        <f t="shared" si="126"/>
        <v>2010</v>
      </c>
      <c r="G4105" s="57" t="e">
        <f>_xlfn.XLOOKUP(F4105,'Historical Metal Prices'!$L$4:$Z$4,'Historical Metal Prices'!$L$10:$Z$10)</f>
        <v>#N/A</v>
      </c>
      <c r="H4105" s="77">
        <f t="shared" si="127"/>
        <v>0</v>
      </c>
    </row>
    <row r="4106" spans="1:8" x14ac:dyDescent="0.2">
      <c r="A4106" s="79">
        <v>40451</v>
      </c>
      <c r="B4106" s="77">
        <v>8006</v>
      </c>
      <c r="C4106" s="84">
        <v>87447</v>
      </c>
      <c r="D4106" s="84">
        <v>373800</v>
      </c>
      <c r="F4106">
        <f t="shared" si="126"/>
        <v>2010</v>
      </c>
      <c r="G4106" s="57" t="e">
        <f>_xlfn.XLOOKUP(F4106,'Historical Metal Prices'!$L$4:$Z$4,'Historical Metal Prices'!$L$10:$Z$10)</f>
        <v>#N/A</v>
      </c>
      <c r="H4106" s="77">
        <f t="shared" si="127"/>
        <v>0</v>
      </c>
    </row>
    <row r="4107" spans="1:8" x14ac:dyDescent="0.2">
      <c r="A4107" s="79">
        <v>40450</v>
      </c>
      <c r="B4107" s="77">
        <v>8059</v>
      </c>
      <c r="C4107" s="84">
        <v>94365</v>
      </c>
      <c r="D4107" s="84">
        <v>374150</v>
      </c>
      <c r="F4107">
        <f t="shared" ref="F4107:F4170" si="128">YEAR(A4107)</f>
        <v>2010</v>
      </c>
      <c r="G4107" s="57" t="e">
        <f>_xlfn.XLOOKUP(F4107,'Historical Metal Prices'!$L$4:$Z$4,'Historical Metal Prices'!$L$10:$Z$10)</f>
        <v>#N/A</v>
      </c>
      <c r="H4107" s="77">
        <f t="shared" ref="H4107:H4170" si="129">IFERROR(B4107*(1+G4107),H4108)</f>
        <v>0</v>
      </c>
    </row>
    <row r="4108" spans="1:8" x14ac:dyDescent="0.2">
      <c r="A4108" s="79">
        <v>40449</v>
      </c>
      <c r="B4108" s="77">
        <v>7947</v>
      </c>
      <c r="C4108" s="84">
        <v>94365</v>
      </c>
      <c r="D4108" s="84">
        <v>375100</v>
      </c>
      <c r="F4108">
        <f t="shared" si="128"/>
        <v>2010</v>
      </c>
      <c r="G4108" s="57" t="e">
        <f>_xlfn.XLOOKUP(F4108,'Historical Metal Prices'!$L$4:$Z$4,'Historical Metal Prices'!$L$10:$Z$10)</f>
        <v>#N/A</v>
      </c>
      <c r="H4108" s="77">
        <f t="shared" si="129"/>
        <v>0</v>
      </c>
    </row>
    <row r="4109" spans="1:8" x14ac:dyDescent="0.2">
      <c r="A4109" s="79">
        <v>40448</v>
      </c>
      <c r="B4109" s="77">
        <v>7907.5</v>
      </c>
      <c r="C4109" s="84">
        <v>94365</v>
      </c>
      <c r="D4109" s="84">
        <v>375275</v>
      </c>
      <c r="F4109">
        <f t="shared" si="128"/>
        <v>2010</v>
      </c>
      <c r="G4109" s="57" t="e">
        <f>_xlfn.XLOOKUP(F4109,'Historical Metal Prices'!$L$4:$Z$4,'Historical Metal Prices'!$L$10:$Z$10)</f>
        <v>#N/A</v>
      </c>
      <c r="H4109" s="77">
        <f t="shared" si="129"/>
        <v>0</v>
      </c>
    </row>
    <row r="4110" spans="1:8" x14ac:dyDescent="0.2">
      <c r="A4110" s="79">
        <v>40445</v>
      </c>
      <c r="B4110" s="77">
        <v>7946</v>
      </c>
      <c r="C4110" s="84">
        <v>94365</v>
      </c>
      <c r="D4110" s="84">
        <v>378125</v>
      </c>
      <c r="F4110">
        <f t="shared" si="128"/>
        <v>2010</v>
      </c>
      <c r="G4110" s="57" t="e">
        <f>_xlfn.XLOOKUP(F4110,'Historical Metal Prices'!$L$4:$Z$4,'Historical Metal Prices'!$L$10:$Z$10)</f>
        <v>#N/A</v>
      </c>
      <c r="H4110" s="77">
        <f t="shared" si="129"/>
        <v>0</v>
      </c>
    </row>
    <row r="4111" spans="1:8" x14ac:dyDescent="0.2">
      <c r="A4111" s="79">
        <v>40444</v>
      </c>
      <c r="B4111" s="77">
        <v>7883</v>
      </c>
      <c r="C4111" s="84">
        <v>94365</v>
      </c>
      <c r="D4111" s="84">
        <v>380225</v>
      </c>
      <c r="F4111">
        <f t="shared" si="128"/>
        <v>2010</v>
      </c>
      <c r="G4111" s="57" t="e">
        <f>_xlfn.XLOOKUP(F4111,'Historical Metal Prices'!$L$4:$Z$4,'Historical Metal Prices'!$L$10:$Z$10)</f>
        <v>#N/A</v>
      </c>
      <c r="H4111" s="77">
        <f t="shared" si="129"/>
        <v>0</v>
      </c>
    </row>
    <row r="4112" spans="1:8" x14ac:dyDescent="0.2">
      <c r="A4112" s="79">
        <v>40443</v>
      </c>
      <c r="B4112" s="77">
        <v>7837.5</v>
      </c>
      <c r="C4112" s="84">
        <v>94365</v>
      </c>
      <c r="D4112" s="84">
        <v>380125</v>
      </c>
      <c r="F4112">
        <f t="shared" si="128"/>
        <v>2010</v>
      </c>
      <c r="G4112" s="57" t="e">
        <f>_xlfn.XLOOKUP(F4112,'Historical Metal Prices'!$L$4:$Z$4,'Historical Metal Prices'!$L$10:$Z$10)</f>
        <v>#N/A</v>
      </c>
      <c r="H4112" s="77">
        <f t="shared" si="129"/>
        <v>0</v>
      </c>
    </row>
    <row r="4113" spans="1:8" x14ac:dyDescent="0.2">
      <c r="A4113" s="79">
        <v>40442</v>
      </c>
      <c r="B4113" s="77">
        <v>7668.5</v>
      </c>
      <c r="C4113" s="84">
        <v>94365</v>
      </c>
      <c r="D4113" s="84">
        <v>382100</v>
      </c>
      <c r="F4113">
        <f t="shared" si="128"/>
        <v>2010</v>
      </c>
      <c r="G4113" s="57" t="e">
        <f>_xlfn.XLOOKUP(F4113,'Historical Metal Prices'!$L$4:$Z$4,'Historical Metal Prices'!$L$10:$Z$10)</f>
        <v>#N/A</v>
      </c>
      <c r="H4113" s="77">
        <f t="shared" si="129"/>
        <v>0</v>
      </c>
    </row>
    <row r="4114" spans="1:8" x14ac:dyDescent="0.2">
      <c r="A4114" s="79">
        <v>40441</v>
      </c>
      <c r="B4114" s="77">
        <v>7703.5</v>
      </c>
      <c r="C4114" s="84">
        <v>98225</v>
      </c>
      <c r="D4114" s="84">
        <v>380025</v>
      </c>
      <c r="F4114">
        <f t="shared" si="128"/>
        <v>2010</v>
      </c>
      <c r="G4114" s="57" t="e">
        <f>_xlfn.XLOOKUP(F4114,'Historical Metal Prices'!$L$4:$Z$4,'Historical Metal Prices'!$L$10:$Z$10)</f>
        <v>#N/A</v>
      </c>
      <c r="H4114" s="77">
        <f t="shared" si="129"/>
        <v>0</v>
      </c>
    </row>
    <row r="4115" spans="1:8" x14ac:dyDescent="0.2">
      <c r="A4115" s="79">
        <v>40438</v>
      </c>
      <c r="B4115" s="77">
        <v>7711</v>
      </c>
      <c r="C4115" s="84">
        <v>98225</v>
      </c>
      <c r="D4115" s="84">
        <v>382500</v>
      </c>
      <c r="F4115">
        <f t="shared" si="128"/>
        <v>2010</v>
      </c>
      <c r="G4115" s="57" t="e">
        <f>_xlfn.XLOOKUP(F4115,'Historical Metal Prices'!$L$4:$Z$4,'Historical Metal Prices'!$L$10:$Z$10)</f>
        <v>#N/A</v>
      </c>
      <c r="H4115" s="77">
        <f t="shared" si="129"/>
        <v>0</v>
      </c>
    </row>
    <row r="4116" spans="1:8" x14ac:dyDescent="0.2">
      <c r="A4116" s="79">
        <v>40437</v>
      </c>
      <c r="B4116" s="77">
        <v>7689.25</v>
      </c>
      <c r="C4116" s="84">
        <v>98025</v>
      </c>
      <c r="D4116" s="84">
        <v>384200</v>
      </c>
      <c r="F4116">
        <f t="shared" si="128"/>
        <v>2010</v>
      </c>
      <c r="G4116" s="57" t="e">
        <f>_xlfn.XLOOKUP(F4116,'Historical Metal Prices'!$L$4:$Z$4,'Historical Metal Prices'!$L$10:$Z$10)</f>
        <v>#N/A</v>
      </c>
      <c r="H4116" s="77">
        <f t="shared" si="129"/>
        <v>0</v>
      </c>
    </row>
    <row r="4117" spans="1:8" x14ac:dyDescent="0.2">
      <c r="A4117" s="79">
        <v>40436</v>
      </c>
      <c r="B4117" s="77">
        <v>7604</v>
      </c>
      <c r="C4117" s="84">
        <v>98025</v>
      </c>
      <c r="D4117" s="84">
        <v>387150</v>
      </c>
      <c r="F4117">
        <f t="shared" si="128"/>
        <v>2010</v>
      </c>
      <c r="G4117" s="57" t="e">
        <f>_xlfn.XLOOKUP(F4117,'Historical Metal Prices'!$L$4:$Z$4,'Historical Metal Prices'!$L$10:$Z$10)</f>
        <v>#N/A</v>
      </c>
      <c r="H4117" s="77">
        <f t="shared" si="129"/>
        <v>0</v>
      </c>
    </row>
    <row r="4118" spans="1:8" x14ac:dyDescent="0.2">
      <c r="A4118" s="79">
        <v>40435</v>
      </c>
      <c r="B4118" s="77">
        <v>7641.5</v>
      </c>
      <c r="C4118" s="84">
        <v>98025</v>
      </c>
      <c r="D4118" s="84">
        <v>389500</v>
      </c>
      <c r="F4118">
        <f t="shared" si="128"/>
        <v>2010</v>
      </c>
      <c r="G4118" s="57" t="e">
        <f>_xlfn.XLOOKUP(F4118,'Historical Metal Prices'!$L$4:$Z$4,'Historical Metal Prices'!$L$10:$Z$10)</f>
        <v>#N/A</v>
      </c>
      <c r="H4118" s="77">
        <f t="shared" si="129"/>
        <v>0</v>
      </c>
    </row>
    <row r="4119" spans="1:8" x14ac:dyDescent="0.2">
      <c r="A4119" s="79">
        <v>40434</v>
      </c>
      <c r="B4119" s="77">
        <v>7617.75</v>
      </c>
      <c r="C4119" s="84">
        <v>98025</v>
      </c>
      <c r="D4119" s="84">
        <v>390525</v>
      </c>
      <c r="F4119">
        <f t="shared" si="128"/>
        <v>2010</v>
      </c>
      <c r="G4119" s="57" t="e">
        <f>_xlfn.XLOOKUP(F4119,'Historical Metal Prices'!$L$4:$Z$4,'Historical Metal Prices'!$L$10:$Z$10)</f>
        <v>#N/A</v>
      </c>
      <c r="H4119" s="77">
        <f t="shared" si="129"/>
        <v>0</v>
      </c>
    </row>
    <row r="4120" spans="1:8" x14ac:dyDescent="0.2">
      <c r="A4120" s="79">
        <v>40431</v>
      </c>
      <c r="B4120" s="77">
        <v>7471.75</v>
      </c>
      <c r="C4120" s="84">
        <v>98025</v>
      </c>
      <c r="D4120" s="84">
        <v>390450</v>
      </c>
      <c r="F4120">
        <f t="shared" si="128"/>
        <v>2010</v>
      </c>
      <c r="G4120" s="57" t="e">
        <f>_xlfn.XLOOKUP(F4120,'Historical Metal Prices'!$L$4:$Z$4,'Historical Metal Prices'!$L$10:$Z$10)</f>
        <v>#N/A</v>
      </c>
      <c r="H4120" s="77">
        <f t="shared" si="129"/>
        <v>0</v>
      </c>
    </row>
    <row r="4121" spans="1:8" x14ac:dyDescent="0.2">
      <c r="A4121" s="79">
        <v>40430</v>
      </c>
      <c r="B4121" s="77">
        <v>7540.75</v>
      </c>
      <c r="C4121" s="84">
        <v>105917</v>
      </c>
      <c r="D4121" s="84">
        <v>391400</v>
      </c>
      <c r="F4121">
        <f t="shared" si="128"/>
        <v>2010</v>
      </c>
      <c r="G4121" s="57" t="e">
        <f>_xlfn.XLOOKUP(F4121,'Historical Metal Prices'!$L$4:$Z$4,'Historical Metal Prices'!$L$10:$Z$10)</f>
        <v>#N/A</v>
      </c>
      <c r="H4121" s="77">
        <f t="shared" si="129"/>
        <v>0</v>
      </c>
    </row>
    <row r="4122" spans="1:8" x14ac:dyDescent="0.2">
      <c r="A4122" s="79">
        <v>40429</v>
      </c>
      <c r="B4122" s="77">
        <v>7659.75</v>
      </c>
      <c r="C4122" s="84">
        <v>105917</v>
      </c>
      <c r="D4122" s="84">
        <v>393375</v>
      </c>
      <c r="F4122">
        <f t="shared" si="128"/>
        <v>2010</v>
      </c>
      <c r="G4122" s="57" t="e">
        <f>_xlfn.XLOOKUP(F4122,'Historical Metal Prices'!$L$4:$Z$4,'Historical Metal Prices'!$L$10:$Z$10)</f>
        <v>#N/A</v>
      </c>
      <c r="H4122" s="77">
        <f t="shared" si="129"/>
        <v>0</v>
      </c>
    </row>
    <row r="4123" spans="1:8" x14ac:dyDescent="0.2">
      <c r="A4123" s="79">
        <v>40428</v>
      </c>
      <c r="B4123" s="77">
        <v>7614</v>
      </c>
      <c r="C4123" s="84">
        <v>105917</v>
      </c>
      <c r="D4123" s="84">
        <v>394500</v>
      </c>
      <c r="F4123">
        <f t="shared" si="128"/>
        <v>2010</v>
      </c>
      <c r="G4123" s="57" t="e">
        <f>_xlfn.XLOOKUP(F4123,'Historical Metal Prices'!$L$4:$Z$4,'Historical Metal Prices'!$L$10:$Z$10)</f>
        <v>#N/A</v>
      </c>
      <c r="H4123" s="77">
        <f t="shared" si="129"/>
        <v>0</v>
      </c>
    </row>
    <row r="4124" spans="1:8" x14ac:dyDescent="0.2">
      <c r="A4124" s="79">
        <v>40427</v>
      </c>
      <c r="B4124" s="77">
        <v>7693.5</v>
      </c>
      <c r="C4124" s="84">
        <v>105917</v>
      </c>
      <c r="D4124" s="84">
        <v>395475</v>
      </c>
      <c r="F4124">
        <f t="shared" si="128"/>
        <v>2010</v>
      </c>
      <c r="G4124" s="57" t="e">
        <f>_xlfn.XLOOKUP(F4124,'Historical Metal Prices'!$L$4:$Z$4,'Historical Metal Prices'!$L$10:$Z$10)</f>
        <v>#N/A</v>
      </c>
      <c r="H4124" s="77">
        <f t="shared" si="129"/>
        <v>0</v>
      </c>
    </row>
    <row r="4125" spans="1:8" x14ac:dyDescent="0.2">
      <c r="A4125" s="79">
        <v>40424</v>
      </c>
      <c r="B4125" s="77">
        <v>7633.25</v>
      </c>
      <c r="C4125" s="84">
        <v>105917</v>
      </c>
      <c r="D4125" s="84">
        <v>396875</v>
      </c>
      <c r="F4125">
        <f t="shared" si="128"/>
        <v>2010</v>
      </c>
      <c r="G4125" s="57" t="e">
        <f>_xlfn.XLOOKUP(F4125,'Historical Metal Prices'!$L$4:$Z$4,'Historical Metal Prices'!$L$10:$Z$10)</f>
        <v>#N/A</v>
      </c>
      <c r="H4125" s="77">
        <f t="shared" si="129"/>
        <v>0</v>
      </c>
    </row>
    <row r="4126" spans="1:8" x14ac:dyDescent="0.2">
      <c r="A4126" s="79">
        <v>40423</v>
      </c>
      <c r="B4126" s="77">
        <v>7623.25</v>
      </c>
      <c r="C4126" s="84">
        <v>110582</v>
      </c>
      <c r="D4126" s="84">
        <v>397675</v>
      </c>
      <c r="F4126">
        <f t="shared" si="128"/>
        <v>2010</v>
      </c>
      <c r="G4126" s="57" t="e">
        <f>_xlfn.XLOOKUP(F4126,'Historical Metal Prices'!$L$4:$Z$4,'Historical Metal Prices'!$L$10:$Z$10)</f>
        <v>#N/A</v>
      </c>
      <c r="H4126" s="77">
        <f t="shared" si="129"/>
        <v>0</v>
      </c>
    </row>
    <row r="4127" spans="1:8" x14ac:dyDescent="0.2">
      <c r="A4127" s="79">
        <v>40422</v>
      </c>
      <c r="B4127" s="77">
        <v>7593.25</v>
      </c>
      <c r="C4127" s="84">
        <v>110582</v>
      </c>
      <c r="D4127" s="84">
        <v>399475</v>
      </c>
      <c r="F4127">
        <f t="shared" si="128"/>
        <v>2010</v>
      </c>
      <c r="G4127" s="57" t="e">
        <f>_xlfn.XLOOKUP(F4127,'Historical Metal Prices'!$L$4:$Z$4,'Historical Metal Prices'!$L$10:$Z$10)</f>
        <v>#N/A</v>
      </c>
      <c r="H4127" s="77">
        <f t="shared" si="129"/>
        <v>0</v>
      </c>
    </row>
    <row r="4128" spans="1:8" x14ac:dyDescent="0.2">
      <c r="A4128" s="79">
        <v>40421</v>
      </c>
      <c r="B4128" s="77">
        <v>7426.25</v>
      </c>
      <c r="C4128" s="84">
        <v>110582</v>
      </c>
      <c r="D4128" s="84">
        <v>398775</v>
      </c>
      <c r="F4128">
        <f t="shared" si="128"/>
        <v>2010</v>
      </c>
      <c r="G4128" s="57" t="e">
        <f>_xlfn.XLOOKUP(F4128,'Historical Metal Prices'!$L$4:$Z$4,'Historical Metal Prices'!$L$10:$Z$10)</f>
        <v>#N/A</v>
      </c>
      <c r="H4128" s="77">
        <f t="shared" si="129"/>
        <v>0</v>
      </c>
    </row>
    <row r="4129" spans="1:8" x14ac:dyDescent="0.2">
      <c r="A4129" s="79">
        <v>40420</v>
      </c>
      <c r="B4129" s="77">
        <v>7447.25</v>
      </c>
      <c r="C4129" s="84">
        <v>110582</v>
      </c>
      <c r="D4129" s="84">
        <v>398525</v>
      </c>
      <c r="F4129">
        <f t="shared" si="128"/>
        <v>2010</v>
      </c>
      <c r="G4129" s="57" t="e">
        <f>_xlfn.XLOOKUP(F4129,'Historical Metal Prices'!$L$4:$Z$4,'Historical Metal Prices'!$L$10:$Z$10)</f>
        <v>#N/A</v>
      </c>
      <c r="H4129" s="77">
        <f t="shared" si="129"/>
        <v>0</v>
      </c>
    </row>
    <row r="4130" spans="1:8" x14ac:dyDescent="0.2">
      <c r="A4130" s="79">
        <v>40417</v>
      </c>
      <c r="B4130" s="77">
        <v>7447.25</v>
      </c>
      <c r="C4130" s="84">
        <v>110582</v>
      </c>
      <c r="D4130" s="84">
        <v>398525</v>
      </c>
      <c r="F4130">
        <f t="shared" si="128"/>
        <v>2010</v>
      </c>
      <c r="G4130" s="57" t="e">
        <f>_xlfn.XLOOKUP(F4130,'Historical Metal Prices'!$L$4:$Z$4,'Historical Metal Prices'!$L$10:$Z$10)</f>
        <v>#N/A</v>
      </c>
      <c r="H4130" s="77">
        <f t="shared" si="129"/>
        <v>0</v>
      </c>
    </row>
    <row r="4131" spans="1:8" x14ac:dyDescent="0.2">
      <c r="A4131" s="79">
        <v>40416</v>
      </c>
      <c r="B4131" s="77">
        <v>7291.5</v>
      </c>
      <c r="C4131" s="84">
        <v>106368</v>
      </c>
      <c r="D4131" s="84">
        <v>400100</v>
      </c>
      <c r="F4131">
        <f t="shared" si="128"/>
        <v>2010</v>
      </c>
      <c r="G4131" s="57" t="e">
        <f>_xlfn.XLOOKUP(F4131,'Historical Metal Prices'!$L$4:$Z$4,'Historical Metal Prices'!$L$10:$Z$10)</f>
        <v>#N/A</v>
      </c>
      <c r="H4131" s="77">
        <f t="shared" si="129"/>
        <v>0</v>
      </c>
    </row>
    <row r="4132" spans="1:8" x14ac:dyDescent="0.2">
      <c r="A4132" s="79">
        <v>40415</v>
      </c>
      <c r="B4132" s="77">
        <v>7080.75</v>
      </c>
      <c r="C4132" s="84">
        <v>106368</v>
      </c>
      <c r="D4132" s="84">
        <v>401250</v>
      </c>
      <c r="F4132">
        <f t="shared" si="128"/>
        <v>2010</v>
      </c>
      <c r="G4132" s="57" t="e">
        <f>_xlfn.XLOOKUP(F4132,'Historical Metal Prices'!$L$4:$Z$4,'Historical Metal Prices'!$L$10:$Z$10)</f>
        <v>#N/A</v>
      </c>
      <c r="H4132" s="77">
        <f t="shared" si="129"/>
        <v>0</v>
      </c>
    </row>
    <row r="4133" spans="1:8" x14ac:dyDescent="0.2">
      <c r="A4133" s="79">
        <v>40414</v>
      </c>
      <c r="B4133" s="77">
        <v>7115.75</v>
      </c>
      <c r="C4133" s="84">
        <v>106368</v>
      </c>
      <c r="D4133" s="84">
        <v>402425</v>
      </c>
      <c r="F4133">
        <f t="shared" si="128"/>
        <v>2010</v>
      </c>
      <c r="G4133" s="57" t="e">
        <f>_xlfn.XLOOKUP(F4133,'Historical Metal Prices'!$L$4:$Z$4,'Historical Metal Prices'!$L$10:$Z$10)</f>
        <v>#N/A</v>
      </c>
      <c r="H4133" s="77">
        <f t="shared" si="129"/>
        <v>0</v>
      </c>
    </row>
    <row r="4134" spans="1:8" x14ac:dyDescent="0.2">
      <c r="A4134" s="79">
        <v>40413</v>
      </c>
      <c r="B4134" s="77">
        <v>7235</v>
      </c>
      <c r="C4134" s="84">
        <v>106368</v>
      </c>
      <c r="D4134" s="84">
        <v>403825</v>
      </c>
      <c r="F4134">
        <f t="shared" si="128"/>
        <v>2010</v>
      </c>
      <c r="G4134" s="57" t="e">
        <f>_xlfn.XLOOKUP(F4134,'Historical Metal Prices'!$L$4:$Z$4,'Historical Metal Prices'!$L$10:$Z$10)</f>
        <v>#N/A</v>
      </c>
      <c r="H4134" s="77">
        <f t="shared" si="129"/>
        <v>0</v>
      </c>
    </row>
    <row r="4135" spans="1:8" x14ac:dyDescent="0.2">
      <c r="A4135" s="79">
        <v>40410</v>
      </c>
      <c r="B4135" s="77">
        <v>7236.5</v>
      </c>
      <c r="C4135" s="84">
        <v>106368</v>
      </c>
      <c r="D4135" s="84">
        <v>402200</v>
      </c>
      <c r="F4135">
        <f t="shared" si="128"/>
        <v>2010</v>
      </c>
      <c r="G4135" s="57" t="e">
        <f>_xlfn.XLOOKUP(F4135,'Historical Metal Prices'!$L$4:$Z$4,'Historical Metal Prices'!$L$10:$Z$10)</f>
        <v>#N/A</v>
      </c>
      <c r="H4135" s="77">
        <f t="shared" si="129"/>
        <v>0</v>
      </c>
    </row>
    <row r="4136" spans="1:8" x14ac:dyDescent="0.2">
      <c r="A4136" s="79">
        <v>40409</v>
      </c>
      <c r="B4136" s="77">
        <v>7286.25</v>
      </c>
      <c r="C4136" s="84">
        <v>106368</v>
      </c>
      <c r="D4136" s="84">
        <v>401725</v>
      </c>
      <c r="F4136">
        <f t="shared" si="128"/>
        <v>2010</v>
      </c>
      <c r="G4136" s="57" t="e">
        <f>_xlfn.XLOOKUP(F4136,'Historical Metal Prices'!$L$4:$Z$4,'Historical Metal Prices'!$L$10:$Z$10)</f>
        <v>#N/A</v>
      </c>
      <c r="H4136" s="77">
        <f t="shared" si="129"/>
        <v>0</v>
      </c>
    </row>
    <row r="4137" spans="1:8" x14ac:dyDescent="0.2">
      <c r="A4137" s="79">
        <v>40408</v>
      </c>
      <c r="B4137" s="77">
        <v>7368.75</v>
      </c>
      <c r="C4137" s="84">
        <v>106368</v>
      </c>
      <c r="D4137" s="84">
        <v>403525</v>
      </c>
      <c r="F4137">
        <f t="shared" si="128"/>
        <v>2010</v>
      </c>
      <c r="G4137" s="57" t="e">
        <f>_xlfn.XLOOKUP(F4137,'Historical Metal Prices'!$L$4:$Z$4,'Historical Metal Prices'!$L$10:$Z$10)</f>
        <v>#N/A</v>
      </c>
      <c r="H4137" s="77">
        <f t="shared" si="129"/>
        <v>0</v>
      </c>
    </row>
    <row r="4138" spans="1:8" x14ac:dyDescent="0.2">
      <c r="A4138" s="79">
        <v>40407</v>
      </c>
      <c r="B4138" s="77">
        <v>7359.25</v>
      </c>
      <c r="C4138" s="84">
        <v>106368</v>
      </c>
      <c r="D4138" s="84">
        <v>403300</v>
      </c>
      <c r="F4138">
        <f t="shared" si="128"/>
        <v>2010</v>
      </c>
      <c r="G4138" s="57" t="e">
        <f>_xlfn.XLOOKUP(F4138,'Historical Metal Prices'!$L$4:$Z$4,'Historical Metal Prices'!$L$10:$Z$10)</f>
        <v>#N/A</v>
      </c>
      <c r="H4138" s="77">
        <f t="shared" si="129"/>
        <v>0</v>
      </c>
    </row>
    <row r="4139" spans="1:8" x14ac:dyDescent="0.2">
      <c r="A4139" s="79">
        <v>40406</v>
      </c>
      <c r="B4139" s="77">
        <v>7224.5</v>
      </c>
      <c r="C4139" s="84">
        <v>106368</v>
      </c>
      <c r="D4139" s="84">
        <v>405025</v>
      </c>
      <c r="F4139">
        <f t="shared" si="128"/>
        <v>2010</v>
      </c>
      <c r="G4139" s="57" t="e">
        <f>_xlfn.XLOOKUP(F4139,'Historical Metal Prices'!$L$4:$Z$4,'Historical Metal Prices'!$L$10:$Z$10)</f>
        <v>#N/A</v>
      </c>
      <c r="H4139" s="77">
        <f t="shared" si="129"/>
        <v>0</v>
      </c>
    </row>
    <row r="4140" spans="1:8" x14ac:dyDescent="0.2">
      <c r="A4140" s="79">
        <v>40403</v>
      </c>
      <c r="B4140" s="77">
        <v>7132.25</v>
      </c>
      <c r="C4140" s="84">
        <v>106368</v>
      </c>
      <c r="D4140" s="84">
        <v>406700</v>
      </c>
      <c r="F4140">
        <f t="shared" si="128"/>
        <v>2010</v>
      </c>
      <c r="G4140" s="57" t="e">
        <f>_xlfn.XLOOKUP(F4140,'Historical Metal Prices'!$L$4:$Z$4,'Historical Metal Prices'!$L$10:$Z$10)</f>
        <v>#N/A</v>
      </c>
      <c r="H4140" s="77">
        <f t="shared" si="129"/>
        <v>0</v>
      </c>
    </row>
    <row r="4141" spans="1:8" x14ac:dyDescent="0.2">
      <c r="A4141" s="79">
        <v>40402</v>
      </c>
      <c r="B4141" s="77">
        <v>7230.25</v>
      </c>
      <c r="C4141" s="84">
        <v>106368</v>
      </c>
      <c r="D4141" s="84">
        <v>408550</v>
      </c>
      <c r="F4141">
        <f t="shared" si="128"/>
        <v>2010</v>
      </c>
      <c r="G4141" s="57" t="e">
        <f>_xlfn.XLOOKUP(F4141,'Historical Metal Prices'!$L$4:$Z$4,'Historical Metal Prices'!$L$10:$Z$10)</f>
        <v>#N/A</v>
      </c>
      <c r="H4141" s="77">
        <f t="shared" si="129"/>
        <v>0</v>
      </c>
    </row>
    <row r="4142" spans="1:8" x14ac:dyDescent="0.2">
      <c r="A4142" s="79">
        <v>40401</v>
      </c>
      <c r="B4142" s="77">
        <v>7172.75</v>
      </c>
      <c r="C4142" s="84">
        <v>106368</v>
      </c>
      <c r="D4142" s="84">
        <v>409075</v>
      </c>
      <c r="F4142">
        <f t="shared" si="128"/>
        <v>2010</v>
      </c>
      <c r="G4142" s="57" t="e">
        <f>_xlfn.XLOOKUP(F4142,'Historical Metal Prices'!$L$4:$Z$4,'Historical Metal Prices'!$L$10:$Z$10)</f>
        <v>#N/A</v>
      </c>
      <c r="H4142" s="77">
        <f t="shared" si="129"/>
        <v>0</v>
      </c>
    </row>
    <row r="4143" spans="1:8" x14ac:dyDescent="0.2">
      <c r="A4143" s="79">
        <v>40400</v>
      </c>
      <c r="B4143" s="77">
        <v>7273.5</v>
      </c>
      <c r="C4143" s="84">
        <v>106368</v>
      </c>
      <c r="D4143" s="84">
        <v>406325</v>
      </c>
      <c r="F4143">
        <f t="shared" si="128"/>
        <v>2010</v>
      </c>
      <c r="G4143" s="57" t="e">
        <f>_xlfn.XLOOKUP(F4143,'Historical Metal Prices'!$L$4:$Z$4,'Historical Metal Prices'!$L$10:$Z$10)</f>
        <v>#N/A</v>
      </c>
      <c r="H4143" s="77">
        <f t="shared" si="129"/>
        <v>0</v>
      </c>
    </row>
    <row r="4144" spans="1:8" x14ac:dyDescent="0.2">
      <c r="A4144" s="79">
        <v>40399</v>
      </c>
      <c r="B4144" s="77">
        <v>7399</v>
      </c>
      <c r="C4144" s="84">
        <v>106368</v>
      </c>
      <c r="D4144" s="84">
        <v>410475</v>
      </c>
      <c r="F4144">
        <f t="shared" si="128"/>
        <v>2010</v>
      </c>
      <c r="G4144" s="57" t="e">
        <f>_xlfn.XLOOKUP(F4144,'Historical Metal Prices'!$L$4:$Z$4,'Historical Metal Prices'!$L$10:$Z$10)</f>
        <v>#N/A</v>
      </c>
      <c r="H4144" s="77">
        <f t="shared" si="129"/>
        <v>0</v>
      </c>
    </row>
    <row r="4145" spans="1:8" x14ac:dyDescent="0.2">
      <c r="A4145" s="79">
        <v>40396</v>
      </c>
      <c r="B4145" s="77">
        <v>7344.75</v>
      </c>
      <c r="C4145" s="84">
        <v>106368</v>
      </c>
      <c r="D4145" s="84">
        <v>412625</v>
      </c>
      <c r="F4145">
        <f t="shared" si="128"/>
        <v>2010</v>
      </c>
      <c r="G4145" s="57" t="e">
        <f>_xlfn.XLOOKUP(F4145,'Historical Metal Prices'!$L$4:$Z$4,'Historical Metal Prices'!$L$10:$Z$10)</f>
        <v>#N/A</v>
      </c>
      <c r="H4145" s="77">
        <f t="shared" si="129"/>
        <v>0</v>
      </c>
    </row>
    <row r="4146" spans="1:8" x14ac:dyDescent="0.2">
      <c r="A4146" s="79">
        <v>40395</v>
      </c>
      <c r="B4146" s="77">
        <v>7371</v>
      </c>
      <c r="C4146" s="84">
        <v>120238</v>
      </c>
      <c r="D4146" s="84">
        <v>412625</v>
      </c>
      <c r="F4146">
        <f t="shared" si="128"/>
        <v>2010</v>
      </c>
      <c r="G4146" s="57" t="e">
        <f>_xlfn.XLOOKUP(F4146,'Historical Metal Prices'!$L$4:$Z$4,'Historical Metal Prices'!$L$10:$Z$10)</f>
        <v>#N/A</v>
      </c>
      <c r="H4146" s="77">
        <f t="shared" si="129"/>
        <v>0</v>
      </c>
    </row>
    <row r="4147" spans="1:8" x14ac:dyDescent="0.2">
      <c r="A4147" s="79">
        <v>40394</v>
      </c>
      <c r="B4147" s="77">
        <v>7477.5</v>
      </c>
      <c r="C4147" s="84">
        <v>120238</v>
      </c>
      <c r="D4147" s="84">
        <v>413075</v>
      </c>
      <c r="F4147">
        <f t="shared" si="128"/>
        <v>2010</v>
      </c>
      <c r="G4147" s="57" t="e">
        <f>_xlfn.XLOOKUP(F4147,'Historical Metal Prices'!$L$4:$Z$4,'Historical Metal Prices'!$L$10:$Z$10)</f>
        <v>#N/A</v>
      </c>
      <c r="H4147" s="77">
        <f t="shared" si="129"/>
        <v>0</v>
      </c>
    </row>
    <row r="4148" spans="1:8" x14ac:dyDescent="0.2">
      <c r="A4148" s="79">
        <v>40393</v>
      </c>
      <c r="B4148" s="77">
        <v>7398.25</v>
      </c>
      <c r="C4148" s="84">
        <v>120238</v>
      </c>
      <c r="D4148" s="84">
        <v>413950</v>
      </c>
      <c r="F4148">
        <f t="shared" si="128"/>
        <v>2010</v>
      </c>
      <c r="G4148" s="57" t="e">
        <f>_xlfn.XLOOKUP(F4148,'Historical Metal Prices'!$L$4:$Z$4,'Historical Metal Prices'!$L$10:$Z$10)</f>
        <v>#N/A</v>
      </c>
      <c r="H4148" s="77">
        <f t="shared" si="129"/>
        <v>0</v>
      </c>
    </row>
    <row r="4149" spans="1:8" x14ac:dyDescent="0.2">
      <c r="A4149" s="79">
        <v>40392</v>
      </c>
      <c r="B4149" s="77">
        <v>7485</v>
      </c>
      <c r="C4149" s="84">
        <v>120238</v>
      </c>
      <c r="D4149" s="84">
        <v>414075</v>
      </c>
      <c r="F4149">
        <f t="shared" si="128"/>
        <v>2010</v>
      </c>
      <c r="G4149" s="57" t="e">
        <f>_xlfn.XLOOKUP(F4149,'Historical Metal Prices'!$L$4:$Z$4,'Historical Metal Prices'!$L$10:$Z$10)</f>
        <v>#N/A</v>
      </c>
      <c r="H4149" s="77">
        <f t="shared" si="129"/>
        <v>0</v>
      </c>
    </row>
    <row r="4150" spans="1:8" x14ac:dyDescent="0.2">
      <c r="A4150" s="79">
        <v>40389</v>
      </c>
      <c r="B4150" s="77">
        <v>7273.5</v>
      </c>
      <c r="C4150" s="84">
        <v>120238</v>
      </c>
      <c r="D4150" s="84">
        <v>413075</v>
      </c>
      <c r="F4150">
        <f t="shared" si="128"/>
        <v>2010</v>
      </c>
      <c r="G4150" s="57" t="e">
        <f>_xlfn.XLOOKUP(F4150,'Historical Metal Prices'!$L$4:$Z$4,'Historical Metal Prices'!$L$10:$Z$10)</f>
        <v>#N/A</v>
      </c>
      <c r="H4150" s="77">
        <f t="shared" si="129"/>
        <v>0</v>
      </c>
    </row>
    <row r="4151" spans="1:8" x14ac:dyDescent="0.2">
      <c r="A4151" s="79">
        <v>40388</v>
      </c>
      <c r="B4151" s="77">
        <v>7208.25</v>
      </c>
      <c r="C4151" s="84">
        <v>120238</v>
      </c>
      <c r="D4151" s="84">
        <v>413500</v>
      </c>
      <c r="F4151">
        <f t="shared" si="128"/>
        <v>2010</v>
      </c>
      <c r="G4151" s="57" t="e">
        <f>_xlfn.XLOOKUP(F4151,'Historical Metal Prices'!$L$4:$Z$4,'Historical Metal Prices'!$L$10:$Z$10)</f>
        <v>#N/A</v>
      </c>
      <c r="H4151" s="77">
        <f t="shared" si="129"/>
        <v>0</v>
      </c>
    </row>
    <row r="4152" spans="1:8" x14ac:dyDescent="0.2">
      <c r="A4152" s="79">
        <v>40387</v>
      </c>
      <c r="B4152" s="77">
        <v>7146.25</v>
      </c>
      <c r="C4152" s="84">
        <v>120238</v>
      </c>
      <c r="D4152" s="84">
        <v>411525</v>
      </c>
      <c r="F4152">
        <f t="shared" si="128"/>
        <v>2010</v>
      </c>
      <c r="G4152" s="57" t="e">
        <f>_xlfn.XLOOKUP(F4152,'Historical Metal Prices'!$L$4:$Z$4,'Historical Metal Prices'!$L$10:$Z$10)</f>
        <v>#N/A</v>
      </c>
      <c r="H4152" s="77">
        <f t="shared" si="129"/>
        <v>0</v>
      </c>
    </row>
    <row r="4153" spans="1:8" x14ac:dyDescent="0.2">
      <c r="A4153" s="79">
        <v>40386</v>
      </c>
      <c r="B4153" s="77">
        <v>7034.25</v>
      </c>
      <c r="C4153" s="84">
        <v>120238</v>
      </c>
      <c r="D4153" s="84">
        <v>411425</v>
      </c>
      <c r="F4153">
        <f t="shared" si="128"/>
        <v>2010</v>
      </c>
      <c r="G4153" s="57" t="e">
        <f>_xlfn.XLOOKUP(F4153,'Historical Metal Prices'!$L$4:$Z$4,'Historical Metal Prices'!$L$10:$Z$10)</f>
        <v>#N/A</v>
      </c>
      <c r="H4153" s="77">
        <f t="shared" si="129"/>
        <v>0</v>
      </c>
    </row>
    <row r="4154" spans="1:8" x14ac:dyDescent="0.2">
      <c r="A4154" s="79">
        <v>40385</v>
      </c>
      <c r="B4154" s="77">
        <v>7126</v>
      </c>
      <c r="C4154" s="84">
        <v>120238</v>
      </c>
      <c r="D4154" s="84">
        <v>413800</v>
      </c>
      <c r="F4154">
        <f t="shared" si="128"/>
        <v>2010</v>
      </c>
      <c r="G4154" s="57" t="e">
        <f>_xlfn.XLOOKUP(F4154,'Historical Metal Prices'!$L$4:$Z$4,'Historical Metal Prices'!$L$10:$Z$10)</f>
        <v>#N/A</v>
      </c>
      <c r="H4154" s="77">
        <f t="shared" si="129"/>
        <v>0</v>
      </c>
    </row>
    <row r="4155" spans="1:8" x14ac:dyDescent="0.2">
      <c r="A4155" s="79">
        <v>40382</v>
      </c>
      <c r="B4155" s="77">
        <v>7008</v>
      </c>
      <c r="C4155" s="84">
        <v>120238</v>
      </c>
      <c r="D4155" s="84">
        <v>416275</v>
      </c>
      <c r="F4155">
        <f t="shared" si="128"/>
        <v>2010</v>
      </c>
      <c r="G4155" s="57" t="e">
        <f>_xlfn.XLOOKUP(F4155,'Historical Metal Prices'!$L$4:$Z$4,'Historical Metal Prices'!$L$10:$Z$10)</f>
        <v>#N/A</v>
      </c>
      <c r="H4155" s="77">
        <f t="shared" si="129"/>
        <v>0</v>
      </c>
    </row>
    <row r="4156" spans="1:8" x14ac:dyDescent="0.2">
      <c r="A4156" s="79">
        <v>40381</v>
      </c>
      <c r="B4156" s="77">
        <v>6992.75</v>
      </c>
      <c r="C4156" s="84">
        <v>120238</v>
      </c>
      <c r="D4156" s="84">
        <v>419650</v>
      </c>
      <c r="F4156">
        <f t="shared" si="128"/>
        <v>2010</v>
      </c>
      <c r="G4156" s="57" t="e">
        <f>_xlfn.XLOOKUP(F4156,'Historical Metal Prices'!$L$4:$Z$4,'Historical Metal Prices'!$L$10:$Z$10)</f>
        <v>#N/A</v>
      </c>
      <c r="H4156" s="77">
        <f t="shared" si="129"/>
        <v>0</v>
      </c>
    </row>
    <row r="4157" spans="1:8" x14ac:dyDescent="0.2">
      <c r="A4157" s="79">
        <v>40380</v>
      </c>
      <c r="B4157" s="77">
        <v>6844</v>
      </c>
      <c r="C4157" s="84">
        <v>120238</v>
      </c>
      <c r="D4157" s="84">
        <v>416525</v>
      </c>
      <c r="F4157">
        <f t="shared" si="128"/>
        <v>2010</v>
      </c>
      <c r="G4157" s="57" t="e">
        <f>_xlfn.XLOOKUP(F4157,'Historical Metal Prices'!$L$4:$Z$4,'Historical Metal Prices'!$L$10:$Z$10)</f>
        <v>#N/A</v>
      </c>
      <c r="H4157" s="77">
        <f t="shared" si="129"/>
        <v>0</v>
      </c>
    </row>
    <row r="4158" spans="1:8" x14ac:dyDescent="0.2">
      <c r="A4158" s="79">
        <v>40379</v>
      </c>
      <c r="B4158" s="77">
        <v>6625.75</v>
      </c>
      <c r="C4158" s="84">
        <v>120238</v>
      </c>
      <c r="D4158" s="84">
        <v>417625</v>
      </c>
      <c r="F4158">
        <f t="shared" si="128"/>
        <v>2010</v>
      </c>
      <c r="G4158" s="57" t="e">
        <f>_xlfn.XLOOKUP(F4158,'Historical Metal Prices'!$L$4:$Z$4,'Historical Metal Prices'!$L$10:$Z$10)</f>
        <v>#N/A</v>
      </c>
      <c r="H4158" s="77">
        <f t="shared" si="129"/>
        <v>0</v>
      </c>
    </row>
    <row r="4159" spans="1:8" x14ac:dyDescent="0.2">
      <c r="A4159" s="79">
        <v>40378</v>
      </c>
      <c r="B4159" s="77">
        <v>6494.75</v>
      </c>
      <c r="C4159" s="84">
        <v>120238</v>
      </c>
      <c r="D4159" s="84">
        <v>419600</v>
      </c>
      <c r="F4159">
        <f t="shared" si="128"/>
        <v>2010</v>
      </c>
      <c r="G4159" s="57" t="e">
        <f>_xlfn.XLOOKUP(F4159,'Historical Metal Prices'!$L$4:$Z$4,'Historical Metal Prices'!$L$10:$Z$10)</f>
        <v>#N/A</v>
      </c>
      <c r="H4159" s="77">
        <f t="shared" si="129"/>
        <v>0</v>
      </c>
    </row>
    <row r="4160" spans="1:8" x14ac:dyDescent="0.2">
      <c r="A4160" s="79">
        <v>40375</v>
      </c>
      <c r="B4160" s="77">
        <v>6468.75</v>
      </c>
      <c r="C4160" s="84">
        <v>120238</v>
      </c>
      <c r="D4160" s="84">
        <v>422850</v>
      </c>
      <c r="F4160">
        <f t="shared" si="128"/>
        <v>2010</v>
      </c>
      <c r="G4160" s="57" t="e">
        <f>_xlfn.XLOOKUP(F4160,'Historical Metal Prices'!$L$4:$Z$4,'Historical Metal Prices'!$L$10:$Z$10)</f>
        <v>#N/A</v>
      </c>
      <c r="H4160" s="77">
        <f t="shared" si="129"/>
        <v>0</v>
      </c>
    </row>
    <row r="4161" spans="1:8" x14ac:dyDescent="0.2">
      <c r="A4161" s="79">
        <v>40374</v>
      </c>
      <c r="B4161" s="77">
        <v>6661.5</v>
      </c>
      <c r="C4161" s="84">
        <v>157698</v>
      </c>
      <c r="D4161" s="84">
        <v>426425</v>
      </c>
      <c r="F4161">
        <f t="shared" si="128"/>
        <v>2010</v>
      </c>
      <c r="G4161" s="57" t="e">
        <f>_xlfn.XLOOKUP(F4161,'Historical Metal Prices'!$L$4:$Z$4,'Historical Metal Prices'!$L$10:$Z$10)</f>
        <v>#N/A</v>
      </c>
      <c r="H4161" s="77">
        <f t="shared" si="129"/>
        <v>0</v>
      </c>
    </row>
    <row r="4162" spans="1:8" x14ac:dyDescent="0.2">
      <c r="A4162" s="79">
        <v>40373</v>
      </c>
      <c r="B4162" s="77">
        <v>6705</v>
      </c>
      <c r="C4162" s="84">
        <v>157698</v>
      </c>
      <c r="D4162" s="84">
        <v>427725</v>
      </c>
      <c r="F4162">
        <f t="shared" si="128"/>
        <v>2010</v>
      </c>
      <c r="G4162" s="57" t="e">
        <f>_xlfn.XLOOKUP(F4162,'Historical Metal Prices'!$L$4:$Z$4,'Historical Metal Prices'!$L$10:$Z$10)</f>
        <v>#N/A</v>
      </c>
      <c r="H4162" s="77">
        <f t="shared" si="129"/>
        <v>0</v>
      </c>
    </row>
    <row r="4163" spans="1:8" x14ac:dyDescent="0.2">
      <c r="A4163" s="79">
        <v>40372</v>
      </c>
      <c r="B4163" s="77">
        <v>6664.75</v>
      </c>
      <c r="C4163" s="84">
        <v>157698</v>
      </c>
      <c r="D4163" s="84">
        <v>428500</v>
      </c>
      <c r="F4163">
        <f t="shared" si="128"/>
        <v>2010</v>
      </c>
      <c r="G4163" s="57" t="e">
        <f>_xlfn.XLOOKUP(F4163,'Historical Metal Prices'!$L$4:$Z$4,'Historical Metal Prices'!$L$10:$Z$10)</f>
        <v>#N/A</v>
      </c>
      <c r="H4163" s="77">
        <f t="shared" si="129"/>
        <v>0</v>
      </c>
    </row>
    <row r="4164" spans="1:8" x14ac:dyDescent="0.2">
      <c r="A4164" s="79">
        <v>40371</v>
      </c>
      <c r="B4164" s="77">
        <v>6609</v>
      </c>
      <c r="C4164" s="84">
        <v>157698</v>
      </c>
      <c r="D4164" s="84">
        <v>432550</v>
      </c>
      <c r="F4164">
        <f t="shared" si="128"/>
        <v>2010</v>
      </c>
      <c r="G4164" s="57" t="e">
        <f>_xlfn.XLOOKUP(F4164,'Historical Metal Prices'!$L$4:$Z$4,'Historical Metal Prices'!$L$10:$Z$10)</f>
        <v>#N/A</v>
      </c>
      <c r="H4164" s="77">
        <f t="shared" si="129"/>
        <v>0</v>
      </c>
    </row>
    <row r="4165" spans="1:8" x14ac:dyDescent="0.2">
      <c r="A4165" s="79">
        <v>40368</v>
      </c>
      <c r="B4165" s="77">
        <v>6741.25</v>
      </c>
      <c r="C4165" s="84">
        <v>157698</v>
      </c>
      <c r="D4165" s="84">
        <v>435250</v>
      </c>
      <c r="F4165">
        <f t="shared" si="128"/>
        <v>2010</v>
      </c>
      <c r="G4165" s="57" t="e">
        <f>_xlfn.XLOOKUP(F4165,'Historical Metal Prices'!$L$4:$Z$4,'Historical Metal Prices'!$L$10:$Z$10)</f>
        <v>#N/A</v>
      </c>
      <c r="H4165" s="77">
        <f t="shared" si="129"/>
        <v>0</v>
      </c>
    </row>
    <row r="4166" spans="1:8" x14ac:dyDescent="0.2">
      <c r="A4166" s="79">
        <v>40367</v>
      </c>
      <c r="B4166" s="77">
        <v>6592.75</v>
      </c>
      <c r="C4166" s="84">
        <v>157698</v>
      </c>
      <c r="D4166" s="84">
        <v>436900</v>
      </c>
      <c r="F4166">
        <f t="shared" si="128"/>
        <v>2010</v>
      </c>
      <c r="G4166" s="57" t="e">
        <f>_xlfn.XLOOKUP(F4166,'Historical Metal Prices'!$L$4:$Z$4,'Historical Metal Prices'!$L$10:$Z$10)</f>
        <v>#N/A</v>
      </c>
      <c r="H4166" s="77">
        <f t="shared" si="129"/>
        <v>0</v>
      </c>
    </row>
    <row r="4167" spans="1:8" x14ac:dyDescent="0.2">
      <c r="A4167" s="79">
        <v>40366</v>
      </c>
      <c r="B4167" s="77">
        <v>6618.75</v>
      </c>
      <c r="C4167" s="84">
        <v>157698</v>
      </c>
      <c r="D4167" s="84">
        <v>439000</v>
      </c>
      <c r="F4167">
        <f t="shared" si="128"/>
        <v>2010</v>
      </c>
      <c r="G4167" s="57" t="e">
        <f>_xlfn.XLOOKUP(F4167,'Historical Metal Prices'!$L$4:$Z$4,'Historical Metal Prices'!$L$10:$Z$10)</f>
        <v>#N/A</v>
      </c>
      <c r="H4167" s="77">
        <f t="shared" si="129"/>
        <v>0</v>
      </c>
    </row>
    <row r="4168" spans="1:8" x14ac:dyDescent="0.2">
      <c r="A4168" s="79">
        <v>40365</v>
      </c>
      <c r="B4168" s="77">
        <v>6578</v>
      </c>
      <c r="C4168" s="84">
        <v>157698</v>
      </c>
      <c r="D4168" s="84">
        <v>439350</v>
      </c>
      <c r="F4168">
        <f t="shared" si="128"/>
        <v>2010</v>
      </c>
      <c r="G4168" s="57" t="e">
        <f>_xlfn.XLOOKUP(F4168,'Historical Metal Prices'!$L$4:$Z$4,'Historical Metal Prices'!$L$10:$Z$10)</f>
        <v>#N/A</v>
      </c>
      <c r="H4168" s="77">
        <f t="shared" si="129"/>
        <v>0</v>
      </c>
    </row>
    <row r="4169" spans="1:8" x14ac:dyDescent="0.2">
      <c r="A4169" s="79">
        <v>40364</v>
      </c>
      <c r="B4169" s="77">
        <v>6439.75</v>
      </c>
      <c r="C4169" s="84">
        <v>157698</v>
      </c>
      <c r="D4169" s="84">
        <v>441700</v>
      </c>
      <c r="F4169">
        <f t="shared" si="128"/>
        <v>2010</v>
      </c>
      <c r="G4169" s="57" t="e">
        <f>_xlfn.XLOOKUP(F4169,'Historical Metal Prices'!$L$4:$Z$4,'Historical Metal Prices'!$L$10:$Z$10)</f>
        <v>#N/A</v>
      </c>
      <c r="H4169" s="77">
        <f t="shared" si="129"/>
        <v>0</v>
      </c>
    </row>
    <row r="4170" spans="1:8" x14ac:dyDescent="0.2">
      <c r="A4170" s="79">
        <v>40361</v>
      </c>
      <c r="B4170" s="77">
        <v>6380</v>
      </c>
      <c r="C4170" s="84">
        <v>157698</v>
      </c>
      <c r="D4170" s="84">
        <v>444500</v>
      </c>
      <c r="F4170">
        <f t="shared" si="128"/>
        <v>2010</v>
      </c>
      <c r="G4170" s="57" t="e">
        <f>_xlfn.XLOOKUP(F4170,'Historical Metal Prices'!$L$4:$Z$4,'Historical Metal Prices'!$L$10:$Z$10)</f>
        <v>#N/A</v>
      </c>
      <c r="H4170" s="77">
        <f t="shared" si="129"/>
        <v>0</v>
      </c>
    </row>
    <row r="4171" spans="1:8" x14ac:dyDescent="0.2">
      <c r="A4171" s="79">
        <v>40360</v>
      </c>
      <c r="B4171" s="77">
        <v>6299.5</v>
      </c>
      <c r="C4171" s="84">
        <v>157698</v>
      </c>
      <c r="D4171" s="84">
        <v>447300</v>
      </c>
      <c r="F4171">
        <f t="shared" ref="F4171:F4231" si="130">YEAR(A4171)</f>
        <v>2010</v>
      </c>
      <c r="G4171" s="57" t="e">
        <f>_xlfn.XLOOKUP(F4171,'Historical Metal Prices'!$L$4:$Z$4,'Historical Metal Prices'!$L$10:$Z$10)</f>
        <v>#N/A</v>
      </c>
      <c r="H4171" s="77">
        <f t="shared" ref="H4171:H4231" si="131">IFERROR(B4171*(1+G4171),H4172)</f>
        <v>0</v>
      </c>
    </row>
    <row r="4172" spans="1:8" x14ac:dyDescent="0.2">
      <c r="A4172" s="79">
        <v>40359</v>
      </c>
      <c r="B4172" s="77">
        <v>6483.5</v>
      </c>
      <c r="C4172" s="84">
        <v>157698</v>
      </c>
      <c r="D4172" s="84">
        <v>449425</v>
      </c>
      <c r="F4172">
        <f t="shared" si="130"/>
        <v>2010</v>
      </c>
      <c r="G4172" s="57" t="e">
        <f>_xlfn.XLOOKUP(F4172,'Historical Metal Prices'!$L$4:$Z$4,'Historical Metal Prices'!$L$10:$Z$10)</f>
        <v>#N/A</v>
      </c>
      <c r="H4172" s="77">
        <f t="shared" si="131"/>
        <v>0</v>
      </c>
    </row>
    <row r="4173" spans="1:8" x14ac:dyDescent="0.2">
      <c r="A4173" s="79">
        <v>40358</v>
      </c>
      <c r="B4173" s="77">
        <v>6462.5</v>
      </c>
      <c r="C4173" s="84">
        <v>157698</v>
      </c>
      <c r="D4173" s="84">
        <v>451100</v>
      </c>
      <c r="F4173">
        <f t="shared" si="130"/>
        <v>2010</v>
      </c>
      <c r="G4173" s="57" t="e">
        <f>_xlfn.XLOOKUP(F4173,'Historical Metal Prices'!$L$4:$Z$4,'Historical Metal Prices'!$L$10:$Z$10)</f>
        <v>#N/A</v>
      </c>
      <c r="H4173" s="77">
        <f t="shared" si="131"/>
        <v>0</v>
      </c>
    </row>
    <row r="4174" spans="1:8" x14ac:dyDescent="0.2">
      <c r="A4174" s="79">
        <v>40357</v>
      </c>
      <c r="B4174" s="77">
        <v>6840</v>
      </c>
      <c r="C4174" s="84">
        <v>157698</v>
      </c>
      <c r="D4174" s="84">
        <v>451950</v>
      </c>
      <c r="F4174">
        <f t="shared" si="130"/>
        <v>2010</v>
      </c>
      <c r="G4174" s="57" t="e">
        <f>_xlfn.XLOOKUP(F4174,'Historical Metal Prices'!$L$4:$Z$4,'Historical Metal Prices'!$L$10:$Z$10)</f>
        <v>#N/A</v>
      </c>
      <c r="H4174" s="77">
        <f t="shared" si="131"/>
        <v>0</v>
      </c>
    </row>
    <row r="4175" spans="1:8" x14ac:dyDescent="0.2">
      <c r="A4175" s="79">
        <v>40354</v>
      </c>
      <c r="B4175" s="77">
        <v>6742.75</v>
      </c>
      <c r="C4175" s="84">
        <v>157698</v>
      </c>
      <c r="D4175" s="84">
        <v>453175</v>
      </c>
      <c r="F4175">
        <f t="shared" si="130"/>
        <v>2010</v>
      </c>
      <c r="G4175" s="57" t="e">
        <f>_xlfn.XLOOKUP(F4175,'Historical Metal Prices'!$L$4:$Z$4,'Historical Metal Prices'!$L$10:$Z$10)</f>
        <v>#N/A</v>
      </c>
      <c r="H4175" s="77">
        <f t="shared" si="131"/>
        <v>0</v>
      </c>
    </row>
    <row r="4176" spans="1:8" x14ac:dyDescent="0.2">
      <c r="A4176" s="79">
        <v>40353</v>
      </c>
      <c r="B4176" s="77">
        <v>6666.5</v>
      </c>
      <c r="C4176" s="84">
        <v>157698</v>
      </c>
      <c r="D4176" s="84">
        <v>454250</v>
      </c>
      <c r="F4176">
        <f t="shared" si="130"/>
        <v>2010</v>
      </c>
      <c r="G4176" s="57" t="e">
        <f>_xlfn.XLOOKUP(F4176,'Historical Metal Prices'!$L$4:$Z$4,'Historical Metal Prices'!$L$10:$Z$10)</f>
        <v>#N/A</v>
      </c>
      <c r="H4176" s="77">
        <f t="shared" si="131"/>
        <v>0</v>
      </c>
    </row>
    <row r="4177" spans="1:8" x14ac:dyDescent="0.2">
      <c r="A4177" s="79">
        <v>40352</v>
      </c>
      <c r="B4177" s="77">
        <v>6487.5</v>
      </c>
      <c r="C4177" s="84">
        <v>157698</v>
      </c>
      <c r="D4177" s="84">
        <v>454700</v>
      </c>
      <c r="F4177">
        <f t="shared" si="130"/>
        <v>2010</v>
      </c>
      <c r="G4177" s="57" t="e">
        <f>_xlfn.XLOOKUP(F4177,'Historical Metal Prices'!$L$4:$Z$4,'Historical Metal Prices'!$L$10:$Z$10)</f>
        <v>#N/A</v>
      </c>
      <c r="H4177" s="77">
        <f t="shared" si="131"/>
        <v>0</v>
      </c>
    </row>
    <row r="4178" spans="1:8" x14ac:dyDescent="0.2">
      <c r="A4178" s="79">
        <v>40351</v>
      </c>
      <c r="B4178" s="77">
        <v>6582.25</v>
      </c>
      <c r="C4178" s="84">
        <v>157698</v>
      </c>
      <c r="D4178" s="84">
        <v>456425</v>
      </c>
      <c r="F4178">
        <f t="shared" si="130"/>
        <v>2010</v>
      </c>
      <c r="G4178" s="57" t="e">
        <f>_xlfn.XLOOKUP(F4178,'Historical Metal Prices'!$L$4:$Z$4,'Historical Metal Prices'!$L$10:$Z$10)</f>
        <v>#N/A</v>
      </c>
      <c r="H4178" s="77">
        <f t="shared" si="131"/>
        <v>0</v>
      </c>
    </row>
    <row r="4179" spans="1:8" x14ac:dyDescent="0.2">
      <c r="A4179" s="79">
        <v>40350</v>
      </c>
      <c r="B4179" s="77">
        <v>6576</v>
      </c>
      <c r="C4179" s="84">
        <v>157698</v>
      </c>
      <c r="D4179" s="84">
        <v>456850</v>
      </c>
      <c r="F4179">
        <f t="shared" si="130"/>
        <v>2010</v>
      </c>
      <c r="G4179" s="57" t="e">
        <f>_xlfn.XLOOKUP(F4179,'Historical Metal Prices'!$L$4:$Z$4,'Historical Metal Prices'!$L$10:$Z$10)</f>
        <v>#N/A</v>
      </c>
      <c r="H4179" s="77">
        <f t="shared" si="131"/>
        <v>0</v>
      </c>
    </row>
    <row r="4180" spans="1:8" x14ac:dyDescent="0.2">
      <c r="A4180" s="79">
        <v>40347</v>
      </c>
      <c r="B4180" s="77">
        <v>6408</v>
      </c>
      <c r="C4180" s="84">
        <v>157698</v>
      </c>
      <c r="D4180" s="84">
        <v>456950</v>
      </c>
      <c r="F4180">
        <f t="shared" si="130"/>
        <v>2010</v>
      </c>
      <c r="G4180" s="57" t="e">
        <f>_xlfn.XLOOKUP(F4180,'Historical Metal Prices'!$L$4:$Z$4,'Historical Metal Prices'!$L$10:$Z$10)</f>
        <v>#N/A</v>
      </c>
      <c r="H4180" s="77">
        <f t="shared" si="131"/>
        <v>0</v>
      </c>
    </row>
    <row r="4181" spans="1:8" x14ac:dyDescent="0.2">
      <c r="A4181" s="79">
        <v>40346</v>
      </c>
      <c r="B4181" s="77">
        <v>6419.5</v>
      </c>
      <c r="C4181" s="84">
        <v>157698</v>
      </c>
      <c r="D4181" s="84">
        <v>457425</v>
      </c>
      <c r="F4181">
        <f t="shared" si="130"/>
        <v>2010</v>
      </c>
      <c r="G4181" s="57" t="e">
        <f>_xlfn.XLOOKUP(F4181,'Historical Metal Prices'!$L$4:$Z$4,'Historical Metal Prices'!$L$10:$Z$10)</f>
        <v>#N/A</v>
      </c>
      <c r="H4181" s="77">
        <f t="shared" si="131"/>
        <v>0</v>
      </c>
    </row>
    <row r="4182" spans="1:8" x14ac:dyDescent="0.2">
      <c r="A4182" s="79">
        <v>40345</v>
      </c>
      <c r="B4182" s="77">
        <v>6623.25</v>
      </c>
      <c r="C4182" s="84">
        <v>157698</v>
      </c>
      <c r="D4182" s="84">
        <v>460175</v>
      </c>
      <c r="F4182">
        <f t="shared" si="130"/>
        <v>2010</v>
      </c>
      <c r="G4182" s="57" t="e">
        <f>_xlfn.XLOOKUP(F4182,'Historical Metal Prices'!$L$4:$Z$4,'Historical Metal Prices'!$L$10:$Z$10)</f>
        <v>#N/A</v>
      </c>
      <c r="H4182" s="77">
        <f t="shared" si="131"/>
        <v>0</v>
      </c>
    </row>
    <row r="4183" spans="1:8" x14ac:dyDescent="0.2">
      <c r="A4183" s="79">
        <v>40344</v>
      </c>
      <c r="B4183" s="77">
        <v>6653.5</v>
      </c>
      <c r="C4183" s="84">
        <v>157698</v>
      </c>
      <c r="D4183" s="84">
        <v>459150</v>
      </c>
      <c r="F4183">
        <f t="shared" si="130"/>
        <v>2010</v>
      </c>
      <c r="G4183" s="57" t="e">
        <f>_xlfn.XLOOKUP(F4183,'Historical Metal Prices'!$L$4:$Z$4,'Historical Metal Prices'!$L$10:$Z$10)</f>
        <v>#N/A</v>
      </c>
      <c r="H4183" s="77">
        <f t="shared" si="131"/>
        <v>0</v>
      </c>
    </row>
    <row r="4184" spans="1:8" x14ac:dyDescent="0.2">
      <c r="A4184" s="79">
        <v>40343</v>
      </c>
      <c r="B4184" s="77">
        <v>6635.25</v>
      </c>
      <c r="C4184" s="84">
        <v>157698</v>
      </c>
      <c r="D4184" s="84">
        <v>461525</v>
      </c>
      <c r="F4184">
        <f t="shared" si="130"/>
        <v>2010</v>
      </c>
      <c r="G4184" s="57" t="e">
        <f>_xlfn.XLOOKUP(F4184,'Historical Metal Prices'!$L$4:$Z$4,'Historical Metal Prices'!$L$10:$Z$10)</f>
        <v>#N/A</v>
      </c>
      <c r="H4184" s="77">
        <f t="shared" si="131"/>
        <v>0</v>
      </c>
    </row>
    <row r="4185" spans="1:8" x14ac:dyDescent="0.2">
      <c r="A4185" s="79">
        <v>40340</v>
      </c>
      <c r="B4185" s="77">
        <v>6456</v>
      </c>
      <c r="C4185" s="84">
        <v>157698</v>
      </c>
      <c r="D4185" s="84">
        <v>463175</v>
      </c>
      <c r="F4185">
        <f t="shared" si="130"/>
        <v>2010</v>
      </c>
      <c r="G4185" s="57" t="e">
        <f>_xlfn.XLOOKUP(F4185,'Historical Metal Prices'!$L$4:$Z$4,'Historical Metal Prices'!$L$10:$Z$10)</f>
        <v>#N/A</v>
      </c>
      <c r="H4185" s="77">
        <f t="shared" si="131"/>
        <v>0</v>
      </c>
    </row>
    <row r="4186" spans="1:8" x14ac:dyDescent="0.2">
      <c r="A4186" s="79">
        <v>40339</v>
      </c>
      <c r="B4186" s="77">
        <v>6382.25</v>
      </c>
      <c r="C4186" s="84">
        <v>157698</v>
      </c>
      <c r="D4186" s="84">
        <v>465000</v>
      </c>
      <c r="F4186">
        <f t="shared" si="130"/>
        <v>2010</v>
      </c>
      <c r="G4186" s="57" t="e">
        <f>_xlfn.XLOOKUP(F4186,'Historical Metal Prices'!$L$4:$Z$4,'Historical Metal Prices'!$L$10:$Z$10)</f>
        <v>#N/A</v>
      </c>
      <c r="H4186" s="77">
        <f t="shared" si="131"/>
        <v>0</v>
      </c>
    </row>
    <row r="4187" spans="1:8" x14ac:dyDescent="0.2">
      <c r="A4187" s="79">
        <v>40338</v>
      </c>
      <c r="B4187" s="77">
        <v>6311.25</v>
      </c>
      <c r="C4187" s="84">
        <v>157698</v>
      </c>
      <c r="D4187" s="84">
        <v>466400</v>
      </c>
      <c r="F4187">
        <f t="shared" si="130"/>
        <v>2010</v>
      </c>
      <c r="G4187" s="57" t="e">
        <f>_xlfn.XLOOKUP(F4187,'Historical Metal Prices'!$L$4:$Z$4,'Historical Metal Prices'!$L$10:$Z$10)</f>
        <v>#N/A</v>
      </c>
      <c r="H4187" s="77">
        <f t="shared" si="131"/>
        <v>0</v>
      </c>
    </row>
    <row r="4188" spans="1:8" x14ac:dyDescent="0.2">
      <c r="A4188" s="79">
        <v>40337</v>
      </c>
      <c r="B4188" s="77">
        <v>6134.25</v>
      </c>
      <c r="C4188" s="84">
        <v>157698</v>
      </c>
      <c r="D4188" s="84">
        <v>468175</v>
      </c>
      <c r="F4188">
        <f t="shared" si="130"/>
        <v>2010</v>
      </c>
      <c r="G4188" s="57" t="e">
        <f>_xlfn.XLOOKUP(F4188,'Historical Metal Prices'!$L$4:$Z$4,'Historical Metal Prices'!$L$10:$Z$10)</f>
        <v>#N/A</v>
      </c>
      <c r="H4188" s="77">
        <f t="shared" si="131"/>
        <v>0</v>
      </c>
    </row>
    <row r="4189" spans="1:8" x14ac:dyDescent="0.2">
      <c r="A4189" s="79">
        <v>40336</v>
      </c>
      <c r="B4189" s="77">
        <v>6067.75</v>
      </c>
      <c r="C4189" s="84">
        <v>157698</v>
      </c>
      <c r="D4189" s="84">
        <v>469850</v>
      </c>
      <c r="F4189">
        <f t="shared" si="130"/>
        <v>2010</v>
      </c>
      <c r="G4189" s="57" t="e">
        <f>_xlfn.XLOOKUP(F4189,'Historical Metal Prices'!$L$4:$Z$4,'Historical Metal Prices'!$L$10:$Z$10)</f>
        <v>#N/A</v>
      </c>
      <c r="H4189" s="77">
        <f t="shared" si="131"/>
        <v>0</v>
      </c>
    </row>
    <row r="4190" spans="1:8" x14ac:dyDescent="0.2">
      <c r="A4190" s="79">
        <v>40333</v>
      </c>
      <c r="B4190" s="77">
        <v>6249</v>
      </c>
      <c r="C4190" s="84">
        <v>157698</v>
      </c>
      <c r="D4190" s="84">
        <v>470750</v>
      </c>
      <c r="F4190">
        <f t="shared" si="130"/>
        <v>2010</v>
      </c>
      <c r="G4190" s="57" t="e">
        <f>_xlfn.XLOOKUP(F4190,'Historical Metal Prices'!$L$4:$Z$4,'Historical Metal Prices'!$L$10:$Z$10)</f>
        <v>#N/A</v>
      </c>
      <c r="H4190" s="77">
        <f t="shared" si="131"/>
        <v>0</v>
      </c>
    </row>
    <row r="4191" spans="1:8" x14ac:dyDescent="0.2">
      <c r="A4191" s="79">
        <v>40332</v>
      </c>
      <c r="B4191" s="77">
        <v>6495</v>
      </c>
      <c r="C4191" s="84">
        <v>157698</v>
      </c>
      <c r="D4191" s="84">
        <v>473000</v>
      </c>
      <c r="F4191">
        <f t="shared" si="130"/>
        <v>2010</v>
      </c>
      <c r="G4191" s="57" t="e">
        <f>_xlfn.XLOOKUP(F4191,'Historical Metal Prices'!$L$4:$Z$4,'Historical Metal Prices'!$L$10:$Z$10)</f>
        <v>#N/A</v>
      </c>
      <c r="H4191" s="77">
        <f t="shared" si="131"/>
        <v>0</v>
      </c>
    </row>
    <row r="4192" spans="1:8" x14ac:dyDescent="0.2">
      <c r="A4192" s="79">
        <v>40331</v>
      </c>
      <c r="B4192" s="77">
        <v>6638</v>
      </c>
      <c r="C4192" s="84">
        <v>157698</v>
      </c>
      <c r="D4192" s="84">
        <v>474300</v>
      </c>
      <c r="F4192">
        <f t="shared" si="130"/>
        <v>2010</v>
      </c>
      <c r="G4192" s="57" t="e">
        <f>_xlfn.XLOOKUP(F4192,'Historical Metal Prices'!$L$4:$Z$4,'Historical Metal Prices'!$L$10:$Z$10)</f>
        <v>#N/A</v>
      </c>
      <c r="H4192" s="77">
        <f t="shared" si="131"/>
        <v>0</v>
      </c>
    </row>
    <row r="4193" spans="1:8" x14ac:dyDescent="0.2">
      <c r="A4193" s="79">
        <v>40330</v>
      </c>
      <c r="B4193" s="77">
        <v>6719</v>
      </c>
      <c r="C4193" s="84">
        <v>157698</v>
      </c>
      <c r="D4193" s="84">
        <v>475225</v>
      </c>
      <c r="F4193">
        <f t="shared" si="130"/>
        <v>2010</v>
      </c>
      <c r="G4193" s="57" t="e">
        <f>_xlfn.XLOOKUP(F4193,'Historical Metal Prices'!$L$4:$Z$4,'Historical Metal Prices'!$L$10:$Z$10)</f>
        <v>#N/A</v>
      </c>
      <c r="H4193" s="77">
        <f t="shared" si="131"/>
        <v>0</v>
      </c>
    </row>
    <row r="4194" spans="1:8" x14ac:dyDescent="0.2">
      <c r="A4194" s="79">
        <v>40329</v>
      </c>
      <c r="B4194" s="77">
        <v>6911.25</v>
      </c>
      <c r="C4194" s="84">
        <v>157698</v>
      </c>
      <c r="D4194" s="84">
        <v>475575</v>
      </c>
      <c r="F4194">
        <f t="shared" si="130"/>
        <v>2010</v>
      </c>
      <c r="G4194" s="57" t="e">
        <f>_xlfn.XLOOKUP(F4194,'Historical Metal Prices'!$L$4:$Z$4,'Historical Metal Prices'!$L$10:$Z$10)</f>
        <v>#N/A</v>
      </c>
      <c r="H4194" s="77">
        <f t="shared" si="131"/>
        <v>0</v>
      </c>
    </row>
    <row r="4195" spans="1:8" x14ac:dyDescent="0.2">
      <c r="A4195" s="79">
        <v>40326</v>
      </c>
      <c r="B4195" s="77">
        <v>6911.25</v>
      </c>
      <c r="C4195" s="84">
        <v>157698</v>
      </c>
      <c r="D4195" s="84">
        <v>475575</v>
      </c>
      <c r="F4195">
        <f t="shared" si="130"/>
        <v>2010</v>
      </c>
      <c r="G4195" s="57" t="e">
        <f>_xlfn.XLOOKUP(F4195,'Historical Metal Prices'!$L$4:$Z$4,'Historical Metal Prices'!$L$10:$Z$10)</f>
        <v>#N/A</v>
      </c>
      <c r="H4195" s="77">
        <f t="shared" si="131"/>
        <v>0</v>
      </c>
    </row>
    <row r="4196" spans="1:8" x14ac:dyDescent="0.2">
      <c r="A4196" s="79">
        <v>40325</v>
      </c>
      <c r="B4196" s="77">
        <v>6955</v>
      </c>
      <c r="C4196" s="84">
        <v>167789</v>
      </c>
      <c r="D4196" s="84">
        <v>476725</v>
      </c>
      <c r="F4196">
        <f t="shared" si="130"/>
        <v>2010</v>
      </c>
      <c r="G4196" s="57" t="e">
        <f>_xlfn.XLOOKUP(F4196,'Historical Metal Prices'!$L$4:$Z$4,'Historical Metal Prices'!$L$10:$Z$10)</f>
        <v>#N/A</v>
      </c>
      <c r="H4196" s="77">
        <f t="shared" si="131"/>
        <v>0</v>
      </c>
    </row>
    <row r="4197" spans="1:8" x14ac:dyDescent="0.2">
      <c r="A4197" s="79">
        <v>40324</v>
      </c>
      <c r="B4197" s="77">
        <v>6748.25</v>
      </c>
      <c r="C4197" s="84">
        <v>167789</v>
      </c>
      <c r="D4197" s="84">
        <v>477775</v>
      </c>
      <c r="F4197">
        <f t="shared" si="130"/>
        <v>2010</v>
      </c>
      <c r="G4197" s="57" t="e">
        <f>_xlfn.XLOOKUP(F4197,'Historical Metal Prices'!$L$4:$Z$4,'Historical Metal Prices'!$L$10:$Z$10)</f>
        <v>#N/A</v>
      </c>
      <c r="H4197" s="77">
        <f t="shared" si="131"/>
        <v>0</v>
      </c>
    </row>
    <row r="4198" spans="1:8" x14ac:dyDescent="0.2">
      <c r="A4198" s="79">
        <v>40323</v>
      </c>
      <c r="B4198" s="77">
        <v>6702</v>
      </c>
      <c r="C4198" s="84">
        <v>167789</v>
      </c>
      <c r="D4198" s="84">
        <v>479050</v>
      </c>
      <c r="F4198">
        <f t="shared" si="130"/>
        <v>2010</v>
      </c>
      <c r="G4198" s="57" t="e">
        <f>_xlfn.XLOOKUP(F4198,'Historical Metal Prices'!$L$4:$Z$4,'Historical Metal Prices'!$L$10:$Z$10)</f>
        <v>#N/A</v>
      </c>
      <c r="H4198" s="77">
        <f t="shared" si="131"/>
        <v>0</v>
      </c>
    </row>
    <row r="4199" spans="1:8" x14ac:dyDescent="0.2">
      <c r="A4199" s="79">
        <v>40322</v>
      </c>
      <c r="B4199" s="77">
        <v>6885</v>
      </c>
      <c r="C4199" s="84">
        <v>167789</v>
      </c>
      <c r="D4199" s="84">
        <v>479325</v>
      </c>
      <c r="F4199">
        <f t="shared" si="130"/>
        <v>2010</v>
      </c>
      <c r="G4199" s="57" t="e">
        <f>_xlfn.XLOOKUP(F4199,'Historical Metal Prices'!$L$4:$Z$4,'Historical Metal Prices'!$L$10:$Z$10)</f>
        <v>#N/A</v>
      </c>
      <c r="H4199" s="77">
        <f t="shared" si="131"/>
        <v>0</v>
      </c>
    </row>
    <row r="4200" spans="1:8" x14ac:dyDescent="0.2">
      <c r="A4200" s="79">
        <v>40319</v>
      </c>
      <c r="B4200" s="77">
        <v>6823</v>
      </c>
      <c r="C4200" s="84">
        <v>167789</v>
      </c>
      <c r="D4200" s="84">
        <v>479575</v>
      </c>
      <c r="F4200">
        <f t="shared" si="130"/>
        <v>2010</v>
      </c>
      <c r="G4200" s="57" t="e">
        <f>_xlfn.XLOOKUP(F4200,'Historical Metal Prices'!$L$4:$Z$4,'Historical Metal Prices'!$L$10:$Z$10)</f>
        <v>#N/A</v>
      </c>
      <c r="H4200" s="77">
        <f t="shared" si="131"/>
        <v>0</v>
      </c>
    </row>
    <row r="4201" spans="1:8" x14ac:dyDescent="0.2">
      <c r="A4201" s="79">
        <v>40318</v>
      </c>
      <c r="B4201" s="77">
        <v>6582.75</v>
      </c>
      <c r="C4201" s="84">
        <v>173095</v>
      </c>
      <c r="D4201" s="84">
        <v>479825</v>
      </c>
      <c r="F4201">
        <f t="shared" si="130"/>
        <v>2010</v>
      </c>
      <c r="G4201" s="57" t="e">
        <f>_xlfn.XLOOKUP(F4201,'Historical Metal Prices'!$L$4:$Z$4,'Historical Metal Prices'!$L$10:$Z$10)</f>
        <v>#N/A</v>
      </c>
      <c r="H4201" s="77">
        <f t="shared" si="131"/>
        <v>0</v>
      </c>
    </row>
    <row r="4202" spans="1:8" x14ac:dyDescent="0.2">
      <c r="A4202" s="79">
        <v>40317</v>
      </c>
      <c r="B4202" s="77">
        <v>6473.5</v>
      </c>
      <c r="C4202" s="84">
        <v>173095</v>
      </c>
      <c r="D4202" s="84">
        <v>481300</v>
      </c>
      <c r="F4202">
        <f t="shared" si="130"/>
        <v>2010</v>
      </c>
      <c r="G4202" s="57" t="e">
        <f>_xlfn.XLOOKUP(F4202,'Historical Metal Prices'!$L$4:$Z$4,'Historical Metal Prices'!$L$10:$Z$10)</f>
        <v>#N/A</v>
      </c>
      <c r="H4202" s="77">
        <f t="shared" si="131"/>
        <v>0</v>
      </c>
    </row>
    <row r="4203" spans="1:8" x14ac:dyDescent="0.2">
      <c r="A4203" s="79">
        <v>40316</v>
      </c>
      <c r="B4203" s="77">
        <v>6661.75</v>
      </c>
      <c r="C4203" s="84">
        <v>173095</v>
      </c>
      <c r="D4203" s="84">
        <v>482225</v>
      </c>
      <c r="F4203">
        <f t="shared" si="130"/>
        <v>2010</v>
      </c>
      <c r="G4203" s="57" t="e">
        <f>_xlfn.XLOOKUP(F4203,'Historical Metal Prices'!$L$4:$Z$4,'Historical Metal Prices'!$L$10:$Z$10)</f>
        <v>#N/A</v>
      </c>
      <c r="H4203" s="77">
        <f t="shared" si="131"/>
        <v>0</v>
      </c>
    </row>
    <row r="4204" spans="1:8" x14ac:dyDescent="0.2">
      <c r="A4204" s="79">
        <v>40315</v>
      </c>
      <c r="B4204" s="77">
        <v>6435.5</v>
      </c>
      <c r="C4204" s="84">
        <v>173095</v>
      </c>
      <c r="D4204" s="84">
        <v>483150</v>
      </c>
      <c r="F4204">
        <f t="shared" si="130"/>
        <v>2010</v>
      </c>
      <c r="G4204" s="57" t="e">
        <f>_xlfn.XLOOKUP(F4204,'Historical Metal Prices'!$L$4:$Z$4,'Historical Metal Prices'!$L$10:$Z$10)</f>
        <v>#N/A</v>
      </c>
      <c r="H4204" s="77">
        <f t="shared" si="131"/>
        <v>0</v>
      </c>
    </row>
    <row r="4205" spans="1:8" x14ac:dyDescent="0.2">
      <c r="A4205" s="79">
        <v>40312</v>
      </c>
      <c r="B4205" s="77">
        <v>6894</v>
      </c>
      <c r="C4205" s="84">
        <v>173095</v>
      </c>
      <c r="D4205" s="84">
        <v>484175</v>
      </c>
      <c r="F4205">
        <f t="shared" si="130"/>
        <v>2010</v>
      </c>
      <c r="G4205" s="57" t="e">
        <f>_xlfn.XLOOKUP(F4205,'Historical Metal Prices'!$L$4:$Z$4,'Historical Metal Prices'!$L$10:$Z$10)</f>
        <v>#N/A</v>
      </c>
      <c r="H4205" s="77">
        <f t="shared" si="131"/>
        <v>0</v>
      </c>
    </row>
    <row r="4206" spans="1:8" x14ac:dyDescent="0.2">
      <c r="A4206" s="79">
        <v>40311</v>
      </c>
      <c r="B4206" s="77">
        <v>7127.25</v>
      </c>
      <c r="C4206" s="84">
        <v>181140</v>
      </c>
      <c r="D4206" s="84">
        <v>484075</v>
      </c>
      <c r="F4206">
        <f t="shared" si="130"/>
        <v>2010</v>
      </c>
      <c r="G4206" s="57" t="e">
        <f>_xlfn.XLOOKUP(F4206,'Historical Metal Prices'!$L$4:$Z$4,'Historical Metal Prices'!$L$10:$Z$10)</f>
        <v>#N/A</v>
      </c>
      <c r="H4206" s="77">
        <f t="shared" si="131"/>
        <v>0</v>
      </c>
    </row>
    <row r="4207" spans="1:8" x14ac:dyDescent="0.2">
      <c r="A4207" s="79">
        <v>40310</v>
      </c>
      <c r="B4207" s="77">
        <v>6989.25</v>
      </c>
      <c r="C4207" s="84">
        <v>181140</v>
      </c>
      <c r="D4207" s="84">
        <v>485150</v>
      </c>
      <c r="F4207">
        <f t="shared" si="130"/>
        <v>2010</v>
      </c>
      <c r="G4207" s="57" t="e">
        <f>_xlfn.XLOOKUP(F4207,'Historical Metal Prices'!$L$4:$Z$4,'Historical Metal Prices'!$L$10:$Z$10)</f>
        <v>#N/A</v>
      </c>
      <c r="H4207" s="77">
        <f t="shared" si="131"/>
        <v>0</v>
      </c>
    </row>
    <row r="4208" spans="1:8" x14ac:dyDescent="0.2">
      <c r="A4208" s="79">
        <v>40309</v>
      </c>
      <c r="B4208" s="77">
        <v>7013.5</v>
      </c>
      <c r="C4208" s="84">
        <v>181140</v>
      </c>
      <c r="D4208" s="84">
        <v>486375</v>
      </c>
      <c r="F4208">
        <f t="shared" si="130"/>
        <v>2010</v>
      </c>
      <c r="G4208" s="57" t="e">
        <f>_xlfn.XLOOKUP(F4208,'Historical Metal Prices'!$L$4:$Z$4,'Historical Metal Prices'!$L$10:$Z$10)</f>
        <v>#N/A</v>
      </c>
      <c r="H4208" s="77">
        <f t="shared" si="131"/>
        <v>0</v>
      </c>
    </row>
    <row r="4209" spans="1:8" x14ac:dyDescent="0.2">
      <c r="A4209" s="79">
        <v>40308</v>
      </c>
      <c r="B4209" s="77">
        <v>7084.25</v>
      </c>
      <c r="C4209" s="84">
        <v>181140</v>
      </c>
      <c r="D4209" s="84">
        <v>487450</v>
      </c>
      <c r="F4209">
        <f t="shared" si="130"/>
        <v>2010</v>
      </c>
      <c r="G4209" s="57" t="e">
        <f>_xlfn.XLOOKUP(F4209,'Historical Metal Prices'!$L$4:$Z$4,'Historical Metal Prices'!$L$10:$Z$10)</f>
        <v>#N/A</v>
      </c>
      <c r="H4209" s="77">
        <f t="shared" si="131"/>
        <v>0</v>
      </c>
    </row>
    <row r="4210" spans="1:8" x14ac:dyDescent="0.2">
      <c r="A4210" s="79">
        <v>40305</v>
      </c>
      <c r="B4210" s="77">
        <v>6911.25</v>
      </c>
      <c r="C4210" s="84">
        <v>181140</v>
      </c>
      <c r="D4210" s="84">
        <v>489300</v>
      </c>
      <c r="F4210">
        <f t="shared" si="130"/>
        <v>2010</v>
      </c>
      <c r="G4210" s="57" t="e">
        <f>_xlfn.XLOOKUP(F4210,'Historical Metal Prices'!$L$4:$Z$4,'Historical Metal Prices'!$L$10:$Z$10)</f>
        <v>#N/A</v>
      </c>
      <c r="H4210" s="77">
        <f t="shared" si="131"/>
        <v>0</v>
      </c>
    </row>
    <row r="4211" spans="1:8" x14ac:dyDescent="0.2">
      <c r="A4211" s="79">
        <v>40304</v>
      </c>
      <c r="B4211" s="77">
        <v>6911.75</v>
      </c>
      <c r="C4211" s="84">
        <v>189441</v>
      </c>
      <c r="D4211" s="84">
        <v>490875</v>
      </c>
      <c r="F4211">
        <f t="shared" si="130"/>
        <v>2010</v>
      </c>
      <c r="G4211" s="57" t="e">
        <f>_xlfn.XLOOKUP(F4211,'Historical Metal Prices'!$L$4:$Z$4,'Historical Metal Prices'!$L$10:$Z$10)</f>
        <v>#N/A</v>
      </c>
      <c r="H4211" s="77">
        <f t="shared" si="131"/>
        <v>0</v>
      </c>
    </row>
    <row r="4212" spans="1:8" x14ac:dyDescent="0.2">
      <c r="A4212" s="79">
        <v>40303</v>
      </c>
      <c r="B4212" s="77">
        <v>6921.75</v>
      </c>
      <c r="C4212" s="84">
        <v>189441</v>
      </c>
      <c r="D4212" s="84">
        <v>492700</v>
      </c>
      <c r="F4212">
        <f t="shared" si="130"/>
        <v>2010</v>
      </c>
      <c r="G4212" s="57" t="e">
        <f>_xlfn.XLOOKUP(F4212,'Historical Metal Prices'!$L$4:$Z$4,'Historical Metal Prices'!$L$10:$Z$10)</f>
        <v>#N/A</v>
      </c>
      <c r="H4212" s="77">
        <f t="shared" si="131"/>
        <v>0</v>
      </c>
    </row>
    <row r="4213" spans="1:8" x14ac:dyDescent="0.2">
      <c r="A4213" s="79">
        <v>40302</v>
      </c>
      <c r="B4213" s="77">
        <v>6989</v>
      </c>
      <c r="C4213" s="84">
        <v>189441</v>
      </c>
      <c r="D4213" s="84">
        <v>493275</v>
      </c>
      <c r="F4213">
        <f t="shared" si="130"/>
        <v>2010</v>
      </c>
      <c r="G4213" s="57" t="e">
        <f>_xlfn.XLOOKUP(F4213,'Historical Metal Prices'!$L$4:$Z$4,'Historical Metal Prices'!$L$10:$Z$10)</f>
        <v>#N/A</v>
      </c>
      <c r="H4213" s="77">
        <f t="shared" si="131"/>
        <v>0</v>
      </c>
    </row>
    <row r="4214" spans="1:8" x14ac:dyDescent="0.2">
      <c r="A4214" s="79">
        <v>40301</v>
      </c>
      <c r="B4214" s="77">
        <v>7396.5</v>
      </c>
      <c r="C4214" s="84">
        <v>189441</v>
      </c>
      <c r="D4214" s="84">
        <v>496975</v>
      </c>
      <c r="F4214">
        <f t="shared" si="130"/>
        <v>2010</v>
      </c>
      <c r="G4214" s="57" t="e">
        <f>_xlfn.XLOOKUP(F4214,'Historical Metal Prices'!$L$4:$Z$4,'Historical Metal Prices'!$L$10:$Z$10)</f>
        <v>#N/A</v>
      </c>
      <c r="H4214" s="77">
        <f t="shared" si="131"/>
        <v>0</v>
      </c>
    </row>
    <row r="4215" spans="1:8" x14ac:dyDescent="0.2">
      <c r="A4215" s="79">
        <v>40298</v>
      </c>
      <c r="B4215" s="77">
        <v>7396.5</v>
      </c>
      <c r="C4215" s="84">
        <v>189441</v>
      </c>
      <c r="D4215" s="84">
        <v>496975</v>
      </c>
      <c r="F4215">
        <f t="shared" si="130"/>
        <v>2010</v>
      </c>
      <c r="G4215" s="57" t="e">
        <f>_xlfn.XLOOKUP(F4215,'Historical Metal Prices'!$L$4:$Z$4,'Historical Metal Prices'!$L$10:$Z$10)</f>
        <v>#N/A</v>
      </c>
      <c r="H4215" s="77">
        <f t="shared" si="131"/>
        <v>0</v>
      </c>
    </row>
    <row r="4216" spans="1:8" x14ac:dyDescent="0.2">
      <c r="A4216" s="79">
        <v>40297</v>
      </c>
      <c r="B4216" s="77">
        <v>7319.25</v>
      </c>
      <c r="C4216" s="84">
        <v>187907</v>
      </c>
      <c r="D4216" s="84">
        <v>499300</v>
      </c>
      <c r="F4216">
        <f t="shared" si="130"/>
        <v>2010</v>
      </c>
      <c r="G4216" s="57" t="e">
        <f>_xlfn.XLOOKUP(F4216,'Historical Metal Prices'!$L$4:$Z$4,'Historical Metal Prices'!$L$10:$Z$10)</f>
        <v>#N/A</v>
      </c>
      <c r="H4216" s="77">
        <f t="shared" si="131"/>
        <v>0</v>
      </c>
    </row>
    <row r="4217" spans="1:8" x14ac:dyDescent="0.2">
      <c r="A4217" s="79">
        <v>40296</v>
      </c>
      <c r="B4217" s="77">
        <v>7362</v>
      </c>
      <c r="C4217" s="84">
        <v>187907</v>
      </c>
      <c r="D4217" s="84">
        <v>502550</v>
      </c>
      <c r="F4217">
        <f t="shared" si="130"/>
        <v>2010</v>
      </c>
      <c r="G4217" s="57" t="e">
        <f>_xlfn.XLOOKUP(F4217,'Historical Metal Prices'!$L$4:$Z$4,'Historical Metal Prices'!$L$10:$Z$10)</f>
        <v>#N/A</v>
      </c>
      <c r="H4217" s="77">
        <f t="shared" si="131"/>
        <v>0</v>
      </c>
    </row>
    <row r="4218" spans="1:8" x14ac:dyDescent="0.2">
      <c r="A4218" s="79">
        <v>40295</v>
      </c>
      <c r="B4218" s="77">
        <v>7452.25</v>
      </c>
      <c r="C4218" s="84">
        <v>187907</v>
      </c>
      <c r="D4218" s="84">
        <v>504025</v>
      </c>
      <c r="F4218">
        <f t="shared" si="130"/>
        <v>2010</v>
      </c>
      <c r="G4218" s="57" t="e">
        <f>_xlfn.XLOOKUP(F4218,'Historical Metal Prices'!$L$4:$Z$4,'Historical Metal Prices'!$L$10:$Z$10)</f>
        <v>#N/A</v>
      </c>
      <c r="H4218" s="77">
        <f t="shared" si="131"/>
        <v>0</v>
      </c>
    </row>
    <row r="4219" spans="1:8" x14ac:dyDescent="0.2">
      <c r="A4219" s="79">
        <v>40294</v>
      </c>
      <c r="B4219" s="77">
        <v>7772.5</v>
      </c>
      <c r="C4219" s="84">
        <v>187907</v>
      </c>
      <c r="D4219" s="84">
        <v>505350</v>
      </c>
      <c r="F4219">
        <f t="shared" si="130"/>
        <v>2010</v>
      </c>
      <c r="G4219" s="57" t="e">
        <f>_xlfn.XLOOKUP(F4219,'Historical Metal Prices'!$L$4:$Z$4,'Historical Metal Prices'!$L$10:$Z$10)</f>
        <v>#N/A</v>
      </c>
      <c r="H4219" s="77">
        <f t="shared" si="131"/>
        <v>0</v>
      </c>
    </row>
    <row r="4220" spans="1:8" x14ac:dyDescent="0.2">
      <c r="A4220" s="79">
        <v>40291</v>
      </c>
      <c r="B4220" s="77">
        <v>7714</v>
      </c>
      <c r="C4220" s="84">
        <v>187907</v>
      </c>
      <c r="D4220" s="84">
        <v>506125</v>
      </c>
      <c r="F4220">
        <f t="shared" si="130"/>
        <v>2010</v>
      </c>
      <c r="G4220" s="57" t="e">
        <f>_xlfn.XLOOKUP(F4220,'Historical Metal Prices'!$L$4:$Z$4,'Historical Metal Prices'!$L$10:$Z$10)</f>
        <v>#N/A</v>
      </c>
      <c r="H4220" s="77">
        <f t="shared" si="131"/>
        <v>0</v>
      </c>
    </row>
    <row r="4221" spans="1:8" x14ac:dyDescent="0.2">
      <c r="A4221" s="79">
        <v>40290</v>
      </c>
      <c r="B4221" s="77">
        <v>7655.25</v>
      </c>
      <c r="C4221" s="84">
        <v>185895</v>
      </c>
      <c r="D4221" s="84">
        <v>507150</v>
      </c>
      <c r="F4221">
        <f t="shared" si="130"/>
        <v>2010</v>
      </c>
      <c r="G4221" s="57" t="e">
        <f>_xlfn.XLOOKUP(F4221,'Historical Metal Prices'!$L$4:$Z$4,'Historical Metal Prices'!$L$10:$Z$10)</f>
        <v>#N/A</v>
      </c>
      <c r="H4221" s="77">
        <f t="shared" si="131"/>
        <v>0</v>
      </c>
    </row>
    <row r="4222" spans="1:8" x14ac:dyDescent="0.2">
      <c r="A4222" s="79">
        <v>40289</v>
      </c>
      <c r="B4222" s="77">
        <v>7723.25</v>
      </c>
      <c r="C4222" s="84">
        <v>185895</v>
      </c>
      <c r="D4222" s="84">
        <v>507125</v>
      </c>
      <c r="F4222">
        <f t="shared" si="130"/>
        <v>2010</v>
      </c>
      <c r="G4222" s="57" t="e">
        <f>_xlfn.XLOOKUP(F4222,'Historical Metal Prices'!$L$4:$Z$4,'Historical Metal Prices'!$L$10:$Z$10)</f>
        <v>#N/A</v>
      </c>
      <c r="H4222" s="77">
        <f t="shared" si="131"/>
        <v>0</v>
      </c>
    </row>
    <row r="4223" spans="1:8" x14ac:dyDescent="0.2">
      <c r="A4223" s="79">
        <v>40288</v>
      </c>
      <c r="B4223" s="77">
        <v>7756</v>
      </c>
      <c r="C4223" s="84">
        <v>185895</v>
      </c>
      <c r="D4223" s="84">
        <v>507800</v>
      </c>
      <c r="F4223">
        <f t="shared" si="130"/>
        <v>2010</v>
      </c>
      <c r="G4223" s="57" t="e">
        <f>_xlfn.XLOOKUP(F4223,'Historical Metal Prices'!$L$4:$Z$4,'Historical Metal Prices'!$L$10:$Z$10)</f>
        <v>#N/A</v>
      </c>
      <c r="H4223" s="77">
        <f t="shared" si="131"/>
        <v>0</v>
      </c>
    </row>
    <row r="4224" spans="1:8" x14ac:dyDescent="0.2">
      <c r="A4224" s="79">
        <v>40287</v>
      </c>
      <c r="B4224" s="77">
        <v>7663</v>
      </c>
      <c r="C4224" s="84">
        <v>185895</v>
      </c>
      <c r="D4224" s="84">
        <v>507525</v>
      </c>
      <c r="F4224">
        <f t="shared" si="130"/>
        <v>2010</v>
      </c>
      <c r="G4224" s="57" t="e">
        <f>_xlfn.XLOOKUP(F4224,'Historical Metal Prices'!$L$4:$Z$4,'Historical Metal Prices'!$L$10:$Z$10)</f>
        <v>#N/A</v>
      </c>
      <c r="H4224" s="77">
        <f t="shared" si="131"/>
        <v>0</v>
      </c>
    </row>
    <row r="4225" spans="1:13" x14ac:dyDescent="0.2">
      <c r="A4225" s="79">
        <v>40284</v>
      </c>
      <c r="B4225" s="77">
        <v>7728</v>
      </c>
      <c r="C4225" s="84">
        <v>185895</v>
      </c>
      <c r="D4225" s="84">
        <v>507875</v>
      </c>
      <c r="F4225">
        <f t="shared" si="130"/>
        <v>2010</v>
      </c>
      <c r="G4225" s="57" t="e">
        <f>_xlfn.XLOOKUP(F4225,'Historical Metal Prices'!$L$4:$Z$4,'Historical Metal Prices'!$L$10:$Z$10)</f>
        <v>#N/A</v>
      </c>
      <c r="H4225" s="77">
        <f t="shared" si="131"/>
        <v>0</v>
      </c>
    </row>
    <row r="4226" spans="1:13" x14ac:dyDescent="0.2">
      <c r="A4226" s="79">
        <v>40283</v>
      </c>
      <c r="B4226" s="77">
        <v>7913.5</v>
      </c>
      <c r="C4226" s="84">
        <v>153589</v>
      </c>
      <c r="D4226" s="84">
        <v>509400</v>
      </c>
      <c r="F4226">
        <f t="shared" si="130"/>
        <v>2010</v>
      </c>
      <c r="G4226" s="57" t="e">
        <f>_xlfn.XLOOKUP(F4226,'Historical Metal Prices'!$L$4:$Z$4,'Historical Metal Prices'!$L$10:$Z$10)</f>
        <v>#N/A</v>
      </c>
      <c r="H4226" s="77">
        <f t="shared" si="131"/>
        <v>0</v>
      </c>
    </row>
    <row r="4227" spans="1:13" x14ac:dyDescent="0.2">
      <c r="A4227" s="79">
        <v>40282</v>
      </c>
      <c r="B4227" s="77">
        <v>7917</v>
      </c>
      <c r="C4227" s="84">
        <v>153589</v>
      </c>
      <c r="D4227" s="84">
        <v>510425</v>
      </c>
      <c r="F4227">
        <f t="shared" si="130"/>
        <v>2010</v>
      </c>
      <c r="G4227" s="57" t="e">
        <f>_xlfn.XLOOKUP(F4227,'Historical Metal Prices'!$L$4:$Z$4,'Historical Metal Prices'!$L$10:$Z$10)</f>
        <v>#N/A</v>
      </c>
      <c r="H4227" s="77">
        <f t="shared" si="131"/>
        <v>0</v>
      </c>
    </row>
    <row r="4228" spans="1:13" x14ac:dyDescent="0.2">
      <c r="A4228" s="79">
        <v>40281</v>
      </c>
      <c r="B4228" s="77">
        <v>7867.25</v>
      </c>
      <c r="C4228" s="84">
        <v>153589</v>
      </c>
      <c r="D4228" s="84">
        <v>509650</v>
      </c>
      <c r="F4228">
        <f t="shared" si="130"/>
        <v>2010</v>
      </c>
      <c r="G4228" s="57" t="e">
        <f>_xlfn.XLOOKUP(F4228,'Historical Metal Prices'!$L$4:$Z$4,'Historical Metal Prices'!$L$10:$Z$10)</f>
        <v>#N/A</v>
      </c>
      <c r="H4228" s="77">
        <f t="shared" si="131"/>
        <v>0</v>
      </c>
    </row>
    <row r="4229" spans="1:13" x14ac:dyDescent="0.2">
      <c r="A4229" s="79">
        <v>40280</v>
      </c>
      <c r="B4229" s="77">
        <v>7872.5</v>
      </c>
      <c r="C4229" s="84">
        <v>153589</v>
      </c>
      <c r="D4229" s="84">
        <v>510625</v>
      </c>
      <c r="F4229">
        <f t="shared" si="130"/>
        <v>2010</v>
      </c>
      <c r="G4229" s="57" t="e">
        <f>_xlfn.XLOOKUP(F4229,'Historical Metal Prices'!$L$4:$Z$4,'Historical Metal Prices'!$L$10:$Z$10)</f>
        <v>#N/A</v>
      </c>
      <c r="H4229" s="77">
        <f t="shared" si="131"/>
        <v>0</v>
      </c>
    </row>
    <row r="4230" spans="1:13" x14ac:dyDescent="0.2">
      <c r="A4230" s="79">
        <v>40277</v>
      </c>
      <c r="B4230" s="77">
        <v>7893.5</v>
      </c>
      <c r="C4230" s="84">
        <v>153589</v>
      </c>
      <c r="D4230" s="84">
        <v>511075</v>
      </c>
      <c r="F4230">
        <f t="shared" si="130"/>
        <v>2010</v>
      </c>
      <c r="G4230" s="57" t="e">
        <f>_xlfn.XLOOKUP(F4230,'Historical Metal Prices'!$L$4:$Z$4,'Historical Metal Prices'!$L$10:$Z$10)</f>
        <v>#N/A</v>
      </c>
      <c r="H4230" s="77">
        <f t="shared" si="131"/>
        <v>0</v>
      </c>
    </row>
    <row r="4231" spans="1:13" x14ac:dyDescent="0.2">
      <c r="A4231" s="79">
        <v>40276</v>
      </c>
      <c r="B4231" s="77">
        <v>7861.25</v>
      </c>
      <c r="C4231" s="84">
        <v>153589</v>
      </c>
      <c r="D4231" s="84">
        <v>511925</v>
      </c>
      <c r="F4231">
        <f t="shared" si="130"/>
        <v>2010</v>
      </c>
      <c r="G4231" s="57" t="e">
        <f>_xlfn.XLOOKUP(F4231,'Historical Metal Prices'!$L$4:$Z$4,'Historical Metal Prices'!$L$10:$Z$10)</f>
        <v>#N/A</v>
      </c>
      <c r="H4231" s="77">
        <f t="shared" si="131"/>
        <v>0</v>
      </c>
    </row>
    <row r="4232" spans="1:13" x14ac:dyDescent="0.2">
      <c r="A4232" s="76"/>
    </row>
    <row r="4233" spans="1:13" x14ac:dyDescent="0.2">
      <c r="A4233" s="131" t="s">
        <v>480</v>
      </c>
      <c r="B4233" s="131"/>
      <c r="C4233" s="131"/>
      <c r="D4233" s="131"/>
      <c r="E4233" s="131"/>
      <c r="F4233" s="131"/>
      <c r="G4233" s="131"/>
      <c r="H4233" s="131"/>
      <c r="I4233" s="131"/>
      <c r="J4233" s="131"/>
      <c r="K4233" s="131"/>
      <c r="L4233" s="131"/>
      <c r="M4233" s="131"/>
    </row>
    <row r="4234" spans="1:13" x14ac:dyDescent="0.2">
      <c r="A4234" s="131"/>
      <c r="B4234" s="131"/>
      <c r="C4234" s="131"/>
      <c r="D4234" s="131"/>
      <c r="E4234" s="131"/>
      <c r="F4234" s="131"/>
      <c r="G4234" s="131"/>
      <c r="H4234" s="131"/>
      <c r="I4234" s="131"/>
      <c r="J4234" s="131"/>
      <c r="K4234" s="131"/>
      <c r="L4234" s="131"/>
      <c r="M4234" s="131"/>
    </row>
    <row r="4235" spans="1:13" x14ac:dyDescent="0.2">
      <c r="A4235" s="131"/>
      <c r="B4235" s="131"/>
      <c r="C4235" s="131"/>
      <c r="D4235" s="131"/>
      <c r="E4235" s="131"/>
      <c r="F4235" s="131"/>
      <c r="G4235" s="131"/>
      <c r="H4235" s="131"/>
      <c r="I4235" s="131"/>
      <c r="J4235" s="131"/>
      <c r="K4235" s="131"/>
      <c r="L4235" s="131"/>
      <c r="M4235" s="131"/>
    </row>
    <row r="4236" spans="1:13" x14ac:dyDescent="0.2">
      <c r="A4236" s="131"/>
      <c r="B4236" s="131"/>
      <c r="C4236" s="131"/>
      <c r="D4236" s="131"/>
      <c r="E4236" s="131"/>
      <c r="F4236" s="131"/>
      <c r="G4236" s="131"/>
      <c r="H4236" s="131"/>
      <c r="I4236" s="131"/>
      <c r="J4236" s="131"/>
      <c r="K4236" s="131"/>
      <c r="L4236" s="131"/>
      <c r="M4236" s="131"/>
    </row>
    <row r="4237" spans="1:13" x14ac:dyDescent="0.2">
      <c r="A4237" s="131"/>
      <c r="B4237" s="131"/>
      <c r="C4237" s="131"/>
      <c r="D4237" s="131"/>
      <c r="E4237" s="131"/>
      <c r="F4237" s="131"/>
      <c r="G4237" s="131"/>
      <c r="H4237" s="131"/>
      <c r="I4237" s="131"/>
      <c r="J4237" s="131"/>
      <c r="K4237" s="131"/>
      <c r="L4237" s="131"/>
      <c r="M4237" s="131"/>
    </row>
  </sheetData>
  <mergeCells count="4">
    <mergeCell ref="A1:D1"/>
    <mergeCell ref="A8:D8"/>
    <mergeCell ref="A4233:M4237"/>
    <mergeCell ref="A2:M2"/>
  </mergeCells>
  <hyperlinks>
    <hyperlink ref="E1" r:id="rId1" location="industry/priceChart" xr:uid="{F3AF342C-2A11-4601-826A-E3068683EA96}"/>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C9AA5-F2D6-4318-972A-AA3E8D10A410}">
  <dimension ref="A1:M3676"/>
  <sheetViews>
    <sheetView zoomScaleNormal="100" workbookViewId="0"/>
  </sheetViews>
  <sheetFormatPr baseColWidth="10" defaultColWidth="8.83203125" defaultRowHeight="15" x14ac:dyDescent="0.2"/>
  <cols>
    <col min="1" max="1" width="27.83203125" customWidth="1"/>
    <col min="2" max="2" width="21.1640625" customWidth="1"/>
    <col min="3" max="3" width="19.33203125" customWidth="1"/>
  </cols>
  <sheetData>
    <row r="1" spans="1:13" x14ac:dyDescent="0.2">
      <c r="A1" s="129"/>
      <c r="B1" s="129"/>
      <c r="C1" s="129"/>
      <c r="D1" s="129"/>
      <c r="E1" s="69" t="s">
        <v>491</v>
      </c>
    </row>
    <row r="2" spans="1:13" ht="19" x14ac:dyDescent="0.25">
      <c r="A2" s="132" t="s">
        <v>1124</v>
      </c>
      <c r="B2" s="132"/>
      <c r="C2" s="132"/>
      <c r="D2" s="132"/>
      <c r="E2" s="132"/>
      <c r="F2" s="132"/>
      <c r="G2" s="132"/>
      <c r="H2" s="132"/>
      <c r="I2" s="132"/>
      <c r="J2" s="132"/>
      <c r="K2" s="132"/>
      <c r="L2" s="132"/>
      <c r="M2" s="132"/>
    </row>
    <row r="3" spans="1:13" x14ac:dyDescent="0.2">
      <c r="A3" s="76" t="s">
        <v>489</v>
      </c>
      <c r="B3" s="75"/>
      <c r="E3" t="s">
        <v>1424</v>
      </c>
    </row>
    <row r="4" spans="1:13" x14ac:dyDescent="0.2">
      <c r="A4" s="76" t="s">
        <v>488</v>
      </c>
      <c r="B4" s="75"/>
    </row>
    <row r="5" spans="1:13" x14ac:dyDescent="0.2">
      <c r="A5" s="76" t="s">
        <v>487</v>
      </c>
      <c r="B5" s="75"/>
    </row>
    <row r="6" spans="1:13" x14ac:dyDescent="0.2">
      <c r="A6" s="76" t="s">
        <v>486</v>
      </c>
      <c r="B6" s="75"/>
    </row>
    <row r="7" spans="1:13" x14ac:dyDescent="0.2">
      <c r="A7" s="76" t="s">
        <v>485</v>
      </c>
      <c r="B7" s="75"/>
    </row>
    <row r="8" spans="1:13" x14ac:dyDescent="0.2">
      <c r="A8" s="130" t="s">
        <v>484</v>
      </c>
      <c r="B8" s="130"/>
      <c r="C8" s="130"/>
    </row>
    <row r="9" spans="1:13" ht="48" x14ac:dyDescent="0.2">
      <c r="A9" s="81" t="s">
        <v>317</v>
      </c>
      <c r="B9" s="80" t="s">
        <v>1125</v>
      </c>
      <c r="C9" s="80" t="s">
        <v>1126</v>
      </c>
      <c r="E9" t="s">
        <v>463</v>
      </c>
    </row>
    <row r="10" spans="1:13" ht="16" x14ac:dyDescent="0.2">
      <c r="A10" s="79">
        <v>46185</v>
      </c>
      <c r="B10" s="77">
        <v>4.6918871109999998</v>
      </c>
      <c r="C10" s="78" t="s">
        <v>481</v>
      </c>
      <c r="E10">
        <f>YEAR(A10)</f>
        <v>2026</v>
      </c>
    </row>
    <row r="11" spans="1:13" ht="16" x14ac:dyDescent="0.2">
      <c r="A11" s="79">
        <v>46184</v>
      </c>
      <c r="B11" s="77">
        <v>4.7153799526499993</v>
      </c>
      <c r="C11" s="78" t="s">
        <v>481</v>
      </c>
      <c r="E11">
        <f t="shared" ref="E11:E74" si="0">YEAR(A11)</f>
        <v>2026</v>
      </c>
    </row>
    <row r="12" spans="1:13" ht="16" x14ac:dyDescent="0.2">
      <c r="A12" s="79">
        <v>46183</v>
      </c>
      <c r="B12" s="77">
        <v>4.7157975391499996</v>
      </c>
      <c r="C12" s="78" t="s">
        <v>481</v>
      </c>
      <c r="E12">
        <f t="shared" si="0"/>
        <v>2026</v>
      </c>
    </row>
    <row r="13" spans="1:13" ht="16" x14ac:dyDescent="0.2">
      <c r="A13" s="79">
        <v>46182</v>
      </c>
      <c r="B13" s="77">
        <v>4.7158671582</v>
      </c>
      <c r="C13" s="78" t="s">
        <v>481</v>
      </c>
      <c r="E13">
        <f t="shared" si="0"/>
        <v>2026</v>
      </c>
    </row>
    <row r="14" spans="1:13" ht="16" x14ac:dyDescent="0.2">
      <c r="A14" s="79">
        <v>46181</v>
      </c>
      <c r="B14" s="77">
        <v>4.7566371562500001</v>
      </c>
      <c r="C14" s="78" t="s">
        <v>481</v>
      </c>
      <c r="E14">
        <f t="shared" si="0"/>
        <v>2026</v>
      </c>
    </row>
    <row r="15" spans="1:13" ht="16" x14ac:dyDescent="0.2">
      <c r="A15" s="79">
        <v>46178</v>
      </c>
      <c r="B15" s="77">
        <v>4.7607800235000006</v>
      </c>
      <c r="C15" s="78" t="s">
        <v>481</v>
      </c>
      <c r="E15">
        <f t="shared" si="0"/>
        <v>2026</v>
      </c>
    </row>
    <row r="16" spans="1:13" ht="16" x14ac:dyDescent="0.2">
      <c r="A16" s="79">
        <v>46177</v>
      </c>
      <c r="B16" s="77">
        <v>4.7638743142499997</v>
      </c>
      <c r="C16" s="78" t="s">
        <v>481</v>
      </c>
      <c r="E16">
        <f t="shared" si="0"/>
        <v>2026</v>
      </c>
    </row>
    <row r="17" spans="1:5" ht="16" x14ac:dyDescent="0.2">
      <c r="A17" s="79">
        <v>46176</v>
      </c>
      <c r="B17" s="77">
        <v>4.7682412867500004</v>
      </c>
      <c r="C17" s="78" t="s">
        <v>481</v>
      </c>
      <c r="E17">
        <f t="shared" si="0"/>
        <v>2026</v>
      </c>
    </row>
    <row r="18" spans="1:5" ht="16" x14ac:dyDescent="0.2">
      <c r="A18" s="79">
        <v>46175</v>
      </c>
      <c r="B18" s="77">
        <v>4.76894640075</v>
      </c>
      <c r="C18" s="78" t="s">
        <v>481</v>
      </c>
      <c r="E18">
        <f t="shared" si="0"/>
        <v>2026</v>
      </c>
    </row>
    <row r="19" spans="1:5" ht="16" x14ac:dyDescent="0.2">
      <c r="A19" s="79">
        <v>46174</v>
      </c>
      <c r="B19" s="77">
        <v>4.8397345762499997</v>
      </c>
      <c r="C19" s="78" t="s">
        <v>481</v>
      </c>
      <c r="E19">
        <f t="shared" si="0"/>
        <v>2026</v>
      </c>
    </row>
    <row r="20" spans="1:5" ht="16" x14ac:dyDescent="0.2">
      <c r="A20" s="79">
        <v>46171</v>
      </c>
      <c r="B20" s="77">
        <v>4.8375899097500001</v>
      </c>
      <c r="C20" s="78" t="s">
        <v>481</v>
      </c>
      <c r="E20">
        <f t="shared" si="0"/>
        <v>2026</v>
      </c>
    </row>
    <row r="21" spans="1:5" ht="16" x14ac:dyDescent="0.2">
      <c r="A21" s="79">
        <v>46170</v>
      </c>
      <c r="B21" s="77">
        <v>4.8308822512499994</v>
      </c>
      <c r="C21" s="78" t="s">
        <v>481</v>
      </c>
      <c r="E21">
        <f t="shared" si="0"/>
        <v>2026</v>
      </c>
    </row>
    <row r="22" spans="1:5" ht="16" x14ac:dyDescent="0.2">
      <c r="A22" s="79">
        <v>46169</v>
      </c>
      <c r="B22" s="77">
        <v>4.90412978125</v>
      </c>
      <c r="C22" s="78" t="s">
        <v>481</v>
      </c>
      <c r="E22">
        <f t="shared" si="0"/>
        <v>2026</v>
      </c>
    </row>
    <row r="23" spans="1:5" ht="16" x14ac:dyDescent="0.2">
      <c r="A23" s="79">
        <v>46168</v>
      </c>
      <c r="B23" s="77">
        <v>4.8988552007499999</v>
      </c>
      <c r="C23" s="78" t="s">
        <v>481</v>
      </c>
      <c r="E23">
        <f t="shared" si="0"/>
        <v>2026</v>
      </c>
    </row>
    <row r="24" spans="1:5" ht="16" x14ac:dyDescent="0.2">
      <c r="A24" s="79">
        <v>46167</v>
      </c>
      <c r="B24" s="77">
        <v>4.9238242450500005</v>
      </c>
      <c r="C24" s="78" t="s">
        <v>481</v>
      </c>
      <c r="E24">
        <f t="shared" si="0"/>
        <v>2026</v>
      </c>
    </row>
    <row r="25" spans="1:5" ht="16" x14ac:dyDescent="0.2">
      <c r="A25" s="79">
        <v>46164</v>
      </c>
      <c r="B25" s="77">
        <v>4.9217232505500004</v>
      </c>
      <c r="C25" s="78" t="s">
        <v>481</v>
      </c>
      <c r="E25">
        <f t="shared" si="0"/>
        <v>2026</v>
      </c>
    </row>
    <row r="26" spans="1:5" ht="16" x14ac:dyDescent="0.2">
      <c r="A26" s="79">
        <v>46163</v>
      </c>
      <c r="B26" s="77">
        <v>4.9171652532000003</v>
      </c>
      <c r="C26" s="78" t="s">
        <v>481</v>
      </c>
      <c r="E26">
        <f t="shared" si="0"/>
        <v>2026</v>
      </c>
    </row>
    <row r="27" spans="1:5" ht="16" x14ac:dyDescent="0.2">
      <c r="A27" s="79">
        <v>46162</v>
      </c>
      <c r="B27" s="77">
        <v>4.9179604935000008</v>
      </c>
      <c r="C27" s="78" t="s">
        <v>481</v>
      </c>
      <c r="E27">
        <f t="shared" si="0"/>
        <v>2026</v>
      </c>
    </row>
    <row r="28" spans="1:5" ht="16" x14ac:dyDescent="0.2">
      <c r="A28" s="79">
        <v>46161</v>
      </c>
      <c r="B28" s="77">
        <v>4.9109567994000001</v>
      </c>
      <c r="C28" s="78" t="s">
        <v>481</v>
      </c>
      <c r="E28">
        <f t="shared" si="0"/>
        <v>2026</v>
      </c>
    </row>
    <row r="29" spans="1:5" ht="16" x14ac:dyDescent="0.2">
      <c r="A29" s="79">
        <v>46160</v>
      </c>
      <c r="B29" s="77">
        <v>4.9134816054000012</v>
      </c>
      <c r="C29" s="78" t="s">
        <v>481</v>
      </c>
      <c r="E29">
        <f t="shared" si="0"/>
        <v>2026</v>
      </c>
    </row>
    <row r="30" spans="1:5" ht="16" x14ac:dyDescent="0.2">
      <c r="A30" s="79">
        <v>46157</v>
      </c>
      <c r="B30" s="77">
        <v>4.9152143823000003</v>
      </c>
      <c r="C30" s="78" t="s">
        <v>481</v>
      </c>
      <c r="E30">
        <f t="shared" si="0"/>
        <v>2026</v>
      </c>
    </row>
    <row r="31" spans="1:5" ht="16" x14ac:dyDescent="0.2">
      <c r="A31" s="79">
        <v>46156</v>
      </c>
      <c r="B31" s="77">
        <v>4.9299199723500005</v>
      </c>
      <c r="C31" s="78" t="s">
        <v>481</v>
      </c>
      <c r="E31">
        <f t="shared" si="0"/>
        <v>2026</v>
      </c>
    </row>
    <row r="32" spans="1:5" ht="16" x14ac:dyDescent="0.2">
      <c r="A32" s="79">
        <v>46155</v>
      </c>
      <c r="B32" s="77">
        <v>4.9256368671000006</v>
      </c>
      <c r="C32" s="78" t="s">
        <v>481</v>
      </c>
      <c r="E32">
        <f t="shared" si="0"/>
        <v>2026</v>
      </c>
    </row>
    <row r="33" spans="1:5" ht="16" x14ac:dyDescent="0.2">
      <c r="A33" s="79">
        <v>46154</v>
      </c>
      <c r="B33" s="77">
        <v>4.9249116711000012</v>
      </c>
      <c r="C33" s="78" t="s">
        <v>481</v>
      </c>
      <c r="E33">
        <f t="shared" si="0"/>
        <v>2026</v>
      </c>
    </row>
    <row r="34" spans="1:5" ht="16" x14ac:dyDescent="0.2">
      <c r="A34" s="79">
        <v>46153</v>
      </c>
      <c r="B34" s="77">
        <v>4.93745402425</v>
      </c>
      <c r="C34" s="78" t="s">
        <v>481</v>
      </c>
      <c r="E34">
        <f t="shared" si="0"/>
        <v>2026</v>
      </c>
    </row>
    <row r="35" spans="1:5" ht="16" x14ac:dyDescent="0.2">
      <c r="A35" s="79">
        <v>46150</v>
      </c>
      <c r="B35" s="77">
        <v>5.0069847745499994</v>
      </c>
      <c r="C35" s="78" t="s">
        <v>481</v>
      </c>
      <c r="E35">
        <f t="shared" si="0"/>
        <v>2026</v>
      </c>
    </row>
    <row r="36" spans="1:5" ht="16" x14ac:dyDescent="0.2">
      <c r="A36" s="79">
        <v>46149</v>
      </c>
      <c r="B36" s="77">
        <v>5.0063222296499994</v>
      </c>
      <c r="C36" s="78" t="s">
        <v>481</v>
      </c>
      <c r="E36">
        <f t="shared" si="0"/>
        <v>2026</v>
      </c>
    </row>
    <row r="37" spans="1:5" ht="16" x14ac:dyDescent="0.2">
      <c r="A37" s="79">
        <v>46148</v>
      </c>
      <c r="B37" s="77">
        <v>4.9989722987999992</v>
      </c>
      <c r="C37" s="78" t="s">
        <v>481</v>
      </c>
      <c r="E37">
        <f t="shared" si="0"/>
        <v>2026</v>
      </c>
    </row>
    <row r="38" spans="1:5" ht="16" x14ac:dyDescent="0.2">
      <c r="A38" s="79">
        <v>46147</v>
      </c>
      <c r="B38" s="77">
        <v>4.9860887321999998</v>
      </c>
      <c r="C38" s="78" t="s">
        <v>481</v>
      </c>
      <c r="E38">
        <f t="shared" si="0"/>
        <v>2026</v>
      </c>
    </row>
    <row r="39" spans="1:5" ht="16" x14ac:dyDescent="0.2">
      <c r="A39" s="79">
        <v>46146</v>
      </c>
      <c r="B39" s="77">
        <v>4.985358700199999</v>
      </c>
      <c r="C39" s="78" t="s">
        <v>481</v>
      </c>
      <c r="E39">
        <f t="shared" si="0"/>
        <v>2026</v>
      </c>
    </row>
    <row r="40" spans="1:5" ht="16" x14ac:dyDescent="0.2">
      <c r="A40" s="79">
        <v>46143</v>
      </c>
      <c r="B40" s="77">
        <v>4.9868189684999997</v>
      </c>
      <c r="C40" s="78" t="s">
        <v>481</v>
      </c>
      <c r="E40">
        <f t="shared" si="0"/>
        <v>2026</v>
      </c>
    </row>
    <row r="41" spans="1:5" ht="16" x14ac:dyDescent="0.2">
      <c r="A41" s="79">
        <v>46142</v>
      </c>
      <c r="B41" s="77">
        <v>4.9870380802499996</v>
      </c>
      <c r="C41" s="78" t="s">
        <v>481</v>
      </c>
      <c r="E41">
        <f t="shared" si="0"/>
        <v>2026</v>
      </c>
    </row>
    <row r="42" spans="1:5" ht="16" x14ac:dyDescent="0.2">
      <c r="A42" s="79">
        <v>46141</v>
      </c>
      <c r="B42" s="77">
        <v>4.9793805416999994</v>
      </c>
      <c r="C42" s="78" t="s">
        <v>481</v>
      </c>
      <c r="E42">
        <f t="shared" si="0"/>
        <v>2026</v>
      </c>
    </row>
    <row r="43" spans="1:5" ht="16" x14ac:dyDescent="0.2">
      <c r="A43" s="79">
        <v>46140</v>
      </c>
      <c r="B43" s="77">
        <v>4.9793805416999994</v>
      </c>
      <c r="C43" s="78" t="s">
        <v>481</v>
      </c>
      <c r="E43">
        <f t="shared" si="0"/>
        <v>2026</v>
      </c>
    </row>
    <row r="44" spans="1:5" ht="16" x14ac:dyDescent="0.2">
      <c r="A44" s="79">
        <v>46139</v>
      </c>
      <c r="B44" s="77">
        <v>4.9906196975999997</v>
      </c>
      <c r="C44" s="78" t="s">
        <v>481</v>
      </c>
      <c r="E44">
        <f t="shared" si="0"/>
        <v>2026</v>
      </c>
    </row>
    <row r="45" spans="1:5" ht="16" x14ac:dyDescent="0.2">
      <c r="A45" s="79">
        <v>46136</v>
      </c>
      <c r="B45" s="77">
        <v>4.9808373028499995</v>
      </c>
      <c r="C45" s="78" t="s">
        <v>481</v>
      </c>
      <c r="E45">
        <f t="shared" si="0"/>
        <v>2026</v>
      </c>
    </row>
    <row r="46" spans="1:5" ht="16" x14ac:dyDescent="0.2">
      <c r="A46" s="79">
        <v>46135</v>
      </c>
      <c r="B46" s="77">
        <v>5.0306820187500003</v>
      </c>
      <c r="C46" s="78" t="s">
        <v>481</v>
      </c>
      <c r="E46">
        <f t="shared" si="0"/>
        <v>2026</v>
      </c>
    </row>
    <row r="47" spans="1:5" ht="16" x14ac:dyDescent="0.2">
      <c r="A47" s="79">
        <v>46134</v>
      </c>
      <c r="B47" s="77">
        <v>5.031713721</v>
      </c>
      <c r="C47" s="78" t="s">
        <v>481</v>
      </c>
      <c r="E47">
        <f t="shared" si="0"/>
        <v>2026</v>
      </c>
    </row>
    <row r="48" spans="1:5" ht="16" x14ac:dyDescent="0.2">
      <c r="A48" s="79">
        <v>46133</v>
      </c>
      <c r="B48" s="77">
        <v>5.0802727090499999</v>
      </c>
      <c r="C48" s="78" t="s">
        <v>481</v>
      </c>
      <c r="E48">
        <f t="shared" si="0"/>
        <v>2026</v>
      </c>
    </row>
    <row r="49" spans="1:5" ht="16" x14ac:dyDescent="0.2">
      <c r="A49" s="79">
        <v>46132</v>
      </c>
      <c r="B49" s="77">
        <v>5.0826573567000004</v>
      </c>
      <c r="C49" s="78" t="s">
        <v>481</v>
      </c>
      <c r="E49">
        <f t="shared" si="0"/>
        <v>2026</v>
      </c>
    </row>
    <row r="50" spans="1:5" ht="16" x14ac:dyDescent="0.2">
      <c r="A50" s="79">
        <v>46129</v>
      </c>
      <c r="B50" s="77">
        <v>5.08295558925</v>
      </c>
      <c r="C50" s="78" t="s">
        <v>481</v>
      </c>
      <c r="E50">
        <f t="shared" si="0"/>
        <v>2026</v>
      </c>
    </row>
    <row r="51" spans="1:5" ht="16" x14ac:dyDescent="0.2">
      <c r="A51" s="79">
        <v>46128</v>
      </c>
      <c r="B51" s="77">
        <v>5.0793045880500003</v>
      </c>
      <c r="C51" s="78" t="s">
        <v>481</v>
      </c>
      <c r="E51">
        <f t="shared" si="0"/>
        <v>2026</v>
      </c>
    </row>
    <row r="52" spans="1:5" ht="16" x14ac:dyDescent="0.2">
      <c r="A52" s="79">
        <v>46127</v>
      </c>
      <c r="B52" s="77">
        <v>5.0819864633999998</v>
      </c>
      <c r="C52" s="78" t="s">
        <v>481</v>
      </c>
      <c r="E52">
        <f t="shared" si="0"/>
        <v>2026</v>
      </c>
    </row>
    <row r="53" spans="1:5" ht="16" x14ac:dyDescent="0.2">
      <c r="A53" s="79">
        <v>46126</v>
      </c>
      <c r="B53" s="77">
        <v>5.0838505294500003</v>
      </c>
      <c r="C53" s="78" t="s">
        <v>481</v>
      </c>
      <c r="E53">
        <f t="shared" si="0"/>
        <v>2026</v>
      </c>
    </row>
    <row r="54" spans="1:5" ht="16" x14ac:dyDescent="0.2">
      <c r="A54" s="79">
        <v>46125</v>
      </c>
      <c r="B54" s="77">
        <v>5.072760796949999</v>
      </c>
      <c r="C54" s="78" t="s">
        <v>481</v>
      </c>
      <c r="E54">
        <f t="shared" si="0"/>
        <v>2026</v>
      </c>
    </row>
    <row r="55" spans="1:5" ht="16" x14ac:dyDescent="0.2">
      <c r="A55" s="79">
        <v>46122</v>
      </c>
      <c r="B55" s="77">
        <v>5.1479957122499993</v>
      </c>
      <c r="C55" s="78" t="s">
        <v>481</v>
      </c>
      <c r="E55">
        <f t="shared" si="0"/>
        <v>2026</v>
      </c>
    </row>
    <row r="56" spans="1:5" ht="16" x14ac:dyDescent="0.2">
      <c r="A56" s="79">
        <v>46121</v>
      </c>
      <c r="B56" s="77">
        <v>5.3632838151</v>
      </c>
      <c r="C56" s="78" t="s">
        <v>481</v>
      </c>
      <c r="E56">
        <f t="shared" si="0"/>
        <v>2026</v>
      </c>
    </row>
    <row r="57" spans="1:5" ht="16" x14ac:dyDescent="0.2">
      <c r="A57" s="79">
        <v>46120</v>
      </c>
      <c r="B57" s="77">
        <v>5.4097976591500005</v>
      </c>
      <c r="C57" s="78" t="s">
        <v>481</v>
      </c>
      <c r="E57">
        <f t="shared" si="0"/>
        <v>2026</v>
      </c>
    </row>
    <row r="58" spans="1:5" ht="16" x14ac:dyDescent="0.2">
      <c r="A58" s="79">
        <v>46119</v>
      </c>
      <c r="B58" s="77">
        <v>5.3888896863999998</v>
      </c>
      <c r="C58" s="78" t="s">
        <v>481</v>
      </c>
      <c r="E58">
        <f t="shared" si="0"/>
        <v>2026</v>
      </c>
    </row>
    <row r="59" spans="1:5" ht="16" x14ac:dyDescent="0.2">
      <c r="A59" s="79">
        <v>46118</v>
      </c>
      <c r="B59" s="77">
        <v>5.4412576784999995</v>
      </c>
      <c r="C59" s="78" t="s">
        <v>481</v>
      </c>
      <c r="E59">
        <f t="shared" si="0"/>
        <v>2026</v>
      </c>
    </row>
    <row r="60" spans="1:5" ht="16" x14ac:dyDescent="0.2">
      <c r="A60" s="79">
        <v>46115</v>
      </c>
      <c r="B60" s="77">
        <v>5.4418902090000003</v>
      </c>
      <c r="C60" s="78" t="s">
        <v>481</v>
      </c>
      <c r="E60">
        <f t="shared" si="0"/>
        <v>2026</v>
      </c>
    </row>
    <row r="61" spans="1:5" ht="16" x14ac:dyDescent="0.2">
      <c r="A61" s="79">
        <v>46114</v>
      </c>
      <c r="B61" s="77">
        <v>5.4368340096000001</v>
      </c>
      <c r="C61" s="78" t="s">
        <v>481</v>
      </c>
      <c r="E61">
        <f t="shared" si="0"/>
        <v>2026</v>
      </c>
    </row>
    <row r="62" spans="1:5" ht="16" x14ac:dyDescent="0.2">
      <c r="A62" s="79">
        <v>46113</v>
      </c>
      <c r="B62" s="77">
        <v>5.44949214705</v>
      </c>
      <c r="C62" s="78" t="s">
        <v>481</v>
      </c>
      <c r="E62">
        <f t="shared" si="0"/>
        <v>2026</v>
      </c>
    </row>
    <row r="63" spans="1:5" ht="16" x14ac:dyDescent="0.2">
      <c r="A63" s="79">
        <v>46112</v>
      </c>
      <c r="B63" s="77">
        <v>5.4295821541500002</v>
      </c>
      <c r="C63" s="78" t="s">
        <v>481</v>
      </c>
      <c r="E63">
        <f t="shared" si="0"/>
        <v>2026</v>
      </c>
    </row>
    <row r="64" spans="1:5" ht="16" x14ac:dyDescent="0.2">
      <c r="A64" s="79">
        <v>46111</v>
      </c>
      <c r="B64" s="77">
        <v>5.3450021761000004</v>
      </c>
      <c r="C64" s="78" t="s">
        <v>481</v>
      </c>
      <c r="E64">
        <f t="shared" si="0"/>
        <v>2026</v>
      </c>
    </row>
    <row r="65" spans="1:5" ht="16" x14ac:dyDescent="0.2">
      <c r="A65" s="79">
        <v>46108</v>
      </c>
      <c r="B65" s="77">
        <v>5.345775465700001</v>
      </c>
      <c r="C65" s="78" t="s">
        <v>481</v>
      </c>
      <c r="E65">
        <f t="shared" si="0"/>
        <v>2026</v>
      </c>
    </row>
    <row r="66" spans="1:5" ht="16" x14ac:dyDescent="0.2">
      <c r="A66" s="79">
        <v>46107</v>
      </c>
      <c r="B66" s="77">
        <v>5.2014757924000001</v>
      </c>
      <c r="C66" s="78" t="s">
        <v>481</v>
      </c>
      <c r="E66">
        <f t="shared" si="0"/>
        <v>2026</v>
      </c>
    </row>
    <row r="67" spans="1:5" ht="16" x14ac:dyDescent="0.2">
      <c r="A67" s="79">
        <v>46106</v>
      </c>
      <c r="B67" s="77">
        <v>5.2091634842000003</v>
      </c>
      <c r="C67" s="78" t="s">
        <v>481</v>
      </c>
      <c r="E67">
        <f t="shared" si="0"/>
        <v>2026</v>
      </c>
    </row>
    <row r="68" spans="1:5" ht="16" x14ac:dyDescent="0.2">
      <c r="A68" s="79">
        <v>46105</v>
      </c>
      <c r="B68" s="77">
        <v>5.2156629566000001</v>
      </c>
      <c r="C68" s="78" t="s">
        <v>481</v>
      </c>
      <c r="E68">
        <f t="shared" si="0"/>
        <v>2026</v>
      </c>
    </row>
    <row r="69" spans="1:5" ht="16" x14ac:dyDescent="0.2">
      <c r="A69" s="79">
        <v>46104</v>
      </c>
      <c r="B69" s="77">
        <v>5.0013065856000001</v>
      </c>
      <c r="C69" s="78" t="s">
        <v>481</v>
      </c>
      <c r="E69">
        <f t="shared" si="0"/>
        <v>2026</v>
      </c>
    </row>
    <row r="70" spans="1:5" ht="16" x14ac:dyDescent="0.2">
      <c r="A70" s="79">
        <v>46101</v>
      </c>
      <c r="B70" s="77">
        <v>5.0026138597500003</v>
      </c>
      <c r="C70" s="78" t="s">
        <v>481</v>
      </c>
      <c r="E70">
        <f t="shared" si="0"/>
        <v>2026</v>
      </c>
    </row>
    <row r="71" spans="1:5" ht="16" x14ac:dyDescent="0.2">
      <c r="A71" s="79">
        <v>46100</v>
      </c>
      <c r="B71" s="77">
        <v>4.9202185521999997</v>
      </c>
      <c r="C71" s="78" t="s">
        <v>481</v>
      </c>
      <c r="E71">
        <f t="shared" si="0"/>
        <v>2026</v>
      </c>
    </row>
    <row r="72" spans="1:5" ht="16" x14ac:dyDescent="0.2">
      <c r="A72" s="79">
        <v>46099</v>
      </c>
      <c r="B72" s="77">
        <v>4.9396188044000002</v>
      </c>
      <c r="C72" s="78" t="s">
        <v>481</v>
      </c>
      <c r="E72">
        <f t="shared" si="0"/>
        <v>2026</v>
      </c>
    </row>
    <row r="73" spans="1:5" ht="16" x14ac:dyDescent="0.2">
      <c r="A73" s="79">
        <v>46098</v>
      </c>
      <c r="B73" s="77">
        <v>4.9296490474000008</v>
      </c>
      <c r="C73" s="78" t="s">
        <v>481</v>
      </c>
      <c r="E73">
        <f t="shared" si="0"/>
        <v>2026</v>
      </c>
    </row>
    <row r="74" spans="1:5" ht="16" x14ac:dyDescent="0.2">
      <c r="A74" s="79">
        <v>46097</v>
      </c>
      <c r="B74" s="77">
        <v>4.9235008382000007</v>
      </c>
      <c r="C74" s="78" t="s">
        <v>481</v>
      </c>
      <c r="E74">
        <f t="shared" si="0"/>
        <v>2026</v>
      </c>
    </row>
    <row r="75" spans="1:5" ht="16" x14ac:dyDescent="0.2">
      <c r="A75" s="79">
        <v>46094</v>
      </c>
      <c r="B75" s="77">
        <v>4.9230724571</v>
      </c>
      <c r="C75" s="78" t="s">
        <v>481</v>
      </c>
      <c r="E75">
        <f t="shared" ref="E75:E138" si="1">YEAR(A75)</f>
        <v>2026</v>
      </c>
    </row>
    <row r="76" spans="1:5" ht="16" x14ac:dyDescent="0.2">
      <c r="A76" s="79">
        <v>46093</v>
      </c>
      <c r="B76" s="77">
        <v>4.9425672261000004</v>
      </c>
      <c r="C76" s="78" t="s">
        <v>481</v>
      </c>
      <c r="E76">
        <f t="shared" si="1"/>
        <v>2026</v>
      </c>
    </row>
    <row r="77" spans="1:5" ht="16" x14ac:dyDescent="0.2">
      <c r="A77" s="79">
        <v>46092</v>
      </c>
      <c r="B77" s="77">
        <v>4.9437907840999999</v>
      </c>
      <c r="C77" s="78" t="s">
        <v>481</v>
      </c>
      <c r="E77">
        <f t="shared" si="1"/>
        <v>2026</v>
      </c>
    </row>
    <row r="78" spans="1:5" ht="16" x14ac:dyDescent="0.2">
      <c r="A78" s="79">
        <v>46091</v>
      </c>
      <c r="B78" s="77">
        <v>4.7921696449000004</v>
      </c>
      <c r="C78" s="78" t="s">
        <v>481</v>
      </c>
      <c r="E78">
        <f t="shared" si="1"/>
        <v>2026</v>
      </c>
    </row>
    <row r="79" spans="1:5" ht="16" x14ac:dyDescent="0.2">
      <c r="A79" s="79">
        <v>46090</v>
      </c>
      <c r="B79" s="77">
        <v>4.770798933900001</v>
      </c>
      <c r="C79" s="78" t="s">
        <v>481</v>
      </c>
      <c r="E79">
        <f t="shared" si="1"/>
        <v>2026</v>
      </c>
    </row>
    <row r="80" spans="1:5" ht="16" x14ac:dyDescent="0.2">
      <c r="A80" s="79">
        <v>46087</v>
      </c>
      <c r="B80" s="77">
        <v>4.7777858496000007</v>
      </c>
      <c r="C80" s="78" t="s">
        <v>481</v>
      </c>
      <c r="E80">
        <f t="shared" si="1"/>
        <v>2026</v>
      </c>
    </row>
    <row r="81" spans="1:5" ht="16" x14ac:dyDescent="0.2">
      <c r="A81" s="79">
        <v>46086</v>
      </c>
      <c r="B81" s="77">
        <v>4.7814604006500003</v>
      </c>
      <c r="C81" s="78" t="s">
        <v>481</v>
      </c>
      <c r="E81">
        <f t="shared" si="1"/>
        <v>2026</v>
      </c>
    </row>
    <row r="82" spans="1:5" ht="16" x14ac:dyDescent="0.2">
      <c r="A82" s="79">
        <v>46085</v>
      </c>
      <c r="B82" s="77">
        <v>4.7738402189000002</v>
      </c>
      <c r="C82" s="78" t="s">
        <v>481</v>
      </c>
      <c r="E82">
        <f t="shared" si="1"/>
        <v>2026</v>
      </c>
    </row>
    <row r="83" spans="1:5" ht="16" x14ac:dyDescent="0.2">
      <c r="A83" s="79">
        <v>46084</v>
      </c>
      <c r="B83" s="77">
        <v>4.7322269733499995</v>
      </c>
      <c r="C83" s="78" t="s">
        <v>481</v>
      </c>
      <c r="E83">
        <f t="shared" si="1"/>
        <v>2026</v>
      </c>
    </row>
    <row r="84" spans="1:5" ht="16" x14ac:dyDescent="0.2">
      <c r="A84" s="79">
        <v>46083</v>
      </c>
      <c r="B84" s="77">
        <v>4.7006684129500007</v>
      </c>
      <c r="C84" s="78" t="s">
        <v>481</v>
      </c>
      <c r="E84">
        <f t="shared" si="1"/>
        <v>2026</v>
      </c>
    </row>
    <row r="85" spans="1:5" ht="16" x14ac:dyDescent="0.2">
      <c r="A85" s="79">
        <v>46080</v>
      </c>
      <c r="B85" s="77">
        <v>4.64427887105</v>
      </c>
      <c r="C85" s="78" t="s">
        <v>481</v>
      </c>
      <c r="E85">
        <f t="shared" si="1"/>
        <v>2026</v>
      </c>
    </row>
    <row r="86" spans="1:5" ht="16" x14ac:dyDescent="0.2">
      <c r="A86" s="79">
        <v>46079</v>
      </c>
      <c r="B86" s="77">
        <v>4.6116292051500007</v>
      </c>
      <c r="C86" s="78" t="s">
        <v>481</v>
      </c>
      <c r="E86">
        <f t="shared" si="1"/>
        <v>2026</v>
      </c>
    </row>
    <row r="87" spans="1:5" ht="16" x14ac:dyDescent="0.2">
      <c r="A87" s="79">
        <v>46078</v>
      </c>
      <c r="B87" s="77">
        <v>4.5924976952999996</v>
      </c>
      <c r="C87" s="78" t="s">
        <v>481</v>
      </c>
      <c r="E87">
        <f t="shared" si="1"/>
        <v>2026</v>
      </c>
    </row>
    <row r="88" spans="1:5" ht="16" x14ac:dyDescent="0.2">
      <c r="A88" s="79">
        <v>46077</v>
      </c>
      <c r="B88" s="77">
        <v>4.5837570833000001</v>
      </c>
      <c r="C88" s="78" t="s">
        <v>481</v>
      </c>
      <c r="E88">
        <f t="shared" si="1"/>
        <v>2026</v>
      </c>
    </row>
    <row r="89" spans="1:5" ht="16" x14ac:dyDescent="0.2">
      <c r="A89" s="79">
        <v>46076</v>
      </c>
      <c r="B89" s="77">
        <v>4.5671685034499996</v>
      </c>
      <c r="C89" s="78" t="s">
        <v>481</v>
      </c>
      <c r="E89">
        <f t="shared" si="1"/>
        <v>2026</v>
      </c>
    </row>
    <row r="90" spans="1:5" ht="16" x14ac:dyDescent="0.2">
      <c r="A90" s="79">
        <v>46073</v>
      </c>
      <c r="B90" s="77">
        <v>4.5676974707499998</v>
      </c>
      <c r="C90" s="78" t="s">
        <v>481</v>
      </c>
      <c r="E90">
        <f t="shared" si="1"/>
        <v>2026</v>
      </c>
    </row>
    <row r="91" spans="1:5" ht="16" x14ac:dyDescent="0.2">
      <c r="A91" s="79">
        <v>46072</v>
      </c>
      <c r="B91" s="77">
        <v>4.5666396623500001</v>
      </c>
      <c r="C91" s="78" t="s">
        <v>481</v>
      </c>
      <c r="E91">
        <f t="shared" si="1"/>
        <v>2026</v>
      </c>
    </row>
    <row r="92" spans="1:5" ht="16" x14ac:dyDescent="0.2">
      <c r="A92" s="79">
        <v>46071</v>
      </c>
      <c r="B92" s="77">
        <v>4.5669701801500002</v>
      </c>
      <c r="C92" s="78" t="s">
        <v>481</v>
      </c>
      <c r="E92">
        <f t="shared" si="1"/>
        <v>2026</v>
      </c>
    </row>
    <row r="93" spans="1:5" ht="16" x14ac:dyDescent="0.2">
      <c r="A93" s="79">
        <v>46070</v>
      </c>
      <c r="B93" s="77">
        <v>4.5677635995500001</v>
      </c>
      <c r="C93" s="78" t="s">
        <v>481</v>
      </c>
      <c r="E93">
        <f t="shared" si="1"/>
        <v>2026</v>
      </c>
    </row>
    <row r="94" spans="1:5" ht="16" x14ac:dyDescent="0.2">
      <c r="A94" s="79">
        <v>46069</v>
      </c>
      <c r="B94" s="77">
        <v>4.5671685034499996</v>
      </c>
      <c r="C94" s="78" t="s">
        <v>481</v>
      </c>
      <c r="E94">
        <f t="shared" si="1"/>
        <v>2026</v>
      </c>
    </row>
    <row r="95" spans="1:5" ht="16" x14ac:dyDescent="0.2">
      <c r="A95" s="79">
        <v>46066</v>
      </c>
      <c r="B95" s="77">
        <v>4.5668379541000004</v>
      </c>
      <c r="C95" s="78" t="s">
        <v>481</v>
      </c>
      <c r="E95">
        <f t="shared" si="1"/>
        <v>2026</v>
      </c>
    </row>
    <row r="96" spans="1:5" ht="16" x14ac:dyDescent="0.2">
      <c r="A96" s="79">
        <v>46065</v>
      </c>
      <c r="B96" s="77">
        <v>4.5717349558000002</v>
      </c>
      <c r="C96" s="78" t="s">
        <v>481</v>
      </c>
      <c r="E96">
        <f t="shared" si="1"/>
        <v>2026</v>
      </c>
    </row>
    <row r="97" spans="1:5" ht="16" x14ac:dyDescent="0.2">
      <c r="A97" s="79">
        <v>46064</v>
      </c>
      <c r="B97" s="77">
        <v>4.5643273628500003</v>
      </c>
      <c r="C97" s="78" t="s">
        <v>481</v>
      </c>
      <c r="E97">
        <f t="shared" si="1"/>
        <v>2026</v>
      </c>
    </row>
    <row r="98" spans="1:5" ht="16" x14ac:dyDescent="0.2">
      <c r="A98" s="79">
        <v>46063</v>
      </c>
      <c r="B98" s="77">
        <v>4.5654501642499996</v>
      </c>
      <c r="C98" s="78" t="s">
        <v>481</v>
      </c>
      <c r="E98">
        <f t="shared" si="1"/>
        <v>2026</v>
      </c>
    </row>
    <row r="99" spans="1:5" ht="16" x14ac:dyDescent="0.2">
      <c r="A99" s="79">
        <v>46062</v>
      </c>
      <c r="B99" s="77">
        <v>4.5573386908</v>
      </c>
      <c r="C99" s="78" t="s">
        <v>481</v>
      </c>
      <c r="E99">
        <f t="shared" si="1"/>
        <v>2026</v>
      </c>
    </row>
    <row r="100" spans="1:5" ht="16" x14ac:dyDescent="0.2">
      <c r="A100" s="79">
        <v>46059</v>
      </c>
      <c r="B100" s="77">
        <v>4.5468301745500002</v>
      </c>
      <c r="C100" s="78" t="s">
        <v>481</v>
      </c>
      <c r="E100">
        <f t="shared" si="1"/>
        <v>2026</v>
      </c>
    </row>
    <row r="101" spans="1:5" ht="16" x14ac:dyDescent="0.2">
      <c r="A101" s="79">
        <v>46058</v>
      </c>
      <c r="B101" s="77">
        <v>4.54755109205</v>
      </c>
      <c r="C101" s="78" t="s">
        <v>481</v>
      </c>
      <c r="E101">
        <f t="shared" si="1"/>
        <v>2026</v>
      </c>
    </row>
    <row r="102" spans="1:5" ht="16" x14ac:dyDescent="0.2">
      <c r="A102" s="79">
        <v>46057</v>
      </c>
      <c r="B102" s="77">
        <v>4.5451271371000006</v>
      </c>
      <c r="C102" s="78" t="s">
        <v>481</v>
      </c>
      <c r="E102">
        <f t="shared" si="1"/>
        <v>2026</v>
      </c>
    </row>
    <row r="103" spans="1:5" ht="16" x14ac:dyDescent="0.2">
      <c r="A103" s="79">
        <v>46056</v>
      </c>
      <c r="B103" s="77">
        <v>4.5476166529500004</v>
      </c>
      <c r="C103" s="78" t="s">
        <v>481</v>
      </c>
      <c r="E103">
        <f t="shared" si="1"/>
        <v>2026</v>
      </c>
    </row>
    <row r="104" spans="1:5" ht="16" x14ac:dyDescent="0.2">
      <c r="A104" s="79">
        <v>46055</v>
      </c>
      <c r="B104" s="77">
        <v>4.5419863661500006</v>
      </c>
      <c r="C104" s="78" t="s">
        <v>481</v>
      </c>
      <c r="E104">
        <f t="shared" si="1"/>
        <v>2026</v>
      </c>
    </row>
    <row r="105" spans="1:5" ht="16" x14ac:dyDescent="0.2">
      <c r="A105" s="79">
        <v>46052</v>
      </c>
      <c r="B105" s="77">
        <v>4.5383929473500002</v>
      </c>
      <c r="C105" s="78" t="s">
        <v>481</v>
      </c>
      <c r="E105">
        <f t="shared" si="1"/>
        <v>2026</v>
      </c>
    </row>
    <row r="106" spans="1:5" ht="16" x14ac:dyDescent="0.2">
      <c r="A106" s="79">
        <v>46051</v>
      </c>
      <c r="B106" s="77">
        <v>4.5408750805000002</v>
      </c>
      <c r="C106" s="78" t="s">
        <v>481</v>
      </c>
      <c r="E106">
        <f t="shared" si="1"/>
        <v>2026</v>
      </c>
    </row>
    <row r="107" spans="1:5" ht="16" x14ac:dyDescent="0.2">
      <c r="A107" s="79">
        <v>46050</v>
      </c>
      <c r="B107" s="77">
        <v>4.5420517692999995</v>
      </c>
      <c r="C107" s="78" t="s">
        <v>481</v>
      </c>
      <c r="E107">
        <f t="shared" si="1"/>
        <v>2026</v>
      </c>
    </row>
    <row r="108" spans="1:5" ht="16" x14ac:dyDescent="0.2">
      <c r="A108" s="79">
        <v>46049</v>
      </c>
      <c r="B108" s="77">
        <v>4.5366309429500005</v>
      </c>
      <c r="C108" s="78" t="s">
        <v>481</v>
      </c>
      <c r="E108">
        <f t="shared" si="1"/>
        <v>2026</v>
      </c>
    </row>
    <row r="109" spans="1:5" ht="16" x14ac:dyDescent="0.2">
      <c r="A109" s="79">
        <v>46048</v>
      </c>
      <c r="B109" s="77">
        <v>4.5368266791500007</v>
      </c>
      <c r="C109" s="78" t="s">
        <v>481</v>
      </c>
      <c r="E109">
        <f t="shared" si="1"/>
        <v>2026</v>
      </c>
    </row>
    <row r="110" spans="1:5" ht="16" x14ac:dyDescent="0.2">
      <c r="A110" s="79">
        <v>46045</v>
      </c>
      <c r="B110" s="77">
        <v>4.5310278522500003</v>
      </c>
      <c r="C110" s="78" t="s">
        <v>481</v>
      </c>
      <c r="E110">
        <f t="shared" si="1"/>
        <v>2026</v>
      </c>
    </row>
    <row r="111" spans="1:5" ht="16" x14ac:dyDescent="0.2">
      <c r="A111" s="79">
        <v>46044</v>
      </c>
      <c r="B111" s="77">
        <v>4.5248544321999997</v>
      </c>
      <c r="C111" s="78" t="s">
        <v>481</v>
      </c>
      <c r="E111">
        <f t="shared" si="1"/>
        <v>2026</v>
      </c>
    </row>
    <row r="112" spans="1:5" ht="16" x14ac:dyDescent="0.2">
      <c r="A112" s="79">
        <v>46043</v>
      </c>
      <c r="B112" s="77">
        <v>4.5306374525499997</v>
      </c>
      <c r="C112" s="78" t="s">
        <v>481</v>
      </c>
      <c r="E112">
        <f t="shared" si="1"/>
        <v>2026</v>
      </c>
    </row>
    <row r="113" spans="1:5" ht="16" x14ac:dyDescent="0.2">
      <c r="A113" s="79">
        <v>46042</v>
      </c>
      <c r="B113" s="77">
        <v>4.5331110987500001</v>
      </c>
      <c r="C113" s="78" t="s">
        <v>481</v>
      </c>
      <c r="E113">
        <f t="shared" si="1"/>
        <v>2026</v>
      </c>
    </row>
    <row r="114" spans="1:5" ht="16" x14ac:dyDescent="0.2">
      <c r="A114" s="79">
        <v>46041</v>
      </c>
      <c r="B114" s="77">
        <v>4.5308326524</v>
      </c>
      <c r="C114" s="78" t="s">
        <v>481</v>
      </c>
      <c r="E114">
        <f t="shared" si="1"/>
        <v>2026</v>
      </c>
    </row>
    <row r="115" spans="1:5" ht="16" x14ac:dyDescent="0.2">
      <c r="A115" s="79">
        <v>46038</v>
      </c>
      <c r="B115" s="77">
        <v>4.5277765932000005</v>
      </c>
      <c r="C115" s="78" t="s">
        <v>481</v>
      </c>
      <c r="E115">
        <f t="shared" si="1"/>
        <v>2026</v>
      </c>
    </row>
    <row r="116" spans="1:5" ht="16" x14ac:dyDescent="0.2">
      <c r="A116" s="79">
        <v>46037</v>
      </c>
      <c r="B116" s="77">
        <v>4.5291415408499995</v>
      </c>
      <c r="C116" s="78" t="s">
        <v>481</v>
      </c>
      <c r="E116">
        <f t="shared" si="1"/>
        <v>2026</v>
      </c>
    </row>
    <row r="117" spans="1:5" ht="16" x14ac:dyDescent="0.2">
      <c r="A117" s="79">
        <v>46036</v>
      </c>
      <c r="B117" s="77">
        <v>4.4528897218500001</v>
      </c>
      <c r="C117" s="78" t="s">
        <v>481</v>
      </c>
      <c r="E117">
        <f t="shared" si="1"/>
        <v>2026</v>
      </c>
    </row>
    <row r="118" spans="1:5" ht="16" x14ac:dyDescent="0.2">
      <c r="A118" s="79">
        <v>46035</v>
      </c>
      <c r="B118" s="77">
        <v>4.4509109674500005</v>
      </c>
      <c r="C118" s="78" t="s">
        <v>481</v>
      </c>
      <c r="E118">
        <f t="shared" si="1"/>
        <v>2026</v>
      </c>
    </row>
    <row r="119" spans="1:5" ht="16" x14ac:dyDescent="0.2">
      <c r="A119" s="79">
        <v>46034</v>
      </c>
      <c r="B119" s="77">
        <v>4.4528258520000001</v>
      </c>
      <c r="C119" s="78" t="s">
        <v>481</v>
      </c>
      <c r="E119">
        <f t="shared" si="1"/>
        <v>2026</v>
      </c>
    </row>
    <row r="120" spans="1:5" ht="16" x14ac:dyDescent="0.2">
      <c r="A120" s="79">
        <v>46031</v>
      </c>
      <c r="B120" s="77">
        <v>4.4502092685000001</v>
      </c>
      <c r="C120" s="78" t="s">
        <v>481</v>
      </c>
      <c r="E120">
        <f t="shared" si="1"/>
        <v>2026</v>
      </c>
    </row>
    <row r="121" spans="1:5" ht="16" x14ac:dyDescent="0.2">
      <c r="A121" s="79">
        <v>46030</v>
      </c>
      <c r="B121" s="77">
        <v>4.4461309441500001</v>
      </c>
      <c r="C121" s="78" t="s">
        <v>481</v>
      </c>
      <c r="E121">
        <f t="shared" si="1"/>
        <v>2026</v>
      </c>
    </row>
    <row r="122" spans="1:5" ht="16" x14ac:dyDescent="0.2">
      <c r="A122" s="79">
        <v>46029</v>
      </c>
      <c r="B122" s="77">
        <v>4.3664689438500002</v>
      </c>
      <c r="C122" s="78" t="s">
        <v>481</v>
      </c>
      <c r="E122">
        <f t="shared" si="1"/>
        <v>2026</v>
      </c>
    </row>
    <row r="123" spans="1:5" ht="16" x14ac:dyDescent="0.2">
      <c r="A123" s="79">
        <v>46028</v>
      </c>
      <c r="B123" s="77">
        <v>4.3317009009999996</v>
      </c>
      <c r="C123" s="78" t="s">
        <v>481</v>
      </c>
      <c r="E123">
        <f t="shared" si="1"/>
        <v>2026</v>
      </c>
    </row>
    <row r="124" spans="1:5" ht="16" x14ac:dyDescent="0.2">
      <c r="A124" s="79">
        <v>46027</v>
      </c>
      <c r="B124" s="77">
        <v>4.3294070434999998</v>
      </c>
      <c r="C124" s="78" t="s">
        <v>481</v>
      </c>
      <c r="E124">
        <f t="shared" si="1"/>
        <v>2026</v>
      </c>
    </row>
    <row r="125" spans="1:5" ht="16" x14ac:dyDescent="0.2">
      <c r="A125" s="79">
        <v>46024</v>
      </c>
      <c r="B125" s="77">
        <v>4.3256924644999994</v>
      </c>
      <c r="C125" s="78" t="s">
        <v>481</v>
      </c>
      <c r="E125">
        <f t="shared" si="1"/>
        <v>2026</v>
      </c>
    </row>
    <row r="126" spans="1:5" ht="16" x14ac:dyDescent="0.2">
      <c r="A126" s="79">
        <v>46023</v>
      </c>
      <c r="B126" s="77">
        <v>4.3256924644999994</v>
      </c>
      <c r="C126" s="78" t="s">
        <v>481</v>
      </c>
      <c r="E126">
        <f t="shared" si="1"/>
        <v>2026</v>
      </c>
    </row>
    <row r="127" spans="1:5" ht="16" x14ac:dyDescent="0.2">
      <c r="A127" s="79">
        <v>46022</v>
      </c>
      <c r="B127" s="77">
        <v>4.3248884799999994</v>
      </c>
      <c r="C127" s="78" t="s">
        <v>481</v>
      </c>
      <c r="E127">
        <f t="shared" si="1"/>
        <v>2025</v>
      </c>
    </row>
    <row r="128" spans="1:5" ht="16" x14ac:dyDescent="0.2">
      <c r="A128" s="79">
        <v>46021</v>
      </c>
      <c r="B128" s="77">
        <v>4.3238375647500007</v>
      </c>
      <c r="C128" s="78" t="s">
        <v>481</v>
      </c>
      <c r="E128">
        <f t="shared" si="1"/>
        <v>2025</v>
      </c>
    </row>
    <row r="129" spans="1:5" ht="16" x14ac:dyDescent="0.2">
      <c r="A129" s="79">
        <v>46020</v>
      </c>
      <c r="B129" s="77">
        <v>4.317974177</v>
      </c>
      <c r="C129" s="78" t="s">
        <v>481</v>
      </c>
      <c r="E129">
        <f t="shared" si="1"/>
        <v>2025</v>
      </c>
    </row>
    <row r="130" spans="1:5" ht="16" x14ac:dyDescent="0.2">
      <c r="A130" s="79">
        <v>46017</v>
      </c>
      <c r="B130" s="77">
        <v>4.3175427817499994</v>
      </c>
      <c r="C130" s="78" t="s">
        <v>481</v>
      </c>
      <c r="E130">
        <f t="shared" si="1"/>
        <v>2025</v>
      </c>
    </row>
    <row r="131" spans="1:5" ht="16" x14ac:dyDescent="0.2">
      <c r="A131" s="79">
        <v>46016</v>
      </c>
      <c r="B131" s="77">
        <v>4.3143407285000004</v>
      </c>
      <c r="C131" s="78" t="s">
        <v>481</v>
      </c>
      <c r="E131">
        <f t="shared" si="1"/>
        <v>2025</v>
      </c>
    </row>
    <row r="132" spans="1:5" ht="16" x14ac:dyDescent="0.2">
      <c r="A132" s="79">
        <v>46015</v>
      </c>
      <c r="B132" s="77">
        <v>4.3126800035000006</v>
      </c>
      <c r="C132" s="78" t="s">
        <v>481</v>
      </c>
      <c r="E132">
        <f t="shared" si="1"/>
        <v>2025</v>
      </c>
    </row>
    <row r="133" spans="1:5" ht="16" x14ac:dyDescent="0.2">
      <c r="A133" s="79">
        <v>46014</v>
      </c>
      <c r="B133" s="77">
        <v>4.3042117277500003</v>
      </c>
      <c r="C133" s="78" t="s">
        <v>481</v>
      </c>
      <c r="E133">
        <f t="shared" si="1"/>
        <v>2025</v>
      </c>
    </row>
    <row r="134" spans="1:5" ht="16" x14ac:dyDescent="0.2">
      <c r="A134" s="79">
        <v>46013</v>
      </c>
      <c r="B134" s="77">
        <v>4.2988901175000001</v>
      </c>
      <c r="C134" s="78" t="s">
        <v>481</v>
      </c>
      <c r="E134">
        <f t="shared" si="1"/>
        <v>2025</v>
      </c>
    </row>
    <row r="135" spans="1:5" ht="16" x14ac:dyDescent="0.2">
      <c r="A135" s="79">
        <v>46010</v>
      </c>
      <c r="B135" s="77">
        <v>4.2963257644999997</v>
      </c>
      <c r="C135" s="78" t="s">
        <v>481</v>
      </c>
      <c r="E135">
        <f t="shared" si="1"/>
        <v>2025</v>
      </c>
    </row>
    <row r="136" spans="1:5" ht="16" x14ac:dyDescent="0.2">
      <c r="A136" s="79">
        <v>46009</v>
      </c>
      <c r="B136" s="77">
        <v>4.2965698517500002</v>
      </c>
      <c r="C136" s="78" t="s">
        <v>481</v>
      </c>
      <c r="E136">
        <f t="shared" si="1"/>
        <v>2025</v>
      </c>
    </row>
    <row r="137" spans="1:5" ht="16" x14ac:dyDescent="0.2">
      <c r="A137" s="79">
        <v>46008</v>
      </c>
      <c r="B137" s="77">
        <v>4.2949837535000004</v>
      </c>
      <c r="C137" s="78" t="s">
        <v>481</v>
      </c>
      <c r="E137">
        <f t="shared" si="1"/>
        <v>2025</v>
      </c>
    </row>
    <row r="138" spans="1:5" ht="16" x14ac:dyDescent="0.2">
      <c r="A138" s="79">
        <v>46007</v>
      </c>
      <c r="B138" s="77">
        <v>4.2958376505000002</v>
      </c>
      <c r="C138" s="78" t="s">
        <v>481</v>
      </c>
      <c r="E138">
        <f t="shared" si="1"/>
        <v>2025</v>
      </c>
    </row>
    <row r="139" spans="1:5" ht="16" x14ac:dyDescent="0.2">
      <c r="A139" s="79">
        <v>46006</v>
      </c>
      <c r="B139" s="77">
        <v>4.2926067690000007</v>
      </c>
      <c r="C139" s="78" t="s">
        <v>481</v>
      </c>
      <c r="E139">
        <f t="shared" ref="E139:E202" si="2">YEAR(A139)</f>
        <v>2025</v>
      </c>
    </row>
    <row r="140" spans="1:5" ht="16" x14ac:dyDescent="0.2">
      <c r="A140" s="79">
        <v>46003</v>
      </c>
      <c r="B140" s="77">
        <v>4.2876784087499997</v>
      </c>
      <c r="C140" s="78" t="s">
        <v>481</v>
      </c>
      <c r="E140">
        <f t="shared" si="2"/>
        <v>2025</v>
      </c>
    </row>
    <row r="141" spans="1:5" ht="16" x14ac:dyDescent="0.2">
      <c r="A141" s="79">
        <v>46002</v>
      </c>
      <c r="B141" s="77">
        <v>4.2859774210000001</v>
      </c>
      <c r="C141" s="78" t="s">
        <v>481</v>
      </c>
      <c r="E141">
        <f t="shared" si="2"/>
        <v>2025</v>
      </c>
    </row>
    <row r="142" spans="1:5" ht="16" x14ac:dyDescent="0.2">
      <c r="A142" s="79">
        <v>46001</v>
      </c>
      <c r="B142" s="77">
        <v>4.2540239828999997</v>
      </c>
      <c r="C142" s="78" t="s">
        <v>481</v>
      </c>
      <c r="E142">
        <f t="shared" si="2"/>
        <v>2025</v>
      </c>
    </row>
    <row r="143" spans="1:5" ht="16" x14ac:dyDescent="0.2">
      <c r="A143" s="79">
        <v>46000</v>
      </c>
      <c r="B143" s="77">
        <v>4.22606995755</v>
      </c>
      <c r="C143" s="78" t="s">
        <v>481</v>
      </c>
      <c r="E143">
        <f t="shared" si="2"/>
        <v>2025</v>
      </c>
    </row>
    <row r="144" spans="1:5" ht="16" x14ac:dyDescent="0.2">
      <c r="A144" s="79">
        <v>45999</v>
      </c>
      <c r="B144" s="77">
        <v>4.2219456427499997</v>
      </c>
      <c r="C144" s="78" t="s">
        <v>481</v>
      </c>
      <c r="E144">
        <f t="shared" si="2"/>
        <v>2025</v>
      </c>
    </row>
    <row r="145" spans="1:5" ht="16" x14ac:dyDescent="0.2">
      <c r="A145" s="79">
        <v>45996</v>
      </c>
      <c r="B145" s="77">
        <v>4.2221247726</v>
      </c>
      <c r="C145" s="78" t="s">
        <v>481</v>
      </c>
      <c r="E145">
        <f t="shared" si="2"/>
        <v>2025</v>
      </c>
    </row>
    <row r="146" spans="1:5" ht="16" x14ac:dyDescent="0.2">
      <c r="A146" s="79">
        <v>45995</v>
      </c>
      <c r="B146" s="77">
        <v>4.2212291830500002</v>
      </c>
      <c r="C146" s="78" t="s">
        <v>481</v>
      </c>
      <c r="E146">
        <f t="shared" si="2"/>
        <v>2025</v>
      </c>
    </row>
    <row r="147" spans="1:5" ht="16" x14ac:dyDescent="0.2">
      <c r="A147" s="79">
        <v>45994</v>
      </c>
      <c r="B147" s="77">
        <v>4.2257110112999996</v>
      </c>
      <c r="C147" s="78" t="s">
        <v>481</v>
      </c>
      <c r="E147">
        <f t="shared" si="2"/>
        <v>2025</v>
      </c>
    </row>
    <row r="148" spans="1:5" ht="16" x14ac:dyDescent="0.2">
      <c r="A148" s="79">
        <v>45993</v>
      </c>
      <c r="B148" s="77">
        <v>4.2220053427500002</v>
      </c>
      <c r="C148" s="78" t="s">
        <v>481</v>
      </c>
      <c r="E148">
        <f t="shared" si="2"/>
        <v>2025</v>
      </c>
    </row>
    <row r="149" spans="1:5" ht="16" x14ac:dyDescent="0.2">
      <c r="A149" s="79">
        <v>45992</v>
      </c>
      <c r="B149" s="77">
        <v>4.2209904129</v>
      </c>
      <c r="C149" s="78" t="s">
        <v>481</v>
      </c>
      <c r="E149">
        <f t="shared" si="2"/>
        <v>2025</v>
      </c>
    </row>
    <row r="150" spans="1:5" ht="16" x14ac:dyDescent="0.2">
      <c r="A150" s="79">
        <v>45989</v>
      </c>
      <c r="B150" s="77">
        <v>4.2192601874999998</v>
      </c>
      <c r="C150" s="78" t="s">
        <v>481</v>
      </c>
      <c r="E150">
        <f t="shared" si="2"/>
        <v>2025</v>
      </c>
    </row>
    <row r="151" spans="1:5" ht="16" x14ac:dyDescent="0.2">
      <c r="A151" s="79">
        <v>45988</v>
      </c>
      <c r="B151" s="77">
        <v>4.2154467604499999</v>
      </c>
      <c r="C151" s="78" t="s">
        <v>481</v>
      </c>
      <c r="E151">
        <f t="shared" si="2"/>
        <v>2025</v>
      </c>
    </row>
    <row r="152" spans="1:5" ht="16" x14ac:dyDescent="0.2">
      <c r="A152" s="79">
        <v>45987</v>
      </c>
      <c r="B152" s="77">
        <v>4.2176505561000006</v>
      </c>
      <c r="C152" s="78" t="s">
        <v>481</v>
      </c>
      <c r="E152">
        <f t="shared" si="2"/>
        <v>2025</v>
      </c>
    </row>
    <row r="153" spans="1:5" ht="16" x14ac:dyDescent="0.2">
      <c r="A153" s="79">
        <v>45986</v>
      </c>
      <c r="B153" s="77">
        <v>4.2134236766999997</v>
      </c>
      <c r="C153" s="78" t="s">
        <v>481</v>
      </c>
      <c r="E153">
        <f t="shared" si="2"/>
        <v>2025</v>
      </c>
    </row>
    <row r="154" spans="1:5" ht="16" x14ac:dyDescent="0.2">
      <c r="A154" s="79">
        <v>45985</v>
      </c>
      <c r="B154" s="77">
        <v>4.20304139895</v>
      </c>
      <c r="C154" s="78" t="s">
        <v>481</v>
      </c>
      <c r="E154">
        <f t="shared" si="2"/>
        <v>2025</v>
      </c>
    </row>
    <row r="155" spans="1:5" ht="16" x14ac:dyDescent="0.2">
      <c r="A155" s="79">
        <v>45982</v>
      </c>
      <c r="B155" s="77">
        <v>4.1991390786</v>
      </c>
      <c r="C155" s="78" t="s">
        <v>481</v>
      </c>
      <c r="E155">
        <f t="shared" si="2"/>
        <v>2025</v>
      </c>
    </row>
    <row r="156" spans="1:5" ht="16" x14ac:dyDescent="0.2">
      <c r="A156" s="79">
        <v>45981</v>
      </c>
      <c r="B156" s="77">
        <v>4.1983122336000003</v>
      </c>
      <c r="C156" s="78" t="s">
        <v>481</v>
      </c>
      <c r="E156">
        <f t="shared" si="2"/>
        <v>2025</v>
      </c>
    </row>
    <row r="157" spans="1:5" ht="16" x14ac:dyDescent="0.2">
      <c r="A157" s="79">
        <v>45980</v>
      </c>
      <c r="B157" s="77">
        <v>4.1977218304500008</v>
      </c>
      <c r="C157" s="78" t="s">
        <v>481</v>
      </c>
      <c r="E157">
        <f t="shared" si="2"/>
        <v>2025</v>
      </c>
    </row>
    <row r="158" spans="1:5" ht="16" x14ac:dyDescent="0.2">
      <c r="A158" s="79">
        <v>45979</v>
      </c>
      <c r="B158" s="77">
        <v>4.1998480459499996</v>
      </c>
      <c r="C158" s="78" t="s">
        <v>481</v>
      </c>
      <c r="E158">
        <f t="shared" si="2"/>
        <v>2025</v>
      </c>
    </row>
    <row r="159" spans="1:5" ht="16" x14ac:dyDescent="0.2">
      <c r="A159" s="79">
        <v>45978</v>
      </c>
      <c r="B159" s="77">
        <v>4.1997889429500006</v>
      </c>
      <c r="C159" s="78" t="s">
        <v>481</v>
      </c>
      <c r="E159">
        <f t="shared" si="2"/>
        <v>2025</v>
      </c>
    </row>
    <row r="160" spans="1:5" ht="16" x14ac:dyDescent="0.2">
      <c r="A160" s="79">
        <v>45975</v>
      </c>
      <c r="B160" s="77">
        <v>4.2048768157499996</v>
      </c>
      <c r="C160" s="78" t="s">
        <v>481</v>
      </c>
      <c r="E160">
        <f t="shared" si="2"/>
        <v>2025</v>
      </c>
    </row>
    <row r="161" spans="1:5" ht="16" x14ac:dyDescent="0.2">
      <c r="A161" s="79">
        <v>45974</v>
      </c>
      <c r="B161" s="77">
        <v>4.2071881609500004</v>
      </c>
      <c r="C161" s="78" t="s">
        <v>481</v>
      </c>
      <c r="E161">
        <f t="shared" si="2"/>
        <v>2025</v>
      </c>
    </row>
    <row r="162" spans="1:5" ht="16" x14ac:dyDescent="0.2">
      <c r="A162" s="79">
        <v>45973</v>
      </c>
      <c r="B162" s="77">
        <v>4.1953619192999998</v>
      </c>
      <c r="C162" s="78" t="s">
        <v>481</v>
      </c>
      <c r="E162">
        <f t="shared" si="2"/>
        <v>2025</v>
      </c>
    </row>
    <row r="163" spans="1:5" ht="16" x14ac:dyDescent="0.2">
      <c r="A163" s="79">
        <v>45972</v>
      </c>
      <c r="B163" s="77">
        <v>4.1936526187499998</v>
      </c>
      <c r="C163" s="78" t="s">
        <v>481</v>
      </c>
      <c r="E163">
        <f t="shared" si="2"/>
        <v>2025</v>
      </c>
    </row>
    <row r="164" spans="1:5" ht="16" x14ac:dyDescent="0.2">
      <c r="A164" s="79">
        <v>45971</v>
      </c>
      <c r="B164" s="77">
        <v>4.1787229312500003</v>
      </c>
      <c r="C164" s="78" t="s">
        <v>481</v>
      </c>
      <c r="E164">
        <f t="shared" si="2"/>
        <v>2025</v>
      </c>
    </row>
    <row r="165" spans="1:5" ht="16" x14ac:dyDescent="0.2">
      <c r="A165" s="79">
        <v>45968</v>
      </c>
      <c r="B165" s="77">
        <v>4.1770214692500005</v>
      </c>
      <c r="C165" s="78" t="s">
        <v>481</v>
      </c>
      <c r="E165">
        <f t="shared" si="2"/>
        <v>2025</v>
      </c>
    </row>
    <row r="166" spans="1:5" ht="16" x14ac:dyDescent="0.2">
      <c r="A166" s="79">
        <v>45967</v>
      </c>
      <c r="B166" s="77">
        <v>4.1786642345000002</v>
      </c>
      <c r="C166" s="78" t="s">
        <v>481</v>
      </c>
      <c r="E166">
        <f t="shared" si="2"/>
        <v>2025</v>
      </c>
    </row>
    <row r="167" spans="1:5" ht="16" x14ac:dyDescent="0.2">
      <c r="A167" s="79">
        <v>45966</v>
      </c>
      <c r="B167" s="77">
        <v>4.17438401275</v>
      </c>
      <c r="C167" s="78" t="s">
        <v>481</v>
      </c>
      <c r="E167">
        <f t="shared" si="2"/>
        <v>2025</v>
      </c>
    </row>
    <row r="168" spans="1:5" ht="16" x14ac:dyDescent="0.2">
      <c r="A168" s="79">
        <v>45965</v>
      </c>
      <c r="B168" s="77">
        <v>4.1728031274999999</v>
      </c>
      <c r="C168" s="78" t="s">
        <v>481</v>
      </c>
      <c r="E168">
        <f t="shared" si="2"/>
        <v>2025</v>
      </c>
    </row>
    <row r="169" spans="1:5" ht="16" x14ac:dyDescent="0.2">
      <c r="A169" s="79">
        <v>45964</v>
      </c>
      <c r="B169" s="77">
        <v>4.1770801065000001</v>
      </c>
      <c r="C169" s="78" t="s">
        <v>481</v>
      </c>
      <c r="E169">
        <f t="shared" si="2"/>
        <v>2025</v>
      </c>
    </row>
    <row r="170" spans="1:5" ht="16" x14ac:dyDescent="0.2">
      <c r="A170" s="79">
        <v>45961</v>
      </c>
      <c r="B170" s="77">
        <v>4.1807195132500006</v>
      </c>
      <c r="C170" s="78" t="s">
        <v>481</v>
      </c>
      <c r="E170">
        <f t="shared" si="2"/>
        <v>2025</v>
      </c>
    </row>
    <row r="171" spans="1:5" ht="16" x14ac:dyDescent="0.2">
      <c r="A171" s="79">
        <v>45960</v>
      </c>
      <c r="B171" s="77">
        <v>4.1843652567500005</v>
      </c>
      <c r="C171" s="78" t="s">
        <v>481</v>
      </c>
      <c r="E171">
        <f t="shared" si="2"/>
        <v>2025</v>
      </c>
    </row>
    <row r="172" spans="1:5" ht="16" x14ac:dyDescent="0.2">
      <c r="A172" s="79">
        <v>45959</v>
      </c>
      <c r="B172" s="77">
        <v>4.1913214910000001</v>
      </c>
      <c r="C172" s="78" t="s">
        <v>481</v>
      </c>
      <c r="E172">
        <f t="shared" si="2"/>
        <v>2025</v>
      </c>
    </row>
    <row r="173" spans="1:5" ht="16" x14ac:dyDescent="0.2">
      <c r="A173" s="79">
        <v>45958</v>
      </c>
      <c r="B173" s="77">
        <v>4.19084915025</v>
      </c>
      <c r="C173" s="78" t="s">
        <v>481</v>
      </c>
      <c r="E173">
        <f t="shared" si="2"/>
        <v>2025</v>
      </c>
    </row>
    <row r="174" spans="1:5" ht="16" x14ac:dyDescent="0.2">
      <c r="A174" s="79">
        <v>45957</v>
      </c>
      <c r="B174" s="77">
        <v>4.1705347839</v>
      </c>
      <c r="C174" s="78" t="s">
        <v>481</v>
      </c>
      <c r="E174">
        <f t="shared" si="2"/>
        <v>2025</v>
      </c>
    </row>
    <row r="175" spans="1:5" ht="16" x14ac:dyDescent="0.2">
      <c r="A175" s="79">
        <v>45954</v>
      </c>
      <c r="B175" s="77">
        <v>4.1634487007500001</v>
      </c>
      <c r="C175" s="78" t="s">
        <v>481</v>
      </c>
      <c r="E175">
        <f t="shared" si="2"/>
        <v>2025</v>
      </c>
    </row>
    <row r="176" spans="1:5" ht="16" x14ac:dyDescent="0.2">
      <c r="A176" s="79">
        <v>45953</v>
      </c>
      <c r="B176" s="77">
        <v>4.1630979708999991</v>
      </c>
      <c r="C176" s="78" t="s">
        <v>481</v>
      </c>
      <c r="E176">
        <f t="shared" si="2"/>
        <v>2025</v>
      </c>
    </row>
    <row r="177" spans="1:5" ht="16" x14ac:dyDescent="0.2">
      <c r="A177" s="79">
        <v>45952</v>
      </c>
      <c r="B177" s="77">
        <v>4.16175396605</v>
      </c>
      <c r="C177" s="78" t="s">
        <v>481</v>
      </c>
      <c r="E177">
        <f t="shared" si="2"/>
        <v>2025</v>
      </c>
    </row>
    <row r="178" spans="1:5" ht="16" x14ac:dyDescent="0.2">
      <c r="A178" s="79">
        <v>45951</v>
      </c>
      <c r="B178" s="77">
        <v>4.1644428355999992</v>
      </c>
      <c r="C178" s="78" t="s">
        <v>481</v>
      </c>
      <c r="E178">
        <f t="shared" si="2"/>
        <v>2025</v>
      </c>
    </row>
    <row r="179" spans="1:5" ht="16" x14ac:dyDescent="0.2">
      <c r="A179" s="79">
        <v>45950</v>
      </c>
      <c r="B179" s="77">
        <v>4.1644428355999992</v>
      </c>
      <c r="C179" s="78" t="s">
        <v>481</v>
      </c>
      <c r="E179">
        <f t="shared" si="2"/>
        <v>2025</v>
      </c>
    </row>
    <row r="180" spans="1:5" ht="16" x14ac:dyDescent="0.2">
      <c r="A180" s="79">
        <v>45947</v>
      </c>
      <c r="B180" s="77">
        <v>4.1607611357999996</v>
      </c>
      <c r="C180" s="78" t="s">
        <v>481</v>
      </c>
      <c r="E180">
        <f t="shared" si="2"/>
        <v>2025</v>
      </c>
    </row>
    <row r="181" spans="1:5" ht="16" x14ac:dyDescent="0.2">
      <c r="A181" s="79">
        <v>45946</v>
      </c>
      <c r="B181" s="77">
        <v>4.1615203240499996</v>
      </c>
      <c r="C181" s="78" t="s">
        <v>481</v>
      </c>
      <c r="E181">
        <f t="shared" si="2"/>
        <v>2025</v>
      </c>
    </row>
    <row r="182" spans="1:5" ht="16" x14ac:dyDescent="0.2">
      <c r="A182" s="79">
        <v>45945</v>
      </c>
      <c r="B182" s="77">
        <v>4.1603524698499994</v>
      </c>
      <c r="C182" s="78" t="s">
        <v>481</v>
      </c>
      <c r="E182">
        <f t="shared" si="2"/>
        <v>2025</v>
      </c>
    </row>
    <row r="183" spans="1:5" ht="16" x14ac:dyDescent="0.2">
      <c r="A183" s="79">
        <v>45944</v>
      </c>
      <c r="B183" s="77">
        <v>4.1538827805499992</v>
      </c>
      <c r="C183" s="78" t="s">
        <v>481</v>
      </c>
      <c r="E183">
        <f t="shared" si="2"/>
        <v>2025</v>
      </c>
    </row>
    <row r="184" spans="1:5" ht="16" x14ac:dyDescent="0.2">
      <c r="A184" s="79">
        <v>45943</v>
      </c>
      <c r="B184" s="77">
        <v>4.1850683557500004</v>
      </c>
      <c r="C184" s="78" t="s">
        <v>481</v>
      </c>
      <c r="E184">
        <f t="shared" si="2"/>
        <v>2025</v>
      </c>
    </row>
    <row r="185" spans="1:5" ht="16" x14ac:dyDescent="0.2">
      <c r="A185" s="79">
        <v>45940</v>
      </c>
      <c r="B185" s="77">
        <v>4.18630092195</v>
      </c>
      <c r="C185" s="78" t="s">
        <v>481</v>
      </c>
      <c r="E185">
        <f t="shared" si="2"/>
        <v>2025</v>
      </c>
    </row>
    <row r="186" spans="1:5" ht="16" x14ac:dyDescent="0.2">
      <c r="A186" s="79">
        <v>45939</v>
      </c>
      <c r="B186" s="77">
        <v>4.1878867032000002</v>
      </c>
      <c r="C186" s="78" t="s">
        <v>481</v>
      </c>
      <c r="E186">
        <f t="shared" si="2"/>
        <v>2025</v>
      </c>
    </row>
    <row r="187" spans="1:5" ht="16" x14ac:dyDescent="0.2">
      <c r="A187" s="79">
        <v>45938</v>
      </c>
      <c r="B187" s="77">
        <v>4.1926512706499999</v>
      </c>
      <c r="C187" s="78" t="s">
        <v>481</v>
      </c>
      <c r="E187">
        <f t="shared" si="2"/>
        <v>2025</v>
      </c>
    </row>
    <row r="188" spans="1:5" ht="16" x14ac:dyDescent="0.2">
      <c r="A188" s="79">
        <v>45937</v>
      </c>
      <c r="B188" s="77">
        <v>4.1930046349500003</v>
      </c>
      <c r="C188" s="78" t="s">
        <v>481</v>
      </c>
      <c r="E188">
        <f t="shared" si="2"/>
        <v>2025</v>
      </c>
    </row>
    <row r="189" spans="1:5" ht="16" x14ac:dyDescent="0.2">
      <c r="A189" s="79">
        <v>45936</v>
      </c>
      <c r="B189" s="77">
        <v>4.1930046349500003</v>
      </c>
      <c r="C189" s="78" t="s">
        <v>481</v>
      </c>
      <c r="E189">
        <f t="shared" si="2"/>
        <v>2025</v>
      </c>
    </row>
    <row r="190" spans="1:5" ht="16" x14ac:dyDescent="0.2">
      <c r="A190" s="79">
        <v>45933</v>
      </c>
      <c r="B190" s="77">
        <v>4.1928868468500005</v>
      </c>
      <c r="C190" s="78" t="s">
        <v>481</v>
      </c>
      <c r="E190">
        <f t="shared" si="2"/>
        <v>2025</v>
      </c>
    </row>
    <row r="191" spans="1:5" ht="16" x14ac:dyDescent="0.2">
      <c r="A191" s="79">
        <v>45932</v>
      </c>
      <c r="B191" s="77">
        <v>4.1927101647000002</v>
      </c>
      <c r="C191" s="78" t="s">
        <v>481</v>
      </c>
      <c r="E191">
        <f t="shared" si="2"/>
        <v>2025</v>
      </c>
    </row>
    <row r="192" spans="1:5" ht="16" x14ac:dyDescent="0.2">
      <c r="A192" s="79">
        <v>45931</v>
      </c>
      <c r="B192" s="77">
        <v>4.1930046349500003</v>
      </c>
      <c r="C192" s="78" t="s">
        <v>481</v>
      </c>
      <c r="E192">
        <f t="shared" si="2"/>
        <v>2025</v>
      </c>
    </row>
    <row r="193" spans="1:5" ht="16" x14ac:dyDescent="0.2">
      <c r="A193" s="79">
        <v>45930</v>
      </c>
      <c r="B193" s="77">
        <v>4.1928868468500005</v>
      </c>
      <c r="C193" s="78" t="s">
        <v>481</v>
      </c>
      <c r="E193">
        <f t="shared" si="2"/>
        <v>2025</v>
      </c>
    </row>
    <row r="194" spans="1:5" ht="16" x14ac:dyDescent="0.2">
      <c r="A194" s="79">
        <v>45929</v>
      </c>
      <c r="B194" s="77">
        <v>4.1927101647000002</v>
      </c>
      <c r="C194" s="78" t="s">
        <v>481</v>
      </c>
      <c r="E194">
        <f t="shared" si="2"/>
        <v>2025</v>
      </c>
    </row>
    <row r="195" spans="1:5" ht="16" x14ac:dyDescent="0.2">
      <c r="A195" s="79">
        <v>45926</v>
      </c>
      <c r="B195" s="77">
        <v>4.1845989943500008</v>
      </c>
      <c r="C195" s="78" t="s">
        <v>481</v>
      </c>
      <c r="E195">
        <f t="shared" si="2"/>
        <v>2025</v>
      </c>
    </row>
    <row r="196" spans="1:5" ht="16" x14ac:dyDescent="0.2">
      <c r="A196" s="79">
        <v>45925</v>
      </c>
      <c r="B196" s="77">
        <v>4.1840124418500002</v>
      </c>
      <c r="C196" s="78" t="s">
        <v>481</v>
      </c>
      <c r="E196">
        <f t="shared" si="2"/>
        <v>2025</v>
      </c>
    </row>
    <row r="197" spans="1:5" ht="16" x14ac:dyDescent="0.2">
      <c r="A197" s="79">
        <v>45924</v>
      </c>
      <c r="B197" s="77">
        <v>4.1855378067000002</v>
      </c>
      <c r="C197" s="78" t="s">
        <v>481</v>
      </c>
      <c r="E197">
        <f t="shared" si="2"/>
        <v>2025</v>
      </c>
    </row>
    <row r="198" spans="1:5" ht="16" x14ac:dyDescent="0.2">
      <c r="A198" s="79">
        <v>45923</v>
      </c>
      <c r="B198" s="77">
        <v>4.1973676900500001</v>
      </c>
      <c r="C198" s="78" t="s">
        <v>481</v>
      </c>
      <c r="E198">
        <f t="shared" si="2"/>
        <v>2025</v>
      </c>
    </row>
    <row r="199" spans="1:5" ht="16" x14ac:dyDescent="0.2">
      <c r="A199" s="79">
        <v>45922</v>
      </c>
      <c r="B199" s="77">
        <v>4.1962465837499998</v>
      </c>
      <c r="C199" s="78" t="s">
        <v>481</v>
      </c>
      <c r="E199">
        <f t="shared" si="2"/>
        <v>2025</v>
      </c>
    </row>
    <row r="200" spans="1:5" ht="16" x14ac:dyDescent="0.2">
      <c r="A200" s="79">
        <v>45919</v>
      </c>
      <c r="B200" s="77">
        <v>4.1953029357</v>
      </c>
      <c r="C200" s="78" t="s">
        <v>481</v>
      </c>
      <c r="E200">
        <f t="shared" si="2"/>
        <v>2025</v>
      </c>
    </row>
    <row r="201" spans="1:5" ht="16" x14ac:dyDescent="0.2">
      <c r="A201" s="79">
        <v>45918</v>
      </c>
      <c r="B201" s="77">
        <v>4.1965415316000003</v>
      </c>
      <c r="C201" s="78" t="s">
        <v>481</v>
      </c>
      <c r="E201">
        <f t="shared" si="2"/>
        <v>2025</v>
      </c>
    </row>
    <row r="202" spans="1:5" ht="16" x14ac:dyDescent="0.2">
      <c r="A202" s="79">
        <v>45917</v>
      </c>
      <c r="B202" s="77">
        <v>4.2021538689</v>
      </c>
      <c r="C202" s="78" t="s">
        <v>481</v>
      </c>
      <c r="E202">
        <f t="shared" si="2"/>
        <v>2025</v>
      </c>
    </row>
    <row r="203" spans="1:5" ht="16" x14ac:dyDescent="0.2">
      <c r="A203" s="79">
        <v>45916</v>
      </c>
      <c r="B203" s="77">
        <v>4.1676623215499999</v>
      </c>
      <c r="C203" s="78" t="s">
        <v>481</v>
      </c>
      <c r="E203">
        <f t="shared" ref="E203:E266" si="3">YEAR(A203)</f>
        <v>2025</v>
      </c>
    </row>
    <row r="204" spans="1:5" ht="16" x14ac:dyDescent="0.2">
      <c r="A204" s="79">
        <v>45915</v>
      </c>
      <c r="B204" s="77">
        <v>4.1647938026500002</v>
      </c>
      <c r="C204" s="78" t="s">
        <v>481</v>
      </c>
      <c r="E204">
        <f t="shared" si="3"/>
        <v>2025</v>
      </c>
    </row>
    <row r="205" spans="1:5" ht="16" x14ac:dyDescent="0.2">
      <c r="A205" s="79">
        <v>45912</v>
      </c>
      <c r="B205" s="77">
        <v>4.1619876376999994</v>
      </c>
      <c r="C205" s="78" t="s">
        <v>481</v>
      </c>
      <c r="E205">
        <f t="shared" si="3"/>
        <v>2025</v>
      </c>
    </row>
    <row r="206" spans="1:5" ht="16" x14ac:dyDescent="0.2">
      <c r="A206" s="79">
        <v>45911</v>
      </c>
      <c r="B206" s="77">
        <v>4.1650863295499994</v>
      </c>
      <c r="C206" s="78" t="s">
        <v>481</v>
      </c>
      <c r="E206">
        <f t="shared" si="3"/>
        <v>2025</v>
      </c>
    </row>
    <row r="207" spans="1:5" ht="16" x14ac:dyDescent="0.2">
      <c r="A207" s="79">
        <v>45910</v>
      </c>
      <c r="B207" s="77">
        <v>4.1637995195499995</v>
      </c>
      <c r="C207" s="78" t="s">
        <v>481</v>
      </c>
      <c r="E207">
        <f t="shared" si="3"/>
        <v>2025</v>
      </c>
    </row>
    <row r="208" spans="1:5" ht="16" x14ac:dyDescent="0.2">
      <c r="A208" s="79">
        <v>45909</v>
      </c>
      <c r="B208" s="77">
        <v>4.1637995195499995</v>
      </c>
      <c r="C208" s="78" t="s">
        <v>481</v>
      </c>
      <c r="E208">
        <f t="shared" si="3"/>
        <v>2025</v>
      </c>
    </row>
    <row r="209" spans="1:5" ht="16" x14ac:dyDescent="0.2">
      <c r="A209" s="79">
        <v>45908</v>
      </c>
      <c r="B209" s="77">
        <v>4.1588935712499993</v>
      </c>
      <c r="C209" s="78" t="s">
        <v>481</v>
      </c>
      <c r="E209">
        <f t="shared" si="3"/>
        <v>2025</v>
      </c>
    </row>
    <row r="210" spans="1:5" ht="16" x14ac:dyDescent="0.2">
      <c r="A210" s="79">
        <v>45905</v>
      </c>
      <c r="B210" s="77">
        <v>4.1541737952999993</v>
      </c>
      <c r="C210" s="78" t="s">
        <v>481</v>
      </c>
      <c r="E210">
        <f t="shared" si="3"/>
        <v>2025</v>
      </c>
    </row>
    <row r="211" spans="1:5" ht="16" x14ac:dyDescent="0.2">
      <c r="A211" s="79">
        <v>45904</v>
      </c>
      <c r="B211" s="77">
        <v>4.1513238076499999</v>
      </c>
      <c r="C211" s="78" t="s">
        <v>481</v>
      </c>
      <c r="E211">
        <f t="shared" si="3"/>
        <v>2025</v>
      </c>
    </row>
    <row r="212" spans="1:5" ht="16" x14ac:dyDescent="0.2">
      <c r="A212" s="79">
        <v>45903</v>
      </c>
      <c r="B212" s="77">
        <v>4.1512075499999996</v>
      </c>
      <c r="C212" s="78" t="s">
        <v>481</v>
      </c>
      <c r="E212">
        <f t="shared" si="3"/>
        <v>2025</v>
      </c>
    </row>
    <row r="213" spans="1:5" ht="16" x14ac:dyDescent="0.2">
      <c r="A213" s="79">
        <v>45902</v>
      </c>
      <c r="B213" s="77">
        <v>4.1536500280499995</v>
      </c>
      <c r="C213" s="78" t="s">
        <v>481</v>
      </c>
      <c r="E213">
        <f t="shared" si="3"/>
        <v>2025</v>
      </c>
    </row>
    <row r="214" spans="1:5" ht="16" x14ac:dyDescent="0.2">
      <c r="A214" s="79">
        <v>45901</v>
      </c>
      <c r="B214" s="77">
        <v>4.1540573894000001</v>
      </c>
      <c r="C214" s="78" t="s">
        <v>481</v>
      </c>
      <c r="E214">
        <f t="shared" si="3"/>
        <v>2025</v>
      </c>
    </row>
    <row r="215" spans="1:5" ht="16" x14ac:dyDescent="0.2">
      <c r="A215" s="79">
        <v>45898</v>
      </c>
      <c r="B215" s="77">
        <v>4.1581936830000004</v>
      </c>
      <c r="C215" s="78" t="s">
        <v>481</v>
      </c>
      <c r="E215">
        <f t="shared" si="3"/>
        <v>2025</v>
      </c>
    </row>
    <row r="216" spans="1:5" ht="16" x14ac:dyDescent="0.2">
      <c r="A216" s="79">
        <v>45897</v>
      </c>
      <c r="B216" s="77">
        <v>4.15842693955</v>
      </c>
      <c r="C216" s="78" t="s">
        <v>481</v>
      </c>
      <c r="E216">
        <f t="shared" si="3"/>
        <v>2025</v>
      </c>
    </row>
    <row r="217" spans="1:5" ht="16" x14ac:dyDescent="0.2">
      <c r="A217" s="79">
        <v>45896</v>
      </c>
      <c r="B217" s="77">
        <v>4.1436657167000002</v>
      </c>
      <c r="C217" s="78" t="s">
        <v>481</v>
      </c>
      <c r="E217">
        <f t="shared" si="3"/>
        <v>2025</v>
      </c>
    </row>
    <row r="218" spans="1:5" ht="16" x14ac:dyDescent="0.2">
      <c r="A218" s="79">
        <v>45895</v>
      </c>
      <c r="B218" s="77">
        <v>4.1451139413</v>
      </c>
      <c r="C218" s="78" t="s">
        <v>481</v>
      </c>
      <c r="E218">
        <f t="shared" si="3"/>
        <v>2025</v>
      </c>
    </row>
    <row r="219" spans="1:5" ht="16" x14ac:dyDescent="0.2">
      <c r="A219" s="79">
        <v>45894</v>
      </c>
      <c r="B219" s="77">
        <v>4.1463892174499994</v>
      </c>
      <c r="C219" s="78" t="s">
        <v>481</v>
      </c>
      <c r="E219">
        <f t="shared" si="3"/>
        <v>2025</v>
      </c>
    </row>
    <row r="220" spans="1:5" ht="16" x14ac:dyDescent="0.2">
      <c r="A220" s="79">
        <v>45891</v>
      </c>
      <c r="B220" s="77">
        <v>4.1378251707500002</v>
      </c>
      <c r="C220" s="78" t="s">
        <v>481</v>
      </c>
      <c r="E220">
        <f t="shared" si="3"/>
        <v>2025</v>
      </c>
    </row>
    <row r="221" spans="1:5" ht="16" x14ac:dyDescent="0.2">
      <c r="A221" s="79">
        <v>45890</v>
      </c>
      <c r="B221" s="77">
        <v>4.1430501227500001</v>
      </c>
      <c r="C221" s="78" t="s">
        <v>481</v>
      </c>
      <c r="E221">
        <f t="shared" si="3"/>
        <v>2025</v>
      </c>
    </row>
    <row r="222" spans="1:5" ht="16" x14ac:dyDescent="0.2">
      <c r="A222" s="79">
        <v>45889</v>
      </c>
      <c r="B222" s="77">
        <v>4.1461103267499997</v>
      </c>
      <c r="C222" s="78" t="s">
        <v>481</v>
      </c>
      <c r="E222">
        <f t="shared" si="3"/>
        <v>2025</v>
      </c>
    </row>
    <row r="223" spans="1:5" ht="16" x14ac:dyDescent="0.2">
      <c r="A223" s="79">
        <v>45888</v>
      </c>
      <c r="B223" s="77">
        <v>4.1428770372499999</v>
      </c>
      <c r="C223" s="78" t="s">
        <v>481</v>
      </c>
      <c r="E223">
        <f t="shared" si="3"/>
        <v>2025</v>
      </c>
    </row>
    <row r="224" spans="1:5" ht="16" x14ac:dyDescent="0.2">
      <c r="A224" s="79">
        <v>45887</v>
      </c>
      <c r="B224" s="77">
        <v>4.1403977615000001</v>
      </c>
      <c r="C224" s="78" t="s">
        <v>481</v>
      </c>
      <c r="E224">
        <f t="shared" si="3"/>
        <v>2025</v>
      </c>
    </row>
    <row r="225" spans="1:5" ht="16" x14ac:dyDescent="0.2">
      <c r="A225" s="79">
        <v>45884</v>
      </c>
      <c r="B225" s="77">
        <v>4.1424732405000002</v>
      </c>
      <c r="C225" s="78" t="s">
        <v>481</v>
      </c>
      <c r="E225">
        <f t="shared" si="3"/>
        <v>2025</v>
      </c>
    </row>
    <row r="226" spans="1:5" ht="16" x14ac:dyDescent="0.2">
      <c r="A226" s="79">
        <v>45883</v>
      </c>
      <c r="B226" s="77">
        <v>4.145186024</v>
      </c>
      <c r="C226" s="78" t="s">
        <v>481</v>
      </c>
      <c r="E226">
        <f t="shared" si="3"/>
        <v>2025</v>
      </c>
    </row>
    <row r="227" spans="1:5" ht="16" x14ac:dyDescent="0.2">
      <c r="A227" s="79">
        <v>45882</v>
      </c>
      <c r="B227" s="77">
        <v>4.1454170625</v>
      </c>
      <c r="C227" s="78" t="s">
        <v>481</v>
      </c>
      <c r="E227">
        <f t="shared" si="3"/>
        <v>2025</v>
      </c>
    </row>
    <row r="228" spans="1:5" ht="16" x14ac:dyDescent="0.2">
      <c r="A228" s="79">
        <v>45881</v>
      </c>
      <c r="B228" s="77">
        <v>4.1414352332500002</v>
      </c>
      <c r="C228" s="78" t="s">
        <v>481</v>
      </c>
      <c r="E228">
        <f t="shared" si="3"/>
        <v>2025</v>
      </c>
    </row>
    <row r="229" spans="1:5" ht="16" x14ac:dyDescent="0.2">
      <c r="A229" s="79">
        <v>45880</v>
      </c>
      <c r="B229" s="77">
        <v>4.1384394975000003</v>
      </c>
      <c r="C229" s="78" t="s">
        <v>481</v>
      </c>
      <c r="E229">
        <f t="shared" si="3"/>
        <v>2025</v>
      </c>
    </row>
    <row r="230" spans="1:5" ht="16" x14ac:dyDescent="0.2">
      <c r="A230" s="79">
        <v>45877</v>
      </c>
      <c r="B230" s="77">
        <v>4.1412622964999999</v>
      </c>
      <c r="C230" s="78" t="s">
        <v>481</v>
      </c>
      <c r="E230">
        <f t="shared" si="3"/>
        <v>2025</v>
      </c>
    </row>
    <row r="231" spans="1:5" ht="16" x14ac:dyDescent="0.2">
      <c r="A231" s="79">
        <v>45876</v>
      </c>
      <c r="B231" s="77">
        <v>4.1429924375000002</v>
      </c>
      <c r="C231" s="78" t="s">
        <v>481</v>
      </c>
      <c r="E231">
        <f t="shared" si="3"/>
        <v>2025</v>
      </c>
    </row>
    <row r="232" spans="1:5" ht="16" x14ac:dyDescent="0.2">
      <c r="A232" s="79">
        <v>45875</v>
      </c>
      <c r="B232" s="77">
        <v>4.1418388515000002</v>
      </c>
      <c r="C232" s="78" t="s">
        <v>481</v>
      </c>
      <c r="E232">
        <f t="shared" si="3"/>
        <v>2025</v>
      </c>
    </row>
    <row r="233" spans="1:5" ht="16" x14ac:dyDescent="0.2">
      <c r="A233" s="79">
        <v>45874</v>
      </c>
      <c r="B233" s="77">
        <v>4.1410317042499996</v>
      </c>
      <c r="C233" s="78" t="s">
        <v>481</v>
      </c>
      <c r="E233">
        <f t="shared" si="3"/>
        <v>2025</v>
      </c>
    </row>
    <row r="234" spans="1:5" ht="16" x14ac:dyDescent="0.2">
      <c r="A234" s="79">
        <v>45873</v>
      </c>
      <c r="B234" s="77">
        <v>4.1444353125000006</v>
      </c>
      <c r="C234" s="78" t="s">
        <v>481</v>
      </c>
      <c r="E234">
        <f t="shared" si="3"/>
        <v>2025</v>
      </c>
    </row>
    <row r="235" spans="1:5" ht="16" x14ac:dyDescent="0.2">
      <c r="A235" s="79">
        <v>45870</v>
      </c>
      <c r="B235" s="77">
        <v>4.1249549232499998</v>
      </c>
      <c r="C235" s="78" t="s">
        <v>481</v>
      </c>
      <c r="E235">
        <f t="shared" si="3"/>
        <v>2025</v>
      </c>
    </row>
    <row r="236" spans="1:5" ht="16" x14ac:dyDescent="0.2">
      <c r="A236" s="79">
        <v>45869</v>
      </c>
      <c r="B236" s="77">
        <v>4.1325758022499999</v>
      </c>
      <c r="C236" s="78" t="s">
        <v>481</v>
      </c>
      <c r="E236">
        <f t="shared" si="3"/>
        <v>2025</v>
      </c>
    </row>
    <row r="237" spans="1:5" ht="16" x14ac:dyDescent="0.2">
      <c r="A237" s="79">
        <v>45868</v>
      </c>
      <c r="B237" s="77">
        <v>4.1213755582999996</v>
      </c>
      <c r="C237" s="78" t="s">
        <v>481</v>
      </c>
      <c r="E237">
        <f t="shared" si="3"/>
        <v>2025</v>
      </c>
    </row>
    <row r="238" spans="1:5" ht="16" x14ac:dyDescent="0.2">
      <c r="A238" s="79">
        <v>45867</v>
      </c>
      <c r="B238" s="77">
        <v>4.1175487124999997</v>
      </c>
      <c r="C238" s="78" t="s">
        <v>481</v>
      </c>
      <c r="E238">
        <f t="shared" si="3"/>
        <v>2025</v>
      </c>
    </row>
    <row r="239" spans="1:5" ht="16" x14ac:dyDescent="0.2">
      <c r="A239" s="79">
        <v>45866</v>
      </c>
      <c r="B239" s="77">
        <v>4.1172044845500002</v>
      </c>
      <c r="C239" s="78" t="s">
        <v>481</v>
      </c>
      <c r="E239">
        <f t="shared" si="3"/>
        <v>2025</v>
      </c>
    </row>
    <row r="240" spans="1:5" ht="16" x14ac:dyDescent="0.2">
      <c r="A240" s="79">
        <v>45863</v>
      </c>
      <c r="B240" s="77">
        <v>4.12254635625</v>
      </c>
      <c r="C240" s="78" t="s">
        <v>481</v>
      </c>
      <c r="E240">
        <f t="shared" si="3"/>
        <v>2025</v>
      </c>
    </row>
    <row r="241" spans="1:5" ht="16" x14ac:dyDescent="0.2">
      <c r="A241" s="79">
        <v>45862</v>
      </c>
      <c r="B241" s="77">
        <v>4.1163479812499997</v>
      </c>
      <c r="C241" s="78" t="s">
        <v>481</v>
      </c>
      <c r="E241">
        <f t="shared" si="3"/>
        <v>2025</v>
      </c>
    </row>
    <row r="242" spans="1:5" ht="16" x14ac:dyDescent="0.2">
      <c r="A242" s="79">
        <v>45861</v>
      </c>
      <c r="B242" s="77">
        <v>4.1131859347499997</v>
      </c>
      <c r="C242" s="78" t="s">
        <v>481</v>
      </c>
      <c r="E242">
        <f t="shared" si="3"/>
        <v>2025</v>
      </c>
    </row>
    <row r="243" spans="1:5" ht="16" x14ac:dyDescent="0.2">
      <c r="A243" s="79">
        <v>45860</v>
      </c>
      <c r="B243" s="77">
        <v>4.1044724160000001</v>
      </c>
      <c r="C243" s="78" t="s">
        <v>481</v>
      </c>
      <c r="E243">
        <f t="shared" si="3"/>
        <v>2025</v>
      </c>
    </row>
    <row r="244" spans="1:5" ht="16" x14ac:dyDescent="0.2">
      <c r="A244" s="79">
        <v>45859</v>
      </c>
      <c r="B244" s="77">
        <v>4.1037860837500002</v>
      </c>
      <c r="C244" s="78" t="s">
        <v>481</v>
      </c>
      <c r="E244">
        <f t="shared" si="3"/>
        <v>2025</v>
      </c>
    </row>
    <row r="245" spans="1:5" ht="16" x14ac:dyDescent="0.2">
      <c r="A245" s="79">
        <v>45856</v>
      </c>
      <c r="B245" s="77">
        <v>4.1020141066999996</v>
      </c>
      <c r="C245" s="78" t="s">
        <v>481</v>
      </c>
      <c r="E245">
        <f t="shared" si="3"/>
        <v>2025</v>
      </c>
    </row>
    <row r="246" spans="1:5" ht="16" x14ac:dyDescent="0.2">
      <c r="A246" s="79">
        <v>45855</v>
      </c>
      <c r="B246" s="77">
        <v>4.1022426386999999</v>
      </c>
      <c r="C246" s="78" t="s">
        <v>481</v>
      </c>
      <c r="E246">
        <f t="shared" si="3"/>
        <v>2025</v>
      </c>
    </row>
    <row r="247" spans="1:5" ht="16" x14ac:dyDescent="0.2">
      <c r="A247" s="79">
        <v>45854</v>
      </c>
      <c r="B247" s="77">
        <v>4.1008716822999993</v>
      </c>
      <c r="C247" s="78" t="s">
        <v>481</v>
      </c>
      <c r="E247">
        <f t="shared" si="3"/>
        <v>2025</v>
      </c>
    </row>
    <row r="248" spans="1:5" ht="16" x14ac:dyDescent="0.2">
      <c r="A248" s="79">
        <v>45853</v>
      </c>
      <c r="B248" s="77">
        <v>4.1054451200499997</v>
      </c>
      <c r="C248" s="78" t="s">
        <v>481</v>
      </c>
      <c r="E248">
        <f t="shared" si="3"/>
        <v>2025</v>
      </c>
    </row>
    <row r="249" spans="1:5" ht="16" x14ac:dyDescent="0.2">
      <c r="A249" s="79">
        <v>45852</v>
      </c>
      <c r="B249" s="77">
        <v>4.1085379590500004</v>
      </c>
      <c r="C249" s="78" t="s">
        <v>481</v>
      </c>
      <c r="E249">
        <f t="shared" si="3"/>
        <v>2025</v>
      </c>
    </row>
    <row r="250" spans="1:5" ht="16" x14ac:dyDescent="0.2">
      <c r="A250" s="79">
        <v>45849</v>
      </c>
      <c r="B250" s="77">
        <v>4.1081940713999998</v>
      </c>
      <c r="C250" s="78" t="s">
        <v>481</v>
      </c>
      <c r="E250">
        <f t="shared" si="3"/>
        <v>2025</v>
      </c>
    </row>
    <row r="251" spans="1:5" ht="16" x14ac:dyDescent="0.2">
      <c r="A251" s="79">
        <v>45848</v>
      </c>
      <c r="B251" s="77">
        <v>4.1046440211499995</v>
      </c>
      <c r="C251" s="78" t="s">
        <v>481</v>
      </c>
      <c r="E251">
        <f t="shared" si="3"/>
        <v>2025</v>
      </c>
    </row>
    <row r="252" spans="1:5" ht="16" x14ac:dyDescent="0.2">
      <c r="A252" s="79">
        <v>45847</v>
      </c>
      <c r="B252" s="77">
        <v>4.1017855747</v>
      </c>
      <c r="C252" s="78" t="s">
        <v>481</v>
      </c>
      <c r="E252">
        <f t="shared" si="3"/>
        <v>2025</v>
      </c>
    </row>
    <row r="253" spans="1:5" ht="16" x14ac:dyDescent="0.2">
      <c r="A253" s="79">
        <v>45846</v>
      </c>
      <c r="B253" s="77">
        <v>4.1052162051999996</v>
      </c>
      <c r="C253" s="78" t="s">
        <v>481</v>
      </c>
      <c r="E253">
        <f t="shared" si="3"/>
        <v>2025</v>
      </c>
    </row>
    <row r="254" spans="1:5" ht="16" x14ac:dyDescent="0.2">
      <c r="A254" s="79">
        <v>45845</v>
      </c>
      <c r="B254" s="77">
        <v>4.10515898385</v>
      </c>
      <c r="C254" s="78" t="s">
        <v>481</v>
      </c>
      <c r="E254">
        <f t="shared" si="3"/>
        <v>2025</v>
      </c>
    </row>
    <row r="255" spans="1:5" ht="16" x14ac:dyDescent="0.2">
      <c r="A255" s="79">
        <v>45842</v>
      </c>
      <c r="B255" s="77">
        <v>4.1105450354499995</v>
      </c>
      <c r="C255" s="78" t="s">
        <v>481</v>
      </c>
      <c r="E255">
        <f t="shared" si="3"/>
        <v>2025</v>
      </c>
    </row>
    <row r="256" spans="1:5" ht="16" x14ac:dyDescent="0.2">
      <c r="A256" s="79">
        <v>45841</v>
      </c>
      <c r="B256" s="77">
        <v>4.1087672272999995</v>
      </c>
      <c r="C256" s="78" t="s">
        <v>481</v>
      </c>
      <c r="E256">
        <f t="shared" si="3"/>
        <v>2025</v>
      </c>
    </row>
    <row r="257" spans="1:5" ht="16" x14ac:dyDescent="0.2">
      <c r="A257" s="79">
        <v>45840</v>
      </c>
      <c r="B257" s="77">
        <v>4.1099140397499996</v>
      </c>
      <c r="C257" s="78" t="s">
        <v>481</v>
      </c>
      <c r="E257">
        <f t="shared" si="3"/>
        <v>2025</v>
      </c>
    </row>
    <row r="258" spans="1:5" ht="16" x14ac:dyDescent="0.2">
      <c r="A258" s="79">
        <v>45839</v>
      </c>
      <c r="B258" s="77">
        <v>4.0963014583500001</v>
      </c>
      <c r="C258" s="78" t="s">
        <v>481</v>
      </c>
      <c r="E258">
        <f t="shared" si="3"/>
        <v>2025</v>
      </c>
    </row>
    <row r="259" spans="1:5" ht="16" x14ac:dyDescent="0.2">
      <c r="A259" s="79">
        <v>45838</v>
      </c>
      <c r="B259" s="77">
        <v>4.0969876320000003</v>
      </c>
      <c r="C259" s="78" t="s">
        <v>481</v>
      </c>
      <c r="E259">
        <f t="shared" si="3"/>
        <v>2025</v>
      </c>
    </row>
    <row r="260" spans="1:5" ht="16" x14ac:dyDescent="0.2">
      <c r="A260" s="79">
        <v>45835</v>
      </c>
      <c r="B260" s="77">
        <v>4.0924745999000001</v>
      </c>
      <c r="C260" s="78" t="s">
        <v>481</v>
      </c>
      <c r="E260">
        <f t="shared" si="3"/>
        <v>2025</v>
      </c>
    </row>
    <row r="261" spans="1:5" ht="16" x14ac:dyDescent="0.2">
      <c r="A261" s="79">
        <v>45834</v>
      </c>
      <c r="B261" s="77">
        <v>4.0947012963500002</v>
      </c>
      <c r="C261" s="78" t="s">
        <v>481</v>
      </c>
      <c r="E261">
        <f t="shared" si="3"/>
        <v>2025</v>
      </c>
    </row>
    <row r="262" spans="1:5" ht="16" x14ac:dyDescent="0.2">
      <c r="A262" s="79">
        <v>45833</v>
      </c>
      <c r="B262" s="77">
        <v>4.08979432855</v>
      </c>
      <c r="C262" s="78" t="s">
        <v>481</v>
      </c>
      <c r="E262">
        <f t="shared" si="3"/>
        <v>2025</v>
      </c>
    </row>
    <row r="263" spans="1:5" ht="16" x14ac:dyDescent="0.2">
      <c r="A263" s="79">
        <v>45832</v>
      </c>
      <c r="B263" s="77">
        <v>4.0925316563000003</v>
      </c>
      <c r="C263" s="78" t="s">
        <v>481</v>
      </c>
      <c r="E263">
        <f t="shared" si="3"/>
        <v>2025</v>
      </c>
    </row>
    <row r="264" spans="1:5" ht="16" x14ac:dyDescent="0.2">
      <c r="A264" s="79">
        <v>45831</v>
      </c>
      <c r="B264" s="77">
        <v>4.0876867930999996</v>
      </c>
      <c r="C264" s="78" t="s">
        <v>481</v>
      </c>
      <c r="E264">
        <f t="shared" si="3"/>
        <v>2025</v>
      </c>
    </row>
    <row r="265" spans="1:5" ht="16" x14ac:dyDescent="0.2">
      <c r="A265" s="79">
        <v>45828</v>
      </c>
      <c r="B265" s="77">
        <v>4.0884839978</v>
      </c>
      <c r="C265" s="78" t="s">
        <v>481</v>
      </c>
      <c r="E265">
        <f t="shared" si="3"/>
        <v>2025</v>
      </c>
    </row>
    <row r="266" spans="1:5" ht="16" x14ac:dyDescent="0.2">
      <c r="A266" s="79">
        <v>45827</v>
      </c>
      <c r="B266" s="77">
        <v>4.0832510101999997</v>
      </c>
      <c r="C266" s="78" t="s">
        <v>481</v>
      </c>
      <c r="E266">
        <f t="shared" si="3"/>
        <v>2025</v>
      </c>
    </row>
    <row r="267" spans="1:5" ht="16" x14ac:dyDescent="0.2">
      <c r="A267" s="79">
        <v>45826</v>
      </c>
      <c r="B267" s="77">
        <v>4.0832510101999997</v>
      </c>
      <c r="C267" s="78" t="s">
        <v>481</v>
      </c>
      <c r="E267">
        <f t="shared" ref="E267:E330" si="4">YEAR(A267)</f>
        <v>2025</v>
      </c>
    </row>
    <row r="268" spans="1:5" ht="16" x14ac:dyDescent="0.2">
      <c r="A268" s="79">
        <v>45825</v>
      </c>
      <c r="B268" s="77">
        <v>4.0851265339000005</v>
      </c>
      <c r="C268" s="78" t="s">
        <v>481</v>
      </c>
      <c r="E268">
        <f t="shared" si="4"/>
        <v>2025</v>
      </c>
    </row>
    <row r="269" spans="1:5" ht="16" x14ac:dyDescent="0.2">
      <c r="A269" s="79">
        <v>45824</v>
      </c>
      <c r="B269" s="77">
        <v>4.0880853661000005</v>
      </c>
      <c r="C269" s="78" t="s">
        <v>481</v>
      </c>
      <c r="E269">
        <f t="shared" si="4"/>
        <v>2025</v>
      </c>
    </row>
    <row r="270" spans="1:5" ht="16" x14ac:dyDescent="0.2">
      <c r="A270" s="79">
        <v>45821</v>
      </c>
      <c r="B270" s="77">
        <v>4.0874021567999996</v>
      </c>
      <c r="C270" s="78" t="s">
        <v>481</v>
      </c>
      <c r="E270">
        <f t="shared" si="4"/>
        <v>2025</v>
      </c>
    </row>
    <row r="271" spans="1:5" ht="16" x14ac:dyDescent="0.2">
      <c r="A271" s="79">
        <v>45820</v>
      </c>
      <c r="B271" s="77">
        <v>4.0915047291500004</v>
      </c>
      <c r="C271" s="78" t="s">
        <v>481</v>
      </c>
      <c r="E271">
        <f t="shared" si="4"/>
        <v>2025</v>
      </c>
    </row>
    <row r="272" spans="1:5" ht="16" x14ac:dyDescent="0.2">
      <c r="A272" s="79">
        <v>45819</v>
      </c>
      <c r="B272" s="77">
        <v>4.0802424590999999</v>
      </c>
      <c r="C272" s="78" t="s">
        <v>481</v>
      </c>
      <c r="E272">
        <f t="shared" si="4"/>
        <v>2025</v>
      </c>
    </row>
    <row r="273" spans="1:5" ht="16" x14ac:dyDescent="0.2">
      <c r="A273" s="79">
        <v>45818</v>
      </c>
      <c r="B273" s="77">
        <v>4.1115903686999999</v>
      </c>
      <c r="C273" s="78" t="s">
        <v>481</v>
      </c>
      <c r="E273">
        <f t="shared" si="4"/>
        <v>2025</v>
      </c>
    </row>
    <row r="274" spans="1:5" ht="16" x14ac:dyDescent="0.2">
      <c r="A274" s="79">
        <v>45817</v>
      </c>
      <c r="B274" s="77">
        <v>4.1147965436999998</v>
      </c>
      <c r="C274" s="78" t="s">
        <v>481</v>
      </c>
      <c r="E274">
        <f t="shared" si="4"/>
        <v>2025</v>
      </c>
    </row>
    <row r="275" spans="1:5" ht="16" x14ac:dyDescent="0.2">
      <c r="A275" s="79">
        <v>45814</v>
      </c>
      <c r="B275" s="77">
        <v>4.1102178302999999</v>
      </c>
      <c r="C275" s="78" t="s">
        <v>481</v>
      </c>
      <c r="E275">
        <f t="shared" si="4"/>
        <v>2025</v>
      </c>
    </row>
    <row r="276" spans="1:5" ht="16" x14ac:dyDescent="0.2">
      <c r="A276" s="79">
        <v>45813</v>
      </c>
      <c r="B276" s="77">
        <v>4.1196152326500002</v>
      </c>
      <c r="C276" s="78" t="s">
        <v>481</v>
      </c>
      <c r="E276">
        <f t="shared" si="4"/>
        <v>2025</v>
      </c>
    </row>
    <row r="277" spans="1:5" ht="16" x14ac:dyDescent="0.2">
      <c r="A277" s="79">
        <v>45812</v>
      </c>
      <c r="B277" s="77">
        <v>4.1399368149999995</v>
      </c>
      <c r="C277" s="78" t="s">
        <v>481</v>
      </c>
      <c r="E277">
        <f t="shared" si="4"/>
        <v>2025</v>
      </c>
    </row>
    <row r="278" spans="1:5" ht="16" x14ac:dyDescent="0.2">
      <c r="A278" s="79">
        <v>45811</v>
      </c>
      <c r="B278" s="77">
        <v>4.1390728452499994</v>
      </c>
      <c r="C278" s="78" t="s">
        <v>481</v>
      </c>
      <c r="E278">
        <f t="shared" si="4"/>
        <v>2025</v>
      </c>
    </row>
    <row r="279" spans="1:5" ht="16" x14ac:dyDescent="0.2">
      <c r="A279" s="79">
        <v>45810</v>
      </c>
      <c r="B279" s="77">
        <v>4.1325184144999998</v>
      </c>
      <c r="C279" s="78" t="s">
        <v>481</v>
      </c>
      <c r="E279">
        <f t="shared" si="4"/>
        <v>2025</v>
      </c>
    </row>
    <row r="280" spans="1:5" ht="16" x14ac:dyDescent="0.2">
      <c r="A280" s="79">
        <v>45807</v>
      </c>
      <c r="B280" s="77">
        <v>4.1321739987499999</v>
      </c>
      <c r="C280" s="78" t="s">
        <v>481</v>
      </c>
      <c r="E280">
        <f t="shared" si="4"/>
        <v>2025</v>
      </c>
    </row>
    <row r="281" spans="1:5" ht="16" x14ac:dyDescent="0.2">
      <c r="A281" s="79">
        <v>45806</v>
      </c>
      <c r="B281" s="77">
        <v>4.1401672882499998</v>
      </c>
      <c r="C281" s="78" t="s">
        <v>481</v>
      </c>
      <c r="E281">
        <f t="shared" si="4"/>
        <v>2025</v>
      </c>
    </row>
    <row r="282" spans="1:5" ht="16" x14ac:dyDescent="0.2">
      <c r="A282" s="79">
        <v>45805</v>
      </c>
      <c r="B282" s="77">
        <v>4.1773243028000007</v>
      </c>
      <c r="C282" s="78" t="s">
        <v>481</v>
      </c>
      <c r="E282">
        <f t="shared" si="4"/>
        <v>2025</v>
      </c>
    </row>
    <row r="283" spans="1:5" ht="16" x14ac:dyDescent="0.2">
      <c r="A283" s="79">
        <v>45804</v>
      </c>
      <c r="B283" s="77">
        <v>4.1768017333000005</v>
      </c>
      <c r="C283" s="78" t="s">
        <v>481</v>
      </c>
      <c r="E283">
        <f t="shared" si="4"/>
        <v>2025</v>
      </c>
    </row>
    <row r="284" spans="1:5" ht="16" x14ac:dyDescent="0.2">
      <c r="A284" s="79">
        <v>45803</v>
      </c>
      <c r="B284" s="77">
        <v>4.1812767793000001</v>
      </c>
      <c r="C284" s="78" t="s">
        <v>481</v>
      </c>
      <c r="E284">
        <f t="shared" si="4"/>
        <v>2025</v>
      </c>
    </row>
    <row r="285" spans="1:5" ht="16" x14ac:dyDescent="0.2">
      <c r="A285" s="79">
        <v>45800</v>
      </c>
      <c r="B285" s="77">
        <v>4.1843043468500003</v>
      </c>
      <c r="C285" s="78" t="s">
        <v>481</v>
      </c>
      <c r="E285">
        <f t="shared" si="4"/>
        <v>2025</v>
      </c>
    </row>
    <row r="286" spans="1:5" ht="16" x14ac:dyDescent="0.2">
      <c r="A286" s="79">
        <v>45799</v>
      </c>
      <c r="B286" s="77">
        <v>4.1703674874000001</v>
      </c>
      <c r="C286" s="78" t="s">
        <v>481</v>
      </c>
      <c r="E286">
        <f t="shared" si="4"/>
        <v>2025</v>
      </c>
    </row>
    <row r="287" spans="1:5" ht="16" x14ac:dyDescent="0.2">
      <c r="A287" s="79">
        <v>45798</v>
      </c>
      <c r="B287" s="77">
        <v>4.2000472139999996</v>
      </c>
      <c r="C287" s="78" t="s">
        <v>481</v>
      </c>
      <c r="E287">
        <f t="shared" si="4"/>
        <v>2025</v>
      </c>
    </row>
    <row r="288" spans="1:5" ht="16" x14ac:dyDescent="0.2">
      <c r="A288" s="79">
        <v>45797</v>
      </c>
      <c r="B288" s="77">
        <v>4.1899828272499997</v>
      </c>
      <c r="C288" s="78" t="s">
        <v>481</v>
      </c>
      <c r="E288">
        <f t="shared" si="4"/>
        <v>2025</v>
      </c>
    </row>
    <row r="289" spans="1:5" ht="16" x14ac:dyDescent="0.2">
      <c r="A289" s="79">
        <v>45796</v>
      </c>
      <c r="B289" s="77">
        <v>4.1934097589999997</v>
      </c>
      <c r="C289" s="78" t="s">
        <v>481</v>
      </c>
      <c r="E289">
        <f t="shared" si="4"/>
        <v>2025</v>
      </c>
    </row>
    <row r="290" spans="1:5" ht="16" x14ac:dyDescent="0.2">
      <c r="A290" s="79">
        <v>45793</v>
      </c>
      <c r="B290" s="77">
        <v>4.1967840860000001</v>
      </c>
      <c r="C290" s="78" t="s">
        <v>481</v>
      </c>
      <c r="E290">
        <f t="shared" si="4"/>
        <v>2025</v>
      </c>
    </row>
    <row r="291" spans="1:5" ht="16" x14ac:dyDescent="0.2">
      <c r="A291" s="79">
        <v>45792</v>
      </c>
      <c r="B291" s="77">
        <v>4.1968423172499998</v>
      </c>
      <c r="C291" s="78" t="s">
        <v>481</v>
      </c>
      <c r="E291">
        <f t="shared" si="4"/>
        <v>2025</v>
      </c>
    </row>
    <row r="292" spans="1:5" ht="16" x14ac:dyDescent="0.2">
      <c r="A292" s="79">
        <v>45791</v>
      </c>
      <c r="B292" s="77">
        <v>4.1987646744999996</v>
      </c>
      <c r="C292" s="78" t="s">
        <v>481</v>
      </c>
      <c r="E292">
        <f t="shared" si="4"/>
        <v>2025</v>
      </c>
    </row>
    <row r="293" spans="1:5" ht="16" x14ac:dyDescent="0.2">
      <c r="A293" s="79">
        <v>45790</v>
      </c>
      <c r="B293" s="77">
        <v>4.201097131</v>
      </c>
      <c r="C293" s="78" t="s">
        <v>481</v>
      </c>
      <c r="E293">
        <f t="shared" si="4"/>
        <v>2025</v>
      </c>
    </row>
    <row r="294" spans="1:5" ht="16" x14ac:dyDescent="0.2">
      <c r="A294" s="79">
        <v>45789</v>
      </c>
      <c r="B294" s="77">
        <v>4.2005137900000005</v>
      </c>
      <c r="C294" s="78" t="s">
        <v>481</v>
      </c>
      <c r="E294">
        <f t="shared" si="4"/>
        <v>2025</v>
      </c>
    </row>
    <row r="295" spans="1:5" ht="16" x14ac:dyDescent="0.2">
      <c r="A295" s="79">
        <v>45786</v>
      </c>
      <c r="B295" s="77">
        <v>4.1799087907499999</v>
      </c>
      <c r="C295" s="78" t="s">
        <v>481</v>
      </c>
      <c r="E295">
        <f t="shared" si="4"/>
        <v>2025</v>
      </c>
    </row>
    <row r="296" spans="1:5" ht="16" x14ac:dyDescent="0.2">
      <c r="A296" s="79">
        <v>45785</v>
      </c>
      <c r="B296" s="77">
        <v>4.1803709199999997</v>
      </c>
      <c r="C296" s="78" t="s">
        <v>481</v>
      </c>
      <c r="E296">
        <f t="shared" si="4"/>
        <v>2025</v>
      </c>
    </row>
    <row r="297" spans="1:5" ht="16" x14ac:dyDescent="0.2">
      <c r="A297" s="79">
        <v>45784</v>
      </c>
      <c r="B297" s="77">
        <v>4.1868511960000001</v>
      </c>
      <c r="C297" s="78" t="s">
        <v>481</v>
      </c>
      <c r="E297">
        <f t="shared" si="4"/>
        <v>2025</v>
      </c>
    </row>
    <row r="298" spans="1:5" ht="16" x14ac:dyDescent="0.2">
      <c r="A298" s="79">
        <v>45783</v>
      </c>
      <c r="B298" s="77">
        <v>4.2613045882499998</v>
      </c>
      <c r="C298" s="78" t="s">
        <v>481</v>
      </c>
      <c r="E298">
        <f t="shared" si="4"/>
        <v>2025</v>
      </c>
    </row>
    <row r="299" spans="1:5" ht="16" x14ac:dyDescent="0.2">
      <c r="A299" s="79">
        <v>45782</v>
      </c>
      <c r="B299" s="77">
        <v>4.2293621032500006</v>
      </c>
      <c r="C299" s="78" t="s">
        <v>481</v>
      </c>
      <c r="E299">
        <f t="shared" si="4"/>
        <v>2025</v>
      </c>
    </row>
    <row r="300" spans="1:5" ht="16" x14ac:dyDescent="0.2">
      <c r="A300" s="79">
        <v>45779</v>
      </c>
      <c r="B300" s="77">
        <v>4.2293621032500006</v>
      </c>
      <c r="C300" s="78" t="s">
        <v>481</v>
      </c>
      <c r="E300">
        <f t="shared" si="4"/>
        <v>2025</v>
      </c>
    </row>
    <row r="301" spans="1:5" ht="16" x14ac:dyDescent="0.2">
      <c r="A301" s="79">
        <v>45778</v>
      </c>
      <c r="B301" s="77">
        <v>4.2288967635000008</v>
      </c>
      <c r="C301" s="78" t="s">
        <v>481</v>
      </c>
      <c r="E301">
        <f t="shared" si="4"/>
        <v>2025</v>
      </c>
    </row>
    <row r="302" spans="1:5" ht="16" x14ac:dyDescent="0.2">
      <c r="A302" s="79">
        <v>45777</v>
      </c>
      <c r="B302" s="77">
        <v>4.228780467</v>
      </c>
      <c r="C302" s="78" t="s">
        <v>481</v>
      </c>
      <c r="E302">
        <f t="shared" si="4"/>
        <v>2025</v>
      </c>
    </row>
    <row r="303" spans="1:5" ht="16" x14ac:dyDescent="0.2">
      <c r="A303" s="79">
        <v>45776</v>
      </c>
      <c r="B303" s="77">
        <v>4.2296529674999999</v>
      </c>
      <c r="C303" s="78" t="s">
        <v>481</v>
      </c>
      <c r="E303">
        <f t="shared" si="4"/>
        <v>2025</v>
      </c>
    </row>
    <row r="304" spans="1:5" ht="16" x14ac:dyDescent="0.2">
      <c r="A304" s="79">
        <v>45775</v>
      </c>
      <c r="B304" s="77">
        <v>4.2149270077500001</v>
      </c>
      <c r="C304" s="78" t="s">
        <v>481</v>
      </c>
      <c r="E304">
        <f t="shared" si="4"/>
        <v>2025</v>
      </c>
    </row>
    <row r="305" spans="1:5" ht="16" x14ac:dyDescent="0.2">
      <c r="A305" s="79">
        <v>45772</v>
      </c>
      <c r="B305" s="77">
        <v>4.2194382172499996</v>
      </c>
      <c r="C305" s="78" t="s">
        <v>481</v>
      </c>
      <c r="E305">
        <f t="shared" si="4"/>
        <v>2025</v>
      </c>
    </row>
    <row r="306" spans="1:5" ht="16" x14ac:dyDescent="0.2">
      <c r="A306" s="79">
        <v>45771</v>
      </c>
      <c r="B306" s="77">
        <v>4.2188014462500005</v>
      </c>
      <c r="C306" s="78" t="s">
        <v>481</v>
      </c>
      <c r="E306">
        <f t="shared" si="4"/>
        <v>2025</v>
      </c>
    </row>
    <row r="307" spans="1:5" ht="16" x14ac:dyDescent="0.2">
      <c r="A307" s="79">
        <v>45770</v>
      </c>
      <c r="B307" s="77">
        <v>4.2204227400000001</v>
      </c>
      <c r="C307" s="78" t="s">
        <v>481</v>
      </c>
      <c r="E307">
        <f t="shared" si="4"/>
        <v>2025</v>
      </c>
    </row>
    <row r="308" spans="1:5" ht="16" x14ac:dyDescent="0.2">
      <c r="A308" s="79">
        <v>45769</v>
      </c>
      <c r="B308" s="77">
        <v>4.2738549375000003</v>
      </c>
      <c r="C308" s="78" t="s">
        <v>481</v>
      </c>
      <c r="E308">
        <f t="shared" si="4"/>
        <v>2025</v>
      </c>
    </row>
    <row r="309" spans="1:5" ht="16" x14ac:dyDescent="0.2">
      <c r="A309" s="79">
        <v>45768</v>
      </c>
      <c r="B309" s="77">
        <v>4.2859298125</v>
      </c>
      <c r="C309" s="78" t="s">
        <v>481</v>
      </c>
      <c r="E309">
        <f t="shared" si="4"/>
        <v>2025</v>
      </c>
    </row>
    <row r="310" spans="1:5" ht="16" x14ac:dyDescent="0.2">
      <c r="A310" s="79">
        <v>45765</v>
      </c>
      <c r="B310" s="77">
        <v>4.2808219062499999</v>
      </c>
      <c r="C310" s="78" t="s">
        <v>481</v>
      </c>
      <c r="E310">
        <f t="shared" si="4"/>
        <v>2025</v>
      </c>
    </row>
    <row r="311" spans="1:5" ht="16" x14ac:dyDescent="0.2">
      <c r="A311" s="79">
        <v>45764</v>
      </c>
      <c r="B311" s="77">
        <v>4.2813497499999995</v>
      </c>
      <c r="C311" s="78" t="s">
        <v>481</v>
      </c>
      <c r="E311">
        <f t="shared" si="4"/>
        <v>2025</v>
      </c>
    </row>
    <row r="312" spans="1:5" ht="16" x14ac:dyDescent="0.2">
      <c r="A312" s="79">
        <v>45763</v>
      </c>
      <c r="B312" s="77">
        <v>4.2772477812499998</v>
      </c>
      <c r="C312" s="78" t="s">
        <v>481</v>
      </c>
      <c r="E312">
        <f t="shared" si="4"/>
        <v>2025</v>
      </c>
    </row>
    <row r="313" spans="1:5" ht="16" x14ac:dyDescent="0.2">
      <c r="A313" s="79">
        <v>45762</v>
      </c>
      <c r="B313" s="77">
        <v>4.2720437499999999</v>
      </c>
      <c r="C313" s="78" t="s">
        <v>481</v>
      </c>
      <c r="E313">
        <f t="shared" si="4"/>
        <v>2025</v>
      </c>
    </row>
    <row r="314" spans="1:5" ht="16" x14ac:dyDescent="0.2">
      <c r="A314" s="79">
        <v>45761</v>
      </c>
      <c r="B314" s="77">
        <v>4.2738549375000003</v>
      </c>
      <c r="C314" s="78" t="s">
        <v>481</v>
      </c>
      <c r="E314">
        <f t="shared" si="4"/>
        <v>2025</v>
      </c>
    </row>
    <row r="315" spans="1:5" ht="16" x14ac:dyDescent="0.2">
      <c r="A315" s="79">
        <v>45758</v>
      </c>
      <c r="B315" s="77">
        <v>4.2814084062500006</v>
      </c>
      <c r="C315" s="78" t="s">
        <v>481</v>
      </c>
      <c r="E315">
        <f t="shared" si="4"/>
        <v>2025</v>
      </c>
    </row>
    <row r="316" spans="1:5" ht="16" x14ac:dyDescent="0.2">
      <c r="A316" s="79">
        <v>45757</v>
      </c>
      <c r="B316" s="77">
        <v>4.2726278437499996</v>
      </c>
      <c r="C316" s="78" t="s">
        <v>481</v>
      </c>
      <c r="E316">
        <f t="shared" si="4"/>
        <v>2025</v>
      </c>
    </row>
    <row r="317" spans="1:5" ht="16" x14ac:dyDescent="0.2">
      <c r="A317" s="79">
        <v>45756</v>
      </c>
      <c r="B317" s="77">
        <v>4.2518163749999998</v>
      </c>
      <c r="C317" s="78" t="s">
        <v>481</v>
      </c>
      <c r="E317">
        <f t="shared" si="4"/>
        <v>2025</v>
      </c>
    </row>
    <row r="318" spans="1:5" ht="16" x14ac:dyDescent="0.2">
      <c r="A318" s="79">
        <v>45755</v>
      </c>
      <c r="B318" s="77">
        <v>4.2581893437499998</v>
      </c>
      <c r="C318" s="78" t="s">
        <v>481</v>
      </c>
      <c r="E318">
        <f t="shared" si="4"/>
        <v>2025</v>
      </c>
    </row>
    <row r="319" spans="1:5" ht="16" x14ac:dyDescent="0.2">
      <c r="A319" s="79">
        <v>45754</v>
      </c>
      <c r="B319" s="77">
        <v>4.2760772187500002</v>
      </c>
      <c r="C319" s="78" t="s">
        <v>481</v>
      </c>
      <c r="E319">
        <f t="shared" si="4"/>
        <v>2025</v>
      </c>
    </row>
    <row r="320" spans="1:5" ht="16" x14ac:dyDescent="0.2">
      <c r="A320" s="79">
        <v>45751</v>
      </c>
      <c r="B320" s="77">
        <v>4.2918160312500007</v>
      </c>
      <c r="C320" s="78" t="s">
        <v>481</v>
      </c>
      <c r="E320">
        <f t="shared" si="4"/>
        <v>2025</v>
      </c>
    </row>
    <row r="321" spans="1:5" ht="16" x14ac:dyDescent="0.2">
      <c r="A321" s="79">
        <v>45750</v>
      </c>
      <c r="B321" s="77">
        <v>4.2918160312500007</v>
      </c>
      <c r="C321" s="78" t="s">
        <v>481</v>
      </c>
      <c r="E321">
        <f t="shared" si="4"/>
        <v>2025</v>
      </c>
    </row>
    <row r="322" spans="1:5" ht="16" x14ac:dyDescent="0.2">
      <c r="A322" s="79">
        <v>45749</v>
      </c>
      <c r="B322" s="77">
        <v>4.1614505130000001</v>
      </c>
      <c r="C322" s="78" t="s">
        <v>481</v>
      </c>
      <c r="E322">
        <f t="shared" si="4"/>
        <v>2025</v>
      </c>
    </row>
    <row r="323" spans="1:5" ht="16" x14ac:dyDescent="0.2">
      <c r="A323" s="79">
        <v>45748</v>
      </c>
      <c r="B323" s="77">
        <v>4.1611070544999995</v>
      </c>
      <c r="C323" s="78" t="s">
        <v>481</v>
      </c>
      <c r="E323">
        <f t="shared" si="4"/>
        <v>2025</v>
      </c>
    </row>
    <row r="324" spans="1:5" ht="16" x14ac:dyDescent="0.2">
      <c r="A324" s="79">
        <v>45747</v>
      </c>
      <c r="B324" s="77">
        <v>4.1686763607500001</v>
      </c>
      <c r="C324" s="78" t="s">
        <v>481</v>
      </c>
      <c r="E324">
        <f t="shared" si="4"/>
        <v>2025</v>
      </c>
    </row>
    <row r="325" spans="1:5" ht="16" x14ac:dyDescent="0.2">
      <c r="A325" s="79">
        <v>45744</v>
      </c>
      <c r="B325" s="77">
        <v>4.165060306</v>
      </c>
      <c r="C325" s="78" t="s">
        <v>481</v>
      </c>
      <c r="E325">
        <f t="shared" si="4"/>
        <v>2025</v>
      </c>
    </row>
    <row r="326" spans="1:5" ht="16" x14ac:dyDescent="0.2">
      <c r="A326" s="79">
        <v>45743</v>
      </c>
      <c r="B326" s="77">
        <v>4.16328326975</v>
      </c>
      <c r="C326" s="78" t="s">
        <v>481</v>
      </c>
      <c r="E326">
        <f t="shared" si="4"/>
        <v>2025</v>
      </c>
    </row>
    <row r="327" spans="1:5" ht="16" x14ac:dyDescent="0.2">
      <c r="A327" s="79">
        <v>45742</v>
      </c>
      <c r="B327" s="77">
        <v>4.16483092025</v>
      </c>
      <c r="C327" s="78" t="s">
        <v>481</v>
      </c>
      <c r="E327">
        <f t="shared" si="4"/>
        <v>2025</v>
      </c>
    </row>
    <row r="328" spans="1:5" ht="16" x14ac:dyDescent="0.2">
      <c r="A328" s="79">
        <v>45741</v>
      </c>
      <c r="B328" s="77">
        <v>4.1675277380000004</v>
      </c>
      <c r="C328" s="78" t="s">
        <v>481</v>
      </c>
      <c r="E328">
        <f t="shared" si="4"/>
        <v>2025</v>
      </c>
    </row>
    <row r="329" spans="1:5" ht="16" x14ac:dyDescent="0.2">
      <c r="A329" s="79">
        <v>45740</v>
      </c>
      <c r="B329" s="77">
        <v>4.17017052925</v>
      </c>
      <c r="C329" s="78" t="s">
        <v>481</v>
      </c>
      <c r="E329">
        <f t="shared" si="4"/>
        <v>2025</v>
      </c>
    </row>
    <row r="330" spans="1:5" ht="16" x14ac:dyDescent="0.2">
      <c r="A330" s="79">
        <v>45737</v>
      </c>
      <c r="B330" s="77">
        <v>4.1725289100000005</v>
      </c>
      <c r="C330" s="78" t="s">
        <v>481</v>
      </c>
      <c r="E330">
        <f t="shared" si="4"/>
        <v>2025</v>
      </c>
    </row>
    <row r="331" spans="1:5" ht="16" x14ac:dyDescent="0.2">
      <c r="A331" s="79">
        <v>45736</v>
      </c>
      <c r="B331" s="77">
        <v>4.1737378815000001</v>
      </c>
      <c r="C331" s="78" t="s">
        <v>481</v>
      </c>
      <c r="E331">
        <f t="shared" ref="E331:E394" si="5">YEAR(A331)</f>
        <v>2025</v>
      </c>
    </row>
    <row r="332" spans="1:5" ht="16" x14ac:dyDescent="0.2">
      <c r="A332" s="79">
        <v>45735</v>
      </c>
      <c r="B332" s="77">
        <v>4.1837242837499993</v>
      </c>
      <c r="C332" s="78" t="s">
        <v>481</v>
      </c>
      <c r="E332">
        <f t="shared" si="5"/>
        <v>2025</v>
      </c>
    </row>
    <row r="333" spans="1:5" ht="16" x14ac:dyDescent="0.2">
      <c r="A333" s="79">
        <v>45734</v>
      </c>
      <c r="B333" s="77">
        <v>4.1855188045</v>
      </c>
      <c r="C333" s="78" t="s">
        <v>481</v>
      </c>
      <c r="E333">
        <f t="shared" si="5"/>
        <v>2025</v>
      </c>
    </row>
    <row r="334" spans="1:5" ht="16" x14ac:dyDescent="0.2">
      <c r="A334" s="79">
        <v>45733</v>
      </c>
      <c r="B334" s="77">
        <v>4.1820469212500004</v>
      </c>
      <c r="C334" s="78" t="s">
        <v>481</v>
      </c>
      <c r="E334">
        <f t="shared" si="5"/>
        <v>2025</v>
      </c>
    </row>
    <row r="335" spans="1:5" ht="16" x14ac:dyDescent="0.2">
      <c r="A335" s="79">
        <v>45730</v>
      </c>
      <c r="B335" s="77">
        <v>4.17950452975</v>
      </c>
      <c r="C335" s="78" t="s">
        <v>481</v>
      </c>
      <c r="E335">
        <f t="shared" si="5"/>
        <v>2025</v>
      </c>
    </row>
    <row r="336" spans="1:5" ht="16" x14ac:dyDescent="0.2">
      <c r="A336" s="79">
        <v>45729</v>
      </c>
      <c r="B336" s="77">
        <v>4.1755814677500007</v>
      </c>
      <c r="C336" s="78" t="s">
        <v>481</v>
      </c>
      <c r="E336">
        <f t="shared" si="5"/>
        <v>2025</v>
      </c>
    </row>
    <row r="337" spans="1:5" ht="16" x14ac:dyDescent="0.2">
      <c r="A337" s="79">
        <v>45728</v>
      </c>
      <c r="B337" s="77">
        <v>4.1799087907499999</v>
      </c>
      <c r="C337" s="78" t="s">
        <v>481</v>
      </c>
      <c r="E337">
        <f t="shared" si="5"/>
        <v>2025</v>
      </c>
    </row>
    <row r="338" spans="1:5" ht="16" x14ac:dyDescent="0.2">
      <c r="A338" s="79">
        <v>45727</v>
      </c>
      <c r="B338" s="77">
        <v>4.1837242837499993</v>
      </c>
      <c r="C338" s="78" t="s">
        <v>481</v>
      </c>
      <c r="E338">
        <f t="shared" si="5"/>
        <v>2025</v>
      </c>
    </row>
    <row r="339" spans="1:5" ht="16" x14ac:dyDescent="0.2">
      <c r="A339" s="79">
        <v>45726</v>
      </c>
      <c r="B339" s="77">
        <v>4.16701103775</v>
      </c>
      <c r="C339" s="78" t="s">
        <v>481</v>
      </c>
      <c r="E339">
        <f t="shared" si="5"/>
        <v>2025</v>
      </c>
    </row>
    <row r="340" spans="1:5" ht="16" x14ac:dyDescent="0.2">
      <c r="A340" s="79">
        <v>45723</v>
      </c>
      <c r="B340" s="77">
        <v>4.1816422367500001</v>
      </c>
      <c r="C340" s="78" t="s">
        <v>481</v>
      </c>
      <c r="E340">
        <f t="shared" si="5"/>
        <v>2025</v>
      </c>
    </row>
    <row r="341" spans="1:5" ht="16" x14ac:dyDescent="0.2">
      <c r="A341" s="79">
        <v>45722</v>
      </c>
      <c r="B341" s="77">
        <v>4.1742562152499998</v>
      </c>
      <c r="C341" s="78" t="s">
        <v>481</v>
      </c>
      <c r="E341">
        <f t="shared" si="5"/>
        <v>2025</v>
      </c>
    </row>
    <row r="342" spans="1:5" ht="16" x14ac:dyDescent="0.2">
      <c r="A342" s="79">
        <v>45721</v>
      </c>
      <c r="B342" s="77">
        <v>4.1720685049999995</v>
      </c>
      <c r="C342" s="78" t="s">
        <v>481</v>
      </c>
      <c r="E342">
        <f t="shared" si="5"/>
        <v>2025</v>
      </c>
    </row>
    <row r="343" spans="1:5" ht="16" x14ac:dyDescent="0.2">
      <c r="A343" s="79">
        <v>45720</v>
      </c>
      <c r="B343" s="77">
        <v>4.1634551804999997</v>
      </c>
      <c r="C343" s="78" t="s">
        <v>481</v>
      </c>
      <c r="E343">
        <f t="shared" si="5"/>
        <v>2025</v>
      </c>
    </row>
    <row r="344" spans="1:5" ht="16" x14ac:dyDescent="0.2">
      <c r="A344" s="79">
        <v>45719</v>
      </c>
      <c r="B344" s="77">
        <v>4.1527669177500002</v>
      </c>
      <c r="C344" s="78" t="s">
        <v>481</v>
      </c>
      <c r="E344">
        <f t="shared" si="5"/>
        <v>2025</v>
      </c>
    </row>
    <row r="345" spans="1:5" ht="16" x14ac:dyDescent="0.2">
      <c r="A345" s="79">
        <v>45716</v>
      </c>
      <c r="B345" s="77">
        <v>4.1536222364999995</v>
      </c>
      <c r="C345" s="78" t="s">
        <v>481</v>
      </c>
      <c r="E345">
        <f t="shared" si="5"/>
        <v>2025</v>
      </c>
    </row>
    <row r="346" spans="1:5" ht="16" x14ac:dyDescent="0.2">
      <c r="A346" s="79">
        <v>45715</v>
      </c>
      <c r="B346" s="77">
        <v>4.1553339327499996</v>
      </c>
      <c r="C346" s="78" t="s">
        <v>481</v>
      </c>
      <c r="E346">
        <f t="shared" si="5"/>
        <v>2025</v>
      </c>
    </row>
    <row r="347" spans="1:5" ht="16" x14ac:dyDescent="0.2">
      <c r="A347" s="79">
        <v>45714</v>
      </c>
      <c r="B347" s="77">
        <v>4.1669536535000002</v>
      </c>
      <c r="C347" s="78" t="s">
        <v>481</v>
      </c>
      <c r="E347">
        <f t="shared" si="5"/>
        <v>2025</v>
      </c>
    </row>
    <row r="348" spans="1:5" ht="16" x14ac:dyDescent="0.2">
      <c r="A348" s="79">
        <v>45713</v>
      </c>
      <c r="B348" s="77">
        <v>4.1717232920000002</v>
      </c>
      <c r="C348" s="78" t="s">
        <v>481</v>
      </c>
      <c r="E348">
        <f t="shared" si="5"/>
        <v>2025</v>
      </c>
    </row>
    <row r="349" spans="1:5" ht="16" x14ac:dyDescent="0.2">
      <c r="A349" s="79">
        <v>45712</v>
      </c>
      <c r="B349" s="77">
        <v>4.1734499619999994</v>
      </c>
      <c r="C349" s="78" t="s">
        <v>481</v>
      </c>
      <c r="E349">
        <f t="shared" si="5"/>
        <v>2025</v>
      </c>
    </row>
    <row r="350" spans="1:5" ht="16" x14ac:dyDescent="0.2">
      <c r="A350" s="79">
        <v>45709</v>
      </c>
      <c r="B350" s="77">
        <v>4.1723562430000003</v>
      </c>
      <c r="C350" s="78" t="s">
        <v>481</v>
      </c>
      <c r="E350">
        <f t="shared" si="5"/>
        <v>2025</v>
      </c>
    </row>
    <row r="351" spans="1:5" ht="16" x14ac:dyDescent="0.2">
      <c r="A351" s="79">
        <v>45708</v>
      </c>
      <c r="B351" s="77">
        <v>4.1692508989999997</v>
      </c>
      <c r="C351" s="78" t="s">
        <v>481</v>
      </c>
      <c r="E351">
        <f t="shared" si="5"/>
        <v>2025</v>
      </c>
    </row>
    <row r="352" spans="1:5" ht="16" x14ac:dyDescent="0.2">
      <c r="A352" s="79">
        <v>45707</v>
      </c>
      <c r="B352" s="77">
        <v>4.1533370999999999</v>
      </c>
      <c r="C352" s="78" t="s">
        <v>481</v>
      </c>
      <c r="E352">
        <f t="shared" si="5"/>
        <v>2025</v>
      </c>
    </row>
    <row r="353" spans="1:5" ht="16" x14ac:dyDescent="0.2">
      <c r="A353" s="79">
        <v>45706</v>
      </c>
      <c r="B353" s="77">
        <v>4.1560190045000001</v>
      </c>
      <c r="C353" s="78" t="s">
        <v>481</v>
      </c>
      <c r="E353">
        <f t="shared" si="5"/>
        <v>2025</v>
      </c>
    </row>
    <row r="354" spans="1:5" ht="16" x14ac:dyDescent="0.2">
      <c r="A354" s="79">
        <v>45705</v>
      </c>
      <c r="B354" s="77">
        <v>4.16488827425</v>
      </c>
      <c r="C354" s="78" t="s">
        <v>481</v>
      </c>
      <c r="E354">
        <f t="shared" si="5"/>
        <v>2025</v>
      </c>
    </row>
    <row r="355" spans="1:5" ht="16" x14ac:dyDescent="0.2">
      <c r="A355" s="79">
        <v>45702</v>
      </c>
      <c r="B355" s="77">
        <v>4.1706879857499999</v>
      </c>
      <c r="C355" s="78" t="s">
        <v>481</v>
      </c>
      <c r="E355">
        <f t="shared" si="5"/>
        <v>2025</v>
      </c>
    </row>
    <row r="356" spans="1:5" ht="16" x14ac:dyDescent="0.2">
      <c r="A356" s="79">
        <v>45701</v>
      </c>
      <c r="B356" s="77">
        <v>4.147812966</v>
      </c>
      <c r="C356" s="78" t="s">
        <v>481</v>
      </c>
      <c r="E356">
        <f t="shared" si="5"/>
        <v>2025</v>
      </c>
    </row>
    <row r="357" spans="1:5" ht="16" x14ac:dyDescent="0.2">
      <c r="A357" s="79">
        <v>45700</v>
      </c>
      <c r="B357" s="77">
        <v>4.1387330655000003</v>
      </c>
      <c r="C357" s="78" t="s">
        <v>481</v>
      </c>
      <c r="E357">
        <f t="shared" si="5"/>
        <v>2025</v>
      </c>
    </row>
    <row r="358" spans="1:5" ht="16" x14ac:dyDescent="0.2">
      <c r="A358" s="79">
        <v>45699</v>
      </c>
      <c r="B358" s="77">
        <v>4.1397525812499998</v>
      </c>
      <c r="C358" s="78" t="s">
        <v>481</v>
      </c>
      <c r="E358">
        <f t="shared" si="5"/>
        <v>2025</v>
      </c>
    </row>
    <row r="359" spans="1:5" ht="16" x14ac:dyDescent="0.2">
      <c r="A359" s="79">
        <v>45698</v>
      </c>
      <c r="B359" s="77">
        <v>4.1409426162500003</v>
      </c>
      <c r="C359" s="78" t="s">
        <v>481</v>
      </c>
      <c r="E359">
        <f t="shared" si="5"/>
        <v>2025</v>
      </c>
    </row>
    <row r="360" spans="1:5" ht="16" x14ac:dyDescent="0.2">
      <c r="A360" s="79">
        <v>45695</v>
      </c>
      <c r="B360" s="77">
        <v>4.1503738705000002</v>
      </c>
      <c r="C360" s="78" t="s">
        <v>481</v>
      </c>
      <c r="E360">
        <f t="shared" si="5"/>
        <v>2025</v>
      </c>
    </row>
    <row r="361" spans="1:5" ht="16" x14ac:dyDescent="0.2">
      <c r="A361" s="79">
        <v>45694</v>
      </c>
      <c r="B361" s="77">
        <v>4.1504308312499996</v>
      </c>
      <c r="C361" s="78" t="s">
        <v>481</v>
      </c>
      <c r="E361">
        <f t="shared" si="5"/>
        <v>2025</v>
      </c>
    </row>
    <row r="362" spans="1:5" ht="16" x14ac:dyDescent="0.2">
      <c r="A362" s="79">
        <v>45693</v>
      </c>
      <c r="B362" s="77">
        <v>4.0219453754999996</v>
      </c>
      <c r="C362" s="78" t="s">
        <v>481</v>
      </c>
      <c r="E362">
        <f t="shared" si="5"/>
        <v>2025</v>
      </c>
    </row>
    <row r="363" spans="1:5" ht="16" x14ac:dyDescent="0.2">
      <c r="A363" s="79">
        <v>45692</v>
      </c>
      <c r="B363" s="77">
        <v>4.0340932514999999</v>
      </c>
      <c r="C363" s="78" t="s">
        <v>481</v>
      </c>
      <c r="E363">
        <f t="shared" si="5"/>
        <v>2025</v>
      </c>
    </row>
    <row r="364" spans="1:5" ht="16" x14ac:dyDescent="0.2">
      <c r="A364" s="79">
        <v>45691</v>
      </c>
      <c r="B364" s="77">
        <v>4.0340932514999999</v>
      </c>
      <c r="C364" s="78" t="s">
        <v>481</v>
      </c>
      <c r="E364">
        <f t="shared" si="5"/>
        <v>2025</v>
      </c>
    </row>
    <row r="365" spans="1:5" ht="16" x14ac:dyDescent="0.2">
      <c r="A365" s="79">
        <v>45688</v>
      </c>
      <c r="B365" s="77">
        <v>4.0340932514999999</v>
      </c>
      <c r="C365" s="78" t="s">
        <v>481</v>
      </c>
      <c r="E365">
        <f t="shared" si="5"/>
        <v>2025</v>
      </c>
    </row>
    <row r="366" spans="1:5" ht="16" x14ac:dyDescent="0.2">
      <c r="A366" s="79">
        <v>45687</v>
      </c>
      <c r="B366" s="77">
        <v>4.0339263509999999</v>
      </c>
      <c r="C366" s="78" t="s">
        <v>481</v>
      </c>
      <c r="E366">
        <f t="shared" si="5"/>
        <v>2025</v>
      </c>
    </row>
    <row r="367" spans="1:5" ht="16" x14ac:dyDescent="0.2">
      <c r="A367" s="79">
        <v>45686</v>
      </c>
      <c r="B367" s="77">
        <v>4.0337038462499999</v>
      </c>
      <c r="C367" s="78" t="s">
        <v>481</v>
      </c>
      <c r="E367">
        <f t="shared" si="5"/>
        <v>2025</v>
      </c>
    </row>
    <row r="368" spans="1:5" ht="16" x14ac:dyDescent="0.2">
      <c r="A368" s="79">
        <v>45685</v>
      </c>
      <c r="B368" s="77">
        <v>4.0340932514999999</v>
      </c>
      <c r="C368" s="78" t="s">
        <v>481</v>
      </c>
      <c r="E368">
        <f t="shared" si="5"/>
        <v>2025</v>
      </c>
    </row>
    <row r="369" spans="1:5" ht="16" x14ac:dyDescent="0.2">
      <c r="A369" s="79">
        <v>45684</v>
      </c>
      <c r="B369" s="77">
        <v>4.0332588659999997</v>
      </c>
      <c r="C369" s="78" t="s">
        <v>481</v>
      </c>
      <c r="E369">
        <f t="shared" si="5"/>
        <v>2025</v>
      </c>
    </row>
    <row r="370" spans="1:5" ht="16" x14ac:dyDescent="0.2">
      <c r="A370" s="79">
        <v>45681</v>
      </c>
      <c r="B370" s="77">
        <v>4.0375457167500004</v>
      </c>
      <c r="C370" s="78" t="s">
        <v>481</v>
      </c>
      <c r="E370">
        <f t="shared" si="5"/>
        <v>2025</v>
      </c>
    </row>
    <row r="371" spans="1:5" ht="16" x14ac:dyDescent="0.2">
      <c r="A371" s="79">
        <v>45680</v>
      </c>
      <c r="B371" s="77">
        <v>4.0135569142500005</v>
      </c>
      <c r="C371" s="78" t="s">
        <v>481</v>
      </c>
      <c r="E371">
        <f t="shared" si="5"/>
        <v>2025</v>
      </c>
    </row>
    <row r="372" spans="1:5" ht="16" x14ac:dyDescent="0.2">
      <c r="A372" s="79">
        <v>45679</v>
      </c>
      <c r="B372" s="77">
        <v>4.0229410747500003</v>
      </c>
      <c r="C372" s="78" t="s">
        <v>481</v>
      </c>
      <c r="E372">
        <f t="shared" si="5"/>
        <v>2025</v>
      </c>
    </row>
    <row r="373" spans="1:5" ht="16" x14ac:dyDescent="0.2">
      <c r="A373" s="79">
        <v>45678</v>
      </c>
      <c r="B373" s="77">
        <v>4.0227197692500001</v>
      </c>
      <c r="C373" s="78" t="s">
        <v>481</v>
      </c>
      <c r="E373">
        <f t="shared" si="5"/>
        <v>2025</v>
      </c>
    </row>
    <row r="374" spans="1:5" ht="16" x14ac:dyDescent="0.2">
      <c r="A374" s="79">
        <v>45677</v>
      </c>
      <c r="B374" s="77">
        <v>4.0063005157499996</v>
      </c>
      <c r="C374" s="78" t="s">
        <v>481</v>
      </c>
      <c r="E374">
        <f t="shared" si="5"/>
        <v>2025</v>
      </c>
    </row>
    <row r="375" spans="1:5" ht="16" x14ac:dyDescent="0.2">
      <c r="A375" s="79">
        <v>45674</v>
      </c>
      <c r="B375" s="77">
        <v>3.9932285737500002</v>
      </c>
      <c r="C375" s="78" t="s">
        <v>481</v>
      </c>
      <c r="E375">
        <f t="shared" si="5"/>
        <v>2025</v>
      </c>
    </row>
    <row r="376" spans="1:5" ht="16" x14ac:dyDescent="0.2">
      <c r="A376" s="79">
        <v>45673</v>
      </c>
      <c r="B376" s="77">
        <v>3.9893072895000001</v>
      </c>
      <c r="C376" s="78" t="s">
        <v>481</v>
      </c>
      <c r="E376">
        <f t="shared" si="5"/>
        <v>2025</v>
      </c>
    </row>
    <row r="377" spans="1:5" ht="16" x14ac:dyDescent="0.2">
      <c r="A377" s="79">
        <v>45672</v>
      </c>
      <c r="B377" s="77">
        <v>3.9902324669999998</v>
      </c>
      <c r="C377" s="78" t="s">
        <v>481</v>
      </c>
      <c r="E377">
        <f t="shared" si="5"/>
        <v>2025</v>
      </c>
    </row>
    <row r="378" spans="1:5" ht="16" x14ac:dyDescent="0.2">
      <c r="A378" s="79">
        <v>45671</v>
      </c>
      <c r="B378" s="77">
        <v>3.9216488674999996</v>
      </c>
      <c r="C378" s="78" t="s">
        <v>481</v>
      </c>
      <c r="E378">
        <f t="shared" si="5"/>
        <v>2025</v>
      </c>
    </row>
    <row r="379" spans="1:5" ht="16" x14ac:dyDescent="0.2">
      <c r="A379" s="79">
        <v>45670</v>
      </c>
      <c r="B379" s="77">
        <v>3.9211140025000004</v>
      </c>
      <c r="C379" s="78" t="s">
        <v>481</v>
      </c>
      <c r="E379">
        <f t="shared" si="5"/>
        <v>2025</v>
      </c>
    </row>
    <row r="380" spans="1:5" ht="16" x14ac:dyDescent="0.2">
      <c r="A380" s="79">
        <v>45667</v>
      </c>
      <c r="B380" s="77">
        <v>3.9209001025000005</v>
      </c>
      <c r="C380" s="78" t="s">
        <v>481</v>
      </c>
      <c r="E380">
        <f t="shared" si="5"/>
        <v>2025</v>
      </c>
    </row>
    <row r="381" spans="1:5" ht="16" x14ac:dyDescent="0.2">
      <c r="A381" s="79">
        <v>45666</v>
      </c>
      <c r="B381" s="77">
        <v>3.9211140025000004</v>
      </c>
      <c r="C381" s="78" t="s">
        <v>481</v>
      </c>
      <c r="E381">
        <f t="shared" si="5"/>
        <v>2025</v>
      </c>
    </row>
    <row r="382" spans="1:5" ht="16" x14ac:dyDescent="0.2">
      <c r="A382" s="79">
        <v>45665</v>
      </c>
      <c r="B382" s="77">
        <v>3.92132793125</v>
      </c>
      <c r="C382" s="78" t="s">
        <v>481</v>
      </c>
      <c r="E382">
        <f t="shared" si="5"/>
        <v>2025</v>
      </c>
    </row>
    <row r="383" spans="1:5" ht="16" x14ac:dyDescent="0.2">
      <c r="A383" s="79">
        <v>45664</v>
      </c>
      <c r="B383" s="77">
        <v>3.9238968874999998</v>
      </c>
      <c r="C383" s="78" t="s">
        <v>481</v>
      </c>
      <c r="E383">
        <f t="shared" si="5"/>
        <v>2025</v>
      </c>
    </row>
    <row r="384" spans="1:5" ht="16" x14ac:dyDescent="0.2">
      <c r="A384" s="79">
        <v>45663</v>
      </c>
      <c r="B384" s="77">
        <v>3.9263619412499997</v>
      </c>
      <c r="C384" s="78" t="s">
        <v>481</v>
      </c>
      <c r="E384">
        <f t="shared" si="5"/>
        <v>2025</v>
      </c>
    </row>
    <row r="385" spans="1:5" ht="16" x14ac:dyDescent="0.2">
      <c r="A385" s="79">
        <v>45660</v>
      </c>
      <c r="B385" s="77">
        <v>3.9281859274999995</v>
      </c>
      <c r="C385" s="78" t="s">
        <v>481</v>
      </c>
      <c r="E385">
        <f t="shared" si="5"/>
        <v>2025</v>
      </c>
    </row>
    <row r="386" spans="1:5" ht="16" x14ac:dyDescent="0.2">
      <c r="A386" s="79">
        <v>45659</v>
      </c>
      <c r="B386" s="77">
        <v>3.9386798787499999</v>
      </c>
      <c r="C386" s="78" t="s">
        <v>481</v>
      </c>
      <c r="E386">
        <f t="shared" si="5"/>
        <v>2025</v>
      </c>
    </row>
    <row r="387" spans="1:5" ht="16" x14ac:dyDescent="0.2">
      <c r="A387" s="79">
        <v>45658</v>
      </c>
      <c r="B387" s="77">
        <v>3.9388417699999998</v>
      </c>
      <c r="C387" s="78" t="s">
        <v>481</v>
      </c>
      <c r="E387">
        <f t="shared" si="5"/>
        <v>2025</v>
      </c>
    </row>
    <row r="388" spans="1:5" ht="16" x14ac:dyDescent="0.2">
      <c r="A388" s="79">
        <v>45657</v>
      </c>
      <c r="B388" s="77">
        <v>3.9388417699999998</v>
      </c>
      <c r="C388" s="78" t="s">
        <v>481</v>
      </c>
      <c r="E388">
        <f t="shared" si="5"/>
        <v>2024</v>
      </c>
    </row>
    <row r="389" spans="1:5" ht="16" x14ac:dyDescent="0.2">
      <c r="A389" s="79">
        <v>45656</v>
      </c>
      <c r="B389" s="77">
        <v>3.9387338425</v>
      </c>
      <c r="C389" s="78" t="s">
        <v>481</v>
      </c>
      <c r="E389">
        <f t="shared" si="5"/>
        <v>2024</v>
      </c>
    </row>
    <row r="390" spans="1:5" ht="16" x14ac:dyDescent="0.2">
      <c r="A390" s="79">
        <v>45653</v>
      </c>
      <c r="B390" s="77">
        <v>3.9394354575000001</v>
      </c>
      <c r="C390" s="78" t="s">
        <v>481</v>
      </c>
      <c r="E390">
        <f t="shared" si="5"/>
        <v>2024</v>
      </c>
    </row>
    <row r="391" spans="1:5" ht="16" x14ac:dyDescent="0.2">
      <c r="A391" s="79">
        <v>45652</v>
      </c>
      <c r="B391" s="77">
        <v>3.93938149375</v>
      </c>
      <c r="C391" s="78" t="s">
        <v>481</v>
      </c>
      <c r="E391">
        <f t="shared" si="5"/>
        <v>2024</v>
      </c>
    </row>
    <row r="392" spans="1:5" ht="16" x14ac:dyDescent="0.2">
      <c r="A392" s="79">
        <v>45651</v>
      </c>
      <c r="B392" s="77">
        <v>3.93938149375</v>
      </c>
      <c r="C392" s="78" t="s">
        <v>481</v>
      </c>
      <c r="E392">
        <f t="shared" si="5"/>
        <v>2024</v>
      </c>
    </row>
    <row r="393" spans="1:5" ht="16" x14ac:dyDescent="0.2">
      <c r="A393" s="79">
        <v>45650</v>
      </c>
      <c r="B393" s="77">
        <v>3.94127163375</v>
      </c>
      <c r="C393" s="78" t="s">
        <v>481</v>
      </c>
      <c r="E393">
        <f t="shared" si="5"/>
        <v>2024</v>
      </c>
    </row>
    <row r="394" spans="1:5" ht="16" x14ac:dyDescent="0.2">
      <c r="A394" s="79">
        <v>45649</v>
      </c>
      <c r="B394" s="77">
        <v>3.9392735375000001</v>
      </c>
      <c r="C394" s="78" t="s">
        <v>481</v>
      </c>
      <c r="E394">
        <f t="shared" si="5"/>
        <v>2024</v>
      </c>
    </row>
    <row r="395" spans="1:5" ht="16" x14ac:dyDescent="0.2">
      <c r="A395" s="79">
        <v>45646</v>
      </c>
      <c r="B395" s="77">
        <v>3.9404613437499996</v>
      </c>
      <c r="C395" s="78" t="s">
        <v>481</v>
      </c>
      <c r="E395">
        <f t="shared" ref="E395:E458" si="6">YEAR(A395)</f>
        <v>2024</v>
      </c>
    </row>
    <row r="396" spans="1:5" ht="16" x14ac:dyDescent="0.2">
      <c r="A396" s="79">
        <v>45645</v>
      </c>
      <c r="B396" s="77">
        <v>4.0088262825000003</v>
      </c>
      <c r="C396" s="78" t="s">
        <v>481</v>
      </c>
      <c r="E396">
        <f t="shared" si="6"/>
        <v>2024</v>
      </c>
    </row>
    <row r="397" spans="1:5" ht="16" x14ac:dyDescent="0.2">
      <c r="A397" s="79">
        <v>45644</v>
      </c>
      <c r="B397" s="77">
        <v>4.0142729834999997</v>
      </c>
      <c r="C397" s="78" t="s">
        <v>481</v>
      </c>
      <c r="E397">
        <f t="shared" si="6"/>
        <v>2024</v>
      </c>
    </row>
    <row r="398" spans="1:5" ht="16" x14ac:dyDescent="0.2">
      <c r="A398" s="79">
        <v>45643</v>
      </c>
      <c r="B398" s="77">
        <v>4.0153199872499998</v>
      </c>
      <c r="C398" s="78" t="s">
        <v>481</v>
      </c>
      <c r="E398">
        <f t="shared" si="6"/>
        <v>2024</v>
      </c>
    </row>
    <row r="399" spans="1:5" ht="16" x14ac:dyDescent="0.2">
      <c r="A399" s="79">
        <v>45642</v>
      </c>
      <c r="B399" s="77">
        <v>4.0156507462499995</v>
      </c>
      <c r="C399" s="78" t="s">
        <v>481</v>
      </c>
      <c r="E399">
        <f t="shared" si="6"/>
        <v>2024</v>
      </c>
    </row>
    <row r="400" spans="1:5" ht="16" x14ac:dyDescent="0.2">
      <c r="A400" s="79">
        <v>45639</v>
      </c>
      <c r="B400" s="77">
        <v>4.0202869882499996</v>
      </c>
      <c r="C400" s="78" t="s">
        <v>481</v>
      </c>
      <c r="E400">
        <f t="shared" si="6"/>
        <v>2024</v>
      </c>
    </row>
    <row r="401" spans="1:5" ht="16" x14ac:dyDescent="0.2">
      <c r="A401" s="79">
        <v>45638</v>
      </c>
      <c r="B401" s="77">
        <v>4.02493393575</v>
      </c>
      <c r="C401" s="78" t="s">
        <v>481</v>
      </c>
      <c r="E401">
        <f t="shared" si="6"/>
        <v>2024</v>
      </c>
    </row>
    <row r="402" spans="1:5" ht="16" x14ac:dyDescent="0.2">
      <c r="A402" s="79">
        <v>45637</v>
      </c>
      <c r="B402" s="77">
        <v>4.0286481592500003</v>
      </c>
      <c r="C402" s="78" t="s">
        <v>481</v>
      </c>
      <c r="E402">
        <f t="shared" si="6"/>
        <v>2024</v>
      </c>
    </row>
    <row r="403" spans="1:5" ht="16" x14ac:dyDescent="0.2">
      <c r="A403" s="79">
        <v>45636</v>
      </c>
      <c r="B403" s="77">
        <v>4.0328696070000003</v>
      </c>
      <c r="C403" s="78" t="s">
        <v>481</v>
      </c>
      <c r="E403">
        <f t="shared" si="6"/>
        <v>2024</v>
      </c>
    </row>
    <row r="404" spans="1:5" ht="16" x14ac:dyDescent="0.2">
      <c r="A404" s="79">
        <v>45635</v>
      </c>
      <c r="B404" s="77">
        <v>4.02692878575</v>
      </c>
      <c r="C404" s="78" t="s">
        <v>481</v>
      </c>
      <c r="E404">
        <f t="shared" si="6"/>
        <v>2024</v>
      </c>
    </row>
    <row r="405" spans="1:5" ht="16" x14ac:dyDescent="0.2">
      <c r="A405" s="79">
        <v>45632</v>
      </c>
      <c r="B405" s="77">
        <v>4.0233837735</v>
      </c>
      <c r="C405" s="78" t="s">
        <v>481</v>
      </c>
      <c r="E405">
        <f t="shared" si="6"/>
        <v>2024</v>
      </c>
    </row>
    <row r="406" spans="1:5" ht="16" x14ac:dyDescent="0.2">
      <c r="A406" s="79">
        <v>45631</v>
      </c>
      <c r="B406" s="77">
        <v>4.0293696397500005</v>
      </c>
      <c r="C406" s="78" t="s">
        <v>481</v>
      </c>
      <c r="E406">
        <f t="shared" si="6"/>
        <v>2024</v>
      </c>
    </row>
    <row r="407" spans="1:5" ht="16" x14ac:dyDescent="0.2">
      <c r="A407" s="79">
        <v>45630</v>
      </c>
      <c r="B407" s="77">
        <v>4.0254878722500003</v>
      </c>
      <c r="C407" s="78" t="s">
        <v>481</v>
      </c>
      <c r="E407">
        <f t="shared" si="6"/>
        <v>2024</v>
      </c>
    </row>
    <row r="408" spans="1:5" ht="16" x14ac:dyDescent="0.2">
      <c r="A408" s="79">
        <v>45629</v>
      </c>
      <c r="B408" s="77">
        <v>4.0148790727500003</v>
      </c>
      <c r="C408" s="78" t="s">
        <v>481</v>
      </c>
      <c r="E408">
        <f t="shared" si="6"/>
        <v>2024</v>
      </c>
    </row>
    <row r="409" spans="1:5" ht="16" x14ac:dyDescent="0.2">
      <c r="A409" s="79">
        <v>45628</v>
      </c>
      <c r="B409" s="77">
        <v>4.0221113107499997</v>
      </c>
      <c r="C409" s="78" t="s">
        <v>481</v>
      </c>
      <c r="E409">
        <f t="shared" si="6"/>
        <v>2024</v>
      </c>
    </row>
    <row r="410" spans="1:5" ht="16" x14ac:dyDescent="0.2">
      <c r="A410" s="79">
        <v>45625</v>
      </c>
      <c r="B410" s="77">
        <v>4.03877222775</v>
      </c>
      <c r="C410" s="78" t="s">
        <v>481</v>
      </c>
      <c r="E410">
        <f t="shared" si="6"/>
        <v>2024</v>
      </c>
    </row>
    <row r="411" spans="1:5" ht="16" x14ac:dyDescent="0.2">
      <c r="A411" s="79">
        <v>45624</v>
      </c>
      <c r="B411" s="77">
        <v>4.0378244107499999</v>
      </c>
      <c r="C411" s="78" t="s">
        <v>481</v>
      </c>
      <c r="E411">
        <f t="shared" si="6"/>
        <v>2024</v>
      </c>
    </row>
    <row r="412" spans="1:5" ht="16" x14ac:dyDescent="0.2">
      <c r="A412" s="79">
        <v>45623</v>
      </c>
      <c r="B412" s="77">
        <v>4.0368213405000004</v>
      </c>
      <c r="C412" s="78" t="s">
        <v>481</v>
      </c>
      <c r="E412">
        <f t="shared" si="6"/>
        <v>2024</v>
      </c>
    </row>
    <row r="413" spans="1:5" ht="16" x14ac:dyDescent="0.2">
      <c r="A413" s="79">
        <v>45622</v>
      </c>
      <c r="B413" s="77">
        <v>4.0333701037499994</v>
      </c>
      <c r="C413" s="78" t="s">
        <v>481</v>
      </c>
      <c r="E413">
        <f t="shared" si="6"/>
        <v>2024</v>
      </c>
    </row>
    <row r="414" spans="1:5" ht="16" x14ac:dyDescent="0.2">
      <c r="A414" s="79">
        <v>45621</v>
      </c>
      <c r="B414" s="77">
        <v>4.0484989349999996</v>
      </c>
      <c r="C414" s="78" t="s">
        <v>481</v>
      </c>
      <c r="E414">
        <f t="shared" si="6"/>
        <v>2024</v>
      </c>
    </row>
    <row r="415" spans="1:5" ht="16" x14ac:dyDescent="0.2">
      <c r="A415" s="79">
        <v>45618</v>
      </c>
      <c r="B415" s="77">
        <v>4.0369884749999994</v>
      </c>
      <c r="C415" s="78" t="s">
        <v>481</v>
      </c>
      <c r="E415">
        <f t="shared" si="6"/>
        <v>2024</v>
      </c>
    </row>
    <row r="416" spans="1:5" ht="16" x14ac:dyDescent="0.2">
      <c r="A416" s="79">
        <v>45617</v>
      </c>
      <c r="B416" s="77">
        <v>4.0408924432499997</v>
      </c>
      <c r="C416" s="78" t="s">
        <v>481</v>
      </c>
      <c r="E416">
        <f t="shared" si="6"/>
        <v>2024</v>
      </c>
    </row>
    <row r="417" spans="1:5" ht="16" x14ac:dyDescent="0.2">
      <c r="A417" s="79">
        <v>45616</v>
      </c>
      <c r="B417" s="77">
        <v>4.0368213405000004</v>
      </c>
      <c r="C417" s="78" t="s">
        <v>481</v>
      </c>
      <c r="E417">
        <f t="shared" si="6"/>
        <v>2024</v>
      </c>
    </row>
    <row r="418" spans="1:5" ht="16" x14ac:dyDescent="0.2">
      <c r="A418" s="79">
        <v>45615</v>
      </c>
      <c r="B418" s="77">
        <v>4.0405017217500001</v>
      </c>
      <c r="C418" s="78" t="s">
        <v>481</v>
      </c>
      <c r="E418">
        <f t="shared" si="6"/>
        <v>2024</v>
      </c>
    </row>
    <row r="419" spans="1:5" ht="16" x14ac:dyDescent="0.2">
      <c r="A419" s="79">
        <v>45614</v>
      </c>
      <c r="B419" s="77">
        <v>4.1782922307500003</v>
      </c>
      <c r="C419" s="78" t="s">
        <v>481</v>
      </c>
      <c r="E419">
        <f t="shared" si="6"/>
        <v>2024</v>
      </c>
    </row>
    <row r="420" spans="1:5" ht="16" x14ac:dyDescent="0.2">
      <c r="A420" s="79">
        <v>45611</v>
      </c>
      <c r="B420" s="77">
        <v>4.1952125984999995</v>
      </c>
      <c r="C420" s="78" t="s">
        <v>481</v>
      </c>
      <c r="E420">
        <f t="shared" si="6"/>
        <v>2024</v>
      </c>
    </row>
    <row r="421" spans="1:5" ht="16" x14ac:dyDescent="0.2">
      <c r="A421" s="79">
        <v>45610</v>
      </c>
      <c r="B421" s="77">
        <v>4.1817000444999994</v>
      </c>
      <c r="C421" s="78" t="s">
        <v>481</v>
      </c>
      <c r="E421">
        <f t="shared" si="6"/>
        <v>2024</v>
      </c>
    </row>
    <row r="422" spans="1:5" ht="16" x14ac:dyDescent="0.2">
      <c r="A422" s="79">
        <v>45609</v>
      </c>
      <c r="B422" s="77">
        <v>4.189866758</v>
      </c>
      <c r="C422" s="78" t="s">
        <v>481</v>
      </c>
      <c r="E422">
        <f t="shared" si="6"/>
        <v>2024</v>
      </c>
    </row>
    <row r="423" spans="1:5" ht="16" x14ac:dyDescent="0.2">
      <c r="A423" s="79">
        <v>45608</v>
      </c>
      <c r="B423" s="77">
        <v>4.1130927652500002</v>
      </c>
      <c r="C423" s="78" t="s">
        <v>481</v>
      </c>
      <c r="E423">
        <f t="shared" si="6"/>
        <v>2024</v>
      </c>
    </row>
    <row r="424" spans="1:5" ht="16" x14ac:dyDescent="0.2">
      <c r="A424" s="79">
        <v>45607</v>
      </c>
      <c r="B424" s="77">
        <v>4.05467223525</v>
      </c>
      <c r="C424" s="78" t="s">
        <v>481</v>
      </c>
      <c r="E424">
        <f t="shared" si="6"/>
        <v>2024</v>
      </c>
    </row>
    <row r="425" spans="1:5" ht="16" x14ac:dyDescent="0.2">
      <c r="A425" s="79">
        <v>45604</v>
      </c>
      <c r="B425" s="77">
        <v>4.0787015197500001</v>
      </c>
      <c r="C425" s="78" t="s">
        <v>481</v>
      </c>
      <c r="E425">
        <f t="shared" si="6"/>
        <v>2024</v>
      </c>
    </row>
    <row r="426" spans="1:5" ht="16" x14ac:dyDescent="0.2">
      <c r="A426" s="79">
        <v>45603</v>
      </c>
      <c r="B426" s="77">
        <v>4.0221040987499999</v>
      </c>
      <c r="C426" s="78" t="s">
        <v>481</v>
      </c>
      <c r="E426">
        <f t="shared" si="6"/>
        <v>2024</v>
      </c>
    </row>
    <row r="427" spans="1:5" ht="16" x14ac:dyDescent="0.2">
      <c r="A427" s="79">
        <v>45602</v>
      </c>
      <c r="B427" s="77">
        <v>4.0077506325000005</v>
      </c>
      <c r="C427" s="78" t="s">
        <v>481</v>
      </c>
      <c r="E427">
        <f t="shared" si="6"/>
        <v>2024</v>
      </c>
    </row>
    <row r="428" spans="1:5" ht="16" x14ac:dyDescent="0.2">
      <c r="A428" s="79">
        <v>45601</v>
      </c>
      <c r="B428" s="77">
        <v>4.04661703875</v>
      </c>
      <c r="C428" s="78" t="s">
        <v>481</v>
      </c>
      <c r="E428">
        <f t="shared" si="6"/>
        <v>2024</v>
      </c>
    </row>
    <row r="429" spans="1:5" ht="16" x14ac:dyDescent="0.2">
      <c r="A429" s="79">
        <v>45600</v>
      </c>
      <c r="B429" s="77">
        <v>4.1206468972499994</v>
      </c>
      <c r="C429" s="78" t="s">
        <v>481</v>
      </c>
      <c r="E429">
        <f t="shared" si="6"/>
        <v>2024</v>
      </c>
    </row>
    <row r="430" spans="1:5" ht="16" x14ac:dyDescent="0.2">
      <c r="A430" s="79">
        <v>45597</v>
      </c>
      <c r="B430" s="77">
        <v>4.1067617759999999</v>
      </c>
      <c r="C430" s="78" t="s">
        <v>481</v>
      </c>
      <c r="E430">
        <f t="shared" si="6"/>
        <v>2024</v>
      </c>
    </row>
    <row r="431" spans="1:5" ht="16" x14ac:dyDescent="0.2">
      <c r="A431" s="79">
        <v>45596</v>
      </c>
      <c r="B431" s="77">
        <v>4.1094158332499999</v>
      </c>
      <c r="C431" s="78" t="s">
        <v>481</v>
      </c>
      <c r="E431">
        <f t="shared" si="6"/>
        <v>2024</v>
      </c>
    </row>
    <row r="432" spans="1:5" ht="16" x14ac:dyDescent="0.2">
      <c r="A432" s="79">
        <v>45595</v>
      </c>
      <c r="B432" s="77">
        <v>4.1064158362500001</v>
      </c>
      <c r="C432" s="78" t="s">
        <v>481</v>
      </c>
      <c r="E432">
        <f t="shared" si="6"/>
        <v>2024</v>
      </c>
    </row>
    <row r="433" spans="1:5" ht="16" x14ac:dyDescent="0.2">
      <c r="A433" s="79">
        <v>45594</v>
      </c>
      <c r="B433" s="77">
        <v>4.1001990412499998</v>
      </c>
      <c r="C433" s="78" t="s">
        <v>481</v>
      </c>
      <c r="E433">
        <f t="shared" si="6"/>
        <v>2024</v>
      </c>
    </row>
    <row r="434" spans="1:5" ht="16" x14ac:dyDescent="0.2">
      <c r="A434" s="79">
        <v>45593</v>
      </c>
      <c r="B434" s="77">
        <v>4.1749112422499994</v>
      </c>
      <c r="C434" s="78" t="s">
        <v>481</v>
      </c>
      <c r="E434">
        <f t="shared" si="6"/>
        <v>2024</v>
      </c>
    </row>
    <row r="435" spans="1:5" ht="16" x14ac:dyDescent="0.2">
      <c r="A435" s="79">
        <v>45590</v>
      </c>
      <c r="B435" s="77">
        <v>4.2485954995000004</v>
      </c>
      <c r="C435" s="78" t="s">
        <v>481</v>
      </c>
      <c r="E435">
        <f t="shared" si="6"/>
        <v>2024</v>
      </c>
    </row>
    <row r="436" spans="1:5" ht="16" x14ac:dyDescent="0.2">
      <c r="A436" s="79">
        <v>45589</v>
      </c>
      <c r="B436" s="77">
        <v>4.2490132520000001</v>
      </c>
      <c r="C436" s="78" t="s">
        <v>481</v>
      </c>
      <c r="E436">
        <f t="shared" si="6"/>
        <v>2024</v>
      </c>
    </row>
    <row r="437" spans="1:5" ht="16" x14ac:dyDescent="0.2">
      <c r="A437" s="79">
        <v>45588</v>
      </c>
      <c r="B437" s="77">
        <v>4.2445417272499997</v>
      </c>
      <c r="C437" s="78" t="s">
        <v>481</v>
      </c>
      <c r="E437">
        <f t="shared" si="6"/>
        <v>2024</v>
      </c>
    </row>
    <row r="438" spans="1:5" ht="16" x14ac:dyDescent="0.2">
      <c r="A438" s="79">
        <v>45587</v>
      </c>
      <c r="B438" s="77">
        <v>4.2473427865</v>
      </c>
      <c r="C438" s="78" t="s">
        <v>481</v>
      </c>
      <c r="E438">
        <f t="shared" si="6"/>
        <v>2024</v>
      </c>
    </row>
    <row r="439" spans="1:5" ht="16" x14ac:dyDescent="0.2">
      <c r="A439" s="79">
        <v>45586</v>
      </c>
      <c r="B439" s="77">
        <v>4.24919230175</v>
      </c>
      <c r="C439" s="78" t="s">
        <v>481</v>
      </c>
      <c r="E439">
        <f t="shared" si="6"/>
        <v>2024</v>
      </c>
    </row>
    <row r="440" spans="1:5" ht="16" x14ac:dyDescent="0.2">
      <c r="A440" s="79">
        <v>45583</v>
      </c>
      <c r="B440" s="77">
        <v>4.2602633479999996</v>
      </c>
      <c r="C440" s="78" t="s">
        <v>481</v>
      </c>
      <c r="E440">
        <f t="shared" si="6"/>
        <v>2024</v>
      </c>
    </row>
    <row r="441" spans="1:5" ht="16" x14ac:dyDescent="0.2">
      <c r="A441" s="79">
        <v>45582</v>
      </c>
      <c r="B441" s="77">
        <v>4.2474024092500002</v>
      </c>
      <c r="C441" s="78" t="s">
        <v>481</v>
      </c>
      <c r="E441">
        <f t="shared" si="6"/>
        <v>2024</v>
      </c>
    </row>
    <row r="442" spans="1:5" ht="16" x14ac:dyDescent="0.2">
      <c r="A442" s="79">
        <v>45581</v>
      </c>
      <c r="B442" s="77">
        <v>4.2491326185</v>
      </c>
      <c r="C442" s="78" t="s">
        <v>481</v>
      </c>
      <c r="E442">
        <f t="shared" si="6"/>
        <v>2024</v>
      </c>
    </row>
    <row r="443" spans="1:5" ht="16" x14ac:dyDescent="0.2">
      <c r="A443" s="79">
        <v>45580</v>
      </c>
      <c r="B443" s="77">
        <v>4.3193055457499998</v>
      </c>
      <c r="C443" s="78" t="s">
        <v>481</v>
      </c>
      <c r="E443">
        <f t="shared" si="6"/>
        <v>2024</v>
      </c>
    </row>
    <row r="444" spans="1:5" ht="16" x14ac:dyDescent="0.2">
      <c r="A444" s="79">
        <v>45579</v>
      </c>
      <c r="B444" s="77">
        <v>4.3400327370000005</v>
      </c>
      <c r="C444" s="78" t="s">
        <v>481</v>
      </c>
      <c r="E444">
        <f t="shared" si="6"/>
        <v>2024</v>
      </c>
    </row>
    <row r="445" spans="1:5" ht="16" x14ac:dyDescent="0.2">
      <c r="A445" s="79">
        <v>45576</v>
      </c>
      <c r="B445" s="77">
        <v>4.3515793005000001</v>
      </c>
      <c r="C445" s="78" t="s">
        <v>481</v>
      </c>
      <c r="E445">
        <f t="shared" si="6"/>
        <v>2024</v>
      </c>
    </row>
    <row r="446" spans="1:5" ht="16" x14ac:dyDescent="0.2">
      <c r="A446" s="79">
        <v>45575</v>
      </c>
      <c r="B446" s="77">
        <v>4.3427296350000004</v>
      </c>
      <c r="C446" s="78" t="s">
        <v>481</v>
      </c>
      <c r="E446">
        <f t="shared" si="6"/>
        <v>2024</v>
      </c>
    </row>
    <row r="447" spans="1:5" ht="16" x14ac:dyDescent="0.2">
      <c r="A447" s="79">
        <v>45574</v>
      </c>
      <c r="B447" s="77">
        <v>4.3427296350000004</v>
      </c>
      <c r="C447" s="78" t="s">
        <v>481</v>
      </c>
      <c r="E447">
        <f t="shared" si="6"/>
        <v>2024</v>
      </c>
    </row>
    <row r="448" spans="1:5" ht="16" x14ac:dyDescent="0.2">
      <c r="A448" s="79">
        <v>45573</v>
      </c>
      <c r="B448" s="77">
        <v>4.3587344872499996</v>
      </c>
      <c r="C448" s="78" t="s">
        <v>481</v>
      </c>
      <c r="E448">
        <f t="shared" si="6"/>
        <v>2024</v>
      </c>
    </row>
    <row r="449" spans="1:5" ht="16" x14ac:dyDescent="0.2">
      <c r="A449" s="79">
        <v>45572</v>
      </c>
      <c r="B449" s="77">
        <v>4.380591495</v>
      </c>
      <c r="C449" s="78" t="s">
        <v>481</v>
      </c>
      <c r="E449">
        <f t="shared" si="6"/>
        <v>2024</v>
      </c>
    </row>
    <row r="450" spans="1:5" ht="16" x14ac:dyDescent="0.2">
      <c r="A450" s="79">
        <v>45569</v>
      </c>
      <c r="B450" s="77">
        <v>4.3359936937499999</v>
      </c>
      <c r="C450" s="78" t="s">
        <v>481</v>
      </c>
      <c r="E450">
        <f t="shared" si="6"/>
        <v>2024</v>
      </c>
    </row>
    <row r="451" spans="1:5" ht="16" x14ac:dyDescent="0.2">
      <c r="A451" s="79">
        <v>45568</v>
      </c>
      <c r="B451" s="77">
        <v>4.3729912635000003</v>
      </c>
      <c r="C451" s="78" t="s">
        <v>481</v>
      </c>
      <c r="E451">
        <f t="shared" si="6"/>
        <v>2024</v>
      </c>
    </row>
    <row r="452" spans="1:5" ht="16" x14ac:dyDescent="0.2">
      <c r="A452" s="79">
        <v>45567</v>
      </c>
      <c r="B452" s="77">
        <v>4.3690147965000001</v>
      </c>
      <c r="C452" s="78" t="s">
        <v>481</v>
      </c>
      <c r="E452">
        <f t="shared" si="6"/>
        <v>2024</v>
      </c>
    </row>
    <row r="453" spans="1:5" ht="16" x14ac:dyDescent="0.2">
      <c r="A453" s="79">
        <v>45566</v>
      </c>
      <c r="B453" s="77">
        <v>4.3742976157499998</v>
      </c>
      <c r="C453" s="78" t="s">
        <v>481</v>
      </c>
      <c r="E453">
        <f t="shared" si="6"/>
        <v>2024</v>
      </c>
    </row>
    <row r="454" spans="1:5" ht="16" x14ac:dyDescent="0.2">
      <c r="A454" s="79">
        <v>45565</v>
      </c>
      <c r="B454" s="77">
        <v>4.3837764569999997</v>
      </c>
      <c r="C454" s="78" t="s">
        <v>481</v>
      </c>
      <c r="E454">
        <f t="shared" si="6"/>
        <v>2024</v>
      </c>
    </row>
    <row r="455" spans="1:5" ht="16" x14ac:dyDescent="0.2">
      <c r="A455" s="79">
        <v>45562</v>
      </c>
      <c r="B455" s="77">
        <v>4.3859649037500006</v>
      </c>
      <c r="C455" s="78" t="s">
        <v>481</v>
      </c>
      <c r="E455">
        <f t="shared" si="6"/>
        <v>2024</v>
      </c>
    </row>
    <row r="456" spans="1:5" ht="16" x14ac:dyDescent="0.2">
      <c r="A456" s="79">
        <v>45561</v>
      </c>
      <c r="B456" s="77">
        <v>4.3859649037500006</v>
      </c>
      <c r="C456" s="78" t="s">
        <v>481</v>
      </c>
      <c r="E456">
        <f t="shared" si="6"/>
        <v>2024</v>
      </c>
    </row>
    <row r="457" spans="1:5" ht="16" x14ac:dyDescent="0.2">
      <c r="A457" s="79">
        <v>45560</v>
      </c>
      <c r="B457" s="77">
        <v>4.3737376582499996</v>
      </c>
      <c r="C457" s="78" t="s">
        <v>481</v>
      </c>
      <c r="E457">
        <f t="shared" si="6"/>
        <v>2024</v>
      </c>
    </row>
    <row r="458" spans="1:5" ht="16" x14ac:dyDescent="0.2">
      <c r="A458" s="79">
        <v>45559</v>
      </c>
      <c r="B458" s="77">
        <v>4.3729290869999993</v>
      </c>
      <c r="C458" s="78" t="s">
        <v>481</v>
      </c>
      <c r="E458">
        <f t="shared" si="6"/>
        <v>2024</v>
      </c>
    </row>
    <row r="459" spans="1:5" ht="16" x14ac:dyDescent="0.2">
      <c r="A459" s="79">
        <v>45558</v>
      </c>
      <c r="B459" s="77">
        <v>4.3608979957500003</v>
      </c>
      <c r="C459" s="78" t="s">
        <v>481</v>
      </c>
      <c r="E459">
        <f t="shared" ref="E459:E522" si="7">YEAR(A459)</f>
        <v>2024</v>
      </c>
    </row>
    <row r="460" spans="1:5" ht="16" x14ac:dyDescent="0.2">
      <c r="A460" s="79">
        <v>45555</v>
      </c>
      <c r="B460" s="77">
        <v>4.3600323217500003</v>
      </c>
      <c r="C460" s="78" t="s">
        <v>481</v>
      </c>
      <c r="E460">
        <f t="shared" si="7"/>
        <v>2024</v>
      </c>
    </row>
    <row r="461" spans="1:5" ht="16" x14ac:dyDescent="0.2">
      <c r="A461" s="79">
        <v>45554</v>
      </c>
      <c r="B461" s="77">
        <v>4.3508404702499996</v>
      </c>
      <c r="C461" s="78" t="s">
        <v>481</v>
      </c>
      <c r="E461">
        <f t="shared" si="7"/>
        <v>2024</v>
      </c>
    </row>
    <row r="462" spans="1:5" ht="16" x14ac:dyDescent="0.2">
      <c r="A462" s="79">
        <v>45553</v>
      </c>
      <c r="B462" s="77">
        <v>4.3417485562499998</v>
      </c>
      <c r="C462" s="78" t="s">
        <v>481</v>
      </c>
      <c r="E462">
        <f t="shared" si="7"/>
        <v>2024</v>
      </c>
    </row>
    <row r="463" spans="1:5" ht="16" x14ac:dyDescent="0.2">
      <c r="A463" s="79">
        <v>45552</v>
      </c>
      <c r="B463" s="77">
        <v>4.3343434949999997</v>
      </c>
      <c r="C463" s="78" t="s">
        <v>481</v>
      </c>
      <c r="E463">
        <f t="shared" si="7"/>
        <v>2024</v>
      </c>
    </row>
    <row r="464" spans="1:5" ht="16" x14ac:dyDescent="0.2">
      <c r="A464" s="79">
        <v>45551</v>
      </c>
      <c r="B464" s="77">
        <v>4.3352601217499993</v>
      </c>
      <c r="C464" s="78" t="s">
        <v>481</v>
      </c>
      <c r="E464">
        <f t="shared" si="7"/>
        <v>2024</v>
      </c>
    </row>
    <row r="465" spans="1:5" ht="16" x14ac:dyDescent="0.2">
      <c r="A465" s="79">
        <v>45548</v>
      </c>
      <c r="B465" s="77">
        <v>4.3339769549999998</v>
      </c>
      <c r="C465" s="78" t="s">
        <v>481</v>
      </c>
      <c r="E465">
        <f t="shared" si="7"/>
        <v>2024</v>
      </c>
    </row>
    <row r="466" spans="1:5" ht="16" x14ac:dyDescent="0.2">
      <c r="A466" s="79">
        <v>45547</v>
      </c>
      <c r="B466" s="77">
        <v>4.3202765077500001</v>
      </c>
      <c r="C466" s="78" t="s">
        <v>481</v>
      </c>
      <c r="E466">
        <f t="shared" si="7"/>
        <v>2024</v>
      </c>
    </row>
    <row r="467" spans="1:5" ht="16" x14ac:dyDescent="0.2">
      <c r="A467" s="79">
        <v>45546</v>
      </c>
      <c r="B467" s="77">
        <v>4.3190021970000005</v>
      </c>
      <c r="C467" s="78" t="s">
        <v>481</v>
      </c>
      <c r="E467">
        <f t="shared" si="7"/>
        <v>2024</v>
      </c>
    </row>
    <row r="468" spans="1:5" ht="16" x14ac:dyDescent="0.2">
      <c r="A468" s="79">
        <v>45545</v>
      </c>
      <c r="B468" s="77">
        <v>4.3182743752499997</v>
      </c>
      <c r="C468" s="78" t="s">
        <v>481</v>
      </c>
      <c r="E468">
        <f t="shared" si="7"/>
        <v>2024</v>
      </c>
    </row>
    <row r="469" spans="1:5" ht="16" x14ac:dyDescent="0.2">
      <c r="A469" s="79">
        <v>45544</v>
      </c>
      <c r="B469" s="77">
        <v>4.3228881052499997</v>
      </c>
      <c r="C469" s="78" t="s">
        <v>481</v>
      </c>
      <c r="E469">
        <f t="shared" si="7"/>
        <v>2024</v>
      </c>
    </row>
    <row r="470" spans="1:5" ht="16" x14ac:dyDescent="0.2">
      <c r="A470" s="79">
        <v>45541</v>
      </c>
      <c r="B470" s="77">
        <v>4.3380734699999994</v>
      </c>
      <c r="C470" s="78" t="s">
        <v>481</v>
      </c>
      <c r="E470">
        <f t="shared" si="7"/>
        <v>2024</v>
      </c>
    </row>
    <row r="471" spans="1:5" ht="16" x14ac:dyDescent="0.2">
      <c r="A471" s="79">
        <v>45540</v>
      </c>
      <c r="B471" s="77">
        <v>4.3356268770000002</v>
      </c>
      <c r="C471" s="78" t="s">
        <v>481</v>
      </c>
      <c r="E471">
        <f t="shared" si="7"/>
        <v>2024</v>
      </c>
    </row>
    <row r="472" spans="1:5" ht="16" x14ac:dyDescent="0.2">
      <c r="A472" s="79">
        <v>45539</v>
      </c>
      <c r="B472" s="77">
        <v>4.3236174952499997</v>
      </c>
      <c r="C472" s="78" t="s">
        <v>481</v>
      </c>
      <c r="E472">
        <f t="shared" si="7"/>
        <v>2024</v>
      </c>
    </row>
    <row r="473" spans="1:5" ht="16" x14ac:dyDescent="0.2">
      <c r="A473" s="79">
        <v>45538</v>
      </c>
      <c r="B473" s="77">
        <v>4.3178499329999998</v>
      </c>
      <c r="C473" s="78" t="s">
        <v>481</v>
      </c>
      <c r="E473">
        <f t="shared" si="7"/>
        <v>2024</v>
      </c>
    </row>
    <row r="474" spans="1:5" ht="16" x14ac:dyDescent="0.2">
      <c r="A474" s="79">
        <v>45537</v>
      </c>
      <c r="B474" s="77">
        <v>4.32009440625</v>
      </c>
      <c r="C474" s="78" t="s">
        <v>481</v>
      </c>
      <c r="E474">
        <f t="shared" si="7"/>
        <v>2024</v>
      </c>
    </row>
    <row r="475" spans="1:5" ht="16" x14ac:dyDescent="0.2">
      <c r="A475" s="79">
        <v>45534</v>
      </c>
      <c r="B475" s="77">
        <v>4.3375839299999992</v>
      </c>
      <c r="C475" s="78" t="s">
        <v>481</v>
      </c>
      <c r="E475">
        <f t="shared" si="7"/>
        <v>2024</v>
      </c>
    </row>
    <row r="476" spans="1:5" ht="16" x14ac:dyDescent="0.2">
      <c r="A476" s="79">
        <v>45533</v>
      </c>
      <c r="B476" s="77">
        <v>4.33214520825</v>
      </c>
      <c r="C476" s="78" t="s">
        <v>481</v>
      </c>
      <c r="E476">
        <f t="shared" si="7"/>
        <v>2024</v>
      </c>
    </row>
    <row r="477" spans="1:5" ht="16" x14ac:dyDescent="0.2">
      <c r="A477" s="79">
        <v>45532</v>
      </c>
      <c r="B477" s="77">
        <v>4.3156077659999994</v>
      </c>
      <c r="C477" s="78" t="s">
        <v>481</v>
      </c>
      <c r="E477">
        <f t="shared" si="7"/>
        <v>2024</v>
      </c>
    </row>
    <row r="478" spans="1:5" ht="16" x14ac:dyDescent="0.2">
      <c r="A478" s="79">
        <v>45531</v>
      </c>
      <c r="B478" s="77">
        <v>4.3865805624999998</v>
      </c>
      <c r="C478" s="78" t="s">
        <v>481</v>
      </c>
      <c r="E478">
        <f t="shared" si="7"/>
        <v>2024</v>
      </c>
    </row>
    <row r="479" spans="1:5" ht="16" x14ac:dyDescent="0.2">
      <c r="A479" s="79">
        <v>45530</v>
      </c>
      <c r="B479" s="77">
        <v>4.38787403125</v>
      </c>
      <c r="C479" s="78" t="s">
        <v>481</v>
      </c>
      <c r="E479">
        <f t="shared" si="7"/>
        <v>2024</v>
      </c>
    </row>
    <row r="480" spans="1:5" ht="16" x14ac:dyDescent="0.2">
      <c r="A480" s="79">
        <v>45527</v>
      </c>
      <c r="B480" s="77">
        <v>4.5289219057499999</v>
      </c>
      <c r="C480" s="78" t="s">
        <v>481</v>
      </c>
      <c r="E480">
        <f t="shared" si="7"/>
        <v>2024</v>
      </c>
    </row>
    <row r="481" spans="1:5" ht="16" x14ac:dyDescent="0.2">
      <c r="A481" s="79">
        <v>45526</v>
      </c>
      <c r="B481" s="77">
        <v>4.5137722425</v>
      </c>
      <c r="C481" s="78" t="s">
        <v>481</v>
      </c>
      <c r="E481">
        <f t="shared" si="7"/>
        <v>2024</v>
      </c>
    </row>
    <row r="482" spans="1:5" ht="16" x14ac:dyDescent="0.2">
      <c r="A482" s="79">
        <v>45525</v>
      </c>
      <c r="B482" s="77">
        <v>4.5207956475000008</v>
      </c>
      <c r="C482" s="78" t="s">
        <v>481</v>
      </c>
      <c r="E482">
        <f t="shared" si="7"/>
        <v>2024</v>
      </c>
    </row>
    <row r="483" spans="1:5" ht="16" x14ac:dyDescent="0.2">
      <c r="A483" s="79">
        <v>45524</v>
      </c>
      <c r="B483" s="77">
        <v>4.5212393107499995</v>
      </c>
      <c r="C483" s="78" t="s">
        <v>481</v>
      </c>
      <c r="E483">
        <f t="shared" si="7"/>
        <v>2024</v>
      </c>
    </row>
    <row r="484" spans="1:5" ht="16" x14ac:dyDescent="0.2">
      <c r="A484" s="79">
        <v>45523</v>
      </c>
      <c r="B484" s="77">
        <v>4.6565366487500004</v>
      </c>
      <c r="C484" s="78" t="s">
        <v>481</v>
      </c>
      <c r="E484">
        <f t="shared" si="7"/>
        <v>2024</v>
      </c>
    </row>
    <row r="485" spans="1:5" ht="16" x14ac:dyDescent="0.2">
      <c r="A485" s="79">
        <v>45520</v>
      </c>
      <c r="B485" s="77">
        <v>4.6385424469999998</v>
      </c>
      <c r="C485" s="78" t="s">
        <v>481</v>
      </c>
      <c r="E485">
        <f t="shared" si="7"/>
        <v>2024</v>
      </c>
    </row>
    <row r="486" spans="1:5" ht="16" x14ac:dyDescent="0.2">
      <c r="A486" s="79">
        <v>45519</v>
      </c>
      <c r="B486" s="77">
        <v>4.7739183715000006</v>
      </c>
      <c r="C486" s="78" t="s">
        <v>481</v>
      </c>
      <c r="E486">
        <f t="shared" si="7"/>
        <v>2024</v>
      </c>
    </row>
    <row r="487" spans="1:5" ht="16" x14ac:dyDescent="0.2">
      <c r="A487" s="79">
        <v>45518</v>
      </c>
      <c r="B487" s="77">
        <v>4.7988678867500001</v>
      </c>
      <c r="C487" s="78" t="s">
        <v>481</v>
      </c>
      <c r="E487">
        <f t="shared" si="7"/>
        <v>2024</v>
      </c>
    </row>
    <row r="488" spans="1:5" ht="16" x14ac:dyDescent="0.2">
      <c r="A488" s="79">
        <v>45517</v>
      </c>
      <c r="B488" s="77">
        <v>4.7864609612500004</v>
      </c>
      <c r="C488" s="78" t="s">
        <v>481</v>
      </c>
      <c r="E488">
        <f t="shared" si="7"/>
        <v>2024</v>
      </c>
    </row>
    <row r="489" spans="1:5" ht="16" x14ac:dyDescent="0.2">
      <c r="A489" s="79">
        <v>45516</v>
      </c>
      <c r="B489" s="77">
        <v>4.7735191535000006</v>
      </c>
      <c r="C489" s="78" t="s">
        <v>481</v>
      </c>
      <c r="E489">
        <f t="shared" si="7"/>
        <v>2024</v>
      </c>
    </row>
    <row r="490" spans="1:5" ht="16" x14ac:dyDescent="0.2">
      <c r="A490" s="79">
        <v>45513</v>
      </c>
      <c r="B490" s="77">
        <v>4.779581061</v>
      </c>
      <c r="C490" s="78" t="s">
        <v>481</v>
      </c>
      <c r="E490">
        <f t="shared" si="7"/>
        <v>2024</v>
      </c>
    </row>
    <row r="491" spans="1:5" ht="16" x14ac:dyDescent="0.2">
      <c r="A491" s="79">
        <v>45512</v>
      </c>
      <c r="B491" s="77">
        <v>4.7738518237500003</v>
      </c>
      <c r="C491" s="78" t="s">
        <v>481</v>
      </c>
      <c r="E491">
        <f t="shared" si="7"/>
        <v>2024</v>
      </c>
    </row>
    <row r="492" spans="1:5" ht="16" x14ac:dyDescent="0.2">
      <c r="A492" s="79">
        <v>45511</v>
      </c>
      <c r="B492" s="77">
        <v>4.7869292272499999</v>
      </c>
      <c r="C492" s="78" t="s">
        <v>481</v>
      </c>
      <c r="E492">
        <f t="shared" si="7"/>
        <v>2024</v>
      </c>
    </row>
    <row r="493" spans="1:5" ht="16" x14ac:dyDescent="0.2">
      <c r="A493" s="79">
        <v>45510</v>
      </c>
      <c r="B493" s="77">
        <v>4.80458996575</v>
      </c>
      <c r="C493" s="78" t="s">
        <v>481</v>
      </c>
      <c r="E493">
        <f t="shared" si="7"/>
        <v>2024</v>
      </c>
    </row>
    <row r="494" spans="1:5" ht="16" x14ac:dyDescent="0.2">
      <c r="A494" s="79">
        <v>45509</v>
      </c>
      <c r="B494" s="77">
        <v>4.8036465494999998</v>
      </c>
      <c r="C494" s="78" t="s">
        <v>481</v>
      </c>
      <c r="E494">
        <f t="shared" si="7"/>
        <v>2024</v>
      </c>
    </row>
    <row r="495" spans="1:5" ht="16" x14ac:dyDescent="0.2">
      <c r="A495" s="79">
        <v>45506</v>
      </c>
      <c r="B495" s="77">
        <v>4.7853909227499996</v>
      </c>
      <c r="C495" s="78" t="s">
        <v>481</v>
      </c>
      <c r="E495">
        <f t="shared" si="7"/>
        <v>2024</v>
      </c>
    </row>
    <row r="496" spans="1:5" ht="16" x14ac:dyDescent="0.2">
      <c r="A496" s="79">
        <v>45505</v>
      </c>
      <c r="B496" s="77">
        <v>4.7290300474999993</v>
      </c>
      <c r="C496" s="78" t="s">
        <v>481</v>
      </c>
      <c r="E496">
        <f t="shared" si="7"/>
        <v>2024</v>
      </c>
    </row>
    <row r="497" spans="1:5" ht="16" x14ac:dyDescent="0.2">
      <c r="A497" s="79">
        <v>45504</v>
      </c>
      <c r="B497" s="77">
        <v>4.7437016172500002</v>
      </c>
      <c r="C497" s="78" t="s">
        <v>481</v>
      </c>
      <c r="E497">
        <f t="shared" si="7"/>
        <v>2024</v>
      </c>
    </row>
    <row r="498" spans="1:5" ht="16" x14ac:dyDescent="0.2">
      <c r="A498" s="79">
        <v>45503</v>
      </c>
      <c r="B498" s="77">
        <v>4.7233561240000004</v>
      </c>
      <c r="C498" s="78" t="s">
        <v>481</v>
      </c>
      <c r="E498">
        <f t="shared" si="7"/>
        <v>2024</v>
      </c>
    </row>
    <row r="499" spans="1:5" ht="16" x14ac:dyDescent="0.2">
      <c r="A499" s="79">
        <v>45502</v>
      </c>
      <c r="B499" s="77">
        <v>4.71782581075</v>
      </c>
      <c r="C499" s="78" t="s">
        <v>481</v>
      </c>
      <c r="E499">
        <f t="shared" si="7"/>
        <v>2024</v>
      </c>
    </row>
    <row r="500" spans="1:5" ht="16" x14ac:dyDescent="0.2">
      <c r="A500" s="79">
        <v>45499</v>
      </c>
      <c r="B500" s="77">
        <v>4.7255066815000006</v>
      </c>
      <c r="C500" s="78" t="s">
        <v>481</v>
      </c>
      <c r="E500">
        <f t="shared" si="7"/>
        <v>2024</v>
      </c>
    </row>
    <row r="501" spans="1:5" ht="16" x14ac:dyDescent="0.2">
      <c r="A501" s="79">
        <v>45498</v>
      </c>
      <c r="B501" s="77">
        <v>4.7368785034999998</v>
      </c>
      <c r="C501" s="78" t="s">
        <v>481</v>
      </c>
      <c r="E501">
        <f t="shared" si="7"/>
        <v>2024</v>
      </c>
    </row>
    <row r="502" spans="1:5" ht="16" x14ac:dyDescent="0.2">
      <c r="A502" s="79">
        <v>45497</v>
      </c>
      <c r="B502" s="77">
        <v>4.7162017099999991</v>
      </c>
      <c r="C502" s="78" t="s">
        <v>481</v>
      </c>
      <c r="E502">
        <f t="shared" si="7"/>
        <v>2024</v>
      </c>
    </row>
    <row r="503" spans="1:5" ht="16" x14ac:dyDescent="0.2">
      <c r="A503" s="79">
        <v>45496</v>
      </c>
      <c r="B503" s="77">
        <v>4.7080332220000001</v>
      </c>
      <c r="C503" s="78" t="s">
        <v>481</v>
      </c>
      <c r="E503">
        <f t="shared" si="7"/>
        <v>2024</v>
      </c>
    </row>
    <row r="504" spans="1:5" ht="16" x14ac:dyDescent="0.2">
      <c r="A504" s="79">
        <v>45495</v>
      </c>
      <c r="B504" s="77">
        <v>4.7090689077499999</v>
      </c>
      <c r="C504" s="78" t="s">
        <v>481</v>
      </c>
      <c r="E504">
        <f t="shared" si="7"/>
        <v>2024</v>
      </c>
    </row>
    <row r="505" spans="1:5" ht="16" x14ac:dyDescent="0.2">
      <c r="A505" s="79">
        <v>45492</v>
      </c>
      <c r="B505" s="77">
        <v>4.7114008875</v>
      </c>
      <c r="C505" s="78" t="s">
        <v>481</v>
      </c>
      <c r="E505">
        <f t="shared" si="7"/>
        <v>2024</v>
      </c>
    </row>
    <row r="506" spans="1:5" ht="16" x14ac:dyDescent="0.2">
      <c r="A506" s="79">
        <v>45491</v>
      </c>
      <c r="B506" s="77">
        <v>4.7176958320000004</v>
      </c>
      <c r="C506" s="78" t="s">
        <v>481</v>
      </c>
      <c r="E506">
        <f t="shared" si="7"/>
        <v>2024</v>
      </c>
    </row>
    <row r="507" spans="1:5" ht="16" x14ac:dyDescent="0.2">
      <c r="A507" s="79">
        <v>45490</v>
      </c>
      <c r="B507" s="77">
        <v>4.8547032142499997</v>
      </c>
      <c r="C507" s="78" t="s">
        <v>481</v>
      </c>
      <c r="E507">
        <f t="shared" si="7"/>
        <v>2024</v>
      </c>
    </row>
    <row r="508" spans="1:5" ht="16" x14ac:dyDescent="0.2">
      <c r="A508" s="79">
        <v>45489</v>
      </c>
      <c r="B508" s="77">
        <v>4.8528318622499995</v>
      </c>
      <c r="C508" s="78" t="s">
        <v>481</v>
      </c>
      <c r="E508">
        <f t="shared" si="7"/>
        <v>2024</v>
      </c>
    </row>
    <row r="509" spans="1:5" ht="16" x14ac:dyDescent="0.2">
      <c r="A509" s="79">
        <v>45488</v>
      </c>
      <c r="B509" s="77">
        <v>4.8589860187499996</v>
      </c>
      <c r="C509" s="78" t="s">
        <v>481</v>
      </c>
      <c r="E509">
        <f t="shared" si="7"/>
        <v>2024</v>
      </c>
    </row>
    <row r="510" spans="1:5" ht="16" x14ac:dyDescent="0.2">
      <c r="A510" s="79">
        <v>45485</v>
      </c>
      <c r="B510" s="77">
        <v>4.8625384432500001</v>
      </c>
      <c r="C510" s="78" t="s">
        <v>481</v>
      </c>
      <c r="E510">
        <f t="shared" si="7"/>
        <v>2024</v>
      </c>
    </row>
    <row r="511" spans="1:5" ht="16" x14ac:dyDescent="0.2">
      <c r="A511" s="79">
        <v>45484</v>
      </c>
      <c r="B511" s="77">
        <v>4.9255993215</v>
      </c>
      <c r="C511" s="78" t="s">
        <v>481</v>
      </c>
      <c r="E511">
        <f t="shared" si="7"/>
        <v>2024</v>
      </c>
    </row>
    <row r="512" spans="1:5" ht="16" x14ac:dyDescent="0.2">
      <c r="A512" s="79">
        <v>45483</v>
      </c>
      <c r="B512" s="77">
        <v>4.9134139697500006</v>
      </c>
      <c r="C512" s="78" t="s">
        <v>481</v>
      </c>
      <c r="E512">
        <f t="shared" si="7"/>
        <v>2024</v>
      </c>
    </row>
    <row r="513" spans="1:5" ht="16" x14ac:dyDescent="0.2">
      <c r="A513" s="79">
        <v>45482</v>
      </c>
      <c r="B513" s="77">
        <v>4.9158462209999998</v>
      </c>
      <c r="C513" s="78" t="s">
        <v>481</v>
      </c>
      <c r="E513">
        <f t="shared" si="7"/>
        <v>2024</v>
      </c>
    </row>
    <row r="514" spans="1:5" ht="16" x14ac:dyDescent="0.2">
      <c r="A514" s="79">
        <v>45481</v>
      </c>
      <c r="B514" s="77">
        <v>4.9182131927500006</v>
      </c>
      <c r="C514" s="78" t="s">
        <v>481</v>
      </c>
      <c r="E514">
        <f t="shared" si="7"/>
        <v>2024</v>
      </c>
    </row>
    <row r="515" spans="1:5" ht="16" x14ac:dyDescent="0.2">
      <c r="A515" s="79">
        <v>45478</v>
      </c>
      <c r="B515" s="77">
        <v>4.9179425652499997</v>
      </c>
      <c r="C515" s="78" t="s">
        <v>481</v>
      </c>
      <c r="E515">
        <f t="shared" si="7"/>
        <v>2024</v>
      </c>
    </row>
    <row r="516" spans="1:5" ht="16" x14ac:dyDescent="0.2">
      <c r="A516" s="79">
        <v>45477</v>
      </c>
      <c r="B516" s="77">
        <v>4.9860390924999995</v>
      </c>
      <c r="C516" s="78" t="s">
        <v>481</v>
      </c>
      <c r="E516">
        <f t="shared" si="7"/>
        <v>2024</v>
      </c>
    </row>
    <row r="517" spans="1:5" ht="16" x14ac:dyDescent="0.2">
      <c r="A517" s="79">
        <v>45476</v>
      </c>
      <c r="B517" s="77">
        <v>4.9869308062500002</v>
      </c>
      <c r="C517" s="78" t="s">
        <v>481</v>
      </c>
      <c r="E517">
        <f t="shared" si="7"/>
        <v>2024</v>
      </c>
    </row>
    <row r="518" spans="1:5" ht="16" x14ac:dyDescent="0.2">
      <c r="A518" s="79">
        <v>45475</v>
      </c>
      <c r="B518" s="77">
        <v>4.9853533874999991</v>
      </c>
      <c r="C518" s="78" t="s">
        <v>481</v>
      </c>
      <c r="E518">
        <f t="shared" si="7"/>
        <v>2024</v>
      </c>
    </row>
    <row r="519" spans="1:5" ht="16" x14ac:dyDescent="0.2">
      <c r="A519" s="79">
        <v>45474</v>
      </c>
      <c r="B519" s="77">
        <v>5.0218070209999999</v>
      </c>
      <c r="C519" s="78" t="s">
        <v>481</v>
      </c>
      <c r="E519">
        <f t="shared" si="7"/>
        <v>2024</v>
      </c>
    </row>
    <row r="520" spans="1:5" ht="16" x14ac:dyDescent="0.2">
      <c r="A520" s="79">
        <v>45471</v>
      </c>
      <c r="B520" s="77">
        <v>5.0227744900000006</v>
      </c>
      <c r="C520" s="78" t="s">
        <v>481</v>
      </c>
      <c r="E520">
        <f t="shared" si="7"/>
        <v>2024</v>
      </c>
    </row>
    <row r="521" spans="1:5" ht="16" x14ac:dyDescent="0.2">
      <c r="A521" s="79">
        <v>45470</v>
      </c>
      <c r="B521" s="77">
        <v>5.0215997739999993</v>
      </c>
      <c r="C521" s="78" t="s">
        <v>481</v>
      </c>
      <c r="E521">
        <f t="shared" si="7"/>
        <v>2024</v>
      </c>
    </row>
    <row r="522" spans="1:5" ht="16" x14ac:dyDescent="0.2">
      <c r="A522" s="79">
        <v>45469</v>
      </c>
      <c r="B522" s="77">
        <v>5.0233966324999999</v>
      </c>
      <c r="C522" s="78" t="s">
        <v>481</v>
      </c>
      <c r="E522">
        <f t="shared" si="7"/>
        <v>2024</v>
      </c>
    </row>
    <row r="523" spans="1:5" ht="16" x14ac:dyDescent="0.2">
      <c r="A523" s="79">
        <v>45468</v>
      </c>
      <c r="B523" s="77">
        <v>5.3016428079999995</v>
      </c>
      <c r="C523" s="78" t="s">
        <v>481</v>
      </c>
      <c r="E523">
        <f t="shared" ref="E523:E586" si="8">YEAR(A523)</f>
        <v>2024</v>
      </c>
    </row>
    <row r="524" spans="1:5" ht="16" x14ac:dyDescent="0.2">
      <c r="A524" s="79">
        <v>45467</v>
      </c>
      <c r="B524" s="77">
        <v>5.4417457820000008</v>
      </c>
      <c r="C524" s="78" t="s">
        <v>481</v>
      </c>
      <c r="E524">
        <f t="shared" si="8"/>
        <v>2024</v>
      </c>
    </row>
    <row r="525" spans="1:5" ht="16" x14ac:dyDescent="0.2">
      <c r="A525" s="79">
        <v>45464</v>
      </c>
      <c r="B525" s="77">
        <v>5.4400969730000002</v>
      </c>
      <c r="C525" s="78" t="s">
        <v>481</v>
      </c>
      <c r="E525">
        <f t="shared" si="8"/>
        <v>2024</v>
      </c>
    </row>
    <row r="526" spans="1:5" ht="16" x14ac:dyDescent="0.2">
      <c r="A526" s="79">
        <v>45463</v>
      </c>
      <c r="B526" s="77">
        <v>5.4402467965000003</v>
      </c>
      <c r="C526" s="78" t="s">
        <v>481</v>
      </c>
      <c r="E526">
        <f t="shared" si="8"/>
        <v>2024</v>
      </c>
    </row>
    <row r="527" spans="1:5" ht="16" x14ac:dyDescent="0.2">
      <c r="A527" s="79">
        <v>45462</v>
      </c>
      <c r="B527" s="77">
        <v>5.5805878260000004</v>
      </c>
      <c r="C527" s="78" t="s">
        <v>481</v>
      </c>
      <c r="E527">
        <f t="shared" si="8"/>
        <v>2024</v>
      </c>
    </row>
    <row r="528" spans="1:5" ht="16" x14ac:dyDescent="0.2">
      <c r="A528" s="79">
        <v>45461</v>
      </c>
      <c r="B528" s="77">
        <v>5.7207449539999997</v>
      </c>
      <c r="C528" s="78" t="s">
        <v>481</v>
      </c>
      <c r="E528">
        <f t="shared" si="8"/>
        <v>2024</v>
      </c>
    </row>
    <row r="529" spans="1:5" ht="16" x14ac:dyDescent="0.2">
      <c r="A529" s="79">
        <v>45460</v>
      </c>
      <c r="B529" s="77">
        <v>5.8570601500000006</v>
      </c>
      <c r="C529" s="78" t="s">
        <v>481</v>
      </c>
      <c r="E529">
        <f t="shared" si="8"/>
        <v>2024</v>
      </c>
    </row>
    <row r="530" spans="1:5" ht="16" x14ac:dyDescent="0.2">
      <c r="A530" s="79">
        <v>45457</v>
      </c>
      <c r="B530" s="77">
        <v>5.8574637725000001</v>
      </c>
      <c r="C530" s="78" t="s">
        <v>481</v>
      </c>
      <c r="E530">
        <f t="shared" si="8"/>
        <v>2024</v>
      </c>
    </row>
    <row r="531" spans="1:5" ht="16" x14ac:dyDescent="0.2">
      <c r="A531" s="79">
        <v>45456</v>
      </c>
      <c r="B531" s="77">
        <v>5.8607755425000008</v>
      </c>
      <c r="C531" s="78" t="s">
        <v>481</v>
      </c>
      <c r="E531">
        <f t="shared" si="8"/>
        <v>2024</v>
      </c>
    </row>
    <row r="532" spans="1:5" ht="16" x14ac:dyDescent="0.2">
      <c r="A532" s="79">
        <v>45455</v>
      </c>
      <c r="B532" s="77">
        <v>5.8704089750000001</v>
      </c>
      <c r="C532" s="78" t="s">
        <v>481</v>
      </c>
      <c r="E532">
        <f t="shared" si="8"/>
        <v>2024</v>
      </c>
    </row>
    <row r="533" spans="1:5" ht="16" x14ac:dyDescent="0.2">
      <c r="A533" s="79">
        <v>45454</v>
      </c>
      <c r="B533" s="77">
        <v>5.8638483350000001</v>
      </c>
      <c r="C533" s="78" t="s">
        <v>481</v>
      </c>
      <c r="E533">
        <f t="shared" si="8"/>
        <v>2024</v>
      </c>
    </row>
    <row r="534" spans="1:5" ht="16" x14ac:dyDescent="0.2">
      <c r="A534" s="79">
        <v>45453</v>
      </c>
      <c r="B534" s="77">
        <v>5.8640101749999998</v>
      </c>
      <c r="C534" s="78" t="s">
        <v>481</v>
      </c>
      <c r="E534">
        <f t="shared" si="8"/>
        <v>2024</v>
      </c>
    </row>
    <row r="535" spans="1:5" ht="16" x14ac:dyDescent="0.2">
      <c r="A535" s="79">
        <v>45450</v>
      </c>
      <c r="B535" s="77">
        <v>5.8648193749999997</v>
      </c>
      <c r="C535" s="78" t="s">
        <v>481</v>
      </c>
      <c r="E535">
        <f t="shared" si="8"/>
        <v>2024</v>
      </c>
    </row>
    <row r="536" spans="1:5" ht="16" x14ac:dyDescent="0.2">
      <c r="A536" s="79">
        <v>45449</v>
      </c>
      <c r="B536" s="77">
        <v>5.9007025574999998</v>
      </c>
      <c r="C536" s="78" t="s">
        <v>481</v>
      </c>
      <c r="E536">
        <f t="shared" si="8"/>
        <v>2024</v>
      </c>
    </row>
    <row r="537" spans="1:5" ht="16" x14ac:dyDescent="0.2">
      <c r="A537" s="79">
        <v>45448</v>
      </c>
      <c r="B537" s="77">
        <v>5.8986671017500001</v>
      </c>
      <c r="C537" s="78" t="s">
        <v>481</v>
      </c>
      <c r="E537">
        <f t="shared" si="8"/>
        <v>2024</v>
      </c>
    </row>
    <row r="538" spans="1:5" ht="16" x14ac:dyDescent="0.2">
      <c r="A538" s="79">
        <v>45447</v>
      </c>
      <c r="B538" s="77">
        <v>5.9047777012500005</v>
      </c>
      <c r="C538" s="78" t="s">
        <v>481</v>
      </c>
      <c r="E538">
        <f t="shared" si="8"/>
        <v>2024</v>
      </c>
    </row>
    <row r="539" spans="1:5" ht="16" x14ac:dyDescent="0.2">
      <c r="A539" s="79">
        <v>45446</v>
      </c>
      <c r="B539" s="77">
        <v>5.9030654354999994</v>
      </c>
      <c r="C539" s="78" t="s">
        <v>481</v>
      </c>
      <c r="E539">
        <f t="shared" si="8"/>
        <v>2024</v>
      </c>
    </row>
    <row r="540" spans="1:5" ht="16" x14ac:dyDescent="0.2">
      <c r="A540" s="79">
        <v>45443</v>
      </c>
      <c r="B540" s="77">
        <v>5.9029839539999998</v>
      </c>
      <c r="C540" s="78" t="s">
        <v>481</v>
      </c>
      <c r="E540">
        <f t="shared" si="8"/>
        <v>2024</v>
      </c>
    </row>
    <row r="541" spans="1:5" ht="16" x14ac:dyDescent="0.2">
      <c r="A541" s="79">
        <v>45442</v>
      </c>
      <c r="B541" s="77">
        <v>5.8341043052499995</v>
      </c>
      <c r="C541" s="78" t="s">
        <v>481</v>
      </c>
      <c r="E541">
        <f t="shared" si="8"/>
        <v>2024</v>
      </c>
    </row>
    <row r="542" spans="1:5" ht="16" x14ac:dyDescent="0.2">
      <c r="A542" s="79">
        <v>45441</v>
      </c>
      <c r="B542" s="77">
        <v>5.6901260625000001</v>
      </c>
      <c r="C542" s="78" t="s">
        <v>481</v>
      </c>
      <c r="E542">
        <f t="shared" si="8"/>
        <v>2024</v>
      </c>
    </row>
    <row r="543" spans="1:5" ht="16" x14ac:dyDescent="0.2">
      <c r="A543" s="79">
        <v>45440</v>
      </c>
      <c r="B543" s="77">
        <v>5.6239476795000005</v>
      </c>
      <c r="C543" s="78" t="s">
        <v>481</v>
      </c>
      <c r="E543">
        <f t="shared" si="8"/>
        <v>2024</v>
      </c>
    </row>
    <row r="544" spans="1:5" ht="16" x14ac:dyDescent="0.2">
      <c r="A544" s="79">
        <v>45439</v>
      </c>
      <c r="B544" s="77">
        <v>5.6251898210000002</v>
      </c>
      <c r="C544" s="78" t="s">
        <v>481</v>
      </c>
      <c r="E544">
        <f t="shared" si="8"/>
        <v>2024</v>
      </c>
    </row>
    <row r="545" spans="1:5" ht="16" x14ac:dyDescent="0.2">
      <c r="A545" s="79">
        <v>45436</v>
      </c>
      <c r="B545" s="77">
        <v>5.6266655822500002</v>
      </c>
      <c r="C545" s="78" t="s">
        <v>481</v>
      </c>
      <c r="E545">
        <f t="shared" si="8"/>
        <v>2024</v>
      </c>
    </row>
    <row r="546" spans="1:5" ht="16" x14ac:dyDescent="0.2">
      <c r="A546" s="79">
        <v>45435</v>
      </c>
      <c r="B546" s="77">
        <v>5.6268986314999996</v>
      </c>
      <c r="C546" s="78" t="s">
        <v>481</v>
      </c>
      <c r="E546">
        <f t="shared" si="8"/>
        <v>2024</v>
      </c>
    </row>
    <row r="547" spans="1:5" ht="16" x14ac:dyDescent="0.2">
      <c r="A547" s="79">
        <v>45434</v>
      </c>
      <c r="B547" s="77">
        <v>5.6280643667500003</v>
      </c>
      <c r="C547" s="78" t="s">
        <v>481</v>
      </c>
      <c r="E547">
        <f t="shared" si="8"/>
        <v>2024</v>
      </c>
    </row>
    <row r="548" spans="1:5" ht="16" x14ac:dyDescent="0.2">
      <c r="A548" s="79">
        <v>45433</v>
      </c>
      <c r="B548" s="77">
        <v>5.6323427907500001</v>
      </c>
      <c r="C548" s="78" t="s">
        <v>481</v>
      </c>
      <c r="E548">
        <f t="shared" si="8"/>
        <v>2024</v>
      </c>
    </row>
    <row r="549" spans="1:5" ht="16" x14ac:dyDescent="0.2">
      <c r="A549" s="79">
        <v>45432</v>
      </c>
      <c r="B549" s="77">
        <v>5.6328877812499991</v>
      </c>
      <c r="C549" s="78" t="s">
        <v>481</v>
      </c>
      <c r="E549">
        <f t="shared" si="8"/>
        <v>2024</v>
      </c>
    </row>
    <row r="550" spans="1:5" ht="16" x14ac:dyDescent="0.2">
      <c r="A550" s="79">
        <v>45429</v>
      </c>
      <c r="B550" s="77">
        <v>5.5040917110000001</v>
      </c>
      <c r="C550" s="78" t="s">
        <v>481</v>
      </c>
      <c r="E550">
        <f t="shared" si="8"/>
        <v>2024</v>
      </c>
    </row>
    <row r="551" spans="1:5" ht="16" x14ac:dyDescent="0.2">
      <c r="A551" s="79">
        <v>45428</v>
      </c>
      <c r="B551" s="77">
        <v>5.5059977235000002</v>
      </c>
      <c r="C551" s="78" t="s">
        <v>481</v>
      </c>
      <c r="E551">
        <f t="shared" si="8"/>
        <v>2024</v>
      </c>
    </row>
    <row r="552" spans="1:5" ht="16" x14ac:dyDescent="0.2">
      <c r="A552" s="79">
        <v>45427</v>
      </c>
      <c r="B552" s="77">
        <v>5.5040917110000001</v>
      </c>
      <c r="C552" s="78" t="s">
        <v>481</v>
      </c>
      <c r="E552">
        <f t="shared" si="8"/>
        <v>2024</v>
      </c>
    </row>
    <row r="553" spans="1:5" ht="16" x14ac:dyDescent="0.2">
      <c r="A553" s="79">
        <v>45426</v>
      </c>
      <c r="B553" s="77">
        <v>5.4960248857499998</v>
      </c>
      <c r="C553" s="78" t="s">
        <v>481</v>
      </c>
      <c r="E553">
        <f t="shared" si="8"/>
        <v>2024</v>
      </c>
    </row>
    <row r="554" spans="1:5" ht="16" x14ac:dyDescent="0.2">
      <c r="A554" s="79">
        <v>45425</v>
      </c>
      <c r="B554" s="77">
        <v>5.4961008877499999</v>
      </c>
      <c r="C554" s="78" t="s">
        <v>481</v>
      </c>
      <c r="E554">
        <f t="shared" si="8"/>
        <v>2024</v>
      </c>
    </row>
    <row r="555" spans="1:5" ht="16" x14ac:dyDescent="0.2">
      <c r="A555" s="79">
        <v>45422</v>
      </c>
      <c r="B555" s="77">
        <v>5.3629506712500001</v>
      </c>
      <c r="C555" s="78" t="s">
        <v>481</v>
      </c>
      <c r="E555">
        <f t="shared" si="8"/>
        <v>2024</v>
      </c>
    </row>
    <row r="556" spans="1:5" ht="16" x14ac:dyDescent="0.2">
      <c r="A556" s="79">
        <v>45421</v>
      </c>
      <c r="B556" s="77">
        <v>5.3666643549999993</v>
      </c>
      <c r="C556" s="78" t="s">
        <v>481</v>
      </c>
      <c r="E556">
        <f t="shared" si="8"/>
        <v>2024</v>
      </c>
    </row>
    <row r="557" spans="1:5" ht="16" x14ac:dyDescent="0.2">
      <c r="A557" s="79">
        <v>45420</v>
      </c>
      <c r="B557" s="77">
        <v>5.3622827375000002</v>
      </c>
      <c r="C557" s="78" t="s">
        <v>481</v>
      </c>
      <c r="E557">
        <f t="shared" si="8"/>
        <v>2024</v>
      </c>
    </row>
    <row r="558" spans="1:5" ht="16" x14ac:dyDescent="0.2">
      <c r="A558" s="79">
        <v>45419</v>
      </c>
      <c r="B558" s="77">
        <v>5.3696390374999998</v>
      </c>
      <c r="C558" s="78" t="s">
        <v>481</v>
      </c>
      <c r="E558">
        <f t="shared" si="8"/>
        <v>2024</v>
      </c>
    </row>
    <row r="559" spans="1:5" ht="16" x14ac:dyDescent="0.2">
      <c r="A559" s="79">
        <v>45418</v>
      </c>
      <c r="B559" s="77">
        <v>5.3766424800000001</v>
      </c>
      <c r="C559" s="78" t="s">
        <v>481</v>
      </c>
      <c r="E559">
        <f t="shared" si="8"/>
        <v>2024</v>
      </c>
    </row>
    <row r="560" spans="1:5" ht="16" x14ac:dyDescent="0.2">
      <c r="A560" s="79">
        <v>45415</v>
      </c>
      <c r="B560" s="77">
        <v>5.2162498132499993</v>
      </c>
      <c r="C560" s="78" t="s">
        <v>481</v>
      </c>
      <c r="E560">
        <f t="shared" si="8"/>
        <v>2024</v>
      </c>
    </row>
    <row r="561" spans="1:5" ht="16" x14ac:dyDescent="0.2">
      <c r="A561" s="79">
        <v>45414</v>
      </c>
      <c r="B561" s="77">
        <v>5.2149527610000002</v>
      </c>
      <c r="C561" s="78" t="s">
        <v>481</v>
      </c>
      <c r="E561">
        <f t="shared" si="8"/>
        <v>2024</v>
      </c>
    </row>
    <row r="562" spans="1:5" ht="16" x14ac:dyDescent="0.2">
      <c r="A562" s="79">
        <v>45413</v>
      </c>
      <c r="B562" s="77">
        <v>5.2140163722499997</v>
      </c>
      <c r="C562" s="78" t="s">
        <v>481</v>
      </c>
      <c r="E562">
        <f t="shared" si="8"/>
        <v>2024</v>
      </c>
    </row>
    <row r="563" spans="1:5" ht="16" x14ac:dyDescent="0.2">
      <c r="A563" s="79">
        <v>45412</v>
      </c>
      <c r="B563" s="77">
        <v>5.2153129715000004</v>
      </c>
      <c r="C563" s="78" t="s">
        <v>481</v>
      </c>
      <c r="E563">
        <f t="shared" si="8"/>
        <v>2024</v>
      </c>
    </row>
    <row r="564" spans="1:5" ht="16" x14ac:dyDescent="0.2">
      <c r="A564" s="79">
        <v>45411</v>
      </c>
      <c r="B564" s="77">
        <v>5.0761070902499998</v>
      </c>
      <c r="C564" s="78" t="s">
        <v>481</v>
      </c>
      <c r="E564">
        <f t="shared" si="8"/>
        <v>2024</v>
      </c>
    </row>
    <row r="565" spans="1:5" ht="16" x14ac:dyDescent="0.2">
      <c r="A565" s="79">
        <v>45408</v>
      </c>
      <c r="B565" s="77">
        <v>4.8644844195000001</v>
      </c>
      <c r="C565" s="78" t="s">
        <v>481</v>
      </c>
      <c r="E565">
        <f t="shared" si="8"/>
        <v>2024</v>
      </c>
    </row>
    <row r="566" spans="1:5" ht="16" x14ac:dyDescent="0.2">
      <c r="A566" s="79">
        <v>45407</v>
      </c>
      <c r="B566" s="77">
        <v>4.6585136812499996</v>
      </c>
      <c r="C566" s="78" t="s">
        <v>481</v>
      </c>
      <c r="E566">
        <f t="shared" si="8"/>
        <v>2024</v>
      </c>
    </row>
    <row r="567" spans="1:5" ht="16" x14ac:dyDescent="0.2">
      <c r="A567" s="79">
        <v>45406</v>
      </c>
      <c r="B567" s="77">
        <v>4.4506700220000006</v>
      </c>
      <c r="C567" s="78" t="s">
        <v>481</v>
      </c>
      <c r="E567">
        <f t="shared" si="8"/>
        <v>2024</v>
      </c>
    </row>
    <row r="568" spans="1:5" ht="16" x14ac:dyDescent="0.2">
      <c r="A568" s="79">
        <v>45405</v>
      </c>
      <c r="B568" s="77">
        <v>4.3822116762499999</v>
      </c>
      <c r="C568" s="78" t="s">
        <v>481</v>
      </c>
      <c r="E568">
        <f t="shared" si="8"/>
        <v>2024</v>
      </c>
    </row>
    <row r="569" spans="1:5" ht="16" x14ac:dyDescent="0.2">
      <c r="A569" s="79">
        <v>45404</v>
      </c>
      <c r="B569" s="77">
        <v>4.3140340625000002</v>
      </c>
      <c r="C569" s="78" t="s">
        <v>481</v>
      </c>
      <c r="E569">
        <f t="shared" si="8"/>
        <v>2024</v>
      </c>
    </row>
    <row r="570" spans="1:5" ht="16" x14ac:dyDescent="0.2">
      <c r="A570" s="79">
        <v>45401</v>
      </c>
      <c r="B570" s="77">
        <v>4.3161195000000001</v>
      </c>
      <c r="C570" s="78" t="s">
        <v>481</v>
      </c>
      <c r="E570">
        <f t="shared" si="8"/>
        <v>2024</v>
      </c>
    </row>
    <row r="571" spans="1:5" ht="16" x14ac:dyDescent="0.2">
      <c r="A571" s="79">
        <v>45400</v>
      </c>
      <c r="B571" s="77">
        <v>4.2481763985000001</v>
      </c>
      <c r="C571" s="78" t="s">
        <v>481</v>
      </c>
      <c r="E571">
        <f t="shared" si="8"/>
        <v>2024</v>
      </c>
    </row>
    <row r="572" spans="1:5" ht="16" x14ac:dyDescent="0.2">
      <c r="A572" s="79">
        <v>45399</v>
      </c>
      <c r="B572" s="77">
        <v>4.2478829512500003</v>
      </c>
      <c r="C572" s="78" t="s">
        <v>481</v>
      </c>
      <c r="E572">
        <f t="shared" si="8"/>
        <v>2024</v>
      </c>
    </row>
    <row r="573" spans="1:5" ht="16" x14ac:dyDescent="0.2">
      <c r="A573" s="79">
        <v>45398</v>
      </c>
      <c r="B573" s="77">
        <v>4.2481763985000001</v>
      </c>
      <c r="C573" s="78" t="s">
        <v>481</v>
      </c>
      <c r="E573">
        <f t="shared" si="8"/>
        <v>2024</v>
      </c>
    </row>
    <row r="574" spans="1:5" ht="16" x14ac:dyDescent="0.2">
      <c r="A574" s="79">
        <v>45397</v>
      </c>
      <c r="B574" s="77">
        <v>4.2480590257499999</v>
      </c>
      <c r="C574" s="78" t="s">
        <v>481</v>
      </c>
      <c r="E574">
        <f t="shared" si="8"/>
        <v>2024</v>
      </c>
    </row>
    <row r="575" spans="1:5" ht="16" x14ac:dyDescent="0.2">
      <c r="A575" s="79">
        <v>45394</v>
      </c>
      <c r="B575" s="77">
        <v>4.2482350695000006</v>
      </c>
      <c r="C575" s="78" t="s">
        <v>481</v>
      </c>
      <c r="E575">
        <f t="shared" si="8"/>
        <v>2024</v>
      </c>
    </row>
    <row r="576" spans="1:5" ht="16" x14ac:dyDescent="0.2">
      <c r="A576" s="79">
        <v>45393</v>
      </c>
      <c r="B576" s="77">
        <v>4.2488220869999997</v>
      </c>
      <c r="C576" s="78" t="s">
        <v>481</v>
      </c>
      <c r="E576">
        <f t="shared" si="8"/>
        <v>2024</v>
      </c>
    </row>
    <row r="577" spans="1:5" ht="16" x14ac:dyDescent="0.2">
      <c r="A577" s="79">
        <v>45392</v>
      </c>
      <c r="B577" s="77">
        <v>4.1814110360000001</v>
      </c>
      <c r="C577" s="78" t="s">
        <v>481</v>
      </c>
      <c r="E577">
        <f t="shared" si="8"/>
        <v>2024</v>
      </c>
    </row>
    <row r="578" spans="1:5" ht="16" x14ac:dyDescent="0.2">
      <c r="A578" s="79">
        <v>45391</v>
      </c>
      <c r="B578" s="77">
        <v>4.182972178</v>
      </c>
      <c r="C578" s="78" t="s">
        <v>481</v>
      </c>
      <c r="E578">
        <f t="shared" si="8"/>
        <v>2024</v>
      </c>
    </row>
    <row r="579" spans="1:5" ht="16" x14ac:dyDescent="0.2">
      <c r="A579" s="79">
        <v>45390</v>
      </c>
      <c r="B579" s="77">
        <v>4.1833771347500006</v>
      </c>
      <c r="C579" s="78" t="s">
        <v>481</v>
      </c>
      <c r="E579">
        <f t="shared" si="8"/>
        <v>2024</v>
      </c>
    </row>
    <row r="580" spans="1:5" ht="16" x14ac:dyDescent="0.2">
      <c r="A580" s="79">
        <v>45387</v>
      </c>
      <c r="B580" s="77">
        <v>4.18222037475</v>
      </c>
      <c r="C580" s="78" t="s">
        <v>481</v>
      </c>
      <c r="E580">
        <f t="shared" si="8"/>
        <v>2024</v>
      </c>
    </row>
    <row r="581" spans="1:5" ht="16" x14ac:dyDescent="0.2">
      <c r="A581" s="79">
        <v>45386</v>
      </c>
      <c r="B581" s="77">
        <v>4.1815844289999999</v>
      </c>
      <c r="C581" s="78" t="s">
        <v>481</v>
      </c>
      <c r="E581">
        <f t="shared" si="8"/>
        <v>2024</v>
      </c>
    </row>
    <row r="582" spans="1:5" ht="16" x14ac:dyDescent="0.2">
      <c r="A582" s="79">
        <v>45385</v>
      </c>
      <c r="B582" s="77">
        <v>4.1815844289999999</v>
      </c>
      <c r="C582" s="78" t="s">
        <v>481</v>
      </c>
      <c r="E582">
        <f t="shared" si="8"/>
        <v>2024</v>
      </c>
    </row>
    <row r="583" spans="1:5" ht="16" x14ac:dyDescent="0.2">
      <c r="A583" s="79">
        <v>45384</v>
      </c>
      <c r="B583" s="77">
        <v>4.1825095042500005</v>
      </c>
      <c r="C583" s="78" t="s">
        <v>481</v>
      </c>
      <c r="E583">
        <f t="shared" si="8"/>
        <v>2024</v>
      </c>
    </row>
    <row r="584" spans="1:5" ht="16" x14ac:dyDescent="0.2">
      <c r="A584" s="79">
        <v>45383</v>
      </c>
      <c r="B584" s="77">
        <v>4.1835506790000005</v>
      </c>
      <c r="C584" s="78" t="s">
        <v>481</v>
      </c>
      <c r="E584">
        <f t="shared" si="8"/>
        <v>2024</v>
      </c>
    </row>
    <row r="585" spans="1:5" ht="16" x14ac:dyDescent="0.2">
      <c r="A585" s="79">
        <v>45380</v>
      </c>
      <c r="B585" s="77">
        <v>4.1894605609999997</v>
      </c>
      <c r="C585" s="78" t="s">
        <v>481</v>
      </c>
      <c r="E585">
        <f t="shared" si="8"/>
        <v>2024</v>
      </c>
    </row>
    <row r="586" spans="1:5" ht="16" x14ac:dyDescent="0.2">
      <c r="A586" s="79">
        <v>45379</v>
      </c>
      <c r="B586" s="77">
        <v>4.1856925302499999</v>
      </c>
      <c r="C586" s="78" t="s">
        <v>481</v>
      </c>
      <c r="E586">
        <f t="shared" si="8"/>
        <v>2024</v>
      </c>
    </row>
    <row r="587" spans="1:5" ht="16" x14ac:dyDescent="0.2">
      <c r="A587" s="79">
        <v>45378</v>
      </c>
      <c r="B587" s="77">
        <v>4.1854029772499999</v>
      </c>
      <c r="C587" s="78" t="s">
        <v>481</v>
      </c>
      <c r="E587">
        <f t="shared" ref="E587:E650" si="9">YEAR(A587)</f>
        <v>2024</v>
      </c>
    </row>
    <row r="588" spans="1:5" ht="16" x14ac:dyDescent="0.2">
      <c r="A588" s="79">
        <v>45377</v>
      </c>
      <c r="B588" s="77">
        <v>4.1907954934999996</v>
      </c>
      <c r="C588" s="78" t="s">
        <v>481</v>
      </c>
      <c r="E588">
        <f t="shared" si="9"/>
        <v>2024</v>
      </c>
    </row>
    <row r="589" spans="1:5" ht="16" x14ac:dyDescent="0.2">
      <c r="A589" s="79">
        <v>45376</v>
      </c>
      <c r="B589" s="77">
        <v>4.1948635437500004</v>
      </c>
      <c r="C589" s="78" t="s">
        <v>481</v>
      </c>
      <c r="E589">
        <f t="shared" si="9"/>
        <v>2024</v>
      </c>
    </row>
    <row r="590" spans="1:5" ht="16" x14ac:dyDescent="0.2">
      <c r="A590" s="79">
        <v>45373</v>
      </c>
      <c r="B590" s="77">
        <v>4.1843608647499995</v>
      </c>
      <c r="C590" s="78" t="s">
        <v>481</v>
      </c>
      <c r="E590">
        <f t="shared" si="9"/>
        <v>2024</v>
      </c>
    </row>
    <row r="591" spans="1:5" ht="16" x14ac:dyDescent="0.2">
      <c r="A591" s="79">
        <v>45372</v>
      </c>
      <c r="B591" s="77">
        <v>4.2018557707499999</v>
      </c>
      <c r="C591" s="78" t="s">
        <v>481</v>
      </c>
      <c r="E591">
        <f t="shared" si="9"/>
        <v>2024</v>
      </c>
    </row>
    <row r="592" spans="1:5" ht="16" x14ac:dyDescent="0.2">
      <c r="A592" s="79">
        <v>45371</v>
      </c>
      <c r="B592" s="77">
        <v>4.2018557707499999</v>
      </c>
      <c r="C592" s="78" t="s">
        <v>481</v>
      </c>
      <c r="E592">
        <f t="shared" si="9"/>
        <v>2024</v>
      </c>
    </row>
    <row r="593" spans="1:5" ht="16" x14ac:dyDescent="0.2">
      <c r="A593" s="79">
        <v>45370</v>
      </c>
      <c r="B593" s="77">
        <v>4.2018557707499999</v>
      </c>
      <c r="C593" s="78" t="s">
        <v>481</v>
      </c>
      <c r="E593">
        <f t="shared" si="9"/>
        <v>2024</v>
      </c>
    </row>
    <row r="594" spans="1:5" ht="16" x14ac:dyDescent="0.2">
      <c r="A594" s="79">
        <v>45369</v>
      </c>
      <c r="B594" s="77">
        <v>4.2024978874999999</v>
      </c>
      <c r="C594" s="78" t="s">
        <v>481</v>
      </c>
      <c r="E594">
        <f t="shared" si="9"/>
        <v>2024</v>
      </c>
    </row>
    <row r="595" spans="1:5" ht="16" x14ac:dyDescent="0.2">
      <c r="A595" s="79">
        <v>45366</v>
      </c>
      <c r="B595" s="77">
        <v>4.2039579642499998</v>
      </c>
      <c r="C595" s="78" t="s">
        <v>481</v>
      </c>
      <c r="E595">
        <f t="shared" si="9"/>
        <v>2024</v>
      </c>
    </row>
    <row r="596" spans="1:5" ht="16" x14ac:dyDescent="0.2">
      <c r="A596" s="79">
        <v>45365</v>
      </c>
      <c r="B596" s="77">
        <v>4.2050683207499997</v>
      </c>
      <c r="C596" s="78" t="s">
        <v>481</v>
      </c>
      <c r="E596">
        <f t="shared" si="9"/>
        <v>2024</v>
      </c>
    </row>
    <row r="597" spans="1:5" ht="16" x14ac:dyDescent="0.2">
      <c r="A597" s="79">
        <v>45364</v>
      </c>
      <c r="B597" s="77">
        <v>4.2074078254999998</v>
      </c>
      <c r="C597" s="78" t="s">
        <v>481</v>
      </c>
      <c r="E597">
        <f t="shared" si="9"/>
        <v>2024</v>
      </c>
    </row>
    <row r="598" spans="1:5" ht="16" x14ac:dyDescent="0.2">
      <c r="A598" s="79">
        <v>45363</v>
      </c>
      <c r="B598" s="77">
        <v>4.2130332364999994</v>
      </c>
      <c r="C598" s="78" t="s">
        <v>481</v>
      </c>
      <c r="E598">
        <f t="shared" si="9"/>
        <v>2024</v>
      </c>
    </row>
    <row r="599" spans="1:5" ht="16" x14ac:dyDescent="0.2">
      <c r="A599" s="79">
        <v>45362</v>
      </c>
      <c r="B599" s="77">
        <v>4.2110391867499999</v>
      </c>
      <c r="C599" s="78" t="s">
        <v>481</v>
      </c>
      <c r="E599">
        <f t="shared" si="9"/>
        <v>2024</v>
      </c>
    </row>
    <row r="600" spans="1:5" ht="16" x14ac:dyDescent="0.2">
      <c r="A600" s="79">
        <v>45359</v>
      </c>
      <c r="B600" s="77">
        <v>4.2095741792500005</v>
      </c>
      <c r="C600" s="78" t="s">
        <v>481</v>
      </c>
      <c r="E600">
        <f t="shared" si="9"/>
        <v>2024</v>
      </c>
    </row>
    <row r="601" spans="1:5" ht="16" x14ac:dyDescent="0.2">
      <c r="A601" s="79">
        <v>45358</v>
      </c>
      <c r="B601" s="77">
        <v>4.2057699089999998</v>
      </c>
      <c r="C601" s="78" t="s">
        <v>481</v>
      </c>
      <c r="E601">
        <f t="shared" si="9"/>
        <v>2024</v>
      </c>
    </row>
    <row r="602" spans="1:5" ht="16" x14ac:dyDescent="0.2">
      <c r="A602" s="79">
        <v>45357</v>
      </c>
      <c r="B602" s="77">
        <v>4.2027314174999999</v>
      </c>
      <c r="C602" s="78" t="s">
        <v>481</v>
      </c>
      <c r="E602">
        <f t="shared" si="9"/>
        <v>2024</v>
      </c>
    </row>
    <row r="603" spans="1:5" ht="16" x14ac:dyDescent="0.2">
      <c r="A603" s="79">
        <v>45356</v>
      </c>
      <c r="B603" s="77">
        <v>4.1339540007499993</v>
      </c>
      <c r="C603" s="78" t="s">
        <v>481</v>
      </c>
      <c r="E603">
        <f t="shared" si="9"/>
        <v>2024</v>
      </c>
    </row>
    <row r="604" spans="1:5" ht="16" x14ac:dyDescent="0.2">
      <c r="A604" s="79">
        <v>45355</v>
      </c>
      <c r="B604" s="77">
        <v>4.1326906372499996</v>
      </c>
      <c r="C604" s="78" t="s">
        <v>481</v>
      </c>
      <c r="E604">
        <f t="shared" si="9"/>
        <v>2024</v>
      </c>
    </row>
    <row r="605" spans="1:5" ht="16" x14ac:dyDescent="0.2">
      <c r="A605" s="79">
        <v>45352</v>
      </c>
      <c r="B605" s="77">
        <v>4.1336667942499998</v>
      </c>
      <c r="C605" s="78" t="s">
        <v>481</v>
      </c>
      <c r="E605">
        <f t="shared" si="9"/>
        <v>2024</v>
      </c>
    </row>
    <row r="606" spans="1:5" ht="16" x14ac:dyDescent="0.2">
      <c r="A606" s="79">
        <v>45351</v>
      </c>
      <c r="B606" s="77">
        <v>4.1378638945000006</v>
      </c>
      <c r="C606" s="78" t="s">
        <v>481</v>
      </c>
      <c r="E606">
        <f t="shared" si="9"/>
        <v>2024</v>
      </c>
    </row>
    <row r="607" spans="1:5" ht="16" x14ac:dyDescent="0.2">
      <c r="A607" s="79">
        <v>45350</v>
      </c>
      <c r="B607" s="77">
        <v>4.1333222297500001</v>
      </c>
      <c r="C607" s="78" t="s">
        <v>481</v>
      </c>
      <c r="E607">
        <f t="shared" si="9"/>
        <v>2024</v>
      </c>
    </row>
    <row r="608" spans="1:5" ht="16" x14ac:dyDescent="0.2">
      <c r="A608" s="79">
        <v>45349</v>
      </c>
      <c r="B608" s="77">
        <v>4.1330925299999999</v>
      </c>
      <c r="C608" s="78" t="s">
        <v>481</v>
      </c>
      <c r="E608">
        <f t="shared" si="9"/>
        <v>2024</v>
      </c>
    </row>
    <row r="609" spans="1:5" ht="16" x14ac:dyDescent="0.2">
      <c r="A609" s="79">
        <v>45348</v>
      </c>
      <c r="B609" s="77">
        <v>4.1334370647499998</v>
      </c>
      <c r="C609" s="78" t="s">
        <v>481</v>
      </c>
      <c r="E609">
        <f t="shared" si="9"/>
        <v>2024</v>
      </c>
    </row>
    <row r="610" spans="1:5" ht="16" x14ac:dyDescent="0.2">
      <c r="A610" s="79">
        <v>45345</v>
      </c>
      <c r="B610" s="77">
        <v>4.1336667942499998</v>
      </c>
      <c r="C610" s="78" t="s">
        <v>481</v>
      </c>
      <c r="E610">
        <f t="shared" si="9"/>
        <v>2024</v>
      </c>
    </row>
    <row r="611" spans="1:5" ht="16" x14ac:dyDescent="0.2">
      <c r="A611" s="79">
        <v>45344</v>
      </c>
      <c r="B611" s="77">
        <v>4.1358505334999993</v>
      </c>
      <c r="C611" s="78" t="s">
        <v>481</v>
      </c>
      <c r="E611">
        <f t="shared" si="9"/>
        <v>2024</v>
      </c>
    </row>
    <row r="612" spans="1:5" ht="16" x14ac:dyDescent="0.2">
      <c r="A612" s="79">
        <v>45343</v>
      </c>
      <c r="B612" s="77">
        <v>4.06860289875</v>
      </c>
      <c r="C612" s="78" t="s">
        <v>481</v>
      </c>
      <c r="E612">
        <f t="shared" si="9"/>
        <v>2024</v>
      </c>
    </row>
    <row r="613" spans="1:5" ht="16" x14ac:dyDescent="0.2">
      <c r="A613" s="79">
        <v>45342</v>
      </c>
      <c r="B613" s="77">
        <v>4.0664534917499999</v>
      </c>
      <c r="C613" s="78" t="s">
        <v>481</v>
      </c>
      <c r="E613">
        <f t="shared" si="9"/>
        <v>2024</v>
      </c>
    </row>
    <row r="614" spans="1:5" ht="16" x14ac:dyDescent="0.2">
      <c r="A614" s="79">
        <v>45341</v>
      </c>
      <c r="B614" s="77">
        <v>4.0638546292500006</v>
      </c>
      <c r="C614" s="78" t="s">
        <v>481</v>
      </c>
      <c r="E614">
        <f t="shared" si="9"/>
        <v>2024</v>
      </c>
    </row>
    <row r="615" spans="1:5" ht="16" x14ac:dyDescent="0.2">
      <c r="A615" s="79">
        <v>45338</v>
      </c>
      <c r="B615" s="77">
        <v>4.0870221209999995</v>
      </c>
      <c r="C615" s="78" t="s">
        <v>481</v>
      </c>
      <c r="E615">
        <f t="shared" si="9"/>
        <v>2024</v>
      </c>
    </row>
    <row r="616" spans="1:5" ht="16" x14ac:dyDescent="0.2">
      <c r="A616" s="79">
        <v>45337</v>
      </c>
      <c r="B616" s="77">
        <v>4.0812055244999996</v>
      </c>
      <c r="C616" s="78" t="s">
        <v>481</v>
      </c>
      <c r="E616">
        <f t="shared" si="9"/>
        <v>2024</v>
      </c>
    </row>
    <row r="617" spans="1:5" ht="16" x14ac:dyDescent="0.2">
      <c r="A617" s="79">
        <v>45336</v>
      </c>
      <c r="B617" s="77">
        <v>4.0665100320000001</v>
      </c>
      <c r="C617" s="78" t="s">
        <v>481</v>
      </c>
      <c r="E617">
        <f t="shared" si="9"/>
        <v>2024</v>
      </c>
    </row>
    <row r="618" spans="1:5" ht="16" x14ac:dyDescent="0.2">
      <c r="A618" s="79">
        <v>45335</v>
      </c>
      <c r="B618" s="77">
        <v>4.0667927332500007</v>
      </c>
      <c r="C618" s="78" t="s">
        <v>481</v>
      </c>
      <c r="E618">
        <f t="shared" si="9"/>
        <v>2024</v>
      </c>
    </row>
    <row r="619" spans="1:5" ht="16" x14ac:dyDescent="0.2">
      <c r="A619" s="79">
        <v>45334</v>
      </c>
      <c r="B619" s="77">
        <v>4.0662839002500002</v>
      </c>
      <c r="C619" s="78" t="s">
        <v>481</v>
      </c>
      <c r="E619">
        <f t="shared" si="9"/>
        <v>2024</v>
      </c>
    </row>
    <row r="620" spans="1:5" ht="16" x14ac:dyDescent="0.2">
      <c r="A620" s="79">
        <v>45331</v>
      </c>
      <c r="B620" s="77">
        <v>4.0870792462500001</v>
      </c>
      <c r="C620" s="78" t="s">
        <v>481</v>
      </c>
      <c r="E620">
        <f t="shared" si="9"/>
        <v>2024</v>
      </c>
    </row>
    <row r="621" spans="1:5" ht="16" x14ac:dyDescent="0.2">
      <c r="A621" s="79">
        <v>45330</v>
      </c>
      <c r="B621" s="77">
        <v>4.08713634225</v>
      </c>
      <c r="C621" s="78" t="s">
        <v>481</v>
      </c>
      <c r="E621">
        <f t="shared" si="9"/>
        <v>2024</v>
      </c>
    </row>
    <row r="622" spans="1:5" ht="16" x14ac:dyDescent="0.2">
      <c r="A622" s="79">
        <v>45329</v>
      </c>
      <c r="B622" s="77">
        <v>4.0657187024999999</v>
      </c>
      <c r="C622" s="78" t="s">
        <v>481</v>
      </c>
      <c r="E622">
        <f t="shared" si="9"/>
        <v>2024</v>
      </c>
    </row>
    <row r="623" spans="1:5" ht="16" x14ac:dyDescent="0.2">
      <c r="A623" s="79">
        <v>45328</v>
      </c>
      <c r="B623" s="77">
        <v>4.09176749475</v>
      </c>
      <c r="C623" s="78" t="s">
        <v>481</v>
      </c>
      <c r="E623">
        <f t="shared" si="9"/>
        <v>2024</v>
      </c>
    </row>
    <row r="624" spans="1:5" ht="16" x14ac:dyDescent="0.2">
      <c r="A624" s="79">
        <v>45327</v>
      </c>
      <c r="B624" s="77">
        <v>4.0709812162499999</v>
      </c>
      <c r="C624" s="78" t="s">
        <v>481</v>
      </c>
      <c r="E624">
        <f t="shared" si="9"/>
        <v>2024</v>
      </c>
    </row>
    <row r="625" spans="1:5" ht="16" x14ac:dyDescent="0.2">
      <c r="A625" s="79">
        <v>45324</v>
      </c>
      <c r="B625" s="77">
        <v>4.0670189235</v>
      </c>
      <c r="C625" s="78" t="s">
        <v>481</v>
      </c>
      <c r="E625">
        <f t="shared" si="9"/>
        <v>2024</v>
      </c>
    </row>
    <row r="626" spans="1:5" ht="16" x14ac:dyDescent="0.2">
      <c r="A626" s="79">
        <v>45323</v>
      </c>
      <c r="B626" s="77">
        <v>4.0736459497500004</v>
      </c>
      <c r="C626" s="78" t="s">
        <v>481</v>
      </c>
      <c r="E626">
        <f t="shared" si="9"/>
        <v>2024</v>
      </c>
    </row>
    <row r="627" spans="1:5" ht="16" x14ac:dyDescent="0.2">
      <c r="A627" s="79">
        <v>45322</v>
      </c>
      <c r="B627" s="77">
        <v>4.1015214045000006</v>
      </c>
      <c r="C627" s="78" t="s">
        <v>481</v>
      </c>
      <c r="E627">
        <f t="shared" si="9"/>
        <v>2024</v>
      </c>
    </row>
    <row r="628" spans="1:5" ht="16" x14ac:dyDescent="0.2">
      <c r="A628" s="79">
        <v>45321</v>
      </c>
      <c r="B628" s="77">
        <v>4.0763709967500006</v>
      </c>
      <c r="C628" s="78" t="s">
        <v>481</v>
      </c>
      <c r="E628">
        <f t="shared" si="9"/>
        <v>2024</v>
      </c>
    </row>
    <row r="629" spans="1:5" ht="16" x14ac:dyDescent="0.2">
      <c r="A629" s="79">
        <v>45320</v>
      </c>
      <c r="B629" s="77">
        <v>4.0739296454999998</v>
      </c>
      <c r="C629" s="78" t="s">
        <v>481</v>
      </c>
      <c r="E629">
        <f t="shared" si="9"/>
        <v>2024</v>
      </c>
    </row>
    <row r="630" spans="1:5" ht="16" x14ac:dyDescent="0.2">
      <c r="A630" s="79">
        <v>45317</v>
      </c>
      <c r="B630" s="77">
        <v>4.0759165687500003</v>
      </c>
      <c r="C630" s="78" t="s">
        <v>481</v>
      </c>
      <c r="E630">
        <f t="shared" si="9"/>
        <v>2024</v>
      </c>
    </row>
    <row r="631" spans="1:5" ht="16" x14ac:dyDescent="0.2">
      <c r="A631" s="79">
        <v>45316</v>
      </c>
      <c r="B631" s="77">
        <v>4.0960649632499999</v>
      </c>
      <c r="C631" s="78" t="s">
        <v>481</v>
      </c>
      <c r="E631">
        <f t="shared" si="9"/>
        <v>2024</v>
      </c>
    </row>
    <row r="632" spans="1:5" ht="16" x14ac:dyDescent="0.2">
      <c r="A632" s="79">
        <v>45315</v>
      </c>
      <c r="B632" s="77">
        <v>4.1109174697499995</v>
      </c>
      <c r="C632" s="78" t="s">
        <v>481</v>
      </c>
      <c r="E632">
        <f t="shared" si="9"/>
        <v>2024</v>
      </c>
    </row>
    <row r="633" spans="1:5" ht="16" x14ac:dyDescent="0.2">
      <c r="A633" s="79">
        <v>45314</v>
      </c>
      <c r="B633" s="77">
        <v>4.0942302862499993</v>
      </c>
      <c r="C633" s="78" t="s">
        <v>481</v>
      </c>
      <c r="E633">
        <f t="shared" si="9"/>
        <v>2024</v>
      </c>
    </row>
    <row r="634" spans="1:5" ht="16" x14ac:dyDescent="0.2">
      <c r="A634" s="79">
        <v>45313</v>
      </c>
      <c r="B634" s="77">
        <v>4.0666231125000003</v>
      </c>
      <c r="C634" s="78" t="s">
        <v>481</v>
      </c>
      <c r="E634">
        <f t="shared" si="9"/>
        <v>2024</v>
      </c>
    </row>
    <row r="635" spans="1:5" ht="16" x14ac:dyDescent="0.2">
      <c r="A635" s="79">
        <v>45310</v>
      </c>
      <c r="B635" s="77">
        <v>4.0883931562499995</v>
      </c>
      <c r="C635" s="78" t="s">
        <v>481</v>
      </c>
      <c r="E635">
        <f t="shared" si="9"/>
        <v>2024</v>
      </c>
    </row>
    <row r="636" spans="1:5" ht="16" x14ac:dyDescent="0.2">
      <c r="A636" s="79">
        <v>45309</v>
      </c>
      <c r="B636" s="77">
        <v>4.0647017092500004</v>
      </c>
      <c r="C636" s="78" t="s">
        <v>481</v>
      </c>
      <c r="E636">
        <f t="shared" si="9"/>
        <v>2024</v>
      </c>
    </row>
    <row r="637" spans="1:5" ht="16" x14ac:dyDescent="0.2">
      <c r="A637" s="79">
        <v>45308</v>
      </c>
      <c r="B637" s="77">
        <v>4.0773369779999999</v>
      </c>
      <c r="C637" s="78" t="s">
        <v>481</v>
      </c>
      <c r="E637">
        <f t="shared" si="9"/>
        <v>2024</v>
      </c>
    </row>
    <row r="638" spans="1:5" ht="16" x14ac:dyDescent="0.2">
      <c r="A638" s="79">
        <v>45307</v>
      </c>
      <c r="B638" s="77">
        <v>4.0794979094999997</v>
      </c>
      <c r="C638" s="78" t="s">
        <v>481</v>
      </c>
      <c r="E638">
        <f t="shared" si="9"/>
        <v>2024</v>
      </c>
    </row>
    <row r="639" spans="1:5" ht="16" x14ac:dyDescent="0.2">
      <c r="A639" s="79">
        <v>45306</v>
      </c>
      <c r="B639" s="77">
        <v>4.0906802430000004</v>
      </c>
      <c r="C639" s="78" t="s">
        <v>481</v>
      </c>
      <c r="E639">
        <f t="shared" si="9"/>
        <v>2024</v>
      </c>
    </row>
    <row r="640" spans="1:5" ht="16" x14ac:dyDescent="0.2">
      <c r="A640" s="79">
        <v>45303</v>
      </c>
      <c r="B640" s="77">
        <v>4.0940583547499996</v>
      </c>
      <c r="C640" s="78" t="s">
        <v>481</v>
      </c>
      <c r="E640">
        <f t="shared" si="9"/>
        <v>2024</v>
      </c>
    </row>
    <row r="641" spans="1:5" ht="16" x14ac:dyDescent="0.2">
      <c r="A641" s="79">
        <v>45302</v>
      </c>
      <c r="B641" s="77">
        <v>4.0953194392499999</v>
      </c>
      <c r="C641" s="78" t="s">
        <v>481</v>
      </c>
      <c r="E641">
        <f t="shared" si="9"/>
        <v>2024</v>
      </c>
    </row>
    <row r="642" spans="1:5" ht="16" x14ac:dyDescent="0.2">
      <c r="A642" s="79">
        <v>45301</v>
      </c>
      <c r="B642" s="77">
        <v>4.0788721350000001</v>
      </c>
      <c r="C642" s="78" t="s">
        <v>481</v>
      </c>
      <c r="E642">
        <f t="shared" si="9"/>
        <v>2024</v>
      </c>
    </row>
    <row r="643" spans="1:5" ht="16" x14ac:dyDescent="0.2">
      <c r="A643" s="79">
        <v>45300</v>
      </c>
      <c r="B643" s="77">
        <v>4.0809208342499996</v>
      </c>
      <c r="C643" s="78" t="s">
        <v>481</v>
      </c>
      <c r="E643">
        <f t="shared" si="9"/>
        <v>2024</v>
      </c>
    </row>
    <row r="644" spans="1:5" ht="16" x14ac:dyDescent="0.2">
      <c r="A644" s="79">
        <v>45299</v>
      </c>
      <c r="B644" s="77">
        <v>4.0886217450000002</v>
      </c>
      <c r="C644" s="78" t="s">
        <v>481</v>
      </c>
      <c r="E644">
        <f t="shared" si="9"/>
        <v>2024</v>
      </c>
    </row>
    <row r="645" spans="1:5" ht="16" x14ac:dyDescent="0.2">
      <c r="A645" s="79">
        <v>45296</v>
      </c>
      <c r="B645" s="77">
        <v>4.0969255567500005</v>
      </c>
      <c r="C645" s="78" t="s">
        <v>481</v>
      </c>
      <c r="E645">
        <f t="shared" si="9"/>
        <v>2024</v>
      </c>
    </row>
    <row r="646" spans="1:5" ht="16" x14ac:dyDescent="0.2">
      <c r="A646" s="79">
        <v>45295</v>
      </c>
      <c r="B646" s="77">
        <v>4.0933135619999996</v>
      </c>
      <c r="C646" s="78" t="s">
        <v>481</v>
      </c>
      <c r="E646">
        <f t="shared" si="9"/>
        <v>2024</v>
      </c>
    </row>
    <row r="647" spans="1:5" ht="16" x14ac:dyDescent="0.2">
      <c r="A647" s="79">
        <v>45294</v>
      </c>
      <c r="B647" s="77">
        <v>4.1007738915000003</v>
      </c>
      <c r="C647" s="78" t="s">
        <v>481</v>
      </c>
      <c r="E647">
        <f t="shared" si="9"/>
        <v>2024</v>
      </c>
    </row>
    <row r="648" spans="1:5" ht="16" x14ac:dyDescent="0.2">
      <c r="A648" s="79">
        <v>45293</v>
      </c>
      <c r="B648" s="77">
        <v>4.09514742</v>
      </c>
      <c r="C648" s="78" t="s">
        <v>481</v>
      </c>
      <c r="E648">
        <f t="shared" si="9"/>
        <v>2024</v>
      </c>
    </row>
    <row r="649" spans="1:5" ht="16" x14ac:dyDescent="0.2">
      <c r="A649" s="79">
        <v>45292</v>
      </c>
      <c r="B649" s="77">
        <v>4.1265765742500005</v>
      </c>
      <c r="C649" s="78" t="s">
        <v>481</v>
      </c>
      <c r="E649">
        <f t="shared" si="9"/>
        <v>2024</v>
      </c>
    </row>
    <row r="650" spans="1:5" ht="16" x14ac:dyDescent="0.2">
      <c r="A650" s="79">
        <v>45289</v>
      </c>
      <c r="B650" s="77">
        <v>4.1250052935000001</v>
      </c>
      <c r="C650" s="78" t="s">
        <v>481</v>
      </c>
      <c r="E650">
        <f t="shared" si="9"/>
        <v>2023</v>
      </c>
    </row>
    <row r="651" spans="1:5" ht="16" x14ac:dyDescent="0.2">
      <c r="A651" s="79">
        <v>45288</v>
      </c>
      <c r="B651" s="77">
        <v>4.116703266</v>
      </c>
      <c r="C651" s="78" t="s">
        <v>481</v>
      </c>
      <c r="E651">
        <f t="shared" ref="E651:E714" si="10">YEAR(A651)</f>
        <v>2023</v>
      </c>
    </row>
    <row r="652" spans="1:5" ht="16" x14ac:dyDescent="0.2">
      <c r="A652" s="79">
        <v>45287</v>
      </c>
      <c r="B652" s="77">
        <v>4.0941729854999993</v>
      </c>
      <c r="C652" s="78" t="s">
        <v>481</v>
      </c>
      <c r="E652">
        <f t="shared" si="10"/>
        <v>2023</v>
      </c>
    </row>
    <row r="653" spans="1:5" ht="16" x14ac:dyDescent="0.2">
      <c r="A653" s="79">
        <v>45286</v>
      </c>
      <c r="B653" s="77">
        <v>4.0948034399999997</v>
      </c>
      <c r="C653" s="78" t="s">
        <v>481</v>
      </c>
      <c r="E653">
        <f t="shared" si="10"/>
        <v>2023</v>
      </c>
    </row>
    <row r="654" spans="1:5" ht="16" x14ac:dyDescent="0.2">
      <c r="A654" s="79">
        <v>45285</v>
      </c>
      <c r="B654" s="77">
        <v>4.0989349732500004</v>
      </c>
      <c r="C654" s="78" t="s">
        <v>481</v>
      </c>
      <c r="E654">
        <f t="shared" si="10"/>
        <v>2023</v>
      </c>
    </row>
    <row r="655" spans="1:5" ht="16" x14ac:dyDescent="0.2">
      <c r="A655" s="79">
        <v>45282</v>
      </c>
      <c r="B655" s="77">
        <v>4.1015214045000006</v>
      </c>
      <c r="C655" s="78" t="s">
        <v>481</v>
      </c>
      <c r="E655">
        <f t="shared" si="10"/>
        <v>2023</v>
      </c>
    </row>
    <row r="656" spans="1:5" ht="16" x14ac:dyDescent="0.2">
      <c r="A656" s="79">
        <v>45281</v>
      </c>
      <c r="B656" s="77">
        <v>4.0962944295000003</v>
      </c>
      <c r="C656" s="78" t="s">
        <v>481</v>
      </c>
      <c r="E656">
        <f t="shared" si="10"/>
        <v>2023</v>
      </c>
    </row>
    <row r="657" spans="1:5" ht="16" x14ac:dyDescent="0.2">
      <c r="A657" s="79">
        <v>45280</v>
      </c>
      <c r="B657" s="77">
        <v>4.0992222082499996</v>
      </c>
      <c r="C657" s="78" t="s">
        <v>481</v>
      </c>
      <c r="E657">
        <f t="shared" si="10"/>
        <v>2023</v>
      </c>
    </row>
    <row r="658" spans="1:5" ht="16" x14ac:dyDescent="0.2">
      <c r="A658" s="79">
        <v>45279</v>
      </c>
      <c r="B658" s="77">
        <v>4.1031324067500003</v>
      </c>
      <c r="C658" s="78" t="s">
        <v>481</v>
      </c>
      <c r="E658">
        <f t="shared" si="10"/>
        <v>2023</v>
      </c>
    </row>
    <row r="659" spans="1:5" ht="16" x14ac:dyDescent="0.2">
      <c r="A659" s="79">
        <v>45278</v>
      </c>
      <c r="B659" s="77">
        <v>4.1003714992499996</v>
      </c>
      <c r="C659" s="78" t="s">
        <v>481</v>
      </c>
      <c r="E659">
        <f t="shared" si="10"/>
        <v>2023</v>
      </c>
    </row>
    <row r="660" spans="1:5" ht="16" x14ac:dyDescent="0.2">
      <c r="A660" s="79">
        <v>45275</v>
      </c>
      <c r="B660" s="77">
        <v>4.1093580937500001</v>
      </c>
      <c r="C660" s="78" t="s">
        <v>481</v>
      </c>
      <c r="E660">
        <f t="shared" si="10"/>
        <v>2023</v>
      </c>
    </row>
    <row r="661" spans="1:5" ht="16" x14ac:dyDescent="0.2">
      <c r="A661" s="79">
        <v>45274</v>
      </c>
      <c r="B661" s="77">
        <v>4.1190221475</v>
      </c>
      <c r="C661" s="78" t="s">
        <v>481</v>
      </c>
      <c r="E661">
        <f t="shared" si="10"/>
        <v>2023</v>
      </c>
    </row>
    <row r="662" spans="1:5" ht="16" x14ac:dyDescent="0.2">
      <c r="A662" s="79">
        <v>45273</v>
      </c>
      <c r="B662" s="77">
        <v>4.0780759792500003</v>
      </c>
      <c r="C662" s="78" t="s">
        <v>481</v>
      </c>
      <c r="E662">
        <f t="shared" si="10"/>
        <v>2023</v>
      </c>
    </row>
    <row r="663" spans="1:5" ht="16" x14ac:dyDescent="0.2">
      <c r="A663" s="79">
        <v>45272</v>
      </c>
      <c r="B663" s="77">
        <v>4.0760869499999997</v>
      </c>
      <c r="C663" s="78" t="s">
        <v>481</v>
      </c>
      <c r="E663">
        <f t="shared" si="10"/>
        <v>2023</v>
      </c>
    </row>
    <row r="664" spans="1:5" ht="16" x14ac:dyDescent="0.2">
      <c r="A664" s="79">
        <v>45271</v>
      </c>
      <c r="B664" s="77">
        <v>4.07580296175</v>
      </c>
      <c r="C664" s="78" t="s">
        <v>481</v>
      </c>
      <c r="E664">
        <f t="shared" si="10"/>
        <v>2023</v>
      </c>
    </row>
    <row r="665" spans="1:5" ht="16" x14ac:dyDescent="0.2">
      <c r="A665" s="79">
        <v>45268</v>
      </c>
      <c r="B665" s="77">
        <v>4.0830285599999998</v>
      </c>
      <c r="C665" s="78" t="s">
        <v>481</v>
      </c>
      <c r="E665">
        <f t="shared" si="10"/>
        <v>2023</v>
      </c>
    </row>
    <row r="666" spans="1:5" ht="16" x14ac:dyDescent="0.2">
      <c r="A666" s="79">
        <v>45267</v>
      </c>
      <c r="B666" s="77">
        <v>4.0935427065000001</v>
      </c>
      <c r="C666" s="78" t="s">
        <v>481</v>
      </c>
      <c r="E666">
        <f t="shared" si="10"/>
        <v>2023</v>
      </c>
    </row>
    <row r="667" spans="1:5" ht="16" x14ac:dyDescent="0.2">
      <c r="A667" s="79">
        <v>45266</v>
      </c>
      <c r="B667" s="77">
        <v>4.0863369690000004</v>
      </c>
      <c r="C667" s="78" t="s">
        <v>481</v>
      </c>
      <c r="E667">
        <f t="shared" si="10"/>
        <v>2023</v>
      </c>
    </row>
    <row r="668" spans="1:5" ht="16" x14ac:dyDescent="0.2">
      <c r="A668" s="79">
        <v>45265</v>
      </c>
      <c r="B668" s="77">
        <v>4.0943449169999999</v>
      </c>
      <c r="C668" s="78" t="s">
        <v>481</v>
      </c>
      <c r="E668">
        <f t="shared" si="10"/>
        <v>2023</v>
      </c>
    </row>
    <row r="669" spans="1:5" ht="16" x14ac:dyDescent="0.2">
      <c r="A669" s="79">
        <v>45264</v>
      </c>
      <c r="B669" s="77">
        <v>4.10756916375</v>
      </c>
      <c r="C669" s="78" t="s">
        <v>481</v>
      </c>
      <c r="E669">
        <f t="shared" si="10"/>
        <v>2023</v>
      </c>
    </row>
    <row r="670" spans="1:5" ht="16" x14ac:dyDescent="0.2">
      <c r="A670" s="79">
        <v>45261</v>
      </c>
      <c r="B670" s="77">
        <v>4.0974420824999997</v>
      </c>
      <c r="C670" s="78" t="s">
        <v>481</v>
      </c>
      <c r="E670">
        <f t="shared" si="10"/>
        <v>2023</v>
      </c>
    </row>
    <row r="671" spans="1:5" ht="16" x14ac:dyDescent="0.2">
      <c r="A671" s="79">
        <v>45260</v>
      </c>
      <c r="B671" s="77">
        <v>4.0989349732500004</v>
      </c>
      <c r="C671" s="78" t="s">
        <v>481</v>
      </c>
      <c r="E671">
        <f t="shared" si="10"/>
        <v>2023</v>
      </c>
    </row>
    <row r="672" spans="1:5" ht="16" x14ac:dyDescent="0.2">
      <c r="A672" s="79">
        <v>45259</v>
      </c>
      <c r="B672" s="77">
        <v>4.1023842794999998</v>
      </c>
      <c r="C672" s="78" t="s">
        <v>481</v>
      </c>
      <c r="E672">
        <f t="shared" si="10"/>
        <v>2023</v>
      </c>
    </row>
    <row r="673" spans="1:5" ht="16" x14ac:dyDescent="0.2">
      <c r="A673" s="79">
        <v>45258</v>
      </c>
      <c r="B673" s="77">
        <v>4.0930271752499996</v>
      </c>
      <c r="C673" s="78" t="s">
        <v>481</v>
      </c>
      <c r="E673">
        <f t="shared" si="10"/>
        <v>2023</v>
      </c>
    </row>
    <row r="674" spans="1:5" ht="16" x14ac:dyDescent="0.2">
      <c r="A674" s="79">
        <v>45257</v>
      </c>
      <c r="B674" s="77">
        <v>4.2399013167500001</v>
      </c>
      <c r="C674" s="78" t="s">
        <v>481</v>
      </c>
      <c r="E674">
        <f t="shared" si="10"/>
        <v>2023</v>
      </c>
    </row>
    <row r="675" spans="1:5" ht="16" x14ac:dyDescent="0.2">
      <c r="A675" s="79">
        <v>45254</v>
      </c>
      <c r="B675" s="77">
        <v>4.2314794142499998</v>
      </c>
      <c r="C675" s="78" t="s">
        <v>481</v>
      </c>
      <c r="E675">
        <f t="shared" si="10"/>
        <v>2023</v>
      </c>
    </row>
    <row r="676" spans="1:5" ht="16" x14ac:dyDescent="0.2">
      <c r="A676" s="79">
        <v>45253</v>
      </c>
      <c r="B676" s="77">
        <v>4.23343362475</v>
      </c>
      <c r="C676" s="78" t="s">
        <v>481</v>
      </c>
      <c r="E676">
        <f t="shared" si="10"/>
        <v>2023</v>
      </c>
    </row>
    <row r="677" spans="1:5" ht="16" x14ac:dyDescent="0.2">
      <c r="A677" s="79">
        <v>45252</v>
      </c>
      <c r="B677" s="77">
        <v>4.228403685</v>
      </c>
      <c r="C677" s="78" t="s">
        <v>481</v>
      </c>
      <c r="E677">
        <f t="shared" si="10"/>
        <v>2023</v>
      </c>
    </row>
    <row r="678" spans="1:5" ht="16" x14ac:dyDescent="0.2">
      <c r="A678" s="79">
        <v>45251</v>
      </c>
      <c r="B678" s="77">
        <v>4.2438271617499996</v>
      </c>
      <c r="C678" s="78" t="s">
        <v>481</v>
      </c>
      <c r="E678">
        <f t="shared" si="10"/>
        <v>2023</v>
      </c>
    </row>
    <row r="679" spans="1:5" ht="16" x14ac:dyDescent="0.2">
      <c r="A679" s="79">
        <v>45250</v>
      </c>
      <c r="B679" s="77">
        <v>4.2201451022500001</v>
      </c>
      <c r="C679" s="78" t="s">
        <v>481</v>
      </c>
      <c r="E679">
        <f t="shared" si="10"/>
        <v>2023</v>
      </c>
    </row>
    <row r="680" spans="1:5" ht="16" x14ac:dyDescent="0.2">
      <c r="A680" s="79">
        <v>45247</v>
      </c>
      <c r="B680" s="77">
        <v>4.1943982382499998</v>
      </c>
      <c r="C680" s="78" t="s">
        <v>481</v>
      </c>
      <c r="E680">
        <f t="shared" si="10"/>
        <v>2023</v>
      </c>
    </row>
    <row r="681" spans="1:5" ht="16" x14ac:dyDescent="0.2">
      <c r="A681" s="79">
        <v>45246</v>
      </c>
      <c r="B681" s="77">
        <v>4.1772536574999997</v>
      </c>
      <c r="C681" s="78" t="s">
        <v>481</v>
      </c>
      <c r="E681">
        <f t="shared" si="10"/>
        <v>2023</v>
      </c>
    </row>
    <row r="682" spans="1:5" ht="16" x14ac:dyDescent="0.2">
      <c r="A682" s="79">
        <v>45245</v>
      </c>
      <c r="B682" s="77">
        <v>4.1741410232500007</v>
      </c>
      <c r="C682" s="78" t="s">
        <v>481</v>
      </c>
      <c r="E682">
        <f t="shared" si="10"/>
        <v>2023</v>
      </c>
    </row>
    <row r="683" spans="1:5" ht="16" x14ac:dyDescent="0.2">
      <c r="A683" s="79">
        <v>45244</v>
      </c>
      <c r="B683" s="77">
        <v>4.1610498215000007</v>
      </c>
      <c r="C683" s="78" t="s">
        <v>481</v>
      </c>
      <c r="E683">
        <f t="shared" si="10"/>
        <v>2023</v>
      </c>
    </row>
    <row r="684" spans="1:5" ht="16" x14ac:dyDescent="0.2">
      <c r="A684" s="79">
        <v>45243</v>
      </c>
      <c r="B684" s="77">
        <v>4.1491214902500007</v>
      </c>
      <c r="C684" s="78" t="s">
        <v>481</v>
      </c>
      <c r="E684">
        <f t="shared" si="10"/>
        <v>2023</v>
      </c>
    </row>
    <row r="685" spans="1:5" ht="16" x14ac:dyDescent="0.2">
      <c r="A685" s="79">
        <v>45240</v>
      </c>
      <c r="B685" s="77">
        <v>4.1498614354999992</v>
      </c>
      <c r="C685" s="78" t="s">
        <v>481</v>
      </c>
      <c r="E685">
        <f t="shared" si="10"/>
        <v>2023</v>
      </c>
    </row>
    <row r="686" spans="1:5" ht="16" x14ac:dyDescent="0.2">
      <c r="A686" s="79">
        <v>45239</v>
      </c>
      <c r="B686" s="77">
        <v>4.1533941212499998</v>
      </c>
      <c r="C686" s="78" t="s">
        <v>481</v>
      </c>
      <c r="E686">
        <f t="shared" si="10"/>
        <v>2023</v>
      </c>
    </row>
    <row r="687" spans="1:5" ht="16" x14ac:dyDescent="0.2">
      <c r="A687" s="79">
        <v>45238</v>
      </c>
      <c r="B687" s="77">
        <v>4.2238430932500002</v>
      </c>
      <c r="C687" s="78" t="s">
        <v>481</v>
      </c>
      <c r="E687">
        <f t="shared" si="10"/>
        <v>2023</v>
      </c>
    </row>
    <row r="688" spans="1:5" ht="16" x14ac:dyDescent="0.2">
      <c r="A688" s="79">
        <v>45237</v>
      </c>
      <c r="B688" s="77">
        <v>4.2245974522500003</v>
      </c>
      <c r="C688" s="78" t="s">
        <v>481</v>
      </c>
      <c r="E688">
        <f t="shared" si="10"/>
        <v>2023</v>
      </c>
    </row>
    <row r="689" spans="1:5" ht="16" x14ac:dyDescent="0.2">
      <c r="A689" s="79">
        <v>45236</v>
      </c>
      <c r="B689" s="77">
        <v>4.2297111465000006</v>
      </c>
      <c r="C689" s="78" t="s">
        <v>481</v>
      </c>
      <c r="E689">
        <f t="shared" si="10"/>
        <v>2023</v>
      </c>
    </row>
    <row r="690" spans="1:5" ht="16" x14ac:dyDescent="0.2">
      <c r="A690" s="79">
        <v>45233</v>
      </c>
      <c r="B690" s="77">
        <v>4.2120402592500001</v>
      </c>
      <c r="C690" s="78" t="s">
        <v>481</v>
      </c>
      <c r="E690">
        <f t="shared" si="10"/>
        <v>2023</v>
      </c>
    </row>
    <row r="691" spans="1:5" ht="16" x14ac:dyDescent="0.2">
      <c r="A691" s="79">
        <v>45232</v>
      </c>
      <c r="B691" s="77">
        <v>4.2031164555</v>
      </c>
      <c r="C691" s="78" t="s">
        <v>481</v>
      </c>
      <c r="E691">
        <f t="shared" si="10"/>
        <v>2023</v>
      </c>
    </row>
    <row r="692" spans="1:5" ht="16" x14ac:dyDescent="0.2">
      <c r="A692" s="79">
        <v>45231</v>
      </c>
      <c r="B692" s="77">
        <v>4.201795497</v>
      </c>
      <c r="C692" s="78" t="s">
        <v>481</v>
      </c>
      <c r="E692">
        <f t="shared" si="10"/>
        <v>2023</v>
      </c>
    </row>
    <row r="693" spans="1:5" ht="16" x14ac:dyDescent="0.2">
      <c r="A693" s="79">
        <v>45230</v>
      </c>
      <c r="B693" s="77">
        <v>4.2031164555</v>
      </c>
      <c r="C693" s="78" t="s">
        <v>481</v>
      </c>
      <c r="E693">
        <f t="shared" si="10"/>
        <v>2023</v>
      </c>
    </row>
    <row r="694" spans="1:5" ht="16" x14ac:dyDescent="0.2">
      <c r="A694" s="79">
        <v>45229</v>
      </c>
      <c r="B694" s="77">
        <v>4.2046681927499998</v>
      </c>
      <c r="C694" s="78" t="s">
        <v>481</v>
      </c>
      <c r="E694">
        <f t="shared" si="10"/>
        <v>2023</v>
      </c>
    </row>
    <row r="695" spans="1:5" ht="16" x14ac:dyDescent="0.2">
      <c r="A695" s="79">
        <v>45226</v>
      </c>
      <c r="B695" s="77">
        <v>4.2024271634999995</v>
      </c>
      <c r="C695" s="78" t="s">
        <v>481</v>
      </c>
      <c r="E695">
        <f t="shared" si="10"/>
        <v>2023</v>
      </c>
    </row>
    <row r="696" spans="1:5" ht="16" x14ac:dyDescent="0.2">
      <c r="A696" s="79">
        <v>45225</v>
      </c>
      <c r="B696" s="77">
        <v>4.2028866607499999</v>
      </c>
      <c r="C696" s="78" t="s">
        <v>481</v>
      </c>
      <c r="E696">
        <f t="shared" si="10"/>
        <v>2023</v>
      </c>
    </row>
    <row r="697" spans="1:5" ht="16" x14ac:dyDescent="0.2">
      <c r="A697" s="79">
        <v>45224</v>
      </c>
      <c r="B697" s="77">
        <v>4.2026568967499998</v>
      </c>
      <c r="C697" s="78" t="s">
        <v>481</v>
      </c>
      <c r="E697">
        <f t="shared" si="10"/>
        <v>2023</v>
      </c>
    </row>
    <row r="698" spans="1:5" ht="16" x14ac:dyDescent="0.2">
      <c r="A698" s="79">
        <v>45223</v>
      </c>
      <c r="B698" s="77">
        <v>4.2064512622499999</v>
      </c>
      <c r="C698" s="78" t="s">
        <v>481</v>
      </c>
      <c r="E698">
        <f t="shared" si="10"/>
        <v>2023</v>
      </c>
    </row>
    <row r="699" spans="1:5" ht="16" x14ac:dyDescent="0.2">
      <c r="A699" s="79">
        <v>45222</v>
      </c>
      <c r="B699" s="77">
        <v>4.20328880925</v>
      </c>
      <c r="C699" s="78" t="s">
        <v>481</v>
      </c>
      <c r="E699">
        <f t="shared" si="10"/>
        <v>2023</v>
      </c>
    </row>
    <row r="700" spans="1:5" ht="16" x14ac:dyDescent="0.2">
      <c r="A700" s="79">
        <v>45219</v>
      </c>
      <c r="B700" s="77">
        <v>4.20323136825</v>
      </c>
      <c r="C700" s="78" t="s">
        <v>481</v>
      </c>
      <c r="E700">
        <f t="shared" si="10"/>
        <v>2023</v>
      </c>
    </row>
    <row r="701" spans="1:5" ht="16" x14ac:dyDescent="0.2">
      <c r="A701" s="79">
        <v>45218</v>
      </c>
      <c r="B701" s="77">
        <v>4.2036910499999998</v>
      </c>
      <c r="C701" s="78" t="s">
        <v>481</v>
      </c>
      <c r="E701">
        <f t="shared" si="10"/>
        <v>2023</v>
      </c>
    </row>
    <row r="702" spans="1:5" ht="16" x14ac:dyDescent="0.2">
      <c r="A702" s="79">
        <v>45217</v>
      </c>
      <c r="B702" s="77">
        <v>4.2027717787499999</v>
      </c>
      <c r="C702" s="78" t="s">
        <v>481</v>
      </c>
      <c r="E702">
        <f t="shared" si="10"/>
        <v>2023</v>
      </c>
    </row>
    <row r="703" spans="1:5" ht="16" x14ac:dyDescent="0.2">
      <c r="A703" s="79">
        <v>45216</v>
      </c>
      <c r="B703" s="77">
        <v>4.2053582535</v>
      </c>
      <c r="C703" s="78" t="s">
        <v>481</v>
      </c>
      <c r="E703">
        <f t="shared" si="10"/>
        <v>2023</v>
      </c>
    </row>
    <row r="704" spans="1:5" ht="16" x14ac:dyDescent="0.2">
      <c r="A704" s="79">
        <v>45215</v>
      </c>
      <c r="B704" s="77">
        <v>4.2059909654999998</v>
      </c>
      <c r="C704" s="78" t="s">
        <v>481</v>
      </c>
      <c r="E704">
        <f t="shared" si="10"/>
        <v>2023</v>
      </c>
    </row>
    <row r="705" spans="1:5" ht="16" x14ac:dyDescent="0.2">
      <c r="A705" s="79">
        <v>45212</v>
      </c>
      <c r="B705" s="77">
        <v>4.2097337324999993</v>
      </c>
      <c r="C705" s="78" t="s">
        <v>481</v>
      </c>
      <c r="E705">
        <f t="shared" si="10"/>
        <v>2023</v>
      </c>
    </row>
    <row r="706" spans="1:5" ht="16" x14ac:dyDescent="0.2">
      <c r="A706" s="79">
        <v>45211</v>
      </c>
      <c r="B706" s="77">
        <v>4.2119825722499993</v>
      </c>
      <c r="C706" s="78" t="s">
        <v>481</v>
      </c>
      <c r="E706">
        <f t="shared" si="10"/>
        <v>2023</v>
      </c>
    </row>
    <row r="707" spans="1:5" ht="16" x14ac:dyDescent="0.2">
      <c r="A707" s="79">
        <v>45210</v>
      </c>
      <c r="B707" s="77">
        <v>4.212097977</v>
      </c>
      <c r="C707" s="78" t="s">
        <v>481</v>
      </c>
      <c r="E707">
        <f t="shared" si="10"/>
        <v>2023</v>
      </c>
    </row>
    <row r="708" spans="1:5" ht="16" x14ac:dyDescent="0.2">
      <c r="A708" s="79">
        <v>45209</v>
      </c>
      <c r="B708" s="77">
        <v>4.2144071175000004</v>
      </c>
      <c r="C708" s="78" t="s">
        <v>481</v>
      </c>
      <c r="E708">
        <f t="shared" si="10"/>
        <v>2023</v>
      </c>
    </row>
    <row r="709" spans="1:5" ht="16" x14ac:dyDescent="0.2">
      <c r="A709" s="79">
        <v>45208</v>
      </c>
      <c r="B709" s="77">
        <v>4.217470617</v>
      </c>
      <c r="C709" s="78" t="s">
        <v>481</v>
      </c>
      <c r="E709">
        <f t="shared" si="10"/>
        <v>2023</v>
      </c>
    </row>
    <row r="710" spans="1:5" ht="16" x14ac:dyDescent="0.2">
      <c r="A710" s="79">
        <v>45205</v>
      </c>
      <c r="B710" s="77">
        <v>4.2117518242500003</v>
      </c>
      <c r="C710" s="78" t="s">
        <v>481</v>
      </c>
      <c r="E710">
        <f t="shared" si="10"/>
        <v>2023</v>
      </c>
    </row>
    <row r="711" spans="1:5" ht="16" x14ac:dyDescent="0.2">
      <c r="A711" s="79">
        <v>45204</v>
      </c>
      <c r="B711" s="77">
        <v>4.2117518242500003</v>
      </c>
      <c r="C711" s="78" t="s">
        <v>481</v>
      </c>
      <c r="E711">
        <f t="shared" si="10"/>
        <v>2023</v>
      </c>
    </row>
    <row r="712" spans="1:5" ht="16" x14ac:dyDescent="0.2">
      <c r="A712" s="79">
        <v>45203</v>
      </c>
      <c r="B712" s="77">
        <v>4.2117518242500003</v>
      </c>
      <c r="C712" s="78" t="s">
        <v>481</v>
      </c>
      <c r="E712">
        <f t="shared" si="10"/>
        <v>2023</v>
      </c>
    </row>
    <row r="713" spans="1:5" ht="16" x14ac:dyDescent="0.2">
      <c r="A713" s="79">
        <v>45202</v>
      </c>
      <c r="B713" s="77">
        <v>4.2713079322500001</v>
      </c>
      <c r="C713" s="78" t="s">
        <v>481</v>
      </c>
      <c r="E713">
        <f t="shared" si="10"/>
        <v>2023</v>
      </c>
    </row>
    <row r="714" spans="1:5" ht="16" x14ac:dyDescent="0.2">
      <c r="A714" s="79">
        <v>45201</v>
      </c>
      <c r="B714" s="77">
        <v>4.2117518242500003</v>
      </c>
      <c r="C714" s="78" t="s">
        <v>481</v>
      </c>
      <c r="E714">
        <f t="shared" si="10"/>
        <v>2023</v>
      </c>
    </row>
    <row r="715" spans="1:5" ht="16" x14ac:dyDescent="0.2">
      <c r="A715" s="79">
        <v>45198</v>
      </c>
      <c r="B715" s="77">
        <v>4.2142915897499993</v>
      </c>
      <c r="C715" s="78" t="s">
        <v>481</v>
      </c>
      <c r="E715">
        <f t="shared" ref="E715:E778" si="11">YEAR(A715)</f>
        <v>2023</v>
      </c>
    </row>
    <row r="716" spans="1:5" ht="16" x14ac:dyDescent="0.2">
      <c r="A716" s="79">
        <v>45197</v>
      </c>
      <c r="B716" s="77">
        <v>4.2116364502500003</v>
      </c>
      <c r="C716" s="78" t="s">
        <v>481</v>
      </c>
      <c r="E716">
        <f t="shared" si="11"/>
        <v>2023</v>
      </c>
    </row>
    <row r="717" spans="1:5" ht="16" x14ac:dyDescent="0.2">
      <c r="A717" s="79">
        <v>45196</v>
      </c>
      <c r="B717" s="77">
        <v>4.2062786317500001</v>
      </c>
      <c r="C717" s="78" t="s">
        <v>481</v>
      </c>
      <c r="E717">
        <f t="shared" si="11"/>
        <v>2023</v>
      </c>
    </row>
    <row r="718" spans="1:5" ht="16" x14ac:dyDescent="0.2">
      <c r="A718" s="79">
        <v>45195</v>
      </c>
      <c r="B718" s="77">
        <v>4.2746149375</v>
      </c>
      <c r="C718" s="78" t="s">
        <v>481</v>
      </c>
      <c r="E718">
        <f t="shared" si="11"/>
        <v>2023</v>
      </c>
    </row>
    <row r="719" spans="1:5" ht="16" x14ac:dyDescent="0.2">
      <c r="A719" s="79">
        <v>45194</v>
      </c>
      <c r="B719" s="77">
        <v>4.2744979999999995</v>
      </c>
      <c r="C719" s="78" t="s">
        <v>481</v>
      </c>
      <c r="E719">
        <f t="shared" si="11"/>
        <v>2023</v>
      </c>
    </row>
    <row r="720" spans="1:5" ht="16" x14ac:dyDescent="0.2">
      <c r="A720" s="79">
        <v>45191</v>
      </c>
      <c r="B720" s="77">
        <v>4.2811151562500003</v>
      </c>
      <c r="C720" s="78" t="s">
        <v>481</v>
      </c>
      <c r="E720">
        <f t="shared" si="11"/>
        <v>2023</v>
      </c>
    </row>
    <row r="721" spans="1:5" ht="16" x14ac:dyDescent="0.2">
      <c r="A721" s="79">
        <v>45190</v>
      </c>
      <c r="B721" s="77">
        <v>4.2764283125000002</v>
      </c>
      <c r="C721" s="78" t="s">
        <v>481</v>
      </c>
      <c r="E721">
        <f t="shared" si="11"/>
        <v>2023</v>
      </c>
    </row>
    <row r="722" spans="1:5" ht="16" x14ac:dyDescent="0.2">
      <c r="A722" s="79">
        <v>45189</v>
      </c>
      <c r="B722" s="77">
        <v>4.2865176875</v>
      </c>
      <c r="C722" s="78" t="s">
        <v>481</v>
      </c>
      <c r="E722">
        <f t="shared" si="11"/>
        <v>2023</v>
      </c>
    </row>
    <row r="723" spans="1:5" ht="16" x14ac:dyDescent="0.2">
      <c r="A723" s="79">
        <v>45188</v>
      </c>
      <c r="B723" s="77">
        <v>4.2837559999999995</v>
      </c>
      <c r="C723" s="78" t="s">
        <v>481</v>
      </c>
      <c r="E723">
        <f t="shared" si="11"/>
        <v>2023</v>
      </c>
    </row>
    <row r="724" spans="1:5" ht="16" x14ac:dyDescent="0.2">
      <c r="A724" s="79">
        <v>45187</v>
      </c>
      <c r="B724" s="77">
        <v>4.2847545</v>
      </c>
      <c r="C724" s="78" t="s">
        <v>481</v>
      </c>
      <c r="E724">
        <f t="shared" si="11"/>
        <v>2023</v>
      </c>
    </row>
    <row r="725" spans="1:5" ht="16" x14ac:dyDescent="0.2">
      <c r="A725" s="79">
        <v>45184</v>
      </c>
      <c r="B725" s="77">
        <v>4.2952964687500002</v>
      </c>
      <c r="C725" s="78" t="s">
        <v>481</v>
      </c>
      <c r="E725">
        <f t="shared" si="11"/>
        <v>2023</v>
      </c>
    </row>
    <row r="726" spans="1:5" ht="16" x14ac:dyDescent="0.2">
      <c r="A726" s="79">
        <v>45183</v>
      </c>
      <c r="B726" s="77">
        <v>4.2943520625000007</v>
      </c>
      <c r="C726" s="78" t="s">
        <v>481</v>
      </c>
      <c r="E726">
        <f t="shared" si="11"/>
        <v>2023</v>
      </c>
    </row>
    <row r="727" spans="1:5" ht="16" x14ac:dyDescent="0.2">
      <c r="A727" s="79">
        <v>45182</v>
      </c>
      <c r="B727" s="77">
        <v>4.2964775624999998</v>
      </c>
      <c r="C727" s="78" t="s">
        <v>481</v>
      </c>
      <c r="E727">
        <f t="shared" si="11"/>
        <v>2023</v>
      </c>
    </row>
    <row r="728" spans="1:5" ht="16" x14ac:dyDescent="0.2">
      <c r="A728" s="79">
        <v>45181</v>
      </c>
      <c r="B728" s="77">
        <v>4.284872</v>
      </c>
      <c r="C728" s="78" t="s">
        <v>481</v>
      </c>
      <c r="E728">
        <f t="shared" si="11"/>
        <v>2023</v>
      </c>
    </row>
    <row r="729" spans="1:5" ht="16" x14ac:dyDescent="0.2">
      <c r="A729" s="79">
        <v>45180</v>
      </c>
      <c r="B729" s="77">
        <v>4.2866940937499995</v>
      </c>
      <c r="C729" s="78" t="s">
        <v>481</v>
      </c>
      <c r="E729">
        <f t="shared" si="11"/>
        <v>2023</v>
      </c>
    </row>
    <row r="730" spans="1:5" ht="16" x14ac:dyDescent="0.2">
      <c r="A730" s="79">
        <v>45177</v>
      </c>
      <c r="B730" s="77">
        <v>4.2565073437500001</v>
      </c>
      <c r="C730" s="78" t="s">
        <v>481</v>
      </c>
      <c r="E730">
        <f t="shared" si="11"/>
        <v>2023</v>
      </c>
    </row>
    <row r="731" spans="1:5" ht="16" x14ac:dyDescent="0.2">
      <c r="A731" s="79">
        <v>45176</v>
      </c>
      <c r="B731" s="77">
        <v>4.2641741250000003</v>
      </c>
      <c r="C731" s="78" t="s">
        <v>481</v>
      </c>
      <c r="E731">
        <f t="shared" si="11"/>
        <v>2023</v>
      </c>
    </row>
    <row r="732" spans="1:5" ht="16" x14ac:dyDescent="0.2">
      <c r="A732" s="79">
        <v>45175</v>
      </c>
      <c r="B732" s="77">
        <v>4.2721605624999999</v>
      </c>
      <c r="C732" s="78" t="s">
        <v>481</v>
      </c>
      <c r="E732">
        <f t="shared" si="11"/>
        <v>2023</v>
      </c>
    </row>
    <row r="733" spans="1:5" ht="16" x14ac:dyDescent="0.2">
      <c r="A733" s="79">
        <v>45174</v>
      </c>
      <c r="B733" s="77">
        <v>4.2773063124999995</v>
      </c>
      <c r="C733" s="78" t="s">
        <v>481</v>
      </c>
      <c r="E733">
        <f t="shared" si="11"/>
        <v>2023</v>
      </c>
    </row>
    <row r="734" spans="1:5" ht="16" x14ac:dyDescent="0.2">
      <c r="A734" s="79">
        <v>45173</v>
      </c>
      <c r="B734" s="77">
        <v>4.2969501875000002</v>
      </c>
      <c r="C734" s="78" t="s">
        <v>481</v>
      </c>
      <c r="E734">
        <f t="shared" si="11"/>
        <v>2023</v>
      </c>
    </row>
    <row r="735" spans="1:5" ht="16" x14ac:dyDescent="0.2">
      <c r="A735" s="79">
        <v>45170</v>
      </c>
      <c r="B735" s="77">
        <v>4.303755625</v>
      </c>
      <c r="C735" s="78" t="s">
        <v>481</v>
      </c>
      <c r="E735">
        <f t="shared" si="11"/>
        <v>2023</v>
      </c>
    </row>
    <row r="736" spans="1:5" ht="16" x14ac:dyDescent="0.2">
      <c r="A736" s="79">
        <v>45169</v>
      </c>
      <c r="B736" s="77">
        <v>4.3054751874999999</v>
      </c>
      <c r="C736" s="78" t="s">
        <v>481</v>
      </c>
      <c r="E736">
        <f t="shared" si="11"/>
        <v>2023</v>
      </c>
    </row>
    <row r="737" spans="1:5" ht="16" x14ac:dyDescent="0.2">
      <c r="A737" s="79">
        <v>45168</v>
      </c>
      <c r="B737" s="77">
        <v>4.2910499062500005</v>
      </c>
      <c r="C737" s="78" t="s">
        <v>481</v>
      </c>
      <c r="E737">
        <f t="shared" si="11"/>
        <v>2023</v>
      </c>
    </row>
    <row r="738" spans="1:5" ht="16" x14ac:dyDescent="0.2">
      <c r="A738" s="79">
        <v>45167</v>
      </c>
      <c r="B738" s="77">
        <v>4.2912855937500005</v>
      </c>
      <c r="C738" s="78" t="s">
        <v>481</v>
      </c>
      <c r="E738">
        <f t="shared" si="11"/>
        <v>2023</v>
      </c>
    </row>
    <row r="739" spans="1:5" ht="16" x14ac:dyDescent="0.2">
      <c r="A739" s="79">
        <v>45166</v>
      </c>
      <c r="B739" s="77">
        <v>4.2858710312500001</v>
      </c>
      <c r="C739" s="78" t="s">
        <v>481</v>
      </c>
      <c r="E739">
        <f t="shared" si="11"/>
        <v>2023</v>
      </c>
    </row>
    <row r="740" spans="1:5" ht="16" x14ac:dyDescent="0.2">
      <c r="A740" s="79">
        <v>45163</v>
      </c>
      <c r="B740" s="77">
        <v>4.2865176875</v>
      </c>
      <c r="C740" s="78" t="s">
        <v>481</v>
      </c>
      <c r="E740">
        <f t="shared" si="11"/>
        <v>2023</v>
      </c>
    </row>
    <row r="741" spans="1:5" ht="16" x14ac:dyDescent="0.2">
      <c r="A741" s="79">
        <v>45162</v>
      </c>
      <c r="B741" s="77">
        <v>4.2943520625000007</v>
      </c>
      <c r="C741" s="78" t="s">
        <v>481</v>
      </c>
      <c r="E741">
        <f t="shared" si="11"/>
        <v>2023</v>
      </c>
    </row>
    <row r="742" spans="1:5" ht="16" x14ac:dyDescent="0.2">
      <c r="A742" s="79">
        <v>45161</v>
      </c>
      <c r="B742" s="77">
        <v>4.32645715625</v>
      </c>
      <c r="C742" s="78" t="s">
        <v>481</v>
      </c>
      <c r="E742">
        <f t="shared" si="11"/>
        <v>2023</v>
      </c>
    </row>
    <row r="743" spans="1:5" ht="16" x14ac:dyDescent="0.2">
      <c r="A743" s="79">
        <v>45160</v>
      </c>
      <c r="B743" s="77">
        <v>4.2840496250000006</v>
      </c>
      <c r="C743" s="78" t="s">
        <v>481</v>
      </c>
      <c r="E743">
        <f t="shared" si="11"/>
        <v>2023</v>
      </c>
    </row>
    <row r="744" spans="1:5" ht="16" x14ac:dyDescent="0.2">
      <c r="A744" s="79">
        <v>45159</v>
      </c>
      <c r="B744" s="77">
        <v>4.2934080625000002</v>
      </c>
      <c r="C744" s="78" t="s">
        <v>481</v>
      </c>
      <c r="E744">
        <f t="shared" si="11"/>
        <v>2023</v>
      </c>
    </row>
    <row r="745" spans="1:5" ht="16" x14ac:dyDescent="0.2">
      <c r="A745" s="79">
        <v>45156</v>
      </c>
      <c r="B745" s="77">
        <v>4.2911088124999992</v>
      </c>
      <c r="C745" s="78" t="s">
        <v>481</v>
      </c>
      <c r="E745">
        <f t="shared" si="11"/>
        <v>2023</v>
      </c>
    </row>
    <row r="746" spans="1:5" ht="16" x14ac:dyDescent="0.2">
      <c r="A746" s="79">
        <v>45155</v>
      </c>
      <c r="B746" s="77">
        <v>4.2860473749999999</v>
      </c>
      <c r="C746" s="78" t="s">
        <v>481</v>
      </c>
      <c r="E746">
        <f t="shared" si="11"/>
        <v>2023</v>
      </c>
    </row>
    <row r="747" spans="1:5" ht="16" x14ac:dyDescent="0.2">
      <c r="A747" s="79">
        <v>45154</v>
      </c>
      <c r="B747" s="77">
        <v>4.2828166562499996</v>
      </c>
      <c r="C747" s="78" t="s">
        <v>481</v>
      </c>
      <c r="E747">
        <f t="shared" si="11"/>
        <v>2023</v>
      </c>
    </row>
    <row r="748" spans="1:5" ht="16" x14ac:dyDescent="0.2">
      <c r="A748" s="79">
        <v>45153</v>
      </c>
      <c r="B748" s="77">
        <v>4.1539644547500005</v>
      </c>
      <c r="C748" s="78" t="s">
        <v>481</v>
      </c>
      <c r="E748">
        <f t="shared" si="11"/>
        <v>2023</v>
      </c>
    </row>
    <row r="749" spans="1:5" ht="16" x14ac:dyDescent="0.2">
      <c r="A749" s="79">
        <v>45152</v>
      </c>
      <c r="B749" s="77">
        <v>4.1653470760000006</v>
      </c>
      <c r="C749" s="78" t="s">
        <v>481</v>
      </c>
      <c r="E749">
        <f t="shared" si="11"/>
        <v>2023</v>
      </c>
    </row>
    <row r="750" spans="1:5" ht="16" x14ac:dyDescent="0.2">
      <c r="A750" s="79">
        <v>45149</v>
      </c>
      <c r="B750" s="77">
        <v>4.1806019997500004</v>
      </c>
      <c r="C750" s="78" t="s">
        <v>481</v>
      </c>
      <c r="E750">
        <f t="shared" si="11"/>
        <v>2023</v>
      </c>
    </row>
    <row r="751" spans="1:5" ht="16" x14ac:dyDescent="0.2">
      <c r="A751" s="79">
        <v>45148</v>
      </c>
      <c r="B751" s="77">
        <v>4.1912019325000003</v>
      </c>
      <c r="C751" s="78" t="s">
        <v>481</v>
      </c>
      <c r="E751">
        <f t="shared" si="11"/>
        <v>2023</v>
      </c>
    </row>
    <row r="752" spans="1:5" ht="16" x14ac:dyDescent="0.2">
      <c r="A752" s="79">
        <v>45147</v>
      </c>
      <c r="B752" s="77">
        <v>4.1956781157499998</v>
      </c>
      <c r="C752" s="78" t="s">
        <v>481</v>
      </c>
      <c r="E752">
        <f t="shared" si="11"/>
        <v>2023</v>
      </c>
    </row>
    <row r="753" spans="1:5" ht="16" x14ac:dyDescent="0.2">
      <c r="A753" s="79">
        <v>45146</v>
      </c>
      <c r="B753" s="77">
        <v>4.19155038225</v>
      </c>
      <c r="C753" s="78" t="s">
        <v>481</v>
      </c>
      <c r="E753">
        <f t="shared" si="11"/>
        <v>2023</v>
      </c>
    </row>
    <row r="754" spans="1:5" ht="16" x14ac:dyDescent="0.2">
      <c r="A754" s="79">
        <v>45145</v>
      </c>
      <c r="B754" s="77">
        <v>4.2069397067500001</v>
      </c>
      <c r="C754" s="78" t="s">
        <v>481</v>
      </c>
      <c r="E754">
        <f t="shared" si="11"/>
        <v>2023</v>
      </c>
    </row>
    <row r="755" spans="1:5" ht="16" x14ac:dyDescent="0.2">
      <c r="A755" s="79">
        <v>45142</v>
      </c>
      <c r="B755" s="77">
        <v>4.2167331140000002</v>
      </c>
      <c r="C755" s="78" t="s">
        <v>481</v>
      </c>
      <c r="E755">
        <f t="shared" si="11"/>
        <v>2023</v>
      </c>
    </row>
    <row r="756" spans="1:5" ht="16" x14ac:dyDescent="0.2">
      <c r="A756" s="79">
        <v>45141</v>
      </c>
      <c r="B756" s="77">
        <v>4.2212640194999995</v>
      </c>
      <c r="C756" s="78" t="s">
        <v>481</v>
      </c>
      <c r="E756">
        <f t="shared" si="11"/>
        <v>2023</v>
      </c>
    </row>
    <row r="757" spans="1:5" ht="16" x14ac:dyDescent="0.2">
      <c r="A757" s="79">
        <v>45140</v>
      </c>
      <c r="B757" s="77">
        <v>4.2054775427500006</v>
      </c>
      <c r="C757" s="78" t="s">
        <v>481</v>
      </c>
      <c r="E757">
        <f t="shared" si="11"/>
        <v>2023</v>
      </c>
    </row>
    <row r="758" spans="1:5" ht="16" x14ac:dyDescent="0.2">
      <c r="A758" s="79">
        <v>45139</v>
      </c>
      <c r="B758" s="77">
        <v>4.2140309722499998</v>
      </c>
      <c r="C758" s="78" t="s">
        <v>481</v>
      </c>
      <c r="E758">
        <f t="shared" si="11"/>
        <v>2023</v>
      </c>
    </row>
    <row r="759" spans="1:5" ht="16" x14ac:dyDescent="0.2">
      <c r="A759" s="79">
        <v>45138</v>
      </c>
      <c r="B759" s="77">
        <v>4.2336706335000001</v>
      </c>
      <c r="C759" s="78" t="s">
        <v>481</v>
      </c>
      <c r="E759">
        <f t="shared" si="11"/>
        <v>2023</v>
      </c>
    </row>
    <row r="760" spans="1:5" ht="16" x14ac:dyDescent="0.2">
      <c r="A760" s="79">
        <v>45135</v>
      </c>
      <c r="B760" s="77">
        <v>4.2305325590000002</v>
      </c>
      <c r="C760" s="78" t="s">
        <v>481</v>
      </c>
      <c r="E760">
        <f t="shared" si="11"/>
        <v>2023</v>
      </c>
    </row>
    <row r="761" spans="1:5" ht="16" x14ac:dyDescent="0.2">
      <c r="A761" s="79">
        <v>45134</v>
      </c>
      <c r="B761" s="77">
        <v>4.2167918897500005</v>
      </c>
      <c r="C761" s="78" t="s">
        <v>481</v>
      </c>
      <c r="E761">
        <f t="shared" si="11"/>
        <v>2023</v>
      </c>
    </row>
    <row r="762" spans="1:5" ht="16" x14ac:dyDescent="0.2">
      <c r="A762" s="79">
        <v>45133</v>
      </c>
      <c r="B762" s="77">
        <v>4.2334928845000004</v>
      </c>
      <c r="C762" s="78" t="s">
        <v>481</v>
      </c>
      <c r="E762">
        <f t="shared" si="11"/>
        <v>2023</v>
      </c>
    </row>
    <row r="763" spans="1:5" ht="16" x14ac:dyDescent="0.2">
      <c r="A763" s="79">
        <v>45132</v>
      </c>
      <c r="B763" s="77">
        <v>4.2391883242499997</v>
      </c>
      <c r="C763" s="78" t="s">
        <v>481</v>
      </c>
      <c r="E763">
        <f t="shared" si="11"/>
        <v>2023</v>
      </c>
    </row>
    <row r="764" spans="1:5" ht="16" x14ac:dyDescent="0.2">
      <c r="A764" s="79">
        <v>45131</v>
      </c>
      <c r="B764" s="77">
        <v>4.2088713205000001</v>
      </c>
      <c r="C764" s="78" t="s">
        <v>481</v>
      </c>
      <c r="E764">
        <f t="shared" si="11"/>
        <v>2023</v>
      </c>
    </row>
    <row r="765" spans="1:5" ht="16" x14ac:dyDescent="0.2">
      <c r="A765" s="79">
        <v>45128</v>
      </c>
      <c r="B765" s="77">
        <v>4.2089298844999998</v>
      </c>
      <c r="C765" s="78" t="s">
        <v>481</v>
      </c>
      <c r="E765">
        <f t="shared" si="11"/>
        <v>2023</v>
      </c>
    </row>
    <row r="766" spans="1:5" ht="16" x14ac:dyDescent="0.2">
      <c r="A766" s="79">
        <v>45127</v>
      </c>
      <c r="B766" s="77">
        <v>4.2152053982500002</v>
      </c>
      <c r="C766" s="78" t="s">
        <v>481</v>
      </c>
      <c r="E766">
        <f t="shared" si="11"/>
        <v>2023</v>
      </c>
    </row>
    <row r="767" spans="1:5" ht="16" x14ac:dyDescent="0.2">
      <c r="A767" s="79">
        <v>45126</v>
      </c>
      <c r="B767" s="77">
        <v>4.1860980012499995</v>
      </c>
      <c r="C767" s="78" t="s">
        <v>481</v>
      </c>
      <c r="E767">
        <f t="shared" si="11"/>
        <v>2023</v>
      </c>
    </row>
    <row r="768" spans="1:5" ht="16" x14ac:dyDescent="0.2">
      <c r="A768" s="79">
        <v>45125</v>
      </c>
      <c r="B768" s="77">
        <v>4.2150879374999999</v>
      </c>
      <c r="C768" s="78" t="s">
        <v>481</v>
      </c>
      <c r="E768">
        <f t="shared" si="11"/>
        <v>2023</v>
      </c>
    </row>
    <row r="769" spans="1:5" ht="16" x14ac:dyDescent="0.2">
      <c r="A769" s="79">
        <v>45124</v>
      </c>
      <c r="B769" s="77">
        <v>4.3574048125000004</v>
      </c>
      <c r="C769" s="78" t="s">
        <v>481</v>
      </c>
      <c r="E769">
        <f t="shared" si="11"/>
        <v>2023</v>
      </c>
    </row>
    <row r="770" spans="1:5" ht="16" x14ac:dyDescent="0.2">
      <c r="A770" s="79">
        <v>45121</v>
      </c>
      <c r="B770" s="77">
        <v>4.3758926874999995</v>
      </c>
      <c r="C770" s="78" t="s">
        <v>481</v>
      </c>
      <c r="E770">
        <f t="shared" si="11"/>
        <v>2023</v>
      </c>
    </row>
    <row r="771" spans="1:5" ht="16" x14ac:dyDescent="0.2">
      <c r="A771" s="79">
        <v>45120</v>
      </c>
      <c r="B771" s="77">
        <v>4.3700792812499998</v>
      </c>
      <c r="C771" s="78" t="s">
        <v>481</v>
      </c>
      <c r="E771">
        <f t="shared" si="11"/>
        <v>2023</v>
      </c>
    </row>
    <row r="772" spans="1:5" ht="16" x14ac:dyDescent="0.2">
      <c r="A772" s="79">
        <v>45119</v>
      </c>
      <c r="B772" s="77">
        <v>4.3608707812500001</v>
      </c>
      <c r="C772" s="78" t="s">
        <v>481</v>
      </c>
      <c r="E772">
        <f t="shared" si="11"/>
        <v>2023</v>
      </c>
    </row>
    <row r="773" spans="1:5" ht="16" x14ac:dyDescent="0.2">
      <c r="A773" s="79">
        <v>45118</v>
      </c>
      <c r="B773" s="77">
        <v>4.3344383125000006</v>
      </c>
      <c r="C773" s="78" t="s">
        <v>481</v>
      </c>
      <c r="E773">
        <f t="shared" si="11"/>
        <v>2023</v>
      </c>
    </row>
    <row r="774" spans="1:5" ht="16" x14ac:dyDescent="0.2">
      <c r="A774" s="79">
        <v>45117</v>
      </c>
      <c r="B774" s="77">
        <v>4.3211925000000004</v>
      </c>
      <c r="C774" s="78" t="s">
        <v>481</v>
      </c>
      <c r="E774">
        <f t="shared" si="11"/>
        <v>2023</v>
      </c>
    </row>
    <row r="775" spans="1:5" ht="16" x14ac:dyDescent="0.2">
      <c r="A775" s="79">
        <v>45114</v>
      </c>
      <c r="B775" s="77">
        <v>4.3277753125</v>
      </c>
      <c r="C775" s="78" t="s">
        <v>481</v>
      </c>
      <c r="E775">
        <f t="shared" si="11"/>
        <v>2023</v>
      </c>
    </row>
    <row r="776" spans="1:5" ht="16" x14ac:dyDescent="0.2">
      <c r="A776" s="79">
        <v>45113</v>
      </c>
      <c r="B776" s="77">
        <v>4.3095720625</v>
      </c>
      <c r="C776" s="78" t="s">
        <v>481</v>
      </c>
      <c r="E776">
        <f t="shared" si="11"/>
        <v>2023</v>
      </c>
    </row>
    <row r="777" spans="1:5" ht="16" x14ac:dyDescent="0.2">
      <c r="A777" s="79">
        <v>45112</v>
      </c>
      <c r="B777" s="77">
        <v>4.3122481562499999</v>
      </c>
      <c r="C777" s="78" t="s">
        <v>481</v>
      </c>
      <c r="E777">
        <f t="shared" si="11"/>
        <v>2023</v>
      </c>
    </row>
    <row r="778" spans="1:5" ht="16" x14ac:dyDescent="0.2">
      <c r="A778" s="79">
        <v>45111</v>
      </c>
      <c r="B778" s="77">
        <v>4.3311342812500007</v>
      </c>
      <c r="C778" s="78" t="s">
        <v>481</v>
      </c>
      <c r="E778">
        <f t="shared" si="11"/>
        <v>2023</v>
      </c>
    </row>
    <row r="779" spans="1:5" ht="16" x14ac:dyDescent="0.2">
      <c r="A779" s="79">
        <v>45110</v>
      </c>
      <c r="B779" s="77">
        <v>4.3157022500000002</v>
      </c>
      <c r="C779" s="78" t="s">
        <v>481</v>
      </c>
      <c r="E779">
        <f t="shared" ref="E779:E842" si="12">YEAR(A779)</f>
        <v>2023</v>
      </c>
    </row>
    <row r="780" spans="1:5" ht="16" x14ac:dyDescent="0.2">
      <c r="A780" s="79">
        <v>45107</v>
      </c>
      <c r="B780" s="77">
        <v>4.3089778437500001</v>
      </c>
      <c r="C780" s="78" t="s">
        <v>481</v>
      </c>
      <c r="E780">
        <f t="shared" si="12"/>
        <v>2023</v>
      </c>
    </row>
    <row r="781" spans="1:5" ht="16" x14ac:dyDescent="0.2">
      <c r="A781" s="79">
        <v>45106</v>
      </c>
      <c r="B781" s="77">
        <v>4.3092749374999997</v>
      </c>
      <c r="C781" s="78" t="s">
        <v>481</v>
      </c>
      <c r="E781">
        <f t="shared" si="12"/>
        <v>2023</v>
      </c>
    </row>
    <row r="782" spans="1:5" ht="16" x14ac:dyDescent="0.2">
      <c r="A782" s="79">
        <v>45105</v>
      </c>
      <c r="B782" s="77">
        <v>4.3103448125000003</v>
      </c>
      <c r="C782" s="78" t="s">
        <v>481</v>
      </c>
      <c r="E782">
        <f t="shared" si="12"/>
        <v>2023</v>
      </c>
    </row>
    <row r="783" spans="1:5" ht="16" x14ac:dyDescent="0.2">
      <c r="A783" s="79">
        <v>45104</v>
      </c>
      <c r="B783" s="77">
        <v>4.3284346875000006</v>
      </c>
      <c r="C783" s="78" t="s">
        <v>481</v>
      </c>
      <c r="E783">
        <f t="shared" si="12"/>
        <v>2023</v>
      </c>
    </row>
    <row r="784" spans="1:5" ht="16" x14ac:dyDescent="0.2">
      <c r="A784" s="79">
        <v>45103</v>
      </c>
      <c r="B784" s="77">
        <v>4.317431375</v>
      </c>
      <c r="C784" s="78" t="s">
        <v>481</v>
      </c>
      <c r="E784">
        <f t="shared" si="12"/>
        <v>2023</v>
      </c>
    </row>
    <row r="785" spans="1:5" ht="16" x14ac:dyDescent="0.2">
      <c r="A785" s="79">
        <v>45100</v>
      </c>
      <c r="B785" s="77">
        <v>4.3530345937500003</v>
      </c>
      <c r="C785" s="78" t="s">
        <v>481</v>
      </c>
      <c r="E785">
        <f t="shared" si="12"/>
        <v>2023</v>
      </c>
    </row>
    <row r="786" spans="1:5" ht="16" x14ac:dyDescent="0.2">
      <c r="A786" s="79">
        <v>45099</v>
      </c>
      <c r="B786" s="77">
        <v>4.3526708124999995</v>
      </c>
      <c r="C786" s="78" t="s">
        <v>481</v>
      </c>
      <c r="E786">
        <f t="shared" si="12"/>
        <v>2023</v>
      </c>
    </row>
    <row r="787" spans="1:5" ht="16" x14ac:dyDescent="0.2">
      <c r="A787" s="79">
        <v>45098</v>
      </c>
      <c r="B787" s="77">
        <v>4.3529133125000001</v>
      </c>
      <c r="C787" s="78" t="s">
        <v>481</v>
      </c>
      <c r="E787">
        <f t="shared" si="12"/>
        <v>2023</v>
      </c>
    </row>
    <row r="788" spans="1:5" ht="16" x14ac:dyDescent="0.2">
      <c r="A788" s="79">
        <v>45097</v>
      </c>
      <c r="B788" s="77">
        <v>4.4553973119999997</v>
      </c>
      <c r="C788" s="78" t="s">
        <v>481</v>
      </c>
      <c r="E788">
        <f t="shared" si="12"/>
        <v>2023</v>
      </c>
    </row>
    <row r="789" spans="1:5" ht="16" x14ac:dyDescent="0.2">
      <c r="A789" s="79">
        <v>45096</v>
      </c>
      <c r="B789" s="77">
        <v>4.4685248319999999</v>
      </c>
      <c r="C789" s="78" t="s">
        <v>481</v>
      </c>
      <c r="E789">
        <f t="shared" si="12"/>
        <v>2023</v>
      </c>
    </row>
    <row r="790" spans="1:5" ht="16" x14ac:dyDescent="0.2">
      <c r="A790" s="79">
        <v>45093</v>
      </c>
      <c r="B790" s="77">
        <v>4.4912280640000004</v>
      </c>
      <c r="C790" s="78" t="s">
        <v>481</v>
      </c>
      <c r="E790">
        <f t="shared" si="12"/>
        <v>2023</v>
      </c>
    </row>
    <row r="791" spans="1:5" ht="16" x14ac:dyDescent="0.2">
      <c r="A791" s="79">
        <v>45092</v>
      </c>
      <c r="B791" s="77">
        <v>4.4863796159999998</v>
      </c>
      <c r="C791" s="78" t="s">
        <v>481</v>
      </c>
      <c r="E791">
        <f t="shared" si="12"/>
        <v>2023</v>
      </c>
    </row>
    <row r="792" spans="1:5" ht="16" x14ac:dyDescent="0.2">
      <c r="A792" s="79">
        <v>45091</v>
      </c>
      <c r="B792" s="77">
        <v>4.4768393599999996</v>
      </c>
      <c r="C792" s="78" t="s">
        <v>481</v>
      </c>
      <c r="E792">
        <f t="shared" si="12"/>
        <v>2023</v>
      </c>
    </row>
    <row r="793" spans="1:5" ht="16" x14ac:dyDescent="0.2">
      <c r="A793" s="79">
        <v>45090</v>
      </c>
      <c r="B793" s="77">
        <v>4.4725844480000001</v>
      </c>
      <c r="C793" s="78" t="s">
        <v>481</v>
      </c>
      <c r="E793">
        <f t="shared" si="12"/>
        <v>2023</v>
      </c>
    </row>
    <row r="794" spans="1:5" ht="16" x14ac:dyDescent="0.2">
      <c r="A794" s="79">
        <v>45089</v>
      </c>
      <c r="B794" s="77">
        <v>4.4787817600000004</v>
      </c>
      <c r="C794" s="78" t="s">
        <v>481</v>
      </c>
      <c r="E794">
        <f t="shared" si="12"/>
        <v>2023</v>
      </c>
    </row>
    <row r="795" spans="1:5" ht="16" x14ac:dyDescent="0.2">
      <c r="A795" s="79">
        <v>45086</v>
      </c>
      <c r="B795" s="77">
        <v>4.4888340160000002</v>
      </c>
      <c r="C795" s="78" t="s">
        <v>481</v>
      </c>
      <c r="E795">
        <f t="shared" si="12"/>
        <v>2023</v>
      </c>
    </row>
    <row r="796" spans="1:5" ht="16" x14ac:dyDescent="0.2">
      <c r="A796" s="79">
        <v>45085</v>
      </c>
      <c r="B796" s="77">
        <v>4.5000703040000003</v>
      </c>
      <c r="C796" s="78" t="s">
        <v>481</v>
      </c>
      <c r="E796">
        <f t="shared" si="12"/>
        <v>2023</v>
      </c>
    </row>
    <row r="797" spans="1:5" ht="16" x14ac:dyDescent="0.2">
      <c r="A797" s="79">
        <v>45084</v>
      </c>
      <c r="B797" s="77">
        <v>4.4903457600000003</v>
      </c>
      <c r="C797" s="78" t="s">
        <v>481</v>
      </c>
      <c r="E797">
        <f t="shared" si="12"/>
        <v>2023</v>
      </c>
    </row>
    <row r="798" spans="1:5" ht="16" x14ac:dyDescent="0.2">
      <c r="A798" s="79">
        <v>45083</v>
      </c>
      <c r="B798" s="77">
        <v>4.4936877759999998</v>
      </c>
      <c r="C798" s="78" t="s">
        <v>481</v>
      </c>
      <c r="E798">
        <f t="shared" si="12"/>
        <v>2023</v>
      </c>
    </row>
    <row r="799" spans="1:5" ht="16" x14ac:dyDescent="0.2">
      <c r="A799" s="79">
        <v>45082</v>
      </c>
      <c r="B799" s="77">
        <v>4.5035536</v>
      </c>
      <c r="C799" s="78" t="s">
        <v>481</v>
      </c>
      <c r="E799">
        <f t="shared" si="12"/>
        <v>2023</v>
      </c>
    </row>
    <row r="800" spans="1:5" ht="16" x14ac:dyDescent="0.2">
      <c r="A800" s="79">
        <v>45079</v>
      </c>
      <c r="B800" s="77">
        <v>4.5189442560000002</v>
      </c>
      <c r="C800" s="78" t="s">
        <v>481</v>
      </c>
      <c r="E800">
        <f t="shared" si="12"/>
        <v>2023</v>
      </c>
    </row>
    <row r="801" spans="1:5" ht="16" x14ac:dyDescent="0.2">
      <c r="A801" s="79">
        <v>45078</v>
      </c>
      <c r="B801" s="77">
        <v>4.5092651200000002</v>
      </c>
      <c r="C801" s="78" t="s">
        <v>481</v>
      </c>
      <c r="E801">
        <f t="shared" si="12"/>
        <v>2023</v>
      </c>
    </row>
    <row r="802" spans="1:5" ht="16" x14ac:dyDescent="0.2">
      <c r="A802" s="79">
        <v>45077</v>
      </c>
      <c r="B802" s="77">
        <v>4.5001968960000003</v>
      </c>
      <c r="C802" s="78" t="s">
        <v>481</v>
      </c>
      <c r="E802">
        <f t="shared" si="12"/>
        <v>2023</v>
      </c>
    </row>
    <row r="803" spans="1:5" ht="16" x14ac:dyDescent="0.2">
      <c r="A803" s="79">
        <v>45076</v>
      </c>
      <c r="B803" s="77">
        <v>4.5198378559999997</v>
      </c>
      <c r="C803" s="78" t="s">
        <v>481</v>
      </c>
      <c r="E803">
        <f t="shared" si="12"/>
        <v>2023</v>
      </c>
    </row>
    <row r="804" spans="1:5" ht="16" x14ac:dyDescent="0.2">
      <c r="A804" s="79">
        <v>45075</v>
      </c>
      <c r="B804" s="77">
        <v>4.5235436160000004</v>
      </c>
      <c r="C804" s="78" t="s">
        <v>481</v>
      </c>
      <c r="E804">
        <f t="shared" si="12"/>
        <v>2023</v>
      </c>
    </row>
    <row r="805" spans="1:5" ht="16" x14ac:dyDescent="0.2">
      <c r="A805" s="79">
        <v>45072</v>
      </c>
      <c r="B805" s="77">
        <v>4.5288573120000004</v>
      </c>
      <c r="C805" s="78" t="s">
        <v>481</v>
      </c>
      <c r="E805">
        <f t="shared" si="12"/>
        <v>2023</v>
      </c>
    </row>
    <row r="806" spans="1:5" ht="16" x14ac:dyDescent="0.2">
      <c r="A806" s="79">
        <v>45071</v>
      </c>
      <c r="B806" s="77">
        <v>4.5229042560000003</v>
      </c>
      <c r="C806" s="78" t="s">
        <v>481</v>
      </c>
      <c r="E806">
        <f t="shared" si="12"/>
        <v>2023</v>
      </c>
    </row>
    <row r="807" spans="1:5" ht="16" x14ac:dyDescent="0.2">
      <c r="A807" s="79">
        <v>45070</v>
      </c>
      <c r="B807" s="77">
        <v>4.53572592</v>
      </c>
      <c r="C807" s="78" t="s">
        <v>481</v>
      </c>
      <c r="E807">
        <f t="shared" si="12"/>
        <v>2023</v>
      </c>
    </row>
    <row r="808" spans="1:5" ht="16" x14ac:dyDescent="0.2">
      <c r="A808" s="79">
        <v>45069</v>
      </c>
      <c r="B808" s="77">
        <v>4.539200256</v>
      </c>
      <c r="C808" s="78" t="s">
        <v>481</v>
      </c>
      <c r="E808">
        <f t="shared" si="12"/>
        <v>2023</v>
      </c>
    </row>
    <row r="809" spans="1:5" ht="16" x14ac:dyDescent="0.2">
      <c r="A809" s="79">
        <v>45068</v>
      </c>
      <c r="B809" s="77">
        <v>4.5489438079999998</v>
      </c>
      <c r="C809" s="78" t="s">
        <v>481</v>
      </c>
      <c r="E809">
        <f t="shared" si="12"/>
        <v>2023</v>
      </c>
    </row>
    <row r="810" spans="1:5" ht="16" x14ac:dyDescent="0.2">
      <c r="A810" s="79">
        <v>45065</v>
      </c>
      <c r="B810" s="77">
        <v>4.5605484159999996</v>
      </c>
      <c r="C810" s="78" t="s">
        <v>481</v>
      </c>
      <c r="E810">
        <f t="shared" si="12"/>
        <v>2023</v>
      </c>
    </row>
    <row r="811" spans="1:5" ht="16" x14ac:dyDescent="0.2">
      <c r="A811" s="79">
        <v>45064</v>
      </c>
      <c r="B811" s="77">
        <v>4.5451317439999999</v>
      </c>
      <c r="C811" s="78" t="s">
        <v>481</v>
      </c>
      <c r="E811">
        <f t="shared" si="12"/>
        <v>2023</v>
      </c>
    </row>
    <row r="812" spans="1:5" ht="16" x14ac:dyDescent="0.2">
      <c r="A812" s="79">
        <v>45063</v>
      </c>
      <c r="B812" s="77">
        <v>4.573846176</v>
      </c>
      <c r="C812" s="78" t="s">
        <v>481</v>
      </c>
      <c r="E812">
        <f t="shared" si="12"/>
        <v>2023</v>
      </c>
    </row>
    <row r="813" spans="1:5" ht="16" x14ac:dyDescent="0.2">
      <c r="A813" s="79">
        <v>45062</v>
      </c>
      <c r="B813" s="77">
        <v>4.5864984959999999</v>
      </c>
      <c r="C813" s="78" t="s">
        <v>481</v>
      </c>
      <c r="E813">
        <f t="shared" si="12"/>
        <v>2023</v>
      </c>
    </row>
    <row r="814" spans="1:5" ht="16" x14ac:dyDescent="0.2">
      <c r="A814" s="79">
        <v>45061</v>
      </c>
      <c r="B814" s="77">
        <v>4.6016019200000002</v>
      </c>
      <c r="C814" s="78" t="s">
        <v>481</v>
      </c>
      <c r="E814">
        <f t="shared" si="12"/>
        <v>2023</v>
      </c>
    </row>
    <row r="815" spans="1:5" ht="16" x14ac:dyDescent="0.2">
      <c r="A815" s="79">
        <v>45058</v>
      </c>
      <c r="B815" s="77">
        <v>4.5992871040000001</v>
      </c>
      <c r="C815" s="78" t="s">
        <v>481</v>
      </c>
      <c r="E815">
        <f t="shared" si="12"/>
        <v>2023</v>
      </c>
    </row>
    <row r="816" spans="1:5" ht="16" x14ac:dyDescent="0.2">
      <c r="A816" s="79">
        <v>45057</v>
      </c>
      <c r="B816" s="77">
        <v>4.6054430719999999</v>
      </c>
      <c r="C816" s="78" t="s">
        <v>481</v>
      </c>
      <c r="E816">
        <f t="shared" si="12"/>
        <v>2023</v>
      </c>
    </row>
    <row r="817" spans="1:5" ht="16" x14ac:dyDescent="0.2">
      <c r="A817" s="79">
        <v>45056</v>
      </c>
      <c r="B817" s="77">
        <v>4.6159394239999996</v>
      </c>
      <c r="C817" s="78" t="s">
        <v>481</v>
      </c>
      <c r="E817">
        <f t="shared" si="12"/>
        <v>2023</v>
      </c>
    </row>
    <row r="818" spans="1:5" ht="16" x14ac:dyDescent="0.2">
      <c r="A818" s="79">
        <v>45055</v>
      </c>
      <c r="B818" s="77">
        <v>4.623742912</v>
      </c>
      <c r="C818" s="78" t="s">
        <v>481</v>
      </c>
      <c r="E818">
        <f t="shared" si="12"/>
        <v>2023</v>
      </c>
    </row>
    <row r="819" spans="1:5" ht="16" x14ac:dyDescent="0.2">
      <c r="A819" s="79">
        <v>45054</v>
      </c>
      <c r="B819" s="77">
        <v>4.6280226879999997</v>
      </c>
      <c r="C819" s="78" t="s">
        <v>481</v>
      </c>
      <c r="E819">
        <f t="shared" si="12"/>
        <v>2023</v>
      </c>
    </row>
    <row r="820" spans="1:5" ht="16" x14ac:dyDescent="0.2">
      <c r="A820" s="79">
        <v>45051</v>
      </c>
      <c r="B820" s="77">
        <v>4.6305675199999996</v>
      </c>
      <c r="C820" s="78" t="s">
        <v>481</v>
      </c>
      <c r="E820">
        <f t="shared" si="12"/>
        <v>2023</v>
      </c>
    </row>
    <row r="821" spans="1:5" ht="16" x14ac:dyDescent="0.2">
      <c r="A821" s="79">
        <v>45050</v>
      </c>
      <c r="B821" s="77">
        <v>4.6302325120000001</v>
      </c>
      <c r="C821" s="78" t="s">
        <v>481</v>
      </c>
      <c r="E821">
        <f t="shared" si="12"/>
        <v>2023</v>
      </c>
    </row>
    <row r="822" spans="1:5" ht="16" x14ac:dyDescent="0.2">
      <c r="A822" s="79">
        <v>45049</v>
      </c>
      <c r="B822" s="77">
        <v>4.6300985280000004</v>
      </c>
      <c r="C822" s="78" t="s">
        <v>481</v>
      </c>
      <c r="E822">
        <f t="shared" si="12"/>
        <v>2023</v>
      </c>
    </row>
    <row r="823" spans="1:5" ht="16" x14ac:dyDescent="0.2">
      <c r="A823" s="79">
        <v>45048</v>
      </c>
      <c r="B823" s="77">
        <v>4.6300985280000004</v>
      </c>
      <c r="C823" s="78" t="s">
        <v>481</v>
      </c>
      <c r="E823">
        <f t="shared" si="12"/>
        <v>2023</v>
      </c>
    </row>
    <row r="824" spans="1:5" ht="16" x14ac:dyDescent="0.2">
      <c r="A824" s="79">
        <v>45047</v>
      </c>
      <c r="B824" s="77">
        <v>4.6302995200000003</v>
      </c>
      <c r="C824" s="78" t="s">
        <v>481</v>
      </c>
      <c r="E824">
        <f t="shared" si="12"/>
        <v>2023</v>
      </c>
    </row>
    <row r="825" spans="1:5" ht="16" x14ac:dyDescent="0.2">
      <c r="A825" s="79">
        <v>45044</v>
      </c>
      <c r="B825" s="77">
        <v>4.6287590720000003</v>
      </c>
      <c r="C825" s="78" t="s">
        <v>481</v>
      </c>
      <c r="E825">
        <f t="shared" si="12"/>
        <v>2023</v>
      </c>
    </row>
    <row r="826" spans="1:5" ht="16" x14ac:dyDescent="0.2">
      <c r="A826" s="79">
        <v>45043</v>
      </c>
      <c r="B826" s="77">
        <v>4.6215392639999999</v>
      </c>
      <c r="C826" s="78" t="s">
        <v>481</v>
      </c>
      <c r="E826">
        <f t="shared" si="12"/>
        <v>2023</v>
      </c>
    </row>
    <row r="827" spans="1:5" ht="16" x14ac:dyDescent="0.2">
      <c r="A827" s="79">
        <v>45042</v>
      </c>
      <c r="B827" s="77">
        <v>4.6210053440000003</v>
      </c>
      <c r="C827" s="78" t="s">
        <v>481</v>
      </c>
      <c r="E827">
        <f t="shared" si="12"/>
        <v>2023</v>
      </c>
    </row>
    <row r="828" spans="1:5" ht="16" x14ac:dyDescent="0.2">
      <c r="A828" s="79">
        <v>45041</v>
      </c>
      <c r="B828" s="77">
        <v>4.6178711679999997</v>
      </c>
      <c r="C828" s="78" t="s">
        <v>481</v>
      </c>
      <c r="E828">
        <f t="shared" si="12"/>
        <v>2023</v>
      </c>
    </row>
    <row r="829" spans="1:5" ht="16" x14ac:dyDescent="0.2">
      <c r="A829" s="79">
        <v>45040</v>
      </c>
      <c r="B829" s="77">
        <v>4.6405058239999999</v>
      </c>
      <c r="C829" s="78" t="s">
        <v>481</v>
      </c>
      <c r="E829">
        <f t="shared" si="12"/>
        <v>2023</v>
      </c>
    </row>
    <row r="830" spans="1:5" ht="16" x14ac:dyDescent="0.2">
      <c r="A830" s="79">
        <v>45037</v>
      </c>
      <c r="B830" s="77">
        <v>4.642525536</v>
      </c>
      <c r="C830" s="78" t="s">
        <v>481</v>
      </c>
      <c r="E830">
        <f t="shared" si="12"/>
        <v>2023</v>
      </c>
    </row>
    <row r="831" spans="1:5" ht="16" x14ac:dyDescent="0.2">
      <c r="A831" s="79">
        <v>45036</v>
      </c>
      <c r="B831" s="77">
        <v>4.6562386240000002</v>
      </c>
      <c r="C831" s="78" t="s">
        <v>481</v>
      </c>
      <c r="E831">
        <f t="shared" si="12"/>
        <v>2023</v>
      </c>
    </row>
    <row r="832" spans="1:5" ht="16" x14ac:dyDescent="0.2">
      <c r="A832" s="79">
        <v>45035</v>
      </c>
      <c r="B832" s="77">
        <v>4.6463678399999999</v>
      </c>
      <c r="C832" s="78" t="s">
        <v>481</v>
      </c>
      <c r="E832">
        <f t="shared" si="12"/>
        <v>2023</v>
      </c>
    </row>
    <row r="833" spans="1:5" ht="16" x14ac:dyDescent="0.2">
      <c r="A833" s="79">
        <v>45034</v>
      </c>
      <c r="B833" s="77">
        <v>4.6538008319999999</v>
      </c>
      <c r="C833" s="78" t="s">
        <v>481</v>
      </c>
      <c r="E833">
        <f t="shared" si="12"/>
        <v>2023</v>
      </c>
    </row>
    <row r="834" spans="1:5" ht="16" x14ac:dyDescent="0.2">
      <c r="A834" s="79">
        <v>45033</v>
      </c>
      <c r="B834" s="77">
        <v>4.6508247999999996</v>
      </c>
      <c r="C834" s="78" t="s">
        <v>481</v>
      </c>
      <c r="E834">
        <f t="shared" si="12"/>
        <v>2023</v>
      </c>
    </row>
    <row r="835" spans="1:5" ht="16" x14ac:dyDescent="0.2">
      <c r="A835" s="79">
        <v>45030</v>
      </c>
      <c r="B835" s="77">
        <v>4.658678976</v>
      </c>
      <c r="C835" s="78" t="s">
        <v>481</v>
      </c>
      <c r="E835">
        <f t="shared" si="12"/>
        <v>2023</v>
      </c>
    </row>
    <row r="836" spans="1:5" ht="16" x14ac:dyDescent="0.2">
      <c r="A836" s="79">
        <v>45029</v>
      </c>
      <c r="B836" s="77">
        <v>4.6586111360000002</v>
      </c>
      <c r="C836" s="78" t="s">
        <v>481</v>
      </c>
      <c r="E836">
        <f t="shared" si="12"/>
        <v>2023</v>
      </c>
    </row>
    <row r="837" spans="1:5" ht="16" x14ac:dyDescent="0.2">
      <c r="A837" s="79">
        <v>45028</v>
      </c>
      <c r="B837" s="77">
        <v>4.654342368</v>
      </c>
      <c r="C837" s="78" t="s">
        <v>481</v>
      </c>
      <c r="E837">
        <f t="shared" si="12"/>
        <v>2023</v>
      </c>
    </row>
    <row r="838" spans="1:5" ht="16" x14ac:dyDescent="0.2">
      <c r="A838" s="79">
        <v>45027</v>
      </c>
      <c r="B838" s="77">
        <v>4.6458956479999998</v>
      </c>
      <c r="C838" s="78" t="s">
        <v>481</v>
      </c>
      <c r="E838">
        <f t="shared" si="12"/>
        <v>2023</v>
      </c>
    </row>
    <row r="839" spans="1:5" ht="16" x14ac:dyDescent="0.2">
      <c r="A839" s="79">
        <v>45026</v>
      </c>
      <c r="B839" s="77">
        <v>4.6506895999999998</v>
      </c>
      <c r="C839" s="78" t="s">
        <v>481</v>
      </c>
      <c r="E839">
        <f t="shared" si="12"/>
        <v>2023</v>
      </c>
    </row>
    <row r="840" spans="1:5" ht="16" x14ac:dyDescent="0.2">
      <c r="A840" s="79">
        <v>45023</v>
      </c>
      <c r="B840" s="77">
        <v>4.7320219700000008</v>
      </c>
      <c r="C840" s="78" t="s">
        <v>481</v>
      </c>
      <c r="E840">
        <f t="shared" si="12"/>
        <v>2023</v>
      </c>
    </row>
    <row r="841" spans="1:5" ht="16" x14ac:dyDescent="0.2">
      <c r="A841" s="79">
        <v>45022</v>
      </c>
      <c r="B841" s="77">
        <v>4.7267227149999993</v>
      </c>
      <c r="C841" s="78" t="s">
        <v>481</v>
      </c>
      <c r="E841">
        <f t="shared" si="12"/>
        <v>2023</v>
      </c>
    </row>
    <row r="842" spans="1:5" ht="16" x14ac:dyDescent="0.2">
      <c r="A842" s="79">
        <v>45021</v>
      </c>
      <c r="B842" s="77">
        <v>4.7245925999999994</v>
      </c>
      <c r="C842" s="78" t="s">
        <v>481</v>
      </c>
      <c r="E842">
        <f t="shared" si="12"/>
        <v>2023</v>
      </c>
    </row>
    <row r="843" spans="1:5" ht="16" x14ac:dyDescent="0.2">
      <c r="A843" s="79">
        <v>45020</v>
      </c>
      <c r="B843" s="77">
        <v>4.7246612725000006</v>
      </c>
      <c r="C843" s="78" t="s">
        <v>481</v>
      </c>
      <c r="E843">
        <f t="shared" ref="E843:E906" si="13">YEAR(A843)</f>
        <v>2023</v>
      </c>
    </row>
    <row r="844" spans="1:5" ht="16" x14ac:dyDescent="0.2">
      <c r="A844" s="79">
        <v>45019</v>
      </c>
      <c r="B844" s="77">
        <v>4.7241805325000001</v>
      </c>
      <c r="C844" s="78" t="s">
        <v>481</v>
      </c>
      <c r="E844">
        <f t="shared" si="13"/>
        <v>2023</v>
      </c>
    </row>
    <row r="845" spans="1:5" ht="16" x14ac:dyDescent="0.2">
      <c r="A845" s="79">
        <v>45016</v>
      </c>
      <c r="B845" s="77">
        <v>4.7312642</v>
      </c>
      <c r="C845" s="78" t="s">
        <v>481</v>
      </c>
      <c r="E845">
        <f t="shared" si="13"/>
        <v>2023</v>
      </c>
    </row>
    <row r="846" spans="1:5" ht="16" x14ac:dyDescent="0.2">
      <c r="A846" s="79">
        <v>45015</v>
      </c>
      <c r="B846" s="77">
        <v>4.7297494075000008</v>
      </c>
      <c r="C846" s="78" t="s">
        <v>481</v>
      </c>
      <c r="E846">
        <f t="shared" si="13"/>
        <v>2023</v>
      </c>
    </row>
    <row r="847" spans="1:5" ht="16" x14ac:dyDescent="0.2">
      <c r="A847" s="79">
        <v>45014</v>
      </c>
      <c r="B847" s="77">
        <v>4.7196526324999999</v>
      </c>
      <c r="C847" s="78" t="s">
        <v>481</v>
      </c>
      <c r="E847">
        <f t="shared" si="13"/>
        <v>2023</v>
      </c>
    </row>
    <row r="848" spans="1:5" ht="16" x14ac:dyDescent="0.2">
      <c r="A848" s="79">
        <v>45013</v>
      </c>
      <c r="B848" s="77">
        <v>4.7272727124999996</v>
      </c>
      <c r="C848" s="78" t="s">
        <v>481</v>
      </c>
      <c r="E848">
        <f t="shared" si="13"/>
        <v>2023</v>
      </c>
    </row>
    <row r="849" spans="1:5" ht="16" x14ac:dyDescent="0.2">
      <c r="A849" s="79">
        <v>45012</v>
      </c>
      <c r="B849" s="77">
        <v>4.7204752399999999</v>
      </c>
      <c r="C849" s="78" t="s">
        <v>481</v>
      </c>
      <c r="E849">
        <f t="shared" si="13"/>
        <v>2023</v>
      </c>
    </row>
    <row r="850" spans="1:5" ht="16" x14ac:dyDescent="0.2">
      <c r="A850" s="79">
        <v>45009</v>
      </c>
      <c r="B850" s="77">
        <v>4.7324353700000001</v>
      </c>
      <c r="C850" s="78" t="s">
        <v>481</v>
      </c>
      <c r="E850">
        <f t="shared" si="13"/>
        <v>2023</v>
      </c>
    </row>
    <row r="851" spans="1:5" ht="16" x14ac:dyDescent="0.2">
      <c r="A851" s="79">
        <v>45008</v>
      </c>
      <c r="B851" s="77">
        <v>4.7662345249999998</v>
      </c>
      <c r="C851" s="78" t="s">
        <v>481</v>
      </c>
      <c r="E851">
        <f t="shared" si="13"/>
        <v>2023</v>
      </c>
    </row>
    <row r="852" spans="1:5" ht="16" x14ac:dyDescent="0.2">
      <c r="A852" s="79">
        <v>45007</v>
      </c>
      <c r="B852" s="77">
        <v>4.7228075375000005</v>
      </c>
      <c r="C852" s="78" t="s">
        <v>481</v>
      </c>
      <c r="E852">
        <f t="shared" si="13"/>
        <v>2023</v>
      </c>
    </row>
    <row r="853" spans="1:5" ht="16" x14ac:dyDescent="0.2">
      <c r="A853" s="79">
        <v>45006</v>
      </c>
      <c r="B853" s="77">
        <v>4.7253482249999994</v>
      </c>
      <c r="C853" s="78" t="s">
        <v>481</v>
      </c>
      <c r="E853">
        <f t="shared" si="13"/>
        <v>2023</v>
      </c>
    </row>
    <row r="854" spans="1:5" ht="16" x14ac:dyDescent="0.2">
      <c r="A854" s="79">
        <v>45005</v>
      </c>
      <c r="B854" s="77">
        <v>4.7258979299999995</v>
      </c>
      <c r="C854" s="78" t="s">
        <v>481</v>
      </c>
      <c r="E854">
        <f t="shared" si="13"/>
        <v>2023</v>
      </c>
    </row>
    <row r="855" spans="1:5" ht="16" x14ac:dyDescent="0.2">
      <c r="A855" s="79">
        <v>45002</v>
      </c>
      <c r="B855" s="77">
        <v>4.7196526324999999</v>
      </c>
      <c r="C855" s="78" t="s">
        <v>481</v>
      </c>
      <c r="E855">
        <f t="shared" si="13"/>
        <v>2023</v>
      </c>
    </row>
    <row r="856" spans="1:5" ht="16" x14ac:dyDescent="0.2">
      <c r="A856" s="79">
        <v>45001</v>
      </c>
      <c r="B856" s="77">
        <v>4.7121937200000001</v>
      </c>
      <c r="C856" s="78" t="s">
        <v>481</v>
      </c>
      <c r="E856">
        <f t="shared" si="13"/>
        <v>2023</v>
      </c>
    </row>
    <row r="857" spans="1:5" ht="16" x14ac:dyDescent="0.2">
      <c r="A857" s="79">
        <v>45000</v>
      </c>
      <c r="B857" s="77">
        <v>4.7098036375000003</v>
      </c>
      <c r="C857" s="78" t="s">
        <v>481</v>
      </c>
      <c r="E857">
        <f t="shared" si="13"/>
        <v>2023</v>
      </c>
    </row>
    <row r="858" spans="1:5" ht="16" x14ac:dyDescent="0.2">
      <c r="A858" s="79">
        <v>44999</v>
      </c>
      <c r="B858" s="77">
        <v>4.7320908700000004</v>
      </c>
      <c r="C858" s="78" t="s">
        <v>481</v>
      </c>
      <c r="E858">
        <f t="shared" si="13"/>
        <v>2023</v>
      </c>
    </row>
    <row r="859" spans="1:5" ht="16" x14ac:dyDescent="0.2">
      <c r="A859" s="79">
        <v>44998</v>
      </c>
      <c r="B859" s="77">
        <v>4.7454954300000001</v>
      </c>
      <c r="C859" s="78" t="s">
        <v>481</v>
      </c>
      <c r="E859">
        <f t="shared" si="13"/>
        <v>2023</v>
      </c>
    </row>
    <row r="860" spans="1:5" ht="16" x14ac:dyDescent="0.2">
      <c r="A860" s="79">
        <v>44995</v>
      </c>
      <c r="B860" s="77">
        <v>4.6944965925000002</v>
      </c>
      <c r="C860" s="78" t="s">
        <v>481</v>
      </c>
      <c r="E860">
        <f t="shared" si="13"/>
        <v>2023</v>
      </c>
    </row>
    <row r="861" spans="1:5" ht="16" x14ac:dyDescent="0.2">
      <c r="A861" s="79">
        <v>44994</v>
      </c>
      <c r="B861" s="77">
        <v>4.6669251525000002</v>
      </c>
      <c r="C861" s="78" t="s">
        <v>481</v>
      </c>
      <c r="E861">
        <f t="shared" si="13"/>
        <v>2023</v>
      </c>
    </row>
    <row r="862" spans="1:5" ht="16" x14ac:dyDescent="0.2">
      <c r="A862" s="79">
        <v>44993</v>
      </c>
      <c r="B862" s="77">
        <v>4.8177177115000003</v>
      </c>
      <c r="C862" s="78" t="s">
        <v>481</v>
      </c>
      <c r="E862">
        <f t="shared" si="13"/>
        <v>2023</v>
      </c>
    </row>
    <row r="863" spans="1:5" ht="16" x14ac:dyDescent="0.2">
      <c r="A863" s="79">
        <v>44992</v>
      </c>
      <c r="B863" s="77">
        <v>4.820143882</v>
      </c>
      <c r="C863" s="78" t="s">
        <v>481</v>
      </c>
      <c r="E863">
        <f t="shared" si="13"/>
        <v>2023</v>
      </c>
    </row>
    <row r="864" spans="1:5" ht="16" x14ac:dyDescent="0.2">
      <c r="A864" s="79">
        <v>44991</v>
      </c>
      <c r="B864" s="77">
        <v>4.8344036260000003</v>
      </c>
      <c r="C864" s="78" t="s">
        <v>481</v>
      </c>
      <c r="E864">
        <f t="shared" si="13"/>
        <v>2023</v>
      </c>
    </row>
    <row r="865" spans="1:5" ht="16" x14ac:dyDescent="0.2">
      <c r="A865" s="79">
        <v>44988</v>
      </c>
      <c r="B865" s="77">
        <v>4.8506436219999998</v>
      </c>
      <c r="C865" s="78" t="s">
        <v>481</v>
      </c>
      <c r="E865">
        <f t="shared" si="13"/>
        <v>2023</v>
      </c>
    </row>
    <row r="866" spans="1:5" ht="16" x14ac:dyDescent="0.2">
      <c r="A866" s="79">
        <v>44987</v>
      </c>
      <c r="B866" s="77">
        <v>4.8465032899999994</v>
      </c>
      <c r="C866" s="78" t="s">
        <v>481</v>
      </c>
      <c r="E866">
        <f t="shared" si="13"/>
        <v>2023</v>
      </c>
    </row>
    <row r="867" spans="1:5" ht="16" x14ac:dyDescent="0.2">
      <c r="A867" s="79">
        <v>44986</v>
      </c>
      <c r="B867" s="77">
        <v>4.8769835330000006</v>
      </c>
      <c r="C867" s="78" t="s">
        <v>481</v>
      </c>
      <c r="E867">
        <f t="shared" si="13"/>
        <v>2023</v>
      </c>
    </row>
    <row r="868" spans="1:5" ht="16" x14ac:dyDescent="0.2">
      <c r="A868" s="79">
        <v>44985</v>
      </c>
      <c r="B868" s="77">
        <v>4.8307785575000004</v>
      </c>
      <c r="C868" s="78" t="s">
        <v>481</v>
      </c>
      <c r="E868">
        <f t="shared" si="13"/>
        <v>2023</v>
      </c>
    </row>
    <row r="869" spans="1:5" ht="16" x14ac:dyDescent="0.2">
      <c r="A869" s="79">
        <v>44984</v>
      </c>
      <c r="B869" s="77">
        <v>4.8248646014999998</v>
      </c>
      <c r="C869" s="78" t="s">
        <v>481</v>
      </c>
      <c r="E869">
        <f t="shared" si="13"/>
        <v>2023</v>
      </c>
    </row>
    <row r="870" spans="1:5" ht="16" x14ac:dyDescent="0.2">
      <c r="A870" s="79">
        <v>44981</v>
      </c>
      <c r="B870" s="77">
        <v>4.815986197</v>
      </c>
      <c r="C870" s="78" t="s">
        <v>481</v>
      </c>
      <c r="E870">
        <f t="shared" si="13"/>
        <v>2023</v>
      </c>
    </row>
    <row r="871" spans="1:5" ht="16" x14ac:dyDescent="0.2">
      <c r="A871" s="79">
        <v>44980</v>
      </c>
      <c r="B871" s="77">
        <v>4.8860642137500001</v>
      </c>
      <c r="C871" s="78" t="s">
        <v>481</v>
      </c>
      <c r="E871">
        <f t="shared" si="13"/>
        <v>2023</v>
      </c>
    </row>
    <row r="872" spans="1:5" ht="16" x14ac:dyDescent="0.2">
      <c r="A872" s="79">
        <v>44979</v>
      </c>
      <c r="B872" s="77">
        <v>4.89620055375</v>
      </c>
      <c r="C872" s="78" t="s">
        <v>481</v>
      </c>
      <c r="E872">
        <f t="shared" si="13"/>
        <v>2023</v>
      </c>
    </row>
    <row r="873" spans="1:5" ht="16" x14ac:dyDescent="0.2">
      <c r="A873" s="79">
        <v>44978</v>
      </c>
      <c r="B873" s="77">
        <v>4.9090908937499993</v>
      </c>
      <c r="C873" s="78" t="s">
        <v>481</v>
      </c>
      <c r="E873">
        <f t="shared" si="13"/>
        <v>2023</v>
      </c>
    </row>
    <row r="874" spans="1:5" ht="16" x14ac:dyDescent="0.2">
      <c r="A874" s="79">
        <v>44977</v>
      </c>
      <c r="B874" s="77">
        <v>4.9234135500000002</v>
      </c>
      <c r="C874" s="78" t="s">
        <v>481</v>
      </c>
      <c r="E874">
        <f t="shared" si="13"/>
        <v>2023</v>
      </c>
    </row>
    <row r="875" spans="1:5" ht="16" x14ac:dyDescent="0.2">
      <c r="A875" s="79">
        <v>44974</v>
      </c>
      <c r="B875" s="77">
        <v>4.9144521150000005</v>
      </c>
      <c r="C875" s="78" t="s">
        <v>481</v>
      </c>
      <c r="E875">
        <f t="shared" si="13"/>
        <v>2023</v>
      </c>
    </row>
    <row r="876" spans="1:5" ht="16" x14ac:dyDescent="0.2">
      <c r="A876" s="79">
        <v>44973</v>
      </c>
      <c r="B876" s="77">
        <v>4.9202554275000008</v>
      </c>
      <c r="C876" s="78" t="s">
        <v>481</v>
      </c>
      <c r="E876">
        <f t="shared" si="13"/>
        <v>2023</v>
      </c>
    </row>
    <row r="877" spans="1:5" ht="16" x14ac:dyDescent="0.2">
      <c r="A877" s="79">
        <v>44972</v>
      </c>
      <c r="B877" s="77">
        <v>4.9262881387499995</v>
      </c>
      <c r="C877" s="78" t="s">
        <v>481</v>
      </c>
      <c r="E877">
        <f t="shared" si="13"/>
        <v>2023</v>
      </c>
    </row>
    <row r="878" spans="1:5" ht="16" x14ac:dyDescent="0.2">
      <c r="A878" s="79">
        <v>44971</v>
      </c>
      <c r="B878" s="77">
        <v>4.94469268875</v>
      </c>
      <c r="C878" s="78" t="s">
        <v>481</v>
      </c>
      <c r="E878">
        <f t="shared" si="13"/>
        <v>2023</v>
      </c>
    </row>
    <row r="879" spans="1:5" ht="16" x14ac:dyDescent="0.2">
      <c r="A879" s="79">
        <v>44970</v>
      </c>
      <c r="B879" s="77">
        <v>4.9470119887499999</v>
      </c>
      <c r="C879" s="78" t="s">
        <v>481</v>
      </c>
      <c r="E879">
        <f t="shared" si="13"/>
        <v>2023</v>
      </c>
    </row>
    <row r="880" spans="1:5" ht="16" x14ac:dyDescent="0.2">
      <c r="A880" s="79">
        <v>44967</v>
      </c>
      <c r="B880" s="77">
        <v>4.9581313312499997</v>
      </c>
      <c r="C880" s="78" t="s">
        <v>481</v>
      </c>
      <c r="E880">
        <f t="shared" si="13"/>
        <v>2023</v>
      </c>
    </row>
    <row r="881" spans="1:5" ht="16" x14ac:dyDescent="0.2">
      <c r="A881" s="79">
        <v>44966</v>
      </c>
      <c r="B881" s="77">
        <v>4.9774356224999998</v>
      </c>
      <c r="C881" s="78" t="s">
        <v>481</v>
      </c>
      <c r="E881">
        <f t="shared" si="13"/>
        <v>2023</v>
      </c>
    </row>
    <row r="882" spans="1:5" ht="16" x14ac:dyDescent="0.2">
      <c r="A882" s="79">
        <v>44965</v>
      </c>
      <c r="B882" s="77">
        <v>4.9728152812499999</v>
      </c>
      <c r="C882" s="78" t="s">
        <v>481</v>
      </c>
      <c r="E882">
        <f t="shared" si="13"/>
        <v>2023</v>
      </c>
    </row>
    <row r="883" spans="1:5" ht="16" x14ac:dyDescent="0.2">
      <c r="A883" s="79">
        <v>44964</v>
      </c>
      <c r="B883" s="77">
        <v>4.9698129825000006</v>
      </c>
      <c r="C883" s="78" t="s">
        <v>481</v>
      </c>
      <c r="E883">
        <f t="shared" si="13"/>
        <v>2023</v>
      </c>
    </row>
    <row r="884" spans="1:5" ht="16" x14ac:dyDescent="0.2">
      <c r="A884" s="79">
        <v>44963</v>
      </c>
      <c r="B884" s="77">
        <v>4.9692275887499999</v>
      </c>
      <c r="C884" s="78" t="s">
        <v>481</v>
      </c>
      <c r="E884">
        <f t="shared" si="13"/>
        <v>2023</v>
      </c>
    </row>
    <row r="885" spans="1:5" ht="16" x14ac:dyDescent="0.2">
      <c r="A885" s="79">
        <v>44960</v>
      </c>
      <c r="B885" s="77">
        <v>4.9908316724999997</v>
      </c>
      <c r="C885" s="78" t="s">
        <v>481</v>
      </c>
      <c r="E885">
        <f t="shared" si="13"/>
        <v>2023</v>
      </c>
    </row>
    <row r="886" spans="1:5" ht="16" x14ac:dyDescent="0.2">
      <c r="A886" s="79">
        <v>44959</v>
      </c>
      <c r="B886" s="77">
        <v>5.0159022525000001</v>
      </c>
      <c r="C886" s="78" t="s">
        <v>481</v>
      </c>
      <c r="E886">
        <f t="shared" si="13"/>
        <v>2023</v>
      </c>
    </row>
    <row r="887" spans="1:5" ht="16" x14ac:dyDescent="0.2">
      <c r="A887" s="79">
        <v>44958</v>
      </c>
      <c r="B887" s="77">
        <v>4.7835889649999999</v>
      </c>
      <c r="C887" s="78" t="s">
        <v>481</v>
      </c>
      <c r="E887">
        <f t="shared" si="13"/>
        <v>2023</v>
      </c>
    </row>
    <row r="888" spans="1:5" ht="16" x14ac:dyDescent="0.2">
      <c r="A888" s="79">
        <v>44957</v>
      </c>
      <c r="B888" s="77">
        <v>4.7749481902499999</v>
      </c>
      <c r="C888" s="78" t="s">
        <v>481</v>
      </c>
      <c r="E888">
        <f t="shared" si="13"/>
        <v>2023</v>
      </c>
    </row>
    <row r="889" spans="1:5" ht="16" x14ac:dyDescent="0.2">
      <c r="A889" s="79">
        <v>44956</v>
      </c>
      <c r="B889" s="77">
        <v>4.7787689445000003</v>
      </c>
      <c r="C889" s="78" t="s">
        <v>481</v>
      </c>
      <c r="E889">
        <f t="shared" si="13"/>
        <v>2023</v>
      </c>
    </row>
    <row r="890" spans="1:5" ht="16" x14ac:dyDescent="0.2">
      <c r="A890" s="79">
        <v>44953</v>
      </c>
      <c r="B890" s="77">
        <v>4.7542530427499994</v>
      </c>
      <c r="C890" s="78" t="s">
        <v>481</v>
      </c>
      <c r="E890">
        <f t="shared" si="13"/>
        <v>2023</v>
      </c>
    </row>
    <row r="891" spans="1:5" ht="16" x14ac:dyDescent="0.2">
      <c r="A891" s="79">
        <v>44952</v>
      </c>
      <c r="B891" s="77">
        <v>4.7546735827500006</v>
      </c>
      <c r="C891" s="78" t="s">
        <v>481</v>
      </c>
      <c r="E891">
        <f t="shared" si="13"/>
        <v>2023</v>
      </c>
    </row>
    <row r="892" spans="1:5" ht="16" x14ac:dyDescent="0.2">
      <c r="A892" s="79">
        <v>44951</v>
      </c>
      <c r="B892" s="77">
        <v>4.7548838849999999</v>
      </c>
      <c r="C892" s="78" t="s">
        <v>481</v>
      </c>
      <c r="E892">
        <f t="shared" si="13"/>
        <v>2023</v>
      </c>
    </row>
    <row r="893" spans="1:5" ht="16" x14ac:dyDescent="0.2">
      <c r="A893" s="79">
        <v>44950</v>
      </c>
      <c r="B893" s="77">
        <v>4.7548838849999999</v>
      </c>
      <c r="C893" s="78" t="s">
        <v>481</v>
      </c>
      <c r="E893">
        <f t="shared" si="13"/>
        <v>2023</v>
      </c>
    </row>
    <row r="894" spans="1:5" ht="16" x14ac:dyDescent="0.2">
      <c r="A894" s="79">
        <v>44949</v>
      </c>
      <c r="B894" s="77">
        <v>4.7548838849999999</v>
      </c>
      <c r="C894" s="78" t="s">
        <v>481</v>
      </c>
      <c r="E894">
        <f t="shared" si="13"/>
        <v>2023</v>
      </c>
    </row>
    <row r="895" spans="1:5" ht="16" x14ac:dyDescent="0.2">
      <c r="A895" s="79">
        <v>44946</v>
      </c>
      <c r="B895" s="77">
        <v>4.7548838849999999</v>
      </c>
      <c r="C895" s="78" t="s">
        <v>481</v>
      </c>
      <c r="E895">
        <f t="shared" si="13"/>
        <v>2023</v>
      </c>
    </row>
    <row r="896" spans="1:5" ht="16" x14ac:dyDescent="0.2">
      <c r="A896" s="79">
        <v>44945</v>
      </c>
      <c r="B896" s="77">
        <v>4.760990874</v>
      </c>
      <c r="C896" s="78" t="s">
        <v>481</v>
      </c>
      <c r="E896">
        <f t="shared" si="13"/>
        <v>2023</v>
      </c>
    </row>
    <row r="897" spans="1:5" ht="16" x14ac:dyDescent="0.2">
      <c r="A897" s="79">
        <v>44944</v>
      </c>
      <c r="B897" s="77">
        <v>4.7813195002499995</v>
      </c>
      <c r="C897" s="78" t="s">
        <v>481</v>
      </c>
      <c r="E897">
        <f t="shared" si="13"/>
        <v>2023</v>
      </c>
    </row>
    <row r="898" spans="1:5" ht="16" x14ac:dyDescent="0.2">
      <c r="A898" s="79">
        <v>44943</v>
      </c>
      <c r="B898" s="77">
        <v>4.7620453845000004</v>
      </c>
      <c r="C898" s="78" t="s">
        <v>481</v>
      </c>
      <c r="E898">
        <f t="shared" si="13"/>
        <v>2023</v>
      </c>
    </row>
    <row r="899" spans="1:5" ht="16" x14ac:dyDescent="0.2">
      <c r="A899" s="79">
        <v>44942</v>
      </c>
      <c r="B899" s="77">
        <v>4.7906948977499999</v>
      </c>
      <c r="C899" s="78" t="s">
        <v>481</v>
      </c>
      <c r="E899">
        <f t="shared" si="13"/>
        <v>2023</v>
      </c>
    </row>
    <row r="900" spans="1:5" ht="16" x14ac:dyDescent="0.2">
      <c r="A900" s="79">
        <v>44939</v>
      </c>
      <c r="B900" s="77">
        <v>4.8063309555</v>
      </c>
      <c r="C900" s="78" t="s">
        <v>481</v>
      </c>
      <c r="E900">
        <f t="shared" si="13"/>
        <v>2023</v>
      </c>
    </row>
    <row r="901" spans="1:5" ht="16" x14ac:dyDescent="0.2">
      <c r="A901" s="79">
        <v>44938</v>
      </c>
      <c r="B901" s="77">
        <v>4.7873524754999996</v>
      </c>
      <c r="C901" s="78" t="s">
        <v>481</v>
      </c>
      <c r="E901">
        <f t="shared" si="13"/>
        <v>2023</v>
      </c>
    </row>
    <row r="902" spans="1:5" ht="16" x14ac:dyDescent="0.2">
      <c r="A902" s="79">
        <v>44937</v>
      </c>
      <c r="B902" s="77">
        <v>4.7636632057500004</v>
      </c>
      <c r="C902" s="78" t="s">
        <v>481</v>
      </c>
      <c r="E902">
        <f t="shared" si="13"/>
        <v>2023</v>
      </c>
    </row>
    <row r="903" spans="1:5" ht="16" x14ac:dyDescent="0.2">
      <c r="A903" s="79">
        <v>44936</v>
      </c>
      <c r="B903" s="77">
        <v>4.7581811250000001</v>
      </c>
      <c r="C903" s="78" t="s">
        <v>481</v>
      </c>
      <c r="E903">
        <f t="shared" si="13"/>
        <v>2023</v>
      </c>
    </row>
    <row r="904" spans="1:5" ht="16" x14ac:dyDescent="0.2">
      <c r="A904" s="79">
        <v>44935</v>
      </c>
      <c r="B904" s="77">
        <v>4.7606394779999999</v>
      </c>
      <c r="C904" s="78" t="s">
        <v>481</v>
      </c>
      <c r="E904">
        <f t="shared" si="13"/>
        <v>2023</v>
      </c>
    </row>
    <row r="905" spans="1:5" ht="16" x14ac:dyDescent="0.2">
      <c r="A905" s="79">
        <v>44932</v>
      </c>
      <c r="B905" s="77">
        <v>4.7169811372499995</v>
      </c>
      <c r="C905" s="78" t="s">
        <v>481</v>
      </c>
      <c r="E905">
        <f t="shared" si="13"/>
        <v>2023</v>
      </c>
    </row>
    <row r="906" spans="1:5" ht="16" x14ac:dyDescent="0.2">
      <c r="A906" s="79">
        <v>44931</v>
      </c>
      <c r="B906" s="77">
        <v>4.5421511562500001</v>
      </c>
      <c r="C906" s="78" t="s">
        <v>481</v>
      </c>
      <c r="E906">
        <f t="shared" si="13"/>
        <v>2023</v>
      </c>
    </row>
    <row r="907" spans="1:5" ht="16" x14ac:dyDescent="0.2">
      <c r="A907" s="79">
        <v>44930</v>
      </c>
      <c r="B907" s="77">
        <v>4.5372050937499999</v>
      </c>
      <c r="C907" s="78" t="s">
        <v>481</v>
      </c>
      <c r="E907">
        <f t="shared" ref="E907:E970" si="14">YEAR(A907)</f>
        <v>2023</v>
      </c>
    </row>
    <row r="908" spans="1:5" ht="16" x14ac:dyDescent="0.2">
      <c r="A908" s="79">
        <v>44929</v>
      </c>
      <c r="B908" s="77">
        <v>4.5211226875000001</v>
      </c>
      <c r="C908" s="78" t="s">
        <v>481</v>
      </c>
      <c r="E908">
        <f t="shared" si="14"/>
        <v>2023</v>
      </c>
    </row>
    <row r="909" spans="1:5" ht="16" x14ac:dyDescent="0.2">
      <c r="A909" s="79">
        <v>44928</v>
      </c>
      <c r="B909" s="77">
        <v>4.5308240937499997</v>
      </c>
      <c r="C909" s="78" t="s">
        <v>481</v>
      </c>
      <c r="E909">
        <f t="shared" si="14"/>
        <v>2023</v>
      </c>
    </row>
    <row r="910" spans="1:5" ht="16" x14ac:dyDescent="0.2">
      <c r="A910" s="79">
        <v>44925</v>
      </c>
      <c r="B910" s="77">
        <v>4.5308240937499997</v>
      </c>
      <c r="C910" s="78" t="s">
        <v>481</v>
      </c>
      <c r="E910">
        <f t="shared" si="14"/>
        <v>2022</v>
      </c>
    </row>
    <row r="911" spans="1:5" ht="16" x14ac:dyDescent="0.2">
      <c r="A911" s="79">
        <v>44924</v>
      </c>
      <c r="B911" s="77">
        <v>4.4883303437500004</v>
      </c>
      <c r="C911" s="78" t="s">
        <v>481</v>
      </c>
      <c r="E911">
        <f t="shared" si="14"/>
        <v>2022</v>
      </c>
    </row>
    <row r="912" spans="1:5" ht="16" x14ac:dyDescent="0.2">
      <c r="A912" s="79">
        <v>44923</v>
      </c>
      <c r="B912" s="77">
        <v>4.4787456562500001</v>
      </c>
      <c r="C912" s="78" t="s">
        <v>481</v>
      </c>
      <c r="E912">
        <f t="shared" si="14"/>
        <v>2022</v>
      </c>
    </row>
    <row r="913" spans="1:5" ht="16" x14ac:dyDescent="0.2">
      <c r="A913" s="79">
        <v>44922</v>
      </c>
      <c r="B913" s="77">
        <v>4.4899425312499996</v>
      </c>
      <c r="C913" s="78" t="s">
        <v>481</v>
      </c>
      <c r="E913">
        <f t="shared" si="14"/>
        <v>2022</v>
      </c>
    </row>
    <row r="914" spans="1:5" ht="16" x14ac:dyDescent="0.2">
      <c r="A914" s="79">
        <v>44921</v>
      </c>
      <c r="B914" s="77">
        <v>4.4885237499999997</v>
      </c>
      <c r="C914" s="78" t="s">
        <v>481</v>
      </c>
      <c r="E914">
        <f t="shared" si="14"/>
        <v>2022</v>
      </c>
    </row>
    <row r="915" spans="1:5" ht="16" x14ac:dyDescent="0.2">
      <c r="A915" s="79">
        <v>44918</v>
      </c>
      <c r="B915" s="77">
        <v>4.4724639374999997</v>
      </c>
      <c r="C915" s="78" t="s">
        <v>481</v>
      </c>
      <c r="E915">
        <f t="shared" si="14"/>
        <v>2022</v>
      </c>
    </row>
    <row r="916" spans="1:5" ht="16" x14ac:dyDescent="0.2">
      <c r="A916" s="79">
        <v>44917</v>
      </c>
      <c r="B916" s="77">
        <v>4.4748976249999997</v>
      </c>
      <c r="C916" s="78" t="s">
        <v>481</v>
      </c>
      <c r="E916">
        <f t="shared" si="14"/>
        <v>2022</v>
      </c>
    </row>
    <row r="917" spans="1:5" ht="16" x14ac:dyDescent="0.2">
      <c r="A917" s="79">
        <v>44916</v>
      </c>
      <c r="B917" s="77">
        <v>4.4761154374999998</v>
      </c>
      <c r="C917" s="78" t="s">
        <v>481</v>
      </c>
      <c r="E917">
        <f t="shared" si="14"/>
        <v>2022</v>
      </c>
    </row>
    <row r="918" spans="1:5" ht="16" x14ac:dyDescent="0.2">
      <c r="A918" s="79">
        <v>44915</v>
      </c>
      <c r="B918" s="77">
        <v>4.4896199999999995</v>
      </c>
      <c r="C918" s="78" t="s">
        <v>481</v>
      </c>
      <c r="E918">
        <f t="shared" si="14"/>
        <v>2022</v>
      </c>
    </row>
    <row r="919" spans="1:5" ht="16" x14ac:dyDescent="0.2">
      <c r="A919" s="79">
        <v>44914</v>
      </c>
      <c r="B919" s="77">
        <v>4.4779113437499998</v>
      </c>
      <c r="C919" s="78" t="s">
        <v>481</v>
      </c>
      <c r="E919">
        <f t="shared" si="14"/>
        <v>2022</v>
      </c>
    </row>
    <row r="920" spans="1:5" ht="16" x14ac:dyDescent="0.2">
      <c r="A920" s="79">
        <v>44911</v>
      </c>
      <c r="B920" s="77">
        <v>4.4825360312499996</v>
      </c>
      <c r="C920" s="78" t="s">
        <v>481</v>
      </c>
      <c r="E920">
        <f t="shared" si="14"/>
        <v>2022</v>
      </c>
    </row>
    <row r="921" spans="1:5" ht="16" x14ac:dyDescent="0.2">
      <c r="A921" s="79">
        <v>44910</v>
      </c>
      <c r="B921" s="77">
        <v>4.48215028125</v>
      </c>
      <c r="C921" s="78" t="s">
        <v>481</v>
      </c>
      <c r="E921">
        <f t="shared" si="14"/>
        <v>2022</v>
      </c>
    </row>
    <row r="922" spans="1:5" ht="16" x14ac:dyDescent="0.2">
      <c r="A922" s="79">
        <v>44909</v>
      </c>
      <c r="B922" s="77">
        <v>4.4962735</v>
      </c>
      <c r="C922" s="78" t="s">
        <v>481</v>
      </c>
      <c r="E922">
        <f t="shared" si="14"/>
        <v>2022</v>
      </c>
    </row>
    <row r="923" spans="1:5" ht="16" x14ac:dyDescent="0.2">
      <c r="A923" s="79">
        <v>44908</v>
      </c>
      <c r="B923" s="77">
        <v>4.50061209375</v>
      </c>
      <c r="C923" s="78" t="s">
        <v>481</v>
      </c>
      <c r="E923">
        <f t="shared" si="14"/>
        <v>2022</v>
      </c>
    </row>
    <row r="924" spans="1:5" ht="16" x14ac:dyDescent="0.2">
      <c r="A924" s="79">
        <v>44907</v>
      </c>
      <c r="B924" s="77">
        <v>4.4784889374999999</v>
      </c>
      <c r="C924" s="78" t="s">
        <v>481</v>
      </c>
      <c r="E924">
        <f t="shared" si="14"/>
        <v>2022</v>
      </c>
    </row>
    <row r="925" spans="1:5" ht="16" x14ac:dyDescent="0.2">
      <c r="A925" s="79">
        <v>44904</v>
      </c>
      <c r="B925" s="77">
        <v>4.4922661249999996</v>
      </c>
      <c r="C925" s="78" t="s">
        <v>481</v>
      </c>
      <c r="E925">
        <f t="shared" si="14"/>
        <v>2022</v>
      </c>
    </row>
    <row r="926" spans="1:5" ht="16" x14ac:dyDescent="0.2">
      <c r="A926" s="79">
        <v>44903</v>
      </c>
      <c r="B926" s="77">
        <v>4.4146782697500004</v>
      </c>
      <c r="C926" s="78" t="s">
        <v>481</v>
      </c>
      <c r="E926">
        <f t="shared" si="14"/>
        <v>2022</v>
      </c>
    </row>
    <row r="927" spans="1:5" ht="16" x14ac:dyDescent="0.2">
      <c r="A927" s="79">
        <v>44902</v>
      </c>
      <c r="B927" s="77">
        <v>4.4101828657499995</v>
      </c>
      <c r="C927" s="78" t="s">
        <v>481</v>
      </c>
      <c r="E927">
        <f t="shared" si="14"/>
        <v>2022</v>
      </c>
    </row>
    <row r="928" spans="1:5" ht="16" x14ac:dyDescent="0.2">
      <c r="A928" s="79">
        <v>44901</v>
      </c>
      <c r="B928" s="77">
        <v>4.3973172810000003</v>
      </c>
      <c r="C928" s="78" t="s">
        <v>481</v>
      </c>
      <c r="E928">
        <f t="shared" si="14"/>
        <v>2022</v>
      </c>
    </row>
    <row r="929" spans="1:5" ht="16" x14ac:dyDescent="0.2">
      <c r="A929" s="79">
        <v>44900</v>
      </c>
      <c r="B929" s="77">
        <v>4.4889750624999998</v>
      </c>
      <c r="C929" s="78" t="s">
        <v>481</v>
      </c>
      <c r="E929">
        <f t="shared" si="14"/>
        <v>2022</v>
      </c>
    </row>
    <row r="930" spans="1:5" ht="16" x14ac:dyDescent="0.2">
      <c r="A930" s="79">
        <v>44897</v>
      </c>
      <c r="B930" s="77">
        <v>4.4518840312499997</v>
      </c>
      <c r="C930" s="78" t="s">
        <v>481</v>
      </c>
      <c r="E930">
        <f t="shared" si="14"/>
        <v>2022</v>
      </c>
    </row>
    <row r="931" spans="1:5" ht="16" x14ac:dyDescent="0.2">
      <c r="A931" s="79">
        <v>44896</v>
      </c>
      <c r="B931" s="77">
        <v>4.4370926874999999</v>
      </c>
      <c r="C931" s="78" t="s">
        <v>481</v>
      </c>
      <c r="E931">
        <f t="shared" si="14"/>
        <v>2022</v>
      </c>
    </row>
    <row r="932" spans="1:5" ht="16" x14ac:dyDescent="0.2">
      <c r="A932" s="79">
        <v>44895</v>
      </c>
      <c r="B932" s="77">
        <v>4.4117231874999998</v>
      </c>
      <c r="C932" s="78" t="s">
        <v>481</v>
      </c>
      <c r="E932">
        <f t="shared" si="14"/>
        <v>2022</v>
      </c>
    </row>
    <row r="933" spans="1:5" ht="16" x14ac:dyDescent="0.2">
      <c r="A933" s="79">
        <v>44894</v>
      </c>
      <c r="B933" s="77">
        <v>4.3655616562499997</v>
      </c>
      <c r="C933" s="78" t="s">
        <v>481</v>
      </c>
      <c r="E933">
        <f t="shared" si="14"/>
        <v>2022</v>
      </c>
    </row>
    <row r="934" spans="1:5" ht="16" x14ac:dyDescent="0.2">
      <c r="A934" s="79">
        <v>44893</v>
      </c>
      <c r="B934" s="77">
        <v>4.3355207500000006</v>
      </c>
      <c r="C934" s="78" t="s">
        <v>481</v>
      </c>
      <c r="E934">
        <f t="shared" si="14"/>
        <v>2022</v>
      </c>
    </row>
    <row r="935" spans="1:5" ht="16" x14ac:dyDescent="0.2">
      <c r="A935" s="79">
        <v>44890</v>
      </c>
      <c r="B935" s="77">
        <v>4.3580732500000003</v>
      </c>
      <c r="C935" s="78" t="s">
        <v>481</v>
      </c>
      <c r="E935">
        <f t="shared" si="14"/>
        <v>2022</v>
      </c>
    </row>
    <row r="936" spans="1:5" ht="16" x14ac:dyDescent="0.2">
      <c r="A936" s="79">
        <v>44889</v>
      </c>
      <c r="B936" s="77">
        <v>4.3716076250000002</v>
      </c>
      <c r="C936" s="78" t="s">
        <v>481</v>
      </c>
      <c r="E936">
        <f t="shared" si="14"/>
        <v>2022</v>
      </c>
    </row>
    <row r="937" spans="1:5" ht="16" x14ac:dyDescent="0.2">
      <c r="A937" s="79">
        <v>44888</v>
      </c>
      <c r="B937" s="77">
        <v>4.3633063437499997</v>
      </c>
      <c r="C937" s="78" t="s">
        <v>481</v>
      </c>
      <c r="E937">
        <f t="shared" si="14"/>
        <v>2022</v>
      </c>
    </row>
    <row r="938" spans="1:5" ht="16" x14ac:dyDescent="0.2">
      <c r="A938" s="79">
        <v>44887</v>
      </c>
      <c r="B938" s="77">
        <v>4.3771798437499996</v>
      </c>
      <c r="C938" s="78" t="s">
        <v>481</v>
      </c>
      <c r="E938">
        <f t="shared" si="14"/>
        <v>2022</v>
      </c>
    </row>
    <row r="939" spans="1:5" ht="16" x14ac:dyDescent="0.2">
      <c r="A939" s="79">
        <v>44886</v>
      </c>
      <c r="B939" s="77">
        <v>4.3617837812499998</v>
      </c>
      <c r="C939" s="78" t="s">
        <v>481</v>
      </c>
      <c r="E939">
        <f t="shared" si="14"/>
        <v>2022</v>
      </c>
    </row>
    <row r="940" spans="1:5" ht="16" x14ac:dyDescent="0.2">
      <c r="A940" s="79">
        <v>44883</v>
      </c>
      <c r="B940" s="77">
        <v>4.3892298749999998</v>
      </c>
      <c r="C940" s="78" t="s">
        <v>481</v>
      </c>
      <c r="E940">
        <f t="shared" si="14"/>
        <v>2022</v>
      </c>
    </row>
    <row r="941" spans="1:5" ht="16" x14ac:dyDescent="0.2">
      <c r="A941" s="79">
        <v>44882</v>
      </c>
      <c r="B941" s="77">
        <v>4.3669647812500001</v>
      </c>
      <c r="C941" s="78" t="s">
        <v>481</v>
      </c>
      <c r="E941">
        <f t="shared" si="14"/>
        <v>2022</v>
      </c>
    </row>
    <row r="942" spans="1:5" ht="16" x14ac:dyDescent="0.2">
      <c r="A942" s="79">
        <v>44881</v>
      </c>
      <c r="B942" s="77">
        <v>4.41091365625</v>
      </c>
      <c r="C942" s="78" t="s">
        <v>481</v>
      </c>
      <c r="E942">
        <f t="shared" si="14"/>
        <v>2022</v>
      </c>
    </row>
    <row r="943" spans="1:5" ht="16" x14ac:dyDescent="0.2">
      <c r="A943" s="79">
        <v>44880</v>
      </c>
      <c r="B943" s="77">
        <v>4.4360848750000006</v>
      </c>
      <c r="C943" s="78" t="s">
        <v>481</v>
      </c>
      <c r="E943">
        <f t="shared" si="14"/>
        <v>2022</v>
      </c>
    </row>
    <row r="944" spans="1:5" ht="16" x14ac:dyDescent="0.2">
      <c r="A944" s="79">
        <v>44879</v>
      </c>
      <c r="B944" s="77">
        <v>4.4191472812499999</v>
      </c>
      <c r="C944" s="78" t="s">
        <v>481</v>
      </c>
      <c r="E944">
        <f t="shared" si="14"/>
        <v>2022</v>
      </c>
    </row>
    <row r="945" spans="1:5" ht="16" x14ac:dyDescent="0.2">
      <c r="A945" s="79">
        <v>44876</v>
      </c>
      <c r="B945" s="77">
        <v>4.3970114374999998</v>
      </c>
      <c r="C945" s="78" t="s">
        <v>481</v>
      </c>
      <c r="E945">
        <f t="shared" si="14"/>
        <v>2022</v>
      </c>
    </row>
    <row r="946" spans="1:5" ht="16" x14ac:dyDescent="0.2">
      <c r="A946" s="79">
        <v>44875</v>
      </c>
      <c r="B946" s="77">
        <v>4.3354605937499997</v>
      </c>
      <c r="C946" s="78" t="s">
        <v>481</v>
      </c>
      <c r="E946">
        <f t="shared" si="14"/>
        <v>2022</v>
      </c>
    </row>
    <row r="947" spans="1:5" ht="16" x14ac:dyDescent="0.2">
      <c r="A947" s="79">
        <v>44874</v>
      </c>
      <c r="B947" s="77">
        <v>4.3138554062500001</v>
      </c>
      <c r="C947" s="78" t="s">
        <v>481</v>
      </c>
      <c r="E947">
        <f t="shared" si="14"/>
        <v>2022</v>
      </c>
    </row>
    <row r="948" spans="1:5" ht="16" x14ac:dyDescent="0.2">
      <c r="A948" s="79">
        <v>44873</v>
      </c>
      <c r="B948" s="77">
        <v>4.3109394375000001</v>
      </c>
      <c r="C948" s="78" t="s">
        <v>481</v>
      </c>
      <c r="E948">
        <f t="shared" si="14"/>
        <v>2022</v>
      </c>
    </row>
    <row r="949" spans="1:5" ht="16" x14ac:dyDescent="0.2">
      <c r="A949" s="79">
        <v>44872</v>
      </c>
      <c r="B949" s="77">
        <v>4.3240027187500001</v>
      </c>
      <c r="C949" s="78" t="s">
        <v>481</v>
      </c>
      <c r="E949">
        <f t="shared" si="14"/>
        <v>2022</v>
      </c>
    </row>
    <row r="950" spans="1:5" ht="16" x14ac:dyDescent="0.2">
      <c r="A950" s="79">
        <v>44869</v>
      </c>
      <c r="B950" s="77">
        <v>4.3504893437499996</v>
      </c>
      <c r="C950" s="78" t="s">
        <v>481</v>
      </c>
      <c r="E950">
        <f t="shared" si="14"/>
        <v>2022</v>
      </c>
    </row>
    <row r="951" spans="1:5" ht="16" x14ac:dyDescent="0.2">
      <c r="A951" s="79">
        <v>44868</v>
      </c>
      <c r="B951" s="77">
        <v>4.2805287187500003</v>
      </c>
      <c r="C951" s="78" t="s">
        <v>481</v>
      </c>
      <c r="E951">
        <f t="shared" si="14"/>
        <v>2022</v>
      </c>
    </row>
    <row r="952" spans="1:5" ht="16" x14ac:dyDescent="0.2">
      <c r="A952" s="79">
        <v>44867</v>
      </c>
      <c r="B952" s="77">
        <v>4.2884000625000001</v>
      </c>
      <c r="C952" s="78" t="s">
        <v>481</v>
      </c>
      <c r="E952">
        <f t="shared" si="14"/>
        <v>2022</v>
      </c>
    </row>
    <row r="953" spans="1:5" ht="16" x14ac:dyDescent="0.2">
      <c r="A953" s="79">
        <v>44866</v>
      </c>
      <c r="B953" s="77">
        <v>4.2964185000000006</v>
      </c>
      <c r="C953" s="78" t="s">
        <v>481</v>
      </c>
      <c r="E953">
        <f t="shared" si="14"/>
        <v>2022</v>
      </c>
    </row>
    <row r="954" spans="1:5" ht="16" x14ac:dyDescent="0.2">
      <c r="A954" s="79">
        <v>44865</v>
      </c>
      <c r="B954" s="77">
        <v>4.2793563749999999</v>
      </c>
      <c r="C954" s="78" t="s">
        <v>481</v>
      </c>
      <c r="E954">
        <f t="shared" si="14"/>
        <v>2022</v>
      </c>
    </row>
    <row r="955" spans="1:5" ht="16" x14ac:dyDescent="0.2">
      <c r="A955" s="79">
        <v>44862</v>
      </c>
      <c r="B955" s="77">
        <v>4.3087995937499999</v>
      </c>
      <c r="C955" s="78" t="s">
        <v>481</v>
      </c>
      <c r="E955">
        <f t="shared" si="14"/>
        <v>2022</v>
      </c>
    </row>
    <row r="956" spans="1:5" ht="16" x14ac:dyDescent="0.2">
      <c r="A956" s="79">
        <v>44861</v>
      </c>
      <c r="B956" s="77">
        <v>4.3243617187500005</v>
      </c>
      <c r="C956" s="78" t="s">
        <v>481</v>
      </c>
      <c r="E956">
        <f t="shared" si="14"/>
        <v>2022</v>
      </c>
    </row>
    <row r="957" spans="1:5" ht="16" x14ac:dyDescent="0.2">
      <c r="A957" s="79">
        <v>44860</v>
      </c>
      <c r="B957" s="77">
        <v>4.3561292500000004</v>
      </c>
      <c r="C957" s="78" t="s">
        <v>481</v>
      </c>
      <c r="E957">
        <f t="shared" si="14"/>
        <v>2022</v>
      </c>
    </row>
    <row r="958" spans="1:5" ht="16" x14ac:dyDescent="0.2">
      <c r="A958" s="79">
        <v>44859</v>
      </c>
      <c r="B958" s="77">
        <v>4.2989008437500003</v>
      </c>
      <c r="C958" s="78" t="s">
        <v>481</v>
      </c>
      <c r="E958">
        <f t="shared" si="14"/>
        <v>2022</v>
      </c>
    </row>
    <row r="959" spans="1:5" ht="16" x14ac:dyDescent="0.2">
      <c r="A959" s="79">
        <v>44858</v>
      </c>
      <c r="B959" s="77">
        <v>4.3070180312500002</v>
      </c>
      <c r="C959" s="78" t="s">
        <v>481</v>
      </c>
      <c r="E959">
        <f t="shared" si="14"/>
        <v>2022</v>
      </c>
    </row>
    <row r="960" spans="1:5" ht="16" x14ac:dyDescent="0.2">
      <c r="A960" s="79">
        <v>44855</v>
      </c>
      <c r="B960" s="77">
        <v>4.3160598750000005</v>
      </c>
      <c r="C960" s="78" t="s">
        <v>481</v>
      </c>
      <c r="E960">
        <f t="shared" si="14"/>
        <v>2022</v>
      </c>
    </row>
    <row r="961" spans="1:5" ht="16" x14ac:dyDescent="0.2">
      <c r="A961" s="79">
        <v>44854</v>
      </c>
      <c r="B961" s="77">
        <v>4.3321550000000002</v>
      </c>
      <c r="C961" s="78" t="s">
        <v>481</v>
      </c>
      <c r="E961">
        <f t="shared" si="14"/>
        <v>2022</v>
      </c>
    </row>
    <row r="962" spans="1:5" ht="16" x14ac:dyDescent="0.2">
      <c r="A962" s="79">
        <v>44853</v>
      </c>
      <c r="B962" s="77">
        <v>4.3236437499999996</v>
      </c>
      <c r="C962" s="78" t="s">
        <v>481</v>
      </c>
      <c r="E962">
        <f t="shared" si="14"/>
        <v>2022</v>
      </c>
    </row>
    <row r="963" spans="1:5" ht="16" x14ac:dyDescent="0.2">
      <c r="A963" s="79">
        <v>44852</v>
      </c>
      <c r="B963" s="77">
        <v>4.3394942500000004</v>
      </c>
      <c r="C963" s="78" t="s">
        <v>481</v>
      </c>
      <c r="E963">
        <f t="shared" si="14"/>
        <v>2022</v>
      </c>
    </row>
    <row r="964" spans="1:5" ht="16" x14ac:dyDescent="0.2">
      <c r="A964" s="79">
        <v>44851</v>
      </c>
      <c r="B964" s="77">
        <v>4.3433543124999998</v>
      </c>
      <c r="C964" s="78" t="s">
        <v>481</v>
      </c>
      <c r="E964">
        <f t="shared" si="14"/>
        <v>2022</v>
      </c>
    </row>
    <row r="965" spans="1:5" ht="16" x14ac:dyDescent="0.2">
      <c r="A965" s="79">
        <v>44848</v>
      </c>
      <c r="B965" s="77">
        <v>4.3457099062499998</v>
      </c>
      <c r="C965" s="78" t="s">
        <v>481</v>
      </c>
      <c r="E965">
        <f t="shared" si="14"/>
        <v>2022</v>
      </c>
    </row>
    <row r="966" spans="1:5" ht="16" x14ac:dyDescent="0.2">
      <c r="A966" s="79">
        <v>44847</v>
      </c>
      <c r="B966" s="77">
        <v>4.3574048125000004</v>
      </c>
      <c r="C966" s="78" t="s">
        <v>481</v>
      </c>
      <c r="E966">
        <f t="shared" si="14"/>
        <v>2022</v>
      </c>
    </row>
    <row r="967" spans="1:5" ht="16" x14ac:dyDescent="0.2">
      <c r="A967" s="79">
        <v>44846</v>
      </c>
      <c r="B967" s="77">
        <v>4.3558256562500004</v>
      </c>
      <c r="C967" s="78" t="s">
        <v>481</v>
      </c>
      <c r="E967">
        <f t="shared" si="14"/>
        <v>2022</v>
      </c>
    </row>
    <row r="968" spans="1:5" ht="16" x14ac:dyDescent="0.2">
      <c r="A968" s="79">
        <v>44845</v>
      </c>
      <c r="B968" s="77">
        <v>4.3611750625000001</v>
      </c>
      <c r="C968" s="78" t="s">
        <v>481</v>
      </c>
      <c r="E968">
        <f t="shared" si="14"/>
        <v>2022</v>
      </c>
    </row>
    <row r="969" spans="1:5" ht="16" x14ac:dyDescent="0.2">
      <c r="A969" s="79">
        <v>44844</v>
      </c>
      <c r="B969" s="77">
        <v>4.4371462565000002</v>
      </c>
      <c r="C969" s="78" t="s">
        <v>481</v>
      </c>
      <c r="E969">
        <f t="shared" si="14"/>
        <v>2022</v>
      </c>
    </row>
    <row r="970" spans="1:5" ht="16" x14ac:dyDescent="0.2">
      <c r="A970" s="79">
        <v>44841</v>
      </c>
      <c r="B970" s="77">
        <v>4.4625915320000002</v>
      </c>
      <c r="C970" s="78" t="s">
        <v>481</v>
      </c>
      <c r="E970">
        <f t="shared" si="14"/>
        <v>2022</v>
      </c>
    </row>
    <row r="971" spans="1:5" ht="16" x14ac:dyDescent="0.2">
      <c r="A971" s="79">
        <v>44840</v>
      </c>
      <c r="B971" s="77">
        <v>4.4630306344999999</v>
      </c>
      <c r="C971" s="78" t="s">
        <v>481</v>
      </c>
      <c r="E971">
        <f t="shared" ref="E971:E1034" si="15">YEAR(A971)</f>
        <v>2022</v>
      </c>
    </row>
    <row r="972" spans="1:5" ht="16" x14ac:dyDescent="0.2">
      <c r="A972" s="79">
        <v>44839</v>
      </c>
      <c r="B972" s="77">
        <v>4.4630306344999999</v>
      </c>
      <c r="C972" s="78" t="s">
        <v>481</v>
      </c>
      <c r="E972">
        <f t="shared" si="15"/>
        <v>2022</v>
      </c>
    </row>
    <row r="973" spans="1:5" ht="16" x14ac:dyDescent="0.2">
      <c r="A973" s="79">
        <v>44838</v>
      </c>
      <c r="B973" s="77">
        <v>4.4630306344999999</v>
      </c>
      <c r="C973" s="78" t="s">
        <v>481</v>
      </c>
      <c r="E973">
        <f t="shared" si="15"/>
        <v>2022</v>
      </c>
    </row>
    <row r="974" spans="1:5" ht="16" x14ac:dyDescent="0.2">
      <c r="A974" s="79">
        <v>44837</v>
      </c>
      <c r="B974" s="77">
        <v>4.4630306344999999</v>
      </c>
      <c r="C974" s="78" t="s">
        <v>481</v>
      </c>
      <c r="E974">
        <f t="shared" si="15"/>
        <v>2022</v>
      </c>
    </row>
    <row r="975" spans="1:5" ht="16" x14ac:dyDescent="0.2">
      <c r="A975" s="79">
        <v>44834</v>
      </c>
      <c r="B975" s="77">
        <v>4.4628424522500003</v>
      </c>
      <c r="C975" s="78" t="s">
        <v>481</v>
      </c>
      <c r="E975">
        <f t="shared" si="15"/>
        <v>2022</v>
      </c>
    </row>
    <row r="976" spans="1:5" ht="16" x14ac:dyDescent="0.2">
      <c r="A976" s="79">
        <v>44833</v>
      </c>
      <c r="B976" s="77">
        <v>4.4588939270000001</v>
      </c>
      <c r="C976" s="78" t="s">
        <v>481</v>
      </c>
      <c r="E976">
        <f t="shared" si="15"/>
        <v>2022</v>
      </c>
    </row>
    <row r="977" spans="1:5" ht="16" x14ac:dyDescent="0.2">
      <c r="A977" s="79">
        <v>44832</v>
      </c>
      <c r="B977" s="77">
        <v>4.4095997342499995</v>
      </c>
      <c r="C977" s="78" t="s">
        <v>481</v>
      </c>
      <c r="E977">
        <f t="shared" si="15"/>
        <v>2022</v>
      </c>
    </row>
    <row r="978" spans="1:5" ht="16" x14ac:dyDescent="0.2">
      <c r="A978" s="79">
        <v>44831</v>
      </c>
      <c r="B978" s="77">
        <v>4.4241621892499996</v>
      </c>
      <c r="C978" s="78" t="s">
        <v>481</v>
      </c>
      <c r="E978">
        <f t="shared" si="15"/>
        <v>2022</v>
      </c>
    </row>
    <row r="979" spans="1:5" ht="16" x14ac:dyDescent="0.2">
      <c r="A979" s="79">
        <v>44830</v>
      </c>
      <c r="B979" s="77">
        <v>4.4463428027500003</v>
      </c>
      <c r="C979" s="78" t="s">
        <v>481</v>
      </c>
      <c r="E979">
        <f t="shared" si="15"/>
        <v>2022</v>
      </c>
    </row>
    <row r="980" spans="1:5" ht="16" x14ac:dyDescent="0.2">
      <c r="A980" s="79">
        <v>44827</v>
      </c>
      <c r="B980" s="77">
        <v>4.4543898402500002</v>
      </c>
      <c r="C980" s="78" t="s">
        <v>481</v>
      </c>
      <c r="E980">
        <f t="shared" si="15"/>
        <v>2022</v>
      </c>
    </row>
    <row r="981" spans="1:5" ht="16" x14ac:dyDescent="0.2">
      <c r="A981" s="79">
        <v>44826</v>
      </c>
      <c r="B981" s="77">
        <v>4.4857304239999998</v>
      </c>
      <c r="C981" s="78" t="s">
        <v>481</v>
      </c>
      <c r="E981">
        <f t="shared" si="15"/>
        <v>2022</v>
      </c>
    </row>
    <row r="982" spans="1:5" ht="16" x14ac:dyDescent="0.2">
      <c r="A982" s="79">
        <v>44825</v>
      </c>
      <c r="B982" s="77">
        <v>4.505463303</v>
      </c>
      <c r="C982" s="78" t="s">
        <v>481</v>
      </c>
      <c r="E982">
        <f t="shared" si="15"/>
        <v>2022</v>
      </c>
    </row>
    <row r="983" spans="1:5" ht="16" x14ac:dyDescent="0.2">
      <c r="A983" s="79">
        <v>44824</v>
      </c>
      <c r="B983" s="77">
        <v>4.5238230897500005</v>
      </c>
      <c r="C983" s="78" t="s">
        <v>481</v>
      </c>
      <c r="E983">
        <f t="shared" si="15"/>
        <v>2022</v>
      </c>
    </row>
    <row r="984" spans="1:5" ht="16" x14ac:dyDescent="0.2">
      <c r="A984" s="79">
        <v>44823</v>
      </c>
      <c r="B984" s="77">
        <v>4.5317651617500001</v>
      </c>
      <c r="C984" s="78" t="s">
        <v>481</v>
      </c>
      <c r="E984">
        <f t="shared" si="15"/>
        <v>2022</v>
      </c>
    </row>
    <row r="985" spans="1:5" ht="16" x14ac:dyDescent="0.2">
      <c r="A985" s="79">
        <v>44820</v>
      </c>
      <c r="B985" s="77">
        <v>4.5416833537500008</v>
      </c>
      <c r="C985" s="78" t="s">
        <v>481</v>
      </c>
      <c r="E985">
        <f t="shared" si="15"/>
        <v>2022</v>
      </c>
    </row>
    <row r="986" spans="1:5" ht="16" x14ac:dyDescent="0.2">
      <c r="A986" s="79">
        <v>44819</v>
      </c>
      <c r="B986" s="77">
        <v>4.5393457599999998</v>
      </c>
      <c r="C986" s="78" t="s">
        <v>481</v>
      </c>
      <c r="E986">
        <f t="shared" si="15"/>
        <v>2022</v>
      </c>
    </row>
    <row r="987" spans="1:5" ht="16" x14ac:dyDescent="0.2">
      <c r="A987" s="79">
        <v>44818</v>
      </c>
      <c r="B987" s="77">
        <v>4.5606676630000003</v>
      </c>
      <c r="C987" s="78" t="s">
        <v>481</v>
      </c>
      <c r="E987">
        <f t="shared" si="15"/>
        <v>2022</v>
      </c>
    </row>
    <row r="988" spans="1:5" ht="16" x14ac:dyDescent="0.2">
      <c r="A988" s="79">
        <v>44817</v>
      </c>
      <c r="B988" s="77">
        <v>4.5847713422500007</v>
      </c>
      <c r="C988" s="78" t="s">
        <v>481</v>
      </c>
      <c r="E988">
        <f t="shared" si="15"/>
        <v>2022</v>
      </c>
    </row>
    <row r="989" spans="1:5" ht="16" x14ac:dyDescent="0.2">
      <c r="A989" s="79">
        <v>44816</v>
      </c>
      <c r="B989" s="77">
        <v>4.5851685982500001</v>
      </c>
      <c r="C989" s="78" t="s">
        <v>481</v>
      </c>
      <c r="E989">
        <f t="shared" si="15"/>
        <v>2022</v>
      </c>
    </row>
    <row r="990" spans="1:5" ht="16" x14ac:dyDescent="0.2">
      <c r="A990" s="79">
        <v>44813</v>
      </c>
      <c r="B990" s="77">
        <v>4.5843741497499995</v>
      </c>
      <c r="C990" s="78" t="s">
        <v>481</v>
      </c>
      <c r="E990">
        <f t="shared" si="15"/>
        <v>2022</v>
      </c>
    </row>
    <row r="991" spans="1:5" ht="16" x14ac:dyDescent="0.2">
      <c r="A991" s="79">
        <v>44812</v>
      </c>
      <c r="B991" s="77">
        <v>4.5636175555000005</v>
      </c>
      <c r="C991" s="78" t="s">
        <v>481</v>
      </c>
      <c r="E991">
        <f t="shared" si="15"/>
        <v>2022</v>
      </c>
    </row>
    <row r="992" spans="1:5" ht="16" x14ac:dyDescent="0.2">
      <c r="A992" s="79">
        <v>44811</v>
      </c>
      <c r="B992" s="77">
        <v>4.5581141692500005</v>
      </c>
      <c r="C992" s="78" t="s">
        <v>481</v>
      </c>
      <c r="E992">
        <f t="shared" si="15"/>
        <v>2022</v>
      </c>
    </row>
    <row r="993" spans="1:5" ht="16" x14ac:dyDescent="0.2">
      <c r="A993" s="79">
        <v>44810</v>
      </c>
      <c r="B993" s="77">
        <v>4.5654549597500003</v>
      </c>
      <c r="C993" s="78" t="s">
        <v>481</v>
      </c>
      <c r="E993">
        <f t="shared" si="15"/>
        <v>2022</v>
      </c>
    </row>
    <row r="994" spans="1:5" ht="16" x14ac:dyDescent="0.2">
      <c r="A994" s="79">
        <v>44809</v>
      </c>
      <c r="B994" s="77">
        <v>4.5788866385000002</v>
      </c>
      <c r="C994" s="78" t="s">
        <v>481</v>
      </c>
      <c r="E994">
        <f t="shared" si="15"/>
        <v>2022</v>
      </c>
    </row>
    <row r="995" spans="1:5" ht="16" x14ac:dyDescent="0.2">
      <c r="A995" s="79">
        <v>44806</v>
      </c>
      <c r="B995" s="77">
        <v>4.6015826497500001</v>
      </c>
      <c r="C995" s="78" t="s">
        <v>481</v>
      </c>
      <c r="E995">
        <f t="shared" si="15"/>
        <v>2022</v>
      </c>
    </row>
    <row r="996" spans="1:5" ht="16" x14ac:dyDescent="0.2">
      <c r="A996" s="79">
        <v>44805</v>
      </c>
      <c r="B996" s="77">
        <v>4.5967858597500006</v>
      </c>
      <c r="C996" s="78" t="s">
        <v>481</v>
      </c>
      <c r="E996">
        <f t="shared" si="15"/>
        <v>2022</v>
      </c>
    </row>
    <row r="997" spans="1:5" ht="16" x14ac:dyDescent="0.2">
      <c r="A997" s="79">
        <v>44804</v>
      </c>
      <c r="B997" s="77">
        <v>4.6080608562499998</v>
      </c>
      <c r="C997" s="78" t="s">
        <v>481</v>
      </c>
      <c r="E997">
        <f t="shared" si="15"/>
        <v>2022</v>
      </c>
    </row>
    <row r="998" spans="1:5" ht="16" x14ac:dyDescent="0.2">
      <c r="A998" s="79">
        <v>44803</v>
      </c>
      <c r="B998" s="77">
        <v>4.5931948394999997</v>
      </c>
      <c r="C998" s="78" t="s">
        <v>481</v>
      </c>
      <c r="E998">
        <f t="shared" si="15"/>
        <v>2022</v>
      </c>
    </row>
    <row r="999" spans="1:5" ht="16" x14ac:dyDescent="0.2">
      <c r="A999" s="79">
        <v>44802</v>
      </c>
      <c r="B999" s="77">
        <v>4.5961204432499994</v>
      </c>
      <c r="C999" s="78" t="s">
        <v>481</v>
      </c>
      <c r="E999">
        <f t="shared" si="15"/>
        <v>2022</v>
      </c>
    </row>
    <row r="1000" spans="1:5" ht="16" x14ac:dyDescent="0.2">
      <c r="A1000" s="79">
        <v>44799</v>
      </c>
      <c r="B1000" s="77">
        <v>4.6202651435000002</v>
      </c>
      <c r="C1000" s="78" t="s">
        <v>481</v>
      </c>
      <c r="E1000">
        <f t="shared" si="15"/>
        <v>2022</v>
      </c>
    </row>
    <row r="1001" spans="1:5" ht="16" x14ac:dyDescent="0.2">
      <c r="A1001" s="79">
        <v>44798</v>
      </c>
      <c r="B1001" s="77">
        <v>4.6355778827499998</v>
      </c>
      <c r="C1001" s="78" t="s">
        <v>481</v>
      </c>
      <c r="E1001">
        <f t="shared" si="15"/>
        <v>2022</v>
      </c>
    </row>
    <row r="1002" spans="1:5" ht="16" x14ac:dyDescent="0.2">
      <c r="A1002" s="79">
        <v>44797</v>
      </c>
      <c r="B1002" s="77">
        <v>4.6284148287499995</v>
      </c>
      <c r="C1002" s="78" t="s">
        <v>481</v>
      </c>
      <c r="E1002">
        <f t="shared" si="15"/>
        <v>2022</v>
      </c>
    </row>
    <row r="1003" spans="1:5" ht="16" x14ac:dyDescent="0.2">
      <c r="A1003" s="79">
        <v>44796</v>
      </c>
      <c r="B1003" s="77">
        <v>4.6456162802500005</v>
      </c>
      <c r="C1003" s="78" t="s">
        <v>481</v>
      </c>
      <c r="E1003">
        <f t="shared" si="15"/>
        <v>2022</v>
      </c>
    </row>
    <row r="1004" spans="1:5" ht="16" x14ac:dyDescent="0.2">
      <c r="A1004" s="79">
        <v>44795</v>
      </c>
      <c r="B1004" s="77">
        <v>4.6360516880000002</v>
      </c>
      <c r="C1004" s="78" t="s">
        <v>481</v>
      </c>
      <c r="E1004">
        <f t="shared" si="15"/>
        <v>2022</v>
      </c>
    </row>
    <row r="1005" spans="1:5" ht="16" x14ac:dyDescent="0.2">
      <c r="A1005" s="79">
        <v>44792</v>
      </c>
      <c r="B1005" s="77">
        <v>4.6569957660000005</v>
      </c>
      <c r="C1005" s="78" t="s">
        <v>481</v>
      </c>
      <c r="E1005">
        <f t="shared" si="15"/>
        <v>2022</v>
      </c>
    </row>
    <row r="1006" spans="1:5" ht="16" x14ac:dyDescent="0.2">
      <c r="A1006" s="79">
        <v>44791</v>
      </c>
      <c r="B1006" s="77">
        <v>4.67868142875</v>
      </c>
      <c r="C1006" s="78" t="s">
        <v>481</v>
      </c>
      <c r="E1006">
        <f t="shared" si="15"/>
        <v>2022</v>
      </c>
    </row>
    <row r="1007" spans="1:5" ht="16" x14ac:dyDescent="0.2">
      <c r="A1007" s="79">
        <v>44790</v>
      </c>
      <c r="B1007" s="77">
        <v>4.6822002812500001</v>
      </c>
      <c r="C1007" s="78" t="s">
        <v>481</v>
      </c>
      <c r="E1007">
        <f t="shared" si="15"/>
        <v>2022</v>
      </c>
    </row>
    <row r="1008" spans="1:5" ht="16" x14ac:dyDescent="0.2">
      <c r="A1008" s="79">
        <v>44789</v>
      </c>
      <c r="B1008" s="77">
        <v>4.6774407340000002</v>
      </c>
      <c r="C1008" s="78" t="s">
        <v>481</v>
      </c>
      <c r="E1008">
        <f t="shared" si="15"/>
        <v>2022</v>
      </c>
    </row>
    <row r="1009" spans="1:5" ht="16" x14ac:dyDescent="0.2">
      <c r="A1009" s="79">
        <v>44788</v>
      </c>
      <c r="B1009" s="77">
        <v>4.6877306867500002</v>
      </c>
      <c r="C1009" s="78" t="s">
        <v>481</v>
      </c>
      <c r="E1009">
        <f t="shared" si="15"/>
        <v>2022</v>
      </c>
    </row>
    <row r="1010" spans="1:5" ht="16" x14ac:dyDescent="0.2">
      <c r="A1010" s="79">
        <v>44785</v>
      </c>
      <c r="B1010" s="77">
        <v>4.7087263584999999</v>
      </c>
      <c r="C1010" s="78" t="s">
        <v>481</v>
      </c>
      <c r="E1010">
        <f t="shared" si="15"/>
        <v>2022</v>
      </c>
    </row>
    <row r="1011" spans="1:5" ht="16" x14ac:dyDescent="0.2">
      <c r="A1011" s="79">
        <v>44784</v>
      </c>
      <c r="B1011" s="77">
        <v>4.7074696935000002</v>
      </c>
      <c r="C1011" s="78" t="s">
        <v>481</v>
      </c>
      <c r="E1011">
        <f t="shared" si="15"/>
        <v>2022</v>
      </c>
    </row>
    <row r="1012" spans="1:5" ht="16" x14ac:dyDescent="0.2">
      <c r="A1012" s="79">
        <v>44783</v>
      </c>
      <c r="B1012" s="77">
        <v>4.7221726422500003</v>
      </c>
      <c r="C1012" s="78" t="s">
        <v>481</v>
      </c>
      <c r="E1012">
        <f t="shared" si="15"/>
        <v>2022</v>
      </c>
    </row>
    <row r="1013" spans="1:5" ht="16" x14ac:dyDescent="0.2">
      <c r="A1013" s="79">
        <v>44782</v>
      </c>
      <c r="B1013" s="77">
        <v>4.70182298775</v>
      </c>
      <c r="C1013" s="78" t="s">
        <v>481</v>
      </c>
      <c r="E1013">
        <f t="shared" si="15"/>
        <v>2022</v>
      </c>
    </row>
    <row r="1014" spans="1:5" ht="16" x14ac:dyDescent="0.2">
      <c r="A1014" s="79">
        <v>44781</v>
      </c>
      <c r="B1014" s="77">
        <v>4.7028676262499998</v>
      </c>
      <c r="C1014" s="78" t="s">
        <v>481</v>
      </c>
      <c r="E1014">
        <f t="shared" si="15"/>
        <v>2022</v>
      </c>
    </row>
    <row r="1015" spans="1:5" ht="16" x14ac:dyDescent="0.2">
      <c r="A1015" s="79">
        <v>44778</v>
      </c>
      <c r="B1015" s="77">
        <v>4.69549527625</v>
      </c>
      <c r="C1015" s="78" t="s">
        <v>481</v>
      </c>
      <c r="E1015">
        <f t="shared" si="15"/>
        <v>2022</v>
      </c>
    </row>
    <row r="1016" spans="1:5" ht="16" x14ac:dyDescent="0.2">
      <c r="A1016" s="79">
        <v>44777</v>
      </c>
      <c r="B1016" s="77">
        <v>4.7041915377499999</v>
      </c>
      <c r="C1016" s="78" t="s">
        <v>481</v>
      </c>
      <c r="E1016">
        <f t="shared" si="15"/>
        <v>2022</v>
      </c>
    </row>
    <row r="1017" spans="1:5" ht="16" x14ac:dyDescent="0.2">
      <c r="A1017" s="79">
        <v>44776</v>
      </c>
      <c r="B1017" s="77">
        <v>4.6983441085000006</v>
      </c>
      <c r="C1017" s="78" t="s">
        <v>481</v>
      </c>
      <c r="E1017">
        <f t="shared" si="15"/>
        <v>2022</v>
      </c>
    </row>
    <row r="1018" spans="1:5" ht="16" x14ac:dyDescent="0.2">
      <c r="A1018" s="79">
        <v>44775</v>
      </c>
      <c r="B1018" s="77">
        <v>4.7023104137500003</v>
      </c>
      <c r="C1018" s="78" t="s">
        <v>481</v>
      </c>
      <c r="E1018">
        <f t="shared" si="15"/>
        <v>2022</v>
      </c>
    </row>
    <row r="1019" spans="1:5" ht="16" x14ac:dyDescent="0.2">
      <c r="A1019" s="79">
        <v>44774</v>
      </c>
      <c r="B1019" s="77">
        <v>4.6905701209999995</v>
      </c>
      <c r="C1019" s="78" t="s">
        <v>481</v>
      </c>
      <c r="E1019">
        <f t="shared" si="15"/>
        <v>2022</v>
      </c>
    </row>
    <row r="1020" spans="1:5" ht="16" x14ac:dyDescent="0.2">
      <c r="A1020" s="79">
        <v>44771</v>
      </c>
      <c r="B1020" s="77">
        <v>4.7075394800000003</v>
      </c>
      <c r="C1020" s="78" t="s">
        <v>481</v>
      </c>
      <c r="E1020">
        <f t="shared" si="15"/>
        <v>2022</v>
      </c>
    </row>
    <row r="1021" spans="1:5" ht="16" x14ac:dyDescent="0.2">
      <c r="A1021" s="79">
        <v>44770</v>
      </c>
      <c r="B1021" s="77">
        <v>4.9650225380000004</v>
      </c>
      <c r="C1021" s="78" t="s">
        <v>481</v>
      </c>
      <c r="E1021">
        <f t="shared" si="15"/>
        <v>2022</v>
      </c>
    </row>
    <row r="1022" spans="1:5" ht="16" x14ac:dyDescent="0.2">
      <c r="A1022" s="79">
        <v>44769</v>
      </c>
      <c r="B1022" s="77">
        <v>4.9564278114999993</v>
      </c>
      <c r="C1022" s="78" t="s">
        <v>481</v>
      </c>
      <c r="E1022">
        <f t="shared" si="15"/>
        <v>2022</v>
      </c>
    </row>
    <row r="1023" spans="1:5" ht="16" x14ac:dyDescent="0.2">
      <c r="A1023" s="79">
        <v>44768</v>
      </c>
      <c r="B1023" s="77">
        <v>4.9528371475000004</v>
      </c>
      <c r="C1023" s="78" t="s">
        <v>481</v>
      </c>
      <c r="E1023">
        <f t="shared" si="15"/>
        <v>2022</v>
      </c>
    </row>
    <row r="1024" spans="1:5" ht="16" x14ac:dyDescent="0.2">
      <c r="A1024" s="79">
        <v>44767</v>
      </c>
      <c r="B1024" s="77">
        <v>4.9622278340000001</v>
      </c>
      <c r="C1024" s="78" t="s">
        <v>481</v>
      </c>
      <c r="E1024">
        <f t="shared" si="15"/>
        <v>2022</v>
      </c>
    </row>
    <row r="1025" spans="1:5" ht="16" x14ac:dyDescent="0.2">
      <c r="A1025" s="79">
        <v>44764</v>
      </c>
      <c r="B1025" s="77">
        <v>4.9617868400000003</v>
      </c>
      <c r="C1025" s="78" t="s">
        <v>481</v>
      </c>
      <c r="E1025">
        <f t="shared" si="15"/>
        <v>2022</v>
      </c>
    </row>
    <row r="1026" spans="1:5" ht="16" x14ac:dyDescent="0.2">
      <c r="A1026" s="79">
        <v>44763</v>
      </c>
      <c r="B1026" s="77">
        <v>4.9509340124999994</v>
      </c>
      <c r="C1026" s="78" t="s">
        <v>481</v>
      </c>
      <c r="E1026">
        <f t="shared" si="15"/>
        <v>2022</v>
      </c>
    </row>
    <row r="1027" spans="1:5" ht="16" x14ac:dyDescent="0.2">
      <c r="A1027" s="79">
        <v>44762</v>
      </c>
      <c r="B1027" s="77">
        <v>4.9592894149999998</v>
      </c>
      <c r="C1027" s="78" t="s">
        <v>481</v>
      </c>
      <c r="E1027">
        <f t="shared" si="15"/>
        <v>2022</v>
      </c>
    </row>
    <row r="1028" spans="1:5" ht="16" x14ac:dyDescent="0.2">
      <c r="A1028" s="79">
        <v>44761</v>
      </c>
      <c r="B1028" s="77">
        <v>4.9675257250000007</v>
      </c>
      <c r="C1028" s="78" t="s">
        <v>481</v>
      </c>
      <c r="E1028">
        <f t="shared" si="15"/>
        <v>2022</v>
      </c>
    </row>
    <row r="1029" spans="1:5" ht="16" x14ac:dyDescent="0.2">
      <c r="A1029" s="79">
        <v>44760</v>
      </c>
      <c r="B1029" s="77">
        <v>4.9679677240000002</v>
      </c>
      <c r="C1029" s="78" t="s">
        <v>481</v>
      </c>
      <c r="E1029">
        <f t="shared" si="15"/>
        <v>2022</v>
      </c>
    </row>
    <row r="1030" spans="1:5" ht="16" x14ac:dyDescent="0.2">
      <c r="A1030" s="79">
        <v>44757</v>
      </c>
      <c r="B1030" s="77">
        <v>4.9576747819999998</v>
      </c>
      <c r="C1030" s="78" t="s">
        <v>481</v>
      </c>
      <c r="E1030">
        <f t="shared" si="15"/>
        <v>2022</v>
      </c>
    </row>
    <row r="1031" spans="1:5" ht="16" x14ac:dyDescent="0.2">
      <c r="A1031" s="79">
        <v>44756</v>
      </c>
      <c r="B1031" s="77">
        <v>4.9585553630000003</v>
      </c>
      <c r="C1031" s="78" t="s">
        <v>481</v>
      </c>
      <c r="E1031">
        <f t="shared" si="15"/>
        <v>2022</v>
      </c>
    </row>
    <row r="1032" spans="1:5" ht="16" x14ac:dyDescent="0.2">
      <c r="A1032" s="79">
        <v>44755</v>
      </c>
      <c r="B1032" s="77">
        <v>4.9864546990000003</v>
      </c>
      <c r="C1032" s="78" t="s">
        <v>481</v>
      </c>
      <c r="E1032">
        <f t="shared" si="15"/>
        <v>2022</v>
      </c>
    </row>
    <row r="1033" spans="1:5" ht="16" x14ac:dyDescent="0.2">
      <c r="A1033" s="79">
        <v>44754</v>
      </c>
      <c r="B1033" s="77">
        <v>4.9815607845000001</v>
      </c>
      <c r="C1033" s="78" t="s">
        <v>481</v>
      </c>
      <c r="E1033">
        <f t="shared" si="15"/>
        <v>2022</v>
      </c>
    </row>
    <row r="1034" spans="1:5" ht="16" x14ac:dyDescent="0.2">
      <c r="A1034" s="79">
        <v>44753</v>
      </c>
      <c r="B1034" s="77">
        <v>4.9859351810000003</v>
      </c>
      <c r="C1034" s="78" t="s">
        <v>481</v>
      </c>
      <c r="E1034">
        <f t="shared" si="15"/>
        <v>2022</v>
      </c>
    </row>
    <row r="1035" spans="1:5" ht="16" x14ac:dyDescent="0.2">
      <c r="A1035" s="79">
        <v>44750</v>
      </c>
      <c r="B1035" s="77">
        <v>5.0049302170000001</v>
      </c>
      <c r="C1035" s="78" t="s">
        <v>481</v>
      </c>
      <c r="E1035">
        <f t="shared" ref="E1035:E1098" si="16">YEAR(A1035)</f>
        <v>2022</v>
      </c>
    </row>
    <row r="1036" spans="1:5" ht="16" x14ac:dyDescent="0.2">
      <c r="A1036" s="79">
        <v>44749</v>
      </c>
      <c r="B1036" s="77">
        <v>4.9996268989999999</v>
      </c>
      <c r="C1036" s="78" t="s">
        <v>481</v>
      </c>
      <c r="E1036">
        <f t="shared" si="16"/>
        <v>2022</v>
      </c>
    </row>
    <row r="1037" spans="1:5" ht="16" x14ac:dyDescent="0.2">
      <c r="A1037" s="79">
        <v>44748</v>
      </c>
      <c r="B1037" s="77">
        <v>4.9941858625000002</v>
      </c>
      <c r="C1037" s="78" t="s">
        <v>481</v>
      </c>
      <c r="E1037">
        <f t="shared" si="16"/>
        <v>2022</v>
      </c>
    </row>
    <row r="1038" spans="1:5" ht="16" x14ac:dyDescent="0.2">
      <c r="A1038" s="79">
        <v>44747</v>
      </c>
      <c r="B1038" s="77">
        <v>4.9858609784999999</v>
      </c>
      <c r="C1038" s="78" t="s">
        <v>481</v>
      </c>
      <c r="E1038">
        <f t="shared" si="16"/>
        <v>2022</v>
      </c>
    </row>
    <row r="1039" spans="1:5" ht="16" x14ac:dyDescent="0.2">
      <c r="A1039" s="79">
        <v>44746</v>
      </c>
      <c r="B1039" s="77">
        <v>4.9997761414999999</v>
      </c>
      <c r="C1039" s="78" t="s">
        <v>481</v>
      </c>
      <c r="E1039">
        <f t="shared" si="16"/>
        <v>2022</v>
      </c>
    </row>
    <row r="1040" spans="1:5" ht="16" x14ac:dyDescent="0.2">
      <c r="A1040" s="79">
        <v>44743</v>
      </c>
      <c r="B1040" s="77">
        <v>4.999253843</v>
      </c>
      <c r="C1040" s="78" t="s">
        <v>481</v>
      </c>
      <c r="E1040">
        <f t="shared" si="16"/>
        <v>2022</v>
      </c>
    </row>
    <row r="1041" spans="1:5" ht="16" x14ac:dyDescent="0.2">
      <c r="A1041" s="79">
        <v>44742</v>
      </c>
      <c r="B1041" s="77">
        <v>5.0005224545000004</v>
      </c>
      <c r="C1041" s="78" t="s">
        <v>481</v>
      </c>
      <c r="E1041">
        <f t="shared" si="16"/>
        <v>2022</v>
      </c>
    </row>
    <row r="1042" spans="1:5" ht="16" x14ac:dyDescent="0.2">
      <c r="A1042" s="79">
        <v>44741</v>
      </c>
      <c r="B1042" s="77">
        <v>4.9994030519999999</v>
      </c>
      <c r="C1042" s="78" t="s">
        <v>481</v>
      </c>
      <c r="E1042">
        <f t="shared" si="16"/>
        <v>2022</v>
      </c>
    </row>
    <row r="1043" spans="1:5" ht="16" x14ac:dyDescent="0.2">
      <c r="A1043" s="79">
        <v>44740</v>
      </c>
      <c r="B1043" s="77">
        <v>4.99433477</v>
      </c>
      <c r="C1043" s="78" t="s">
        <v>481</v>
      </c>
      <c r="E1043">
        <f t="shared" si="16"/>
        <v>2022</v>
      </c>
    </row>
    <row r="1044" spans="1:5" ht="16" x14ac:dyDescent="0.2">
      <c r="A1044" s="79">
        <v>44739</v>
      </c>
      <c r="B1044" s="77">
        <v>5.0062765149999997</v>
      </c>
      <c r="C1044" s="78" t="s">
        <v>481</v>
      </c>
      <c r="E1044">
        <f t="shared" si="16"/>
        <v>2022</v>
      </c>
    </row>
    <row r="1045" spans="1:5" ht="16" x14ac:dyDescent="0.2">
      <c r="A1045" s="79">
        <v>44736</v>
      </c>
      <c r="B1045" s="77">
        <v>5.0079978454999994</v>
      </c>
      <c r="C1045" s="78" t="s">
        <v>481</v>
      </c>
      <c r="E1045">
        <f t="shared" si="16"/>
        <v>2022</v>
      </c>
    </row>
    <row r="1046" spans="1:5" ht="16" x14ac:dyDescent="0.2">
      <c r="A1046" s="79">
        <v>44735</v>
      </c>
      <c r="B1046" s="77">
        <v>5.0016423260000007</v>
      </c>
      <c r="C1046" s="78" t="s">
        <v>481</v>
      </c>
      <c r="E1046">
        <f t="shared" si="16"/>
        <v>2022</v>
      </c>
    </row>
    <row r="1047" spans="1:5" ht="16" x14ac:dyDescent="0.2">
      <c r="A1047" s="79">
        <v>44734</v>
      </c>
      <c r="B1047" s="77">
        <v>4.9994030519999999</v>
      </c>
      <c r="C1047" s="78" t="s">
        <v>481</v>
      </c>
      <c r="E1047">
        <f t="shared" si="16"/>
        <v>2022</v>
      </c>
    </row>
    <row r="1048" spans="1:5" ht="16" x14ac:dyDescent="0.2">
      <c r="A1048" s="79">
        <v>44733</v>
      </c>
      <c r="B1048" s="77">
        <v>5.0080727180000002</v>
      </c>
      <c r="C1048" s="78" t="s">
        <v>481</v>
      </c>
      <c r="E1048">
        <f t="shared" si="16"/>
        <v>2022</v>
      </c>
    </row>
    <row r="1049" spans="1:5" ht="16" x14ac:dyDescent="0.2">
      <c r="A1049" s="79">
        <v>44732</v>
      </c>
      <c r="B1049" s="77">
        <v>5.0056032989999997</v>
      </c>
      <c r="C1049" s="78" t="s">
        <v>481</v>
      </c>
      <c r="E1049">
        <f t="shared" si="16"/>
        <v>2022</v>
      </c>
    </row>
    <row r="1050" spans="1:5" ht="16" x14ac:dyDescent="0.2">
      <c r="A1050" s="79">
        <v>44729</v>
      </c>
      <c r="B1050" s="77">
        <v>4.9876425420000006</v>
      </c>
      <c r="C1050" s="78" t="s">
        <v>481</v>
      </c>
      <c r="E1050">
        <f t="shared" si="16"/>
        <v>2022</v>
      </c>
    </row>
    <row r="1051" spans="1:5" ht="16" x14ac:dyDescent="0.2">
      <c r="A1051" s="79">
        <v>44728</v>
      </c>
      <c r="B1051" s="77">
        <v>4.9966440589999994</v>
      </c>
      <c r="C1051" s="78" t="s">
        <v>481</v>
      </c>
      <c r="E1051">
        <f t="shared" si="16"/>
        <v>2022</v>
      </c>
    </row>
    <row r="1052" spans="1:5" ht="16" x14ac:dyDescent="0.2">
      <c r="A1052" s="79">
        <v>44727</v>
      </c>
      <c r="B1052" s="77">
        <v>4.9892024695000003</v>
      </c>
      <c r="C1052" s="78" t="s">
        <v>481</v>
      </c>
      <c r="E1052">
        <f t="shared" si="16"/>
        <v>2022</v>
      </c>
    </row>
    <row r="1053" spans="1:5" ht="16" x14ac:dyDescent="0.2">
      <c r="A1053" s="79">
        <v>44726</v>
      </c>
      <c r="B1053" s="77">
        <v>4.9698102574999998</v>
      </c>
      <c r="C1053" s="78" t="s">
        <v>481</v>
      </c>
      <c r="E1053">
        <f t="shared" si="16"/>
        <v>2022</v>
      </c>
    </row>
    <row r="1054" spans="1:5" ht="16" x14ac:dyDescent="0.2">
      <c r="A1054" s="79">
        <v>44725</v>
      </c>
      <c r="B1054" s="77">
        <v>4.9598768040000003</v>
      </c>
      <c r="C1054" s="78" t="s">
        <v>481</v>
      </c>
      <c r="E1054">
        <f t="shared" si="16"/>
        <v>2022</v>
      </c>
    </row>
    <row r="1055" spans="1:5" ht="16" x14ac:dyDescent="0.2">
      <c r="A1055" s="79">
        <v>44722</v>
      </c>
      <c r="B1055" s="77">
        <v>4.9934414589999996</v>
      </c>
      <c r="C1055" s="78" t="s">
        <v>481</v>
      </c>
      <c r="E1055">
        <f t="shared" si="16"/>
        <v>2022</v>
      </c>
    </row>
    <row r="1056" spans="1:5" ht="16" x14ac:dyDescent="0.2">
      <c r="A1056" s="79">
        <v>44721</v>
      </c>
      <c r="B1056" s="77">
        <v>5.0053789159999997</v>
      </c>
      <c r="C1056" s="78" t="s">
        <v>481</v>
      </c>
      <c r="E1056">
        <f t="shared" si="16"/>
        <v>2022</v>
      </c>
    </row>
    <row r="1057" spans="1:5" ht="16" x14ac:dyDescent="0.2">
      <c r="A1057" s="79">
        <v>44720</v>
      </c>
      <c r="B1057" s="77">
        <v>5.0124938135000008</v>
      </c>
      <c r="C1057" s="78" t="s">
        <v>481</v>
      </c>
      <c r="E1057">
        <f t="shared" si="16"/>
        <v>2022</v>
      </c>
    </row>
    <row r="1058" spans="1:5" ht="16" x14ac:dyDescent="0.2">
      <c r="A1058" s="79">
        <v>44719</v>
      </c>
      <c r="B1058" s="77">
        <v>5.0225640474999995</v>
      </c>
      <c r="C1058" s="78" t="s">
        <v>481</v>
      </c>
      <c r="E1058">
        <f t="shared" si="16"/>
        <v>2022</v>
      </c>
    </row>
    <row r="1059" spans="1:5" ht="16" x14ac:dyDescent="0.2">
      <c r="A1059" s="79">
        <v>44718</v>
      </c>
      <c r="B1059" s="77">
        <v>5.0347170100000005</v>
      </c>
      <c r="C1059" s="78" t="s">
        <v>481</v>
      </c>
      <c r="E1059">
        <f t="shared" si="16"/>
        <v>2022</v>
      </c>
    </row>
    <row r="1060" spans="1:5" ht="16" x14ac:dyDescent="0.2">
      <c r="A1060" s="79">
        <v>44715</v>
      </c>
      <c r="B1060" s="77">
        <v>5.0298034644999996</v>
      </c>
      <c r="C1060" s="78" t="s">
        <v>481</v>
      </c>
      <c r="E1060">
        <f t="shared" si="16"/>
        <v>2022</v>
      </c>
    </row>
    <row r="1061" spans="1:5" ht="16" x14ac:dyDescent="0.2">
      <c r="A1061" s="79">
        <v>44714</v>
      </c>
      <c r="B1061" s="77">
        <v>5.0298789734999998</v>
      </c>
      <c r="C1061" s="78" t="s">
        <v>481</v>
      </c>
      <c r="E1061">
        <f t="shared" si="16"/>
        <v>2022</v>
      </c>
    </row>
    <row r="1062" spans="1:5" ht="16" x14ac:dyDescent="0.2">
      <c r="A1062" s="79">
        <v>44713</v>
      </c>
      <c r="B1062" s="77">
        <v>5.0102448245</v>
      </c>
      <c r="C1062" s="78" t="s">
        <v>481</v>
      </c>
      <c r="E1062">
        <f t="shared" si="16"/>
        <v>2022</v>
      </c>
    </row>
    <row r="1063" spans="1:5" ht="16" x14ac:dyDescent="0.2">
      <c r="A1063" s="79">
        <v>44712</v>
      </c>
      <c r="B1063" s="77">
        <v>5.0212089725000002</v>
      </c>
      <c r="C1063" s="78" t="s">
        <v>481</v>
      </c>
      <c r="E1063">
        <f t="shared" si="16"/>
        <v>2022</v>
      </c>
    </row>
    <row r="1064" spans="1:5" ht="16" x14ac:dyDescent="0.2">
      <c r="A1064" s="79">
        <v>44711</v>
      </c>
      <c r="B1064" s="77">
        <v>5.0290483745000003</v>
      </c>
      <c r="C1064" s="78" t="s">
        <v>481</v>
      </c>
      <c r="E1064">
        <f t="shared" si="16"/>
        <v>2022</v>
      </c>
    </row>
    <row r="1065" spans="1:5" ht="16" x14ac:dyDescent="0.2">
      <c r="A1065" s="79">
        <v>44708</v>
      </c>
      <c r="B1065" s="77">
        <v>5.0005224545000004</v>
      </c>
      <c r="C1065" s="78" t="s">
        <v>481</v>
      </c>
      <c r="E1065">
        <f t="shared" si="16"/>
        <v>2022</v>
      </c>
    </row>
    <row r="1066" spans="1:5" ht="16" x14ac:dyDescent="0.2">
      <c r="A1066" s="79">
        <v>44707</v>
      </c>
      <c r="B1066" s="77">
        <v>4.9713590295000003</v>
      </c>
      <c r="C1066" s="78" t="s">
        <v>481</v>
      </c>
      <c r="E1066">
        <f t="shared" si="16"/>
        <v>2022</v>
      </c>
    </row>
    <row r="1067" spans="1:5" ht="16" x14ac:dyDescent="0.2">
      <c r="A1067" s="79">
        <v>44706</v>
      </c>
      <c r="B1067" s="77">
        <v>5.0060520984999997</v>
      </c>
      <c r="C1067" s="78" t="s">
        <v>481</v>
      </c>
      <c r="E1067">
        <f t="shared" si="16"/>
        <v>2022</v>
      </c>
    </row>
    <row r="1068" spans="1:5" ht="16" x14ac:dyDescent="0.2">
      <c r="A1068" s="79">
        <v>44705</v>
      </c>
      <c r="B1068" s="77">
        <v>5.0348683295000001</v>
      </c>
      <c r="C1068" s="78" t="s">
        <v>481</v>
      </c>
      <c r="E1068">
        <f t="shared" si="16"/>
        <v>2022</v>
      </c>
    </row>
    <row r="1069" spans="1:5" ht="16" x14ac:dyDescent="0.2">
      <c r="A1069" s="79">
        <v>44704</v>
      </c>
      <c r="B1069" s="77">
        <v>5.0378212539999998</v>
      </c>
      <c r="C1069" s="78" t="s">
        <v>481</v>
      </c>
      <c r="E1069">
        <f t="shared" si="16"/>
        <v>2022</v>
      </c>
    </row>
    <row r="1070" spans="1:5" ht="16" x14ac:dyDescent="0.2">
      <c r="A1070" s="79">
        <v>44701</v>
      </c>
      <c r="B1070" s="77">
        <v>5.0053041440000001</v>
      </c>
      <c r="C1070" s="78" t="s">
        <v>481</v>
      </c>
      <c r="E1070">
        <f t="shared" si="16"/>
        <v>2022</v>
      </c>
    </row>
    <row r="1071" spans="1:5" ht="16" x14ac:dyDescent="0.2">
      <c r="A1071" s="79">
        <v>44700</v>
      </c>
      <c r="B1071" s="77">
        <v>4.9912838915000002</v>
      </c>
      <c r="C1071" s="78" t="s">
        <v>481</v>
      </c>
      <c r="E1071">
        <f t="shared" si="16"/>
        <v>2022</v>
      </c>
    </row>
    <row r="1072" spans="1:5" ht="16" x14ac:dyDescent="0.2">
      <c r="A1072" s="79">
        <v>44699</v>
      </c>
      <c r="B1072" s="77">
        <v>4.9601705655000004</v>
      </c>
      <c r="C1072" s="78" t="s">
        <v>481</v>
      </c>
      <c r="E1072">
        <f t="shared" si="16"/>
        <v>2022</v>
      </c>
    </row>
    <row r="1073" spans="1:5" ht="16" x14ac:dyDescent="0.2">
      <c r="A1073" s="79">
        <v>44698</v>
      </c>
      <c r="B1073" s="77">
        <v>4.9720231000000004</v>
      </c>
      <c r="C1073" s="78" t="s">
        <v>481</v>
      </c>
      <c r="E1073">
        <f t="shared" si="16"/>
        <v>2022</v>
      </c>
    </row>
    <row r="1074" spans="1:5" ht="16" x14ac:dyDescent="0.2">
      <c r="A1074" s="79">
        <v>44697</v>
      </c>
      <c r="B1074" s="77">
        <v>4.937798495</v>
      </c>
      <c r="C1074" s="78" t="s">
        <v>481</v>
      </c>
      <c r="E1074">
        <f t="shared" si="16"/>
        <v>2022</v>
      </c>
    </row>
    <row r="1075" spans="1:5" ht="16" x14ac:dyDescent="0.2">
      <c r="A1075" s="79">
        <v>44694</v>
      </c>
      <c r="B1075" s="77">
        <v>4.935179733</v>
      </c>
      <c r="C1075" s="78" t="s">
        <v>481</v>
      </c>
      <c r="E1075">
        <f t="shared" si="16"/>
        <v>2022</v>
      </c>
    </row>
    <row r="1076" spans="1:5" ht="16" x14ac:dyDescent="0.2">
      <c r="A1076" s="79">
        <v>44693</v>
      </c>
      <c r="B1076" s="77">
        <v>4.9372890605000004</v>
      </c>
      <c r="C1076" s="78" t="s">
        <v>481</v>
      </c>
      <c r="E1076">
        <f t="shared" si="16"/>
        <v>2022</v>
      </c>
    </row>
    <row r="1077" spans="1:5" ht="16" x14ac:dyDescent="0.2">
      <c r="A1077" s="79">
        <v>44692</v>
      </c>
      <c r="B1077" s="77">
        <v>4.9840065524999995</v>
      </c>
      <c r="C1077" s="78" t="s">
        <v>481</v>
      </c>
      <c r="E1077">
        <f t="shared" si="16"/>
        <v>2022</v>
      </c>
    </row>
    <row r="1078" spans="1:5" ht="16" x14ac:dyDescent="0.2">
      <c r="A1078" s="79">
        <v>44691</v>
      </c>
      <c r="B1078" s="77">
        <v>4.9742378855</v>
      </c>
      <c r="C1078" s="78" t="s">
        <v>481</v>
      </c>
      <c r="E1078">
        <f t="shared" si="16"/>
        <v>2022</v>
      </c>
    </row>
    <row r="1079" spans="1:5" ht="16" x14ac:dyDescent="0.2">
      <c r="A1079" s="79">
        <v>44690</v>
      </c>
      <c r="B1079" s="77">
        <v>4.9773419620000006</v>
      </c>
      <c r="C1079" s="78" t="s">
        <v>481</v>
      </c>
      <c r="E1079">
        <f t="shared" si="16"/>
        <v>2022</v>
      </c>
    </row>
    <row r="1080" spans="1:5" ht="16" x14ac:dyDescent="0.2">
      <c r="A1080" s="79">
        <v>44687</v>
      </c>
      <c r="B1080" s="77">
        <v>5.0252763750000007</v>
      </c>
      <c r="C1080" s="78" t="s">
        <v>481</v>
      </c>
      <c r="E1080">
        <f t="shared" si="16"/>
        <v>2022</v>
      </c>
    </row>
    <row r="1081" spans="1:5" ht="16" x14ac:dyDescent="0.2">
      <c r="A1081" s="79">
        <v>44686</v>
      </c>
      <c r="B1081" s="77">
        <v>5.0338091599999997</v>
      </c>
      <c r="C1081" s="78" t="s">
        <v>481</v>
      </c>
      <c r="E1081">
        <f t="shared" si="16"/>
        <v>2022</v>
      </c>
    </row>
    <row r="1082" spans="1:5" ht="16" x14ac:dyDescent="0.2">
      <c r="A1082" s="79">
        <v>44685</v>
      </c>
      <c r="B1082" s="77">
        <v>5.0692290115</v>
      </c>
      <c r="C1082" s="78" t="s">
        <v>481</v>
      </c>
      <c r="E1082">
        <f t="shared" si="16"/>
        <v>2022</v>
      </c>
    </row>
    <row r="1083" spans="1:5" ht="16" x14ac:dyDescent="0.2">
      <c r="A1083" s="79">
        <v>44684</v>
      </c>
      <c r="B1083" s="77">
        <v>5.0693057264999997</v>
      </c>
      <c r="C1083" s="78" t="s">
        <v>481</v>
      </c>
      <c r="E1083">
        <f t="shared" si="16"/>
        <v>2022</v>
      </c>
    </row>
    <row r="1084" spans="1:5" ht="16" x14ac:dyDescent="0.2">
      <c r="A1084" s="79">
        <v>44683</v>
      </c>
      <c r="B1084" s="77">
        <v>5.0692290115</v>
      </c>
      <c r="C1084" s="78" t="s">
        <v>481</v>
      </c>
      <c r="E1084">
        <f t="shared" si="16"/>
        <v>2022</v>
      </c>
    </row>
    <row r="1085" spans="1:5" ht="16" x14ac:dyDescent="0.2">
      <c r="A1085" s="79">
        <v>44680</v>
      </c>
      <c r="B1085" s="77">
        <v>5.0692290115</v>
      </c>
      <c r="C1085" s="78" t="s">
        <v>481</v>
      </c>
      <c r="E1085">
        <f t="shared" si="16"/>
        <v>2022</v>
      </c>
    </row>
    <row r="1086" spans="1:5" ht="16" x14ac:dyDescent="0.2">
      <c r="A1086" s="79">
        <v>44679</v>
      </c>
      <c r="B1086" s="77">
        <v>5.0553828585000007</v>
      </c>
      <c r="C1086" s="78" t="s">
        <v>481</v>
      </c>
      <c r="E1086">
        <f t="shared" si="16"/>
        <v>2022</v>
      </c>
    </row>
    <row r="1087" spans="1:5" ht="16" x14ac:dyDescent="0.2">
      <c r="A1087" s="79">
        <v>44678</v>
      </c>
      <c r="B1087" s="77">
        <v>5.1062402804999998</v>
      </c>
      <c r="C1087" s="78" t="s">
        <v>481</v>
      </c>
      <c r="E1087">
        <f t="shared" si="16"/>
        <v>2022</v>
      </c>
    </row>
    <row r="1088" spans="1:5" ht="16" x14ac:dyDescent="0.2">
      <c r="A1088" s="79">
        <v>44677</v>
      </c>
      <c r="B1088" s="77">
        <v>5.1095892420000002</v>
      </c>
      <c r="C1088" s="78" t="s">
        <v>481</v>
      </c>
      <c r="E1088">
        <f t="shared" si="16"/>
        <v>2022</v>
      </c>
    </row>
    <row r="1089" spans="1:5" ht="16" x14ac:dyDescent="0.2">
      <c r="A1089" s="79">
        <v>44676</v>
      </c>
      <c r="B1089" s="77">
        <v>5.1070187200000001</v>
      </c>
      <c r="C1089" s="78" t="s">
        <v>481</v>
      </c>
      <c r="E1089">
        <f t="shared" si="16"/>
        <v>2022</v>
      </c>
    </row>
    <row r="1090" spans="1:5" ht="16" x14ac:dyDescent="0.2">
      <c r="A1090" s="79">
        <v>44673</v>
      </c>
      <c r="B1090" s="77">
        <v>5.1526570764999997</v>
      </c>
      <c r="C1090" s="78" t="s">
        <v>481</v>
      </c>
      <c r="E1090">
        <f t="shared" si="16"/>
        <v>2022</v>
      </c>
    </row>
    <row r="1091" spans="1:5" ht="16" x14ac:dyDescent="0.2">
      <c r="A1091" s="79">
        <v>44672</v>
      </c>
      <c r="B1091" s="77">
        <v>5.1933958569999996</v>
      </c>
      <c r="C1091" s="78" t="s">
        <v>481</v>
      </c>
      <c r="E1091">
        <f t="shared" si="16"/>
        <v>2022</v>
      </c>
    </row>
    <row r="1092" spans="1:5" ht="16" x14ac:dyDescent="0.2">
      <c r="A1092" s="79">
        <v>44671</v>
      </c>
      <c r="B1092" s="77">
        <v>5.2186375374999994</v>
      </c>
      <c r="C1092" s="78" t="s">
        <v>481</v>
      </c>
      <c r="E1092">
        <f t="shared" si="16"/>
        <v>2022</v>
      </c>
    </row>
    <row r="1093" spans="1:5" ht="16" x14ac:dyDescent="0.2">
      <c r="A1093" s="79">
        <v>44670</v>
      </c>
      <c r="B1093" s="77">
        <v>5.2394507189999997</v>
      </c>
      <c r="C1093" s="78" t="s">
        <v>481</v>
      </c>
      <c r="E1093">
        <f t="shared" si="16"/>
        <v>2022</v>
      </c>
    </row>
    <row r="1094" spans="1:5" ht="16" x14ac:dyDescent="0.2">
      <c r="A1094" s="79">
        <v>44669</v>
      </c>
      <c r="B1094" s="77">
        <v>5.2615872845</v>
      </c>
      <c r="C1094" s="78" t="s">
        <v>481</v>
      </c>
      <c r="E1094">
        <f t="shared" si="16"/>
        <v>2022</v>
      </c>
    </row>
    <row r="1095" spans="1:5" ht="16" x14ac:dyDescent="0.2">
      <c r="A1095" s="79">
        <v>44666</v>
      </c>
      <c r="B1095" s="77">
        <v>5.2577885855000002</v>
      </c>
      <c r="C1095" s="78" t="s">
        <v>481</v>
      </c>
      <c r="E1095">
        <f t="shared" si="16"/>
        <v>2022</v>
      </c>
    </row>
    <row r="1096" spans="1:5" ht="16" x14ac:dyDescent="0.2">
      <c r="A1096" s="79">
        <v>44665</v>
      </c>
      <c r="B1096" s="77">
        <v>5.2531715149999991</v>
      </c>
      <c r="C1096" s="78" t="s">
        <v>481</v>
      </c>
      <c r="E1096">
        <f t="shared" si="16"/>
        <v>2022</v>
      </c>
    </row>
    <row r="1097" spans="1:5" ht="16" x14ac:dyDescent="0.2">
      <c r="A1097" s="79">
        <v>44664</v>
      </c>
      <c r="B1097" s="77">
        <v>5.2604305629999999</v>
      </c>
      <c r="C1097" s="78" t="s">
        <v>481</v>
      </c>
      <c r="E1097">
        <f t="shared" si="16"/>
        <v>2022</v>
      </c>
    </row>
    <row r="1098" spans="1:5" ht="16" x14ac:dyDescent="0.2">
      <c r="A1098" s="79">
        <v>44663</v>
      </c>
      <c r="B1098" s="77">
        <v>5.2634059659999997</v>
      </c>
      <c r="C1098" s="78" t="s">
        <v>481</v>
      </c>
      <c r="E1098">
        <f t="shared" si="16"/>
        <v>2022</v>
      </c>
    </row>
    <row r="1099" spans="1:5" ht="16" x14ac:dyDescent="0.2">
      <c r="A1099" s="79">
        <v>44662</v>
      </c>
      <c r="B1099" s="77">
        <v>5.2601001859999998</v>
      </c>
      <c r="C1099" s="78" t="s">
        <v>481</v>
      </c>
      <c r="E1099">
        <f t="shared" ref="E1099:E1162" si="17">YEAR(A1099)</f>
        <v>2022</v>
      </c>
    </row>
    <row r="1100" spans="1:5" ht="16" x14ac:dyDescent="0.2">
      <c r="A1100" s="79">
        <v>44659</v>
      </c>
      <c r="B1100" s="77">
        <v>5.2641503359999993</v>
      </c>
      <c r="C1100" s="78" t="s">
        <v>481</v>
      </c>
      <c r="E1100">
        <f t="shared" si="17"/>
        <v>2022</v>
      </c>
    </row>
    <row r="1101" spans="1:5" ht="16" x14ac:dyDescent="0.2">
      <c r="A1101" s="79">
        <v>44658</v>
      </c>
      <c r="B1101" s="77">
        <v>5.2676268990000006</v>
      </c>
      <c r="C1101" s="78" t="s">
        <v>481</v>
      </c>
      <c r="E1101">
        <f t="shared" si="17"/>
        <v>2022</v>
      </c>
    </row>
    <row r="1102" spans="1:5" ht="16" x14ac:dyDescent="0.2">
      <c r="A1102" s="79">
        <v>44657</v>
      </c>
      <c r="B1102" s="77">
        <v>5.2678754019999996</v>
      </c>
      <c r="C1102" s="78" t="s">
        <v>481</v>
      </c>
      <c r="E1102">
        <f t="shared" si="17"/>
        <v>2022</v>
      </c>
    </row>
    <row r="1103" spans="1:5" ht="16" x14ac:dyDescent="0.2">
      <c r="A1103" s="79">
        <v>44656</v>
      </c>
      <c r="B1103" s="77">
        <v>5.2647294505</v>
      </c>
      <c r="C1103" s="78" t="s">
        <v>481</v>
      </c>
      <c r="E1103">
        <f t="shared" si="17"/>
        <v>2022</v>
      </c>
    </row>
    <row r="1104" spans="1:5" ht="16" x14ac:dyDescent="0.2">
      <c r="A1104" s="79">
        <v>44655</v>
      </c>
      <c r="B1104" s="77">
        <v>5.2648949404999996</v>
      </c>
      <c r="C1104" s="78" t="s">
        <v>481</v>
      </c>
      <c r="E1104">
        <f t="shared" si="17"/>
        <v>2022</v>
      </c>
    </row>
    <row r="1105" spans="1:5" ht="16" x14ac:dyDescent="0.2">
      <c r="A1105" s="79">
        <v>44652</v>
      </c>
      <c r="B1105" s="77">
        <v>5.2650604305000002</v>
      </c>
      <c r="C1105" s="78" t="s">
        <v>481</v>
      </c>
      <c r="E1105">
        <f t="shared" si="17"/>
        <v>2022</v>
      </c>
    </row>
    <row r="1106" spans="1:5" ht="16" x14ac:dyDescent="0.2">
      <c r="A1106" s="79">
        <v>44651</v>
      </c>
      <c r="B1106" s="77">
        <v>5.2839949989999999</v>
      </c>
      <c r="C1106" s="78" t="s">
        <v>481</v>
      </c>
      <c r="E1106">
        <f t="shared" si="17"/>
        <v>2022</v>
      </c>
    </row>
    <row r="1107" spans="1:5" ht="16" x14ac:dyDescent="0.2">
      <c r="A1107" s="79">
        <v>44650</v>
      </c>
      <c r="B1107" s="77">
        <v>5.2775852429999999</v>
      </c>
      <c r="C1107" s="78" t="s">
        <v>481</v>
      </c>
      <c r="E1107">
        <f t="shared" si="17"/>
        <v>2022</v>
      </c>
    </row>
    <row r="1108" spans="1:5" ht="16" x14ac:dyDescent="0.2">
      <c r="A1108" s="79">
        <v>44649</v>
      </c>
      <c r="B1108" s="77">
        <v>5.4219707684999996</v>
      </c>
      <c r="C1108" s="78" t="s">
        <v>481</v>
      </c>
      <c r="E1108">
        <f t="shared" si="17"/>
        <v>2022</v>
      </c>
    </row>
    <row r="1109" spans="1:5" ht="16" x14ac:dyDescent="0.2">
      <c r="A1109" s="79">
        <v>44648</v>
      </c>
      <c r="B1109" s="77">
        <v>5.4142276574999997</v>
      </c>
      <c r="C1109" s="78" t="s">
        <v>481</v>
      </c>
      <c r="E1109">
        <f t="shared" si="17"/>
        <v>2022</v>
      </c>
    </row>
    <row r="1110" spans="1:5" ht="16" x14ac:dyDescent="0.2">
      <c r="A1110" s="79">
        <v>44645</v>
      </c>
      <c r="B1110" s="77">
        <v>5.4200116170000001</v>
      </c>
      <c r="C1110" s="78" t="s">
        <v>481</v>
      </c>
      <c r="E1110">
        <f t="shared" si="17"/>
        <v>2022</v>
      </c>
    </row>
    <row r="1111" spans="1:5" ht="16" x14ac:dyDescent="0.2">
      <c r="A1111" s="79">
        <v>44644</v>
      </c>
      <c r="B1111" s="77">
        <v>5.4181389915000002</v>
      </c>
      <c r="C1111" s="78" t="s">
        <v>481</v>
      </c>
      <c r="E1111">
        <f t="shared" si="17"/>
        <v>2022</v>
      </c>
    </row>
    <row r="1112" spans="1:5" ht="16" x14ac:dyDescent="0.2">
      <c r="A1112" s="79">
        <v>44643</v>
      </c>
      <c r="B1112" s="77">
        <v>5.4138877980000002</v>
      </c>
      <c r="C1112" s="78" t="s">
        <v>481</v>
      </c>
      <c r="E1112">
        <f t="shared" si="17"/>
        <v>2022</v>
      </c>
    </row>
    <row r="1113" spans="1:5" ht="16" x14ac:dyDescent="0.2">
      <c r="A1113" s="79">
        <v>44642</v>
      </c>
      <c r="B1113" s="77">
        <v>5.4193305179999998</v>
      </c>
      <c r="C1113" s="78" t="s">
        <v>481</v>
      </c>
      <c r="E1113">
        <f t="shared" si="17"/>
        <v>2022</v>
      </c>
    </row>
    <row r="1114" spans="1:5" ht="16" x14ac:dyDescent="0.2">
      <c r="A1114" s="79">
        <v>44641</v>
      </c>
      <c r="B1114" s="77">
        <v>5.4281982944999996</v>
      </c>
      <c r="C1114" s="78" t="s">
        <v>481</v>
      </c>
      <c r="E1114">
        <f t="shared" si="17"/>
        <v>2022</v>
      </c>
    </row>
    <row r="1115" spans="1:5" ht="16" x14ac:dyDescent="0.2">
      <c r="A1115" s="79">
        <v>44638</v>
      </c>
      <c r="B1115" s="77">
        <v>5.4235049834999991</v>
      </c>
      <c r="C1115" s="78" t="s">
        <v>481</v>
      </c>
      <c r="E1115">
        <f t="shared" si="17"/>
        <v>2022</v>
      </c>
    </row>
    <row r="1116" spans="1:5" ht="16" x14ac:dyDescent="0.2">
      <c r="A1116" s="79">
        <v>44637</v>
      </c>
      <c r="B1116" s="77">
        <v>5.4361527870000002</v>
      </c>
      <c r="C1116" s="78" t="s">
        <v>481</v>
      </c>
      <c r="E1116">
        <f t="shared" si="17"/>
        <v>2022</v>
      </c>
    </row>
    <row r="1117" spans="1:5" ht="16" x14ac:dyDescent="0.2">
      <c r="A1117" s="79">
        <v>44636</v>
      </c>
      <c r="B1117" s="77">
        <v>5.4319587944999999</v>
      </c>
      <c r="C1117" s="78" t="s">
        <v>481</v>
      </c>
      <c r="E1117">
        <f t="shared" si="17"/>
        <v>2022</v>
      </c>
    </row>
    <row r="1118" spans="1:5" ht="16" x14ac:dyDescent="0.2">
      <c r="A1118" s="79">
        <v>44635</v>
      </c>
      <c r="B1118" s="77">
        <v>5.4147374985000001</v>
      </c>
      <c r="C1118" s="78" t="s">
        <v>481</v>
      </c>
      <c r="E1118">
        <f t="shared" si="17"/>
        <v>2022</v>
      </c>
    </row>
    <row r="1119" spans="1:5" ht="16" x14ac:dyDescent="0.2">
      <c r="A1119" s="79">
        <v>44634</v>
      </c>
      <c r="B1119" s="77">
        <v>5.4235049834999991</v>
      </c>
      <c r="C1119" s="78" t="s">
        <v>481</v>
      </c>
      <c r="E1119">
        <f t="shared" si="17"/>
        <v>2022</v>
      </c>
    </row>
    <row r="1120" spans="1:5" ht="16" x14ac:dyDescent="0.2">
      <c r="A1120" s="79">
        <v>44631</v>
      </c>
      <c r="B1120" s="77">
        <v>5.4421554074999996</v>
      </c>
      <c r="C1120" s="78" t="s">
        <v>481</v>
      </c>
      <c r="E1120">
        <f t="shared" si="17"/>
        <v>2022</v>
      </c>
    </row>
    <row r="1121" spans="1:5" ht="16" x14ac:dyDescent="0.2">
      <c r="A1121" s="79">
        <v>44630</v>
      </c>
      <c r="B1121" s="77">
        <v>5.456961186</v>
      </c>
      <c r="C1121" s="78" t="s">
        <v>481</v>
      </c>
      <c r="E1121">
        <f t="shared" si="17"/>
        <v>2022</v>
      </c>
    </row>
    <row r="1122" spans="1:5" ht="16" x14ac:dyDescent="0.2">
      <c r="A1122" s="79">
        <v>44629</v>
      </c>
      <c r="B1122" s="77">
        <v>5.4607616715000002</v>
      </c>
      <c r="C1122" s="78" t="s">
        <v>481</v>
      </c>
      <c r="E1122">
        <f t="shared" si="17"/>
        <v>2022</v>
      </c>
    </row>
    <row r="1123" spans="1:5" ht="16" x14ac:dyDescent="0.2">
      <c r="A1123" s="79">
        <v>44628</v>
      </c>
      <c r="B1123" s="77">
        <v>5.4603295244999996</v>
      </c>
      <c r="C1123" s="78" t="s">
        <v>481</v>
      </c>
      <c r="E1123">
        <f t="shared" si="17"/>
        <v>2022</v>
      </c>
    </row>
    <row r="1124" spans="1:5" ht="16" x14ac:dyDescent="0.2">
      <c r="A1124" s="79">
        <v>44627</v>
      </c>
      <c r="B1124" s="77">
        <v>5.4590334975000001</v>
      </c>
      <c r="C1124" s="78" t="s">
        <v>481</v>
      </c>
      <c r="E1124">
        <f t="shared" si="17"/>
        <v>2022</v>
      </c>
    </row>
    <row r="1125" spans="1:5" ht="16" x14ac:dyDescent="0.2">
      <c r="A1125" s="79">
        <v>44624</v>
      </c>
      <c r="B1125" s="77">
        <v>5.4597246360000007</v>
      </c>
      <c r="C1125" s="78" t="s">
        <v>481</v>
      </c>
      <c r="E1125">
        <f t="shared" si="17"/>
        <v>2022</v>
      </c>
    </row>
    <row r="1126" spans="1:5" ht="16" x14ac:dyDescent="0.2">
      <c r="A1126" s="79">
        <v>44623</v>
      </c>
      <c r="B1126" s="77">
        <v>5.458860756</v>
      </c>
      <c r="C1126" s="78" t="s">
        <v>481</v>
      </c>
      <c r="E1126">
        <f t="shared" si="17"/>
        <v>2022</v>
      </c>
    </row>
    <row r="1127" spans="1:5" ht="16" x14ac:dyDescent="0.2">
      <c r="A1127" s="79">
        <v>44622</v>
      </c>
      <c r="B1127" s="77">
        <v>5.4575654535</v>
      </c>
      <c r="C1127" s="78" t="s">
        <v>481</v>
      </c>
      <c r="E1127">
        <f t="shared" si="17"/>
        <v>2022</v>
      </c>
    </row>
    <row r="1128" spans="1:5" ht="16" x14ac:dyDescent="0.2">
      <c r="A1128" s="79">
        <v>44621</v>
      </c>
      <c r="B1128" s="77">
        <v>5.4656062995000001</v>
      </c>
      <c r="C1128" s="78" t="s">
        <v>481</v>
      </c>
      <c r="E1128">
        <f t="shared" si="17"/>
        <v>2022</v>
      </c>
    </row>
    <row r="1129" spans="1:5" ht="16" x14ac:dyDescent="0.2">
      <c r="A1129" s="79">
        <v>44620</v>
      </c>
      <c r="B1129" s="77">
        <v>5.4684651764999996</v>
      </c>
      <c r="C1129" s="78" t="s">
        <v>481</v>
      </c>
      <c r="E1129">
        <f t="shared" si="17"/>
        <v>2022</v>
      </c>
    </row>
    <row r="1130" spans="1:5" ht="16" x14ac:dyDescent="0.2">
      <c r="A1130" s="79">
        <v>44617</v>
      </c>
      <c r="B1130" s="77">
        <v>5.4611074305000002</v>
      </c>
      <c r="C1130" s="78" t="s">
        <v>481</v>
      </c>
      <c r="E1130">
        <f t="shared" si="17"/>
        <v>2022</v>
      </c>
    </row>
    <row r="1131" spans="1:5" ht="16" x14ac:dyDescent="0.2">
      <c r="A1131" s="79">
        <v>44616</v>
      </c>
      <c r="B1131" s="77">
        <v>5.451098118</v>
      </c>
      <c r="C1131" s="78" t="s">
        <v>481</v>
      </c>
      <c r="E1131">
        <f t="shared" si="17"/>
        <v>2022</v>
      </c>
    </row>
    <row r="1132" spans="1:5" ht="16" x14ac:dyDescent="0.2">
      <c r="A1132" s="79">
        <v>44615</v>
      </c>
      <c r="B1132" s="77">
        <v>5.464134702</v>
      </c>
      <c r="C1132" s="78" t="s">
        <v>481</v>
      </c>
      <c r="E1132">
        <f t="shared" si="17"/>
        <v>2022</v>
      </c>
    </row>
    <row r="1133" spans="1:5" ht="16" x14ac:dyDescent="0.2">
      <c r="A1133" s="79">
        <v>44614</v>
      </c>
      <c r="B1133" s="77">
        <v>5.4532521945000001</v>
      </c>
      <c r="C1133" s="78" t="s">
        <v>481</v>
      </c>
      <c r="E1133">
        <f t="shared" si="17"/>
        <v>2022</v>
      </c>
    </row>
    <row r="1134" spans="1:5" ht="16" x14ac:dyDescent="0.2">
      <c r="A1134" s="79">
        <v>44613</v>
      </c>
      <c r="B1134" s="77">
        <v>5.4458493225</v>
      </c>
      <c r="C1134" s="78" t="s">
        <v>481</v>
      </c>
      <c r="E1134">
        <f t="shared" si="17"/>
        <v>2022</v>
      </c>
    </row>
    <row r="1135" spans="1:5" ht="16" x14ac:dyDescent="0.2">
      <c r="A1135" s="79">
        <v>44610</v>
      </c>
      <c r="B1135" s="77">
        <v>5.4536832029999998</v>
      </c>
      <c r="C1135" s="78" t="s">
        <v>481</v>
      </c>
      <c r="E1135">
        <f t="shared" si="17"/>
        <v>2022</v>
      </c>
    </row>
    <row r="1136" spans="1:5" ht="16" x14ac:dyDescent="0.2">
      <c r="A1136" s="79">
        <v>44609</v>
      </c>
      <c r="B1136" s="77">
        <v>5.4428422680000006</v>
      </c>
      <c r="C1136" s="78" t="s">
        <v>481</v>
      </c>
      <c r="E1136">
        <f t="shared" si="17"/>
        <v>2022</v>
      </c>
    </row>
    <row r="1137" spans="1:5" ht="16" x14ac:dyDescent="0.2">
      <c r="A1137" s="79">
        <v>44608</v>
      </c>
      <c r="B1137" s="77">
        <v>5.4455054955</v>
      </c>
      <c r="C1137" s="78" t="s">
        <v>481</v>
      </c>
      <c r="E1137">
        <f t="shared" si="17"/>
        <v>2022</v>
      </c>
    </row>
    <row r="1138" spans="1:5" ht="16" x14ac:dyDescent="0.2">
      <c r="A1138" s="79">
        <v>44607</v>
      </c>
      <c r="B1138" s="77">
        <v>5.4424988205</v>
      </c>
      <c r="C1138" s="78" t="s">
        <v>481</v>
      </c>
      <c r="E1138">
        <f t="shared" si="17"/>
        <v>2022</v>
      </c>
    </row>
    <row r="1139" spans="1:5" ht="16" x14ac:dyDescent="0.2">
      <c r="A1139" s="79">
        <v>44606</v>
      </c>
      <c r="B1139" s="77">
        <v>5.4265760700000003</v>
      </c>
      <c r="C1139" s="78" t="s">
        <v>481</v>
      </c>
      <c r="E1139">
        <f t="shared" si="17"/>
        <v>2022</v>
      </c>
    </row>
    <row r="1140" spans="1:5" ht="16" x14ac:dyDescent="0.2">
      <c r="A1140" s="79">
        <v>44603</v>
      </c>
      <c r="B1140" s="77">
        <v>5.4281982944999996</v>
      </c>
      <c r="C1140" s="78" t="s">
        <v>481</v>
      </c>
      <c r="E1140">
        <f t="shared" si="17"/>
        <v>2022</v>
      </c>
    </row>
    <row r="1141" spans="1:5" ht="16" x14ac:dyDescent="0.2">
      <c r="A1141" s="79">
        <v>44602</v>
      </c>
      <c r="B1141" s="77">
        <v>5.2713568559999997</v>
      </c>
      <c r="C1141" s="78" t="s">
        <v>481</v>
      </c>
      <c r="E1141">
        <f t="shared" si="17"/>
        <v>2022</v>
      </c>
    </row>
    <row r="1142" spans="1:5" ht="16" x14ac:dyDescent="0.2">
      <c r="A1142" s="79">
        <v>44601</v>
      </c>
      <c r="B1142" s="77">
        <v>5.2651431755000004</v>
      </c>
      <c r="C1142" s="78" t="s">
        <v>481</v>
      </c>
      <c r="E1142">
        <f t="shared" si="17"/>
        <v>2022</v>
      </c>
    </row>
    <row r="1143" spans="1:5" ht="16" x14ac:dyDescent="0.2">
      <c r="A1143" s="79">
        <v>44600</v>
      </c>
      <c r="B1143" s="77">
        <v>5.2619178625000007</v>
      </c>
      <c r="C1143" s="78" t="s">
        <v>481</v>
      </c>
      <c r="E1143">
        <f t="shared" si="17"/>
        <v>2022</v>
      </c>
    </row>
    <row r="1144" spans="1:5" ht="16" x14ac:dyDescent="0.2">
      <c r="A1144" s="79">
        <v>44599</v>
      </c>
      <c r="B1144" s="77">
        <v>5.2682896294999999</v>
      </c>
      <c r="C1144" s="78" t="s">
        <v>481</v>
      </c>
      <c r="E1144">
        <f t="shared" si="17"/>
        <v>2022</v>
      </c>
    </row>
    <row r="1145" spans="1:5" ht="16" x14ac:dyDescent="0.2">
      <c r="A1145" s="79">
        <v>44596</v>
      </c>
      <c r="B1145" s="77">
        <v>5.266467531</v>
      </c>
      <c r="C1145" s="78" t="s">
        <v>481</v>
      </c>
      <c r="E1145">
        <f t="shared" si="17"/>
        <v>2022</v>
      </c>
    </row>
    <row r="1146" spans="1:5" ht="16" x14ac:dyDescent="0.2">
      <c r="A1146" s="79">
        <v>44595</v>
      </c>
      <c r="B1146" s="77">
        <v>5.266467531</v>
      </c>
      <c r="C1146" s="78" t="s">
        <v>481</v>
      </c>
      <c r="E1146">
        <f t="shared" si="17"/>
        <v>2022</v>
      </c>
    </row>
    <row r="1147" spans="1:5" ht="16" x14ac:dyDescent="0.2">
      <c r="A1147" s="79">
        <v>44594</v>
      </c>
      <c r="B1147" s="77">
        <v>5.266467531</v>
      </c>
      <c r="C1147" s="78" t="s">
        <v>481</v>
      </c>
      <c r="E1147">
        <f t="shared" si="17"/>
        <v>2022</v>
      </c>
    </row>
    <row r="1148" spans="1:5" ht="16" x14ac:dyDescent="0.2">
      <c r="A1148" s="79">
        <v>44593</v>
      </c>
      <c r="B1148" s="77">
        <v>5.266467531</v>
      </c>
      <c r="C1148" s="78" t="s">
        <v>481</v>
      </c>
      <c r="E1148">
        <f t="shared" si="17"/>
        <v>2022</v>
      </c>
    </row>
    <row r="1149" spans="1:5" ht="16" x14ac:dyDescent="0.2">
      <c r="A1149" s="79">
        <v>44592</v>
      </c>
      <c r="B1149" s="77">
        <v>5.266467531</v>
      </c>
      <c r="C1149" s="78" t="s">
        <v>481</v>
      </c>
      <c r="E1149">
        <f t="shared" si="17"/>
        <v>2022</v>
      </c>
    </row>
    <row r="1150" spans="1:5" ht="16" x14ac:dyDescent="0.2">
      <c r="A1150" s="79">
        <v>44589</v>
      </c>
      <c r="B1150" s="77">
        <v>5.266467531</v>
      </c>
      <c r="C1150" s="78" t="s">
        <v>481</v>
      </c>
      <c r="E1150">
        <f t="shared" si="17"/>
        <v>2022</v>
      </c>
    </row>
    <row r="1151" spans="1:5" ht="16" x14ac:dyDescent="0.2">
      <c r="A1151" s="79">
        <v>44588</v>
      </c>
      <c r="B1151" s="77">
        <v>5.2633232879999996</v>
      </c>
      <c r="C1151" s="78" t="s">
        <v>481</v>
      </c>
      <c r="E1151">
        <f t="shared" si="17"/>
        <v>2022</v>
      </c>
    </row>
    <row r="1152" spans="1:5" ht="16" x14ac:dyDescent="0.2">
      <c r="A1152" s="79">
        <v>44587</v>
      </c>
      <c r="B1152" s="77">
        <v>5.2997104855000003</v>
      </c>
      <c r="C1152" s="78" t="s">
        <v>481</v>
      </c>
      <c r="E1152">
        <f t="shared" si="17"/>
        <v>2022</v>
      </c>
    </row>
    <row r="1153" spans="1:5" ht="16" x14ac:dyDescent="0.2">
      <c r="A1153" s="79">
        <v>44586</v>
      </c>
      <c r="B1153" s="77">
        <v>5.2954380294999996</v>
      </c>
      <c r="C1153" s="78" t="s">
        <v>481</v>
      </c>
      <c r="E1153">
        <f t="shared" si="17"/>
        <v>2022</v>
      </c>
    </row>
    <row r="1154" spans="1:5" ht="16" x14ac:dyDescent="0.2">
      <c r="A1154" s="79">
        <v>44585</v>
      </c>
      <c r="B1154" s="77">
        <v>5.2921754644999996</v>
      </c>
      <c r="C1154" s="78" t="s">
        <v>481</v>
      </c>
      <c r="E1154">
        <f t="shared" si="17"/>
        <v>2022</v>
      </c>
    </row>
    <row r="1155" spans="1:5" ht="16" x14ac:dyDescent="0.2">
      <c r="A1155" s="79">
        <v>44582</v>
      </c>
      <c r="B1155" s="77">
        <v>5.2847452314999996</v>
      </c>
      <c r="C1155" s="78" t="s">
        <v>481</v>
      </c>
      <c r="E1155">
        <f t="shared" si="17"/>
        <v>2022</v>
      </c>
    </row>
    <row r="1156" spans="1:5" ht="16" x14ac:dyDescent="0.2">
      <c r="A1156" s="79">
        <v>44581</v>
      </c>
      <c r="B1156" s="77">
        <v>5.2829950575</v>
      </c>
      <c r="C1156" s="78" t="s">
        <v>481</v>
      </c>
      <c r="E1156">
        <f t="shared" si="17"/>
        <v>2022</v>
      </c>
    </row>
    <row r="1157" spans="1:5" ht="16" x14ac:dyDescent="0.2">
      <c r="A1157" s="79">
        <v>44580</v>
      </c>
      <c r="B1157" s="77">
        <v>5.2796646215000003</v>
      </c>
      <c r="C1157" s="78" t="s">
        <v>481</v>
      </c>
      <c r="E1157">
        <f t="shared" si="17"/>
        <v>2022</v>
      </c>
    </row>
    <row r="1158" spans="1:5" ht="16" x14ac:dyDescent="0.2">
      <c r="A1158" s="79">
        <v>44579</v>
      </c>
      <c r="B1158" s="77">
        <v>5.2730993249999996</v>
      </c>
      <c r="C1158" s="78" t="s">
        <v>481</v>
      </c>
      <c r="E1158">
        <f t="shared" si="17"/>
        <v>2022</v>
      </c>
    </row>
    <row r="1159" spans="1:5" ht="16" x14ac:dyDescent="0.2">
      <c r="A1159" s="79">
        <v>44578</v>
      </c>
      <c r="B1159" s="77">
        <v>5.2767539404999999</v>
      </c>
      <c r="C1159" s="78" t="s">
        <v>481</v>
      </c>
      <c r="E1159">
        <f t="shared" si="17"/>
        <v>2022</v>
      </c>
    </row>
    <row r="1160" spans="1:5" ht="16" x14ac:dyDescent="0.2">
      <c r="A1160" s="79">
        <v>44575</v>
      </c>
      <c r="B1160" s="77">
        <v>5.2731823379999998</v>
      </c>
      <c r="C1160" s="78" t="s">
        <v>481</v>
      </c>
      <c r="E1160">
        <f t="shared" si="17"/>
        <v>2022</v>
      </c>
    </row>
    <row r="1161" spans="1:5" ht="16" x14ac:dyDescent="0.2">
      <c r="A1161" s="79">
        <v>44574</v>
      </c>
      <c r="B1161" s="77">
        <v>5.2672955840000002</v>
      </c>
      <c r="C1161" s="78" t="s">
        <v>481</v>
      </c>
      <c r="E1161">
        <f t="shared" si="17"/>
        <v>2022</v>
      </c>
    </row>
    <row r="1162" spans="1:5" ht="16" x14ac:dyDescent="0.2">
      <c r="A1162" s="79">
        <v>44573</v>
      </c>
      <c r="B1162" s="77">
        <v>5.2682067505000001</v>
      </c>
      <c r="C1162" s="78" t="s">
        <v>481</v>
      </c>
      <c r="E1162">
        <f t="shared" si="17"/>
        <v>2022</v>
      </c>
    </row>
    <row r="1163" spans="1:5" ht="16" x14ac:dyDescent="0.2">
      <c r="A1163" s="79">
        <v>44572</v>
      </c>
      <c r="B1163" s="77">
        <v>5.2557263925000006</v>
      </c>
      <c r="C1163" s="78" t="s">
        <v>481</v>
      </c>
      <c r="E1163">
        <f t="shared" ref="E1163:E1226" si="18">YEAR(A1163)</f>
        <v>2022</v>
      </c>
    </row>
    <row r="1164" spans="1:5" ht="16" x14ac:dyDescent="0.2">
      <c r="A1164" s="79">
        <v>44571</v>
      </c>
      <c r="B1164" s="77">
        <v>5.2539953805000001</v>
      </c>
      <c r="C1164" s="78" t="s">
        <v>481</v>
      </c>
      <c r="E1164">
        <f t="shared" si="18"/>
        <v>2022</v>
      </c>
    </row>
    <row r="1165" spans="1:5" ht="16" x14ac:dyDescent="0.2">
      <c r="A1165" s="79">
        <v>44568</v>
      </c>
      <c r="B1165" s="77">
        <v>5.2529243855000001</v>
      </c>
      <c r="C1165" s="78" t="s">
        <v>481</v>
      </c>
      <c r="E1165">
        <f t="shared" si="18"/>
        <v>2022</v>
      </c>
    </row>
    <row r="1166" spans="1:5" ht="16" x14ac:dyDescent="0.2">
      <c r="A1166" s="79">
        <v>44567</v>
      </c>
      <c r="B1166" s="77">
        <v>5.2483158240000005</v>
      </c>
      <c r="C1166" s="78" t="s">
        <v>481</v>
      </c>
      <c r="E1166">
        <f t="shared" si="18"/>
        <v>2022</v>
      </c>
    </row>
    <row r="1167" spans="1:5" ht="16" x14ac:dyDescent="0.2">
      <c r="A1167" s="79">
        <v>44566</v>
      </c>
      <c r="B1167" s="77">
        <v>5.2637367784999993</v>
      </c>
      <c r="C1167" s="78" t="s">
        <v>481</v>
      </c>
      <c r="E1167">
        <f t="shared" si="18"/>
        <v>2022</v>
      </c>
    </row>
    <row r="1168" spans="1:5" ht="16" x14ac:dyDescent="0.2">
      <c r="A1168" s="79">
        <v>44565</v>
      </c>
      <c r="B1168" s="77">
        <v>5.2568810369999994</v>
      </c>
      <c r="C1168" s="78" t="s">
        <v>481</v>
      </c>
      <c r="E1168">
        <f t="shared" si="18"/>
        <v>2022</v>
      </c>
    </row>
    <row r="1169" spans="1:5" ht="16" x14ac:dyDescent="0.2">
      <c r="A1169" s="79">
        <v>44564</v>
      </c>
      <c r="B1169" s="77">
        <v>5.2734313434999995</v>
      </c>
      <c r="C1169" s="78" t="s">
        <v>481</v>
      </c>
      <c r="E1169">
        <f t="shared" si="18"/>
        <v>2022</v>
      </c>
    </row>
    <row r="1170" spans="1:5" ht="16" x14ac:dyDescent="0.2">
      <c r="A1170" s="79">
        <v>44561</v>
      </c>
      <c r="B1170" s="77">
        <v>5.2734313434999995</v>
      </c>
      <c r="C1170" s="78" t="s">
        <v>481</v>
      </c>
      <c r="E1170">
        <f t="shared" si="18"/>
        <v>2021</v>
      </c>
    </row>
    <row r="1171" spans="1:5" ht="16" x14ac:dyDescent="0.2">
      <c r="A1171" s="79">
        <v>44560</v>
      </c>
      <c r="B1171" s="77">
        <v>5.2573760330000008</v>
      </c>
      <c r="C1171" s="78" t="s">
        <v>481</v>
      </c>
      <c r="E1171">
        <f t="shared" si="18"/>
        <v>2021</v>
      </c>
    </row>
    <row r="1172" spans="1:5" ht="16" x14ac:dyDescent="0.2">
      <c r="A1172" s="79">
        <v>44559</v>
      </c>
      <c r="B1172" s="77">
        <v>5.2602653744999994</v>
      </c>
      <c r="C1172" s="78" t="s">
        <v>481</v>
      </c>
      <c r="E1172">
        <f t="shared" si="18"/>
        <v>2021</v>
      </c>
    </row>
    <row r="1173" spans="1:5" x14ac:dyDescent="0.2">
      <c r="A1173" s="79">
        <v>44558</v>
      </c>
      <c r="B1173" s="77">
        <v>5.2599349974999994</v>
      </c>
      <c r="C1173" s="77">
        <v>4.13</v>
      </c>
      <c r="E1173">
        <f t="shared" si="18"/>
        <v>2021</v>
      </c>
    </row>
    <row r="1174" spans="1:5" x14ac:dyDescent="0.2">
      <c r="A1174" s="79">
        <v>44557</v>
      </c>
      <c r="B1174" s="77">
        <v>5.2582012384999999</v>
      </c>
      <c r="C1174" s="77">
        <v>4.13</v>
      </c>
      <c r="E1174">
        <f t="shared" si="18"/>
        <v>2021</v>
      </c>
    </row>
    <row r="1175" spans="1:5" x14ac:dyDescent="0.2">
      <c r="A1175" s="79">
        <v>44554</v>
      </c>
      <c r="B1175" s="77">
        <v>5.2609262289999998</v>
      </c>
      <c r="C1175" s="77">
        <v>4.13</v>
      </c>
      <c r="E1175">
        <f t="shared" si="18"/>
        <v>2021</v>
      </c>
    </row>
    <row r="1176" spans="1:5" x14ac:dyDescent="0.2">
      <c r="A1176" s="79">
        <v>44553</v>
      </c>
      <c r="B1176" s="77">
        <v>5.2587790129999998</v>
      </c>
      <c r="C1176" s="77">
        <v>4.13</v>
      </c>
      <c r="E1176">
        <f t="shared" si="18"/>
        <v>2021</v>
      </c>
    </row>
    <row r="1177" spans="1:5" x14ac:dyDescent="0.2">
      <c r="A1177" s="79">
        <v>44552</v>
      </c>
      <c r="B1177" s="77">
        <v>5.2590266784999997</v>
      </c>
      <c r="C1177" s="77">
        <v>4.13</v>
      </c>
      <c r="E1177">
        <f t="shared" si="18"/>
        <v>2021</v>
      </c>
    </row>
    <row r="1178" spans="1:5" x14ac:dyDescent="0.2">
      <c r="A1178" s="79">
        <v>44551</v>
      </c>
      <c r="B1178" s="77">
        <v>5.2572935225000004</v>
      </c>
      <c r="C1178" s="77">
        <v>4.13</v>
      </c>
      <c r="E1178">
        <f t="shared" si="18"/>
        <v>2021</v>
      </c>
    </row>
    <row r="1179" spans="1:5" x14ac:dyDescent="0.2">
      <c r="A1179" s="79">
        <v>44550</v>
      </c>
      <c r="B1179" s="77">
        <v>5.2541602004999994</v>
      </c>
      <c r="C1179" s="77">
        <v>4.13</v>
      </c>
      <c r="E1179">
        <f t="shared" si="18"/>
        <v>2021</v>
      </c>
    </row>
    <row r="1180" spans="1:5" x14ac:dyDescent="0.2">
      <c r="A1180" s="79">
        <v>44547</v>
      </c>
      <c r="B1180" s="77">
        <v>5.2542426105000004</v>
      </c>
      <c r="C1180" s="77">
        <v>4.13</v>
      </c>
      <c r="E1180">
        <f t="shared" si="18"/>
        <v>2021</v>
      </c>
    </row>
    <row r="1181" spans="1:5" x14ac:dyDescent="0.2">
      <c r="A1181" s="79">
        <v>44546</v>
      </c>
      <c r="B1181" s="77">
        <v>5.2605131740000006</v>
      </c>
      <c r="C1181" s="77">
        <v>4.13</v>
      </c>
      <c r="E1181">
        <f t="shared" si="18"/>
        <v>2021</v>
      </c>
    </row>
    <row r="1182" spans="1:5" x14ac:dyDescent="0.2">
      <c r="A1182" s="79">
        <v>44545</v>
      </c>
      <c r="B1182" s="77">
        <v>5.2610088734999998</v>
      </c>
      <c r="C1182" s="77">
        <v>4.13</v>
      </c>
      <c r="E1182">
        <f t="shared" si="18"/>
        <v>2021</v>
      </c>
    </row>
    <row r="1183" spans="1:5" x14ac:dyDescent="0.2">
      <c r="A1183" s="79">
        <v>44544</v>
      </c>
      <c r="B1183" s="77">
        <v>5.4180539144999997</v>
      </c>
      <c r="C1183" s="77">
        <v>4.13</v>
      </c>
      <c r="E1183">
        <f t="shared" si="18"/>
        <v>2021</v>
      </c>
    </row>
    <row r="1184" spans="1:5" x14ac:dyDescent="0.2">
      <c r="A1184" s="79">
        <v>44543</v>
      </c>
      <c r="B1184" s="77">
        <v>5.4215447624999999</v>
      </c>
      <c r="C1184" s="77">
        <v>4.13</v>
      </c>
      <c r="E1184">
        <f t="shared" si="18"/>
        <v>2021</v>
      </c>
    </row>
    <row r="1185" spans="1:5" x14ac:dyDescent="0.2">
      <c r="A1185" s="79">
        <v>44540</v>
      </c>
      <c r="B1185" s="77">
        <v>5.4168629399999997</v>
      </c>
      <c r="C1185" s="77">
        <v>4.13</v>
      </c>
      <c r="E1185">
        <f t="shared" si="18"/>
        <v>2021</v>
      </c>
    </row>
    <row r="1186" spans="1:5" x14ac:dyDescent="0.2">
      <c r="A1186" s="79">
        <v>44539</v>
      </c>
      <c r="B1186" s="77">
        <v>5.4095584619999997</v>
      </c>
      <c r="C1186" s="77">
        <v>4.13</v>
      </c>
      <c r="E1186">
        <f t="shared" si="18"/>
        <v>2021</v>
      </c>
    </row>
    <row r="1187" spans="1:5" x14ac:dyDescent="0.2">
      <c r="A1187" s="79">
        <v>44538</v>
      </c>
      <c r="B1187" s="77">
        <v>5.4379521689999999</v>
      </c>
      <c r="C1187" s="77">
        <v>4.13</v>
      </c>
      <c r="E1187">
        <f t="shared" si="18"/>
        <v>2021</v>
      </c>
    </row>
    <row r="1188" spans="1:5" x14ac:dyDescent="0.2">
      <c r="A1188" s="79">
        <v>44537</v>
      </c>
      <c r="B1188" s="77">
        <v>5.4182240685000007</v>
      </c>
      <c r="C1188" s="77">
        <v>4.13</v>
      </c>
      <c r="E1188">
        <f t="shared" si="18"/>
        <v>2021</v>
      </c>
    </row>
    <row r="1189" spans="1:5" x14ac:dyDescent="0.2">
      <c r="A1189" s="79">
        <v>44536</v>
      </c>
      <c r="B1189" s="77">
        <v>5.4108310634999999</v>
      </c>
      <c r="C1189" s="77">
        <v>4.13</v>
      </c>
      <c r="E1189">
        <f t="shared" si="18"/>
        <v>2021</v>
      </c>
    </row>
    <row r="1190" spans="1:5" x14ac:dyDescent="0.2">
      <c r="A1190" s="79">
        <v>44533</v>
      </c>
      <c r="B1190" s="77">
        <v>5.4106613580000005</v>
      </c>
      <c r="C1190" s="77">
        <v>4.13</v>
      </c>
      <c r="E1190">
        <f t="shared" si="18"/>
        <v>2021</v>
      </c>
    </row>
    <row r="1191" spans="1:5" x14ac:dyDescent="0.2">
      <c r="A1191" s="79">
        <v>44532</v>
      </c>
      <c r="B1191" s="77">
        <v>5.4104068170000001</v>
      </c>
      <c r="C1191" s="77">
        <v>4.13</v>
      </c>
      <c r="E1191">
        <f t="shared" si="18"/>
        <v>2021</v>
      </c>
    </row>
    <row r="1192" spans="1:5" x14ac:dyDescent="0.2">
      <c r="A1192" s="79">
        <v>44531</v>
      </c>
      <c r="B1192" s="77">
        <v>5.4178837260000003</v>
      </c>
      <c r="C1192" s="77">
        <v>4.13</v>
      </c>
      <c r="E1192">
        <f t="shared" si="18"/>
        <v>2021</v>
      </c>
    </row>
    <row r="1193" spans="1:5" x14ac:dyDescent="0.2">
      <c r="A1193" s="79">
        <v>44530</v>
      </c>
      <c r="B1193" s="77">
        <v>5.4206929229999998</v>
      </c>
      <c r="C1193" s="77">
        <v>4.0199999999999996</v>
      </c>
      <c r="E1193">
        <f t="shared" si="18"/>
        <v>2021</v>
      </c>
    </row>
    <row r="1194" spans="1:5" x14ac:dyDescent="0.2">
      <c r="A1194" s="79">
        <v>44529</v>
      </c>
      <c r="B1194" s="77">
        <v>5.4012587280000002</v>
      </c>
      <c r="C1194" s="77">
        <v>4.0199999999999996</v>
      </c>
      <c r="E1194">
        <f t="shared" si="18"/>
        <v>2021</v>
      </c>
    </row>
    <row r="1195" spans="1:5" x14ac:dyDescent="0.2">
      <c r="A1195" s="79">
        <v>44526</v>
      </c>
      <c r="B1195" s="77">
        <v>5.3974561725000001</v>
      </c>
      <c r="C1195" s="77">
        <v>4.0199999999999996</v>
      </c>
      <c r="E1195">
        <f t="shared" si="18"/>
        <v>2021</v>
      </c>
    </row>
    <row r="1196" spans="1:5" x14ac:dyDescent="0.2">
      <c r="A1196" s="79">
        <v>44525</v>
      </c>
      <c r="B1196" s="77">
        <v>5.4020199015000001</v>
      </c>
      <c r="C1196" s="77">
        <v>4.0199999999999996</v>
      </c>
      <c r="E1196">
        <f t="shared" si="18"/>
        <v>2021</v>
      </c>
    </row>
    <row r="1197" spans="1:5" x14ac:dyDescent="0.2">
      <c r="A1197" s="79">
        <v>44524</v>
      </c>
      <c r="B1197" s="77">
        <v>5.3980473299999998</v>
      </c>
      <c r="C1197" s="77">
        <v>4.0199999999999996</v>
      </c>
      <c r="E1197">
        <f t="shared" si="18"/>
        <v>2021</v>
      </c>
    </row>
    <row r="1198" spans="1:5" x14ac:dyDescent="0.2">
      <c r="A1198" s="79">
        <v>44523</v>
      </c>
      <c r="B1198" s="77">
        <v>5.3978783835000002</v>
      </c>
      <c r="C1198" s="77">
        <v>4.0199999999999996</v>
      </c>
      <c r="E1198">
        <f t="shared" si="18"/>
        <v>2021</v>
      </c>
    </row>
    <row r="1199" spans="1:5" x14ac:dyDescent="0.2">
      <c r="A1199" s="79">
        <v>44522</v>
      </c>
      <c r="B1199" s="77">
        <v>5.4032043210000005</v>
      </c>
      <c r="C1199" s="77">
        <v>4.0199999999999996</v>
      </c>
      <c r="E1199">
        <f t="shared" si="18"/>
        <v>2021</v>
      </c>
    </row>
    <row r="1200" spans="1:5" x14ac:dyDescent="0.2">
      <c r="A1200" s="79">
        <v>44519</v>
      </c>
      <c r="B1200" s="77">
        <v>5.4010896089999996</v>
      </c>
      <c r="C1200" s="77">
        <v>4.0199999999999996</v>
      </c>
      <c r="E1200">
        <f t="shared" si="18"/>
        <v>2021</v>
      </c>
    </row>
    <row r="1201" spans="1:5" x14ac:dyDescent="0.2">
      <c r="A1201" s="79">
        <v>44518</v>
      </c>
      <c r="B1201" s="77">
        <v>5.5593836024999996</v>
      </c>
      <c r="C1201" s="77">
        <v>4.0199999999999996</v>
      </c>
      <c r="E1201">
        <f t="shared" si="18"/>
        <v>2021</v>
      </c>
    </row>
    <row r="1202" spans="1:5" x14ac:dyDescent="0.2">
      <c r="A1202" s="79">
        <v>44517</v>
      </c>
      <c r="B1202" s="77">
        <v>5.5660081510000001</v>
      </c>
      <c r="C1202" s="77">
        <v>4.0199999999999996</v>
      </c>
      <c r="E1202">
        <f t="shared" si="18"/>
        <v>2021</v>
      </c>
    </row>
    <row r="1203" spans="1:5" x14ac:dyDescent="0.2">
      <c r="A1203" s="79">
        <v>44516</v>
      </c>
      <c r="B1203" s="77">
        <v>5.5532091230000002</v>
      </c>
      <c r="C1203" s="77">
        <v>4.0199999999999996</v>
      </c>
      <c r="E1203">
        <f t="shared" si="18"/>
        <v>2021</v>
      </c>
    </row>
    <row r="1204" spans="1:5" x14ac:dyDescent="0.2">
      <c r="A1204" s="79">
        <v>44515</v>
      </c>
      <c r="B1204" s="77">
        <v>5.5615609949999998</v>
      </c>
      <c r="C1204" s="77">
        <v>4.0199999999999996</v>
      </c>
      <c r="E1204">
        <f t="shared" si="18"/>
        <v>2021</v>
      </c>
    </row>
    <row r="1205" spans="1:5" x14ac:dyDescent="0.2">
      <c r="A1205" s="79">
        <v>44512</v>
      </c>
      <c r="B1205" s="77">
        <v>5.5649611140000008</v>
      </c>
      <c r="C1205" s="77">
        <v>4.0199999999999996</v>
      </c>
      <c r="E1205">
        <f t="shared" si="18"/>
        <v>2021</v>
      </c>
    </row>
    <row r="1206" spans="1:5" x14ac:dyDescent="0.2">
      <c r="A1206" s="79">
        <v>44511</v>
      </c>
      <c r="B1206" s="77">
        <v>5.5537303695000002</v>
      </c>
      <c r="C1206" s="77">
        <v>4.0199999999999996</v>
      </c>
      <c r="E1206">
        <f t="shared" si="18"/>
        <v>2021</v>
      </c>
    </row>
    <row r="1207" spans="1:5" x14ac:dyDescent="0.2">
      <c r="A1207" s="79">
        <v>44510</v>
      </c>
      <c r="B1207" s="77">
        <v>5.5562511890000001</v>
      </c>
      <c r="C1207" s="77">
        <v>4.0199999999999996</v>
      </c>
      <c r="E1207">
        <f t="shared" si="18"/>
        <v>2021</v>
      </c>
    </row>
    <row r="1208" spans="1:5" x14ac:dyDescent="0.2">
      <c r="A1208" s="79">
        <v>44509</v>
      </c>
      <c r="B1208" s="77">
        <v>5.5538172735000009</v>
      </c>
      <c r="C1208" s="77">
        <v>4.0199999999999996</v>
      </c>
      <c r="E1208">
        <f t="shared" si="18"/>
        <v>2021</v>
      </c>
    </row>
    <row r="1209" spans="1:5" x14ac:dyDescent="0.2">
      <c r="A1209" s="79">
        <v>44508</v>
      </c>
      <c r="B1209" s="77">
        <v>5.5549470254999997</v>
      </c>
      <c r="C1209" s="77">
        <v>4.0199999999999996</v>
      </c>
      <c r="E1209">
        <f t="shared" si="18"/>
        <v>2021</v>
      </c>
    </row>
    <row r="1210" spans="1:5" x14ac:dyDescent="0.2">
      <c r="A1210" s="79">
        <v>44505</v>
      </c>
      <c r="B1210" s="77">
        <v>5.5478285299999994</v>
      </c>
      <c r="C1210" s="77">
        <v>4.0199999999999996</v>
      </c>
      <c r="E1210">
        <f t="shared" si="18"/>
        <v>2021</v>
      </c>
    </row>
    <row r="1211" spans="1:5" x14ac:dyDescent="0.2">
      <c r="A1211" s="79">
        <v>44504</v>
      </c>
      <c r="B1211" s="77">
        <v>5.5490425945000004</v>
      </c>
      <c r="C1211" s="77">
        <v>4.0199999999999996</v>
      </c>
      <c r="E1211">
        <f t="shared" si="18"/>
        <v>2021</v>
      </c>
    </row>
    <row r="1212" spans="1:5" x14ac:dyDescent="0.2">
      <c r="A1212" s="79">
        <v>44503</v>
      </c>
      <c r="B1212" s="77">
        <v>5.5419392219999999</v>
      </c>
      <c r="C1212" s="77">
        <v>4.0199999999999996</v>
      </c>
      <c r="E1212">
        <f t="shared" si="18"/>
        <v>2021</v>
      </c>
    </row>
    <row r="1213" spans="1:5" x14ac:dyDescent="0.2">
      <c r="A1213" s="79">
        <v>44502</v>
      </c>
      <c r="B1213" s="77">
        <v>5.546875</v>
      </c>
      <c r="C1213" s="77">
        <v>4.0199999999999996</v>
      </c>
      <c r="E1213">
        <f t="shared" si="18"/>
        <v>2021</v>
      </c>
    </row>
    <row r="1214" spans="1:5" x14ac:dyDescent="0.2">
      <c r="A1214" s="79">
        <v>44501</v>
      </c>
      <c r="B1214" s="77">
        <v>5.5488691415</v>
      </c>
      <c r="C1214" s="77">
        <v>4.0199999999999996</v>
      </c>
      <c r="E1214">
        <f t="shared" si="18"/>
        <v>2021</v>
      </c>
    </row>
    <row r="1215" spans="1:5" x14ac:dyDescent="0.2">
      <c r="A1215" s="79">
        <v>44498</v>
      </c>
      <c r="B1215" s="77">
        <v>5.5421122490000005</v>
      </c>
      <c r="C1215" s="77">
        <v>4.0199999999999996</v>
      </c>
      <c r="E1215">
        <f t="shared" si="18"/>
        <v>2021</v>
      </c>
    </row>
    <row r="1216" spans="1:5" x14ac:dyDescent="0.2">
      <c r="A1216" s="79">
        <v>44497</v>
      </c>
      <c r="B1216" s="77">
        <v>5.5539910459999993</v>
      </c>
      <c r="C1216" s="77">
        <v>3.98</v>
      </c>
      <c r="E1216">
        <f t="shared" si="18"/>
        <v>2021</v>
      </c>
    </row>
    <row r="1217" spans="1:5" x14ac:dyDescent="0.2">
      <c r="A1217" s="79">
        <v>44496</v>
      </c>
      <c r="B1217" s="77">
        <v>5.5536435010000007</v>
      </c>
      <c r="C1217" s="77">
        <v>3.98</v>
      </c>
      <c r="E1217">
        <f t="shared" si="18"/>
        <v>2021</v>
      </c>
    </row>
    <row r="1218" spans="1:5" x14ac:dyDescent="0.2">
      <c r="A1218" s="79">
        <v>44495</v>
      </c>
      <c r="B1218" s="77">
        <v>5.5615609949999998</v>
      </c>
      <c r="C1218" s="77">
        <v>3.98</v>
      </c>
      <c r="E1218">
        <f t="shared" si="18"/>
        <v>2021</v>
      </c>
    </row>
    <row r="1219" spans="1:5" x14ac:dyDescent="0.2">
      <c r="A1219" s="79">
        <v>44494</v>
      </c>
      <c r="B1219" s="77">
        <v>5.5591224290000003</v>
      </c>
      <c r="C1219" s="77">
        <v>3.98</v>
      </c>
      <c r="E1219">
        <f t="shared" si="18"/>
        <v>2021</v>
      </c>
    </row>
    <row r="1220" spans="1:5" x14ac:dyDescent="0.2">
      <c r="A1220" s="79">
        <v>44491</v>
      </c>
      <c r="B1220" s="77">
        <v>5.5601672650000005</v>
      </c>
      <c r="C1220" s="77">
        <v>3.98</v>
      </c>
      <c r="E1220">
        <f t="shared" si="18"/>
        <v>2021</v>
      </c>
    </row>
    <row r="1221" spans="1:5" x14ac:dyDescent="0.2">
      <c r="A1221" s="79">
        <v>44490</v>
      </c>
      <c r="B1221" s="77">
        <v>5.5527748160000003</v>
      </c>
      <c r="C1221" s="77">
        <v>3.98</v>
      </c>
      <c r="E1221">
        <f t="shared" si="18"/>
        <v>2021</v>
      </c>
    </row>
    <row r="1222" spans="1:5" x14ac:dyDescent="0.2">
      <c r="A1222" s="79">
        <v>44489</v>
      </c>
      <c r="B1222" s="77">
        <v>5.5529485529999993</v>
      </c>
      <c r="C1222" s="77">
        <v>3.98</v>
      </c>
      <c r="E1222">
        <f t="shared" si="18"/>
        <v>2021</v>
      </c>
    </row>
    <row r="1223" spans="1:5" x14ac:dyDescent="0.2">
      <c r="A1223" s="79">
        <v>44488</v>
      </c>
      <c r="B1223" s="77">
        <v>5.5619095339999998</v>
      </c>
      <c r="C1223" s="77">
        <v>3.98</v>
      </c>
      <c r="E1223">
        <f t="shared" si="18"/>
        <v>2021</v>
      </c>
    </row>
    <row r="1224" spans="1:5" x14ac:dyDescent="0.2">
      <c r="A1224" s="79">
        <v>44487</v>
      </c>
      <c r="B1224" s="77">
        <v>5.5213388205000005</v>
      </c>
      <c r="C1224" s="77">
        <v>3.98</v>
      </c>
      <c r="E1224">
        <f t="shared" si="18"/>
        <v>2021</v>
      </c>
    </row>
    <row r="1225" spans="1:5" x14ac:dyDescent="0.2">
      <c r="A1225" s="79">
        <v>44484</v>
      </c>
      <c r="B1225" s="77">
        <v>5.5168769675</v>
      </c>
      <c r="C1225" s="77">
        <v>3.98</v>
      </c>
      <c r="E1225">
        <f t="shared" si="18"/>
        <v>2021</v>
      </c>
    </row>
    <row r="1226" spans="1:5" x14ac:dyDescent="0.2">
      <c r="A1226" s="79">
        <v>44483</v>
      </c>
      <c r="B1226" s="77">
        <v>5.5126791635000005</v>
      </c>
      <c r="C1226" s="77">
        <v>3.98</v>
      </c>
      <c r="E1226">
        <f t="shared" si="18"/>
        <v>2021</v>
      </c>
    </row>
    <row r="1227" spans="1:5" x14ac:dyDescent="0.2">
      <c r="A1227" s="79">
        <v>44482</v>
      </c>
      <c r="B1227" s="77">
        <v>5.5224554020000003</v>
      </c>
      <c r="C1227" s="77">
        <v>3.98</v>
      </c>
      <c r="E1227">
        <f t="shared" ref="E1227:E1290" si="19">YEAR(A1227)</f>
        <v>2021</v>
      </c>
    </row>
    <row r="1228" spans="1:5" x14ac:dyDescent="0.2">
      <c r="A1228" s="79">
        <v>44481</v>
      </c>
      <c r="B1228" s="77">
        <v>5.5048147775</v>
      </c>
      <c r="C1228" s="77">
        <v>3.98</v>
      </c>
      <c r="E1228">
        <f t="shared" si="19"/>
        <v>2021</v>
      </c>
    </row>
    <row r="1229" spans="1:5" x14ac:dyDescent="0.2">
      <c r="A1229" s="79">
        <v>44480</v>
      </c>
      <c r="B1229" s="77">
        <v>5.3484225990000001</v>
      </c>
      <c r="C1229" s="77">
        <v>3.98</v>
      </c>
      <c r="E1229">
        <f t="shared" si="19"/>
        <v>2021</v>
      </c>
    </row>
    <row r="1230" spans="1:5" x14ac:dyDescent="0.2">
      <c r="A1230" s="79">
        <v>44477</v>
      </c>
      <c r="B1230" s="77">
        <v>5.3539836884999996</v>
      </c>
      <c r="C1230" s="77">
        <v>3.98</v>
      </c>
      <c r="E1230">
        <f t="shared" si="19"/>
        <v>2021</v>
      </c>
    </row>
    <row r="1231" spans="1:5" x14ac:dyDescent="0.2">
      <c r="A1231" s="79">
        <v>44476</v>
      </c>
      <c r="B1231" s="77">
        <v>5.3514922019999993</v>
      </c>
      <c r="C1231" s="77">
        <v>3.98</v>
      </c>
      <c r="E1231">
        <f t="shared" si="19"/>
        <v>2021</v>
      </c>
    </row>
    <row r="1232" spans="1:5" x14ac:dyDescent="0.2">
      <c r="A1232" s="79">
        <v>44475</v>
      </c>
      <c r="B1232" s="77">
        <v>5.3524054859999994</v>
      </c>
      <c r="C1232" s="77">
        <v>3.98</v>
      </c>
      <c r="E1232">
        <f t="shared" si="19"/>
        <v>2021</v>
      </c>
    </row>
    <row r="1233" spans="1:5" x14ac:dyDescent="0.2">
      <c r="A1233" s="79">
        <v>44474</v>
      </c>
      <c r="B1233" s="77">
        <v>5.3523224445000004</v>
      </c>
      <c r="C1233" s="77">
        <v>3.98</v>
      </c>
      <c r="E1233">
        <f t="shared" si="19"/>
        <v>2021</v>
      </c>
    </row>
    <row r="1234" spans="1:5" x14ac:dyDescent="0.2">
      <c r="A1234" s="79">
        <v>44473</v>
      </c>
      <c r="B1234" s="77">
        <v>5.3514922019999993</v>
      </c>
      <c r="C1234" s="77">
        <v>3.98</v>
      </c>
      <c r="E1234">
        <f t="shared" si="19"/>
        <v>2021</v>
      </c>
    </row>
    <row r="1235" spans="1:5" x14ac:dyDescent="0.2">
      <c r="A1235" s="79">
        <v>44470</v>
      </c>
      <c r="B1235" s="77">
        <v>5.3519073060000002</v>
      </c>
      <c r="C1235" s="77">
        <v>3.98</v>
      </c>
      <c r="E1235">
        <f t="shared" si="19"/>
        <v>2021</v>
      </c>
    </row>
    <row r="1236" spans="1:5" x14ac:dyDescent="0.2">
      <c r="A1236" s="79">
        <v>44469</v>
      </c>
      <c r="B1236" s="77">
        <v>5.3534851979999996</v>
      </c>
      <c r="C1236" s="77">
        <v>3.98</v>
      </c>
      <c r="E1236">
        <f t="shared" si="19"/>
        <v>2021</v>
      </c>
    </row>
    <row r="1237" spans="1:5" x14ac:dyDescent="0.2">
      <c r="A1237" s="79">
        <v>44468</v>
      </c>
      <c r="B1237" s="77">
        <v>5.4098335199999994</v>
      </c>
      <c r="C1237" s="77">
        <v>3.98</v>
      </c>
      <c r="E1237">
        <f t="shared" si="19"/>
        <v>2021</v>
      </c>
    </row>
    <row r="1238" spans="1:5" x14ac:dyDescent="0.2">
      <c r="A1238" s="79">
        <v>44467</v>
      </c>
      <c r="B1238" s="77">
        <v>5.417788915</v>
      </c>
      <c r="C1238" s="77">
        <v>3.98</v>
      </c>
      <c r="E1238">
        <f t="shared" si="19"/>
        <v>2021</v>
      </c>
    </row>
    <row r="1239" spans="1:5" x14ac:dyDescent="0.2">
      <c r="A1239" s="79">
        <v>44466</v>
      </c>
      <c r="B1239" s="77">
        <v>5.420389975</v>
      </c>
      <c r="C1239" s="77">
        <v>3.98</v>
      </c>
      <c r="E1239">
        <f t="shared" si="19"/>
        <v>2021</v>
      </c>
    </row>
    <row r="1240" spans="1:5" x14ac:dyDescent="0.2">
      <c r="A1240" s="79">
        <v>44463</v>
      </c>
      <c r="B1240" s="77">
        <v>5.3356841294999997</v>
      </c>
      <c r="C1240" s="77">
        <v>3.98</v>
      </c>
      <c r="E1240">
        <f t="shared" si="19"/>
        <v>2021</v>
      </c>
    </row>
    <row r="1241" spans="1:5" x14ac:dyDescent="0.2">
      <c r="A1241" s="79">
        <v>44462</v>
      </c>
      <c r="B1241" s="77">
        <v>5.3413841159999995</v>
      </c>
      <c r="C1241" s="77">
        <v>3.98</v>
      </c>
      <c r="E1241">
        <f t="shared" si="19"/>
        <v>2021</v>
      </c>
    </row>
    <row r="1242" spans="1:5" x14ac:dyDescent="0.2">
      <c r="A1242" s="79">
        <v>44461</v>
      </c>
      <c r="B1242" s="77">
        <v>5.3386565115</v>
      </c>
      <c r="C1242" s="77">
        <v>3.98</v>
      </c>
      <c r="E1242">
        <f t="shared" si="19"/>
        <v>2021</v>
      </c>
    </row>
    <row r="1243" spans="1:5" x14ac:dyDescent="0.2">
      <c r="A1243" s="79">
        <v>44460</v>
      </c>
      <c r="B1243" s="77">
        <v>5.3351890544999998</v>
      </c>
      <c r="C1243" s="77">
        <v>3.98</v>
      </c>
      <c r="E1243">
        <f t="shared" si="19"/>
        <v>2021</v>
      </c>
    </row>
    <row r="1244" spans="1:5" x14ac:dyDescent="0.2">
      <c r="A1244" s="79">
        <v>44459</v>
      </c>
      <c r="B1244" s="77">
        <v>5.3356016055</v>
      </c>
      <c r="C1244" s="77">
        <v>3.98</v>
      </c>
      <c r="E1244">
        <f t="shared" si="19"/>
        <v>2021</v>
      </c>
    </row>
    <row r="1245" spans="1:5" x14ac:dyDescent="0.2">
      <c r="A1245" s="79">
        <v>44456</v>
      </c>
      <c r="B1245" s="77">
        <v>5.3356841294999997</v>
      </c>
      <c r="C1245" s="77">
        <v>3.98</v>
      </c>
      <c r="E1245">
        <f t="shared" si="19"/>
        <v>2021</v>
      </c>
    </row>
    <row r="1246" spans="1:5" x14ac:dyDescent="0.2">
      <c r="A1246" s="79">
        <v>44455</v>
      </c>
      <c r="B1246" s="77">
        <v>5.3428730670000002</v>
      </c>
      <c r="C1246" s="77">
        <v>3.98</v>
      </c>
      <c r="E1246">
        <f t="shared" si="19"/>
        <v>2021</v>
      </c>
    </row>
    <row r="1247" spans="1:5" x14ac:dyDescent="0.2">
      <c r="A1247" s="79">
        <v>44454</v>
      </c>
      <c r="B1247" s="77">
        <v>5.3633890439999998</v>
      </c>
      <c r="C1247" s="77">
        <v>3.98</v>
      </c>
      <c r="E1247">
        <f t="shared" si="19"/>
        <v>2021</v>
      </c>
    </row>
    <row r="1248" spans="1:5" x14ac:dyDescent="0.2">
      <c r="A1248" s="79">
        <v>44453</v>
      </c>
      <c r="B1248" s="77">
        <v>5.3583909255000002</v>
      </c>
      <c r="C1248" s="77">
        <v>3.98</v>
      </c>
      <c r="E1248">
        <f t="shared" si="19"/>
        <v>2021</v>
      </c>
    </row>
    <row r="1249" spans="1:5" x14ac:dyDescent="0.2">
      <c r="A1249" s="79">
        <v>44452</v>
      </c>
      <c r="B1249" s="77">
        <v>5.3473449225000005</v>
      </c>
      <c r="C1249" s="77">
        <v>3.98</v>
      </c>
      <c r="E1249">
        <f t="shared" si="19"/>
        <v>2021</v>
      </c>
    </row>
    <row r="1250" spans="1:5" x14ac:dyDescent="0.2">
      <c r="A1250" s="79">
        <v>44449</v>
      </c>
      <c r="B1250" s="77">
        <v>5.3536513499999998</v>
      </c>
      <c r="C1250" s="77">
        <v>3.98</v>
      </c>
      <c r="E1250">
        <f t="shared" si="19"/>
        <v>2021</v>
      </c>
    </row>
    <row r="1251" spans="1:5" x14ac:dyDescent="0.2">
      <c r="A1251" s="79">
        <v>44448</v>
      </c>
      <c r="B1251" s="77">
        <v>5.3454393494999994</v>
      </c>
      <c r="C1251" s="77">
        <v>3.98</v>
      </c>
      <c r="E1251">
        <f t="shared" si="19"/>
        <v>2021</v>
      </c>
    </row>
    <row r="1252" spans="1:5" x14ac:dyDescent="0.2">
      <c r="A1252" s="79">
        <v>44447</v>
      </c>
      <c r="B1252" s="77">
        <v>5.3392348695000003</v>
      </c>
      <c r="C1252" s="77">
        <v>3.98</v>
      </c>
      <c r="E1252">
        <f t="shared" si="19"/>
        <v>2021</v>
      </c>
    </row>
    <row r="1253" spans="1:5" x14ac:dyDescent="0.2">
      <c r="A1253" s="79">
        <v>44446</v>
      </c>
      <c r="B1253" s="77">
        <v>5.3350240409999996</v>
      </c>
      <c r="C1253" s="77">
        <v>3.98</v>
      </c>
      <c r="E1253">
        <f t="shared" si="19"/>
        <v>2021</v>
      </c>
    </row>
    <row r="1254" spans="1:5" x14ac:dyDescent="0.2">
      <c r="A1254" s="79">
        <v>44445</v>
      </c>
      <c r="B1254" s="77">
        <v>5.3420457570000002</v>
      </c>
      <c r="C1254" s="77">
        <v>3.98</v>
      </c>
      <c r="E1254">
        <f t="shared" si="19"/>
        <v>2021</v>
      </c>
    </row>
    <row r="1255" spans="1:5" x14ac:dyDescent="0.2">
      <c r="A1255" s="79">
        <v>44442</v>
      </c>
      <c r="B1255" s="77">
        <v>5.3444456459999996</v>
      </c>
      <c r="C1255" s="77">
        <v>3.98</v>
      </c>
      <c r="E1255">
        <f t="shared" si="19"/>
        <v>2021</v>
      </c>
    </row>
    <row r="1256" spans="1:5" x14ac:dyDescent="0.2">
      <c r="A1256" s="79">
        <v>44441</v>
      </c>
      <c r="B1256" s="77">
        <v>5.3434523220000001</v>
      </c>
      <c r="C1256" s="77">
        <v>3.98</v>
      </c>
      <c r="E1256">
        <f t="shared" si="19"/>
        <v>2021</v>
      </c>
    </row>
    <row r="1257" spans="1:5" x14ac:dyDescent="0.2">
      <c r="A1257" s="79">
        <v>44440</v>
      </c>
      <c r="B1257" s="77">
        <v>5.2632393720000001</v>
      </c>
      <c r="C1257" s="77">
        <v>3.98</v>
      </c>
      <c r="E1257">
        <f t="shared" si="19"/>
        <v>2021</v>
      </c>
    </row>
    <row r="1258" spans="1:5" x14ac:dyDescent="0.2">
      <c r="A1258" s="79">
        <v>44439</v>
      </c>
      <c r="B1258" s="77">
        <v>5.2625876600000003</v>
      </c>
      <c r="C1258" s="77">
        <v>3.98</v>
      </c>
      <c r="E1258">
        <f t="shared" si="19"/>
        <v>2021</v>
      </c>
    </row>
    <row r="1259" spans="1:5" x14ac:dyDescent="0.2">
      <c r="A1259" s="79">
        <v>44438</v>
      </c>
      <c r="B1259" s="77">
        <v>5.2577861460000008</v>
      </c>
      <c r="C1259" s="77">
        <v>3.98</v>
      </c>
      <c r="E1259">
        <f t="shared" si="19"/>
        <v>2021</v>
      </c>
    </row>
    <row r="1260" spans="1:5" x14ac:dyDescent="0.2">
      <c r="A1260" s="79">
        <v>44435</v>
      </c>
      <c r="B1260" s="77">
        <v>5.2535616119999995</v>
      </c>
      <c r="C1260" s="77">
        <v>3.98</v>
      </c>
      <c r="E1260">
        <f t="shared" si="19"/>
        <v>2021</v>
      </c>
    </row>
    <row r="1261" spans="1:5" x14ac:dyDescent="0.2">
      <c r="A1261" s="79">
        <v>44434</v>
      </c>
      <c r="B1261" s="77">
        <v>5.2452946479999998</v>
      </c>
      <c r="C1261" s="77">
        <v>3.98</v>
      </c>
      <c r="E1261">
        <f t="shared" si="19"/>
        <v>2021</v>
      </c>
    </row>
    <row r="1262" spans="1:5" x14ac:dyDescent="0.2">
      <c r="A1262" s="79">
        <v>44433</v>
      </c>
      <c r="B1262" s="77">
        <v>5.2508841459999998</v>
      </c>
      <c r="C1262" s="77">
        <v>3.98</v>
      </c>
      <c r="E1262">
        <f t="shared" si="19"/>
        <v>2021</v>
      </c>
    </row>
    <row r="1263" spans="1:5" x14ac:dyDescent="0.2">
      <c r="A1263" s="79">
        <v>44432</v>
      </c>
      <c r="B1263" s="77">
        <v>5.1766233114999993</v>
      </c>
      <c r="C1263" s="77">
        <v>3.98</v>
      </c>
      <c r="E1263">
        <f t="shared" si="19"/>
        <v>2021</v>
      </c>
    </row>
    <row r="1264" spans="1:5" x14ac:dyDescent="0.2">
      <c r="A1264" s="79">
        <v>44431</v>
      </c>
      <c r="B1264" s="77">
        <v>5.0528426907500004</v>
      </c>
      <c r="C1264" s="77">
        <v>3.98</v>
      </c>
      <c r="E1264">
        <f t="shared" si="19"/>
        <v>2021</v>
      </c>
    </row>
    <row r="1265" spans="1:5" x14ac:dyDescent="0.2">
      <c r="A1265" s="79">
        <v>44428</v>
      </c>
      <c r="B1265" s="77">
        <v>5.0372990822499997</v>
      </c>
      <c r="C1265" s="77">
        <v>3.98</v>
      </c>
      <c r="E1265">
        <f t="shared" si="19"/>
        <v>2021</v>
      </c>
    </row>
    <row r="1266" spans="1:5" x14ac:dyDescent="0.2">
      <c r="A1266" s="79">
        <v>44427</v>
      </c>
      <c r="B1266" s="77">
        <v>5.0427284754999997</v>
      </c>
      <c r="C1266" s="77">
        <v>3.98</v>
      </c>
      <c r="E1266">
        <f t="shared" si="19"/>
        <v>2021</v>
      </c>
    </row>
    <row r="1267" spans="1:5" x14ac:dyDescent="0.2">
      <c r="A1267" s="79">
        <v>44426</v>
      </c>
      <c r="B1267" s="77">
        <v>5.0503492694999998</v>
      </c>
      <c r="C1267" s="77">
        <v>3.98</v>
      </c>
      <c r="E1267">
        <f t="shared" si="19"/>
        <v>2021</v>
      </c>
    </row>
    <row r="1268" spans="1:5" x14ac:dyDescent="0.2">
      <c r="A1268" s="79">
        <v>44425</v>
      </c>
      <c r="B1268" s="77">
        <v>5.0491813390000004</v>
      </c>
      <c r="C1268" s="77">
        <v>3.98</v>
      </c>
      <c r="E1268">
        <f t="shared" si="19"/>
        <v>2021</v>
      </c>
    </row>
    <row r="1269" spans="1:5" x14ac:dyDescent="0.2">
      <c r="A1269" s="79">
        <v>44424</v>
      </c>
      <c r="B1269" s="77">
        <v>5.0581494024999998</v>
      </c>
      <c r="C1269" s="77">
        <v>3.98</v>
      </c>
      <c r="E1269">
        <f t="shared" si="19"/>
        <v>2021</v>
      </c>
    </row>
    <row r="1270" spans="1:5" x14ac:dyDescent="0.2">
      <c r="A1270" s="79">
        <v>44421</v>
      </c>
      <c r="B1270" s="77">
        <v>5.05611906625</v>
      </c>
      <c r="C1270" s="77">
        <v>3.98</v>
      </c>
      <c r="E1270">
        <f t="shared" si="19"/>
        <v>2021</v>
      </c>
    </row>
    <row r="1271" spans="1:5" x14ac:dyDescent="0.2">
      <c r="A1271" s="79">
        <v>44420</v>
      </c>
      <c r="B1271" s="77">
        <v>5.0544023439999997</v>
      </c>
      <c r="C1271" s="77">
        <v>3.98</v>
      </c>
      <c r="E1271">
        <f t="shared" si="19"/>
        <v>2021</v>
      </c>
    </row>
    <row r="1272" spans="1:5" x14ac:dyDescent="0.2">
      <c r="A1272" s="79">
        <v>44419</v>
      </c>
      <c r="B1272" s="77">
        <v>5.0544023439999997</v>
      </c>
      <c r="C1272" s="77">
        <v>3.98</v>
      </c>
      <c r="E1272">
        <f t="shared" si="19"/>
        <v>2021</v>
      </c>
    </row>
    <row r="1273" spans="1:5" x14ac:dyDescent="0.2">
      <c r="A1273" s="79">
        <v>44418</v>
      </c>
      <c r="B1273" s="77">
        <v>5.0494927259999995</v>
      </c>
      <c r="C1273" s="77">
        <v>3.98</v>
      </c>
      <c r="E1273">
        <f t="shared" si="19"/>
        <v>2021</v>
      </c>
    </row>
    <row r="1274" spans="1:5" x14ac:dyDescent="0.2">
      <c r="A1274" s="79">
        <v>44417</v>
      </c>
      <c r="B1274" s="77">
        <v>5.0498041785000005</v>
      </c>
      <c r="C1274" s="77">
        <v>3.98</v>
      </c>
      <c r="E1274">
        <f t="shared" si="19"/>
        <v>2021</v>
      </c>
    </row>
    <row r="1275" spans="1:5" x14ac:dyDescent="0.2">
      <c r="A1275" s="79">
        <v>44414</v>
      </c>
      <c r="B1275" s="77">
        <v>5.0518294712499996</v>
      </c>
      <c r="C1275" s="77">
        <v>3.98</v>
      </c>
      <c r="E1275">
        <f t="shared" si="19"/>
        <v>2021</v>
      </c>
    </row>
    <row r="1276" spans="1:5" x14ac:dyDescent="0.2">
      <c r="A1276" s="79">
        <v>44413</v>
      </c>
      <c r="B1276" s="77">
        <v>5.0684041152499999</v>
      </c>
      <c r="C1276" s="77">
        <v>3.98</v>
      </c>
      <c r="E1276">
        <f t="shared" si="19"/>
        <v>2021</v>
      </c>
    </row>
    <row r="1277" spans="1:5" x14ac:dyDescent="0.2">
      <c r="A1277" s="79">
        <v>44412</v>
      </c>
      <c r="B1277" s="77">
        <v>5.0648768092499994</v>
      </c>
      <c r="C1277" s="77">
        <v>3.98</v>
      </c>
      <c r="E1277">
        <f t="shared" si="19"/>
        <v>2021</v>
      </c>
    </row>
    <row r="1278" spans="1:5" x14ac:dyDescent="0.2">
      <c r="A1278" s="79">
        <v>44411</v>
      </c>
      <c r="B1278" s="77">
        <v>5.0615108952499996</v>
      </c>
      <c r="C1278" s="77">
        <v>3.98</v>
      </c>
      <c r="E1278">
        <f t="shared" si="19"/>
        <v>2021</v>
      </c>
    </row>
    <row r="1279" spans="1:5" x14ac:dyDescent="0.2">
      <c r="A1279" s="79">
        <v>44410</v>
      </c>
      <c r="B1279" s="77">
        <v>5.0681688065000001</v>
      </c>
      <c r="C1279" s="77">
        <v>3.98</v>
      </c>
      <c r="E1279">
        <f t="shared" si="19"/>
        <v>2021</v>
      </c>
    </row>
    <row r="1280" spans="1:5" x14ac:dyDescent="0.2">
      <c r="A1280" s="79">
        <v>44407</v>
      </c>
      <c r="B1280" s="77">
        <v>5.068325679</v>
      </c>
      <c r="C1280" s="77">
        <v>3.98</v>
      </c>
      <c r="E1280">
        <f t="shared" si="19"/>
        <v>2021</v>
      </c>
    </row>
    <row r="1281" spans="1:5" x14ac:dyDescent="0.2">
      <c r="A1281" s="79">
        <v>44406</v>
      </c>
      <c r="B1281" s="77">
        <v>5.0725647734999999</v>
      </c>
      <c r="C1281" s="77">
        <v>3.98</v>
      </c>
      <c r="E1281">
        <f t="shared" si="19"/>
        <v>2021</v>
      </c>
    </row>
    <row r="1282" spans="1:5" x14ac:dyDescent="0.2">
      <c r="A1282" s="79">
        <v>44405</v>
      </c>
      <c r="B1282" s="77">
        <v>5.04544754425</v>
      </c>
      <c r="C1282" s="77">
        <v>3.98</v>
      </c>
      <c r="E1282">
        <f t="shared" si="19"/>
        <v>2021</v>
      </c>
    </row>
    <row r="1283" spans="1:5" x14ac:dyDescent="0.2">
      <c r="A1283" s="79">
        <v>44404</v>
      </c>
      <c r="B1283" s="77">
        <v>5.0297948127499996</v>
      </c>
      <c r="C1283" s="77">
        <v>3.98</v>
      </c>
      <c r="E1283">
        <f t="shared" si="19"/>
        <v>2021</v>
      </c>
    </row>
    <row r="1284" spans="1:5" x14ac:dyDescent="0.2">
      <c r="A1284" s="79">
        <v>44403</v>
      </c>
      <c r="B1284" s="77">
        <v>5.0517515262499995</v>
      </c>
      <c r="C1284" s="77">
        <v>3.98</v>
      </c>
      <c r="E1284">
        <f t="shared" si="19"/>
        <v>2021</v>
      </c>
    </row>
    <row r="1285" spans="1:5" x14ac:dyDescent="0.2">
      <c r="A1285" s="79">
        <v>44400</v>
      </c>
      <c r="B1285" s="77">
        <v>5.0529206684999997</v>
      </c>
      <c r="C1285" s="77">
        <v>3.98</v>
      </c>
      <c r="E1285">
        <f t="shared" si="19"/>
        <v>2021</v>
      </c>
    </row>
    <row r="1286" spans="1:5" x14ac:dyDescent="0.2">
      <c r="A1286" s="79">
        <v>44399</v>
      </c>
      <c r="B1286" s="77">
        <v>5.0613544485000004</v>
      </c>
      <c r="C1286" s="77">
        <v>3.98</v>
      </c>
      <c r="E1286">
        <f t="shared" si="19"/>
        <v>2021</v>
      </c>
    </row>
    <row r="1287" spans="1:5" x14ac:dyDescent="0.2">
      <c r="A1287" s="79">
        <v>44398</v>
      </c>
      <c r="B1287" s="77">
        <v>5.0638587427499999</v>
      </c>
      <c r="C1287" s="77">
        <v>3.98</v>
      </c>
      <c r="E1287">
        <f t="shared" si="19"/>
        <v>2021</v>
      </c>
    </row>
    <row r="1288" spans="1:5" x14ac:dyDescent="0.2">
      <c r="A1288" s="79">
        <v>44397</v>
      </c>
      <c r="B1288" s="77">
        <v>5.0502713899999998</v>
      </c>
      <c r="C1288" s="77">
        <v>3.98</v>
      </c>
      <c r="E1288">
        <f t="shared" si="19"/>
        <v>2021</v>
      </c>
    </row>
    <row r="1289" spans="1:5" x14ac:dyDescent="0.2">
      <c r="A1289" s="79">
        <v>44396</v>
      </c>
      <c r="B1289" s="77">
        <v>5.0463027122500002</v>
      </c>
      <c r="C1289" s="77">
        <v>3.98</v>
      </c>
      <c r="E1289">
        <f t="shared" si="19"/>
        <v>2021</v>
      </c>
    </row>
    <row r="1290" spans="1:5" x14ac:dyDescent="0.2">
      <c r="A1290" s="79">
        <v>44393</v>
      </c>
      <c r="B1290" s="77">
        <v>5.0547143860000006</v>
      </c>
      <c r="C1290" s="77">
        <v>3.98</v>
      </c>
      <c r="E1290">
        <f t="shared" si="19"/>
        <v>2021</v>
      </c>
    </row>
    <row r="1291" spans="1:5" x14ac:dyDescent="0.2">
      <c r="A1291" s="79">
        <v>44392</v>
      </c>
      <c r="B1291" s="77">
        <v>5.06989489525</v>
      </c>
      <c r="C1291" s="77">
        <v>3.98</v>
      </c>
      <c r="E1291">
        <f t="shared" ref="E1291:E1354" si="20">YEAR(A1291)</f>
        <v>2021</v>
      </c>
    </row>
    <row r="1292" spans="1:5" x14ac:dyDescent="0.2">
      <c r="A1292" s="79">
        <v>44391</v>
      </c>
      <c r="B1292" s="77">
        <v>5.0623714997500002</v>
      </c>
      <c r="C1292" s="77">
        <v>3.98</v>
      </c>
      <c r="E1292">
        <f t="shared" si="20"/>
        <v>2021</v>
      </c>
    </row>
    <row r="1293" spans="1:5" x14ac:dyDescent="0.2">
      <c r="A1293" s="79">
        <v>44390</v>
      </c>
      <c r="B1293" s="77">
        <v>5.0626062845000002</v>
      </c>
      <c r="C1293" s="77">
        <v>3.98</v>
      </c>
      <c r="E1293">
        <f t="shared" si="20"/>
        <v>2021</v>
      </c>
    </row>
    <row r="1294" spans="1:5" x14ac:dyDescent="0.2">
      <c r="A1294" s="79">
        <v>44389</v>
      </c>
      <c r="B1294" s="77">
        <v>5.0572121302499999</v>
      </c>
      <c r="C1294" s="77">
        <v>3.98</v>
      </c>
      <c r="E1294">
        <f t="shared" si="20"/>
        <v>2021</v>
      </c>
    </row>
    <row r="1295" spans="1:5" x14ac:dyDescent="0.2">
      <c r="A1295" s="79">
        <v>44386</v>
      </c>
      <c r="B1295" s="77">
        <v>4.977543174</v>
      </c>
      <c r="C1295" s="77">
        <v>3.98</v>
      </c>
      <c r="E1295">
        <f t="shared" si="20"/>
        <v>2021</v>
      </c>
    </row>
    <row r="1296" spans="1:5" x14ac:dyDescent="0.2">
      <c r="A1296" s="79">
        <v>44385</v>
      </c>
      <c r="B1296" s="77">
        <v>4.9688771152499998</v>
      </c>
      <c r="C1296" s="77">
        <v>3.98</v>
      </c>
      <c r="E1296">
        <f t="shared" si="20"/>
        <v>2021</v>
      </c>
    </row>
    <row r="1297" spans="1:5" x14ac:dyDescent="0.2">
      <c r="A1297" s="79">
        <v>44384</v>
      </c>
      <c r="B1297" s="77">
        <v>4.9823108527499995</v>
      </c>
      <c r="C1297" s="77">
        <v>3.98</v>
      </c>
      <c r="E1297">
        <f t="shared" si="20"/>
        <v>2021</v>
      </c>
    </row>
    <row r="1298" spans="1:5" x14ac:dyDescent="0.2">
      <c r="A1298" s="79">
        <v>44383</v>
      </c>
      <c r="B1298" s="77">
        <v>4.9783883820000003</v>
      </c>
      <c r="C1298" s="77">
        <v>3.98</v>
      </c>
      <c r="E1298">
        <f t="shared" si="20"/>
        <v>2021</v>
      </c>
    </row>
    <row r="1299" spans="1:5" x14ac:dyDescent="0.2">
      <c r="A1299" s="79">
        <v>44382</v>
      </c>
      <c r="B1299" s="77">
        <v>4.9890936082500001</v>
      </c>
      <c r="C1299" s="77">
        <v>3.98</v>
      </c>
      <c r="E1299">
        <f t="shared" si="20"/>
        <v>2021</v>
      </c>
    </row>
    <row r="1300" spans="1:5" x14ac:dyDescent="0.2">
      <c r="A1300" s="79">
        <v>44379</v>
      </c>
      <c r="B1300" s="77">
        <v>4.9831577055</v>
      </c>
      <c r="C1300" s="77">
        <v>3.98</v>
      </c>
      <c r="E1300">
        <f t="shared" si="20"/>
        <v>2021</v>
      </c>
    </row>
    <row r="1301" spans="1:5" x14ac:dyDescent="0.2">
      <c r="A1301" s="79">
        <v>44378</v>
      </c>
      <c r="B1301" s="77">
        <v>4.9853916307499997</v>
      </c>
      <c r="C1301" s="77">
        <v>3.98</v>
      </c>
      <c r="E1301">
        <f t="shared" si="20"/>
        <v>2021</v>
      </c>
    </row>
    <row r="1302" spans="1:5" x14ac:dyDescent="0.2">
      <c r="A1302" s="79">
        <v>44377</v>
      </c>
      <c r="B1302" s="77">
        <v>4.9945021912499996</v>
      </c>
      <c r="C1302" s="77">
        <v>3.98</v>
      </c>
      <c r="E1302">
        <f t="shared" si="20"/>
        <v>2021</v>
      </c>
    </row>
    <row r="1303" spans="1:5" x14ac:dyDescent="0.2">
      <c r="A1303" s="79">
        <v>44376</v>
      </c>
      <c r="B1303" s="77">
        <v>4.9893251632500002</v>
      </c>
      <c r="C1303" s="77">
        <v>3.98</v>
      </c>
      <c r="E1303">
        <f t="shared" si="20"/>
        <v>2021</v>
      </c>
    </row>
    <row r="1304" spans="1:5" x14ac:dyDescent="0.2">
      <c r="A1304" s="79">
        <v>44375</v>
      </c>
      <c r="B1304" s="77">
        <v>4.9949663009999998</v>
      </c>
      <c r="C1304" s="77">
        <v>3.98</v>
      </c>
      <c r="E1304">
        <f t="shared" si="20"/>
        <v>2021</v>
      </c>
    </row>
    <row r="1305" spans="1:5" x14ac:dyDescent="0.2">
      <c r="A1305" s="79">
        <v>44372</v>
      </c>
      <c r="B1305" s="77">
        <v>4.9955079075000004</v>
      </c>
      <c r="C1305" s="77">
        <v>3.98</v>
      </c>
      <c r="E1305">
        <f t="shared" si="20"/>
        <v>2021</v>
      </c>
    </row>
    <row r="1306" spans="1:5" x14ac:dyDescent="0.2">
      <c r="A1306" s="79">
        <v>44371</v>
      </c>
      <c r="B1306" s="77">
        <v>4.9834657252499994</v>
      </c>
      <c r="C1306" s="77">
        <v>3.98</v>
      </c>
      <c r="E1306">
        <f t="shared" si="20"/>
        <v>2021</v>
      </c>
    </row>
    <row r="1307" spans="1:5" x14ac:dyDescent="0.2">
      <c r="A1307" s="79">
        <v>44370</v>
      </c>
      <c r="B1307" s="77">
        <v>4.9812719512499992</v>
      </c>
      <c r="C1307" s="77">
        <v>3.98</v>
      </c>
      <c r="E1307">
        <f t="shared" si="20"/>
        <v>2021</v>
      </c>
    </row>
    <row r="1308" spans="1:5" x14ac:dyDescent="0.2">
      <c r="A1308" s="79">
        <v>44369</v>
      </c>
      <c r="B1308" s="77">
        <v>4.9760839260000003</v>
      </c>
      <c r="C1308" s="77">
        <v>3.98</v>
      </c>
      <c r="E1308">
        <f t="shared" si="20"/>
        <v>2021</v>
      </c>
    </row>
    <row r="1309" spans="1:5" x14ac:dyDescent="0.2">
      <c r="A1309" s="79">
        <v>44368</v>
      </c>
      <c r="B1309" s="77">
        <v>4.9870105807499998</v>
      </c>
      <c r="C1309" s="77">
        <v>3.98</v>
      </c>
      <c r="E1309">
        <f t="shared" si="20"/>
        <v>2021</v>
      </c>
    </row>
    <row r="1310" spans="1:5" x14ac:dyDescent="0.2">
      <c r="A1310" s="79">
        <v>44365</v>
      </c>
      <c r="B1310" s="77">
        <v>4.9975980622500007</v>
      </c>
      <c r="C1310" s="77">
        <v>3.98</v>
      </c>
      <c r="E1310">
        <f t="shared" si="20"/>
        <v>2021</v>
      </c>
    </row>
    <row r="1311" spans="1:5" x14ac:dyDescent="0.2">
      <c r="A1311" s="79">
        <v>44364</v>
      </c>
      <c r="B1311" s="77">
        <v>5.0013181642499998</v>
      </c>
      <c r="C1311" s="77">
        <v>3.98</v>
      </c>
      <c r="E1311">
        <f t="shared" si="20"/>
        <v>2021</v>
      </c>
    </row>
    <row r="1312" spans="1:5" x14ac:dyDescent="0.2">
      <c r="A1312" s="79">
        <v>44363</v>
      </c>
      <c r="B1312" s="77">
        <v>5.0407952602500004</v>
      </c>
      <c r="C1312" s="77">
        <v>3.98</v>
      </c>
      <c r="E1312">
        <f t="shared" si="20"/>
        <v>2021</v>
      </c>
    </row>
    <row r="1313" spans="1:5" x14ac:dyDescent="0.2">
      <c r="A1313" s="79">
        <v>44362</v>
      </c>
      <c r="B1313" s="77">
        <v>5.0344214025000005</v>
      </c>
      <c r="C1313" s="77">
        <v>3.98</v>
      </c>
      <c r="E1313">
        <f t="shared" si="20"/>
        <v>2021</v>
      </c>
    </row>
    <row r="1314" spans="1:5" x14ac:dyDescent="0.2">
      <c r="A1314" s="79">
        <v>44361</v>
      </c>
      <c r="B1314" s="77">
        <v>5.0404801455000001</v>
      </c>
      <c r="C1314" s="77">
        <v>3.98</v>
      </c>
      <c r="E1314">
        <f t="shared" si="20"/>
        <v>2021</v>
      </c>
    </row>
    <row r="1315" spans="1:5" x14ac:dyDescent="0.2">
      <c r="A1315" s="79">
        <v>44358</v>
      </c>
      <c r="B1315" s="77">
        <v>5.0401650307499999</v>
      </c>
      <c r="C1315" s="77">
        <v>3.98</v>
      </c>
      <c r="E1315">
        <f t="shared" si="20"/>
        <v>2021</v>
      </c>
    </row>
    <row r="1316" spans="1:5" x14ac:dyDescent="0.2">
      <c r="A1316" s="79">
        <v>44357</v>
      </c>
      <c r="B1316" s="77">
        <v>5.0442643927499997</v>
      </c>
      <c r="C1316" s="77">
        <v>3.98</v>
      </c>
      <c r="E1316">
        <f t="shared" si="20"/>
        <v>2021</v>
      </c>
    </row>
    <row r="1317" spans="1:5" x14ac:dyDescent="0.2">
      <c r="A1317" s="79">
        <v>44356</v>
      </c>
      <c r="B1317" s="77">
        <v>5.0491608135000003</v>
      </c>
      <c r="C1317" s="77">
        <v>3.98</v>
      </c>
      <c r="E1317">
        <f t="shared" si="20"/>
        <v>2021</v>
      </c>
    </row>
    <row r="1318" spans="1:5" x14ac:dyDescent="0.2">
      <c r="A1318" s="79">
        <v>44355</v>
      </c>
      <c r="B1318" s="77">
        <v>5.0386688565000002</v>
      </c>
      <c r="C1318" s="77">
        <v>3.98</v>
      </c>
      <c r="E1318">
        <f t="shared" si="20"/>
        <v>2021</v>
      </c>
    </row>
    <row r="1319" spans="1:5" x14ac:dyDescent="0.2">
      <c r="A1319" s="79">
        <v>44354</v>
      </c>
      <c r="B1319" s="77">
        <v>5.0411892585000002</v>
      </c>
      <c r="C1319" s="77">
        <v>3.98</v>
      </c>
      <c r="E1319">
        <f t="shared" si="20"/>
        <v>2021</v>
      </c>
    </row>
    <row r="1320" spans="1:5" x14ac:dyDescent="0.2">
      <c r="A1320" s="79">
        <v>44351</v>
      </c>
      <c r="B1320" s="77">
        <v>5.0430023535000004</v>
      </c>
      <c r="C1320" s="77">
        <v>3.98</v>
      </c>
      <c r="E1320">
        <f t="shared" si="20"/>
        <v>2021</v>
      </c>
    </row>
    <row r="1321" spans="1:5" x14ac:dyDescent="0.2">
      <c r="A1321" s="79">
        <v>44350</v>
      </c>
      <c r="B1321" s="77">
        <v>5.0359936867499995</v>
      </c>
      <c r="C1321" s="77">
        <v>3.98</v>
      </c>
      <c r="E1321">
        <f t="shared" si="20"/>
        <v>2021</v>
      </c>
    </row>
    <row r="1322" spans="1:5" x14ac:dyDescent="0.2">
      <c r="A1322" s="79">
        <v>44349</v>
      </c>
      <c r="B1322" s="77">
        <v>5.0539875419999998</v>
      </c>
      <c r="C1322" s="77">
        <v>3.98</v>
      </c>
      <c r="E1322">
        <f t="shared" si="20"/>
        <v>2021</v>
      </c>
    </row>
    <row r="1323" spans="1:5" x14ac:dyDescent="0.2">
      <c r="A1323" s="79">
        <v>44348</v>
      </c>
      <c r="B1323" s="77">
        <v>5.0539083682500001</v>
      </c>
      <c r="C1323" s="77">
        <v>3.98</v>
      </c>
      <c r="E1323">
        <f t="shared" si="20"/>
        <v>2021</v>
      </c>
    </row>
    <row r="1324" spans="1:5" x14ac:dyDescent="0.2">
      <c r="A1324" s="79">
        <v>44347</v>
      </c>
      <c r="B1324" s="77">
        <v>5.0627943397499999</v>
      </c>
      <c r="C1324" s="77">
        <v>3.98</v>
      </c>
      <c r="E1324">
        <f t="shared" si="20"/>
        <v>2021</v>
      </c>
    </row>
    <row r="1325" spans="1:5" x14ac:dyDescent="0.2">
      <c r="A1325" s="79">
        <v>44344</v>
      </c>
      <c r="B1325" s="77">
        <v>5.0640663119999996</v>
      </c>
      <c r="C1325" s="77">
        <v>3.98</v>
      </c>
      <c r="E1325">
        <f t="shared" si="20"/>
        <v>2021</v>
      </c>
    </row>
    <row r="1326" spans="1:5" x14ac:dyDescent="0.2">
      <c r="A1326" s="79">
        <v>44343</v>
      </c>
      <c r="B1326" s="77">
        <v>5.0525623177499996</v>
      </c>
      <c r="C1326" s="77">
        <v>3.98</v>
      </c>
      <c r="E1326">
        <f t="shared" si="20"/>
        <v>2021</v>
      </c>
    </row>
    <row r="1327" spans="1:5" x14ac:dyDescent="0.2">
      <c r="A1327" s="79">
        <v>44342</v>
      </c>
      <c r="B1327" s="77">
        <v>5.0465534654999997</v>
      </c>
      <c r="C1327" s="77">
        <v>3.98</v>
      </c>
      <c r="E1327">
        <f t="shared" si="20"/>
        <v>2021</v>
      </c>
    </row>
    <row r="1328" spans="1:5" x14ac:dyDescent="0.2">
      <c r="A1328" s="79">
        <v>44341</v>
      </c>
      <c r="B1328" s="77">
        <v>5.0305733969999995</v>
      </c>
      <c r="C1328" s="77">
        <v>3.98</v>
      </c>
      <c r="E1328">
        <f t="shared" si="20"/>
        <v>2021</v>
      </c>
    </row>
    <row r="1329" spans="1:5" x14ac:dyDescent="0.2">
      <c r="A1329" s="79">
        <v>44340</v>
      </c>
      <c r="B1329" s="77">
        <v>5.0243036099999996</v>
      </c>
      <c r="C1329" s="77">
        <v>3.98</v>
      </c>
      <c r="E1329">
        <f t="shared" si="20"/>
        <v>2021</v>
      </c>
    </row>
    <row r="1330" spans="1:5" x14ac:dyDescent="0.2">
      <c r="A1330" s="79">
        <v>44337</v>
      </c>
      <c r="B1330" s="77">
        <v>5.0122781332499997</v>
      </c>
      <c r="C1330" s="77">
        <v>3.98</v>
      </c>
      <c r="E1330">
        <f t="shared" si="20"/>
        <v>2021</v>
      </c>
    </row>
    <row r="1331" spans="1:5" x14ac:dyDescent="0.2">
      <c r="A1331" s="79">
        <v>44336</v>
      </c>
      <c r="B1331" s="77">
        <v>5.0119665659999999</v>
      </c>
      <c r="C1331" s="77">
        <v>3.98</v>
      </c>
      <c r="E1331">
        <f t="shared" si="20"/>
        <v>2021</v>
      </c>
    </row>
    <row r="1332" spans="1:5" x14ac:dyDescent="0.2">
      <c r="A1332" s="79">
        <v>44335</v>
      </c>
      <c r="B1332" s="77">
        <v>4.9729595199999999</v>
      </c>
      <c r="C1332" s="77">
        <v>3.98</v>
      </c>
      <c r="E1332">
        <f t="shared" si="20"/>
        <v>2021</v>
      </c>
    </row>
    <row r="1333" spans="1:5" x14ac:dyDescent="0.2">
      <c r="A1333" s="79">
        <v>44334</v>
      </c>
      <c r="B1333" s="77">
        <v>4.9802346880000004</v>
      </c>
      <c r="C1333" s="77">
        <v>3.98</v>
      </c>
      <c r="E1333">
        <f t="shared" si="20"/>
        <v>2021</v>
      </c>
    </row>
    <row r="1334" spans="1:5" x14ac:dyDescent="0.2">
      <c r="A1334" s="79">
        <v>44333</v>
      </c>
      <c r="B1334" s="77">
        <v>4.9697929920000004</v>
      </c>
      <c r="C1334" s="77">
        <v>3.98</v>
      </c>
      <c r="E1334">
        <f t="shared" si="20"/>
        <v>2021</v>
      </c>
    </row>
    <row r="1335" spans="1:5" x14ac:dyDescent="0.2">
      <c r="A1335" s="79">
        <v>44330</v>
      </c>
      <c r="B1335" s="77">
        <v>4.9711054399999997</v>
      </c>
      <c r="C1335" s="77">
        <v>3.98</v>
      </c>
      <c r="E1335">
        <f t="shared" si="20"/>
        <v>2021</v>
      </c>
    </row>
    <row r="1336" spans="1:5" x14ac:dyDescent="0.2">
      <c r="A1336" s="79">
        <v>44329</v>
      </c>
      <c r="B1336" s="77">
        <v>4.9599330559999997</v>
      </c>
      <c r="C1336" s="77">
        <v>3.98</v>
      </c>
      <c r="E1336">
        <f t="shared" si="20"/>
        <v>2021</v>
      </c>
    </row>
    <row r="1337" spans="1:5" x14ac:dyDescent="0.2">
      <c r="A1337" s="79">
        <v>44328</v>
      </c>
      <c r="B1337" s="77">
        <v>4.9565527039999999</v>
      </c>
      <c r="C1337" s="77">
        <v>3.98</v>
      </c>
      <c r="E1337">
        <f t="shared" si="20"/>
        <v>2021</v>
      </c>
    </row>
    <row r="1338" spans="1:5" x14ac:dyDescent="0.2">
      <c r="A1338" s="79">
        <v>44327</v>
      </c>
      <c r="B1338" s="77">
        <v>4.8995209304999996</v>
      </c>
      <c r="C1338" s="77">
        <v>3.98</v>
      </c>
      <c r="E1338">
        <f t="shared" si="20"/>
        <v>2021</v>
      </c>
    </row>
    <row r="1339" spans="1:5" x14ac:dyDescent="0.2">
      <c r="A1339" s="79">
        <v>44326</v>
      </c>
      <c r="B1339" s="77">
        <v>4.9092949394999996</v>
      </c>
      <c r="C1339" s="77">
        <v>4.07</v>
      </c>
      <c r="E1339">
        <f t="shared" si="20"/>
        <v>2021</v>
      </c>
    </row>
    <row r="1340" spans="1:5" x14ac:dyDescent="0.2">
      <c r="A1340" s="79">
        <v>44323</v>
      </c>
      <c r="B1340" s="77">
        <v>4.8964745340000002</v>
      </c>
      <c r="C1340" s="77">
        <v>4.07</v>
      </c>
      <c r="E1340">
        <f t="shared" si="20"/>
        <v>2021</v>
      </c>
    </row>
    <row r="1341" spans="1:5" x14ac:dyDescent="0.2">
      <c r="A1341" s="79">
        <v>44322</v>
      </c>
      <c r="B1341" s="77">
        <v>4.7578523902500001</v>
      </c>
      <c r="C1341" s="77">
        <v>4.07</v>
      </c>
      <c r="E1341">
        <f t="shared" si="20"/>
        <v>2021</v>
      </c>
    </row>
    <row r="1342" spans="1:5" x14ac:dyDescent="0.2">
      <c r="A1342" s="79">
        <v>44321</v>
      </c>
      <c r="B1342" s="77">
        <v>4.7501351550000006</v>
      </c>
      <c r="C1342" s="77">
        <v>4.07</v>
      </c>
      <c r="E1342">
        <f t="shared" si="20"/>
        <v>2021</v>
      </c>
    </row>
    <row r="1343" spans="1:5" x14ac:dyDescent="0.2">
      <c r="A1343" s="79">
        <v>44320</v>
      </c>
      <c r="B1343" s="77">
        <v>4.7501351550000006</v>
      </c>
      <c r="C1343" s="77">
        <v>4.07</v>
      </c>
      <c r="E1343">
        <f t="shared" si="20"/>
        <v>2021</v>
      </c>
    </row>
    <row r="1344" spans="1:5" x14ac:dyDescent="0.2">
      <c r="A1344" s="79">
        <v>44319</v>
      </c>
      <c r="B1344" s="77">
        <v>4.749841677</v>
      </c>
      <c r="C1344" s="77">
        <v>4.07</v>
      </c>
      <c r="E1344">
        <f t="shared" si="20"/>
        <v>2021</v>
      </c>
    </row>
    <row r="1345" spans="1:5" x14ac:dyDescent="0.2">
      <c r="A1345" s="79">
        <v>44316</v>
      </c>
      <c r="B1345" s="77">
        <v>4.7489613967500004</v>
      </c>
      <c r="C1345" s="77">
        <v>4.07</v>
      </c>
      <c r="E1345">
        <f t="shared" si="20"/>
        <v>2021</v>
      </c>
    </row>
    <row r="1346" spans="1:5" x14ac:dyDescent="0.2">
      <c r="A1346" s="79">
        <v>44315</v>
      </c>
      <c r="B1346" s="77">
        <v>4.7513094975000003</v>
      </c>
      <c r="C1346" s="77">
        <v>4.07</v>
      </c>
      <c r="E1346">
        <f t="shared" si="20"/>
        <v>2021</v>
      </c>
    </row>
    <row r="1347" spans="1:5" x14ac:dyDescent="0.2">
      <c r="A1347" s="79">
        <v>44314</v>
      </c>
      <c r="B1347" s="77">
        <v>4.7464690785000005</v>
      </c>
      <c r="C1347" s="77">
        <v>4.07</v>
      </c>
      <c r="E1347">
        <f t="shared" si="20"/>
        <v>2021</v>
      </c>
    </row>
    <row r="1348" spans="1:5" x14ac:dyDescent="0.2">
      <c r="A1348" s="79">
        <v>44313</v>
      </c>
      <c r="B1348" s="77">
        <v>4.7429549685000003</v>
      </c>
      <c r="C1348" s="77">
        <v>4.07</v>
      </c>
      <c r="E1348">
        <f t="shared" si="20"/>
        <v>2021</v>
      </c>
    </row>
    <row r="1349" spans="1:5" x14ac:dyDescent="0.2">
      <c r="A1349" s="79">
        <v>44312</v>
      </c>
      <c r="B1349" s="77">
        <v>4.7417847464999996</v>
      </c>
      <c r="C1349" s="77">
        <v>4.07</v>
      </c>
      <c r="E1349">
        <f t="shared" si="20"/>
        <v>2021</v>
      </c>
    </row>
    <row r="1350" spans="1:5" x14ac:dyDescent="0.2">
      <c r="A1350" s="79">
        <v>44309</v>
      </c>
      <c r="B1350" s="77">
        <v>4.7334636735000002</v>
      </c>
      <c r="C1350" s="77">
        <v>4.07</v>
      </c>
      <c r="E1350">
        <f t="shared" si="20"/>
        <v>2021</v>
      </c>
    </row>
    <row r="1351" spans="1:5" x14ac:dyDescent="0.2">
      <c r="A1351" s="79">
        <v>44308</v>
      </c>
      <c r="B1351" s="77">
        <v>4.7382775859999997</v>
      </c>
      <c r="C1351" s="77">
        <v>4.07</v>
      </c>
      <c r="E1351">
        <f t="shared" si="20"/>
        <v>2021</v>
      </c>
    </row>
    <row r="1352" spans="1:5" x14ac:dyDescent="0.2">
      <c r="A1352" s="79">
        <v>44307</v>
      </c>
      <c r="B1352" s="77">
        <v>4.7375475810000003</v>
      </c>
      <c r="C1352" s="77">
        <v>4.07</v>
      </c>
      <c r="E1352">
        <f t="shared" si="20"/>
        <v>2021</v>
      </c>
    </row>
    <row r="1353" spans="1:5" x14ac:dyDescent="0.2">
      <c r="A1353" s="79">
        <v>44306</v>
      </c>
      <c r="B1353" s="77">
        <v>4.6544190027500001</v>
      </c>
      <c r="C1353" s="77">
        <v>4.07</v>
      </c>
      <c r="E1353">
        <f t="shared" si="20"/>
        <v>2021</v>
      </c>
    </row>
    <row r="1354" spans="1:5" x14ac:dyDescent="0.2">
      <c r="A1354" s="79">
        <v>44305</v>
      </c>
      <c r="B1354" s="77">
        <v>4.6474112877499998</v>
      </c>
      <c r="C1354" s="77">
        <v>4.07</v>
      </c>
      <c r="E1354">
        <f t="shared" si="20"/>
        <v>2021</v>
      </c>
    </row>
    <row r="1355" spans="1:5" x14ac:dyDescent="0.2">
      <c r="A1355" s="79">
        <v>44302</v>
      </c>
      <c r="B1355" s="77">
        <v>4.6390724820000004</v>
      </c>
      <c r="C1355" s="77">
        <v>4.07</v>
      </c>
      <c r="E1355">
        <f t="shared" ref="E1355:E1418" si="21">YEAR(A1355)</f>
        <v>2021</v>
      </c>
    </row>
    <row r="1356" spans="1:5" x14ac:dyDescent="0.2">
      <c r="A1356" s="79">
        <v>44301</v>
      </c>
      <c r="B1356" s="77">
        <v>4.6385745367500002</v>
      </c>
      <c r="C1356" s="77">
        <v>4.07</v>
      </c>
      <c r="E1356">
        <f t="shared" si="21"/>
        <v>2021</v>
      </c>
    </row>
    <row r="1357" spans="1:5" x14ac:dyDescent="0.2">
      <c r="A1357" s="79">
        <v>44300</v>
      </c>
      <c r="B1357" s="77">
        <v>4.6326074217500004</v>
      </c>
      <c r="C1357" s="77">
        <v>4.07</v>
      </c>
      <c r="E1357">
        <f t="shared" si="21"/>
        <v>2021</v>
      </c>
    </row>
    <row r="1358" spans="1:5" x14ac:dyDescent="0.2">
      <c r="A1358" s="79">
        <v>44299</v>
      </c>
      <c r="B1358" s="77">
        <v>4.6232615027500001</v>
      </c>
      <c r="C1358" s="77">
        <v>4.07</v>
      </c>
      <c r="E1358">
        <f t="shared" si="21"/>
        <v>2021</v>
      </c>
    </row>
    <row r="1359" spans="1:5" x14ac:dyDescent="0.2">
      <c r="A1359" s="79">
        <v>44298</v>
      </c>
      <c r="B1359" s="77">
        <v>4.6202251287499996</v>
      </c>
      <c r="C1359" s="77">
        <v>4.07</v>
      </c>
      <c r="E1359">
        <f t="shared" si="21"/>
        <v>2021</v>
      </c>
    </row>
    <row r="1360" spans="1:5" x14ac:dyDescent="0.2">
      <c r="A1360" s="79">
        <v>44295</v>
      </c>
      <c r="B1360" s="77">
        <v>4.6164881042499992</v>
      </c>
      <c r="C1360" s="77">
        <v>4.07</v>
      </c>
      <c r="E1360">
        <f t="shared" si="21"/>
        <v>2021</v>
      </c>
    </row>
    <row r="1361" spans="1:5" x14ac:dyDescent="0.2">
      <c r="A1361" s="79">
        <v>44294</v>
      </c>
      <c r="B1361" s="77">
        <v>4.5793835999999999</v>
      </c>
      <c r="C1361" s="77">
        <v>4.07</v>
      </c>
      <c r="E1361">
        <f t="shared" si="21"/>
        <v>2021</v>
      </c>
    </row>
    <row r="1362" spans="1:5" x14ac:dyDescent="0.2">
      <c r="A1362" s="79">
        <v>44293</v>
      </c>
      <c r="B1362" s="77">
        <v>4.5855433200000002</v>
      </c>
      <c r="C1362" s="77">
        <v>4.07</v>
      </c>
      <c r="E1362">
        <f t="shared" si="21"/>
        <v>2021</v>
      </c>
    </row>
    <row r="1363" spans="1:5" x14ac:dyDescent="0.2">
      <c r="A1363" s="79">
        <v>44292</v>
      </c>
      <c r="B1363" s="77">
        <v>4.5875066999999996</v>
      </c>
      <c r="C1363" s="77">
        <v>4.07</v>
      </c>
      <c r="E1363">
        <f t="shared" si="21"/>
        <v>2021</v>
      </c>
    </row>
    <row r="1364" spans="1:5" x14ac:dyDescent="0.2">
      <c r="A1364" s="79">
        <v>44291</v>
      </c>
      <c r="B1364" s="77">
        <v>4.5692005499999997</v>
      </c>
      <c r="C1364" s="77">
        <v>4.07</v>
      </c>
      <c r="E1364">
        <f t="shared" si="21"/>
        <v>2021</v>
      </c>
    </row>
    <row r="1365" spans="1:5" x14ac:dyDescent="0.2">
      <c r="A1365" s="79">
        <v>44288</v>
      </c>
      <c r="B1365" s="77">
        <v>4.5685047299999999</v>
      </c>
      <c r="C1365" s="77">
        <v>4.07</v>
      </c>
      <c r="E1365">
        <f t="shared" si="21"/>
        <v>2021</v>
      </c>
    </row>
    <row r="1366" spans="1:5" x14ac:dyDescent="0.2">
      <c r="A1366" s="79">
        <v>44287</v>
      </c>
      <c r="B1366" s="77">
        <v>4.5694093200000001</v>
      </c>
      <c r="C1366" s="77">
        <v>4.07</v>
      </c>
      <c r="E1366">
        <f t="shared" si="21"/>
        <v>2021</v>
      </c>
    </row>
    <row r="1367" spans="1:5" x14ac:dyDescent="0.2">
      <c r="A1367" s="79">
        <v>44286</v>
      </c>
      <c r="B1367" s="77">
        <v>4.5783353099999999</v>
      </c>
      <c r="C1367" s="77">
        <v>4.07</v>
      </c>
      <c r="E1367">
        <f t="shared" si="21"/>
        <v>2021</v>
      </c>
    </row>
    <row r="1368" spans="1:5" x14ac:dyDescent="0.2">
      <c r="A1368" s="79">
        <v>44285</v>
      </c>
      <c r="B1368" s="77">
        <v>4.6030707470000003</v>
      </c>
      <c r="C1368" s="77">
        <v>4.07</v>
      </c>
      <c r="E1368">
        <f t="shared" si="21"/>
        <v>2021</v>
      </c>
    </row>
    <row r="1369" spans="1:5" x14ac:dyDescent="0.2">
      <c r="A1369" s="79">
        <v>44284</v>
      </c>
      <c r="B1369" s="77">
        <v>4.604121632</v>
      </c>
      <c r="C1369" s="77">
        <v>4.07</v>
      </c>
      <c r="E1369">
        <f t="shared" si="21"/>
        <v>2021</v>
      </c>
    </row>
    <row r="1370" spans="1:5" x14ac:dyDescent="0.2">
      <c r="A1370" s="79">
        <v>44281</v>
      </c>
      <c r="B1370" s="77">
        <v>4.7771187499999996</v>
      </c>
      <c r="C1370" s="77">
        <v>4.07</v>
      </c>
      <c r="E1370">
        <f t="shared" si="21"/>
        <v>2021</v>
      </c>
    </row>
    <row r="1371" spans="1:5" x14ac:dyDescent="0.2">
      <c r="A1371" s="79">
        <v>44280</v>
      </c>
      <c r="B1371" s="77">
        <v>4.7736889687500002</v>
      </c>
      <c r="C1371" s="77">
        <v>4.07</v>
      </c>
      <c r="E1371">
        <f t="shared" si="21"/>
        <v>2021</v>
      </c>
    </row>
    <row r="1372" spans="1:5" x14ac:dyDescent="0.2">
      <c r="A1372" s="79">
        <v>44279</v>
      </c>
      <c r="B1372" s="77">
        <v>4.78985928125</v>
      </c>
      <c r="C1372" s="77">
        <v>4.07</v>
      </c>
      <c r="E1372">
        <f t="shared" si="21"/>
        <v>2021</v>
      </c>
    </row>
    <row r="1373" spans="1:5" x14ac:dyDescent="0.2">
      <c r="A1373" s="79">
        <v>44278</v>
      </c>
      <c r="B1373" s="77">
        <v>4.7955926562500002</v>
      </c>
      <c r="C1373" s="77">
        <v>4.07</v>
      </c>
      <c r="E1373">
        <f t="shared" si="21"/>
        <v>2021</v>
      </c>
    </row>
    <row r="1374" spans="1:5" x14ac:dyDescent="0.2">
      <c r="A1374" s="79">
        <v>44277</v>
      </c>
      <c r="B1374" s="77">
        <v>4.8021513750000002</v>
      </c>
      <c r="C1374" s="77">
        <v>4.07</v>
      </c>
      <c r="E1374">
        <f t="shared" si="21"/>
        <v>2021</v>
      </c>
    </row>
    <row r="1375" spans="1:5" x14ac:dyDescent="0.2">
      <c r="A1375" s="79">
        <v>44274</v>
      </c>
      <c r="B1375" s="77">
        <v>4.8008971875000004</v>
      </c>
      <c r="C1375" s="77">
        <v>4.07</v>
      </c>
      <c r="E1375">
        <f t="shared" si="21"/>
        <v>2021</v>
      </c>
    </row>
    <row r="1376" spans="1:5" x14ac:dyDescent="0.2">
      <c r="A1376" s="79">
        <v>44273</v>
      </c>
      <c r="B1376" s="77">
        <v>4.8031108749999998</v>
      </c>
      <c r="C1376" s="77">
        <v>4.07</v>
      </c>
      <c r="E1376">
        <f t="shared" si="21"/>
        <v>2021</v>
      </c>
    </row>
    <row r="1377" spans="1:5" x14ac:dyDescent="0.2">
      <c r="A1377" s="79">
        <v>44272</v>
      </c>
      <c r="B1377" s="77">
        <v>4.8048094375000003</v>
      </c>
      <c r="C1377" s="77">
        <v>3.98</v>
      </c>
      <c r="E1377">
        <f t="shared" si="21"/>
        <v>2021</v>
      </c>
    </row>
    <row r="1378" spans="1:5" x14ac:dyDescent="0.2">
      <c r="A1378" s="79">
        <v>44271</v>
      </c>
      <c r="B1378" s="77">
        <v>4.8042923437499994</v>
      </c>
      <c r="C1378" s="77">
        <v>3.98</v>
      </c>
      <c r="E1378">
        <f t="shared" si="21"/>
        <v>2021</v>
      </c>
    </row>
    <row r="1379" spans="1:5" x14ac:dyDescent="0.2">
      <c r="A1379" s="79">
        <v>44270</v>
      </c>
      <c r="B1379" s="77">
        <v>4.8071006562499994</v>
      </c>
      <c r="C1379" s="77">
        <v>3.98</v>
      </c>
      <c r="E1379">
        <f t="shared" si="21"/>
        <v>2021</v>
      </c>
    </row>
    <row r="1380" spans="1:5" x14ac:dyDescent="0.2">
      <c r="A1380" s="79">
        <v>44267</v>
      </c>
      <c r="B1380" s="77">
        <v>4.8014873124999999</v>
      </c>
      <c r="C1380" s="77">
        <v>3.98</v>
      </c>
      <c r="E1380">
        <f t="shared" si="21"/>
        <v>2021</v>
      </c>
    </row>
    <row r="1381" spans="1:5" x14ac:dyDescent="0.2">
      <c r="A1381" s="79">
        <v>44266</v>
      </c>
      <c r="B1381" s="77">
        <v>4.8122825000000002</v>
      </c>
      <c r="C1381" s="77">
        <v>3.98</v>
      </c>
      <c r="E1381">
        <f t="shared" si="21"/>
        <v>2021</v>
      </c>
    </row>
    <row r="1382" spans="1:5" x14ac:dyDescent="0.2">
      <c r="A1382" s="79">
        <v>44265</v>
      </c>
      <c r="B1382" s="77">
        <v>4.80237275</v>
      </c>
      <c r="C1382" s="77">
        <v>3.98</v>
      </c>
      <c r="E1382">
        <f t="shared" si="21"/>
        <v>2021</v>
      </c>
    </row>
    <row r="1383" spans="1:5" x14ac:dyDescent="0.2">
      <c r="A1383" s="79">
        <v>44264</v>
      </c>
      <c r="B1383" s="77">
        <v>4.8020775625000001</v>
      </c>
      <c r="C1383" s="77">
        <v>3.98</v>
      </c>
      <c r="E1383">
        <f t="shared" si="21"/>
        <v>2021</v>
      </c>
    </row>
    <row r="1384" spans="1:5" x14ac:dyDescent="0.2">
      <c r="A1384" s="79">
        <v>44263</v>
      </c>
      <c r="B1384" s="77">
        <v>4.7881713124999994</v>
      </c>
      <c r="C1384" s="77">
        <v>3.98</v>
      </c>
      <c r="E1384">
        <f t="shared" si="21"/>
        <v>2021</v>
      </c>
    </row>
    <row r="1385" spans="1:5" x14ac:dyDescent="0.2">
      <c r="A1385" s="79">
        <v>44260</v>
      </c>
      <c r="B1385" s="77">
        <v>4.8110230312500004</v>
      </c>
      <c r="C1385" s="77">
        <v>3.98</v>
      </c>
      <c r="E1385">
        <f t="shared" si="21"/>
        <v>2021</v>
      </c>
    </row>
    <row r="1386" spans="1:5" x14ac:dyDescent="0.2">
      <c r="A1386" s="79">
        <v>44259</v>
      </c>
      <c r="B1386" s="77">
        <v>4.8303578437499999</v>
      </c>
      <c r="C1386" s="77">
        <v>3.98</v>
      </c>
      <c r="E1386">
        <f t="shared" si="21"/>
        <v>2021</v>
      </c>
    </row>
    <row r="1387" spans="1:5" x14ac:dyDescent="0.2">
      <c r="A1387" s="79">
        <v>44258</v>
      </c>
      <c r="B1387" s="77">
        <v>4.8317768437500002</v>
      </c>
      <c r="C1387" s="77">
        <v>3.98</v>
      </c>
      <c r="E1387">
        <f t="shared" si="21"/>
        <v>2021</v>
      </c>
    </row>
    <row r="1388" spans="1:5" x14ac:dyDescent="0.2">
      <c r="A1388" s="79">
        <v>44257</v>
      </c>
      <c r="B1388" s="77">
        <v>4.8294620312499994</v>
      </c>
      <c r="C1388" s="77">
        <v>3.98</v>
      </c>
      <c r="E1388">
        <f t="shared" si="21"/>
        <v>2021</v>
      </c>
    </row>
    <row r="1389" spans="1:5" x14ac:dyDescent="0.2">
      <c r="A1389" s="79">
        <v>44256</v>
      </c>
      <c r="B1389" s="77">
        <v>4.83304721875</v>
      </c>
      <c r="C1389" s="77">
        <v>3.98</v>
      </c>
      <c r="E1389">
        <f t="shared" si="21"/>
        <v>2021</v>
      </c>
    </row>
    <row r="1390" spans="1:5" x14ac:dyDescent="0.2">
      <c r="A1390" s="79">
        <v>44253</v>
      </c>
      <c r="B1390" s="77">
        <v>4.8276714375000003</v>
      </c>
      <c r="C1390" s="77">
        <v>3.98</v>
      </c>
      <c r="E1390">
        <f t="shared" si="21"/>
        <v>2021</v>
      </c>
    </row>
    <row r="1391" spans="1:5" x14ac:dyDescent="0.2">
      <c r="A1391" s="79">
        <v>44252</v>
      </c>
      <c r="B1391" s="77">
        <v>4.8415083750000001</v>
      </c>
      <c r="C1391" s="77">
        <v>3.98</v>
      </c>
      <c r="E1391">
        <f t="shared" si="21"/>
        <v>2021</v>
      </c>
    </row>
    <row r="1392" spans="1:5" x14ac:dyDescent="0.2">
      <c r="A1392" s="79">
        <v>44251</v>
      </c>
      <c r="B1392" s="77">
        <v>4.84015859375</v>
      </c>
      <c r="C1392" s="77">
        <v>3.98</v>
      </c>
      <c r="E1392">
        <f t="shared" si="21"/>
        <v>2021</v>
      </c>
    </row>
    <row r="1393" spans="1:5" x14ac:dyDescent="0.2">
      <c r="A1393" s="79">
        <v>44250</v>
      </c>
      <c r="B1393" s="77">
        <v>4.8331219687499996</v>
      </c>
      <c r="C1393" s="77">
        <v>3.88</v>
      </c>
      <c r="E1393">
        <f t="shared" si="21"/>
        <v>2021</v>
      </c>
    </row>
    <row r="1394" spans="1:5" x14ac:dyDescent="0.2">
      <c r="A1394" s="79">
        <v>44249</v>
      </c>
      <c r="B1394" s="77">
        <v>4.8345426250000001</v>
      </c>
      <c r="C1394" s="77">
        <v>3.88</v>
      </c>
      <c r="E1394">
        <f t="shared" si="21"/>
        <v>2021</v>
      </c>
    </row>
    <row r="1395" spans="1:5" x14ac:dyDescent="0.2">
      <c r="A1395" s="79">
        <v>44246</v>
      </c>
      <c r="B1395" s="77">
        <v>4.8404585000000004</v>
      </c>
      <c r="C1395" s="77">
        <v>3.88</v>
      </c>
      <c r="E1395">
        <f t="shared" si="21"/>
        <v>2021</v>
      </c>
    </row>
    <row r="1396" spans="1:5" x14ac:dyDescent="0.2">
      <c r="A1396" s="79">
        <v>44245</v>
      </c>
      <c r="B1396" s="77">
        <v>4.8166586875000004</v>
      </c>
      <c r="C1396" s="77">
        <v>3.88</v>
      </c>
      <c r="E1396">
        <f t="shared" si="21"/>
        <v>2021</v>
      </c>
    </row>
    <row r="1397" spans="1:5" x14ac:dyDescent="0.2">
      <c r="A1397" s="79">
        <v>44244</v>
      </c>
      <c r="B1397" s="77">
        <v>4.8396339062499996</v>
      </c>
      <c r="C1397" s="77">
        <v>3.88</v>
      </c>
      <c r="E1397">
        <f t="shared" si="21"/>
        <v>2021</v>
      </c>
    </row>
    <row r="1398" spans="1:5" x14ac:dyDescent="0.2">
      <c r="A1398" s="79">
        <v>44243</v>
      </c>
      <c r="B1398" s="77">
        <v>4.8387721250000002</v>
      </c>
      <c r="C1398" s="77">
        <v>3.88</v>
      </c>
      <c r="E1398">
        <f t="shared" si="21"/>
        <v>2021</v>
      </c>
    </row>
    <row r="1399" spans="1:5" x14ac:dyDescent="0.2">
      <c r="A1399" s="79">
        <v>44242</v>
      </c>
      <c r="B1399" s="77">
        <v>4.8400836250000001</v>
      </c>
      <c r="C1399" s="77">
        <v>3.88</v>
      </c>
      <c r="E1399">
        <f t="shared" si="21"/>
        <v>2021</v>
      </c>
    </row>
    <row r="1400" spans="1:5" x14ac:dyDescent="0.2">
      <c r="A1400" s="79">
        <v>44239</v>
      </c>
      <c r="B1400" s="77">
        <v>4.8397088437500004</v>
      </c>
      <c r="C1400" s="77">
        <v>3.88</v>
      </c>
      <c r="E1400">
        <f t="shared" si="21"/>
        <v>2021</v>
      </c>
    </row>
    <row r="1401" spans="1:5" x14ac:dyDescent="0.2">
      <c r="A1401" s="79">
        <v>44238</v>
      </c>
      <c r="B1401" s="77">
        <v>4.8388095624999998</v>
      </c>
      <c r="C1401" s="77">
        <v>3.88</v>
      </c>
      <c r="E1401">
        <f t="shared" si="21"/>
        <v>2021</v>
      </c>
    </row>
    <row r="1402" spans="1:5" x14ac:dyDescent="0.2">
      <c r="A1402" s="79">
        <v>44237</v>
      </c>
      <c r="B1402" s="77">
        <v>4.8415834062499998</v>
      </c>
      <c r="C1402" s="77">
        <v>3.88</v>
      </c>
      <c r="E1402">
        <f t="shared" si="21"/>
        <v>2021</v>
      </c>
    </row>
    <row r="1403" spans="1:5" x14ac:dyDescent="0.2">
      <c r="A1403" s="79">
        <v>44236</v>
      </c>
      <c r="B1403" s="77">
        <v>4.8558775624999999</v>
      </c>
      <c r="C1403" s="77">
        <v>3.88</v>
      </c>
      <c r="E1403">
        <f t="shared" si="21"/>
        <v>2021</v>
      </c>
    </row>
    <row r="1404" spans="1:5" x14ac:dyDescent="0.2">
      <c r="A1404" s="79">
        <v>44235</v>
      </c>
      <c r="B1404" s="77">
        <v>4.8455622500000004</v>
      </c>
      <c r="C1404" s="77">
        <v>3.88</v>
      </c>
      <c r="E1404">
        <f t="shared" si="21"/>
        <v>2021</v>
      </c>
    </row>
    <row r="1405" spans="1:5" x14ac:dyDescent="0.2">
      <c r="A1405" s="79">
        <v>44232</v>
      </c>
      <c r="B1405" s="77">
        <v>4.8322998750000004</v>
      </c>
      <c r="C1405" s="77">
        <v>3.88</v>
      </c>
      <c r="E1405">
        <f t="shared" si="21"/>
        <v>2021</v>
      </c>
    </row>
    <row r="1406" spans="1:5" x14ac:dyDescent="0.2">
      <c r="A1406" s="79">
        <v>44231</v>
      </c>
      <c r="B1406" s="77">
        <v>4.8284919687499999</v>
      </c>
      <c r="C1406" s="77">
        <v>3.88</v>
      </c>
      <c r="E1406">
        <f t="shared" si="21"/>
        <v>2021</v>
      </c>
    </row>
    <row r="1407" spans="1:5" x14ac:dyDescent="0.2">
      <c r="A1407" s="79">
        <v>44230</v>
      </c>
      <c r="B1407" s="77">
        <v>4.9147085157500001</v>
      </c>
      <c r="C1407" s="77">
        <v>3.88</v>
      </c>
      <c r="E1407">
        <f t="shared" si="21"/>
        <v>2021</v>
      </c>
    </row>
    <row r="1408" spans="1:5" x14ac:dyDescent="0.2">
      <c r="A1408" s="79">
        <v>44229</v>
      </c>
      <c r="B1408" s="77">
        <v>4.9182105407500005</v>
      </c>
      <c r="C1408" s="77">
        <v>3.88</v>
      </c>
      <c r="E1408">
        <f t="shared" si="21"/>
        <v>2021</v>
      </c>
    </row>
    <row r="1409" spans="1:5" x14ac:dyDescent="0.2">
      <c r="A1409" s="79">
        <v>44228</v>
      </c>
      <c r="B1409" s="77">
        <v>4.9092371017500005</v>
      </c>
      <c r="C1409" s="77">
        <v>3.88</v>
      </c>
      <c r="E1409">
        <f t="shared" si="21"/>
        <v>2021</v>
      </c>
    </row>
    <row r="1410" spans="1:5" x14ac:dyDescent="0.2">
      <c r="A1410" s="79">
        <v>44225</v>
      </c>
      <c r="B1410" s="77">
        <v>4.9382524107499997</v>
      </c>
      <c r="C1410" s="77">
        <v>3.88</v>
      </c>
      <c r="E1410">
        <f t="shared" si="21"/>
        <v>2021</v>
      </c>
    </row>
    <row r="1411" spans="1:5" x14ac:dyDescent="0.2">
      <c r="A1411" s="79">
        <v>44224</v>
      </c>
      <c r="B1411" s="77">
        <v>4.9227859062499997</v>
      </c>
      <c r="C1411" s="77">
        <v>3.88</v>
      </c>
      <c r="E1411">
        <f t="shared" si="21"/>
        <v>2021</v>
      </c>
    </row>
    <row r="1412" spans="1:5" x14ac:dyDescent="0.2">
      <c r="A1412" s="79">
        <v>44223</v>
      </c>
      <c r="B1412" s="77">
        <v>4.8976506694999999</v>
      </c>
      <c r="C1412" s="77">
        <v>3.88</v>
      </c>
      <c r="E1412">
        <f t="shared" si="21"/>
        <v>2021</v>
      </c>
    </row>
    <row r="1413" spans="1:5" x14ac:dyDescent="0.2">
      <c r="A1413" s="79">
        <v>44222</v>
      </c>
      <c r="B1413" s="77">
        <v>4.9118192975000001</v>
      </c>
      <c r="C1413" s="77">
        <v>3.88</v>
      </c>
      <c r="E1413">
        <f t="shared" si="21"/>
        <v>2021</v>
      </c>
    </row>
    <row r="1414" spans="1:5" x14ac:dyDescent="0.2">
      <c r="A1414" s="79">
        <v>44221</v>
      </c>
      <c r="B1414" s="77">
        <v>4.822530875</v>
      </c>
      <c r="C1414" s="77">
        <v>3.88</v>
      </c>
      <c r="E1414">
        <f t="shared" si="21"/>
        <v>2021</v>
      </c>
    </row>
    <row r="1415" spans="1:5" x14ac:dyDescent="0.2">
      <c r="A1415" s="79">
        <v>44218</v>
      </c>
      <c r="B1415" s="77">
        <v>4.8214147812499997</v>
      </c>
      <c r="C1415" s="77">
        <v>3.88</v>
      </c>
      <c r="E1415">
        <f t="shared" si="21"/>
        <v>2021</v>
      </c>
    </row>
    <row r="1416" spans="1:5" x14ac:dyDescent="0.2">
      <c r="A1416" s="79">
        <v>44217</v>
      </c>
      <c r="B1416" s="77">
        <v>4.8361886249999992</v>
      </c>
      <c r="C1416" s="77">
        <v>3.88</v>
      </c>
      <c r="E1416">
        <f t="shared" si="21"/>
        <v>2021</v>
      </c>
    </row>
    <row r="1417" spans="1:5" x14ac:dyDescent="0.2">
      <c r="A1417" s="79">
        <v>44216</v>
      </c>
      <c r="B1417" s="77">
        <v>4.83334621875</v>
      </c>
      <c r="C1417" s="77">
        <v>3.88</v>
      </c>
      <c r="E1417">
        <f t="shared" si="21"/>
        <v>2021</v>
      </c>
    </row>
    <row r="1418" spans="1:5" x14ac:dyDescent="0.2">
      <c r="A1418" s="79">
        <v>44215</v>
      </c>
      <c r="B1418" s="77">
        <v>4.82387084375</v>
      </c>
      <c r="C1418" s="77">
        <v>3.88</v>
      </c>
      <c r="E1418">
        <f t="shared" si="21"/>
        <v>2021</v>
      </c>
    </row>
    <row r="1419" spans="1:5" x14ac:dyDescent="0.2">
      <c r="A1419" s="79">
        <v>44214</v>
      </c>
      <c r="B1419" s="77">
        <v>4.8133943437499997</v>
      </c>
      <c r="C1419" s="77">
        <v>3.88</v>
      </c>
      <c r="E1419">
        <f t="shared" ref="E1419:E1482" si="22">YEAR(A1419)</f>
        <v>2021</v>
      </c>
    </row>
    <row r="1420" spans="1:5" x14ac:dyDescent="0.2">
      <c r="A1420" s="79">
        <v>44211</v>
      </c>
      <c r="B1420" s="77">
        <v>4.8227541250000003</v>
      </c>
      <c r="C1420" s="77">
        <v>3.88</v>
      </c>
      <c r="E1420">
        <f t="shared" si="22"/>
        <v>2021</v>
      </c>
    </row>
    <row r="1421" spans="1:5" x14ac:dyDescent="0.2">
      <c r="A1421" s="79">
        <v>44210</v>
      </c>
      <c r="B1421" s="77">
        <v>4.8267020937500007</v>
      </c>
      <c r="C1421" s="77">
        <v>3.88</v>
      </c>
      <c r="E1421">
        <f t="shared" si="22"/>
        <v>2021</v>
      </c>
    </row>
    <row r="1422" spans="1:5" x14ac:dyDescent="0.2">
      <c r="A1422" s="79">
        <v>44209</v>
      </c>
      <c r="B1422" s="77">
        <v>4.8311045937500001</v>
      </c>
      <c r="C1422" s="77">
        <v>3.88</v>
      </c>
      <c r="E1422">
        <f t="shared" si="22"/>
        <v>2021</v>
      </c>
    </row>
    <row r="1423" spans="1:5" x14ac:dyDescent="0.2">
      <c r="A1423" s="79">
        <v>44208</v>
      </c>
      <c r="B1423" s="77">
        <v>4.83491659375</v>
      </c>
      <c r="C1423" s="77">
        <v>3.88</v>
      </c>
      <c r="E1423">
        <f t="shared" si="22"/>
        <v>2021</v>
      </c>
    </row>
    <row r="1424" spans="1:5" x14ac:dyDescent="0.2">
      <c r="A1424" s="79">
        <v>44207</v>
      </c>
      <c r="B1424" s="77">
        <v>4.822530875</v>
      </c>
      <c r="C1424" s="77">
        <v>3.88</v>
      </c>
      <c r="E1424">
        <f t="shared" si="22"/>
        <v>2021</v>
      </c>
    </row>
    <row r="1425" spans="1:5" x14ac:dyDescent="0.2">
      <c r="A1425" s="79">
        <v>44204</v>
      </c>
      <c r="B1425" s="77">
        <v>4.8281189687499992</v>
      </c>
      <c r="C1425" s="77">
        <v>3.88</v>
      </c>
      <c r="E1425">
        <f t="shared" si="22"/>
        <v>2021</v>
      </c>
    </row>
    <row r="1426" spans="1:5" x14ac:dyDescent="0.2">
      <c r="A1426" s="79">
        <v>44203</v>
      </c>
      <c r="B1426" s="77">
        <v>4.8247645625000004</v>
      </c>
      <c r="C1426" s="77">
        <v>3.88</v>
      </c>
      <c r="E1426">
        <f t="shared" si="22"/>
        <v>2021</v>
      </c>
    </row>
    <row r="1427" spans="1:5" x14ac:dyDescent="0.2">
      <c r="A1427" s="79">
        <v>44202</v>
      </c>
      <c r="B1427" s="77">
        <v>4.8375361874999996</v>
      </c>
      <c r="C1427" s="77">
        <v>3.88</v>
      </c>
      <c r="E1427">
        <f t="shared" si="22"/>
        <v>2021</v>
      </c>
    </row>
    <row r="1428" spans="1:5" x14ac:dyDescent="0.2">
      <c r="A1428" s="79">
        <v>44201</v>
      </c>
      <c r="B1428" s="77">
        <v>4.8394839999999997</v>
      </c>
      <c r="C1428" s="77">
        <v>3.88</v>
      </c>
      <c r="E1428">
        <f t="shared" si="22"/>
        <v>2021</v>
      </c>
    </row>
    <row r="1429" spans="1:5" x14ac:dyDescent="0.2">
      <c r="A1429" s="79">
        <v>44200</v>
      </c>
      <c r="B1429" s="77">
        <v>4.8366377187499996</v>
      </c>
      <c r="C1429" s="77">
        <v>3.88</v>
      </c>
      <c r="E1429">
        <f t="shared" si="22"/>
        <v>2021</v>
      </c>
    </row>
    <row r="1430" spans="1:5" x14ac:dyDescent="0.2">
      <c r="A1430" s="79">
        <v>44197</v>
      </c>
      <c r="B1430" s="77">
        <v>4.7876578125</v>
      </c>
      <c r="C1430" s="77">
        <v>3.88</v>
      </c>
      <c r="E1430">
        <f t="shared" si="22"/>
        <v>2021</v>
      </c>
    </row>
    <row r="1431" spans="1:5" x14ac:dyDescent="0.2">
      <c r="A1431" s="79">
        <v>44196</v>
      </c>
      <c r="B1431" s="77">
        <v>4.7866311250000004</v>
      </c>
      <c r="C1431" s="77">
        <v>3.88</v>
      </c>
      <c r="E1431">
        <f t="shared" si="22"/>
        <v>2020</v>
      </c>
    </row>
    <row r="1432" spans="1:5" x14ac:dyDescent="0.2">
      <c r="A1432" s="79">
        <v>44195</v>
      </c>
      <c r="B1432" s="77">
        <v>4.7919893125000002</v>
      </c>
      <c r="C1432" s="77">
        <v>3.88</v>
      </c>
      <c r="E1432">
        <f t="shared" si="22"/>
        <v>2020</v>
      </c>
    </row>
    <row r="1433" spans="1:5" x14ac:dyDescent="0.2">
      <c r="A1433" s="79">
        <v>44194</v>
      </c>
      <c r="B1433" s="77">
        <v>4.6703212535</v>
      </c>
      <c r="C1433" s="77">
        <v>3.88</v>
      </c>
      <c r="E1433">
        <f t="shared" si="22"/>
        <v>2020</v>
      </c>
    </row>
    <row r="1434" spans="1:5" x14ac:dyDescent="0.2">
      <c r="A1434" s="79">
        <v>44193</v>
      </c>
      <c r="B1434" s="77">
        <v>4.6658201854999994</v>
      </c>
      <c r="C1434" s="77">
        <v>3.88</v>
      </c>
      <c r="E1434">
        <f t="shared" si="22"/>
        <v>2020</v>
      </c>
    </row>
    <row r="1435" spans="1:5" x14ac:dyDescent="0.2">
      <c r="A1435" s="79">
        <v>44190</v>
      </c>
      <c r="B1435" s="77">
        <v>4.5856835100000009</v>
      </c>
      <c r="C1435" s="77">
        <v>3.88</v>
      </c>
      <c r="E1435">
        <f t="shared" si="22"/>
        <v>2020</v>
      </c>
    </row>
    <row r="1436" spans="1:5" x14ac:dyDescent="0.2">
      <c r="A1436" s="79">
        <v>44189</v>
      </c>
      <c r="B1436" s="77">
        <v>4.4407013280000003</v>
      </c>
      <c r="C1436" s="77">
        <v>3.88</v>
      </c>
      <c r="E1436">
        <f t="shared" si="22"/>
        <v>2020</v>
      </c>
    </row>
    <row r="1437" spans="1:5" x14ac:dyDescent="0.2">
      <c r="A1437" s="79">
        <v>44188</v>
      </c>
      <c r="B1437" s="77">
        <v>4.4339795630000003</v>
      </c>
      <c r="C1437" s="77">
        <v>3.88</v>
      </c>
      <c r="E1437">
        <f t="shared" si="22"/>
        <v>2020</v>
      </c>
    </row>
    <row r="1438" spans="1:5" x14ac:dyDescent="0.2">
      <c r="A1438" s="79">
        <v>44187</v>
      </c>
      <c r="B1438" s="77">
        <v>4.4324886150000005</v>
      </c>
      <c r="C1438" s="77">
        <v>3.88</v>
      </c>
      <c r="E1438">
        <f t="shared" si="22"/>
        <v>2020</v>
      </c>
    </row>
    <row r="1439" spans="1:5" x14ac:dyDescent="0.2">
      <c r="A1439" s="79">
        <v>44186</v>
      </c>
      <c r="B1439" s="77">
        <v>4.428089344</v>
      </c>
      <c r="C1439" s="77">
        <v>3.77</v>
      </c>
      <c r="E1439">
        <f t="shared" si="22"/>
        <v>2020</v>
      </c>
    </row>
    <row r="1440" spans="1:5" x14ac:dyDescent="0.2">
      <c r="A1440" s="79">
        <v>44183</v>
      </c>
      <c r="B1440" s="77">
        <v>4.2833103880000003</v>
      </c>
      <c r="C1440" s="77">
        <v>3.77</v>
      </c>
      <c r="E1440">
        <f t="shared" si="22"/>
        <v>2020</v>
      </c>
    </row>
    <row r="1441" spans="1:5" x14ac:dyDescent="0.2">
      <c r="A1441" s="79">
        <v>44182</v>
      </c>
      <c r="B1441" s="77">
        <v>4.2858017439999996</v>
      </c>
      <c r="C1441" s="77">
        <v>3.77</v>
      </c>
      <c r="E1441">
        <f t="shared" si="22"/>
        <v>2020</v>
      </c>
    </row>
    <row r="1442" spans="1:5" x14ac:dyDescent="0.2">
      <c r="A1442" s="79">
        <v>44181</v>
      </c>
      <c r="B1442" s="77">
        <v>4.2860641599999996</v>
      </c>
      <c r="C1442" s="77">
        <v>3.77</v>
      </c>
      <c r="E1442">
        <f t="shared" si="22"/>
        <v>2020</v>
      </c>
    </row>
    <row r="1443" spans="1:5" x14ac:dyDescent="0.2">
      <c r="A1443" s="79">
        <v>44180</v>
      </c>
      <c r="B1443" s="77">
        <v>4.2818038760000006</v>
      </c>
      <c r="C1443" s="77">
        <v>3.77</v>
      </c>
      <c r="E1443">
        <f t="shared" si="22"/>
        <v>2020</v>
      </c>
    </row>
    <row r="1444" spans="1:5" x14ac:dyDescent="0.2">
      <c r="A1444" s="79">
        <v>44179</v>
      </c>
      <c r="B1444" s="77">
        <v>4.2753966079999994</v>
      </c>
      <c r="C1444" s="77">
        <v>3.77</v>
      </c>
      <c r="E1444">
        <f t="shared" si="22"/>
        <v>2020</v>
      </c>
    </row>
    <row r="1445" spans="1:5" x14ac:dyDescent="0.2">
      <c r="A1445" s="79">
        <v>44176</v>
      </c>
      <c r="B1445" s="77">
        <v>4.2770946399999996</v>
      </c>
      <c r="C1445" s="77">
        <v>3.77</v>
      </c>
      <c r="E1445">
        <f t="shared" si="22"/>
        <v>2020</v>
      </c>
    </row>
    <row r="1446" spans="1:5" x14ac:dyDescent="0.2">
      <c r="A1446" s="79">
        <v>44175</v>
      </c>
      <c r="B1446" s="77">
        <v>4.2787286079999998</v>
      </c>
      <c r="C1446" s="77">
        <v>3.77</v>
      </c>
      <c r="E1446">
        <f t="shared" si="22"/>
        <v>2020</v>
      </c>
    </row>
    <row r="1447" spans="1:5" x14ac:dyDescent="0.2">
      <c r="A1447" s="79">
        <v>44174</v>
      </c>
      <c r="B1447" s="77">
        <v>4.3172614172500001</v>
      </c>
      <c r="C1447" s="77">
        <v>3.77</v>
      </c>
      <c r="E1447">
        <f t="shared" si="22"/>
        <v>2020</v>
      </c>
    </row>
    <row r="1448" spans="1:5" x14ac:dyDescent="0.2">
      <c r="A1448" s="79">
        <v>44173</v>
      </c>
      <c r="B1448" s="77">
        <v>4.3248622210000001</v>
      </c>
      <c r="C1448" s="77">
        <v>3.77</v>
      </c>
      <c r="E1448">
        <f t="shared" si="22"/>
        <v>2020</v>
      </c>
    </row>
    <row r="1449" spans="1:5" x14ac:dyDescent="0.2">
      <c r="A1449" s="79">
        <v>44172</v>
      </c>
      <c r="B1449" s="77">
        <v>4.2497473042500005</v>
      </c>
      <c r="C1449" s="77">
        <v>3.77</v>
      </c>
      <c r="E1449">
        <f t="shared" si="22"/>
        <v>2020</v>
      </c>
    </row>
    <row r="1450" spans="1:5" x14ac:dyDescent="0.2">
      <c r="A1450" s="79">
        <v>44169</v>
      </c>
      <c r="B1450" s="77">
        <v>4.2492267142499998</v>
      </c>
      <c r="C1450" s="77">
        <v>3.77</v>
      </c>
      <c r="E1450">
        <f t="shared" si="22"/>
        <v>2020</v>
      </c>
    </row>
    <row r="1451" spans="1:5" x14ac:dyDescent="0.2">
      <c r="A1451" s="79">
        <v>44168</v>
      </c>
      <c r="B1451" s="77">
        <v>4.2416275710000004</v>
      </c>
      <c r="C1451" s="77">
        <v>3.77</v>
      </c>
      <c r="E1451">
        <f t="shared" si="22"/>
        <v>2020</v>
      </c>
    </row>
    <row r="1452" spans="1:5" x14ac:dyDescent="0.2">
      <c r="A1452" s="79">
        <v>44167</v>
      </c>
      <c r="B1452" s="77">
        <v>4.2284425747499998</v>
      </c>
      <c r="C1452" s="77">
        <v>3.77</v>
      </c>
      <c r="E1452">
        <f t="shared" si="22"/>
        <v>2020</v>
      </c>
    </row>
    <row r="1453" spans="1:5" x14ac:dyDescent="0.2">
      <c r="A1453" s="79">
        <v>44166</v>
      </c>
      <c r="B1453" s="77">
        <v>4.222651677</v>
      </c>
      <c r="C1453" s="77">
        <v>3.77</v>
      </c>
      <c r="E1453">
        <f t="shared" si="22"/>
        <v>2020</v>
      </c>
    </row>
    <row r="1454" spans="1:5" x14ac:dyDescent="0.2">
      <c r="A1454" s="79">
        <v>44165</v>
      </c>
      <c r="B1454" s="77">
        <v>4.2190564425000003</v>
      </c>
      <c r="C1454" s="77">
        <v>3.77</v>
      </c>
      <c r="E1454">
        <f t="shared" si="22"/>
        <v>2020</v>
      </c>
    </row>
    <row r="1455" spans="1:5" x14ac:dyDescent="0.2">
      <c r="A1455" s="79">
        <v>44162</v>
      </c>
      <c r="B1455" s="77">
        <v>4.2568071000000005</v>
      </c>
      <c r="C1455" s="77">
        <v>3.77</v>
      </c>
      <c r="E1455">
        <f t="shared" si="22"/>
        <v>2020</v>
      </c>
    </row>
    <row r="1456" spans="1:5" x14ac:dyDescent="0.2">
      <c r="A1456" s="79">
        <v>44161</v>
      </c>
      <c r="B1456" s="77">
        <v>4.2583608479999997</v>
      </c>
      <c r="C1456" s="77">
        <v>3.77</v>
      </c>
      <c r="E1456">
        <f t="shared" si="22"/>
        <v>2020</v>
      </c>
    </row>
    <row r="1457" spans="1:5" x14ac:dyDescent="0.2">
      <c r="A1457" s="79">
        <v>44160</v>
      </c>
      <c r="B1457" s="77">
        <v>4.2582313200000002</v>
      </c>
      <c r="C1457" s="77">
        <v>3.77</v>
      </c>
      <c r="E1457">
        <f t="shared" si="22"/>
        <v>2020</v>
      </c>
    </row>
    <row r="1458" spans="1:5" x14ac:dyDescent="0.2">
      <c r="A1458" s="79">
        <v>44159</v>
      </c>
      <c r="B1458" s="77">
        <v>4.2480239199999996</v>
      </c>
      <c r="C1458" s="77">
        <v>3.77</v>
      </c>
      <c r="E1458">
        <f t="shared" si="22"/>
        <v>2020</v>
      </c>
    </row>
    <row r="1459" spans="1:5" x14ac:dyDescent="0.2">
      <c r="A1459" s="79">
        <v>44158</v>
      </c>
      <c r="B1459" s="77">
        <v>4.255901272</v>
      </c>
      <c r="C1459" s="77">
        <v>3.77</v>
      </c>
      <c r="E1459">
        <f t="shared" si="22"/>
        <v>2020</v>
      </c>
    </row>
    <row r="1460" spans="1:5" x14ac:dyDescent="0.2">
      <c r="A1460" s="79">
        <v>44155</v>
      </c>
      <c r="B1460" s="77">
        <v>4.2658216160000002</v>
      </c>
      <c r="C1460" s="77">
        <v>3.88</v>
      </c>
      <c r="E1460">
        <f t="shared" si="22"/>
        <v>2020</v>
      </c>
    </row>
    <row r="1461" spans="1:5" x14ac:dyDescent="0.2">
      <c r="A1461" s="79">
        <v>44154</v>
      </c>
      <c r="B1461" s="77">
        <v>4.2534445239999998</v>
      </c>
      <c r="C1461" s="77">
        <v>3.98</v>
      </c>
      <c r="E1461">
        <f t="shared" si="22"/>
        <v>2020</v>
      </c>
    </row>
    <row r="1462" spans="1:5" x14ac:dyDescent="0.2">
      <c r="A1462" s="79">
        <v>44153</v>
      </c>
      <c r="B1462" s="77">
        <v>4.3061398725000002</v>
      </c>
      <c r="C1462" s="77">
        <v>3.98</v>
      </c>
      <c r="E1462">
        <f t="shared" si="22"/>
        <v>2020</v>
      </c>
    </row>
    <row r="1463" spans="1:5" x14ac:dyDescent="0.2">
      <c r="A1463" s="79">
        <v>44152</v>
      </c>
      <c r="B1463" s="77">
        <v>4.3087670095000004</v>
      </c>
      <c r="C1463" s="77">
        <v>3.98</v>
      </c>
      <c r="E1463">
        <f t="shared" si="22"/>
        <v>2020</v>
      </c>
    </row>
    <row r="1464" spans="1:5" x14ac:dyDescent="0.2">
      <c r="A1464" s="79">
        <v>44151</v>
      </c>
      <c r="B1464" s="77">
        <v>4.2907047504999998</v>
      </c>
      <c r="C1464" s="77">
        <v>3.98</v>
      </c>
      <c r="E1464">
        <f t="shared" si="22"/>
        <v>2020</v>
      </c>
    </row>
    <row r="1465" spans="1:5" x14ac:dyDescent="0.2">
      <c r="A1465" s="79">
        <v>44148</v>
      </c>
      <c r="B1465" s="77">
        <v>4.2764801127499998</v>
      </c>
      <c r="C1465" s="77">
        <v>3.98</v>
      </c>
      <c r="E1465">
        <f t="shared" si="22"/>
        <v>2020</v>
      </c>
    </row>
    <row r="1466" spans="1:5" x14ac:dyDescent="0.2">
      <c r="A1466" s="79">
        <v>44147</v>
      </c>
      <c r="B1466" s="77">
        <v>4.3083248790000006</v>
      </c>
      <c r="C1466" s="77">
        <v>3.98</v>
      </c>
      <c r="E1466">
        <f t="shared" si="22"/>
        <v>2020</v>
      </c>
    </row>
    <row r="1467" spans="1:5" x14ac:dyDescent="0.2">
      <c r="A1467" s="79">
        <v>44146</v>
      </c>
      <c r="B1467" s="77">
        <v>4.2990964365000002</v>
      </c>
      <c r="C1467" s="77">
        <v>3.98</v>
      </c>
      <c r="E1467">
        <f t="shared" si="22"/>
        <v>2020</v>
      </c>
    </row>
    <row r="1468" spans="1:5" x14ac:dyDescent="0.2">
      <c r="A1468" s="79">
        <v>44145</v>
      </c>
      <c r="B1468" s="77">
        <v>4.3079341439999999</v>
      </c>
      <c r="C1468" s="77">
        <v>3.98</v>
      </c>
      <c r="E1468">
        <f t="shared" si="22"/>
        <v>2020</v>
      </c>
    </row>
    <row r="1469" spans="1:5" x14ac:dyDescent="0.2">
      <c r="A1469" s="79">
        <v>44144</v>
      </c>
      <c r="B1469" s="77">
        <v>4.3026011955000003</v>
      </c>
      <c r="C1469" s="77">
        <v>3.98</v>
      </c>
      <c r="E1469">
        <f t="shared" si="22"/>
        <v>2020</v>
      </c>
    </row>
    <row r="1470" spans="1:5" x14ac:dyDescent="0.2">
      <c r="A1470" s="79">
        <v>44141</v>
      </c>
      <c r="B1470" s="77">
        <v>4.3106707995000004</v>
      </c>
      <c r="C1470" s="77">
        <v>3.98</v>
      </c>
      <c r="E1470">
        <f t="shared" si="22"/>
        <v>2020</v>
      </c>
    </row>
    <row r="1471" spans="1:5" x14ac:dyDescent="0.2">
      <c r="A1471" s="79">
        <v>44140</v>
      </c>
      <c r="B1471" s="77">
        <v>4.3141944539999999</v>
      </c>
      <c r="C1471" s="77">
        <v>3.98</v>
      </c>
      <c r="E1471">
        <f t="shared" si="22"/>
        <v>2020</v>
      </c>
    </row>
    <row r="1472" spans="1:5" x14ac:dyDescent="0.2">
      <c r="A1472" s="79">
        <v>44139</v>
      </c>
      <c r="B1472" s="77">
        <v>4.2820439744999996</v>
      </c>
      <c r="C1472" s="77">
        <v>3.98</v>
      </c>
      <c r="E1472">
        <f t="shared" si="22"/>
        <v>2020</v>
      </c>
    </row>
    <row r="1473" spans="1:5" x14ac:dyDescent="0.2">
      <c r="A1473" s="79">
        <v>44138</v>
      </c>
      <c r="B1473" s="77">
        <v>4.2687675914999996</v>
      </c>
      <c r="C1473" s="77">
        <v>3.98</v>
      </c>
      <c r="E1473">
        <f t="shared" si="22"/>
        <v>2020</v>
      </c>
    </row>
    <row r="1474" spans="1:5" x14ac:dyDescent="0.2">
      <c r="A1474" s="79">
        <v>44137</v>
      </c>
      <c r="B1474" s="77">
        <v>4.4093028729999997</v>
      </c>
      <c r="C1474" s="77">
        <v>3.98</v>
      </c>
      <c r="E1474">
        <f t="shared" si="22"/>
        <v>2020</v>
      </c>
    </row>
    <row r="1475" spans="1:5" x14ac:dyDescent="0.2">
      <c r="A1475" s="79">
        <v>44134</v>
      </c>
      <c r="B1475" s="77">
        <v>4.4096324175000001</v>
      </c>
      <c r="C1475" s="77">
        <v>3.98</v>
      </c>
      <c r="E1475">
        <f t="shared" si="22"/>
        <v>2020</v>
      </c>
    </row>
    <row r="1476" spans="1:5" x14ac:dyDescent="0.2">
      <c r="A1476" s="79">
        <v>44133</v>
      </c>
      <c r="B1476" s="77">
        <v>4.3936076635000001</v>
      </c>
      <c r="C1476" s="77">
        <v>3.98</v>
      </c>
      <c r="E1476">
        <f t="shared" si="22"/>
        <v>2020</v>
      </c>
    </row>
    <row r="1477" spans="1:5" x14ac:dyDescent="0.2">
      <c r="A1477" s="79">
        <v>44132</v>
      </c>
      <c r="B1477" s="77">
        <v>4.3844004480000001</v>
      </c>
      <c r="C1477" s="77">
        <v>3.98</v>
      </c>
      <c r="E1477">
        <f t="shared" si="22"/>
        <v>2020</v>
      </c>
    </row>
    <row r="1478" spans="1:5" x14ac:dyDescent="0.2">
      <c r="A1478" s="79">
        <v>44131</v>
      </c>
      <c r="B1478" s="77">
        <v>4.3994392530000006</v>
      </c>
      <c r="C1478" s="77">
        <v>3.98</v>
      </c>
      <c r="E1478">
        <f t="shared" si="22"/>
        <v>2020</v>
      </c>
    </row>
    <row r="1479" spans="1:5" x14ac:dyDescent="0.2">
      <c r="A1479" s="79">
        <v>44130</v>
      </c>
      <c r="B1479" s="77">
        <v>4.3951787155000002</v>
      </c>
      <c r="C1479" s="77">
        <v>3.98</v>
      </c>
      <c r="E1479">
        <f t="shared" si="22"/>
        <v>2020</v>
      </c>
    </row>
    <row r="1480" spans="1:5" x14ac:dyDescent="0.2">
      <c r="A1480" s="79">
        <v>44127</v>
      </c>
      <c r="B1480" s="77">
        <v>4.4116767379999997</v>
      </c>
      <c r="C1480" s="77">
        <v>3.98</v>
      </c>
      <c r="E1480">
        <f t="shared" si="22"/>
        <v>2020</v>
      </c>
    </row>
    <row r="1481" spans="1:5" x14ac:dyDescent="0.2">
      <c r="A1481" s="79">
        <v>44126</v>
      </c>
      <c r="B1481" s="77">
        <v>4.4130626775000001</v>
      </c>
      <c r="C1481" s="77">
        <v>3.98</v>
      </c>
      <c r="E1481">
        <f t="shared" si="22"/>
        <v>2020</v>
      </c>
    </row>
    <row r="1482" spans="1:5" x14ac:dyDescent="0.2">
      <c r="A1482" s="79">
        <v>44125</v>
      </c>
      <c r="B1482" s="77">
        <v>4.5112103700000006</v>
      </c>
      <c r="C1482" s="77">
        <v>3.98</v>
      </c>
      <c r="E1482">
        <f t="shared" si="22"/>
        <v>2020</v>
      </c>
    </row>
    <row r="1483" spans="1:5" x14ac:dyDescent="0.2">
      <c r="A1483" s="79">
        <v>44124</v>
      </c>
      <c r="B1483" s="77">
        <v>4.4934395699999996</v>
      </c>
      <c r="C1483" s="77">
        <v>3.98</v>
      </c>
      <c r="E1483">
        <f t="shared" ref="E1483:E1546" si="23">YEAR(A1483)</f>
        <v>2020</v>
      </c>
    </row>
    <row r="1484" spans="1:5" x14ac:dyDescent="0.2">
      <c r="A1484" s="79">
        <v>44123</v>
      </c>
      <c r="B1484" s="77">
        <v>4.4892034799999996</v>
      </c>
      <c r="C1484" s="77">
        <v>3.98</v>
      </c>
      <c r="E1484">
        <f t="shared" si="23"/>
        <v>2020</v>
      </c>
    </row>
    <row r="1485" spans="1:5" x14ac:dyDescent="0.2">
      <c r="A1485" s="79">
        <v>44120</v>
      </c>
      <c r="B1485" s="77">
        <v>4.5168129929999994</v>
      </c>
      <c r="C1485" s="77">
        <v>3.98</v>
      </c>
      <c r="E1485">
        <f t="shared" si="23"/>
        <v>2020</v>
      </c>
    </row>
    <row r="1486" spans="1:5" x14ac:dyDescent="0.2">
      <c r="A1486" s="79">
        <v>44119</v>
      </c>
      <c r="B1486" s="77">
        <v>4.4984088325</v>
      </c>
      <c r="C1486" s="77">
        <v>3.98</v>
      </c>
      <c r="E1486">
        <f t="shared" si="23"/>
        <v>2020</v>
      </c>
    </row>
    <row r="1487" spans="1:5" x14ac:dyDescent="0.2">
      <c r="A1487" s="79">
        <v>44118</v>
      </c>
      <c r="B1487" s="77">
        <v>4.5049740807499994</v>
      </c>
      <c r="C1487" s="77">
        <v>3.98</v>
      </c>
      <c r="E1487">
        <f t="shared" si="23"/>
        <v>2020</v>
      </c>
    </row>
    <row r="1488" spans="1:5" x14ac:dyDescent="0.2">
      <c r="A1488" s="79">
        <v>44117</v>
      </c>
      <c r="B1488" s="77">
        <v>4.4840058092500001</v>
      </c>
      <c r="C1488" s="77">
        <v>3.98</v>
      </c>
      <c r="E1488">
        <f t="shared" si="23"/>
        <v>2020</v>
      </c>
    </row>
    <row r="1489" spans="1:5" x14ac:dyDescent="0.2">
      <c r="A1489" s="79">
        <v>44116</v>
      </c>
      <c r="B1489" s="77">
        <v>4.5211307170000001</v>
      </c>
      <c r="C1489" s="77">
        <v>3.98</v>
      </c>
      <c r="E1489">
        <f t="shared" si="23"/>
        <v>2020</v>
      </c>
    </row>
    <row r="1490" spans="1:5" x14ac:dyDescent="0.2">
      <c r="A1490" s="79">
        <v>44113</v>
      </c>
      <c r="B1490" s="77">
        <v>4.5560468425000007</v>
      </c>
      <c r="C1490" s="77">
        <v>3.98</v>
      </c>
      <c r="E1490">
        <f t="shared" si="23"/>
        <v>2020</v>
      </c>
    </row>
    <row r="1491" spans="1:5" x14ac:dyDescent="0.2">
      <c r="A1491" s="79">
        <v>44112</v>
      </c>
      <c r="B1491" s="77">
        <v>4.4917013890000002</v>
      </c>
      <c r="C1491" s="77">
        <v>3.98</v>
      </c>
      <c r="E1491">
        <f t="shared" si="23"/>
        <v>2020</v>
      </c>
    </row>
    <row r="1492" spans="1:5" x14ac:dyDescent="0.2">
      <c r="A1492" s="79">
        <v>44111</v>
      </c>
      <c r="B1492" s="77">
        <v>4.4915691104999995</v>
      </c>
      <c r="C1492" s="77">
        <v>3.98</v>
      </c>
      <c r="E1492">
        <f t="shared" si="23"/>
        <v>2020</v>
      </c>
    </row>
    <row r="1493" spans="1:5" x14ac:dyDescent="0.2">
      <c r="A1493" s="79">
        <v>44110</v>
      </c>
      <c r="B1493" s="77">
        <v>4.4917013890000002</v>
      </c>
      <c r="C1493" s="77">
        <v>3.98</v>
      </c>
      <c r="E1493">
        <f t="shared" si="23"/>
        <v>2020</v>
      </c>
    </row>
    <row r="1494" spans="1:5" x14ac:dyDescent="0.2">
      <c r="A1494" s="79">
        <v>44109</v>
      </c>
      <c r="B1494" s="77">
        <v>4.4917013890000002</v>
      </c>
      <c r="C1494" s="77">
        <v>3.98</v>
      </c>
      <c r="E1494">
        <f t="shared" si="23"/>
        <v>2020</v>
      </c>
    </row>
    <row r="1495" spans="1:5" x14ac:dyDescent="0.2">
      <c r="A1495" s="79">
        <v>44106</v>
      </c>
      <c r="B1495" s="77">
        <v>4.4915029559999997</v>
      </c>
      <c r="C1495" s="77">
        <v>3.98</v>
      </c>
      <c r="E1495">
        <f t="shared" si="23"/>
        <v>2020</v>
      </c>
    </row>
    <row r="1496" spans="1:5" x14ac:dyDescent="0.2">
      <c r="A1496" s="79">
        <v>44105</v>
      </c>
      <c r="B1496" s="77">
        <v>4.4915029559999997</v>
      </c>
      <c r="C1496" s="77">
        <v>3.98</v>
      </c>
      <c r="E1496">
        <f t="shared" si="23"/>
        <v>2020</v>
      </c>
    </row>
    <row r="1497" spans="1:5" x14ac:dyDescent="0.2">
      <c r="A1497" s="79">
        <v>44104</v>
      </c>
      <c r="B1497" s="77">
        <v>4.4913706775</v>
      </c>
      <c r="C1497" s="77">
        <v>3.98</v>
      </c>
      <c r="E1497">
        <f t="shared" si="23"/>
        <v>2020</v>
      </c>
    </row>
    <row r="1498" spans="1:5" x14ac:dyDescent="0.2">
      <c r="A1498" s="79">
        <v>44103</v>
      </c>
      <c r="B1498" s="77">
        <v>4.4748965600000004</v>
      </c>
      <c r="C1498" s="77">
        <v>3.98</v>
      </c>
      <c r="E1498">
        <f t="shared" si="23"/>
        <v>2020</v>
      </c>
    </row>
    <row r="1499" spans="1:5" x14ac:dyDescent="0.2">
      <c r="A1499" s="79">
        <v>44102</v>
      </c>
      <c r="B1499" s="77">
        <v>4.4779187135000003</v>
      </c>
      <c r="C1499" s="77">
        <v>3.98</v>
      </c>
      <c r="E1499">
        <f t="shared" si="23"/>
        <v>2020</v>
      </c>
    </row>
    <row r="1500" spans="1:5" x14ac:dyDescent="0.2">
      <c r="A1500" s="79">
        <v>44099</v>
      </c>
      <c r="B1500" s="77">
        <v>4.4700433694999999</v>
      </c>
      <c r="C1500" s="77">
        <v>3.98</v>
      </c>
      <c r="E1500">
        <f t="shared" si="23"/>
        <v>2020</v>
      </c>
    </row>
    <row r="1501" spans="1:5" x14ac:dyDescent="0.2">
      <c r="A1501" s="79">
        <v>44098</v>
      </c>
      <c r="B1501" s="77">
        <v>4.4665739029999996</v>
      </c>
      <c r="C1501" s="77">
        <v>3.98</v>
      </c>
      <c r="E1501">
        <f t="shared" si="23"/>
        <v>2020</v>
      </c>
    </row>
    <row r="1502" spans="1:5" x14ac:dyDescent="0.2">
      <c r="A1502" s="79">
        <v>44097</v>
      </c>
      <c r="B1502" s="77">
        <v>4.4789050834999999</v>
      </c>
      <c r="C1502" s="77">
        <v>3.98</v>
      </c>
      <c r="E1502">
        <f t="shared" si="23"/>
        <v>2020</v>
      </c>
    </row>
    <row r="1503" spans="1:5" x14ac:dyDescent="0.2">
      <c r="A1503" s="79">
        <v>44096</v>
      </c>
      <c r="B1503" s="77">
        <v>4.4989232095</v>
      </c>
      <c r="C1503" s="77">
        <v>3.98</v>
      </c>
      <c r="E1503">
        <f t="shared" si="23"/>
        <v>2020</v>
      </c>
    </row>
    <row r="1504" spans="1:5" x14ac:dyDescent="0.2">
      <c r="A1504" s="79">
        <v>44095</v>
      </c>
      <c r="B1504" s="77">
        <v>4.5921441249999999</v>
      </c>
      <c r="C1504" s="77">
        <v>3.98</v>
      </c>
      <c r="E1504">
        <f t="shared" si="23"/>
        <v>2020</v>
      </c>
    </row>
    <row r="1505" spans="1:5" x14ac:dyDescent="0.2">
      <c r="A1505" s="79">
        <v>44092</v>
      </c>
      <c r="B1505" s="77">
        <v>4.6166346562500005</v>
      </c>
      <c r="C1505" s="77">
        <v>3.98</v>
      </c>
      <c r="E1505">
        <f t="shared" si="23"/>
        <v>2020</v>
      </c>
    </row>
    <row r="1506" spans="1:5" x14ac:dyDescent="0.2">
      <c r="A1506" s="79">
        <v>44091</v>
      </c>
      <c r="B1506" s="77">
        <v>4.6202522187500001</v>
      </c>
      <c r="C1506" s="77">
        <v>3.98</v>
      </c>
      <c r="E1506">
        <f t="shared" si="23"/>
        <v>2020</v>
      </c>
    </row>
    <row r="1507" spans="1:5" x14ac:dyDescent="0.2">
      <c r="A1507" s="79">
        <v>44090</v>
      </c>
      <c r="B1507" s="77">
        <v>4.6261343437500004</v>
      </c>
      <c r="C1507" s="77">
        <v>3.98</v>
      </c>
      <c r="E1507">
        <f t="shared" si="23"/>
        <v>2020</v>
      </c>
    </row>
    <row r="1508" spans="1:5" x14ac:dyDescent="0.2">
      <c r="A1508" s="79">
        <v>44089</v>
      </c>
      <c r="B1508" s="77">
        <v>4.6449215505000003</v>
      </c>
      <c r="C1508" s="77">
        <v>3.98</v>
      </c>
      <c r="E1508">
        <f t="shared" si="23"/>
        <v>2020</v>
      </c>
    </row>
    <row r="1509" spans="1:5" x14ac:dyDescent="0.2">
      <c r="A1509" s="79">
        <v>44088</v>
      </c>
      <c r="B1509" s="77">
        <v>4.6258902900000001</v>
      </c>
      <c r="C1509" s="77">
        <v>3.98</v>
      </c>
      <c r="E1509">
        <f t="shared" si="23"/>
        <v>2020</v>
      </c>
    </row>
    <row r="1510" spans="1:5" x14ac:dyDescent="0.2">
      <c r="A1510" s="79">
        <v>44085</v>
      </c>
      <c r="B1510" s="77">
        <v>4.6087668900000001</v>
      </c>
      <c r="C1510" s="77">
        <v>3.98</v>
      </c>
      <c r="E1510">
        <f t="shared" si="23"/>
        <v>2020</v>
      </c>
    </row>
    <row r="1511" spans="1:5" x14ac:dyDescent="0.2">
      <c r="A1511" s="79">
        <v>44084</v>
      </c>
      <c r="B1511" s="77">
        <v>4.6091040659999996</v>
      </c>
      <c r="C1511" s="77">
        <v>3.88</v>
      </c>
      <c r="E1511">
        <f t="shared" si="23"/>
        <v>2020</v>
      </c>
    </row>
    <row r="1512" spans="1:5" x14ac:dyDescent="0.2">
      <c r="A1512" s="79">
        <v>44083</v>
      </c>
      <c r="B1512" s="77">
        <v>4.6102508550000003</v>
      </c>
      <c r="C1512" s="77">
        <v>3.88</v>
      </c>
      <c r="E1512">
        <f t="shared" si="23"/>
        <v>2020</v>
      </c>
    </row>
    <row r="1513" spans="1:5" x14ac:dyDescent="0.2">
      <c r="A1513" s="79">
        <v>44082</v>
      </c>
      <c r="B1513" s="77">
        <v>4.6017647550000005</v>
      </c>
      <c r="C1513" s="77">
        <v>3.88</v>
      </c>
      <c r="E1513">
        <f t="shared" si="23"/>
        <v>2020</v>
      </c>
    </row>
    <row r="1514" spans="1:5" x14ac:dyDescent="0.2">
      <c r="A1514" s="79">
        <v>44081</v>
      </c>
      <c r="B1514" s="77">
        <v>4.6117357650000006</v>
      </c>
      <c r="C1514" s="77">
        <v>3.88</v>
      </c>
      <c r="E1514">
        <f t="shared" si="23"/>
        <v>2020</v>
      </c>
    </row>
    <row r="1515" spans="1:5" x14ac:dyDescent="0.2">
      <c r="A1515" s="79">
        <v>44078</v>
      </c>
      <c r="B1515" s="77">
        <v>4.676789984</v>
      </c>
      <c r="C1515" s="77">
        <v>3.88</v>
      </c>
      <c r="E1515">
        <f t="shared" si="23"/>
        <v>2020</v>
      </c>
    </row>
    <row r="1516" spans="1:5" x14ac:dyDescent="0.2">
      <c r="A1516" s="79">
        <v>44077</v>
      </c>
      <c r="B1516" s="77">
        <v>4.6739892479999998</v>
      </c>
      <c r="C1516" s="77">
        <v>3.88</v>
      </c>
      <c r="E1516">
        <f t="shared" si="23"/>
        <v>2020</v>
      </c>
    </row>
    <row r="1517" spans="1:5" x14ac:dyDescent="0.2">
      <c r="A1517" s="79">
        <v>44076</v>
      </c>
      <c r="B1517" s="77">
        <v>4.8623195687500003</v>
      </c>
      <c r="C1517" s="77">
        <v>3.88</v>
      </c>
      <c r="E1517">
        <f t="shared" si="23"/>
        <v>2020</v>
      </c>
    </row>
    <row r="1518" spans="1:5" x14ac:dyDescent="0.2">
      <c r="A1518" s="79">
        <v>44075</v>
      </c>
      <c r="B1518" s="77">
        <v>4.8695830312500004</v>
      </c>
      <c r="C1518" s="77">
        <v>3.88</v>
      </c>
      <c r="E1518">
        <f t="shared" si="23"/>
        <v>2020</v>
      </c>
    </row>
    <row r="1519" spans="1:5" x14ac:dyDescent="0.2">
      <c r="A1519" s="79">
        <v>44074</v>
      </c>
      <c r="B1519" s="77">
        <v>4.8552904522500002</v>
      </c>
      <c r="C1519" s="77">
        <v>3.88</v>
      </c>
      <c r="E1519">
        <f t="shared" si="23"/>
        <v>2020</v>
      </c>
    </row>
    <row r="1520" spans="1:5" x14ac:dyDescent="0.2">
      <c r="A1520" s="79">
        <v>44071</v>
      </c>
      <c r="B1520" s="77">
        <v>4.8431264052499996</v>
      </c>
      <c r="C1520" s="77">
        <v>3.98</v>
      </c>
      <c r="E1520">
        <f t="shared" si="23"/>
        <v>2020</v>
      </c>
    </row>
    <row r="1521" spans="1:5" x14ac:dyDescent="0.2">
      <c r="A1521" s="79">
        <v>44070</v>
      </c>
      <c r="B1521" s="77">
        <v>4.8229645694999999</v>
      </c>
      <c r="C1521" s="77">
        <v>3.98</v>
      </c>
      <c r="E1521">
        <f t="shared" si="23"/>
        <v>2020</v>
      </c>
    </row>
    <row r="1522" spans="1:5" x14ac:dyDescent="0.2">
      <c r="A1522" s="79">
        <v>44069</v>
      </c>
      <c r="B1522" s="77">
        <v>4.8286378174999998</v>
      </c>
      <c r="C1522" s="77">
        <v>3.98</v>
      </c>
      <c r="E1522">
        <f t="shared" si="23"/>
        <v>2020</v>
      </c>
    </row>
    <row r="1523" spans="1:5" x14ac:dyDescent="0.2">
      <c r="A1523" s="79">
        <v>44068</v>
      </c>
      <c r="B1523" s="77">
        <v>4.8101265782500002</v>
      </c>
      <c r="C1523" s="77">
        <v>3.98</v>
      </c>
      <c r="E1523">
        <f t="shared" si="23"/>
        <v>2020</v>
      </c>
    </row>
    <row r="1524" spans="1:5" x14ac:dyDescent="0.2">
      <c r="A1524" s="79">
        <v>44067</v>
      </c>
      <c r="B1524" s="77">
        <v>4.8053299332499995</v>
      </c>
      <c r="C1524" s="77">
        <v>3.98</v>
      </c>
      <c r="E1524">
        <f t="shared" si="23"/>
        <v>2020</v>
      </c>
    </row>
    <row r="1525" spans="1:5" x14ac:dyDescent="0.2">
      <c r="A1525" s="79">
        <v>44064</v>
      </c>
      <c r="B1525" s="77">
        <v>4.8056077369999999</v>
      </c>
      <c r="C1525" s="77">
        <v>3.98</v>
      </c>
      <c r="E1525">
        <f t="shared" si="23"/>
        <v>2020</v>
      </c>
    </row>
    <row r="1526" spans="1:5" x14ac:dyDescent="0.2">
      <c r="A1526" s="79">
        <v>44063</v>
      </c>
      <c r="B1526" s="77">
        <v>4.8079008564999999</v>
      </c>
      <c r="C1526" s="77">
        <v>3.98</v>
      </c>
      <c r="E1526">
        <f t="shared" si="23"/>
        <v>2020</v>
      </c>
    </row>
    <row r="1527" spans="1:5" x14ac:dyDescent="0.2">
      <c r="A1527" s="79">
        <v>44062</v>
      </c>
      <c r="B1527" s="77">
        <v>4.8044272955</v>
      </c>
      <c r="C1527" s="77">
        <v>3.98</v>
      </c>
      <c r="E1527">
        <f t="shared" si="23"/>
        <v>2020</v>
      </c>
    </row>
    <row r="1528" spans="1:5" x14ac:dyDescent="0.2">
      <c r="A1528" s="79">
        <v>44061</v>
      </c>
      <c r="B1528" s="77">
        <v>4.8037332017500001</v>
      </c>
      <c r="C1528" s="77">
        <v>3.98</v>
      </c>
      <c r="E1528">
        <f t="shared" si="23"/>
        <v>2020</v>
      </c>
    </row>
    <row r="1529" spans="1:5" x14ac:dyDescent="0.2">
      <c r="A1529" s="79">
        <v>44060</v>
      </c>
      <c r="B1529" s="77">
        <v>4.7961803644999996</v>
      </c>
      <c r="C1529" s="77">
        <v>3.98</v>
      </c>
      <c r="E1529">
        <f t="shared" si="23"/>
        <v>2020</v>
      </c>
    </row>
    <row r="1530" spans="1:5" x14ac:dyDescent="0.2">
      <c r="A1530" s="79">
        <v>44057</v>
      </c>
      <c r="B1530" s="77">
        <v>4.7838284882500002</v>
      </c>
      <c r="C1530" s="77">
        <v>3.98</v>
      </c>
      <c r="E1530">
        <f t="shared" si="23"/>
        <v>2020</v>
      </c>
    </row>
    <row r="1531" spans="1:5" x14ac:dyDescent="0.2">
      <c r="A1531" s="79">
        <v>44056</v>
      </c>
      <c r="B1531" s="77">
        <v>4.7876859204999995</v>
      </c>
      <c r="C1531" s="77">
        <v>3.98</v>
      </c>
      <c r="E1531">
        <f t="shared" si="23"/>
        <v>2020</v>
      </c>
    </row>
    <row r="1532" spans="1:5" x14ac:dyDescent="0.2">
      <c r="A1532" s="79">
        <v>44055</v>
      </c>
      <c r="B1532" s="77">
        <v>4.7930000684999996</v>
      </c>
      <c r="C1532" s="77">
        <v>3.88</v>
      </c>
      <c r="E1532">
        <f t="shared" si="23"/>
        <v>2020</v>
      </c>
    </row>
    <row r="1533" spans="1:5" x14ac:dyDescent="0.2">
      <c r="A1533" s="79">
        <v>44054</v>
      </c>
      <c r="B1533" s="77">
        <v>4.7516198730000001</v>
      </c>
      <c r="C1533" s="77">
        <v>3.88</v>
      </c>
      <c r="E1533">
        <f t="shared" si="23"/>
        <v>2020</v>
      </c>
    </row>
    <row r="1534" spans="1:5" x14ac:dyDescent="0.2">
      <c r="A1534" s="79">
        <v>44053</v>
      </c>
      <c r="B1534" s="77">
        <v>4.7403576660000004</v>
      </c>
      <c r="C1534" s="77">
        <v>3.88</v>
      </c>
      <c r="E1534">
        <f t="shared" si="23"/>
        <v>2020</v>
      </c>
    </row>
    <row r="1535" spans="1:5" x14ac:dyDescent="0.2">
      <c r="A1535" s="79">
        <v>44050</v>
      </c>
      <c r="B1535" s="77">
        <v>4.7361396060000001</v>
      </c>
      <c r="C1535" s="77">
        <v>3.77</v>
      </c>
      <c r="E1535">
        <f t="shared" si="23"/>
        <v>2020</v>
      </c>
    </row>
    <row r="1536" spans="1:5" x14ac:dyDescent="0.2">
      <c r="A1536" s="79">
        <v>44049</v>
      </c>
      <c r="B1536" s="77">
        <v>4.6742413249999997</v>
      </c>
      <c r="C1536" s="77">
        <v>3.77</v>
      </c>
      <c r="E1536">
        <f t="shared" si="23"/>
        <v>2020</v>
      </c>
    </row>
    <row r="1537" spans="1:5" x14ac:dyDescent="0.2">
      <c r="A1537" s="79">
        <v>44048</v>
      </c>
      <c r="B1537" s="77">
        <v>4.6853600625</v>
      </c>
      <c r="C1537" s="77">
        <v>3.88</v>
      </c>
      <c r="E1537">
        <f t="shared" si="23"/>
        <v>2020</v>
      </c>
    </row>
    <row r="1538" spans="1:5" x14ac:dyDescent="0.2">
      <c r="A1538" s="79">
        <v>44047</v>
      </c>
      <c r="B1538" s="77">
        <v>4.8042449495000001</v>
      </c>
      <c r="C1538" s="77">
        <v>3.88</v>
      </c>
      <c r="E1538">
        <f t="shared" si="23"/>
        <v>2020</v>
      </c>
    </row>
    <row r="1539" spans="1:5" x14ac:dyDescent="0.2">
      <c r="A1539" s="79">
        <v>44046</v>
      </c>
      <c r="B1539" s="77">
        <v>4.8346894237499995</v>
      </c>
      <c r="C1539" s="77">
        <v>3.88</v>
      </c>
      <c r="E1539">
        <f t="shared" si="23"/>
        <v>2020</v>
      </c>
    </row>
    <row r="1540" spans="1:5" x14ac:dyDescent="0.2">
      <c r="A1540" s="79">
        <v>44043</v>
      </c>
      <c r="B1540" s="77">
        <v>4.8386402999999998</v>
      </c>
      <c r="C1540" s="77">
        <v>3.88</v>
      </c>
      <c r="E1540">
        <f t="shared" si="23"/>
        <v>2020</v>
      </c>
    </row>
    <row r="1541" spans="1:5" x14ac:dyDescent="0.2">
      <c r="A1541" s="79">
        <v>44042</v>
      </c>
      <c r="B1541" s="77">
        <v>4.8511136079999995</v>
      </c>
      <c r="C1541" s="77">
        <v>3.88</v>
      </c>
      <c r="E1541">
        <f t="shared" si="23"/>
        <v>2020</v>
      </c>
    </row>
    <row r="1542" spans="1:5" x14ac:dyDescent="0.2">
      <c r="A1542" s="79">
        <v>44041</v>
      </c>
      <c r="B1542" s="77">
        <v>4.8558942119999999</v>
      </c>
      <c r="C1542" s="77">
        <v>3.88</v>
      </c>
      <c r="E1542">
        <f t="shared" si="23"/>
        <v>2020</v>
      </c>
    </row>
    <row r="1543" spans="1:5" x14ac:dyDescent="0.2">
      <c r="A1543" s="79">
        <v>44040</v>
      </c>
      <c r="B1543" s="77">
        <v>4.8564490920000001</v>
      </c>
      <c r="C1543" s="77">
        <v>3.98</v>
      </c>
      <c r="E1543">
        <f t="shared" si="23"/>
        <v>2020</v>
      </c>
    </row>
    <row r="1544" spans="1:5" x14ac:dyDescent="0.2">
      <c r="A1544" s="79">
        <v>44039</v>
      </c>
      <c r="B1544" s="77">
        <v>4.9312483920000005</v>
      </c>
      <c r="C1544" s="77">
        <v>3.98</v>
      </c>
      <c r="E1544">
        <f t="shared" si="23"/>
        <v>2020</v>
      </c>
    </row>
    <row r="1545" spans="1:5" x14ac:dyDescent="0.2">
      <c r="A1545" s="79">
        <v>44036</v>
      </c>
      <c r="B1545" s="77">
        <v>4.9160705655000001</v>
      </c>
      <c r="C1545" s="77">
        <v>3.98</v>
      </c>
      <c r="E1545">
        <f t="shared" si="23"/>
        <v>2020</v>
      </c>
    </row>
    <row r="1546" spans="1:5" x14ac:dyDescent="0.2">
      <c r="A1546" s="79">
        <v>44035</v>
      </c>
      <c r="B1546" s="77">
        <v>5.0689665095000001</v>
      </c>
      <c r="C1546" s="77">
        <v>4.07</v>
      </c>
      <c r="E1546">
        <f t="shared" si="23"/>
        <v>2020</v>
      </c>
    </row>
    <row r="1547" spans="1:5" x14ac:dyDescent="0.2">
      <c r="A1547" s="79">
        <v>44034</v>
      </c>
      <c r="B1547" s="77">
        <v>5.0712112454999998</v>
      </c>
      <c r="C1547" s="77">
        <v>4.18</v>
      </c>
      <c r="E1547">
        <f t="shared" ref="E1547:E1610" si="24">YEAR(A1547)</f>
        <v>2020</v>
      </c>
    </row>
    <row r="1548" spans="1:5" x14ac:dyDescent="0.2">
      <c r="A1548" s="79">
        <v>44033</v>
      </c>
      <c r="B1548" s="77">
        <v>5.0853041775000003</v>
      </c>
      <c r="C1548" s="77">
        <v>4.2699999999999996</v>
      </c>
      <c r="E1548">
        <f t="shared" si="24"/>
        <v>2020</v>
      </c>
    </row>
    <row r="1549" spans="1:5" x14ac:dyDescent="0.2">
      <c r="A1549" s="79">
        <v>44032</v>
      </c>
      <c r="B1549" s="77">
        <v>5.2270546605000003</v>
      </c>
      <c r="C1549" s="77">
        <v>4.38</v>
      </c>
      <c r="E1549">
        <f t="shared" si="24"/>
        <v>2020</v>
      </c>
    </row>
    <row r="1550" spans="1:5" x14ac:dyDescent="0.2">
      <c r="A1550" s="79">
        <v>44029</v>
      </c>
      <c r="B1550" s="77">
        <v>5.2202517175000001</v>
      </c>
      <c r="C1550" s="77">
        <v>4.4800000000000004</v>
      </c>
      <c r="E1550">
        <f t="shared" si="24"/>
        <v>2020</v>
      </c>
    </row>
    <row r="1551" spans="1:5" x14ac:dyDescent="0.2">
      <c r="A1551" s="79">
        <v>44028</v>
      </c>
      <c r="B1551" s="77">
        <v>5.2214465450000001</v>
      </c>
      <c r="C1551" s="77">
        <v>4.57</v>
      </c>
      <c r="E1551">
        <f t="shared" si="24"/>
        <v>2020</v>
      </c>
    </row>
    <row r="1552" spans="1:5" x14ac:dyDescent="0.2">
      <c r="A1552" s="79">
        <v>44027</v>
      </c>
      <c r="B1552" s="77">
        <v>5.2225672044999998</v>
      </c>
      <c r="C1552" s="77">
        <v>4.68</v>
      </c>
      <c r="E1552">
        <f t="shared" si="24"/>
        <v>2020</v>
      </c>
    </row>
    <row r="1553" spans="1:5" x14ac:dyDescent="0.2">
      <c r="A1553" s="79">
        <v>44026</v>
      </c>
      <c r="B1553" s="77">
        <v>5.2124241465000001</v>
      </c>
      <c r="C1553" s="77">
        <v>4.7699999999999996</v>
      </c>
      <c r="E1553">
        <f t="shared" si="24"/>
        <v>2020</v>
      </c>
    </row>
    <row r="1554" spans="1:5" x14ac:dyDescent="0.2">
      <c r="A1554" s="79">
        <v>44025</v>
      </c>
      <c r="B1554" s="77">
        <v>5.2169687250000001</v>
      </c>
      <c r="C1554" s="77">
        <v>4.88</v>
      </c>
      <c r="E1554">
        <f t="shared" si="24"/>
        <v>2020</v>
      </c>
    </row>
    <row r="1555" spans="1:5" x14ac:dyDescent="0.2">
      <c r="A1555" s="79">
        <v>44022</v>
      </c>
      <c r="B1555" s="77">
        <v>5.2139877699999992</v>
      </c>
      <c r="C1555" s="77">
        <v>4.9800000000000004</v>
      </c>
      <c r="E1555">
        <f t="shared" si="24"/>
        <v>2020</v>
      </c>
    </row>
    <row r="1556" spans="1:5" x14ac:dyDescent="0.2">
      <c r="A1556" s="79">
        <v>44021</v>
      </c>
      <c r="B1556" s="77">
        <v>5.2189827950000005</v>
      </c>
      <c r="C1556" s="77">
        <v>4.9800000000000004</v>
      </c>
      <c r="E1556">
        <f t="shared" si="24"/>
        <v>2020</v>
      </c>
    </row>
    <row r="1557" spans="1:5" x14ac:dyDescent="0.2">
      <c r="A1557" s="79">
        <v>44020</v>
      </c>
      <c r="B1557" s="77">
        <v>5.2116798749999997</v>
      </c>
      <c r="C1557" s="77">
        <v>4.9800000000000004</v>
      </c>
      <c r="E1557">
        <f t="shared" si="24"/>
        <v>2020</v>
      </c>
    </row>
    <row r="1558" spans="1:5" x14ac:dyDescent="0.2">
      <c r="A1558" s="79">
        <v>44019</v>
      </c>
      <c r="B1558" s="77">
        <v>5.2042489495000002</v>
      </c>
      <c r="C1558" s="77">
        <v>4.9800000000000004</v>
      </c>
      <c r="E1558">
        <f t="shared" si="24"/>
        <v>2020</v>
      </c>
    </row>
    <row r="1559" spans="1:5" x14ac:dyDescent="0.2">
      <c r="A1559" s="79">
        <v>44018</v>
      </c>
      <c r="B1559" s="77">
        <v>5.2020237999999992</v>
      </c>
      <c r="C1559" s="77">
        <v>5.07</v>
      </c>
      <c r="E1559">
        <f t="shared" si="24"/>
        <v>2020</v>
      </c>
    </row>
    <row r="1560" spans="1:5" x14ac:dyDescent="0.2">
      <c r="A1560" s="79">
        <v>44015</v>
      </c>
      <c r="B1560" s="77">
        <v>5.1652892510000008</v>
      </c>
      <c r="C1560" s="77">
        <v>5.18</v>
      </c>
      <c r="E1560">
        <f t="shared" si="24"/>
        <v>2020</v>
      </c>
    </row>
    <row r="1561" spans="1:5" x14ac:dyDescent="0.2">
      <c r="A1561" s="79">
        <v>44014</v>
      </c>
      <c r="B1561" s="77">
        <v>5.3782463999999992</v>
      </c>
      <c r="C1561" s="77">
        <v>5.18</v>
      </c>
      <c r="E1561">
        <f t="shared" si="24"/>
        <v>2020</v>
      </c>
    </row>
    <row r="1562" spans="1:5" x14ac:dyDescent="0.2">
      <c r="A1562" s="79">
        <v>44013</v>
      </c>
      <c r="B1562" s="77">
        <v>5.3738350940000004</v>
      </c>
      <c r="C1562" s="77">
        <v>5.18</v>
      </c>
      <c r="E1562">
        <f t="shared" si="24"/>
        <v>2020</v>
      </c>
    </row>
    <row r="1563" spans="1:5" x14ac:dyDescent="0.2">
      <c r="A1563" s="79">
        <v>44012</v>
      </c>
      <c r="B1563" s="77">
        <v>5.3791599959999994</v>
      </c>
      <c r="C1563" s="77">
        <v>5.27</v>
      </c>
      <c r="E1563">
        <f t="shared" si="24"/>
        <v>2020</v>
      </c>
    </row>
    <row r="1564" spans="1:5" x14ac:dyDescent="0.2">
      <c r="A1564" s="79">
        <v>44011</v>
      </c>
      <c r="B1564" s="77">
        <v>5.3673074539999996</v>
      </c>
      <c r="C1564" s="77">
        <v>5.27</v>
      </c>
      <c r="E1564">
        <f t="shared" si="24"/>
        <v>2020</v>
      </c>
    </row>
    <row r="1565" spans="1:5" x14ac:dyDescent="0.2">
      <c r="A1565" s="79">
        <v>44008</v>
      </c>
      <c r="B1565" s="77">
        <v>5.5810667455000003</v>
      </c>
      <c r="C1565" s="77">
        <v>5.27</v>
      </c>
      <c r="E1565">
        <f t="shared" si="24"/>
        <v>2020</v>
      </c>
    </row>
    <row r="1566" spans="1:5" x14ac:dyDescent="0.2">
      <c r="A1566" s="79">
        <v>44007</v>
      </c>
      <c r="B1566" s="77">
        <v>5.5810667455000003</v>
      </c>
      <c r="C1566" s="77">
        <v>5.27</v>
      </c>
      <c r="E1566">
        <f t="shared" si="24"/>
        <v>2020</v>
      </c>
    </row>
    <row r="1567" spans="1:5" x14ac:dyDescent="0.2">
      <c r="A1567" s="79">
        <v>44006</v>
      </c>
      <c r="B1567" s="77">
        <v>5.5806724959999991</v>
      </c>
      <c r="C1567" s="77">
        <v>5.27</v>
      </c>
      <c r="E1567">
        <f t="shared" si="24"/>
        <v>2020</v>
      </c>
    </row>
    <row r="1568" spans="1:5" x14ac:dyDescent="0.2">
      <c r="A1568" s="79">
        <v>44005</v>
      </c>
      <c r="B1568" s="77">
        <v>5.7386573009999999</v>
      </c>
      <c r="C1568" s="77">
        <v>5.27</v>
      </c>
      <c r="E1568">
        <f t="shared" si="24"/>
        <v>2020</v>
      </c>
    </row>
    <row r="1569" spans="1:5" x14ac:dyDescent="0.2">
      <c r="A1569" s="79">
        <v>44004</v>
      </c>
      <c r="B1569" s="77">
        <v>5.7302941724999998</v>
      </c>
      <c r="C1569" s="77">
        <v>5.27</v>
      </c>
      <c r="E1569">
        <f t="shared" si="24"/>
        <v>2020</v>
      </c>
    </row>
    <row r="1570" spans="1:5" x14ac:dyDescent="0.2">
      <c r="A1570" s="79">
        <v>44001</v>
      </c>
      <c r="B1570" s="77">
        <v>5.7984132330000007</v>
      </c>
      <c r="C1570" s="77">
        <v>5.27</v>
      </c>
      <c r="E1570">
        <f t="shared" si="24"/>
        <v>2020</v>
      </c>
    </row>
    <row r="1571" spans="1:5" x14ac:dyDescent="0.2">
      <c r="A1571" s="79">
        <v>44000</v>
      </c>
      <c r="B1571" s="77">
        <v>5.7836084200000002</v>
      </c>
      <c r="C1571" s="77">
        <v>5.27</v>
      </c>
      <c r="E1571">
        <f t="shared" si="24"/>
        <v>2020</v>
      </c>
    </row>
    <row r="1572" spans="1:5" x14ac:dyDescent="0.2">
      <c r="A1572" s="79">
        <v>43999</v>
      </c>
      <c r="B1572" s="77">
        <v>5.7868736599999995</v>
      </c>
      <c r="C1572" s="77">
        <v>5.38</v>
      </c>
      <c r="E1572">
        <f t="shared" si="24"/>
        <v>2020</v>
      </c>
    </row>
    <row r="1573" spans="1:5" x14ac:dyDescent="0.2">
      <c r="A1573" s="79">
        <v>43998</v>
      </c>
      <c r="B1573" s="77">
        <v>5.7859753500000002</v>
      </c>
      <c r="C1573" s="77">
        <v>5.38</v>
      </c>
      <c r="E1573">
        <f t="shared" si="24"/>
        <v>2020</v>
      </c>
    </row>
    <row r="1574" spans="1:5" x14ac:dyDescent="0.2">
      <c r="A1574" s="79">
        <v>43997</v>
      </c>
      <c r="B1574" s="77">
        <v>5.5711484929999999</v>
      </c>
      <c r="C1574" s="77">
        <v>5.38</v>
      </c>
      <c r="E1574">
        <f t="shared" si="24"/>
        <v>2020</v>
      </c>
    </row>
    <row r="1575" spans="1:5" x14ac:dyDescent="0.2">
      <c r="A1575" s="79">
        <v>43994</v>
      </c>
      <c r="B1575" s="77">
        <v>5.5761032150000007</v>
      </c>
      <c r="C1575" s="77">
        <v>5.38</v>
      </c>
      <c r="E1575">
        <f t="shared" si="24"/>
        <v>2020</v>
      </c>
    </row>
    <row r="1576" spans="1:5" x14ac:dyDescent="0.2">
      <c r="A1576" s="79">
        <v>43993</v>
      </c>
      <c r="B1576" s="77">
        <v>5.5910203899999997</v>
      </c>
      <c r="C1576" s="77">
        <v>5.38</v>
      </c>
      <c r="E1576">
        <f t="shared" si="24"/>
        <v>2020</v>
      </c>
    </row>
    <row r="1577" spans="1:5" x14ac:dyDescent="0.2">
      <c r="A1577" s="79">
        <v>43992</v>
      </c>
      <c r="B1577" s="77">
        <v>5.5943461714999998</v>
      </c>
      <c r="C1577" s="77">
        <v>5.38</v>
      </c>
      <c r="E1577">
        <f t="shared" si="24"/>
        <v>2020</v>
      </c>
    </row>
    <row r="1578" spans="1:5" x14ac:dyDescent="0.2">
      <c r="A1578" s="79">
        <v>43991</v>
      </c>
      <c r="B1578" s="77">
        <v>5.8284115725000003</v>
      </c>
      <c r="C1578" s="77">
        <v>5.38</v>
      </c>
      <c r="E1578">
        <f t="shared" si="24"/>
        <v>2020</v>
      </c>
    </row>
    <row r="1579" spans="1:5" x14ac:dyDescent="0.2">
      <c r="A1579" s="79">
        <v>43990</v>
      </c>
      <c r="B1579" s="77">
        <v>5.8335219112500001</v>
      </c>
      <c r="C1579" s="77">
        <v>5.48</v>
      </c>
      <c r="E1579">
        <f t="shared" si="24"/>
        <v>2020</v>
      </c>
    </row>
    <row r="1580" spans="1:5" x14ac:dyDescent="0.2">
      <c r="A1580" s="79">
        <v>43987</v>
      </c>
      <c r="B1580" s="77">
        <v>5.8237212412499995</v>
      </c>
      <c r="C1580" s="77">
        <v>5.48</v>
      </c>
      <c r="E1580">
        <f t="shared" si="24"/>
        <v>2020</v>
      </c>
    </row>
    <row r="1581" spans="1:5" x14ac:dyDescent="0.2">
      <c r="A1581" s="79">
        <v>43986</v>
      </c>
      <c r="B1581" s="77">
        <v>5.9073391860000006</v>
      </c>
      <c r="C1581" s="77">
        <v>5.48</v>
      </c>
      <c r="E1581">
        <f t="shared" si="24"/>
        <v>2020</v>
      </c>
    </row>
    <row r="1582" spans="1:5" x14ac:dyDescent="0.2">
      <c r="A1582" s="79">
        <v>43985</v>
      </c>
      <c r="B1582" s="77">
        <v>6.3246662099999993</v>
      </c>
      <c r="C1582" s="77">
        <v>5.48</v>
      </c>
      <c r="E1582">
        <f t="shared" si="24"/>
        <v>2020</v>
      </c>
    </row>
    <row r="1583" spans="1:5" x14ac:dyDescent="0.2">
      <c r="A1583" s="79">
        <v>43984</v>
      </c>
      <c r="B1583" s="77">
        <v>6.3368679149999991</v>
      </c>
      <c r="C1583" s="77">
        <v>5.48</v>
      </c>
      <c r="E1583">
        <f t="shared" si="24"/>
        <v>2020</v>
      </c>
    </row>
    <row r="1584" spans="1:5" x14ac:dyDescent="0.2">
      <c r="A1584" s="79">
        <v>43983</v>
      </c>
      <c r="B1584" s="77">
        <v>6.3842624299999997</v>
      </c>
      <c r="C1584" s="77">
        <v>5.48</v>
      </c>
      <c r="E1584">
        <f t="shared" si="24"/>
        <v>2020</v>
      </c>
    </row>
    <row r="1585" spans="1:5" x14ac:dyDescent="0.2">
      <c r="A1585" s="79">
        <v>43980</v>
      </c>
      <c r="B1585" s="77">
        <v>6.3755850339999993</v>
      </c>
      <c r="C1585" s="77">
        <v>5.48</v>
      </c>
      <c r="E1585">
        <f t="shared" si="24"/>
        <v>2020</v>
      </c>
    </row>
    <row r="1586" spans="1:5" x14ac:dyDescent="0.2">
      <c r="A1586" s="79">
        <v>43979</v>
      </c>
      <c r="B1586" s="77">
        <v>6.3677330990000005</v>
      </c>
      <c r="C1586" s="77">
        <v>5.48</v>
      </c>
      <c r="E1586">
        <f t="shared" si="24"/>
        <v>2020</v>
      </c>
    </row>
    <row r="1587" spans="1:5" x14ac:dyDescent="0.2">
      <c r="A1587" s="79">
        <v>43978</v>
      </c>
      <c r="B1587" s="77">
        <v>6.3472135089999995</v>
      </c>
      <c r="C1587" s="77">
        <v>5.48</v>
      </c>
      <c r="E1587">
        <f t="shared" si="24"/>
        <v>2020</v>
      </c>
    </row>
    <row r="1588" spans="1:5" x14ac:dyDescent="0.2">
      <c r="A1588" s="79">
        <v>43977</v>
      </c>
      <c r="B1588" s="77">
        <v>6.3771040969999992</v>
      </c>
      <c r="C1588" s="77">
        <v>5.48</v>
      </c>
      <c r="E1588">
        <f t="shared" si="24"/>
        <v>2020</v>
      </c>
    </row>
    <row r="1589" spans="1:5" x14ac:dyDescent="0.2">
      <c r="A1589" s="79">
        <v>43976</v>
      </c>
      <c r="B1589" s="77">
        <v>6.3755850339999993</v>
      </c>
      <c r="C1589" s="77">
        <v>5.48</v>
      </c>
      <c r="E1589">
        <f t="shared" si="24"/>
        <v>2020</v>
      </c>
    </row>
    <row r="1590" spans="1:5" x14ac:dyDescent="0.2">
      <c r="A1590" s="79">
        <v>43973</v>
      </c>
      <c r="B1590" s="77">
        <v>6.5226539519999998</v>
      </c>
      <c r="C1590" s="77">
        <v>5.48</v>
      </c>
      <c r="E1590">
        <f t="shared" si="24"/>
        <v>2020</v>
      </c>
    </row>
    <row r="1591" spans="1:5" x14ac:dyDescent="0.2">
      <c r="A1591" s="79">
        <v>43972</v>
      </c>
      <c r="B1591" s="77">
        <v>6.5353965330000001</v>
      </c>
      <c r="C1591" s="77">
        <v>5.48</v>
      </c>
      <c r="E1591">
        <f t="shared" si="24"/>
        <v>2020</v>
      </c>
    </row>
    <row r="1592" spans="1:5" x14ac:dyDescent="0.2">
      <c r="A1592" s="79">
        <v>43971</v>
      </c>
      <c r="B1592" s="77">
        <v>6.5565911400000001</v>
      </c>
      <c r="C1592" s="77">
        <v>5.48</v>
      </c>
      <c r="E1592">
        <f t="shared" si="24"/>
        <v>2020</v>
      </c>
    </row>
    <row r="1593" spans="1:5" x14ac:dyDescent="0.2">
      <c r="A1593" s="79">
        <v>43970</v>
      </c>
      <c r="B1593" s="77">
        <v>6.5502183615000007</v>
      </c>
      <c r="C1593" s="77">
        <v>5.38</v>
      </c>
      <c r="E1593">
        <f t="shared" si="24"/>
        <v>2020</v>
      </c>
    </row>
    <row r="1594" spans="1:5" x14ac:dyDescent="0.2">
      <c r="A1594" s="79">
        <v>43969</v>
      </c>
      <c r="B1594" s="77">
        <v>6.5409123629999995</v>
      </c>
      <c r="C1594" s="77">
        <v>5.27</v>
      </c>
      <c r="E1594">
        <f t="shared" si="24"/>
        <v>2020</v>
      </c>
    </row>
    <row r="1595" spans="1:5" x14ac:dyDescent="0.2">
      <c r="A1595" s="79">
        <v>43966</v>
      </c>
      <c r="B1595" s="77">
        <v>6.5478202170000008</v>
      </c>
      <c r="C1595" s="77">
        <v>5.27</v>
      </c>
      <c r="E1595">
        <f t="shared" si="24"/>
        <v>2020</v>
      </c>
    </row>
    <row r="1596" spans="1:5" x14ac:dyDescent="0.2">
      <c r="A1596" s="79">
        <v>43965</v>
      </c>
      <c r="B1596" s="77">
        <v>6.5538188100000001</v>
      </c>
      <c r="C1596" s="77">
        <v>5.18</v>
      </c>
      <c r="E1596">
        <f t="shared" si="24"/>
        <v>2020</v>
      </c>
    </row>
    <row r="1597" spans="1:5" x14ac:dyDescent="0.2">
      <c r="A1597" s="79">
        <v>43964</v>
      </c>
      <c r="B1597" s="77">
        <v>6.5564986980000004</v>
      </c>
      <c r="C1597" s="77">
        <v>5.18</v>
      </c>
      <c r="E1597">
        <f t="shared" si="24"/>
        <v>2020</v>
      </c>
    </row>
    <row r="1598" spans="1:5" x14ac:dyDescent="0.2">
      <c r="A1598" s="79">
        <v>43963</v>
      </c>
      <c r="B1598" s="77">
        <v>6.565292917499999</v>
      </c>
      <c r="C1598" s="77">
        <v>5.07</v>
      </c>
      <c r="E1598">
        <f t="shared" si="24"/>
        <v>2020</v>
      </c>
    </row>
    <row r="1599" spans="1:5" x14ac:dyDescent="0.2">
      <c r="A1599" s="79">
        <v>43962</v>
      </c>
      <c r="B1599" s="77">
        <v>6.5506797345000001</v>
      </c>
      <c r="C1599" s="77">
        <v>5.07</v>
      </c>
      <c r="E1599">
        <f t="shared" si="24"/>
        <v>2020</v>
      </c>
    </row>
    <row r="1600" spans="1:5" x14ac:dyDescent="0.2">
      <c r="A1600" s="79">
        <v>43959</v>
      </c>
      <c r="B1600" s="77">
        <v>6.5734601774999994</v>
      </c>
      <c r="C1600" s="77">
        <v>4.88</v>
      </c>
      <c r="E1600">
        <f t="shared" si="24"/>
        <v>2020</v>
      </c>
    </row>
    <row r="1601" spans="1:5" x14ac:dyDescent="0.2">
      <c r="A1601" s="79">
        <v>43958</v>
      </c>
      <c r="B1601" s="77">
        <v>6.5639954279999992</v>
      </c>
      <c r="C1601" s="77">
        <v>4.7699999999999996</v>
      </c>
      <c r="E1601">
        <f t="shared" si="24"/>
        <v>2020</v>
      </c>
    </row>
    <row r="1602" spans="1:5" x14ac:dyDescent="0.2">
      <c r="A1602" s="79">
        <v>43957</v>
      </c>
      <c r="B1602" s="77">
        <v>6.5453317230000003</v>
      </c>
      <c r="C1602" s="77">
        <v>4.68</v>
      </c>
      <c r="E1602">
        <f t="shared" si="24"/>
        <v>2020</v>
      </c>
    </row>
    <row r="1603" spans="1:5" x14ac:dyDescent="0.2">
      <c r="A1603" s="79">
        <v>43956</v>
      </c>
      <c r="B1603" s="77">
        <v>6.5858425694999996</v>
      </c>
      <c r="C1603" s="77">
        <v>4.57</v>
      </c>
      <c r="E1603">
        <f t="shared" si="24"/>
        <v>2020</v>
      </c>
    </row>
    <row r="1604" spans="1:5" x14ac:dyDescent="0.2">
      <c r="A1604" s="79">
        <v>43955</v>
      </c>
      <c r="B1604" s="77">
        <v>6.5848166865</v>
      </c>
      <c r="C1604" s="77">
        <v>4.57</v>
      </c>
      <c r="E1604">
        <f t="shared" si="24"/>
        <v>2020</v>
      </c>
    </row>
    <row r="1605" spans="1:5" x14ac:dyDescent="0.2">
      <c r="A1605" s="79">
        <v>43952</v>
      </c>
      <c r="B1605" s="77">
        <v>6.5852829420000001</v>
      </c>
      <c r="C1605" s="77">
        <v>4.57</v>
      </c>
      <c r="E1605">
        <f t="shared" si="24"/>
        <v>2020</v>
      </c>
    </row>
    <row r="1606" spans="1:5" x14ac:dyDescent="0.2">
      <c r="A1606" s="79">
        <v>43951</v>
      </c>
      <c r="B1606" s="77">
        <v>6.5834182920000011</v>
      </c>
      <c r="C1606" s="77">
        <v>4.57</v>
      </c>
      <c r="E1606">
        <f t="shared" si="24"/>
        <v>2020</v>
      </c>
    </row>
    <row r="1607" spans="1:5" x14ac:dyDescent="0.2">
      <c r="A1607" s="79">
        <v>43950</v>
      </c>
      <c r="B1607" s="77">
        <v>6.5710450139999992</v>
      </c>
      <c r="C1607" s="77">
        <v>4.4800000000000004</v>
      </c>
      <c r="E1607">
        <f t="shared" si="24"/>
        <v>2020</v>
      </c>
    </row>
    <row r="1608" spans="1:5" x14ac:dyDescent="0.2">
      <c r="A1608" s="79">
        <v>43949</v>
      </c>
      <c r="B1608" s="77">
        <v>6.5681676869999999</v>
      </c>
      <c r="C1608" s="77">
        <v>4.38</v>
      </c>
      <c r="E1608">
        <f t="shared" si="24"/>
        <v>2020</v>
      </c>
    </row>
    <row r="1609" spans="1:5" x14ac:dyDescent="0.2">
      <c r="A1609" s="79">
        <v>43948</v>
      </c>
      <c r="B1609" s="77">
        <v>6.5632542645000003</v>
      </c>
      <c r="C1609" s="77">
        <v>4.2699999999999996</v>
      </c>
      <c r="E1609">
        <f t="shared" si="24"/>
        <v>2020</v>
      </c>
    </row>
    <row r="1610" spans="1:5" x14ac:dyDescent="0.2">
      <c r="A1610" s="79">
        <v>43945</v>
      </c>
      <c r="B1610" s="77">
        <v>6.4955237480000001</v>
      </c>
      <c r="C1610" s="77">
        <v>4.07</v>
      </c>
      <c r="E1610">
        <f t="shared" si="24"/>
        <v>2020</v>
      </c>
    </row>
    <row r="1611" spans="1:5" x14ac:dyDescent="0.2">
      <c r="A1611" s="79">
        <v>43944</v>
      </c>
      <c r="B1611" s="77">
        <v>6.5096796040000005</v>
      </c>
      <c r="C1611" s="77">
        <v>3.98</v>
      </c>
      <c r="E1611">
        <f t="shared" ref="E1611:E1674" si="25">YEAR(A1611)</f>
        <v>2020</v>
      </c>
    </row>
    <row r="1612" spans="1:5" x14ac:dyDescent="0.2">
      <c r="A1612" s="79">
        <v>43943</v>
      </c>
      <c r="B1612" s="77">
        <v>6.4947900479999996</v>
      </c>
      <c r="C1612" s="77">
        <v>3.88</v>
      </c>
      <c r="E1612">
        <f t="shared" si="25"/>
        <v>2020</v>
      </c>
    </row>
    <row r="1613" spans="1:5" x14ac:dyDescent="0.2">
      <c r="A1613" s="79">
        <v>43942</v>
      </c>
      <c r="B1613" s="77">
        <v>6.4863645500000002</v>
      </c>
      <c r="C1613" s="77">
        <v>3.82</v>
      </c>
      <c r="E1613">
        <f t="shared" si="25"/>
        <v>2020</v>
      </c>
    </row>
    <row r="1614" spans="1:5" x14ac:dyDescent="0.2">
      <c r="A1614" s="79">
        <v>43941</v>
      </c>
      <c r="B1614" s="77">
        <v>6.3623124899999999</v>
      </c>
      <c r="C1614" s="77">
        <v>3.82</v>
      </c>
      <c r="E1614">
        <f t="shared" si="25"/>
        <v>2020</v>
      </c>
    </row>
    <row r="1615" spans="1:5" x14ac:dyDescent="0.2">
      <c r="A1615" s="79">
        <v>43938</v>
      </c>
      <c r="B1615" s="77">
        <v>6.3618627600000002</v>
      </c>
      <c r="C1615" s="77">
        <v>3.82</v>
      </c>
      <c r="E1615">
        <f t="shared" si="25"/>
        <v>2020</v>
      </c>
    </row>
    <row r="1616" spans="1:5" x14ac:dyDescent="0.2">
      <c r="A1616" s="79">
        <v>43937</v>
      </c>
      <c r="B1616" s="77">
        <v>6.3565606799999994</v>
      </c>
      <c r="C1616" s="77">
        <v>3.82</v>
      </c>
      <c r="E1616">
        <f t="shared" si="25"/>
        <v>2020</v>
      </c>
    </row>
    <row r="1617" spans="1:5" x14ac:dyDescent="0.2">
      <c r="A1617" s="79">
        <v>43936</v>
      </c>
      <c r="B1617" s="77">
        <v>6.3670836150000003</v>
      </c>
      <c r="C1617" s="77">
        <v>3.82</v>
      </c>
      <c r="E1617">
        <f t="shared" si="25"/>
        <v>2020</v>
      </c>
    </row>
    <row r="1618" spans="1:5" x14ac:dyDescent="0.2">
      <c r="A1618" s="79">
        <v>43935</v>
      </c>
      <c r="B1618" s="77">
        <v>6.2414003520000003</v>
      </c>
      <c r="C1618" s="77">
        <v>3.82</v>
      </c>
      <c r="E1618">
        <f t="shared" si="25"/>
        <v>2020</v>
      </c>
    </row>
    <row r="1619" spans="1:5" x14ac:dyDescent="0.2">
      <c r="A1619" s="79">
        <v>43934</v>
      </c>
      <c r="B1619" s="77">
        <v>6.0271719249999993</v>
      </c>
      <c r="C1619" s="77">
        <v>3.82</v>
      </c>
      <c r="E1619">
        <f t="shared" si="25"/>
        <v>2020</v>
      </c>
    </row>
    <row r="1620" spans="1:5" x14ac:dyDescent="0.2">
      <c r="A1620" s="79">
        <v>43931</v>
      </c>
      <c r="B1620" s="77">
        <v>6.0418236299999997</v>
      </c>
      <c r="C1620" s="77">
        <v>3.82</v>
      </c>
      <c r="E1620">
        <f t="shared" si="25"/>
        <v>2020</v>
      </c>
    </row>
    <row r="1621" spans="1:5" x14ac:dyDescent="0.2">
      <c r="A1621" s="79">
        <v>43930</v>
      </c>
      <c r="B1621" s="77">
        <v>5.6085647890000008</v>
      </c>
      <c r="C1621" s="77">
        <v>3.82</v>
      </c>
      <c r="E1621">
        <f t="shared" si="25"/>
        <v>2020</v>
      </c>
    </row>
    <row r="1622" spans="1:5" x14ac:dyDescent="0.2">
      <c r="A1622" s="79">
        <v>43929</v>
      </c>
      <c r="B1622" s="77">
        <v>5.3080058999999995</v>
      </c>
      <c r="C1622" s="77">
        <v>3.82</v>
      </c>
      <c r="E1622">
        <f t="shared" si="25"/>
        <v>2020</v>
      </c>
    </row>
    <row r="1623" spans="1:5" x14ac:dyDescent="0.2">
      <c r="A1623" s="79">
        <v>43928</v>
      </c>
      <c r="B1623" s="77">
        <v>5.3229240750000004</v>
      </c>
      <c r="C1623" s="77">
        <v>3.82</v>
      </c>
      <c r="E1623">
        <f t="shared" si="25"/>
        <v>2020</v>
      </c>
    </row>
    <row r="1624" spans="1:5" x14ac:dyDescent="0.2">
      <c r="A1624" s="79">
        <v>43927</v>
      </c>
      <c r="B1624" s="77">
        <v>5.28734985</v>
      </c>
      <c r="C1624" s="77">
        <v>3.82</v>
      </c>
      <c r="E1624">
        <f t="shared" si="25"/>
        <v>2020</v>
      </c>
    </row>
    <row r="1625" spans="1:5" x14ac:dyDescent="0.2">
      <c r="A1625" s="79">
        <v>43924</v>
      </c>
      <c r="B1625" s="77">
        <v>5.2886920874999994</v>
      </c>
      <c r="C1625" s="77">
        <v>3.82</v>
      </c>
      <c r="E1625">
        <f t="shared" si="25"/>
        <v>2020</v>
      </c>
    </row>
    <row r="1626" spans="1:5" x14ac:dyDescent="0.2">
      <c r="A1626" s="79">
        <v>43923</v>
      </c>
      <c r="B1626" s="77">
        <v>5.2919012624999997</v>
      </c>
      <c r="C1626" s="77">
        <v>3.82</v>
      </c>
      <c r="E1626">
        <f t="shared" si="25"/>
        <v>2020</v>
      </c>
    </row>
    <row r="1627" spans="1:5" x14ac:dyDescent="0.2">
      <c r="A1627" s="79">
        <v>43922</v>
      </c>
      <c r="B1627" s="77">
        <v>5.2819133249999997</v>
      </c>
      <c r="C1627" s="77">
        <v>3.82</v>
      </c>
      <c r="E1627">
        <f t="shared" si="25"/>
        <v>2020</v>
      </c>
    </row>
    <row r="1628" spans="1:5" x14ac:dyDescent="0.2">
      <c r="A1628" s="79">
        <v>43921</v>
      </c>
      <c r="B1628" s="77">
        <v>5.2951143749999998</v>
      </c>
      <c r="C1628" s="77">
        <v>3.82</v>
      </c>
      <c r="E1628">
        <f t="shared" si="25"/>
        <v>2020</v>
      </c>
    </row>
    <row r="1629" spans="1:5" x14ac:dyDescent="0.2">
      <c r="A1629" s="79">
        <v>43920</v>
      </c>
      <c r="B1629" s="77">
        <v>5.2825829625000003</v>
      </c>
      <c r="C1629" s="77">
        <v>3.82</v>
      </c>
      <c r="E1629">
        <f t="shared" si="25"/>
        <v>2020</v>
      </c>
    </row>
    <row r="1630" spans="1:5" x14ac:dyDescent="0.2">
      <c r="A1630" s="79">
        <v>43917</v>
      </c>
      <c r="B1630" s="77">
        <v>5.0029595134999996</v>
      </c>
      <c r="C1630" s="77">
        <v>3.82</v>
      </c>
      <c r="E1630">
        <f t="shared" si="25"/>
        <v>2020</v>
      </c>
    </row>
    <row r="1631" spans="1:5" x14ac:dyDescent="0.2">
      <c r="A1631" s="79">
        <v>43916</v>
      </c>
      <c r="B1631" s="77">
        <v>5.0185190569999998</v>
      </c>
      <c r="C1631" s="77">
        <v>3.82</v>
      </c>
      <c r="E1631">
        <f t="shared" si="25"/>
        <v>2020</v>
      </c>
    </row>
    <row r="1632" spans="1:5" x14ac:dyDescent="0.2">
      <c r="A1632" s="79">
        <v>43915</v>
      </c>
      <c r="B1632" s="77">
        <v>4.8169556885000002</v>
      </c>
      <c r="C1632" s="77">
        <v>3.82</v>
      </c>
      <c r="E1632">
        <f t="shared" si="25"/>
        <v>2020</v>
      </c>
    </row>
    <row r="1633" spans="1:5" x14ac:dyDescent="0.2">
      <c r="A1633" s="79">
        <v>43914</v>
      </c>
      <c r="B1633" s="77">
        <v>4.8496948525000008</v>
      </c>
      <c r="C1633" s="77">
        <v>3.82</v>
      </c>
      <c r="E1633">
        <f t="shared" si="25"/>
        <v>2020</v>
      </c>
    </row>
    <row r="1634" spans="1:5" x14ac:dyDescent="0.2">
      <c r="A1634" s="79">
        <v>43913</v>
      </c>
      <c r="B1634" s="77">
        <v>4.7246981945000002</v>
      </c>
      <c r="C1634" s="77">
        <v>3.82</v>
      </c>
      <c r="E1634">
        <f t="shared" si="25"/>
        <v>2020</v>
      </c>
    </row>
    <row r="1635" spans="1:5" x14ac:dyDescent="0.2">
      <c r="A1635" s="79">
        <v>43910</v>
      </c>
      <c r="B1635" s="77">
        <v>4.7216349545000007</v>
      </c>
      <c r="C1635" s="77">
        <v>3.82</v>
      </c>
      <c r="E1635">
        <f t="shared" si="25"/>
        <v>2020</v>
      </c>
    </row>
    <row r="1636" spans="1:5" x14ac:dyDescent="0.2">
      <c r="A1636" s="79">
        <v>43909</v>
      </c>
      <c r="B1636" s="77">
        <v>4.5734710449999998</v>
      </c>
      <c r="C1636" s="77">
        <v>3.82</v>
      </c>
      <c r="E1636">
        <f t="shared" si="25"/>
        <v>2020</v>
      </c>
    </row>
    <row r="1637" spans="1:5" x14ac:dyDescent="0.2">
      <c r="A1637" s="79">
        <v>43908</v>
      </c>
      <c r="B1637" s="77">
        <v>4.541390528</v>
      </c>
      <c r="C1637" s="77">
        <v>3.82</v>
      </c>
      <c r="E1637">
        <f t="shared" si="25"/>
        <v>2020</v>
      </c>
    </row>
    <row r="1638" spans="1:5" x14ac:dyDescent="0.2">
      <c r="A1638" s="79">
        <v>43907</v>
      </c>
      <c r="B1638" s="77">
        <v>4.3884060539999998</v>
      </c>
      <c r="C1638" s="77">
        <v>3.82</v>
      </c>
      <c r="E1638">
        <f t="shared" si="25"/>
        <v>2020</v>
      </c>
    </row>
    <row r="1639" spans="1:5" x14ac:dyDescent="0.2">
      <c r="A1639" s="79">
        <v>43906</v>
      </c>
      <c r="B1639" s="77">
        <v>4.3980720089999998</v>
      </c>
      <c r="C1639" s="77">
        <v>3.82</v>
      </c>
      <c r="E1639">
        <f t="shared" si="25"/>
        <v>2020</v>
      </c>
    </row>
    <row r="1640" spans="1:5" x14ac:dyDescent="0.2">
      <c r="A1640" s="79">
        <v>43903</v>
      </c>
      <c r="B1640" s="77">
        <v>4.3885939364999995</v>
      </c>
      <c r="C1640" s="77">
        <v>3.82</v>
      </c>
      <c r="E1640">
        <f t="shared" si="25"/>
        <v>2020</v>
      </c>
    </row>
    <row r="1641" spans="1:5" x14ac:dyDescent="0.2">
      <c r="A1641" s="79">
        <v>43902</v>
      </c>
      <c r="B1641" s="77">
        <v>4.3749822030000001</v>
      </c>
      <c r="C1641" s="77">
        <v>3.82</v>
      </c>
      <c r="E1641">
        <f t="shared" si="25"/>
        <v>2020</v>
      </c>
    </row>
    <row r="1642" spans="1:5" x14ac:dyDescent="0.2">
      <c r="A1642" s="79">
        <v>43901</v>
      </c>
      <c r="B1642" s="77">
        <v>4.4556874739999994</v>
      </c>
      <c r="C1642" s="77">
        <v>3.82</v>
      </c>
      <c r="E1642">
        <f t="shared" si="25"/>
        <v>2020</v>
      </c>
    </row>
    <row r="1643" spans="1:5" x14ac:dyDescent="0.2">
      <c r="A1643" s="79">
        <v>43900</v>
      </c>
      <c r="B1643" s="77">
        <v>4.4562639190000004</v>
      </c>
      <c r="C1643" s="77">
        <v>3.82</v>
      </c>
      <c r="E1643">
        <f t="shared" si="25"/>
        <v>2020</v>
      </c>
    </row>
    <row r="1644" spans="1:5" x14ac:dyDescent="0.2">
      <c r="A1644" s="79">
        <v>43899</v>
      </c>
      <c r="B1644" s="77">
        <v>4.4623578369999999</v>
      </c>
      <c r="C1644" s="77">
        <v>3.82</v>
      </c>
      <c r="E1644">
        <f t="shared" si="25"/>
        <v>2020</v>
      </c>
    </row>
    <row r="1645" spans="1:5" x14ac:dyDescent="0.2">
      <c r="A1645" s="79">
        <v>43896</v>
      </c>
      <c r="B1645" s="77">
        <v>4.473820924</v>
      </c>
      <c r="C1645" s="77">
        <v>3.82</v>
      </c>
      <c r="E1645">
        <f t="shared" si="25"/>
        <v>2020</v>
      </c>
    </row>
    <row r="1646" spans="1:5" x14ac:dyDescent="0.2">
      <c r="A1646" s="79">
        <v>43895</v>
      </c>
      <c r="B1646" s="77">
        <v>4.5410641919999994</v>
      </c>
      <c r="C1646" s="77">
        <v>3.82</v>
      </c>
      <c r="E1646">
        <f t="shared" si="25"/>
        <v>2020</v>
      </c>
    </row>
    <row r="1647" spans="1:5" x14ac:dyDescent="0.2">
      <c r="A1647" s="79">
        <v>43894</v>
      </c>
      <c r="B1647" s="77">
        <v>4.5472918364999995</v>
      </c>
      <c r="C1647" s="77">
        <v>3.82</v>
      </c>
      <c r="E1647">
        <f t="shared" si="25"/>
        <v>2020</v>
      </c>
    </row>
    <row r="1648" spans="1:5" x14ac:dyDescent="0.2">
      <c r="A1648" s="79">
        <v>43893</v>
      </c>
      <c r="B1648" s="77">
        <v>4.6701105749999998</v>
      </c>
      <c r="C1648" s="77">
        <v>3.82</v>
      </c>
      <c r="E1648">
        <f t="shared" si="25"/>
        <v>2020</v>
      </c>
    </row>
    <row r="1649" spans="1:5" x14ac:dyDescent="0.2">
      <c r="A1649" s="79">
        <v>43892</v>
      </c>
      <c r="B1649" s="77">
        <v>4.6678635575000005</v>
      </c>
      <c r="C1649" s="77">
        <v>3.82</v>
      </c>
      <c r="E1649">
        <f t="shared" si="25"/>
        <v>2020</v>
      </c>
    </row>
    <row r="1650" spans="1:5" x14ac:dyDescent="0.2">
      <c r="A1650" s="79">
        <v>43889</v>
      </c>
      <c r="B1650" s="77">
        <v>4.6494992699999997</v>
      </c>
      <c r="C1650" s="77">
        <v>3.77</v>
      </c>
      <c r="E1650">
        <f t="shared" si="25"/>
        <v>2020</v>
      </c>
    </row>
    <row r="1651" spans="1:5" x14ac:dyDescent="0.2">
      <c r="A1651" s="79">
        <v>43888</v>
      </c>
      <c r="B1651" s="77">
        <v>4.6398743625000005</v>
      </c>
      <c r="C1651" s="77">
        <v>3.77</v>
      </c>
      <c r="E1651">
        <f t="shared" si="25"/>
        <v>2020</v>
      </c>
    </row>
    <row r="1652" spans="1:5" x14ac:dyDescent="0.2">
      <c r="A1652" s="79">
        <v>43887</v>
      </c>
      <c r="B1652" s="77">
        <v>4.6284428449999995</v>
      </c>
      <c r="C1652" s="77">
        <v>3.77</v>
      </c>
      <c r="E1652">
        <f t="shared" si="25"/>
        <v>2020</v>
      </c>
    </row>
    <row r="1653" spans="1:5" x14ac:dyDescent="0.2">
      <c r="A1653" s="79">
        <v>43886</v>
      </c>
      <c r="B1653" s="77">
        <v>4.6329954774999997</v>
      </c>
      <c r="C1653" s="77">
        <v>3.77</v>
      </c>
      <c r="E1653">
        <f t="shared" si="25"/>
        <v>2020</v>
      </c>
    </row>
    <row r="1654" spans="1:5" x14ac:dyDescent="0.2">
      <c r="A1654" s="79">
        <v>43885</v>
      </c>
      <c r="B1654" s="77">
        <v>4.62370181</v>
      </c>
      <c r="C1654" s="77">
        <v>3.73</v>
      </c>
      <c r="E1654">
        <f t="shared" si="25"/>
        <v>2020</v>
      </c>
    </row>
    <row r="1655" spans="1:5" x14ac:dyDescent="0.2">
      <c r="A1655" s="79">
        <v>43882</v>
      </c>
      <c r="B1655" s="77">
        <v>4.6238991499999997</v>
      </c>
      <c r="C1655" s="77">
        <v>3.73</v>
      </c>
      <c r="E1655">
        <f t="shared" si="25"/>
        <v>2020</v>
      </c>
    </row>
    <row r="1656" spans="1:5" x14ac:dyDescent="0.2">
      <c r="A1656" s="79">
        <v>43881</v>
      </c>
      <c r="B1656" s="77">
        <v>4.6277178999999995</v>
      </c>
      <c r="C1656" s="77">
        <v>3.73</v>
      </c>
      <c r="E1656">
        <f t="shared" si="25"/>
        <v>2020</v>
      </c>
    </row>
    <row r="1657" spans="1:5" x14ac:dyDescent="0.2">
      <c r="A1657" s="79">
        <v>43880</v>
      </c>
      <c r="B1657" s="77">
        <v>4.6441840575000004</v>
      </c>
      <c r="C1657" s="77">
        <v>3.73</v>
      </c>
      <c r="E1657">
        <f t="shared" si="25"/>
        <v>2020</v>
      </c>
    </row>
    <row r="1658" spans="1:5" x14ac:dyDescent="0.2">
      <c r="A1658" s="79">
        <v>43879</v>
      </c>
      <c r="B1658" s="77">
        <v>4.6445822799999998</v>
      </c>
      <c r="C1658" s="77">
        <v>3.73</v>
      </c>
      <c r="E1658">
        <f t="shared" si="25"/>
        <v>2020</v>
      </c>
    </row>
    <row r="1659" spans="1:5" x14ac:dyDescent="0.2">
      <c r="A1659" s="79">
        <v>43878</v>
      </c>
      <c r="B1659" s="77">
        <v>4.6553601250000005</v>
      </c>
      <c r="C1659" s="77">
        <v>3.73</v>
      </c>
      <c r="E1659">
        <f t="shared" si="25"/>
        <v>2020</v>
      </c>
    </row>
    <row r="1660" spans="1:5" x14ac:dyDescent="0.2">
      <c r="A1660" s="79">
        <v>43875</v>
      </c>
      <c r="B1660" s="77">
        <v>4.6519616975</v>
      </c>
      <c r="C1660" s="77">
        <v>3.73</v>
      </c>
      <c r="E1660">
        <f t="shared" si="25"/>
        <v>2020</v>
      </c>
    </row>
    <row r="1661" spans="1:5" x14ac:dyDescent="0.2">
      <c r="A1661" s="79">
        <v>43874</v>
      </c>
      <c r="B1661" s="77">
        <v>4.6586299174999999</v>
      </c>
      <c r="C1661" s="77">
        <v>3.73</v>
      </c>
      <c r="E1661">
        <f t="shared" si="25"/>
        <v>2020</v>
      </c>
    </row>
    <row r="1662" spans="1:5" x14ac:dyDescent="0.2">
      <c r="A1662" s="79">
        <v>43873</v>
      </c>
      <c r="B1662" s="77">
        <v>4.6618374724999994</v>
      </c>
      <c r="C1662" s="77">
        <v>3.73</v>
      </c>
      <c r="E1662">
        <f t="shared" si="25"/>
        <v>2020</v>
      </c>
    </row>
    <row r="1663" spans="1:5" x14ac:dyDescent="0.2">
      <c r="A1663" s="79">
        <v>43872</v>
      </c>
      <c r="B1663" s="77">
        <v>4.6659201225000002</v>
      </c>
      <c r="C1663" s="77">
        <v>3.73</v>
      </c>
      <c r="E1663">
        <f t="shared" si="25"/>
        <v>2020</v>
      </c>
    </row>
    <row r="1664" spans="1:5" x14ac:dyDescent="0.2">
      <c r="A1664" s="79">
        <v>43871</v>
      </c>
      <c r="B1664" s="77">
        <v>4.6545600399999998</v>
      </c>
      <c r="C1664" s="77">
        <v>3.73</v>
      </c>
      <c r="E1664">
        <f t="shared" si="25"/>
        <v>2020</v>
      </c>
    </row>
    <row r="1665" spans="1:5" x14ac:dyDescent="0.2">
      <c r="A1665" s="79">
        <v>43868</v>
      </c>
      <c r="B1665" s="77">
        <v>4.6430561449999992</v>
      </c>
      <c r="C1665" s="77">
        <v>3.73</v>
      </c>
      <c r="E1665">
        <f t="shared" si="25"/>
        <v>2020</v>
      </c>
    </row>
    <row r="1666" spans="1:5" x14ac:dyDescent="0.2">
      <c r="A1666" s="79">
        <v>43867</v>
      </c>
      <c r="B1666" s="77">
        <v>4.6629076325000005</v>
      </c>
      <c r="C1666" s="77">
        <v>3.73</v>
      </c>
      <c r="E1666">
        <f t="shared" si="25"/>
        <v>2020</v>
      </c>
    </row>
    <row r="1667" spans="1:5" x14ac:dyDescent="0.2">
      <c r="A1667" s="79">
        <v>43866</v>
      </c>
      <c r="B1667" s="77">
        <v>4.661235735</v>
      </c>
      <c r="C1667" s="77">
        <v>3.73</v>
      </c>
      <c r="E1667">
        <f t="shared" si="25"/>
        <v>2020</v>
      </c>
    </row>
    <row r="1668" spans="1:5" x14ac:dyDescent="0.2">
      <c r="A1668" s="79">
        <v>43865</v>
      </c>
      <c r="B1668" s="77">
        <v>4.6439849624999994</v>
      </c>
      <c r="C1668" s="77">
        <v>3.73</v>
      </c>
      <c r="E1668">
        <f t="shared" si="25"/>
        <v>2020</v>
      </c>
    </row>
    <row r="1669" spans="1:5" x14ac:dyDescent="0.2">
      <c r="A1669" s="79">
        <v>43864</v>
      </c>
      <c r="B1669" s="77">
        <v>4.6288383699999995</v>
      </c>
      <c r="C1669" s="77">
        <v>3.73</v>
      </c>
      <c r="E1669">
        <f t="shared" si="25"/>
        <v>2020</v>
      </c>
    </row>
    <row r="1670" spans="1:5" x14ac:dyDescent="0.2">
      <c r="A1670" s="79">
        <v>43861</v>
      </c>
      <c r="B1670" s="77">
        <v>4.5410641919999994</v>
      </c>
      <c r="C1670" s="77">
        <v>3.73</v>
      </c>
      <c r="E1670">
        <f t="shared" si="25"/>
        <v>2020</v>
      </c>
    </row>
    <row r="1671" spans="1:5" x14ac:dyDescent="0.2">
      <c r="A1671" s="79">
        <v>43860</v>
      </c>
      <c r="B1671" s="77">
        <v>4.5409987350000005</v>
      </c>
      <c r="C1671" s="77">
        <v>3.73</v>
      </c>
      <c r="E1671">
        <f t="shared" si="25"/>
        <v>2020</v>
      </c>
    </row>
    <row r="1672" spans="1:5" x14ac:dyDescent="0.2">
      <c r="A1672" s="79">
        <v>43859</v>
      </c>
      <c r="B1672" s="77">
        <v>4.5406059929999998</v>
      </c>
      <c r="C1672" s="77">
        <v>3.73</v>
      </c>
      <c r="E1672">
        <f t="shared" si="25"/>
        <v>2020</v>
      </c>
    </row>
    <row r="1673" spans="1:5" x14ac:dyDescent="0.2">
      <c r="A1673" s="79">
        <v>43858</v>
      </c>
      <c r="B1673" s="77">
        <v>4.539689847</v>
      </c>
      <c r="C1673" s="77">
        <v>3.73</v>
      </c>
      <c r="E1673">
        <f t="shared" si="25"/>
        <v>2020</v>
      </c>
    </row>
    <row r="1674" spans="1:5" x14ac:dyDescent="0.2">
      <c r="A1674" s="79">
        <v>43857</v>
      </c>
      <c r="B1674" s="77">
        <v>4.5409332779999998</v>
      </c>
      <c r="C1674" s="77">
        <v>3.73</v>
      </c>
      <c r="E1674">
        <f t="shared" si="25"/>
        <v>2020</v>
      </c>
    </row>
    <row r="1675" spans="1:5" x14ac:dyDescent="0.2">
      <c r="A1675" s="79">
        <v>43854</v>
      </c>
      <c r="B1675" s="77">
        <v>4.539689847</v>
      </c>
      <c r="C1675" s="77">
        <v>3.73</v>
      </c>
      <c r="E1675">
        <f t="shared" ref="E1675:E1738" si="26">YEAR(A1675)</f>
        <v>2020</v>
      </c>
    </row>
    <row r="1676" spans="1:5" x14ac:dyDescent="0.2">
      <c r="A1676" s="79">
        <v>43853</v>
      </c>
      <c r="B1676" s="77">
        <v>4.5409987350000005</v>
      </c>
      <c r="C1676" s="77">
        <v>3.73</v>
      </c>
      <c r="E1676">
        <f t="shared" si="26"/>
        <v>2020</v>
      </c>
    </row>
    <row r="1677" spans="1:5" x14ac:dyDescent="0.2">
      <c r="A1677" s="79">
        <v>43852</v>
      </c>
      <c r="B1677" s="77">
        <v>4.5623081070000007</v>
      </c>
      <c r="C1677" s="77">
        <v>3.73</v>
      </c>
      <c r="E1677">
        <f t="shared" si="26"/>
        <v>2020</v>
      </c>
    </row>
    <row r="1678" spans="1:5" x14ac:dyDescent="0.2">
      <c r="A1678" s="79">
        <v>43851</v>
      </c>
      <c r="B1678" s="77">
        <v>4.5617134815</v>
      </c>
      <c r="C1678" s="77">
        <v>3.73</v>
      </c>
      <c r="E1678">
        <f t="shared" si="26"/>
        <v>2020</v>
      </c>
    </row>
    <row r="1679" spans="1:5" x14ac:dyDescent="0.2">
      <c r="A1679" s="79">
        <v>43850</v>
      </c>
      <c r="B1679" s="77">
        <v>4.5872895599999994</v>
      </c>
      <c r="C1679" s="77">
        <v>3.73</v>
      </c>
      <c r="E1679">
        <f t="shared" si="26"/>
        <v>2020</v>
      </c>
    </row>
    <row r="1680" spans="1:5" x14ac:dyDescent="0.2">
      <c r="A1680" s="79">
        <v>43847</v>
      </c>
      <c r="B1680" s="77">
        <v>4.5923053364999999</v>
      </c>
      <c r="C1680" s="77">
        <v>3.72</v>
      </c>
      <c r="E1680">
        <f t="shared" si="26"/>
        <v>2020</v>
      </c>
    </row>
    <row r="1681" spans="1:5" x14ac:dyDescent="0.2">
      <c r="A1681" s="79">
        <v>43846</v>
      </c>
      <c r="B1681" s="77">
        <v>4.5794202300000002</v>
      </c>
      <c r="C1681" s="77">
        <v>3.72</v>
      </c>
      <c r="E1681">
        <f t="shared" si="26"/>
        <v>2020</v>
      </c>
    </row>
    <row r="1682" spans="1:5" x14ac:dyDescent="0.2">
      <c r="A1682" s="79">
        <v>43845</v>
      </c>
      <c r="B1682" s="77">
        <v>4.5715114935000001</v>
      </c>
      <c r="C1682" s="77">
        <v>3.72</v>
      </c>
      <c r="E1682">
        <f t="shared" si="26"/>
        <v>2020</v>
      </c>
    </row>
    <row r="1683" spans="1:5" x14ac:dyDescent="0.2">
      <c r="A1683" s="79">
        <v>43844</v>
      </c>
      <c r="B1683" s="77">
        <v>4.5720423314999996</v>
      </c>
      <c r="C1683" s="77">
        <v>3.73</v>
      </c>
      <c r="E1683">
        <f t="shared" si="26"/>
        <v>2020</v>
      </c>
    </row>
    <row r="1684" spans="1:5" x14ac:dyDescent="0.2">
      <c r="A1684" s="79">
        <v>43843</v>
      </c>
      <c r="B1684" s="77">
        <v>4.5699860745000001</v>
      </c>
      <c r="C1684" s="77">
        <v>3.73</v>
      </c>
      <c r="E1684">
        <f t="shared" si="26"/>
        <v>2020</v>
      </c>
    </row>
    <row r="1685" spans="1:5" x14ac:dyDescent="0.2">
      <c r="A1685" s="79">
        <v>43840</v>
      </c>
      <c r="B1685" s="77">
        <v>4.5527468174999992</v>
      </c>
      <c r="C1685" s="77">
        <v>3.73</v>
      </c>
      <c r="E1685">
        <f t="shared" si="26"/>
        <v>2020</v>
      </c>
    </row>
    <row r="1686" spans="1:5" x14ac:dyDescent="0.2">
      <c r="A1686" s="79">
        <v>43839</v>
      </c>
      <c r="B1686" s="77">
        <v>4.5444708855</v>
      </c>
      <c r="C1686" s="77">
        <v>3.73</v>
      </c>
      <c r="E1686">
        <f t="shared" si="26"/>
        <v>2020</v>
      </c>
    </row>
    <row r="1687" spans="1:5" x14ac:dyDescent="0.2">
      <c r="A1687" s="79">
        <v>43838</v>
      </c>
      <c r="B1687" s="77">
        <v>4.5351147554999995</v>
      </c>
      <c r="C1687" s="77">
        <v>3.73</v>
      </c>
      <c r="E1687">
        <f t="shared" si="26"/>
        <v>2020</v>
      </c>
    </row>
    <row r="1688" spans="1:5" x14ac:dyDescent="0.2">
      <c r="A1688" s="79">
        <v>43837</v>
      </c>
      <c r="B1688" s="77">
        <v>4.535898381</v>
      </c>
      <c r="C1688" s="77">
        <v>3.73</v>
      </c>
      <c r="E1688">
        <f t="shared" si="26"/>
        <v>2020</v>
      </c>
    </row>
    <row r="1689" spans="1:5" x14ac:dyDescent="0.2">
      <c r="A1689" s="79">
        <v>43836</v>
      </c>
      <c r="B1689" s="77">
        <v>4.5159347835000005</v>
      </c>
      <c r="C1689" s="77">
        <v>3.73</v>
      </c>
      <c r="E1689">
        <f t="shared" si="26"/>
        <v>2020</v>
      </c>
    </row>
    <row r="1690" spans="1:5" x14ac:dyDescent="0.2">
      <c r="A1690" s="79">
        <v>43833</v>
      </c>
      <c r="B1690" s="77">
        <v>4.5217690875000001</v>
      </c>
      <c r="C1690" s="77">
        <v>3.73</v>
      </c>
      <c r="E1690">
        <f t="shared" si="26"/>
        <v>2020</v>
      </c>
    </row>
    <row r="1691" spans="1:5" x14ac:dyDescent="0.2">
      <c r="A1691" s="79">
        <v>43832</v>
      </c>
      <c r="B1691" s="77">
        <v>4.5228728159999996</v>
      </c>
      <c r="C1691" s="77">
        <v>3.73</v>
      </c>
      <c r="E1691">
        <f t="shared" si="26"/>
        <v>2020</v>
      </c>
    </row>
    <row r="1692" spans="1:5" x14ac:dyDescent="0.2">
      <c r="A1692" s="79">
        <v>43831</v>
      </c>
      <c r="B1692" s="77">
        <v>4.5261221985000004</v>
      </c>
      <c r="C1692" s="77">
        <v>3.73</v>
      </c>
      <c r="E1692">
        <f t="shared" si="26"/>
        <v>2020</v>
      </c>
    </row>
    <row r="1693" spans="1:5" x14ac:dyDescent="0.2">
      <c r="A1693" s="79">
        <v>43830</v>
      </c>
      <c r="B1693" s="77">
        <v>4.5239770799999999</v>
      </c>
      <c r="C1693" s="77">
        <v>3.73</v>
      </c>
      <c r="E1693">
        <f t="shared" si="26"/>
        <v>2019</v>
      </c>
    </row>
    <row r="1694" spans="1:5" x14ac:dyDescent="0.2">
      <c r="A1694" s="79">
        <v>43829</v>
      </c>
      <c r="B1694" s="77">
        <v>4.5085662719999995</v>
      </c>
      <c r="C1694" s="77">
        <v>3.73</v>
      </c>
      <c r="E1694">
        <f t="shared" si="26"/>
        <v>2019</v>
      </c>
    </row>
    <row r="1695" spans="1:5" x14ac:dyDescent="0.2">
      <c r="A1695" s="79">
        <v>43826</v>
      </c>
      <c r="B1695" s="77">
        <v>4.5023798294999997</v>
      </c>
      <c r="C1695" s="77">
        <v>3.63</v>
      </c>
      <c r="E1695">
        <f t="shared" si="26"/>
        <v>2019</v>
      </c>
    </row>
    <row r="1696" spans="1:5" x14ac:dyDescent="0.2">
      <c r="A1696" s="79">
        <v>43825</v>
      </c>
      <c r="B1696" s="77">
        <v>4.5020580885000001</v>
      </c>
      <c r="C1696" s="77">
        <v>3.52</v>
      </c>
      <c r="E1696">
        <f t="shared" si="26"/>
        <v>2019</v>
      </c>
    </row>
    <row r="1697" spans="1:5" x14ac:dyDescent="0.2">
      <c r="A1697" s="79">
        <v>43824</v>
      </c>
      <c r="B1697" s="77">
        <v>4.5069535979999999</v>
      </c>
      <c r="C1697" s="77">
        <v>3.43</v>
      </c>
      <c r="E1697">
        <f t="shared" si="26"/>
        <v>2019</v>
      </c>
    </row>
    <row r="1698" spans="1:5" x14ac:dyDescent="0.2">
      <c r="A1698" s="79">
        <v>43823</v>
      </c>
      <c r="B1698" s="77">
        <v>4.4956328130000003</v>
      </c>
      <c r="C1698" s="77">
        <v>3.43</v>
      </c>
      <c r="E1698">
        <f t="shared" si="26"/>
        <v>2019</v>
      </c>
    </row>
    <row r="1699" spans="1:5" x14ac:dyDescent="0.2">
      <c r="A1699" s="79">
        <v>43822</v>
      </c>
      <c r="B1699" s="77">
        <v>4.4921707739999999</v>
      </c>
      <c r="C1699" s="77">
        <v>3.43</v>
      </c>
      <c r="E1699">
        <f t="shared" si="26"/>
        <v>2019</v>
      </c>
    </row>
    <row r="1700" spans="1:5" x14ac:dyDescent="0.2">
      <c r="A1700" s="79">
        <v>43819</v>
      </c>
      <c r="B1700" s="77">
        <v>4.4956969784999998</v>
      </c>
      <c r="C1700" s="77">
        <v>3.43</v>
      </c>
      <c r="E1700">
        <f t="shared" si="26"/>
        <v>2019</v>
      </c>
    </row>
    <row r="1701" spans="1:5" x14ac:dyDescent="0.2">
      <c r="A1701" s="79">
        <v>43818</v>
      </c>
      <c r="B1701" s="77">
        <v>4.4935164854999998</v>
      </c>
      <c r="C1701" s="77">
        <v>3.43</v>
      </c>
      <c r="E1701">
        <f t="shared" si="26"/>
        <v>2019</v>
      </c>
    </row>
    <row r="1702" spans="1:5" x14ac:dyDescent="0.2">
      <c r="A1702" s="79">
        <v>43817</v>
      </c>
      <c r="B1702" s="77">
        <v>4.4968522095000001</v>
      </c>
      <c r="C1702" s="77">
        <v>3.43</v>
      </c>
      <c r="E1702">
        <f t="shared" si="26"/>
        <v>2019</v>
      </c>
    </row>
    <row r="1703" spans="1:5" x14ac:dyDescent="0.2">
      <c r="A1703" s="79">
        <v>43816</v>
      </c>
      <c r="B1703" s="77">
        <v>4.5018650564999998</v>
      </c>
      <c r="C1703" s="77">
        <v>3.43</v>
      </c>
      <c r="E1703">
        <f t="shared" si="26"/>
        <v>2019</v>
      </c>
    </row>
    <row r="1704" spans="1:5" x14ac:dyDescent="0.2">
      <c r="A1704" s="79">
        <v>43815</v>
      </c>
      <c r="B1704" s="77">
        <v>4.5037316519999999</v>
      </c>
      <c r="C1704" s="77">
        <v>3.43</v>
      </c>
      <c r="E1704">
        <f t="shared" si="26"/>
        <v>2019</v>
      </c>
    </row>
    <row r="1705" spans="1:5" x14ac:dyDescent="0.2">
      <c r="A1705" s="79">
        <v>43812</v>
      </c>
      <c r="B1705" s="77">
        <v>4.5135406260000002</v>
      </c>
      <c r="C1705" s="77">
        <v>3.43</v>
      </c>
      <c r="E1705">
        <f t="shared" si="26"/>
        <v>2019</v>
      </c>
    </row>
    <row r="1706" spans="1:5" x14ac:dyDescent="0.2">
      <c r="A1706" s="79">
        <v>43811</v>
      </c>
      <c r="B1706" s="77">
        <v>4.4947347479999999</v>
      </c>
      <c r="C1706" s="77">
        <v>3.43</v>
      </c>
      <c r="E1706">
        <f t="shared" si="26"/>
        <v>2019</v>
      </c>
    </row>
    <row r="1707" spans="1:5" x14ac:dyDescent="0.2">
      <c r="A1707" s="79">
        <v>43810</v>
      </c>
      <c r="B1707" s="77">
        <v>4.4751946365000004</v>
      </c>
      <c r="C1707" s="77">
        <v>3.43</v>
      </c>
      <c r="E1707">
        <f t="shared" si="26"/>
        <v>2019</v>
      </c>
    </row>
    <row r="1708" spans="1:5" x14ac:dyDescent="0.2">
      <c r="A1708" s="79">
        <v>43809</v>
      </c>
      <c r="B1708" s="77">
        <v>4.4779938525</v>
      </c>
      <c r="C1708" s="77">
        <v>3.43</v>
      </c>
      <c r="E1708">
        <f t="shared" si="26"/>
        <v>2019</v>
      </c>
    </row>
    <row r="1709" spans="1:5" x14ac:dyDescent="0.2">
      <c r="A1709" s="79">
        <v>43808</v>
      </c>
      <c r="B1709" s="77">
        <v>4.4748767699999998</v>
      </c>
      <c r="C1709" s="77">
        <v>3.43</v>
      </c>
      <c r="E1709">
        <f t="shared" si="26"/>
        <v>2019</v>
      </c>
    </row>
    <row r="1710" spans="1:5" x14ac:dyDescent="0.2">
      <c r="A1710" s="79">
        <v>43805</v>
      </c>
      <c r="B1710" s="77">
        <v>4.4774846549999996</v>
      </c>
      <c r="C1710" s="77">
        <v>3.43</v>
      </c>
      <c r="E1710">
        <f t="shared" si="26"/>
        <v>2019</v>
      </c>
    </row>
    <row r="1711" spans="1:5" x14ac:dyDescent="0.2">
      <c r="A1711" s="79">
        <v>43804</v>
      </c>
      <c r="B1711" s="77">
        <v>4.4713831365000001</v>
      </c>
      <c r="C1711" s="77">
        <v>3.38</v>
      </c>
      <c r="E1711">
        <f t="shared" si="26"/>
        <v>2019</v>
      </c>
    </row>
    <row r="1712" spans="1:5" x14ac:dyDescent="0.2">
      <c r="A1712" s="79">
        <v>43803</v>
      </c>
      <c r="B1712" s="77">
        <v>4.4680217399999993</v>
      </c>
      <c r="C1712" s="77">
        <v>3.32</v>
      </c>
      <c r="E1712">
        <f t="shared" si="26"/>
        <v>2019</v>
      </c>
    </row>
    <row r="1713" spans="1:5" x14ac:dyDescent="0.2">
      <c r="A1713" s="79">
        <v>43802</v>
      </c>
      <c r="B1713" s="77">
        <v>4.4610613109999999</v>
      </c>
      <c r="C1713" s="77">
        <v>3.27</v>
      </c>
      <c r="E1713">
        <f t="shared" si="26"/>
        <v>2019</v>
      </c>
    </row>
    <row r="1714" spans="1:5" x14ac:dyDescent="0.2">
      <c r="A1714" s="79">
        <v>43801</v>
      </c>
      <c r="B1714" s="77">
        <v>4.4745589350000001</v>
      </c>
      <c r="C1714" s="77">
        <v>3.27</v>
      </c>
      <c r="E1714">
        <f t="shared" si="26"/>
        <v>2019</v>
      </c>
    </row>
    <row r="1715" spans="1:5" x14ac:dyDescent="0.2">
      <c r="A1715" s="79">
        <v>43798</v>
      </c>
      <c r="B1715" s="77">
        <v>4.4795221695</v>
      </c>
      <c r="C1715" s="77">
        <v>3.27</v>
      </c>
      <c r="E1715">
        <f t="shared" si="26"/>
        <v>2019</v>
      </c>
    </row>
    <row r="1716" spans="1:5" x14ac:dyDescent="0.2">
      <c r="A1716" s="79">
        <v>43797</v>
      </c>
      <c r="B1716" s="77">
        <v>4.4778665609999999</v>
      </c>
      <c r="C1716" s="77">
        <v>3.27</v>
      </c>
      <c r="E1716">
        <f t="shared" si="26"/>
        <v>2019</v>
      </c>
    </row>
    <row r="1717" spans="1:5" x14ac:dyDescent="0.2">
      <c r="A1717" s="79">
        <v>43796</v>
      </c>
      <c r="B1717" s="77">
        <v>4.4815615740000005</v>
      </c>
      <c r="C1717" s="77">
        <v>3.27</v>
      </c>
      <c r="E1717">
        <f t="shared" si="26"/>
        <v>2019</v>
      </c>
    </row>
    <row r="1718" spans="1:5" x14ac:dyDescent="0.2">
      <c r="A1718" s="79">
        <v>43795</v>
      </c>
      <c r="B1718" s="77">
        <v>4.6194300424999994</v>
      </c>
      <c r="C1718" s="77">
        <v>3.27</v>
      </c>
      <c r="E1718">
        <f t="shared" si="26"/>
        <v>2019</v>
      </c>
    </row>
    <row r="1719" spans="1:5" x14ac:dyDescent="0.2">
      <c r="A1719" s="79">
        <v>43794</v>
      </c>
      <c r="B1719" s="77">
        <v>4.6191017600000004</v>
      </c>
      <c r="C1719" s="77">
        <v>3.27</v>
      </c>
      <c r="E1719">
        <f t="shared" si="26"/>
        <v>2019</v>
      </c>
    </row>
    <row r="1720" spans="1:5" x14ac:dyDescent="0.2">
      <c r="A1720" s="79">
        <v>43791</v>
      </c>
      <c r="B1720" s="77">
        <v>4.6169363499999996</v>
      </c>
      <c r="C1720" s="77">
        <v>3.27</v>
      </c>
      <c r="E1720">
        <f t="shared" si="26"/>
        <v>2019</v>
      </c>
    </row>
    <row r="1721" spans="1:5" x14ac:dyDescent="0.2">
      <c r="A1721" s="79">
        <v>43790</v>
      </c>
      <c r="B1721" s="77">
        <v>4.6237675899999999</v>
      </c>
      <c r="C1721" s="77">
        <v>3.27</v>
      </c>
      <c r="E1721">
        <f t="shared" si="26"/>
        <v>2019</v>
      </c>
    </row>
    <row r="1722" spans="1:5" x14ac:dyDescent="0.2">
      <c r="A1722" s="79">
        <v>43789</v>
      </c>
      <c r="B1722" s="77">
        <v>4.6197583575000003</v>
      </c>
      <c r="C1722" s="77">
        <v>3.32</v>
      </c>
      <c r="E1722">
        <f t="shared" si="26"/>
        <v>2019</v>
      </c>
    </row>
    <row r="1723" spans="1:5" x14ac:dyDescent="0.2">
      <c r="A1723" s="79">
        <v>43788</v>
      </c>
      <c r="B1723" s="77">
        <v>4.6252152375</v>
      </c>
      <c r="C1723" s="77">
        <v>3.32</v>
      </c>
      <c r="E1723">
        <f t="shared" si="26"/>
        <v>2019</v>
      </c>
    </row>
    <row r="1724" spans="1:5" x14ac:dyDescent="0.2">
      <c r="A1724" s="79">
        <v>43787</v>
      </c>
      <c r="B1724" s="77">
        <v>4.6275861125000004</v>
      </c>
      <c r="C1724" s="77">
        <v>3.32</v>
      </c>
      <c r="E1724">
        <f t="shared" si="26"/>
        <v>2019</v>
      </c>
    </row>
    <row r="1725" spans="1:5" x14ac:dyDescent="0.2">
      <c r="A1725" s="79">
        <v>43784</v>
      </c>
      <c r="B1725" s="77">
        <v>4.6376232499999999</v>
      </c>
      <c r="C1725" s="77">
        <v>3.32</v>
      </c>
      <c r="E1725">
        <f t="shared" si="26"/>
        <v>2019</v>
      </c>
    </row>
    <row r="1726" spans="1:5" x14ac:dyDescent="0.2">
      <c r="A1726" s="79">
        <v>43783</v>
      </c>
      <c r="B1726" s="77">
        <v>4.6294317875000006</v>
      </c>
      <c r="C1726" s="77">
        <v>3.42</v>
      </c>
      <c r="E1726">
        <f t="shared" si="26"/>
        <v>2019</v>
      </c>
    </row>
    <row r="1727" spans="1:5" x14ac:dyDescent="0.2">
      <c r="A1727" s="79">
        <v>43782</v>
      </c>
      <c r="B1727" s="77">
        <v>4.6275202024999995</v>
      </c>
      <c r="C1727" s="77">
        <v>3.42</v>
      </c>
      <c r="E1727">
        <f t="shared" si="26"/>
        <v>2019</v>
      </c>
    </row>
    <row r="1728" spans="1:5" x14ac:dyDescent="0.2">
      <c r="A1728" s="79">
        <v>43781</v>
      </c>
      <c r="B1728" s="77">
        <v>4.63821891</v>
      </c>
      <c r="C1728" s="77">
        <v>3.42</v>
      </c>
      <c r="E1728">
        <f t="shared" si="26"/>
        <v>2019</v>
      </c>
    </row>
    <row r="1729" spans="1:5" x14ac:dyDescent="0.2">
      <c r="A1729" s="79">
        <v>43780</v>
      </c>
      <c r="B1729" s="77">
        <v>4.7787509469999998</v>
      </c>
      <c r="C1729" s="77">
        <v>3.42</v>
      </c>
      <c r="E1729">
        <f t="shared" si="26"/>
        <v>2019</v>
      </c>
    </row>
    <row r="1730" spans="1:5" x14ac:dyDescent="0.2">
      <c r="A1730" s="79">
        <v>43777</v>
      </c>
      <c r="B1730" s="77">
        <v>4.7885874515000006</v>
      </c>
      <c r="C1730" s="77">
        <v>3.52</v>
      </c>
      <c r="E1730">
        <f t="shared" si="26"/>
        <v>2019</v>
      </c>
    </row>
    <row r="1731" spans="1:5" x14ac:dyDescent="0.2">
      <c r="A1731" s="79">
        <v>43776</v>
      </c>
      <c r="B1731" s="77">
        <v>4.8014906130000004</v>
      </c>
      <c r="C1731" s="77">
        <v>3.63</v>
      </c>
      <c r="E1731">
        <f t="shared" si="26"/>
        <v>2019</v>
      </c>
    </row>
    <row r="1732" spans="1:5" x14ac:dyDescent="0.2">
      <c r="A1732" s="79">
        <v>43775</v>
      </c>
      <c r="B1732" s="77">
        <v>4.7866716199999999</v>
      </c>
      <c r="C1732" s="77">
        <v>3.63</v>
      </c>
      <c r="E1732">
        <f t="shared" si="26"/>
        <v>2019</v>
      </c>
    </row>
    <row r="1733" spans="1:5" x14ac:dyDescent="0.2">
      <c r="A1733" s="79">
        <v>43774</v>
      </c>
      <c r="B1733" s="77">
        <v>4.7798419079999999</v>
      </c>
      <c r="C1733" s="77">
        <v>3.72</v>
      </c>
      <c r="E1733">
        <f t="shared" si="26"/>
        <v>2019</v>
      </c>
    </row>
    <row r="1734" spans="1:5" x14ac:dyDescent="0.2">
      <c r="A1734" s="79">
        <v>43773</v>
      </c>
      <c r="B1734" s="77">
        <v>4.7650204695000005</v>
      </c>
      <c r="C1734" s="77">
        <v>3.72</v>
      </c>
      <c r="E1734">
        <f t="shared" si="26"/>
        <v>2019</v>
      </c>
    </row>
    <row r="1735" spans="1:5" x14ac:dyDescent="0.2">
      <c r="A1735" s="79">
        <v>43770</v>
      </c>
      <c r="B1735" s="77">
        <v>4.9025180339999999</v>
      </c>
      <c r="C1735" s="77">
        <v>3.82</v>
      </c>
      <c r="E1735">
        <f t="shared" si="26"/>
        <v>2019</v>
      </c>
    </row>
    <row r="1736" spans="1:5" x14ac:dyDescent="0.2">
      <c r="A1736" s="79">
        <v>43769</v>
      </c>
      <c r="B1736" s="77">
        <v>5.1132005640000004</v>
      </c>
      <c r="C1736" s="77">
        <v>3.82</v>
      </c>
      <c r="E1736">
        <f t="shared" si="26"/>
        <v>2019</v>
      </c>
    </row>
    <row r="1737" spans="1:5" x14ac:dyDescent="0.2">
      <c r="A1737" s="79">
        <v>43768</v>
      </c>
      <c r="B1737" s="77">
        <v>5.1020408159999997</v>
      </c>
      <c r="C1737" s="77">
        <v>3.92</v>
      </c>
      <c r="E1737">
        <f t="shared" si="26"/>
        <v>2019</v>
      </c>
    </row>
    <row r="1738" spans="1:5" x14ac:dyDescent="0.2">
      <c r="A1738" s="79">
        <v>43767</v>
      </c>
      <c r="B1738" s="77">
        <v>5.0949644760000004</v>
      </c>
      <c r="C1738" s="77">
        <v>4.0199999999999996</v>
      </c>
      <c r="E1738">
        <f t="shared" si="26"/>
        <v>2019</v>
      </c>
    </row>
    <row r="1739" spans="1:5" x14ac:dyDescent="0.2">
      <c r="A1739" s="79">
        <v>43766</v>
      </c>
      <c r="B1739" s="77">
        <v>5.0934506759999998</v>
      </c>
      <c r="C1739" s="77">
        <v>4.0199999999999996</v>
      </c>
      <c r="E1739">
        <f t="shared" ref="E1739:E1802" si="27">YEAR(A1739)</f>
        <v>2019</v>
      </c>
    </row>
    <row r="1740" spans="1:5" x14ac:dyDescent="0.2">
      <c r="A1740" s="79">
        <v>43763</v>
      </c>
      <c r="B1740" s="77">
        <v>5.0953250519999997</v>
      </c>
      <c r="C1740" s="77">
        <v>4.0199999999999996</v>
      </c>
      <c r="E1740">
        <f t="shared" si="27"/>
        <v>2019</v>
      </c>
    </row>
    <row r="1741" spans="1:5" x14ac:dyDescent="0.2">
      <c r="A1741" s="79">
        <v>43762</v>
      </c>
      <c r="B1741" s="77">
        <v>5.0925860280000004</v>
      </c>
      <c r="C1741" s="77">
        <v>4.0199999999999996</v>
      </c>
      <c r="E1741">
        <f t="shared" si="27"/>
        <v>2019</v>
      </c>
    </row>
    <row r="1742" spans="1:5" x14ac:dyDescent="0.2">
      <c r="A1742" s="79">
        <v>43761</v>
      </c>
      <c r="B1742" s="77">
        <v>5.0959020599999993</v>
      </c>
      <c r="C1742" s="77">
        <v>4.0199999999999996</v>
      </c>
      <c r="E1742">
        <f t="shared" si="27"/>
        <v>2019</v>
      </c>
    </row>
    <row r="1743" spans="1:5" x14ac:dyDescent="0.2">
      <c r="A1743" s="79">
        <v>43760</v>
      </c>
      <c r="B1743" s="77">
        <v>5.086973124</v>
      </c>
      <c r="C1743" s="77">
        <v>4.0199999999999996</v>
      </c>
      <c r="E1743">
        <f t="shared" si="27"/>
        <v>2019</v>
      </c>
    </row>
    <row r="1744" spans="1:5" x14ac:dyDescent="0.2">
      <c r="A1744" s="79">
        <v>43759</v>
      </c>
      <c r="B1744" s="77">
        <v>5.087763936</v>
      </c>
      <c r="C1744" s="77">
        <v>4.07</v>
      </c>
      <c r="E1744">
        <f t="shared" si="27"/>
        <v>2019</v>
      </c>
    </row>
    <row r="1745" spans="1:5" x14ac:dyDescent="0.2">
      <c r="A1745" s="79">
        <v>43756</v>
      </c>
      <c r="B1745" s="77">
        <v>5.0835969359999993</v>
      </c>
      <c r="C1745" s="77">
        <v>4.07</v>
      </c>
      <c r="E1745">
        <f t="shared" si="27"/>
        <v>2019</v>
      </c>
    </row>
    <row r="1746" spans="1:5" x14ac:dyDescent="0.2">
      <c r="A1746" s="79">
        <v>43755</v>
      </c>
      <c r="B1746" s="77">
        <v>5.0869012319999998</v>
      </c>
      <c r="C1746" s="77">
        <v>4.07</v>
      </c>
      <c r="E1746">
        <f t="shared" si="27"/>
        <v>2019</v>
      </c>
    </row>
    <row r="1747" spans="1:5" x14ac:dyDescent="0.2">
      <c r="A1747" s="79">
        <v>43754</v>
      </c>
      <c r="B1747" s="77">
        <v>5.1105284075000004</v>
      </c>
      <c r="C1747" s="77">
        <v>4.07</v>
      </c>
      <c r="E1747">
        <f t="shared" si="27"/>
        <v>2019</v>
      </c>
    </row>
    <row r="1748" spans="1:5" x14ac:dyDescent="0.2">
      <c r="A1748" s="79">
        <v>43753</v>
      </c>
      <c r="B1748" s="77">
        <v>5.1188274100000006</v>
      </c>
      <c r="C1748" s="77">
        <v>4.07</v>
      </c>
      <c r="E1748">
        <f t="shared" si="27"/>
        <v>2019</v>
      </c>
    </row>
    <row r="1749" spans="1:5" x14ac:dyDescent="0.2">
      <c r="A1749" s="79">
        <v>43752</v>
      </c>
      <c r="B1749" s="77">
        <v>5.1304187825000005</v>
      </c>
      <c r="C1749" s="77">
        <v>4.07</v>
      </c>
      <c r="E1749">
        <f t="shared" si="27"/>
        <v>2019</v>
      </c>
    </row>
    <row r="1750" spans="1:5" x14ac:dyDescent="0.2">
      <c r="A1750" s="79">
        <v>43749</v>
      </c>
      <c r="B1750" s="77">
        <v>5.1142054987500005</v>
      </c>
      <c r="C1750" s="77">
        <v>4.17</v>
      </c>
      <c r="E1750">
        <f t="shared" si="27"/>
        <v>2019</v>
      </c>
    </row>
    <row r="1751" spans="1:5" x14ac:dyDescent="0.2">
      <c r="A1751" s="79">
        <v>43748</v>
      </c>
      <c r="B1751" s="77">
        <v>5.0940108412500003</v>
      </c>
      <c r="C1751" s="77">
        <v>4.22</v>
      </c>
      <c r="E1751">
        <f t="shared" si="27"/>
        <v>2019</v>
      </c>
    </row>
    <row r="1752" spans="1:5" x14ac:dyDescent="0.2">
      <c r="A1752" s="79">
        <v>43747</v>
      </c>
      <c r="B1752" s="77">
        <v>5.117779026</v>
      </c>
      <c r="C1752" s="77">
        <v>4.22</v>
      </c>
      <c r="E1752">
        <f t="shared" si="27"/>
        <v>2019</v>
      </c>
    </row>
    <row r="1753" spans="1:5" x14ac:dyDescent="0.2">
      <c r="A1753" s="79">
        <v>43746</v>
      </c>
      <c r="B1753" s="77">
        <v>5.1093255529999997</v>
      </c>
      <c r="C1753" s="77">
        <v>4.22</v>
      </c>
      <c r="E1753">
        <f t="shared" si="27"/>
        <v>2019</v>
      </c>
    </row>
    <row r="1754" spans="1:5" x14ac:dyDescent="0.2">
      <c r="A1754" s="79">
        <v>43745</v>
      </c>
      <c r="B1754" s="77">
        <v>5.1758386100000005</v>
      </c>
      <c r="C1754" s="77">
        <v>4.22</v>
      </c>
      <c r="E1754">
        <f t="shared" si="27"/>
        <v>2019</v>
      </c>
    </row>
    <row r="1755" spans="1:5" x14ac:dyDescent="0.2">
      <c r="A1755" s="79">
        <v>43742</v>
      </c>
      <c r="B1755" s="77">
        <v>5.1759834280000003</v>
      </c>
      <c r="C1755" s="77">
        <v>4.22</v>
      </c>
      <c r="E1755">
        <f t="shared" si="27"/>
        <v>2019</v>
      </c>
    </row>
    <row r="1756" spans="1:5" x14ac:dyDescent="0.2">
      <c r="A1756" s="79">
        <v>43741</v>
      </c>
      <c r="B1756" s="77">
        <v>5.1762006549999997</v>
      </c>
      <c r="C1756" s="77">
        <v>4.22</v>
      </c>
      <c r="E1756">
        <f t="shared" si="27"/>
        <v>2019</v>
      </c>
    </row>
    <row r="1757" spans="1:5" x14ac:dyDescent="0.2">
      <c r="A1757" s="79">
        <v>43740</v>
      </c>
      <c r="B1757" s="77">
        <v>5.1761282460000002</v>
      </c>
      <c r="C1757" s="77">
        <v>4.22</v>
      </c>
      <c r="E1757">
        <f t="shared" si="27"/>
        <v>2019</v>
      </c>
    </row>
    <row r="1758" spans="1:5" x14ac:dyDescent="0.2">
      <c r="A1758" s="79">
        <v>43739</v>
      </c>
      <c r="B1758" s="77">
        <v>5.1762006549999997</v>
      </c>
      <c r="C1758" s="77">
        <v>4.22</v>
      </c>
      <c r="E1758">
        <f t="shared" si="27"/>
        <v>2019</v>
      </c>
    </row>
    <row r="1759" spans="1:5" x14ac:dyDescent="0.2">
      <c r="A1759" s="79">
        <v>43738</v>
      </c>
      <c r="B1759" s="77">
        <v>5.1762731009999996</v>
      </c>
      <c r="C1759" s="77">
        <v>4.22</v>
      </c>
      <c r="E1759">
        <f t="shared" si="27"/>
        <v>2019</v>
      </c>
    </row>
    <row r="1760" spans="1:5" x14ac:dyDescent="0.2">
      <c r="A1760" s="79">
        <v>43735</v>
      </c>
      <c r="B1760" s="77">
        <v>5.1948781439999996</v>
      </c>
      <c r="C1760" s="77">
        <v>4.22</v>
      </c>
      <c r="E1760">
        <f t="shared" si="27"/>
        <v>2019</v>
      </c>
    </row>
    <row r="1761" spans="1:5" x14ac:dyDescent="0.2">
      <c r="A1761" s="79">
        <v>43734</v>
      </c>
      <c r="B1761" s="77">
        <v>5.1875219150000005</v>
      </c>
      <c r="C1761" s="77">
        <v>4.22</v>
      </c>
      <c r="E1761">
        <f t="shared" si="27"/>
        <v>2019</v>
      </c>
    </row>
    <row r="1762" spans="1:5" x14ac:dyDescent="0.2">
      <c r="A1762" s="79">
        <v>43733</v>
      </c>
      <c r="B1762" s="77">
        <v>5.1882492980000006</v>
      </c>
      <c r="C1762" s="77">
        <v>4.22</v>
      </c>
      <c r="E1762">
        <f t="shared" si="27"/>
        <v>2019</v>
      </c>
    </row>
    <row r="1763" spans="1:5" x14ac:dyDescent="0.2">
      <c r="A1763" s="79">
        <v>43732</v>
      </c>
      <c r="B1763" s="77">
        <v>5.1996964320000005</v>
      </c>
      <c r="C1763" s="77">
        <v>4.22</v>
      </c>
      <c r="E1763">
        <f t="shared" si="27"/>
        <v>2019</v>
      </c>
    </row>
    <row r="1764" spans="1:5" x14ac:dyDescent="0.2">
      <c r="A1764" s="79">
        <v>43731</v>
      </c>
      <c r="B1764" s="77">
        <v>5.1981623749999999</v>
      </c>
      <c r="C1764" s="77">
        <v>4.32</v>
      </c>
      <c r="E1764">
        <f t="shared" si="27"/>
        <v>2019</v>
      </c>
    </row>
    <row r="1765" spans="1:5" x14ac:dyDescent="0.2">
      <c r="A1765" s="79">
        <v>43728</v>
      </c>
      <c r="B1765" s="77">
        <v>5.21751393</v>
      </c>
      <c r="C1765" s="77">
        <v>4.32</v>
      </c>
      <c r="E1765">
        <f t="shared" si="27"/>
        <v>2019</v>
      </c>
    </row>
    <row r="1766" spans="1:5" x14ac:dyDescent="0.2">
      <c r="A1766" s="79">
        <v>43727</v>
      </c>
      <c r="B1766" s="77">
        <v>5.2144991330000003</v>
      </c>
      <c r="C1766" s="77">
        <v>4.32</v>
      </c>
      <c r="E1766">
        <f t="shared" si="27"/>
        <v>2019</v>
      </c>
    </row>
    <row r="1767" spans="1:5" x14ac:dyDescent="0.2">
      <c r="A1767" s="79">
        <v>43726</v>
      </c>
      <c r="B1767" s="77">
        <v>5.2217110250000003</v>
      </c>
      <c r="C1767" s="77">
        <v>4.32</v>
      </c>
      <c r="E1767">
        <f t="shared" si="27"/>
        <v>2019</v>
      </c>
    </row>
    <row r="1768" spans="1:5" x14ac:dyDescent="0.2">
      <c r="A1768" s="79">
        <v>43725</v>
      </c>
      <c r="B1768" s="77">
        <v>5.2169254079999998</v>
      </c>
      <c r="C1768" s="77">
        <v>4.32</v>
      </c>
      <c r="E1768">
        <f t="shared" si="27"/>
        <v>2019</v>
      </c>
    </row>
    <row r="1769" spans="1:5" x14ac:dyDescent="0.2">
      <c r="A1769" s="79">
        <v>43724</v>
      </c>
      <c r="B1769" s="77">
        <v>5.2352316759999997</v>
      </c>
      <c r="C1769" s="77">
        <v>4.32</v>
      </c>
      <c r="E1769">
        <f t="shared" si="27"/>
        <v>2019</v>
      </c>
    </row>
    <row r="1770" spans="1:5" x14ac:dyDescent="0.2">
      <c r="A1770" s="79">
        <v>43721</v>
      </c>
      <c r="B1770" s="77">
        <v>5.2282779330000002</v>
      </c>
      <c r="C1770" s="77">
        <v>4.42</v>
      </c>
      <c r="E1770">
        <f t="shared" si="27"/>
        <v>2019</v>
      </c>
    </row>
    <row r="1771" spans="1:5" x14ac:dyDescent="0.2">
      <c r="A1771" s="79">
        <v>43720</v>
      </c>
      <c r="B1771" s="77">
        <v>5.2265792629999996</v>
      </c>
      <c r="C1771" s="77">
        <v>4.42</v>
      </c>
      <c r="E1771">
        <f t="shared" si="27"/>
        <v>2019</v>
      </c>
    </row>
    <row r="1772" spans="1:5" x14ac:dyDescent="0.2">
      <c r="A1772" s="79">
        <v>43719</v>
      </c>
      <c r="B1772" s="77">
        <v>5.1996964320000005</v>
      </c>
      <c r="C1772" s="77">
        <v>4.42</v>
      </c>
      <c r="E1772">
        <f t="shared" si="27"/>
        <v>2019</v>
      </c>
    </row>
    <row r="1773" spans="1:5" x14ac:dyDescent="0.2">
      <c r="A1773" s="79">
        <v>43718</v>
      </c>
      <c r="B1773" s="77">
        <v>5.2020358309999999</v>
      </c>
      <c r="C1773" s="77">
        <v>4.42</v>
      </c>
      <c r="E1773">
        <f t="shared" si="27"/>
        <v>2019</v>
      </c>
    </row>
    <row r="1774" spans="1:5" x14ac:dyDescent="0.2">
      <c r="A1774" s="79">
        <v>43717</v>
      </c>
      <c r="B1774" s="77">
        <v>5.1953157799999996</v>
      </c>
      <c r="C1774" s="77">
        <v>4.42</v>
      </c>
      <c r="E1774">
        <f t="shared" si="27"/>
        <v>2019</v>
      </c>
    </row>
    <row r="1775" spans="1:5" x14ac:dyDescent="0.2">
      <c r="A1775" s="79">
        <v>43714</v>
      </c>
      <c r="B1775" s="77">
        <v>5.1998425820000005</v>
      </c>
      <c r="C1775" s="77">
        <v>4.42</v>
      </c>
      <c r="E1775">
        <f t="shared" si="27"/>
        <v>2019</v>
      </c>
    </row>
    <row r="1776" spans="1:5" x14ac:dyDescent="0.2">
      <c r="A1776" s="79">
        <v>43713</v>
      </c>
      <c r="B1776" s="77">
        <v>5.1757662380000005</v>
      </c>
      <c r="C1776" s="77">
        <v>4.42</v>
      </c>
      <c r="E1776">
        <f t="shared" si="27"/>
        <v>2019</v>
      </c>
    </row>
    <row r="1777" spans="1:5" x14ac:dyDescent="0.2">
      <c r="A1777" s="79">
        <v>43712</v>
      </c>
      <c r="B1777" s="77">
        <v>5.1788088590000001</v>
      </c>
      <c r="C1777" s="77">
        <v>4.47</v>
      </c>
      <c r="E1777">
        <f t="shared" si="27"/>
        <v>2019</v>
      </c>
    </row>
    <row r="1778" spans="1:5" x14ac:dyDescent="0.2">
      <c r="A1778" s="79">
        <v>43711</v>
      </c>
      <c r="B1778" s="77">
        <v>5.1539211419999997</v>
      </c>
      <c r="C1778" s="77">
        <v>4.47</v>
      </c>
      <c r="E1778">
        <f t="shared" si="27"/>
        <v>2019</v>
      </c>
    </row>
    <row r="1779" spans="1:5" x14ac:dyDescent="0.2">
      <c r="A1779" s="79">
        <v>43710</v>
      </c>
      <c r="B1779" s="77">
        <v>5.1590953329999998</v>
      </c>
      <c r="C1779" s="77">
        <v>4.57</v>
      </c>
      <c r="E1779">
        <f t="shared" si="27"/>
        <v>2019</v>
      </c>
    </row>
    <row r="1780" spans="1:5" x14ac:dyDescent="0.2">
      <c r="A1780" s="79">
        <v>43707</v>
      </c>
      <c r="B1780" s="77">
        <v>5.1715703270000004</v>
      </c>
      <c r="C1780" s="77">
        <v>4.67</v>
      </c>
      <c r="E1780">
        <f t="shared" si="27"/>
        <v>2019</v>
      </c>
    </row>
    <row r="1781" spans="1:5" x14ac:dyDescent="0.2">
      <c r="A1781" s="79">
        <v>43706</v>
      </c>
      <c r="B1781" s="77">
        <v>5.1789538619999993</v>
      </c>
      <c r="C1781" s="77">
        <v>4.67</v>
      </c>
      <c r="E1781">
        <f t="shared" si="27"/>
        <v>2019</v>
      </c>
    </row>
    <row r="1782" spans="1:5" x14ac:dyDescent="0.2">
      <c r="A1782" s="79">
        <v>43705</v>
      </c>
      <c r="B1782" s="77">
        <v>5.1642799209999994</v>
      </c>
      <c r="C1782" s="77">
        <v>4.67</v>
      </c>
      <c r="E1782">
        <f t="shared" si="27"/>
        <v>2019</v>
      </c>
    </row>
    <row r="1783" spans="1:5" x14ac:dyDescent="0.2">
      <c r="A1783" s="79">
        <v>43704</v>
      </c>
      <c r="B1783" s="77">
        <v>5.1664432370000002</v>
      </c>
      <c r="C1783" s="77">
        <v>4.7699999999999996</v>
      </c>
      <c r="E1783">
        <f t="shared" si="27"/>
        <v>2019</v>
      </c>
    </row>
    <row r="1784" spans="1:5" x14ac:dyDescent="0.2">
      <c r="A1784" s="79">
        <v>43703</v>
      </c>
      <c r="B1784" s="77">
        <v>5.1741015340000001</v>
      </c>
      <c r="C1784" s="77">
        <v>4.7699999999999996</v>
      </c>
      <c r="E1784">
        <f t="shared" si="27"/>
        <v>2019</v>
      </c>
    </row>
    <row r="1785" spans="1:5" x14ac:dyDescent="0.2">
      <c r="A1785" s="79">
        <v>43700</v>
      </c>
      <c r="B1785" s="77">
        <v>5.2154546579999996</v>
      </c>
      <c r="C1785" s="77">
        <v>4.88</v>
      </c>
      <c r="E1785">
        <f t="shared" si="27"/>
        <v>2019</v>
      </c>
    </row>
    <row r="1786" spans="1:5" x14ac:dyDescent="0.2">
      <c r="A1786" s="79">
        <v>43699</v>
      </c>
      <c r="B1786" s="77">
        <v>5.223480254</v>
      </c>
      <c r="C1786" s="77">
        <v>4.97</v>
      </c>
      <c r="E1786">
        <f t="shared" si="27"/>
        <v>2019</v>
      </c>
    </row>
    <row r="1787" spans="1:5" x14ac:dyDescent="0.2">
      <c r="A1787" s="79">
        <v>43698</v>
      </c>
      <c r="B1787" s="77">
        <v>5.2395315570000003</v>
      </c>
      <c r="C1787" s="77">
        <v>4.97</v>
      </c>
      <c r="E1787">
        <f t="shared" si="27"/>
        <v>2019</v>
      </c>
    </row>
    <row r="1788" spans="1:5" x14ac:dyDescent="0.2">
      <c r="A1788" s="79">
        <v>43697</v>
      </c>
      <c r="B1788" s="77">
        <v>5.2403478510000001</v>
      </c>
      <c r="C1788" s="77">
        <v>5.13</v>
      </c>
      <c r="E1788">
        <f t="shared" si="27"/>
        <v>2019</v>
      </c>
    </row>
    <row r="1789" spans="1:5" x14ac:dyDescent="0.2">
      <c r="A1789" s="79">
        <v>43696</v>
      </c>
      <c r="B1789" s="77">
        <v>5.247780337</v>
      </c>
      <c r="C1789" s="77">
        <v>5.13</v>
      </c>
      <c r="E1789">
        <f t="shared" si="27"/>
        <v>2019</v>
      </c>
    </row>
    <row r="1790" spans="1:5" x14ac:dyDescent="0.2">
      <c r="A1790" s="79">
        <v>43693</v>
      </c>
      <c r="B1790" s="77">
        <v>5.2538907019999996</v>
      </c>
      <c r="C1790" s="77">
        <v>5.13</v>
      </c>
      <c r="E1790">
        <f t="shared" si="27"/>
        <v>2019</v>
      </c>
    </row>
    <row r="1791" spans="1:5" x14ac:dyDescent="0.2">
      <c r="A1791" s="79">
        <v>43692</v>
      </c>
      <c r="B1791" s="77">
        <v>5.2603144940000002</v>
      </c>
      <c r="C1791" s="77">
        <v>5.13</v>
      </c>
      <c r="E1791">
        <f t="shared" si="27"/>
        <v>2019</v>
      </c>
    </row>
    <row r="1792" spans="1:5" x14ac:dyDescent="0.2">
      <c r="A1792" s="79">
        <v>43691</v>
      </c>
      <c r="B1792" s="77">
        <v>5.2680287720000001</v>
      </c>
      <c r="C1792" s="77">
        <v>5.13</v>
      </c>
      <c r="E1792">
        <f t="shared" si="27"/>
        <v>2019</v>
      </c>
    </row>
    <row r="1793" spans="1:5" x14ac:dyDescent="0.2">
      <c r="A1793" s="79">
        <v>43690</v>
      </c>
      <c r="B1793" s="77">
        <v>5.3167356749999994</v>
      </c>
      <c r="C1793" s="77">
        <v>5.13</v>
      </c>
      <c r="E1793">
        <f t="shared" si="27"/>
        <v>2019</v>
      </c>
    </row>
    <row r="1794" spans="1:5" x14ac:dyDescent="0.2">
      <c r="A1794" s="79">
        <v>43689</v>
      </c>
      <c r="B1794" s="77">
        <v>5.3838089159999996</v>
      </c>
      <c r="C1794" s="77">
        <v>5.13</v>
      </c>
      <c r="E1794">
        <f t="shared" si="27"/>
        <v>2019</v>
      </c>
    </row>
    <row r="1795" spans="1:5" x14ac:dyDescent="0.2">
      <c r="A1795" s="79">
        <v>43686</v>
      </c>
      <c r="B1795" s="77">
        <v>5.4173099002500003</v>
      </c>
      <c r="C1795" s="77">
        <v>5.13</v>
      </c>
      <c r="E1795">
        <f t="shared" si="27"/>
        <v>2019</v>
      </c>
    </row>
    <row r="1796" spans="1:5" x14ac:dyDescent="0.2">
      <c r="A1796" s="79">
        <v>43685</v>
      </c>
      <c r="B1796" s="77">
        <v>5.4298449990000002</v>
      </c>
      <c r="C1796" s="77">
        <v>5.13</v>
      </c>
      <c r="E1796">
        <f t="shared" si="27"/>
        <v>2019</v>
      </c>
    </row>
    <row r="1797" spans="1:5" x14ac:dyDescent="0.2">
      <c r="A1797" s="79">
        <v>43684</v>
      </c>
      <c r="B1797" s="77">
        <v>5.4177702772499998</v>
      </c>
      <c r="C1797" s="77">
        <v>5.13</v>
      </c>
      <c r="E1797">
        <f t="shared" si="27"/>
        <v>2019</v>
      </c>
    </row>
    <row r="1798" spans="1:5" x14ac:dyDescent="0.2">
      <c r="A1798" s="79">
        <v>43683</v>
      </c>
      <c r="B1798" s="77">
        <v>5.444297379</v>
      </c>
      <c r="C1798" s="77">
        <v>5.13</v>
      </c>
      <c r="E1798">
        <f t="shared" si="27"/>
        <v>2019</v>
      </c>
    </row>
    <row r="1799" spans="1:5" x14ac:dyDescent="0.2">
      <c r="A1799" s="79">
        <v>43682</v>
      </c>
      <c r="B1799" s="77">
        <v>5.4261476392499999</v>
      </c>
      <c r="C1799" s="77">
        <v>5.13</v>
      </c>
      <c r="E1799">
        <f t="shared" si="27"/>
        <v>2019</v>
      </c>
    </row>
    <row r="1800" spans="1:5" x14ac:dyDescent="0.2">
      <c r="A1800" s="79">
        <v>43679</v>
      </c>
      <c r="B1800" s="77">
        <v>5.4762934300000001</v>
      </c>
      <c r="C1800" s="77">
        <v>5.13</v>
      </c>
      <c r="E1800">
        <f t="shared" si="27"/>
        <v>2019</v>
      </c>
    </row>
    <row r="1801" spans="1:5" x14ac:dyDescent="0.2">
      <c r="A1801" s="79">
        <v>43678</v>
      </c>
      <c r="B1801" s="77">
        <v>5.508284186</v>
      </c>
      <c r="C1801" s="77">
        <v>5.13</v>
      </c>
      <c r="E1801">
        <f t="shared" si="27"/>
        <v>2019</v>
      </c>
    </row>
    <row r="1802" spans="1:5" x14ac:dyDescent="0.2">
      <c r="A1802" s="79">
        <v>43677</v>
      </c>
      <c r="B1802" s="77">
        <v>5.5199662979999999</v>
      </c>
      <c r="C1802" s="77">
        <v>5.13</v>
      </c>
      <c r="E1802">
        <f t="shared" si="27"/>
        <v>2019</v>
      </c>
    </row>
    <row r="1803" spans="1:5" x14ac:dyDescent="0.2">
      <c r="A1803" s="79">
        <v>43676</v>
      </c>
      <c r="B1803" s="77">
        <v>5.3023809879999995</v>
      </c>
      <c r="C1803" s="77">
        <v>5.13</v>
      </c>
      <c r="E1803">
        <f t="shared" ref="E1803:E1866" si="28">YEAR(A1803)</f>
        <v>2019</v>
      </c>
    </row>
    <row r="1804" spans="1:5" x14ac:dyDescent="0.2">
      <c r="A1804" s="79">
        <v>43675</v>
      </c>
      <c r="B1804" s="77">
        <v>5.2949965999999993</v>
      </c>
      <c r="C1804" s="77">
        <v>5.13</v>
      </c>
      <c r="E1804">
        <f t="shared" si="28"/>
        <v>2019</v>
      </c>
    </row>
    <row r="1805" spans="1:5" x14ac:dyDescent="0.2">
      <c r="A1805" s="79">
        <v>43672</v>
      </c>
      <c r="B1805" s="77">
        <v>5.3056952610000003</v>
      </c>
      <c r="C1805" s="77">
        <v>5.13</v>
      </c>
      <c r="E1805">
        <f t="shared" si="28"/>
        <v>2019</v>
      </c>
    </row>
    <row r="1806" spans="1:5" x14ac:dyDescent="0.2">
      <c r="A1806" s="79">
        <v>43671</v>
      </c>
      <c r="B1806" s="77">
        <v>5.3111767580000002</v>
      </c>
      <c r="C1806" s="77">
        <v>5.13</v>
      </c>
      <c r="E1806">
        <f t="shared" si="28"/>
        <v>2019</v>
      </c>
    </row>
    <row r="1807" spans="1:5" x14ac:dyDescent="0.2">
      <c r="A1807" s="79">
        <v>43670</v>
      </c>
      <c r="B1807" s="77">
        <v>5.3113313354999994</v>
      </c>
      <c r="C1807" s="77">
        <v>5.13</v>
      </c>
      <c r="E1807">
        <f t="shared" si="28"/>
        <v>2019</v>
      </c>
    </row>
    <row r="1808" spans="1:5" x14ac:dyDescent="0.2">
      <c r="A1808" s="79">
        <v>43669</v>
      </c>
      <c r="B1808" s="77">
        <v>5.3058495099999998</v>
      </c>
      <c r="C1808" s="77">
        <v>5.13</v>
      </c>
      <c r="E1808">
        <f t="shared" si="28"/>
        <v>2019</v>
      </c>
    </row>
    <row r="1809" spans="1:5" x14ac:dyDescent="0.2">
      <c r="A1809" s="79">
        <v>43668</v>
      </c>
      <c r="B1809" s="77">
        <v>5.3045386489999995</v>
      </c>
      <c r="C1809" s="77">
        <v>5.13</v>
      </c>
      <c r="E1809">
        <f t="shared" si="28"/>
        <v>2019</v>
      </c>
    </row>
    <row r="1810" spans="1:5" x14ac:dyDescent="0.2">
      <c r="A1810" s="79">
        <v>43665</v>
      </c>
      <c r="B1810" s="77">
        <v>5.3057723855000001</v>
      </c>
      <c r="C1810" s="77">
        <v>5.13</v>
      </c>
      <c r="E1810">
        <f t="shared" si="28"/>
        <v>2019</v>
      </c>
    </row>
    <row r="1811" spans="1:5" x14ac:dyDescent="0.2">
      <c r="A1811" s="79">
        <v>43664</v>
      </c>
      <c r="B1811" s="77">
        <v>5.3050783380000004</v>
      </c>
      <c r="C1811" s="77">
        <v>5.13</v>
      </c>
      <c r="E1811">
        <f t="shared" si="28"/>
        <v>2019</v>
      </c>
    </row>
    <row r="1812" spans="1:5" x14ac:dyDescent="0.2">
      <c r="A1812" s="79">
        <v>43663</v>
      </c>
      <c r="B1812" s="77">
        <v>5.3100950075000002</v>
      </c>
      <c r="C1812" s="77">
        <v>5.13</v>
      </c>
      <c r="E1812">
        <f t="shared" si="28"/>
        <v>2019</v>
      </c>
    </row>
    <row r="1813" spans="1:5" x14ac:dyDescent="0.2">
      <c r="A1813" s="79">
        <v>43662</v>
      </c>
      <c r="B1813" s="77">
        <v>5.3080872155000005</v>
      </c>
      <c r="C1813" s="77">
        <v>5.13</v>
      </c>
      <c r="E1813">
        <f t="shared" si="28"/>
        <v>2019</v>
      </c>
    </row>
    <row r="1814" spans="1:5" x14ac:dyDescent="0.2">
      <c r="A1814" s="79">
        <v>43661</v>
      </c>
      <c r="B1814" s="77">
        <v>5.3073153865</v>
      </c>
      <c r="C1814" s="77">
        <v>5.13</v>
      </c>
      <c r="E1814">
        <f t="shared" si="28"/>
        <v>2019</v>
      </c>
    </row>
    <row r="1815" spans="1:5" x14ac:dyDescent="0.2">
      <c r="A1815" s="79">
        <v>43658</v>
      </c>
      <c r="B1815" s="77">
        <v>5.3046928250000001</v>
      </c>
      <c r="C1815" s="77">
        <v>5.13</v>
      </c>
      <c r="E1815">
        <f t="shared" si="28"/>
        <v>2019</v>
      </c>
    </row>
    <row r="1816" spans="1:5" x14ac:dyDescent="0.2">
      <c r="A1816" s="79">
        <v>43657</v>
      </c>
      <c r="B1816" s="77">
        <v>5.3130321990000002</v>
      </c>
      <c r="C1816" s="77">
        <v>5.13</v>
      </c>
      <c r="E1816">
        <f t="shared" si="28"/>
        <v>2019</v>
      </c>
    </row>
    <row r="1817" spans="1:5" x14ac:dyDescent="0.2">
      <c r="A1817" s="79">
        <v>43656</v>
      </c>
      <c r="B1817" s="77">
        <v>5.3111767580000002</v>
      </c>
      <c r="C1817" s="77">
        <v>5.13</v>
      </c>
      <c r="E1817">
        <f t="shared" si="28"/>
        <v>2019</v>
      </c>
    </row>
    <row r="1818" spans="1:5" x14ac:dyDescent="0.2">
      <c r="A1818" s="79">
        <v>43655</v>
      </c>
      <c r="B1818" s="77">
        <v>5.3005329564999997</v>
      </c>
      <c r="C1818" s="77">
        <v>5.13</v>
      </c>
      <c r="E1818">
        <f t="shared" si="28"/>
        <v>2019</v>
      </c>
    </row>
    <row r="1819" spans="1:5" x14ac:dyDescent="0.2">
      <c r="A1819" s="79">
        <v>43654</v>
      </c>
      <c r="B1819" s="77">
        <v>5.3039990695000006</v>
      </c>
      <c r="C1819" s="77">
        <v>5.13</v>
      </c>
      <c r="E1819">
        <f t="shared" si="28"/>
        <v>2019</v>
      </c>
    </row>
    <row r="1820" spans="1:5" x14ac:dyDescent="0.2">
      <c r="A1820" s="79">
        <v>43651</v>
      </c>
      <c r="B1820" s="77">
        <v>5.2949965999999993</v>
      </c>
      <c r="C1820" s="77">
        <v>5.13</v>
      </c>
      <c r="E1820">
        <f t="shared" si="28"/>
        <v>2019</v>
      </c>
    </row>
    <row r="1821" spans="1:5" x14ac:dyDescent="0.2">
      <c r="A1821" s="79">
        <v>43650</v>
      </c>
      <c r="B1821" s="77">
        <v>5.3120270254999999</v>
      </c>
      <c r="C1821" s="77">
        <v>5.13</v>
      </c>
      <c r="E1821">
        <f t="shared" si="28"/>
        <v>2019</v>
      </c>
    </row>
    <row r="1822" spans="1:5" x14ac:dyDescent="0.2">
      <c r="A1822" s="79">
        <v>43649</v>
      </c>
      <c r="B1822" s="77">
        <v>5.3043844729999998</v>
      </c>
      <c r="C1822" s="77">
        <v>5.13</v>
      </c>
      <c r="E1822">
        <f t="shared" si="28"/>
        <v>2019</v>
      </c>
    </row>
    <row r="1823" spans="1:5" x14ac:dyDescent="0.2">
      <c r="A1823" s="79">
        <v>43648</v>
      </c>
      <c r="B1823" s="77">
        <v>5.310481287</v>
      </c>
      <c r="C1823" s="77">
        <v>5.13</v>
      </c>
      <c r="E1823">
        <f t="shared" si="28"/>
        <v>2019</v>
      </c>
    </row>
    <row r="1824" spans="1:5" x14ac:dyDescent="0.2">
      <c r="A1824" s="79">
        <v>43647</v>
      </c>
      <c r="B1824" s="77">
        <v>5.3282337919999998</v>
      </c>
      <c r="C1824" s="77">
        <v>5.13</v>
      </c>
      <c r="E1824">
        <f t="shared" si="28"/>
        <v>2019</v>
      </c>
    </row>
    <row r="1825" spans="1:5" x14ac:dyDescent="0.2">
      <c r="A1825" s="79">
        <v>43644</v>
      </c>
      <c r="B1825" s="77">
        <v>5.3149663704999996</v>
      </c>
      <c r="C1825" s="77">
        <v>5.13</v>
      </c>
      <c r="E1825">
        <f t="shared" si="28"/>
        <v>2019</v>
      </c>
    </row>
    <row r="1826" spans="1:5" x14ac:dyDescent="0.2">
      <c r="A1826" s="79">
        <v>43643</v>
      </c>
      <c r="B1826" s="77">
        <v>5.3076240669999999</v>
      </c>
      <c r="C1826" s="77">
        <v>5.13</v>
      </c>
      <c r="E1826">
        <f t="shared" si="28"/>
        <v>2019</v>
      </c>
    </row>
    <row r="1827" spans="1:5" x14ac:dyDescent="0.2">
      <c r="A1827" s="79">
        <v>43642</v>
      </c>
      <c r="B1827" s="77">
        <v>5.3055410119999999</v>
      </c>
      <c r="C1827" s="77">
        <v>5.13</v>
      </c>
      <c r="E1827">
        <f t="shared" si="28"/>
        <v>2019</v>
      </c>
    </row>
    <row r="1828" spans="1:5" x14ac:dyDescent="0.2">
      <c r="A1828" s="79">
        <v>43641</v>
      </c>
      <c r="B1828" s="77">
        <v>5.3054638875000002</v>
      </c>
      <c r="C1828" s="77">
        <v>5.13</v>
      </c>
      <c r="E1828">
        <f t="shared" si="28"/>
        <v>2019</v>
      </c>
    </row>
    <row r="1829" spans="1:5" x14ac:dyDescent="0.2">
      <c r="A1829" s="79">
        <v>43640</v>
      </c>
      <c r="B1829" s="77">
        <v>5.3074697085000002</v>
      </c>
      <c r="C1829" s="77">
        <v>5.13</v>
      </c>
      <c r="E1829">
        <f t="shared" si="28"/>
        <v>2019</v>
      </c>
    </row>
    <row r="1830" spans="1:5" x14ac:dyDescent="0.2">
      <c r="A1830" s="79">
        <v>43637</v>
      </c>
      <c r="B1830" s="77">
        <v>5.3140378105000003</v>
      </c>
      <c r="C1830" s="77">
        <v>5.13</v>
      </c>
      <c r="E1830">
        <f t="shared" si="28"/>
        <v>2019</v>
      </c>
    </row>
    <row r="1831" spans="1:5" x14ac:dyDescent="0.2">
      <c r="A1831" s="79">
        <v>43636</v>
      </c>
      <c r="B1831" s="77">
        <v>5.3271450700000003</v>
      </c>
      <c r="C1831" s="77">
        <v>5.13</v>
      </c>
      <c r="E1831">
        <f t="shared" si="28"/>
        <v>2019</v>
      </c>
    </row>
    <row r="1832" spans="1:5" x14ac:dyDescent="0.2">
      <c r="A1832" s="79">
        <v>43635</v>
      </c>
      <c r="B1832" s="77">
        <v>5.3609203429999992</v>
      </c>
      <c r="C1832" s="77">
        <v>5.13</v>
      </c>
      <c r="E1832">
        <f t="shared" si="28"/>
        <v>2019</v>
      </c>
    </row>
    <row r="1833" spans="1:5" x14ac:dyDescent="0.2">
      <c r="A1833" s="79">
        <v>43634</v>
      </c>
      <c r="B1833" s="77">
        <v>5.3602213760000001</v>
      </c>
      <c r="C1833" s="77">
        <v>5.13</v>
      </c>
      <c r="E1833">
        <f t="shared" si="28"/>
        <v>2019</v>
      </c>
    </row>
    <row r="1834" spans="1:5" x14ac:dyDescent="0.2">
      <c r="A1834" s="79">
        <v>43633</v>
      </c>
      <c r="B1834" s="77">
        <v>5.3424202689999998</v>
      </c>
      <c r="C1834" s="77">
        <v>5.13</v>
      </c>
      <c r="E1834">
        <f t="shared" si="28"/>
        <v>2019</v>
      </c>
    </row>
    <row r="1835" spans="1:5" x14ac:dyDescent="0.2">
      <c r="A1835" s="79">
        <v>43630</v>
      </c>
      <c r="B1835" s="77">
        <v>5.3427288490000002</v>
      </c>
      <c r="C1835" s="77">
        <v>5.13</v>
      </c>
      <c r="E1835">
        <f t="shared" si="28"/>
        <v>2019</v>
      </c>
    </row>
    <row r="1836" spans="1:5" x14ac:dyDescent="0.2">
      <c r="A1836" s="79">
        <v>43629</v>
      </c>
      <c r="B1836" s="77">
        <v>5.3455848420000001</v>
      </c>
      <c r="C1836" s="77">
        <v>5.13</v>
      </c>
      <c r="E1836">
        <f t="shared" si="28"/>
        <v>2019</v>
      </c>
    </row>
    <row r="1837" spans="1:5" x14ac:dyDescent="0.2">
      <c r="A1837" s="79">
        <v>43628</v>
      </c>
      <c r="B1837" s="77">
        <v>5.3489078119999993</v>
      </c>
      <c r="C1837" s="77">
        <v>5.13</v>
      </c>
      <c r="E1837">
        <f t="shared" si="28"/>
        <v>2019</v>
      </c>
    </row>
    <row r="1838" spans="1:5" x14ac:dyDescent="0.2">
      <c r="A1838" s="79">
        <v>43627</v>
      </c>
      <c r="B1838" s="77">
        <v>5.3536289009999996</v>
      </c>
      <c r="C1838" s="77">
        <v>5.13</v>
      </c>
      <c r="E1838">
        <f t="shared" si="28"/>
        <v>2019</v>
      </c>
    </row>
    <row r="1839" spans="1:5" x14ac:dyDescent="0.2">
      <c r="A1839" s="79">
        <v>43626</v>
      </c>
      <c r="B1839" s="77">
        <v>5.338180994</v>
      </c>
      <c r="C1839" s="77">
        <v>5.13</v>
      </c>
      <c r="E1839">
        <f t="shared" si="28"/>
        <v>2019</v>
      </c>
    </row>
    <row r="1840" spans="1:5" x14ac:dyDescent="0.2">
      <c r="A1840" s="79">
        <v>43623</v>
      </c>
      <c r="B1840" s="77">
        <v>5.3575824250000004</v>
      </c>
      <c r="C1840" s="77">
        <v>5.13</v>
      </c>
      <c r="E1840">
        <f t="shared" si="28"/>
        <v>2019</v>
      </c>
    </row>
    <row r="1841" spans="1:5" x14ac:dyDescent="0.2">
      <c r="A1841" s="79">
        <v>43622</v>
      </c>
      <c r="B1841" s="77">
        <v>5.3547135929999996</v>
      </c>
      <c r="C1841" s="77">
        <v>5.13</v>
      </c>
      <c r="E1841">
        <f t="shared" si="28"/>
        <v>2019</v>
      </c>
    </row>
    <row r="1842" spans="1:5" x14ac:dyDescent="0.2">
      <c r="A1842" s="79">
        <v>43621</v>
      </c>
      <c r="B1842" s="77">
        <v>5.3554886689999996</v>
      </c>
      <c r="C1842" s="77">
        <v>5.13</v>
      </c>
      <c r="E1842">
        <f t="shared" si="28"/>
        <v>2019</v>
      </c>
    </row>
    <row r="1843" spans="1:5" x14ac:dyDescent="0.2">
      <c r="A1843" s="79">
        <v>43620</v>
      </c>
      <c r="B1843" s="77">
        <v>5.3562639299999999</v>
      </c>
      <c r="C1843" s="77">
        <v>5.13</v>
      </c>
      <c r="E1843">
        <f t="shared" si="28"/>
        <v>2019</v>
      </c>
    </row>
    <row r="1844" spans="1:5" x14ac:dyDescent="0.2">
      <c r="A1844" s="79">
        <v>43619</v>
      </c>
      <c r="B1844" s="77">
        <v>5.359522557</v>
      </c>
      <c r="C1844" s="77">
        <v>5.13</v>
      </c>
      <c r="E1844">
        <f t="shared" si="28"/>
        <v>2019</v>
      </c>
    </row>
    <row r="1845" spans="1:5" x14ac:dyDescent="0.2">
      <c r="A1845" s="79">
        <v>43616</v>
      </c>
      <c r="B1845" s="77">
        <v>5.3588239600000005</v>
      </c>
      <c r="C1845" s="77">
        <v>5.13</v>
      </c>
      <c r="E1845">
        <f t="shared" si="28"/>
        <v>2019</v>
      </c>
    </row>
    <row r="1846" spans="1:5" x14ac:dyDescent="0.2">
      <c r="A1846" s="79">
        <v>43615</v>
      </c>
      <c r="B1846" s="77">
        <v>5.3609203429999992</v>
      </c>
      <c r="C1846" s="77">
        <v>5.13</v>
      </c>
      <c r="E1846">
        <f t="shared" si="28"/>
        <v>2019</v>
      </c>
    </row>
    <row r="1847" spans="1:5" x14ac:dyDescent="0.2">
      <c r="A1847" s="79">
        <v>43614</v>
      </c>
      <c r="B1847" s="77">
        <v>5.3512285999999998</v>
      </c>
      <c r="C1847" s="77">
        <v>5.13</v>
      </c>
      <c r="E1847">
        <f t="shared" si="28"/>
        <v>2019</v>
      </c>
    </row>
    <row r="1848" spans="1:5" x14ac:dyDescent="0.2">
      <c r="A1848" s="79">
        <v>43613</v>
      </c>
      <c r="B1848" s="77">
        <v>5.3549461009999995</v>
      </c>
      <c r="C1848" s="77">
        <v>5.13</v>
      </c>
      <c r="E1848">
        <f t="shared" si="28"/>
        <v>2019</v>
      </c>
    </row>
    <row r="1849" spans="1:5" x14ac:dyDescent="0.2">
      <c r="A1849" s="79">
        <v>43612</v>
      </c>
      <c r="B1849" s="77">
        <v>5.3641068940000007</v>
      </c>
      <c r="C1849" s="77">
        <v>5.13</v>
      </c>
      <c r="E1849">
        <f t="shared" si="28"/>
        <v>2019</v>
      </c>
    </row>
    <row r="1850" spans="1:5" x14ac:dyDescent="0.2">
      <c r="A1850" s="79">
        <v>43609</v>
      </c>
      <c r="B1850" s="77">
        <v>5.3622411319999994</v>
      </c>
      <c r="C1850" s="77">
        <v>5.13</v>
      </c>
      <c r="E1850">
        <f t="shared" si="28"/>
        <v>2019</v>
      </c>
    </row>
    <row r="1851" spans="1:5" x14ac:dyDescent="0.2">
      <c r="A1851" s="79">
        <v>43608</v>
      </c>
      <c r="B1851" s="77">
        <v>5.3541711730000001</v>
      </c>
      <c r="C1851" s="77">
        <v>5.13</v>
      </c>
      <c r="E1851">
        <f t="shared" si="28"/>
        <v>2019</v>
      </c>
    </row>
    <row r="1852" spans="1:5" x14ac:dyDescent="0.2">
      <c r="A1852" s="79">
        <v>43607</v>
      </c>
      <c r="B1852" s="77">
        <v>5.3575824250000004</v>
      </c>
      <c r="C1852" s="77">
        <v>5.13</v>
      </c>
      <c r="E1852">
        <f t="shared" si="28"/>
        <v>2019</v>
      </c>
    </row>
    <row r="1853" spans="1:5" x14ac:dyDescent="0.2">
      <c r="A1853" s="79">
        <v>43606</v>
      </c>
      <c r="B1853" s="77">
        <v>5.360998006</v>
      </c>
      <c r="C1853" s="77">
        <v>5.13</v>
      </c>
      <c r="E1853">
        <f t="shared" si="28"/>
        <v>2019</v>
      </c>
    </row>
    <row r="1854" spans="1:5" x14ac:dyDescent="0.2">
      <c r="A1854" s="79">
        <v>43605</v>
      </c>
      <c r="B1854" s="77">
        <v>5.4253472250000003</v>
      </c>
      <c r="C1854" s="77">
        <v>5.13</v>
      </c>
      <c r="E1854">
        <f t="shared" si="28"/>
        <v>2019</v>
      </c>
    </row>
    <row r="1855" spans="1:5" x14ac:dyDescent="0.2">
      <c r="A1855" s="79">
        <v>43602</v>
      </c>
      <c r="B1855" s="77">
        <v>5.4208768875000004</v>
      </c>
      <c r="C1855" s="77">
        <v>5.13</v>
      </c>
      <c r="E1855">
        <f t="shared" si="28"/>
        <v>2019</v>
      </c>
    </row>
    <row r="1856" spans="1:5" x14ac:dyDescent="0.2">
      <c r="A1856" s="79">
        <v>43601</v>
      </c>
      <c r="B1856" s="77">
        <v>5.4475725749999997</v>
      </c>
      <c r="C1856" s="77">
        <v>5.13</v>
      </c>
      <c r="E1856">
        <f t="shared" si="28"/>
        <v>2019</v>
      </c>
    </row>
    <row r="1857" spans="1:5" x14ac:dyDescent="0.2">
      <c r="A1857" s="79">
        <v>43600</v>
      </c>
      <c r="B1857" s="77">
        <v>5.4540694500000004</v>
      </c>
      <c r="C1857" s="77">
        <v>5.13</v>
      </c>
      <c r="E1857">
        <f t="shared" si="28"/>
        <v>2019</v>
      </c>
    </row>
    <row r="1858" spans="1:5" x14ac:dyDescent="0.2">
      <c r="A1858" s="79">
        <v>43599</v>
      </c>
      <c r="B1858" s="77">
        <v>5.4545454374999993</v>
      </c>
      <c r="C1858" s="77">
        <v>5.22</v>
      </c>
      <c r="E1858">
        <f t="shared" si="28"/>
        <v>2019</v>
      </c>
    </row>
    <row r="1859" spans="1:5" x14ac:dyDescent="0.2">
      <c r="A1859" s="79">
        <v>43598</v>
      </c>
      <c r="B1859" s="77">
        <v>5.4520870500000003</v>
      </c>
      <c r="C1859" s="77">
        <v>5.22</v>
      </c>
      <c r="E1859">
        <f t="shared" si="28"/>
        <v>2019</v>
      </c>
    </row>
    <row r="1860" spans="1:5" x14ac:dyDescent="0.2">
      <c r="A1860" s="79">
        <v>43595</v>
      </c>
      <c r="B1860" s="77">
        <v>5.4969217124999998</v>
      </c>
      <c r="C1860" s="77">
        <v>5.22</v>
      </c>
      <c r="E1860">
        <f t="shared" si="28"/>
        <v>2019</v>
      </c>
    </row>
    <row r="1861" spans="1:5" x14ac:dyDescent="0.2">
      <c r="A1861" s="79">
        <v>43594</v>
      </c>
      <c r="B1861" s="77">
        <v>5.4928958624999993</v>
      </c>
      <c r="C1861" s="77">
        <v>5.22</v>
      </c>
      <c r="E1861">
        <f t="shared" si="28"/>
        <v>2019</v>
      </c>
    </row>
    <row r="1862" spans="1:5" x14ac:dyDescent="0.2">
      <c r="A1862" s="79">
        <v>43593</v>
      </c>
      <c r="B1862" s="77">
        <v>5.5288532249999998</v>
      </c>
      <c r="C1862" s="77">
        <v>5.27</v>
      </c>
      <c r="E1862">
        <f t="shared" si="28"/>
        <v>2019</v>
      </c>
    </row>
    <row r="1863" spans="1:5" x14ac:dyDescent="0.2">
      <c r="A1863" s="79">
        <v>43592</v>
      </c>
      <c r="B1863" s="77">
        <v>5.6075317880000002</v>
      </c>
      <c r="C1863" s="77">
        <v>5.42</v>
      </c>
      <c r="E1863">
        <f t="shared" si="28"/>
        <v>2019</v>
      </c>
    </row>
    <row r="1864" spans="1:5" x14ac:dyDescent="0.2">
      <c r="A1864" s="79">
        <v>43591</v>
      </c>
      <c r="B1864" s="77">
        <v>5.6167319300000003</v>
      </c>
      <c r="C1864" s="77">
        <v>5.42</v>
      </c>
      <c r="E1864">
        <f t="shared" si="28"/>
        <v>2019</v>
      </c>
    </row>
    <row r="1865" spans="1:5" x14ac:dyDescent="0.2">
      <c r="A1865" s="79">
        <v>43588</v>
      </c>
      <c r="B1865" s="77">
        <v>5.6425866740000004</v>
      </c>
      <c r="C1865" s="77">
        <v>5.42</v>
      </c>
      <c r="E1865">
        <f t="shared" si="28"/>
        <v>2019</v>
      </c>
    </row>
    <row r="1866" spans="1:5" x14ac:dyDescent="0.2">
      <c r="A1866" s="79">
        <v>43587</v>
      </c>
      <c r="B1866" s="77">
        <v>5.642921834</v>
      </c>
      <c r="C1866" s="77">
        <v>5.42</v>
      </c>
      <c r="E1866">
        <f t="shared" si="28"/>
        <v>2019</v>
      </c>
    </row>
    <row r="1867" spans="1:5" x14ac:dyDescent="0.2">
      <c r="A1867" s="79">
        <v>43586</v>
      </c>
      <c r="B1867" s="77">
        <v>5.6436760960000001</v>
      </c>
      <c r="C1867" s="77">
        <v>5.42</v>
      </c>
      <c r="E1867">
        <f t="shared" ref="E1867:E1930" si="29">YEAR(A1867)</f>
        <v>2019</v>
      </c>
    </row>
    <row r="1868" spans="1:5" x14ac:dyDescent="0.2">
      <c r="A1868" s="79">
        <v>43585</v>
      </c>
      <c r="B1868" s="77">
        <v>5.6421677619999997</v>
      </c>
      <c r="C1868" s="77">
        <v>5.42</v>
      </c>
      <c r="E1868">
        <f t="shared" si="29"/>
        <v>2019</v>
      </c>
    </row>
    <row r="1869" spans="1:5" x14ac:dyDescent="0.2">
      <c r="A1869" s="79">
        <v>43584</v>
      </c>
      <c r="B1869" s="77">
        <v>5.6433408599999995</v>
      </c>
      <c r="C1869" s="77">
        <v>5.42</v>
      </c>
      <c r="E1869">
        <f t="shared" si="29"/>
        <v>2019</v>
      </c>
    </row>
    <row r="1870" spans="1:5" x14ac:dyDescent="0.2">
      <c r="A1870" s="79">
        <v>43581</v>
      </c>
      <c r="B1870" s="77">
        <v>5.6477862139999999</v>
      </c>
      <c r="C1870" s="77">
        <v>5.42</v>
      </c>
      <c r="E1870">
        <f t="shared" si="29"/>
        <v>2019</v>
      </c>
    </row>
    <row r="1871" spans="1:5" x14ac:dyDescent="0.2">
      <c r="A1871" s="79">
        <v>43580</v>
      </c>
      <c r="B1871" s="77">
        <v>5.6350559860000002</v>
      </c>
      <c r="C1871" s="77">
        <v>5.42</v>
      </c>
      <c r="E1871">
        <f t="shared" si="29"/>
        <v>2019</v>
      </c>
    </row>
    <row r="1872" spans="1:5" x14ac:dyDescent="0.2">
      <c r="A1872" s="79">
        <v>43579</v>
      </c>
      <c r="B1872" s="77">
        <v>5.6534158379999999</v>
      </c>
      <c r="C1872" s="77">
        <v>5.42</v>
      </c>
      <c r="E1872">
        <f t="shared" si="29"/>
        <v>2019</v>
      </c>
    </row>
    <row r="1873" spans="1:5" x14ac:dyDescent="0.2">
      <c r="A1873" s="79">
        <v>43578</v>
      </c>
      <c r="B1873" s="77">
        <v>5.6498855239999992</v>
      </c>
      <c r="C1873" s="77">
        <v>5.45</v>
      </c>
      <c r="E1873">
        <f t="shared" si="29"/>
        <v>2019</v>
      </c>
    </row>
    <row r="1874" spans="1:5" x14ac:dyDescent="0.2">
      <c r="A1874" s="79">
        <v>43577</v>
      </c>
      <c r="B1874" s="77">
        <v>5.6636113139999997</v>
      </c>
      <c r="C1874" s="77">
        <v>5.45</v>
      </c>
      <c r="E1874">
        <f t="shared" si="29"/>
        <v>2019</v>
      </c>
    </row>
    <row r="1875" spans="1:5" x14ac:dyDescent="0.2">
      <c r="A1875" s="79">
        <v>43574</v>
      </c>
      <c r="B1875" s="77">
        <v>5.6645399960000002</v>
      </c>
      <c r="C1875" s="77">
        <v>5.47</v>
      </c>
      <c r="E1875">
        <f t="shared" si="29"/>
        <v>2019</v>
      </c>
    </row>
    <row r="1876" spans="1:5" x14ac:dyDescent="0.2">
      <c r="A1876" s="79">
        <v>43573</v>
      </c>
      <c r="B1876" s="77">
        <v>5.6647933039999998</v>
      </c>
      <c r="C1876" s="77">
        <v>5.47</v>
      </c>
      <c r="E1876">
        <f t="shared" si="29"/>
        <v>2019</v>
      </c>
    </row>
    <row r="1877" spans="1:5" x14ac:dyDescent="0.2">
      <c r="A1877" s="79">
        <v>43572</v>
      </c>
      <c r="B1877" s="77">
        <v>5.6819031459999998</v>
      </c>
      <c r="C1877" s="77">
        <v>5.47</v>
      </c>
      <c r="E1877">
        <f t="shared" si="29"/>
        <v>2019</v>
      </c>
    </row>
    <row r="1878" spans="1:5" x14ac:dyDescent="0.2">
      <c r="A1878" s="79">
        <v>43571</v>
      </c>
      <c r="B1878" s="77">
        <v>5.661923582</v>
      </c>
      <c r="C1878" s="77">
        <v>5.47</v>
      </c>
      <c r="E1878">
        <f t="shared" si="29"/>
        <v>2019</v>
      </c>
    </row>
    <row r="1879" spans="1:5" x14ac:dyDescent="0.2">
      <c r="A1879" s="79">
        <v>43570</v>
      </c>
      <c r="B1879" s="77">
        <v>5.8878769519999992</v>
      </c>
      <c r="C1879" s="77">
        <v>5.47</v>
      </c>
      <c r="E1879">
        <f t="shared" si="29"/>
        <v>2019</v>
      </c>
    </row>
    <row r="1880" spans="1:5" x14ac:dyDescent="0.2">
      <c r="A1880" s="79">
        <v>43567</v>
      </c>
      <c r="B1880" s="77">
        <v>5.8925321454999997</v>
      </c>
      <c r="C1880" s="77">
        <v>5.47</v>
      </c>
      <c r="E1880">
        <f t="shared" si="29"/>
        <v>2019</v>
      </c>
    </row>
    <row r="1881" spans="1:5" x14ac:dyDescent="0.2">
      <c r="A1881" s="79">
        <v>43566</v>
      </c>
      <c r="B1881" s="77">
        <v>5.8786760195000003</v>
      </c>
      <c r="C1881" s="77">
        <v>5.47</v>
      </c>
      <c r="E1881">
        <f t="shared" si="29"/>
        <v>2019</v>
      </c>
    </row>
    <row r="1882" spans="1:5" x14ac:dyDescent="0.2">
      <c r="A1882" s="79">
        <v>43565</v>
      </c>
      <c r="B1882" s="77">
        <v>5.8815646545</v>
      </c>
      <c r="C1882" s="77">
        <v>5.47</v>
      </c>
      <c r="E1882">
        <f t="shared" si="29"/>
        <v>2019</v>
      </c>
    </row>
    <row r="1883" spans="1:5" x14ac:dyDescent="0.2">
      <c r="A1883" s="79">
        <v>43564</v>
      </c>
      <c r="B1883" s="77">
        <v>5.8852451855000005</v>
      </c>
      <c r="C1883" s="77">
        <v>5.47</v>
      </c>
      <c r="E1883">
        <f t="shared" si="29"/>
        <v>2019</v>
      </c>
    </row>
    <row r="1884" spans="1:5" x14ac:dyDescent="0.2">
      <c r="A1884" s="79">
        <v>43563</v>
      </c>
      <c r="B1884" s="77">
        <v>5.8811267970000003</v>
      </c>
      <c r="C1884" s="77">
        <v>5.47</v>
      </c>
      <c r="E1884">
        <f t="shared" si="29"/>
        <v>2019</v>
      </c>
    </row>
    <row r="1885" spans="1:5" x14ac:dyDescent="0.2">
      <c r="A1885" s="79">
        <v>43560</v>
      </c>
      <c r="B1885" s="77">
        <v>5.8792010139999995</v>
      </c>
      <c r="C1885" s="77">
        <v>5.47</v>
      </c>
      <c r="E1885">
        <f t="shared" si="29"/>
        <v>2019</v>
      </c>
    </row>
    <row r="1886" spans="1:5" x14ac:dyDescent="0.2">
      <c r="A1886" s="79">
        <v>43559</v>
      </c>
      <c r="B1886" s="77">
        <v>5.8807765505000003</v>
      </c>
      <c r="C1886" s="77">
        <v>5.47</v>
      </c>
      <c r="E1886">
        <f t="shared" si="29"/>
        <v>2019</v>
      </c>
    </row>
    <row r="1887" spans="1:5" x14ac:dyDescent="0.2">
      <c r="A1887" s="79">
        <v>43558</v>
      </c>
      <c r="B1887" s="77">
        <v>5.8856836354999995</v>
      </c>
      <c r="C1887" s="77">
        <v>5.47</v>
      </c>
      <c r="E1887">
        <f t="shared" si="29"/>
        <v>2019</v>
      </c>
    </row>
    <row r="1888" spans="1:5" x14ac:dyDescent="0.2">
      <c r="A1888" s="79">
        <v>43557</v>
      </c>
      <c r="B1888" s="77">
        <v>5.8756154410000008</v>
      </c>
      <c r="C1888" s="77">
        <v>5.47</v>
      </c>
      <c r="E1888">
        <f t="shared" si="29"/>
        <v>2019</v>
      </c>
    </row>
    <row r="1889" spans="1:5" x14ac:dyDescent="0.2">
      <c r="A1889" s="79">
        <v>43556</v>
      </c>
      <c r="B1889" s="77">
        <v>5.8862098940000003</v>
      </c>
      <c r="C1889" s="77">
        <v>5.47</v>
      </c>
      <c r="E1889">
        <f t="shared" si="29"/>
        <v>2019</v>
      </c>
    </row>
    <row r="1890" spans="1:5" x14ac:dyDescent="0.2">
      <c r="A1890" s="79">
        <v>43553</v>
      </c>
      <c r="B1890" s="77">
        <v>5.8853328754999996</v>
      </c>
      <c r="C1890" s="77">
        <v>5.47</v>
      </c>
      <c r="E1890">
        <f t="shared" si="29"/>
        <v>2019</v>
      </c>
    </row>
    <row r="1891" spans="1:5" x14ac:dyDescent="0.2">
      <c r="A1891" s="79">
        <v>43552</v>
      </c>
      <c r="B1891" s="77">
        <v>5.8618386704999992</v>
      </c>
      <c r="C1891" s="77">
        <v>5.47</v>
      </c>
      <c r="E1891">
        <f t="shared" si="29"/>
        <v>2019</v>
      </c>
    </row>
    <row r="1892" spans="1:5" x14ac:dyDescent="0.2">
      <c r="A1892" s="79">
        <v>43551</v>
      </c>
      <c r="B1892" s="77">
        <v>5.8728199865000006</v>
      </c>
      <c r="C1892" s="77">
        <v>5.47</v>
      </c>
      <c r="E1892">
        <f t="shared" si="29"/>
        <v>2019</v>
      </c>
    </row>
    <row r="1893" spans="1:5" x14ac:dyDescent="0.2">
      <c r="A1893" s="79">
        <v>43550</v>
      </c>
      <c r="B1893" s="77">
        <v>5.8821777339999999</v>
      </c>
      <c r="C1893" s="77">
        <v>5.47</v>
      </c>
      <c r="E1893">
        <f t="shared" si="29"/>
        <v>2019</v>
      </c>
    </row>
    <row r="1894" spans="1:5" x14ac:dyDescent="0.2">
      <c r="A1894" s="79">
        <v>43549</v>
      </c>
      <c r="B1894" s="77">
        <v>5.8882280280000003</v>
      </c>
      <c r="C1894" s="77">
        <v>5.47</v>
      </c>
      <c r="E1894">
        <f t="shared" si="29"/>
        <v>2019</v>
      </c>
    </row>
    <row r="1895" spans="1:5" x14ac:dyDescent="0.2">
      <c r="A1895" s="79">
        <v>43546</v>
      </c>
      <c r="B1895" s="77">
        <v>5.8809516540000004</v>
      </c>
      <c r="C1895" s="77">
        <v>5.47</v>
      </c>
      <c r="E1895">
        <f t="shared" si="29"/>
        <v>2019</v>
      </c>
    </row>
    <row r="1896" spans="1:5" x14ac:dyDescent="0.2">
      <c r="A1896" s="79">
        <v>43545</v>
      </c>
      <c r="B1896" s="77">
        <v>5.8993966135000004</v>
      </c>
      <c r="C1896" s="77">
        <v>5.47</v>
      </c>
      <c r="E1896">
        <f t="shared" si="29"/>
        <v>2019</v>
      </c>
    </row>
    <row r="1897" spans="1:5" x14ac:dyDescent="0.2">
      <c r="A1897" s="79">
        <v>43544</v>
      </c>
      <c r="B1897" s="77">
        <v>5.9002778190000003</v>
      </c>
      <c r="C1897" s="77">
        <v>5.47</v>
      </c>
      <c r="E1897">
        <f t="shared" si="29"/>
        <v>2019</v>
      </c>
    </row>
    <row r="1898" spans="1:5" x14ac:dyDescent="0.2">
      <c r="A1898" s="79">
        <v>43543</v>
      </c>
      <c r="B1898" s="77">
        <v>5.8849821155000006</v>
      </c>
      <c r="C1898" s="77">
        <v>5.47</v>
      </c>
      <c r="E1898">
        <f t="shared" si="29"/>
        <v>2019</v>
      </c>
    </row>
    <row r="1899" spans="1:5" x14ac:dyDescent="0.2">
      <c r="A1899" s="79">
        <v>43542</v>
      </c>
      <c r="B1899" s="77">
        <v>5.8845437445000002</v>
      </c>
      <c r="C1899" s="77">
        <v>5.47</v>
      </c>
      <c r="E1899">
        <f t="shared" si="29"/>
        <v>2019</v>
      </c>
    </row>
    <row r="1900" spans="1:5" x14ac:dyDescent="0.2">
      <c r="A1900" s="79">
        <v>43539</v>
      </c>
      <c r="B1900" s="77">
        <v>5.8838425404999999</v>
      </c>
      <c r="C1900" s="77">
        <v>5.52</v>
      </c>
      <c r="E1900">
        <f t="shared" si="29"/>
        <v>2019</v>
      </c>
    </row>
    <row r="1901" spans="1:5" x14ac:dyDescent="0.2">
      <c r="A1901" s="79">
        <v>43538</v>
      </c>
      <c r="B1901" s="77">
        <v>5.8743047519999996</v>
      </c>
      <c r="C1901" s="77">
        <v>5.52</v>
      </c>
      <c r="E1901">
        <f t="shared" si="29"/>
        <v>2019</v>
      </c>
    </row>
    <row r="1902" spans="1:5" x14ac:dyDescent="0.2">
      <c r="A1902" s="79">
        <v>43537</v>
      </c>
      <c r="B1902" s="77">
        <v>5.8895449580000001</v>
      </c>
      <c r="C1902" s="77">
        <v>5.52</v>
      </c>
      <c r="E1902">
        <f t="shared" si="29"/>
        <v>2019</v>
      </c>
    </row>
    <row r="1903" spans="1:5" x14ac:dyDescent="0.2">
      <c r="A1903" s="79">
        <v>43536</v>
      </c>
      <c r="B1903" s="77">
        <v>5.8890181070000001</v>
      </c>
      <c r="C1903" s="77">
        <v>5.52</v>
      </c>
      <c r="E1903">
        <f t="shared" si="29"/>
        <v>2019</v>
      </c>
    </row>
    <row r="1904" spans="1:5" x14ac:dyDescent="0.2">
      <c r="A1904" s="79">
        <v>43535</v>
      </c>
      <c r="B1904" s="77">
        <v>5.8734312885</v>
      </c>
      <c r="C1904" s="77">
        <v>5.52</v>
      </c>
      <c r="E1904">
        <f t="shared" si="29"/>
        <v>2019</v>
      </c>
    </row>
    <row r="1905" spans="1:5" x14ac:dyDescent="0.2">
      <c r="A1905" s="79">
        <v>43532</v>
      </c>
      <c r="B1905" s="77">
        <v>5.877538854</v>
      </c>
      <c r="C1905" s="77">
        <v>5.52</v>
      </c>
      <c r="E1905">
        <f t="shared" si="29"/>
        <v>2019</v>
      </c>
    </row>
    <row r="1906" spans="1:5" x14ac:dyDescent="0.2">
      <c r="A1906" s="79">
        <v>43531</v>
      </c>
      <c r="B1906" s="77">
        <v>5.883579589</v>
      </c>
      <c r="C1906" s="77">
        <v>5.52</v>
      </c>
      <c r="E1906">
        <f t="shared" si="29"/>
        <v>2019</v>
      </c>
    </row>
    <row r="1907" spans="1:5" x14ac:dyDescent="0.2">
      <c r="A1907" s="79">
        <v>43530</v>
      </c>
      <c r="B1907" s="77">
        <v>5.8849821155000006</v>
      </c>
      <c r="C1907" s="77">
        <v>5.52</v>
      </c>
      <c r="E1907">
        <f t="shared" si="29"/>
        <v>2019</v>
      </c>
    </row>
    <row r="1908" spans="1:5" x14ac:dyDescent="0.2">
      <c r="A1908" s="79">
        <v>43529</v>
      </c>
      <c r="B1908" s="77">
        <v>5.8889302985</v>
      </c>
      <c r="C1908" s="77">
        <v>5.38</v>
      </c>
      <c r="E1908">
        <f t="shared" si="29"/>
        <v>2019</v>
      </c>
    </row>
    <row r="1909" spans="1:5" x14ac:dyDescent="0.2">
      <c r="A1909" s="79">
        <v>43528</v>
      </c>
      <c r="B1909" s="77">
        <v>5.8889302985</v>
      </c>
      <c r="C1909" s="77">
        <v>5.38</v>
      </c>
      <c r="E1909">
        <f t="shared" si="29"/>
        <v>2019</v>
      </c>
    </row>
    <row r="1910" spans="1:5" x14ac:dyDescent="0.2">
      <c r="A1910" s="79">
        <v>43525</v>
      </c>
      <c r="B1910" s="77">
        <v>5.8903353924999999</v>
      </c>
      <c r="C1910" s="77">
        <v>5.38</v>
      </c>
      <c r="E1910">
        <f t="shared" si="29"/>
        <v>2019</v>
      </c>
    </row>
    <row r="1911" spans="1:5" x14ac:dyDescent="0.2">
      <c r="A1911" s="79">
        <v>43524</v>
      </c>
      <c r="B1911" s="77">
        <v>5.9039818129999997</v>
      </c>
      <c r="C1911" s="77">
        <v>5.38</v>
      </c>
      <c r="E1911">
        <f t="shared" si="29"/>
        <v>2019</v>
      </c>
    </row>
    <row r="1912" spans="1:5" x14ac:dyDescent="0.2">
      <c r="A1912" s="79">
        <v>43523</v>
      </c>
      <c r="B1912" s="77">
        <v>5.9108730225000006</v>
      </c>
      <c r="C1912" s="77">
        <v>5.38</v>
      </c>
      <c r="E1912">
        <f t="shared" si="29"/>
        <v>2019</v>
      </c>
    </row>
    <row r="1913" spans="1:5" x14ac:dyDescent="0.2">
      <c r="A1913" s="79">
        <v>43522</v>
      </c>
      <c r="B1913" s="77">
        <v>5.8969306284999998</v>
      </c>
      <c r="C1913" s="77">
        <v>5.47</v>
      </c>
      <c r="E1913">
        <f t="shared" si="29"/>
        <v>2019</v>
      </c>
    </row>
    <row r="1914" spans="1:5" x14ac:dyDescent="0.2">
      <c r="A1914" s="79">
        <v>43521</v>
      </c>
      <c r="B1914" s="77">
        <v>5.9059238700000005</v>
      </c>
      <c r="C1914" s="77">
        <v>5.47</v>
      </c>
      <c r="E1914">
        <f t="shared" si="29"/>
        <v>2019</v>
      </c>
    </row>
    <row r="1915" spans="1:5" x14ac:dyDescent="0.2">
      <c r="A1915" s="79">
        <v>43518</v>
      </c>
      <c r="B1915" s="77">
        <v>5.8853328754999996</v>
      </c>
      <c r="C1915" s="77">
        <v>5.47</v>
      </c>
      <c r="E1915">
        <f t="shared" si="29"/>
        <v>2019</v>
      </c>
    </row>
    <row r="1916" spans="1:5" x14ac:dyDescent="0.2">
      <c r="A1916" s="79">
        <v>43517</v>
      </c>
      <c r="B1916" s="77">
        <v>5.8780636509999997</v>
      </c>
      <c r="C1916" s="77">
        <v>5.47</v>
      </c>
      <c r="E1916">
        <f t="shared" si="29"/>
        <v>2019</v>
      </c>
    </row>
    <row r="1917" spans="1:5" x14ac:dyDescent="0.2">
      <c r="A1917" s="79">
        <v>43516</v>
      </c>
      <c r="B1917" s="77">
        <v>5.8770141754999994</v>
      </c>
      <c r="C1917" s="77">
        <v>5.47</v>
      </c>
      <c r="E1917">
        <f t="shared" si="29"/>
        <v>2019</v>
      </c>
    </row>
    <row r="1918" spans="1:5" x14ac:dyDescent="0.2">
      <c r="A1918" s="79">
        <v>43515</v>
      </c>
      <c r="B1918" s="77">
        <v>5.8430224110000006</v>
      </c>
      <c r="C1918" s="77">
        <v>5.32</v>
      </c>
      <c r="E1918">
        <f t="shared" si="29"/>
        <v>2019</v>
      </c>
    </row>
    <row r="1919" spans="1:5" x14ac:dyDescent="0.2">
      <c r="A1919" s="79">
        <v>43514</v>
      </c>
      <c r="B1919" s="77">
        <v>5.8380998814999998</v>
      </c>
      <c r="C1919" s="77">
        <v>5.17</v>
      </c>
      <c r="E1919">
        <f t="shared" si="29"/>
        <v>2019</v>
      </c>
    </row>
    <row r="1920" spans="1:5" x14ac:dyDescent="0.2">
      <c r="A1920" s="79">
        <v>43511</v>
      </c>
      <c r="B1920" s="77">
        <v>5.8359434974999997</v>
      </c>
      <c r="C1920" s="77">
        <v>5.17</v>
      </c>
      <c r="E1920">
        <f t="shared" si="29"/>
        <v>2019</v>
      </c>
    </row>
    <row r="1921" spans="1:5" x14ac:dyDescent="0.2">
      <c r="A1921" s="79">
        <v>43510</v>
      </c>
      <c r="B1921" s="77">
        <v>5.8332717964999992</v>
      </c>
      <c r="C1921" s="77">
        <v>5.17</v>
      </c>
      <c r="E1921">
        <f t="shared" si="29"/>
        <v>2019</v>
      </c>
    </row>
    <row r="1922" spans="1:5" x14ac:dyDescent="0.2">
      <c r="A1922" s="79">
        <v>43509</v>
      </c>
      <c r="B1922" s="77">
        <v>5.8415534059999992</v>
      </c>
      <c r="C1922" s="77">
        <v>5.17</v>
      </c>
      <c r="E1922">
        <f t="shared" si="29"/>
        <v>2019</v>
      </c>
    </row>
    <row r="1923" spans="1:5" x14ac:dyDescent="0.2">
      <c r="A1923" s="79">
        <v>43508</v>
      </c>
      <c r="B1923" s="77">
        <v>5.8324104989999999</v>
      </c>
      <c r="C1923" s="77">
        <v>5.17</v>
      </c>
      <c r="E1923">
        <f t="shared" si="29"/>
        <v>2019</v>
      </c>
    </row>
    <row r="1924" spans="1:5" x14ac:dyDescent="0.2">
      <c r="A1924" s="79">
        <v>43507</v>
      </c>
      <c r="B1924" s="77">
        <v>5.8158367335000003</v>
      </c>
      <c r="C1924" s="77">
        <v>5.0199999999999996</v>
      </c>
      <c r="E1924">
        <f t="shared" si="29"/>
        <v>2019</v>
      </c>
    </row>
    <row r="1925" spans="1:5" x14ac:dyDescent="0.2">
      <c r="A1925" s="79">
        <v>43504</v>
      </c>
      <c r="B1925" s="77">
        <v>5.8565370989999996</v>
      </c>
      <c r="C1925" s="77">
        <v>5.0199999999999996</v>
      </c>
      <c r="E1925">
        <f t="shared" si="29"/>
        <v>2019</v>
      </c>
    </row>
    <row r="1926" spans="1:5" x14ac:dyDescent="0.2">
      <c r="A1926" s="79">
        <v>43503</v>
      </c>
      <c r="B1926" s="77">
        <v>5.8579267484999997</v>
      </c>
      <c r="C1926" s="77">
        <v>5.0199999999999996</v>
      </c>
      <c r="E1926">
        <f t="shared" si="29"/>
        <v>2019</v>
      </c>
    </row>
    <row r="1927" spans="1:5" x14ac:dyDescent="0.2">
      <c r="A1927" s="79">
        <v>43502</v>
      </c>
      <c r="B1927" s="77">
        <v>5.8579267484999997</v>
      </c>
      <c r="C1927" s="77">
        <v>5.0199999999999996</v>
      </c>
      <c r="E1927">
        <f t="shared" si="29"/>
        <v>2019</v>
      </c>
    </row>
    <row r="1928" spans="1:5" x14ac:dyDescent="0.2">
      <c r="A1928" s="79">
        <v>43501</v>
      </c>
      <c r="B1928" s="77">
        <v>5.8567107409999997</v>
      </c>
      <c r="C1928" s="77">
        <v>5.0199999999999996</v>
      </c>
      <c r="E1928">
        <f t="shared" si="29"/>
        <v>2019</v>
      </c>
    </row>
    <row r="1929" spans="1:5" x14ac:dyDescent="0.2">
      <c r="A1929" s="79">
        <v>43500</v>
      </c>
      <c r="B1929" s="77">
        <v>5.8573186854999992</v>
      </c>
      <c r="C1929" s="77">
        <v>5.0199999999999996</v>
      </c>
      <c r="E1929">
        <f t="shared" si="29"/>
        <v>2019</v>
      </c>
    </row>
    <row r="1930" spans="1:5" x14ac:dyDescent="0.2">
      <c r="A1930" s="79">
        <v>43497</v>
      </c>
      <c r="B1930" s="77">
        <v>5.8581005090000007</v>
      </c>
      <c r="C1930" s="77">
        <v>5.0199999999999996</v>
      </c>
      <c r="E1930">
        <f t="shared" si="29"/>
        <v>2019</v>
      </c>
    </row>
    <row r="1931" spans="1:5" x14ac:dyDescent="0.2">
      <c r="A1931" s="79">
        <v>43496</v>
      </c>
      <c r="B1931" s="77">
        <v>5.8945546244999996</v>
      </c>
      <c r="C1931" s="77">
        <v>5.07</v>
      </c>
      <c r="E1931">
        <f t="shared" ref="E1931:E1994" si="30">YEAR(A1931)</f>
        <v>2019</v>
      </c>
    </row>
    <row r="1932" spans="1:5" x14ac:dyDescent="0.2">
      <c r="A1932" s="79">
        <v>43495</v>
      </c>
      <c r="B1932" s="77">
        <v>5.8820901624999999</v>
      </c>
      <c r="C1932" s="77">
        <v>5.07</v>
      </c>
      <c r="E1932">
        <f t="shared" si="30"/>
        <v>2019</v>
      </c>
    </row>
    <row r="1933" spans="1:5" x14ac:dyDescent="0.2">
      <c r="A1933" s="79">
        <v>43494</v>
      </c>
      <c r="B1933" s="77">
        <v>5.8663656865</v>
      </c>
      <c r="C1933" s="77">
        <v>5.07</v>
      </c>
      <c r="E1933">
        <f t="shared" si="30"/>
        <v>2019</v>
      </c>
    </row>
    <row r="1934" spans="1:5" x14ac:dyDescent="0.2">
      <c r="A1934" s="79">
        <v>43493</v>
      </c>
      <c r="B1934" s="77">
        <v>5.856971283</v>
      </c>
      <c r="C1934" s="77">
        <v>5.22</v>
      </c>
      <c r="E1934">
        <f t="shared" si="30"/>
        <v>2019</v>
      </c>
    </row>
    <row r="1935" spans="1:5" x14ac:dyDescent="0.2">
      <c r="A1935" s="79">
        <v>43490</v>
      </c>
      <c r="B1935" s="77">
        <v>5.8544538294999997</v>
      </c>
      <c r="C1935" s="77">
        <v>5.38</v>
      </c>
      <c r="E1935">
        <f t="shared" si="30"/>
        <v>2019</v>
      </c>
    </row>
    <row r="1936" spans="1:5" x14ac:dyDescent="0.2">
      <c r="A1936" s="79">
        <v>43489</v>
      </c>
      <c r="B1936" s="77">
        <v>5.8173784975</v>
      </c>
      <c r="C1936" s="77">
        <v>5.38</v>
      </c>
      <c r="E1936">
        <f t="shared" si="30"/>
        <v>2019</v>
      </c>
    </row>
    <row r="1937" spans="1:5" x14ac:dyDescent="0.2">
      <c r="A1937" s="79">
        <v>43488</v>
      </c>
      <c r="B1937" s="77">
        <v>5.8170358350000004</v>
      </c>
      <c r="C1937" s="77">
        <v>5.52</v>
      </c>
      <c r="E1937">
        <f t="shared" si="30"/>
        <v>2019</v>
      </c>
    </row>
    <row r="1938" spans="1:5" x14ac:dyDescent="0.2">
      <c r="A1938" s="79">
        <v>43487</v>
      </c>
      <c r="B1938" s="77">
        <v>5.8021681140000005</v>
      </c>
      <c r="C1938" s="77">
        <v>5.52</v>
      </c>
      <c r="E1938">
        <f t="shared" si="30"/>
        <v>2019</v>
      </c>
    </row>
    <row r="1939" spans="1:5" x14ac:dyDescent="0.2">
      <c r="A1939" s="79">
        <v>43486</v>
      </c>
      <c r="B1939" s="77">
        <v>5.8119004004999999</v>
      </c>
      <c r="C1939" s="77">
        <v>5.52</v>
      </c>
      <c r="E1939">
        <f t="shared" si="30"/>
        <v>2019</v>
      </c>
    </row>
    <row r="1940" spans="1:5" x14ac:dyDescent="0.2">
      <c r="A1940" s="79">
        <v>43483</v>
      </c>
      <c r="B1940" s="77">
        <v>5.8281077244999997</v>
      </c>
      <c r="C1940" s="77">
        <v>5.52</v>
      </c>
      <c r="E1940">
        <f t="shared" si="30"/>
        <v>2019</v>
      </c>
    </row>
    <row r="1941" spans="1:5" x14ac:dyDescent="0.2">
      <c r="A1941" s="79">
        <v>43482</v>
      </c>
      <c r="B1941" s="77">
        <v>5.8299140989999998</v>
      </c>
      <c r="C1941" s="77">
        <v>5.52</v>
      </c>
      <c r="E1941">
        <f t="shared" si="30"/>
        <v>2019</v>
      </c>
    </row>
    <row r="1942" spans="1:5" x14ac:dyDescent="0.2">
      <c r="A1942" s="79">
        <v>43481</v>
      </c>
      <c r="B1942" s="77">
        <v>5.8487325309999996</v>
      </c>
      <c r="C1942" s="77">
        <v>5.52</v>
      </c>
      <c r="E1942">
        <f t="shared" si="30"/>
        <v>2019</v>
      </c>
    </row>
    <row r="1943" spans="1:5" x14ac:dyDescent="0.2">
      <c r="A1943" s="79">
        <v>43480</v>
      </c>
      <c r="B1943" s="77">
        <v>5.8426766675000001</v>
      </c>
      <c r="C1943" s="77">
        <v>5.52</v>
      </c>
      <c r="E1943">
        <f t="shared" si="30"/>
        <v>2019</v>
      </c>
    </row>
    <row r="1944" spans="1:5" x14ac:dyDescent="0.2">
      <c r="A1944" s="79">
        <v>43479</v>
      </c>
      <c r="B1944" s="77">
        <v>5.836633365</v>
      </c>
      <c r="C1944" s="77">
        <v>5.52</v>
      </c>
      <c r="E1944">
        <f t="shared" si="30"/>
        <v>2019</v>
      </c>
    </row>
    <row r="1945" spans="1:5" x14ac:dyDescent="0.2">
      <c r="A1945" s="79">
        <v>43476</v>
      </c>
      <c r="B1945" s="77">
        <v>5.8417261789999992</v>
      </c>
      <c r="C1945" s="77">
        <v>5.52</v>
      </c>
      <c r="E1945">
        <f t="shared" si="30"/>
        <v>2019</v>
      </c>
    </row>
    <row r="1946" spans="1:5" x14ac:dyDescent="0.2">
      <c r="A1946" s="79">
        <v>43475</v>
      </c>
      <c r="B1946" s="77">
        <v>5.8191782359999999</v>
      </c>
      <c r="C1946" s="77">
        <v>5.52</v>
      </c>
      <c r="E1946">
        <f t="shared" si="30"/>
        <v>2019</v>
      </c>
    </row>
    <row r="1947" spans="1:5" x14ac:dyDescent="0.2">
      <c r="A1947" s="79">
        <v>43474</v>
      </c>
      <c r="B1947" s="77">
        <v>5.798505595</v>
      </c>
      <c r="C1947" s="77">
        <v>5.52</v>
      </c>
      <c r="E1947">
        <f t="shared" si="30"/>
        <v>2019</v>
      </c>
    </row>
    <row r="1948" spans="1:5" x14ac:dyDescent="0.2">
      <c r="A1948" s="79">
        <v>43473</v>
      </c>
      <c r="B1948" s="77">
        <v>5.7644878395000001</v>
      </c>
      <c r="C1948" s="77">
        <v>5.52</v>
      </c>
      <c r="E1948">
        <f t="shared" si="30"/>
        <v>2019</v>
      </c>
    </row>
    <row r="1949" spans="1:5" x14ac:dyDescent="0.2">
      <c r="A1949" s="79">
        <v>43472</v>
      </c>
      <c r="B1949" s="77">
        <v>5.83839328</v>
      </c>
      <c r="C1949" s="77">
        <v>5.52</v>
      </c>
      <c r="E1949">
        <f t="shared" si="30"/>
        <v>2019</v>
      </c>
    </row>
    <row r="1950" spans="1:5" x14ac:dyDescent="0.2">
      <c r="A1950" s="79">
        <v>43469</v>
      </c>
      <c r="B1950" s="77">
        <v>5.8252144400000008</v>
      </c>
      <c r="C1950" s="77">
        <v>5.52</v>
      </c>
      <c r="E1950">
        <f t="shared" si="30"/>
        <v>2019</v>
      </c>
    </row>
    <row r="1951" spans="1:5" x14ac:dyDescent="0.2">
      <c r="A1951" s="79">
        <v>43468</v>
      </c>
      <c r="B1951" s="77">
        <v>5.9657189400000004</v>
      </c>
      <c r="C1951" s="77">
        <v>5.52</v>
      </c>
      <c r="E1951">
        <f t="shared" si="30"/>
        <v>2019</v>
      </c>
    </row>
    <row r="1952" spans="1:5" x14ac:dyDescent="0.2">
      <c r="A1952" s="79">
        <v>43467</v>
      </c>
      <c r="B1952" s="77">
        <v>6.1223597400000003</v>
      </c>
      <c r="C1952" s="77">
        <v>5.52</v>
      </c>
      <c r="E1952">
        <f t="shared" si="30"/>
        <v>2019</v>
      </c>
    </row>
    <row r="1953" spans="1:5" x14ac:dyDescent="0.2">
      <c r="A1953" s="79">
        <v>43466</v>
      </c>
      <c r="B1953" s="77">
        <v>6.1082912939999998</v>
      </c>
      <c r="C1953" s="77">
        <v>5.52</v>
      </c>
      <c r="E1953">
        <f t="shared" si="30"/>
        <v>2019</v>
      </c>
    </row>
    <row r="1954" spans="1:5" x14ac:dyDescent="0.2">
      <c r="A1954" s="79">
        <v>43465</v>
      </c>
      <c r="B1954" s="77">
        <v>6.1066926479999992</v>
      </c>
      <c r="C1954" s="77">
        <v>5.52</v>
      </c>
      <c r="E1954">
        <f t="shared" si="30"/>
        <v>2018</v>
      </c>
    </row>
    <row r="1955" spans="1:5" x14ac:dyDescent="0.2">
      <c r="A1955" s="79">
        <v>43462</v>
      </c>
      <c r="B1955" s="77">
        <v>6.1072254179999996</v>
      </c>
      <c r="C1955" s="77">
        <v>5.52</v>
      </c>
      <c r="E1955">
        <f t="shared" si="30"/>
        <v>2018</v>
      </c>
    </row>
    <row r="1956" spans="1:5" x14ac:dyDescent="0.2">
      <c r="A1956" s="79">
        <v>43461</v>
      </c>
      <c r="B1956" s="77">
        <v>6.1173660240000007</v>
      </c>
      <c r="C1956" s="77">
        <v>5.52</v>
      </c>
      <c r="E1956">
        <f t="shared" si="30"/>
        <v>2018</v>
      </c>
    </row>
    <row r="1957" spans="1:5" x14ac:dyDescent="0.2">
      <c r="A1957" s="79">
        <v>43460</v>
      </c>
      <c r="B1957" s="77">
        <v>6.0992434019999999</v>
      </c>
      <c r="C1957" s="77">
        <v>5.52</v>
      </c>
      <c r="E1957">
        <f t="shared" si="30"/>
        <v>2018</v>
      </c>
    </row>
    <row r="1958" spans="1:5" x14ac:dyDescent="0.2">
      <c r="A1958" s="79">
        <v>43459</v>
      </c>
      <c r="B1958" s="77">
        <v>6.0990662459999996</v>
      </c>
      <c r="C1958" s="77">
        <v>5.52</v>
      </c>
      <c r="E1958">
        <f t="shared" si="30"/>
        <v>2018</v>
      </c>
    </row>
    <row r="1959" spans="1:5" x14ac:dyDescent="0.2">
      <c r="A1959" s="79">
        <v>43458</v>
      </c>
      <c r="B1959" s="77">
        <v>6.0876623219999999</v>
      </c>
      <c r="C1959" s="77">
        <v>5.52</v>
      </c>
      <c r="E1959">
        <f t="shared" si="30"/>
        <v>2018</v>
      </c>
    </row>
    <row r="1960" spans="1:5" x14ac:dyDescent="0.2">
      <c r="A1960" s="79">
        <v>43455</v>
      </c>
      <c r="B1960" s="77">
        <v>6.0816681239999992</v>
      </c>
      <c r="C1960" s="77">
        <v>5.52</v>
      </c>
      <c r="E1960">
        <f t="shared" si="30"/>
        <v>2018</v>
      </c>
    </row>
    <row r="1961" spans="1:5" x14ac:dyDescent="0.2">
      <c r="A1961" s="79">
        <v>43454</v>
      </c>
      <c r="B1961" s="77">
        <v>6.0998634899999997</v>
      </c>
      <c r="C1961" s="77">
        <v>5.52</v>
      </c>
      <c r="E1961">
        <f t="shared" si="30"/>
        <v>2018</v>
      </c>
    </row>
    <row r="1962" spans="1:5" x14ac:dyDescent="0.2">
      <c r="A1962" s="79">
        <v>43453</v>
      </c>
      <c r="B1962" s="77">
        <v>6.0919890359999993</v>
      </c>
      <c r="C1962" s="77">
        <v>5.67</v>
      </c>
      <c r="E1962">
        <f t="shared" si="30"/>
        <v>2018</v>
      </c>
    </row>
    <row r="1963" spans="1:5" x14ac:dyDescent="0.2">
      <c r="A1963" s="79">
        <v>43452</v>
      </c>
      <c r="B1963" s="77">
        <v>6.0919890359999993</v>
      </c>
      <c r="C1963" s="77">
        <v>5.82</v>
      </c>
      <c r="E1963">
        <f t="shared" si="30"/>
        <v>2018</v>
      </c>
    </row>
    <row r="1964" spans="1:5" x14ac:dyDescent="0.2">
      <c r="A1964" s="79">
        <v>43451</v>
      </c>
      <c r="B1964" s="77">
        <v>6.08978076</v>
      </c>
      <c r="C1964" s="77">
        <v>5.97</v>
      </c>
      <c r="E1964">
        <f t="shared" si="30"/>
        <v>2018</v>
      </c>
    </row>
    <row r="1965" spans="1:5" x14ac:dyDescent="0.2">
      <c r="A1965" s="79">
        <v>43448</v>
      </c>
      <c r="B1965" s="77">
        <v>6.0816681239999992</v>
      </c>
      <c r="C1965" s="77">
        <v>5.97</v>
      </c>
      <c r="E1965">
        <f t="shared" si="30"/>
        <v>2018</v>
      </c>
    </row>
    <row r="1966" spans="1:5" x14ac:dyDescent="0.2">
      <c r="A1966" s="79">
        <v>43447</v>
      </c>
      <c r="B1966" s="77">
        <v>6.1040300999999992</v>
      </c>
      <c r="C1966" s="77">
        <v>5.97</v>
      </c>
      <c r="E1966">
        <f t="shared" si="30"/>
        <v>2018</v>
      </c>
    </row>
    <row r="1967" spans="1:5" x14ac:dyDescent="0.2">
      <c r="A1967" s="79">
        <v>43446</v>
      </c>
      <c r="B1967" s="77">
        <v>6.1024337219999998</v>
      </c>
      <c r="C1967" s="77">
        <v>5.97</v>
      </c>
      <c r="E1967">
        <f t="shared" si="30"/>
        <v>2018</v>
      </c>
    </row>
    <row r="1968" spans="1:5" x14ac:dyDescent="0.2">
      <c r="A1968" s="79">
        <v>43445</v>
      </c>
      <c r="B1968" s="77">
        <v>6.0894275819999999</v>
      </c>
      <c r="C1968" s="77">
        <v>5.97</v>
      </c>
      <c r="E1968">
        <f t="shared" si="30"/>
        <v>2018</v>
      </c>
    </row>
    <row r="1969" spans="1:5" x14ac:dyDescent="0.2">
      <c r="A1969" s="79">
        <v>43444</v>
      </c>
      <c r="B1969" s="77">
        <v>6.0760372680000003</v>
      </c>
      <c r="C1969" s="77">
        <v>5.97</v>
      </c>
      <c r="E1969">
        <f t="shared" si="30"/>
        <v>2018</v>
      </c>
    </row>
    <row r="1970" spans="1:5" x14ac:dyDescent="0.2">
      <c r="A1970" s="79">
        <v>43441</v>
      </c>
      <c r="B1970" s="77">
        <v>6.11024631</v>
      </c>
      <c r="C1970" s="77">
        <v>5.97</v>
      </c>
      <c r="E1970">
        <f t="shared" si="30"/>
        <v>2018</v>
      </c>
    </row>
    <row r="1971" spans="1:5" x14ac:dyDescent="0.2">
      <c r="A1971" s="79">
        <v>43440</v>
      </c>
      <c r="B1971" s="77">
        <v>6.1028770740000002</v>
      </c>
      <c r="C1971" s="77">
        <v>5.97</v>
      </c>
      <c r="E1971">
        <f t="shared" si="30"/>
        <v>2018</v>
      </c>
    </row>
    <row r="1972" spans="1:5" x14ac:dyDescent="0.2">
      <c r="A1972" s="79">
        <v>43439</v>
      </c>
      <c r="B1972" s="77">
        <v>6.1269146399999999</v>
      </c>
      <c r="C1972" s="77">
        <v>5.97</v>
      </c>
      <c r="E1972">
        <f t="shared" si="30"/>
        <v>2018</v>
      </c>
    </row>
    <row r="1973" spans="1:5" x14ac:dyDescent="0.2">
      <c r="A1973" s="79">
        <v>43438</v>
      </c>
      <c r="B1973" s="77">
        <v>6.1443033540000007</v>
      </c>
      <c r="C1973" s="77">
        <v>5.97</v>
      </c>
      <c r="E1973">
        <f t="shared" si="30"/>
        <v>2018</v>
      </c>
    </row>
    <row r="1974" spans="1:5" x14ac:dyDescent="0.2">
      <c r="A1974" s="79">
        <v>43437</v>
      </c>
      <c r="B1974" s="77">
        <v>6.1044737040000001</v>
      </c>
      <c r="C1974" s="77">
        <v>5.97</v>
      </c>
      <c r="E1974">
        <f t="shared" si="30"/>
        <v>2018</v>
      </c>
    </row>
    <row r="1975" spans="1:5" x14ac:dyDescent="0.2">
      <c r="A1975" s="79">
        <v>43434</v>
      </c>
      <c r="B1975" s="77">
        <v>6.0377792579999996</v>
      </c>
      <c r="C1975" s="77">
        <v>5.97</v>
      </c>
      <c r="E1975">
        <f t="shared" si="30"/>
        <v>2018</v>
      </c>
    </row>
    <row r="1976" spans="1:5" x14ac:dyDescent="0.2">
      <c r="A1976" s="79">
        <v>43433</v>
      </c>
      <c r="B1976" s="77">
        <v>6.1937342329999998</v>
      </c>
      <c r="C1976" s="77">
        <v>5.97</v>
      </c>
      <c r="E1976">
        <f t="shared" si="30"/>
        <v>2018</v>
      </c>
    </row>
    <row r="1977" spans="1:5" x14ac:dyDescent="0.2">
      <c r="A1977" s="79">
        <v>43432</v>
      </c>
      <c r="B1977" s="77">
        <v>6.1836693519999999</v>
      </c>
      <c r="C1977" s="77">
        <v>5.97</v>
      </c>
      <c r="E1977">
        <f t="shared" si="30"/>
        <v>2018</v>
      </c>
    </row>
    <row r="1978" spans="1:5" x14ac:dyDescent="0.2">
      <c r="A1978" s="79">
        <v>43431</v>
      </c>
      <c r="B1978" s="77">
        <v>6.1868723360000004</v>
      </c>
      <c r="C1978" s="77">
        <v>5.97</v>
      </c>
      <c r="E1978">
        <f t="shared" si="30"/>
        <v>2018</v>
      </c>
    </row>
    <row r="1979" spans="1:5" x14ac:dyDescent="0.2">
      <c r="A1979" s="79">
        <v>43430</v>
      </c>
      <c r="B1979" s="77">
        <v>6.1955190339999993</v>
      </c>
      <c r="C1979" s="77">
        <v>5.97</v>
      </c>
      <c r="E1979">
        <f t="shared" si="30"/>
        <v>2018</v>
      </c>
    </row>
    <row r="1980" spans="1:5" x14ac:dyDescent="0.2">
      <c r="A1980" s="79">
        <v>43427</v>
      </c>
      <c r="B1980" s="77">
        <v>6.1886531809999994</v>
      </c>
      <c r="C1980" s="77">
        <v>5.97</v>
      </c>
      <c r="E1980">
        <f t="shared" si="30"/>
        <v>2018</v>
      </c>
    </row>
    <row r="1981" spans="1:5" x14ac:dyDescent="0.2">
      <c r="A1981" s="79">
        <v>43426</v>
      </c>
      <c r="B1981" s="77">
        <v>6.2032054560000001</v>
      </c>
      <c r="C1981" s="77">
        <v>5.97</v>
      </c>
      <c r="E1981">
        <f t="shared" si="30"/>
        <v>2018</v>
      </c>
    </row>
    <row r="1982" spans="1:5" x14ac:dyDescent="0.2">
      <c r="A1982" s="79">
        <v>43425</v>
      </c>
      <c r="B1982" s="77">
        <v>6.2075934769999996</v>
      </c>
      <c r="C1982" s="77">
        <v>5.97</v>
      </c>
      <c r="E1982">
        <f t="shared" si="30"/>
        <v>2018</v>
      </c>
    </row>
    <row r="1983" spans="1:5" x14ac:dyDescent="0.2">
      <c r="A1983" s="79">
        <v>43424</v>
      </c>
      <c r="B1983" s="77">
        <v>6.1919504640000005</v>
      </c>
      <c r="C1983" s="77">
        <v>5.97</v>
      </c>
      <c r="E1983">
        <f t="shared" si="30"/>
        <v>2018</v>
      </c>
    </row>
    <row r="1984" spans="1:5" x14ac:dyDescent="0.2">
      <c r="A1984" s="79">
        <v>43423</v>
      </c>
      <c r="B1984" s="77">
        <v>6.1957868809999992</v>
      </c>
      <c r="C1984" s="77">
        <v>5.97</v>
      </c>
      <c r="E1984">
        <f t="shared" si="30"/>
        <v>2018</v>
      </c>
    </row>
    <row r="1985" spans="1:5" x14ac:dyDescent="0.2">
      <c r="A1985" s="79">
        <v>43420</v>
      </c>
      <c r="B1985" s="77">
        <v>6.1967690440000007</v>
      </c>
      <c r="C1985" s="77">
        <v>5.97</v>
      </c>
      <c r="E1985">
        <f t="shared" si="30"/>
        <v>2018</v>
      </c>
    </row>
    <row r="1986" spans="1:5" x14ac:dyDescent="0.2">
      <c r="A1986" s="79">
        <v>43419</v>
      </c>
      <c r="B1986" s="77">
        <v>6.1973942209999997</v>
      </c>
      <c r="C1986" s="77">
        <v>5.97</v>
      </c>
      <c r="E1986">
        <f t="shared" si="30"/>
        <v>2018</v>
      </c>
    </row>
    <row r="1987" spans="1:5" x14ac:dyDescent="0.2">
      <c r="A1987" s="79">
        <v>43418</v>
      </c>
      <c r="B1987" s="77">
        <v>6.186160256</v>
      </c>
      <c r="C1987" s="77">
        <v>5.97</v>
      </c>
      <c r="E1987">
        <f t="shared" si="30"/>
        <v>2018</v>
      </c>
    </row>
    <row r="1988" spans="1:5" x14ac:dyDescent="0.2">
      <c r="A1988" s="79">
        <v>43417</v>
      </c>
      <c r="B1988" s="77">
        <v>6.1808250740000004</v>
      </c>
      <c r="C1988" s="77">
        <v>5.97</v>
      </c>
      <c r="E1988">
        <f t="shared" si="30"/>
        <v>2018</v>
      </c>
    </row>
    <row r="1989" spans="1:5" x14ac:dyDescent="0.2">
      <c r="A1989" s="79">
        <v>43416</v>
      </c>
      <c r="B1989" s="77">
        <v>6.1749669689999998</v>
      </c>
      <c r="C1989" s="77">
        <v>5.97</v>
      </c>
      <c r="E1989">
        <f t="shared" si="30"/>
        <v>2018</v>
      </c>
    </row>
    <row r="1990" spans="1:5" x14ac:dyDescent="0.2">
      <c r="A1990" s="79">
        <v>43413</v>
      </c>
      <c r="B1990" s="77">
        <v>6.183491504</v>
      </c>
      <c r="C1990" s="77">
        <v>5.97</v>
      </c>
      <c r="E1990">
        <f t="shared" si="30"/>
        <v>2018</v>
      </c>
    </row>
    <row r="1991" spans="1:5" x14ac:dyDescent="0.2">
      <c r="A1991" s="79">
        <v>43412</v>
      </c>
      <c r="B1991" s="77">
        <v>6.2021317890000001</v>
      </c>
      <c r="C1991" s="77">
        <v>5.97</v>
      </c>
      <c r="E1991">
        <f t="shared" si="30"/>
        <v>2018</v>
      </c>
    </row>
    <row r="1992" spans="1:5" x14ac:dyDescent="0.2">
      <c r="A1992" s="79">
        <v>43411</v>
      </c>
      <c r="B1992" s="77">
        <v>6.2158489609999998</v>
      </c>
      <c r="C1992" s="77">
        <v>5.97</v>
      </c>
      <c r="E1992">
        <f t="shared" si="30"/>
        <v>2018</v>
      </c>
    </row>
    <row r="1993" spans="1:5" x14ac:dyDescent="0.2">
      <c r="A1993" s="79">
        <v>43410</v>
      </c>
      <c r="B1993" s="77">
        <v>6.216208398</v>
      </c>
      <c r="C1993" s="77">
        <v>5.97</v>
      </c>
      <c r="E1993">
        <f t="shared" si="30"/>
        <v>2018</v>
      </c>
    </row>
    <row r="1994" spans="1:5" x14ac:dyDescent="0.2">
      <c r="A1994" s="79">
        <v>43409</v>
      </c>
      <c r="B1994" s="77">
        <v>6.2084897690000007</v>
      </c>
      <c r="C1994" s="77">
        <v>5.97</v>
      </c>
      <c r="E1994">
        <f t="shared" si="30"/>
        <v>2018</v>
      </c>
    </row>
    <row r="1995" spans="1:5" x14ac:dyDescent="0.2">
      <c r="A1995" s="79">
        <v>43406</v>
      </c>
      <c r="B1995" s="77">
        <v>6.2411100419999999</v>
      </c>
      <c r="C1995" s="77">
        <v>5.97</v>
      </c>
      <c r="E1995">
        <f t="shared" ref="E1995:E2058" si="31">YEAR(A1995)</f>
        <v>2018</v>
      </c>
    </row>
    <row r="1996" spans="1:5" x14ac:dyDescent="0.2">
      <c r="A1996" s="79">
        <v>43405</v>
      </c>
      <c r="B1996" s="77">
        <v>6.2130647539999995</v>
      </c>
      <c r="C1996" s="77">
        <v>5.97</v>
      </c>
      <c r="E1996">
        <f t="shared" si="31"/>
        <v>2018</v>
      </c>
    </row>
    <row r="1997" spans="1:5" x14ac:dyDescent="0.2">
      <c r="A1997" s="79">
        <v>43404</v>
      </c>
      <c r="B1997" s="77">
        <v>6.1646977950000004</v>
      </c>
      <c r="C1997" s="77">
        <v>5.97</v>
      </c>
      <c r="E1997">
        <f t="shared" si="31"/>
        <v>2018</v>
      </c>
    </row>
    <row r="1998" spans="1:5" x14ac:dyDescent="0.2">
      <c r="A1998" s="79">
        <v>43403</v>
      </c>
      <c r="B1998" s="77">
        <v>6.1722192690000002</v>
      </c>
      <c r="C1998" s="77">
        <v>5.97</v>
      </c>
      <c r="E1998">
        <f t="shared" si="31"/>
        <v>2018</v>
      </c>
    </row>
    <row r="1999" spans="1:5" x14ac:dyDescent="0.2">
      <c r="A1999" s="79">
        <v>43402</v>
      </c>
      <c r="B1999" s="77">
        <v>6.1776283679999997</v>
      </c>
      <c r="C1999" s="77">
        <v>5.97</v>
      </c>
      <c r="E1999">
        <f t="shared" si="31"/>
        <v>2018</v>
      </c>
    </row>
    <row r="2000" spans="1:5" x14ac:dyDescent="0.2">
      <c r="A2000" s="79">
        <v>43399</v>
      </c>
      <c r="B2000" s="77">
        <v>6.1928422410000001</v>
      </c>
      <c r="C2000" s="77">
        <v>5.97</v>
      </c>
      <c r="E2000">
        <f t="shared" si="31"/>
        <v>2018</v>
      </c>
    </row>
    <row r="2001" spans="1:5" x14ac:dyDescent="0.2">
      <c r="A2001" s="79">
        <v>43398</v>
      </c>
      <c r="B2001" s="77">
        <v>6.1887422340000002</v>
      </c>
      <c r="C2001" s="77">
        <v>5.97</v>
      </c>
      <c r="E2001">
        <f t="shared" si="31"/>
        <v>2018</v>
      </c>
    </row>
    <row r="2002" spans="1:5" x14ac:dyDescent="0.2">
      <c r="A2002" s="79">
        <v>43397</v>
      </c>
      <c r="B2002" s="77">
        <v>6.1928422410000001</v>
      </c>
      <c r="C2002" s="77">
        <v>5.97</v>
      </c>
      <c r="E2002">
        <f t="shared" si="31"/>
        <v>2018</v>
      </c>
    </row>
    <row r="2003" spans="1:5" x14ac:dyDescent="0.2">
      <c r="A2003" s="79">
        <v>43396</v>
      </c>
      <c r="B2003" s="77">
        <v>5.9816371109999995</v>
      </c>
      <c r="C2003" s="77">
        <v>5.97</v>
      </c>
      <c r="E2003">
        <f t="shared" si="31"/>
        <v>2018</v>
      </c>
    </row>
    <row r="2004" spans="1:5" x14ac:dyDescent="0.2">
      <c r="A2004" s="79">
        <v>43395</v>
      </c>
      <c r="B2004" s="77">
        <v>5.9755219615000001</v>
      </c>
      <c r="C2004" s="77">
        <v>5.97</v>
      </c>
      <c r="E2004">
        <f t="shared" si="31"/>
        <v>2018</v>
      </c>
    </row>
    <row r="2005" spans="1:5" x14ac:dyDescent="0.2">
      <c r="A2005" s="79">
        <v>43392</v>
      </c>
      <c r="B2005" s="77">
        <v>5.989320255</v>
      </c>
      <c r="C2005" s="77">
        <v>5.97</v>
      </c>
      <c r="E2005">
        <f t="shared" si="31"/>
        <v>2018</v>
      </c>
    </row>
    <row r="2006" spans="1:5" x14ac:dyDescent="0.2">
      <c r="A2006" s="79">
        <v>43391</v>
      </c>
      <c r="B2006" s="77">
        <v>5.9820682129999998</v>
      </c>
      <c r="C2006" s="77">
        <v>5.97</v>
      </c>
      <c r="E2006">
        <f t="shared" si="31"/>
        <v>2018</v>
      </c>
    </row>
    <row r="2007" spans="1:5" x14ac:dyDescent="0.2">
      <c r="A2007" s="79">
        <v>43390</v>
      </c>
      <c r="B2007" s="77">
        <v>5.9908765464999991</v>
      </c>
      <c r="C2007" s="77">
        <v>5.97</v>
      </c>
      <c r="E2007">
        <f t="shared" si="31"/>
        <v>2018</v>
      </c>
    </row>
    <row r="2008" spans="1:5" x14ac:dyDescent="0.2">
      <c r="A2008" s="79">
        <v>43389</v>
      </c>
      <c r="B2008" s="77">
        <v>5.7874556799999999</v>
      </c>
      <c r="C2008" s="77">
        <v>5.97</v>
      </c>
      <c r="E2008">
        <f t="shared" si="31"/>
        <v>2018</v>
      </c>
    </row>
    <row r="2009" spans="1:5" x14ac:dyDescent="0.2">
      <c r="A2009" s="79">
        <v>43388</v>
      </c>
      <c r="B2009" s="77">
        <v>5.7833555199999997</v>
      </c>
      <c r="C2009" s="77">
        <v>5.97</v>
      </c>
      <c r="E2009">
        <f t="shared" si="31"/>
        <v>2018</v>
      </c>
    </row>
    <row r="2010" spans="1:5" x14ac:dyDescent="0.2">
      <c r="A2010" s="79">
        <v>43385</v>
      </c>
      <c r="B2010" s="77">
        <v>5.7786766800000002</v>
      </c>
      <c r="C2010" s="77">
        <v>5.97</v>
      </c>
      <c r="E2010">
        <f t="shared" si="31"/>
        <v>2018</v>
      </c>
    </row>
    <row r="2011" spans="1:5" x14ac:dyDescent="0.2">
      <c r="A2011" s="79">
        <v>43384</v>
      </c>
      <c r="B2011" s="77">
        <v>5.8055995199999995</v>
      </c>
      <c r="C2011" s="77">
        <v>5.97</v>
      </c>
      <c r="E2011">
        <f t="shared" si="31"/>
        <v>2018</v>
      </c>
    </row>
    <row r="2012" spans="1:5" x14ac:dyDescent="0.2">
      <c r="A2012" s="79">
        <v>43383</v>
      </c>
      <c r="B2012" s="77">
        <v>5.7771743999999998</v>
      </c>
      <c r="C2012" s="77">
        <v>5.97</v>
      </c>
      <c r="E2012">
        <f t="shared" si="31"/>
        <v>2018</v>
      </c>
    </row>
    <row r="2013" spans="1:5" x14ac:dyDescent="0.2">
      <c r="A2013" s="79">
        <v>43382</v>
      </c>
      <c r="B2013" s="77">
        <v>5.7782592800000003</v>
      </c>
      <c r="C2013" s="77">
        <v>5.97</v>
      </c>
      <c r="E2013">
        <f t="shared" si="31"/>
        <v>2018</v>
      </c>
    </row>
    <row r="2014" spans="1:5" x14ac:dyDescent="0.2">
      <c r="A2014" s="79">
        <v>43381</v>
      </c>
      <c r="B2014" s="77">
        <v>5.9160498180000003</v>
      </c>
      <c r="C2014" s="77">
        <v>5.97</v>
      </c>
      <c r="E2014">
        <f t="shared" si="31"/>
        <v>2018</v>
      </c>
    </row>
    <row r="2015" spans="1:5" x14ac:dyDescent="0.2">
      <c r="A2015" s="79">
        <v>43378</v>
      </c>
      <c r="B2015" s="77">
        <v>5.969366956</v>
      </c>
      <c r="C2015" s="77">
        <v>5.97</v>
      </c>
      <c r="E2015">
        <f t="shared" si="31"/>
        <v>2018</v>
      </c>
    </row>
    <row r="2016" spans="1:5" x14ac:dyDescent="0.2">
      <c r="A2016" s="79">
        <v>43377</v>
      </c>
      <c r="B2016" s="77">
        <v>5.9694538760000002</v>
      </c>
      <c r="C2016" s="77">
        <v>5.97</v>
      </c>
      <c r="E2016">
        <f t="shared" si="31"/>
        <v>2018</v>
      </c>
    </row>
    <row r="2017" spans="1:5" x14ac:dyDescent="0.2">
      <c r="A2017" s="79">
        <v>43376</v>
      </c>
      <c r="B2017" s="77">
        <v>5.9690193169999999</v>
      </c>
      <c r="C2017" s="77">
        <v>5.97</v>
      </c>
      <c r="E2017">
        <f t="shared" si="31"/>
        <v>2018</v>
      </c>
    </row>
    <row r="2018" spans="1:5" x14ac:dyDescent="0.2">
      <c r="A2018" s="79">
        <v>43375</v>
      </c>
      <c r="B2018" s="77">
        <v>5.969366956</v>
      </c>
      <c r="C2018" s="77">
        <v>5.97</v>
      </c>
      <c r="E2018">
        <f t="shared" si="31"/>
        <v>2018</v>
      </c>
    </row>
    <row r="2019" spans="1:5" x14ac:dyDescent="0.2">
      <c r="A2019" s="79">
        <v>43374</v>
      </c>
      <c r="B2019" s="77">
        <v>5.969366956</v>
      </c>
      <c r="C2019" s="77">
        <v>5.97</v>
      </c>
      <c r="E2019">
        <f t="shared" si="31"/>
        <v>2018</v>
      </c>
    </row>
    <row r="2020" spans="1:5" x14ac:dyDescent="0.2">
      <c r="A2020" s="79">
        <v>43371</v>
      </c>
      <c r="B2020" s="77">
        <v>5.9689324380000004</v>
      </c>
      <c r="C2020" s="77">
        <v>5.97</v>
      </c>
      <c r="E2020">
        <f t="shared" si="31"/>
        <v>2018</v>
      </c>
    </row>
    <row r="2021" spans="1:5" x14ac:dyDescent="0.2">
      <c r="A2021" s="79">
        <v>43370</v>
      </c>
      <c r="B2021" s="77">
        <v>5.950998587</v>
      </c>
      <c r="C2021" s="77">
        <v>5.97</v>
      </c>
      <c r="E2021">
        <f t="shared" si="31"/>
        <v>2018</v>
      </c>
    </row>
    <row r="2022" spans="1:5" x14ac:dyDescent="0.2">
      <c r="A2022" s="79">
        <v>43369</v>
      </c>
      <c r="B2022" s="77">
        <v>5.9607752009999997</v>
      </c>
      <c r="C2022" s="77">
        <v>5.97</v>
      </c>
      <c r="E2022">
        <f t="shared" si="31"/>
        <v>2018</v>
      </c>
    </row>
    <row r="2023" spans="1:5" x14ac:dyDescent="0.2">
      <c r="A2023" s="79">
        <v>43368</v>
      </c>
      <c r="B2023" s="77">
        <v>5.9715405299999995</v>
      </c>
      <c r="C2023" s="77">
        <v>5.97</v>
      </c>
      <c r="E2023">
        <f t="shared" si="31"/>
        <v>2018</v>
      </c>
    </row>
    <row r="2024" spans="1:5" x14ac:dyDescent="0.2">
      <c r="A2024" s="79">
        <v>43367</v>
      </c>
      <c r="B2024" s="77">
        <v>5.9788552580000003</v>
      </c>
      <c r="C2024" s="77">
        <v>5.97</v>
      </c>
      <c r="E2024">
        <f t="shared" si="31"/>
        <v>2018</v>
      </c>
    </row>
    <row r="2025" spans="1:5" x14ac:dyDescent="0.2">
      <c r="A2025" s="79">
        <v>43364</v>
      </c>
      <c r="B2025" s="77">
        <v>5.9794656250000005</v>
      </c>
      <c r="C2025" s="77">
        <v>5.97</v>
      </c>
      <c r="E2025">
        <f t="shared" si="31"/>
        <v>2018</v>
      </c>
    </row>
    <row r="2026" spans="1:5" x14ac:dyDescent="0.2">
      <c r="A2026" s="79">
        <v>43363</v>
      </c>
      <c r="B2026" s="77">
        <v>5.9884612710000003</v>
      </c>
      <c r="C2026" s="77">
        <v>5.97</v>
      </c>
      <c r="E2026">
        <f t="shared" si="31"/>
        <v>2018</v>
      </c>
    </row>
    <row r="2027" spans="1:5" x14ac:dyDescent="0.2">
      <c r="A2027" s="79">
        <v>43362</v>
      </c>
      <c r="B2027" s="77">
        <v>5.9872369699999997</v>
      </c>
      <c r="C2027" s="77">
        <v>5.97</v>
      </c>
      <c r="E2027">
        <f t="shared" si="31"/>
        <v>2018</v>
      </c>
    </row>
    <row r="2028" spans="1:5" x14ac:dyDescent="0.2">
      <c r="A2028" s="79">
        <v>43361</v>
      </c>
      <c r="B2028" s="77">
        <v>5.9758923929999996</v>
      </c>
      <c r="C2028" s="77">
        <v>5.97</v>
      </c>
      <c r="E2028">
        <f t="shared" si="31"/>
        <v>2018</v>
      </c>
    </row>
    <row r="2029" spans="1:5" x14ac:dyDescent="0.2">
      <c r="A2029" s="79">
        <v>43360</v>
      </c>
      <c r="B2029" s="77">
        <v>5.9804250660000005</v>
      </c>
      <c r="C2029" s="77">
        <v>5.97</v>
      </c>
      <c r="E2029">
        <f t="shared" si="31"/>
        <v>2018</v>
      </c>
    </row>
    <row r="2030" spans="1:5" x14ac:dyDescent="0.2">
      <c r="A2030" s="79">
        <v>43357</v>
      </c>
      <c r="B2030" s="77">
        <v>5.9711926449999995</v>
      </c>
      <c r="C2030" s="77">
        <v>5.97</v>
      </c>
      <c r="E2030">
        <f t="shared" si="31"/>
        <v>2018</v>
      </c>
    </row>
    <row r="2031" spans="1:5" x14ac:dyDescent="0.2">
      <c r="A2031" s="79">
        <v>43356</v>
      </c>
      <c r="B2031" s="77">
        <v>5.9902111099999997</v>
      </c>
      <c r="C2031" s="77">
        <v>5.97</v>
      </c>
      <c r="E2031">
        <f t="shared" si="31"/>
        <v>2018</v>
      </c>
    </row>
    <row r="2032" spans="1:5" x14ac:dyDescent="0.2">
      <c r="A2032" s="79">
        <v>43355</v>
      </c>
      <c r="B2032" s="77">
        <v>5.9771120199999999</v>
      </c>
      <c r="C2032" s="77">
        <v>5.97</v>
      </c>
      <c r="E2032">
        <f t="shared" si="31"/>
        <v>2018</v>
      </c>
    </row>
    <row r="2033" spans="1:5" x14ac:dyDescent="0.2">
      <c r="A2033" s="79">
        <v>43354</v>
      </c>
      <c r="B2033" s="77">
        <v>5.9659793719999996</v>
      </c>
      <c r="C2033" s="77">
        <v>5.97</v>
      </c>
      <c r="E2033">
        <f t="shared" si="31"/>
        <v>2018</v>
      </c>
    </row>
    <row r="2034" spans="1:5" x14ac:dyDescent="0.2">
      <c r="A2034" s="79">
        <v>43353</v>
      </c>
      <c r="B2034" s="77">
        <v>5.9807740169999999</v>
      </c>
      <c r="C2034" s="77">
        <v>5.97</v>
      </c>
      <c r="E2034">
        <f t="shared" si="31"/>
        <v>2018</v>
      </c>
    </row>
    <row r="2035" spans="1:5" x14ac:dyDescent="0.2">
      <c r="A2035" s="79">
        <v>43350</v>
      </c>
      <c r="B2035" s="77">
        <v>5.9912615300000001</v>
      </c>
      <c r="C2035" s="77">
        <v>5.97</v>
      </c>
      <c r="E2035">
        <f t="shared" si="31"/>
        <v>2018</v>
      </c>
    </row>
    <row r="2036" spans="1:5" x14ac:dyDescent="0.2">
      <c r="A2036" s="79">
        <v>43349</v>
      </c>
      <c r="B2036" s="77">
        <v>6.0716010185000009</v>
      </c>
      <c r="C2036" s="77">
        <v>5.97</v>
      </c>
      <c r="E2036">
        <f t="shared" si="31"/>
        <v>2018</v>
      </c>
    </row>
    <row r="2037" spans="1:5" x14ac:dyDescent="0.2">
      <c r="A2037" s="79">
        <v>43348</v>
      </c>
      <c r="B2037" s="77">
        <v>6.0770244460000002</v>
      </c>
      <c r="C2037" s="77">
        <v>5.97</v>
      </c>
      <c r="E2037">
        <f t="shared" si="31"/>
        <v>2018</v>
      </c>
    </row>
    <row r="2038" spans="1:5" x14ac:dyDescent="0.2">
      <c r="A2038" s="79">
        <v>43347</v>
      </c>
      <c r="B2038" s="77">
        <v>6.0637940385000002</v>
      </c>
      <c r="C2038" s="77">
        <v>5.97</v>
      </c>
      <c r="E2038">
        <f t="shared" si="31"/>
        <v>2018</v>
      </c>
    </row>
    <row r="2039" spans="1:5" x14ac:dyDescent="0.2">
      <c r="A2039" s="79">
        <v>43346</v>
      </c>
      <c r="B2039" s="77">
        <v>6.0829925195000003</v>
      </c>
      <c r="C2039" s="77">
        <v>5.97</v>
      </c>
      <c r="E2039">
        <f t="shared" si="31"/>
        <v>2018</v>
      </c>
    </row>
    <row r="2040" spans="1:5" x14ac:dyDescent="0.2">
      <c r="A2040" s="79">
        <v>43343</v>
      </c>
      <c r="B2040" s="77">
        <v>6.075156282</v>
      </c>
      <c r="C2040" s="77">
        <v>5.97</v>
      </c>
      <c r="E2040">
        <f t="shared" si="31"/>
        <v>2018</v>
      </c>
    </row>
    <row r="2041" spans="1:5" x14ac:dyDescent="0.2">
      <c r="A2041" s="79">
        <v>43342</v>
      </c>
      <c r="B2041" s="77">
        <v>6.0641484485000001</v>
      </c>
      <c r="C2041" s="77">
        <v>5.88</v>
      </c>
      <c r="E2041">
        <f t="shared" si="31"/>
        <v>2018</v>
      </c>
    </row>
    <row r="2042" spans="1:5" x14ac:dyDescent="0.2">
      <c r="A2042" s="79">
        <v>43341</v>
      </c>
      <c r="B2042" s="77">
        <v>6.0845086804999999</v>
      </c>
      <c r="C2042" s="77">
        <v>5.88</v>
      </c>
      <c r="E2042">
        <f t="shared" si="31"/>
        <v>2018</v>
      </c>
    </row>
    <row r="2043" spans="1:5" x14ac:dyDescent="0.2">
      <c r="A2043" s="79">
        <v>43340</v>
      </c>
      <c r="B2043" s="77">
        <v>6.1004292424999997</v>
      </c>
      <c r="C2043" s="77">
        <v>5.88</v>
      </c>
      <c r="E2043">
        <f t="shared" si="31"/>
        <v>2018</v>
      </c>
    </row>
    <row r="2044" spans="1:5" x14ac:dyDescent="0.2">
      <c r="A2044" s="79">
        <v>43339</v>
      </c>
      <c r="B2044" s="77">
        <v>6.0891510364999997</v>
      </c>
      <c r="C2044" s="77">
        <v>5.88</v>
      </c>
      <c r="E2044">
        <f t="shared" si="31"/>
        <v>2018</v>
      </c>
    </row>
    <row r="2045" spans="1:5" x14ac:dyDescent="0.2">
      <c r="A2045" s="79">
        <v>43336</v>
      </c>
      <c r="B2045" s="77">
        <v>6.0964860784999999</v>
      </c>
      <c r="C2045" s="77">
        <v>5.88</v>
      </c>
      <c r="E2045">
        <f t="shared" si="31"/>
        <v>2018</v>
      </c>
    </row>
    <row r="2046" spans="1:5" x14ac:dyDescent="0.2">
      <c r="A2046" s="79">
        <v>43335</v>
      </c>
      <c r="B2046" s="77">
        <v>6.0350469055000007</v>
      </c>
      <c r="C2046" s="77">
        <v>5.88</v>
      </c>
      <c r="E2046">
        <f t="shared" si="31"/>
        <v>2018</v>
      </c>
    </row>
    <row r="2047" spans="1:5" x14ac:dyDescent="0.2">
      <c r="A2047" s="79">
        <v>43334</v>
      </c>
      <c r="B2047" s="77">
        <v>6.0662759044999994</v>
      </c>
      <c r="C2047" s="77">
        <v>5.88</v>
      </c>
      <c r="E2047">
        <f t="shared" si="31"/>
        <v>2018</v>
      </c>
    </row>
    <row r="2048" spans="1:5" x14ac:dyDescent="0.2">
      <c r="A2048" s="79">
        <v>43333</v>
      </c>
      <c r="B2048" s="77">
        <v>5.9884612710000003</v>
      </c>
      <c r="C2048" s="77">
        <v>5.88</v>
      </c>
      <c r="E2048">
        <f t="shared" si="31"/>
        <v>2018</v>
      </c>
    </row>
    <row r="2049" spans="1:5" x14ac:dyDescent="0.2">
      <c r="A2049" s="79">
        <v>43332</v>
      </c>
      <c r="B2049" s="77">
        <v>5.9810357199999995</v>
      </c>
      <c r="C2049" s="77">
        <v>5.88</v>
      </c>
      <c r="E2049">
        <f t="shared" si="31"/>
        <v>2018</v>
      </c>
    </row>
    <row r="2050" spans="1:5" x14ac:dyDescent="0.2">
      <c r="A2050" s="79">
        <v>43329</v>
      </c>
      <c r="B2050" s="77">
        <v>5.9627690719999995</v>
      </c>
      <c r="C2050" s="77">
        <v>5.92</v>
      </c>
      <c r="E2050">
        <f t="shared" si="31"/>
        <v>2018</v>
      </c>
    </row>
    <row r="2051" spans="1:5" x14ac:dyDescent="0.2">
      <c r="A2051" s="79">
        <v>43328</v>
      </c>
      <c r="B2051" s="77">
        <v>5.9577436200000005</v>
      </c>
      <c r="C2051" s="77">
        <v>5.92</v>
      </c>
      <c r="E2051">
        <f t="shared" si="31"/>
        <v>2018</v>
      </c>
    </row>
    <row r="2052" spans="1:5" x14ac:dyDescent="0.2">
      <c r="A2052" s="79">
        <v>43327</v>
      </c>
      <c r="B2052" s="77">
        <v>5.9126371829999993</v>
      </c>
      <c r="C2052" s="77">
        <v>5.92</v>
      </c>
      <c r="E2052">
        <f t="shared" si="31"/>
        <v>2018</v>
      </c>
    </row>
    <row r="2053" spans="1:5" x14ac:dyDescent="0.2">
      <c r="A2053" s="79">
        <v>43326</v>
      </c>
      <c r="B2053" s="77">
        <v>5.5934912109999999</v>
      </c>
      <c r="C2053" s="77">
        <v>5.92</v>
      </c>
      <c r="E2053">
        <f t="shared" si="31"/>
        <v>2018</v>
      </c>
    </row>
    <row r="2054" spans="1:5" x14ac:dyDescent="0.2">
      <c r="A2054" s="79">
        <v>43325</v>
      </c>
      <c r="B2054" s="77">
        <v>5.5877273374999996</v>
      </c>
      <c r="C2054" s="77">
        <v>5.92</v>
      </c>
      <c r="E2054">
        <f t="shared" si="31"/>
        <v>2018</v>
      </c>
    </row>
    <row r="2055" spans="1:5" x14ac:dyDescent="0.2">
      <c r="A2055" s="79">
        <v>43322</v>
      </c>
      <c r="B2055" s="77">
        <v>5.6235575935000002</v>
      </c>
      <c r="C2055" s="77">
        <v>5.92</v>
      </c>
      <c r="E2055">
        <f t="shared" si="31"/>
        <v>2018</v>
      </c>
    </row>
    <row r="2056" spans="1:5" x14ac:dyDescent="0.2">
      <c r="A2056" s="79">
        <v>43321</v>
      </c>
      <c r="B2056" s="77">
        <v>5.6444991679999994</v>
      </c>
      <c r="C2056" s="77">
        <v>5.92</v>
      </c>
      <c r="E2056">
        <f t="shared" si="31"/>
        <v>2018</v>
      </c>
    </row>
    <row r="2057" spans="1:5" x14ac:dyDescent="0.2">
      <c r="A2057" s="79">
        <v>43320</v>
      </c>
      <c r="B2057" s="77">
        <v>5.6325252829999997</v>
      </c>
      <c r="C2057" s="77">
        <v>5.92</v>
      </c>
      <c r="E2057">
        <f t="shared" si="31"/>
        <v>2018</v>
      </c>
    </row>
    <row r="2058" spans="1:5" x14ac:dyDescent="0.2">
      <c r="A2058" s="79">
        <v>43319</v>
      </c>
      <c r="B2058" s="77">
        <v>5.6382168535000003</v>
      </c>
      <c r="C2058" s="77">
        <v>5.92</v>
      </c>
      <c r="E2058">
        <f t="shared" si="31"/>
        <v>2018</v>
      </c>
    </row>
    <row r="2059" spans="1:5" x14ac:dyDescent="0.2">
      <c r="A2059" s="79">
        <v>43318</v>
      </c>
      <c r="B2059" s="77">
        <v>5.6186334435000003</v>
      </c>
      <c r="C2059" s="77">
        <v>5.92</v>
      </c>
      <c r="E2059">
        <f t="shared" ref="E2059:E2122" si="32">YEAR(A2059)</f>
        <v>2018</v>
      </c>
    </row>
    <row r="2060" spans="1:5" x14ac:dyDescent="0.2">
      <c r="A2060" s="79">
        <v>43315</v>
      </c>
      <c r="B2060" s="77">
        <v>5.6378866004999999</v>
      </c>
      <c r="C2060" s="77">
        <v>5.92</v>
      </c>
      <c r="E2060">
        <f t="shared" si="32"/>
        <v>2018</v>
      </c>
    </row>
    <row r="2061" spans="1:5" x14ac:dyDescent="0.2">
      <c r="A2061" s="79">
        <v>43314</v>
      </c>
      <c r="B2061" s="77">
        <v>5.6278321715000006</v>
      </c>
      <c r="C2061" s="77">
        <v>5.92</v>
      </c>
      <c r="E2061">
        <f t="shared" si="32"/>
        <v>2018</v>
      </c>
    </row>
    <row r="2062" spans="1:5" x14ac:dyDescent="0.2">
      <c r="A2062" s="79">
        <v>43313</v>
      </c>
      <c r="B2062" s="77">
        <v>5.6460719314999999</v>
      </c>
      <c r="C2062" s="77">
        <v>5.92</v>
      </c>
      <c r="E2062">
        <f t="shared" si="32"/>
        <v>2018</v>
      </c>
    </row>
    <row r="2063" spans="1:5" x14ac:dyDescent="0.2">
      <c r="A2063" s="79">
        <v>43312</v>
      </c>
      <c r="B2063" s="77">
        <v>5.6505467094999995</v>
      </c>
      <c r="C2063" s="77">
        <v>5.92</v>
      </c>
      <c r="E2063">
        <f t="shared" si="32"/>
        <v>2018</v>
      </c>
    </row>
    <row r="2064" spans="1:5" x14ac:dyDescent="0.2">
      <c r="A2064" s="79">
        <v>43311</v>
      </c>
      <c r="B2064" s="77">
        <v>5.6512102569999998</v>
      </c>
      <c r="C2064" s="77">
        <v>5.92</v>
      </c>
      <c r="E2064">
        <f t="shared" si="32"/>
        <v>2018</v>
      </c>
    </row>
    <row r="2065" spans="1:5" x14ac:dyDescent="0.2">
      <c r="A2065" s="79">
        <v>43308</v>
      </c>
      <c r="B2065" s="77">
        <v>5.6512102569999998</v>
      </c>
      <c r="C2065" s="77">
        <v>5.92</v>
      </c>
      <c r="E2065">
        <f t="shared" si="32"/>
        <v>2018</v>
      </c>
    </row>
    <row r="2066" spans="1:5" x14ac:dyDescent="0.2">
      <c r="A2066" s="79">
        <v>43307</v>
      </c>
      <c r="B2066" s="77">
        <v>5.6702701054999993</v>
      </c>
      <c r="C2066" s="77">
        <v>5.92</v>
      </c>
      <c r="E2066">
        <f t="shared" si="32"/>
        <v>2018</v>
      </c>
    </row>
    <row r="2067" spans="1:5" x14ac:dyDescent="0.2">
      <c r="A2067" s="79">
        <v>43306</v>
      </c>
      <c r="B2067" s="77">
        <v>5.6884502289999999</v>
      </c>
      <c r="C2067" s="77">
        <v>5.92</v>
      </c>
      <c r="E2067">
        <f t="shared" si="32"/>
        <v>2018</v>
      </c>
    </row>
    <row r="2068" spans="1:5" x14ac:dyDescent="0.2">
      <c r="A2068" s="79">
        <v>43305</v>
      </c>
      <c r="B2068" s="77">
        <v>5.6687672964999996</v>
      </c>
      <c r="C2068" s="77">
        <v>5.92</v>
      </c>
      <c r="E2068">
        <f t="shared" si="32"/>
        <v>2018</v>
      </c>
    </row>
    <row r="2069" spans="1:5" x14ac:dyDescent="0.2">
      <c r="A2069" s="79">
        <v>43304</v>
      </c>
      <c r="B2069" s="77">
        <v>5.6675990140000003</v>
      </c>
      <c r="C2069" s="77">
        <v>5.92</v>
      </c>
      <c r="E2069">
        <f t="shared" si="32"/>
        <v>2018</v>
      </c>
    </row>
    <row r="2070" spans="1:5" x14ac:dyDescent="0.2">
      <c r="A2070" s="79">
        <v>43301</v>
      </c>
      <c r="B2070" s="77">
        <v>5.6874418370000006</v>
      </c>
      <c r="C2070" s="77">
        <v>5.92</v>
      </c>
      <c r="E2070">
        <f t="shared" si="32"/>
        <v>2018</v>
      </c>
    </row>
    <row r="2071" spans="1:5" x14ac:dyDescent="0.2">
      <c r="A2071" s="79">
        <v>43300</v>
      </c>
      <c r="B2071" s="77">
        <v>5.6845866384999999</v>
      </c>
      <c r="C2071" s="77">
        <v>5.92</v>
      </c>
      <c r="E2071">
        <f t="shared" si="32"/>
        <v>2018</v>
      </c>
    </row>
    <row r="2072" spans="1:5" x14ac:dyDescent="0.2">
      <c r="A2072" s="79">
        <v>43299</v>
      </c>
      <c r="B2072" s="77">
        <v>5.7300193334999996</v>
      </c>
      <c r="C2072" s="77">
        <v>5.92</v>
      </c>
      <c r="E2072">
        <f t="shared" si="32"/>
        <v>2018</v>
      </c>
    </row>
    <row r="2073" spans="1:5" x14ac:dyDescent="0.2">
      <c r="A2073" s="79">
        <v>43298</v>
      </c>
      <c r="B2073" s="77">
        <v>5.7424974529999995</v>
      </c>
      <c r="C2073" s="77">
        <v>5.77</v>
      </c>
      <c r="E2073">
        <f t="shared" si="32"/>
        <v>2018</v>
      </c>
    </row>
    <row r="2074" spans="1:5" x14ac:dyDescent="0.2">
      <c r="A2074" s="79">
        <v>43297</v>
      </c>
      <c r="B2074" s="77">
        <v>5.7556323054999998</v>
      </c>
      <c r="C2074" s="77">
        <v>5.77</v>
      </c>
      <c r="E2074">
        <f t="shared" si="32"/>
        <v>2018</v>
      </c>
    </row>
    <row r="2075" spans="1:5" x14ac:dyDescent="0.2">
      <c r="A2075" s="79">
        <v>43294</v>
      </c>
      <c r="B2075" s="77">
        <v>5.7538259239999991</v>
      </c>
      <c r="C2075" s="77">
        <v>5.77</v>
      </c>
      <c r="E2075">
        <f t="shared" si="32"/>
        <v>2018</v>
      </c>
    </row>
    <row r="2076" spans="1:5" x14ac:dyDescent="0.2">
      <c r="A2076" s="79">
        <v>43293</v>
      </c>
      <c r="B2076" s="77">
        <v>5.7749711250000004</v>
      </c>
      <c r="C2076" s="77">
        <v>5.77</v>
      </c>
      <c r="E2076">
        <f t="shared" si="32"/>
        <v>2018</v>
      </c>
    </row>
    <row r="2077" spans="1:5" x14ac:dyDescent="0.2">
      <c r="A2077" s="79">
        <v>43292</v>
      </c>
      <c r="B2077" s="77">
        <v>5.7643359619999996</v>
      </c>
      <c r="C2077" s="77">
        <v>5.77</v>
      </c>
      <c r="E2077">
        <f t="shared" si="32"/>
        <v>2018</v>
      </c>
    </row>
    <row r="2078" spans="1:5" x14ac:dyDescent="0.2">
      <c r="A2078" s="79">
        <v>43291</v>
      </c>
      <c r="B2078" s="77">
        <v>5.8070257629999995</v>
      </c>
      <c r="C2078" s="77">
        <v>5.77</v>
      </c>
      <c r="E2078">
        <f t="shared" si="32"/>
        <v>2018</v>
      </c>
    </row>
    <row r="2079" spans="1:5" x14ac:dyDescent="0.2">
      <c r="A2079" s="79">
        <v>43290</v>
      </c>
      <c r="B2079" s="77">
        <v>5.8197539015000004</v>
      </c>
      <c r="C2079" s="77">
        <v>5.82</v>
      </c>
      <c r="E2079">
        <f t="shared" si="32"/>
        <v>2018</v>
      </c>
    </row>
    <row r="2080" spans="1:5" x14ac:dyDescent="0.2">
      <c r="A2080" s="79">
        <v>43287</v>
      </c>
      <c r="B2080" s="77">
        <v>5.7967959664999995</v>
      </c>
      <c r="C2080" s="77">
        <v>5.82</v>
      </c>
      <c r="E2080">
        <f t="shared" si="32"/>
        <v>2018</v>
      </c>
    </row>
    <row r="2081" spans="1:5" x14ac:dyDescent="0.2">
      <c r="A2081" s="79">
        <v>43286</v>
      </c>
      <c r="B2081" s="77">
        <v>5.7259960280000008</v>
      </c>
      <c r="C2081" s="77">
        <v>5.82</v>
      </c>
      <c r="E2081">
        <f t="shared" si="32"/>
        <v>2018</v>
      </c>
    </row>
    <row r="2082" spans="1:5" x14ac:dyDescent="0.2">
      <c r="A2082" s="79">
        <v>43285</v>
      </c>
      <c r="B2082" s="77">
        <v>5.7305725960000009</v>
      </c>
      <c r="C2082" s="77">
        <v>5.82</v>
      </c>
      <c r="E2082">
        <f t="shared" si="32"/>
        <v>2018</v>
      </c>
    </row>
    <row r="2083" spans="1:5" x14ac:dyDescent="0.2">
      <c r="A2083" s="79">
        <v>43284</v>
      </c>
      <c r="B2083" s="77">
        <v>5.7230208559999998</v>
      </c>
      <c r="C2083" s="77">
        <v>5.82</v>
      </c>
      <c r="E2083">
        <f t="shared" si="32"/>
        <v>2018</v>
      </c>
    </row>
    <row r="2084" spans="1:5" x14ac:dyDescent="0.2">
      <c r="A2084" s="79">
        <v>43283</v>
      </c>
      <c r="B2084" s="77">
        <v>5.7026232159999992</v>
      </c>
      <c r="C2084" s="77">
        <v>5.72</v>
      </c>
      <c r="E2084">
        <f t="shared" si="32"/>
        <v>2018</v>
      </c>
    </row>
    <row r="2085" spans="1:5" x14ac:dyDescent="0.2">
      <c r="A2085" s="79">
        <v>43280</v>
      </c>
      <c r="B2085" s="77">
        <v>5.7407015719999999</v>
      </c>
      <c r="C2085" s="77">
        <v>5.72</v>
      </c>
      <c r="E2085">
        <f t="shared" si="32"/>
        <v>2018</v>
      </c>
    </row>
    <row r="2086" spans="1:5" x14ac:dyDescent="0.2">
      <c r="A2086" s="79">
        <v>43279</v>
      </c>
      <c r="B2086" s="77">
        <v>5.7352863440000004</v>
      </c>
      <c r="C2086" s="77">
        <v>5.72</v>
      </c>
      <c r="E2086">
        <f t="shared" si="32"/>
        <v>2018</v>
      </c>
    </row>
    <row r="2087" spans="1:5" x14ac:dyDescent="0.2">
      <c r="A2087" s="79">
        <v>43278</v>
      </c>
      <c r="B2087" s="77">
        <v>5.7551341999999996</v>
      </c>
      <c r="C2087" s="77">
        <v>5.72</v>
      </c>
      <c r="E2087">
        <f t="shared" si="32"/>
        <v>2018</v>
      </c>
    </row>
    <row r="2088" spans="1:5" x14ac:dyDescent="0.2">
      <c r="A2088" s="79">
        <v>43277</v>
      </c>
      <c r="B2088" s="77">
        <v>5.7783251820000006</v>
      </c>
      <c r="C2088" s="77">
        <v>5.72</v>
      </c>
      <c r="E2088">
        <f t="shared" si="32"/>
        <v>2018</v>
      </c>
    </row>
    <row r="2089" spans="1:5" x14ac:dyDescent="0.2">
      <c r="A2089" s="79">
        <v>43276</v>
      </c>
      <c r="B2089" s="77">
        <v>5.8135976939999994</v>
      </c>
      <c r="C2089" s="77">
        <v>5.67</v>
      </c>
      <c r="E2089">
        <f t="shared" si="32"/>
        <v>2018</v>
      </c>
    </row>
    <row r="2090" spans="1:5" x14ac:dyDescent="0.2">
      <c r="A2090" s="79">
        <v>43273</v>
      </c>
      <c r="B2090" s="77">
        <v>6.0721587509999999</v>
      </c>
      <c r="C2090" s="77">
        <v>5.67</v>
      </c>
      <c r="E2090">
        <f t="shared" si="32"/>
        <v>2018</v>
      </c>
    </row>
    <row r="2091" spans="1:5" x14ac:dyDescent="0.2">
      <c r="A2091" s="79">
        <v>43272</v>
      </c>
      <c r="B2091" s="77">
        <v>6.0845990390000004</v>
      </c>
      <c r="C2091" s="77">
        <v>5.67</v>
      </c>
      <c r="E2091">
        <f t="shared" si="32"/>
        <v>2018</v>
      </c>
    </row>
    <row r="2092" spans="1:5" x14ac:dyDescent="0.2">
      <c r="A2092" s="79">
        <v>43271</v>
      </c>
      <c r="B2092" s="77">
        <v>6.1034967475000004</v>
      </c>
      <c r="C2092" s="77">
        <v>5.67</v>
      </c>
      <c r="E2092">
        <f t="shared" si="32"/>
        <v>2018</v>
      </c>
    </row>
    <row r="2093" spans="1:5" x14ac:dyDescent="0.2">
      <c r="A2093" s="79">
        <v>43270</v>
      </c>
      <c r="B2093" s="77">
        <v>6.0930462324999999</v>
      </c>
      <c r="C2093" s="77">
        <v>5.67</v>
      </c>
      <c r="E2093">
        <f t="shared" si="32"/>
        <v>2018</v>
      </c>
    </row>
    <row r="2094" spans="1:5" x14ac:dyDescent="0.2">
      <c r="A2094" s="79">
        <v>43269</v>
      </c>
      <c r="B2094" s="77">
        <v>6.1351599080000003</v>
      </c>
      <c r="C2094" s="77">
        <v>5.57</v>
      </c>
      <c r="E2094">
        <f t="shared" si="32"/>
        <v>2018</v>
      </c>
    </row>
    <row r="2095" spans="1:5" x14ac:dyDescent="0.2">
      <c r="A2095" s="79">
        <v>43266</v>
      </c>
      <c r="B2095" s="77">
        <v>6.1353504955000009</v>
      </c>
      <c r="C2095" s="77">
        <v>5.57</v>
      </c>
      <c r="E2095">
        <f t="shared" si="32"/>
        <v>2018</v>
      </c>
    </row>
    <row r="2096" spans="1:5" x14ac:dyDescent="0.2">
      <c r="A2096" s="79">
        <v>43265</v>
      </c>
      <c r="B2096" s="77">
        <v>6.1710071849999997</v>
      </c>
      <c r="C2096" s="77">
        <v>5.57</v>
      </c>
      <c r="E2096">
        <f t="shared" si="32"/>
        <v>2018</v>
      </c>
    </row>
    <row r="2097" spans="1:5" x14ac:dyDescent="0.2">
      <c r="A2097" s="79">
        <v>43264</v>
      </c>
      <c r="B2097" s="77">
        <v>6.1739007970000008</v>
      </c>
      <c r="C2097" s="77">
        <v>5.57</v>
      </c>
      <c r="E2097">
        <f t="shared" si="32"/>
        <v>2018</v>
      </c>
    </row>
    <row r="2098" spans="1:5" x14ac:dyDescent="0.2">
      <c r="A2098" s="79">
        <v>43263</v>
      </c>
      <c r="B2098" s="77">
        <v>6.1707180055000004</v>
      </c>
      <c r="C2098" s="77">
        <v>5.57</v>
      </c>
      <c r="E2098">
        <f t="shared" si="32"/>
        <v>2018</v>
      </c>
    </row>
    <row r="2099" spans="1:5" x14ac:dyDescent="0.2">
      <c r="A2099" s="79">
        <v>43262</v>
      </c>
      <c r="B2099" s="77">
        <v>6.1706215859999993</v>
      </c>
      <c r="C2099" s="77">
        <v>5.57</v>
      </c>
      <c r="E2099">
        <f t="shared" si="32"/>
        <v>2018</v>
      </c>
    </row>
    <row r="2100" spans="1:5" x14ac:dyDescent="0.2">
      <c r="A2100" s="79">
        <v>43259</v>
      </c>
      <c r="B2100" s="77">
        <v>6.1669606865000004</v>
      </c>
      <c r="C2100" s="77">
        <v>5.57</v>
      </c>
      <c r="E2100">
        <f t="shared" si="32"/>
        <v>2018</v>
      </c>
    </row>
    <row r="2101" spans="1:5" x14ac:dyDescent="0.2">
      <c r="A2101" s="79">
        <v>43258</v>
      </c>
      <c r="B2101" s="77">
        <v>6.1807598535000006</v>
      </c>
      <c r="C2101" s="77">
        <v>5.67</v>
      </c>
      <c r="E2101">
        <f t="shared" si="32"/>
        <v>2018</v>
      </c>
    </row>
    <row r="2102" spans="1:5" x14ac:dyDescent="0.2">
      <c r="A2102" s="79">
        <v>43257</v>
      </c>
      <c r="B2102" s="77">
        <v>6.1839530334999999</v>
      </c>
      <c r="C2102" s="77">
        <v>5.67</v>
      </c>
      <c r="E2102">
        <f t="shared" si="32"/>
        <v>2018</v>
      </c>
    </row>
    <row r="2103" spans="1:5" x14ac:dyDescent="0.2">
      <c r="A2103" s="79">
        <v>43256</v>
      </c>
      <c r="B2103" s="77">
        <v>6.1664793395000004</v>
      </c>
      <c r="C2103" s="77">
        <v>5.67</v>
      </c>
      <c r="E2103">
        <f t="shared" si="32"/>
        <v>2018</v>
      </c>
    </row>
    <row r="2104" spans="1:5" x14ac:dyDescent="0.2">
      <c r="A2104" s="79">
        <v>43255</v>
      </c>
      <c r="B2104" s="77">
        <v>6.1664793395000004</v>
      </c>
      <c r="C2104" s="77">
        <v>5.77</v>
      </c>
      <c r="E2104">
        <f t="shared" si="32"/>
        <v>2018</v>
      </c>
    </row>
    <row r="2105" spans="1:5" x14ac:dyDescent="0.2">
      <c r="A2105" s="79">
        <v>43252</v>
      </c>
      <c r="B2105" s="77">
        <v>6.1522646720000003</v>
      </c>
      <c r="C2105" s="77">
        <v>5.92</v>
      </c>
      <c r="E2105">
        <f t="shared" si="32"/>
        <v>2018</v>
      </c>
    </row>
    <row r="2106" spans="1:5" x14ac:dyDescent="0.2">
      <c r="A2106" s="79">
        <v>43251</v>
      </c>
      <c r="B2106" s="77">
        <v>6.1617658440000005</v>
      </c>
      <c r="C2106" s="77">
        <v>5.92</v>
      </c>
      <c r="E2106">
        <f t="shared" si="32"/>
        <v>2018</v>
      </c>
    </row>
    <row r="2107" spans="1:5" x14ac:dyDescent="0.2">
      <c r="A2107" s="79">
        <v>43250</v>
      </c>
      <c r="B2107" s="77">
        <v>6.153989953</v>
      </c>
      <c r="C2107" s="77">
        <v>5.92</v>
      </c>
      <c r="E2107">
        <f t="shared" si="32"/>
        <v>2018</v>
      </c>
    </row>
    <row r="2108" spans="1:5" x14ac:dyDescent="0.2">
      <c r="A2108" s="79">
        <v>43249</v>
      </c>
      <c r="B2108" s="77">
        <v>6.1552366125000004</v>
      </c>
      <c r="C2108" s="77">
        <v>5.92</v>
      </c>
      <c r="E2108">
        <f t="shared" si="32"/>
        <v>2018</v>
      </c>
    </row>
    <row r="2109" spans="1:5" x14ac:dyDescent="0.2">
      <c r="A2109" s="79">
        <v>43248</v>
      </c>
      <c r="B2109" s="77">
        <v>6.1728395110000003</v>
      </c>
      <c r="C2109" s="77">
        <v>5.92</v>
      </c>
      <c r="E2109">
        <f t="shared" si="32"/>
        <v>2018</v>
      </c>
    </row>
    <row r="2110" spans="1:5" x14ac:dyDescent="0.2">
      <c r="A2110" s="79">
        <v>43245</v>
      </c>
      <c r="B2110" s="77">
        <v>6.1808565494999996</v>
      </c>
      <c r="C2110" s="77">
        <v>6.02</v>
      </c>
      <c r="E2110">
        <f t="shared" si="32"/>
        <v>2018</v>
      </c>
    </row>
    <row r="2111" spans="1:5" x14ac:dyDescent="0.2">
      <c r="A2111" s="79">
        <v>43244</v>
      </c>
      <c r="B2111" s="77">
        <v>6.1927756349999994</v>
      </c>
      <c r="C2111" s="77">
        <v>6.17</v>
      </c>
      <c r="E2111">
        <f t="shared" si="32"/>
        <v>2018</v>
      </c>
    </row>
    <row r="2112" spans="1:5" x14ac:dyDescent="0.2">
      <c r="A2112" s="79">
        <v>43243</v>
      </c>
      <c r="B2112" s="77">
        <v>6.1828882714999995</v>
      </c>
      <c r="C2112" s="77">
        <v>6.17</v>
      </c>
      <c r="E2112">
        <f t="shared" si="32"/>
        <v>2018</v>
      </c>
    </row>
    <row r="2113" spans="1:5" x14ac:dyDescent="0.2">
      <c r="A2113" s="79">
        <v>43242</v>
      </c>
      <c r="B2113" s="77">
        <v>6.2037662334999997</v>
      </c>
      <c r="C2113" s="77">
        <v>6.17</v>
      </c>
      <c r="E2113">
        <f t="shared" si="32"/>
        <v>2018</v>
      </c>
    </row>
    <row r="2114" spans="1:5" x14ac:dyDescent="0.2">
      <c r="A2114" s="79">
        <v>43241</v>
      </c>
      <c r="B2114" s="77">
        <v>6.1878279835000001</v>
      </c>
      <c r="C2114" s="77">
        <v>6.17</v>
      </c>
      <c r="E2114">
        <f t="shared" si="32"/>
        <v>2018</v>
      </c>
    </row>
    <row r="2115" spans="1:5" x14ac:dyDescent="0.2">
      <c r="A2115" s="79">
        <v>43238</v>
      </c>
      <c r="B2115" s="77">
        <v>6.1927756349999994</v>
      </c>
      <c r="C2115" s="77">
        <v>6.17</v>
      </c>
      <c r="E2115">
        <f t="shared" si="32"/>
        <v>2018</v>
      </c>
    </row>
    <row r="2116" spans="1:5" x14ac:dyDescent="0.2">
      <c r="A2116" s="79">
        <v>43237</v>
      </c>
      <c r="B2116" s="77">
        <v>6.2043509125000007</v>
      </c>
      <c r="C2116" s="77">
        <v>6.17</v>
      </c>
      <c r="E2116">
        <f t="shared" si="32"/>
        <v>2018</v>
      </c>
    </row>
    <row r="2117" spans="1:5" x14ac:dyDescent="0.2">
      <c r="A2117" s="79">
        <v>43236</v>
      </c>
      <c r="B2117" s="77">
        <v>6.1996766800000005</v>
      </c>
      <c r="C2117" s="77">
        <v>6.17</v>
      </c>
      <c r="E2117">
        <f t="shared" si="32"/>
        <v>2018</v>
      </c>
    </row>
    <row r="2118" spans="1:5" x14ac:dyDescent="0.2">
      <c r="A2118" s="79">
        <v>43235</v>
      </c>
      <c r="B2118" s="77">
        <v>6.1941351854999995</v>
      </c>
      <c r="C2118" s="77">
        <v>6.32</v>
      </c>
      <c r="E2118">
        <f t="shared" si="32"/>
        <v>2018</v>
      </c>
    </row>
    <row r="2119" spans="1:5" x14ac:dyDescent="0.2">
      <c r="A2119" s="79">
        <v>43234</v>
      </c>
      <c r="B2119" s="77">
        <v>6.2324465909999995</v>
      </c>
      <c r="C2119" s="77">
        <v>6.47</v>
      </c>
      <c r="E2119">
        <f t="shared" si="32"/>
        <v>2018</v>
      </c>
    </row>
    <row r="2120" spans="1:5" x14ac:dyDescent="0.2">
      <c r="A2120" s="79">
        <v>43231</v>
      </c>
      <c r="B2120" s="77">
        <v>6.4730028380000002</v>
      </c>
      <c r="C2120" s="77">
        <v>6.77</v>
      </c>
      <c r="E2120">
        <f t="shared" si="32"/>
        <v>2018</v>
      </c>
    </row>
    <row r="2121" spans="1:5" x14ac:dyDescent="0.2">
      <c r="A2121" s="79">
        <v>43230</v>
      </c>
      <c r="B2121" s="77">
        <v>6.4599483149999992</v>
      </c>
      <c r="C2121" s="77">
        <v>6.77</v>
      </c>
      <c r="E2121">
        <f t="shared" si="32"/>
        <v>2018</v>
      </c>
    </row>
    <row r="2122" spans="1:5" x14ac:dyDescent="0.2">
      <c r="A2122" s="79">
        <v>43229</v>
      </c>
      <c r="B2122" s="77">
        <v>6.4459327930000008</v>
      </c>
      <c r="C2122" s="77">
        <v>6.92</v>
      </c>
      <c r="E2122">
        <f t="shared" si="32"/>
        <v>2018</v>
      </c>
    </row>
    <row r="2123" spans="1:5" x14ac:dyDescent="0.2">
      <c r="A2123" s="79">
        <v>43228</v>
      </c>
      <c r="B2123" s="77">
        <v>6.4357135020000005</v>
      </c>
      <c r="C2123" s="77">
        <v>6.92</v>
      </c>
      <c r="E2123">
        <f t="shared" ref="E2123:E2186" si="33">YEAR(A2123)</f>
        <v>2018</v>
      </c>
    </row>
    <row r="2124" spans="1:5" x14ac:dyDescent="0.2">
      <c r="A2124" s="79">
        <v>43227</v>
      </c>
      <c r="B2124" s="77">
        <v>6.440060321999999</v>
      </c>
      <c r="C2124" s="77">
        <v>7.07</v>
      </c>
      <c r="E2124">
        <f t="shared" si="33"/>
        <v>2018</v>
      </c>
    </row>
    <row r="2125" spans="1:5" x14ac:dyDescent="0.2">
      <c r="A2125" s="79">
        <v>43224</v>
      </c>
      <c r="B2125" s="77">
        <v>6.4455274259999999</v>
      </c>
      <c r="C2125" s="77">
        <v>7.07</v>
      </c>
      <c r="E2125">
        <f t="shared" si="33"/>
        <v>2018</v>
      </c>
    </row>
    <row r="2126" spans="1:5" x14ac:dyDescent="0.2">
      <c r="A2126" s="79">
        <v>43223</v>
      </c>
      <c r="B2126" s="77">
        <v>6.4542534969999998</v>
      </c>
      <c r="C2126" s="77">
        <v>7.07</v>
      </c>
      <c r="E2126">
        <f t="shared" si="33"/>
        <v>2018</v>
      </c>
    </row>
    <row r="2127" spans="1:5" x14ac:dyDescent="0.2">
      <c r="A2127" s="79">
        <v>43222</v>
      </c>
      <c r="B2127" s="77">
        <v>6.4444130050000004</v>
      </c>
      <c r="C2127" s="77">
        <v>7.22</v>
      </c>
      <c r="E2127">
        <f t="shared" si="33"/>
        <v>2018</v>
      </c>
    </row>
    <row r="2128" spans="1:5" x14ac:dyDescent="0.2">
      <c r="A2128" s="79">
        <v>43221</v>
      </c>
      <c r="B2128" s="77">
        <v>6.4741271810000001</v>
      </c>
      <c r="C2128" s="77">
        <v>7.22</v>
      </c>
      <c r="E2128">
        <f t="shared" si="33"/>
        <v>2018</v>
      </c>
    </row>
    <row r="2129" spans="1:5" x14ac:dyDescent="0.2">
      <c r="A2129" s="79">
        <v>43220</v>
      </c>
      <c r="B2129" s="77">
        <v>6.4741271810000001</v>
      </c>
      <c r="C2129" s="77">
        <v>7.22</v>
      </c>
      <c r="E2129">
        <f t="shared" si="33"/>
        <v>2018</v>
      </c>
    </row>
    <row r="2130" spans="1:5" x14ac:dyDescent="0.2">
      <c r="A2130" s="79">
        <v>43217</v>
      </c>
      <c r="B2130" s="77">
        <v>6.4752518930000003</v>
      </c>
      <c r="C2130" s="77">
        <v>7.22</v>
      </c>
      <c r="E2130">
        <f t="shared" si="33"/>
        <v>2018</v>
      </c>
    </row>
    <row r="2131" spans="1:5" x14ac:dyDescent="0.2">
      <c r="A2131" s="79">
        <v>43216</v>
      </c>
      <c r="B2131" s="77">
        <v>6.4711638650000003</v>
      </c>
      <c r="C2131" s="77">
        <v>7.22</v>
      </c>
      <c r="E2131">
        <f t="shared" si="33"/>
        <v>2018</v>
      </c>
    </row>
    <row r="2132" spans="1:5" x14ac:dyDescent="0.2">
      <c r="A2132" s="79">
        <v>43215</v>
      </c>
      <c r="B2132" s="77">
        <v>6.4815985699999992</v>
      </c>
      <c r="C2132" s="77">
        <v>7.22</v>
      </c>
      <c r="E2132">
        <f t="shared" si="33"/>
        <v>2018</v>
      </c>
    </row>
    <row r="2133" spans="1:5" x14ac:dyDescent="0.2">
      <c r="A2133" s="79">
        <v>43214</v>
      </c>
      <c r="B2133" s="77">
        <v>6.5025692909999995</v>
      </c>
      <c r="C2133" s="77">
        <v>7.22</v>
      </c>
      <c r="E2133">
        <f t="shared" si="33"/>
        <v>2018</v>
      </c>
    </row>
    <row r="2134" spans="1:5" x14ac:dyDescent="0.2">
      <c r="A2134" s="79">
        <v>43213</v>
      </c>
      <c r="B2134" s="77">
        <v>6.4924782070000004</v>
      </c>
      <c r="C2134" s="77">
        <v>7.22</v>
      </c>
      <c r="E2134">
        <f t="shared" si="33"/>
        <v>2018</v>
      </c>
    </row>
    <row r="2135" spans="1:5" x14ac:dyDescent="0.2">
      <c r="A2135" s="79">
        <v>43210</v>
      </c>
      <c r="B2135" s="77">
        <v>6.5121746070000004</v>
      </c>
      <c r="C2135" s="77">
        <v>7.22</v>
      </c>
      <c r="E2135">
        <f t="shared" si="33"/>
        <v>2018</v>
      </c>
    </row>
    <row r="2136" spans="1:5" x14ac:dyDescent="0.2">
      <c r="A2136" s="79">
        <v>43209</v>
      </c>
      <c r="B2136" s="77">
        <v>6.530430226</v>
      </c>
      <c r="C2136" s="77">
        <v>7.27</v>
      </c>
      <c r="E2136">
        <f t="shared" si="33"/>
        <v>2018</v>
      </c>
    </row>
    <row r="2137" spans="1:5" x14ac:dyDescent="0.2">
      <c r="A2137" s="79">
        <v>43208</v>
      </c>
      <c r="B2137" s="77">
        <v>6.5351142709999994</v>
      </c>
      <c r="C2137" s="77">
        <v>7.38</v>
      </c>
      <c r="E2137">
        <f t="shared" si="33"/>
        <v>2018</v>
      </c>
    </row>
    <row r="2138" spans="1:5" x14ac:dyDescent="0.2">
      <c r="A2138" s="79">
        <v>43207</v>
      </c>
      <c r="B2138" s="77">
        <v>6.5278308670000005</v>
      </c>
      <c r="C2138" s="77">
        <v>7.38</v>
      </c>
      <c r="E2138">
        <f t="shared" si="33"/>
        <v>2018</v>
      </c>
    </row>
    <row r="2139" spans="1:5" x14ac:dyDescent="0.2">
      <c r="A2139" s="79">
        <v>43206</v>
      </c>
      <c r="B2139" s="77">
        <v>6.532303024</v>
      </c>
      <c r="C2139" s="77">
        <v>7.38</v>
      </c>
      <c r="E2139">
        <f t="shared" si="33"/>
        <v>2018</v>
      </c>
    </row>
    <row r="2140" spans="1:5" x14ac:dyDescent="0.2">
      <c r="A2140" s="79">
        <v>43203</v>
      </c>
      <c r="B2140" s="77">
        <v>6.5360519000000004</v>
      </c>
      <c r="C2140" s="77">
        <v>7.38</v>
      </c>
      <c r="E2140">
        <f t="shared" si="33"/>
        <v>2018</v>
      </c>
    </row>
    <row r="2141" spans="1:5" x14ac:dyDescent="0.2">
      <c r="A2141" s="79">
        <v>43202</v>
      </c>
      <c r="B2141" s="77">
        <v>6.5185938949999995</v>
      </c>
      <c r="C2141" s="77">
        <v>7.38</v>
      </c>
      <c r="E2141">
        <f t="shared" si="33"/>
        <v>2018</v>
      </c>
    </row>
    <row r="2142" spans="1:5" x14ac:dyDescent="0.2">
      <c r="A2142" s="79">
        <v>43201</v>
      </c>
      <c r="B2142" s="77">
        <v>6.541683291</v>
      </c>
      <c r="C2142" s="77">
        <v>7.38</v>
      </c>
      <c r="E2142">
        <f t="shared" si="33"/>
        <v>2018</v>
      </c>
    </row>
    <row r="2143" spans="1:5" x14ac:dyDescent="0.2">
      <c r="A2143" s="79">
        <v>43200</v>
      </c>
      <c r="B2143" s="77">
        <v>6.5266877870000002</v>
      </c>
      <c r="C2143" s="77">
        <v>7.38</v>
      </c>
      <c r="E2143">
        <f t="shared" si="33"/>
        <v>2018</v>
      </c>
    </row>
    <row r="2144" spans="1:5" x14ac:dyDescent="0.2">
      <c r="A2144" s="79">
        <v>43199</v>
      </c>
      <c r="B2144" s="77">
        <v>6.501435067000001</v>
      </c>
      <c r="C2144" s="77">
        <v>7.38</v>
      </c>
      <c r="E2144">
        <f t="shared" si="33"/>
        <v>2018</v>
      </c>
    </row>
    <row r="2145" spans="1:5" x14ac:dyDescent="0.2">
      <c r="A2145" s="79">
        <v>43196</v>
      </c>
      <c r="B2145" s="77">
        <v>6.5028787179999998</v>
      </c>
      <c r="C2145" s="77">
        <v>7.38</v>
      </c>
      <c r="E2145">
        <f t="shared" si="33"/>
        <v>2018</v>
      </c>
    </row>
    <row r="2146" spans="1:5" x14ac:dyDescent="0.2">
      <c r="A2146" s="79">
        <v>43195</v>
      </c>
      <c r="B2146" s="77">
        <v>6.5028787179999998</v>
      </c>
      <c r="C2146" s="77">
        <v>7.38</v>
      </c>
      <c r="E2146">
        <f t="shared" si="33"/>
        <v>2018</v>
      </c>
    </row>
    <row r="2147" spans="1:5" x14ac:dyDescent="0.2">
      <c r="A2147" s="79">
        <v>43194</v>
      </c>
      <c r="B2147" s="77">
        <v>6.5052517979999998</v>
      </c>
      <c r="C2147" s="77">
        <v>7.38</v>
      </c>
      <c r="E2147">
        <f t="shared" si="33"/>
        <v>2018</v>
      </c>
    </row>
    <row r="2148" spans="1:5" x14ac:dyDescent="0.2">
      <c r="A2148" s="79">
        <v>43193</v>
      </c>
      <c r="B2148" s="77">
        <v>6.5189048390000002</v>
      </c>
      <c r="C2148" s="77">
        <v>7.38</v>
      </c>
      <c r="E2148">
        <f t="shared" si="33"/>
        <v>2018</v>
      </c>
    </row>
    <row r="2149" spans="1:5" x14ac:dyDescent="0.2">
      <c r="A2149" s="79">
        <v>43192</v>
      </c>
      <c r="B2149" s="77">
        <v>6.5298061650000001</v>
      </c>
      <c r="C2149" s="77">
        <v>7.38</v>
      </c>
      <c r="E2149">
        <f t="shared" si="33"/>
        <v>2018</v>
      </c>
    </row>
    <row r="2150" spans="1:5" x14ac:dyDescent="0.2">
      <c r="A2150" s="79">
        <v>43189</v>
      </c>
      <c r="B2150" s="77">
        <v>6.5356351349999997</v>
      </c>
      <c r="C2150" s="77">
        <v>7.38</v>
      </c>
      <c r="E2150">
        <f t="shared" si="33"/>
        <v>2018</v>
      </c>
    </row>
    <row r="2151" spans="1:5" x14ac:dyDescent="0.2">
      <c r="A2151" s="79">
        <v>43188</v>
      </c>
      <c r="B2151" s="77">
        <v>6.5194231200000008</v>
      </c>
      <c r="C2151" s="77">
        <v>7.38</v>
      </c>
      <c r="E2151">
        <f t="shared" si="33"/>
        <v>2018</v>
      </c>
    </row>
    <row r="2152" spans="1:5" x14ac:dyDescent="0.2">
      <c r="A2152" s="79">
        <v>43187</v>
      </c>
      <c r="B2152" s="77">
        <v>6.5105200520000004</v>
      </c>
      <c r="C2152" s="77">
        <v>7.38</v>
      </c>
      <c r="E2152">
        <f t="shared" si="33"/>
        <v>2018</v>
      </c>
    </row>
    <row r="2153" spans="1:5" x14ac:dyDescent="0.2">
      <c r="A2153" s="79">
        <v>43186</v>
      </c>
      <c r="B2153" s="77">
        <v>6.5278308670000005</v>
      </c>
      <c r="C2153" s="77">
        <v>7.42</v>
      </c>
      <c r="E2153">
        <f t="shared" si="33"/>
        <v>2018</v>
      </c>
    </row>
    <row r="2154" spans="1:5" x14ac:dyDescent="0.2">
      <c r="A2154" s="79">
        <v>43185</v>
      </c>
      <c r="B2154" s="77">
        <v>6.5362603029999997</v>
      </c>
      <c r="C2154" s="77">
        <v>7.47</v>
      </c>
      <c r="E2154">
        <f t="shared" si="33"/>
        <v>2018</v>
      </c>
    </row>
    <row r="2155" spans="1:5" x14ac:dyDescent="0.2">
      <c r="A2155" s="79">
        <v>43182</v>
      </c>
      <c r="B2155" s="77">
        <v>6.4961815320000005</v>
      </c>
      <c r="C2155" s="77">
        <v>7.47</v>
      </c>
      <c r="E2155">
        <f t="shared" si="33"/>
        <v>2018</v>
      </c>
    </row>
    <row r="2156" spans="1:5" x14ac:dyDescent="0.2">
      <c r="A2156" s="79">
        <v>43181</v>
      </c>
      <c r="B2156" s="77">
        <v>6.4756609909999998</v>
      </c>
      <c r="C2156" s="77">
        <v>7.47</v>
      </c>
      <c r="E2156">
        <f t="shared" si="33"/>
        <v>2018</v>
      </c>
    </row>
    <row r="2157" spans="1:5" x14ac:dyDescent="0.2">
      <c r="A2157" s="79">
        <v>43180</v>
      </c>
      <c r="B2157" s="77">
        <v>6.482008488</v>
      </c>
      <c r="C2157" s="77">
        <v>7.47</v>
      </c>
      <c r="E2157">
        <f t="shared" si="33"/>
        <v>2018</v>
      </c>
    </row>
    <row r="2158" spans="1:5" x14ac:dyDescent="0.2">
      <c r="A2158" s="79">
        <v>43179</v>
      </c>
      <c r="B2158" s="77">
        <v>6.4738205010000005</v>
      </c>
      <c r="C2158" s="77">
        <v>7.47</v>
      </c>
      <c r="E2158">
        <f t="shared" si="33"/>
        <v>2018</v>
      </c>
    </row>
    <row r="2159" spans="1:5" x14ac:dyDescent="0.2">
      <c r="A2159" s="79">
        <v>43178</v>
      </c>
      <c r="B2159" s="77">
        <v>6.4756609909999998</v>
      </c>
      <c r="C2159" s="77">
        <v>7.47</v>
      </c>
      <c r="E2159">
        <f t="shared" si="33"/>
        <v>2018</v>
      </c>
    </row>
    <row r="2160" spans="1:5" x14ac:dyDescent="0.2">
      <c r="A2160" s="79">
        <v>43175</v>
      </c>
      <c r="B2160" s="77">
        <v>6.4766839410000001</v>
      </c>
      <c r="C2160" s="77">
        <v>7.32</v>
      </c>
      <c r="E2160">
        <f t="shared" si="33"/>
        <v>2018</v>
      </c>
    </row>
    <row r="2161" spans="1:5" x14ac:dyDescent="0.2">
      <c r="A2161" s="79">
        <v>43174</v>
      </c>
      <c r="B2161" s="77">
        <v>6.4867259480000001</v>
      </c>
      <c r="C2161" s="77">
        <v>7.32</v>
      </c>
      <c r="E2161">
        <f t="shared" si="33"/>
        <v>2018</v>
      </c>
    </row>
    <row r="2162" spans="1:5" x14ac:dyDescent="0.2">
      <c r="A2162" s="79">
        <v>43173</v>
      </c>
      <c r="B2162" s="77">
        <v>6.4912447220000002</v>
      </c>
      <c r="C2162" s="77">
        <v>7.32</v>
      </c>
      <c r="E2162">
        <f t="shared" si="33"/>
        <v>2018</v>
      </c>
    </row>
    <row r="2163" spans="1:5" x14ac:dyDescent="0.2">
      <c r="A2163" s="79">
        <v>43172</v>
      </c>
      <c r="B2163" s="77">
        <v>6.4889845560000001</v>
      </c>
      <c r="C2163" s="77">
        <v>7.32</v>
      </c>
      <c r="E2163">
        <f t="shared" si="33"/>
        <v>2018</v>
      </c>
    </row>
    <row r="2164" spans="1:5" x14ac:dyDescent="0.2">
      <c r="A2164" s="79">
        <v>43171</v>
      </c>
      <c r="B2164" s="77">
        <v>6.4797547180000006</v>
      </c>
      <c r="C2164" s="77">
        <v>7.27</v>
      </c>
      <c r="E2164">
        <f t="shared" si="33"/>
        <v>2018</v>
      </c>
    </row>
    <row r="2165" spans="1:5" x14ac:dyDescent="0.2">
      <c r="A2165" s="79">
        <v>43168</v>
      </c>
      <c r="B2165" s="77">
        <v>6.4782189809999995</v>
      </c>
      <c r="C2165" s="77">
        <v>7.07</v>
      </c>
      <c r="E2165">
        <f t="shared" si="33"/>
        <v>2018</v>
      </c>
    </row>
    <row r="2166" spans="1:5" x14ac:dyDescent="0.2">
      <c r="A2166" s="79">
        <v>43167</v>
      </c>
      <c r="B2166" s="77">
        <v>6.4678971489999997</v>
      </c>
      <c r="C2166" s="77">
        <v>6.92</v>
      </c>
      <c r="E2166">
        <f t="shared" si="33"/>
        <v>2018</v>
      </c>
    </row>
    <row r="2167" spans="1:5" x14ac:dyDescent="0.2">
      <c r="A2167" s="79">
        <v>43166</v>
      </c>
      <c r="B2167" s="77">
        <v>6.4843663570000007</v>
      </c>
      <c r="C2167" s="77">
        <v>6.72</v>
      </c>
      <c r="E2167">
        <f t="shared" si="33"/>
        <v>2018</v>
      </c>
    </row>
    <row r="2168" spans="1:5" x14ac:dyDescent="0.2">
      <c r="A2168" s="79">
        <v>43165</v>
      </c>
      <c r="B2168" s="77">
        <v>6.4979317400000003</v>
      </c>
      <c r="C2168" s="77">
        <v>6.72</v>
      </c>
      <c r="E2168">
        <f t="shared" si="33"/>
        <v>2018</v>
      </c>
    </row>
    <row r="2169" spans="1:5" x14ac:dyDescent="0.2">
      <c r="A2169" s="79">
        <v>43164</v>
      </c>
      <c r="B2169" s="77">
        <v>6.4600501179999998</v>
      </c>
      <c r="C2169" s="77">
        <v>6.72</v>
      </c>
      <c r="E2169">
        <f t="shared" si="33"/>
        <v>2018</v>
      </c>
    </row>
    <row r="2170" spans="1:5" x14ac:dyDescent="0.2">
      <c r="A2170" s="79">
        <v>43161</v>
      </c>
      <c r="B2170" s="77">
        <v>6.4496845799999996</v>
      </c>
      <c r="C2170" s="77">
        <v>6.72</v>
      </c>
      <c r="E2170">
        <f t="shared" si="33"/>
        <v>2018</v>
      </c>
    </row>
    <row r="2171" spans="1:5" x14ac:dyDescent="0.2">
      <c r="A2171" s="79">
        <v>43160</v>
      </c>
      <c r="B2171" s="77">
        <v>6.4496845799999996</v>
      </c>
      <c r="C2171" s="77">
        <v>6.72</v>
      </c>
      <c r="E2171">
        <f t="shared" si="33"/>
        <v>2018</v>
      </c>
    </row>
    <row r="2172" spans="1:5" x14ac:dyDescent="0.2">
      <c r="A2172" s="79">
        <v>43159</v>
      </c>
      <c r="B2172" s="77">
        <v>6.4787307839999997</v>
      </c>
      <c r="C2172" s="77">
        <v>6.72</v>
      </c>
      <c r="E2172">
        <f t="shared" si="33"/>
        <v>2018</v>
      </c>
    </row>
    <row r="2173" spans="1:5" x14ac:dyDescent="0.2">
      <c r="A2173" s="79">
        <v>43158</v>
      </c>
      <c r="B2173" s="77">
        <v>6.4901144339999997</v>
      </c>
      <c r="C2173" s="77">
        <v>6.72</v>
      </c>
      <c r="E2173">
        <f t="shared" si="33"/>
        <v>2018</v>
      </c>
    </row>
    <row r="2174" spans="1:5" x14ac:dyDescent="0.2">
      <c r="A2174" s="79">
        <v>43157</v>
      </c>
      <c r="B2174" s="77">
        <v>6.49556399</v>
      </c>
      <c r="C2174" s="77">
        <v>6.38</v>
      </c>
      <c r="E2174">
        <f t="shared" si="33"/>
        <v>2018</v>
      </c>
    </row>
    <row r="2175" spans="1:5" x14ac:dyDescent="0.2">
      <c r="A2175" s="79">
        <v>43154</v>
      </c>
      <c r="B2175" s="77">
        <v>6.4737182879999997</v>
      </c>
      <c r="C2175" s="77">
        <v>6.07</v>
      </c>
      <c r="E2175">
        <f t="shared" si="33"/>
        <v>2018</v>
      </c>
    </row>
    <row r="2176" spans="1:5" x14ac:dyDescent="0.2">
      <c r="A2176" s="79">
        <v>43153</v>
      </c>
      <c r="B2176" s="77">
        <v>6.4562862360000004</v>
      </c>
      <c r="C2176" s="77">
        <v>5.92</v>
      </c>
      <c r="E2176">
        <f t="shared" si="33"/>
        <v>2018</v>
      </c>
    </row>
    <row r="2177" spans="1:5" x14ac:dyDescent="0.2">
      <c r="A2177" s="79">
        <v>43152</v>
      </c>
      <c r="B2177" s="77">
        <v>6.4625957669999998</v>
      </c>
      <c r="C2177" s="77">
        <v>5.92</v>
      </c>
      <c r="E2177">
        <f t="shared" si="33"/>
        <v>2018</v>
      </c>
    </row>
    <row r="2178" spans="1:5" x14ac:dyDescent="0.2">
      <c r="A2178" s="79">
        <v>43151</v>
      </c>
      <c r="B2178" s="77">
        <v>6.461068107</v>
      </c>
      <c r="C2178" s="77">
        <v>5.92</v>
      </c>
      <c r="E2178">
        <f t="shared" si="33"/>
        <v>2018</v>
      </c>
    </row>
    <row r="2179" spans="1:5" x14ac:dyDescent="0.2">
      <c r="A2179" s="79">
        <v>43150</v>
      </c>
      <c r="B2179" s="77">
        <v>6.4625957669999998</v>
      </c>
      <c r="C2179" s="77">
        <v>5.92</v>
      </c>
      <c r="E2179">
        <f t="shared" si="33"/>
        <v>2018</v>
      </c>
    </row>
    <row r="2180" spans="1:5" x14ac:dyDescent="0.2">
      <c r="A2180" s="79">
        <v>43147</v>
      </c>
      <c r="B2180" s="77">
        <v>6.4625957669999998</v>
      </c>
      <c r="C2180" s="77">
        <v>5.92</v>
      </c>
      <c r="E2180">
        <f t="shared" si="33"/>
        <v>2018</v>
      </c>
    </row>
    <row r="2181" spans="1:5" x14ac:dyDescent="0.2">
      <c r="A2181" s="79">
        <v>43146</v>
      </c>
      <c r="B2181" s="77">
        <v>6.4611699509999996</v>
      </c>
      <c r="C2181" s="77">
        <v>5.92</v>
      </c>
      <c r="E2181">
        <f t="shared" si="33"/>
        <v>2018</v>
      </c>
    </row>
    <row r="2182" spans="1:5" x14ac:dyDescent="0.2">
      <c r="A2182" s="79">
        <v>43145</v>
      </c>
      <c r="B2182" s="77">
        <v>6.462901381</v>
      </c>
      <c r="C2182" s="77">
        <v>5.92</v>
      </c>
      <c r="E2182">
        <f t="shared" si="33"/>
        <v>2018</v>
      </c>
    </row>
    <row r="2183" spans="1:5" x14ac:dyDescent="0.2">
      <c r="A2183" s="79">
        <v>43144</v>
      </c>
      <c r="B2183" s="77">
        <v>6.4685094019999996</v>
      </c>
      <c r="C2183" s="77">
        <v>5.92</v>
      </c>
      <c r="E2183">
        <f t="shared" si="33"/>
        <v>2018</v>
      </c>
    </row>
    <row r="2184" spans="1:5" x14ac:dyDescent="0.2">
      <c r="A2184" s="79">
        <v>43143</v>
      </c>
      <c r="B2184" s="77">
        <v>6.4798571359999997</v>
      </c>
      <c r="C2184" s="77">
        <v>5.92</v>
      </c>
      <c r="E2184">
        <f t="shared" si="33"/>
        <v>2018</v>
      </c>
    </row>
    <row r="2185" spans="1:5" x14ac:dyDescent="0.2">
      <c r="A2185" s="79">
        <v>43140</v>
      </c>
      <c r="B2185" s="77">
        <v>6.5094864010000002</v>
      </c>
      <c r="C2185" s="77">
        <v>5.92</v>
      </c>
      <c r="E2185">
        <f t="shared" si="33"/>
        <v>2018</v>
      </c>
    </row>
    <row r="2186" spans="1:5" x14ac:dyDescent="0.2">
      <c r="A2186" s="79">
        <v>43139</v>
      </c>
      <c r="B2186" s="77">
        <v>6.484674021</v>
      </c>
      <c r="C2186" s="77">
        <v>5.92</v>
      </c>
      <c r="E2186">
        <f t="shared" si="33"/>
        <v>2018</v>
      </c>
    </row>
    <row r="2187" spans="1:5" x14ac:dyDescent="0.2">
      <c r="A2187" s="79">
        <v>43138</v>
      </c>
      <c r="B2187" s="77">
        <v>6.5439803159999999</v>
      </c>
      <c r="C2187" s="77">
        <v>5.92</v>
      </c>
      <c r="E2187">
        <f t="shared" ref="E2187:E2250" si="34">YEAR(A2187)</f>
        <v>2018</v>
      </c>
    </row>
    <row r="2188" spans="1:5" x14ac:dyDescent="0.2">
      <c r="A2188" s="79">
        <v>43137</v>
      </c>
      <c r="B2188" s="77">
        <v>6.5251297049999994</v>
      </c>
      <c r="C2188" s="77">
        <v>5.88</v>
      </c>
      <c r="E2188">
        <f t="shared" si="34"/>
        <v>2018</v>
      </c>
    </row>
    <row r="2189" spans="1:5" x14ac:dyDescent="0.2">
      <c r="A2189" s="79">
        <v>43136</v>
      </c>
      <c r="B2189" s="77">
        <v>6.5230534240000004</v>
      </c>
      <c r="C2189" s="77">
        <v>5.88</v>
      </c>
      <c r="E2189">
        <f t="shared" si="34"/>
        <v>2018</v>
      </c>
    </row>
    <row r="2190" spans="1:5" x14ac:dyDescent="0.2">
      <c r="A2190" s="79">
        <v>43133</v>
      </c>
      <c r="B2190" s="77">
        <v>6.5091763589999996</v>
      </c>
      <c r="C2190" s="77">
        <v>5.88</v>
      </c>
      <c r="E2190">
        <f t="shared" si="34"/>
        <v>2018</v>
      </c>
    </row>
    <row r="2191" spans="1:5" x14ac:dyDescent="0.2">
      <c r="A2191" s="79">
        <v>43132</v>
      </c>
      <c r="B2191" s="77">
        <v>6.5107268149999999</v>
      </c>
      <c r="C2191" s="77">
        <v>5.88</v>
      </c>
      <c r="E2191">
        <f t="shared" si="34"/>
        <v>2018</v>
      </c>
    </row>
    <row r="2192" spans="1:5" x14ac:dyDescent="0.2">
      <c r="A2192" s="79">
        <v>43131</v>
      </c>
      <c r="B2192" s="77">
        <v>6.5209784549999998</v>
      </c>
      <c r="C2192" s="77">
        <v>5.88</v>
      </c>
      <c r="E2192">
        <f t="shared" si="34"/>
        <v>2018</v>
      </c>
    </row>
    <row r="2193" spans="1:5" x14ac:dyDescent="0.2">
      <c r="A2193" s="79">
        <v>43130</v>
      </c>
      <c r="B2193" s="77">
        <v>6.4863154559999998</v>
      </c>
      <c r="C2193" s="77">
        <v>5.88</v>
      </c>
      <c r="E2193">
        <f t="shared" si="34"/>
        <v>2018</v>
      </c>
    </row>
    <row r="2194" spans="1:5" x14ac:dyDescent="0.2">
      <c r="A2194" s="79">
        <v>43129</v>
      </c>
      <c r="B2194" s="77">
        <v>6.1580243790000004</v>
      </c>
      <c r="C2194" s="77">
        <v>5.88</v>
      </c>
      <c r="E2194">
        <f t="shared" si="34"/>
        <v>2018</v>
      </c>
    </row>
    <row r="2195" spans="1:5" x14ac:dyDescent="0.2">
      <c r="A2195" s="79">
        <v>43126</v>
      </c>
      <c r="B2195" s="77">
        <v>6.1705931819999993</v>
      </c>
      <c r="C2195" s="77">
        <v>5.88</v>
      </c>
      <c r="E2195">
        <f t="shared" si="34"/>
        <v>2018</v>
      </c>
    </row>
    <row r="2196" spans="1:5" x14ac:dyDescent="0.2">
      <c r="A2196" s="79">
        <v>43125</v>
      </c>
      <c r="B2196" s="77">
        <v>6.1715696250000001</v>
      </c>
      <c r="C2196" s="77">
        <v>5.88</v>
      </c>
      <c r="E2196">
        <f t="shared" si="34"/>
        <v>2018</v>
      </c>
    </row>
    <row r="2197" spans="1:5" x14ac:dyDescent="0.2">
      <c r="A2197" s="79">
        <v>43124</v>
      </c>
      <c r="B2197" s="77">
        <v>5.5770257889999995</v>
      </c>
      <c r="C2197" s="77">
        <v>5.92</v>
      </c>
      <c r="E2197">
        <f t="shared" si="34"/>
        <v>2018</v>
      </c>
    </row>
    <row r="2198" spans="1:5" x14ac:dyDescent="0.2">
      <c r="A2198" s="79">
        <v>43123</v>
      </c>
      <c r="B2198" s="77">
        <v>5.5465283425000003</v>
      </c>
      <c r="C2198" s="77">
        <v>5.92</v>
      </c>
      <c r="E2198">
        <f t="shared" si="34"/>
        <v>2018</v>
      </c>
    </row>
    <row r="2199" spans="1:5" x14ac:dyDescent="0.2">
      <c r="A2199" s="79">
        <v>43122</v>
      </c>
      <c r="B2199" s="77">
        <v>5.5434969264999996</v>
      </c>
      <c r="C2199" s="77">
        <v>5.92</v>
      </c>
      <c r="E2199">
        <f t="shared" si="34"/>
        <v>2018</v>
      </c>
    </row>
    <row r="2200" spans="1:5" x14ac:dyDescent="0.2">
      <c r="A2200" s="79">
        <v>43119</v>
      </c>
      <c r="B2200" s="77">
        <v>5.5473950749999998</v>
      </c>
      <c r="C2200" s="77">
        <v>5.92</v>
      </c>
      <c r="E2200">
        <f t="shared" si="34"/>
        <v>2018</v>
      </c>
    </row>
    <row r="2201" spans="1:5" x14ac:dyDescent="0.2">
      <c r="A2201" s="79">
        <v>43118</v>
      </c>
      <c r="B2201" s="77">
        <v>5.5314043485000006</v>
      </c>
      <c r="C2201" s="77">
        <v>5.92</v>
      </c>
      <c r="E2201">
        <f t="shared" si="34"/>
        <v>2018</v>
      </c>
    </row>
    <row r="2202" spans="1:5" x14ac:dyDescent="0.2">
      <c r="A2202" s="79">
        <v>43117</v>
      </c>
      <c r="B2202" s="77">
        <v>5.5180775420000003</v>
      </c>
      <c r="C2202" s="77">
        <v>5.92</v>
      </c>
      <c r="E2202">
        <f t="shared" si="34"/>
        <v>2018</v>
      </c>
    </row>
    <row r="2203" spans="1:5" x14ac:dyDescent="0.2">
      <c r="A2203" s="79">
        <v>43116</v>
      </c>
      <c r="B2203" s="77">
        <v>5.5125079469999996</v>
      </c>
      <c r="C2203" s="77">
        <v>5.92</v>
      </c>
      <c r="E2203">
        <f t="shared" si="34"/>
        <v>2018</v>
      </c>
    </row>
    <row r="2204" spans="1:5" x14ac:dyDescent="0.2">
      <c r="A2204" s="79">
        <v>43115</v>
      </c>
      <c r="B2204" s="77">
        <v>5.5163626079999997</v>
      </c>
      <c r="C2204" s="77">
        <v>5.67</v>
      </c>
      <c r="E2204">
        <f t="shared" si="34"/>
        <v>2018</v>
      </c>
    </row>
    <row r="2205" spans="1:5" x14ac:dyDescent="0.2">
      <c r="A2205" s="79">
        <v>43112</v>
      </c>
      <c r="B2205" s="77">
        <v>5.4944204484999997</v>
      </c>
      <c r="C2205" s="77">
        <v>5.67</v>
      </c>
      <c r="E2205">
        <f t="shared" si="34"/>
        <v>2018</v>
      </c>
    </row>
    <row r="2206" spans="1:5" x14ac:dyDescent="0.2">
      <c r="A2206" s="79">
        <v>43111</v>
      </c>
      <c r="B2206" s="77">
        <v>5.4625469154999999</v>
      </c>
      <c r="C2206" s="77">
        <v>5.67</v>
      </c>
      <c r="E2206">
        <f t="shared" si="34"/>
        <v>2018</v>
      </c>
    </row>
    <row r="2207" spans="1:5" x14ac:dyDescent="0.2">
      <c r="A2207" s="79">
        <v>43110</v>
      </c>
      <c r="B2207" s="77">
        <v>5.4557469615</v>
      </c>
      <c r="C2207" s="77">
        <v>5.47</v>
      </c>
      <c r="E2207">
        <f t="shared" si="34"/>
        <v>2018</v>
      </c>
    </row>
    <row r="2208" spans="1:5" x14ac:dyDescent="0.2">
      <c r="A2208" s="79">
        <v>43109</v>
      </c>
      <c r="B2208" s="77">
        <v>5.4381544040000005</v>
      </c>
      <c r="C2208" s="77">
        <v>4.97</v>
      </c>
      <c r="E2208">
        <f t="shared" si="34"/>
        <v>2018</v>
      </c>
    </row>
    <row r="2209" spans="1:5" x14ac:dyDescent="0.2">
      <c r="A2209" s="79">
        <v>43108</v>
      </c>
      <c r="B2209" s="77">
        <v>5.4637239534999997</v>
      </c>
      <c r="C2209" s="77">
        <v>4.97</v>
      </c>
      <c r="E2209">
        <f t="shared" si="34"/>
        <v>2018</v>
      </c>
    </row>
    <row r="2210" spans="1:5" x14ac:dyDescent="0.2">
      <c r="A2210" s="79">
        <v>43105</v>
      </c>
      <c r="B2210" s="77">
        <v>5.4712183229999996</v>
      </c>
      <c r="C2210" s="77">
        <v>4.97</v>
      </c>
      <c r="E2210">
        <f t="shared" si="34"/>
        <v>2018</v>
      </c>
    </row>
    <row r="2211" spans="1:5" x14ac:dyDescent="0.2">
      <c r="A2211" s="79">
        <v>43104</v>
      </c>
      <c r="B2211" s="77">
        <v>5.4664162024999996</v>
      </c>
      <c r="C2211" s="77">
        <v>4.97</v>
      </c>
      <c r="E2211">
        <f t="shared" si="34"/>
        <v>2018</v>
      </c>
    </row>
    <row r="2212" spans="1:5" x14ac:dyDescent="0.2">
      <c r="A2212" s="79">
        <v>43103</v>
      </c>
      <c r="B2212" s="77">
        <v>5.4603623875</v>
      </c>
      <c r="C2212" s="77">
        <v>4.97</v>
      </c>
      <c r="E2212">
        <f t="shared" si="34"/>
        <v>2018</v>
      </c>
    </row>
    <row r="2213" spans="1:5" x14ac:dyDescent="0.2">
      <c r="A2213" s="79">
        <v>43102</v>
      </c>
      <c r="B2213" s="77">
        <v>5.4679317330000003</v>
      </c>
      <c r="C2213" s="77">
        <v>4.97</v>
      </c>
      <c r="E2213">
        <f t="shared" si="34"/>
        <v>2018</v>
      </c>
    </row>
    <row r="2214" spans="1:5" x14ac:dyDescent="0.2">
      <c r="A2214" s="79">
        <v>43101</v>
      </c>
      <c r="B2214" s="77">
        <v>5.4559146634999998</v>
      </c>
      <c r="C2214" s="77">
        <v>4.97</v>
      </c>
      <c r="E2214">
        <f t="shared" si="34"/>
        <v>2018</v>
      </c>
    </row>
    <row r="2215" spans="1:5" x14ac:dyDescent="0.2">
      <c r="A2215" s="79">
        <v>43098</v>
      </c>
      <c r="B2215" s="77">
        <v>5.4559146634999998</v>
      </c>
      <c r="C2215" s="77">
        <v>4.97</v>
      </c>
      <c r="E2215">
        <f t="shared" si="34"/>
        <v>2017</v>
      </c>
    </row>
    <row r="2216" spans="1:5" x14ac:dyDescent="0.2">
      <c r="A2216" s="79">
        <v>43097</v>
      </c>
      <c r="B2216" s="77">
        <v>5.4342834484999996</v>
      </c>
      <c r="C2216" s="77">
        <v>4.97</v>
      </c>
      <c r="E2216">
        <f t="shared" si="34"/>
        <v>2017</v>
      </c>
    </row>
    <row r="2217" spans="1:5" x14ac:dyDescent="0.2">
      <c r="A2217" s="79">
        <v>43096</v>
      </c>
      <c r="B2217" s="77">
        <v>5.4145567730000002</v>
      </c>
      <c r="C2217" s="77">
        <v>4.97</v>
      </c>
      <c r="E2217">
        <f t="shared" si="34"/>
        <v>2017</v>
      </c>
    </row>
    <row r="2218" spans="1:5" x14ac:dyDescent="0.2">
      <c r="A2218" s="79">
        <v>43095</v>
      </c>
      <c r="B2218" s="77">
        <v>5.4253969820000005</v>
      </c>
      <c r="C2218" s="77">
        <v>4.97</v>
      </c>
      <c r="E2218">
        <f t="shared" si="34"/>
        <v>2017</v>
      </c>
    </row>
    <row r="2219" spans="1:5" x14ac:dyDescent="0.2">
      <c r="A2219" s="79">
        <v>43094</v>
      </c>
      <c r="B2219" s="77">
        <v>5.4288816619999993</v>
      </c>
      <c r="C2219" s="77">
        <v>4.97</v>
      </c>
      <c r="E2219">
        <f t="shared" si="34"/>
        <v>2017</v>
      </c>
    </row>
    <row r="2220" spans="1:5" x14ac:dyDescent="0.2">
      <c r="A2220" s="79">
        <v>43091</v>
      </c>
      <c r="B2220" s="77">
        <v>5.3989111064999999</v>
      </c>
      <c r="C2220" s="77">
        <v>4.97</v>
      </c>
      <c r="E2220">
        <f t="shared" si="34"/>
        <v>2017</v>
      </c>
    </row>
    <row r="2221" spans="1:5" x14ac:dyDescent="0.2">
      <c r="A2221" s="79">
        <v>43090</v>
      </c>
      <c r="B2221" s="77">
        <v>5.3915315085</v>
      </c>
      <c r="C2221" s="77">
        <v>4.97</v>
      </c>
      <c r="E2221">
        <f t="shared" si="34"/>
        <v>2017</v>
      </c>
    </row>
    <row r="2222" spans="1:5" x14ac:dyDescent="0.2">
      <c r="A2222" s="79">
        <v>43089</v>
      </c>
      <c r="B2222" s="77">
        <v>5.4727880759999996</v>
      </c>
      <c r="C2222" s="77">
        <v>4.97</v>
      </c>
      <c r="E2222">
        <f t="shared" si="34"/>
        <v>2017</v>
      </c>
    </row>
    <row r="2223" spans="1:5" x14ac:dyDescent="0.2">
      <c r="A2223" s="79">
        <v>43088</v>
      </c>
      <c r="B2223" s="77">
        <v>5.4513242280000007</v>
      </c>
      <c r="C2223" s="77">
        <v>4.97</v>
      </c>
      <c r="E2223">
        <f t="shared" si="34"/>
        <v>2017</v>
      </c>
    </row>
    <row r="2224" spans="1:5" x14ac:dyDescent="0.2">
      <c r="A2224" s="79">
        <v>43087</v>
      </c>
      <c r="B2224" s="77">
        <v>5.4407786399999996</v>
      </c>
      <c r="C2224" s="77">
        <v>4.88</v>
      </c>
      <c r="E2224">
        <f t="shared" si="34"/>
        <v>2017</v>
      </c>
    </row>
    <row r="2225" spans="1:5" x14ac:dyDescent="0.2">
      <c r="A2225" s="79">
        <v>43084</v>
      </c>
      <c r="B2225" s="77">
        <v>5.4469527480000002</v>
      </c>
      <c r="C2225" s="77">
        <v>4.67</v>
      </c>
      <c r="E2225">
        <f t="shared" si="34"/>
        <v>2017</v>
      </c>
    </row>
    <row r="2226" spans="1:5" x14ac:dyDescent="0.2">
      <c r="A2226" s="79">
        <v>43083</v>
      </c>
      <c r="B2226" s="77">
        <v>5.4467055000000002</v>
      </c>
      <c r="C2226" s="77">
        <v>4.67</v>
      </c>
      <c r="E2226">
        <f t="shared" si="34"/>
        <v>2017</v>
      </c>
    </row>
    <row r="2227" spans="1:5" x14ac:dyDescent="0.2">
      <c r="A2227" s="79">
        <v>43082</v>
      </c>
      <c r="B2227" s="77">
        <v>5.2879676149999995</v>
      </c>
      <c r="C2227" s="77">
        <v>4.67</v>
      </c>
      <c r="E2227">
        <f t="shared" si="34"/>
        <v>2017</v>
      </c>
    </row>
    <row r="2228" spans="1:5" x14ac:dyDescent="0.2">
      <c r="A2228" s="79">
        <v>43081</v>
      </c>
      <c r="B2228" s="77">
        <v>5.2858912049999995</v>
      </c>
      <c r="C2228" s="77">
        <v>4.47</v>
      </c>
      <c r="E2228">
        <f t="shared" si="34"/>
        <v>2017</v>
      </c>
    </row>
    <row r="2229" spans="1:5" x14ac:dyDescent="0.2">
      <c r="A2229" s="79">
        <v>43080</v>
      </c>
      <c r="B2229" s="77">
        <v>4.53316008</v>
      </c>
      <c r="C2229" s="77">
        <v>4.47</v>
      </c>
      <c r="E2229">
        <f t="shared" si="34"/>
        <v>2017</v>
      </c>
    </row>
    <row r="2230" spans="1:5" x14ac:dyDescent="0.2">
      <c r="A2230" s="79">
        <v>43077</v>
      </c>
      <c r="B2230" s="77">
        <v>4.53151671</v>
      </c>
      <c r="C2230" s="77">
        <v>4.47</v>
      </c>
      <c r="E2230">
        <f t="shared" si="34"/>
        <v>2017</v>
      </c>
    </row>
    <row r="2231" spans="1:5" x14ac:dyDescent="0.2">
      <c r="A2231" s="79">
        <v>43076</v>
      </c>
      <c r="B2231" s="77">
        <v>4.5332970599999998</v>
      </c>
      <c r="C2231" s="77">
        <v>4.47</v>
      </c>
      <c r="E2231">
        <f t="shared" si="34"/>
        <v>2017</v>
      </c>
    </row>
    <row r="2232" spans="1:5" x14ac:dyDescent="0.2">
      <c r="A2232" s="79">
        <v>43075</v>
      </c>
      <c r="B2232" s="77">
        <v>4.5355930799999999</v>
      </c>
      <c r="C2232" s="77">
        <v>4.47</v>
      </c>
      <c r="E2232">
        <f t="shared" si="34"/>
        <v>2017</v>
      </c>
    </row>
    <row r="2233" spans="1:5" x14ac:dyDescent="0.2">
      <c r="A2233" s="79">
        <v>43074</v>
      </c>
      <c r="B2233" s="77">
        <v>4.5335025899999994</v>
      </c>
      <c r="C2233" s="77">
        <v>4.47</v>
      </c>
      <c r="E2233">
        <f t="shared" si="34"/>
        <v>2017</v>
      </c>
    </row>
    <row r="2234" spans="1:5" x14ac:dyDescent="0.2">
      <c r="A2234" s="79">
        <v>43073</v>
      </c>
      <c r="B2234" s="77">
        <v>4.3054611419999995</v>
      </c>
      <c r="C2234" s="77">
        <v>4.47</v>
      </c>
      <c r="E2234">
        <f t="shared" si="34"/>
        <v>2017</v>
      </c>
    </row>
    <row r="2235" spans="1:5" x14ac:dyDescent="0.2">
      <c r="A2235" s="79">
        <v>43070</v>
      </c>
      <c r="B2235" s="77">
        <v>4.3078039275000002</v>
      </c>
      <c r="C2235" s="77">
        <v>4.47</v>
      </c>
      <c r="E2235">
        <f t="shared" si="34"/>
        <v>2017</v>
      </c>
    </row>
    <row r="2236" spans="1:5" x14ac:dyDescent="0.2">
      <c r="A2236" s="79">
        <v>43069</v>
      </c>
      <c r="B2236" s="77">
        <v>4.3120404240000001</v>
      </c>
      <c r="C2236" s="77">
        <v>4.47</v>
      </c>
      <c r="E2236">
        <f t="shared" si="34"/>
        <v>2017</v>
      </c>
    </row>
    <row r="2237" spans="1:5" x14ac:dyDescent="0.2">
      <c r="A2237" s="79">
        <v>43068</v>
      </c>
      <c r="B2237" s="77">
        <v>4.3119751875000008</v>
      </c>
      <c r="C2237" s="77">
        <v>4.47</v>
      </c>
      <c r="E2237">
        <f t="shared" si="34"/>
        <v>2017</v>
      </c>
    </row>
    <row r="2238" spans="1:5" x14ac:dyDescent="0.2">
      <c r="A2238" s="79">
        <v>43067</v>
      </c>
      <c r="B2238" s="77">
        <v>4.3150436115000002</v>
      </c>
      <c r="C2238" s="77">
        <v>4.47</v>
      </c>
      <c r="E2238">
        <f t="shared" si="34"/>
        <v>2017</v>
      </c>
    </row>
    <row r="2239" spans="1:5" x14ac:dyDescent="0.2">
      <c r="A2239" s="79">
        <v>43066</v>
      </c>
      <c r="B2239" s="77">
        <v>4.3200800460000002</v>
      </c>
      <c r="C2239" s="77">
        <v>4.47</v>
      </c>
      <c r="E2239">
        <f t="shared" si="34"/>
        <v>2017</v>
      </c>
    </row>
    <row r="2240" spans="1:5" x14ac:dyDescent="0.2">
      <c r="A2240" s="79">
        <v>43063</v>
      </c>
      <c r="B2240" s="77">
        <v>4.3174622354999999</v>
      </c>
      <c r="C2240" s="77">
        <v>4.47</v>
      </c>
      <c r="E2240">
        <f t="shared" si="34"/>
        <v>2017</v>
      </c>
    </row>
    <row r="2241" spans="1:5" x14ac:dyDescent="0.2">
      <c r="A2241" s="79">
        <v>43062</v>
      </c>
      <c r="B2241" s="77">
        <v>4.3317019754999997</v>
      </c>
      <c r="C2241" s="77">
        <v>4.47</v>
      </c>
      <c r="E2241">
        <f t="shared" si="34"/>
        <v>2017</v>
      </c>
    </row>
    <row r="2242" spans="1:5" x14ac:dyDescent="0.2">
      <c r="A2242" s="79">
        <v>43061</v>
      </c>
      <c r="B2242" s="77">
        <v>4.3104752039999994</v>
      </c>
      <c r="C2242" s="77">
        <v>4.47</v>
      </c>
      <c r="E2242">
        <f t="shared" si="34"/>
        <v>2017</v>
      </c>
    </row>
    <row r="2243" spans="1:5" x14ac:dyDescent="0.2">
      <c r="A2243" s="79">
        <v>43060</v>
      </c>
      <c r="B2243" s="77">
        <v>4.2985777079999998</v>
      </c>
      <c r="C2243" s="77">
        <v>4.47</v>
      </c>
      <c r="E2243">
        <f t="shared" si="34"/>
        <v>2017</v>
      </c>
    </row>
    <row r="2244" spans="1:5" x14ac:dyDescent="0.2">
      <c r="A2244" s="79">
        <v>43059</v>
      </c>
      <c r="B2244" s="77">
        <v>4.2983831954999996</v>
      </c>
      <c r="C2244" s="77">
        <v>4.47</v>
      </c>
      <c r="E2244">
        <f t="shared" si="34"/>
        <v>2017</v>
      </c>
    </row>
    <row r="2245" spans="1:5" x14ac:dyDescent="0.2">
      <c r="A2245" s="79">
        <v>43056</v>
      </c>
      <c r="B2245" s="77">
        <v>4.3019517374999996</v>
      </c>
      <c r="C2245" s="77">
        <v>4.47</v>
      </c>
      <c r="E2245">
        <f t="shared" si="34"/>
        <v>2017</v>
      </c>
    </row>
    <row r="2246" spans="1:5" x14ac:dyDescent="0.2">
      <c r="A2246" s="79">
        <v>43055</v>
      </c>
      <c r="B2246" s="77">
        <v>4.2979294470000005</v>
      </c>
      <c r="C2246" s="77">
        <v>4.57</v>
      </c>
      <c r="E2246">
        <f t="shared" si="34"/>
        <v>2017</v>
      </c>
    </row>
    <row r="2247" spans="1:5" x14ac:dyDescent="0.2">
      <c r="A2247" s="79">
        <v>43054</v>
      </c>
      <c r="B2247" s="77">
        <v>4.3037706929999997</v>
      </c>
      <c r="C2247" s="77">
        <v>4.57</v>
      </c>
      <c r="E2247">
        <f t="shared" si="34"/>
        <v>2017</v>
      </c>
    </row>
    <row r="2248" spans="1:5" x14ac:dyDescent="0.2">
      <c r="A2248" s="79">
        <v>43053</v>
      </c>
      <c r="B2248" s="77">
        <v>4.2951442274999998</v>
      </c>
      <c r="C2248" s="77">
        <v>4.57</v>
      </c>
      <c r="E2248">
        <f t="shared" si="34"/>
        <v>2017</v>
      </c>
    </row>
    <row r="2249" spans="1:5" x14ac:dyDescent="0.2">
      <c r="A2249" s="79">
        <v>43052</v>
      </c>
      <c r="B2249" s="77">
        <v>4.2928798454999999</v>
      </c>
      <c r="C2249" s="77">
        <v>4.57</v>
      </c>
      <c r="E2249">
        <f t="shared" si="34"/>
        <v>2017</v>
      </c>
    </row>
    <row r="2250" spans="1:5" x14ac:dyDescent="0.2">
      <c r="A2250" s="79">
        <v>43049</v>
      </c>
      <c r="B2250" s="77">
        <v>4.2910054574999998</v>
      </c>
      <c r="C2250" s="77">
        <v>4.57</v>
      </c>
      <c r="E2250">
        <f t="shared" si="34"/>
        <v>2017</v>
      </c>
    </row>
    <row r="2251" spans="1:5" x14ac:dyDescent="0.2">
      <c r="A2251" s="79">
        <v>43048</v>
      </c>
      <c r="B2251" s="77">
        <v>4.2933325395000006</v>
      </c>
      <c r="C2251" s="77">
        <v>4.57</v>
      </c>
      <c r="E2251">
        <f t="shared" ref="E2251:E2314" si="35">YEAR(A2251)</f>
        <v>2017</v>
      </c>
    </row>
    <row r="2252" spans="1:5" x14ac:dyDescent="0.2">
      <c r="A2252" s="79">
        <v>43047</v>
      </c>
      <c r="B2252" s="77">
        <v>4.3016919885</v>
      </c>
      <c r="C2252" s="77">
        <v>4.57</v>
      </c>
      <c r="E2252">
        <f t="shared" si="35"/>
        <v>2017</v>
      </c>
    </row>
    <row r="2253" spans="1:5" x14ac:dyDescent="0.2">
      <c r="A2253" s="79">
        <v>43046</v>
      </c>
      <c r="B2253" s="77">
        <v>4.2932031780000006</v>
      </c>
      <c r="C2253" s="77">
        <v>4.57</v>
      </c>
      <c r="E2253">
        <f t="shared" si="35"/>
        <v>2017</v>
      </c>
    </row>
    <row r="2254" spans="1:5" x14ac:dyDescent="0.2">
      <c r="A2254" s="79">
        <v>43045</v>
      </c>
      <c r="B2254" s="77">
        <v>4.2976702109999998</v>
      </c>
      <c r="C2254" s="77">
        <v>4.57</v>
      </c>
      <c r="E2254">
        <f t="shared" si="35"/>
        <v>2017</v>
      </c>
    </row>
    <row r="2255" spans="1:5" x14ac:dyDescent="0.2">
      <c r="A2255" s="79">
        <v>43042</v>
      </c>
      <c r="B2255" s="77">
        <v>4.2944970210000006</v>
      </c>
      <c r="C2255" s="77">
        <v>4.57</v>
      </c>
      <c r="E2255">
        <f t="shared" si="35"/>
        <v>2017</v>
      </c>
    </row>
    <row r="2256" spans="1:5" x14ac:dyDescent="0.2">
      <c r="A2256" s="79">
        <v>43041</v>
      </c>
      <c r="B2256" s="77">
        <v>4.313476197</v>
      </c>
      <c r="C2256" s="77">
        <v>4.57</v>
      </c>
      <c r="E2256">
        <f t="shared" si="35"/>
        <v>2017</v>
      </c>
    </row>
    <row r="2257" spans="1:5" x14ac:dyDescent="0.2">
      <c r="A2257" s="79">
        <v>43040</v>
      </c>
      <c r="B2257" s="77">
        <v>4.4682075584999996</v>
      </c>
      <c r="C2257" s="77">
        <v>4.67</v>
      </c>
      <c r="E2257">
        <f t="shared" si="35"/>
        <v>2017</v>
      </c>
    </row>
    <row r="2258" spans="1:5" x14ac:dyDescent="0.2">
      <c r="A2258" s="79">
        <v>43039</v>
      </c>
      <c r="B2258" s="77">
        <v>4.4466217005000006</v>
      </c>
      <c r="C2258" s="77">
        <v>4.67</v>
      </c>
      <c r="E2258">
        <f t="shared" si="35"/>
        <v>2017</v>
      </c>
    </row>
    <row r="2259" spans="1:5" x14ac:dyDescent="0.2">
      <c r="A2259" s="79">
        <v>43038</v>
      </c>
      <c r="B2259" s="77">
        <v>4.4388937330000005</v>
      </c>
      <c r="C2259" s="77">
        <v>4.67</v>
      </c>
      <c r="E2259">
        <f t="shared" si="35"/>
        <v>2017</v>
      </c>
    </row>
    <row r="2260" spans="1:5" x14ac:dyDescent="0.2">
      <c r="A2260" s="79">
        <v>43035</v>
      </c>
      <c r="B2260" s="77">
        <v>4.4371578055000001</v>
      </c>
      <c r="C2260" s="77">
        <v>4.67</v>
      </c>
      <c r="E2260">
        <f t="shared" si="35"/>
        <v>2017</v>
      </c>
    </row>
    <row r="2261" spans="1:5" x14ac:dyDescent="0.2">
      <c r="A2261" s="79">
        <v>43034</v>
      </c>
      <c r="B2261" s="77">
        <v>4.4418345585000001</v>
      </c>
      <c r="C2261" s="77">
        <v>4.67</v>
      </c>
      <c r="E2261">
        <f t="shared" si="35"/>
        <v>2017</v>
      </c>
    </row>
    <row r="2262" spans="1:5" x14ac:dyDescent="0.2">
      <c r="A2262" s="79">
        <v>43033</v>
      </c>
      <c r="B2262" s="77">
        <v>4.4446453185000001</v>
      </c>
      <c r="C2262" s="77">
        <v>4.67</v>
      </c>
      <c r="E2262">
        <f t="shared" si="35"/>
        <v>2017</v>
      </c>
    </row>
    <row r="2263" spans="1:5" x14ac:dyDescent="0.2">
      <c r="A2263" s="79">
        <v>43032</v>
      </c>
      <c r="B2263" s="77">
        <v>4.445985061</v>
      </c>
      <c r="C2263" s="77">
        <v>4.67</v>
      </c>
      <c r="E2263">
        <f t="shared" si="35"/>
        <v>2017</v>
      </c>
    </row>
    <row r="2264" spans="1:5" x14ac:dyDescent="0.2">
      <c r="A2264" s="79">
        <v>43031</v>
      </c>
      <c r="B2264" s="77">
        <v>4.4438418860000004</v>
      </c>
      <c r="C2264" s="77">
        <v>4.67</v>
      </c>
      <c r="E2264">
        <f t="shared" si="35"/>
        <v>2017</v>
      </c>
    </row>
    <row r="2265" spans="1:5" x14ac:dyDescent="0.2">
      <c r="A2265" s="79">
        <v>43028</v>
      </c>
      <c r="B2265" s="77">
        <v>4.4569339270000006</v>
      </c>
      <c r="C2265" s="77">
        <v>4.67</v>
      </c>
      <c r="E2265">
        <f t="shared" si="35"/>
        <v>2017</v>
      </c>
    </row>
    <row r="2266" spans="1:5" x14ac:dyDescent="0.2">
      <c r="A2266" s="79">
        <v>43027</v>
      </c>
      <c r="B2266" s="77">
        <v>4.4612476235000003</v>
      </c>
      <c r="C2266" s="77">
        <v>4.67</v>
      </c>
      <c r="E2266">
        <f t="shared" si="35"/>
        <v>2017</v>
      </c>
    </row>
    <row r="2267" spans="1:5" x14ac:dyDescent="0.2">
      <c r="A2267" s="79">
        <v>43026</v>
      </c>
      <c r="B2267" s="77">
        <v>4.4516206819999997</v>
      </c>
      <c r="C2267" s="77">
        <v>4.67</v>
      </c>
      <c r="E2267">
        <f t="shared" si="35"/>
        <v>2017</v>
      </c>
    </row>
    <row r="2268" spans="1:5" x14ac:dyDescent="0.2">
      <c r="A2268" s="79">
        <v>43025</v>
      </c>
      <c r="B2268" s="77">
        <v>4.4540403309999999</v>
      </c>
      <c r="C2268" s="77">
        <v>4.67</v>
      </c>
      <c r="E2268">
        <f t="shared" si="35"/>
        <v>2017</v>
      </c>
    </row>
    <row r="2269" spans="1:5" x14ac:dyDescent="0.2">
      <c r="A2269" s="79">
        <v>43024</v>
      </c>
      <c r="B2269" s="77">
        <v>4.4772268589999999</v>
      </c>
      <c r="C2269" s="77">
        <v>4.67</v>
      </c>
      <c r="E2269">
        <f t="shared" si="35"/>
        <v>2017</v>
      </c>
    </row>
    <row r="2270" spans="1:5" x14ac:dyDescent="0.2">
      <c r="A2270" s="79">
        <v>43021</v>
      </c>
      <c r="B2270" s="77">
        <v>4.4835552285000002</v>
      </c>
      <c r="C2270" s="77">
        <v>4.67</v>
      </c>
      <c r="E2270">
        <f t="shared" si="35"/>
        <v>2017</v>
      </c>
    </row>
    <row r="2271" spans="1:5" x14ac:dyDescent="0.2">
      <c r="A2271" s="79">
        <v>43020</v>
      </c>
      <c r="B2271" s="77">
        <v>4.4789262655000002</v>
      </c>
      <c r="C2271" s="77">
        <v>4.67</v>
      </c>
      <c r="E2271">
        <f t="shared" si="35"/>
        <v>2017</v>
      </c>
    </row>
    <row r="2272" spans="1:5" x14ac:dyDescent="0.2">
      <c r="A2272" s="79">
        <v>43019</v>
      </c>
      <c r="B2272" s="77">
        <v>4.4782463495</v>
      </c>
      <c r="C2272" s="77">
        <v>4.67</v>
      </c>
      <c r="E2272">
        <f t="shared" si="35"/>
        <v>2017</v>
      </c>
    </row>
    <row r="2273" spans="1:5" x14ac:dyDescent="0.2">
      <c r="A2273" s="79">
        <v>43018</v>
      </c>
      <c r="B2273" s="77">
        <v>4.4890133184999996</v>
      </c>
      <c r="C2273" s="77">
        <v>4.67</v>
      </c>
      <c r="E2273">
        <f t="shared" si="35"/>
        <v>2017</v>
      </c>
    </row>
    <row r="2274" spans="1:5" x14ac:dyDescent="0.2">
      <c r="A2274" s="79">
        <v>43017</v>
      </c>
      <c r="B2274" s="77">
        <v>4.4528301820000005</v>
      </c>
      <c r="C2274" s="77">
        <v>4.67</v>
      </c>
      <c r="E2274">
        <f t="shared" si="35"/>
        <v>2017</v>
      </c>
    </row>
    <row r="2275" spans="1:5" x14ac:dyDescent="0.2">
      <c r="A2275" s="79">
        <v>43014</v>
      </c>
      <c r="B2275" s="77">
        <v>4.43355677</v>
      </c>
      <c r="C2275" s="77">
        <v>4.67</v>
      </c>
      <c r="E2275">
        <f t="shared" si="35"/>
        <v>2017</v>
      </c>
    </row>
    <row r="2276" spans="1:5" x14ac:dyDescent="0.2">
      <c r="A2276" s="79">
        <v>43013</v>
      </c>
      <c r="B2276" s="77">
        <v>4.4336234105000001</v>
      </c>
      <c r="C2276" s="77">
        <v>4.67</v>
      </c>
      <c r="E2276">
        <f t="shared" si="35"/>
        <v>2017</v>
      </c>
    </row>
    <row r="2277" spans="1:5" x14ac:dyDescent="0.2">
      <c r="A2277" s="79">
        <v>43012</v>
      </c>
      <c r="B2277" s="77">
        <v>4.4336234105000001</v>
      </c>
      <c r="C2277" s="77">
        <v>4.67</v>
      </c>
      <c r="E2277">
        <f t="shared" si="35"/>
        <v>2017</v>
      </c>
    </row>
    <row r="2278" spans="1:5" x14ac:dyDescent="0.2">
      <c r="A2278" s="79">
        <v>43011</v>
      </c>
      <c r="B2278" s="77">
        <v>4.4336234105000001</v>
      </c>
      <c r="C2278" s="77">
        <v>4.67</v>
      </c>
      <c r="E2278">
        <f t="shared" si="35"/>
        <v>2017</v>
      </c>
    </row>
    <row r="2279" spans="1:5" x14ac:dyDescent="0.2">
      <c r="A2279" s="79">
        <v>43010</v>
      </c>
      <c r="B2279" s="77">
        <v>4.4336234105000001</v>
      </c>
      <c r="C2279" s="77">
        <v>4.67</v>
      </c>
      <c r="E2279">
        <f t="shared" si="35"/>
        <v>2017</v>
      </c>
    </row>
    <row r="2280" spans="1:5" x14ac:dyDescent="0.2">
      <c r="A2280" s="79">
        <v>43007</v>
      </c>
      <c r="B2280" s="77">
        <v>4.4341565344999996</v>
      </c>
      <c r="C2280" s="77">
        <v>4.67</v>
      </c>
      <c r="E2280">
        <f t="shared" si="35"/>
        <v>2017</v>
      </c>
    </row>
    <row r="2281" spans="1:5" x14ac:dyDescent="0.2">
      <c r="A2281" s="79">
        <v>43006</v>
      </c>
      <c r="B2281" s="77">
        <v>4.429762008</v>
      </c>
      <c r="C2281" s="77">
        <v>4.38</v>
      </c>
      <c r="E2281">
        <f t="shared" si="35"/>
        <v>2017</v>
      </c>
    </row>
    <row r="2282" spans="1:5" x14ac:dyDescent="0.2">
      <c r="A2282" s="79">
        <v>43005</v>
      </c>
      <c r="B2282" s="77">
        <v>4.4415670524999999</v>
      </c>
      <c r="C2282" s="77">
        <v>4.32</v>
      </c>
      <c r="E2282">
        <f t="shared" si="35"/>
        <v>2017</v>
      </c>
    </row>
    <row r="2283" spans="1:5" x14ac:dyDescent="0.2">
      <c r="A2283" s="79">
        <v>43004</v>
      </c>
      <c r="B2283" s="77">
        <v>4.4433733374999997</v>
      </c>
      <c r="C2283" s="77">
        <v>4.32</v>
      </c>
      <c r="E2283">
        <f t="shared" si="35"/>
        <v>2017</v>
      </c>
    </row>
    <row r="2284" spans="1:5" x14ac:dyDescent="0.2">
      <c r="A2284" s="79">
        <v>43003</v>
      </c>
      <c r="B2284" s="77">
        <v>4.4559241125</v>
      </c>
      <c r="C2284" s="77">
        <v>4.32</v>
      </c>
      <c r="E2284">
        <f t="shared" si="35"/>
        <v>2017</v>
      </c>
    </row>
    <row r="2285" spans="1:5" x14ac:dyDescent="0.2">
      <c r="A2285" s="79">
        <v>43000</v>
      </c>
      <c r="B2285" s="77">
        <v>4.4768191689999997</v>
      </c>
      <c r="C2285" s="77">
        <v>4.32</v>
      </c>
      <c r="E2285">
        <f t="shared" si="35"/>
        <v>2017</v>
      </c>
    </row>
    <row r="2286" spans="1:5" x14ac:dyDescent="0.2">
      <c r="A2286" s="79">
        <v>42999</v>
      </c>
      <c r="B2286" s="77">
        <v>4.4770909525000002</v>
      </c>
      <c r="C2286" s="77">
        <v>4.32</v>
      </c>
      <c r="E2286">
        <f t="shared" si="35"/>
        <v>2017</v>
      </c>
    </row>
    <row r="2287" spans="1:5" x14ac:dyDescent="0.2">
      <c r="A2287" s="79">
        <v>42998</v>
      </c>
      <c r="B2287" s="77">
        <v>4.4882620419999997</v>
      </c>
      <c r="C2287" s="77">
        <v>4.32</v>
      </c>
      <c r="E2287">
        <f t="shared" si="35"/>
        <v>2017</v>
      </c>
    </row>
    <row r="2288" spans="1:5" x14ac:dyDescent="0.2">
      <c r="A2288" s="79">
        <v>42997</v>
      </c>
      <c r="B2288" s="77">
        <v>4.4822949295000001</v>
      </c>
      <c r="C2288" s="77">
        <v>4.32</v>
      </c>
      <c r="E2288">
        <f t="shared" si="35"/>
        <v>2017</v>
      </c>
    </row>
    <row r="2289" spans="1:5" x14ac:dyDescent="0.2">
      <c r="A2289" s="79">
        <v>42996</v>
      </c>
      <c r="B2289" s="77">
        <v>4.4868284894999997</v>
      </c>
      <c r="C2289" s="77">
        <v>4.22</v>
      </c>
      <c r="E2289">
        <f t="shared" si="35"/>
        <v>2017</v>
      </c>
    </row>
    <row r="2290" spans="1:5" x14ac:dyDescent="0.2">
      <c r="A2290" s="79">
        <v>42993</v>
      </c>
      <c r="B2290" s="77">
        <v>4.5025450865000005</v>
      </c>
      <c r="C2290" s="77">
        <v>4.22</v>
      </c>
      <c r="E2290">
        <f t="shared" si="35"/>
        <v>2017</v>
      </c>
    </row>
    <row r="2291" spans="1:5" x14ac:dyDescent="0.2">
      <c r="A2291" s="79">
        <v>42992</v>
      </c>
      <c r="B2291" s="77">
        <v>4.4996949440000007</v>
      </c>
      <c r="C2291" s="77">
        <v>4.22</v>
      </c>
      <c r="E2291">
        <f t="shared" si="35"/>
        <v>2017</v>
      </c>
    </row>
    <row r="2292" spans="1:5" x14ac:dyDescent="0.2">
      <c r="A2292" s="79">
        <v>42991</v>
      </c>
      <c r="B2292" s="77">
        <v>4.5093243635000002</v>
      </c>
      <c r="C2292" s="77">
        <v>4.13</v>
      </c>
      <c r="E2292">
        <f t="shared" si="35"/>
        <v>2017</v>
      </c>
    </row>
    <row r="2293" spans="1:5" x14ac:dyDescent="0.2">
      <c r="A2293" s="79">
        <v>42990</v>
      </c>
      <c r="B2293" s="77">
        <v>4.5142236349999996</v>
      </c>
      <c r="C2293" s="77">
        <v>4.13</v>
      </c>
      <c r="E2293">
        <f t="shared" si="35"/>
        <v>2017</v>
      </c>
    </row>
    <row r="2294" spans="1:5" x14ac:dyDescent="0.2">
      <c r="A2294" s="79">
        <v>42989</v>
      </c>
      <c r="B2294" s="77">
        <v>4.5191335559999999</v>
      </c>
      <c r="C2294" s="77">
        <v>4.13</v>
      </c>
      <c r="E2294">
        <f t="shared" si="35"/>
        <v>2017</v>
      </c>
    </row>
    <row r="2295" spans="1:5" x14ac:dyDescent="0.2">
      <c r="A2295" s="79">
        <v>42986</v>
      </c>
      <c r="B2295" s="77">
        <v>4.5479772990000003</v>
      </c>
      <c r="C2295" s="77">
        <v>4.13</v>
      </c>
      <c r="E2295">
        <f t="shared" si="35"/>
        <v>2017</v>
      </c>
    </row>
    <row r="2296" spans="1:5" x14ac:dyDescent="0.2">
      <c r="A2296" s="79">
        <v>42985</v>
      </c>
      <c r="B2296" s="77">
        <v>4.5489591474999997</v>
      </c>
      <c r="C2296" s="77">
        <v>4.13</v>
      </c>
      <c r="E2296">
        <f t="shared" si="35"/>
        <v>2017</v>
      </c>
    </row>
    <row r="2297" spans="1:5" x14ac:dyDescent="0.2">
      <c r="A2297" s="79">
        <v>42984</v>
      </c>
      <c r="B2297" s="77">
        <v>4.5220430524999999</v>
      </c>
      <c r="C2297" s="77">
        <v>4.07</v>
      </c>
      <c r="E2297">
        <f t="shared" si="35"/>
        <v>2017</v>
      </c>
    </row>
    <row r="2298" spans="1:5" x14ac:dyDescent="0.2">
      <c r="A2298" s="79">
        <v>42983</v>
      </c>
      <c r="B2298" s="77">
        <v>4.5129115044999999</v>
      </c>
      <c r="C2298" s="77">
        <v>4.07</v>
      </c>
      <c r="E2298">
        <f t="shared" si="35"/>
        <v>2017</v>
      </c>
    </row>
    <row r="2299" spans="1:5" x14ac:dyDescent="0.2">
      <c r="A2299" s="79">
        <v>42982</v>
      </c>
      <c r="B2299" s="77">
        <v>4.5194797089999996</v>
      </c>
      <c r="C2299" s="77">
        <v>4.07</v>
      </c>
      <c r="E2299">
        <f t="shared" si="35"/>
        <v>2017</v>
      </c>
    </row>
    <row r="2300" spans="1:5" x14ac:dyDescent="0.2">
      <c r="A2300" s="79">
        <v>42979</v>
      </c>
      <c r="B2300" s="77">
        <v>4.5005187019999999</v>
      </c>
      <c r="C2300" s="77">
        <v>4.07</v>
      </c>
      <c r="E2300">
        <f t="shared" si="35"/>
        <v>2017</v>
      </c>
    </row>
    <row r="2301" spans="1:5" x14ac:dyDescent="0.2">
      <c r="A2301" s="79">
        <v>42978</v>
      </c>
      <c r="B2301" s="77">
        <v>4.4766153830000004</v>
      </c>
      <c r="C2301" s="77">
        <v>4.07</v>
      </c>
      <c r="E2301">
        <f t="shared" si="35"/>
        <v>2017</v>
      </c>
    </row>
    <row r="2302" spans="1:5" x14ac:dyDescent="0.2">
      <c r="A2302" s="79">
        <v>42977</v>
      </c>
      <c r="B2302" s="77">
        <v>4.4738318810000006</v>
      </c>
      <c r="C2302" s="77">
        <v>4.07</v>
      </c>
      <c r="E2302">
        <f t="shared" si="35"/>
        <v>2017</v>
      </c>
    </row>
    <row r="2303" spans="1:5" x14ac:dyDescent="0.2">
      <c r="A2303" s="79">
        <v>42976</v>
      </c>
      <c r="B2303" s="77">
        <v>4.4721363095000006</v>
      </c>
      <c r="C2303" s="77">
        <v>4.07</v>
      </c>
      <c r="E2303">
        <f t="shared" si="35"/>
        <v>2017</v>
      </c>
    </row>
    <row r="2304" spans="1:5" x14ac:dyDescent="0.2">
      <c r="A2304" s="79">
        <v>42975</v>
      </c>
      <c r="B2304" s="77">
        <v>4.4617874440000005</v>
      </c>
      <c r="C2304" s="77">
        <v>4.07</v>
      </c>
      <c r="E2304">
        <f t="shared" si="35"/>
        <v>2017</v>
      </c>
    </row>
    <row r="2305" spans="1:5" x14ac:dyDescent="0.2">
      <c r="A2305" s="79">
        <v>42972</v>
      </c>
      <c r="B2305" s="77">
        <v>4.4404973235000007</v>
      </c>
      <c r="C2305" s="77">
        <v>4.07</v>
      </c>
      <c r="E2305">
        <f t="shared" si="35"/>
        <v>2017</v>
      </c>
    </row>
    <row r="2306" spans="1:5" x14ac:dyDescent="0.2">
      <c r="A2306" s="79">
        <v>42971</v>
      </c>
      <c r="B2306" s="77">
        <v>4.4291634235000004</v>
      </c>
      <c r="C2306" s="77">
        <v>3.97</v>
      </c>
      <c r="E2306">
        <f t="shared" si="35"/>
        <v>2017</v>
      </c>
    </row>
    <row r="2307" spans="1:5" x14ac:dyDescent="0.2">
      <c r="A2307" s="79">
        <v>42970</v>
      </c>
      <c r="B2307" s="77">
        <v>4.4301611430000003</v>
      </c>
      <c r="C2307" s="77">
        <v>3.97</v>
      </c>
      <c r="E2307">
        <f t="shared" si="35"/>
        <v>2017</v>
      </c>
    </row>
    <row r="2308" spans="1:5" x14ac:dyDescent="0.2">
      <c r="A2308" s="79">
        <v>42969</v>
      </c>
      <c r="B2308" s="77">
        <v>4.4282990734999998</v>
      </c>
      <c r="C2308" s="77">
        <v>3.97</v>
      </c>
      <c r="E2308">
        <f t="shared" si="35"/>
        <v>2017</v>
      </c>
    </row>
    <row r="2309" spans="1:5" x14ac:dyDescent="0.2">
      <c r="A2309" s="79">
        <v>42968</v>
      </c>
      <c r="B2309" s="77">
        <v>4.4251769999999997</v>
      </c>
      <c r="C2309" s="77">
        <v>3.97</v>
      </c>
      <c r="E2309">
        <f t="shared" si="35"/>
        <v>2017</v>
      </c>
    </row>
    <row r="2310" spans="1:5" x14ac:dyDescent="0.2">
      <c r="A2310" s="79">
        <v>42965</v>
      </c>
      <c r="B2310" s="77">
        <v>4.4228549074999997</v>
      </c>
      <c r="C2310" s="77">
        <v>3.92</v>
      </c>
      <c r="E2310">
        <f t="shared" si="35"/>
        <v>2017</v>
      </c>
    </row>
    <row r="2311" spans="1:5" x14ac:dyDescent="0.2">
      <c r="A2311" s="79">
        <v>42964</v>
      </c>
      <c r="B2311" s="77">
        <v>4.4196743060000001</v>
      </c>
      <c r="C2311" s="77">
        <v>3.92</v>
      </c>
      <c r="E2311">
        <f t="shared" si="35"/>
        <v>2017</v>
      </c>
    </row>
    <row r="2312" spans="1:5" x14ac:dyDescent="0.2">
      <c r="A2312" s="79">
        <v>42963</v>
      </c>
      <c r="B2312" s="77">
        <v>4.4087757079999994</v>
      </c>
      <c r="C2312" s="77">
        <v>3.92</v>
      </c>
      <c r="E2312">
        <f t="shared" si="35"/>
        <v>2017</v>
      </c>
    </row>
    <row r="2313" spans="1:5" x14ac:dyDescent="0.2">
      <c r="A2313" s="79">
        <v>42962</v>
      </c>
      <c r="B2313" s="77">
        <v>4.4127326020000002</v>
      </c>
      <c r="C2313" s="77">
        <v>3.92</v>
      </c>
      <c r="E2313">
        <f t="shared" si="35"/>
        <v>2017</v>
      </c>
    </row>
    <row r="2314" spans="1:5" x14ac:dyDescent="0.2">
      <c r="A2314" s="79">
        <v>42961</v>
      </c>
      <c r="B2314" s="77">
        <v>4.4222582109999999</v>
      </c>
      <c r="C2314" s="77">
        <v>3.92</v>
      </c>
      <c r="E2314">
        <f t="shared" si="35"/>
        <v>2017</v>
      </c>
    </row>
    <row r="2315" spans="1:5" x14ac:dyDescent="0.2">
      <c r="A2315" s="79">
        <v>42958</v>
      </c>
      <c r="B2315" s="77">
        <v>4.4287644359999998</v>
      </c>
      <c r="C2315" s="77">
        <v>3.92</v>
      </c>
      <c r="E2315">
        <f t="shared" ref="E2315:E2378" si="36">YEAR(A2315)</f>
        <v>2017</v>
      </c>
    </row>
    <row r="2316" spans="1:5" x14ac:dyDescent="0.2">
      <c r="A2316" s="79">
        <v>42957</v>
      </c>
      <c r="B2316" s="77">
        <v>4.4384930049999998</v>
      </c>
      <c r="C2316" s="77">
        <v>3.92</v>
      </c>
      <c r="E2316">
        <f t="shared" si="36"/>
        <v>2017</v>
      </c>
    </row>
    <row r="2317" spans="1:5" x14ac:dyDescent="0.2">
      <c r="A2317" s="79">
        <v>42956</v>
      </c>
      <c r="B2317" s="77">
        <v>4.4203365515000002</v>
      </c>
      <c r="C2317" s="77">
        <v>3.92</v>
      </c>
      <c r="E2317">
        <f t="shared" si="36"/>
        <v>2017</v>
      </c>
    </row>
    <row r="2318" spans="1:5" x14ac:dyDescent="0.2">
      <c r="A2318" s="79">
        <v>42955</v>
      </c>
      <c r="B2318" s="77">
        <v>4.3990456345000002</v>
      </c>
      <c r="C2318" s="77">
        <v>3.92</v>
      </c>
      <c r="E2318">
        <f t="shared" si="36"/>
        <v>2017</v>
      </c>
    </row>
    <row r="2319" spans="1:5" x14ac:dyDescent="0.2">
      <c r="A2319" s="79">
        <v>42954</v>
      </c>
      <c r="B2319" s="77">
        <v>4.3889012924999999</v>
      </c>
      <c r="C2319" s="77">
        <v>3.92</v>
      </c>
      <c r="E2319">
        <f t="shared" si="36"/>
        <v>2017</v>
      </c>
    </row>
    <row r="2320" spans="1:5" x14ac:dyDescent="0.2">
      <c r="A2320" s="79">
        <v>42951</v>
      </c>
      <c r="B2320" s="77">
        <v>4.3843352825000004</v>
      </c>
      <c r="C2320" s="77">
        <v>3.92</v>
      </c>
      <c r="E2320">
        <f t="shared" si="36"/>
        <v>2017</v>
      </c>
    </row>
    <row r="2321" spans="1:5" x14ac:dyDescent="0.2">
      <c r="A2321" s="79">
        <v>42950</v>
      </c>
      <c r="B2321" s="77">
        <v>4.3917108429999994</v>
      </c>
      <c r="C2321" s="77">
        <v>3.92</v>
      </c>
      <c r="E2321">
        <f t="shared" si="36"/>
        <v>2017</v>
      </c>
    </row>
    <row r="2322" spans="1:5" x14ac:dyDescent="0.2">
      <c r="A2322" s="79">
        <v>42949</v>
      </c>
      <c r="B2322" s="77">
        <v>4.3887706959999999</v>
      </c>
      <c r="C2322" s="77">
        <v>3.92</v>
      </c>
      <c r="E2322">
        <f t="shared" si="36"/>
        <v>2017</v>
      </c>
    </row>
    <row r="2323" spans="1:5" x14ac:dyDescent="0.2">
      <c r="A2323" s="79">
        <v>42948</v>
      </c>
      <c r="B2323" s="77">
        <v>4.3914493255</v>
      </c>
      <c r="C2323" s="77">
        <v>3.92</v>
      </c>
      <c r="E2323">
        <f t="shared" si="36"/>
        <v>2017</v>
      </c>
    </row>
    <row r="2324" spans="1:5" x14ac:dyDescent="0.2">
      <c r="A2324" s="79">
        <v>42947</v>
      </c>
      <c r="B2324" s="77">
        <v>4.3857693070000003</v>
      </c>
      <c r="C2324" s="77">
        <v>3.92</v>
      </c>
      <c r="E2324">
        <f t="shared" si="36"/>
        <v>2017</v>
      </c>
    </row>
    <row r="2325" spans="1:5" x14ac:dyDescent="0.2">
      <c r="A2325" s="79">
        <v>42944</v>
      </c>
      <c r="B2325" s="77">
        <v>4.3791286210000004</v>
      </c>
      <c r="C2325" s="77">
        <v>3.82</v>
      </c>
      <c r="E2325">
        <f t="shared" si="36"/>
        <v>2017</v>
      </c>
    </row>
    <row r="2326" spans="1:5" x14ac:dyDescent="0.2">
      <c r="A2326" s="79">
        <v>42943</v>
      </c>
      <c r="B2326" s="77">
        <v>4.3752317300000003</v>
      </c>
      <c r="C2326" s="77">
        <v>3.82</v>
      </c>
      <c r="E2326">
        <f t="shared" si="36"/>
        <v>2017</v>
      </c>
    </row>
    <row r="2327" spans="1:5" x14ac:dyDescent="0.2">
      <c r="A2327" s="79">
        <v>42942</v>
      </c>
      <c r="B2327" s="77">
        <v>4.3677820655000001</v>
      </c>
      <c r="C2327" s="77">
        <v>3.82</v>
      </c>
      <c r="E2327">
        <f t="shared" si="36"/>
        <v>2017</v>
      </c>
    </row>
    <row r="2328" spans="1:5" x14ac:dyDescent="0.2">
      <c r="A2328" s="79">
        <v>42941</v>
      </c>
      <c r="B2328" s="77">
        <v>4.3697230180000002</v>
      </c>
      <c r="C2328" s="77">
        <v>3.82</v>
      </c>
      <c r="E2328">
        <f t="shared" si="36"/>
        <v>2017</v>
      </c>
    </row>
    <row r="2329" spans="1:5" x14ac:dyDescent="0.2">
      <c r="A2329" s="79">
        <v>42940</v>
      </c>
      <c r="B2329" s="77">
        <v>4.3700466625000001</v>
      </c>
      <c r="C2329" s="77">
        <v>3.82</v>
      </c>
      <c r="E2329">
        <f t="shared" si="36"/>
        <v>2017</v>
      </c>
    </row>
    <row r="2330" spans="1:5" x14ac:dyDescent="0.2">
      <c r="A2330" s="79">
        <v>42937</v>
      </c>
      <c r="B2330" s="77">
        <v>4.3596488564999998</v>
      </c>
      <c r="C2330" s="77">
        <v>3.8</v>
      </c>
      <c r="E2330">
        <f t="shared" si="36"/>
        <v>2017</v>
      </c>
    </row>
    <row r="2331" spans="1:5" x14ac:dyDescent="0.2">
      <c r="A2331" s="79">
        <v>42936</v>
      </c>
      <c r="B2331" s="77">
        <v>4.3644863845000001</v>
      </c>
      <c r="C2331" s="77">
        <v>3.8</v>
      </c>
      <c r="E2331">
        <f t="shared" si="36"/>
        <v>2017</v>
      </c>
    </row>
    <row r="2332" spans="1:5" x14ac:dyDescent="0.2">
      <c r="A2332" s="79">
        <v>42935</v>
      </c>
      <c r="B2332" s="77">
        <v>4.3692699569999993</v>
      </c>
      <c r="C2332" s="77">
        <v>3.8</v>
      </c>
      <c r="E2332">
        <f t="shared" si="36"/>
        <v>2017</v>
      </c>
    </row>
    <row r="2333" spans="1:5" x14ac:dyDescent="0.2">
      <c r="A2333" s="79">
        <v>42934</v>
      </c>
      <c r="B2333" s="77">
        <v>4.3728321115000002</v>
      </c>
      <c r="C2333" s="77">
        <v>3.75</v>
      </c>
      <c r="E2333">
        <f t="shared" si="36"/>
        <v>2017</v>
      </c>
    </row>
    <row r="2334" spans="1:5" x14ac:dyDescent="0.2">
      <c r="A2334" s="79">
        <v>42933</v>
      </c>
      <c r="B2334" s="77">
        <v>4.3584894475000002</v>
      </c>
      <c r="C2334" s="77">
        <v>3.85</v>
      </c>
      <c r="E2334">
        <f t="shared" si="36"/>
        <v>2017</v>
      </c>
    </row>
    <row r="2335" spans="1:5" x14ac:dyDescent="0.2">
      <c r="A2335" s="79">
        <v>42930</v>
      </c>
      <c r="B2335" s="77">
        <v>4.3546291955000003</v>
      </c>
      <c r="C2335" s="77">
        <v>4</v>
      </c>
      <c r="E2335">
        <f t="shared" si="36"/>
        <v>2017</v>
      </c>
    </row>
    <row r="2336" spans="1:5" x14ac:dyDescent="0.2">
      <c r="A2336" s="79">
        <v>42929</v>
      </c>
      <c r="B2336" s="77">
        <v>4.3491721970000006</v>
      </c>
      <c r="C2336" s="77">
        <v>4</v>
      </c>
      <c r="E2336">
        <f t="shared" si="36"/>
        <v>2017</v>
      </c>
    </row>
    <row r="2337" spans="1:5" x14ac:dyDescent="0.2">
      <c r="A2337" s="79">
        <v>42928</v>
      </c>
      <c r="B2337" s="77">
        <v>4.3460326005000001</v>
      </c>
      <c r="C2337" s="77">
        <v>4</v>
      </c>
      <c r="E2337">
        <f t="shared" si="36"/>
        <v>2017</v>
      </c>
    </row>
    <row r="2338" spans="1:5" x14ac:dyDescent="0.2">
      <c r="A2338" s="79">
        <v>42927</v>
      </c>
      <c r="B2338" s="77">
        <v>4.3368959490000005</v>
      </c>
      <c r="C2338" s="77">
        <v>4</v>
      </c>
      <c r="E2338">
        <f t="shared" si="36"/>
        <v>2017</v>
      </c>
    </row>
    <row r="2339" spans="1:5" x14ac:dyDescent="0.2">
      <c r="A2339" s="79">
        <v>42926</v>
      </c>
      <c r="B2339" s="77">
        <v>4.3360672644999996</v>
      </c>
      <c r="C2339" s="77">
        <v>4</v>
      </c>
      <c r="E2339">
        <f t="shared" si="36"/>
        <v>2017</v>
      </c>
    </row>
    <row r="2340" spans="1:5" x14ac:dyDescent="0.2">
      <c r="A2340" s="79">
        <v>42923</v>
      </c>
      <c r="B2340" s="77">
        <v>4.3349840540000004</v>
      </c>
      <c r="C2340" s="77">
        <v>4</v>
      </c>
      <c r="E2340">
        <f t="shared" si="36"/>
        <v>2017</v>
      </c>
    </row>
    <row r="2341" spans="1:5" x14ac:dyDescent="0.2">
      <c r="A2341" s="79">
        <v>42922</v>
      </c>
      <c r="B2341" s="77">
        <v>4.3377249875000006</v>
      </c>
      <c r="C2341" s="77">
        <v>4</v>
      </c>
      <c r="E2341">
        <f t="shared" si="36"/>
        <v>2017</v>
      </c>
    </row>
    <row r="2342" spans="1:5" x14ac:dyDescent="0.2">
      <c r="A2342" s="79">
        <v>42921</v>
      </c>
      <c r="B2342" s="77">
        <v>4.3370234774999998</v>
      </c>
      <c r="C2342" s="77">
        <v>4</v>
      </c>
      <c r="E2342">
        <f t="shared" si="36"/>
        <v>2017</v>
      </c>
    </row>
    <row r="2343" spans="1:5" x14ac:dyDescent="0.2">
      <c r="A2343" s="79">
        <v>42920</v>
      </c>
      <c r="B2343" s="77">
        <v>4.3379163245000001</v>
      </c>
      <c r="C2343" s="77">
        <v>4</v>
      </c>
      <c r="E2343">
        <f t="shared" si="36"/>
        <v>2017</v>
      </c>
    </row>
    <row r="2344" spans="1:5" x14ac:dyDescent="0.2">
      <c r="A2344" s="79">
        <v>42919</v>
      </c>
      <c r="B2344" s="77">
        <v>4.3383628955000004</v>
      </c>
      <c r="C2344" s="77">
        <v>4</v>
      </c>
      <c r="E2344">
        <f t="shared" si="36"/>
        <v>2017</v>
      </c>
    </row>
    <row r="2345" spans="1:5" x14ac:dyDescent="0.2">
      <c r="A2345" s="79">
        <v>42916</v>
      </c>
      <c r="B2345" s="77">
        <v>4.3512249839999999</v>
      </c>
      <c r="C2345" s="77">
        <v>4</v>
      </c>
      <c r="E2345">
        <f t="shared" si="36"/>
        <v>2017</v>
      </c>
    </row>
    <row r="2346" spans="1:5" x14ac:dyDescent="0.2">
      <c r="A2346" s="79">
        <v>42915</v>
      </c>
      <c r="B2346" s="77">
        <v>4.3482106149999993</v>
      </c>
      <c r="C2346" s="77">
        <v>4</v>
      </c>
      <c r="E2346">
        <f t="shared" si="36"/>
        <v>2017</v>
      </c>
    </row>
    <row r="2347" spans="1:5" x14ac:dyDescent="0.2">
      <c r="A2347" s="79">
        <v>42914</v>
      </c>
      <c r="B2347" s="77">
        <v>4.3385542915000004</v>
      </c>
      <c r="C2347" s="77">
        <v>4.07</v>
      </c>
      <c r="E2347">
        <f t="shared" si="36"/>
        <v>2017</v>
      </c>
    </row>
    <row r="2348" spans="1:5" x14ac:dyDescent="0.2">
      <c r="A2348" s="79">
        <v>42913</v>
      </c>
      <c r="B2348" s="77">
        <v>4.6243283625</v>
      </c>
      <c r="C2348" s="77">
        <v>4.07</v>
      </c>
      <c r="E2348">
        <f t="shared" si="36"/>
        <v>2017</v>
      </c>
    </row>
    <row r="2349" spans="1:5" x14ac:dyDescent="0.2">
      <c r="A2349" s="79">
        <v>42912</v>
      </c>
      <c r="B2349" s="77">
        <v>4.6062059400000006</v>
      </c>
      <c r="C2349" s="77">
        <v>4.07</v>
      </c>
      <c r="E2349">
        <f t="shared" si="36"/>
        <v>2017</v>
      </c>
    </row>
    <row r="2350" spans="1:5" x14ac:dyDescent="0.2">
      <c r="A2350" s="79">
        <v>42909</v>
      </c>
      <c r="B2350" s="77">
        <v>4.6078904655000006</v>
      </c>
      <c r="C2350" s="77">
        <v>4.07</v>
      </c>
      <c r="E2350">
        <f t="shared" si="36"/>
        <v>2017</v>
      </c>
    </row>
    <row r="2351" spans="1:5" x14ac:dyDescent="0.2">
      <c r="A2351" s="79">
        <v>42908</v>
      </c>
      <c r="B2351" s="77">
        <v>4.6092389489999999</v>
      </c>
      <c r="C2351" s="77">
        <v>4.07</v>
      </c>
      <c r="E2351">
        <f t="shared" si="36"/>
        <v>2017</v>
      </c>
    </row>
    <row r="2352" spans="1:5" x14ac:dyDescent="0.2">
      <c r="A2352" s="79">
        <v>42907</v>
      </c>
      <c r="B2352" s="77">
        <v>4.6134243225000002</v>
      </c>
      <c r="C2352" s="77">
        <v>4.07</v>
      </c>
      <c r="E2352">
        <f t="shared" si="36"/>
        <v>2017</v>
      </c>
    </row>
    <row r="2353" spans="1:5" x14ac:dyDescent="0.2">
      <c r="A2353" s="79">
        <v>42906</v>
      </c>
      <c r="B2353" s="77">
        <v>4.61261367</v>
      </c>
      <c r="C2353" s="77">
        <v>4.07</v>
      </c>
      <c r="E2353">
        <f t="shared" si="36"/>
        <v>2017</v>
      </c>
    </row>
    <row r="2354" spans="1:5" x14ac:dyDescent="0.2">
      <c r="A2354" s="79">
        <v>42905</v>
      </c>
      <c r="B2354" s="77">
        <v>4.7660248349999996</v>
      </c>
      <c r="C2354" s="77">
        <v>4.07</v>
      </c>
      <c r="E2354">
        <f t="shared" si="36"/>
        <v>2017</v>
      </c>
    </row>
    <row r="2355" spans="1:5" x14ac:dyDescent="0.2">
      <c r="A2355" s="79">
        <v>42902</v>
      </c>
      <c r="B2355" s="77">
        <v>4.7721132224999998</v>
      </c>
      <c r="C2355" s="77">
        <v>4.07</v>
      </c>
      <c r="E2355">
        <f t="shared" si="36"/>
        <v>2017</v>
      </c>
    </row>
    <row r="2356" spans="1:5" x14ac:dyDescent="0.2">
      <c r="A2356" s="79">
        <v>42901</v>
      </c>
      <c r="B2356" s="77">
        <v>4.7742864325000003</v>
      </c>
      <c r="C2356" s="77">
        <v>4.07</v>
      </c>
      <c r="E2356">
        <f t="shared" si="36"/>
        <v>2017</v>
      </c>
    </row>
    <row r="2357" spans="1:5" x14ac:dyDescent="0.2">
      <c r="A2357" s="79">
        <v>42900</v>
      </c>
      <c r="B2357" s="77">
        <v>4.7858163275000001</v>
      </c>
      <c r="C2357" s="77">
        <v>4.07</v>
      </c>
      <c r="E2357">
        <f t="shared" si="36"/>
        <v>2017</v>
      </c>
    </row>
    <row r="2358" spans="1:5" x14ac:dyDescent="0.2">
      <c r="A2358" s="79">
        <v>42899</v>
      </c>
      <c r="B2358" s="77">
        <v>4.7801850200000002</v>
      </c>
      <c r="C2358" s="77">
        <v>3.97</v>
      </c>
      <c r="E2358">
        <f t="shared" si="36"/>
        <v>2017</v>
      </c>
    </row>
    <row r="2359" spans="1:5" x14ac:dyDescent="0.2">
      <c r="A2359" s="79">
        <v>42898</v>
      </c>
      <c r="B2359" s="77">
        <v>4.9279199814999997</v>
      </c>
      <c r="C2359" s="77">
        <v>3.97</v>
      </c>
      <c r="E2359">
        <f t="shared" si="36"/>
        <v>2017</v>
      </c>
    </row>
    <row r="2360" spans="1:5" x14ac:dyDescent="0.2">
      <c r="A2360" s="79">
        <v>42895</v>
      </c>
      <c r="B2360" s="77">
        <v>4.9283549455000006</v>
      </c>
      <c r="C2360" s="77">
        <v>3.97</v>
      </c>
      <c r="E2360">
        <f t="shared" si="36"/>
        <v>2017</v>
      </c>
    </row>
    <row r="2361" spans="1:5" x14ac:dyDescent="0.2">
      <c r="A2361" s="79">
        <v>42894</v>
      </c>
      <c r="B2361" s="77">
        <v>4.9264706040000004</v>
      </c>
      <c r="C2361" s="77">
        <v>3.97</v>
      </c>
      <c r="E2361">
        <f t="shared" si="36"/>
        <v>2017</v>
      </c>
    </row>
    <row r="2362" spans="1:5" x14ac:dyDescent="0.2">
      <c r="A2362" s="79">
        <v>42893</v>
      </c>
      <c r="B2362" s="77">
        <v>4.9297329010000004</v>
      </c>
      <c r="C2362" s="77">
        <v>3.92</v>
      </c>
      <c r="E2362">
        <f t="shared" si="36"/>
        <v>2017</v>
      </c>
    </row>
    <row r="2363" spans="1:5" x14ac:dyDescent="0.2">
      <c r="A2363" s="79">
        <v>42892</v>
      </c>
      <c r="B2363" s="77">
        <v>4.9300231114999997</v>
      </c>
      <c r="C2363" s="77">
        <v>3.82</v>
      </c>
      <c r="E2363">
        <f t="shared" si="36"/>
        <v>2017</v>
      </c>
    </row>
    <row r="2364" spans="1:5" x14ac:dyDescent="0.2">
      <c r="A2364" s="79">
        <v>42891</v>
      </c>
      <c r="B2364" s="77">
        <v>4.9234296414999994</v>
      </c>
      <c r="C2364" s="77">
        <v>3.82</v>
      </c>
      <c r="E2364">
        <f t="shared" si="36"/>
        <v>2017</v>
      </c>
    </row>
    <row r="2365" spans="1:5" x14ac:dyDescent="0.2">
      <c r="A2365" s="79">
        <v>42888</v>
      </c>
      <c r="B2365" s="77">
        <v>4.9179365124999999</v>
      </c>
      <c r="C2365" s="77">
        <v>3.82</v>
      </c>
      <c r="E2365">
        <f t="shared" si="36"/>
        <v>2017</v>
      </c>
    </row>
    <row r="2366" spans="1:5" x14ac:dyDescent="0.2">
      <c r="A2366" s="79">
        <v>42887</v>
      </c>
      <c r="B2366" s="77">
        <v>4.9240809485000003</v>
      </c>
      <c r="C2366" s="77">
        <v>3.82</v>
      </c>
      <c r="E2366">
        <f t="shared" si="36"/>
        <v>2017</v>
      </c>
    </row>
    <row r="2367" spans="1:5" x14ac:dyDescent="0.2">
      <c r="A2367" s="79">
        <v>42886</v>
      </c>
      <c r="B2367" s="77">
        <v>4.9191641869999998</v>
      </c>
      <c r="C2367" s="77">
        <v>3.82</v>
      </c>
      <c r="E2367">
        <f t="shared" si="36"/>
        <v>2017</v>
      </c>
    </row>
    <row r="2368" spans="1:5" x14ac:dyDescent="0.2">
      <c r="A2368" s="79">
        <v>42885</v>
      </c>
      <c r="B2368" s="77">
        <v>4.8145662509999996</v>
      </c>
      <c r="C2368" s="77">
        <v>3.82</v>
      </c>
      <c r="E2368">
        <f t="shared" si="36"/>
        <v>2017</v>
      </c>
    </row>
    <row r="2369" spans="1:5" x14ac:dyDescent="0.2">
      <c r="A2369" s="79">
        <v>42884</v>
      </c>
      <c r="B2369" s="77">
        <v>4.815479592</v>
      </c>
      <c r="C2369" s="77">
        <v>3.82</v>
      </c>
      <c r="E2369">
        <f t="shared" si="36"/>
        <v>2017</v>
      </c>
    </row>
    <row r="2370" spans="1:5" x14ac:dyDescent="0.2">
      <c r="A2370" s="79">
        <v>42881</v>
      </c>
      <c r="B2370" s="77">
        <v>4.8145662509999996</v>
      </c>
      <c r="C2370" s="77">
        <v>3.82</v>
      </c>
      <c r="E2370">
        <f t="shared" si="36"/>
        <v>2017</v>
      </c>
    </row>
    <row r="2371" spans="1:5" x14ac:dyDescent="0.2">
      <c r="A2371" s="79">
        <v>42880</v>
      </c>
      <c r="B2371" s="77">
        <v>4.8047523480000001</v>
      </c>
      <c r="C2371" s="77">
        <v>3.82</v>
      </c>
      <c r="E2371">
        <f t="shared" si="36"/>
        <v>2017</v>
      </c>
    </row>
    <row r="2372" spans="1:5" x14ac:dyDescent="0.2">
      <c r="A2372" s="79">
        <v>42879</v>
      </c>
      <c r="B2372" s="77">
        <v>4.7901757860000007</v>
      </c>
      <c r="C2372" s="77">
        <v>3.82</v>
      </c>
      <c r="E2372">
        <f t="shared" si="36"/>
        <v>2017</v>
      </c>
    </row>
    <row r="2373" spans="1:5" x14ac:dyDescent="0.2">
      <c r="A2373" s="79">
        <v>42878</v>
      </c>
      <c r="B2373" s="77">
        <v>4.7912190149999994</v>
      </c>
      <c r="C2373" s="77">
        <v>3.72</v>
      </c>
      <c r="E2373">
        <f t="shared" si="36"/>
        <v>2017</v>
      </c>
    </row>
    <row r="2374" spans="1:5" x14ac:dyDescent="0.2">
      <c r="A2374" s="79">
        <v>42877</v>
      </c>
      <c r="B2374" s="77">
        <v>4.7931675660000002</v>
      </c>
      <c r="C2374" s="77">
        <v>3.72</v>
      </c>
      <c r="E2374">
        <f t="shared" si="36"/>
        <v>2017</v>
      </c>
    </row>
    <row r="2375" spans="1:5" x14ac:dyDescent="0.2">
      <c r="A2375" s="79">
        <v>42874</v>
      </c>
      <c r="B2375" s="77">
        <v>4.502541742</v>
      </c>
      <c r="C2375" s="77">
        <v>3.72</v>
      </c>
      <c r="E2375">
        <f t="shared" si="36"/>
        <v>2017</v>
      </c>
    </row>
    <row r="2376" spans="1:5" x14ac:dyDescent="0.2">
      <c r="A2376" s="79">
        <v>42873</v>
      </c>
      <c r="B2376" s="77">
        <v>4.4999274190000005</v>
      </c>
      <c r="C2376" s="77">
        <v>3.72</v>
      </c>
      <c r="E2376">
        <f t="shared" si="36"/>
        <v>2017</v>
      </c>
    </row>
    <row r="2377" spans="1:5" x14ac:dyDescent="0.2">
      <c r="A2377" s="79">
        <v>42872</v>
      </c>
      <c r="B2377" s="77">
        <v>4.3605918900000002</v>
      </c>
      <c r="C2377" s="77">
        <v>3.72</v>
      </c>
      <c r="E2377">
        <f t="shared" si="36"/>
        <v>2017</v>
      </c>
    </row>
    <row r="2378" spans="1:5" x14ac:dyDescent="0.2">
      <c r="A2378" s="79">
        <v>42871</v>
      </c>
      <c r="B2378" s="77">
        <v>4.3576782300000003</v>
      </c>
      <c r="C2378" s="77">
        <v>3.58</v>
      </c>
      <c r="E2378">
        <f t="shared" si="36"/>
        <v>2017</v>
      </c>
    </row>
    <row r="2379" spans="1:5" x14ac:dyDescent="0.2">
      <c r="A2379" s="79">
        <v>42870</v>
      </c>
      <c r="B2379" s="77">
        <v>4.3538836499999993</v>
      </c>
      <c r="C2379" s="77">
        <v>3.58</v>
      </c>
      <c r="E2379">
        <f t="shared" ref="E2379:E2442" si="37">YEAR(A2379)</f>
        <v>2017</v>
      </c>
    </row>
    <row r="2380" spans="1:5" x14ac:dyDescent="0.2">
      <c r="A2380" s="79">
        <v>42867</v>
      </c>
      <c r="B2380" s="77">
        <v>4.3484562900000006</v>
      </c>
      <c r="C2380" s="77">
        <v>3.55</v>
      </c>
      <c r="E2380">
        <f t="shared" si="37"/>
        <v>2017</v>
      </c>
    </row>
    <row r="2381" spans="1:5" x14ac:dyDescent="0.2">
      <c r="A2381" s="79">
        <v>42866</v>
      </c>
      <c r="B2381" s="77">
        <v>4.3454958899999996</v>
      </c>
      <c r="C2381" s="77">
        <v>3.55</v>
      </c>
      <c r="E2381">
        <f t="shared" si="37"/>
        <v>2017</v>
      </c>
    </row>
    <row r="2382" spans="1:5" x14ac:dyDescent="0.2">
      <c r="A2382" s="79">
        <v>42865</v>
      </c>
      <c r="B2382" s="77">
        <v>4.3458106499999998</v>
      </c>
      <c r="C2382" s="77">
        <v>3.55</v>
      </c>
      <c r="E2382">
        <f t="shared" si="37"/>
        <v>2017</v>
      </c>
    </row>
    <row r="2383" spans="1:5" x14ac:dyDescent="0.2">
      <c r="A2383" s="79">
        <v>42864</v>
      </c>
      <c r="B2383" s="77">
        <v>4.3433568300000003</v>
      </c>
      <c r="C2383" s="77">
        <v>3.52</v>
      </c>
      <c r="E2383">
        <f t="shared" si="37"/>
        <v>2017</v>
      </c>
    </row>
    <row r="2384" spans="1:5" x14ac:dyDescent="0.2">
      <c r="A2384" s="79">
        <v>42863</v>
      </c>
      <c r="B2384" s="77">
        <v>4.3449923999999998</v>
      </c>
      <c r="C2384" s="77">
        <v>3.52</v>
      </c>
      <c r="E2384">
        <f t="shared" si="37"/>
        <v>2017</v>
      </c>
    </row>
    <row r="2385" spans="1:5" x14ac:dyDescent="0.2">
      <c r="A2385" s="79">
        <v>42860</v>
      </c>
      <c r="B2385" s="77">
        <v>4.3461883800000001</v>
      </c>
      <c r="C2385" s="77">
        <v>3.52</v>
      </c>
      <c r="E2385">
        <f t="shared" si="37"/>
        <v>2017</v>
      </c>
    </row>
    <row r="2386" spans="1:5" x14ac:dyDescent="0.2">
      <c r="A2386" s="79">
        <v>42859</v>
      </c>
      <c r="B2386" s="77">
        <v>4.3504111199999995</v>
      </c>
      <c r="C2386" s="77">
        <v>3.88</v>
      </c>
      <c r="E2386">
        <f t="shared" si="37"/>
        <v>2017</v>
      </c>
    </row>
    <row r="2387" spans="1:5" x14ac:dyDescent="0.2">
      <c r="A2387" s="79">
        <v>42858</v>
      </c>
      <c r="B2387" s="77">
        <v>4.3495911300000003</v>
      </c>
      <c r="C2387" s="77">
        <v>3.88</v>
      </c>
      <c r="E2387">
        <f t="shared" si="37"/>
        <v>2017</v>
      </c>
    </row>
    <row r="2388" spans="1:5" x14ac:dyDescent="0.2">
      <c r="A2388" s="79">
        <v>42857</v>
      </c>
      <c r="B2388" s="77">
        <v>4.3507896600000002</v>
      </c>
      <c r="C2388" s="77">
        <v>3.88</v>
      </c>
      <c r="E2388">
        <f t="shared" si="37"/>
        <v>2017</v>
      </c>
    </row>
    <row r="2389" spans="1:5" x14ac:dyDescent="0.2">
      <c r="A2389" s="79">
        <v>42856</v>
      </c>
      <c r="B2389" s="77">
        <v>4.3538836499999993</v>
      </c>
      <c r="C2389" s="77">
        <v>3.88</v>
      </c>
      <c r="E2389">
        <f t="shared" si="37"/>
        <v>2017</v>
      </c>
    </row>
    <row r="2390" spans="1:5" x14ac:dyDescent="0.2">
      <c r="A2390" s="79">
        <v>42853</v>
      </c>
      <c r="B2390" s="77">
        <v>4.3538836499999993</v>
      </c>
      <c r="C2390" s="77">
        <v>3.88</v>
      </c>
      <c r="E2390">
        <f t="shared" si="37"/>
        <v>2017</v>
      </c>
    </row>
    <row r="2391" spans="1:5" x14ac:dyDescent="0.2">
      <c r="A2391" s="79">
        <v>42852</v>
      </c>
      <c r="B2391" s="77">
        <v>4.3495280699999999</v>
      </c>
      <c r="C2391" s="77">
        <v>3.88</v>
      </c>
      <c r="E2391">
        <f t="shared" si="37"/>
        <v>2017</v>
      </c>
    </row>
    <row r="2392" spans="1:5" x14ac:dyDescent="0.2">
      <c r="A2392" s="79">
        <v>42851</v>
      </c>
      <c r="B2392" s="77">
        <v>4.35255714</v>
      </c>
      <c r="C2392" s="77">
        <v>3.88</v>
      </c>
      <c r="E2392">
        <f t="shared" si="37"/>
        <v>2017</v>
      </c>
    </row>
    <row r="2393" spans="1:5" x14ac:dyDescent="0.2">
      <c r="A2393" s="79">
        <v>42850</v>
      </c>
      <c r="B2393" s="77">
        <v>4.35786813</v>
      </c>
      <c r="C2393" s="77">
        <v>3.88</v>
      </c>
      <c r="E2393">
        <f t="shared" si="37"/>
        <v>2017</v>
      </c>
    </row>
    <row r="2394" spans="1:5" x14ac:dyDescent="0.2">
      <c r="A2394" s="79">
        <v>42849</v>
      </c>
      <c r="B2394" s="77">
        <v>4.3575516299999997</v>
      </c>
      <c r="C2394" s="77">
        <v>3.88</v>
      </c>
      <c r="E2394">
        <f t="shared" si="37"/>
        <v>2017</v>
      </c>
    </row>
    <row r="2395" spans="1:5" x14ac:dyDescent="0.2">
      <c r="A2395" s="79">
        <v>42846</v>
      </c>
      <c r="B2395" s="77">
        <v>4.3573617599999999</v>
      </c>
      <c r="C2395" s="77">
        <v>3.88</v>
      </c>
      <c r="E2395">
        <f t="shared" si="37"/>
        <v>2017</v>
      </c>
    </row>
    <row r="2396" spans="1:5" x14ac:dyDescent="0.2">
      <c r="A2396" s="79">
        <v>42845</v>
      </c>
      <c r="B2396" s="77">
        <v>4.3595146500000004</v>
      </c>
      <c r="C2396" s="77">
        <v>3.88</v>
      </c>
      <c r="E2396">
        <f t="shared" si="37"/>
        <v>2017</v>
      </c>
    </row>
    <row r="2397" spans="1:5" x14ac:dyDescent="0.2">
      <c r="A2397" s="79">
        <v>42844</v>
      </c>
      <c r="B2397" s="77">
        <v>4.3558433699999997</v>
      </c>
      <c r="C2397" s="77">
        <v>3.88</v>
      </c>
      <c r="E2397">
        <f t="shared" si="37"/>
        <v>2017</v>
      </c>
    </row>
    <row r="2398" spans="1:5" x14ac:dyDescent="0.2">
      <c r="A2398" s="79">
        <v>42843</v>
      </c>
      <c r="B2398" s="77">
        <v>4.3614794100000003</v>
      </c>
      <c r="C2398" s="77">
        <v>3.88</v>
      </c>
      <c r="E2398">
        <f t="shared" si="37"/>
        <v>2017</v>
      </c>
    </row>
    <row r="2399" spans="1:5" x14ac:dyDescent="0.2">
      <c r="A2399" s="79">
        <v>42842</v>
      </c>
      <c r="B2399" s="77">
        <v>4.3616696399999997</v>
      </c>
      <c r="C2399" s="77">
        <v>3.88</v>
      </c>
      <c r="E2399">
        <f t="shared" si="37"/>
        <v>2017</v>
      </c>
    </row>
    <row r="2400" spans="1:5" x14ac:dyDescent="0.2">
      <c r="A2400" s="79">
        <v>42839</v>
      </c>
      <c r="B2400" s="77">
        <v>4.3573617599999999</v>
      </c>
      <c r="C2400" s="77">
        <v>3.88</v>
      </c>
      <c r="E2400">
        <f t="shared" si="37"/>
        <v>2017</v>
      </c>
    </row>
    <row r="2401" spans="1:5" x14ac:dyDescent="0.2">
      <c r="A2401" s="79">
        <v>42838</v>
      </c>
      <c r="B2401" s="77">
        <v>4.35527424</v>
      </c>
      <c r="C2401" s="77">
        <v>3.88</v>
      </c>
      <c r="E2401">
        <f t="shared" si="37"/>
        <v>2017</v>
      </c>
    </row>
    <row r="2402" spans="1:5" x14ac:dyDescent="0.2">
      <c r="A2402" s="79">
        <v>42837</v>
      </c>
      <c r="B2402" s="77">
        <v>4.3548316800000002</v>
      </c>
      <c r="C2402" s="77">
        <v>3.88</v>
      </c>
      <c r="E2402">
        <f t="shared" si="37"/>
        <v>2017</v>
      </c>
    </row>
    <row r="2403" spans="1:5" x14ac:dyDescent="0.2">
      <c r="A2403" s="79">
        <v>42836</v>
      </c>
      <c r="B2403" s="77">
        <v>4.3538204699999996</v>
      </c>
      <c r="C2403" s="77">
        <v>3.88</v>
      </c>
      <c r="E2403">
        <f t="shared" si="37"/>
        <v>2017</v>
      </c>
    </row>
    <row r="2404" spans="1:5" x14ac:dyDescent="0.2">
      <c r="A2404" s="79">
        <v>42835</v>
      </c>
      <c r="B2404" s="77">
        <v>4.34700708</v>
      </c>
      <c r="C2404" s="77">
        <v>3.88</v>
      </c>
      <c r="E2404">
        <f t="shared" si="37"/>
        <v>2017</v>
      </c>
    </row>
    <row r="2405" spans="1:5" x14ac:dyDescent="0.2">
      <c r="A2405" s="79">
        <v>42832</v>
      </c>
      <c r="B2405" s="77">
        <v>4.3480781399999993</v>
      </c>
      <c r="C2405" s="77">
        <v>3.88</v>
      </c>
      <c r="E2405">
        <f t="shared" si="37"/>
        <v>2017</v>
      </c>
    </row>
    <row r="2406" spans="1:5" x14ac:dyDescent="0.2">
      <c r="A2406" s="79">
        <v>42831</v>
      </c>
      <c r="B2406" s="77">
        <v>4.3504111199999995</v>
      </c>
      <c r="C2406" s="77">
        <v>3.52</v>
      </c>
      <c r="E2406">
        <f t="shared" si="37"/>
        <v>2017</v>
      </c>
    </row>
    <row r="2407" spans="1:5" x14ac:dyDescent="0.2">
      <c r="A2407" s="79">
        <v>42830</v>
      </c>
      <c r="B2407" s="77">
        <v>4.3526202899999999</v>
      </c>
      <c r="C2407" s="77">
        <v>3.22</v>
      </c>
      <c r="E2407">
        <f t="shared" si="37"/>
        <v>2017</v>
      </c>
    </row>
    <row r="2408" spans="1:5" x14ac:dyDescent="0.2">
      <c r="A2408" s="79">
        <v>42829</v>
      </c>
      <c r="B2408" s="77">
        <v>4.35818466</v>
      </c>
      <c r="C2408" s="77">
        <v>3.22</v>
      </c>
      <c r="E2408">
        <f t="shared" si="37"/>
        <v>2017</v>
      </c>
    </row>
    <row r="2409" spans="1:5" x14ac:dyDescent="0.2">
      <c r="A2409" s="79">
        <v>42828</v>
      </c>
      <c r="B2409" s="77">
        <v>4.35818466</v>
      </c>
      <c r="C2409" s="77">
        <v>3.22</v>
      </c>
      <c r="E2409">
        <f t="shared" si="37"/>
        <v>2017</v>
      </c>
    </row>
    <row r="2410" spans="1:5" x14ac:dyDescent="0.2">
      <c r="A2410" s="79">
        <v>42825</v>
      </c>
      <c r="B2410" s="77">
        <v>4.35710862</v>
      </c>
      <c r="C2410" s="77">
        <v>3.22</v>
      </c>
      <c r="E2410">
        <f t="shared" si="37"/>
        <v>2017</v>
      </c>
    </row>
    <row r="2411" spans="1:5" x14ac:dyDescent="0.2">
      <c r="A2411" s="79">
        <v>42824</v>
      </c>
      <c r="B2411" s="77">
        <v>4.3557801299999994</v>
      </c>
      <c r="C2411" s="77">
        <v>3.22</v>
      </c>
      <c r="E2411">
        <f t="shared" si="37"/>
        <v>2017</v>
      </c>
    </row>
    <row r="2412" spans="1:5" x14ac:dyDescent="0.2">
      <c r="A2412" s="79">
        <v>42823</v>
      </c>
      <c r="B2412" s="77">
        <v>4.3545156299999999</v>
      </c>
      <c r="C2412" s="77">
        <v>3.22</v>
      </c>
      <c r="E2412">
        <f t="shared" si="37"/>
        <v>2017</v>
      </c>
    </row>
    <row r="2413" spans="1:5" x14ac:dyDescent="0.2">
      <c r="A2413" s="79">
        <v>42822</v>
      </c>
      <c r="B2413" s="77">
        <v>4.3621135799999999</v>
      </c>
      <c r="C2413" s="77">
        <v>3.22</v>
      </c>
      <c r="E2413">
        <f t="shared" si="37"/>
        <v>2017</v>
      </c>
    </row>
    <row r="2414" spans="1:5" x14ac:dyDescent="0.2">
      <c r="A2414" s="79">
        <v>42821</v>
      </c>
      <c r="B2414" s="77">
        <v>4.3662402299999998</v>
      </c>
      <c r="C2414" s="77">
        <v>3.22</v>
      </c>
      <c r="E2414">
        <f t="shared" si="37"/>
        <v>2017</v>
      </c>
    </row>
    <row r="2415" spans="1:5" x14ac:dyDescent="0.2">
      <c r="A2415" s="79">
        <v>42818</v>
      </c>
      <c r="B2415" s="77">
        <v>4.3593245999999999</v>
      </c>
      <c r="C2415" s="77">
        <v>3.22</v>
      </c>
      <c r="E2415">
        <f t="shared" si="37"/>
        <v>2017</v>
      </c>
    </row>
    <row r="2416" spans="1:5" x14ac:dyDescent="0.2">
      <c r="A2416" s="79">
        <v>42817</v>
      </c>
      <c r="B2416" s="77">
        <v>4.3574883299999998</v>
      </c>
      <c r="C2416" s="77">
        <v>3.22</v>
      </c>
      <c r="E2416">
        <f t="shared" si="37"/>
        <v>2017</v>
      </c>
    </row>
    <row r="2417" spans="1:5" x14ac:dyDescent="0.2">
      <c r="A2417" s="79">
        <v>42816</v>
      </c>
      <c r="B2417" s="77">
        <v>4.3611623999999996</v>
      </c>
      <c r="C2417" s="77">
        <v>3.22</v>
      </c>
      <c r="E2417">
        <f t="shared" si="37"/>
        <v>2017</v>
      </c>
    </row>
    <row r="2418" spans="1:5" x14ac:dyDescent="0.2">
      <c r="A2418" s="79">
        <v>42815</v>
      </c>
      <c r="B2418" s="77">
        <v>4.3583112899999996</v>
      </c>
      <c r="C2418" s="77">
        <v>3.22</v>
      </c>
      <c r="E2418">
        <f t="shared" si="37"/>
        <v>2017</v>
      </c>
    </row>
    <row r="2419" spans="1:5" x14ac:dyDescent="0.2">
      <c r="A2419" s="79">
        <v>42814</v>
      </c>
      <c r="B2419" s="77">
        <v>4.3444260899999998</v>
      </c>
      <c r="C2419" s="77">
        <v>3.22</v>
      </c>
      <c r="E2419">
        <f t="shared" si="37"/>
        <v>2017</v>
      </c>
    </row>
    <row r="2420" spans="1:5" x14ac:dyDescent="0.2">
      <c r="A2420" s="79">
        <v>42811</v>
      </c>
      <c r="B2420" s="77">
        <v>4.3475740500000004</v>
      </c>
      <c r="C2420" s="77">
        <v>3.22</v>
      </c>
      <c r="E2420">
        <f t="shared" si="37"/>
        <v>2017</v>
      </c>
    </row>
    <row r="2421" spans="1:5" x14ac:dyDescent="0.2">
      <c r="A2421" s="79">
        <v>42810</v>
      </c>
      <c r="B2421" s="77">
        <v>4.35072657</v>
      </c>
      <c r="C2421" s="77">
        <v>3.22</v>
      </c>
      <c r="E2421">
        <f t="shared" si="37"/>
        <v>2017</v>
      </c>
    </row>
    <row r="2422" spans="1:5" x14ac:dyDescent="0.2">
      <c r="A2422" s="79">
        <v>42809</v>
      </c>
      <c r="B2422" s="77">
        <v>4.3390850400000005</v>
      </c>
      <c r="C2422" s="77">
        <v>3.32</v>
      </c>
      <c r="E2422">
        <f t="shared" si="37"/>
        <v>2017</v>
      </c>
    </row>
    <row r="2423" spans="1:5" x14ac:dyDescent="0.2">
      <c r="A2423" s="79">
        <v>42808</v>
      </c>
      <c r="B2423" s="77">
        <v>3.9777822700000001</v>
      </c>
      <c r="C2423" s="77">
        <v>4.63</v>
      </c>
      <c r="E2423">
        <f t="shared" si="37"/>
        <v>2017</v>
      </c>
    </row>
    <row r="2424" spans="1:5" x14ac:dyDescent="0.2">
      <c r="A2424" s="79">
        <v>42807</v>
      </c>
      <c r="B2424" s="77">
        <v>3.9786455224999999</v>
      </c>
      <c r="C2424" s="77">
        <v>4.63</v>
      </c>
      <c r="E2424">
        <f t="shared" si="37"/>
        <v>2017</v>
      </c>
    </row>
    <row r="2425" spans="1:5" x14ac:dyDescent="0.2">
      <c r="A2425" s="79">
        <v>42804</v>
      </c>
      <c r="B2425" s="77">
        <v>3.9099834810000003</v>
      </c>
      <c r="C2425" s="77">
        <v>4.63</v>
      </c>
      <c r="E2425">
        <f t="shared" si="37"/>
        <v>2017</v>
      </c>
    </row>
    <row r="2426" spans="1:5" x14ac:dyDescent="0.2">
      <c r="A2426" s="79">
        <v>42803</v>
      </c>
      <c r="B2426" s="77">
        <v>3.9079461690000001</v>
      </c>
      <c r="C2426" s="77">
        <v>4.63</v>
      </c>
      <c r="E2426">
        <f t="shared" si="37"/>
        <v>2017</v>
      </c>
    </row>
    <row r="2427" spans="1:5" x14ac:dyDescent="0.2">
      <c r="A2427" s="79">
        <v>42802</v>
      </c>
      <c r="B2427" s="77">
        <v>3.9064195620000004</v>
      </c>
      <c r="C2427" s="77">
        <v>4.63</v>
      </c>
      <c r="E2427">
        <f t="shared" si="37"/>
        <v>2017</v>
      </c>
    </row>
    <row r="2428" spans="1:5" x14ac:dyDescent="0.2">
      <c r="A2428" s="79">
        <v>42801</v>
      </c>
      <c r="B2428" s="77">
        <v>3.9125898450000003</v>
      </c>
      <c r="C2428" s="77">
        <v>5.63</v>
      </c>
      <c r="E2428">
        <f t="shared" si="37"/>
        <v>2017</v>
      </c>
    </row>
    <row r="2429" spans="1:5" x14ac:dyDescent="0.2">
      <c r="A2429" s="79">
        <v>42800</v>
      </c>
      <c r="B2429" s="77">
        <v>3.9151996650000003</v>
      </c>
      <c r="C2429" s="77">
        <v>5.63</v>
      </c>
      <c r="E2429">
        <f t="shared" si="37"/>
        <v>2017</v>
      </c>
    </row>
    <row r="2430" spans="1:5" x14ac:dyDescent="0.2">
      <c r="A2430" s="79">
        <v>42797</v>
      </c>
      <c r="B2430" s="77">
        <v>3.9154267890000001</v>
      </c>
      <c r="C2430" s="77">
        <v>5.63</v>
      </c>
      <c r="E2430">
        <f t="shared" si="37"/>
        <v>2017</v>
      </c>
    </row>
    <row r="2431" spans="1:5" x14ac:dyDescent="0.2">
      <c r="A2431" s="79">
        <v>42796</v>
      </c>
      <c r="B2431" s="77">
        <v>4.2107097229999999</v>
      </c>
      <c r="C2431" s="77">
        <v>5.63</v>
      </c>
      <c r="E2431">
        <f t="shared" si="37"/>
        <v>2017</v>
      </c>
    </row>
    <row r="2432" spans="1:5" x14ac:dyDescent="0.2">
      <c r="A2432" s="79">
        <v>42795</v>
      </c>
      <c r="B2432" s="77">
        <v>4.2145037060000003</v>
      </c>
      <c r="C2432" s="77">
        <v>5.63</v>
      </c>
      <c r="E2432">
        <f t="shared" si="37"/>
        <v>2017</v>
      </c>
    </row>
    <row r="2433" spans="1:5" x14ac:dyDescent="0.2">
      <c r="A2433" s="79">
        <v>42794</v>
      </c>
      <c r="B2433" s="77">
        <v>4.222481084</v>
      </c>
      <c r="C2433" s="77">
        <v>5.63</v>
      </c>
      <c r="E2433">
        <f t="shared" si="37"/>
        <v>2017</v>
      </c>
    </row>
    <row r="2434" spans="1:5" x14ac:dyDescent="0.2">
      <c r="A2434" s="79">
        <v>42793</v>
      </c>
      <c r="B2434" s="77">
        <v>4.2181818049999995</v>
      </c>
      <c r="C2434" s="77">
        <v>5.63</v>
      </c>
      <c r="E2434">
        <f t="shared" si="37"/>
        <v>2017</v>
      </c>
    </row>
    <row r="2435" spans="1:5" x14ac:dyDescent="0.2">
      <c r="A2435" s="79">
        <v>42790</v>
      </c>
      <c r="B2435" s="77">
        <v>4.2243878339999998</v>
      </c>
      <c r="C2435" s="77">
        <v>6.82</v>
      </c>
      <c r="E2435">
        <f t="shared" si="37"/>
        <v>2017</v>
      </c>
    </row>
    <row r="2436" spans="1:5" x14ac:dyDescent="0.2">
      <c r="A2436" s="79">
        <v>42789</v>
      </c>
      <c r="B2436" s="77">
        <v>4.2258036429999999</v>
      </c>
      <c r="C2436" s="77">
        <v>6.82</v>
      </c>
      <c r="E2436">
        <f t="shared" si="37"/>
        <v>2017</v>
      </c>
    </row>
    <row r="2437" spans="1:5" x14ac:dyDescent="0.2">
      <c r="A2437" s="79">
        <v>42788</v>
      </c>
      <c r="B2437" s="77">
        <v>4.2170163819999997</v>
      </c>
      <c r="C2437" s="77">
        <v>6.82</v>
      </c>
      <c r="E2437">
        <f t="shared" si="37"/>
        <v>2017</v>
      </c>
    </row>
    <row r="2438" spans="1:5" x14ac:dyDescent="0.2">
      <c r="A2438" s="79">
        <v>42787</v>
      </c>
      <c r="B2438" s="77">
        <v>4.2132790939999998</v>
      </c>
      <c r="C2438" s="77">
        <v>6.82</v>
      </c>
      <c r="E2438">
        <f t="shared" si="37"/>
        <v>2017</v>
      </c>
    </row>
    <row r="2439" spans="1:5" x14ac:dyDescent="0.2">
      <c r="A2439" s="79">
        <v>42786</v>
      </c>
      <c r="B2439" s="77">
        <v>4.2165258759999995</v>
      </c>
      <c r="C2439" s="77">
        <v>6.82</v>
      </c>
      <c r="E2439">
        <f t="shared" si="37"/>
        <v>2017</v>
      </c>
    </row>
    <row r="2440" spans="1:5" x14ac:dyDescent="0.2">
      <c r="A2440" s="79">
        <v>42783</v>
      </c>
      <c r="B2440" s="77">
        <v>4.2246955240000004</v>
      </c>
      <c r="C2440" s="77">
        <v>6.82</v>
      </c>
      <c r="E2440">
        <f t="shared" si="37"/>
        <v>2017</v>
      </c>
    </row>
    <row r="2441" spans="1:5" x14ac:dyDescent="0.2">
      <c r="A2441" s="79">
        <v>42782</v>
      </c>
      <c r="B2441" s="77">
        <v>4.4492421560000004</v>
      </c>
      <c r="C2441" s="77">
        <v>6.82</v>
      </c>
      <c r="E2441">
        <f t="shared" si="37"/>
        <v>2017</v>
      </c>
    </row>
    <row r="2442" spans="1:5" x14ac:dyDescent="0.2">
      <c r="A2442" s="79">
        <v>42781</v>
      </c>
      <c r="B2442" s="77">
        <v>4.4418553914999999</v>
      </c>
      <c r="C2442" s="77">
        <v>6.82</v>
      </c>
      <c r="E2442">
        <f t="shared" si="37"/>
        <v>2017</v>
      </c>
    </row>
    <row r="2443" spans="1:5" x14ac:dyDescent="0.2">
      <c r="A2443" s="79">
        <v>42780</v>
      </c>
      <c r="B2443" s="77">
        <v>4.4426317995</v>
      </c>
      <c r="C2443" s="77">
        <v>6.82</v>
      </c>
      <c r="E2443">
        <f t="shared" ref="E2443:E2506" si="38">YEAR(A2443)</f>
        <v>2017</v>
      </c>
    </row>
    <row r="2444" spans="1:5" x14ac:dyDescent="0.2">
      <c r="A2444" s="79">
        <v>42779</v>
      </c>
      <c r="B2444" s="77">
        <v>4.7239745475000001</v>
      </c>
      <c r="C2444" s="77">
        <v>6.82</v>
      </c>
      <c r="E2444">
        <f t="shared" si="38"/>
        <v>2017</v>
      </c>
    </row>
    <row r="2445" spans="1:5" x14ac:dyDescent="0.2">
      <c r="A2445" s="79">
        <v>42776</v>
      </c>
      <c r="B2445" s="77">
        <v>4.7244552224999996</v>
      </c>
      <c r="C2445" s="77">
        <v>6.82</v>
      </c>
      <c r="E2445">
        <f t="shared" si="38"/>
        <v>2017</v>
      </c>
    </row>
    <row r="2446" spans="1:5" x14ac:dyDescent="0.2">
      <c r="A2446" s="79">
        <v>42775</v>
      </c>
      <c r="B2446" s="77">
        <v>4.7331935299999994</v>
      </c>
      <c r="C2446" s="77">
        <v>6.82</v>
      </c>
      <c r="E2446">
        <f t="shared" si="38"/>
        <v>2017</v>
      </c>
    </row>
    <row r="2447" spans="1:5" x14ac:dyDescent="0.2">
      <c r="A2447" s="79">
        <v>42774</v>
      </c>
      <c r="B2447" s="77">
        <v>4.803213789</v>
      </c>
      <c r="C2447" s="77">
        <v>6.82</v>
      </c>
      <c r="E2447">
        <f t="shared" si="38"/>
        <v>2017</v>
      </c>
    </row>
    <row r="2448" spans="1:5" x14ac:dyDescent="0.2">
      <c r="A2448" s="79">
        <v>42773</v>
      </c>
      <c r="B2448" s="77">
        <v>4.7945603639999996</v>
      </c>
      <c r="C2448" s="77">
        <v>6.82</v>
      </c>
      <c r="E2448">
        <f t="shared" si="38"/>
        <v>2017</v>
      </c>
    </row>
    <row r="2449" spans="1:5" x14ac:dyDescent="0.2">
      <c r="A2449" s="79">
        <v>42772</v>
      </c>
      <c r="B2449" s="77">
        <v>4.810215135</v>
      </c>
      <c r="C2449" s="77">
        <v>6.82</v>
      </c>
      <c r="E2449">
        <f t="shared" si="38"/>
        <v>2017</v>
      </c>
    </row>
    <row r="2450" spans="1:5" x14ac:dyDescent="0.2">
      <c r="A2450" s="79">
        <v>42769</v>
      </c>
      <c r="B2450" s="77">
        <v>5.1700284065000002</v>
      </c>
      <c r="C2450" s="77">
        <v>6.82</v>
      </c>
      <c r="E2450">
        <f t="shared" si="38"/>
        <v>2017</v>
      </c>
    </row>
    <row r="2451" spans="1:5" x14ac:dyDescent="0.2">
      <c r="A2451" s="79">
        <v>42768</v>
      </c>
      <c r="B2451" s="77">
        <v>5.1832384180000002</v>
      </c>
      <c r="C2451" s="77">
        <v>6.82</v>
      </c>
      <c r="E2451">
        <f t="shared" si="38"/>
        <v>2017</v>
      </c>
    </row>
    <row r="2452" spans="1:5" x14ac:dyDescent="0.2">
      <c r="A2452" s="79">
        <v>42767</v>
      </c>
      <c r="B2452" s="77">
        <v>5.1619845325</v>
      </c>
      <c r="C2452" s="77">
        <v>6.82</v>
      </c>
      <c r="E2452">
        <f t="shared" si="38"/>
        <v>2017</v>
      </c>
    </row>
    <row r="2453" spans="1:5" x14ac:dyDescent="0.2">
      <c r="A2453" s="79">
        <v>42766</v>
      </c>
      <c r="B2453" s="77">
        <v>5.1619845325</v>
      </c>
      <c r="C2453" s="77">
        <v>6.82</v>
      </c>
      <c r="E2453">
        <f t="shared" si="38"/>
        <v>2017</v>
      </c>
    </row>
    <row r="2454" spans="1:5" x14ac:dyDescent="0.2">
      <c r="A2454" s="79">
        <v>42765</v>
      </c>
      <c r="B2454" s="77">
        <v>5.1619845325</v>
      </c>
      <c r="C2454" s="77">
        <v>6.82</v>
      </c>
      <c r="E2454">
        <f t="shared" si="38"/>
        <v>2017</v>
      </c>
    </row>
    <row r="2455" spans="1:5" x14ac:dyDescent="0.2">
      <c r="A2455" s="79">
        <v>42762</v>
      </c>
      <c r="B2455" s="77">
        <v>5.1619845325</v>
      </c>
      <c r="C2455" s="77">
        <v>6.82</v>
      </c>
      <c r="E2455">
        <f t="shared" si="38"/>
        <v>2017</v>
      </c>
    </row>
    <row r="2456" spans="1:5" x14ac:dyDescent="0.2">
      <c r="A2456" s="79">
        <v>42761</v>
      </c>
      <c r="B2456" s="77">
        <v>5.1619845325</v>
      </c>
      <c r="C2456" s="77">
        <v>6.82</v>
      </c>
      <c r="E2456">
        <f t="shared" si="38"/>
        <v>2017</v>
      </c>
    </row>
    <row r="2457" spans="1:5" x14ac:dyDescent="0.2">
      <c r="A2457" s="79">
        <v>42760</v>
      </c>
      <c r="B2457" s="77">
        <v>5.1586840265000005</v>
      </c>
      <c r="C2457" s="77">
        <v>6.82</v>
      </c>
      <c r="E2457">
        <f t="shared" si="38"/>
        <v>2017</v>
      </c>
    </row>
    <row r="2458" spans="1:5" x14ac:dyDescent="0.2">
      <c r="A2458" s="79">
        <v>42759</v>
      </c>
      <c r="B2458" s="77">
        <v>5.178021835</v>
      </c>
      <c r="C2458" s="77">
        <v>6.82</v>
      </c>
      <c r="E2458">
        <f t="shared" si="38"/>
        <v>2017</v>
      </c>
    </row>
    <row r="2459" spans="1:5" x14ac:dyDescent="0.2">
      <c r="A2459" s="79">
        <v>42758</v>
      </c>
      <c r="B2459" s="77">
        <v>5.1811202749999996</v>
      </c>
      <c r="C2459" s="77">
        <v>6.82</v>
      </c>
      <c r="E2459">
        <f t="shared" si="38"/>
        <v>2017</v>
      </c>
    </row>
    <row r="2460" spans="1:5" x14ac:dyDescent="0.2">
      <c r="A2460" s="79">
        <v>42755</v>
      </c>
      <c r="B2460" s="77">
        <v>5.1649134955000005</v>
      </c>
      <c r="C2460" s="77">
        <v>6.82</v>
      </c>
      <c r="E2460">
        <f t="shared" si="38"/>
        <v>2017</v>
      </c>
    </row>
    <row r="2461" spans="1:5" x14ac:dyDescent="0.2">
      <c r="A2461" s="79">
        <v>42754</v>
      </c>
      <c r="B2461" s="77">
        <v>5.6053811659999999</v>
      </c>
      <c r="C2461" s="77">
        <v>6.82</v>
      </c>
      <c r="E2461">
        <f t="shared" si="38"/>
        <v>2017</v>
      </c>
    </row>
    <row r="2462" spans="1:5" x14ac:dyDescent="0.2">
      <c r="A2462" s="79">
        <v>42753</v>
      </c>
      <c r="B2462" s="77">
        <v>5.631618993</v>
      </c>
      <c r="C2462" s="77">
        <v>6.82</v>
      </c>
      <c r="E2462">
        <f t="shared" si="38"/>
        <v>2017</v>
      </c>
    </row>
    <row r="2463" spans="1:5" x14ac:dyDescent="0.2">
      <c r="A2463" s="79">
        <v>42752</v>
      </c>
      <c r="B2463" s="77">
        <v>5.6187974149999995</v>
      </c>
      <c r="C2463" s="77">
        <v>7.42</v>
      </c>
      <c r="E2463">
        <f t="shared" si="38"/>
        <v>2017</v>
      </c>
    </row>
    <row r="2464" spans="1:5" x14ac:dyDescent="0.2">
      <c r="A2464" s="79">
        <v>42751</v>
      </c>
      <c r="B2464" s="77">
        <v>6.2317937479999994</v>
      </c>
      <c r="C2464" s="77">
        <v>7.42</v>
      </c>
      <c r="E2464">
        <f t="shared" si="38"/>
        <v>2017</v>
      </c>
    </row>
    <row r="2465" spans="1:5" x14ac:dyDescent="0.2">
      <c r="A2465" s="79">
        <v>42748</v>
      </c>
      <c r="B2465" s="77">
        <v>6.2316131050000001</v>
      </c>
      <c r="C2465" s="77">
        <v>7.42</v>
      </c>
      <c r="E2465">
        <f t="shared" si="38"/>
        <v>2017</v>
      </c>
    </row>
    <row r="2466" spans="1:5" x14ac:dyDescent="0.2">
      <c r="A2466" s="79">
        <v>42747</v>
      </c>
      <c r="B2466" s="77">
        <v>6.2414724030000004</v>
      </c>
      <c r="C2466" s="77">
        <v>7.42</v>
      </c>
      <c r="E2466">
        <f t="shared" si="38"/>
        <v>2017</v>
      </c>
    </row>
    <row r="2467" spans="1:5" x14ac:dyDescent="0.2">
      <c r="A2467" s="79">
        <v>42746</v>
      </c>
      <c r="B2467" s="77">
        <v>6.1987343159999995</v>
      </c>
      <c r="C2467" s="77">
        <v>7.42</v>
      </c>
      <c r="E2467">
        <f t="shared" si="38"/>
        <v>2017</v>
      </c>
    </row>
    <row r="2468" spans="1:5" x14ac:dyDescent="0.2">
      <c r="A2468" s="79">
        <v>42745</v>
      </c>
      <c r="B2468" s="77">
        <v>6.2126159629999993</v>
      </c>
      <c r="C2468" s="77">
        <v>7.42</v>
      </c>
      <c r="E2468">
        <f t="shared" si="38"/>
        <v>2017</v>
      </c>
    </row>
    <row r="2469" spans="1:5" x14ac:dyDescent="0.2">
      <c r="A2469" s="79">
        <v>42744</v>
      </c>
      <c r="B2469" s="77">
        <v>6.2000749700000002</v>
      </c>
      <c r="C2469" s="77">
        <v>7.42</v>
      </c>
      <c r="E2469">
        <f t="shared" si="38"/>
        <v>2017</v>
      </c>
    </row>
    <row r="2470" spans="1:5" x14ac:dyDescent="0.2">
      <c r="A2470" s="79">
        <v>42741</v>
      </c>
      <c r="B2470" s="77">
        <v>5.8545470384999998</v>
      </c>
      <c r="C2470" s="77">
        <v>7.42</v>
      </c>
      <c r="E2470">
        <f t="shared" si="38"/>
        <v>2017</v>
      </c>
    </row>
    <row r="2471" spans="1:5" x14ac:dyDescent="0.2">
      <c r="A2471" s="79">
        <v>42740</v>
      </c>
      <c r="B2471" s="77">
        <v>5.952899511</v>
      </c>
      <c r="C2471" s="77">
        <v>7.42</v>
      </c>
      <c r="E2471">
        <f t="shared" si="38"/>
        <v>2017</v>
      </c>
    </row>
    <row r="2472" spans="1:5" x14ac:dyDescent="0.2">
      <c r="A2472" s="79">
        <v>42739</v>
      </c>
      <c r="B2472" s="77">
        <v>6.1304561050000004</v>
      </c>
      <c r="C2472" s="77">
        <v>7.42</v>
      </c>
      <c r="E2472">
        <f t="shared" si="38"/>
        <v>2017</v>
      </c>
    </row>
    <row r="2473" spans="1:5" x14ac:dyDescent="0.2">
      <c r="A2473" s="79">
        <v>42738</v>
      </c>
      <c r="B2473" s="77">
        <v>6.8267724374999998</v>
      </c>
      <c r="C2473" s="77">
        <v>7.42</v>
      </c>
      <c r="E2473">
        <f t="shared" si="38"/>
        <v>2017</v>
      </c>
    </row>
    <row r="2474" spans="1:5" x14ac:dyDescent="0.2">
      <c r="A2474" s="79">
        <v>42737</v>
      </c>
      <c r="B2474" s="77">
        <v>6.8410288975000002</v>
      </c>
      <c r="C2474" s="77">
        <v>7.42</v>
      </c>
      <c r="E2474">
        <f t="shared" si="38"/>
        <v>2017</v>
      </c>
    </row>
    <row r="2475" spans="1:5" x14ac:dyDescent="0.2">
      <c r="A2475" s="79">
        <v>42734</v>
      </c>
      <c r="B2475" s="77">
        <v>6.8410288975000002</v>
      </c>
      <c r="C2475" s="77">
        <v>7.42</v>
      </c>
      <c r="E2475">
        <f t="shared" si="38"/>
        <v>2016</v>
      </c>
    </row>
    <row r="2476" spans="1:5" x14ac:dyDescent="0.2">
      <c r="A2476" s="79">
        <v>42733</v>
      </c>
      <c r="B2476" s="77">
        <v>6.9019066560000004</v>
      </c>
      <c r="C2476" s="77">
        <v>7.42</v>
      </c>
      <c r="E2476">
        <f t="shared" si="38"/>
        <v>2016</v>
      </c>
    </row>
    <row r="2477" spans="1:5" x14ac:dyDescent="0.2">
      <c r="A2477" s="79">
        <v>42732</v>
      </c>
      <c r="B2477" s="77">
        <v>6.9002199359999992</v>
      </c>
      <c r="C2477" s="77">
        <v>7.42</v>
      </c>
      <c r="E2477">
        <f t="shared" si="38"/>
        <v>2016</v>
      </c>
    </row>
    <row r="2478" spans="1:5" x14ac:dyDescent="0.2">
      <c r="A2478" s="79">
        <v>42731</v>
      </c>
      <c r="B2478" s="77">
        <v>6.9069717120000007</v>
      </c>
      <c r="C2478" s="77">
        <v>7.42</v>
      </c>
      <c r="E2478">
        <f t="shared" si="38"/>
        <v>2016</v>
      </c>
    </row>
    <row r="2479" spans="1:5" x14ac:dyDescent="0.2">
      <c r="A2479" s="79">
        <v>42730</v>
      </c>
      <c r="B2479" s="77">
        <v>6.9080651520000007</v>
      </c>
      <c r="C2479" s="77">
        <v>7.42</v>
      </c>
      <c r="E2479">
        <f t="shared" si="38"/>
        <v>2016</v>
      </c>
    </row>
    <row r="2480" spans="1:5" x14ac:dyDescent="0.2">
      <c r="A2480" s="79">
        <v>42727</v>
      </c>
      <c r="B2480" s="77">
        <v>7.2008756500000004</v>
      </c>
      <c r="C2480" s="77">
        <v>7.42</v>
      </c>
      <c r="E2480">
        <f t="shared" si="38"/>
        <v>2016</v>
      </c>
    </row>
    <row r="2481" spans="1:5" x14ac:dyDescent="0.2">
      <c r="A2481" s="79">
        <v>42726</v>
      </c>
      <c r="B2481" s="77">
        <v>7.1959012000000007</v>
      </c>
      <c r="C2481" s="77">
        <v>7.42</v>
      </c>
      <c r="E2481">
        <f t="shared" si="38"/>
        <v>2016</v>
      </c>
    </row>
    <row r="2482" spans="1:5" x14ac:dyDescent="0.2">
      <c r="A2482" s="79">
        <v>42725</v>
      </c>
      <c r="B2482" s="77">
        <v>7.2033654</v>
      </c>
      <c r="C2482" s="77">
        <v>7.42</v>
      </c>
      <c r="E2482">
        <f t="shared" si="38"/>
        <v>2016</v>
      </c>
    </row>
    <row r="2483" spans="1:5" x14ac:dyDescent="0.2">
      <c r="A2483" s="79">
        <v>42724</v>
      </c>
      <c r="B2483" s="77">
        <v>7.1959012000000007</v>
      </c>
      <c r="C2483" s="77">
        <v>7.42</v>
      </c>
      <c r="E2483">
        <f t="shared" si="38"/>
        <v>2016</v>
      </c>
    </row>
    <row r="2484" spans="1:5" x14ac:dyDescent="0.2">
      <c r="A2484" s="79">
        <v>42723</v>
      </c>
      <c r="B2484" s="77">
        <v>7.1932096000000003</v>
      </c>
      <c r="C2484" s="77">
        <v>7.42</v>
      </c>
      <c r="E2484">
        <f t="shared" si="38"/>
        <v>2016</v>
      </c>
    </row>
    <row r="2485" spans="1:5" x14ac:dyDescent="0.2">
      <c r="A2485" s="79">
        <v>42720</v>
      </c>
      <c r="B2485" s="77">
        <v>7.2569983185</v>
      </c>
      <c r="C2485" s="77">
        <v>7.42</v>
      </c>
      <c r="E2485">
        <f t="shared" si="38"/>
        <v>2016</v>
      </c>
    </row>
    <row r="2486" spans="1:5" x14ac:dyDescent="0.2">
      <c r="A2486" s="79">
        <v>42719</v>
      </c>
      <c r="B2486" s="77">
        <v>7.2751894285000001</v>
      </c>
      <c r="C2486" s="77">
        <v>7.42</v>
      </c>
      <c r="E2486">
        <f t="shared" si="38"/>
        <v>2016</v>
      </c>
    </row>
    <row r="2487" spans="1:5" x14ac:dyDescent="0.2">
      <c r="A2487" s="79">
        <v>42718</v>
      </c>
      <c r="B2487" s="77">
        <v>7.3157658250000006</v>
      </c>
      <c r="C2487" s="77">
        <v>7.42</v>
      </c>
      <c r="E2487">
        <f t="shared" si="38"/>
        <v>2016</v>
      </c>
    </row>
    <row r="2488" spans="1:5" x14ac:dyDescent="0.2">
      <c r="A2488" s="79">
        <v>42717</v>
      </c>
      <c r="B2488" s="77">
        <v>7.4650663674999995</v>
      </c>
      <c r="C2488" s="77">
        <v>7.42</v>
      </c>
      <c r="E2488">
        <f t="shared" si="38"/>
        <v>2016</v>
      </c>
    </row>
    <row r="2489" spans="1:5" x14ac:dyDescent="0.2">
      <c r="A2489" s="79">
        <v>42716</v>
      </c>
      <c r="B2489" s="77">
        <v>7.4584715350000002</v>
      </c>
      <c r="C2489" s="77">
        <v>7.42</v>
      </c>
      <c r="E2489">
        <f t="shared" si="38"/>
        <v>2016</v>
      </c>
    </row>
    <row r="2490" spans="1:5" x14ac:dyDescent="0.2">
      <c r="A2490" s="79">
        <v>42713</v>
      </c>
      <c r="B2490" s="77">
        <v>7.4587955729999997</v>
      </c>
      <c r="C2490" s="77">
        <v>7.42</v>
      </c>
      <c r="E2490">
        <f t="shared" si="38"/>
        <v>2016</v>
      </c>
    </row>
    <row r="2491" spans="1:5" x14ac:dyDescent="0.2">
      <c r="A2491" s="79">
        <v>42712</v>
      </c>
      <c r="B2491" s="77">
        <v>7.4881861080000007</v>
      </c>
      <c r="C2491" s="77">
        <v>7.42</v>
      </c>
      <c r="E2491">
        <f t="shared" si="38"/>
        <v>2016</v>
      </c>
    </row>
    <row r="2492" spans="1:5" x14ac:dyDescent="0.2">
      <c r="A2492" s="79">
        <v>42711</v>
      </c>
      <c r="B2492" s="77">
        <v>7.487097501</v>
      </c>
      <c r="C2492" s="77">
        <v>7.42</v>
      </c>
      <c r="E2492">
        <f t="shared" si="38"/>
        <v>2016</v>
      </c>
    </row>
    <row r="2493" spans="1:5" x14ac:dyDescent="0.2">
      <c r="A2493" s="79">
        <v>42710</v>
      </c>
      <c r="B2493" s="77">
        <v>7.4847035749999993</v>
      </c>
      <c r="C2493" s="77">
        <v>7.42</v>
      </c>
      <c r="E2493">
        <f t="shared" si="38"/>
        <v>2016</v>
      </c>
    </row>
    <row r="2494" spans="1:5" x14ac:dyDescent="0.2">
      <c r="A2494" s="79">
        <v>42709</v>
      </c>
      <c r="B2494" s="77">
        <v>7.4850299304999997</v>
      </c>
      <c r="C2494" s="77">
        <v>7.42</v>
      </c>
      <c r="E2494">
        <f t="shared" si="38"/>
        <v>2016</v>
      </c>
    </row>
    <row r="2495" spans="1:5" x14ac:dyDescent="0.2">
      <c r="A2495" s="79">
        <v>42706</v>
      </c>
      <c r="B2495" s="77">
        <v>7.4775311185</v>
      </c>
      <c r="C2495" s="77">
        <v>7.42</v>
      </c>
      <c r="E2495">
        <f t="shared" si="38"/>
        <v>2016</v>
      </c>
    </row>
    <row r="2496" spans="1:5" x14ac:dyDescent="0.2">
      <c r="A2496" s="79">
        <v>42705</v>
      </c>
      <c r="B2496" s="77">
        <v>7.4797031309999999</v>
      </c>
      <c r="C2496" s="77">
        <v>7.42</v>
      </c>
      <c r="E2496">
        <f t="shared" si="38"/>
        <v>2016</v>
      </c>
    </row>
    <row r="2497" spans="1:5" x14ac:dyDescent="0.2">
      <c r="A2497" s="79">
        <v>42704</v>
      </c>
      <c r="B2497" s="77">
        <v>7.4761199670000007</v>
      </c>
      <c r="C2497" s="77">
        <v>7.42</v>
      </c>
      <c r="E2497">
        <f t="shared" si="38"/>
        <v>2016</v>
      </c>
    </row>
    <row r="2498" spans="1:5" x14ac:dyDescent="0.2">
      <c r="A2498" s="79">
        <v>42703</v>
      </c>
      <c r="B2498" s="77">
        <v>7.4674477274999997</v>
      </c>
      <c r="C2498" s="77">
        <v>7.42</v>
      </c>
      <c r="E2498">
        <f t="shared" si="38"/>
        <v>2016</v>
      </c>
    </row>
    <row r="2499" spans="1:5" x14ac:dyDescent="0.2">
      <c r="A2499" s="79">
        <v>42702</v>
      </c>
      <c r="B2499" s="77">
        <v>7.4522118129999999</v>
      </c>
      <c r="C2499" s="77">
        <v>7.42</v>
      </c>
      <c r="E2499">
        <f t="shared" si="38"/>
        <v>2016</v>
      </c>
    </row>
    <row r="2500" spans="1:5" x14ac:dyDescent="0.2">
      <c r="A2500" s="79">
        <v>42699</v>
      </c>
      <c r="B2500" s="77">
        <v>7.3021197654999996</v>
      </c>
      <c r="C2500" s="77">
        <v>7.02</v>
      </c>
      <c r="E2500">
        <f t="shared" si="38"/>
        <v>2016</v>
      </c>
    </row>
    <row r="2501" spans="1:5" x14ac:dyDescent="0.2">
      <c r="A2501" s="79">
        <v>42698</v>
      </c>
      <c r="B2501" s="77">
        <v>7.2981097119999996</v>
      </c>
      <c r="C2501" s="77">
        <v>7.02</v>
      </c>
      <c r="E2501">
        <f t="shared" si="38"/>
        <v>2016</v>
      </c>
    </row>
    <row r="2502" spans="1:5" x14ac:dyDescent="0.2">
      <c r="A2502" s="79">
        <v>42697</v>
      </c>
      <c r="B2502" s="77">
        <v>7.3002197535000004</v>
      </c>
      <c r="C2502" s="77">
        <v>7.02</v>
      </c>
      <c r="E2502">
        <f t="shared" si="38"/>
        <v>2016</v>
      </c>
    </row>
    <row r="2503" spans="1:5" x14ac:dyDescent="0.2">
      <c r="A2503" s="79">
        <v>42696</v>
      </c>
      <c r="B2503" s="77">
        <v>7.3271234265000009</v>
      </c>
      <c r="C2503" s="77">
        <v>7.02</v>
      </c>
      <c r="E2503">
        <f t="shared" si="38"/>
        <v>2016</v>
      </c>
    </row>
    <row r="2504" spans="1:5" x14ac:dyDescent="0.2">
      <c r="A2504" s="79">
        <v>42695</v>
      </c>
      <c r="B2504" s="77">
        <v>7.3232982535</v>
      </c>
      <c r="C2504" s="77">
        <v>7.02</v>
      </c>
      <c r="E2504">
        <f t="shared" si="38"/>
        <v>2016</v>
      </c>
    </row>
    <row r="2505" spans="1:5" x14ac:dyDescent="0.2">
      <c r="A2505" s="79">
        <v>42692</v>
      </c>
      <c r="B2505" s="77">
        <v>7.3355315755000001</v>
      </c>
      <c r="C2505" s="77">
        <v>7.02</v>
      </c>
      <c r="E2505">
        <f t="shared" si="38"/>
        <v>2016</v>
      </c>
    </row>
    <row r="2506" spans="1:5" x14ac:dyDescent="0.2">
      <c r="A2506" s="79">
        <v>42691</v>
      </c>
      <c r="B2506" s="77">
        <v>7.2672306000000004</v>
      </c>
      <c r="C2506" s="77">
        <v>7.02</v>
      </c>
      <c r="E2506">
        <f t="shared" si="38"/>
        <v>2016</v>
      </c>
    </row>
    <row r="2507" spans="1:5" x14ac:dyDescent="0.2">
      <c r="A2507" s="79">
        <v>42690</v>
      </c>
      <c r="B2507" s="77">
        <v>7.2680756999999998</v>
      </c>
      <c r="C2507" s="77">
        <v>7.02</v>
      </c>
      <c r="E2507">
        <f t="shared" ref="E2507:E2570" si="39">YEAR(A2507)</f>
        <v>2016</v>
      </c>
    </row>
    <row r="2508" spans="1:5" x14ac:dyDescent="0.2">
      <c r="A2508" s="79">
        <v>42689</v>
      </c>
      <c r="B2508" s="77">
        <v>7.0016774879999994</v>
      </c>
      <c r="C2508" s="77">
        <v>6.63</v>
      </c>
      <c r="E2508">
        <f t="shared" si="39"/>
        <v>2016</v>
      </c>
    </row>
    <row r="2509" spans="1:5" x14ac:dyDescent="0.2">
      <c r="A2509" s="79">
        <v>42688</v>
      </c>
      <c r="B2509" s="77">
        <v>7.0103695199999994</v>
      </c>
      <c r="C2509" s="77">
        <v>6.63</v>
      </c>
      <c r="E2509">
        <f t="shared" si="39"/>
        <v>2016</v>
      </c>
    </row>
    <row r="2510" spans="1:5" x14ac:dyDescent="0.2">
      <c r="A2510" s="79">
        <v>42685</v>
      </c>
      <c r="B2510" s="77">
        <v>7.0468025280000006</v>
      </c>
      <c r="C2510" s="77">
        <v>6.63</v>
      </c>
      <c r="E2510">
        <f t="shared" si="39"/>
        <v>2016</v>
      </c>
    </row>
    <row r="2511" spans="1:5" x14ac:dyDescent="0.2">
      <c r="A2511" s="79">
        <v>42684</v>
      </c>
      <c r="B2511" s="77">
        <v>7.0595502240000005</v>
      </c>
      <c r="C2511" s="77">
        <v>6.63</v>
      </c>
      <c r="E2511">
        <f t="shared" si="39"/>
        <v>2016</v>
      </c>
    </row>
    <row r="2512" spans="1:5" x14ac:dyDescent="0.2">
      <c r="A2512" s="79">
        <v>42683</v>
      </c>
      <c r="B2512" s="77">
        <v>7.082936784000001</v>
      </c>
      <c r="C2512" s="77">
        <v>6.63</v>
      </c>
      <c r="E2512">
        <f t="shared" si="39"/>
        <v>2016</v>
      </c>
    </row>
    <row r="2513" spans="1:5" x14ac:dyDescent="0.2">
      <c r="A2513" s="79">
        <v>42682</v>
      </c>
      <c r="B2513" s="77">
        <v>7.0704690240000003</v>
      </c>
      <c r="C2513" s="77">
        <v>6.63</v>
      </c>
      <c r="E2513">
        <f t="shared" si="39"/>
        <v>2016</v>
      </c>
    </row>
    <row r="2514" spans="1:5" x14ac:dyDescent="0.2">
      <c r="A2514" s="79">
        <v>42681</v>
      </c>
      <c r="B2514" s="77">
        <v>7.0803770400000001</v>
      </c>
      <c r="C2514" s="77">
        <v>6.63</v>
      </c>
      <c r="E2514">
        <f t="shared" si="39"/>
        <v>2016</v>
      </c>
    </row>
    <row r="2515" spans="1:5" x14ac:dyDescent="0.2">
      <c r="A2515" s="79">
        <v>42678</v>
      </c>
      <c r="B2515" s="77">
        <v>7.1068996320000002</v>
      </c>
      <c r="C2515" s="77">
        <v>6.63</v>
      </c>
      <c r="E2515">
        <f t="shared" si="39"/>
        <v>2016</v>
      </c>
    </row>
    <row r="2516" spans="1:5" x14ac:dyDescent="0.2">
      <c r="A2516" s="79">
        <v>42677</v>
      </c>
      <c r="B2516" s="77">
        <v>7.0975469279999999</v>
      </c>
      <c r="C2516" s="77">
        <v>6.63</v>
      </c>
      <c r="E2516">
        <f t="shared" si="39"/>
        <v>2016</v>
      </c>
    </row>
    <row r="2517" spans="1:5" x14ac:dyDescent="0.2">
      <c r="A2517" s="79">
        <v>42676</v>
      </c>
      <c r="B2517" s="77">
        <v>7.1040071039999999</v>
      </c>
      <c r="C2517" s="77">
        <v>6.63</v>
      </c>
      <c r="E2517">
        <f t="shared" si="39"/>
        <v>2016</v>
      </c>
    </row>
    <row r="2518" spans="1:5" x14ac:dyDescent="0.2">
      <c r="A2518" s="79">
        <v>42675</v>
      </c>
      <c r="B2518" s="77">
        <v>7.0967074080000003</v>
      </c>
      <c r="C2518" s="77">
        <v>6.63</v>
      </c>
      <c r="E2518">
        <f t="shared" si="39"/>
        <v>2016</v>
      </c>
    </row>
    <row r="2519" spans="1:5" x14ac:dyDescent="0.2">
      <c r="A2519" s="79">
        <v>42674</v>
      </c>
      <c r="B2519" s="77">
        <v>7.081944</v>
      </c>
      <c r="C2519" s="77">
        <v>6.38</v>
      </c>
      <c r="E2519">
        <f t="shared" si="39"/>
        <v>2016</v>
      </c>
    </row>
    <row r="2520" spans="1:5" x14ac:dyDescent="0.2">
      <c r="A2520" s="79">
        <v>42671</v>
      </c>
      <c r="B2520" s="77">
        <v>7.0823619839999994</v>
      </c>
      <c r="C2520" s="77">
        <v>6.38</v>
      </c>
      <c r="E2520">
        <f t="shared" si="39"/>
        <v>2016</v>
      </c>
    </row>
    <row r="2521" spans="1:5" x14ac:dyDescent="0.2">
      <c r="A2521" s="79">
        <v>42670</v>
      </c>
      <c r="B2521" s="77">
        <v>7.0744810080000002</v>
      </c>
      <c r="C2521" s="77">
        <v>6.38</v>
      </c>
      <c r="E2521">
        <f t="shared" si="39"/>
        <v>2016</v>
      </c>
    </row>
    <row r="2522" spans="1:5" x14ac:dyDescent="0.2">
      <c r="A2522" s="79">
        <v>42669</v>
      </c>
      <c r="B2522" s="77">
        <v>6.9422903820000004</v>
      </c>
      <c r="C2522" s="77">
        <v>6.38</v>
      </c>
      <c r="E2522">
        <f t="shared" si="39"/>
        <v>2016</v>
      </c>
    </row>
    <row r="2523" spans="1:5" x14ac:dyDescent="0.2">
      <c r="A2523" s="79">
        <v>42668</v>
      </c>
      <c r="B2523" s="77">
        <v>6.9305178690000009</v>
      </c>
      <c r="C2523" s="77">
        <v>6.38</v>
      </c>
      <c r="E2523">
        <f t="shared" si="39"/>
        <v>2016</v>
      </c>
    </row>
    <row r="2524" spans="1:5" x14ac:dyDescent="0.2">
      <c r="A2524" s="79">
        <v>42667</v>
      </c>
      <c r="B2524" s="77">
        <v>6.9372693720000003</v>
      </c>
      <c r="C2524" s="77">
        <v>5.92</v>
      </c>
      <c r="E2524">
        <f t="shared" si="39"/>
        <v>2016</v>
      </c>
    </row>
    <row r="2525" spans="1:5" x14ac:dyDescent="0.2">
      <c r="A2525" s="79">
        <v>42664</v>
      </c>
      <c r="B2525" s="77">
        <v>6.9478321520000001</v>
      </c>
      <c r="C2525" s="77">
        <v>5.92</v>
      </c>
      <c r="E2525">
        <f t="shared" si="39"/>
        <v>2016</v>
      </c>
    </row>
    <row r="2526" spans="1:5" x14ac:dyDescent="0.2">
      <c r="A2526" s="79">
        <v>42663</v>
      </c>
      <c r="B2526" s="77">
        <v>6.5975774314999995</v>
      </c>
      <c r="C2526" s="77">
        <v>5.17</v>
      </c>
      <c r="E2526">
        <f t="shared" si="39"/>
        <v>2016</v>
      </c>
    </row>
    <row r="2527" spans="1:5" x14ac:dyDescent="0.2">
      <c r="A2527" s="79">
        <v>42662</v>
      </c>
      <c r="B2527" s="77">
        <v>6.6050198340000001</v>
      </c>
      <c r="C2527" s="77">
        <v>5.17</v>
      </c>
      <c r="E2527">
        <f t="shared" si="39"/>
        <v>2016</v>
      </c>
    </row>
    <row r="2528" spans="1:5" x14ac:dyDescent="0.2">
      <c r="A2528" s="79">
        <v>42661</v>
      </c>
      <c r="B2528" s="77">
        <v>6.6016882524999998</v>
      </c>
      <c r="C2528" s="77">
        <v>5.17</v>
      </c>
      <c r="E2528">
        <f t="shared" si="39"/>
        <v>2016</v>
      </c>
    </row>
    <row r="2529" spans="1:5" x14ac:dyDescent="0.2">
      <c r="A2529" s="79">
        <v>42660</v>
      </c>
      <c r="B2529" s="77">
        <v>6.6053139344999998</v>
      </c>
      <c r="C2529" s="77">
        <v>5.17</v>
      </c>
      <c r="E2529">
        <f t="shared" si="39"/>
        <v>2016</v>
      </c>
    </row>
    <row r="2530" spans="1:5" x14ac:dyDescent="0.2">
      <c r="A2530" s="79">
        <v>42657</v>
      </c>
      <c r="B2530" s="77">
        <v>6.6138057804999999</v>
      </c>
      <c r="C2530" s="77">
        <v>5.17</v>
      </c>
      <c r="E2530">
        <f t="shared" si="39"/>
        <v>2016</v>
      </c>
    </row>
    <row r="2531" spans="1:5" x14ac:dyDescent="0.2">
      <c r="A2531" s="79">
        <v>42656</v>
      </c>
      <c r="B2531" s="77">
        <v>6.6146414015000001</v>
      </c>
      <c r="C2531" s="77">
        <v>5.17</v>
      </c>
      <c r="E2531">
        <f t="shared" si="39"/>
        <v>2016</v>
      </c>
    </row>
    <row r="2532" spans="1:5" x14ac:dyDescent="0.2">
      <c r="A2532" s="79">
        <v>42655</v>
      </c>
      <c r="B2532" s="77">
        <v>6.6230093595000001</v>
      </c>
      <c r="C2532" s="77">
        <v>4.82</v>
      </c>
      <c r="E2532">
        <f t="shared" si="39"/>
        <v>2016</v>
      </c>
    </row>
    <row r="2533" spans="1:5" x14ac:dyDescent="0.2">
      <c r="A2533" s="79">
        <v>42654</v>
      </c>
      <c r="B2533" s="77">
        <v>6.3258167900000002</v>
      </c>
      <c r="C2533" s="77">
        <v>4.38</v>
      </c>
      <c r="E2533">
        <f t="shared" si="39"/>
        <v>2016</v>
      </c>
    </row>
    <row r="2534" spans="1:5" x14ac:dyDescent="0.2">
      <c r="A2534" s="79">
        <v>42653</v>
      </c>
      <c r="B2534" s="77">
        <v>6.33609635</v>
      </c>
      <c r="C2534" s="77">
        <v>4.38</v>
      </c>
      <c r="E2534">
        <f t="shared" si="39"/>
        <v>2016</v>
      </c>
    </row>
    <row r="2535" spans="1:5" x14ac:dyDescent="0.2">
      <c r="A2535" s="79">
        <v>42650</v>
      </c>
      <c r="B2535" s="77">
        <v>5.9979007200000005</v>
      </c>
      <c r="C2535" s="77">
        <v>4.38</v>
      </c>
      <c r="E2535">
        <f t="shared" si="39"/>
        <v>2016</v>
      </c>
    </row>
    <row r="2536" spans="1:5" x14ac:dyDescent="0.2">
      <c r="A2536" s="79">
        <v>42649</v>
      </c>
      <c r="B2536" s="77">
        <v>5.9979007200000005</v>
      </c>
      <c r="C2536" s="77">
        <v>4.38</v>
      </c>
      <c r="E2536">
        <f t="shared" si="39"/>
        <v>2016</v>
      </c>
    </row>
    <row r="2537" spans="1:5" x14ac:dyDescent="0.2">
      <c r="A2537" s="79">
        <v>42648</v>
      </c>
      <c r="B2537" s="77">
        <v>5.9979007200000005</v>
      </c>
      <c r="C2537" s="77">
        <v>4.38</v>
      </c>
      <c r="E2537">
        <f t="shared" si="39"/>
        <v>2016</v>
      </c>
    </row>
    <row r="2538" spans="1:5" x14ac:dyDescent="0.2">
      <c r="A2538" s="79">
        <v>42647</v>
      </c>
      <c r="B2538" s="77">
        <v>5.9979007200000005</v>
      </c>
      <c r="C2538" s="77">
        <v>4.38</v>
      </c>
      <c r="E2538">
        <f t="shared" si="39"/>
        <v>2016</v>
      </c>
    </row>
    <row r="2539" spans="1:5" x14ac:dyDescent="0.2">
      <c r="A2539" s="79">
        <v>42646</v>
      </c>
      <c r="B2539" s="77">
        <v>5.9979007200000005</v>
      </c>
      <c r="C2539" s="77">
        <v>4.38</v>
      </c>
      <c r="E2539">
        <f t="shared" si="39"/>
        <v>2016</v>
      </c>
    </row>
    <row r="2540" spans="1:5" x14ac:dyDescent="0.2">
      <c r="A2540" s="79">
        <v>42643</v>
      </c>
      <c r="B2540" s="77">
        <v>5.9976309199999998</v>
      </c>
      <c r="C2540" s="77">
        <v>4.38</v>
      </c>
      <c r="E2540">
        <f t="shared" si="39"/>
        <v>2016</v>
      </c>
    </row>
    <row r="2541" spans="1:5" x14ac:dyDescent="0.2">
      <c r="A2541" s="79">
        <v>42642</v>
      </c>
      <c r="B2541" s="77">
        <v>6.0010501999999999</v>
      </c>
      <c r="C2541" s="77">
        <v>3.72</v>
      </c>
      <c r="E2541">
        <f t="shared" si="39"/>
        <v>2016</v>
      </c>
    </row>
    <row r="2542" spans="1:5" x14ac:dyDescent="0.2">
      <c r="A2542" s="79">
        <v>42641</v>
      </c>
      <c r="B2542" s="77">
        <v>5.9933174400000002</v>
      </c>
      <c r="C2542" s="77">
        <v>3.72</v>
      </c>
      <c r="E2542">
        <f t="shared" si="39"/>
        <v>2016</v>
      </c>
    </row>
    <row r="2543" spans="1:5" x14ac:dyDescent="0.2">
      <c r="A2543" s="79">
        <v>42640</v>
      </c>
      <c r="B2543" s="77">
        <v>5.9979007200000005</v>
      </c>
      <c r="C2543" s="77">
        <v>3.72</v>
      </c>
      <c r="E2543">
        <f t="shared" si="39"/>
        <v>2016</v>
      </c>
    </row>
    <row r="2544" spans="1:5" x14ac:dyDescent="0.2">
      <c r="A2544" s="79">
        <v>42639</v>
      </c>
      <c r="B2544" s="77">
        <v>5.6232005625000001</v>
      </c>
      <c r="C2544" s="77">
        <v>3.72</v>
      </c>
      <c r="E2544">
        <f t="shared" si="39"/>
        <v>2016</v>
      </c>
    </row>
    <row r="2545" spans="1:5" x14ac:dyDescent="0.2">
      <c r="A2545" s="79">
        <v>42636</v>
      </c>
      <c r="B2545" s="77">
        <v>5.6212618499999998</v>
      </c>
      <c r="C2545" s="77">
        <v>3.72</v>
      </c>
      <c r="E2545">
        <f t="shared" si="39"/>
        <v>2016</v>
      </c>
    </row>
    <row r="2546" spans="1:5" x14ac:dyDescent="0.2">
      <c r="A2546" s="79">
        <v>42635</v>
      </c>
      <c r="B2546" s="77">
        <v>5.6248031250000006</v>
      </c>
      <c r="C2546" s="77">
        <v>3.72</v>
      </c>
      <c r="E2546">
        <f t="shared" si="39"/>
        <v>2016</v>
      </c>
    </row>
    <row r="2547" spans="1:5" x14ac:dyDescent="0.2">
      <c r="A2547" s="79">
        <v>42634</v>
      </c>
      <c r="B2547" s="77">
        <v>5.2473762950000005</v>
      </c>
      <c r="C2547" s="77">
        <v>3.72</v>
      </c>
      <c r="E2547">
        <f t="shared" si="39"/>
        <v>2016</v>
      </c>
    </row>
    <row r="2548" spans="1:5" x14ac:dyDescent="0.2">
      <c r="A2548" s="79">
        <v>42633</v>
      </c>
      <c r="B2548" s="77">
        <v>5.2491863899999993</v>
      </c>
      <c r="C2548" s="77">
        <v>3.72</v>
      </c>
      <c r="E2548">
        <f t="shared" si="39"/>
        <v>2016</v>
      </c>
    </row>
    <row r="2549" spans="1:5" x14ac:dyDescent="0.2">
      <c r="A2549" s="79">
        <v>42632</v>
      </c>
      <c r="B2549" s="77">
        <v>5.2509189249999997</v>
      </c>
      <c r="C2549" s="77">
        <v>3.72</v>
      </c>
      <c r="E2549">
        <f t="shared" si="39"/>
        <v>2016</v>
      </c>
    </row>
    <row r="2550" spans="1:5" x14ac:dyDescent="0.2">
      <c r="A2550" s="79">
        <v>42629</v>
      </c>
      <c r="B2550" s="77">
        <v>5.2454102749999993</v>
      </c>
      <c r="C2550" s="77">
        <v>3.72</v>
      </c>
      <c r="E2550">
        <f t="shared" si="39"/>
        <v>2016</v>
      </c>
    </row>
    <row r="2551" spans="1:5" x14ac:dyDescent="0.2">
      <c r="A2551" s="79">
        <v>42628</v>
      </c>
      <c r="B2551" s="77">
        <v>5.2464324150000001</v>
      </c>
      <c r="C2551" s="77">
        <v>3.72</v>
      </c>
      <c r="E2551">
        <f t="shared" si="39"/>
        <v>2016</v>
      </c>
    </row>
    <row r="2552" spans="1:5" x14ac:dyDescent="0.2">
      <c r="A2552" s="79">
        <v>42627</v>
      </c>
      <c r="B2552" s="77">
        <v>5.2443099100000001</v>
      </c>
      <c r="C2552" s="77">
        <v>3.72</v>
      </c>
      <c r="E2552">
        <f t="shared" si="39"/>
        <v>2016</v>
      </c>
    </row>
    <row r="2553" spans="1:5" x14ac:dyDescent="0.2">
      <c r="A2553" s="79">
        <v>42626</v>
      </c>
      <c r="B2553" s="77">
        <v>5.0151202134999995</v>
      </c>
      <c r="C2553" s="77">
        <v>3.52</v>
      </c>
      <c r="E2553">
        <f t="shared" si="39"/>
        <v>2016</v>
      </c>
    </row>
    <row r="2554" spans="1:5" x14ac:dyDescent="0.2">
      <c r="A2554" s="79">
        <v>42625</v>
      </c>
      <c r="B2554" s="77">
        <v>5.0145947325</v>
      </c>
      <c r="C2554" s="77">
        <v>3.52</v>
      </c>
      <c r="E2554">
        <f t="shared" si="39"/>
        <v>2016</v>
      </c>
    </row>
    <row r="2555" spans="1:5" x14ac:dyDescent="0.2">
      <c r="A2555" s="79">
        <v>42622</v>
      </c>
      <c r="B2555" s="77">
        <v>5.0196665989999998</v>
      </c>
      <c r="C2555" s="77">
        <v>3.52</v>
      </c>
      <c r="E2555">
        <f t="shared" si="39"/>
        <v>2016</v>
      </c>
    </row>
    <row r="2556" spans="1:5" x14ac:dyDescent="0.2">
      <c r="A2556" s="79">
        <v>42621</v>
      </c>
      <c r="B2556" s="77">
        <v>5.025577942</v>
      </c>
      <c r="C2556" s="77">
        <v>3.52</v>
      </c>
      <c r="E2556">
        <f t="shared" si="39"/>
        <v>2016</v>
      </c>
    </row>
    <row r="2557" spans="1:5" x14ac:dyDescent="0.2">
      <c r="A2557" s="79">
        <v>42620</v>
      </c>
      <c r="B2557" s="77">
        <v>5.0281426014999999</v>
      </c>
      <c r="C2557" s="77">
        <v>3.52</v>
      </c>
      <c r="E2557">
        <f t="shared" si="39"/>
        <v>2016</v>
      </c>
    </row>
    <row r="2558" spans="1:5" x14ac:dyDescent="0.2">
      <c r="A2558" s="79">
        <v>42619</v>
      </c>
      <c r="B2558" s="77">
        <v>4.8612669300000002</v>
      </c>
      <c r="C2558" s="77">
        <v>3.52</v>
      </c>
      <c r="E2558">
        <f t="shared" si="39"/>
        <v>2016</v>
      </c>
    </row>
    <row r="2559" spans="1:5" x14ac:dyDescent="0.2">
      <c r="A2559" s="79">
        <v>42618</v>
      </c>
      <c r="B2559" s="77">
        <v>4.8657064949999995</v>
      </c>
      <c r="C2559" s="77">
        <v>3.52</v>
      </c>
      <c r="E2559">
        <f t="shared" si="39"/>
        <v>2016</v>
      </c>
    </row>
    <row r="2560" spans="1:5" x14ac:dyDescent="0.2">
      <c r="A2560" s="79">
        <v>42615</v>
      </c>
      <c r="B2560" s="77">
        <v>4.8649053374999998</v>
      </c>
      <c r="C2560" s="77">
        <v>3.52</v>
      </c>
      <c r="E2560">
        <f t="shared" si="39"/>
        <v>2016</v>
      </c>
    </row>
    <row r="2561" spans="1:5" x14ac:dyDescent="0.2">
      <c r="A2561" s="79">
        <v>42614</v>
      </c>
      <c r="B2561" s="77">
        <v>4.8667265725000002</v>
      </c>
      <c r="C2561" s="77">
        <v>3.47</v>
      </c>
      <c r="E2561">
        <f t="shared" si="39"/>
        <v>2016</v>
      </c>
    </row>
    <row r="2562" spans="1:5" x14ac:dyDescent="0.2">
      <c r="A2562" s="79">
        <v>42613</v>
      </c>
      <c r="B2562" s="77">
        <v>4.8651238024999994</v>
      </c>
      <c r="C2562" s="77">
        <v>3.47</v>
      </c>
      <c r="E2562">
        <f t="shared" si="39"/>
        <v>2016</v>
      </c>
    </row>
    <row r="2563" spans="1:5" x14ac:dyDescent="0.2">
      <c r="A2563" s="79">
        <v>42612</v>
      </c>
      <c r="B2563" s="77">
        <v>4.8679657975000001</v>
      </c>
      <c r="C2563" s="77">
        <v>3.47</v>
      </c>
      <c r="E2563">
        <f t="shared" si="39"/>
        <v>2016</v>
      </c>
    </row>
    <row r="2564" spans="1:5" x14ac:dyDescent="0.2">
      <c r="A2564" s="79">
        <v>42611</v>
      </c>
      <c r="B2564" s="77">
        <v>4.8663622149999997</v>
      </c>
      <c r="C2564" s="77">
        <v>3.22</v>
      </c>
      <c r="E2564">
        <f t="shared" si="39"/>
        <v>2016</v>
      </c>
    </row>
    <row r="2565" spans="1:5" x14ac:dyDescent="0.2">
      <c r="A2565" s="79">
        <v>42608</v>
      </c>
      <c r="B2565" s="77">
        <v>4.8729290025000003</v>
      </c>
      <c r="C2565" s="77">
        <v>3.22</v>
      </c>
      <c r="E2565">
        <f t="shared" si="39"/>
        <v>2016</v>
      </c>
    </row>
    <row r="2566" spans="1:5" x14ac:dyDescent="0.2">
      <c r="A2566" s="79">
        <v>42607</v>
      </c>
      <c r="B2566" s="77">
        <v>4.8829592174999998</v>
      </c>
      <c r="C2566" s="77">
        <v>2.92</v>
      </c>
      <c r="E2566">
        <f t="shared" si="39"/>
        <v>2016</v>
      </c>
    </row>
    <row r="2567" spans="1:5" x14ac:dyDescent="0.2">
      <c r="A2567" s="79">
        <v>42606</v>
      </c>
      <c r="B2567" s="77">
        <v>4.8808325800000008</v>
      </c>
      <c r="C2567" s="77">
        <v>2.92</v>
      </c>
      <c r="E2567">
        <f t="shared" si="39"/>
        <v>2016</v>
      </c>
    </row>
    <row r="2568" spans="1:5" x14ac:dyDescent="0.2">
      <c r="A2568" s="79">
        <v>42605</v>
      </c>
      <c r="B2568" s="77">
        <v>5.0440412659999998</v>
      </c>
      <c r="C2568" s="77">
        <v>2.92</v>
      </c>
      <c r="E2568">
        <f t="shared" si="39"/>
        <v>2016</v>
      </c>
    </row>
    <row r="2569" spans="1:5" x14ac:dyDescent="0.2">
      <c r="A2569" s="79">
        <v>42604</v>
      </c>
      <c r="B2569" s="77">
        <v>5.0366851014999998</v>
      </c>
      <c r="C2569" s="77">
        <v>2.92</v>
      </c>
      <c r="E2569">
        <f t="shared" si="39"/>
        <v>2016</v>
      </c>
    </row>
    <row r="2570" spans="1:5" x14ac:dyDescent="0.2">
      <c r="A2570" s="79">
        <v>42601</v>
      </c>
      <c r="B2570" s="77">
        <v>5.0352088904999999</v>
      </c>
      <c r="C2570" s="77">
        <v>2.92</v>
      </c>
      <c r="E2570">
        <f t="shared" si="39"/>
        <v>2016</v>
      </c>
    </row>
    <row r="2571" spans="1:5" x14ac:dyDescent="0.2">
      <c r="A2571" s="79">
        <v>42600</v>
      </c>
      <c r="B2571" s="77">
        <v>5.054391292</v>
      </c>
      <c r="C2571" s="77">
        <v>2.92</v>
      </c>
      <c r="E2571">
        <f t="shared" ref="E2571:E2634" si="40">YEAR(A2571)</f>
        <v>2016</v>
      </c>
    </row>
    <row r="2572" spans="1:5" x14ac:dyDescent="0.2">
      <c r="A2572" s="79">
        <v>42599</v>
      </c>
      <c r="B2572" s="77">
        <v>5.0494392885000003</v>
      </c>
      <c r="C2572" s="77">
        <v>2.92</v>
      </c>
      <c r="E2572">
        <f t="shared" si="40"/>
        <v>2016</v>
      </c>
    </row>
    <row r="2573" spans="1:5" x14ac:dyDescent="0.2">
      <c r="A2573" s="79">
        <v>42598</v>
      </c>
      <c r="B2573" s="77">
        <v>5.0582071429999997</v>
      </c>
      <c r="C2573" s="77">
        <v>2.92</v>
      </c>
      <c r="E2573">
        <f t="shared" si="40"/>
        <v>2016</v>
      </c>
    </row>
    <row r="2574" spans="1:5" x14ac:dyDescent="0.2">
      <c r="A2574" s="79">
        <v>42597</v>
      </c>
      <c r="B2574" s="77">
        <v>5.0471570339999996</v>
      </c>
      <c r="C2574" s="77">
        <v>2.92</v>
      </c>
      <c r="E2574">
        <f t="shared" si="40"/>
        <v>2016</v>
      </c>
    </row>
    <row r="2575" spans="1:5" x14ac:dyDescent="0.2">
      <c r="A2575" s="79">
        <v>42594</v>
      </c>
      <c r="B2575" s="77">
        <v>5.0496676244999996</v>
      </c>
      <c r="C2575" s="77">
        <v>2.92</v>
      </c>
      <c r="E2575">
        <f t="shared" si="40"/>
        <v>2016</v>
      </c>
    </row>
    <row r="2576" spans="1:5" x14ac:dyDescent="0.2">
      <c r="A2576" s="79">
        <v>42593</v>
      </c>
      <c r="B2576" s="77">
        <v>5.0498959940000008</v>
      </c>
      <c r="C2576" s="77">
        <v>2.72</v>
      </c>
      <c r="E2576">
        <f t="shared" si="40"/>
        <v>2016</v>
      </c>
    </row>
    <row r="2577" spans="1:5" x14ac:dyDescent="0.2">
      <c r="A2577" s="79">
        <v>42592</v>
      </c>
      <c r="B2577" s="77">
        <v>4.5954497619999994</v>
      </c>
      <c r="C2577" s="77">
        <v>2.57</v>
      </c>
      <c r="E2577">
        <f t="shared" si="40"/>
        <v>2016</v>
      </c>
    </row>
    <row r="2578" spans="1:5" x14ac:dyDescent="0.2">
      <c r="A2578" s="79">
        <v>42591</v>
      </c>
      <c r="B2578" s="77">
        <v>4.5793733034999997</v>
      </c>
      <c r="C2578" s="77">
        <v>2.57</v>
      </c>
      <c r="E2578">
        <f t="shared" si="40"/>
        <v>2016</v>
      </c>
    </row>
    <row r="2579" spans="1:5" x14ac:dyDescent="0.2">
      <c r="A2579" s="79">
        <v>42590</v>
      </c>
      <c r="B2579" s="77">
        <v>4.5788920439999998</v>
      </c>
      <c r="C2579" s="77">
        <v>2.57</v>
      </c>
      <c r="E2579">
        <f t="shared" si="40"/>
        <v>2016</v>
      </c>
    </row>
    <row r="2580" spans="1:5" x14ac:dyDescent="0.2">
      <c r="A2580" s="79">
        <v>42587</v>
      </c>
      <c r="B2580" s="77">
        <v>4.5847425844999998</v>
      </c>
      <c r="C2580" s="77">
        <v>2.57</v>
      </c>
      <c r="E2580">
        <f t="shared" si="40"/>
        <v>2016</v>
      </c>
    </row>
    <row r="2581" spans="1:5" x14ac:dyDescent="0.2">
      <c r="A2581" s="79">
        <v>42586</v>
      </c>
      <c r="B2581" s="77">
        <v>4.5924743650000002</v>
      </c>
      <c r="C2581" s="77">
        <v>2.38</v>
      </c>
      <c r="E2581">
        <f t="shared" si="40"/>
        <v>2016</v>
      </c>
    </row>
    <row r="2582" spans="1:5" x14ac:dyDescent="0.2">
      <c r="A2582" s="79">
        <v>42585</v>
      </c>
      <c r="B2582" s="77">
        <v>4.5989143484999992</v>
      </c>
      <c r="C2582" s="77">
        <v>2.38</v>
      </c>
      <c r="E2582">
        <f t="shared" si="40"/>
        <v>2016</v>
      </c>
    </row>
    <row r="2583" spans="1:5" x14ac:dyDescent="0.2">
      <c r="A2583" s="79">
        <v>42584</v>
      </c>
      <c r="B2583" s="77">
        <v>4.6016897874999998</v>
      </c>
      <c r="C2583" s="77">
        <v>2.17</v>
      </c>
      <c r="E2583">
        <f t="shared" si="40"/>
        <v>2016</v>
      </c>
    </row>
    <row r="2584" spans="1:5" x14ac:dyDescent="0.2">
      <c r="A2584" s="79">
        <v>42583</v>
      </c>
      <c r="B2584" s="77">
        <v>4.2903594764999999</v>
      </c>
      <c r="C2584" s="77">
        <v>2.17</v>
      </c>
      <c r="E2584">
        <f t="shared" si="40"/>
        <v>2016</v>
      </c>
    </row>
    <row r="2585" spans="1:5" x14ac:dyDescent="0.2">
      <c r="A2585" s="79">
        <v>42580</v>
      </c>
      <c r="B2585" s="77">
        <v>4.2896168804999997</v>
      </c>
      <c r="C2585" s="77">
        <v>2.17</v>
      </c>
      <c r="E2585">
        <f t="shared" si="40"/>
        <v>2016</v>
      </c>
    </row>
    <row r="2586" spans="1:5" x14ac:dyDescent="0.2">
      <c r="A2586" s="79">
        <v>42579</v>
      </c>
      <c r="B2586" s="77">
        <v>4.2818509725</v>
      </c>
      <c r="C2586" s="77">
        <v>2.17</v>
      </c>
      <c r="E2586">
        <f t="shared" si="40"/>
        <v>2016</v>
      </c>
    </row>
    <row r="2587" spans="1:5" x14ac:dyDescent="0.2">
      <c r="A2587" s="79">
        <v>42578</v>
      </c>
      <c r="B2587" s="77">
        <v>4.2731838944999998</v>
      </c>
      <c r="C2587" s="77">
        <v>2.17</v>
      </c>
      <c r="E2587">
        <f t="shared" si="40"/>
        <v>2016</v>
      </c>
    </row>
    <row r="2588" spans="1:5" x14ac:dyDescent="0.2">
      <c r="A2588" s="79">
        <v>42577</v>
      </c>
      <c r="B2588" s="77">
        <v>4.1589856567500005</v>
      </c>
      <c r="C2588" s="77">
        <v>2.13</v>
      </c>
      <c r="E2588">
        <f t="shared" si="40"/>
        <v>2016</v>
      </c>
    </row>
    <row r="2589" spans="1:5" x14ac:dyDescent="0.2">
      <c r="A2589" s="79">
        <v>42576</v>
      </c>
      <c r="B2589" s="77">
        <v>4.1548135829999993</v>
      </c>
      <c r="C2589" s="77">
        <v>2.13</v>
      </c>
      <c r="E2589">
        <f t="shared" si="40"/>
        <v>2016</v>
      </c>
    </row>
    <row r="2590" spans="1:5" x14ac:dyDescent="0.2">
      <c r="A2590" s="79">
        <v>42573</v>
      </c>
      <c r="B2590" s="77">
        <v>3.9293466187499999</v>
      </c>
      <c r="C2590" s="77">
        <v>2.17</v>
      </c>
      <c r="E2590">
        <f t="shared" si="40"/>
        <v>2016</v>
      </c>
    </row>
    <row r="2591" spans="1:5" x14ac:dyDescent="0.2">
      <c r="A2591" s="79">
        <v>42572</v>
      </c>
      <c r="B2591" s="77">
        <v>3.93240752625</v>
      </c>
      <c r="C2591" s="77">
        <v>2.17</v>
      </c>
      <c r="E2591">
        <f t="shared" si="40"/>
        <v>2016</v>
      </c>
    </row>
    <row r="2592" spans="1:5" x14ac:dyDescent="0.2">
      <c r="A2592" s="79">
        <v>42571</v>
      </c>
      <c r="B2592" s="77">
        <v>3.9309353475000002</v>
      </c>
      <c r="C2592" s="77">
        <v>2.17</v>
      </c>
      <c r="E2592">
        <f t="shared" si="40"/>
        <v>2016</v>
      </c>
    </row>
    <row r="2593" spans="1:5" x14ac:dyDescent="0.2">
      <c r="A2593" s="79">
        <v>42570</v>
      </c>
      <c r="B2593" s="77">
        <v>3.9203679899999999</v>
      </c>
      <c r="C2593" s="77">
        <v>2.2200000000000002</v>
      </c>
      <c r="E2593">
        <f t="shared" si="40"/>
        <v>2016</v>
      </c>
    </row>
    <row r="2594" spans="1:5" x14ac:dyDescent="0.2">
      <c r="A2594" s="79">
        <v>42569</v>
      </c>
      <c r="B2594" s="77">
        <v>3.9174426900000001</v>
      </c>
      <c r="C2594" s="77">
        <v>2.2200000000000002</v>
      </c>
      <c r="E2594">
        <f t="shared" si="40"/>
        <v>2016</v>
      </c>
    </row>
    <row r="2595" spans="1:5" x14ac:dyDescent="0.2">
      <c r="A2595" s="79">
        <v>42566</v>
      </c>
      <c r="B2595" s="77">
        <v>3.9261142725</v>
      </c>
      <c r="C2595" s="77">
        <v>2.2200000000000002</v>
      </c>
      <c r="E2595">
        <f t="shared" si="40"/>
        <v>2016</v>
      </c>
    </row>
    <row r="2596" spans="1:5" x14ac:dyDescent="0.2">
      <c r="A2596" s="79">
        <v>42565</v>
      </c>
      <c r="B2596" s="77">
        <v>3.9662939814999998</v>
      </c>
      <c r="C2596" s="77">
        <v>2.2200000000000002</v>
      </c>
      <c r="E2596">
        <f t="shared" si="40"/>
        <v>2016</v>
      </c>
    </row>
    <row r="2597" spans="1:5" x14ac:dyDescent="0.2">
      <c r="A2597" s="79">
        <v>42564</v>
      </c>
      <c r="B2597" s="77">
        <v>3.963505837</v>
      </c>
      <c r="C2597" s="77">
        <v>2.2200000000000002</v>
      </c>
      <c r="E2597">
        <f t="shared" si="40"/>
        <v>2016</v>
      </c>
    </row>
    <row r="2598" spans="1:5" x14ac:dyDescent="0.2">
      <c r="A2598" s="79">
        <v>42563</v>
      </c>
      <c r="B2598" s="77">
        <v>4.0367795580000001</v>
      </c>
      <c r="C2598" s="77">
        <v>2.3199999999999998</v>
      </c>
      <c r="E2598">
        <f t="shared" si="40"/>
        <v>2016</v>
      </c>
    </row>
    <row r="2599" spans="1:5" x14ac:dyDescent="0.2">
      <c r="A2599" s="79">
        <v>42562</v>
      </c>
      <c r="B2599" s="77">
        <v>4.0364778060000006</v>
      </c>
      <c r="C2599" s="77">
        <v>2.3199999999999998</v>
      </c>
      <c r="E2599">
        <f t="shared" si="40"/>
        <v>2016</v>
      </c>
    </row>
    <row r="2600" spans="1:5" x14ac:dyDescent="0.2">
      <c r="A2600" s="79">
        <v>42559</v>
      </c>
      <c r="B2600" s="77">
        <v>4.0750710297500001</v>
      </c>
      <c r="C2600" s="77">
        <v>2.52</v>
      </c>
      <c r="E2600">
        <f t="shared" si="40"/>
        <v>2016</v>
      </c>
    </row>
    <row r="2601" spans="1:5" x14ac:dyDescent="0.2">
      <c r="A2601" s="79">
        <v>42558</v>
      </c>
      <c r="B2601" s="77">
        <v>4.0786696920000001</v>
      </c>
      <c r="C2601" s="77">
        <v>2.52</v>
      </c>
      <c r="E2601">
        <f t="shared" si="40"/>
        <v>2016</v>
      </c>
    </row>
    <row r="2602" spans="1:5" x14ac:dyDescent="0.2">
      <c r="A2602" s="79">
        <v>42557</v>
      </c>
      <c r="B2602" s="77">
        <v>4.0756805305000006</v>
      </c>
      <c r="C2602" s="77">
        <v>2.52</v>
      </c>
      <c r="E2602">
        <f t="shared" si="40"/>
        <v>2016</v>
      </c>
    </row>
    <row r="2603" spans="1:5" x14ac:dyDescent="0.2">
      <c r="A2603" s="79">
        <v>42556</v>
      </c>
      <c r="B2603" s="77">
        <v>4.08288632975</v>
      </c>
      <c r="C2603" s="77">
        <v>2.52</v>
      </c>
      <c r="E2603">
        <f t="shared" si="40"/>
        <v>2016</v>
      </c>
    </row>
    <row r="2604" spans="1:5" x14ac:dyDescent="0.2">
      <c r="A2604" s="79">
        <v>42555</v>
      </c>
      <c r="B2604" s="77">
        <v>4.2448010712499995</v>
      </c>
      <c r="C2604" s="77">
        <v>2.52</v>
      </c>
      <c r="E2604">
        <f t="shared" si="40"/>
        <v>2016</v>
      </c>
    </row>
    <row r="2605" spans="1:5" x14ac:dyDescent="0.2">
      <c r="A2605" s="79">
        <v>42552</v>
      </c>
      <c r="B2605" s="77">
        <v>4.2426335899999996</v>
      </c>
      <c r="C2605" s="77">
        <v>2.52</v>
      </c>
      <c r="E2605">
        <f t="shared" si="40"/>
        <v>2016</v>
      </c>
    </row>
    <row r="2606" spans="1:5" x14ac:dyDescent="0.2">
      <c r="A2606" s="79">
        <v>42551</v>
      </c>
      <c r="B2606" s="77">
        <v>4.2500376042500001</v>
      </c>
      <c r="C2606" s="77">
        <v>2.67</v>
      </c>
      <c r="E2606">
        <f t="shared" si="40"/>
        <v>2016</v>
      </c>
    </row>
    <row r="2607" spans="1:5" x14ac:dyDescent="0.2">
      <c r="A2607" s="79">
        <v>42550</v>
      </c>
      <c r="B2607" s="77">
        <v>4.2565694279999997</v>
      </c>
      <c r="C2607" s="77">
        <v>2.77</v>
      </c>
      <c r="E2607">
        <f t="shared" si="40"/>
        <v>2016</v>
      </c>
    </row>
    <row r="2608" spans="1:5" x14ac:dyDescent="0.2">
      <c r="A2608" s="79">
        <v>42549</v>
      </c>
      <c r="B2608" s="77">
        <v>4.2510608757499995</v>
      </c>
      <c r="C2608" s="77">
        <v>2.77</v>
      </c>
      <c r="E2608">
        <f t="shared" si="40"/>
        <v>2016</v>
      </c>
    </row>
    <row r="2609" spans="1:5" x14ac:dyDescent="0.2">
      <c r="A2609" s="79">
        <v>42548</v>
      </c>
      <c r="B2609" s="77">
        <v>4.2475454457500001</v>
      </c>
      <c r="C2609" s="77">
        <v>2.77</v>
      </c>
      <c r="E2609">
        <f t="shared" si="40"/>
        <v>2016</v>
      </c>
    </row>
    <row r="2610" spans="1:5" x14ac:dyDescent="0.2">
      <c r="A2610" s="79">
        <v>42545</v>
      </c>
      <c r="B2610" s="77">
        <v>4.2702743504999994</v>
      </c>
      <c r="C2610" s="77">
        <v>2.77</v>
      </c>
      <c r="E2610">
        <f t="shared" si="40"/>
        <v>2016</v>
      </c>
    </row>
    <row r="2611" spans="1:5" x14ac:dyDescent="0.2">
      <c r="A2611" s="79">
        <v>42544</v>
      </c>
      <c r="B2611" s="77">
        <v>4.29527139125</v>
      </c>
      <c r="C2611" s="77">
        <v>2.77</v>
      </c>
      <c r="E2611">
        <f t="shared" si="40"/>
        <v>2016</v>
      </c>
    </row>
    <row r="2612" spans="1:5" x14ac:dyDescent="0.2">
      <c r="A2612" s="79">
        <v>42543</v>
      </c>
      <c r="B2612" s="77">
        <v>4.3329532395000001</v>
      </c>
      <c r="C2612" s="77">
        <v>2.82</v>
      </c>
      <c r="E2612">
        <f t="shared" si="40"/>
        <v>2016</v>
      </c>
    </row>
    <row r="2613" spans="1:5" x14ac:dyDescent="0.2">
      <c r="A2613" s="79">
        <v>42542</v>
      </c>
      <c r="B2613" s="77">
        <v>4.4806950265000003</v>
      </c>
      <c r="C2613" s="77">
        <v>2.82</v>
      </c>
      <c r="E2613">
        <f t="shared" si="40"/>
        <v>2016</v>
      </c>
    </row>
    <row r="2614" spans="1:5" x14ac:dyDescent="0.2">
      <c r="A2614" s="79">
        <v>42541</v>
      </c>
      <c r="B2614" s="77">
        <v>4.4834189385000007</v>
      </c>
      <c r="C2614" s="77">
        <v>2.82</v>
      </c>
      <c r="E2614">
        <f t="shared" si="40"/>
        <v>2016</v>
      </c>
    </row>
    <row r="2615" spans="1:5" x14ac:dyDescent="0.2">
      <c r="A2615" s="79">
        <v>42538</v>
      </c>
      <c r="B2615" s="77">
        <v>4.4774986720000003</v>
      </c>
      <c r="C2615" s="77">
        <v>2.82</v>
      </c>
      <c r="E2615">
        <f t="shared" si="40"/>
        <v>2016</v>
      </c>
    </row>
    <row r="2616" spans="1:5" x14ac:dyDescent="0.2">
      <c r="A2616" s="79">
        <v>42537</v>
      </c>
      <c r="B2616" s="77">
        <v>4.4788582679999998</v>
      </c>
      <c r="C2616" s="77">
        <v>2.82</v>
      </c>
      <c r="E2616">
        <f t="shared" si="40"/>
        <v>2016</v>
      </c>
    </row>
    <row r="2617" spans="1:5" x14ac:dyDescent="0.2">
      <c r="A2617" s="79">
        <v>42536</v>
      </c>
      <c r="B2617" s="77">
        <v>4.4804228300000002</v>
      </c>
      <c r="C2617" s="77">
        <v>2.92</v>
      </c>
      <c r="E2617">
        <f t="shared" si="40"/>
        <v>2016</v>
      </c>
    </row>
    <row r="2618" spans="1:5" x14ac:dyDescent="0.2">
      <c r="A2618" s="79">
        <v>42535</v>
      </c>
      <c r="B2618" s="77">
        <v>4.4727465760000005</v>
      </c>
      <c r="C2618" s="77">
        <v>3.13</v>
      </c>
      <c r="E2618">
        <f t="shared" si="40"/>
        <v>2016</v>
      </c>
    </row>
    <row r="2619" spans="1:5" x14ac:dyDescent="0.2">
      <c r="A2619" s="79">
        <v>42534</v>
      </c>
      <c r="B2619" s="77">
        <v>4.6313871495000001</v>
      </c>
      <c r="C2619" s="77">
        <v>3.13</v>
      </c>
      <c r="E2619">
        <f t="shared" si="40"/>
        <v>2016</v>
      </c>
    </row>
    <row r="2620" spans="1:5" x14ac:dyDescent="0.2">
      <c r="A2620" s="79">
        <v>42531</v>
      </c>
      <c r="B2620" s="77">
        <v>4.6497446419999999</v>
      </c>
      <c r="C2620" s="77">
        <v>3.17</v>
      </c>
      <c r="E2620">
        <f t="shared" si="40"/>
        <v>2016</v>
      </c>
    </row>
    <row r="2621" spans="1:5" x14ac:dyDescent="0.2">
      <c r="A2621" s="79">
        <v>42530</v>
      </c>
      <c r="B2621" s="77">
        <v>4.6497446419999999</v>
      </c>
      <c r="C2621" s="77">
        <v>3.17</v>
      </c>
      <c r="E2621">
        <f t="shared" si="40"/>
        <v>2016</v>
      </c>
    </row>
    <row r="2622" spans="1:5" x14ac:dyDescent="0.2">
      <c r="A2622" s="79">
        <v>42529</v>
      </c>
      <c r="B2622" s="77">
        <v>4.6476190359999991</v>
      </c>
      <c r="C2622" s="77">
        <v>3.22</v>
      </c>
      <c r="E2622">
        <f t="shared" si="40"/>
        <v>2016</v>
      </c>
    </row>
    <row r="2623" spans="1:5" x14ac:dyDescent="0.2">
      <c r="A2623" s="79">
        <v>42528</v>
      </c>
      <c r="B2623" s="77">
        <v>4.6412538995000006</v>
      </c>
      <c r="C2623" s="77">
        <v>3.22</v>
      </c>
      <c r="E2623">
        <f t="shared" si="40"/>
        <v>2016</v>
      </c>
    </row>
    <row r="2624" spans="1:5" x14ac:dyDescent="0.2">
      <c r="A2624" s="79">
        <v>42527</v>
      </c>
      <c r="B2624" s="77">
        <v>4.6463446240000001</v>
      </c>
      <c r="C2624" s="77">
        <v>3.22</v>
      </c>
      <c r="E2624">
        <f t="shared" si="40"/>
        <v>2016</v>
      </c>
    </row>
    <row r="2625" spans="1:5" x14ac:dyDescent="0.2">
      <c r="A2625" s="79">
        <v>42524</v>
      </c>
      <c r="B2625" s="77">
        <v>4.6470525594999996</v>
      </c>
      <c r="C2625" s="77">
        <v>3.22</v>
      </c>
      <c r="E2625">
        <f t="shared" si="40"/>
        <v>2016</v>
      </c>
    </row>
    <row r="2626" spans="1:5" x14ac:dyDescent="0.2">
      <c r="A2626" s="79">
        <v>42523</v>
      </c>
      <c r="B2626" s="77">
        <v>4.6345540255</v>
      </c>
      <c r="C2626" s="77">
        <v>3.22</v>
      </c>
      <c r="E2626">
        <f t="shared" si="40"/>
        <v>2016</v>
      </c>
    </row>
    <row r="2627" spans="1:5" x14ac:dyDescent="0.2">
      <c r="A2627" s="79">
        <v>42522</v>
      </c>
      <c r="B2627" s="77">
        <v>4.6384305449999994</v>
      </c>
      <c r="C2627" s="77">
        <v>3.22</v>
      </c>
      <c r="E2627">
        <f t="shared" si="40"/>
        <v>2016</v>
      </c>
    </row>
    <row r="2628" spans="1:5" x14ac:dyDescent="0.2">
      <c r="A2628" s="79">
        <v>42521</v>
      </c>
      <c r="B2628" s="77">
        <v>4.6366676755</v>
      </c>
      <c r="C2628" s="77">
        <v>3.22</v>
      </c>
      <c r="E2628">
        <f t="shared" si="40"/>
        <v>2016</v>
      </c>
    </row>
    <row r="2629" spans="1:5" x14ac:dyDescent="0.2">
      <c r="A2629" s="79">
        <v>42520</v>
      </c>
      <c r="B2629" s="77">
        <v>4.6329700384999999</v>
      </c>
      <c r="C2629" s="77">
        <v>3.22</v>
      </c>
      <c r="E2629">
        <f t="shared" si="40"/>
        <v>2016</v>
      </c>
    </row>
    <row r="2630" spans="1:5" x14ac:dyDescent="0.2">
      <c r="A2630" s="79">
        <v>42517</v>
      </c>
      <c r="B2630" s="77">
        <v>4.6485398919999996</v>
      </c>
      <c r="C2630" s="77">
        <v>3.22</v>
      </c>
      <c r="E2630">
        <f t="shared" si="40"/>
        <v>2016</v>
      </c>
    </row>
    <row r="2631" spans="1:5" x14ac:dyDescent="0.2">
      <c r="A2631" s="79">
        <v>42516</v>
      </c>
      <c r="B2631" s="77">
        <v>4.6518721999999997</v>
      </c>
      <c r="C2631" s="77">
        <v>3.22</v>
      </c>
      <c r="E2631">
        <f t="shared" si="40"/>
        <v>2016</v>
      </c>
    </row>
    <row r="2632" spans="1:5" x14ac:dyDescent="0.2">
      <c r="A2632" s="79">
        <v>42515</v>
      </c>
      <c r="B2632" s="77">
        <v>4.6480440230000006</v>
      </c>
      <c r="C2632" s="77">
        <v>3.52</v>
      </c>
      <c r="E2632">
        <f t="shared" si="40"/>
        <v>2016</v>
      </c>
    </row>
    <row r="2633" spans="1:5" x14ac:dyDescent="0.2">
      <c r="A2633" s="79">
        <v>42514</v>
      </c>
      <c r="B2633" s="77">
        <v>4.6518721999999997</v>
      </c>
      <c r="C2633" s="77">
        <v>3.52</v>
      </c>
      <c r="E2633">
        <f t="shared" si="40"/>
        <v>2016</v>
      </c>
    </row>
    <row r="2634" spans="1:5" x14ac:dyDescent="0.2">
      <c r="A2634" s="79">
        <v>42513</v>
      </c>
      <c r="B2634" s="77">
        <v>4.6536466289999998</v>
      </c>
      <c r="C2634" s="77">
        <v>3.52</v>
      </c>
      <c r="E2634">
        <f t="shared" si="40"/>
        <v>2016</v>
      </c>
    </row>
    <row r="2635" spans="1:5" x14ac:dyDescent="0.2">
      <c r="A2635" s="79">
        <v>42510</v>
      </c>
      <c r="B2635" s="77">
        <v>4.6574129214999997</v>
      </c>
      <c r="C2635" s="77">
        <v>3.52</v>
      </c>
      <c r="E2635">
        <f t="shared" ref="E2635:E2698" si="41">YEAR(A2635)</f>
        <v>2016</v>
      </c>
    </row>
    <row r="2636" spans="1:5" x14ac:dyDescent="0.2">
      <c r="A2636" s="79">
        <v>42509</v>
      </c>
      <c r="B2636" s="77">
        <v>4.7360782270000001</v>
      </c>
      <c r="C2636" s="77">
        <v>3.52</v>
      </c>
      <c r="E2636">
        <f t="shared" si="41"/>
        <v>2016</v>
      </c>
    </row>
    <row r="2637" spans="1:5" x14ac:dyDescent="0.2">
      <c r="A2637" s="79">
        <v>42508</v>
      </c>
      <c r="B2637" s="77">
        <v>4.7418738009999997</v>
      </c>
      <c r="C2637" s="77">
        <v>3.52</v>
      </c>
      <c r="E2637">
        <f t="shared" si="41"/>
        <v>2016</v>
      </c>
    </row>
    <row r="2638" spans="1:5" x14ac:dyDescent="0.2">
      <c r="A2638" s="79">
        <v>42507</v>
      </c>
      <c r="B2638" s="77">
        <v>4.7509578549999993</v>
      </c>
      <c r="C2638" s="77">
        <v>3.52</v>
      </c>
      <c r="E2638">
        <f t="shared" si="41"/>
        <v>2016</v>
      </c>
    </row>
    <row r="2639" spans="1:5" x14ac:dyDescent="0.2">
      <c r="A2639" s="79">
        <v>42506</v>
      </c>
      <c r="B2639" s="77">
        <v>4.9042145599999998</v>
      </c>
      <c r="C2639" s="77">
        <v>3.52</v>
      </c>
      <c r="E2639">
        <f t="shared" si="41"/>
        <v>2016</v>
      </c>
    </row>
    <row r="2640" spans="1:5" x14ac:dyDescent="0.2">
      <c r="A2640" s="79">
        <v>42503</v>
      </c>
      <c r="B2640" s="77">
        <v>4.8993339840000001</v>
      </c>
      <c r="C2640" s="77">
        <v>3.52</v>
      </c>
      <c r="E2640">
        <f t="shared" si="41"/>
        <v>2016</v>
      </c>
    </row>
    <row r="2641" spans="1:5" x14ac:dyDescent="0.2">
      <c r="A2641" s="79">
        <v>42502</v>
      </c>
      <c r="B2641" s="77">
        <v>4.9113652160000001</v>
      </c>
      <c r="C2641" s="77">
        <v>3.58</v>
      </c>
      <c r="E2641">
        <f t="shared" si="41"/>
        <v>2016</v>
      </c>
    </row>
    <row r="2642" spans="1:5" x14ac:dyDescent="0.2">
      <c r="A2642" s="79">
        <v>42501</v>
      </c>
      <c r="B2642" s="77">
        <v>4.9237586880000004</v>
      </c>
      <c r="C2642" s="77">
        <v>3.57</v>
      </c>
      <c r="E2642">
        <f t="shared" si="41"/>
        <v>2016</v>
      </c>
    </row>
    <row r="2643" spans="1:5" x14ac:dyDescent="0.2">
      <c r="A2643" s="79">
        <v>42500</v>
      </c>
      <c r="B2643" s="77">
        <v>4.9084271680000002</v>
      </c>
      <c r="C2643" s="77">
        <v>3.57</v>
      </c>
      <c r="E2643">
        <f t="shared" si="41"/>
        <v>2016</v>
      </c>
    </row>
    <row r="2644" spans="1:5" x14ac:dyDescent="0.2">
      <c r="A2644" s="79">
        <v>42499</v>
      </c>
      <c r="B2644" s="77">
        <v>5.0661672270000002</v>
      </c>
      <c r="C2644" s="77">
        <v>3.57</v>
      </c>
      <c r="E2644">
        <f t="shared" si="41"/>
        <v>2016</v>
      </c>
    </row>
    <row r="2645" spans="1:5" x14ac:dyDescent="0.2">
      <c r="A2645" s="79">
        <v>42496</v>
      </c>
      <c r="B2645" s="77">
        <v>5.0790328379999998</v>
      </c>
      <c r="C2645" s="77">
        <v>3.57</v>
      </c>
      <c r="E2645">
        <f t="shared" si="41"/>
        <v>2016</v>
      </c>
    </row>
    <row r="2646" spans="1:5" x14ac:dyDescent="0.2">
      <c r="A2646" s="79">
        <v>42495</v>
      </c>
      <c r="B2646" s="77">
        <v>5.0745809730000007</v>
      </c>
      <c r="C2646" s="77">
        <v>3.57</v>
      </c>
      <c r="E2646">
        <f t="shared" si="41"/>
        <v>2016</v>
      </c>
    </row>
    <row r="2647" spans="1:5" x14ac:dyDescent="0.2">
      <c r="A2647" s="79">
        <v>42494</v>
      </c>
      <c r="B2647" s="77">
        <v>5.0788764840000002</v>
      </c>
      <c r="C2647" s="77">
        <v>3.57</v>
      </c>
      <c r="E2647">
        <f t="shared" si="41"/>
        <v>2016</v>
      </c>
    </row>
    <row r="2648" spans="1:5" x14ac:dyDescent="0.2">
      <c r="A2648" s="79">
        <v>42493</v>
      </c>
      <c r="B2648" s="77">
        <v>5.0862347910000008</v>
      </c>
      <c r="C2648" s="77">
        <v>3.57</v>
      </c>
      <c r="E2648">
        <f t="shared" si="41"/>
        <v>2016</v>
      </c>
    </row>
    <row r="2649" spans="1:5" x14ac:dyDescent="0.2">
      <c r="A2649" s="79">
        <v>42492</v>
      </c>
      <c r="B2649" s="77">
        <v>5.0970761160000002</v>
      </c>
      <c r="C2649" s="77">
        <v>3.57</v>
      </c>
      <c r="E2649">
        <f t="shared" si="41"/>
        <v>2016</v>
      </c>
    </row>
    <row r="2650" spans="1:5" x14ac:dyDescent="0.2">
      <c r="A2650" s="79">
        <v>42489</v>
      </c>
      <c r="B2650" s="77">
        <v>5.0914140090000002</v>
      </c>
      <c r="C2650" s="77">
        <v>3.57</v>
      </c>
      <c r="E2650">
        <f t="shared" si="41"/>
        <v>2016</v>
      </c>
    </row>
    <row r="2651" spans="1:5" x14ac:dyDescent="0.2">
      <c r="A2651" s="79">
        <v>42488</v>
      </c>
      <c r="B2651" s="77">
        <v>5.095816803</v>
      </c>
      <c r="C2651" s="77">
        <v>3.57</v>
      </c>
      <c r="E2651">
        <f t="shared" si="41"/>
        <v>2016</v>
      </c>
    </row>
    <row r="2652" spans="1:5" x14ac:dyDescent="0.2">
      <c r="A2652" s="79">
        <v>42487</v>
      </c>
      <c r="B2652" s="77">
        <v>5.0805967409999999</v>
      </c>
      <c r="C2652" s="77">
        <v>3.57</v>
      </c>
      <c r="E2652">
        <f t="shared" si="41"/>
        <v>2016</v>
      </c>
    </row>
    <row r="2653" spans="1:5" x14ac:dyDescent="0.2">
      <c r="A2653" s="79">
        <v>42486</v>
      </c>
      <c r="B2653" s="77">
        <v>5.0820050820000002</v>
      </c>
      <c r="C2653" s="77">
        <v>3.57</v>
      </c>
      <c r="E2653">
        <f t="shared" si="41"/>
        <v>2016</v>
      </c>
    </row>
    <row r="2654" spans="1:5" x14ac:dyDescent="0.2">
      <c r="A2654" s="79">
        <v>42485</v>
      </c>
      <c r="B2654" s="77">
        <v>5.0821616010000001</v>
      </c>
      <c r="C2654" s="77">
        <v>3.52</v>
      </c>
      <c r="E2654">
        <f t="shared" si="41"/>
        <v>2016</v>
      </c>
    </row>
    <row r="2655" spans="1:5" x14ac:dyDescent="0.2">
      <c r="A2655" s="79">
        <v>42482</v>
      </c>
      <c r="B2655" s="77">
        <v>5.1561466039999999</v>
      </c>
      <c r="C2655" s="77">
        <v>3.52</v>
      </c>
      <c r="E2655">
        <f t="shared" si="41"/>
        <v>2016</v>
      </c>
    </row>
    <row r="2656" spans="1:5" x14ac:dyDescent="0.2">
      <c r="A2656" s="79">
        <v>42481</v>
      </c>
      <c r="B2656" s="77">
        <v>5.1741447134999996</v>
      </c>
      <c r="C2656" s="77">
        <v>3.42</v>
      </c>
      <c r="E2656">
        <f t="shared" si="41"/>
        <v>2016</v>
      </c>
    </row>
    <row r="2657" spans="1:5" x14ac:dyDescent="0.2">
      <c r="A2657" s="79">
        <v>42480</v>
      </c>
      <c r="B2657" s="77">
        <v>5.1817478735</v>
      </c>
      <c r="C2657" s="77">
        <v>3.32</v>
      </c>
      <c r="E2657">
        <f t="shared" si="41"/>
        <v>2016</v>
      </c>
    </row>
    <row r="2658" spans="1:5" x14ac:dyDescent="0.2">
      <c r="A2658" s="79">
        <v>42479</v>
      </c>
      <c r="B2658" s="77">
        <v>5.1847151359999994</v>
      </c>
      <c r="C2658" s="77">
        <v>3.32</v>
      </c>
      <c r="E2658">
        <f t="shared" si="41"/>
        <v>2016</v>
      </c>
    </row>
    <row r="2659" spans="1:5" x14ac:dyDescent="0.2">
      <c r="A2659" s="79">
        <v>42478</v>
      </c>
      <c r="B2659" s="77">
        <v>5.1736652615000001</v>
      </c>
      <c r="C2659" s="77">
        <v>3.22</v>
      </c>
      <c r="E2659">
        <f t="shared" si="41"/>
        <v>2016</v>
      </c>
    </row>
    <row r="2660" spans="1:5" x14ac:dyDescent="0.2">
      <c r="A2660" s="79">
        <v>42475</v>
      </c>
      <c r="B2660" s="77">
        <v>5.17494399</v>
      </c>
      <c r="C2660" s="77">
        <v>3.13</v>
      </c>
      <c r="E2660">
        <f t="shared" si="41"/>
        <v>2016</v>
      </c>
    </row>
    <row r="2661" spans="1:5" x14ac:dyDescent="0.2">
      <c r="A2661" s="79">
        <v>42474</v>
      </c>
      <c r="B2661" s="77">
        <v>5.1675202224999994</v>
      </c>
      <c r="C2661" s="77">
        <v>3.02</v>
      </c>
      <c r="E2661">
        <f t="shared" si="41"/>
        <v>2016</v>
      </c>
    </row>
    <row r="2662" spans="1:5" x14ac:dyDescent="0.2">
      <c r="A2662" s="79">
        <v>42473</v>
      </c>
      <c r="B2662" s="77">
        <v>5.1764633155000004</v>
      </c>
      <c r="C2662" s="77">
        <v>2.92</v>
      </c>
      <c r="E2662">
        <f t="shared" si="41"/>
        <v>2016</v>
      </c>
    </row>
    <row r="2663" spans="1:5" x14ac:dyDescent="0.2">
      <c r="A2663" s="79">
        <v>42472</v>
      </c>
      <c r="B2663" s="77">
        <v>5.1849559004999994</v>
      </c>
      <c r="C2663" s="77">
        <v>2.82</v>
      </c>
      <c r="E2663">
        <f t="shared" si="41"/>
        <v>2016</v>
      </c>
    </row>
    <row r="2664" spans="1:5" x14ac:dyDescent="0.2">
      <c r="A2664" s="79">
        <v>42471</v>
      </c>
      <c r="B2664" s="77">
        <v>5.4161121699999999</v>
      </c>
      <c r="C2664" s="77">
        <v>2.82</v>
      </c>
      <c r="E2664">
        <f t="shared" si="41"/>
        <v>2016</v>
      </c>
    </row>
    <row r="2665" spans="1:5" x14ac:dyDescent="0.2">
      <c r="A2665" s="79">
        <v>42468</v>
      </c>
      <c r="B2665" s="77">
        <v>5.40916467</v>
      </c>
      <c r="C2665" s="77">
        <v>2.3199999999999998</v>
      </c>
      <c r="E2665">
        <f t="shared" si="41"/>
        <v>2016</v>
      </c>
    </row>
    <row r="2666" spans="1:5" x14ac:dyDescent="0.2">
      <c r="A2666" s="79">
        <v>42467</v>
      </c>
      <c r="B2666" s="77">
        <v>5.4121758600000005</v>
      </c>
      <c r="C2666" s="77">
        <v>2.3199999999999998</v>
      </c>
      <c r="E2666">
        <f t="shared" si="41"/>
        <v>2016</v>
      </c>
    </row>
    <row r="2667" spans="1:5" x14ac:dyDescent="0.2">
      <c r="A2667" s="79">
        <v>42466</v>
      </c>
      <c r="B2667" s="77">
        <v>5.3958220750000008</v>
      </c>
      <c r="C2667" s="77">
        <v>2.3199999999999998</v>
      </c>
      <c r="E2667">
        <f t="shared" si="41"/>
        <v>2016</v>
      </c>
    </row>
    <row r="2668" spans="1:5" x14ac:dyDescent="0.2">
      <c r="A2668" s="79">
        <v>42465</v>
      </c>
      <c r="B2668" s="77">
        <v>5.6383718100000007</v>
      </c>
      <c r="C2668" s="77">
        <v>2.3199999999999998</v>
      </c>
      <c r="E2668">
        <f t="shared" si="41"/>
        <v>2016</v>
      </c>
    </row>
    <row r="2669" spans="1:5" x14ac:dyDescent="0.2">
      <c r="A2669" s="79">
        <v>42464</v>
      </c>
      <c r="B2669" s="77">
        <v>5.6343680885000005</v>
      </c>
      <c r="C2669" s="77">
        <v>2.3199999999999998</v>
      </c>
      <c r="E2669">
        <f t="shared" si="41"/>
        <v>2016</v>
      </c>
    </row>
    <row r="2670" spans="1:5" x14ac:dyDescent="0.2">
      <c r="A2670" s="79">
        <v>42461</v>
      </c>
      <c r="B2670" s="77">
        <v>5.6497175065</v>
      </c>
      <c r="C2670" s="77">
        <v>2.27</v>
      </c>
      <c r="E2670">
        <f t="shared" si="41"/>
        <v>2016</v>
      </c>
    </row>
    <row r="2671" spans="1:5" x14ac:dyDescent="0.2">
      <c r="A2671" s="79">
        <v>42460</v>
      </c>
      <c r="B2671" s="77">
        <v>5.6551446184999996</v>
      </c>
      <c r="C2671" s="77">
        <v>2.17</v>
      </c>
      <c r="E2671">
        <f t="shared" si="41"/>
        <v>2016</v>
      </c>
    </row>
    <row r="2672" spans="1:5" x14ac:dyDescent="0.2">
      <c r="A2672" s="79">
        <v>42459</v>
      </c>
      <c r="B2672" s="77">
        <v>5.6355860204999999</v>
      </c>
      <c r="C2672" s="77">
        <v>2.0699999999999998</v>
      </c>
      <c r="E2672">
        <f t="shared" si="41"/>
        <v>2016</v>
      </c>
    </row>
    <row r="2673" spans="1:5" x14ac:dyDescent="0.2">
      <c r="A2673" s="79">
        <v>42458</v>
      </c>
      <c r="B2673" s="77">
        <v>5.6085680634999999</v>
      </c>
      <c r="C2673" s="77">
        <v>2.02</v>
      </c>
      <c r="E2673">
        <f t="shared" si="41"/>
        <v>2016</v>
      </c>
    </row>
    <row r="2674" spans="1:5" x14ac:dyDescent="0.2">
      <c r="A2674" s="79">
        <v>42457</v>
      </c>
      <c r="B2674" s="77">
        <v>5.6016820464999997</v>
      </c>
      <c r="C2674" s="77">
        <v>1.97</v>
      </c>
      <c r="E2674">
        <f t="shared" si="41"/>
        <v>2016</v>
      </c>
    </row>
    <row r="2675" spans="1:5" x14ac:dyDescent="0.2">
      <c r="A2675" s="79">
        <v>42454</v>
      </c>
      <c r="B2675" s="77">
        <v>5.6037460485000006</v>
      </c>
      <c r="C2675" s="77">
        <v>1.97</v>
      </c>
      <c r="E2675">
        <f t="shared" si="41"/>
        <v>2016</v>
      </c>
    </row>
    <row r="2676" spans="1:5" x14ac:dyDescent="0.2">
      <c r="A2676" s="79">
        <v>42453</v>
      </c>
      <c r="B2676" s="77">
        <v>5.6054672425000005</v>
      </c>
      <c r="C2676" s="77">
        <v>1.88</v>
      </c>
      <c r="E2676">
        <f t="shared" si="41"/>
        <v>2016</v>
      </c>
    </row>
    <row r="2677" spans="1:5" x14ac:dyDescent="0.2">
      <c r="A2677" s="79">
        <v>42452</v>
      </c>
      <c r="B2677" s="77">
        <v>5.611931137</v>
      </c>
      <c r="C2677" s="77">
        <v>1.88</v>
      </c>
      <c r="E2677">
        <f t="shared" si="41"/>
        <v>2016</v>
      </c>
    </row>
    <row r="2678" spans="1:5" x14ac:dyDescent="0.2">
      <c r="A2678" s="79">
        <v>42451</v>
      </c>
      <c r="B2678" s="77">
        <v>5.6253371489999999</v>
      </c>
      <c r="C2678" s="77">
        <v>1.88</v>
      </c>
      <c r="E2678">
        <f t="shared" si="41"/>
        <v>2016</v>
      </c>
    </row>
    <row r="2679" spans="1:5" x14ac:dyDescent="0.2">
      <c r="A2679" s="79">
        <v>42450</v>
      </c>
      <c r="B2679" s="77">
        <v>5.9397997505000006</v>
      </c>
      <c r="C2679" s="77">
        <v>1.82</v>
      </c>
      <c r="E2679">
        <f t="shared" si="41"/>
        <v>2016</v>
      </c>
    </row>
    <row r="2680" spans="1:5" x14ac:dyDescent="0.2">
      <c r="A2680" s="79">
        <v>42447</v>
      </c>
      <c r="B2680" s="77">
        <v>5.9517368295000006</v>
      </c>
      <c r="C2680" s="77">
        <v>1.77</v>
      </c>
      <c r="E2680">
        <f t="shared" si="41"/>
        <v>2016</v>
      </c>
    </row>
    <row r="2681" spans="1:5" x14ac:dyDescent="0.2">
      <c r="A2681" s="79">
        <v>42446</v>
      </c>
      <c r="B2681" s="77">
        <v>5.9422750310000003</v>
      </c>
      <c r="C2681" s="77">
        <v>1.72</v>
      </c>
      <c r="E2681">
        <f t="shared" si="41"/>
        <v>2016</v>
      </c>
    </row>
    <row r="2682" spans="1:5" x14ac:dyDescent="0.2">
      <c r="A2682" s="79">
        <v>42445</v>
      </c>
      <c r="B2682" s="77">
        <v>5.9055419884999996</v>
      </c>
      <c r="C2682" s="77">
        <v>1.72</v>
      </c>
      <c r="E2682">
        <f t="shared" si="41"/>
        <v>2016</v>
      </c>
    </row>
    <row r="2683" spans="1:5" x14ac:dyDescent="0.2">
      <c r="A2683" s="79">
        <v>42444</v>
      </c>
      <c r="B2683" s="77">
        <v>5.9108006265000004</v>
      </c>
      <c r="C2683" s="77">
        <v>1.72</v>
      </c>
      <c r="E2683">
        <f t="shared" si="41"/>
        <v>2016</v>
      </c>
    </row>
    <row r="2684" spans="1:5" x14ac:dyDescent="0.2">
      <c r="A2684" s="79">
        <v>42443</v>
      </c>
      <c r="B2684" s="77">
        <v>5.7736720500000001</v>
      </c>
      <c r="C2684" s="77">
        <v>1.72</v>
      </c>
      <c r="E2684">
        <f t="shared" si="41"/>
        <v>2016</v>
      </c>
    </row>
    <row r="2685" spans="1:5" x14ac:dyDescent="0.2">
      <c r="A2685" s="79">
        <v>42440</v>
      </c>
      <c r="B2685" s="77">
        <v>5.7741165749999999</v>
      </c>
      <c r="C2685" s="77">
        <v>1.63</v>
      </c>
      <c r="E2685">
        <f t="shared" si="41"/>
        <v>2016</v>
      </c>
    </row>
    <row r="2686" spans="1:5" x14ac:dyDescent="0.2">
      <c r="A2686" s="79">
        <v>42439</v>
      </c>
      <c r="B2686" s="77">
        <v>4.9917827700000004</v>
      </c>
      <c r="C2686" s="77">
        <v>1.63</v>
      </c>
      <c r="E2686">
        <f t="shared" si="41"/>
        <v>2016</v>
      </c>
    </row>
    <row r="2687" spans="1:5" x14ac:dyDescent="0.2">
      <c r="A2687" s="79">
        <v>42438</v>
      </c>
      <c r="B2687" s="77">
        <v>4.9898667325000003</v>
      </c>
      <c r="C2687" s="77">
        <v>1.63</v>
      </c>
      <c r="E2687">
        <f t="shared" si="41"/>
        <v>2016</v>
      </c>
    </row>
    <row r="2688" spans="1:5" x14ac:dyDescent="0.2">
      <c r="A2688" s="79">
        <v>42437</v>
      </c>
      <c r="B2688" s="77">
        <v>4.6879082854999998</v>
      </c>
      <c r="C2688" s="77">
        <v>1.63</v>
      </c>
      <c r="E2688">
        <f t="shared" si="41"/>
        <v>2016</v>
      </c>
    </row>
    <row r="2689" spans="1:5" x14ac:dyDescent="0.2">
      <c r="A2689" s="79">
        <v>42436</v>
      </c>
      <c r="B2689" s="77">
        <v>4.6811449715000002</v>
      </c>
      <c r="C2689" s="77">
        <v>1.63</v>
      </c>
      <c r="E2689">
        <f t="shared" si="41"/>
        <v>2016</v>
      </c>
    </row>
    <row r="2690" spans="1:5" x14ac:dyDescent="0.2">
      <c r="A2690" s="79">
        <v>42433</v>
      </c>
      <c r="B2690" s="77">
        <v>4.6815042309999999</v>
      </c>
      <c r="C2690" s="77">
        <v>1.63</v>
      </c>
      <c r="E2690">
        <f t="shared" si="41"/>
        <v>2016</v>
      </c>
    </row>
    <row r="2691" spans="1:5" x14ac:dyDescent="0.2">
      <c r="A2691" s="79">
        <v>42432</v>
      </c>
      <c r="B2691" s="77">
        <v>4.2071445074999998</v>
      </c>
      <c r="C2691" s="77">
        <v>1.63</v>
      </c>
      <c r="E2691">
        <f t="shared" si="41"/>
        <v>2016</v>
      </c>
    </row>
    <row r="2692" spans="1:5" x14ac:dyDescent="0.2">
      <c r="A2692" s="79">
        <v>42431</v>
      </c>
      <c r="B2692" s="77">
        <v>4.0449986899999999</v>
      </c>
      <c r="C2692" s="77">
        <v>1.63</v>
      </c>
      <c r="E2692">
        <f t="shared" si="41"/>
        <v>2016</v>
      </c>
    </row>
    <row r="2693" spans="1:5" x14ac:dyDescent="0.2">
      <c r="A2693" s="79">
        <v>42430</v>
      </c>
      <c r="B2693" s="77">
        <v>3.7413148114999997</v>
      </c>
      <c r="C2693" s="77">
        <v>1.63</v>
      </c>
      <c r="E2693">
        <f t="shared" si="41"/>
        <v>2016</v>
      </c>
    </row>
    <row r="2694" spans="1:5" x14ac:dyDescent="0.2">
      <c r="A2694" s="79">
        <v>42429</v>
      </c>
      <c r="B2694" s="77">
        <v>3.4343280224999999</v>
      </c>
      <c r="C2694" s="77">
        <v>1.52</v>
      </c>
      <c r="E2694">
        <f t="shared" si="41"/>
        <v>2016</v>
      </c>
    </row>
    <row r="2695" spans="1:5" x14ac:dyDescent="0.2">
      <c r="A2695" s="79">
        <v>42426</v>
      </c>
      <c r="B2695" s="77">
        <v>3.4413141150000004</v>
      </c>
      <c r="C2695" s="77">
        <v>1.52</v>
      </c>
      <c r="E2695">
        <f t="shared" si="41"/>
        <v>2016</v>
      </c>
    </row>
    <row r="2696" spans="1:5" x14ac:dyDescent="0.2">
      <c r="A2696" s="79">
        <v>42425</v>
      </c>
      <c r="B2696" s="77">
        <v>3.4440796349999996</v>
      </c>
      <c r="C2696" s="77">
        <v>1.52</v>
      </c>
      <c r="E2696">
        <f t="shared" si="41"/>
        <v>2016</v>
      </c>
    </row>
    <row r="2697" spans="1:5" x14ac:dyDescent="0.2">
      <c r="A2697" s="79">
        <v>42424</v>
      </c>
      <c r="B2697" s="77">
        <v>3.3660245739999999</v>
      </c>
      <c r="C2697" s="77">
        <v>1.52</v>
      </c>
      <c r="E2697">
        <f t="shared" si="41"/>
        <v>2016</v>
      </c>
    </row>
    <row r="2698" spans="1:5" x14ac:dyDescent="0.2">
      <c r="A2698" s="79">
        <v>42423</v>
      </c>
      <c r="B2698" s="77">
        <v>2.9109851360000003</v>
      </c>
      <c r="C2698" s="77">
        <v>1.52</v>
      </c>
      <c r="E2698">
        <f t="shared" si="41"/>
        <v>2016</v>
      </c>
    </row>
    <row r="2699" spans="1:5" x14ac:dyDescent="0.2">
      <c r="A2699" s="79">
        <v>42422</v>
      </c>
      <c r="B2699" s="77">
        <v>2.9134401639999998</v>
      </c>
      <c r="C2699" s="77">
        <v>1.52</v>
      </c>
      <c r="E2699">
        <f t="shared" ref="E2699:E2762" si="42">YEAR(A2699)</f>
        <v>2016</v>
      </c>
    </row>
    <row r="2700" spans="1:5" x14ac:dyDescent="0.2">
      <c r="A2700" s="79">
        <v>42419</v>
      </c>
      <c r="B2700" s="77">
        <v>2.9137082350000001</v>
      </c>
      <c r="C2700" s="77">
        <v>1.52</v>
      </c>
      <c r="E2700">
        <f t="shared" si="42"/>
        <v>2016</v>
      </c>
    </row>
    <row r="2701" spans="1:5" x14ac:dyDescent="0.2">
      <c r="A2701" s="79">
        <v>42418</v>
      </c>
      <c r="B2701" s="77">
        <v>2.8382939575000004</v>
      </c>
      <c r="C2701" s="77">
        <v>1.52</v>
      </c>
      <c r="E2701">
        <f t="shared" si="42"/>
        <v>2016</v>
      </c>
    </row>
    <row r="2702" spans="1:5" x14ac:dyDescent="0.2">
      <c r="A2702" s="79">
        <v>42417</v>
      </c>
      <c r="B2702" s="77">
        <v>2.834380264</v>
      </c>
      <c r="C2702" s="77">
        <v>1.52</v>
      </c>
      <c r="E2702">
        <f t="shared" si="42"/>
        <v>2016</v>
      </c>
    </row>
    <row r="2703" spans="1:5" x14ac:dyDescent="0.2">
      <c r="A2703" s="79">
        <v>42416</v>
      </c>
      <c r="B2703" s="77">
        <v>2.839513755</v>
      </c>
      <c r="C2703" s="77">
        <v>1.52</v>
      </c>
      <c r="E2703">
        <f t="shared" si="42"/>
        <v>2016</v>
      </c>
    </row>
    <row r="2704" spans="1:5" x14ac:dyDescent="0.2">
      <c r="A2704" s="79">
        <v>42415</v>
      </c>
      <c r="B2704" s="77">
        <v>2.8484325865</v>
      </c>
      <c r="C2704" s="77">
        <v>1.52</v>
      </c>
      <c r="E2704">
        <f t="shared" si="42"/>
        <v>2016</v>
      </c>
    </row>
    <row r="2705" spans="1:5" x14ac:dyDescent="0.2">
      <c r="A2705" s="79">
        <v>42412</v>
      </c>
      <c r="B2705" s="77">
        <v>2.8151867915</v>
      </c>
      <c r="C2705" s="77">
        <v>1.52</v>
      </c>
      <c r="E2705">
        <f t="shared" si="42"/>
        <v>2016</v>
      </c>
    </row>
    <row r="2706" spans="1:5" x14ac:dyDescent="0.2">
      <c r="A2706" s="79">
        <v>42411</v>
      </c>
      <c r="B2706" s="77">
        <v>2.8151867915</v>
      </c>
      <c r="C2706" s="77">
        <v>1.52</v>
      </c>
      <c r="E2706">
        <f t="shared" si="42"/>
        <v>2016</v>
      </c>
    </row>
    <row r="2707" spans="1:5" x14ac:dyDescent="0.2">
      <c r="A2707" s="79">
        <v>42410</v>
      </c>
      <c r="B2707" s="77">
        <v>2.8151867915</v>
      </c>
      <c r="C2707" s="77">
        <v>1.52</v>
      </c>
      <c r="E2707">
        <f t="shared" si="42"/>
        <v>2016</v>
      </c>
    </row>
    <row r="2708" spans="1:5" x14ac:dyDescent="0.2">
      <c r="A2708" s="79">
        <v>42409</v>
      </c>
      <c r="B2708" s="77">
        <v>2.8151867915</v>
      </c>
      <c r="C2708" s="77">
        <v>1.52</v>
      </c>
      <c r="E2708">
        <f t="shared" si="42"/>
        <v>2016</v>
      </c>
    </row>
    <row r="2709" spans="1:5" x14ac:dyDescent="0.2">
      <c r="A2709" s="79">
        <v>42408</v>
      </c>
      <c r="B2709" s="77">
        <v>2.8151867915</v>
      </c>
      <c r="C2709" s="77">
        <v>1.52</v>
      </c>
      <c r="E2709">
        <f t="shared" si="42"/>
        <v>2016</v>
      </c>
    </row>
    <row r="2710" spans="1:5" x14ac:dyDescent="0.2">
      <c r="A2710" s="79">
        <v>42405</v>
      </c>
      <c r="B2710" s="77">
        <v>2.8156152515000001</v>
      </c>
      <c r="C2710" s="77">
        <v>1.52</v>
      </c>
      <c r="E2710">
        <f t="shared" si="42"/>
        <v>2016</v>
      </c>
    </row>
    <row r="2711" spans="1:5" x14ac:dyDescent="0.2">
      <c r="A2711" s="79">
        <v>42404</v>
      </c>
      <c r="B2711" s="77">
        <v>2.8151867915</v>
      </c>
      <c r="C2711" s="77">
        <v>1.52</v>
      </c>
      <c r="E2711">
        <f t="shared" si="42"/>
        <v>2016</v>
      </c>
    </row>
    <row r="2712" spans="1:5" x14ac:dyDescent="0.2">
      <c r="A2712" s="79">
        <v>42403</v>
      </c>
      <c r="B2712" s="77">
        <v>2.8124904905000001</v>
      </c>
      <c r="C2712" s="77">
        <v>1.52</v>
      </c>
      <c r="E2712">
        <f t="shared" si="42"/>
        <v>2016</v>
      </c>
    </row>
    <row r="2713" spans="1:5" x14ac:dyDescent="0.2">
      <c r="A2713" s="79">
        <v>42402</v>
      </c>
      <c r="B2713" s="77">
        <v>2.8116356055000002</v>
      </c>
      <c r="C2713" s="77">
        <v>1.52</v>
      </c>
      <c r="E2713">
        <f t="shared" si="42"/>
        <v>2016</v>
      </c>
    </row>
    <row r="2714" spans="1:5" x14ac:dyDescent="0.2">
      <c r="A2714" s="79">
        <v>42401</v>
      </c>
      <c r="B2714" s="77">
        <v>2.8121057275000001</v>
      </c>
      <c r="C2714" s="77">
        <v>1.72</v>
      </c>
      <c r="E2714">
        <f t="shared" si="42"/>
        <v>2016</v>
      </c>
    </row>
    <row r="2715" spans="1:5" x14ac:dyDescent="0.2">
      <c r="A2715" s="79">
        <v>42398</v>
      </c>
      <c r="B2715" s="77">
        <v>2.813474265</v>
      </c>
      <c r="C2715" s="77">
        <v>1.72</v>
      </c>
      <c r="E2715">
        <f t="shared" si="42"/>
        <v>2016</v>
      </c>
    </row>
    <row r="2716" spans="1:5" x14ac:dyDescent="0.2">
      <c r="A2716" s="79">
        <v>42397</v>
      </c>
      <c r="B2716" s="77">
        <v>2.8130464525000001</v>
      </c>
      <c r="C2716" s="77">
        <v>1.72</v>
      </c>
      <c r="E2716">
        <f t="shared" si="42"/>
        <v>2016</v>
      </c>
    </row>
    <row r="2717" spans="1:5" x14ac:dyDescent="0.2">
      <c r="A2717" s="79">
        <v>42396</v>
      </c>
      <c r="B2717" s="77">
        <v>2.8124049835</v>
      </c>
      <c r="C2717" s="77">
        <v>1.72</v>
      </c>
      <c r="E2717">
        <f t="shared" si="42"/>
        <v>2016</v>
      </c>
    </row>
    <row r="2718" spans="1:5" x14ac:dyDescent="0.2">
      <c r="A2718" s="79">
        <v>42395</v>
      </c>
      <c r="B2718" s="77">
        <v>2.8107812385000002</v>
      </c>
      <c r="C2718" s="77">
        <v>1.72</v>
      </c>
      <c r="E2718">
        <f t="shared" si="42"/>
        <v>2016</v>
      </c>
    </row>
    <row r="2719" spans="1:5" x14ac:dyDescent="0.2">
      <c r="A2719" s="79">
        <v>42394</v>
      </c>
      <c r="B2719" s="77">
        <v>2.8117638105</v>
      </c>
      <c r="C2719" s="77">
        <v>1.72</v>
      </c>
      <c r="E2719">
        <f t="shared" si="42"/>
        <v>2016</v>
      </c>
    </row>
    <row r="2720" spans="1:5" x14ac:dyDescent="0.2">
      <c r="A2720" s="79">
        <v>42391</v>
      </c>
      <c r="B2720" s="77">
        <v>2.8121912344999997</v>
      </c>
      <c r="C2720" s="77">
        <v>1.72</v>
      </c>
      <c r="E2720">
        <f t="shared" si="42"/>
        <v>2016</v>
      </c>
    </row>
    <row r="2721" spans="1:5" x14ac:dyDescent="0.2">
      <c r="A2721" s="79">
        <v>42390</v>
      </c>
      <c r="B2721" s="77">
        <v>2.8162153174999998</v>
      </c>
      <c r="C2721" s="77">
        <v>1.72</v>
      </c>
      <c r="E2721">
        <f t="shared" si="42"/>
        <v>2016</v>
      </c>
    </row>
    <row r="2722" spans="1:5" x14ac:dyDescent="0.2">
      <c r="A2722" s="79">
        <v>42389</v>
      </c>
      <c r="B2722" s="77">
        <v>2.8118492805000002</v>
      </c>
      <c r="C2722" s="77">
        <v>1.72</v>
      </c>
      <c r="E2722">
        <f t="shared" si="42"/>
        <v>2016</v>
      </c>
    </row>
    <row r="2723" spans="1:5" x14ac:dyDescent="0.2">
      <c r="A2723" s="79">
        <v>42388</v>
      </c>
      <c r="B2723" s="77">
        <v>2.8126187694999998</v>
      </c>
      <c r="C2723" s="77">
        <v>1.72</v>
      </c>
      <c r="E2723">
        <f t="shared" si="42"/>
        <v>2016</v>
      </c>
    </row>
    <row r="2724" spans="1:5" x14ac:dyDescent="0.2">
      <c r="A2724" s="79">
        <v>42387</v>
      </c>
      <c r="B2724" s="77">
        <v>2.8121912344999997</v>
      </c>
      <c r="C2724" s="77">
        <v>1.72</v>
      </c>
      <c r="E2724">
        <f t="shared" si="42"/>
        <v>2016</v>
      </c>
    </row>
    <row r="2725" spans="1:5" x14ac:dyDescent="0.2">
      <c r="A2725" s="79">
        <v>42384</v>
      </c>
      <c r="B2725" s="77">
        <v>2.8093726669999999</v>
      </c>
      <c r="C2725" s="77">
        <v>1.72</v>
      </c>
      <c r="E2725">
        <f t="shared" si="42"/>
        <v>2016</v>
      </c>
    </row>
    <row r="2726" spans="1:5" x14ac:dyDescent="0.2">
      <c r="A2726" s="79">
        <v>42383</v>
      </c>
      <c r="B2726" s="77">
        <v>2.8071985654999998</v>
      </c>
      <c r="C2726" s="77">
        <v>1.72</v>
      </c>
      <c r="E2726">
        <f t="shared" si="42"/>
        <v>2016</v>
      </c>
    </row>
    <row r="2727" spans="1:5" x14ac:dyDescent="0.2">
      <c r="A2727" s="79">
        <v>42382</v>
      </c>
      <c r="B2727" s="77">
        <v>2.890833014</v>
      </c>
      <c r="C2727" s="77">
        <v>1.72</v>
      </c>
      <c r="E2727">
        <f t="shared" si="42"/>
        <v>2016</v>
      </c>
    </row>
    <row r="2728" spans="1:5" x14ac:dyDescent="0.2">
      <c r="A2728" s="79">
        <v>42381</v>
      </c>
      <c r="B2728" s="77">
        <v>2.8888550950000003</v>
      </c>
      <c r="C2728" s="77">
        <v>1.72</v>
      </c>
      <c r="E2728">
        <f t="shared" si="42"/>
        <v>2016</v>
      </c>
    </row>
    <row r="2729" spans="1:5" x14ac:dyDescent="0.2">
      <c r="A2729" s="79">
        <v>42380</v>
      </c>
      <c r="B2729" s="77">
        <v>2.890833014</v>
      </c>
      <c r="C2729" s="77">
        <v>1.72</v>
      </c>
      <c r="E2729">
        <f t="shared" si="42"/>
        <v>2016</v>
      </c>
    </row>
    <row r="2730" spans="1:5" x14ac:dyDescent="0.2">
      <c r="A2730" s="79">
        <v>42377</v>
      </c>
      <c r="B2730" s="77">
        <v>2.882062956</v>
      </c>
      <c r="C2730" s="77">
        <v>1.72</v>
      </c>
      <c r="E2730">
        <f t="shared" si="42"/>
        <v>2016</v>
      </c>
    </row>
    <row r="2731" spans="1:5" x14ac:dyDescent="0.2">
      <c r="A2731" s="79">
        <v>42376</v>
      </c>
      <c r="B2731" s="77">
        <v>2.8804026409999999</v>
      </c>
      <c r="C2731" s="77">
        <v>1.72</v>
      </c>
      <c r="E2731">
        <f t="shared" si="42"/>
        <v>2016</v>
      </c>
    </row>
    <row r="2732" spans="1:5" x14ac:dyDescent="0.2">
      <c r="A2732" s="79">
        <v>42375</v>
      </c>
      <c r="B2732" s="77">
        <v>2.8985507190000002</v>
      </c>
      <c r="C2732" s="77">
        <v>1.72</v>
      </c>
      <c r="E2732">
        <f t="shared" si="42"/>
        <v>2016</v>
      </c>
    </row>
    <row r="2733" spans="1:5" x14ac:dyDescent="0.2">
      <c r="A2733" s="79">
        <v>42374</v>
      </c>
      <c r="B2733" s="77">
        <v>2.9123683739999997</v>
      </c>
      <c r="C2733" s="77">
        <v>1.72</v>
      </c>
      <c r="E2733">
        <f t="shared" si="42"/>
        <v>2016</v>
      </c>
    </row>
    <row r="2734" spans="1:5" x14ac:dyDescent="0.2">
      <c r="A2734" s="79">
        <v>42373</v>
      </c>
      <c r="B2734" s="77">
        <v>2.907733039</v>
      </c>
      <c r="C2734" s="77">
        <v>1.72</v>
      </c>
      <c r="E2734">
        <f t="shared" si="42"/>
        <v>2016</v>
      </c>
    </row>
    <row r="2735" spans="1:5" x14ac:dyDescent="0.2">
      <c r="A2735" s="79">
        <v>42370</v>
      </c>
      <c r="B2735" s="77">
        <v>2.9267691579999999</v>
      </c>
      <c r="C2735" s="77">
        <v>1.72</v>
      </c>
      <c r="E2735">
        <f t="shared" si="42"/>
        <v>2016</v>
      </c>
    </row>
    <row r="2736" spans="1:5" x14ac:dyDescent="0.2">
      <c r="A2736" s="79">
        <v>42369</v>
      </c>
      <c r="B2736" s="77">
        <v>2.9264536059999999</v>
      </c>
      <c r="C2736" s="77">
        <v>1.72</v>
      </c>
      <c r="E2736">
        <f t="shared" si="42"/>
        <v>2015</v>
      </c>
    </row>
    <row r="2737" spans="1:5" x14ac:dyDescent="0.2">
      <c r="A2737" s="79">
        <v>42368</v>
      </c>
      <c r="B2737" s="77">
        <v>2.9275808950000002</v>
      </c>
      <c r="C2737" s="77">
        <v>1.72</v>
      </c>
      <c r="E2737">
        <f t="shared" si="42"/>
        <v>2015</v>
      </c>
    </row>
    <row r="2738" spans="1:5" x14ac:dyDescent="0.2">
      <c r="A2738" s="79">
        <v>42367</v>
      </c>
      <c r="B2738" s="77">
        <v>2.9282125499999996</v>
      </c>
      <c r="C2738" s="77">
        <v>1.72</v>
      </c>
      <c r="E2738">
        <f t="shared" si="42"/>
        <v>2015</v>
      </c>
    </row>
    <row r="2739" spans="1:5" x14ac:dyDescent="0.2">
      <c r="A2739" s="79">
        <v>42366</v>
      </c>
      <c r="B2739" s="77">
        <v>2.9287090579999999</v>
      </c>
      <c r="C2739" s="77">
        <v>1.72</v>
      </c>
      <c r="E2739">
        <f t="shared" si="42"/>
        <v>2015</v>
      </c>
    </row>
    <row r="2740" spans="1:5" x14ac:dyDescent="0.2">
      <c r="A2740" s="79">
        <v>42363</v>
      </c>
      <c r="B2740" s="77">
        <v>2.9334115580000004</v>
      </c>
      <c r="C2740" s="77">
        <v>1.72</v>
      </c>
      <c r="E2740">
        <f t="shared" si="42"/>
        <v>2015</v>
      </c>
    </row>
    <row r="2741" spans="1:5" x14ac:dyDescent="0.2">
      <c r="A2741" s="79">
        <v>42362</v>
      </c>
      <c r="B2741" s="77">
        <v>2.9339551290000001</v>
      </c>
      <c r="C2741" s="77">
        <v>1.72</v>
      </c>
      <c r="E2741">
        <f t="shared" si="42"/>
        <v>2015</v>
      </c>
    </row>
    <row r="2742" spans="1:5" x14ac:dyDescent="0.2">
      <c r="A2742" s="79">
        <v>42361</v>
      </c>
      <c r="B2742" s="77">
        <v>2.9335474269999997</v>
      </c>
      <c r="C2742" s="77">
        <v>1.72</v>
      </c>
      <c r="E2742">
        <f t="shared" si="42"/>
        <v>2015</v>
      </c>
    </row>
    <row r="2743" spans="1:5" x14ac:dyDescent="0.2">
      <c r="A2743" s="79">
        <v>42360</v>
      </c>
      <c r="B2743" s="77">
        <v>2.932777642</v>
      </c>
      <c r="C2743" s="77">
        <v>1.72</v>
      </c>
      <c r="E2743">
        <f t="shared" si="42"/>
        <v>2015</v>
      </c>
    </row>
    <row r="2744" spans="1:5" x14ac:dyDescent="0.2">
      <c r="A2744" s="79">
        <v>42359</v>
      </c>
      <c r="B2744" s="77">
        <v>2.9321892690000002</v>
      </c>
      <c r="C2744" s="77">
        <v>1.72</v>
      </c>
      <c r="E2744">
        <f t="shared" si="42"/>
        <v>2015</v>
      </c>
    </row>
    <row r="2745" spans="1:5" x14ac:dyDescent="0.2">
      <c r="A2745" s="79">
        <v>42356</v>
      </c>
      <c r="B2745" s="77">
        <v>2.9318725389999996</v>
      </c>
      <c r="C2745" s="77">
        <v>1.72</v>
      </c>
      <c r="E2745">
        <f t="shared" si="42"/>
        <v>2015</v>
      </c>
    </row>
    <row r="2746" spans="1:5" x14ac:dyDescent="0.2">
      <c r="A2746" s="79">
        <v>42355</v>
      </c>
      <c r="B2746" s="77">
        <v>2.9312392879999996</v>
      </c>
      <c r="C2746" s="77">
        <v>1.72</v>
      </c>
      <c r="E2746">
        <f t="shared" si="42"/>
        <v>2015</v>
      </c>
    </row>
    <row r="2747" spans="1:5" x14ac:dyDescent="0.2">
      <c r="A2747" s="79">
        <v>42354</v>
      </c>
      <c r="B2747" s="77">
        <v>2.9347708559999997</v>
      </c>
      <c r="C2747" s="77">
        <v>1.72</v>
      </c>
      <c r="E2747">
        <f t="shared" si="42"/>
        <v>2015</v>
      </c>
    </row>
    <row r="2748" spans="1:5" x14ac:dyDescent="0.2">
      <c r="A2748" s="79">
        <v>42353</v>
      </c>
      <c r="B2748" s="77">
        <v>2.9951242123500004</v>
      </c>
      <c r="C2748" s="77">
        <v>1.72</v>
      </c>
      <c r="E2748">
        <f t="shared" si="42"/>
        <v>2015</v>
      </c>
    </row>
    <row r="2749" spans="1:5" x14ac:dyDescent="0.2">
      <c r="A2749" s="79">
        <v>42352</v>
      </c>
      <c r="B2749" s="77">
        <v>2.9956806409500003</v>
      </c>
      <c r="C2749" s="77">
        <v>1.72</v>
      </c>
      <c r="E2749">
        <f t="shared" si="42"/>
        <v>2015</v>
      </c>
    </row>
    <row r="2750" spans="1:5" x14ac:dyDescent="0.2">
      <c r="A2750" s="79">
        <v>42349</v>
      </c>
      <c r="B2750" s="77">
        <v>2.9980013251500002</v>
      </c>
      <c r="C2750" s="77">
        <v>1.72</v>
      </c>
      <c r="E2750">
        <f t="shared" si="42"/>
        <v>2015</v>
      </c>
    </row>
    <row r="2751" spans="1:5" x14ac:dyDescent="0.2">
      <c r="A2751" s="79">
        <v>42348</v>
      </c>
      <c r="B2751" s="77">
        <v>3.0047983609500002</v>
      </c>
      <c r="C2751" s="77">
        <v>1.72</v>
      </c>
      <c r="E2751">
        <f t="shared" si="42"/>
        <v>2015</v>
      </c>
    </row>
    <row r="2752" spans="1:5" x14ac:dyDescent="0.2">
      <c r="A2752" s="79">
        <v>42347</v>
      </c>
      <c r="B2752" s="77">
        <v>3.0155687450999999</v>
      </c>
      <c r="C2752" s="77">
        <v>1.72</v>
      </c>
      <c r="E2752">
        <f t="shared" si="42"/>
        <v>2015</v>
      </c>
    </row>
    <row r="2753" spans="1:5" x14ac:dyDescent="0.2">
      <c r="A2753" s="79">
        <v>42346</v>
      </c>
      <c r="B2753" s="77">
        <v>3.0155687450999999</v>
      </c>
      <c r="C2753" s="77">
        <v>1.72</v>
      </c>
      <c r="E2753">
        <f t="shared" si="42"/>
        <v>2015</v>
      </c>
    </row>
    <row r="2754" spans="1:5" x14ac:dyDescent="0.2">
      <c r="A2754" s="79">
        <v>42345</v>
      </c>
      <c r="B2754" s="77">
        <v>3.0194273286000004</v>
      </c>
      <c r="C2754" s="77">
        <v>1.72</v>
      </c>
      <c r="E2754">
        <f t="shared" si="42"/>
        <v>2015</v>
      </c>
    </row>
    <row r="2755" spans="1:5" x14ac:dyDescent="0.2">
      <c r="A2755" s="79">
        <v>42342</v>
      </c>
      <c r="B2755" s="77">
        <v>3.0229651665000001</v>
      </c>
      <c r="C2755" s="77">
        <v>1.72</v>
      </c>
      <c r="E2755">
        <f t="shared" si="42"/>
        <v>2015</v>
      </c>
    </row>
    <row r="2756" spans="1:5" x14ac:dyDescent="0.2">
      <c r="A2756" s="79">
        <v>42341</v>
      </c>
      <c r="B2756" s="77">
        <v>3.1496678388499997</v>
      </c>
      <c r="C2756" s="77">
        <v>1.72</v>
      </c>
      <c r="E2756">
        <f t="shared" si="42"/>
        <v>2015</v>
      </c>
    </row>
    <row r="2757" spans="1:5" x14ac:dyDescent="0.2">
      <c r="A2757" s="79">
        <v>42340</v>
      </c>
      <c r="B2757" s="77">
        <v>3.1488311100999997</v>
      </c>
      <c r="C2757" s="77">
        <v>1.72</v>
      </c>
      <c r="E2757">
        <f t="shared" si="42"/>
        <v>2015</v>
      </c>
    </row>
    <row r="2758" spans="1:5" x14ac:dyDescent="0.2">
      <c r="A2758" s="79">
        <v>42339</v>
      </c>
      <c r="B2758" s="77">
        <v>3.1490279352999999</v>
      </c>
      <c r="C2758" s="77">
        <v>1.72</v>
      </c>
      <c r="E2758">
        <f t="shared" si="42"/>
        <v>2015</v>
      </c>
    </row>
    <row r="2759" spans="1:5" x14ac:dyDescent="0.2">
      <c r="A2759" s="79">
        <v>42338</v>
      </c>
      <c r="B2759" s="77">
        <v>3.1491755945</v>
      </c>
      <c r="C2759" s="77">
        <v>1.72</v>
      </c>
      <c r="E2759">
        <f t="shared" si="42"/>
        <v>2015</v>
      </c>
    </row>
    <row r="2760" spans="1:5" x14ac:dyDescent="0.2">
      <c r="A2760" s="79">
        <v>42335</v>
      </c>
      <c r="B2760" s="77">
        <v>3.1543519078499997</v>
      </c>
      <c r="C2760" s="77">
        <v>1.72</v>
      </c>
      <c r="E2760">
        <f t="shared" si="42"/>
        <v>2015</v>
      </c>
    </row>
    <row r="2761" spans="1:5" x14ac:dyDescent="0.2">
      <c r="A2761" s="79">
        <v>42334</v>
      </c>
      <c r="B2761" s="77">
        <v>3.1539322437999995</v>
      </c>
      <c r="C2761" s="77">
        <v>1.72</v>
      </c>
      <c r="E2761">
        <f t="shared" si="42"/>
        <v>2015</v>
      </c>
    </row>
    <row r="2762" spans="1:5" x14ac:dyDescent="0.2">
      <c r="A2762" s="79">
        <v>42333</v>
      </c>
      <c r="B2762" s="77">
        <v>3.1543519078499997</v>
      </c>
      <c r="C2762" s="77">
        <v>1.72</v>
      </c>
      <c r="E2762">
        <f t="shared" si="42"/>
        <v>2015</v>
      </c>
    </row>
    <row r="2763" spans="1:5" x14ac:dyDescent="0.2">
      <c r="A2763" s="79">
        <v>42332</v>
      </c>
      <c r="B2763" s="77">
        <v>3.1540062950499999</v>
      </c>
      <c r="C2763" s="77">
        <v>1.72</v>
      </c>
      <c r="E2763">
        <f t="shared" ref="E2763:E2826" si="43">YEAR(A2763)</f>
        <v>2015</v>
      </c>
    </row>
    <row r="2764" spans="1:5" x14ac:dyDescent="0.2">
      <c r="A2764" s="79">
        <v>42331</v>
      </c>
      <c r="B2764" s="77">
        <v>3.1536113953499996</v>
      </c>
      <c r="C2764" s="77">
        <v>1.72</v>
      </c>
      <c r="E2764">
        <f t="shared" si="43"/>
        <v>2015</v>
      </c>
    </row>
    <row r="2765" spans="1:5" x14ac:dyDescent="0.2">
      <c r="A2765" s="79">
        <v>42328</v>
      </c>
      <c r="B2765" s="77">
        <v>3.1563283205999997</v>
      </c>
      <c r="C2765" s="77">
        <v>1.72</v>
      </c>
      <c r="E2765">
        <f t="shared" si="43"/>
        <v>2015</v>
      </c>
    </row>
    <row r="2766" spans="1:5" x14ac:dyDescent="0.2">
      <c r="A2766" s="79">
        <v>42327</v>
      </c>
      <c r="B2766" s="77">
        <v>3.1568228015999997</v>
      </c>
      <c r="C2766" s="77">
        <v>1.72</v>
      </c>
      <c r="E2766">
        <f t="shared" si="43"/>
        <v>2015</v>
      </c>
    </row>
    <row r="2767" spans="1:5" x14ac:dyDescent="0.2">
      <c r="A2767" s="79">
        <v>42326</v>
      </c>
      <c r="B2767" s="77">
        <v>3.1877065803000004</v>
      </c>
      <c r="C2767" s="77">
        <v>1.72</v>
      </c>
      <c r="E2767">
        <f t="shared" si="43"/>
        <v>2015</v>
      </c>
    </row>
    <row r="2768" spans="1:5" x14ac:dyDescent="0.2">
      <c r="A2768" s="79">
        <v>42325</v>
      </c>
      <c r="B2768" s="77">
        <v>3.1944117424999998</v>
      </c>
      <c r="C2768" s="77">
        <v>1.72</v>
      </c>
      <c r="E2768">
        <f t="shared" si="43"/>
        <v>2015</v>
      </c>
    </row>
    <row r="2769" spans="1:5" x14ac:dyDescent="0.2">
      <c r="A2769" s="79">
        <v>42324</v>
      </c>
      <c r="B2769" s="77">
        <v>3.1944117424999998</v>
      </c>
      <c r="C2769" s="77">
        <v>1.72</v>
      </c>
      <c r="E2769">
        <f t="shared" si="43"/>
        <v>2015</v>
      </c>
    </row>
    <row r="2770" spans="1:5" x14ac:dyDescent="0.2">
      <c r="A2770" s="79">
        <v>42321</v>
      </c>
      <c r="B2770" s="77">
        <v>3.1926576742500004</v>
      </c>
      <c r="C2770" s="77">
        <v>1.72</v>
      </c>
      <c r="E2770">
        <f t="shared" si="43"/>
        <v>2015</v>
      </c>
    </row>
    <row r="2771" spans="1:5" x14ac:dyDescent="0.2">
      <c r="A2771" s="79">
        <v>42320</v>
      </c>
      <c r="B2771" s="77">
        <v>3.1949132682500005</v>
      </c>
      <c r="C2771" s="77">
        <v>2.0499999999999998</v>
      </c>
      <c r="E2771">
        <f t="shared" si="43"/>
        <v>2015</v>
      </c>
    </row>
    <row r="2772" spans="1:5" x14ac:dyDescent="0.2">
      <c r="A2772" s="79">
        <v>42319</v>
      </c>
      <c r="B2772" s="77">
        <v>3.1959167674500004</v>
      </c>
      <c r="C2772" s="77">
        <v>2.0499999999999998</v>
      </c>
      <c r="E2772">
        <f t="shared" si="43"/>
        <v>2015</v>
      </c>
    </row>
    <row r="2773" spans="1:5" x14ac:dyDescent="0.2">
      <c r="A2773" s="79">
        <v>42318</v>
      </c>
      <c r="B2773" s="77">
        <v>3.1992831051500001</v>
      </c>
      <c r="C2773" s="77">
        <v>2.0499999999999998</v>
      </c>
      <c r="E2773">
        <f t="shared" si="43"/>
        <v>2015</v>
      </c>
    </row>
    <row r="2774" spans="1:5" x14ac:dyDescent="0.2">
      <c r="A2774" s="79">
        <v>42317</v>
      </c>
      <c r="B2774" s="77">
        <v>3.2456305860999994</v>
      </c>
      <c r="C2774" s="77">
        <v>2.0499999999999998</v>
      </c>
      <c r="E2774">
        <f t="shared" si="43"/>
        <v>2015</v>
      </c>
    </row>
    <row r="2775" spans="1:5" x14ac:dyDescent="0.2">
      <c r="A2775" s="79">
        <v>42314</v>
      </c>
      <c r="B2775" s="77">
        <v>3.2502793760499995</v>
      </c>
      <c r="C2775" s="77">
        <v>2.0499999999999998</v>
      </c>
      <c r="E2775">
        <f t="shared" si="43"/>
        <v>2015</v>
      </c>
    </row>
    <row r="2776" spans="1:5" x14ac:dyDescent="0.2">
      <c r="A2776" s="79">
        <v>42313</v>
      </c>
      <c r="B2776" s="77">
        <v>3.2926867797999999</v>
      </c>
      <c r="C2776" s="77">
        <v>2.0499999999999998</v>
      </c>
      <c r="E2776">
        <f t="shared" si="43"/>
        <v>2015</v>
      </c>
    </row>
    <row r="2777" spans="1:5" x14ac:dyDescent="0.2">
      <c r="A2777" s="79">
        <v>42312</v>
      </c>
      <c r="B2777" s="77">
        <v>3.3696338420500007</v>
      </c>
      <c r="C2777" s="77">
        <v>2.0499999999999998</v>
      </c>
      <c r="E2777">
        <f t="shared" si="43"/>
        <v>2015</v>
      </c>
    </row>
    <row r="2778" spans="1:5" x14ac:dyDescent="0.2">
      <c r="A2778" s="79">
        <v>42311</v>
      </c>
      <c r="B2778" s="77">
        <v>3.4169823269499999</v>
      </c>
      <c r="C2778" s="77">
        <v>2.0499999999999998</v>
      </c>
      <c r="E2778">
        <f t="shared" si="43"/>
        <v>2015</v>
      </c>
    </row>
    <row r="2779" spans="1:5" x14ac:dyDescent="0.2">
      <c r="A2779" s="79">
        <v>42310</v>
      </c>
      <c r="B2779" s="77">
        <v>3.4320068197499998</v>
      </c>
      <c r="C2779" s="77">
        <v>2.0499999999999998</v>
      </c>
      <c r="E2779">
        <f t="shared" si="43"/>
        <v>2015</v>
      </c>
    </row>
    <row r="2780" spans="1:5" x14ac:dyDescent="0.2">
      <c r="A2780" s="79">
        <v>42307</v>
      </c>
      <c r="B2780" s="77">
        <v>3.4404758129999995</v>
      </c>
      <c r="C2780" s="77">
        <v>2.0499999999999998</v>
      </c>
      <c r="E2780">
        <f t="shared" si="43"/>
        <v>2015</v>
      </c>
    </row>
    <row r="2781" spans="1:5" x14ac:dyDescent="0.2">
      <c r="A2781" s="79">
        <v>42306</v>
      </c>
      <c r="B2781" s="77">
        <v>3.4221250117499999</v>
      </c>
      <c r="C2781" s="77">
        <v>2.0499999999999998</v>
      </c>
      <c r="E2781">
        <f t="shared" si="43"/>
        <v>2015</v>
      </c>
    </row>
    <row r="2782" spans="1:5" x14ac:dyDescent="0.2">
      <c r="A2782" s="79">
        <v>42305</v>
      </c>
      <c r="B2782" s="77">
        <v>3.4201877609999998</v>
      </c>
      <c r="C2782" s="77">
        <v>2.0499999999999998</v>
      </c>
      <c r="E2782">
        <f t="shared" si="43"/>
        <v>2015</v>
      </c>
    </row>
    <row r="2783" spans="1:5" x14ac:dyDescent="0.2">
      <c r="A2783" s="79">
        <v>42304</v>
      </c>
      <c r="B2783" s="77">
        <v>3.4634760599999996</v>
      </c>
      <c r="C2783" s="77">
        <v>2.0499999999999998</v>
      </c>
      <c r="E2783">
        <f t="shared" si="43"/>
        <v>2015</v>
      </c>
    </row>
    <row r="2784" spans="1:5" x14ac:dyDescent="0.2">
      <c r="A2784" s="79">
        <v>42303</v>
      </c>
      <c r="B2784" s="77">
        <v>3.4634760599999996</v>
      </c>
      <c r="C2784" s="77">
        <v>2.0499999999999998</v>
      </c>
      <c r="E2784">
        <f t="shared" si="43"/>
        <v>2015</v>
      </c>
    </row>
    <row r="2785" spans="1:5" x14ac:dyDescent="0.2">
      <c r="A2785" s="79">
        <v>42300</v>
      </c>
      <c r="B2785" s="77">
        <v>3.4649488939999999</v>
      </c>
      <c r="C2785" s="77">
        <v>2.0499999999999998</v>
      </c>
      <c r="E2785">
        <f t="shared" si="43"/>
        <v>2015</v>
      </c>
    </row>
    <row r="2786" spans="1:5" x14ac:dyDescent="0.2">
      <c r="A2786" s="79">
        <v>42299</v>
      </c>
      <c r="B2786" s="77">
        <v>3.4617865920000002</v>
      </c>
      <c r="C2786" s="77">
        <v>2.0499999999999998</v>
      </c>
      <c r="E2786">
        <f t="shared" si="43"/>
        <v>2015</v>
      </c>
    </row>
    <row r="2787" spans="1:5" x14ac:dyDescent="0.2">
      <c r="A2787" s="79">
        <v>42298</v>
      </c>
      <c r="B2787" s="77">
        <v>3.5044888977499999</v>
      </c>
      <c r="C2787" s="77">
        <v>2.0499999999999998</v>
      </c>
      <c r="E2787">
        <f t="shared" si="43"/>
        <v>2015</v>
      </c>
    </row>
    <row r="2788" spans="1:5" x14ac:dyDescent="0.2">
      <c r="A2788" s="79">
        <v>42297</v>
      </c>
      <c r="B2788" s="77">
        <v>3.5031646667499996</v>
      </c>
      <c r="C2788" s="77">
        <v>2.0499999999999998</v>
      </c>
      <c r="E2788">
        <f t="shared" si="43"/>
        <v>2015</v>
      </c>
    </row>
    <row r="2789" spans="1:5" x14ac:dyDescent="0.2">
      <c r="A2789" s="79">
        <v>42296</v>
      </c>
      <c r="B2789" s="77">
        <v>3.50244777175</v>
      </c>
      <c r="C2789" s="77">
        <v>2.0499999999999998</v>
      </c>
      <c r="E2789">
        <f t="shared" si="43"/>
        <v>2015</v>
      </c>
    </row>
    <row r="2790" spans="1:5" x14ac:dyDescent="0.2">
      <c r="A2790" s="79">
        <v>42293</v>
      </c>
      <c r="B2790" s="77">
        <v>3.50244777175</v>
      </c>
      <c r="C2790" s="77">
        <v>2.0499999999999998</v>
      </c>
      <c r="E2790">
        <f t="shared" si="43"/>
        <v>2015</v>
      </c>
    </row>
    <row r="2791" spans="1:5" x14ac:dyDescent="0.2">
      <c r="A2791" s="79">
        <v>42292</v>
      </c>
      <c r="B2791" s="77">
        <v>3.5059246235000003</v>
      </c>
      <c r="C2791" s="77">
        <v>2.0499999999999998</v>
      </c>
      <c r="E2791">
        <f t="shared" si="43"/>
        <v>2015</v>
      </c>
    </row>
    <row r="2792" spans="1:5" x14ac:dyDescent="0.2">
      <c r="A2792" s="79">
        <v>42291</v>
      </c>
      <c r="B2792" s="77">
        <v>3.5058693767500002</v>
      </c>
      <c r="C2792" s="77">
        <v>2.0499999999999998</v>
      </c>
      <c r="E2792">
        <f t="shared" si="43"/>
        <v>2015</v>
      </c>
    </row>
    <row r="2793" spans="1:5" x14ac:dyDescent="0.2">
      <c r="A2793" s="79">
        <v>42290</v>
      </c>
      <c r="B2793" s="77">
        <v>3.5083569935000001</v>
      </c>
      <c r="C2793" s="77">
        <v>2.0499999999999998</v>
      </c>
      <c r="E2793">
        <f t="shared" si="43"/>
        <v>2015</v>
      </c>
    </row>
    <row r="2794" spans="1:5" x14ac:dyDescent="0.2">
      <c r="A2794" s="79">
        <v>42289</v>
      </c>
      <c r="B2794" s="77">
        <v>3.5197342417500002</v>
      </c>
      <c r="C2794" s="77">
        <v>2.0499999999999998</v>
      </c>
      <c r="E2794">
        <f t="shared" si="43"/>
        <v>2015</v>
      </c>
    </row>
    <row r="2795" spans="1:5" x14ac:dyDescent="0.2">
      <c r="A2795" s="79">
        <v>42286</v>
      </c>
      <c r="B2795" s="77">
        <v>3.5064218665000002</v>
      </c>
      <c r="C2795" s="77">
        <v>2.0499999999999998</v>
      </c>
      <c r="E2795">
        <f t="shared" si="43"/>
        <v>2015</v>
      </c>
    </row>
    <row r="2796" spans="1:5" x14ac:dyDescent="0.2">
      <c r="A2796" s="79">
        <v>42285</v>
      </c>
      <c r="B2796" s="77">
        <v>3.5020618899999998</v>
      </c>
      <c r="C2796" s="77">
        <v>2.0499999999999998</v>
      </c>
      <c r="E2796">
        <f t="shared" si="43"/>
        <v>2015</v>
      </c>
    </row>
    <row r="2797" spans="1:5" x14ac:dyDescent="0.2">
      <c r="A2797" s="79">
        <v>42284</v>
      </c>
      <c r="B2797" s="77">
        <v>3.5004641175000004</v>
      </c>
      <c r="C2797" s="77">
        <v>2.0499999999999998</v>
      </c>
      <c r="E2797">
        <f t="shared" si="43"/>
        <v>2015</v>
      </c>
    </row>
    <row r="2798" spans="1:5" x14ac:dyDescent="0.2">
      <c r="A2798" s="79">
        <v>42283</v>
      </c>
      <c r="B2798" s="77">
        <v>3.5004641175000004</v>
      </c>
      <c r="C2798" s="77">
        <v>2.0499999999999998</v>
      </c>
      <c r="E2798">
        <f t="shared" si="43"/>
        <v>2015</v>
      </c>
    </row>
    <row r="2799" spans="1:5" x14ac:dyDescent="0.2">
      <c r="A2799" s="79">
        <v>42282</v>
      </c>
      <c r="B2799" s="77">
        <v>3.5004090265000003</v>
      </c>
      <c r="C2799" s="77">
        <v>2.0499999999999998</v>
      </c>
      <c r="E2799">
        <f t="shared" si="43"/>
        <v>2015</v>
      </c>
    </row>
    <row r="2800" spans="1:5" x14ac:dyDescent="0.2">
      <c r="A2800" s="79">
        <v>42279</v>
      </c>
      <c r="B2800" s="77">
        <v>3.4990328417500001</v>
      </c>
      <c r="C2800" s="77">
        <v>2.0499999999999998</v>
      </c>
      <c r="E2800">
        <f t="shared" si="43"/>
        <v>2015</v>
      </c>
    </row>
    <row r="2801" spans="1:5" x14ac:dyDescent="0.2">
      <c r="A2801" s="79">
        <v>42278</v>
      </c>
      <c r="B2801" s="77">
        <v>3.5004090265000003</v>
      </c>
      <c r="C2801" s="77">
        <v>2.0499999999999998</v>
      </c>
      <c r="E2801">
        <f t="shared" si="43"/>
        <v>2015</v>
      </c>
    </row>
    <row r="2802" spans="1:5" x14ac:dyDescent="0.2">
      <c r="A2802" s="79">
        <v>42277</v>
      </c>
      <c r="B2802" s="77">
        <v>3.5001887737500001</v>
      </c>
      <c r="C2802" s="77">
        <v>2.0499999999999998</v>
      </c>
      <c r="E2802">
        <f t="shared" si="43"/>
        <v>2015</v>
      </c>
    </row>
    <row r="2803" spans="1:5" x14ac:dyDescent="0.2">
      <c r="A2803" s="79">
        <v>42276</v>
      </c>
      <c r="B2803" s="77">
        <v>3.4970530367499997</v>
      </c>
      <c r="C2803" s="77">
        <v>2.0499999999999998</v>
      </c>
      <c r="E2803">
        <f t="shared" si="43"/>
        <v>2015</v>
      </c>
    </row>
    <row r="2804" spans="1:5" x14ac:dyDescent="0.2">
      <c r="A2804" s="79">
        <v>42275</v>
      </c>
      <c r="B2804" s="77">
        <v>3.4825481282500004</v>
      </c>
      <c r="C2804" s="77">
        <v>2.0499999999999998</v>
      </c>
      <c r="E2804">
        <f t="shared" si="43"/>
        <v>2015</v>
      </c>
    </row>
    <row r="2805" spans="1:5" x14ac:dyDescent="0.2">
      <c r="A2805" s="79">
        <v>42272</v>
      </c>
      <c r="B2805" s="77">
        <v>3.490634112</v>
      </c>
      <c r="C2805" s="77">
        <v>2.0499999999999998</v>
      </c>
      <c r="E2805">
        <f t="shared" si="43"/>
        <v>2015</v>
      </c>
    </row>
    <row r="2806" spans="1:5" x14ac:dyDescent="0.2">
      <c r="A2806" s="79">
        <v>42271</v>
      </c>
      <c r="B2806" s="77">
        <v>3.4863679192499997</v>
      </c>
      <c r="C2806" s="77">
        <v>2.0499999999999998</v>
      </c>
      <c r="E2806">
        <f t="shared" si="43"/>
        <v>2015</v>
      </c>
    </row>
    <row r="2807" spans="1:5" x14ac:dyDescent="0.2">
      <c r="A2807" s="79">
        <v>42270</v>
      </c>
      <c r="B2807" s="77">
        <v>3.4852756889999998</v>
      </c>
      <c r="C2807" s="77">
        <v>2.0499999999999998</v>
      </c>
      <c r="E2807">
        <f t="shared" si="43"/>
        <v>2015</v>
      </c>
    </row>
    <row r="2808" spans="1:5" x14ac:dyDescent="0.2">
      <c r="A2808" s="79">
        <v>42269</v>
      </c>
      <c r="B2808" s="77">
        <v>3.4901960762500002</v>
      </c>
      <c r="C2808" s="77">
        <v>2.0499999999999998</v>
      </c>
      <c r="E2808">
        <f t="shared" si="43"/>
        <v>2015</v>
      </c>
    </row>
    <row r="2809" spans="1:5" x14ac:dyDescent="0.2">
      <c r="A2809" s="79">
        <v>42268</v>
      </c>
      <c r="B2809" s="77">
        <v>3.4940326659999998</v>
      </c>
      <c r="C2809" s="77">
        <v>2.0499999999999998</v>
      </c>
      <c r="E2809">
        <f t="shared" si="43"/>
        <v>2015</v>
      </c>
    </row>
    <row r="2810" spans="1:5" x14ac:dyDescent="0.2">
      <c r="A2810" s="79">
        <v>42265</v>
      </c>
      <c r="B2810" s="77">
        <v>3.49672329175</v>
      </c>
      <c r="C2810" s="77">
        <v>2.0499999999999998</v>
      </c>
      <c r="E2810">
        <f t="shared" si="43"/>
        <v>2015</v>
      </c>
    </row>
    <row r="2811" spans="1:5" x14ac:dyDescent="0.2">
      <c r="A2811" s="79">
        <v>42264</v>
      </c>
      <c r="B2811" s="77">
        <v>3.49567949975</v>
      </c>
      <c r="C2811" s="77">
        <v>2.0499999999999998</v>
      </c>
      <c r="E2811">
        <f t="shared" si="43"/>
        <v>2015</v>
      </c>
    </row>
    <row r="2812" spans="1:5" x14ac:dyDescent="0.2">
      <c r="A2812" s="79">
        <v>42263</v>
      </c>
      <c r="B2812" s="77">
        <v>3.4929904760000001</v>
      </c>
      <c r="C2812" s="77">
        <v>2.0499999999999998</v>
      </c>
      <c r="E2812">
        <f t="shared" si="43"/>
        <v>2015</v>
      </c>
    </row>
    <row r="2813" spans="1:5" x14ac:dyDescent="0.2">
      <c r="A2813" s="79">
        <v>42262</v>
      </c>
      <c r="B2813" s="77">
        <v>3.4934840699999996</v>
      </c>
      <c r="C2813" s="77">
        <v>2.0499999999999998</v>
      </c>
      <c r="E2813">
        <f t="shared" si="43"/>
        <v>2015</v>
      </c>
    </row>
    <row r="2814" spans="1:5" x14ac:dyDescent="0.2">
      <c r="A2814" s="79">
        <v>42261</v>
      </c>
      <c r="B2814" s="77">
        <v>3.4946363307500001</v>
      </c>
      <c r="C2814" s="77">
        <v>2.0499999999999998</v>
      </c>
      <c r="E2814">
        <f t="shared" si="43"/>
        <v>2015</v>
      </c>
    </row>
    <row r="2815" spans="1:5" x14ac:dyDescent="0.2">
      <c r="A2815" s="79">
        <v>42258</v>
      </c>
      <c r="B2815" s="77">
        <v>3.4907436487500001</v>
      </c>
      <c r="C2815" s="77">
        <v>2.0499999999999998</v>
      </c>
      <c r="E2815">
        <f t="shared" si="43"/>
        <v>2015</v>
      </c>
    </row>
    <row r="2816" spans="1:5" x14ac:dyDescent="0.2">
      <c r="A2816" s="79">
        <v>42257</v>
      </c>
      <c r="B2816" s="77">
        <v>3.4889920397500003</v>
      </c>
      <c r="C2816" s="77">
        <v>2.0499999999999998</v>
      </c>
      <c r="E2816">
        <f t="shared" si="43"/>
        <v>2015</v>
      </c>
    </row>
    <row r="2817" spans="1:5" x14ac:dyDescent="0.2">
      <c r="A2817" s="79">
        <v>42256</v>
      </c>
      <c r="B2817" s="77">
        <v>3.4889373269999999</v>
      </c>
      <c r="C2817" s="77">
        <v>2.0499999999999998</v>
      </c>
      <c r="E2817">
        <f t="shared" si="43"/>
        <v>2015</v>
      </c>
    </row>
    <row r="2818" spans="1:5" x14ac:dyDescent="0.2">
      <c r="A2818" s="79">
        <v>42255</v>
      </c>
      <c r="B2818" s="77">
        <v>3.49513036975</v>
      </c>
      <c r="C2818" s="77">
        <v>2.0499999999999998</v>
      </c>
      <c r="E2818">
        <f t="shared" si="43"/>
        <v>2015</v>
      </c>
    </row>
    <row r="2819" spans="1:5" x14ac:dyDescent="0.2">
      <c r="A2819" s="79">
        <v>42254</v>
      </c>
      <c r="B2819" s="77">
        <v>3.5245617791999995</v>
      </c>
      <c r="C2819" s="77">
        <v>2.0499999999999998</v>
      </c>
      <c r="E2819">
        <f t="shared" si="43"/>
        <v>2015</v>
      </c>
    </row>
    <row r="2820" spans="1:5" x14ac:dyDescent="0.2">
      <c r="A2820" s="79">
        <v>42251</v>
      </c>
      <c r="B2820" s="77">
        <v>3.5246172415999997</v>
      </c>
      <c r="C2820" s="77">
        <v>2.0499999999999998</v>
      </c>
      <c r="E2820">
        <f t="shared" si="43"/>
        <v>2015</v>
      </c>
    </row>
    <row r="2821" spans="1:5" x14ac:dyDescent="0.2">
      <c r="A2821" s="79">
        <v>42250</v>
      </c>
      <c r="B2821" s="77">
        <v>3.5246172415999997</v>
      </c>
      <c r="C2821" s="77">
        <v>2.0499999999999998</v>
      </c>
      <c r="E2821">
        <f t="shared" si="43"/>
        <v>2015</v>
      </c>
    </row>
    <row r="2822" spans="1:5" x14ac:dyDescent="0.2">
      <c r="A2822" s="79">
        <v>42249</v>
      </c>
      <c r="B2822" s="77">
        <v>3.5248390911999996</v>
      </c>
      <c r="C2822" s="77">
        <v>2.0499999999999998</v>
      </c>
      <c r="E2822">
        <f t="shared" si="43"/>
        <v>2015</v>
      </c>
    </row>
    <row r="2823" spans="1:5" x14ac:dyDescent="0.2">
      <c r="A2823" s="79">
        <v>42248</v>
      </c>
      <c r="B2823" s="77">
        <v>3.5200754399999998</v>
      </c>
      <c r="C2823" s="77">
        <v>2.0499999999999998</v>
      </c>
      <c r="E2823">
        <f t="shared" si="43"/>
        <v>2015</v>
      </c>
    </row>
    <row r="2824" spans="1:5" x14ac:dyDescent="0.2">
      <c r="A2824" s="79">
        <v>42247</v>
      </c>
      <c r="B2824" s="77">
        <v>3.5128989279999994</v>
      </c>
      <c r="C2824" s="77">
        <v>2.0499999999999998</v>
      </c>
      <c r="E2824">
        <f t="shared" si="43"/>
        <v>2015</v>
      </c>
    </row>
    <row r="2825" spans="1:5" x14ac:dyDescent="0.2">
      <c r="A2825" s="79">
        <v>42244</v>
      </c>
      <c r="B2825" s="77">
        <v>3.5071238495999997</v>
      </c>
      <c r="C2825" s="77">
        <v>2.0499999999999998</v>
      </c>
      <c r="E2825">
        <f t="shared" si="43"/>
        <v>2015</v>
      </c>
    </row>
    <row r="2826" spans="1:5" x14ac:dyDescent="0.2">
      <c r="A2826" s="79">
        <v>42243</v>
      </c>
      <c r="B2826" s="77">
        <v>3.4976500159999997</v>
      </c>
      <c r="C2826" s="77">
        <v>2.0499999999999998</v>
      </c>
      <c r="E2826">
        <f t="shared" si="43"/>
        <v>2015</v>
      </c>
    </row>
    <row r="2827" spans="1:5" x14ac:dyDescent="0.2">
      <c r="A2827" s="79">
        <v>42242</v>
      </c>
      <c r="B2827" s="77">
        <v>3.4945397759999994</v>
      </c>
      <c r="C2827" s="77">
        <v>2.0499999999999998</v>
      </c>
      <c r="E2827">
        <f t="shared" ref="E2827:E2890" si="44">YEAR(A2827)</f>
        <v>2015</v>
      </c>
    </row>
    <row r="2828" spans="1:5" x14ac:dyDescent="0.2">
      <c r="A2828" s="79">
        <v>42241</v>
      </c>
      <c r="B2828" s="77">
        <v>3.4936132447999997</v>
      </c>
      <c r="C2828" s="77">
        <v>2.0499999999999998</v>
      </c>
      <c r="E2828">
        <f t="shared" si="44"/>
        <v>2015</v>
      </c>
    </row>
    <row r="2829" spans="1:5" x14ac:dyDescent="0.2">
      <c r="A2829" s="79">
        <v>42240</v>
      </c>
      <c r="B2829" s="77">
        <v>3.49819624</v>
      </c>
      <c r="C2829" s="77">
        <v>2.0499999999999998</v>
      </c>
      <c r="E2829">
        <f t="shared" si="44"/>
        <v>2015</v>
      </c>
    </row>
    <row r="2830" spans="1:5" x14ac:dyDescent="0.2">
      <c r="A2830" s="79">
        <v>42237</v>
      </c>
      <c r="B2830" s="77">
        <v>3.5059162431999997</v>
      </c>
      <c r="C2830" s="77">
        <v>2.0499999999999998</v>
      </c>
      <c r="E2830">
        <f t="shared" si="44"/>
        <v>2015</v>
      </c>
    </row>
    <row r="2831" spans="1:5" x14ac:dyDescent="0.2">
      <c r="A2831" s="79">
        <v>42236</v>
      </c>
      <c r="B2831" s="77">
        <v>3.5063003807999999</v>
      </c>
      <c r="C2831" s="77">
        <v>2.0499999999999998</v>
      </c>
      <c r="E2831">
        <f t="shared" si="44"/>
        <v>2015</v>
      </c>
    </row>
    <row r="2832" spans="1:5" x14ac:dyDescent="0.2">
      <c r="A2832" s="79">
        <v>42235</v>
      </c>
      <c r="B2832" s="77">
        <v>3.4787367032500001</v>
      </c>
      <c r="C2832" s="77">
        <v>2.0499999999999998</v>
      </c>
      <c r="E2832">
        <f t="shared" si="44"/>
        <v>2015</v>
      </c>
    </row>
    <row r="2833" spans="1:5" x14ac:dyDescent="0.2">
      <c r="A2833" s="79">
        <v>42234</v>
      </c>
      <c r="B2833" s="77">
        <v>3.4802058484999998</v>
      </c>
      <c r="C2833" s="77">
        <v>2.0499999999999998</v>
      </c>
      <c r="E2833">
        <f t="shared" si="44"/>
        <v>2015</v>
      </c>
    </row>
    <row r="2834" spans="1:5" x14ac:dyDescent="0.2">
      <c r="A2834" s="79">
        <v>42233</v>
      </c>
      <c r="B2834" s="77">
        <v>3.4798248395000004</v>
      </c>
      <c r="C2834" s="77">
        <v>2.0499999999999998</v>
      </c>
      <c r="E2834">
        <f t="shared" si="44"/>
        <v>2015</v>
      </c>
    </row>
    <row r="2835" spans="1:5" x14ac:dyDescent="0.2">
      <c r="A2835" s="79">
        <v>42230</v>
      </c>
      <c r="B2835" s="77">
        <v>3.4812948747499997</v>
      </c>
      <c r="C2835" s="77">
        <v>2.0499999999999998</v>
      </c>
      <c r="E2835">
        <f t="shared" si="44"/>
        <v>2015</v>
      </c>
    </row>
    <row r="2836" spans="1:5" x14ac:dyDescent="0.2">
      <c r="A2836" s="79">
        <v>42229</v>
      </c>
      <c r="B2836" s="77">
        <v>3.47726882625</v>
      </c>
      <c r="C2836" s="77">
        <v>2.0499999999999998</v>
      </c>
      <c r="E2836">
        <f t="shared" si="44"/>
        <v>2015</v>
      </c>
    </row>
    <row r="2837" spans="1:5" x14ac:dyDescent="0.2">
      <c r="A2837" s="79">
        <v>42228</v>
      </c>
      <c r="B2837" s="77">
        <v>3.5082223903999998</v>
      </c>
      <c r="C2837" s="77">
        <v>2.0499999999999998</v>
      </c>
      <c r="E2837">
        <f t="shared" si="44"/>
        <v>2015</v>
      </c>
    </row>
    <row r="2838" spans="1:5" x14ac:dyDescent="0.2">
      <c r="A2838" s="79">
        <v>42227</v>
      </c>
      <c r="B2838" s="77">
        <v>3.5423420479999996</v>
      </c>
      <c r="C2838" s="77">
        <v>2.0499999999999998</v>
      </c>
      <c r="E2838">
        <f t="shared" si="44"/>
        <v>2015</v>
      </c>
    </row>
    <row r="2839" spans="1:5" x14ac:dyDescent="0.2">
      <c r="A2839" s="79">
        <v>42226</v>
      </c>
      <c r="B2839" s="77">
        <v>3.6072595999999999</v>
      </c>
      <c r="C2839" s="77">
        <v>2.0499999999999998</v>
      </c>
      <c r="E2839">
        <f t="shared" si="44"/>
        <v>2015</v>
      </c>
    </row>
    <row r="2840" spans="1:5" x14ac:dyDescent="0.2">
      <c r="A2840" s="79">
        <v>42223</v>
      </c>
      <c r="B2840" s="77">
        <v>3.6076662944</v>
      </c>
      <c r="C2840" s="77">
        <v>2.0499999999999998</v>
      </c>
      <c r="E2840">
        <f t="shared" si="44"/>
        <v>2015</v>
      </c>
    </row>
    <row r="2841" spans="1:5" x14ac:dyDescent="0.2">
      <c r="A2841" s="79">
        <v>42222</v>
      </c>
      <c r="B2841" s="77">
        <v>3.6072015167999996</v>
      </c>
      <c r="C2841" s="77">
        <v>2.0499999999999998</v>
      </c>
      <c r="E2841">
        <f t="shared" si="44"/>
        <v>2015</v>
      </c>
    </row>
    <row r="2842" spans="1:5" x14ac:dyDescent="0.2">
      <c r="A2842" s="79">
        <v>42221</v>
      </c>
      <c r="B2842" s="77">
        <v>3.6070853503999998</v>
      </c>
      <c r="C2842" s="77">
        <v>2.0499999999999998</v>
      </c>
      <c r="E2842">
        <f t="shared" si="44"/>
        <v>2015</v>
      </c>
    </row>
    <row r="2843" spans="1:5" x14ac:dyDescent="0.2">
      <c r="A2843" s="79">
        <v>42220</v>
      </c>
      <c r="B2843" s="77">
        <v>3.6073177055999999</v>
      </c>
      <c r="C2843" s="77">
        <v>2.0499999999999998</v>
      </c>
      <c r="E2843">
        <f t="shared" si="44"/>
        <v>2015</v>
      </c>
    </row>
    <row r="2844" spans="1:5" x14ac:dyDescent="0.2">
      <c r="A2844" s="79">
        <v>42219</v>
      </c>
      <c r="B2844" s="77">
        <v>3.6073757887999998</v>
      </c>
      <c r="C2844" s="77">
        <v>2.0499999999999998</v>
      </c>
      <c r="E2844">
        <f t="shared" si="44"/>
        <v>2015</v>
      </c>
    </row>
    <row r="2845" spans="1:5" x14ac:dyDescent="0.2">
      <c r="A2845" s="79">
        <v>42216</v>
      </c>
      <c r="B2845" s="77">
        <v>3.606969184</v>
      </c>
      <c r="C2845" s="77">
        <v>2.0499999999999998</v>
      </c>
      <c r="E2845">
        <f t="shared" si="44"/>
        <v>2015</v>
      </c>
    </row>
    <row r="2846" spans="1:5" x14ac:dyDescent="0.2">
      <c r="A2846" s="79">
        <v>42215</v>
      </c>
      <c r="B2846" s="77">
        <v>3.6070853503999998</v>
      </c>
      <c r="C2846" s="77">
        <v>2.0499999999999998</v>
      </c>
      <c r="E2846">
        <f t="shared" si="44"/>
        <v>2015</v>
      </c>
    </row>
    <row r="2847" spans="1:5" x14ac:dyDescent="0.2">
      <c r="A2847" s="79">
        <v>42214</v>
      </c>
      <c r="B2847" s="77">
        <v>3.6074338943999997</v>
      </c>
      <c r="C2847" s="77">
        <v>2.0499999999999998</v>
      </c>
      <c r="E2847">
        <f t="shared" si="44"/>
        <v>2015</v>
      </c>
    </row>
    <row r="2848" spans="1:5" x14ac:dyDescent="0.2">
      <c r="A2848" s="79">
        <v>42213</v>
      </c>
      <c r="B2848" s="77">
        <v>3.6238303125</v>
      </c>
      <c r="C2848" s="77">
        <v>2.0499999999999998</v>
      </c>
      <c r="E2848">
        <f t="shared" si="44"/>
        <v>2015</v>
      </c>
    </row>
    <row r="2849" spans="1:5" x14ac:dyDescent="0.2">
      <c r="A2849" s="79">
        <v>42212</v>
      </c>
      <c r="B2849" s="77">
        <v>3.6234801449999998</v>
      </c>
      <c r="C2849" s="77">
        <v>2.2000000000000002</v>
      </c>
      <c r="E2849">
        <f t="shared" si="44"/>
        <v>2015</v>
      </c>
    </row>
    <row r="2850" spans="1:5" x14ac:dyDescent="0.2">
      <c r="A2850" s="79">
        <v>42209</v>
      </c>
      <c r="B2850" s="77">
        <v>3.62318841</v>
      </c>
      <c r="C2850" s="77">
        <v>2.2000000000000002</v>
      </c>
      <c r="E2850">
        <f t="shared" si="44"/>
        <v>2015</v>
      </c>
    </row>
    <row r="2851" spans="1:5" x14ac:dyDescent="0.2">
      <c r="A2851" s="79">
        <v>42208</v>
      </c>
      <c r="B2851" s="77">
        <v>3.6233050949999996</v>
      </c>
      <c r="C2851" s="77">
        <v>2.25</v>
      </c>
      <c r="E2851">
        <f t="shared" si="44"/>
        <v>2015</v>
      </c>
    </row>
    <row r="2852" spans="1:5" x14ac:dyDescent="0.2">
      <c r="A2852" s="79">
        <v>42207</v>
      </c>
      <c r="B2852" s="77">
        <v>3.6234801449999998</v>
      </c>
      <c r="C2852" s="77">
        <v>2.25</v>
      </c>
      <c r="E2852">
        <f t="shared" si="44"/>
        <v>2015</v>
      </c>
    </row>
    <row r="2853" spans="1:5" x14ac:dyDescent="0.2">
      <c r="A2853" s="79">
        <v>42206</v>
      </c>
      <c r="B2853" s="77">
        <v>3.6233634375000001</v>
      </c>
      <c r="C2853" s="77">
        <v>2.25</v>
      </c>
      <c r="E2853">
        <f t="shared" si="44"/>
        <v>2015</v>
      </c>
    </row>
    <row r="2854" spans="1:5" x14ac:dyDescent="0.2">
      <c r="A2854" s="79">
        <v>42205</v>
      </c>
      <c r="B2854" s="77">
        <v>3.62318841</v>
      </c>
      <c r="C2854" s="77">
        <v>2.25</v>
      </c>
      <c r="E2854">
        <f t="shared" si="44"/>
        <v>2015</v>
      </c>
    </row>
    <row r="2855" spans="1:5" x14ac:dyDescent="0.2">
      <c r="A2855" s="79">
        <v>42202</v>
      </c>
      <c r="B2855" s="77">
        <v>3.6237719474999999</v>
      </c>
      <c r="C2855" s="77">
        <v>2.25</v>
      </c>
      <c r="E2855">
        <f t="shared" si="44"/>
        <v>2015</v>
      </c>
    </row>
    <row r="2856" spans="1:5" x14ac:dyDescent="0.2">
      <c r="A2856" s="79">
        <v>42201</v>
      </c>
      <c r="B2856" s="77">
        <v>3.6225467325</v>
      </c>
      <c r="C2856" s="77">
        <v>2.4500000000000002</v>
      </c>
      <c r="E2856">
        <f t="shared" si="44"/>
        <v>2015</v>
      </c>
    </row>
    <row r="2857" spans="1:5" x14ac:dyDescent="0.2">
      <c r="A2857" s="79">
        <v>42200</v>
      </c>
      <c r="B2857" s="77">
        <v>3.6239470424999998</v>
      </c>
      <c r="C2857" s="77">
        <v>2.4500000000000002</v>
      </c>
      <c r="E2857">
        <f t="shared" si="44"/>
        <v>2015</v>
      </c>
    </row>
    <row r="2858" spans="1:5" x14ac:dyDescent="0.2">
      <c r="A2858" s="79">
        <v>42199</v>
      </c>
      <c r="B2858" s="77">
        <v>3.6629741785000003</v>
      </c>
      <c r="C2858" s="77">
        <v>2.4500000000000002</v>
      </c>
      <c r="E2858">
        <f t="shared" si="44"/>
        <v>2015</v>
      </c>
    </row>
    <row r="2859" spans="1:5" x14ac:dyDescent="0.2">
      <c r="A2859" s="79">
        <v>42198</v>
      </c>
      <c r="B2859" s="77">
        <v>3.66433114775</v>
      </c>
      <c r="C2859" s="77">
        <v>2.4500000000000002</v>
      </c>
      <c r="E2859">
        <f t="shared" si="44"/>
        <v>2015</v>
      </c>
    </row>
    <row r="2860" spans="1:5" x14ac:dyDescent="0.2">
      <c r="A2860" s="79">
        <v>42195</v>
      </c>
      <c r="B2860" s="77">
        <v>3.6636230312500002</v>
      </c>
      <c r="C2860" s="77">
        <v>2.4500000000000002</v>
      </c>
      <c r="E2860">
        <f t="shared" si="44"/>
        <v>2015</v>
      </c>
    </row>
    <row r="2861" spans="1:5" x14ac:dyDescent="0.2">
      <c r="A2861" s="79">
        <v>42194</v>
      </c>
      <c r="B2861" s="77">
        <v>3.6644491974999998</v>
      </c>
      <c r="C2861" s="77">
        <v>2.4500000000000002</v>
      </c>
      <c r="E2861">
        <f t="shared" si="44"/>
        <v>2015</v>
      </c>
    </row>
    <row r="2862" spans="1:5" x14ac:dyDescent="0.2">
      <c r="A2862" s="79">
        <v>42193</v>
      </c>
      <c r="B2862" s="77">
        <v>3.6620897267499997</v>
      </c>
      <c r="C2862" s="77">
        <v>2.4500000000000002</v>
      </c>
      <c r="E2862">
        <f t="shared" si="44"/>
        <v>2015</v>
      </c>
    </row>
    <row r="2863" spans="1:5" x14ac:dyDescent="0.2">
      <c r="A2863" s="79">
        <v>42192</v>
      </c>
      <c r="B2863" s="77">
        <v>3.663446059</v>
      </c>
      <c r="C2863" s="77">
        <v>2.5499999999999998</v>
      </c>
      <c r="E2863">
        <f t="shared" si="44"/>
        <v>2015</v>
      </c>
    </row>
    <row r="2864" spans="1:5" x14ac:dyDescent="0.2">
      <c r="A2864" s="79">
        <v>42191</v>
      </c>
      <c r="B2864" s="77">
        <v>3.6638590397499997</v>
      </c>
      <c r="C2864" s="77">
        <v>2.5499999999999998</v>
      </c>
      <c r="E2864">
        <f t="shared" si="44"/>
        <v>2015</v>
      </c>
    </row>
    <row r="2865" spans="1:5" x14ac:dyDescent="0.2">
      <c r="A2865" s="79">
        <v>42188</v>
      </c>
      <c r="B2865" s="77">
        <v>3.6687630979999999</v>
      </c>
      <c r="C2865" s="77">
        <v>2.5499999999999998</v>
      </c>
      <c r="E2865">
        <f t="shared" si="44"/>
        <v>2015</v>
      </c>
    </row>
    <row r="2866" spans="1:5" x14ac:dyDescent="0.2">
      <c r="A2866" s="79">
        <v>42187</v>
      </c>
      <c r="B2866" s="77">
        <v>3.7470386339999999</v>
      </c>
      <c r="C2866" s="77">
        <v>2.5499999999999998</v>
      </c>
      <c r="E2866">
        <f t="shared" si="44"/>
        <v>2015</v>
      </c>
    </row>
    <row r="2867" spans="1:5" x14ac:dyDescent="0.2">
      <c r="A2867" s="79">
        <v>42186</v>
      </c>
      <c r="B2867" s="77">
        <v>3.7487302575000001</v>
      </c>
      <c r="C2867" s="77">
        <v>2.5499999999999998</v>
      </c>
      <c r="E2867">
        <f t="shared" si="44"/>
        <v>2015</v>
      </c>
    </row>
    <row r="2868" spans="1:5" x14ac:dyDescent="0.2">
      <c r="A2868" s="79">
        <v>42185</v>
      </c>
      <c r="B2868" s="77">
        <v>3.7496975969999999</v>
      </c>
      <c r="C2868" s="77">
        <v>2.5499999999999998</v>
      </c>
      <c r="E2868">
        <f t="shared" si="44"/>
        <v>2015</v>
      </c>
    </row>
    <row r="2869" spans="1:5" x14ac:dyDescent="0.2">
      <c r="A2869" s="79">
        <v>42184</v>
      </c>
      <c r="B2869" s="77">
        <v>3.7445643457500002</v>
      </c>
      <c r="C2869" s="77">
        <v>2.5499999999999998</v>
      </c>
      <c r="E2869">
        <f t="shared" si="44"/>
        <v>2015</v>
      </c>
    </row>
    <row r="2870" spans="1:5" x14ac:dyDescent="0.2">
      <c r="A2870" s="79">
        <v>42181</v>
      </c>
      <c r="B2870" s="77">
        <v>3.74486589825</v>
      </c>
      <c r="C2870" s="77">
        <v>2.75</v>
      </c>
      <c r="E2870">
        <f t="shared" si="44"/>
        <v>2015</v>
      </c>
    </row>
    <row r="2871" spans="1:5" x14ac:dyDescent="0.2">
      <c r="A2871" s="79">
        <v>42180</v>
      </c>
      <c r="B2871" s="77">
        <v>3.7446246562500001</v>
      </c>
      <c r="C2871" s="77">
        <v>2.75</v>
      </c>
      <c r="E2871">
        <f t="shared" si="44"/>
        <v>2015</v>
      </c>
    </row>
    <row r="2872" spans="1:5" x14ac:dyDescent="0.2">
      <c r="A2872" s="79">
        <v>42179</v>
      </c>
      <c r="B2872" s="77">
        <v>3.7460726662499999</v>
      </c>
      <c r="C2872" s="77">
        <v>2.75</v>
      </c>
      <c r="E2872">
        <f t="shared" si="44"/>
        <v>2015</v>
      </c>
    </row>
    <row r="2873" spans="1:5" x14ac:dyDescent="0.2">
      <c r="A2873" s="79">
        <v>42178</v>
      </c>
      <c r="B2873" s="77">
        <v>3.7457709045000001</v>
      </c>
      <c r="C2873" s="77">
        <v>2.75</v>
      </c>
      <c r="E2873">
        <f t="shared" si="44"/>
        <v>2015</v>
      </c>
    </row>
    <row r="2874" spans="1:5" x14ac:dyDescent="0.2">
      <c r="A2874" s="79">
        <v>42177</v>
      </c>
      <c r="B2874" s="77">
        <v>3.7445643457500002</v>
      </c>
      <c r="C2874" s="77">
        <v>2.75</v>
      </c>
      <c r="E2874">
        <f t="shared" si="44"/>
        <v>2015</v>
      </c>
    </row>
    <row r="2875" spans="1:5" x14ac:dyDescent="0.2">
      <c r="A2875" s="79">
        <v>42174</v>
      </c>
      <c r="B2875" s="77">
        <v>3.7445643457500002</v>
      </c>
      <c r="C2875" s="77">
        <v>2.75</v>
      </c>
      <c r="E2875">
        <f t="shared" si="44"/>
        <v>2015</v>
      </c>
    </row>
    <row r="2876" spans="1:5" x14ac:dyDescent="0.2">
      <c r="A2876" s="79">
        <v>42173</v>
      </c>
      <c r="B2876" s="77">
        <v>3.7451675204999999</v>
      </c>
      <c r="C2876" s="77">
        <v>2.75</v>
      </c>
      <c r="E2876">
        <f t="shared" si="44"/>
        <v>2015</v>
      </c>
    </row>
    <row r="2877" spans="1:5" x14ac:dyDescent="0.2">
      <c r="A2877" s="79">
        <v>42172</v>
      </c>
      <c r="B2877" s="77">
        <v>3.7445643457500002</v>
      </c>
      <c r="C2877" s="77">
        <v>2.75</v>
      </c>
      <c r="E2877">
        <f t="shared" si="44"/>
        <v>2015</v>
      </c>
    </row>
    <row r="2878" spans="1:5" x14ac:dyDescent="0.2">
      <c r="A2878" s="79">
        <v>42171</v>
      </c>
      <c r="B2878" s="77">
        <v>3.7445643457500002</v>
      </c>
      <c r="C2878" s="77">
        <v>2.75</v>
      </c>
      <c r="E2878">
        <f t="shared" si="44"/>
        <v>2015</v>
      </c>
    </row>
    <row r="2879" spans="1:5" x14ac:dyDescent="0.2">
      <c r="A2879" s="79">
        <v>42170</v>
      </c>
      <c r="B2879" s="77">
        <v>3.74486589825</v>
      </c>
      <c r="C2879" s="77">
        <v>2.75</v>
      </c>
      <c r="E2879">
        <f t="shared" si="44"/>
        <v>2015</v>
      </c>
    </row>
    <row r="2880" spans="1:5" x14ac:dyDescent="0.2">
      <c r="A2880" s="79">
        <v>42167</v>
      </c>
      <c r="B2880" s="77">
        <v>3.7449262320000001</v>
      </c>
      <c r="C2880" s="77">
        <v>2.75</v>
      </c>
      <c r="E2880">
        <f t="shared" si="44"/>
        <v>2015</v>
      </c>
    </row>
    <row r="2881" spans="1:5" x14ac:dyDescent="0.2">
      <c r="A2881" s="79">
        <v>42166</v>
      </c>
      <c r="B2881" s="77">
        <v>3.7457709045000001</v>
      </c>
      <c r="C2881" s="77">
        <v>2.75</v>
      </c>
      <c r="E2881">
        <f t="shared" si="44"/>
        <v>2015</v>
      </c>
    </row>
    <row r="2882" spans="1:5" x14ac:dyDescent="0.2">
      <c r="A2882" s="79">
        <v>42165</v>
      </c>
      <c r="B2882" s="77">
        <v>3.7463744744999996</v>
      </c>
      <c r="C2882" s="77">
        <v>2.75</v>
      </c>
      <c r="E2882">
        <f t="shared" si="44"/>
        <v>2015</v>
      </c>
    </row>
    <row r="2883" spans="1:5" x14ac:dyDescent="0.2">
      <c r="A2883" s="79">
        <v>42164</v>
      </c>
      <c r="B2883" s="77">
        <v>3.7468574699999997</v>
      </c>
      <c r="C2883" s="77">
        <v>2.75</v>
      </c>
      <c r="E2883">
        <f t="shared" si="44"/>
        <v>2015</v>
      </c>
    </row>
    <row r="2884" spans="1:5" x14ac:dyDescent="0.2">
      <c r="A2884" s="79">
        <v>42163</v>
      </c>
      <c r="B2884" s="77">
        <v>3.746555592</v>
      </c>
      <c r="C2884" s="77">
        <v>2.75</v>
      </c>
      <c r="E2884">
        <f t="shared" si="44"/>
        <v>2015</v>
      </c>
    </row>
    <row r="2885" spans="1:5" x14ac:dyDescent="0.2">
      <c r="A2885" s="79">
        <v>42160</v>
      </c>
      <c r="B2885" s="77">
        <v>3.7482467970000002</v>
      </c>
      <c r="C2885" s="77">
        <v>2.75</v>
      </c>
      <c r="E2885">
        <f t="shared" si="44"/>
        <v>2015</v>
      </c>
    </row>
    <row r="2886" spans="1:5" x14ac:dyDescent="0.2">
      <c r="A2886" s="79">
        <v>42159</v>
      </c>
      <c r="B2886" s="77">
        <v>3.749395254</v>
      </c>
      <c r="C2886" s="77">
        <v>2.75</v>
      </c>
      <c r="E2886">
        <f t="shared" si="44"/>
        <v>2015</v>
      </c>
    </row>
    <row r="2887" spans="1:5" x14ac:dyDescent="0.2">
      <c r="A2887" s="79">
        <v>42158</v>
      </c>
      <c r="B2887" s="77">
        <v>3.7512100792500003</v>
      </c>
      <c r="C2887" s="77">
        <v>2.75</v>
      </c>
      <c r="E2887">
        <f t="shared" si="44"/>
        <v>2015</v>
      </c>
    </row>
    <row r="2888" spans="1:5" x14ac:dyDescent="0.2">
      <c r="A2888" s="79">
        <v>42157</v>
      </c>
      <c r="B2888" s="77">
        <v>3.7509074805</v>
      </c>
      <c r="C2888" s="77">
        <v>2.75</v>
      </c>
      <c r="E2888">
        <f t="shared" si="44"/>
        <v>2015</v>
      </c>
    </row>
    <row r="2889" spans="1:5" x14ac:dyDescent="0.2">
      <c r="A2889" s="79">
        <v>42156</v>
      </c>
      <c r="B2889" s="77">
        <v>3.75060492825</v>
      </c>
      <c r="C2889" s="77">
        <v>2.75</v>
      </c>
      <c r="E2889">
        <f t="shared" si="44"/>
        <v>2015</v>
      </c>
    </row>
    <row r="2890" spans="1:5" x14ac:dyDescent="0.2">
      <c r="A2890" s="79">
        <v>42153</v>
      </c>
      <c r="B2890" s="77">
        <v>3.7509074805</v>
      </c>
      <c r="C2890" s="77">
        <v>2.75</v>
      </c>
      <c r="E2890">
        <f t="shared" si="44"/>
        <v>2015</v>
      </c>
    </row>
    <row r="2891" spans="1:5" x14ac:dyDescent="0.2">
      <c r="A2891" s="79">
        <v>42152</v>
      </c>
      <c r="B2891" s="77">
        <v>3.7496975969999999</v>
      </c>
      <c r="C2891" s="77">
        <v>2.75</v>
      </c>
      <c r="E2891">
        <f t="shared" ref="E2891:E2954" si="45">YEAR(A2891)</f>
        <v>2015</v>
      </c>
    </row>
    <row r="2892" spans="1:5" x14ac:dyDescent="0.2">
      <c r="A2892" s="79">
        <v>42151</v>
      </c>
      <c r="B2892" s="77">
        <v>3.7490929575000003</v>
      </c>
      <c r="C2892" s="77">
        <v>2.75</v>
      </c>
      <c r="E2892">
        <f t="shared" si="45"/>
        <v>2015</v>
      </c>
    </row>
    <row r="2893" spans="1:5" x14ac:dyDescent="0.2">
      <c r="A2893" s="79">
        <v>42150</v>
      </c>
      <c r="B2893" s="77">
        <v>3.9093356615000001</v>
      </c>
      <c r="C2893" s="77">
        <v>2.85</v>
      </c>
      <c r="E2893">
        <f t="shared" si="45"/>
        <v>2015</v>
      </c>
    </row>
    <row r="2894" spans="1:5" x14ac:dyDescent="0.2">
      <c r="A2894" s="79">
        <v>42149</v>
      </c>
      <c r="B2894" s="77">
        <v>3.9112272342500001</v>
      </c>
      <c r="C2894" s="77">
        <v>2.85</v>
      </c>
      <c r="E2894">
        <f t="shared" si="45"/>
        <v>2015</v>
      </c>
    </row>
    <row r="2895" spans="1:5" x14ac:dyDescent="0.2">
      <c r="A2895" s="79">
        <v>42146</v>
      </c>
      <c r="B2895" s="77">
        <v>3.9127418165000001</v>
      </c>
      <c r="C2895" s="77">
        <v>2.85</v>
      </c>
      <c r="E2895">
        <f t="shared" si="45"/>
        <v>2015</v>
      </c>
    </row>
    <row r="2896" spans="1:5" x14ac:dyDescent="0.2">
      <c r="A2896" s="79">
        <v>42145</v>
      </c>
      <c r="B2896" s="77">
        <v>3.9136258745000001</v>
      </c>
      <c r="C2896" s="77">
        <v>2.85</v>
      </c>
      <c r="E2896">
        <f t="shared" si="45"/>
        <v>2015</v>
      </c>
    </row>
    <row r="2897" spans="1:5" x14ac:dyDescent="0.2">
      <c r="A2897" s="79">
        <v>42144</v>
      </c>
      <c r="B2897" s="77">
        <v>3.9087685267499999</v>
      </c>
      <c r="C2897" s="77">
        <v>2.85</v>
      </c>
      <c r="E2897">
        <f t="shared" si="45"/>
        <v>2015</v>
      </c>
    </row>
    <row r="2898" spans="1:5" x14ac:dyDescent="0.2">
      <c r="A2898" s="79">
        <v>42143</v>
      </c>
      <c r="B2898" s="77">
        <v>3.9070052122499996</v>
      </c>
      <c r="C2898" s="77">
        <v>2.85</v>
      </c>
      <c r="E2898">
        <f t="shared" si="45"/>
        <v>2015</v>
      </c>
    </row>
    <row r="2899" spans="1:5" x14ac:dyDescent="0.2">
      <c r="A2899" s="79">
        <v>42142</v>
      </c>
      <c r="B2899" s="77">
        <v>4.069692485</v>
      </c>
      <c r="C2899" s="77">
        <v>2.85</v>
      </c>
      <c r="E2899">
        <f t="shared" si="45"/>
        <v>2015</v>
      </c>
    </row>
    <row r="2900" spans="1:5" x14ac:dyDescent="0.2">
      <c r="A2900" s="79">
        <v>42139</v>
      </c>
      <c r="B2900" s="77">
        <v>4.0689710672500006</v>
      </c>
      <c r="C2900" s="77">
        <v>2.85</v>
      </c>
      <c r="E2900">
        <f t="shared" si="45"/>
        <v>2015</v>
      </c>
    </row>
    <row r="2901" spans="1:5" x14ac:dyDescent="0.2">
      <c r="A2901" s="79">
        <v>42138</v>
      </c>
      <c r="B2901" s="77">
        <v>4.0712016775000004</v>
      </c>
      <c r="C2901" s="77">
        <v>2.85</v>
      </c>
      <c r="E2901">
        <f t="shared" si="45"/>
        <v>2015</v>
      </c>
    </row>
    <row r="2902" spans="1:5" x14ac:dyDescent="0.2">
      <c r="A2902" s="79">
        <v>42137</v>
      </c>
      <c r="B2902" s="77">
        <v>4.0694301122500001</v>
      </c>
      <c r="C2902" s="77">
        <v>2.85</v>
      </c>
      <c r="E2902">
        <f t="shared" si="45"/>
        <v>2015</v>
      </c>
    </row>
    <row r="2903" spans="1:5" x14ac:dyDescent="0.2">
      <c r="A2903" s="79">
        <v>42136</v>
      </c>
      <c r="B2903" s="77">
        <v>4.06628446725</v>
      </c>
      <c r="C2903" s="77">
        <v>2.85</v>
      </c>
      <c r="E2903">
        <f t="shared" si="45"/>
        <v>2015</v>
      </c>
    </row>
    <row r="2904" spans="1:5" x14ac:dyDescent="0.2">
      <c r="A2904" s="79">
        <v>42135</v>
      </c>
      <c r="B2904" s="77">
        <v>4.0666774077500003</v>
      </c>
      <c r="C2904" s="77">
        <v>2.85</v>
      </c>
      <c r="E2904">
        <f t="shared" si="45"/>
        <v>2015</v>
      </c>
    </row>
    <row r="2905" spans="1:5" x14ac:dyDescent="0.2">
      <c r="A2905" s="79">
        <v>42132</v>
      </c>
      <c r="B2905" s="77">
        <v>4.06674290625</v>
      </c>
      <c r="C2905" s="77">
        <v>2.85</v>
      </c>
      <c r="E2905">
        <f t="shared" si="45"/>
        <v>2015</v>
      </c>
    </row>
    <row r="2906" spans="1:5" x14ac:dyDescent="0.2">
      <c r="A2906" s="79">
        <v>42131</v>
      </c>
      <c r="B2906" s="77">
        <v>4.0681188292499995</v>
      </c>
      <c r="C2906" s="77">
        <v>2.85</v>
      </c>
      <c r="E2906">
        <f t="shared" si="45"/>
        <v>2015</v>
      </c>
    </row>
    <row r="2907" spans="1:5" x14ac:dyDescent="0.2">
      <c r="A2907" s="79">
        <v>42130</v>
      </c>
      <c r="B2907" s="77">
        <v>4.2335295449999997</v>
      </c>
      <c r="C2907" s="77">
        <v>2.85</v>
      </c>
      <c r="E2907">
        <f t="shared" si="45"/>
        <v>2015</v>
      </c>
    </row>
    <row r="2908" spans="1:5" x14ac:dyDescent="0.2">
      <c r="A2908" s="79">
        <v>42129</v>
      </c>
      <c r="B2908" s="77">
        <v>4.2295731712500002</v>
      </c>
      <c r="C2908" s="77">
        <v>2.85</v>
      </c>
      <c r="E2908">
        <f t="shared" si="45"/>
        <v>2015</v>
      </c>
    </row>
    <row r="2909" spans="1:5" x14ac:dyDescent="0.2">
      <c r="A2909" s="79">
        <v>42128</v>
      </c>
      <c r="B2909" s="77">
        <v>4.2277339387500001</v>
      </c>
      <c r="C2909" s="77">
        <v>2.85</v>
      </c>
      <c r="E2909">
        <f t="shared" si="45"/>
        <v>2015</v>
      </c>
    </row>
    <row r="2910" spans="1:5" x14ac:dyDescent="0.2">
      <c r="A2910" s="79">
        <v>42125</v>
      </c>
      <c r="B2910" s="77">
        <v>4.2323009137499996</v>
      </c>
      <c r="C2910" s="77">
        <v>2.85</v>
      </c>
      <c r="E2910">
        <f t="shared" si="45"/>
        <v>2015</v>
      </c>
    </row>
    <row r="2911" spans="1:5" x14ac:dyDescent="0.2">
      <c r="A2911" s="79">
        <v>42124</v>
      </c>
      <c r="B2911" s="77">
        <v>4.2323009137499996</v>
      </c>
      <c r="C2911" s="77">
        <v>2.85</v>
      </c>
      <c r="E2911">
        <f t="shared" si="45"/>
        <v>2015</v>
      </c>
    </row>
    <row r="2912" spans="1:5" x14ac:dyDescent="0.2">
      <c r="A2912" s="79">
        <v>42123</v>
      </c>
      <c r="B2912" s="77">
        <v>4.23434904375</v>
      </c>
      <c r="C2912" s="77">
        <v>2.85</v>
      </c>
      <c r="E2912">
        <f t="shared" si="45"/>
        <v>2015</v>
      </c>
    </row>
    <row r="2913" spans="1:5" x14ac:dyDescent="0.2">
      <c r="A2913" s="79">
        <v>42122</v>
      </c>
      <c r="B2913" s="77">
        <v>4.2289599187500002</v>
      </c>
      <c r="C2913" s="77">
        <v>2.85</v>
      </c>
      <c r="E2913">
        <f t="shared" si="45"/>
        <v>2015</v>
      </c>
    </row>
    <row r="2914" spans="1:5" x14ac:dyDescent="0.2">
      <c r="A2914" s="79">
        <v>42121</v>
      </c>
      <c r="B2914" s="77">
        <v>4.3007813795000001</v>
      </c>
      <c r="C2914" s="77">
        <v>2.85</v>
      </c>
      <c r="E2914">
        <f t="shared" si="45"/>
        <v>2015</v>
      </c>
    </row>
    <row r="2915" spans="1:5" x14ac:dyDescent="0.2">
      <c r="A2915" s="79">
        <v>42118</v>
      </c>
      <c r="B2915" s="77">
        <v>4.3190441662500003</v>
      </c>
      <c r="C2915" s="77">
        <v>2.85</v>
      </c>
      <c r="E2915">
        <f t="shared" si="45"/>
        <v>2015</v>
      </c>
    </row>
    <row r="2916" spans="1:5" x14ac:dyDescent="0.2">
      <c r="A2916" s="79">
        <v>42117</v>
      </c>
      <c r="B2916" s="77">
        <v>4.316604807</v>
      </c>
      <c r="C2916" s="77">
        <v>2.85</v>
      </c>
      <c r="E2916">
        <f t="shared" si="45"/>
        <v>2015</v>
      </c>
    </row>
    <row r="2917" spans="1:5" x14ac:dyDescent="0.2">
      <c r="A2917" s="79">
        <v>42116</v>
      </c>
      <c r="B2917" s="77">
        <v>4.3186955067500001</v>
      </c>
      <c r="C2917" s="77">
        <v>2.85</v>
      </c>
      <c r="E2917">
        <f t="shared" si="45"/>
        <v>2015</v>
      </c>
    </row>
    <row r="2918" spans="1:5" x14ac:dyDescent="0.2">
      <c r="A2918" s="79">
        <v>42115</v>
      </c>
      <c r="B2918" s="77">
        <v>4.3134725425000005</v>
      </c>
      <c r="C2918" s="77">
        <v>2.85</v>
      </c>
      <c r="E2918">
        <f t="shared" si="45"/>
        <v>2015</v>
      </c>
    </row>
    <row r="2919" spans="1:5" x14ac:dyDescent="0.2">
      <c r="A2919" s="79">
        <v>42114</v>
      </c>
      <c r="B2919" s="77">
        <v>4.313820346</v>
      </c>
      <c r="C2919" s="77">
        <v>2.85</v>
      </c>
      <c r="E2919">
        <f t="shared" si="45"/>
        <v>2015</v>
      </c>
    </row>
    <row r="2920" spans="1:5" x14ac:dyDescent="0.2">
      <c r="A2920" s="79">
        <v>42111</v>
      </c>
      <c r="B2920" s="77">
        <v>4.3163262057500003</v>
      </c>
      <c r="C2920" s="77">
        <v>2.85</v>
      </c>
      <c r="E2920">
        <f t="shared" si="45"/>
        <v>2015</v>
      </c>
    </row>
    <row r="2921" spans="1:5" x14ac:dyDescent="0.2">
      <c r="A2921" s="79">
        <v>42110</v>
      </c>
      <c r="B2921" s="77">
        <v>4.3179983750000002</v>
      </c>
      <c r="C2921" s="77">
        <v>2.85</v>
      </c>
      <c r="E2921">
        <f t="shared" si="45"/>
        <v>2015</v>
      </c>
    </row>
    <row r="2922" spans="1:5" x14ac:dyDescent="0.2">
      <c r="A2922" s="79">
        <v>42109</v>
      </c>
      <c r="B2922" s="77">
        <v>4.3106921207500006</v>
      </c>
      <c r="C2922" s="77">
        <v>2.85</v>
      </c>
      <c r="E2922">
        <f t="shared" si="45"/>
        <v>2015</v>
      </c>
    </row>
    <row r="2923" spans="1:5" x14ac:dyDescent="0.2">
      <c r="A2923" s="79">
        <v>42108</v>
      </c>
      <c r="B2923" s="77">
        <v>4.4675199247500004</v>
      </c>
      <c r="C2923" s="77">
        <v>2.85</v>
      </c>
      <c r="E2923">
        <f t="shared" si="45"/>
        <v>2015</v>
      </c>
    </row>
    <row r="2924" spans="1:5" x14ac:dyDescent="0.2">
      <c r="A2924" s="79">
        <v>42107</v>
      </c>
      <c r="B2924" s="77">
        <v>4.46450116875</v>
      </c>
      <c r="C2924" s="77">
        <v>2.85</v>
      </c>
      <c r="E2924">
        <f t="shared" si="45"/>
        <v>2015</v>
      </c>
    </row>
    <row r="2925" spans="1:5" x14ac:dyDescent="0.2">
      <c r="A2925" s="79">
        <v>42104</v>
      </c>
      <c r="B2925" s="77">
        <v>4.4696786527499999</v>
      </c>
      <c r="C2925" s="77">
        <v>2.85</v>
      </c>
      <c r="E2925">
        <f t="shared" si="45"/>
        <v>2015</v>
      </c>
    </row>
    <row r="2926" spans="1:5" x14ac:dyDescent="0.2">
      <c r="A2926" s="79">
        <v>42103</v>
      </c>
      <c r="B2926" s="77">
        <v>4.4718394897500007</v>
      </c>
      <c r="C2926" s="77">
        <v>2.85</v>
      </c>
      <c r="E2926">
        <f t="shared" si="45"/>
        <v>2015</v>
      </c>
    </row>
    <row r="2927" spans="1:5" x14ac:dyDescent="0.2">
      <c r="A2927" s="79">
        <v>42102</v>
      </c>
      <c r="B2927" s="77">
        <v>4.4740024080000005</v>
      </c>
      <c r="C2927" s="77">
        <v>2.85</v>
      </c>
      <c r="E2927">
        <f t="shared" si="45"/>
        <v>2015</v>
      </c>
    </row>
    <row r="2928" spans="1:5" x14ac:dyDescent="0.2">
      <c r="A2928" s="79">
        <v>42101</v>
      </c>
      <c r="B2928" s="77">
        <v>4.4775397005000004</v>
      </c>
      <c r="C2928" s="77">
        <v>2.85</v>
      </c>
      <c r="E2928">
        <f t="shared" si="45"/>
        <v>2015</v>
      </c>
    </row>
    <row r="2929" spans="1:5" x14ac:dyDescent="0.2">
      <c r="A2929" s="79">
        <v>42100</v>
      </c>
      <c r="B2929" s="77">
        <v>4.607017345</v>
      </c>
      <c r="C2929" s="77">
        <v>2.85</v>
      </c>
      <c r="E2929">
        <f t="shared" si="45"/>
        <v>2015</v>
      </c>
    </row>
    <row r="2930" spans="1:5" x14ac:dyDescent="0.2">
      <c r="A2930" s="79">
        <v>42097</v>
      </c>
      <c r="B2930" s="77">
        <v>4.5607180810000001</v>
      </c>
      <c r="C2930" s="77">
        <v>2.85</v>
      </c>
      <c r="E2930">
        <f t="shared" si="45"/>
        <v>2015</v>
      </c>
    </row>
    <row r="2931" spans="1:5" x14ac:dyDescent="0.2">
      <c r="A2931" s="79">
        <v>42096</v>
      </c>
      <c r="B2931" s="77">
        <v>4.7183507572499996</v>
      </c>
      <c r="C2931" s="77">
        <v>2.85</v>
      </c>
      <c r="E2931">
        <f t="shared" si="45"/>
        <v>2015</v>
      </c>
    </row>
    <row r="2932" spans="1:5" x14ac:dyDescent="0.2">
      <c r="A2932" s="79">
        <v>42095</v>
      </c>
      <c r="B2932" s="77">
        <v>4.7192642932500002</v>
      </c>
      <c r="C2932" s="77">
        <v>2.85</v>
      </c>
      <c r="E2932">
        <f t="shared" si="45"/>
        <v>2015</v>
      </c>
    </row>
    <row r="2933" spans="1:5" x14ac:dyDescent="0.2">
      <c r="A2933" s="79">
        <v>42094</v>
      </c>
      <c r="B2933" s="77">
        <v>4.7181224317499995</v>
      </c>
      <c r="C2933" s="77">
        <v>2.85</v>
      </c>
      <c r="E2933">
        <f t="shared" si="45"/>
        <v>2015</v>
      </c>
    </row>
    <row r="2934" spans="1:5" x14ac:dyDescent="0.2">
      <c r="A2934" s="79">
        <v>42093</v>
      </c>
      <c r="B2934" s="77">
        <v>4.7124214604999999</v>
      </c>
      <c r="C2934" s="77">
        <v>2.85</v>
      </c>
      <c r="E2934">
        <f t="shared" si="45"/>
        <v>2015</v>
      </c>
    </row>
    <row r="2935" spans="1:5" x14ac:dyDescent="0.2">
      <c r="A2935" s="79">
        <v>42090</v>
      </c>
      <c r="B2935" s="77">
        <v>4.7053713622500002</v>
      </c>
      <c r="C2935" s="77">
        <v>2.85</v>
      </c>
      <c r="E2935">
        <f t="shared" si="45"/>
        <v>2015</v>
      </c>
    </row>
    <row r="2936" spans="1:5" x14ac:dyDescent="0.2">
      <c r="A2936" s="79">
        <v>42089</v>
      </c>
      <c r="B2936" s="77">
        <v>4.7096140455000004</v>
      </c>
      <c r="C2936" s="77">
        <v>2.85</v>
      </c>
      <c r="E2936">
        <f t="shared" si="45"/>
        <v>2015</v>
      </c>
    </row>
    <row r="2937" spans="1:5" x14ac:dyDescent="0.2">
      <c r="A2937" s="79">
        <v>42088</v>
      </c>
      <c r="B2937" s="77">
        <v>4.7071887232499998</v>
      </c>
      <c r="C2937" s="77">
        <v>2.85</v>
      </c>
      <c r="E2937">
        <f t="shared" si="45"/>
        <v>2015</v>
      </c>
    </row>
    <row r="2938" spans="1:5" x14ac:dyDescent="0.2">
      <c r="A2938" s="79">
        <v>42087</v>
      </c>
      <c r="B2938" s="77">
        <v>4.7139403837499998</v>
      </c>
      <c r="C2938" s="77">
        <v>2.85</v>
      </c>
      <c r="E2938">
        <f t="shared" si="45"/>
        <v>2015</v>
      </c>
    </row>
    <row r="2939" spans="1:5" x14ac:dyDescent="0.2">
      <c r="A2939" s="79">
        <v>42086</v>
      </c>
      <c r="B2939" s="77">
        <v>4.7071129657499995</v>
      </c>
      <c r="C2939" s="77">
        <v>2.85</v>
      </c>
      <c r="E2939">
        <f t="shared" si="45"/>
        <v>2015</v>
      </c>
    </row>
    <row r="2940" spans="1:5" x14ac:dyDescent="0.2">
      <c r="A2940" s="79">
        <v>42083</v>
      </c>
      <c r="B2940" s="77">
        <v>4.7147001817499996</v>
      </c>
      <c r="C2940" s="77">
        <v>2.85</v>
      </c>
      <c r="E2940">
        <f t="shared" si="45"/>
        <v>2015</v>
      </c>
    </row>
    <row r="2941" spans="1:5" x14ac:dyDescent="0.2">
      <c r="A2941" s="79">
        <v>42082</v>
      </c>
      <c r="B2941" s="77">
        <v>4.7207876039999999</v>
      </c>
      <c r="C2941" s="77">
        <v>3</v>
      </c>
      <c r="E2941">
        <f t="shared" si="45"/>
        <v>2015</v>
      </c>
    </row>
    <row r="2942" spans="1:5" x14ac:dyDescent="0.2">
      <c r="A2942" s="79">
        <v>42081</v>
      </c>
      <c r="B2942" s="77">
        <v>4.6957778010000002</v>
      </c>
      <c r="C2942" s="77">
        <v>3</v>
      </c>
      <c r="E2942">
        <f t="shared" si="45"/>
        <v>2015</v>
      </c>
    </row>
    <row r="2943" spans="1:5" x14ac:dyDescent="0.2">
      <c r="A2943" s="79">
        <v>42080</v>
      </c>
      <c r="B2943" s="77">
        <v>4.9468493816999999</v>
      </c>
      <c r="C2943" s="77">
        <v>3</v>
      </c>
      <c r="E2943">
        <f t="shared" si="45"/>
        <v>2015</v>
      </c>
    </row>
    <row r="2944" spans="1:5" x14ac:dyDescent="0.2">
      <c r="A2944" s="79">
        <v>42079</v>
      </c>
      <c r="B2944" s="77">
        <v>4.9341317451000002</v>
      </c>
      <c r="C2944" s="77">
        <v>3</v>
      </c>
      <c r="E2944">
        <f t="shared" si="45"/>
        <v>2015</v>
      </c>
    </row>
    <row r="2945" spans="1:5" x14ac:dyDescent="0.2">
      <c r="A2945" s="79">
        <v>42076</v>
      </c>
      <c r="B2945" s="77">
        <v>4.9368908678999999</v>
      </c>
      <c r="C2945" s="77">
        <v>3</v>
      </c>
      <c r="E2945">
        <f t="shared" si="45"/>
        <v>2015</v>
      </c>
    </row>
    <row r="2946" spans="1:5" x14ac:dyDescent="0.2">
      <c r="A2946" s="79">
        <v>42075</v>
      </c>
      <c r="B2946" s="77">
        <v>5.0146126559999997</v>
      </c>
      <c r="C2946" s="77">
        <v>3</v>
      </c>
      <c r="E2946">
        <f t="shared" si="45"/>
        <v>2015</v>
      </c>
    </row>
    <row r="2947" spans="1:5" x14ac:dyDescent="0.2">
      <c r="A2947" s="79">
        <v>42074</v>
      </c>
      <c r="B2947" s="77">
        <v>5.0146126559999997</v>
      </c>
      <c r="C2947" s="77">
        <v>3</v>
      </c>
      <c r="E2947">
        <f t="shared" si="45"/>
        <v>2015</v>
      </c>
    </row>
    <row r="2948" spans="1:5" x14ac:dyDescent="0.2">
      <c r="A2948" s="79">
        <v>42073</v>
      </c>
      <c r="B2948" s="77">
        <v>5.0132515915999996</v>
      </c>
      <c r="C2948" s="77">
        <v>3</v>
      </c>
      <c r="E2948">
        <f t="shared" si="45"/>
        <v>2015</v>
      </c>
    </row>
    <row r="2949" spans="1:5" x14ac:dyDescent="0.2">
      <c r="A2949" s="79">
        <v>42072</v>
      </c>
      <c r="B2949" s="77">
        <v>5.0127713913999994</v>
      </c>
      <c r="C2949" s="77">
        <v>3</v>
      </c>
      <c r="E2949">
        <f t="shared" si="45"/>
        <v>2015</v>
      </c>
    </row>
    <row r="2950" spans="1:5" x14ac:dyDescent="0.2">
      <c r="A2950" s="79">
        <v>42069</v>
      </c>
      <c r="B2950" s="77">
        <v>5.0139720645999999</v>
      </c>
      <c r="C2950" s="77">
        <v>3</v>
      </c>
      <c r="E2950">
        <f t="shared" si="45"/>
        <v>2015</v>
      </c>
    </row>
    <row r="2951" spans="1:5" x14ac:dyDescent="0.2">
      <c r="A2951" s="79">
        <v>42068</v>
      </c>
      <c r="B2951" s="77">
        <v>5.0109314769999997</v>
      </c>
      <c r="C2951" s="77">
        <v>3</v>
      </c>
      <c r="E2951">
        <f t="shared" si="45"/>
        <v>2015</v>
      </c>
    </row>
    <row r="2952" spans="1:5" x14ac:dyDescent="0.2">
      <c r="A2952" s="79">
        <v>42067</v>
      </c>
      <c r="B2952" s="77">
        <v>5.0075751623999993</v>
      </c>
      <c r="C2952" s="77">
        <v>3</v>
      </c>
      <c r="E2952">
        <f t="shared" si="45"/>
        <v>2015</v>
      </c>
    </row>
    <row r="2953" spans="1:5" x14ac:dyDescent="0.2">
      <c r="A2953" s="79">
        <v>42066</v>
      </c>
      <c r="B2953" s="77">
        <v>5.0840704430999999</v>
      </c>
      <c r="C2953" s="77">
        <v>3</v>
      </c>
      <c r="E2953">
        <f t="shared" si="45"/>
        <v>2015</v>
      </c>
    </row>
    <row r="2954" spans="1:5" x14ac:dyDescent="0.2">
      <c r="A2954" s="79">
        <v>42065</v>
      </c>
      <c r="B2954" s="77">
        <v>5.0856915053999998</v>
      </c>
      <c r="C2954" s="77">
        <v>3</v>
      </c>
      <c r="E2954">
        <f t="shared" si="45"/>
        <v>2015</v>
      </c>
    </row>
    <row r="2955" spans="1:5" x14ac:dyDescent="0.2">
      <c r="A2955" s="79">
        <v>42062</v>
      </c>
      <c r="B2955" s="77">
        <v>5.0967422395999993</v>
      </c>
      <c r="C2955" s="77">
        <v>3</v>
      </c>
      <c r="E2955">
        <f t="shared" ref="E2955:E3018" si="46">YEAR(A2955)</f>
        <v>2015</v>
      </c>
    </row>
    <row r="2956" spans="1:5" x14ac:dyDescent="0.2">
      <c r="A2956" s="79">
        <v>42061</v>
      </c>
      <c r="B2956" s="77">
        <v>5.0964979493999998</v>
      </c>
      <c r="C2956" s="77">
        <v>3</v>
      </c>
      <c r="E2956">
        <f t="shared" si="46"/>
        <v>2015</v>
      </c>
    </row>
    <row r="2957" spans="1:5" x14ac:dyDescent="0.2">
      <c r="A2957" s="79">
        <v>42060</v>
      </c>
      <c r="B2957" s="77">
        <v>5.0954396668999999</v>
      </c>
      <c r="C2957" s="77">
        <v>3</v>
      </c>
      <c r="E2957">
        <f t="shared" si="46"/>
        <v>2015</v>
      </c>
    </row>
    <row r="2958" spans="1:5" x14ac:dyDescent="0.2">
      <c r="A2958" s="79">
        <v>42059</v>
      </c>
      <c r="B2958" s="77">
        <v>5.0999200537999991</v>
      </c>
      <c r="C2958" s="77">
        <v>3</v>
      </c>
      <c r="E2958">
        <f t="shared" si="46"/>
        <v>2015</v>
      </c>
    </row>
    <row r="2959" spans="1:5" x14ac:dyDescent="0.2">
      <c r="A2959" s="79">
        <v>42058</v>
      </c>
      <c r="B2959" s="77">
        <v>5.0999200537999991</v>
      </c>
      <c r="C2959" s="77">
        <v>3</v>
      </c>
      <c r="E2959">
        <f t="shared" si="46"/>
        <v>2015</v>
      </c>
    </row>
    <row r="2960" spans="1:5" x14ac:dyDescent="0.2">
      <c r="A2960" s="79">
        <v>42055</v>
      </c>
      <c r="B2960" s="77">
        <v>5.0990233447999991</v>
      </c>
      <c r="C2960" s="77">
        <v>3</v>
      </c>
      <c r="E2960">
        <f t="shared" si="46"/>
        <v>2015</v>
      </c>
    </row>
    <row r="2961" spans="1:5" x14ac:dyDescent="0.2">
      <c r="A2961" s="79">
        <v>42054</v>
      </c>
      <c r="B2961" s="77">
        <v>5.0994308991999997</v>
      </c>
      <c r="C2961" s="77">
        <v>3</v>
      </c>
      <c r="E2961">
        <f t="shared" si="46"/>
        <v>2015</v>
      </c>
    </row>
    <row r="2962" spans="1:5" x14ac:dyDescent="0.2">
      <c r="A2962" s="79">
        <v>42053</v>
      </c>
      <c r="B2962" s="77">
        <v>5.0992678902000002</v>
      </c>
      <c r="C2962" s="77">
        <v>3</v>
      </c>
      <c r="E2962">
        <f t="shared" si="46"/>
        <v>2015</v>
      </c>
    </row>
    <row r="2963" spans="1:5" x14ac:dyDescent="0.2">
      <c r="A2963" s="79">
        <v>42052</v>
      </c>
      <c r="B2963" s="77">
        <v>5.0999200537999991</v>
      </c>
      <c r="C2963" s="77">
        <v>3.05</v>
      </c>
      <c r="E2963">
        <f t="shared" si="46"/>
        <v>2015</v>
      </c>
    </row>
    <row r="2964" spans="1:5" x14ac:dyDescent="0.2">
      <c r="A2964" s="79">
        <v>42051</v>
      </c>
      <c r="B2964" s="77">
        <v>5.1050618552999998</v>
      </c>
      <c r="C2964" s="77">
        <v>3.05</v>
      </c>
      <c r="E2964">
        <f t="shared" si="46"/>
        <v>2015</v>
      </c>
    </row>
    <row r="2965" spans="1:5" x14ac:dyDescent="0.2">
      <c r="A2965" s="79">
        <v>42048</v>
      </c>
      <c r="B2965" s="77">
        <v>5.1118518022000003</v>
      </c>
      <c r="C2965" s="77">
        <v>3.05</v>
      </c>
      <c r="E2965">
        <f t="shared" si="46"/>
        <v>2015</v>
      </c>
    </row>
    <row r="2966" spans="1:5" x14ac:dyDescent="0.2">
      <c r="A2966" s="79">
        <v>42047</v>
      </c>
      <c r="B2966" s="77">
        <v>5.1084954755999998</v>
      </c>
      <c r="C2966" s="77">
        <v>3.05</v>
      </c>
      <c r="E2966">
        <f t="shared" si="46"/>
        <v>2015</v>
      </c>
    </row>
    <row r="2967" spans="1:5" x14ac:dyDescent="0.2">
      <c r="A2967" s="79">
        <v>42046</v>
      </c>
      <c r="B2967" s="77">
        <v>5.1099684581</v>
      </c>
      <c r="C2967" s="77">
        <v>3.05</v>
      </c>
      <c r="E2967">
        <f t="shared" si="46"/>
        <v>2015</v>
      </c>
    </row>
    <row r="2968" spans="1:5" x14ac:dyDescent="0.2">
      <c r="A2968" s="79">
        <v>42045</v>
      </c>
      <c r="B2968" s="77">
        <v>5.1113603507999992</v>
      </c>
      <c r="C2968" s="77">
        <v>3.05</v>
      </c>
      <c r="E2968">
        <f t="shared" si="46"/>
        <v>2015</v>
      </c>
    </row>
    <row r="2969" spans="1:5" x14ac:dyDescent="0.2">
      <c r="A2969" s="79">
        <v>42044</v>
      </c>
      <c r="B2969" s="77">
        <v>5.1623127120000003</v>
      </c>
      <c r="C2969" s="77">
        <v>3.05</v>
      </c>
      <c r="E2969">
        <f t="shared" si="46"/>
        <v>2015</v>
      </c>
    </row>
    <row r="2970" spans="1:5" x14ac:dyDescent="0.2">
      <c r="A2970" s="79">
        <v>42041</v>
      </c>
      <c r="B2970" s="77">
        <v>5.1649583730000002</v>
      </c>
      <c r="C2970" s="77">
        <v>3.05</v>
      </c>
      <c r="E2970">
        <f t="shared" si="46"/>
        <v>2015</v>
      </c>
    </row>
    <row r="2971" spans="1:5" x14ac:dyDescent="0.2">
      <c r="A2971" s="79">
        <v>42040</v>
      </c>
      <c r="B2971" s="77">
        <v>5.1583493159999998</v>
      </c>
      <c r="C2971" s="77">
        <v>3.05</v>
      </c>
      <c r="E2971">
        <f t="shared" si="46"/>
        <v>2015</v>
      </c>
    </row>
    <row r="2972" spans="1:5" x14ac:dyDescent="0.2">
      <c r="A2972" s="79">
        <v>42039</v>
      </c>
      <c r="B2972" s="77">
        <v>5.1618995894999999</v>
      </c>
      <c r="C2972" s="77">
        <v>3.1</v>
      </c>
      <c r="E2972">
        <f t="shared" si="46"/>
        <v>2015</v>
      </c>
    </row>
    <row r="2973" spans="1:5" x14ac:dyDescent="0.2">
      <c r="A2973" s="79">
        <v>42038</v>
      </c>
      <c r="B2973" s="77">
        <v>5.1530742802499994</v>
      </c>
      <c r="C2973" s="77">
        <v>3.1</v>
      </c>
      <c r="E2973">
        <f t="shared" si="46"/>
        <v>2015</v>
      </c>
    </row>
    <row r="2974" spans="1:5" x14ac:dyDescent="0.2">
      <c r="A2974" s="79">
        <v>42037</v>
      </c>
      <c r="B2974" s="77">
        <v>5.1914445050000007</v>
      </c>
      <c r="C2974" s="77">
        <v>3.1</v>
      </c>
      <c r="E2974">
        <f t="shared" si="46"/>
        <v>2015</v>
      </c>
    </row>
    <row r="2975" spans="1:5" x14ac:dyDescent="0.2">
      <c r="A2975" s="79">
        <v>42034</v>
      </c>
      <c r="B2975" s="77">
        <v>5.1990849624999997</v>
      </c>
      <c r="C2975" s="77">
        <v>3.1</v>
      </c>
      <c r="E2975">
        <f t="shared" si="46"/>
        <v>2015</v>
      </c>
    </row>
    <row r="2976" spans="1:5" x14ac:dyDescent="0.2">
      <c r="A2976" s="79">
        <v>42033</v>
      </c>
      <c r="B2976" s="77">
        <v>5.2027470625000003</v>
      </c>
      <c r="C2976" s="77">
        <v>3.1</v>
      </c>
      <c r="E2976">
        <f t="shared" si="46"/>
        <v>2015</v>
      </c>
    </row>
    <row r="2977" spans="1:5" x14ac:dyDescent="0.2">
      <c r="A2977" s="79">
        <v>42032</v>
      </c>
      <c r="B2977" s="77">
        <v>5.2016645199999996</v>
      </c>
      <c r="C2977" s="77">
        <v>3.1</v>
      </c>
      <c r="E2977">
        <f t="shared" si="46"/>
        <v>2015</v>
      </c>
    </row>
    <row r="2978" spans="1:5" x14ac:dyDescent="0.2">
      <c r="A2978" s="79">
        <v>42031</v>
      </c>
      <c r="B2978" s="77">
        <v>5.2054136225000001</v>
      </c>
      <c r="C2978" s="77">
        <v>3.2</v>
      </c>
      <c r="E2978">
        <f t="shared" si="46"/>
        <v>2015</v>
      </c>
    </row>
    <row r="2979" spans="1:5" x14ac:dyDescent="0.2">
      <c r="A2979" s="79">
        <v>42030</v>
      </c>
      <c r="B2979" s="77">
        <v>5.1966741125000002</v>
      </c>
      <c r="C2979" s="77">
        <v>3.2</v>
      </c>
      <c r="E2979">
        <f t="shared" si="46"/>
        <v>2015</v>
      </c>
    </row>
    <row r="2980" spans="1:5" x14ac:dyDescent="0.2">
      <c r="A2980" s="79">
        <v>42027</v>
      </c>
      <c r="B2980" s="77">
        <v>5.2181172874999993</v>
      </c>
      <c r="C2980" s="77">
        <v>3.2</v>
      </c>
      <c r="E2980">
        <f t="shared" si="46"/>
        <v>2015</v>
      </c>
    </row>
    <row r="2981" spans="1:5" x14ac:dyDescent="0.2">
      <c r="A2981" s="79">
        <v>42026</v>
      </c>
      <c r="B2981" s="77">
        <v>5.2343372575</v>
      </c>
      <c r="C2981" s="77">
        <v>3.2</v>
      </c>
      <c r="E2981">
        <f t="shared" si="46"/>
        <v>2015</v>
      </c>
    </row>
    <row r="2982" spans="1:5" x14ac:dyDescent="0.2">
      <c r="A2982" s="79">
        <v>42025</v>
      </c>
      <c r="B2982" s="77">
        <v>5.2320620624999998</v>
      </c>
      <c r="C2982" s="77">
        <v>3.2</v>
      </c>
      <c r="E2982">
        <f t="shared" si="46"/>
        <v>2015</v>
      </c>
    </row>
    <row r="2983" spans="1:5" x14ac:dyDescent="0.2">
      <c r="A2983" s="79">
        <v>42024</v>
      </c>
      <c r="B2983" s="77">
        <v>5.2255004425000005</v>
      </c>
      <c r="C2983" s="77">
        <v>3.2</v>
      </c>
      <c r="E2983">
        <f t="shared" si="46"/>
        <v>2015</v>
      </c>
    </row>
    <row r="2984" spans="1:5" x14ac:dyDescent="0.2">
      <c r="A2984" s="79">
        <v>42023</v>
      </c>
      <c r="B2984" s="77">
        <v>5.2255004425000005</v>
      </c>
      <c r="C2984" s="77">
        <v>3.2</v>
      </c>
      <c r="E2984">
        <f t="shared" si="46"/>
        <v>2015</v>
      </c>
    </row>
    <row r="2985" spans="1:5" x14ac:dyDescent="0.2">
      <c r="A2985" s="79">
        <v>42020</v>
      </c>
      <c r="B2985" s="77">
        <v>5.2349274249999995</v>
      </c>
      <c r="C2985" s="77">
        <v>3.2</v>
      </c>
      <c r="E2985">
        <f t="shared" si="46"/>
        <v>2015</v>
      </c>
    </row>
    <row r="2986" spans="1:5" x14ac:dyDescent="0.2">
      <c r="A2986" s="79">
        <v>42019</v>
      </c>
      <c r="B2986" s="77">
        <v>5.2525252650000001</v>
      </c>
      <c r="C2986" s="77">
        <v>3.2</v>
      </c>
      <c r="E2986">
        <f t="shared" si="46"/>
        <v>2015</v>
      </c>
    </row>
    <row r="2987" spans="1:5" x14ac:dyDescent="0.2">
      <c r="A2987" s="79">
        <v>42018</v>
      </c>
      <c r="B2987" s="77">
        <v>5.2453195599999995</v>
      </c>
      <c r="C2987" s="77">
        <v>3.2</v>
      </c>
      <c r="E2987">
        <f t="shared" si="46"/>
        <v>2015</v>
      </c>
    </row>
    <row r="2988" spans="1:5" x14ac:dyDescent="0.2">
      <c r="A2988" s="79">
        <v>42017</v>
      </c>
      <c r="B2988" s="77">
        <v>5.2440500124999998</v>
      </c>
      <c r="C2988" s="77">
        <v>3.2</v>
      </c>
      <c r="E2988">
        <f t="shared" si="46"/>
        <v>2015</v>
      </c>
    </row>
    <row r="2989" spans="1:5" x14ac:dyDescent="0.2">
      <c r="A2989" s="79">
        <v>42016</v>
      </c>
      <c r="B2989" s="77">
        <v>5.2392313675000004</v>
      </c>
      <c r="C2989" s="77">
        <v>3.2</v>
      </c>
      <c r="E2989">
        <f t="shared" si="46"/>
        <v>2015</v>
      </c>
    </row>
    <row r="2990" spans="1:5" x14ac:dyDescent="0.2">
      <c r="A2990" s="79">
        <v>42013</v>
      </c>
      <c r="B2990" s="77">
        <v>5.2343372575</v>
      </c>
      <c r="C2990" s="77">
        <v>3.2</v>
      </c>
      <c r="E2990">
        <f t="shared" si="46"/>
        <v>2015</v>
      </c>
    </row>
    <row r="2991" spans="1:5" x14ac:dyDescent="0.2">
      <c r="A2991" s="79">
        <v>42012</v>
      </c>
      <c r="B2991" s="77">
        <v>5.2292839949999994</v>
      </c>
      <c r="C2991" s="77">
        <v>3.2</v>
      </c>
      <c r="E2991">
        <f t="shared" si="46"/>
        <v>2015</v>
      </c>
    </row>
    <row r="2992" spans="1:5" x14ac:dyDescent="0.2">
      <c r="A2992" s="79">
        <v>42011</v>
      </c>
      <c r="B2992" s="77">
        <v>5.2307989499999996</v>
      </c>
      <c r="C2992" s="77">
        <v>3.2</v>
      </c>
      <c r="E2992">
        <f t="shared" si="46"/>
        <v>2015</v>
      </c>
    </row>
    <row r="2993" spans="1:5" x14ac:dyDescent="0.2">
      <c r="A2993" s="79">
        <v>42010</v>
      </c>
      <c r="B2993" s="77">
        <v>5.2309673325000006</v>
      </c>
      <c r="C2993" s="77">
        <v>3.2</v>
      </c>
      <c r="E2993">
        <f t="shared" si="46"/>
        <v>2015</v>
      </c>
    </row>
    <row r="2994" spans="1:5" x14ac:dyDescent="0.2">
      <c r="A2994" s="79">
        <v>42009</v>
      </c>
      <c r="B2994" s="77">
        <v>5.2238206149999993</v>
      </c>
      <c r="C2994" s="77">
        <v>3.2</v>
      </c>
      <c r="E2994">
        <f t="shared" si="46"/>
        <v>2015</v>
      </c>
    </row>
    <row r="2995" spans="1:5" x14ac:dyDescent="0.2">
      <c r="A2995" s="79">
        <v>42006</v>
      </c>
      <c r="B2995" s="77">
        <v>5.2360238450000001</v>
      </c>
      <c r="C2995" s="77">
        <v>3.2</v>
      </c>
      <c r="E2995">
        <f t="shared" si="46"/>
        <v>2015</v>
      </c>
    </row>
    <row r="2996" spans="1:5" x14ac:dyDescent="0.2">
      <c r="A2996" s="79">
        <v>42005</v>
      </c>
      <c r="B2996" s="77">
        <v>5.2352647425000001</v>
      </c>
      <c r="C2996" s="77">
        <v>3.2</v>
      </c>
      <c r="E2996">
        <f t="shared" si="46"/>
        <v>2015</v>
      </c>
    </row>
    <row r="2997" spans="1:5" x14ac:dyDescent="0.2">
      <c r="A2997" s="79">
        <v>42004</v>
      </c>
      <c r="B2997" s="77">
        <v>5.2402450749999998</v>
      </c>
      <c r="C2997" s="77">
        <v>3.2</v>
      </c>
      <c r="E2997">
        <f t="shared" si="46"/>
        <v>2014</v>
      </c>
    </row>
    <row r="2998" spans="1:5" x14ac:dyDescent="0.2">
      <c r="A2998" s="79">
        <v>42003</v>
      </c>
      <c r="B2998" s="77">
        <v>5.2381336149999997</v>
      </c>
      <c r="C2998" s="77">
        <v>3.2</v>
      </c>
      <c r="E2998">
        <f t="shared" si="46"/>
        <v>2014</v>
      </c>
    </row>
    <row r="2999" spans="1:5" x14ac:dyDescent="0.2">
      <c r="A2999" s="79">
        <v>42002</v>
      </c>
      <c r="B2999" s="77">
        <v>5.2232329499999999</v>
      </c>
      <c r="C2999" s="77">
        <v>3.2</v>
      </c>
      <c r="E2999">
        <f t="shared" si="46"/>
        <v>2014</v>
      </c>
    </row>
    <row r="3000" spans="1:5" x14ac:dyDescent="0.2">
      <c r="A3000" s="79">
        <v>41999</v>
      </c>
      <c r="B3000" s="77">
        <v>5.2290315674999999</v>
      </c>
      <c r="C3000" s="77">
        <v>3.2</v>
      </c>
      <c r="E3000">
        <f t="shared" si="46"/>
        <v>2014</v>
      </c>
    </row>
    <row r="3001" spans="1:5" x14ac:dyDescent="0.2">
      <c r="A3001" s="79">
        <v>41998</v>
      </c>
      <c r="B3001" s="77">
        <v>5.2408366074999995</v>
      </c>
      <c r="C3001" s="77">
        <v>3.2</v>
      </c>
      <c r="E3001">
        <f t="shared" si="46"/>
        <v>2014</v>
      </c>
    </row>
    <row r="3002" spans="1:5" x14ac:dyDescent="0.2">
      <c r="A3002" s="79">
        <v>41997</v>
      </c>
      <c r="B3002" s="77">
        <v>5.2290315674999999</v>
      </c>
      <c r="C3002" s="77">
        <v>3.2</v>
      </c>
      <c r="E3002">
        <f t="shared" si="46"/>
        <v>2014</v>
      </c>
    </row>
    <row r="3003" spans="1:5" x14ac:dyDescent="0.2">
      <c r="A3003" s="79">
        <v>41996</v>
      </c>
      <c r="B3003" s="77">
        <v>5.2200449600000001</v>
      </c>
      <c r="C3003" s="77">
        <v>3.2</v>
      </c>
      <c r="E3003">
        <f t="shared" si="46"/>
        <v>2014</v>
      </c>
    </row>
    <row r="3004" spans="1:5" x14ac:dyDescent="0.2">
      <c r="A3004" s="79">
        <v>41995</v>
      </c>
      <c r="B3004" s="77">
        <v>5.2236526874999996</v>
      </c>
      <c r="C3004" s="77">
        <v>3.2</v>
      </c>
      <c r="E3004">
        <f t="shared" si="46"/>
        <v>2014</v>
      </c>
    </row>
    <row r="3005" spans="1:5" x14ac:dyDescent="0.2">
      <c r="A3005" s="79">
        <v>41992</v>
      </c>
      <c r="B3005" s="77">
        <v>5.2250803799999996</v>
      </c>
      <c r="C3005" s="77">
        <v>3.2</v>
      </c>
      <c r="E3005">
        <f t="shared" si="46"/>
        <v>2014</v>
      </c>
    </row>
    <row r="3006" spans="1:5" x14ac:dyDescent="0.2">
      <c r="A3006" s="79">
        <v>41991</v>
      </c>
      <c r="B3006" s="77">
        <v>5.2297047074999998</v>
      </c>
      <c r="C3006" s="77">
        <v>3.2</v>
      </c>
      <c r="E3006">
        <f t="shared" si="46"/>
        <v>2014</v>
      </c>
    </row>
    <row r="3007" spans="1:5" x14ac:dyDescent="0.2">
      <c r="A3007" s="79">
        <v>41990</v>
      </c>
      <c r="B3007" s="77">
        <v>5.2444731299999994</v>
      </c>
      <c r="C3007" s="77">
        <v>3.2</v>
      </c>
      <c r="E3007">
        <f t="shared" si="46"/>
        <v>2014</v>
      </c>
    </row>
    <row r="3008" spans="1:5" x14ac:dyDescent="0.2">
      <c r="A3008" s="79">
        <v>41989</v>
      </c>
      <c r="B3008" s="77">
        <v>5.2508280174999999</v>
      </c>
      <c r="C3008" s="77">
        <v>3.2</v>
      </c>
      <c r="E3008">
        <f t="shared" si="46"/>
        <v>2014</v>
      </c>
    </row>
    <row r="3009" spans="1:5" x14ac:dyDescent="0.2">
      <c r="A3009" s="79">
        <v>41988</v>
      </c>
      <c r="B3009" s="77">
        <v>5.2499797999999993</v>
      </c>
      <c r="C3009" s="77">
        <v>3.2</v>
      </c>
      <c r="E3009">
        <f t="shared" si="46"/>
        <v>2014</v>
      </c>
    </row>
    <row r="3010" spans="1:5" x14ac:dyDescent="0.2">
      <c r="A3010" s="79">
        <v>41985</v>
      </c>
      <c r="B3010" s="77">
        <v>5.2530346374999999</v>
      </c>
      <c r="C3010" s="77">
        <v>3.2</v>
      </c>
      <c r="E3010">
        <f t="shared" si="46"/>
        <v>2014</v>
      </c>
    </row>
    <row r="3011" spans="1:5" x14ac:dyDescent="0.2">
      <c r="A3011" s="79">
        <v>41984</v>
      </c>
      <c r="B3011" s="77">
        <v>5.2516764949999999</v>
      </c>
      <c r="C3011" s="77">
        <v>3.2</v>
      </c>
      <c r="E3011">
        <f t="shared" si="46"/>
        <v>2014</v>
      </c>
    </row>
    <row r="3012" spans="1:5" x14ac:dyDescent="0.2">
      <c r="A3012" s="79">
        <v>41983</v>
      </c>
      <c r="B3012" s="77">
        <v>5.2616241275000002</v>
      </c>
      <c r="C3012" s="77">
        <v>3.2</v>
      </c>
      <c r="E3012">
        <f t="shared" si="46"/>
        <v>2014</v>
      </c>
    </row>
    <row r="3013" spans="1:5" x14ac:dyDescent="0.2">
      <c r="A3013" s="79">
        <v>41982</v>
      </c>
      <c r="B3013" s="77">
        <v>5.2537989075000002</v>
      </c>
      <c r="C3013" s="77">
        <v>3.25</v>
      </c>
      <c r="E3013">
        <f t="shared" si="46"/>
        <v>2014</v>
      </c>
    </row>
    <row r="3014" spans="1:5" x14ac:dyDescent="0.2">
      <c r="A3014" s="79">
        <v>41981</v>
      </c>
      <c r="B3014" s="77">
        <v>5.2648631100000003</v>
      </c>
      <c r="C3014" s="77">
        <v>3.25</v>
      </c>
      <c r="E3014">
        <f t="shared" si="46"/>
        <v>2014</v>
      </c>
    </row>
    <row r="3015" spans="1:5" x14ac:dyDescent="0.2">
      <c r="A3015" s="79">
        <v>41978</v>
      </c>
      <c r="B3015" s="77">
        <v>5.2845528450000003</v>
      </c>
      <c r="C3015" s="77">
        <v>3.25</v>
      </c>
      <c r="E3015">
        <f t="shared" si="46"/>
        <v>2014</v>
      </c>
    </row>
    <row r="3016" spans="1:5" x14ac:dyDescent="0.2">
      <c r="A3016" s="79">
        <v>41977</v>
      </c>
      <c r="B3016" s="77">
        <v>5.2823196724999999</v>
      </c>
      <c r="C3016" s="77">
        <v>3.25</v>
      </c>
      <c r="E3016">
        <f t="shared" si="46"/>
        <v>2014</v>
      </c>
    </row>
    <row r="3017" spans="1:5" x14ac:dyDescent="0.2">
      <c r="A3017" s="79">
        <v>41976</v>
      </c>
      <c r="B3017" s="77">
        <v>5.2842950875000003</v>
      </c>
      <c r="C3017" s="77">
        <v>3.25</v>
      </c>
      <c r="E3017">
        <f t="shared" si="46"/>
        <v>2014</v>
      </c>
    </row>
    <row r="3018" spans="1:5" x14ac:dyDescent="0.2">
      <c r="A3018" s="79">
        <v>41975</v>
      </c>
      <c r="B3018" s="77">
        <v>5.2849825275000004</v>
      </c>
      <c r="C3018" s="77">
        <v>3.25</v>
      </c>
      <c r="E3018">
        <f t="shared" si="46"/>
        <v>2014</v>
      </c>
    </row>
    <row r="3019" spans="1:5" x14ac:dyDescent="0.2">
      <c r="A3019" s="79">
        <v>41974</v>
      </c>
      <c r="B3019" s="77">
        <v>5.2828348625000006</v>
      </c>
      <c r="C3019" s="77">
        <v>3.25</v>
      </c>
      <c r="E3019">
        <f t="shared" ref="E3019:E3082" si="47">YEAR(A3019)</f>
        <v>2014</v>
      </c>
    </row>
    <row r="3020" spans="1:5" x14ac:dyDescent="0.2">
      <c r="A3020" s="79">
        <v>41971</v>
      </c>
      <c r="B3020" s="77">
        <v>5.2902301725000003</v>
      </c>
      <c r="C3020" s="77">
        <v>3.25</v>
      </c>
      <c r="E3020">
        <f t="shared" si="47"/>
        <v>2014</v>
      </c>
    </row>
    <row r="3021" spans="1:5" x14ac:dyDescent="0.2">
      <c r="A3021" s="79">
        <v>41970</v>
      </c>
      <c r="B3021" s="77">
        <v>5.2957471125</v>
      </c>
      <c r="C3021" s="77">
        <v>3.25</v>
      </c>
      <c r="E3021">
        <f t="shared" si="47"/>
        <v>2014</v>
      </c>
    </row>
    <row r="3022" spans="1:5" x14ac:dyDescent="0.2">
      <c r="A3022" s="79">
        <v>41969</v>
      </c>
      <c r="B3022" s="77">
        <v>5.2940218175</v>
      </c>
      <c r="C3022" s="77">
        <v>3.25</v>
      </c>
      <c r="E3022">
        <f t="shared" si="47"/>
        <v>2014</v>
      </c>
    </row>
    <row r="3023" spans="1:5" x14ac:dyDescent="0.2">
      <c r="A3023" s="79">
        <v>41968</v>
      </c>
      <c r="B3023" s="77">
        <v>5.2966101825000003</v>
      </c>
      <c r="C3023" s="77">
        <v>3.25</v>
      </c>
      <c r="E3023">
        <f t="shared" si="47"/>
        <v>2014</v>
      </c>
    </row>
    <row r="3024" spans="1:5" x14ac:dyDescent="0.2">
      <c r="A3024" s="79">
        <v>41967</v>
      </c>
      <c r="B3024" s="77">
        <v>5.2916944924999996</v>
      </c>
      <c r="C3024" s="77">
        <v>3.25</v>
      </c>
      <c r="E3024">
        <f t="shared" si="47"/>
        <v>2014</v>
      </c>
    </row>
    <row r="3025" spans="1:5" x14ac:dyDescent="0.2">
      <c r="A3025" s="79">
        <v>41964</v>
      </c>
      <c r="B3025" s="77">
        <v>5.3062090900000003</v>
      </c>
      <c r="C3025" s="77">
        <v>3.25</v>
      </c>
      <c r="E3025">
        <f t="shared" si="47"/>
        <v>2014</v>
      </c>
    </row>
    <row r="3026" spans="1:5" x14ac:dyDescent="0.2">
      <c r="A3026" s="79">
        <v>41963</v>
      </c>
      <c r="B3026" s="77">
        <v>5.3074222174999992</v>
      </c>
      <c r="C3026" s="77">
        <v>3.25</v>
      </c>
      <c r="E3026">
        <f t="shared" si="47"/>
        <v>2014</v>
      </c>
    </row>
    <row r="3027" spans="1:5" x14ac:dyDescent="0.2">
      <c r="A3027" s="79">
        <v>41962</v>
      </c>
      <c r="B3027" s="77">
        <v>5.3108913974999998</v>
      </c>
      <c r="C3027" s="77">
        <v>3.25</v>
      </c>
      <c r="E3027">
        <f t="shared" si="47"/>
        <v>2014</v>
      </c>
    </row>
    <row r="3028" spans="1:5" x14ac:dyDescent="0.2">
      <c r="A3028" s="79">
        <v>41961</v>
      </c>
      <c r="B3028" s="77">
        <v>5.3093297074999999</v>
      </c>
      <c r="C3028" s="77">
        <v>3.25</v>
      </c>
      <c r="E3028">
        <f t="shared" si="47"/>
        <v>2014</v>
      </c>
    </row>
    <row r="3029" spans="1:5" x14ac:dyDescent="0.2">
      <c r="A3029" s="79">
        <v>41960</v>
      </c>
      <c r="B3029" s="77">
        <v>5.3063823475000005</v>
      </c>
      <c r="C3029" s="77">
        <v>3.25</v>
      </c>
      <c r="E3029">
        <f t="shared" si="47"/>
        <v>2014</v>
      </c>
    </row>
    <row r="3030" spans="1:5" x14ac:dyDescent="0.2">
      <c r="A3030" s="79">
        <v>41957</v>
      </c>
      <c r="B3030" s="77">
        <v>5.3022269299999998</v>
      </c>
      <c r="C3030" s="77">
        <v>3.25</v>
      </c>
      <c r="E3030">
        <f t="shared" si="47"/>
        <v>2014</v>
      </c>
    </row>
    <row r="3031" spans="1:5" x14ac:dyDescent="0.2">
      <c r="A3031" s="79">
        <v>41956</v>
      </c>
      <c r="B3031" s="77">
        <v>5.3062957024999999</v>
      </c>
      <c r="C3031" s="77">
        <v>3.25</v>
      </c>
      <c r="E3031">
        <f t="shared" si="47"/>
        <v>2014</v>
      </c>
    </row>
    <row r="3032" spans="1:5" x14ac:dyDescent="0.2">
      <c r="A3032" s="79">
        <v>41955</v>
      </c>
      <c r="B3032" s="77">
        <v>5.3050830950000005</v>
      </c>
      <c r="C3032" s="77">
        <v>3.25</v>
      </c>
      <c r="E3032">
        <f t="shared" si="47"/>
        <v>2014</v>
      </c>
    </row>
    <row r="3033" spans="1:5" x14ac:dyDescent="0.2">
      <c r="A3033" s="79">
        <v>41954</v>
      </c>
      <c r="B3033" s="77">
        <v>5.3030055649999994</v>
      </c>
      <c r="C3033" s="77">
        <v>3.25</v>
      </c>
      <c r="E3033">
        <f t="shared" si="47"/>
        <v>2014</v>
      </c>
    </row>
    <row r="3034" spans="1:5" x14ac:dyDescent="0.2">
      <c r="A3034" s="79">
        <v>41953</v>
      </c>
      <c r="B3034" s="77">
        <v>5.309589935</v>
      </c>
      <c r="C3034" s="77">
        <v>3.25</v>
      </c>
      <c r="E3034">
        <f t="shared" si="47"/>
        <v>2014</v>
      </c>
    </row>
    <row r="3035" spans="1:5" x14ac:dyDescent="0.2">
      <c r="A3035" s="79">
        <v>41950</v>
      </c>
      <c r="B3035" s="77">
        <v>5.3074222174999992</v>
      </c>
      <c r="C3035" s="77">
        <v>3.25</v>
      </c>
      <c r="E3035">
        <f t="shared" si="47"/>
        <v>2014</v>
      </c>
    </row>
    <row r="3036" spans="1:5" x14ac:dyDescent="0.2">
      <c r="A3036" s="79">
        <v>41949</v>
      </c>
      <c r="B3036" s="77">
        <v>5.3152342749999999</v>
      </c>
      <c r="C3036" s="77">
        <v>3.25</v>
      </c>
      <c r="E3036">
        <f t="shared" si="47"/>
        <v>2014</v>
      </c>
    </row>
    <row r="3037" spans="1:5" x14ac:dyDescent="0.2">
      <c r="A3037" s="79">
        <v>41948</v>
      </c>
      <c r="B3037" s="77">
        <v>5.3156689624999993</v>
      </c>
      <c r="C3037" s="77">
        <v>3.25</v>
      </c>
      <c r="E3037">
        <f t="shared" si="47"/>
        <v>2014</v>
      </c>
    </row>
    <row r="3038" spans="1:5" x14ac:dyDescent="0.2">
      <c r="A3038" s="79">
        <v>41947</v>
      </c>
      <c r="B3038" s="77">
        <v>5.3143651275000003</v>
      </c>
      <c r="C3038" s="77">
        <v>3.25</v>
      </c>
      <c r="E3038">
        <f t="shared" si="47"/>
        <v>2014</v>
      </c>
    </row>
    <row r="3039" spans="1:5" x14ac:dyDescent="0.2">
      <c r="A3039" s="79">
        <v>41946</v>
      </c>
      <c r="B3039" s="77">
        <v>5.3119330550000008</v>
      </c>
      <c r="C3039" s="77">
        <v>3.25</v>
      </c>
      <c r="E3039">
        <f t="shared" si="47"/>
        <v>2014</v>
      </c>
    </row>
    <row r="3040" spans="1:5" x14ac:dyDescent="0.2">
      <c r="A3040" s="79">
        <v>41943</v>
      </c>
      <c r="B3040" s="77">
        <v>5.3167994424999998</v>
      </c>
      <c r="C3040" s="77">
        <v>3.25</v>
      </c>
      <c r="E3040">
        <f t="shared" si="47"/>
        <v>2014</v>
      </c>
    </row>
    <row r="3041" spans="1:5" x14ac:dyDescent="0.2">
      <c r="A3041" s="79">
        <v>41942</v>
      </c>
      <c r="B3041" s="77">
        <v>5.3152342749999999</v>
      </c>
      <c r="C3041" s="77">
        <v>3.25</v>
      </c>
      <c r="E3041">
        <f t="shared" si="47"/>
        <v>2014</v>
      </c>
    </row>
    <row r="3042" spans="1:5" x14ac:dyDescent="0.2">
      <c r="A3042" s="79">
        <v>41941</v>
      </c>
      <c r="B3042" s="77">
        <v>5.3187136925000003</v>
      </c>
      <c r="C3042" s="77">
        <v>3.25</v>
      </c>
      <c r="E3042">
        <f t="shared" si="47"/>
        <v>2014</v>
      </c>
    </row>
    <row r="3043" spans="1:5" x14ac:dyDescent="0.2">
      <c r="A3043" s="79">
        <v>41940</v>
      </c>
      <c r="B3043" s="77">
        <v>5.3569968205</v>
      </c>
      <c r="C3043" s="77">
        <v>3.25</v>
      </c>
      <c r="E3043">
        <f t="shared" si="47"/>
        <v>2014</v>
      </c>
    </row>
    <row r="3044" spans="1:5" x14ac:dyDescent="0.2">
      <c r="A3044" s="79">
        <v>41939</v>
      </c>
      <c r="B3044" s="77">
        <v>5.35436932075</v>
      </c>
      <c r="C3044" s="77">
        <v>3.25</v>
      </c>
      <c r="E3044">
        <f t="shared" si="47"/>
        <v>2014</v>
      </c>
    </row>
    <row r="3045" spans="1:5" x14ac:dyDescent="0.2">
      <c r="A3045" s="79">
        <v>41936</v>
      </c>
      <c r="B3045" s="77">
        <v>5.3536690929999997</v>
      </c>
      <c r="C3045" s="77">
        <v>3.25</v>
      </c>
      <c r="E3045">
        <f t="shared" si="47"/>
        <v>2014</v>
      </c>
    </row>
    <row r="3046" spans="1:5" x14ac:dyDescent="0.2">
      <c r="A3046" s="79">
        <v>41935</v>
      </c>
      <c r="B3046" s="77">
        <v>5.3517444082500001</v>
      </c>
      <c r="C3046" s="77">
        <v>3.25</v>
      </c>
      <c r="E3046">
        <f t="shared" si="47"/>
        <v>2014</v>
      </c>
    </row>
    <row r="3047" spans="1:5" x14ac:dyDescent="0.2">
      <c r="A3047" s="79">
        <v>41934</v>
      </c>
      <c r="B3047" s="77">
        <v>5.3512634744999996</v>
      </c>
      <c r="C3047" s="77">
        <v>3.25</v>
      </c>
      <c r="E3047">
        <f t="shared" si="47"/>
        <v>2014</v>
      </c>
    </row>
    <row r="3048" spans="1:5" x14ac:dyDescent="0.2">
      <c r="A3048" s="79">
        <v>41933</v>
      </c>
      <c r="B3048" s="77">
        <v>5.3504329344999997</v>
      </c>
      <c r="C3048" s="77">
        <v>3.25</v>
      </c>
      <c r="E3048">
        <f t="shared" si="47"/>
        <v>2014</v>
      </c>
    </row>
    <row r="3049" spans="1:5" x14ac:dyDescent="0.2">
      <c r="A3049" s="79">
        <v>41932</v>
      </c>
      <c r="B3049" s="77">
        <v>5.3479865422500001</v>
      </c>
      <c r="C3049" s="77">
        <v>3.25</v>
      </c>
      <c r="E3049">
        <f t="shared" si="47"/>
        <v>2014</v>
      </c>
    </row>
    <row r="3050" spans="1:5" x14ac:dyDescent="0.2">
      <c r="A3050" s="79">
        <v>41929</v>
      </c>
      <c r="B3050" s="77">
        <v>5.3475499192500004</v>
      </c>
      <c r="C3050" s="77">
        <v>3.25</v>
      </c>
      <c r="E3050">
        <f t="shared" si="47"/>
        <v>2014</v>
      </c>
    </row>
    <row r="3051" spans="1:5" x14ac:dyDescent="0.2">
      <c r="A3051" s="79">
        <v>41928</v>
      </c>
      <c r="B3051" s="77">
        <v>5.3482485422499995</v>
      </c>
      <c r="C3051" s="77">
        <v>3.25</v>
      </c>
      <c r="E3051">
        <f t="shared" si="47"/>
        <v>2014</v>
      </c>
    </row>
    <row r="3052" spans="1:5" x14ac:dyDescent="0.2">
      <c r="A3052" s="79">
        <v>41927</v>
      </c>
      <c r="B3052" s="77">
        <v>5.3466769024999996</v>
      </c>
      <c r="C3052" s="77">
        <v>3.25</v>
      </c>
      <c r="E3052">
        <f t="shared" si="47"/>
        <v>2014</v>
      </c>
    </row>
    <row r="3053" spans="1:5" x14ac:dyDescent="0.2">
      <c r="A3053" s="79">
        <v>41926</v>
      </c>
      <c r="B3053" s="77">
        <v>5.3466769024999996</v>
      </c>
      <c r="C3053" s="77">
        <v>3.25</v>
      </c>
      <c r="E3053">
        <f t="shared" si="47"/>
        <v>2014</v>
      </c>
    </row>
    <row r="3054" spans="1:5" x14ac:dyDescent="0.2">
      <c r="A3054" s="79">
        <v>41925</v>
      </c>
      <c r="B3054" s="77">
        <v>5.34711336175</v>
      </c>
      <c r="C3054" s="77">
        <v>3.25</v>
      </c>
      <c r="E3054">
        <f t="shared" si="47"/>
        <v>2014</v>
      </c>
    </row>
    <row r="3055" spans="1:5" x14ac:dyDescent="0.2">
      <c r="A3055" s="79">
        <v>41922</v>
      </c>
      <c r="B3055" s="77">
        <v>5.3401382667499995</v>
      </c>
      <c r="C3055" s="77">
        <v>3.25</v>
      </c>
      <c r="E3055">
        <f t="shared" si="47"/>
        <v>2014</v>
      </c>
    </row>
    <row r="3056" spans="1:5" x14ac:dyDescent="0.2">
      <c r="A3056" s="79">
        <v>41921</v>
      </c>
      <c r="B3056" s="77">
        <v>5.3423160434999994</v>
      </c>
      <c r="C3056" s="77">
        <v>3.25</v>
      </c>
      <c r="E3056">
        <f t="shared" si="47"/>
        <v>2014</v>
      </c>
    </row>
    <row r="3057" spans="1:5" x14ac:dyDescent="0.2">
      <c r="A3057" s="79">
        <v>41920</v>
      </c>
      <c r="B3057" s="77">
        <v>5.3326602955000002</v>
      </c>
      <c r="C3057" s="77">
        <v>3.25</v>
      </c>
      <c r="E3057">
        <f t="shared" si="47"/>
        <v>2014</v>
      </c>
    </row>
    <row r="3058" spans="1:5" x14ac:dyDescent="0.2">
      <c r="A3058" s="79">
        <v>41919</v>
      </c>
      <c r="B3058" s="77">
        <v>5.3347450622499997</v>
      </c>
      <c r="C3058" s="77">
        <v>3.25</v>
      </c>
      <c r="E3058">
        <f t="shared" si="47"/>
        <v>2014</v>
      </c>
    </row>
    <row r="3059" spans="1:5" x14ac:dyDescent="0.2">
      <c r="A3059" s="79">
        <v>41918</v>
      </c>
      <c r="B3059" s="77">
        <v>5.3347450622499997</v>
      </c>
      <c r="C3059" s="77">
        <v>3.25</v>
      </c>
      <c r="E3059">
        <f t="shared" si="47"/>
        <v>2014</v>
      </c>
    </row>
    <row r="3060" spans="1:5" x14ac:dyDescent="0.2">
      <c r="A3060" s="79">
        <v>41915</v>
      </c>
      <c r="B3060" s="77">
        <v>5.3347450622499997</v>
      </c>
      <c r="C3060" s="77">
        <v>3.25</v>
      </c>
      <c r="E3060">
        <f t="shared" si="47"/>
        <v>2014</v>
      </c>
    </row>
    <row r="3061" spans="1:5" x14ac:dyDescent="0.2">
      <c r="A3061" s="79">
        <v>41914</v>
      </c>
      <c r="B3061" s="77">
        <v>5.33517958925</v>
      </c>
      <c r="C3061" s="77">
        <v>3.25</v>
      </c>
      <c r="E3061">
        <f t="shared" si="47"/>
        <v>2014</v>
      </c>
    </row>
    <row r="3062" spans="1:5" x14ac:dyDescent="0.2">
      <c r="A3062" s="79">
        <v>41913</v>
      </c>
      <c r="B3062" s="77">
        <v>5.33517958925</v>
      </c>
      <c r="C3062" s="77">
        <v>3.25</v>
      </c>
      <c r="E3062">
        <f t="shared" si="47"/>
        <v>2014</v>
      </c>
    </row>
    <row r="3063" spans="1:5" x14ac:dyDescent="0.2">
      <c r="A3063" s="79">
        <v>41912</v>
      </c>
      <c r="B3063" s="77">
        <v>5.33517958925</v>
      </c>
      <c r="C3063" s="77">
        <v>3.25</v>
      </c>
      <c r="E3063">
        <f t="shared" si="47"/>
        <v>2014</v>
      </c>
    </row>
    <row r="3064" spans="1:5" x14ac:dyDescent="0.2">
      <c r="A3064" s="79">
        <v>41911</v>
      </c>
      <c r="B3064" s="77">
        <v>5.3252032514999996</v>
      </c>
      <c r="C3064" s="77">
        <v>3.25</v>
      </c>
      <c r="E3064">
        <f t="shared" si="47"/>
        <v>2014</v>
      </c>
    </row>
    <row r="3065" spans="1:5" x14ac:dyDescent="0.2">
      <c r="A3065" s="79">
        <v>41908</v>
      </c>
      <c r="B3065" s="77">
        <v>5.3451933929999997</v>
      </c>
      <c r="C3065" s="77">
        <v>3.25</v>
      </c>
      <c r="E3065">
        <f t="shared" si="47"/>
        <v>2014</v>
      </c>
    </row>
    <row r="3066" spans="1:5" x14ac:dyDescent="0.2">
      <c r="A3066" s="79">
        <v>41907</v>
      </c>
      <c r="B3066" s="77">
        <v>5.3373533377500006</v>
      </c>
      <c r="C3066" s="77">
        <v>3.25</v>
      </c>
      <c r="E3066">
        <f t="shared" si="47"/>
        <v>2014</v>
      </c>
    </row>
    <row r="3067" spans="1:5" x14ac:dyDescent="0.2">
      <c r="A3067" s="79">
        <v>41906</v>
      </c>
      <c r="B3067" s="77">
        <v>5.3327471484999993</v>
      </c>
      <c r="C3067" s="77">
        <v>3.25</v>
      </c>
      <c r="E3067">
        <f t="shared" si="47"/>
        <v>2014</v>
      </c>
    </row>
    <row r="3068" spans="1:5" x14ac:dyDescent="0.2">
      <c r="A3068" s="79">
        <v>41905</v>
      </c>
      <c r="B3068" s="77">
        <v>5.3362227750000004</v>
      </c>
      <c r="C3068" s="77">
        <v>3.25</v>
      </c>
      <c r="E3068">
        <f t="shared" si="47"/>
        <v>2014</v>
      </c>
    </row>
    <row r="3069" spans="1:5" x14ac:dyDescent="0.2">
      <c r="A3069" s="79">
        <v>41904</v>
      </c>
      <c r="B3069" s="77">
        <v>5.2520153130000002</v>
      </c>
      <c r="C3069" s="77">
        <v>3.25</v>
      </c>
      <c r="E3069">
        <f t="shared" si="47"/>
        <v>2014</v>
      </c>
    </row>
    <row r="3070" spans="1:5" x14ac:dyDescent="0.2">
      <c r="A3070" s="79">
        <v>41901</v>
      </c>
      <c r="B3070" s="77">
        <v>5.2517587319999999</v>
      </c>
      <c r="C3070" s="77">
        <v>3.25</v>
      </c>
      <c r="E3070">
        <f t="shared" si="47"/>
        <v>2014</v>
      </c>
    </row>
    <row r="3071" spans="1:5" x14ac:dyDescent="0.2">
      <c r="A3071" s="79">
        <v>41900</v>
      </c>
      <c r="B3071" s="77">
        <v>5.2520153130000002</v>
      </c>
      <c r="C3071" s="77">
        <v>3.25</v>
      </c>
      <c r="E3071">
        <f t="shared" si="47"/>
        <v>2014</v>
      </c>
    </row>
    <row r="3072" spans="1:5" x14ac:dyDescent="0.2">
      <c r="A3072" s="79">
        <v>41899</v>
      </c>
      <c r="B3072" s="77">
        <v>5.2532985727499995</v>
      </c>
      <c r="C3072" s="77">
        <v>3.25</v>
      </c>
      <c r="E3072">
        <f t="shared" si="47"/>
        <v>2014</v>
      </c>
    </row>
    <row r="3073" spans="1:5" x14ac:dyDescent="0.2">
      <c r="A3073" s="79">
        <v>41898</v>
      </c>
      <c r="B3073" s="77">
        <v>5.2470591974999996</v>
      </c>
      <c r="C3073" s="77">
        <v>3.25</v>
      </c>
      <c r="E3073">
        <f t="shared" si="47"/>
        <v>2014</v>
      </c>
    </row>
    <row r="3074" spans="1:5" x14ac:dyDescent="0.2">
      <c r="A3074" s="79">
        <v>41897</v>
      </c>
      <c r="B3074" s="77">
        <v>5.2507326659999993</v>
      </c>
      <c r="C3074" s="77">
        <v>3.25</v>
      </c>
      <c r="E3074">
        <f t="shared" si="47"/>
        <v>2014</v>
      </c>
    </row>
    <row r="3075" spans="1:5" x14ac:dyDescent="0.2">
      <c r="A3075" s="79">
        <v>41894</v>
      </c>
      <c r="B3075" s="77">
        <v>5.2568094045000002</v>
      </c>
      <c r="C3075" s="77">
        <v>3.25</v>
      </c>
      <c r="E3075">
        <f t="shared" si="47"/>
        <v>2014</v>
      </c>
    </row>
    <row r="3076" spans="1:5" x14ac:dyDescent="0.2">
      <c r="A3076" s="79">
        <v>41893</v>
      </c>
      <c r="B3076" s="77">
        <v>5.2610114182500007</v>
      </c>
      <c r="C3076" s="77">
        <v>3.25</v>
      </c>
      <c r="E3076">
        <f t="shared" si="47"/>
        <v>2014</v>
      </c>
    </row>
    <row r="3077" spans="1:5" x14ac:dyDescent="0.2">
      <c r="A3077" s="79">
        <v>41892</v>
      </c>
      <c r="B3077" s="77">
        <v>5.2565523397500007</v>
      </c>
      <c r="C3077" s="77">
        <v>3.25</v>
      </c>
      <c r="E3077">
        <f t="shared" si="47"/>
        <v>2014</v>
      </c>
    </row>
    <row r="3078" spans="1:5" x14ac:dyDescent="0.2">
      <c r="A3078" s="79">
        <v>41891</v>
      </c>
      <c r="B3078" s="77">
        <v>5.2552674997500004</v>
      </c>
      <c r="C3078" s="77">
        <v>3.25</v>
      </c>
      <c r="E3078">
        <f t="shared" si="47"/>
        <v>2014</v>
      </c>
    </row>
    <row r="3079" spans="1:5" x14ac:dyDescent="0.2">
      <c r="A3079" s="79">
        <v>41890</v>
      </c>
      <c r="B3079" s="77">
        <v>5.2520153130000002</v>
      </c>
      <c r="C3079" s="77">
        <v>3.25</v>
      </c>
      <c r="E3079">
        <f t="shared" si="47"/>
        <v>2014</v>
      </c>
    </row>
    <row r="3080" spans="1:5" x14ac:dyDescent="0.2">
      <c r="A3080" s="79">
        <v>41887</v>
      </c>
      <c r="B3080" s="77">
        <v>5.2520153130000002</v>
      </c>
      <c r="C3080" s="77">
        <v>3.25</v>
      </c>
      <c r="E3080">
        <f t="shared" si="47"/>
        <v>2014</v>
      </c>
    </row>
    <row r="3081" spans="1:5" x14ac:dyDescent="0.2">
      <c r="A3081" s="79">
        <v>41886</v>
      </c>
      <c r="B3081" s="77">
        <v>5.3186290379000001</v>
      </c>
      <c r="C3081" s="77">
        <v>3.25</v>
      </c>
      <c r="E3081">
        <f t="shared" si="47"/>
        <v>2014</v>
      </c>
    </row>
    <row r="3082" spans="1:5" x14ac:dyDescent="0.2">
      <c r="A3082" s="79">
        <v>41885</v>
      </c>
      <c r="B3082" s="77">
        <v>5.3164639510999994</v>
      </c>
      <c r="C3082" s="77">
        <v>3.25</v>
      </c>
      <c r="E3082">
        <f t="shared" si="47"/>
        <v>2014</v>
      </c>
    </row>
    <row r="3083" spans="1:5" x14ac:dyDescent="0.2">
      <c r="A3083" s="79">
        <v>41884</v>
      </c>
      <c r="B3083" s="77">
        <v>5.3079505615500002</v>
      </c>
      <c r="C3083" s="77">
        <v>3.25</v>
      </c>
      <c r="E3083">
        <f t="shared" ref="E3083:E3146" si="48">YEAR(A3083)</f>
        <v>2014</v>
      </c>
    </row>
    <row r="3084" spans="1:5" x14ac:dyDescent="0.2">
      <c r="A3084" s="79">
        <v>41883</v>
      </c>
      <c r="B3084" s="77">
        <v>5.3133492716999999</v>
      </c>
      <c r="C3084" s="77">
        <v>3.25</v>
      </c>
      <c r="E3084">
        <f t="shared" si="48"/>
        <v>2014</v>
      </c>
    </row>
    <row r="3085" spans="1:5" x14ac:dyDescent="0.2">
      <c r="A3085" s="79">
        <v>41880</v>
      </c>
      <c r="B3085" s="77">
        <v>5.3130034428999995</v>
      </c>
      <c r="C3085" s="77">
        <v>3.25</v>
      </c>
      <c r="E3085">
        <f t="shared" si="48"/>
        <v>2014</v>
      </c>
    </row>
    <row r="3086" spans="1:5" x14ac:dyDescent="0.2">
      <c r="A3086" s="79">
        <v>41879</v>
      </c>
      <c r="B3086" s="77">
        <v>5.3128305285000001</v>
      </c>
      <c r="C3086" s="77">
        <v>3.25</v>
      </c>
      <c r="E3086">
        <f t="shared" si="48"/>
        <v>2014</v>
      </c>
    </row>
    <row r="3087" spans="1:5" x14ac:dyDescent="0.2">
      <c r="A3087" s="79">
        <v>41878</v>
      </c>
      <c r="B3087" s="77">
        <v>5.3123118832499996</v>
      </c>
      <c r="C3087" s="77">
        <v>3.25</v>
      </c>
      <c r="E3087">
        <f t="shared" si="48"/>
        <v>2014</v>
      </c>
    </row>
    <row r="3088" spans="1:5" x14ac:dyDescent="0.2">
      <c r="A3088" s="79">
        <v>41877</v>
      </c>
      <c r="B3088" s="77">
        <v>5.3044580236999996</v>
      </c>
      <c r="C3088" s="77">
        <v>3.25</v>
      </c>
      <c r="E3088">
        <f t="shared" si="48"/>
        <v>2014</v>
      </c>
    </row>
    <row r="3089" spans="1:5" x14ac:dyDescent="0.2">
      <c r="A3089" s="79">
        <v>41876</v>
      </c>
      <c r="B3089" s="77">
        <v>5.3050613303999992</v>
      </c>
      <c r="C3089" s="77">
        <v>3.25</v>
      </c>
      <c r="E3089">
        <f t="shared" si="48"/>
        <v>2014</v>
      </c>
    </row>
    <row r="3090" spans="1:5" x14ac:dyDescent="0.2">
      <c r="A3090" s="79">
        <v>41873</v>
      </c>
      <c r="B3090" s="77">
        <v>5.3076485490499996</v>
      </c>
      <c r="C3090" s="77">
        <v>3.25</v>
      </c>
      <c r="E3090">
        <f t="shared" si="48"/>
        <v>2014</v>
      </c>
    </row>
    <row r="3091" spans="1:5" x14ac:dyDescent="0.2">
      <c r="A3091" s="79">
        <v>41872</v>
      </c>
      <c r="B3091" s="77">
        <v>5.3076485490499996</v>
      </c>
      <c r="C3091" s="77">
        <v>3.25</v>
      </c>
      <c r="E3091">
        <f t="shared" si="48"/>
        <v>2014</v>
      </c>
    </row>
    <row r="3092" spans="1:5" x14ac:dyDescent="0.2">
      <c r="A3092" s="79">
        <v>41871</v>
      </c>
      <c r="B3092" s="77">
        <v>5.3123983077999997</v>
      </c>
      <c r="C3092" s="77">
        <v>3.25</v>
      </c>
      <c r="E3092">
        <f t="shared" si="48"/>
        <v>2014</v>
      </c>
    </row>
    <row r="3093" spans="1:5" x14ac:dyDescent="0.2">
      <c r="A3093" s="79">
        <v>41870</v>
      </c>
      <c r="B3093" s="77">
        <v>5.3164639510999994</v>
      </c>
      <c r="C3093" s="77">
        <v>3.25</v>
      </c>
      <c r="E3093">
        <f t="shared" si="48"/>
        <v>2014</v>
      </c>
    </row>
    <row r="3094" spans="1:5" x14ac:dyDescent="0.2">
      <c r="A3094" s="79">
        <v>41869</v>
      </c>
      <c r="B3094" s="77">
        <v>5.369476959</v>
      </c>
      <c r="C3094" s="77">
        <v>3.25</v>
      </c>
      <c r="E3094">
        <f t="shared" si="48"/>
        <v>2014</v>
      </c>
    </row>
    <row r="3095" spans="1:5" x14ac:dyDescent="0.2">
      <c r="A3095" s="79">
        <v>41866</v>
      </c>
      <c r="B3095" s="77">
        <v>5.3680357829999998</v>
      </c>
      <c r="C3095" s="77">
        <v>3.25</v>
      </c>
      <c r="E3095">
        <f t="shared" si="48"/>
        <v>2014</v>
      </c>
    </row>
    <row r="3096" spans="1:5" x14ac:dyDescent="0.2">
      <c r="A3096" s="79">
        <v>41865</v>
      </c>
      <c r="B3096" s="77">
        <v>5.3610592200000005</v>
      </c>
      <c r="C3096" s="77">
        <v>3.25</v>
      </c>
      <c r="E3096">
        <f t="shared" si="48"/>
        <v>2014</v>
      </c>
    </row>
    <row r="3097" spans="1:5" x14ac:dyDescent="0.2">
      <c r="A3097" s="79">
        <v>41864</v>
      </c>
      <c r="B3097" s="77">
        <v>5.3602319429999996</v>
      </c>
      <c r="C3097" s="77">
        <v>3.25</v>
      </c>
      <c r="E3097">
        <f t="shared" si="48"/>
        <v>2014</v>
      </c>
    </row>
    <row r="3098" spans="1:5" x14ac:dyDescent="0.2">
      <c r="A3098" s="79">
        <v>41863</v>
      </c>
      <c r="B3098" s="77">
        <v>5.3588827380000001</v>
      </c>
      <c r="C3098" s="77">
        <v>3.2</v>
      </c>
      <c r="E3098">
        <f t="shared" si="48"/>
        <v>2014</v>
      </c>
    </row>
    <row r="3099" spans="1:5" x14ac:dyDescent="0.2">
      <c r="A3099" s="79">
        <v>41862</v>
      </c>
      <c r="B3099" s="77">
        <v>5.3583606780000004</v>
      </c>
      <c r="C3099" s="77">
        <v>3.2</v>
      </c>
      <c r="E3099">
        <f t="shared" si="48"/>
        <v>2014</v>
      </c>
    </row>
    <row r="3100" spans="1:5" x14ac:dyDescent="0.2">
      <c r="A3100" s="79">
        <v>41859</v>
      </c>
      <c r="B3100" s="77">
        <v>5.3849902567500001</v>
      </c>
      <c r="C3100" s="77">
        <v>3.15</v>
      </c>
      <c r="E3100">
        <f t="shared" si="48"/>
        <v>2014</v>
      </c>
    </row>
    <row r="3101" spans="1:5" x14ac:dyDescent="0.2">
      <c r="A3101" s="79">
        <v>41858</v>
      </c>
      <c r="B3101" s="77">
        <v>5.3794849368</v>
      </c>
      <c r="C3101" s="77">
        <v>3.15</v>
      </c>
      <c r="E3101">
        <f t="shared" si="48"/>
        <v>2014</v>
      </c>
    </row>
    <row r="3102" spans="1:5" x14ac:dyDescent="0.2">
      <c r="A3102" s="79">
        <v>41857</v>
      </c>
      <c r="B3102" s="77">
        <v>5.3788739159999999</v>
      </c>
      <c r="C3102" s="77">
        <v>3.15</v>
      </c>
      <c r="E3102">
        <f t="shared" si="48"/>
        <v>2014</v>
      </c>
    </row>
    <row r="3103" spans="1:5" x14ac:dyDescent="0.2">
      <c r="A3103" s="79">
        <v>41856</v>
      </c>
      <c r="B3103" s="77">
        <v>5.3719008134999999</v>
      </c>
      <c r="C3103" s="77">
        <v>3.1</v>
      </c>
      <c r="E3103">
        <f t="shared" si="48"/>
        <v>2014</v>
      </c>
    </row>
    <row r="3104" spans="1:5" x14ac:dyDescent="0.2">
      <c r="A3104" s="79">
        <v>41855</v>
      </c>
      <c r="B3104" s="77">
        <v>5.3642512852499999</v>
      </c>
      <c r="C3104" s="77">
        <v>3.1</v>
      </c>
      <c r="E3104">
        <f t="shared" si="48"/>
        <v>2014</v>
      </c>
    </row>
    <row r="3105" spans="1:5" x14ac:dyDescent="0.2">
      <c r="A3105" s="79">
        <v>41852</v>
      </c>
      <c r="B3105" s="77">
        <v>5.3639040721499995</v>
      </c>
      <c r="C3105" s="77">
        <v>3.1</v>
      </c>
      <c r="E3105">
        <f t="shared" si="48"/>
        <v>2014</v>
      </c>
    </row>
    <row r="3106" spans="1:5" x14ac:dyDescent="0.2">
      <c r="A3106" s="79">
        <v>41851</v>
      </c>
      <c r="B3106" s="77">
        <v>5.36911664445</v>
      </c>
      <c r="C3106" s="77">
        <v>3.1</v>
      </c>
      <c r="E3106">
        <f t="shared" si="48"/>
        <v>2014</v>
      </c>
    </row>
    <row r="3107" spans="1:5" x14ac:dyDescent="0.2">
      <c r="A3107" s="79">
        <v>41850</v>
      </c>
      <c r="B3107" s="77">
        <v>5.3712915496499996</v>
      </c>
      <c r="C3107" s="77">
        <v>3.1</v>
      </c>
      <c r="E3107">
        <f t="shared" si="48"/>
        <v>2014</v>
      </c>
    </row>
    <row r="3108" spans="1:5" x14ac:dyDescent="0.2">
      <c r="A3108" s="79">
        <v>41849</v>
      </c>
      <c r="B3108" s="77">
        <v>5.36364371205</v>
      </c>
      <c r="C3108" s="77">
        <v>3.1</v>
      </c>
      <c r="E3108">
        <f t="shared" si="48"/>
        <v>2014</v>
      </c>
    </row>
    <row r="3109" spans="1:5" x14ac:dyDescent="0.2">
      <c r="A3109" s="79">
        <v>41848</v>
      </c>
      <c r="B3109" s="77">
        <v>5.3575757703000004</v>
      </c>
      <c r="C3109" s="77">
        <v>3.1</v>
      </c>
      <c r="E3109">
        <f t="shared" si="48"/>
        <v>2014</v>
      </c>
    </row>
    <row r="3110" spans="1:5" x14ac:dyDescent="0.2">
      <c r="A3110" s="79">
        <v>41845</v>
      </c>
      <c r="B3110" s="77">
        <v>5.3538551137499999</v>
      </c>
      <c r="C3110" s="77">
        <v>3.1</v>
      </c>
      <c r="E3110">
        <f t="shared" si="48"/>
        <v>2014</v>
      </c>
    </row>
    <row r="3111" spans="1:5" x14ac:dyDescent="0.2">
      <c r="A3111" s="79">
        <v>41844</v>
      </c>
      <c r="B3111" s="77">
        <v>5.3511759639000003</v>
      </c>
      <c r="C3111" s="77">
        <v>3.1</v>
      </c>
      <c r="E3111">
        <f t="shared" si="48"/>
        <v>2014</v>
      </c>
    </row>
    <row r="3112" spans="1:5" x14ac:dyDescent="0.2">
      <c r="A3112" s="79">
        <v>41843</v>
      </c>
      <c r="B3112" s="77">
        <v>5.3478955393499996</v>
      </c>
      <c r="C3112" s="77">
        <v>3.1</v>
      </c>
      <c r="E3112">
        <f t="shared" si="48"/>
        <v>2014</v>
      </c>
    </row>
    <row r="3113" spans="1:5" x14ac:dyDescent="0.2">
      <c r="A3113" s="79">
        <v>41842</v>
      </c>
      <c r="B3113" s="77">
        <v>5.3441883085499997</v>
      </c>
      <c r="C3113" s="77">
        <v>3.1</v>
      </c>
      <c r="E3113">
        <f t="shared" si="48"/>
        <v>2014</v>
      </c>
    </row>
    <row r="3114" spans="1:5" x14ac:dyDescent="0.2">
      <c r="A3114" s="79">
        <v>41841</v>
      </c>
      <c r="B3114" s="77">
        <v>5.3404862159999995</v>
      </c>
      <c r="C3114" s="77">
        <v>3.1</v>
      </c>
      <c r="E3114">
        <f t="shared" si="48"/>
        <v>2014</v>
      </c>
    </row>
    <row r="3115" spans="1:5" x14ac:dyDescent="0.2">
      <c r="A3115" s="79">
        <v>41838</v>
      </c>
      <c r="B3115" s="77">
        <v>5.3397980220000001</v>
      </c>
      <c r="C3115" s="77">
        <v>3.1</v>
      </c>
      <c r="E3115">
        <f t="shared" si="48"/>
        <v>2014</v>
      </c>
    </row>
    <row r="3116" spans="1:5" x14ac:dyDescent="0.2">
      <c r="A3116" s="79">
        <v>41837</v>
      </c>
      <c r="B3116" s="77">
        <v>5.3434991531999998</v>
      </c>
      <c r="C3116" s="77">
        <v>3.1</v>
      </c>
      <c r="E3116">
        <f t="shared" si="48"/>
        <v>2014</v>
      </c>
    </row>
    <row r="3117" spans="1:5" x14ac:dyDescent="0.2">
      <c r="A3117" s="79">
        <v>41836</v>
      </c>
      <c r="B3117" s="77">
        <v>5.3433268726499996</v>
      </c>
      <c r="C3117" s="77">
        <v>3.1</v>
      </c>
      <c r="E3117">
        <f t="shared" si="48"/>
        <v>2014</v>
      </c>
    </row>
    <row r="3118" spans="1:5" x14ac:dyDescent="0.2">
      <c r="A3118" s="79">
        <v>41835</v>
      </c>
      <c r="B3118" s="77">
        <v>5.2996133945999997</v>
      </c>
      <c r="C3118" s="77">
        <v>3.1</v>
      </c>
      <c r="E3118">
        <f t="shared" si="48"/>
        <v>2014</v>
      </c>
    </row>
    <row r="3119" spans="1:5" x14ac:dyDescent="0.2">
      <c r="A3119" s="79">
        <v>41834</v>
      </c>
      <c r="B3119" s="77">
        <v>5.3010650413000002</v>
      </c>
      <c r="C3119" s="77">
        <v>3.1</v>
      </c>
      <c r="E3119">
        <f t="shared" si="48"/>
        <v>2014</v>
      </c>
    </row>
    <row r="3120" spans="1:5" x14ac:dyDescent="0.2">
      <c r="A3120" s="79">
        <v>41831</v>
      </c>
      <c r="B3120" s="77">
        <v>5.2987598698999996</v>
      </c>
      <c r="C3120" s="77">
        <v>3.1</v>
      </c>
      <c r="E3120">
        <f t="shared" si="48"/>
        <v>2014</v>
      </c>
    </row>
    <row r="3121" spans="1:5" x14ac:dyDescent="0.2">
      <c r="A3121" s="79">
        <v>41830</v>
      </c>
      <c r="B3121" s="77">
        <v>5.3020902052999999</v>
      </c>
      <c r="C3121" s="77">
        <v>3.1</v>
      </c>
      <c r="E3121">
        <f t="shared" si="48"/>
        <v>2014</v>
      </c>
    </row>
    <row r="3122" spans="1:5" x14ac:dyDescent="0.2">
      <c r="A3122" s="79">
        <v>41829</v>
      </c>
      <c r="B3122" s="77">
        <v>5.3065371996000001</v>
      </c>
      <c r="C3122" s="77">
        <v>3.1</v>
      </c>
      <c r="E3122">
        <f t="shared" si="48"/>
        <v>2014</v>
      </c>
    </row>
    <row r="3123" spans="1:5" x14ac:dyDescent="0.2">
      <c r="A3123" s="79">
        <v>41828</v>
      </c>
      <c r="B3123" s="77">
        <v>5.3026029518</v>
      </c>
      <c r="C3123" s="77">
        <v>3.1</v>
      </c>
      <c r="E3123">
        <f t="shared" si="48"/>
        <v>2014</v>
      </c>
    </row>
    <row r="3124" spans="1:5" x14ac:dyDescent="0.2">
      <c r="A3124" s="79">
        <v>41827</v>
      </c>
      <c r="B3124" s="77">
        <v>5.3030302898999997</v>
      </c>
      <c r="C3124" s="77">
        <v>3.1</v>
      </c>
      <c r="E3124">
        <f t="shared" si="48"/>
        <v>2014</v>
      </c>
    </row>
    <row r="3125" spans="1:5" x14ac:dyDescent="0.2">
      <c r="A3125" s="79">
        <v>41824</v>
      </c>
      <c r="B3125" s="77">
        <v>5.2987598698999996</v>
      </c>
      <c r="C3125" s="77">
        <v>3.1</v>
      </c>
      <c r="E3125">
        <f t="shared" si="48"/>
        <v>2014</v>
      </c>
    </row>
    <row r="3126" spans="1:5" x14ac:dyDescent="0.2">
      <c r="A3126" s="79">
        <v>41823</v>
      </c>
      <c r="B3126" s="77">
        <v>5.2962009079000003</v>
      </c>
      <c r="C3126" s="77">
        <v>3.1</v>
      </c>
      <c r="E3126">
        <f t="shared" si="48"/>
        <v>2014</v>
      </c>
    </row>
    <row r="3127" spans="1:5" x14ac:dyDescent="0.2">
      <c r="A3127" s="79">
        <v>41822</v>
      </c>
      <c r="B3127" s="77">
        <v>5.2928779420999996</v>
      </c>
      <c r="C3127" s="77">
        <v>3.1</v>
      </c>
      <c r="E3127">
        <f t="shared" si="48"/>
        <v>2014</v>
      </c>
    </row>
    <row r="3128" spans="1:5" x14ac:dyDescent="0.2">
      <c r="A3128" s="79">
        <v>41821</v>
      </c>
      <c r="B3128" s="77">
        <v>5.3068795898999994</v>
      </c>
      <c r="C3128" s="77">
        <v>3.1</v>
      </c>
      <c r="E3128">
        <f t="shared" si="48"/>
        <v>2014</v>
      </c>
    </row>
    <row r="3129" spans="1:5" x14ac:dyDescent="0.2">
      <c r="A3129" s="79">
        <v>41820</v>
      </c>
      <c r="B3129" s="77">
        <v>5.2906649564999997</v>
      </c>
      <c r="C3129" s="77">
        <v>3.1</v>
      </c>
      <c r="E3129">
        <f t="shared" si="48"/>
        <v>2014</v>
      </c>
    </row>
    <row r="3130" spans="1:5" x14ac:dyDescent="0.2">
      <c r="A3130" s="79">
        <v>41817</v>
      </c>
      <c r="B3130" s="77">
        <v>5.2906649564999997</v>
      </c>
      <c r="C3130" s="77">
        <v>3.2</v>
      </c>
      <c r="E3130">
        <f t="shared" si="48"/>
        <v>2014</v>
      </c>
    </row>
    <row r="3131" spans="1:5" x14ac:dyDescent="0.2">
      <c r="A3131" s="79">
        <v>41816</v>
      </c>
      <c r="B3131" s="77">
        <v>5.2841219360999991</v>
      </c>
      <c r="C3131" s="77">
        <v>3.2</v>
      </c>
      <c r="E3131">
        <f t="shared" si="48"/>
        <v>2014</v>
      </c>
    </row>
    <row r="3132" spans="1:5" x14ac:dyDescent="0.2">
      <c r="A3132" s="79">
        <v>41815</v>
      </c>
      <c r="B3132" s="77">
        <v>5.2758178444999997</v>
      </c>
      <c r="C3132" s="77">
        <v>3.2</v>
      </c>
      <c r="E3132">
        <f t="shared" si="48"/>
        <v>2014</v>
      </c>
    </row>
    <row r="3133" spans="1:5" x14ac:dyDescent="0.2">
      <c r="A3133" s="79">
        <v>41814</v>
      </c>
      <c r="B3133" s="77">
        <v>5.3077194521999997</v>
      </c>
      <c r="C3133" s="77">
        <v>3.2</v>
      </c>
      <c r="E3133">
        <f t="shared" si="48"/>
        <v>2014</v>
      </c>
    </row>
    <row r="3134" spans="1:5" x14ac:dyDescent="0.2">
      <c r="A3134" s="79">
        <v>41813</v>
      </c>
      <c r="B3134" s="77">
        <v>5.3168420108000003</v>
      </c>
      <c r="C3134" s="77">
        <v>3.2</v>
      </c>
      <c r="E3134">
        <f t="shared" si="48"/>
        <v>2014</v>
      </c>
    </row>
    <row r="3135" spans="1:5" x14ac:dyDescent="0.2">
      <c r="A3135" s="79">
        <v>41810</v>
      </c>
      <c r="B3135" s="77">
        <v>5.3176961894000003</v>
      </c>
      <c r="C3135" s="77">
        <v>3.2</v>
      </c>
      <c r="E3135">
        <f t="shared" si="48"/>
        <v>2014</v>
      </c>
    </row>
    <row r="3136" spans="1:5" x14ac:dyDescent="0.2">
      <c r="A3136" s="79">
        <v>41809</v>
      </c>
      <c r="B3136" s="77">
        <v>5.3136839398000006</v>
      </c>
      <c r="C3136" s="77">
        <v>3.2</v>
      </c>
      <c r="E3136">
        <f t="shared" si="48"/>
        <v>2014</v>
      </c>
    </row>
    <row r="3137" spans="1:5" x14ac:dyDescent="0.2">
      <c r="A3137" s="79">
        <v>41808</v>
      </c>
      <c r="B3137" s="77">
        <v>5.3211156510999995</v>
      </c>
      <c r="C3137" s="77">
        <v>3.2</v>
      </c>
      <c r="E3137">
        <f t="shared" si="48"/>
        <v>2014</v>
      </c>
    </row>
    <row r="3138" spans="1:5" x14ac:dyDescent="0.2">
      <c r="A3138" s="79">
        <v>41807</v>
      </c>
      <c r="B3138" s="77">
        <v>5.3792274012999997</v>
      </c>
      <c r="C3138" s="77">
        <v>3.2</v>
      </c>
      <c r="E3138">
        <f t="shared" si="48"/>
        <v>2014</v>
      </c>
    </row>
    <row r="3139" spans="1:5" x14ac:dyDescent="0.2">
      <c r="A3139" s="79">
        <v>41806</v>
      </c>
      <c r="B3139" s="77">
        <v>5.3900777452499993</v>
      </c>
      <c r="C3139" s="77">
        <v>3.2</v>
      </c>
      <c r="E3139">
        <f t="shared" si="48"/>
        <v>2014</v>
      </c>
    </row>
    <row r="3140" spans="1:5" x14ac:dyDescent="0.2">
      <c r="A3140" s="79">
        <v>41803</v>
      </c>
      <c r="B3140" s="77">
        <v>5.4030115050999994</v>
      </c>
      <c r="C3140" s="77">
        <v>3.2</v>
      </c>
      <c r="E3140">
        <f t="shared" si="48"/>
        <v>2014</v>
      </c>
    </row>
    <row r="3141" spans="1:5" x14ac:dyDescent="0.2">
      <c r="A3141" s="79">
        <v>41802</v>
      </c>
      <c r="B3141" s="77">
        <v>5.3956256067999995</v>
      </c>
      <c r="C3141" s="77">
        <v>3.2</v>
      </c>
      <c r="E3141">
        <f t="shared" si="48"/>
        <v>2014</v>
      </c>
    </row>
    <row r="3142" spans="1:5" x14ac:dyDescent="0.2">
      <c r="A3142" s="79">
        <v>41801</v>
      </c>
      <c r="B3142" s="77">
        <v>5.3867891071499994</v>
      </c>
      <c r="C3142" s="77">
        <v>3.2</v>
      </c>
      <c r="E3142">
        <f t="shared" si="48"/>
        <v>2014</v>
      </c>
    </row>
    <row r="3143" spans="1:5" x14ac:dyDescent="0.2">
      <c r="A3143" s="79">
        <v>41800</v>
      </c>
      <c r="B3143" s="77">
        <v>5.3764302426999997</v>
      </c>
      <c r="C3143" s="77">
        <v>3.2</v>
      </c>
      <c r="E3143">
        <f t="shared" si="48"/>
        <v>2014</v>
      </c>
    </row>
    <row r="3144" spans="1:5" x14ac:dyDescent="0.2">
      <c r="A3144" s="79">
        <v>41799</v>
      </c>
      <c r="B3144" s="77">
        <v>5.3764302426999997</v>
      </c>
      <c r="C3144" s="77">
        <v>3.2</v>
      </c>
      <c r="E3144">
        <f t="shared" si="48"/>
        <v>2014</v>
      </c>
    </row>
    <row r="3145" spans="1:5" x14ac:dyDescent="0.2">
      <c r="A3145" s="79">
        <v>41796</v>
      </c>
      <c r="B3145" s="77">
        <v>5.3677423359999992</v>
      </c>
      <c r="C3145" s="77">
        <v>3.2</v>
      </c>
      <c r="E3145">
        <f t="shared" si="48"/>
        <v>2014</v>
      </c>
    </row>
    <row r="3146" spans="1:5" x14ac:dyDescent="0.2">
      <c r="A3146" s="79">
        <v>41795</v>
      </c>
      <c r="B3146" s="77">
        <v>5.3637090220999992</v>
      </c>
      <c r="C3146" s="77">
        <v>3.2</v>
      </c>
      <c r="E3146">
        <f t="shared" si="48"/>
        <v>2014</v>
      </c>
    </row>
    <row r="3147" spans="1:5" x14ac:dyDescent="0.2">
      <c r="A3147" s="79">
        <v>41794</v>
      </c>
      <c r="B3147" s="77">
        <v>5.4240867839999991</v>
      </c>
      <c r="C3147" s="77">
        <v>3.2</v>
      </c>
      <c r="E3147">
        <f t="shared" ref="E3147:E3210" si="49">YEAR(A3147)</f>
        <v>2014</v>
      </c>
    </row>
    <row r="3148" spans="1:5" x14ac:dyDescent="0.2">
      <c r="A3148" s="79">
        <v>41793</v>
      </c>
      <c r="B3148" s="77">
        <v>5.4205308434999999</v>
      </c>
      <c r="C3148" s="77">
        <v>3.1</v>
      </c>
      <c r="E3148">
        <f t="shared" si="49"/>
        <v>2014</v>
      </c>
    </row>
    <row r="3149" spans="1:5" x14ac:dyDescent="0.2">
      <c r="A3149" s="79">
        <v>41792</v>
      </c>
      <c r="B3149" s="77">
        <v>5.4267785117999994</v>
      </c>
      <c r="C3149" s="77">
        <v>3.1</v>
      </c>
      <c r="E3149">
        <f t="shared" si="49"/>
        <v>2014</v>
      </c>
    </row>
    <row r="3150" spans="1:5" x14ac:dyDescent="0.2">
      <c r="A3150" s="79">
        <v>41789</v>
      </c>
      <c r="B3150" s="77">
        <v>5.4261704813999998</v>
      </c>
      <c r="C3150" s="77">
        <v>3.1</v>
      </c>
      <c r="E3150">
        <f t="shared" si="49"/>
        <v>2014</v>
      </c>
    </row>
    <row r="3151" spans="1:5" x14ac:dyDescent="0.2">
      <c r="A3151" s="79">
        <v>41788</v>
      </c>
      <c r="B3151" s="77">
        <v>5.4344341149000002</v>
      </c>
      <c r="C3151" s="77">
        <v>3.1</v>
      </c>
      <c r="E3151">
        <f t="shared" si="49"/>
        <v>2014</v>
      </c>
    </row>
    <row r="3152" spans="1:5" x14ac:dyDescent="0.2">
      <c r="A3152" s="79">
        <v>41787</v>
      </c>
      <c r="B3152" s="77">
        <v>5.4379210688999997</v>
      </c>
      <c r="C3152" s="77">
        <v>3.1</v>
      </c>
      <c r="E3152">
        <f t="shared" si="49"/>
        <v>2014</v>
      </c>
    </row>
    <row r="3153" spans="1:5" x14ac:dyDescent="0.2">
      <c r="A3153" s="79">
        <v>41786</v>
      </c>
      <c r="B3153" s="77">
        <v>5.4233925797999998</v>
      </c>
      <c r="C3153" s="77">
        <v>3.1</v>
      </c>
      <c r="E3153">
        <f t="shared" si="49"/>
        <v>2014</v>
      </c>
    </row>
    <row r="3154" spans="1:5" x14ac:dyDescent="0.2">
      <c r="A3154" s="79">
        <v>41785</v>
      </c>
      <c r="B3154" s="77">
        <v>5.4309516018000004</v>
      </c>
      <c r="C3154" s="77">
        <v>3.1</v>
      </c>
      <c r="E3154">
        <f t="shared" si="49"/>
        <v>2014</v>
      </c>
    </row>
    <row r="3155" spans="1:5" x14ac:dyDescent="0.2">
      <c r="A3155" s="79">
        <v>41782</v>
      </c>
      <c r="B3155" s="77">
        <v>5.4354797264999997</v>
      </c>
      <c r="C3155" s="77">
        <v>3.1</v>
      </c>
      <c r="E3155">
        <f t="shared" si="49"/>
        <v>2014</v>
      </c>
    </row>
    <row r="3156" spans="1:5" x14ac:dyDescent="0.2">
      <c r="A3156" s="79">
        <v>41781</v>
      </c>
      <c r="B3156" s="77">
        <v>5.4367873172999994</v>
      </c>
      <c r="C3156" s="77">
        <v>3.1</v>
      </c>
      <c r="E3156">
        <f t="shared" si="49"/>
        <v>2014</v>
      </c>
    </row>
    <row r="3157" spans="1:5" x14ac:dyDescent="0.2">
      <c r="A3157" s="79">
        <v>41780</v>
      </c>
      <c r="B3157" s="77">
        <v>5.4372233391</v>
      </c>
      <c r="C3157" s="77">
        <v>3.1</v>
      </c>
      <c r="E3157">
        <f t="shared" si="49"/>
        <v>2014</v>
      </c>
    </row>
    <row r="3158" spans="1:5" x14ac:dyDescent="0.2">
      <c r="A3158" s="79">
        <v>41779</v>
      </c>
      <c r="B3158" s="77">
        <v>5.434259868899999</v>
      </c>
      <c r="C3158" s="77">
        <v>3.1</v>
      </c>
      <c r="E3158">
        <f t="shared" si="49"/>
        <v>2014</v>
      </c>
    </row>
    <row r="3159" spans="1:5" x14ac:dyDescent="0.2">
      <c r="A3159" s="79">
        <v>41778</v>
      </c>
      <c r="B3159" s="77">
        <v>5.4908059092499997</v>
      </c>
      <c r="C3159" s="77">
        <v>3.25</v>
      </c>
      <c r="E3159">
        <f t="shared" si="49"/>
        <v>2014</v>
      </c>
    </row>
    <row r="3160" spans="1:5" x14ac:dyDescent="0.2">
      <c r="A3160" s="79">
        <v>41775</v>
      </c>
      <c r="B3160" s="77">
        <v>5.4943292067499998</v>
      </c>
      <c r="C3160" s="77">
        <v>3.25</v>
      </c>
      <c r="E3160">
        <f t="shared" si="49"/>
        <v>2014</v>
      </c>
    </row>
    <row r="3161" spans="1:5" x14ac:dyDescent="0.2">
      <c r="A3161" s="79">
        <v>41774</v>
      </c>
      <c r="B3161" s="77">
        <v>5.4967982207499997</v>
      </c>
      <c r="C3161" s="77">
        <v>3.25</v>
      </c>
      <c r="E3161">
        <f t="shared" si="49"/>
        <v>2014</v>
      </c>
    </row>
    <row r="3162" spans="1:5" x14ac:dyDescent="0.2">
      <c r="A3162" s="79">
        <v>41773</v>
      </c>
      <c r="B3162" s="77">
        <v>5.4982983365000004</v>
      </c>
      <c r="C3162" s="77">
        <v>3.25</v>
      </c>
      <c r="E3162">
        <f t="shared" si="49"/>
        <v>2014</v>
      </c>
    </row>
    <row r="3163" spans="1:5" x14ac:dyDescent="0.2">
      <c r="A3163" s="79">
        <v>41772</v>
      </c>
      <c r="B3163" s="77">
        <v>5.4980335497499997</v>
      </c>
      <c r="C3163" s="77">
        <v>3.25</v>
      </c>
      <c r="E3163">
        <f t="shared" si="49"/>
        <v>2014</v>
      </c>
    </row>
    <row r="3164" spans="1:5" x14ac:dyDescent="0.2">
      <c r="A3164" s="79">
        <v>41771</v>
      </c>
      <c r="B3164" s="77">
        <v>5.4907178867499997</v>
      </c>
      <c r="C3164" s="77">
        <v>3.25</v>
      </c>
      <c r="E3164">
        <f t="shared" si="49"/>
        <v>2014</v>
      </c>
    </row>
    <row r="3165" spans="1:5" x14ac:dyDescent="0.2">
      <c r="A3165" s="79">
        <v>41768</v>
      </c>
      <c r="B3165" s="77">
        <v>5.4996226469999998</v>
      </c>
      <c r="C3165" s="77">
        <v>3.25</v>
      </c>
      <c r="E3165">
        <f t="shared" si="49"/>
        <v>2014</v>
      </c>
    </row>
    <row r="3166" spans="1:5" x14ac:dyDescent="0.2">
      <c r="A3166" s="79">
        <v>41767</v>
      </c>
      <c r="B3166" s="77">
        <v>5.4990928337499998</v>
      </c>
      <c r="C3166" s="77">
        <v>3.25</v>
      </c>
      <c r="E3166">
        <f t="shared" si="49"/>
        <v>2014</v>
      </c>
    </row>
    <row r="3167" spans="1:5" x14ac:dyDescent="0.2">
      <c r="A3167" s="79">
        <v>41766</v>
      </c>
      <c r="B3167" s="77">
        <v>5.4936242047499997</v>
      </c>
      <c r="C3167" s="77">
        <v>3.25</v>
      </c>
      <c r="E3167">
        <f t="shared" si="49"/>
        <v>2014</v>
      </c>
    </row>
    <row r="3168" spans="1:5" x14ac:dyDescent="0.2">
      <c r="A3168" s="79">
        <v>41765</v>
      </c>
      <c r="B3168" s="77">
        <v>5.5011243040000002</v>
      </c>
      <c r="C3168" s="77">
        <v>3.25</v>
      </c>
      <c r="E3168">
        <f t="shared" si="49"/>
        <v>2014</v>
      </c>
    </row>
    <row r="3169" spans="1:5" x14ac:dyDescent="0.2">
      <c r="A3169" s="79">
        <v>41764</v>
      </c>
      <c r="B3169" s="77">
        <v>5.5638279209999997</v>
      </c>
      <c r="C3169" s="77">
        <v>3.25</v>
      </c>
      <c r="E3169">
        <f t="shared" si="49"/>
        <v>2014</v>
      </c>
    </row>
    <row r="3170" spans="1:5" x14ac:dyDescent="0.2">
      <c r="A3170" s="79">
        <v>41761</v>
      </c>
      <c r="B3170" s="77">
        <v>5.5515616227500004</v>
      </c>
      <c r="C3170" s="77">
        <v>3.25</v>
      </c>
      <c r="E3170">
        <f t="shared" si="49"/>
        <v>2014</v>
      </c>
    </row>
    <row r="3171" spans="1:5" x14ac:dyDescent="0.2">
      <c r="A3171" s="79">
        <v>41760</v>
      </c>
      <c r="B3171" s="77">
        <v>5.5509408487499998</v>
      </c>
      <c r="C3171" s="77">
        <v>3.25</v>
      </c>
      <c r="E3171">
        <f t="shared" si="49"/>
        <v>2014</v>
      </c>
    </row>
    <row r="3172" spans="1:5" x14ac:dyDescent="0.2">
      <c r="A3172" s="79">
        <v>41759</v>
      </c>
      <c r="B3172" s="77">
        <v>5.5514285997499995</v>
      </c>
      <c r="C3172" s="77">
        <v>3.25</v>
      </c>
      <c r="E3172">
        <f t="shared" si="49"/>
        <v>2014</v>
      </c>
    </row>
    <row r="3173" spans="1:5" x14ac:dyDescent="0.2">
      <c r="A3173" s="79">
        <v>41758</v>
      </c>
      <c r="B3173" s="77">
        <v>5.5527148362499998</v>
      </c>
      <c r="C3173" s="77">
        <v>3.25</v>
      </c>
      <c r="E3173">
        <f t="shared" si="49"/>
        <v>2014</v>
      </c>
    </row>
    <row r="3174" spans="1:5" x14ac:dyDescent="0.2">
      <c r="A3174" s="79">
        <v>41757</v>
      </c>
      <c r="B3174" s="77">
        <v>5.5577769035000006</v>
      </c>
      <c r="C3174" s="77">
        <v>3.25</v>
      </c>
      <c r="E3174">
        <f t="shared" si="49"/>
        <v>2014</v>
      </c>
    </row>
    <row r="3175" spans="1:5" x14ac:dyDescent="0.2">
      <c r="A3175" s="79">
        <v>41754</v>
      </c>
      <c r="B3175" s="77">
        <v>5.5566215702499999</v>
      </c>
      <c r="C3175" s="77">
        <v>3.45</v>
      </c>
      <c r="E3175">
        <f t="shared" si="49"/>
        <v>2014</v>
      </c>
    </row>
    <row r="3176" spans="1:5" x14ac:dyDescent="0.2">
      <c r="A3176" s="79">
        <v>41753</v>
      </c>
      <c r="B3176" s="77">
        <v>5.5609787337499998</v>
      </c>
      <c r="C3176" s="77">
        <v>3.45</v>
      </c>
      <c r="E3176">
        <f t="shared" si="49"/>
        <v>2014</v>
      </c>
    </row>
    <row r="3177" spans="1:5" x14ac:dyDescent="0.2">
      <c r="A3177" s="79">
        <v>41752</v>
      </c>
      <c r="B3177" s="77">
        <v>5.5708743522499997</v>
      </c>
      <c r="C3177" s="77">
        <v>3.45</v>
      </c>
      <c r="E3177">
        <f t="shared" si="49"/>
        <v>2014</v>
      </c>
    </row>
    <row r="3178" spans="1:5" x14ac:dyDescent="0.2">
      <c r="A3178" s="79">
        <v>41751</v>
      </c>
      <c r="B3178" s="77">
        <v>5.5708743522499997</v>
      </c>
      <c r="C3178" s="77">
        <v>3.45</v>
      </c>
      <c r="E3178">
        <f t="shared" si="49"/>
        <v>2014</v>
      </c>
    </row>
    <row r="3179" spans="1:5" x14ac:dyDescent="0.2">
      <c r="A3179" s="79">
        <v>41750</v>
      </c>
      <c r="B3179" s="77">
        <v>5.5786550162499999</v>
      </c>
      <c r="C3179" s="77">
        <v>3.45</v>
      </c>
      <c r="E3179">
        <f t="shared" si="49"/>
        <v>2014</v>
      </c>
    </row>
    <row r="3180" spans="1:5" x14ac:dyDescent="0.2">
      <c r="A3180" s="79">
        <v>41747</v>
      </c>
      <c r="B3180" s="77">
        <v>5.5827777214999994</v>
      </c>
      <c r="C3180" s="77">
        <v>3.45</v>
      </c>
      <c r="E3180">
        <f t="shared" si="49"/>
        <v>2014</v>
      </c>
    </row>
    <row r="3181" spans="1:5" x14ac:dyDescent="0.2">
      <c r="A3181" s="79">
        <v>41746</v>
      </c>
      <c r="B3181" s="77">
        <v>5.5875353787500002</v>
      </c>
      <c r="C3181" s="77">
        <v>3.45</v>
      </c>
      <c r="E3181">
        <f t="shared" si="49"/>
        <v>2014</v>
      </c>
    </row>
    <row r="3182" spans="1:5" x14ac:dyDescent="0.2">
      <c r="A3182" s="79">
        <v>41745</v>
      </c>
      <c r="B3182" s="77">
        <v>5.5861880517499998</v>
      </c>
      <c r="C3182" s="77">
        <v>3.45</v>
      </c>
      <c r="E3182">
        <f t="shared" si="49"/>
        <v>2014</v>
      </c>
    </row>
    <row r="3183" spans="1:5" x14ac:dyDescent="0.2">
      <c r="A3183" s="79">
        <v>41744</v>
      </c>
      <c r="B3183" s="77">
        <v>5.5837645172500006</v>
      </c>
      <c r="C3183" s="77">
        <v>3.45</v>
      </c>
      <c r="E3183">
        <f t="shared" si="49"/>
        <v>2014</v>
      </c>
    </row>
    <row r="3184" spans="1:5" x14ac:dyDescent="0.2">
      <c r="A3184" s="79">
        <v>41743</v>
      </c>
      <c r="B3184" s="77">
        <v>5.5852901812499995</v>
      </c>
      <c r="C3184" s="77">
        <v>3.6</v>
      </c>
      <c r="E3184">
        <f t="shared" si="49"/>
        <v>2014</v>
      </c>
    </row>
    <row r="3185" spans="1:5" x14ac:dyDescent="0.2">
      <c r="A3185" s="79">
        <v>41740</v>
      </c>
      <c r="B3185" s="77">
        <v>5.5944618877500005</v>
      </c>
      <c r="C3185" s="77">
        <v>3.6</v>
      </c>
      <c r="E3185">
        <f t="shared" si="49"/>
        <v>2014</v>
      </c>
    </row>
    <row r="3186" spans="1:5" x14ac:dyDescent="0.2">
      <c r="A3186" s="79">
        <v>41739</v>
      </c>
      <c r="B3186" s="77">
        <v>5.6289100699999999</v>
      </c>
      <c r="C3186" s="77">
        <v>3.6</v>
      </c>
      <c r="E3186">
        <f t="shared" si="49"/>
        <v>2014</v>
      </c>
    </row>
    <row r="3187" spans="1:5" x14ac:dyDescent="0.2">
      <c r="A3187" s="79">
        <v>41738</v>
      </c>
      <c r="B3187" s="77">
        <v>5.6447060599999999</v>
      </c>
      <c r="C3187" s="77">
        <v>3.6</v>
      </c>
      <c r="E3187">
        <f t="shared" si="49"/>
        <v>2014</v>
      </c>
    </row>
    <row r="3188" spans="1:5" x14ac:dyDescent="0.2">
      <c r="A3188" s="79">
        <v>41737</v>
      </c>
      <c r="B3188" s="77">
        <v>5.64789414</v>
      </c>
      <c r="C3188" s="77">
        <v>3.6</v>
      </c>
      <c r="E3188">
        <f t="shared" si="49"/>
        <v>2014</v>
      </c>
    </row>
    <row r="3189" spans="1:5" x14ac:dyDescent="0.2">
      <c r="A3189" s="79">
        <v>41736</v>
      </c>
      <c r="B3189" s="77">
        <v>5.63407488</v>
      </c>
      <c r="C3189" s="77">
        <v>3.6</v>
      </c>
      <c r="E3189">
        <f t="shared" si="49"/>
        <v>2014</v>
      </c>
    </row>
    <row r="3190" spans="1:5" x14ac:dyDescent="0.2">
      <c r="A3190" s="79">
        <v>41733</v>
      </c>
      <c r="B3190" s="77">
        <v>5.6339841949999991</v>
      </c>
      <c r="C3190" s="77">
        <v>3.6</v>
      </c>
      <c r="E3190">
        <f t="shared" si="49"/>
        <v>2014</v>
      </c>
    </row>
    <row r="3191" spans="1:5" x14ac:dyDescent="0.2">
      <c r="A3191" s="79">
        <v>41732</v>
      </c>
      <c r="B3191" s="77">
        <v>5.6356170849999998</v>
      </c>
      <c r="C3191" s="77">
        <v>3.6</v>
      </c>
      <c r="E3191">
        <f t="shared" si="49"/>
        <v>2014</v>
      </c>
    </row>
    <row r="3192" spans="1:5" x14ac:dyDescent="0.2">
      <c r="A3192" s="79">
        <v>41731</v>
      </c>
      <c r="B3192" s="77">
        <v>5.6800786507500005</v>
      </c>
      <c r="C3192" s="77">
        <v>3.6</v>
      </c>
      <c r="E3192">
        <f t="shared" si="49"/>
        <v>2014</v>
      </c>
    </row>
    <row r="3193" spans="1:5" x14ac:dyDescent="0.2">
      <c r="A3193" s="79">
        <v>41730</v>
      </c>
      <c r="B3193" s="77">
        <v>5.7598118077499993</v>
      </c>
      <c r="C3193" s="77">
        <v>3.6</v>
      </c>
      <c r="E3193">
        <f t="shared" si="49"/>
        <v>2014</v>
      </c>
    </row>
    <row r="3194" spans="1:5" x14ac:dyDescent="0.2">
      <c r="A3194" s="79">
        <v>41729</v>
      </c>
      <c r="B3194" s="77">
        <v>5.7505469092500006</v>
      </c>
      <c r="C3194" s="77">
        <v>3.6</v>
      </c>
      <c r="E3194">
        <f t="shared" si="49"/>
        <v>2014</v>
      </c>
    </row>
    <row r="3195" spans="1:5" x14ac:dyDescent="0.2">
      <c r="A3195" s="79">
        <v>41726</v>
      </c>
      <c r="B3195" s="77">
        <v>5.7549903482499998</v>
      </c>
      <c r="C3195" s="77">
        <v>3.6</v>
      </c>
      <c r="E3195">
        <f t="shared" si="49"/>
        <v>2014</v>
      </c>
    </row>
    <row r="3196" spans="1:5" x14ac:dyDescent="0.2">
      <c r="A3196" s="79">
        <v>41725</v>
      </c>
      <c r="B3196" s="77">
        <v>5.7543419147500003</v>
      </c>
      <c r="C3196" s="77">
        <v>3.6</v>
      </c>
      <c r="E3196">
        <f t="shared" si="49"/>
        <v>2014</v>
      </c>
    </row>
    <row r="3197" spans="1:5" x14ac:dyDescent="0.2">
      <c r="A3197" s="79">
        <v>41724</v>
      </c>
      <c r="B3197" s="77">
        <v>5.7580491897499995</v>
      </c>
      <c r="C3197" s="77">
        <v>3.6</v>
      </c>
      <c r="E3197">
        <f t="shared" si="49"/>
        <v>2014</v>
      </c>
    </row>
    <row r="3198" spans="1:5" x14ac:dyDescent="0.2">
      <c r="A3198" s="79">
        <v>41723</v>
      </c>
      <c r="B3198" s="77">
        <v>5.7622255762500005</v>
      </c>
      <c r="C3198" s="77">
        <v>3.6</v>
      </c>
      <c r="E3198">
        <f t="shared" si="49"/>
        <v>2014</v>
      </c>
    </row>
    <row r="3199" spans="1:5" x14ac:dyDescent="0.2">
      <c r="A3199" s="79">
        <v>41722</v>
      </c>
      <c r="B3199" s="77">
        <v>5.7675244055000006</v>
      </c>
      <c r="C3199" s="77">
        <v>3.6</v>
      </c>
      <c r="E3199">
        <f t="shared" si="49"/>
        <v>2014</v>
      </c>
    </row>
    <row r="3200" spans="1:5" x14ac:dyDescent="0.2">
      <c r="A3200" s="79">
        <v>41719</v>
      </c>
      <c r="B3200" s="77">
        <v>5.8230125512500006</v>
      </c>
      <c r="C3200" s="77">
        <v>3.6</v>
      </c>
      <c r="E3200">
        <f t="shared" si="49"/>
        <v>2014</v>
      </c>
    </row>
    <row r="3201" spans="1:5" x14ac:dyDescent="0.2">
      <c r="A3201" s="79">
        <v>41718</v>
      </c>
      <c r="B3201" s="77">
        <v>5.8207684950000003</v>
      </c>
      <c r="C3201" s="77">
        <v>3.6</v>
      </c>
      <c r="E3201">
        <f t="shared" si="49"/>
        <v>2014</v>
      </c>
    </row>
    <row r="3202" spans="1:5" x14ac:dyDescent="0.2">
      <c r="A3202" s="79">
        <v>41717</v>
      </c>
      <c r="B3202" s="77">
        <v>5.8526268075000001</v>
      </c>
      <c r="C3202" s="77">
        <v>3.6</v>
      </c>
      <c r="E3202">
        <f t="shared" si="49"/>
        <v>2014</v>
      </c>
    </row>
    <row r="3203" spans="1:5" x14ac:dyDescent="0.2">
      <c r="A3203" s="79">
        <v>41716</v>
      </c>
      <c r="B3203" s="77">
        <v>5.8541390849999999</v>
      </c>
      <c r="C3203" s="77">
        <v>3.6</v>
      </c>
      <c r="E3203">
        <f t="shared" si="49"/>
        <v>2014</v>
      </c>
    </row>
    <row r="3204" spans="1:5" x14ac:dyDescent="0.2">
      <c r="A3204" s="79">
        <v>41715</v>
      </c>
      <c r="B3204" s="77">
        <v>5.86266011875</v>
      </c>
      <c r="C3204" s="77">
        <v>3.6</v>
      </c>
      <c r="E3204">
        <f t="shared" si="49"/>
        <v>2014</v>
      </c>
    </row>
    <row r="3205" spans="1:5" x14ac:dyDescent="0.2">
      <c r="A3205" s="79">
        <v>41712</v>
      </c>
      <c r="B3205" s="77">
        <v>5.8694414927</v>
      </c>
      <c r="C3205" s="77">
        <v>3.6</v>
      </c>
      <c r="E3205">
        <f t="shared" si="49"/>
        <v>2014</v>
      </c>
    </row>
    <row r="3206" spans="1:5" x14ac:dyDescent="0.2">
      <c r="A3206" s="79">
        <v>41711</v>
      </c>
      <c r="B3206" s="77">
        <v>5.8830239732999994</v>
      </c>
      <c r="C3206" s="77">
        <v>3.6</v>
      </c>
      <c r="E3206">
        <f t="shared" si="49"/>
        <v>2014</v>
      </c>
    </row>
    <row r="3207" spans="1:5" x14ac:dyDescent="0.2">
      <c r="A3207" s="79">
        <v>41710</v>
      </c>
      <c r="B3207" s="77">
        <v>5.8744080945999997</v>
      </c>
      <c r="C3207" s="77">
        <v>3.6</v>
      </c>
      <c r="E3207">
        <f t="shared" si="49"/>
        <v>2014</v>
      </c>
    </row>
    <row r="3208" spans="1:5" x14ac:dyDescent="0.2">
      <c r="A3208" s="79">
        <v>41709</v>
      </c>
      <c r="B3208" s="77">
        <v>5.8793830717000004</v>
      </c>
      <c r="C3208" s="77">
        <v>3.6</v>
      </c>
      <c r="E3208">
        <f t="shared" si="49"/>
        <v>2014</v>
      </c>
    </row>
    <row r="3209" spans="1:5" x14ac:dyDescent="0.2">
      <c r="A3209" s="79">
        <v>41708</v>
      </c>
      <c r="B3209" s="77">
        <v>5.9051590749999994</v>
      </c>
      <c r="C3209" s="77">
        <v>3.6</v>
      </c>
      <c r="E3209">
        <f t="shared" si="49"/>
        <v>2014</v>
      </c>
    </row>
    <row r="3210" spans="1:5" x14ac:dyDescent="0.2">
      <c r="A3210" s="79">
        <v>41705</v>
      </c>
      <c r="B3210" s="77">
        <v>5.9171114612500002</v>
      </c>
      <c r="C3210" s="77">
        <v>3.6</v>
      </c>
      <c r="E3210">
        <f t="shared" si="49"/>
        <v>2014</v>
      </c>
    </row>
    <row r="3211" spans="1:5" x14ac:dyDescent="0.2">
      <c r="A3211" s="79">
        <v>41704</v>
      </c>
      <c r="B3211" s="77">
        <v>5.9243642524999993</v>
      </c>
      <c r="C3211" s="77">
        <v>3.6</v>
      </c>
      <c r="E3211">
        <f t="shared" ref="E3211:E3274" si="50">YEAR(A3211)</f>
        <v>2014</v>
      </c>
    </row>
    <row r="3212" spans="1:5" x14ac:dyDescent="0.2">
      <c r="A3212" s="79">
        <v>41703</v>
      </c>
      <c r="B3212" s="77">
        <v>5.9965733887499999</v>
      </c>
      <c r="C3212" s="77">
        <v>3.6</v>
      </c>
      <c r="E3212">
        <f t="shared" si="50"/>
        <v>2014</v>
      </c>
    </row>
    <row r="3213" spans="1:5" x14ac:dyDescent="0.2">
      <c r="A3213" s="79">
        <v>41702</v>
      </c>
      <c r="B3213" s="77">
        <v>5.9820295027500006</v>
      </c>
      <c r="C3213" s="77">
        <v>3.6</v>
      </c>
      <c r="E3213">
        <f t="shared" si="50"/>
        <v>2014</v>
      </c>
    </row>
    <row r="3214" spans="1:5" x14ac:dyDescent="0.2">
      <c r="A3214" s="79">
        <v>41701</v>
      </c>
      <c r="B3214" s="77">
        <v>5.9790124379999998</v>
      </c>
      <c r="C3214" s="77">
        <v>3.6</v>
      </c>
      <c r="E3214">
        <f t="shared" si="50"/>
        <v>2014</v>
      </c>
    </row>
    <row r="3215" spans="1:5" x14ac:dyDescent="0.2">
      <c r="A3215" s="79">
        <v>41698</v>
      </c>
      <c r="B3215" s="77">
        <v>5.9801799854999995</v>
      </c>
      <c r="C3215" s="77">
        <v>3.6</v>
      </c>
      <c r="E3215">
        <f t="shared" si="50"/>
        <v>2014</v>
      </c>
    </row>
    <row r="3216" spans="1:5" x14ac:dyDescent="0.2">
      <c r="A3216" s="79">
        <v>41697</v>
      </c>
      <c r="B3216" s="77">
        <v>6.0325431219999999</v>
      </c>
      <c r="C3216" s="77">
        <v>3.6</v>
      </c>
      <c r="E3216">
        <f t="shared" si="50"/>
        <v>2014</v>
      </c>
    </row>
    <row r="3217" spans="1:5" x14ac:dyDescent="0.2">
      <c r="A3217" s="79">
        <v>41696</v>
      </c>
      <c r="B3217" s="77">
        <v>6.0412108529999999</v>
      </c>
      <c r="C3217" s="77">
        <v>3.6</v>
      </c>
      <c r="E3217">
        <f t="shared" si="50"/>
        <v>2014</v>
      </c>
    </row>
    <row r="3218" spans="1:5" x14ac:dyDescent="0.2">
      <c r="A3218" s="79">
        <v>41695</v>
      </c>
      <c r="B3218" s="77">
        <v>6.0411122110000006</v>
      </c>
      <c r="C3218" s="77">
        <v>3.6</v>
      </c>
      <c r="E3218">
        <f t="shared" si="50"/>
        <v>2014</v>
      </c>
    </row>
    <row r="3219" spans="1:5" x14ac:dyDescent="0.2">
      <c r="A3219" s="79">
        <v>41694</v>
      </c>
      <c r="B3219" s="77">
        <v>6.0673641549999999</v>
      </c>
      <c r="C3219" s="77">
        <v>3.6</v>
      </c>
      <c r="E3219">
        <f t="shared" si="50"/>
        <v>2014</v>
      </c>
    </row>
    <row r="3220" spans="1:5" x14ac:dyDescent="0.2">
      <c r="A3220" s="79">
        <v>41691</v>
      </c>
      <c r="B3220" s="77">
        <v>6.0738381559999999</v>
      </c>
      <c r="C3220" s="77">
        <v>3.6</v>
      </c>
      <c r="E3220">
        <f t="shared" si="50"/>
        <v>2014</v>
      </c>
    </row>
    <row r="3221" spans="1:5" x14ac:dyDescent="0.2">
      <c r="A3221" s="79">
        <v>41690</v>
      </c>
      <c r="B3221" s="77">
        <v>6.0820251459999994</v>
      </c>
      <c r="C3221" s="77">
        <v>3.6</v>
      </c>
      <c r="E3221">
        <f t="shared" si="50"/>
        <v>2014</v>
      </c>
    </row>
    <row r="3222" spans="1:5" x14ac:dyDescent="0.2">
      <c r="A3222" s="79">
        <v>41689</v>
      </c>
      <c r="B3222" s="77">
        <v>6.0865273800000006</v>
      </c>
      <c r="C3222" s="77">
        <v>3.6</v>
      </c>
      <c r="E3222">
        <f t="shared" si="50"/>
        <v>2014</v>
      </c>
    </row>
    <row r="3223" spans="1:5" x14ac:dyDescent="0.2">
      <c r="A3223" s="79">
        <v>41688</v>
      </c>
      <c r="B3223" s="77">
        <v>6.1802659874999994</v>
      </c>
      <c r="C3223" s="77">
        <v>3.6</v>
      </c>
      <c r="E3223">
        <f t="shared" si="50"/>
        <v>2014</v>
      </c>
    </row>
    <row r="3224" spans="1:5" x14ac:dyDescent="0.2">
      <c r="A3224" s="79">
        <v>41687</v>
      </c>
      <c r="B3224" s="77">
        <v>6.2237243424999997</v>
      </c>
      <c r="C3224" s="77">
        <v>3.6</v>
      </c>
      <c r="E3224">
        <f t="shared" si="50"/>
        <v>2014</v>
      </c>
    </row>
    <row r="3225" spans="1:5" x14ac:dyDescent="0.2">
      <c r="A3225" s="79">
        <v>41684</v>
      </c>
      <c r="B3225" s="77">
        <v>6.2221855770000003</v>
      </c>
      <c r="C3225" s="77">
        <v>3.6</v>
      </c>
      <c r="E3225">
        <f t="shared" si="50"/>
        <v>2014</v>
      </c>
    </row>
    <row r="3226" spans="1:5" x14ac:dyDescent="0.2">
      <c r="A3226" s="79">
        <v>41683</v>
      </c>
      <c r="B3226" s="77">
        <v>6.2257771874999994</v>
      </c>
      <c r="C3226" s="77">
        <v>3.6</v>
      </c>
      <c r="E3226">
        <f t="shared" si="50"/>
        <v>2014</v>
      </c>
    </row>
    <row r="3227" spans="1:5" x14ac:dyDescent="0.2">
      <c r="A3227" s="79">
        <v>41682</v>
      </c>
      <c r="B3227" s="77">
        <v>6.22731772725</v>
      </c>
      <c r="C3227" s="77">
        <v>3.6</v>
      </c>
      <c r="E3227">
        <f t="shared" si="50"/>
        <v>2014</v>
      </c>
    </row>
    <row r="3228" spans="1:5" x14ac:dyDescent="0.2">
      <c r="A3228" s="79">
        <v>41681</v>
      </c>
      <c r="B3228" s="77">
        <v>6.2288590219999991</v>
      </c>
      <c r="C3228" s="77">
        <v>3.6</v>
      </c>
      <c r="E3228">
        <f t="shared" si="50"/>
        <v>2014</v>
      </c>
    </row>
    <row r="3229" spans="1:5" x14ac:dyDescent="0.2">
      <c r="A3229" s="79">
        <v>41680</v>
      </c>
      <c r="B3229" s="77">
        <v>6.2292701572500002</v>
      </c>
      <c r="C3229" s="77">
        <v>3.6</v>
      </c>
      <c r="E3229">
        <f t="shared" si="50"/>
        <v>2014</v>
      </c>
    </row>
    <row r="3230" spans="1:5" x14ac:dyDescent="0.2">
      <c r="A3230" s="79">
        <v>41677</v>
      </c>
      <c r="B3230" s="77">
        <v>6.2259825474999992</v>
      </c>
      <c r="C3230" s="77">
        <v>3.6</v>
      </c>
      <c r="E3230">
        <f t="shared" si="50"/>
        <v>2014</v>
      </c>
    </row>
    <row r="3231" spans="1:5" x14ac:dyDescent="0.2">
      <c r="A3231" s="79">
        <v>41676</v>
      </c>
      <c r="B3231" s="77">
        <v>6.2288590219999991</v>
      </c>
      <c r="C3231" s="77">
        <v>3.6</v>
      </c>
      <c r="E3231">
        <f t="shared" si="50"/>
        <v>2014</v>
      </c>
    </row>
    <row r="3232" spans="1:5" x14ac:dyDescent="0.2">
      <c r="A3232" s="79">
        <v>41675</v>
      </c>
      <c r="B3232" s="77">
        <v>6.2288590219999991</v>
      </c>
      <c r="C3232" s="77">
        <v>3.6</v>
      </c>
      <c r="E3232">
        <f t="shared" si="50"/>
        <v>2014</v>
      </c>
    </row>
    <row r="3233" spans="1:5" x14ac:dyDescent="0.2">
      <c r="A3233" s="79">
        <v>41674</v>
      </c>
      <c r="B3233" s="77">
        <v>6.2288590219999991</v>
      </c>
      <c r="C3233" s="77">
        <v>3.55</v>
      </c>
      <c r="E3233">
        <f t="shared" si="50"/>
        <v>2014</v>
      </c>
    </row>
    <row r="3234" spans="1:5" x14ac:dyDescent="0.2">
      <c r="A3234" s="79">
        <v>41673</v>
      </c>
      <c r="B3234" s="77">
        <v>6.2288590219999991</v>
      </c>
      <c r="C3234" s="77">
        <v>3.55</v>
      </c>
      <c r="E3234">
        <f t="shared" si="50"/>
        <v>2014</v>
      </c>
    </row>
    <row r="3235" spans="1:5" x14ac:dyDescent="0.2">
      <c r="A3235" s="79">
        <v>41670</v>
      </c>
      <c r="B3235" s="77">
        <v>6.2288590219999991</v>
      </c>
      <c r="C3235" s="77">
        <v>3.55</v>
      </c>
      <c r="E3235">
        <f t="shared" si="50"/>
        <v>2014</v>
      </c>
    </row>
    <row r="3236" spans="1:5" x14ac:dyDescent="0.2">
      <c r="A3236" s="79">
        <v>41669</v>
      </c>
      <c r="B3236" s="77">
        <v>6.2288590219999991</v>
      </c>
      <c r="C3236" s="77">
        <v>3.55</v>
      </c>
      <c r="E3236">
        <f t="shared" si="50"/>
        <v>2014</v>
      </c>
    </row>
    <row r="3237" spans="1:5" x14ac:dyDescent="0.2">
      <c r="A3237" s="79">
        <v>41668</v>
      </c>
      <c r="B3237" s="77">
        <v>6.2336933247499999</v>
      </c>
      <c r="C3237" s="77">
        <v>3.55</v>
      </c>
      <c r="E3237">
        <f t="shared" si="50"/>
        <v>2014</v>
      </c>
    </row>
    <row r="3238" spans="1:5" x14ac:dyDescent="0.2">
      <c r="A3238" s="79">
        <v>41667</v>
      </c>
      <c r="B3238" s="77">
        <v>6.2414232035000001</v>
      </c>
      <c r="C3238" s="77">
        <v>3.55</v>
      </c>
      <c r="E3238">
        <f t="shared" si="50"/>
        <v>2014</v>
      </c>
    </row>
    <row r="3239" spans="1:5" x14ac:dyDescent="0.2">
      <c r="A3239" s="79">
        <v>41666</v>
      </c>
      <c r="B3239" s="77">
        <v>6.2417327912500005</v>
      </c>
      <c r="C3239" s="77">
        <v>3.55</v>
      </c>
      <c r="E3239">
        <f t="shared" si="50"/>
        <v>2014</v>
      </c>
    </row>
    <row r="3240" spans="1:5" x14ac:dyDescent="0.2">
      <c r="A3240" s="79">
        <v>41663</v>
      </c>
      <c r="B3240" s="77">
        <v>6.2408041034999995</v>
      </c>
      <c r="C3240" s="77">
        <v>3.55</v>
      </c>
      <c r="E3240">
        <f t="shared" si="50"/>
        <v>2014</v>
      </c>
    </row>
    <row r="3241" spans="1:5" x14ac:dyDescent="0.2">
      <c r="A3241" s="79">
        <v>41662</v>
      </c>
      <c r="B3241" s="77">
        <v>6.2376073957499996</v>
      </c>
      <c r="C3241" s="77">
        <v>3.55</v>
      </c>
      <c r="E3241">
        <f t="shared" si="50"/>
        <v>2014</v>
      </c>
    </row>
    <row r="3242" spans="1:5" x14ac:dyDescent="0.2">
      <c r="A3242" s="79">
        <v>41661</v>
      </c>
      <c r="B3242" s="77">
        <v>6.2383289492500005</v>
      </c>
      <c r="C3242" s="77">
        <v>3.55</v>
      </c>
      <c r="E3242">
        <f t="shared" si="50"/>
        <v>2014</v>
      </c>
    </row>
    <row r="3243" spans="1:5" x14ac:dyDescent="0.2">
      <c r="A3243" s="79">
        <v>41660</v>
      </c>
      <c r="B3243" s="77">
        <v>6.2389475585000005</v>
      </c>
      <c r="C3243" s="77">
        <v>3.55</v>
      </c>
      <c r="E3243">
        <f t="shared" si="50"/>
        <v>2014</v>
      </c>
    </row>
    <row r="3244" spans="1:5" x14ac:dyDescent="0.2">
      <c r="A3244" s="79">
        <v>41659</v>
      </c>
      <c r="B3244" s="77">
        <v>6.2351347707500002</v>
      </c>
      <c r="C3244" s="77">
        <v>3.55</v>
      </c>
      <c r="E3244">
        <f t="shared" si="50"/>
        <v>2014</v>
      </c>
    </row>
    <row r="3245" spans="1:5" x14ac:dyDescent="0.2">
      <c r="A3245" s="79">
        <v>41656</v>
      </c>
      <c r="B3245" s="77">
        <v>6.2391537867500002</v>
      </c>
      <c r="C3245" s="77">
        <v>3.55</v>
      </c>
      <c r="E3245">
        <f t="shared" si="50"/>
        <v>2014</v>
      </c>
    </row>
    <row r="3246" spans="1:5" x14ac:dyDescent="0.2">
      <c r="A3246" s="79">
        <v>41655</v>
      </c>
      <c r="B3246" s="77">
        <v>6.2332815854999994</v>
      </c>
      <c r="C3246" s="77">
        <v>3.55</v>
      </c>
      <c r="E3246">
        <f t="shared" si="50"/>
        <v>2014</v>
      </c>
    </row>
    <row r="3247" spans="1:5" x14ac:dyDescent="0.2">
      <c r="A3247" s="79">
        <v>41654</v>
      </c>
      <c r="B3247" s="77">
        <v>6.243487751</v>
      </c>
      <c r="C3247" s="77">
        <v>3.55</v>
      </c>
      <c r="E3247">
        <f t="shared" si="50"/>
        <v>2014</v>
      </c>
    </row>
    <row r="3248" spans="1:5" x14ac:dyDescent="0.2">
      <c r="A3248" s="79">
        <v>41653</v>
      </c>
      <c r="B3248" s="77">
        <v>6.2492757320000001</v>
      </c>
      <c r="C3248" s="77">
        <v>3.55</v>
      </c>
      <c r="E3248">
        <f t="shared" si="50"/>
        <v>2014</v>
      </c>
    </row>
    <row r="3249" spans="1:5" x14ac:dyDescent="0.2">
      <c r="A3249" s="79">
        <v>41652</v>
      </c>
      <c r="B3249" s="77">
        <v>6.2463804202499995</v>
      </c>
      <c r="C3249" s="77">
        <v>3.55</v>
      </c>
      <c r="E3249">
        <f t="shared" si="50"/>
        <v>2014</v>
      </c>
    </row>
    <row r="3250" spans="1:5" x14ac:dyDescent="0.2">
      <c r="A3250" s="79">
        <v>41649</v>
      </c>
      <c r="B3250" s="77">
        <v>6.2372982232499998</v>
      </c>
      <c r="C3250" s="77">
        <v>3.55</v>
      </c>
      <c r="E3250">
        <f t="shared" si="50"/>
        <v>2014</v>
      </c>
    </row>
    <row r="3251" spans="1:5" x14ac:dyDescent="0.2">
      <c r="A3251" s="79">
        <v>41648</v>
      </c>
      <c r="B3251" s="77">
        <v>6.2346198985000001</v>
      </c>
      <c r="C3251" s="77">
        <v>3.55</v>
      </c>
      <c r="E3251">
        <f t="shared" si="50"/>
        <v>2014</v>
      </c>
    </row>
    <row r="3252" spans="1:5" x14ac:dyDescent="0.2">
      <c r="A3252" s="79">
        <v>41647</v>
      </c>
      <c r="B3252" s="77">
        <v>6.2381227964999999</v>
      </c>
      <c r="C3252" s="77">
        <v>3.55</v>
      </c>
      <c r="E3252">
        <f t="shared" si="50"/>
        <v>2014</v>
      </c>
    </row>
    <row r="3253" spans="1:5" x14ac:dyDescent="0.2">
      <c r="A3253" s="79">
        <v>41646</v>
      </c>
      <c r="B3253" s="77">
        <v>6.2380197012499998</v>
      </c>
      <c r="C3253" s="77">
        <v>3.55</v>
      </c>
      <c r="E3253">
        <f t="shared" si="50"/>
        <v>2014</v>
      </c>
    </row>
    <row r="3254" spans="1:5" x14ac:dyDescent="0.2">
      <c r="A3254" s="79">
        <v>41645</v>
      </c>
      <c r="B3254" s="77">
        <v>6.2366799537499995</v>
      </c>
      <c r="C3254" s="77">
        <v>3.55</v>
      </c>
      <c r="E3254">
        <f t="shared" si="50"/>
        <v>2014</v>
      </c>
    </row>
    <row r="3255" spans="1:5" x14ac:dyDescent="0.2">
      <c r="A3255" s="79">
        <v>41642</v>
      </c>
      <c r="B3255" s="77">
        <v>6.2363708567499998</v>
      </c>
      <c r="C3255" s="77">
        <v>3.55</v>
      </c>
      <c r="E3255">
        <f t="shared" si="50"/>
        <v>2014</v>
      </c>
    </row>
    <row r="3256" spans="1:5" x14ac:dyDescent="0.2">
      <c r="A3256" s="79">
        <v>41641</v>
      </c>
      <c r="B3256" s="77">
        <v>6.2372982232499998</v>
      </c>
      <c r="C3256" s="77">
        <v>3.55</v>
      </c>
      <c r="E3256">
        <f t="shared" si="50"/>
        <v>2014</v>
      </c>
    </row>
    <row r="3257" spans="1:5" x14ac:dyDescent="0.2">
      <c r="A3257" s="79">
        <v>41640</v>
      </c>
      <c r="B3257" s="77">
        <v>6.2337962689999999</v>
      </c>
      <c r="C3257" s="77">
        <v>3.55</v>
      </c>
      <c r="E3257">
        <f t="shared" si="50"/>
        <v>2014</v>
      </c>
    </row>
    <row r="3258" spans="1:5" x14ac:dyDescent="0.2">
      <c r="A3258" s="79">
        <v>41639</v>
      </c>
      <c r="B3258" s="77">
        <v>6.2355467364999999</v>
      </c>
      <c r="C3258" s="77">
        <v>3.55</v>
      </c>
      <c r="E3258">
        <f t="shared" si="50"/>
        <v>2013</v>
      </c>
    </row>
    <row r="3259" spans="1:5" x14ac:dyDescent="0.2">
      <c r="A3259" s="79">
        <v>41638</v>
      </c>
      <c r="B3259" s="77">
        <v>6.22731772725</v>
      </c>
      <c r="C3259" s="77">
        <v>3.55</v>
      </c>
      <c r="E3259">
        <f t="shared" si="50"/>
        <v>2013</v>
      </c>
    </row>
    <row r="3260" spans="1:5" x14ac:dyDescent="0.2">
      <c r="A3260" s="79">
        <v>41635</v>
      </c>
      <c r="B3260" s="77">
        <v>6.2204425839999997</v>
      </c>
      <c r="C3260" s="77">
        <v>3.55</v>
      </c>
      <c r="E3260">
        <f t="shared" si="50"/>
        <v>2013</v>
      </c>
    </row>
    <row r="3261" spans="1:5" x14ac:dyDescent="0.2">
      <c r="A3261" s="79">
        <v>41634</v>
      </c>
      <c r="B3261" s="77">
        <v>6.2173690922499993</v>
      </c>
      <c r="C3261" s="77">
        <v>3.55</v>
      </c>
      <c r="E3261">
        <f t="shared" si="50"/>
        <v>2013</v>
      </c>
    </row>
    <row r="3262" spans="1:5" x14ac:dyDescent="0.2">
      <c r="A3262" s="79">
        <v>41633</v>
      </c>
      <c r="B3262" s="77">
        <v>6.21726671425</v>
      </c>
      <c r="C3262" s="77">
        <v>3.55</v>
      </c>
      <c r="E3262">
        <f t="shared" si="50"/>
        <v>2013</v>
      </c>
    </row>
    <row r="3263" spans="1:5" x14ac:dyDescent="0.2">
      <c r="A3263" s="79">
        <v>41632</v>
      </c>
      <c r="B3263" s="77">
        <v>6.2173690922499993</v>
      </c>
      <c r="C3263" s="77">
        <v>3.55</v>
      </c>
      <c r="E3263">
        <f t="shared" si="50"/>
        <v>2013</v>
      </c>
    </row>
    <row r="3264" spans="1:5" x14ac:dyDescent="0.2">
      <c r="A3264" s="79">
        <v>41631</v>
      </c>
      <c r="B3264" s="77">
        <v>6.2191103864999997</v>
      </c>
      <c r="C3264" s="77">
        <v>3.55</v>
      </c>
      <c r="E3264">
        <f t="shared" si="50"/>
        <v>2013</v>
      </c>
    </row>
    <row r="3265" spans="1:5" x14ac:dyDescent="0.2">
      <c r="A3265" s="79">
        <v>41628</v>
      </c>
      <c r="B3265" s="77">
        <v>6.217471508</v>
      </c>
      <c r="C3265" s="77">
        <v>3.55</v>
      </c>
      <c r="E3265">
        <f t="shared" si="50"/>
        <v>2013</v>
      </c>
    </row>
    <row r="3266" spans="1:5" x14ac:dyDescent="0.2">
      <c r="A3266" s="79">
        <v>41627</v>
      </c>
      <c r="B3266" s="77">
        <v>6.2175739237499998</v>
      </c>
      <c r="C3266" s="77">
        <v>3.55</v>
      </c>
      <c r="E3266">
        <f t="shared" si="50"/>
        <v>2013</v>
      </c>
    </row>
    <row r="3267" spans="1:5" x14ac:dyDescent="0.2">
      <c r="A3267" s="79">
        <v>41626</v>
      </c>
      <c r="B3267" s="77">
        <v>6.2173690922499993</v>
      </c>
      <c r="C3267" s="77">
        <v>3.55</v>
      </c>
      <c r="E3267">
        <f t="shared" si="50"/>
        <v>2013</v>
      </c>
    </row>
    <row r="3268" spans="1:5" x14ac:dyDescent="0.2">
      <c r="A3268" s="79">
        <v>41625</v>
      </c>
      <c r="B3268" s="77">
        <v>6.2180859647500002</v>
      </c>
      <c r="C3268" s="77">
        <v>3.55</v>
      </c>
      <c r="E3268">
        <f t="shared" si="50"/>
        <v>2013</v>
      </c>
    </row>
    <row r="3269" spans="1:5" x14ac:dyDescent="0.2">
      <c r="A3269" s="79">
        <v>41624</v>
      </c>
      <c r="B3269" s="77">
        <v>6.2997183517499993</v>
      </c>
      <c r="C3269" s="77">
        <v>3.55</v>
      </c>
      <c r="E3269">
        <f t="shared" si="50"/>
        <v>2013</v>
      </c>
    </row>
    <row r="3270" spans="1:5" x14ac:dyDescent="0.2">
      <c r="A3270" s="79">
        <v>41621</v>
      </c>
      <c r="B3270" s="77">
        <v>6.2999258962499995</v>
      </c>
      <c r="C3270" s="77">
        <v>3.55</v>
      </c>
      <c r="E3270">
        <f t="shared" si="50"/>
        <v>2013</v>
      </c>
    </row>
    <row r="3271" spans="1:5" x14ac:dyDescent="0.2">
      <c r="A3271" s="79">
        <v>41620</v>
      </c>
      <c r="B3271" s="77">
        <v>6.2999258962499995</v>
      </c>
      <c r="C3271" s="77">
        <v>3.55</v>
      </c>
      <c r="E3271">
        <f t="shared" si="50"/>
        <v>2013</v>
      </c>
    </row>
    <row r="3272" spans="1:5" x14ac:dyDescent="0.2">
      <c r="A3272" s="79">
        <v>41619</v>
      </c>
      <c r="B3272" s="77">
        <v>6.2999258962499995</v>
      </c>
      <c r="C3272" s="77">
        <v>3.55</v>
      </c>
      <c r="E3272">
        <f t="shared" si="50"/>
        <v>2013</v>
      </c>
    </row>
    <row r="3273" spans="1:5" x14ac:dyDescent="0.2">
      <c r="A3273" s="79">
        <v>41618</v>
      </c>
      <c r="B3273" s="77">
        <v>6.3004447192500006</v>
      </c>
      <c r="C3273" s="77">
        <v>3.55</v>
      </c>
      <c r="E3273">
        <f t="shared" si="50"/>
        <v>2013</v>
      </c>
    </row>
    <row r="3274" spans="1:5" x14ac:dyDescent="0.2">
      <c r="A3274" s="79">
        <v>41617</v>
      </c>
      <c r="B3274" s="77">
        <v>6.2989921754999996</v>
      </c>
      <c r="C3274" s="77">
        <v>3.55</v>
      </c>
      <c r="E3274">
        <f t="shared" si="50"/>
        <v>2013</v>
      </c>
    </row>
    <row r="3275" spans="1:5" x14ac:dyDescent="0.2">
      <c r="A3275" s="79">
        <v>41614</v>
      </c>
      <c r="B3275" s="77">
        <v>6.28904966175</v>
      </c>
      <c r="C3275" s="77">
        <v>3.55</v>
      </c>
      <c r="E3275">
        <f t="shared" ref="E3275:E3338" si="51">YEAR(A3275)</f>
        <v>2013</v>
      </c>
    </row>
    <row r="3276" spans="1:5" x14ac:dyDescent="0.2">
      <c r="A3276" s="79">
        <v>41613</v>
      </c>
      <c r="B3276" s="77">
        <v>6.2786746552499997</v>
      </c>
      <c r="C3276" s="77">
        <v>3.55</v>
      </c>
      <c r="E3276">
        <f t="shared" si="51"/>
        <v>2013</v>
      </c>
    </row>
    <row r="3277" spans="1:5" x14ac:dyDescent="0.2">
      <c r="A3277" s="79">
        <v>41612</v>
      </c>
      <c r="B3277" s="77">
        <v>6.2792415584999999</v>
      </c>
      <c r="C3277" s="77">
        <v>3.55</v>
      </c>
      <c r="E3277">
        <f t="shared" si="51"/>
        <v>2013</v>
      </c>
    </row>
    <row r="3278" spans="1:5" x14ac:dyDescent="0.2">
      <c r="A3278" s="79">
        <v>41611</v>
      </c>
      <c r="B3278" s="77">
        <v>6.2781078667500001</v>
      </c>
      <c r="C3278" s="77">
        <v>3.55</v>
      </c>
      <c r="E3278">
        <f t="shared" si="51"/>
        <v>2013</v>
      </c>
    </row>
    <row r="3279" spans="1:5" x14ac:dyDescent="0.2">
      <c r="A3279" s="79">
        <v>41610</v>
      </c>
      <c r="B3279" s="77">
        <v>6.2776957229999999</v>
      </c>
      <c r="C3279" s="77">
        <v>3.55</v>
      </c>
      <c r="E3279">
        <f t="shared" si="51"/>
        <v>2013</v>
      </c>
    </row>
    <row r="3280" spans="1:5" x14ac:dyDescent="0.2">
      <c r="A3280" s="79">
        <v>41607</v>
      </c>
      <c r="B3280" s="77">
        <v>6.2763565904999998</v>
      </c>
      <c r="C3280" s="77">
        <v>3.55</v>
      </c>
      <c r="E3280">
        <f t="shared" si="51"/>
        <v>2013</v>
      </c>
    </row>
    <row r="3281" spans="1:5" x14ac:dyDescent="0.2">
      <c r="A3281" s="79">
        <v>41606</v>
      </c>
      <c r="B3281" s="77">
        <v>6.2777987302499998</v>
      </c>
      <c r="C3281" s="77">
        <v>3.55</v>
      </c>
      <c r="E3281">
        <f t="shared" si="51"/>
        <v>2013</v>
      </c>
    </row>
    <row r="3282" spans="1:5" x14ac:dyDescent="0.2">
      <c r="A3282" s="79">
        <v>41605</v>
      </c>
      <c r="B3282" s="77">
        <v>6.2777987302499998</v>
      </c>
      <c r="C3282" s="77">
        <v>3.55</v>
      </c>
      <c r="E3282">
        <f t="shared" si="51"/>
        <v>2013</v>
      </c>
    </row>
    <row r="3283" spans="1:5" x14ac:dyDescent="0.2">
      <c r="A3283" s="79">
        <v>41604</v>
      </c>
      <c r="B3283" s="77">
        <v>6.27831395775</v>
      </c>
      <c r="C3283" s="77">
        <v>3.55</v>
      </c>
      <c r="E3283">
        <f t="shared" si="51"/>
        <v>2013</v>
      </c>
    </row>
    <row r="3284" spans="1:5" x14ac:dyDescent="0.2">
      <c r="A3284" s="79">
        <v>41603</v>
      </c>
      <c r="B3284" s="77">
        <v>6.2770776029999995</v>
      </c>
      <c r="C3284" s="77">
        <v>3.55</v>
      </c>
      <c r="E3284">
        <f t="shared" si="51"/>
        <v>2013</v>
      </c>
    </row>
    <row r="3285" spans="1:5" x14ac:dyDescent="0.2">
      <c r="A3285" s="79">
        <v>41600</v>
      </c>
      <c r="B3285" s="77">
        <v>6.3587134899999995</v>
      </c>
      <c r="C3285" s="77">
        <v>3.55</v>
      </c>
      <c r="E3285">
        <f t="shared" si="51"/>
        <v>2013</v>
      </c>
    </row>
    <row r="3286" spans="1:5" x14ac:dyDescent="0.2">
      <c r="A3286" s="79">
        <v>41599</v>
      </c>
      <c r="B3286" s="77">
        <v>6.3596527125</v>
      </c>
      <c r="C3286" s="77">
        <v>3.55</v>
      </c>
      <c r="E3286">
        <f t="shared" si="51"/>
        <v>2013</v>
      </c>
    </row>
    <row r="3287" spans="1:5" x14ac:dyDescent="0.2">
      <c r="A3287" s="79">
        <v>41598</v>
      </c>
      <c r="B3287" s="77">
        <v>6.3597571049999999</v>
      </c>
      <c r="C3287" s="77">
        <v>3.55</v>
      </c>
      <c r="E3287">
        <f t="shared" si="51"/>
        <v>2013</v>
      </c>
    </row>
    <row r="3288" spans="1:5" x14ac:dyDescent="0.2">
      <c r="A3288" s="79">
        <v>41597</v>
      </c>
      <c r="B3288" s="77">
        <v>6.3600702437500001</v>
      </c>
      <c r="C3288" s="77">
        <v>3.55</v>
      </c>
      <c r="E3288">
        <f t="shared" si="51"/>
        <v>2013</v>
      </c>
    </row>
    <row r="3289" spans="1:5" x14ac:dyDescent="0.2">
      <c r="A3289" s="79">
        <v>41596</v>
      </c>
      <c r="B3289" s="77">
        <v>6.3604878137499998</v>
      </c>
      <c r="C3289" s="77">
        <v>3.55</v>
      </c>
      <c r="E3289">
        <f t="shared" si="51"/>
        <v>2013</v>
      </c>
    </row>
    <row r="3290" spans="1:5" x14ac:dyDescent="0.2">
      <c r="A3290" s="79">
        <v>41593</v>
      </c>
      <c r="B3290" s="77">
        <v>6.36027902875</v>
      </c>
      <c r="C3290" s="77">
        <v>3.55</v>
      </c>
      <c r="E3290">
        <f t="shared" si="51"/>
        <v>2013</v>
      </c>
    </row>
    <row r="3291" spans="1:5" x14ac:dyDescent="0.2">
      <c r="A3291" s="79">
        <v>41592</v>
      </c>
      <c r="B3291" s="77">
        <v>6.36027902875</v>
      </c>
      <c r="C3291" s="77">
        <v>3.55</v>
      </c>
      <c r="E3291">
        <f t="shared" si="51"/>
        <v>2013</v>
      </c>
    </row>
    <row r="3292" spans="1:5" x14ac:dyDescent="0.2">
      <c r="A3292" s="79">
        <v>41591</v>
      </c>
      <c r="B3292" s="77">
        <v>6.3597571049999999</v>
      </c>
      <c r="C3292" s="77">
        <v>3.55</v>
      </c>
      <c r="E3292">
        <f t="shared" si="51"/>
        <v>2013</v>
      </c>
    </row>
    <row r="3293" spans="1:5" x14ac:dyDescent="0.2">
      <c r="A3293" s="79">
        <v>41590</v>
      </c>
      <c r="B3293" s="77">
        <v>6.3591309049999998</v>
      </c>
      <c r="C3293" s="77">
        <v>3.55</v>
      </c>
      <c r="E3293">
        <f t="shared" si="51"/>
        <v>2013</v>
      </c>
    </row>
    <row r="3294" spans="1:5" x14ac:dyDescent="0.2">
      <c r="A3294" s="79">
        <v>41589</v>
      </c>
      <c r="B3294" s="77">
        <v>6.3612187162499998</v>
      </c>
      <c r="C3294" s="77">
        <v>3.55</v>
      </c>
      <c r="E3294">
        <f t="shared" si="51"/>
        <v>2013</v>
      </c>
    </row>
    <row r="3295" spans="1:5" x14ac:dyDescent="0.2">
      <c r="A3295" s="79">
        <v>41586</v>
      </c>
      <c r="B3295" s="77">
        <v>6.3621587137499995</v>
      </c>
      <c r="C3295" s="77">
        <v>3.55</v>
      </c>
      <c r="E3295">
        <f t="shared" si="51"/>
        <v>2013</v>
      </c>
    </row>
    <row r="3296" spans="1:5" x14ac:dyDescent="0.2">
      <c r="A3296" s="79">
        <v>41585</v>
      </c>
      <c r="B3296" s="77">
        <v>6.3618453425000006</v>
      </c>
      <c r="C3296" s="77">
        <v>3.55</v>
      </c>
      <c r="E3296">
        <f t="shared" si="51"/>
        <v>2013</v>
      </c>
    </row>
    <row r="3297" spans="1:5" x14ac:dyDescent="0.2">
      <c r="A3297" s="79">
        <v>41584</v>
      </c>
      <c r="B3297" s="77">
        <v>6.3597571049999999</v>
      </c>
      <c r="C3297" s="77">
        <v>3.55</v>
      </c>
      <c r="E3297">
        <f t="shared" si="51"/>
        <v>2013</v>
      </c>
    </row>
    <row r="3298" spans="1:5" x14ac:dyDescent="0.2">
      <c r="A3298" s="79">
        <v>41583</v>
      </c>
      <c r="B3298" s="77">
        <v>6.3516259987500003</v>
      </c>
      <c r="C3298" s="77">
        <v>3.55</v>
      </c>
      <c r="E3298">
        <f t="shared" si="51"/>
        <v>2013</v>
      </c>
    </row>
    <row r="3299" spans="1:5" x14ac:dyDescent="0.2">
      <c r="A3299" s="79">
        <v>41582</v>
      </c>
      <c r="B3299" s="77">
        <v>6.3540214850000005</v>
      </c>
      <c r="C3299" s="77">
        <v>3.55</v>
      </c>
      <c r="E3299">
        <f t="shared" si="51"/>
        <v>2013</v>
      </c>
    </row>
    <row r="3300" spans="1:5" x14ac:dyDescent="0.2">
      <c r="A3300" s="79">
        <v>41579</v>
      </c>
      <c r="B3300" s="77">
        <v>6.3526672887500002</v>
      </c>
      <c r="C3300" s="77">
        <v>3.55</v>
      </c>
      <c r="E3300">
        <f t="shared" si="51"/>
        <v>2013</v>
      </c>
    </row>
    <row r="3301" spans="1:5" x14ac:dyDescent="0.2">
      <c r="A3301" s="79">
        <v>41578</v>
      </c>
      <c r="B3301" s="77">
        <v>6.3579831687500006</v>
      </c>
      <c r="C3301" s="77">
        <v>3.55</v>
      </c>
      <c r="E3301">
        <f t="shared" si="51"/>
        <v>2013</v>
      </c>
    </row>
    <row r="3302" spans="1:5" x14ac:dyDescent="0.2">
      <c r="A3302" s="79">
        <v>41577</v>
      </c>
      <c r="B3302" s="77">
        <v>6.3556889749999996</v>
      </c>
      <c r="C3302" s="77">
        <v>3.55</v>
      </c>
      <c r="E3302">
        <f t="shared" si="51"/>
        <v>2013</v>
      </c>
    </row>
    <row r="3303" spans="1:5" x14ac:dyDescent="0.2">
      <c r="A3303" s="79">
        <v>41576</v>
      </c>
      <c r="B3303" s="77">
        <v>6.3614275787499999</v>
      </c>
      <c r="C3303" s="77">
        <v>3.55</v>
      </c>
      <c r="E3303">
        <f t="shared" si="51"/>
        <v>2013</v>
      </c>
    </row>
    <row r="3304" spans="1:5" x14ac:dyDescent="0.2">
      <c r="A3304" s="79">
        <v>41575</v>
      </c>
      <c r="B3304" s="77">
        <v>6.3670719812500005</v>
      </c>
      <c r="C3304" s="77">
        <v>3.55</v>
      </c>
      <c r="E3304">
        <f t="shared" si="51"/>
        <v>2013</v>
      </c>
    </row>
    <row r="3305" spans="1:5" x14ac:dyDescent="0.2">
      <c r="A3305" s="79">
        <v>41572</v>
      </c>
      <c r="B3305" s="77">
        <v>6.3691650237499999</v>
      </c>
      <c r="C3305" s="77">
        <v>3.55</v>
      </c>
      <c r="E3305">
        <f t="shared" si="51"/>
        <v>2013</v>
      </c>
    </row>
    <row r="3306" spans="1:5" x14ac:dyDescent="0.2">
      <c r="A3306" s="79">
        <v>41571</v>
      </c>
      <c r="B3306" s="77">
        <v>6.3712594612500002</v>
      </c>
      <c r="C3306" s="77">
        <v>3.55</v>
      </c>
      <c r="E3306">
        <f t="shared" si="51"/>
        <v>2013</v>
      </c>
    </row>
    <row r="3307" spans="1:5" x14ac:dyDescent="0.2">
      <c r="A3307" s="79">
        <v>41570</v>
      </c>
      <c r="B3307" s="77">
        <v>6.3667581449999995</v>
      </c>
      <c r="C3307" s="77">
        <v>3.55</v>
      </c>
      <c r="E3307">
        <f t="shared" si="51"/>
        <v>2013</v>
      </c>
    </row>
    <row r="3308" spans="1:5" x14ac:dyDescent="0.2">
      <c r="A3308" s="79">
        <v>41569</v>
      </c>
      <c r="B3308" s="77">
        <v>6.3590265512499995</v>
      </c>
      <c r="C3308" s="77">
        <v>3.55</v>
      </c>
      <c r="E3308">
        <f t="shared" si="51"/>
        <v>2013</v>
      </c>
    </row>
    <row r="3309" spans="1:5" x14ac:dyDescent="0.2">
      <c r="A3309" s="79">
        <v>41568</v>
      </c>
      <c r="B3309" s="77">
        <v>6.3915417149999998</v>
      </c>
      <c r="C3309" s="77">
        <v>3.55</v>
      </c>
      <c r="E3309">
        <f t="shared" si="51"/>
        <v>2013</v>
      </c>
    </row>
    <row r="3310" spans="1:5" x14ac:dyDescent="0.2">
      <c r="A3310" s="79">
        <v>41565</v>
      </c>
      <c r="B3310" s="77">
        <v>6.3548551137500002</v>
      </c>
      <c r="C3310" s="77">
        <v>3.55</v>
      </c>
      <c r="E3310">
        <f t="shared" si="51"/>
        <v>2013</v>
      </c>
    </row>
    <row r="3311" spans="1:5" x14ac:dyDescent="0.2">
      <c r="A3311" s="79">
        <v>41564</v>
      </c>
      <c r="B3311" s="77">
        <v>6.1900467370000003</v>
      </c>
      <c r="C3311" s="77">
        <v>3.55</v>
      </c>
      <c r="E3311">
        <f t="shared" si="51"/>
        <v>2013</v>
      </c>
    </row>
    <row r="3312" spans="1:5" x14ac:dyDescent="0.2">
      <c r="A3312" s="79">
        <v>41563</v>
      </c>
      <c r="B3312" s="77">
        <v>6.1895392637500004</v>
      </c>
      <c r="C3312" s="77">
        <v>3.55</v>
      </c>
      <c r="E3312">
        <f t="shared" si="51"/>
        <v>2013</v>
      </c>
    </row>
    <row r="3313" spans="1:5" x14ac:dyDescent="0.2">
      <c r="A3313" s="79">
        <v>41562</v>
      </c>
      <c r="B3313" s="77">
        <v>6.1854825355000003</v>
      </c>
      <c r="C3313" s="77">
        <v>3.55</v>
      </c>
      <c r="E3313">
        <f t="shared" si="51"/>
        <v>2013</v>
      </c>
    </row>
    <row r="3314" spans="1:5" x14ac:dyDescent="0.2">
      <c r="A3314" s="79">
        <v>41561</v>
      </c>
      <c r="B3314" s="77">
        <v>6.1807226757500002</v>
      </c>
      <c r="C3314" s="77">
        <v>3.55</v>
      </c>
      <c r="E3314">
        <f t="shared" si="51"/>
        <v>2013</v>
      </c>
    </row>
    <row r="3315" spans="1:5" x14ac:dyDescent="0.2">
      <c r="A3315" s="79">
        <v>41558</v>
      </c>
      <c r="B3315" s="77">
        <v>6.1675952264999996</v>
      </c>
      <c r="C3315" s="77">
        <v>3.55</v>
      </c>
      <c r="E3315">
        <f t="shared" si="51"/>
        <v>2013</v>
      </c>
    </row>
    <row r="3316" spans="1:5" x14ac:dyDescent="0.2">
      <c r="A3316" s="79">
        <v>41557</v>
      </c>
      <c r="B3316" s="77">
        <v>6.1723348522499997</v>
      </c>
      <c r="C3316" s="77">
        <v>3.55</v>
      </c>
      <c r="E3316">
        <f t="shared" si="51"/>
        <v>2013</v>
      </c>
    </row>
    <row r="3317" spans="1:5" x14ac:dyDescent="0.2">
      <c r="A3317" s="79">
        <v>41556</v>
      </c>
      <c r="B3317" s="77">
        <v>6.1669906602499998</v>
      </c>
      <c r="C3317" s="77">
        <v>3.55</v>
      </c>
      <c r="E3317">
        <f t="shared" si="51"/>
        <v>2013</v>
      </c>
    </row>
    <row r="3318" spans="1:5" x14ac:dyDescent="0.2">
      <c r="A3318" s="79">
        <v>41555</v>
      </c>
      <c r="B3318" s="77">
        <v>6.1672929244999999</v>
      </c>
      <c r="C3318" s="77">
        <v>3.55</v>
      </c>
      <c r="E3318">
        <f t="shared" si="51"/>
        <v>2013</v>
      </c>
    </row>
    <row r="3319" spans="1:5" x14ac:dyDescent="0.2">
      <c r="A3319" s="79">
        <v>41554</v>
      </c>
      <c r="B3319" s="77">
        <v>6.1691070762500004</v>
      </c>
      <c r="C3319" s="77">
        <v>3.55</v>
      </c>
      <c r="E3319">
        <f t="shared" si="51"/>
        <v>2013</v>
      </c>
    </row>
    <row r="3320" spans="1:5" x14ac:dyDescent="0.2">
      <c r="A3320" s="79">
        <v>41551</v>
      </c>
      <c r="B3320" s="77">
        <v>6.1679982832500002</v>
      </c>
      <c r="C3320" s="77">
        <v>3.55</v>
      </c>
      <c r="E3320">
        <f t="shared" si="51"/>
        <v>2013</v>
      </c>
    </row>
    <row r="3321" spans="1:5" x14ac:dyDescent="0.2">
      <c r="A3321" s="79">
        <v>41550</v>
      </c>
      <c r="B3321" s="77">
        <v>6.1672929244999999</v>
      </c>
      <c r="C3321" s="77">
        <v>3.55</v>
      </c>
      <c r="E3321">
        <f t="shared" si="51"/>
        <v>2013</v>
      </c>
    </row>
    <row r="3322" spans="1:5" x14ac:dyDescent="0.2">
      <c r="A3322" s="79">
        <v>41549</v>
      </c>
      <c r="B3322" s="77">
        <v>6.1677967359999997</v>
      </c>
      <c r="C3322" s="77">
        <v>3.55</v>
      </c>
      <c r="E3322">
        <f t="shared" si="51"/>
        <v>2013</v>
      </c>
    </row>
    <row r="3323" spans="1:5" x14ac:dyDescent="0.2">
      <c r="A3323" s="79">
        <v>41548</v>
      </c>
      <c r="B3323" s="77">
        <v>6.1677967359999997</v>
      </c>
      <c r="C3323" s="77">
        <v>3.55</v>
      </c>
      <c r="E3323">
        <f t="shared" si="51"/>
        <v>2013</v>
      </c>
    </row>
    <row r="3324" spans="1:5" x14ac:dyDescent="0.2">
      <c r="A3324" s="79">
        <v>41547</v>
      </c>
      <c r="B3324" s="77">
        <v>6.1669906602499998</v>
      </c>
      <c r="C3324" s="77">
        <v>3.55</v>
      </c>
      <c r="E3324">
        <f t="shared" si="51"/>
        <v>2013</v>
      </c>
    </row>
    <row r="3325" spans="1:5" x14ac:dyDescent="0.2">
      <c r="A3325" s="79">
        <v>41544</v>
      </c>
      <c r="B3325" s="77">
        <v>6.1700145485000002</v>
      </c>
      <c r="C3325" s="77">
        <v>3.55</v>
      </c>
      <c r="E3325">
        <f t="shared" si="51"/>
        <v>2013</v>
      </c>
    </row>
    <row r="3326" spans="1:5" x14ac:dyDescent="0.2">
      <c r="A3326" s="79">
        <v>41543</v>
      </c>
      <c r="B3326" s="77">
        <v>6.1684014532499996</v>
      </c>
      <c r="C3326" s="77">
        <v>3.55</v>
      </c>
      <c r="E3326">
        <f t="shared" si="51"/>
        <v>2013</v>
      </c>
    </row>
    <row r="3327" spans="1:5" x14ac:dyDescent="0.2">
      <c r="A3327" s="79">
        <v>41542</v>
      </c>
      <c r="B3327" s="77">
        <v>6.2093532539999998</v>
      </c>
      <c r="C3327" s="77">
        <v>3.55</v>
      </c>
      <c r="E3327">
        <f t="shared" si="51"/>
        <v>2013</v>
      </c>
    </row>
    <row r="3328" spans="1:5" x14ac:dyDescent="0.2">
      <c r="A3328" s="79">
        <v>41541</v>
      </c>
      <c r="B3328" s="77">
        <v>6.2079330800000001</v>
      </c>
      <c r="C3328" s="77">
        <v>3.55</v>
      </c>
      <c r="E3328">
        <f t="shared" si="51"/>
        <v>2013</v>
      </c>
    </row>
    <row r="3329" spans="1:5" x14ac:dyDescent="0.2">
      <c r="A3329" s="79">
        <v>41540</v>
      </c>
      <c r="B3329" s="77">
        <v>6.2081359239999996</v>
      </c>
      <c r="C3329" s="77">
        <v>3.55</v>
      </c>
      <c r="E3329">
        <f t="shared" si="51"/>
        <v>2013</v>
      </c>
    </row>
    <row r="3330" spans="1:5" x14ac:dyDescent="0.2">
      <c r="A3330" s="79">
        <v>41537</v>
      </c>
      <c r="B3330" s="77">
        <v>6.207628852</v>
      </c>
      <c r="C3330" s="77">
        <v>3.55</v>
      </c>
      <c r="E3330">
        <f t="shared" si="51"/>
        <v>2013</v>
      </c>
    </row>
    <row r="3331" spans="1:5" x14ac:dyDescent="0.2">
      <c r="A3331" s="79">
        <v>41536</v>
      </c>
      <c r="B3331" s="77">
        <v>6.2077302740000002</v>
      </c>
      <c r="C3331" s="77">
        <v>3.55</v>
      </c>
      <c r="E3331">
        <f t="shared" si="51"/>
        <v>2013</v>
      </c>
    </row>
    <row r="3332" spans="1:5" x14ac:dyDescent="0.2">
      <c r="A3332" s="79">
        <v>41535</v>
      </c>
      <c r="B3332" s="77">
        <v>6.2059053999999998</v>
      </c>
      <c r="C3332" s="77">
        <v>3.55</v>
      </c>
      <c r="E3332">
        <f t="shared" si="51"/>
        <v>2013</v>
      </c>
    </row>
    <row r="3333" spans="1:5" x14ac:dyDescent="0.2">
      <c r="A3333" s="79">
        <v>41534</v>
      </c>
      <c r="B3333" s="77">
        <v>6.2073246619999995</v>
      </c>
      <c r="C3333" s="77">
        <v>3.5</v>
      </c>
      <c r="E3333">
        <f t="shared" si="51"/>
        <v>2013</v>
      </c>
    </row>
    <row r="3334" spans="1:5" x14ac:dyDescent="0.2">
      <c r="A3334" s="79">
        <v>41533</v>
      </c>
      <c r="B3334" s="77">
        <v>6.2086430719999992</v>
      </c>
      <c r="C3334" s="77">
        <v>3.5</v>
      </c>
      <c r="E3334">
        <f t="shared" si="51"/>
        <v>2013</v>
      </c>
    </row>
    <row r="3335" spans="1:5" x14ac:dyDescent="0.2">
      <c r="A3335" s="79">
        <v>41530</v>
      </c>
      <c r="B3335" s="77">
        <v>6.2101650480000004</v>
      </c>
      <c r="C3335" s="77">
        <v>3.5</v>
      </c>
      <c r="E3335">
        <f t="shared" si="51"/>
        <v>2013</v>
      </c>
    </row>
    <row r="3336" spans="1:5" x14ac:dyDescent="0.2">
      <c r="A3336" s="79">
        <v>41529</v>
      </c>
      <c r="B3336" s="77">
        <v>6.2109770700000002</v>
      </c>
      <c r="C3336" s="77">
        <v>3.5</v>
      </c>
      <c r="E3336">
        <f t="shared" si="51"/>
        <v>2013</v>
      </c>
    </row>
    <row r="3337" spans="1:5" x14ac:dyDescent="0.2">
      <c r="A3337" s="79">
        <v>41528</v>
      </c>
      <c r="B3337" s="77">
        <v>6.2110786060000001</v>
      </c>
      <c r="C3337" s="77">
        <v>3.5</v>
      </c>
      <c r="E3337">
        <f t="shared" si="51"/>
        <v>2013</v>
      </c>
    </row>
    <row r="3338" spans="1:5" x14ac:dyDescent="0.2">
      <c r="A3338" s="79">
        <v>41527</v>
      </c>
      <c r="B3338" s="77">
        <v>6.2091503340000003</v>
      </c>
      <c r="C3338" s="77">
        <v>3.5</v>
      </c>
      <c r="E3338">
        <f t="shared" si="51"/>
        <v>2013</v>
      </c>
    </row>
    <row r="3339" spans="1:5" x14ac:dyDescent="0.2">
      <c r="A3339" s="79">
        <v>41526</v>
      </c>
      <c r="B3339" s="77">
        <v>6.2079330800000001</v>
      </c>
      <c r="C3339" s="77">
        <v>3.45</v>
      </c>
      <c r="E3339">
        <f t="shared" ref="E3339:E3402" si="52">YEAR(A3339)</f>
        <v>2013</v>
      </c>
    </row>
    <row r="3340" spans="1:5" x14ac:dyDescent="0.2">
      <c r="A3340" s="79">
        <v>41523</v>
      </c>
      <c r="B3340" s="77">
        <v>6.2084402279999997</v>
      </c>
      <c r="C3340" s="77">
        <v>3.45</v>
      </c>
      <c r="E3340">
        <f t="shared" si="52"/>
        <v>2013</v>
      </c>
    </row>
    <row r="3341" spans="1:5" x14ac:dyDescent="0.2">
      <c r="A3341" s="79">
        <v>41522</v>
      </c>
      <c r="B3341" s="77">
        <v>6.2097591319999994</v>
      </c>
      <c r="C3341" s="77">
        <v>3.45</v>
      </c>
      <c r="E3341">
        <f t="shared" si="52"/>
        <v>2013</v>
      </c>
    </row>
    <row r="3342" spans="1:5" x14ac:dyDescent="0.2">
      <c r="A3342" s="79">
        <v>41521</v>
      </c>
      <c r="B3342" s="77">
        <v>6.2088459540000001</v>
      </c>
      <c r="C3342" s="77">
        <v>3.45</v>
      </c>
      <c r="E3342">
        <f t="shared" si="52"/>
        <v>2013</v>
      </c>
    </row>
    <row r="3343" spans="1:5" x14ac:dyDescent="0.2">
      <c r="A3343" s="79">
        <v>41520</v>
      </c>
      <c r="B3343" s="77">
        <v>6.2059053999999998</v>
      </c>
      <c r="C3343" s="77">
        <v>3.45</v>
      </c>
      <c r="E3343">
        <f t="shared" si="52"/>
        <v>2013</v>
      </c>
    </row>
    <row r="3344" spans="1:5" x14ac:dyDescent="0.2">
      <c r="A3344" s="79">
        <v>41519</v>
      </c>
      <c r="B3344" s="77">
        <v>6.2095561740000003</v>
      </c>
      <c r="C3344" s="77">
        <v>3.45</v>
      </c>
      <c r="E3344">
        <f t="shared" si="52"/>
        <v>2013</v>
      </c>
    </row>
    <row r="3345" spans="1:5" x14ac:dyDescent="0.2">
      <c r="A3345" s="79">
        <v>41516</v>
      </c>
      <c r="B3345" s="77">
        <v>6.2094547139999996</v>
      </c>
      <c r="C3345" s="77">
        <v>3.45</v>
      </c>
      <c r="E3345">
        <f t="shared" si="52"/>
        <v>2013</v>
      </c>
    </row>
    <row r="3346" spans="1:5" x14ac:dyDescent="0.2">
      <c r="A3346" s="79">
        <v>41515</v>
      </c>
      <c r="B3346" s="77">
        <v>6.2084402279999997</v>
      </c>
      <c r="C3346" s="77">
        <v>3.45</v>
      </c>
      <c r="E3346">
        <f t="shared" si="52"/>
        <v>2013</v>
      </c>
    </row>
    <row r="3347" spans="1:5" x14ac:dyDescent="0.2">
      <c r="A3347" s="79">
        <v>41514</v>
      </c>
      <c r="B3347" s="77">
        <v>6.2086430719999992</v>
      </c>
      <c r="C3347" s="77">
        <v>3.45</v>
      </c>
      <c r="E3347">
        <f t="shared" si="52"/>
        <v>2013</v>
      </c>
    </row>
    <row r="3348" spans="1:5" x14ac:dyDescent="0.2">
      <c r="A3348" s="79">
        <v>41513</v>
      </c>
      <c r="B3348" s="77">
        <v>6.2049934000000002</v>
      </c>
      <c r="C3348" s="77">
        <v>3.55</v>
      </c>
      <c r="E3348">
        <f t="shared" si="52"/>
        <v>2013</v>
      </c>
    </row>
    <row r="3349" spans="1:5" x14ac:dyDescent="0.2">
      <c r="A3349" s="79">
        <v>41512</v>
      </c>
      <c r="B3349" s="77">
        <v>6.2086430719999992</v>
      </c>
      <c r="C3349" s="77">
        <v>3.65</v>
      </c>
      <c r="E3349">
        <f t="shared" si="52"/>
        <v>2013</v>
      </c>
    </row>
    <row r="3350" spans="1:5" x14ac:dyDescent="0.2">
      <c r="A3350" s="79">
        <v>41509</v>
      </c>
      <c r="B3350" s="77">
        <v>6.2086430719999992</v>
      </c>
      <c r="C3350" s="77">
        <v>3.65</v>
      </c>
      <c r="E3350">
        <f t="shared" si="52"/>
        <v>2013</v>
      </c>
    </row>
    <row r="3351" spans="1:5" x14ac:dyDescent="0.2">
      <c r="A3351" s="79">
        <v>41508</v>
      </c>
      <c r="B3351" s="77">
        <v>6.2026638860000007</v>
      </c>
      <c r="C3351" s="77">
        <v>3.65</v>
      </c>
      <c r="E3351">
        <f t="shared" si="52"/>
        <v>2013</v>
      </c>
    </row>
    <row r="3352" spans="1:5" x14ac:dyDescent="0.2">
      <c r="A3352" s="79">
        <v>41507</v>
      </c>
      <c r="B3352" s="77">
        <v>6.2058040540000006</v>
      </c>
      <c r="C3352" s="77">
        <v>3.65</v>
      </c>
      <c r="E3352">
        <f t="shared" si="52"/>
        <v>2013</v>
      </c>
    </row>
    <row r="3353" spans="1:5" x14ac:dyDescent="0.2">
      <c r="A3353" s="79">
        <v>41506</v>
      </c>
      <c r="B3353" s="77">
        <v>6.2045881300000003</v>
      </c>
      <c r="C3353" s="77">
        <v>3.65</v>
      </c>
      <c r="E3353">
        <f t="shared" si="52"/>
        <v>2013</v>
      </c>
    </row>
    <row r="3354" spans="1:5" x14ac:dyDescent="0.2">
      <c r="A3354" s="79">
        <v>41505</v>
      </c>
      <c r="B3354" s="77">
        <v>6.2061081299999996</v>
      </c>
      <c r="C3354" s="77">
        <v>3.85</v>
      </c>
      <c r="E3354">
        <f t="shared" si="52"/>
        <v>2013</v>
      </c>
    </row>
    <row r="3355" spans="1:5" x14ac:dyDescent="0.2">
      <c r="A3355" s="79">
        <v>41502</v>
      </c>
      <c r="B3355" s="77">
        <v>6.2144305480000002</v>
      </c>
      <c r="C3355" s="77">
        <v>3.85</v>
      </c>
      <c r="E3355">
        <f t="shared" si="52"/>
        <v>2013</v>
      </c>
    </row>
    <row r="3356" spans="1:5" x14ac:dyDescent="0.2">
      <c r="A3356" s="79">
        <v>41501</v>
      </c>
      <c r="B3356" s="77">
        <v>6.2165655019999999</v>
      </c>
      <c r="C3356" s="77">
        <v>3.85</v>
      </c>
      <c r="E3356">
        <f t="shared" si="52"/>
        <v>2013</v>
      </c>
    </row>
    <row r="3357" spans="1:5" x14ac:dyDescent="0.2">
      <c r="A3357" s="79">
        <v>41500</v>
      </c>
      <c r="B3357" s="77">
        <v>6.209657634</v>
      </c>
      <c r="C3357" s="77">
        <v>3.85</v>
      </c>
      <c r="E3357">
        <f t="shared" si="52"/>
        <v>2013</v>
      </c>
    </row>
    <row r="3358" spans="1:5" x14ac:dyDescent="0.2">
      <c r="A3358" s="79">
        <v>41499</v>
      </c>
      <c r="B3358" s="77">
        <v>6.207020472</v>
      </c>
      <c r="C3358" s="77">
        <v>3.85</v>
      </c>
      <c r="E3358">
        <f t="shared" si="52"/>
        <v>2013</v>
      </c>
    </row>
    <row r="3359" spans="1:5" x14ac:dyDescent="0.2">
      <c r="A3359" s="79">
        <v>41498</v>
      </c>
      <c r="B3359" s="77">
        <v>6.2024613839999994</v>
      </c>
      <c r="C3359" s="77">
        <v>3.85</v>
      </c>
      <c r="E3359">
        <f t="shared" si="52"/>
        <v>2013</v>
      </c>
    </row>
    <row r="3360" spans="1:5" x14ac:dyDescent="0.2">
      <c r="A3360" s="79">
        <v>41495</v>
      </c>
      <c r="B3360" s="77">
        <v>6.2025626540000003</v>
      </c>
      <c r="C3360" s="77">
        <v>3.85</v>
      </c>
      <c r="E3360">
        <f t="shared" si="52"/>
        <v>2013</v>
      </c>
    </row>
    <row r="3361" spans="1:5" x14ac:dyDescent="0.2">
      <c r="A3361" s="79">
        <v>41494</v>
      </c>
      <c r="B3361" s="77">
        <v>6.2029676199999999</v>
      </c>
      <c r="C3361" s="77">
        <v>3.85</v>
      </c>
      <c r="E3361">
        <f t="shared" si="52"/>
        <v>2013</v>
      </c>
    </row>
    <row r="3362" spans="1:5" x14ac:dyDescent="0.2">
      <c r="A3362" s="79">
        <v>41493</v>
      </c>
      <c r="B3362" s="77">
        <v>6.2052973620000005</v>
      </c>
      <c r="C3362" s="77">
        <v>3.85</v>
      </c>
      <c r="E3362">
        <f t="shared" si="52"/>
        <v>2013</v>
      </c>
    </row>
    <row r="3363" spans="1:5" x14ac:dyDescent="0.2">
      <c r="A3363" s="79">
        <v>41492</v>
      </c>
      <c r="B3363" s="77">
        <v>6.2154470100000001</v>
      </c>
      <c r="C3363" s="77">
        <v>3.85</v>
      </c>
      <c r="E3363">
        <f t="shared" si="52"/>
        <v>2013</v>
      </c>
    </row>
    <row r="3364" spans="1:5" x14ac:dyDescent="0.2">
      <c r="A3364" s="79">
        <v>41491</v>
      </c>
      <c r="B3364" s="77">
        <v>6.1995268719999999</v>
      </c>
      <c r="C3364" s="77">
        <v>3.85</v>
      </c>
      <c r="E3364">
        <f t="shared" si="52"/>
        <v>2013</v>
      </c>
    </row>
    <row r="3365" spans="1:5" x14ac:dyDescent="0.2">
      <c r="A3365" s="79">
        <v>41488</v>
      </c>
      <c r="B3365" s="77">
        <v>6.1947768339999998</v>
      </c>
      <c r="C3365" s="77">
        <v>3.85</v>
      </c>
      <c r="E3365">
        <f t="shared" si="52"/>
        <v>2013</v>
      </c>
    </row>
    <row r="3366" spans="1:5" x14ac:dyDescent="0.2">
      <c r="A3366" s="79">
        <v>41487</v>
      </c>
      <c r="B3366" s="77">
        <v>6.1939690299999999</v>
      </c>
      <c r="C3366" s="77">
        <v>3.85</v>
      </c>
      <c r="E3366">
        <f t="shared" si="52"/>
        <v>2013</v>
      </c>
    </row>
    <row r="3367" spans="1:5" x14ac:dyDescent="0.2">
      <c r="A3367" s="79">
        <v>41486</v>
      </c>
      <c r="B3367" s="77">
        <v>6.1957868740000004</v>
      </c>
      <c r="C3367" s="77">
        <v>3.85</v>
      </c>
      <c r="E3367">
        <f t="shared" si="52"/>
        <v>2013</v>
      </c>
    </row>
    <row r="3368" spans="1:5" x14ac:dyDescent="0.2">
      <c r="A3368" s="79">
        <v>41485</v>
      </c>
      <c r="B3368" s="77">
        <v>6.1924549960000004</v>
      </c>
      <c r="C3368" s="77">
        <v>3.85</v>
      </c>
      <c r="E3368">
        <f t="shared" si="52"/>
        <v>2013</v>
      </c>
    </row>
    <row r="3369" spans="1:5" x14ac:dyDescent="0.2">
      <c r="A3369" s="79">
        <v>41484</v>
      </c>
      <c r="B3369" s="77">
        <v>6.1919504700000001</v>
      </c>
      <c r="C3369" s="77">
        <v>3.85</v>
      </c>
      <c r="E3369">
        <f t="shared" si="52"/>
        <v>2013</v>
      </c>
    </row>
    <row r="3370" spans="1:5" x14ac:dyDescent="0.2">
      <c r="A3370" s="79">
        <v>41481</v>
      </c>
      <c r="B3370" s="77">
        <v>6.1924549960000004</v>
      </c>
      <c r="C3370" s="77">
        <v>3.85</v>
      </c>
      <c r="E3370">
        <f t="shared" si="52"/>
        <v>2013</v>
      </c>
    </row>
    <row r="3371" spans="1:5" x14ac:dyDescent="0.2">
      <c r="A3371" s="79">
        <v>41480</v>
      </c>
      <c r="B3371" s="77">
        <v>6.1894290940000003</v>
      </c>
      <c r="C3371" s="77">
        <v>3.85</v>
      </c>
      <c r="E3371">
        <f t="shared" si="52"/>
        <v>2013</v>
      </c>
    </row>
    <row r="3372" spans="1:5" x14ac:dyDescent="0.2">
      <c r="A3372" s="79">
        <v>41479</v>
      </c>
      <c r="B3372" s="77">
        <v>6.1884211440000003</v>
      </c>
      <c r="C3372" s="77">
        <v>3.85</v>
      </c>
      <c r="E3372">
        <f t="shared" si="52"/>
        <v>2013</v>
      </c>
    </row>
    <row r="3373" spans="1:5" x14ac:dyDescent="0.2">
      <c r="A3373" s="79">
        <v>41478</v>
      </c>
      <c r="B3373" s="77">
        <v>6.1884211440000003</v>
      </c>
      <c r="C3373" s="77">
        <v>3.95</v>
      </c>
      <c r="E3373">
        <f t="shared" si="52"/>
        <v>2013</v>
      </c>
    </row>
    <row r="3374" spans="1:5" x14ac:dyDescent="0.2">
      <c r="A3374" s="79">
        <v>41477</v>
      </c>
      <c r="B3374" s="77">
        <v>6.1836880920000006</v>
      </c>
      <c r="C3374" s="77">
        <v>3.95</v>
      </c>
      <c r="E3374">
        <f t="shared" si="52"/>
        <v>2013</v>
      </c>
    </row>
    <row r="3375" spans="1:5" x14ac:dyDescent="0.2">
      <c r="A3375" s="79">
        <v>41474</v>
      </c>
      <c r="B3375" s="77">
        <v>6.1864061939999999</v>
      </c>
      <c r="C3375" s="77">
        <v>3.95</v>
      </c>
      <c r="E3375">
        <f t="shared" si="52"/>
        <v>2013</v>
      </c>
    </row>
    <row r="3376" spans="1:5" x14ac:dyDescent="0.2">
      <c r="A3376" s="79">
        <v>41473</v>
      </c>
      <c r="B3376" s="77">
        <v>6.18338622</v>
      </c>
      <c r="C3376" s="77">
        <v>3.95</v>
      </c>
      <c r="E3376">
        <f t="shared" si="52"/>
        <v>2013</v>
      </c>
    </row>
    <row r="3377" spans="1:5" x14ac:dyDescent="0.2">
      <c r="A3377" s="79">
        <v>41472</v>
      </c>
      <c r="B3377" s="77">
        <v>6.1889250999999996</v>
      </c>
      <c r="C3377" s="77">
        <v>3.95</v>
      </c>
      <c r="E3377">
        <f t="shared" si="52"/>
        <v>2013</v>
      </c>
    </row>
    <row r="3378" spans="1:5" x14ac:dyDescent="0.2">
      <c r="A3378" s="79">
        <v>41471</v>
      </c>
      <c r="B3378" s="77">
        <v>6.1894290940000003</v>
      </c>
      <c r="C3378" s="77">
        <v>3.95</v>
      </c>
      <c r="E3378">
        <f t="shared" si="52"/>
        <v>2013</v>
      </c>
    </row>
    <row r="3379" spans="1:5" x14ac:dyDescent="0.2">
      <c r="A3379" s="79">
        <v>41470</v>
      </c>
      <c r="B3379" s="77">
        <v>6.1867083320000003</v>
      </c>
      <c r="C3379" s="77">
        <v>4.05</v>
      </c>
      <c r="E3379">
        <f t="shared" si="52"/>
        <v>2013</v>
      </c>
    </row>
    <row r="3380" spans="1:5" x14ac:dyDescent="0.2">
      <c r="A3380" s="79">
        <v>41467</v>
      </c>
      <c r="B3380" s="77">
        <v>6.1867083320000003</v>
      </c>
      <c r="C3380" s="77">
        <v>4.05</v>
      </c>
      <c r="E3380">
        <f t="shared" si="52"/>
        <v>2013</v>
      </c>
    </row>
    <row r="3381" spans="1:5" x14ac:dyDescent="0.2">
      <c r="A3381" s="79">
        <v>41466</v>
      </c>
      <c r="B3381" s="77">
        <v>6.1889250999999996</v>
      </c>
      <c r="C3381" s="77">
        <v>4.05</v>
      </c>
      <c r="E3381">
        <f t="shared" si="52"/>
        <v>2013</v>
      </c>
    </row>
    <row r="3382" spans="1:5" x14ac:dyDescent="0.2">
      <c r="A3382" s="79">
        <v>41465</v>
      </c>
      <c r="B3382" s="77">
        <v>6.1915469100000005</v>
      </c>
      <c r="C3382" s="77">
        <v>4.05</v>
      </c>
      <c r="E3382">
        <f t="shared" si="52"/>
        <v>2013</v>
      </c>
    </row>
    <row r="3383" spans="1:5" x14ac:dyDescent="0.2">
      <c r="A3383" s="79">
        <v>41464</v>
      </c>
      <c r="B3383" s="77">
        <v>6.1947768339999998</v>
      </c>
      <c r="C3383" s="77">
        <v>4.05</v>
      </c>
      <c r="E3383">
        <f t="shared" si="52"/>
        <v>2013</v>
      </c>
    </row>
    <row r="3384" spans="1:5" x14ac:dyDescent="0.2">
      <c r="A3384" s="79">
        <v>41463</v>
      </c>
      <c r="B3384" s="77">
        <v>6.1904373860000002</v>
      </c>
      <c r="C3384" s="77">
        <v>4.05</v>
      </c>
      <c r="E3384">
        <f t="shared" si="52"/>
        <v>2013</v>
      </c>
    </row>
    <row r="3385" spans="1:5" x14ac:dyDescent="0.2">
      <c r="A3385" s="79">
        <v>41460</v>
      </c>
      <c r="B3385" s="77">
        <v>6.1917486899999998</v>
      </c>
      <c r="C3385" s="77">
        <v>4.05</v>
      </c>
      <c r="E3385">
        <f t="shared" si="52"/>
        <v>2013</v>
      </c>
    </row>
    <row r="3386" spans="1:5" x14ac:dyDescent="0.2">
      <c r="A3386" s="79">
        <v>41459</v>
      </c>
      <c r="B3386" s="77">
        <v>6.1992740199999998</v>
      </c>
      <c r="C3386" s="77">
        <v>4.05</v>
      </c>
      <c r="E3386">
        <f t="shared" si="52"/>
        <v>2013</v>
      </c>
    </row>
    <row r="3387" spans="1:5" x14ac:dyDescent="0.2">
      <c r="A3387" s="79">
        <v>41458</v>
      </c>
      <c r="B3387" s="77">
        <v>6.1934642759999994</v>
      </c>
      <c r="C3387" s="77">
        <v>4.05</v>
      </c>
      <c r="E3387">
        <f t="shared" si="52"/>
        <v>2013</v>
      </c>
    </row>
    <row r="3388" spans="1:5" x14ac:dyDescent="0.2">
      <c r="A3388" s="79">
        <v>41457</v>
      </c>
      <c r="B3388" s="77">
        <v>6.1911433879999995</v>
      </c>
      <c r="C3388" s="77">
        <v>4.05</v>
      </c>
      <c r="E3388">
        <f t="shared" si="52"/>
        <v>2013</v>
      </c>
    </row>
    <row r="3389" spans="1:5" x14ac:dyDescent="0.2">
      <c r="A3389" s="79">
        <v>41456</v>
      </c>
      <c r="B3389" s="77">
        <v>6.1914460199999999</v>
      </c>
      <c r="C3389" s="77">
        <v>4.05</v>
      </c>
      <c r="E3389">
        <f t="shared" si="52"/>
        <v>2013</v>
      </c>
    </row>
    <row r="3390" spans="1:5" x14ac:dyDescent="0.2">
      <c r="A3390" s="79">
        <v>41453</v>
      </c>
      <c r="B3390" s="77">
        <v>6.2274103605000004</v>
      </c>
      <c r="C3390" s="77">
        <v>4.05</v>
      </c>
      <c r="E3390">
        <f t="shared" si="52"/>
        <v>2013</v>
      </c>
    </row>
    <row r="3391" spans="1:5" x14ac:dyDescent="0.2">
      <c r="A3391" s="79">
        <v>41452</v>
      </c>
      <c r="B3391" s="77">
        <v>6.21597464325</v>
      </c>
      <c r="C3391" s="77">
        <v>4.05</v>
      </c>
      <c r="E3391">
        <f t="shared" si="52"/>
        <v>2013</v>
      </c>
    </row>
    <row r="3392" spans="1:5" x14ac:dyDescent="0.2">
      <c r="A3392" s="79">
        <v>41451</v>
      </c>
      <c r="B3392" s="77">
        <v>6.21799562025</v>
      </c>
      <c r="C3392" s="77">
        <v>4.05</v>
      </c>
      <c r="E3392">
        <f t="shared" si="52"/>
        <v>2013</v>
      </c>
    </row>
    <row r="3393" spans="1:5" x14ac:dyDescent="0.2">
      <c r="A3393" s="79">
        <v>41450</v>
      </c>
      <c r="B3393" s="77">
        <v>6.22001789775</v>
      </c>
      <c r="C3393" s="77">
        <v>4.05</v>
      </c>
      <c r="E3393">
        <f t="shared" si="52"/>
        <v>2013</v>
      </c>
    </row>
    <row r="3394" spans="1:5" x14ac:dyDescent="0.2">
      <c r="A3394" s="79">
        <v>41449</v>
      </c>
      <c r="B3394" s="77">
        <v>6.2205236775000001</v>
      </c>
      <c r="C3394" s="77">
        <v>4.05</v>
      </c>
      <c r="E3394">
        <f t="shared" si="52"/>
        <v>2013</v>
      </c>
    </row>
    <row r="3395" spans="1:5" x14ac:dyDescent="0.2">
      <c r="A3395" s="79">
        <v>41446</v>
      </c>
      <c r="B3395" s="77">
        <v>6.2321792174999997</v>
      </c>
      <c r="C3395" s="77">
        <v>4.05</v>
      </c>
      <c r="E3395">
        <f t="shared" si="52"/>
        <v>2013</v>
      </c>
    </row>
    <row r="3396" spans="1:5" x14ac:dyDescent="0.2">
      <c r="A3396" s="79">
        <v>41445</v>
      </c>
      <c r="B3396" s="77">
        <v>6.2372605004999997</v>
      </c>
      <c r="C3396" s="77">
        <v>4.05</v>
      </c>
      <c r="E3396">
        <f t="shared" si="52"/>
        <v>2013</v>
      </c>
    </row>
    <row r="3397" spans="1:5" x14ac:dyDescent="0.2">
      <c r="A3397" s="79">
        <v>41444</v>
      </c>
      <c r="B3397" s="77">
        <v>6.2385829942499997</v>
      </c>
      <c r="C3397" s="77">
        <v>4.05</v>
      </c>
      <c r="E3397">
        <f t="shared" si="52"/>
        <v>2013</v>
      </c>
    </row>
    <row r="3398" spans="1:5" x14ac:dyDescent="0.2">
      <c r="A3398" s="79">
        <v>41443</v>
      </c>
      <c r="B3398" s="77">
        <v>6.2365486297500006</v>
      </c>
      <c r="C3398" s="77">
        <v>4.05</v>
      </c>
      <c r="E3398">
        <f t="shared" si="52"/>
        <v>2013</v>
      </c>
    </row>
    <row r="3399" spans="1:5" x14ac:dyDescent="0.2">
      <c r="A3399" s="79">
        <v>41442</v>
      </c>
      <c r="B3399" s="77">
        <v>6.2403132330000002</v>
      </c>
      <c r="C3399" s="77">
        <v>4.05</v>
      </c>
      <c r="E3399">
        <f t="shared" si="52"/>
        <v>2013</v>
      </c>
    </row>
    <row r="3400" spans="1:5" x14ac:dyDescent="0.2">
      <c r="A3400" s="79">
        <v>41439</v>
      </c>
      <c r="B3400" s="77">
        <v>6.2342107514999991</v>
      </c>
      <c r="C3400" s="77">
        <v>4.05</v>
      </c>
      <c r="E3400">
        <f t="shared" si="52"/>
        <v>2013</v>
      </c>
    </row>
    <row r="3401" spans="1:5" x14ac:dyDescent="0.2">
      <c r="A3401" s="79">
        <v>41438</v>
      </c>
      <c r="B3401" s="77">
        <v>6.2306564467499994</v>
      </c>
      <c r="C3401" s="77">
        <v>4.05</v>
      </c>
      <c r="E3401">
        <f t="shared" si="52"/>
        <v>2013</v>
      </c>
    </row>
    <row r="3402" spans="1:5" x14ac:dyDescent="0.2">
      <c r="A3402" s="79">
        <v>41437</v>
      </c>
      <c r="B3402" s="77">
        <v>6.2338043452500003</v>
      </c>
      <c r="C3402" s="77">
        <v>4.1500000000000004</v>
      </c>
      <c r="E3402">
        <f t="shared" si="52"/>
        <v>2013</v>
      </c>
    </row>
    <row r="3403" spans="1:5" x14ac:dyDescent="0.2">
      <c r="A3403" s="79">
        <v>41436</v>
      </c>
      <c r="B3403" s="77">
        <v>6.2338043452500003</v>
      </c>
      <c r="C3403" s="77">
        <v>4.1500000000000004</v>
      </c>
      <c r="E3403">
        <f t="shared" ref="E3403:E3466" si="53">YEAR(A3403)</f>
        <v>2013</v>
      </c>
    </row>
    <row r="3404" spans="1:5" x14ac:dyDescent="0.2">
      <c r="A3404" s="79">
        <v>41435</v>
      </c>
      <c r="B3404" s="77">
        <v>6.2338043452500003</v>
      </c>
      <c r="C3404" s="77">
        <v>4.1500000000000004</v>
      </c>
      <c r="E3404">
        <f t="shared" si="53"/>
        <v>2013</v>
      </c>
    </row>
    <row r="3405" spans="1:5" x14ac:dyDescent="0.2">
      <c r="A3405" s="79">
        <v>41432</v>
      </c>
      <c r="B3405" s="77">
        <v>6.2316715635000008</v>
      </c>
      <c r="C3405" s="77">
        <v>4.1500000000000004</v>
      </c>
      <c r="E3405">
        <f t="shared" si="53"/>
        <v>2013</v>
      </c>
    </row>
    <row r="3406" spans="1:5" x14ac:dyDescent="0.2">
      <c r="A3406" s="79">
        <v>41431</v>
      </c>
      <c r="B3406" s="77">
        <v>6.2291344410000002</v>
      </c>
      <c r="C3406" s="77">
        <v>4.1500000000000004</v>
      </c>
      <c r="E3406">
        <f t="shared" si="53"/>
        <v>2013</v>
      </c>
    </row>
    <row r="3407" spans="1:5" x14ac:dyDescent="0.2">
      <c r="A3407" s="79">
        <v>41430</v>
      </c>
      <c r="B3407" s="77">
        <v>6.2387864842500003</v>
      </c>
      <c r="C3407" s="77">
        <v>4.1500000000000004</v>
      </c>
      <c r="E3407">
        <f t="shared" si="53"/>
        <v>2013</v>
      </c>
    </row>
    <row r="3408" spans="1:5" x14ac:dyDescent="0.2">
      <c r="A3408" s="79">
        <v>41429</v>
      </c>
      <c r="B3408" s="77">
        <v>6.2362435859999996</v>
      </c>
      <c r="C3408" s="77">
        <v>4.1500000000000004</v>
      </c>
      <c r="E3408">
        <f t="shared" si="53"/>
        <v>2013</v>
      </c>
    </row>
    <row r="3409" spans="1:5" x14ac:dyDescent="0.2">
      <c r="A3409" s="79">
        <v>41428</v>
      </c>
      <c r="B3409" s="77">
        <v>6.3151890637500001</v>
      </c>
      <c r="C3409" s="77">
        <v>4.1500000000000004</v>
      </c>
      <c r="E3409">
        <f t="shared" si="53"/>
        <v>2013</v>
      </c>
    </row>
    <row r="3410" spans="1:5" x14ac:dyDescent="0.2">
      <c r="A3410" s="79">
        <v>41425</v>
      </c>
      <c r="B3410" s="77">
        <v>6.3115888787500003</v>
      </c>
      <c r="C3410" s="77">
        <v>4.1500000000000004</v>
      </c>
      <c r="E3410">
        <f t="shared" si="53"/>
        <v>2013</v>
      </c>
    </row>
    <row r="3411" spans="1:5" x14ac:dyDescent="0.2">
      <c r="A3411" s="79">
        <v>41424</v>
      </c>
      <c r="B3411" s="77">
        <v>6.3157037024999996</v>
      </c>
      <c r="C3411" s="77">
        <v>4.1500000000000004</v>
      </c>
      <c r="E3411">
        <f t="shared" si="53"/>
        <v>2013</v>
      </c>
    </row>
    <row r="3412" spans="1:5" x14ac:dyDescent="0.2">
      <c r="A3412" s="79">
        <v>41423</v>
      </c>
      <c r="B3412" s="77">
        <v>6.3225048700000004</v>
      </c>
      <c r="C3412" s="77">
        <v>4.1500000000000004</v>
      </c>
      <c r="E3412">
        <f t="shared" si="53"/>
        <v>2013</v>
      </c>
    </row>
    <row r="3413" spans="1:5" x14ac:dyDescent="0.2">
      <c r="A3413" s="79">
        <v>41422</v>
      </c>
      <c r="B3413" s="77">
        <v>6.3252913825000006</v>
      </c>
      <c r="C3413" s="77">
        <v>4.1500000000000004</v>
      </c>
      <c r="E3413">
        <f t="shared" si="53"/>
        <v>2013</v>
      </c>
    </row>
    <row r="3414" spans="1:5" x14ac:dyDescent="0.2">
      <c r="A3414" s="79">
        <v>41421</v>
      </c>
      <c r="B3414" s="77">
        <v>6.3254978812500005</v>
      </c>
      <c r="C3414" s="77">
        <v>4.1500000000000004</v>
      </c>
      <c r="E3414">
        <f t="shared" si="53"/>
        <v>2013</v>
      </c>
    </row>
    <row r="3415" spans="1:5" x14ac:dyDescent="0.2">
      <c r="A3415" s="79">
        <v>41418</v>
      </c>
      <c r="B3415" s="77">
        <v>6.3178661075000004</v>
      </c>
      <c r="C3415" s="77">
        <v>4.1500000000000004</v>
      </c>
      <c r="E3415">
        <f t="shared" si="53"/>
        <v>2013</v>
      </c>
    </row>
    <row r="3416" spans="1:5" x14ac:dyDescent="0.2">
      <c r="A3416" s="79">
        <v>41417</v>
      </c>
      <c r="B3416" s="77">
        <v>6.3143657812500003</v>
      </c>
      <c r="C3416" s="77">
        <v>4.1500000000000004</v>
      </c>
      <c r="E3416">
        <f t="shared" si="53"/>
        <v>2013</v>
      </c>
    </row>
    <row r="3417" spans="1:5" x14ac:dyDescent="0.2">
      <c r="A3417" s="79">
        <v>41416</v>
      </c>
      <c r="B3417" s="77">
        <v>6.31683621</v>
      </c>
      <c r="C3417" s="77">
        <v>4.1500000000000004</v>
      </c>
      <c r="E3417">
        <f t="shared" si="53"/>
        <v>2013</v>
      </c>
    </row>
    <row r="3418" spans="1:5" x14ac:dyDescent="0.2">
      <c r="A3418" s="79">
        <v>41415</v>
      </c>
      <c r="B3418" s="77">
        <v>6.3108693687500006</v>
      </c>
      <c r="C3418" s="77">
        <v>4.1500000000000004</v>
      </c>
      <c r="E3418">
        <f t="shared" si="53"/>
        <v>2013</v>
      </c>
    </row>
    <row r="3419" spans="1:5" x14ac:dyDescent="0.2">
      <c r="A3419" s="79">
        <v>41414</v>
      </c>
      <c r="B3419" s="77">
        <v>6.3074794412500008</v>
      </c>
      <c r="C3419" s="77">
        <v>4.1500000000000004</v>
      </c>
      <c r="E3419">
        <f t="shared" si="53"/>
        <v>2013</v>
      </c>
    </row>
    <row r="3420" spans="1:5" x14ac:dyDescent="0.2">
      <c r="A3420" s="79">
        <v>41411</v>
      </c>
      <c r="B3420" s="77">
        <v>6.3049137650000002</v>
      </c>
      <c r="C3420" s="77">
        <v>4.1500000000000004</v>
      </c>
      <c r="E3420">
        <f t="shared" si="53"/>
        <v>2013</v>
      </c>
    </row>
    <row r="3421" spans="1:5" x14ac:dyDescent="0.2">
      <c r="A3421" s="79">
        <v>41410</v>
      </c>
      <c r="B3421" s="77">
        <v>6.2972292137499997</v>
      </c>
      <c r="C3421" s="77">
        <v>4.1500000000000004</v>
      </c>
      <c r="E3421">
        <f t="shared" si="53"/>
        <v>2013</v>
      </c>
    </row>
    <row r="3422" spans="1:5" x14ac:dyDescent="0.2">
      <c r="A3422" s="79">
        <v>41409</v>
      </c>
      <c r="B3422" s="77">
        <v>6.3006080975000005</v>
      </c>
      <c r="C3422" s="77">
        <v>4.1500000000000004</v>
      </c>
      <c r="E3422">
        <f t="shared" si="53"/>
        <v>2013</v>
      </c>
    </row>
    <row r="3423" spans="1:5" x14ac:dyDescent="0.2">
      <c r="A3423" s="79">
        <v>41408</v>
      </c>
      <c r="B3423" s="77">
        <v>6.3033753512499997</v>
      </c>
      <c r="C3423" s="77">
        <v>4.1500000000000004</v>
      </c>
      <c r="E3423">
        <f t="shared" si="53"/>
        <v>2013</v>
      </c>
    </row>
    <row r="3424" spans="1:5" x14ac:dyDescent="0.2">
      <c r="A3424" s="79">
        <v>41407</v>
      </c>
      <c r="B3424" s="77">
        <v>6.2992766087499996</v>
      </c>
      <c r="C3424" s="77">
        <v>4.1500000000000004</v>
      </c>
      <c r="E3424">
        <f t="shared" si="53"/>
        <v>2013</v>
      </c>
    </row>
    <row r="3425" spans="1:5" x14ac:dyDescent="0.2">
      <c r="A3425" s="79">
        <v>41404</v>
      </c>
      <c r="B3425" s="77">
        <v>6.3044008700000003</v>
      </c>
      <c r="C3425" s="77">
        <v>4.1500000000000004</v>
      </c>
      <c r="E3425">
        <f t="shared" si="53"/>
        <v>2013</v>
      </c>
    </row>
    <row r="3426" spans="1:5" x14ac:dyDescent="0.2">
      <c r="A3426" s="79">
        <v>41403</v>
      </c>
      <c r="B3426" s="77">
        <v>6.4783200487499997</v>
      </c>
      <c r="C3426" s="77">
        <v>4.1500000000000004</v>
      </c>
      <c r="E3426">
        <f t="shared" si="53"/>
        <v>2013</v>
      </c>
    </row>
    <row r="3427" spans="1:5" x14ac:dyDescent="0.2">
      <c r="A3427" s="79">
        <v>41402</v>
      </c>
      <c r="B3427" s="77">
        <v>6.4676212170000005</v>
      </c>
      <c r="C3427" s="77">
        <v>4.1500000000000004</v>
      </c>
      <c r="E3427">
        <f t="shared" si="53"/>
        <v>2013</v>
      </c>
    </row>
    <row r="3428" spans="1:5" x14ac:dyDescent="0.2">
      <c r="A3428" s="79">
        <v>41401</v>
      </c>
      <c r="B3428" s="77">
        <v>6.4541793967499999</v>
      </c>
      <c r="C3428" s="77">
        <v>4.1500000000000004</v>
      </c>
      <c r="E3428">
        <f t="shared" si="53"/>
        <v>2013</v>
      </c>
    </row>
    <row r="3429" spans="1:5" x14ac:dyDescent="0.2">
      <c r="A3429" s="79">
        <v>41400</v>
      </c>
      <c r="B3429" s="77">
        <v>6.4408976895000007</v>
      </c>
      <c r="C3429" s="77">
        <v>4.1500000000000004</v>
      </c>
      <c r="E3429">
        <f t="shared" si="53"/>
        <v>2013</v>
      </c>
    </row>
    <row r="3430" spans="1:5" x14ac:dyDescent="0.2">
      <c r="A3430" s="79">
        <v>41397</v>
      </c>
      <c r="B3430" s="77">
        <v>6.45239835825</v>
      </c>
      <c r="C3430" s="77">
        <v>4.1500000000000004</v>
      </c>
      <c r="E3430">
        <f t="shared" si="53"/>
        <v>2013</v>
      </c>
    </row>
    <row r="3431" spans="1:5" x14ac:dyDescent="0.2">
      <c r="A3431" s="79">
        <v>41396</v>
      </c>
      <c r="B3431" s="77">
        <v>6.45239835825</v>
      </c>
      <c r="C3431" s="77">
        <v>4.1500000000000004</v>
      </c>
      <c r="E3431">
        <f t="shared" si="53"/>
        <v>2013</v>
      </c>
    </row>
    <row r="3432" spans="1:5" x14ac:dyDescent="0.2">
      <c r="A3432" s="79">
        <v>41395</v>
      </c>
      <c r="B3432" s="77">
        <v>6.4429856377500005</v>
      </c>
      <c r="C3432" s="77">
        <v>4.1500000000000004</v>
      </c>
      <c r="E3432">
        <f t="shared" si="53"/>
        <v>2013</v>
      </c>
    </row>
    <row r="3433" spans="1:5" x14ac:dyDescent="0.2">
      <c r="A3433" s="79">
        <v>41394</v>
      </c>
      <c r="B3433" s="77">
        <v>6.4429856377500005</v>
      </c>
      <c r="C3433" s="77">
        <v>4.1500000000000004</v>
      </c>
      <c r="E3433">
        <f t="shared" si="53"/>
        <v>2013</v>
      </c>
    </row>
    <row r="3434" spans="1:5" x14ac:dyDescent="0.2">
      <c r="A3434" s="79">
        <v>41393</v>
      </c>
      <c r="B3434" s="77">
        <v>6.4429856377500005</v>
      </c>
      <c r="C3434" s="77">
        <v>4.1500000000000004</v>
      </c>
      <c r="E3434">
        <f t="shared" si="53"/>
        <v>2013</v>
      </c>
    </row>
    <row r="3435" spans="1:5" x14ac:dyDescent="0.2">
      <c r="A3435" s="79">
        <v>41390</v>
      </c>
      <c r="B3435" s="77">
        <v>6.4429856377500005</v>
      </c>
      <c r="C3435" s="77">
        <v>4.1500000000000004</v>
      </c>
      <c r="E3435">
        <f t="shared" si="53"/>
        <v>2013</v>
      </c>
    </row>
    <row r="3436" spans="1:5" x14ac:dyDescent="0.2">
      <c r="A3436" s="79">
        <v>41389</v>
      </c>
      <c r="B3436" s="77">
        <v>6.4367257679999996</v>
      </c>
      <c r="C3436" s="77">
        <v>4.1500000000000004</v>
      </c>
      <c r="E3436">
        <f t="shared" si="53"/>
        <v>2013</v>
      </c>
    </row>
    <row r="3437" spans="1:5" x14ac:dyDescent="0.2">
      <c r="A3437" s="79">
        <v>41388</v>
      </c>
      <c r="B3437" s="77">
        <v>6.4289179934999998</v>
      </c>
      <c r="C3437" s="77">
        <v>4.1500000000000004</v>
      </c>
      <c r="E3437">
        <f t="shared" si="53"/>
        <v>2013</v>
      </c>
    </row>
    <row r="3438" spans="1:5" x14ac:dyDescent="0.2">
      <c r="A3438" s="79">
        <v>41387</v>
      </c>
      <c r="B3438" s="77">
        <v>6.4304780220000008</v>
      </c>
      <c r="C3438" s="77">
        <v>4.1500000000000004</v>
      </c>
      <c r="E3438">
        <f t="shared" si="53"/>
        <v>2013</v>
      </c>
    </row>
    <row r="3439" spans="1:5" x14ac:dyDescent="0.2">
      <c r="A3439" s="79">
        <v>41386</v>
      </c>
      <c r="B3439" s="77">
        <v>6.4245539204999993</v>
      </c>
      <c r="C3439" s="77">
        <v>4.1500000000000004</v>
      </c>
      <c r="E3439">
        <f t="shared" si="53"/>
        <v>2013</v>
      </c>
    </row>
    <row r="3440" spans="1:5" x14ac:dyDescent="0.2">
      <c r="A3440" s="79">
        <v>41383</v>
      </c>
      <c r="B3440" s="77">
        <v>6.4299579329999998</v>
      </c>
      <c r="C3440" s="77">
        <v>4.1500000000000004</v>
      </c>
      <c r="E3440">
        <f t="shared" si="53"/>
        <v>2013</v>
      </c>
    </row>
    <row r="3441" spans="1:5" x14ac:dyDescent="0.2">
      <c r="A3441" s="79">
        <v>41382</v>
      </c>
      <c r="B3441" s="77">
        <v>6.4258002022500005</v>
      </c>
      <c r="C3441" s="77">
        <v>4.1500000000000004</v>
      </c>
      <c r="E3441">
        <f t="shared" si="53"/>
        <v>2013</v>
      </c>
    </row>
    <row r="3442" spans="1:5" x14ac:dyDescent="0.2">
      <c r="A3442" s="79">
        <v>41381</v>
      </c>
      <c r="B3442" s="77">
        <v>6.4353710482500004</v>
      </c>
      <c r="C3442" s="77">
        <v>4.1500000000000004</v>
      </c>
      <c r="E3442">
        <f t="shared" si="53"/>
        <v>2013</v>
      </c>
    </row>
    <row r="3443" spans="1:5" x14ac:dyDescent="0.2">
      <c r="A3443" s="79">
        <v>41380</v>
      </c>
      <c r="B3443" s="77">
        <v>6.4278784117499992</v>
      </c>
      <c r="C3443" s="77">
        <v>4.1500000000000004</v>
      </c>
      <c r="E3443">
        <f t="shared" si="53"/>
        <v>2013</v>
      </c>
    </row>
    <row r="3444" spans="1:5" x14ac:dyDescent="0.2">
      <c r="A3444" s="79">
        <v>41379</v>
      </c>
      <c r="B3444" s="77">
        <v>6.4200920625000002</v>
      </c>
      <c r="C3444" s="77">
        <v>4.1500000000000004</v>
      </c>
      <c r="E3444">
        <f t="shared" si="53"/>
        <v>2013</v>
      </c>
    </row>
    <row r="3445" spans="1:5" x14ac:dyDescent="0.2">
      <c r="A3445" s="79">
        <v>41376</v>
      </c>
      <c r="B3445" s="77">
        <v>6.3748749404999998</v>
      </c>
      <c r="C3445" s="77">
        <v>4.1500000000000004</v>
      </c>
      <c r="E3445">
        <f t="shared" si="53"/>
        <v>2013</v>
      </c>
    </row>
    <row r="3446" spans="1:5" x14ac:dyDescent="0.2">
      <c r="A3446" s="79">
        <v>41375</v>
      </c>
      <c r="B3446" s="77">
        <v>6.3723038855</v>
      </c>
      <c r="C3446" s="77">
        <v>4.1500000000000004</v>
      </c>
      <c r="E3446">
        <f t="shared" si="53"/>
        <v>2013</v>
      </c>
    </row>
    <row r="3447" spans="1:5" x14ac:dyDescent="0.2">
      <c r="A3447" s="79">
        <v>41374</v>
      </c>
      <c r="B3447" s="77">
        <v>6.372509483</v>
      </c>
      <c r="C3447" s="77">
        <v>4.1500000000000004</v>
      </c>
      <c r="E3447">
        <f t="shared" si="53"/>
        <v>2013</v>
      </c>
    </row>
    <row r="3448" spans="1:5" x14ac:dyDescent="0.2">
      <c r="A3448" s="79">
        <v>41373</v>
      </c>
      <c r="B3448" s="77">
        <v>6.3637828269999996</v>
      </c>
      <c r="C3448" s="77">
        <v>4.1500000000000004</v>
      </c>
      <c r="E3448">
        <f t="shared" si="53"/>
        <v>2013</v>
      </c>
    </row>
    <row r="3449" spans="1:5" x14ac:dyDescent="0.2">
      <c r="A3449" s="79">
        <v>41372</v>
      </c>
      <c r="B3449" s="77">
        <v>6.4030283414999998</v>
      </c>
      <c r="C3449" s="77">
        <v>4.1500000000000004</v>
      </c>
      <c r="E3449">
        <f t="shared" si="53"/>
        <v>2013</v>
      </c>
    </row>
    <row r="3450" spans="1:5" x14ac:dyDescent="0.2">
      <c r="A3450" s="79">
        <v>41369</v>
      </c>
      <c r="B3450" s="77">
        <v>6.40633057275</v>
      </c>
      <c r="C3450" s="77">
        <v>4.1500000000000004</v>
      </c>
      <c r="E3450">
        <f t="shared" si="53"/>
        <v>2013</v>
      </c>
    </row>
    <row r="3451" spans="1:5" x14ac:dyDescent="0.2">
      <c r="A3451" s="79">
        <v>41368</v>
      </c>
      <c r="B3451" s="77">
        <v>6.4050918434999993</v>
      </c>
      <c r="C3451" s="77">
        <v>4.1500000000000004</v>
      </c>
      <c r="E3451">
        <f t="shared" si="53"/>
        <v>2013</v>
      </c>
    </row>
    <row r="3452" spans="1:5" x14ac:dyDescent="0.2">
      <c r="A3452" s="79">
        <v>41367</v>
      </c>
      <c r="B3452" s="77">
        <v>6.4056079177500003</v>
      </c>
      <c r="C3452" s="77">
        <v>4.1500000000000004</v>
      </c>
      <c r="E3452">
        <f t="shared" si="53"/>
        <v>2013</v>
      </c>
    </row>
    <row r="3453" spans="1:5" x14ac:dyDescent="0.2">
      <c r="A3453" s="79">
        <v>41366</v>
      </c>
      <c r="B3453" s="77">
        <v>6.4079829802500008</v>
      </c>
      <c r="C3453" s="77">
        <v>4.1500000000000004</v>
      </c>
      <c r="E3453">
        <f t="shared" si="53"/>
        <v>2013</v>
      </c>
    </row>
    <row r="3454" spans="1:5" x14ac:dyDescent="0.2">
      <c r="A3454" s="79">
        <v>41365</v>
      </c>
      <c r="B3454" s="77">
        <v>6.3953020545000001</v>
      </c>
      <c r="C3454" s="77">
        <v>4.1500000000000004</v>
      </c>
      <c r="E3454">
        <f t="shared" si="53"/>
        <v>2013</v>
      </c>
    </row>
    <row r="3455" spans="1:5" x14ac:dyDescent="0.2">
      <c r="A3455" s="79">
        <v>41362</v>
      </c>
      <c r="B3455" s="77">
        <v>6.3953020545000001</v>
      </c>
      <c r="C3455" s="77">
        <v>4.1500000000000004</v>
      </c>
      <c r="E3455">
        <f t="shared" si="53"/>
        <v>2013</v>
      </c>
    </row>
    <row r="3456" spans="1:5" x14ac:dyDescent="0.2">
      <c r="A3456" s="79">
        <v>41361</v>
      </c>
      <c r="B3456" s="77">
        <v>6.3914973037500005</v>
      </c>
      <c r="C3456" s="77">
        <v>4.1500000000000004</v>
      </c>
      <c r="E3456">
        <f t="shared" si="53"/>
        <v>2013</v>
      </c>
    </row>
    <row r="3457" spans="1:5" x14ac:dyDescent="0.2">
      <c r="A3457" s="79">
        <v>41360</v>
      </c>
      <c r="B3457" s="77">
        <v>6.3922167787499999</v>
      </c>
      <c r="C3457" s="77">
        <v>4.1500000000000004</v>
      </c>
      <c r="E3457">
        <f t="shared" si="53"/>
        <v>2013</v>
      </c>
    </row>
    <row r="3458" spans="1:5" x14ac:dyDescent="0.2">
      <c r="A3458" s="79">
        <v>41359</v>
      </c>
      <c r="B3458" s="77">
        <v>6.3949933957500003</v>
      </c>
      <c r="C3458" s="77">
        <v>4.1500000000000004</v>
      </c>
      <c r="E3458">
        <f t="shared" si="53"/>
        <v>2013</v>
      </c>
    </row>
    <row r="3459" spans="1:5" x14ac:dyDescent="0.2">
      <c r="A3459" s="79">
        <v>41358</v>
      </c>
      <c r="B3459" s="77">
        <v>6.3953020545000001</v>
      </c>
      <c r="C3459" s="77">
        <v>4.1500000000000004</v>
      </c>
      <c r="E3459">
        <f t="shared" si="53"/>
        <v>2013</v>
      </c>
    </row>
    <row r="3460" spans="1:5" x14ac:dyDescent="0.2">
      <c r="A3460" s="79">
        <v>41355</v>
      </c>
      <c r="B3460" s="77">
        <v>6.3937590390000008</v>
      </c>
      <c r="C3460" s="77">
        <v>4.1500000000000004</v>
      </c>
      <c r="E3460">
        <f t="shared" si="53"/>
        <v>2013</v>
      </c>
    </row>
    <row r="3461" spans="1:5" x14ac:dyDescent="0.2">
      <c r="A3461" s="79">
        <v>41354</v>
      </c>
      <c r="B3461" s="77">
        <v>6.3917028510000007</v>
      </c>
      <c r="C3461" s="77">
        <v>4.1500000000000004</v>
      </c>
      <c r="E3461">
        <f t="shared" si="53"/>
        <v>2013</v>
      </c>
    </row>
    <row r="3462" spans="1:5" x14ac:dyDescent="0.2">
      <c r="A3462" s="79">
        <v>41353</v>
      </c>
      <c r="B3462" s="77">
        <v>6.3942733245000003</v>
      </c>
      <c r="C3462" s="77">
        <v>4.1500000000000004</v>
      </c>
      <c r="E3462">
        <f t="shared" si="53"/>
        <v>2013</v>
      </c>
    </row>
    <row r="3463" spans="1:5" x14ac:dyDescent="0.2">
      <c r="A3463" s="79">
        <v>41352</v>
      </c>
      <c r="B3463" s="77">
        <v>6.3904697662499999</v>
      </c>
      <c r="C3463" s="77">
        <v>4.1500000000000004</v>
      </c>
      <c r="E3463">
        <f t="shared" si="53"/>
        <v>2013</v>
      </c>
    </row>
    <row r="3464" spans="1:5" x14ac:dyDescent="0.2">
      <c r="A3464" s="79">
        <v>41351</v>
      </c>
      <c r="B3464" s="77">
        <v>6.3901615447499998</v>
      </c>
      <c r="C3464" s="77">
        <v>4.1500000000000004</v>
      </c>
      <c r="E3464">
        <f t="shared" si="53"/>
        <v>2013</v>
      </c>
    </row>
    <row r="3465" spans="1:5" x14ac:dyDescent="0.2">
      <c r="A3465" s="79">
        <v>41348</v>
      </c>
      <c r="B3465" s="77">
        <v>6.3925251592499999</v>
      </c>
      <c r="C3465" s="77">
        <v>4.1500000000000004</v>
      </c>
      <c r="E3465">
        <f t="shared" si="53"/>
        <v>2013</v>
      </c>
    </row>
    <row r="3466" spans="1:5" x14ac:dyDescent="0.2">
      <c r="A3466" s="79">
        <v>41347</v>
      </c>
      <c r="B3466" s="77">
        <v>6.3911890027500009</v>
      </c>
      <c r="C3466" s="77">
        <v>3.95</v>
      </c>
      <c r="E3466">
        <f t="shared" si="53"/>
        <v>2013</v>
      </c>
    </row>
    <row r="3467" spans="1:5" x14ac:dyDescent="0.2">
      <c r="A3467" s="79">
        <v>41346</v>
      </c>
      <c r="B3467" s="77">
        <v>6.39211398525</v>
      </c>
      <c r="C3467" s="77">
        <v>3.95</v>
      </c>
      <c r="E3467">
        <f t="shared" ref="E3467:E3530" si="54">YEAR(A3467)</f>
        <v>2013</v>
      </c>
    </row>
    <row r="3468" spans="1:5" x14ac:dyDescent="0.2">
      <c r="A3468" s="79">
        <v>41345</v>
      </c>
      <c r="B3468" s="77">
        <v>6.38985340275</v>
      </c>
      <c r="C3468" s="77">
        <v>3.95</v>
      </c>
      <c r="E3468">
        <f t="shared" si="54"/>
        <v>2013</v>
      </c>
    </row>
    <row r="3469" spans="1:5" x14ac:dyDescent="0.2">
      <c r="A3469" s="79">
        <v>41344</v>
      </c>
      <c r="B3469" s="77">
        <v>6.3893398327499993</v>
      </c>
      <c r="C3469" s="77">
        <v>3.95</v>
      </c>
      <c r="E3469">
        <f t="shared" si="54"/>
        <v>2013</v>
      </c>
    </row>
    <row r="3470" spans="1:5" x14ac:dyDescent="0.2">
      <c r="A3470" s="79">
        <v>41341</v>
      </c>
      <c r="B3470" s="77">
        <v>6.3911890027500009</v>
      </c>
      <c r="C3470" s="77">
        <v>3.95</v>
      </c>
      <c r="E3470">
        <f t="shared" si="54"/>
        <v>2013</v>
      </c>
    </row>
    <row r="3471" spans="1:5" x14ac:dyDescent="0.2">
      <c r="A3471" s="79">
        <v>41340</v>
      </c>
      <c r="B3471" s="77">
        <v>6.3855421575000006</v>
      </c>
      <c r="C3471" s="77">
        <v>3.95</v>
      </c>
      <c r="E3471">
        <f t="shared" si="54"/>
        <v>2013</v>
      </c>
    </row>
    <row r="3472" spans="1:5" x14ac:dyDescent="0.2">
      <c r="A3472" s="79">
        <v>41339</v>
      </c>
      <c r="B3472" s="77">
        <v>6.3877997190000002</v>
      </c>
      <c r="C3472" s="77">
        <v>3.95</v>
      </c>
      <c r="E3472">
        <f t="shared" si="54"/>
        <v>2013</v>
      </c>
    </row>
    <row r="3473" spans="1:5" x14ac:dyDescent="0.2">
      <c r="A3473" s="79">
        <v>41338</v>
      </c>
      <c r="B3473" s="77">
        <v>6.3850293030000005</v>
      </c>
      <c r="C3473" s="77">
        <v>3.95</v>
      </c>
      <c r="E3473">
        <f t="shared" si="54"/>
        <v>2013</v>
      </c>
    </row>
    <row r="3474" spans="1:5" x14ac:dyDescent="0.2">
      <c r="A3474" s="79">
        <v>41337</v>
      </c>
      <c r="B3474" s="77">
        <v>6.3809294482499999</v>
      </c>
      <c r="C3474" s="77">
        <v>3.95</v>
      </c>
      <c r="E3474">
        <f t="shared" si="54"/>
        <v>2013</v>
      </c>
    </row>
    <row r="3475" spans="1:5" x14ac:dyDescent="0.2">
      <c r="A3475" s="79">
        <v>41334</v>
      </c>
      <c r="B3475" s="77">
        <v>6.3829787197500005</v>
      </c>
      <c r="C3475" s="77">
        <v>3.95</v>
      </c>
      <c r="E3475">
        <f t="shared" si="54"/>
        <v>2013</v>
      </c>
    </row>
    <row r="3476" spans="1:5" x14ac:dyDescent="0.2">
      <c r="A3476" s="79">
        <v>41333</v>
      </c>
      <c r="B3476" s="77">
        <v>6.38431145775</v>
      </c>
      <c r="C3476" s="77">
        <v>3.95</v>
      </c>
      <c r="E3476">
        <f t="shared" si="54"/>
        <v>2013</v>
      </c>
    </row>
    <row r="3477" spans="1:5" x14ac:dyDescent="0.2">
      <c r="A3477" s="79">
        <v>41332</v>
      </c>
      <c r="B3477" s="77">
        <v>6.3797004975</v>
      </c>
      <c r="C3477" s="77">
        <v>3.95</v>
      </c>
      <c r="E3477">
        <f t="shared" si="54"/>
        <v>2013</v>
      </c>
    </row>
    <row r="3478" spans="1:5" x14ac:dyDescent="0.2">
      <c r="A3478" s="79">
        <v>41331</v>
      </c>
      <c r="B3478" s="77">
        <v>6.3761188237499997</v>
      </c>
      <c r="C3478" s="77">
        <v>3.95</v>
      </c>
      <c r="E3478">
        <f t="shared" si="54"/>
        <v>2013</v>
      </c>
    </row>
    <row r="3479" spans="1:5" x14ac:dyDescent="0.2">
      <c r="A3479" s="79">
        <v>41330</v>
      </c>
      <c r="B3479" s="77">
        <v>6.4518714557500001</v>
      </c>
      <c r="C3479" s="77">
        <v>3.95</v>
      </c>
      <c r="E3479">
        <f t="shared" si="54"/>
        <v>2013</v>
      </c>
    </row>
    <row r="3480" spans="1:5" x14ac:dyDescent="0.2">
      <c r="A3480" s="79">
        <v>41327</v>
      </c>
      <c r="B3480" s="77">
        <v>6.4508373930000005</v>
      </c>
      <c r="C3480" s="77">
        <v>3.95</v>
      </c>
      <c r="E3480">
        <f t="shared" si="54"/>
        <v>2013</v>
      </c>
    </row>
    <row r="3481" spans="1:5" x14ac:dyDescent="0.2">
      <c r="A3481" s="79">
        <v>41326</v>
      </c>
      <c r="B3481" s="77">
        <v>6.4449497034999998</v>
      </c>
      <c r="C3481" s="77">
        <v>3.95</v>
      </c>
      <c r="E3481">
        <f t="shared" si="54"/>
        <v>2013</v>
      </c>
    </row>
    <row r="3482" spans="1:5" x14ac:dyDescent="0.2">
      <c r="A3482" s="79">
        <v>41325</v>
      </c>
      <c r="B3482" s="77">
        <v>6.4478405792500002</v>
      </c>
      <c r="C3482" s="77">
        <v>3.95</v>
      </c>
      <c r="E3482">
        <f t="shared" si="54"/>
        <v>2013</v>
      </c>
    </row>
    <row r="3483" spans="1:5" x14ac:dyDescent="0.2">
      <c r="A3483" s="79">
        <v>41324</v>
      </c>
      <c r="B3483" s="77">
        <v>6.4410305609999998</v>
      </c>
      <c r="C3483" s="77">
        <v>3.95</v>
      </c>
      <c r="E3483">
        <f t="shared" si="54"/>
        <v>2013</v>
      </c>
    </row>
    <row r="3484" spans="1:5" x14ac:dyDescent="0.2">
      <c r="A3484" s="79">
        <v>41323</v>
      </c>
      <c r="B3484" s="77">
        <v>6.4425770465000003</v>
      </c>
      <c r="C3484" s="77">
        <v>3.95</v>
      </c>
      <c r="E3484">
        <f t="shared" si="54"/>
        <v>2013</v>
      </c>
    </row>
    <row r="3485" spans="1:5" x14ac:dyDescent="0.2">
      <c r="A3485" s="79">
        <v>41320</v>
      </c>
      <c r="B3485" s="77">
        <v>6.4533196507499992</v>
      </c>
      <c r="C3485" s="77">
        <v>3.95</v>
      </c>
      <c r="E3485">
        <f t="shared" si="54"/>
        <v>2013</v>
      </c>
    </row>
    <row r="3486" spans="1:5" x14ac:dyDescent="0.2">
      <c r="A3486" s="79">
        <v>41319</v>
      </c>
      <c r="B3486" s="77">
        <v>6.453216168</v>
      </c>
      <c r="C3486" s="77">
        <v>3.95</v>
      </c>
      <c r="E3486">
        <f t="shared" si="54"/>
        <v>2013</v>
      </c>
    </row>
    <row r="3487" spans="1:5" x14ac:dyDescent="0.2">
      <c r="A3487" s="79">
        <v>41318</v>
      </c>
      <c r="B3487" s="77">
        <v>6.453216168</v>
      </c>
      <c r="C3487" s="77">
        <v>3.95</v>
      </c>
      <c r="E3487">
        <f t="shared" si="54"/>
        <v>2013</v>
      </c>
    </row>
    <row r="3488" spans="1:5" x14ac:dyDescent="0.2">
      <c r="A3488" s="79">
        <v>41317</v>
      </c>
      <c r="B3488" s="77">
        <v>6.453216168</v>
      </c>
      <c r="C3488" s="77">
        <v>3.95</v>
      </c>
      <c r="E3488">
        <f t="shared" si="54"/>
        <v>2013</v>
      </c>
    </row>
    <row r="3489" spans="1:5" x14ac:dyDescent="0.2">
      <c r="A3489" s="79">
        <v>41316</v>
      </c>
      <c r="B3489" s="77">
        <v>6.453216168</v>
      </c>
      <c r="C3489" s="77">
        <v>3.95</v>
      </c>
      <c r="E3489">
        <f t="shared" si="54"/>
        <v>2013</v>
      </c>
    </row>
    <row r="3490" spans="1:5" x14ac:dyDescent="0.2">
      <c r="A3490" s="79">
        <v>41313</v>
      </c>
      <c r="B3490" s="77">
        <v>6.453216168</v>
      </c>
      <c r="C3490" s="77">
        <v>3.95</v>
      </c>
      <c r="E3490">
        <f t="shared" si="54"/>
        <v>2013</v>
      </c>
    </row>
    <row r="3491" spans="1:5" x14ac:dyDescent="0.2">
      <c r="A3491" s="79">
        <v>41312</v>
      </c>
      <c r="B3491" s="77">
        <v>6.4530092830000001</v>
      </c>
      <c r="C3491" s="77">
        <v>3.95</v>
      </c>
      <c r="E3491">
        <f t="shared" si="54"/>
        <v>2013</v>
      </c>
    </row>
    <row r="3492" spans="1:5" x14ac:dyDescent="0.2">
      <c r="A3492" s="79">
        <v>41311</v>
      </c>
      <c r="B3492" s="77">
        <v>6.4539405069999995</v>
      </c>
      <c r="C3492" s="77">
        <v>3.95</v>
      </c>
      <c r="E3492">
        <f t="shared" si="54"/>
        <v>2013</v>
      </c>
    </row>
    <row r="3493" spans="1:5" x14ac:dyDescent="0.2">
      <c r="A3493" s="79">
        <v>41310</v>
      </c>
      <c r="B3493" s="77">
        <v>6.4565287027499991</v>
      </c>
      <c r="C3493" s="77">
        <v>3.95</v>
      </c>
      <c r="E3493">
        <f t="shared" si="54"/>
        <v>2013</v>
      </c>
    </row>
    <row r="3494" spans="1:5" x14ac:dyDescent="0.2">
      <c r="A3494" s="79">
        <v>41309</v>
      </c>
      <c r="B3494" s="77">
        <v>6.4529058002500008</v>
      </c>
      <c r="C3494" s="77">
        <v>3.95</v>
      </c>
      <c r="E3494">
        <f t="shared" si="54"/>
        <v>2013</v>
      </c>
    </row>
    <row r="3495" spans="1:5" x14ac:dyDescent="0.2">
      <c r="A3495" s="79">
        <v>41306</v>
      </c>
      <c r="B3495" s="77">
        <v>6.4583934852500002</v>
      </c>
      <c r="C3495" s="77">
        <v>3.95</v>
      </c>
      <c r="E3495">
        <f t="shared" si="54"/>
        <v>2013</v>
      </c>
    </row>
    <row r="3496" spans="1:5" x14ac:dyDescent="0.2">
      <c r="A3496" s="79">
        <v>41305</v>
      </c>
      <c r="B3496" s="77">
        <v>6.46742188225</v>
      </c>
      <c r="C3496" s="77">
        <v>3.95</v>
      </c>
      <c r="E3496">
        <f t="shared" si="54"/>
        <v>2013</v>
      </c>
    </row>
    <row r="3497" spans="1:5" x14ac:dyDescent="0.2">
      <c r="A3497" s="79">
        <v>41304</v>
      </c>
      <c r="B3497" s="77">
        <v>6.3852344527500007</v>
      </c>
      <c r="C3497" s="77">
        <v>3.95</v>
      </c>
      <c r="E3497">
        <f t="shared" si="54"/>
        <v>2013</v>
      </c>
    </row>
    <row r="3498" spans="1:5" x14ac:dyDescent="0.2">
      <c r="A3498" s="79">
        <v>41303</v>
      </c>
      <c r="B3498" s="77">
        <v>6.3814416270000001</v>
      </c>
      <c r="C3498" s="77">
        <v>3.95</v>
      </c>
      <c r="E3498">
        <f t="shared" si="54"/>
        <v>2013</v>
      </c>
    </row>
    <row r="3499" spans="1:5" x14ac:dyDescent="0.2">
      <c r="A3499" s="79">
        <v>41302</v>
      </c>
      <c r="B3499" s="77">
        <v>6.38328622575</v>
      </c>
      <c r="C3499" s="77">
        <v>3.95</v>
      </c>
      <c r="E3499">
        <f t="shared" si="54"/>
        <v>2013</v>
      </c>
    </row>
    <row r="3500" spans="1:5" x14ac:dyDescent="0.2">
      <c r="A3500" s="79">
        <v>41299</v>
      </c>
      <c r="B3500" s="77">
        <v>6.3853370077500005</v>
      </c>
      <c r="C3500" s="77">
        <v>3.95</v>
      </c>
      <c r="E3500">
        <f t="shared" si="54"/>
        <v>2013</v>
      </c>
    </row>
    <row r="3501" spans="1:5" x14ac:dyDescent="0.2">
      <c r="A3501" s="79">
        <v>41298</v>
      </c>
      <c r="B3501" s="77">
        <v>6.3927307859999996</v>
      </c>
      <c r="C3501" s="77">
        <v>3.95</v>
      </c>
      <c r="E3501">
        <f t="shared" si="54"/>
        <v>2013</v>
      </c>
    </row>
    <row r="3502" spans="1:5" x14ac:dyDescent="0.2">
      <c r="A3502" s="79">
        <v>41297</v>
      </c>
      <c r="B3502" s="77">
        <v>6.3881076622500004</v>
      </c>
      <c r="C3502" s="77">
        <v>3.95</v>
      </c>
      <c r="E3502">
        <f t="shared" si="54"/>
        <v>2013</v>
      </c>
    </row>
    <row r="3503" spans="1:5" x14ac:dyDescent="0.2">
      <c r="A3503" s="79">
        <v>41296</v>
      </c>
      <c r="B3503" s="77">
        <v>6.3860550914999994</v>
      </c>
      <c r="C3503" s="77">
        <v>3.95</v>
      </c>
      <c r="E3503">
        <f t="shared" si="54"/>
        <v>2013</v>
      </c>
    </row>
    <row r="3504" spans="1:5" x14ac:dyDescent="0.2">
      <c r="A3504" s="79">
        <v>41295</v>
      </c>
      <c r="B3504" s="77">
        <v>6.3845165279999998</v>
      </c>
      <c r="C3504" s="77">
        <v>3.95</v>
      </c>
      <c r="E3504">
        <f t="shared" si="54"/>
        <v>2013</v>
      </c>
    </row>
    <row r="3505" spans="1:5" x14ac:dyDescent="0.2">
      <c r="A3505" s="79">
        <v>41292</v>
      </c>
      <c r="B3505" s="77">
        <v>6.3911890027500009</v>
      </c>
      <c r="C3505" s="77">
        <v>3.95</v>
      </c>
      <c r="E3505">
        <f t="shared" si="54"/>
        <v>2013</v>
      </c>
    </row>
    <row r="3506" spans="1:5" x14ac:dyDescent="0.2">
      <c r="A3506" s="79">
        <v>41291</v>
      </c>
      <c r="B3506" s="77">
        <v>6.3901615447499998</v>
      </c>
      <c r="C3506" s="77">
        <v>3.95</v>
      </c>
      <c r="E3506">
        <f t="shared" si="54"/>
        <v>2013</v>
      </c>
    </row>
    <row r="3507" spans="1:5" x14ac:dyDescent="0.2">
      <c r="A3507" s="79">
        <v>41290</v>
      </c>
      <c r="B3507" s="77">
        <v>6.3896479747499999</v>
      </c>
      <c r="C3507" s="77">
        <v>3.95</v>
      </c>
      <c r="E3507">
        <f t="shared" si="54"/>
        <v>2013</v>
      </c>
    </row>
    <row r="3508" spans="1:5" x14ac:dyDescent="0.2">
      <c r="A3508" s="79">
        <v>41289</v>
      </c>
      <c r="B3508" s="77">
        <v>6.3924223657499999</v>
      </c>
      <c r="C3508" s="77">
        <v>3.95</v>
      </c>
      <c r="E3508">
        <f t="shared" si="54"/>
        <v>2013</v>
      </c>
    </row>
    <row r="3509" spans="1:5" x14ac:dyDescent="0.2">
      <c r="A3509" s="79">
        <v>41288</v>
      </c>
      <c r="B3509" s="77">
        <v>6.3865681050000003</v>
      </c>
      <c r="C3509" s="77">
        <v>3.95</v>
      </c>
      <c r="E3509">
        <f t="shared" si="54"/>
        <v>2013</v>
      </c>
    </row>
    <row r="3510" spans="1:5" x14ac:dyDescent="0.2">
      <c r="A3510" s="79">
        <v>41285</v>
      </c>
      <c r="B3510" s="77">
        <v>6.3939647452499999</v>
      </c>
      <c r="C3510" s="77">
        <v>3.95</v>
      </c>
      <c r="E3510">
        <f t="shared" si="54"/>
        <v>2013</v>
      </c>
    </row>
    <row r="3511" spans="1:5" x14ac:dyDescent="0.2">
      <c r="A3511" s="79">
        <v>41284</v>
      </c>
      <c r="B3511" s="77">
        <v>6.3849267479999998</v>
      </c>
      <c r="C3511" s="77">
        <v>3.95</v>
      </c>
      <c r="E3511">
        <f t="shared" si="54"/>
        <v>2013</v>
      </c>
    </row>
    <row r="3512" spans="1:5" x14ac:dyDescent="0.2">
      <c r="A3512" s="79">
        <v>41283</v>
      </c>
      <c r="B3512" s="77">
        <v>6.3793933492499999</v>
      </c>
      <c r="C3512" s="77">
        <v>3.95</v>
      </c>
      <c r="E3512">
        <f t="shared" si="54"/>
        <v>2013</v>
      </c>
    </row>
    <row r="3513" spans="1:5" x14ac:dyDescent="0.2">
      <c r="A3513" s="79">
        <v>41282</v>
      </c>
      <c r="B3513" s="77">
        <v>6.3854396025</v>
      </c>
      <c r="C3513" s="77">
        <v>3.75</v>
      </c>
      <c r="E3513">
        <f t="shared" si="54"/>
        <v>2013</v>
      </c>
    </row>
    <row r="3514" spans="1:5" x14ac:dyDescent="0.2">
      <c r="A3514" s="79">
        <v>41281</v>
      </c>
      <c r="B3514" s="77">
        <v>6.3795981412499998</v>
      </c>
      <c r="C3514" s="77">
        <v>3.75</v>
      </c>
      <c r="E3514">
        <f t="shared" si="54"/>
        <v>2013</v>
      </c>
    </row>
    <row r="3515" spans="1:5" x14ac:dyDescent="0.2">
      <c r="A3515" s="79">
        <v>41278</v>
      </c>
      <c r="B3515" s="77">
        <v>6.37877913225</v>
      </c>
      <c r="C3515" s="77">
        <v>3.75</v>
      </c>
      <c r="E3515">
        <f t="shared" si="54"/>
        <v>2013</v>
      </c>
    </row>
    <row r="3516" spans="1:5" x14ac:dyDescent="0.2">
      <c r="A3516" s="79">
        <v>41277</v>
      </c>
      <c r="B3516" s="77">
        <v>6.2156136149999996</v>
      </c>
      <c r="C3516" s="77">
        <v>3.75</v>
      </c>
      <c r="E3516">
        <f t="shared" si="54"/>
        <v>2013</v>
      </c>
    </row>
    <row r="3517" spans="1:5" x14ac:dyDescent="0.2">
      <c r="A3517" s="79">
        <v>41276</v>
      </c>
      <c r="B3517" s="77">
        <v>6.2149158050000004</v>
      </c>
      <c r="C3517" s="77">
        <v>3.75</v>
      </c>
      <c r="E3517">
        <f t="shared" si="54"/>
        <v>2013</v>
      </c>
    </row>
    <row r="3518" spans="1:5" x14ac:dyDescent="0.2">
      <c r="A3518" s="79">
        <v>41275</v>
      </c>
      <c r="B3518" s="77">
        <v>6.2113294537499995</v>
      </c>
      <c r="C3518" s="77">
        <v>3.75</v>
      </c>
      <c r="E3518">
        <f t="shared" si="54"/>
        <v>2013</v>
      </c>
    </row>
    <row r="3519" spans="1:5" x14ac:dyDescent="0.2">
      <c r="A3519" s="79">
        <v>41274</v>
      </c>
      <c r="B3519" s="77">
        <v>6.2166107687499998</v>
      </c>
      <c r="C3519" s="77">
        <v>3.75</v>
      </c>
      <c r="E3519">
        <f t="shared" si="54"/>
        <v>2012</v>
      </c>
    </row>
    <row r="3520" spans="1:5" x14ac:dyDescent="0.2">
      <c r="A3520" s="79">
        <v>41271</v>
      </c>
      <c r="B3520" s="77">
        <v>6.2166107687499998</v>
      </c>
      <c r="C3520" s="77">
        <v>3.75</v>
      </c>
      <c r="E3520">
        <f t="shared" si="54"/>
        <v>2012</v>
      </c>
    </row>
    <row r="3521" spans="1:5" x14ac:dyDescent="0.2">
      <c r="A3521" s="79">
        <v>41270</v>
      </c>
      <c r="B3521" s="77">
        <v>6.2107321612500002</v>
      </c>
      <c r="C3521" s="77">
        <v>3.75</v>
      </c>
      <c r="E3521">
        <f t="shared" si="54"/>
        <v>2012</v>
      </c>
    </row>
    <row r="3522" spans="1:5" x14ac:dyDescent="0.2">
      <c r="A3522" s="79">
        <v>41269</v>
      </c>
      <c r="B3522" s="77">
        <v>6.2085429412500002</v>
      </c>
      <c r="C3522" s="77">
        <v>3.75</v>
      </c>
      <c r="E3522">
        <f t="shared" si="54"/>
        <v>2012</v>
      </c>
    </row>
    <row r="3523" spans="1:5" x14ac:dyDescent="0.2">
      <c r="A3523" s="79">
        <v>41268</v>
      </c>
      <c r="B3523" s="77">
        <v>6.2145171062499998</v>
      </c>
      <c r="C3523" s="77">
        <v>3.75</v>
      </c>
      <c r="E3523">
        <f t="shared" si="54"/>
        <v>2012</v>
      </c>
    </row>
    <row r="3524" spans="1:5" x14ac:dyDescent="0.2">
      <c r="A3524" s="79">
        <v>41267</v>
      </c>
      <c r="B3524" s="77">
        <v>6.2114290412499997</v>
      </c>
      <c r="C3524" s="77">
        <v>3.75</v>
      </c>
      <c r="E3524">
        <f t="shared" si="54"/>
        <v>2012</v>
      </c>
    </row>
    <row r="3525" spans="1:5" x14ac:dyDescent="0.2">
      <c r="A3525" s="79">
        <v>41264</v>
      </c>
      <c r="B3525" s="77">
        <v>6.2175084899999993</v>
      </c>
      <c r="C3525" s="77">
        <v>3.75</v>
      </c>
      <c r="E3525">
        <f t="shared" si="54"/>
        <v>2012</v>
      </c>
    </row>
    <row r="3526" spans="1:5" x14ac:dyDescent="0.2">
      <c r="A3526" s="79">
        <v>41263</v>
      </c>
      <c r="B3526" s="77">
        <v>6.2147164362499998</v>
      </c>
      <c r="C3526" s="77">
        <v>3.75</v>
      </c>
      <c r="E3526">
        <f t="shared" si="54"/>
        <v>2012</v>
      </c>
    </row>
    <row r="3527" spans="1:5" x14ac:dyDescent="0.2">
      <c r="A3527" s="79">
        <v>41262</v>
      </c>
      <c r="B3527" s="77">
        <v>6.2157133187499998</v>
      </c>
      <c r="C3527" s="77">
        <v>3.75</v>
      </c>
      <c r="E3527">
        <f t="shared" si="54"/>
        <v>2012</v>
      </c>
    </row>
    <row r="3528" spans="1:5" x14ac:dyDescent="0.2">
      <c r="A3528" s="79">
        <v>41261</v>
      </c>
      <c r="B3528" s="77">
        <v>6.2129228925</v>
      </c>
      <c r="C3528" s="77">
        <v>3.75</v>
      </c>
      <c r="E3528">
        <f t="shared" si="54"/>
        <v>2012</v>
      </c>
    </row>
    <row r="3529" spans="1:5" x14ac:dyDescent="0.2">
      <c r="A3529" s="79">
        <v>41260</v>
      </c>
      <c r="B3529" s="77">
        <v>6.2092393562500003</v>
      </c>
      <c r="C3529" s="77">
        <v>3.75</v>
      </c>
      <c r="E3529">
        <f t="shared" si="54"/>
        <v>2012</v>
      </c>
    </row>
    <row r="3530" spans="1:5" x14ac:dyDescent="0.2">
      <c r="A3530" s="79">
        <v>41257</v>
      </c>
      <c r="B3530" s="77">
        <v>6.2039705574999999</v>
      </c>
      <c r="C3530" s="77">
        <v>3.75</v>
      </c>
      <c r="E3530">
        <f t="shared" si="54"/>
        <v>2012</v>
      </c>
    </row>
    <row r="3531" spans="1:5" x14ac:dyDescent="0.2">
      <c r="A3531" s="79">
        <v>41256</v>
      </c>
      <c r="B3531" s="77">
        <v>6.213420985</v>
      </c>
      <c r="C3531" s="77">
        <v>3.75</v>
      </c>
      <c r="E3531">
        <f t="shared" ref="E3531:E3594" si="55">YEAR(A3531)</f>
        <v>2012</v>
      </c>
    </row>
    <row r="3532" spans="1:5" x14ac:dyDescent="0.2">
      <c r="A3532" s="79">
        <v>41255</v>
      </c>
      <c r="B3532" s="77">
        <v>6.1948459012500008</v>
      </c>
      <c r="C3532" s="77">
        <v>3.75</v>
      </c>
      <c r="E3532">
        <f t="shared" si="55"/>
        <v>2012</v>
      </c>
    </row>
    <row r="3533" spans="1:5" x14ac:dyDescent="0.2">
      <c r="A3533" s="79">
        <v>41254</v>
      </c>
      <c r="B3533" s="77">
        <v>6.2038712024999993</v>
      </c>
      <c r="C3533" s="77">
        <v>3.75</v>
      </c>
      <c r="E3533">
        <f t="shared" si="55"/>
        <v>2012</v>
      </c>
    </row>
    <row r="3534" spans="1:5" x14ac:dyDescent="0.2">
      <c r="A3534" s="79">
        <v>41253</v>
      </c>
      <c r="B3534" s="77">
        <v>6.2088413937500002</v>
      </c>
      <c r="C3534" s="77">
        <v>3.75</v>
      </c>
      <c r="E3534">
        <f t="shared" si="55"/>
        <v>2012</v>
      </c>
    </row>
    <row r="3535" spans="1:5" x14ac:dyDescent="0.2">
      <c r="A3535" s="79">
        <v>41250</v>
      </c>
      <c r="B3535" s="77">
        <v>6.2244996487500002</v>
      </c>
      <c r="C3535" s="77">
        <v>3.75</v>
      </c>
      <c r="E3535">
        <f t="shared" si="55"/>
        <v>2012</v>
      </c>
    </row>
    <row r="3536" spans="1:5" x14ac:dyDescent="0.2">
      <c r="A3536" s="79">
        <v>41249</v>
      </c>
      <c r="B3536" s="77">
        <v>6.2219010737499998</v>
      </c>
      <c r="C3536" s="77">
        <v>3.75</v>
      </c>
      <c r="E3536">
        <f t="shared" si="55"/>
        <v>2012</v>
      </c>
    </row>
    <row r="3537" spans="1:5" x14ac:dyDescent="0.2">
      <c r="A3537" s="79">
        <v>41248</v>
      </c>
      <c r="B3537" s="77">
        <v>6.2234000012499999</v>
      </c>
      <c r="C3537" s="77">
        <v>3.75</v>
      </c>
      <c r="E3537">
        <f t="shared" si="55"/>
        <v>2012</v>
      </c>
    </row>
    <row r="3538" spans="1:5" x14ac:dyDescent="0.2">
      <c r="A3538" s="79">
        <v>41247</v>
      </c>
      <c r="B3538" s="77">
        <v>6.2214016250000004</v>
      </c>
      <c r="C3538" s="77">
        <v>3.75</v>
      </c>
      <c r="E3538">
        <f t="shared" si="55"/>
        <v>2012</v>
      </c>
    </row>
    <row r="3539" spans="1:5" x14ac:dyDescent="0.2">
      <c r="A3539" s="79">
        <v>41246</v>
      </c>
      <c r="B3539" s="77">
        <v>6.2189054662499998</v>
      </c>
      <c r="C3539" s="77">
        <v>3.75</v>
      </c>
      <c r="E3539">
        <f t="shared" si="55"/>
        <v>2012</v>
      </c>
    </row>
    <row r="3540" spans="1:5" x14ac:dyDescent="0.2">
      <c r="A3540" s="79">
        <v>41243</v>
      </c>
      <c r="B3540" s="77">
        <v>6.2185062637500002</v>
      </c>
      <c r="C3540" s="77">
        <v>3.75</v>
      </c>
      <c r="E3540">
        <f t="shared" si="55"/>
        <v>2012</v>
      </c>
    </row>
    <row r="3541" spans="1:5" x14ac:dyDescent="0.2">
      <c r="A3541" s="79">
        <v>41242</v>
      </c>
      <c r="B3541" s="77">
        <v>6.2188056849999995</v>
      </c>
      <c r="C3541" s="77">
        <v>3.75</v>
      </c>
      <c r="E3541">
        <f t="shared" si="55"/>
        <v>2012</v>
      </c>
    </row>
    <row r="3542" spans="1:5" x14ac:dyDescent="0.2">
      <c r="A3542" s="79">
        <v>41241</v>
      </c>
      <c r="B3542" s="77">
        <v>6.2262998962500005</v>
      </c>
      <c r="C3542" s="77">
        <v>3.75</v>
      </c>
      <c r="E3542">
        <f t="shared" si="55"/>
        <v>2012</v>
      </c>
    </row>
    <row r="3543" spans="1:5" x14ac:dyDescent="0.2">
      <c r="A3543" s="79">
        <v>41240</v>
      </c>
      <c r="B3543" s="77">
        <v>6.2266000537500004</v>
      </c>
      <c r="C3543" s="77">
        <v>3.75</v>
      </c>
      <c r="E3543">
        <f t="shared" si="55"/>
        <v>2012</v>
      </c>
    </row>
    <row r="3544" spans="1:5" x14ac:dyDescent="0.2">
      <c r="A3544" s="79">
        <v>41239</v>
      </c>
      <c r="B3544" s="77">
        <v>6.2234000012499999</v>
      </c>
      <c r="C3544" s="77">
        <v>3.75</v>
      </c>
      <c r="E3544">
        <f t="shared" si="55"/>
        <v>2012</v>
      </c>
    </row>
    <row r="3545" spans="1:5" x14ac:dyDescent="0.2">
      <c r="A3545" s="79">
        <v>41236</v>
      </c>
      <c r="B3545" s="77">
        <v>6.2171094812499996</v>
      </c>
      <c r="C3545" s="77">
        <v>3.75</v>
      </c>
      <c r="E3545">
        <f t="shared" si="55"/>
        <v>2012</v>
      </c>
    </row>
    <row r="3546" spans="1:5" x14ac:dyDescent="0.2">
      <c r="A3546" s="79">
        <v>41235</v>
      </c>
      <c r="B3546" s="77">
        <v>6.2149158050000004</v>
      </c>
      <c r="C3546" s="77">
        <v>3.75</v>
      </c>
      <c r="E3546">
        <f t="shared" si="55"/>
        <v>2012</v>
      </c>
    </row>
    <row r="3547" spans="1:5" x14ac:dyDescent="0.2">
      <c r="A3547" s="79">
        <v>41234</v>
      </c>
      <c r="B3547" s="77">
        <v>6.2156136149999996</v>
      </c>
      <c r="C3547" s="77">
        <v>3.75</v>
      </c>
      <c r="E3547">
        <f t="shared" si="55"/>
        <v>2012</v>
      </c>
    </row>
    <row r="3548" spans="1:5" x14ac:dyDescent="0.2">
      <c r="A3548" s="79">
        <v>41233</v>
      </c>
      <c r="B3548" s="77">
        <v>6.21222566375</v>
      </c>
      <c r="C3548" s="77">
        <v>3.75</v>
      </c>
      <c r="E3548">
        <f t="shared" si="55"/>
        <v>2012</v>
      </c>
    </row>
    <row r="3549" spans="1:5" x14ac:dyDescent="0.2">
      <c r="A3549" s="79">
        <v>41232</v>
      </c>
      <c r="B3549" s="77">
        <v>6.2114290412499997</v>
      </c>
      <c r="C3549" s="77">
        <v>3.75</v>
      </c>
      <c r="E3549">
        <f t="shared" si="55"/>
        <v>2012</v>
      </c>
    </row>
    <row r="3550" spans="1:5" x14ac:dyDescent="0.2">
      <c r="A3550" s="79">
        <v>41229</v>
      </c>
      <c r="B3550" s="77">
        <v>6.2097368675000002</v>
      </c>
      <c r="C3550" s="77">
        <v>3.75</v>
      </c>
      <c r="E3550">
        <f t="shared" si="55"/>
        <v>2012</v>
      </c>
    </row>
    <row r="3551" spans="1:5" x14ac:dyDescent="0.2">
      <c r="A3551" s="79">
        <v>41228</v>
      </c>
      <c r="B3551" s="77">
        <v>6.2139191937499998</v>
      </c>
      <c r="C3551" s="77">
        <v>3.75</v>
      </c>
      <c r="E3551">
        <f t="shared" si="55"/>
        <v>2012</v>
      </c>
    </row>
    <row r="3552" spans="1:5" ht="16" x14ac:dyDescent="0.2">
      <c r="A3552" s="79">
        <v>41227</v>
      </c>
      <c r="B3552" s="77">
        <v>6.2236998487499999</v>
      </c>
      <c r="C3552" s="78" t="s">
        <v>481</v>
      </c>
      <c r="E3552">
        <f t="shared" si="55"/>
        <v>2012</v>
      </c>
    </row>
    <row r="3553" spans="1:5" ht="16" x14ac:dyDescent="0.2">
      <c r="A3553" s="79">
        <v>41226</v>
      </c>
      <c r="B3553" s="77">
        <v>6.2167105112500005</v>
      </c>
      <c r="C3553" s="78" t="s">
        <v>481</v>
      </c>
      <c r="E3553">
        <f t="shared" si="55"/>
        <v>2012</v>
      </c>
    </row>
    <row r="3554" spans="1:5" ht="16" x14ac:dyDescent="0.2">
      <c r="A3554" s="79">
        <v>41225</v>
      </c>
      <c r="B3554" s="77">
        <v>6.2159127262499991</v>
      </c>
      <c r="C3554" s="78" t="s">
        <v>481</v>
      </c>
      <c r="E3554">
        <f t="shared" si="55"/>
        <v>2012</v>
      </c>
    </row>
    <row r="3555" spans="1:5" ht="16" x14ac:dyDescent="0.2">
      <c r="A3555" s="79">
        <v>41222</v>
      </c>
      <c r="B3555" s="77">
        <v>6.2037718862500002</v>
      </c>
      <c r="C3555" s="78" t="s">
        <v>481</v>
      </c>
      <c r="E3555">
        <f t="shared" si="55"/>
        <v>2012</v>
      </c>
    </row>
    <row r="3556" spans="1:5" ht="16" x14ac:dyDescent="0.2">
      <c r="A3556" s="79">
        <v>41221</v>
      </c>
      <c r="B3556" s="77">
        <v>6.2004960387500008</v>
      </c>
      <c r="C3556" s="78" t="s">
        <v>481</v>
      </c>
      <c r="E3556">
        <f t="shared" si="55"/>
        <v>2012</v>
      </c>
    </row>
    <row r="3557" spans="1:5" ht="16" x14ac:dyDescent="0.2">
      <c r="A3557" s="79">
        <v>41220</v>
      </c>
      <c r="B3557" s="77">
        <v>6.1822939237500005</v>
      </c>
      <c r="C3557" s="78" t="s">
        <v>481</v>
      </c>
      <c r="E3557">
        <f t="shared" si="55"/>
        <v>2012</v>
      </c>
    </row>
    <row r="3558" spans="1:5" ht="16" x14ac:dyDescent="0.2">
      <c r="A3558" s="79">
        <v>41219</v>
      </c>
      <c r="B3558" s="77">
        <v>6.1749051900000005</v>
      </c>
      <c r="C3558" s="78" t="s">
        <v>481</v>
      </c>
      <c r="E3558">
        <f t="shared" si="55"/>
        <v>2012</v>
      </c>
    </row>
    <row r="3559" spans="1:5" ht="16" x14ac:dyDescent="0.2">
      <c r="A3559" s="79">
        <v>41218</v>
      </c>
      <c r="B3559" s="77">
        <v>6.2033746212499992</v>
      </c>
      <c r="C3559" s="78" t="s">
        <v>481</v>
      </c>
      <c r="E3559">
        <f t="shared" si="55"/>
        <v>2012</v>
      </c>
    </row>
    <row r="3560" spans="1:5" ht="16" x14ac:dyDescent="0.2">
      <c r="A3560" s="79">
        <v>41215</v>
      </c>
      <c r="B3560" s="77">
        <v>6.2037718862500002</v>
      </c>
      <c r="C3560" s="78" t="s">
        <v>481</v>
      </c>
      <c r="E3560">
        <f t="shared" si="55"/>
        <v>2012</v>
      </c>
    </row>
    <row r="3561" spans="1:5" ht="16" x14ac:dyDescent="0.2">
      <c r="A3561" s="79">
        <v>41214</v>
      </c>
      <c r="B3561" s="77">
        <v>6.2046659262499997</v>
      </c>
      <c r="C3561" s="78" t="s">
        <v>481</v>
      </c>
      <c r="E3561">
        <f t="shared" si="55"/>
        <v>2012</v>
      </c>
    </row>
    <row r="3562" spans="1:5" ht="16" x14ac:dyDescent="0.2">
      <c r="A3562" s="79">
        <v>41213</v>
      </c>
      <c r="B3562" s="77">
        <v>6.2096373574999992</v>
      </c>
      <c r="C3562" s="78" t="s">
        <v>481</v>
      </c>
      <c r="E3562">
        <f t="shared" si="55"/>
        <v>2012</v>
      </c>
    </row>
    <row r="3563" spans="1:5" ht="16" x14ac:dyDescent="0.2">
      <c r="A3563" s="79">
        <v>41212</v>
      </c>
      <c r="B3563" s="77">
        <v>6.2084434699999997</v>
      </c>
      <c r="C3563" s="78" t="s">
        <v>481</v>
      </c>
      <c r="E3563">
        <f t="shared" si="55"/>
        <v>2012</v>
      </c>
    </row>
    <row r="3564" spans="1:5" ht="16" x14ac:dyDescent="0.2">
      <c r="A3564" s="79">
        <v>41211</v>
      </c>
      <c r="B3564" s="77">
        <v>6.2053614500000007</v>
      </c>
      <c r="C3564" s="78" t="s">
        <v>481</v>
      </c>
      <c r="E3564">
        <f t="shared" si="55"/>
        <v>2012</v>
      </c>
    </row>
    <row r="3565" spans="1:5" ht="16" x14ac:dyDescent="0.2">
      <c r="A3565" s="79">
        <v>41208</v>
      </c>
      <c r="B3565" s="77">
        <v>6.1970254337499995</v>
      </c>
      <c r="C3565" s="78" t="s">
        <v>481</v>
      </c>
      <c r="E3565">
        <f t="shared" si="55"/>
        <v>2012</v>
      </c>
    </row>
    <row r="3566" spans="1:5" ht="16" x14ac:dyDescent="0.2">
      <c r="A3566" s="79">
        <v>41207</v>
      </c>
      <c r="B3566" s="77">
        <v>6.2051627012499999</v>
      </c>
      <c r="C3566" s="78" t="s">
        <v>481</v>
      </c>
      <c r="E3566">
        <f t="shared" si="55"/>
        <v>2012</v>
      </c>
    </row>
    <row r="3567" spans="1:5" ht="16" x14ac:dyDescent="0.2">
      <c r="A3567" s="79">
        <v>41206</v>
      </c>
      <c r="B3567" s="77">
        <v>6.2012898712500002</v>
      </c>
      <c r="C3567" s="78" t="s">
        <v>481</v>
      </c>
      <c r="E3567">
        <f t="shared" si="55"/>
        <v>2012</v>
      </c>
    </row>
    <row r="3568" spans="1:5" ht="16" x14ac:dyDescent="0.2">
      <c r="A3568" s="79">
        <v>41205</v>
      </c>
      <c r="B3568" s="77">
        <v>6.1977192525000007</v>
      </c>
      <c r="C3568" s="78" t="s">
        <v>481</v>
      </c>
      <c r="E3568">
        <f t="shared" si="55"/>
        <v>2012</v>
      </c>
    </row>
    <row r="3569" spans="1:5" ht="16" x14ac:dyDescent="0.2">
      <c r="A3569" s="79">
        <v>41204</v>
      </c>
      <c r="B3569" s="77">
        <v>6.1928163312499995</v>
      </c>
      <c r="C3569" s="78" t="s">
        <v>481</v>
      </c>
      <c r="E3569">
        <f t="shared" si="55"/>
        <v>2012</v>
      </c>
    </row>
    <row r="3570" spans="1:5" ht="16" x14ac:dyDescent="0.2">
      <c r="A3570" s="79">
        <v>41201</v>
      </c>
      <c r="B3570" s="77">
        <v>6.1955392162500003</v>
      </c>
      <c r="C3570" s="78" t="s">
        <v>481</v>
      </c>
      <c r="E3570">
        <f t="shared" si="55"/>
        <v>2012</v>
      </c>
    </row>
    <row r="3571" spans="1:5" ht="16" x14ac:dyDescent="0.2">
      <c r="A3571" s="79">
        <v>41200</v>
      </c>
      <c r="B3571" s="77">
        <v>6.1976201299999998</v>
      </c>
      <c r="C3571" s="78" t="s">
        <v>481</v>
      </c>
      <c r="E3571">
        <f t="shared" si="55"/>
        <v>2012</v>
      </c>
    </row>
    <row r="3572" spans="1:5" ht="16" x14ac:dyDescent="0.2">
      <c r="A3572" s="79">
        <v>41199</v>
      </c>
      <c r="B3572" s="77">
        <v>6.1947468562500001</v>
      </c>
      <c r="C3572" s="78" t="s">
        <v>481</v>
      </c>
      <c r="E3572">
        <f t="shared" si="55"/>
        <v>2012</v>
      </c>
    </row>
    <row r="3573" spans="1:5" ht="16" x14ac:dyDescent="0.2">
      <c r="A3573" s="79">
        <v>41198</v>
      </c>
      <c r="B3573" s="77">
        <v>6.1834777362500004</v>
      </c>
      <c r="C3573" s="78" t="s">
        <v>481</v>
      </c>
      <c r="E3573">
        <f t="shared" si="55"/>
        <v>2012</v>
      </c>
    </row>
    <row r="3574" spans="1:5" ht="16" x14ac:dyDescent="0.2">
      <c r="A3574" s="79">
        <v>41197</v>
      </c>
      <c r="B3574" s="77">
        <v>6.1800261575000004</v>
      </c>
      <c r="C3574" s="78" t="s">
        <v>481</v>
      </c>
      <c r="E3574">
        <f t="shared" si="55"/>
        <v>2012</v>
      </c>
    </row>
    <row r="3575" spans="1:5" ht="16" x14ac:dyDescent="0.2">
      <c r="A3575" s="79">
        <v>41194</v>
      </c>
      <c r="B3575" s="77">
        <v>6.1833790787500007</v>
      </c>
      <c r="C3575" s="78" t="s">
        <v>481</v>
      </c>
      <c r="E3575">
        <f t="shared" si="55"/>
        <v>2012</v>
      </c>
    </row>
    <row r="3576" spans="1:5" ht="16" x14ac:dyDescent="0.2">
      <c r="A3576" s="79">
        <v>41193</v>
      </c>
      <c r="B3576" s="77">
        <v>6.17136487375</v>
      </c>
      <c r="C3576" s="78" t="s">
        <v>481</v>
      </c>
      <c r="E3576">
        <f t="shared" si="55"/>
        <v>2012</v>
      </c>
    </row>
    <row r="3577" spans="1:5" ht="16" x14ac:dyDescent="0.2">
      <c r="A3577" s="79">
        <v>41192</v>
      </c>
      <c r="B3577" s="77">
        <v>6.0715249334999992</v>
      </c>
      <c r="C3577" s="78" t="s">
        <v>481</v>
      </c>
      <c r="E3577">
        <f t="shared" si="55"/>
        <v>2012</v>
      </c>
    </row>
    <row r="3578" spans="1:5" ht="16" x14ac:dyDescent="0.2">
      <c r="A3578" s="79">
        <v>41191</v>
      </c>
      <c r="B3578" s="77">
        <v>6.0801144682499997</v>
      </c>
      <c r="C3578" s="78" t="s">
        <v>481</v>
      </c>
      <c r="E3578">
        <f t="shared" si="55"/>
        <v>2012</v>
      </c>
    </row>
    <row r="3579" spans="1:5" ht="16" x14ac:dyDescent="0.2">
      <c r="A3579" s="79">
        <v>41190</v>
      </c>
      <c r="B3579" s="77">
        <v>6.0799211527499999</v>
      </c>
      <c r="C3579" s="78" t="s">
        <v>481</v>
      </c>
      <c r="E3579">
        <f t="shared" si="55"/>
        <v>2012</v>
      </c>
    </row>
    <row r="3580" spans="1:5" ht="16" x14ac:dyDescent="0.2">
      <c r="A3580" s="79">
        <v>41187</v>
      </c>
      <c r="B3580" s="77">
        <v>5.9696064047499995</v>
      </c>
      <c r="C3580" s="78" t="s">
        <v>481</v>
      </c>
      <c r="E3580">
        <f t="shared" si="55"/>
        <v>2012</v>
      </c>
    </row>
    <row r="3581" spans="1:5" ht="16" x14ac:dyDescent="0.2">
      <c r="A3581" s="79">
        <v>41186</v>
      </c>
      <c r="B3581" s="77">
        <v>5.9682850792499993</v>
      </c>
      <c r="C3581" s="78" t="s">
        <v>481</v>
      </c>
      <c r="E3581">
        <f t="shared" si="55"/>
        <v>2012</v>
      </c>
    </row>
    <row r="3582" spans="1:5" ht="16" x14ac:dyDescent="0.2">
      <c r="A3582" s="79">
        <v>41185</v>
      </c>
      <c r="B3582" s="77">
        <v>5.9853181434999998</v>
      </c>
      <c r="C3582" s="78" t="s">
        <v>481</v>
      </c>
      <c r="E3582">
        <f t="shared" si="55"/>
        <v>2012</v>
      </c>
    </row>
    <row r="3583" spans="1:5" ht="16" x14ac:dyDescent="0.2">
      <c r="A3583" s="79">
        <v>41184</v>
      </c>
      <c r="B3583" s="77">
        <v>6.0025441102500006</v>
      </c>
      <c r="C3583" s="78" t="s">
        <v>481</v>
      </c>
      <c r="E3583">
        <f t="shared" si="55"/>
        <v>2012</v>
      </c>
    </row>
    <row r="3584" spans="1:5" ht="16" x14ac:dyDescent="0.2">
      <c r="A3584" s="79">
        <v>41183</v>
      </c>
      <c r="B3584" s="77">
        <v>6.00569548025</v>
      </c>
      <c r="C3584" s="78" t="s">
        <v>481</v>
      </c>
      <c r="E3584">
        <f t="shared" si="55"/>
        <v>2012</v>
      </c>
    </row>
    <row r="3585" spans="1:5" ht="16" x14ac:dyDescent="0.2">
      <c r="A3585" s="79">
        <v>41180</v>
      </c>
      <c r="B3585" s="77">
        <v>6.00407162625</v>
      </c>
      <c r="C3585" s="78" t="s">
        <v>481</v>
      </c>
      <c r="E3585">
        <f t="shared" si="55"/>
        <v>2012</v>
      </c>
    </row>
    <row r="3586" spans="1:5" ht="16" x14ac:dyDescent="0.2">
      <c r="A3586" s="79">
        <v>41179</v>
      </c>
      <c r="B3586" s="77">
        <v>5.9871217252499997</v>
      </c>
      <c r="C3586" s="78" t="s">
        <v>481</v>
      </c>
      <c r="E3586">
        <f t="shared" si="55"/>
        <v>2012</v>
      </c>
    </row>
    <row r="3587" spans="1:5" ht="16" x14ac:dyDescent="0.2">
      <c r="A3587" s="79">
        <v>41178</v>
      </c>
      <c r="B3587" s="77">
        <v>5.9893065065000002</v>
      </c>
      <c r="C3587" s="78" t="s">
        <v>481</v>
      </c>
      <c r="E3587">
        <f t="shared" si="55"/>
        <v>2012</v>
      </c>
    </row>
    <row r="3588" spans="1:5" ht="16" x14ac:dyDescent="0.2">
      <c r="A3588" s="79">
        <v>41177</v>
      </c>
      <c r="B3588" s="77">
        <v>5.9855079504999997</v>
      </c>
      <c r="C3588" s="78" t="s">
        <v>481</v>
      </c>
      <c r="E3588">
        <f t="shared" si="55"/>
        <v>2012</v>
      </c>
    </row>
    <row r="3589" spans="1:5" ht="16" x14ac:dyDescent="0.2">
      <c r="A3589" s="79">
        <v>41176</v>
      </c>
      <c r="B3589" s="77">
        <v>5.9822829302499994</v>
      </c>
      <c r="C3589" s="78" t="s">
        <v>481</v>
      </c>
      <c r="E3589">
        <f t="shared" si="55"/>
        <v>2012</v>
      </c>
    </row>
    <row r="3590" spans="1:5" ht="16" x14ac:dyDescent="0.2">
      <c r="A3590" s="79">
        <v>41173</v>
      </c>
      <c r="B3590" s="77">
        <v>5.98598250575</v>
      </c>
      <c r="C3590" s="78" t="s">
        <v>481</v>
      </c>
      <c r="E3590">
        <f t="shared" si="55"/>
        <v>2012</v>
      </c>
    </row>
    <row r="3591" spans="1:5" ht="16" x14ac:dyDescent="0.2">
      <c r="A3591" s="79">
        <v>41172</v>
      </c>
      <c r="B3591" s="77">
        <v>5.9883089250000001</v>
      </c>
      <c r="C3591" s="78" t="s">
        <v>481</v>
      </c>
      <c r="E3591">
        <f t="shared" si="55"/>
        <v>2012</v>
      </c>
    </row>
    <row r="3592" spans="1:5" ht="16" x14ac:dyDescent="0.2">
      <c r="A3592" s="79">
        <v>41171</v>
      </c>
      <c r="B3592" s="77">
        <v>5.9818089790000002</v>
      </c>
      <c r="C3592" s="78" t="s">
        <v>481</v>
      </c>
      <c r="E3592">
        <f t="shared" si="55"/>
        <v>2012</v>
      </c>
    </row>
    <row r="3593" spans="1:5" ht="16" x14ac:dyDescent="0.2">
      <c r="A3593" s="79">
        <v>41170</v>
      </c>
      <c r="B3593" s="77">
        <v>5.9715894877499993</v>
      </c>
      <c r="C3593" s="78" t="s">
        <v>481</v>
      </c>
      <c r="E3593">
        <f t="shared" si="55"/>
        <v>2012</v>
      </c>
    </row>
    <row r="3594" spans="1:5" ht="16" x14ac:dyDescent="0.2">
      <c r="A3594" s="79">
        <v>41169</v>
      </c>
      <c r="B3594" s="77">
        <v>5.9748029565000005</v>
      </c>
      <c r="C3594" s="78" t="s">
        <v>481</v>
      </c>
      <c r="E3594">
        <f t="shared" si="55"/>
        <v>2012</v>
      </c>
    </row>
    <row r="3595" spans="1:5" ht="16" x14ac:dyDescent="0.2">
      <c r="A3595" s="79">
        <v>41166</v>
      </c>
      <c r="B3595" s="77">
        <v>5.9735738542499996</v>
      </c>
      <c r="C3595" s="78" t="s">
        <v>481</v>
      </c>
      <c r="E3595">
        <f t="shared" ref="E3595:E3658" si="56">YEAR(A3595)</f>
        <v>2012</v>
      </c>
    </row>
    <row r="3596" spans="1:5" ht="16" x14ac:dyDescent="0.2">
      <c r="A3596" s="79">
        <v>41165</v>
      </c>
      <c r="B3596" s="77">
        <v>5.9627231074999996</v>
      </c>
      <c r="C3596" s="78" t="s">
        <v>481</v>
      </c>
      <c r="E3596">
        <f t="shared" si="56"/>
        <v>2012</v>
      </c>
    </row>
    <row r="3597" spans="1:5" ht="16" x14ac:dyDescent="0.2">
      <c r="A3597" s="79">
        <v>41164</v>
      </c>
      <c r="B3597" s="77">
        <v>6.0446593575000005</v>
      </c>
      <c r="C3597" s="78" t="s">
        <v>481</v>
      </c>
      <c r="E3597">
        <f t="shared" si="56"/>
        <v>2012</v>
      </c>
    </row>
    <row r="3598" spans="1:5" ht="16" x14ac:dyDescent="0.2">
      <c r="A3598" s="79">
        <v>41163</v>
      </c>
      <c r="B3598" s="77">
        <v>6.0351220259999998</v>
      </c>
      <c r="C3598" s="78" t="s">
        <v>481</v>
      </c>
      <c r="E3598">
        <f t="shared" si="56"/>
        <v>2012</v>
      </c>
    </row>
    <row r="3599" spans="1:5" ht="16" x14ac:dyDescent="0.2">
      <c r="A3599" s="79">
        <v>41162</v>
      </c>
      <c r="B3599" s="77">
        <v>6.0325521232499995</v>
      </c>
      <c r="C3599" s="78" t="s">
        <v>481</v>
      </c>
      <c r="E3599">
        <f t="shared" si="56"/>
        <v>2012</v>
      </c>
    </row>
    <row r="3600" spans="1:5" ht="16" x14ac:dyDescent="0.2">
      <c r="A3600" s="79">
        <v>41159</v>
      </c>
      <c r="B3600" s="77">
        <v>6.0294140932499998</v>
      </c>
      <c r="C3600" s="78" t="s">
        <v>481</v>
      </c>
      <c r="E3600">
        <f t="shared" si="56"/>
        <v>2012</v>
      </c>
    </row>
    <row r="3601" spans="1:5" ht="16" x14ac:dyDescent="0.2">
      <c r="A3601" s="79">
        <v>41158</v>
      </c>
      <c r="B3601" s="77">
        <v>6.1059199987500001</v>
      </c>
      <c r="C3601" s="78" t="s">
        <v>481</v>
      </c>
      <c r="E3601">
        <f t="shared" si="56"/>
        <v>2012</v>
      </c>
    </row>
    <row r="3602" spans="1:5" ht="16" x14ac:dyDescent="0.2">
      <c r="A3602" s="79">
        <v>41157</v>
      </c>
      <c r="B3602" s="77">
        <v>6.100344765</v>
      </c>
      <c r="C3602" s="78" t="s">
        <v>481</v>
      </c>
      <c r="E3602">
        <f t="shared" si="56"/>
        <v>2012</v>
      </c>
    </row>
    <row r="3603" spans="1:5" ht="16" x14ac:dyDescent="0.2">
      <c r="A3603" s="79">
        <v>41156</v>
      </c>
      <c r="B3603" s="77">
        <v>6.1039963324999995</v>
      </c>
      <c r="C3603" s="78" t="s">
        <v>481</v>
      </c>
      <c r="E3603">
        <f t="shared" si="56"/>
        <v>2012</v>
      </c>
    </row>
    <row r="3604" spans="1:5" ht="16" x14ac:dyDescent="0.2">
      <c r="A3604" s="79">
        <v>41155</v>
      </c>
      <c r="B3604" s="77">
        <v>6.1106380437499999</v>
      </c>
      <c r="C3604" s="78" t="s">
        <v>481</v>
      </c>
      <c r="E3604">
        <f t="shared" si="56"/>
        <v>2012</v>
      </c>
    </row>
    <row r="3605" spans="1:5" ht="16" x14ac:dyDescent="0.2">
      <c r="A3605" s="79">
        <v>41152</v>
      </c>
      <c r="B3605" s="77">
        <v>6.1010171162499995</v>
      </c>
      <c r="C3605" s="78" t="s">
        <v>481</v>
      </c>
      <c r="E3605">
        <f t="shared" si="56"/>
        <v>2012</v>
      </c>
    </row>
    <row r="3606" spans="1:5" ht="16" x14ac:dyDescent="0.2">
      <c r="A3606" s="79">
        <v>41151</v>
      </c>
      <c r="B3606" s="77">
        <v>6.1017856449999996</v>
      </c>
      <c r="C3606" s="78" t="s">
        <v>481</v>
      </c>
      <c r="E3606">
        <f t="shared" si="56"/>
        <v>2012</v>
      </c>
    </row>
    <row r="3607" spans="1:5" ht="16" x14ac:dyDescent="0.2">
      <c r="A3607" s="79">
        <v>41150</v>
      </c>
      <c r="B3607" s="77">
        <v>6.09967256875</v>
      </c>
      <c r="C3607" s="78" t="s">
        <v>481</v>
      </c>
      <c r="E3607">
        <f t="shared" si="56"/>
        <v>2012</v>
      </c>
    </row>
    <row r="3608" spans="1:5" ht="16" x14ac:dyDescent="0.2">
      <c r="A3608" s="79">
        <v>41149</v>
      </c>
      <c r="B3608" s="77">
        <v>6.0967934824999999</v>
      </c>
      <c r="C3608" s="78" t="s">
        <v>481</v>
      </c>
      <c r="E3608">
        <f t="shared" si="56"/>
        <v>2012</v>
      </c>
    </row>
    <row r="3609" spans="1:5" ht="16" x14ac:dyDescent="0.2">
      <c r="A3609" s="79">
        <v>41148</v>
      </c>
      <c r="B3609" s="77">
        <v>6.0926714899999999</v>
      </c>
      <c r="C3609" s="78" t="s">
        <v>481</v>
      </c>
      <c r="E3609">
        <f t="shared" si="56"/>
        <v>2012</v>
      </c>
    </row>
    <row r="3610" spans="1:5" ht="16" x14ac:dyDescent="0.2">
      <c r="A3610" s="79">
        <v>41145</v>
      </c>
      <c r="B3610" s="77">
        <v>6.0947797225000002</v>
      </c>
      <c r="C3610" s="78" t="s">
        <v>481</v>
      </c>
      <c r="E3610">
        <f t="shared" si="56"/>
        <v>2012</v>
      </c>
    </row>
    <row r="3611" spans="1:5" ht="16" x14ac:dyDescent="0.2">
      <c r="A3611" s="79">
        <v>41144</v>
      </c>
      <c r="B3611" s="77">
        <v>6.09554670125</v>
      </c>
      <c r="C3611" s="78" t="s">
        <v>481</v>
      </c>
      <c r="E3611">
        <f t="shared" si="56"/>
        <v>2012</v>
      </c>
    </row>
    <row r="3612" spans="1:5" ht="16" x14ac:dyDescent="0.2">
      <c r="A3612" s="79">
        <v>41143</v>
      </c>
      <c r="B3612" s="77">
        <v>6.0994805624999993</v>
      </c>
      <c r="C3612" s="78" t="s">
        <v>481</v>
      </c>
      <c r="E3612">
        <f t="shared" si="56"/>
        <v>2012</v>
      </c>
    </row>
    <row r="3613" spans="1:5" ht="16" x14ac:dyDescent="0.2">
      <c r="A3613" s="79">
        <v>41142</v>
      </c>
      <c r="B3613" s="77">
        <v>6.0937254125000004</v>
      </c>
      <c r="C3613" s="78" t="s">
        <v>481</v>
      </c>
      <c r="E3613">
        <f t="shared" si="56"/>
        <v>2012</v>
      </c>
    </row>
    <row r="3614" spans="1:5" ht="16" x14ac:dyDescent="0.2">
      <c r="A3614" s="79">
        <v>41141</v>
      </c>
      <c r="B3614" s="77">
        <v>6.0924799099999998</v>
      </c>
      <c r="C3614" s="78" t="s">
        <v>481</v>
      </c>
      <c r="E3614">
        <f t="shared" si="56"/>
        <v>2012</v>
      </c>
    </row>
    <row r="3615" spans="1:5" ht="16" x14ac:dyDescent="0.2">
      <c r="A3615" s="79">
        <v>41138</v>
      </c>
      <c r="B3615" s="77">
        <v>6.0932942412499997</v>
      </c>
      <c r="C3615" s="78" t="s">
        <v>481</v>
      </c>
      <c r="E3615">
        <f t="shared" si="56"/>
        <v>2012</v>
      </c>
    </row>
    <row r="3616" spans="1:5" ht="16" x14ac:dyDescent="0.2">
      <c r="A3616" s="79">
        <v>41137</v>
      </c>
      <c r="B3616" s="77">
        <v>6.0857820499999997</v>
      </c>
      <c r="C3616" s="78" t="s">
        <v>481</v>
      </c>
      <c r="E3616">
        <f t="shared" si="56"/>
        <v>2012</v>
      </c>
    </row>
    <row r="3617" spans="1:5" ht="16" x14ac:dyDescent="0.2">
      <c r="A3617" s="79">
        <v>41136</v>
      </c>
      <c r="B3617" s="77">
        <v>6.0871204362499993</v>
      </c>
      <c r="C3617" s="78" t="s">
        <v>481</v>
      </c>
      <c r="E3617">
        <f t="shared" si="56"/>
        <v>2012</v>
      </c>
    </row>
    <row r="3618" spans="1:5" ht="16" x14ac:dyDescent="0.2">
      <c r="A3618" s="79">
        <v>41135</v>
      </c>
      <c r="B3618" s="77">
        <v>6.0927672800000003</v>
      </c>
      <c r="C3618" s="78" t="s">
        <v>481</v>
      </c>
      <c r="E3618">
        <f t="shared" si="56"/>
        <v>2012</v>
      </c>
    </row>
    <row r="3619" spans="1:5" ht="16" x14ac:dyDescent="0.2">
      <c r="A3619" s="79">
        <v>41134</v>
      </c>
      <c r="B3619" s="77">
        <v>6.08817246</v>
      </c>
      <c r="C3619" s="78" t="s">
        <v>481</v>
      </c>
      <c r="E3619">
        <f t="shared" si="56"/>
        <v>2012</v>
      </c>
    </row>
    <row r="3620" spans="1:5" ht="16" x14ac:dyDescent="0.2">
      <c r="A3620" s="79">
        <v>41131</v>
      </c>
      <c r="B3620" s="77">
        <v>6.0916179162499997</v>
      </c>
      <c r="C3620" s="78" t="s">
        <v>481</v>
      </c>
      <c r="E3620">
        <f t="shared" si="56"/>
        <v>2012</v>
      </c>
    </row>
    <row r="3621" spans="1:5" ht="16" x14ac:dyDescent="0.2">
      <c r="A3621" s="79">
        <v>41130</v>
      </c>
      <c r="B3621" s="77">
        <v>6.0907561937499999</v>
      </c>
      <c r="C3621" s="78" t="s">
        <v>481</v>
      </c>
      <c r="E3621">
        <f t="shared" si="56"/>
        <v>2012</v>
      </c>
    </row>
    <row r="3622" spans="1:5" ht="16" x14ac:dyDescent="0.2">
      <c r="A3622" s="79">
        <v>41129</v>
      </c>
      <c r="B3622" s="77">
        <v>6.0905647299999996</v>
      </c>
      <c r="C3622" s="78" t="s">
        <v>481</v>
      </c>
      <c r="E3622">
        <f t="shared" si="56"/>
        <v>2012</v>
      </c>
    </row>
    <row r="3623" spans="1:5" ht="16" x14ac:dyDescent="0.2">
      <c r="A3623" s="79">
        <v>41128</v>
      </c>
      <c r="B3623" s="77">
        <v>6.0835845375000002</v>
      </c>
      <c r="C3623" s="78" t="s">
        <v>481</v>
      </c>
      <c r="E3623">
        <f t="shared" si="56"/>
        <v>2012</v>
      </c>
    </row>
    <row r="3624" spans="1:5" ht="16" x14ac:dyDescent="0.2">
      <c r="A3624" s="79">
        <v>41127</v>
      </c>
      <c r="B3624" s="77">
        <v>6.0785267325000003</v>
      </c>
      <c r="C3624" s="78" t="s">
        <v>481</v>
      </c>
      <c r="E3624">
        <f t="shared" si="56"/>
        <v>2012</v>
      </c>
    </row>
    <row r="3625" spans="1:5" ht="16" x14ac:dyDescent="0.2">
      <c r="A3625" s="79">
        <v>41124</v>
      </c>
      <c r="B3625" s="77">
        <v>6.0798619412499999</v>
      </c>
      <c r="C3625" s="78" t="s">
        <v>481</v>
      </c>
      <c r="E3625">
        <f t="shared" si="56"/>
        <v>2012</v>
      </c>
    </row>
    <row r="3626" spans="1:5" ht="16" x14ac:dyDescent="0.2">
      <c r="A3626" s="79">
        <v>41123</v>
      </c>
      <c r="B3626" s="77">
        <v>6.0847308399999998</v>
      </c>
      <c r="C3626" s="78" t="s">
        <v>481</v>
      </c>
      <c r="E3626">
        <f t="shared" si="56"/>
        <v>2012</v>
      </c>
    </row>
    <row r="3627" spans="1:5" ht="16" x14ac:dyDescent="0.2">
      <c r="A3627" s="79">
        <v>41122</v>
      </c>
      <c r="B3627" s="77">
        <v>6.08329802</v>
      </c>
      <c r="C3627" s="78" t="s">
        <v>481</v>
      </c>
      <c r="E3627">
        <f t="shared" si="56"/>
        <v>2012</v>
      </c>
    </row>
    <row r="3628" spans="1:5" ht="16" x14ac:dyDescent="0.2">
      <c r="A3628" s="79">
        <v>41121</v>
      </c>
      <c r="B3628" s="77">
        <v>6.0901818412500006</v>
      </c>
      <c r="C3628" s="78" t="s">
        <v>481</v>
      </c>
      <c r="E3628">
        <f t="shared" si="56"/>
        <v>2012</v>
      </c>
    </row>
    <row r="3629" spans="1:5" ht="16" x14ac:dyDescent="0.2">
      <c r="A3629" s="79">
        <v>41120</v>
      </c>
      <c r="B3629" s="77">
        <v>6.0731917487500002</v>
      </c>
      <c r="C3629" s="78" t="s">
        <v>481</v>
      </c>
      <c r="E3629">
        <f t="shared" si="56"/>
        <v>2012</v>
      </c>
    </row>
    <row r="3630" spans="1:5" ht="16" x14ac:dyDescent="0.2">
      <c r="A3630" s="79">
        <v>41117</v>
      </c>
      <c r="B3630" s="77">
        <v>6.07243038875</v>
      </c>
      <c r="C3630" s="78" t="s">
        <v>481</v>
      </c>
      <c r="E3630">
        <f t="shared" si="56"/>
        <v>2012</v>
      </c>
    </row>
    <row r="3631" spans="1:5" ht="16" x14ac:dyDescent="0.2">
      <c r="A3631" s="79">
        <v>41116</v>
      </c>
      <c r="B3631" s="77">
        <v>6.0688164475000006</v>
      </c>
      <c r="C3631" s="78" t="s">
        <v>481</v>
      </c>
      <c r="E3631">
        <f t="shared" si="56"/>
        <v>2012</v>
      </c>
    </row>
    <row r="3632" spans="1:5" ht="16" x14ac:dyDescent="0.2">
      <c r="A3632" s="79">
        <v>41115</v>
      </c>
      <c r="B3632" s="77">
        <v>6.0629292762499993</v>
      </c>
      <c r="C3632" s="78" t="s">
        <v>481</v>
      </c>
      <c r="E3632">
        <f t="shared" si="56"/>
        <v>2012</v>
      </c>
    </row>
    <row r="3633" spans="1:5" ht="16" x14ac:dyDescent="0.2">
      <c r="A3633" s="79">
        <v>41114</v>
      </c>
      <c r="B3633" s="77">
        <v>6.06539672125</v>
      </c>
      <c r="C3633" s="78" t="s">
        <v>481</v>
      </c>
      <c r="E3633">
        <f t="shared" si="56"/>
        <v>2012</v>
      </c>
    </row>
    <row r="3634" spans="1:5" ht="16" x14ac:dyDescent="0.2">
      <c r="A3634" s="79">
        <v>41113</v>
      </c>
      <c r="B3634" s="77">
        <v>6.0662512749999999</v>
      </c>
      <c r="C3634" s="78" t="s">
        <v>481</v>
      </c>
      <c r="E3634">
        <f t="shared" si="56"/>
        <v>2012</v>
      </c>
    </row>
    <row r="3635" spans="1:5" ht="16" x14ac:dyDescent="0.2">
      <c r="A3635" s="79">
        <v>41110</v>
      </c>
      <c r="B3635" s="77">
        <v>6.0770967799999998</v>
      </c>
      <c r="C3635" s="78" t="s">
        <v>481</v>
      </c>
      <c r="E3635">
        <f t="shared" si="56"/>
        <v>2012</v>
      </c>
    </row>
    <row r="3636" spans="1:5" ht="16" x14ac:dyDescent="0.2">
      <c r="A3636" s="79">
        <v>41109</v>
      </c>
      <c r="B3636" s="77">
        <v>6.0794803699999997</v>
      </c>
      <c r="C3636" s="78" t="s">
        <v>481</v>
      </c>
      <c r="E3636">
        <f t="shared" si="56"/>
        <v>2012</v>
      </c>
    </row>
    <row r="3637" spans="1:5" ht="16" x14ac:dyDescent="0.2">
      <c r="A3637" s="79">
        <v>41108</v>
      </c>
      <c r="B3637" s="77">
        <v>6.0827728025000001</v>
      </c>
      <c r="C3637" s="78" t="s">
        <v>481</v>
      </c>
      <c r="E3637">
        <f t="shared" si="56"/>
        <v>2012</v>
      </c>
    </row>
    <row r="3638" spans="1:5" ht="16" x14ac:dyDescent="0.2">
      <c r="A3638" s="79">
        <v>41107</v>
      </c>
      <c r="B3638" s="77">
        <v>6.0776686912500004</v>
      </c>
      <c r="C3638" s="78" t="s">
        <v>481</v>
      </c>
      <c r="E3638">
        <f t="shared" si="56"/>
        <v>2012</v>
      </c>
    </row>
    <row r="3639" spans="1:5" ht="16" x14ac:dyDescent="0.2">
      <c r="A3639" s="79">
        <v>41106</v>
      </c>
      <c r="B3639" s="77">
        <v>6.0738581324999998</v>
      </c>
      <c r="C3639" s="78" t="s">
        <v>481</v>
      </c>
      <c r="E3639">
        <f t="shared" si="56"/>
        <v>2012</v>
      </c>
    </row>
    <row r="3640" spans="1:5" ht="16" x14ac:dyDescent="0.2">
      <c r="A3640" s="79">
        <v>41103</v>
      </c>
      <c r="B3640" s="77">
        <v>6.0624550149999994</v>
      </c>
      <c r="C3640" s="78" t="s">
        <v>481</v>
      </c>
      <c r="E3640">
        <f t="shared" si="56"/>
        <v>2012</v>
      </c>
    </row>
    <row r="3641" spans="1:5" ht="16" x14ac:dyDescent="0.2">
      <c r="A3641" s="79">
        <v>41102</v>
      </c>
      <c r="B3641" s="77">
        <v>6.0787174212500004</v>
      </c>
      <c r="C3641" s="78" t="s">
        <v>481</v>
      </c>
      <c r="E3641">
        <f t="shared" si="56"/>
        <v>2012</v>
      </c>
    </row>
    <row r="3642" spans="1:5" ht="16" x14ac:dyDescent="0.2">
      <c r="A3642" s="79">
        <v>41101</v>
      </c>
      <c r="B3642" s="77">
        <v>6.0819613000000006</v>
      </c>
      <c r="C3642" s="78" t="s">
        <v>481</v>
      </c>
      <c r="E3642">
        <f t="shared" si="56"/>
        <v>2012</v>
      </c>
    </row>
    <row r="3643" spans="1:5" ht="16" x14ac:dyDescent="0.2">
      <c r="A3643" s="79">
        <v>41100</v>
      </c>
      <c r="B3643" s="77">
        <v>6.0863555499999995</v>
      </c>
      <c r="C3643" s="78" t="s">
        <v>481</v>
      </c>
      <c r="E3643">
        <f t="shared" si="56"/>
        <v>2012</v>
      </c>
    </row>
    <row r="3644" spans="1:5" ht="16" x14ac:dyDescent="0.2">
      <c r="A3644" s="79">
        <v>41099</v>
      </c>
      <c r="B3644" s="77">
        <v>6.0788127850000002</v>
      </c>
      <c r="C3644" s="78" t="s">
        <v>481</v>
      </c>
      <c r="E3644">
        <f t="shared" si="56"/>
        <v>2012</v>
      </c>
    </row>
    <row r="3645" spans="1:5" ht="16" x14ac:dyDescent="0.2">
      <c r="A3645" s="79">
        <v>41096</v>
      </c>
      <c r="B3645" s="77">
        <v>6.0856864537500002</v>
      </c>
      <c r="C3645" s="78" t="s">
        <v>481</v>
      </c>
      <c r="E3645">
        <f t="shared" si="56"/>
        <v>2012</v>
      </c>
    </row>
    <row r="3646" spans="1:5" ht="16" x14ac:dyDescent="0.2">
      <c r="A3646" s="79">
        <v>41095</v>
      </c>
      <c r="B3646" s="77">
        <v>6.0938212412500006</v>
      </c>
      <c r="C3646" s="78" t="s">
        <v>481</v>
      </c>
      <c r="E3646">
        <f t="shared" si="56"/>
        <v>2012</v>
      </c>
    </row>
    <row r="3647" spans="1:5" ht="16" x14ac:dyDescent="0.2">
      <c r="A3647" s="79">
        <v>41094</v>
      </c>
      <c r="B3647" s="77">
        <v>6.1037559662500005</v>
      </c>
      <c r="C3647" s="78" t="s">
        <v>481</v>
      </c>
      <c r="E3647">
        <f t="shared" si="56"/>
        <v>2012</v>
      </c>
    </row>
    <row r="3648" spans="1:5" ht="16" x14ac:dyDescent="0.2">
      <c r="A3648" s="79">
        <v>41093</v>
      </c>
      <c r="B3648" s="77">
        <v>6.0990005662499991</v>
      </c>
      <c r="C3648" s="78" t="s">
        <v>481</v>
      </c>
      <c r="E3648">
        <f t="shared" si="56"/>
        <v>2012</v>
      </c>
    </row>
    <row r="3649" spans="1:5" ht="16" x14ac:dyDescent="0.2">
      <c r="A3649" s="79">
        <v>41092</v>
      </c>
      <c r="B3649" s="77">
        <v>6.1011131387499997</v>
      </c>
      <c r="C3649" s="78" t="s">
        <v>481</v>
      </c>
      <c r="E3649">
        <f t="shared" si="56"/>
        <v>2012</v>
      </c>
    </row>
    <row r="3650" spans="1:5" ht="16" x14ac:dyDescent="0.2">
      <c r="A3650" s="79">
        <v>41089</v>
      </c>
      <c r="B3650" s="77">
        <v>6.09612206125</v>
      </c>
      <c r="C3650" s="78" t="s">
        <v>481</v>
      </c>
      <c r="E3650">
        <f t="shared" si="56"/>
        <v>2012</v>
      </c>
    </row>
    <row r="3651" spans="1:5" ht="16" x14ac:dyDescent="0.2">
      <c r="A3651" s="79">
        <v>41088</v>
      </c>
      <c r="B3651" s="77">
        <v>6.0942045949999999</v>
      </c>
      <c r="C3651" s="78" t="s">
        <v>481</v>
      </c>
      <c r="E3651">
        <f t="shared" si="56"/>
        <v>2012</v>
      </c>
    </row>
    <row r="3652" spans="1:5" ht="16" x14ac:dyDescent="0.2">
      <c r="A3652" s="79">
        <v>41087</v>
      </c>
      <c r="B3652" s="77">
        <v>6.0943004624999997</v>
      </c>
      <c r="C3652" s="78" t="s">
        <v>481</v>
      </c>
      <c r="E3652">
        <f t="shared" si="56"/>
        <v>2012</v>
      </c>
    </row>
    <row r="3653" spans="1:5" ht="16" x14ac:dyDescent="0.2">
      <c r="A3653" s="79">
        <v>41086</v>
      </c>
      <c r="B3653" s="77">
        <v>6.0892248324999994</v>
      </c>
      <c r="C3653" s="78" t="s">
        <v>481</v>
      </c>
      <c r="E3653">
        <f t="shared" si="56"/>
        <v>2012</v>
      </c>
    </row>
    <row r="3654" spans="1:5" ht="16" x14ac:dyDescent="0.2">
      <c r="A3654" s="79">
        <v>41085</v>
      </c>
      <c r="B3654" s="77">
        <v>6.0868813874999992</v>
      </c>
      <c r="C3654" s="78" t="s">
        <v>481</v>
      </c>
      <c r="E3654">
        <f t="shared" si="56"/>
        <v>2012</v>
      </c>
    </row>
    <row r="3655" spans="1:5" ht="16" x14ac:dyDescent="0.2">
      <c r="A3655" s="79">
        <v>41082</v>
      </c>
      <c r="B3655" s="77">
        <v>6.0877898425000003</v>
      </c>
      <c r="C3655" s="78" t="s">
        <v>481</v>
      </c>
      <c r="E3655">
        <f t="shared" si="56"/>
        <v>2012</v>
      </c>
    </row>
    <row r="3656" spans="1:5" ht="16" x14ac:dyDescent="0.2">
      <c r="A3656" s="79">
        <v>41081</v>
      </c>
      <c r="B3656" s="77">
        <v>6.0871204362499993</v>
      </c>
      <c r="C3656" s="78" t="s">
        <v>481</v>
      </c>
      <c r="E3656">
        <f t="shared" si="56"/>
        <v>2012</v>
      </c>
    </row>
    <row r="3657" spans="1:5" ht="16" x14ac:dyDescent="0.2">
      <c r="A3657" s="79">
        <v>41080</v>
      </c>
      <c r="B3657" s="77">
        <v>6.0900861287500003</v>
      </c>
      <c r="C3657" s="78" t="s">
        <v>481</v>
      </c>
      <c r="E3657">
        <f t="shared" si="56"/>
        <v>2012</v>
      </c>
    </row>
    <row r="3658" spans="1:5" ht="16" x14ac:dyDescent="0.2">
      <c r="A3658" s="79">
        <v>41079</v>
      </c>
      <c r="B3658" s="77">
        <v>6.0968893887499993</v>
      </c>
      <c r="C3658" s="78" t="s">
        <v>481</v>
      </c>
      <c r="E3658">
        <f t="shared" si="56"/>
        <v>2012</v>
      </c>
    </row>
    <row r="3659" spans="1:5" ht="16" x14ac:dyDescent="0.2">
      <c r="A3659" s="79">
        <v>41078</v>
      </c>
      <c r="B3659" s="77">
        <v>6.0942045949999999</v>
      </c>
      <c r="C3659" s="78" t="s">
        <v>481</v>
      </c>
      <c r="E3659">
        <f t="shared" ref="E3659:E3670" si="57">YEAR(A3659)</f>
        <v>2012</v>
      </c>
    </row>
    <row r="3660" spans="1:5" ht="16" x14ac:dyDescent="0.2">
      <c r="A3660" s="79">
        <v>41075</v>
      </c>
      <c r="B3660" s="77">
        <v>6.08673797375</v>
      </c>
      <c r="C3660" s="78" t="s">
        <v>481</v>
      </c>
      <c r="E3660">
        <f t="shared" si="57"/>
        <v>2012</v>
      </c>
    </row>
    <row r="3661" spans="1:5" ht="16" x14ac:dyDescent="0.2">
      <c r="A3661" s="79">
        <v>41074</v>
      </c>
      <c r="B3661" s="77">
        <v>6.0815794962500007</v>
      </c>
      <c r="C3661" s="78" t="s">
        <v>481</v>
      </c>
      <c r="E3661">
        <f t="shared" si="57"/>
        <v>2012</v>
      </c>
    </row>
    <row r="3662" spans="1:5" ht="16" x14ac:dyDescent="0.2">
      <c r="A3662" s="79">
        <v>41073</v>
      </c>
      <c r="B3662" s="77">
        <v>6.1039963324999995</v>
      </c>
      <c r="C3662" s="78" t="s">
        <v>481</v>
      </c>
      <c r="E3662">
        <f t="shared" si="57"/>
        <v>2012</v>
      </c>
    </row>
    <row r="3663" spans="1:5" ht="16" x14ac:dyDescent="0.2">
      <c r="A3663" s="79">
        <v>41072</v>
      </c>
      <c r="B3663" s="77">
        <v>6.0817703787499999</v>
      </c>
      <c r="C3663" s="78" t="s">
        <v>481</v>
      </c>
      <c r="E3663">
        <f t="shared" si="57"/>
        <v>2012</v>
      </c>
    </row>
    <row r="3664" spans="1:5" ht="16" x14ac:dyDescent="0.2">
      <c r="A3664" s="79">
        <v>41071</v>
      </c>
      <c r="B3664" s="77">
        <v>6.1031311224999998</v>
      </c>
      <c r="C3664" s="78" t="s">
        <v>481</v>
      </c>
      <c r="E3664">
        <f t="shared" si="57"/>
        <v>2012</v>
      </c>
    </row>
    <row r="3665" spans="1:13" ht="16" x14ac:dyDescent="0.2">
      <c r="A3665" s="79">
        <v>41068</v>
      </c>
      <c r="B3665" s="77">
        <v>6.0784313687499996</v>
      </c>
      <c r="C3665" s="78" t="s">
        <v>481</v>
      </c>
      <c r="E3665">
        <f t="shared" si="57"/>
        <v>2012</v>
      </c>
    </row>
    <row r="3666" spans="1:13" ht="16" x14ac:dyDescent="0.2">
      <c r="A3666" s="79">
        <v>41067</v>
      </c>
      <c r="B3666" s="77">
        <v>6.0879811512500002</v>
      </c>
      <c r="C3666" s="78" t="s">
        <v>481</v>
      </c>
      <c r="E3666">
        <f t="shared" si="57"/>
        <v>2012</v>
      </c>
    </row>
    <row r="3667" spans="1:13" ht="16" x14ac:dyDescent="0.2">
      <c r="A3667" s="79">
        <v>41066</v>
      </c>
      <c r="B3667" s="77">
        <v>6.0880767862499994</v>
      </c>
      <c r="C3667" s="78" t="s">
        <v>481</v>
      </c>
      <c r="E3667">
        <f t="shared" si="57"/>
        <v>2012</v>
      </c>
    </row>
    <row r="3668" spans="1:13" ht="16" x14ac:dyDescent="0.2">
      <c r="A3668" s="79">
        <v>41065</v>
      </c>
      <c r="B3668" s="77">
        <v>6.0848263975000005</v>
      </c>
      <c r="C3668" s="78" t="s">
        <v>481</v>
      </c>
      <c r="E3668">
        <f t="shared" si="57"/>
        <v>2012</v>
      </c>
    </row>
    <row r="3669" spans="1:13" ht="16" x14ac:dyDescent="0.2">
      <c r="A3669" s="79">
        <v>41064</v>
      </c>
      <c r="B3669" s="77">
        <v>6.0877898425000003</v>
      </c>
      <c r="C3669" s="78" t="s">
        <v>481</v>
      </c>
      <c r="E3669">
        <f t="shared" si="57"/>
        <v>2012</v>
      </c>
    </row>
    <row r="3670" spans="1:13" ht="16" x14ac:dyDescent="0.2">
      <c r="A3670" s="79">
        <v>41061</v>
      </c>
      <c r="B3670" s="77">
        <v>6.0792896425</v>
      </c>
      <c r="C3670" s="78" t="s">
        <v>481</v>
      </c>
      <c r="E3670">
        <f t="shared" si="57"/>
        <v>2012</v>
      </c>
    </row>
    <row r="3671" spans="1:13" x14ac:dyDescent="0.2">
      <c r="A3671" s="76"/>
    </row>
    <row r="3672" spans="1:13" x14ac:dyDescent="0.2">
      <c r="A3672" s="131" t="s">
        <v>480</v>
      </c>
      <c r="B3672" s="131"/>
      <c r="C3672" s="131"/>
      <c r="D3672" s="131"/>
      <c r="E3672" s="131"/>
      <c r="F3672" s="131"/>
      <c r="G3672" s="131"/>
      <c r="H3672" s="131"/>
      <c r="I3672" s="131"/>
      <c r="J3672" s="131"/>
      <c r="K3672" s="131"/>
      <c r="L3672" s="131"/>
      <c r="M3672" s="131"/>
    </row>
    <row r="3673" spans="1:13" x14ac:dyDescent="0.2">
      <c r="A3673" s="131"/>
      <c r="B3673" s="131"/>
      <c r="C3673" s="131"/>
      <c r="D3673" s="131"/>
      <c r="E3673" s="131"/>
      <c r="F3673" s="131"/>
      <c r="G3673" s="131"/>
      <c r="H3673" s="131"/>
      <c r="I3673" s="131"/>
      <c r="J3673" s="131"/>
      <c r="K3673" s="131"/>
      <c r="L3673" s="131"/>
      <c r="M3673" s="131"/>
    </row>
    <row r="3674" spans="1:13" x14ac:dyDescent="0.2">
      <c r="A3674" s="131"/>
      <c r="B3674" s="131"/>
      <c r="C3674" s="131"/>
      <c r="D3674" s="131"/>
      <c r="E3674" s="131"/>
      <c r="F3674" s="131"/>
      <c r="G3674" s="131"/>
      <c r="H3674" s="131"/>
      <c r="I3674" s="131"/>
      <c r="J3674" s="131"/>
      <c r="K3674" s="131"/>
      <c r="L3674" s="131"/>
      <c r="M3674" s="131"/>
    </row>
    <row r="3675" spans="1:13" x14ac:dyDescent="0.2">
      <c r="A3675" s="131"/>
      <c r="B3675" s="131"/>
      <c r="C3675" s="131"/>
      <c r="D3675" s="131"/>
      <c r="E3675" s="131"/>
      <c r="F3675" s="131"/>
      <c r="G3675" s="131"/>
      <c r="H3675" s="131"/>
      <c r="I3675" s="131"/>
      <c r="J3675" s="131"/>
      <c r="K3675" s="131"/>
      <c r="L3675" s="131"/>
      <c r="M3675" s="131"/>
    </row>
    <row r="3676" spans="1:13" x14ac:dyDescent="0.2">
      <c r="A3676" s="131"/>
      <c r="B3676" s="131"/>
      <c r="C3676" s="131"/>
      <c r="D3676" s="131"/>
      <c r="E3676" s="131"/>
      <c r="F3676" s="131"/>
      <c r="G3676" s="131"/>
      <c r="H3676" s="131"/>
      <c r="I3676" s="131"/>
      <c r="J3676" s="131"/>
      <c r="K3676" s="131"/>
      <c r="L3676" s="131"/>
      <c r="M3676" s="131"/>
    </row>
  </sheetData>
  <mergeCells count="4">
    <mergeCell ref="A1:D1"/>
    <mergeCell ref="A8:C8"/>
    <mergeCell ref="A3672:M3676"/>
    <mergeCell ref="A2:M2"/>
  </mergeCells>
  <hyperlinks>
    <hyperlink ref="E1" r:id="rId1" location="industry/priceChart" xr:uid="{FD3B8E1C-50CC-4040-9C06-2BCE59E1CD94}"/>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47B2-4469-49E1-8D97-375B1F4C3B1E}">
  <dimension ref="A1:J33"/>
  <sheetViews>
    <sheetView topLeftCell="B8" zoomScaleNormal="100" workbookViewId="0"/>
  </sheetViews>
  <sheetFormatPr baseColWidth="10" defaultColWidth="8.83203125" defaultRowHeight="15" x14ac:dyDescent="0.2"/>
  <cols>
    <col min="1" max="2" width="45.83203125" customWidth="1"/>
    <col min="3" max="3" width="19.6640625" customWidth="1"/>
    <col min="4" max="4" width="17.5" customWidth="1"/>
    <col min="5" max="9" width="13.1640625" customWidth="1"/>
    <col min="10" max="10" width="39.33203125" customWidth="1"/>
  </cols>
  <sheetData>
    <row r="1" spans="1:10" ht="19" x14ac:dyDescent="0.25">
      <c r="A1" s="86" t="s">
        <v>1127</v>
      </c>
      <c r="B1" s="86"/>
      <c r="C1" s="86"/>
      <c r="D1" s="86"/>
      <c r="E1" s="86"/>
      <c r="F1" s="86"/>
      <c r="G1" s="86"/>
      <c r="H1" s="86"/>
      <c r="I1" s="86"/>
      <c r="J1" s="86"/>
    </row>
    <row r="2" spans="1:10" x14ac:dyDescent="0.2">
      <c r="A2" s="73" t="s">
        <v>1174</v>
      </c>
      <c r="B2" s="87"/>
      <c r="C2" s="87"/>
      <c r="D2" s="87"/>
      <c r="E2" s="87"/>
      <c r="F2" s="87"/>
      <c r="G2" s="87"/>
      <c r="H2" s="87"/>
      <c r="I2" s="87"/>
      <c r="J2" s="87"/>
    </row>
    <row r="4" spans="1:10" x14ac:dyDescent="0.2">
      <c r="A4" s="88" t="s">
        <v>1128</v>
      </c>
      <c r="B4" s="88" t="s">
        <v>1175</v>
      </c>
      <c r="C4" s="88" t="s">
        <v>1129</v>
      </c>
      <c r="D4" s="88" t="s">
        <v>292</v>
      </c>
      <c r="E4" s="88" t="s">
        <v>1130</v>
      </c>
      <c r="F4" s="88" t="s">
        <v>1131</v>
      </c>
      <c r="G4" s="88" t="s">
        <v>1110</v>
      </c>
      <c r="H4" s="88" t="s">
        <v>1132</v>
      </c>
      <c r="I4" s="88" t="s">
        <v>317</v>
      </c>
      <c r="J4" s="88" t="s">
        <v>1133</v>
      </c>
    </row>
    <row r="5" spans="1:10" ht="16" x14ac:dyDescent="0.2">
      <c r="A5" s="89" t="s">
        <v>1134</v>
      </c>
      <c r="B5" s="91">
        <v>0.46</v>
      </c>
      <c r="C5" s="89" t="s">
        <v>1135</v>
      </c>
      <c r="D5" s="89" t="s">
        <v>1136</v>
      </c>
      <c r="E5" s="90">
        <v>5.74</v>
      </c>
      <c r="F5" s="90">
        <v>5.68</v>
      </c>
      <c r="G5" s="90">
        <v>5.71</v>
      </c>
      <c r="H5" s="90">
        <v>0.01</v>
      </c>
      <c r="I5" s="89" t="s">
        <v>1137</v>
      </c>
      <c r="J5" s="89" t="s">
        <v>1138</v>
      </c>
    </row>
    <row r="6" spans="1:10" ht="16" x14ac:dyDescent="0.2">
      <c r="A6" s="89" t="s">
        <v>1139</v>
      </c>
      <c r="B6" s="91">
        <v>0.46</v>
      </c>
      <c r="C6" s="89" t="s">
        <v>1140</v>
      </c>
      <c r="D6" s="89" t="s">
        <v>1136</v>
      </c>
      <c r="E6" s="90">
        <v>5.74</v>
      </c>
      <c r="F6" s="90">
        <v>5.68</v>
      </c>
      <c r="G6" s="90">
        <v>5.71</v>
      </c>
      <c r="H6" s="90">
        <v>0.01</v>
      </c>
      <c r="I6" s="89" t="s">
        <v>1137</v>
      </c>
      <c r="J6" s="89" t="s">
        <v>1138</v>
      </c>
    </row>
    <row r="7" spans="1:10" ht="16" x14ac:dyDescent="0.2">
      <c r="A7" s="89" t="s">
        <v>1141</v>
      </c>
      <c r="B7" s="91">
        <v>0.46</v>
      </c>
      <c r="C7" s="89" t="s">
        <v>1142</v>
      </c>
      <c r="D7" s="89" t="s">
        <v>1136</v>
      </c>
      <c r="E7" s="90">
        <v>5.0599999999999996</v>
      </c>
      <c r="F7" s="90">
        <v>4.9800000000000004</v>
      </c>
      <c r="G7" s="90">
        <v>5.0199999999999996</v>
      </c>
      <c r="H7" s="90">
        <v>-0.03</v>
      </c>
      <c r="I7" s="89" t="s">
        <v>1137</v>
      </c>
      <c r="J7" s="89" t="s">
        <v>1138</v>
      </c>
    </row>
    <row r="8" spans="1:10" ht="16" x14ac:dyDescent="0.2">
      <c r="A8" s="89" t="s">
        <v>1143</v>
      </c>
      <c r="B8" s="91">
        <v>0.46</v>
      </c>
      <c r="C8" s="89" t="s">
        <v>1144</v>
      </c>
      <c r="D8" s="89" t="s">
        <v>1136</v>
      </c>
      <c r="E8" s="90">
        <v>4.87</v>
      </c>
      <c r="F8" s="90">
        <v>4.78</v>
      </c>
      <c r="G8" s="90">
        <v>4.82</v>
      </c>
      <c r="H8" s="90">
        <v>-0.06</v>
      </c>
      <c r="I8" s="89" t="s">
        <v>1137</v>
      </c>
      <c r="J8" s="89" t="s">
        <v>1138</v>
      </c>
    </row>
    <row r="9" spans="1:10" ht="16" x14ac:dyDescent="0.2">
      <c r="A9" s="89" t="s">
        <v>1145</v>
      </c>
      <c r="B9" s="91"/>
      <c r="C9" s="89" t="s">
        <v>1146</v>
      </c>
      <c r="D9" s="89" t="s">
        <v>1136</v>
      </c>
      <c r="E9" s="90">
        <v>5</v>
      </c>
      <c r="F9" s="90">
        <v>4.93</v>
      </c>
      <c r="G9" s="90">
        <v>4.96</v>
      </c>
      <c r="H9" s="90">
        <v>0.01</v>
      </c>
      <c r="I9" s="89" t="s">
        <v>1137</v>
      </c>
      <c r="J9" s="89" t="s">
        <v>1138</v>
      </c>
    </row>
    <row r="10" spans="1:10" ht="16" x14ac:dyDescent="0.2">
      <c r="A10" s="89" t="s">
        <v>1147</v>
      </c>
      <c r="B10" s="91"/>
      <c r="C10" s="89" t="s">
        <v>1148</v>
      </c>
      <c r="D10" s="89" t="s">
        <v>1136</v>
      </c>
      <c r="E10" s="90">
        <v>4.83</v>
      </c>
      <c r="F10" s="90">
        <v>4.76</v>
      </c>
      <c r="G10" s="90">
        <v>4.8</v>
      </c>
      <c r="H10" s="90">
        <v>0.01</v>
      </c>
      <c r="I10" s="89" t="s">
        <v>1137</v>
      </c>
      <c r="J10" s="89" t="s">
        <v>1138</v>
      </c>
    </row>
    <row r="11" spans="1:10" ht="16" x14ac:dyDescent="0.2">
      <c r="A11" s="89" t="s">
        <v>1149</v>
      </c>
      <c r="B11" s="91">
        <v>0.46</v>
      </c>
      <c r="C11" s="89" t="s">
        <v>1150</v>
      </c>
      <c r="D11" s="89" t="s">
        <v>1136</v>
      </c>
      <c r="E11" s="90">
        <v>5.43</v>
      </c>
      <c r="F11" s="90">
        <v>5.35</v>
      </c>
      <c r="G11" s="90">
        <v>5.39</v>
      </c>
      <c r="H11" s="90">
        <v>-0.02</v>
      </c>
      <c r="I11" s="89" t="s">
        <v>1137</v>
      </c>
      <c r="J11" s="89" t="s">
        <v>1138</v>
      </c>
    </row>
    <row r="12" spans="1:10" ht="16" x14ac:dyDescent="0.2">
      <c r="A12" s="89" t="s">
        <v>1151</v>
      </c>
      <c r="B12" s="91">
        <v>0.46</v>
      </c>
      <c r="C12" s="89" t="s">
        <v>1152</v>
      </c>
      <c r="D12" s="89" t="s">
        <v>1136</v>
      </c>
      <c r="E12" s="90">
        <v>5.48</v>
      </c>
      <c r="F12" s="90">
        <v>5.41</v>
      </c>
      <c r="G12" s="90">
        <v>5.45</v>
      </c>
      <c r="H12" s="90">
        <v>-0.02</v>
      </c>
      <c r="I12" s="89" t="s">
        <v>1137</v>
      </c>
      <c r="J12" s="89" t="s">
        <v>1138</v>
      </c>
    </row>
    <row r="13" spans="1:10" ht="16" x14ac:dyDescent="0.2">
      <c r="A13" s="89" t="s">
        <v>1153</v>
      </c>
      <c r="B13" s="91">
        <v>0.41</v>
      </c>
      <c r="C13" s="89" t="s">
        <v>1154</v>
      </c>
      <c r="D13" s="89" t="s">
        <v>1136</v>
      </c>
      <c r="E13" s="90">
        <v>5.0599999999999996</v>
      </c>
      <c r="F13" s="90">
        <v>4.9800000000000004</v>
      </c>
      <c r="G13" s="90">
        <v>5.0199999999999996</v>
      </c>
      <c r="H13" s="90">
        <v>-0.03</v>
      </c>
      <c r="I13" s="89" t="s">
        <v>1137</v>
      </c>
      <c r="J13" s="89" t="s">
        <v>1138</v>
      </c>
    </row>
    <row r="14" spans="1:10" ht="16" x14ac:dyDescent="0.2">
      <c r="A14" s="89" t="s">
        <v>1155</v>
      </c>
      <c r="B14" s="91">
        <v>0.41</v>
      </c>
      <c r="C14" s="89" t="s">
        <v>1156</v>
      </c>
      <c r="D14" s="89" t="s">
        <v>1136</v>
      </c>
      <c r="E14" s="90">
        <v>4.8899999999999997</v>
      </c>
      <c r="F14" s="90">
        <v>4.8099999999999996</v>
      </c>
      <c r="G14" s="90">
        <v>4.8499999999999996</v>
      </c>
      <c r="H14" s="90">
        <v>-0.03</v>
      </c>
      <c r="I14" s="89" t="s">
        <v>1137</v>
      </c>
      <c r="J14" s="89" t="s">
        <v>1138</v>
      </c>
    </row>
    <row r="15" spans="1:10" ht="16" x14ac:dyDescent="0.2">
      <c r="A15" s="89" t="s">
        <v>1157</v>
      </c>
      <c r="B15" s="91">
        <v>0.46</v>
      </c>
      <c r="C15" s="89" t="s">
        <v>1158</v>
      </c>
      <c r="D15" s="89" t="s">
        <v>1136</v>
      </c>
      <c r="E15" s="90">
        <v>5.14</v>
      </c>
      <c r="F15" s="90">
        <v>5.08</v>
      </c>
      <c r="G15" s="90">
        <v>5.1100000000000003</v>
      </c>
      <c r="H15" s="90">
        <v>0.01</v>
      </c>
      <c r="I15" s="89" t="s">
        <v>1137</v>
      </c>
      <c r="J15" s="89" t="s">
        <v>1138</v>
      </c>
    </row>
    <row r="16" spans="1:10" ht="16" x14ac:dyDescent="0.2">
      <c r="A16" s="89" t="s">
        <v>1159</v>
      </c>
      <c r="B16" s="91">
        <v>0.46</v>
      </c>
      <c r="C16" s="89" t="s">
        <v>1160</v>
      </c>
      <c r="D16" s="89" t="s">
        <v>1136</v>
      </c>
      <c r="E16" s="90">
        <v>5.15</v>
      </c>
      <c r="F16" s="90">
        <v>5.09</v>
      </c>
      <c r="G16" s="90">
        <v>5.12</v>
      </c>
      <c r="H16" s="90">
        <v>0.01</v>
      </c>
      <c r="I16" s="89" t="s">
        <v>1137</v>
      </c>
      <c r="J16" s="89" t="s">
        <v>1138</v>
      </c>
    </row>
    <row r="17" spans="1:10" ht="16" x14ac:dyDescent="0.2">
      <c r="A17" s="89" t="s">
        <v>1161</v>
      </c>
      <c r="B17" s="91"/>
      <c r="C17" s="89" t="s">
        <v>1162</v>
      </c>
      <c r="D17" s="89" t="s">
        <v>1136</v>
      </c>
      <c r="E17" s="90">
        <v>4.1900000000000004</v>
      </c>
      <c r="F17" s="90">
        <v>4.0999999999999996</v>
      </c>
      <c r="G17" s="90">
        <v>4.1399999999999997</v>
      </c>
      <c r="H17" s="90">
        <v>-0.02</v>
      </c>
      <c r="I17" s="89" t="s">
        <v>1137</v>
      </c>
      <c r="J17" s="89" t="s">
        <v>1138</v>
      </c>
    </row>
    <row r="18" spans="1:10" ht="16" x14ac:dyDescent="0.2">
      <c r="A18" s="89" t="s">
        <v>1163</v>
      </c>
      <c r="B18" s="91"/>
      <c r="C18" s="89" t="s">
        <v>1164</v>
      </c>
      <c r="D18" s="89" t="s">
        <v>1136</v>
      </c>
      <c r="E18" s="90">
        <v>4.51</v>
      </c>
      <c r="F18" s="90">
        <v>4.45</v>
      </c>
      <c r="G18" s="90">
        <v>4.4800000000000004</v>
      </c>
      <c r="H18" s="90">
        <v>-0.06</v>
      </c>
      <c r="I18" s="89" t="s">
        <v>1137</v>
      </c>
      <c r="J18" s="89" t="s">
        <v>1138</v>
      </c>
    </row>
    <row r="19" spans="1:10" ht="16" x14ac:dyDescent="0.2">
      <c r="A19" s="89" t="s">
        <v>1165</v>
      </c>
      <c r="B19" s="91"/>
      <c r="C19" s="89" t="s">
        <v>1166</v>
      </c>
      <c r="D19" s="89" t="s">
        <v>1136</v>
      </c>
      <c r="E19" s="90">
        <v>4.96</v>
      </c>
      <c r="F19" s="90">
        <v>4.8899999999999997</v>
      </c>
      <c r="G19" s="90">
        <v>4.93</v>
      </c>
      <c r="H19" s="90">
        <v>-0.12</v>
      </c>
      <c r="I19" s="89" t="s">
        <v>1137</v>
      </c>
      <c r="J19" s="89" t="s">
        <v>1138</v>
      </c>
    </row>
    <row r="20" spans="1:10" ht="16" x14ac:dyDescent="0.2">
      <c r="A20" s="89" t="s">
        <v>1167</v>
      </c>
      <c r="B20" s="91"/>
      <c r="C20" s="89" t="s">
        <v>1168</v>
      </c>
      <c r="D20" s="89" t="s">
        <v>1136</v>
      </c>
      <c r="E20" s="90">
        <v>4.8899999999999997</v>
      </c>
      <c r="F20" s="90">
        <v>4.83</v>
      </c>
      <c r="G20" s="90">
        <v>4.8600000000000003</v>
      </c>
      <c r="H20" s="90">
        <v>-0.12</v>
      </c>
      <c r="I20" s="89" t="s">
        <v>1137</v>
      </c>
      <c r="J20" s="89" t="s">
        <v>1138</v>
      </c>
    </row>
    <row r="21" spans="1:10" ht="16" x14ac:dyDescent="0.2">
      <c r="A21" s="89" t="s">
        <v>1169</v>
      </c>
      <c r="B21" s="91">
        <v>0.42</v>
      </c>
      <c r="C21" s="89" t="s">
        <v>1170</v>
      </c>
      <c r="D21" s="89" t="s">
        <v>1171</v>
      </c>
      <c r="E21" s="90">
        <v>5.25</v>
      </c>
      <c r="F21" s="90">
        <v>5.18</v>
      </c>
      <c r="G21" s="90">
        <v>5.21</v>
      </c>
      <c r="H21" s="90">
        <v>-0.03</v>
      </c>
      <c r="I21" s="89" t="s">
        <v>1137</v>
      </c>
      <c r="J21" s="89" t="s">
        <v>1138</v>
      </c>
    </row>
    <row r="22" spans="1:10" ht="16" x14ac:dyDescent="0.2">
      <c r="A22" s="89" t="s">
        <v>1172</v>
      </c>
      <c r="B22" s="91">
        <v>0.42</v>
      </c>
      <c r="C22" s="89" t="s">
        <v>1173</v>
      </c>
      <c r="D22" s="89" t="s">
        <v>1171</v>
      </c>
      <c r="E22" s="90">
        <v>5.28</v>
      </c>
      <c r="F22" s="90">
        <v>5.22</v>
      </c>
      <c r="G22" s="90">
        <v>5.25</v>
      </c>
      <c r="H22" s="90">
        <v>-0.02</v>
      </c>
      <c r="I22" s="89" t="s">
        <v>1137</v>
      </c>
      <c r="J22" s="89" t="s">
        <v>1138</v>
      </c>
    </row>
    <row r="26" spans="1:10" x14ac:dyDescent="0.2">
      <c r="C26" s="92" t="s">
        <v>1176</v>
      </c>
      <c r="D26" s="93" t="s">
        <v>1177</v>
      </c>
    </row>
    <row r="27" spans="1:10" x14ac:dyDescent="0.2">
      <c r="C27" s="94">
        <v>2.9561999999999999</v>
      </c>
      <c r="D27" s="95">
        <v>5.0909000000000004</v>
      </c>
    </row>
    <row r="30" spans="1:10" x14ac:dyDescent="0.2">
      <c r="C30" s="96" t="s">
        <v>388</v>
      </c>
    </row>
    <row r="31" spans="1:10" x14ac:dyDescent="0.2">
      <c r="C31" s="97">
        <v>0.44</v>
      </c>
    </row>
    <row r="32" spans="1:10" x14ac:dyDescent="0.2">
      <c r="C32" s="98" t="s">
        <v>1178</v>
      </c>
    </row>
    <row r="33" spans="3:3" x14ac:dyDescent="0.2">
      <c r="C33" s="99">
        <f>C27+(D27*C31)</f>
        <v>5.1961960000000005</v>
      </c>
    </row>
  </sheetData>
  <pageMargins left="0.7" right="0.7" top="0.75" bottom="0.75" header="0.3" footer="0.3"/>
  <drawing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A4C6C-5722-47DE-90D3-C9055C51A3CA}">
  <dimension ref="A1:WXZ270"/>
  <sheetViews>
    <sheetView topLeftCell="B3" zoomScaleNormal="100" workbookViewId="0"/>
  </sheetViews>
  <sheetFormatPr baseColWidth="10" defaultColWidth="0" defaultRowHeight="15" x14ac:dyDescent="0.2"/>
  <cols>
    <col min="1" max="1" width="60.1640625" bestFit="1" customWidth="1"/>
    <col min="2" max="2" width="25.6640625" bestFit="1" customWidth="1"/>
    <col min="3" max="3" width="30.83203125" bestFit="1" customWidth="1"/>
    <col min="4" max="4" width="13.1640625" bestFit="1" customWidth="1"/>
    <col min="5" max="17" width="12.1640625" bestFit="1" customWidth="1"/>
    <col min="18" max="20" width="11.5" bestFit="1" customWidth="1"/>
    <col min="21" max="23" width="12.1640625" bestFit="1" customWidth="1"/>
    <col min="24" max="25" width="11.5" bestFit="1" customWidth="1"/>
    <col min="26" max="38" width="12.1640625" bestFit="1" customWidth="1"/>
    <col min="39" max="39" width="11.5" bestFit="1" customWidth="1"/>
    <col min="40" max="52" width="12.1640625" bestFit="1" customWidth="1"/>
    <col min="53" max="53" width="11.5" bestFit="1" customWidth="1"/>
    <col min="54" max="69" width="12.1640625" bestFit="1" customWidth="1"/>
    <col min="70" max="70" width="5" bestFit="1" customWidth="1"/>
    <col min="71" max="256" width="8.6640625" hidden="1"/>
    <col min="257" max="257" width="60.1640625" hidden="1"/>
    <col min="258" max="258" width="25.6640625" hidden="1"/>
    <col min="259" max="259" width="30.83203125" hidden="1"/>
    <col min="260" max="260" width="13.1640625" hidden="1"/>
    <col min="261" max="273" width="12.1640625" hidden="1"/>
    <col min="274" max="276" width="11.5" hidden="1"/>
    <col min="277" max="279" width="12.1640625" hidden="1"/>
    <col min="280" max="281" width="11.5" hidden="1"/>
    <col min="282" max="294" width="12.1640625" hidden="1"/>
    <col min="295" max="295" width="11.5" hidden="1"/>
    <col min="296" max="308" width="12.1640625" hidden="1"/>
    <col min="309" max="309" width="11.5" hidden="1"/>
    <col min="310" max="325" width="12.1640625" hidden="1"/>
    <col min="326" max="326" width="5" hidden="1"/>
    <col min="327" max="512" width="8.6640625" hidden="1"/>
    <col min="513" max="513" width="60.1640625" hidden="1"/>
    <col min="514" max="514" width="25.6640625" hidden="1"/>
    <col min="515" max="515" width="30.83203125" hidden="1"/>
    <col min="516" max="516" width="13.1640625" hidden="1"/>
    <col min="517" max="529" width="12.1640625" hidden="1"/>
    <col min="530" max="532" width="11.5" hidden="1"/>
    <col min="533" max="535" width="12.1640625" hidden="1"/>
    <col min="536" max="537" width="11.5" hidden="1"/>
    <col min="538" max="550" width="12.1640625" hidden="1"/>
    <col min="551" max="551" width="11.5" hidden="1"/>
    <col min="552" max="564" width="12.1640625" hidden="1"/>
    <col min="565" max="565" width="11.5" hidden="1"/>
    <col min="566" max="581" width="12.1640625" hidden="1"/>
    <col min="582" max="582" width="5" hidden="1"/>
    <col min="583" max="768" width="8.6640625" hidden="1"/>
    <col min="769" max="769" width="60.1640625" hidden="1"/>
    <col min="770" max="770" width="25.6640625" hidden="1"/>
    <col min="771" max="771" width="30.83203125" hidden="1"/>
    <col min="772" max="772" width="13.1640625" hidden="1"/>
    <col min="773" max="785" width="12.1640625" hidden="1"/>
    <col min="786" max="788" width="11.5" hidden="1"/>
    <col min="789" max="791" width="12.1640625" hidden="1"/>
    <col min="792" max="793" width="11.5" hidden="1"/>
    <col min="794" max="806" width="12.1640625" hidden="1"/>
    <col min="807" max="807" width="11.5" hidden="1"/>
    <col min="808" max="820" width="12.1640625" hidden="1"/>
    <col min="821" max="821" width="11.5" hidden="1"/>
    <col min="822" max="837" width="12.1640625" hidden="1"/>
    <col min="838" max="838" width="5" hidden="1"/>
    <col min="839" max="1024" width="8.6640625" hidden="1"/>
    <col min="1025" max="1025" width="60.1640625" hidden="1"/>
    <col min="1026" max="1026" width="25.6640625" hidden="1"/>
    <col min="1027" max="1027" width="30.83203125" hidden="1"/>
    <col min="1028" max="1028" width="13.1640625" hidden="1"/>
    <col min="1029" max="1041" width="12.1640625" hidden="1"/>
    <col min="1042" max="1044" width="11.5" hidden="1"/>
    <col min="1045" max="1047" width="12.1640625" hidden="1"/>
    <col min="1048" max="1049" width="11.5" hidden="1"/>
    <col min="1050" max="1062" width="12.1640625" hidden="1"/>
    <col min="1063" max="1063" width="11.5" hidden="1"/>
    <col min="1064" max="1076" width="12.1640625" hidden="1"/>
    <col min="1077" max="1077" width="11.5" hidden="1"/>
    <col min="1078" max="1093" width="12.1640625" hidden="1"/>
    <col min="1094" max="1094" width="5" hidden="1"/>
    <col min="1095" max="1280" width="8.6640625" hidden="1"/>
    <col min="1281" max="1281" width="60.1640625" hidden="1"/>
    <col min="1282" max="1282" width="25.6640625" hidden="1"/>
    <col min="1283" max="1283" width="30.83203125" hidden="1"/>
    <col min="1284" max="1284" width="13.1640625" hidden="1"/>
    <col min="1285" max="1297" width="12.1640625" hidden="1"/>
    <col min="1298" max="1300" width="11.5" hidden="1"/>
    <col min="1301" max="1303" width="12.1640625" hidden="1"/>
    <col min="1304" max="1305" width="11.5" hidden="1"/>
    <col min="1306" max="1318" width="12.1640625" hidden="1"/>
    <col min="1319" max="1319" width="11.5" hidden="1"/>
    <col min="1320" max="1332" width="12.1640625" hidden="1"/>
    <col min="1333" max="1333" width="11.5" hidden="1"/>
    <col min="1334" max="1349" width="12.1640625" hidden="1"/>
    <col min="1350" max="1350" width="5" hidden="1"/>
    <col min="1351" max="1536" width="8.6640625" hidden="1"/>
    <col min="1537" max="1537" width="60.1640625" hidden="1"/>
    <col min="1538" max="1538" width="25.6640625" hidden="1"/>
    <col min="1539" max="1539" width="30.83203125" hidden="1"/>
    <col min="1540" max="1540" width="13.1640625" hidden="1"/>
    <col min="1541" max="1553" width="12.1640625" hidden="1"/>
    <col min="1554" max="1556" width="11.5" hidden="1"/>
    <col min="1557" max="1559" width="12.1640625" hidden="1"/>
    <col min="1560" max="1561" width="11.5" hidden="1"/>
    <col min="1562" max="1574" width="12.1640625" hidden="1"/>
    <col min="1575" max="1575" width="11.5" hidden="1"/>
    <col min="1576" max="1588" width="12.1640625" hidden="1"/>
    <col min="1589" max="1589" width="11.5" hidden="1"/>
    <col min="1590" max="1605" width="12.1640625" hidden="1"/>
    <col min="1606" max="1606" width="5" hidden="1"/>
    <col min="1607" max="1792" width="8.6640625" hidden="1"/>
    <col min="1793" max="1793" width="60.1640625" hidden="1"/>
    <col min="1794" max="1794" width="25.6640625" hidden="1"/>
    <col min="1795" max="1795" width="30.83203125" hidden="1"/>
    <col min="1796" max="1796" width="13.1640625" hidden="1"/>
    <col min="1797" max="1809" width="12.1640625" hidden="1"/>
    <col min="1810" max="1812" width="11.5" hidden="1"/>
    <col min="1813" max="1815" width="12.1640625" hidden="1"/>
    <col min="1816" max="1817" width="11.5" hidden="1"/>
    <col min="1818" max="1830" width="12.1640625" hidden="1"/>
    <col min="1831" max="1831" width="11.5" hidden="1"/>
    <col min="1832" max="1844" width="12.1640625" hidden="1"/>
    <col min="1845" max="1845" width="11.5" hidden="1"/>
    <col min="1846" max="1861" width="12.1640625" hidden="1"/>
    <col min="1862" max="1862" width="5" hidden="1"/>
    <col min="1863" max="2048" width="8.6640625" hidden="1"/>
    <col min="2049" max="2049" width="60.1640625" hidden="1"/>
    <col min="2050" max="2050" width="25.6640625" hidden="1"/>
    <col min="2051" max="2051" width="30.83203125" hidden="1"/>
    <col min="2052" max="2052" width="13.1640625" hidden="1"/>
    <col min="2053" max="2065" width="12.1640625" hidden="1"/>
    <col min="2066" max="2068" width="11.5" hidden="1"/>
    <col min="2069" max="2071" width="12.1640625" hidden="1"/>
    <col min="2072" max="2073" width="11.5" hidden="1"/>
    <col min="2074" max="2086" width="12.1640625" hidden="1"/>
    <col min="2087" max="2087" width="11.5" hidden="1"/>
    <col min="2088" max="2100" width="12.1640625" hidden="1"/>
    <col min="2101" max="2101" width="11.5" hidden="1"/>
    <col min="2102" max="2117" width="12.1640625" hidden="1"/>
    <col min="2118" max="2118" width="5" hidden="1"/>
    <col min="2119" max="2304" width="8.6640625" hidden="1"/>
    <col min="2305" max="2305" width="60.1640625" hidden="1"/>
    <col min="2306" max="2306" width="25.6640625" hidden="1"/>
    <col min="2307" max="2307" width="30.83203125" hidden="1"/>
    <col min="2308" max="2308" width="13.1640625" hidden="1"/>
    <col min="2309" max="2321" width="12.1640625" hidden="1"/>
    <col min="2322" max="2324" width="11.5" hidden="1"/>
    <col min="2325" max="2327" width="12.1640625" hidden="1"/>
    <col min="2328" max="2329" width="11.5" hidden="1"/>
    <col min="2330" max="2342" width="12.1640625" hidden="1"/>
    <col min="2343" max="2343" width="11.5" hidden="1"/>
    <col min="2344" max="2356" width="12.1640625" hidden="1"/>
    <col min="2357" max="2357" width="11.5" hidden="1"/>
    <col min="2358" max="2373" width="12.1640625" hidden="1"/>
    <col min="2374" max="2374" width="5" hidden="1"/>
    <col min="2375" max="2560" width="8.6640625" hidden="1"/>
    <col min="2561" max="2561" width="60.1640625" hidden="1"/>
    <col min="2562" max="2562" width="25.6640625" hidden="1"/>
    <col min="2563" max="2563" width="30.83203125" hidden="1"/>
    <col min="2564" max="2564" width="13.1640625" hidden="1"/>
    <col min="2565" max="2577" width="12.1640625" hidden="1"/>
    <col min="2578" max="2580" width="11.5" hidden="1"/>
    <col min="2581" max="2583" width="12.1640625" hidden="1"/>
    <col min="2584" max="2585" width="11.5" hidden="1"/>
    <col min="2586" max="2598" width="12.1640625" hidden="1"/>
    <col min="2599" max="2599" width="11.5" hidden="1"/>
    <col min="2600" max="2612" width="12.1640625" hidden="1"/>
    <col min="2613" max="2613" width="11.5" hidden="1"/>
    <col min="2614" max="2629" width="12.1640625" hidden="1"/>
    <col min="2630" max="2630" width="5" hidden="1"/>
    <col min="2631" max="2816" width="8.6640625" hidden="1"/>
    <col min="2817" max="2817" width="60.1640625" hidden="1"/>
    <col min="2818" max="2818" width="25.6640625" hidden="1"/>
    <col min="2819" max="2819" width="30.83203125" hidden="1"/>
    <col min="2820" max="2820" width="13.1640625" hidden="1"/>
    <col min="2821" max="2833" width="12.1640625" hidden="1"/>
    <col min="2834" max="2836" width="11.5" hidden="1"/>
    <col min="2837" max="2839" width="12.1640625" hidden="1"/>
    <col min="2840" max="2841" width="11.5" hidden="1"/>
    <col min="2842" max="2854" width="12.1640625" hidden="1"/>
    <col min="2855" max="2855" width="11.5" hidden="1"/>
    <col min="2856" max="2868" width="12.1640625" hidden="1"/>
    <col min="2869" max="2869" width="11.5" hidden="1"/>
    <col min="2870" max="2885" width="12.1640625" hidden="1"/>
    <col min="2886" max="2886" width="5" hidden="1"/>
    <col min="2887" max="3072" width="8.6640625" hidden="1"/>
    <col min="3073" max="3073" width="60.1640625" hidden="1"/>
    <col min="3074" max="3074" width="25.6640625" hidden="1"/>
    <col min="3075" max="3075" width="30.83203125" hidden="1"/>
    <col min="3076" max="3076" width="13.1640625" hidden="1"/>
    <col min="3077" max="3089" width="12.1640625" hidden="1"/>
    <col min="3090" max="3092" width="11.5" hidden="1"/>
    <col min="3093" max="3095" width="12.1640625" hidden="1"/>
    <col min="3096" max="3097" width="11.5" hidden="1"/>
    <col min="3098" max="3110" width="12.1640625" hidden="1"/>
    <col min="3111" max="3111" width="11.5" hidden="1"/>
    <col min="3112" max="3124" width="12.1640625" hidden="1"/>
    <col min="3125" max="3125" width="11.5" hidden="1"/>
    <col min="3126" max="3141" width="12.1640625" hidden="1"/>
    <col min="3142" max="3142" width="5" hidden="1"/>
    <col min="3143" max="3328" width="8.6640625" hidden="1"/>
    <col min="3329" max="3329" width="60.1640625" hidden="1"/>
    <col min="3330" max="3330" width="25.6640625" hidden="1"/>
    <col min="3331" max="3331" width="30.83203125" hidden="1"/>
    <col min="3332" max="3332" width="13.1640625" hidden="1"/>
    <col min="3333" max="3345" width="12.1640625" hidden="1"/>
    <col min="3346" max="3348" width="11.5" hidden="1"/>
    <col min="3349" max="3351" width="12.1640625" hidden="1"/>
    <col min="3352" max="3353" width="11.5" hidden="1"/>
    <col min="3354" max="3366" width="12.1640625" hidden="1"/>
    <col min="3367" max="3367" width="11.5" hidden="1"/>
    <col min="3368" max="3380" width="12.1640625" hidden="1"/>
    <col min="3381" max="3381" width="11.5" hidden="1"/>
    <col min="3382" max="3397" width="12.1640625" hidden="1"/>
    <col min="3398" max="3398" width="5" hidden="1"/>
    <col min="3399" max="3584" width="8.6640625" hidden="1"/>
    <col min="3585" max="3585" width="60.1640625" hidden="1"/>
    <col min="3586" max="3586" width="25.6640625" hidden="1"/>
    <col min="3587" max="3587" width="30.83203125" hidden="1"/>
    <col min="3588" max="3588" width="13.1640625" hidden="1"/>
    <col min="3589" max="3601" width="12.1640625" hidden="1"/>
    <col min="3602" max="3604" width="11.5" hidden="1"/>
    <col min="3605" max="3607" width="12.1640625" hidden="1"/>
    <col min="3608" max="3609" width="11.5" hidden="1"/>
    <col min="3610" max="3622" width="12.1640625" hidden="1"/>
    <col min="3623" max="3623" width="11.5" hidden="1"/>
    <col min="3624" max="3636" width="12.1640625" hidden="1"/>
    <col min="3637" max="3637" width="11.5" hidden="1"/>
    <col min="3638" max="3653" width="12.1640625" hidden="1"/>
    <col min="3654" max="3654" width="5" hidden="1"/>
    <col min="3655" max="3840" width="8.6640625" hidden="1"/>
    <col min="3841" max="3841" width="60.1640625" hidden="1"/>
    <col min="3842" max="3842" width="25.6640625" hidden="1"/>
    <col min="3843" max="3843" width="30.83203125" hidden="1"/>
    <col min="3844" max="3844" width="13.1640625" hidden="1"/>
    <col min="3845" max="3857" width="12.1640625" hidden="1"/>
    <col min="3858" max="3860" width="11.5" hidden="1"/>
    <col min="3861" max="3863" width="12.1640625" hidden="1"/>
    <col min="3864" max="3865" width="11.5" hidden="1"/>
    <col min="3866" max="3878" width="12.1640625" hidden="1"/>
    <col min="3879" max="3879" width="11.5" hidden="1"/>
    <col min="3880" max="3892" width="12.1640625" hidden="1"/>
    <col min="3893" max="3893" width="11.5" hidden="1"/>
    <col min="3894" max="3909" width="12.1640625" hidden="1"/>
    <col min="3910" max="3910" width="5" hidden="1"/>
    <col min="3911" max="4096" width="8.6640625" hidden="1"/>
    <col min="4097" max="4097" width="60.1640625" hidden="1"/>
    <col min="4098" max="4098" width="25.6640625" hidden="1"/>
    <col min="4099" max="4099" width="30.83203125" hidden="1"/>
    <col min="4100" max="4100" width="13.1640625" hidden="1"/>
    <col min="4101" max="4113" width="12.1640625" hidden="1"/>
    <col min="4114" max="4116" width="11.5" hidden="1"/>
    <col min="4117" max="4119" width="12.1640625" hidden="1"/>
    <col min="4120" max="4121" width="11.5" hidden="1"/>
    <col min="4122" max="4134" width="12.1640625" hidden="1"/>
    <col min="4135" max="4135" width="11.5" hidden="1"/>
    <col min="4136" max="4148" width="12.1640625" hidden="1"/>
    <col min="4149" max="4149" width="11.5" hidden="1"/>
    <col min="4150" max="4165" width="12.1640625" hidden="1"/>
    <col min="4166" max="4166" width="5" hidden="1"/>
    <col min="4167" max="4352" width="8.6640625" hidden="1"/>
    <col min="4353" max="4353" width="60.1640625" hidden="1"/>
    <col min="4354" max="4354" width="25.6640625" hidden="1"/>
    <col min="4355" max="4355" width="30.83203125" hidden="1"/>
    <col min="4356" max="4356" width="13.1640625" hidden="1"/>
    <col min="4357" max="4369" width="12.1640625" hidden="1"/>
    <col min="4370" max="4372" width="11.5" hidden="1"/>
    <col min="4373" max="4375" width="12.1640625" hidden="1"/>
    <col min="4376" max="4377" width="11.5" hidden="1"/>
    <col min="4378" max="4390" width="12.1640625" hidden="1"/>
    <col min="4391" max="4391" width="11.5" hidden="1"/>
    <col min="4392" max="4404" width="12.1640625" hidden="1"/>
    <col min="4405" max="4405" width="11.5" hidden="1"/>
    <col min="4406" max="4421" width="12.1640625" hidden="1"/>
    <col min="4422" max="4422" width="5" hidden="1"/>
    <col min="4423" max="4608" width="8.6640625" hidden="1"/>
    <col min="4609" max="4609" width="60.1640625" hidden="1"/>
    <col min="4610" max="4610" width="25.6640625" hidden="1"/>
    <col min="4611" max="4611" width="30.83203125" hidden="1"/>
    <col min="4612" max="4612" width="13.1640625" hidden="1"/>
    <col min="4613" max="4625" width="12.1640625" hidden="1"/>
    <col min="4626" max="4628" width="11.5" hidden="1"/>
    <col min="4629" max="4631" width="12.1640625" hidden="1"/>
    <col min="4632" max="4633" width="11.5" hidden="1"/>
    <col min="4634" max="4646" width="12.1640625" hidden="1"/>
    <col min="4647" max="4647" width="11.5" hidden="1"/>
    <col min="4648" max="4660" width="12.1640625" hidden="1"/>
    <col min="4661" max="4661" width="11.5" hidden="1"/>
    <col min="4662" max="4677" width="12.1640625" hidden="1"/>
    <col min="4678" max="4678" width="5" hidden="1"/>
    <col min="4679" max="4864" width="8.6640625" hidden="1"/>
    <col min="4865" max="4865" width="60.1640625" hidden="1"/>
    <col min="4866" max="4866" width="25.6640625" hidden="1"/>
    <col min="4867" max="4867" width="30.83203125" hidden="1"/>
    <col min="4868" max="4868" width="13.1640625" hidden="1"/>
    <col min="4869" max="4881" width="12.1640625" hidden="1"/>
    <col min="4882" max="4884" width="11.5" hidden="1"/>
    <col min="4885" max="4887" width="12.1640625" hidden="1"/>
    <col min="4888" max="4889" width="11.5" hidden="1"/>
    <col min="4890" max="4902" width="12.1640625" hidden="1"/>
    <col min="4903" max="4903" width="11.5" hidden="1"/>
    <col min="4904" max="4916" width="12.1640625" hidden="1"/>
    <col min="4917" max="4917" width="11.5" hidden="1"/>
    <col min="4918" max="4933" width="12.1640625" hidden="1"/>
    <col min="4934" max="4934" width="5" hidden="1"/>
    <col min="4935" max="5120" width="8.6640625" hidden="1"/>
    <col min="5121" max="5121" width="60.1640625" hidden="1"/>
    <col min="5122" max="5122" width="25.6640625" hidden="1"/>
    <col min="5123" max="5123" width="30.83203125" hidden="1"/>
    <col min="5124" max="5124" width="13.1640625" hidden="1"/>
    <col min="5125" max="5137" width="12.1640625" hidden="1"/>
    <col min="5138" max="5140" width="11.5" hidden="1"/>
    <col min="5141" max="5143" width="12.1640625" hidden="1"/>
    <col min="5144" max="5145" width="11.5" hidden="1"/>
    <col min="5146" max="5158" width="12.1640625" hidden="1"/>
    <col min="5159" max="5159" width="11.5" hidden="1"/>
    <col min="5160" max="5172" width="12.1640625" hidden="1"/>
    <col min="5173" max="5173" width="11.5" hidden="1"/>
    <col min="5174" max="5189" width="12.1640625" hidden="1"/>
    <col min="5190" max="5190" width="5" hidden="1"/>
    <col min="5191" max="5376" width="8.6640625" hidden="1"/>
    <col min="5377" max="5377" width="60.1640625" hidden="1"/>
    <col min="5378" max="5378" width="25.6640625" hidden="1"/>
    <col min="5379" max="5379" width="30.83203125" hidden="1"/>
    <col min="5380" max="5380" width="13.1640625" hidden="1"/>
    <col min="5381" max="5393" width="12.1640625" hidden="1"/>
    <col min="5394" max="5396" width="11.5" hidden="1"/>
    <col min="5397" max="5399" width="12.1640625" hidden="1"/>
    <col min="5400" max="5401" width="11.5" hidden="1"/>
    <col min="5402" max="5414" width="12.1640625" hidden="1"/>
    <col min="5415" max="5415" width="11.5" hidden="1"/>
    <col min="5416" max="5428" width="12.1640625" hidden="1"/>
    <col min="5429" max="5429" width="11.5" hidden="1"/>
    <col min="5430" max="5445" width="12.1640625" hidden="1"/>
    <col min="5446" max="5446" width="5" hidden="1"/>
    <col min="5447" max="5632" width="8.6640625" hidden="1"/>
    <col min="5633" max="5633" width="60.1640625" hidden="1"/>
    <col min="5634" max="5634" width="25.6640625" hidden="1"/>
    <col min="5635" max="5635" width="30.83203125" hidden="1"/>
    <col min="5636" max="5636" width="13.1640625" hidden="1"/>
    <col min="5637" max="5649" width="12.1640625" hidden="1"/>
    <col min="5650" max="5652" width="11.5" hidden="1"/>
    <col min="5653" max="5655" width="12.1640625" hidden="1"/>
    <col min="5656" max="5657" width="11.5" hidden="1"/>
    <col min="5658" max="5670" width="12.1640625" hidden="1"/>
    <col min="5671" max="5671" width="11.5" hidden="1"/>
    <col min="5672" max="5684" width="12.1640625" hidden="1"/>
    <col min="5685" max="5685" width="11.5" hidden="1"/>
    <col min="5686" max="5701" width="12.1640625" hidden="1"/>
    <col min="5702" max="5702" width="5" hidden="1"/>
    <col min="5703" max="5888" width="8.6640625" hidden="1"/>
    <col min="5889" max="5889" width="60.1640625" hidden="1"/>
    <col min="5890" max="5890" width="25.6640625" hidden="1"/>
    <col min="5891" max="5891" width="30.83203125" hidden="1"/>
    <col min="5892" max="5892" width="13.1640625" hidden="1"/>
    <col min="5893" max="5905" width="12.1640625" hidden="1"/>
    <col min="5906" max="5908" width="11.5" hidden="1"/>
    <col min="5909" max="5911" width="12.1640625" hidden="1"/>
    <col min="5912" max="5913" width="11.5" hidden="1"/>
    <col min="5914" max="5926" width="12.1640625" hidden="1"/>
    <col min="5927" max="5927" width="11.5" hidden="1"/>
    <col min="5928" max="5940" width="12.1640625" hidden="1"/>
    <col min="5941" max="5941" width="11.5" hidden="1"/>
    <col min="5942" max="5957" width="12.1640625" hidden="1"/>
    <col min="5958" max="5958" width="5" hidden="1"/>
    <col min="5959" max="6144" width="8.6640625" hidden="1"/>
    <col min="6145" max="6145" width="60.1640625" hidden="1"/>
    <col min="6146" max="6146" width="25.6640625" hidden="1"/>
    <col min="6147" max="6147" width="30.83203125" hidden="1"/>
    <col min="6148" max="6148" width="13.1640625" hidden="1"/>
    <col min="6149" max="6161" width="12.1640625" hidden="1"/>
    <col min="6162" max="6164" width="11.5" hidden="1"/>
    <col min="6165" max="6167" width="12.1640625" hidden="1"/>
    <col min="6168" max="6169" width="11.5" hidden="1"/>
    <col min="6170" max="6182" width="12.1640625" hidden="1"/>
    <col min="6183" max="6183" width="11.5" hidden="1"/>
    <col min="6184" max="6196" width="12.1640625" hidden="1"/>
    <col min="6197" max="6197" width="11.5" hidden="1"/>
    <col min="6198" max="6213" width="12.1640625" hidden="1"/>
    <col min="6214" max="6214" width="5" hidden="1"/>
    <col min="6215" max="6400" width="8.6640625" hidden="1"/>
    <col min="6401" max="6401" width="60.1640625" hidden="1"/>
    <col min="6402" max="6402" width="25.6640625" hidden="1"/>
    <col min="6403" max="6403" width="30.83203125" hidden="1"/>
    <col min="6404" max="6404" width="13.1640625" hidden="1"/>
    <col min="6405" max="6417" width="12.1640625" hidden="1"/>
    <col min="6418" max="6420" width="11.5" hidden="1"/>
    <col min="6421" max="6423" width="12.1640625" hidden="1"/>
    <col min="6424" max="6425" width="11.5" hidden="1"/>
    <col min="6426" max="6438" width="12.1640625" hidden="1"/>
    <col min="6439" max="6439" width="11.5" hidden="1"/>
    <col min="6440" max="6452" width="12.1640625" hidden="1"/>
    <col min="6453" max="6453" width="11.5" hidden="1"/>
    <col min="6454" max="6469" width="12.1640625" hidden="1"/>
    <col min="6470" max="6470" width="5" hidden="1"/>
    <col min="6471" max="6656" width="8.6640625" hidden="1"/>
    <col min="6657" max="6657" width="60.1640625" hidden="1"/>
    <col min="6658" max="6658" width="25.6640625" hidden="1"/>
    <col min="6659" max="6659" width="30.83203125" hidden="1"/>
    <col min="6660" max="6660" width="13.1640625" hidden="1"/>
    <col min="6661" max="6673" width="12.1640625" hidden="1"/>
    <col min="6674" max="6676" width="11.5" hidden="1"/>
    <col min="6677" max="6679" width="12.1640625" hidden="1"/>
    <col min="6680" max="6681" width="11.5" hidden="1"/>
    <col min="6682" max="6694" width="12.1640625" hidden="1"/>
    <col min="6695" max="6695" width="11.5" hidden="1"/>
    <col min="6696" max="6708" width="12.1640625" hidden="1"/>
    <col min="6709" max="6709" width="11.5" hidden="1"/>
    <col min="6710" max="6725" width="12.1640625" hidden="1"/>
    <col min="6726" max="6726" width="5" hidden="1"/>
    <col min="6727" max="6912" width="8.6640625" hidden="1"/>
    <col min="6913" max="6913" width="60.1640625" hidden="1"/>
    <col min="6914" max="6914" width="25.6640625" hidden="1"/>
    <col min="6915" max="6915" width="30.83203125" hidden="1"/>
    <col min="6916" max="6916" width="13.1640625" hidden="1"/>
    <col min="6917" max="6929" width="12.1640625" hidden="1"/>
    <col min="6930" max="6932" width="11.5" hidden="1"/>
    <col min="6933" max="6935" width="12.1640625" hidden="1"/>
    <col min="6936" max="6937" width="11.5" hidden="1"/>
    <col min="6938" max="6950" width="12.1640625" hidden="1"/>
    <col min="6951" max="6951" width="11.5" hidden="1"/>
    <col min="6952" max="6964" width="12.1640625" hidden="1"/>
    <col min="6965" max="6965" width="11.5" hidden="1"/>
    <col min="6966" max="6981" width="12.1640625" hidden="1"/>
    <col min="6982" max="6982" width="5" hidden="1"/>
    <col min="6983" max="7168" width="8.6640625" hidden="1"/>
    <col min="7169" max="7169" width="60.1640625" hidden="1"/>
    <col min="7170" max="7170" width="25.6640625" hidden="1"/>
    <col min="7171" max="7171" width="30.83203125" hidden="1"/>
    <col min="7172" max="7172" width="13.1640625" hidden="1"/>
    <col min="7173" max="7185" width="12.1640625" hidden="1"/>
    <col min="7186" max="7188" width="11.5" hidden="1"/>
    <col min="7189" max="7191" width="12.1640625" hidden="1"/>
    <col min="7192" max="7193" width="11.5" hidden="1"/>
    <col min="7194" max="7206" width="12.1640625" hidden="1"/>
    <col min="7207" max="7207" width="11.5" hidden="1"/>
    <col min="7208" max="7220" width="12.1640625" hidden="1"/>
    <col min="7221" max="7221" width="11.5" hidden="1"/>
    <col min="7222" max="7237" width="12.1640625" hidden="1"/>
    <col min="7238" max="7238" width="5" hidden="1"/>
    <col min="7239" max="7424" width="8.6640625" hidden="1"/>
    <col min="7425" max="7425" width="60.1640625" hidden="1"/>
    <col min="7426" max="7426" width="25.6640625" hidden="1"/>
    <col min="7427" max="7427" width="30.83203125" hidden="1"/>
    <col min="7428" max="7428" width="13.1640625" hidden="1"/>
    <col min="7429" max="7441" width="12.1640625" hidden="1"/>
    <col min="7442" max="7444" width="11.5" hidden="1"/>
    <col min="7445" max="7447" width="12.1640625" hidden="1"/>
    <col min="7448" max="7449" width="11.5" hidden="1"/>
    <col min="7450" max="7462" width="12.1640625" hidden="1"/>
    <col min="7463" max="7463" width="11.5" hidden="1"/>
    <col min="7464" max="7476" width="12.1640625" hidden="1"/>
    <col min="7477" max="7477" width="11.5" hidden="1"/>
    <col min="7478" max="7493" width="12.1640625" hidden="1"/>
    <col min="7494" max="7494" width="5" hidden="1"/>
    <col min="7495" max="7680" width="8.6640625" hidden="1"/>
    <col min="7681" max="7681" width="60.1640625" hidden="1"/>
    <col min="7682" max="7682" width="25.6640625" hidden="1"/>
    <col min="7683" max="7683" width="30.83203125" hidden="1"/>
    <col min="7684" max="7684" width="13.1640625" hidden="1"/>
    <col min="7685" max="7697" width="12.1640625" hidden="1"/>
    <col min="7698" max="7700" width="11.5" hidden="1"/>
    <col min="7701" max="7703" width="12.1640625" hidden="1"/>
    <col min="7704" max="7705" width="11.5" hidden="1"/>
    <col min="7706" max="7718" width="12.1640625" hidden="1"/>
    <col min="7719" max="7719" width="11.5" hidden="1"/>
    <col min="7720" max="7732" width="12.1640625" hidden="1"/>
    <col min="7733" max="7733" width="11.5" hidden="1"/>
    <col min="7734" max="7749" width="12.1640625" hidden="1"/>
    <col min="7750" max="7750" width="5" hidden="1"/>
    <col min="7751" max="7936" width="8.6640625" hidden="1"/>
    <col min="7937" max="7937" width="60.1640625" hidden="1"/>
    <col min="7938" max="7938" width="25.6640625" hidden="1"/>
    <col min="7939" max="7939" width="30.83203125" hidden="1"/>
    <col min="7940" max="7940" width="13.1640625" hidden="1"/>
    <col min="7941" max="7953" width="12.1640625" hidden="1"/>
    <col min="7954" max="7956" width="11.5" hidden="1"/>
    <col min="7957" max="7959" width="12.1640625" hidden="1"/>
    <col min="7960" max="7961" width="11.5" hidden="1"/>
    <col min="7962" max="7974" width="12.1640625" hidden="1"/>
    <col min="7975" max="7975" width="11.5" hidden="1"/>
    <col min="7976" max="7988" width="12.1640625" hidden="1"/>
    <col min="7989" max="7989" width="11.5" hidden="1"/>
    <col min="7990" max="8005" width="12.1640625" hidden="1"/>
    <col min="8006" max="8006" width="5" hidden="1"/>
    <col min="8007" max="8192" width="8.6640625" hidden="1"/>
    <col min="8193" max="8193" width="60.1640625" hidden="1"/>
    <col min="8194" max="8194" width="25.6640625" hidden="1"/>
    <col min="8195" max="8195" width="30.83203125" hidden="1"/>
    <col min="8196" max="8196" width="13.1640625" hidden="1"/>
    <col min="8197" max="8209" width="12.1640625" hidden="1"/>
    <col min="8210" max="8212" width="11.5" hidden="1"/>
    <col min="8213" max="8215" width="12.1640625" hidden="1"/>
    <col min="8216" max="8217" width="11.5" hidden="1"/>
    <col min="8218" max="8230" width="12.1640625" hidden="1"/>
    <col min="8231" max="8231" width="11.5" hidden="1"/>
    <col min="8232" max="8244" width="12.1640625" hidden="1"/>
    <col min="8245" max="8245" width="11.5" hidden="1"/>
    <col min="8246" max="8261" width="12.1640625" hidden="1"/>
    <col min="8262" max="8262" width="5" hidden="1"/>
    <col min="8263" max="8448" width="8.6640625" hidden="1"/>
    <col min="8449" max="8449" width="60.1640625" hidden="1"/>
    <col min="8450" max="8450" width="25.6640625" hidden="1"/>
    <col min="8451" max="8451" width="30.83203125" hidden="1"/>
    <col min="8452" max="8452" width="13.1640625" hidden="1"/>
    <col min="8453" max="8465" width="12.1640625" hidden="1"/>
    <col min="8466" max="8468" width="11.5" hidden="1"/>
    <col min="8469" max="8471" width="12.1640625" hidden="1"/>
    <col min="8472" max="8473" width="11.5" hidden="1"/>
    <col min="8474" max="8486" width="12.1640625" hidden="1"/>
    <col min="8487" max="8487" width="11.5" hidden="1"/>
    <col min="8488" max="8500" width="12.1640625" hidden="1"/>
    <col min="8501" max="8501" width="11.5" hidden="1"/>
    <col min="8502" max="8517" width="12.1640625" hidden="1"/>
    <col min="8518" max="8518" width="5" hidden="1"/>
    <col min="8519" max="8704" width="8.6640625" hidden="1"/>
    <col min="8705" max="8705" width="60.1640625" hidden="1"/>
    <col min="8706" max="8706" width="25.6640625" hidden="1"/>
    <col min="8707" max="8707" width="30.83203125" hidden="1"/>
    <col min="8708" max="8708" width="13.1640625" hidden="1"/>
    <col min="8709" max="8721" width="12.1640625" hidden="1"/>
    <col min="8722" max="8724" width="11.5" hidden="1"/>
    <col min="8725" max="8727" width="12.1640625" hidden="1"/>
    <col min="8728" max="8729" width="11.5" hidden="1"/>
    <col min="8730" max="8742" width="12.1640625" hidden="1"/>
    <col min="8743" max="8743" width="11.5" hidden="1"/>
    <col min="8744" max="8756" width="12.1640625" hidden="1"/>
    <col min="8757" max="8757" width="11.5" hidden="1"/>
    <col min="8758" max="8773" width="12.1640625" hidden="1"/>
    <col min="8774" max="8774" width="5" hidden="1"/>
    <col min="8775" max="8960" width="8.6640625" hidden="1"/>
    <col min="8961" max="8961" width="60.1640625" hidden="1"/>
    <col min="8962" max="8962" width="25.6640625" hidden="1"/>
    <col min="8963" max="8963" width="30.83203125" hidden="1"/>
    <col min="8964" max="8964" width="13.1640625" hidden="1"/>
    <col min="8965" max="8977" width="12.1640625" hidden="1"/>
    <col min="8978" max="8980" width="11.5" hidden="1"/>
    <col min="8981" max="8983" width="12.1640625" hidden="1"/>
    <col min="8984" max="8985" width="11.5" hidden="1"/>
    <col min="8986" max="8998" width="12.1640625" hidden="1"/>
    <col min="8999" max="8999" width="11.5" hidden="1"/>
    <col min="9000" max="9012" width="12.1640625" hidden="1"/>
    <col min="9013" max="9013" width="11.5" hidden="1"/>
    <col min="9014" max="9029" width="12.1640625" hidden="1"/>
    <col min="9030" max="9030" width="5" hidden="1"/>
    <col min="9031" max="9216" width="8.6640625" hidden="1"/>
    <col min="9217" max="9217" width="60.1640625" hidden="1"/>
    <col min="9218" max="9218" width="25.6640625" hidden="1"/>
    <col min="9219" max="9219" width="30.83203125" hidden="1"/>
    <col min="9220" max="9220" width="13.1640625" hidden="1"/>
    <col min="9221" max="9233" width="12.1640625" hidden="1"/>
    <col min="9234" max="9236" width="11.5" hidden="1"/>
    <col min="9237" max="9239" width="12.1640625" hidden="1"/>
    <col min="9240" max="9241" width="11.5" hidden="1"/>
    <col min="9242" max="9254" width="12.1640625" hidden="1"/>
    <col min="9255" max="9255" width="11.5" hidden="1"/>
    <col min="9256" max="9268" width="12.1640625" hidden="1"/>
    <col min="9269" max="9269" width="11.5" hidden="1"/>
    <col min="9270" max="9285" width="12.1640625" hidden="1"/>
    <col min="9286" max="9286" width="5" hidden="1"/>
    <col min="9287" max="9472" width="8.6640625" hidden="1"/>
    <col min="9473" max="9473" width="60.1640625" hidden="1"/>
    <col min="9474" max="9474" width="25.6640625" hidden="1"/>
    <col min="9475" max="9475" width="30.83203125" hidden="1"/>
    <col min="9476" max="9476" width="13.1640625" hidden="1"/>
    <col min="9477" max="9489" width="12.1640625" hidden="1"/>
    <col min="9490" max="9492" width="11.5" hidden="1"/>
    <col min="9493" max="9495" width="12.1640625" hidden="1"/>
    <col min="9496" max="9497" width="11.5" hidden="1"/>
    <col min="9498" max="9510" width="12.1640625" hidden="1"/>
    <col min="9511" max="9511" width="11.5" hidden="1"/>
    <col min="9512" max="9524" width="12.1640625" hidden="1"/>
    <col min="9525" max="9525" width="11.5" hidden="1"/>
    <col min="9526" max="9541" width="12.1640625" hidden="1"/>
    <col min="9542" max="9542" width="5" hidden="1"/>
    <col min="9543" max="9728" width="8.6640625" hidden="1"/>
    <col min="9729" max="9729" width="60.1640625" hidden="1"/>
    <col min="9730" max="9730" width="25.6640625" hidden="1"/>
    <col min="9731" max="9731" width="30.83203125" hidden="1"/>
    <col min="9732" max="9732" width="13.1640625" hidden="1"/>
    <col min="9733" max="9745" width="12.1640625" hidden="1"/>
    <col min="9746" max="9748" width="11.5" hidden="1"/>
    <col min="9749" max="9751" width="12.1640625" hidden="1"/>
    <col min="9752" max="9753" width="11.5" hidden="1"/>
    <col min="9754" max="9766" width="12.1640625" hidden="1"/>
    <col min="9767" max="9767" width="11.5" hidden="1"/>
    <col min="9768" max="9780" width="12.1640625" hidden="1"/>
    <col min="9781" max="9781" width="11.5" hidden="1"/>
    <col min="9782" max="9797" width="12.1640625" hidden="1"/>
    <col min="9798" max="9798" width="5" hidden="1"/>
    <col min="9799" max="9984" width="8.6640625" hidden="1"/>
    <col min="9985" max="9985" width="60.1640625" hidden="1"/>
    <col min="9986" max="9986" width="25.6640625" hidden="1"/>
    <col min="9987" max="9987" width="30.83203125" hidden="1"/>
    <col min="9988" max="9988" width="13.1640625" hidden="1"/>
    <col min="9989" max="10001" width="12.1640625" hidden="1"/>
    <col min="10002" max="10004" width="11.5" hidden="1"/>
    <col min="10005" max="10007" width="12.1640625" hidden="1"/>
    <col min="10008" max="10009" width="11.5" hidden="1"/>
    <col min="10010" max="10022" width="12.1640625" hidden="1"/>
    <col min="10023" max="10023" width="11.5" hidden="1"/>
    <col min="10024" max="10036" width="12.1640625" hidden="1"/>
    <col min="10037" max="10037" width="11.5" hidden="1"/>
    <col min="10038" max="10053" width="12.1640625" hidden="1"/>
    <col min="10054" max="10054" width="5" hidden="1"/>
    <col min="10055" max="10240" width="8.6640625" hidden="1"/>
    <col min="10241" max="10241" width="60.1640625" hidden="1"/>
    <col min="10242" max="10242" width="25.6640625" hidden="1"/>
    <col min="10243" max="10243" width="30.83203125" hidden="1"/>
    <col min="10244" max="10244" width="13.1640625" hidden="1"/>
    <col min="10245" max="10257" width="12.1640625" hidden="1"/>
    <col min="10258" max="10260" width="11.5" hidden="1"/>
    <col min="10261" max="10263" width="12.1640625" hidden="1"/>
    <col min="10264" max="10265" width="11.5" hidden="1"/>
    <col min="10266" max="10278" width="12.1640625" hidden="1"/>
    <col min="10279" max="10279" width="11.5" hidden="1"/>
    <col min="10280" max="10292" width="12.1640625" hidden="1"/>
    <col min="10293" max="10293" width="11.5" hidden="1"/>
    <col min="10294" max="10309" width="12.1640625" hidden="1"/>
    <col min="10310" max="10310" width="5" hidden="1"/>
    <col min="10311" max="10496" width="8.6640625" hidden="1"/>
    <col min="10497" max="10497" width="60.1640625" hidden="1"/>
    <col min="10498" max="10498" width="25.6640625" hidden="1"/>
    <col min="10499" max="10499" width="30.83203125" hidden="1"/>
    <col min="10500" max="10500" width="13.1640625" hidden="1"/>
    <col min="10501" max="10513" width="12.1640625" hidden="1"/>
    <col min="10514" max="10516" width="11.5" hidden="1"/>
    <col min="10517" max="10519" width="12.1640625" hidden="1"/>
    <col min="10520" max="10521" width="11.5" hidden="1"/>
    <col min="10522" max="10534" width="12.1640625" hidden="1"/>
    <col min="10535" max="10535" width="11.5" hidden="1"/>
    <col min="10536" max="10548" width="12.1640625" hidden="1"/>
    <col min="10549" max="10549" width="11.5" hidden="1"/>
    <col min="10550" max="10565" width="12.1640625" hidden="1"/>
    <col min="10566" max="10566" width="5" hidden="1"/>
    <col min="10567" max="10752" width="8.6640625" hidden="1"/>
    <col min="10753" max="10753" width="60.1640625" hidden="1"/>
    <col min="10754" max="10754" width="25.6640625" hidden="1"/>
    <col min="10755" max="10755" width="30.83203125" hidden="1"/>
    <col min="10756" max="10756" width="13.1640625" hidden="1"/>
    <col min="10757" max="10769" width="12.1640625" hidden="1"/>
    <col min="10770" max="10772" width="11.5" hidden="1"/>
    <col min="10773" max="10775" width="12.1640625" hidden="1"/>
    <col min="10776" max="10777" width="11.5" hidden="1"/>
    <col min="10778" max="10790" width="12.1640625" hidden="1"/>
    <col min="10791" max="10791" width="11.5" hidden="1"/>
    <col min="10792" max="10804" width="12.1640625" hidden="1"/>
    <col min="10805" max="10805" width="11.5" hidden="1"/>
    <col min="10806" max="10821" width="12.1640625" hidden="1"/>
    <col min="10822" max="10822" width="5" hidden="1"/>
    <col min="10823" max="11008" width="8.6640625" hidden="1"/>
    <col min="11009" max="11009" width="60.1640625" hidden="1"/>
    <col min="11010" max="11010" width="25.6640625" hidden="1"/>
    <col min="11011" max="11011" width="30.83203125" hidden="1"/>
    <col min="11012" max="11012" width="13.1640625" hidden="1"/>
    <col min="11013" max="11025" width="12.1640625" hidden="1"/>
    <col min="11026" max="11028" width="11.5" hidden="1"/>
    <col min="11029" max="11031" width="12.1640625" hidden="1"/>
    <col min="11032" max="11033" width="11.5" hidden="1"/>
    <col min="11034" max="11046" width="12.1640625" hidden="1"/>
    <col min="11047" max="11047" width="11.5" hidden="1"/>
    <col min="11048" max="11060" width="12.1640625" hidden="1"/>
    <col min="11061" max="11061" width="11.5" hidden="1"/>
    <col min="11062" max="11077" width="12.1640625" hidden="1"/>
    <col min="11078" max="11078" width="5" hidden="1"/>
    <col min="11079" max="11264" width="8.6640625" hidden="1"/>
    <col min="11265" max="11265" width="60.1640625" hidden="1"/>
    <col min="11266" max="11266" width="25.6640625" hidden="1"/>
    <col min="11267" max="11267" width="30.83203125" hidden="1"/>
    <col min="11268" max="11268" width="13.1640625" hidden="1"/>
    <col min="11269" max="11281" width="12.1640625" hidden="1"/>
    <col min="11282" max="11284" width="11.5" hidden="1"/>
    <col min="11285" max="11287" width="12.1640625" hidden="1"/>
    <col min="11288" max="11289" width="11.5" hidden="1"/>
    <col min="11290" max="11302" width="12.1640625" hidden="1"/>
    <col min="11303" max="11303" width="11.5" hidden="1"/>
    <col min="11304" max="11316" width="12.1640625" hidden="1"/>
    <col min="11317" max="11317" width="11.5" hidden="1"/>
    <col min="11318" max="11333" width="12.1640625" hidden="1"/>
    <col min="11334" max="11334" width="5" hidden="1"/>
    <col min="11335" max="11520" width="8.6640625" hidden="1"/>
    <col min="11521" max="11521" width="60.1640625" hidden="1"/>
    <col min="11522" max="11522" width="25.6640625" hidden="1"/>
    <col min="11523" max="11523" width="30.83203125" hidden="1"/>
    <col min="11524" max="11524" width="13.1640625" hidden="1"/>
    <col min="11525" max="11537" width="12.1640625" hidden="1"/>
    <col min="11538" max="11540" width="11.5" hidden="1"/>
    <col min="11541" max="11543" width="12.1640625" hidden="1"/>
    <col min="11544" max="11545" width="11.5" hidden="1"/>
    <col min="11546" max="11558" width="12.1640625" hidden="1"/>
    <col min="11559" max="11559" width="11.5" hidden="1"/>
    <col min="11560" max="11572" width="12.1640625" hidden="1"/>
    <col min="11573" max="11573" width="11.5" hidden="1"/>
    <col min="11574" max="11589" width="12.1640625" hidden="1"/>
    <col min="11590" max="11590" width="5" hidden="1"/>
    <col min="11591" max="11776" width="8.6640625" hidden="1"/>
    <col min="11777" max="11777" width="60.1640625" hidden="1"/>
    <col min="11778" max="11778" width="25.6640625" hidden="1"/>
    <col min="11779" max="11779" width="30.83203125" hidden="1"/>
    <col min="11780" max="11780" width="13.1640625" hidden="1"/>
    <col min="11781" max="11793" width="12.1640625" hidden="1"/>
    <col min="11794" max="11796" width="11.5" hidden="1"/>
    <col min="11797" max="11799" width="12.1640625" hidden="1"/>
    <col min="11800" max="11801" width="11.5" hidden="1"/>
    <col min="11802" max="11814" width="12.1640625" hidden="1"/>
    <col min="11815" max="11815" width="11.5" hidden="1"/>
    <col min="11816" max="11828" width="12.1640625" hidden="1"/>
    <col min="11829" max="11829" width="11.5" hidden="1"/>
    <col min="11830" max="11845" width="12.1640625" hidden="1"/>
    <col min="11846" max="11846" width="5" hidden="1"/>
    <col min="11847" max="12032" width="8.6640625" hidden="1"/>
    <col min="12033" max="12033" width="60.1640625" hidden="1"/>
    <col min="12034" max="12034" width="25.6640625" hidden="1"/>
    <col min="12035" max="12035" width="30.83203125" hidden="1"/>
    <col min="12036" max="12036" width="13.1640625" hidden="1"/>
    <col min="12037" max="12049" width="12.1640625" hidden="1"/>
    <col min="12050" max="12052" width="11.5" hidden="1"/>
    <col min="12053" max="12055" width="12.1640625" hidden="1"/>
    <col min="12056" max="12057" width="11.5" hidden="1"/>
    <col min="12058" max="12070" width="12.1640625" hidden="1"/>
    <col min="12071" max="12071" width="11.5" hidden="1"/>
    <col min="12072" max="12084" width="12.1640625" hidden="1"/>
    <col min="12085" max="12085" width="11.5" hidden="1"/>
    <col min="12086" max="12101" width="12.1640625" hidden="1"/>
    <col min="12102" max="12102" width="5" hidden="1"/>
    <col min="12103" max="12288" width="8.6640625" hidden="1"/>
    <col min="12289" max="12289" width="60.1640625" hidden="1"/>
    <col min="12290" max="12290" width="25.6640625" hidden="1"/>
    <col min="12291" max="12291" width="30.83203125" hidden="1"/>
    <col min="12292" max="12292" width="13.1640625" hidden="1"/>
    <col min="12293" max="12305" width="12.1640625" hidden="1"/>
    <col min="12306" max="12308" width="11.5" hidden="1"/>
    <col min="12309" max="12311" width="12.1640625" hidden="1"/>
    <col min="12312" max="12313" width="11.5" hidden="1"/>
    <col min="12314" max="12326" width="12.1640625" hidden="1"/>
    <col min="12327" max="12327" width="11.5" hidden="1"/>
    <col min="12328" max="12340" width="12.1640625" hidden="1"/>
    <col min="12341" max="12341" width="11.5" hidden="1"/>
    <col min="12342" max="12357" width="12.1640625" hidden="1"/>
    <col min="12358" max="12358" width="5" hidden="1"/>
    <col min="12359" max="12544" width="8.6640625" hidden="1"/>
    <col min="12545" max="12545" width="60.1640625" hidden="1"/>
    <col min="12546" max="12546" width="25.6640625" hidden="1"/>
    <col min="12547" max="12547" width="30.83203125" hidden="1"/>
    <col min="12548" max="12548" width="13.1640625" hidden="1"/>
    <col min="12549" max="12561" width="12.1640625" hidden="1"/>
    <col min="12562" max="12564" width="11.5" hidden="1"/>
    <col min="12565" max="12567" width="12.1640625" hidden="1"/>
    <col min="12568" max="12569" width="11.5" hidden="1"/>
    <col min="12570" max="12582" width="12.1640625" hidden="1"/>
    <col min="12583" max="12583" width="11.5" hidden="1"/>
    <col min="12584" max="12596" width="12.1640625" hidden="1"/>
    <col min="12597" max="12597" width="11.5" hidden="1"/>
    <col min="12598" max="12613" width="12.1640625" hidden="1"/>
    <col min="12614" max="12614" width="5" hidden="1"/>
    <col min="12615" max="12800" width="8.6640625" hidden="1"/>
    <col min="12801" max="12801" width="60.1640625" hidden="1"/>
    <col min="12802" max="12802" width="25.6640625" hidden="1"/>
    <col min="12803" max="12803" width="30.83203125" hidden="1"/>
    <col min="12804" max="12804" width="13.1640625" hidden="1"/>
    <col min="12805" max="12817" width="12.1640625" hidden="1"/>
    <col min="12818" max="12820" width="11.5" hidden="1"/>
    <col min="12821" max="12823" width="12.1640625" hidden="1"/>
    <col min="12824" max="12825" width="11.5" hidden="1"/>
    <col min="12826" max="12838" width="12.1640625" hidden="1"/>
    <col min="12839" max="12839" width="11.5" hidden="1"/>
    <col min="12840" max="12852" width="12.1640625" hidden="1"/>
    <col min="12853" max="12853" width="11.5" hidden="1"/>
    <col min="12854" max="12869" width="12.1640625" hidden="1"/>
    <col min="12870" max="12870" width="5" hidden="1"/>
    <col min="12871" max="13056" width="8.6640625" hidden="1"/>
    <col min="13057" max="13057" width="60.1640625" hidden="1"/>
    <col min="13058" max="13058" width="25.6640625" hidden="1"/>
    <col min="13059" max="13059" width="30.83203125" hidden="1"/>
    <col min="13060" max="13060" width="13.1640625" hidden="1"/>
    <col min="13061" max="13073" width="12.1640625" hidden="1"/>
    <col min="13074" max="13076" width="11.5" hidden="1"/>
    <col min="13077" max="13079" width="12.1640625" hidden="1"/>
    <col min="13080" max="13081" width="11.5" hidden="1"/>
    <col min="13082" max="13094" width="12.1640625" hidden="1"/>
    <col min="13095" max="13095" width="11.5" hidden="1"/>
    <col min="13096" max="13108" width="12.1640625" hidden="1"/>
    <col min="13109" max="13109" width="11.5" hidden="1"/>
    <col min="13110" max="13125" width="12.1640625" hidden="1"/>
    <col min="13126" max="13126" width="5" hidden="1"/>
    <col min="13127" max="13312" width="8.6640625" hidden="1"/>
    <col min="13313" max="13313" width="60.1640625" hidden="1"/>
    <col min="13314" max="13314" width="25.6640625" hidden="1"/>
    <col min="13315" max="13315" width="30.83203125" hidden="1"/>
    <col min="13316" max="13316" width="13.1640625" hidden="1"/>
    <col min="13317" max="13329" width="12.1640625" hidden="1"/>
    <col min="13330" max="13332" width="11.5" hidden="1"/>
    <col min="13333" max="13335" width="12.1640625" hidden="1"/>
    <col min="13336" max="13337" width="11.5" hidden="1"/>
    <col min="13338" max="13350" width="12.1640625" hidden="1"/>
    <col min="13351" max="13351" width="11.5" hidden="1"/>
    <col min="13352" max="13364" width="12.1640625" hidden="1"/>
    <col min="13365" max="13365" width="11.5" hidden="1"/>
    <col min="13366" max="13381" width="12.1640625" hidden="1"/>
    <col min="13382" max="13382" width="5" hidden="1"/>
    <col min="13383" max="13568" width="8.6640625" hidden="1"/>
    <col min="13569" max="13569" width="60.1640625" hidden="1"/>
    <col min="13570" max="13570" width="25.6640625" hidden="1"/>
    <col min="13571" max="13571" width="30.83203125" hidden="1"/>
    <col min="13572" max="13572" width="13.1640625" hidden="1"/>
    <col min="13573" max="13585" width="12.1640625" hidden="1"/>
    <col min="13586" max="13588" width="11.5" hidden="1"/>
    <col min="13589" max="13591" width="12.1640625" hidden="1"/>
    <col min="13592" max="13593" width="11.5" hidden="1"/>
    <col min="13594" max="13606" width="12.1640625" hidden="1"/>
    <col min="13607" max="13607" width="11.5" hidden="1"/>
    <col min="13608" max="13620" width="12.1640625" hidden="1"/>
    <col min="13621" max="13621" width="11.5" hidden="1"/>
    <col min="13622" max="13637" width="12.1640625" hidden="1"/>
    <col min="13638" max="13638" width="5" hidden="1"/>
    <col min="13639" max="13824" width="8.6640625" hidden="1"/>
    <col min="13825" max="13825" width="60.1640625" hidden="1"/>
    <col min="13826" max="13826" width="25.6640625" hidden="1"/>
    <col min="13827" max="13827" width="30.83203125" hidden="1"/>
    <col min="13828" max="13828" width="13.1640625" hidden="1"/>
    <col min="13829" max="13841" width="12.1640625" hidden="1"/>
    <col min="13842" max="13844" width="11.5" hidden="1"/>
    <col min="13845" max="13847" width="12.1640625" hidden="1"/>
    <col min="13848" max="13849" width="11.5" hidden="1"/>
    <col min="13850" max="13862" width="12.1640625" hidden="1"/>
    <col min="13863" max="13863" width="11.5" hidden="1"/>
    <col min="13864" max="13876" width="12.1640625" hidden="1"/>
    <col min="13877" max="13877" width="11.5" hidden="1"/>
    <col min="13878" max="13893" width="12.1640625" hidden="1"/>
    <col min="13894" max="13894" width="5" hidden="1"/>
    <col min="13895" max="14080" width="8.6640625" hidden="1"/>
    <col min="14081" max="14081" width="60.1640625" hidden="1"/>
    <col min="14082" max="14082" width="25.6640625" hidden="1"/>
    <col min="14083" max="14083" width="30.83203125" hidden="1"/>
    <col min="14084" max="14084" width="13.1640625" hidden="1"/>
    <col min="14085" max="14097" width="12.1640625" hidden="1"/>
    <col min="14098" max="14100" width="11.5" hidden="1"/>
    <col min="14101" max="14103" width="12.1640625" hidden="1"/>
    <col min="14104" max="14105" width="11.5" hidden="1"/>
    <col min="14106" max="14118" width="12.1640625" hidden="1"/>
    <col min="14119" max="14119" width="11.5" hidden="1"/>
    <col min="14120" max="14132" width="12.1640625" hidden="1"/>
    <col min="14133" max="14133" width="11.5" hidden="1"/>
    <col min="14134" max="14149" width="12.1640625" hidden="1"/>
    <col min="14150" max="14150" width="5" hidden="1"/>
    <col min="14151" max="14336" width="8.6640625" hidden="1"/>
    <col min="14337" max="14337" width="60.1640625" hidden="1"/>
    <col min="14338" max="14338" width="25.6640625" hidden="1"/>
    <col min="14339" max="14339" width="30.83203125" hidden="1"/>
    <col min="14340" max="14340" width="13.1640625" hidden="1"/>
    <col min="14341" max="14353" width="12.1640625" hidden="1"/>
    <col min="14354" max="14356" width="11.5" hidden="1"/>
    <col min="14357" max="14359" width="12.1640625" hidden="1"/>
    <col min="14360" max="14361" width="11.5" hidden="1"/>
    <col min="14362" max="14374" width="12.1640625" hidden="1"/>
    <col min="14375" max="14375" width="11.5" hidden="1"/>
    <col min="14376" max="14388" width="12.1640625" hidden="1"/>
    <col min="14389" max="14389" width="11.5" hidden="1"/>
    <col min="14390" max="14405" width="12.1640625" hidden="1"/>
    <col min="14406" max="14406" width="5" hidden="1"/>
    <col min="14407" max="14592" width="8.6640625" hidden="1"/>
    <col min="14593" max="14593" width="60.1640625" hidden="1"/>
    <col min="14594" max="14594" width="25.6640625" hidden="1"/>
    <col min="14595" max="14595" width="30.83203125" hidden="1"/>
    <col min="14596" max="14596" width="13.1640625" hidden="1"/>
    <col min="14597" max="14609" width="12.1640625" hidden="1"/>
    <col min="14610" max="14612" width="11.5" hidden="1"/>
    <col min="14613" max="14615" width="12.1640625" hidden="1"/>
    <col min="14616" max="14617" width="11.5" hidden="1"/>
    <col min="14618" max="14630" width="12.1640625" hidden="1"/>
    <col min="14631" max="14631" width="11.5" hidden="1"/>
    <col min="14632" max="14644" width="12.1640625" hidden="1"/>
    <col min="14645" max="14645" width="11.5" hidden="1"/>
    <col min="14646" max="14661" width="12.1640625" hidden="1"/>
    <col min="14662" max="14662" width="5" hidden="1"/>
    <col min="14663" max="14848" width="8.6640625" hidden="1"/>
    <col min="14849" max="14849" width="60.1640625" hidden="1"/>
    <col min="14850" max="14850" width="25.6640625" hidden="1"/>
    <col min="14851" max="14851" width="30.83203125" hidden="1"/>
    <col min="14852" max="14852" width="13.1640625" hidden="1"/>
    <col min="14853" max="14865" width="12.1640625" hidden="1"/>
    <col min="14866" max="14868" width="11.5" hidden="1"/>
    <col min="14869" max="14871" width="12.1640625" hidden="1"/>
    <col min="14872" max="14873" width="11.5" hidden="1"/>
    <col min="14874" max="14886" width="12.1640625" hidden="1"/>
    <col min="14887" max="14887" width="11.5" hidden="1"/>
    <col min="14888" max="14900" width="12.1640625" hidden="1"/>
    <col min="14901" max="14901" width="11.5" hidden="1"/>
    <col min="14902" max="14917" width="12.1640625" hidden="1"/>
    <col min="14918" max="14918" width="5" hidden="1"/>
    <col min="14919" max="15104" width="8.6640625" hidden="1"/>
    <col min="15105" max="15105" width="60.1640625" hidden="1"/>
    <col min="15106" max="15106" width="25.6640625" hidden="1"/>
    <col min="15107" max="15107" width="30.83203125" hidden="1"/>
    <col min="15108" max="15108" width="13.1640625" hidden="1"/>
    <col min="15109" max="15121" width="12.1640625" hidden="1"/>
    <col min="15122" max="15124" width="11.5" hidden="1"/>
    <col min="15125" max="15127" width="12.1640625" hidden="1"/>
    <col min="15128" max="15129" width="11.5" hidden="1"/>
    <col min="15130" max="15142" width="12.1640625" hidden="1"/>
    <col min="15143" max="15143" width="11.5" hidden="1"/>
    <col min="15144" max="15156" width="12.1640625" hidden="1"/>
    <col min="15157" max="15157" width="11.5" hidden="1"/>
    <col min="15158" max="15173" width="12.1640625" hidden="1"/>
    <col min="15174" max="15174" width="5" hidden="1"/>
    <col min="15175" max="15360" width="8.6640625" hidden="1"/>
    <col min="15361" max="15361" width="60.1640625" hidden="1"/>
    <col min="15362" max="15362" width="25.6640625" hidden="1"/>
    <col min="15363" max="15363" width="30.83203125" hidden="1"/>
    <col min="15364" max="15364" width="13.1640625" hidden="1"/>
    <col min="15365" max="15377" width="12.1640625" hidden="1"/>
    <col min="15378" max="15380" width="11.5" hidden="1"/>
    <col min="15381" max="15383" width="12.1640625" hidden="1"/>
    <col min="15384" max="15385" width="11.5" hidden="1"/>
    <col min="15386" max="15398" width="12.1640625" hidden="1"/>
    <col min="15399" max="15399" width="11.5" hidden="1"/>
    <col min="15400" max="15412" width="12.1640625" hidden="1"/>
    <col min="15413" max="15413" width="11.5" hidden="1"/>
    <col min="15414" max="15429" width="12.1640625" hidden="1"/>
    <col min="15430" max="15430" width="5" hidden="1"/>
    <col min="15431" max="15616" width="8.6640625" hidden="1"/>
    <col min="15617" max="15617" width="60.1640625" hidden="1"/>
    <col min="15618" max="15618" width="25.6640625" hidden="1"/>
    <col min="15619" max="15619" width="30.83203125" hidden="1"/>
    <col min="15620" max="15620" width="13.1640625" hidden="1"/>
    <col min="15621" max="15633" width="12.1640625" hidden="1"/>
    <col min="15634" max="15636" width="11.5" hidden="1"/>
    <col min="15637" max="15639" width="12.1640625" hidden="1"/>
    <col min="15640" max="15641" width="11.5" hidden="1"/>
    <col min="15642" max="15654" width="12.1640625" hidden="1"/>
    <col min="15655" max="15655" width="11.5" hidden="1"/>
    <col min="15656" max="15668" width="12.1640625" hidden="1"/>
    <col min="15669" max="15669" width="11.5" hidden="1"/>
    <col min="15670" max="15685" width="12.1640625" hidden="1"/>
    <col min="15686" max="15686" width="5" hidden="1"/>
    <col min="15687" max="15872" width="8.6640625" hidden="1"/>
    <col min="15873" max="15873" width="60.1640625" hidden="1"/>
    <col min="15874" max="15874" width="25.6640625" hidden="1"/>
    <col min="15875" max="15875" width="30.83203125" hidden="1"/>
    <col min="15876" max="15876" width="13.1640625" hidden="1"/>
    <col min="15877" max="15889" width="12.1640625" hidden="1"/>
    <col min="15890" max="15892" width="11.5" hidden="1"/>
    <col min="15893" max="15895" width="12.1640625" hidden="1"/>
    <col min="15896" max="15897" width="11.5" hidden="1"/>
    <col min="15898" max="15910" width="12.1640625" hidden="1"/>
    <col min="15911" max="15911" width="11.5" hidden="1"/>
    <col min="15912" max="15924" width="12.1640625" hidden="1"/>
    <col min="15925" max="15925" width="11.5" hidden="1"/>
    <col min="15926" max="15941" width="12.1640625" hidden="1"/>
    <col min="15942" max="15942" width="5" hidden="1"/>
    <col min="15943" max="16128" width="8.6640625" hidden="1"/>
    <col min="16129" max="16129" width="60.1640625" hidden="1"/>
    <col min="16130" max="16130" width="25.6640625" hidden="1"/>
    <col min="16131" max="16131" width="30.83203125" hidden="1"/>
    <col min="16132" max="16132" width="13.1640625" hidden="1"/>
    <col min="16133" max="16145" width="12.1640625" hidden="1"/>
    <col min="16146" max="16148" width="11.5" hidden="1"/>
    <col min="16149" max="16151" width="12.1640625" hidden="1"/>
    <col min="16152" max="16153" width="11.5" hidden="1"/>
    <col min="16154" max="16166" width="12.1640625" hidden="1"/>
    <col min="16167" max="16167" width="11.5" hidden="1"/>
    <col min="16168" max="16180" width="12.1640625" hidden="1"/>
    <col min="16181" max="16181" width="11.5" hidden="1"/>
    <col min="16182" max="16197" width="12.1640625" hidden="1"/>
    <col min="16198" max="16198" width="5" hidden="1"/>
    <col min="16199" max="16384" width="8.6640625" hidden="1"/>
  </cols>
  <sheetData>
    <row r="1" spans="1:70" x14ac:dyDescent="0.2">
      <c r="A1" t="s">
        <v>492</v>
      </c>
      <c r="B1" t="s">
        <v>1097</v>
      </c>
    </row>
    <row r="2" spans="1:70" x14ac:dyDescent="0.2">
      <c r="A2" t="s">
        <v>493</v>
      </c>
      <c r="B2" s="82">
        <v>46120</v>
      </c>
    </row>
    <row r="4" spans="1:70" x14ac:dyDescent="0.2">
      <c r="A4" t="s">
        <v>494</v>
      </c>
      <c r="B4" t="s">
        <v>495</v>
      </c>
      <c r="C4" t="s">
        <v>496</v>
      </c>
      <c r="D4" t="s">
        <v>497</v>
      </c>
      <c r="E4" t="s">
        <v>498</v>
      </c>
      <c r="F4" t="s">
        <v>499</v>
      </c>
      <c r="G4" t="s">
        <v>500</v>
      </c>
      <c r="H4" t="s">
        <v>501</v>
      </c>
      <c r="I4" t="s">
        <v>502</v>
      </c>
      <c r="J4" t="s">
        <v>503</v>
      </c>
      <c r="K4" t="s">
        <v>504</v>
      </c>
      <c r="L4" t="s">
        <v>505</v>
      </c>
      <c r="M4" t="s">
        <v>506</v>
      </c>
      <c r="N4" t="s">
        <v>507</v>
      </c>
      <c r="O4" t="s">
        <v>508</v>
      </c>
      <c r="P4" t="s">
        <v>509</v>
      </c>
      <c r="Q4" t="s">
        <v>510</v>
      </c>
      <c r="R4" t="s">
        <v>511</v>
      </c>
      <c r="S4" t="s">
        <v>512</v>
      </c>
      <c r="T4" t="s">
        <v>513</v>
      </c>
      <c r="U4" t="s">
        <v>514</v>
      </c>
      <c r="V4" t="s">
        <v>515</v>
      </c>
      <c r="W4" t="s">
        <v>516</v>
      </c>
      <c r="X4" t="s">
        <v>517</v>
      </c>
      <c r="Y4" t="s">
        <v>518</v>
      </c>
      <c r="Z4" t="s">
        <v>519</v>
      </c>
      <c r="AA4" t="s">
        <v>520</v>
      </c>
      <c r="AB4" t="s">
        <v>521</v>
      </c>
      <c r="AC4" t="s">
        <v>522</v>
      </c>
      <c r="AD4" t="s">
        <v>523</v>
      </c>
      <c r="AE4" t="s">
        <v>524</v>
      </c>
      <c r="AF4" t="s">
        <v>525</v>
      </c>
      <c r="AG4" t="s">
        <v>526</v>
      </c>
      <c r="AH4" t="s">
        <v>527</v>
      </c>
      <c r="AI4" t="s">
        <v>528</v>
      </c>
      <c r="AJ4" t="s">
        <v>529</v>
      </c>
      <c r="AK4" t="s">
        <v>530</v>
      </c>
      <c r="AL4" t="s">
        <v>531</v>
      </c>
      <c r="AM4" t="s">
        <v>532</v>
      </c>
      <c r="AN4" t="s">
        <v>533</v>
      </c>
      <c r="AO4" t="s">
        <v>534</v>
      </c>
      <c r="AP4" t="s">
        <v>535</v>
      </c>
      <c r="AQ4" t="s">
        <v>536</v>
      </c>
      <c r="AR4" t="s">
        <v>537</v>
      </c>
      <c r="AS4" t="s">
        <v>538</v>
      </c>
      <c r="AT4" t="s">
        <v>539</v>
      </c>
      <c r="AU4" t="s">
        <v>540</v>
      </c>
      <c r="AV4" t="s">
        <v>541</v>
      </c>
      <c r="AW4" t="s">
        <v>542</v>
      </c>
      <c r="AX4" t="s">
        <v>543</v>
      </c>
      <c r="AY4" t="s">
        <v>544</v>
      </c>
      <c r="AZ4" t="s">
        <v>545</v>
      </c>
      <c r="BA4" t="s">
        <v>546</v>
      </c>
      <c r="BB4" t="s">
        <v>547</v>
      </c>
      <c r="BC4" t="s">
        <v>548</v>
      </c>
      <c r="BD4" t="s">
        <v>549</v>
      </c>
      <c r="BE4" t="s">
        <v>550</v>
      </c>
      <c r="BF4" t="s">
        <v>551</v>
      </c>
      <c r="BG4" t="s">
        <v>552</v>
      </c>
      <c r="BH4" t="s">
        <v>553</v>
      </c>
      <c r="BI4" t="s">
        <v>554</v>
      </c>
      <c r="BJ4" t="s">
        <v>555</v>
      </c>
      <c r="BK4" t="s">
        <v>556</v>
      </c>
      <c r="BL4" t="s">
        <v>557</v>
      </c>
      <c r="BM4" t="s">
        <v>558</v>
      </c>
      <c r="BN4" t="s">
        <v>559</v>
      </c>
      <c r="BO4" t="s">
        <v>560</v>
      </c>
      <c r="BP4" t="s">
        <v>561</v>
      </c>
      <c r="BQ4" t="s">
        <v>562</v>
      </c>
      <c r="BR4" t="s">
        <v>563</v>
      </c>
    </row>
    <row r="5" spans="1:70" x14ac:dyDescent="0.2">
      <c r="A5" t="s">
        <v>564</v>
      </c>
      <c r="B5" t="s">
        <v>565</v>
      </c>
      <c r="C5" t="s">
        <v>566</v>
      </c>
      <c r="D5" t="s">
        <v>567</v>
      </c>
      <c r="AD5">
        <v>4.0322580562862704</v>
      </c>
      <c r="AE5">
        <v>1.07396640826828</v>
      </c>
      <c r="AF5">
        <v>3.6430454581770499</v>
      </c>
      <c r="AG5">
        <v>3.1218684961072198</v>
      </c>
      <c r="AH5">
        <v>3.9916280460457498</v>
      </c>
      <c r="AI5">
        <v>5.8366877515816498</v>
      </c>
      <c r="AJ5">
        <v>5.5555555555557898</v>
      </c>
      <c r="AK5">
        <v>3.8733753699647901</v>
      </c>
      <c r="AL5">
        <v>5.2155599603571003</v>
      </c>
      <c r="AM5">
        <v>6.3110797127043901</v>
      </c>
      <c r="AN5">
        <v>3.36139107320898</v>
      </c>
      <c r="AO5">
        <v>3.2252879721397898</v>
      </c>
      <c r="AP5">
        <v>2.9999480977841202</v>
      </c>
      <c r="AQ5">
        <v>1.8694885361553999</v>
      </c>
      <c r="AR5">
        <v>2.2803719825875302</v>
      </c>
      <c r="AS5">
        <v>4.0440213119051203</v>
      </c>
      <c r="AT5">
        <v>2.8836043031626302</v>
      </c>
      <c r="AU5">
        <v>3.3152467858542298</v>
      </c>
      <c r="AV5">
        <v>3.6563650793841802</v>
      </c>
      <c r="AW5">
        <v>2.5291294693276201</v>
      </c>
      <c r="AX5">
        <v>3.39778677828805</v>
      </c>
      <c r="AY5">
        <v>3.6080243878454099</v>
      </c>
      <c r="AZ5">
        <v>5.3925678447551597</v>
      </c>
      <c r="BA5">
        <v>8.9559870517778393</v>
      </c>
      <c r="BB5">
        <v>-2.13542872046937</v>
      </c>
      <c r="BC5">
        <v>2.0781407186078602</v>
      </c>
      <c r="BD5">
        <v>4.3162974219520303</v>
      </c>
      <c r="BE5">
        <v>0.62747199289337197</v>
      </c>
      <c r="BF5">
        <v>-2.3720652425226101</v>
      </c>
      <c r="BG5">
        <v>0.42144091888121399</v>
      </c>
      <c r="BH5">
        <v>0.47476359734264101</v>
      </c>
      <c r="BI5">
        <v>-0.93119598707955997</v>
      </c>
      <c r="BJ5">
        <v>-1.02828178762012</v>
      </c>
      <c r="BK5">
        <v>3.6260414135296002</v>
      </c>
      <c r="BL5">
        <v>4.2574620433542698</v>
      </c>
    </row>
    <row r="6" spans="1:70" x14ac:dyDescent="0.2">
      <c r="A6" t="s">
        <v>568</v>
      </c>
      <c r="B6" t="s">
        <v>569</v>
      </c>
      <c r="C6" t="s">
        <v>566</v>
      </c>
      <c r="D6" t="s">
        <v>567</v>
      </c>
      <c r="S6">
        <v>19.598393574214821</v>
      </c>
      <c r="T6">
        <v>15.224098935289074</v>
      </c>
      <c r="U6">
        <v>11.216481293829361</v>
      </c>
      <c r="V6">
        <v>14.238055494268149</v>
      </c>
      <c r="W6">
        <v>12.526892514640055</v>
      </c>
      <c r="X6">
        <v>15.069849824101496</v>
      </c>
      <c r="Y6">
        <v>15.066511537250854</v>
      </c>
      <c r="Z6">
        <v>14.461591074210631</v>
      </c>
      <c r="AA6">
        <v>12.13991769547337</v>
      </c>
      <c r="AB6">
        <v>11.56752438340691</v>
      </c>
      <c r="AC6">
        <v>10.983862571577371</v>
      </c>
      <c r="AD6">
        <v>13.006566421882701</v>
      </c>
      <c r="AE6">
        <v>13.891971645556531</v>
      </c>
      <c r="AF6">
        <v>12.563443221106915</v>
      </c>
      <c r="AG6">
        <v>12.522258065593096</v>
      </c>
      <c r="AH6">
        <v>12.558202070701221</v>
      </c>
      <c r="AI6">
        <v>12.457913978956595</v>
      </c>
      <c r="AJ6">
        <v>17.678100263852269</v>
      </c>
      <c r="AK6">
        <v>16.167612396333901</v>
      </c>
      <c r="AL6">
        <v>13.13566076837237</v>
      </c>
      <c r="AM6">
        <v>14.8528149833969</v>
      </c>
      <c r="AN6">
        <v>12.288591260142571</v>
      </c>
      <c r="AO6">
        <v>9.7065863252649898</v>
      </c>
      <c r="AP6">
        <v>10.249598740306638</v>
      </c>
      <c r="AQ6">
        <v>7.4952554230560704</v>
      </c>
      <c r="AR6">
        <v>7.8198647763086235</v>
      </c>
      <c r="AS6">
        <v>8.6014851485149002</v>
      </c>
      <c r="AT6">
        <v>5.8403539831155724</v>
      </c>
      <c r="AU6">
        <v>8.7637552031354264</v>
      </c>
      <c r="AV6">
        <v>7.4497001400736584</v>
      </c>
      <c r="AW6">
        <v>5.0234206861628534</v>
      </c>
      <c r="AX6">
        <v>8.5580380223977794</v>
      </c>
      <c r="AY6">
        <v>8.8981638021403278</v>
      </c>
      <c r="AZ6">
        <v>8.4507748063499921</v>
      </c>
      <c r="BA6">
        <v>12.56664465951561</v>
      </c>
      <c r="BB6">
        <v>8.9542180239294922</v>
      </c>
      <c r="BC6">
        <v>5.5375379164567624</v>
      </c>
      <c r="BD6">
        <v>8.9712064099578761</v>
      </c>
      <c r="BE6">
        <v>9.1587084316790488</v>
      </c>
      <c r="BF6">
        <v>5.7488313355345433</v>
      </c>
      <c r="BG6">
        <v>5.5258192339251728</v>
      </c>
      <c r="BH6">
        <v>5.0985616436368666</v>
      </c>
      <c r="BI6">
        <v>6.4468772225558411</v>
      </c>
      <c r="BJ6">
        <v>6.2213752893311778</v>
      </c>
      <c r="BK6">
        <v>4.6898064677632991</v>
      </c>
      <c r="BL6">
        <v>4.1028507546115582</v>
      </c>
      <c r="BM6">
        <v>5.1916294209285052</v>
      </c>
      <c r="BN6">
        <v>6.8247270928206687</v>
      </c>
      <c r="BO6">
        <v>10.88347757260175</v>
      </c>
      <c r="BP6">
        <v>7.3991855808062663</v>
      </c>
      <c r="BQ6">
        <v>4.7708573191583294</v>
      </c>
    </row>
    <row r="7" spans="1:70" x14ac:dyDescent="0.2">
      <c r="A7" t="s">
        <v>570</v>
      </c>
      <c r="B7" t="s">
        <v>571</v>
      </c>
      <c r="C7" t="s">
        <v>566</v>
      </c>
      <c r="D7" t="s">
        <v>567</v>
      </c>
      <c r="AX7">
        <v>12.6862687216715</v>
      </c>
      <c r="AY7">
        <v>6.7845965500165502</v>
      </c>
      <c r="AZ7">
        <v>8.6805707851340497</v>
      </c>
      <c r="BA7">
        <v>26.418664154744299</v>
      </c>
      <c r="BB7">
        <v>-6.8111610889899499</v>
      </c>
      <c r="BC7">
        <v>2.17853752389418</v>
      </c>
      <c r="BD7">
        <v>11.8041858089129</v>
      </c>
      <c r="BE7">
        <v>6.4412128093411702</v>
      </c>
      <c r="BF7">
        <v>7.3857717839785497</v>
      </c>
      <c r="BG7">
        <v>4.67399603536344</v>
      </c>
      <c r="BH7">
        <v>-0.66170916471374097</v>
      </c>
      <c r="BI7">
        <v>4.3838919551391404</v>
      </c>
      <c r="BJ7">
        <v>4.9759515055383199</v>
      </c>
      <c r="BK7">
        <v>0.62614914916884601</v>
      </c>
      <c r="BL7">
        <v>2.3023725151683299</v>
      </c>
      <c r="BM7">
        <v>5.6018879148222398</v>
      </c>
      <c r="BN7">
        <v>5.1332034082496198</v>
      </c>
      <c r="BO7">
        <v>13.712102372006401</v>
      </c>
      <c r="BP7">
        <v>-4.64470870797774</v>
      </c>
      <c r="BQ7">
        <v>-6.60118564073725</v>
      </c>
    </row>
    <row r="8" spans="1:70" x14ac:dyDescent="0.2">
      <c r="A8" t="s">
        <v>572</v>
      </c>
      <c r="B8" t="s">
        <v>573</v>
      </c>
      <c r="C8" t="s">
        <v>566</v>
      </c>
      <c r="D8" t="s">
        <v>567</v>
      </c>
      <c r="Z8">
        <v>8.7992108330877699</v>
      </c>
      <c r="AA8">
        <v>12.0597652081336</v>
      </c>
      <c r="AB8">
        <v>10.671936758893381</v>
      </c>
      <c r="AC8">
        <v>11.2499999999997</v>
      </c>
      <c r="AD8">
        <v>7.3549257759783</v>
      </c>
      <c r="AE8">
        <v>5.95096499946618</v>
      </c>
      <c r="AF8">
        <v>0.24878855535474498</v>
      </c>
      <c r="AG8">
        <v>2.5236593059939132</v>
      </c>
      <c r="AH8">
        <v>0.86928702260828339</v>
      </c>
      <c r="AI8">
        <v>1.0573613945720874</v>
      </c>
      <c r="AJ8">
        <v>1.741887859326684</v>
      </c>
      <c r="AK8">
        <v>-6.2999006478703448E-2</v>
      </c>
      <c r="AL8">
        <v>0.55345572354191697</v>
      </c>
      <c r="AM8">
        <v>31.841016841638542</v>
      </c>
      <c r="AN8">
        <v>10.563288669181359</v>
      </c>
      <c r="AO8">
        <v>4.9142397263720099</v>
      </c>
      <c r="AP8">
        <v>3.9971417043930231</v>
      </c>
      <c r="AQ8">
        <v>4.4711254385109864</v>
      </c>
      <c r="AR8">
        <v>0.37226617031192782</v>
      </c>
      <c r="AS8">
        <v>2.5307751673799599</v>
      </c>
      <c r="AT8">
        <v>4.3615291400725598</v>
      </c>
      <c r="AU8">
        <v>3.1886933022058939</v>
      </c>
      <c r="AV8">
        <v>1.76090410099628</v>
      </c>
      <c r="AW8">
        <v>0.69433630594575724</v>
      </c>
      <c r="AX8">
        <v>5.6316335135761317</v>
      </c>
      <c r="AY8">
        <v>4.4158998416956088</v>
      </c>
      <c r="AZ8">
        <v>3.6073676798459582</v>
      </c>
      <c r="BA8">
        <v>8.4529762332675471</v>
      </c>
      <c r="BB8">
        <v>3.2824403758932048</v>
      </c>
      <c r="BC8">
        <v>1.784844204771125</v>
      </c>
      <c r="BD8">
        <v>4.018699075344915</v>
      </c>
      <c r="BE8">
        <v>4.578374635159479</v>
      </c>
      <c r="BF8">
        <v>2.4392007610412598</v>
      </c>
      <c r="BG8">
        <v>1.7684358214622327</v>
      </c>
      <c r="BH8">
        <v>2.1308173805879145</v>
      </c>
      <c r="BI8">
        <v>1.4874155075554589</v>
      </c>
      <c r="BJ8">
        <v>1.7254860237473135</v>
      </c>
      <c r="BK8">
        <v>1.7840499483204351</v>
      </c>
      <c r="BL8">
        <v>1.9830922848723178</v>
      </c>
      <c r="BM8">
        <v>2.4903778393194891</v>
      </c>
      <c r="BN8">
        <v>3.745567823330088</v>
      </c>
      <c r="BO8">
        <v>7.949251448485672</v>
      </c>
      <c r="BP8">
        <v>5.2211680132400193</v>
      </c>
      <c r="BQ8">
        <v>3.60804426950566</v>
      </c>
    </row>
    <row r="9" spans="1:70" x14ac:dyDescent="0.2">
      <c r="A9" t="s">
        <v>574</v>
      </c>
      <c r="B9" t="s">
        <v>575</v>
      </c>
      <c r="C9" t="s">
        <v>566</v>
      </c>
      <c r="D9" t="s">
        <v>567</v>
      </c>
      <c r="AJ9">
        <v>83.783783783783704</v>
      </c>
      <c r="AK9">
        <v>299.50980392156799</v>
      </c>
      <c r="AL9">
        <v>1378.52760736196</v>
      </c>
      <c r="AM9">
        <v>949.79253112033098</v>
      </c>
      <c r="AN9">
        <v>2666.45059288537</v>
      </c>
      <c r="AO9">
        <v>4145.1059822063698</v>
      </c>
      <c r="AP9">
        <v>219.176721172974</v>
      </c>
      <c r="AQ9">
        <v>107.284821528298</v>
      </c>
      <c r="AR9">
        <v>248.19590241286801</v>
      </c>
      <c r="AS9">
        <v>324.99687160131998</v>
      </c>
      <c r="AT9">
        <v>152.561022469298</v>
      </c>
      <c r="AU9">
        <v>108.89743608942899</v>
      </c>
      <c r="AV9">
        <v>98.224143657330401</v>
      </c>
      <c r="AW9">
        <v>43.542106751968603</v>
      </c>
      <c r="AX9">
        <v>22.9535138513939</v>
      </c>
      <c r="AY9">
        <v>13.305210178003099</v>
      </c>
      <c r="AZ9">
        <v>12.251497445948599</v>
      </c>
      <c r="BA9">
        <v>12.475829132639699</v>
      </c>
      <c r="BB9">
        <v>13.7302839288408</v>
      </c>
      <c r="BC9">
        <v>14.469656493257601</v>
      </c>
      <c r="BD9">
        <v>13.4824679218511</v>
      </c>
      <c r="BE9">
        <v>10.2779049218839</v>
      </c>
      <c r="BF9">
        <v>8.7778142933262302</v>
      </c>
      <c r="BG9">
        <v>7.2803873036112003</v>
      </c>
      <c r="BH9">
        <v>9.3559721553378292</v>
      </c>
      <c r="BI9">
        <v>30.694415080671899</v>
      </c>
      <c r="BJ9">
        <v>29.844479901567901</v>
      </c>
      <c r="BK9">
        <v>19.628937970151998</v>
      </c>
      <c r="BL9">
        <v>17.080954143437999</v>
      </c>
      <c r="BM9">
        <v>22.271539247050899</v>
      </c>
      <c r="BN9">
        <v>25.754294884189001</v>
      </c>
      <c r="BO9">
        <v>21.3552901320822</v>
      </c>
      <c r="BP9">
        <v>13.6441017767714</v>
      </c>
      <c r="BQ9">
        <v>28.2404948915772</v>
      </c>
    </row>
    <row r="10" spans="1:70" x14ac:dyDescent="0.2">
      <c r="A10" t="s">
        <v>576</v>
      </c>
      <c r="B10" t="s">
        <v>577</v>
      </c>
      <c r="C10" t="s">
        <v>566</v>
      </c>
      <c r="D10" t="s">
        <v>567</v>
      </c>
      <c r="AK10">
        <v>226.00542125352499</v>
      </c>
      <c r="AL10">
        <v>85.004751238715599</v>
      </c>
      <c r="AM10">
        <v>22.565052693369498</v>
      </c>
      <c r="AN10">
        <v>7.7932185378921401</v>
      </c>
      <c r="AO10">
        <v>12.725477808710201</v>
      </c>
      <c r="AP10">
        <v>33.180274375395598</v>
      </c>
      <c r="AQ10">
        <v>20.642858867059601</v>
      </c>
      <c r="AR10">
        <v>0.38943765356162802</v>
      </c>
      <c r="AS10">
        <v>5.00181363468103E-2</v>
      </c>
      <c r="AT10">
        <v>3.1075882703143498</v>
      </c>
      <c r="AU10">
        <v>7.7705258343155004</v>
      </c>
      <c r="AV10">
        <v>0.48400261181850202</v>
      </c>
      <c r="AW10">
        <v>2.2800191693809801</v>
      </c>
      <c r="AX10">
        <v>2.3665819567979498</v>
      </c>
      <c r="AY10">
        <v>2.3707283190428399</v>
      </c>
      <c r="AZ10">
        <v>2.93268248162317</v>
      </c>
      <c r="BA10">
        <v>3.32087090389274</v>
      </c>
      <c r="BB10">
        <v>2.26692209450826</v>
      </c>
      <c r="BC10">
        <v>3.6271009151747902</v>
      </c>
      <c r="BD10">
        <v>3.4280713014150099</v>
      </c>
      <c r="BE10">
        <v>2.0315926839529599</v>
      </c>
      <c r="BF10">
        <v>1.9376208020522301</v>
      </c>
      <c r="BG10">
        <v>1.62586504402613</v>
      </c>
      <c r="BH10">
        <v>1.89617402592356</v>
      </c>
      <c r="BI10">
        <v>1.2754316836742301</v>
      </c>
      <c r="BJ10">
        <v>1.9866613317119399</v>
      </c>
      <c r="BK10">
        <v>2.0280596307113399</v>
      </c>
      <c r="BL10">
        <v>1.4110907895424201</v>
      </c>
      <c r="BM10">
        <v>1.6208866171702001</v>
      </c>
      <c r="BN10">
        <v>2.04147163139544</v>
      </c>
      <c r="BO10">
        <v>6.7252027153005898</v>
      </c>
      <c r="BP10">
        <v>4.7583455515003799</v>
      </c>
      <c r="BQ10">
        <v>2.21587375089991</v>
      </c>
    </row>
    <row r="11" spans="1:70" x14ac:dyDescent="0.2">
      <c r="A11" t="s">
        <v>578</v>
      </c>
      <c r="B11" t="s">
        <v>579</v>
      </c>
      <c r="C11" t="s">
        <v>566</v>
      </c>
      <c r="D11" t="s">
        <v>567</v>
      </c>
    </row>
    <row r="12" spans="1:70" x14ac:dyDescent="0.2">
      <c r="A12" t="s">
        <v>580</v>
      </c>
      <c r="B12" t="s">
        <v>581</v>
      </c>
      <c r="C12" t="s">
        <v>566</v>
      </c>
      <c r="D12" t="s">
        <v>567</v>
      </c>
    </row>
    <row r="13" spans="1:70" x14ac:dyDescent="0.2">
      <c r="A13" t="s">
        <v>582</v>
      </c>
      <c r="B13" t="s">
        <v>583</v>
      </c>
      <c r="C13" t="s">
        <v>566</v>
      </c>
      <c r="D13" t="s">
        <v>567</v>
      </c>
      <c r="BA13">
        <v>12.250420244813901</v>
      </c>
      <c r="BB13">
        <v>1.5618131744907</v>
      </c>
      <c r="BC13">
        <v>0.87798328828586703</v>
      </c>
      <c r="BD13">
        <v>0.87734659568511997</v>
      </c>
      <c r="BE13">
        <v>0.66226890026900798</v>
      </c>
      <c r="BF13">
        <v>1.1011183637571</v>
      </c>
      <c r="BG13">
        <v>2.3462686567164202</v>
      </c>
      <c r="BH13">
        <v>4.0699660836159302</v>
      </c>
      <c r="BI13">
        <v>1.6174880890419701</v>
      </c>
      <c r="BJ13">
        <v>1.9668255781884201</v>
      </c>
      <c r="BK13">
        <v>3.06863379251996</v>
      </c>
      <c r="BL13">
        <v>-1.93108114782172</v>
      </c>
      <c r="BM13">
        <v>-2.0794031794094301</v>
      </c>
      <c r="BN13">
        <v>0.179935336174431</v>
      </c>
      <c r="BO13">
        <v>5.2912260437684902</v>
      </c>
      <c r="BP13">
        <v>1.62670837213248</v>
      </c>
      <c r="BQ13">
        <v>1.66336510224894</v>
      </c>
    </row>
    <row r="14" spans="1:70" x14ac:dyDescent="0.2">
      <c r="A14" t="s">
        <v>584</v>
      </c>
      <c r="B14" t="s">
        <v>585</v>
      </c>
      <c r="C14" t="s">
        <v>566</v>
      </c>
      <c r="D14" t="s">
        <v>567</v>
      </c>
      <c r="BK14">
        <v>34.277223713100319</v>
      </c>
      <c r="BL14">
        <v>53.548304349233902</v>
      </c>
      <c r="BM14">
        <v>42.01509473765087</v>
      </c>
      <c r="BN14">
        <v>48.409378625519913</v>
      </c>
      <c r="BO14">
        <v>72.430757531824042</v>
      </c>
      <c r="BP14">
        <v>133.4889355941749</v>
      </c>
      <c r="BQ14">
        <v>219.883929014578</v>
      </c>
    </row>
    <row r="15" spans="1:70" x14ac:dyDescent="0.2">
      <c r="A15" t="s">
        <v>586</v>
      </c>
      <c r="B15" t="s">
        <v>587</v>
      </c>
      <c r="C15" t="s">
        <v>566</v>
      </c>
      <c r="D15" t="s">
        <v>567</v>
      </c>
      <c r="AM15">
        <v>3373.7594433629301</v>
      </c>
      <c r="AN15">
        <v>175.95132553458299</v>
      </c>
      <c r="AO15">
        <v>18.681185640035999</v>
      </c>
      <c r="AP15">
        <v>13.960764121791</v>
      </c>
      <c r="AQ15">
        <v>8.6724863238515706</v>
      </c>
      <c r="AR15">
        <v>0.64824576047038496</v>
      </c>
      <c r="AS15">
        <v>-0.79088376893475698</v>
      </c>
      <c r="AT15">
        <v>3.1459046468501999</v>
      </c>
      <c r="AU15">
        <v>1.0600492934166601</v>
      </c>
      <c r="AV15">
        <v>4.7215533660534001</v>
      </c>
      <c r="AW15">
        <v>6.9612613587579499</v>
      </c>
      <c r="AX15">
        <v>0.63892800241009695</v>
      </c>
      <c r="AY15">
        <v>2.8923566245900298</v>
      </c>
      <c r="AZ15">
        <v>4.4073608964451596</v>
      </c>
      <c r="BA15">
        <v>8.9499533535338696</v>
      </c>
      <c r="BB15">
        <v>3.4067668268380098</v>
      </c>
      <c r="BC15">
        <v>8.1763613847395096</v>
      </c>
      <c r="BD15">
        <v>7.6500080785929399</v>
      </c>
      <c r="BE15">
        <v>2.5580200775790698</v>
      </c>
      <c r="BF15">
        <v>5.7896677854465004</v>
      </c>
      <c r="BG15">
        <v>2.98130868933672</v>
      </c>
      <c r="BH15">
        <v>3.7316911926169301</v>
      </c>
      <c r="BI15">
        <v>-1.40360755900899</v>
      </c>
      <c r="BJ15">
        <v>0.96955326881613701</v>
      </c>
      <c r="BK15">
        <v>2.5202338200163701</v>
      </c>
      <c r="BL15">
        <v>1.4434466077069801</v>
      </c>
      <c r="BM15">
        <v>1.2114357783846399</v>
      </c>
      <c r="BN15">
        <v>7.1848362944337003</v>
      </c>
      <c r="BO15">
        <v>8.6409110897385393</v>
      </c>
      <c r="BP15">
        <v>1.9804187761555301</v>
      </c>
      <c r="BQ15">
        <v>0.26951197825912498</v>
      </c>
    </row>
    <row r="16" spans="1:70" x14ac:dyDescent="0.2">
      <c r="A16" t="s">
        <v>588</v>
      </c>
      <c r="B16" t="s">
        <v>589</v>
      </c>
      <c r="C16" t="s">
        <v>566</v>
      </c>
      <c r="D16" t="s">
        <v>567</v>
      </c>
    </row>
    <row r="17" spans="1:69" x14ac:dyDescent="0.2">
      <c r="A17" t="s">
        <v>590</v>
      </c>
      <c r="B17" t="s">
        <v>591</v>
      </c>
      <c r="C17" t="s">
        <v>566</v>
      </c>
      <c r="D17" t="s">
        <v>567</v>
      </c>
      <c r="AR17">
        <v>1.12128789571146</v>
      </c>
      <c r="AS17">
        <v>0.77177979690017995</v>
      </c>
      <c r="AT17">
        <v>1.40279663573988</v>
      </c>
      <c r="AU17">
        <v>2.4076580129348999</v>
      </c>
      <c r="AV17">
        <v>1.9935305515245301</v>
      </c>
      <c r="AW17">
        <v>2.0300775785323601</v>
      </c>
      <c r="AX17">
        <v>2.0987519670930799</v>
      </c>
      <c r="AY17">
        <v>1.7877853741912</v>
      </c>
      <c r="AZ17">
        <v>1.4160525940974</v>
      </c>
      <c r="BA17">
        <v>5.3338063982023298</v>
      </c>
      <c r="BB17">
        <v>-0.55015999550891304</v>
      </c>
      <c r="BC17">
        <v>3.37002540220147</v>
      </c>
      <c r="BD17">
        <v>3.4567496723461</v>
      </c>
      <c r="BE17">
        <v>3.3768804433887398</v>
      </c>
      <c r="BF17">
        <v>1.0594978235616901</v>
      </c>
      <c r="BG17">
        <v>1.0894415743535499</v>
      </c>
      <c r="BH17">
        <v>0.96899345882563803</v>
      </c>
      <c r="BI17">
        <v>-0.48943779623049799</v>
      </c>
      <c r="BJ17">
        <v>2.4324878904136198</v>
      </c>
      <c r="BK17">
        <v>1.20715793367007</v>
      </c>
      <c r="BL17">
        <v>1.43135598182983</v>
      </c>
      <c r="BM17">
        <v>0.62598970704671897</v>
      </c>
      <c r="BN17">
        <v>2.06299638545334</v>
      </c>
      <c r="BO17">
        <v>7.5310783463428796</v>
      </c>
      <c r="BP17">
        <v>5.0671386536421199</v>
      </c>
      <c r="BQ17">
        <v>6.19886698842115</v>
      </c>
    </row>
    <row r="18" spans="1:69" x14ac:dyDescent="0.2">
      <c r="A18" t="s">
        <v>592</v>
      </c>
      <c r="B18" t="s">
        <v>593</v>
      </c>
      <c r="C18" t="s">
        <v>566</v>
      </c>
      <c r="D18" t="s">
        <v>567</v>
      </c>
      <c r="E18">
        <v>3.7288215039735002</v>
      </c>
      <c r="F18">
        <v>2.2875804071930901</v>
      </c>
      <c r="G18">
        <v>-0.31948864146228101</v>
      </c>
      <c r="H18">
        <v>0.64102528590193197</v>
      </c>
      <c r="I18">
        <v>2.86622669884314</v>
      </c>
      <c r="J18">
        <v>3.40558476676981</v>
      </c>
      <c r="K18">
        <v>3.2934114693033001</v>
      </c>
      <c r="L18">
        <v>3.4782591269482399</v>
      </c>
      <c r="M18">
        <v>2.5210071827849401</v>
      </c>
      <c r="N18">
        <v>3.2786869762086601</v>
      </c>
      <c r="O18">
        <v>3.43915186655203</v>
      </c>
      <c r="P18">
        <v>6.1381083873034097</v>
      </c>
      <c r="Q18">
        <v>6.0241040798453502</v>
      </c>
      <c r="R18">
        <v>9.0909043293163396</v>
      </c>
      <c r="S18">
        <v>15.416677269477599</v>
      </c>
      <c r="T18">
        <v>15.162420201161501</v>
      </c>
      <c r="U18">
        <v>13.3229029796495</v>
      </c>
      <c r="V18">
        <v>12.3098267517375</v>
      </c>
      <c r="W18">
        <v>8.0049043937677506</v>
      </c>
      <c r="X18">
        <v>9.1220205687226503</v>
      </c>
      <c r="Y18">
        <v>10.135848939603401</v>
      </c>
      <c r="Z18">
        <v>9.4876613664987204</v>
      </c>
      <c r="AA18">
        <v>11.3518321308515</v>
      </c>
      <c r="AB18">
        <v>10.038900395751901</v>
      </c>
      <c r="AC18">
        <v>3.9604084450384698</v>
      </c>
      <c r="AD18">
        <v>6.7346859987450101</v>
      </c>
      <c r="AE18">
        <v>9.0503532332165406</v>
      </c>
      <c r="AF18">
        <v>8.5330035580208197</v>
      </c>
      <c r="AG18">
        <v>7.2159571679871002</v>
      </c>
      <c r="AH18">
        <v>7.5338985282495496</v>
      </c>
      <c r="AI18">
        <v>7.3330236837526899</v>
      </c>
      <c r="AJ18">
        <v>3.1766687227730799</v>
      </c>
      <c r="AK18">
        <v>1.0122282410597701</v>
      </c>
      <c r="AL18">
        <v>1.75365751770527</v>
      </c>
      <c r="AM18">
        <v>1.96963507094102</v>
      </c>
      <c r="AN18">
        <v>4.6277644536816798</v>
      </c>
      <c r="AO18">
        <v>2.6153790243163102</v>
      </c>
      <c r="AP18">
        <v>0.224895027032537</v>
      </c>
      <c r="AQ18">
        <v>0.86012992201628902</v>
      </c>
      <c r="AR18">
        <v>1.48313946657267</v>
      </c>
      <c r="AS18">
        <v>4.45743705920869</v>
      </c>
      <c r="AT18">
        <v>4.4071299856153301</v>
      </c>
      <c r="AU18">
        <v>2.9815711704745702</v>
      </c>
      <c r="AV18">
        <v>2.7325975483893701</v>
      </c>
      <c r="AW18">
        <v>2.3432568713126498</v>
      </c>
      <c r="AX18">
        <v>2.69182949622197</v>
      </c>
      <c r="AY18">
        <v>3.5552869697298402</v>
      </c>
      <c r="AZ18">
        <v>2.3276144262315901</v>
      </c>
      <c r="BA18">
        <v>4.3502972666409301</v>
      </c>
      <c r="BB18">
        <v>1.77112025681656</v>
      </c>
      <c r="BC18">
        <v>2.9183370211222002</v>
      </c>
      <c r="BD18">
        <v>3.3038478468108101</v>
      </c>
      <c r="BE18">
        <v>1.76278299052228</v>
      </c>
      <c r="BF18">
        <v>2.4498824810925899</v>
      </c>
      <c r="BG18">
        <v>2.4879293208049198</v>
      </c>
      <c r="BH18">
        <v>1.5083680313846299</v>
      </c>
      <c r="BI18">
        <v>1.27699365720306</v>
      </c>
      <c r="BJ18">
        <v>1.94864309065653</v>
      </c>
      <c r="BK18">
        <v>1.9114000281857899</v>
      </c>
      <c r="BL18">
        <v>1.610770929127</v>
      </c>
      <c r="BM18">
        <v>0.846900734607273</v>
      </c>
      <c r="BN18">
        <v>2.8639128470931801</v>
      </c>
      <c r="BO18">
        <v>6.5940965871784103</v>
      </c>
      <c r="BP18">
        <v>5.59701792296707</v>
      </c>
      <c r="BQ18">
        <v>3.16656665428797</v>
      </c>
    </row>
    <row r="19" spans="1:69" x14ac:dyDescent="0.2">
      <c r="A19" t="s">
        <v>594</v>
      </c>
      <c r="B19" t="s">
        <v>595</v>
      </c>
      <c r="C19" t="s">
        <v>566</v>
      </c>
      <c r="D19" t="s">
        <v>567</v>
      </c>
      <c r="E19">
        <v>1.9457493519864499</v>
      </c>
      <c r="F19">
        <v>3.5422398672756201</v>
      </c>
      <c r="G19">
        <v>4.3817986385118202</v>
      </c>
      <c r="H19">
        <v>2.70876699499822</v>
      </c>
      <c r="I19">
        <v>3.8685635493662902</v>
      </c>
      <c r="J19">
        <v>4.9309163767627302</v>
      </c>
      <c r="K19">
        <v>2.05482059257981</v>
      </c>
      <c r="L19">
        <v>3.9746729289883702</v>
      </c>
      <c r="M19">
        <v>2.7648644733976302</v>
      </c>
      <c r="N19">
        <v>3.08040419539536</v>
      </c>
      <c r="O19">
        <v>4.3728244158213396</v>
      </c>
      <c r="P19">
        <v>4.7042581382869502</v>
      </c>
      <c r="Q19">
        <v>6.3551461268678704</v>
      </c>
      <c r="R19">
        <v>7.5310780382711897</v>
      </c>
      <c r="S19">
        <v>9.5217881974224401</v>
      </c>
      <c r="T19">
        <v>8.4452586391796292</v>
      </c>
      <c r="U19">
        <v>7.3186854510692303</v>
      </c>
      <c r="V19">
        <v>5.4946156812767102</v>
      </c>
      <c r="W19">
        <v>3.5743185755121298</v>
      </c>
      <c r="X19">
        <v>3.7074009635341398</v>
      </c>
      <c r="Y19">
        <v>6.3283253622610296</v>
      </c>
      <c r="Z19">
        <v>6.8030417759925399</v>
      </c>
      <c r="AA19">
        <v>5.4360308251285101</v>
      </c>
      <c r="AB19">
        <v>3.33916453409535</v>
      </c>
      <c r="AC19">
        <v>5.6631857390934401</v>
      </c>
      <c r="AD19">
        <v>3.1895168180519402</v>
      </c>
      <c r="AE19">
        <v>1.7054445673196601</v>
      </c>
      <c r="AF19">
        <v>1.4019527178398301</v>
      </c>
      <c r="AG19">
        <v>1.9157168467124901</v>
      </c>
      <c r="AH19">
        <v>2.5683482902937098</v>
      </c>
      <c r="AI19">
        <v>3.2618723187857301</v>
      </c>
      <c r="AJ19">
        <v>3.3374270347479098</v>
      </c>
      <c r="AK19">
        <v>4.0208478003855399</v>
      </c>
      <c r="AL19">
        <v>3.6317852494317999</v>
      </c>
      <c r="AM19">
        <v>2.9534093676108002</v>
      </c>
      <c r="AN19">
        <v>2.2433663150089802</v>
      </c>
      <c r="AO19">
        <v>1.8609711576043599</v>
      </c>
      <c r="AP19">
        <v>1.3059785722769099</v>
      </c>
      <c r="AQ19">
        <v>0.92246719668084898</v>
      </c>
      <c r="AR19">
        <v>0.56899376588552997</v>
      </c>
      <c r="AS19">
        <v>2.3448628535728</v>
      </c>
      <c r="AT19">
        <v>2.6500007727952899</v>
      </c>
      <c r="AU19">
        <v>1.8103578776412801</v>
      </c>
      <c r="AV19">
        <v>1.35555370896445</v>
      </c>
      <c r="AW19">
        <v>2.0612061803286901</v>
      </c>
      <c r="AX19">
        <v>2.29913785639285</v>
      </c>
      <c r="AY19">
        <v>1.44154851119016</v>
      </c>
      <c r="AZ19">
        <v>2.16855528800756</v>
      </c>
      <c r="BA19">
        <v>3.2159503323987901</v>
      </c>
      <c r="BB19">
        <v>0.50630882769650398</v>
      </c>
      <c r="BC19">
        <v>1.81353438995061</v>
      </c>
      <c r="BD19">
        <v>3.2865791487538001</v>
      </c>
      <c r="BE19">
        <v>2.4856756217701399</v>
      </c>
      <c r="BF19">
        <v>2.0001561690059702</v>
      </c>
      <c r="BG19">
        <v>1.6058118295447299</v>
      </c>
      <c r="BH19">
        <v>0.89656333526031895</v>
      </c>
      <c r="BI19">
        <v>0.89159175265536195</v>
      </c>
      <c r="BJ19">
        <v>2.0812691138558601</v>
      </c>
      <c r="BK19">
        <v>1.9983798142954801</v>
      </c>
      <c r="BL19">
        <v>1.5308956415264301</v>
      </c>
      <c r="BM19">
        <v>1.3819106335185301</v>
      </c>
      <c r="BN19">
        <v>2.7666666666666999</v>
      </c>
      <c r="BO19">
        <v>8.5468699318845704</v>
      </c>
      <c r="BP19">
        <v>7.8141341700283098</v>
      </c>
      <c r="BQ19">
        <v>2.9379157427937499</v>
      </c>
    </row>
    <row r="20" spans="1:69" x14ac:dyDescent="0.2">
      <c r="A20" t="s">
        <v>596</v>
      </c>
      <c r="B20" t="s">
        <v>597</v>
      </c>
      <c r="C20" t="s">
        <v>566</v>
      </c>
      <c r="D20" t="s">
        <v>567</v>
      </c>
      <c r="AK20">
        <v>-10.63009715762</v>
      </c>
      <c r="AL20">
        <v>1128.00002429404</v>
      </c>
      <c r="AM20">
        <v>1662.21594875899</v>
      </c>
      <c r="AN20">
        <v>411.75964177726701</v>
      </c>
      <c r="AO20">
        <v>19.7948028061898</v>
      </c>
      <c r="AP20">
        <v>3.6743480968472899</v>
      </c>
      <c r="AQ20">
        <v>-0.77269788603316603</v>
      </c>
      <c r="AR20">
        <v>-8.5251700053606303</v>
      </c>
      <c r="AS20">
        <v>1.8050030370435599</v>
      </c>
      <c r="AT20">
        <v>1.5471959015227901</v>
      </c>
      <c r="AU20">
        <v>2.7711647199826999</v>
      </c>
      <c r="AV20">
        <v>2.23386492967049</v>
      </c>
      <c r="AW20">
        <v>6.7089304279778403</v>
      </c>
      <c r="AX20">
        <v>9.6795073191705594</v>
      </c>
      <c r="AY20">
        <v>8.3289248286320898</v>
      </c>
      <c r="AZ20">
        <v>16.6997549618244</v>
      </c>
      <c r="BA20">
        <v>20.849087177271201</v>
      </c>
      <c r="BB20">
        <v>1.45704835970321</v>
      </c>
      <c r="BC20">
        <v>5.7268722466960504</v>
      </c>
      <c r="BD20">
        <v>7.8583333333334</v>
      </c>
      <c r="BE20">
        <v>1.0662133972030201</v>
      </c>
      <c r="BF20">
        <v>2.41571745279419</v>
      </c>
      <c r="BG20">
        <v>1.37344181533176</v>
      </c>
      <c r="BH20">
        <v>4.0276857374272499</v>
      </c>
      <c r="BI20">
        <v>12.443374858437201</v>
      </c>
      <c r="BJ20">
        <v>12.935918418733401</v>
      </c>
      <c r="BK20">
        <v>2.2685469037399901</v>
      </c>
      <c r="BL20">
        <v>2.6105718279921502</v>
      </c>
      <c r="BM20">
        <v>2.7598094700812701</v>
      </c>
      <c r="BN20">
        <v>6.6502991270877798</v>
      </c>
      <c r="BO20">
        <v>13.8522590144267</v>
      </c>
      <c r="BP20">
        <v>8.7854304984908005</v>
      </c>
      <c r="BQ20">
        <v>2.2121718891990101</v>
      </c>
    </row>
    <row r="21" spans="1:69" x14ac:dyDescent="0.2">
      <c r="A21" t="s">
        <v>598</v>
      </c>
      <c r="B21" t="s">
        <v>599</v>
      </c>
      <c r="C21" t="s">
        <v>566</v>
      </c>
      <c r="D21" t="s">
        <v>567</v>
      </c>
      <c r="K21">
        <v>4.4368600676908798</v>
      </c>
      <c r="L21">
        <v>-1.0893246187425301</v>
      </c>
      <c r="M21">
        <v>6.0572687222251798</v>
      </c>
      <c r="N21">
        <v>4.02388369733122</v>
      </c>
      <c r="O21">
        <v>-0.199650611430225</v>
      </c>
      <c r="P21">
        <v>3.8509627404445399</v>
      </c>
      <c r="Q21">
        <v>3.8285576691733301</v>
      </c>
      <c r="R21">
        <v>6.0064935067530598</v>
      </c>
      <c r="S21">
        <v>15.7223072990937</v>
      </c>
      <c r="T21">
        <v>15.7098745988232</v>
      </c>
      <c r="U21">
        <v>6.8565515736453797</v>
      </c>
      <c r="V21">
        <v>6.8345140413648799</v>
      </c>
      <c r="W21">
        <v>23.895620646930201</v>
      </c>
      <c r="X21">
        <v>36.540756998092498</v>
      </c>
      <c r="Y21">
        <v>2.49851950030166</v>
      </c>
      <c r="Z21">
        <v>12.167394348793801</v>
      </c>
      <c r="AA21">
        <v>5.8680963572266096</v>
      </c>
      <c r="AB21">
        <v>8.1512313562263099</v>
      </c>
      <c r="AC21">
        <v>14.3168697883258</v>
      </c>
      <c r="AD21">
        <v>3.8042868364942399</v>
      </c>
      <c r="AE21">
        <v>1.6756756756754601</v>
      </c>
      <c r="AF21">
        <v>7.1132376395533603</v>
      </c>
      <c r="AG21">
        <v>4.4867976970417596</v>
      </c>
      <c r="AH21">
        <v>11.661599847995801</v>
      </c>
      <c r="AI21">
        <v>7.0021695665112098</v>
      </c>
      <c r="AJ21">
        <v>8.9969387349432992</v>
      </c>
      <c r="AK21">
        <v>1.8233333333330699</v>
      </c>
      <c r="AL21">
        <v>9.6793465806792796</v>
      </c>
      <c r="AM21">
        <v>14.8528149833969</v>
      </c>
      <c r="AN21">
        <v>19.263253638253701</v>
      </c>
      <c r="AO21">
        <v>26.436781609195101</v>
      </c>
      <c r="AP21">
        <v>31.1115898319694</v>
      </c>
      <c r="AQ21">
        <v>12.500410765337801</v>
      </c>
      <c r="AR21">
        <v>3.3854242734045399</v>
      </c>
      <c r="AS21">
        <v>24.432024210215101</v>
      </c>
      <c r="AT21">
        <v>9.2961877134188793</v>
      </c>
      <c r="AU21">
        <v>-1.3656800532805899</v>
      </c>
      <c r="AV21">
        <v>10.6474645658305</v>
      </c>
      <c r="AW21">
        <v>8.1764293748205308</v>
      </c>
      <c r="AX21">
        <v>13.252069918822301</v>
      </c>
      <c r="AY21">
        <v>2.7454200021423998</v>
      </c>
      <c r="AZ21">
        <v>8.4120628577254308</v>
      </c>
      <c r="BA21">
        <v>24.406951035391302</v>
      </c>
      <c r="BB21">
        <v>10.5554355299529</v>
      </c>
      <c r="BC21">
        <v>6.4932659147399301</v>
      </c>
      <c r="BD21">
        <v>9.5921660597966998</v>
      </c>
      <c r="BE21">
        <v>18.161045306544999</v>
      </c>
      <c r="BF21">
        <v>7.93795807492417</v>
      </c>
      <c r="BG21">
        <v>4.4053523418529297</v>
      </c>
      <c r="BH21">
        <v>5.5446889125977901</v>
      </c>
      <c r="BI21">
        <v>5.5576896140096501</v>
      </c>
      <c r="BJ21">
        <v>16.0525353030391</v>
      </c>
      <c r="BK21">
        <v>-2.8146980766846501</v>
      </c>
      <c r="BL21">
        <v>-0.68677217079735797</v>
      </c>
      <c r="BM21">
        <v>7.3211064341552001</v>
      </c>
      <c r="BN21">
        <v>8.4045384507634004</v>
      </c>
      <c r="BO21">
        <v>18.800878666494398</v>
      </c>
      <c r="BP21">
        <v>26.9414835762453</v>
      </c>
      <c r="BQ21">
        <v>20.212492502784698</v>
      </c>
    </row>
    <row r="22" spans="1:69" x14ac:dyDescent="0.2">
      <c r="A22" t="s">
        <v>600</v>
      </c>
      <c r="B22" t="s">
        <v>601</v>
      </c>
      <c r="C22" t="s">
        <v>566</v>
      </c>
      <c r="D22" t="s">
        <v>567</v>
      </c>
      <c r="E22">
        <v>0.29946725476969399</v>
      </c>
      <c r="F22">
        <v>0.992676260767274</v>
      </c>
      <c r="G22">
        <v>1.4046070354351401</v>
      </c>
      <c r="H22">
        <v>2.1480034133219599</v>
      </c>
      <c r="I22">
        <v>4.16876058564364</v>
      </c>
      <c r="J22">
        <v>4.0652013747465503</v>
      </c>
      <c r="K22">
        <v>4.1743476185299997</v>
      </c>
      <c r="L22">
        <v>2.73030268590901</v>
      </c>
      <c r="M22">
        <v>2.7014498293135398</v>
      </c>
      <c r="N22">
        <v>3.7539922905328398</v>
      </c>
      <c r="O22">
        <v>3.9084723847190399</v>
      </c>
      <c r="P22">
        <v>4.3436285461210096</v>
      </c>
      <c r="Q22">
        <v>5.4484312843807503</v>
      </c>
      <c r="R22">
        <v>6.9552800871991396</v>
      </c>
      <c r="S22">
        <v>12.6778877513451</v>
      </c>
      <c r="T22">
        <v>12.768198592051499</v>
      </c>
      <c r="U22">
        <v>9.06860981054961</v>
      </c>
      <c r="V22">
        <v>7.0960005913259803</v>
      </c>
      <c r="W22">
        <v>4.47059331592944</v>
      </c>
      <c r="X22">
        <v>4.4690839490048599</v>
      </c>
      <c r="Y22">
        <v>6.6486882965535203</v>
      </c>
      <c r="Z22">
        <v>7.62748656814271</v>
      </c>
      <c r="AA22">
        <v>8.7265490655547104</v>
      </c>
      <c r="AB22">
        <v>7.66160983743882</v>
      </c>
      <c r="AC22">
        <v>6.3417749100912699</v>
      </c>
      <c r="AD22">
        <v>4.8687339949694</v>
      </c>
      <c r="AE22">
        <v>1.2943681910247999</v>
      </c>
      <c r="AF22">
        <v>1.5533826131494499</v>
      </c>
      <c r="AG22">
        <v>1.1609349341533099</v>
      </c>
      <c r="AH22">
        <v>3.1070506511109302</v>
      </c>
      <c r="AI22">
        <v>3.4483121796180698</v>
      </c>
      <c r="AJ22">
        <v>3.2153106926080901</v>
      </c>
      <c r="AK22">
        <v>2.4279556716461501</v>
      </c>
      <c r="AL22">
        <v>2.7544264347346199</v>
      </c>
      <c r="AM22">
        <v>2.3775408447639998</v>
      </c>
      <c r="AN22">
        <v>1.46796699090271</v>
      </c>
      <c r="AO22">
        <v>2.0770210735067498</v>
      </c>
      <c r="AP22">
        <v>1.6281604951295401</v>
      </c>
      <c r="AQ22">
        <v>0.94925028835060998</v>
      </c>
      <c r="AR22">
        <v>1.12084823417847</v>
      </c>
      <c r="AS22">
        <v>2.5445177619089998</v>
      </c>
      <c r="AT22">
        <v>2.4692582308608202</v>
      </c>
      <c r="AU22">
        <v>1.6452143617535999</v>
      </c>
      <c r="AV22">
        <v>1.5889639997037099</v>
      </c>
      <c r="AW22">
        <v>2.0972831123931499</v>
      </c>
      <c r="AX22">
        <v>2.78143263670029</v>
      </c>
      <c r="AY22">
        <v>1.7912077007045299</v>
      </c>
      <c r="AZ22">
        <v>1.82305630026809</v>
      </c>
      <c r="BA22">
        <v>4.4894442050840402</v>
      </c>
      <c r="BB22">
        <v>-5.3145674125417597E-2</v>
      </c>
      <c r="BC22">
        <v>2.18929920422458</v>
      </c>
      <c r="BD22">
        <v>3.5320821072273998</v>
      </c>
      <c r="BE22">
        <v>2.8396634344589899</v>
      </c>
      <c r="BF22">
        <v>1.1130959402753899</v>
      </c>
      <c r="BG22">
        <v>0.340002833356921</v>
      </c>
      <c r="BH22">
        <v>0.56142915279015704</v>
      </c>
      <c r="BI22">
        <v>1.97385264653162</v>
      </c>
      <c r="BJ22">
        <v>2.1259708600261602</v>
      </c>
      <c r="BK22">
        <v>2.0531649986517699</v>
      </c>
      <c r="BL22">
        <v>1.43681956996438</v>
      </c>
      <c r="BM22">
        <v>0.74079181222034296</v>
      </c>
      <c r="BN22">
        <v>2.4402485114408399</v>
      </c>
      <c r="BO22">
        <v>9.5975117287249994</v>
      </c>
      <c r="BP22">
        <v>4.0490107761394096</v>
      </c>
      <c r="BQ22">
        <v>3.1434913650004099</v>
      </c>
    </row>
    <row r="23" spans="1:69" x14ac:dyDescent="0.2">
      <c r="A23" t="s">
        <v>602</v>
      </c>
      <c r="B23" t="s">
        <v>603</v>
      </c>
      <c r="C23" t="s">
        <v>566</v>
      </c>
      <c r="D23" t="s">
        <v>567</v>
      </c>
      <c r="AL23">
        <v>0.44059921493179299</v>
      </c>
      <c r="AM23">
        <v>38.530866166853698</v>
      </c>
      <c r="AN23">
        <v>14.462548218089401</v>
      </c>
      <c r="AO23">
        <v>4.9142397263720099</v>
      </c>
      <c r="AP23">
        <v>3.46629590564776</v>
      </c>
      <c r="AQ23">
        <v>5.7533145841706403</v>
      </c>
      <c r="AR23">
        <v>0.326722893396866</v>
      </c>
      <c r="AS23">
        <v>4.16540442290282</v>
      </c>
      <c r="AT23">
        <v>3.9842954776789301</v>
      </c>
      <c r="AU23">
        <v>2.4891623549154098</v>
      </c>
      <c r="AV23">
        <v>1.48724246145441</v>
      </c>
      <c r="AW23">
        <v>0.87389083086849895</v>
      </c>
      <c r="AX23">
        <v>5.3645208583234201</v>
      </c>
      <c r="AY23">
        <v>3.7821769654037398</v>
      </c>
      <c r="AZ23">
        <v>1.29806813334152</v>
      </c>
      <c r="BA23">
        <v>7.9472987606785397</v>
      </c>
      <c r="BB23">
        <v>0.89607235574906896</v>
      </c>
      <c r="BC23">
        <v>2.2078353253652301</v>
      </c>
      <c r="BD23">
        <v>2.7042390774728</v>
      </c>
      <c r="BE23">
        <v>6.7446825334071203</v>
      </c>
      <c r="BF23">
        <v>0.42888888888888299</v>
      </c>
      <c r="BG23">
        <v>-0.54875755094818002</v>
      </c>
      <c r="BH23">
        <v>0.21878592353624501</v>
      </c>
      <c r="BI23">
        <v>-0.79331014578562398</v>
      </c>
      <c r="BJ23">
        <v>4.32648555103608E-2</v>
      </c>
      <c r="BK23">
        <v>0.91917071788605298</v>
      </c>
      <c r="BL23">
        <v>0.73284937124106597</v>
      </c>
      <c r="BM23">
        <v>3.02272119663759</v>
      </c>
      <c r="BN23">
        <v>1.73353962694035</v>
      </c>
      <c r="BO23">
        <v>1.35077863583527</v>
      </c>
      <c r="BP23">
        <v>2.73870078406074</v>
      </c>
      <c r="BQ23">
        <v>1.16093089640415</v>
      </c>
    </row>
    <row r="24" spans="1:69" x14ac:dyDescent="0.2">
      <c r="A24" t="s">
        <v>604</v>
      </c>
      <c r="B24" t="s">
        <v>605</v>
      </c>
      <c r="C24" t="s">
        <v>566</v>
      </c>
      <c r="D24" t="s">
        <v>567</v>
      </c>
      <c r="E24">
        <v>7.7881619937688296</v>
      </c>
      <c r="F24">
        <v>18.562138728107801</v>
      </c>
      <c r="G24">
        <v>1.6759095614017501</v>
      </c>
      <c r="H24">
        <v>5.5742028291508801</v>
      </c>
      <c r="I24">
        <v>1.84512319774996</v>
      </c>
      <c r="J24">
        <v>-0.730252522661333</v>
      </c>
      <c r="K24">
        <v>2.3641060198333901</v>
      </c>
      <c r="L24">
        <v>-4.33375390856905</v>
      </c>
      <c r="M24">
        <v>-0.28671368777001</v>
      </c>
      <c r="N24">
        <v>9.6555293576211696</v>
      </c>
      <c r="O24">
        <v>1.7726033145133699</v>
      </c>
      <c r="P24">
        <v>2.06121817995228</v>
      </c>
      <c r="Q24">
        <v>-2.9233565586795098</v>
      </c>
      <c r="R24">
        <v>7.6038903625429697</v>
      </c>
      <c r="S24">
        <v>8.7196094542842193</v>
      </c>
      <c r="T24">
        <v>18.756946605863401</v>
      </c>
      <c r="U24">
        <v>-8.4007187782054498</v>
      </c>
      <c r="V24">
        <v>29.9861042997141</v>
      </c>
      <c r="W24">
        <v>8.2691400721404609</v>
      </c>
      <c r="X24">
        <v>14.9934659503595</v>
      </c>
      <c r="Y24">
        <v>12.2026364968298</v>
      </c>
      <c r="Z24">
        <v>7.55570560440938</v>
      </c>
      <c r="AA24">
        <v>12.0597652081336</v>
      </c>
      <c r="AB24">
        <v>8.1537627742042602</v>
      </c>
      <c r="AC24">
        <v>4.8469576818608404</v>
      </c>
      <c r="AD24">
        <v>6.9060578214046604</v>
      </c>
      <c r="AE24">
        <v>-2.6117429247678299</v>
      </c>
      <c r="AF24">
        <v>-2.6817842351159502</v>
      </c>
      <c r="AG24">
        <v>4.2556160178594098</v>
      </c>
      <c r="AH24">
        <v>-0.48179871520333301</v>
      </c>
      <c r="AI24">
        <v>-0.50430338891891202</v>
      </c>
      <c r="AJ24">
        <v>2.1626005271342299</v>
      </c>
      <c r="AK24">
        <v>-1.99113580736894</v>
      </c>
      <c r="AL24">
        <v>0.55345572354191697</v>
      </c>
      <c r="AM24">
        <v>25.177876224996201</v>
      </c>
      <c r="AN24">
        <v>7.4588449782832402</v>
      </c>
      <c r="AO24">
        <v>6.0978043912174096</v>
      </c>
      <c r="AP24">
        <v>2.3186906217668302</v>
      </c>
      <c r="AQ24">
        <v>5.0843334414532402</v>
      </c>
      <c r="AR24">
        <v>-1.07261362759533</v>
      </c>
      <c r="AS24">
        <v>-0.30421216848680199</v>
      </c>
      <c r="AT24">
        <v>5.0074329082237297</v>
      </c>
      <c r="AU24">
        <v>2.1756948066460802</v>
      </c>
      <c r="AV24">
        <v>2.0345657405381501</v>
      </c>
      <c r="AW24">
        <v>-0.40022870211545097</v>
      </c>
      <c r="AX24">
        <v>6.4150401836968403</v>
      </c>
      <c r="AY24">
        <v>2.33310856372219</v>
      </c>
      <c r="AZ24">
        <v>-0.230627306273049</v>
      </c>
      <c r="BA24">
        <v>10.659797899742401</v>
      </c>
      <c r="BB24">
        <v>2.6081766636831398</v>
      </c>
      <c r="BC24">
        <v>-0.76423073467676805</v>
      </c>
      <c r="BD24">
        <v>2.7597672485453399</v>
      </c>
      <c r="BE24">
        <v>3.8181524025238001</v>
      </c>
      <c r="BF24">
        <v>0.53373850709053605</v>
      </c>
      <c r="BG24">
        <v>-0.25808951753529102</v>
      </c>
      <c r="BH24">
        <v>0.72483898107051603</v>
      </c>
      <c r="BI24">
        <v>0.44104144805880902</v>
      </c>
      <c r="BJ24">
        <v>1.4829989716132499</v>
      </c>
      <c r="BK24">
        <v>1.9559430267253199</v>
      </c>
      <c r="BL24">
        <v>-3.2333893398332099</v>
      </c>
      <c r="BM24">
        <v>1.8847006651884699</v>
      </c>
      <c r="BN24">
        <v>3.6532676182550801</v>
      </c>
      <c r="BO24">
        <v>14.2902354303358</v>
      </c>
      <c r="BP24">
        <v>0.74291042866891699</v>
      </c>
      <c r="BQ24">
        <v>4.1908172134452304</v>
      </c>
    </row>
    <row r="25" spans="1:69" x14ac:dyDescent="0.2">
      <c r="A25" t="s">
        <v>606</v>
      </c>
      <c r="B25" t="s">
        <v>607</v>
      </c>
      <c r="C25" t="s">
        <v>566</v>
      </c>
      <c r="D25" t="s">
        <v>567</v>
      </c>
      <c r="AF25">
        <v>9.8746960912663209</v>
      </c>
      <c r="AG25">
        <v>7.41276595744666</v>
      </c>
      <c r="AH25">
        <v>6.0454797559624298</v>
      </c>
      <c r="AI25">
        <v>6.1267184698145698</v>
      </c>
      <c r="AJ25">
        <v>6.3573641227823403</v>
      </c>
      <c r="AK25">
        <v>3.6340769179849102</v>
      </c>
      <c r="AL25">
        <v>3.0148185998979802</v>
      </c>
      <c r="AM25">
        <v>5.3137400793649698</v>
      </c>
      <c r="AN25">
        <v>10.2978117947206</v>
      </c>
      <c r="AO25">
        <v>2.37712902953223</v>
      </c>
      <c r="AP25">
        <v>5.3056010566880101</v>
      </c>
      <c r="AQ25">
        <v>8.4022379561322804</v>
      </c>
      <c r="AR25">
        <v>6.1066958984195798</v>
      </c>
      <c r="AS25">
        <v>2.2082562093753499</v>
      </c>
      <c r="AT25">
        <v>2.0071737421383999</v>
      </c>
      <c r="AU25">
        <v>3.3325649327191198</v>
      </c>
      <c r="AV25">
        <v>5.6687077344147596</v>
      </c>
      <c r="AW25">
        <v>7.5875363850468904</v>
      </c>
      <c r="AX25">
        <v>7.0466181622203798</v>
      </c>
      <c r="AY25">
        <v>6.7652611705475696</v>
      </c>
      <c r="AZ25">
        <v>9.1069849690538192</v>
      </c>
      <c r="BA25">
        <v>8.90194489465153</v>
      </c>
      <c r="BB25">
        <v>5.4234723617467901</v>
      </c>
      <c r="BC25">
        <v>8.1266763916991707</v>
      </c>
      <c r="BD25">
        <v>11.3951651552399</v>
      </c>
      <c r="BE25">
        <v>6.2175042206928302</v>
      </c>
      <c r="BF25">
        <v>7.5304064091317198</v>
      </c>
      <c r="BG25">
        <v>6.9916388922084796</v>
      </c>
      <c r="BH25">
        <v>6.1942802298498298</v>
      </c>
      <c r="BI25">
        <v>5.5135257269299496</v>
      </c>
      <c r="BJ25">
        <v>5.70207015717238</v>
      </c>
      <c r="BK25">
        <v>5.5436213948647604</v>
      </c>
      <c r="BL25">
        <v>5.5919963993062902</v>
      </c>
      <c r="BM25">
        <v>5.6910747474621104</v>
      </c>
      <c r="BN25">
        <v>5.54565430773473</v>
      </c>
      <c r="BO25">
        <v>7.6969543717689799</v>
      </c>
      <c r="BP25">
        <v>9.8835030377920994</v>
      </c>
      <c r="BQ25">
        <v>10.4657482763412</v>
      </c>
    </row>
    <row r="26" spans="1:69" x14ac:dyDescent="0.2">
      <c r="A26" t="s">
        <v>608</v>
      </c>
      <c r="B26" t="s">
        <v>609</v>
      </c>
      <c r="C26" t="s">
        <v>566</v>
      </c>
      <c r="D26" t="s">
        <v>567</v>
      </c>
      <c r="AE26">
        <v>2.6999999999998598</v>
      </c>
      <c r="AF26">
        <v>2.7263875365141699</v>
      </c>
      <c r="AG26">
        <v>2.3696682464454399</v>
      </c>
      <c r="AH26">
        <v>6.38888888888882</v>
      </c>
      <c r="AI26">
        <v>23.8000000000002</v>
      </c>
      <c r="AJ26">
        <v>338.44911147011101</v>
      </c>
      <c r="AK26">
        <v>91.297932726930298</v>
      </c>
      <c r="AL26">
        <v>72.878791386633296</v>
      </c>
      <c r="AM26">
        <v>96.057338268650497</v>
      </c>
      <c r="AN26">
        <v>62.054833683799203</v>
      </c>
      <c r="AO26">
        <v>121.60754244925</v>
      </c>
      <c r="AP26">
        <v>1058.3735592197299</v>
      </c>
      <c r="AQ26">
        <v>18.672204442064</v>
      </c>
      <c r="AR26">
        <v>2.5730428189021199</v>
      </c>
      <c r="AS26">
        <v>10.3162621289989</v>
      </c>
      <c r="AT26">
        <v>7.3609392723184</v>
      </c>
      <c r="AU26">
        <v>5.8101436572182497</v>
      </c>
      <c r="AV26">
        <v>2.34864169582757</v>
      </c>
      <c r="AW26">
        <v>6.14713074246266</v>
      </c>
      <c r="AX26">
        <v>5.0388380711191001</v>
      </c>
      <c r="AY26">
        <v>7.2615946276994601</v>
      </c>
      <c r="AZ26">
        <v>8.4025341900589297</v>
      </c>
      <c r="BA26">
        <v>12.348719599401999</v>
      </c>
      <c r="BB26">
        <v>2.7532022391481901</v>
      </c>
      <c r="BC26">
        <v>2.43899060504117</v>
      </c>
      <c r="BD26">
        <v>4.21990346601872</v>
      </c>
      <c r="BE26">
        <v>2.9545682983101198</v>
      </c>
      <c r="BF26">
        <v>0.890093540913096</v>
      </c>
      <c r="BG26">
        <v>-1.4181838026483899</v>
      </c>
      <c r="BH26">
        <v>-0.104633261008479</v>
      </c>
      <c r="BI26">
        <v>-0.79864988645361701</v>
      </c>
      <c r="BJ26">
        <v>2.0615961944314098</v>
      </c>
      <c r="BK26">
        <v>2.8145447382483799</v>
      </c>
      <c r="BL26">
        <v>3.10372944796771</v>
      </c>
      <c r="BM26">
        <v>1.6724409685575601</v>
      </c>
      <c r="BN26">
        <v>3.2977443529950601</v>
      </c>
      <c r="BO26">
        <v>15.3252589264367</v>
      </c>
      <c r="BP26">
        <v>9.4428414008856407</v>
      </c>
      <c r="BQ26">
        <v>2.4465194300607802</v>
      </c>
    </row>
    <row r="27" spans="1:69" x14ac:dyDescent="0.2">
      <c r="A27" t="s">
        <v>610</v>
      </c>
      <c r="B27" t="s">
        <v>611</v>
      </c>
      <c r="C27" t="s">
        <v>566</v>
      </c>
      <c r="D27" t="s">
        <v>567</v>
      </c>
      <c r="K27">
        <v>2.1344717185223998</v>
      </c>
      <c r="L27">
        <v>4.2580982230929001</v>
      </c>
      <c r="M27">
        <v>3.2573289902446101</v>
      </c>
      <c r="N27">
        <v>-0.19412763892391899</v>
      </c>
      <c r="O27">
        <v>1.62898127839351</v>
      </c>
      <c r="P27">
        <v>5.7894736849840402</v>
      </c>
      <c r="Q27">
        <v>5.08819538648814</v>
      </c>
      <c r="R27">
        <v>14.3318269849978</v>
      </c>
      <c r="S27">
        <v>24.392998306179798</v>
      </c>
      <c r="T27">
        <v>16.1597821153706</v>
      </c>
      <c r="U27">
        <v>22.495766575963899</v>
      </c>
      <c r="V27">
        <v>17.731120894237201</v>
      </c>
      <c r="W27">
        <v>15.785537594198599</v>
      </c>
      <c r="X27">
        <v>2.2059919511676598</v>
      </c>
      <c r="Y27">
        <v>3.8695250594150199</v>
      </c>
      <c r="Z27">
        <v>11.344596808397499</v>
      </c>
      <c r="AA27">
        <v>8.8857130847145793</v>
      </c>
      <c r="AB27">
        <v>2.9723991507507201</v>
      </c>
      <c r="AC27">
        <v>0.32239925023532601</v>
      </c>
      <c r="AD27">
        <v>-2.6359693029696998</v>
      </c>
      <c r="AE27">
        <v>-2.2960932141955999</v>
      </c>
      <c r="AF27">
        <v>-1.7450017537706</v>
      </c>
      <c r="AG27">
        <v>0.30343596608657702</v>
      </c>
      <c r="AH27">
        <v>1.4858973218257101</v>
      </c>
      <c r="AI27">
        <v>0.92933543748909198</v>
      </c>
      <c r="AJ27">
        <v>0.76441973592760804</v>
      </c>
      <c r="AK27">
        <v>-0.17241379310331201</v>
      </c>
      <c r="AL27">
        <v>2.5388601036269498</v>
      </c>
      <c r="AM27">
        <v>0.81691089775977799</v>
      </c>
      <c r="AN27">
        <v>2.7040347506470401</v>
      </c>
      <c r="AO27">
        <v>-0.452227382530347</v>
      </c>
      <c r="AP27">
        <v>2.4315513395592601</v>
      </c>
      <c r="AQ27">
        <v>-0.366533864541774</v>
      </c>
      <c r="AR27">
        <v>-1.2875879718490899</v>
      </c>
      <c r="AS27">
        <v>-0.70485295309078899</v>
      </c>
      <c r="AT27">
        <v>-1.2075718015665899</v>
      </c>
      <c r="AU27">
        <v>-0.49554013875115399</v>
      </c>
      <c r="AV27">
        <v>1.5936254980078599</v>
      </c>
      <c r="AW27">
        <v>2.3529411764706101</v>
      </c>
      <c r="AX27">
        <v>2.5862068965517202</v>
      </c>
      <c r="AY27">
        <v>2.00746965452849</v>
      </c>
      <c r="AZ27">
        <v>3.2566666666670301</v>
      </c>
      <c r="BA27">
        <v>3.5260031636372098</v>
      </c>
      <c r="BB27">
        <v>2.7955128355041099</v>
      </c>
      <c r="BC27">
        <v>1.96188468334623</v>
      </c>
      <c r="BD27">
        <v>-0.40004069748808002</v>
      </c>
      <c r="BE27">
        <v>2.7573966996297901</v>
      </c>
      <c r="BF27">
        <v>3.30001156888442</v>
      </c>
      <c r="BG27">
        <v>2.6475532124618799</v>
      </c>
      <c r="BH27">
        <v>1.84862742374976</v>
      </c>
      <c r="BI27">
        <v>2.7867934760204398</v>
      </c>
      <c r="BJ27">
        <v>1.38671830576406</v>
      </c>
      <c r="BK27">
        <v>2.0876693804697801</v>
      </c>
      <c r="BL27">
        <v>1.0058200470213601</v>
      </c>
      <c r="BM27">
        <v>-2.3177062933137802</v>
      </c>
      <c r="BN27">
        <v>-0.60631938514085004</v>
      </c>
      <c r="BO27">
        <v>3.6257410430448198</v>
      </c>
      <c r="BP27">
        <v>7.4620678219225495E-2</v>
      </c>
      <c r="BQ27">
        <v>0.91963545981765105</v>
      </c>
    </row>
    <row r="28" spans="1:69" x14ac:dyDescent="0.2">
      <c r="A28" t="s">
        <v>612</v>
      </c>
      <c r="B28" t="s">
        <v>613</v>
      </c>
      <c r="C28" t="s">
        <v>566</v>
      </c>
      <c r="D28" t="s">
        <v>567</v>
      </c>
      <c r="L28">
        <v>5.4377564990479703</v>
      </c>
      <c r="M28">
        <v>4.5410314628756199</v>
      </c>
      <c r="N28">
        <v>8.9357741228943404</v>
      </c>
      <c r="O28">
        <v>6.1520934213004796</v>
      </c>
      <c r="P28">
        <v>4.6149718266825097</v>
      </c>
      <c r="Q28">
        <v>6.8308113190236899</v>
      </c>
      <c r="R28">
        <v>5.4817541616989702</v>
      </c>
      <c r="S28">
        <v>13.071845838701201</v>
      </c>
      <c r="T28">
        <v>10.359634997304999</v>
      </c>
      <c r="U28">
        <v>4.2558365758381003</v>
      </c>
      <c r="V28">
        <v>3.1898763705573998</v>
      </c>
      <c r="W28">
        <v>6.1090703589987303</v>
      </c>
      <c r="X28">
        <v>9.0913932679241292</v>
      </c>
      <c r="Y28">
        <v>12.097837231068199</v>
      </c>
      <c r="Z28">
        <v>11.1144984973891</v>
      </c>
      <c r="AA28">
        <v>6.0126210166749701</v>
      </c>
      <c r="AB28">
        <v>3.99999999999994</v>
      </c>
      <c r="AC28">
        <v>3.9663461538461502</v>
      </c>
      <c r="AD28">
        <v>4.60500963391135</v>
      </c>
      <c r="AE28">
        <v>5.43378154356233</v>
      </c>
      <c r="AF28">
        <v>5.7564640111813503</v>
      </c>
      <c r="AG28">
        <v>4.4024118278676303</v>
      </c>
      <c r="AH28">
        <v>5.3876582278480596</v>
      </c>
      <c r="AI28">
        <v>4.6693191201867599</v>
      </c>
      <c r="AJ28">
        <v>7.1146812020362704</v>
      </c>
      <c r="AK28">
        <v>5.7381988617344701</v>
      </c>
      <c r="AL28">
        <v>2.7228976697059002</v>
      </c>
      <c r="AM28">
        <v>1.39933423745548</v>
      </c>
      <c r="AN28">
        <v>2.06699495410041</v>
      </c>
      <c r="AO28">
        <v>1.37913741223666</v>
      </c>
      <c r="AP28">
        <v>0.54415038337868704</v>
      </c>
      <c r="AQ28">
        <v>1.3366133661337001</v>
      </c>
      <c r="AR28">
        <v>1.2542482602363001</v>
      </c>
      <c r="AS28">
        <v>1.6063294174057801</v>
      </c>
      <c r="AT28">
        <v>2.0449897750511998</v>
      </c>
      <c r="AU28">
        <v>2.17357792508093</v>
      </c>
      <c r="AV28">
        <v>3.0250452625223598</v>
      </c>
      <c r="AW28">
        <v>0.98191403675766198</v>
      </c>
      <c r="AX28">
        <v>1.59160618079802</v>
      </c>
      <c r="AY28">
        <v>2.38982627439254</v>
      </c>
      <c r="AZ28">
        <v>2.4925779493939602</v>
      </c>
      <c r="BA28">
        <v>4.4895599537505904</v>
      </c>
      <c r="BB28">
        <v>2.0627347345268099</v>
      </c>
      <c r="BC28">
        <v>1.3440273839283501</v>
      </c>
      <c r="BD28">
        <v>3.1987814166031998</v>
      </c>
      <c r="BE28">
        <v>1.97336755976254</v>
      </c>
      <c r="BF28">
        <v>0.72241478453055097</v>
      </c>
      <c r="BG28">
        <v>1.51375643050831</v>
      </c>
      <c r="BH28">
        <v>1.8614830286337101</v>
      </c>
      <c r="BI28">
        <v>-0.34637692998939601</v>
      </c>
      <c r="BJ28">
        <v>1.51820700736147</v>
      </c>
      <c r="BK28">
        <v>2.2658634667873501</v>
      </c>
      <c r="BL28">
        <v>2.4912352736804499</v>
      </c>
      <c r="BM28">
        <v>3.8521098005455702E-2</v>
      </c>
      <c r="BN28">
        <v>2.9049126292847798</v>
      </c>
      <c r="BO28">
        <v>5.6054063358304296</v>
      </c>
      <c r="BP28">
        <v>3.0529157896974199</v>
      </c>
      <c r="BQ28">
        <v>0.40916248908328601</v>
      </c>
    </row>
    <row r="29" spans="1:69" x14ac:dyDescent="0.2">
      <c r="A29" t="s">
        <v>614</v>
      </c>
      <c r="B29" t="s">
        <v>615</v>
      </c>
      <c r="C29" t="s">
        <v>566</v>
      </c>
      <c r="D29" t="s">
        <v>567</v>
      </c>
      <c r="AY29">
        <v>6.1255661562028401</v>
      </c>
      <c r="AZ29">
        <v>1.50077710611541</v>
      </c>
      <c r="BA29">
        <v>7.4270431033295203</v>
      </c>
      <c r="BB29">
        <v>-0.38146428245305603</v>
      </c>
      <c r="BC29">
        <v>1.9962123674588601</v>
      </c>
      <c r="BD29">
        <v>3.6712500000000001</v>
      </c>
      <c r="BE29">
        <v>2.0526745200171699</v>
      </c>
      <c r="BF29">
        <v>-9.3045683831758805E-2</v>
      </c>
      <c r="BG29">
        <v>-0.89719405419433296</v>
      </c>
      <c r="BH29">
        <v>-1.0360230342547401</v>
      </c>
      <c r="BI29">
        <v>-1.5841000000000101</v>
      </c>
      <c r="BJ29">
        <v>0.810133321953038</v>
      </c>
      <c r="BK29">
        <v>1.41710814018033</v>
      </c>
      <c r="BL29">
        <v>0.56278215406123</v>
      </c>
      <c r="BM29">
        <v>-1.0512960076348901</v>
      </c>
      <c r="BN29">
        <v>1.9816390058762201</v>
      </c>
      <c r="BO29">
        <v>14.020844082677099</v>
      </c>
      <c r="BP29">
        <v>6.1059011284827998</v>
      </c>
      <c r="BQ29">
        <v>1.69212733599723</v>
      </c>
    </row>
    <row r="30" spans="1:69" x14ac:dyDescent="0.2">
      <c r="A30" t="s">
        <v>616</v>
      </c>
      <c r="B30" t="s">
        <v>617</v>
      </c>
      <c r="C30" t="s">
        <v>566</v>
      </c>
      <c r="D30" t="s">
        <v>567</v>
      </c>
      <c r="AL30">
        <v>1190.22923349187</v>
      </c>
      <c r="AM30">
        <v>2221.0165699203899</v>
      </c>
      <c r="AN30">
        <v>709.34603211860599</v>
      </c>
      <c r="AO30">
        <v>52.712076753195397</v>
      </c>
      <c r="AP30">
        <v>63.937366335747797</v>
      </c>
      <c r="AQ30">
        <v>72.869717053535396</v>
      </c>
      <c r="AR30">
        <v>293.678750889772</v>
      </c>
      <c r="AS30">
        <v>168.620235850933</v>
      </c>
      <c r="AT30">
        <v>61.134933161847599</v>
      </c>
      <c r="AU30">
        <v>42.537548134879401</v>
      </c>
      <c r="AV30">
        <v>28.397839913347301</v>
      </c>
      <c r="AW30">
        <v>18.1082424937646</v>
      </c>
      <c r="AX30">
        <v>10.3388794457932</v>
      </c>
      <c r="AY30">
        <v>6.9971290353558402</v>
      </c>
      <c r="AZ30">
        <v>8.4267527350530909</v>
      </c>
      <c r="BA30">
        <v>14.837876482825401</v>
      </c>
      <c r="BB30">
        <v>12.945656341040101</v>
      </c>
      <c r="BC30">
        <v>7.7357480431249996</v>
      </c>
      <c r="BD30">
        <v>53.228698311817404</v>
      </c>
      <c r="BE30">
        <v>59.219736023251798</v>
      </c>
      <c r="BF30">
        <v>18.312261037787302</v>
      </c>
      <c r="BG30">
        <v>18.119554352673401</v>
      </c>
      <c r="BH30">
        <v>13.534489764973401</v>
      </c>
      <c r="BI30">
        <v>11.8365807653496</v>
      </c>
      <c r="BJ30">
        <v>6.0318372517778496</v>
      </c>
      <c r="BK30">
        <v>4.8723022055068901</v>
      </c>
      <c r="BL30">
        <v>5.5981559503985299</v>
      </c>
      <c r="BM30">
        <v>5.5481435745651</v>
      </c>
      <c r="BN30">
        <v>9.4602838962310507</v>
      </c>
      <c r="BO30">
        <v>15.209675274080899</v>
      </c>
      <c r="BP30">
        <v>5.0005990309131203</v>
      </c>
      <c r="BQ30">
        <v>5.7853191042799796</v>
      </c>
    </row>
    <row r="31" spans="1:69" x14ac:dyDescent="0.2">
      <c r="A31" t="s">
        <v>618</v>
      </c>
      <c r="B31" t="s">
        <v>619</v>
      </c>
      <c r="C31" t="s">
        <v>566</v>
      </c>
      <c r="D31" t="s">
        <v>567</v>
      </c>
      <c r="Z31">
        <v>11.2244897960225</v>
      </c>
      <c r="AA31">
        <v>6.83903252716288</v>
      </c>
      <c r="AB31">
        <v>4.99609679980487</v>
      </c>
      <c r="AC31">
        <v>3.3828996286370701</v>
      </c>
      <c r="AD31">
        <v>6.23716611805549</v>
      </c>
      <c r="AE31">
        <v>0.79977149385895197</v>
      </c>
      <c r="AF31">
        <v>2.0119013884952901</v>
      </c>
      <c r="AG31">
        <v>3.1388888888889399</v>
      </c>
      <c r="AH31">
        <v>2.12765957446807</v>
      </c>
      <c r="AI31">
        <v>3.05907172995785</v>
      </c>
      <c r="AJ31">
        <v>0.76195150080687901</v>
      </c>
      <c r="AK31">
        <v>2.3967007302518799</v>
      </c>
      <c r="AL31">
        <v>1.4725969469367901</v>
      </c>
      <c r="AM31">
        <v>2.5693430464429499</v>
      </c>
      <c r="AN31">
        <v>2.88961584372151</v>
      </c>
      <c r="AO31">
        <v>5.9650209753724202</v>
      </c>
      <c r="AP31">
        <v>1.1490375676053901</v>
      </c>
      <c r="AQ31">
        <v>2.1952625003758999</v>
      </c>
      <c r="AR31">
        <v>2.6213952458274599</v>
      </c>
      <c r="AS31">
        <v>3.0674396693058501</v>
      </c>
      <c r="AT31">
        <v>3.65141786561502</v>
      </c>
      <c r="AU31">
        <v>4.2402666068864496</v>
      </c>
      <c r="AV31">
        <v>2.3180827466310099</v>
      </c>
      <c r="AW31">
        <v>6.3944309974239797</v>
      </c>
      <c r="AX31">
        <v>-1.1043104441190901</v>
      </c>
      <c r="AY31">
        <v>-7.1137677126501302</v>
      </c>
      <c r="AZ31">
        <v>2.3180827464201998</v>
      </c>
      <c r="BA31">
        <v>6.3944310025003297</v>
      </c>
      <c r="BB31">
        <v>-1.10431044864355</v>
      </c>
      <c r="BC31">
        <v>0.91797737880888697</v>
      </c>
      <c r="BD31">
        <v>1.6020561564019999</v>
      </c>
      <c r="BE31">
        <v>1.30058074547858</v>
      </c>
      <c r="BF31">
        <v>0.50974776898322005</v>
      </c>
      <c r="BG31">
        <v>1.2013996448105699</v>
      </c>
      <c r="BH31">
        <v>-0.86158400942774704</v>
      </c>
      <c r="BI31">
        <v>0.66342716791760104</v>
      </c>
      <c r="BJ31">
        <v>1.1476533930581601</v>
      </c>
      <c r="BK31">
        <v>0.26998262264633499</v>
      </c>
      <c r="BL31">
        <v>0.18706938518142399</v>
      </c>
      <c r="BM31">
        <v>0.12143464461489301</v>
      </c>
      <c r="BN31">
        <v>3.2356365923707</v>
      </c>
      <c r="BO31">
        <v>6.2768931944754298</v>
      </c>
      <c r="BP31">
        <v>4.3898401748767402</v>
      </c>
      <c r="BQ31">
        <v>3.2895598595276798</v>
      </c>
    </row>
    <row r="32" spans="1:69" x14ac:dyDescent="0.2">
      <c r="A32" t="s">
        <v>620</v>
      </c>
      <c r="B32" t="s">
        <v>621</v>
      </c>
      <c r="C32" t="s">
        <v>566</v>
      </c>
      <c r="D32" t="s">
        <v>567</v>
      </c>
    </row>
    <row r="33" spans="1:69" x14ac:dyDescent="0.2">
      <c r="A33" t="s">
        <v>622</v>
      </c>
      <c r="B33" t="s">
        <v>623</v>
      </c>
      <c r="C33" t="s">
        <v>566</v>
      </c>
      <c r="D33" t="s">
        <v>567</v>
      </c>
      <c r="E33">
        <v>11.5331525756195</v>
      </c>
      <c r="F33">
        <v>7.5614930718389903</v>
      </c>
      <c r="G33">
        <v>5.8793314222529602</v>
      </c>
      <c r="H33">
        <v>-0.70635721455238798</v>
      </c>
      <c r="I33">
        <v>10.181818181818</v>
      </c>
      <c r="J33">
        <v>2.8602860286027099</v>
      </c>
      <c r="K33">
        <v>6.9518716577540403</v>
      </c>
      <c r="L33">
        <v>11.1999999990001</v>
      </c>
      <c r="M33">
        <v>5.4706235016229803</v>
      </c>
      <c r="N33">
        <v>2.2097484725132399</v>
      </c>
      <c r="O33">
        <v>3.9555092109976902</v>
      </c>
      <c r="P33">
        <v>3.6746143057503202</v>
      </c>
      <c r="Q33">
        <v>6.5115440115436902</v>
      </c>
      <c r="R33">
        <v>31.486028789161701</v>
      </c>
      <c r="S33">
        <v>62.836075602923799</v>
      </c>
      <c r="T33">
        <v>7.9767460254686497</v>
      </c>
      <c r="U33">
        <v>4.4940116470721598</v>
      </c>
      <c r="V33">
        <v>8.1072555205041397</v>
      </c>
      <c r="W33">
        <v>10.355672275719099</v>
      </c>
      <c r="X33">
        <v>19.7197167787998</v>
      </c>
      <c r="Y33">
        <v>47.241650101842602</v>
      </c>
      <c r="Z33">
        <v>32.133601113342401</v>
      </c>
      <c r="AA33">
        <v>123.53571856532901</v>
      </c>
      <c r="AB33">
        <v>275.58628356036098</v>
      </c>
      <c r="AC33">
        <v>1281.34994174485</v>
      </c>
      <c r="AD33">
        <v>11749.639632143801</v>
      </c>
      <c r="AE33">
        <v>276.335967563201</v>
      </c>
      <c r="AF33">
        <v>14.5786984489191</v>
      </c>
      <c r="AG33">
        <v>16.002091054939001</v>
      </c>
      <c r="AH33">
        <v>15.173468112573101</v>
      </c>
      <c r="AI33">
        <v>17.118774604823901</v>
      </c>
      <c r="AJ33">
        <v>21.447069817113999</v>
      </c>
      <c r="AK33">
        <v>12.0603236018289</v>
      </c>
      <c r="AL33">
        <v>8.5278769568800197</v>
      </c>
      <c r="AM33">
        <v>7.8740442146743401</v>
      </c>
      <c r="AN33">
        <v>10.1932067630745</v>
      </c>
      <c r="AO33">
        <v>12.4254866180049</v>
      </c>
      <c r="AP33">
        <v>4.7084443602819199</v>
      </c>
      <c r="AQ33">
        <v>7.6732289567508296</v>
      </c>
      <c r="AR33">
        <v>2.1595162683559699</v>
      </c>
      <c r="AS33">
        <v>4.6082299887259799</v>
      </c>
      <c r="AT33">
        <v>1.5896537787956699</v>
      </c>
      <c r="AU33">
        <v>0.92825885161106902</v>
      </c>
      <c r="AV33">
        <v>3.3372749967153301</v>
      </c>
      <c r="AW33">
        <v>4.4373808010172402</v>
      </c>
      <c r="AX33">
        <v>5.3932310689066298</v>
      </c>
      <c r="AY33">
        <v>4.2823960480256096</v>
      </c>
      <c r="AZ33">
        <v>8.7056092357886907</v>
      </c>
      <c r="BA33">
        <v>14.006810770251899</v>
      </c>
      <c r="BB33">
        <v>3.3464542014201299</v>
      </c>
      <c r="BC33">
        <v>2.5032760584423999</v>
      </c>
      <c r="BD33">
        <v>9.8844641982388293</v>
      </c>
      <c r="BE33">
        <v>4.5156029139937504</v>
      </c>
      <c r="BF33">
        <v>5.7364002371960598</v>
      </c>
      <c r="BG33">
        <v>5.7666007457914299</v>
      </c>
      <c r="BH33">
        <v>4.0596104113564397</v>
      </c>
      <c r="BI33">
        <v>3.6232143176413798</v>
      </c>
      <c r="BJ33">
        <v>2.8227580554717</v>
      </c>
      <c r="BK33">
        <v>2.2720598723015399</v>
      </c>
      <c r="BL33">
        <v>1.8395450496902499</v>
      </c>
      <c r="BM33">
        <v>0.94074215338184897</v>
      </c>
      <c r="BN33">
        <v>0.73738372145227404</v>
      </c>
      <c r="BO33">
        <v>1.7463287294596801</v>
      </c>
      <c r="BP33">
        <v>2.57688800489192</v>
      </c>
      <c r="BQ33">
        <v>5.0997656831742697</v>
      </c>
    </row>
    <row r="34" spans="1:69" x14ac:dyDescent="0.2">
      <c r="A34" t="s">
        <v>624</v>
      </c>
      <c r="B34" t="s">
        <v>625</v>
      </c>
      <c r="C34" t="s">
        <v>566</v>
      </c>
      <c r="D34" t="s">
        <v>567</v>
      </c>
      <c r="Z34">
        <v>101.725072957927</v>
      </c>
      <c r="AA34">
        <v>100.543359194849</v>
      </c>
      <c r="AB34">
        <v>135.02768223047201</v>
      </c>
      <c r="AC34">
        <v>192.12173313205</v>
      </c>
      <c r="AD34">
        <v>225.98966521189499</v>
      </c>
      <c r="AE34">
        <v>147.142826237604</v>
      </c>
      <c r="AF34">
        <v>228.33616257551199</v>
      </c>
      <c r="AG34">
        <v>629.11450912089697</v>
      </c>
      <c r="AH34">
        <v>1430.7237251472</v>
      </c>
      <c r="AI34">
        <v>2947.7327724829902</v>
      </c>
      <c r="AJ34">
        <v>432.78666192646102</v>
      </c>
      <c r="AK34">
        <v>951.96205305281705</v>
      </c>
      <c r="AL34">
        <v>1927.3807901602599</v>
      </c>
      <c r="AM34">
        <v>2075.8883975732501</v>
      </c>
      <c r="AN34">
        <v>66.007033554248096</v>
      </c>
      <c r="AO34">
        <v>15.7576656002606</v>
      </c>
      <c r="AP34">
        <v>6.9267125162915404</v>
      </c>
      <c r="AQ34">
        <v>3.1950762928005099</v>
      </c>
      <c r="AR34">
        <v>4.85844749902666</v>
      </c>
      <c r="AS34">
        <v>7.0441410594726497</v>
      </c>
      <c r="AT34">
        <v>6.8403590248752302</v>
      </c>
      <c r="AU34">
        <v>8.4501643770833095</v>
      </c>
      <c r="AV34">
        <v>14.714919722814701</v>
      </c>
      <c r="AW34">
        <v>6.5971850998596304</v>
      </c>
      <c r="AX34">
        <v>6.86953720898964</v>
      </c>
      <c r="AY34">
        <v>4.1835681289690898</v>
      </c>
      <c r="AZ34">
        <v>3.6412729910265198</v>
      </c>
      <c r="BA34">
        <v>5.6785939028416799</v>
      </c>
      <c r="BB34">
        <v>4.88803479876798</v>
      </c>
      <c r="BC34">
        <v>5.0387269010807403</v>
      </c>
      <c r="BD34">
        <v>6.6364496221309004</v>
      </c>
      <c r="BE34">
        <v>5.4034991403699699</v>
      </c>
      <c r="BF34">
        <v>6.2043106664009997</v>
      </c>
      <c r="BG34">
        <v>6.3290401551613797</v>
      </c>
      <c r="BH34">
        <v>9.0299010241613598</v>
      </c>
      <c r="BI34">
        <v>8.7391435232939294</v>
      </c>
      <c r="BJ34">
        <v>3.4463733503266898</v>
      </c>
      <c r="BK34">
        <v>3.6648502837672798</v>
      </c>
      <c r="BL34">
        <v>3.7329762121689298</v>
      </c>
      <c r="BM34">
        <v>3.2117680380337599</v>
      </c>
      <c r="BN34">
        <v>8.3016597558567309</v>
      </c>
      <c r="BO34">
        <v>9.2801060895687204</v>
      </c>
      <c r="BP34">
        <v>4.5935628228320304</v>
      </c>
      <c r="BQ34">
        <v>4.3674640765233601</v>
      </c>
    </row>
    <row r="35" spans="1:69" x14ac:dyDescent="0.2">
      <c r="A35" t="s">
        <v>626</v>
      </c>
      <c r="B35" t="s">
        <v>627</v>
      </c>
      <c r="C35" t="s">
        <v>566</v>
      </c>
      <c r="D35" t="s">
        <v>567</v>
      </c>
      <c r="L35">
        <v>3.6348751533575498</v>
      </c>
      <c r="M35">
        <v>7.4887431868762002</v>
      </c>
      <c r="N35">
        <v>5.8352318660549196</v>
      </c>
      <c r="O35">
        <v>7.2842163736851999</v>
      </c>
      <c r="P35">
        <v>7.4692556635386298</v>
      </c>
      <c r="Q35">
        <v>11.876656227532701</v>
      </c>
      <c r="R35">
        <v>16.855081826021301</v>
      </c>
      <c r="S35">
        <v>38.922928087811101</v>
      </c>
      <c r="T35">
        <v>20.294468762528901</v>
      </c>
      <c r="U35">
        <v>4.9867681111318003</v>
      </c>
      <c r="V35">
        <v>8.3523696993499694</v>
      </c>
      <c r="W35">
        <v>9.4823825910176307</v>
      </c>
      <c r="X35">
        <v>13.1698355431799</v>
      </c>
      <c r="Y35">
        <v>14.4305197203942</v>
      </c>
      <c r="Z35">
        <v>14.567563214688599</v>
      </c>
      <c r="AA35">
        <v>10.3324664370561</v>
      </c>
      <c r="AB35">
        <v>5.2302987828884104</v>
      </c>
      <c r="AC35">
        <v>4.6857973118559597</v>
      </c>
      <c r="AD35">
        <v>3.9151052508279598</v>
      </c>
      <c r="AE35">
        <v>1.3300684516191501</v>
      </c>
      <c r="AF35">
        <v>3.3117311074325402</v>
      </c>
      <c r="AG35">
        <v>4.8588591781404702</v>
      </c>
      <c r="AH35">
        <v>6.1901140684411802</v>
      </c>
      <c r="AI35">
        <v>3.0745727107801799</v>
      </c>
      <c r="AJ35">
        <v>6.2575266327002304</v>
      </c>
      <c r="AK35">
        <v>6.09389302994638</v>
      </c>
      <c r="AL35">
        <v>1.11343933604482</v>
      </c>
      <c r="AM35">
        <v>7.7204388460232198E-2</v>
      </c>
      <c r="AN35">
        <v>1.8788627935723201</v>
      </c>
      <c r="AO35">
        <v>2.3861522284232399</v>
      </c>
      <c r="AP35">
        <v>7.7105387896988304</v>
      </c>
      <c r="AQ35">
        <v>-1.2688866070121301</v>
      </c>
      <c r="AR35">
        <v>1.5600624024960501</v>
      </c>
      <c r="AS35">
        <v>2.43581303489138</v>
      </c>
      <c r="AT35">
        <v>2.5778349043128701</v>
      </c>
      <c r="AU35">
        <v>0.125249458056019</v>
      </c>
      <c r="AV35">
        <v>1.6194331983805299</v>
      </c>
      <c r="AW35">
        <v>1.39442231075691</v>
      </c>
      <c r="AX35">
        <v>6.0821872953504297</v>
      </c>
      <c r="AY35">
        <v>7.3076626282893997</v>
      </c>
      <c r="AZ35">
        <v>4.0342298288506901</v>
      </c>
      <c r="BA35">
        <v>8.1081081081077908</v>
      </c>
      <c r="BB35">
        <v>3.6438618925833701</v>
      </c>
      <c r="BC35">
        <v>5.8242185331186596</v>
      </c>
      <c r="BD35">
        <v>9.4322024017721997</v>
      </c>
      <c r="BE35">
        <v>4.5333475388877398</v>
      </c>
      <c r="BF35">
        <v>1.8141043604909599</v>
      </c>
      <c r="BG35">
        <v>1.7695032208972801</v>
      </c>
      <c r="BH35">
        <v>-1.1127899251095801</v>
      </c>
      <c r="BI35">
        <v>1.2819281306189501</v>
      </c>
      <c r="BJ35">
        <v>4.66018463955995</v>
      </c>
      <c r="BK35">
        <v>3.1060057242058998</v>
      </c>
      <c r="BL35">
        <v>1.67662473276987</v>
      </c>
      <c r="BP35">
        <v>3.1871890547263102</v>
      </c>
      <c r="BQ35">
        <v>1.44643664306159</v>
      </c>
    </row>
    <row r="36" spans="1:69" x14ac:dyDescent="0.2">
      <c r="A36" t="s">
        <v>628</v>
      </c>
      <c r="B36" t="s">
        <v>629</v>
      </c>
      <c r="C36" t="s">
        <v>566</v>
      </c>
      <c r="D36" t="s">
        <v>567</v>
      </c>
      <c r="Z36">
        <v>9.1370558375633806</v>
      </c>
      <c r="AA36">
        <v>6.3565891472868703</v>
      </c>
      <c r="AB36">
        <v>1.1661807580174901</v>
      </c>
      <c r="AC36">
        <v>3.0739673390972699</v>
      </c>
      <c r="AD36">
        <v>2.35321528424927</v>
      </c>
      <c r="AE36">
        <v>1.78124288641064</v>
      </c>
      <c r="AF36">
        <v>1.2468549063457901</v>
      </c>
      <c r="AG36">
        <v>1.1928429423459601</v>
      </c>
      <c r="AH36">
        <v>1.3043003710982199</v>
      </c>
      <c r="AI36">
        <v>2.13866293163795</v>
      </c>
      <c r="AJ36">
        <v>1.6</v>
      </c>
      <c r="AK36">
        <v>1.27952755905514</v>
      </c>
      <c r="AL36">
        <v>4.25170068027212</v>
      </c>
      <c r="AM36">
        <v>2.4625184494678898</v>
      </c>
      <c r="AN36">
        <v>5.9666413949961203</v>
      </c>
      <c r="AO36">
        <v>1.99613650998077</v>
      </c>
      <c r="AP36">
        <v>1.7115600448933499</v>
      </c>
      <c r="AQ36">
        <v>-0.44137931034489902</v>
      </c>
      <c r="AR36">
        <v>-0.415627597672453</v>
      </c>
      <c r="AS36">
        <v>1.5581524763494501</v>
      </c>
      <c r="AT36">
        <v>0.59589041095898898</v>
      </c>
      <c r="AU36">
        <v>-2.3149724245932002</v>
      </c>
      <c r="AV36">
        <v>0.29999999999996702</v>
      </c>
      <c r="AW36">
        <v>0.81422399468261197</v>
      </c>
      <c r="AX36">
        <v>1.2444371188396499</v>
      </c>
      <c r="AY36">
        <v>0.15988807834512</v>
      </c>
      <c r="AZ36">
        <v>0.96777411952510095</v>
      </c>
      <c r="BA36">
        <v>2.0849802371541499</v>
      </c>
      <c r="BB36">
        <v>1.0357177427161299</v>
      </c>
      <c r="BC36">
        <v>0.35686913201755999</v>
      </c>
      <c r="BD36">
        <v>0.13791156316954001</v>
      </c>
      <c r="BE36">
        <v>0.111766261400306</v>
      </c>
      <c r="BF36">
        <v>0.38920505312363202</v>
      </c>
      <c r="BG36">
        <v>-0.207108731719822</v>
      </c>
      <c r="BH36">
        <v>-0.488347420743522</v>
      </c>
      <c r="BI36">
        <v>-0.27869326575308301</v>
      </c>
      <c r="BJ36">
        <v>-1.2605056462896</v>
      </c>
      <c r="BK36">
        <v>1.0250517929021199</v>
      </c>
      <c r="BL36">
        <v>-0.39052206916552901</v>
      </c>
      <c r="BM36">
        <v>1.94031996607183</v>
      </c>
      <c r="BN36">
        <v>1.7334138845059299</v>
      </c>
      <c r="BO36">
        <v>3.6822503060421501</v>
      </c>
      <c r="BP36">
        <v>0.35706431153689</v>
      </c>
      <c r="BQ36">
        <v>-0.38867416503646002</v>
      </c>
    </row>
    <row r="37" spans="1:69" x14ac:dyDescent="0.2">
      <c r="A37" t="s">
        <v>630</v>
      </c>
      <c r="B37" t="s">
        <v>631</v>
      </c>
      <c r="C37" t="s">
        <v>566</v>
      </c>
      <c r="D37" t="s">
        <v>567</v>
      </c>
      <c r="Z37">
        <v>9.9723756906077305</v>
      </c>
      <c r="AA37">
        <v>9.8467721677970292</v>
      </c>
      <c r="AB37">
        <v>18.0577787941154</v>
      </c>
      <c r="AC37">
        <v>7.0377066115702398</v>
      </c>
      <c r="AD37">
        <v>1.8820123054650699</v>
      </c>
      <c r="AE37">
        <v>9.9644760213143808</v>
      </c>
      <c r="AF37">
        <v>6.3317719269907897</v>
      </c>
      <c r="AG37">
        <v>10.0967137576586</v>
      </c>
      <c r="AH37">
        <v>8.7798371889803999</v>
      </c>
      <c r="AI37">
        <v>10.0118383223406</v>
      </c>
      <c r="AJ37">
        <v>12.275172943889199</v>
      </c>
      <c r="AK37">
        <v>15.975217361538901</v>
      </c>
      <c r="AL37">
        <v>11.198016587467899</v>
      </c>
      <c r="AM37">
        <v>7.0099535500994996</v>
      </c>
      <c r="AN37">
        <v>9.4875483678936892</v>
      </c>
      <c r="AO37">
        <v>8.7900138193516195</v>
      </c>
      <c r="AP37">
        <v>6.5054871826908602</v>
      </c>
      <c r="AQ37">
        <v>10.5855899892463</v>
      </c>
      <c r="AR37">
        <v>6.7769939355363196</v>
      </c>
      <c r="AS37">
        <v>4.0121208107034203</v>
      </c>
      <c r="AT37">
        <v>3.41478946111594</v>
      </c>
      <c r="AU37">
        <v>2.4553571428571401</v>
      </c>
      <c r="AV37">
        <v>2.5723086169333902</v>
      </c>
      <c r="AW37">
        <v>4.1059369827295704</v>
      </c>
      <c r="AX37">
        <v>5.3126310463774997</v>
      </c>
      <c r="AY37">
        <v>5.0004543802254</v>
      </c>
      <c r="AZ37">
        <v>5.1561113875846196</v>
      </c>
      <c r="BA37">
        <v>8.3271604938271206</v>
      </c>
      <c r="BB37">
        <v>4.3611221911980396</v>
      </c>
      <c r="BC37">
        <v>7.0363831607301801</v>
      </c>
      <c r="BD37">
        <v>8.8489856994680007</v>
      </c>
      <c r="BE37">
        <v>10.919656944683</v>
      </c>
      <c r="BF37">
        <v>8.7763834526821203</v>
      </c>
      <c r="BG37">
        <v>8.2710609394932693</v>
      </c>
      <c r="BH37">
        <v>4.54814395082205</v>
      </c>
      <c r="BI37">
        <v>3.2198868939571699</v>
      </c>
      <c r="BJ37">
        <v>4.9550836698512901</v>
      </c>
      <c r="BK37">
        <v>2.72396386183713</v>
      </c>
      <c r="BL37">
        <v>2.72643037388832</v>
      </c>
      <c r="BM37">
        <v>5.6293652263250697</v>
      </c>
      <c r="BN37">
        <v>7.3468144053352997</v>
      </c>
      <c r="BO37">
        <v>5.6391667139637001</v>
      </c>
      <c r="BP37">
        <v>4.2293441992925098</v>
      </c>
      <c r="BQ37">
        <v>2.76131569624097</v>
      </c>
    </row>
    <row r="38" spans="1:69" x14ac:dyDescent="0.2">
      <c r="A38" t="s">
        <v>632</v>
      </c>
      <c r="B38" t="s">
        <v>633</v>
      </c>
      <c r="C38" t="s">
        <v>566</v>
      </c>
      <c r="D38" t="s">
        <v>567</v>
      </c>
      <c r="T38">
        <v>11.9747550240953</v>
      </c>
      <c r="U38">
        <v>11.732423613641901</v>
      </c>
      <c r="V38">
        <v>13.168724280107799</v>
      </c>
      <c r="W38">
        <v>9.0439882701036094</v>
      </c>
      <c r="X38">
        <v>11.7362306367885</v>
      </c>
      <c r="Y38">
        <v>13.6324251470894</v>
      </c>
      <c r="Z38">
        <v>16.428026772571101</v>
      </c>
      <c r="AA38">
        <v>11.1372064274689</v>
      </c>
      <c r="AB38">
        <v>10.4771438105237</v>
      </c>
      <c r="AC38">
        <v>8.5774690425190503</v>
      </c>
      <c r="AD38">
        <v>8.0945757997594008</v>
      </c>
      <c r="AE38">
        <v>10.0017155606022</v>
      </c>
      <c r="AF38">
        <v>9.8019338739867408</v>
      </c>
      <c r="AG38">
        <v>8.3516795682121892</v>
      </c>
      <c r="AH38">
        <v>11.575014747328501</v>
      </c>
      <c r="AI38">
        <v>11.396346119955499</v>
      </c>
      <c r="AJ38">
        <v>11.7650160839534</v>
      </c>
      <c r="AK38">
        <v>16.167612396333901</v>
      </c>
      <c r="AL38">
        <v>14.3308033365887</v>
      </c>
      <c r="AM38">
        <v>10.5429209938218</v>
      </c>
      <c r="AN38">
        <v>10.512546081579</v>
      </c>
      <c r="AO38">
        <v>10.082858065210701</v>
      </c>
      <c r="AP38">
        <v>8.7199312714774599</v>
      </c>
      <c r="AQ38">
        <v>6.6613986566575196</v>
      </c>
      <c r="AR38">
        <v>7.7492961920284804</v>
      </c>
      <c r="AS38">
        <v>8.6014851485149002</v>
      </c>
      <c r="AT38">
        <v>6.5590376701486104</v>
      </c>
      <c r="AU38">
        <v>8.0327966252748499</v>
      </c>
      <c r="AV38">
        <v>9.1899026563273907</v>
      </c>
      <c r="AW38">
        <v>6.9457036365467397</v>
      </c>
      <c r="AX38">
        <v>8.6102252854643897</v>
      </c>
      <c r="AY38">
        <v>11.5552187914379</v>
      </c>
      <c r="AZ38">
        <v>7.0809984717269199</v>
      </c>
      <c r="BA38">
        <v>12.7021883920075</v>
      </c>
      <c r="BB38">
        <v>8.0272970310958094</v>
      </c>
      <c r="BC38">
        <v>6.9488765874310303</v>
      </c>
      <c r="BD38">
        <v>8.4598723340858299</v>
      </c>
      <c r="BE38">
        <v>7.5369026109191601</v>
      </c>
      <c r="BF38">
        <v>5.8846070705681601</v>
      </c>
      <c r="BG38">
        <v>4.40225309243427</v>
      </c>
      <c r="BH38">
        <v>3.0620316958055702</v>
      </c>
      <c r="BI38">
        <v>2.81495791361943</v>
      </c>
      <c r="BJ38">
        <v>3.3082807676821901</v>
      </c>
      <c r="BK38">
        <v>3.2380155894771501</v>
      </c>
      <c r="BL38">
        <v>2.7728644286331998</v>
      </c>
      <c r="BM38">
        <v>1.8903591682420999</v>
      </c>
      <c r="BN38">
        <v>7.2409776558844197</v>
      </c>
      <c r="BO38">
        <v>11.665567478802</v>
      </c>
      <c r="BP38">
        <v>5.0676154934382902</v>
      </c>
      <c r="BQ38">
        <v>2.8183513167625098</v>
      </c>
    </row>
    <row r="39" spans="1:69" x14ac:dyDescent="0.2">
      <c r="A39" t="s">
        <v>634</v>
      </c>
      <c r="B39" t="s">
        <v>635</v>
      </c>
      <c r="C39" t="s">
        <v>566</v>
      </c>
      <c r="D39" t="s">
        <v>567</v>
      </c>
      <c r="Z39">
        <v>-3.3333333333409099E-2</v>
      </c>
      <c r="AA39">
        <v>13.296098699566199</v>
      </c>
      <c r="AB39">
        <v>14.6126112868811</v>
      </c>
      <c r="AC39">
        <v>2.5422096681004702</v>
      </c>
      <c r="AD39">
        <v>10.423840230388601</v>
      </c>
      <c r="AE39">
        <v>2.24515251162269</v>
      </c>
      <c r="AF39">
        <v>-6.9868027059997297</v>
      </c>
      <c r="AG39">
        <v>-3.9644688207936598</v>
      </c>
      <c r="AH39">
        <v>0.68905580731273697</v>
      </c>
      <c r="AI39">
        <v>-1.23304562272101E-2</v>
      </c>
      <c r="AJ39">
        <v>-2.7623628067576198</v>
      </c>
      <c r="AK39">
        <v>-1.03360811667777</v>
      </c>
      <c r="AL39">
        <v>-2.9153584929833398</v>
      </c>
      <c r="AM39">
        <v>24.571013727560398</v>
      </c>
      <c r="AN39">
        <v>19.189403973509801</v>
      </c>
      <c r="AO39">
        <v>3.72494110325801</v>
      </c>
      <c r="AP39">
        <v>1.6113134776091</v>
      </c>
      <c r="AQ39">
        <v>-1.8852009615791001</v>
      </c>
      <c r="AR39">
        <v>-1.41420220082551</v>
      </c>
      <c r="AS39">
        <v>3.2034009156311201</v>
      </c>
      <c r="AT39">
        <v>3.83486060237361</v>
      </c>
      <c r="AU39">
        <v>2.3318170351623402</v>
      </c>
      <c r="AV39">
        <v>4.1347090515099501</v>
      </c>
      <c r="AW39">
        <v>-2.06640601136302</v>
      </c>
      <c r="AX39">
        <v>2.8835207335902102</v>
      </c>
      <c r="AY39">
        <v>6.6952646577335404</v>
      </c>
      <c r="AZ39">
        <v>0.95991761945710896</v>
      </c>
      <c r="BA39">
        <v>9.2589509941707604</v>
      </c>
      <c r="BB39">
        <v>3.5212622723864202</v>
      </c>
      <c r="BC39">
        <v>1.49102370047802</v>
      </c>
      <c r="BD39">
        <v>1.1944757244985</v>
      </c>
      <c r="BE39">
        <v>5.4782959434611698</v>
      </c>
      <c r="BF39">
        <v>6.9887934197019801</v>
      </c>
      <c r="BG39">
        <v>14.8986841797549</v>
      </c>
      <c r="BH39">
        <v>1.4029701713681599</v>
      </c>
      <c r="BI39">
        <v>4.94543276106518</v>
      </c>
      <c r="BJ39">
        <v>4.1807233187126602</v>
      </c>
      <c r="BK39">
        <v>1.61215686991555</v>
      </c>
      <c r="BL39">
        <v>2.6853735526678602</v>
      </c>
      <c r="BM39">
        <v>1.7101565952315201</v>
      </c>
      <c r="BN39">
        <v>4.2593641754286802</v>
      </c>
      <c r="BO39">
        <v>5.5831673518324596</v>
      </c>
      <c r="BP39">
        <v>2.9791385261893599</v>
      </c>
      <c r="BQ39">
        <v>1.47733600718743</v>
      </c>
    </row>
    <row r="40" spans="1:69" x14ac:dyDescent="0.2">
      <c r="A40" t="s">
        <v>636</v>
      </c>
      <c r="B40" t="s">
        <v>637</v>
      </c>
      <c r="C40" t="s">
        <v>566</v>
      </c>
      <c r="D40" t="s">
        <v>567</v>
      </c>
      <c r="E40">
        <v>1.35869565217391</v>
      </c>
      <c r="F40">
        <v>1.0187667560321001</v>
      </c>
      <c r="G40">
        <v>1.0615711252653499</v>
      </c>
      <c r="H40">
        <v>1.6281512605042701</v>
      </c>
      <c r="I40">
        <v>1.9121447028423699</v>
      </c>
      <c r="J40">
        <v>2.3326572008113402</v>
      </c>
      <c r="K40">
        <v>3.8156590683845302</v>
      </c>
      <c r="L40">
        <v>3.5799522673031099</v>
      </c>
      <c r="M40">
        <v>4.0552995391704698</v>
      </c>
      <c r="N40">
        <v>4.5615589016829201</v>
      </c>
      <c r="O40">
        <v>3.34603981363832</v>
      </c>
      <c r="P40">
        <v>2.7049180327868401</v>
      </c>
      <c r="Q40">
        <v>4.9880287310455103</v>
      </c>
      <c r="R40">
        <v>7.4876472824021096</v>
      </c>
      <c r="S40">
        <v>10.9971711456859</v>
      </c>
      <c r="T40">
        <v>10.672188595093999</v>
      </c>
      <c r="U40">
        <v>7.5417386298214701</v>
      </c>
      <c r="V40">
        <v>7.9764453961456896</v>
      </c>
      <c r="W40">
        <v>8.97372335151214</v>
      </c>
      <c r="X40">
        <v>9.1446769790718108</v>
      </c>
      <c r="Y40">
        <v>10.129220508545201</v>
      </c>
      <c r="Z40">
        <v>12.4716124148372</v>
      </c>
      <c r="AA40">
        <v>10.7689718997139</v>
      </c>
      <c r="AB40">
        <v>5.8635880297736698</v>
      </c>
      <c r="AC40">
        <v>4.3047783039173604</v>
      </c>
      <c r="AD40">
        <v>3.96203054065204</v>
      </c>
      <c r="AE40">
        <v>4.1947862908562001</v>
      </c>
      <c r="AF40">
        <v>4.3561087122173996</v>
      </c>
      <c r="AG40">
        <v>4.02823414871611</v>
      </c>
      <c r="AH40">
        <v>4.9836218998595703</v>
      </c>
      <c r="AI40">
        <v>4.7804769333630404</v>
      </c>
      <c r="AJ40">
        <v>5.6258640859300497</v>
      </c>
      <c r="AK40">
        <v>1.49013290374545</v>
      </c>
      <c r="AL40">
        <v>1.86507936507938</v>
      </c>
      <c r="AM40">
        <v>0.165562913907291</v>
      </c>
      <c r="AN40">
        <v>2.1487603305784901</v>
      </c>
      <c r="AO40">
        <v>1.57053112507137</v>
      </c>
      <c r="AP40">
        <v>1.6212163808453</v>
      </c>
      <c r="AQ40">
        <v>0.99594245665801895</v>
      </c>
      <c r="AR40">
        <v>1.7348429510591801</v>
      </c>
      <c r="AS40">
        <v>2.7194399569197598</v>
      </c>
      <c r="AT40">
        <v>2.5251201397990499</v>
      </c>
      <c r="AU40">
        <v>2.2583944094085502</v>
      </c>
      <c r="AV40">
        <v>2.75856321360112</v>
      </c>
      <c r="AW40">
        <v>1.85725871857256</v>
      </c>
      <c r="AX40">
        <v>2.21355203439767</v>
      </c>
      <c r="AY40">
        <v>2.0020253953416098</v>
      </c>
      <c r="AZ40">
        <v>2.1383839926683699</v>
      </c>
      <c r="BA40">
        <v>2.3702706744429798</v>
      </c>
      <c r="BB40">
        <v>0.29946680300929901</v>
      </c>
      <c r="BC40">
        <v>1.7768715409262701</v>
      </c>
      <c r="BD40">
        <v>2.91213508872351</v>
      </c>
      <c r="BE40">
        <v>1.51567823124516</v>
      </c>
      <c r="BF40">
        <v>0.93829189781531597</v>
      </c>
      <c r="BG40">
        <v>1.9066359071786101</v>
      </c>
      <c r="BH40">
        <v>1.1252413609427701</v>
      </c>
      <c r="BI40">
        <v>1.4287595470108501</v>
      </c>
      <c r="BJ40">
        <v>1.5968841285297599</v>
      </c>
      <c r="BK40">
        <v>2.2682256724810301</v>
      </c>
      <c r="BL40">
        <v>1.9492690241159201</v>
      </c>
      <c r="BM40">
        <v>0.71699963230782704</v>
      </c>
      <c r="BN40">
        <v>3.3951931852752701</v>
      </c>
      <c r="BO40">
        <v>6.8028011534161203</v>
      </c>
      <c r="BP40">
        <v>3.8790015978842498</v>
      </c>
      <c r="BQ40">
        <v>2.3815838328117298</v>
      </c>
    </row>
    <row r="41" spans="1:69" x14ac:dyDescent="0.2">
      <c r="A41" t="s">
        <v>638</v>
      </c>
      <c r="B41" t="s">
        <v>639</v>
      </c>
      <c r="C41" t="s">
        <v>566</v>
      </c>
      <c r="D41" t="s">
        <v>567</v>
      </c>
    </row>
    <row r="42" spans="1:69" x14ac:dyDescent="0.2">
      <c r="A42" t="s">
        <v>640</v>
      </c>
      <c r="B42" t="s">
        <v>641</v>
      </c>
      <c r="C42" t="s">
        <v>566</v>
      </c>
      <c r="D42" t="s">
        <v>567</v>
      </c>
      <c r="E42">
        <v>1.4387947032108701</v>
      </c>
      <c r="F42">
        <v>1.84539787448657</v>
      </c>
      <c r="G42">
        <v>4.3159928775437999</v>
      </c>
      <c r="H42">
        <v>3.4402128804295899</v>
      </c>
      <c r="I42">
        <v>3.0805568710180902</v>
      </c>
      <c r="J42">
        <v>3.4144786084618701</v>
      </c>
      <c r="K42">
        <v>4.7759795956368398</v>
      </c>
      <c r="L42">
        <v>4.0051962156388097</v>
      </c>
      <c r="M42">
        <v>2.3958222695700901</v>
      </c>
      <c r="N42">
        <v>2.48903598959373</v>
      </c>
      <c r="O42">
        <v>3.6159867862952302</v>
      </c>
      <c r="P42">
        <v>6.5732211192578403</v>
      </c>
      <c r="Q42">
        <v>6.6600070416024497</v>
      </c>
      <c r="R42">
        <v>8.75467033024632</v>
      </c>
      <c r="S42">
        <v>9.7674143191302605</v>
      </c>
      <c r="T42">
        <v>6.6965952250783802</v>
      </c>
      <c r="U42">
        <v>1.71547632285652</v>
      </c>
      <c r="V42">
        <v>1.29599916278313</v>
      </c>
      <c r="W42">
        <v>1.0287928948742899</v>
      </c>
      <c r="X42">
        <v>3.64764010558783</v>
      </c>
      <c r="Y42">
        <v>4.0225008483901004</v>
      </c>
      <c r="Z42">
        <v>6.4903096400571796</v>
      </c>
      <c r="AA42">
        <v>5.6551018239234203</v>
      </c>
      <c r="AB42">
        <v>2.9497944354572398</v>
      </c>
      <c r="AC42">
        <v>2.9314566913662401</v>
      </c>
      <c r="AD42">
        <v>3.4353993529826501</v>
      </c>
      <c r="AE42">
        <v>0.75030983941082696</v>
      </c>
      <c r="AF42">
        <v>1.44032188041723</v>
      </c>
      <c r="AG42">
        <v>1.8724685973186601</v>
      </c>
      <c r="AH42">
        <v>3.1552697971090899</v>
      </c>
      <c r="AI42">
        <v>5.4039590921893703</v>
      </c>
      <c r="AJ42">
        <v>5.8595966346867696</v>
      </c>
      <c r="AK42">
        <v>4.0370302077873896</v>
      </c>
      <c r="AL42">
        <v>3.2926218031360599</v>
      </c>
      <c r="AM42">
        <v>0.85211699512066397</v>
      </c>
      <c r="AN42">
        <v>1.7998277686714901</v>
      </c>
      <c r="AO42">
        <v>0.81163406462818699</v>
      </c>
      <c r="AP42">
        <v>0.52022542273663996</v>
      </c>
      <c r="AQ42">
        <v>1.7938437843932099E-2</v>
      </c>
      <c r="AR42">
        <v>0.80644438095945903</v>
      </c>
      <c r="AS42">
        <v>1.5585291967900801</v>
      </c>
      <c r="AT42">
        <v>0.98902032983254495</v>
      </c>
      <c r="AU42">
        <v>0.64271150654327702</v>
      </c>
      <c r="AV42">
        <v>0.63827293088718895</v>
      </c>
      <c r="AW42">
        <v>0.80290873095522597</v>
      </c>
      <c r="AX42">
        <v>1.1719542033370201</v>
      </c>
      <c r="AY42">
        <v>1.0595092832480399</v>
      </c>
      <c r="AZ42">
        <v>0.73235060312223599</v>
      </c>
      <c r="BA42">
        <v>2.4260411706015699</v>
      </c>
      <c r="BB42">
        <v>-0.480481936423304</v>
      </c>
      <c r="BC42">
        <v>0.68823870721997404</v>
      </c>
      <c r="BD42">
        <v>0.2313492076509</v>
      </c>
      <c r="BE42">
        <v>-0.69255201810516298</v>
      </c>
      <c r="BF42">
        <v>-0.21732315511567199</v>
      </c>
      <c r="BG42">
        <v>-1.32025387515945E-2</v>
      </c>
      <c r="BH42">
        <v>-1.1439086722817799</v>
      </c>
      <c r="BI42">
        <v>-0.43461866428581403</v>
      </c>
      <c r="BJ42">
        <v>0.53378783982587596</v>
      </c>
      <c r="BK42">
        <v>0.93633546411357205</v>
      </c>
      <c r="BL42">
        <v>0.36288617994067401</v>
      </c>
      <c r="BM42">
        <v>-0.72587493331340203</v>
      </c>
      <c r="BN42">
        <v>0.58181416848985501</v>
      </c>
      <c r="BO42">
        <v>2.8350279864445098</v>
      </c>
      <c r="BP42">
        <v>2.1354008801638602</v>
      </c>
      <c r="BQ42">
        <v>1.0623404197659401</v>
      </c>
    </row>
    <row r="43" spans="1:69" x14ac:dyDescent="0.2">
      <c r="A43" t="s">
        <v>642</v>
      </c>
      <c r="B43" t="s">
        <v>643</v>
      </c>
      <c r="C43" t="s">
        <v>566</v>
      </c>
      <c r="D43" t="s">
        <v>567</v>
      </c>
    </row>
    <row r="44" spans="1:69" x14ac:dyDescent="0.2">
      <c r="A44" t="s">
        <v>644</v>
      </c>
      <c r="B44" t="s">
        <v>645</v>
      </c>
      <c r="C44" t="s">
        <v>566</v>
      </c>
      <c r="D44" t="s">
        <v>567</v>
      </c>
      <c r="P44">
        <v>20.052231204053601</v>
      </c>
      <c r="Q44">
        <v>77.795740475520304</v>
      </c>
      <c r="R44">
        <v>352.81098657302903</v>
      </c>
      <c r="S44">
        <v>504.73854121597799</v>
      </c>
      <c r="T44">
        <v>374.73527423263403</v>
      </c>
      <c r="U44">
        <v>211.924302225904</v>
      </c>
      <c r="V44">
        <v>91.954132556510402</v>
      </c>
      <c r="W44">
        <v>40.087224631385403</v>
      </c>
      <c r="X44">
        <v>33.389219010225098</v>
      </c>
      <c r="Y44">
        <v>35.138340533048499</v>
      </c>
      <c r="Z44">
        <v>19.686832708431901</v>
      </c>
      <c r="AA44">
        <v>9.9410269304183192</v>
      </c>
      <c r="AB44">
        <v>27.2571946726204</v>
      </c>
      <c r="AC44">
        <v>19.860205660262601</v>
      </c>
      <c r="AD44">
        <v>30.703498909615</v>
      </c>
      <c r="AE44">
        <v>19.476837923258199</v>
      </c>
      <c r="AF44">
        <v>19.8808457201905</v>
      </c>
      <c r="AG44">
        <v>14.6843512500819</v>
      </c>
      <c r="AH44">
        <v>17.027936730896101</v>
      </c>
      <c r="AI44">
        <v>26.0364811362364</v>
      </c>
      <c r="AJ44">
        <v>21.784412427775699</v>
      </c>
      <c r="AK44">
        <v>15.4258064688927</v>
      </c>
      <c r="AL44">
        <v>12.727766949096299</v>
      </c>
      <c r="AM44">
        <v>11.4431196444972</v>
      </c>
      <c r="AN44">
        <v>8.2326303411611406</v>
      </c>
      <c r="AO44">
        <v>7.3591178178876699</v>
      </c>
      <c r="AP44">
        <v>6.1338646435792699</v>
      </c>
      <c r="AQ44">
        <v>5.1102495451755896</v>
      </c>
      <c r="AR44">
        <v>3.33687917526023</v>
      </c>
      <c r="AS44">
        <v>3.8432729570656501</v>
      </c>
      <c r="AT44">
        <v>3.5691005300146599</v>
      </c>
      <c r="AU44">
        <v>2.4893981665070499</v>
      </c>
      <c r="AV44">
        <v>2.8101787574361001</v>
      </c>
      <c r="AW44">
        <v>1.0547387140351601</v>
      </c>
      <c r="AX44">
        <v>3.0525762138784902</v>
      </c>
      <c r="AY44">
        <v>3.3920173369940501</v>
      </c>
      <c r="AZ44">
        <v>4.4077993839804401</v>
      </c>
      <c r="BA44">
        <v>8.7162687303960702</v>
      </c>
      <c r="BB44">
        <v>0.35304517836093602</v>
      </c>
      <c r="BC44">
        <v>1.4107110795432001</v>
      </c>
      <c r="BD44">
        <v>3.3412169425930198</v>
      </c>
      <c r="BE44">
        <v>3.0074484021304699</v>
      </c>
      <c r="BF44">
        <v>1.7895555398459</v>
      </c>
      <c r="BG44">
        <v>4.7186752785467103</v>
      </c>
      <c r="BH44">
        <v>4.3487735321704397</v>
      </c>
      <c r="BI44">
        <v>3.7861935589311799</v>
      </c>
      <c r="BJ44">
        <v>2.1827184686851901</v>
      </c>
      <c r="BK44">
        <v>2.4348898135305701</v>
      </c>
      <c r="BL44">
        <v>2.5575447570332601</v>
      </c>
      <c r="BM44">
        <v>3.0454908480432601</v>
      </c>
      <c r="BN44">
        <v>4.52456838259143</v>
      </c>
      <c r="BO44">
        <v>11.6438667110559</v>
      </c>
      <c r="BP44">
        <v>7.5816825140796196</v>
      </c>
      <c r="BQ44">
        <v>4.2976389157252397</v>
      </c>
    </row>
    <row r="45" spans="1:69" x14ac:dyDescent="0.2">
      <c r="A45" t="s">
        <v>646</v>
      </c>
      <c r="B45" t="s">
        <v>647</v>
      </c>
      <c r="C45" t="s">
        <v>566</v>
      </c>
      <c r="D45" t="s">
        <v>567</v>
      </c>
      <c r="AF45">
        <v>7.2338355306560898</v>
      </c>
      <c r="AG45">
        <v>18.811817944875202</v>
      </c>
      <c r="AH45">
        <v>18.245638362164701</v>
      </c>
      <c r="AI45">
        <v>3.0522901207523301</v>
      </c>
      <c r="AJ45">
        <v>3.55668565220452</v>
      </c>
      <c r="AK45">
        <v>6.35398134024868</v>
      </c>
      <c r="AL45">
        <v>14.6100786356602</v>
      </c>
      <c r="AM45">
        <v>24.256989724336101</v>
      </c>
      <c r="AN45">
        <v>16.7912251650916</v>
      </c>
      <c r="AO45">
        <v>8.3131602889390805</v>
      </c>
      <c r="AP45">
        <v>2.7864650553188102</v>
      </c>
      <c r="AQ45">
        <v>-0.77318601154931799</v>
      </c>
      <c r="AR45">
        <v>-1.40147268276464</v>
      </c>
      <c r="AS45">
        <v>0.34781122686458599</v>
      </c>
      <c r="AT45">
        <v>0.71912560912011303</v>
      </c>
      <c r="AU45">
        <v>-0.73197090235024298</v>
      </c>
      <c r="AV45">
        <v>1.1276034872963701</v>
      </c>
      <c r="AW45">
        <v>3.82463743108159</v>
      </c>
      <c r="AX45">
        <v>1.7764140766756999</v>
      </c>
      <c r="AY45">
        <v>1.6494309945585901</v>
      </c>
      <c r="AZ45">
        <v>4.8167676737883403</v>
      </c>
      <c r="BA45">
        <v>5.9252513704109102</v>
      </c>
      <c r="BB45">
        <v>-0.72816525093289797</v>
      </c>
      <c r="BC45">
        <v>3.1753247526919899</v>
      </c>
      <c r="BD45">
        <v>5.5538989225749296</v>
      </c>
      <c r="BE45">
        <v>2.6195243264553998</v>
      </c>
      <c r="BF45">
        <v>2.62105001748114</v>
      </c>
      <c r="BG45">
        <v>1.9216416278852</v>
      </c>
      <c r="BH45">
        <v>1.4370238093565399</v>
      </c>
      <c r="BI45">
        <v>2.00000182191943</v>
      </c>
      <c r="BJ45">
        <v>1.59313600071435</v>
      </c>
      <c r="BK45">
        <v>2.0747903996557602</v>
      </c>
      <c r="BL45">
        <v>2.89923416358226</v>
      </c>
      <c r="BM45">
        <v>2.4194218945778201</v>
      </c>
      <c r="BN45">
        <v>0.98101513554488096</v>
      </c>
      <c r="BO45">
        <v>1.9735755573905001</v>
      </c>
      <c r="BP45">
        <v>0.23483682889304999</v>
      </c>
      <c r="BQ45">
        <v>0.21812893843917699</v>
      </c>
    </row>
    <row r="46" spans="1:69" x14ac:dyDescent="0.2">
      <c r="A46" t="s">
        <v>648</v>
      </c>
      <c r="B46" t="s">
        <v>649</v>
      </c>
      <c r="C46" t="s">
        <v>566</v>
      </c>
      <c r="D46" t="s">
        <v>567</v>
      </c>
      <c r="F46">
        <v>11.616492146898899</v>
      </c>
      <c r="G46">
        <v>-1.34124890120528</v>
      </c>
      <c r="H46">
        <v>0.94346631046019802</v>
      </c>
      <c r="I46">
        <v>0.61819252274366698</v>
      </c>
      <c r="J46">
        <v>2.6111761263301099</v>
      </c>
      <c r="K46">
        <v>4.1913179840566803</v>
      </c>
      <c r="L46">
        <v>2.2918519534945601</v>
      </c>
      <c r="M46">
        <v>5.3504547886787899</v>
      </c>
      <c r="N46">
        <v>4.4502285422332504</v>
      </c>
      <c r="O46">
        <v>8.2051905431071894</v>
      </c>
      <c r="P46">
        <v>-0.44374543627574498</v>
      </c>
      <c r="Q46">
        <v>0.31031369888391003</v>
      </c>
      <c r="R46">
        <v>11.102986669822799</v>
      </c>
      <c r="S46">
        <v>17.359388447064699</v>
      </c>
      <c r="T46">
        <v>11.4442239670113</v>
      </c>
      <c r="U46">
        <v>12.0766402169566</v>
      </c>
      <c r="V46">
        <v>27.4218615091476</v>
      </c>
      <c r="W46">
        <v>13.242986854592701</v>
      </c>
      <c r="X46">
        <v>16.3423565736251</v>
      </c>
      <c r="Y46">
        <v>14.7009812997865</v>
      </c>
      <c r="Z46">
        <v>8.7992108330877699</v>
      </c>
      <c r="AA46">
        <v>7.5831258964214898</v>
      </c>
      <c r="AB46">
        <v>5.64042843342125</v>
      </c>
      <c r="AC46">
        <v>4.2847611036186999</v>
      </c>
      <c r="AD46">
        <v>1.86380327150627</v>
      </c>
      <c r="AE46">
        <v>9.6829547311651396</v>
      </c>
      <c r="AF46">
        <v>6.94330626536573</v>
      </c>
      <c r="AG46">
        <v>6.9306861720651396</v>
      </c>
      <c r="AH46">
        <v>1.0495182379038299</v>
      </c>
      <c r="AI46">
        <v>-0.80587969827806005</v>
      </c>
      <c r="AJ46">
        <v>1.68334849863479</v>
      </c>
      <c r="AK46">
        <v>4.2313838286996699</v>
      </c>
      <c r="AL46">
        <v>2.16471453976754</v>
      </c>
      <c r="AM46">
        <v>26.0815719947161</v>
      </c>
      <c r="AN46">
        <v>14.295069085194401</v>
      </c>
      <c r="AO46">
        <v>2.4808066918755101</v>
      </c>
      <c r="AP46">
        <v>4.0208333333330497</v>
      </c>
      <c r="AQ46">
        <v>4.6114475951537202</v>
      </c>
      <c r="AR46">
        <v>0.70237580595596005</v>
      </c>
      <c r="AS46">
        <v>2.5307751673799599</v>
      </c>
      <c r="AT46">
        <v>4.3615291400725598</v>
      </c>
      <c r="AU46">
        <v>3.0772648515742702</v>
      </c>
      <c r="AV46">
        <v>3.2968074697420802</v>
      </c>
      <c r="AW46">
        <v>1.4579883560074101</v>
      </c>
      <c r="AX46">
        <v>3.88583039886481</v>
      </c>
      <c r="AY46">
        <v>2.4671914859691402</v>
      </c>
      <c r="AZ46">
        <v>1.89200629349597</v>
      </c>
      <c r="BA46">
        <v>6.3085276915257804</v>
      </c>
      <c r="BB46">
        <v>1.01950457731137</v>
      </c>
      <c r="BC46">
        <v>1.22645612135479</v>
      </c>
      <c r="BD46">
        <v>4.9124339505245</v>
      </c>
      <c r="BE46">
        <v>1.3045111991560601</v>
      </c>
      <c r="BF46">
        <v>2.5811703725293502</v>
      </c>
      <c r="BG46">
        <v>0.44868207676614102</v>
      </c>
      <c r="BH46">
        <v>1.25149954781467</v>
      </c>
      <c r="BI46">
        <v>0.723178457513308</v>
      </c>
      <c r="BJ46">
        <v>0.68588106530460302</v>
      </c>
      <c r="BK46">
        <v>0.40129781726354702</v>
      </c>
      <c r="BL46">
        <v>0.79085551205366</v>
      </c>
      <c r="BM46">
        <v>2.4125261718905202</v>
      </c>
      <c r="BN46">
        <v>4.1591965791179701</v>
      </c>
      <c r="BO46">
        <v>5.2335285610084199</v>
      </c>
      <c r="BP46">
        <v>4.3697225486747397</v>
      </c>
      <c r="BQ46">
        <v>3.4505302813101801</v>
      </c>
    </row>
    <row r="47" spans="1:69" x14ac:dyDescent="0.2">
      <c r="A47" t="s">
        <v>650</v>
      </c>
      <c r="B47" t="s">
        <v>651</v>
      </c>
      <c r="C47" t="s">
        <v>566</v>
      </c>
      <c r="D47" t="s">
        <v>567</v>
      </c>
      <c r="N47">
        <v>-1.1015911872741</v>
      </c>
      <c r="O47">
        <v>5.8580858085173997</v>
      </c>
      <c r="P47">
        <v>4.0140296180985597</v>
      </c>
      <c r="Q47">
        <v>8.0929186957962091</v>
      </c>
      <c r="R47">
        <v>10.3847487003839</v>
      </c>
      <c r="S47">
        <v>17.232933492330599</v>
      </c>
      <c r="T47">
        <v>13.553329405126201</v>
      </c>
      <c r="U47">
        <v>9.93065056369724</v>
      </c>
      <c r="V47">
        <v>14.6983091581553</v>
      </c>
      <c r="W47">
        <v>12.4630523441786</v>
      </c>
      <c r="X47">
        <v>6.5806108190271599</v>
      </c>
      <c r="Y47">
        <v>9.5517542764286603</v>
      </c>
      <c r="Z47">
        <v>10.727500000000401</v>
      </c>
      <c r="AA47">
        <v>13.257019861070299</v>
      </c>
      <c r="AB47">
        <v>16.6312264100787</v>
      </c>
      <c r="AC47">
        <v>11.3733220902937</v>
      </c>
      <c r="AD47">
        <v>8.5083743439159392</v>
      </c>
      <c r="AE47">
        <v>7.7700249870353204</v>
      </c>
      <c r="AF47">
        <v>13.140499844701001</v>
      </c>
      <c r="AG47">
        <v>1.6823326077120899</v>
      </c>
      <c r="AH47">
        <v>-1.66552589550543</v>
      </c>
      <c r="AI47">
        <v>1.0993812838360799</v>
      </c>
      <c r="AJ47">
        <v>6.0051330500345397E-2</v>
      </c>
      <c r="AK47">
        <v>-1.6055045871741801E-2</v>
      </c>
      <c r="AL47">
        <v>-3.2065545691586799</v>
      </c>
      <c r="AM47">
        <v>35.094461845946398</v>
      </c>
      <c r="AN47">
        <v>9.0696907192150906</v>
      </c>
      <c r="AO47">
        <v>3.9240637274979799</v>
      </c>
      <c r="AP47">
        <v>4.7862388186037501</v>
      </c>
      <c r="AQ47">
        <v>3.17075185386906</v>
      </c>
      <c r="AR47">
        <v>1.87174500672008</v>
      </c>
      <c r="AS47">
        <v>1.2271901297613199</v>
      </c>
      <c r="AT47">
        <v>4.4197724588114502</v>
      </c>
      <c r="AU47">
        <v>2.8344226012806599</v>
      </c>
      <c r="AV47">
        <v>0.62316355737431595</v>
      </c>
      <c r="AW47">
        <v>0.23364738006758301</v>
      </c>
      <c r="AX47">
        <v>2.0135395017598601</v>
      </c>
      <c r="AY47">
        <v>5.1175781601946904</v>
      </c>
      <c r="AZ47">
        <v>0.92140224565009499</v>
      </c>
      <c r="BA47">
        <v>5.3378062762749803</v>
      </c>
      <c r="BB47">
        <v>3.0436184793999899</v>
      </c>
      <c r="BC47">
        <v>1.27538046242338</v>
      </c>
      <c r="BD47">
        <v>2.9396994630509101</v>
      </c>
      <c r="BE47">
        <v>2.7352967752953901</v>
      </c>
      <c r="BF47">
        <v>2.0503471800174</v>
      </c>
      <c r="BG47">
        <v>1.8548985036677601</v>
      </c>
      <c r="BH47">
        <v>2.6762353141989901</v>
      </c>
      <c r="BI47">
        <v>0.87419038328885601</v>
      </c>
      <c r="BJ47">
        <v>0.64040914988194997</v>
      </c>
      <c r="BK47">
        <v>1.0688581131292001</v>
      </c>
      <c r="BL47">
        <v>2.4528021406273202</v>
      </c>
      <c r="BM47">
        <v>2.4376088218223599</v>
      </c>
      <c r="BN47">
        <v>2.27185762503637</v>
      </c>
      <c r="BO47">
        <v>6.2476771334386099</v>
      </c>
      <c r="BP47">
        <v>7.3828138428098304</v>
      </c>
      <c r="BQ47">
        <v>4.53331349711606</v>
      </c>
    </row>
    <row r="48" spans="1:69" x14ac:dyDescent="0.2">
      <c r="A48" t="s">
        <v>652</v>
      </c>
      <c r="B48" t="s">
        <v>653</v>
      </c>
      <c r="C48" t="s">
        <v>566</v>
      </c>
      <c r="D48" t="s">
        <v>567</v>
      </c>
      <c r="I48">
        <v>35.421064977788298</v>
      </c>
      <c r="J48">
        <v>-2.7269802776291501</v>
      </c>
      <c r="K48">
        <v>15.780101249114001</v>
      </c>
      <c r="L48">
        <v>36.926524872831799</v>
      </c>
      <c r="M48">
        <v>53.321672710773797</v>
      </c>
      <c r="N48">
        <v>6.1761957352231303</v>
      </c>
      <c r="O48">
        <v>8.0252840454848595</v>
      </c>
      <c r="P48">
        <v>5.7773498259651603</v>
      </c>
      <c r="Q48">
        <v>15.804215390794999</v>
      </c>
      <c r="R48">
        <v>15.642762123819301</v>
      </c>
      <c r="S48">
        <v>29.469281045994499</v>
      </c>
      <c r="T48">
        <v>28.657970195226799</v>
      </c>
      <c r="U48">
        <v>80.385959075413993</v>
      </c>
      <c r="V48">
        <v>68.947708198999706</v>
      </c>
      <c r="W48">
        <v>48.769037611520197</v>
      </c>
      <c r="X48">
        <v>101.051260411497</v>
      </c>
      <c r="Y48">
        <v>46.625906830330798</v>
      </c>
      <c r="Z48">
        <v>35.4082648744293</v>
      </c>
      <c r="AA48">
        <v>36.699697574091402</v>
      </c>
      <c r="AB48">
        <v>76.526697666265804</v>
      </c>
      <c r="AC48">
        <v>52.227011357320798</v>
      </c>
      <c r="AD48">
        <v>23.8207845213349</v>
      </c>
      <c r="AE48">
        <v>44.4</v>
      </c>
      <c r="AF48">
        <v>78.670360110803202</v>
      </c>
      <c r="AG48">
        <v>71.091731266150305</v>
      </c>
      <c r="AH48">
        <v>104.06522942826</v>
      </c>
      <c r="AI48">
        <v>81.295404814004002</v>
      </c>
      <c r="AJ48">
        <v>2154.4368271133999</v>
      </c>
      <c r="AK48">
        <v>4129.1698566155801</v>
      </c>
      <c r="AL48">
        <v>1986.9047619047501</v>
      </c>
      <c r="AM48">
        <v>23773.131774101501</v>
      </c>
      <c r="AN48">
        <v>541.90888323902595</v>
      </c>
      <c r="AO48">
        <v>492.44185023541399</v>
      </c>
      <c r="AP48">
        <v>198.516707416462</v>
      </c>
      <c r="AQ48">
        <v>29.148806923665202</v>
      </c>
      <c r="AR48">
        <v>284.89497591408599</v>
      </c>
      <c r="AS48">
        <v>513.90684374753505</v>
      </c>
      <c r="AT48">
        <v>359.93661426458499</v>
      </c>
      <c r="AU48">
        <v>31.522582602549502</v>
      </c>
      <c r="AV48">
        <v>12.873965718740401</v>
      </c>
      <c r="AW48">
        <v>3.9943840081597002</v>
      </c>
      <c r="AX48">
        <v>21.316816722934</v>
      </c>
      <c r="AY48">
        <v>13.0526949745101</v>
      </c>
      <c r="AZ48">
        <v>16.945100654194899</v>
      </c>
      <c r="BA48">
        <v>17.3013845700156</v>
      </c>
      <c r="BB48">
        <v>2.7999999999998102</v>
      </c>
      <c r="BC48">
        <v>7.10000000000037</v>
      </c>
      <c r="BD48">
        <v>15.316515913949001</v>
      </c>
      <c r="BE48">
        <v>9.7218280627336409</v>
      </c>
      <c r="BF48">
        <v>0.80822310148710996</v>
      </c>
      <c r="BG48">
        <v>1.24303889760802</v>
      </c>
      <c r="BH48">
        <v>0.74419899478147</v>
      </c>
      <c r="BI48">
        <v>2.8858510728998801</v>
      </c>
    </row>
    <row r="49" spans="1:69" x14ac:dyDescent="0.2">
      <c r="A49" t="s">
        <v>654</v>
      </c>
      <c r="B49" t="s">
        <v>655</v>
      </c>
      <c r="C49" t="s">
        <v>566</v>
      </c>
      <c r="D49" t="s">
        <v>567</v>
      </c>
      <c r="AE49">
        <v>4.1581108829567803</v>
      </c>
      <c r="AF49">
        <v>0.44356826022684398</v>
      </c>
      <c r="AG49">
        <v>1.0304219823355001</v>
      </c>
      <c r="AH49">
        <v>-1.7969888295288401</v>
      </c>
      <c r="AI49">
        <v>2.8890537421694602</v>
      </c>
      <c r="AJ49">
        <v>-1.67834968956536</v>
      </c>
      <c r="AK49">
        <v>-3.9354681007088099</v>
      </c>
      <c r="AL49">
        <v>4.9236641221374304</v>
      </c>
      <c r="AM49">
        <v>42.439675033345203</v>
      </c>
      <c r="AN49">
        <v>9.41800743452227</v>
      </c>
      <c r="AO49">
        <v>10.0311203319502</v>
      </c>
      <c r="AR49">
        <v>4.1426713728404803</v>
      </c>
      <c r="AS49">
        <v>-0.88199151702542999</v>
      </c>
      <c r="AT49">
        <v>5.5989921814058201E-2</v>
      </c>
      <c r="AU49">
        <v>4.3787597178087196</v>
      </c>
      <c r="AV49">
        <v>-0.63184498736315597</v>
      </c>
      <c r="AW49">
        <v>2.4297660796179898</v>
      </c>
      <c r="AX49">
        <v>3.0944901145618098</v>
      </c>
      <c r="AY49">
        <v>6.5378439529960302</v>
      </c>
      <c r="AZ49">
        <v>2.6546464506070202</v>
      </c>
      <c r="BA49">
        <v>4.9587509202315099</v>
      </c>
      <c r="BB49">
        <v>4.4150037479522304</v>
      </c>
      <c r="BC49">
        <v>0.39152501122761202</v>
      </c>
      <c r="BD49">
        <v>1.75958704273803</v>
      </c>
      <c r="BE49">
        <v>5.0101877313447103</v>
      </c>
      <c r="BF49">
        <v>4.6316161972946102</v>
      </c>
      <c r="BG49">
        <v>0.91213954545009701</v>
      </c>
      <c r="BH49">
        <v>3.1690979675082902</v>
      </c>
      <c r="BI49">
        <v>3.1905617972377298</v>
      </c>
      <c r="BJ49">
        <v>0.45006382328554601</v>
      </c>
      <c r="BK49">
        <v>1.1527789637552299</v>
      </c>
      <c r="BL49">
        <v>2.2060730578152499</v>
      </c>
      <c r="BM49">
        <v>1.79537147083107</v>
      </c>
      <c r="BN49">
        <v>1.7156427545126001</v>
      </c>
      <c r="BO49">
        <v>3.0434433469847701</v>
      </c>
      <c r="BP49">
        <v>4.3017456359101596</v>
      </c>
      <c r="BQ49">
        <v>3.0914363091916601</v>
      </c>
    </row>
    <row r="50" spans="1:69" x14ac:dyDescent="0.2">
      <c r="A50" t="s">
        <v>656</v>
      </c>
      <c r="B50" t="s">
        <v>657</v>
      </c>
      <c r="C50" t="s">
        <v>566</v>
      </c>
      <c r="D50" t="s">
        <v>567</v>
      </c>
      <c r="E50">
        <v>5.8140762820498599</v>
      </c>
      <c r="F50">
        <v>8.2831904564871603</v>
      </c>
      <c r="G50">
        <v>4.6970939506246996</v>
      </c>
      <c r="H50">
        <v>26.355435525046602</v>
      </c>
      <c r="I50">
        <v>17.0724352164553</v>
      </c>
      <c r="J50">
        <v>7.5906836693158004</v>
      </c>
      <c r="K50">
        <v>16.728168274859701</v>
      </c>
      <c r="L50">
        <v>8.3281913642594692</v>
      </c>
      <c r="M50">
        <v>7.4475387831777002</v>
      </c>
      <c r="N50">
        <v>6.9816630795537504</v>
      </c>
      <c r="O50">
        <v>6.9086227584823998</v>
      </c>
      <c r="P50">
        <v>11.940261697921599</v>
      </c>
      <c r="Q50">
        <v>12.4444589907728</v>
      </c>
      <c r="R50">
        <v>22.529648678184198</v>
      </c>
      <c r="S50">
        <v>23.8709573656696</v>
      </c>
      <c r="T50">
        <v>23.4375025650554</v>
      </c>
      <c r="U50">
        <v>19.831224916793001</v>
      </c>
      <c r="V50">
        <v>33.802818357981899</v>
      </c>
      <c r="W50">
        <v>17.763159085346199</v>
      </c>
      <c r="X50">
        <v>24.1340757440455</v>
      </c>
      <c r="Y50">
        <v>26.552653149535601</v>
      </c>
      <c r="Z50">
        <v>27.453762434799302</v>
      </c>
      <c r="AA50">
        <v>24.720988252858501</v>
      </c>
      <c r="AB50">
        <v>19.597317062476399</v>
      </c>
      <c r="AC50">
        <v>16.161617136142599</v>
      </c>
      <c r="AD50">
        <v>24.090174368124998</v>
      </c>
      <c r="AE50">
        <v>18.842463161240499</v>
      </c>
      <c r="AF50">
        <v>23.302028364018</v>
      </c>
      <c r="AG50">
        <v>28.108396977170301</v>
      </c>
      <c r="AH50">
        <v>25.867548083198699</v>
      </c>
      <c r="AI50">
        <v>29.152024597621502</v>
      </c>
      <c r="AJ50">
        <v>30.387820485443498</v>
      </c>
      <c r="AK50">
        <v>27.010626623136002</v>
      </c>
      <c r="AL50">
        <v>22.442482853327501</v>
      </c>
      <c r="AM50">
        <v>22.846241755304401</v>
      </c>
      <c r="AN50">
        <v>20.891793019484901</v>
      </c>
      <c r="AO50">
        <v>20.797575512740099</v>
      </c>
      <c r="AP50">
        <v>18.470021711908899</v>
      </c>
      <c r="AQ50">
        <v>18.676979927667102</v>
      </c>
      <c r="AR50">
        <v>10.873687085746999</v>
      </c>
      <c r="AS50">
        <v>9.2253481858536492</v>
      </c>
      <c r="AT50">
        <v>7.9655609030483401</v>
      </c>
      <c r="AU50">
        <v>6.3515072877887198</v>
      </c>
      <c r="AV50">
        <v>7.1297886294186004</v>
      </c>
      <c r="AW50">
        <v>5.9040200554650202</v>
      </c>
      <c r="AX50">
        <v>5.0510196268969496</v>
      </c>
      <c r="AY50">
        <v>4.2934236362892602</v>
      </c>
      <c r="AZ50">
        <v>5.5443848581515498</v>
      </c>
      <c r="BA50">
        <v>6.9968849555450996</v>
      </c>
      <c r="BB50">
        <v>4.2025166121648097</v>
      </c>
      <c r="BC50">
        <v>2.27200227892008</v>
      </c>
      <c r="BD50">
        <v>3.4150334477625002</v>
      </c>
      <c r="BE50">
        <v>3.1693018884005499</v>
      </c>
      <c r="BF50">
        <v>2.0169922431038301</v>
      </c>
      <c r="BG50">
        <v>2.8988378776173702</v>
      </c>
      <c r="BH50">
        <v>4.9898311584952904</v>
      </c>
      <c r="BI50">
        <v>7.5134602462767397</v>
      </c>
      <c r="BJ50">
        <v>4.3143132569500997</v>
      </c>
      <c r="BK50">
        <v>3.2405693293056901</v>
      </c>
      <c r="BL50">
        <v>3.5230193274144601</v>
      </c>
      <c r="BM50">
        <v>2.5266350008470599</v>
      </c>
      <c r="BN50">
        <v>3.49505757399448</v>
      </c>
      <c r="BO50">
        <v>10.1772313546166</v>
      </c>
      <c r="BP50">
        <v>11.735904494868899</v>
      </c>
      <c r="BQ50">
        <v>6.6090859372822797</v>
      </c>
    </row>
    <row r="51" spans="1:69" x14ac:dyDescent="0.2">
      <c r="A51" t="s">
        <v>658</v>
      </c>
      <c r="B51" t="s">
        <v>659</v>
      </c>
      <c r="C51" t="s">
        <v>566</v>
      </c>
      <c r="D51" t="s">
        <v>567</v>
      </c>
      <c r="AT51">
        <v>5.5545939481681197</v>
      </c>
      <c r="AU51">
        <v>3.5330421430807699</v>
      </c>
      <c r="AV51">
        <v>3.7990813667190002</v>
      </c>
      <c r="AW51">
        <v>4.4749928907810599</v>
      </c>
      <c r="AX51">
        <v>3.0133239505812002</v>
      </c>
      <c r="AY51">
        <v>3.3743636012120399</v>
      </c>
      <c r="AZ51">
        <v>4.46616710098131</v>
      </c>
      <c r="BA51">
        <v>1.7007817628452999</v>
      </c>
      <c r="BB51">
        <v>4.36234829325719</v>
      </c>
      <c r="BC51">
        <v>3.3547577032891902</v>
      </c>
      <c r="BD51">
        <v>1.8426630075618999</v>
      </c>
      <c r="BE51">
        <v>6.3147445031517702</v>
      </c>
      <c r="BF51">
        <v>-4.2948733153675596</v>
      </c>
      <c r="BG51">
        <v>7.5475537909671102</v>
      </c>
      <c r="BH51">
        <v>-0.11717388419006899</v>
      </c>
      <c r="BI51">
        <v>0.79751743088848703</v>
      </c>
      <c r="BJ51">
        <v>-0.237362224154613</v>
      </c>
      <c r="BK51">
        <v>2.1515508441303299</v>
      </c>
      <c r="BL51">
        <v>3.5821354446921099</v>
      </c>
      <c r="BM51">
        <v>0.78664192949915102</v>
      </c>
      <c r="BN51">
        <v>-4.4179368234698799E-3</v>
      </c>
      <c r="BO51">
        <v>12.5320314570998</v>
      </c>
      <c r="BP51">
        <v>8.3737395549099496</v>
      </c>
      <c r="BQ51">
        <v>5.0519260958821803</v>
      </c>
    </row>
    <row r="52" spans="1:69" x14ac:dyDescent="0.2">
      <c r="A52" t="s">
        <v>660</v>
      </c>
      <c r="B52" t="s">
        <v>661</v>
      </c>
      <c r="C52" t="s">
        <v>566</v>
      </c>
      <c r="D52" t="s">
        <v>567</v>
      </c>
      <c r="AC52">
        <v>11.2499999999997</v>
      </c>
      <c r="AD52">
        <v>5.3932584269663799</v>
      </c>
      <c r="AE52">
        <v>10.874200426439099</v>
      </c>
      <c r="AF52">
        <v>3.8461538461540798</v>
      </c>
      <c r="AG52">
        <v>4.0740740740738399</v>
      </c>
      <c r="AH52">
        <v>4.5551601423488401</v>
      </c>
      <c r="AI52">
        <v>10.6535057862491</v>
      </c>
      <c r="AJ52">
        <v>9.5509074131035998</v>
      </c>
      <c r="AK52">
        <v>3.1166643268285998</v>
      </c>
      <c r="AL52">
        <v>5.7883959044369702</v>
      </c>
      <c r="AM52">
        <v>3.45205833010708</v>
      </c>
      <c r="AN52">
        <v>8.3515249797292697</v>
      </c>
      <c r="AO52">
        <v>5.9636196177757501</v>
      </c>
      <c r="AP52">
        <v>8.55606258148633</v>
      </c>
      <c r="AQ52">
        <v>4.3942350998347699</v>
      </c>
      <c r="AR52">
        <v>4.3564337451045203</v>
      </c>
      <c r="AS52">
        <v>-2.4774566851983502</v>
      </c>
      <c r="AT52">
        <v>3.3499647231789398</v>
      </c>
      <c r="AU52">
        <v>1.8845341007676399</v>
      </c>
      <c r="AV52">
        <v>1.1881703862052799</v>
      </c>
      <c r="AW52">
        <v>-1.8908217230618001</v>
      </c>
      <c r="AX52">
        <v>0.41889161285517001</v>
      </c>
      <c r="AY52">
        <v>5.3690768706554799</v>
      </c>
      <c r="AZ52">
        <v>4.4109970419348796</v>
      </c>
      <c r="BA52">
        <v>6.7744354637114199</v>
      </c>
      <c r="BB52">
        <v>0.99110348056808395</v>
      </c>
      <c r="BC52">
        <v>2.0786647090642298</v>
      </c>
      <c r="BD52">
        <v>4.4738834216502301</v>
      </c>
      <c r="BE52">
        <v>2.54039644167108</v>
      </c>
      <c r="BF52">
        <v>1.50654285701407</v>
      </c>
      <c r="BG52">
        <v>-0.238778144990623</v>
      </c>
      <c r="BH52">
        <v>0.13118799902454401</v>
      </c>
      <c r="BI52">
        <v>-1.4078163709170499</v>
      </c>
      <c r="BJ52">
        <v>0.78441525110133403</v>
      </c>
      <c r="BK52">
        <v>1.2561518586078499</v>
      </c>
      <c r="BL52">
        <v>1.1075093055381899</v>
      </c>
      <c r="BM52">
        <v>0.60579618568990001</v>
      </c>
      <c r="BN52">
        <v>1.86215256793885</v>
      </c>
      <c r="BO52">
        <v>7.9309292807918901</v>
      </c>
      <c r="BP52">
        <v>3.7243753586145401</v>
      </c>
      <c r="BQ52">
        <v>1.0481698336865</v>
      </c>
    </row>
    <row r="53" spans="1:69" x14ac:dyDescent="0.2">
      <c r="A53" t="s">
        <v>662</v>
      </c>
      <c r="B53" t="s">
        <v>663</v>
      </c>
      <c r="C53" t="s">
        <v>566</v>
      </c>
      <c r="D53" t="s">
        <v>567</v>
      </c>
      <c r="E53">
        <v>0.79020581796007305</v>
      </c>
      <c r="F53">
        <v>2.4307939100915901</v>
      </c>
      <c r="G53">
        <v>2.6778596874278802</v>
      </c>
      <c r="H53">
        <v>2.93161847051352</v>
      </c>
      <c r="I53">
        <v>3.32403316018127</v>
      </c>
      <c r="J53">
        <v>-0.66500000058340103</v>
      </c>
      <c r="K53">
        <v>0.18288283762152599</v>
      </c>
      <c r="L53">
        <v>1.2083403113442399</v>
      </c>
      <c r="M53">
        <v>4.0938914310683598</v>
      </c>
      <c r="N53">
        <v>2.6293408365833102</v>
      </c>
      <c r="O53">
        <v>4.6522974930315399</v>
      </c>
      <c r="P53">
        <v>3.08304841408706</v>
      </c>
      <c r="Q53">
        <v>4.60112569280858</v>
      </c>
      <c r="R53">
        <v>15.214034220418201</v>
      </c>
      <c r="S53">
        <v>30.073629280363601</v>
      </c>
      <c r="T53">
        <v>17.369202022655099</v>
      </c>
      <c r="U53">
        <v>3.4858333329170601</v>
      </c>
      <c r="V53">
        <v>4.1902404526166901</v>
      </c>
      <c r="W53">
        <v>6.0071270999490096</v>
      </c>
      <c r="X53">
        <v>9.1884104370097699</v>
      </c>
      <c r="Y53">
        <v>18.135170796070899</v>
      </c>
      <c r="Z53">
        <v>37.056341523951303</v>
      </c>
      <c r="AA53">
        <v>90.121332850416493</v>
      </c>
      <c r="AB53">
        <v>32.623708148783102</v>
      </c>
      <c r="AC53">
        <v>11.947427011886299</v>
      </c>
      <c r="AD53">
        <v>15.057419644575599</v>
      </c>
      <c r="AE53">
        <v>11.8350618936099</v>
      </c>
      <c r="AF53">
        <v>16.842420163039399</v>
      </c>
      <c r="AG53">
        <v>20.832533230920198</v>
      </c>
      <c r="AH53">
        <v>16.509808768738999</v>
      </c>
      <c r="AI53">
        <v>19.039752663564801</v>
      </c>
      <c r="AJ53">
        <v>28.709291370661699</v>
      </c>
      <c r="AK53">
        <v>21.791168790060901</v>
      </c>
      <c r="AL53">
        <v>9.7786007829377599</v>
      </c>
      <c r="AM53">
        <v>13.5344687273427</v>
      </c>
      <c r="AN53">
        <v>23.1864981102567</v>
      </c>
      <c r="AO53">
        <v>17.511452481459099</v>
      </c>
      <c r="AP53">
        <v>13.248044079119101</v>
      </c>
      <c r="AQ53">
        <v>11.6592997742233</v>
      </c>
      <c r="AR53">
        <v>10.0452817292494</v>
      </c>
      <c r="AS53">
        <v>10.9615496593622</v>
      </c>
      <c r="AT53">
        <v>11.2556157091171</v>
      </c>
      <c r="AU53">
        <v>9.1675204850911793</v>
      </c>
      <c r="AV53">
        <v>9.4475809161698301</v>
      </c>
      <c r="AW53">
        <v>12.3148150178852</v>
      </c>
      <c r="AX53">
        <v>13.798294910898701</v>
      </c>
      <c r="AY53">
        <v>11.4705968149052</v>
      </c>
      <c r="AZ53">
        <v>9.3572445641715696</v>
      </c>
      <c r="BA53">
        <v>13.4244635507283</v>
      </c>
      <c r="BB53">
        <v>7.8427016770065299</v>
      </c>
      <c r="BC53">
        <v>5.6627570842002104</v>
      </c>
      <c r="BD53">
        <v>4.8779983097070199</v>
      </c>
      <c r="BE53">
        <v>4.4954531435460501</v>
      </c>
      <c r="BF53">
        <v>5.2313361417442801</v>
      </c>
      <c r="BG53">
        <v>4.5192009851695296</v>
      </c>
      <c r="BH53">
        <v>0.80198200509962303</v>
      </c>
      <c r="BI53">
        <v>-1.7478850590821701E-2</v>
      </c>
      <c r="BJ53">
        <v>1.6259069299173099</v>
      </c>
      <c r="BK53">
        <v>2.2211146152658001</v>
      </c>
      <c r="BL53">
        <v>2.0960463532780702</v>
      </c>
      <c r="BM53">
        <v>0.72491147813137502</v>
      </c>
      <c r="BN53">
        <v>1.72647755109241</v>
      </c>
      <c r="BO53">
        <v>8.2747749023265396</v>
      </c>
      <c r="BP53">
        <v>0.52519350869345505</v>
      </c>
      <c r="BQ53">
        <v>-0.41285300104706901</v>
      </c>
    </row>
    <row r="54" spans="1:69" x14ac:dyDescent="0.2">
      <c r="A54" t="s">
        <v>664</v>
      </c>
      <c r="B54" t="s">
        <v>665</v>
      </c>
      <c r="C54" t="s">
        <v>566</v>
      </c>
      <c r="D54" t="s">
        <v>567</v>
      </c>
    </row>
    <row r="55" spans="1:69" x14ac:dyDescent="0.2">
      <c r="A55" t="s">
        <v>666</v>
      </c>
      <c r="B55" t="s">
        <v>667</v>
      </c>
      <c r="C55" t="s">
        <v>566</v>
      </c>
      <c r="D55" t="s">
        <v>567</v>
      </c>
    </row>
    <row r="56" spans="1:69" x14ac:dyDescent="0.2">
      <c r="A56" t="s">
        <v>668</v>
      </c>
      <c r="B56" t="s">
        <v>669</v>
      </c>
      <c r="C56" t="s">
        <v>566</v>
      </c>
      <c r="D56" t="s">
        <v>567</v>
      </c>
      <c r="AT56">
        <v>1.7928286852589601</v>
      </c>
      <c r="AU56">
        <v>0.39138943248532398</v>
      </c>
      <c r="AV56">
        <v>1.6337139144157</v>
      </c>
      <c r="AW56">
        <v>1.3791213809479901</v>
      </c>
      <c r="AX56">
        <v>4.1171171171170702</v>
      </c>
      <c r="AY56">
        <v>3.1149952409794901</v>
      </c>
      <c r="AZ56">
        <v>2.99572039942908</v>
      </c>
      <c r="BA56">
        <v>6.8763239367775997</v>
      </c>
      <c r="BB56">
        <v>1.7533160542759501</v>
      </c>
      <c r="BC56">
        <v>2.7794426131258598</v>
      </c>
      <c r="BD56">
        <v>2.3325315256216999</v>
      </c>
      <c r="BE56">
        <v>3.1839874634945402</v>
      </c>
      <c r="BF56">
        <v>1.3323208615211699</v>
      </c>
      <c r="BG56">
        <v>1.49873969616429</v>
      </c>
      <c r="BH56">
        <v>-0.47654204980140402</v>
      </c>
      <c r="BI56">
        <v>-4.7207984894029199E-2</v>
      </c>
      <c r="BJ56">
        <v>1.58558801700344</v>
      </c>
      <c r="BK56">
        <v>2.58368756641813</v>
      </c>
      <c r="BL56">
        <v>2.6222078342505801</v>
      </c>
    </row>
    <row r="57" spans="1:69" x14ac:dyDescent="0.2">
      <c r="A57" t="s">
        <v>670</v>
      </c>
      <c r="B57" t="s">
        <v>671</v>
      </c>
      <c r="C57" t="s">
        <v>566</v>
      </c>
      <c r="D57" t="s">
        <v>567</v>
      </c>
      <c r="BC57">
        <v>0.27614086175010799</v>
      </c>
      <c r="BD57">
        <v>1.32543575779664</v>
      </c>
      <c r="BE57">
        <v>1.1889484524560701</v>
      </c>
      <c r="BF57">
        <v>2.1606114681338999</v>
      </c>
      <c r="BG57">
        <v>1.27397911533387</v>
      </c>
      <c r="BH57">
        <v>-2.34752770165615</v>
      </c>
      <c r="BI57">
        <v>-0.62525835861814005</v>
      </c>
    </row>
    <row r="58" spans="1:69" x14ac:dyDescent="0.2">
      <c r="A58" t="s">
        <v>672</v>
      </c>
      <c r="B58" t="s">
        <v>673</v>
      </c>
      <c r="C58" t="s">
        <v>566</v>
      </c>
      <c r="D58" t="s">
        <v>567</v>
      </c>
      <c r="E58">
        <v>0.82730093071394595</v>
      </c>
      <c r="F58">
        <v>-0.61538461538494504</v>
      </c>
      <c r="G58">
        <v>0.103199174406311</v>
      </c>
      <c r="H58">
        <v>1.9587628865985001</v>
      </c>
      <c r="I58">
        <v>-0.30333670475253699</v>
      </c>
      <c r="J58">
        <v>0.202839756594411</v>
      </c>
      <c r="K58">
        <v>0.50607287449888505</v>
      </c>
      <c r="L58">
        <v>0.70493454280658996</v>
      </c>
      <c r="M58">
        <v>3.7666666661669699</v>
      </c>
      <c r="N58">
        <v>2.38515901013024</v>
      </c>
      <c r="O58">
        <v>2.4001882503169001</v>
      </c>
      <c r="P58">
        <v>4.1440061282545404</v>
      </c>
      <c r="Q58">
        <v>4.8323036186564803</v>
      </c>
      <c r="R58">
        <v>7.8088823405225902</v>
      </c>
      <c r="S58">
        <v>16.1766666665001</v>
      </c>
      <c r="T58">
        <v>4.63948584046548</v>
      </c>
      <c r="U58">
        <v>3.8543897216272902</v>
      </c>
      <c r="V58">
        <v>7.3264604810132496</v>
      </c>
      <c r="W58">
        <v>7.4362832989465799</v>
      </c>
      <c r="X58">
        <v>9.4637082951901892</v>
      </c>
      <c r="Y58">
        <v>13.517560577258299</v>
      </c>
      <c r="Z58">
        <v>10.744693608397601</v>
      </c>
      <c r="AA58">
        <v>6.4327972669368902</v>
      </c>
      <c r="AB58">
        <v>5.0497142410087799</v>
      </c>
      <c r="AC58">
        <v>5.9919511104844299</v>
      </c>
      <c r="AD58">
        <v>5.0344536636479598</v>
      </c>
      <c r="AE58">
        <v>1.21836925967664</v>
      </c>
      <c r="AF58">
        <v>2.7916666666669601</v>
      </c>
      <c r="AG58">
        <v>3.4292663153628502</v>
      </c>
      <c r="AH58">
        <v>3.7654804828338899</v>
      </c>
      <c r="AI58">
        <v>4.5020546289584198</v>
      </c>
      <c r="AJ58">
        <v>5.0352743884810396</v>
      </c>
      <c r="AK58">
        <v>6.5102195306581798</v>
      </c>
      <c r="AL58">
        <v>4.8541666666669201</v>
      </c>
      <c r="AM58">
        <v>4.6985893105498002</v>
      </c>
      <c r="AN58">
        <v>2.61581787956337</v>
      </c>
      <c r="AO58">
        <v>2.9789248648126501</v>
      </c>
      <c r="AP58">
        <v>3.6053444436462798</v>
      </c>
      <c r="AQ58">
        <v>2.2277073265431602</v>
      </c>
      <c r="AR58">
        <v>1.6299999999999799</v>
      </c>
      <c r="AS58">
        <v>4.1416576470206001</v>
      </c>
      <c r="AT58">
        <v>1.97304191729914</v>
      </c>
      <c r="AU58">
        <v>2.8011550518074602</v>
      </c>
      <c r="AV58">
        <v>4.1390653868685803</v>
      </c>
      <c r="AW58">
        <v>2.28621706801674</v>
      </c>
      <c r="AX58">
        <v>2.5601613233023301</v>
      </c>
      <c r="AY58">
        <v>2.3046873297855499</v>
      </c>
      <c r="AZ58">
        <v>2.37265183669719</v>
      </c>
      <c r="BA58">
        <v>4.6690084190248502</v>
      </c>
      <c r="BB58">
        <v>0.32627665224979302</v>
      </c>
      <c r="BC58">
        <v>2.43004084102254</v>
      </c>
      <c r="BD58">
        <v>3.28944939564211</v>
      </c>
      <c r="BE58">
        <v>2.3890541004231598</v>
      </c>
      <c r="BF58">
        <v>-0.39935767646442499</v>
      </c>
      <c r="BG58">
        <v>-1.3549888544631401</v>
      </c>
      <c r="BH58">
        <v>-2.0969976905310999</v>
      </c>
      <c r="BI58">
        <v>-1.42916666666665</v>
      </c>
      <c r="BJ58">
        <v>0.53176649617446703</v>
      </c>
      <c r="BK58">
        <v>1.43549119531759</v>
      </c>
      <c r="BL58">
        <v>0.250370996758493</v>
      </c>
      <c r="BM58">
        <v>-0.63842279797895796</v>
      </c>
      <c r="BN58">
        <v>2.4460886717547399</v>
      </c>
      <c r="BO58">
        <v>8.3954829799333393</v>
      </c>
      <c r="BP58">
        <v>3.54134188751663</v>
      </c>
      <c r="BQ58">
        <v>1.80023018624815</v>
      </c>
    </row>
    <row r="59" spans="1:69" x14ac:dyDescent="0.2">
      <c r="A59" t="s">
        <v>674</v>
      </c>
      <c r="B59" t="s">
        <v>675</v>
      </c>
      <c r="C59" t="s">
        <v>566</v>
      </c>
      <c r="D59" t="s">
        <v>567</v>
      </c>
      <c r="AK59">
        <v>11.086500072223</v>
      </c>
      <c r="AL59">
        <v>20.813029543842799</v>
      </c>
      <c r="AM59">
        <v>10.039429835143</v>
      </c>
      <c r="AN59">
        <v>8.9905236147844807</v>
      </c>
      <c r="AO59">
        <v>8.7587747287811109</v>
      </c>
      <c r="AP59">
        <v>8.5961566671556398</v>
      </c>
      <c r="AQ59">
        <v>10.6983655274888</v>
      </c>
      <c r="AR59">
        <v>2.1354484441732899</v>
      </c>
      <c r="AS59">
        <v>3.7753882915172898</v>
      </c>
      <c r="AT59">
        <v>4.6626755698825697</v>
      </c>
      <c r="AU59">
        <v>1.90298097019026</v>
      </c>
      <c r="AV59">
        <v>0.118739205526814</v>
      </c>
      <c r="AW59">
        <v>2.76010781671153</v>
      </c>
      <c r="AX59">
        <v>1.85709789109228</v>
      </c>
      <c r="AY59">
        <v>2.5339925834363299</v>
      </c>
      <c r="AZ59">
        <v>2.8531243721116999</v>
      </c>
      <c r="BA59">
        <v>6.3586638015236998</v>
      </c>
      <c r="BB59">
        <v>1.0193773532922901</v>
      </c>
      <c r="BC59">
        <v>1.47272727272728</v>
      </c>
      <c r="BD59">
        <v>1.9172191363555</v>
      </c>
      <c r="BE59">
        <v>3.2876230661041101</v>
      </c>
      <c r="BF59">
        <v>1.4382978723404001</v>
      </c>
      <c r="BG59">
        <v>0.34398858964679302</v>
      </c>
      <c r="BH59">
        <v>0.30936454849497502</v>
      </c>
      <c r="BI59">
        <v>0.683504209385702</v>
      </c>
      <c r="BJ59">
        <v>2.4505339846014</v>
      </c>
      <c r="BK59">
        <v>2.1494949494949198</v>
      </c>
      <c r="BL59">
        <v>2.8478759591804099</v>
      </c>
      <c r="BM59">
        <v>3.1612952849781002</v>
      </c>
      <c r="BN59">
        <v>3.8398449150014602</v>
      </c>
      <c r="BO59">
        <v>15.100165146837</v>
      </c>
      <c r="BP59">
        <v>10.661260137242699</v>
      </c>
      <c r="BQ59">
        <v>2.4353120243531401</v>
      </c>
    </row>
    <row r="60" spans="1:69" x14ac:dyDescent="0.2">
      <c r="A60" t="s">
        <v>676</v>
      </c>
      <c r="B60" t="s">
        <v>677</v>
      </c>
      <c r="C60" t="s">
        <v>566</v>
      </c>
      <c r="D60" t="s">
        <v>567</v>
      </c>
      <c r="E60">
        <v>1.53661234295201</v>
      </c>
      <c r="F60">
        <v>2.2936950070088402</v>
      </c>
      <c r="G60">
        <v>2.8432701979906101</v>
      </c>
      <c r="H60">
        <v>2.9669597758771</v>
      </c>
      <c r="I60">
        <v>2.3357358117783198</v>
      </c>
      <c r="J60">
        <v>3.2423192366813298</v>
      </c>
      <c r="K60">
        <v>3.53306035477689</v>
      </c>
      <c r="L60">
        <v>1.7960499221317401</v>
      </c>
      <c r="M60">
        <v>1.4702893132770001</v>
      </c>
      <c r="N60">
        <v>1.91267848797595</v>
      </c>
      <c r="O60">
        <v>3.4502493636089402</v>
      </c>
      <c r="P60">
        <v>5.2409744827309401</v>
      </c>
      <c r="Q60">
        <v>5.4849331221432003</v>
      </c>
      <c r="R60">
        <v>7.0320239930389796</v>
      </c>
      <c r="S60">
        <v>6.9864310932749696</v>
      </c>
      <c r="T60">
        <v>5.9103362632410397</v>
      </c>
      <c r="U60">
        <v>4.2466310229920898</v>
      </c>
      <c r="V60">
        <v>3.7341624063514698</v>
      </c>
      <c r="W60">
        <v>2.71869696123338</v>
      </c>
      <c r="X60">
        <v>4.0436200647339904</v>
      </c>
      <c r="Y60">
        <v>5.4410575446034599</v>
      </c>
      <c r="Z60">
        <v>6.3442427774632497</v>
      </c>
      <c r="AA60">
        <v>5.2410450722842201</v>
      </c>
      <c r="AB60">
        <v>3.2934147430285301</v>
      </c>
      <c r="AC60">
        <v>2.4057933993195899</v>
      </c>
      <c r="AD60">
        <v>2.0662330121657999</v>
      </c>
      <c r="AE60">
        <v>-0.129413360854742</v>
      </c>
      <c r="AF60">
        <v>0.249906108705029</v>
      </c>
      <c r="AG60">
        <v>1.2741189400692301</v>
      </c>
      <c r="AH60">
        <v>2.7805695556975101</v>
      </c>
      <c r="AI60">
        <v>2.69646824292392</v>
      </c>
      <c r="AJ60">
        <v>4.0470325975346597</v>
      </c>
      <c r="AK60">
        <v>5.0569779673172999</v>
      </c>
      <c r="AL60">
        <v>4.4745765075280799</v>
      </c>
      <c r="AM60">
        <v>2.6930563985495399</v>
      </c>
      <c r="AN60">
        <v>1.7061604131707599</v>
      </c>
      <c r="AO60">
        <v>1.4497270196323799</v>
      </c>
      <c r="AP60">
        <v>1.93937198922729</v>
      </c>
      <c r="AQ60">
        <v>0.91118353501440297</v>
      </c>
      <c r="AR60">
        <v>0.58543306423078301</v>
      </c>
      <c r="AS60">
        <v>1.44026838719741</v>
      </c>
      <c r="AT60">
        <v>1.9838573133447099</v>
      </c>
      <c r="AU60">
        <v>1.42080615551526</v>
      </c>
      <c r="AV60">
        <v>1.03422218628562</v>
      </c>
      <c r="AW60">
        <v>1.66573696655991</v>
      </c>
      <c r="AX60">
        <v>1.54691114751328</v>
      </c>
      <c r="AY60">
        <v>1.5774264284056301</v>
      </c>
      <c r="AZ60">
        <v>2.2983440070094998</v>
      </c>
      <c r="BA60">
        <v>2.6283798163721901</v>
      </c>
      <c r="BB60">
        <v>0.31273900736844601</v>
      </c>
      <c r="BC60">
        <v>1.1038103778926001</v>
      </c>
      <c r="BD60">
        <v>2.0751728373587399</v>
      </c>
      <c r="BE60">
        <v>2.0084888478295602</v>
      </c>
      <c r="BF60">
        <v>1.5047233025187601</v>
      </c>
      <c r="BG60">
        <v>0.90679400043424496</v>
      </c>
      <c r="BH60">
        <v>0.51442613712545604</v>
      </c>
      <c r="BI60">
        <v>0.49174700844517399</v>
      </c>
      <c r="BJ60">
        <v>1.50949485109628</v>
      </c>
      <c r="BK60">
        <v>1.73216879766941</v>
      </c>
      <c r="BL60">
        <v>1.4456597688825299</v>
      </c>
      <c r="BM60">
        <v>0.14487792581398101</v>
      </c>
      <c r="BN60">
        <v>3.0666666666667299</v>
      </c>
      <c r="BO60">
        <v>6.8725743855109602</v>
      </c>
      <c r="BP60">
        <v>5.9464366772582302</v>
      </c>
      <c r="BQ60">
        <v>2.2564981433876001</v>
      </c>
    </row>
    <row r="61" spans="1:69" x14ac:dyDescent="0.2">
      <c r="A61" t="s">
        <v>678</v>
      </c>
      <c r="B61" t="s">
        <v>679</v>
      </c>
      <c r="C61" t="s">
        <v>566</v>
      </c>
      <c r="D61" t="s">
        <v>567</v>
      </c>
      <c r="Y61">
        <v>12.058023572185499</v>
      </c>
      <c r="Z61">
        <v>5.7173678537411599</v>
      </c>
      <c r="AA61">
        <v>-2.41071428572344</v>
      </c>
      <c r="AB61">
        <v>0.90184289635686299</v>
      </c>
      <c r="AC61">
        <v>1.88471502578426</v>
      </c>
      <c r="AD61">
        <v>2.12890298848072</v>
      </c>
      <c r="AE61">
        <v>18.147633450986</v>
      </c>
      <c r="AF61">
        <v>4.0891164464121399</v>
      </c>
      <c r="AT61">
        <v>1.74665224985434</v>
      </c>
      <c r="AU61">
        <v>0.63761955366631895</v>
      </c>
      <c r="AV61">
        <v>1.9819673462754399</v>
      </c>
      <c r="AW61">
        <v>3.1222620469935198</v>
      </c>
      <c r="AX61">
        <v>3.1049664014829901</v>
      </c>
      <c r="AY61">
        <v>3.4834069967786601</v>
      </c>
      <c r="AZ61">
        <v>4.9659765455330103</v>
      </c>
      <c r="BA61">
        <v>11.958620689655101</v>
      </c>
      <c r="BB61">
        <v>1.6754958728596201</v>
      </c>
      <c r="BC61">
        <v>3.9500787592388602</v>
      </c>
      <c r="BD61">
        <v>5.0687139477798002</v>
      </c>
      <c r="BE61">
        <v>3.7312095075688698</v>
      </c>
      <c r="BF61">
        <v>-12.563149225034</v>
      </c>
      <c r="BG61">
        <v>1.3418649434016201</v>
      </c>
      <c r="BH61">
        <v>-0.52216652144579301</v>
      </c>
      <c r="BI61">
        <v>2.4025290543488902</v>
      </c>
      <c r="BJ61">
        <v>0.57728572456065996</v>
      </c>
      <c r="BK61">
        <v>0.13883640001140499</v>
      </c>
      <c r="BL61">
        <v>3.3176320329960198</v>
      </c>
      <c r="BM61">
        <v>1.77900535643955</v>
      </c>
      <c r="BN61">
        <v>1.18086783934059</v>
      </c>
      <c r="BO61">
        <v>5.1722208864760502</v>
      </c>
      <c r="BP61">
        <v>1.44905087029085</v>
      </c>
      <c r="BQ61">
        <v>2.1120116728496998</v>
      </c>
    </row>
    <row r="62" spans="1:69" x14ac:dyDescent="0.2">
      <c r="A62" t="s">
        <v>680</v>
      </c>
      <c r="B62" t="s">
        <v>681</v>
      </c>
      <c r="C62" t="s">
        <v>566</v>
      </c>
      <c r="D62" t="s">
        <v>567</v>
      </c>
      <c r="L62">
        <v>0.95245654425542903</v>
      </c>
      <c r="M62">
        <v>5.3699190185796697</v>
      </c>
      <c r="N62">
        <v>4.2157886885082201</v>
      </c>
      <c r="O62">
        <v>12.3934989618913</v>
      </c>
      <c r="P62">
        <v>3.6374060388718301</v>
      </c>
      <c r="Q62">
        <v>3.68799557454747</v>
      </c>
      <c r="R62">
        <v>12.099116723085</v>
      </c>
      <c r="S62">
        <v>34.376074252320301</v>
      </c>
      <c r="T62">
        <v>19.902788436940199</v>
      </c>
      <c r="U62">
        <v>10.902496266268599</v>
      </c>
      <c r="V62">
        <v>9.5036552520199393</v>
      </c>
      <c r="W62">
        <v>7.7125790583272602</v>
      </c>
      <c r="Z62">
        <v>13.2666874934914</v>
      </c>
      <c r="AA62">
        <v>4.3945940976373699</v>
      </c>
      <c r="AB62">
        <v>4.1479524438573199</v>
      </c>
      <c r="AC62">
        <v>2.2179942499574001</v>
      </c>
      <c r="AD62">
        <v>3.7399799806423899</v>
      </c>
      <c r="AE62">
        <v>2.7742336767570599</v>
      </c>
      <c r="AF62">
        <v>4.0245804334163404</v>
      </c>
      <c r="AG62">
        <v>2.9245916312374098</v>
      </c>
      <c r="AH62">
        <v>6.2185214977785899</v>
      </c>
      <c r="AI62">
        <v>3.1909232322682102</v>
      </c>
      <c r="AJ62">
        <v>5.5570615342913197</v>
      </c>
      <c r="AK62">
        <v>5.4718255934417703</v>
      </c>
      <c r="AL62">
        <v>1.56902604224498</v>
      </c>
      <c r="AM62">
        <v>1.51367351744227E-2</v>
      </c>
      <c r="AN62">
        <v>1.3175374577496901</v>
      </c>
      <c r="AO62">
        <v>1.6771645048591299</v>
      </c>
      <c r="AP62">
        <v>2.4362971547967298</v>
      </c>
      <c r="AQ62">
        <v>0.99914745791074799</v>
      </c>
      <c r="AR62">
        <v>1.17947787394174</v>
      </c>
      <c r="AS62">
        <v>0.856946805358482</v>
      </c>
      <c r="AT62">
        <v>1.3038940346596</v>
      </c>
      <c r="AU62">
        <v>0.17005533019768099</v>
      </c>
      <c r="AV62">
        <v>1.4533680043724999</v>
      </c>
      <c r="AW62">
        <v>2.39410982050298</v>
      </c>
      <c r="AX62">
        <v>1.6819007987755199</v>
      </c>
      <c r="AY62">
        <v>2.2023913263166901</v>
      </c>
      <c r="AZ62">
        <v>3.6322212931781999</v>
      </c>
      <c r="BA62">
        <v>6.3599218333629501</v>
      </c>
      <c r="BB62">
        <v>6.2635710706685898E-3</v>
      </c>
      <c r="BC62">
        <v>2.9993663054900002</v>
      </c>
      <c r="BD62">
        <v>1.1312313652648001</v>
      </c>
      <c r="BE62">
        <v>1.35677147808859</v>
      </c>
      <c r="BF62">
        <v>-4.6411646880599101E-2</v>
      </c>
      <c r="BG62">
        <v>0.79925037268749199</v>
      </c>
      <c r="BH62">
        <v>-0.84382698463832895</v>
      </c>
      <c r="BI62">
        <v>0.14181622573231201</v>
      </c>
      <c r="BJ62">
        <v>0.29625288927948601</v>
      </c>
      <c r="BK62">
        <v>0.989191119189889</v>
      </c>
      <c r="BL62">
        <v>1.50462353858141</v>
      </c>
      <c r="BM62">
        <v>1.2202644224247601</v>
      </c>
      <c r="BN62">
        <v>2.2289133070034302</v>
      </c>
      <c r="BO62">
        <v>2.8849022682935299</v>
      </c>
      <c r="BP62">
        <v>5.0867748315811099</v>
      </c>
      <c r="BQ62">
        <v>2.5692189036772501</v>
      </c>
    </row>
    <row r="63" spans="1:69" x14ac:dyDescent="0.2">
      <c r="A63" t="s">
        <v>682</v>
      </c>
      <c r="B63" t="s">
        <v>683</v>
      </c>
      <c r="C63" t="s">
        <v>566</v>
      </c>
      <c r="D63" t="s">
        <v>567</v>
      </c>
      <c r="E63">
        <v>1.25523012552924</v>
      </c>
      <c r="F63">
        <v>3.4516285855782498</v>
      </c>
      <c r="G63">
        <v>7.3778195481845996</v>
      </c>
      <c r="H63">
        <v>6.1050328230293198</v>
      </c>
      <c r="I63">
        <v>3.0927835051544799</v>
      </c>
      <c r="J63">
        <v>5.4499999992505002</v>
      </c>
      <c r="K63">
        <v>7.06495969658814</v>
      </c>
      <c r="L63">
        <v>8.2078535584402204</v>
      </c>
      <c r="M63">
        <v>8.0052071036645795</v>
      </c>
      <c r="N63">
        <v>3.48791924395193</v>
      </c>
      <c r="O63">
        <v>6.5148414165298698</v>
      </c>
      <c r="P63">
        <v>5.8698695907189498</v>
      </c>
      <c r="Q63">
        <v>6.5623609025654197</v>
      </c>
      <c r="R63">
        <v>9.3033829797366696</v>
      </c>
      <c r="S63">
        <v>15.2752062218395</v>
      </c>
      <c r="T63">
        <v>9.6056120753867003</v>
      </c>
      <c r="U63">
        <v>9.0102908356222393</v>
      </c>
      <c r="V63">
        <v>10.9222378100329</v>
      </c>
      <c r="W63">
        <v>10.213654571040401</v>
      </c>
      <c r="X63">
        <v>9.6110503790711803</v>
      </c>
      <c r="Y63">
        <v>12.3053240760182</v>
      </c>
      <c r="Z63">
        <v>11.767387434418101</v>
      </c>
      <c r="AA63">
        <v>10.1208256779822</v>
      </c>
      <c r="AB63">
        <v>6.9082288115884403</v>
      </c>
      <c r="AC63">
        <v>6.29077936023769</v>
      </c>
      <c r="AD63">
        <v>4.6787514518325404</v>
      </c>
      <c r="AE63">
        <v>3.6781841186345199</v>
      </c>
      <c r="AF63">
        <v>4.0199934568316102</v>
      </c>
      <c r="AG63">
        <v>4.53513301015726</v>
      </c>
      <c r="AH63">
        <v>4.7727234243551804</v>
      </c>
      <c r="AI63">
        <v>2.6416030638200101</v>
      </c>
      <c r="AJ63">
        <v>2.3951533172441599</v>
      </c>
      <c r="AK63">
        <v>2.0960444293321299</v>
      </c>
      <c r="AL63">
        <v>1.2578566795326001</v>
      </c>
      <c r="AM63">
        <v>1.99201463809517</v>
      </c>
      <c r="AN63">
        <v>2.0836084238285402</v>
      </c>
      <c r="AO63">
        <v>2.12629802275577</v>
      </c>
      <c r="AP63">
        <v>2.1821667790712</v>
      </c>
      <c r="AQ63">
        <v>1.84565122007883</v>
      </c>
      <c r="AR63">
        <v>2.4977954440452899</v>
      </c>
      <c r="AS63">
        <v>2.90328203236461</v>
      </c>
      <c r="AT63">
        <v>2.33787000255262</v>
      </c>
      <c r="AU63">
        <v>2.4244366121969398</v>
      </c>
      <c r="AV63">
        <v>2.0750782064650601</v>
      </c>
      <c r="AW63">
        <v>1.15435693124934</v>
      </c>
      <c r="AX63">
        <v>1.8178145829125401</v>
      </c>
      <c r="AY63">
        <v>1.92422138464584</v>
      </c>
      <c r="AZ63">
        <v>1.6932658622032399</v>
      </c>
      <c r="BA63">
        <v>3.4162679425837399</v>
      </c>
      <c r="BB63">
        <v>1.3047099102433499</v>
      </c>
      <c r="BC63">
        <v>2.3109243697478599</v>
      </c>
      <c r="BD63">
        <v>2.7586822605124999</v>
      </c>
      <c r="BE63">
        <v>2.3979148566464001</v>
      </c>
      <c r="BF63">
        <v>0.789071780078062</v>
      </c>
      <c r="BG63">
        <v>0.56402054044953998</v>
      </c>
      <c r="BH63">
        <v>0.45203415369157401</v>
      </c>
      <c r="BI63">
        <v>0.25000000000003098</v>
      </c>
      <c r="BJ63">
        <v>1.1471321695760099</v>
      </c>
      <c r="BK63">
        <v>0.81360946745563101</v>
      </c>
      <c r="BL63">
        <v>0.75813157251162</v>
      </c>
      <c r="BM63">
        <v>0.42071197411002398</v>
      </c>
      <c r="BN63">
        <v>1.8530454398968901</v>
      </c>
      <c r="BO63">
        <v>7.6965669988925898</v>
      </c>
      <c r="BP63">
        <v>3.30517811237605</v>
      </c>
      <c r="BQ63">
        <v>1.3722004976892499</v>
      </c>
    </row>
    <row r="64" spans="1:69" x14ac:dyDescent="0.2">
      <c r="A64" t="s">
        <v>684</v>
      </c>
      <c r="B64" t="s">
        <v>685</v>
      </c>
      <c r="C64" t="s">
        <v>566</v>
      </c>
      <c r="D64" t="s">
        <v>567</v>
      </c>
      <c r="E64">
        <v>-3.5621917997605399</v>
      </c>
      <c r="F64">
        <v>-3.9000000009998801</v>
      </c>
      <c r="G64">
        <v>9.1571279917706594</v>
      </c>
      <c r="H64">
        <v>8.5795996187662205</v>
      </c>
      <c r="I64">
        <v>2.10711150133544</v>
      </c>
      <c r="J64">
        <v>-1.8916595013060999</v>
      </c>
      <c r="K64">
        <v>0.26292725679453899</v>
      </c>
      <c r="L64">
        <v>1.2383449887198701</v>
      </c>
      <c r="M64">
        <v>3.5976399338231199E-2</v>
      </c>
      <c r="N64">
        <v>0.95662806617912499</v>
      </c>
      <c r="O64">
        <v>3.8166666664170901</v>
      </c>
      <c r="P64">
        <v>3.5800288967813101</v>
      </c>
      <c r="Q64">
        <v>8.6407315560757407</v>
      </c>
      <c r="R64">
        <v>15.079534916913801</v>
      </c>
      <c r="S64">
        <v>13.1407673714853</v>
      </c>
      <c r="T64">
        <v>14.501725743761501</v>
      </c>
      <c r="U64">
        <v>7.7655502392567701</v>
      </c>
      <c r="V64">
        <v>12.8535275054286</v>
      </c>
      <c r="W64">
        <v>3.4778503421217799</v>
      </c>
      <c r="X64">
        <v>9.1738051335144508</v>
      </c>
      <c r="Y64">
        <v>16.753135689710099</v>
      </c>
      <c r="Z64">
        <v>7.5146389069615704</v>
      </c>
      <c r="AA64">
        <v>7.6462430660614702</v>
      </c>
      <c r="AB64">
        <v>5.62862329448987</v>
      </c>
      <c r="AC64">
        <v>20.1516781053536</v>
      </c>
      <c r="AD64">
        <v>45.336175553217799</v>
      </c>
      <c r="AE64">
        <v>7.6389726657992902</v>
      </c>
      <c r="AF64">
        <v>13.5507237827822</v>
      </c>
      <c r="AG64">
        <v>43.863832351505202</v>
      </c>
      <c r="AH64">
        <v>40.657916117500399</v>
      </c>
      <c r="AI64">
        <v>50.462479237852399</v>
      </c>
      <c r="AJ64">
        <v>47.079157410535899</v>
      </c>
      <c r="AK64">
        <v>4.2590263889339202</v>
      </c>
      <c r="AL64">
        <v>5.2503388069097001</v>
      </c>
      <c r="AM64">
        <v>8.2607679857583403</v>
      </c>
      <c r="AN64">
        <v>12.535959455896201</v>
      </c>
      <c r="AO64">
        <v>5.3992938503892196</v>
      </c>
      <c r="AP64">
        <v>8.2965675479204499</v>
      </c>
      <c r="AQ64">
        <v>4.8316655859189499</v>
      </c>
      <c r="AR64">
        <v>6.4705418684692804</v>
      </c>
      <c r="AS64">
        <v>7.7241356618161499</v>
      </c>
      <c r="AT64">
        <v>8.8830684881296005</v>
      </c>
      <c r="AU64">
        <v>5.2233676975944601</v>
      </c>
      <c r="AV64">
        <v>27.449712739439398</v>
      </c>
      <c r="AW64">
        <v>51.460859833806502</v>
      </c>
      <c r="AX64">
        <v>4.1902026047205601</v>
      </c>
      <c r="AY64">
        <v>7.5728052385307301</v>
      </c>
      <c r="AZ64">
        <v>6.1435665524804701</v>
      </c>
      <c r="BA64">
        <v>10.6446210953711</v>
      </c>
      <c r="BB64">
        <v>1.4421513183435299</v>
      </c>
      <c r="BC64">
        <v>6.3299322014614603</v>
      </c>
      <c r="BD64">
        <v>5.7967680920653297</v>
      </c>
      <c r="BE64">
        <v>3.69449707884776</v>
      </c>
      <c r="BF64">
        <v>4.8309509674079996</v>
      </c>
      <c r="BG64">
        <v>2.9986422612521801</v>
      </c>
      <c r="BH64">
        <v>0.83674634672455594</v>
      </c>
      <c r="BI64">
        <v>1.61416607245222</v>
      </c>
      <c r="BJ64">
        <v>3.2795569467854602</v>
      </c>
      <c r="BK64">
        <v>3.5644342601350698</v>
      </c>
      <c r="BL64">
        <v>1.8106037704295901</v>
      </c>
      <c r="BM64">
        <v>3.7810317991551599</v>
      </c>
      <c r="BN64">
        <v>8.2430034798180891</v>
      </c>
      <c r="BO64">
        <v>8.8110920927958691</v>
      </c>
      <c r="BP64">
        <v>4.78561281021135</v>
      </c>
      <c r="BQ64">
        <v>3.3022333895122702</v>
      </c>
    </row>
    <row r="65" spans="1:69" x14ac:dyDescent="0.2">
      <c r="A65" t="s">
        <v>686</v>
      </c>
      <c r="B65" t="s">
        <v>687</v>
      </c>
      <c r="C65" t="s">
        <v>566</v>
      </c>
      <c r="D65" t="s">
        <v>567</v>
      </c>
      <c r="O65">
        <v>6.5999999990001701</v>
      </c>
      <c r="P65">
        <v>2.6266416510563402</v>
      </c>
      <c r="Q65">
        <v>3.6563071298323502</v>
      </c>
      <c r="R65">
        <v>6.1728395062271497</v>
      </c>
      <c r="S65">
        <v>4.69961240341694</v>
      </c>
      <c r="T65">
        <v>8.23031665265143</v>
      </c>
      <c r="U65">
        <v>9.4307354017455705</v>
      </c>
      <c r="V65">
        <v>11.989283322105001</v>
      </c>
      <c r="W65">
        <v>17.5239234455032</v>
      </c>
      <c r="X65">
        <v>11.348600508609101</v>
      </c>
      <c r="Y65">
        <v>9.5178244975496291</v>
      </c>
      <c r="Z65">
        <v>14.6548426360634</v>
      </c>
      <c r="AA65">
        <v>6.5425096300767303</v>
      </c>
      <c r="AB65">
        <v>5.9671639303272004</v>
      </c>
      <c r="AC65">
        <v>8.1163979551709993</v>
      </c>
      <c r="AD65">
        <v>10.4822870444467</v>
      </c>
      <c r="AE65">
        <v>12.371609165129801</v>
      </c>
      <c r="AF65">
        <v>7.4412609128724698</v>
      </c>
      <c r="AG65">
        <v>5.9115449637348796</v>
      </c>
      <c r="AH65">
        <v>9.3043612584316495</v>
      </c>
      <c r="AI65">
        <v>16.652534388543199</v>
      </c>
      <c r="AJ65">
        <v>25.886386934851298</v>
      </c>
      <c r="AK65">
        <v>31.669661911714901</v>
      </c>
      <c r="AL65">
        <v>20.540326123582599</v>
      </c>
      <c r="AM65">
        <v>29.047656117307099</v>
      </c>
      <c r="AN65">
        <v>29.779626486499801</v>
      </c>
      <c r="AO65">
        <v>18.679075860174901</v>
      </c>
      <c r="AP65">
        <v>5.7335227535718598</v>
      </c>
      <c r="AQ65">
        <v>4.9501616379311404</v>
      </c>
      <c r="AR65">
        <v>2.6455111339279802</v>
      </c>
      <c r="AS65">
        <v>0.33916318907176801</v>
      </c>
      <c r="AT65">
        <v>4.2259883485467302</v>
      </c>
      <c r="AU65">
        <v>1.4183019234505001</v>
      </c>
      <c r="AV65">
        <v>4.2689539583949996</v>
      </c>
      <c r="AW65">
        <v>3.96180030257187</v>
      </c>
      <c r="AX65">
        <v>1.38244656662118</v>
      </c>
      <c r="AY65">
        <v>2.3114991851442301</v>
      </c>
      <c r="AZ65">
        <v>3.6789957474169901</v>
      </c>
      <c r="BA65">
        <v>4.85859062814938</v>
      </c>
      <c r="BB65">
        <v>5.7370603614562699</v>
      </c>
      <c r="BC65">
        <v>3.9110619553402799</v>
      </c>
      <c r="BD65">
        <v>4.5242115050527003</v>
      </c>
      <c r="BE65">
        <v>8.8914509106231705</v>
      </c>
      <c r="BF65">
        <v>3.25423910998847</v>
      </c>
      <c r="BG65">
        <v>2.9169269206745798</v>
      </c>
      <c r="BH65">
        <v>4.7844470069388896</v>
      </c>
      <c r="BI65">
        <v>6.3976948026875604</v>
      </c>
      <c r="BJ65">
        <v>5.5911159096166303</v>
      </c>
      <c r="BK65">
        <v>4.2699902046708296</v>
      </c>
      <c r="BL65">
        <v>1.95176821052891</v>
      </c>
      <c r="BM65">
        <v>2.4151309408341302</v>
      </c>
      <c r="BN65">
        <v>7.2260630741547702</v>
      </c>
      <c r="BO65">
        <v>9.2655155155155207</v>
      </c>
      <c r="BP65">
        <v>9.3221737592832206</v>
      </c>
      <c r="BQ65">
        <v>4.0461145531343403</v>
      </c>
    </row>
    <row r="66" spans="1:69" x14ac:dyDescent="0.2">
      <c r="A66" t="s">
        <v>688</v>
      </c>
      <c r="B66" t="s">
        <v>689</v>
      </c>
      <c r="C66" t="s">
        <v>566</v>
      </c>
      <c r="D66" t="s">
        <v>567</v>
      </c>
    </row>
    <row r="67" spans="1:69" x14ac:dyDescent="0.2">
      <c r="A67" t="s">
        <v>690</v>
      </c>
      <c r="B67" t="s">
        <v>691</v>
      </c>
      <c r="C67" t="s">
        <v>566</v>
      </c>
      <c r="D67" t="s">
        <v>567</v>
      </c>
    </row>
    <row r="68" spans="1:69" x14ac:dyDescent="0.2">
      <c r="A68" t="s">
        <v>692</v>
      </c>
      <c r="B68" t="s">
        <v>693</v>
      </c>
      <c r="C68" t="s">
        <v>566</v>
      </c>
      <c r="D68" t="s">
        <v>567</v>
      </c>
    </row>
    <row r="69" spans="1:69" x14ac:dyDescent="0.2">
      <c r="A69" t="s">
        <v>694</v>
      </c>
      <c r="B69" t="s">
        <v>695</v>
      </c>
      <c r="C69" t="s">
        <v>566</v>
      </c>
      <c r="D69" t="s">
        <v>567</v>
      </c>
    </row>
    <row r="70" spans="1:69" x14ac:dyDescent="0.2">
      <c r="A70" t="s">
        <v>696</v>
      </c>
      <c r="B70" t="s">
        <v>697</v>
      </c>
      <c r="C70" t="s">
        <v>566</v>
      </c>
      <c r="D70" t="s">
        <v>567</v>
      </c>
    </row>
    <row r="71" spans="1:69" x14ac:dyDescent="0.2">
      <c r="A71" t="s">
        <v>698</v>
      </c>
      <c r="B71" t="s">
        <v>699</v>
      </c>
      <c r="C71" t="s">
        <v>566</v>
      </c>
      <c r="D71" t="s">
        <v>567</v>
      </c>
      <c r="E71">
        <v>1.6765991261128399</v>
      </c>
      <c r="F71">
        <v>3.9856205063491301</v>
      </c>
      <c r="G71">
        <v>2.8708853146098599</v>
      </c>
      <c r="H71">
        <v>5.9395090592240196</v>
      </c>
      <c r="I71">
        <v>4.0342045376431104</v>
      </c>
      <c r="J71">
        <v>3.0690706617573502</v>
      </c>
      <c r="K71">
        <v>5.4537269277334497</v>
      </c>
      <c r="L71">
        <v>3.8181381573100102</v>
      </c>
      <c r="M71">
        <v>4.3176561297103602</v>
      </c>
      <c r="N71">
        <v>6.3266814485130904</v>
      </c>
      <c r="O71">
        <v>5.1712761201570796</v>
      </c>
      <c r="P71">
        <v>9.5216707800484706</v>
      </c>
      <c r="Q71">
        <v>7.5251179003472597</v>
      </c>
      <c r="R71">
        <v>12.1281464590342</v>
      </c>
      <c r="S71">
        <v>22.7040816226157</v>
      </c>
      <c r="T71">
        <v>14.2896742946894</v>
      </c>
      <c r="U71">
        <v>10.1746301165654</v>
      </c>
      <c r="V71">
        <v>12.944413872369999</v>
      </c>
      <c r="W71">
        <v>13.098138583853901</v>
      </c>
      <c r="X71">
        <v>10.117190869001501</v>
      </c>
      <c r="Y71">
        <v>11.9092893836134</v>
      </c>
      <c r="Z71">
        <v>14.0479686718867</v>
      </c>
      <c r="AA71">
        <v>16.284488046128399</v>
      </c>
      <c r="AB71">
        <v>48.418222080449198</v>
      </c>
      <c r="AC71">
        <v>31.219581512037202</v>
      </c>
      <c r="AD71">
        <v>27.993610742922399</v>
      </c>
      <c r="AE71">
        <v>23.030226114261701</v>
      </c>
      <c r="AF71">
        <v>29.5039972488395</v>
      </c>
      <c r="AG71">
        <v>58.2162865413937</v>
      </c>
      <c r="AH71">
        <v>75.648190102638495</v>
      </c>
      <c r="AI71">
        <v>48.519112996372897</v>
      </c>
      <c r="AJ71">
        <v>48.718080675218999</v>
      </c>
      <c r="AK71">
        <v>54.607821509359603</v>
      </c>
      <c r="AL71">
        <v>44.955053759216298</v>
      </c>
      <c r="AM71">
        <v>27.3108817940495</v>
      </c>
      <c r="AN71">
        <v>22.9341344145802</v>
      </c>
      <c r="AO71">
        <v>24.411459215067399</v>
      </c>
      <c r="AP71">
        <v>30.6575675722172</v>
      </c>
      <c r="AQ71">
        <v>36.098433162388503</v>
      </c>
      <c r="AR71">
        <v>52.242005185822499</v>
      </c>
      <c r="AS71">
        <v>96.096375692609598</v>
      </c>
      <c r="AT71">
        <v>37.676745451809403</v>
      </c>
      <c r="AU71">
        <v>12.4835980082094</v>
      </c>
      <c r="AV71">
        <v>7.9293648746155503</v>
      </c>
      <c r="AW71">
        <v>2.74323198926704</v>
      </c>
      <c r="AX71">
        <v>2.1682770118371999</v>
      </c>
      <c r="AY71">
        <v>3.2987484625821502</v>
      </c>
      <c r="AZ71">
        <v>2.2761847800212101</v>
      </c>
      <c r="BA71">
        <v>8.4000959398746193</v>
      </c>
      <c r="BB71">
        <v>5.1599682918104701</v>
      </c>
      <c r="BC71">
        <v>3.5543773456784198</v>
      </c>
      <c r="BD71">
        <v>4.4745326579583997</v>
      </c>
      <c r="BE71">
        <v>5.1017218095866497</v>
      </c>
      <c r="BF71">
        <v>2.7217757771037099</v>
      </c>
      <c r="BG71">
        <v>3.5892201661666299</v>
      </c>
      <c r="BH71">
        <v>3.9666462325535701</v>
      </c>
      <c r="BI71">
        <v>1.72826463324532</v>
      </c>
      <c r="BJ71">
        <v>0.41733558866682402</v>
      </c>
      <c r="BK71">
        <v>-0.22410324600555201</v>
      </c>
      <c r="BL71">
        <v>0.26601251546615501</v>
      </c>
      <c r="BM71">
        <v>-0.33887239256213902</v>
      </c>
      <c r="BN71">
        <v>0.13325138609638901</v>
      </c>
      <c r="BO71">
        <v>3.4661697221307599</v>
      </c>
      <c r="BP71">
        <v>2.2156876423705798</v>
      </c>
      <c r="BQ71">
        <v>1.54732515615369</v>
      </c>
    </row>
    <row r="72" spans="1:69" x14ac:dyDescent="0.2">
      <c r="A72" t="s">
        <v>700</v>
      </c>
      <c r="B72" t="s">
        <v>701</v>
      </c>
      <c r="C72" t="s">
        <v>566</v>
      </c>
      <c r="D72" t="s">
        <v>567</v>
      </c>
      <c r="E72">
        <v>0.33282904709175098</v>
      </c>
      <c r="F72">
        <v>0.69360675493532897</v>
      </c>
      <c r="G72">
        <v>-3.0030765879078301</v>
      </c>
      <c r="H72">
        <v>0.74664570813542896</v>
      </c>
      <c r="I72">
        <v>3.6609829488546701</v>
      </c>
      <c r="J72">
        <v>14.839004461624</v>
      </c>
      <c r="K72">
        <v>9.0364406581762893</v>
      </c>
      <c r="L72">
        <v>0.701897484353739</v>
      </c>
      <c r="M72">
        <v>-1.6757594245691001</v>
      </c>
      <c r="N72">
        <v>3.40982028243742</v>
      </c>
      <c r="O72">
        <v>3.76289859580536</v>
      </c>
      <c r="P72">
        <v>3.1404217139419801</v>
      </c>
      <c r="Q72">
        <v>2.1023633461011202</v>
      </c>
      <c r="R72">
        <v>5.1121840390875599</v>
      </c>
      <c r="S72">
        <v>10.024317751648301</v>
      </c>
      <c r="T72">
        <v>9.6696954815124396</v>
      </c>
      <c r="U72">
        <v>10.3174158877413</v>
      </c>
      <c r="V72">
        <v>12.732162792989101</v>
      </c>
      <c r="W72">
        <v>11.078100382613901</v>
      </c>
      <c r="X72">
        <v>9.9043605123112908</v>
      </c>
      <c r="Y72">
        <v>20.8192249324218</v>
      </c>
      <c r="Z72">
        <v>10.317284224539501</v>
      </c>
      <c r="AA72">
        <v>14.823008849557599</v>
      </c>
      <c r="AB72">
        <v>16.0798738833419</v>
      </c>
      <c r="AC72">
        <v>17.0363663799607</v>
      </c>
      <c r="AD72">
        <v>12.106756059824599</v>
      </c>
      <c r="AE72">
        <v>23.864289821736602</v>
      </c>
      <c r="AF72">
        <v>19.693593314763</v>
      </c>
      <c r="AG72">
        <v>17.663486153129998</v>
      </c>
      <c r="AH72">
        <v>21.261867088607701</v>
      </c>
      <c r="AI72">
        <v>16.756374707769101</v>
      </c>
      <c r="AJ72">
        <v>19.7485448195578</v>
      </c>
      <c r="AK72">
        <v>13.637424171721801</v>
      </c>
      <c r="AL72">
        <v>12.089792286897699</v>
      </c>
      <c r="AM72">
        <v>8.15423128587096</v>
      </c>
      <c r="AN72">
        <v>15.742230502159501</v>
      </c>
      <c r="AO72">
        <v>7.1871036971999196</v>
      </c>
      <c r="AP72">
        <v>4.6256057882643802</v>
      </c>
      <c r="AQ72">
        <v>3.87257546427489</v>
      </c>
      <c r="AR72">
        <v>3.07949912638332</v>
      </c>
      <c r="AS72">
        <v>2.68380535348546</v>
      </c>
      <c r="AT72">
        <v>2.26975720475955</v>
      </c>
      <c r="AU72">
        <v>2.7372385500033398</v>
      </c>
      <c r="AV72">
        <v>4.5077763631930301</v>
      </c>
      <c r="AW72">
        <v>11.270619332051901</v>
      </c>
      <c r="AX72">
        <v>4.8693969687198804</v>
      </c>
      <c r="AY72">
        <v>7.64452644526434</v>
      </c>
      <c r="AZ72">
        <v>9.3189690579922893</v>
      </c>
      <c r="BA72">
        <v>18.316831683168399</v>
      </c>
      <c r="BB72">
        <v>11.7634954386443</v>
      </c>
      <c r="BC72">
        <v>11.2651882653185</v>
      </c>
      <c r="BD72">
        <v>10.0649259874818</v>
      </c>
      <c r="BE72">
        <v>7.1117294334308196</v>
      </c>
      <c r="BF72">
        <v>9.4697198106492007</v>
      </c>
      <c r="BG72">
        <v>10.070215468748099</v>
      </c>
      <c r="BH72">
        <v>10.370490343517</v>
      </c>
      <c r="BI72">
        <v>13.8136062148289</v>
      </c>
      <c r="BJ72">
        <v>29.506608394003798</v>
      </c>
      <c r="BK72">
        <v>14.4014657807421</v>
      </c>
      <c r="BL72">
        <v>9.1527995932480302</v>
      </c>
      <c r="BM72">
        <v>5.0449328897753798</v>
      </c>
      <c r="BN72">
        <v>5.21404940513042</v>
      </c>
      <c r="BO72">
        <v>13.8956609775177</v>
      </c>
      <c r="BP72">
        <v>33.884776311554603</v>
      </c>
      <c r="BQ72">
        <v>28.2705899322082</v>
      </c>
    </row>
    <row r="73" spans="1:69" x14ac:dyDescent="0.2">
      <c r="A73" t="s">
        <v>702</v>
      </c>
      <c r="B73" t="s">
        <v>703</v>
      </c>
      <c r="C73" t="s">
        <v>566</v>
      </c>
      <c r="D73" t="s">
        <v>567</v>
      </c>
    </row>
    <row r="74" spans="1:69" x14ac:dyDescent="0.2">
      <c r="A74" t="s">
        <v>704</v>
      </c>
      <c r="B74" t="s">
        <v>705</v>
      </c>
      <c r="C74" t="s">
        <v>566</v>
      </c>
      <c r="D74" t="s">
        <v>567</v>
      </c>
    </row>
    <row r="75" spans="1:69" x14ac:dyDescent="0.2">
      <c r="A75" t="s">
        <v>706</v>
      </c>
      <c r="B75" t="s">
        <v>707</v>
      </c>
      <c r="C75" t="s">
        <v>566</v>
      </c>
      <c r="D75" t="s">
        <v>567</v>
      </c>
      <c r="E75">
        <v>1.17777108409631</v>
      </c>
      <c r="F75">
        <v>0.80925287388216605</v>
      </c>
      <c r="G75">
        <v>5.7064771927130797</v>
      </c>
      <c r="H75">
        <v>8.7436976840915293</v>
      </c>
      <c r="I75">
        <v>6.97924673989605</v>
      </c>
      <c r="J75">
        <v>13.2141378382198</v>
      </c>
      <c r="K75">
        <v>6.2403670829798701</v>
      </c>
      <c r="L75">
        <v>6.3916310878211497</v>
      </c>
      <c r="M75">
        <v>4.9543661173646303</v>
      </c>
      <c r="N75">
        <v>2.1603471359986601</v>
      </c>
      <c r="O75">
        <v>5.7311448429353096</v>
      </c>
      <c r="P75">
        <v>8.2368871489360203</v>
      </c>
      <c r="Q75">
        <v>8.2722875494194206</v>
      </c>
      <c r="R75">
        <v>11.4167076137084</v>
      </c>
      <c r="S75">
        <v>15.680373398538901</v>
      </c>
      <c r="T75">
        <v>16.953285933498201</v>
      </c>
      <c r="U75">
        <v>17.6248800527481</v>
      </c>
      <c r="V75">
        <v>24.538063292920501</v>
      </c>
      <c r="W75">
        <v>19.773670497366101</v>
      </c>
      <c r="X75">
        <v>15.660235597177101</v>
      </c>
      <c r="Y75">
        <v>15.5619020957245</v>
      </c>
      <c r="Z75">
        <v>14.5493457170321</v>
      </c>
      <c r="AA75">
        <v>14.4150020548327</v>
      </c>
      <c r="AB75">
        <v>12.174072735169901</v>
      </c>
      <c r="AC75">
        <v>11.280276560403699</v>
      </c>
      <c r="AD75">
        <v>8.8144550667838697</v>
      </c>
      <c r="AE75">
        <v>8.7949393229032005</v>
      </c>
      <c r="AF75">
        <v>5.2480186348959297</v>
      </c>
      <c r="AG75">
        <v>4.8372706649036097</v>
      </c>
      <c r="AH75">
        <v>6.7914358402509896</v>
      </c>
      <c r="AI75">
        <v>6.7218195222865598</v>
      </c>
      <c r="AJ75">
        <v>5.9342134433592397</v>
      </c>
      <c r="AK75">
        <v>5.9245312622848898</v>
      </c>
      <c r="AL75">
        <v>4.5690717368181302</v>
      </c>
      <c r="AM75">
        <v>4.7184137396732897</v>
      </c>
      <c r="AN75">
        <v>4.6738033762470401</v>
      </c>
      <c r="AO75">
        <v>3.5588455933855698</v>
      </c>
      <c r="AP75">
        <v>1.97107395582926</v>
      </c>
      <c r="AQ75">
        <v>1.83432999908409</v>
      </c>
      <c r="AR75">
        <v>2.31034813987067</v>
      </c>
      <c r="AS75">
        <v>3.43351563418766</v>
      </c>
      <c r="AT75">
        <v>3.5898341333811201</v>
      </c>
      <c r="AU75">
        <v>3.06565685902219</v>
      </c>
      <c r="AV75">
        <v>3.0388883939665501</v>
      </c>
      <c r="AW75">
        <v>3.0392488109092399</v>
      </c>
      <c r="AX75">
        <v>3.3688140975038299</v>
      </c>
      <c r="AY75">
        <v>3.51557576832128</v>
      </c>
      <c r="AZ75">
        <v>2.7867974580494499</v>
      </c>
      <c r="BA75">
        <v>4.0753433595733899</v>
      </c>
      <c r="BB75">
        <v>-0.28781308353523999</v>
      </c>
      <c r="BC75">
        <v>1.79986457728768</v>
      </c>
      <c r="BD75">
        <v>3.1961018883379002</v>
      </c>
      <c r="BE75">
        <v>2.4461278236680801</v>
      </c>
      <c r="BF75">
        <v>1.40858109183018</v>
      </c>
      <c r="BG75">
        <v>-0.15111483752723401</v>
      </c>
      <c r="BH75">
        <v>-0.50036570990324203</v>
      </c>
      <c r="BI75">
        <v>-0.20259800042645201</v>
      </c>
      <c r="BJ75">
        <v>1.9560763336396301</v>
      </c>
      <c r="BK75">
        <v>1.6749813686379</v>
      </c>
      <c r="BL75">
        <v>0.699518994458738</v>
      </c>
      <c r="BM75">
        <v>-0.32275301729973899</v>
      </c>
      <c r="BN75">
        <v>3.0931351197641899</v>
      </c>
      <c r="BO75">
        <v>8.3905763411862608</v>
      </c>
      <c r="BP75">
        <v>3.5323613349243201</v>
      </c>
      <c r="BQ75">
        <v>2.7741782653477198</v>
      </c>
    </row>
    <row r="76" spans="1:69" x14ac:dyDescent="0.2">
      <c r="A76" t="s">
        <v>708</v>
      </c>
      <c r="B76" t="s">
        <v>709</v>
      </c>
      <c r="C76" t="s">
        <v>566</v>
      </c>
      <c r="D76" t="s">
        <v>567</v>
      </c>
      <c r="AL76">
        <v>89.811949027727394</v>
      </c>
      <c r="AM76">
        <v>47.6546906187628</v>
      </c>
      <c r="AN76">
        <v>28.776613720851302</v>
      </c>
      <c r="AO76">
        <v>23.050343349516901</v>
      </c>
      <c r="AP76">
        <v>10.5818789322146</v>
      </c>
      <c r="AQ76">
        <v>8.2083333333329698</v>
      </c>
      <c r="AR76">
        <v>3.2961108971890898</v>
      </c>
      <c r="AS76">
        <v>4.01848952508763</v>
      </c>
      <c r="AT76">
        <v>5.7482798165137297</v>
      </c>
      <c r="AU76">
        <v>3.5719127016402599</v>
      </c>
      <c r="AV76">
        <v>1.3349911654995501</v>
      </c>
      <c r="AW76">
        <v>3.0481110752341598</v>
      </c>
      <c r="AX76">
        <v>4.07971423199848</v>
      </c>
      <c r="AY76">
        <v>4.4376204238921302</v>
      </c>
      <c r="AZ76">
        <v>6.6013260305563701</v>
      </c>
      <c r="BA76">
        <v>10.362358031368201</v>
      </c>
      <c r="BB76">
        <v>-7.8408311280976806E-2</v>
      </c>
      <c r="BC76">
        <v>2.9720451201569298</v>
      </c>
      <c r="BD76">
        <v>4.9819013145361</v>
      </c>
      <c r="BE76">
        <v>3.9333998729698498</v>
      </c>
      <c r="BF76">
        <v>2.7805665895498701</v>
      </c>
      <c r="BG76">
        <v>-0.10617514652170899</v>
      </c>
      <c r="BH76">
        <v>-0.49232600654737002</v>
      </c>
      <c r="BI76">
        <v>0.14868490762737199</v>
      </c>
      <c r="BJ76">
        <v>3.4172354948805399</v>
      </c>
      <c r="BK76">
        <v>3.4363268842044601</v>
      </c>
      <c r="BL76">
        <v>2.2772593124352198</v>
      </c>
      <c r="BM76">
        <v>-0.44453109767982901</v>
      </c>
      <c r="BN76">
        <v>4.6531667384747202</v>
      </c>
      <c r="BO76">
        <v>19.398263408061599</v>
      </c>
      <c r="BP76">
        <v>9.1592250798398194</v>
      </c>
      <c r="BQ76">
        <v>3.5194118998391999</v>
      </c>
    </row>
    <row r="77" spans="1:69" x14ac:dyDescent="0.2">
      <c r="A77" t="s">
        <v>710</v>
      </c>
      <c r="B77" t="s">
        <v>711</v>
      </c>
      <c r="C77" t="s">
        <v>566</v>
      </c>
      <c r="D77" t="s">
        <v>567</v>
      </c>
      <c r="K77">
        <v>-1.3618677046690699</v>
      </c>
      <c r="L77">
        <v>0.80867850105467798</v>
      </c>
      <c r="M77">
        <v>0.182612665558995</v>
      </c>
      <c r="N77">
        <v>1.4256884314862599</v>
      </c>
      <c r="O77">
        <v>10.1219512195636</v>
      </c>
      <c r="P77">
        <v>0.53622428169519298</v>
      </c>
      <c r="Q77">
        <v>-6.0815119717912802</v>
      </c>
      <c r="R77">
        <v>8.9135802469581193</v>
      </c>
      <c r="S77">
        <v>8.59215597391084</v>
      </c>
      <c r="T77">
        <v>6.5501043839419797</v>
      </c>
      <c r="U77">
        <v>28.5378398237848</v>
      </c>
      <c r="V77">
        <v>16.6571395908502</v>
      </c>
      <c r="W77">
        <v>14.3081144649154</v>
      </c>
      <c r="X77">
        <v>16.032235939651901</v>
      </c>
      <c r="Y77">
        <v>4.4825378060043501</v>
      </c>
      <c r="Z77">
        <v>6.1359671868043399</v>
      </c>
      <c r="AA77">
        <v>5.8900610772396096</v>
      </c>
      <c r="AB77">
        <v>-0.67537806485471696</v>
      </c>
      <c r="AC77">
        <v>8.4172737831205193</v>
      </c>
      <c r="AD77">
        <v>19.064685144440599</v>
      </c>
      <c r="AE77">
        <v>-9.8087650705066096</v>
      </c>
      <c r="AF77">
        <v>-2.4286724828336799</v>
      </c>
      <c r="AG77">
        <v>7.0807153214108904</v>
      </c>
      <c r="AH77">
        <v>7.8173011822304801</v>
      </c>
      <c r="AI77">
        <v>5.1524812417476697</v>
      </c>
      <c r="AJ77">
        <v>35.722598229871501</v>
      </c>
      <c r="AK77">
        <v>10.527444011959201</v>
      </c>
      <c r="AL77">
        <v>3.5430659616603202</v>
      </c>
      <c r="AM77">
        <v>7.59387600185336</v>
      </c>
      <c r="AN77">
        <v>10.022173355323799</v>
      </c>
      <c r="AO77">
        <v>-8.4842486894882505</v>
      </c>
      <c r="AP77">
        <v>2.3952095808382898</v>
      </c>
      <c r="AQ77">
        <v>0.89480169396410603</v>
      </c>
      <c r="AR77">
        <v>7.9414486413732499</v>
      </c>
      <c r="AS77">
        <v>0.66245810926648097</v>
      </c>
      <c r="AT77">
        <v>-8.2378445339113604</v>
      </c>
      <c r="AU77">
        <v>0.67508910217079998</v>
      </c>
      <c r="AV77">
        <v>13.6740452028271</v>
      </c>
      <c r="AW77">
        <v>3.3273704789484699</v>
      </c>
      <c r="AX77">
        <v>9.9699712351289094</v>
      </c>
      <c r="AY77">
        <v>12.299476311482399</v>
      </c>
      <c r="AZ77">
        <v>17.240400834089701</v>
      </c>
      <c r="BA77">
        <v>44.356685876695103</v>
      </c>
      <c r="BB77">
        <v>8.4836440453028192</v>
      </c>
      <c r="BC77">
        <v>8.1492640296508192</v>
      </c>
      <c r="BD77">
        <v>33.249959882334402</v>
      </c>
      <c r="BE77">
        <v>23.600417677317001</v>
      </c>
      <c r="BF77">
        <v>7.4640219294451704</v>
      </c>
      <c r="BG77">
        <v>6.8900195159719102</v>
      </c>
      <c r="BH77">
        <v>9.5688995596862298</v>
      </c>
      <c r="BI77">
        <v>6.6281333723092404</v>
      </c>
      <c r="BJ77">
        <v>10.687115028423801</v>
      </c>
      <c r="BK77">
        <v>13.8330356586661</v>
      </c>
      <c r="BL77">
        <v>15.8096321719344</v>
      </c>
      <c r="BM77">
        <v>20.3563468559061</v>
      </c>
      <c r="BN77">
        <v>26.839522155772201</v>
      </c>
      <c r="BO77">
        <v>33.889879710089801</v>
      </c>
      <c r="BP77">
        <v>30.218827813527799</v>
      </c>
      <c r="BQ77">
        <v>21.037746057770999</v>
      </c>
    </row>
    <row r="78" spans="1:69" x14ac:dyDescent="0.2">
      <c r="A78" t="s">
        <v>712</v>
      </c>
      <c r="B78" t="s">
        <v>713</v>
      </c>
      <c r="C78" t="s">
        <v>566</v>
      </c>
      <c r="D78" t="s">
        <v>567</v>
      </c>
    </row>
    <row r="79" spans="1:69" x14ac:dyDescent="0.2">
      <c r="A79" t="s">
        <v>714</v>
      </c>
      <c r="B79" t="s">
        <v>715</v>
      </c>
      <c r="C79" t="s">
        <v>566</v>
      </c>
      <c r="D79" t="s">
        <v>567</v>
      </c>
    </row>
    <row r="80" spans="1:69" x14ac:dyDescent="0.2">
      <c r="A80" t="s">
        <v>716</v>
      </c>
      <c r="B80" t="s">
        <v>717</v>
      </c>
      <c r="C80" t="s">
        <v>566</v>
      </c>
      <c r="D80" t="s">
        <v>567</v>
      </c>
      <c r="E80">
        <v>3.4181272535079201</v>
      </c>
      <c r="F80">
        <v>1.6910019153395299</v>
      </c>
      <c r="G80">
        <v>4.3839827817266803</v>
      </c>
      <c r="H80">
        <v>4.9963818864528502</v>
      </c>
      <c r="I80">
        <v>10.2758607417486</v>
      </c>
      <c r="J80">
        <v>4.9405880675530804</v>
      </c>
      <c r="K80">
        <v>3.87365401861324</v>
      </c>
      <c r="L80">
        <v>5.3777818337285703</v>
      </c>
      <c r="M80">
        <v>9.1916679951951199</v>
      </c>
      <c r="N80">
        <v>2.2056109352124502</v>
      </c>
      <c r="O80">
        <v>2.7404204305122</v>
      </c>
      <c r="P80">
        <v>6.4757654306185604</v>
      </c>
      <c r="Q80">
        <v>6.6624978351532702</v>
      </c>
      <c r="R80">
        <v>10.7544718831368</v>
      </c>
      <c r="S80">
        <v>16.936399998927399</v>
      </c>
      <c r="T80">
        <v>17.8113972340212</v>
      </c>
      <c r="U80">
        <v>14.342693085225701</v>
      </c>
      <c r="V80">
        <v>11.7933469184053</v>
      </c>
      <c r="W80">
        <v>7.7993507455214504</v>
      </c>
      <c r="X80">
        <v>7.4669615131073801</v>
      </c>
      <c r="Y80">
        <v>11.5946192492107</v>
      </c>
      <c r="Z80">
        <v>11.3057566509548</v>
      </c>
      <c r="AA80">
        <v>9.5849276467744495</v>
      </c>
      <c r="AB80">
        <v>8.3662926064563994</v>
      </c>
      <c r="AC80">
        <v>7.0676563832817196</v>
      </c>
      <c r="AD80">
        <v>5.1956219542943503</v>
      </c>
      <c r="AE80">
        <v>2.93357920442326</v>
      </c>
      <c r="AF80">
        <v>4.1130288620505704</v>
      </c>
      <c r="AG80">
        <v>5.0859286139488002</v>
      </c>
      <c r="AH80">
        <v>6.5929098018912997</v>
      </c>
      <c r="AI80">
        <v>6.1495653117984901</v>
      </c>
      <c r="AJ80">
        <v>4.3102128984346502</v>
      </c>
      <c r="AK80">
        <v>2.91932319285011</v>
      </c>
      <c r="AL80">
        <v>2.19065319556436</v>
      </c>
      <c r="AM80">
        <v>1.08855677589404</v>
      </c>
      <c r="AN80">
        <v>0.79123940693849704</v>
      </c>
      <c r="AO80">
        <v>0.62919423812096498</v>
      </c>
      <c r="AP80">
        <v>1.1925588342583899</v>
      </c>
      <c r="AQ80">
        <v>1.3994737857984001</v>
      </c>
      <c r="AR80">
        <v>1.1622315566944399</v>
      </c>
      <c r="AS80">
        <v>3.0421008066779498</v>
      </c>
      <c r="AT80">
        <v>2.5784408009889499</v>
      </c>
      <c r="AU80">
        <v>1.5712201278937901</v>
      </c>
      <c r="AV80">
        <v>0.87744038625478504</v>
      </c>
      <c r="AW80">
        <v>0.18712055908441799</v>
      </c>
      <c r="AX80">
        <v>0.62387445002519004</v>
      </c>
      <c r="AY80">
        <v>1.5666638070438601</v>
      </c>
      <c r="AZ80">
        <v>2.5106656524034001</v>
      </c>
      <c r="BA80">
        <v>4.0659535535837898</v>
      </c>
      <c r="BB80">
        <v>-9.1736038443034204E-7</v>
      </c>
      <c r="BC80">
        <v>1.1841352315464599</v>
      </c>
      <c r="BD80">
        <v>3.4168075425521098</v>
      </c>
      <c r="BE80">
        <v>2.8083362256157298</v>
      </c>
      <c r="BF80">
        <v>1.4782861568880901</v>
      </c>
      <c r="BG80">
        <v>1.04119621178439</v>
      </c>
      <c r="BH80">
        <v>-0.207928839905268</v>
      </c>
      <c r="BI80">
        <v>0.35668450089169501</v>
      </c>
      <c r="BJ80">
        <v>0.75401504708434597</v>
      </c>
      <c r="BK80">
        <v>1.0838209840930499</v>
      </c>
      <c r="BL80">
        <v>1.0240939296342999</v>
      </c>
      <c r="BM80">
        <v>0.29055455565323901</v>
      </c>
      <c r="BN80">
        <v>2.1945743234000701</v>
      </c>
      <c r="BO80">
        <v>7.1235077330140202</v>
      </c>
      <c r="BP80">
        <v>6.2506432215476204</v>
      </c>
      <c r="BQ80">
        <v>1.5656890623161499</v>
      </c>
    </row>
    <row r="81" spans="1:69" x14ac:dyDescent="0.2">
      <c r="A81" t="s">
        <v>718</v>
      </c>
      <c r="B81" t="s">
        <v>719</v>
      </c>
      <c r="C81" t="s">
        <v>566</v>
      </c>
      <c r="D81" t="s">
        <v>567</v>
      </c>
      <c r="O81">
        <v>4.1241785633356702</v>
      </c>
      <c r="P81">
        <v>9.1381936887920006</v>
      </c>
      <c r="Q81">
        <v>21.978504057906999</v>
      </c>
      <c r="R81">
        <v>11.0853182063401</v>
      </c>
      <c r="S81">
        <v>14.4984695078881</v>
      </c>
      <c r="T81">
        <v>13.0648809829824</v>
      </c>
      <c r="U81">
        <v>11.4324364264689</v>
      </c>
      <c r="V81">
        <v>7.00630444983923</v>
      </c>
      <c r="W81">
        <v>6.1080710050150504</v>
      </c>
      <c r="X81">
        <v>7.8067582495211303</v>
      </c>
      <c r="Y81">
        <v>14.4928744064522</v>
      </c>
      <c r="Z81">
        <v>11.180666763762</v>
      </c>
      <c r="AA81">
        <v>7.0315568938948703</v>
      </c>
      <c r="AB81">
        <v>6.70418399801419</v>
      </c>
      <c r="AC81">
        <v>5.2912176107243196</v>
      </c>
      <c r="AD81">
        <v>4.4209723962190797</v>
      </c>
      <c r="AE81">
        <v>1.79884248433801</v>
      </c>
      <c r="AF81">
        <v>5.6637747585522096</v>
      </c>
      <c r="AG81">
        <v>11.7583268783888</v>
      </c>
      <c r="AH81">
        <v>6.1893540338235402</v>
      </c>
      <c r="AI81">
        <v>8.1913713204096901</v>
      </c>
      <c r="AJ81">
        <v>6.4973455598454697</v>
      </c>
      <c r="AK81">
        <v>4.8830227156861499</v>
      </c>
      <c r="AL81">
        <v>5.2065892519576398</v>
      </c>
      <c r="AM81">
        <v>0.81666666666701104</v>
      </c>
      <c r="AN81">
        <v>2.16564721441536</v>
      </c>
      <c r="AO81">
        <v>3.0501618122979699</v>
      </c>
      <c r="AP81">
        <v>3.3681400643794301</v>
      </c>
      <c r="AQ81">
        <v>5.7116816041311802</v>
      </c>
      <c r="AR81">
        <v>1.9686736600091901</v>
      </c>
      <c r="AS81">
        <v>1.09216459977387</v>
      </c>
      <c r="AT81">
        <v>4.2726702446510503</v>
      </c>
      <c r="AU81">
        <v>0.76203208556120605</v>
      </c>
      <c r="AV81">
        <v>4.1727477776303399</v>
      </c>
      <c r="AW81">
        <v>2.827485193912</v>
      </c>
      <c r="AX81">
        <v>2.36576453830433</v>
      </c>
      <c r="AY81">
        <v>2.4908363878707802</v>
      </c>
      <c r="AZ81">
        <v>4.8037064130698797</v>
      </c>
      <c r="BA81">
        <v>7.7322785791842099</v>
      </c>
      <c r="BB81">
        <v>3.1310355901596698</v>
      </c>
      <c r="BC81">
        <v>3.6890122967075998</v>
      </c>
      <c r="BD81">
        <v>7.2781178270850004</v>
      </c>
      <c r="BE81">
        <v>3.4233752340197898</v>
      </c>
      <c r="BF81">
        <v>2.9135419360399202</v>
      </c>
      <c r="BG81">
        <v>0.51930647457910595</v>
      </c>
      <c r="BH81">
        <v>1.3748854262144601</v>
      </c>
      <c r="BI81">
        <v>3.8632253822127698</v>
      </c>
      <c r="BJ81">
        <v>3.3475783475783101</v>
      </c>
      <c r="BK81">
        <v>4.0814763764454201</v>
      </c>
      <c r="BL81">
        <v>1.7938864751455501</v>
      </c>
      <c r="BM81">
        <v>-1.70014167847317</v>
      </c>
      <c r="BN81">
        <v>1.53454853751591</v>
      </c>
      <c r="BO81">
        <v>6.0788243152972399</v>
      </c>
      <c r="BP81">
        <v>2.9754408060453801</v>
      </c>
      <c r="BQ81">
        <v>3.8908423788410502</v>
      </c>
    </row>
    <row r="82" spans="1:69" x14ac:dyDescent="0.2">
      <c r="A82" t="s">
        <v>720</v>
      </c>
      <c r="B82" t="s">
        <v>721</v>
      </c>
      <c r="C82" t="s">
        <v>566</v>
      </c>
      <c r="D82" t="s">
        <v>567</v>
      </c>
      <c r="E82">
        <v>4.1399357551843599</v>
      </c>
      <c r="F82">
        <v>2.4004610454630999</v>
      </c>
      <c r="G82">
        <v>5.3312800706563896</v>
      </c>
      <c r="H82">
        <v>4.9991528979684903</v>
      </c>
      <c r="I82">
        <v>3.2111917029310502</v>
      </c>
      <c r="J82">
        <v>2.70310455873084</v>
      </c>
      <c r="K82">
        <v>2.6020007663645099</v>
      </c>
      <c r="L82">
        <v>2.7917770943514202</v>
      </c>
      <c r="M82">
        <v>4.5432048640201401</v>
      </c>
      <c r="N82">
        <v>6.0459628417389997</v>
      </c>
      <c r="O82">
        <v>5.2996412456266704</v>
      </c>
      <c r="P82">
        <v>5.3975186559511004</v>
      </c>
      <c r="Q82">
        <v>6.06300309718186</v>
      </c>
      <c r="R82">
        <v>7.3806010639891699</v>
      </c>
      <c r="S82">
        <v>13.649317472813699</v>
      </c>
      <c r="T82">
        <v>11.6859272493228</v>
      </c>
      <c r="U82">
        <v>9.6254957815553208</v>
      </c>
      <c r="V82">
        <v>9.4945546719042504</v>
      </c>
      <c r="W82">
        <v>9.2505584672443995</v>
      </c>
      <c r="X82">
        <v>10.6467341716662</v>
      </c>
      <c r="Y82">
        <v>13.5625788483016</v>
      </c>
      <c r="Z82">
        <v>13.314405568007199</v>
      </c>
      <c r="AA82">
        <v>11.978471952380399</v>
      </c>
      <c r="AB82">
        <v>9.4595484723531502</v>
      </c>
      <c r="AC82">
        <v>7.6738026224731799</v>
      </c>
      <c r="AD82">
        <v>5.83109973854513</v>
      </c>
      <c r="AE82">
        <v>2.53852591781413</v>
      </c>
      <c r="AF82">
        <v>3.2888982140013501</v>
      </c>
      <c r="AG82">
        <v>2.7008152750811401</v>
      </c>
      <c r="AH82">
        <v>3.4983022070075198</v>
      </c>
      <c r="AI82">
        <v>3.1942833802948098</v>
      </c>
      <c r="AJ82">
        <v>3.21340732409677</v>
      </c>
      <c r="AK82">
        <v>2.3637604626935498</v>
      </c>
      <c r="AL82">
        <v>2.1044627712464199</v>
      </c>
      <c r="AM82">
        <v>1.65551532926999</v>
      </c>
      <c r="AN82">
        <v>1.7964814209558899</v>
      </c>
      <c r="AO82">
        <v>1.9828836508973799</v>
      </c>
      <c r="AP82">
        <v>1.20394294026963</v>
      </c>
      <c r="AQ82">
        <v>0.65112686783307205</v>
      </c>
      <c r="AR82">
        <v>0.53714163913459601</v>
      </c>
      <c r="AS82">
        <v>1.67595988720928</v>
      </c>
      <c r="AT82">
        <v>1.6347807954959901</v>
      </c>
      <c r="AU82">
        <v>1.9234122872706301</v>
      </c>
      <c r="AV82">
        <v>2.09847219146919</v>
      </c>
      <c r="AW82">
        <v>2.14208964640238</v>
      </c>
      <c r="AX82">
        <v>1.7458693638048699</v>
      </c>
      <c r="AY82">
        <v>1.67512449608726</v>
      </c>
      <c r="AZ82">
        <v>1.48799805953859</v>
      </c>
      <c r="BA82">
        <v>2.8128619491478499</v>
      </c>
      <c r="BB82">
        <v>8.7620478157465306E-2</v>
      </c>
      <c r="BC82">
        <v>1.53112270420918</v>
      </c>
      <c r="BD82">
        <v>2.1115979517499999</v>
      </c>
      <c r="BE82">
        <v>1.95419531613509</v>
      </c>
      <c r="BF82">
        <v>0.86371549786180402</v>
      </c>
      <c r="BG82">
        <v>0.50775882293798902</v>
      </c>
      <c r="BH82">
        <v>3.7514380512518097E-2</v>
      </c>
      <c r="BI82">
        <v>0.18333486112376399</v>
      </c>
      <c r="BJ82">
        <v>1.03228275064681</v>
      </c>
      <c r="BK82">
        <v>1.8508150831549199</v>
      </c>
      <c r="BL82">
        <v>1.1082549228829299</v>
      </c>
      <c r="BM82">
        <v>0.47649885272506498</v>
      </c>
      <c r="BN82">
        <v>1.6423314103839299</v>
      </c>
      <c r="BO82">
        <v>5.2223674836972496</v>
      </c>
      <c r="BP82">
        <v>4.8783572650844</v>
      </c>
      <c r="BQ82">
        <v>1.9990494229146201</v>
      </c>
    </row>
    <row r="83" spans="1:69" x14ac:dyDescent="0.2">
      <c r="A83" t="s">
        <v>722</v>
      </c>
      <c r="B83" t="s">
        <v>723</v>
      </c>
      <c r="C83" t="s">
        <v>566</v>
      </c>
      <c r="D83" t="s">
        <v>567</v>
      </c>
    </row>
    <row r="84" spans="1:69" x14ac:dyDescent="0.2">
      <c r="A84" t="s">
        <v>724</v>
      </c>
      <c r="B84" t="s">
        <v>725</v>
      </c>
      <c r="C84" t="s">
        <v>566</v>
      </c>
      <c r="D84" t="s">
        <v>567</v>
      </c>
      <c r="AS84">
        <v>2.1585181061941912</v>
      </c>
      <c r="AT84">
        <v>0.50249735129402739</v>
      </c>
      <c r="AU84">
        <v>-0.11144242643294471</v>
      </c>
      <c r="AV84">
        <v>0.12664334820890311</v>
      </c>
      <c r="AW84">
        <v>2.2766969824730401</v>
      </c>
      <c r="AX84">
        <v>4.257699782109416</v>
      </c>
      <c r="AY84">
        <v>4.6373700858563458</v>
      </c>
      <c r="AZ84">
        <v>3.3063427800269909</v>
      </c>
      <c r="BA84">
        <v>8.4237256624618642</v>
      </c>
      <c r="BB84">
        <v>6.3936025773520058</v>
      </c>
      <c r="BC84">
        <v>3.313709631362165</v>
      </c>
      <c r="BD84">
        <v>5.0825940389037108</v>
      </c>
      <c r="BE84">
        <v>5.0185035304561634</v>
      </c>
      <c r="BF84">
        <v>1.752327373507615</v>
      </c>
      <c r="BG84">
        <v>0.65028489176794424</v>
      </c>
      <c r="BH84">
        <v>-0.29811583738070019</v>
      </c>
      <c r="BI84">
        <v>-1.0374680640534899</v>
      </c>
      <c r="BJ84">
        <v>0.58225373525488966</v>
      </c>
      <c r="BK84">
        <v>1.4984002359373669</v>
      </c>
      <c r="BL84">
        <v>1.923851707879231</v>
      </c>
      <c r="BM84">
        <v>0.55459463085317429</v>
      </c>
      <c r="BN84">
        <v>3.1912840659746631</v>
      </c>
      <c r="BO84">
        <v>5.4087437547906658</v>
      </c>
    </row>
    <row r="85" spans="1:69" x14ac:dyDescent="0.2">
      <c r="A85" t="s">
        <v>726</v>
      </c>
      <c r="B85" t="s">
        <v>727</v>
      </c>
      <c r="C85" t="s">
        <v>566</v>
      </c>
      <c r="D85" t="s">
        <v>567</v>
      </c>
      <c r="H85">
        <v>7.1583333324999563</v>
      </c>
      <c r="I85">
        <v>3.3284081190083041</v>
      </c>
      <c r="J85">
        <v>2.4384736959591939</v>
      </c>
      <c r="K85">
        <v>3.6441113809676948</v>
      </c>
      <c r="L85">
        <v>1.977741546826663</v>
      </c>
      <c r="M85">
        <v>2.335604059298392</v>
      </c>
      <c r="N85">
        <v>2.9751392473964988</v>
      </c>
      <c r="O85">
        <v>3.812664907667902</v>
      </c>
      <c r="P85">
        <v>3.8632608970157629</v>
      </c>
      <c r="Q85">
        <v>3.4870916434787</v>
      </c>
      <c r="R85">
        <v>6.2071411681433872</v>
      </c>
      <c r="S85">
        <v>12.07280418566191</v>
      </c>
      <c r="T85">
        <v>28.45294263723375</v>
      </c>
      <c r="U85">
        <v>20.171564463972071</v>
      </c>
      <c r="V85">
        <v>13.85256908628412</v>
      </c>
      <c r="W85">
        <v>10.764169097680741</v>
      </c>
      <c r="X85">
        <v>7.9526985375144381</v>
      </c>
      <c r="Y85">
        <v>12.34035925656025</v>
      </c>
      <c r="Z85">
        <v>8.7065021489300545</v>
      </c>
      <c r="AA85">
        <v>16.685796879749152</v>
      </c>
      <c r="AB85">
        <v>10.671936758893381</v>
      </c>
      <c r="AC85">
        <v>5.8571428571429509</v>
      </c>
      <c r="AD85">
        <v>7.3549257759783</v>
      </c>
      <c r="AE85">
        <v>6.2853551225645088</v>
      </c>
      <c r="AF85">
        <v>-0.94618568894144117</v>
      </c>
      <c r="AG85">
        <v>-8.7761194029851097</v>
      </c>
      <c r="AH85">
        <v>6.7408376963349834</v>
      </c>
      <c r="AI85">
        <v>7.72532188841208</v>
      </c>
      <c r="AJ85">
        <v>-11.68611269208882</v>
      </c>
      <c r="AK85">
        <v>-9.5429133033657543</v>
      </c>
      <c r="AL85">
        <v>0.53374655647419122</v>
      </c>
      <c r="AM85">
        <v>36.11624569629852</v>
      </c>
      <c r="AN85">
        <v>9.6465310407961589</v>
      </c>
      <c r="AO85">
        <v>0.68969337728163826</v>
      </c>
      <c r="AP85">
        <v>3.973450075452996</v>
      </c>
      <c r="AQ85">
        <v>1.448738542945982</v>
      </c>
      <c r="AR85">
        <v>-1.9366039760362601</v>
      </c>
      <c r="AS85">
        <v>0.50492002583485862</v>
      </c>
      <c r="AT85">
        <v>2.1376205270146489</v>
      </c>
      <c r="AU85">
        <v>3.6682889397139408E-2</v>
      </c>
      <c r="AV85">
        <v>2.2353531355153611</v>
      </c>
      <c r="AW85">
        <v>0.40820530743925021</v>
      </c>
      <c r="AX85">
        <v>3.7083333333330351</v>
      </c>
      <c r="AY85">
        <v>-1.409401366009797</v>
      </c>
      <c r="AZ85">
        <v>5.03031883679951</v>
      </c>
      <c r="BA85">
        <v>5.2643014557528529</v>
      </c>
      <c r="BB85">
        <v>1.8857075457791841</v>
      </c>
      <c r="BC85">
        <v>1.46154402720469</v>
      </c>
      <c r="BD85">
        <v>1.26331707837421</v>
      </c>
      <c r="BE85">
        <v>2.6524182869562609</v>
      </c>
      <c r="BF85">
        <v>0.50544105891561453</v>
      </c>
      <c r="BG85">
        <v>4.6904575182628374</v>
      </c>
      <c r="BH85">
        <v>-0.33879518875340592</v>
      </c>
      <c r="BI85">
        <v>2.1067071278405431</v>
      </c>
      <c r="BJ85">
        <v>2.6519258314390179</v>
      </c>
      <c r="BK85">
        <v>4.7490665208322147</v>
      </c>
      <c r="BL85">
        <v>2.464567561511867</v>
      </c>
      <c r="BM85">
        <v>1.3527611067533261</v>
      </c>
      <c r="BN85">
        <v>1.0869074651940951</v>
      </c>
      <c r="BO85">
        <v>4.2312479827457947</v>
      </c>
      <c r="BP85">
        <v>3.629015341853759</v>
      </c>
      <c r="BQ85">
        <v>1.17311998381218</v>
      </c>
    </row>
    <row r="86" spans="1:69" x14ac:dyDescent="0.2">
      <c r="A86" t="s">
        <v>728</v>
      </c>
      <c r="B86" t="s">
        <v>729</v>
      </c>
      <c r="C86" t="s">
        <v>566</v>
      </c>
      <c r="D86" t="s">
        <v>567</v>
      </c>
      <c r="E86">
        <v>1.003575703901721</v>
      </c>
      <c r="F86">
        <v>3.4474962304661951</v>
      </c>
      <c r="G86">
        <v>4.1964988823855123</v>
      </c>
      <c r="H86">
        <v>2.0185435597622901</v>
      </c>
      <c r="I86">
        <v>3.2815869469721251</v>
      </c>
      <c r="J86">
        <v>4.773774553869143</v>
      </c>
      <c r="K86">
        <v>3.9096177921188882</v>
      </c>
      <c r="L86">
        <v>2.4821156047480391</v>
      </c>
      <c r="M86">
        <v>4.697427988272449</v>
      </c>
      <c r="N86">
        <v>5.44666363048887</v>
      </c>
      <c r="O86">
        <v>6.3665684172744061</v>
      </c>
      <c r="P86">
        <v>9.4448374233713341</v>
      </c>
      <c r="Q86">
        <v>7.0710983947979704</v>
      </c>
      <c r="R86">
        <v>9.1960331665781219</v>
      </c>
      <c r="S86">
        <v>16.04401118898614</v>
      </c>
      <c r="T86">
        <v>24.207287674329109</v>
      </c>
      <c r="U86">
        <v>16.559522558808371</v>
      </c>
      <c r="V86">
        <v>15.84026674587677</v>
      </c>
      <c r="W86">
        <v>8.2631410386076816</v>
      </c>
      <c r="X86">
        <v>13.42127997740122</v>
      </c>
      <c r="Y86">
        <v>17.965924265685722</v>
      </c>
      <c r="Z86">
        <v>11.87662651422964</v>
      </c>
      <c r="AA86">
        <v>8.5988638333218574</v>
      </c>
      <c r="AB86">
        <v>4.6093032726977921</v>
      </c>
      <c r="AC86">
        <v>4.9607109782192653</v>
      </c>
      <c r="AD86">
        <v>6.0713943401511861</v>
      </c>
      <c r="AE86">
        <v>3.4276094036931442</v>
      </c>
      <c r="AF86">
        <v>4.1489223205294516</v>
      </c>
      <c r="AG86">
        <v>4.1553517158310234</v>
      </c>
      <c r="AH86">
        <v>5.7602490918526161</v>
      </c>
      <c r="AI86">
        <v>8.0634609093883274</v>
      </c>
      <c r="AJ86">
        <v>7.4617829574693353</v>
      </c>
      <c r="AK86">
        <v>4.5915492957746089</v>
      </c>
      <c r="AL86">
        <v>2.5585779692970481</v>
      </c>
      <c r="AM86">
        <v>2.2190126050420451</v>
      </c>
      <c r="AN86">
        <v>2.6974951830443179</v>
      </c>
      <c r="AO86">
        <v>2.8517823639774891</v>
      </c>
      <c r="AP86">
        <v>2.2011431351088189</v>
      </c>
      <c r="AQ86">
        <v>1.820561637315566</v>
      </c>
      <c r="AR86">
        <v>1.752950800514202</v>
      </c>
      <c r="AS86">
        <v>1.182956242104084</v>
      </c>
      <c r="AT86">
        <v>1.532349602724177</v>
      </c>
      <c r="AU86">
        <v>1.52040245947455</v>
      </c>
      <c r="AV86">
        <v>1.3765003854201301</v>
      </c>
      <c r="AW86">
        <v>1.390397566804219</v>
      </c>
      <c r="AX86">
        <v>2.0891364902506959</v>
      </c>
      <c r="AY86">
        <v>2.4556616643929048</v>
      </c>
      <c r="AZ86">
        <v>2.3865615077332709</v>
      </c>
      <c r="BA86">
        <v>3.5214085634253869</v>
      </c>
      <c r="BB86">
        <v>1.961731735601091</v>
      </c>
      <c r="BC86">
        <v>2.492654724670655</v>
      </c>
      <c r="BD86">
        <v>3.8561124468282002</v>
      </c>
      <c r="BE86">
        <v>2.573234796545302</v>
      </c>
      <c r="BF86">
        <v>2.2916666666665941</v>
      </c>
      <c r="BG86">
        <v>1.4511201629327919</v>
      </c>
      <c r="BH86">
        <v>0.36804684232536039</v>
      </c>
      <c r="BI86">
        <v>1.0084173681140951</v>
      </c>
      <c r="BJ86">
        <v>2.5577557755774731</v>
      </c>
      <c r="BK86">
        <v>2.292839903459376</v>
      </c>
      <c r="BL86">
        <v>1.738104600865128</v>
      </c>
      <c r="BM86">
        <v>0.98948670377249126</v>
      </c>
      <c r="BN86">
        <v>2.51837109614213</v>
      </c>
      <c r="BO86">
        <v>7.9220488314790227</v>
      </c>
      <c r="BP86">
        <v>6.7939670679396258</v>
      </c>
      <c r="BQ86">
        <v>3.2715729463592012</v>
      </c>
    </row>
    <row r="87" spans="1:69" x14ac:dyDescent="0.2">
      <c r="A87" t="s">
        <v>730</v>
      </c>
      <c r="B87" t="s">
        <v>731</v>
      </c>
      <c r="C87" t="s">
        <v>566</v>
      </c>
      <c r="D87" t="s">
        <v>567</v>
      </c>
      <c r="AN87">
        <v>162.71715215037699</v>
      </c>
      <c r="AO87">
        <v>39.35749999871458</v>
      </c>
      <c r="AP87">
        <v>7.0876176294872613</v>
      </c>
      <c r="AQ87">
        <v>3.5668078127878289</v>
      </c>
      <c r="AR87">
        <v>19.19267582188947</v>
      </c>
      <c r="AS87">
        <v>4.0639620138259609</v>
      </c>
      <c r="AT87">
        <v>4.6460444205863398</v>
      </c>
      <c r="AU87">
        <v>5.5878373000079433</v>
      </c>
      <c r="AV87">
        <v>0.83773453153656796</v>
      </c>
      <c r="AW87">
        <v>5.6563263619113187</v>
      </c>
      <c r="AX87">
        <v>8.2470904311415811</v>
      </c>
      <c r="AY87">
        <v>9.1609650839449674</v>
      </c>
      <c r="AZ87">
        <v>9.2448974559240362</v>
      </c>
      <c r="BA87">
        <v>9.9994876155274692</v>
      </c>
      <c r="BB87">
        <v>1.727514611379096</v>
      </c>
      <c r="BC87">
        <v>7.1101789748609887</v>
      </c>
      <c r="BD87">
        <v>8.5429333333333002</v>
      </c>
      <c r="BE87">
        <v>-0.94365885327096399</v>
      </c>
      <c r="BF87">
        <v>-0.51205841094709237</v>
      </c>
      <c r="BG87">
        <v>3.0688121037954308</v>
      </c>
      <c r="BH87">
        <v>4.0035782069509729</v>
      </c>
      <c r="BI87">
        <v>2.1349271393912121</v>
      </c>
      <c r="BJ87">
        <v>6.0353172527211694</v>
      </c>
      <c r="BK87">
        <v>2.615244713976705</v>
      </c>
      <c r="BL87">
        <v>4.852898216967227</v>
      </c>
      <c r="BM87">
        <v>5.2024648897534043</v>
      </c>
      <c r="BN87">
        <v>9.5669143382476918</v>
      </c>
      <c r="BO87">
        <v>11.89816542031976</v>
      </c>
      <c r="BP87">
        <v>2.4877605657871462</v>
      </c>
      <c r="BQ87">
        <v>1.109717580220962</v>
      </c>
    </row>
    <row r="88" spans="1:69" x14ac:dyDescent="0.2">
      <c r="A88" t="s">
        <v>732</v>
      </c>
      <c r="B88" t="s">
        <v>733</v>
      </c>
      <c r="C88" t="s">
        <v>566</v>
      </c>
      <c r="D88" t="s">
        <v>567</v>
      </c>
      <c r="J88">
        <v>26.444784849017331</v>
      </c>
      <c r="K88">
        <v>13.237885462653869</v>
      </c>
      <c r="L88">
        <v>-8.4224858978028294</v>
      </c>
      <c r="M88">
        <v>7.8947368421053898</v>
      </c>
      <c r="N88">
        <v>7.3170731626012477</v>
      </c>
      <c r="O88">
        <v>3.0303030305326542</v>
      </c>
      <c r="P88">
        <v>9.5588235374677222</v>
      </c>
      <c r="Q88">
        <v>10.067114093959489</v>
      </c>
      <c r="R88">
        <v>17.682926823171069</v>
      </c>
      <c r="S88">
        <v>18.13471502684633</v>
      </c>
      <c r="T88">
        <v>29.824561404816809</v>
      </c>
      <c r="U88">
        <v>56.081081082975579</v>
      </c>
      <c r="V88">
        <v>116.4502164536386</v>
      </c>
      <c r="W88">
        <v>73.091666667343034</v>
      </c>
      <c r="X88">
        <v>54.441288334561612</v>
      </c>
      <c r="Y88">
        <v>50.070139343636441</v>
      </c>
      <c r="Z88">
        <v>116.5036039965411</v>
      </c>
      <c r="AA88">
        <v>22.295566408089329</v>
      </c>
      <c r="AB88">
        <v>122.8745145725921</v>
      </c>
      <c r="AC88">
        <v>39.665313794726757</v>
      </c>
      <c r="AD88">
        <v>10.30544066982954</v>
      </c>
      <c r="AE88">
        <v>24.565416076500071</v>
      </c>
      <c r="AF88">
        <v>39.815067877536322</v>
      </c>
      <c r="AG88">
        <v>31.359267626476839</v>
      </c>
      <c r="AH88">
        <v>25.22369202958248</v>
      </c>
      <c r="AI88">
        <v>37.259066485567082</v>
      </c>
      <c r="AJ88">
        <v>18.031439008984911</v>
      </c>
      <c r="AK88">
        <v>10.056116744884131</v>
      </c>
      <c r="AL88">
        <v>24.95984247424968</v>
      </c>
      <c r="AM88">
        <v>24.870255436957631</v>
      </c>
      <c r="AN88">
        <v>59.461553699144623</v>
      </c>
      <c r="AO88">
        <v>46.561019676228227</v>
      </c>
      <c r="AP88">
        <v>27.88520864075274</v>
      </c>
      <c r="AQ88">
        <v>14.62416666666746</v>
      </c>
      <c r="AR88">
        <v>4.8653978507752846</v>
      </c>
      <c r="AS88">
        <v>40.240933123914012</v>
      </c>
      <c r="AT88">
        <v>41.509496287803017</v>
      </c>
      <c r="AU88">
        <v>9.3609323956031272</v>
      </c>
      <c r="AV88">
        <v>29.77297971603836</v>
      </c>
      <c r="AW88">
        <v>18.042738823256489</v>
      </c>
      <c r="AX88">
        <v>15.438992015590831</v>
      </c>
      <c r="AY88">
        <v>11.67918393924918</v>
      </c>
      <c r="AZ88">
        <v>10.7342665456292</v>
      </c>
      <c r="BA88">
        <v>16.494639613412009</v>
      </c>
      <c r="BB88">
        <v>19.24694822208571</v>
      </c>
      <c r="BC88">
        <v>10.73338983549149</v>
      </c>
      <c r="BD88">
        <v>8.7284593709301994</v>
      </c>
      <c r="BE88">
        <v>11.186340944106719</v>
      </c>
      <c r="BF88">
        <v>11.66619230717286</v>
      </c>
      <c r="BG88">
        <v>15.48961603333184</v>
      </c>
      <c r="BH88">
        <v>17.149969500787758</v>
      </c>
      <c r="BI88">
        <v>17.454634707086761</v>
      </c>
      <c r="BJ88">
        <v>12.371921550704849</v>
      </c>
      <c r="BK88">
        <v>7.8087651661070296</v>
      </c>
      <c r="BL88">
        <v>7.1436400333085688</v>
      </c>
      <c r="BM88">
        <v>9.8872895626994417</v>
      </c>
      <c r="BN88">
        <v>9.9710886750443954</v>
      </c>
      <c r="BO88">
        <v>31.255895104901629</v>
      </c>
      <c r="BP88">
        <v>38.106965629650148</v>
      </c>
      <c r="BQ88">
        <v>22.84832811578422</v>
      </c>
    </row>
    <row r="89" spans="1:69" x14ac:dyDescent="0.2">
      <c r="A89" t="s">
        <v>734</v>
      </c>
      <c r="B89" t="s">
        <v>735</v>
      </c>
      <c r="C89" t="s">
        <v>566</v>
      </c>
      <c r="D89" t="s">
        <v>567</v>
      </c>
    </row>
    <row r="90" spans="1:69" x14ac:dyDescent="0.2">
      <c r="A90" t="s">
        <v>736</v>
      </c>
      <c r="B90" t="s">
        <v>737</v>
      </c>
      <c r="C90" t="s">
        <v>566</v>
      </c>
      <c r="D90" t="s">
        <v>567</v>
      </c>
      <c r="AX90">
        <v>31.3733025877534</v>
      </c>
      <c r="AY90">
        <v>34.695270599707221</v>
      </c>
      <c r="AZ90">
        <v>18.175565610859739</v>
      </c>
      <c r="BA90">
        <v>23.06561293879799</v>
      </c>
      <c r="BB90">
        <v>4.6843886897650409</v>
      </c>
      <c r="BC90">
        <v>15.050268855900081</v>
      </c>
      <c r="BD90">
        <v>21.316926854257702</v>
      </c>
      <c r="BE90">
        <v>15.2262941038638</v>
      </c>
      <c r="BF90">
        <v>11.887588448182759</v>
      </c>
      <c r="BG90">
        <v>6.150505567064199</v>
      </c>
      <c r="BH90">
        <v>11.78008250298339</v>
      </c>
      <c r="BI90">
        <v>8.1726811227513156</v>
      </c>
      <c r="BJ90">
        <v>8.9143594791309706</v>
      </c>
      <c r="BK90">
        <v>9.8276170125919116</v>
      </c>
      <c r="BL90">
        <v>9.4700103925301242</v>
      </c>
      <c r="BM90">
        <v>10.601620338716661</v>
      </c>
      <c r="BN90">
        <v>12.59728825669343</v>
      </c>
      <c r="BO90">
        <v>10.49304099844241</v>
      </c>
      <c r="BP90">
        <v>7.8049759192797348</v>
      </c>
      <c r="BQ90">
        <v>8.1231391494859615</v>
      </c>
    </row>
    <row r="91" spans="1:69" x14ac:dyDescent="0.2">
      <c r="A91" t="s">
        <v>738</v>
      </c>
      <c r="B91" t="s">
        <v>739</v>
      </c>
      <c r="C91" t="s">
        <v>566</v>
      </c>
      <c r="D91" t="s">
        <v>567</v>
      </c>
      <c r="G91">
        <v>1.7876178761051711</v>
      </c>
      <c r="H91">
        <v>4.6161282529872132</v>
      </c>
      <c r="I91">
        <v>-4.5356537812367899</v>
      </c>
      <c r="J91">
        <v>1.2180366216885561</v>
      </c>
      <c r="K91">
        <v>0.23908192532821959</v>
      </c>
      <c r="L91">
        <v>1.407218953816767</v>
      </c>
      <c r="M91">
        <v>4.1787534301288716</v>
      </c>
      <c r="N91">
        <v>5.0120409388401654</v>
      </c>
      <c r="O91">
        <v>-1.9850938796199511</v>
      </c>
      <c r="P91">
        <v>3.0562257804500841</v>
      </c>
      <c r="Q91">
        <v>8.698119900794353</v>
      </c>
      <c r="R91">
        <v>6.9186084458901949</v>
      </c>
      <c r="S91">
        <v>9.2363103596685328</v>
      </c>
      <c r="T91">
        <v>25.924999999499938</v>
      </c>
      <c r="U91">
        <v>17.027331083251941</v>
      </c>
      <c r="V91">
        <v>12.38973083012857</v>
      </c>
      <c r="W91">
        <v>8.8553459121409102</v>
      </c>
      <c r="X91">
        <v>6.1289577073428152</v>
      </c>
      <c r="Y91">
        <v>6.8246156524779682</v>
      </c>
      <c r="Z91">
        <v>5.9442270061444518</v>
      </c>
      <c r="AA91">
        <v>10.855845455308909</v>
      </c>
      <c r="AB91">
        <v>10.636303676138549</v>
      </c>
      <c r="AC91">
        <v>22.09845941453268</v>
      </c>
      <c r="AD91">
        <v>18.319884874273018</v>
      </c>
      <c r="AE91">
        <v>56.560172013504022</v>
      </c>
      <c r="AF91">
        <v>23.52916695569413</v>
      </c>
      <c r="AG91">
        <v>11.69058688767633</v>
      </c>
      <c r="AH91">
        <v>8.2750160875159171</v>
      </c>
      <c r="AI91">
        <v>12.16778411306958</v>
      </c>
      <c r="AJ91">
        <v>8.6423432597343783</v>
      </c>
      <c r="AK91">
        <v>9.4865425061716326</v>
      </c>
      <c r="AL91">
        <v>6.463804227538466</v>
      </c>
      <c r="AM91">
        <v>1.710206323056372</v>
      </c>
      <c r="AN91">
        <v>6.9809744183055598</v>
      </c>
      <c r="AO91">
        <v>1.099488707710178</v>
      </c>
      <c r="AP91">
        <v>2.781227900232293</v>
      </c>
      <c r="AQ91">
        <v>1.114188411747133</v>
      </c>
      <c r="AR91">
        <v>3.812372053660197</v>
      </c>
      <c r="AS91">
        <v>0.84496956677370016</v>
      </c>
      <c r="AT91">
        <v>4.4925960923975428</v>
      </c>
      <c r="AU91">
        <v>8.6091247438632692</v>
      </c>
      <c r="AV91">
        <v>17.032866543198828</v>
      </c>
      <c r="AW91">
        <v>14.206743284556881</v>
      </c>
      <c r="AX91">
        <v>4.8386217754315668</v>
      </c>
      <c r="AY91">
        <v>2.0565034236599011</v>
      </c>
      <c r="AZ91">
        <v>5.3691347380195671</v>
      </c>
      <c r="BA91">
        <v>4.4436549094500979</v>
      </c>
      <c r="BB91">
        <v>4.561506876709827</v>
      </c>
      <c r="BC91">
        <v>5.0496807585740173</v>
      </c>
      <c r="BD91">
        <v>4.7958826618310999</v>
      </c>
      <c r="BE91">
        <v>4.2543219981389857</v>
      </c>
      <c r="BF91">
        <v>5.6991298963738197</v>
      </c>
      <c r="BG91">
        <v>5.9479993569662577</v>
      </c>
      <c r="BH91">
        <v>6.8084549457960994</v>
      </c>
      <c r="BI91">
        <v>7.2287927205792242</v>
      </c>
      <c r="BJ91">
        <v>8.0341897454591127</v>
      </c>
      <c r="BK91">
        <v>6.5209682394657262</v>
      </c>
      <c r="BL91">
        <v>7.1156762563119216</v>
      </c>
      <c r="BM91">
        <v>5.9312763656244059</v>
      </c>
      <c r="BN91">
        <v>7.3703475887661787</v>
      </c>
      <c r="BO91">
        <v>11.513119838050491</v>
      </c>
      <c r="BP91">
        <v>16.974212963232691</v>
      </c>
      <c r="BQ91">
        <v>11.56105328975111</v>
      </c>
    </row>
    <row r="92" spans="1:69" x14ac:dyDescent="0.2">
      <c r="A92" t="s">
        <v>740</v>
      </c>
      <c r="B92" t="s">
        <v>741</v>
      </c>
      <c r="C92" t="s">
        <v>566</v>
      </c>
      <c r="D92" t="s">
        <v>567</v>
      </c>
      <c r="AG92">
        <v>60.2817826333536</v>
      </c>
      <c r="AH92">
        <v>80.788140643623322</v>
      </c>
      <c r="AI92">
        <v>33.00197783180257</v>
      </c>
      <c r="AJ92">
        <v>57.595284750566357</v>
      </c>
      <c r="AK92">
        <v>69.583636399379316</v>
      </c>
      <c r="AL92">
        <v>48.108166068706673</v>
      </c>
      <c r="AM92">
        <v>15.176347431344119</v>
      </c>
      <c r="AN92">
        <v>45.365308362185608</v>
      </c>
      <c r="AO92">
        <v>50.73405496121191</v>
      </c>
      <c r="AP92">
        <v>49.100923576953051</v>
      </c>
      <c r="AQ92">
        <v>8.0137551896560275</v>
      </c>
      <c r="AR92">
        <v>-2.0863051322352719</v>
      </c>
      <c r="AS92">
        <v>8.6363209493027835</v>
      </c>
      <c r="AT92">
        <v>3.3481226552710792</v>
      </c>
      <c r="AU92">
        <v>3.3001217528375171</v>
      </c>
      <c r="AV92">
        <v>-3.5025855110342099</v>
      </c>
      <c r="AW92">
        <v>0.88330269693094343</v>
      </c>
      <c r="AX92">
        <v>3.3291992280285561</v>
      </c>
      <c r="AY92">
        <v>1.954737176289165</v>
      </c>
      <c r="AZ92">
        <v>4.6174377224199663</v>
      </c>
      <c r="BA92">
        <v>10.46007313547063</v>
      </c>
      <c r="BB92">
        <v>-1.6513973362077501</v>
      </c>
      <c r="BC92">
        <v>2.5178514017170142</v>
      </c>
      <c r="BD92">
        <v>5.0461022632020001</v>
      </c>
      <c r="BE92">
        <v>2.1305458027450279</v>
      </c>
      <c r="BF92">
        <v>1.2071255566840451</v>
      </c>
      <c r="BG92">
        <v>-1.5092446057049389</v>
      </c>
      <c r="BH92">
        <v>1.4767204891048471</v>
      </c>
      <c r="BI92">
        <v>1.503120558610882</v>
      </c>
      <c r="BJ92">
        <v>1.691114618222977</v>
      </c>
      <c r="BK92">
        <v>0.38132470279099151</v>
      </c>
      <c r="BL92">
        <v>0.24660026814782951</v>
      </c>
      <c r="BM92">
        <v>1.140009393932222</v>
      </c>
      <c r="BN92">
        <v>2.2424887957765849</v>
      </c>
      <c r="BO92">
        <v>9.3907593398520302</v>
      </c>
      <c r="BP92">
        <v>7.1022092855705923</v>
      </c>
      <c r="BQ92">
        <v>3.7655582577011399</v>
      </c>
    </row>
    <row r="93" spans="1:69" x14ac:dyDescent="0.2">
      <c r="A93" t="s">
        <v>742</v>
      </c>
      <c r="B93" t="s">
        <v>743</v>
      </c>
      <c r="C93" t="s">
        <v>566</v>
      </c>
      <c r="D93" t="s">
        <v>567</v>
      </c>
      <c r="AE93">
        <v>-17.640424092037129</v>
      </c>
      <c r="AF93">
        <v>-13.174472747192739</v>
      </c>
      <c r="AG93">
        <v>2.5236593059939132</v>
      </c>
      <c r="AH93">
        <v>6.1661538461536294</v>
      </c>
      <c r="AI93">
        <v>0.85787155112473545</v>
      </c>
      <c r="AJ93">
        <v>-3.425287356322015</v>
      </c>
      <c r="AK93">
        <v>-4.2787431563912879</v>
      </c>
      <c r="AL93">
        <v>5.4522847373327981</v>
      </c>
      <c r="AM93">
        <v>31.841016841638542</v>
      </c>
      <c r="AN93">
        <v>19.872434948347209</v>
      </c>
      <c r="AO93">
        <v>4.5407277154023467</v>
      </c>
      <c r="AP93">
        <v>3.0165054069436619</v>
      </c>
      <c r="AQ93">
        <v>7.9357106981414809</v>
      </c>
      <c r="AR93">
        <v>0.37226617031192782</v>
      </c>
      <c r="AS93">
        <v>4.8022888690139771</v>
      </c>
      <c r="AT93">
        <v>8.8253892585496612</v>
      </c>
      <c r="AU93">
        <v>7.5924784983324001</v>
      </c>
      <c r="AV93">
        <v>7.3235439935180873</v>
      </c>
      <c r="AW93">
        <v>4.2196878709483414</v>
      </c>
      <c r="AX93">
        <v>5.6316335135761317</v>
      </c>
      <c r="AY93">
        <v>4.4158998416956088</v>
      </c>
      <c r="AZ93">
        <v>2.8037383177570372</v>
      </c>
      <c r="BA93">
        <v>6.5517669118453536</v>
      </c>
      <c r="BB93">
        <v>4.6910656774737491</v>
      </c>
      <c r="BC93">
        <v>7.7891654799118353</v>
      </c>
      <c r="BD93">
        <v>4.8053892215570002</v>
      </c>
      <c r="BE93">
        <v>3.6566204827880568</v>
      </c>
      <c r="BF93">
        <v>2.9488769463966218</v>
      </c>
      <c r="BG93">
        <v>4.3099986614910737</v>
      </c>
      <c r="BH93">
        <v>1.6766308531598819</v>
      </c>
      <c r="BI93">
        <v>1.411939154790155</v>
      </c>
      <c r="BJ93">
        <v>0.74435474661241041</v>
      </c>
      <c r="BK93">
        <v>1.0600741066217121</v>
      </c>
      <c r="BL93">
        <v>1.5302752896418901</v>
      </c>
      <c r="BM93">
        <v>4.7666952394422824</v>
      </c>
      <c r="BN93">
        <v>-9.7100766464019841E-2</v>
      </c>
      <c r="BO93">
        <v>4.7867170471080298</v>
      </c>
      <c r="BP93">
        <v>2.8594950603732179</v>
      </c>
      <c r="BQ93">
        <v>2.921402273091033</v>
      </c>
    </row>
    <row r="94" spans="1:69" x14ac:dyDescent="0.2">
      <c r="A94" t="s">
        <v>744</v>
      </c>
      <c r="B94" t="s">
        <v>745</v>
      </c>
      <c r="C94" t="s">
        <v>566</v>
      </c>
      <c r="D94" t="s">
        <v>567</v>
      </c>
      <c r="E94">
        <v>1.4778475849337609</v>
      </c>
      <c r="F94">
        <v>2.1035793499702491</v>
      </c>
      <c r="G94">
        <v>-0.47542829104991352</v>
      </c>
      <c r="H94">
        <v>3.1846627279159949</v>
      </c>
      <c r="I94">
        <v>0.61730297851260918</v>
      </c>
      <c r="J94">
        <v>3.220872469970955</v>
      </c>
      <c r="K94">
        <v>4.903415961306008</v>
      </c>
      <c r="L94">
        <v>1.841357027505897</v>
      </c>
      <c r="M94">
        <v>0.1390605835078319</v>
      </c>
      <c r="N94">
        <v>2.6389186883548472</v>
      </c>
      <c r="O94">
        <v>2.8416706788411008</v>
      </c>
      <c r="P94">
        <v>3.2894707223033328</v>
      </c>
      <c r="Q94">
        <v>4.3312012320335569</v>
      </c>
      <c r="R94">
        <v>15.384624070212769</v>
      </c>
      <c r="S94">
        <v>26.560846586734851</v>
      </c>
      <c r="T94">
        <v>13.62876178217542</v>
      </c>
      <c r="U94">
        <v>13.024279458795551</v>
      </c>
      <c r="V94">
        <v>12.36979708750779</v>
      </c>
      <c r="W94">
        <v>12.57242567244419</v>
      </c>
      <c r="X94">
        <v>19.094174680876652</v>
      </c>
      <c r="Y94">
        <v>24.675893973623349</v>
      </c>
      <c r="Z94">
        <v>24.506067597796442</v>
      </c>
      <c r="AA94">
        <v>20.991088622001691</v>
      </c>
      <c r="AB94">
        <v>20.179481289213779</v>
      </c>
      <c r="AC94">
        <v>18.456813205018669</v>
      </c>
      <c r="AD94">
        <v>19.314692940664312</v>
      </c>
      <c r="AE94">
        <v>23.015450820501201</v>
      </c>
      <c r="AF94">
        <v>16.396863163536409</v>
      </c>
      <c r="AG94">
        <v>13.528858321504821</v>
      </c>
      <c r="AH94">
        <v>13.65556387236124</v>
      </c>
      <c r="AI94">
        <v>20.433499109463</v>
      </c>
      <c r="AJ94">
        <v>19.455845644574541</v>
      </c>
      <c r="AK94">
        <v>15.877073792391879</v>
      </c>
      <c r="AL94">
        <v>14.41126444393487</v>
      </c>
      <c r="AM94">
        <v>10.874075680913091</v>
      </c>
      <c r="AN94">
        <v>8.9345141596151194</v>
      </c>
      <c r="AO94">
        <v>8.1945521763272815</v>
      </c>
      <c r="AP94">
        <v>5.5360026677348229</v>
      </c>
      <c r="AQ94">
        <v>4.7662257239764543</v>
      </c>
      <c r="AR94">
        <v>2.6366330602198018</v>
      </c>
      <c r="AS94">
        <v>3.151181624938268</v>
      </c>
      <c r="AT94">
        <v>3.3739683221386469</v>
      </c>
      <c r="AU94">
        <v>3.6293587187887382</v>
      </c>
      <c r="AV94">
        <v>3.5306502776555431</v>
      </c>
      <c r="AW94">
        <v>2.898848107581673</v>
      </c>
      <c r="AX94">
        <v>3.5450727333508021</v>
      </c>
      <c r="AY94">
        <v>3.1959468414454348</v>
      </c>
      <c r="AZ94">
        <v>2.8950032151657838</v>
      </c>
      <c r="BA94">
        <v>4.1527970811029018</v>
      </c>
      <c r="BB94">
        <v>1.210072691978092</v>
      </c>
      <c r="BC94">
        <v>4.7129890776039494</v>
      </c>
      <c r="BD94">
        <v>3.3298532335064999</v>
      </c>
      <c r="BE94">
        <v>1.5015269617775771</v>
      </c>
      <c r="BF94">
        <v>-0.92126945425689855</v>
      </c>
      <c r="BG94">
        <v>-1.3122609640552541</v>
      </c>
      <c r="BH94">
        <v>-1.735888047652747</v>
      </c>
      <c r="BI94">
        <v>-0.82565397839103283</v>
      </c>
      <c r="BJ94">
        <v>1.121254520314255</v>
      </c>
      <c r="BK94">
        <v>0.62562141345364031</v>
      </c>
      <c r="BL94">
        <v>0.25300752203805882</v>
      </c>
      <c r="BM94">
        <v>-1.247983555814054</v>
      </c>
      <c r="BN94">
        <v>1.2238250101985439</v>
      </c>
      <c r="BO94">
        <v>9.6452598128064242</v>
      </c>
      <c r="BP94">
        <v>3.4648012851340519</v>
      </c>
      <c r="BQ94">
        <v>2.741018756794773</v>
      </c>
    </row>
    <row r="95" spans="1:69" x14ac:dyDescent="0.2">
      <c r="A95" t="s">
        <v>746</v>
      </c>
      <c r="B95" t="s">
        <v>747</v>
      </c>
      <c r="C95" t="s">
        <v>566</v>
      </c>
      <c r="D95" t="s">
        <v>567</v>
      </c>
      <c r="V95">
        <v>18.45688350983372</v>
      </c>
      <c r="W95">
        <v>18.135376756066471</v>
      </c>
      <c r="X95">
        <v>20.882882882883131</v>
      </c>
      <c r="Y95">
        <v>21.821433894767988</v>
      </c>
      <c r="Z95">
        <v>18.787470940902569</v>
      </c>
      <c r="AA95">
        <v>7.8127414121648942</v>
      </c>
      <c r="AB95">
        <v>6.095347281933436</v>
      </c>
      <c r="AC95">
        <v>5.6596127870328834</v>
      </c>
      <c r="AD95">
        <v>2.5013849235097929</v>
      </c>
      <c r="AE95">
        <v>0.55707990355053183</v>
      </c>
      <c r="AF95">
        <v>-0.8723333884575093</v>
      </c>
      <c r="AG95">
        <v>4.0000000000001323</v>
      </c>
      <c r="AH95">
        <v>5.5929487179489561</v>
      </c>
      <c r="AI95">
        <v>2.7242373653052518</v>
      </c>
      <c r="AJ95">
        <v>2.644603678806777</v>
      </c>
      <c r="AK95">
        <v>3.7783375314861769</v>
      </c>
      <c r="AL95">
        <v>2.8085991678224529</v>
      </c>
      <c r="AM95">
        <v>3.7706576728496488</v>
      </c>
      <c r="AN95">
        <v>1.868824752989779</v>
      </c>
      <c r="AO95">
        <v>2.0323517212778248</v>
      </c>
      <c r="AP95">
        <v>1.2445278298934339</v>
      </c>
      <c r="AQ95">
        <v>1.3776933038949639</v>
      </c>
      <c r="AR95">
        <v>0.57742763867711933</v>
      </c>
      <c r="AS95">
        <v>2.1818181818182101</v>
      </c>
      <c r="AT95">
        <v>3.1409930520254341</v>
      </c>
      <c r="AU95">
        <v>1.067215479928745</v>
      </c>
      <c r="AV95">
        <v>2.1549280990867929</v>
      </c>
      <c r="AW95">
        <v>2.3129167822611039</v>
      </c>
      <c r="AX95">
        <v>3.4758069375540011</v>
      </c>
      <c r="AY95">
        <v>4.2519532197796712</v>
      </c>
      <c r="AZ95">
        <v>3.8588292246965259</v>
      </c>
      <c r="BA95">
        <v>8.033273276503401</v>
      </c>
      <c r="BB95">
        <v>-0.30865477958564158</v>
      </c>
      <c r="BC95">
        <v>3.436509059433511</v>
      </c>
      <c r="BD95">
        <v>3.0334728033473999</v>
      </c>
      <c r="BE95">
        <v>2.4107770402186248</v>
      </c>
      <c r="BF95">
        <v>-4.3999786482805829E-2</v>
      </c>
      <c r="BG95">
        <v>-0.98360305555497951</v>
      </c>
      <c r="BH95">
        <v>-0.51544803143532947</v>
      </c>
      <c r="BI95">
        <v>1.6503899443157279</v>
      </c>
      <c r="BJ95">
        <v>0.90845825587424922</v>
      </c>
      <c r="BK95">
        <v>0.80410231327703341</v>
      </c>
      <c r="BL95">
        <v>0.59814976473602233</v>
      </c>
      <c r="BM95">
        <v>-0.74073259704549765</v>
      </c>
      <c r="BN95">
        <v>1.2195119391683791</v>
      </c>
      <c r="BO95">
        <v>2.5805392590791958</v>
      </c>
      <c r="BP95">
        <v>2.6961226981456439</v>
      </c>
      <c r="BQ95">
        <v>1.0861536513473651</v>
      </c>
    </row>
    <row r="96" spans="1:69" x14ac:dyDescent="0.2">
      <c r="A96" t="s">
        <v>748</v>
      </c>
      <c r="B96" t="s">
        <v>749</v>
      </c>
      <c r="C96" t="s">
        <v>566</v>
      </c>
      <c r="D96" t="s">
        <v>567</v>
      </c>
    </row>
    <row r="97" spans="1:69" x14ac:dyDescent="0.2">
      <c r="A97" t="s">
        <v>750</v>
      </c>
      <c r="B97" t="s">
        <v>751</v>
      </c>
      <c r="C97" t="s">
        <v>566</v>
      </c>
      <c r="D97" t="s">
        <v>567</v>
      </c>
      <c r="E97">
        <v>-1.1906931534600049</v>
      </c>
      <c r="F97">
        <v>-0.55333538272656391</v>
      </c>
      <c r="G97">
        <v>2.0525502320969902</v>
      </c>
      <c r="H97">
        <v>0.15145089937591369</v>
      </c>
      <c r="I97">
        <v>-0.1935639970365518</v>
      </c>
      <c r="J97">
        <v>-0.80000000000353666</v>
      </c>
      <c r="K97">
        <v>0.68426197446523451</v>
      </c>
      <c r="L97">
        <v>0.48543689344874502</v>
      </c>
      <c r="M97">
        <v>1.9263285023008589</v>
      </c>
      <c r="N97">
        <v>2.0972806447157661</v>
      </c>
      <c r="O97">
        <v>2.34433934881414</v>
      </c>
      <c r="P97">
        <v>-0.4535918807638048</v>
      </c>
      <c r="Q97">
        <v>0.52970325232301163</v>
      </c>
      <c r="R97">
        <v>13.79603399450191</v>
      </c>
      <c r="S97">
        <v>16.494896689013391</v>
      </c>
      <c r="T97">
        <v>13.15924437985824</v>
      </c>
      <c r="U97">
        <v>10.724999999250031</v>
      </c>
      <c r="V97">
        <v>12.32457968609989</v>
      </c>
      <c r="W97">
        <v>8.2879762495770422</v>
      </c>
      <c r="X97">
        <v>11.343385881160721</v>
      </c>
      <c r="Y97">
        <v>10.82384323354108</v>
      </c>
      <c r="Z97">
        <v>11.43306795035048</v>
      </c>
      <c r="AA97">
        <v>0.30738556143707241</v>
      </c>
      <c r="AB97">
        <v>4.5386781513325323</v>
      </c>
      <c r="AC97">
        <v>3.406750118377937</v>
      </c>
      <c r="AD97">
        <v>18.686791297123829</v>
      </c>
      <c r="AE97">
        <v>36.931121296501622</v>
      </c>
      <c r="AF97">
        <v>12.32321327550458</v>
      </c>
      <c r="AG97">
        <v>10.83270376899122</v>
      </c>
      <c r="AH97">
        <v>11.387132199795809</v>
      </c>
      <c r="AI97">
        <v>41.221867138097259</v>
      </c>
      <c r="AJ97">
        <v>33.166421916753471</v>
      </c>
      <c r="AK97">
        <v>10.04591799840882</v>
      </c>
      <c r="AL97">
        <v>11.819690174625659</v>
      </c>
      <c r="AM97">
        <v>10.85532114943909</v>
      </c>
      <c r="AN97">
        <v>8.4114131227056639</v>
      </c>
      <c r="AO97">
        <v>11.056916532198739</v>
      </c>
      <c r="AP97">
        <v>9.2329029488493468</v>
      </c>
      <c r="AQ97">
        <v>6.6134607051805814</v>
      </c>
      <c r="AR97">
        <v>5.2136105860112218</v>
      </c>
      <c r="AS97">
        <v>5.9775773473713576</v>
      </c>
      <c r="AT97">
        <v>7.2858736661013754</v>
      </c>
      <c r="AU97">
        <v>8.1326305428105403</v>
      </c>
      <c r="AV97">
        <v>5.6034767543446904</v>
      </c>
      <c r="AW97">
        <v>7.5786224730972913</v>
      </c>
      <c r="AX97">
        <v>9.1086498571922032</v>
      </c>
      <c r="AY97">
        <v>6.5608528279538376</v>
      </c>
      <c r="AZ97">
        <v>6.8216175359032647</v>
      </c>
      <c r="BA97">
        <v>11.355761126315</v>
      </c>
      <c r="BB97">
        <v>1.8591025473302849</v>
      </c>
      <c r="BC97">
        <v>3.8595090983316021</v>
      </c>
      <c r="BD97">
        <v>6.2141239306709997</v>
      </c>
      <c r="BE97">
        <v>3.7818075467967791</v>
      </c>
      <c r="BF97">
        <v>4.3433713127952061</v>
      </c>
      <c r="BG97">
        <v>3.4183616966295971</v>
      </c>
      <c r="BH97">
        <v>2.388720328395503</v>
      </c>
      <c r="BI97">
        <v>4.4484419994282689</v>
      </c>
      <c r="BJ97">
        <v>4.4245365518254589</v>
      </c>
      <c r="BK97">
        <v>3.7518618670450801</v>
      </c>
      <c r="BL97">
        <v>3.6999839800860479</v>
      </c>
      <c r="BM97">
        <v>3.2144406219734512</v>
      </c>
      <c r="BN97">
        <v>4.261051274228131</v>
      </c>
      <c r="BO97">
        <v>6.8851282334428694</v>
      </c>
      <c r="BP97">
        <v>6.2065759227212594</v>
      </c>
      <c r="BQ97">
        <v>2.869927529182938</v>
      </c>
    </row>
    <row r="98" spans="1:69" x14ac:dyDescent="0.2">
      <c r="A98" t="s">
        <v>752</v>
      </c>
      <c r="B98" t="s">
        <v>753</v>
      </c>
      <c r="C98" t="s">
        <v>566</v>
      </c>
      <c r="D98" t="s">
        <v>567</v>
      </c>
    </row>
    <row r="99" spans="1:69" x14ac:dyDescent="0.2">
      <c r="A99" t="s">
        <v>754</v>
      </c>
      <c r="B99" t="s">
        <v>755</v>
      </c>
      <c r="C99" t="s">
        <v>566</v>
      </c>
      <c r="D99" t="s">
        <v>567</v>
      </c>
      <c r="AN99">
        <v>12.21052631578946</v>
      </c>
      <c r="AO99">
        <v>7.0947119727604528</v>
      </c>
      <c r="AP99">
        <v>3.555670905788086</v>
      </c>
      <c r="AQ99">
        <v>4.5864661654135022</v>
      </c>
      <c r="AR99">
        <v>7.5382193985139274</v>
      </c>
      <c r="AS99">
        <v>6.1485433302487138</v>
      </c>
      <c r="AT99">
        <v>2.62741314203332</v>
      </c>
      <c r="AU99">
        <v>5.3410152137740967</v>
      </c>
      <c r="AV99">
        <v>5.9809781406647273</v>
      </c>
      <c r="AW99">
        <v>4.6684662236988199</v>
      </c>
      <c r="AX99">
        <v>6.9255430389015684</v>
      </c>
      <c r="AY99">
        <v>6.6771579041002758</v>
      </c>
      <c r="AZ99">
        <v>12.200154444664751</v>
      </c>
      <c r="BA99">
        <v>8.1020220696927563</v>
      </c>
      <c r="BB99">
        <v>2.9523009638100119</v>
      </c>
      <c r="BC99">
        <v>3.7333775770424569</v>
      </c>
      <c r="BD99">
        <v>4.9777356370697001</v>
      </c>
      <c r="BE99">
        <v>2.39193521312334</v>
      </c>
      <c r="BF99">
        <v>1.9012518186058229</v>
      </c>
      <c r="BG99">
        <v>0.85263049753991449</v>
      </c>
      <c r="BH99">
        <v>-1.0017343277637381</v>
      </c>
      <c r="BI99">
        <v>0.83600806150620732</v>
      </c>
      <c r="BJ99">
        <v>1.9046561551558381</v>
      </c>
      <c r="BK99">
        <v>1.2828428844352759</v>
      </c>
      <c r="BL99">
        <v>2.0872308916201261</v>
      </c>
      <c r="BM99">
        <v>0.99333702283873015</v>
      </c>
      <c r="BN99">
        <v>5.0328557462670194</v>
      </c>
      <c r="BO99">
        <v>6.1150555010993477</v>
      </c>
      <c r="BP99">
        <v>2.8211033509964119</v>
      </c>
      <c r="BQ99">
        <v>2.903952264463725</v>
      </c>
    </row>
    <row r="100" spans="1:69" x14ac:dyDescent="0.2">
      <c r="A100" t="s">
        <v>756</v>
      </c>
      <c r="B100" t="s">
        <v>757</v>
      </c>
      <c r="C100" t="s">
        <v>566</v>
      </c>
      <c r="D100" t="s">
        <v>567</v>
      </c>
    </row>
    <row r="101" spans="1:69" x14ac:dyDescent="0.2">
      <c r="A101" t="s">
        <v>758</v>
      </c>
      <c r="B101" t="s">
        <v>759</v>
      </c>
      <c r="C101" t="s">
        <v>566</v>
      </c>
      <c r="D101" t="s">
        <v>567</v>
      </c>
      <c r="AA101">
        <v>10.97046413502123</v>
      </c>
      <c r="AB101">
        <v>9.8859315589355017</v>
      </c>
      <c r="AC101">
        <v>8.6505190311418438</v>
      </c>
      <c r="AD101">
        <v>3.5031847133757461</v>
      </c>
      <c r="AE101">
        <v>3.384615384615338</v>
      </c>
      <c r="AF101">
        <v>5.6547619047619619</v>
      </c>
      <c r="AG101">
        <v>7.8873239436617952</v>
      </c>
      <c r="AH101">
        <v>10.18276762402091</v>
      </c>
      <c r="AI101">
        <v>10.426540284360231</v>
      </c>
      <c r="AJ101">
        <v>11.158798283261749</v>
      </c>
      <c r="AK101">
        <v>9.6525096525096608</v>
      </c>
      <c r="AL101">
        <v>8.8028169014085726</v>
      </c>
      <c r="AM101">
        <v>8.7378640776698475</v>
      </c>
      <c r="AN101">
        <v>9.0773809523809064</v>
      </c>
      <c r="AO101">
        <v>6.2755798090041166</v>
      </c>
      <c r="AP101">
        <v>5.7766367137352121</v>
      </c>
      <c r="AQ101">
        <v>2.9126213592239911</v>
      </c>
      <c r="AR101">
        <v>-4.0094339622644526</v>
      </c>
      <c r="AS101">
        <v>-3.6855036855036909</v>
      </c>
      <c r="AT101">
        <v>-1.658163265306094</v>
      </c>
      <c r="AU101">
        <v>-2.983138780804155</v>
      </c>
      <c r="AV101">
        <v>-2.6737967914439418</v>
      </c>
      <c r="AW101">
        <v>-0.27472527472525288</v>
      </c>
      <c r="AX101">
        <v>0.82644628099182738</v>
      </c>
      <c r="AY101">
        <v>2.0002516039753431</v>
      </c>
      <c r="AZ101">
        <v>2.0350271336951131</v>
      </c>
      <c r="BA101">
        <v>4.3031548410492082</v>
      </c>
      <c r="BB101">
        <v>0.57944141847260755</v>
      </c>
      <c r="BC101">
        <v>2.2928908860467341</v>
      </c>
      <c r="BD101">
        <v>5.3052489299392001</v>
      </c>
      <c r="BE101">
        <v>4.0539095090384354</v>
      </c>
      <c r="BF101">
        <v>4.3379934210526683</v>
      </c>
      <c r="BG101">
        <v>4.4236453201969876</v>
      </c>
      <c r="BH101">
        <v>2.9908481932258071</v>
      </c>
      <c r="BI101">
        <v>2.4093074386222382</v>
      </c>
      <c r="BJ101">
        <v>1.493872439395217</v>
      </c>
      <c r="BK101">
        <v>2.4061343204653389</v>
      </c>
      <c r="BL101">
        <v>2.883208537739963</v>
      </c>
      <c r="BM101">
        <v>0.2509620210807999</v>
      </c>
      <c r="BN101">
        <v>1.568758344459223</v>
      </c>
      <c r="BO101">
        <v>1.881367071968528</v>
      </c>
      <c r="BP101">
        <v>2.0966051124908929</v>
      </c>
      <c r="BQ101">
        <v>1.7297211910591399</v>
      </c>
    </row>
    <row r="102" spans="1:69" x14ac:dyDescent="0.2">
      <c r="A102" t="s">
        <v>760</v>
      </c>
      <c r="B102" t="s">
        <v>761</v>
      </c>
      <c r="C102" t="s">
        <v>566</v>
      </c>
      <c r="D102" t="s">
        <v>567</v>
      </c>
      <c r="E102">
        <v>-1.746238157107513</v>
      </c>
      <c r="F102">
        <v>1.5629923739268721</v>
      </c>
      <c r="G102">
        <v>1.09215017084013</v>
      </c>
      <c r="H102">
        <v>3.0814560186727382</v>
      </c>
      <c r="I102">
        <v>4.4721014708072628</v>
      </c>
      <c r="J102">
        <v>3.1862745099876291</v>
      </c>
      <c r="K102">
        <v>1.7842346571873779</v>
      </c>
      <c r="L102">
        <v>2.0918409866730809</v>
      </c>
      <c r="M102">
        <v>1.8612244897208641</v>
      </c>
      <c r="N102">
        <v>1.2582144573709699</v>
      </c>
      <c r="O102">
        <v>2.8808864266097989</v>
      </c>
      <c r="P102">
        <v>2.2232479422375899</v>
      </c>
      <c r="Q102">
        <v>3.6122817579933222</v>
      </c>
      <c r="R102">
        <v>5.1932016269113301</v>
      </c>
      <c r="S102">
        <v>12.84954774541869</v>
      </c>
      <c r="T102">
        <v>8.3761625062970957</v>
      </c>
      <c r="U102">
        <v>4.883418957908976</v>
      </c>
      <c r="V102">
        <v>8.4347077189512838</v>
      </c>
      <c r="W102">
        <v>5.7483246461822901</v>
      </c>
      <c r="X102">
        <v>12.135355892606141</v>
      </c>
      <c r="Y102">
        <v>18.061543035595552</v>
      </c>
      <c r="Z102">
        <v>9.4056912614249573</v>
      </c>
      <c r="AA102">
        <v>8.9826217061689242</v>
      </c>
      <c r="AB102">
        <v>8.2528116584825995</v>
      </c>
      <c r="AC102">
        <v>4.7263681592038918</v>
      </c>
      <c r="AD102">
        <v>3.3626752360860528</v>
      </c>
      <c r="AE102">
        <v>4.3527238320755934</v>
      </c>
      <c r="AF102">
        <v>2.487154022238983</v>
      </c>
      <c r="AG102">
        <v>4.4912576364018166</v>
      </c>
      <c r="AH102">
        <v>9.8504092576909805</v>
      </c>
      <c r="AI102">
        <v>23.32256643664671</v>
      </c>
      <c r="AJ102">
        <v>33.972260253586398</v>
      </c>
      <c r="AK102">
        <v>8.7598862525549421</v>
      </c>
      <c r="AL102">
        <v>10.74864671637196</v>
      </c>
      <c r="AM102">
        <v>21.729346883819009</v>
      </c>
      <c r="AN102">
        <v>29.464529228158529</v>
      </c>
      <c r="AO102">
        <v>23.837835307335801</v>
      </c>
      <c r="AP102">
        <v>20.199866755496181</v>
      </c>
      <c r="AQ102">
        <v>13.66810774858685</v>
      </c>
      <c r="AR102">
        <v>11.66374097913001</v>
      </c>
      <c r="AS102">
        <v>11.04803493449756</v>
      </c>
      <c r="AT102">
        <v>9.6741555686537666</v>
      </c>
      <c r="AU102">
        <v>7.690509720342706</v>
      </c>
      <c r="AV102">
        <v>7.6741663939793661</v>
      </c>
      <c r="AW102">
        <v>8.113790970933799</v>
      </c>
      <c r="AX102">
        <v>8.8090607481981902</v>
      </c>
      <c r="AY102">
        <v>5.5777520765429758</v>
      </c>
      <c r="AZ102">
        <v>6.9362147089577357</v>
      </c>
      <c r="BA102">
        <v>11.40342708139322</v>
      </c>
      <c r="BB102">
        <v>5.4963427377220837</v>
      </c>
      <c r="BC102">
        <v>4.6988906497622622</v>
      </c>
      <c r="BD102">
        <v>6.7622795731476</v>
      </c>
      <c r="BE102">
        <v>5.1961861553184754</v>
      </c>
      <c r="BF102">
        <v>5.1618989858149353</v>
      </c>
      <c r="BG102">
        <v>6.1292493031302238</v>
      </c>
      <c r="BH102">
        <v>3.157831179809234</v>
      </c>
      <c r="BI102">
        <v>2.7246122329528859</v>
      </c>
      <c r="BJ102">
        <v>3.9343608444204432</v>
      </c>
      <c r="BK102">
        <v>4.3473493777752843</v>
      </c>
      <c r="BL102">
        <v>4.3658715981926681</v>
      </c>
      <c r="BM102">
        <v>3.468411779511841</v>
      </c>
      <c r="BN102">
        <v>4.4808796341344523</v>
      </c>
      <c r="BO102">
        <v>9.0896391152502503</v>
      </c>
      <c r="BP102">
        <v>6.6632518034745676</v>
      </c>
      <c r="BQ102">
        <v>4.6062109812710688</v>
      </c>
    </row>
    <row r="103" spans="1:69" x14ac:dyDescent="0.2">
      <c r="A103" t="s">
        <v>762</v>
      </c>
      <c r="B103" t="s">
        <v>763</v>
      </c>
      <c r="C103" t="s">
        <v>566</v>
      </c>
      <c r="D103" t="s">
        <v>567</v>
      </c>
    </row>
    <row r="104" spans="1:69" x14ac:dyDescent="0.2">
      <c r="A104" t="s">
        <v>764</v>
      </c>
      <c r="B104" t="s">
        <v>765</v>
      </c>
      <c r="C104" t="s">
        <v>566</v>
      </c>
      <c r="D104" t="s">
        <v>567</v>
      </c>
      <c r="AE104">
        <v>50</v>
      </c>
      <c r="AF104">
        <v>133.33326374431491</v>
      </c>
      <c r="AG104">
        <v>185.71428571428541</v>
      </c>
      <c r="AH104">
        <v>1400</v>
      </c>
      <c r="AI104">
        <v>500.00000000000068</v>
      </c>
      <c r="AJ104">
        <v>122.2222222222214</v>
      </c>
      <c r="AK104">
        <v>625.00000000000068</v>
      </c>
      <c r="AL104">
        <v>1500</v>
      </c>
      <c r="AM104">
        <v>107.3275862068961</v>
      </c>
      <c r="AN104">
        <v>3.9501039501040238</v>
      </c>
      <c r="AO104">
        <v>4.2999999999999483</v>
      </c>
      <c r="AP104">
        <v>4.1706615532118763</v>
      </c>
      <c r="AQ104">
        <v>6.3966866083755383</v>
      </c>
      <c r="AR104">
        <v>4.0191387559808556</v>
      </c>
      <c r="AS104">
        <v>4.6113155473780107</v>
      </c>
      <c r="AT104">
        <v>3.7767024666588882</v>
      </c>
      <c r="AU104">
        <v>1.6717843739338261</v>
      </c>
      <c r="AV104">
        <v>1.767337807606286</v>
      </c>
      <c r="AW104">
        <v>2.0553967905032802</v>
      </c>
      <c r="AX104">
        <v>3.3171782444804521</v>
      </c>
      <c r="AY104">
        <v>3.1898259147294921</v>
      </c>
      <c r="AZ104">
        <v>2.8992827558338838</v>
      </c>
      <c r="BA104">
        <v>6.0769683879835412</v>
      </c>
      <c r="BB104">
        <v>2.3785284590467421</v>
      </c>
      <c r="BC104">
        <v>1.0305550533357359</v>
      </c>
      <c r="BD104">
        <v>2.2727272727273</v>
      </c>
      <c r="BE104">
        <v>3.4120734908135808</v>
      </c>
      <c r="BF104">
        <v>2.2165820642977878</v>
      </c>
      <c r="BG104">
        <v>-0.2151961595762682</v>
      </c>
      <c r="BH104">
        <v>-0.46449900464491062</v>
      </c>
      <c r="BI104">
        <v>-1.1250000000000211</v>
      </c>
      <c r="BJ104">
        <v>1.1293721028234689</v>
      </c>
      <c r="BK104">
        <v>1.500125010417563</v>
      </c>
      <c r="BL104">
        <v>0.77182034649801945</v>
      </c>
      <c r="BM104">
        <v>0.15481137456210639</v>
      </c>
      <c r="BN104">
        <v>2.5545069964204079</v>
      </c>
      <c r="BO104">
        <v>10.780580675868601</v>
      </c>
      <c r="BP104">
        <v>7.9412817758683003</v>
      </c>
      <c r="BQ104">
        <v>2.9720047764361812</v>
      </c>
    </row>
    <row r="105" spans="1:69" x14ac:dyDescent="0.2">
      <c r="A105" t="s">
        <v>766</v>
      </c>
      <c r="B105" t="s">
        <v>767</v>
      </c>
      <c r="C105" t="s">
        <v>566</v>
      </c>
      <c r="D105" t="s">
        <v>567</v>
      </c>
      <c r="E105">
        <v>-5.030041595936912</v>
      </c>
      <c r="F105">
        <v>3.779706383426753</v>
      </c>
      <c r="G105">
        <v>-0.55490425986952452</v>
      </c>
      <c r="H105">
        <v>4.3068217543595564</v>
      </c>
      <c r="I105">
        <v>9.1621458712944168</v>
      </c>
      <c r="J105">
        <v>2.2639425728973062</v>
      </c>
      <c r="K105">
        <v>8.3018358533229968</v>
      </c>
      <c r="L105">
        <v>-2.935310981006535</v>
      </c>
      <c r="M105">
        <v>1.3162118782735699</v>
      </c>
      <c r="N105">
        <v>1.4131812420197369</v>
      </c>
      <c r="O105">
        <v>1.3684934073667261</v>
      </c>
      <c r="P105">
        <v>9.5795832822563067</v>
      </c>
      <c r="Q105">
        <v>3.189693969179284</v>
      </c>
      <c r="R105">
        <v>22.738919478919531</v>
      </c>
      <c r="S105">
        <v>14.95069734397209</v>
      </c>
      <c r="T105">
        <v>16.77357032458163</v>
      </c>
      <c r="U105">
        <v>7.0381522782361854</v>
      </c>
      <c r="V105">
        <v>6.4919005811333657</v>
      </c>
      <c r="W105">
        <v>-2.673594983692912</v>
      </c>
      <c r="X105">
        <v>13.09392429981933</v>
      </c>
      <c r="Y105">
        <v>17.778305245657702</v>
      </c>
      <c r="Z105">
        <v>10.85833333299969</v>
      </c>
      <c r="AA105">
        <v>7.359242276050515</v>
      </c>
      <c r="AB105">
        <v>10.24366335265448</v>
      </c>
      <c r="AC105">
        <v>6.4020323910607493</v>
      </c>
      <c r="AD105">
        <v>10.64883901389282</v>
      </c>
      <c r="AE105">
        <v>3.2799266336662152</v>
      </c>
      <c r="AF105">
        <v>-11.449464612170519</v>
      </c>
      <c r="AG105">
        <v>4.1054680587506258</v>
      </c>
      <c r="AH105">
        <v>6.923905037112382</v>
      </c>
      <c r="AI105">
        <v>21.276032006783218</v>
      </c>
      <c r="AJ105">
        <v>15.41990736694925</v>
      </c>
      <c r="AK105">
        <v>19.358494654121991</v>
      </c>
      <c r="AL105">
        <v>29.70597150651724</v>
      </c>
      <c r="AM105">
        <v>39.331619537275252</v>
      </c>
      <c r="AN105">
        <v>27.60818517276012</v>
      </c>
      <c r="AO105">
        <v>20.583596214511239</v>
      </c>
      <c r="AP105">
        <v>20.55900733958331</v>
      </c>
      <c r="AQ105">
        <v>5.2690354704220086</v>
      </c>
      <c r="AR105">
        <v>3.0043942155073431</v>
      </c>
      <c r="AS105">
        <v>9.3332219756560306</v>
      </c>
      <c r="AT105">
        <v>13.31672224250995</v>
      </c>
      <c r="AU105">
        <v>7.0328740622460062</v>
      </c>
      <c r="AV105">
        <v>28.6995777887374</v>
      </c>
      <c r="AW105">
        <v>21.0318339277222</v>
      </c>
      <c r="AX105">
        <v>13.973008326384001</v>
      </c>
      <c r="AY105">
        <v>11.34521522442992</v>
      </c>
      <c r="AZ105">
        <v>6.5572277263806606</v>
      </c>
      <c r="BA105">
        <v>15.281774482377241</v>
      </c>
      <c r="BB105">
        <v>0.393886040173341</v>
      </c>
      <c r="BC105">
        <v>4.8273419007467258</v>
      </c>
      <c r="BD105">
        <v>6.3327948384904209</v>
      </c>
      <c r="BE105">
        <v>5.0180415542924628</v>
      </c>
      <c r="BF105">
        <v>4.7650240477914183</v>
      </c>
      <c r="BG105">
        <v>3.4381665995860069</v>
      </c>
      <c r="BH105">
        <v>6.7318406965899706</v>
      </c>
      <c r="BI105">
        <v>11.50290739426665</v>
      </c>
      <c r="BJ105">
        <v>10.6800887242584</v>
      </c>
      <c r="BK105">
        <v>12.4814111170435</v>
      </c>
      <c r="BL105">
        <v>18.70378256725062</v>
      </c>
      <c r="BM105">
        <v>22.796311364252769</v>
      </c>
      <c r="BN105">
        <v>16.841524019878481</v>
      </c>
      <c r="BO105">
        <v>33.983931947070019</v>
      </c>
      <c r="BP105">
        <v>36.813516278085352</v>
      </c>
      <c r="BQ105">
        <v>26.949056409198722</v>
      </c>
    </row>
    <row r="106" spans="1:69" x14ac:dyDescent="0.2">
      <c r="A106" t="s">
        <v>768</v>
      </c>
      <c r="B106" t="s">
        <v>769</v>
      </c>
      <c r="C106" t="s">
        <v>566</v>
      </c>
      <c r="D106" t="s">
        <v>567</v>
      </c>
      <c r="R106">
        <v>3.3879781417670181</v>
      </c>
      <c r="S106">
        <v>1.7970401682347441</v>
      </c>
      <c r="T106">
        <v>3.8421599179381891</v>
      </c>
      <c r="U106">
        <v>5.2283983330865986</v>
      </c>
      <c r="V106">
        <v>3.9088956956482228</v>
      </c>
      <c r="W106">
        <v>4.6871427485311186</v>
      </c>
      <c r="X106">
        <v>8.9764123470030324</v>
      </c>
      <c r="Y106">
        <v>9.2858574392133733</v>
      </c>
      <c r="Z106">
        <v>4.661413943947549</v>
      </c>
      <c r="AA106">
        <v>6.835805082595404</v>
      </c>
      <c r="AB106">
        <v>7.2798957327949072</v>
      </c>
      <c r="AC106">
        <v>8.4678548764601818</v>
      </c>
      <c r="AD106">
        <v>6.9423450187914684</v>
      </c>
      <c r="AE106">
        <v>5.2916617007109057</v>
      </c>
      <c r="AF106">
        <v>8.6743141773324286</v>
      </c>
      <c r="AG106">
        <v>15.723549070355601</v>
      </c>
      <c r="AH106">
        <v>17.149151997395979</v>
      </c>
      <c r="AI106">
        <v>28.369599653277671</v>
      </c>
      <c r="AJ106">
        <v>34.817542907270443</v>
      </c>
      <c r="AK106">
        <v>23.655720780655209</v>
      </c>
      <c r="AL106">
        <v>22.464234613380921</v>
      </c>
      <c r="AM106">
        <v>18.868074986928271</v>
      </c>
      <c r="AN106">
        <v>28.305468370665359</v>
      </c>
      <c r="AO106">
        <v>23.469030191918481</v>
      </c>
      <c r="AP106">
        <v>18.305074414379881</v>
      </c>
      <c r="AQ106">
        <v>14.153789654533981</v>
      </c>
      <c r="AR106">
        <v>9.9977440930336758</v>
      </c>
      <c r="AS106">
        <v>9.8036101690812529</v>
      </c>
      <c r="AT106">
        <v>9.1168091168091063</v>
      </c>
      <c r="AU106">
        <v>5.2654482158398537</v>
      </c>
      <c r="AV106">
        <v>4.6610169491525371</v>
      </c>
      <c r="AW106">
        <v>6.7443467956946872</v>
      </c>
      <c r="AX106">
        <v>3.561517113783518</v>
      </c>
      <c r="AY106">
        <v>3.9303260384100138</v>
      </c>
      <c r="AZ106">
        <v>7.9587451654490957</v>
      </c>
      <c r="BA106">
        <v>6.0425125388106009</v>
      </c>
      <c r="BB106">
        <v>4.2117117117117147</v>
      </c>
      <c r="BC106">
        <v>4.8555579569195597</v>
      </c>
      <c r="BD106">
        <v>3.9299209893507001</v>
      </c>
      <c r="BE106">
        <v>5.6521451708864614</v>
      </c>
      <c r="BF106">
        <v>1.7331998498310099</v>
      </c>
      <c r="BG106">
        <v>-0.22756627098821861</v>
      </c>
      <c r="BH106">
        <v>-6.1644680064167248E-2</v>
      </c>
      <c r="BI106">
        <v>0.39476930668639187</v>
      </c>
      <c r="BJ106">
        <v>2.3482428115015388</v>
      </c>
      <c r="BK106">
        <v>2.850247925946455</v>
      </c>
      <c r="BL106">
        <v>3.3385863538200811</v>
      </c>
      <c r="BM106">
        <v>3.3267438576673758</v>
      </c>
      <c r="BN106">
        <v>5.1109653438285534</v>
      </c>
      <c r="BO106">
        <v>14.60814394924334</v>
      </c>
      <c r="BP106">
        <v>17.12496596787366</v>
      </c>
      <c r="BQ106">
        <v>3.7037037037036891</v>
      </c>
    </row>
    <row r="107" spans="1:69" x14ac:dyDescent="0.2">
      <c r="A107" t="s">
        <v>770</v>
      </c>
      <c r="B107" t="s">
        <v>771</v>
      </c>
      <c r="C107" t="s">
        <v>566</v>
      </c>
      <c r="D107" t="s">
        <v>567</v>
      </c>
    </row>
    <row r="108" spans="1:69" x14ac:dyDescent="0.2">
      <c r="A108" t="s">
        <v>772</v>
      </c>
      <c r="B108" t="s">
        <v>773</v>
      </c>
      <c r="C108" t="s">
        <v>566</v>
      </c>
      <c r="D108" t="s">
        <v>567</v>
      </c>
    </row>
    <row r="109" spans="1:69" x14ac:dyDescent="0.2">
      <c r="A109" t="s">
        <v>774</v>
      </c>
      <c r="B109" t="s">
        <v>775</v>
      </c>
      <c r="C109" t="s">
        <v>566</v>
      </c>
      <c r="D109" t="s">
        <v>567</v>
      </c>
    </row>
    <row r="110" spans="1:69" x14ac:dyDescent="0.2">
      <c r="A110" t="s">
        <v>776</v>
      </c>
      <c r="B110" t="s">
        <v>777</v>
      </c>
      <c r="C110" t="s">
        <v>566</v>
      </c>
      <c r="D110" t="s">
        <v>567</v>
      </c>
    </row>
    <row r="111" spans="1:69" x14ac:dyDescent="0.2">
      <c r="A111" t="s">
        <v>139</v>
      </c>
      <c r="B111" t="s">
        <v>778</v>
      </c>
      <c r="C111" t="s">
        <v>566</v>
      </c>
      <c r="D111" t="s">
        <v>567</v>
      </c>
      <c r="E111">
        <v>39.590443686006743</v>
      </c>
      <c r="F111">
        <v>13.6919315403424</v>
      </c>
      <c r="G111">
        <v>131.39784946236529</v>
      </c>
      <c r="H111">
        <v>145.91078066914471</v>
      </c>
      <c r="I111">
        <v>108.9947089947092</v>
      </c>
      <c r="J111">
        <v>306.76311030741482</v>
      </c>
      <c r="K111">
        <v>1136.2541122076991</v>
      </c>
      <c r="L111">
        <v>106</v>
      </c>
      <c r="M111">
        <v>128.84304207119749</v>
      </c>
      <c r="N111">
        <v>15.479877331440401</v>
      </c>
      <c r="O111">
        <v>12.39946851304104</v>
      </c>
      <c r="P111">
        <v>4.2337458774160686</v>
      </c>
      <c r="Q111">
        <v>6.5217409185260369</v>
      </c>
      <c r="R111">
        <v>31.041882433918161</v>
      </c>
      <c r="S111">
        <v>40.49181160069498</v>
      </c>
      <c r="T111">
        <v>19.165691661053309</v>
      </c>
      <c r="U111">
        <v>19.828649992753419</v>
      </c>
      <c r="V111">
        <v>11.0520846464477</v>
      </c>
      <c r="W111">
        <v>8.1125942567737788</v>
      </c>
      <c r="X111">
        <v>16.23276953343083</v>
      </c>
      <c r="Y111">
        <v>18.035422125312991</v>
      </c>
      <c r="Z111">
        <v>12.265907587485311</v>
      </c>
      <c r="AA111">
        <v>9.4454253492114351</v>
      </c>
      <c r="AB111">
        <v>11.799738207665181</v>
      </c>
      <c r="AC111">
        <v>10.45503922314116</v>
      </c>
      <c r="AD111">
        <v>4.724535185433977</v>
      </c>
      <c r="AE111">
        <v>5.8226657673248434</v>
      </c>
      <c r="AF111">
        <v>9.2786540660283894</v>
      </c>
      <c r="AG111">
        <v>8.0453567153090706</v>
      </c>
      <c r="AH111">
        <v>6.4155407991636366</v>
      </c>
      <c r="AI111">
        <v>7.8191975650563474</v>
      </c>
      <c r="AJ111">
        <v>9.4190678434700406</v>
      </c>
      <c r="AK111">
        <v>7.5235100624267748</v>
      </c>
      <c r="AL111">
        <v>9.6719108926401027</v>
      </c>
      <c r="AM111">
        <v>8.5319982918914334</v>
      </c>
      <c r="AN111">
        <v>9.4203030057299575</v>
      </c>
      <c r="AO111">
        <v>7.9732809651334566</v>
      </c>
      <c r="AP111">
        <v>6.226151548872136</v>
      </c>
      <c r="AQ111">
        <v>58.451041351552583</v>
      </c>
      <c r="AR111">
        <v>20.477832442889241</v>
      </c>
      <c r="AS111">
        <v>3.6886203705668188</v>
      </c>
      <c r="AT111">
        <v>11.50011605508873</v>
      </c>
      <c r="AU111">
        <v>11.90012003384135</v>
      </c>
      <c r="AV111">
        <v>6.757312563335641</v>
      </c>
      <c r="AW111">
        <v>6.0640618913364754</v>
      </c>
      <c r="AX111">
        <v>10.45320018733474</v>
      </c>
      <c r="AY111">
        <v>13.108670985345951</v>
      </c>
      <c r="AZ111">
        <v>6.4065608796600477</v>
      </c>
      <c r="BA111">
        <v>10.22666632724826</v>
      </c>
      <c r="BB111">
        <v>4.3864131179207364</v>
      </c>
      <c r="BC111">
        <v>5.1342063901588544</v>
      </c>
      <c r="BD111">
        <v>5.3560484911258213</v>
      </c>
      <c r="BE111">
        <v>4.2795142691943049</v>
      </c>
      <c r="BF111">
        <v>6.4124945790039112</v>
      </c>
      <c r="BG111">
        <v>6.3949288239655928</v>
      </c>
      <c r="BH111">
        <v>6.3631206119664627</v>
      </c>
      <c r="BI111">
        <v>3.5258045281545121</v>
      </c>
      <c r="BJ111">
        <v>3.808798576919489</v>
      </c>
      <c r="BK111">
        <v>3.1983475592499611</v>
      </c>
      <c r="BL111">
        <v>3.0305846094166058</v>
      </c>
      <c r="BM111">
        <v>1.919835272707928</v>
      </c>
      <c r="BN111">
        <v>1.5600788298333439</v>
      </c>
      <c r="BO111">
        <v>4.2094646371478417</v>
      </c>
      <c r="BP111">
        <v>3.6693865485976112</v>
      </c>
      <c r="BQ111">
        <v>2.181512736151888</v>
      </c>
    </row>
    <row r="112" spans="1:69" x14ac:dyDescent="0.2">
      <c r="A112" t="s">
        <v>779</v>
      </c>
      <c r="B112" t="s">
        <v>780</v>
      </c>
      <c r="C112" t="s">
        <v>566</v>
      </c>
      <c r="D112" t="s">
        <v>567</v>
      </c>
    </row>
    <row r="113" spans="1:69" x14ac:dyDescent="0.2">
      <c r="A113" t="s">
        <v>781</v>
      </c>
      <c r="B113" t="s">
        <v>782</v>
      </c>
      <c r="C113" t="s">
        <v>566</v>
      </c>
      <c r="D113" t="s">
        <v>567</v>
      </c>
    </row>
    <row r="114" spans="1:69" x14ac:dyDescent="0.2">
      <c r="A114" t="s">
        <v>783</v>
      </c>
      <c r="B114" t="s">
        <v>784</v>
      </c>
      <c r="C114" t="s">
        <v>566</v>
      </c>
      <c r="D114" t="s">
        <v>567</v>
      </c>
      <c r="E114">
        <v>1.7798778467738241</v>
      </c>
      <c r="F114">
        <v>1.695212939144328</v>
      </c>
      <c r="G114">
        <v>3.6322149710698741</v>
      </c>
      <c r="H114">
        <v>2.94616135685229</v>
      </c>
      <c r="I114">
        <v>13.355261150815281</v>
      </c>
      <c r="J114">
        <v>9.474758591706987</v>
      </c>
      <c r="K114">
        <v>10.80184834893417</v>
      </c>
      <c r="L114">
        <v>13.062202477796991</v>
      </c>
      <c r="M114">
        <v>3.2374124262750219</v>
      </c>
      <c r="N114">
        <v>-0.58413661046634924</v>
      </c>
      <c r="O114">
        <v>5.0922616199755169</v>
      </c>
      <c r="P114">
        <v>3.0799386840653709</v>
      </c>
      <c r="Q114">
        <v>6.4420974615824322</v>
      </c>
      <c r="R114">
        <v>16.940815979173571</v>
      </c>
      <c r="S114">
        <v>28.598734077509029</v>
      </c>
      <c r="T114">
        <v>5.748430297674366</v>
      </c>
      <c r="U114">
        <v>-7.6339476339288188</v>
      </c>
      <c r="V114">
        <v>8.3074700917116573</v>
      </c>
      <c r="W114">
        <v>2.5230487569517979</v>
      </c>
      <c r="X114">
        <v>6.2756833676233494</v>
      </c>
      <c r="Y114">
        <v>11.34607347950951</v>
      </c>
      <c r="Z114">
        <v>13.11254689764195</v>
      </c>
      <c r="AA114">
        <v>7.8907427937748746</v>
      </c>
      <c r="AB114">
        <v>11.868081298673371</v>
      </c>
      <c r="AC114">
        <v>8.3189071186007997</v>
      </c>
      <c r="AD114">
        <v>5.5564242323655382</v>
      </c>
      <c r="AE114">
        <v>8.7297207270258088</v>
      </c>
      <c r="AF114">
        <v>8.8011258125183254</v>
      </c>
      <c r="AG114">
        <v>9.3834718618533515</v>
      </c>
      <c r="AH114">
        <v>7.074280029423007</v>
      </c>
      <c r="AI114">
        <v>8.9712325027324979</v>
      </c>
      <c r="AJ114">
        <v>13.87024617736831</v>
      </c>
      <c r="AK114">
        <v>11.787817041813449</v>
      </c>
      <c r="AL114">
        <v>6.3268904877986669</v>
      </c>
      <c r="AM114">
        <v>10.247935555611919</v>
      </c>
      <c r="AN114">
        <v>10.224886163754441</v>
      </c>
      <c r="AO114">
        <v>8.977152338264526</v>
      </c>
      <c r="AP114">
        <v>7.1642521146272369</v>
      </c>
      <c r="AQ114">
        <v>13.23083897679772</v>
      </c>
      <c r="AR114">
        <v>4.6698203803759357</v>
      </c>
      <c r="AS114">
        <v>4.0094359104519022</v>
      </c>
      <c r="AT114">
        <v>3.7792931223563722</v>
      </c>
      <c r="AU114">
        <v>4.2971520392956339</v>
      </c>
      <c r="AV114">
        <v>3.805858995288506</v>
      </c>
      <c r="AW114">
        <v>3.767251734775154</v>
      </c>
      <c r="AX114">
        <v>4.2463436203192186</v>
      </c>
      <c r="AY114">
        <v>5.7965233756163377</v>
      </c>
      <c r="AZ114">
        <v>6.3728813559323099</v>
      </c>
      <c r="BA114">
        <v>8.3492670490758147</v>
      </c>
      <c r="BB114">
        <v>10.882352941176441</v>
      </c>
      <c r="BC114">
        <v>11.989389920424401</v>
      </c>
      <c r="BD114">
        <v>8.9117933648337111</v>
      </c>
      <c r="BE114">
        <v>9.4789969141980102</v>
      </c>
      <c r="BF114">
        <v>10.017878474610241</v>
      </c>
      <c r="BG114">
        <v>6.6656567186789939</v>
      </c>
      <c r="BH114">
        <v>4.906973441272565</v>
      </c>
      <c r="BI114">
        <v>4.9482163406214061</v>
      </c>
      <c r="BJ114">
        <v>3.3281733746129771</v>
      </c>
      <c r="BK114">
        <v>3.9388264669162978</v>
      </c>
      <c r="BL114">
        <v>3.7295057353912942</v>
      </c>
      <c r="BM114">
        <v>6.623436776285355</v>
      </c>
      <c r="BN114">
        <v>5.1314074717636888</v>
      </c>
      <c r="BO114">
        <v>6.6990341407985179</v>
      </c>
      <c r="BP114">
        <v>5.649143189079247</v>
      </c>
      <c r="BQ114">
        <v>4.9530355097365568</v>
      </c>
    </row>
    <row r="115" spans="1:69" x14ac:dyDescent="0.2">
      <c r="A115" t="s">
        <v>785</v>
      </c>
      <c r="B115" t="s">
        <v>786</v>
      </c>
      <c r="C115" t="s">
        <v>566</v>
      </c>
      <c r="D115" t="s">
        <v>567</v>
      </c>
    </row>
    <row r="116" spans="1:69" x14ac:dyDescent="0.2">
      <c r="A116" t="s">
        <v>787</v>
      </c>
      <c r="B116" t="s">
        <v>788</v>
      </c>
      <c r="C116" t="s">
        <v>566</v>
      </c>
      <c r="D116" t="s">
        <v>567</v>
      </c>
      <c r="E116">
        <v>0.45083726943177638</v>
      </c>
      <c r="F116">
        <v>2.7569993586355039</v>
      </c>
      <c r="G116">
        <v>4.263727121490855</v>
      </c>
      <c r="H116">
        <v>2.4536205866892802</v>
      </c>
      <c r="I116">
        <v>6.7172897192629488</v>
      </c>
      <c r="J116">
        <v>4.9881235154394599</v>
      </c>
      <c r="K116">
        <v>3.0542986414027311</v>
      </c>
      <c r="L116">
        <v>3.1833150395518</v>
      </c>
      <c r="M116">
        <v>4.6808510638298966</v>
      </c>
      <c r="N116">
        <v>7.4186991859755409</v>
      </c>
      <c r="O116">
        <v>8.2071901609102653</v>
      </c>
      <c r="P116">
        <v>8.9617486341766917</v>
      </c>
      <c r="Q116">
        <v>8.6058174530106619</v>
      </c>
      <c r="R116">
        <v>11.41485038732961</v>
      </c>
      <c r="S116">
        <v>16.976127321204789</v>
      </c>
      <c r="T116">
        <v>20.875850340195161</v>
      </c>
      <c r="U116">
        <v>17.98569586133863</v>
      </c>
      <c r="V116">
        <v>13.47225529379477</v>
      </c>
      <c r="W116">
        <v>7.7111121462186931</v>
      </c>
      <c r="X116">
        <v>13.295468824828109</v>
      </c>
      <c r="Y116">
        <v>18.154462255797199</v>
      </c>
      <c r="Z116">
        <v>20.373511070193359</v>
      </c>
      <c r="AA116">
        <v>17.14712620370916</v>
      </c>
      <c r="AB116">
        <v>10.44762553485937</v>
      </c>
      <c r="AC116">
        <v>8.6511105379638575</v>
      </c>
      <c r="AD116">
        <v>5.3954862017035188</v>
      </c>
      <c r="AE116">
        <v>3.8270416654265929</v>
      </c>
      <c r="AF116">
        <v>3.1594103483501379</v>
      </c>
      <c r="AG116">
        <v>2.1345698910710338</v>
      </c>
      <c r="AH116">
        <v>4.0890538815354427</v>
      </c>
      <c r="AI116">
        <v>3.3173288668011831</v>
      </c>
      <c r="AJ116">
        <v>3.2108103714237779</v>
      </c>
      <c r="AK116">
        <v>3.0699985383590369</v>
      </c>
      <c r="AL116">
        <v>1.469415224114222</v>
      </c>
      <c r="AM116">
        <v>2.3092019261095089</v>
      </c>
      <c r="AN116">
        <v>2.524864467808019</v>
      </c>
      <c r="AO116">
        <v>1.755744696074194</v>
      </c>
      <c r="AP116">
        <v>1.5418020226136979</v>
      </c>
      <c r="AQ116">
        <v>2.4076809453471499</v>
      </c>
      <c r="AR116">
        <v>1.629886052214069</v>
      </c>
      <c r="AS116">
        <v>5.5776326994038703</v>
      </c>
      <c r="AT116">
        <v>4.8528027960747684</v>
      </c>
      <c r="AU116">
        <v>4.6282051282051517</v>
      </c>
      <c r="AV116">
        <v>3.4922190907976498</v>
      </c>
      <c r="AW116">
        <v>2.1785460573052271</v>
      </c>
      <c r="AX116">
        <v>2.4565469293163869</v>
      </c>
      <c r="AY116">
        <v>3.9357611400135371</v>
      </c>
      <c r="AZ116">
        <v>4.8857453754080176</v>
      </c>
      <c r="BA116">
        <v>4.0356883494139097</v>
      </c>
      <c r="BB116">
        <v>-4.4475468687674642</v>
      </c>
      <c r="BC116">
        <v>-0.91838864537677389</v>
      </c>
      <c r="BD116">
        <v>2.5489783020855001</v>
      </c>
      <c r="BE116">
        <v>1.694741166803664</v>
      </c>
      <c r="BF116">
        <v>0.51509948490057322</v>
      </c>
      <c r="BG116">
        <v>0.19091639871374491</v>
      </c>
      <c r="BH116">
        <v>-0.33095978337178761</v>
      </c>
      <c r="BI116">
        <v>2.012477359632367E-2</v>
      </c>
      <c r="BJ116">
        <v>0.3621730382293778</v>
      </c>
      <c r="BK116">
        <v>0.47113071371291559</v>
      </c>
      <c r="BL116">
        <v>0.9378429611892739</v>
      </c>
      <c r="BM116">
        <v>-0.3261836512800329</v>
      </c>
      <c r="BN116">
        <v>2.340341134470437</v>
      </c>
      <c r="BO116">
        <v>7.8294573643410468</v>
      </c>
      <c r="BP116">
        <v>6.2994248741912466</v>
      </c>
      <c r="BQ116">
        <v>2.1134499957731672</v>
      </c>
    </row>
    <row r="117" spans="1:69" x14ac:dyDescent="0.2">
      <c r="A117" t="s">
        <v>789</v>
      </c>
      <c r="B117" t="s">
        <v>790</v>
      </c>
      <c r="C117" t="s">
        <v>566</v>
      </c>
      <c r="D117" t="s">
        <v>567</v>
      </c>
      <c r="E117">
        <v>9.8224108129786725</v>
      </c>
      <c r="F117">
        <v>3.1625643958574492</v>
      </c>
      <c r="G117">
        <v>0.72132057165633712</v>
      </c>
      <c r="H117">
        <v>0.37184960722166582</v>
      </c>
      <c r="I117">
        <v>3.8144895722304271</v>
      </c>
      <c r="J117">
        <v>2.154374835209675</v>
      </c>
      <c r="K117">
        <v>-0.38814853215443179</v>
      </c>
      <c r="L117">
        <v>1.5976100796435391</v>
      </c>
      <c r="M117">
        <v>0.69036052199623255</v>
      </c>
      <c r="N117">
        <v>3.5931945155128111</v>
      </c>
      <c r="O117">
        <v>1.6668709397006849</v>
      </c>
      <c r="P117">
        <v>4.195298372654225</v>
      </c>
      <c r="Q117">
        <v>6.3982413512887124</v>
      </c>
      <c r="R117">
        <v>9.8194867331876186</v>
      </c>
      <c r="S117">
        <v>14.24893553825674</v>
      </c>
      <c r="T117">
        <v>12.879181833834069</v>
      </c>
      <c r="U117">
        <v>11.25614250621115</v>
      </c>
      <c r="V117">
        <v>27.287784679309318</v>
      </c>
      <c r="W117">
        <v>11.72196920412121</v>
      </c>
      <c r="X117">
        <v>10.487236727348551</v>
      </c>
      <c r="Y117">
        <v>20.643914437379809</v>
      </c>
      <c r="Z117">
        <v>24.203589762448601</v>
      </c>
      <c r="AA117">
        <v>18.689725926956381</v>
      </c>
      <c r="AB117">
        <v>19.74018917786108</v>
      </c>
      <c r="AC117">
        <v>12.54021945388684</v>
      </c>
      <c r="AD117">
        <v>4.3893409574154143</v>
      </c>
      <c r="AE117">
        <v>18.42900302114737</v>
      </c>
      <c r="AF117">
        <v>28.571428571429209</v>
      </c>
      <c r="AG117">
        <v>28.670634920634459</v>
      </c>
      <c r="AH117">
        <v>22.349653045489649</v>
      </c>
      <c r="AI117">
        <v>7.6276749376393447</v>
      </c>
      <c r="AJ117">
        <v>17.128567943401169</v>
      </c>
      <c r="AK117">
        <v>25.807722616233161</v>
      </c>
      <c r="AL117">
        <v>21.202630754776081</v>
      </c>
      <c r="AM117">
        <v>31.447028423772799</v>
      </c>
      <c r="AN117">
        <v>49.655985846274632</v>
      </c>
      <c r="AO117">
        <v>28.937344016813661</v>
      </c>
      <c r="AP117">
        <v>17.349225753870769</v>
      </c>
      <c r="AQ117">
        <v>17.86613421303975</v>
      </c>
      <c r="AR117">
        <v>20.070707814686578</v>
      </c>
      <c r="AS117">
        <v>14.47675131885666</v>
      </c>
      <c r="AT117">
        <v>11.27424713321167</v>
      </c>
      <c r="AU117">
        <v>14.33593373784039</v>
      </c>
      <c r="AV117">
        <v>16.468011624479178</v>
      </c>
      <c r="AW117">
        <v>14.76150869706724</v>
      </c>
      <c r="AX117">
        <v>13.43311800850802</v>
      </c>
      <c r="AY117">
        <v>10.01589825119239</v>
      </c>
      <c r="AZ117">
        <v>17.34104046242766</v>
      </c>
      <c r="BA117">
        <v>25.410509031198721</v>
      </c>
      <c r="BB117">
        <v>13.55155482815062</v>
      </c>
      <c r="BC117">
        <v>10.089362928797909</v>
      </c>
      <c r="BD117">
        <v>26.293385673860801</v>
      </c>
      <c r="BE117">
        <v>27.256812724290839</v>
      </c>
      <c r="BF117">
        <v>36.603035519102932</v>
      </c>
      <c r="BG117">
        <v>16.60655323574489</v>
      </c>
      <c r="BH117">
        <v>12.48468156115333</v>
      </c>
      <c r="BI117">
        <v>7.2454254895297892</v>
      </c>
      <c r="BJ117">
        <v>8.0449243766027756</v>
      </c>
      <c r="BK117">
        <v>18.014118337187419</v>
      </c>
      <c r="BL117">
        <v>39.90734556977835</v>
      </c>
      <c r="BM117">
        <v>30.594139038729509</v>
      </c>
      <c r="BN117">
        <v>43.389016268151437</v>
      </c>
      <c r="BO117">
        <v>43.488464174217867</v>
      </c>
      <c r="BP117">
        <v>44.57918575727971</v>
      </c>
      <c r="BQ117">
        <v>32.455871402916991</v>
      </c>
    </row>
    <row r="118" spans="1:69" x14ac:dyDescent="0.2">
      <c r="A118" t="s">
        <v>791</v>
      </c>
      <c r="B118" t="s">
        <v>792</v>
      </c>
      <c r="C118" t="s">
        <v>566</v>
      </c>
      <c r="D118" t="s">
        <v>567</v>
      </c>
      <c r="E118">
        <v>3.4782379040959919</v>
      </c>
      <c r="F118">
        <v>0.9162604318466876</v>
      </c>
      <c r="G118">
        <v>1.2923621654152071</v>
      </c>
      <c r="H118">
        <v>3.9549574292974201</v>
      </c>
      <c r="I118">
        <v>-9.0136519671747836E-2</v>
      </c>
      <c r="J118">
        <v>-0.45558086585781038</v>
      </c>
      <c r="K118">
        <v>1.983218917121641</v>
      </c>
      <c r="L118">
        <v>3.290949887816724</v>
      </c>
      <c r="M118">
        <v>2.1964759828679932</v>
      </c>
      <c r="N118">
        <v>5.7392536613673313</v>
      </c>
      <c r="O118">
        <v>4.3555952647056362</v>
      </c>
      <c r="P118">
        <v>3.5958904107603722</v>
      </c>
      <c r="Q118">
        <v>5.1859504132551768</v>
      </c>
      <c r="R118">
        <v>4.8909840899257127</v>
      </c>
      <c r="S118">
        <v>7.6999999997692603</v>
      </c>
      <c r="T118">
        <v>9.5171773440553586</v>
      </c>
      <c r="U118">
        <v>12.823230182813431</v>
      </c>
      <c r="V118">
        <v>9.1677625399551221</v>
      </c>
      <c r="W118">
        <v>4.6119428668201792</v>
      </c>
      <c r="AJ118">
        <v>180.95238095238071</v>
      </c>
      <c r="AK118">
        <v>83.615819209039003</v>
      </c>
      <c r="AL118">
        <v>207.69230769230879</v>
      </c>
      <c r="AM118">
        <v>448.49999999999892</v>
      </c>
      <c r="AN118">
        <v>387.31084776663818</v>
      </c>
      <c r="AO118">
        <v>-16.117325751057191</v>
      </c>
      <c r="AP118">
        <v>23.063199678872738</v>
      </c>
      <c r="AQ118">
        <v>14.768773557552761</v>
      </c>
      <c r="AR118">
        <v>12.577762339343611</v>
      </c>
      <c r="AS118">
        <v>4.9789621318373509</v>
      </c>
      <c r="AT118">
        <v>16.374081496326241</v>
      </c>
      <c r="AU118">
        <v>19.316694601978959</v>
      </c>
      <c r="AV118">
        <v>33.616210599238293</v>
      </c>
      <c r="AW118">
        <v>26.96190681932719</v>
      </c>
      <c r="AX118">
        <v>36.959480920187112</v>
      </c>
      <c r="AY118">
        <v>53.230962911427973</v>
      </c>
      <c r="AZ118">
        <v>-10.06749257689779</v>
      </c>
      <c r="BA118">
        <v>12.66285282692281</v>
      </c>
      <c r="BB118">
        <v>6.873615472125497</v>
      </c>
      <c r="BC118">
        <v>2.877747252747596</v>
      </c>
      <c r="BD118">
        <v>5.8014553708529997</v>
      </c>
      <c r="BE118">
        <v>6.0890964159504257</v>
      </c>
      <c r="BF118">
        <v>1.879498007494689</v>
      </c>
      <c r="BG118">
        <v>2.2359740790467928</v>
      </c>
      <c r="BH118">
        <v>1.3933302878030871</v>
      </c>
      <c r="BI118">
        <v>0.55652139715551108</v>
      </c>
      <c r="BJ118">
        <v>0.18405889884768989</v>
      </c>
      <c r="BK118">
        <v>0.36744148893684919</v>
      </c>
      <c r="BL118">
        <v>-0.19896538002392819</v>
      </c>
      <c r="BM118">
        <v>0.5741626794257948</v>
      </c>
      <c r="BN118">
        <v>6.0418648905804391</v>
      </c>
      <c r="BO118">
        <v>4.9947659638104351</v>
      </c>
      <c r="BP118">
        <v>4.3583535108958573</v>
      </c>
      <c r="BQ118">
        <v>-12.29698375870071</v>
      </c>
    </row>
    <row r="119" spans="1:69" x14ac:dyDescent="0.2">
      <c r="A119" t="s">
        <v>793</v>
      </c>
      <c r="B119" t="s">
        <v>794</v>
      </c>
      <c r="C119" t="s">
        <v>566</v>
      </c>
      <c r="D119" t="s">
        <v>567</v>
      </c>
      <c r="E119">
        <v>1.988397239020341</v>
      </c>
      <c r="F119">
        <v>4.711614996793533</v>
      </c>
      <c r="G119">
        <v>11.016292445576971</v>
      </c>
      <c r="H119">
        <v>12.928023075590289</v>
      </c>
      <c r="I119">
        <v>19.245054357257938</v>
      </c>
      <c r="J119">
        <v>7.3170694278334638</v>
      </c>
      <c r="K119">
        <v>10.68664303423869</v>
      </c>
      <c r="L119">
        <v>3.3202186782153218</v>
      </c>
      <c r="M119">
        <v>15.231798403425159</v>
      </c>
      <c r="N119">
        <v>21.763294919345348</v>
      </c>
      <c r="O119">
        <v>13.372475149184639</v>
      </c>
      <c r="P119">
        <v>6.7318745298098754</v>
      </c>
      <c r="Q119">
        <v>9.8113239127997218</v>
      </c>
      <c r="R119">
        <v>21.35493091682979</v>
      </c>
      <c r="S119">
        <v>42.51618195852916</v>
      </c>
      <c r="T119">
        <v>49.361338233405313</v>
      </c>
      <c r="U119">
        <v>32.035110223608577</v>
      </c>
      <c r="V119">
        <v>30.316741272592822</v>
      </c>
      <c r="W119">
        <v>43.749998285360611</v>
      </c>
      <c r="X119">
        <v>44.444455804374421</v>
      </c>
      <c r="Y119">
        <v>58.528426089364622</v>
      </c>
      <c r="Z119">
        <v>51.793241601010813</v>
      </c>
      <c r="AA119">
        <v>50.243226389676103</v>
      </c>
      <c r="AB119">
        <v>83.950046193703372</v>
      </c>
      <c r="AC119">
        <v>30.85239707709092</v>
      </c>
      <c r="AD119">
        <v>31.994629024070271</v>
      </c>
      <c r="AE119">
        <v>22.12840118766459</v>
      </c>
      <c r="AF119">
        <v>18.29776822323041</v>
      </c>
      <c r="AG119">
        <v>25.725509085284191</v>
      </c>
      <c r="AH119">
        <v>20.758195033448491</v>
      </c>
      <c r="AI119">
        <v>15.510721994253039</v>
      </c>
      <c r="AJ119">
        <v>6.8087788794363382</v>
      </c>
      <c r="AK119">
        <v>3.9477117682403118</v>
      </c>
      <c r="AL119">
        <v>4.0428529107694651</v>
      </c>
      <c r="AM119">
        <v>1.552656274957769</v>
      </c>
      <c r="AN119">
        <v>1.6512315011665779</v>
      </c>
      <c r="AO119">
        <v>2.2604189826729719</v>
      </c>
      <c r="AP119">
        <v>1.815430802822416</v>
      </c>
      <c r="AQ119">
        <v>1.659241709534274</v>
      </c>
      <c r="AR119">
        <v>3.231832609064667</v>
      </c>
      <c r="AS119">
        <v>5.1364712324515054</v>
      </c>
      <c r="AT119">
        <v>6.4050855038686842</v>
      </c>
      <c r="AU119">
        <v>5.1970223021662791</v>
      </c>
      <c r="AV119">
        <v>2.0556632975374241</v>
      </c>
      <c r="AW119">
        <v>3.1581932429846389</v>
      </c>
      <c r="AX119">
        <v>3.9870478280659261</v>
      </c>
      <c r="AY119">
        <v>6.687079061366612</v>
      </c>
      <c r="AZ119">
        <v>5.0515573649214573</v>
      </c>
      <c r="BA119">
        <v>12.69439427758776</v>
      </c>
      <c r="BB119">
        <v>12.003129846174289</v>
      </c>
      <c r="BC119">
        <v>5.3967311316747741</v>
      </c>
      <c r="BD119">
        <v>4.0010266434312003</v>
      </c>
      <c r="BE119">
        <v>5.1858998875069773</v>
      </c>
      <c r="BF119">
        <v>3.8722792374824948</v>
      </c>
      <c r="BG119">
        <v>2.0446148153933339</v>
      </c>
      <c r="BH119">
        <v>1.633055581813263</v>
      </c>
      <c r="BI119">
        <v>1.696927619977507</v>
      </c>
      <c r="BJ119">
        <v>1.760415591805965</v>
      </c>
      <c r="BK119">
        <v>2.6829176826739198</v>
      </c>
      <c r="BL119">
        <v>3.0139717915605289</v>
      </c>
      <c r="BM119">
        <v>2.8479240151866478</v>
      </c>
      <c r="BN119">
        <v>4.4442397018973878</v>
      </c>
      <c r="BO119">
        <v>8.3087551155892019</v>
      </c>
      <c r="BP119">
        <v>8.7363029993729828</v>
      </c>
      <c r="BQ119">
        <v>5.8568384997006557</v>
      </c>
    </row>
    <row r="120" spans="1:69" x14ac:dyDescent="0.2">
      <c r="A120" t="s">
        <v>795</v>
      </c>
      <c r="B120" t="s">
        <v>796</v>
      </c>
      <c r="C120" t="s">
        <v>566</v>
      </c>
      <c r="D120" t="s">
        <v>567</v>
      </c>
      <c r="E120">
        <v>2.2281124206708358</v>
      </c>
      <c r="F120">
        <v>6.7898234044024397</v>
      </c>
      <c r="G120">
        <v>9.4081940682655514</v>
      </c>
      <c r="H120">
        <v>6.5811373646405702</v>
      </c>
      <c r="I120">
        <v>5.1727504232881527</v>
      </c>
      <c r="J120">
        <v>7.7083332642049998</v>
      </c>
      <c r="K120">
        <v>7.9303675444844952</v>
      </c>
      <c r="L120">
        <v>1.7060931600593201</v>
      </c>
      <c r="M120">
        <v>2.079221858136254</v>
      </c>
      <c r="N120">
        <v>2.4580542561779941</v>
      </c>
      <c r="O120">
        <v>6.1107420359874007</v>
      </c>
      <c r="P120">
        <v>11.97257188640258</v>
      </c>
      <c r="Q120">
        <v>12.88146308464591</v>
      </c>
      <c r="R120">
        <v>20.03237781107055</v>
      </c>
      <c r="S120">
        <v>39.679972457954669</v>
      </c>
      <c r="T120">
        <v>39.306731955589768</v>
      </c>
      <c r="U120">
        <v>31.310866404514481</v>
      </c>
      <c r="V120">
        <v>34.616715693275559</v>
      </c>
      <c r="W120">
        <v>50.55094595791131</v>
      </c>
      <c r="X120">
        <v>78.310011124361381</v>
      </c>
      <c r="Y120">
        <v>131.02501228600639</v>
      </c>
      <c r="Z120">
        <v>116.799989401855</v>
      </c>
      <c r="AA120">
        <v>120.3644098122526</v>
      </c>
      <c r="AB120">
        <v>145.95150271429651</v>
      </c>
      <c r="AC120">
        <v>373.21563136284732</v>
      </c>
      <c r="AD120">
        <v>307.16191464394069</v>
      </c>
      <c r="AE120">
        <v>47.644927536231911</v>
      </c>
      <c r="AF120">
        <v>19.079754601227009</v>
      </c>
      <c r="AG120">
        <v>16.383307573415781</v>
      </c>
      <c r="AH120">
        <v>20.318725099601579</v>
      </c>
      <c r="AI120">
        <v>17.25533480500361</v>
      </c>
      <c r="AJ120">
        <v>19.10887982428617</v>
      </c>
      <c r="AK120">
        <v>12.065331928345691</v>
      </c>
      <c r="AL120">
        <v>10.883874000940329</v>
      </c>
      <c r="AM120">
        <v>12.253550985796</v>
      </c>
      <c r="AN120">
        <v>9.9338999055712591</v>
      </c>
      <c r="AO120">
        <v>11.45851228311294</v>
      </c>
      <c r="AP120">
        <v>8.9549938347718356</v>
      </c>
      <c r="AQ120">
        <v>5.4887537133965578</v>
      </c>
      <c r="AR120">
        <v>5.189754592999825</v>
      </c>
      <c r="AS120">
        <v>1.032636409994893</v>
      </c>
      <c r="AT120">
        <v>1.123028391167207</v>
      </c>
      <c r="AU120">
        <v>5.8023458946842927</v>
      </c>
      <c r="AV120">
        <v>0.70763061681807027</v>
      </c>
      <c r="AW120">
        <v>-0.42159503454741609</v>
      </c>
      <c r="AX120">
        <v>1.3407032811949211</v>
      </c>
      <c r="AY120">
        <v>2.0540791458744292</v>
      </c>
      <c r="AZ120">
        <v>0.46622697293606541</v>
      </c>
      <c r="BA120">
        <v>4.5274476513865132</v>
      </c>
      <c r="BB120">
        <v>3.367623172712499</v>
      </c>
      <c r="BC120">
        <v>2.7027027027027342</v>
      </c>
      <c r="BD120">
        <v>3.4883720930232309</v>
      </c>
      <c r="BE120">
        <v>1.675537157500518</v>
      </c>
      <c r="BF120">
        <v>1.5897634742147571</v>
      </c>
      <c r="BG120">
        <v>0.46755725190850311</v>
      </c>
      <c r="BH120">
        <v>-0.61734257764276457</v>
      </c>
      <c r="BI120">
        <v>-0.53516819571869545</v>
      </c>
      <c r="BJ120">
        <v>0.2498078401230083</v>
      </c>
      <c r="BK120">
        <v>0.80506037952852638</v>
      </c>
      <c r="BL120">
        <v>0.81764594029279369</v>
      </c>
      <c r="BM120">
        <v>-0.5752546208977557</v>
      </c>
      <c r="BN120">
        <v>1.4796547472256141</v>
      </c>
      <c r="BO120">
        <v>4.4116272548837099</v>
      </c>
      <c r="BP120">
        <v>4.2252260316891768</v>
      </c>
      <c r="BQ120">
        <v>3.0748088980502462</v>
      </c>
    </row>
    <row r="121" spans="1:69" x14ac:dyDescent="0.2">
      <c r="A121" t="s">
        <v>797</v>
      </c>
      <c r="B121" t="s">
        <v>798</v>
      </c>
      <c r="C121" t="s">
        <v>566</v>
      </c>
      <c r="D121" t="s">
        <v>567</v>
      </c>
      <c r="E121">
        <v>2.3501614137705031</v>
      </c>
      <c r="F121">
        <v>2.0506973127869772</v>
      </c>
      <c r="G121">
        <v>4.6911436074047064</v>
      </c>
      <c r="H121">
        <v>7.4547182253910318</v>
      </c>
      <c r="I121">
        <v>5.9123225321858737</v>
      </c>
      <c r="J121">
        <v>4.5192683074345812</v>
      </c>
      <c r="K121">
        <v>2.346588934133182</v>
      </c>
      <c r="L121">
        <v>3.7333383207382189</v>
      </c>
      <c r="M121">
        <v>1.27731335390797</v>
      </c>
      <c r="N121">
        <v>2.6572527338697189</v>
      </c>
      <c r="O121">
        <v>4.9683198732933507</v>
      </c>
      <c r="P121">
        <v>4.7916643833378627</v>
      </c>
      <c r="Q121">
        <v>5.7495039373000747</v>
      </c>
      <c r="R121">
        <v>10.79861745476016</v>
      </c>
      <c r="S121">
        <v>19.159769585469871</v>
      </c>
      <c r="T121">
        <v>16.950502566830639</v>
      </c>
      <c r="U121">
        <v>16.61416647257882</v>
      </c>
      <c r="V121">
        <v>17.130048786649951</v>
      </c>
      <c r="W121">
        <v>12.094013842507421</v>
      </c>
      <c r="X121">
        <v>14.79857356614842</v>
      </c>
      <c r="Y121">
        <v>21.064168277074469</v>
      </c>
      <c r="Z121">
        <v>17.969298751967219</v>
      </c>
      <c r="AA121">
        <v>16.480414620221431</v>
      </c>
      <c r="AB121">
        <v>14.64657667487695</v>
      </c>
      <c r="AC121">
        <v>10.79449600768111</v>
      </c>
      <c r="AD121">
        <v>9.2059914425311788</v>
      </c>
      <c r="AE121">
        <v>5.8235469186201678</v>
      </c>
      <c r="AF121">
        <v>4.7472849038978913</v>
      </c>
      <c r="AG121">
        <v>5.0582474766711947</v>
      </c>
      <c r="AH121">
        <v>6.2598313795697678</v>
      </c>
      <c r="AI121">
        <v>6.4566090614639959</v>
      </c>
      <c r="AJ121">
        <v>6.2499992979029111</v>
      </c>
      <c r="AK121">
        <v>5.2705899859293011</v>
      </c>
      <c r="AL121">
        <v>4.6267346833129803</v>
      </c>
      <c r="AM121">
        <v>4.0518421806571618</v>
      </c>
      <c r="AN121">
        <v>5.2354225804430126</v>
      </c>
      <c r="AO121">
        <v>4.0069766898104007</v>
      </c>
      <c r="AP121">
        <v>2.0431077975013578</v>
      </c>
      <c r="AQ121">
        <v>1.9550855771938109</v>
      </c>
      <c r="AR121">
        <v>1.6634599500771441</v>
      </c>
      <c r="AS121">
        <v>2.537685320950017</v>
      </c>
      <c r="AT121">
        <v>2.7851654271355391</v>
      </c>
      <c r="AU121">
        <v>2.4653231917116498</v>
      </c>
      <c r="AV121">
        <v>2.6725555277284978</v>
      </c>
      <c r="AW121">
        <v>2.2067366142365699</v>
      </c>
      <c r="AX121">
        <v>1.985292985279804</v>
      </c>
      <c r="AY121">
        <v>2.090843910127544</v>
      </c>
      <c r="AZ121">
        <v>1.8297411220240281</v>
      </c>
      <c r="BA121">
        <v>3.3478325840102179</v>
      </c>
      <c r="BB121">
        <v>0.7747681313873811</v>
      </c>
      <c r="BC121">
        <v>1.5255160211824761</v>
      </c>
      <c r="BD121">
        <v>2.7806327287932309</v>
      </c>
      <c r="BE121">
        <v>3.041363332267748</v>
      </c>
      <c r="BF121">
        <v>1.21999342274306</v>
      </c>
      <c r="BG121">
        <v>0.2410474298267557</v>
      </c>
      <c r="BH121">
        <v>3.879039965797329E-2</v>
      </c>
      <c r="BI121">
        <v>-9.4016656915750035E-2</v>
      </c>
      <c r="BJ121">
        <v>1.2265331664581181</v>
      </c>
      <c r="BK121">
        <v>1.1374876360039059</v>
      </c>
      <c r="BL121">
        <v>0.61124694376530397</v>
      </c>
      <c r="BM121">
        <v>-0.13770757391651031</v>
      </c>
      <c r="BN121">
        <v>1.8737832576248059</v>
      </c>
      <c r="BO121">
        <v>8.2012899116171791</v>
      </c>
      <c r="BP121">
        <v>5.6221944219590112</v>
      </c>
      <c r="BQ121">
        <v>0.98237302306141705</v>
      </c>
    </row>
    <row r="122" spans="1:69" x14ac:dyDescent="0.2">
      <c r="A122" t="s">
        <v>799</v>
      </c>
      <c r="B122" t="s">
        <v>800</v>
      </c>
      <c r="C122" t="s">
        <v>566</v>
      </c>
      <c r="D122" t="s">
        <v>567</v>
      </c>
      <c r="E122">
        <v>3.2742491383558758</v>
      </c>
      <c r="F122">
        <v>6.6984505363520936</v>
      </c>
      <c r="G122">
        <v>1.407506702413148</v>
      </c>
      <c r="H122">
        <v>1.7625027539107549</v>
      </c>
      <c r="I122">
        <v>2.0134228187918621</v>
      </c>
      <c r="J122">
        <v>2.6315789473685229</v>
      </c>
      <c r="K122">
        <v>1.9023986765922469</v>
      </c>
      <c r="L122">
        <v>3.023538961038557</v>
      </c>
      <c r="M122">
        <v>5.9286980500299498</v>
      </c>
      <c r="N122">
        <v>6.3034585347709546</v>
      </c>
      <c r="O122">
        <v>14.728004196256659</v>
      </c>
      <c r="P122">
        <v>5.3361792958586758</v>
      </c>
      <c r="Q122">
        <v>5.4277029963075059</v>
      </c>
      <c r="R122">
        <v>17.682591982483761</v>
      </c>
      <c r="S122">
        <v>27.158189455021631</v>
      </c>
      <c r="T122">
        <v>17.37614678858008</v>
      </c>
      <c r="U122">
        <v>9.7936532753465073</v>
      </c>
      <c r="V122">
        <v>11.19100163703586</v>
      </c>
      <c r="W122">
        <v>34.899801524050822</v>
      </c>
      <c r="X122">
        <v>29.079259610978578</v>
      </c>
      <c r="Y122">
        <v>27.30815898823073</v>
      </c>
      <c r="Z122">
        <v>12.73971811450912</v>
      </c>
      <c r="AA122">
        <v>6.5454079672006582</v>
      </c>
      <c r="AB122">
        <v>11.582111084425341</v>
      </c>
      <c r="AC122">
        <v>27.814769323745288</v>
      </c>
      <c r="AD122">
        <v>25.67310123917725</v>
      </c>
      <c r="AE122">
        <v>15.1053754209796</v>
      </c>
      <c r="AF122">
        <v>6.6524480496268419</v>
      </c>
      <c r="AG122">
        <v>8.2667657440090778</v>
      </c>
      <c r="AH122">
        <v>14.329539032857189</v>
      </c>
      <c r="AI122">
        <v>21.960175116508289</v>
      </c>
      <c r="AJ122">
        <v>51.071097730431312</v>
      </c>
      <c r="AK122">
        <v>77.296592955965096</v>
      </c>
      <c r="AL122">
        <v>22.06994941852923</v>
      </c>
      <c r="AM122">
        <v>35.063394248477167</v>
      </c>
      <c r="AN122">
        <v>19.908748836416809</v>
      </c>
      <c r="AO122">
        <v>26.406656607404251</v>
      </c>
      <c r="AP122">
        <v>9.6575526126859543</v>
      </c>
      <c r="AQ122">
        <v>8.6318961301214436</v>
      </c>
      <c r="AR122">
        <v>5.954239491130056</v>
      </c>
      <c r="AS122">
        <v>8.1710835612022468</v>
      </c>
      <c r="AT122">
        <v>6.8019093078759028</v>
      </c>
      <c r="AU122">
        <v>7.0763500931098502</v>
      </c>
      <c r="AV122">
        <v>10.08695652173914</v>
      </c>
      <c r="AW122">
        <v>13.55450236966824</v>
      </c>
      <c r="AX122">
        <v>15.052865887590491</v>
      </c>
      <c r="AY122">
        <v>8.5610640870615686</v>
      </c>
      <c r="AZ122">
        <v>9.2448206727556244</v>
      </c>
      <c r="BA122">
        <v>22.022838499184349</v>
      </c>
      <c r="BB122">
        <v>9.592245989304816</v>
      </c>
      <c r="BC122">
        <v>12.6105519975603</v>
      </c>
      <c r="BD122">
        <v>7.5558564658089997</v>
      </c>
      <c r="BE122">
        <v>6.8739770867430927</v>
      </c>
      <c r="BF122">
        <v>9.3415007656967255</v>
      </c>
      <c r="BG122">
        <v>8.2740788623141874</v>
      </c>
      <c r="BH122">
        <v>3.6915422885572489</v>
      </c>
      <c r="BI122">
        <v>2.3510219748584622</v>
      </c>
      <c r="BJ122">
        <v>4.3783986499156109</v>
      </c>
      <c r="BK122">
        <v>3.7366388215216331</v>
      </c>
      <c r="BL122">
        <v>3.9051000086587231</v>
      </c>
      <c r="BM122">
        <v>5.2267777929352004</v>
      </c>
      <c r="BN122">
        <v>5.8627824280106298</v>
      </c>
      <c r="BO122">
        <v>10.34956883912716</v>
      </c>
      <c r="BP122">
        <v>6.4741373466206271</v>
      </c>
      <c r="BQ122">
        <v>5.4119444798165883</v>
      </c>
    </row>
    <row r="123" spans="1:69" x14ac:dyDescent="0.2">
      <c r="A123" t="s">
        <v>801</v>
      </c>
      <c r="B123" t="s">
        <v>802</v>
      </c>
      <c r="C123" t="s">
        <v>566</v>
      </c>
      <c r="D123" t="s">
        <v>567</v>
      </c>
      <c r="O123">
        <v>5.8999999989999159</v>
      </c>
      <c r="P123">
        <v>4.8158640236526757</v>
      </c>
      <c r="Q123">
        <v>7.6576576576575999</v>
      </c>
      <c r="R123">
        <v>11.12970711213371</v>
      </c>
      <c r="S123">
        <v>19.427710843520401</v>
      </c>
      <c r="T123">
        <v>11.97982345530882</v>
      </c>
      <c r="U123">
        <v>11.49999999999967</v>
      </c>
      <c r="V123">
        <v>14.566517189387611</v>
      </c>
      <c r="W123">
        <v>6.921521299524076</v>
      </c>
      <c r="X123">
        <v>14.246491763078369</v>
      </c>
      <c r="Y123">
        <v>11.111111111111329</v>
      </c>
      <c r="Z123">
        <v>7.6999999999997533</v>
      </c>
      <c r="AA123">
        <v>7.4280408542249097</v>
      </c>
      <c r="AB123">
        <v>5.0201670983146132</v>
      </c>
      <c r="AC123">
        <v>3.847472738376108</v>
      </c>
      <c r="AD123">
        <v>2.9850746271475588</v>
      </c>
      <c r="AF123">
        <v>-0.1999999999999082</v>
      </c>
      <c r="AG123">
        <v>6.6132264529057752</v>
      </c>
      <c r="AH123">
        <v>25.712719298245361</v>
      </c>
      <c r="AI123">
        <v>16.192137561523349</v>
      </c>
      <c r="AJ123">
        <v>8.1554959785521248</v>
      </c>
      <c r="AK123">
        <v>3.995835605571898</v>
      </c>
      <c r="AL123">
        <v>3.3166666666670639</v>
      </c>
      <c r="AM123">
        <v>3.5166962413288578</v>
      </c>
      <c r="AN123">
        <v>2.353124513012733</v>
      </c>
      <c r="AO123">
        <v>6.5012180267958577</v>
      </c>
      <c r="AP123">
        <v>3.0378842030025028</v>
      </c>
      <c r="AQ123">
        <v>3.0916666666670332</v>
      </c>
      <c r="AR123">
        <v>0.60625656777942671</v>
      </c>
      <c r="AS123">
        <v>0.66688092559795986</v>
      </c>
      <c r="AT123">
        <v>1.772204373510166</v>
      </c>
      <c r="AU123">
        <v>1.832993890020495</v>
      </c>
      <c r="AV123">
        <v>1.629999999999981</v>
      </c>
      <c r="AW123">
        <v>3.3618682147660111</v>
      </c>
      <c r="AX123">
        <v>3.4936853461953081</v>
      </c>
      <c r="AY123">
        <v>6.2517246665644324</v>
      </c>
      <c r="AZ123">
        <v>4.7439063902164751</v>
      </c>
      <c r="BA123">
        <v>13.971231001272921</v>
      </c>
      <c r="BB123">
        <v>-0.7390697431447768</v>
      </c>
      <c r="BC123">
        <v>4.8455187585211608</v>
      </c>
      <c r="BD123">
        <v>4.1624416292779003</v>
      </c>
      <c r="BE123">
        <v>4.5152295667099027</v>
      </c>
      <c r="BF123">
        <v>4.8246231426953718</v>
      </c>
      <c r="BG123">
        <v>2.8994790500605698</v>
      </c>
      <c r="BH123">
        <v>-0.87685135970404904</v>
      </c>
      <c r="BI123">
        <v>-0.77843046305414176</v>
      </c>
      <c r="BJ123">
        <v>3.323894475760973</v>
      </c>
      <c r="BK123">
        <v>4.4623110847548118</v>
      </c>
      <c r="BL123">
        <v>0.76151404726560079</v>
      </c>
      <c r="BM123">
        <v>0.3332943506283782</v>
      </c>
      <c r="BN123">
        <v>1.3460937724311779</v>
      </c>
      <c r="BO123">
        <v>4.2291556889711748</v>
      </c>
      <c r="BP123">
        <v>2.0848698632713392</v>
      </c>
      <c r="BQ123">
        <v>1.556596112839526</v>
      </c>
    </row>
    <row r="124" spans="1:69" x14ac:dyDescent="0.2">
      <c r="A124" t="s">
        <v>803</v>
      </c>
      <c r="B124" t="s">
        <v>804</v>
      </c>
      <c r="C124" t="s">
        <v>566</v>
      </c>
      <c r="D124" t="s">
        <v>567</v>
      </c>
      <c r="E124">
        <v>3.5745115253591009</v>
      </c>
      <c r="F124">
        <v>5.3684617848005516</v>
      </c>
      <c r="G124">
        <v>6.8354403481972987</v>
      </c>
      <c r="H124">
        <v>6.7069055639798982</v>
      </c>
      <c r="I124">
        <v>3.800389453057528</v>
      </c>
      <c r="J124">
        <v>6.6559909426062056</v>
      </c>
      <c r="K124">
        <v>5.0408320588767612</v>
      </c>
      <c r="L124">
        <v>3.9898480888151751</v>
      </c>
      <c r="M124">
        <v>5.3394329573934378</v>
      </c>
      <c r="N124">
        <v>5.249820911020266</v>
      </c>
      <c r="O124">
        <v>6.9241738348578084</v>
      </c>
      <c r="P124">
        <v>6.3953488372092648</v>
      </c>
      <c r="Q124">
        <v>4.843517138599049</v>
      </c>
      <c r="R124">
        <v>11.608623548922059</v>
      </c>
      <c r="S124">
        <v>23.222245807684239</v>
      </c>
      <c r="T124">
        <v>11.73126614987075</v>
      </c>
      <c r="U124">
        <v>9.3740363860623379</v>
      </c>
      <c r="V124">
        <v>8.1618268959684173</v>
      </c>
      <c r="W124">
        <v>4.209566010686812</v>
      </c>
      <c r="X124">
        <v>3.7018509254626939</v>
      </c>
      <c r="Y124">
        <v>7.7785817655571803</v>
      </c>
      <c r="Z124">
        <v>4.9121629182052269</v>
      </c>
      <c r="AA124">
        <v>2.7410409556314002</v>
      </c>
      <c r="AB124">
        <v>1.8997197134848529</v>
      </c>
      <c r="AC124">
        <v>2.2616136919315508</v>
      </c>
      <c r="AD124">
        <v>2.0322773460849008</v>
      </c>
      <c r="AE124">
        <v>0.59558679945324855</v>
      </c>
      <c r="AF124">
        <v>0.1261768416965835</v>
      </c>
      <c r="AG124">
        <v>0.67855758045755765</v>
      </c>
      <c r="AH124">
        <v>2.2722896206431682</v>
      </c>
      <c r="AI124">
        <v>3.0785162869516038</v>
      </c>
      <c r="AJ124">
        <v>3.25143848753308</v>
      </c>
      <c r="AK124">
        <v>1.760283060592702</v>
      </c>
      <c r="AL124">
        <v>1.2430458970792411</v>
      </c>
      <c r="AM124">
        <v>0.69545805786900372</v>
      </c>
      <c r="AN124">
        <v>-0.12789904502044641</v>
      </c>
      <c r="AO124">
        <v>0.13660035857590941</v>
      </c>
      <c r="AP124">
        <v>1.747804586921331</v>
      </c>
      <c r="AQ124">
        <v>0.66197419138591085</v>
      </c>
      <c r="AR124">
        <v>-0.34129692832755359</v>
      </c>
      <c r="AS124">
        <v>-0.67657868359517515</v>
      </c>
      <c r="AT124">
        <v>-0.74005550416273758</v>
      </c>
      <c r="AU124">
        <v>-0.92349402694232052</v>
      </c>
      <c r="AV124">
        <v>-0.25654181631602452</v>
      </c>
      <c r="AW124">
        <v>-8.5733882031027164E-3</v>
      </c>
      <c r="AX124">
        <v>-0.2829460687643906</v>
      </c>
      <c r="AY124">
        <v>0.24935511607908489</v>
      </c>
      <c r="AZ124">
        <v>6.003945449866898E-2</v>
      </c>
      <c r="BA124">
        <v>1.380078861649201</v>
      </c>
      <c r="BB124">
        <v>-1.352836729517185</v>
      </c>
      <c r="BC124">
        <v>-0.72824320751777882</v>
      </c>
      <c r="BD124">
        <v>-0.27245561610124008</v>
      </c>
      <c r="BE124">
        <v>-4.4064510443260187E-2</v>
      </c>
      <c r="BF124">
        <v>0.33503791218474138</v>
      </c>
      <c r="BG124">
        <v>2.7592267135325308</v>
      </c>
      <c r="BH124">
        <v>0.79527963057983919</v>
      </c>
      <c r="BI124">
        <v>-0.12725884448975369</v>
      </c>
      <c r="BJ124">
        <v>0.48419979612638508</v>
      </c>
      <c r="BK124">
        <v>0.98909459802184796</v>
      </c>
      <c r="BL124">
        <v>0.4687761593839499</v>
      </c>
      <c r="BM124">
        <v>-2.4995834027731041E-2</v>
      </c>
      <c r="BN124">
        <v>-0.2333527793982636</v>
      </c>
      <c r="BO124">
        <v>2.497702781722547</v>
      </c>
      <c r="BP124">
        <v>3.2681336593316348</v>
      </c>
      <c r="BQ124">
        <v>2.7385368163524069</v>
      </c>
    </row>
    <row r="125" spans="1:69" x14ac:dyDescent="0.2">
      <c r="A125" t="s">
        <v>805</v>
      </c>
      <c r="B125" t="s">
        <v>806</v>
      </c>
      <c r="C125" t="s">
        <v>566</v>
      </c>
      <c r="D125" t="s">
        <v>567</v>
      </c>
      <c r="AM125">
        <v>1877.3723951757161</v>
      </c>
      <c r="AN125">
        <v>176.15529894237019</v>
      </c>
      <c r="AO125">
        <v>39.182542365411059</v>
      </c>
      <c r="AP125">
        <v>17.408041060735691</v>
      </c>
      <c r="AQ125">
        <v>7.146326654523337</v>
      </c>
      <c r="AR125">
        <v>8.2960276534256447</v>
      </c>
      <c r="AS125">
        <v>13.180890586573129</v>
      </c>
      <c r="AT125">
        <v>8.3541377716134431</v>
      </c>
      <c r="AU125">
        <v>5.8369245210564262</v>
      </c>
      <c r="AV125">
        <v>6.4382181011893982</v>
      </c>
      <c r="AW125">
        <v>6.882054389818987</v>
      </c>
      <c r="AX125">
        <v>7.5799992912576553</v>
      </c>
      <c r="AY125">
        <v>8.7216938609172558</v>
      </c>
      <c r="AZ125">
        <v>10.84683620755567</v>
      </c>
      <c r="BA125">
        <v>17.139899777206981</v>
      </c>
      <c r="BB125">
        <v>7.3160785828857753</v>
      </c>
      <c r="BC125">
        <v>7.4004635634139566</v>
      </c>
      <c r="BD125">
        <v>8.4529046617678993</v>
      </c>
      <c r="BE125">
        <v>5.1956836903507293</v>
      </c>
      <c r="BF125">
        <v>5.9428387164841849</v>
      </c>
      <c r="BG125">
        <v>6.8494497700335781</v>
      </c>
      <c r="BH125">
        <v>6.6782858561523621</v>
      </c>
      <c r="BI125">
        <v>14.36109423862478</v>
      </c>
      <c r="BJ125">
        <v>7.4426632130679247</v>
      </c>
      <c r="BK125">
        <v>6.1636624757776248</v>
      </c>
      <c r="BL125">
        <v>5.3335609891666893</v>
      </c>
      <c r="BM125">
        <v>6.7181545486145833</v>
      </c>
      <c r="BN125">
        <v>8.0414713402840103</v>
      </c>
      <c r="BO125">
        <v>15.027864444085051</v>
      </c>
      <c r="BP125">
        <v>14.52755978259521</v>
      </c>
      <c r="BQ125">
        <v>8.6908215610449435</v>
      </c>
    </row>
    <row r="126" spans="1:69" x14ac:dyDescent="0.2">
      <c r="A126" t="s">
        <v>807</v>
      </c>
      <c r="B126" t="s">
        <v>808</v>
      </c>
      <c r="C126" t="s">
        <v>566</v>
      </c>
      <c r="D126" t="s">
        <v>567</v>
      </c>
      <c r="E126">
        <v>1.243781094527306</v>
      </c>
      <c r="F126">
        <v>2.4570024570025351</v>
      </c>
      <c r="G126">
        <v>3.1175059952037811</v>
      </c>
      <c r="H126">
        <v>0.6976744186045889</v>
      </c>
      <c r="I126">
        <v>-9.930486693143406E-2</v>
      </c>
      <c r="J126">
        <v>3.5785288280674181</v>
      </c>
      <c r="K126">
        <v>5.0143953932341407</v>
      </c>
      <c r="L126">
        <v>1.7591957959829929</v>
      </c>
      <c r="M126">
        <v>0.36671157005101862</v>
      </c>
      <c r="N126">
        <v>-0.1715010065623305</v>
      </c>
      <c r="O126">
        <v>2.1885270390743852</v>
      </c>
      <c r="P126">
        <v>3.7802061254490651</v>
      </c>
      <c r="Q126">
        <v>5.8316447431100471</v>
      </c>
      <c r="R126">
        <v>9.281194223321064</v>
      </c>
      <c r="S126">
        <v>17.809948033181819</v>
      </c>
      <c r="T126">
        <v>19.120184013605058</v>
      </c>
      <c r="U126">
        <v>11.4490304932756</v>
      </c>
      <c r="V126">
        <v>14.82096448189349</v>
      </c>
      <c r="W126">
        <v>16.9317824582842</v>
      </c>
      <c r="X126">
        <v>7.979352618487864</v>
      </c>
      <c r="Y126">
        <v>13.85818145624839</v>
      </c>
      <c r="Z126">
        <v>11.60305343511425</v>
      </c>
      <c r="AA126">
        <v>20.666714666282719</v>
      </c>
      <c r="AB126">
        <v>11.397782736852291</v>
      </c>
      <c r="AC126">
        <v>10.284098213138041</v>
      </c>
      <c r="AD126">
        <v>13.006566421882701</v>
      </c>
      <c r="AE126">
        <v>2.5342759889288828</v>
      </c>
      <c r="AF126">
        <v>8.6376731898008394</v>
      </c>
      <c r="AG126">
        <v>12.264963048158171</v>
      </c>
      <c r="AH126">
        <v>13.789317276388291</v>
      </c>
      <c r="AI126">
        <v>17.78181442991999</v>
      </c>
      <c r="AJ126">
        <v>20.084495575463151</v>
      </c>
      <c r="AK126">
        <v>27.332364447578389</v>
      </c>
      <c r="AL126">
        <v>45.978881303621847</v>
      </c>
      <c r="AM126">
        <v>28.814389430673149</v>
      </c>
      <c r="AN126">
        <v>1.554328160550088</v>
      </c>
      <c r="AO126">
        <v>8.8640874157752236</v>
      </c>
      <c r="AP126">
        <v>11.36184505057833</v>
      </c>
      <c r="AQ126">
        <v>6.7224365075392782</v>
      </c>
      <c r="AR126">
        <v>5.7420010952048353</v>
      </c>
      <c r="AS126">
        <v>9.9800251535097892</v>
      </c>
      <c r="AT126">
        <v>5.7385981434146682</v>
      </c>
      <c r="AU126">
        <v>1.9613082173916221</v>
      </c>
      <c r="AV126">
        <v>9.8156906297965385</v>
      </c>
      <c r="AW126">
        <v>11.62403554424262</v>
      </c>
      <c r="AX126">
        <v>10.312778357468259</v>
      </c>
      <c r="AY126">
        <v>14.453734208170779</v>
      </c>
      <c r="AZ126">
        <v>9.7588802302752899</v>
      </c>
      <c r="BA126">
        <v>26.23981664450627</v>
      </c>
      <c r="BB126">
        <v>9.2341259239465181</v>
      </c>
      <c r="BC126">
        <v>3.9613888911538511</v>
      </c>
      <c r="BD126">
        <v>14.022491301470421</v>
      </c>
      <c r="BE126">
        <v>9.377770035475983</v>
      </c>
      <c r="BF126">
        <v>5.7174935703773286</v>
      </c>
      <c r="BG126">
        <v>6.8781549927594892</v>
      </c>
      <c r="BH126">
        <v>6.5821542928477861</v>
      </c>
      <c r="BI126">
        <v>6.2972495381462492</v>
      </c>
      <c r="BJ126">
        <v>8.0056496770994467</v>
      </c>
      <c r="BK126">
        <v>4.6898064677632991</v>
      </c>
      <c r="BL126">
        <v>5.2396379576479228</v>
      </c>
      <c r="BM126">
        <v>5.4051620793339197</v>
      </c>
      <c r="BN126">
        <v>6.107936036591763</v>
      </c>
      <c r="BO126">
        <v>7.6598626827222391</v>
      </c>
      <c r="BP126">
        <v>7.6713963402940228</v>
      </c>
      <c r="BQ126">
        <v>4.4897885424344786</v>
      </c>
    </row>
    <row r="127" spans="1:69" x14ac:dyDescent="0.2">
      <c r="A127" t="s">
        <v>809</v>
      </c>
      <c r="B127" t="s">
        <v>810</v>
      </c>
      <c r="C127" t="s">
        <v>566</v>
      </c>
      <c r="D127" t="s">
        <v>567</v>
      </c>
      <c r="AO127">
        <v>31.94733772185668</v>
      </c>
      <c r="AP127">
        <v>23.435427849700499</v>
      </c>
      <c r="AQ127">
        <v>10.45738258467212</v>
      </c>
      <c r="AR127">
        <v>37.030925836934408</v>
      </c>
      <c r="AS127">
        <v>18.700734283802309</v>
      </c>
      <c r="AT127">
        <v>6.9196798942303959</v>
      </c>
      <c r="AU127">
        <v>2.1342098631024302</v>
      </c>
      <c r="AV127">
        <v>2.9746129518435498</v>
      </c>
      <c r="AW127">
        <v>4.1106508472338072</v>
      </c>
      <c r="AX127">
        <v>4.3386739184431038</v>
      </c>
      <c r="AY127">
        <v>5.552123331625423</v>
      </c>
      <c r="AZ127">
        <v>10.23010326604841</v>
      </c>
      <c r="BA127">
        <v>24.520102423410162</v>
      </c>
      <c r="BB127">
        <v>6.8365624810536803</v>
      </c>
      <c r="BC127">
        <v>7.9677222557968372</v>
      </c>
      <c r="BD127">
        <v>16.636326273149511</v>
      </c>
      <c r="BE127">
        <v>2.7684423654095669</v>
      </c>
      <c r="BF127">
        <v>6.6137520235808154</v>
      </c>
      <c r="BG127">
        <v>7.5342472977589026</v>
      </c>
      <c r="BH127">
        <v>6.5033183899338356</v>
      </c>
      <c r="BI127">
        <v>0.38883829689579902</v>
      </c>
      <c r="BJ127">
        <v>3.1753098637993959</v>
      </c>
      <c r="BK127">
        <v>1.5426614523843589</v>
      </c>
      <c r="BL127">
        <v>1.1336225771880359</v>
      </c>
      <c r="BM127">
        <v>6.3254229633807757</v>
      </c>
      <c r="BN127">
        <v>11.90503981851468</v>
      </c>
      <c r="BO127">
        <v>13.922909317417581</v>
      </c>
      <c r="BP127">
        <v>10.75327704167424</v>
      </c>
      <c r="BQ127">
        <v>4.9976070120732308</v>
      </c>
    </row>
    <row r="128" spans="1:69" x14ac:dyDescent="0.2">
      <c r="A128" t="s">
        <v>811</v>
      </c>
      <c r="B128" t="s">
        <v>812</v>
      </c>
      <c r="C128" t="s">
        <v>566</v>
      </c>
      <c r="D128" t="s">
        <v>567</v>
      </c>
      <c r="AN128">
        <v>-0.79894433781187779</v>
      </c>
      <c r="AO128">
        <v>7.1508614087279616</v>
      </c>
      <c r="AP128">
        <v>7.9602139777745604</v>
      </c>
      <c r="AQ128">
        <v>14.806503543776261</v>
      </c>
      <c r="AR128">
        <v>4.0082070208878227</v>
      </c>
      <c r="AS128">
        <v>-0.7919925294735668</v>
      </c>
      <c r="AT128">
        <v>-0.60064830012368586</v>
      </c>
      <c r="AU128">
        <v>0.21146656802260699</v>
      </c>
      <c r="AV128">
        <v>0.94174611779921003</v>
      </c>
      <c r="AW128">
        <v>4.319336774347855</v>
      </c>
      <c r="AX128">
        <v>6.6152591200158719</v>
      </c>
      <c r="AY128">
        <v>5.8106855046430637</v>
      </c>
      <c r="AZ128">
        <v>8.7088277056804912</v>
      </c>
      <c r="BA128">
        <v>24.096851930605041</v>
      </c>
      <c r="BB128">
        <v>-1.241717541896374</v>
      </c>
      <c r="BC128">
        <v>3.9963952810721808</v>
      </c>
      <c r="BD128">
        <v>5.4784474961744998</v>
      </c>
      <c r="BE128">
        <v>2.9343160929395098</v>
      </c>
      <c r="BF128">
        <v>2.941625095473491</v>
      </c>
      <c r="BG128">
        <v>3.855688614242069</v>
      </c>
      <c r="BH128">
        <v>1.22393195511119</v>
      </c>
      <c r="BI128">
        <v>3.0191397513912799</v>
      </c>
      <c r="BJ128">
        <v>2.9126355737147782</v>
      </c>
      <c r="BK128">
        <v>2.4590851538014591</v>
      </c>
      <c r="BL128">
        <v>1.94257500833107</v>
      </c>
      <c r="BM128">
        <v>2.9402951426396968</v>
      </c>
      <c r="BN128">
        <v>2.920734775929485</v>
      </c>
      <c r="BO128">
        <v>5.3437026489543697</v>
      </c>
      <c r="BP128">
        <v>2.127467965941944</v>
      </c>
      <c r="BQ128">
        <v>0.80804201653665408</v>
      </c>
    </row>
    <row r="129" spans="1:69" x14ac:dyDescent="0.2">
      <c r="A129" t="s">
        <v>813</v>
      </c>
      <c r="B129" t="s">
        <v>814</v>
      </c>
      <c r="C129" t="s">
        <v>566</v>
      </c>
      <c r="D129" t="s">
        <v>567</v>
      </c>
      <c r="AZ129">
        <v>3.5925213126641729</v>
      </c>
      <c r="BA129">
        <v>13.665399525244149</v>
      </c>
      <c r="BB129">
        <v>9.8164388450865676</v>
      </c>
      <c r="BC129">
        <v>-3.8995504065164912</v>
      </c>
      <c r="BD129">
        <v>1.4974097987596999</v>
      </c>
      <c r="BE129">
        <v>-3.045862927755707</v>
      </c>
      <c r="BF129">
        <v>-1.488059084680996</v>
      </c>
      <c r="BG129">
        <v>2.1039852092504301</v>
      </c>
      <c r="BH129">
        <v>0.57201574363425556</v>
      </c>
      <c r="BI129">
        <v>1.9173109023337771</v>
      </c>
      <c r="BJ129">
        <v>0.35552088854682828</v>
      </c>
      <c r="BK129">
        <v>0.56403049149347573</v>
      </c>
      <c r="BL129">
        <v>-1.813079953029471</v>
      </c>
      <c r="BM129">
        <v>2.5532455441463009</v>
      </c>
      <c r="BN129">
        <v>2.0536167677390749</v>
      </c>
      <c r="BO129">
        <v>5.345954409089039</v>
      </c>
      <c r="BP129">
        <v>9.2830737451772105</v>
      </c>
      <c r="BQ129">
        <v>2.4554507215902781</v>
      </c>
    </row>
    <row r="130" spans="1:69" x14ac:dyDescent="0.2">
      <c r="A130" t="s">
        <v>815</v>
      </c>
      <c r="B130" t="s">
        <v>816</v>
      </c>
      <c r="C130" t="s">
        <v>566</v>
      </c>
      <c r="D130" t="s">
        <v>567</v>
      </c>
      <c r="Y130">
        <v>17.73665480468124</v>
      </c>
      <c r="Z130">
        <v>10.47636319668899</v>
      </c>
      <c r="AA130">
        <v>5.9272229820199307</v>
      </c>
      <c r="AB130">
        <v>2.2915353703470651</v>
      </c>
      <c r="AC130">
        <v>2.7149047054881841</v>
      </c>
      <c r="AD130">
        <v>2.61954629955699</v>
      </c>
      <c r="AE130">
        <v>-6.6855337242675153E-3</v>
      </c>
      <c r="AF130">
        <v>0.96301264865157044</v>
      </c>
      <c r="AG130">
        <v>0.23252503399781299</v>
      </c>
      <c r="AH130">
        <v>5.169964955625729</v>
      </c>
      <c r="AI130">
        <v>4.0109840775561718</v>
      </c>
      <c r="AJ130">
        <v>4.3237394435542047</v>
      </c>
      <c r="AK130">
        <v>2.8584467251445811</v>
      </c>
      <c r="AL130">
        <v>1.7948614643378209</v>
      </c>
      <c r="AM130">
        <v>1.4422695880494301</v>
      </c>
      <c r="AN130">
        <v>2.9568002509261979</v>
      </c>
      <c r="AO130">
        <v>2.0865738516912149</v>
      </c>
      <c r="AP130">
        <v>8.9051833911601594</v>
      </c>
      <c r="AQ130">
        <v>3.4463586595527338</v>
      </c>
      <c r="AR130">
        <v>3.3630363036304538</v>
      </c>
      <c r="AS130">
        <v>2.1488553274369622</v>
      </c>
      <c r="AT130">
        <v>2.3034474834925471</v>
      </c>
      <c r="AU130">
        <v>2.0410910262020838</v>
      </c>
      <c r="AV130">
        <v>2.2354366437455262</v>
      </c>
      <c r="AW130">
        <v>2.314554622380927</v>
      </c>
      <c r="AX130">
        <v>3.3778190398823762</v>
      </c>
      <c r="AY130">
        <v>8.4874857584587851</v>
      </c>
      <c r="AZ130">
        <v>4.4808860861472581</v>
      </c>
      <c r="BA130">
        <v>5.3002967507258436</v>
      </c>
      <c r="BB130">
        <v>2.0579370904183629</v>
      </c>
      <c r="BC130">
        <v>0.85087864979584427</v>
      </c>
      <c r="BD130">
        <v>5.8351651957086004</v>
      </c>
      <c r="BE130">
        <v>0.81608928156245897</v>
      </c>
      <c r="BF130">
        <v>1.106985540001294</v>
      </c>
      <c r="BG130">
        <v>0.24786539236494179</v>
      </c>
      <c r="BH130">
        <v>-2.3018756304561578</v>
      </c>
      <c r="BI130">
        <v>-0.68703712329403932</v>
      </c>
      <c r="BJ130">
        <v>0.69491671161360435</v>
      </c>
      <c r="BK130">
        <v>-1.037122141315725</v>
      </c>
      <c r="BL130">
        <v>-0.32956206366397728</v>
      </c>
      <c r="BM130">
        <v>-1.167245017693531</v>
      </c>
      <c r="BN130">
        <v>1.1956888703840021</v>
      </c>
      <c r="BO130">
        <v>2.6681753311124909</v>
      </c>
      <c r="BP130">
        <v>3.5571123084824312</v>
      </c>
    </row>
    <row r="131" spans="1:69" x14ac:dyDescent="0.2">
      <c r="A131" t="s">
        <v>817</v>
      </c>
      <c r="B131" t="s">
        <v>818</v>
      </c>
      <c r="C131" t="s">
        <v>566</v>
      </c>
      <c r="D131" t="s">
        <v>567</v>
      </c>
      <c r="E131">
        <v>7.9655657548259233</v>
      </c>
      <c r="F131">
        <v>8.1956528825409176</v>
      </c>
      <c r="G131">
        <v>6.6183109749239106</v>
      </c>
      <c r="H131">
        <v>20.69164731864764</v>
      </c>
      <c r="I131">
        <v>29.462831450079779</v>
      </c>
      <c r="J131">
        <v>13.548194710465401</v>
      </c>
      <c r="K131">
        <v>11.261384877580969</v>
      </c>
      <c r="L131">
        <v>10.882440057196369</v>
      </c>
      <c r="M131">
        <v>10.77182139693512</v>
      </c>
      <c r="N131">
        <v>12.389564711118719</v>
      </c>
      <c r="O131">
        <v>15.95034236469454</v>
      </c>
      <c r="P131">
        <v>13.51170233130787</v>
      </c>
      <c r="Q131">
        <v>11.68898668068447</v>
      </c>
      <c r="R131">
        <v>3.2210290469232552</v>
      </c>
      <c r="S131">
        <v>24.304199540239669</v>
      </c>
      <c r="T131">
        <v>25.249256405673268</v>
      </c>
      <c r="U131">
        <v>15.327320521319439</v>
      </c>
      <c r="V131">
        <v>10.09666533133873</v>
      </c>
      <c r="W131">
        <v>14.460285019502409</v>
      </c>
      <c r="X131">
        <v>18.323496342179119</v>
      </c>
      <c r="Y131">
        <v>28.69760863620165</v>
      </c>
      <c r="Z131">
        <v>21.351640254000021</v>
      </c>
      <c r="AA131">
        <v>7.1908466400686972</v>
      </c>
      <c r="AB131">
        <v>3.4206141949892128</v>
      </c>
      <c r="AC131">
        <v>2.2739564000186312</v>
      </c>
      <c r="AD131">
        <v>2.4591087921527421</v>
      </c>
      <c r="AE131">
        <v>2.7499809606335752</v>
      </c>
      <c r="AF131">
        <v>3.0496607708742318</v>
      </c>
      <c r="AG131">
        <v>7.1460977372160546</v>
      </c>
      <c r="AH131">
        <v>5.7001654456140054</v>
      </c>
      <c r="AI131">
        <v>8.5732722572867672</v>
      </c>
      <c r="AJ131">
        <v>9.3327904816149534</v>
      </c>
      <c r="AK131">
        <v>6.2132814635518399</v>
      </c>
      <c r="AL131">
        <v>4.8009966021535373</v>
      </c>
      <c r="AM131">
        <v>6.2658595003967923</v>
      </c>
      <c r="AN131">
        <v>4.4807410855724807</v>
      </c>
      <c r="AO131">
        <v>4.9245435429275366</v>
      </c>
      <c r="AP131">
        <v>4.4389318457463007</v>
      </c>
      <c r="AQ131">
        <v>7.5135800807930693</v>
      </c>
      <c r="AR131">
        <v>0.8129572544463699</v>
      </c>
      <c r="AS131">
        <v>2.2591658008015711</v>
      </c>
      <c r="AT131">
        <v>4.0665758789779218</v>
      </c>
      <c r="AU131">
        <v>2.7622621029659928</v>
      </c>
      <c r="AV131">
        <v>3.5148745145993918</v>
      </c>
      <c r="AW131">
        <v>3.5906629888257759</v>
      </c>
      <c r="AX131">
        <v>2.7537916273503922</v>
      </c>
      <c r="AY131">
        <v>2.242340285189206</v>
      </c>
      <c r="AZ131">
        <v>2.5345738213793232</v>
      </c>
      <c r="BA131">
        <v>4.6738965553340801</v>
      </c>
      <c r="BB131">
        <v>2.756496544939298</v>
      </c>
      <c r="BC131">
        <v>2.9392865265568582</v>
      </c>
      <c r="BD131">
        <v>4.0259650043609003</v>
      </c>
      <c r="BE131">
        <v>2.1870710443331371</v>
      </c>
      <c r="BF131">
        <v>1.301347545474125</v>
      </c>
      <c r="BG131">
        <v>1.274774464013219</v>
      </c>
      <c r="BH131">
        <v>0.70633177245574985</v>
      </c>
      <c r="BI131">
        <v>0.97168573991216789</v>
      </c>
      <c r="BJ131">
        <v>1.944332307863661</v>
      </c>
      <c r="BK131">
        <v>1.4758393500264511</v>
      </c>
      <c r="BL131">
        <v>0.38300030360813581</v>
      </c>
      <c r="BM131">
        <v>0.5372880234117372</v>
      </c>
      <c r="BN131">
        <v>2.4983333333333939</v>
      </c>
      <c r="BO131">
        <v>5.0895136506284162</v>
      </c>
      <c r="BP131">
        <v>3.597456250290104</v>
      </c>
      <c r="BQ131">
        <v>2.3217432864354208</v>
      </c>
    </row>
    <row r="132" spans="1:69" x14ac:dyDescent="0.2">
      <c r="A132" t="s">
        <v>819</v>
      </c>
      <c r="B132" t="s">
        <v>820</v>
      </c>
      <c r="C132" t="s">
        <v>566</v>
      </c>
      <c r="D132" t="s">
        <v>567</v>
      </c>
      <c r="R132">
        <v>8.2666666660000594</v>
      </c>
      <c r="S132">
        <v>12.99261083751867</v>
      </c>
      <c r="T132">
        <v>8.3923705721844524</v>
      </c>
      <c r="U132">
        <v>5.2350427353237601</v>
      </c>
      <c r="V132">
        <v>9.8895192593310188</v>
      </c>
      <c r="W132">
        <v>8.6897451227484002</v>
      </c>
      <c r="X132">
        <v>7.0499999992500939</v>
      </c>
      <c r="Y132">
        <v>6.9282266856318842</v>
      </c>
      <c r="Z132">
        <v>7.3747815958380709</v>
      </c>
      <c r="AA132">
        <v>7.7767984269085284</v>
      </c>
      <c r="AB132">
        <v>4.7181680927515561</v>
      </c>
      <c r="AC132">
        <v>1.1774600504666879</v>
      </c>
      <c r="AD132">
        <v>1.4903218142787651</v>
      </c>
      <c r="AE132">
        <v>0.95360674019203751</v>
      </c>
      <c r="AF132">
        <v>0.65484469170165627</v>
      </c>
      <c r="AG132">
        <v>1.468132880419132</v>
      </c>
      <c r="AH132">
        <v>3.342033590557921</v>
      </c>
      <c r="AI132">
        <v>9.8336353154340195</v>
      </c>
      <c r="AJ132">
        <v>9.058188362327579</v>
      </c>
      <c r="AK132">
        <v>-0.54547121378820995</v>
      </c>
      <c r="AL132">
        <v>0.38254136516591553</v>
      </c>
      <c r="AM132">
        <v>2.5344352617079191</v>
      </c>
      <c r="AN132">
        <v>2.6867275658248442</v>
      </c>
      <c r="AO132">
        <v>3.553985696842866</v>
      </c>
      <c r="AP132">
        <v>0.68219143470760391</v>
      </c>
      <c r="AQ132">
        <v>0.12965828767402679</v>
      </c>
      <c r="AR132">
        <v>2.9908103592316571</v>
      </c>
      <c r="AS132">
        <v>1.8129461388708901</v>
      </c>
      <c r="AT132">
        <v>1.2999999999999921</v>
      </c>
      <c r="AU132">
        <v>0.88845014807490663</v>
      </c>
      <c r="AV132">
        <v>0.96135029354211221</v>
      </c>
      <c r="AW132">
        <v>1.248564436798894</v>
      </c>
      <c r="AX132">
        <v>4.1429758363102316</v>
      </c>
      <c r="AY132">
        <v>3.0570133916672222</v>
      </c>
      <c r="AZ132">
        <v>5.4849498327759614</v>
      </c>
      <c r="BA132">
        <v>10.582709786514419</v>
      </c>
      <c r="BB132">
        <v>4.6095954844778726</v>
      </c>
      <c r="BC132">
        <v>4.4964028776978662</v>
      </c>
      <c r="BD132">
        <v>4.8394034987095003</v>
      </c>
      <c r="BE132">
        <v>3.2551460028721051</v>
      </c>
      <c r="BF132">
        <v>2.6822968408503942</v>
      </c>
      <c r="BG132">
        <v>2.9089267285862479</v>
      </c>
      <c r="BH132">
        <v>3.2717016609213339</v>
      </c>
      <c r="BI132">
        <v>3.1983977665837382</v>
      </c>
      <c r="BJ132">
        <v>2.171832985100056</v>
      </c>
      <c r="BK132">
        <v>0.54313314819956682</v>
      </c>
      <c r="BL132">
        <v>1.0918480265585599</v>
      </c>
      <c r="BM132">
        <v>2.1017295482740002</v>
      </c>
      <c r="BN132">
        <v>3.4236294760918842</v>
      </c>
      <c r="BO132">
        <v>3.980649619903132</v>
      </c>
      <c r="BP132">
        <v>3.6421640303070868</v>
      </c>
      <c r="BQ132">
        <v>2.8985507246376212</v>
      </c>
    </row>
    <row r="133" spans="1:69" x14ac:dyDescent="0.2">
      <c r="A133" t="s">
        <v>821</v>
      </c>
      <c r="B133" t="s">
        <v>822</v>
      </c>
      <c r="C133" t="s">
        <v>566</v>
      </c>
      <c r="D133" t="s">
        <v>567</v>
      </c>
    </row>
    <row r="134" spans="1:69" x14ac:dyDescent="0.2">
      <c r="A134" t="s">
        <v>823</v>
      </c>
      <c r="B134" t="s">
        <v>824</v>
      </c>
      <c r="C134" t="s">
        <v>566</v>
      </c>
      <c r="D134" t="s">
        <v>567</v>
      </c>
      <c r="AH134">
        <v>61.33259651061875</v>
      </c>
      <c r="AI134">
        <v>35.642982971226971</v>
      </c>
      <c r="AJ134">
        <v>13.441558441558589</v>
      </c>
      <c r="AK134">
        <v>9.8645296699103167</v>
      </c>
      <c r="AL134">
        <v>6.2672224151902922</v>
      </c>
      <c r="AM134">
        <v>6.7844807862022991</v>
      </c>
      <c r="AN134">
        <v>19.593918987858402</v>
      </c>
      <c r="AO134">
        <v>13.024415696346191</v>
      </c>
      <c r="AP134">
        <v>27.5088624491449</v>
      </c>
      <c r="AQ134">
        <v>90.980734562287793</v>
      </c>
      <c r="AR134">
        <v>125.27212839928011</v>
      </c>
      <c r="AS134">
        <v>25.08464142813154</v>
      </c>
      <c r="AT134">
        <v>7.8118079478347058</v>
      </c>
      <c r="AU134">
        <v>10.63134463233329</v>
      </c>
      <c r="AV134">
        <v>15.489352923352509</v>
      </c>
      <c r="AW134">
        <v>10.46226673142081</v>
      </c>
      <c r="AX134">
        <v>7.16541759946639</v>
      </c>
      <c r="AY134">
        <v>6.5455943905278708</v>
      </c>
      <c r="AZ134">
        <v>4.6619726946970097</v>
      </c>
      <c r="BA134">
        <v>7.6288088757751638</v>
      </c>
      <c r="BB134">
        <v>0.1411876749803849</v>
      </c>
      <c r="BC134">
        <v>5.9825452155008172</v>
      </c>
      <c r="BD134">
        <v>7.5689885610997996</v>
      </c>
      <c r="BE134">
        <v>4.2551267783208973</v>
      </c>
      <c r="BF134">
        <v>6.3714271778294709</v>
      </c>
      <c r="BG134">
        <v>4.1292430687377113</v>
      </c>
      <c r="BH134">
        <v>1.277354271029923</v>
      </c>
      <c r="BI134">
        <v>1.5969122758320411</v>
      </c>
      <c r="BJ134">
        <v>0.82547860756802593</v>
      </c>
      <c r="BK134">
        <v>2.0403926689020149</v>
      </c>
      <c r="BL134">
        <v>3.322558812569254</v>
      </c>
      <c r="BM134">
        <v>5.1040726295991909</v>
      </c>
      <c r="BN134">
        <v>3.7556203665887722</v>
      </c>
      <c r="BO134">
        <v>22.956222513205589</v>
      </c>
      <c r="BP134">
        <v>31.23013417326456</v>
      </c>
      <c r="BQ134">
        <v>23.130569594258809</v>
      </c>
    </row>
    <row r="135" spans="1:69" x14ac:dyDescent="0.2">
      <c r="A135" t="s">
        <v>825</v>
      </c>
      <c r="B135" t="s">
        <v>826</v>
      </c>
      <c r="C135" t="s">
        <v>566</v>
      </c>
      <c r="D135" t="s">
        <v>567</v>
      </c>
      <c r="BB135">
        <v>1.195096711655427</v>
      </c>
      <c r="BC135">
        <v>3.9834794185583311</v>
      </c>
      <c r="BD135">
        <v>4.9714857169238416</v>
      </c>
      <c r="BE135">
        <v>6.5814744768367737</v>
      </c>
      <c r="BF135">
        <v>4.8210195629739889</v>
      </c>
      <c r="BG135">
        <v>1.854604213409097</v>
      </c>
      <c r="BH135">
        <v>-3.7491452479962861</v>
      </c>
      <c r="BI135">
        <v>-0.78335962436150774</v>
      </c>
      <c r="BJ135">
        <v>4.3213521830319079</v>
      </c>
      <c r="BK135">
        <v>6.0769890788960694</v>
      </c>
      <c r="BL135">
        <v>3.0053894939038268</v>
      </c>
      <c r="BM135">
        <v>84.864333047204056</v>
      </c>
      <c r="BN135">
        <v>154.7560960233933</v>
      </c>
      <c r="BO135">
        <v>171.2054913366413</v>
      </c>
      <c r="BP135">
        <v>221.34164402336501</v>
      </c>
      <c r="BQ135">
        <v>45.24304227167184</v>
      </c>
    </row>
    <row r="136" spans="1:69" x14ac:dyDescent="0.2">
      <c r="A136" t="s">
        <v>827</v>
      </c>
      <c r="B136" t="s">
        <v>828</v>
      </c>
      <c r="C136" t="s">
        <v>566</v>
      </c>
      <c r="D136" t="s">
        <v>567</v>
      </c>
      <c r="AU136">
        <v>14.159647011632471</v>
      </c>
      <c r="AV136">
        <v>10.330288123682349</v>
      </c>
      <c r="AW136">
        <v>7.8290870488323536</v>
      </c>
      <c r="AX136">
        <v>10.83435884814136</v>
      </c>
      <c r="AY136">
        <v>7.3414460827855788</v>
      </c>
      <c r="AZ136">
        <v>11.39189668071025</v>
      </c>
      <c r="BA136">
        <v>17.489448642993018</v>
      </c>
      <c r="BB136">
        <v>7.427643059149192</v>
      </c>
      <c r="BC136">
        <v>7.2899279689021821</v>
      </c>
      <c r="BD136">
        <v>8.4881675184940004</v>
      </c>
      <c r="BE136">
        <v>6.8317870341854832</v>
      </c>
      <c r="BF136">
        <v>7.5773068174139979</v>
      </c>
      <c r="BG136">
        <v>9.8611128557490382</v>
      </c>
      <c r="BH136">
        <v>7.7486968762132236</v>
      </c>
      <c r="BI136">
        <v>8.8342486833648763</v>
      </c>
      <c r="BJ136">
        <v>12.419632390713771</v>
      </c>
      <c r="BK136">
        <v>23.563514895374169</v>
      </c>
      <c r="BL136">
        <v>26.966276019787809</v>
      </c>
      <c r="BM136">
        <v>16.95572414962546</v>
      </c>
      <c r="BN136">
        <v>7.8155938585864844</v>
      </c>
      <c r="BO136">
        <v>7.5929848656031336</v>
      </c>
      <c r="BP136">
        <v>10.09445356655517</v>
      </c>
      <c r="BQ136">
        <v>8.2149743911896387</v>
      </c>
    </row>
    <row r="137" spans="1:69" x14ac:dyDescent="0.2">
      <c r="A137" t="s">
        <v>829</v>
      </c>
      <c r="B137" t="s">
        <v>830</v>
      </c>
      <c r="C137" t="s">
        <v>566</v>
      </c>
      <c r="D137" t="s">
        <v>567</v>
      </c>
      <c r="J137">
        <v>11.424999999667801</v>
      </c>
      <c r="K137">
        <v>12.242913768340861</v>
      </c>
      <c r="L137">
        <v>7.2961087423089062</v>
      </c>
      <c r="M137">
        <v>0.39123144730920478</v>
      </c>
      <c r="N137">
        <v>9.7859705554738436</v>
      </c>
      <c r="O137">
        <v>-5.2963714220470353</v>
      </c>
      <c r="P137">
        <v>-3.1038494081085082</v>
      </c>
      <c r="Q137">
        <v>-0.25102319208900781</v>
      </c>
      <c r="R137">
        <v>7.9708955631859961</v>
      </c>
      <c r="S137">
        <v>7.4584515608289363</v>
      </c>
      <c r="T137">
        <v>9.11920030145642</v>
      </c>
      <c r="U137">
        <v>5.4792152796884563</v>
      </c>
      <c r="V137">
        <v>6.2802130275090677</v>
      </c>
      <c r="W137">
        <v>29.379794164169819</v>
      </c>
      <c r="X137">
        <v>-6.0390287501709397</v>
      </c>
      <c r="Y137">
        <v>9.7342887947139225</v>
      </c>
      <c r="Z137">
        <v>11.199722607489401</v>
      </c>
      <c r="AA137">
        <v>10.2588088556284</v>
      </c>
      <c r="AB137">
        <v>10.60520361990959</v>
      </c>
      <c r="AC137">
        <v>12.47762720531821</v>
      </c>
      <c r="AD137">
        <v>9.1384405546715595</v>
      </c>
      <c r="AE137">
        <v>3.2909810456155801</v>
      </c>
      <c r="AF137">
        <v>4.355716878402891</v>
      </c>
      <c r="AG137">
        <v>6.0869565217390882</v>
      </c>
      <c r="AH137">
        <v>1.511839708560929</v>
      </c>
      <c r="AI137">
        <v>8.4514624080388163</v>
      </c>
      <c r="AJ137">
        <v>11.896095301125071</v>
      </c>
      <c r="AK137">
        <v>9.3597515895313528</v>
      </c>
      <c r="AL137">
        <v>11.07355327203889</v>
      </c>
      <c r="AM137">
        <v>5.1125989044431437</v>
      </c>
      <c r="AN137">
        <v>7.2379849449912896</v>
      </c>
      <c r="AO137">
        <v>4.0280777537796268</v>
      </c>
      <c r="AP137">
        <v>3.5502958579882078</v>
      </c>
      <c r="AQ137">
        <v>3.7092731829573942</v>
      </c>
      <c r="AR137">
        <v>2.6486225229581848</v>
      </c>
      <c r="AS137">
        <v>-2.9000000000002419</v>
      </c>
      <c r="AT137">
        <v>-8.8139375214554647</v>
      </c>
      <c r="AU137">
        <v>-9.7976470588235678</v>
      </c>
      <c r="AV137">
        <v>-2.1911519198664422</v>
      </c>
      <c r="AW137">
        <v>-2.1975677405590019</v>
      </c>
      <c r="AX137">
        <v>2.6502057613165748</v>
      </c>
      <c r="AY137">
        <v>1.459268762027244</v>
      </c>
      <c r="AZ137">
        <v>6.2509878299355286</v>
      </c>
      <c r="BA137">
        <v>10.36072889549982</v>
      </c>
      <c r="BB137">
        <v>2.4599002560994792</v>
      </c>
      <c r="BC137">
        <v>2.7998950010926791</v>
      </c>
      <c r="BD137">
        <v>15.5184815317561</v>
      </c>
      <c r="BE137">
        <v>6.0598039215686388</v>
      </c>
      <c r="BF137">
        <v>2.605818027195169</v>
      </c>
      <c r="BG137">
        <v>2.4329414159922549</v>
      </c>
      <c r="BH137">
        <v>10.40229335881506</v>
      </c>
      <c r="BI137">
        <v>25.85387421244608</v>
      </c>
      <c r="BJ137">
        <v>25.803618478833769</v>
      </c>
      <c r="BK137">
        <v>13.17020385367212</v>
      </c>
      <c r="BL137">
        <v>-2.162178834705947</v>
      </c>
      <c r="BM137">
        <v>1.4470365699874099</v>
      </c>
      <c r="BN137">
        <v>2.868330277510192</v>
      </c>
      <c r="BO137">
        <v>4.5103014923570317</v>
      </c>
      <c r="BP137">
        <v>2.3731753143516858</v>
      </c>
      <c r="BQ137">
        <v>2.1261576688502508</v>
      </c>
    </row>
    <row r="138" spans="1:69" x14ac:dyDescent="0.2">
      <c r="A138" t="s">
        <v>831</v>
      </c>
      <c r="B138" t="s">
        <v>832</v>
      </c>
      <c r="C138" t="s">
        <v>566</v>
      </c>
      <c r="D138" t="s">
        <v>567</v>
      </c>
      <c r="K138">
        <v>2.4790083965773122</v>
      </c>
      <c r="L138">
        <v>3.2071790871852901</v>
      </c>
      <c r="M138">
        <v>3.9694541053438859</v>
      </c>
      <c r="N138">
        <v>2.254381499689158</v>
      </c>
      <c r="O138">
        <v>13.39876253481825</v>
      </c>
      <c r="P138">
        <v>8.391345249205802</v>
      </c>
      <c r="Q138">
        <v>7.8805762890535149</v>
      </c>
      <c r="R138">
        <v>13.44060069717403</v>
      </c>
      <c r="S138">
        <v>34.220604226879239</v>
      </c>
      <c r="T138">
        <v>17.742787699652322</v>
      </c>
      <c r="U138">
        <v>9.6691198466874084</v>
      </c>
      <c r="V138">
        <v>8.8657319002618848</v>
      </c>
      <c r="W138">
        <v>10.87751829209911</v>
      </c>
      <c r="X138">
        <v>9.3900427128736013</v>
      </c>
      <c r="Y138">
        <v>19.477729113291161</v>
      </c>
      <c r="Z138">
        <v>15.1248443770346</v>
      </c>
      <c r="AA138">
        <v>4.6140674987308783</v>
      </c>
      <c r="AB138">
        <v>1.4730585346230129</v>
      </c>
      <c r="AC138">
        <v>1.205484103655883</v>
      </c>
      <c r="AD138">
        <v>1.4231989823873239</v>
      </c>
      <c r="AE138">
        <v>2.1902582543313249</v>
      </c>
      <c r="AF138">
        <v>7.0217530390278142</v>
      </c>
      <c r="AG138">
        <v>0.82947242564637558</v>
      </c>
      <c r="AH138">
        <v>4.3726376639732916</v>
      </c>
      <c r="AI138">
        <v>4.2675566285597224</v>
      </c>
      <c r="AJ138">
        <v>6.1495505311904939</v>
      </c>
      <c r="AK138">
        <v>5.1388977994482818</v>
      </c>
      <c r="AL138">
        <v>0.84818159628960299</v>
      </c>
      <c r="AM138">
        <v>2.8159166515396792</v>
      </c>
      <c r="AN138">
        <v>5.6296592151237803</v>
      </c>
      <c r="AO138">
        <v>0.92484260961597309</v>
      </c>
      <c r="AP138">
        <v>-5.5202870547238049E-3</v>
      </c>
      <c r="AQ138">
        <v>3.2019434167909071</v>
      </c>
      <c r="AR138">
        <v>3.5037978410894208</v>
      </c>
      <c r="AS138">
        <v>3.7107860871360989</v>
      </c>
      <c r="AT138">
        <v>5.3072208102854708</v>
      </c>
      <c r="AU138">
        <v>-0.2555366269165083</v>
      </c>
      <c r="AV138">
        <v>1.034253724262215</v>
      </c>
      <c r="AW138">
        <v>1.460368144252453</v>
      </c>
      <c r="AX138">
        <v>3.898273707594762</v>
      </c>
      <c r="AY138">
        <v>2.3956208252916822</v>
      </c>
      <c r="AZ138">
        <v>2.8231037373692942</v>
      </c>
      <c r="BA138">
        <v>5.5495476938393686</v>
      </c>
      <c r="BB138">
        <v>-0.15693608716866941</v>
      </c>
      <c r="BC138">
        <v>3.250344091801288</v>
      </c>
      <c r="BD138">
        <v>2.7694079414409312</v>
      </c>
      <c r="BE138">
        <v>4.1776358710251458</v>
      </c>
      <c r="BF138">
        <v>1.4685651103542829</v>
      </c>
      <c r="BG138">
        <v>3.516955513692412</v>
      </c>
      <c r="BH138">
        <v>-0.98360095269699555</v>
      </c>
      <c r="BI138">
        <v>-3.078217656769267</v>
      </c>
      <c r="BJ138">
        <v>0.104262078958441</v>
      </c>
      <c r="BK138">
        <v>1.935618931506019</v>
      </c>
      <c r="BL138">
        <v>0.53908755919175744</v>
      </c>
      <c r="BM138">
        <v>-1.755808335175935</v>
      </c>
      <c r="BN138">
        <v>2.410703121743933</v>
      </c>
      <c r="BO138">
        <v>6.3781469513335143</v>
      </c>
      <c r="BP138">
        <v>4.0706082192620441</v>
      </c>
      <c r="BQ138">
        <v>-0.1102835758346942</v>
      </c>
    </row>
    <row r="139" spans="1:69" x14ac:dyDescent="0.2">
      <c r="A139" t="s">
        <v>833</v>
      </c>
      <c r="B139" t="s">
        <v>834</v>
      </c>
      <c r="C139" t="s">
        <v>566</v>
      </c>
      <c r="D139" t="s">
        <v>567</v>
      </c>
    </row>
    <row r="140" spans="1:69" x14ac:dyDescent="0.2">
      <c r="A140" t="s">
        <v>835</v>
      </c>
      <c r="B140" t="s">
        <v>836</v>
      </c>
      <c r="C140" t="s">
        <v>566</v>
      </c>
      <c r="D140" t="s">
        <v>567</v>
      </c>
    </row>
    <row r="141" spans="1:69" x14ac:dyDescent="0.2">
      <c r="A141" t="s">
        <v>837</v>
      </c>
      <c r="B141" t="s">
        <v>838</v>
      </c>
      <c r="C141" t="s">
        <v>566</v>
      </c>
      <c r="D141" t="s">
        <v>567</v>
      </c>
    </row>
    <row r="142" spans="1:69" x14ac:dyDescent="0.2">
      <c r="A142" t="s">
        <v>839</v>
      </c>
      <c r="B142" t="s">
        <v>840</v>
      </c>
      <c r="C142" t="s">
        <v>566</v>
      </c>
      <c r="D142" t="s">
        <v>567</v>
      </c>
    </row>
    <row r="143" spans="1:69" x14ac:dyDescent="0.2">
      <c r="A143" t="s">
        <v>841</v>
      </c>
      <c r="B143" t="s">
        <v>842</v>
      </c>
      <c r="C143" t="s">
        <v>566</v>
      </c>
      <c r="D143" t="s">
        <v>567</v>
      </c>
      <c r="E143">
        <v>-1.544676806092006</v>
      </c>
      <c r="F143">
        <v>1.134443639799902</v>
      </c>
      <c r="G143">
        <v>1.503579952515488</v>
      </c>
      <c r="H143">
        <v>2.2729053999621369</v>
      </c>
      <c r="I143">
        <v>3.1956471760459211</v>
      </c>
      <c r="J143">
        <v>0.2227833062540214</v>
      </c>
      <c r="K143">
        <v>-0.15560165997384559</v>
      </c>
      <c r="L143">
        <v>2.1892393320351702</v>
      </c>
      <c r="M143">
        <v>5.8605664489857929</v>
      </c>
      <c r="N143">
        <v>7.456952733725756</v>
      </c>
      <c r="O143">
        <v>5.8669560776596752</v>
      </c>
      <c r="P143">
        <v>2.6653802085999092</v>
      </c>
      <c r="Q143">
        <v>6.3494860501361261</v>
      </c>
      <c r="R143">
        <v>9.6266431017112186</v>
      </c>
      <c r="S143">
        <v>12.30288679524724</v>
      </c>
      <c r="T143">
        <v>6.625992553209791</v>
      </c>
      <c r="U143">
        <v>1.3295186805823029</v>
      </c>
      <c r="V143">
        <v>1.2248795880284511</v>
      </c>
      <c r="W143">
        <v>12.141597276465999</v>
      </c>
      <c r="X143">
        <v>10.73192143087304</v>
      </c>
      <c r="Y143">
        <v>26.145410101446529</v>
      </c>
      <c r="Z143">
        <v>17.968995496010081</v>
      </c>
      <c r="AA143">
        <v>10.82574916756872</v>
      </c>
      <c r="AB143">
        <v>13.964388006500061</v>
      </c>
      <c r="AC143">
        <v>16.638253747921681</v>
      </c>
      <c r="AD143">
        <v>1.4811801223542931</v>
      </c>
      <c r="AE143">
        <v>7.9763619357062669</v>
      </c>
      <c r="AF143">
        <v>7.7171656055926947</v>
      </c>
      <c r="AG143">
        <v>13.991548900207549</v>
      </c>
      <c r="AH143">
        <v>11.56753608905581</v>
      </c>
      <c r="AI143">
        <v>21.495252052759021</v>
      </c>
      <c r="AJ143">
        <v>12.18563072143894</v>
      </c>
      <c r="AK143">
        <v>11.38343705122058</v>
      </c>
      <c r="AL143">
        <v>11.746737017494629</v>
      </c>
      <c r="AM143">
        <v>8.4487124869834762</v>
      </c>
      <c r="AN143">
        <v>7.6748487344980489</v>
      </c>
      <c r="AO143">
        <v>15.9358310447214</v>
      </c>
      <c r="AP143">
        <v>9.5736962640516197</v>
      </c>
      <c r="AQ143">
        <v>9.3642430068322948</v>
      </c>
      <c r="AR143">
        <v>4.6917056304843792</v>
      </c>
      <c r="AS143">
        <v>6.1762759101204496</v>
      </c>
      <c r="AT143">
        <v>14.15845579912002</v>
      </c>
      <c r="AU143">
        <v>9.5510316700725149</v>
      </c>
      <c r="AV143">
        <v>6.3146378705117447</v>
      </c>
      <c r="AW143">
        <v>7.575925829958563</v>
      </c>
      <c r="AX143">
        <v>11.639686097111831</v>
      </c>
      <c r="AY143">
        <v>10.02018360570346</v>
      </c>
      <c r="AZ143">
        <v>15.84211149248431</v>
      </c>
      <c r="BA143">
        <v>22.5644955300126</v>
      </c>
      <c r="BB143">
        <v>3.4649632210607422</v>
      </c>
      <c r="BC143">
        <v>6.2176488930462011</v>
      </c>
      <c r="BD143">
        <v>6.7167684358853998</v>
      </c>
      <c r="BE143">
        <v>7.5429137323943696</v>
      </c>
      <c r="BF143">
        <v>6.9084503482845214</v>
      </c>
      <c r="BG143">
        <v>3.179002282360595</v>
      </c>
      <c r="BH143">
        <v>3.768367830620964</v>
      </c>
      <c r="BI143">
        <v>3.9588884659306971</v>
      </c>
      <c r="BJ143">
        <v>7.7041376785060169</v>
      </c>
      <c r="BK143">
        <v>2.135037737132004</v>
      </c>
      <c r="BL143">
        <v>3.528393582318115</v>
      </c>
      <c r="BM143">
        <v>6.1539450839173764</v>
      </c>
      <c r="BN143">
        <v>7.0147807123819472</v>
      </c>
      <c r="BO143">
        <v>49.721102111432742</v>
      </c>
      <c r="BP143">
        <v>16.541174227983181</v>
      </c>
      <c r="BQ143">
        <v>-0.42936004906973008</v>
      </c>
    </row>
    <row r="144" spans="1:69" x14ac:dyDescent="0.2">
      <c r="A144" t="s">
        <v>843</v>
      </c>
      <c r="B144" t="s">
        <v>844</v>
      </c>
      <c r="C144" t="s">
        <v>566</v>
      </c>
      <c r="D144" t="s">
        <v>567</v>
      </c>
    </row>
    <row r="145" spans="1:69" x14ac:dyDescent="0.2">
      <c r="A145" t="s">
        <v>845</v>
      </c>
      <c r="B145" t="s">
        <v>846</v>
      </c>
      <c r="C145" t="s">
        <v>566</v>
      </c>
      <c r="D145" t="s">
        <v>567</v>
      </c>
    </row>
    <row r="146" spans="1:69" x14ac:dyDescent="0.2">
      <c r="A146" t="s">
        <v>847</v>
      </c>
      <c r="B146" t="s">
        <v>848</v>
      </c>
      <c r="C146" t="s">
        <v>566</v>
      </c>
      <c r="D146" t="s">
        <v>567</v>
      </c>
      <c r="S146">
        <v>13.422834516592379</v>
      </c>
      <c r="T146">
        <v>14.211939681942621</v>
      </c>
      <c r="U146">
        <v>11.412551998413569</v>
      </c>
      <c r="V146">
        <v>16.688311688555238</v>
      </c>
      <c r="W146">
        <v>13.48357901184893</v>
      </c>
      <c r="X146">
        <v>16.00355239774775</v>
      </c>
      <c r="Y146">
        <v>16.274841618253319</v>
      </c>
      <c r="Z146">
        <v>12.41326137239799</v>
      </c>
      <c r="AA146">
        <v>12.13991769547337</v>
      </c>
      <c r="AB146">
        <v>17.49235474006143</v>
      </c>
      <c r="AC146">
        <v>10.983862571577371</v>
      </c>
      <c r="AD146">
        <v>13.320825515947091</v>
      </c>
      <c r="AE146">
        <v>18.004966887417229</v>
      </c>
      <c r="AF146">
        <v>11.75026306559101</v>
      </c>
      <c r="AG146">
        <v>11.45637162586322</v>
      </c>
      <c r="AH146">
        <v>14.72824556462966</v>
      </c>
      <c r="AI146">
        <v>11.63475699558184</v>
      </c>
      <c r="AJ146">
        <v>17.678100263852269</v>
      </c>
      <c r="AK146">
        <v>17.20852017937208</v>
      </c>
      <c r="AL146">
        <v>13.13566076837237</v>
      </c>
      <c r="AM146">
        <v>8.2147386219530212</v>
      </c>
      <c r="AN146">
        <v>9.2708333333332291</v>
      </c>
      <c r="AO146">
        <v>9.3303145853192806</v>
      </c>
      <c r="AS146">
        <v>6.1319753872269551</v>
      </c>
      <c r="AT146">
        <v>-9.6161535385847206</v>
      </c>
      <c r="AU146">
        <v>33.812578338125959</v>
      </c>
      <c r="AV146">
        <v>6.62916357146762</v>
      </c>
      <c r="AW146">
        <v>5.0234206861628534</v>
      </c>
      <c r="AX146">
        <v>3.437884230574427</v>
      </c>
      <c r="AY146">
        <v>6.072718797342934</v>
      </c>
      <c r="AZ146">
        <v>8.0124366904340896</v>
      </c>
      <c r="BA146">
        <v>10.71566613096811</v>
      </c>
      <c r="BB146">
        <v>-16.85969105406442</v>
      </c>
      <c r="BC146">
        <v>-2.405242545987059</v>
      </c>
      <c r="BD146">
        <v>5.0366305210156002</v>
      </c>
      <c r="BE146">
        <v>6.0514366213996693</v>
      </c>
      <c r="BF146">
        <v>4.865118994963848</v>
      </c>
      <c r="BG146">
        <v>5.3702896100858721</v>
      </c>
      <c r="BH146">
        <v>3.2184451365593052</v>
      </c>
      <c r="BI146">
        <v>6.5965049069654338</v>
      </c>
      <c r="BJ146">
        <v>4.4476993737630046</v>
      </c>
      <c r="BK146">
        <v>4.7518030162473961</v>
      </c>
      <c r="BL146">
        <v>5.1870835919798184</v>
      </c>
      <c r="BM146">
        <v>4.9780967625230916</v>
      </c>
      <c r="BN146">
        <v>6.047745919506756</v>
      </c>
      <c r="BO146">
        <v>8.2718038994302798</v>
      </c>
      <c r="BP146">
        <v>6.342217431249531</v>
      </c>
      <c r="BQ146">
        <v>6.1054462424503173</v>
      </c>
    </row>
    <row r="147" spans="1:69" x14ac:dyDescent="0.2">
      <c r="A147" t="s">
        <v>849</v>
      </c>
      <c r="B147" t="s">
        <v>850</v>
      </c>
      <c r="C147" t="s">
        <v>566</v>
      </c>
      <c r="D147" t="s">
        <v>567</v>
      </c>
    </row>
    <row r="148" spans="1:69" x14ac:dyDescent="0.2">
      <c r="A148" t="s">
        <v>851</v>
      </c>
      <c r="B148" t="s">
        <v>852</v>
      </c>
      <c r="C148" t="s">
        <v>566</v>
      </c>
      <c r="D148" t="s">
        <v>567</v>
      </c>
      <c r="AK148">
        <v>1020.620565243536</v>
      </c>
      <c r="AL148">
        <v>410.45185856131633</v>
      </c>
      <c r="AM148">
        <v>72.254681616442824</v>
      </c>
      <c r="AN148">
        <v>39.647629032828938</v>
      </c>
      <c r="AO148">
        <v>24.625195386449999</v>
      </c>
      <c r="AP148">
        <v>8.8810484846589208</v>
      </c>
      <c r="AQ148">
        <v>5.0675538584196831</v>
      </c>
      <c r="AR148">
        <v>0.72755062655742375</v>
      </c>
      <c r="AS148">
        <v>0.98161547885759781</v>
      </c>
      <c r="AT148">
        <v>1.3671203081781911</v>
      </c>
      <c r="AU148">
        <v>0.28150661034557528</v>
      </c>
      <c r="AV148">
        <v>-1.134308549902469</v>
      </c>
      <c r="AW148">
        <v>1.164102521046706</v>
      </c>
      <c r="AX148">
        <v>2.6584848406526169</v>
      </c>
      <c r="AY148">
        <v>3.7391200406066392</v>
      </c>
      <c r="AZ148">
        <v>5.7371738279984248</v>
      </c>
      <c r="BA148">
        <v>10.925885624165501</v>
      </c>
      <c r="BB148">
        <v>4.4530445651853521</v>
      </c>
      <c r="BC148">
        <v>1.319213620554631</v>
      </c>
      <c r="BD148">
        <v>4.1302756264508522</v>
      </c>
      <c r="BE148">
        <v>3.089982770554172</v>
      </c>
      <c r="BF148">
        <v>1.04747937065344</v>
      </c>
      <c r="BG148">
        <v>0.1037580094337085</v>
      </c>
      <c r="BH148">
        <v>-0.8840974055005959</v>
      </c>
      <c r="BI148">
        <v>0.905525075460342</v>
      </c>
      <c r="BJ148">
        <v>3.7228886230370741</v>
      </c>
      <c r="BK148">
        <v>2.6979277920839362</v>
      </c>
      <c r="BL148">
        <v>2.3345093798802652</v>
      </c>
      <c r="BM148">
        <v>1.1998944498356869</v>
      </c>
      <c r="BN148">
        <v>4.6835442090345314</v>
      </c>
      <c r="BO148">
        <v>19.70504615183939</v>
      </c>
      <c r="BP148">
        <v>9.1173196239047485</v>
      </c>
      <c r="BQ148">
        <v>0.71573583522872319</v>
      </c>
    </row>
    <row r="149" spans="1:69" x14ac:dyDescent="0.2">
      <c r="A149" t="s">
        <v>853</v>
      </c>
      <c r="B149" t="s">
        <v>854</v>
      </c>
      <c r="C149" t="s">
        <v>566</v>
      </c>
      <c r="D149" t="s">
        <v>567</v>
      </c>
      <c r="E149">
        <v>0.44962029638985701</v>
      </c>
      <c r="F149">
        <v>0.48243359063082047</v>
      </c>
      <c r="G149">
        <v>0.89594664733989682</v>
      </c>
      <c r="H149">
        <v>2.8763224621266841</v>
      </c>
      <c r="I149">
        <v>3.096381512457357</v>
      </c>
      <c r="J149">
        <v>3.3336793292935298</v>
      </c>
      <c r="K149">
        <v>3.3316797725456242</v>
      </c>
      <c r="L149">
        <v>2.1661569873984918</v>
      </c>
      <c r="M149">
        <v>2.6254290896315311</v>
      </c>
      <c r="N149">
        <v>2.2944343704716461</v>
      </c>
      <c r="O149">
        <v>4.6393534438994806</v>
      </c>
      <c r="P149">
        <v>4.6722149804139699</v>
      </c>
      <c r="Q149">
        <v>5.2256805055554807</v>
      </c>
      <c r="R149">
        <v>6.0680983591020299</v>
      </c>
      <c r="S149">
        <v>9.540655416605933</v>
      </c>
      <c r="T149">
        <v>10.717671133919669</v>
      </c>
      <c r="U149">
        <v>9.7973464371629628</v>
      </c>
      <c r="V149">
        <v>6.7054941145066609</v>
      </c>
      <c r="W149">
        <v>3.0946607742464809</v>
      </c>
      <c r="X149">
        <v>4.5465277904216466</v>
      </c>
      <c r="Y149">
        <v>6.2999000624459258</v>
      </c>
      <c r="Z149">
        <v>8.0729437593459537</v>
      </c>
      <c r="AA149">
        <v>9.3570509942738163</v>
      </c>
      <c r="AB149">
        <v>8.6692715980852224</v>
      </c>
      <c r="AC149">
        <v>6.4358578078699331</v>
      </c>
      <c r="AD149">
        <v>4.093587785300925</v>
      </c>
      <c r="AE149">
        <v>0.29456340854543561</v>
      </c>
      <c r="AF149">
        <v>-5.6662909389104392E-2</v>
      </c>
      <c r="AG149">
        <v>1.4365905663490419</v>
      </c>
      <c r="AH149">
        <v>3.3709588729044269</v>
      </c>
      <c r="AI149">
        <v>3.2537665908363942</v>
      </c>
      <c r="AJ149">
        <v>3.1183565987485071</v>
      </c>
      <c r="AK149">
        <v>3.1541737596178918</v>
      </c>
      <c r="AL149">
        <v>3.588098185351642</v>
      </c>
      <c r="AM149">
        <v>2.1947646868907009</v>
      </c>
      <c r="AN149">
        <v>1.8676942496910509</v>
      </c>
      <c r="AO149">
        <v>1.183859688435708</v>
      </c>
      <c r="AP149">
        <v>1.367512612079427</v>
      </c>
      <c r="AQ149">
        <v>0.95857011049467389</v>
      </c>
      <c r="AR149">
        <v>1.0251967647493221</v>
      </c>
      <c r="AS149">
        <v>3.1507670702259198</v>
      </c>
      <c r="AT149">
        <v>2.663821105791027</v>
      </c>
      <c r="AU149">
        <v>2.0740861357164251</v>
      </c>
      <c r="AV149">
        <v>2.0498403056351808</v>
      </c>
      <c r="AW149">
        <v>2.22567916428889</v>
      </c>
      <c r="AX149">
        <v>2.4876966516408778</v>
      </c>
      <c r="AY149">
        <v>2.6663149457706901</v>
      </c>
      <c r="AZ149">
        <v>2.3124586178612732</v>
      </c>
      <c r="BA149">
        <v>3.4018796302557099</v>
      </c>
      <c r="BB149">
        <v>0.36804199788888731</v>
      </c>
      <c r="BC149">
        <v>2.2736791162154022</v>
      </c>
      <c r="BD149">
        <v>3.4106834106834212</v>
      </c>
      <c r="BE149">
        <v>2.6628416550802121</v>
      </c>
      <c r="BF149">
        <v>1.7340396351916221</v>
      </c>
      <c r="BG149">
        <v>0.62854398544071655</v>
      </c>
      <c r="BH149">
        <v>0.47474316143777878</v>
      </c>
      <c r="BI149">
        <v>0.29083333333331718</v>
      </c>
      <c r="BJ149">
        <v>1.7307995911888721</v>
      </c>
      <c r="BK149">
        <v>1.5281952430737951</v>
      </c>
      <c r="BL149">
        <v>1.743320756538483</v>
      </c>
      <c r="BM149">
        <v>0.81995730212703555</v>
      </c>
      <c r="BN149">
        <v>2.52692009066166</v>
      </c>
      <c r="BO149">
        <v>6.336008077779189</v>
      </c>
      <c r="BP149">
        <v>3.7414036198313552</v>
      </c>
      <c r="BQ149">
        <v>2.051132699548591</v>
      </c>
    </row>
    <row r="150" spans="1:69" x14ac:dyDescent="0.2">
      <c r="A150" t="s">
        <v>855</v>
      </c>
      <c r="B150" t="s">
        <v>856</v>
      </c>
      <c r="C150" t="s">
        <v>566</v>
      </c>
      <c r="D150" t="s">
        <v>567</v>
      </c>
      <c r="AK150">
        <v>951.69619487080115</v>
      </c>
      <c r="AL150">
        <v>108.9895406243227</v>
      </c>
      <c r="AM150">
        <v>35.924705392964327</v>
      </c>
      <c r="AN150">
        <v>24.975935531674931</v>
      </c>
      <c r="AO150">
        <v>17.610469843103271</v>
      </c>
      <c r="AP150">
        <v>8.4473834209296079</v>
      </c>
      <c r="AQ150">
        <v>4.6442142266078283</v>
      </c>
      <c r="AR150">
        <v>2.3648183611180511</v>
      </c>
      <c r="AS150">
        <v>2.6542547779604782</v>
      </c>
      <c r="AT150">
        <v>2.4870400355546369</v>
      </c>
      <c r="AU150">
        <v>1.9388757385588631</v>
      </c>
      <c r="AV150">
        <v>2.94264752948478</v>
      </c>
      <c r="AW150">
        <v>6.1923854719742906</v>
      </c>
      <c r="AX150">
        <v>6.7484502789312444</v>
      </c>
      <c r="AY150">
        <v>6.5361990876587193</v>
      </c>
      <c r="AZ150">
        <v>10.09297758491685</v>
      </c>
      <c r="BA150">
        <v>15.40231910649862</v>
      </c>
      <c r="BB150">
        <v>3.5341067285893448</v>
      </c>
      <c r="BC150">
        <v>-1.084635950151549</v>
      </c>
      <c r="BD150">
        <v>4.3707355993922308</v>
      </c>
      <c r="BE150">
        <v>2.2577892437458522</v>
      </c>
      <c r="BF150">
        <v>-2.9454778257827951E-2</v>
      </c>
      <c r="BG150">
        <v>0.62049063673242122</v>
      </c>
      <c r="BH150">
        <v>0.17424224362518551</v>
      </c>
      <c r="BI150">
        <v>0.1406333345053265</v>
      </c>
      <c r="BJ150">
        <v>2.930363123746655</v>
      </c>
      <c r="BK150">
        <v>2.5344542418659808</v>
      </c>
      <c r="BL150">
        <v>2.8114092007562399</v>
      </c>
      <c r="BM150">
        <v>0.2190649048419849</v>
      </c>
      <c r="BN150">
        <v>3.2758293743116509</v>
      </c>
      <c r="BO150">
        <v>17.310283019881481</v>
      </c>
      <c r="BP150">
        <v>8.9380462331663004</v>
      </c>
      <c r="BQ150">
        <v>1.265798858287287</v>
      </c>
    </row>
    <row r="151" spans="1:69" x14ac:dyDescent="0.2">
      <c r="A151" t="s">
        <v>857</v>
      </c>
      <c r="B151" t="s">
        <v>858</v>
      </c>
      <c r="C151" t="s">
        <v>566</v>
      </c>
      <c r="D151" t="s">
        <v>567</v>
      </c>
      <c r="AH151">
        <v>8.7709455415918107</v>
      </c>
      <c r="AI151">
        <v>7.9696938436322142</v>
      </c>
      <c r="AJ151">
        <v>9.568877659348404</v>
      </c>
      <c r="AK151">
        <v>7.7139216835661069</v>
      </c>
      <c r="AL151">
        <v>6.7058855277004286</v>
      </c>
      <c r="AM151">
        <v>6.2520689021027174</v>
      </c>
      <c r="AN151">
        <v>8.5586660430844717</v>
      </c>
      <c r="AO151">
        <v>4.8224867678348726</v>
      </c>
      <c r="AP151">
        <v>3.4909371513885499</v>
      </c>
      <c r="AQ151">
        <v>0.17263038456851601</v>
      </c>
      <c r="AR151">
        <v>-3.20416248186587</v>
      </c>
      <c r="AS151">
        <v>-1.609718839618973</v>
      </c>
      <c r="AT151">
        <v>-1.9846500864164589</v>
      </c>
      <c r="AU151">
        <v>-2.6375169981619768</v>
      </c>
      <c r="AV151">
        <v>-1.5624520367130481</v>
      </c>
      <c r="AW151">
        <v>0.98072845203945069</v>
      </c>
      <c r="AX151">
        <v>4.3958928433567417</v>
      </c>
      <c r="AY151">
        <v>5.1499733775069201</v>
      </c>
      <c r="AZ151">
        <v>5.5714968914395184</v>
      </c>
      <c r="BA151">
        <v>8.6110185863699975</v>
      </c>
      <c r="BB151">
        <v>1.1690669545376671</v>
      </c>
      <c r="BC151">
        <v>2.8094724206084312</v>
      </c>
      <c r="BD151">
        <v>5.8062461669104319</v>
      </c>
      <c r="BE151">
        <v>6.1073892833654941</v>
      </c>
      <c r="BF151">
        <v>5.500577791784842</v>
      </c>
      <c r="BG151">
        <v>6.0482345209407606</v>
      </c>
      <c r="BH151">
        <v>4.5605633802817254</v>
      </c>
      <c r="BI151">
        <v>2.3689574970589811</v>
      </c>
      <c r="BJ151">
        <v>1.228124040528088</v>
      </c>
      <c r="BK151">
        <v>3.0044629316695279</v>
      </c>
      <c r="BL151">
        <v>2.7519308105197511</v>
      </c>
      <c r="BM151">
        <v>0.81141051149151233</v>
      </c>
      <c r="BN151">
        <v>2.645436470555038E-2</v>
      </c>
      <c r="BO151">
        <v>1.0450280236995351</v>
      </c>
      <c r="BP151">
        <v>0.4763844957880754</v>
      </c>
      <c r="BQ151">
        <v>0.67249859885436514</v>
      </c>
    </row>
    <row r="152" spans="1:69" x14ac:dyDescent="0.2">
      <c r="A152" t="s">
        <v>859</v>
      </c>
      <c r="B152" t="s">
        <v>860</v>
      </c>
      <c r="C152" t="s">
        <v>566</v>
      </c>
      <c r="D152" t="s">
        <v>567</v>
      </c>
    </row>
    <row r="153" spans="1:69" x14ac:dyDescent="0.2">
      <c r="A153" t="s">
        <v>861</v>
      </c>
      <c r="B153" t="s">
        <v>862</v>
      </c>
      <c r="C153" t="s">
        <v>566</v>
      </c>
      <c r="D153" t="s">
        <v>567</v>
      </c>
      <c r="E153">
        <v>3.42429906542058</v>
      </c>
      <c r="F153">
        <v>1.7631246049345219</v>
      </c>
      <c r="G153">
        <v>5.0967290813814818</v>
      </c>
      <c r="H153">
        <v>5.6997116874522176</v>
      </c>
      <c r="I153">
        <v>4.0215414742121274</v>
      </c>
      <c r="J153">
        <v>3.4828212200169042</v>
      </c>
      <c r="K153">
        <v>-1.0135793646963971</v>
      </c>
      <c r="L153">
        <v>-0.7482769938977154</v>
      </c>
      <c r="M153">
        <v>0.4364790690445246</v>
      </c>
      <c r="N153">
        <v>2.949891354392415</v>
      </c>
      <c r="O153">
        <v>1.2791813237647629</v>
      </c>
      <c r="P153">
        <v>4.1553520683533014</v>
      </c>
      <c r="Q153">
        <v>3.7591705572226348</v>
      </c>
      <c r="R153">
        <v>4.0846140361297252</v>
      </c>
      <c r="S153">
        <v>17.55682274524543</v>
      </c>
      <c r="T153">
        <v>7.9182892670274088</v>
      </c>
      <c r="U153">
        <v>8.5021524434930331</v>
      </c>
      <c r="V153">
        <v>12.597000992006929</v>
      </c>
      <c r="W153">
        <v>9.7160327495434036</v>
      </c>
      <c r="X153">
        <v>8.3313654181546184</v>
      </c>
      <c r="Y153">
        <v>9.4083794743795597</v>
      </c>
      <c r="Z153">
        <v>12.492528392100059</v>
      </c>
      <c r="AA153">
        <v>10.52780729729832</v>
      </c>
      <c r="AB153">
        <v>6.2079353887031337</v>
      </c>
      <c r="AC153">
        <v>12.447569329185329</v>
      </c>
      <c r="AD153">
        <v>7.7286389008592016</v>
      </c>
      <c r="AE153">
        <v>8.7335591870667457</v>
      </c>
      <c r="AF153">
        <v>2.6987399771376732</v>
      </c>
      <c r="AG153">
        <v>2.3690550548764109</v>
      </c>
      <c r="AH153">
        <v>3.2599694922639042</v>
      </c>
      <c r="AI153">
        <v>6.7825940151100603</v>
      </c>
      <c r="AJ153">
        <v>7.9861660079051191</v>
      </c>
      <c r="AK153">
        <v>5.7402466286873999</v>
      </c>
      <c r="AL153">
        <v>5.183113960308015</v>
      </c>
      <c r="AM153">
        <v>5.1416715295336148</v>
      </c>
      <c r="AN153">
        <v>6.1235816477552323</v>
      </c>
      <c r="AO153">
        <v>2.9868092277301672</v>
      </c>
      <c r="AP153">
        <v>1.038198950516136</v>
      </c>
      <c r="AQ153">
        <v>2.7531133076447709</v>
      </c>
      <c r="AR153">
        <v>0.68478260869564278</v>
      </c>
      <c r="AS153">
        <v>1.894634567634643</v>
      </c>
      <c r="AT153">
        <v>0.61980187529797515</v>
      </c>
      <c r="AU153">
        <v>2.7956196693693629</v>
      </c>
      <c r="AV153">
        <v>1.1677336747759239</v>
      </c>
      <c r="AW153">
        <v>1.4934440338177439</v>
      </c>
      <c r="AX153">
        <v>0.98264166001595055</v>
      </c>
      <c r="AY153">
        <v>3.284761669548109</v>
      </c>
      <c r="AZ153">
        <v>2.0420851267334421</v>
      </c>
      <c r="BA153">
        <v>3.714843114940642</v>
      </c>
      <c r="BB153">
        <v>0.97186299866763626</v>
      </c>
      <c r="BC153">
        <v>0.99355740122639224</v>
      </c>
      <c r="BD153">
        <v>0.90692490969179995</v>
      </c>
      <c r="BE153">
        <v>1.287122400792192</v>
      </c>
      <c r="BF153">
        <v>1.8806546672408591</v>
      </c>
      <c r="BG153">
        <v>0.44231005355704789</v>
      </c>
      <c r="BH153">
        <v>1.5579071134626019</v>
      </c>
      <c r="BI153">
        <v>1.6353111432706431</v>
      </c>
      <c r="BJ153">
        <v>0.7546632493236185</v>
      </c>
      <c r="BK153">
        <v>1.8039167114189589</v>
      </c>
      <c r="BL153">
        <v>0.30338603659038332</v>
      </c>
      <c r="BM153">
        <v>0.70596866133826075</v>
      </c>
      <c r="BN153">
        <v>1.4019588396200591</v>
      </c>
      <c r="BO153">
        <v>6.657042027590669</v>
      </c>
      <c r="BP153">
        <v>6.091141525041408</v>
      </c>
      <c r="BQ153">
        <v>0.98525659200450688</v>
      </c>
    </row>
    <row r="154" spans="1:69" x14ac:dyDescent="0.2">
      <c r="A154" t="s">
        <v>863</v>
      </c>
      <c r="B154" t="s">
        <v>864</v>
      </c>
      <c r="C154" t="s">
        <v>566</v>
      </c>
      <c r="D154" t="s">
        <v>567</v>
      </c>
    </row>
    <row r="155" spans="1:69" x14ac:dyDescent="0.2">
      <c r="A155" t="s">
        <v>865</v>
      </c>
      <c r="B155" t="s">
        <v>866</v>
      </c>
      <c r="C155" t="s">
        <v>566</v>
      </c>
      <c r="D155" t="s">
        <v>567</v>
      </c>
      <c r="AK155">
        <v>1026.826264247019</v>
      </c>
      <c r="AL155">
        <v>1613.603988761939</v>
      </c>
      <c r="AM155">
        <v>486.42562379589032</v>
      </c>
      <c r="AN155">
        <v>29.865610409571769</v>
      </c>
      <c r="AO155">
        <v>23.505677296336849</v>
      </c>
      <c r="AP155">
        <v>11.772832449446719</v>
      </c>
      <c r="AQ155">
        <v>7.6957651751720828</v>
      </c>
      <c r="AR155">
        <v>39.255980689174528</v>
      </c>
      <c r="AS155">
        <v>31.299301581778359</v>
      </c>
      <c r="AT155">
        <v>9.7646628575762993</v>
      </c>
      <c r="AU155">
        <v>5.3012439026158731</v>
      </c>
      <c r="AV155">
        <v>11.74607920582338</v>
      </c>
      <c r="AW155">
        <v>12.52427684282276</v>
      </c>
      <c r="AX155">
        <v>11.9591837222127</v>
      </c>
      <c r="AY155">
        <v>12.777755783035101</v>
      </c>
      <c r="AZ155">
        <v>12.36716684143016</v>
      </c>
      <c r="BA155">
        <v>12.783047261881951</v>
      </c>
      <c r="BB155">
        <v>-6.2718596710889932E-2</v>
      </c>
      <c r="BC155">
        <v>7.4838508635085077</v>
      </c>
      <c r="BD155">
        <v>7.6872510335618998</v>
      </c>
      <c r="BE155">
        <v>4.5463342735530166</v>
      </c>
      <c r="BF155">
        <v>4.597878973631266</v>
      </c>
      <c r="BG155">
        <v>5.0887855462586939</v>
      </c>
      <c r="BH155">
        <v>9.6762403310185903</v>
      </c>
      <c r="BI155">
        <v>6.3593089803793141</v>
      </c>
      <c r="BJ155">
        <v>6.5702299745561143</v>
      </c>
      <c r="BK155">
        <v>3.0450539733707052</v>
      </c>
      <c r="BL155">
        <v>4.8377835142872767</v>
      </c>
      <c r="BM155">
        <v>3.7659712224535098</v>
      </c>
      <c r="BN155">
        <v>5.1064112900283503</v>
      </c>
      <c r="BO155">
        <v>28.73729767662353</v>
      </c>
      <c r="BP155">
        <v>13.417010438129941</v>
      </c>
      <c r="BQ155">
        <v>4.6777351600705153</v>
      </c>
    </row>
    <row r="156" spans="1:69" x14ac:dyDescent="0.2">
      <c r="A156" t="s">
        <v>867</v>
      </c>
      <c r="B156" t="s">
        <v>868</v>
      </c>
      <c r="C156" t="s">
        <v>566</v>
      </c>
      <c r="D156" t="s">
        <v>567</v>
      </c>
      <c r="J156">
        <v>4.2018603658944151</v>
      </c>
      <c r="K156">
        <v>3.211573978975542</v>
      </c>
      <c r="L156">
        <v>0.81519037668078675</v>
      </c>
      <c r="M156">
        <v>0.95651316448554347</v>
      </c>
      <c r="N156">
        <v>3.828872826836593</v>
      </c>
      <c r="O156">
        <v>2.878645343187932</v>
      </c>
      <c r="P156">
        <v>5.3858814924349456</v>
      </c>
      <c r="Q156">
        <v>5.6225596527747967</v>
      </c>
      <c r="R156">
        <v>6.1201018646477969</v>
      </c>
      <c r="S156">
        <v>22.100944418778031</v>
      </c>
      <c r="T156">
        <v>8.1912128321592874</v>
      </c>
      <c r="U156">
        <v>4.9868151186257093</v>
      </c>
      <c r="V156">
        <v>3.1089528912842632</v>
      </c>
      <c r="W156">
        <v>6.528446922617972</v>
      </c>
      <c r="X156">
        <v>14.05559225555157</v>
      </c>
      <c r="Y156">
        <v>18.217865894675569</v>
      </c>
      <c r="Z156">
        <v>30.5381774327711</v>
      </c>
      <c r="AA156">
        <v>31.78970465105354</v>
      </c>
      <c r="AB156">
        <v>19.328338591095001</v>
      </c>
      <c r="AC156">
        <v>9.8566209543388865</v>
      </c>
      <c r="AD156">
        <v>10.55648395736188</v>
      </c>
      <c r="AE156">
        <v>14.4973321039129</v>
      </c>
      <c r="AF156">
        <v>14.99313513225024</v>
      </c>
      <c r="AG156">
        <v>26.85379714138119</v>
      </c>
      <c r="AH156">
        <v>9.0129959455550086</v>
      </c>
      <c r="AI156">
        <v>11.784483832135679</v>
      </c>
      <c r="AJ156">
        <v>8.5926476049019218</v>
      </c>
      <c r="AK156">
        <v>14.512378607577149</v>
      </c>
      <c r="AL156">
        <v>10.008361204014021</v>
      </c>
      <c r="AM156">
        <v>38.941790898923948</v>
      </c>
      <c r="AN156">
        <v>49.080210059078397</v>
      </c>
      <c r="AO156">
        <v>19.756354543977601</v>
      </c>
      <c r="AP156">
        <v>4.4863826173739882</v>
      </c>
      <c r="AQ156">
        <v>6.208016086633199</v>
      </c>
      <c r="AR156">
        <v>9.9295339934878069</v>
      </c>
      <c r="AS156">
        <v>11.85968450002796</v>
      </c>
      <c r="AT156">
        <v>7.9169448452958591</v>
      </c>
      <c r="AU156">
        <v>16.49852553158463</v>
      </c>
      <c r="AV156">
        <v>-1.704004796162977</v>
      </c>
      <c r="AW156">
        <v>13.95580180332114</v>
      </c>
      <c r="AX156">
        <v>18.36382464689321</v>
      </c>
      <c r="AY156">
        <v>10.76563715548655</v>
      </c>
      <c r="AZ156">
        <v>10.28796631876714</v>
      </c>
      <c r="BA156">
        <v>9.2965083938105693</v>
      </c>
      <c r="BB156">
        <v>8.9542180239294922</v>
      </c>
      <c r="BC156">
        <v>9.2473217364411617</v>
      </c>
      <c r="BD156">
        <v>9.4825404858299223</v>
      </c>
      <c r="BE156">
        <v>5.7138443419105327</v>
      </c>
      <c r="BF156">
        <v>5.8264294445198033</v>
      </c>
      <c r="BG156">
        <v>6.0804081108830212</v>
      </c>
      <c r="BH156">
        <v>7.4041917420212924</v>
      </c>
      <c r="BI156">
        <v>6.035758581546788</v>
      </c>
      <c r="BJ156">
        <v>8.6090507542294947</v>
      </c>
      <c r="BK156">
        <v>8.5942295887047564</v>
      </c>
      <c r="BL156">
        <v>5.6105144149236468</v>
      </c>
      <c r="BM156">
        <v>4.201793121905574</v>
      </c>
      <c r="BN156">
        <v>5.8122511878771501</v>
      </c>
      <c r="BO156">
        <v>8.1605903199184393</v>
      </c>
      <c r="BP156">
        <v>9.8743267504488834</v>
      </c>
      <c r="BQ156">
        <v>7.6133578431372326</v>
      </c>
    </row>
    <row r="157" spans="1:69" x14ac:dyDescent="0.2">
      <c r="A157" t="s">
        <v>869</v>
      </c>
      <c r="B157" t="s">
        <v>870</v>
      </c>
      <c r="C157" t="s">
        <v>566</v>
      </c>
      <c r="D157" t="s">
        <v>567</v>
      </c>
      <c r="AE157">
        <v>9.7221932767856263</v>
      </c>
      <c r="AF157">
        <v>9.7040723294332007</v>
      </c>
      <c r="AG157">
        <v>6.4563602680194139</v>
      </c>
      <c r="AH157">
        <v>7.165858894707771</v>
      </c>
      <c r="AI157">
        <v>3.6499119771747668</v>
      </c>
      <c r="AJ157">
        <v>14.71367702827348</v>
      </c>
      <c r="AK157">
        <v>16.855997753554831</v>
      </c>
      <c r="AL157">
        <v>20.127359314924831</v>
      </c>
      <c r="AM157">
        <v>3.3861009829149258</v>
      </c>
      <c r="AN157">
        <v>5.488861331715043</v>
      </c>
      <c r="AO157">
        <v>6.2412459147602553</v>
      </c>
      <c r="AP157">
        <v>7.572834670725924</v>
      </c>
      <c r="AQ157">
        <v>-1.4042523381679231</v>
      </c>
      <c r="AR157">
        <v>2.9537083606912868</v>
      </c>
      <c r="AS157">
        <v>-1.1747568117594589</v>
      </c>
      <c r="AT157">
        <v>0.6725773700624702</v>
      </c>
      <c r="AU157">
        <v>4.1786723990478967</v>
      </c>
      <c r="AV157">
        <v>-1.2606511345035429</v>
      </c>
      <c r="AW157">
        <v>-1.6854121245946621</v>
      </c>
      <c r="AX157">
        <v>1.3002750093099711</v>
      </c>
      <c r="AY157">
        <v>2.738421316020986</v>
      </c>
      <c r="AZ157">
        <v>6.7947735393016799</v>
      </c>
      <c r="BA157">
        <v>12.04145835051081</v>
      </c>
      <c r="BB157">
        <v>4.5301765913280052</v>
      </c>
      <c r="BC157">
        <v>6.1498853675017342</v>
      </c>
      <c r="BD157">
        <v>11.2734146055937</v>
      </c>
      <c r="BE157">
        <v>10.884695658563031</v>
      </c>
      <c r="BF157">
        <v>3.8056300091942981</v>
      </c>
      <c r="BG157">
        <v>2.120001757181345</v>
      </c>
      <c r="BH157">
        <v>0.95320665877760669</v>
      </c>
      <c r="BI157">
        <v>0.50250941361161217</v>
      </c>
      <c r="BJ157">
        <v>2.817473382345089</v>
      </c>
      <c r="BK157">
        <v>-0.13337338611759469</v>
      </c>
      <c r="BL157">
        <v>0.2200297310653834</v>
      </c>
      <c r="BM157">
        <v>-1.3697742556981081</v>
      </c>
      <c r="BN157">
        <v>0.54314968873701275</v>
      </c>
      <c r="BO157">
        <v>2.3331433762456748</v>
      </c>
      <c r="BP157">
        <v>2.9274654242503511</v>
      </c>
      <c r="BQ157">
        <v>1.399797796749283</v>
      </c>
    </row>
    <row r="158" spans="1:69" x14ac:dyDescent="0.2">
      <c r="A158" t="s">
        <v>871</v>
      </c>
      <c r="B158" t="s">
        <v>872</v>
      </c>
      <c r="C158" t="s">
        <v>566</v>
      </c>
      <c r="D158" t="s">
        <v>567</v>
      </c>
    </row>
    <row r="159" spans="1:69" x14ac:dyDescent="0.2">
      <c r="A159" t="s">
        <v>873</v>
      </c>
      <c r="B159" t="s">
        <v>874</v>
      </c>
      <c r="C159" t="s">
        <v>566</v>
      </c>
      <c r="D159" t="s">
        <v>567</v>
      </c>
      <c r="E159">
        <v>4.9275188690311618</v>
      </c>
      <c r="F159">
        <v>1.6087596908193</v>
      </c>
      <c r="G159">
        <v>1.1989841781508159</v>
      </c>
      <c r="H159">
        <v>0.59405500846196535</v>
      </c>
      <c r="I159">
        <v>2.3379031723436179</v>
      </c>
      <c r="J159">
        <v>3.5680386574293639</v>
      </c>
      <c r="K159">
        <v>4.215788377384353</v>
      </c>
      <c r="L159">
        <v>3.0169484750214761</v>
      </c>
      <c r="M159">
        <v>2.333950934670264</v>
      </c>
      <c r="N159">
        <v>3.3670033671167761</v>
      </c>
      <c r="O159">
        <v>5.0034120548343113</v>
      </c>
      <c r="P159">
        <v>5.4690289937683829</v>
      </c>
      <c r="Q159">
        <v>4.9436923637787507</v>
      </c>
      <c r="R159">
        <v>12.081939461293819</v>
      </c>
      <c r="S159">
        <v>23.784015442578699</v>
      </c>
      <c r="T159">
        <v>14.94453464092671</v>
      </c>
      <c r="U159">
        <v>15.82472248934705</v>
      </c>
      <c r="V159">
        <v>29.0641247103461</v>
      </c>
      <c r="W159">
        <v>17.457292567826482</v>
      </c>
      <c r="X159">
        <v>18.191246298764309</v>
      </c>
      <c r="Y159">
        <v>26.35165135628344</v>
      </c>
      <c r="Z159">
        <v>27.933762598239898</v>
      </c>
      <c r="AA159">
        <v>58.913419853104841</v>
      </c>
      <c r="AB159">
        <v>101.87493843599189</v>
      </c>
      <c r="AC159">
        <v>65.448807127760176</v>
      </c>
      <c r="AD159">
        <v>57.748448400870217</v>
      </c>
      <c r="AE159">
        <v>86.233316992353835</v>
      </c>
      <c r="AF159">
        <v>131.82738392308951</v>
      </c>
      <c r="AG159">
        <v>114.1622585490656</v>
      </c>
      <c r="AH159">
        <v>20.007876713997781</v>
      </c>
      <c r="AI159">
        <v>26.65167256467706</v>
      </c>
      <c r="AJ159">
        <v>22.66235945506099</v>
      </c>
      <c r="AK159">
        <v>15.507896253357289</v>
      </c>
      <c r="AL159">
        <v>9.7514604535755254</v>
      </c>
      <c r="AM159">
        <v>6.965812371911233</v>
      </c>
      <c r="AN159">
        <v>34.999271288959221</v>
      </c>
      <c r="AO159">
        <v>34.378383223516757</v>
      </c>
      <c r="AP159">
        <v>20.62562872592471</v>
      </c>
      <c r="AQ159">
        <v>15.928395011935329</v>
      </c>
      <c r="AR159">
        <v>16.585616970753811</v>
      </c>
      <c r="AS159">
        <v>9.4915614943540252</v>
      </c>
      <c r="AT159">
        <v>6.3677380623503703</v>
      </c>
      <c r="AU159">
        <v>5.0307273315129528</v>
      </c>
      <c r="AV159">
        <v>4.5469001211871838</v>
      </c>
      <c r="AW159">
        <v>4.6884088484314272</v>
      </c>
      <c r="AX159">
        <v>3.9880571459743739</v>
      </c>
      <c r="AY159">
        <v>3.6294676243913209</v>
      </c>
      <c r="AZ159">
        <v>3.9668490545823532</v>
      </c>
      <c r="BA159">
        <v>5.1249827457589641</v>
      </c>
      <c r="BB159">
        <v>5.2973558422885576</v>
      </c>
      <c r="BC159">
        <v>4.1567272268017366</v>
      </c>
      <c r="BD159">
        <v>3.4073782460574211</v>
      </c>
      <c r="BE159">
        <v>4.111509810702894</v>
      </c>
      <c r="BF159">
        <v>3.8063906974720441</v>
      </c>
      <c r="BG159">
        <v>4.0186160807867868</v>
      </c>
      <c r="BH159">
        <v>2.7206406496402291</v>
      </c>
      <c r="BI159">
        <v>2.821707847476604</v>
      </c>
      <c r="BJ159">
        <v>6.0414572401898559</v>
      </c>
      <c r="BK159">
        <v>4.8993501535655071</v>
      </c>
      <c r="BL159">
        <v>3.6359614212704621</v>
      </c>
      <c r="BM159">
        <v>3.396834155700065</v>
      </c>
      <c r="BN159">
        <v>5.6892084768375328</v>
      </c>
      <c r="BO159">
        <v>7.8962761916854971</v>
      </c>
      <c r="BP159">
        <v>5.5279608731438881</v>
      </c>
      <c r="BQ159">
        <v>4.7222558845293161</v>
      </c>
    </row>
    <row r="160" spans="1:69" x14ac:dyDescent="0.2">
      <c r="A160" t="s">
        <v>875</v>
      </c>
      <c r="B160" t="s">
        <v>876</v>
      </c>
      <c r="C160" t="s">
        <v>566</v>
      </c>
      <c r="D160" t="s">
        <v>567</v>
      </c>
    </row>
    <row r="161" spans="1:69" x14ac:dyDescent="0.2">
      <c r="A161" t="s">
        <v>877</v>
      </c>
      <c r="B161" t="s">
        <v>878</v>
      </c>
      <c r="C161" t="s">
        <v>566</v>
      </c>
      <c r="D161" t="s">
        <v>567</v>
      </c>
    </row>
    <row r="162" spans="1:69" x14ac:dyDescent="0.2">
      <c r="A162" t="s">
        <v>879</v>
      </c>
      <c r="B162" t="s">
        <v>880</v>
      </c>
      <c r="C162" t="s">
        <v>566</v>
      </c>
      <c r="D162" t="s">
        <v>567</v>
      </c>
      <c r="AM162">
        <v>126.583368336245</v>
      </c>
      <c r="AN162">
        <v>16.37358897235686</v>
      </c>
      <c r="AO162">
        <v>2.4666000858291728</v>
      </c>
      <c r="AP162">
        <v>1.294364871550475</v>
      </c>
      <c r="AQ162">
        <v>0.54419965252307345</v>
      </c>
      <c r="AR162">
        <v>-1.279286575726275</v>
      </c>
      <c r="AS162">
        <v>6.6074229103853561</v>
      </c>
      <c r="AT162">
        <v>5.1988852574404811</v>
      </c>
      <c r="AU162">
        <v>2.3145979408321602</v>
      </c>
      <c r="AV162">
        <v>0.85556212272421883</v>
      </c>
      <c r="AW162">
        <v>-0.44865020655193422</v>
      </c>
      <c r="AX162">
        <v>0.52551595071424684</v>
      </c>
      <c r="AY162">
        <v>3.2136292960634489</v>
      </c>
      <c r="AZ162">
        <v>2.2517579830545</v>
      </c>
      <c r="BA162">
        <v>8.3318966696810808</v>
      </c>
      <c r="BB162">
        <v>-0.73963396306119233</v>
      </c>
      <c r="BC162">
        <v>1.509975220276131</v>
      </c>
      <c r="BD162">
        <v>3.9047542206974</v>
      </c>
      <c r="BE162">
        <v>3.316055666876466</v>
      </c>
      <c r="BF162">
        <v>2.7850005672610889</v>
      </c>
      <c r="BG162">
        <v>-0.28170503292849403</v>
      </c>
      <c r="BH162">
        <v>-0.29992047563146151</v>
      </c>
      <c r="BI162">
        <v>-0.23929078768450091</v>
      </c>
      <c r="BJ162">
        <v>1.3516188967744209</v>
      </c>
      <c r="BK162">
        <v>1.4583129850712631</v>
      </c>
      <c r="BL162">
        <v>0.76643957345980473</v>
      </c>
      <c r="BM162">
        <v>1.200073488884688</v>
      </c>
      <c r="BN162">
        <v>3.2307491213292781</v>
      </c>
      <c r="BO162">
        <v>14.204717319583271</v>
      </c>
      <c r="BP162">
        <v>9.3618724976901486</v>
      </c>
      <c r="BQ162">
        <v>3.4897408602695368</v>
      </c>
    </row>
    <row r="163" spans="1:69" x14ac:dyDescent="0.2">
      <c r="A163" t="s">
        <v>881</v>
      </c>
      <c r="B163" t="s">
        <v>882</v>
      </c>
      <c r="C163" t="s">
        <v>566</v>
      </c>
      <c r="D163" t="s">
        <v>567</v>
      </c>
      <c r="AH163">
        <v>-7.6692997928884052E-2</v>
      </c>
      <c r="AI163">
        <v>0.60633970373752255</v>
      </c>
      <c r="AJ163">
        <v>1.800427220018578</v>
      </c>
      <c r="AK163">
        <v>-6.2425059952042528</v>
      </c>
      <c r="AL163">
        <v>-0.26376788426180431</v>
      </c>
      <c r="AM163">
        <v>23.176791152428489</v>
      </c>
      <c r="AN163">
        <v>13.441769681197391</v>
      </c>
      <c r="AO163">
        <v>6.8054599678823324</v>
      </c>
      <c r="AP163">
        <v>-0.36299979594669463</v>
      </c>
      <c r="AQ163">
        <v>4.0365894595498633</v>
      </c>
      <c r="AR163">
        <v>-1.2019036863750161</v>
      </c>
      <c r="AS163">
        <v>-0.67766165904676945</v>
      </c>
      <c r="AT163">
        <v>5.1870119194406783</v>
      </c>
      <c r="AU163">
        <v>5.0328227571119353</v>
      </c>
      <c r="AV163">
        <v>-1.346726190476212</v>
      </c>
      <c r="AW163">
        <v>-3.099781280639569</v>
      </c>
      <c r="AX163">
        <v>6.3978829389788254</v>
      </c>
      <c r="AY163">
        <v>1.5435259692758241</v>
      </c>
      <c r="AZ163">
        <v>1.4120020171457679</v>
      </c>
      <c r="BA163">
        <v>9.170988136676776</v>
      </c>
      <c r="BB163">
        <v>2.463751885722989</v>
      </c>
      <c r="BC163">
        <v>1.108926906701861</v>
      </c>
      <c r="BD163">
        <v>2.9556439522939209</v>
      </c>
      <c r="BE163">
        <v>5.3231284706405768</v>
      </c>
      <c r="BF163">
        <v>-0.60673635635156298</v>
      </c>
      <c r="BG163">
        <v>0.88381454713784136</v>
      </c>
      <c r="BH163">
        <v>1.4506905760596081</v>
      </c>
      <c r="BI163">
        <v>-1.7996470708338581</v>
      </c>
      <c r="BJ163">
        <v>1.75985742927165</v>
      </c>
      <c r="BK163">
        <v>0.299546507387843</v>
      </c>
      <c r="BL163">
        <v>-1.658266948463649</v>
      </c>
      <c r="BM163">
        <v>0.43808894032066892</v>
      </c>
      <c r="BN163">
        <v>3.9256028310427671</v>
      </c>
      <c r="BO163">
        <v>9.621476084890638</v>
      </c>
      <c r="BP163">
        <v>2.058802282742227</v>
      </c>
      <c r="BQ163">
        <v>3.206398640996599</v>
      </c>
    </row>
    <row r="164" spans="1:69" x14ac:dyDescent="0.2">
      <c r="A164" t="s">
        <v>883</v>
      </c>
      <c r="B164" t="s">
        <v>884</v>
      </c>
      <c r="C164" t="s">
        <v>566</v>
      </c>
      <c r="D164" t="s">
        <v>567</v>
      </c>
      <c r="E164">
        <v>3.384615384615528</v>
      </c>
      <c r="F164">
        <v>2.5113215310069461</v>
      </c>
      <c r="G164">
        <v>0.16867469895763451</v>
      </c>
      <c r="H164">
        <v>1.8763531392126529</v>
      </c>
      <c r="I164">
        <v>2.18024399859687</v>
      </c>
      <c r="J164">
        <v>1.602218456101318</v>
      </c>
      <c r="K164">
        <v>0.5231235786995303</v>
      </c>
      <c r="L164">
        <v>0.69386831571304797</v>
      </c>
      <c r="M164">
        <v>2.0373005768227599</v>
      </c>
      <c r="N164">
        <v>2.334287601862175</v>
      </c>
      <c r="O164">
        <v>3.7156588480926271</v>
      </c>
      <c r="P164">
        <v>2.323812158388086</v>
      </c>
      <c r="Q164">
        <v>3.3727610678115512</v>
      </c>
      <c r="R164">
        <v>7.6892899178614851</v>
      </c>
      <c r="S164">
        <v>7.2556162720400748</v>
      </c>
      <c r="T164">
        <v>8.7916666661669058</v>
      </c>
      <c r="U164">
        <v>0.55151283025858322</v>
      </c>
      <c r="V164">
        <v>10.04037480023641</v>
      </c>
      <c r="W164">
        <v>4.7075112495148721</v>
      </c>
      <c r="X164">
        <v>7.1471074379789288</v>
      </c>
      <c r="Y164">
        <v>15.747254103486</v>
      </c>
      <c r="Z164">
        <v>11.509755837712341</v>
      </c>
      <c r="AA164">
        <v>5.8182339721866532</v>
      </c>
      <c r="AB164">
        <v>-0.88099756031750664</v>
      </c>
      <c r="AC164">
        <v>-0.44250000075007517</v>
      </c>
      <c r="AD164">
        <v>-0.23520745967747361</v>
      </c>
      <c r="AE164">
        <v>2.0278887141476081</v>
      </c>
      <c r="AF164">
        <v>0.43172566942244223</v>
      </c>
      <c r="AG164">
        <v>0.93834438712851476</v>
      </c>
      <c r="AH164">
        <v>0.8476913592262123</v>
      </c>
      <c r="AI164">
        <v>2.9834058606356022</v>
      </c>
      <c r="AJ164">
        <v>2.54219284786975</v>
      </c>
      <c r="AK164">
        <v>1.633212098890449</v>
      </c>
      <c r="AL164">
        <v>4.1448195418048837</v>
      </c>
      <c r="AM164">
        <v>4.1299218163825859</v>
      </c>
      <c r="AN164">
        <v>4.4266455028665419</v>
      </c>
      <c r="AO164">
        <v>2.0540000000000891</v>
      </c>
      <c r="AP164">
        <v>3.1120779195327231</v>
      </c>
      <c r="AQ164">
        <v>2.3852513541766109</v>
      </c>
      <c r="AR164">
        <v>2.134768888063856</v>
      </c>
      <c r="AS164">
        <v>2.369592875318062</v>
      </c>
      <c r="AT164">
        <v>2.9294924432410392</v>
      </c>
      <c r="AU164">
        <v>2.1884904806054868</v>
      </c>
      <c r="AV164">
        <v>1.303837774426015</v>
      </c>
      <c r="AW164">
        <v>2.7908284806775412</v>
      </c>
      <c r="AX164">
        <v>3.007966524503134</v>
      </c>
      <c r="AY164">
        <v>2.7737800648147228</v>
      </c>
      <c r="AZ164">
        <v>1.2492192379762921</v>
      </c>
      <c r="BA164">
        <v>4.2586217189707343</v>
      </c>
      <c r="BB164">
        <v>2.0843274608234261</v>
      </c>
      <c r="BC164">
        <v>1.515635136185318</v>
      </c>
      <c r="BD164">
        <v>2.9629852819288001</v>
      </c>
      <c r="BE164">
        <v>2.3758205776038621</v>
      </c>
      <c r="BF164">
        <v>1.180284363665502</v>
      </c>
      <c r="BG164">
        <v>0.31030647218166452</v>
      </c>
      <c r="BH164">
        <v>1.100548263789292</v>
      </c>
      <c r="BI164">
        <v>0.64270277152730426</v>
      </c>
      <c r="BJ164">
        <v>1.364354481507084</v>
      </c>
      <c r="BK164">
        <v>1.1578236245151701</v>
      </c>
      <c r="BL164">
        <v>1.642060017689402</v>
      </c>
      <c r="BM164">
        <v>0.63854495677671219</v>
      </c>
      <c r="BN164">
        <v>1.4978921793472411</v>
      </c>
      <c r="BO164">
        <v>6.1537562193303694</v>
      </c>
      <c r="BP164">
        <v>5.0939675897888259</v>
      </c>
      <c r="BQ164">
        <v>1.6507946928310879</v>
      </c>
    </row>
    <row r="165" spans="1:69" x14ac:dyDescent="0.2">
      <c r="A165" t="s">
        <v>885</v>
      </c>
      <c r="B165" t="s">
        <v>886</v>
      </c>
      <c r="C165" t="s">
        <v>566</v>
      </c>
      <c r="D165" t="s">
        <v>567</v>
      </c>
      <c r="E165">
        <v>7.3899371070349078</v>
      </c>
      <c r="F165">
        <v>-0.14641288287210269</v>
      </c>
      <c r="G165">
        <v>-1.6129032272725361</v>
      </c>
      <c r="H165">
        <v>-2.6825633383410339</v>
      </c>
      <c r="I165">
        <v>-0.45941806891995912</v>
      </c>
      <c r="J165">
        <v>17.69230769230747</v>
      </c>
      <c r="K165">
        <v>25.490196078431879</v>
      </c>
      <c r="L165">
        <v>0.83333333229158513</v>
      </c>
      <c r="M165">
        <v>2.3760330578756168</v>
      </c>
      <c r="N165">
        <v>-4.3390514632121544</v>
      </c>
      <c r="O165">
        <v>-4.0084388175527668</v>
      </c>
      <c r="P165">
        <v>2.0879120879118571</v>
      </c>
      <c r="Q165">
        <v>7.6426264800859318</v>
      </c>
      <c r="R165">
        <v>25.19999999925016</v>
      </c>
      <c r="S165">
        <v>25.21166134220385</v>
      </c>
      <c r="T165">
        <v>31.65566293480142</v>
      </c>
      <c r="U165">
        <v>22.384401699229201</v>
      </c>
      <c r="V165">
        <v>-1.156687242528637</v>
      </c>
      <c r="W165">
        <v>-6.0447061257026524</v>
      </c>
      <c r="X165">
        <v>5.6722950288782723</v>
      </c>
      <c r="Y165">
        <v>0.60815308389961364</v>
      </c>
      <c r="Z165">
        <v>0.31844473326591533</v>
      </c>
      <c r="AA165">
        <v>5.3047404053799259</v>
      </c>
      <c r="AB165">
        <v>5.6500833634543843</v>
      </c>
      <c r="AC165">
        <v>4.8463115476905276</v>
      </c>
      <c r="AD165">
        <v>6.8075665576833293</v>
      </c>
      <c r="AE165">
        <v>9.3254619000765171</v>
      </c>
      <c r="AF165">
        <v>24.759999999999941</v>
      </c>
      <c r="AG165">
        <v>16.042802180185561</v>
      </c>
      <c r="AH165">
        <v>27.198526449088789</v>
      </c>
      <c r="AI165">
        <v>17.626775031450379</v>
      </c>
      <c r="AJ165">
        <v>32.272038286641639</v>
      </c>
      <c r="AK165">
        <v>21.913210400791328</v>
      </c>
      <c r="AL165">
        <v>31.83160687276003</v>
      </c>
      <c r="AM165">
        <v>24.098786075701931</v>
      </c>
      <c r="AN165">
        <v>25.194712397284729</v>
      </c>
      <c r="AO165">
        <v>16.27539663773738</v>
      </c>
      <c r="AP165">
        <v>29.697232579152899</v>
      </c>
      <c r="AQ165">
        <v>51.487549750407887</v>
      </c>
      <c r="AR165">
        <v>18.401043374160871</v>
      </c>
      <c r="AS165">
        <v>-0.10916551466856469</v>
      </c>
      <c r="AT165">
        <v>21.101305376922959</v>
      </c>
      <c r="AU165">
        <v>57.074511262170311</v>
      </c>
      <c r="AV165">
        <v>36.589717532392442</v>
      </c>
      <c r="AW165">
        <v>4.5342137412969246</v>
      </c>
      <c r="AX165">
        <v>9.3686181419670387</v>
      </c>
      <c r="AY165">
        <v>19.99648733592144</v>
      </c>
      <c r="AZ165">
        <v>35.02459707176984</v>
      </c>
      <c r="BA165">
        <v>26.79953719340217</v>
      </c>
      <c r="BB165">
        <v>1.47234311385647</v>
      </c>
      <c r="BC165">
        <v>7.7183819587361429</v>
      </c>
      <c r="BD165">
        <v>5.0214601462072999</v>
      </c>
      <c r="BE165">
        <v>1.467583226746787</v>
      </c>
      <c r="BF165">
        <v>5.6430388342550133</v>
      </c>
      <c r="BG165">
        <v>4.9532991848439982</v>
      </c>
      <c r="BH165">
        <v>9.454171895260183</v>
      </c>
      <c r="BI165">
        <v>6.9288252581607557</v>
      </c>
      <c r="BJ165">
        <v>4.5725365531751958</v>
      </c>
      <c r="BK165">
        <v>6.872328656629354</v>
      </c>
      <c r="BL165">
        <v>8.8250669680455811</v>
      </c>
    </row>
    <row r="166" spans="1:69" x14ac:dyDescent="0.2">
      <c r="A166" t="s">
        <v>887</v>
      </c>
      <c r="B166" t="s">
        <v>888</v>
      </c>
      <c r="C166" t="s">
        <v>566</v>
      </c>
      <c r="D166" t="s">
        <v>567</v>
      </c>
    </row>
    <row r="167" spans="1:69" x14ac:dyDescent="0.2">
      <c r="A167" t="s">
        <v>889</v>
      </c>
      <c r="B167" t="s">
        <v>890</v>
      </c>
      <c r="C167" t="s">
        <v>566</v>
      </c>
      <c r="D167" t="s">
        <v>567</v>
      </c>
      <c r="AY167">
        <v>2.9245125812364781</v>
      </c>
      <c r="AZ167">
        <v>4.3471221565611211</v>
      </c>
      <c r="BA167">
        <v>8.7587276958879841</v>
      </c>
      <c r="BB167">
        <v>3.4667237320779338</v>
      </c>
      <c r="BC167">
        <v>0.65494657014847868</v>
      </c>
      <c r="BD167">
        <v>3.4501431124869</v>
      </c>
      <c r="BE167">
        <v>4.1452472498111872</v>
      </c>
      <c r="BF167">
        <v>2.205892681411779</v>
      </c>
      <c r="BG167">
        <v>-0.71051405171022664</v>
      </c>
      <c r="BH167">
        <v>1.548691582224855</v>
      </c>
      <c r="BI167">
        <v>-0.27138502338517551</v>
      </c>
      <c r="BJ167">
        <v>2.380235990531304</v>
      </c>
      <c r="BK167">
        <v>2.6112237826379969</v>
      </c>
      <c r="BL167">
        <v>0.36156370454076731</v>
      </c>
      <c r="BM167">
        <v>-0.25565569984855119</v>
      </c>
      <c r="BN167">
        <v>2.4108019840316519</v>
      </c>
      <c r="BO167">
        <v>13.04030363470036</v>
      </c>
      <c r="BP167">
        <v>8.5847691045540255</v>
      </c>
      <c r="BQ167">
        <v>3.3367500928228142</v>
      </c>
    </row>
    <row r="168" spans="1:69" x14ac:dyDescent="0.2">
      <c r="A168" t="s">
        <v>891</v>
      </c>
      <c r="B168" t="s">
        <v>892</v>
      </c>
      <c r="C168" t="s">
        <v>566</v>
      </c>
      <c r="D168" t="s">
        <v>567</v>
      </c>
      <c r="AL168">
        <v>268.15048888278397</v>
      </c>
      <c r="AM168">
        <v>87.580009329808036</v>
      </c>
      <c r="AN168">
        <v>4.3516100957192272E-2</v>
      </c>
      <c r="AO168">
        <v>46.889952153110229</v>
      </c>
      <c r="AP168">
        <v>36.556114894877261</v>
      </c>
      <c r="AQ168">
        <v>9.3570421771654768</v>
      </c>
      <c r="AR168">
        <v>7.5649415030737703</v>
      </c>
      <c r="AS168">
        <v>11.59553875933271</v>
      </c>
      <c r="AT168">
        <v>6.2773602048400612</v>
      </c>
      <c r="AU168">
        <v>0.9170746871842701</v>
      </c>
      <c r="AV168">
        <v>5.1289949942241897</v>
      </c>
      <c r="AW168">
        <v>8.2411544941761914</v>
      </c>
      <c r="AX168">
        <v>12.71656740660532</v>
      </c>
      <c r="AY168">
        <v>5.0951666166315697</v>
      </c>
      <c r="AZ168">
        <v>9.6309630963096406</v>
      </c>
      <c r="BA168">
        <v>27.955665024630559</v>
      </c>
      <c r="BB168">
        <v>7.6195059351941019</v>
      </c>
      <c r="BC168">
        <v>10.04620658816507</v>
      </c>
      <c r="BD168">
        <v>8.4112149532710117</v>
      </c>
      <c r="BE168">
        <v>14.33033483258381</v>
      </c>
      <c r="BF168">
        <v>10.49065675882415</v>
      </c>
      <c r="BG168">
        <v>12.25398081297595</v>
      </c>
      <c r="BH168">
        <v>5.7356828193832721</v>
      </c>
      <c r="BI168">
        <v>0.73327222731439723</v>
      </c>
      <c r="BJ168">
        <v>4.3014310530234212</v>
      </c>
      <c r="BK168">
        <v>6.8242479014552169</v>
      </c>
      <c r="BL168">
        <v>7.3010695355072883</v>
      </c>
      <c r="BM168">
        <v>3.7237230614025978</v>
      </c>
      <c r="BN168">
        <v>7.3589465788815502</v>
      </c>
      <c r="BO168">
        <v>15.15097282008049</v>
      </c>
      <c r="BP168">
        <v>10.347583131433989</v>
      </c>
      <c r="BQ168">
        <v>6.197799016584197</v>
      </c>
    </row>
    <row r="169" spans="1:69" x14ac:dyDescent="0.2">
      <c r="A169" t="s">
        <v>893</v>
      </c>
      <c r="B169" t="s">
        <v>894</v>
      </c>
      <c r="C169" t="s">
        <v>566</v>
      </c>
      <c r="D169" t="s">
        <v>567</v>
      </c>
    </row>
    <row r="170" spans="1:69" x14ac:dyDescent="0.2">
      <c r="A170" t="s">
        <v>895</v>
      </c>
      <c r="B170" t="s">
        <v>896</v>
      </c>
      <c r="C170" t="s">
        <v>566</v>
      </c>
      <c r="D170" t="s">
        <v>567</v>
      </c>
      <c r="AX170">
        <v>6.4275527807008661</v>
      </c>
      <c r="AY170">
        <v>13.245087907099879</v>
      </c>
      <c r="AZ170">
        <v>8.4894867549745534</v>
      </c>
      <c r="BA170">
        <v>14.50280530022677</v>
      </c>
      <c r="BB170">
        <v>3.7886133091462542</v>
      </c>
      <c r="BC170">
        <v>12.42554217351563</v>
      </c>
      <c r="BD170">
        <v>11.1666056127874</v>
      </c>
      <c r="BE170">
        <v>2.6024545695661812</v>
      </c>
      <c r="BF170">
        <v>4.2613525094196341</v>
      </c>
      <c r="BG170">
        <v>2.5597487584429501</v>
      </c>
      <c r="BH170">
        <v>3.5507596735674589</v>
      </c>
      <c r="BI170">
        <v>17.418041819759711</v>
      </c>
      <c r="BJ170">
        <v>15.11320738993842</v>
      </c>
      <c r="BK170">
        <v>3.9113343999072891</v>
      </c>
      <c r="BL170">
        <v>2.8027030792811121</v>
      </c>
      <c r="BM170">
        <v>3.483935674932038</v>
      </c>
      <c r="BN170">
        <v>6.4084765297569177</v>
      </c>
      <c r="BO170">
        <v>10.27940180934209</v>
      </c>
      <c r="BP170">
        <v>7.1269748213185107</v>
      </c>
      <c r="BQ170">
        <v>4.0785683481202186</v>
      </c>
    </row>
    <row r="171" spans="1:69" x14ac:dyDescent="0.2">
      <c r="A171" t="s">
        <v>897</v>
      </c>
      <c r="B171" t="s">
        <v>898</v>
      </c>
      <c r="C171" t="s">
        <v>566</v>
      </c>
      <c r="D171" t="s">
        <v>567</v>
      </c>
      <c r="AE171">
        <v>7.4333333333331959</v>
      </c>
      <c r="AF171">
        <v>8.152342538008714</v>
      </c>
      <c r="AG171">
        <v>1.319658610054818</v>
      </c>
      <c r="AH171">
        <v>12.93268209810992</v>
      </c>
      <c r="AI171">
        <v>6.600225648740178</v>
      </c>
      <c r="AJ171">
        <v>5.6286666666669882</v>
      </c>
      <c r="AK171">
        <v>10.141817562151029</v>
      </c>
      <c r="AL171">
        <v>9.3703441597146053</v>
      </c>
      <c r="AM171">
        <v>4.1282586129544177</v>
      </c>
      <c r="AN171">
        <v>6.54379068524171</v>
      </c>
      <c r="AO171">
        <v>4.681306239164126</v>
      </c>
      <c r="AP171">
        <v>4.6253469531839402</v>
      </c>
      <c r="AQ171">
        <v>8.0316666549885767</v>
      </c>
      <c r="AR171">
        <v>4.0741761359675426</v>
      </c>
      <c r="AS171">
        <v>3.2540674583335831</v>
      </c>
      <c r="AT171">
        <v>4.7148963468960954</v>
      </c>
      <c r="AU171">
        <v>3.8957052575849018</v>
      </c>
      <c r="AV171">
        <v>5.151901507695781</v>
      </c>
      <c r="AW171">
        <v>10.367623347307349</v>
      </c>
      <c r="AX171">
        <v>12.125648718554119</v>
      </c>
      <c r="AY171">
        <v>6.2410332814282024</v>
      </c>
      <c r="AZ171">
        <v>7.254108413048872</v>
      </c>
      <c r="BA171">
        <v>7.3466354124978617</v>
      </c>
      <c r="BB171">
        <v>2.2209203238177908</v>
      </c>
      <c r="BC171">
        <v>6.283540874277036</v>
      </c>
      <c r="BD171">
        <v>5.6863195957595423</v>
      </c>
      <c r="BE171">
        <v>4.9024272721799722</v>
      </c>
      <c r="BF171">
        <v>4.1291017378339268</v>
      </c>
      <c r="BG171">
        <v>3.534368561473237</v>
      </c>
      <c r="BH171">
        <v>3.2547268811763099</v>
      </c>
      <c r="BI171">
        <v>1.4717104565000361</v>
      </c>
      <c r="BJ171">
        <v>2.2542765193481258</v>
      </c>
      <c r="BK171">
        <v>3.067359960583556</v>
      </c>
      <c r="BL171">
        <v>2.3000926211793722</v>
      </c>
      <c r="BM171">
        <v>2.3856948845631991</v>
      </c>
      <c r="BN171">
        <v>3.565164846501848</v>
      </c>
      <c r="BO171">
        <v>9.5252662862284296</v>
      </c>
      <c r="BP171">
        <v>4.953050345068724</v>
      </c>
      <c r="BQ171">
        <v>2.491643474819718</v>
      </c>
    </row>
    <row r="172" spans="1:69" x14ac:dyDescent="0.2">
      <c r="A172" t="s">
        <v>899</v>
      </c>
      <c r="B172" t="s">
        <v>900</v>
      </c>
      <c r="C172" t="s">
        <v>566</v>
      </c>
      <c r="D172" t="s">
        <v>567</v>
      </c>
      <c r="I172">
        <v>1.895574172809982</v>
      </c>
      <c r="J172">
        <v>1.7855659829823101</v>
      </c>
      <c r="K172">
        <v>2.5048955609584098</v>
      </c>
      <c r="L172">
        <v>1.8785321978164591</v>
      </c>
      <c r="M172">
        <v>6.9771075867296704</v>
      </c>
      <c r="N172">
        <v>2.3152205667647219</v>
      </c>
      <c r="O172">
        <v>1.541865943256695</v>
      </c>
      <c r="P172">
        <v>0.31634446369253849</v>
      </c>
      <c r="Q172">
        <v>5.3959355293340368</v>
      </c>
      <c r="R172">
        <v>13.450797872677599</v>
      </c>
      <c r="S172">
        <v>29.115630311091991</v>
      </c>
      <c r="T172">
        <v>14.73832327175495</v>
      </c>
      <c r="U172">
        <v>12.955729167183589</v>
      </c>
      <c r="V172">
        <v>9.1724989707480038</v>
      </c>
      <c r="W172">
        <v>8.5451391508228536</v>
      </c>
      <c r="X172">
        <v>14.46637020583035</v>
      </c>
      <c r="Y172">
        <v>41.999514386569871</v>
      </c>
      <c r="Z172">
        <v>14.461591074210631</v>
      </c>
      <c r="AA172">
        <v>11.41569312836511</v>
      </c>
      <c r="AB172">
        <v>5.5894980184393894</v>
      </c>
      <c r="AC172">
        <v>7.3891625616947127</v>
      </c>
      <c r="AD172">
        <v>6.6987039465849776</v>
      </c>
      <c r="AE172">
        <v>1.6326530612248551</v>
      </c>
      <c r="AF172">
        <v>0.518741633199852</v>
      </c>
      <c r="AG172">
        <v>9.1593141335105415</v>
      </c>
      <c r="AH172">
        <v>12.67004209113602</v>
      </c>
      <c r="AI172">
        <v>13.48808879263709</v>
      </c>
      <c r="AJ172">
        <v>7.0010137754187927</v>
      </c>
      <c r="AK172">
        <v>4.6435192988370853</v>
      </c>
      <c r="AL172">
        <v>10.517838447289559</v>
      </c>
      <c r="AM172">
        <v>7.323471544122941</v>
      </c>
      <c r="AN172">
        <v>6.029331884845317</v>
      </c>
      <c r="AO172">
        <v>6.5509733606557283</v>
      </c>
      <c r="AP172">
        <v>6.8333433499610203</v>
      </c>
      <c r="AQ172">
        <v>6.8107932379719349</v>
      </c>
      <c r="AR172">
        <v>6.9091462486677342</v>
      </c>
      <c r="AS172">
        <v>4.1992882562280656</v>
      </c>
      <c r="AT172">
        <v>5.389344262295082</v>
      </c>
      <c r="AU172">
        <v>6.4193337222114923</v>
      </c>
      <c r="AV172">
        <v>3.9210535755818752</v>
      </c>
      <c r="AW172">
        <v>4.7103706010588349</v>
      </c>
      <c r="AX172">
        <v>4.9371700498179472</v>
      </c>
      <c r="AY172">
        <v>8.9135010565014205</v>
      </c>
      <c r="AZ172">
        <v>8.8272927239329384</v>
      </c>
      <c r="BA172">
        <v>9.7322831714688665</v>
      </c>
      <c r="BB172">
        <v>2.5160912814511258</v>
      </c>
      <c r="BC172">
        <v>2.932363013698569</v>
      </c>
      <c r="BD172">
        <v>6.5224925486934113</v>
      </c>
      <c r="BE172">
        <v>3.8521603331598269</v>
      </c>
      <c r="BF172">
        <v>3.543295739348387</v>
      </c>
      <c r="BG172">
        <v>3.2176919199468448</v>
      </c>
      <c r="BH172">
        <v>1.2865497076023169</v>
      </c>
      <c r="BI172">
        <v>0.97767513471896506</v>
      </c>
      <c r="BJ172">
        <v>3.6669970267592471</v>
      </c>
      <c r="BK172">
        <v>3.216053831445703</v>
      </c>
      <c r="BL172">
        <v>0.40565519030955338</v>
      </c>
      <c r="BM172">
        <v>2.580800771828295</v>
      </c>
      <c r="BN172">
        <v>4.0285288815737559</v>
      </c>
      <c r="BO172">
        <v>10.77375122428991</v>
      </c>
      <c r="BP172">
        <v>7.0529823845473603</v>
      </c>
      <c r="BQ172">
        <v>3.6045220384795971</v>
      </c>
    </row>
    <row r="173" spans="1:69" x14ac:dyDescent="0.2">
      <c r="A173" t="s">
        <v>901</v>
      </c>
      <c r="B173" t="s">
        <v>902</v>
      </c>
      <c r="C173" t="s">
        <v>566</v>
      </c>
      <c r="D173" t="s">
        <v>567</v>
      </c>
      <c r="Z173">
        <v>11.81469755002124</v>
      </c>
      <c r="AA173">
        <v>9.8211624443207803</v>
      </c>
      <c r="AB173">
        <v>13.5025105170179</v>
      </c>
      <c r="AC173">
        <v>20.026303204232491</v>
      </c>
      <c r="AD173">
        <v>10.51897599371658</v>
      </c>
      <c r="AE173">
        <v>14.04686795876443</v>
      </c>
      <c r="AF173">
        <v>25.15509542829113</v>
      </c>
      <c r="AG173">
        <v>33.912164935433871</v>
      </c>
      <c r="AH173">
        <v>12.446362050266419</v>
      </c>
      <c r="AI173">
        <v>11.82353804541513</v>
      </c>
      <c r="AJ173">
        <v>12.615315382884919</v>
      </c>
      <c r="AK173">
        <v>23.751353023039869</v>
      </c>
      <c r="AL173">
        <v>22.772710233662501</v>
      </c>
      <c r="AM173">
        <v>34.64963615083235</v>
      </c>
      <c r="AN173">
        <v>83.325774754345844</v>
      </c>
      <c r="AO173">
        <v>37.602045023501638</v>
      </c>
      <c r="AP173">
        <v>9.137352430034948</v>
      </c>
      <c r="AQ173">
        <v>29.748651282826359</v>
      </c>
      <c r="AR173">
        <v>44.804164286167442</v>
      </c>
      <c r="AS173">
        <v>29.581488463168391</v>
      </c>
      <c r="AT173">
        <v>22.7</v>
      </c>
      <c r="AU173">
        <v>14.744634610160331</v>
      </c>
      <c r="AV173">
        <v>9.5767978691921449</v>
      </c>
      <c r="AW173">
        <v>11.429806082212361</v>
      </c>
      <c r="AX173">
        <v>15.41034466042956</v>
      </c>
      <c r="AY173">
        <v>13.97429435483877</v>
      </c>
      <c r="AZ173">
        <v>7.9522099086403042</v>
      </c>
      <c r="BA173">
        <v>8.7126018660904343</v>
      </c>
      <c r="BB173">
        <v>8.4220442769665542</v>
      </c>
      <c r="BC173">
        <v>7.4115909288382698</v>
      </c>
      <c r="BD173">
        <v>7.6228226284852001</v>
      </c>
      <c r="BE173">
        <v>21.271265001377909</v>
      </c>
      <c r="BF173">
        <v>27.28333333333336</v>
      </c>
      <c r="BG173">
        <v>23.792064946968662</v>
      </c>
      <c r="BH173">
        <v>21.867347554255289</v>
      </c>
      <c r="BI173">
        <v>21.711113213649881</v>
      </c>
      <c r="BJ173">
        <v>11.54339391887714</v>
      </c>
      <c r="BK173">
        <v>12.420178108921011</v>
      </c>
      <c r="BL173">
        <v>9.3708360560566977</v>
      </c>
      <c r="BM173">
        <v>8.6255146965055189</v>
      </c>
      <c r="BN173">
        <v>9.3301441083521155</v>
      </c>
      <c r="BO173">
        <v>20.953969729969039</v>
      </c>
      <c r="BP173">
        <v>28.789742824729831</v>
      </c>
      <c r="BQ173">
        <v>32.179650422502512</v>
      </c>
    </row>
    <row r="174" spans="1:69" x14ac:dyDescent="0.2">
      <c r="A174" t="s">
        <v>903</v>
      </c>
      <c r="B174" t="s">
        <v>904</v>
      </c>
      <c r="C174" t="s">
        <v>566</v>
      </c>
      <c r="D174" t="s">
        <v>567</v>
      </c>
      <c r="E174">
        <v>6.3182597888167005E-2</v>
      </c>
      <c r="F174">
        <v>-0.1804077216315654</v>
      </c>
      <c r="G174">
        <v>0.1084402678480898</v>
      </c>
      <c r="H174">
        <v>3.1052536560834429</v>
      </c>
      <c r="I174">
        <v>-0.4027315710036582</v>
      </c>
      <c r="J174">
        <v>-0.1054852322437895</v>
      </c>
      <c r="K174">
        <v>0.96796902526136885</v>
      </c>
      <c r="L174">
        <v>4.5755621403329112</v>
      </c>
      <c r="M174">
        <v>-0.15834652879456729</v>
      </c>
      <c r="N174">
        <v>-0.40901502529406952</v>
      </c>
      <c r="O174">
        <v>1.843935965563875</v>
      </c>
      <c r="P174">
        <v>1.6130359639580769</v>
      </c>
      <c r="Q174">
        <v>3.231554223548736</v>
      </c>
      <c r="R174">
        <v>10.56017574131009</v>
      </c>
      <c r="S174">
        <v>17.328980982441109</v>
      </c>
      <c r="T174">
        <v>4.4877222691590619</v>
      </c>
      <c r="U174">
        <v>2.6337115073057138</v>
      </c>
      <c r="V174">
        <v>4.7882240144596437</v>
      </c>
      <c r="W174">
        <v>4.860064585542518</v>
      </c>
      <c r="X174">
        <v>3.6544679979641379</v>
      </c>
      <c r="Y174">
        <v>6.6749195345051033</v>
      </c>
      <c r="Z174">
        <v>9.7000000000001503</v>
      </c>
      <c r="AA174">
        <v>5.8189000297783009</v>
      </c>
      <c r="AB174">
        <v>3.7042354631937262</v>
      </c>
      <c r="AC174">
        <v>3.897272601497682</v>
      </c>
      <c r="AD174">
        <v>0.34645879125988371</v>
      </c>
      <c r="AE174">
        <v>0.73700285539193866</v>
      </c>
      <c r="AF174">
        <v>0.29000790943841209</v>
      </c>
      <c r="AG174">
        <v>2.556519453207422</v>
      </c>
      <c r="AH174">
        <v>2.8132008971480542</v>
      </c>
      <c r="AI174">
        <v>2.617801047120508</v>
      </c>
      <c r="AJ174">
        <v>4.3583333333330039</v>
      </c>
      <c r="AK174">
        <v>4.7672282999282052</v>
      </c>
      <c r="AL174">
        <v>3.5365853658538882</v>
      </c>
      <c r="AM174">
        <v>3.7249705535928359</v>
      </c>
      <c r="AN174">
        <v>3.4505750958489481</v>
      </c>
      <c r="AO174">
        <v>3.4885594585891599</v>
      </c>
      <c r="AP174">
        <v>2.662514597119463</v>
      </c>
      <c r="AQ174">
        <v>5.2703420034876558</v>
      </c>
      <c r="AR174">
        <v>2.7445613024060389</v>
      </c>
      <c r="AS174">
        <v>1.5347402369769949</v>
      </c>
      <c r="AT174">
        <v>1.416784732060981</v>
      </c>
      <c r="AU174">
        <v>1.8078724628153611</v>
      </c>
      <c r="AV174">
        <v>1.089676325772861</v>
      </c>
      <c r="AW174">
        <v>1.421271159374023</v>
      </c>
      <c r="AX174">
        <v>2.975070926844491</v>
      </c>
      <c r="AY174">
        <v>3.60923564224389</v>
      </c>
      <c r="AZ174">
        <v>2.027353177795685</v>
      </c>
      <c r="BA174">
        <v>5.44078221100769</v>
      </c>
      <c r="BB174">
        <v>0.58330840562370201</v>
      </c>
      <c r="BC174">
        <v>1.6228523557703529</v>
      </c>
      <c r="BD174">
        <v>3.1744709215131</v>
      </c>
      <c r="BE174">
        <v>1.663571024792059</v>
      </c>
      <c r="BF174">
        <v>2.10501231233612</v>
      </c>
      <c r="BG174">
        <v>3.142990508790954</v>
      </c>
      <c r="BH174">
        <v>2.1043898023835852</v>
      </c>
      <c r="BI174">
        <v>2.0905665952574242</v>
      </c>
      <c r="BJ174">
        <v>3.8712011577423739</v>
      </c>
      <c r="BK174">
        <v>0.88470916057123505</v>
      </c>
      <c r="BL174">
        <v>0.66289186576432635</v>
      </c>
      <c r="BM174">
        <v>-1.1387021539304989</v>
      </c>
      <c r="BN174">
        <v>2.477102414654468</v>
      </c>
      <c r="BO174">
        <v>3.3786986254992848</v>
      </c>
      <c r="BP174">
        <v>2.488865601257539</v>
      </c>
      <c r="BQ174">
        <v>1.834100204499002</v>
      </c>
    </row>
    <row r="175" spans="1:69" x14ac:dyDescent="0.2">
      <c r="A175" t="s">
        <v>905</v>
      </c>
      <c r="B175" t="s">
        <v>906</v>
      </c>
      <c r="C175" t="s">
        <v>566</v>
      </c>
      <c r="D175" t="s">
        <v>567</v>
      </c>
    </row>
    <row r="176" spans="1:69" x14ac:dyDescent="0.2">
      <c r="A176" t="s">
        <v>907</v>
      </c>
      <c r="B176" t="s">
        <v>908</v>
      </c>
      <c r="C176" t="s">
        <v>566</v>
      </c>
      <c r="D176" t="s">
        <v>567</v>
      </c>
      <c r="AV176">
        <v>7.1361531145862989</v>
      </c>
      <c r="AW176">
        <v>4.1366321314474837</v>
      </c>
      <c r="AX176">
        <v>2.2819460702430652</v>
      </c>
      <c r="AY176">
        <v>4.9611668929891577</v>
      </c>
      <c r="AZ176">
        <v>6.5478814110171726</v>
      </c>
      <c r="BA176">
        <v>9.0946430719280951</v>
      </c>
      <c r="BB176">
        <v>9.4517265152170484</v>
      </c>
      <c r="BC176">
        <v>4.874919876439499</v>
      </c>
      <c r="BD176">
        <v>5.0055951808119996</v>
      </c>
      <c r="BE176">
        <v>6.7219977733488596</v>
      </c>
      <c r="BF176">
        <v>5.6009250229040077</v>
      </c>
      <c r="BG176">
        <v>5.3501696685960223</v>
      </c>
      <c r="BH176">
        <v>3.394015384105586</v>
      </c>
      <c r="BI176">
        <v>6.7285823459333773</v>
      </c>
      <c r="BJ176">
        <v>6.1457998111116421</v>
      </c>
      <c r="BK176">
        <v>4.2915910533787534</v>
      </c>
      <c r="BL176">
        <v>3.7223941442269459</v>
      </c>
      <c r="BM176">
        <v>2.2093823693346919</v>
      </c>
      <c r="BN176">
        <v>3.6169053010881398</v>
      </c>
      <c r="BO176">
        <v>6.0812811411241317</v>
      </c>
      <c r="BP176">
        <v>5.8799346328427466</v>
      </c>
      <c r="BQ176">
        <v>4.2390392287703618</v>
      </c>
    </row>
    <row r="177" spans="1:69" x14ac:dyDescent="0.2">
      <c r="A177" t="s">
        <v>909</v>
      </c>
      <c r="B177" t="s">
        <v>910</v>
      </c>
      <c r="C177" t="s">
        <v>566</v>
      </c>
      <c r="D177" t="s">
        <v>567</v>
      </c>
      <c r="BD177">
        <v>2.4289969375338312</v>
      </c>
      <c r="BE177">
        <v>1.7496723460026209</v>
      </c>
      <c r="BF177">
        <v>1.2776131899271801</v>
      </c>
      <c r="BG177">
        <v>0.17885106078551111</v>
      </c>
      <c r="BH177">
        <v>0.57050814104840175</v>
      </c>
      <c r="BI177">
        <v>0.57831743552075399</v>
      </c>
    </row>
    <row r="178" spans="1:69" x14ac:dyDescent="0.2">
      <c r="A178" t="s">
        <v>911</v>
      </c>
      <c r="B178" t="s">
        <v>912</v>
      </c>
      <c r="C178" t="s">
        <v>566</v>
      </c>
      <c r="D178" t="s">
        <v>567</v>
      </c>
      <c r="I178">
        <v>1.0040160642667131</v>
      </c>
      <c r="J178">
        <v>4.3737574563059152</v>
      </c>
      <c r="K178">
        <v>10.57142857047611</v>
      </c>
      <c r="L178">
        <v>0.43066322136443741</v>
      </c>
      <c r="M178">
        <v>-2.9230989129746772</v>
      </c>
      <c r="N178">
        <v>10.64566001584331</v>
      </c>
      <c r="O178">
        <v>1.11783884490559</v>
      </c>
      <c r="P178">
        <v>4.1916167664867681</v>
      </c>
      <c r="Q178">
        <v>9.7511683720270295</v>
      </c>
      <c r="R178">
        <v>11.785015536747441</v>
      </c>
      <c r="S178">
        <v>3.397508493733258</v>
      </c>
      <c r="T178">
        <v>9.1158020513705882</v>
      </c>
      <c r="U178">
        <v>23.52968015692835</v>
      </c>
      <c r="V178">
        <v>23.251089606333011</v>
      </c>
      <c r="W178">
        <v>10.09320027569939</v>
      </c>
      <c r="X178">
        <v>7.267877072233599</v>
      </c>
      <c r="Y178">
        <v>10.30527571240459</v>
      </c>
      <c r="Z178">
        <v>22.913407564163549</v>
      </c>
      <c r="AA178">
        <v>11.641835741678451</v>
      </c>
      <c r="AB178">
        <v>-2.489605686714877</v>
      </c>
      <c r="AC178">
        <v>8.364424118299647</v>
      </c>
      <c r="AD178">
        <v>-0.92339912399481872</v>
      </c>
      <c r="AE178">
        <v>-3.2075713416568692</v>
      </c>
      <c r="AF178">
        <v>-6.7121089290119498</v>
      </c>
      <c r="AG178">
        <v>-1.3939630404709149</v>
      </c>
      <c r="AH178">
        <v>-2.8435251798561771</v>
      </c>
      <c r="AI178">
        <v>-0.77565301097750361</v>
      </c>
      <c r="AJ178">
        <v>-7.7966417910446673</v>
      </c>
      <c r="AK178">
        <v>-4.4756179024717611</v>
      </c>
      <c r="AL178">
        <v>-1.2150349650349641</v>
      </c>
      <c r="AM178">
        <v>36.041058313424138</v>
      </c>
      <c r="AN178">
        <v>10.563288669181359</v>
      </c>
      <c r="AO178">
        <v>5.288857512648824</v>
      </c>
      <c r="AP178">
        <v>2.9334525339442159</v>
      </c>
      <c r="AQ178">
        <v>4.548015777187203</v>
      </c>
      <c r="AR178">
        <v>-2.3021250384964782</v>
      </c>
      <c r="AS178">
        <v>2.9001497359910848</v>
      </c>
      <c r="AT178">
        <v>4.005514283526785</v>
      </c>
      <c r="AU178">
        <v>2.628865979381362</v>
      </c>
      <c r="AV178">
        <v>-1.6144076917559631</v>
      </c>
      <c r="AW178">
        <v>0.2625437572928378</v>
      </c>
      <c r="AX178">
        <v>7.7974978178644019</v>
      </c>
      <c r="AY178">
        <v>4.0485829959507363E-2</v>
      </c>
      <c r="AZ178">
        <v>5.3959260758156172E-2</v>
      </c>
      <c r="BA178">
        <v>11.30510988270191</v>
      </c>
      <c r="BB178">
        <v>0.58290659080112195</v>
      </c>
      <c r="BC178">
        <v>0.80407308088265872</v>
      </c>
      <c r="BD178">
        <v>2.9423851401332</v>
      </c>
      <c r="BE178">
        <v>0.45508982035928941</v>
      </c>
      <c r="BF178">
        <v>2.297231149553169</v>
      </c>
      <c r="BG178">
        <v>-0.93028725998446637</v>
      </c>
      <c r="BH178">
        <v>-0.57609036983318884</v>
      </c>
      <c r="BI178">
        <v>1.653889223878056</v>
      </c>
      <c r="BJ178">
        <v>2.7963731887128449</v>
      </c>
      <c r="BK178">
        <v>2.9676036600445559</v>
      </c>
      <c r="BL178">
        <v>-2.4897926507085488</v>
      </c>
      <c r="BM178">
        <v>2.8981937602627021</v>
      </c>
      <c r="BN178">
        <v>3.8378680284050959</v>
      </c>
      <c r="BO178">
        <v>4.2262179191639246</v>
      </c>
      <c r="BP178">
        <v>3.7009731642583379</v>
      </c>
      <c r="BQ178">
        <v>9.0715199772501336</v>
      </c>
    </row>
    <row r="179" spans="1:69" x14ac:dyDescent="0.2">
      <c r="A179" t="s">
        <v>913</v>
      </c>
      <c r="B179" t="s">
        <v>914</v>
      </c>
      <c r="C179" t="s">
        <v>566</v>
      </c>
      <c r="D179" t="s">
        <v>567</v>
      </c>
      <c r="E179">
        <v>5.4443273618723991</v>
      </c>
      <c r="F179">
        <v>6.2791472347751371</v>
      </c>
      <c r="G179">
        <v>5.2656323462173313</v>
      </c>
      <c r="H179">
        <v>-2.6946553523273069</v>
      </c>
      <c r="I179">
        <v>0.85679314573755416</v>
      </c>
      <c r="J179">
        <v>4.103458738116192</v>
      </c>
      <c r="K179">
        <v>9.6903460837511837</v>
      </c>
      <c r="L179">
        <v>-3.7263367651421562</v>
      </c>
      <c r="M179">
        <v>-0.4760590590608329</v>
      </c>
      <c r="N179">
        <v>10.155979202821969</v>
      </c>
      <c r="O179">
        <v>13.75707992479299</v>
      </c>
      <c r="P179">
        <v>15.99911484822352</v>
      </c>
      <c r="Q179">
        <v>3.4576497520149969</v>
      </c>
      <c r="R179">
        <v>5.4026644539421964</v>
      </c>
      <c r="S179">
        <v>12.674393177432959</v>
      </c>
      <c r="T179">
        <v>33.964188322177598</v>
      </c>
      <c r="U179">
        <v>24.299999999999699</v>
      </c>
      <c r="V179">
        <v>15.08783405726872</v>
      </c>
      <c r="W179">
        <v>21.70924574166645</v>
      </c>
      <c r="X179">
        <v>11.70973062121177</v>
      </c>
      <c r="Y179">
        <v>9.9722619900142409</v>
      </c>
      <c r="Z179">
        <v>20.812822912194921</v>
      </c>
      <c r="AA179">
        <v>7.6977472471424866</v>
      </c>
      <c r="AB179">
        <v>23.212331551155899</v>
      </c>
      <c r="AC179">
        <v>17.820533286084181</v>
      </c>
      <c r="AD179">
        <v>7.4353448275863503</v>
      </c>
      <c r="AE179">
        <v>5.7171514543630169</v>
      </c>
      <c r="AF179">
        <v>11.29032258064511</v>
      </c>
      <c r="AG179">
        <v>54.511224779767261</v>
      </c>
      <c r="AH179">
        <v>50.466688123591538</v>
      </c>
      <c r="AI179">
        <v>7.36440030557696</v>
      </c>
      <c r="AJ179">
        <v>13.006973103742769</v>
      </c>
      <c r="AK179">
        <v>44.588842715022977</v>
      </c>
      <c r="AL179">
        <v>57.165252834921667</v>
      </c>
      <c r="AM179">
        <v>57.031708911965929</v>
      </c>
      <c r="AN179">
        <v>72.835502297263773</v>
      </c>
      <c r="AO179">
        <v>29.268292682927111</v>
      </c>
      <c r="AP179">
        <v>8.5298742138363366</v>
      </c>
      <c r="AQ179">
        <v>9.9963781238680571</v>
      </c>
      <c r="AR179">
        <v>6.6183733947975147</v>
      </c>
      <c r="AS179">
        <v>6.9332921556516096</v>
      </c>
      <c r="AT179">
        <v>18.873646209386269</v>
      </c>
      <c r="AU179">
        <v>12.87657920310988</v>
      </c>
      <c r="AV179">
        <v>14.031783613143659</v>
      </c>
      <c r="AW179">
        <v>14.99803381832513</v>
      </c>
      <c r="AX179">
        <v>17.86349336616049</v>
      </c>
      <c r="AY179">
        <v>8.2252215201704715</v>
      </c>
      <c r="AZ179">
        <v>5.3880079685862636</v>
      </c>
      <c r="BA179">
        <v>11.581075174825211</v>
      </c>
      <c r="BB179">
        <v>12.537827730468891</v>
      </c>
      <c r="BC179">
        <v>13.740052136369391</v>
      </c>
      <c r="BD179">
        <v>10.826137188001701</v>
      </c>
      <c r="BE179">
        <v>12.22424130205839</v>
      </c>
      <c r="BF179">
        <v>8.4955183826566945</v>
      </c>
      <c r="BG179">
        <v>8.047410879679072</v>
      </c>
      <c r="BH179">
        <v>9.0094349800770637</v>
      </c>
      <c r="BI179">
        <v>15.69681263879716</v>
      </c>
      <c r="BJ179">
        <v>16.502266213964109</v>
      </c>
      <c r="BK179">
        <v>12.09510651734316</v>
      </c>
      <c r="BL179">
        <v>11.39642233781162</v>
      </c>
      <c r="BM179">
        <v>13.24602342765969</v>
      </c>
      <c r="BN179">
        <v>16.95284572216077</v>
      </c>
      <c r="BO179">
        <v>18.847187784327449</v>
      </c>
      <c r="BP179">
        <v>24.65955020311397</v>
      </c>
      <c r="BQ179">
        <v>33.242096654540568</v>
      </c>
    </row>
    <row r="180" spans="1:69" x14ac:dyDescent="0.2">
      <c r="A180" t="s">
        <v>915</v>
      </c>
      <c r="B180" t="s">
        <v>916</v>
      </c>
      <c r="C180" t="s">
        <v>566</v>
      </c>
      <c r="D180" t="s">
        <v>567</v>
      </c>
      <c r="AS180">
        <v>7.0699135225251686</v>
      </c>
      <c r="AT180">
        <v>5.9860418627951786</v>
      </c>
      <c r="AU180">
        <v>3.7501746577846609</v>
      </c>
      <c r="AV180">
        <v>5.3023877321993638</v>
      </c>
      <c r="AW180">
        <v>8.4702106358407665</v>
      </c>
      <c r="AX180">
        <v>9.5990998606442517</v>
      </c>
      <c r="AY180">
        <v>9.1401996677771979</v>
      </c>
      <c r="AZ180">
        <v>11.1269347446118</v>
      </c>
      <c r="BA180">
        <v>19.826203128742851</v>
      </c>
      <c r="BB180">
        <v>3.687001604987965</v>
      </c>
      <c r="BC180">
        <v>5.4551342588742253</v>
      </c>
      <c r="BD180">
        <v>8.0823879809909993</v>
      </c>
      <c r="BE180">
        <v>7.1935505333896046</v>
      </c>
      <c r="BF180">
        <v>7.1354678528940703</v>
      </c>
      <c r="BG180">
        <v>6.03596861798425</v>
      </c>
      <c r="BH180">
        <v>3.9973799669439649</v>
      </c>
      <c r="BI180">
        <v>3.5231731762847311</v>
      </c>
      <c r="BJ180">
        <v>3.850671662847271</v>
      </c>
      <c r="BK180">
        <v>4.9472372803988618</v>
      </c>
      <c r="BL180">
        <v>5.3762899084412554</v>
      </c>
      <c r="BM180">
        <v>3.6818134162557188</v>
      </c>
      <c r="BN180">
        <v>4.9284139694896751</v>
      </c>
      <c r="BO180">
        <v>10.46742444659907</v>
      </c>
      <c r="BP180">
        <v>8.3876585487253621</v>
      </c>
      <c r="BQ180">
        <v>4.6247384105714122</v>
      </c>
    </row>
    <row r="181" spans="1:69" x14ac:dyDescent="0.2">
      <c r="A181" t="s">
        <v>917</v>
      </c>
      <c r="B181" t="s">
        <v>918</v>
      </c>
      <c r="C181" t="s">
        <v>566</v>
      </c>
      <c r="D181" t="s">
        <v>567</v>
      </c>
      <c r="E181">
        <v>2.3239436619721698</v>
      </c>
      <c r="F181">
        <v>1.3076393668272901</v>
      </c>
      <c r="G181">
        <v>2.4311452004646399</v>
      </c>
      <c r="H181">
        <v>3.24365932762645</v>
      </c>
      <c r="I181">
        <v>5.8237664687614599</v>
      </c>
      <c r="J181">
        <v>3.90802639393659</v>
      </c>
      <c r="K181">
        <v>5.7621465538998997</v>
      </c>
      <c r="L181">
        <v>3.4553200529417598</v>
      </c>
      <c r="M181">
        <v>3.7207917707476401</v>
      </c>
      <c r="N181">
        <v>7.4217973638689001</v>
      </c>
      <c r="O181">
        <v>3.6689182018405599</v>
      </c>
      <c r="P181">
        <v>7.4776925520413497</v>
      </c>
      <c r="Q181">
        <v>7.8027914345622102</v>
      </c>
      <c r="R181">
        <v>8.0222037496609406</v>
      </c>
      <c r="S181">
        <v>9.5914248432509996</v>
      </c>
      <c r="T181">
        <v>10.2174805273043</v>
      </c>
      <c r="U181">
        <v>8.8306435590572594</v>
      </c>
      <c r="V181">
        <v>6.3993031903924198</v>
      </c>
      <c r="W181">
        <v>4.1120131687586703</v>
      </c>
      <c r="X181">
        <v>4.1992929622273198</v>
      </c>
      <c r="Y181">
        <v>6.5134568629721503</v>
      </c>
      <c r="Z181">
        <v>6.7389295507845102</v>
      </c>
      <c r="AA181">
        <v>5.9110932398491602</v>
      </c>
      <c r="AB181">
        <v>2.74084282543433</v>
      </c>
      <c r="AC181">
        <v>3.3016384199798301</v>
      </c>
      <c r="AD181">
        <v>2.2585840125526802</v>
      </c>
      <c r="AE181">
        <v>8.3347949486750797E-2</v>
      </c>
      <c r="AF181">
        <v>-0.69120309133686797</v>
      </c>
      <c r="AG181">
        <v>0.73794304574755298</v>
      </c>
      <c r="AH181">
        <v>1.08216015577775</v>
      </c>
      <c r="AI181">
        <v>2.4540898591967499</v>
      </c>
      <c r="AJ181">
        <v>3.1581975185909599</v>
      </c>
      <c r="AK181">
        <v>3.1835856949958101</v>
      </c>
      <c r="AL181">
        <v>2.58418115634715</v>
      </c>
      <c r="AM181">
        <v>2.80152693672192</v>
      </c>
      <c r="AN181">
        <v>1.9232245716635901</v>
      </c>
      <c r="AO181">
        <v>2.11378787066774</v>
      </c>
      <c r="AP181">
        <v>2.1092456273948299</v>
      </c>
      <c r="AQ181">
        <v>1.95913632274257</v>
      </c>
      <c r="AR181">
        <v>2.1571791805505001</v>
      </c>
      <c r="AS181">
        <v>2.3605223380195799</v>
      </c>
      <c r="AT181">
        <v>4.1558412719561204</v>
      </c>
      <c r="AU181">
        <v>3.28753104712766</v>
      </c>
      <c r="AV181">
        <v>2.09199838997655</v>
      </c>
      <c r="AW181">
        <v>1.2636473918317701</v>
      </c>
      <c r="AX181">
        <v>1.6881301786962</v>
      </c>
      <c r="AY181">
        <v>1.10150106517709</v>
      </c>
      <c r="AZ181">
        <v>1.6138585980210201</v>
      </c>
      <c r="BA181">
        <v>2.4865019828945698</v>
      </c>
      <c r="BB181">
        <v>1.1897768702154801</v>
      </c>
      <c r="BC181">
        <v>1.2753056955667901</v>
      </c>
      <c r="BD181">
        <v>2.3410701775137301</v>
      </c>
      <c r="BE181">
        <v>2.45554765291614</v>
      </c>
      <c r="BF181">
        <v>2.50689852657875</v>
      </c>
      <c r="BG181">
        <v>0.97603507969967895</v>
      </c>
      <c r="BH181">
        <v>0.60024814727877596</v>
      </c>
      <c r="BI181">
        <v>0.316666666666652</v>
      </c>
      <c r="BJ181">
        <v>1.3814587140721599</v>
      </c>
      <c r="BK181">
        <v>1.70349794744479</v>
      </c>
      <c r="BL181">
        <v>2.63369910249591</v>
      </c>
      <c r="BM181">
        <v>1.2724603778916099</v>
      </c>
      <c r="BN181">
        <v>2.6757200880538501</v>
      </c>
      <c r="BO181">
        <v>10.001207875347299</v>
      </c>
      <c r="BP181">
        <v>3.8383935434280798</v>
      </c>
      <c r="BQ181">
        <v>3.34754304219953</v>
      </c>
    </row>
    <row r="182" spans="1:69" x14ac:dyDescent="0.2">
      <c r="A182" t="s">
        <v>919</v>
      </c>
      <c r="B182" t="s">
        <v>920</v>
      </c>
      <c r="C182" t="s">
        <v>566</v>
      </c>
      <c r="D182" t="s">
        <v>567</v>
      </c>
      <c r="E182">
        <v>0.36049234684459941</v>
      </c>
      <c r="F182">
        <v>2.155172776709235</v>
      </c>
      <c r="G182">
        <v>5.2742595292072778</v>
      </c>
      <c r="H182">
        <v>2.4716105289650212</v>
      </c>
      <c r="I182">
        <v>5.867015387519241</v>
      </c>
      <c r="J182">
        <v>4.1872244399799463</v>
      </c>
      <c r="K182">
        <v>3.2505633430530949</v>
      </c>
      <c r="L182">
        <v>4.5792697575399819</v>
      </c>
      <c r="M182">
        <v>3.4482932425420691</v>
      </c>
      <c r="N182">
        <v>2.962949510752106</v>
      </c>
      <c r="O182">
        <v>10.63720652641828</v>
      </c>
      <c r="P182">
        <v>6.2238632350129279</v>
      </c>
      <c r="Q182">
        <v>7.2584358296152001</v>
      </c>
      <c r="R182">
        <v>7.4194728363750269</v>
      </c>
      <c r="S182">
        <v>9.4117681321188957</v>
      </c>
      <c r="T182">
        <v>11.68922348168533</v>
      </c>
      <c r="U182">
        <v>9.1614727654756649</v>
      </c>
      <c r="V182">
        <v>9.1038397116029728</v>
      </c>
      <c r="W182">
        <v>8.1616715433961957</v>
      </c>
      <c r="X182">
        <v>4.5097276120620862</v>
      </c>
      <c r="Y182">
        <v>10.87866108786611</v>
      </c>
      <c r="Z182">
        <v>13.642960812772129</v>
      </c>
      <c r="AA182">
        <v>11.34099616858234</v>
      </c>
      <c r="AB182">
        <v>8.4652443220922411</v>
      </c>
      <c r="AC182">
        <v>6.2182741116750933</v>
      </c>
      <c r="AD182">
        <v>5.7148546395858304</v>
      </c>
      <c r="AE182">
        <v>7.1764927481635032</v>
      </c>
      <c r="AF182">
        <v>8.7170474516695986</v>
      </c>
      <c r="AG182">
        <v>6.6763659877141981</v>
      </c>
      <c r="AH182">
        <v>4.5461433550538022</v>
      </c>
      <c r="AI182">
        <v>4.1310334831134998</v>
      </c>
      <c r="AJ182">
        <v>3.4381959910913382</v>
      </c>
      <c r="AK182">
        <v>2.3280850491184819</v>
      </c>
      <c r="AL182">
        <v>2.2882693319306142</v>
      </c>
      <c r="AM182">
        <v>1.375674980714781</v>
      </c>
      <c r="AN182">
        <v>2.4603677869372911</v>
      </c>
      <c r="AO182">
        <v>1.2625324916450149</v>
      </c>
      <c r="AP182">
        <v>2.5669233590025158</v>
      </c>
      <c r="AQ182">
        <v>2.2524132999642932</v>
      </c>
      <c r="AR182">
        <v>2.365967365967327</v>
      </c>
      <c r="AS182">
        <v>3.0855060913127872</v>
      </c>
      <c r="AT182">
        <v>3.0041970399823308</v>
      </c>
      <c r="AU182">
        <v>1.2867252841518351</v>
      </c>
      <c r="AV182">
        <v>2.4878255346178149</v>
      </c>
      <c r="AW182">
        <v>0.45449850222086308</v>
      </c>
      <c r="AX182">
        <v>1.5321336760924851</v>
      </c>
      <c r="AY182">
        <v>2.329349807575503</v>
      </c>
      <c r="AZ182">
        <v>0.71258907363420076</v>
      </c>
      <c r="BA182">
        <v>3.753930817610049</v>
      </c>
      <c r="BB182">
        <v>2.1973858685356822</v>
      </c>
      <c r="BC182">
        <v>2.418906394810032</v>
      </c>
      <c r="BD182">
        <v>1.2849515880916</v>
      </c>
      <c r="BE182">
        <v>0.69686411149826266</v>
      </c>
      <c r="BF182">
        <v>2.1204862035311249</v>
      </c>
      <c r="BG182">
        <v>2.0417028670721118</v>
      </c>
      <c r="BH182">
        <v>2.1711366538952692</v>
      </c>
      <c r="BI182">
        <v>3.5500000000000691</v>
      </c>
      <c r="BJ182">
        <v>1.8751005955254489</v>
      </c>
      <c r="BK182">
        <v>2.7648313452879711</v>
      </c>
      <c r="BL182">
        <v>2.1677300330541072</v>
      </c>
      <c r="BM182">
        <v>1.286584907079962</v>
      </c>
      <c r="BN182">
        <v>3.4838805526666938</v>
      </c>
      <c r="BO182">
        <v>5.7641231785227189</v>
      </c>
      <c r="BP182">
        <v>5.517849871046594</v>
      </c>
      <c r="BQ182">
        <v>3.1453013443108051</v>
      </c>
    </row>
    <row r="183" spans="1:69" x14ac:dyDescent="0.2">
      <c r="A183" t="s">
        <v>921</v>
      </c>
      <c r="B183" t="s">
        <v>922</v>
      </c>
      <c r="C183" t="s">
        <v>566</v>
      </c>
      <c r="D183" t="s">
        <v>567</v>
      </c>
      <c r="J183">
        <v>8.4718693284647468</v>
      </c>
      <c r="K183">
        <v>14.38897068686558</v>
      </c>
      <c r="L183">
        <v>-2.8083313833468391</v>
      </c>
      <c r="M183">
        <v>1.179869973700395</v>
      </c>
      <c r="N183">
        <v>4.0575916228155986</v>
      </c>
      <c r="O183">
        <v>15.23727844503588</v>
      </c>
      <c r="P183">
        <v>-1.999503845208261</v>
      </c>
      <c r="Q183">
        <v>8.3890238963017971</v>
      </c>
      <c r="R183">
        <v>11.429772525859979</v>
      </c>
      <c r="S183">
        <v>19.806338028084902</v>
      </c>
      <c r="T183">
        <v>7.5859852135296846</v>
      </c>
      <c r="U183">
        <v>-3.113235733271952</v>
      </c>
      <c r="V183">
        <v>9.8988528431348346</v>
      </c>
      <c r="W183">
        <v>7.3460912508329734</v>
      </c>
      <c r="X183">
        <v>3.5654537852023549</v>
      </c>
      <c r="Y183">
        <v>14.68450277637684</v>
      </c>
      <c r="Z183">
        <v>11.14485672784439</v>
      </c>
      <c r="AA183">
        <v>11.69854659241388</v>
      </c>
      <c r="AB183">
        <v>12.377238078271221</v>
      </c>
      <c r="AC183">
        <v>2.845784957162663</v>
      </c>
      <c r="AD183">
        <v>8.0526412661963018</v>
      </c>
      <c r="AE183">
        <v>18.99894955023948</v>
      </c>
      <c r="AF183">
        <v>10.75032804498502</v>
      </c>
      <c r="AG183">
        <v>8.983003382089894</v>
      </c>
      <c r="AH183">
        <v>8.8468869123255232</v>
      </c>
      <c r="AI183">
        <v>8.2397003745320614</v>
      </c>
      <c r="AJ183">
        <v>15.55745292769492</v>
      </c>
      <c r="AK183">
        <v>17.149523624343949</v>
      </c>
      <c r="AL183">
        <v>7.5053941908710549</v>
      </c>
      <c r="AM183">
        <v>8.3492867288338353</v>
      </c>
      <c r="AN183">
        <v>7.6229695069816348</v>
      </c>
      <c r="AO183">
        <v>9.2204666237698589</v>
      </c>
      <c r="AP183">
        <v>4.0099886052318121</v>
      </c>
      <c r="AQ183">
        <v>11.24446778186142</v>
      </c>
      <c r="AR183">
        <v>7.4511126095754632</v>
      </c>
      <c r="AS183">
        <v>2.4788202070913621</v>
      </c>
      <c r="AT183">
        <v>2.6883037354562962</v>
      </c>
      <c r="AU183">
        <v>3.0293994871489249</v>
      </c>
      <c r="AV183">
        <v>5.7070093187473772</v>
      </c>
      <c r="AW183">
        <v>2.8418113124898001</v>
      </c>
      <c r="AX183">
        <v>6.8363326589287681</v>
      </c>
      <c r="AY183">
        <v>6.9203358070758894</v>
      </c>
      <c r="AZ183">
        <v>2.269219244390742</v>
      </c>
      <c r="BA183">
        <v>9.9078300530647976</v>
      </c>
      <c r="BB183">
        <v>11.094823738698681</v>
      </c>
      <c r="BC183">
        <v>9.3265041074539532</v>
      </c>
      <c r="BD183">
        <v>9.2270754612596004</v>
      </c>
      <c r="BE183">
        <v>9.4598098035712468</v>
      </c>
      <c r="BF183">
        <v>9.0401631191764498</v>
      </c>
      <c r="BG183">
        <v>8.3641546965956266</v>
      </c>
      <c r="BH183">
        <v>7.8689089559089123</v>
      </c>
      <c r="BI183">
        <v>8.7903433200464001</v>
      </c>
      <c r="BJ183">
        <v>2.7770399830021089</v>
      </c>
      <c r="BK183">
        <v>4.4065941017571424</v>
      </c>
      <c r="BL183">
        <v>5.5661603524372252</v>
      </c>
      <c r="BM183">
        <v>5.0563582623849932</v>
      </c>
      <c r="BN183">
        <v>4.1267674444069504</v>
      </c>
      <c r="BO183">
        <v>7.6702057938028041</v>
      </c>
      <c r="BP183">
        <v>7.1158726153082599</v>
      </c>
      <c r="BQ183">
        <v>4.6850965426576989</v>
      </c>
    </row>
    <row r="184" spans="1:69" x14ac:dyDescent="0.2">
      <c r="A184" t="s">
        <v>923</v>
      </c>
      <c r="B184" t="s">
        <v>924</v>
      </c>
      <c r="C184" t="s">
        <v>566</v>
      </c>
      <c r="D184" t="s">
        <v>567</v>
      </c>
      <c r="BD184">
        <v>0.30030030030030003</v>
      </c>
      <c r="BE184">
        <v>-0.12475049900197099</v>
      </c>
    </row>
    <row r="185" spans="1:69" x14ac:dyDescent="0.2">
      <c r="A185" t="s">
        <v>925</v>
      </c>
      <c r="B185" t="s">
        <v>926</v>
      </c>
      <c r="C185" t="s">
        <v>566</v>
      </c>
      <c r="D185" t="s">
        <v>567</v>
      </c>
      <c r="E185">
        <v>0.69792923379647709</v>
      </c>
      <c r="F185">
        <v>1.7977042900920781</v>
      </c>
      <c r="G185">
        <v>2.6808539698746099</v>
      </c>
      <c r="H185">
        <v>1.968498504418873</v>
      </c>
      <c r="I185">
        <v>3.474905476766105</v>
      </c>
      <c r="J185">
        <v>3.3974897561108408</v>
      </c>
      <c r="K185">
        <v>2.7554807754281532</v>
      </c>
      <c r="L185">
        <v>6.0569200626752187</v>
      </c>
      <c r="M185">
        <v>4.3119249655019383</v>
      </c>
      <c r="N185">
        <v>4.9252424269513311</v>
      </c>
      <c r="O185">
        <v>6.5171810515547977</v>
      </c>
      <c r="P185">
        <v>10.38756831881375</v>
      </c>
      <c r="Q185">
        <v>6.9328045920685373</v>
      </c>
      <c r="R185">
        <v>8.1666692732665815</v>
      </c>
      <c r="S185">
        <v>11.109402012222439</v>
      </c>
      <c r="T185">
        <v>14.68498347239936</v>
      </c>
      <c r="U185">
        <v>16.906857005944971</v>
      </c>
      <c r="V185">
        <v>14.383549419462151</v>
      </c>
      <c r="W185">
        <v>11.9566179733303</v>
      </c>
      <c r="X185">
        <v>13.69959501566416</v>
      </c>
      <c r="Y185">
        <v>17.150545424095391</v>
      </c>
      <c r="Z185">
        <v>15.37015958318529</v>
      </c>
      <c r="AA185">
        <v>16.163694123101781</v>
      </c>
      <c r="AB185">
        <v>7.3410758605734463</v>
      </c>
      <c r="AC185">
        <v>6.1712534792444238</v>
      </c>
      <c r="AD185">
        <v>15.41765557199175</v>
      </c>
      <c r="AE185">
        <v>13.213398064002069</v>
      </c>
      <c r="AF185">
        <v>15.744300788892691</v>
      </c>
      <c r="AG185">
        <v>6.3752494441105272</v>
      </c>
      <c r="AH185">
        <v>5.7159915513563018</v>
      </c>
      <c r="AI185">
        <v>6.0984441481020406</v>
      </c>
      <c r="AJ185">
        <v>2.602392859997734</v>
      </c>
      <c r="AK185">
        <v>1.014560271712361</v>
      </c>
      <c r="AL185">
        <v>1.288207765743864</v>
      </c>
      <c r="AM185">
        <v>1.7453779077374281</v>
      </c>
      <c r="AN185">
        <v>3.7549441367755421</v>
      </c>
      <c r="AO185">
        <v>2.2857130540219459</v>
      </c>
      <c r="AP185">
        <v>1.1871483310563249</v>
      </c>
      <c r="AQ185">
        <v>1.265244099154061</v>
      </c>
      <c r="AR185">
        <v>-0.114267129777524</v>
      </c>
      <c r="AS185">
        <v>2.6152344624631958</v>
      </c>
      <c r="AT185">
        <v>2.6258163039290259</v>
      </c>
      <c r="AU185">
        <v>2.6770925771160479</v>
      </c>
      <c r="AV185">
        <v>1.7535744475955739</v>
      </c>
      <c r="AW185">
        <v>2.290249028475706</v>
      </c>
      <c r="AX185">
        <v>3.0370233261701189</v>
      </c>
      <c r="AY185">
        <v>3.3654019617199258</v>
      </c>
      <c r="AZ185">
        <v>2.3761431029065858</v>
      </c>
      <c r="BA185">
        <v>3.9589493731206029</v>
      </c>
      <c r="BB185">
        <v>2.1156511055456022</v>
      </c>
      <c r="BC185">
        <v>2.3020238595857241</v>
      </c>
      <c r="BD185">
        <v>4.0279066739204001</v>
      </c>
      <c r="BE185">
        <v>1.0599131844563221</v>
      </c>
      <c r="BF185">
        <v>1.1344226644581701</v>
      </c>
      <c r="BG185">
        <v>1.227507505973999</v>
      </c>
      <c r="BH185">
        <v>0.29270462813610149</v>
      </c>
      <c r="BI185">
        <v>0.64624028445452431</v>
      </c>
      <c r="BJ185">
        <v>1.85078767452536</v>
      </c>
      <c r="BK185">
        <v>1.5982970380169561</v>
      </c>
      <c r="BL185">
        <v>1.619631901840475</v>
      </c>
      <c r="BM185">
        <v>1.7145617000724489</v>
      </c>
      <c r="BN185">
        <v>3.9411206077872829</v>
      </c>
      <c r="BO185">
        <v>7.1722247601644096</v>
      </c>
      <c r="BP185">
        <v>5.7331628303495723</v>
      </c>
      <c r="BQ185">
        <v>2.9227978230195668</v>
      </c>
    </row>
    <row r="186" spans="1:69" x14ac:dyDescent="0.2">
      <c r="A186" t="s">
        <v>927</v>
      </c>
      <c r="B186" t="s">
        <v>928</v>
      </c>
      <c r="C186" t="s">
        <v>566</v>
      </c>
      <c r="D186" t="s">
        <v>567</v>
      </c>
    </row>
    <row r="187" spans="1:69" x14ac:dyDescent="0.2">
      <c r="A187" t="s">
        <v>929</v>
      </c>
      <c r="B187" t="s">
        <v>930</v>
      </c>
      <c r="C187" t="s">
        <v>566</v>
      </c>
      <c r="D187" t="s">
        <v>567</v>
      </c>
      <c r="AT187">
        <v>-0.81666666666665622</v>
      </c>
      <c r="AU187">
        <v>-0.27957882257137262</v>
      </c>
      <c r="AV187">
        <v>0.23132868226714251</v>
      </c>
      <c r="AW187">
        <v>0.62496906263136742</v>
      </c>
      <c r="AX187">
        <v>1.909835535318648</v>
      </c>
      <c r="AY187">
        <v>3.5449859160503312</v>
      </c>
      <c r="AZ187">
        <v>5.8304841809271011</v>
      </c>
      <c r="BA187">
        <v>12.375409152991191</v>
      </c>
      <c r="BB187">
        <v>3.4688102375489311</v>
      </c>
      <c r="BC187">
        <v>3.256579590786242</v>
      </c>
      <c r="BD187">
        <v>4.0421886711638999</v>
      </c>
      <c r="BE187">
        <v>2.9477349525720919</v>
      </c>
      <c r="BF187">
        <v>1.0535482026593179</v>
      </c>
      <c r="BG187">
        <v>1.014014839241558</v>
      </c>
      <c r="BH187">
        <v>6.5290133028659936E-2</v>
      </c>
      <c r="BI187">
        <v>1.1092080580702659</v>
      </c>
      <c r="BJ187">
        <v>1.589094135677986</v>
      </c>
      <c r="BK187">
        <v>0.88931237097040394</v>
      </c>
      <c r="BL187">
        <v>0.49081536282067117</v>
      </c>
      <c r="BM187">
        <v>-0.40640291946584989</v>
      </c>
      <c r="BN187">
        <v>1.682211858760845</v>
      </c>
      <c r="BO187">
        <v>2.5061425061424969</v>
      </c>
      <c r="BP187">
        <v>0.95078299776282726</v>
      </c>
      <c r="BQ187">
        <v>0.59358923624846904</v>
      </c>
    </row>
    <row r="188" spans="1:69" x14ac:dyDescent="0.2">
      <c r="A188" t="s">
        <v>931</v>
      </c>
      <c r="B188" t="s">
        <v>932</v>
      </c>
      <c r="C188" t="s">
        <v>566</v>
      </c>
      <c r="D188" t="s">
        <v>567</v>
      </c>
    </row>
    <row r="189" spans="1:69" x14ac:dyDescent="0.2">
      <c r="A189" t="s">
        <v>933</v>
      </c>
      <c r="B189" t="s">
        <v>934</v>
      </c>
      <c r="C189" t="s">
        <v>566</v>
      </c>
      <c r="D189" t="s">
        <v>567</v>
      </c>
      <c r="E189">
        <v>6.9473684210528894</v>
      </c>
      <c r="F189">
        <v>1.640419947506089</v>
      </c>
      <c r="G189">
        <v>-0.51646223369849953</v>
      </c>
      <c r="H189">
        <v>1.456488447974964</v>
      </c>
      <c r="I189">
        <v>4.1795868814531927</v>
      </c>
      <c r="J189">
        <v>5.5686354793637518</v>
      </c>
      <c r="K189">
        <v>7.227621597877353</v>
      </c>
      <c r="L189">
        <v>6.811399634286877</v>
      </c>
      <c r="M189">
        <v>0.17062734843810129</v>
      </c>
      <c r="N189">
        <v>3.1869867957368569</v>
      </c>
      <c r="O189">
        <v>5.3498409098301662</v>
      </c>
      <c r="P189">
        <v>4.7306914823227224</v>
      </c>
      <c r="Q189">
        <v>5.1832376454913849</v>
      </c>
      <c r="R189">
        <v>23.070084025084441</v>
      </c>
      <c r="S189">
        <v>26.663034853748801</v>
      </c>
      <c r="T189">
        <v>20.90450945739979</v>
      </c>
      <c r="U189">
        <v>7.1583237311846482</v>
      </c>
      <c r="V189">
        <v>10.13296768740547</v>
      </c>
      <c r="W189">
        <v>6.1386926674274269</v>
      </c>
      <c r="X189">
        <v>8.2670469761757186</v>
      </c>
      <c r="Y189">
        <v>11.938230910708731</v>
      </c>
      <c r="Z189">
        <v>11.879913592528281</v>
      </c>
      <c r="AA189">
        <v>5.9035287843586346</v>
      </c>
      <c r="AB189">
        <v>6.3620334998529966</v>
      </c>
      <c r="AC189">
        <v>6.0871667357371617</v>
      </c>
      <c r="AD189">
        <v>5.6148392179322402</v>
      </c>
      <c r="AE189">
        <v>3.506414247582045</v>
      </c>
      <c r="AF189">
        <v>4.6812185462021274</v>
      </c>
      <c r="AG189">
        <v>8.8379370181777261</v>
      </c>
      <c r="AH189">
        <v>7.8442647374004393</v>
      </c>
      <c r="AI189">
        <v>9.0521315527977642</v>
      </c>
      <c r="AJ189">
        <v>11.79127033514159</v>
      </c>
      <c r="AK189">
        <v>9.5090414619015036</v>
      </c>
      <c r="AL189">
        <v>9.9736647602920918</v>
      </c>
      <c r="AM189">
        <v>12.3681943936948</v>
      </c>
      <c r="AN189">
        <v>12.343578517051331</v>
      </c>
      <c r="AO189">
        <v>10.373808588500181</v>
      </c>
      <c r="AP189">
        <v>11.3754928865122</v>
      </c>
      <c r="AQ189">
        <v>6.228004154245431</v>
      </c>
      <c r="AR189">
        <v>4.1426371808217111</v>
      </c>
      <c r="AS189">
        <v>4.3666645129168051</v>
      </c>
      <c r="AT189">
        <v>3.1482614459061788</v>
      </c>
      <c r="AU189">
        <v>3.2903447261315262</v>
      </c>
      <c r="AV189">
        <v>2.9141347005947922</v>
      </c>
      <c r="AW189">
        <v>7.4446246934273947</v>
      </c>
      <c r="AX189">
        <v>9.0633273703041706</v>
      </c>
      <c r="AY189">
        <v>7.921084400587886</v>
      </c>
      <c r="AZ189">
        <v>7.5986844105077447</v>
      </c>
      <c r="BA189">
        <v>20.28612109295543</v>
      </c>
      <c r="BB189">
        <v>13.647765063976131</v>
      </c>
      <c r="BC189">
        <v>12.938870563488919</v>
      </c>
      <c r="BD189">
        <v>11.9160927116277</v>
      </c>
      <c r="BE189">
        <v>9.6823518605568388</v>
      </c>
      <c r="BF189">
        <v>7.6921561189956469</v>
      </c>
      <c r="BG189">
        <v>7.1893840284702764</v>
      </c>
      <c r="BH189">
        <v>2.5293281725422858</v>
      </c>
      <c r="BI189">
        <v>3.7651191635658048</v>
      </c>
      <c r="BJ189">
        <v>4.0853736803260796</v>
      </c>
      <c r="BK189">
        <v>5.0780572586891681</v>
      </c>
      <c r="BL189">
        <v>10.578030567202481</v>
      </c>
      <c r="BM189">
        <v>9.7401161932012545</v>
      </c>
      <c r="BN189">
        <v>9.4964157728520515</v>
      </c>
      <c r="BO189">
        <v>19.873859964665549</v>
      </c>
      <c r="BP189">
        <v>30.76812806570052</v>
      </c>
      <c r="BQ189">
        <v>12.63253185304518</v>
      </c>
    </row>
    <row r="190" spans="1:69" x14ac:dyDescent="0.2">
      <c r="A190" t="s">
        <v>935</v>
      </c>
      <c r="B190" t="s">
        <v>936</v>
      </c>
      <c r="C190" t="s">
        <v>566</v>
      </c>
      <c r="D190" t="s">
        <v>567</v>
      </c>
      <c r="E190">
        <v>5.1177072415766592E-2</v>
      </c>
      <c r="F190">
        <v>0.61381074194672725</v>
      </c>
      <c r="G190">
        <v>0.7880020335559117</v>
      </c>
      <c r="H190">
        <v>0.44988752812000249</v>
      </c>
      <c r="I190">
        <v>2.413535704913746</v>
      </c>
      <c r="J190">
        <v>0.46161321671986172</v>
      </c>
      <c r="K190">
        <v>0.19347037509259291</v>
      </c>
      <c r="L190">
        <v>1.3758146270917671</v>
      </c>
      <c r="M190">
        <v>1.619047619535491</v>
      </c>
      <c r="N190">
        <v>1.827553889413559</v>
      </c>
      <c r="O190">
        <v>3.083294983670287</v>
      </c>
      <c r="P190">
        <v>1.919642857151415</v>
      </c>
      <c r="Q190">
        <v>5.4095488394892648</v>
      </c>
      <c r="R190">
        <v>6.8564305005337687</v>
      </c>
      <c r="S190">
        <v>16.268066627712471</v>
      </c>
      <c r="T190">
        <v>5.8810413065094407</v>
      </c>
      <c r="U190">
        <v>3.9499999994172241</v>
      </c>
      <c r="V190">
        <v>4.5855379188961347</v>
      </c>
      <c r="W190">
        <v>4.2005212326609653</v>
      </c>
      <c r="X190">
        <v>7.9888185961076843</v>
      </c>
      <c r="Y190">
        <v>13.80790190780079</v>
      </c>
      <c r="Z190">
        <v>7.3023283652621904</v>
      </c>
      <c r="AA190">
        <v>4.2505717632812408</v>
      </c>
      <c r="AB190">
        <v>2.1028412436816679</v>
      </c>
      <c r="AC190">
        <v>1.5826433285858701</v>
      </c>
      <c r="AD190">
        <v>1.0266198927515671</v>
      </c>
      <c r="AE190">
        <v>-6.6384108359355182E-2</v>
      </c>
      <c r="AF190">
        <v>0.99642309667917772</v>
      </c>
      <c r="AG190">
        <v>0.3592208449281698</v>
      </c>
      <c r="AH190">
        <v>0.20586725831774519</v>
      </c>
      <c r="AI190">
        <v>0.76948535495602344</v>
      </c>
      <c r="AJ190">
        <v>1.256260776746883</v>
      </c>
      <c r="AK190">
        <v>1.8245215698995749</v>
      </c>
      <c r="AL190">
        <v>0.45393007884038772</v>
      </c>
      <c r="AM190">
        <v>1.2684319010619569</v>
      </c>
      <c r="AN190">
        <v>0.9942069829338408</v>
      </c>
      <c r="AO190">
        <v>1.2557166111154761</v>
      </c>
      <c r="AP190">
        <v>1.3243512210060759</v>
      </c>
      <c r="AQ190">
        <v>0.55908129344249347</v>
      </c>
      <c r="AR190">
        <v>1.2471825694963641</v>
      </c>
      <c r="AS190">
        <v>1.4989611160577661</v>
      </c>
      <c r="AT190">
        <v>0.30706243602872202</v>
      </c>
      <c r="AU190">
        <v>1.0058309037903941</v>
      </c>
      <c r="AV190">
        <v>0.39166666666665712</v>
      </c>
      <c r="AW190">
        <v>0.47472307820433579</v>
      </c>
      <c r="AX190">
        <v>2.8558832476095928</v>
      </c>
      <c r="AY190">
        <v>2.4578934644209571</v>
      </c>
      <c r="AZ190">
        <v>4.1686330029888694</v>
      </c>
      <c r="BA190">
        <v>8.7586831772878355</v>
      </c>
      <c r="BB190">
        <v>2.4090530408219979</v>
      </c>
      <c r="BC190">
        <v>3.4912887261880021</v>
      </c>
      <c r="BD190">
        <v>5.8758024367877004</v>
      </c>
      <c r="BE190">
        <v>5.69819959165992</v>
      </c>
      <c r="BF190">
        <v>4.0271599157106026</v>
      </c>
      <c r="BG190">
        <v>2.6265269992915141</v>
      </c>
      <c r="BH190">
        <v>0.13749205846150431</v>
      </c>
      <c r="BI190">
        <v>0.73973402530003285</v>
      </c>
      <c r="BJ190">
        <v>0.87558591875987823</v>
      </c>
      <c r="BK190">
        <v>0.76157835939994412</v>
      </c>
      <c r="BL190">
        <v>-0.3550838210212453</v>
      </c>
      <c r="BM190">
        <v>-1.550275408037604</v>
      </c>
      <c r="BN190">
        <v>1.6307033730189791</v>
      </c>
      <c r="BO190">
        <v>2.859651288347111</v>
      </c>
      <c r="BP190">
        <v>1.4864135527703759</v>
      </c>
      <c r="BQ190">
        <v>0.69322555100453787</v>
      </c>
    </row>
    <row r="191" spans="1:69" x14ac:dyDescent="0.2">
      <c r="A191" t="s">
        <v>937</v>
      </c>
      <c r="B191" t="s">
        <v>938</v>
      </c>
      <c r="C191" t="s">
        <v>566</v>
      </c>
      <c r="D191" t="s">
        <v>567</v>
      </c>
      <c r="E191">
        <v>8.6644591627191012</v>
      </c>
      <c r="F191">
        <v>5.9167089883637543</v>
      </c>
      <c r="G191">
        <v>6.6410932635974937</v>
      </c>
      <c r="H191">
        <v>6.070143884285927</v>
      </c>
      <c r="I191">
        <v>9.792284866634839</v>
      </c>
      <c r="J191">
        <v>16.38996138944238</v>
      </c>
      <c r="K191">
        <v>8.8406037492220868</v>
      </c>
      <c r="L191">
        <v>9.7836025606341366</v>
      </c>
      <c r="M191">
        <v>19.086618545438039</v>
      </c>
      <c r="N191">
        <v>6.2361580607806122</v>
      </c>
      <c r="O191">
        <v>5.0252359007242449</v>
      </c>
      <c r="P191">
        <v>6.7906393649541474</v>
      </c>
      <c r="Q191">
        <v>7.2197221677054513</v>
      </c>
      <c r="R191">
        <v>9.4890510950339806</v>
      </c>
      <c r="S191">
        <v>16.89166666657032</v>
      </c>
      <c r="T191">
        <v>23.61873529633262</v>
      </c>
      <c r="U191">
        <v>33.483275663456638</v>
      </c>
      <c r="V191">
        <v>38.054091419679303</v>
      </c>
      <c r="W191">
        <v>57.84878262515052</v>
      </c>
      <c r="X191">
        <v>66.694422966487636</v>
      </c>
      <c r="Y191">
        <v>59.145071244491383</v>
      </c>
      <c r="Z191">
        <v>75.433268757606442</v>
      </c>
      <c r="AA191">
        <v>64.448158538792853</v>
      </c>
      <c r="AB191">
        <v>111.1506352091574</v>
      </c>
      <c r="AC191">
        <v>110.2085195625433</v>
      </c>
      <c r="AD191">
        <v>163.39950524368751</v>
      </c>
      <c r="AE191">
        <v>77.921025547359477</v>
      </c>
      <c r="AF191">
        <v>85.822306238184552</v>
      </c>
      <c r="AG191">
        <v>667.01932858596149</v>
      </c>
      <c r="AH191">
        <v>3398.679010053324</v>
      </c>
      <c r="AI191">
        <v>7481.663611245257</v>
      </c>
      <c r="AJ191">
        <v>409.53016662202282</v>
      </c>
      <c r="AK191">
        <v>73.528294244264146</v>
      </c>
      <c r="AL191">
        <v>48.579986446888491</v>
      </c>
      <c r="AM191">
        <v>23.73690505650459</v>
      </c>
      <c r="AN191">
        <v>11.128702970708851</v>
      </c>
      <c r="AO191">
        <v>11.537942411517729</v>
      </c>
      <c r="AP191">
        <v>8.5621894895365305</v>
      </c>
      <c r="AQ191">
        <v>7.2478217521346897</v>
      </c>
      <c r="AR191">
        <v>3.4696599629301899</v>
      </c>
      <c r="AS191">
        <v>3.7573383334447441</v>
      </c>
      <c r="AT191">
        <v>1.9770987850205319</v>
      </c>
      <c r="AU191">
        <v>0.1931350038537219</v>
      </c>
      <c r="AV191">
        <v>2.2593775336307229</v>
      </c>
      <c r="AW191">
        <v>3.6624732009223342</v>
      </c>
      <c r="AX191">
        <v>1.616301938625438</v>
      </c>
      <c r="AY191">
        <v>2.0022580124881859</v>
      </c>
      <c r="AZ191">
        <v>1.7799864468037181</v>
      </c>
      <c r="BA191">
        <v>5.7858759820675534</v>
      </c>
      <c r="BB191">
        <v>2.9362315359669968</v>
      </c>
      <c r="BC191">
        <v>1.5283205973290099</v>
      </c>
      <c r="BD191">
        <v>3.3693109533385308</v>
      </c>
      <c r="BE191">
        <v>3.6112129494016321</v>
      </c>
      <c r="BF191">
        <v>2.7678966608200191</v>
      </c>
      <c r="BG191">
        <v>3.4119457980746462</v>
      </c>
      <c r="BH191">
        <v>3.398091947463076</v>
      </c>
      <c r="BI191">
        <v>3.5571766355627892</v>
      </c>
      <c r="BJ191">
        <v>2.9949004580944281</v>
      </c>
      <c r="BK191">
        <v>1.509154230247419</v>
      </c>
      <c r="BL191">
        <v>2.2521219135802699</v>
      </c>
      <c r="BM191">
        <v>2.0024120575929181</v>
      </c>
      <c r="BN191">
        <v>4.2716638153679778</v>
      </c>
      <c r="BO191">
        <v>8.3337063009623087</v>
      </c>
      <c r="BP191">
        <v>6.4556134836958616</v>
      </c>
      <c r="BQ191">
        <v>2.0077073941271202</v>
      </c>
    </row>
    <row r="192" spans="1:69" x14ac:dyDescent="0.2">
      <c r="A192" t="s">
        <v>939</v>
      </c>
      <c r="B192" t="s">
        <v>940</v>
      </c>
      <c r="C192" t="s">
        <v>566</v>
      </c>
      <c r="D192" t="s">
        <v>567</v>
      </c>
      <c r="E192">
        <v>4.1548217798216136</v>
      </c>
      <c r="F192">
        <v>1.59563300452722</v>
      </c>
      <c r="G192">
        <v>5.7966522010137602</v>
      </c>
      <c r="H192">
        <v>5.625549370088236</v>
      </c>
      <c r="I192">
        <v>8.183079057003301</v>
      </c>
      <c r="J192">
        <v>2.5641025642844859</v>
      </c>
      <c r="K192">
        <v>5.3999999996807464</v>
      </c>
      <c r="L192">
        <v>6.2539531939773401</v>
      </c>
      <c r="M192">
        <v>2.3588064589059439</v>
      </c>
      <c r="N192">
        <v>1.955510322853842</v>
      </c>
      <c r="O192">
        <v>14.381461675732821</v>
      </c>
      <c r="P192">
        <v>21.403343536614301</v>
      </c>
      <c r="Q192">
        <v>8.2040341349883388</v>
      </c>
      <c r="R192">
        <v>16.580032263846402</v>
      </c>
      <c r="S192">
        <v>34.163591635916482</v>
      </c>
      <c r="T192">
        <v>6.761402704560771</v>
      </c>
      <c r="U192">
        <v>9.1992271361101121</v>
      </c>
      <c r="V192">
        <v>9.8987515973656564</v>
      </c>
      <c r="W192">
        <v>7.3345259391769204</v>
      </c>
      <c r="X192">
        <v>17.53333333275015</v>
      </c>
      <c r="Y192">
        <v>18.20051049385085</v>
      </c>
      <c r="Z192">
        <v>13.082598524167571</v>
      </c>
      <c r="AA192">
        <v>10.22172713768915</v>
      </c>
      <c r="AB192">
        <v>10.029356562048131</v>
      </c>
      <c r="AC192">
        <v>50.338975637449757</v>
      </c>
      <c r="AD192">
        <v>23.1031071803888</v>
      </c>
      <c r="AE192">
        <v>1.148137776533384</v>
      </c>
      <c r="AF192">
        <v>4.0697674418602396</v>
      </c>
      <c r="AG192">
        <v>13.86006916733189</v>
      </c>
      <c r="AH192">
        <v>12.24299065420551</v>
      </c>
      <c r="AI192">
        <v>12.177352206494639</v>
      </c>
      <c r="AJ192">
        <v>19.261458526628161</v>
      </c>
      <c r="AK192">
        <v>8.6510035786526451</v>
      </c>
      <c r="AL192">
        <v>6.7163110410997326</v>
      </c>
      <c r="AM192">
        <v>10.386473429951749</v>
      </c>
      <c r="AN192">
        <v>6.8319961098953357</v>
      </c>
      <c r="AO192">
        <v>7.4761037778790991</v>
      </c>
      <c r="AP192">
        <v>5.590259396506009</v>
      </c>
      <c r="AQ192">
        <v>9.2349343226712115</v>
      </c>
      <c r="AR192">
        <v>5.9390490178080819</v>
      </c>
      <c r="AS192">
        <v>3.9771250324927969</v>
      </c>
      <c r="AT192">
        <v>5.3455019556714189</v>
      </c>
      <c r="AU192">
        <v>2.722772277227651</v>
      </c>
      <c r="AV192">
        <v>2.2891566265060712</v>
      </c>
      <c r="AW192">
        <v>4.8292108362779507</v>
      </c>
      <c r="AX192">
        <v>6.5168539325843327</v>
      </c>
      <c r="AY192">
        <v>5.485232067510502</v>
      </c>
      <c r="AZ192">
        <v>2.9000000000000279</v>
      </c>
      <c r="BA192">
        <v>8.2604470359572488</v>
      </c>
      <c r="BB192">
        <v>4.2190305206462799</v>
      </c>
      <c r="BC192">
        <v>3.7898363479759078</v>
      </c>
      <c r="BD192">
        <v>4.7184170471842002</v>
      </c>
      <c r="BE192">
        <v>3.0269639112479632</v>
      </c>
      <c r="BF192">
        <v>2.582687661417947</v>
      </c>
      <c r="BG192">
        <v>3.5978234386421111</v>
      </c>
      <c r="BH192">
        <v>0.67419253684540836</v>
      </c>
      <c r="BI192">
        <v>1.2536988008098171</v>
      </c>
      <c r="BJ192">
        <v>2.853187725909474</v>
      </c>
      <c r="BK192">
        <v>5.3093466162770673</v>
      </c>
      <c r="BL192">
        <v>2.392065344224044</v>
      </c>
      <c r="BM192">
        <v>2.3931623931624029</v>
      </c>
      <c r="BN192">
        <v>3.927180221003324</v>
      </c>
      <c r="BO192">
        <v>5.821158112139547</v>
      </c>
      <c r="BP192">
        <v>5.9780251554140929</v>
      </c>
      <c r="BQ192">
        <v>3.21260487006347</v>
      </c>
    </row>
    <row r="193" spans="1:69" x14ac:dyDescent="0.2">
      <c r="A193" t="s">
        <v>941</v>
      </c>
      <c r="B193" t="s">
        <v>942</v>
      </c>
      <c r="C193" t="s">
        <v>566</v>
      </c>
      <c r="D193" t="s">
        <v>567</v>
      </c>
      <c r="AU193">
        <v>-1.301236174365624</v>
      </c>
      <c r="AV193">
        <v>0.92287409360582406</v>
      </c>
      <c r="AW193">
        <v>4.9640757674721723</v>
      </c>
      <c r="AX193">
        <v>3.9514623522090968</v>
      </c>
      <c r="AY193">
        <v>4.4298114337025423</v>
      </c>
      <c r="AZ193">
        <v>3.2387503582688071</v>
      </c>
      <c r="BA193">
        <v>11.9655746807329</v>
      </c>
      <c r="BB193">
        <v>1.4381353830895289</v>
      </c>
      <c r="BC193">
        <v>1.4421901735516871</v>
      </c>
      <c r="BD193">
        <v>4.6746987951807002</v>
      </c>
      <c r="BE193">
        <v>3.6141804788213809</v>
      </c>
      <c r="BF193">
        <v>3.3548100422128702</v>
      </c>
      <c r="BG193">
        <v>4.19174548581256</v>
      </c>
      <c r="BH193">
        <v>0.94904064369708141</v>
      </c>
      <c r="BI193">
        <v>-1.0423053341507409</v>
      </c>
      <c r="BJ193">
        <v>1.4179881966691961</v>
      </c>
      <c r="BK193">
        <v>2.109704641350175</v>
      </c>
      <c r="BL193">
        <v>0.26737967914443989</v>
      </c>
      <c r="BM193">
        <v>0.2181818181818328</v>
      </c>
      <c r="BN193">
        <v>2.6124818577648048</v>
      </c>
      <c r="BO193">
        <v>12.35266383781242</v>
      </c>
      <c r="BP193">
        <v>12.819974821653361</v>
      </c>
      <c r="BQ193">
        <v>2.2317277292170381</v>
      </c>
    </row>
    <row r="194" spans="1:69" x14ac:dyDescent="0.2">
      <c r="A194" t="s">
        <v>943</v>
      </c>
      <c r="B194" t="s">
        <v>944</v>
      </c>
      <c r="C194" t="s">
        <v>566</v>
      </c>
      <c r="D194" t="s">
        <v>567</v>
      </c>
      <c r="Q194">
        <v>6.0749999995151116</v>
      </c>
      <c r="R194">
        <v>8.3431534294721743</v>
      </c>
      <c r="S194">
        <v>23.167283010324759</v>
      </c>
      <c r="T194">
        <v>10.490992582377251</v>
      </c>
      <c r="U194">
        <v>7.6566496162451179</v>
      </c>
      <c r="V194">
        <v>4.5285820346222723</v>
      </c>
      <c r="W194">
        <v>5.7999999989995858</v>
      </c>
      <c r="X194">
        <v>5.7655954631934803</v>
      </c>
      <c r="Y194">
        <v>12.06434316364594</v>
      </c>
      <c r="Z194">
        <v>8.0542264761410554</v>
      </c>
      <c r="AA194">
        <v>5.535055350553483</v>
      </c>
      <c r="AB194">
        <v>7.9020979013986299</v>
      </c>
      <c r="AC194">
        <v>7.4206092035478619</v>
      </c>
      <c r="AD194">
        <v>3.7104072398190859</v>
      </c>
      <c r="AE194">
        <v>5.4537521815008407</v>
      </c>
      <c r="AF194">
        <v>3.3374706936972052</v>
      </c>
      <c r="AG194">
        <v>5.4450820766046357</v>
      </c>
      <c r="AH194">
        <v>4.4804455132266057</v>
      </c>
      <c r="AI194">
        <v>6.9533615990307043</v>
      </c>
      <c r="AJ194">
        <v>6.9656812776075281</v>
      </c>
      <c r="AK194">
        <v>4.3096145700974811</v>
      </c>
      <c r="AL194">
        <v>4.9741143031164574</v>
      </c>
      <c r="AM194">
        <v>2.8527221738713409</v>
      </c>
      <c r="AN194">
        <v>17.280932681459038</v>
      </c>
      <c r="AO194">
        <v>11.62417829084481</v>
      </c>
      <c r="AP194">
        <v>3.9643780522840908</v>
      </c>
      <c r="AQ194">
        <v>13.57419176568089</v>
      </c>
      <c r="AR194">
        <v>14.932181740770099</v>
      </c>
      <c r="AS194">
        <v>15.595893310753519</v>
      </c>
      <c r="AT194">
        <v>9.2981733278396828</v>
      </c>
      <c r="AU194">
        <v>11.79944709726063</v>
      </c>
      <c r="AV194">
        <v>14.709077966355689</v>
      </c>
      <c r="AW194">
        <v>2.1589313126694551</v>
      </c>
      <c r="AX194">
        <v>1.7808043992582649</v>
      </c>
      <c r="AY194">
        <v>2.368462384168295</v>
      </c>
      <c r="AZ194">
        <v>0.9113504556752402</v>
      </c>
      <c r="BA194">
        <v>10.76141823268266</v>
      </c>
      <c r="BB194">
        <v>6.918325326012237</v>
      </c>
      <c r="BC194">
        <v>6.0136089356785636</v>
      </c>
      <c r="BD194">
        <v>4.4408340102897101</v>
      </c>
      <c r="BE194">
        <v>4.5372050816697191</v>
      </c>
      <c r="BF194">
        <v>4.9603174603175022</v>
      </c>
      <c r="BG194">
        <v>5.2221172022684081</v>
      </c>
      <c r="BH194">
        <v>5.9959577812710743</v>
      </c>
      <c r="BI194">
        <v>6.6737288135592951</v>
      </c>
      <c r="BJ194">
        <v>5.4220456802383357</v>
      </c>
      <c r="BK194">
        <v>4.374489214531625</v>
      </c>
      <c r="BL194">
        <v>3.9286729093959729</v>
      </c>
      <c r="BM194">
        <v>4.8716739856555469</v>
      </c>
      <c r="BN194">
        <v>4.4835901404239822</v>
      </c>
      <c r="BO194">
        <v>5.2532392221524056</v>
      </c>
      <c r="BP194">
        <v>2.298699912967908</v>
      </c>
      <c r="BQ194">
        <v>0.60240392110791674</v>
      </c>
    </row>
    <row r="195" spans="1:69" x14ac:dyDescent="0.2">
      <c r="A195" t="s">
        <v>945</v>
      </c>
      <c r="B195" t="s">
        <v>946</v>
      </c>
      <c r="C195" t="s">
        <v>566</v>
      </c>
      <c r="D195" t="s">
        <v>567</v>
      </c>
      <c r="P195">
        <v>1.0999999990002189</v>
      </c>
      <c r="Q195">
        <v>-9.8911967360122796E-2</v>
      </c>
      <c r="R195">
        <v>2.4752475247522598</v>
      </c>
      <c r="S195">
        <v>7.053140095652342</v>
      </c>
      <c r="T195">
        <v>2.2563176895509409</v>
      </c>
      <c r="U195">
        <v>4.4130626655288863</v>
      </c>
      <c r="V195">
        <v>4.9027895182156263</v>
      </c>
      <c r="W195">
        <v>8.1012658227846472</v>
      </c>
      <c r="X195">
        <v>7.0257611241217983</v>
      </c>
      <c r="Y195">
        <v>9.6827133479213234</v>
      </c>
      <c r="Z195">
        <v>19.127182044887739</v>
      </c>
      <c r="AA195">
        <v>103.5587188612099</v>
      </c>
      <c r="AB195">
        <v>25.534759358289008</v>
      </c>
      <c r="AC195">
        <v>15.40099942655816</v>
      </c>
      <c r="AD195">
        <v>11.52126073684957</v>
      </c>
      <c r="AE195">
        <v>16.54996817313808</v>
      </c>
      <c r="AF195">
        <v>26.379027853632412</v>
      </c>
      <c r="AG195">
        <v>58.720829732065312</v>
      </c>
      <c r="AH195">
        <v>244.5509329848264</v>
      </c>
      <c r="AI195">
        <v>567.87880066619095</v>
      </c>
      <c r="AJ195">
        <v>76.769499208734686</v>
      </c>
      <c r="AK195">
        <v>46.098562103743063</v>
      </c>
      <c r="AL195">
        <v>36.964166612071779</v>
      </c>
      <c r="AM195">
        <v>32.991276609352283</v>
      </c>
      <c r="AN195">
        <v>27.951388563303968</v>
      </c>
      <c r="AO195">
        <v>19.79496691967066</v>
      </c>
      <c r="AP195">
        <v>14.913158614959981</v>
      </c>
      <c r="AQ195">
        <v>11.597855425723591</v>
      </c>
      <c r="AR195">
        <v>7.1540729117985302</v>
      </c>
      <c r="AS195">
        <v>9.900175388430652</v>
      </c>
      <c r="AT195">
        <v>5.4083354556614953</v>
      </c>
      <c r="AU195">
        <v>1.9052821504805419</v>
      </c>
      <c r="AV195">
        <v>0.68270137578763213</v>
      </c>
      <c r="AW195">
        <v>3.3826468188469909</v>
      </c>
      <c r="AX195">
        <v>2.183798723902509</v>
      </c>
      <c r="AY195">
        <v>1.284693943664164</v>
      </c>
      <c r="AZ195">
        <v>2.4587431238538988</v>
      </c>
      <c r="BA195">
        <v>4.1649719352477872</v>
      </c>
      <c r="BB195">
        <v>3.7953924248339921</v>
      </c>
      <c r="BC195">
        <v>2.5806937025054779</v>
      </c>
      <c r="BD195">
        <v>4.2394014962593207</v>
      </c>
      <c r="BE195">
        <v>3.560371517027928</v>
      </c>
      <c r="BF195">
        <v>0.99198260633233504</v>
      </c>
      <c r="BG195">
        <v>5.3821313239980212E-2</v>
      </c>
      <c r="BH195">
        <v>-0.8741258741258624</v>
      </c>
      <c r="BI195">
        <v>-0.66476733143396205</v>
      </c>
      <c r="BJ195">
        <v>2.075935536738593</v>
      </c>
      <c r="BK195">
        <v>1.8129515654268851</v>
      </c>
      <c r="BL195">
        <v>2.2274788093829141</v>
      </c>
      <c r="BM195">
        <v>3.37446972618589</v>
      </c>
      <c r="BN195">
        <v>5.0550270471927208</v>
      </c>
      <c r="BO195">
        <v>14.42945075757577</v>
      </c>
      <c r="BP195">
        <v>11.528912796110481</v>
      </c>
      <c r="BQ195">
        <v>3.7906089763019661</v>
      </c>
    </row>
    <row r="196" spans="1:69" x14ac:dyDescent="0.2">
      <c r="A196" t="s">
        <v>947</v>
      </c>
      <c r="B196" t="s">
        <v>948</v>
      </c>
      <c r="C196" t="s">
        <v>566</v>
      </c>
      <c r="D196" t="s">
        <v>567</v>
      </c>
    </row>
    <row r="197" spans="1:69" x14ac:dyDescent="0.2">
      <c r="A197" t="s">
        <v>949</v>
      </c>
      <c r="B197" t="s">
        <v>950</v>
      </c>
      <c r="C197" t="s">
        <v>566</v>
      </c>
      <c r="D197" t="s">
        <v>567</v>
      </c>
    </row>
    <row r="198" spans="1:69" x14ac:dyDescent="0.2">
      <c r="A198" t="s">
        <v>951</v>
      </c>
      <c r="B198" t="s">
        <v>952</v>
      </c>
      <c r="C198" t="s">
        <v>566</v>
      </c>
      <c r="D198" t="s">
        <v>567</v>
      </c>
    </row>
    <row r="199" spans="1:69" x14ac:dyDescent="0.2">
      <c r="A199" t="s">
        <v>953</v>
      </c>
      <c r="B199" t="s">
        <v>954</v>
      </c>
      <c r="C199" t="s">
        <v>566</v>
      </c>
      <c r="D199" t="s">
        <v>567</v>
      </c>
      <c r="E199">
        <v>3.0465927783269962</v>
      </c>
      <c r="F199">
        <v>1.548996969898716</v>
      </c>
      <c r="G199">
        <v>2.6620641793476332</v>
      </c>
      <c r="H199">
        <v>2.021582727597893</v>
      </c>
      <c r="I199">
        <v>3.444898482227678</v>
      </c>
      <c r="J199">
        <v>3.4249277774556619</v>
      </c>
      <c r="K199">
        <v>5.0392672185818306</v>
      </c>
      <c r="L199">
        <v>5.5264760075309232</v>
      </c>
      <c r="M199">
        <v>6.0813617114861538</v>
      </c>
      <c r="N199">
        <v>8.7827710555411969</v>
      </c>
      <c r="O199">
        <v>6.3801444900167326</v>
      </c>
      <c r="P199">
        <v>11.946898365405611</v>
      </c>
      <c r="Q199">
        <v>10.66335597594766</v>
      </c>
      <c r="R199">
        <v>12.97460852393332</v>
      </c>
      <c r="S199">
        <v>25.082777858952721</v>
      </c>
      <c r="T199">
        <v>15.271685751848331</v>
      </c>
      <c r="U199">
        <v>21.14190480319553</v>
      </c>
      <c r="V199">
        <v>31.01674909888068</v>
      </c>
      <c r="W199">
        <v>21.038772359938211</v>
      </c>
      <c r="X199">
        <v>21.899224806201541</v>
      </c>
      <c r="Y199">
        <v>15.86748038360944</v>
      </c>
      <c r="Z199">
        <v>19.040410746691482</v>
      </c>
      <c r="AA199">
        <v>21.679283727709471</v>
      </c>
      <c r="AB199">
        <v>24.00276238029172</v>
      </c>
      <c r="AC199">
        <v>28.384638889710281</v>
      </c>
      <c r="AD199">
        <v>19.461410007869571</v>
      </c>
      <c r="AE199">
        <v>12.33133348972186</v>
      </c>
      <c r="AF199">
        <v>9.6348318624575349</v>
      </c>
      <c r="AG199">
        <v>10.101632115226611</v>
      </c>
      <c r="AH199">
        <v>12.686303645614871</v>
      </c>
      <c r="AI199">
        <v>13.63057056930745</v>
      </c>
      <c r="AJ199">
        <v>11.849484177367479</v>
      </c>
      <c r="AK199">
        <v>9.5592603317750839</v>
      </c>
      <c r="AL199">
        <v>6.7837799466540671</v>
      </c>
      <c r="AM199">
        <v>5.4204401924162582</v>
      </c>
      <c r="AN199">
        <v>4.2228161409948619</v>
      </c>
      <c r="AO199">
        <v>3.0689773250978871</v>
      </c>
      <c r="AP199">
        <v>2.336862983141164</v>
      </c>
      <c r="AQ199">
        <v>2.5727522590912968</v>
      </c>
      <c r="AR199">
        <v>2.3400949031216949</v>
      </c>
      <c r="AS199">
        <v>2.853030392871569</v>
      </c>
      <c r="AT199">
        <v>4.3699033055179299</v>
      </c>
      <c r="AU199">
        <v>3.600346582909141</v>
      </c>
      <c r="AV199">
        <v>3.2189909068289508</v>
      </c>
      <c r="AW199">
        <v>2.3653620409730189</v>
      </c>
      <c r="AX199">
        <v>2.2771639488783371</v>
      </c>
      <c r="AY199">
        <v>3.1076654587105002</v>
      </c>
      <c r="AZ199">
        <v>2.4539652813874309</v>
      </c>
      <c r="BA199">
        <v>2.58850657657959</v>
      </c>
      <c r="BB199">
        <v>-0.83553002150415667</v>
      </c>
      <c r="BC199">
        <v>1.4025728989536921</v>
      </c>
      <c r="BD199">
        <v>3.653011004307241</v>
      </c>
      <c r="BE199">
        <v>2.773338540515863</v>
      </c>
      <c r="BF199">
        <v>0.27441666666666309</v>
      </c>
      <c r="BG199">
        <v>-0.2781533674674283</v>
      </c>
      <c r="BH199">
        <v>0.48793862390471959</v>
      </c>
      <c r="BI199">
        <v>0.60739707464171855</v>
      </c>
      <c r="BJ199">
        <v>1.368614116434723</v>
      </c>
      <c r="BK199">
        <v>0.99371568346832595</v>
      </c>
      <c r="BL199">
        <v>0.33817841004603361</v>
      </c>
      <c r="BM199">
        <v>-1.243832995753053E-2</v>
      </c>
      <c r="BN199">
        <v>1.265657190690439</v>
      </c>
      <c r="BO199">
        <v>7.8326912423332313</v>
      </c>
      <c r="BP199">
        <v>4.3112819189867233</v>
      </c>
      <c r="BQ199">
        <v>2.416131877918839</v>
      </c>
    </row>
    <row r="200" spans="1:69" x14ac:dyDescent="0.2">
      <c r="A200" t="s">
        <v>955</v>
      </c>
      <c r="B200" t="s">
        <v>956</v>
      </c>
      <c r="C200" t="s">
        <v>566</v>
      </c>
      <c r="D200" t="s">
        <v>567</v>
      </c>
      <c r="E200">
        <v>8.18181818181802</v>
      </c>
      <c r="F200">
        <v>18.487394957983231</v>
      </c>
      <c r="G200">
        <v>1.4184397163120761</v>
      </c>
      <c r="H200">
        <v>2.0979020979021059</v>
      </c>
      <c r="I200">
        <v>1.369863013698648</v>
      </c>
      <c r="J200">
        <v>3.8592981578051981</v>
      </c>
      <c r="K200">
        <v>2.873194221603256</v>
      </c>
      <c r="L200">
        <v>1.3652675922190529</v>
      </c>
      <c r="M200">
        <v>0.70807357785436553</v>
      </c>
      <c r="N200">
        <v>2.2468475357471651</v>
      </c>
      <c r="O200">
        <v>-0.85955602100690864</v>
      </c>
      <c r="P200">
        <v>4.9532569364098658</v>
      </c>
      <c r="Q200">
        <v>9.1803749730368533</v>
      </c>
      <c r="R200">
        <v>12.796894532602041</v>
      </c>
      <c r="S200">
        <v>25.233317779107502</v>
      </c>
      <c r="T200">
        <v>6.6930600836674774</v>
      </c>
      <c r="U200">
        <v>4.4746147466449839</v>
      </c>
      <c r="V200">
        <v>9.359852916628375</v>
      </c>
      <c r="W200">
        <v>10.66024759291814</v>
      </c>
      <c r="X200">
        <v>28.161038602443611</v>
      </c>
      <c r="Y200">
        <v>22.447330136217669</v>
      </c>
      <c r="Z200">
        <v>12.974697469819301</v>
      </c>
      <c r="AA200">
        <v>5.1200654371318786</v>
      </c>
      <c r="AB200">
        <v>13.43375556316307</v>
      </c>
      <c r="AC200">
        <v>20.311462546025481</v>
      </c>
      <c r="AD200">
        <v>25.210716435881821</v>
      </c>
      <c r="AE200">
        <v>31.74259726729986</v>
      </c>
      <c r="AF200">
        <v>21.810274035098299</v>
      </c>
      <c r="AG200">
        <v>22.594257178526799</v>
      </c>
      <c r="AH200">
        <v>26.42212672355863</v>
      </c>
      <c r="AI200">
        <v>37.259956179920138</v>
      </c>
      <c r="AJ200">
        <v>24.225352112676308</v>
      </c>
      <c r="AK200">
        <v>15.192743764172031</v>
      </c>
      <c r="AL200">
        <v>18.208661417322791</v>
      </c>
      <c r="AM200">
        <v>20.5661948376355</v>
      </c>
      <c r="AN200">
        <v>13.42541436464065</v>
      </c>
      <c r="AO200">
        <v>9.799683390160828</v>
      </c>
      <c r="AP200">
        <v>6.9495660853411758</v>
      </c>
      <c r="AQ200">
        <v>11.553268435583909</v>
      </c>
      <c r="AR200">
        <v>6.7522658610272481</v>
      </c>
      <c r="AS200">
        <v>8.9821597675002245</v>
      </c>
      <c r="AT200">
        <v>7.2680602858482528</v>
      </c>
      <c r="AU200">
        <v>10.51024208566119</v>
      </c>
      <c r="AV200">
        <v>14.236797049914269</v>
      </c>
      <c r="AW200">
        <v>4.3232649296749113</v>
      </c>
      <c r="AX200">
        <v>6.8073820311637698</v>
      </c>
      <c r="AY200">
        <v>9.589349411292293</v>
      </c>
      <c r="AZ200">
        <v>8.1304741769857714</v>
      </c>
      <c r="BA200">
        <v>10.154784648902289</v>
      </c>
      <c r="BB200">
        <v>2.5919467343056679</v>
      </c>
      <c r="BC200">
        <v>4.651162790697648</v>
      </c>
      <c r="BD200">
        <v>8.2539682539682993</v>
      </c>
      <c r="BE200">
        <v>3.6759189797449561</v>
      </c>
      <c r="BF200">
        <v>2.683857387185824</v>
      </c>
      <c r="BG200">
        <v>5.0288276745676619</v>
      </c>
      <c r="BH200">
        <v>3.1290027447392541</v>
      </c>
      <c r="BI200">
        <v>4.0868228057724147</v>
      </c>
      <c r="BJ200">
        <v>3.602477413489428</v>
      </c>
      <c r="BK200">
        <v>3.9756101574069391</v>
      </c>
      <c r="BL200">
        <v>2.7570972756277472</v>
      </c>
      <c r="BM200">
        <v>1.7675159235669831</v>
      </c>
      <c r="BN200">
        <v>4.7879831012359988</v>
      </c>
      <c r="BO200">
        <v>9.7655666716440219</v>
      </c>
      <c r="BP200">
        <v>4.6320228540335568</v>
      </c>
      <c r="BQ200">
        <v>3.8354027172853251</v>
      </c>
    </row>
    <row r="201" spans="1:69" x14ac:dyDescent="0.2">
      <c r="A201" t="s">
        <v>957</v>
      </c>
      <c r="B201" t="s">
        <v>958</v>
      </c>
      <c r="C201" t="s">
        <v>566</v>
      </c>
      <c r="D201" t="s">
        <v>567</v>
      </c>
      <c r="AP201">
        <v>7.0870059120570881</v>
      </c>
      <c r="AQ201">
        <v>5.5796450583826767</v>
      </c>
      <c r="AR201">
        <v>5.5443918036874678</v>
      </c>
      <c r="AS201">
        <v>2.7981989243575769</v>
      </c>
      <c r="AT201">
        <v>1.222784758788984</v>
      </c>
      <c r="AU201">
        <v>5.7095158597662587</v>
      </c>
      <c r="AV201">
        <v>4.4030322173088798</v>
      </c>
      <c r="AW201">
        <v>3.0041749863859328</v>
      </c>
      <c r="AX201">
        <v>4.1072507071593103</v>
      </c>
      <c r="AY201">
        <v>3.842341256247821</v>
      </c>
      <c r="AZ201">
        <v>1.859743793511109</v>
      </c>
      <c r="BA201">
        <v>9.8899978869184917</v>
      </c>
      <c r="BB201">
        <v>2.7539348508315089</v>
      </c>
      <c r="BC201">
        <v>3.7491572759709602</v>
      </c>
      <c r="BD201">
        <v>2.8772435849594</v>
      </c>
      <c r="BE201">
        <v>2.7790876828249229</v>
      </c>
      <c r="BF201">
        <v>1.724399336269308</v>
      </c>
      <c r="BG201">
        <v>1.7329851003744721</v>
      </c>
      <c r="BH201">
        <v>1.431611458104765</v>
      </c>
      <c r="BI201">
        <v>-0.21910660490731559</v>
      </c>
      <c r="BJ201">
        <v>0.21257093422888099</v>
      </c>
      <c r="BK201">
        <v>-0.19510777373073471</v>
      </c>
      <c r="BL201">
        <v>1.580183336394551</v>
      </c>
      <c r="BM201">
        <v>-0.73533200109219066</v>
      </c>
      <c r="BN201">
        <v>1.237481028313685</v>
      </c>
      <c r="BO201">
        <v>3.7412239185207721</v>
      </c>
      <c r="BP201">
        <v>5.8711017767898763</v>
      </c>
      <c r="BQ201">
        <v>53.669145830378227</v>
      </c>
    </row>
    <row r="202" spans="1:69" x14ac:dyDescent="0.2">
      <c r="A202" t="s">
        <v>959</v>
      </c>
      <c r="B202" t="s">
        <v>960</v>
      </c>
      <c r="C202" t="s">
        <v>566</v>
      </c>
      <c r="D202" t="s">
        <v>567</v>
      </c>
    </row>
    <row r="203" spans="1:69" x14ac:dyDescent="0.2">
      <c r="A203" t="s">
        <v>961</v>
      </c>
      <c r="B203" t="s">
        <v>962</v>
      </c>
      <c r="C203" t="s">
        <v>566</v>
      </c>
      <c r="D203" t="s">
        <v>567</v>
      </c>
    </row>
    <row r="204" spans="1:69" x14ac:dyDescent="0.2">
      <c r="A204" t="s">
        <v>963</v>
      </c>
      <c r="B204" t="s">
        <v>964</v>
      </c>
      <c r="C204" t="s">
        <v>566</v>
      </c>
      <c r="D204" t="s">
        <v>567</v>
      </c>
    </row>
    <row r="205" spans="1:69" x14ac:dyDescent="0.2">
      <c r="A205" t="s">
        <v>965</v>
      </c>
      <c r="B205" t="s">
        <v>966</v>
      </c>
      <c r="C205" t="s">
        <v>566</v>
      </c>
      <c r="D205" t="s">
        <v>567</v>
      </c>
      <c r="Y205">
        <v>6.7999999990002227</v>
      </c>
      <c r="Z205">
        <v>8.5205992510161987</v>
      </c>
      <c r="AA205">
        <v>5.6999999999997923</v>
      </c>
      <c r="AB205">
        <v>2.7436140009461658</v>
      </c>
      <c r="AC205">
        <v>1.104972375700678</v>
      </c>
      <c r="AD205">
        <v>1.9125683069392541</v>
      </c>
      <c r="AE205">
        <v>0.75757575757570883</v>
      </c>
      <c r="AF205">
        <v>2.6852846401718971</v>
      </c>
      <c r="AG205">
        <v>4.6025104602508531</v>
      </c>
      <c r="AH205">
        <v>3.300000000000153</v>
      </c>
      <c r="AI205">
        <v>3.0009680542110968</v>
      </c>
      <c r="AJ205">
        <v>4.4172932330825452</v>
      </c>
      <c r="AK205">
        <v>3.0603060306031118</v>
      </c>
      <c r="AL205">
        <v>-0.87336244541480035</v>
      </c>
      <c r="AM205">
        <v>1.32158590308376</v>
      </c>
      <c r="AN205">
        <v>2.9565217391303009</v>
      </c>
      <c r="AO205">
        <v>4.9045346062053241</v>
      </c>
      <c r="AP205">
        <v>4.8344898191332204</v>
      </c>
      <c r="AQ205">
        <v>2.9513888888889048</v>
      </c>
      <c r="AR205">
        <v>2.1817032040472251</v>
      </c>
      <c r="AS205">
        <v>1.6503352243423191</v>
      </c>
      <c r="AT205">
        <v>1.4713343480468299</v>
      </c>
      <c r="AU205">
        <v>0.2399999999999517</v>
      </c>
      <c r="AV205">
        <v>2.2645650438946872</v>
      </c>
      <c r="AW205">
        <v>6.7993366500827852</v>
      </c>
      <c r="AX205">
        <v>8.8143953233468295</v>
      </c>
      <c r="AY205">
        <v>11.83580961974312</v>
      </c>
      <c r="AZ205">
        <v>13.758162575996421</v>
      </c>
      <c r="BA205">
        <v>15.05014515703332</v>
      </c>
      <c r="BB205">
        <v>-4.8632780162256468</v>
      </c>
      <c r="BC205">
        <v>-2.4252567516171379</v>
      </c>
      <c r="BD205">
        <v>1.1383662352920201</v>
      </c>
      <c r="BE205">
        <v>2.3153485343166111</v>
      </c>
      <c r="BF205">
        <v>3.221977568292933</v>
      </c>
      <c r="BG205">
        <v>3.3497208565952339</v>
      </c>
      <c r="BH205">
        <v>1.8140772393776039</v>
      </c>
      <c r="BI205">
        <v>2.6765917009818958</v>
      </c>
      <c r="BJ205">
        <v>0.39487891408300518</v>
      </c>
      <c r="BK205">
        <v>0.25581538272440812</v>
      </c>
      <c r="BL205">
        <v>-0.66664112486114724</v>
      </c>
      <c r="BM205">
        <v>-2.5403150300475978</v>
      </c>
      <c r="BN205">
        <v>2.3044656574200308</v>
      </c>
      <c r="BO205">
        <v>4.9952755374076059</v>
      </c>
      <c r="BP205">
        <v>3.027648991989015</v>
      </c>
      <c r="BQ205">
        <v>1.267343102923753</v>
      </c>
    </row>
    <row r="206" spans="1:69" x14ac:dyDescent="0.2">
      <c r="A206" t="s">
        <v>967</v>
      </c>
      <c r="B206" t="s">
        <v>968</v>
      </c>
      <c r="C206" t="s">
        <v>566</v>
      </c>
      <c r="D206" t="s">
        <v>567</v>
      </c>
      <c r="AJ206">
        <v>230.62249490017831</v>
      </c>
      <c r="AK206">
        <v>211.20558761008181</v>
      </c>
      <c r="AL206">
        <v>255.1668618266981</v>
      </c>
      <c r="AM206">
        <v>136.75939281544069</v>
      </c>
      <c r="AN206">
        <v>32.242484725759702</v>
      </c>
      <c r="AO206">
        <v>38.829301338285177</v>
      </c>
      <c r="AP206">
        <v>154.76348043630901</v>
      </c>
      <c r="AQ206">
        <v>59.096582754116682</v>
      </c>
      <c r="AR206">
        <v>45.803781132636253</v>
      </c>
      <c r="AS206">
        <v>45.666594044023817</v>
      </c>
      <c r="AT206">
        <v>34.477012349352741</v>
      </c>
      <c r="AU206">
        <v>22.539886260538569</v>
      </c>
      <c r="AV206">
        <v>15.273488993625479</v>
      </c>
      <c r="AW206">
        <v>11.874363593639879</v>
      </c>
      <c r="AX206">
        <v>9.0149128334383484</v>
      </c>
      <c r="AY206">
        <v>6.558514122769834</v>
      </c>
      <c r="AZ206">
        <v>4.8373292831398906</v>
      </c>
      <c r="BA206">
        <v>7.8508025571448163</v>
      </c>
      <c r="BB206">
        <v>5.5874200426439282</v>
      </c>
      <c r="BC206">
        <v>6.0914166860189098</v>
      </c>
      <c r="BD206">
        <v>5.7892532881588004</v>
      </c>
      <c r="BE206">
        <v>3.3349226769344211</v>
      </c>
      <c r="BF206">
        <v>3.984712355481296</v>
      </c>
      <c r="BG206">
        <v>1.068309876842982</v>
      </c>
      <c r="BH206">
        <v>-0.5941564374952033</v>
      </c>
      <c r="BI206">
        <v>-1.5447966681389671</v>
      </c>
      <c r="BJ206">
        <v>1.3390212110439019</v>
      </c>
      <c r="BK206">
        <v>4.6254844313777852</v>
      </c>
      <c r="BL206">
        <v>3.8278543259943758</v>
      </c>
      <c r="BM206">
        <v>2.631073111847428</v>
      </c>
      <c r="BN206">
        <v>5.0523287609658203</v>
      </c>
      <c r="BO206">
        <v>13.795488743252079</v>
      </c>
      <c r="BP206">
        <v>10.39718747649958</v>
      </c>
      <c r="BQ206">
        <v>5.7214057435443859</v>
      </c>
    </row>
    <row r="207" spans="1:69" x14ac:dyDescent="0.2">
      <c r="A207" t="s">
        <v>969</v>
      </c>
      <c r="B207" t="s">
        <v>970</v>
      </c>
      <c r="C207" t="s">
        <v>566</v>
      </c>
      <c r="D207" t="s">
        <v>567</v>
      </c>
      <c r="AL207">
        <v>874.24572038018789</v>
      </c>
      <c r="AM207">
        <v>307.72263555319319</v>
      </c>
      <c r="AN207">
        <v>197.41426808425101</v>
      </c>
      <c r="AO207">
        <v>47.75201220099391</v>
      </c>
      <c r="AP207">
        <v>14.761329268806</v>
      </c>
      <c r="AQ207">
        <v>27.685679807674209</v>
      </c>
      <c r="AR207">
        <v>85.746494096063557</v>
      </c>
      <c r="AS207">
        <v>20.79876065587041</v>
      </c>
      <c r="AT207">
        <v>21.477007211715851</v>
      </c>
      <c r="AU207">
        <v>15.788730791446261</v>
      </c>
      <c r="AV207">
        <v>13.66329302286657</v>
      </c>
      <c r="AW207">
        <v>10.888615732621581</v>
      </c>
      <c r="AX207">
        <v>12.685303950734941</v>
      </c>
      <c r="AY207">
        <v>9.6686545478926451</v>
      </c>
      <c r="AZ207">
        <v>9.0072986886107902</v>
      </c>
      <c r="BA207">
        <v>14.11076778404423</v>
      </c>
      <c r="BB207">
        <v>11.647329576411771</v>
      </c>
      <c r="BC207">
        <v>6.849392302550247</v>
      </c>
      <c r="BD207">
        <v>8.4404648593257008</v>
      </c>
      <c r="BE207">
        <v>5.0747430079914899</v>
      </c>
      <c r="BF207">
        <v>6.7546683390348612</v>
      </c>
      <c r="BG207">
        <v>7.8201697001384494</v>
      </c>
      <c r="BH207">
        <v>15.53439599357014</v>
      </c>
      <c r="BI207">
        <v>7.0424372541370719</v>
      </c>
      <c r="BJ207">
        <v>3.6833307233449508</v>
      </c>
      <c r="BK207">
        <v>2.8783138261498058</v>
      </c>
      <c r="BL207">
        <v>4.4720263183790347</v>
      </c>
      <c r="BM207">
        <v>3.3821979694806759</v>
      </c>
      <c r="BN207">
        <v>6.6944589195761228</v>
      </c>
      <c r="BO207">
        <v>13.743679739823159</v>
      </c>
      <c r="BP207">
        <v>5.865719317489674</v>
      </c>
      <c r="BQ207">
        <v>8.4348641049672324</v>
      </c>
    </row>
    <row r="208" spans="1:69" x14ac:dyDescent="0.2">
      <c r="A208" t="s">
        <v>971</v>
      </c>
      <c r="B208" t="s">
        <v>972</v>
      </c>
      <c r="C208" t="s">
        <v>566</v>
      </c>
      <c r="D208" t="s">
        <v>567</v>
      </c>
      <c r="L208">
        <v>1.452927300228515</v>
      </c>
      <c r="M208">
        <v>3.161936972699332</v>
      </c>
      <c r="N208">
        <v>0.4849395533175706</v>
      </c>
      <c r="O208">
        <v>0.51488580802246275</v>
      </c>
      <c r="P208">
        <v>0.48858007422289113</v>
      </c>
      <c r="Q208">
        <v>3.092193808934999</v>
      </c>
      <c r="R208">
        <v>9.3736740756774033</v>
      </c>
      <c r="S208">
        <v>31.088299365448421</v>
      </c>
      <c r="T208">
        <v>30.226046574906452</v>
      </c>
      <c r="U208">
        <v>7.1658615138317998</v>
      </c>
      <c r="V208">
        <v>13.65514650664281</v>
      </c>
      <c r="W208">
        <v>13.270533797387809</v>
      </c>
      <c r="X208">
        <v>15.673329442372641</v>
      </c>
      <c r="Y208">
        <v>7.249392993252739</v>
      </c>
      <c r="Z208">
        <v>6.4506644718119048</v>
      </c>
      <c r="AA208">
        <v>12.56513653341344</v>
      </c>
      <c r="AB208">
        <v>6.5930021430707848</v>
      </c>
      <c r="AC208">
        <v>5.3695703882737602</v>
      </c>
      <c r="AD208">
        <v>1.7593300565168839</v>
      </c>
      <c r="AE208">
        <v>-1.117066572806761</v>
      </c>
      <c r="AF208">
        <v>4.1330149080912513</v>
      </c>
      <c r="AG208">
        <v>2.9786435565803369</v>
      </c>
      <c r="AH208">
        <v>1.010278248311137</v>
      </c>
      <c r="AI208">
        <v>4.185763726499478</v>
      </c>
      <c r="AJ208">
        <v>19.637165814837331</v>
      </c>
      <c r="AK208">
        <v>9.560411876008164</v>
      </c>
      <c r="AL208">
        <v>12.35438876304478</v>
      </c>
      <c r="AO208">
        <v>7.4113717352664192</v>
      </c>
      <c r="AP208">
        <v>12.015422519568579</v>
      </c>
      <c r="AQ208">
        <v>6.2100670945581022</v>
      </c>
      <c r="AR208">
        <v>-2.4059320974225868</v>
      </c>
      <c r="AS208">
        <v>3.8995298028471241</v>
      </c>
      <c r="AT208">
        <v>3.342855067494094</v>
      </c>
      <c r="AU208">
        <v>1.9925854245399319</v>
      </c>
      <c r="AV208">
        <v>7.4497001400736584</v>
      </c>
      <c r="AW208">
        <v>12.25071028943913</v>
      </c>
      <c r="AX208">
        <v>9.0140891809233938</v>
      </c>
      <c r="AY208">
        <v>8.882826547779235</v>
      </c>
      <c r="AZ208">
        <v>9.0807220587315811</v>
      </c>
      <c r="BA208">
        <v>15.438213870925541</v>
      </c>
      <c r="BB208">
        <v>12.944397840171151</v>
      </c>
      <c r="BC208">
        <v>-0.24612869343693369</v>
      </c>
      <c r="BD208">
        <v>3.0801706924026</v>
      </c>
      <c r="BE208">
        <v>10.27101823188757</v>
      </c>
      <c r="BF208">
        <v>5.9242686798485353</v>
      </c>
      <c r="BG208">
        <v>2.3544905282035842</v>
      </c>
      <c r="BH208">
        <v>2.528502841924209</v>
      </c>
      <c r="BI208">
        <v>7.1743430198200873</v>
      </c>
      <c r="BJ208">
        <v>8.2795367226083201</v>
      </c>
      <c r="BK208">
        <v>-0.31121016039069949</v>
      </c>
      <c r="BL208">
        <v>3.3478765503764789</v>
      </c>
      <c r="BM208">
        <v>9.8503990227420672</v>
      </c>
      <c r="BN208">
        <v>-0.39134674830079141</v>
      </c>
      <c r="BO208">
        <v>17.689209558815332</v>
      </c>
      <c r="BP208">
        <v>19.789546746466989</v>
      </c>
      <c r="BQ208">
        <v>1.770292401986348</v>
      </c>
    </row>
    <row r="209" spans="1:69" x14ac:dyDescent="0.2">
      <c r="A209" t="s">
        <v>973</v>
      </c>
      <c r="B209" t="s">
        <v>974</v>
      </c>
      <c r="C209" t="s">
        <v>566</v>
      </c>
      <c r="D209" t="s">
        <v>567</v>
      </c>
    </row>
    <row r="210" spans="1:69" x14ac:dyDescent="0.2">
      <c r="A210" t="s">
        <v>975</v>
      </c>
      <c r="B210" t="s">
        <v>976</v>
      </c>
      <c r="C210" t="s">
        <v>566</v>
      </c>
      <c r="D210" t="s">
        <v>567</v>
      </c>
      <c r="I210">
        <v>2.7999999989998301</v>
      </c>
      <c r="J210">
        <v>0.38910505934228562</v>
      </c>
      <c r="K210">
        <v>1.5503875959304201</v>
      </c>
      <c r="L210">
        <v>2.0992366421952098</v>
      </c>
      <c r="M210">
        <v>1.588785046729384</v>
      </c>
      <c r="N210">
        <v>3.495860165593264</v>
      </c>
      <c r="O210">
        <v>0.177777777777784</v>
      </c>
      <c r="P210">
        <v>4.4749999997499748</v>
      </c>
      <c r="Q210">
        <v>4.331179707834969</v>
      </c>
      <c r="R210">
        <v>16.513761468195352</v>
      </c>
      <c r="S210">
        <v>21.437007873664079</v>
      </c>
      <c r="T210">
        <v>34.57610633814847</v>
      </c>
      <c r="U210">
        <v>31.558660564112522</v>
      </c>
      <c r="V210">
        <v>11.399011169953161</v>
      </c>
      <c r="W210">
        <v>-1.5836018502208591</v>
      </c>
      <c r="X210">
        <v>1.081566902883373</v>
      </c>
      <c r="Y210">
        <v>4.1692665536329043</v>
      </c>
      <c r="Z210">
        <v>2.7989821882948762</v>
      </c>
      <c r="AA210">
        <v>1.021039603960352</v>
      </c>
      <c r="AB210">
        <v>0.1914241960190636</v>
      </c>
      <c r="AC210">
        <v>-1.5590370653420309</v>
      </c>
      <c r="AD210">
        <v>-3.0587687291366161</v>
      </c>
      <c r="AE210">
        <v>-3.2033314647229951</v>
      </c>
      <c r="AF210">
        <v>-1.547116736990185</v>
      </c>
      <c r="AG210">
        <v>0.90756302521052268</v>
      </c>
      <c r="AH210">
        <v>1.032644903397393</v>
      </c>
      <c r="AI210">
        <v>2.0771513353115649</v>
      </c>
      <c r="AJ210">
        <v>4.8611111111113736</v>
      </c>
      <c r="AK210">
        <v>-7.7006006469092059E-2</v>
      </c>
      <c r="AL210">
        <v>1.055795314426953</v>
      </c>
      <c r="AM210">
        <v>0.56432547853314874</v>
      </c>
      <c r="AN210">
        <v>4.8684310305603331</v>
      </c>
      <c r="AO210">
        <v>1.2220605487775611</v>
      </c>
      <c r="AP210">
        <v>5.7150605062648928E-2</v>
      </c>
      <c r="AQ210">
        <v>-0.37126675171198997</v>
      </c>
      <c r="AR210">
        <v>-1.333754896538959</v>
      </c>
      <c r="AS210">
        <v>-1.1249983851764509</v>
      </c>
      <c r="AT210">
        <v>-1.1209480489679129</v>
      </c>
      <c r="AU210">
        <v>0.24718649233968551</v>
      </c>
      <c r="AV210">
        <v>0.61219535817296633</v>
      </c>
      <c r="AW210">
        <v>0.51550789776729955</v>
      </c>
      <c r="AX210">
        <v>0.47923167163095509</v>
      </c>
      <c r="AY210">
        <v>2.209023140696472</v>
      </c>
      <c r="AZ210">
        <v>4.1678235843157854</v>
      </c>
      <c r="BA210">
        <v>9.8702481676026608</v>
      </c>
      <c r="BB210">
        <v>5.0572227614832972</v>
      </c>
      <c r="BC210">
        <v>5.339417330209054</v>
      </c>
      <c r="BD210">
        <v>5.8262163739404</v>
      </c>
      <c r="BE210">
        <v>2.866270299050528</v>
      </c>
      <c r="BF210">
        <v>3.5110420979986601</v>
      </c>
      <c r="BG210">
        <v>2.2418534877906322</v>
      </c>
      <c r="BH210">
        <v>1.2226931855232801</v>
      </c>
      <c r="BI210">
        <v>2.05347076823965</v>
      </c>
      <c r="BJ210">
        <v>-0.83484573502716242</v>
      </c>
      <c r="BK210">
        <v>2.4659430899484311</v>
      </c>
      <c r="BL210">
        <v>-1.192986445333281</v>
      </c>
      <c r="BM210">
        <v>3.372349610123027</v>
      </c>
      <c r="BN210">
        <v>3.0632898894154819</v>
      </c>
      <c r="BO210">
        <v>2.4740737192537172</v>
      </c>
      <c r="BP210">
        <v>2.3270851836270632</v>
      </c>
      <c r="BQ210">
        <v>1.687921123758088</v>
      </c>
    </row>
    <row r="211" spans="1:69" x14ac:dyDescent="0.2">
      <c r="A211" t="s">
        <v>977</v>
      </c>
      <c r="B211" t="s">
        <v>978</v>
      </c>
      <c r="C211" t="s">
        <v>566</v>
      </c>
      <c r="D211" t="s">
        <v>567</v>
      </c>
      <c r="E211">
        <v>9.224028582943701E-2</v>
      </c>
      <c r="F211">
        <v>8.760511461916316</v>
      </c>
      <c r="G211">
        <v>1.662871365679969</v>
      </c>
      <c r="H211">
        <v>4.6882325364618103</v>
      </c>
      <c r="I211">
        <v>3.9508384335637099</v>
      </c>
      <c r="J211">
        <v>-2.4460293905620101</v>
      </c>
      <c r="K211">
        <v>1.7124631992701711</v>
      </c>
      <c r="L211">
        <v>11.013555887773499</v>
      </c>
      <c r="M211">
        <v>-10.033895358938929</v>
      </c>
      <c r="N211">
        <v>12.606868569676029</v>
      </c>
      <c r="O211">
        <v>4.0277956504717327</v>
      </c>
      <c r="P211">
        <v>1.3036690085935321</v>
      </c>
      <c r="Q211">
        <v>13.554750712862051</v>
      </c>
      <c r="R211">
        <v>15.28908794787729</v>
      </c>
      <c r="S211">
        <v>26.158102301419792</v>
      </c>
      <c r="T211">
        <v>23.963047637073789</v>
      </c>
      <c r="U211">
        <v>1.674884263582169</v>
      </c>
      <c r="V211">
        <v>17.07633079149219</v>
      </c>
      <c r="W211">
        <v>19.23040440135135</v>
      </c>
      <c r="X211">
        <v>31.138455010752971</v>
      </c>
      <c r="Y211">
        <v>25.35236901194191</v>
      </c>
      <c r="Z211">
        <v>24.575724333657551</v>
      </c>
      <c r="AA211">
        <v>25.71287974925945</v>
      </c>
      <c r="AB211">
        <v>30.587774779138329</v>
      </c>
      <c r="AC211">
        <v>34.146341463360002</v>
      </c>
      <c r="AD211">
        <v>45.407503234210047</v>
      </c>
      <c r="AE211">
        <v>24.453490125132049</v>
      </c>
      <c r="AF211">
        <v>20.557237745390982</v>
      </c>
      <c r="AG211">
        <v>64.700563100105114</v>
      </c>
      <c r="AH211">
        <v>66.720321931589837</v>
      </c>
      <c r="AI211">
        <v>65.158097996620313</v>
      </c>
      <c r="AJ211">
        <v>123.57812690293569</v>
      </c>
      <c r="AK211">
        <v>117.62446889639401</v>
      </c>
      <c r="AL211">
        <v>101.3804237638124</v>
      </c>
      <c r="AM211">
        <v>115.3981442927379</v>
      </c>
      <c r="AN211">
        <v>68.375192948542235</v>
      </c>
      <c r="AO211">
        <v>132.8237773741385</v>
      </c>
      <c r="AP211">
        <v>47.168536964719692</v>
      </c>
      <c r="AQ211">
        <v>24.621878546158641</v>
      </c>
      <c r="AR211">
        <v>17.1664454201761</v>
      </c>
      <c r="AS211">
        <v>7.1212589717229058</v>
      </c>
      <c r="AT211">
        <v>1.935295720953327</v>
      </c>
      <c r="AU211">
        <v>22.224724149590511</v>
      </c>
      <c r="AV211">
        <v>6.4894320867333759</v>
      </c>
      <c r="AW211">
        <v>9.6575462860594463</v>
      </c>
      <c r="AX211">
        <v>8.5058507593311692</v>
      </c>
      <c r="AY211">
        <v>7.1991299011470904</v>
      </c>
      <c r="AZ211">
        <v>14.754277078008441</v>
      </c>
      <c r="BA211">
        <v>14.297122448143449</v>
      </c>
      <c r="BB211">
        <v>11.256758706300969</v>
      </c>
      <c r="BC211">
        <v>12.97766638980141</v>
      </c>
      <c r="BD211">
        <v>18.0966171221351</v>
      </c>
      <c r="BE211">
        <v>35.559057414702409</v>
      </c>
      <c r="BF211">
        <v>36.52234491391544</v>
      </c>
      <c r="BG211">
        <v>36.906642786359527</v>
      </c>
      <c r="BH211">
        <v>16.909570605097731</v>
      </c>
      <c r="BI211">
        <v>17.750253831195959</v>
      </c>
      <c r="BJ211">
        <v>32.35162609684366</v>
      </c>
      <c r="BK211">
        <v>63.292507345588781</v>
      </c>
      <c r="BL211">
        <v>50.994051500296457</v>
      </c>
      <c r="BM211">
        <v>163.25778235545761</v>
      </c>
      <c r="BN211">
        <v>359.09304077899873</v>
      </c>
      <c r="BO211">
        <v>138.80846024176</v>
      </c>
    </row>
    <row r="212" spans="1:69" x14ac:dyDescent="0.2">
      <c r="A212" t="s">
        <v>979</v>
      </c>
      <c r="B212" t="s">
        <v>980</v>
      </c>
      <c r="C212" t="s">
        <v>566</v>
      </c>
      <c r="D212" t="s">
        <v>567</v>
      </c>
      <c r="M212">
        <v>5.8333332832952021E-2</v>
      </c>
      <c r="N212">
        <v>4.0226534522570576</v>
      </c>
      <c r="O212">
        <v>2.810248198570362</v>
      </c>
      <c r="P212">
        <v>3.8782026319753622</v>
      </c>
      <c r="Q212">
        <v>6.1548841741126488</v>
      </c>
      <c r="R212">
        <v>11.28531073468389</v>
      </c>
      <c r="S212">
        <v>16.601091509349391</v>
      </c>
      <c r="T212">
        <v>31.65342331536851</v>
      </c>
      <c r="U212">
        <v>1.0830921871065851</v>
      </c>
      <c r="V212">
        <v>11.340585637103739</v>
      </c>
      <c r="W212">
        <v>3.419651055875176</v>
      </c>
      <c r="X212">
        <v>9.6533598525703663</v>
      </c>
      <c r="Y212">
        <v>8.7290276607232631</v>
      </c>
      <c r="Z212">
        <v>5.9131937203162543</v>
      </c>
      <c r="AA212">
        <v>17.376385216892199</v>
      </c>
      <c r="AB212">
        <v>11.61698456814748</v>
      </c>
      <c r="AC212">
        <v>11.784027479632909</v>
      </c>
      <c r="AD212">
        <v>13.000057615979371</v>
      </c>
      <c r="AE212">
        <v>6.1847785445693431</v>
      </c>
      <c r="AF212">
        <v>-4.1407237863380884</v>
      </c>
      <c r="AG212">
        <v>-1.826682250792953</v>
      </c>
      <c r="AH212">
        <v>0.44730934077131612</v>
      </c>
      <c r="AI212">
        <v>0.3250986301832578</v>
      </c>
      <c r="AJ212">
        <v>-1.753556901993091</v>
      </c>
      <c r="AK212">
        <v>-0.1099429670856651</v>
      </c>
      <c r="AL212">
        <v>-0.58643461512018358</v>
      </c>
      <c r="AM212">
        <v>32.29366685695517</v>
      </c>
      <c r="AN212">
        <v>7.8640078457011029</v>
      </c>
      <c r="AO212">
        <v>2.7543066348240739</v>
      </c>
      <c r="AP212">
        <v>1.7531647809723609</v>
      </c>
      <c r="AQ212">
        <v>1.1567807039134139</v>
      </c>
      <c r="AR212">
        <v>0.82725060827249652</v>
      </c>
      <c r="AS212">
        <v>0.73198198198159659</v>
      </c>
      <c r="AT212">
        <v>2.974500839195664</v>
      </c>
      <c r="AU212">
        <v>2.3373018745429932</v>
      </c>
      <c r="AV212">
        <v>-5.1997024271449539E-2</v>
      </c>
      <c r="AW212">
        <v>0.51478178102301564</v>
      </c>
      <c r="AX212">
        <v>1.7113332585550209</v>
      </c>
      <c r="AY212">
        <v>2.1122858387711689</v>
      </c>
      <c r="AZ212">
        <v>5.8533042846768124</v>
      </c>
      <c r="BA212">
        <v>7.3472023657840602</v>
      </c>
      <c r="BB212">
        <v>-2.248021478553397</v>
      </c>
      <c r="BC212">
        <v>1.2286811967334399</v>
      </c>
      <c r="BD212">
        <v>3.4032282978697102</v>
      </c>
      <c r="BE212">
        <v>1.4182287117785399</v>
      </c>
      <c r="BF212">
        <v>0.71024548669517595</v>
      </c>
      <c r="BG212">
        <v>-1.090255074468949</v>
      </c>
      <c r="BH212">
        <v>0.13521193363516451</v>
      </c>
      <c r="BI212">
        <v>0.83728494255743446</v>
      </c>
      <c r="BJ212">
        <v>1.3181531484778919</v>
      </c>
      <c r="BK212">
        <v>0.46098564246418833</v>
      </c>
      <c r="BL212">
        <v>1.760111511929386</v>
      </c>
      <c r="BM212">
        <v>2.5431468568166178</v>
      </c>
      <c r="BN212">
        <v>2.1803227808814678</v>
      </c>
      <c r="BO212">
        <v>9.6968189908107334</v>
      </c>
      <c r="BP212">
        <v>5.9394779877321486</v>
      </c>
      <c r="BQ212">
        <v>0.80450329879243798</v>
      </c>
    </row>
    <row r="213" spans="1:69" x14ac:dyDescent="0.2">
      <c r="A213" t="s">
        <v>981</v>
      </c>
      <c r="B213" t="s">
        <v>982</v>
      </c>
      <c r="C213" t="s">
        <v>566</v>
      </c>
      <c r="D213" t="s">
        <v>567</v>
      </c>
      <c r="F213">
        <v>0.40000000000008262</v>
      </c>
      <c r="G213">
        <v>0.41958041958028541</v>
      </c>
      <c r="H213">
        <v>2.2051996285983471</v>
      </c>
      <c r="I213">
        <v>1.726095843742848</v>
      </c>
      <c r="J213">
        <v>0.178611297164573</v>
      </c>
      <c r="K213">
        <v>2.0057945174949632</v>
      </c>
      <c r="L213">
        <v>3.3428009613281708</v>
      </c>
      <c r="M213">
        <v>0.65539112050737791</v>
      </c>
      <c r="N213">
        <v>-0.27305187985697871</v>
      </c>
      <c r="O213">
        <v>0.46335299073270042</v>
      </c>
      <c r="P213">
        <v>1.761006289308189</v>
      </c>
      <c r="Q213">
        <v>2.0807581376187421</v>
      </c>
      <c r="R213">
        <v>19.63673057517644</v>
      </c>
      <c r="S213">
        <v>22.36842105263155</v>
      </c>
      <c r="T213">
        <v>2.5365315687894672</v>
      </c>
      <c r="U213">
        <v>-1.8418929819842269</v>
      </c>
      <c r="V213">
        <v>3.1639501438158328</v>
      </c>
      <c r="W213">
        <v>4.8725438130642758</v>
      </c>
      <c r="X213">
        <v>4.0764653753639806</v>
      </c>
      <c r="Y213">
        <v>8.5269431942585587</v>
      </c>
      <c r="Z213">
        <v>8.18202196816849</v>
      </c>
      <c r="AA213">
        <v>3.9162867799420029</v>
      </c>
      <c r="AB213">
        <v>1.19641076769694</v>
      </c>
      <c r="AC213">
        <v>2.6009852216748519</v>
      </c>
      <c r="AD213">
        <v>0.48012291146534258</v>
      </c>
      <c r="AE213">
        <v>-1.3857033639144061</v>
      </c>
      <c r="AF213">
        <v>0.5233065219497548</v>
      </c>
      <c r="AG213">
        <v>1.523185192326342</v>
      </c>
      <c r="AH213">
        <v>2.3454562719589469</v>
      </c>
      <c r="AI213">
        <v>3.4607533865282432</v>
      </c>
      <c r="AJ213">
        <v>3.4257017307864261</v>
      </c>
      <c r="AK213">
        <v>2.2630711870285101</v>
      </c>
      <c r="AL213">
        <v>2.2892996438864111</v>
      </c>
      <c r="AM213">
        <v>3.1001326259950228</v>
      </c>
      <c r="AN213">
        <v>1.720533847885235</v>
      </c>
      <c r="AO213">
        <v>1.3831805248187621</v>
      </c>
      <c r="AP213">
        <v>2.0035861853896222</v>
      </c>
      <c r="AQ213">
        <v>-0.26750229287615279</v>
      </c>
      <c r="AR213">
        <v>1.6709833737072719E-2</v>
      </c>
      <c r="AS213">
        <v>1.36162392448456</v>
      </c>
      <c r="AT213">
        <v>0.99719795615594331</v>
      </c>
      <c r="AU213">
        <v>-0.3916768665850493</v>
      </c>
      <c r="AV213">
        <v>0.50790530023755054</v>
      </c>
      <c r="AW213">
        <v>1.6627271986307151</v>
      </c>
      <c r="AX213">
        <v>0.42510627656910682</v>
      </c>
      <c r="AY213">
        <v>0.96565751901851149</v>
      </c>
      <c r="AZ213">
        <v>2.109801667145736</v>
      </c>
      <c r="BA213">
        <v>6.6354405839530912</v>
      </c>
      <c r="BB213">
        <v>0.58914201961051593</v>
      </c>
      <c r="BC213">
        <v>2.828845276129583</v>
      </c>
      <c r="BD213">
        <v>5.251156246393732</v>
      </c>
      <c r="BE213">
        <v>4.5808447942309414</v>
      </c>
      <c r="BF213">
        <v>2.3643979374272588</v>
      </c>
      <c r="BG213">
        <v>1.033169558576293</v>
      </c>
      <c r="BH213">
        <v>-0.52197561189576291</v>
      </c>
      <c r="BI213">
        <v>-0.52980976037546446</v>
      </c>
      <c r="BJ213">
        <v>0.57676319117999553</v>
      </c>
      <c r="BK213">
        <v>0.43878421512962279</v>
      </c>
      <c r="BL213">
        <v>0.56782998840544718</v>
      </c>
      <c r="BM213">
        <v>-0.1721118659253825</v>
      </c>
      <c r="BN213">
        <v>2.316103157651459</v>
      </c>
      <c r="BO213">
        <v>6.1309541891973209</v>
      </c>
      <c r="BP213">
        <v>4.8337236282579763</v>
      </c>
      <c r="BQ213">
        <v>2.389511235950172</v>
      </c>
    </row>
    <row r="214" spans="1:69" x14ac:dyDescent="0.2">
      <c r="A214" t="s">
        <v>983</v>
      </c>
      <c r="B214" t="s">
        <v>984</v>
      </c>
      <c r="C214" t="s">
        <v>566</v>
      </c>
      <c r="D214" t="s">
        <v>567</v>
      </c>
      <c r="Q214">
        <v>6.8775461301553058</v>
      </c>
      <c r="R214">
        <v>3.2286995513523968</v>
      </c>
      <c r="S214">
        <v>18.853171155598861</v>
      </c>
      <c r="T214">
        <v>10.069444444664111</v>
      </c>
      <c r="U214">
        <v>4.25531914893602</v>
      </c>
      <c r="V214">
        <v>8.6167800453515397</v>
      </c>
      <c r="W214">
        <v>6.2630480167015534</v>
      </c>
      <c r="X214">
        <v>8.0550098231826741</v>
      </c>
      <c r="Y214">
        <v>13.09090909090907</v>
      </c>
      <c r="Z214">
        <v>16.398713826366439</v>
      </c>
      <c r="AA214">
        <v>12.98342541436477</v>
      </c>
      <c r="AB214">
        <v>6.2347188264058211</v>
      </c>
      <c r="AC214">
        <v>11.047180667433819</v>
      </c>
      <c r="AD214">
        <v>9.5682210708114273</v>
      </c>
      <c r="AE214">
        <v>13.571878940731279</v>
      </c>
      <c r="AF214">
        <v>10.992366412213469</v>
      </c>
      <c r="AG214">
        <v>16.73752657246537</v>
      </c>
      <c r="AH214">
        <v>14.9322478710301</v>
      </c>
      <c r="AI214">
        <v>8.7375926184818145</v>
      </c>
      <c r="AJ214">
        <v>15.05013077593698</v>
      </c>
      <c r="AK214">
        <v>10.751160367528479</v>
      </c>
      <c r="AL214">
        <v>9.1686623332198511</v>
      </c>
      <c r="AM214">
        <v>13.25603259166383</v>
      </c>
      <c r="AN214">
        <v>9.6292197011622616</v>
      </c>
      <c r="AO214">
        <v>11.774356385663721</v>
      </c>
      <c r="AP214">
        <v>8.0840013548604261</v>
      </c>
      <c r="AQ214">
        <v>12.399503812806939</v>
      </c>
      <c r="AR214">
        <v>8.0203683929684075</v>
      </c>
      <c r="AS214">
        <v>7.8895618698672099</v>
      </c>
      <c r="AT214">
        <v>6.92583732057426</v>
      </c>
      <c r="AU214">
        <v>10.92963418726921</v>
      </c>
      <c r="AV214">
        <v>8.2694634933440607</v>
      </c>
      <c r="AW214">
        <v>6.985842026825674</v>
      </c>
      <c r="AX214">
        <v>7.3306634163329942</v>
      </c>
      <c r="AY214">
        <v>11.2199870214146</v>
      </c>
      <c r="AZ214">
        <v>7.666020134848055</v>
      </c>
      <c r="BA214">
        <v>17.32006519687743</v>
      </c>
      <c r="BB214">
        <v>7.0927171687628574</v>
      </c>
      <c r="BC214">
        <v>1.0514816332103809</v>
      </c>
      <c r="BD214">
        <v>7.3427070601800004</v>
      </c>
      <c r="BE214">
        <v>5.9120060249115518</v>
      </c>
      <c r="BF214">
        <v>5.3913638858755997</v>
      </c>
      <c r="BG214">
        <v>5.1659023792517109</v>
      </c>
      <c r="BH214">
        <v>-0.57446928635949013</v>
      </c>
      <c r="BI214">
        <v>0.51248562626879246</v>
      </c>
      <c r="BJ214">
        <v>0.48868676026108349</v>
      </c>
      <c r="BK214">
        <v>3.4614748497372929</v>
      </c>
      <c r="BL214">
        <v>1.63485544012247</v>
      </c>
      <c r="BM214">
        <v>2.963549920760649</v>
      </c>
      <c r="BN214">
        <v>-0.1154378944128394</v>
      </c>
      <c r="BO214">
        <v>5.5181292857693771</v>
      </c>
      <c r="BP214">
        <v>5.8858589704216406</v>
      </c>
      <c r="BQ214">
        <v>4.3218394838803293</v>
      </c>
    </row>
    <row r="215" spans="1:69" x14ac:dyDescent="0.2">
      <c r="A215" t="s">
        <v>985</v>
      </c>
      <c r="B215" t="s">
        <v>986</v>
      </c>
      <c r="C215" t="s">
        <v>566</v>
      </c>
      <c r="D215" t="s">
        <v>567</v>
      </c>
      <c r="AZ215">
        <v>11.649974451810589</v>
      </c>
      <c r="BA215">
        <v>8.2111243228960777</v>
      </c>
      <c r="BB215">
        <v>7.4690189854098241</v>
      </c>
      <c r="BC215">
        <v>7.1856627566816256</v>
      </c>
      <c r="BD215">
        <v>6.7913829195262112</v>
      </c>
      <c r="BE215">
        <v>6.5877623939258498</v>
      </c>
      <c r="BF215">
        <v>5.5241287799426599</v>
      </c>
      <c r="BG215">
        <v>4.6393117140966664</v>
      </c>
      <c r="BH215">
        <v>6.6894356249868112</v>
      </c>
      <c r="BI215">
        <v>10.88606094139033</v>
      </c>
      <c r="BJ215">
        <v>18.22150940033864</v>
      </c>
      <c r="BK215">
        <v>16.02954476936986</v>
      </c>
      <c r="BL215">
        <v>14.80499909060209</v>
      </c>
      <c r="BM215">
        <v>13.44687111010521</v>
      </c>
      <c r="BN215">
        <v>11.873958884023409</v>
      </c>
      <c r="BO215">
        <v>27.208288381465302</v>
      </c>
      <c r="BP215">
        <v>47.642873325317872</v>
      </c>
      <c r="BQ215">
        <v>28.63375000141146</v>
      </c>
    </row>
    <row r="216" spans="1:69" x14ac:dyDescent="0.2">
      <c r="A216" t="s">
        <v>987</v>
      </c>
      <c r="B216" t="s">
        <v>988</v>
      </c>
      <c r="C216" t="s">
        <v>566</v>
      </c>
      <c r="D216" t="s">
        <v>567</v>
      </c>
      <c r="E216">
        <v>-3.8974199003069802E-2</v>
      </c>
      <c r="F216">
        <v>-2.6824703680741928</v>
      </c>
      <c r="G216">
        <v>9.6153846394794296E-2</v>
      </c>
      <c r="H216">
        <v>1.569004162589255</v>
      </c>
      <c r="I216">
        <v>1.7575662040574731</v>
      </c>
      <c r="J216">
        <v>0.45697467291712413</v>
      </c>
      <c r="K216">
        <v>-1.1873554359337379</v>
      </c>
      <c r="L216">
        <v>1.466916354723788</v>
      </c>
      <c r="M216">
        <v>2.5376807134879229</v>
      </c>
      <c r="N216">
        <v>-0.19499025003815351</v>
      </c>
      <c r="O216">
        <v>2.8178539220851402</v>
      </c>
      <c r="P216">
        <v>0.44580866769247451</v>
      </c>
      <c r="Q216">
        <v>1.5352153667887189</v>
      </c>
      <c r="R216">
        <v>6.3919742031183686</v>
      </c>
      <c r="S216">
        <v>16.899036842235351</v>
      </c>
      <c r="T216">
        <v>19.088499654386261</v>
      </c>
      <c r="U216">
        <v>7.0346896319882513</v>
      </c>
      <c r="V216">
        <v>11.820277539148901</v>
      </c>
      <c r="W216">
        <v>13.275123292138341</v>
      </c>
      <c r="X216">
        <v>14.056024736106179</v>
      </c>
      <c r="Y216">
        <v>17.366968256402469</v>
      </c>
      <c r="Z216">
        <v>14.79715162997331</v>
      </c>
      <c r="AA216">
        <v>11.72888686546786</v>
      </c>
      <c r="AB216">
        <v>13.314317730352411</v>
      </c>
      <c r="AC216">
        <v>11.507169505730859</v>
      </c>
      <c r="AD216">
        <v>22.328375055441558</v>
      </c>
      <c r="AE216">
        <v>31.935016147276329</v>
      </c>
      <c r="AF216">
        <v>24.86450033731246</v>
      </c>
      <c r="AG216">
        <v>19.761161785885761</v>
      </c>
      <c r="AH216">
        <v>17.634079938534502</v>
      </c>
      <c r="AI216">
        <v>23.9991651130861</v>
      </c>
      <c r="AJ216">
        <v>14.4026748806266</v>
      </c>
      <c r="AK216">
        <v>11.21448138019865</v>
      </c>
      <c r="AL216">
        <v>18.506688330271409</v>
      </c>
      <c r="AM216">
        <v>10.585806652645131</v>
      </c>
      <c r="AN216">
        <v>10.02965645010182</v>
      </c>
      <c r="AO216">
        <v>9.7889204017996629</v>
      </c>
      <c r="AP216">
        <v>4.4901362785520362</v>
      </c>
      <c r="AQ216">
        <v>2.5470597755415119</v>
      </c>
      <c r="AR216">
        <v>0.51482713019297888</v>
      </c>
      <c r="AS216">
        <v>2.2712875682872302</v>
      </c>
      <c r="AT216">
        <v>3.7508205747201999</v>
      </c>
      <c r="AU216">
        <v>1.865525036100772</v>
      </c>
      <c r="AV216">
        <v>2.120390917333296</v>
      </c>
      <c r="AW216">
        <v>4.4519439239504486</v>
      </c>
      <c r="AX216">
        <v>4.6909487090376878</v>
      </c>
      <c r="AY216">
        <v>4.037123594296121</v>
      </c>
      <c r="AZ216">
        <v>4.5780857237715349</v>
      </c>
      <c r="BA216">
        <v>6.7079229351593872</v>
      </c>
      <c r="BB216">
        <v>1.0559502973120061</v>
      </c>
      <c r="BC216">
        <v>1.1793357687367261</v>
      </c>
      <c r="BD216">
        <v>5.1289237668160998</v>
      </c>
      <c r="BE216">
        <v>1.7297348158138319</v>
      </c>
      <c r="BF216">
        <v>0.75766918452297272</v>
      </c>
      <c r="BG216">
        <v>1.141344675382328</v>
      </c>
      <c r="BH216">
        <v>-0.73138448738795714</v>
      </c>
      <c r="BI216">
        <v>0.60404908699661009</v>
      </c>
      <c r="BJ216">
        <v>1.0123540331557981</v>
      </c>
      <c r="BK216">
        <v>1.090330005818922</v>
      </c>
      <c r="BL216">
        <v>7.5324135002461226E-2</v>
      </c>
      <c r="BM216">
        <v>-0.37159021232409511</v>
      </c>
      <c r="BN216">
        <v>3.466925853130816</v>
      </c>
      <c r="BO216">
        <v>7.1986161560986677</v>
      </c>
      <c r="BP216">
        <v>4.0455469422247656</v>
      </c>
      <c r="BQ216">
        <v>0.85378229256728833</v>
      </c>
    </row>
    <row r="217" spans="1:69" x14ac:dyDescent="0.2">
      <c r="A217" t="s">
        <v>989</v>
      </c>
      <c r="B217" t="s">
        <v>990</v>
      </c>
      <c r="C217" t="s">
        <v>566</v>
      </c>
      <c r="D217" t="s">
        <v>567</v>
      </c>
      <c r="AW217">
        <v>1.4308386852734289</v>
      </c>
      <c r="AX217">
        <v>1.6854889052834661</v>
      </c>
      <c r="AY217">
        <v>2.0952593561143198</v>
      </c>
      <c r="AZ217">
        <v>2.49894575725803</v>
      </c>
      <c r="BA217">
        <v>4.2932024928770414</v>
      </c>
      <c r="BB217">
        <v>2.1995923704601128</v>
      </c>
      <c r="BC217">
        <v>2.585418155825868</v>
      </c>
      <c r="BD217">
        <v>2.8997958430012312</v>
      </c>
      <c r="BE217">
        <v>2.827332242225804</v>
      </c>
      <c r="BF217">
        <v>1.6043929807808179</v>
      </c>
      <c r="BG217">
        <v>1.1129630337385079</v>
      </c>
      <c r="BH217">
        <v>0.14568607324106631</v>
      </c>
      <c r="BI217">
        <v>0.64407534034655178</v>
      </c>
      <c r="BJ217">
        <v>1.014133131945077</v>
      </c>
      <c r="BK217">
        <v>1.163335222931585</v>
      </c>
      <c r="BL217">
        <v>0.47265196735285231</v>
      </c>
      <c r="BM217">
        <v>-0.1333688983729153</v>
      </c>
      <c r="BN217">
        <v>1.615514115514209</v>
      </c>
      <c r="BO217">
        <v>5.3254532131136507</v>
      </c>
      <c r="BP217">
        <v>5.9319085862940319</v>
      </c>
      <c r="BQ217">
        <v>1.2421650794556931</v>
      </c>
    </row>
    <row r="218" spans="1:69" x14ac:dyDescent="0.2">
      <c r="A218" t="s">
        <v>991</v>
      </c>
      <c r="B218" t="s">
        <v>992</v>
      </c>
      <c r="C218" t="s">
        <v>566</v>
      </c>
      <c r="D218" t="s">
        <v>567</v>
      </c>
    </row>
    <row r="219" spans="1:69" x14ac:dyDescent="0.2">
      <c r="A219" t="s">
        <v>993</v>
      </c>
      <c r="B219" t="s">
        <v>994</v>
      </c>
      <c r="C219" t="s">
        <v>566</v>
      </c>
      <c r="D219" t="s">
        <v>567</v>
      </c>
      <c r="AN219">
        <v>82.660515186466327</v>
      </c>
      <c r="AO219">
        <v>95.600926120817107</v>
      </c>
      <c r="AP219">
        <v>23.307866135801049</v>
      </c>
      <c r="AQ219">
        <v>30.159699799284368</v>
      </c>
      <c r="AR219">
        <v>42.4539054642972</v>
      </c>
      <c r="AS219">
        <v>71.12062879465411</v>
      </c>
      <c r="AT219">
        <v>95.005225810000638</v>
      </c>
      <c r="AU219">
        <v>19.490832157968889</v>
      </c>
      <c r="AV219">
        <v>9.8761788972957767</v>
      </c>
      <c r="AW219">
        <v>11.02636271834637</v>
      </c>
      <c r="AX219">
        <v>16.119980648282631</v>
      </c>
      <c r="AY219">
        <v>11.724022998083379</v>
      </c>
      <c r="AZ219">
        <v>6.3917064439141251</v>
      </c>
      <c r="BA219">
        <v>12.41098677517796</v>
      </c>
      <c r="BB219">
        <v>8.1169509223808163</v>
      </c>
      <c r="BC219">
        <v>6.1425536024724838</v>
      </c>
      <c r="BD219">
        <v>11.137397634212901</v>
      </c>
      <c r="BE219">
        <v>7.3303858959664563</v>
      </c>
      <c r="BF219">
        <v>7.6942636289665547</v>
      </c>
      <c r="BG219">
        <v>2.082447938801538</v>
      </c>
      <c r="BH219">
        <v>1.3923582200018689</v>
      </c>
      <c r="BI219">
        <v>1.12231397417769</v>
      </c>
      <c r="BJ219">
        <v>3.1310624859011509</v>
      </c>
      <c r="BK219">
        <v>1.959840762938007</v>
      </c>
      <c r="BL219">
        <v>1.8492298451108631</v>
      </c>
      <c r="BM219">
        <v>1.575532900834149</v>
      </c>
      <c r="BN219">
        <v>4.0851028533510219</v>
      </c>
      <c r="BO219">
        <v>11.98151173447029</v>
      </c>
      <c r="BP219">
        <v>12.371904355251919</v>
      </c>
      <c r="BQ219">
        <v>4.6705297488997006</v>
      </c>
    </row>
    <row r="220" spans="1:69" x14ac:dyDescent="0.2">
      <c r="A220" t="s">
        <v>995</v>
      </c>
      <c r="B220" t="s">
        <v>996</v>
      </c>
      <c r="C220" t="s">
        <v>566</v>
      </c>
      <c r="D220" t="s">
        <v>567</v>
      </c>
    </row>
    <row r="221" spans="1:69" x14ac:dyDescent="0.2">
      <c r="A221" t="s">
        <v>997</v>
      </c>
      <c r="B221" t="s">
        <v>998</v>
      </c>
      <c r="C221" t="s">
        <v>566</v>
      </c>
      <c r="D221" t="s">
        <v>567</v>
      </c>
      <c r="BB221">
        <v>5.0062736153404677</v>
      </c>
      <c r="BC221">
        <v>1.1696218030110821</v>
      </c>
      <c r="BD221">
        <v>46.8521757193597</v>
      </c>
      <c r="BE221">
        <v>45.525897837170568</v>
      </c>
      <c r="BF221">
        <v>-5.80909784225664E-2</v>
      </c>
      <c r="BG221">
        <v>1.674299062955201</v>
      </c>
      <c r="BH221">
        <v>52.76633041921427</v>
      </c>
      <c r="BI221">
        <v>379.99958562402611</v>
      </c>
      <c r="BJ221">
        <v>187.85163027944171</v>
      </c>
      <c r="BK221">
        <v>83.501529492199978</v>
      </c>
      <c r="BL221">
        <v>87.241364150003207</v>
      </c>
      <c r="BM221">
        <v>29.67584355385716</v>
      </c>
      <c r="BN221">
        <v>10.516715829435849</v>
      </c>
      <c r="BO221">
        <v>-6.6873209421266786</v>
      </c>
      <c r="BP221">
        <v>2.3828043481375438</v>
      </c>
      <c r="BQ221">
        <v>91.440822076904553</v>
      </c>
    </row>
    <row r="222" spans="1:69" x14ac:dyDescent="0.2">
      <c r="A222" t="s">
        <v>999</v>
      </c>
      <c r="B222" t="s">
        <v>1000</v>
      </c>
      <c r="C222" t="s">
        <v>566</v>
      </c>
      <c r="D222" t="s">
        <v>567</v>
      </c>
    </row>
    <row r="223" spans="1:69" x14ac:dyDescent="0.2">
      <c r="A223" t="s">
        <v>1001</v>
      </c>
      <c r="B223" t="s">
        <v>1002</v>
      </c>
      <c r="C223" t="s">
        <v>566</v>
      </c>
      <c r="D223" t="s">
        <v>567</v>
      </c>
    </row>
    <row r="224" spans="1:69" x14ac:dyDescent="0.2">
      <c r="A224" t="s">
        <v>1003</v>
      </c>
      <c r="B224" t="s">
        <v>1004</v>
      </c>
      <c r="C224" t="s">
        <v>566</v>
      </c>
      <c r="D224" t="s">
        <v>567</v>
      </c>
      <c r="AP224">
        <v>35.817178244480033</v>
      </c>
      <c r="AQ224">
        <v>50.493135748625363</v>
      </c>
      <c r="AR224">
        <v>12.72517701300846</v>
      </c>
      <c r="AS224">
        <v>12.208945630897659</v>
      </c>
      <c r="AT224">
        <v>9.2220370756088936</v>
      </c>
      <c r="AU224">
        <v>10.128724672229019</v>
      </c>
      <c r="AV224">
        <v>9.7924197493450897</v>
      </c>
      <c r="AW224">
        <v>13.28588608717963</v>
      </c>
      <c r="AX224">
        <v>17.15220493543541</v>
      </c>
      <c r="AY224">
        <v>23.07703734513812</v>
      </c>
      <c r="AZ224">
        <v>18.548513632577929</v>
      </c>
      <c r="BA224">
        <v>31.99010394925735</v>
      </c>
      <c r="BB224">
        <v>16.95747580259453</v>
      </c>
      <c r="BC224">
        <v>13.34005235377999</v>
      </c>
      <c r="BD224">
        <v>14.327166761680131</v>
      </c>
      <c r="BE224">
        <v>10.637935343162759</v>
      </c>
      <c r="BF224">
        <v>8.1058327087547628</v>
      </c>
      <c r="BG224">
        <v>6.998499439664208</v>
      </c>
      <c r="BH224">
        <v>5.2458783502245421</v>
      </c>
      <c r="BI224">
        <v>5.4305196611915578</v>
      </c>
      <c r="BJ224">
        <v>5.6902961992901986</v>
      </c>
      <c r="BK224">
        <v>7.8685962887390906</v>
      </c>
      <c r="BL224">
        <v>7.7202452521324822</v>
      </c>
      <c r="BM224">
        <v>9.8193279154014643</v>
      </c>
      <c r="BN224">
        <v>8.1377703837873181</v>
      </c>
      <c r="BO224">
        <v>18.005635112284079</v>
      </c>
      <c r="BP224">
        <v>21.258913847299951</v>
      </c>
      <c r="BQ224">
        <v>14.351927357100809</v>
      </c>
    </row>
    <row r="225" spans="1:69" x14ac:dyDescent="0.2">
      <c r="A225" t="s">
        <v>1005</v>
      </c>
      <c r="B225" t="s">
        <v>1006</v>
      </c>
      <c r="C225" t="s">
        <v>566</v>
      </c>
      <c r="D225" t="s">
        <v>567</v>
      </c>
      <c r="E225">
        <v>2.8571428571428612</v>
      </c>
      <c r="F225">
        <v>1.709401709401754</v>
      </c>
      <c r="G225">
        <v>2.100840336134397</v>
      </c>
      <c r="H225">
        <v>2.0576131687242492</v>
      </c>
      <c r="I225">
        <v>4.2338709677419724</v>
      </c>
      <c r="J225">
        <v>1.934235976789128</v>
      </c>
      <c r="K225">
        <v>4.7438330170778267</v>
      </c>
      <c r="L225">
        <v>10.68840579710155</v>
      </c>
      <c r="M225">
        <v>0.16366612111287629</v>
      </c>
      <c r="N225">
        <v>11.27450980392193</v>
      </c>
      <c r="O225">
        <v>2.5880425879729478</v>
      </c>
      <c r="P225">
        <v>0.21555165264341919</v>
      </c>
      <c r="Q225">
        <v>3.2342866248859541</v>
      </c>
      <c r="R225">
        <v>12.94081333409372</v>
      </c>
      <c r="S225">
        <v>16.876195682109529</v>
      </c>
      <c r="T225">
        <v>8.4473284227465939</v>
      </c>
      <c r="U225">
        <v>10.069538030279499</v>
      </c>
      <c r="V225">
        <v>9.7311327685373694</v>
      </c>
      <c r="W225">
        <v>8.8235294117966649</v>
      </c>
      <c r="X225">
        <v>14.842308165532771</v>
      </c>
      <c r="Y225">
        <v>14.10970644969178</v>
      </c>
      <c r="Z225">
        <v>8.7939698492459737</v>
      </c>
      <c r="AA225">
        <v>7.2764086177986123</v>
      </c>
      <c r="AB225">
        <v>4.4118080745526864</v>
      </c>
      <c r="AC225">
        <v>3.688744527609074</v>
      </c>
      <c r="AD225">
        <v>10.865952984119231</v>
      </c>
      <c r="AE225">
        <v>18.68796068796053</v>
      </c>
      <c r="AF225">
        <v>53.392953256324233</v>
      </c>
      <c r="AG225">
        <v>7.3132878080381731</v>
      </c>
      <c r="AH225">
        <v>0.76964674220599572</v>
      </c>
      <c r="AI225">
        <v>21.739944339752611</v>
      </c>
      <c r="AJ225">
        <v>25.96746250602229</v>
      </c>
      <c r="AK225">
        <v>43.666178385417069</v>
      </c>
      <c r="AL225">
        <v>143.51155848348981</v>
      </c>
      <c r="AM225">
        <v>368.4780687062667</v>
      </c>
      <c r="AN225">
        <v>235.55881507360519</v>
      </c>
      <c r="AO225">
        <v>-0.70188725145281761</v>
      </c>
      <c r="AP225">
        <v>7.145111608839291</v>
      </c>
      <c r="AQ225">
        <v>18.97536919944778</v>
      </c>
      <c r="AR225">
        <v>98.773091411216356</v>
      </c>
      <c r="AS225">
        <v>59.401686545079031</v>
      </c>
      <c r="AT225">
        <v>38.586287887261079</v>
      </c>
      <c r="AU225">
        <v>15.527398918570199</v>
      </c>
      <c r="AV225">
        <v>23.00223217782186</v>
      </c>
      <c r="AW225">
        <v>9.9863251197487752</v>
      </c>
      <c r="AX225">
        <v>9.8980048956146458</v>
      </c>
      <c r="AY225">
        <v>11.28130432739748</v>
      </c>
      <c r="AZ225">
        <v>6.4262793447052422</v>
      </c>
      <c r="BA225">
        <v>14.667142743791191</v>
      </c>
      <c r="BB225">
        <v>-0.13363664671487691</v>
      </c>
      <c r="BC225">
        <v>6.9410822163999599</v>
      </c>
      <c r="BD225">
        <v>17.71177964145582</v>
      </c>
      <c r="BE225">
        <v>5.0068631936727304</v>
      </c>
      <c r="BF225">
        <v>1.923436041083054</v>
      </c>
      <c r="BG225">
        <v>3.383412727494775</v>
      </c>
      <c r="BH225">
        <v>6.8939035916823839</v>
      </c>
      <c r="BI225">
        <v>55.41238797631955</v>
      </c>
      <c r="BJ225">
        <v>21.996943017330359</v>
      </c>
      <c r="BM225">
        <v>34.88978430907801</v>
      </c>
      <c r="BN225">
        <v>59.11966262519767</v>
      </c>
      <c r="BO225">
        <v>52.446027276241011</v>
      </c>
      <c r="BP225">
        <v>51.58731596008608</v>
      </c>
      <c r="BQ225">
        <v>16.229615913027949</v>
      </c>
    </row>
    <row r="226" spans="1:69" x14ac:dyDescent="0.2">
      <c r="A226" t="s">
        <v>1007</v>
      </c>
      <c r="B226" t="s">
        <v>1008</v>
      </c>
      <c r="C226" t="s">
        <v>566</v>
      </c>
      <c r="D226" t="s">
        <v>567</v>
      </c>
      <c r="AK226">
        <v>9.8935051977116739</v>
      </c>
      <c r="AL226">
        <v>23.287027664545029</v>
      </c>
      <c r="AM226">
        <v>13.41552034222463</v>
      </c>
      <c r="AN226">
        <v>9.8410957983774807</v>
      </c>
      <c r="AO226">
        <v>5.7758278615594918</v>
      </c>
      <c r="AP226">
        <v>6.1419899959565241</v>
      </c>
      <c r="AQ226">
        <v>6.6656512319582442</v>
      </c>
      <c r="AR226">
        <v>10.570441607522479</v>
      </c>
      <c r="AS226">
        <v>12.0357805974299</v>
      </c>
      <c r="AT226">
        <v>7.3296201911552989</v>
      </c>
      <c r="AU226">
        <v>3.127142229846084</v>
      </c>
      <c r="AV226">
        <v>8.5541430540664507</v>
      </c>
      <c r="AW226">
        <v>7.5485008818342321</v>
      </c>
      <c r="AX226">
        <v>2.7090849458838431</v>
      </c>
      <c r="AY226">
        <v>4.483331204496106</v>
      </c>
      <c r="AZ226">
        <v>2.7567237163813969</v>
      </c>
      <c r="BA226">
        <v>4.598179763250279</v>
      </c>
      <c r="BB226">
        <v>1.6151046405823759</v>
      </c>
      <c r="BC226">
        <v>0.95701813297514293</v>
      </c>
      <c r="BD226">
        <v>3.9192859914629001</v>
      </c>
      <c r="BE226">
        <v>3.6061026352288992</v>
      </c>
      <c r="BF226">
        <v>1.400473689630253</v>
      </c>
      <c r="BG226">
        <v>-7.6165329541987056E-2</v>
      </c>
      <c r="BH226">
        <v>-0.32521977742767327</v>
      </c>
      <c r="BI226">
        <v>-0.52001019627826595</v>
      </c>
      <c r="BJ226">
        <v>1.3119458822322809</v>
      </c>
      <c r="BK226">
        <v>2.514037128838118</v>
      </c>
      <c r="BL226">
        <v>2.6645613342543131</v>
      </c>
      <c r="BM226">
        <v>1.936941266942229</v>
      </c>
      <c r="BN226">
        <v>3.1496062992126799</v>
      </c>
      <c r="BO226">
        <v>12.77414636376106</v>
      </c>
      <c r="BP226">
        <v>10.53194766452113</v>
      </c>
      <c r="BQ226">
        <v>2.7576090942427181</v>
      </c>
    </row>
    <row r="227" spans="1:69" x14ac:dyDescent="0.2">
      <c r="A227" t="s">
        <v>1009</v>
      </c>
      <c r="B227" t="s">
        <v>1010</v>
      </c>
      <c r="C227" t="s">
        <v>566</v>
      </c>
      <c r="D227" t="s">
        <v>567</v>
      </c>
      <c r="Z227">
        <v>42.622952731824391</v>
      </c>
      <c r="AA227">
        <v>30.112543595071472</v>
      </c>
      <c r="AB227">
        <v>40.21349184369349</v>
      </c>
      <c r="AC227">
        <v>53.6719669102484</v>
      </c>
      <c r="AD227">
        <v>79.406381148187378</v>
      </c>
      <c r="AE227">
        <v>95.886505210164387</v>
      </c>
      <c r="AF227">
        <v>132.07272101483079</v>
      </c>
      <c r="AG227">
        <v>198.7537128620227</v>
      </c>
      <c r="AH227">
        <v>1281.443494048757</v>
      </c>
      <c r="AI227">
        <v>552.08352891432492</v>
      </c>
      <c r="AJ227">
        <v>114.8329355897467</v>
      </c>
      <c r="AK227">
        <v>209.93373118682169</v>
      </c>
      <c r="AL227">
        <v>31.762130630593209</v>
      </c>
      <c r="AM227">
        <v>20.991818047149781</v>
      </c>
      <c r="AN227">
        <v>13.463729617866949</v>
      </c>
      <c r="AO227">
        <v>9.8644506154685114</v>
      </c>
      <c r="AP227">
        <v>8.3596799070429988</v>
      </c>
      <c r="AQ227">
        <v>7.8911668285668384</v>
      </c>
      <c r="AR227">
        <v>6.1555875445155861</v>
      </c>
      <c r="AS227">
        <v>8.9117441865876899</v>
      </c>
      <c r="AT227">
        <v>8.3796658749220398</v>
      </c>
      <c r="AU227">
        <v>7.4807777070375376</v>
      </c>
      <c r="AV227">
        <v>5.5441642175290111</v>
      </c>
      <c r="AW227">
        <v>3.5929759424950878</v>
      </c>
      <c r="AX227">
        <v>2.4515013231647491</v>
      </c>
      <c r="AY227">
        <v>2.457924441958653</v>
      </c>
      <c r="AZ227">
        <v>3.6574956328409911</v>
      </c>
      <c r="BA227">
        <v>5.647423805739348</v>
      </c>
      <c r="BB227">
        <v>0.83926224679388728</v>
      </c>
      <c r="BC227">
        <v>1.8011702213713401</v>
      </c>
      <c r="BD227">
        <v>1.8028517194191001</v>
      </c>
      <c r="BE227">
        <v>2.5974138603900281</v>
      </c>
      <c r="BF227">
        <v>1.7692008588190651</v>
      </c>
      <c r="BG227">
        <v>0.1993438265707497</v>
      </c>
      <c r="BH227">
        <v>-0.52555228582087676</v>
      </c>
      <c r="BI227">
        <v>-5.4999541670473967E-2</v>
      </c>
      <c r="BJ227">
        <v>1.42910743319306</v>
      </c>
      <c r="BK227">
        <v>1.7386086198818</v>
      </c>
      <c r="BL227">
        <v>1.630522607543444</v>
      </c>
      <c r="BM227">
        <v>-5.4856815760609981E-2</v>
      </c>
      <c r="BN227">
        <v>1.917065060892595</v>
      </c>
      <c r="BO227">
        <v>8.8336988674945172</v>
      </c>
      <c r="BP227">
        <v>7.4468771738583763</v>
      </c>
      <c r="BQ227">
        <v>1.9656265643251249</v>
      </c>
    </row>
    <row r="228" spans="1:69" x14ac:dyDescent="0.2">
      <c r="A228" t="s">
        <v>1011</v>
      </c>
      <c r="B228" t="s">
        <v>1012</v>
      </c>
      <c r="C228" t="s">
        <v>566</v>
      </c>
      <c r="D228" t="s">
        <v>567</v>
      </c>
      <c r="E228">
        <v>4.1417791509021518</v>
      </c>
      <c r="F228">
        <v>2.15797310981961</v>
      </c>
      <c r="G228">
        <v>4.7661972190582631</v>
      </c>
      <c r="H228">
        <v>2.8717403448576668</v>
      </c>
      <c r="I228">
        <v>3.3876623108834929</v>
      </c>
      <c r="J228">
        <v>5.0127712964383786</v>
      </c>
      <c r="K228">
        <v>6.4048082534842301</v>
      </c>
      <c r="L228">
        <v>4.2893192299331879</v>
      </c>
      <c r="M228">
        <v>1.9431258247322769</v>
      </c>
      <c r="N228">
        <v>2.6919945855570848</v>
      </c>
      <c r="O228">
        <v>7.0163588510076291</v>
      </c>
      <c r="P228">
        <v>7.3955411383764282</v>
      </c>
      <c r="Q228">
        <v>6.0073896986249427</v>
      </c>
      <c r="R228">
        <v>6.7179973981935381</v>
      </c>
      <c r="S228">
        <v>9.9117253011323143</v>
      </c>
      <c r="T228">
        <v>9.7798739882257628</v>
      </c>
      <c r="U228">
        <v>10.24922465297843</v>
      </c>
      <c r="V228">
        <v>11.441805109107641</v>
      </c>
      <c r="W228">
        <v>9.9952654171773645</v>
      </c>
      <c r="X228">
        <v>7.2097861704780417</v>
      </c>
      <c r="Y228">
        <v>13.70632236490046</v>
      </c>
      <c r="Z228">
        <v>12.103938530259899</v>
      </c>
      <c r="AA228">
        <v>8.5891850904711937</v>
      </c>
      <c r="AB228">
        <v>8.8730215236321044</v>
      </c>
      <c r="AC228">
        <v>8.0442423899442854</v>
      </c>
      <c r="AD228">
        <v>7.3725745812624304</v>
      </c>
      <c r="AE228">
        <v>4.2359101108979056</v>
      </c>
      <c r="AF228">
        <v>4.1885715177136769</v>
      </c>
      <c r="AG228">
        <v>5.8248986843944026</v>
      </c>
      <c r="AH228">
        <v>6.443275874266031</v>
      </c>
      <c r="AI228">
        <v>10.36655338794934</v>
      </c>
      <c r="AJ228">
        <v>9.4446273294418912</v>
      </c>
      <c r="AK228">
        <v>2.3743672511188092</v>
      </c>
      <c r="AL228">
        <v>4.7281730462604878</v>
      </c>
      <c r="AM228">
        <v>2.158138007246289</v>
      </c>
      <c r="AN228">
        <v>2.4551485781839961</v>
      </c>
      <c r="AO228">
        <v>0.53313197876623752</v>
      </c>
      <c r="AP228">
        <v>0.65841025624352634</v>
      </c>
      <c r="AQ228">
        <v>-0.26713266835497129</v>
      </c>
      <c r="AR228">
        <v>0.46217575633913782</v>
      </c>
      <c r="AS228">
        <v>0.89914373404171455</v>
      </c>
      <c r="AT228">
        <v>2.4059583414543639</v>
      </c>
      <c r="AU228">
        <v>2.158482135892664</v>
      </c>
      <c r="AV228">
        <v>1.9256553489238311</v>
      </c>
      <c r="AW228">
        <v>0.37365982872182418</v>
      </c>
      <c r="AX228">
        <v>0.45317085257613843</v>
      </c>
      <c r="AY228">
        <v>1.36021468627693</v>
      </c>
      <c r="AZ228">
        <v>2.2121688343673269</v>
      </c>
      <c r="BA228">
        <v>3.437049106028748</v>
      </c>
      <c r="BB228">
        <v>-0.49446054437805098</v>
      </c>
      <c r="BC228">
        <v>1.157988027156257</v>
      </c>
      <c r="BD228">
        <v>2.9611507382214</v>
      </c>
      <c r="BE228">
        <v>0.88837750692373496</v>
      </c>
      <c r="BF228">
        <v>-4.4292970148682047E-2</v>
      </c>
      <c r="BG228">
        <v>-0.17963849411463501</v>
      </c>
      <c r="BH228">
        <v>-4.6784744983281168E-2</v>
      </c>
      <c r="BI228">
        <v>0.9842692445779917</v>
      </c>
      <c r="BJ228">
        <v>1.7944990466559889</v>
      </c>
      <c r="BK228">
        <v>1.9535353012702781</v>
      </c>
      <c r="BL228">
        <v>1.784150974038347</v>
      </c>
      <c r="BM228">
        <v>0.49736731885357172</v>
      </c>
      <c r="BN228">
        <v>2.1631973644714342</v>
      </c>
      <c r="BO228">
        <v>8.3692909886918905</v>
      </c>
      <c r="BP228">
        <v>8.5486248974891001</v>
      </c>
      <c r="BQ228">
        <v>2.8358165822403398</v>
      </c>
    </row>
    <row r="229" spans="1:69" x14ac:dyDescent="0.2">
      <c r="A229" t="s">
        <v>1013</v>
      </c>
      <c r="B229" t="s">
        <v>1014</v>
      </c>
      <c r="C229" t="s">
        <v>566</v>
      </c>
      <c r="D229" t="s">
        <v>567</v>
      </c>
      <c r="K229">
        <v>3.1775210084201029</v>
      </c>
      <c r="L229">
        <v>1.824043437949715</v>
      </c>
      <c r="M229">
        <v>3.4494250952423831</v>
      </c>
      <c r="N229">
        <v>3.2055412377031409</v>
      </c>
      <c r="O229">
        <v>1.84953956571386</v>
      </c>
      <c r="P229">
        <v>2.32166117555597</v>
      </c>
      <c r="Q229">
        <v>2.3663321848999281</v>
      </c>
      <c r="R229">
        <v>11.54352596964347</v>
      </c>
      <c r="S229">
        <v>19.287775445696131</v>
      </c>
      <c r="T229">
        <v>12.04574193216782</v>
      </c>
      <c r="U229">
        <v>6.5309126594924338</v>
      </c>
      <c r="V229">
        <v>20.80512182761996</v>
      </c>
      <c r="W229">
        <v>8.517614762916228</v>
      </c>
      <c r="X229">
        <v>16.453516970076219</v>
      </c>
      <c r="Y229">
        <v>18.68397540349558</v>
      </c>
      <c r="Z229">
        <v>20.055796652253939</v>
      </c>
      <c r="AA229">
        <v>10.80742134184117</v>
      </c>
      <c r="AB229">
        <v>11.56752438340691</v>
      </c>
      <c r="AC229">
        <v>12.939726641272649</v>
      </c>
      <c r="AD229">
        <v>20.462633451957618</v>
      </c>
      <c r="AE229">
        <v>13.737075332348629</v>
      </c>
      <c r="AF229">
        <v>13.37662337662282</v>
      </c>
      <c r="AG229">
        <v>20.394562278111479</v>
      </c>
      <c r="AH229">
        <v>7.546164772727713</v>
      </c>
      <c r="AI229">
        <v>13.09228991249806</v>
      </c>
      <c r="AJ229">
        <v>8.9343065693428763</v>
      </c>
      <c r="AK229">
        <v>7.5582953631733742</v>
      </c>
      <c r="AL229">
        <v>12.023423872414821</v>
      </c>
      <c r="AM229">
        <v>13.769324880435891</v>
      </c>
      <c r="AN229">
        <v>12.288591260142571</v>
      </c>
      <c r="AO229">
        <v>6.4252133031521836</v>
      </c>
      <c r="AP229">
        <v>7.1253272251305697</v>
      </c>
      <c r="AQ229">
        <v>8.1099656357386323</v>
      </c>
      <c r="AR229">
        <v>6.0888606343149263</v>
      </c>
      <c r="AS229">
        <v>12.20853585458438</v>
      </c>
      <c r="AT229">
        <v>5.9421098228164766</v>
      </c>
      <c r="AU229">
        <v>12.019715469923151</v>
      </c>
      <c r="AV229">
        <v>7.289999999999992</v>
      </c>
      <c r="AW229">
        <v>3.4453350731661359</v>
      </c>
      <c r="AX229">
        <v>4.7740040455371187</v>
      </c>
      <c r="AY229">
        <v>5.3046394633872751</v>
      </c>
      <c r="AZ229">
        <v>8.0760882786158863</v>
      </c>
      <c r="BA229">
        <v>12.657460186391519</v>
      </c>
      <c r="BB229">
        <v>7.4482342344575363</v>
      </c>
      <c r="BC229">
        <v>4.5092369177436904</v>
      </c>
      <c r="BD229">
        <v>6.1074271459025109</v>
      </c>
      <c r="BE229">
        <v>8.9396468278821164</v>
      </c>
      <c r="BF229">
        <v>5.6213062346894773</v>
      </c>
      <c r="BG229">
        <v>5.6813488577644744</v>
      </c>
      <c r="BH229">
        <v>4.951244937049192</v>
      </c>
      <c r="BI229">
        <v>7.8472745908567987</v>
      </c>
      <c r="BJ229">
        <v>6.2213752893311778</v>
      </c>
      <c r="BK229">
        <v>4.8150616746151256</v>
      </c>
      <c r="BL229">
        <v>2.598016203110773</v>
      </c>
    </row>
    <row r="230" spans="1:69" x14ac:dyDescent="0.2">
      <c r="A230" t="s">
        <v>1015</v>
      </c>
      <c r="B230" t="s">
        <v>1016</v>
      </c>
      <c r="C230" t="s">
        <v>566</v>
      </c>
      <c r="D230" t="s">
        <v>567</v>
      </c>
      <c r="AY230">
        <v>0.30060120240480498</v>
      </c>
      <c r="AZ230">
        <v>4.4324575424575423</v>
      </c>
      <c r="BA230">
        <v>-0.41792902008075811</v>
      </c>
      <c r="BB230">
        <v>5.9576368876080101</v>
      </c>
      <c r="BC230">
        <v>1.338576216728816</v>
      </c>
      <c r="BD230">
        <v>4.5847543565040096</v>
      </c>
      <c r="BE230">
        <v>4.0151842108157636</v>
      </c>
      <c r="BF230">
        <v>2.5286478853837031</v>
      </c>
      <c r="BG230">
        <v>1.8867546627526559</v>
      </c>
      <c r="BH230">
        <v>0.33002716514106561</v>
      </c>
      <c r="BI230">
        <v>0.11168265573757941</v>
      </c>
      <c r="BJ230">
        <v>2.1920101096298499</v>
      </c>
    </row>
    <row r="231" spans="1:69" x14ac:dyDescent="0.2">
      <c r="A231" t="s">
        <v>1017</v>
      </c>
      <c r="B231" t="s">
        <v>1018</v>
      </c>
      <c r="C231" t="s">
        <v>566</v>
      </c>
      <c r="D231" t="s">
        <v>567</v>
      </c>
      <c r="P231">
        <v>14.599292869816409</v>
      </c>
      <c r="Q231">
        <v>20.940994987157019</v>
      </c>
      <c r="R231">
        <v>18.239795918821759</v>
      </c>
      <c r="S231">
        <v>24.424667385920468</v>
      </c>
      <c r="T231">
        <v>18.611372010313051</v>
      </c>
      <c r="U231">
        <v>14.868733630047769</v>
      </c>
      <c r="V231">
        <v>14.959168522751121</v>
      </c>
      <c r="W231">
        <v>11.783251231892301</v>
      </c>
      <c r="X231">
        <v>12.480169222314</v>
      </c>
      <c r="Y231">
        <v>13.57154051080879</v>
      </c>
      <c r="Z231">
        <v>10.576790396091839</v>
      </c>
      <c r="AA231">
        <v>-0.91264667535852706</v>
      </c>
      <c r="AB231">
        <v>6.052631578947377</v>
      </c>
      <c r="AC231">
        <v>4.0942928039701219</v>
      </c>
      <c r="AD231">
        <v>0.83432657926101406</v>
      </c>
      <c r="AE231">
        <v>0.23640661938541099</v>
      </c>
      <c r="AF231">
        <v>2.594339622641348</v>
      </c>
      <c r="AG231">
        <v>1.8390804597701049</v>
      </c>
      <c r="AH231">
        <v>1.5801354401805681</v>
      </c>
      <c r="AI231">
        <v>3.8888888888891189</v>
      </c>
      <c r="AJ231">
        <v>1.9867549668873421</v>
      </c>
      <c r="AK231">
        <v>3.2467532467532298</v>
      </c>
      <c r="AL231">
        <v>1.3836477987421529</v>
      </c>
      <c r="AM231">
        <v>1.7369727047146351</v>
      </c>
      <c r="AN231">
        <v>-0.24390243902445941</v>
      </c>
      <c r="AO231">
        <v>-1.1002444987774269</v>
      </c>
      <c r="AP231">
        <v>0.61804697156989064</v>
      </c>
      <c r="AQ231">
        <v>2.5798525798524232</v>
      </c>
      <c r="AR231">
        <v>6.3473053892215621</v>
      </c>
      <c r="AS231">
        <v>6.2687687687687843</v>
      </c>
      <c r="AT231">
        <v>5.9696220416815589</v>
      </c>
      <c r="AU231">
        <v>0.17499999999992419</v>
      </c>
      <c r="AV231">
        <v>3.302553864070886</v>
      </c>
      <c r="AW231">
        <v>3.8573039136739888</v>
      </c>
      <c r="AX231">
        <v>0.90718771807394372</v>
      </c>
      <c r="AY231">
        <v>-0.35346549869375632</v>
      </c>
      <c r="AZ231">
        <v>5.3206002728514212</v>
      </c>
      <c r="BA231">
        <v>36.964758287528873</v>
      </c>
      <c r="BB231">
        <v>31.754440774417841</v>
      </c>
      <c r="BC231">
        <v>-2.4046387510822749</v>
      </c>
      <c r="BD231">
        <v>2.559267722309531</v>
      </c>
      <c r="BE231">
        <v>7.1103706232640267</v>
      </c>
      <c r="BF231">
        <v>4.3389384832909874</v>
      </c>
      <c r="BG231">
        <v>1.38583454581263</v>
      </c>
      <c r="BH231">
        <v>4.041944107256171</v>
      </c>
      <c r="BI231">
        <v>-1.015481916976257</v>
      </c>
      <c r="BJ231">
        <v>2.8567957556843711</v>
      </c>
      <c r="BK231">
        <v>3.7029183911156829</v>
      </c>
      <c r="BL231">
        <v>1.807094008099823</v>
      </c>
      <c r="BM231">
        <v>1.2026646398712291</v>
      </c>
      <c r="BN231">
        <v>9.7690993697354163</v>
      </c>
      <c r="BO231">
        <v>2.6260363285129</v>
      </c>
      <c r="BP231">
        <v>-1.0353008843195211</v>
      </c>
      <c r="BQ231">
        <v>0.31172605091966848</v>
      </c>
    </row>
    <row r="232" spans="1:69" x14ac:dyDescent="0.2">
      <c r="A232" t="s">
        <v>1019</v>
      </c>
      <c r="B232" t="s">
        <v>1020</v>
      </c>
      <c r="C232" t="s">
        <v>566</v>
      </c>
      <c r="D232" t="s">
        <v>567</v>
      </c>
      <c r="E232">
        <v>5.1189095127609869</v>
      </c>
      <c r="F232">
        <v>1.958890881500754</v>
      </c>
      <c r="G232">
        <v>-3.8461538461533009</v>
      </c>
      <c r="H232">
        <v>1.916666666666589</v>
      </c>
      <c r="I232">
        <v>5.396565821750209</v>
      </c>
      <c r="J232">
        <v>-3.878975950349449</v>
      </c>
      <c r="K232">
        <v>3.7933817594837751</v>
      </c>
      <c r="L232">
        <v>6.4541213063752556</v>
      </c>
      <c r="M232">
        <v>2.848794740686619</v>
      </c>
      <c r="N232">
        <v>-1.9886363636359861</v>
      </c>
      <c r="O232">
        <v>4.6376811594198282</v>
      </c>
      <c r="P232">
        <v>5.6094182825484991</v>
      </c>
      <c r="Q232">
        <v>2.098360655738333</v>
      </c>
      <c r="R232">
        <v>20.35966602440595</v>
      </c>
      <c r="S232">
        <v>15.528281750266849</v>
      </c>
      <c r="T232">
        <v>11.4649681528663</v>
      </c>
      <c r="U232">
        <v>11.428571428571519</v>
      </c>
      <c r="V232">
        <v>11.96581196581158</v>
      </c>
      <c r="W232">
        <v>4.8091603053437089</v>
      </c>
      <c r="X232">
        <v>4.5520757465403783</v>
      </c>
      <c r="Y232">
        <v>19.296412399860841</v>
      </c>
      <c r="Z232">
        <v>18.39416058394167</v>
      </c>
      <c r="AA232">
        <v>14.30332922318113</v>
      </c>
      <c r="AB232">
        <v>6.1272923408846003</v>
      </c>
      <c r="AC232">
        <v>9.2295181947549594</v>
      </c>
      <c r="AD232">
        <v>17.2529313232832</v>
      </c>
      <c r="AE232">
        <v>36.063492063491587</v>
      </c>
      <c r="AF232">
        <v>59.484367708819761</v>
      </c>
      <c r="AG232">
        <v>34.562211981566982</v>
      </c>
      <c r="AH232">
        <v>11.39921722113489</v>
      </c>
      <c r="AI232">
        <v>19.39686722295432</v>
      </c>
      <c r="AJ232">
        <v>9.0000000000000338</v>
      </c>
      <c r="AK232">
        <v>11.00917431192646</v>
      </c>
      <c r="AL232">
        <v>13.223140495867939</v>
      </c>
      <c r="AM232">
        <v>15.328467153284571</v>
      </c>
      <c r="AN232">
        <v>7.9799578059068601</v>
      </c>
      <c r="AO232">
        <v>8.2498900991550972</v>
      </c>
      <c r="AP232">
        <v>1.886111361790862</v>
      </c>
      <c r="AQ232">
        <v>-0.79716563330391632</v>
      </c>
      <c r="AR232">
        <v>-3.70370370370365</v>
      </c>
      <c r="AS232">
        <v>-3.8461538461537881</v>
      </c>
      <c r="AT232">
        <v>2.9999999999999529</v>
      </c>
      <c r="AU232">
        <v>-0.1305052824174015</v>
      </c>
      <c r="AV232">
        <v>5.7968294490584116</v>
      </c>
      <c r="AW232">
        <v>4.4331413671983881</v>
      </c>
      <c r="AX232">
        <v>7.2403493934853493</v>
      </c>
      <c r="AY232">
        <v>10.02411053775713</v>
      </c>
      <c r="AZ232">
        <v>3.907709504436073</v>
      </c>
      <c r="BA232">
        <v>15.745325221970861</v>
      </c>
      <c r="BB232">
        <v>2.9208971180536669</v>
      </c>
      <c r="BC232">
        <v>4.3974138315007023</v>
      </c>
      <c r="BD232">
        <v>4.7531638888563004</v>
      </c>
      <c r="BE232">
        <v>36.70229533641389</v>
      </c>
      <c r="BF232">
        <v>40.031837829072323</v>
      </c>
      <c r="BG232">
        <v>10.92711418042969</v>
      </c>
      <c r="BH232">
        <v>38.461142959973287</v>
      </c>
      <c r="BI232">
        <v>47.705161529892337</v>
      </c>
      <c r="BJ232">
        <v>18.075269628177111</v>
      </c>
      <c r="BK232">
        <v>0.94098384390676881</v>
      </c>
      <c r="BL232">
        <v>13.417565322857071</v>
      </c>
    </row>
    <row r="233" spans="1:69" x14ac:dyDescent="0.2">
      <c r="A233" t="s">
        <v>1021</v>
      </c>
      <c r="B233" t="s">
        <v>1022</v>
      </c>
      <c r="C233" t="s">
        <v>566</v>
      </c>
      <c r="D233" t="s">
        <v>567</v>
      </c>
    </row>
    <row r="234" spans="1:69" x14ac:dyDescent="0.2">
      <c r="A234" t="s">
        <v>1023</v>
      </c>
      <c r="B234" t="s">
        <v>1024</v>
      </c>
      <c r="C234" t="s">
        <v>566</v>
      </c>
      <c r="D234" t="s">
        <v>567</v>
      </c>
      <c r="AC234">
        <v>20.25089605734793</v>
      </c>
      <c r="AD234">
        <v>5.1539990064581582</v>
      </c>
      <c r="AE234">
        <v>-13.056572575882891</v>
      </c>
      <c r="AF234">
        <v>-5.9748427672955398</v>
      </c>
      <c r="AG234">
        <v>15.47751765143034</v>
      </c>
      <c r="AH234">
        <v>-3.6891346044147091</v>
      </c>
      <c r="AI234">
        <v>-0.73828226531091845</v>
      </c>
      <c r="AJ234">
        <v>3.1938747302949571</v>
      </c>
      <c r="AK234">
        <v>-3.1130306721494949</v>
      </c>
      <c r="AL234">
        <v>-8.4279334865179987</v>
      </c>
      <c r="AM234">
        <v>41.72489723644135</v>
      </c>
      <c r="AN234">
        <v>9.2303259976865579</v>
      </c>
      <c r="AO234">
        <v>11.33087890572822</v>
      </c>
      <c r="AP234">
        <v>5.5722571112532977</v>
      </c>
      <c r="AQ234">
        <v>4.2588511022514028</v>
      </c>
      <c r="AR234">
        <v>-8.0250596272745423</v>
      </c>
      <c r="AS234">
        <v>3.8226008808630589</v>
      </c>
      <c r="AT234">
        <v>12.43128652799407</v>
      </c>
      <c r="AU234">
        <v>5.1918189519544642</v>
      </c>
      <c r="AV234">
        <v>-1.7525694124865481</v>
      </c>
      <c r="AW234">
        <v>-5.3554002888481582</v>
      </c>
      <c r="AX234">
        <v>7.8903656746299307</v>
      </c>
      <c r="AY234">
        <v>8.0362889795133103</v>
      </c>
      <c r="AZ234">
        <v>-8.9747396200927039</v>
      </c>
      <c r="BA234">
        <v>10.29697582212537</v>
      </c>
      <c r="BB234">
        <v>9.9524229074886428</v>
      </c>
      <c r="BC234">
        <v>-2.0778657464186581</v>
      </c>
      <c r="BD234">
        <v>2.0292405367825999</v>
      </c>
      <c r="BE234">
        <v>7.5166236466383287</v>
      </c>
      <c r="BF234">
        <v>0.22267156462455071</v>
      </c>
      <c r="BG234">
        <v>1.681973139256705</v>
      </c>
      <c r="BH234">
        <v>4.3771266506565407</v>
      </c>
      <c r="BI234">
        <v>-0.79244052523610198</v>
      </c>
      <c r="BJ234">
        <v>-1.5370996298084041</v>
      </c>
      <c r="BK234">
        <v>4.2746219861054522</v>
      </c>
      <c r="BL234">
        <v>-0.971939175419401</v>
      </c>
      <c r="BM234">
        <v>4.4641443723286081</v>
      </c>
      <c r="BN234">
        <v>-0.77284437035913955</v>
      </c>
      <c r="BO234">
        <v>5.7880268784361641</v>
      </c>
      <c r="BP234">
        <v>10.83635683998429</v>
      </c>
      <c r="BQ234">
        <v>8.8995073226375432</v>
      </c>
    </row>
    <row r="235" spans="1:69" x14ac:dyDescent="0.2">
      <c r="A235" t="s">
        <v>1025</v>
      </c>
      <c r="B235" t="s">
        <v>1026</v>
      </c>
      <c r="C235" t="s">
        <v>566</v>
      </c>
      <c r="D235" t="s">
        <v>567</v>
      </c>
    </row>
    <row r="236" spans="1:69" x14ac:dyDescent="0.2">
      <c r="A236" t="s">
        <v>1027</v>
      </c>
      <c r="B236" t="s">
        <v>1028</v>
      </c>
      <c r="C236" t="s">
        <v>566</v>
      </c>
      <c r="D236" t="s">
        <v>567</v>
      </c>
    </row>
    <row r="237" spans="1:69" x14ac:dyDescent="0.2">
      <c r="A237" t="s">
        <v>1029</v>
      </c>
      <c r="B237" t="s">
        <v>1030</v>
      </c>
      <c r="C237" t="s">
        <v>566</v>
      </c>
      <c r="D237" t="s">
        <v>567</v>
      </c>
      <c r="L237">
        <v>-2.3188405806762442</v>
      </c>
      <c r="M237">
        <v>0.2967359060365361</v>
      </c>
      <c r="N237">
        <v>6.0157790927021377</v>
      </c>
      <c r="O237">
        <v>4.4806201546509463</v>
      </c>
      <c r="P237">
        <v>6.4920611363942999</v>
      </c>
      <c r="Q237">
        <v>7.7266076782347977</v>
      </c>
      <c r="R237">
        <v>3.6153149657316721</v>
      </c>
      <c r="S237">
        <v>12.831931690620101</v>
      </c>
      <c r="T237">
        <v>18.01219949766762</v>
      </c>
      <c r="U237">
        <v>11.640730810691521</v>
      </c>
      <c r="V237">
        <v>22.45701340661774</v>
      </c>
      <c r="W237">
        <v>0.44277309395296083</v>
      </c>
      <c r="X237">
        <v>7.5392512077294169</v>
      </c>
      <c r="Y237">
        <v>12.30685721237953</v>
      </c>
      <c r="Z237">
        <v>19.71650236248065</v>
      </c>
      <c r="AA237">
        <v>11.12967332818269</v>
      </c>
      <c r="AB237">
        <v>9.3554650798614656</v>
      </c>
      <c r="AC237">
        <v>-3.526628710205487</v>
      </c>
      <c r="AD237">
        <v>-1.8144143823216179</v>
      </c>
      <c r="AE237">
        <v>4.124615263676862</v>
      </c>
      <c r="AF237">
        <v>5.4008850482645969E-2</v>
      </c>
      <c r="AG237">
        <v>-0.1509109799347772</v>
      </c>
      <c r="AH237">
        <v>-0.83940311695255099</v>
      </c>
      <c r="AI237">
        <v>1.015341505308095</v>
      </c>
      <c r="AJ237">
        <v>0.38708179787075703</v>
      </c>
      <c r="AK237">
        <v>1.393786636759385</v>
      </c>
      <c r="AL237">
        <v>-1.0068816885503391</v>
      </c>
      <c r="AM237">
        <v>39.162767379679522</v>
      </c>
      <c r="AN237">
        <v>16.43350345241635</v>
      </c>
      <c r="AO237">
        <v>4.6874999999999574</v>
      </c>
      <c r="AP237">
        <v>8.2508250825080207</v>
      </c>
      <c r="AQ237">
        <v>0.9753383810886741</v>
      </c>
      <c r="AR237">
        <v>-5.3213624882353358E-2</v>
      </c>
      <c r="AS237">
        <v>1.8626059546306719</v>
      </c>
      <c r="AT237">
        <v>3.9195913365314641</v>
      </c>
      <c r="AU237">
        <v>3.0598185753588369</v>
      </c>
      <c r="AV237">
        <v>-0.9300008840722136</v>
      </c>
      <c r="AW237">
        <v>0.39307868103166921</v>
      </c>
      <c r="AX237">
        <v>6.7829289302831377</v>
      </c>
      <c r="AY237">
        <v>2.2289777941402682</v>
      </c>
      <c r="AZ237">
        <v>0.94567327170521365</v>
      </c>
      <c r="BA237">
        <v>8.6948281436390165</v>
      </c>
      <c r="BB237">
        <v>3.71360592035809</v>
      </c>
      <c r="BC237">
        <v>1.4459451743086369</v>
      </c>
      <c r="BD237">
        <v>3.5635147290395999</v>
      </c>
      <c r="BE237">
        <v>2.5771817405584789</v>
      </c>
      <c r="BF237">
        <v>1.8253947590916171</v>
      </c>
      <c r="BG237">
        <v>0.19087507624975</v>
      </c>
      <c r="BH237">
        <v>2.5850039080159468</v>
      </c>
      <c r="BI237">
        <v>1.285448470514168</v>
      </c>
      <c r="BJ237">
        <v>-0.98188986894311914</v>
      </c>
      <c r="BK237">
        <v>0.92775542645718256</v>
      </c>
      <c r="BL237">
        <v>0.674652770077525</v>
      </c>
      <c r="BM237">
        <v>1.6992846329939899</v>
      </c>
      <c r="BN237">
        <v>4.1862150652351984</v>
      </c>
      <c r="BO237">
        <v>7.967573616179453</v>
      </c>
      <c r="BP237">
        <v>5.4892856814113138</v>
      </c>
      <c r="BQ237">
        <v>2.8626207408980062</v>
      </c>
    </row>
    <row r="238" spans="1:69" x14ac:dyDescent="0.2">
      <c r="A238" t="s">
        <v>1031</v>
      </c>
      <c r="B238" t="s">
        <v>1032</v>
      </c>
      <c r="C238" t="s">
        <v>566</v>
      </c>
      <c r="D238" t="s">
        <v>567</v>
      </c>
      <c r="E238">
        <v>-0.76586433260376541</v>
      </c>
      <c r="F238">
        <v>7.3869900771770833</v>
      </c>
      <c r="G238">
        <v>3.6960985626289422</v>
      </c>
      <c r="I238">
        <v>-0.79207920792111253</v>
      </c>
      <c r="J238">
        <v>0.16633399842015101</v>
      </c>
      <c r="K238">
        <v>4.0352042506744477</v>
      </c>
      <c r="L238">
        <v>4.3096568235713182</v>
      </c>
      <c r="M238">
        <v>1.790359602230261</v>
      </c>
      <c r="N238">
        <v>2.4503908598309718</v>
      </c>
      <c r="O238">
        <v>-8.8041085546247427E-2</v>
      </c>
      <c r="P238">
        <v>0.48465266537079538</v>
      </c>
      <c r="Q238">
        <v>4.8377667349742746</v>
      </c>
      <c r="R238">
        <v>15.50954970027056</v>
      </c>
      <c r="S238">
        <v>24.313559833501412</v>
      </c>
      <c r="T238">
        <v>5.330097087498646</v>
      </c>
      <c r="U238">
        <v>4.1493055549479303</v>
      </c>
      <c r="V238">
        <v>7.6012668776903132</v>
      </c>
      <c r="W238">
        <v>7.9240898530378594</v>
      </c>
      <c r="X238">
        <v>9.8973659655991835</v>
      </c>
      <c r="Y238">
        <v>19.703500522778022</v>
      </c>
      <c r="Z238">
        <v>12.662993071021541</v>
      </c>
      <c r="AA238">
        <v>5.259079903168268</v>
      </c>
      <c r="AB238">
        <v>3.726536621240752</v>
      </c>
      <c r="AC238">
        <v>0.86489843027932145</v>
      </c>
      <c r="AD238">
        <v>2.4317312343347539</v>
      </c>
      <c r="AE238">
        <v>1.8416759680604631</v>
      </c>
      <c r="AF238">
        <v>2.466461128239533</v>
      </c>
      <c r="AG238">
        <v>3.8627307473365531</v>
      </c>
      <c r="AH238">
        <v>5.355465079862161</v>
      </c>
      <c r="AI238">
        <v>5.8639947437582816</v>
      </c>
      <c r="AJ238">
        <v>5.7098525989139643</v>
      </c>
      <c r="AK238">
        <v>4.1391457507705551</v>
      </c>
      <c r="AL238">
        <v>3.3121916842846839</v>
      </c>
      <c r="AM238">
        <v>5.047748976807549</v>
      </c>
      <c r="AN238">
        <v>5.8181818181819231</v>
      </c>
      <c r="AO238">
        <v>5.8051055473734943</v>
      </c>
      <c r="AP238">
        <v>5.6257974712910439</v>
      </c>
      <c r="AQ238">
        <v>7.9947287502745983</v>
      </c>
      <c r="AR238">
        <v>0.28472645922303441</v>
      </c>
      <c r="AS238">
        <v>1.5919691746097151</v>
      </c>
      <c r="AT238">
        <v>1.6269088731409129</v>
      </c>
      <c r="AU238">
        <v>0.69730897662544855</v>
      </c>
      <c r="AV238">
        <v>1.8043499463572079</v>
      </c>
      <c r="AW238">
        <v>2.7591492623107969</v>
      </c>
      <c r="AX238">
        <v>4.5403691963453481</v>
      </c>
      <c r="AY238">
        <v>4.6374743601176487</v>
      </c>
      <c r="AZ238">
        <v>2.2415409528680299</v>
      </c>
      <c r="BA238">
        <v>5.4684894964984503</v>
      </c>
      <c r="BB238">
        <v>-0.84571609231672062</v>
      </c>
      <c r="BC238">
        <v>3.2475884244372319</v>
      </c>
      <c r="BD238">
        <v>3.8087905813963419</v>
      </c>
      <c r="BE238">
        <v>3.0148995033498469</v>
      </c>
      <c r="BF238">
        <v>2.1848861853068748</v>
      </c>
      <c r="BG238">
        <v>1.895141818987798</v>
      </c>
      <c r="BH238">
        <v>-0.9004249632915694</v>
      </c>
      <c r="BI238">
        <v>0.1881497044481433</v>
      </c>
      <c r="BJ238">
        <v>0.66563189313510618</v>
      </c>
      <c r="BK238">
        <v>1.063897541830241</v>
      </c>
      <c r="BL238">
        <v>0.70672860131431103</v>
      </c>
      <c r="BM238">
        <v>-0.84593714735704117</v>
      </c>
      <c r="BN238">
        <v>1.2303954131838359</v>
      </c>
      <c r="BO238">
        <v>-1.6106803048668801</v>
      </c>
      <c r="BP238">
        <v>8.4780517442154295</v>
      </c>
      <c r="BQ238">
        <v>1.365805407980367</v>
      </c>
    </row>
    <row r="239" spans="1:69" x14ac:dyDescent="0.2">
      <c r="A239" t="s">
        <v>1033</v>
      </c>
      <c r="B239" t="s">
        <v>1034</v>
      </c>
      <c r="C239" t="s">
        <v>566</v>
      </c>
      <c r="D239" t="s">
        <v>567</v>
      </c>
      <c r="AT239">
        <v>38.591889448859988</v>
      </c>
      <c r="AU239">
        <v>12.249984784588451</v>
      </c>
      <c r="AV239">
        <v>16.303491204949061</v>
      </c>
      <c r="AW239">
        <v>7.141965086922526</v>
      </c>
      <c r="AX239">
        <v>7.0919324408377307</v>
      </c>
      <c r="AY239">
        <v>10.010865188646109</v>
      </c>
      <c r="AZ239">
        <v>13.149124706298201</v>
      </c>
      <c r="BA239">
        <v>20.470521910996421</v>
      </c>
      <c r="BB239">
        <v>6.4482348106669676</v>
      </c>
      <c r="BC239">
        <v>6.4453144078065829</v>
      </c>
      <c r="BD239">
        <v>12.431549043040601</v>
      </c>
      <c r="BE239">
        <v>5.8311660103146243</v>
      </c>
      <c r="BF239">
        <v>5.00964645344951</v>
      </c>
      <c r="BG239">
        <v>6.1044276512966711</v>
      </c>
      <c r="BH239">
        <v>5.7145594964971043</v>
      </c>
      <c r="BI239">
        <v>6.0045808232213913</v>
      </c>
    </row>
    <row r="240" spans="1:69" x14ac:dyDescent="0.2">
      <c r="A240" t="s">
        <v>1035</v>
      </c>
      <c r="B240" t="s">
        <v>1036</v>
      </c>
      <c r="C240" t="s">
        <v>566</v>
      </c>
      <c r="D240" t="s">
        <v>567</v>
      </c>
    </row>
    <row r="241" spans="1:69" x14ac:dyDescent="0.2">
      <c r="A241" t="s">
        <v>1037</v>
      </c>
      <c r="B241" t="s">
        <v>1038</v>
      </c>
      <c r="C241" t="s">
        <v>566</v>
      </c>
      <c r="D241" t="s">
        <v>567</v>
      </c>
    </row>
    <row r="242" spans="1:69" x14ac:dyDescent="0.2">
      <c r="A242" t="s">
        <v>1039</v>
      </c>
      <c r="B242" t="s">
        <v>1040</v>
      </c>
      <c r="C242" t="s">
        <v>566</v>
      </c>
      <c r="D242" t="s">
        <v>567</v>
      </c>
      <c r="AV242">
        <v>7.1651589144183854</v>
      </c>
      <c r="AW242">
        <v>3.237513940033208</v>
      </c>
      <c r="AX242">
        <v>1.111674003871979</v>
      </c>
      <c r="AY242">
        <v>3.9361625992986609</v>
      </c>
      <c r="AZ242">
        <v>10.300902017489451</v>
      </c>
      <c r="BA242">
        <v>9.0642362194894162</v>
      </c>
      <c r="BB242">
        <v>0.66968118596543325</v>
      </c>
      <c r="BC242">
        <v>6.7659768023648104</v>
      </c>
      <c r="BD242">
        <v>13.49984023857702</v>
      </c>
      <c r="BE242">
        <v>11.8003096701544</v>
      </c>
      <c r="BF242">
        <v>11.084908510995421</v>
      </c>
      <c r="BG242">
        <v>0.7262750161394651</v>
      </c>
      <c r="BH242">
        <v>0.55279602627785307</v>
      </c>
      <c r="BI242">
        <v>-1.3385387618516309</v>
      </c>
      <c r="BJ242">
        <v>0.55721553743036101</v>
      </c>
      <c r="BK242">
        <v>2.636472010158919</v>
      </c>
      <c r="BL242">
        <v>0.95881273970314129</v>
      </c>
      <c r="BM242">
        <v>0.49549921545957099</v>
      </c>
      <c r="BN242">
        <v>3.697920946667864</v>
      </c>
      <c r="BO242">
        <v>7.0053094539978691</v>
      </c>
      <c r="BP242">
        <v>8.420351033103767</v>
      </c>
      <c r="BQ242">
        <v>2.0628415300546812</v>
      </c>
    </row>
    <row r="243" spans="1:69" x14ac:dyDescent="0.2">
      <c r="A243" t="s">
        <v>1041</v>
      </c>
      <c r="B243" t="s">
        <v>1042</v>
      </c>
      <c r="C243" t="s">
        <v>566</v>
      </c>
      <c r="D243" t="s">
        <v>567</v>
      </c>
    </row>
    <row r="244" spans="1:69" x14ac:dyDescent="0.2">
      <c r="A244" t="s">
        <v>1043</v>
      </c>
      <c r="B244" t="s">
        <v>1044</v>
      </c>
      <c r="C244" t="s">
        <v>566</v>
      </c>
      <c r="D244" t="s">
        <v>567</v>
      </c>
      <c r="U244">
        <v>7.1095758354755274</v>
      </c>
      <c r="V244">
        <v>17.53793844846124</v>
      </c>
      <c r="W244">
        <v>9.5843791211128693</v>
      </c>
      <c r="X244">
        <v>5.4600155279504419</v>
      </c>
      <c r="Y244">
        <v>22.39338891649647</v>
      </c>
      <c r="Z244">
        <v>14.8992481203003</v>
      </c>
      <c r="AA244">
        <v>10.837870380065519</v>
      </c>
      <c r="AB244">
        <v>9.8135531178777509</v>
      </c>
      <c r="AC244">
        <v>0.10645161290371689</v>
      </c>
      <c r="AD244">
        <v>16.765000000000001</v>
      </c>
      <c r="AE244">
        <v>21.673874876889361</v>
      </c>
      <c r="AF244">
        <v>4.6859877879250389</v>
      </c>
      <c r="AG244">
        <v>9.9240233981040191</v>
      </c>
      <c r="AH244">
        <v>4.0736436479293241</v>
      </c>
      <c r="AI244">
        <v>9.7098638456265522</v>
      </c>
      <c r="AJ244">
        <v>10.595449399479319</v>
      </c>
      <c r="AK244">
        <v>7.936980121928741</v>
      </c>
      <c r="AL244">
        <v>0.96090446045917344</v>
      </c>
      <c r="AM244">
        <v>1.012952066948561</v>
      </c>
      <c r="AN244">
        <v>1.460006303509721</v>
      </c>
      <c r="AO244">
        <v>2.995280239911434</v>
      </c>
      <c r="AP244">
        <v>2.1247313240803751</v>
      </c>
      <c r="AQ244">
        <v>3.2744455426046439</v>
      </c>
      <c r="AR244">
        <v>4.4643546767589104</v>
      </c>
      <c r="AS244">
        <v>6.3276355141115523</v>
      </c>
      <c r="AT244">
        <v>8.2902831885033041</v>
      </c>
      <c r="AU244">
        <v>10.359060791850711</v>
      </c>
      <c r="AV244">
        <v>11.638621958073459</v>
      </c>
      <c r="AW244">
        <v>10.97340536795539</v>
      </c>
      <c r="AX244">
        <v>8.6656922113175128</v>
      </c>
      <c r="AY244">
        <v>6.1491160645657503</v>
      </c>
      <c r="AZ244">
        <v>5.8422487490138737</v>
      </c>
      <c r="BA244">
        <v>10.44698751282222</v>
      </c>
      <c r="BB244">
        <v>1.426859720705338</v>
      </c>
      <c r="BC244">
        <v>3.5349123918983052</v>
      </c>
      <c r="BD244">
        <v>6.2707530299569108</v>
      </c>
      <c r="BE244">
        <v>1.147538537060552</v>
      </c>
      <c r="BF244">
        <v>0.77562932236741955</v>
      </c>
      <c r="BG244">
        <v>2.5108763325370562</v>
      </c>
      <c r="BH244">
        <v>-1.0539983197128251</v>
      </c>
      <c r="BI244">
        <v>2.5781551524508122</v>
      </c>
      <c r="BJ244">
        <v>7.5170628355111493</v>
      </c>
      <c r="BK244">
        <v>5.0320969198487413</v>
      </c>
      <c r="BL244">
        <v>1.179543348218083</v>
      </c>
      <c r="BM244">
        <v>-0.34973769672749611</v>
      </c>
      <c r="BN244">
        <v>5.6405114063675112</v>
      </c>
      <c r="BO244">
        <v>10.97136529030216</v>
      </c>
      <c r="BP244">
        <v>6.3511298025518901</v>
      </c>
      <c r="BQ244">
        <v>3.2305630026809991</v>
      </c>
    </row>
    <row r="245" spans="1:69" x14ac:dyDescent="0.2">
      <c r="A245" t="s">
        <v>1045</v>
      </c>
      <c r="B245" t="s">
        <v>1046</v>
      </c>
      <c r="C245" t="s">
        <v>566</v>
      </c>
      <c r="D245" t="s">
        <v>567</v>
      </c>
    </row>
    <row r="246" spans="1:69" x14ac:dyDescent="0.2">
      <c r="A246" t="s">
        <v>1047</v>
      </c>
      <c r="B246" t="s">
        <v>1048</v>
      </c>
      <c r="C246" t="s">
        <v>566</v>
      </c>
      <c r="D246" t="s">
        <v>567</v>
      </c>
    </row>
    <row r="247" spans="1:69" x14ac:dyDescent="0.2">
      <c r="A247" t="s">
        <v>1049</v>
      </c>
      <c r="B247" t="s">
        <v>1050</v>
      </c>
      <c r="C247" t="s">
        <v>566</v>
      </c>
      <c r="D247" t="s">
        <v>567</v>
      </c>
      <c r="E247">
        <v>2.080000000078154</v>
      </c>
      <c r="F247">
        <v>1.5227576978899151</v>
      </c>
      <c r="G247">
        <v>2.983352563392863</v>
      </c>
      <c r="H247">
        <v>3.761203584916446</v>
      </c>
      <c r="I247">
        <v>0.86379762440665042</v>
      </c>
      <c r="J247">
        <v>1.7816179844884921</v>
      </c>
      <c r="K247">
        <v>4.0943580499049039</v>
      </c>
      <c r="L247">
        <v>2.136258660154926</v>
      </c>
      <c r="M247">
        <v>8.2320520069128271</v>
      </c>
      <c r="N247">
        <v>2.43520271601535</v>
      </c>
      <c r="O247">
        <v>2.5239005736269169</v>
      </c>
      <c r="P247">
        <v>3.5310207632899782</v>
      </c>
      <c r="Q247">
        <v>9.3010688125333498</v>
      </c>
      <c r="R247">
        <v>14.81074548157101</v>
      </c>
      <c r="S247">
        <v>22.024977271761689</v>
      </c>
      <c r="T247">
        <v>16.979060465689461</v>
      </c>
      <c r="U247">
        <v>10.69246435777287</v>
      </c>
      <c r="V247">
        <v>11.74486353909416</v>
      </c>
      <c r="W247">
        <v>10.256586168874041</v>
      </c>
      <c r="X247">
        <v>14.72217036899923</v>
      </c>
      <c r="Y247">
        <v>17.470304279577171</v>
      </c>
      <c r="Z247">
        <v>14.331886600939511</v>
      </c>
      <c r="AA247">
        <v>11.634762943167321</v>
      </c>
      <c r="AB247">
        <v>15.17499999933316</v>
      </c>
      <c r="AC247">
        <v>13.334780406632399</v>
      </c>
      <c r="AD247">
        <v>7.6225740552019552</v>
      </c>
      <c r="AE247">
        <v>7.6936765932313467</v>
      </c>
      <c r="AF247">
        <v>10.75185899207421</v>
      </c>
      <c r="AG247">
        <v>7.7584920674391684</v>
      </c>
      <c r="AH247">
        <v>11.43213181335666</v>
      </c>
      <c r="AI247">
        <v>11.06442577030832</v>
      </c>
      <c r="AJ247">
        <v>3.7831021437579451</v>
      </c>
      <c r="AK247">
        <v>6.4398541919806087</v>
      </c>
      <c r="AL247">
        <v>10.83523592085203</v>
      </c>
      <c r="AM247">
        <v>8.8146940176810578</v>
      </c>
      <c r="AN247">
        <v>5.1822053951727352</v>
      </c>
      <c r="AO247">
        <v>3.4045744281962418</v>
      </c>
      <c r="AP247">
        <v>3.626078758430813</v>
      </c>
      <c r="AQ247">
        <v>5.6127090769120107</v>
      </c>
      <c r="AR247">
        <v>3.4391359088199609</v>
      </c>
      <c r="AS247">
        <v>3.5554131966687699</v>
      </c>
      <c r="AT247">
        <v>5.5366532632230019</v>
      </c>
      <c r="AU247">
        <v>4.150058616647196</v>
      </c>
      <c r="AV247">
        <v>3.8111062439686991</v>
      </c>
      <c r="AW247">
        <v>3.7215493899596539</v>
      </c>
      <c r="AX247">
        <v>6.874534595835164</v>
      </c>
      <c r="AY247">
        <v>8.329603514653467</v>
      </c>
      <c r="AZ247">
        <v>7.8943883475729946</v>
      </c>
      <c r="BA247">
        <v>12.030344547717689</v>
      </c>
      <c r="BB247">
        <v>6.9780872525154694</v>
      </c>
      <c r="BC247">
        <v>10.549200317998761</v>
      </c>
      <c r="BD247">
        <v>5.1071328926456001</v>
      </c>
      <c r="BE247">
        <v>9.2602813706829199</v>
      </c>
      <c r="BF247">
        <v>5.1998174046561108</v>
      </c>
      <c r="BG247">
        <v>5.6844181459565926</v>
      </c>
      <c r="BH247">
        <v>4.6612159809826412</v>
      </c>
      <c r="BI247">
        <v>3.0706674246402428</v>
      </c>
      <c r="BJ247">
        <v>1.880384401835318</v>
      </c>
      <c r="BK247">
        <v>1.0185693018882189</v>
      </c>
      <c r="BL247">
        <v>1.000542930272373</v>
      </c>
      <c r="BM247">
        <v>0.59898633082464325</v>
      </c>
      <c r="BN247">
        <v>2.0592274691545769</v>
      </c>
      <c r="BO247">
        <v>5.8283863851795878</v>
      </c>
      <c r="BP247">
        <v>4.6293024241996807</v>
      </c>
      <c r="BQ247">
        <v>0.52688462577683925</v>
      </c>
    </row>
    <row r="248" spans="1:69" x14ac:dyDescent="0.2">
      <c r="A248" t="s">
        <v>1051</v>
      </c>
      <c r="B248" t="s">
        <v>1052</v>
      </c>
      <c r="C248" t="s">
        <v>566</v>
      </c>
      <c r="D248" t="s">
        <v>567</v>
      </c>
      <c r="AC248">
        <v>8.9000000000000981</v>
      </c>
      <c r="AD248">
        <v>7.2543617998163539</v>
      </c>
      <c r="AE248">
        <v>6.1643835616437057</v>
      </c>
      <c r="AF248">
        <v>8.2258064516129004</v>
      </c>
      <c r="AG248">
        <v>7.1969696969695507</v>
      </c>
      <c r="AH248">
        <v>7.7408860396133603</v>
      </c>
      <c r="AI248">
        <v>6.5452930728241432</v>
      </c>
      <c r="AJ248">
        <v>8.1937150954408526</v>
      </c>
      <c r="AK248">
        <v>5.8243451463790636</v>
      </c>
      <c r="AL248">
        <v>3.9749563191613011</v>
      </c>
      <c r="AM248">
        <v>4.7332306399659547</v>
      </c>
      <c r="AN248">
        <v>6.2441502874714638</v>
      </c>
      <c r="AO248">
        <v>3.7251447269071538</v>
      </c>
      <c r="AP248">
        <v>3.652026207230707</v>
      </c>
      <c r="AQ248">
        <v>3.1253657965586239</v>
      </c>
      <c r="AR248">
        <v>2.6901248581158042</v>
      </c>
      <c r="AS248">
        <v>2.962307947386055</v>
      </c>
      <c r="AT248">
        <v>1.9833333333333689</v>
      </c>
      <c r="AU248">
        <v>2.7210328485045481</v>
      </c>
      <c r="AV248">
        <v>2.7125924747435168</v>
      </c>
      <c r="AW248">
        <v>3.6322800495662508</v>
      </c>
      <c r="AX248">
        <v>2.0177864135714429</v>
      </c>
      <c r="AY248">
        <v>3.2252533743891658</v>
      </c>
      <c r="AZ248">
        <v>2.9669443247734888</v>
      </c>
      <c r="BA248">
        <v>4.3450280762304523</v>
      </c>
      <c r="BB248">
        <v>3.664903306429192</v>
      </c>
      <c r="BC248">
        <v>3.3389796360106878</v>
      </c>
      <c r="BD248">
        <v>3.2400284200953098</v>
      </c>
      <c r="BE248">
        <v>4.6118443220663972</v>
      </c>
      <c r="BF248">
        <v>5.3162353132668887</v>
      </c>
      <c r="BG248">
        <v>4.6255509953403093</v>
      </c>
      <c r="BH248">
        <v>4.4373712732149997</v>
      </c>
      <c r="BI248">
        <v>3.6293993738438082</v>
      </c>
      <c r="BJ248">
        <v>5.308848395658444</v>
      </c>
      <c r="BK248">
        <v>7.3075917603165186</v>
      </c>
      <c r="BL248">
        <v>6.7200753286379902</v>
      </c>
      <c r="BM248">
        <v>5.6341511589762474</v>
      </c>
      <c r="BN248">
        <v>5.7063502083070023</v>
      </c>
      <c r="BO248">
        <v>8.3064612444762336</v>
      </c>
      <c r="BP248">
        <v>9.3289959750786533</v>
      </c>
      <c r="BQ248">
        <v>7.2066165716879382</v>
      </c>
    </row>
    <row r="249" spans="1:69" x14ac:dyDescent="0.2">
      <c r="A249" t="s">
        <v>1053</v>
      </c>
      <c r="B249" t="s">
        <v>1054</v>
      </c>
      <c r="C249" t="s">
        <v>566</v>
      </c>
      <c r="D249" t="s">
        <v>567</v>
      </c>
      <c r="E249">
        <v>5.6647398843930858</v>
      </c>
      <c r="F249">
        <v>3.1728569970826839</v>
      </c>
      <c r="G249">
        <v>3.8883202514650348</v>
      </c>
      <c r="H249">
        <v>6.3627069283231146</v>
      </c>
      <c r="I249">
        <v>1.119637815431116</v>
      </c>
      <c r="J249">
        <v>4.5555336839482772</v>
      </c>
      <c r="K249">
        <v>8.4719962153922523</v>
      </c>
      <c r="L249">
        <v>13.974892948167451</v>
      </c>
      <c r="M249">
        <v>6.0462396619740666</v>
      </c>
      <c r="N249">
        <v>4.924193944982961</v>
      </c>
      <c r="O249">
        <v>7.9239520830199668</v>
      </c>
      <c r="P249">
        <v>19.011408683767488</v>
      </c>
      <c r="Q249">
        <v>15.41645572239622</v>
      </c>
      <c r="R249">
        <v>13.9381652448957</v>
      </c>
      <c r="S249">
        <v>23.898161576670461</v>
      </c>
      <c r="T249">
        <v>21.227355238583549</v>
      </c>
      <c r="U249">
        <v>17.455689389133749</v>
      </c>
      <c r="V249">
        <v>25.985337865060199</v>
      </c>
      <c r="W249">
        <v>61.897044438343457</v>
      </c>
      <c r="X249">
        <v>63.54310825063429</v>
      </c>
      <c r="Y249">
        <v>94.260859880759213</v>
      </c>
      <c r="Z249">
        <v>37.614782579771649</v>
      </c>
      <c r="AA249">
        <v>29.137514502267649</v>
      </c>
      <c r="AB249">
        <v>31.390271019844459</v>
      </c>
      <c r="AC249">
        <v>48.392323134686279</v>
      </c>
      <c r="AD249">
        <v>44.961730152877941</v>
      </c>
      <c r="AE249">
        <v>34.610075973874508</v>
      </c>
      <c r="AF249">
        <v>38.855843475840921</v>
      </c>
      <c r="AG249">
        <v>68.809643383704767</v>
      </c>
      <c r="AH249">
        <v>63.272552493095837</v>
      </c>
      <c r="AI249">
        <v>60.303869134644692</v>
      </c>
      <c r="AJ249">
        <v>65.978567991895019</v>
      </c>
      <c r="AK249">
        <v>70.076103869037354</v>
      </c>
      <c r="AL249">
        <v>66.093842982000396</v>
      </c>
      <c r="AM249">
        <v>105.2149864692022</v>
      </c>
      <c r="AN249">
        <v>89.113317224849936</v>
      </c>
      <c r="AO249">
        <v>80.412151138804248</v>
      </c>
      <c r="AP249">
        <v>85.669361649977944</v>
      </c>
      <c r="AQ249">
        <v>84.641343484631406</v>
      </c>
      <c r="AR249">
        <v>64.867487635075733</v>
      </c>
      <c r="AS249">
        <v>54.915370581268348</v>
      </c>
      <c r="AT249">
        <v>54.40018876190743</v>
      </c>
      <c r="AU249">
        <v>44.964120947984981</v>
      </c>
      <c r="AV249">
        <v>21.602438449057281</v>
      </c>
      <c r="AW249">
        <v>8.5982616811526178</v>
      </c>
      <c r="AX249">
        <v>8.179160368020078</v>
      </c>
      <c r="AY249">
        <v>9.5972421228844649</v>
      </c>
      <c r="AZ249">
        <v>8.7561809097263232</v>
      </c>
      <c r="BA249">
        <v>10.44412837648847</v>
      </c>
      <c r="BB249">
        <v>6.2509766309062647</v>
      </c>
      <c r="BC249">
        <v>8.5664442055297592</v>
      </c>
      <c r="BD249">
        <v>6.471879671151</v>
      </c>
      <c r="BE249">
        <v>8.8915699651216258</v>
      </c>
      <c r="BF249">
        <v>7.4930903054769313</v>
      </c>
      <c r="BG249">
        <v>8.8545727136431598</v>
      </c>
      <c r="BH249">
        <v>7.6708536484588477</v>
      </c>
      <c r="BI249">
        <v>7.7751341532833012</v>
      </c>
      <c r="BJ249">
        <v>11.144311084076421</v>
      </c>
      <c r="BK249">
        <v>16.33246389889289</v>
      </c>
      <c r="BL249">
        <v>15.176821572002231</v>
      </c>
      <c r="BM249">
        <v>12.27895744625741</v>
      </c>
      <c r="BN249">
        <v>19.596492691332401</v>
      </c>
      <c r="BO249">
        <v>72.308835989120652</v>
      </c>
      <c r="BP249">
        <v>53.859408759331508</v>
      </c>
      <c r="BQ249">
        <v>58.506450730034153</v>
      </c>
    </row>
    <row r="250" spans="1:69" x14ac:dyDescent="0.2">
      <c r="A250" t="s">
        <v>1055</v>
      </c>
      <c r="B250" t="s">
        <v>1056</v>
      </c>
      <c r="C250" t="s">
        <v>566</v>
      </c>
      <c r="D250" t="s">
        <v>567</v>
      </c>
      <c r="BD250">
        <v>0.50058074315269996</v>
      </c>
    </row>
    <row r="251" spans="1:69" x14ac:dyDescent="0.2">
      <c r="A251" t="s">
        <v>1057</v>
      </c>
      <c r="B251" t="s">
        <v>1058</v>
      </c>
      <c r="C251" t="s">
        <v>566</v>
      </c>
      <c r="D251" t="s">
        <v>567</v>
      </c>
      <c r="K251">
        <v>9.7770154392759618</v>
      </c>
      <c r="L251">
        <v>12.187499998436831</v>
      </c>
      <c r="M251">
        <v>15.59888579548266</v>
      </c>
      <c r="N251">
        <v>16.41566264999976</v>
      </c>
      <c r="O251">
        <v>3.4928848641835701</v>
      </c>
      <c r="P251">
        <v>4.775000000023752</v>
      </c>
      <c r="Q251">
        <v>7.6354092100103781</v>
      </c>
      <c r="R251">
        <v>10.396807803216729</v>
      </c>
      <c r="S251">
        <v>19.598393574214821</v>
      </c>
      <c r="T251">
        <v>26.057756884157332</v>
      </c>
      <c r="U251">
        <v>6.8593500265325051</v>
      </c>
      <c r="V251">
        <v>11.604138103011859</v>
      </c>
      <c r="W251">
        <v>6.5750000000000854</v>
      </c>
      <c r="X251">
        <v>12.948627726952861</v>
      </c>
      <c r="Y251">
        <v>30.19730010384205</v>
      </c>
      <c r="Z251">
        <v>25.650023927261209</v>
      </c>
      <c r="AA251">
        <v>28.932334645169341</v>
      </c>
      <c r="AB251">
        <v>27.055927530523789</v>
      </c>
      <c r="AC251">
        <v>36.145941505602842</v>
      </c>
      <c r="AD251">
        <v>33.282103825136772</v>
      </c>
      <c r="AE251">
        <v>32.432201580183659</v>
      </c>
      <c r="AF251">
        <v>29.949369537876141</v>
      </c>
      <c r="AG251">
        <v>31.1867182846932</v>
      </c>
      <c r="AH251">
        <v>25.849838261165718</v>
      </c>
      <c r="AI251">
        <v>35.826771653543332</v>
      </c>
      <c r="AJ251">
        <v>28.69565217391299</v>
      </c>
      <c r="AK251">
        <v>21.84684684684731</v>
      </c>
      <c r="AL251">
        <v>25.277264325322989</v>
      </c>
      <c r="AM251">
        <v>34.083364072298401</v>
      </c>
      <c r="AN251">
        <v>27.427785419532292</v>
      </c>
      <c r="AO251">
        <v>20.977259643062879</v>
      </c>
      <c r="AP251">
        <v>16.090654928320149</v>
      </c>
      <c r="AQ251">
        <v>12.799754047960869</v>
      </c>
      <c r="AR251">
        <v>7.8904333605887658</v>
      </c>
      <c r="AS251">
        <v>5.9239610963747937</v>
      </c>
      <c r="AT251">
        <v>5.1474680022261818</v>
      </c>
      <c r="AU251">
        <v>5.3178336611820276</v>
      </c>
      <c r="AV251">
        <v>5.303566215097816</v>
      </c>
      <c r="AW251">
        <v>4.7358014394905812</v>
      </c>
      <c r="AX251">
        <v>5.0345700926716308</v>
      </c>
      <c r="AY251">
        <v>7.2509726208254603</v>
      </c>
      <c r="AZ251">
        <v>7.0255143697477136</v>
      </c>
      <c r="BA251">
        <v>10.278393762113479</v>
      </c>
      <c r="BB251">
        <v>12.14222787429879</v>
      </c>
      <c r="BC251">
        <v>6.2001559564740258</v>
      </c>
      <c r="BD251">
        <v>12.690969469916199</v>
      </c>
      <c r="BE251">
        <v>16.001093850633819</v>
      </c>
      <c r="BF251">
        <v>7.8707236457395879</v>
      </c>
      <c r="BG251">
        <v>6.1316143298801169</v>
      </c>
      <c r="BH251">
        <v>5.5881695295929807</v>
      </c>
      <c r="BI251">
        <v>5.1747662930149323</v>
      </c>
      <c r="BJ251">
        <v>5.3187160522893082</v>
      </c>
      <c r="BK251">
        <v>3.4944584885618131</v>
      </c>
      <c r="BL251">
        <v>3.4642805799902052</v>
      </c>
      <c r="BM251">
        <v>3.2902906279832549</v>
      </c>
      <c r="BN251">
        <v>3.6909195880219881</v>
      </c>
      <c r="BO251">
        <v>4.350272042691012</v>
      </c>
      <c r="BP251">
        <v>3.799232913849163</v>
      </c>
      <c r="BQ251">
        <v>3.056946763123725</v>
      </c>
    </row>
    <row r="252" spans="1:69" x14ac:dyDescent="0.2">
      <c r="A252" t="s">
        <v>1059</v>
      </c>
      <c r="B252" t="s">
        <v>1060</v>
      </c>
      <c r="C252" t="s">
        <v>566</v>
      </c>
      <c r="D252" t="s">
        <v>567</v>
      </c>
      <c r="AM252">
        <v>10.036759879217531</v>
      </c>
      <c r="AN252">
        <v>6.5501401897037068</v>
      </c>
      <c r="AO252">
        <v>7.1916466043334424</v>
      </c>
      <c r="AP252">
        <v>8.1690214410696314</v>
      </c>
      <c r="AQ252">
        <v>6.8804171998317232E-2</v>
      </c>
      <c r="AR252">
        <v>5.7773689868789457</v>
      </c>
      <c r="AS252">
        <v>3.3920215851299802</v>
      </c>
      <c r="AT252">
        <v>1.865125240847725</v>
      </c>
      <c r="AU252">
        <v>-0.28750851176519637</v>
      </c>
      <c r="AV252">
        <v>8.6804765156688362</v>
      </c>
      <c r="AW252">
        <v>3.7212874397822842</v>
      </c>
      <c r="AX252">
        <v>8.4487264229953212</v>
      </c>
      <c r="AY252">
        <v>7.3106761356186372</v>
      </c>
      <c r="AZ252">
        <v>6.138510832850498</v>
      </c>
      <c r="BA252">
        <v>12.050855548288551</v>
      </c>
      <c r="BB252">
        <v>13.017256188918539</v>
      </c>
      <c r="BC252">
        <v>3.976552884781682</v>
      </c>
      <c r="BD252">
        <v>16.564349617451519</v>
      </c>
      <c r="BE252">
        <v>12.679037722465891</v>
      </c>
      <c r="BF252">
        <v>4.9052087569455676</v>
      </c>
      <c r="BG252">
        <v>3.075706689586414</v>
      </c>
      <c r="BH252">
        <v>5.589686062517254</v>
      </c>
      <c r="BI252">
        <v>5.7063750461621199</v>
      </c>
      <c r="BJ252">
        <v>5.2097170591420916</v>
      </c>
      <c r="BK252">
        <v>2.6160119095227441</v>
      </c>
      <c r="BL252">
        <v>2.8675880344689988</v>
      </c>
      <c r="BM252">
        <v>3.313322895445018</v>
      </c>
      <c r="BN252">
        <v>2.204572047574139</v>
      </c>
      <c r="BO252">
        <v>7.1957888597581032</v>
      </c>
      <c r="BP252">
        <v>5.3509480428039531</v>
      </c>
      <c r="BQ252">
        <v>3.3233806708655962</v>
      </c>
    </row>
    <row r="253" spans="1:69" x14ac:dyDescent="0.2">
      <c r="A253" t="s">
        <v>1061</v>
      </c>
      <c r="B253" t="s">
        <v>1062</v>
      </c>
      <c r="C253" t="s">
        <v>566</v>
      </c>
      <c r="D253" t="s">
        <v>567</v>
      </c>
      <c r="AL253">
        <v>4734.9143474458488</v>
      </c>
      <c r="AM253">
        <v>891.18774813370487</v>
      </c>
      <c r="AN253">
        <v>376.7461747682093</v>
      </c>
      <c r="AO253">
        <v>80.325501455174233</v>
      </c>
      <c r="AP253">
        <v>15.94059941494297</v>
      </c>
      <c r="AQ253">
        <v>10.577161148251429</v>
      </c>
      <c r="AR253">
        <v>22.683671806134502</v>
      </c>
      <c r="AS253">
        <v>28.203097238855239</v>
      </c>
      <c r="AT253">
        <v>11.95880853904594</v>
      </c>
      <c r="AU253">
        <v>0.75742084639286034</v>
      </c>
      <c r="AV253">
        <v>5.1796778190831496</v>
      </c>
      <c r="AW253">
        <v>9.0480678605088833</v>
      </c>
      <c r="AX253">
        <v>13.56957649092478</v>
      </c>
      <c r="AY253">
        <v>9.0525249113324815</v>
      </c>
      <c r="AZ253">
        <v>12.838779619018119</v>
      </c>
      <c r="BA253">
        <v>25.226461707384029</v>
      </c>
      <c r="BB253">
        <v>15.881192459447609</v>
      </c>
      <c r="BC253">
        <v>9.3729310507897807</v>
      </c>
      <c r="BD253">
        <v>7.9557246627465217</v>
      </c>
      <c r="BE253">
        <v>0.56872797180386225</v>
      </c>
      <c r="BF253">
        <v>-0.23894862604540659</v>
      </c>
      <c r="BG253">
        <v>12.071856287425099</v>
      </c>
      <c r="BH253">
        <v>48.699864643442361</v>
      </c>
      <c r="BI253">
        <v>13.91271019977966</v>
      </c>
      <c r="BJ253">
        <v>14.43832274887494</v>
      </c>
      <c r="BK253">
        <v>10.951855935317839</v>
      </c>
      <c r="BL253">
        <v>7.8867174561113318</v>
      </c>
      <c r="BM253">
        <v>2.7324920941942721</v>
      </c>
      <c r="BN253">
        <v>9.3631391769522327</v>
      </c>
      <c r="BO253">
        <v>20.183636661747801</v>
      </c>
      <c r="BP253">
        <v>12.849022282855881</v>
      </c>
      <c r="BQ253">
        <v>6.5019846466925397</v>
      </c>
    </row>
    <row r="254" spans="1:69" x14ac:dyDescent="0.2">
      <c r="A254" t="s">
        <v>1063</v>
      </c>
      <c r="B254" t="s">
        <v>1064</v>
      </c>
      <c r="C254" t="s">
        <v>566</v>
      </c>
      <c r="D254" t="s">
        <v>567</v>
      </c>
    </row>
    <row r="255" spans="1:69" x14ac:dyDescent="0.2">
      <c r="A255" t="s">
        <v>1065</v>
      </c>
      <c r="B255" t="s">
        <v>1066</v>
      </c>
      <c r="C255" t="s">
        <v>566</v>
      </c>
      <c r="D255" t="s">
        <v>567</v>
      </c>
      <c r="E255">
        <v>38.5040374002647</v>
      </c>
      <c r="F255">
        <v>22.74726398679595</v>
      </c>
      <c r="G255">
        <v>10.90742438118985</v>
      </c>
      <c r="H255">
        <v>21.254695717558501</v>
      </c>
      <c r="I255">
        <v>42.369415701518648</v>
      </c>
      <c r="J255">
        <v>56.556556556660667</v>
      </c>
      <c r="K255">
        <v>73.462693206108497</v>
      </c>
      <c r="L255">
        <v>89.275297285037936</v>
      </c>
      <c r="M255">
        <v>125.33699112649199</v>
      </c>
      <c r="N255">
        <v>20.966666665999799</v>
      </c>
      <c r="O255">
        <v>16.306144943599751</v>
      </c>
      <c r="P255">
        <v>23.953088906173122</v>
      </c>
      <c r="Q255">
        <v>76.484923782881197</v>
      </c>
      <c r="R255">
        <v>96.997265318705814</v>
      </c>
      <c r="S255">
        <v>77.213413779201005</v>
      </c>
      <c r="T255">
        <v>81.405384006741869</v>
      </c>
      <c r="U255">
        <v>50.623049560461951</v>
      </c>
      <c r="V255">
        <v>58.196175021573659</v>
      </c>
      <c r="W255">
        <v>44.548343667239159</v>
      </c>
      <c r="X255">
        <v>66.844286185043714</v>
      </c>
      <c r="Y255">
        <v>63.475830431467323</v>
      </c>
      <c r="Z255">
        <v>34.04533586094739</v>
      </c>
      <c r="AA255">
        <v>18.992501295218219</v>
      </c>
      <c r="AB255">
        <v>49.197379650563747</v>
      </c>
      <c r="AC255">
        <v>55.304423541876332</v>
      </c>
      <c r="AD255">
        <v>72.222564428775613</v>
      </c>
      <c r="AE255">
        <v>76.380636411954427</v>
      </c>
      <c r="AF255">
        <v>63.566662432672402</v>
      </c>
      <c r="AG255">
        <v>62.191956459600391</v>
      </c>
      <c r="AH255">
        <v>80.447436728073484</v>
      </c>
      <c r="AI255">
        <v>112.5259055730227</v>
      </c>
      <c r="AJ255">
        <v>101.97168320250741</v>
      </c>
      <c r="AK255">
        <v>68.459193839537434</v>
      </c>
      <c r="AL255">
        <v>54.100792442519449</v>
      </c>
      <c r="AM255">
        <v>44.736042152193313</v>
      </c>
      <c r="AN255">
        <v>42.248319798375512</v>
      </c>
      <c r="AO255">
        <v>28.342048600430871</v>
      </c>
      <c r="AP255">
        <v>19.818809318377859</v>
      </c>
      <c r="AQ255">
        <v>10.811070305561611</v>
      </c>
      <c r="AR255">
        <v>5.6586880392790828</v>
      </c>
      <c r="AS255">
        <v>4.7638247273325121</v>
      </c>
      <c r="AT255">
        <v>4.3593406521727012</v>
      </c>
      <c r="AU255">
        <v>13.972472591351529</v>
      </c>
      <c r="AV255">
        <v>19.37973017439948</v>
      </c>
      <c r="AW255">
        <v>9.1576050754099736</v>
      </c>
      <c r="AX255">
        <v>4.6992773903564036</v>
      </c>
      <c r="AY255">
        <v>6.3976497438513089</v>
      </c>
      <c r="AZ255">
        <v>8.1146456117931294</v>
      </c>
      <c r="BA255">
        <v>7.8770737473088763</v>
      </c>
      <c r="BB255">
        <v>7.0622187438857367</v>
      </c>
      <c r="BC255">
        <v>6.6987088697813206</v>
      </c>
      <c r="BD255">
        <v>8.0928320630299009</v>
      </c>
      <c r="BE255">
        <v>8.0977658057360244</v>
      </c>
      <c r="BF255">
        <v>8.5751350400539703</v>
      </c>
      <c r="BG255">
        <v>8.8773533322982772</v>
      </c>
      <c r="BH255">
        <v>8.6662698707932826</v>
      </c>
      <c r="BI255">
        <v>9.6394134763507964</v>
      </c>
      <c r="BJ255">
        <v>6.2180938256186007</v>
      </c>
      <c r="BK255">
        <v>7.6065336037704698</v>
      </c>
      <c r="BL255">
        <v>7.8819887087961913</v>
      </c>
      <c r="BM255">
        <v>9.7564063607819413</v>
      </c>
      <c r="BN255">
        <v>7.7479140231476196</v>
      </c>
      <c r="BO255">
        <v>9.1043798307543682</v>
      </c>
      <c r="BP255">
        <v>5.8691035989611908</v>
      </c>
      <c r="BQ255">
        <v>4.8491436661315577</v>
      </c>
    </row>
    <row r="256" spans="1:69" x14ac:dyDescent="0.2">
      <c r="A256" t="s">
        <v>1067</v>
      </c>
      <c r="B256" t="s">
        <v>1068</v>
      </c>
      <c r="C256" t="s">
        <v>566</v>
      </c>
      <c r="D256" t="s">
        <v>567</v>
      </c>
      <c r="E256">
        <v>1.457975986277906</v>
      </c>
      <c r="F256">
        <v>1.0707241476472411</v>
      </c>
      <c r="G256">
        <v>1.1987733482018561</v>
      </c>
      <c r="H256">
        <v>1.239669421487533</v>
      </c>
      <c r="I256">
        <v>1.2789115646259099</v>
      </c>
      <c r="J256">
        <v>1.585169263836621</v>
      </c>
      <c r="K256">
        <v>3.0150753768844001</v>
      </c>
      <c r="L256">
        <v>2.7727856225930871</v>
      </c>
      <c r="M256">
        <v>4.2717961528853703</v>
      </c>
      <c r="N256">
        <v>5.4623862002874519</v>
      </c>
      <c r="O256">
        <v>5.8382553384825071</v>
      </c>
      <c r="P256">
        <v>4.2927666881305084</v>
      </c>
      <c r="Q256">
        <v>3.2722782465528271</v>
      </c>
      <c r="R256">
        <v>6.1777600637703829</v>
      </c>
      <c r="S256">
        <v>11.05480480480481</v>
      </c>
      <c r="T256">
        <v>9.1431468649653453</v>
      </c>
      <c r="U256">
        <v>5.7448126354908506</v>
      </c>
      <c r="V256">
        <v>6.5016839947284009</v>
      </c>
      <c r="W256">
        <v>7.6309638388560561</v>
      </c>
      <c r="X256">
        <v>11.25447112927951</v>
      </c>
      <c r="Y256">
        <v>13.549201974968421</v>
      </c>
      <c r="Z256">
        <v>10.334715340277089</v>
      </c>
      <c r="AA256">
        <v>6.131427000274928</v>
      </c>
      <c r="AB256">
        <v>3.2124352331606461</v>
      </c>
      <c r="AC256">
        <v>4.3005354752342901</v>
      </c>
      <c r="AD256">
        <v>3.5456441520936539</v>
      </c>
      <c r="AE256">
        <v>1.898047722342757</v>
      </c>
      <c r="AF256">
        <v>3.6645632175168981</v>
      </c>
      <c r="AG256">
        <v>4.0777411074441314</v>
      </c>
      <c r="AH256">
        <v>4.8270030300894442</v>
      </c>
      <c r="AI256">
        <v>5.3979564399032478</v>
      </c>
      <c r="AJ256">
        <v>4.2349639645384869</v>
      </c>
      <c r="AK256">
        <v>3.0288196781496879</v>
      </c>
      <c r="AL256">
        <v>2.9516569663855892</v>
      </c>
      <c r="AM256">
        <v>2.607441592154526</v>
      </c>
      <c r="AN256">
        <v>2.8054196885366158</v>
      </c>
      <c r="AO256">
        <v>2.9312041999344149</v>
      </c>
      <c r="AP256">
        <v>2.3376899373073541</v>
      </c>
      <c r="AQ256">
        <v>1.5522790987436379</v>
      </c>
      <c r="AR256">
        <v>2.1880271969735769</v>
      </c>
      <c r="AS256">
        <v>3.3768572714992908</v>
      </c>
      <c r="AT256">
        <v>2.8261711188540719</v>
      </c>
      <c r="AU256">
        <v>1.5860316265060119</v>
      </c>
      <c r="AV256">
        <v>2.2700949733611471</v>
      </c>
      <c r="AW256">
        <v>2.6772366930917189</v>
      </c>
      <c r="AX256">
        <v>3.3927468454955041</v>
      </c>
      <c r="AY256">
        <v>3.2259441007040399</v>
      </c>
      <c r="AZ256">
        <v>2.8526724815013829</v>
      </c>
      <c r="BA256">
        <v>3.8391002966509959</v>
      </c>
      <c r="BB256">
        <v>-0.35554626629974739</v>
      </c>
      <c r="BC256">
        <v>1.640043442389904</v>
      </c>
      <c r="BD256">
        <v>3.1568415686220002</v>
      </c>
      <c r="BE256">
        <v>2.0693372652606659</v>
      </c>
      <c r="BF256">
        <v>1.4648326556271669</v>
      </c>
      <c r="BG256">
        <v>1.622222977408174</v>
      </c>
      <c r="BH256">
        <v>0.11862713555245059</v>
      </c>
      <c r="BI256">
        <v>1.261583205705358</v>
      </c>
      <c r="BJ256">
        <v>2.1301100036596119</v>
      </c>
      <c r="BK256">
        <v>2.442583296928166</v>
      </c>
      <c r="BL256">
        <v>1.8122100752602051</v>
      </c>
      <c r="BM256">
        <v>1.2335843963062929</v>
      </c>
      <c r="BN256">
        <v>4.6978588636374212</v>
      </c>
      <c r="BO256">
        <v>8.0027998205212096</v>
      </c>
      <c r="BP256">
        <v>4.1163383837448784</v>
      </c>
      <c r="BQ256">
        <v>2.949525204852073</v>
      </c>
    </row>
    <row r="257" spans="1:69" x14ac:dyDescent="0.2">
      <c r="A257" t="s">
        <v>1069</v>
      </c>
      <c r="B257" t="s">
        <v>1070</v>
      </c>
      <c r="C257" t="s">
        <v>566</v>
      </c>
      <c r="D257" t="s">
        <v>567</v>
      </c>
      <c r="BD257">
        <v>13.7797446476602</v>
      </c>
      <c r="BE257">
        <v>13.208802668837301</v>
      </c>
      <c r="BF257">
        <v>11.841433362204871</v>
      </c>
      <c r="BG257">
        <v>9.2830935616269539</v>
      </c>
      <c r="BH257">
        <v>8.7518819673750752</v>
      </c>
      <c r="BI257">
        <v>8.1308866952359971</v>
      </c>
      <c r="BJ257">
        <v>13.87574254416354</v>
      </c>
      <c r="BK257">
        <v>17.524179651405479</v>
      </c>
      <c r="BL257">
        <v>14.52573595606866</v>
      </c>
      <c r="BM257">
        <v>12.86772973626065</v>
      </c>
      <c r="BN257">
        <v>10.849239750812201</v>
      </c>
      <c r="BO257">
        <v>11.446643699883589</v>
      </c>
      <c r="BP257">
        <v>9.9565907125801782</v>
      </c>
      <c r="BQ257">
        <v>9.6282546595668155</v>
      </c>
    </row>
    <row r="258" spans="1:69" x14ac:dyDescent="0.2">
      <c r="A258" t="s">
        <v>1071</v>
      </c>
      <c r="B258" t="s">
        <v>1072</v>
      </c>
      <c r="C258" t="s">
        <v>566</v>
      </c>
      <c r="D258" t="s">
        <v>567</v>
      </c>
      <c r="T258">
        <v>6.7977067973996261</v>
      </c>
      <c r="U258">
        <v>11.28898261758741</v>
      </c>
      <c r="V258">
        <v>10.18691320451434</v>
      </c>
      <c r="W258">
        <v>8.4295281028459463</v>
      </c>
      <c r="X258">
        <v>15.60847832357037</v>
      </c>
      <c r="Y258">
        <v>17.207475003735819</v>
      </c>
      <c r="Z258">
        <v>12.735656646251639</v>
      </c>
      <c r="AA258">
        <v>7.2282566224394298</v>
      </c>
      <c r="AB258">
        <v>5.4583879899021968</v>
      </c>
      <c r="AC258">
        <v>2.7019556358438308</v>
      </c>
      <c r="AD258">
        <v>2.1396851032909678</v>
      </c>
      <c r="AE258">
        <v>1.027667984189748</v>
      </c>
      <c r="AF258">
        <v>3.3059467918622061</v>
      </c>
      <c r="AG258">
        <v>0.2272296913462977</v>
      </c>
      <c r="AH258">
        <v>2.8339316077839571</v>
      </c>
      <c r="AI258">
        <v>7.6060995774389157</v>
      </c>
      <c r="AJ258">
        <v>5.4920038700133338</v>
      </c>
      <c r="AK258">
        <v>3.4635304272765439</v>
      </c>
      <c r="AL258">
        <v>4.2913755344665123</v>
      </c>
      <c r="AM258">
        <v>1.008949552522505</v>
      </c>
      <c r="AN258">
        <v>1.7383728988056659</v>
      </c>
      <c r="AO258">
        <v>4.4079011384645437</v>
      </c>
      <c r="AP258">
        <v>0.4436160298233483</v>
      </c>
      <c r="AQ258">
        <v>2.1424064726839021</v>
      </c>
      <c r="AR258">
        <v>1.0135504443887491</v>
      </c>
      <c r="AS258">
        <v>0.16767963748827869</v>
      </c>
      <c r="AT258">
        <v>0.90085848586649964</v>
      </c>
      <c r="AU258">
        <v>1.8555039904665469</v>
      </c>
      <c r="AV258">
        <v>0.2059817088242544</v>
      </c>
      <c r="AW258">
        <v>2.9600394671928649</v>
      </c>
      <c r="AX258">
        <v>3.733429164670202</v>
      </c>
      <c r="AY258">
        <v>2.7406751607067261</v>
      </c>
      <c r="AZ258">
        <v>7.2361470158480703</v>
      </c>
      <c r="BA258">
        <v>10.066241824584891</v>
      </c>
      <c r="BB258">
        <v>0.42153912568721541</v>
      </c>
      <c r="BC258">
        <v>0.74710902631147402</v>
      </c>
      <c r="BD258">
        <v>3.1860311155245999</v>
      </c>
      <c r="BE258">
        <v>2.598444141471008</v>
      </c>
      <c r="BF258">
        <v>0.80512780426792752</v>
      </c>
      <c r="BG258">
        <v>0.19385856079401531</v>
      </c>
      <c r="BH258">
        <v>-1.733611949539591</v>
      </c>
      <c r="BI258">
        <v>-0.1496416476332843</v>
      </c>
      <c r="BJ258">
        <v>2.1533364884051069</v>
      </c>
      <c r="BK258">
        <v>2.3241448536792131</v>
      </c>
      <c r="BL258">
        <v>0.9130697253245903</v>
      </c>
      <c r="BM258">
        <v>-0.62813130935465444</v>
      </c>
      <c r="BN258">
        <v>1.5727293250055769</v>
      </c>
      <c r="BO258">
        <v>5.6600977922655158</v>
      </c>
      <c r="BP258">
        <v>4.5645771981489442</v>
      </c>
      <c r="BQ258">
        <v>3.6277073694092699</v>
      </c>
    </row>
    <row r="259" spans="1:69" x14ac:dyDescent="0.2">
      <c r="A259" t="s">
        <v>1073</v>
      </c>
      <c r="B259" t="s">
        <v>1074</v>
      </c>
      <c r="C259" t="s">
        <v>566</v>
      </c>
      <c r="D259" t="s">
        <v>567</v>
      </c>
      <c r="BB259">
        <v>27.080941446613039</v>
      </c>
      <c r="BC259">
        <v>28.187464709203901</v>
      </c>
      <c r="BD259">
        <v>26.090212316095901</v>
      </c>
      <c r="BE259">
        <v>21.06899563318759</v>
      </c>
      <c r="BF259">
        <v>40.639427516158939</v>
      </c>
      <c r="BG259">
        <v>62.168649979482851</v>
      </c>
      <c r="BH259">
        <v>121.7380852975033</v>
      </c>
      <c r="BI259">
        <v>254.94853478181599</v>
      </c>
    </row>
    <row r="260" spans="1:69" x14ac:dyDescent="0.2">
      <c r="A260" t="s">
        <v>1075</v>
      </c>
      <c r="B260" t="s">
        <v>1076</v>
      </c>
      <c r="C260" t="s">
        <v>566</v>
      </c>
      <c r="D260" t="s">
        <v>567</v>
      </c>
    </row>
    <row r="261" spans="1:69" x14ac:dyDescent="0.2">
      <c r="A261" t="s">
        <v>1077</v>
      </c>
      <c r="B261" t="s">
        <v>1078</v>
      </c>
      <c r="C261" t="s">
        <v>566</v>
      </c>
      <c r="D261" t="s">
        <v>567</v>
      </c>
    </row>
    <row r="262" spans="1:69" x14ac:dyDescent="0.2">
      <c r="A262" t="s">
        <v>1079</v>
      </c>
      <c r="B262" t="s">
        <v>1080</v>
      </c>
      <c r="C262" t="s">
        <v>566</v>
      </c>
      <c r="D262" t="s">
        <v>567</v>
      </c>
      <c r="AO262">
        <v>5.6749999999999394</v>
      </c>
      <c r="AP262">
        <v>3.209526062613743</v>
      </c>
      <c r="AQ262">
        <v>7.2661980440096006</v>
      </c>
      <c r="AR262">
        <v>4.1171023577173562</v>
      </c>
      <c r="AS262">
        <v>-1.7103372785110871</v>
      </c>
      <c r="AT262">
        <v>-0.4315445117281802</v>
      </c>
      <c r="AU262">
        <v>3.8308283816846722</v>
      </c>
      <c r="AV262">
        <v>3.2346481729392691</v>
      </c>
      <c r="AW262">
        <v>7.7549474870960147</v>
      </c>
      <c r="AX262">
        <v>8.2845724312867741</v>
      </c>
      <c r="AY262">
        <v>7.41801715108463</v>
      </c>
      <c r="AZ262">
        <v>8.3444488977383671</v>
      </c>
      <c r="BA262">
        <v>23.115448347447739</v>
      </c>
      <c r="BB262">
        <v>6.71698269988629</v>
      </c>
      <c r="BC262">
        <v>9.2074664877841261</v>
      </c>
      <c r="BD262">
        <v>18.677732277070699</v>
      </c>
      <c r="BE262">
        <v>9.0947033955719192</v>
      </c>
      <c r="BF262">
        <v>6.5926747589919188</v>
      </c>
      <c r="BG262">
        <v>4.084554466376173</v>
      </c>
      <c r="BH262">
        <v>0.63120090517575445</v>
      </c>
      <c r="BI262">
        <v>2.668248169690822</v>
      </c>
      <c r="BJ262">
        <v>3.5202568881161742</v>
      </c>
      <c r="BK262">
        <v>3.5396280594264091</v>
      </c>
      <c r="BL262">
        <v>2.7958236745224969</v>
      </c>
      <c r="BM262">
        <v>3.2209343665251411</v>
      </c>
      <c r="BN262">
        <v>1.834715548104437</v>
      </c>
      <c r="BO262">
        <v>3.1565074996312932</v>
      </c>
      <c r="BP262">
        <v>3.2528928266766162</v>
      </c>
      <c r="BQ262">
        <v>3.6210927388584349</v>
      </c>
    </row>
    <row r="263" spans="1:69" x14ac:dyDescent="0.2">
      <c r="A263" t="s">
        <v>1081</v>
      </c>
      <c r="B263" t="s">
        <v>1082</v>
      </c>
      <c r="C263" t="s">
        <v>566</v>
      </c>
      <c r="D263" t="s">
        <v>567</v>
      </c>
      <c r="V263">
        <v>5.7365094798245861</v>
      </c>
      <c r="W263">
        <v>6.4137931034485014</v>
      </c>
      <c r="X263">
        <v>4.1693670339166697</v>
      </c>
      <c r="Y263">
        <v>11.240149315636399</v>
      </c>
      <c r="Z263">
        <v>26.845637583892788</v>
      </c>
      <c r="AA263">
        <v>6.672545561434478</v>
      </c>
      <c r="AB263">
        <v>1.653348029760316</v>
      </c>
      <c r="AC263">
        <v>5.5164001084303971</v>
      </c>
      <c r="AD263">
        <v>1.066152858060426</v>
      </c>
      <c r="AE263">
        <v>4.7661413319776296</v>
      </c>
      <c r="AF263">
        <v>16.039395005276191</v>
      </c>
      <c r="AG263">
        <v>8.7602303728400877</v>
      </c>
      <c r="AH263">
        <v>7.74804905239702</v>
      </c>
      <c r="AI263">
        <v>4.7594412829796982</v>
      </c>
      <c r="AJ263">
        <v>6.4691358024691397</v>
      </c>
      <c r="AK263">
        <v>4.0584415584416034</v>
      </c>
      <c r="AL263">
        <v>3.5658569199911558</v>
      </c>
      <c r="AM263">
        <v>2.302560791908685</v>
      </c>
      <c r="AN263">
        <v>2.2297013041648661</v>
      </c>
      <c r="AO263">
        <v>0.90634441087621942</v>
      </c>
      <c r="AP263">
        <v>2.8307022318997852</v>
      </c>
      <c r="AQ263">
        <v>3.282159872948633</v>
      </c>
      <c r="AR263">
        <v>1.998974884674519</v>
      </c>
      <c r="AS263">
        <v>2.5376884422110648</v>
      </c>
      <c r="AT263">
        <v>3.5775545209507391</v>
      </c>
      <c r="AU263">
        <v>1.963567541991954</v>
      </c>
      <c r="AV263">
        <v>3.016241299303942</v>
      </c>
      <c r="AW263">
        <v>1.418918918918926</v>
      </c>
      <c r="AX263">
        <v>1.19920053297801</v>
      </c>
      <c r="AY263">
        <v>2.0408163265306172</v>
      </c>
      <c r="AZ263">
        <v>3.9354838709677402</v>
      </c>
      <c r="BA263">
        <v>4.8417132216014949</v>
      </c>
      <c r="BB263">
        <v>4.2970657295535739</v>
      </c>
      <c r="BC263">
        <v>2.7626946947734758</v>
      </c>
      <c r="BD263">
        <v>0.87379310478109995</v>
      </c>
      <c r="BE263">
        <v>1.34740362877658</v>
      </c>
      <c r="BF263">
        <v>1.458933717579207</v>
      </c>
      <c r="BG263">
        <v>0.79886383809702277</v>
      </c>
      <c r="BH263">
        <v>2.4832687566043901</v>
      </c>
      <c r="BI263">
        <v>0.84206908403506087</v>
      </c>
      <c r="BJ263">
        <v>3.0845262440354602</v>
      </c>
      <c r="BK263">
        <v>2.3309637956686609</v>
      </c>
      <c r="BL263">
        <v>2.7625201938611101</v>
      </c>
      <c r="BM263">
        <v>5.3293507310171497</v>
      </c>
      <c r="BN263">
        <v>2.343283582089533</v>
      </c>
      <c r="BO263">
        <v>6.6793058188712129</v>
      </c>
      <c r="BP263">
        <v>11.182501708817471</v>
      </c>
    </row>
    <row r="264" spans="1:69" x14ac:dyDescent="0.2">
      <c r="A264" t="s">
        <v>1083</v>
      </c>
      <c r="B264" t="s">
        <v>1084</v>
      </c>
      <c r="C264" t="s">
        <v>566</v>
      </c>
      <c r="D264" t="s">
        <v>567</v>
      </c>
    </row>
    <row r="265" spans="1:69" x14ac:dyDescent="0.2">
      <c r="A265" t="s">
        <v>1085</v>
      </c>
      <c r="B265" t="s">
        <v>1086</v>
      </c>
      <c r="C265" t="s">
        <v>566</v>
      </c>
      <c r="D265" t="s">
        <v>567</v>
      </c>
      <c r="G265">
        <v>2.6548672566372389</v>
      </c>
      <c r="H265">
        <v>0.68965517241379315</v>
      </c>
      <c r="I265">
        <v>5.3082191780822852</v>
      </c>
      <c r="J265">
        <v>2.1138211382113168</v>
      </c>
      <c r="K265">
        <v>2.8662420382164608</v>
      </c>
      <c r="L265">
        <v>-0.5159958720326866</v>
      </c>
      <c r="M265">
        <v>1.7116182572612491</v>
      </c>
      <c r="N265">
        <v>4.1305456399796574</v>
      </c>
      <c r="O265">
        <v>2.7424094025460608</v>
      </c>
      <c r="P265">
        <v>4.7664442326029599</v>
      </c>
      <c r="Q265">
        <v>7.5068243858053387</v>
      </c>
      <c r="R265">
        <v>11.764242995986701</v>
      </c>
      <c r="S265">
        <v>24.987678659561261</v>
      </c>
      <c r="T265">
        <v>8.7877422263187466</v>
      </c>
      <c r="U265">
        <v>4.9036868269104641</v>
      </c>
      <c r="V265">
        <v>14.61079026594285</v>
      </c>
      <c r="W265">
        <v>2.0586588570208559</v>
      </c>
      <c r="X265">
        <v>11.11955099804967</v>
      </c>
      <c r="Y265">
        <v>33.047242898500052</v>
      </c>
      <c r="Z265">
        <v>20.506624447129411</v>
      </c>
      <c r="AA265">
        <v>18.296224589118651</v>
      </c>
      <c r="AB265">
        <v>16.460135608993319</v>
      </c>
      <c r="AC265">
        <v>11.860068259471531</v>
      </c>
      <c r="AD265">
        <v>9.0905011888749261</v>
      </c>
      <c r="AE265">
        <v>5.7335581790200463</v>
      </c>
      <c r="AF265">
        <v>4.566849496368282</v>
      </c>
      <c r="AG265">
        <v>8.5078680108630067</v>
      </c>
      <c r="AH265">
        <v>6.4625617114644447</v>
      </c>
      <c r="AI265">
        <v>15.23846327246954</v>
      </c>
      <c r="AJ265">
        <v>-1.8191979879839899</v>
      </c>
      <c r="AK265">
        <v>9.0311379290717202</v>
      </c>
      <c r="AL265">
        <v>1.7150912365886839</v>
      </c>
      <c r="AM265">
        <v>12.080381890976209</v>
      </c>
      <c r="AN265">
        <v>-2.9035286574614241</v>
      </c>
      <c r="AO265">
        <v>5.3746197203027801</v>
      </c>
      <c r="AP265">
        <v>6.861823553108767</v>
      </c>
      <c r="AQ265">
        <v>2.21883468834654</v>
      </c>
      <c r="AR265">
        <v>0.2651201325603551</v>
      </c>
      <c r="AS265">
        <v>0.96678235002472945</v>
      </c>
      <c r="AT265">
        <v>3.83828463867725</v>
      </c>
      <c r="AU265">
        <v>8.0503144654087038</v>
      </c>
      <c r="AV265">
        <v>0.1158301158301068</v>
      </c>
      <c r="AW265">
        <v>16.313150790590079</v>
      </c>
      <c r="AX265">
        <v>1.856763925729489</v>
      </c>
      <c r="AY265">
        <v>3.7000868055555318</v>
      </c>
      <c r="AZ265">
        <v>5.577063932196288</v>
      </c>
      <c r="BA265">
        <v>11.565906838453961</v>
      </c>
      <c r="BB265">
        <v>6.3249533623522822</v>
      </c>
      <c r="BC265">
        <v>0.77700726877769188</v>
      </c>
      <c r="BD265">
        <v>5.2354159147843422</v>
      </c>
      <c r="BE265">
        <v>2.0490188352116041</v>
      </c>
      <c r="BF265">
        <v>0.61008572090502999</v>
      </c>
      <c r="BG265">
        <v>-0.40681608842489048</v>
      </c>
      <c r="BH265">
        <v>0.72447013487472889</v>
      </c>
      <c r="BI265">
        <v>1.3047186930317931</v>
      </c>
      <c r="BJ265">
        <v>1.7498967748470511</v>
      </c>
      <c r="BK265">
        <v>4.1974588866375191</v>
      </c>
      <c r="BL265">
        <v>0.98232656988811695</v>
      </c>
      <c r="BM265">
        <v>-1.568912477408954</v>
      </c>
      <c r="BN265">
        <v>3.1332047317449399</v>
      </c>
      <c r="BO265">
        <v>10.96188222868439</v>
      </c>
      <c r="BP265">
        <v>7.9216468482677724</v>
      </c>
      <c r="BQ265">
        <v>2.1724553051437732</v>
      </c>
    </row>
    <row r="266" spans="1:69" x14ac:dyDescent="0.2">
      <c r="A266" t="s">
        <v>1087</v>
      </c>
      <c r="B266" t="s">
        <v>1088</v>
      </c>
      <c r="C266" t="s">
        <v>566</v>
      </c>
      <c r="D266" t="s">
        <v>567</v>
      </c>
      <c r="AV266">
        <v>-1.0848126232741351</v>
      </c>
      <c r="AW266">
        <v>-1.0647269660552541</v>
      </c>
      <c r="AX266">
        <v>-1.385189131592993</v>
      </c>
      <c r="AY266">
        <v>0.62164693860172793</v>
      </c>
      <c r="AZ266">
        <v>4.3584969532836908</v>
      </c>
      <c r="BA266">
        <v>9.3504176465817785</v>
      </c>
      <c r="BB266">
        <v>-2.410264016612286</v>
      </c>
      <c r="BC266">
        <v>3.4805076373584241</v>
      </c>
      <c r="BD266">
        <v>7.3364177131527004</v>
      </c>
      <c r="BE266">
        <v>2.4767378215653291</v>
      </c>
      <c r="BF266">
        <v>1.767324283548916</v>
      </c>
      <c r="BG266">
        <v>0.42895780832409208</v>
      </c>
      <c r="BH266">
        <v>-0.53692939274065921</v>
      </c>
      <c r="BI266">
        <v>0.27316943104546809</v>
      </c>
      <c r="BJ266">
        <v>1.4882343059231931</v>
      </c>
      <c r="BK266">
        <v>1.0537977365499149</v>
      </c>
      <c r="BL266">
        <v>2.6759920263989332</v>
      </c>
      <c r="BM266">
        <v>0.19822792299485439</v>
      </c>
      <c r="BN266">
        <v>3.3536913920799711</v>
      </c>
      <c r="BO266">
        <v>11.580510454201249</v>
      </c>
      <c r="BP266">
        <v>4.9443243879128262</v>
      </c>
      <c r="BQ266">
        <v>1.619449945594762</v>
      </c>
    </row>
    <row r="267" spans="1:69" x14ac:dyDescent="0.2">
      <c r="A267" t="s">
        <v>1089</v>
      </c>
      <c r="B267" t="s">
        <v>1090</v>
      </c>
      <c r="C267" t="s">
        <v>566</v>
      </c>
      <c r="D267" t="s">
        <v>567</v>
      </c>
      <c r="AJ267">
        <v>35.99999999999995</v>
      </c>
      <c r="AK267">
        <v>29.411764705882359</v>
      </c>
      <c r="AL267">
        <v>35.752298016449082</v>
      </c>
      <c r="AM267">
        <v>49.394155381325383</v>
      </c>
      <c r="AN267">
        <v>55.081106870229242</v>
      </c>
      <c r="AO267">
        <v>30.733733271804301</v>
      </c>
      <c r="AP267">
        <v>2.1767266737264581</v>
      </c>
      <c r="AQ267">
        <v>5.9765085214186033</v>
      </c>
      <c r="AR267">
        <v>8.6602194936434582</v>
      </c>
      <c r="AS267">
        <v>4.5899999999998116</v>
      </c>
      <c r="AT267">
        <v>11.9115912929855</v>
      </c>
      <c r="AU267">
        <v>12.2385339389711</v>
      </c>
      <c r="AV267">
        <v>10.83236070232415</v>
      </c>
      <c r="AW267">
        <v>12.515095149520739</v>
      </c>
      <c r="AX267">
        <v>11.811263937494889</v>
      </c>
      <c r="AY267">
        <v>10.84479869142567</v>
      </c>
      <c r="AZ267">
        <v>7.9051177898873037</v>
      </c>
      <c r="BA267">
        <v>18.97625743180765</v>
      </c>
      <c r="BB267">
        <v>5.4077609807752172</v>
      </c>
      <c r="BC267">
        <v>11.17483386050437</v>
      </c>
      <c r="BD267">
        <v>19.5435617131144</v>
      </c>
      <c r="BE267">
        <v>9.8853871448487141</v>
      </c>
      <c r="BF267">
        <v>10.968442150019801</v>
      </c>
      <c r="BG267">
        <v>8.1047258362391492</v>
      </c>
    </row>
    <row r="268" spans="1:69" x14ac:dyDescent="0.2">
      <c r="A268" t="s">
        <v>1091</v>
      </c>
      <c r="B268" t="s">
        <v>1092</v>
      </c>
      <c r="C268" t="s">
        <v>566</v>
      </c>
      <c r="D268" t="s">
        <v>567</v>
      </c>
      <c r="E268">
        <v>1.2888769268799189</v>
      </c>
      <c r="F268">
        <v>2.1023505995597822</v>
      </c>
      <c r="G268">
        <v>1.2462751996549459</v>
      </c>
      <c r="H268">
        <v>1.3379706449069251</v>
      </c>
      <c r="I268">
        <v>2.5349885423489811</v>
      </c>
      <c r="J268">
        <v>4.0690185329458393</v>
      </c>
      <c r="K268">
        <v>3.4892371538517479</v>
      </c>
      <c r="L268">
        <v>3.5389658023623318</v>
      </c>
      <c r="M268">
        <v>1.98613362103222</v>
      </c>
      <c r="N268">
        <v>3.2382172158566682</v>
      </c>
      <c r="O268">
        <v>4.9919245543561708</v>
      </c>
      <c r="P268">
        <v>5.9574208521348586</v>
      </c>
      <c r="Q268">
        <v>6.4256763887917518</v>
      </c>
      <c r="R268">
        <v>9.4339837697839393</v>
      </c>
      <c r="S268">
        <v>11.7241315190611</v>
      </c>
      <c r="T268">
        <v>13.42592485303755</v>
      </c>
      <c r="U268">
        <v>11.02041058924515</v>
      </c>
      <c r="V268">
        <v>11.15195783193</v>
      </c>
      <c r="W268">
        <v>11.13560888295652</v>
      </c>
      <c r="X268">
        <v>13.29366246280588</v>
      </c>
      <c r="Y268">
        <v>13.66024046811153</v>
      </c>
      <c r="Z268">
        <v>15.254233767419381</v>
      </c>
      <c r="AA268">
        <v>14.639040585312779</v>
      </c>
      <c r="AB268">
        <v>12.30320530060059</v>
      </c>
      <c r="AC268">
        <v>11.52648143449604</v>
      </c>
      <c r="AD268">
        <v>16.294225242642121</v>
      </c>
      <c r="AE268">
        <v>18.654923038875481</v>
      </c>
      <c r="AF268">
        <v>16.160594854679118</v>
      </c>
      <c r="AG268">
        <v>12.77955308302802</v>
      </c>
      <c r="AH268">
        <v>14.73087539823813</v>
      </c>
      <c r="AI268">
        <v>14.320991891491481</v>
      </c>
      <c r="AJ268">
        <v>15.33477857336716</v>
      </c>
      <c r="AK268">
        <v>13.874703748614991</v>
      </c>
      <c r="AL268">
        <v>9.717427298030282</v>
      </c>
      <c r="AM268">
        <v>8.9385637235939992</v>
      </c>
      <c r="AN268">
        <v>8.6804242139263117</v>
      </c>
      <c r="AO268">
        <v>7.3541197208533262</v>
      </c>
      <c r="AP268">
        <v>8.5977761125227392</v>
      </c>
      <c r="AQ268">
        <v>6.8805452103735076</v>
      </c>
      <c r="AR268">
        <v>5.1814890511169738</v>
      </c>
      <c r="AS268">
        <v>5.3389591359982784</v>
      </c>
      <c r="AT268">
        <v>5.701894830496081</v>
      </c>
      <c r="AU268">
        <v>9.4947137809960029</v>
      </c>
      <c r="AV268">
        <v>5.6794241406879937</v>
      </c>
      <c r="AW268">
        <v>-0.69203943785768673</v>
      </c>
      <c r="AX268">
        <v>2.0628530822342732</v>
      </c>
      <c r="AY268">
        <v>3.2439076541922951</v>
      </c>
      <c r="AZ268">
        <v>6.1778121480938788</v>
      </c>
      <c r="BA268">
        <v>9.9099845600546672</v>
      </c>
      <c r="BB268">
        <v>7.2380952380952692</v>
      </c>
      <c r="BC268">
        <v>4.0674955595026336</v>
      </c>
      <c r="BD268">
        <v>5.0008533879502002</v>
      </c>
      <c r="BE268">
        <v>5.73797139141739</v>
      </c>
      <c r="BF268">
        <v>5.780169100691757</v>
      </c>
      <c r="BG268">
        <v>6.1328295305914908</v>
      </c>
      <c r="BH268">
        <v>4.5186909489250606</v>
      </c>
      <c r="BI268">
        <v>6.6029084239487172</v>
      </c>
      <c r="BJ268">
        <v>5.186186555241493</v>
      </c>
      <c r="BK268">
        <v>4.5098726486738752</v>
      </c>
      <c r="BL268">
        <v>4.1028507546115582</v>
      </c>
      <c r="BM268">
        <v>3.2323883161511349</v>
      </c>
      <c r="BN268">
        <v>4.6187454488713602</v>
      </c>
      <c r="BO268">
        <v>7.0398727254648179</v>
      </c>
      <c r="BP268">
        <v>6.0752438457965967</v>
      </c>
      <c r="BQ268">
        <v>4.3611524651896207</v>
      </c>
    </row>
    <row r="269" spans="1:69" x14ac:dyDescent="0.2">
      <c r="A269" t="s">
        <v>1093</v>
      </c>
      <c r="B269" t="s">
        <v>1094</v>
      </c>
      <c r="C269" t="s">
        <v>566</v>
      </c>
      <c r="D269" t="s">
        <v>567</v>
      </c>
      <c r="AE269">
        <v>55.828220858896607</v>
      </c>
      <c r="AF269">
        <v>47.047244094487638</v>
      </c>
      <c r="AG269">
        <v>51.004016064257378</v>
      </c>
      <c r="AH269">
        <v>123.4042553191498</v>
      </c>
      <c r="AI269">
        <v>107.0238095238085</v>
      </c>
      <c r="AJ269">
        <v>97.642323174238342</v>
      </c>
      <c r="AK269">
        <v>165.7065270099896</v>
      </c>
      <c r="AL269">
        <v>183.31204146439339</v>
      </c>
      <c r="AM269">
        <v>54.601321841301612</v>
      </c>
      <c r="AN269">
        <v>34.929587416666699</v>
      </c>
      <c r="AO269">
        <v>43.073097998288191</v>
      </c>
      <c r="AP269">
        <v>24.41872156894123</v>
      </c>
      <c r="AQ269">
        <v>24.4584563516656</v>
      </c>
      <c r="AR269">
        <v>26.78769667900287</v>
      </c>
      <c r="AS269">
        <v>26.030411788812138</v>
      </c>
      <c r="AT269">
        <v>21.393782179254579</v>
      </c>
      <c r="AU269">
        <v>22.233344643094689</v>
      </c>
      <c r="AV269">
        <v>21.401578390199521</v>
      </c>
      <c r="AW269">
        <v>17.96778910872861</v>
      </c>
      <c r="AX269">
        <v>18.32443970117399</v>
      </c>
      <c r="AY269">
        <v>9.0195724722648585</v>
      </c>
      <c r="AZ269">
        <v>10.657349600015291</v>
      </c>
      <c r="BA269">
        <v>12.44557934631924</v>
      </c>
      <c r="BB269">
        <v>13.39525463258952</v>
      </c>
      <c r="BC269">
        <v>8.501761333652647</v>
      </c>
      <c r="BD269">
        <v>6.4293968107234001</v>
      </c>
      <c r="BE269">
        <v>6.5758997075769763</v>
      </c>
      <c r="BF269">
        <v>6.977676054903073</v>
      </c>
      <c r="BG269">
        <v>7.8068755356633259</v>
      </c>
      <c r="BH269">
        <v>10.110592890961771</v>
      </c>
      <c r="BI269">
        <v>17.869730079526772</v>
      </c>
      <c r="BJ269">
        <v>6.5773115420564441</v>
      </c>
      <c r="BK269">
        <v>7.4945719272852012</v>
      </c>
      <c r="BL269">
        <v>9.1503164431629553</v>
      </c>
      <c r="BM269">
        <v>15.73306047213692</v>
      </c>
      <c r="BN269">
        <v>22.020767624577651</v>
      </c>
      <c r="BO269">
        <v>10.99320392091359</v>
      </c>
      <c r="BP269">
        <v>10.88453169128201</v>
      </c>
      <c r="BQ269">
        <v>14.9856262747939</v>
      </c>
    </row>
    <row r="270" spans="1:69" x14ac:dyDescent="0.2">
      <c r="A270" t="s">
        <v>1095</v>
      </c>
      <c r="B270" t="s">
        <v>1096</v>
      </c>
      <c r="C270" t="s">
        <v>566</v>
      </c>
      <c r="D270" t="s">
        <v>567</v>
      </c>
      <c r="BC270">
        <v>3.0226700251889169</v>
      </c>
      <c r="BD270">
        <v>3.4661297281748999</v>
      </c>
      <c r="BE270">
        <v>3.7253266611064628</v>
      </c>
      <c r="BF270">
        <v>1.6349504154382191</v>
      </c>
      <c r="BG270">
        <v>-0.19778481012660989</v>
      </c>
      <c r="BH270">
        <v>-2.430968423834039</v>
      </c>
      <c r="BI270">
        <v>-1.54366960054161</v>
      </c>
      <c r="BJ270">
        <v>0.89396231605002741</v>
      </c>
      <c r="BK270">
        <v>10.61886586695751</v>
      </c>
      <c r="BL270">
        <v>255.30499075785571</v>
      </c>
      <c r="BM270">
        <v>557.20181736205075</v>
      </c>
      <c r="BN270">
        <v>98.546105092062376</v>
      </c>
      <c r="BO270">
        <v>104.7051706286672</v>
      </c>
    </row>
  </sheetData>
  <autoFilter ref="A4:BR4" xr:uid="{90FA4C6C-5722-47DE-90D3-C9055C51A3C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4B017-7E78-442F-84E7-3B0B8EA6C088}">
  <dimension ref="B2:F30"/>
  <sheetViews>
    <sheetView topLeftCell="A3" zoomScaleNormal="100" workbookViewId="0"/>
  </sheetViews>
  <sheetFormatPr baseColWidth="10" defaultColWidth="8.83203125" defaultRowHeight="15" x14ac:dyDescent="0.2"/>
  <cols>
    <col min="2" max="2" width="33.5" customWidth="1"/>
  </cols>
  <sheetData>
    <row r="2" spans="2:6" x14ac:dyDescent="0.2">
      <c r="B2" s="69" t="s">
        <v>1314</v>
      </c>
    </row>
    <row r="3" spans="2:6" x14ac:dyDescent="0.2">
      <c r="B3" t="s">
        <v>1315</v>
      </c>
    </row>
    <row r="4" spans="2:6" x14ac:dyDescent="0.2">
      <c r="B4" t="s">
        <v>1316</v>
      </c>
    </row>
    <row r="6" spans="2:6" x14ac:dyDescent="0.2">
      <c r="B6" t="s">
        <v>1317</v>
      </c>
    </row>
    <row r="7" spans="2:6" x14ac:dyDescent="0.2">
      <c r="B7" s="92" t="s">
        <v>1318</v>
      </c>
      <c r="C7" s="107" t="s">
        <v>1319</v>
      </c>
      <c r="D7" s="93" t="s">
        <v>1320</v>
      </c>
      <c r="E7" t="s">
        <v>1338</v>
      </c>
      <c r="F7" t="s">
        <v>1339</v>
      </c>
    </row>
    <row r="8" spans="2:6" x14ac:dyDescent="0.2">
      <c r="B8" s="108" t="s">
        <v>1321</v>
      </c>
      <c r="C8">
        <v>13</v>
      </c>
      <c r="D8" s="109">
        <v>5.85</v>
      </c>
      <c r="F8">
        <f>C8*D8</f>
        <v>76.05</v>
      </c>
    </row>
    <row r="9" spans="2:6" x14ac:dyDescent="0.2">
      <c r="B9" s="108" t="s">
        <v>1322</v>
      </c>
      <c r="C9">
        <v>39</v>
      </c>
      <c r="D9" s="109">
        <v>6.53</v>
      </c>
      <c r="F9">
        <f t="shared" ref="F9:F25" si="0">C9*D9</f>
        <v>254.67000000000002</v>
      </c>
    </row>
    <row r="10" spans="2:6" x14ac:dyDescent="0.2">
      <c r="B10" s="108" t="s">
        <v>1323</v>
      </c>
      <c r="C10">
        <v>5</v>
      </c>
      <c r="D10" s="109">
        <v>6.8</v>
      </c>
      <c r="F10">
        <f t="shared" si="0"/>
        <v>34</v>
      </c>
    </row>
    <row r="11" spans="2:6" x14ac:dyDescent="0.2">
      <c r="B11" s="108" t="s">
        <v>1324</v>
      </c>
      <c r="C11">
        <v>2</v>
      </c>
      <c r="D11" s="109">
        <v>7</v>
      </c>
      <c r="F11">
        <f t="shared" si="0"/>
        <v>14</v>
      </c>
    </row>
    <row r="12" spans="2:6" x14ac:dyDescent="0.2">
      <c r="B12" s="108" t="s">
        <v>1245</v>
      </c>
      <c r="C12">
        <v>8</v>
      </c>
      <c r="D12" s="109">
        <v>7.88</v>
      </c>
      <c r="E12" t="s">
        <v>1337</v>
      </c>
      <c r="F12">
        <f t="shared" si="0"/>
        <v>63.04</v>
      </c>
    </row>
    <row r="13" spans="2:6" x14ac:dyDescent="0.2">
      <c r="B13" s="108" t="s">
        <v>1325</v>
      </c>
      <c r="C13">
        <v>1</v>
      </c>
      <c r="D13" s="109">
        <v>8</v>
      </c>
      <c r="E13" t="s">
        <v>1337</v>
      </c>
      <c r="F13">
        <f t="shared" si="0"/>
        <v>8</v>
      </c>
    </row>
    <row r="14" spans="2:6" x14ac:dyDescent="0.2">
      <c r="B14" s="108" t="s">
        <v>1326</v>
      </c>
      <c r="C14">
        <v>1</v>
      </c>
      <c r="D14" s="109">
        <v>8</v>
      </c>
      <c r="E14" t="s">
        <v>1337</v>
      </c>
      <c r="F14">
        <f t="shared" si="0"/>
        <v>8</v>
      </c>
    </row>
    <row r="15" spans="2:6" x14ac:dyDescent="0.2">
      <c r="B15" s="108" t="s">
        <v>1327</v>
      </c>
      <c r="C15">
        <v>3</v>
      </c>
      <c r="D15" s="109">
        <v>8</v>
      </c>
      <c r="E15" t="s">
        <v>1337</v>
      </c>
      <c r="F15">
        <f t="shared" si="0"/>
        <v>24</v>
      </c>
    </row>
    <row r="16" spans="2:6" x14ac:dyDescent="0.2">
      <c r="B16" s="108" t="s">
        <v>1328</v>
      </c>
      <c r="C16">
        <v>3</v>
      </c>
      <c r="D16" s="109">
        <v>8</v>
      </c>
      <c r="F16">
        <f t="shared" si="0"/>
        <v>24</v>
      </c>
    </row>
    <row r="17" spans="2:6" x14ac:dyDescent="0.2">
      <c r="B17" s="108" t="s">
        <v>1329</v>
      </c>
      <c r="C17">
        <v>2</v>
      </c>
      <c r="D17" s="109">
        <v>8</v>
      </c>
      <c r="E17" t="s">
        <v>1337</v>
      </c>
      <c r="F17">
        <f t="shared" si="0"/>
        <v>16</v>
      </c>
    </row>
    <row r="18" spans="2:6" x14ac:dyDescent="0.2">
      <c r="B18" s="108" t="s">
        <v>1330</v>
      </c>
      <c r="C18">
        <v>4</v>
      </c>
      <c r="D18" s="109">
        <v>8</v>
      </c>
      <c r="F18">
        <f t="shared" si="0"/>
        <v>32</v>
      </c>
    </row>
    <row r="19" spans="2:6" x14ac:dyDescent="0.2">
      <c r="B19" s="108" t="s">
        <v>1331</v>
      </c>
      <c r="C19">
        <v>1</v>
      </c>
      <c r="D19" s="109">
        <v>8</v>
      </c>
      <c r="E19" t="s">
        <v>1337</v>
      </c>
      <c r="F19">
        <f t="shared" si="0"/>
        <v>8</v>
      </c>
    </row>
    <row r="20" spans="2:6" x14ac:dyDescent="0.2">
      <c r="B20" s="108" t="s">
        <v>1332</v>
      </c>
      <c r="C20">
        <v>2</v>
      </c>
      <c r="D20" s="109">
        <v>8.1300000000000008</v>
      </c>
      <c r="E20" t="s">
        <v>1337</v>
      </c>
      <c r="F20">
        <f t="shared" si="0"/>
        <v>16.260000000000002</v>
      </c>
    </row>
    <row r="21" spans="2:6" x14ac:dyDescent="0.2">
      <c r="B21" s="108" t="s">
        <v>1246</v>
      </c>
      <c r="C21">
        <v>4</v>
      </c>
      <c r="D21" s="109">
        <v>8.5</v>
      </c>
      <c r="E21" t="s">
        <v>1337</v>
      </c>
      <c r="F21">
        <f t="shared" si="0"/>
        <v>34</v>
      </c>
    </row>
    <row r="22" spans="2:6" x14ac:dyDescent="0.2">
      <c r="B22" s="108" t="s">
        <v>1333</v>
      </c>
      <c r="C22">
        <v>3</v>
      </c>
      <c r="D22" s="109">
        <v>8.67</v>
      </c>
      <c r="F22">
        <f t="shared" si="0"/>
        <v>26.009999999999998</v>
      </c>
    </row>
    <row r="23" spans="2:6" x14ac:dyDescent="0.2">
      <c r="B23" s="108" t="s">
        <v>1334</v>
      </c>
      <c r="C23">
        <v>8</v>
      </c>
      <c r="D23" s="109">
        <v>8.75</v>
      </c>
      <c r="F23">
        <f t="shared" si="0"/>
        <v>70</v>
      </c>
    </row>
    <row r="24" spans="2:6" x14ac:dyDescent="0.2">
      <c r="B24" s="108" t="s">
        <v>1243</v>
      </c>
      <c r="C24">
        <v>1</v>
      </c>
      <c r="D24" s="109">
        <v>10</v>
      </c>
      <c r="E24" t="s">
        <v>1337</v>
      </c>
      <c r="F24">
        <f t="shared" si="0"/>
        <v>10</v>
      </c>
    </row>
    <row r="25" spans="2:6" x14ac:dyDescent="0.2">
      <c r="B25" s="110" t="s">
        <v>1335</v>
      </c>
      <c r="C25" s="33">
        <v>100</v>
      </c>
      <c r="D25" s="111">
        <v>7.18</v>
      </c>
      <c r="F25">
        <f t="shared" si="0"/>
        <v>718</v>
      </c>
    </row>
    <row r="28" spans="2:6" x14ac:dyDescent="0.2">
      <c r="B28" t="s">
        <v>1336</v>
      </c>
      <c r="D28" s="112">
        <f>SUMIFS(F8:F24,E8:E24,"Y")/SUMIFS(C8:C24,E8:E24,"Y")</f>
        <v>8.1434782608695642</v>
      </c>
    </row>
    <row r="29" spans="2:6" x14ac:dyDescent="0.2">
      <c r="B29" t="s">
        <v>1340</v>
      </c>
      <c r="D29" s="112">
        <f>AVERAGE(D12,D21,D24)</f>
        <v>8.793333333333333</v>
      </c>
    </row>
    <row r="30" spans="2:6" x14ac:dyDescent="0.2">
      <c r="B30" t="s">
        <v>1341</v>
      </c>
      <c r="D30" s="57">
        <f>(D29-D28)/100</f>
        <v>6.498550724637688E-3</v>
      </c>
    </row>
  </sheetData>
  <hyperlinks>
    <hyperlink ref="B2" r:id="rId1" xr:uid="{F19AD23B-7435-4905-A26D-052C6CE7F532}"/>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649C-C445-4D46-A484-4710344067B4}">
  <dimension ref="A1:P167"/>
  <sheetViews>
    <sheetView zoomScale="60" zoomScaleNormal="60" workbookViewId="0"/>
  </sheetViews>
  <sheetFormatPr baseColWidth="10" defaultColWidth="8.83203125" defaultRowHeight="15" x14ac:dyDescent="0.2"/>
  <cols>
    <col min="1" max="1" width="9.6640625" customWidth="1"/>
    <col min="3" max="3" width="13.1640625" customWidth="1"/>
    <col min="4" max="5" width="30.5" customWidth="1"/>
    <col min="6" max="6" width="13.5" bestFit="1" customWidth="1"/>
    <col min="7" max="10" width="13.5" customWidth="1"/>
    <col min="11" max="11" width="38.1640625" customWidth="1"/>
    <col min="12" max="12" width="33.1640625" bestFit="1" customWidth="1"/>
    <col min="14" max="14" width="23.6640625" customWidth="1"/>
    <col min="15" max="15" width="17.1640625" customWidth="1"/>
  </cols>
  <sheetData>
    <row r="1" spans="1:16" x14ac:dyDescent="0.2">
      <c r="B1" t="s">
        <v>1369</v>
      </c>
      <c r="D1" s="69" t="s">
        <v>1491</v>
      </c>
      <c r="E1" s="69" t="s">
        <v>1490</v>
      </c>
    </row>
    <row r="2" spans="1:16" x14ac:dyDescent="0.2">
      <c r="D2" s="69"/>
      <c r="E2" s="69"/>
      <c r="N2" t="s">
        <v>1446</v>
      </c>
      <c r="O2" t="s">
        <v>1371</v>
      </c>
      <c r="P2" t="s">
        <v>1372</v>
      </c>
    </row>
    <row r="3" spans="1:16" x14ac:dyDescent="0.2">
      <c r="D3" s="69"/>
      <c r="E3" s="69"/>
      <c r="N3" s="3">
        <f>AVERAGE($M$11:$M$167)</f>
        <v>849.81125558047722</v>
      </c>
      <c r="O3">
        <v>700</v>
      </c>
      <c r="P3" s="47">
        <f>N3/O3 -1</f>
        <v>0.21401607940068179</v>
      </c>
    </row>
    <row r="4" spans="1:16" x14ac:dyDescent="0.2">
      <c r="D4" s="69"/>
      <c r="E4" s="69"/>
      <c r="N4" t="s">
        <v>1445</v>
      </c>
      <c r="O4" t="s">
        <v>1371</v>
      </c>
      <c r="P4" t="s">
        <v>1372</v>
      </c>
    </row>
    <row r="5" spans="1:16" x14ac:dyDescent="0.2">
      <c r="D5" s="69"/>
      <c r="E5" s="69"/>
      <c r="N5" s="3">
        <f>AVERAGE($M$11:$M$149)</f>
        <v>794.26143085287549</v>
      </c>
      <c r="O5">
        <v>700</v>
      </c>
      <c r="P5" s="47">
        <f>N5/O5 -1</f>
        <v>0.1346591869326792</v>
      </c>
    </row>
    <row r="6" spans="1:16" x14ac:dyDescent="0.2">
      <c r="D6" s="69"/>
      <c r="E6" s="69"/>
      <c r="N6" t="s">
        <v>1469</v>
      </c>
      <c r="O6" t="s">
        <v>1371</v>
      </c>
      <c r="P6" t="s">
        <v>1372</v>
      </c>
    </row>
    <row r="7" spans="1:16" x14ac:dyDescent="0.2">
      <c r="D7" s="69"/>
      <c r="E7" s="69"/>
      <c r="N7" s="3">
        <f>MEDIAN($M$11:$M$167)</f>
        <v>767.06500000000005</v>
      </c>
      <c r="O7">
        <v>700</v>
      </c>
      <c r="P7" s="47">
        <f>N7/O7 -1</f>
        <v>9.580714285714298E-2</v>
      </c>
    </row>
    <row r="8" spans="1:16" x14ac:dyDescent="0.2">
      <c r="D8" s="69"/>
      <c r="E8" s="69"/>
      <c r="N8" t="s">
        <v>1470</v>
      </c>
      <c r="O8" t="s">
        <v>1371</v>
      </c>
      <c r="P8" t="s">
        <v>1372</v>
      </c>
    </row>
    <row r="9" spans="1:16" x14ac:dyDescent="0.2">
      <c r="D9" s="69"/>
      <c r="E9" s="69"/>
      <c r="K9" t="s">
        <v>1487</v>
      </c>
      <c r="L9" t="s">
        <v>1488</v>
      </c>
      <c r="N9" s="3">
        <f>QUARTILE($M$11:$M$167,3)</f>
        <v>893.79717924039642</v>
      </c>
      <c r="O9">
        <v>700</v>
      </c>
      <c r="P9" s="47">
        <f>N9/O9 -1</f>
        <v>0.27685311320056627</v>
      </c>
    </row>
    <row r="10" spans="1:16" x14ac:dyDescent="0.2">
      <c r="B10" t="s">
        <v>463</v>
      </c>
      <c r="C10" t="s">
        <v>317</v>
      </c>
      <c r="D10" t="s">
        <v>1487</v>
      </c>
      <c r="E10" t="s">
        <v>1488</v>
      </c>
      <c r="F10" t="s">
        <v>1370</v>
      </c>
      <c r="G10" t="s">
        <v>1486</v>
      </c>
      <c r="H10" t="s">
        <v>1492</v>
      </c>
      <c r="I10" t="s">
        <v>1493</v>
      </c>
      <c r="J10" t="s">
        <v>1494</v>
      </c>
      <c r="K10" t="s">
        <v>1489</v>
      </c>
      <c r="L10" t="s">
        <v>981</v>
      </c>
      <c r="M10" t="s">
        <v>1110</v>
      </c>
    </row>
    <row r="11" spans="1:16" x14ac:dyDescent="0.2">
      <c r="A11" s="117"/>
      <c r="B11">
        <f>YEAR(C11)</f>
        <v>2023</v>
      </c>
      <c r="C11" s="114">
        <v>45103</v>
      </c>
      <c r="D11" s="112">
        <v>804.88</v>
      </c>
      <c r="E11" s="112">
        <v>721.91</v>
      </c>
      <c r="F11" s="57">
        <f>_xlfn.XLOOKUP(B11,'Historical Metal Prices'!$L$4:$Z$4,'Historical Metal Prices'!$L$10:$Z$10)</f>
        <v>7.1872760267425173E-2</v>
      </c>
      <c r="G11" s="114" t="str" cm="1">
        <f t="array" ref="G11">IF(AND(IFERROR(MONTH(C11)&lt;&gt;MONTH(C10),TRUE),OR(MONTH(C11)={1,4,7,10})),TEXT(C11,"[$-en-US]mmm")&amp;" '"&amp;RIGHT(YEAR(C11),2),"")</f>
        <v/>
      </c>
      <c r="H11" s="118">
        <v>700</v>
      </c>
      <c r="I11" s="118">
        <f>$N$7</f>
        <v>767.06500000000005</v>
      </c>
      <c r="J11" s="118">
        <f>$N$9</f>
        <v>893.79717924039642</v>
      </c>
      <c r="K11" s="3">
        <f>D11*(1+F11)</f>
        <v>862.72894728404515</v>
      </c>
      <c r="L11" s="3">
        <f>E11*(1+F11)</f>
        <v>773.79566436465689</v>
      </c>
      <c r="M11" s="3">
        <f>AVERAGE(K11:L11)</f>
        <v>818.26230582435096</v>
      </c>
    </row>
    <row r="12" spans="1:16" x14ac:dyDescent="0.2">
      <c r="B12">
        <f t="shared" ref="B12:B75" si="0">YEAR(C12)</f>
        <v>2023</v>
      </c>
      <c r="C12" s="114">
        <v>45110</v>
      </c>
      <c r="D12" s="112">
        <v>818.55</v>
      </c>
      <c r="E12" s="112">
        <v>732.46</v>
      </c>
      <c r="F12" s="57">
        <f>_xlfn.XLOOKUP(B12,'Historical Metal Prices'!$L$4:$Z$4,'Historical Metal Prices'!$L$10:$Z$10)</f>
        <v>7.1872760267425173E-2</v>
      </c>
      <c r="G12" s="114" t="str" cm="1">
        <f t="array" ref="G12">IF(AND(IFERROR(MONTH(C12)&lt;&gt;MONTH(C11),TRUE),OR(MONTH(C12)={1,4,7,10})),TEXT(C12,"[$-en-US]mmm")&amp;" '"&amp;RIGHT(YEAR(C12),2),"")</f>
        <v>Jul '23</v>
      </c>
      <c r="H12" s="118">
        <v>700</v>
      </c>
      <c r="I12" s="118">
        <f t="shared" ref="I12:I75" si="1">$N$7</f>
        <v>767.06500000000005</v>
      </c>
      <c r="J12" s="118">
        <f t="shared" ref="J12:J75" si="2">$N$9</f>
        <v>893.79717924039642</v>
      </c>
      <c r="K12" s="3">
        <f t="shared" ref="K12:K75" si="3">D12*(1+F12)</f>
        <v>877.38144791690081</v>
      </c>
      <c r="L12" s="3">
        <f t="shared" ref="L12:L75" si="4">E12*(1+F12)</f>
        <v>785.10392198547834</v>
      </c>
      <c r="M12" s="3">
        <f t="shared" ref="M12:M75" si="5">AVERAGE(K12:L12)</f>
        <v>831.24268495118963</v>
      </c>
    </row>
    <row r="13" spans="1:16" x14ac:dyDescent="0.2">
      <c r="B13">
        <f t="shared" si="0"/>
        <v>2023</v>
      </c>
      <c r="C13" s="114">
        <v>45117</v>
      </c>
      <c r="D13" s="112">
        <v>840.77</v>
      </c>
      <c r="E13" s="112">
        <v>753.56</v>
      </c>
      <c r="F13" s="57">
        <f>_xlfn.XLOOKUP(B13,'Historical Metal Prices'!$L$4:$Z$4,'Historical Metal Prices'!$L$10:$Z$10)</f>
        <v>7.1872760267425173E-2</v>
      </c>
      <c r="G13" s="114" t="str" cm="1">
        <f t="array" ref="G13">IF(AND(IFERROR(MONTH(C13)&lt;&gt;MONTH(C12),TRUE),OR(MONTH(C13)={1,4,7,10})),TEXT(C13,"[$-en-US]mmm")&amp;" '"&amp;RIGHT(YEAR(C13),2),"")</f>
        <v/>
      </c>
      <c r="H13" s="118">
        <v>700</v>
      </c>
      <c r="I13" s="118">
        <f t="shared" si="1"/>
        <v>767.06500000000005</v>
      </c>
      <c r="J13" s="118">
        <f t="shared" si="2"/>
        <v>893.79717924039642</v>
      </c>
      <c r="K13" s="3">
        <f t="shared" si="3"/>
        <v>901.19846065004299</v>
      </c>
      <c r="L13" s="3">
        <f t="shared" si="4"/>
        <v>807.7204372271209</v>
      </c>
      <c r="M13" s="3">
        <f t="shared" si="5"/>
        <v>854.459448938582</v>
      </c>
    </row>
    <row r="14" spans="1:16" x14ac:dyDescent="0.2">
      <c r="B14">
        <f t="shared" si="0"/>
        <v>2023</v>
      </c>
      <c r="C14" s="114">
        <v>45124</v>
      </c>
      <c r="D14" s="112">
        <v>854.44</v>
      </c>
      <c r="E14" s="112">
        <v>782.33</v>
      </c>
      <c r="F14" s="57">
        <f>_xlfn.XLOOKUP(B14,'Historical Metal Prices'!$L$4:$Z$4,'Historical Metal Prices'!$L$10:$Z$10)</f>
        <v>7.1872760267425173E-2</v>
      </c>
      <c r="G14" s="114" t="str" cm="1">
        <f t="array" ref="G14">IF(AND(IFERROR(MONTH(C14)&lt;&gt;MONTH(C13),TRUE),OR(MONTH(C14)={1,4,7,10})),TEXT(C14,"[$-en-US]mmm")&amp;" '"&amp;RIGHT(YEAR(C14),2),"")</f>
        <v/>
      </c>
      <c r="H14" s="118">
        <v>700</v>
      </c>
      <c r="I14" s="118">
        <f t="shared" si="1"/>
        <v>767.06500000000005</v>
      </c>
      <c r="J14" s="118">
        <f t="shared" si="2"/>
        <v>893.79717924039642</v>
      </c>
      <c r="K14" s="3">
        <f t="shared" si="3"/>
        <v>915.85096128289888</v>
      </c>
      <c r="L14" s="3">
        <f t="shared" si="4"/>
        <v>838.55821654001477</v>
      </c>
      <c r="M14" s="3">
        <f t="shared" si="5"/>
        <v>877.20458891145677</v>
      </c>
    </row>
    <row r="15" spans="1:16" x14ac:dyDescent="0.2">
      <c r="B15">
        <f t="shared" si="0"/>
        <v>2023</v>
      </c>
      <c r="C15" s="114">
        <v>45131</v>
      </c>
      <c r="D15" s="112">
        <v>893.75</v>
      </c>
      <c r="E15" s="112">
        <v>824.54</v>
      </c>
      <c r="F15" s="57">
        <f>_xlfn.XLOOKUP(B15,'Historical Metal Prices'!$L$4:$Z$4,'Historical Metal Prices'!$L$10:$Z$10)</f>
        <v>7.1872760267425173E-2</v>
      </c>
      <c r="G15" s="114" t="str" cm="1">
        <f t="array" ref="G15">IF(AND(IFERROR(MONTH(C15)&lt;&gt;MONTH(C14),TRUE),OR(MONTH(C15)={1,4,7,10})),TEXT(C15,"[$-en-US]mmm")&amp;" '"&amp;RIGHT(YEAR(C15),2),"")</f>
        <v/>
      </c>
      <c r="H15" s="118">
        <v>700</v>
      </c>
      <c r="I15" s="118">
        <f t="shared" si="1"/>
        <v>767.06500000000005</v>
      </c>
      <c r="J15" s="118">
        <f t="shared" si="2"/>
        <v>893.79717924039642</v>
      </c>
      <c r="K15" s="3">
        <f t="shared" si="3"/>
        <v>957.98627948901128</v>
      </c>
      <c r="L15" s="3">
        <f t="shared" si="4"/>
        <v>883.8019657509027</v>
      </c>
      <c r="M15" s="3">
        <f t="shared" si="5"/>
        <v>920.89412261995699</v>
      </c>
    </row>
    <row r="16" spans="1:16" x14ac:dyDescent="0.2">
      <c r="B16">
        <f t="shared" si="0"/>
        <v>2023</v>
      </c>
      <c r="C16" s="114">
        <v>45138</v>
      </c>
      <c r="D16" s="112">
        <v>958.69</v>
      </c>
      <c r="E16" s="112">
        <v>880.17</v>
      </c>
      <c r="F16" s="57">
        <f>_xlfn.XLOOKUP(B16,'Historical Metal Prices'!$L$4:$Z$4,'Historical Metal Prices'!$L$10:$Z$10)</f>
        <v>7.1872760267425173E-2</v>
      </c>
      <c r="G16" s="114" t="str" cm="1">
        <f t="array" ref="G16">IF(AND(IFERROR(MONTH(C16)&lt;&gt;MONTH(C15),TRUE),OR(MONTH(C16)={1,4,7,10})),TEXT(C16,"[$-en-US]mmm")&amp;" '"&amp;RIGHT(YEAR(C16),2),"")</f>
        <v/>
      </c>
      <c r="H16" s="118">
        <v>700</v>
      </c>
      <c r="I16" s="118">
        <f t="shared" si="1"/>
        <v>767.06500000000005</v>
      </c>
      <c r="J16" s="118">
        <f t="shared" si="2"/>
        <v>893.79717924039642</v>
      </c>
      <c r="K16" s="3">
        <f t="shared" si="3"/>
        <v>1027.593696540778</v>
      </c>
      <c r="L16" s="3">
        <f t="shared" si="4"/>
        <v>943.43024740457952</v>
      </c>
      <c r="M16" s="3">
        <f t="shared" si="5"/>
        <v>985.51197197267879</v>
      </c>
    </row>
    <row r="17" spans="2:13" x14ac:dyDescent="0.2">
      <c r="B17">
        <f t="shared" si="0"/>
        <v>2023</v>
      </c>
      <c r="C17" s="114">
        <v>45145</v>
      </c>
      <c r="D17" s="112">
        <v>1009.97</v>
      </c>
      <c r="E17" s="112">
        <v>907.02</v>
      </c>
      <c r="F17" s="57">
        <f>_xlfn.XLOOKUP(B17,'Historical Metal Prices'!$L$4:$Z$4,'Historical Metal Prices'!$L$10:$Z$10)</f>
        <v>7.1872760267425173E-2</v>
      </c>
      <c r="G17" s="114" t="str" cm="1">
        <f t="array" ref="G17">IF(AND(IFERROR(MONTH(C17)&lt;&gt;MONTH(C16),TRUE),OR(MONTH(C17)={1,4,7,10})),TEXT(C17,"[$-en-US]mmm")&amp;" '"&amp;RIGHT(YEAR(C17),2),"")</f>
        <v/>
      </c>
      <c r="H17" s="118">
        <v>700</v>
      </c>
      <c r="I17" s="118">
        <f t="shared" si="1"/>
        <v>767.06500000000005</v>
      </c>
      <c r="J17" s="118">
        <f t="shared" si="2"/>
        <v>893.79717924039642</v>
      </c>
      <c r="K17" s="3">
        <f t="shared" si="3"/>
        <v>1082.5593316872914</v>
      </c>
      <c r="L17" s="3">
        <f t="shared" si="4"/>
        <v>972.21003101776</v>
      </c>
      <c r="M17" s="3">
        <f t="shared" si="5"/>
        <v>1027.3846813525256</v>
      </c>
    </row>
    <row r="18" spans="2:13" x14ac:dyDescent="0.2">
      <c r="B18">
        <f t="shared" si="0"/>
        <v>2023</v>
      </c>
      <c r="C18" s="114">
        <v>45152</v>
      </c>
      <c r="D18" s="112">
        <v>1057.82</v>
      </c>
      <c r="E18" s="112">
        <v>905.1</v>
      </c>
      <c r="F18" s="57">
        <f>_xlfn.XLOOKUP(B18,'Historical Metal Prices'!$L$4:$Z$4,'Historical Metal Prices'!$L$10:$Z$10)</f>
        <v>7.1872760267425173E-2</v>
      </c>
      <c r="G18" s="114" t="str" cm="1">
        <f t="array" ref="G18">IF(AND(IFERROR(MONTH(C18)&lt;&gt;MONTH(C17),TRUE),OR(MONTH(C18)={1,4,7,10})),TEXT(C18,"[$-en-US]mmm")&amp;" '"&amp;RIGHT(YEAR(C18),2),"")</f>
        <v/>
      </c>
      <c r="H18" s="118">
        <v>700</v>
      </c>
      <c r="I18" s="118">
        <f t="shared" si="1"/>
        <v>767.06500000000005</v>
      </c>
      <c r="J18" s="118">
        <f t="shared" si="2"/>
        <v>893.79717924039642</v>
      </c>
      <c r="K18" s="3">
        <f t="shared" si="3"/>
        <v>1133.8484432660875</v>
      </c>
      <c r="L18" s="3">
        <f t="shared" si="4"/>
        <v>970.1520353180465</v>
      </c>
      <c r="M18" s="3">
        <f t="shared" si="5"/>
        <v>1052.0002392920669</v>
      </c>
    </row>
    <row r="19" spans="2:13" x14ac:dyDescent="0.2">
      <c r="B19">
        <f t="shared" si="0"/>
        <v>2023</v>
      </c>
      <c r="C19" s="114">
        <v>45159</v>
      </c>
      <c r="D19" s="112">
        <v>1093.71</v>
      </c>
      <c r="E19" s="112">
        <v>903.18</v>
      </c>
      <c r="F19" s="57">
        <f>_xlfn.XLOOKUP(B19,'Historical Metal Prices'!$L$4:$Z$4,'Historical Metal Prices'!$L$10:$Z$10)</f>
        <v>7.1872760267425173E-2</v>
      </c>
      <c r="G19" s="114" t="str" cm="1">
        <f t="array" ref="G19">IF(AND(IFERROR(MONTH(C19)&lt;&gt;MONTH(C18),TRUE),OR(MONTH(C19)={1,4,7,10})),TEXT(C19,"[$-en-US]mmm")&amp;" '"&amp;RIGHT(YEAR(C19),2),"")</f>
        <v/>
      </c>
      <c r="H19" s="118">
        <v>700</v>
      </c>
      <c r="I19" s="118">
        <f t="shared" si="1"/>
        <v>767.06500000000005</v>
      </c>
      <c r="J19" s="118">
        <f t="shared" si="2"/>
        <v>893.79717924039642</v>
      </c>
      <c r="K19" s="3">
        <f t="shared" si="3"/>
        <v>1172.3179566320857</v>
      </c>
      <c r="L19" s="3">
        <f t="shared" si="4"/>
        <v>968.094039618333</v>
      </c>
      <c r="M19" s="3">
        <f t="shared" si="5"/>
        <v>1070.2059981252094</v>
      </c>
    </row>
    <row r="20" spans="2:13" x14ac:dyDescent="0.2">
      <c r="B20">
        <f t="shared" si="0"/>
        <v>2023</v>
      </c>
      <c r="C20" s="114">
        <v>45166</v>
      </c>
      <c r="D20" s="112">
        <v>1134.73</v>
      </c>
      <c r="E20" s="112">
        <v>916.61</v>
      </c>
      <c r="F20" s="57">
        <f>_xlfn.XLOOKUP(B20,'Historical Metal Prices'!$L$4:$Z$4,'Historical Metal Prices'!$L$10:$Z$10)</f>
        <v>7.1872760267425173E-2</v>
      </c>
      <c r="G20" s="114" t="str" cm="1">
        <f t="array" ref="G20">IF(AND(IFERROR(MONTH(C20)&lt;&gt;MONTH(C19),TRUE),OR(MONTH(C20)={1,4,7,10})),TEXT(C20,"[$-en-US]mmm")&amp;" '"&amp;RIGHT(YEAR(C20),2),"")</f>
        <v/>
      </c>
      <c r="H20" s="118">
        <v>700</v>
      </c>
      <c r="I20" s="118">
        <f t="shared" si="1"/>
        <v>767.06500000000005</v>
      </c>
      <c r="J20" s="118">
        <f t="shared" si="2"/>
        <v>893.79717924039642</v>
      </c>
      <c r="K20" s="3">
        <f t="shared" si="3"/>
        <v>1216.2861772582553</v>
      </c>
      <c r="L20" s="3">
        <f t="shared" si="4"/>
        <v>982.48929078872459</v>
      </c>
      <c r="M20" s="3">
        <f t="shared" si="5"/>
        <v>1099.3877340234899</v>
      </c>
    </row>
    <row r="21" spans="2:13" x14ac:dyDescent="0.2">
      <c r="B21">
        <f t="shared" si="0"/>
        <v>2023</v>
      </c>
      <c r="C21" s="114">
        <v>45173</v>
      </c>
      <c r="D21" s="112">
        <v>1186</v>
      </c>
      <c r="E21" s="112">
        <v>935.79</v>
      </c>
      <c r="F21" s="57">
        <f>_xlfn.XLOOKUP(B21,'Historical Metal Prices'!$L$4:$Z$4,'Historical Metal Prices'!$L$10:$Z$10)</f>
        <v>7.1872760267425173E-2</v>
      </c>
      <c r="G21" s="114" t="str" cm="1">
        <f t="array" ref="G21">IF(AND(IFERROR(MONTH(C21)&lt;&gt;MONTH(C20),TRUE),OR(MONTH(C21)={1,4,7,10})),TEXT(C21,"[$-en-US]mmm")&amp;" '"&amp;RIGHT(YEAR(C21),2),"")</f>
        <v/>
      </c>
      <c r="H21" s="118">
        <v>700</v>
      </c>
      <c r="I21" s="118">
        <f t="shared" si="1"/>
        <v>767.06500000000005</v>
      </c>
      <c r="J21" s="118">
        <f t="shared" si="2"/>
        <v>893.79717924039642</v>
      </c>
      <c r="K21" s="3">
        <f t="shared" si="3"/>
        <v>1271.2410936771662</v>
      </c>
      <c r="L21" s="3">
        <f t="shared" si="4"/>
        <v>1003.0478103306538</v>
      </c>
      <c r="M21" s="3">
        <f t="shared" si="5"/>
        <v>1137.1444520039099</v>
      </c>
    </row>
    <row r="22" spans="2:13" x14ac:dyDescent="0.2">
      <c r="B22">
        <f t="shared" si="0"/>
        <v>2023</v>
      </c>
      <c r="C22" s="114">
        <v>45180</v>
      </c>
      <c r="D22" s="112">
        <v>1221.8900000000001</v>
      </c>
      <c r="E22" s="112">
        <v>954.98</v>
      </c>
      <c r="F22" s="57">
        <f>_xlfn.XLOOKUP(B22,'Historical Metal Prices'!$L$4:$Z$4,'Historical Metal Prices'!$L$10:$Z$10)</f>
        <v>7.1872760267425173E-2</v>
      </c>
      <c r="G22" s="114" t="str" cm="1">
        <f t="array" ref="G22">IF(AND(IFERROR(MONTH(C22)&lt;&gt;MONTH(C21),TRUE),OR(MONTH(C22)={1,4,7,10})),TEXT(C22,"[$-en-US]mmm")&amp;" '"&amp;RIGHT(YEAR(C22),2),"")</f>
        <v/>
      </c>
      <c r="H22" s="118">
        <v>700</v>
      </c>
      <c r="I22" s="118">
        <f t="shared" si="1"/>
        <v>767.06500000000005</v>
      </c>
      <c r="J22" s="118">
        <f t="shared" si="2"/>
        <v>893.79717924039642</v>
      </c>
      <c r="K22" s="3">
        <f t="shared" si="3"/>
        <v>1309.7106070431641</v>
      </c>
      <c r="L22" s="3">
        <f t="shared" si="4"/>
        <v>1023.6170486001857</v>
      </c>
      <c r="M22" s="3">
        <f t="shared" si="5"/>
        <v>1166.6638278216749</v>
      </c>
    </row>
    <row r="23" spans="2:13" x14ac:dyDescent="0.2">
      <c r="B23">
        <f t="shared" si="0"/>
        <v>2023</v>
      </c>
      <c r="C23" s="114">
        <v>45187</v>
      </c>
      <c r="D23" s="112">
        <v>1235.56</v>
      </c>
      <c r="E23" s="112">
        <v>954.98</v>
      </c>
      <c r="F23" s="57">
        <f>_xlfn.XLOOKUP(B23,'Historical Metal Prices'!$L$4:$Z$4,'Historical Metal Prices'!$L$10:$Z$10)</f>
        <v>7.1872760267425173E-2</v>
      </c>
      <c r="G23" s="114" t="str" cm="1">
        <f t="array" ref="G23">IF(AND(IFERROR(MONTH(C23)&lt;&gt;MONTH(C22),TRUE),OR(MONTH(C23)={1,4,7,10})),TEXT(C23,"[$-en-US]mmm")&amp;" '"&amp;RIGHT(YEAR(C23),2),"")</f>
        <v/>
      </c>
      <c r="H23" s="118">
        <v>700</v>
      </c>
      <c r="I23" s="118">
        <f t="shared" si="1"/>
        <v>767.06500000000005</v>
      </c>
      <c r="J23" s="118">
        <f t="shared" si="2"/>
        <v>893.79717924039642</v>
      </c>
      <c r="K23" s="3">
        <f t="shared" si="3"/>
        <v>1324.3631076760198</v>
      </c>
      <c r="L23" s="3">
        <f t="shared" si="4"/>
        <v>1023.6170486001857</v>
      </c>
      <c r="M23" s="3">
        <f t="shared" si="5"/>
        <v>1173.9900781381027</v>
      </c>
    </row>
    <row r="24" spans="2:13" x14ac:dyDescent="0.2">
      <c r="B24">
        <f t="shared" si="0"/>
        <v>2023</v>
      </c>
      <c r="C24" s="114">
        <v>45194</v>
      </c>
      <c r="D24" s="112">
        <v>1208.22</v>
      </c>
      <c r="E24" s="112">
        <v>945.39</v>
      </c>
      <c r="F24" s="57">
        <f>_xlfn.XLOOKUP(B24,'Historical Metal Prices'!$L$4:$Z$4,'Historical Metal Prices'!$L$10:$Z$10)</f>
        <v>7.1872760267425173E-2</v>
      </c>
      <c r="G24" s="114" t="str" cm="1">
        <f t="array" ref="G24">IF(AND(IFERROR(MONTH(C24)&lt;&gt;MONTH(C23),TRUE),OR(MONTH(C24)={1,4,7,10})),TEXT(C24,"[$-en-US]mmm")&amp;" '"&amp;RIGHT(YEAR(C24),2),"")</f>
        <v/>
      </c>
      <c r="H24" s="118">
        <v>700</v>
      </c>
      <c r="I24" s="118">
        <f t="shared" si="1"/>
        <v>767.06500000000005</v>
      </c>
      <c r="J24" s="118">
        <f t="shared" si="2"/>
        <v>893.79717924039642</v>
      </c>
      <c r="K24" s="3">
        <f t="shared" si="3"/>
        <v>1295.0581064103085</v>
      </c>
      <c r="L24" s="3">
        <f t="shared" si="4"/>
        <v>1013.337788829221</v>
      </c>
      <c r="M24" s="3">
        <f t="shared" si="5"/>
        <v>1154.1979476197648</v>
      </c>
    </row>
    <row r="25" spans="2:13" x14ac:dyDescent="0.2">
      <c r="B25">
        <f t="shared" si="0"/>
        <v>2023</v>
      </c>
      <c r="C25" s="114">
        <v>45201</v>
      </c>
      <c r="D25" s="112">
        <v>1170.6199999999999</v>
      </c>
      <c r="E25" s="112">
        <v>920.45</v>
      </c>
      <c r="F25" s="57">
        <f>_xlfn.XLOOKUP(B25,'Historical Metal Prices'!$L$4:$Z$4,'Historical Metal Prices'!$L$10:$Z$10)</f>
        <v>7.1872760267425173E-2</v>
      </c>
      <c r="G25" s="114" t="str" cm="1">
        <f t="array" ref="G25">IF(AND(IFERROR(MONTH(C25)&lt;&gt;MONTH(C24),TRUE),OR(MONTH(C25)={1,4,7,10})),TEXT(C25,"[$-en-US]mmm")&amp;" '"&amp;RIGHT(YEAR(C25),2),"")</f>
        <v>Oct '23</v>
      </c>
      <c r="H25" s="118">
        <v>700</v>
      </c>
      <c r="I25" s="118">
        <f t="shared" si="1"/>
        <v>767.06500000000005</v>
      </c>
      <c r="J25" s="118">
        <f t="shared" si="2"/>
        <v>893.79717924039642</v>
      </c>
      <c r="K25" s="3">
        <f t="shared" si="3"/>
        <v>1254.7556906242532</v>
      </c>
      <c r="L25" s="3">
        <f t="shared" si="4"/>
        <v>986.60528218815159</v>
      </c>
      <c r="M25" s="3">
        <f t="shared" si="5"/>
        <v>1120.6804864062024</v>
      </c>
    </row>
    <row r="26" spans="2:13" x14ac:dyDescent="0.2">
      <c r="B26">
        <f t="shared" si="0"/>
        <v>2023</v>
      </c>
      <c r="C26" s="114">
        <v>45208</v>
      </c>
      <c r="D26" s="112">
        <v>1131.31</v>
      </c>
      <c r="E26" s="112">
        <v>893.59</v>
      </c>
      <c r="F26" s="57">
        <f>_xlfn.XLOOKUP(B26,'Historical Metal Prices'!$L$4:$Z$4,'Historical Metal Prices'!$L$10:$Z$10)</f>
        <v>7.1872760267425173E-2</v>
      </c>
      <c r="G26" s="114" t="str" cm="1">
        <f t="array" ref="G26">IF(AND(IFERROR(MONTH(C26)&lt;&gt;MONTH(C25),TRUE),OR(MONTH(C26)={1,4,7,10})),TEXT(C26,"[$-en-US]mmm")&amp;" '"&amp;RIGHT(YEAR(C26),2),"")</f>
        <v/>
      </c>
      <c r="H26" s="118">
        <v>700</v>
      </c>
      <c r="I26" s="118">
        <f t="shared" si="1"/>
        <v>767.06500000000005</v>
      </c>
      <c r="J26" s="118">
        <f t="shared" si="2"/>
        <v>893.79717924039642</v>
      </c>
      <c r="K26" s="3">
        <f t="shared" si="3"/>
        <v>1212.6203724181407</v>
      </c>
      <c r="L26" s="3">
        <f t="shared" si="4"/>
        <v>957.81477984736853</v>
      </c>
      <c r="M26" s="3">
        <f t="shared" si="5"/>
        <v>1085.2175761327546</v>
      </c>
    </row>
    <row r="27" spans="2:13" x14ac:dyDescent="0.2">
      <c r="B27">
        <f t="shared" si="0"/>
        <v>2023</v>
      </c>
      <c r="C27" s="114">
        <v>45215</v>
      </c>
      <c r="D27" s="112">
        <v>1095.42</v>
      </c>
      <c r="E27" s="112">
        <v>895.51</v>
      </c>
      <c r="F27" s="57">
        <f>_xlfn.XLOOKUP(B27,'Historical Metal Prices'!$L$4:$Z$4,'Historical Metal Prices'!$L$10:$Z$10)</f>
        <v>7.1872760267425173E-2</v>
      </c>
      <c r="G27" s="114" t="str" cm="1">
        <f t="array" ref="G27">IF(AND(IFERROR(MONTH(C27)&lt;&gt;MONTH(C26),TRUE),OR(MONTH(C27)={1,4,7,10})),TEXT(C27,"[$-en-US]mmm")&amp;" '"&amp;RIGHT(YEAR(C27),2),"")</f>
        <v/>
      </c>
      <c r="H27" s="118">
        <v>700</v>
      </c>
      <c r="I27" s="118">
        <f t="shared" si="1"/>
        <v>767.06500000000005</v>
      </c>
      <c r="J27" s="118">
        <f t="shared" si="2"/>
        <v>893.79717924039642</v>
      </c>
      <c r="K27" s="3">
        <f t="shared" si="3"/>
        <v>1174.150859052143</v>
      </c>
      <c r="L27" s="3">
        <f t="shared" si="4"/>
        <v>959.87277554708191</v>
      </c>
      <c r="M27" s="3">
        <f t="shared" si="5"/>
        <v>1067.0118172996124</v>
      </c>
    </row>
    <row r="28" spans="2:13" x14ac:dyDescent="0.2">
      <c r="B28">
        <f t="shared" si="0"/>
        <v>2023</v>
      </c>
      <c r="C28" s="114">
        <v>45222</v>
      </c>
      <c r="D28" s="112">
        <v>1064.6600000000001</v>
      </c>
      <c r="E28" s="112">
        <v>882.08</v>
      </c>
      <c r="F28" s="57">
        <f>_xlfn.XLOOKUP(B28,'Historical Metal Prices'!$L$4:$Z$4,'Historical Metal Prices'!$L$10:$Z$10)</f>
        <v>7.1872760267425173E-2</v>
      </c>
      <c r="G28" s="114" t="str" cm="1">
        <f t="array" ref="G28">IF(AND(IFERROR(MONTH(C28)&lt;&gt;MONTH(C27),TRUE),OR(MONTH(C28)={1,4,7,10})),TEXT(C28,"[$-en-US]mmm")&amp;" '"&amp;RIGHT(YEAR(C28),2),"")</f>
        <v/>
      </c>
      <c r="H28" s="118">
        <v>700</v>
      </c>
      <c r="I28" s="118">
        <f t="shared" si="1"/>
        <v>767.06500000000005</v>
      </c>
      <c r="J28" s="118">
        <f t="shared" si="2"/>
        <v>893.79717924039642</v>
      </c>
      <c r="K28" s="3">
        <f t="shared" si="3"/>
        <v>1141.1800529463169</v>
      </c>
      <c r="L28" s="3">
        <f t="shared" si="4"/>
        <v>945.47752437669044</v>
      </c>
      <c r="M28" s="3">
        <f t="shared" si="5"/>
        <v>1043.3287886615037</v>
      </c>
    </row>
    <row r="29" spans="2:13" x14ac:dyDescent="0.2">
      <c r="B29">
        <f t="shared" si="0"/>
        <v>2023</v>
      </c>
      <c r="C29" s="114">
        <v>45229</v>
      </c>
      <c r="D29" s="112">
        <v>1030.47</v>
      </c>
      <c r="E29" s="112">
        <v>853.31</v>
      </c>
      <c r="F29" s="57">
        <f>_xlfn.XLOOKUP(B29,'Historical Metal Prices'!$L$4:$Z$4,'Historical Metal Prices'!$L$10:$Z$10)</f>
        <v>7.1872760267425173E-2</v>
      </c>
      <c r="G29" s="114" t="str" cm="1">
        <f t="array" ref="G29">IF(AND(IFERROR(MONTH(C29)&lt;&gt;MONTH(C28),TRUE),OR(MONTH(C29)={1,4,7,10})),TEXT(C29,"[$-en-US]mmm")&amp;" '"&amp;RIGHT(YEAR(C29),2),"")</f>
        <v/>
      </c>
      <c r="H29" s="118">
        <v>700</v>
      </c>
      <c r="I29" s="118">
        <f t="shared" si="1"/>
        <v>767.06500000000005</v>
      </c>
      <c r="J29" s="118">
        <f t="shared" si="2"/>
        <v>893.79717924039642</v>
      </c>
      <c r="K29" s="3">
        <f t="shared" si="3"/>
        <v>1104.5327232727736</v>
      </c>
      <c r="L29" s="3">
        <f t="shared" si="4"/>
        <v>914.63974506379657</v>
      </c>
      <c r="M29" s="3">
        <f t="shared" si="5"/>
        <v>1009.586234168285</v>
      </c>
    </row>
    <row r="30" spans="2:13" x14ac:dyDescent="0.2">
      <c r="B30">
        <f t="shared" si="0"/>
        <v>2023</v>
      </c>
      <c r="C30" s="114">
        <v>45236</v>
      </c>
      <c r="D30" s="112">
        <v>1001.42</v>
      </c>
      <c r="E30" s="112">
        <v>822.62</v>
      </c>
      <c r="F30" s="57">
        <f>_xlfn.XLOOKUP(B30,'Historical Metal Prices'!$L$4:$Z$4,'Historical Metal Prices'!$L$10:$Z$10)</f>
        <v>7.1872760267425173E-2</v>
      </c>
      <c r="G30" s="114" t="str" cm="1">
        <f t="array" ref="G30">IF(AND(IFERROR(MONTH(C30)&lt;&gt;MONTH(C29),TRUE),OR(MONTH(C30)={1,4,7,10})),TEXT(C30,"[$-en-US]mmm")&amp;" '"&amp;RIGHT(YEAR(C30),2),"")</f>
        <v/>
      </c>
      <c r="H30" s="118">
        <v>700</v>
      </c>
      <c r="I30" s="118">
        <f t="shared" si="1"/>
        <v>767.06500000000005</v>
      </c>
      <c r="J30" s="118">
        <f t="shared" si="2"/>
        <v>893.79717924039642</v>
      </c>
      <c r="K30" s="3">
        <f t="shared" si="3"/>
        <v>1073.3948195870048</v>
      </c>
      <c r="L30" s="3">
        <f t="shared" si="4"/>
        <v>881.74397005118931</v>
      </c>
      <c r="M30" s="3">
        <f t="shared" si="5"/>
        <v>977.56939481909706</v>
      </c>
    </row>
    <row r="31" spans="2:13" x14ac:dyDescent="0.2">
      <c r="B31">
        <f t="shared" si="0"/>
        <v>2023</v>
      </c>
      <c r="C31" s="114">
        <v>45243</v>
      </c>
      <c r="D31" s="112">
        <v>986.04</v>
      </c>
      <c r="E31" s="112">
        <v>797.68</v>
      </c>
      <c r="F31" s="57">
        <f>_xlfn.XLOOKUP(B31,'Historical Metal Prices'!$L$4:$Z$4,'Historical Metal Prices'!$L$10:$Z$10)</f>
        <v>7.1872760267425173E-2</v>
      </c>
      <c r="G31" s="114" t="str" cm="1">
        <f t="array" ref="G31">IF(AND(IFERROR(MONTH(C31)&lt;&gt;MONTH(C30),TRUE),OR(MONTH(C31)={1,4,7,10})),TEXT(C31,"[$-en-US]mmm")&amp;" '"&amp;RIGHT(YEAR(C31),2),"")</f>
        <v/>
      </c>
      <c r="H31" s="118">
        <v>700</v>
      </c>
      <c r="I31" s="118">
        <f t="shared" si="1"/>
        <v>767.06500000000005</v>
      </c>
      <c r="J31" s="118">
        <f t="shared" si="2"/>
        <v>893.79717924039642</v>
      </c>
      <c r="K31" s="3">
        <f t="shared" si="3"/>
        <v>1056.9094165340919</v>
      </c>
      <c r="L31" s="3">
        <f t="shared" si="4"/>
        <v>855.01146341011963</v>
      </c>
      <c r="M31" s="3">
        <f t="shared" si="5"/>
        <v>955.96043997210575</v>
      </c>
    </row>
    <row r="32" spans="2:13" x14ac:dyDescent="0.2">
      <c r="B32">
        <f t="shared" si="0"/>
        <v>2023</v>
      </c>
      <c r="C32" s="114">
        <v>45250</v>
      </c>
      <c r="D32" s="112">
        <v>968.95</v>
      </c>
      <c r="E32" s="112">
        <v>795.76</v>
      </c>
      <c r="F32" s="57">
        <f>_xlfn.XLOOKUP(B32,'Historical Metal Prices'!$L$4:$Z$4,'Historical Metal Prices'!$L$10:$Z$10)</f>
        <v>7.1872760267425173E-2</v>
      </c>
      <c r="G32" s="114" t="str" cm="1">
        <f t="array" ref="G32">IF(AND(IFERROR(MONTH(C32)&lt;&gt;MONTH(C31),TRUE),OR(MONTH(C32)={1,4,7,10})),TEXT(C32,"[$-en-US]mmm")&amp;" '"&amp;RIGHT(YEAR(C32),2),"")</f>
        <v/>
      </c>
      <c r="H32" s="118">
        <v>700</v>
      </c>
      <c r="I32" s="118">
        <f t="shared" si="1"/>
        <v>767.06500000000005</v>
      </c>
      <c r="J32" s="118">
        <f t="shared" si="2"/>
        <v>893.79717924039642</v>
      </c>
      <c r="K32" s="3">
        <f t="shared" si="3"/>
        <v>1038.5911110611216</v>
      </c>
      <c r="L32" s="3">
        <f t="shared" si="4"/>
        <v>852.95346771040624</v>
      </c>
      <c r="M32" s="3">
        <f t="shared" si="5"/>
        <v>945.772289385764</v>
      </c>
    </row>
    <row r="33" spans="2:13" x14ac:dyDescent="0.2">
      <c r="B33">
        <f t="shared" si="0"/>
        <v>2023</v>
      </c>
      <c r="C33" s="114">
        <v>45257</v>
      </c>
      <c r="D33" s="112">
        <v>968.95</v>
      </c>
      <c r="E33" s="112">
        <v>784.25</v>
      </c>
      <c r="F33" s="57">
        <f>_xlfn.XLOOKUP(B33,'Historical Metal Prices'!$L$4:$Z$4,'Historical Metal Prices'!$L$10:$Z$10)</f>
        <v>7.1872760267425173E-2</v>
      </c>
      <c r="G33" s="114" t="str" cm="1">
        <f t="array" ref="G33">IF(AND(IFERROR(MONTH(C33)&lt;&gt;MONTH(C32),TRUE),OR(MONTH(C33)={1,4,7,10})),TEXT(C33,"[$-en-US]mmm")&amp;" '"&amp;RIGHT(YEAR(C33),2),"")</f>
        <v/>
      </c>
      <c r="H33" s="118">
        <v>700</v>
      </c>
      <c r="I33" s="118">
        <f t="shared" si="1"/>
        <v>767.06500000000005</v>
      </c>
      <c r="J33" s="118">
        <f t="shared" si="2"/>
        <v>893.79717924039642</v>
      </c>
      <c r="K33" s="3">
        <f t="shared" si="3"/>
        <v>1038.5911110611216</v>
      </c>
      <c r="L33" s="3">
        <f t="shared" si="4"/>
        <v>840.61621223972816</v>
      </c>
      <c r="M33" s="3">
        <f t="shared" si="5"/>
        <v>939.6036616504249</v>
      </c>
    </row>
    <row r="34" spans="2:13" x14ac:dyDescent="0.2">
      <c r="B34">
        <f t="shared" si="0"/>
        <v>2023</v>
      </c>
      <c r="C34" s="114">
        <v>45264</v>
      </c>
      <c r="D34" s="112">
        <v>951.86</v>
      </c>
      <c r="E34" s="112">
        <v>761.23</v>
      </c>
      <c r="F34" s="57">
        <f>_xlfn.XLOOKUP(B34,'Historical Metal Prices'!$L$4:$Z$4,'Historical Metal Prices'!$L$10:$Z$10)</f>
        <v>7.1872760267425173E-2</v>
      </c>
      <c r="G34" s="114" t="str" cm="1">
        <f t="array" ref="G34">IF(AND(IFERROR(MONTH(C34)&lt;&gt;MONTH(C33),TRUE),OR(MONTH(C34)={1,4,7,10})),TEXT(C34,"[$-en-US]mmm")&amp;" '"&amp;RIGHT(YEAR(C34),2),"")</f>
        <v/>
      </c>
      <c r="H34" s="118">
        <v>700</v>
      </c>
      <c r="I34" s="118">
        <f t="shared" si="1"/>
        <v>767.06500000000005</v>
      </c>
      <c r="J34" s="118">
        <f t="shared" si="2"/>
        <v>893.79717924039642</v>
      </c>
      <c r="K34" s="3">
        <f t="shared" si="3"/>
        <v>1020.2728055881513</v>
      </c>
      <c r="L34" s="3">
        <f t="shared" si="4"/>
        <v>815.9417012983721</v>
      </c>
      <c r="M34" s="3">
        <f t="shared" si="5"/>
        <v>918.1072534432617</v>
      </c>
    </row>
    <row r="35" spans="2:13" x14ac:dyDescent="0.2">
      <c r="B35">
        <f t="shared" si="0"/>
        <v>2023</v>
      </c>
      <c r="C35" s="114">
        <v>45271</v>
      </c>
      <c r="D35" s="112">
        <v>922.8</v>
      </c>
      <c r="E35" s="112">
        <v>744.93</v>
      </c>
      <c r="F35" s="57">
        <f>_xlfn.XLOOKUP(B35,'Historical Metal Prices'!$L$4:$Z$4,'Historical Metal Prices'!$L$10:$Z$10)</f>
        <v>7.1872760267425173E-2</v>
      </c>
      <c r="G35" s="114" t="str" cm="1">
        <f t="array" ref="G35">IF(AND(IFERROR(MONTH(C35)&lt;&gt;MONTH(C34),TRUE),OR(MONTH(C35)={1,4,7,10})),TEXT(C35,"[$-en-US]mmm")&amp;" '"&amp;RIGHT(YEAR(C35),2),"")</f>
        <v/>
      </c>
      <c r="H35" s="118">
        <v>700</v>
      </c>
      <c r="I35" s="118">
        <f t="shared" si="1"/>
        <v>767.06500000000005</v>
      </c>
      <c r="J35" s="118">
        <f t="shared" si="2"/>
        <v>893.79717924039642</v>
      </c>
      <c r="K35" s="3">
        <f t="shared" si="3"/>
        <v>989.12418317477989</v>
      </c>
      <c r="L35" s="3">
        <f t="shared" si="4"/>
        <v>798.47017530601295</v>
      </c>
      <c r="M35" s="3">
        <f t="shared" si="5"/>
        <v>893.79717924039642</v>
      </c>
    </row>
    <row r="36" spans="2:13" x14ac:dyDescent="0.2">
      <c r="B36">
        <f t="shared" si="0"/>
        <v>2023</v>
      </c>
      <c r="C36" s="114">
        <v>45278</v>
      </c>
      <c r="D36" s="112">
        <v>897.17</v>
      </c>
      <c r="E36" s="112">
        <v>757.4</v>
      </c>
      <c r="F36" s="57">
        <f>_xlfn.XLOOKUP(B36,'Historical Metal Prices'!$L$4:$Z$4,'Historical Metal Prices'!$L$10:$Z$10)</f>
        <v>7.1872760267425173E-2</v>
      </c>
      <c r="G36" s="114" t="str" cm="1">
        <f t="array" ref="G36">IF(AND(IFERROR(MONTH(C36)&lt;&gt;MONTH(C35),TRUE),OR(MONTH(C36)={1,4,7,10})),TEXT(C36,"[$-en-US]mmm")&amp;" '"&amp;RIGHT(YEAR(C36),2),"")</f>
        <v/>
      </c>
      <c r="H36" s="118">
        <v>700</v>
      </c>
      <c r="I36" s="118">
        <f t="shared" si="1"/>
        <v>767.06500000000005</v>
      </c>
      <c r="J36" s="118">
        <f t="shared" si="2"/>
        <v>893.79717924039642</v>
      </c>
      <c r="K36" s="3">
        <f t="shared" si="3"/>
        <v>961.65208432912584</v>
      </c>
      <c r="L36" s="3">
        <f t="shared" si="4"/>
        <v>811.83642862654779</v>
      </c>
      <c r="M36" s="3">
        <f t="shared" si="5"/>
        <v>886.74425647783687</v>
      </c>
    </row>
    <row r="37" spans="2:13" x14ac:dyDescent="0.2">
      <c r="B37">
        <f t="shared" si="0"/>
        <v>2023</v>
      </c>
      <c r="C37" s="114">
        <v>45285</v>
      </c>
      <c r="D37" s="112">
        <v>885.2</v>
      </c>
      <c r="E37" s="112">
        <v>759.32</v>
      </c>
      <c r="F37" s="57">
        <f>_xlfn.XLOOKUP(B37,'Historical Metal Prices'!$L$4:$Z$4,'Historical Metal Prices'!$L$10:$Z$10)</f>
        <v>7.1872760267425173E-2</v>
      </c>
      <c r="G37" s="114" t="str" cm="1">
        <f t="array" ref="G37">IF(AND(IFERROR(MONTH(C37)&lt;&gt;MONTH(C36),TRUE),OR(MONTH(C37)={1,4,7,10})),TEXT(C37,"[$-en-US]mmm")&amp;" '"&amp;RIGHT(YEAR(C37),2),"")</f>
        <v/>
      </c>
      <c r="H37" s="118">
        <v>700</v>
      </c>
      <c r="I37" s="118">
        <f t="shared" si="1"/>
        <v>767.06500000000005</v>
      </c>
      <c r="J37" s="118">
        <f t="shared" si="2"/>
        <v>893.79717924039642</v>
      </c>
      <c r="K37" s="3">
        <f t="shared" si="3"/>
        <v>948.82176738872477</v>
      </c>
      <c r="L37" s="3">
        <f t="shared" si="4"/>
        <v>813.89442432626129</v>
      </c>
      <c r="M37" s="3">
        <f t="shared" si="5"/>
        <v>881.35809585749303</v>
      </c>
    </row>
    <row r="38" spans="2:13" x14ac:dyDescent="0.2">
      <c r="B38">
        <f t="shared" si="0"/>
        <v>2024</v>
      </c>
      <c r="C38" s="114">
        <v>45292</v>
      </c>
      <c r="D38" s="112">
        <v>892.04</v>
      </c>
      <c r="E38" s="112">
        <v>754.52</v>
      </c>
      <c r="F38" s="57">
        <f>_xlfn.XLOOKUP(B38,'Historical Metal Prices'!$L$4:$Z$4,'Historical Metal Prices'!$L$10:$Z$10)</f>
        <v>2.949525204852077E-2</v>
      </c>
      <c r="G38" s="114" t="str" cm="1">
        <f t="array" ref="G38">IF(AND(IFERROR(MONTH(C38)&lt;&gt;MONTH(C37),TRUE),OR(MONTH(C38)={1,4,7,10})),TEXT(C38,"[$-en-US]mmm")&amp;" '"&amp;RIGHT(YEAR(C38),2),"")</f>
        <v>Jan '24</v>
      </c>
      <c r="H38" s="118">
        <v>700</v>
      </c>
      <c r="I38" s="118">
        <f t="shared" si="1"/>
        <v>767.06500000000005</v>
      </c>
      <c r="J38" s="118">
        <f t="shared" si="2"/>
        <v>893.79717924039642</v>
      </c>
      <c r="K38" s="3">
        <f t="shared" si="3"/>
        <v>918.35094463736243</v>
      </c>
      <c r="L38" s="3">
        <f t="shared" si="4"/>
        <v>776.77475757564991</v>
      </c>
      <c r="M38" s="3">
        <f t="shared" si="5"/>
        <v>847.56285110650617</v>
      </c>
    </row>
    <row r="39" spans="2:13" x14ac:dyDescent="0.2">
      <c r="B39">
        <f t="shared" si="0"/>
        <v>2024</v>
      </c>
      <c r="C39" s="114">
        <v>45299</v>
      </c>
      <c r="D39" s="112">
        <v>892.04</v>
      </c>
      <c r="E39" s="112">
        <v>760.27</v>
      </c>
      <c r="F39" s="57">
        <f>_xlfn.XLOOKUP(B39,'Historical Metal Prices'!$L$4:$Z$4,'Historical Metal Prices'!$L$10:$Z$10)</f>
        <v>2.949525204852077E-2</v>
      </c>
      <c r="G39" s="114" t="str" cm="1">
        <f t="array" ref="G39">IF(AND(IFERROR(MONTH(C39)&lt;&gt;MONTH(C38),TRUE),OR(MONTH(C39)={1,4,7,10})),TEXT(C39,"[$-en-US]mmm")&amp;" '"&amp;RIGHT(YEAR(C39),2),"")</f>
        <v/>
      </c>
      <c r="H39" s="118">
        <v>700</v>
      </c>
      <c r="I39" s="118">
        <f t="shared" si="1"/>
        <v>767.06500000000005</v>
      </c>
      <c r="J39" s="118">
        <f t="shared" si="2"/>
        <v>893.79717924039642</v>
      </c>
      <c r="K39" s="3">
        <f t="shared" si="3"/>
        <v>918.35094463736243</v>
      </c>
      <c r="L39" s="3">
        <f t="shared" si="4"/>
        <v>782.69435527492885</v>
      </c>
      <c r="M39" s="3">
        <f t="shared" si="5"/>
        <v>850.52264995614564</v>
      </c>
    </row>
    <row r="40" spans="2:13" x14ac:dyDescent="0.2">
      <c r="B40">
        <f t="shared" si="0"/>
        <v>2024</v>
      </c>
      <c r="C40" s="114">
        <v>45306</v>
      </c>
      <c r="D40" s="112">
        <v>897.17</v>
      </c>
      <c r="E40" s="112">
        <v>772.74</v>
      </c>
      <c r="F40" s="57">
        <f>_xlfn.XLOOKUP(B40,'Historical Metal Prices'!$L$4:$Z$4,'Historical Metal Prices'!$L$10:$Z$10)</f>
        <v>2.949525204852077E-2</v>
      </c>
      <c r="G40" s="114" t="str" cm="1">
        <f t="array" ref="G40">IF(AND(IFERROR(MONTH(C40)&lt;&gt;MONTH(C39),TRUE),OR(MONTH(C40)={1,4,7,10})),TEXT(C40,"[$-en-US]mmm")&amp;" '"&amp;RIGHT(YEAR(C40),2),"")</f>
        <v/>
      </c>
      <c r="H40" s="118">
        <v>700</v>
      </c>
      <c r="I40" s="118">
        <f t="shared" si="1"/>
        <v>767.06500000000005</v>
      </c>
      <c r="J40" s="118">
        <f t="shared" si="2"/>
        <v>893.79717924039642</v>
      </c>
      <c r="K40" s="3">
        <f t="shared" si="3"/>
        <v>923.63225528037128</v>
      </c>
      <c r="L40" s="3">
        <f t="shared" si="4"/>
        <v>795.5321610679739</v>
      </c>
      <c r="M40" s="3">
        <f t="shared" si="5"/>
        <v>859.58220817417259</v>
      </c>
    </row>
    <row r="41" spans="2:13" x14ac:dyDescent="0.2">
      <c r="B41">
        <f t="shared" si="0"/>
        <v>2024</v>
      </c>
      <c r="C41" s="114">
        <v>45313</v>
      </c>
      <c r="D41" s="112">
        <v>890.33</v>
      </c>
      <c r="E41" s="112">
        <v>788.09</v>
      </c>
      <c r="F41" s="57">
        <f>_xlfn.XLOOKUP(B41,'Historical Metal Prices'!$L$4:$Z$4,'Historical Metal Prices'!$L$10:$Z$10)</f>
        <v>2.949525204852077E-2</v>
      </c>
      <c r="G41" s="114" t="str" cm="1">
        <f t="array" ref="G41">IF(AND(IFERROR(MONTH(C41)&lt;&gt;MONTH(C40),TRUE),OR(MONTH(C41)={1,4,7,10})),TEXT(C41,"[$-en-US]mmm")&amp;" '"&amp;RIGHT(YEAR(C41),2),"")</f>
        <v/>
      </c>
      <c r="H41" s="118">
        <v>700</v>
      </c>
      <c r="I41" s="118">
        <f t="shared" si="1"/>
        <v>767.06500000000005</v>
      </c>
      <c r="J41" s="118">
        <f t="shared" si="2"/>
        <v>893.79717924039642</v>
      </c>
      <c r="K41" s="3">
        <f t="shared" si="3"/>
        <v>916.59050775635956</v>
      </c>
      <c r="L41" s="3">
        <f t="shared" si="4"/>
        <v>811.33491318691881</v>
      </c>
      <c r="M41" s="3">
        <f t="shared" si="5"/>
        <v>863.96271047163918</v>
      </c>
    </row>
    <row r="42" spans="2:13" x14ac:dyDescent="0.2">
      <c r="B42">
        <f t="shared" si="0"/>
        <v>2024</v>
      </c>
      <c r="C42" s="114">
        <v>45320</v>
      </c>
      <c r="D42" s="112">
        <v>884.35</v>
      </c>
      <c r="E42" s="112">
        <v>807.27</v>
      </c>
      <c r="F42" s="57">
        <f>_xlfn.XLOOKUP(B42,'Historical Metal Prices'!$L$4:$Z$4,'Historical Metal Prices'!$L$10:$Z$10)</f>
        <v>2.949525204852077E-2</v>
      </c>
      <c r="G42" s="114" t="str" cm="1">
        <f t="array" ref="G42">IF(AND(IFERROR(MONTH(C42)&lt;&gt;MONTH(C41),TRUE),OR(MONTH(C42)={1,4,7,10})),TEXT(C42,"[$-en-US]mmm")&amp;" '"&amp;RIGHT(YEAR(C42),2),"")</f>
        <v/>
      </c>
      <c r="H42" s="118">
        <v>700</v>
      </c>
      <c r="I42" s="118">
        <f t="shared" si="1"/>
        <v>767.06500000000005</v>
      </c>
      <c r="J42" s="118">
        <f t="shared" si="2"/>
        <v>893.79717924039642</v>
      </c>
      <c r="K42" s="3">
        <f t="shared" si="3"/>
        <v>910.43412614910937</v>
      </c>
      <c r="L42" s="3">
        <f t="shared" si="4"/>
        <v>831.08063212120931</v>
      </c>
      <c r="M42" s="3">
        <f t="shared" si="5"/>
        <v>870.75737913515934</v>
      </c>
    </row>
    <row r="43" spans="2:13" x14ac:dyDescent="0.2">
      <c r="B43">
        <f t="shared" si="0"/>
        <v>2024</v>
      </c>
      <c r="C43" s="114">
        <v>45327</v>
      </c>
      <c r="D43" s="112">
        <v>896.31</v>
      </c>
      <c r="E43" s="112">
        <v>816.86</v>
      </c>
      <c r="F43" s="57">
        <f>_xlfn.XLOOKUP(B43,'Historical Metal Prices'!$L$4:$Z$4,'Historical Metal Prices'!$L$10:$Z$10)</f>
        <v>2.949525204852077E-2</v>
      </c>
      <c r="G43" s="114" t="str" cm="1">
        <f t="array" ref="G43">IF(AND(IFERROR(MONTH(C43)&lt;&gt;MONTH(C42),TRUE),OR(MONTH(C43)={1,4,7,10})),TEXT(C43,"[$-en-US]mmm")&amp;" '"&amp;RIGHT(YEAR(C43),2),"")</f>
        <v/>
      </c>
      <c r="H43" s="118">
        <v>700</v>
      </c>
      <c r="I43" s="118">
        <f t="shared" si="1"/>
        <v>767.06500000000005</v>
      </c>
      <c r="J43" s="118">
        <f t="shared" si="2"/>
        <v>893.79717924039642</v>
      </c>
      <c r="K43" s="3">
        <f t="shared" si="3"/>
        <v>922.74688936360963</v>
      </c>
      <c r="L43" s="3">
        <f t="shared" si="4"/>
        <v>840.95349158835472</v>
      </c>
      <c r="M43" s="3">
        <f t="shared" si="5"/>
        <v>881.85019047598212</v>
      </c>
    </row>
    <row r="44" spans="2:13" x14ac:dyDescent="0.2">
      <c r="B44">
        <f t="shared" si="0"/>
        <v>2024</v>
      </c>
      <c r="C44" s="114">
        <v>45334</v>
      </c>
      <c r="D44" s="112">
        <v>919.38</v>
      </c>
      <c r="E44" s="112">
        <v>824.54</v>
      </c>
      <c r="F44" s="57">
        <f>_xlfn.XLOOKUP(B44,'Historical Metal Prices'!$L$4:$Z$4,'Historical Metal Prices'!$L$10:$Z$10)</f>
        <v>2.949525204852077E-2</v>
      </c>
      <c r="G44" s="114" t="str" cm="1">
        <f t="array" ref="G44">IF(AND(IFERROR(MONTH(C44)&lt;&gt;MONTH(C43),TRUE),OR(MONTH(C44)={1,4,7,10})),TEXT(C44,"[$-en-US]mmm")&amp;" '"&amp;RIGHT(YEAR(C44),2),"")</f>
        <v/>
      </c>
      <c r="H44" s="118">
        <v>700</v>
      </c>
      <c r="I44" s="118">
        <f t="shared" si="1"/>
        <v>767.06500000000005</v>
      </c>
      <c r="J44" s="118">
        <f t="shared" si="2"/>
        <v>893.79717924039642</v>
      </c>
      <c r="K44" s="3">
        <f t="shared" si="3"/>
        <v>946.49734482836902</v>
      </c>
      <c r="L44" s="3">
        <f t="shared" si="4"/>
        <v>848.86001512408723</v>
      </c>
      <c r="M44" s="3">
        <f t="shared" si="5"/>
        <v>897.67867997622807</v>
      </c>
    </row>
    <row r="45" spans="2:13" x14ac:dyDescent="0.2">
      <c r="B45">
        <f t="shared" si="0"/>
        <v>2024</v>
      </c>
      <c r="C45" s="114">
        <v>45341</v>
      </c>
      <c r="D45" s="112">
        <v>934.77</v>
      </c>
      <c r="E45" s="112">
        <v>813.99</v>
      </c>
      <c r="F45" s="57">
        <f>_xlfn.XLOOKUP(B45,'Historical Metal Prices'!$L$4:$Z$4,'Historical Metal Prices'!$L$10:$Z$10)</f>
        <v>2.949525204852077E-2</v>
      </c>
      <c r="G45" s="114" t="str" cm="1">
        <f t="array" ref="G45">IF(AND(IFERROR(MONTH(C45)&lt;&gt;MONTH(C44),TRUE),OR(MONTH(C45)={1,4,7,10})),TEXT(C45,"[$-en-US]mmm")&amp;" '"&amp;RIGHT(YEAR(C45),2),"")</f>
        <v/>
      </c>
      <c r="H45" s="118">
        <v>700</v>
      </c>
      <c r="I45" s="118">
        <f t="shared" si="1"/>
        <v>767.06500000000005</v>
      </c>
      <c r="J45" s="118">
        <f t="shared" si="2"/>
        <v>893.79717924039642</v>
      </c>
      <c r="K45" s="3">
        <f t="shared" si="3"/>
        <v>962.34127675739569</v>
      </c>
      <c r="L45" s="3">
        <f t="shared" si="4"/>
        <v>837.99884021497542</v>
      </c>
      <c r="M45" s="3">
        <f t="shared" si="5"/>
        <v>900.17005848618555</v>
      </c>
    </row>
    <row r="46" spans="2:13" x14ac:dyDescent="0.2">
      <c r="B46">
        <f t="shared" si="0"/>
        <v>2024</v>
      </c>
      <c r="C46" s="114">
        <v>45348</v>
      </c>
      <c r="D46" s="112">
        <v>936.48</v>
      </c>
      <c r="E46" s="112">
        <v>797.68</v>
      </c>
      <c r="F46" s="57">
        <f>_xlfn.XLOOKUP(B46,'Historical Metal Prices'!$L$4:$Z$4,'Historical Metal Prices'!$L$10:$Z$10)</f>
        <v>2.949525204852077E-2</v>
      </c>
      <c r="G46" s="114" t="str" cm="1">
        <f t="array" ref="G46">IF(AND(IFERROR(MONTH(C46)&lt;&gt;MONTH(C45),TRUE),OR(MONTH(C46)={1,4,7,10})),TEXT(C46,"[$-en-US]mmm")&amp;" '"&amp;RIGHT(YEAR(C46),2),"")</f>
        <v/>
      </c>
      <c r="H46" s="118">
        <v>700</v>
      </c>
      <c r="I46" s="118">
        <f t="shared" si="1"/>
        <v>767.06500000000005</v>
      </c>
      <c r="J46" s="118">
        <f t="shared" si="2"/>
        <v>893.79717924039642</v>
      </c>
      <c r="K46" s="3">
        <f t="shared" si="3"/>
        <v>964.10171363839879</v>
      </c>
      <c r="L46" s="3">
        <f t="shared" si="4"/>
        <v>821.207772654064</v>
      </c>
      <c r="M46" s="3">
        <f t="shared" si="5"/>
        <v>892.65474314623134</v>
      </c>
    </row>
    <row r="47" spans="2:13" x14ac:dyDescent="0.2">
      <c r="B47">
        <f t="shared" si="0"/>
        <v>2024</v>
      </c>
      <c r="C47" s="114">
        <v>45355</v>
      </c>
      <c r="D47" s="112">
        <v>917.68</v>
      </c>
      <c r="E47" s="112">
        <v>790.01</v>
      </c>
      <c r="F47" s="57">
        <f>_xlfn.XLOOKUP(B47,'Historical Metal Prices'!$L$4:$Z$4,'Historical Metal Prices'!$L$10:$Z$10)</f>
        <v>2.949525204852077E-2</v>
      </c>
      <c r="G47" s="114" t="str" cm="1">
        <f t="array" ref="G47">IF(AND(IFERROR(MONTH(C47)&lt;&gt;MONTH(C46),TRUE),OR(MONTH(C47)={1,4,7,10})),TEXT(C47,"[$-en-US]mmm")&amp;" '"&amp;RIGHT(YEAR(C47),2),"")</f>
        <v/>
      </c>
      <c r="H47" s="118">
        <v>700</v>
      </c>
      <c r="I47" s="118">
        <f t="shared" si="1"/>
        <v>767.06500000000005</v>
      </c>
      <c r="J47" s="118">
        <f t="shared" si="2"/>
        <v>893.79717924039642</v>
      </c>
      <c r="K47" s="3">
        <f t="shared" si="3"/>
        <v>944.74720289988647</v>
      </c>
      <c r="L47" s="3">
        <f t="shared" si="4"/>
        <v>813.31154407085194</v>
      </c>
      <c r="M47" s="3">
        <f t="shared" si="5"/>
        <v>879.02937348536921</v>
      </c>
    </row>
    <row r="48" spans="2:13" x14ac:dyDescent="0.2">
      <c r="B48">
        <f t="shared" si="0"/>
        <v>2024</v>
      </c>
      <c r="C48" s="114">
        <v>45362</v>
      </c>
      <c r="D48" s="112">
        <v>896.31</v>
      </c>
      <c r="E48" s="112">
        <v>790.01</v>
      </c>
      <c r="F48" s="57">
        <f>_xlfn.XLOOKUP(B48,'Historical Metal Prices'!$L$4:$Z$4,'Historical Metal Prices'!$L$10:$Z$10)</f>
        <v>2.949525204852077E-2</v>
      </c>
      <c r="G48" s="114" t="str" cm="1">
        <f t="array" ref="G48">IF(AND(IFERROR(MONTH(C48)&lt;&gt;MONTH(C47),TRUE),OR(MONTH(C48)={1,4,7,10})),TEXT(C48,"[$-en-US]mmm")&amp;" '"&amp;RIGHT(YEAR(C48),2),"")</f>
        <v/>
      </c>
      <c r="H48" s="118">
        <v>700</v>
      </c>
      <c r="I48" s="118">
        <f t="shared" si="1"/>
        <v>767.06500000000005</v>
      </c>
      <c r="J48" s="118">
        <f t="shared" si="2"/>
        <v>893.79717924039642</v>
      </c>
      <c r="K48" s="3">
        <f t="shared" si="3"/>
        <v>922.74688936360963</v>
      </c>
      <c r="L48" s="3">
        <f t="shared" si="4"/>
        <v>813.31154407085194</v>
      </c>
      <c r="M48" s="3">
        <f t="shared" si="5"/>
        <v>868.02921671723084</v>
      </c>
    </row>
    <row r="49" spans="2:13" x14ac:dyDescent="0.2">
      <c r="B49">
        <f t="shared" si="0"/>
        <v>2024</v>
      </c>
      <c r="C49" s="114">
        <v>45369</v>
      </c>
      <c r="D49" s="112">
        <v>883.49</v>
      </c>
      <c r="E49" s="112">
        <v>795.76</v>
      </c>
      <c r="F49" s="57">
        <f>_xlfn.XLOOKUP(B49,'Historical Metal Prices'!$L$4:$Z$4,'Historical Metal Prices'!$L$10:$Z$10)</f>
        <v>2.949525204852077E-2</v>
      </c>
      <c r="G49" s="114" t="str" cm="1">
        <f t="array" ref="G49">IF(AND(IFERROR(MONTH(C49)&lt;&gt;MONTH(C48),TRUE),OR(MONTH(C49)={1,4,7,10})),TEXT(C49,"[$-en-US]mmm")&amp;" '"&amp;RIGHT(YEAR(C49),2),"")</f>
        <v/>
      </c>
      <c r="H49" s="118">
        <v>700</v>
      </c>
      <c r="I49" s="118">
        <f t="shared" si="1"/>
        <v>767.06500000000005</v>
      </c>
      <c r="J49" s="118">
        <f t="shared" si="2"/>
        <v>893.79717924039642</v>
      </c>
      <c r="K49" s="3">
        <f t="shared" si="3"/>
        <v>909.5487602323476</v>
      </c>
      <c r="L49" s="3">
        <f t="shared" si="4"/>
        <v>819.23114177013088</v>
      </c>
      <c r="M49" s="3">
        <f t="shared" si="5"/>
        <v>864.3899510012393</v>
      </c>
    </row>
    <row r="50" spans="2:13" x14ac:dyDescent="0.2">
      <c r="B50">
        <f t="shared" si="0"/>
        <v>2024</v>
      </c>
      <c r="C50" s="114">
        <v>45376</v>
      </c>
      <c r="D50" s="112">
        <v>876.66</v>
      </c>
      <c r="E50" s="112">
        <v>790.01</v>
      </c>
      <c r="F50" s="57">
        <f>_xlfn.XLOOKUP(B50,'Historical Metal Prices'!$L$4:$Z$4,'Historical Metal Prices'!$L$10:$Z$10)</f>
        <v>2.949525204852077E-2</v>
      </c>
      <c r="G50" s="114" t="str" cm="1">
        <f t="array" ref="G50">IF(AND(IFERROR(MONTH(C50)&lt;&gt;MONTH(C49),TRUE),OR(MONTH(C50)={1,4,7,10})),TEXT(C50,"[$-en-US]mmm")&amp;" '"&amp;RIGHT(YEAR(C50),2),"")</f>
        <v/>
      </c>
      <c r="H50" s="118">
        <v>700</v>
      </c>
      <c r="I50" s="118">
        <f t="shared" si="1"/>
        <v>767.06500000000005</v>
      </c>
      <c r="J50" s="118">
        <f t="shared" si="2"/>
        <v>893.79717924039642</v>
      </c>
      <c r="K50" s="3">
        <f t="shared" si="3"/>
        <v>902.5173076608562</v>
      </c>
      <c r="L50" s="3">
        <f t="shared" si="4"/>
        <v>813.31154407085194</v>
      </c>
      <c r="M50" s="3">
        <f t="shared" si="5"/>
        <v>857.91442586585413</v>
      </c>
    </row>
    <row r="51" spans="2:13" x14ac:dyDescent="0.2">
      <c r="B51">
        <f t="shared" si="0"/>
        <v>2024</v>
      </c>
      <c r="C51" s="114">
        <v>45383</v>
      </c>
      <c r="D51" s="112">
        <v>888.62</v>
      </c>
      <c r="E51" s="112">
        <v>795.76</v>
      </c>
      <c r="F51" s="57">
        <f>_xlfn.XLOOKUP(B51,'Historical Metal Prices'!$L$4:$Z$4,'Historical Metal Prices'!$L$10:$Z$10)</f>
        <v>2.949525204852077E-2</v>
      </c>
      <c r="G51" s="114" t="str" cm="1">
        <f t="array" ref="G51">IF(AND(IFERROR(MONTH(C51)&lt;&gt;MONTH(C50),TRUE),OR(MONTH(C51)={1,4,7,10})),TEXT(C51,"[$-en-US]mmm")&amp;" '"&amp;RIGHT(YEAR(C51),2),"")</f>
        <v>Apr '24</v>
      </c>
      <c r="H51" s="118">
        <v>700</v>
      </c>
      <c r="I51" s="118">
        <f t="shared" si="1"/>
        <v>767.06500000000005</v>
      </c>
      <c r="J51" s="118">
        <f t="shared" si="2"/>
        <v>893.79717924039642</v>
      </c>
      <c r="K51" s="3">
        <f t="shared" si="3"/>
        <v>914.83007087535657</v>
      </c>
      <c r="L51" s="3">
        <f t="shared" si="4"/>
        <v>819.23114177013088</v>
      </c>
      <c r="M51" s="3">
        <f t="shared" si="5"/>
        <v>867.03060632274378</v>
      </c>
    </row>
    <row r="52" spans="2:13" x14ac:dyDescent="0.2">
      <c r="B52">
        <f t="shared" si="0"/>
        <v>2024</v>
      </c>
      <c r="C52" s="114">
        <v>45390</v>
      </c>
      <c r="D52" s="112">
        <v>902.29</v>
      </c>
      <c r="E52" s="112">
        <v>807.27</v>
      </c>
      <c r="F52" s="57">
        <f>_xlfn.XLOOKUP(B52,'Historical Metal Prices'!$L$4:$Z$4,'Historical Metal Prices'!$L$10:$Z$10)</f>
        <v>2.949525204852077E-2</v>
      </c>
      <c r="G52" s="114" t="str" cm="1">
        <f t="array" ref="G52">IF(AND(IFERROR(MONTH(C52)&lt;&gt;MONTH(C51),TRUE),OR(MONTH(C52)={1,4,7,10})),TEXT(C52,"[$-en-US]mmm")&amp;" '"&amp;RIGHT(YEAR(C52),2),"")</f>
        <v/>
      </c>
      <c r="H52" s="118">
        <v>700</v>
      </c>
      <c r="I52" s="118">
        <f t="shared" si="1"/>
        <v>767.06500000000005</v>
      </c>
      <c r="J52" s="118">
        <f t="shared" si="2"/>
        <v>893.79717924039642</v>
      </c>
      <c r="K52" s="3">
        <f t="shared" si="3"/>
        <v>928.90327097085981</v>
      </c>
      <c r="L52" s="3">
        <f t="shared" si="4"/>
        <v>831.08063212120931</v>
      </c>
      <c r="M52" s="3">
        <f t="shared" si="5"/>
        <v>879.99195154603456</v>
      </c>
    </row>
    <row r="53" spans="2:13" x14ac:dyDescent="0.2">
      <c r="B53">
        <f t="shared" si="0"/>
        <v>2024</v>
      </c>
      <c r="C53" s="114">
        <v>45397</v>
      </c>
      <c r="D53" s="112">
        <v>898.88</v>
      </c>
      <c r="E53" s="112">
        <v>793.84</v>
      </c>
      <c r="F53" s="57">
        <f>_xlfn.XLOOKUP(B53,'Historical Metal Prices'!$L$4:$Z$4,'Historical Metal Prices'!$L$10:$Z$10)</f>
        <v>2.949525204852077E-2</v>
      </c>
      <c r="G53" s="114" t="str" cm="1">
        <f t="array" ref="G53">IF(AND(IFERROR(MONTH(C53)&lt;&gt;MONTH(C52),TRUE),OR(MONTH(C53)={1,4,7,10})),TEXT(C53,"[$-en-US]mmm")&amp;" '"&amp;RIGHT(YEAR(C53),2),"")</f>
        <v/>
      </c>
      <c r="H53" s="118">
        <v>700</v>
      </c>
      <c r="I53" s="118">
        <f t="shared" si="1"/>
        <v>767.06500000000005</v>
      </c>
      <c r="J53" s="118">
        <f t="shared" si="2"/>
        <v>893.79717924039642</v>
      </c>
      <c r="K53" s="3">
        <f t="shared" si="3"/>
        <v>925.39269216137438</v>
      </c>
      <c r="L53" s="3">
        <f t="shared" si="4"/>
        <v>817.25451088619775</v>
      </c>
      <c r="M53" s="3">
        <f t="shared" si="5"/>
        <v>871.32360152378601</v>
      </c>
    </row>
    <row r="54" spans="2:13" x14ac:dyDescent="0.2">
      <c r="B54">
        <f t="shared" si="0"/>
        <v>2024</v>
      </c>
      <c r="C54" s="114">
        <v>45404</v>
      </c>
      <c r="D54" s="112">
        <v>880.08</v>
      </c>
      <c r="E54" s="112">
        <v>774.66</v>
      </c>
      <c r="F54" s="57">
        <f>_xlfn.XLOOKUP(B54,'Historical Metal Prices'!$L$4:$Z$4,'Historical Metal Prices'!$L$10:$Z$10)</f>
        <v>2.949525204852077E-2</v>
      </c>
      <c r="G54" s="114" t="str" cm="1">
        <f t="array" ref="G54">IF(AND(IFERROR(MONTH(C54)&lt;&gt;MONTH(C53),TRUE),OR(MONTH(C54)={1,4,7,10})),TEXT(C54,"[$-en-US]mmm")&amp;" '"&amp;RIGHT(YEAR(C54),2),"")</f>
        <v/>
      </c>
      <c r="H54" s="118">
        <v>700</v>
      </c>
      <c r="I54" s="118">
        <f t="shared" si="1"/>
        <v>767.06500000000005</v>
      </c>
      <c r="J54" s="118">
        <f t="shared" si="2"/>
        <v>893.79717924039642</v>
      </c>
      <c r="K54" s="3">
        <f t="shared" si="3"/>
        <v>906.03818142286218</v>
      </c>
      <c r="L54" s="3">
        <f t="shared" si="4"/>
        <v>797.50879195190703</v>
      </c>
      <c r="M54" s="3">
        <f t="shared" si="5"/>
        <v>851.77348668738455</v>
      </c>
    </row>
    <row r="55" spans="2:13" x14ac:dyDescent="0.2">
      <c r="B55">
        <f t="shared" si="0"/>
        <v>2024</v>
      </c>
      <c r="C55" s="114">
        <v>45411</v>
      </c>
      <c r="D55" s="112">
        <v>853.59</v>
      </c>
      <c r="E55" s="112">
        <v>759.32</v>
      </c>
      <c r="F55" s="57">
        <f>_xlfn.XLOOKUP(B55,'Historical Metal Prices'!$L$4:$Z$4,'Historical Metal Prices'!$L$10:$Z$10)</f>
        <v>2.949525204852077E-2</v>
      </c>
      <c r="G55" s="114" t="str" cm="1">
        <f t="array" ref="G55">IF(AND(IFERROR(MONTH(C55)&lt;&gt;MONTH(C54),TRUE),OR(MONTH(C55)={1,4,7,10})),TEXT(C55,"[$-en-US]mmm")&amp;" '"&amp;RIGHT(YEAR(C55),2),"")</f>
        <v/>
      </c>
      <c r="H55" s="118">
        <v>700</v>
      </c>
      <c r="I55" s="118">
        <f t="shared" si="1"/>
        <v>767.06500000000005</v>
      </c>
      <c r="J55" s="118">
        <f t="shared" si="2"/>
        <v>893.79717924039642</v>
      </c>
      <c r="K55" s="3">
        <f t="shared" si="3"/>
        <v>878.76685219609692</v>
      </c>
      <c r="L55" s="3">
        <f t="shared" si="4"/>
        <v>781.71633478548279</v>
      </c>
      <c r="M55" s="3">
        <f t="shared" si="5"/>
        <v>830.24159349078991</v>
      </c>
    </row>
    <row r="56" spans="2:13" x14ac:dyDescent="0.2">
      <c r="B56">
        <f t="shared" si="0"/>
        <v>2024</v>
      </c>
      <c r="C56" s="114">
        <v>45418</v>
      </c>
      <c r="D56" s="112">
        <v>827.1</v>
      </c>
      <c r="E56" s="112">
        <v>743.01</v>
      </c>
      <c r="F56" s="57">
        <f>_xlfn.XLOOKUP(B56,'Historical Metal Prices'!$L$4:$Z$4,'Historical Metal Prices'!$L$10:$Z$10)</f>
        <v>2.949525204852077E-2</v>
      </c>
      <c r="G56" s="114" t="str" cm="1">
        <f t="array" ref="G56">IF(AND(IFERROR(MONTH(C56)&lt;&gt;MONTH(C55),TRUE),OR(MONTH(C56)={1,4,7,10})),TEXT(C56,"[$-en-US]mmm")&amp;" '"&amp;RIGHT(YEAR(C56),2),"")</f>
        <v/>
      </c>
      <c r="H56" s="118">
        <v>700</v>
      </c>
      <c r="I56" s="118">
        <f t="shared" si="1"/>
        <v>767.06500000000005</v>
      </c>
      <c r="J56" s="118">
        <f t="shared" si="2"/>
        <v>893.79717924039642</v>
      </c>
      <c r="K56" s="3">
        <f t="shared" si="3"/>
        <v>851.49552296933155</v>
      </c>
      <c r="L56" s="3">
        <f t="shared" si="4"/>
        <v>764.92526722457137</v>
      </c>
      <c r="M56" s="3">
        <f t="shared" si="5"/>
        <v>808.21039509695152</v>
      </c>
    </row>
    <row r="57" spans="2:13" x14ac:dyDescent="0.2">
      <c r="B57">
        <f t="shared" si="0"/>
        <v>2024</v>
      </c>
      <c r="C57" s="114">
        <v>45425</v>
      </c>
      <c r="D57" s="112">
        <v>810</v>
      </c>
      <c r="E57" s="112">
        <v>732.46</v>
      </c>
      <c r="F57" s="57">
        <f>_xlfn.XLOOKUP(B57,'Historical Metal Prices'!$L$4:$Z$4,'Historical Metal Prices'!$L$10:$Z$10)</f>
        <v>2.949525204852077E-2</v>
      </c>
      <c r="G57" s="114" t="str" cm="1">
        <f t="array" ref="G57">IF(AND(IFERROR(MONTH(C57)&lt;&gt;MONTH(C56),TRUE),OR(MONTH(C57)={1,4,7,10})),TEXT(C57,"[$-en-US]mmm")&amp;" '"&amp;RIGHT(YEAR(C57),2),"")</f>
        <v/>
      </c>
      <c r="H57" s="118">
        <v>700</v>
      </c>
      <c r="I57" s="118">
        <f t="shared" si="1"/>
        <v>767.06500000000005</v>
      </c>
      <c r="J57" s="118">
        <f t="shared" si="2"/>
        <v>893.79717924039642</v>
      </c>
      <c r="K57" s="3">
        <f t="shared" si="3"/>
        <v>833.89115415930178</v>
      </c>
      <c r="L57" s="3">
        <f t="shared" si="4"/>
        <v>754.06409231545956</v>
      </c>
      <c r="M57" s="3">
        <f t="shared" si="5"/>
        <v>793.97762323738061</v>
      </c>
    </row>
    <row r="58" spans="2:13" x14ac:dyDescent="0.2">
      <c r="B58">
        <f t="shared" si="0"/>
        <v>2024</v>
      </c>
      <c r="C58" s="114">
        <v>45432</v>
      </c>
      <c r="D58" s="112">
        <v>798.04</v>
      </c>
      <c r="E58" s="112">
        <v>730.54</v>
      </c>
      <c r="F58" s="57">
        <f>_xlfn.XLOOKUP(B58,'Historical Metal Prices'!$L$4:$Z$4,'Historical Metal Prices'!$L$10:$Z$10)</f>
        <v>2.949525204852077E-2</v>
      </c>
      <c r="G58" s="114" t="str" cm="1">
        <f t="array" ref="G58">IF(AND(IFERROR(MONTH(C58)&lt;&gt;MONTH(C57),TRUE),OR(MONTH(C58)={1,4,7,10})),TEXT(C58,"[$-en-US]mmm")&amp;" '"&amp;RIGHT(YEAR(C58),2),"")</f>
        <v/>
      </c>
      <c r="H58" s="118">
        <v>700</v>
      </c>
      <c r="I58" s="118">
        <f t="shared" si="1"/>
        <v>767.06500000000005</v>
      </c>
      <c r="J58" s="118">
        <f t="shared" si="2"/>
        <v>893.79717924039642</v>
      </c>
      <c r="K58" s="3">
        <f t="shared" si="3"/>
        <v>821.57839094480153</v>
      </c>
      <c r="L58" s="3">
        <f t="shared" si="4"/>
        <v>752.08746143152632</v>
      </c>
      <c r="M58" s="3">
        <f t="shared" si="5"/>
        <v>786.83292618816392</v>
      </c>
    </row>
    <row r="59" spans="2:13" x14ac:dyDescent="0.2">
      <c r="B59">
        <f t="shared" si="0"/>
        <v>2024</v>
      </c>
      <c r="C59" s="114">
        <v>45439</v>
      </c>
      <c r="D59" s="112">
        <v>790.35</v>
      </c>
      <c r="E59" s="112">
        <v>724.79</v>
      </c>
      <c r="F59" s="57">
        <f>_xlfn.XLOOKUP(B59,'Historical Metal Prices'!$L$4:$Z$4,'Historical Metal Prices'!$L$10:$Z$10)</f>
        <v>2.949525204852077E-2</v>
      </c>
      <c r="G59" s="114" t="str" cm="1">
        <f t="array" ref="G59">IF(AND(IFERROR(MONTH(C59)&lt;&gt;MONTH(C58),TRUE),OR(MONTH(C59)={1,4,7,10})),TEXT(C59,"[$-en-US]mmm")&amp;" '"&amp;RIGHT(YEAR(C59),2),"")</f>
        <v/>
      </c>
      <c r="H59" s="118">
        <v>700</v>
      </c>
      <c r="I59" s="118">
        <f t="shared" si="1"/>
        <v>767.06500000000005</v>
      </c>
      <c r="J59" s="118">
        <f t="shared" si="2"/>
        <v>893.79717924039642</v>
      </c>
      <c r="K59" s="3">
        <f t="shared" si="3"/>
        <v>813.66157245654847</v>
      </c>
      <c r="L59" s="3">
        <f t="shared" si="4"/>
        <v>746.16786373224738</v>
      </c>
      <c r="M59" s="3">
        <f t="shared" si="5"/>
        <v>779.91471809439793</v>
      </c>
    </row>
    <row r="60" spans="2:13" x14ac:dyDescent="0.2">
      <c r="B60">
        <f t="shared" si="0"/>
        <v>2024</v>
      </c>
      <c r="C60" s="114">
        <v>45446</v>
      </c>
      <c r="D60" s="112">
        <v>782.66</v>
      </c>
      <c r="E60" s="112">
        <v>709.44</v>
      </c>
      <c r="F60" s="57">
        <f>_xlfn.XLOOKUP(B60,'Historical Metal Prices'!$L$4:$Z$4,'Historical Metal Prices'!$L$10:$Z$10)</f>
        <v>2.949525204852077E-2</v>
      </c>
      <c r="G60" s="114" t="str" cm="1">
        <f t="array" ref="G60">IF(AND(IFERROR(MONTH(C60)&lt;&gt;MONTH(C59),TRUE),OR(MONTH(C60)={1,4,7,10})),TEXT(C60,"[$-en-US]mmm")&amp;" '"&amp;RIGHT(YEAR(C60),2),"")</f>
        <v/>
      </c>
      <c r="H60" s="118">
        <v>700</v>
      </c>
      <c r="I60" s="118">
        <f t="shared" si="1"/>
        <v>767.06500000000005</v>
      </c>
      <c r="J60" s="118">
        <f t="shared" si="2"/>
        <v>893.79717924039642</v>
      </c>
      <c r="K60" s="3">
        <f t="shared" si="3"/>
        <v>805.74475396829519</v>
      </c>
      <c r="L60" s="3">
        <f t="shared" si="4"/>
        <v>730.36511161330259</v>
      </c>
      <c r="M60" s="3">
        <f t="shared" si="5"/>
        <v>768.05493279079883</v>
      </c>
    </row>
    <row r="61" spans="2:13" x14ac:dyDescent="0.2">
      <c r="B61">
        <f t="shared" si="0"/>
        <v>2024</v>
      </c>
      <c r="C61" s="114">
        <v>45453</v>
      </c>
      <c r="D61" s="112">
        <v>799.75</v>
      </c>
      <c r="E61" s="112">
        <v>720.95</v>
      </c>
      <c r="F61" s="57">
        <f>_xlfn.XLOOKUP(B61,'Historical Metal Prices'!$L$4:$Z$4,'Historical Metal Prices'!$L$10:$Z$10)</f>
        <v>2.949525204852077E-2</v>
      </c>
      <c r="G61" s="114" t="str" cm="1">
        <f t="array" ref="G61">IF(AND(IFERROR(MONTH(C61)&lt;&gt;MONTH(C60),TRUE),OR(MONTH(C61)={1,4,7,10})),TEXT(C61,"[$-en-US]mmm")&amp;" '"&amp;RIGHT(YEAR(C61),2),"")</f>
        <v/>
      </c>
      <c r="H61" s="118">
        <v>700</v>
      </c>
      <c r="I61" s="118">
        <f t="shared" si="1"/>
        <v>767.06500000000005</v>
      </c>
      <c r="J61" s="118">
        <f t="shared" si="2"/>
        <v>893.79717924039642</v>
      </c>
      <c r="K61" s="3">
        <f t="shared" si="3"/>
        <v>823.33882782580451</v>
      </c>
      <c r="L61" s="3">
        <f t="shared" si="4"/>
        <v>742.21460196438113</v>
      </c>
      <c r="M61" s="3">
        <f t="shared" si="5"/>
        <v>782.77671489509282</v>
      </c>
    </row>
    <row r="62" spans="2:13" x14ac:dyDescent="0.2">
      <c r="B62">
        <f t="shared" si="0"/>
        <v>2024</v>
      </c>
      <c r="C62" s="114">
        <v>45460</v>
      </c>
      <c r="D62" s="112">
        <v>825.39</v>
      </c>
      <c r="E62" s="112">
        <v>740.13</v>
      </c>
      <c r="F62" s="57">
        <f>_xlfn.XLOOKUP(B62,'Historical Metal Prices'!$L$4:$Z$4,'Historical Metal Prices'!$L$10:$Z$10)</f>
        <v>2.949525204852077E-2</v>
      </c>
      <c r="G62" s="114" t="str" cm="1">
        <f t="array" ref="G62">IF(AND(IFERROR(MONTH(C62)&lt;&gt;MONTH(C61),TRUE),OR(MONTH(C62)={1,4,7,10})),TEXT(C62,"[$-en-US]mmm")&amp;" '"&amp;RIGHT(YEAR(C62),2),"")</f>
        <v/>
      </c>
      <c r="H62" s="118">
        <v>700</v>
      </c>
      <c r="I62" s="118">
        <f t="shared" si="1"/>
        <v>767.06500000000005</v>
      </c>
      <c r="J62" s="118">
        <f t="shared" si="2"/>
        <v>893.79717924039642</v>
      </c>
      <c r="K62" s="3">
        <f t="shared" si="3"/>
        <v>849.73508608832856</v>
      </c>
      <c r="L62" s="3">
        <f t="shared" si="4"/>
        <v>761.96032089867163</v>
      </c>
      <c r="M62" s="3">
        <f t="shared" si="5"/>
        <v>805.84770349350015</v>
      </c>
    </row>
    <row r="63" spans="2:13" x14ac:dyDescent="0.2">
      <c r="B63">
        <f t="shared" si="0"/>
        <v>2024</v>
      </c>
      <c r="C63" s="114">
        <v>45467</v>
      </c>
      <c r="D63" s="112">
        <v>842.48</v>
      </c>
      <c r="E63" s="112">
        <v>756.44</v>
      </c>
      <c r="F63" s="57">
        <f>_xlfn.XLOOKUP(B63,'Historical Metal Prices'!$L$4:$Z$4,'Historical Metal Prices'!$L$10:$Z$10)</f>
        <v>2.949525204852077E-2</v>
      </c>
      <c r="G63" s="114" t="str" cm="1">
        <f t="array" ref="G63">IF(AND(IFERROR(MONTH(C63)&lt;&gt;MONTH(C62),TRUE),OR(MONTH(C63)={1,4,7,10})),TEXT(C63,"[$-en-US]mmm")&amp;" '"&amp;RIGHT(YEAR(C63),2),"")</f>
        <v/>
      </c>
      <c r="H63" s="118">
        <v>700</v>
      </c>
      <c r="I63" s="118">
        <f t="shared" si="1"/>
        <v>767.06500000000005</v>
      </c>
      <c r="J63" s="118">
        <f t="shared" si="2"/>
        <v>893.79717924039642</v>
      </c>
      <c r="K63" s="3">
        <f t="shared" si="3"/>
        <v>867.32915994583777</v>
      </c>
      <c r="L63" s="3">
        <f t="shared" si="4"/>
        <v>778.75138845958315</v>
      </c>
      <c r="M63" s="3">
        <f t="shared" si="5"/>
        <v>823.04027420271041</v>
      </c>
    </row>
    <row r="64" spans="2:13" x14ac:dyDescent="0.2">
      <c r="B64">
        <f t="shared" si="0"/>
        <v>2024</v>
      </c>
      <c r="C64" s="114">
        <v>45474</v>
      </c>
      <c r="D64" s="112">
        <v>858.71</v>
      </c>
      <c r="E64" s="112">
        <v>765.07</v>
      </c>
      <c r="F64" s="57">
        <f>_xlfn.XLOOKUP(B64,'Historical Metal Prices'!$L$4:$Z$4,'Historical Metal Prices'!$L$10:$Z$10)</f>
        <v>2.949525204852077E-2</v>
      </c>
      <c r="G64" s="114" t="str" cm="1">
        <f t="array" ref="G64">IF(AND(IFERROR(MONTH(C64)&lt;&gt;MONTH(C63),TRUE),OR(MONTH(C64)={1,4,7,10})),TEXT(C64,"[$-en-US]mmm")&amp;" '"&amp;RIGHT(YEAR(C64),2),"")</f>
        <v>Jul '24</v>
      </c>
      <c r="H64" s="118">
        <v>700</v>
      </c>
      <c r="I64" s="118">
        <f t="shared" si="1"/>
        <v>767.06500000000005</v>
      </c>
      <c r="J64" s="118">
        <f t="shared" si="2"/>
        <v>893.79717924039642</v>
      </c>
      <c r="K64" s="3">
        <f t="shared" si="3"/>
        <v>884.03786788658533</v>
      </c>
      <c r="L64" s="3">
        <f t="shared" si="4"/>
        <v>787.63593248476184</v>
      </c>
      <c r="M64" s="3">
        <f t="shared" si="5"/>
        <v>835.83690018567358</v>
      </c>
    </row>
    <row r="65" spans="2:13" x14ac:dyDescent="0.2">
      <c r="B65">
        <f t="shared" si="0"/>
        <v>2024</v>
      </c>
      <c r="C65" s="114">
        <v>45481</v>
      </c>
      <c r="D65" s="112">
        <v>860.42</v>
      </c>
      <c r="E65" s="112">
        <v>755.48</v>
      </c>
      <c r="F65" s="57">
        <f>_xlfn.XLOOKUP(B65,'Historical Metal Prices'!$L$4:$Z$4,'Historical Metal Prices'!$L$10:$Z$10)</f>
        <v>2.949525204852077E-2</v>
      </c>
      <c r="G65" s="114" t="str" cm="1">
        <f t="array" ref="G65">IF(AND(IFERROR(MONTH(C65)&lt;&gt;MONTH(C64),TRUE),OR(MONTH(C65)={1,4,7,10})),TEXT(C65,"[$-en-US]mmm")&amp;" '"&amp;RIGHT(YEAR(C65),2),"")</f>
        <v/>
      </c>
      <c r="H65" s="118">
        <v>700</v>
      </c>
      <c r="I65" s="118">
        <f t="shared" si="1"/>
        <v>767.06500000000005</v>
      </c>
      <c r="J65" s="118">
        <f t="shared" si="2"/>
        <v>893.79717924039642</v>
      </c>
      <c r="K65" s="3">
        <f t="shared" si="3"/>
        <v>885.79830476758821</v>
      </c>
      <c r="L65" s="3">
        <f t="shared" si="4"/>
        <v>777.76307301761653</v>
      </c>
      <c r="M65" s="3">
        <f t="shared" si="5"/>
        <v>831.78068889260237</v>
      </c>
    </row>
    <row r="66" spans="2:13" x14ac:dyDescent="0.2">
      <c r="B66">
        <f t="shared" si="0"/>
        <v>2024</v>
      </c>
      <c r="C66" s="114">
        <v>45488</v>
      </c>
      <c r="D66" s="112">
        <v>840.77</v>
      </c>
      <c r="E66" s="112">
        <v>743.97</v>
      </c>
      <c r="F66" s="57">
        <f>_xlfn.XLOOKUP(B66,'Historical Metal Prices'!$L$4:$Z$4,'Historical Metal Prices'!$L$10:$Z$10)</f>
        <v>2.949525204852077E-2</v>
      </c>
      <c r="G66" s="114" t="str" cm="1">
        <f t="array" ref="G66">IF(AND(IFERROR(MONTH(C66)&lt;&gt;MONTH(C65),TRUE),OR(MONTH(C66)={1,4,7,10})),TEXT(C66,"[$-en-US]mmm")&amp;" '"&amp;RIGHT(YEAR(C66),2),"")</f>
        <v/>
      </c>
      <c r="H66" s="118">
        <v>700</v>
      </c>
      <c r="I66" s="118">
        <f t="shared" si="1"/>
        <v>767.06500000000005</v>
      </c>
      <c r="J66" s="118">
        <f t="shared" si="2"/>
        <v>893.79717924039642</v>
      </c>
      <c r="K66" s="3">
        <f t="shared" si="3"/>
        <v>865.56872306483478</v>
      </c>
      <c r="L66" s="3">
        <f t="shared" si="4"/>
        <v>765.91358266653799</v>
      </c>
      <c r="M66" s="3">
        <f t="shared" si="5"/>
        <v>815.74115286568644</v>
      </c>
    </row>
    <row r="67" spans="2:13" x14ac:dyDescent="0.2">
      <c r="B67">
        <f t="shared" si="0"/>
        <v>2024</v>
      </c>
      <c r="C67" s="114">
        <v>45495</v>
      </c>
      <c r="D67" s="112">
        <v>830.51</v>
      </c>
      <c r="E67" s="112">
        <v>730.54</v>
      </c>
      <c r="F67" s="57">
        <f>_xlfn.XLOOKUP(B67,'Historical Metal Prices'!$L$4:$Z$4,'Historical Metal Prices'!$L$10:$Z$10)</f>
        <v>2.949525204852077E-2</v>
      </c>
      <c r="G67" s="114" t="str" cm="1">
        <f t="array" ref="G67">IF(AND(IFERROR(MONTH(C67)&lt;&gt;MONTH(C66),TRUE),OR(MONTH(C67)={1,4,7,10})),TEXT(C67,"[$-en-US]mmm")&amp;" '"&amp;RIGHT(YEAR(C67),2),"")</f>
        <v/>
      </c>
      <c r="H67" s="118">
        <v>700</v>
      </c>
      <c r="I67" s="118">
        <f t="shared" si="1"/>
        <v>767.06500000000005</v>
      </c>
      <c r="J67" s="118">
        <f t="shared" si="2"/>
        <v>893.79717924039642</v>
      </c>
      <c r="K67" s="3">
        <f t="shared" si="3"/>
        <v>855.00610177881697</v>
      </c>
      <c r="L67" s="3">
        <f t="shared" si="4"/>
        <v>752.08746143152632</v>
      </c>
      <c r="M67" s="3">
        <f t="shared" si="5"/>
        <v>803.54678160517165</v>
      </c>
    </row>
    <row r="68" spans="2:13" x14ac:dyDescent="0.2">
      <c r="B68">
        <f t="shared" si="0"/>
        <v>2024</v>
      </c>
      <c r="C68" s="114">
        <v>45502</v>
      </c>
      <c r="D68" s="112">
        <v>813.42</v>
      </c>
      <c r="E68" s="112">
        <v>717.11</v>
      </c>
      <c r="F68" s="57">
        <f>_xlfn.XLOOKUP(B68,'Historical Metal Prices'!$L$4:$Z$4,'Historical Metal Prices'!$L$10:$Z$10)</f>
        <v>2.949525204852077E-2</v>
      </c>
      <c r="G68" s="114" t="str" cm="1">
        <f t="array" ref="G68">IF(AND(IFERROR(MONTH(C68)&lt;&gt;MONTH(C67),TRUE),OR(MONTH(C68)={1,4,7,10})),TEXT(C68,"[$-en-US]mmm")&amp;" '"&amp;RIGHT(YEAR(C68),2),"")</f>
        <v/>
      </c>
      <c r="H68" s="118">
        <v>700</v>
      </c>
      <c r="I68" s="118">
        <f t="shared" si="1"/>
        <v>767.06500000000005</v>
      </c>
      <c r="J68" s="118">
        <f t="shared" si="2"/>
        <v>893.79717924039642</v>
      </c>
      <c r="K68" s="3">
        <f t="shared" si="3"/>
        <v>837.41202792130775</v>
      </c>
      <c r="L68" s="3">
        <f t="shared" si="4"/>
        <v>738.26134019651477</v>
      </c>
      <c r="M68" s="3">
        <f t="shared" si="5"/>
        <v>787.83668405891126</v>
      </c>
    </row>
    <row r="69" spans="2:13" x14ac:dyDescent="0.2">
      <c r="B69">
        <f t="shared" si="0"/>
        <v>2024</v>
      </c>
      <c r="C69" s="114">
        <v>45509</v>
      </c>
      <c r="D69" s="112">
        <v>785.22</v>
      </c>
      <c r="E69" s="112">
        <v>697.93</v>
      </c>
      <c r="F69" s="57">
        <f>_xlfn.XLOOKUP(B69,'Historical Metal Prices'!$L$4:$Z$4,'Historical Metal Prices'!$L$10:$Z$10)</f>
        <v>2.949525204852077E-2</v>
      </c>
      <c r="G69" s="114" t="str" cm="1">
        <f t="array" ref="G69">IF(AND(IFERROR(MONTH(C69)&lt;&gt;MONTH(C68),TRUE),OR(MONTH(C69)={1,4,7,10})),TEXT(C69,"[$-en-US]mmm")&amp;" '"&amp;RIGHT(YEAR(C69),2),"")</f>
        <v/>
      </c>
      <c r="H69" s="118">
        <v>700</v>
      </c>
      <c r="I69" s="118">
        <f t="shared" si="1"/>
        <v>767.06500000000005</v>
      </c>
      <c r="J69" s="118">
        <f t="shared" si="2"/>
        <v>893.79717924039642</v>
      </c>
      <c r="K69" s="3">
        <f t="shared" si="3"/>
        <v>808.38026181353951</v>
      </c>
      <c r="L69" s="3">
        <f t="shared" si="4"/>
        <v>718.51562126222404</v>
      </c>
      <c r="M69" s="3">
        <f t="shared" si="5"/>
        <v>763.44794153788177</v>
      </c>
    </row>
    <row r="70" spans="2:13" x14ac:dyDescent="0.2">
      <c r="B70">
        <f t="shared" si="0"/>
        <v>2024</v>
      </c>
      <c r="C70" s="114">
        <v>45516</v>
      </c>
      <c r="D70" s="112">
        <v>755.31</v>
      </c>
      <c r="E70" s="112">
        <v>699.85</v>
      </c>
      <c r="F70" s="57">
        <f>_xlfn.XLOOKUP(B70,'Historical Metal Prices'!$L$4:$Z$4,'Historical Metal Prices'!$L$10:$Z$10)</f>
        <v>2.949525204852077E-2</v>
      </c>
      <c r="G70" s="114" t="str" cm="1">
        <f t="array" ref="G70">IF(AND(IFERROR(MONTH(C70)&lt;&gt;MONTH(C69),TRUE),OR(MONTH(C70)={1,4,7,10})),TEXT(C70,"[$-en-US]mmm")&amp;" '"&amp;RIGHT(YEAR(C70),2),"")</f>
        <v/>
      </c>
      <c r="H70" s="118">
        <v>700</v>
      </c>
      <c r="I70" s="118">
        <f t="shared" si="1"/>
        <v>767.06500000000005</v>
      </c>
      <c r="J70" s="118">
        <f t="shared" si="2"/>
        <v>893.79717924039642</v>
      </c>
      <c r="K70" s="3">
        <f t="shared" si="3"/>
        <v>777.58805882476815</v>
      </c>
      <c r="L70" s="3">
        <f t="shared" si="4"/>
        <v>720.49225214615728</v>
      </c>
      <c r="M70" s="3">
        <f t="shared" si="5"/>
        <v>749.04015548546272</v>
      </c>
    </row>
    <row r="71" spans="2:13" x14ac:dyDescent="0.2">
      <c r="B71">
        <f t="shared" si="0"/>
        <v>2024</v>
      </c>
      <c r="C71" s="114">
        <v>45523</v>
      </c>
      <c r="D71" s="112">
        <v>733.1</v>
      </c>
      <c r="E71" s="112">
        <v>687.38</v>
      </c>
      <c r="F71" s="57">
        <f>_xlfn.XLOOKUP(B71,'Historical Metal Prices'!$L$4:$Z$4,'Historical Metal Prices'!$L$10:$Z$10)</f>
        <v>2.949525204852077E-2</v>
      </c>
      <c r="G71" s="114" t="str" cm="1">
        <f t="array" ref="G71">IF(AND(IFERROR(MONTH(C71)&lt;&gt;MONTH(C70),TRUE),OR(MONTH(C71)={1,4,7,10})),TEXT(C71,"[$-en-US]mmm")&amp;" '"&amp;RIGHT(YEAR(C71),2),"")</f>
        <v/>
      </c>
      <c r="H71" s="118">
        <v>700</v>
      </c>
      <c r="I71" s="118">
        <f t="shared" si="1"/>
        <v>767.06500000000005</v>
      </c>
      <c r="J71" s="118">
        <f t="shared" si="2"/>
        <v>893.79717924039642</v>
      </c>
      <c r="K71" s="3">
        <f t="shared" si="3"/>
        <v>754.72296927677064</v>
      </c>
      <c r="L71" s="3">
        <f t="shared" si="4"/>
        <v>707.65444635311223</v>
      </c>
      <c r="M71" s="3">
        <f t="shared" si="5"/>
        <v>731.18870781494138</v>
      </c>
    </row>
    <row r="72" spans="2:13" x14ac:dyDescent="0.2">
      <c r="B72">
        <f t="shared" si="0"/>
        <v>2024</v>
      </c>
      <c r="C72" s="114">
        <v>45530</v>
      </c>
      <c r="D72" s="112">
        <v>739.93</v>
      </c>
      <c r="E72" s="112">
        <v>676.83</v>
      </c>
      <c r="F72" s="57">
        <f>_xlfn.XLOOKUP(B72,'Historical Metal Prices'!$L$4:$Z$4,'Historical Metal Prices'!$L$10:$Z$10)</f>
        <v>2.949525204852077E-2</v>
      </c>
      <c r="G72" s="114" t="str" cm="1">
        <f t="array" ref="G72">IF(AND(IFERROR(MONTH(C72)&lt;&gt;MONTH(C71),TRUE),OR(MONTH(C72)={1,4,7,10})),TEXT(C72,"[$-en-US]mmm")&amp;" '"&amp;RIGHT(YEAR(C72),2),"")</f>
        <v/>
      </c>
      <c r="H72" s="118">
        <v>700</v>
      </c>
      <c r="I72" s="118">
        <f t="shared" si="1"/>
        <v>767.06500000000005</v>
      </c>
      <c r="J72" s="118">
        <f t="shared" si="2"/>
        <v>893.79717924039642</v>
      </c>
      <c r="K72" s="3">
        <f t="shared" si="3"/>
        <v>761.75442184826193</v>
      </c>
      <c r="L72" s="3">
        <f t="shared" si="4"/>
        <v>696.79327144400031</v>
      </c>
      <c r="M72" s="3">
        <f t="shared" si="5"/>
        <v>729.27384664613112</v>
      </c>
    </row>
    <row r="73" spans="2:13" x14ac:dyDescent="0.2">
      <c r="B73">
        <f t="shared" si="0"/>
        <v>2024</v>
      </c>
      <c r="C73" s="114">
        <v>45537</v>
      </c>
      <c r="D73" s="112">
        <v>736.52</v>
      </c>
      <c r="E73" s="112">
        <v>657.65</v>
      </c>
      <c r="F73" s="57">
        <f>_xlfn.XLOOKUP(B73,'Historical Metal Prices'!$L$4:$Z$4,'Historical Metal Prices'!$L$10:$Z$10)</f>
        <v>2.949525204852077E-2</v>
      </c>
      <c r="G73" s="114" t="str" cm="1">
        <f t="array" ref="G73">IF(AND(IFERROR(MONTH(C73)&lt;&gt;MONTH(C72),TRUE),OR(MONTH(C73)={1,4,7,10})),TEXT(C73,"[$-en-US]mmm")&amp;" '"&amp;RIGHT(YEAR(C73),2),"")</f>
        <v/>
      </c>
      <c r="H73" s="118">
        <v>700</v>
      </c>
      <c r="I73" s="118">
        <f t="shared" si="1"/>
        <v>767.06500000000005</v>
      </c>
      <c r="J73" s="118">
        <f t="shared" si="2"/>
        <v>893.79717924039642</v>
      </c>
      <c r="K73" s="3">
        <f t="shared" si="3"/>
        <v>758.2438430387765</v>
      </c>
      <c r="L73" s="3">
        <f t="shared" si="4"/>
        <v>677.0475525097097</v>
      </c>
      <c r="M73" s="3">
        <f t="shared" si="5"/>
        <v>717.6456977742431</v>
      </c>
    </row>
    <row r="74" spans="2:13" x14ac:dyDescent="0.2">
      <c r="B74">
        <f t="shared" si="0"/>
        <v>2024</v>
      </c>
      <c r="C74" s="114">
        <v>45544</v>
      </c>
      <c r="D74" s="112">
        <v>723.7</v>
      </c>
      <c r="E74" s="112">
        <v>634.63</v>
      </c>
      <c r="F74" s="57">
        <f>_xlfn.XLOOKUP(B74,'Historical Metal Prices'!$L$4:$Z$4,'Historical Metal Prices'!$L$10:$Z$10)</f>
        <v>2.949525204852077E-2</v>
      </c>
      <c r="G74" s="114" t="str" cm="1">
        <f t="array" ref="G74">IF(AND(IFERROR(MONTH(C74)&lt;&gt;MONTH(C73),TRUE),OR(MONTH(C74)={1,4,7,10})),TEXT(C74,"[$-en-US]mmm")&amp;" '"&amp;RIGHT(YEAR(C74),2),"")</f>
        <v/>
      </c>
      <c r="H74" s="118">
        <v>700</v>
      </c>
      <c r="I74" s="118">
        <f t="shared" si="1"/>
        <v>767.06500000000005</v>
      </c>
      <c r="J74" s="118">
        <f t="shared" si="2"/>
        <v>893.79717924039642</v>
      </c>
      <c r="K74" s="3">
        <f t="shared" si="3"/>
        <v>745.04571390751448</v>
      </c>
      <c r="L74" s="3">
        <f t="shared" si="4"/>
        <v>653.34857180755273</v>
      </c>
      <c r="M74" s="3">
        <f t="shared" si="5"/>
        <v>699.19714285753366</v>
      </c>
    </row>
    <row r="75" spans="2:13" x14ac:dyDescent="0.2">
      <c r="B75">
        <f t="shared" si="0"/>
        <v>2024</v>
      </c>
      <c r="C75" s="114">
        <v>45551</v>
      </c>
      <c r="D75" s="112">
        <v>714.3</v>
      </c>
      <c r="E75" s="112">
        <v>626.96</v>
      </c>
      <c r="F75" s="57">
        <f>_xlfn.XLOOKUP(B75,'Historical Metal Prices'!$L$4:$Z$4,'Historical Metal Prices'!$L$10:$Z$10)</f>
        <v>2.949525204852077E-2</v>
      </c>
      <c r="G75" s="114" t="str" cm="1">
        <f t="array" ref="G75">IF(AND(IFERROR(MONTH(C75)&lt;&gt;MONTH(C74),TRUE),OR(MONTH(C75)={1,4,7,10})),TEXT(C75,"[$-en-US]mmm")&amp;" '"&amp;RIGHT(YEAR(C75),2),"")</f>
        <v/>
      </c>
      <c r="H75" s="118">
        <v>700</v>
      </c>
      <c r="I75" s="118">
        <f t="shared" si="1"/>
        <v>767.06500000000005</v>
      </c>
      <c r="J75" s="118">
        <f t="shared" si="2"/>
        <v>893.79717924039642</v>
      </c>
      <c r="K75" s="3">
        <f t="shared" si="3"/>
        <v>735.36845853825832</v>
      </c>
      <c r="L75" s="3">
        <f t="shared" si="4"/>
        <v>645.45234322434067</v>
      </c>
      <c r="M75" s="3">
        <f t="shared" si="5"/>
        <v>690.41040088129944</v>
      </c>
    </row>
    <row r="76" spans="2:13" x14ac:dyDescent="0.2">
      <c r="B76">
        <f t="shared" ref="B76:B139" si="6">YEAR(C76)</f>
        <v>2024</v>
      </c>
      <c r="C76" s="114">
        <v>45558</v>
      </c>
      <c r="D76" s="112">
        <v>716.01</v>
      </c>
      <c r="E76" s="112">
        <v>636.54999999999995</v>
      </c>
      <c r="F76" s="57">
        <f>_xlfn.XLOOKUP(B76,'Historical Metal Prices'!$L$4:$Z$4,'Historical Metal Prices'!$L$10:$Z$10)</f>
        <v>2.949525204852077E-2</v>
      </c>
      <c r="G76" s="114" t="str" cm="1">
        <f t="array" ref="G76">IF(AND(IFERROR(MONTH(C76)&lt;&gt;MONTH(C75),TRUE),OR(MONTH(C76)={1,4,7,10})),TEXT(C76,"[$-en-US]mmm")&amp;" '"&amp;RIGHT(YEAR(C76),2),"")</f>
        <v/>
      </c>
      <c r="H76" s="118">
        <v>700</v>
      </c>
      <c r="I76" s="118">
        <f t="shared" ref="I76:I139" si="7">$N$7</f>
        <v>767.06500000000005</v>
      </c>
      <c r="J76" s="118">
        <f t="shared" ref="J76:J139" si="8">$N$9</f>
        <v>893.79717924039642</v>
      </c>
      <c r="K76" s="3">
        <f t="shared" ref="K76:K139" si="9">D76*(1+F76)</f>
        <v>737.12889541926131</v>
      </c>
      <c r="L76" s="3">
        <f t="shared" ref="L76:L139" si="10">E76*(1+F76)</f>
        <v>655.32520269148586</v>
      </c>
      <c r="M76" s="3">
        <f t="shared" ref="M76:M139" si="11">AVERAGE(K76:L76)</f>
        <v>696.22704905537353</v>
      </c>
    </row>
    <row r="77" spans="2:13" x14ac:dyDescent="0.2">
      <c r="B77">
        <f t="shared" si="6"/>
        <v>2024</v>
      </c>
      <c r="C77" s="114">
        <v>45565</v>
      </c>
      <c r="D77" s="112">
        <v>726.26</v>
      </c>
      <c r="E77" s="112">
        <v>657.65</v>
      </c>
      <c r="F77" s="57">
        <f>_xlfn.XLOOKUP(B77,'Historical Metal Prices'!$L$4:$Z$4,'Historical Metal Prices'!$L$10:$Z$10)</f>
        <v>2.949525204852077E-2</v>
      </c>
      <c r="G77" s="114" t="str" cm="1">
        <f t="array" ref="G77">IF(AND(IFERROR(MONTH(C77)&lt;&gt;MONTH(C76),TRUE),OR(MONTH(C77)={1,4,7,10})),TEXT(C77,"[$-en-US]mmm")&amp;" '"&amp;RIGHT(YEAR(C77),2),"")</f>
        <v/>
      </c>
      <c r="H77" s="118">
        <v>700</v>
      </c>
      <c r="I77" s="118">
        <f t="shared" si="7"/>
        <v>767.06500000000005</v>
      </c>
      <c r="J77" s="118">
        <f t="shared" si="8"/>
        <v>893.79717924039642</v>
      </c>
      <c r="K77" s="3">
        <f t="shared" si="9"/>
        <v>747.68122175275869</v>
      </c>
      <c r="L77" s="3">
        <f t="shared" si="10"/>
        <v>677.0475525097097</v>
      </c>
      <c r="M77" s="3">
        <f t="shared" si="11"/>
        <v>712.36438713123425</v>
      </c>
    </row>
    <row r="78" spans="2:13" x14ac:dyDescent="0.2">
      <c r="B78">
        <f t="shared" si="6"/>
        <v>2024</v>
      </c>
      <c r="C78" s="114">
        <v>45572</v>
      </c>
      <c r="D78" s="112">
        <v>743.35</v>
      </c>
      <c r="E78" s="112">
        <v>678.75</v>
      </c>
      <c r="F78" s="57">
        <f>_xlfn.XLOOKUP(B78,'Historical Metal Prices'!$L$4:$Z$4,'Historical Metal Prices'!$L$10:$Z$10)</f>
        <v>2.949525204852077E-2</v>
      </c>
      <c r="G78" s="114" t="str" cm="1">
        <f t="array" ref="G78">IF(AND(IFERROR(MONTH(C78)&lt;&gt;MONTH(C77),TRUE),OR(MONTH(C78)={1,4,7,10})),TEXT(C78,"[$-en-US]mmm")&amp;" '"&amp;RIGHT(YEAR(C78),2),"")</f>
        <v>Oct '24</v>
      </c>
      <c r="H78" s="118">
        <v>700</v>
      </c>
      <c r="I78" s="118">
        <f t="shared" si="7"/>
        <v>767.06500000000005</v>
      </c>
      <c r="J78" s="118">
        <f t="shared" si="8"/>
        <v>893.79717924039642</v>
      </c>
      <c r="K78" s="3">
        <f t="shared" si="9"/>
        <v>765.2752956102679</v>
      </c>
      <c r="L78" s="3">
        <f t="shared" si="10"/>
        <v>698.76990232793344</v>
      </c>
      <c r="M78" s="3">
        <f t="shared" si="11"/>
        <v>732.02259896910073</v>
      </c>
    </row>
    <row r="79" spans="2:13" x14ac:dyDescent="0.2">
      <c r="B79">
        <f t="shared" si="6"/>
        <v>2024</v>
      </c>
      <c r="C79" s="114">
        <v>45579</v>
      </c>
      <c r="D79" s="112">
        <v>738.22</v>
      </c>
      <c r="E79" s="112">
        <v>672.04</v>
      </c>
      <c r="F79" s="57">
        <f>_xlfn.XLOOKUP(B79,'Historical Metal Prices'!$L$4:$Z$4,'Historical Metal Prices'!$L$10:$Z$10)</f>
        <v>2.949525204852077E-2</v>
      </c>
      <c r="G79" s="114" t="str" cm="1">
        <f t="array" ref="G79">IF(AND(IFERROR(MONTH(C79)&lt;&gt;MONTH(C78),TRUE),OR(MONTH(C79)={1,4,7,10})),TEXT(C79,"[$-en-US]mmm")&amp;" '"&amp;RIGHT(YEAR(C79),2),"")</f>
        <v/>
      </c>
      <c r="H79" s="118">
        <v>700</v>
      </c>
      <c r="I79" s="118">
        <f t="shared" si="7"/>
        <v>767.06500000000005</v>
      </c>
      <c r="J79" s="118">
        <f t="shared" si="8"/>
        <v>893.79717924039642</v>
      </c>
      <c r="K79" s="3">
        <f t="shared" si="9"/>
        <v>759.99398496725905</v>
      </c>
      <c r="L79" s="3">
        <f t="shared" si="10"/>
        <v>691.86198918668788</v>
      </c>
      <c r="M79" s="3">
        <f t="shared" si="11"/>
        <v>725.92798707697352</v>
      </c>
    </row>
    <row r="80" spans="2:13" x14ac:dyDescent="0.2">
      <c r="B80">
        <f t="shared" si="6"/>
        <v>2024</v>
      </c>
      <c r="C80" s="114">
        <v>45586</v>
      </c>
      <c r="D80" s="112">
        <v>722.84</v>
      </c>
      <c r="E80" s="112">
        <v>659.57</v>
      </c>
      <c r="F80" s="57">
        <f>_xlfn.XLOOKUP(B80,'Historical Metal Prices'!$L$4:$Z$4,'Historical Metal Prices'!$L$10:$Z$10)</f>
        <v>2.949525204852077E-2</v>
      </c>
      <c r="G80" s="114" t="str" cm="1">
        <f t="array" ref="G80">IF(AND(IFERROR(MONTH(C80)&lt;&gt;MONTH(C79),TRUE),OR(MONTH(C80)={1,4,7,10})),TEXT(C80,"[$-en-US]mmm")&amp;" '"&amp;RIGHT(YEAR(C80),2),"")</f>
        <v/>
      </c>
      <c r="H80" s="118">
        <v>700</v>
      </c>
      <c r="I80" s="118">
        <f t="shared" si="7"/>
        <v>767.06500000000005</v>
      </c>
      <c r="J80" s="118">
        <f t="shared" si="8"/>
        <v>893.79717924039642</v>
      </c>
      <c r="K80" s="3">
        <f t="shared" si="9"/>
        <v>744.16034799075283</v>
      </c>
      <c r="L80" s="3">
        <f t="shared" si="10"/>
        <v>679.02418339364294</v>
      </c>
      <c r="M80" s="3">
        <f t="shared" si="11"/>
        <v>711.59226569219788</v>
      </c>
    </row>
    <row r="81" spans="2:13" x14ac:dyDescent="0.2">
      <c r="B81">
        <f t="shared" si="6"/>
        <v>2024</v>
      </c>
      <c r="C81" s="114">
        <v>45593</v>
      </c>
      <c r="D81" s="112">
        <v>714.3</v>
      </c>
      <c r="E81" s="112">
        <v>661.49</v>
      </c>
      <c r="F81" s="57">
        <f>_xlfn.XLOOKUP(B81,'Historical Metal Prices'!$L$4:$Z$4,'Historical Metal Prices'!$L$10:$Z$10)</f>
        <v>2.949525204852077E-2</v>
      </c>
      <c r="G81" s="114" t="str" cm="1">
        <f t="array" ref="G81">IF(AND(IFERROR(MONTH(C81)&lt;&gt;MONTH(C80),TRUE),OR(MONTH(C81)={1,4,7,10})),TEXT(C81,"[$-en-US]mmm")&amp;" '"&amp;RIGHT(YEAR(C81),2),"")</f>
        <v/>
      </c>
      <c r="H81" s="118">
        <v>700</v>
      </c>
      <c r="I81" s="118">
        <f t="shared" si="7"/>
        <v>767.06500000000005</v>
      </c>
      <c r="J81" s="118">
        <f t="shared" si="8"/>
        <v>893.79717924039642</v>
      </c>
      <c r="K81" s="3">
        <f t="shared" si="9"/>
        <v>735.36845853825832</v>
      </c>
      <c r="L81" s="3">
        <f t="shared" si="10"/>
        <v>681.00081427757607</v>
      </c>
      <c r="M81" s="3">
        <f t="shared" si="11"/>
        <v>708.1846364079172</v>
      </c>
    </row>
    <row r="82" spans="2:13" x14ac:dyDescent="0.2">
      <c r="B82">
        <f t="shared" si="6"/>
        <v>2024</v>
      </c>
      <c r="C82" s="114">
        <v>45600</v>
      </c>
      <c r="D82" s="112">
        <v>719.42</v>
      </c>
      <c r="E82" s="112">
        <v>678.75</v>
      </c>
      <c r="F82" s="57">
        <f>_xlfn.XLOOKUP(B82,'Historical Metal Prices'!$L$4:$Z$4,'Historical Metal Prices'!$L$10:$Z$10)</f>
        <v>2.949525204852077E-2</v>
      </c>
      <c r="G82" s="114" t="str" cm="1">
        <f t="array" ref="G82">IF(AND(IFERROR(MONTH(C82)&lt;&gt;MONTH(C81),TRUE),OR(MONTH(C82)={1,4,7,10})),TEXT(C82,"[$-en-US]mmm")&amp;" '"&amp;RIGHT(YEAR(C82),2),"")</f>
        <v/>
      </c>
      <c r="H82" s="118">
        <v>700</v>
      </c>
      <c r="I82" s="118">
        <f t="shared" si="7"/>
        <v>767.06500000000005</v>
      </c>
      <c r="J82" s="118">
        <f t="shared" si="8"/>
        <v>893.79717924039642</v>
      </c>
      <c r="K82" s="3">
        <f t="shared" si="9"/>
        <v>740.63947422874674</v>
      </c>
      <c r="L82" s="3">
        <f t="shared" si="10"/>
        <v>698.76990232793344</v>
      </c>
      <c r="M82" s="3">
        <f t="shared" si="11"/>
        <v>719.70468827834009</v>
      </c>
    </row>
    <row r="83" spans="2:13" x14ac:dyDescent="0.2">
      <c r="B83">
        <f t="shared" si="6"/>
        <v>2024</v>
      </c>
      <c r="C83" s="114">
        <v>45607</v>
      </c>
      <c r="D83" s="112">
        <v>721.13</v>
      </c>
      <c r="E83" s="112">
        <v>672.99</v>
      </c>
      <c r="F83" s="57">
        <f>_xlfn.XLOOKUP(B83,'Historical Metal Prices'!$L$4:$Z$4,'Historical Metal Prices'!$L$10:$Z$10)</f>
        <v>2.949525204852077E-2</v>
      </c>
      <c r="G83" s="114" t="str" cm="1">
        <f t="array" ref="G83">IF(AND(IFERROR(MONTH(C83)&lt;&gt;MONTH(C82),TRUE),OR(MONTH(C83)={1,4,7,10})),TEXT(C83,"[$-en-US]mmm")&amp;" '"&amp;RIGHT(YEAR(C83),2),"")</f>
        <v/>
      </c>
      <c r="H83" s="118">
        <v>700</v>
      </c>
      <c r="I83" s="118">
        <f t="shared" si="7"/>
        <v>767.06500000000005</v>
      </c>
      <c r="J83" s="118">
        <f t="shared" si="8"/>
        <v>893.79717924039642</v>
      </c>
      <c r="K83" s="3">
        <f t="shared" si="9"/>
        <v>742.39991110974972</v>
      </c>
      <c r="L83" s="3">
        <f t="shared" si="10"/>
        <v>692.84000967613406</v>
      </c>
      <c r="M83" s="3">
        <f t="shared" si="11"/>
        <v>717.61996039294195</v>
      </c>
    </row>
    <row r="84" spans="2:13" x14ac:dyDescent="0.2">
      <c r="B84">
        <f t="shared" si="6"/>
        <v>2024</v>
      </c>
      <c r="C84" s="114">
        <v>45614</v>
      </c>
      <c r="D84" s="112">
        <v>724.55</v>
      </c>
      <c r="E84" s="112">
        <v>672.99</v>
      </c>
      <c r="F84" s="57">
        <f>_xlfn.XLOOKUP(B84,'Historical Metal Prices'!$L$4:$Z$4,'Historical Metal Prices'!$L$10:$Z$10)</f>
        <v>2.949525204852077E-2</v>
      </c>
      <c r="G84" s="114" t="str" cm="1">
        <f t="array" ref="G84">IF(AND(IFERROR(MONTH(C84)&lt;&gt;MONTH(C83),TRUE),OR(MONTH(C84)={1,4,7,10})),TEXT(C84,"[$-en-US]mmm")&amp;" '"&amp;RIGHT(YEAR(C84),2),"")</f>
        <v/>
      </c>
      <c r="H84" s="118">
        <v>700</v>
      </c>
      <c r="I84" s="118">
        <f t="shared" si="7"/>
        <v>767.06500000000005</v>
      </c>
      <c r="J84" s="118">
        <f t="shared" si="8"/>
        <v>893.79717924039642</v>
      </c>
      <c r="K84" s="3">
        <f t="shared" si="9"/>
        <v>745.9207848717557</v>
      </c>
      <c r="L84" s="3">
        <f t="shared" si="10"/>
        <v>692.84000967613406</v>
      </c>
      <c r="M84" s="3">
        <f t="shared" si="11"/>
        <v>719.38039727394494</v>
      </c>
    </row>
    <row r="85" spans="2:13" x14ac:dyDescent="0.2">
      <c r="B85">
        <f t="shared" si="6"/>
        <v>2024</v>
      </c>
      <c r="C85" s="114">
        <v>45621</v>
      </c>
      <c r="D85" s="112">
        <v>726.26</v>
      </c>
      <c r="E85" s="112">
        <v>673.95</v>
      </c>
      <c r="F85" s="57">
        <f>_xlfn.XLOOKUP(B85,'Historical Metal Prices'!$L$4:$Z$4,'Historical Metal Prices'!$L$10:$Z$10)</f>
        <v>2.949525204852077E-2</v>
      </c>
      <c r="G85" s="114" t="str" cm="1">
        <f t="array" ref="G85">IF(AND(IFERROR(MONTH(C85)&lt;&gt;MONTH(C84),TRUE),OR(MONTH(C85)={1,4,7,10})),TEXT(C85,"[$-en-US]mmm")&amp;" '"&amp;RIGHT(YEAR(C85),2),"")</f>
        <v/>
      </c>
      <c r="H85" s="118">
        <v>700</v>
      </c>
      <c r="I85" s="118">
        <f t="shared" si="7"/>
        <v>767.06500000000005</v>
      </c>
      <c r="J85" s="118">
        <f t="shared" si="8"/>
        <v>893.79717924039642</v>
      </c>
      <c r="K85" s="3">
        <f t="shared" si="9"/>
        <v>747.68122175275869</v>
      </c>
      <c r="L85" s="3">
        <f t="shared" si="10"/>
        <v>693.82832511810057</v>
      </c>
      <c r="M85" s="3">
        <f t="shared" si="11"/>
        <v>720.75477343542957</v>
      </c>
    </row>
    <row r="86" spans="2:13" x14ac:dyDescent="0.2">
      <c r="B86">
        <f t="shared" si="6"/>
        <v>2024</v>
      </c>
      <c r="C86" s="114">
        <v>45628</v>
      </c>
      <c r="D86" s="112">
        <v>719.42</v>
      </c>
      <c r="E86" s="112">
        <v>667.24</v>
      </c>
      <c r="F86" s="57">
        <f>_xlfn.XLOOKUP(B86,'Historical Metal Prices'!$L$4:$Z$4,'Historical Metal Prices'!$L$10:$Z$10)</f>
        <v>2.949525204852077E-2</v>
      </c>
      <c r="G86" s="114" t="str" cm="1">
        <f t="array" ref="G86">IF(AND(IFERROR(MONTH(C86)&lt;&gt;MONTH(C85),TRUE),OR(MONTH(C86)={1,4,7,10})),TEXT(C86,"[$-en-US]mmm")&amp;" '"&amp;RIGHT(YEAR(C86),2),"")</f>
        <v/>
      </c>
      <c r="H86" s="118">
        <v>700</v>
      </c>
      <c r="I86" s="118">
        <f t="shared" si="7"/>
        <v>767.06500000000005</v>
      </c>
      <c r="J86" s="118">
        <f t="shared" si="8"/>
        <v>893.79717924039642</v>
      </c>
      <c r="K86" s="3">
        <f t="shared" si="9"/>
        <v>740.63947422874674</v>
      </c>
      <c r="L86" s="3">
        <f t="shared" si="10"/>
        <v>686.92041197685501</v>
      </c>
      <c r="M86" s="3">
        <f t="shared" si="11"/>
        <v>713.77994310280087</v>
      </c>
    </row>
    <row r="87" spans="2:13" x14ac:dyDescent="0.2">
      <c r="B87">
        <f t="shared" si="6"/>
        <v>2024</v>
      </c>
      <c r="C87" s="114">
        <v>45635</v>
      </c>
      <c r="D87" s="112">
        <v>712.59</v>
      </c>
      <c r="E87" s="112">
        <v>669.16</v>
      </c>
      <c r="F87" s="57">
        <f>_xlfn.XLOOKUP(B87,'Historical Metal Prices'!$L$4:$Z$4,'Historical Metal Prices'!$L$10:$Z$10)</f>
        <v>2.949525204852077E-2</v>
      </c>
      <c r="G87" s="114" t="str" cm="1">
        <f t="array" ref="G87">IF(AND(IFERROR(MONTH(C87)&lt;&gt;MONTH(C86),TRUE),OR(MONTH(C87)={1,4,7,10})),TEXT(C87,"[$-en-US]mmm")&amp;" '"&amp;RIGHT(YEAR(C87),2),"")</f>
        <v/>
      </c>
      <c r="H87" s="118">
        <v>700</v>
      </c>
      <c r="I87" s="118">
        <f t="shared" si="7"/>
        <v>767.06500000000005</v>
      </c>
      <c r="J87" s="118">
        <f t="shared" si="8"/>
        <v>893.79717924039642</v>
      </c>
      <c r="K87" s="3">
        <f t="shared" si="9"/>
        <v>733.60802165725545</v>
      </c>
      <c r="L87" s="3">
        <f t="shared" si="10"/>
        <v>688.89704286078813</v>
      </c>
      <c r="M87" s="3">
        <f t="shared" si="11"/>
        <v>711.25253225902179</v>
      </c>
    </row>
    <row r="88" spans="2:13" x14ac:dyDescent="0.2">
      <c r="B88">
        <f t="shared" si="6"/>
        <v>2024</v>
      </c>
      <c r="C88" s="114">
        <v>45642</v>
      </c>
      <c r="D88" s="112">
        <v>717.72</v>
      </c>
      <c r="E88" s="112">
        <v>676.83</v>
      </c>
      <c r="F88" s="57">
        <f>_xlfn.XLOOKUP(B88,'Historical Metal Prices'!$L$4:$Z$4,'Historical Metal Prices'!$L$10:$Z$10)</f>
        <v>2.949525204852077E-2</v>
      </c>
      <c r="G88" s="114" t="str" cm="1">
        <f t="array" ref="G88">IF(AND(IFERROR(MONTH(C88)&lt;&gt;MONTH(C87),TRUE),OR(MONTH(C88)={1,4,7,10})),TEXT(C88,"[$-en-US]mmm")&amp;" '"&amp;RIGHT(YEAR(C88),2),"")</f>
        <v/>
      </c>
      <c r="H88" s="118">
        <v>700</v>
      </c>
      <c r="I88" s="118">
        <f t="shared" si="7"/>
        <v>767.06500000000005</v>
      </c>
      <c r="J88" s="118">
        <f t="shared" si="8"/>
        <v>893.79717924039642</v>
      </c>
      <c r="K88" s="3">
        <f t="shared" si="9"/>
        <v>738.8893323002643</v>
      </c>
      <c r="L88" s="3">
        <f t="shared" si="10"/>
        <v>696.79327144400031</v>
      </c>
      <c r="M88" s="3">
        <f t="shared" si="11"/>
        <v>717.84130187213236</v>
      </c>
    </row>
    <row r="89" spans="2:13" x14ac:dyDescent="0.2">
      <c r="B89">
        <f t="shared" si="6"/>
        <v>2024</v>
      </c>
      <c r="C89" s="114">
        <v>45649</v>
      </c>
      <c r="D89" s="112">
        <v>721.13</v>
      </c>
      <c r="E89" s="112">
        <v>676.83</v>
      </c>
      <c r="F89" s="57">
        <f>_xlfn.XLOOKUP(B89,'Historical Metal Prices'!$L$4:$Z$4,'Historical Metal Prices'!$L$10:$Z$10)</f>
        <v>2.949525204852077E-2</v>
      </c>
      <c r="G89" s="114" t="str" cm="1">
        <f t="array" ref="G89">IF(AND(IFERROR(MONTH(C89)&lt;&gt;MONTH(C88),TRUE),OR(MONTH(C89)={1,4,7,10})),TEXT(C89,"[$-en-US]mmm")&amp;" '"&amp;RIGHT(YEAR(C89),2),"")</f>
        <v/>
      </c>
      <c r="H89" s="118">
        <v>700</v>
      </c>
      <c r="I89" s="118">
        <f t="shared" si="7"/>
        <v>767.06500000000005</v>
      </c>
      <c r="J89" s="118">
        <f t="shared" si="8"/>
        <v>893.79717924039642</v>
      </c>
      <c r="K89" s="3">
        <f t="shared" si="9"/>
        <v>742.39991110974972</v>
      </c>
      <c r="L89" s="3">
        <f t="shared" si="10"/>
        <v>696.79327144400031</v>
      </c>
      <c r="M89" s="3">
        <f t="shared" si="11"/>
        <v>719.59659127687496</v>
      </c>
    </row>
    <row r="90" spans="2:13" x14ac:dyDescent="0.2">
      <c r="B90">
        <f t="shared" si="6"/>
        <v>2024</v>
      </c>
      <c r="C90" s="114">
        <v>45656</v>
      </c>
      <c r="D90" s="112">
        <v>729.68</v>
      </c>
      <c r="E90" s="112">
        <v>688.34</v>
      </c>
      <c r="F90" s="57">
        <f>_xlfn.XLOOKUP(B90,'Historical Metal Prices'!$L$4:$Z$4,'Historical Metal Prices'!$L$10:$Z$10)</f>
        <v>2.949525204852077E-2</v>
      </c>
      <c r="G90" s="114" t="str" cm="1">
        <f t="array" ref="G90">IF(AND(IFERROR(MONTH(C90)&lt;&gt;MONTH(C89),TRUE),OR(MONTH(C90)={1,4,7,10})),TEXT(C90,"[$-en-US]mmm")&amp;" '"&amp;RIGHT(YEAR(C90),2),"")</f>
        <v/>
      </c>
      <c r="H90" s="118">
        <v>700</v>
      </c>
      <c r="I90" s="118">
        <f t="shared" si="7"/>
        <v>767.06500000000005</v>
      </c>
      <c r="J90" s="118">
        <f t="shared" si="8"/>
        <v>893.79717924039642</v>
      </c>
      <c r="K90" s="3">
        <f t="shared" si="9"/>
        <v>751.20209551476455</v>
      </c>
      <c r="L90" s="3">
        <f t="shared" si="10"/>
        <v>708.64276179507885</v>
      </c>
      <c r="M90" s="3">
        <f t="shared" si="11"/>
        <v>729.92242865492176</v>
      </c>
    </row>
    <row r="91" spans="2:13" x14ac:dyDescent="0.2">
      <c r="B91">
        <f t="shared" si="6"/>
        <v>2025</v>
      </c>
      <c r="C91" s="114">
        <v>45663</v>
      </c>
      <c r="D91" s="112">
        <v>757.02</v>
      </c>
      <c r="E91" s="112">
        <v>710.4</v>
      </c>
      <c r="F91" s="57">
        <f>_xlfn.XLOOKUP(B91,'Historical Metal Prices'!$L$4:$Z$4,'Historical Metal Prices'!$L$10:$Z$10)</f>
        <v>0</v>
      </c>
      <c r="G91" s="114" t="str" cm="1">
        <f t="array" ref="G91">IF(AND(IFERROR(MONTH(C91)&lt;&gt;MONTH(C90),TRUE),OR(MONTH(C91)={1,4,7,10})),TEXT(C91,"[$-en-US]mmm")&amp;" '"&amp;RIGHT(YEAR(C91),2),"")</f>
        <v>Jan '25</v>
      </c>
      <c r="H91" s="118">
        <v>700</v>
      </c>
      <c r="I91" s="118">
        <f t="shared" si="7"/>
        <v>767.06500000000005</v>
      </c>
      <c r="J91" s="118">
        <f t="shared" si="8"/>
        <v>893.79717924039642</v>
      </c>
      <c r="K91" s="3">
        <f t="shared" si="9"/>
        <v>757.02</v>
      </c>
      <c r="L91" s="3">
        <f t="shared" si="10"/>
        <v>710.4</v>
      </c>
      <c r="M91" s="3">
        <f t="shared" si="11"/>
        <v>733.71</v>
      </c>
    </row>
    <row r="92" spans="2:13" x14ac:dyDescent="0.2">
      <c r="B92">
        <f t="shared" si="6"/>
        <v>2025</v>
      </c>
      <c r="C92" s="114">
        <v>45670</v>
      </c>
      <c r="D92" s="112">
        <v>786.08</v>
      </c>
      <c r="E92" s="112">
        <v>732.46</v>
      </c>
      <c r="F92" s="57">
        <f>_xlfn.XLOOKUP(B92,'Historical Metal Prices'!$L$4:$Z$4,'Historical Metal Prices'!$L$10:$Z$10)</f>
        <v>0</v>
      </c>
      <c r="G92" s="114" t="str" cm="1">
        <f t="array" ref="G92">IF(AND(IFERROR(MONTH(C92)&lt;&gt;MONTH(C91),TRUE),OR(MONTH(C92)={1,4,7,10})),TEXT(C92,"[$-en-US]mmm")&amp;" '"&amp;RIGHT(YEAR(C92),2),"")</f>
        <v/>
      </c>
      <c r="H92" s="118">
        <v>700</v>
      </c>
      <c r="I92" s="118">
        <f t="shared" si="7"/>
        <v>767.06500000000005</v>
      </c>
      <c r="J92" s="118">
        <f t="shared" si="8"/>
        <v>893.79717924039642</v>
      </c>
      <c r="K92" s="3">
        <f t="shared" si="9"/>
        <v>786.08</v>
      </c>
      <c r="L92" s="3">
        <f t="shared" si="10"/>
        <v>732.46</v>
      </c>
      <c r="M92" s="3">
        <f t="shared" si="11"/>
        <v>759.27</v>
      </c>
    </row>
    <row r="93" spans="2:13" x14ac:dyDescent="0.2">
      <c r="B93">
        <f t="shared" si="6"/>
        <v>2025</v>
      </c>
      <c r="C93" s="114">
        <v>45677</v>
      </c>
      <c r="D93" s="112">
        <v>799.75</v>
      </c>
      <c r="E93" s="112">
        <v>734.38</v>
      </c>
      <c r="F93" s="57">
        <f>_xlfn.XLOOKUP(B93,'Historical Metal Prices'!$L$4:$Z$4,'Historical Metal Prices'!$L$10:$Z$10)</f>
        <v>0</v>
      </c>
      <c r="G93" s="114" t="str" cm="1">
        <f t="array" ref="G93">IF(AND(IFERROR(MONTH(C93)&lt;&gt;MONTH(C92),TRUE),OR(MONTH(C93)={1,4,7,10})),TEXT(C93,"[$-en-US]mmm")&amp;" '"&amp;RIGHT(YEAR(C93),2),"")</f>
        <v/>
      </c>
      <c r="H93" s="118">
        <v>700</v>
      </c>
      <c r="I93" s="118">
        <f t="shared" si="7"/>
        <v>767.06500000000005</v>
      </c>
      <c r="J93" s="118">
        <f t="shared" si="8"/>
        <v>893.79717924039642</v>
      </c>
      <c r="K93" s="3">
        <f t="shared" si="9"/>
        <v>799.75</v>
      </c>
      <c r="L93" s="3">
        <f t="shared" si="10"/>
        <v>734.38</v>
      </c>
      <c r="M93" s="3">
        <f t="shared" si="11"/>
        <v>767.06500000000005</v>
      </c>
    </row>
    <row r="94" spans="2:13" x14ac:dyDescent="0.2">
      <c r="B94">
        <f t="shared" si="6"/>
        <v>2025</v>
      </c>
      <c r="C94" s="114">
        <v>45684</v>
      </c>
      <c r="D94" s="112">
        <v>791.21</v>
      </c>
      <c r="E94" s="112">
        <v>717.11</v>
      </c>
      <c r="F94" s="57">
        <f>_xlfn.XLOOKUP(B94,'Historical Metal Prices'!$L$4:$Z$4,'Historical Metal Prices'!$L$10:$Z$10)</f>
        <v>0</v>
      </c>
      <c r="G94" s="114" t="str" cm="1">
        <f t="array" ref="G94">IF(AND(IFERROR(MONTH(C94)&lt;&gt;MONTH(C93),TRUE),OR(MONTH(C94)={1,4,7,10})),TEXT(C94,"[$-en-US]mmm")&amp;" '"&amp;RIGHT(YEAR(C94),2),"")</f>
        <v/>
      </c>
      <c r="H94" s="118">
        <v>700</v>
      </c>
      <c r="I94" s="118">
        <f t="shared" si="7"/>
        <v>767.06500000000005</v>
      </c>
      <c r="J94" s="118">
        <f t="shared" si="8"/>
        <v>893.79717924039642</v>
      </c>
      <c r="K94" s="3">
        <f t="shared" si="9"/>
        <v>791.21</v>
      </c>
      <c r="L94" s="3">
        <f t="shared" si="10"/>
        <v>717.11</v>
      </c>
      <c r="M94" s="3">
        <f t="shared" si="11"/>
        <v>754.16000000000008</v>
      </c>
    </row>
    <row r="95" spans="2:13" x14ac:dyDescent="0.2">
      <c r="B95">
        <f t="shared" si="6"/>
        <v>2025</v>
      </c>
      <c r="C95" s="114">
        <v>45691</v>
      </c>
      <c r="D95" s="112">
        <v>779.24</v>
      </c>
      <c r="E95" s="112">
        <v>699.85</v>
      </c>
      <c r="F95" s="57">
        <f>_xlfn.XLOOKUP(B95,'Historical Metal Prices'!$L$4:$Z$4,'Historical Metal Prices'!$L$10:$Z$10)</f>
        <v>0</v>
      </c>
      <c r="G95" s="114" t="str" cm="1">
        <f t="array" ref="G95">IF(AND(IFERROR(MONTH(C95)&lt;&gt;MONTH(C94),TRUE),OR(MONTH(C95)={1,4,7,10})),TEXT(C95,"[$-en-US]mmm")&amp;" '"&amp;RIGHT(YEAR(C95),2),"")</f>
        <v/>
      </c>
      <c r="H95" s="118">
        <v>700</v>
      </c>
      <c r="I95" s="118">
        <f t="shared" si="7"/>
        <v>767.06500000000005</v>
      </c>
      <c r="J95" s="118">
        <f t="shared" si="8"/>
        <v>893.79717924039642</v>
      </c>
      <c r="K95" s="3">
        <f t="shared" si="9"/>
        <v>779.24</v>
      </c>
      <c r="L95" s="3">
        <f t="shared" si="10"/>
        <v>699.85</v>
      </c>
      <c r="M95" s="3">
        <f t="shared" si="11"/>
        <v>739.54500000000007</v>
      </c>
    </row>
    <row r="96" spans="2:13" x14ac:dyDescent="0.2">
      <c r="B96">
        <f t="shared" si="6"/>
        <v>2025</v>
      </c>
      <c r="C96" s="114">
        <v>45698</v>
      </c>
      <c r="D96" s="112">
        <v>784.37</v>
      </c>
      <c r="E96" s="112">
        <v>697.93</v>
      </c>
      <c r="F96" s="57">
        <f>_xlfn.XLOOKUP(B96,'Historical Metal Prices'!$L$4:$Z$4,'Historical Metal Prices'!$L$10:$Z$10)</f>
        <v>0</v>
      </c>
      <c r="G96" s="114" t="str" cm="1">
        <f t="array" ref="G96">IF(AND(IFERROR(MONTH(C96)&lt;&gt;MONTH(C95),TRUE),OR(MONTH(C96)={1,4,7,10})),TEXT(C96,"[$-en-US]mmm")&amp;" '"&amp;RIGHT(YEAR(C96),2),"")</f>
        <v/>
      </c>
      <c r="H96" s="118">
        <v>700</v>
      </c>
      <c r="I96" s="118">
        <f t="shared" si="7"/>
        <v>767.06500000000005</v>
      </c>
      <c r="J96" s="118">
        <f t="shared" si="8"/>
        <v>893.79717924039642</v>
      </c>
      <c r="K96" s="3">
        <f t="shared" si="9"/>
        <v>784.37</v>
      </c>
      <c r="L96" s="3">
        <f t="shared" si="10"/>
        <v>697.93</v>
      </c>
      <c r="M96" s="3">
        <f t="shared" si="11"/>
        <v>741.15</v>
      </c>
    </row>
    <row r="97" spans="2:13" x14ac:dyDescent="0.2">
      <c r="B97">
        <f t="shared" si="6"/>
        <v>2025</v>
      </c>
      <c r="C97" s="114">
        <v>45705</v>
      </c>
      <c r="D97" s="112">
        <v>786.08</v>
      </c>
      <c r="E97" s="112">
        <v>690.26</v>
      </c>
      <c r="F97" s="57">
        <f>_xlfn.XLOOKUP(B97,'Historical Metal Prices'!$L$4:$Z$4,'Historical Metal Prices'!$L$10:$Z$10)</f>
        <v>0</v>
      </c>
      <c r="G97" s="114" t="str" cm="1">
        <f t="array" ref="G97">IF(AND(IFERROR(MONTH(C97)&lt;&gt;MONTH(C96),TRUE),OR(MONTH(C97)={1,4,7,10})),TEXT(C97,"[$-en-US]mmm")&amp;" '"&amp;RIGHT(YEAR(C97),2),"")</f>
        <v/>
      </c>
      <c r="H97" s="118">
        <v>700</v>
      </c>
      <c r="I97" s="118">
        <f t="shared" si="7"/>
        <v>767.06500000000005</v>
      </c>
      <c r="J97" s="118">
        <f t="shared" si="8"/>
        <v>893.79717924039642</v>
      </c>
      <c r="K97" s="3">
        <f t="shared" si="9"/>
        <v>786.08</v>
      </c>
      <c r="L97" s="3">
        <f t="shared" si="10"/>
        <v>690.26</v>
      </c>
      <c r="M97" s="3">
        <f t="shared" si="11"/>
        <v>738.17000000000007</v>
      </c>
    </row>
    <row r="98" spans="2:13" x14ac:dyDescent="0.2">
      <c r="B98">
        <f t="shared" si="6"/>
        <v>2025</v>
      </c>
      <c r="C98" s="114">
        <v>45712</v>
      </c>
      <c r="D98" s="112">
        <v>765.57</v>
      </c>
      <c r="E98" s="112">
        <v>674.91</v>
      </c>
      <c r="F98" s="57">
        <f>_xlfn.XLOOKUP(B98,'Historical Metal Prices'!$L$4:$Z$4,'Historical Metal Prices'!$L$10:$Z$10)</f>
        <v>0</v>
      </c>
      <c r="G98" s="114" t="str" cm="1">
        <f t="array" ref="G98">IF(AND(IFERROR(MONTH(C98)&lt;&gt;MONTH(C97),TRUE),OR(MONTH(C98)={1,4,7,10})),TEXT(C98,"[$-en-US]mmm")&amp;" '"&amp;RIGHT(YEAR(C98),2),"")</f>
        <v/>
      </c>
      <c r="H98" s="118">
        <v>700</v>
      </c>
      <c r="I98" s="118">
        <f t="shared" si="7"/>
        <v>767.06500000000005</v>
      </c>
      <c r="J98" s="118">
        <f t="shared" si="8"/>
        <v>893.79717924039642</v>
      </c>
      <c r="K98" s="3">
        <f t="shared" si="9"/>
        <v>765.57</v>
      </c>
      <c r="L98" s="3">
        <f t="shared" si="10"/>
        <v>674.91</v>
      </c>
      <c r="M98" s="3">
        <f t="shared" si="11"/>
        <v>720.24</v>
      </c>
    </row>
    <row r="99" spans="2:13" x14ac:dyDescent="0.2">
      <c r="B99">
        <f t="shared" si="6"/>
        <v>2025</v>
      </c>
      <c r="C99" s="114">
        <v>45719</v>
      </c>
      <c r="D99" s="112">
        <v>734.81</v>
      </c>
      <c r="E99" s="112">
        <v>655.73</v>
      </c>
      <c r="F99" s="57">
        <f>_xlfn.XLOOKUP(B99,'Historical Metal Prices'!$L$4:$Z$4,'Historical Metal Prices'!$L$10:$Z$10)</f>
        <v>0</v>
      </c>
      <c r="G99" s="114" t="str" cm="1">
        <f t="array" ref="G99">IF(AND(IFERROR(MONTH(C99)&lt;&gt;MONTH(C98),TRUE),OR(MONTH(C99)={1,4,7,10})),TEXT(C99,"[$-en-US]mmm")&amp;" '"&amp;RIGHT(YEAR(C99),2),"")</f>
        <v/>
      </c>
      <c r="H99" s="118">
        <v>700</v>
      </c>
      <c r="I99" s="118">
        <f t="shared" si="7"/>
        <v>767.06500000000005</v>
      </c>
      <c r="J99" s="118">
        <f t="shared" si="8"/>
        <v>893.79717924039642</v>
      </c>
      <c r="K99" s="3">
        <f t="shared" si="9"/>
        <v>734.81</v>
      </c>
      <c r="L99" s="3">
        <f t="shared" si="10"/>
        <v>655.73</v>
      </c>
      <c r="M99" s="3">
        <f t="shared" si="11"/>
        <v>695.27</v>
      </c>
    </row>
    <row r="100" spans="2:13" x14ac:dyDescent="0.2">
      <c r="B100">
        <f t="shared" si="6"/>
        <v>2025</v>
      </c>
      <c r="C100" s="114">
        <v>45726</v>
      </c>
      <c r="D100" s="112">
        <v>707.46</v>
      </c>
      <c r="E100" s="112">
        <v>646.14</v>
      </c>
      <c r="F100" s="57">
        <f>_xlfn.XLOOKUP(B100,'Historical Metal Prices'!$L$4:$Z$4,'Historical Metal Prices'!$L$10:$Z$10)</f>
        <v>0</v>
      </c>
      <c r="G100" s="114" t="str" cm="1">
        <f t="array" ref="G100">IF(AND(IFERROR(MONTH(C100)&lt;&gt;MONTH(C99),TRUE),OR(MONTH(C100)={1,4,7,10})),TEXT(C100,"[$-en-US]mmm")&amp;" '"&amp;RIGHT(YEAR(C100),2),"")</f>
        <v/>
      </c>
      <c r="H100" s="118">
        <v>700</v>
      </c>
      <c r="I100" s="118">
        <f t="shared" si="7"/>
        <v>767.06500000000005</v>
      </c>
      <c r="J100" s="118">
        <f t="shared" si="8"/>
        <v>893.79717924039642</v>
      </c>
      <c r="K100" s="3">
        <f t="shared" si="9"/>
        <v>707.46</v>
      </c>
      <c r="L100" s="3">
        <f t="shared" si="10"/>
        <v>646.14</v>
      </c>
      <c r="M100" s="3">
        <f t="shared" si="11"/>
        <v>676.8</v>
      </c>
    </row>
    <row r="101" spans="2:13" x14ac:dyDescent="0.2">
      <c r="B101">
        <f t="shared" si="6"/>
        <v>2025</v>
      </c>
      <c r="C101" s="114">
        <v>45733</v>
      </c>
      <c r="D101" s="112">
        <v>703.19</v>
      </c>
      <c r="E101" s="112">
        <v>646.14</v>
      </c>
      <c r="F101" s="57">
        <f>_xlfn.XLOOKUP(B101,'Historical Metal Prices'!$L$4:$Z$4,'Historical Metal Prices'!$L$10:$Z$10)</f>
        <v>0</v>
      </c>
      <c r="G101" s="114" t="str" cm="1">
        <f t="array" ref="G101">IF(AND(IFERROR(MONTH(C101)&lt;&gt;MONTH(C100),TRUE),OR(MONTH(C101)={1,4,7,10})),TEXT(C101,"[$-en-US]mmm")&amp;" '"&amp;RIGHT(YEAR(C101),2),"")</f>
        <v/>
      </c>
      <c r="H101" s="118">
        <v>700</v>
      </c>
      <c r="I101" s="118">
        <f t="shared" si="7"/>
        <v>767.06500000000005</v>
      </c>
      <c r="J101" s="118">
        <f t="shared" si="8"/>
        <v>893.79717924039642</v>
      </c>
      <c r="K101" s="3">
        <f t="shared" si="9"/>
        <v>703.19</v>
      </c>
      <c r="L101" s="3">
        <f t="shared" si="10"/>
        <v>646.14</v>
      </c>
      <c r="M101" s="3">
        <f t="shared" si="11"/>
        <v>674.66499999999996</v>
      </c>
    </row>
    <row r="102" spans="2:13" x14ac:dyDescent="0.2">
      <c r="B102">
        <f t="shared" si="6"/>
        <v>2025</v>
      </c>
      <c r="C102" s="114">
        <v>45740</v>
      </c>
      <c r="D102" s="112">
        <v>717.72</v>
      </c>
      <c r="E102" s="112">
        <v>651.89</v>
      </c>
      <c r="F102" s="57">
        <f>_xlfn.XLOOKUP(B102,'Historical Metal Prices'!$L$4:$Z$4,'Historical Metal Prices'!$L$10:$Z$10)</f>
        <v>0</v>
      </c>
      <c r="G102" s="114" t="str" cm="1">
        <f t="array" ref="G102">IF(AND(IFERROR(MONTH(C102)&lt;&gt;MONTH(C101),TRUE),OR(MONTH(C102)={1,4,7,10})),TEXT(C102,"[$-en-US]mmm")&amp;" '"&amp;RIGHT(YEAR(C102),2),"")</f>
        <v/>
      </c>
      <c r="H102" s="118">
        <v>700</v>
      </c>
      <c r="I102" s="118">
        <f t="shared" si="7"/>
        <v>767.06500000000005</v>
      </c>
      <c r="J102" s="118">
        <f t="shared" si="8"/>
        <v>893.79717924039642</v>
      </c>
      <c r="K102" s="3">
        <f t="shared" si="9"/>
        <v>717.72</v>
      </c>
      <c r="L102" s="3">
        <f t="shared" si="10"/>
        <v>651.89</v>
      </c>
      <c r="M102" s="3">
        <f t="shared" si="11"/>
        <v>684.80500000000006</v>
      </c>
    </row>
    <row r="103" spans="2:13" x14ac:dyDescent="0.2">
      <c r="B103">
        <f t="shared" si="6"/>
        <v>2025</v>
      </c>
      <c r="C103" s="114">
        <v>45747</v>
      </c>
      <c r="D103" s="112">
        <v>731.39</v>
      </c>
      <c r="E103" s="112">
        <v>644.22</v>
      </c>
      <c r="F103" s="57">
        <f>_xlfn.XLOOKUP(B103,'Historical Metal Prices'!$L$4:$Z$4,'Historical Metal Prices'!$L$10:$Z$10)</f>
        <v>0</v>
      </c>
      <c r="G103" s="114" t="str" cm="1">
        <f t="array" ref="G103">IF(AND(IFERROR(MONTH(C103)&lt;&gt;MONTH(C102),TRUE),OR(MONTH(C103)={1,4,7,10})),TEXT(C103,"[$-en-US]mmm")&amp;" '"&amp;RIGHT(YEAR(C103),2),"")</f>
        <v/>
      </c>
      <c r="H103" s="118">
        <v>700</v>
      </c>
      <c r="I103" s="118">
        <f t="shared" si="7"/>
        <v>767.06500000000005</v>
      </c>
      <c r="J103" s="118">
        <f t="shared" si="8"/>
        <v>893.79717924039642</v>
      </c>
      <c r="K103" s="3">
        <f t="shared" si="9"/>
        <v>731.39</v>
      </c>
      <c r="L103" s="3">
        <f t="shared" si="10"/>
        <v>644.22</v>
      </c>
      <c r="M103" s="3">
        <f t="shared" si="11"/>
        <v>687.80500000000006</v>
      </c>
    </row>
    <row r="104" spans="2:13" x14ac:dyDescent="0.2">
      <c r="B104">
        <f t="shared" si="6"/>
        <v>2025</v>
      </c>
      <c r="C104" s="114">
        <v>45754</v>
      </c>
      <c r="D104" s="112">
        <v>716.01</v>
      </c>
      <c r="E104" s="112">
        <v>615.45000000000005</v>
      </c>
      <c r="F104" s="57">
        <f>_xlfn.XLOOKUP(B104,'Historical Metal Prices'!$L$4:$Z$4,'Historical Metal Prices'!$L$10:$Z$10)</f>
        <v>0</v>
      </c>
      <c r="G104" s="114" t="str" cm="1">
        <f t="array" ref="G104">IF(AND(IFERROR(MONTH(C104)&lt;&gt;MONTH(C103),TRUE),OR(MONTH(C104)={1,4,7,10})),TEXT(C104,"[$-en-US]mmm")&amp;" '"&amp;RIGHT(YEAR(C104),2),"")</f>
        <v>Apr '25</v>
      </c>
      <c r="H104" s="118">
        <v>700</v>
      </c>
      <c r="I104" s="118">
        <f t="shared" si="7"/>
        <v>767.06500000000005</v>
      </c>
      <c r="J104" s="118">
        <f t="shared" si="8"/>
        <v>893.79717924039642</v>
      </c>
      <c r="K104" s="3">
        <f t="shared" si="9"/>
        <v>716.01</v>
      </c>
      <c r="L104" s="3">
        <f t="shared" si="10"/>
        <v>615.45000000000005</v>
      </c>
      <c r="M104" s="3">
        <f t="shared" si="11"/>
        <v>665.73</v>
      </c>
    </row>
    <row r="105" spans="2:13" x14ac:dyDescent="0.2">
      <c r="B105">
        <f t="shared" si="6"/>
        <v>2025</v>
      </c>
      <c r="C105" s="114">
        <v>45761</v>
      </c>
      <c r="D105" s="112">
        <v>707.46</v>
      </c>
      <c r="E105" s="112">
        <v>605.86</v>
      </c>
      <c r="F105" s="57">
        <f>_xlfn.XLOOKUP(B105,'Historical Metal Prices'!$L$4:$Z$4,'Historical Metal Prices'!$L$10:$Z$10)</f>
        <v>0</v>
      </c>
      <c r="G105" s="114" t="str" cm="1">
        <f t="array" ref="G105">IF(AND(IFERROR(MONTH(C105)&lt;&gt;MONTH(C104),TRUE),OR(MONTH(C105)={1,4,7,10})),TEXT(C105,"[$-en-US]mmm")&amp;" '"&amp;RIGHT(YEAR(C105),2),"")</f>
        <v/>
      </c>
      <c r="H105" s="118">
        <v>700</v>
      </c>
      <c r="I105" s="118">
        <f t="shared" si="7"/>
        <v>767.06500000000005</v>
      </c>
      <c r="J105" s="118">
        <f t="shared" si="8"/>
        <v>893.79717924039642</v>
      </c>
      <c r="K105" s="3">
        <f t="shared" si="9"/>
        <v>707.46</v>
      </c>
      <c r="L105" s="3">
        <f t="shared" si="10"/>
        <v>605.86</v>
      </c>
      <c r="M105" s="3">
        <f t="shared" si="11"/>
        <v>656.66000000000008</v>
      </c>
    </row>
    <row r="106" spans="2:13" x14ac:dyDescent="0.2">
      <c r="B106">
        <f t="shared" si="6"/>
        <v>2025</v>
      </c>
      <c r="C106" s="114">
        <v>45768</v>
      </c>
      <c r="D106" s="112">
        <v>698.92</v>
      </c>
      <c r="E106" s="112">
        <v>613.53</v>
      </c>
      <c r="F106" s="57">
        <f>_xlfn.XLOOKUP(B106,'Historical Metal Prices'!$L$4:$Z$4,'Historical Metal Prices'!$L$10:$Z$10)</f>
        <v>0</v>
      </c>
      <c r="G106" s="114" t="str" cm="1">
        <f t="array" ref="G106">IF(AND(IFERROR(MONTH(C106)&lt;&gt;MONTH(C105),TRUE),OR(MONTH(C106)={1,4,7,10})),TEXT(C106,"[$-en-US]mmm")&amp;" '"&amp;RIGHT(YEAR(C106),2),"")</f>
        <v/>
      </c>
      <c r="H106" s="118">
        <v>700</v>
      </c>
      <c r="I106" s="118">
        <f t="shared" si="7"/>
        <v>767.06500000000005</v>
      </c>
      <c r="J106" s="118">
        <f t="shared" si="8"/>
        <v>893.79717924039642</v>
      </c>
      <c r="K106" s="3">
        <f t="shared" si="9"/>
        <v>698.92</v>
      </c>
      <c r="L106" s="3">
        <f t="shared" si="10"/>
        <v>613.53</v>
      </c>
      <c r="M106" s="3">
        <f t="shared" si="11"/>
        <v>656.22499999999991</v>
      </c>
    </row>
    <row r="107" spans="2:13" x14ac:dyDescent="0.2">
      <c r="B107">
        <f t="shared" si="6"/>
        <v>2025</v>
      </c>
      <c r="C107" s="114">
        <v>45775</v>
      </c>
      <c r="D107" s="112">
        <v>674.99</v>
      </c>
      <c r="E107" s="112">
        <v>607.77</v>
      </c>
      <c r="F107" s="57">
        <f>_xlfn.XLOOKUP(B107,'Historical Metal Prices'!$L$4:$Z$4,'Historical Metal Prices'!$L$10:$Z$10)</f>
        <v>0</v>
      </c>
      <c r="G107" s="114" t="str" cm="1">
        <f t="array" ref="G107">IF(AND(IFERROR(MONTH(C107)&lt;&gt;MONTH(C106),TRUE),OR(MONTH(C107)={1,4,7,10})),TEXT(C107,"[$-en-US]mmm")&amp;" '"&amp;RIGHT(YEAR(C107),2),"")</f>
        <v/>
      </c>
      <c r="H107" s="118">
        <v>700</v>
      </c>
      <c r="I107" s="118">
        <f t="shared" si="7"/>
        <v>767.06500000000005</v>
      </c>
      <c r="J107" s="118">
        <f t="shared" si="8"/>
        <v>893.79717924039642</v>
      </c>
      <c r="K107" s="3">
        <f t="shared" si="9"/>
        <v>674.99</v>
      </c>
      <c r="L107" s="3">
        <f t="shared" si="10"/>
        <v>607.77</v>
      </c>
      <c r="M107" s="3">
        <f t="shared" si="11"/>
        <v>641.38</v>
      </c>
    </row>
    <row r="108" spans="2:13" x14ac:dyDescent="0.2">
      <c r="B108">
        <f t="shared" si="6"/>
        <v>2025</v>
      </c>
      <c r="C108" s="114">
        <v>45782</v>
      </c>
      <c r="D108" s="112">
        <v>654.48</v>
      </c>
      <c r="E108" s="112">
        <v>598.17999999999995</v>
      </c>
      <c r="F108" s="57">
        <f>_xlfn.XLOOKUP(B108,'Historical Metal Prices'!$L$4:$Z$4,'Historical Metal Prices'!$L$10:$Z$10)</f>
        <v>0</v>
      </c>
      <c r="G108" s="114" t="str" cm="1">
        <f t="array" ref="G108">IF(AND(IFERROR(MONTH(C108)&lt;&gt;MONTH(C107),TRUE),OR(MONTH(C108)={1,4,7,10})),TEXT(C108,"[$-en-US]mmm")&amp;" '"&amp;RIGHT(YEAR(C108),2),"")</f>
        <v/>
      </c>
      <c r="H108" s="118">
        <v>700</v>
      </c>
      <c r="I108" s="118">
        <f t="shared" si="7"/>
        <v>767.06500000000005</v>
      </c>
      <c r="J108" s="118">
        <f t="shared" si="8"/>
        <v>893.79717924039642</v>
      </c>
      <c r="K108" s="3">
        <f t="shared" si="9"/>
        <v>654.48</v>
      </c>
      <c r="L108" s="3">
        <f t="shared" si="10"/>
        <v>598.17999999999995</v>
      </c>
      <c r="M108" s="3">
        <f t="shared" si="11"/>
        <v>626.32999999999993</v>
      </c>
    </row>
    <row r="109" spans="2:13" x14ac:dyDescent="0.2">
      <c r="B109">
        <f t="shared" si="6"/>
        <v>2025</v>
      </c>
      <c r="C109" s="114">
        <v>45789</v>
      </c>
      <c r="D109" s="112">
        <v>664.73</v>
      </c>
      <c r="E109" s="112">
        <v>605.86</v>
      </c>
      <c r="F109" s="57">
        <f>_xlfn.XLOOKUP(B109,'Historical Metal Prices'!$L$4:$Z$4,'Historical Metal Prices'!$L$10:$Z$10)</f>
        <v>0</v>
      </c>
      <c r="G109" s="114" t="str" cm="1">
        <f t="array" ref="G109">IF(AND(IFERROR(MONTH(C109)&lt;&gt;MONTH(C108),TRUE),OR(MONTH(C109)={1,4,7,10})),TEXT(C109,"[$-en-US]mmm")&amp;" '"&amp;RIGHT(YEAR(C109),2),"")</f>
        <v/>
      </c>
      <c r="H109" s="118">
        <v>700</v>
      </c>
      <c r="I109" s="118">
        <f t="shared" si="7"/>
        <v>767.06500000000005</v>
      </c>
      <c r="J109" s="118">
        <f t="shared" si="8"/>
        <v>893.79717924039642</v>
      </c>
      <c r="K109" s="3">
        <f t="shared" si="9"/>
        <v>664.73</v>
      </c>
      <c r="L109" s="3">
        <f t="shared" si="10"/>
        <v>605.86</v>
      </c>
      <c r="M109" s="3">
        <f t="shared" si="11"/>
        <v>635.29500000000007</v>
      </c>
    </row>
    <row r="110" spans="2:13" x14ac:dyDescent="0.2">
      <c r="B110">
        <f t="shared" si="6"/>
        <v>2025</v>
      </c>
      <c r="C110" s="114">
        <v>45796</v>
      </c>
      <c r="D110" s="112">
        <v>680.12</v>
      </c>
      <c r="E110" s="112">
        <v>611.61</v>
      </c>
      <c r="F110" s="57">
        <f>_xlfn.XLOOKUP(B110,'Historical Metal Prices'!$L$4:$Z$4,'Historical Metal Prices'!$L$10:$Z$10)</f>
        <v>0</v>
      </c>
      <c r="G110" s="114" t="str" cm="1">
        <f t="array" ref="G110">IF(AND(IFERROR(MONTH(C110)&lt;&gt;MONTH(C109),TRUE),OR(MONTH(C110)={1,4,7,10})),TEXT(C110,"[$-en-US]mmm")&amp;" '"&amp;RIGHT(YEAR(C110),2),"")</f>
        <v/>
      </c>
      <c r="H110" s="118">
        <v>700</v>
      </c>
      <c r="I110" s="118">
        <f t="shared" si="7"/>
        <v>767.06500000000005</v>
      </c>
      <c r="J110" s="118">
        <f t="shared" si="8"/>
        <v>893.79717924039642</v>
      </c>
      <c r="K110" s="3">
        <f t="shared" si="9"/>
        <v>680.12</v>
      </c>
      <c r="L110" s="3">
        <f t="shared" si="10"/>
        <v>611.61</v>
      </c>
      <c r="M110" s="3">
        <f t="shared" si="11"/>
        <v>645.86500000000001</v>
      </c>
    </row>
    <row r="111" spans="2:13" x14ac:dyDescent="0.2">
      <c r="B111">
        <f t="shared" si="6"/>
        <v>2025</v>
      </c>
      <c r="C111" s="114">
        <v>45803</v>
      </c>
      <c r="D111" s="112">
        <v>686.95</v>
      </c>
      <c r="E111" s="112">
        <v>605.86</v>
      </c>
      <c r="F111" s="57">
        <f>_xlfn.XLOOKUP(B111,'Historical Metal Prices'!$L$4:$Z$4,'Historical Metal Prices'!$L$10:$Z$10)</f>
        <v>0</v>
      </c>
      <c r="G111" s="114" t="str" cm="1">
        <f t="array" ref="G111">IF(AND(IFERROR(MONTH(C111)&lt;&gt;MONTH(C110),TRUE),OR(MONTH(C111)={1,4,7,10})),TEXT(C111,"[$-en-US]mmm")&amp;" '"&amp;RIGHT(YEAR(C111),2),"")</f>
        <v/>
      </c>
      <c r="H111" s="118">
        <v>700</v>
      </c>
      <c r="I111" s="118">
        <f t="shared" si="7"/>
        <v>767.06500000000005</v>
      </c>
      <c r="J111" s="118">
        <f t="shared" si="8"/>
        <v>893.79717924039642</v>
      </c>
      <c r="K111" s="3">
        <f t="shared" si="9"/>
        <v>686.95</v>
      </c>
      <c r="L111" s="3">
        <f t="shared" si="10"/>
        <v>605.86</v>
      </c>
      <c r="M111" s="3">
        <f t="shared" si="11"/>
        <v>646.40499999999997</v>
      </c>
    </row>
    <row r="112" spans="2:13" x14ac:dyDescent="0.2">
      <c r="B112">
        <f t="shared" si="6"/>
        <v>2025</v>
      </c>
      <c r="C112" s="114">
        <v>45810</v>
      </c>
      <c r="D112" s="112">
        <v>692.08</v>
      </c>
      <c r="E112" s="112">
        <v>611.61</v>
      </c>
      <c r="F112" s="57">
        <f>_xlfn.XLOOKUP(B112,'Historical Metal Prices'!$L$4:$Z$4,'Historical Metal Prices'!$L$10:$Z$10)</f>
        <v>0</v>
      </c>
      <c r="G112" s="114" t="str" cm="1">
        <f t="array" ref="G112">IF(AND(IFERROR(MONTH(C112)&lt;&gt;MONTH(C111),TRUE),OR(MONTH(C112)={1,4,7,10})),TEXT(C112,"[$-en-US]mmm")&amp;" '"&amp;RIGHT(YEAR(C112),2),"")</f>
        <v/>
      </c>
      <c r="H112" s="118">
        <v>700</v>
      </c>
      <c r="I112" s="118">
        <f t="shared" si="7"/>
        <v>767.06500000000005</v>
      </c>
      <c r="J112" s="118">
        <f t="shared" si="8"/>
        <v>893.79717924039642</v>
      </c>
      <c r="K112" s="3">
        <f t="shared" si="9"/>
        <v>692.08</v>
      </c>
      <c r="L112" s="3">
        <f t="shared" si="10"/>
        <v>611.61</v>
      </c>
      <c r="M112" s="3">
        <f t="shared" si="11"/>
        <v>651.84500000000003</v>
      </c>
    </row>
    <row r="113" spans="2:13" x14ac:dyDescent="0.2">
      <c r="B113">
        <f t="shared" si="6"/>
        <v>2025</v>
      </c>
      <c r="C113" s="114">
        <v>45817</v>
      </c>
      <c r="D113" s="112">
        <v>723.7</v>
      </c>
      <c r="E113" s="112">
        <v>642.29999999999995</v>
      </c>
      <c r="F113" s="57">
        <f>_xlfn.XLOOKUP(B113,'Historical Metal Prices'!$L$4:$Z$4,'Historical Metal Prices'!$L$10:$Z$10)</f>
        <v>0</v>
      </c>
      <c r="G113" s="114" t="str" cm="1">
        <f t="array" ref="G113">IF(AND(IFERROR(MONTH(C113)&lt;&gt;MONTH(C112),TRUE),OR(MONTH(C113)={1,4,7,10})),TEXT(C113,"[$-en-US]mmm")&amp;" '"&amp;RIGHT(YEAR(C113),2),"")</f>
        <v/>
      </c>
      <c r="H113" s="118">
        <v>700</v>
      </c>
      <c r="I113" s="118">
        <f t="shared" si="7"/>
        <v>767.06500000000005</v>
      </c>
      <c r="J113" s="118">
        <f t="shared" si="8"/>
        <v>893.79717924039642</v>
      </c>
      <c r="K113" s="3">
        <f t="shared" si="9"/>
        <v>723.7</v>
      </c>
      <c r="L113" s="3">
        <f t="shared" si="10"/>
        <v>642.29999999999995</v>
      </c>
      <c r="M113" s="3">
        <f t="shared" si="11"/>
        <v>683</v>
      </c>
    </row>
    <row r="114" spans="2:13" x14ac:dyDescent="0.2">
      <c r="B114">
        <f t="shared" si="6"/>
        <v>2025</v>
      </c>
      <c r="C114" s="114">
        <v>45824</v>
      </c>
      <c r="D114" s="112">
        <v>760.44</v>
      </c>
      <c r="E114" s="112">
        <v>678.75</v>
      </c>
      <c r="F114" s="57">
        <f>_xlfn.XLOOKUP(B114,'Historical Metal Prices'!$L$4:$Z$4,'Historical Metal Prices'!$L$10:$Z$10)</f>
        <v>0</v>
      </c>
      <c r="G114" s="114" t="str" cm="1">
        <f t="array" ref="G114">IF(AND(IFERROR(MONTH(C114)&lt;&gt;MONTH(C113),TRUE),OR(MONTH(C114)={1,4,7,10})),TEXT(C114,"[$-en-US]mmm")&amp;" '"&amp;RIGHT(YEAR(C114),2),"")</f>
        <v/>
      </c>
      <c r="H114" s="118">
        <v>700</v>
      </c>
      <c r="I114" s="118">
        <f t="shared" si="7"/>
        <v>767.06500000000005</v>
      </c>
      <c r="J114" s="118">
        <f t="shared" si="8"/>
        <v>893.79717924039642</v>
      </c>
      <c r="K114" s="3">
        <f t="shared" si="9"/>
        <v>760.44</v>
      </c>
      <c r="L114" s="3">
        <f t="shared" si="10"/>
        <v>678.75</v>
      </c>
      <c r="M114" s="3">
        <f t="shared" si="11"/>
        <v>719.59500000000003</v>
      </c>
    </row>
    <row r="115" spans="2:13" x14ac:dyDescent="0.2">
      <c r="B115">
        <f t="shared" si="6"/>
        <v>2025</v>
      </c>
      <c r="C115" s="114">
        <v>45831</v>
      </c>
      <c r="D115" s="112">
        <v>789.5</v>
      </c>
      <c r="E115" s="112">
        <v>679.71</v>
      </c>
      <c r="F115" s="57">
        <f>_xlfn.XLOOKUP(B115,'Historical Metal Prices'!$L$4:$Z$4,'Historical Metal Prices'!$L$10:$Z$10)</f>
        <v>0</v>
      </c>
      <c r="G115" s="114" t="str" cm="1">
        <f t="array" ref="G115">IF(AND(IFERROR(MONTH(C115)&lt;&gt;MONTH(C114),TRUE),OR(MONTH(C115)={1,4,7,10})),TEXT(C115,"[$-en-US]mmm")&amp;" '"&amp;RIGHT(YEAR(C115),2),"")</f>
        <v/>
      </c>
      <c r="H115" s="118">
        <v>700</v>
      </c>
      <c r="I115" s="118">
        <f t="shared" si="7"/>
        <v>767.06500000000005</v>
      </c>
      <c r="J115" s="118">
        <f t="shared" si="8"/>
        <v>893.79717924039642</v>
      </c>
      <c r="K115" s="3">
        <f t="shared" si="9"/>
        <v>789.5</v>
      </c>
      <c r="L115" s="3">
        <f t="shared" si="10"/>
        <v>679.71</v>
      </c>
      <c r="M115" s="3">
        <f t="shared" si="11"/>
        <v>734.60500000000002</v>
      </c>
    </row>
    <row r="116" spans="2:13" x14ac:dyDescent="0.2">
      <c r="B116">
        <f t="shared" si="6"/>
        <v>2025</v>
      </c>
      <c r="C116" s="114">
        <v>45838</v>
      </c>
      <c r="D116" s="112">
        <v>789.5</v>
      </c>
      <c r="E116" s="112">
        <v>671.08</v>
      </c>
      <c r="F116" s="57">
        <f>_xlfn.XLOOKUP(B116,'Historical Metal Prices'!$L$4:$Z$4,'Historical Metal Prices'!$L$10:$Z$10)</f>
        <v>0</v>
      </c>
      <c r="G116" s="114" t="str" cm="1">
        <f t="array" ref="G116">IF(AND(IFERROR(MONTH(C116)&lt;&gt;MONTH(C115),TRUE),OR(MONTH(C116)={1,4,7,10})),TEXT(C116,"[$-en-US]mmm")&amp;" '"&amp;RIGHT(YEAR(C116),2),"")</f>
        <v/>
      </c>
      <c r="H116" s="118">
        <v>700</v>
      </c>
      <c r="I116" s="118">
        <f t="shared" si="7"/>
        <v>767.06500000000005</v>
      </c>
      <c r="J116" s="118">
        <f t="shared" si="8"/>
        <v>893.79717924039642</v>
      </c>
      <c r="K116" s="3">
        <f t="shared" si="9"/>
        <v>789.5</v>
      </c>
      <c r="L116" s="3">
        <f t="shared" si="10"/>
        <v>671.08</v>
      </c>
      <c r="M116" s="3">
        <f t="shared" si="11"/>
        <v>730.29</v>
      </c>
    </row>
    <row r="117" spans="2:13" x14ac:dyDescent="0.2">
      <c r="B117">
        <f t="shared" si="6"/>
        <v>2025</v>
      </c>
      <c r="C117" s="114">
        <v>45845</v>
      </c>
      <c r="D117" s="112">
        <v>796.33</v>
      </c>
      <c r="E117" s="112">
        <v>680.67</v>
      </c>
      <c r="F117" s="57">
        <f>_xlfn.XLOOKUP(B117,'Historical Metal Prices'!$L$4:$Z$4,'Historical Metal Prices'!$L$10:$Z$10)</f>
        <v>0</v>
      </c>
      <c r="G117" s="114" t="str" cm="1">
        <f t="array" ref="G117">IF(AND(IFERROR(MONTH(C117)&lt;&gt;MONTH(C116),TRUE),OR(MONTH(C117)={1,4,7,10})),TEXT(C117,"[$-en-US]mmm")&amp;" '"&amp;RIGHT(YEAR(C117),2),"")</f>
        <v>Jul '25</v>
      </c>
      <c r="H117" s="118">
        <v>700</v>
      </c>
      <c r="I117" s="118">
        <f t="shared" si="7"/>
        <v>767.06500000000005</v>
      </c>
      <c r="J117" s="118">
        <f t="shared" si="8"/>
        <v>893.79717924039642</v>
      </c>
      <c r="K117" s="3">
        <f t="shared" si="9"/>
        <v>796.33</v>
      </c>
      <c r="L117" s="3">
        <f t="shared" si="10"/>
        <v>680.67</v>
      </c>
      <c r="M117" s="3">
        <f t="shared" si="11"/>
        <v>738.5</v>
      </c>
    </row>
    <row r="118" spans="2:13" x14ac:dyDescent="0.2">
      <c r="B118">
        <f t="shared" si="6"/>
        <v>2025</v>
      </c>
      <c r="C118" s="114">
        <v>45852</v>
      </c>
      <c r="D118" s="112">
        <v>798.04</v>
      </c>
      <c r="E118" s="112">
        <v>688.34</v>
      </c>
      <c r="F118" s="57">
        <f>_xlfn.XLOOKUP(B118,'Historical Metal Prices'!$L$4:$Z$4,'Historical Metal Prices'!$L$10:$Z$10)</f>
        <v>0</v>
      </c>
      <c r="G118" s="114" t="str" cm="1">
        <f t="array" ref="G118">IF(AND(IFERROR(MONTH(C118)&lt;&gt;MONTH(C117),TRUE),OR(MONTH(C118)={1,4,7,10})),TEXT(C118,"[$-en-US]mmm")&amp;" '"&amp;RIGHT(YEAR(C118),2),"")</f>
        <v/>
      </c>
      <c r="H118" s="118">
        <v>700</v>
      </c>
      <c r="I118" s="118">
        <f t="shared" si="7"/>
        <v>767.06500000000005</v>
      </c>
      <c r="J118" s="118">
        <f t="shared" si="8"/>
        <v>893.79717924039642</v>
      </c>
      <c r="K118" s="3">
        <f t="shared" si="9"/>
        <v>798.04</v>
      </c>
      <c r="L118" s="3">
        <f t="shared" si="10"/>
        <v>688.34</v>
      </c>
      <c r="M118" s="3">
        <f t="shared" si="11"/>
        <v>743.19</v>
      </c>
    </row>
    <row r="119" spans="2:13" x14ac:dyDescent="0.2">
      <c r="B119">
        <f t="shared" si="6"/>
        <v>2025</v>
      </c>
      <c r="C119" s="114">
        <v>45859</v>
      </c>
      <c r="D119" s="112">
        <v>813.42</v>
      </c>
      <c r="E119" s="112">
        <v>692.18</v>
      </c>
      <c r="F119" s="57">
        <f>_xlfn.XLOOKUP(B119,'Historical Metal Prices'!$L$4:$Z$4,'Historical Metal Prices'!$L$10:$Z$10)</f>
        <v>0</v>
      </c>
      <c r="G119" s="114" t="str" cm="1">
        <f t="array" ref="G119">IF(AND(IFERROR(MONTH(C119)&lt;&gt;MONTH(C118),TRUE),OR(MONTH(C119)={1,4,7,10})),TEXT(C119,"[$-en-US]mmm")&amp;" '"&amp;RIGHT(YEAR(C119),2),"")</f>
        <v/>
      </c>
      <c r="H119" s="118">
        <v>700</v>
      </c>
      <c r="I119" s="118">
        <f t="shared" si="7"/>
        <v>767.06500000000005</v>
      </c>
      <c r="J119" s="118">
        <f t="shared" si="8"/>
        <v>893.79717924039642</v>
      </c>
      <c r="K119" s="3">
        <f t="shared" si="9"/>
        <v>813.42</v>
      </c>
      <c r="L119" s="3">
        <f t="shared" si="10"/>
        <v>692.18</v>
      </c>
      <c r="M119" s="3">
        <f t="shared" si="11"/>
        <v>752.8</v>
      </c>
    </row>
    <row r="120" spans="2:13" x14ac:dyDescent="0.2">
      <c r="B120">
        <f t="shared" si="6"/>
        <v>2025</v>
      </c>
      <c r="C120" s="114">
        <v>45866</v>
      </c>
      <c r="D120" s="112">
        <v>816.84</v>
      </c>
      <c r="E120" s="112">
        <v>692.18</v>
      </c>
      <c r="F120" s="57">
        <f>_xlfn.XLOOKUP(B120,'Historical Metal Prices'!$L$4:$Z$4,'Historical Metal Prices'!$L$10:$Z$10)</f>
        <v>0</v>
      </c>
      <c r="G120" s="114" t="str" cm="1">
        <f t="array" ref="G120">IF(AND(IFERROR(MONTH(C120)&lt;&gt;MONTH(C119),TRUE),OR(MONTH(C120)={1,4,7,10})),TEXT(C120,"[$-en-US]mmm")&amp;" '"&amp;RIGHT(YEAR(C120),2),"")</f>
        <v/>
      </c>
      <c r="H120" s="118">
        <v>700</v>
      </c>
      <c r="I120" s="118">
        <f t="shared" si="7"/>
        <v>767.06500000000005</v>
      </c>
      <c r="J120" s="118">
        <f t="shared" si="8"/>
        <v>893.79717924039642</v>
      </c>
      <c r="K120" s="3">
        <f t="shared" si="9"/>
        <v>816.84</v>
      </c>
      <c r="L120" s="3">
        <f t="shared" si="10"/>
        <v>692.18</v>
      </c>
      <c r="M120" s="3">
        <f t="shared" si="11"/>
        <v>754.51</v>
      </c>
    </row>
    <row r="121" spans="2:13" x14ac:dyDescent="0.2">
      <c r="B121">
        <f t="shared" si="6"/>
        <v>2025</v>
      </c>
      <c r="C121" s="114">
        <v>45873</v>
      </c>
      <c r="D121" s="112">
        <v>788.64</v>
      </c>
      <c r="E121" s="112">
        <v>674.91</v>
      </c>
      <c r="F121" s="57">
        <f>_xlfn.XLOOKUP(B121,'Historical Metal Prices'!$L$4:$Z$4,'Historical Metal Prices'!$L$10:$Z$10)</f>
        <v>0</v>
      </c>
      <c r="G121" s="114" t="str" cm="1">
        <f t="array" ref="G121">IF(AND(IFERROR(MONTH(C121)&lt;&gt;MONTH(C120),TRUE),OR(MONTH(C121)={1,4,7,10})),TEXT(C121,"[$-en-US]mmm")&amp;" '"&amp;RIGHT(YEAR(C121),2),"")</f>
        <v/>
      </c>
      <c r="H121" s="118">
        <v>700</v>
      </c>
      <c r="I121" s="118">
        <f t="shared" si="7"/>
        <v>767.06500000000005</v>
      </c>
      <c r="J121" s="118">
        <f t="shared" si="8"/>
        <v>893.79717924039642</v>
      </c>
      <c r="K121" s="3">
        <f t="shared" si="9"/>
        <v>788.64</v>
      </c>
      <c r="L121" s="3">
        <f t="shared" si="10"/>
        <v>674.91</v>
      </c>
      <c r="M121" s="3">
        <f t="shared" si="11"/>
        <v>731.77499999999998</v>
      </c>
    </row>
    <row r="122" spans="2:13" x14ac:dyDescent="0.2">
      <c r="B122">
        <f t="shared" si="6"/>
        <v>2025</v>
      </c>
      <c r="C122" s="114">
        <v>45880</v>
      </c>
      <c r="D122" s="112">
        <v>757.02</v>
      </c>
      <c r="E122" s="112">
        <v>657.65</v>
      </c>
      <c r="F122" s="57">
        <f>_xlfn.XLOOKUP(B122,'Historical Metal Prices'!$L$4:$Z$4,'Historical Metal Prices'!$L$10:$Z$10)</f>
        <v>0</v>
      </c>
      <c r="G122" s="114" t="str" cm="1">
        <f t="array" ref="G122">IF(AND(IFERROR(MONTH(C122)&lt;&gt;MONTH(C121),TRUE),OR(MONTH(C122)={1,4,7,10})),TEXT(C122,"[$-en-US]mmm")&amp;" '"&amp;RIGHT(YEAR(C122),2),"")</f>
        <v/>
      </c>
      <c r="H122" s="118">
        <v>700</v>
      </c>
      <c r="I122" s="118">
        <f t="shared" si="7"/>
        <v>767.06500000000005</v>
      </c>
      <c r="J122" s="118">
        <f t="shared" si="8"/>
        <v>893.79717924039642</v>
      </c>
      <c r="K122" s="3">
        <f t="shared" si="9"/>
        <v>757.02</v>
      </c>
      <c r="L122" s="3">
        <f t="shared" si="10"/>
        <v>657.65</v>
      </c>
      <c r="M122" s="3">
        <f t="shared" si="11"/>
        <v>707.33500000000004</v>
      </c>
    </row>
    <row r="123" spans="2:13" x14ac:dyDescent="0.2">
      <c r="B123">
        <f t="shared" si="6"/>
        <v>2025</v>
      </c>
      <c r="C123" s="114">
        <v>45887</v>
      </c>
      <c r="D123" s="112">
        <v>743.35</v>
      </c>
      <c r="E123" s="112">
        <v>648.05999999999995</v>
      </c>
      <c r="F123" s="57">
        <f>_xlfn.XLOOKUP(B123,'Historical Metal Prices'!$L$4:$Z$4,'Historical Metal Prices'!$L$10:$Z$10)</f>
        <v>0</v>
      </c>
      <c r="G123" s="114" t="str" cm="1">
        <f t="array" ref="G123">IF(AND(IFERROR(MONTH(C123)&lt;&gt;MONTH(C122),TRUE),OR(MONTH(C123)={1,4,7,10})),TEXT(C123,"[$-en-US]mmm")&amp;" '"&amp;RIGHT(YEAR(C123),2),"")</f>
        <v/>
      </c>
      <c r="H123" s="118">
        <v>700</v>
      </c>
      <c r="I123" s="118">
        <f t="shared" si="7"/>
        <v>767.06500000000005</v>
      </c>
      <c r="J123" s="118">
        <f t="shared" si="8"/>
        <v>893.79717924039642</v>
      </c>
      <c r="K123" s="3">
        <f t="shared" si="9"/>
        <v>743.35</v>
      </c>
      <c r="L123" s="3">
        <f t="shared" si="10"/>
        <v>648.05999999999995</v>
      </c>
      <c r="M123" s="3">
        <f t="shared" si="11"/>
        <v>695.70499999999993</v>
      </c>
    </row>
    <row r="124" spans="2:13" x14ac:dyDescent="0.2">
      <c r="B124">
        <f t="shared" si="6"/>
        <v>2025</v>
      </c>
      <c r="C124" s="114">
        <v>45894</v>
      </c>
      <c r="D124" s="112">
        <v>760.44</v>
      </c>
      <c r="E124" s="112">
        <v>655.73</v>
      </c>
      <c r="F124" s="57">
        <f>_xlfn.XLOOKUP(B124,'Historical Metal Prices'!$L$4:$Z$4,'Historical Metal Prices'!$L$10:$Z$10)</f>
        <v>0</v>
      </c>
      <c r="G124" s="114" t="str" cm="1">
        <f t="array" ref="G124">IF(AND(IFERROR(MONTH(C124)&lt;&gt;MONTH(C123),TRUE),OR(MONTH(C124)={1,4,7,10})),TEXT(C124,"[$-en-US]mmm")&amp;" '"&amp;RIGHT(YEAR(C124),2),"")</f>
        <v/>
      </c>
      <c r="H124" s="118">
        <v>700</v>
      </c>
      <c r="I124" s="118">
        <f t="shared" si="7"/>
        <v>767.06500000000005</v>
      </c>
      <c r="J124" s="118">
        <f t="shared" si="8"/>
        <v>893.79717924039642</v>
      </c>
      <c r="K124" s="3">
        <f t="shared" si="9"/>
        <v>760.44</v>
      </c>
      <c r="L124" s="3">
        <f t="shared" si="10"/>
        <v>655.73</v>
      </c>
      <c r="M124" s="3">
        <f t="shared" si="11"/>
        <v>708.08500000000004</v>
      </c>
    </row>
    <row r="125" spans="2:13" x14ac:dyDescent="0.2">
      <c r="B125">
        <f t="shared" si="6"/>
        <v>2025</v>
      </c>
      <c r="C125" s="114">
        <v>45901</v>
      </c>
      <c r="D125" s="112">
        <v>784.37</v>
      </c>
      <c r="E125" s="112">
        <v>667.24</v>
      </c>
      <c r="F125" s="57">
        <f>_xlfn.XLOOKUP(B125,'Historical Metal Prices'!$L$4:$Z$4,'Historical Metal Prices'!$L$10:$Z$10)</f>
        <v>0</v>
      </c>
      <c r="G125" s="114" t="str" cm="1">
        <f t="array" ref="G125">IF(AND(IFERROR(MONTH(C125)&lt;&gt;MONTH(C124),TRUE),OR(MONTH(C125)={1,4,7,10})),TEXT(C125,"[$-en-US]mmm")&amp;" '"&amp;RIGHT(YEAR(C125),2),"")</f>
        <v/>
      </c>
      <c r="H125" s="118">
        <v>700</v>
      </c>
      <c r="I125" s="118">
        <f t="shared" si="7"/>
        <v>767.06500000000005</v>
      </c>
      <c r="J125" s="118">
        <f t="shared" si="8"/>
        <v>893.79717924039642</v>
      </c>
      <c r="K125" s="3">
        <f t="shared" si="9"/>
        <v>784.37</v>
      </c>
      <c r="L125" s="3">
        <f t="shared" si="10"/>
        <v>667.24</v>
      </c>
      <c r="M125" s="3">
        <f t="shared" si="11"/>
        <v>725.80500000000006</v>
      </c>
    </row>
    <row r="126" spans="2:13" x14ac:dyDescent="0.2">
      <c r="B126">
        <f t="shared" si="6"/>
        <v>2025</v>
      </c>
      <c r="C126" s="114">
        <v>45908</v>
      </c>
      <c r="D126" s="112">
        <v>801.46</v>
      </c>
      <c r="E126" s="112">
        <v>671.08</v>
      </c>
      <c r="F126" s="57">
        <f>_xlfn.XLOOKUP(B126,'Historical Metal Prices'!$L$4:$Z$4,'Historical Metal Prices'!$L$10:$Z$10)</f>
        <v>0</v>
      </c>
      <c r="G126" s="114" t="str" cm="1">
        <f t="array" ref="G126">IF(AND(IFERROR(MONTH(C126)&lt;&gt;MONTH(C125),TRUE),OR(MONTH(C126)={1,4,7,10})),TEXT(C126,"[$-en-US]mmm")&amp;" '"&amp;RIGHT(YEAR(C126),2),"")</f>
        <v/>
      </c>
      <c r="H126" s="118">
        <v>700</v>
      </c>
      <c r="I126" s="118">
        <f t="shared" si="7"/>
        <v>767.06500000000005</v>
      </c>
      <c r="J126" s="118">
        <f t="shared" si="8"/>
        <v>893.79717924039642</v>
      </c>
      <c r="K126" s="3">
        <f t="shared" si="9"/>
        <v>801.46</v>
      </c>
      <c r="L126" s="3">
        <f t="shared" si="10"/>
        <v>671.08</v>
      </c>
      <c r="M126" s="3">
        <f t="shared" si="11"/>
        <v>736.27</v>
      </c>
    </row>
    <row r="127" spans="2:13" x14ac:dyDescent="0.2">
      <c r="B127">
        <f t="shared" si="6"/>
        <v>2025</v>
      </c>
      <c r="C127" s="114">
        <v>45915</v>
      </c>
      <c r="D127" s="112">
        <v>813.42</v>
      </c>
      <c r="E127" s="112">
        <v>676.83</v>
      </c>
      <c r="F127" s="57">
        <f>_xlfn.XLOOKUP(B127,'Historical Metal Prices'!$L$4:$Z$4,'Historical Metal Prices'!$L$10:$Z$10)</f>
        <v>0</v>
      </c>
      <c r="G127" s="114" t="str" cm="1">
        <f t="array" ref="G127">IF(AND(IFERROR(MONTH(C127)&lt;&gt;MONTH(C126),TRUE),OR(MONTH(C127)={1,4,7,10})),TEXT(C127,"[$-en-US]mmm")&amp;" '"&amp;RIGHT(YEAR(C127),2),"")</f>
        <v/>
      </c>
      <c r="H127" s="118">
        <v>700</v>
      </c>
      <c r="I127" s="118">
        <f t="shared" si="7"/>
        <v>767.06500000000005</v>
      </c>
      <c r="J127" s="118">
        <f t="shared" si="8"/>
        <v>893.79717924039642</v>
      </c>
      <c r="K127" s="3">
        <f t="shared" si="9"/>
        <v>813.42</v>
      </c>
      <c r="L127" s="3">
        <f t="shared" si="10"/>
        <v>676.83</v>
      </c>
      <c r="M127" s="3">
        <f t="shared" si="11"/>
        <v>745.125</v>
      </c>
    </row>
    <row r="128" spans="2:13" x14ac:dyDescent="0.2">
      <c r="B128">
        <f t="shared" si="6"/>
        <v>2025</v>
      </c>
      <c r="C128" s="114">
        <v>45922</v>
      </c>
      <c r="D128" s="112">
        <v>806.59</v>
      </c>
      <c r="E128" s="112">
        <v>686.42</v>
      </c>
      <c r="F128" s="57">
        <f>_xlfn.XLOOKUP(B128,'Historical Metal Prices'!$L$4:$Z$4,'Historical Metal Prices'!$L$10:$Z$10)</f>
        <v>0</v>
      </c>
      <c r="G128" s="114" t="str" cm="1">
        <f t="array" ref="G128">IF(AND(IFERROR(MONTH(C128)&lt;&gt;MONTH(C127),TRUE),OR(MONTH(C128)={1,4,7,10})),TEXT(C128,"[$-en-US]mmm")&amp;" '"&amp;RIGHT(YEAR(C128),2),"")</f>
        <v/>
      </c>
      <c r="H128" s="118">
        <v>700</v>
      </c>
      <c r="I128" s="118">
        <f t="shared" si="7"/>
        <v>767.06500000000005</v>
      </c>
      <c r="J128" s="118">
        <f t="shared" si="8"/>
        <v>893.79717924039642</v>
      </c>
      <c r="K128" s="3">
        <f t="shared" si="9"/>
        <v>806.59</v>
      </c>
      <c r="L128" s="3">
        <f t="shared" si="10"/>
        <v>686.42</v>
      </c>
      <c r="M128" s="3">
        <f t="shared" si="11"/>
        <v>746.505</v>
      </c>
    </row>
    <row r="129" spans="2:13" x14ac:dyDescent="0.2">
      <c r="B129">
        <f t="shared" si="6"/>
        <v>2025</v>
      </c>
      <c r="C129" s="114">
        <v>45929</v>
      </c>
      <c r="D129" s="112">
        <v>794.62</v>
      </c>
      <c r="E129" s="112">
        <v>686.42</v>
      </c>
      <c r="F129" s="57">
        <f>_xlfn.XLOOKUP(B129,'Historical Metal Prices'!$L$4:$Z$4,'Historical Metal Prices'!$L$10:$Z$10)</f>
        <v>0</v>
      </c>
      <c r="G129" s="114" t="str" cm="1">
        <f t="array" ref="G129">IF(AND(IFERROR(MONTH(C129)&lt;&gt;MONTH(C128),TRUE),OR(MONTH(C129)={1,4,7,10})),TEXT(C129,"[$-en-US]mmm")&amp;" '"&amp;RIGHT(YEAR(C129),2),"")</f>
        <v/>
      </c>
      <c r="H129" s="118">
        <v>700</v>
      </c>
      <c r="I129" s="118">
        <f t="shared" si="7"/>
        <v>767.06500000000005</v>
      </c>
      <c r="J129" s="118">
        <f t="shared" si="8"/>
        <v>893.79717924039642</v>
      </c>
      <c r="K129" s="3">
        <f t="shared" si="9"/>
        <v>794.62</v>
      </c>
      <c r="L129" s="3">
        <f t="shared" si="10"/>
        <v>686.42</v>
      </c>
      <c r="M129" s="3">
        <f t="shared" si="11"/>
        <v>740.52</v>
      </c>
    </row>
    <row r="130" spans="2:13" x14ac:dyDescent="0.2">
      <c r="B130">
        <f t="shared" si="6"/>
        <v>2025</v>
      </c>
      <c r="C130" s="114">
        <v>45936</v>
      </c>
      <c r="D130" s="112">
        <v>786.08</v>
      </c>
      <c r="E130" s="112">
        <v>678.75</v>
      </c>
      <c r="F130" s="57">
        <f>_xlfn.XLOOKUP(B130,'Historical Metal Prices'!$L$4:$Z$4,'Historical Metal Prices'!$L$10:$Z$10)</f>
        <v>0</v>
      </c>
      <c r="G130" s="114" t="str" cm="1">
        <f t="array" ref="G130">IF(AND(IFERROR(MONTH(C130)&lt;&gt;MONTH(C129),TRUE),OR(MONTH(C130)={1,4,7,10})),TEXT(C130,"[$-en-US]mmm")&amp;" '"&amp;RIGHT(YEAR(C130),2),"")</f>
        <v>Oct '25</v>
      </c>
      <c r="H130" s="118">
        <v>700</v>
      </c>
      <c r="I130" s="118">
        <f t="shared" si="7"/>
        <v>767.06500000000005</v>
      </c>
      <c r="J130" s="118">
        <f t="shared" si="8"/>
        <v>893.79717924039642</v>
      </c>
      <c r="K130" s="3">
        <f t="shared" si="9"/>
        <v>786.08</v>
      </c>
      <c r="L130" s="3">
        <f t="shared" si="10"/>
        <v>678.75</v>
      </c>
      <c r="M130" s="3">
        <f t="shared" si="11"/>
        <v>732.41499999999996</v>
      </c>
    </row>
    <row r="131" spans="2:13" x14ac:dyDescent="0.2">
      <c r="B131">
        <f t="shared" si="6"/>
        <v>2025</v>
      </c>
      <c r="C131" s="114">
        <v>45943</v>
      </c>
      <c r="D131" s="112">
        <v>774.11</v>
      </c>
      <c r="E131" s="112">
        <v>669.16</v>
      </c>
      <c r="F131" s="57">
        <f>_xlfn.XLOOKUP(B131,'Historical Metal Prices'!$L$4:$Z$4,'Historical Metal Prices'!$L$10:$Z$10)</f>
        <v>0</v>
      </c>
      <c r="G131" s="114" t="str" cm="1">
        <f t="array" ref="G131">IF(AND(IFERROR(MONTH(C131)&lt;&gt;MONTH(C130),TRUE),OR(MONTH(C131)={1,4,7,10})),TEXT(C131,"[$-en-US]mmm")&amp;" '"&amp;RIGHT(YEAR(C131),2),"")</f>
        <v/>
      </c>
      <c r="H131" s="118">
        <v>700</v>
      </c>
      <c r="I131" s="118">
        <f t="shared" si="7"/>
        <v>767.06500000000005</v>
      </c>
      <c r="J131" s="118">
        <f t="shared" si="8"/>
        <v>893.79717924039642</v>
      </c>
      <c r="K131" s="3">
        <f t="shared" si="9"/>
        <v>774.11</v>
      </c>
      <c r="L131" s="3">
        <f t="shared" si="10"/>
        <v>669.16</v>
      </c>
      <c r="M131" s="3">
        <f t="shared" si="11"/>
        <v>721.63499999999999</v>
      </c>
    </row>
    <row r="132" spans="2:13" x14ac:dyDescent="0.2">
      <c r="B132">
        <f t="shared" si="6"/>
        <v>2025</v>
      </c>
      <c r="C132" s="114">
        <v>45950</v>
      </c>
      <c r="D132" s="112">
        <v>776.68</v>
      </c>
      <c r="E132" s="112">
        <v>684.5</v>
      </c>
      <c r="F132" s="57">
        <f>_xlfn.XLOOKUP(B132,'Historical Metal Prices'!$L$4:$Z$4,'Historical Metal Prices'!$L$10:$Z$10)</f>
        <v>0</v>
      </c>
      <c r="G132" s="114" t="str" cm="1">
        <f t="array" ref="G132">IF(AND(IFERROR(MONTH(C132)&lt;&gt;MONTH(C131),TRUE),OR(MONTH(C132)={1,4,7,10})),TEXT(C132,"[$-en-US]mmm")&amp;" '"&amp;RIGHT(YEAR(C132),2),"")</f>
        <v/>
      </c>
      <c r="H132" s="118">
        <v>700</v>
      </c>
      <c r="I132" s="118">
        <f t="shared" si="7"/>
        <v>767.06500000000005</v>
      </c>
      <c r="J132" s="118">
        <f t="shared" si="8"/>
        <v>893.79717924039642</v>
      </c>
      <c r="K132" s="3">
        <f t="shared" si="9"/>
        <v>776.68</v>
      </c>
      <c r="L132" s="3">
        <f t="shared" si="10"/>
        <v>684.5</v>
      </c>
      <c r="M132" s="3">
        <f t="shared" si="11"/>
        <v>730.58999999999992</v>
      </c>
    </row>
    <row r="133" spans="2:13" x14ac:dyDescent="0.2">
      <c r="B133">
        <f t="shared" si="6"/>
        <v>2025</v>
      </c>
      <c r="C133" s="114">
        <v>45957</v>
      </c>
      <c r="D133" s="112">
        <v>789.5</v>
      </c>
      <c r="E133" s="112">
        <v>713.28</v>
      </c>
      <c r="F133" s="57">
        <f>_xlfn.XLOOKUP(B133,'Historical Metal Prices'!$L$4:$Z$4,'Historical Metal Prices'!$L$10:$Z$10)</f>
        <v>0</v>
      </c>
      <c r="G133" s="114" t="str" cm="1">
        <f t="array" ref="G133">IF(AND(IFERROR(MONTH(C133)&lt;&gt;MONTH(C132),TRUE),OR(MONTH(C133)={1,4,7,10})),TEXT(C133,"[$-en-US]mmm")&amp;" '"&amp;RIGHT(YEAR(C133),2),"")</f>
        <v/>
      </c>
      <c r="H133" s="118">
        <v>700</v>
      </c>
      <c r="I133" s="118">
        <f t="shared" si="7"/>
        <v>767.06500000000005</v>
      </c>
      <c r="J133" s="118">
        <f t="shared" si="8"/>
        <v>893.79717924039642</v>
      </c>
      <c r="K133" s="3">
        <f t="shared" si="9"/>
        <v>789.5</v>
      </c>
      <c r="L133" s="3">
        <f t="shared" si="10"/>
        <v>713.28</v>
      </c>
      <c r="M133" s="3">
        <f t="shared" si="11"/>
        <v>751.39</v>
      </c>
    </row>
    <row r="134" spans="2:13" x14ac:dyDescent="0.2">
      <c r="B134">
        <f t="shared" si="6"/>
        <v>2025</v>
      </c>
      <c r="C134" s="114">
        <v>45964</v>
      </c>
      <c r="D134" s="112">
        <v>804.88</v>
      </c>
      <c r="E134" s="112">
        <v>738.22</v>
      </c>
      <c r="F134" s="57">
        <f>_xlfn.XLOOKUP(B134,'Historical Metal Prices'!$L$4:$Z$4,'Historical Metal Prices'!$L$10:$Z$10)</f>
        <v>0</v>
      </c>
      <c r="G134" s="114" t="str" cm="1">
        <f t="array" ref="G134">IF(AND(IFERROR(MONTH(C134)&lt;&gt;MONTH(C133),TRUE),OR(MONTH(C134)={1,4,7,10})),TEXT(C134,"[$-en-US]mmm")&amp;" '"&amp;RIGHT(YEAR(C134),2),"")</f>
        <v/>
      </c>
      <c r="H134" s="118">
        <v>700</v>
      </c>
      <c r="I134" s="118">
        <f t="shared" si="7"/>
        <v>767.06500000000005</v>
      </c>
      <c r="J134" s="118">
        <f t="shared" si="8"/>
        <v>893.79717924039642</v>
      </c>
      <c r="K134" s="3">
        <f t="shared" si="9"/>
        <v>804.88</v>
      </c>
      <c r="L134" s="3">
        <f t="shared" si="10"/>
        <v>738.22</v>
      </c>
      <c r="M134" s="3">
        <f t="shared" si="11"/>
        <v>771.55</v>
      </c>
    </row>
    <row r="135" spans="2:13" x14ac:dyDescent="0.2">
      <c r="B135">
        <f t="shared" si="6"/>
        <v>2025</v>
      </c>
      <c r="C135" s="114">
        <v>45971</v>
      </c>
      <c r="D135" s="112">
        <v>815.13</v>
      </c>
      <c r="E135" s="112">
        <v>745.89</v>
      </c>
      <c r="F135" s="57">
        <f>_xlfn.XLOOKUP(B135,'Historical Metal Prices'!$L$4:$Z$4,'Historical Metal Prices'!$L$10:$Z$10)</f>
        <v>0</v>
      </c>
      <c r="G135" s="114" t="str" cm="1">
        <f t="array" ref="G135">IF(AND(IFERROR(MONTH(C135)&lt;&gt;MONTH(C134),TRUE),OR(MONTH(C135)={1,4,7,10})),TEXT(C135,"[$-en-US]mmm")&amp;" '"&amp;RIGHT(YEAR(C135),2),"")</f>
        <v/>
      </c>
      <c r="H135" s="118">
        <v>700</v>
      </c>
      <c r="I135" s="118">
        <f t="shared" si="7"/>
        <v>767.06500000000005</v>
      </c>
      <c r="J135" s="118">
        <f t="shared" si="8"/>
        <v>893.79717924039642</v>
      </c>
      <c r="K135" s="3">
        <f t="shared" si="9"/>
        <v>815.13</v>
      </c>
      <c r="L135" s="3">
        <f t="shared" si="10"/>
        <v>745.89</v>
      </c>
      <c r="M135" s="3">
        <f t="shared" si="11"/>
        <v>780.51</v>
      </c>
    </row>
    <row r="136" spans="2:13" x14ac:dyDescent="0.2">
      <c r="B136">
        <f t="shared" si="6"/>
        <v>2025</v>
      </c>
      <c r="C136" s="114">
        <v>45978</v>
      </c>
      <c r="D136" s="112">
        <v>796.33</v>
      </c>
      <c r="E136" s="112">
        <v>734.38</v>
      </c>
      <c r="F136" s="57">
        <f>_xlfn.XLOOKUP(B136,'Historical Metal Prices'!$L$4:$Z$4,'Historical Metal Prices'!$L$10:$Z$10)</f>
        <v>0</v>
      </c>
      <c r="G136" s="114" t="str" cm="1">
        <f t="array" ref="G136">IF(AND(IFERROR(MONTH(C136)&lt;&gt;MONTH(C135),TRUE),OR(MONTH(C136)={1,4,7,10})),TEXT(C136,"[$-en-US]mmm")&amp;" '"&amp;RIGHT(YEAR(C136),2),"")</f>
        <v/>
      </c>
      <c r="H136" s="118">
        <v>700</v>
      </c>
      <c r="I136" s="118">
        <f t="shared" si="7"/>
        <v>767.06500000000005</v>
      </c>
      <c r="J136" s="118">
        <f t="shared" si="8"/>
        <v>893.79717924039642</v>
      </c>
      <c r="K136" s="3">
        <f t="shared" si="9"/>
        <v>796.33</v>
      </c>
      <c r="L136" s="3">
        <f t="shared" si="10"/>
        <v>734.38</v>
      </c>
      <c r="M136" s="3">
        <f t="shared" si="11"/>
        <v>765.35500000000002</v>
      </c>
    </row>
    <row r="137" spans="2:13" x14ac:dyDescent="0.2">
      <c r="B137">
        <f t="shared" si="6"/>
        <v>2025</v>
      </c>
      <c r="C137" s="114">
        <v>45985</v>
      </c>
      <c r="D137" s="112">
        <v>768.13</v>
      </c>
      <c r="E137" s="112">
        <v>701.77</v>
      </c>
      <c r="F137" s="57">
        <f>_xlfn.XLOOKUP(B137,'Historical Metal Prices'!$L$4:$Z$4,'Historical Metal Prices'!$L$10:$Z$10)</f>
        <v>0</v>
      </c>
      <c r="G137" s="114" t="str" cm="1">
        <f t="array" ref="G137">IF(AND(IFERROR(MONTH(C137)&lt;&gt;MONTH(C136),TRUE),OR(MONTH(C137)={1,4,7,10})),TEXT(C137,"[$-en-US]mmm")&amp;" '"&amp;RIGHT(YEAR(C137),2),"")</f>
        <v/>
      </c>
      <c r="H137" s="118">
        <v>700</v>
      </c>
      <c r="I137" s="118">
        <f t="shared" si="7"/>
        <v>767.06500000000005</v>
      </c>
      <c r="J137" s="118">
        <f t="shared" si="8"/>
        <v>893.79717924039642</v>
      </c>
      <c r="K137" s="3">
        <f t="shared" si="9"/>
        <v>768.13</v>
      </c>
      <c r="L137" s="3">
        <f t="shared" si="10"/>
        <v>701.77</v>
      </c>
      <c r="M137" s="3">
        <f t="shared" si="11"/>
        <v>734.95</v>
      </c>
    </row>
    <row r="138" spans="2:13" x14ac:dyDescent="0.2">
      <c r="B138">
        <f t="shared" si="6"/>
        <v>2025</v>
      </c>
      <c r="C138" s="114">
        <v>45992</v>
      </c>
      <c r="D138" s="112">
        <v>739.93</v>
      </c>
      <c r="E138" s="112">
        <v>671.08</v>
      </c>
      <c r="F138" s="57">
        <f>_xlfn.XLOOKUP(B138,'Historical Metal Prices'!$L$4:$Z$4,'Historical Metal Prices'!$L$10:$Z$10)</f>
        <v>0</v>
      </c>
      <c r="G138" s="114" t="str" cm="1">
        <f t="array" ref="G138">IF(AND(IFERROR(MONTH(C138)&lt;&gt;MONTH(C137),TRUE),OR(MONTH(C138)={1,4,7,10})),TEXT(C138,"[$-en-US]mmm")&amp;" '"&amp;RIGHT(YEAR(C138),2),"")</f>
        <v/>
      </c>
      <c r="H138" s="118">
        <v>700</v>
      </c>
      <c r="I138" s="118">
        <f t="shared" si="7"/>
        <v>767.06500000000005</v>
      </c>
      <c r="J138" s="118">
        <f t="shared" si="8"/>
        <v>893.79717924039642</v>
      </c>
      <c r="K138" s="3">
        <f t="shared" si="9"/>
        <v>739.93</v>
      </c>
      <c r="L138" s="3">
        <f t="shared" si="10"/>
        <v>671.08</v>
      </c>
      <c r="M138" s="3">
        <f t="shared" si="11"/>
        <v>705.505</v>
      </c>
    </row>
    <row r="139" spans="2:13" x14ac:dyDescent="0.2">
      <c r="B139">
        <f t="shared" si="6"/>
        <v>2025</v>
      </c>
      <c r="C139" s="114">
        <v>45999</v>
      </c>
      <c r="D139" s="112">
        <v>710.02</v>
      </c>
      <c r="E139" s="112">
        <v>651.89</v>
      </c>
      <c r="F139" s="57">
        <f>_xlfn.XLOOKUP(B139,'Historical Metal Prices'!$L$4:$Z$4,'Historical Metal Prices'!$L$10:$Z$10)</f>
        <v>0</v>
      </c>
      <c r="G139" s="114" t="str" cm="1">
        <f t="array" ref="G139">IF(AND(IFERROR(MONTH(C139)&lt;&gt;MONTH(C138),TRUE),OR(MONTH(C139)={1,4,7,10})),TEXT(C139,"[$-en-US]mmm")&amp;" '"&amp;RIGHT(YEAR(C139),2),"")</f>
        <v/>
      </c>
      <c r="H139" s="118">
        <v>700</v>
      </c>
      <c r="I139" s="118">
        <f t="shared" si="7"/>
        <v>767.06500000000005</v>
      </c>
      <c r="J139" s="118">
        <f t="shared" si="8"/>
        <v>893.79717924039642</v>
      </c>
      <c r="K139" s="3">
        <f t="shared" si="9"/>
        <v>710.02</v>
      </c>
      <c r="L139" s="3">
        <f t="shared" si="10"/>
        <v>651.89</v>
      </c>
      <c r="M139" s="3">
        <f t="shared" si="11"/>
        <v>680.95499999999993</v>
      </c>
    </row>
    <row r="140" spans="2:13" x14ac:dyDescent="0.2">
      <c r="B140">
        <f t="shared" ref="B140:B167" si="12">YEAR(C140)</f>
        <v>2025</v>
      </c>
      <c r="C140" s="114">
        <v>46006</v>
      </c>
      <c r="D140" s="112">
        <v>680.12</v>
      </c>
      <c r="E140" s="112">
        <v>631.75</v>
      </c>
      <c r="F140" s="57">
        <f>_xlfn.XLOOKUP(B140,'Historical Metal Prices'!$L$4:$Z$4,'Historical Metal Prices'!$L$10:$Z$10)</f>
        <v>0</v>
      </c>
      <c r="G140" s="114" t="str" cm="1">
        <f t="array" ref="G140">IF(AND(IFERROR(MONTH(C140)&lt;&gt;MONTH(C139),TRUE),OR(MONTH(C140)={1,4,7,10})),TEXT(C140,"[$-en-US]mmm")&amp;" '"&amp;RIGHT(YEAR(C140),2),"")</f>
        <v/>
      </c>
      <c r="H140" s="118">
        <v>700</v>
      </c>
      <c r="I140" s="118">
        <f t="shared" ref="I140:I167" si="13">$N$7</f>
        <v>767.06500000000005</v>
      </c>
      <c r="J140" s="118">
        <f t="shared" ref="J140:J167" si="14">$N$9</f>
        <v>893.79717924039642</v>
      </c>
      <c r="K140" s="3">
        <f t="shared" ref="K140:K167" si="15">D140*(1+F140)</f>
        <v>680.12</v>
      </c>
      <c r="L140" s="3">
        <f t="shared" ref="L140:L167" si="16">E140*(1+F140)</f>
        <v>631.75</v>
      </c>
      <c r="M140" s="3">
        <f t="shared" ref="M140:M167" si="17">AVERAGE(K140:L140)</f>
        <v>655.93499999999995</v>
      </c>
    </row>
    <row r="141" spans="2:13" x14ac:dyDescent="0.2">
      <c r="B141">
        <f t="shared" si="12"/>
        <v>2025</v>
      </c>
      <c r="C141" s="114">
        <v>46013</v>
      </c>
      <c r="D141" s="112">
        <v>673.28</v>
      </c>
      <c r="E141" s="112">
        <v>615.45000000000005</v>
      </c>
      <c r="F141" s="57">
        <f>_xlfn.XLOOKUP(B141,'Historical Metal Prices'!$L$4:$Z$4,'Historical Metal Prices'!$L$10:$Z$10)</f>
        <v>0</v>
      </c>
      <c r="G141" s="114" t="str" cm="1">
        <f t="array" ref="G141">IF(AND(IFERROR(MONTH(C141)&lt;&gt;MONTH(C140),TRUE),OR(MONTH(C141)={1,4,7,10})),TEXT(C141,"[$-en-US]mmm")&amp;" '"&amp;RIGHT(YEAR(C141),2),"")</f>
        <v/>
      </c>
      <c r="H141" s="118">
        <v>700</v>
      </c>
      <c r="I141" s="118">
        <f t="shared" si="13"/>
        <v>767.06500000000005</v>
      </c>
      <c r="J141" s="118">
        <f t="shared" si="14"/>
        <v>893.79717924039642</v>
      </c>
      <c r="K141" s="3">
        <f t="shared" si="15"/>
        <v>673.28</v>
      </c>
      <c r="L141" s="3">
        <f t="shared" si="16"/>
        <v>615.45000000000005</v>
      </c>
      <c r="M141" s="3">
        <f t="shared" si="17"/>
        <v>644.36500000000001</v>
      </c>
    </row>
    <row r="142" spans="2:13" x14ac:dyDescent="0.2">
      <c r="B142">
        <f t="shared" si="12"/>
        <v>2025</v>
      </c>
      <c r="C142" s="114">
        <v>46020</v>
      </c>
      <c r="D142" s="112">
        <v>678.41</v>
      </c>
      <c r="E142" s="112">
        <v>609.69000000000005</v>
      </c>
      <c r="F142" s="57">
        <f>_xlfn.XLOOKUP(B142,'Historical Metal Prices'!$L$4:$Z$4,'Historical Metal Prices'!$L$10:$Z$10)</f>
        <v>0</v>
      </c>
      <c r="G142" s="114" t="str" cm="1">
        <f t="array" ref="G142">IF(AND(IFERROR(MONTH(C142)&lt;&gt;MONTH(C141),TRUE),OR(MONTH(C142)={1,4,7,10})),TEXT(C142,"[$-en-US]mmm")&amp;" '"&amp;RIGHT(YEAR(C142),2),"")</f>
        <v/>
      </c>
      <c r="H142" s="118">
        <v>700</v>
      </c>
      <c r="I142" s="118">
        <f t="shared" si="13"/>
        <v>767.06500000000005</v>
      </c>
      <c r="J142" s="118">
        <f t="shared" si="14"/>
        <v>893.79717924039642</v>
      </c>
      <c r="K142" s="3">
        <f t="shared" si="15"/>
        <v>678.41</v>
      </c>
      <c r="L142" s="3">
        <f t="shared" si="16"/>
        <v>609.69000000000005</v>
      </c>
      <c r="M142" s="3">
        <f t="shared" si="17"/>
        <v>644.04999999999995</v>
      </c>
    </row>
    <row r="143" spans="2:13" x14ac:dyDescent="0.2">
      <c r="B143">
        <f t="shared" si="12"/>
        <v>2026</v>
      </c>
      <c r="C143" s="114">
        <v>46027</v>
      </c>
      <c r="D143" s="112">
        <v>680.12</v>
      </c>
      <c r="E143" s="112">
        <v>607.77</v>
      </c>
      <c r="F143" s="57">
        <f>_xlfn.XLOOKUP(B143,'Historical Metal Prices'!$L$4:$Z$4,'Historical Metal Prices'!$L$10:$Z$10)</f>
        <v>-2.6290165530671761E-2</v>
      </c>
      <c r="G143" s="114" t="str" cm="1">
        <f t="array" ref="G143">IF(AND(IFERROR(MONTH(C143)&lt;&gt;MONTH(C142),TRUE),OR(MONTH(C143)={1,4,7,10})),TEXT(C143,"[$-en-US]mmm")&amp;" '"&amp;RIGHT(YEAR(C143),2),"")</f>
        <v>Jan '26</v>
      </c>
      <c r="H143" s="118">
        <v>700</v>
      </c>
      <c r="I143" s="118">
        <f t="shared" si="13"/>
        <v>767.06500000000005</v>
      </c>
      <c r="J143" s="118">
        <f t="shared" si="14"/>
        <v>893.79717924039642</v>
      </c>
      <c r="K143" s="3">
        <f t="shared" si="15"/>
        <v>662.23953261927954</v>
      </c>
      <c r="L143" s="3">
        <f t="shared" si="16"/>
        <v>591.79162609542357</v>
      </c>
      <c r="M143" s="3">
        <f t="shared" si="17"/>
        <v>627.0155793573515</v>
      </c>
    </row>
    <row r="144" spans="2:13" x14ac:dyDescent="0.2">
      <c r="B144">
        <f t="shared" si="12"/>
        <v>2026</v>
      </c>
      <c r="C144" s="114">
        <v>46034</v>
      </c>
      <c r="D144" s="112">
        <v>685.24</v>
      </c>
      <c r="E144" s="112">
        <v>619.28</v>
      </c>
      <c r="F144" s="57">
        <f>_xlfn.XLOOKUP(B144,'Historical Metal Prices'!$L$4:$Z$4,'Historical Metal Prices'!$L$10:$Z$10)</f>
        <v>-2.6290165530671761E-2</v>
      </c>
      <c r="G144" s="114" t="str" cm="1">
        <f t="array" ref="G144">IF(AND(IFERROR(MONTH(C144)&lt;&gt;MONTH(C143),TRUE),OR(MONTH(C144)={1,4,7,10})),TEXT(C144,"[$-en-US]mmm")&amp;" '"&amp;RIGHT(YEAR(C144),2),"")</f>
        <v/>
      </c>
      <c r="H144" s="118">
        <v>700</v>
      </c>
      <c r="I144" s="118">
        <f t="shared" si="13"/>
        <v>767.06500000000005</v>
      </c>
      <c r="J144" s="118">
        <f t="shared" si="14"/>
        <v>893.79717924039642</v>
      </c>
      <c r="K144" s="3">
        <f t="shared" si="15"/>
        <v>667.22492697176244</v>
      </c>
      <c r="L144" s="3">
        <f t="shared" si="16"/>
        <v>602.9990262901656</v>
      </c>
      <c r="M144" s="3">
        <f t="shared" si="17"/>
        <v>635.11197663096402</v>
      </c>
    </row>
    <row r="145" spans="2:13" x14ac:dyDescent="0.2">
      <c r="B145">
        <f t="shared" si="12"/>
        <v>2026</v>
      </c>
      <c r="C145" s="114">
        <v>46041</v>
      </c>
      <c r="D145" s="112">
        <v>704.04</v>
      </c>
      <c r="E145" s="112">
        <v>634.63</v>
      </c>
      <c r="F145" s="57">
        <f>_xlfn.XLOOKUP(B145,'Historical Metal Prices'!$L$4:$Z$4,'Historical Metal Prices'!$L$10:$Z$10)</f>
        <v>-2.6290165530671761E-2</v>
      </c>
      <c r="G145" s="114" t="str" cm="1">
        <f t="array" ref="G145">IF(AND(IFERROR(MONTH(C145)&lt;&gt;MONTH(C144),TRUE),OR(MONTH(C145)={1,4,7,10})),TEXT(C145,"[$-en-US]mmm")&amp;" '"&amp;RIGHT(YEAR(C145),2),"")</f>
        <v/>
      </c>
      <c r="H145" s="118">
        <v>700</v>
      </c>
      <c r="I145" s="118">
        <f t="shared" si="13"/>
        <v>767.06500000000005</v>
      </c>
      <c r="J145" s="118">
        <f t="shared" si="14"/>
        <v>893.79717924039642</v>
      </c>
      <c r="K145" s="3">
        <f t="shared" si="15"/>
        <v>685.5306718597858</v>
      </c>
      <c r="L145" s="3">
        <f t="shared" si="16"/>
        <v>617.94547224926976</v>
      </c>
      <c r="M145" s="3">
        <f t="shared" si="17"/>
        <v>651.73807205452772</v>
      </c>
    </row>
    <row r="146" spans="2:13" x14ac:dyDescent="0.2">
      <c r="B146">
        <f t="shared" si="12"/>
        <v>2026</v>
      </c>
      <c r="C146" s="114">
        <v>46048</v>
      </c>
      <c r="D146" s="112">
        <v>733.1</v>
      </c>
      <c r="E146" s="112">
        <v>655.73</v>
      </c>
      <c r="F146" s="57">
        <f>_xlfn.XLOOKUP(B146,'Historical Metal Prices'!$L$4:$Z$4,'Historical Metal Prices'!$L$10:$Z$10)</f>
        <v>-2.6290165530671761E-2</v>
      </c>
      <c r="G146" s="114" t="str" cm="1">
        <f t="array" ref="G146">IF(AND(IFERROR(MONTH(C146)&lt;&gt;MONTH(C145),TRUE),OR(MONTH(C146)={1,4,7,10})),TEXT(C146,"[$-en-US]mmm")&amp;" '"&amp;RIGHT(YEAR(C146),2),"")</f>
        <v/>
      </c>
      <c r="H146" s="118">
        <v>700</v>
      </c>
      <c r="I146" s="118">
        <f t="shared" si="13"/>
        <v>767.06500000000005</v>
      </c>
      <c r="J146" s="118">
        <f t="shared" si="14"/>
        <v>893.79717924039642</v>
      </c>
      <c r="K146" s="3">
        <f t="shared" si="15"/>
        <v>713.82667964946461</v>
      </c>
      <c r="L146" s="3">
        <f t="shared" si="16"/>
        <v>638.49074975657265</v>
      </c>
      <c r="M146" s="3">
        <f t="shared" si="17"/>
        <v>676.15871470301863</v>
      </c>
    </row>
    <row r="147" spans="2:13" x14ac:dyDescent="0.2">
      <c r="B147">
        <f t="shared" si="12"/>
        <v>2026</v>
      </c>
      <c r="C147" s="114">
        <v>46055</v>
      </c>
      <c r="D147" s="112">
        <v>760.44</v>
      </c>
      <c r="E147" s="112">
        <v>671.08</v>
      </c>
      <c r="F147" s="57">
        <f>_xlfn.XLOOKUP(B147,'Historical Metal Prices'!$L$4:$Z$4,'Historical Metal Prices'!$L$10:$Z$10)</f>
        <v>-2.6290165530671761E-2</v>
      </c>
      <c r="G147" s="114" t="str" cm="1">
        <f t="array" ref="G147">IF(AND(IFERROR(MONTH(C147)&lt;&gt;MONTH(C146),TRUE),OR(MONTH(C147)={1,4,7,10})),TEXT(C147,"[$-en-US]mmm")&amp;" '"&amp;RIGHT(YEAR(C147),2),"")</f>
        <v/>
      </c>
      <c r="H147" s="118">
        <v>700</v>
      </c>
      <c r="I147" s="118">
        <f t="shared" si="13"/>
        <v>767.06500000000005</v>
      </c>
      <c r="J147" s="118">
        <f t="shared" si="14"/>
        <v>893.79717924039642</v>
      </c>
      <c r="K147" s="3">
        <f t="shared" si="15"/>
        <v>740.44790652385598</v>
      </c>
      <c r="L147" s="3">
        <f t="shared" si="16"/>
        <v>653.43719571567681</v>
      </c>
      <c r="M147" s="3">
        <f t="shared" si="17"/>
        <v>696.94255111976645</v>
      </c>
    </row>
    <row r="148" spans="2:13" x14ac:dyDescent="0.2">
      <c r="B148">
        <f t="shared" si="12"/>
        <v>2026</v>
      </c>
      <c r="C148" s="114">
        <v>46062</v>
      </c>
      <c r="D148" s="112">
        <v>774.11</v>
      </c>
      <c r="E148" s="112">
        <v>676.83</v>
      </c>
      <c r="F148" s="57">
        <f>_xlfn.XLOOKUP(B148,'Historical Metal Prices'!$L$4:$Z$4,'Historical Metal Prices'!$L$10:$Z$10)</f>
        <v>-2.6290165530671761E-2</v>
      </c>
      <c r="G148" s="114" t="str" cm="1">
        <f t="array" ref="G148">IF(AND(IFERROR(MONTH(C148)&lt;&gt;MONTH(C147),TRUE),OR(MONTH(C148)={1,4,7,10})),TEXT(C148,"[$-en-US]mmm")&amp;" '"&amp;RIGHT(YEAR(C148),2),"")</f>
        <v/>
      </c>
      <c r="H148" s="118">
        <v>700</v>
      </c>
      <c r="I148" s="118">
        <f t="shared" si="13"/>
        <v>767.06500000000005</v>
      </c>
      <c r="J148" s="118">
        <f t="shared" si="14"/>
        <v>893.79717924039642</v>
      </c>
      <c r="K148" s="3">
        <f t="shared" si="15"/>
        <v>753.75851996105166</v>
      </c>
      <c r="L148" s="3">
        <f t="shared" si="16"/>
        <v>659.03602726387544</v>
      </c>
      <c r="M148" s="3">
        <f t="shared" si="17"/>
        <v>706.39727361246355</v>
      </c>
    </row>
    <row r="149" spans="2:13" x14ac:dyDescent="0.2">
      <c r="B149">
        <f t="shared" si="12"/>
        <v>2026</v>
      </c>
      <c r="C149" s="114">
        <v>46069</v>
      </c>
      <c r="D149" s="112">
        <v>772.41</v>
      </c>
      <c r="E149" s="112">
        <v>686.42</v>
      </c>
      <c r="F149" s="57">
        <f>_xlfn.XLOOKUP(B149,'Historical Metal Prices'!$L$4:$Z$4,'Historical Metal Prices'!$L$10:$Z$10)</f>
        <v>-2.6290165530671761E-2</v>
      </c>
      <c r="G149" s="114" t="str" cm="1">
        <f t="array" ref="G149">IF(AND(IFERROR(MONTH(C149)&lt;&gt;MONTH(C148),TRUE),OR(MONTH(C149)={1,4,7,10})),TEXT(C149,"[$-en-US]mmm")&amp;" '"&amp;RIGHT(YEAR(C149),2),"")</f>
        <v/>
      </c>
      <c r="H149" s="118">
        <v>700</v>
      </c>
      <c r="I149" s="118">
        <f t="shared" si="13"/>
        <v>767.06500000000005</v>
      </c>
      <c r="J149" s="118">
        <f t="shared" si="14"/>
        <v>893.79717924039642</v>
      </c>
      <c r="K149" s="3">
        <f t="shared" si="15"/>
        <v>752.10321324245376</v>
      </c>
      <c r="L149" s="3">
        <f t="shared" si="16"/>
        <v>668.3739045764363</v>
      </c>
      <c r="M149" s="3">
        <f t="shared" si="17"/>
        <v>710.23855890944503</v>
      </c>
    </row>
    <row r="150" spans="2:13" x14ac:dyDescent="0.2">
      <c r="B150">
        <f t="shared" si="12"/>
        <v>2026</v>
      </c>
      <c r="C150" s="114">
        <v>46076</v>
      </c>
      <c r="D150" s="112">
        <v>820.26</v>
      </c>
      <c r="E150" s="112">
        <v>811.11</v>
      </c>
      <c r="F150" s="57">
        <f>_xlfn.XLOOKUP(B150,'Historical Metal Prices'!$L$4:$Z$4,'Historical Metal Prices'!$L$10:$Z$10)</f>
        <v>-2.6290165530671761E-2</v>
      </c>
      <c r="G150" s="114" t="str" cm="1">
        <f t="array" ref="G150">IF(AND(IFERROR(MONTH(C150)&lt;&gt;MONTH(C149),TRUE),OR(MONTH(C150)={1,4,7,10})),TEXT(C150,"[$-en-US]mmm")&amp;" '"&amp;RIGHT(YEAR(C150),2),"")</f>
        <v/>
      </c>
      <c r="H150" s="118">
        <v>700</v>
      </c>
      <c r="I150" s="118">
        <f t="shared" si="13"/>
        <v>767.06500000000005</v>
      </c>
      <c r="J150" s="118">
        <f t="shared" si="14"/>
        <v>893.79717924039642</v>
      </c>
      <c r="K150" s="3">
        <f t="shared" si="15"/>
        <v>798.69522882181116</v>
      </c>
      <c r="L150" s="3">
        <f t="shared" si="16"/>
        <v>789.78578383641684</v>
      </c>
      <c r="M150" s="3">
        <f t="shared" si="17"/>
        <v>794.24050632911394</v>
      </c>
    </row>
    <row r="151" spans="2:13" x14ac:dyDescent="0.2">
      <c r="B151">
        <f t="shared" si="12"/>
        <v>2026</v>
      </c>
      <c r="C151" s="114">
        <v>46083</v>
      </c>
      <c r="D151" s="112">
        <v>938.18</v>
      </c>
      <c r="E151" s="112">
        <v>1135.29</v>
      </c>
      <c r="F151" s="57">
        <f>_xlfn.XLOOKUP(B151,'Historical Metal Prices'!$L$4:$Z$4,'Historical Metal Prices'!$L$10:$Z$10)</f>
        <v>-2.6290165530671761E-2</v>
      </c>
      <c r="G151" s="114" t="str" cm="1">
        <f t="array" ref="G151">IF(AND(IFERROR(MONTH(C151)&lt;&gt;MONTH(C150),TRUE),OR(MONTH(C151)={1,4,7,10})),TEXT(C151,"[$-en-US]mmm")&amp;" '"&amp;RIGHT(YEAR(C151),2),"")</f>
        <v/>
      </c>
      <c r="H151" s="118">
        <v>700</v>
      </c>
      <c r="I151" s="118">
        <f t="shared" si="13"/>
        <v>767.06500000000005</v>
      </c>
      <c r="J151" s="118">
        <f t="shared" si="14"/>
        <v>893.79717924039642</v>
      </c>
      <c r="K151" s="3">
        <f t="shared" si="15"/>
        <v>913.5150925024343</v>
      </c>
      <c r="L151" s="3">
        <f t="shared" si="16"/>
        <v>1105.4430379746836</v>
      </c>
      <c r="M151" s="3">
        <f t="shared" si="17"/>
        <v>1009.479065238559</v>
      </c>
    </row>
    <row r="152" spans="2:13" x14ac:dyDescent="0.2">
      <c r="B152">
        <f t="shared" si="12"/>
        <v>2026</v>
      </c>
      <c r="C152" s="114">
        <v>46090</v>
      </c>
      <c r="D152" s="112">
        <v>1115.93</v>
      </c>
      <c r="E152" s="112">
        <v>1518.94</v>
      </c>
      <c r="F152" s="57">
        <f>_xlfn.XLOOKUP(B152,'Historical Metal Prices'!$L$4:$Z$4,'Historical Metal Prices'!$L$10:$Z$10)</f>
        <v>-2.6290165530671761E-2</v>
      </c>
      <c r="G152" s="114" t="str" cm="1">
        <f t="array" ref="G152">IF(AND(IFERROR(MONTH(C152)&lt;&gt;MONTH(C151),TRUE),OR(MONTH(C152)={1,4,7,10})),TEXT(C152,"[$-en-US]mmm")&amp;" '"&amp;RIGHT(YEAR(C152),2),"")</f>
        <v/>
      </c>
      <c r="H152" s="118">
        <v>700</v>
      </c>
      <c r="I152" s="118">
        <f t="shared" si="13"/>
        <v>767.06500000000005</v>
      </c>
      <c r="J152" s="118">
        <f t="shared" si="14"/>
        <v>893.79717924039642</v>
      </c>
      <c r="K152" s="3">
        <f t="shared" si="15"/>
        <v>1086.5920155793576</v>
      </c>
      <c r="L152" s="3">
        <f t="shared" si="16"/>
        <v>1479.0068159688415</v>
      </c>
      <c r="M152" s="3">
        <f t="shared" si="17"/>
        <v>1282.7994157740995</v>
      </c>
    </row>
    <row r="153" spans="2:13" x14ac:dyDescent="0.2">
      <c r="B153">
        <f t="shared" si="12"/>
        <v>2026</v>
      </c>
      <c r="C153" s="114">
        <v>46097</v>
      </c>
      <c r="D153" s="112">
        <v>1271.45</v>
      </c>
      <c r="E153" s="112">
        <v>1795.17</v>
      </c>
      <c r="F153" s="57">
        <f>_xlfn.XLOOKUP(B153,'Historical Metal Prices'!$L$4:$Z$4,'Historical Metal Prices'!$L$10:$Z$10)</f>
        <v>-2.6290165530671761E-2</v>
      </c>
      <c r="G153" s="114" t="str" cm="1">
        <f t="array" ref="G153">IF(AND(IFERROR(MONTH(C153)&lt;&gt;MONTH(C152),TRUE),OR(MONTH(C153)={1,4,7,10})),TEXT(C153,"[$-en-US]mmm")&amp;" '"&amp;RIGHT(YEAR(C153),2),"")</f>
        <v/>
      </c>
      <c r="H153" s="118">
        <v>700</v>
      </c>
      <c r="I153" s="118">
        <f t="shared" si="13"/>
        <v>767.06500000000005</v>
      </c>
      <c r="J153" s="118">
        <f t="shared" si="14"/>
        <v>893.79717924039642</v>
      </c>
      <c r="K153" s="3">
        <f t="shared" si="15"/>
        <v>1238.0233690360274</v>
      </c>
      <c r="L153" s="3">
        <f t="shared" si="16"/>
        <v>1747.9746835443041</v>
      </c>
      <c r="M153" s="3">
        <f t="shared" si="17"/>
        <v>1492.9990262901656</v>
      </c>
    </row>
    <row r="154" spans="2:13" x14ac:dyDescent="0.2">
      <c r="B154">
        <f t="shared" si="12"/>
        <v>2026</v>
      </c>
      <c r="C154" s="114">
        <v>46104</v>
      </c>
      <c r="D154" s="112">
        <v>1417.58</v>
      </c>
      <c r="E154" s="112">
        <v>1791.33</v>
      </c>
      <c r="F154" s="57">
        <f>_xlfn.XLOOKUP(B154,'Historical Metal Prices'!$L$4:$Z$4,'Historical Metal Prices'!$L$10:$Z$10)</f>
        <v>-2.6290165530671761E-2</v>
      </c>
      <c r="G154" s="114" t="str" cm="1">
        <f t="array" ref="G154">IF(AND(IFERROR(MONTH(C154)&lt;&gt;MONTH(C153),TRUE),OR(MONTH(C154)={1,4,7,10})),TEXT(C154,"[$-en-US]mmm")&amp;" '"&amp;RIGHT(YEAR(C154),2),"")</f>
        <v/>
      </c>
      <c r="H154" s="118">
        <v>700</v>
      </c>
      <c r="I154" s="118">
        <f t="shared" si="13"/>
        <v>767.06500000000005</v>
      </c>
      <c r="J154" s="118">
        <f t="shared" si="14"/>
        <v>893.79717924039642</v>
      </c>
      <c r="K154" s="3">
        <f t="shared" si="15"/>
        <v>1380.3115871470302</v>
      </c>
      <c r="L154" s="3">
        <f t="shared" si="16"/>
        <v>1744.2356377799417</v>
      </c>
      <c r="M154" s="3">
        <f t="shared" si="17"/>
        <v>1562.273612463486</v>
      </c>
    </row>
    <row r="155" spans="2:13" x14ac:dyDescent="0.2">
      <c r="B155">
        <f t="shared" si="12"/>
        <v>2026</v>
      </c>
      <c r="C155" s="114">
        <v>46111</v>
      </c>
      <c r="D155" s="112">
        <v>1556.87</v>
      </c>
      <c r="E155" s="112">
        <v>1818.19</v>
      </c>
      <c r="F155" s="57">
        <f>_xlfn.XLOOKUP(B155,'Historical Metal Prices'!$L$4:$Z$4,'Historical Metal Prices'!$L$10:$Z$10)</f>
        <v>-2.6290165530671761E-2</v>
      </c>
      <c r="G155" s="114" t="str" cm="1">
        <f t="array" ref="G155">IF(AND(IFERROR(MONTH(C155)&lt;&gt;MONTH(C154),TRUE),OR(MONTH(C155)={1,4,7,10})),TEXT(C155,"[$-en-US]mmm")&amp;" '"&amp;RIGHT(YEAR(C155),2),"")</f>
        <v/>
      </c>
      <c r="H155" s="118">
        <v>700</v>
      </c>
      <c r="I155" s="118">
        <f t="shared" si="13"/>
        <v>767.06500000000005</v>
      </c>
      <c r="J155" s="118">
        <f t="shared" si="14"/>
        <v>893.79717924039642</v>
      </c>
      <c r="K155" s="3">
        <f t="shared" si="15"/>
        <v>1515.939629990263</v>
      </c>
      <c r="L155" s="3">
        <f t="shared" si="16"/>
        <v>1770.3894839337879</v>
      </c>
      <c r="M155" s="3">
        <f t="shared" si="17"/>
        <v>1643.1645569620255</v>
      </c>
    </row>
    <row r="156" spans="2:13" x14ac:dyDescent="0.2">
      <c r="B156">
        <f t="shared" si="12"/>
        <v>2026</v>
      </c>
      <c r="C156" s="114">
        <v>46118</v>
      </c>
      <c r="D156" s="112">
        <v>1662.83</v>
      </c>
      <c r="E156" s="112">
        <v>1703.09</v>
      </c>
      <c r="F156" s="57">
        <f>_xlfn.XLOOKUP(B156,'Historical Metal Prices'!$L$4:$Z$4,'Historical Metal Prices'!$L$10:$Z$10)</f>
        <v>-2.6290165530671761E-2</v>
      </c>
      <c r="G156" s="114" t="str" cm="1">
        <f t="array" ref="G156">IF(AND(IFERROR(MONTH(C156)&lt;&gt;MONTH(C155),TRUE),OR(MONTH(C156)={1,4,7,10})),TEXT(C156,"[$-en-US]mmm")&amp;" '"&amp;RIGHT(YEAR(C156),2),"")</f>
        <v>Apr '26</v>
      </c>
      <c r="H156" s="118">
        <v>700</v>
      </c>
      <c r="I156" s="118">
        <f t="shared" si="13"/>
        <v>767.06500000000005</v>
      </c>
      <c r="J156" s="118">
        <f t="shared" si="14"/>
        <v>893.79717924039642</v>
      </c>
      <c r="K156" s="3">
        <f t="shared" si="15"/>
        <v>1619.1139240506329</v>
      </c>
      <c r="L156" s="3">
        <f t="shared" si="16"/>
        <v>1658.3154819863682</v>
      </c>
      <c r="M156" s="3">
        <f t="shared" si="17"/>
        <v>1638.7147030185006</v>
      </c>
    </row>
    <row r="157" spans="2:13" x14ac:dyDescent="0.2">
      <c r="B157">
        <f t="shared" si="12"/>
        <v>2026</v>
      </c>
      <c r="C157" s="114">
        <v>46125</v>
      </c>
      <c r="D157" s="112">
        <v>1591.05</v>
      </c>
      <c r="E157" s="112">
        <v>1515.1</v>
      </c>
      <c r="F157" s="57">
        <f>_xlfn.XLOOKUP(B157,'Historical Metal Prices'!$L$4:$Z$4,'Historical Metal Prices'!$L$10:$Z$10)</f>
        <v>-2.6290165530671761E-2</v>
      </c>
      <c r="G157" s="114" t="str" cm="1">
        <f t="array" ref="G157">IF(AND(IFERROR(MONTH(C157)&lt;&gt;MONTH(C156),TRUE),OR(MONTH(C157)={1,4,7,10})),TEXT(C157,"[$-en-US]mmm")&amp;" '"&amp;RIGHT(YEAR(C157),2),"")</f>
        <v/>
      </c>
      <c r="H157" s="118">
        <v>700</v>
      </c>
      <c r="I157" s="118">
        <f t="shared" si="13"/>
        <v>767.06500000000005</v>
      </c>
      <c r="J157" s="118">
        <f t="shared" si="14"/>
        <v>893.79717924039642</v>
      </c>
      <c r="K157" s="3">
        <f t="shared" si="15"/>
        <v>1549.2210321324246</v>
      </c>
      <c r="L157" s="3">
        <f t="shared" si="16"/>
        <v>1475.2677702044791</v>
      </c>
      <c r="M157" s="3">
        <f t="shared" si="17"/>
        <v>1512.244401168452</v>
      </c>
    </row>
    <row r="158" spans="2:13" x14ac:dyDescent="0.2">
      <c r="B158">
        <f t="shared" si="12"/>
        <v>2026</v>
      </c>
      <c r="C158" s="114">
        <v>46132</v>
      </c>
      <c r="D158" s="112">
        <v>1509.01</v>
      </c>
      <c r="E158" s="112">
        <v>1331.91</v>
      </c>
      <c r="F158" s="57">
        <f>_xlfn.XLOOKUP(B158,'Historical Metal Prices'!$L$4:$Z$4,'Historical Metal Prices'!$L$10:$Z$10)</f>
        <v>-2.6290165530671761E-2</v>
      </c>
      <c r="G158" s="114" t="str" cm="1">
        <f t="array" ref="G158">IF(AND(IFERROR(MONTH(C158)&lt;&gt;MONTH(C157),TRUE),OR(MONTH(C158)={1,4,7,10})),TEXT(C158,"[$-en-US]mmm")&amp;" '"&amp;RIGHT(YEAR(C158),2),"")</f>
        <v/>
      </c>
      <c r="H158" s="118">
        <v>700</v>
      </c>
      <c r="I158" s="118">
        <f t="shared" si="13"/>
        <v>767.06500000000005</v>
      </c>
      <c r="J158" s="118">
        <f t="shared" si="14"/>
        <v>893.79717924039642</v>
      </c>
      <c r="K158" s="3">
        <f t="shared" si="15"/>
        <v>1469.337877312561</v>
      </c>
      <c r="L158" s="3">
        <f t="shared" si="16"/>
        <v>1296.8938656280432</v>
      </c>
      <c r="M158" s="3">
        <f t="shared" si="17"/>
        <v>1383.115871470302</v>
      </c>
    </row>
    <row r="159" spans="2:13" x14ac:dyDescent="0.2">
      <c r="B159">
        <f t="shared" si="12"/>
        <v>2026</v>
      </c>
      <c r="C159" s="114">
        <v>46139</v>
      </c>
      <c r="D159" s="112">
        <v>1449.19</v>
      </c>
      <c r="E159" s="112">
        <v>1283</v>
      </c>
      <c r="F159" s="57">
        <f>_xlfn.XLOOKUP(B159,'Historical Metal Prices'!$L$4:$Z$4,'Historical Metal Prices'!$L$10:$Z$10)</f>
        <v>-2.6290165530671761E-2</v>
      </c>
      <c r="G159" s="114" t="str" cm="1">
        <f t="array" ref="G159">IF(AND(IFERROR(MONTH(C159)&lt;&gt;MONTH(C158),TRUE),OR(MONTH(C159)={1,4,7,10})),TEXT(C159,"[$-en-US]mmm")&amp;" '"&amp;RIGHT(YEAR(C159),2),"")</f>
        <v/>
      </c>
      <c r="H159" s="118">
        <v>700</v>
      </c>
      <c r="I159" s="118">
        <f t="shared" si="13"/>
        <v>767.06500000000005</v>
      </c>
      <c r="J159" s="118">
        <f t="shared" si="14"/>
        <v>893.79717924039642</v>
      </c>
      <c r="K159" s="3">
        <f t="shared" si="15"/>
        <v>1411.0905550146058</v>
      </c>
      <c r="L159" s="3">
        <f t="shared" si="16"/>
        <v>1249.2697176241481</v>
      </c>
      <c r="M159" s="3">
        <f t="shared" si="17"/>
        <v>1330.180136319377</v>
      </c>
    </row>
    <row r="160" spans="2:13" x14ac:dyDescent="0.2">
      <c r="B160">
        <f t="shared" si="12"/>
        <v>2026</v>
      </c>
      <c r="C160" s="114">
        <v>46146</v>
      </c>
      <c r="D160" s="112">
        <v>1432.1</v>
      </c>
      <c r="E160" s="112">
        <v>1238.8800000000001</v>
      </c>
      <c r="F160" s="57">
        <f>_xlfn.XLOOKUP(B160,'Historical Metal Prices'!$L$4:$Z$4,'Historical Metal Prices'!$L$10:$Z$10)</f>
        <v>-2.6290165530671761E-2</v>
      </c>
      <c r="G160" s="114" t="str" cm="1">
        <f t="array" ref="G160">IF(AND(IFERROR(MONTH(C160)&lt;&gt;MONTH(C159),TRUE),OR(MONTH(C160)={1,4,7,10})),TEXT(C160,"[$-en-US]mmm")&amp;" '"&amp;RIGHT(YEAR(C160),2),"")</f>
        <v/>
      </c>
      <c r="H160" s="118">
        <v>700</v>
      </c>
      <c r="I160" s="118">
        <f t="shared" si="13"/>
        <v>767.06500000000005</v>
      </c>
      <c r="J160" s="118">
        <f t="shared" si="14"/>
        <v>893.79717924039642</v>
      </c>
      <c r="K160" s="3">
        <f t="shared" si="15"/>
        <v>1394.4498539435249</v>
      </c>
      <c r="L160" s="3">
        <f t="shared" si="16"/>
        <v>1206.3096397273614</v>
      </c>
      <c r="M160" s="3">
        <f t="shared" si="17"/>
        <v>1300.3797468354433</v>
      </c>
    </row>
    <row r="161" spans="2:13" x14ac:dyDescent="0.2">
      <c r="B161">
        <f t="shared" si="12"/>
        <v>2026</v>
      </c>
      <c r="C161" s="114">
        <v>46153</v>
      </c>
      <c r="D161" s="112">
        <v>1438.94</v>
      </c>
      <c r="E161" s="112">
        <v>1217.78</v>
      </c>
      <c r="F161" s="57">
        <f>_xlfn.XLOOKUP(B161,'Historical Metal Prices'!$L$4:$Z$4,'Historical Metal Prices'!$L$10:$Z$10)</f>
        <v>-2.6290165530671761E-2</v>
      </c>
      <c r="G161" s="114" t="str" cm="1">
        <f t="array" ref="G161">IF(AND(IFERROR(MONTH(C161)&lt;&gt;MONTH(C160),TRUE),OR(MONTH(C161)={1,4,7,10})),TEXT(C161,"[$-en-US]mmm")&amp;" '"&amp;RIGHT(YEAR(C161),2),"")</f>
        <v/>
      </c>
      <c r="H161" s="118">
        <v>700</v>
      </c>
      <c r="I161" s="118">
        <f t="shared" si="13"/>
        <v>767.06500000000005</v>
      </c>
      <c r="J161" s="118">
        <f t="shared" si="14"/>
        <v>893.79717924039642</v>
      </c>
      <c r="K161" s="3">
        <f t="shared" si="15"/>
        <v>1401.1100292112953</v>
      </c>
      <c r="L161" s="3">
        <f t="shared" si="16"/>
        <v>1185.7643622200585</v>
      </c>
      <c r="M161" s="3">
        <f t="shared" si="17"/>
        <v>1293.4371957156768</v>
      </c>
    </row>
    <row r="162" spans="2:13" x14ac:dyDescent="0.2">
      <c r="B162">
        <f t="shared" si="12"/>
        <v>2026</v>
      </c>
      <c r="C162" s="114">
        <v>46160</v>
      </c>
      <c r="D162" s="112">
        <v>1398.78</v>
      </c>
      <c r="E162" s="112">
        <v>1198.5899999999999</v>
      </c>
      <c r="F162" s="57">
        <f>_xlfn.XLOOKUP(B162,'Historical Metal Prices'!$L$4:$Z$4,'Historical Metal Prices'!$L$10:$Z$10)</f>
        <v>-2.6290165530671761E-2</v>
      </c>
      <c r="G162" s="114" t="str" cm="1">
        <f t="array" ref="G162">IF(AND(IFERROR(MONTH(C162)&lt;&gt;MONTH(C161),TRUE),OR(MONTH(C162)={1,4,7,10})),TEXT(C162,"[$-en-US]mmm")&amp;" '"&amp;RIGHT(YEAR(C162),2),"")</f>
        <v/>
      </c>
      <c r="H162" s="118">
        <v>700</v>
      </c>
      <c r="I162" s="118">
        <f t="shared" si="13"/>
        <v>767.06500000000005</v>
      </c>
      <c r="J162" s="118">
        <f t="shared" si="14"/>
        <v>893.79717924039642</v>
      </c>
      <c r="K162" s="3">
        <f t="shared" si="15"/>
        <v>1362.0058422590068</v>
      </c>
      <c r="L162" s="3">
        <f t="shared" si="16"/>
        <v>1167.0788704965921</v>
      </c>
      <c r="M162" s="3">
        <f t="shared" si="17"/>
        <v>1264.5423563777995</v>
      </c>
    </row>
    <row r="163" spans="2:13" x14ac:dyDescent="0.2">
      <c r="B163">
        <f t="shared" si="12"/>
        <v>2026</v>
      </c>
      <c r="C163" s="114">
        <v>46167</v>
      </c>
      <c r="D163" s="112">
        <v>1344.94</v>
      </c>
      <c r="E163" s="112">
        <v>1142.01</v>
      </c>
      <c r="F163" s="57">
        <f>_xlfn.XLOOKUP(B163,'Historical Metal Prices'!$L$4:$Z$4,'Historical Metal Prices'!$L$10:$Z$10)</f>
        <v>-2.6290165530671761E-2</v>
      </c>
      <c r="G163" s="114" t="str" cm="1">
        <f t="array" ref="G163">IF(AND(IFERROR(MONTH(C163)&lt;&gt;MONTH(C162),TRUE),OR(MONTH(C163)={1,4,7,10})),TEXT(C163,"[$-en-US]mmm")&amp;" '"&amp;RIGHT(YEAR(C163),2),"")</f>
        <v/>
      </c>
      <c r="H163" s="118">
        <v>700</v>
      </c>
      <c r="I163" s="118">
        <f t="shared" si="13"/>
        <v>767.06500000000005</v>
      </c>
      <c r="J163" s="118">
        <f t="shared" si="14"/>
        <v>893.79717924039642</v>
      </c>
      <c r="K163" s="3">
        <f t="shared" si="15"/>
        <v>1309.5813047711783</v>
      </c>
      <c r="L163" s="3">
        <f t="shared" si="16"/>
        <v>1111.9863680623175</v>
      </c>
      <c r="M163" s="3">
        <f t="shared" si="17"/>
        <v>1210.7838364167478</v>
      </c>
    </row>
    <row r="164" spans="2:13" x14ac:dyDescent="0.2">
      <c r="B164">
        <f t="shared" si="12"/>
        <v>2026</v>
      </c>
      <c r="C164" s="114">
        <v>46174</v>
      </c>
      <c r="D164" s="112">
        <v>1303.07</v>
      </c>
      <c r="E164" s="112">
        <v>1125.7</v>
      </c>
      <c r="F164" s="57">
        <f>_xlfn.XLOOKUP(B164,'Historical Metal Prices'!$L$4:$Z$4,'Historical Metal Prices'!$L$10:$Z$10)</f>
        <v>-2.6290165530671761E-2</v>
      </c>
      <c r="G164" s="114" t="str" cm="1">
        <f t="array" ref="G164">IF(AND(IFERROR(MONTH(C164)&lt;&gt;MONTH(C163),TRUE),OR(MONTH(C164)={1,4,7,10})),TEXT(C164,"[$-en-US]mmm")&amp;" '"&amp;RIGHT(YEAR(C164),2),"")</f>
        <v/>
      </c>
      <c r="H164" s="118">
        <v>700</v>
      </c>
      <c r="I164" s="118">
        <f t="shared" si="13"/>
        <v>767.06500000000005</v>
      </c>
      <c r="J164" s="118">
        <f t="shared" si="14"/>
        <v>893.79717924039642</v>
      </c>
      <c r="K164" s="3">
        <f t="shared" si="15"/>
        <v>1268.8120740019474</v>
      </c>
      <c r="L164" s="3">
        <f t="shared" si="16"/>
        <v>1096.1051606621229</v>
      </c>
      <c r="M164" s="3">
        <f t="shared" si="17"/>
        <v>1182.4586173320351</v>
      </c>
    </row>
    <row r="165" spans="2:13" x14ac:dyDescent="0.2">
      <c r="B165">
        <f t="shared" si="12"/>
        <v>2026</v>
      </c>
      <c r="C165" s="114">
        <v>46181</v>
      </c>
      <c r="D165" s="112">
        <v>1233.8499999999999</v>
      </c>
      <c r="E165" s="112">
        <v>1083.5</v>
      </c>
      <c r="F165" s="57">
        <f>_xlfn.XLOOKUP(B165,'Historical Metal Prices'!$L$4:$Z$4,'Historical Metal Prices'!$L$10:$Z$10)</f>
        <v>-2.6290165530671761E-2</v>
      </c>
      <c r="G165" s="114" t="str" cm="1">
        <f t="array" ref="G165">IF(AND(IFERROR(MONTH(C165)&lt;&gt;MONTH(C164),TRUE),OR(MONTH(C165)={1,4,7,10})),TEXT(C165,"[$-en-US]mmm")&amp;" '"&amp;RIGHT(YEAR(C165),2),"")</f>
        <v/>
      </c>
      <c r="H165" s="118">
        <v>700</v>
      </c>
      <c r="I165" s="118">
        <f t="shared" si="13"/>
        <v>767.06500000000005</v>
      </c>
      <c r="J165" s="118">
        <f t="shared" si="14"/>
        <v>893.79717924039642</v>
      </c>
      <c r="K165" s="3">
        <f t="shared" si="15"/>
        <v>1201.4118792599807</v>
      </c>
      <c r="L165" s="3">
        <f t="shared" si="16"/>
        <v>1055.0146056475171</v>
      </c>
      <c r="M165" s="3">
        <f t="shared" si="17"/>
        <v>1128.213242453749</v>
      </c>
    </row>
    <row r="166" spans="2:13" x14ac:dyDescent="0.2">
      <c r="B166">
        <f t="shared" si="12"/>
        <v>2026</v>
      </c>
      <c r="C166" s="114">
        <v>46188</v>
      </c>
      <c r="D166" s="112">
        <v>1134.73</v>
      </c>
      <c r="E166" s="112">
        <v>989.5</v>
      </c>
      <c r="F166" s="57">
        <f>_xlfn.XLOOKUP(B166,'Historical Metal Prices'!$L$4:$Z$4,'Historical Metal Prices'!$L$10:$Z$10)</f>
        <v>-2.6290165530671761E-2</v>
      </c>
      <c r="G166" s="114" t="str" cm="1">
        <f t="array" ref="G166">IF(AND(IFERROR(MONTH(C166)&lt;&gt;MONTH(C165),TRUE),OR(MONTH(C166)={1,4,7,10})),TEXT(C166,"[$-en-US]mmm")&amp;" '"&amp;RIGHT(YEAR(C166),2),"")</f>
        <v/>
      </c>
      <c r="H166" s="118">
        <v>700</v>
      </c>
      <c r="I166" s="118">
        <f t="shared" si="13"/>
        <v>767.06500000000005</v>
      </c>
      <c r="J166" s="118">
        <f t="shared" si="14"/>
        <v>893.79717924039642</v>
      </c>
      <c r="K166" s="3">
        <f t="shared" si="15"/>
        <v>1104.8977604673807</v>
      </c>
      <c r="L166" s="3">
        <f t="shared" si="16"/>
        <v>963.48588120740033</v>
      </c>
      <c r="M166" s="3">
        <f t="shared" si="17"/>
        <v>1034.1918208373904</v>
      </c>
    </row>
    <row r="167" spans="2:13" x14ac:dyDescent="0.2">
      <c r="B167">
        <f t="shared" si="12"/>
        <v>2026</v>
      </c>
      <c r="C167" s="114">
        <v>46195</v>
      </c>
      <c r="D167" s="112">
        <v>1040.73</v>
      </c>
      <c r="E167" s="112">
        <v>920.45</v>
      </c>
      <c r="F167" s="57">
        <f>_xlfn.XLOOKUP(B167,'Historical Metal Prices'!$L$4:$Z$4,'Historical Metal Prices'!$L$10:$Z$10)</f>
        <v>-2.6290165530671761E-2</v>
      </c>
      <c r="G167" s="114" t="str" cm="1">
        <f t="array" ref="G167">IF(AND(IFERROR(MONTH(C167)&lt;&gt;MONTH(C166),TRUE),OR(MONTH(C167)={1,4,7,10})),TEXT(C167,"[$-en-US]mmm")&amp;" '"&amp;RIGHT(YEAR(C167),2),"")</f>
        <v/>
      </c>
      <c r="H167" s="118">
        <v>700</v>
      </c>
      <c r="I167" s="118">
        <f t="shared" si="13"/>
        <v>767.06500000000005</v>
      </c>
      <c r="J167" s="118">
        <f t="shared" si="14"/>
        <v>893.79717924039642</v>
      </c>
      <c r="K167" s="3">
        <f t="shared" si="15"/>
        <v>1013.369036027264</v>
      </c>
      <c r="L167" s="3">
        <f t="shared" si="16"/>
        <v>896.25121713729322</v>
      </c>
      <c r="M167" s="3">
        <f t="shared" si="17"/>
        <v>954.8101265822786</v>
      </c>
    </row>
  </sheetData>
  <hyperlinks>
    <hyperlink ref="E1" r:id="rId1" location="MGO" xr:uid="{3E3070AF-5403-4E1F-A3B7-6D87706FA09C}"/>
    <hyperlink ref="D1" r:id="rId2" location="MGO" xr:uid="{A8E0BC86-B2B1-4BF1-BB79-5383F73A098E}"/>
  </hyperlinks>
  <pageMargins left="0.7" right="0.7" top="0.75" bottom="0.75" header="0.3" footer="0.3"/>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FFAFA-8F84-4185-A5D7-26156BAF7BCF}">
  <sheetPr>
    <tabColor theme="2" tint="-0.499984740745262"/>
  </sheetPr>
  <dimension ref="A1"/>
  <sheetViews>
    <sheetView topLeftCell="A1048576" zoomScaleNormal="100" workbookViewId="0"/>
  </sheetViews>
  <sheetFormatPr baseColWidth="10" defaultColWidth="8.83203125" defaultRowHeight="21.75" customHeight="1" zeroHeight="1" x14ac:dyDescent="0.2"/>
  <sheetData>
    <row r="1" ht="15" hidden="1" x14ac:dyDescent="0.2"/>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20AFB-5474-4D20-904C-29A8757B01F4}">
  <dimension ref="A2:AI57"/>
  <sheetViews>
    <sheetView topLeftCell="C23" zoomScale="80" zoomScaleNormal="80" workbookViewId="0"/>
  </sheetViews>
  <sheetFormatPr baseColWidth="10" defaultColWidth="8.6640625" defaultRowHeight="15" x14ac:dyDescent="0.2"/>
  <cols>
    <col min="1" max="1" width="2.1640625" customWidth="1"/>
    <col min="2" max="2" width="16.1640625" customWidth="1"/>
    <col min="3" max="3" width="26.33203125" bestFit="1" customWidth="1"/>
    <col min="4" max="4" width="26.33203125" style="4" customWidth="1"/>
    <col min="5" max="5" width="26.33203125" customWidth="1"/>
    <col min="6" max="6" width="25.83203125" bestFit="1" customWidth="1"/>
    <col min="7" max="7" width="15.1640625" bestFit="1" customWidth="1"/>
    <col min="8" max="8" width="21.6640625" bestFit="1" customWidth="1"/>
    <col min="9" max="9" width="26.5" bestFit="1" customWidth="1"/>
    <col min="10" max="18" width="8.6640625" customWidth="1"/>
  </cols>
  <sheetData>
    <row r="2" spans="1:11" ht="24" x14ac:dyDescent="0.2">
      <c r="A2" s="5" t="s">
        <v>297</v>
      </c>
    </row>
    <row r="3" spans="1:11" ht="20" customHeight="1" x14ac:dyDescent="0.2">
      <c r="A3" s="5"/>
    </row>
    <row r="4" spans="1:11" s="1" customFormat="1" x14ac:dyDescent="0.2">
      <c r="B4" s="2"/>
      <c r="C4" s="50"/>
      <c r="D4" s="49" t="s">
        <v>292</v>
      </c>
      <c r="E4" s="2" t="s">
        <v>290</v>
      </c>
      <c r="F4" s="2" t="s">
        <v>1271</v>
      </c>
      <c r="G4" s="2" t="s">
        <v>288</v>
      </c>
      <c r="H4" s="2" t="s">
        <v>1358</v>
      </c>
      <c r="I4" s="2" t="s">
        <v>1360</v>
      </c>
      <c r="J4" s="2"/>
      <c r="K4" s="2"/>
    </row>
    <row r="5" spans="1:11" x14ac:dyDescent="0.2">
      <c r="D5" s="48"/>
    </row>
    <row r="6" spans="1:11" x14ac:dyDescent="0.2">
      <c r="B6" s="128" t="s">
        <v>291</v>
      </c>
      <c r="C6" s="1" t="s">
        <v>289</v>
      </c>
      <c r="D6" s="48" t="s">
        <v>85</v>
      </c>
      <c r="E6" s="38">
        <f>'Results Comparison'!H6</f>
        <v>72957.8</v>
      </c>
      <c r="F6" s="38">
        <f>'Results Comparison'!I6</f>
        <v>69795.704284681153</v>
      </c>
      <c r="G6" s="38">
        <f>'Results Comparison'!J6</f>
        <v>69795.704284681153</v>
      </c>
      <c r="H6" s="38">
        <f>'Results Comparison'!K6</f>
        <v>54311.1672102214</v>
      </c>
      <c r="I6" s="38">
        <f>'Results Comparison'!L6</f>
        <v>42130.396194113979</v>
      </c>
      <c r="J6" s="38"/>
      <c r="K6" s="38"/>
    </row>
    <row r="7" spans="1:11" x14ac:dyDescent="0.2">
      <c r="B7" s="128"/>
      <c r="C7" s="1" t="s">
        <v>119</v>
      </c>
      <c r="D7" s="48" t="s">
        <v>85</v>
      </c>
      <c r="E7" s="38">
        <f>'Results Comparison'!H7</f>
        <v>-6582.8</v>
      </c>
      <c r="F7" s="38">
        <f>'Results Comparison'!I7</f>
        <v>-6582.6</v>
      </c>
      <c r="G7" s="38">
        <f>'Results Comparison'!J7</f>
        <v>-6582.6</v>
      </c>
      <c r="H7" s="38">
        <f>'Results Comparison'!K7</f>
        <v>-7097.485999999999</v>
      </c>
      <c r="I7" s="38">
        <f>'Results Comparison'!L7</f>
        <v>-7869.473</v>
      </c>
      <c r="J7" s="38"/>
      <c r="K7" s="38"/>
    </row>
    <row r="8" spans="1:11" x14ac:dyDescent="0.2">
      <c r="B8" s="128"/>
      <c r="C8" s="1" t="s">
        <v>121</v>
      </c>
      <c r="D8" s="48" t="s">
        <v>85</v>
      </c>
      <c r="E8" s="38">
        <f>'Results Comparison'!H8</f>
        <v>-39977.800000000003</v>
      </c>
      <c r="F8" s="38">
        <f>'Results Comparison'!I8</f>
        <v>-39976.899999999994</v>
      </c>
      <c r="G8" s="38">
        <f>'Results Comparison'!J8</f>
        <v>-39976.899999999994</v>
      </c>
      <c r="H8" s="38">
        <f>'Results Comparison'!K8</f>
        <v>-39131.211430423435</v>
      </c>
      <c r="I8" s="38">
        <f>'Results Comparison'!L8</f>
        <v>-44411.670164182076</v>
      </c>
      <c r="J8" s="38"/>
      <c r="K8" s="38"/>
    </row>
    <row r="9" spans="1:11" x14ac:dyDescent="0.2">
      <c r="B9" s="128"/>
      <c r="C9" s="1" t="s">
        <v>178</v>
      </c>
      <c r="D9" s="48" t="s">
        <v>85</v>
      </c>
      <c r="E9" s="38">
        <f>'Results Comparison'!H9</f>
        <v>-659.1</v>
      </c>
      <c r="F9" s="38">
        <f>'Results Comparison'!I9</f>
        <v>-672.45347132930431</v>
      </c>
      <c r="G9" s="38">
        <f>'Results Comparison'!J9</f>
        <v>-672.45347132930431</v>
      </c>
      <c r="H9" s="38">
        <f>'Results Comparison'!K9</f>
        <v>-566.32842009432909</v>
      </c>
      <c r="I9" s="38">
        <f>'Results Comparison'!L9</f>
        <v>-2351.5609427279715</v>
      </c>
      <c r="J9" s="38"/>
      <c r="K9" s="38"/>
    </row>
    <row r="10" spans="1:11" x14ac:dyDescent="0.2">
      <c r="B10" s="128"/>
      <c r="C10" s="1" t="s">
        <v>226</v>
      </c>
      <c r="D10" s="48" t="s">
        <v>85</v>
      </c>
      <c r="E10" s="38">
        <f>'Results Comparison'!H10</f>
        <v>-5645.3</v>
      </c>
      <c r="F10" s="38">
        <f>'Results Comparison'!I10</f>
        <v>-4920.3304485314584</v>
      </c>
      <c r="G10" s="38">
        <f>'Results Comparison'!J10</f>
        <v>-4920.3304485314584</v>
      </c>
      <c r="H10" s="38">
        <f>'Results Comparison'!K10</f>
        <v>-1884.9584418316892</v>
      </c>
      <c r="I10" s="38">
        <f>'Results Comparison'!L10</f>
        <v>0</v>
      </c>
      <c r="J10" s="38"/>
      <c r="K10" s="38"/>
    </row>
    <row r="11" spans="1:11" x14ac:dyDescent="0.2">
      <c r="B11" s="128"/>
      <c r="C11" s="1" t="s">
        <v>238</v>
      </c>
      <c r="D11" s="48" t="s">
        <v>85</v>
      </c>
      <c r="E11" s="38">
        <f>'Results Comparison'!H11</f>
        <v>19922.099999999999</v>
      </c>
      <c r="F11" s="38">
        <f>'Results Comparison'!I11</f>
        <v>17472.520364820415</v>
      </c>
      <c r="G11" s="38">
        <f>'Results Comparison'!J11</f>
        <v>17643.420364820406</v>
      </c>
      <c r="H11" s="38">
        <f>'Results Comparison'!K11</f>
        <v>5631.1829178719399</v>
      </c>
      <c r="I11" s="38">
        <f>'Results Comparison'!L11</f>
        <v>-12502.307912796057</v>
      </c>
      <c r="J11" s="38"/>
      <c r="K11" s="38"/>
    </row>
    <row r="12" spans="1:11" x14ac:dyDescent="0.2">
      <c r="C12" s="1" t="s">
        <v>239</v>
      </c>
      <c r="D12" s="48" t="s">
        <v>85</v>
      </c>
      <c r="E12" s="38">
        <f>'Results Comparison'!H12</f>
        <v>5508</v>
      </c>
      <c r="F12" s="38">
        <f>'Results Comparison'!I12</f>
        <v>4967.8847937519986</v>
      </c>
      <c r="G12" s="38">
        <f>'Results Comparison'!J12</f>
        <v>5268.6112142387456</v>
      </c>
      <c r="H12" s="38">
        <f>'Results Comparison'!K12</f>
        <v>-984.69525468246593</v>
      </c>
      <c r="I12" s="38">
        <f>'Results Comparison'!L12</f>
        <v>-3528.0068360194368</v>
      </c>
      <c r="J12" s="38"/>
      <c r="K12" s="38"/>
    </row>
    <row r="13" spans="1:11" x14ac:dyDescent="0.2">
      <c r="C13" s="1" t="s">
        <v>240</v>
      </c>
      <c r="D13" s="48" t="s">
        <v>10</v>
      </c>
      <c r="E13" s="31">
        <f>'Results Comparison'!H13</f>
        <v>0.26800000000000002</v>
      </c>
      <c r="F13" s="31">
        <f>'Results Comparison'!I13</f>
        <v>0.27102590323382358</v>
      </c>
      <c r="G13" s="31">
        <f>'Results Comparison'!J13</f>
        <v>0.29641233382542431</v>
      </c>
      <c r="H13" s="31">
        <f>'Results Comparison'!K13</f>
        <v>8.9128365032203449E-2</v>
      </c>
      <c r="I13" s="31" t="e">
        <f>'Results Comparison'!L13</f>
        <v>#NUM!</v>
      </c>
      <c r="J13" s="31"/>
      <c r="K13" s="31"/>
    </row>
    <row r="15" spans="1:11" x14ac:dyDescent="0.2">
      <c r="B15" t="s">
        <v>1506</v>
      </c>
    </row>
    <row r="16" spans="1:11" x14ac:dyDescent="0.2">
      <c r="D16" s="2" t="s">
        <v>1538</v>
      </c>
      <c r="E16" s="2" t="s">
        <v>288</v>
      </c>
    </row>
    <row r="17" spans="2:6" x14ac:dyDescent="0.2">
      <c r="C17" s="1" t="s">
        <v>289</v>
      </c>
      <c r="D17" s="119">
        <f>E6</f>
        <v>72957.8</v>
      </c>
      <c r="E17" s="119">
        <f>G6</f>
        <v>69795.704284681153</v>
      </c>
    </row>
    <row r="18" spans="2:6" x14ac:dyDescent="0.2">
      <c r="C18" s="1" t="s">
        <v>119</v>
      </c>
      <c r="D18" s="119">
        <f t="shared" ref="D18:D21" si="0">E7</f>
        <v>-6582.8</v>
      </c>
      <c r="E18" s="119">
        <f t="shared" ref="E18:E21" si="1">G7</f>
        <v>-6582.6</v>
      </c>
    </row>
    <row r="19" spans="2:6" x14ac:dyDescent="0.2">
      <c r="C19" s="1" t="s">
        <v>121</v>
      </c>
      <c r="D19" s="119">
        <f t="shared" si="0"/>
        <v>-39977.800000000003</v>
      </c>
      <c r="E19" s="119">
        <f t="shared" si="1"/>
        <v>-39976.899999999994</v>
      </c>
    </row>
    <row r="20" spans="2:6" x14ac:dyDescent="0.2">
      <c r="C20" s="1" t="s">
        <v>178</v>
      </c>
      <c r="D20" s="119">
        <f t="shared" si="0"/>
        <v>-659.1</v>
      </c>
      <c r="E20" s="119">
        <f t="shared" si="1"/>
        <v>-672.45347132930431</v>
      </c>
    </row>
    <row r="21" spans="2:6" x14ac:dyDescent="0.2">
      <c r="C21" s="1" t="s">
        <v>226</v>
      </c>
      <c r="D21" s="119">
        <f t="shared" si="0"/>
        <v>-5645.3</v>
      </c>
      <c r="E21" s="119">
        <f t="shared" si="1"/>
        <v>-4920.3304485314584</v>
      </c>
    </row>
    <row r="22" spans="2:6" x14ac:dyDescent="0.2">
      <c r="C22" s="1"/>
    </row>
    <row r="23" spans="2:6" x14ac:dyDescent="0.2">
      <c r="B23" t="s">
        <v>1507</v>
      </c>
      <c r="C23" s="1"/>
    </row>
    <row r="24" spans="2:6" x14ac:dyDescent="0.2">
      <c r="C24" s="1"/>
      <c r="D24" s="2" t="s">
        <v>1538</v>
      </c>
      <c r="E24" s="2" t="s">
        <v>1358</v>
      </c>
      <c r="F24" s="2" t="s">
        <v>1360</v>
      </c>
    </row>
    <row r="25" spans="2:6" x14ac:dyDescent="0.2">
      <c r="C25" s="1" t="s">
        <v>289</v>
      </c>
      <c r="D25" s="119">
        <f>E6</f>
        <v>72957.8</v>
      </c>
      <c r="E25" s="119">
        <f>H6</f>
        <v>54311.1672102214</v>
      </c>
      <c r="F25" s="119">
        <f>I6</f>
        <v>42130.396194113979</v>
      </c>
    </row>
    <row r="26" spans="2:6" x14ac:dyDescent="0.2">
      <c r="C26" s="1" t="s">
        <v>119</v>
      </c>
      <c r="D26" s="119">
        <f t="shared" ref="D26:D30" si="2">E7</f>
        <v>-6582.8</v>
      </c>
      <c r="E26" s="119">
        <f t="shared" ref="E26:F26" si="3">H7</f>
        <v>-7097.485999999999</v>
      </c>
      <c r="F26" s="119">
        <f t="shared" si="3"/>
        <v>-7869.473</v>
      </c>
    </row>
    <row r="27" spans="2:6" x14ac:dyDescent="0.2">
      <c r="C27" s="1" t="s">
        <v>121</v>
      </c>
      <c r="D27" s="119">
        <f t="shared" si="2"/>
        <v>-39977.800000000003</v>
      </c>
      <c r="E27" s="119">
        <f t="shared" ref="E27:F27" si="4">H8</f>
        <v>-39131.211430423435</v>
      </c>
      <c r="F27" s="119">
        <f t="shared" si="4"/>
        <v>-44411.670164182076</v>
      </c>
    </row>
    <row r="28" spans="2:6" x14ac:dyDescent="0.2">
      <c r="C28" s="1" t="s">
        <v>178</v>
      </c>
      <c r="D28" s="119">
        <f t="shared" si="2"/>
        <v>-659.1</v>
      </c>
      <c r="E28" s="119">
        <f t="shared" ref="E28:F28" si="5">H9</f>
        <v>-566.32842009432909</v>
      </c>
      <c r="F28" s="119">
        <f t="shared" si="5"/>
        <v>-2351.5609427279715</v>
      </c>
    </row>
    <row r="29" spans="2:6" x14ac:dyDescent="0.2">
      <c r="C29" s="1" t="s">
        <v>226</v>
      </c>
      <c r="D29" s="119">
        <f t="shared" si="2"/>
        <v>-5645.3</v>
      </c>
      <c r="E29" s="119">
        <f t="shared" ref="E29:F29" si="6">H10</f>
        <v>-1884.9584418316892</v>
      </c>
      <c r="F29" s="119">
        <f t="shared" si="6"/>
        <v>0</v>
      </c>
    </row>
    <row r="30" spans="2:6" x14ac:dyDescent="0.2">
      <c r="C30" s="1" t="s">
        <v>1508</v>
      </c>
      <c r="D30" s="119">
        <f t="shared" si="2"/>
        <v>19922.099999999999</v>
      </c>
      <c r="E30" s="119">
        <f t="shared" ref="E30:F30" si="7">H11</f>
        <v>5631.1829178719399</v>
      </c>
      <c r="F30" s="119">
        <f t="shared" si="7"/>
        <v>-12502.307912796057</v>
      </c>
    </row>
    <row r="31" spans="2:6" x14ac:dyDescent="0.2">
      <c r="C31" s="1"/>
      <c r="D31" s="119"/>
      <c r="E31" s="119"/>
      <c r="F31" s="119"/>
    </row>
    <row r="32" spans="2:6" x14ac:dyDescent="0.2">
      <c r="C32" s="1"/>
      <c r="D32" s="119"/>
      <c r="E32" s="119"/>
      <c r="F32" s="119"/>
    </row>
    <row r="33" spans="3:35" x14ac:dyDescent="0.2">
      <c r="C33" s="1"/>
      <c r="D33" s="2" t="s">
        <v>264</v>
      </c>
      <c r="E33" s="2" t="s">
        <v>1358</v>
      </c>
      <c r="F33" s="2" t="s">
        <v>1360</v>
      </c>
    </row>
    <row r="34" spans="3:35" x14ac:dyDescent="0.2">
      <c r="C34" s="1" t="s">
        <v>239</v>
      </c>
      <c r="D34" s="119">
        <f>E12</f>
        <v>5508</v>
      </c>
      <c r="E34" s="119">
        <f t="shared" ref="E34" si="8">H12</f>
        <v>-984.69525468246593</v>
      </c>
      <c r="F34" s="119">
        <f t="shared" ref="F34" si="9">I12</f>
        <v>-3528.0068360194368</v>
      </c>
    </row>
    <row r="39" spans="3:35" x14ac:dyDescent="0.2">
      <c r="C39" s="8" t="s">
        <v>1509</v>
      </c>
      <c r="D39" s="9"/>
      <c r="E39">
        <v>2025</v>
      </c>
      <c r="F39">
        <v>2026</v>
      </c>
      <c r="G39">
        <v>2027</v>
      </c>
      <c r="H39">
        <v>2028</v>
      </c>
      <c r="I39">
        <v>2029</v>
      </c>
      <c r="J39">
        <v>2030</v>
      </c>
      <c r="K39">
        <v>2031</v>
      </c>
      <c r="L39">
        <v>2032</v>
      </c>
      <c r="M39">
        <v>2033</v>
      </c>
      <c r="N39">
        <v>2034</v>
      </c>
      <c r="O39">
        <v>2035</v>
      </c>
      <c r="P39">
        <v>2036</v>
      </c>
      <c r="Q39">
        <v>2037</v>
      </c>
      <c r="R39">
        <v>2038</v>
      </c>
      <c r="S39">
        <v>2039</v>
      </c>
      <c r="T39">
        <v>2040</v>
      </c>
      <c r="U39">
        <v>2041</v>
      </c>
      <c r="V39">
        <v>2042</v>
      </c>
      <c r="W39">
        <v>2043</v>
      </c>
      <c r="X39">
        <v>2044</v>
      </c>
      <c r="Y39">
        <v>2045</v>
      </c>
      <c r="Z39">
        <v>2046</v>
      </c>
      <c r="AA39">
        <v>2047</v>
      </c>
      <c r="AB39">
        <v>2048</v>
      </c>
      <c r="AC39">
        <v>2049</v>
      </c>
      <c r="AD39">
        <v>2050</v>
      </c>
      <c r="AE39">
        <v>2051</v>
      </c>
      <c r="AF39">
        <v>2052</v>
      </c>
      <c r="AG39">
        <v>2053</v>
      </c>
      <c r="AH39">
        <v>2054</v>
      </c>
      <c r="AI39">
        <v>2055</v>
      </c>
    </row>
    <row r="40" spans="3:35" x14ac:dyDescent="0.2">
      <c r="C40" s="8"/>
      <c r="D40" s="9" t="s">
        <v>293</v>
      </c>
      <c r="E40" s="118">
        <f>'FCF Comparison'!L11</f>
        <v>-176.3</v>
      </c>
      <c r="F40" s="118">
        <f>'FCF Comparison'!M11</f>
        <v>-207</v>
      </c>
      <c r="G40" s="118">
        <f>'FCF Comparison'!N11</f>
        <v>-191.9</v>
      </c>
      <c r="H40" s="118">
        <f>'FCF Comparison'!O11</f>
        <v>-325.5</v>
      </c>
      <c r="I40" s="118">
        <f>'FCF Comparison'!P11</f>
        <v>-262.2</v>
      </c>
      <c r="J40" s="118">
        <f>'FCF Comparison'!Q11</f>
        <v>-48.6</v>
      </c>
      <c r="K40" s="118">
        <f>'FCF Comparison'!R11</f>
        <v>361.3</v>
      </c>
      <c r="L40" s="118">
        <f>'FCF Comparison'!S11</f>
        <v>81.400000000000006</v>
      </c>
      <c r="M40" s="118">
        <f>'FCF Comparison'!T11</f>
        <v>409.5</v>
      </c>
      <c r="N40" s="118">
        <f>'FCF Comparison'!U11</f>
        <v>529.6</v>
      </c>
      <c r="O40" s="118">
        <f>'FCF Comparison'!V11</f>
        <v>561.29999999999995</v>
      </c>
      <c r="P40" s="118">
        <f>'FCF Comparison'!W11</f>
        <v>674.8</v>
      </c>
      <c r="Q40" s="118">
        <f>'FCF Comparison'!X11</f>
        <v>1073.5</v>
      </c>
      <c r="R40" s="118">
        <f>'FCF Comparison'!Y11</f>
        <v>1566.5</v>
      </c>
      <c r="S40" s="118">
        <f>'FCF Comparison'!Z11</f>
        <v>1580.3</v>
      </c>
      <c r="T40" s="118">
        <f>'FCF Comparison'!AA11</f>
        <v>1707.9</v>
      </c>
      <c r="U40" s="118">
        <f>'FCF Comparison'!AB11</f>
        <v>2290.5</v>
      </c>
      <c r="V40" s="118">
        <f>'FCF Comparison'!AC11</f>
        <v>2022.3</v>
      </c>
      <c r="W40" s="118">
        <f>'FCF Comparison'!AD11</f>
        <v>1933.9</v>
      </c>
      <c r="X40" s="118">
        <f>'FCF Comparison'!AE11</f>
        <v>1990</v>
      </c>
      <c r="Y40" s="118">
        <f>'FCF Comparison'!AF11</f>
        <v>1489.4</v>
      </c>
      <c r="Z40" s="118">
        <f>'FCF Comparison'!AG11</f>
        <v>2466.3000000000002</v>
      </c>
      <c r="AA40" s="118">
        <f>'FCF Comparison'!AH11</f>
        <v>487.4</v>
      </c>
      <c r="AB40" s="118">
        <f>'FCF Comparison'!AI11</f>
        <v>-11.5</v>
      </c>
      <c r="AC40" s="118">
        <f>'FCF Comparison'!AJ11</f>
        <v>-11.5</v>
      </c>
      <c r="AD40" s="118">
        <f>'FCF Comparison'!AK11</f>
        <v>-11.5</v>
      </c>
      <c r="AE40" s="118">
        <f>'FCF Comparison'!AL11</f>
        <v>-11.5</v>
      </c>
      <c r="AF40" s="118">
        <f>'FCF Comparison'!AM11</f>
        <v>-11.5</v>
      </c>
      <c r="AG40" s="118">
        <f>'FCF Comparison'!AN11</f>
        <v>-11.5</v>
      </c>
      <c r="AH40" s="118">
        <f>'FCF Comparison'!AO11</f>
        <v>-11.5</v>
      </c>
      <c r="AI40" s="118">
        <f>'FCF Comparison'!AP11</f>
        <v>-11.5</v>
      </c>
    </row>
    <row r="41" spans="3:35" x14ac:dyDescent="0.2">
      <c r="C41" s="8"/>
      <c r="D41" s="9" t="s">
        <v>1358</v>
      </c>
      <c r="E41" s="118">
        <f>'FCF Comparison'!L14</f>
        <v>-194.610794208557</v>
      </c>
      <c r="F41" s="118">
        <f>'FCF Comparison'!M14</f>
        <v>-228.52516711403936</v>
      </c>
      <c r="G41" s="118">
        <f>'FCF Comparison'!N14</f>
        <v>-205.39122037524433</v>
      </c>
      <c r="H41" s="118">
        <f>'FCF Comparison'!O14</f>
        <v>-279.33887654697173</v>
      </c>
      <c r="I41" s="118">
        <f>'FCF Comparison'!P14</f>
        <v>-318.4625382872033</v>
      </c>
      <c r="J41" s="118">
        <f>'FCF Comparison'!Q14</f>
        <v>-415.81046916858406</v>
      </c>
      <c r="K41" s="118">
        <f>'FCF Comparison'!R14</f>
        <v>-686.1169216904002</v>
      </c>
      <c r="L41" s="118">
        <f>'FCF Comparison'!S14</f>
        <v>-761.11440987586286</v>
      </c>
      <c r="M41" s="118">
        <f>'FCF Comparison'!T14</f>
        <v>-144.31841671487086</v>
      </c>
      <c r="N41" s="118">
        <f>'FCF Comparison'!U14</f>
        <v>-9.6362436193006715</v>
      </c>
      <c r="O41" s="118">
        <f>'FCF Comparison'!V14</f>
        <v>-152.74540906666834</v>
      </c>
      <c r="P41" s="118">
        <f>'FCF Comparison'!W14</f>
        <v>-97.22009195244425</v>
      </c>
      <c r="Q41" s="118">
        <f>'FCF Comparison'!X14</f>
        <v>326.87355171286526</v>
      </c>
      <c r="R41" s="118">
        <f>'FCF Comparison'!Y14</f>
        <v>876.00915613284997</v>
      </c>
      <c r="S41" s="118">
        <f>'FCF Comparison'!Z14</f>
        <v>877.72231402758666</v>
      </c>
      <c r="T41" s="118">
        <f>'FCF Comparison'!AA14</f>
        <v>1022.5044719223238</v>
      </c>
      <c r="U41" s="118">
        <f>'FCF Comparison'!AB14</f>
        <v>1595.4430443726192</v>
      </c>
      <c r="V41" s="118">
        <f>'FCF Comparison'!AC14</f>
        <v>1238.8606298170605</v>
      </c>
      <c r="W41" s="118">
        <f>'FCF Comparison'!AD14</f>
        <v>1240.5737877117974</v>
      </c>
      <c r="X41" s="118">
        <f>'FCF Comparison'!AE14</f>
        <v>1331.8259112827416</v>
      </c>
      <c r="Y41" s="118">
        <f>'FCF Comparison'!AF14</f>
        <v>729.66060951224199</v>
      </c>
      <c r="Z41" s="118">
        <f>'FCF Comparison'!AG14</f>
        <v>-11.5</v>
      </c>
      <c r="AA41" s="118">
        <f>'FCF Comparison'!AH14</f>
        <v>-11.5</v>
      </c>
      <c r="AB41" s="118">
        <f>'FCF Comparison'!AI14</f>
        <v>-11.5</v>
      </c>
      <c r="AC41" s="118">
        <f>'FCF Comparison'!AJ14</f>
        <v>-11.5</v>
      </c>
      <c r="AD41" s="118">
        <f>'FCF Comparison'!AK14</f>
        <v>-11.5</v>
      </c>
      <c r="AE41" s="118">
        <f>'FCF Comparison'!AL14</f>
        <v>-11.5</v>
      </c>
      <c r="AF41" s="118">
        <f>'FCF Comparison'!AM14</f>
        <v>-11.5</v>
      </c>
      <c r="AG41" s="118">
        <f>'FCF Comparison'!AN14</f>
        <v>-11.5</v>
      </c>
      <c r="AH41" s="118">
        <f>'FCF Comparison'!AO14</f>
        <v>-11.5</v>
      </c>
      <c r="AI41" s="118">
        <f>'FCF Comparison'!AP14</f>
        <v>-11.5</v>
      </c>
    </row>
    <row r="42" spans="3:35" x14ac:dyDescent="0.2">
      <c r="C42" s="8"/>
      <c r="D42" s="9" t="s">
        <v>1360</v>
      </c>
      <c r="E42" s="118">
        <f>'FCF Comparison'!L15</f>
        <v>-222.17727322271026</v>
      </c>
      <c r="F42" s="118">
        <f>'FCF Comparison'!M15</f>
        <v>-260.91107042053034</v>
      </c>
      <c r="G42" s="118">
        <f>'FCF Comparison'!N15</f>
        <v>-368.45106656849191</v>
      </c>
      <c r="H42" s="118">
        <f>'FCF Comparison'!O15</f>
        <v>-550.70372570371501</v>
      </c>
      <c r="I42" s="118">
        <f>'FCF Comparison'!P15</f>
        <v>-643.03715377120022</v>
      </c>
      <c r="J42" s="118">
        <f>'FCF Comparison'!Q15</f>
        <v>-875.89348159290091</v>
      </c>
      <c r="K42" s="118">
        <f>'FCF Comparison'!R15</f>
        <v>-1465.2359662497365</v>
      </c>
      <c r="L42" s="118">
        <f>'FCF Comparison'!S15</f>
        <v>-1724.1114267351149</v>
      </c>
      <c r="M42" s="118">
        <f>'FCF Comparison'!T15</f>
        <v>-1353.0691840487525</v>
      </c>
      <c r="N42" s="118">
        <f>'FCF Comparison'!U15</f>
        <v>-1316.1469512894359</v>
      </c>
      <c r="O42" s="118">
        <f>'FCF Comparison'!V15</f>
        <v>-1338.8848385675865</v>
      </c>
      <c r="P42" s="118">
        <f>'FCF Comparison'!W15</f>
        <v>-1421.107822298628</v>
      </c>
      <c r="Q42" s="118">
        <f>'FCF Comparison'!X15</f>
        <v>-950.00662670418114</v>
      </c>
      <c r="R42" s="118">
        <f>'FCF Comparison'!Y15</f>
        <v>-310.1453069514605</v>
      </c>
      <c r="S42" s="118">
        <f>'FCF Comparison'!Z15</f>
        <v>-310.1453069514605</v>
      </c>
      <c r="T42" s="118">
        <f>'FCF Comparison'!AA15</f>
        <v>-129.04530695146016</v>
      </c>
      <c r="U42" s="118">
        <f>'FCF Comparison'!AB15</f>
        <v>383.56257630174525</v>
      </c>
      <c r="V42" s="118">
        <f>'FCF Comparison'!AC15</f>
        <v>142.65469304853968</v>
      </c>
      <c r="W42" s="118">
        <f>'FCF Comparison'!AD15</f>
        <v>142.65469304853968</v>
      </c>
      <c r="X42" s="118">
        <f>'FCF Comparison'!AE15</f>
        <v>212.09990943363707</v>
      </c>
      <c r="Y42" s="118">
        <f>'FCF Comparison'!AF15</f>
        <v>-29.207276601150681</v>
      </c>
      <c r="Z42" s="118">
        <f>'FCF Comparison'!AG15</f>
        <v>-11.5</v>
      </c>
      <c r="AA42" s="118">
        <f>'FCF Comparison'!AH15</f>
        <v>-11.5</v>
      </c>
      <c r="AB42" s="118">
        <f>'FCF Comparison'!AI15</f>
        <v>-11.5</v>
      </c>
      <c r="AC42" s="118">
        <f>'FCF Comparison'!AJ15</f>
        <v>-11.5</v>
      </c>
      <c r="AD42" s="118">
        <f>'FCF Comparison'!AK15</f>
        <v>-11.5</v>
      </c>
      <c r="AE42" s="118">
        <f>'FCF Comparison'!AL15</f>
        <v>-11.5</v>
      </c>
      <c r="AF42" s="118">
        <f>'FCF Comparison'!AM15</f>
        <v>-11.5</v>
      </c>
      <c r="AG42" s="118">
        <f>'FCF Comparison'!AN15</f>
        <v>-11.5</v>
      </c>
      <c r="AH42" s="118">
        <f>'FCF Comparison'!AO15</f>
        <v>-11.5</v>
      </c>
      <c r="AI42" s="118">
        <f>'FCF Comparison'!AP15</f>
        <v>-11.5</v>
      </c>
    </row>
    <row r="44" spans="3:35" x14ac:dyDescent="0.2">
      <c r="C44" t="s">
        <v>247</v>
      </c>
      <c r="D44" s="9"/>
      <c r="E44">
        <v>2025</v>
      </c>
      <c r="F44">
        <v>2026</v>
      </c>
      <c r="G44">
        <v>2027</v>
      </c>
      <c r="H44">
        <v>2028</v>
      </c>
      <c r="I44">
        <v>2029</v>
      </c>
      <c r="J44">
        <v>2030</v>
      </c>
      <c r="K44">
        <v>2031</v>
      </c>
      <c r="L44">
        <v>2032</v>
      </c>
      <c r="M44">
        <v>2033</v>
      </c>
      <c r="N44">
        <v>2034</v>
      </c>
      <c r="O44">
        <v>2035</v>
      </c>
      <c r="P44">
        <v>2036</v>
      </c>
      <c r="Q44">
        <v>2037</v>
      </c>
      <c r="R44">
        <v>2038</v>
      </c>
      <c r="S44">
        <v>2039</v>
      </c>
      <c r="T44">
        <v>2040</v>
      </c>
      <c r="U44">
        <v>2041</v>
      </c>
      <c r="V44">
        <v>2042</v>
      </c>
      <c r="W44">
        <v>2043</v>
      </c>
      <c r="X44">
        <v>2044</v>
      </c>
      <c r="Y44">
        <v>2045</v>
      </c>
      <c r="Z44">
        <v>2046</v>
      </c>
      <c r="AA44">
        <v>2047</v>
      </c>
      <c r="AB44">
        <v>2048</v>
      </c>
      <c r="AC44">
        <v>2049</v>
      </c>
      <c r="AD44">
        <v>2050</v>
      </c>
      <c r="AE44">
        <v>2051</v>
      </c>
      <c r="AF44">
        <v>2052</v>
      </c>
      <c r="AG44">
        <v>2053</v>
      </c>
      <c r="AH44">
        <v>2054</v>
      </c>
      <c r="AI44">
        <v>2055</v>
      </c>
    </row>
    <row r="45" spans="3:35" x14ac:dyDescent="0.2">
      <c r="D45" s="9" t="s">
        <v>293</v>
      </c>
      <c r="E45" s="118">
        <f>'FCF Comparison'!L18</f>
        <v>-176.3</v>
      </c>
      <c r="F45" s="118">
        <f>'FCF Comparison'!M18</f>
        <v>-383.3</v>
      </c>
      <c r="G45" s="118">
        <f>'FCF Comparison'!N18</f>
        <v>-575.20000000000005</v>
      </c>
      <c r="H45" s="118">
        <f>'FCF Comparison'!O18</f>
        <v>-900.7</v>
      </c>
      <c r="I45" s="118">
        <f>'FCF Comparison'!P18</f>
        <v>-1162.9000000000001</v>
      </c>
      <c r="J45" s="118">
        <f>'FCF Comparison'!Q18</f>
        <v>-1211.5</v>
      </c>
      <c r="K45" s="118">
        <f>'FCF Comparison'!R18</f>
        <v>-850.2</v>
      </c>
      <c r="L45" s="118">
        <f>'FCF Comparison'!S18</f>
        <v>-768.80000000000007</v>
      </c>
      <c r="M45" s="118">
        <f>'FCF Comparison'!T18</f>
        <v>-359.30000000000007</v>
      </c>
      <c r="N45" s="118">
        <f>'FCF Comparison'!U18</f>
        <v>170.29999999999995</v>
      </c>
      <c r="O45" s="118">
        <f>'FCF Comparison'!V18</f>
        <v>731.59999999999991</v>
      </c>
      <c r="P45" s="118">
        <f>'FCF Comparison'!W18</f>
        <v>1406.3999999999999</v>
      </c>
      <c r="Q45" s="118">
        <f>'FCF Comparison'!X18</f>
        <v>2479.8999999999996</v>
      </c>
      <c r="R45" s="118">
        <f>'FCF Comparison'!Y18</f>
        <v>4046.3999999999996</v>
      </c>
      <c r="S45" s="118">
        <f>'FCF Comparison'!Z18</f>
        <v>5626.7</v>
      </c>
      <c r="T45" s="118">
        <f>'FCF Comparison'!AA18</f>
        <v>7334.6</v>
      </c>
      <c r="U45" s="118">
        <f>'FCF Comparison'!AB18</f>
        <v>9625.1</v>
      </c>
      <c r="V45" s="118">
        <f>'FCF Comparison'!AC18</f>
        <v>11647.4</v>
      </c>
      <c r="W45" s="118">
        <f>'FCF Comparison'!AD18</f>
        <v>13581.3</v>
      </c>
      <c r="X45" s="118">
        <f>'FCF Comparison'!AE18</f>
        <v>15571.3</v>
      </c>
      <c r="Y45" s="118">
        <f>'FCF Comparison'!AF18</f>
        <v>17060.7</v>
      </c>
      <c r="Z45" s="118">
        <f>'FCF Comparison'!AG18</f>
        <v>19527</v>
      </c>
      <c r="AA45" s="118">
        <f>'FCF Comparison'!AH18</f>
        <v>20014.400000000001</v>
      </c>
      <c r="AB45" s="118">
        <f>'FCF Comparison'!AI18</f>
        <v>20002.900000000001</v>
      </c>
      <c r="AC45" s="118">
        <f>'FCF Comparison'!AJ18</f>
        <v>19991.400000000001</v>
      </c>
      <c r="AD45" s="118">
        <f>'FCF Comparison'!AK18</f>
        <v>19979.900000000001</v>
      </c>
      <c r="AE45" s="118">
        <f>'FCF Comparison'!AL18</f>
        <v>19968.400000000001</v>
      </c>
      <c r="AF45" s="118">
        <f>'FCF Comparison'!AM18</f>
        <v>19956.900000000001</v>
      </c>
      <c r="AG45" s="118">
        <f>'FCF Comparison'!AN18</f>
        <v>19945.400000000001</v>
      </c>
      <c r="AH45" s="118">
        <f>'FCF Comparison'!AO18</f>
        <v>19933.900000000001</v>
      </c>
      <c r="AI45" s="118">
        <f>'FCF Comparison'!AP18</f>
        <v>19922.400000000001</v>
      </c>
    </row>
    <row r="46" spans="3:35" x14ac:dyDescent="0.2">
      <c r="D46" s="9" t="s">
        <v>1358</v>
      </c>
      <c r="E46" s="118">
        <f>'FCF Comparison'!L21</f>
        <v>-194.610794208557</v>
      </c>
      <c r="F46" s="118">
        <f>'FCF Comparison'!M21</f>
        <v>-423.13596132259636</v>
      </c>
      <c r="G46" s="118">
        <f>'FCF Comparison'!N21</f>
        <v>-628.52718169784066</v>
      </c>
      <c r="H46" s="118">
        <f>'FCF Comparison'!O21</f>
        <v>-907.86605824481239</v>
      </c>
      <c r="I46" s="118">
        <f>'FCF Comparison'!P21</f>
        <v>-1226.3285965320156</v>
      </c>
      <c r="J46" s="118">
        <f>'FCF Comparison'!Q21</f>
        <v>-1642.1390657005995</v>
      </c>
      <c r="K46" s="118">
        <f>'FCF Comparison'!R21</f>
        <v>-2328.2559873909995</v>
      </c>
      <c r="L46" s="118">
        <f>'FCF Comparison'!S21</f>
        <v>-3089.3703972668623</v>
      </c>
      <c r="M46" s="118">
        <f>'FCF Comparison'!T21</f>
        <v>-3233.6888139817329</v>
      </c>
      <c r="N46" s="118">
        <f>'FCF Comparison'!U21</f>
        <v>-3243.3250576010337</v>
      </c>
      <c r="O46" s="118">
        <f>'FCF Comparison'!V21</f>
        <v>-3396.070466667702</v>
      </c>
      <c r="P46" s="118">
        <f>'FCF Comparison'!W21</f>
        <v>-3493.2905586201464</v>
      </c>
      <c r="Q46" s="118">
        <f>'FCF Comparison'!X21</f>
        <v>-3166.4170069072811</v>
      </c>
      <c r="R46" s="118">
        <f>'FCF Comparison'!Y21</f>
        <v>-2290.4078507744312</v>
      </c>
      <c r="S46" s="118">
        <f>'FCF Comparison'!Z21</f>
        <v>-1412.6855367468445</v>
      </c>
      <c r="T46" s="118">
        <f>'FCF Comparison'!AA21</f>
        <v>-390.18106482452072</v>
      </c>
      <c r="U46" s="118">
        <f>'FCF Comparison'!AB21</f>
        <v>1205.2619795480985</v>
      </c>
      <c r="V46" s="118">
        <f>'FCF Comparison'!AC21</f>
        <v>2444.122609365159</v>
      </c>
      <c r="W46" s="118">
        <f>'FCF Comparison'!AD21</f>
        <v>3684.6963970769566</v>
      </c>
      <c r="X46" s="118">
        <f>'FCF Comparison'!AE21</f>
        <v>5016.5223083596984</v>
      </c>
      <c r="Y46" s="118">
        <f>'FCF Comparison'!AF21</f>
        <v>5746.1829178719399</v>
      </c>
      <c r="Z46" s="118">
        <f>'FCF Comparison'!AG21</f>
        <v>5734.6829178719399</v>
      </c>
      <c r="AA46" s="118">
        <f>'FCF Comparison'!AH21</f>
        <v>5723.1829178719399</v>
      </c>
      <c r="AB46" s="118">
        <f>'FCF Comparison'!AI21</f>
        <v>5711.6829178719399</v>
      </c>
      <c r="AC46" s="118">
        <f>'FCF Comparison'!AJ21</f>
        <v>5700.1829178719399</v>
      </c>
      <c r="AD46" s="118">
        <f>'FCF Comparison'!AK21</f>
        <v>5688.6829178719399</v>
      </c>
      <c r="AE46" s="118">
        <f>'FCF Comparison'!AL21</f>
        <v>5677.1829178719399</v>
      </c>
      <c r="AF46" s="118">
        <f>'FCF Comparison'!AM21</f>
        <v>5665.6829178719399</v>
      </c>
      <c r="AG46" s="118">
        <f>'FCF Comparison'!AN21</f>
        <v>5654.1829178719399</v>
      </c>
      <c r="AH46" s="118">
        <f>'FCF Comparison'!AO21</f>
        <v>5642.6829178719399</v>
      </c>
      <c r="AI46" s="118">
        <f>'FCF Comparison'!AP21</f>
        <v>5631.1829178719399</v>
      </c>
    </row>
    <row r="47" spans="3:35" x14ac:dyDescent="0.2">
      <c r="D47" s="9" t="s">
        <v>1360</v>
      </c>
      <c r="E47" s="118">
        <f>'FCF Comparison'!L22</f>
        <v>-222.17727322271026</v>
      </c>
      <c r="F47" s="118">
        <f>'FCF Comparison'!M22</f>
        <v>-483.08834364324059</v>
      </c>
      <c r="G47" s="118">
        <f>'FCF Comparison'!N22</f>
        <v>-851.5394102117325</v>
      </c>
      <c r="H47" s="118">
        <f>'FCF Comparison'!O22</f>
        <v>-1402.2431359154475</v>
      </c>
      <c r="I47" s="118">
        <f>'FCF Comparison'!P22</f>
        <v>-2045.2802896866478</v>
      </c>
      <c r="J47" s="118">
        <f>'FCF Comparison'!Q22</f>
        <v>-2921.1737712795489</v>
      </c>
      <c r="K47" s="118">
        <f>'FCF Comparison'!R22</f>
        <v>-4386.4097375292858</v>
      </c>
      <c r="L47" s="118">
        <f>'FCF Comparison'!S22</f>
        <v>-6110.5211642644008</v>
      </c>
      <c r="M47" s="118">
        <f>'FCF Comparison'!T22</f>
        <v>-7463.5903483131533</v>
      </c>
      <c r="N47" s="118">
        <f>'FCF Comparison'!U22</f>
        <v>-8779.7372996025897</v>
      </c>
      <c r="O47" s="118">
        <f>'FCF Comparison'!V22</f>
        <v>-10118.622138170176</v>
      </c>
      <c r="P47" s="118">
        <f>'FCF Comparison'!W22</f>
        <v>-11539.729960468805</v>
      </c>
      <c r="Q47" s="118">
        <f>'FCF Comparison'!X22</f>
        <v>-12489.736587172985</v>
      </c>
      <c r="R47" s="118">
        <f>'FCF Comparison'!Y22</f>
        <v>-12799.881894124446</v>
      </c>
      <c r="S47" s="118">
        <f>'FCF Comparison'!Z22</f>
        <v>-13110.027201075907</v>
      </c>
      <c r="T47" s="118">
        <f>'FCF Comparison'!AA22</f>
        <v>-13239.072508027368</v>
      </c>
      <c r="U47" s="118">
        <f>'FCF Comparison'!AB22</f>
        <v>-12855.509931725623</v>
      </c>
      <c r="V47" s="118">
        <f>'FCF Comparison'!AC22</f>
        <v>-12712.855238677083</v>
      </c>
      <c r="W47" s="118">
        <f>'FCF Comparison'!AD22</f>
        <v>-12570.200545628542</v>
      </c>
      <c r="X47" s="118">
        <f>'FCF Comparison'!AE22</f>
        <v>-12358.100636194906</v>
      </c>
      <c r="Y47" s="118">
        <f>'FCF Comparison'!AF22</f>
        <v>-12387.307912796057</v>
      </c>
      <c r="Z47" s="118">
        <f>'FCF Comparison'!AG22</f>
        <v>-12398.807912796057</v>
      </c>
      <c r="AA47" s="118">
        <f>'FCF Comparison'!AH22</f>
        <v>-12410.307912796057</v>
      </c>
      <c r="AB47" s="118">
        <f>'FCF Comparison'!AI22</f>
        <v>-12421.807912796057</v>
      </c>
      <c r="AC47" s="118">
        <f>'FCF Comparison'!AJ22</f>
        <v>-12433.307912796057</v>
      </c>
      <c r="AD47" s="118">
        <f>'FCF Comparison'!AK22</f>
        <v>-12444.807912796057</v>
      </c>
      <c r="AE47" s="118">
        <f>'FCF Comparison'!AL22</f>
        <v>-12456.307912796057</v>
      </c>
      <c r="AF47" s="118">
        <f>'FCF Comparison'!AM22</f>
        <v>-12467.807912796057</v>
      </c>
      <c r="AG47" s="118">
        <f>'FCF Comparison'!AN22</f>
        <v>-12479.307912796057</v>
      </c>
      <c r="AH47" s="118">
        <f>'FCF Comparison'!AO22</f>
        <v>-12490.807912796057</v>
      </c>
      <c r="AI47" s="118">
        <f>'FCF Comparison'!AP22</f>
        <v>-12502.307912796057</v>
      </c>
    </row>
    <row r="49" spans="3:35" x14ac:dyDescent="0.2">
      <c r="C49" s="8" t="s">
        <v>1510</v>
      </c>
      <c r="D49" s="9"/>
      <c r="E49">
        <v>2025</v>
      </c>
      <c r="F49">
        <v>2026</v>
      </c>
      <c r="G49">
        <v>2027</v>
      </c>
      <c r="H49">
        <v>2028</v>
      </c>
      <c r="I49">
        <v>2029</v>
      </c>
      <c r="J49">
        <v>2030</v>
      </c>
      <c r="K49">
        <v>2031</v>
      </c>
      <c r="L49">
        <v>2032</v>
      </c>
      <c r="M49">
        <v>2033</v>
      </c>
      <c r="N49">
        <v>2034</v>
      </c>
      <c r="O49">
        <v>2035</v>
      </c>
      <c r="P49">
        <v>2036</v>
      </c>
      <c r="Q49">
        <v>2037</v>
      </c>
      <c r="R49">
        <v>2038</v>
      </c>
      <c r="S49">
        <v>2039</v>
      </c>
      <c r="T49">
        <v>2040</v>
      </c>
      <c r="U49">
        <v>2041</v>
      </c>
      <c r="V49">
        <v>2042</v>
      </c>
      <c r="W49">
        <v>2043</v>
      </c>
      <c r="X49">
        <v>2044</v>
      </c>
      <c r="Y49">
        <v>2045</v>
      </c>
      <c r="Z49">
        <v>2046</v>
      </c>
      <c r="AA49">
        <v>2047</v>
      </c>
      <c r="AB49">
        <v>2048</v>
      </c>
      <c r="AC49">
        <v>2049</v>
      </c>
      <c r="AD49">
        <v>2050</v>
      </c>
      <c r="AE49">
        <v>2051</v>
      </c>
      <c r="AF49">
        <v>2052</v>
      </c>
      <c r="AG49">
        <v>2053</v>
      </c>
      <c r="AH49">
        <v>2054</v>
      </c>
      <c r="AI49">
        <v>2055</v>
      </c>
    </row>
    <row r="50" spans="3:35" x14ac:dyDescent="0.2">
      <c r="C50" s="8"/>
      <c r="D50" s="9" t="s">
        <v>293</v>
      </c>
      <c r="E50" s="118">
        <f>'FCF Comparison'!L29</f>
        <v>-176.3</v>
      </c>
      <c r="F50" s="118">
        <f>'FCF Comparison'!M29</f>
        <v>-191.66666666666666</v>
      </c>
      <c r="G50" s="118">
        <f>'FCF Comparison'!N29</f>
        <v>-164.52331961591221</v>
      </c>
      <c r="H50" s="118">
        <f>'FCF Comparison'!O29</f>
        <v>-258.39239445206522</v>
      </c>
      <c r="I50" s="118">
        <f>'FCF Comparison'!P29</f>
        <v>-192.72482740323005</v>
      </c>
      <c r="J50" s="118">
        <f>'FCF Comparison'!Q29</f>
        <v>-33.076343375840395</v>
      </c>
      <c r="K50" s="118">
        <f>'FCF Comparison'!R29</f>
        <v>227.68028619286568</v>
      </c>
      <c r="L50" s="118">
        <f>'FCF Comparison'!S29</f>
        <v>47.496118174337703</v>
      </c>
      <c r="M50" s="118">
        <f>'FCF Comparison'!T29</f>
        <v>221.24010820355906</v>
      </c>
      <c r="N50" s="118">
        <f>'FCF Comparison'!U29</f>
        <v>264.93185299282072</v>
      </c>
      <c r="O50" s="118">
        <f>'FCF Comparison'!V29</f>
        <v>259.99050486193323</v>
      </c>
      <c r="P50" s="118">
        <f>'FCF Comparison'!W29</f>
        <v>289.41015348106009</v>
      </c>
      <c r="Q50" s="118">
        <f>'FCF Comparison'!X29</f>
        <v>426.30161990647161</v>
      </c>
      <c r="R50" s="118">
        <f>'FCF Comparison'!Y29</f>
        <v>575.99879899902339</v>
      </c>
      <c r="S50" s="118">
        <f>'FCF Comparison'!Z29</f>
        <v>538.0305836662036</v>
      </c>
      <c r="T50" s="118">
        <f>'FCF Comparison'!AA29</f>
        <v>538.40130791124341</v>
      </c>
      <c r="U50" s="118">
        <f>'FCF Comparison'!AB29</f>
        <v>668.57511594849166</v>
      </c>
      <c r="V50" s="118">
        <f>'FCF Comparison'!AC29</f>
        <v>546.56490050798982</v>
      </c>
      <c r="W50" s="118">
        <f>'FCF Comparison'!AD29</f>
        <v>483.95659740760942</v>
      </c>
      <c r="X50" s="118">
        <f>'FCF Comparison'!AE29</f>
        <v>461.10700735279829</v>
      </c>
      <c r="Y50" s="118">
        <f>'FCF Comparison'!AF29</f>
        <v>319.54810010760184</v>
      </c>
      <c r="Z50" s="118">
        <f>'FCF Comparison'!AG29</f>
        <v>489.94467029687468</v>
      </c>
      <c r="AA50" s="118">
        <f>'FCF Comparison'!AH29</f>
        <v>89.652603128203978</v>
      </c>
      <c r="AB50" s="118">
        <f>'FCF Comparison'!AI29</f>
        <v>-1.9586257693398568</v>
      </c>
      <c r="AC50" s="118">
        <f>'FCF Comparison'!AJ29</f>
        <v>-1.8135423790183858</v>
      </c>
      <c r="AD50" s="118">
        <f>'FCF Comparison'!AK29</f>
        <v>-1.6792059064985052</v>
      </c>
      <c r="AE50" s="118">
        <f>'FCF Comparison'!AL29</f>
        <v>-1.5548202837949123</v>
      </c>
      <c r="AF50" s="118">
        <f>'FCF Comparison'!AM29</f>
        <v>-1.4396484109212151</v>
      </c>
      <c r="AG50" s="118">
        <f>'FCF Comparison'!AN29</f>
        <v>-1.333007787890014</v>
      </c>
      <c r="AH50" s="118">
        <f>'FCF Comparison'!AO29</f>
        <v>-1.2342664702685315</v>
      </c>
      <c r="AI50" s="118">
        <f>'FCF Comparison'!AP29</f>
        <v>-1.1428393243227142</v>
      </c>
    </row>
    <row r="51" spans="3:35" x14ac:dyDescent="0.2">
      <c r="C51" s="8"/>
      <c r="D51" s="9" t="s">
        <v>1358</v>
      </c>
      <c r="E51" s="118">
        <f>'FCF Comparison'!L32</f>
        <v>-194.610794208557</v>
      </c>
      <c r="F51" s="118">
        <f>'FCF Comparison'!M32</f>
        <v>-193.37042402609524</v>
      </c>
      <c r="G51" s="118">
        <f>'FCF Comparison'!N32</f>
        <v>-147.05977733943396</v>
      </c>
      <c r="H51" s="118">
        <f>'FCF Comparison'!O32</f>
        <v>-169.23860046158185</v>
      </c>
      <c r="I51" s="118">
        <f>'FCF Comparison'!P32</f>
        <v>-163.26098399729071</v>
      </c>
      <c r="J51" s="118">
        <f>'FCF Comparison'!Q32</f>
        <v>-180.3746458775677</v>
      </c>
      <c r="K51" s="118">
        <f>'FCF Comparison'!R32</f>
        <v>-251.84551237931174</v>
      </c>
      <c r="L51" s="118">
        <f>'FCF Comparison'!S32</f>
        <v>-236.39704573147182</v>
      </c>
      <c r="M51" s="118">
        <f>'FCF Comparison'!T32</f>
        <v>-37.928867065322926</v>
      </c>
      <c r="N51" s="118">
        <f>'FCF Comparison'!U32</f>
        <v>-2.1429493203184293</v>
      </c>
      <c r="O51" s="118">
        <f>'FCF Comparison'!V32</f>
        <v>-28.742749470170828</v>
      </c>
      <c r="P51" s="118">
        <f>'FCF Comparison'!W32</f>
        <v>-15.480043809230736</v>
      </c>
      <c r="Q51" s="118">
        <f>'FCF Comparison'!X32</f>
        <v>44.040470926435155</v>
      </c>
      <c r="R51" s="118">
        <f>'FCF Comparison'!Y32</f>
        <v>99.870409842402481</v>
      </c>
      <c r="S51" s="118">
        <f>'FCF Comparison'!Z32</f>
        <v>84.672296781559737</v>
      </c>
      <c r="T51" s="118">
        <f>'FCF Comparison'!AA32</f>
        <v>83.465198661680461</v>
      </c>
      <c r="U51" s="118">
        <f>'FCF Comparison'!AB32</f>
        <v>110.19896983587628</v>
      </c>
      <c r="V51" s="118">
        <f>'FCF Comparison'!AC32</f>
        <v>72.406023285212228</v>
      </c>
      <c r="W51" s="118">
        <f>'FCF Comparison'!AD32</f>
        <v>61.352301509307239</v>
      </c>
      <c r="X51" s="118">
        <f>'FCF Comparison'!AE32</f>
        <v>55.732911694523338</v>
      </c>
      <c r="Y51" s="118">
        <f>'FCF Comparison'!AF32</f>
        <v>25.836946669025767</v>
      </c>
      <c r="Z51" s="118">
        <f>'FCF Comparison'!AG32</f>
        <v>-0.34456736507879648</v>
      </c>
      <c r="AA51" s="118">
        <f>'FCF Comparison'!AH32</f>
        <v>-0.29156148678185517</v>
      </c>
      <c r="AB51" s="118">
        <f>'FCF Comparison'!AI32</f>
        <v>-0.24670966896416924</v>
      </c>
      <c r="AC51" s="118">
        <f>'FCF Comparison'!AJ32</f>
        <v>-0.20875754693194215</v>
      </c>
      <c r="AD51" s="118">
        <f>'FCF Comparison'!AK32</f>
        <v>-0.17664371884577945</v>
      </c>
      <c r="AE51" s="118">
        <f>'FCF Comparison'!AL32</f>
        <v>-0.14947006163968476</v>
      </c>
      <c r="AF51" s="118">
        <f>'FCF Comparison'!AM32</f>
        <v>-0.12647661333532303</v>
      </c>
      <c r="AG51" s="118">
        <f>'FCF Comparison'!AN32</f>
        <v>-0.10702031928864701</v>
      </c>
      <c r="AH51" s="118">
        <f>'FCF Comparison'!AO32</f>
        <v>-9.0557047968054666E-2</v>
      </c>
      <c r="AI51" s="118">
        <f>'FCF Comparison'!AP32</f>
        <v>-7.6626373301789355E-2</v>
      </c>
    </row>
    <row r="52" spans="3:35" x14ac:dyDescent="0.2">
      <c r="C52" s="8"/>
      <c r="D52" s="9" t="s">
        <v>1360</v>
      </c>
      <c r="E52" s="118">
        <f>'FCF Comparison'!L33</f>
        <v>-222.17727322271026</v>
      </c>
      <c r="F52" s="118">
        <f>'FCF Comparison'!M33</f>
        <v>-215.04276112808532</v>
      </c>
      <c r="G52" s="118">
        <f>'FCF Comparison'!N33</f>
        <v>-250.29055444352579</v>
      </c>
      <c r="H52" s="118">
        <f>'FCF Comparison'!O33</f>
        <v>-308.32942863833756</v>
      </c>
      <c r="I52" s="118">
        <f>'FCF Comparison'!P33</f>
        <v>-296.73266100510278</v>
      </c>
      <c r="J52" s="118">
        <f>'FCF Comparison'!Q33</f>
        <v>-333.12935208851837</v>
      </c>
      <c r="K52" s="118">
        <f>'FCF Comparison'!R33</f>
        <v>-459.30534295543038</v>
      </c>
      <c r="L52" s="118">
        <f>'FCF Comparison'!S33</f>
        <v>-445.44242543404152</v>
      </c>
      <c r="M52" s="118">
        <f>'FCF Comparison'!T33</f>
        <v>-288.12342749002971</v>
      </c>
      <c r="N52" s="118">
        <f>'FCF Comparison'!U33</f>
        <v>-230.99111359698861</v>
      </c>
      <c r="O52" s="118">
        <f>'FCF Comparison'!V33</f>
        <v>-193.67182067266353</v>
      </c>
      <c r="P52" s="118">
        <f>'FCF Comparison'!W33</f>
        <v>-169.4269772908514</v>
      </c>
      <c r="Q52" s="118">
        <f>'FCF Comparison'!X33</f>
        <v>-93.350035757469712</v>
      </c>
      <c r="R52" s="118">
        <f>'FCF Comparison'!Y33</f>
        <v>-25.118019254621778</v>
      </c>
      <c r="S52" s="118">
        <f>'FCF Comparison'!Z33</f>
        <v>-20.70225769215676</v>
      </c>
      <c r="T52" s="118">
        <f>'FCF Comparison'!AA33</f>
        <v>-7.0994880485596035</v>
      </c>
      <c r="U52" s="118">
        <f>'FCF Comparison'!AB33</f>
        <v>17.392153734627335</v>
      </c>
      <c r="V52" s="118">
        <f>'FCF Comparison'!AC33</f>
        <v>5.3313294840298759</v>
      </c>
      <c r="W52" s="118">
        <f>'FCF Comparison'!AD33</f>
        <v>4.3940788364461154</v>
      </c>
      <c r="X52" s="118">
        <f>'FCF Comparison'!AE33</f>
        <v>5.3846141131993868</v>
      </c>
      <c r="Y52" s="118">
        <f>'FCF Comparison'!AF33</f>
        <v>-0.61113546456225876</v>
      </c>
      <c r="Z52" s="118">
        <f>'FCF Comparison'!AG33</f>
        <v>-0.19832459896542595</v>
      </c>
      <c r="AA52" s="118">
        <f>'FCF Comparison'!AH33</f>
        <v>-0.16345902568413798</v>
      </c>
      <c r="AB52" s="118">
        <f>'FCF Comparison'!AI33</f>
        <v>-0.13472283930984075</v>
      </c>
      <c r="AC52" s="118">
        <f>'FCF Comparison'!AJ33</f>
        <v>-0.11103849026225085</v>
      </c>
      <c r="AD52" s="118">
        <f>'FCF Comparison'!AK33</f>
        <v>-9.1517862768346309E-2</v>
      </c>
      <c r="AE52" s="118">
        <f>'FCF Comparison'!AL33</f>
        <v>-7.5428972295143379E-2</v>
      </c>
      <c r="AF52" s="118">
        <f>'FCF Comparison'!AM33</f>
        <v>-6.2168517592058228E-2</v>
      </c>
      <c r="AG52" s="118">
        <f>'FCF Comparison'!AN33</f>
        <v>-5.1239258099276826E-2</v>
      </c>
      <c r="AH52" s="118">
        <f>'FCF Comparison'!AO33</f>
        <v>-4.2231368420142253E-2</v>
      </c>
      <c r="AI52" s="118">
        <f>'FCF Comparison'!AP33</f>
        <v>-3.4807070687523478E-2</v>
      </c>
    </row>
    <row r="54" spans="3:35" x14ac:dyDescent="0.2">
      <c r="C54" t="s">
        <v>1511</v>
      </c>
      <c r="D54" s="9"/>
      <c r="E54">
        <v>2025</v>
      </c>
      <c r="F54">
        <v>2026</v>
      </c>
      <c r="G54">
        <v>2027</v>
      </c>
      <c r="H54">
        <v>2028</v>
      </c>
      <c r="I54">
        <v>2029</v>
      </c>
      <c r="J54">
        <v>2030</v>
      </c>
      <c r="K54">
        <v>2031</v>
      </c>
      <c r="L54">
        <v>2032</v>
      </c>
      <c r="M54">
        <v>2033</v>
      </c>
      <c r="N54">
        <v>2034</v>
      </c>
      <c r="O54">
        <v>2035</v>
      </c>
      <c r="P54">
        <v>2036</v>
      </c>
      <c r="Q54">
        <v>2037</v>
      </c>
      <c r="R54">
        <v>2038</v>
      </c>
      <c r="S54">
        <v>2039</v>
      </c>
      <c r="T54">
        <v>2040</v>
      </c>
      <c r="U54">
        <v>2041</v>
      </c>
      <c r="V54">
        <v>2042</v>
      </c>
      <c r="W54">
        <v>2043</v>
      </c>
      <c r="X54">
        <v>2044</v>
      </c>
      <c r="Y54">
        <v>2045</v>
      </c>
      <c r="Z54">
        <v>2046</v>
      </c>
      <c r="AA54">
        <v>2047</v>
      </c>
      <c r="AB54">
        <v>2048</v>
      </c>
      <c r="AC54">
        <v>2049</v>
      </c>
      <c r="AD54">
        <v>2050</v>
      </c>
      <c r="AE54">
        <v>2051</v>
      </c>
      <c r="AF54">
        <v>2052</v>
      </c>
      <c r="AG54">
        <v>2053</v>
      </c>
      <c r="AH54">
        <v>2054</v>
      </c>
      <c r="AI54">
        <v>2055</v>
      </c>
    </row>
    <row r="55" spans="3:35" x14ac:dyDescent="0.2">
      <c r="D55" s="9" t="s">
        <v>293</v>
      </c>
      <c r="E55" s="118">
        <f>'FCF Comparison'!L36</f>
        <v>-176.3</v>
      </c>
      <c r="F55" s="118">
        <f>'FCF Comparison'!M36</f>
        <v>-367.9666666666667</v>
      </c>
      <c r="G55" s="118">
        <f>'FCF Comparison'!N36</f>
        <v>-532.48998628257891</v>
      </c>
      <c r="H55" s="118">
        <f>'FCF Comparison'!O36</f>
        <v>-790.88238073464413</v>
      </c>
      <c r="I55" s="118">
        <f>'FCF Comparison'!P36</f>
        <v>-983.60720813787418</v>
      </c>
      <c r="J55" s="118">
        <f>'FCF Comparison'!Q36</f>
        <v>-1016.6835515137145</v>
      </c>
      <c r="K55" s="118">
        <f>'FCF Comparison'!R36</f>
        <v>-789.00326532084887</v>
      </c>
      <c r="L55" s="118">
        <f>'FCF Comparison'!S36</f>
        <v>-741.50714714651122</v>
      </c>
      <c r="M55" s="118">
        <f>'FCF Comparison'!T36</f>
        <v>-520.26703894295213</v>
      </c>
      <c r="N55" s="118">
        <f>'FCF Comparison'!U36</f>
        <v>-255.3351859501314</v>
      </c>
      <c r="O55" s="118">
        <f>'FCF Comparison'!V36</f>
        <v>4.6553189118018281</v>
      </c>
      <c r="P55" s="118">
        <f>'FCF Comparison'!W36</f>
        <v>294.06547239286192</v>
      </c>
      <c r="Q55" s="118">
        <f>'FCF Comparison'!X36</f>
        <v>720.36709229933354</v>
      </c>
      <c r="R55" s="118">
        <f>'FCF Comparison'!Y36</f>
        <v>1296.3658912983569</v>
      </c>
      <c r="S55" s="118">
        <f>'FCF Comparison'!Z36</f>
        <v>1834.3964749645606</v>
      </c>
      <c r="T55" s="118">
        <f>'FCF Comparison'!AA36</f>
        <v>2372.7977828758039</v>
      </c>
      <c r="U55" s="118">
        <f>'FCF Comparison'!AB36</f>
        <v>3041.3728988242956</v>
      </c>
      <c r="V55" s="118">
        <f>'FCF Comparison'!AC36</f>
        <v>3587.9377993322855</v>
      </c>
      <c r="W55" s="118">
        <f>'FCF Comparison'!AD36</f>
        <v>4071.894396739895</v>
      </c>
      <c r="X55" s="118">
        <f>'FCF Comparison'!AE36</f>
        <v>4533.0014040926935</v>
      </c>
      <c r="Y55" s="118">
        <f>'FCF Comparison'!AF36</f>
        <v>4852.5495042002949</v>
      </c>
      <c r="Z55" s="118">
        <f>'FCF Comparison'!AG36</f>
        <v>5342.4941744971693</v>
      </c>
      <c r="AA55" s="118">
        <f>'FCF Comparison'!AH36</f>
        <v>5432.146777625373</v>
      </c>
      <c r="AB55" s="118">
        <f>'FCF Comparison'!AI36</f>
        <v>5430.1881518560331</v>
      </c>
      <c r="AC55" s="118">
        <f>'FCF Comparison'!AJ36</f>
        <v>5428.3746094770149</v>
      </c>
      <c r="AD55" s="118">
        <f>'FCF Comparison'!AK36</f>
        <v>5426.6954035705166</v>
      </c>
      <c r="AE55" s="118">
        <f>'FCF Comparison'!AL36</f>
        <v>5425.1405832867222</v>
      </c>
      <c r="AF55" s="118">
        <f>'FCF Comparison'!AM36</f>
        <v>5423.7009348758011</v>
      </c>
      <c r="AG55" s="118">
        <f>'FCF Comparison'!AN36</f>
        <v>5422.3679270879111</v>
      </c>
      <c r="AH55" s="118">
        <f>'FCF Comparison'!AO36</f>
        <v>5421.1336606176428</v>
      </c>
      <c r="AI55" s="118">
        <f>'FCF Comparison'!AP36</f>
        <v>5419.9908212933206</v>
      </c>
    </row>
    <row r="56" spans="3:35" x14ac:dyDescent="0.2">
      <c r="D56" s="9" t="s">
        <v>1358</v>
      </c>
      <c r="E56" s="118">
        <f>'FCF Comparison'!L39</f>
        <v>-194.610794208557</v>
      </c>
      <c r="F56" s="118">
        <f>'FCF Comparison'!M39</f>
        <v>-387.98121823465226</v>
      </c>
      <c r="G56" s="118">
        <f>'FCF Comparison'!N39</f>
        <v>-535.0409955740862</v>
      </c>
      <c r="H56" s="118">
        <f>'FCF Comparison'!O39</f>
        <v>-704.27959603566808</v>
      </c>
      <c r="I56" s="118">
        <f>'FCF Comparison'!P39</f>
        <v>-867.54058003295881</v>
      </c>
      <c r="J56" s="118">
        <f>'FCF Comparison'!Q39</f>
        <v>-1047.9152259105265</v>
      </c>
      <c r="K56" s="118">
        <f>'FCF Comparison'!R39</f>
        <v>-1299.7607382898382</v>
      </c>
      <c r="L56" s="118">
        <f>'FCF Comparison'!S39</f>
        <v>-1536.1577840213099</v>
      </c>
      <c r="M56" s="118">
        <f>'FCF Comparison'!T39</f>
        <v>-1574.0866510866329</v>
      </c>
      <c r="N56" s="118">
        <f>'FCF Comparison'!U39</f>
        <v>-1576.2296004069512</v>
      </c>
      <c r="O56" s="118">
        <f>'FCF Comparison'!V39</f>
        <v>-1604.972349877122</v>
      </c>
      <c r="P56" s="118">
        <f>'FCF Comparison'!W39</f>
        <v>-1620.4523936863527</v>
      </c>
      <c r="Q56" s="118">
        <f>'FCF Comparison'!X39</f>
        <v>-1576.4119227599176</v>
      </c>
      <c r="R56" s="118">
        <f>'FCF Comparison'!Y39</f>
        <v>-1476.5415129175151</v>
      </c>
      <c r="S56" s="118">
        <f>'FCF Comparison'!Z39</f>
        <v>-1391.8692161359554</v>
      </c>
      <c r="T56" s="118">
        <f>'FCF Comparison'!AA39</f>
        <v>-1308.404017474275</v>
      </c>
      <c r="U56" s="118">
        <f>'FCF Comparison'!AB39</f>
        <v>-1198.2050476383986</v>
      </c>
      <c r="V56" s="118">
        <f>'FCF Comparison'!AC39</f>
        <v>-1125.7990243531863</v>
      </c>
      <c r="W56" s="118">
        <f>'FCF Comparison'!AD39</f>
        <v>-1064.4467228438791</v>
      </c>
      <c r="X56" s="118">
        <f>'FCF Comparison'!AE39</f>
        <v>-1008.7138111493558</v>
      </c>
      <c r="Y56" s="118">
        <f>'FCF Comparison'!AF39</f>
        <v>-982.87686448033003</v>
      </c>
      <c r="Z56" s="118">
        <f>'FCF Comparison'!AG39</f>
        <v>-983.2214318454088</v>
      </c>
      <c r="AA56" s="118">
        <f>'FCF Comparison'!AH39</f>
        <v>-983.5129933321906</v>
      </c>
      <c r="AB56" s="118">
        <f>'FCF Comparison'!AI39</f>
        <v>-983.75970300115478</v>
      </c>
      <c r="AC56" s="118">
        <f>'FCF Comparison'!AJ39</f>
        <v>-983.96846054808668</v>
      </c>
      <c r="AD56" s="118">
        <f>'FCF Comparison'!AK39</f>
        <v>-984.14510426693244</v>
      </c>
      <c r="AE56" s="118">
        <f>'FCF Comparison'!AL39</f>
        <v>-984.29457432857214</v>
      </c>
      <c r="AF56" s="118">
        <f>'FCF Comparison'!AM39</f>
        <v>-984.42105094190742</v>
      </c>
      <c r="AG56" s="118">
        <f>'FCF Comparison'!AN39</f>
        <v>-984.52807126119603</v>
      </c>
      <c r="AH56" s="118">
        <f>'FCF Comparison'!AO39</f>
        <v>-984.61862830916414</v>
      </c>
      <c r="AI56" s="118">
        <f>'FCF Comparison'!AP39</f>
        <v>-984.69525468246593</v>
      </c>
    </row>
    <row r="57" spans="3:35" x14ac:dyDescent="0.2">
      <c r="D57" s="9" t="s">
        <v>1360</v>
      </c>
      <c r="E57" s="118">
        <f>'FCF Comparison'!L40</f>
        <v>-222.17727322271026</v>
      </c>
      <c r="F57" s="118">
        <f>'FCF Comparison'!M40</f>
        <v>-437.22003435079557</v>
      </c>
      <c r="G57" s="118">
        <f>'FCF Comparison'!N40</f>
        <v>-687.51058879432139</v>
      </c>
      <c r="H57" s="118">
        <f>'FCF Comparison'!O40</f>
        <v>-995.8400174326589</v>
      </c>
      <c r="I57" s="118">
        <f>'FCF Comparison'!P40</f>
        <v>-1292.5726784377616</v>
      </c>
      <c r="J57" s="118">
        <f>'FCF Comparison'!Q40</f>
        <v>-1625.7020305262799</v>
      </c>
      <c r="K57" s="118">
        <f>'FCF Comparison'!R40</f>
        <v>-2085.0073734817101</v>
      </c>
      <c r="L57" s="118">
        <f>'FCF Comparison'!S40</f>
        <v>-2530.4497989157517</v>
      </c>
      <c r="M57" s="118">
        <f>'FCF Comparison'!T40</f>
        <v>-2818.5732264057815</v>
      </c>
      <c r="N57" s="118">
        <f>'FCF Comparison'!U40</f>
        <v>-3049.5643400027702</v>
      </c>
      <c r="O57" s="118">
        <f>'FCF Comparison'!V40</f>
        <v>-3243.2361606754339</v>
      </c>
      <c r="P57" s="118">
        <f>'FCF Comparison'!W40</f>
        <v>-3412.6631379662854</v>
      </c>
      <c r="Q57" s="118">
        <f>'FCF Comparison'!X40</f>
        <v>-3506.0131737237552</v>
      </c>
      <c r="R57" s="118">
        <f>'FCF Comparison'!Y40</f>
        <v>-3531.1311929783769</v>
      </c>
      <c r="S57" s="118">
        <f>'FCF Comparison'!Z40</f>
        <v>-3551.8334506705337</v>
      </c>
      <c r="T57" s="118">
        <f>'FCF Comparison'!AA40</f>
        <v>-3558.9329387190933</v>
      </c>
      <c r="U57" s="118">
        <f>'FCF Comparison'!AB40</f>
        <v>-3541.540784984466</v>
      </c>
      <c r="V57" s="118">
        <f>'FCF Comparison'!AC40</f>
        <v>-3536.209455500436</v>
      </c>
      <c r="W57" s="118">
        <f>'FCF Comparison'!AD40</f>
        <v>-3531.8153766639898</v>
      </c>
      <c r="X57" s="118">
        <f>'FCF Comparison'!AE40</f>
        <v>-3526.4307625507904</v>
      </c>
      <c r="Y57" s="118">
        <f>'FCF Comparison'!AF40</f>
        <v>-3527.0418980153527</v>
      </c>
      <c r="Z57" s="118">
        <f>'FCF Comparison'!AG40</f>
        <v>-3527.2402226143181</v>
      </c>
      <c r="AA57" s="118">
        <f>'FCF Comparison'!AH40</f>
        <v>-3527.4036816400021</v>
      </c>
      <c r="AB57" s="118">
        <f>'FCF Comparison'!AI40</f>
        <v>-3527.5384044793118</v>
      </c>
      <c r="AC57" s="118">
        <f>'FCF Comparison'!AJ40</f>
        <v>-3527.649442969574</v>
      </c>
      <c r="AD57" s="118">
        <f>'FCF Comparison'!AK40</f>
        <v>-3527.7409608323424</v>
      </c>
      <c r="AE57" s="118">
        <f>'FCF Comparison'!AL40</f>
        <v>-3527.8163898046373</v>
      </c>
      <c r="AF57" s="118">
        <f>'FCF Comparison'!AM40</f>
        <v>-3527.8785583222293</v>
      </c>
      <c r="AG57" s="118">
        <f>'FCF Comparison'!AN40</f>
        <v>-3527.9297975803288</v>
      </c>
      <c r="AH57" s="118">
        <f>'FCF Comparison'!AO40</f>
        <v>-3527.9720289487491</v>
      </c>
      <c r="AI57" s="118">
        <f>'FCF Comparison'!AP40</f>
        <v>-3528.0068360194368</v>
      </c>
    </row>
  </sheetData>
  <mergeCells count="1">
    <mergeCell ref="B6:B1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89767-5B10-48CE-8A02-82811E99470C}">
  <dimension ref="B3:E15"/>
  <sheetViews>
    <sheetView zoomScaleNormal="100" workbookViewId="0"/>
  </sheetViews>
  <sheetFormatPr baseColWidth="10" defaultColWidth="8.83203125" defaultRowHeight="15" x14ac:dyDescent="0.2"/>
  <cols>
    <col min="3" max="3" width="23.33203125" bestFit="1" customWidth="1"/>
  </cols>
  <sheetData>
    <row r="3" spans="2:5" ht="18" x14ac:dyDescent="0.2">
      <c r="B3" s="7" t="s">
        <v>26</v>
      </c>
      <c r="C3" s="8"/>
      <c r="D3" s="9"/>
    </row>
    <row r="4" spans="2:5" ht="18" x14ac:dyDescent="0.2">
      <c r="B4" s="7"/>
      <c r="C4" s="8" t="s">
        <v>24</v>
      </c>
      <c r="D4" s="9" t="s">
        <v>1196</v>
      </c>
      <c r="E4" t="s">
        <v>1358</v>
      </c>
    </row>
    <row r="5" spans="2:5" ht="18" x14ac:dyDescent="0.2">
      <c r="B5" s="7"/>
      <c r="C5" s="8" t="s">
        <v>5</v>
      </c>
      <c r="D5" s="18">
        <v>0.96909999999999996</v>
      </c>
      <c r="E5" s="18">
        <v>0.93375000000000008</v>
      </c>
    </row>
    <row r="6" spans="2:5" ht="18" x14ac:dyDescent="0.2">
      <c r="B6" s="7"/>
      <c r="C6" s="8" t="s">
        <v>6</v>
      </c>
      <c r="D6" s="18">
        <v>0.9476</v>
      </c>
      <c r="E6" s="18">
        <v>0.90125000000000022</v>
      </c>
    </row>
    <row r="7" spans="2:5" ht="18" x14ac:dyDescent="0.2">
      <c r="B7" s="7"/>
      <c r="C7" s="8" t="s">
        <v>1475</v>
      </c>
      <c r="D7" s="18">
        <v>0.94599999999999995</v>
      </c>
      <c r="E7" s="18">
        <v>0.89972826086956537</v>
      </c>
    </row>
    <row r="8" spans="2:5" ht="18" x14ac:dyDescent="0.2">
      <c r="B8" s="7"/>
      <c r="C8" s="8" t="s">
        <v>22</v>
      </c>
      <c r="D8" s="9" t="s">
        <v>1196</v>
      </c>
      <c r="E8" t="s">
        <v>1358</v>
      </c>
    </row>
    <row r="9" spans="2:5" ht="18" x14ac:dyDescent="0.2">
      <c r="B9" s="7"/>
      <c r="C9" s="8" t="s">
        <v>5</v>
      </c>
      <c r="D9" s="18">
        <v>0.93059999999999998</v>
      </c>
      <c r="E9" s="18">
        <v>0.81250000000000011</v>
      </c>
    </row>
    <row r="10" spans="2:5" ht="18" x14ac:dyDescent="0.2">
      <c r="B10" s="7"/>
      <c r="C10" s="8" t="s">
        <v>6</v>
      </c>
      <c r="D10" s="18">
        <v>0.77539999999999998</v>
      </c>
      <c r="E10" s="18">
        <v>0.67699602407049231</v>
      </c>
    </row>
    <row r="11" spans="2:5" ht="18" x14ac:dyDescent="0.2">
      <c r="B11" s="7"/>
      <c r="C11" s="8" t="s">
        <v>1475</v>
      </c>
      <c r="D11" s="18">
        <v>0.77200000000000002</v>
      </c>
      <c r="E11" s="18">
        <v>0.6740275091338922</v>
      </c>
    </row>
    <row r="12" spans="2:5" ht="18" x14ac:dyDescent="0.2">
      <c r="B12" s="7"/>
      <c r="C12" s="8" t="s">
        <v>19</v>
      </c>
      <c r="D12" s="9" t="s">
        <v>1196</v>
      </c>
      <c r="E12" t="s">
        <v>1358</v>
      </c>
    </row>
    <row r="13" spans="2:5" ht="18" x14ac:dyDescent="0.2">
      <c r="B13" s="7"/>
      <c r="C13" s="8" t="s">
        <v>5</v>
      </c>
      <c r="D13" s="18">
        <v>0.9355</v>
      </c>
      <c r="E13" s="18">
        <v>0.91</v>
      </c>
    </row>
    <row r="14" spans="2:5" ht="18" x14ac:dyDescent="0.2">
      <c r="B14" s="7"/>
      <c r="C14" s="8" t="s">
        <v>6</v>
      </c>
      <c r="D14" s="18">
        <v>0.86429999999999996</v>
      </c>
      <c r="E14" s="18">
        <v>0.84074078033137367</v>
      </c>
    </row>
    <row r="15" spans="2:5" ht="18" x14ac:dyDescent="0.2">
      <c r="B15" s="7"/>
      <c r="C15" s="8" t="s">
        <v>1476</v>
      </c>
      <c r="D15" s="18">
        <v>0.86199999999999999</v>
      </c>
      <c r="E15" s="18">
        <v>0.83850347407803316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54D22-98EF-4715-B3DC-8FBB4AE8659D}">
  <sheetPr>
    <tabColor theme="2" tint="-0.499984740745262"/>
  </sheetPr>
  <dimension ref="A1"/>
  <sheetViews>
    <sheetView topLeftCell="A1048576" zoomScaleNormal="100" workbookViewId="0"/>
  </sheetViews>
  <sheetFormatPr baseColWidth="10" defaultColWidth="8.83203125" defaultRowHeight="21.75" customHeight="1" zeroHeight="1" x14ac:dyDescent="0.2"/>
  <sheetData>
    <row r="1" ht="15" hidden="1" x14ac:dyDescent="0.2"/>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94ADD-1179-47BF-B3C8-68D626F83E24}">
  <dimension ref="B3:N14"/>
  <sheetViews>
    <sheetView topLeftCell="B1" zoomScaleNormal="100" workbookViewId="0"/>
  </sheetViews>
  <sheetFormatPr baseColWidth="10" defaultColWidth="8.83203125" defaultRowHeight="15" x14ac:dyDescent="0.2"/>
  <cols>
    <col min="2" max="2" width="14" customWidth="1"/>
    <col min="3" max="3" width="22.33203125" customWidth="1"/>
    <col min="4" max="14" width="14" customWidth="1"/>
  </cols>
  <sheetData>
    <row r="3" spans="2:14" x14ac:dyDescent="0.2">
      <c r="J3" t="s">
        <v>406</v>
      </c>
      <c r="K3" t="s">
        <v>406</v>
      </c>
      <c r="M3" t="s">
        <v>406</v>
      </c>
    </row>
    <row r="4" spans="2:14" x14ac:dyDescent="0.2">
      <c r="B4" s="1" t="s">
        <v>387</v>
      </c>
      <c r="C4" s="1" t="s">
        <v>388</v>
      </c>
      <c r="D4" s="1" t="s">
        <v>389</v>
      </c>
      <c r="E4" s="1" t="s">
        <v>390</v>
      </c>
      <c r="F4" s="1" t="s">
        <v>391</v>
      </c>
      <c r="G4" s="1" t="s">
        <v>392</v>
      </c>
      <c r="H4" s="1" t="s">
        <v>393</v>
      </c>
      <c r="I4" s="1" t="s">
        <v>394</v>
      </c>
      <c r="J4" s="1" t="s">
        <v>405</v>
      </c>
      <c r="K4" s="1" t="s">
        <v>395</v>
      </c>
      <c r="L4" s="1" t="s">
        <v>396</v>
      </c>
      <c r="M4" s="1" t="s">
        <v>397</v>
      </c>
      <c r="N4" s="1" t="s">
        <v>398</v>
      </c>
    </row>
    <row r="5" spans="2:14" x14ac:dyDescent="0.2">
      <c r="B5" s="133" t="s">
        <v>399</v>
      </c>
      <c r="C5" t="s">
        <v>400</v>
      </c>
      <c r="D5">
        <v>159</v>
      </c>
      <c r="E5">
        <v>0</v>
      </c>
      <c r="F5">
        <v>0.2</v>
      </c>
      <c r="G5">
        <v>52.2</v>
      </c>
      <c r="H5">
        <v>14.12</v>
      </c>
      <c r="I5">
        <v>13.9</v>
      </c>
      <c r="J5" s="68">
        <f>H5+M5</f>
        <v>22.619588225320093</v>
      </c>
      <c r="K5" s="68">
        <f>H5-M5</f>
        <v>5.6204117746799049</v>
      </c>
      <c r="L5">
        <v>72.242999999999995</v>
      </c>
      <c r="M5" s="68">
        <f>SQRT(L5)</f>
        <v>8.4995882253200943</v>
      </c>
      <c r="N5">
        <v>0.6</v>
      </c>
    </row>
    <row r="6" spans="2:14" x14ac:dyDescent="0.2">
      <c r="B6" s="133"/>
      <c r="C6" t="s">
        <v>401</v>
      </c>
      <c r="D6">
        <v>159</v>
      </c>
      <c r="E6">
        <v>0</v>
      </c>
      <c r="F6" s="57">
        <v>1.09E-2</v>
      </c>
      <c r="G6" s="57">
        <v>1.41E-2</v>
      </c>
      <c r="H6" s="57">
        <v>1.2800000000000001E-2</v>
      </c>
      <c r="I6" s="57">
        <v>1.29E-2</v>
      </c>
      <c r="J6" s="57">
        <f>H6+M6</f>
        <v>1.3432455532033677E-2</v>
      </c>
      <c r="K6" s="57">
        <f>H6-M6</f>
        <v>1.2167544467966324E-2</v>
      </c>
      <c r="L6" s="57">
        <v>4.0000000000000003E-5</v>
      </c>
      <c r="M6" s="57">
        <v>6.3245553203367588E-4</v>
      </c>
      <c r="N6" s="57">
        <v>5.0000000000000001E-4</v>
      </c>
    </row>
    <row r="7" spans="2:14" x14ac:dyDescent="0.2">
      <c r="B7" s="133"/>
      <c r="C7" t="s">
        <v>402</v>
      </c>
      <c r="D7">
        <v>159</v>
      </c>
      <c r="E7">
        <v>0</v>
      </c>
      <c r="F7" s="57">
        <v>8.8000000000000005E-3</v>
      </c>
      <c r="G7" s="57">
        <v>1.4999999999999999E-2</v>
      </c>
      <c r="H7" s="57">
        <v>1.1399999999999999E-2</v>
      </c>
      <c r="I7" s="57">
        <v>1.1299999999999999E-2</v>
      </c>
      <c r="J7" s="57">
        <f>H7+M7</f>
        <v>1.249544511501033E-2</v>
      </c>
      <c r="K7" s="57">
        <f>H7-M7</f>
        <v>1.0304554884989667E-2</v>
      </c>
      <c r="L7" s="57">
        <v>1.2E-4</v>
      </c>
      <c r="M7" s="57">
        <v>1.0954451150103322E-3</v>
      </c>
      <c r="N7" s="57">
        <v>1E-3</v>
      </c>
    </row>
    <row r="8" spans="2:14" x14ac:dyDescent="0.2">
      <c r="B8" s="133"/>
      <c r="C8" t="s">
        <v>403</v>
      </c>
      <c r="D8">
        <v>159</v>
      </c>
      <c r="E8">
        <v>0</v>
      </c>
      <c r="F8" s="57">
        <v>0.23800000000000002</v>
      </c>
      <c r="G8" s="57">
        <v>0.33899999999999997</v>
      </c>
      <c r="H8" s="57">
        <v>0.30579999999999996</v>
      </c>
      <c r="I8" s="57">
        <v>0.31</v>
      </c>
      <c r="J8" s="57">
        <f>H8+M8</f>
        <v>0.32346352173265563</v>
      </c>
      <c r="K8" s="57">
        <f>H8-M8</f>
        <v>0.28813647826734429</v>
      </c>
      <c r="L8" s="57">
        <v>3.1200000000000002E-2</v>
      </c>
      <c r="M8" s="57">
        <v>1.7663521732655695E-2</v>
      </c>
      <c r="N8" s="57">
        <v>5.9999999999999995E-4</v>
      </c>
    </row>
    <row r="9" spans="2:14" x14ac:dyDescent="0.2">
      <c r="B9" s="133"/>
      <c r="C9" t="s">
        <v>404</v>
      </c>
      <c r="D9">
        <v>159</v>
      </c>
      <c r="E9">
        <v>0</v>
      </c>
      <c r="F9" s="57">
        <v>5.0000000000000001E-4</v>
      </c>
      <c r="G9" s="57">
        <v>2E-3</v>
      </c>
      <c r="H9" s="57">
        <v>1.1999999999999999E-3</v>
      </c>
      <c r="I9" s="57">
        <v>1.1000000000000001E-3</v>
      </c>
      <c r="J9" s="57">
        <f>H9+M9</f>
        <v>1.5162277660168378E-3</v>
      </c>
      <c r="K9" s="57">
        <f>H9-M9</f>
        <v>8.8377223398316196E-4</v>
      </c>
      <c r="L9" s="57">
        <v>1.0000000000000001E-5</v>
      </c>
      <c r="M9" s="57">
        <v>3.1622776601683794E-4</v>
      </c>
      <c r="N9" s="57">
        <v>2.5999999999999999E-3</v>
      </c>
    </row>
    <row r="11" spans="2:14" x14ac:dyDescent="0.2">
      <c r="F11" s="57"/>
      <c r="G11" s="57"/>
      <c r="H11" s="57"/>
      <c r="I11" s="57"/>
      <c r="J11" s="57"/>
      <c r="K11" s="57"/>
      <c r="L11" s="57"/>
      <c r="M11" s="57"/>
      <c r="N11" s="57"/>
    </row>
    <row r="12" spans="2:14" x14ac:dyDescent="0.2">
      <c r="F12" s="57"/>
      <c r="G12" s="57"/>
      <c r="H12" s="57"/>
      <c r="I12" s="57"/>
      <c r="J12" s="57"/>
      <c r="K12" s="57"/>
      <c r="L12" s="57"/>
      <c r="M12" s="57"/>
      <c r="N12" s="57"/>
    </row>
    <row r="13" spans="2:14" x14ac:dyDescent="0.2">
      <c r="F13" s="57"/>
      <c r="G13" s="57"/>
      <c r="H13" s="57"/>
      <c r="I13" s="57"/>
      <c r="J13" s="57"/>
      <c r="K13" s="57"/>
      <c r="L13" s="57"/>
      <c r="M13" s="57"/>
      <c r="N13" s="57"/>
    </row>
    <row r="14" spans="2:14" x14ac:dyDescent="0.2">
      <c r="F14" s="57"/>
      <c r="G14" s="57"/>
      <c r="H14" s="57"/>
      <c r="I14" s="57"/>
      <c r="J14" s="57"/>
      <c r="K14" s="57"/>
      <c r="L14" s="57"/>
      <c r="M14" s="57"/>
      <c r="N14" s="57"/>
    </row>
  </sheetData>
  <mergeCells count="1">
    <mergeCell ref="B5:B9"/>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7D47C-5A78-4FCB-96D6-AC71D9BB2162}">
  <dimension ref="A1:WTS120"/>
  <sheetViews>
    <sheetView topLeftCell="G3" zoomScaleNormal="100" workbookViewId="0"/>
  </sheetViews>
  <sheetFormatPr baseColWidth="10" defaultColWidth="0" defaultRowHeight="0" customHeight="1" zeroHeight="1" x14ac:dyDescent="0.2"/>
  <cols>
    <col min="1" max="1" width="2.33203125" style="9" customWidth="1"/>
    <col min="2" max="2" width="2.33203125" style="6" customWidth="1"/>
    <col min="3" max="3" width="2.33203125" style="7" customWidth="1"/>
    <col min="4" max="4" width="2.33203125" style="8" customWidth="1"/>
    <col min="5" max="5" width="38.6640625" style="9" customWidth="1"/>
    <col min="6" max="6" width="13.5" style="9" customWidth="1"/>
    <col min="7" max="7" width="15.5" style="10" customWidth="1"/>
    <col min="8" max="8" width="3.1640625" style="9" customWidth="1"/>
    <col min="9" max="9" width="14.83203125" style="10" customWidth="1"/>
    <col min="10" max="10" width="8.6640625" style="9" customWidth="1"/>
    <col min="11" max="11" width="2.33203125" style="9" customWidth="1"/>
    <col min="12" max="47" width="8.6640625" style="9" customWidth="1"/>
    <col min="48" max="16087" width="0" style="9" hidden="1"/>
    <col min="16088" max="16384" width="8.6640625" style="9" hidden="1"/>
  </cols>
  <sheetData>
    <row r="1" spans="1:47" ht="11.25" customHeight="1" x14ac:dyDescent="0.2"/>
    <row r="2" spans="1:47" ht="24" x14ac:dyDescent="0.2">
      <c r="A2" s="5" t="s">
        <v>293</v>
      </c>
    </row>
    <row r="3" spans="1:47" ht="20" x14ac:dyDescent="0.2">
      <c r="L3" s="9" t="s">
        <v>42</v>
      </c>
      <c r="M3" s="9" t="s">
        <v>43</v>
      </c>
      <c r="N3" s="9">
        <v>0</v>
      </c>
      <c r="O3" s="9">
        <v>1</v>
      </c>
      <c r="P3" s="9">
        <v>2</v>
      </c>
      <c r="Q3" s="9">
        <v>3</v>
      </c>
      <c r="R3" s="9">
        <v>4</v>
      </c>
      <c r="S3" s="9">
        <v>5</v>
      </c>
      <c r="T3" s="9">
        <v>6</v>
      </c>
      <c r="U3" s="9">
        <v>7</v>
      </c>
      <c r="V3" s="9">
        <v>8</v>
      </c>
      <c r="W3" s="9">
        <v>9</v>
      </c>
      <c r="X3" s="9">
        <v>10</v>
      </c>
      <c r="Y3" s="9">
        <v>11</v>
      </c>
      <c r="Z3" s="9">
        <v>12</v>
      </c>
      <c r="AA3" s="9">
        <v>13</v>
      </c>
      <c r="AB3" s="9">
        <v>14</v>
      </c>
      <c r="AC3" s="9">
        <v>15</v>
      </c>
      <c r="AD3" s="9">
        <v>16</v>
      </c>
      <c r="AE3" s="9">
        <v>17</v>
      </c>
      <c r="AF3" s="9">
        <v>18</v>
      </c>
      <c r="AG3" s="9">
        <v>19</v>
      </c>
      <c r="AH3" s="9">
        <v>20</v>
      </c>
      <c r="AI3" s="9">
        <v>21</v>
      </c>
      <c r="AJ3" s="9">
        <v>22</v>
      </c>
      <c r="AK3" s="9">
        <v>23</v>
      </c>
      <c r="AL3" s="9">
        <v>24</v>
      </c>
      <c r="AM3" s="9">
        <v>25</v>
      </c>
      <c r="AN3" s="9">
        <v>26</v>
      </c>
      <c r="AO3" s="9">
        <v>27</v>
      </c>
      <c r="AP3" s="9">
        <v>28</v>
      </c>
      <c r="AQ3" s="9">
        <v>29</v>
      </c>
      <c r="AR3" s="9">
        <v>30</v>
      </c>
      <c r="AS3" s="9">
        <v>31</v>
      </c>
      <c r="AT3" s="9">
        <v>32</v>
      </c>
      <c r="AU3" s="9">
        <v>33</v>
      </c>
    </row>
    <row r="4" spans="1:47" s="11" customFormat="1" ht="20" x14ac:dyDescent="0.2">
      <c r="B4" s="12"/>
      <c r="C4" s="13"/>
      <c r="D4" s="14"/>
      <c r="E4" s="11" t="s">
        <v>0</v>
      </c>
      <c r="F4" s="11" t="s">
        <v>91</v>
      </c>
      <c r="G4" s="15" t="s">
        <v>1</v>
      </c>
      <c r="H4" s="40"/>
      <c r="I4" s="15" t="s">
        <v>2</v>
      </c>
      <c r="J4" s="11" t="s">
        <v>3</v>
      </c>
      <c r="L4" s="11">
        <v>2025</v>
      </c>
      <c r="M4" s="11">
        <v>2026</v>
      </c>
      <c r="N4" s="11">
        <v>2027</v>
      </c>
      <c r="O4" s="11">
        <v>2028</v>
      </c>
      <c r="P4" s="11">
        <v>2029</v>
      </c>
      <c r="Q4" s="11">
        <v>2030</v>
      </c>
      <c r="R4" s="11">
        <v>2031</v>
      </c>
      <c r="S4" s="11">
        <v>2032</v>
      </c>
      <c r="T4" s="11">
        <v>2033</v>
      </c>
      <c r="U4" s="11">
        <v>2034</v>
      </c>
      <c r="V4" s="11">
        <v>2035</v>
      </c>
      <c r="W4" s="11">
        <v>2036</v>
      </c>
      <c r="X4" s="11">
        <v>2037</v>
      </c>
      <c r="Y4" s="11">
        <v>2038</v>
      </c>
      <c r="Z4" s="11">
        <v>2039</v>
      </c>
      <c r="AA4" s="11">
        <v>2040</v>
      </c>
      <c r="AB4" s="11">
        <v>2041</v>
      </c>
      <c r="AC4" s="11">
        <v>2042</v>
      </c>
      <c r="AD4" s="11">
        <v>2043</v>
      </c>
      <c r="AE4" s="11">
        <v>2044</v>
      </c>
      <c r="AF4" s="11">
        <v>2045</v>
      </c>
      <c r="AG4" s="11">
        <v>2046</v>
      </c>
      <c r="AH4" s="11">
        <v>2047</v>
      </c>
      <c r="AI4" s="11">
        <v>2048</v>
      </c>
      <c r="AJ4" s="11">
        <v>2049</v>
      </c>
      <c r="AK4" s="11">
        <v>2050</v>
      </c>
      <c r="AL4" s="11">
        <v>2051</v>
      </c>
      <c r="AM4" s="11">
        <v>2052</v>
      </c>
      <c r="AN4" s="11">
        <v>2053</v>
      </c>
      <c r="AO4" s="11">
        <v>2054</v>
      </c>
      <c r="AP4" s="11">
        <v>2055</v>
      </c>
      <c r="AQ4" s="11">
        <v>2056</v>
      </c>
      <c r="AR4" s="11">
        <v>2057</v>
      </c>
      <c r="AS4" s="11">
        <v>2058</v>
      </c>
      <c r="AT4" s="11">
        <v>2059</v>
      </c>
      <c r="AU4" s="11">
        <v>2060</v>
      </c>
    </row>
    <row r="5" spans="1:47" s="24" customFormat="1" ht="20" x14ac:dyDescent="0.2">
      <c r="B5" s="6"/>
      <c r="C5" s="7"/>
      <c r="D5" s="8"/>
      <c r="G5" s="25"/>
      <c r="H5" s="9"/>
      <c r="I5" s="10"/>
    </row>
    <row r="6" spans="1:47" s="24" customFormat="1" ht="20" x14ac:dyDescent="0.2">
      <c r="B6" s="6"/>
      <c r="C6" s="7"/>
      <c r="D6" s="8" t="s">
        <v>334</v>
      </c>
      <c r="G6" s="25"/>
      <c r="H6" s="9"/>
      <c r="I6" s="10"/>
    </row>
    <row r="7" spans="1:47" ht="20" x14ac:dyDescent="0.2">
      <c r="E7" s="9" t="s">
        <v>289</v>
      </c>
      <c r="F7" s="9" t="s">
        <v>85</v>
      </c>
      <c r="J7" s="38">
        <f>SUM($L7:$AU7)</f>
        <v>72958</v>
      </c>
      <c r="K7" s="38"/>
      <c r="L7" s="51"/>
      <c r="M7" s="51"/>
      <c r="N7" s="51">
        <v>53.4</v>
      </c>
      <c r="O7" s="51">
        <v>276.2</v>
      </c>
      <c r="P7" s="51">
        <v>617.70000000000005</v>
      </c>
      <c r="Q7" s="51">
        <v>1654.3</v>
      </c>
      <c r="R7" s="51">
        <v>3747.3</v>
      </c>
      <c r="S7" s="51">
        <v>3717.4</v>
      </c>
      <c r="T7" s="51">
        <v>4316.1000000000004</v>
      </c>
      <c r="U7" s="51">
        <v>4338.3</v>
      </c>
      <c r="V7" s="51">
        <v>4395.8</v>
      </c>
      <c r="W7" s="51">
        <v>4941.3</v>
      </c>
      <c r="X7" s="51">
        <v>4828.3999999999996</v>
      </c>
      <c r="Y7" s="51">
        <v>4828.3999999999996</v>
      </c>
      <c r="Z7" s="51">
        <v>4828.3999999999996</v>
      </c>
      <c r="AA7" s="51">
        <v>4828.3999999999996</v>
      </c>
      <c r="AB7" s="51">
        <v>5518.1</v>
      </c>
      <c r="AC7" s="51">
        <v>4828.3999999999996</v>
      </c>
      <c r="AD7" s="51">
        <v>4828.3999999999996</v>
      </c>
      <c r="AE7" s="51">
        <v>4828.3999999999996</v>
      </c>
      <c r="AF7" s="51">
        <v>2487.6999999999998</v>
      </c>
      <c r="AG7" s="51">
        <v>3095.6</v>
      </c>
      <c r="AH7" s="51"/>
      <c r="AI7" s="51"/>
      <c r="AJ7" s="51"/>
      <c r="AK7" s="51"/>
      <c r="AL7" s="51"/>
      <c r="AM7" s="51"/>
      <c r="AN7" s="51"/>
      <c r="AO7" s="51"/>
      <c r="AP7" s="51"/>
      <c r="AQ7" s="38"/>
      <c r="AR7" s="38"/>
      <c r="AS7" s="38"/>
      <c r="AT7" s="38"/>
      <c r="AU7" s="38"/>
    </row>
    <row r="8" spans="1:47" ht="20" x14ac:dyDescent="0.2">
      <c r="E8" s="9" t="s">
        <v>121</v>
      </c>
      <c r="F8" s="9" t="s">
        <v>85</v>
      </c>
      <c r="J8" s="38">
        <f t="shared" ref="J8:J14" si="0">SUM($L8:$AU8)</f>
        <v>-39977.799999999996</v>
      </c>
      <c r="K8" s="38"/>
      <c r="L8" s="51"/>
      <c r="M8" s="51"/>
      <c r="N8" s="51">
        <v>-154.80000000000001</v>
      </c>
      <c r="O8" s="51">
        <v>-478.7</v>
      </c>
      <c r="P8" s="51">
        <v>-642.79999999999995</v>
      </c>
      <c r="Q8" s="51">
        <v>-1360.2</v>
      </c>
      <c r="R8" s="51">
        <v>-2792.2</v>
      </c>
      <c r="S8" s="51">
        <v>-2667.5</v>
      </c>
      <c r="T8" s="51">
        <v>-2625.6</v>
      </c>
      <c r="U8" s="51">
        <v>-2632.3</v>
      </c>
      <c r="V8" s="51">
        <v>-2634.7</v>
      </c>
      <c r="W8" s="51">
        <v>-3005.4</v>
      </c>
      <c r="X8" s="51">
        <v>-2819.8</v>
      </c>
      <c r="Y8" s="51">
        <v>-2638.8</v>
      </c>
      <c r="Z8" s="51">
        <v>-2638.8</v>
      </c>
      <c r="AA8" s="51">
        <v>-2457.6999999999998</v>
      </c>
      <c r="AB8" s="51">
        <v>-2476.6999999999998</v>
      </c>
      <c r="AC8" s="51">
        <v>-2186.1</v>
      </c>
      <c r="AD8" s="51">
        <v>-2186.1</v>
      </c>
      <c r="AE8" s="51">
        <v>-2325.1</v>
      </c>
      <c r="AF8" s="51">
        <v>-1254.5</v>
      </c>
      <c r="AG8" s="51"/>
      <c r="AH8" s="51"/>
      <c r="AI8" s="51"/>
      <c r="AJ8" s="51"/>
      <c r="AK8" s="51"/>
      <c r="AL8" s="51"/>
      <c r="AM8" s="51"/>
      <c r="AN8" s="51"/>
      <c r="AO8" s="51"/>
      <c r="AP8" s="51"/>
      <c r="AQ8" s="38"/>
      <c r="AR8" s="38"/>
      <c r="AS8" s="38"/>
      <c r="AT8" s="38"/>
      <c r="AU8" s="38"/>
    </row>
    <row r="9" spans="1:47" ht="20" x14ac:dyDescent="0.2">
      <c r="E9" s="9" t="s">
        <v>178</v>
      </c>
      <c r="F9" s="9" t="s">
        <v>85</v>
      </c>
      <c r="J9" s="38">
        <f t="shared" si="0"/>
        <v>-659</v>
      </c>
      <c r="K9" s="38"/>
      <c r="L9" s="51">
        <v>-0.6</v>
      </c>
      <c r="M9" s="51">
        <v>-0.6</v>
      </c>
      <c r="N9" s="51">
        <v>-2</v>
      </c>
      <c r="O9" s="51">
        <v>-7.5</v>
      </c>
      <c r="P9" s="51">
        <v>-17.3</v>
      </c>
      <c r="Q9" s="51">
        <v>-23.8</v>
      </c>
      <c r="R9" s="51">
        <v>-29</v>
      </c>
      <c r="S9" s="51">
        <v>-33.9</v>
      </c>
      <c r="T9" s="51">
        <v>-40.1</v>
      </c>
      <c r="U9" s="51">
        <v>-40.200000000000003</v>
      </c>
      <c r="V9" s="51">
        <v>-40.6</v>
      </c>
      <c r="W9" s="51">
        <v>-44</v>
      </c>
      <c r="X9" s="51">
        <v>-43.3</v>
      </c>
      <c r="Y9" s="51">
        <v>-43.3</v>
      </c>
      <c r="Z9" s="51">
        <v>-43.3</v>
      </c>
      <c r="AA9" s="51">
        <v>-43.3</v>
      </c>
      <c r="AB9" s="51">
        <v>-47.6</v>
      </c>
      <c r="AC9" s="51">
        <v>-43.3</v>
      </c>
      <c r="AD9" s="51">
        <v>-43.3</v>
      </c>
      <c r="AE9" s="51">
        <v>-43.3</v>
      </c>
      <c r="AF9" s="51">
        <v>-28.7</v>
      </c>
      <c r="AG9" s="51"/>
      <c r="AH9" s="51"/>
      <c r="AI9" s="51"/>
      <c r="AJ9" s="51"/>
      <c r="AK9" s="51"/>
      <c r="AL9" s="51"/>
      <c r="AM9" s="51"/>
      <c r="AN9" s="51"/>
      <c r="AO9" s="51"/>
      <c r="AP9" s="51"/>
      <c r="AQ9" s="38"/>
      <c r="AR9" s="38"/>
      <c r="AS9" s="38"/>
      <c r="AT9" s="38"/>
      <c r="AU9" s="38"/>
    </row>
    <row r="10" spans="1:47" ht="20" x14ac:dyDescent="0.2">
      <c r="E10" s="9" t="s">
        <v>332</v>
      </c>
      <c r="F10" s="9" t="s">
        <v>85</v>
      </c>
      <c r="J10" s="38">
        <f t="shared" si="0"/>
        <v>32320.999999999996</v>
      </c>
      <c r="K10" s="38"/>
      <c r="L10" s="51">
        <v>-0.6</v>
      </c>
      <c r="M10" s="51">
        <v>-0.6</v>
      </c>
      <c r="N10" s="51">
        <v>-103.4</v>
      </c>
      <c r="O10" s="51">
        <v>-210</v>
      </c>
      <c r="P10" s="51">
        <v>-42.4</v>
      </c>
      <c r="Q10" s="51">
        <v>270.3</v>
      </c>
      <c r="R10" s="51">
        <v>926.1</v>
      </c>
      <c r="S10" s="51">
        <v>1016.1</v>
      </c>
      <c r="T10" s="51">
        <v>1650.4</v>
      </c>
      <c r="U10" s="51">
        <v>1665.8</v>
      </c>
      <c r="V10" s="51">
        <v>1720.4</v>
      </c>
      <c r="W10" s="51">
        <v>1891.9</v>
      </c>
      <c r="X10" s="51">
        <v>1965.2</v>
      </c>
      <c r="Y10" s="51">
        <v>2146.3000000000002</v>
      </c>
      <c r="Z10" s="51">
        <v>2146.3000000000002</v>
      </c>
      <c r="AA10" s="51">
        <v>2327.3000000000002</v>
      </c>
      <c r="AB10" s="51">
        <v>2993.8</v>
      </c>
      <c r="AC10" s="51">
        <v>2599</v>
      </c>
      <c r="AD10" s="51">
        <v>2599</v>
      </c>
      <c r="AE10" s="51">
        <v>2460</v>
      </c>
      <c r="AF10" s="51">
        <v>1204.5</v>
      </c>
      <c r="AG10" s="51">
        <v>3095.6</v>
      </c>
      <c r="AH10" s="51"/>
      <c r="AI10" s="51"/>
      <c r="AJ10" s="51"/>
      <c r="AK10" s="51"/>
      <c r="AL10" s="51"/>
      <c r="AM10" s="51"/>
      <c r="AN10" s="51"/>
      <c r="AO10" s="51"/>
      <c r="AP10" s="51"/>
      <c r="AQ10" s="38"/>
      <c r="AR10" s="38"/>
      <c r="AS10" s="38"/>
      <c r="AT10" s="38"/>
      <c r="AU10" s="38"/>
    </row>
    <row r="11" spans="1:47" ht="20" x14ac:dyDescent="0.2">
      <c r="E11" s="9" t="s">
        <v>220</v>
      </c>
      <c r="F11" s="9" t="s">
        <v>85</v>
      </c>
      <c r="J11" s="38">
        <f t="shared" si="0"/>
        <v>-5592.1</v>
      </c>
      <c r="K11" s="38"/>
      <c r="L11" s="51"/>
      <c r="M11" s="51">
        <v>-11</v>
      </c>
      <c r="N11" s="51">
        <v>-23.1</v>
      </c>
      <c r="O11" s="51">
        <v>-30</v>
      </c>
      <c r="P11" s="51">
        <v>-35.200000000000003</v>
      </c>
      <c r="Q11" s="51">
        <v>-41.5</v>
      </c>
      <c r="R11" s="51">
        <v>-45.3</v>
      </c>
      <c r="S11" s="51">
        <v>-52.2</v>
      </c>
      <c r="T11" s="51">
        <v>-100.6</v>
      </c>
      <c r="U11" s="51">
        <v>-153</v>
      </c>
      <c r="V11" s="51">
        <v>-205.5</v>
      </c>
      <c r="W11" s="51">
        <v>-255.9</v>
      </c>
      <c r="X11" s="51">
        <v>-280.10000000000002</v>
      </c>
      <c r="Y11" s="51">
        <v>-290.10000000000002</v>
      </c>
      <c r="Z11" s="51">
        <v>-286.5</v>
      </c>
      <c r="AA11" s="51">
        <v>-283.7</v>
      </c>
      <c r="AB11" s="51">
        <v>-280.10000000000002</v>
      </c>
      <c r="AC11" s="51">
        <v>-273.7</v>
      </c>
      <c r="AD11" s="51">
        <v>-270.8</v>
      </c>
      <c r="AE11" s="51">
        <v>-268.39999999999998</v>
      </c>
      <c r="AF11" s="51">
        <v>-2405.4</v>
      </c>
      <c r="AG11" s="51"/>
      <c r="AH11" s="51"/>
      <c r="AI11" s="51"/>
      <c r="AJ11" s="51"/>
      <c r="AK11" s="51"/>
      <c r="AL11" s="51"/>
      <c r="AM11" s="51"/>
      <c r="AN11" s="51"/>
      <c r="AO11" s="51"/>
      <c r="AP11" s="51"/>
      <c r="AQ11" s="38"/>
      <c r="AR11" s="38"/>
      <c r="AS11" s="38"/>
      <c r="AT11" s="38"/>
      <c r="AU11" s="38"/>
    </row>
    <row r="12" spans="1:47" ht="20" x14ac:dyDescent="0.2">
      <c r="E12" s="9" t="s">
        <v>228</v>
      </c>
      <c r="F12" s="9" t="s">
        <v>85</v>
      </c>
      <c r="J12" s="38">
        <f t="shared" si="0"/>
        <v>26728.699999999997</v>
      </c>
      <c r="K12" s="38"/>
      <c r="L12" s="51">
        <v>-0.6</v>
      </c>
      <c r="M12" s="51">
        <v>-11.6</v>
      </c>
      <c r="N12" s="51">
        <v>-126.5</v>
      </c>
      <c r="O12" s="51">
        <v>-240</v>
      </c>
      <c r="P12" s="51">
        <v>-77.7</v>
      </c>
      <c r="Q12" s="51">
        <v>228.8</v>
      </c>
      <c r="R12" s="51">
        <v>880.8</v>
      </c>
      <c r="S12" s="51">
        <v>963.8</v>
      </c>
      <c r="T12" s="51">
        <v>1549.9</v>
      </c>
      <c r="U12" s="51">
        <v>1512.8</v>
      </c>
      <c r="V12" s="51">
        <v>1514.9</v>
      </c>
      <c r="W12" s="51">
        <v>1636</v>
      </c>
      <c r="X12" s="51">
        <v>1685.1</v>
      </c>
      <c r="Y12" s="51">
        <v>1856.2</v>
      </c>
      <c r="Z12" s="51">
        <v>1859.8</v>
      </c>
      <c r="AA12" s="51">
        <v>2043.6</v>
      </c>
      <c r="AB12" s="51">
        <v>2713.7</v>
      </c>
      <c r="AC12" s="51">
        <v>2325.3000000000002</v>
      </c>
      <c r="AD12" s="51">
        <v>2328.1999999999998</v>
      </c>
      <c r="AE12" s="51">
        <v>2191.6</v>
      </c>
      <c r="AF12" s="51">
        <v>-1201</v>
      </c>
      <c r="AG12" s="51">
        <v>3095.6</v>
      </c>
      <c r="AH12" s="51"/>
      <c r="AI12" s="51"/>
      <c r="AJ12" s="51"/>
      <c r="AK12" s="51"/>
      <c r="AL12" s="51"/>
      <c r="AM12" s="51"/>
      <c r="AN12" s="51"/>
      <c r="AO12" s="51"/>
      <c r="AP12" s="51"/>
      <c r="AQ12" s="38"/>
      <c r="AR12" s="38"/>
      <c r="AS12" s="38"/>
      <c r="AT12" s="38"/>
      <c r="AU12" s="38"/>
    </row>
    <row r="13" spans="1:47" ht="20" x14ac:dyDescent="0.2">
      <c r="E13" s="9" t="s">
        <v>223</v>
      </c>
      <c r="F13" s="9" t="s">
        <v>85</v>
      </c>
      <c r="J13" s="38">
        <f t="shared" si="0"/>
        <v>-5645.4</v>
      </c>
      <c r="K13" s="38"/>
      <c r="L13" s="51"/>
      <c r="M13" s="51"/>
      <c r="N13" s="51"/>
      <c r="O13" s="51"/>
      <c r="P13" s="51"/>
      <c r="Q13" s="51"/>
      <c r="R13" s="51">
        <v>-43.2</v>
      </c>
      <c r="S13" s="51">
        <v>-209.5</v>
      </c>
      <c r="T13" s="51">
        <v>-333.9</v>
      </c>
      <c r="U13" s="51">
        <v>-326.10000000000002</v>
      </c>
      <c r="V13" s="51">
        <v>-326.7</v>
      </c>
      <c r="W13" s="51">
        <v>-352.8</v>
      </c>
      <c r="X13" s="51">
        <v>-363</v>
      </c>
      <c r="Y13" s="51">
        <v>-398.9</v>
      </c>
      <c r="Z13" s="51">
        <v>-399.7</v>
      </c>
      <c r="AA13" s="51">
        <v>-438.3</v>
      </c>
      <c r="AB13" s="51">
        <v>-579.9</v>
      </c>
      <c r="AC13" s="51">
        <v>-497.4</v>
      </c>
      <c r="AD13" s="51">
        <v>-498</v>
      </c>
      <c r="AE13" s="51">
        <v>-469.3</v>
      </c>
      <c r="AF13" s="51"/>
      <c r="AG13" s="51">
        <v>-408.7</v>
      </c>
      <c r="AH13" s="51"/>
      <c r="AI13" s="51"/>
      <c r="AJ13" s="51"/>
      <c r="AK13" s="51"/>
      <c r="AL13" s="51"/>
      <c r="AM13" s="51"/>
      <c r="AN13" s="51"/>
      <c r="AO13" s="51"/>
      <c r="AP13" s="51"/>
      <c r="AQ13" s="38"/>
      <c r="AR13" s="38"/>
      <c r="AS13" s="38"/>
      <c r="AT13" s="38"/>
      <c r="AU13" s="38"/>
    </row>
    <row r="14" spans="1:47" ht="20" x14ac:dyDescent="0.2">
      <c r="E14" s="9" t="s">
        <v>329</v>
      </c>
      <c r="F14" s="9" t="s">
        <v>85</v>
      </c>
      <c r="J14" s="38">
        <f t="shared" si="0"/>
        <v>21083.399999999998</v>
      </c>
      <c r="K14" s="38"/>
      <c r="L14" s="51">
        <v>-0.6</v>
      </c>
      <c r="M14" s="51">
        <v>-11.6</v>
      </c>
      <c r="N14" s="51">
        <v>-126.5</v>
      </c>
      <c r="O14" s="51">
        <v>-240</v>
      </c>
      <c r="P14" s="51">
        <v>-77.7</v>
      </c>
      <c r="Q14" s="51">
        <v>228.8</v>
      </c>
      <c r="R14" s="51">
        <v>837.6</v>
      </c>
      <c r="S14" s="51">
        <v>754.3</v>
      </c>
      <c r="T14" s="51">
        <v>1216</v>
      </c>
      <c r="U14" s="51">
        <v>1186.7</v>
      </c>
      <c r="V14" s="51">
        <v>1188.2</v>
      </c>
      <c r="W14" s="51">
        <v>1283.2</v>
      </c>
      <c r="X14" s="51">
        <v>1322.1</v>
      </c>
      <c r="Y14" s="51">
        <v>1457.3</v>
      </c>
      <c r="Z14" s="51">
        <v>1460.1</v>
      </c>
      <c r="AA14" s="51">
        <v>1605.4</v>
      </c>
      <c r="AB14" s="51">
        <v>2133.8000000000002</v>
      </c>
      <c r="AC14" s="51">
        <v>1827.9</v>
      </c>
      <c r="AD14" s="51">
        <v>1830.2</v>
      </c>
      <c r="AE14" s="51">
        <v>1722.3</v>
      </c>
      <c r="AF14" s="51">
        <v>-1201</v>
      </c>
      <c r="AG14" s="51">
        <v>2686.9</v>
      </c>
      <c r="AH14" s="51"/>
      <c r="AI14" s="51"/>
      <c r="AJ14" s="51"/>
      <c r="AK14" s="51"/>
      <c r="AL14" s="51"/>
      <c r="AM14" s="51"/>
      <c r="AN14" s="51"/>
      <c r="AO14" s="51"/>
      <c r="AP14" s="51"/>
      <c r="AQ14" s="38"/>
      <c r="AR14" s="38"/>
      <c r="AS14" s="38"/>
      <c r="AT14" s="38"/>
      <c r="AU14" s="38"/>
    </row>
    <row r="15" spans="1:47" ht="20" x14ac:dyDescent="0.2">
      <c r="E15" s="9" t="s">
        <v>324</v>
      </c>
      <c r="F15" s="9" t="s">
        <v>85</v>
      </c>
      <c r="J15" s="38">
        <f>SUM($L15:$AU15)</f>
        <v>-6582.5</v>
      </c>
      <c r="K15" s="38"/>
      <c r="L15" s="51">
        <v>-175.6</v>
      </c>
      <c r="M15" s="51">
        <v>-206.3</v>
      </c>
      <c r="N15" s="51">
        <v>-92.5</v>
      </c>
      <c r="O15" s="51">
        <v>-105.6</v>
      </c>
      <c r="P15" s="51">
        <v>-177</v>
      </c>
      <c r="Q15" s="51">
        <v>-206.6</v>
      </c>
      <c r="R15" s="51">
        <v>-292.10000000000002</v>
      </c>
      <c r="S15" s="51">
        <v>-712.3</v>
      </c>
      <c r="T15" s="51">
        <v>-797.5</v>
      </c>
      <c r="U15" s="51">
        <v>-797.3</v>
      </c>
      <c r="V15" s="51">
        <v>-813.5</v>
      </c>
      <c r="W15" s="51">
        <v>-795.2</v>
      </c>
      <c r="X15" s="51">
        <v>-521</v>
      </c>
      <c r="Y15" s="51">
        <v>-155</v>
      </c>
      <c r="Z15" s="51">
        <v>-155</v>
      </c>
      <c r="AA15" s="51">
        <v>-155</v>
      </c>
      <c r="AB15" s="51"/>
      <c r="AC15" s="51">
        <v>-155</v>
      </c>
      <c r="AD15" s="51">
        <v>-155</v>
      </c>
      <c r="AE15" s="51"/>
      <c r="AF15" s="51"/>
      <c r="AG15" s="51">
        <v>-11.5</v>
      </c>
      <c r="AH15" s="51">
        <v>-11.5</v>
      </c>
      <c r="AI15" s="51">
        <v>-11.5</v>
      </c>
      <c r="AJ15" s="51">
        <v>-11.5</v>
      </c>
      <c r="AK15" s="51">
        <v>-11.5</v>
      </c>
      <c r="AL15" s="51">
        <v>-11.5</v>
      </c>
      <c r="AM15" s="51">
        <v>-11.5</v>
      </c>
      <c r="AN15" s="51">
        <v>-11.5</v>
      </c>
      <c r="AO15" s="51">
        <v>-11.5</v>
      </c>
      <c r="AP15" s="51">
        <v>-11.5</v>
      </c>
      <c r="AQ15" s="38"/>
      <c r="AR15" s="38"/>
      <c r="AS15" s="38"/>
      <c r="AT15" s="38"/>
      <c r="AU15" s="38"/>
    </row>
    <row r="16" spans="1:47" ht="20" x14ac:dyDescent="0.2">
      <c r="E16" s="9" t="s">
        <v>238</v>
      </c>
      <c r="F16" s="9" t="s">
        <v>85</v>
      </c>
      <c r="J16" s="38">
        <f>SUM($L16:$AU16)</f>
        <v>19922.400000000001</v>
      </c>
      <c r="K16" s="38"/>
      <c r="L16" s="51">
        <v>-176.3</v>
      </c>
      <c r="M16" s="51">
        <v>-207</v>
      </c>
      <c r="N16" s="51">
        <v>-191.9</v>
      </c>
      <c r="O16" s="51">
        <v>-325.5</v>
      </c>
      <c r="P16" s="51">
        <v>-262.2</v>
      </c>
      <c r="Q16" s="51">
        <v>-48.6</v>
      </c>
      <c r="R16" s="51">
        <v>361.3</v>
      </c>
      <c r="S16" s="51">
        <v>81.400000000000006</v>
      </c>
      <c r="T16" s="51">
        <v>409.5</v>
      </c>
      <c r="U16" s="51">
        <v>529.6</v>
      </c>
      <c r="V16" s="51">
        <v>561.29999999999995</v>
      </c>
      <c r="W16" s="51">
        <v>674.8</v>
      </c>
      <c r="X16" s="51">
        <v>1073.5</v>
      </c>
      <c r="Y16" s="51">
        <v>1566.5</v>
      </c>
      <c r="Z16" s="51">
        <v>1580.3</v>
      </c>
      <c r="AA16" s="51">
        <v>1707.9</v>
      </c>
      <c r="AB16" s="51">
        <v>2290.5</v>
      </c>
      <c r="AC16" s="51">
        <v>2022.3</v>
      </c>
      <c r="AD16" s="51">
        <v>1933.9</v>
      </c>
      <c r="AE16" s="51">
        <v>1990</v>
      </c>
      <c r="AF16" s="51">
        <v>1489.4</v>
      </c>
      <c r="AG16" s="51">
        <v>2466.3000000000002</v>
      </c>
      <c r="AH16" s="51">
        <v>487.4</v>
      </c>
      <c r="AI16" s="51">
        <v>-11.5</v>
      </c>
      <c r="AJ16" s="51">
        <v>-11.5</v>
      </c>
      <c r="AK16" s="51">
        <v>-11.5</v>
      </c>
      <c r="AL16" s="51">
        <v>-11.5</v>
      </c>
      <c r="AM16" s="51">
        <v>-11.5</v>
      </c>
      <c r="AN16" s="51">
        <v>-11.5</v>
      </c>
      <c r="AO16" s="51">
        <v>-11.5</v>
      </c>
      <c r="AP16" s="51">
        <v>-11.5</v>
      </c>
      <c r="AQ16" s="38"/>
      <c r="AR16" s="38"/>
      <c r="AS16" s="38"/>
      <c r="AT16" s="38"/>
      <c r="AU16" s="38"/>
    </row>
    <row r="17" spans="2:47" ht="20" x14ac:dyDescent="0.2">
      <c r="E17" s="63" t="s">
        <v>357</v>
      </c>
      <c r="F17" s="9" t="s">
        <v>85</v>
      </c>
      <c r="I17" s="10" t="s">
        <v>358</v>
      </c>
      <c r="J17" s="38">
        <f>SUM($L17:$AU17)</f>
        <v>20093.299999999996</v>
      </c>
      <c r="K17" s="38"/>
      <c r="L17" s="38">
        <f>L7+L8+L9+L13+L15</f>
        <v>-176.2</v>
      </c>
      <c r="M17" s="38">
        <f t="shared" ref="M17:AI17" si="1">M7+M8+M9+M13+M15</f>
        <v>-206.9</v>
      </c>
      <c r="N17" s="38">
        <f t="shared" si="1"/>
        <v>-195.9</v>
      </c>
      <c r="O17" s="38">
        <f t="shared" si="1"/>
        <v>-315.60000000000002</v>
      </c>
      <c r="P17" s="38">
        <f>P7+P8+P9+P13+P15</f>
        <v>-219.39999999999992</v>
      </c>
      <c r="Q17" s="38">
        <f t="shared" si="1"/>
        <v>63.699999999999903</v>
      </c>
      <c r="R17" s="38">
        <f t="shared" si="1"/>
        <v>590.8000000000003</v>
      </c>
      <c r="S17" s="38">
        <f t="shared" si="1"/>
        <v>94.200000000000159</v>
      </c>
      <c r="T17" s="38">
        <f t="shared" si="1"/>
        <v>519.00000000000045</v>
      </c>
      <c r="U17" s="38">
        <f t="shared" si="1"/>
        <v>542.39999999999986</v>
      </c>
      <c r="V17" s="38">
        <f t="shared" si="1"/>
        <v>580.30000000000041</v>
      </c>
      <c r="W17" s="38">
        <f t="shared" si="1"/>
        <v>743.90000000000009</v>
      </c>
      <c r="X17" s="38">
        <f t="shared" si="1"/>
        <v>1081.2999999999995</v>
      </c>
      <c r="Y17" s="38">
        <f t="shared" si="1"/>
        <v>1592.3999999999992</v>
      </c>
      <c r="Z17" s="38">
        <f t="shared" si="1"/>
        <v>1591.5999999999992</v>
      </c>
      <c r="AA17" s="38">
        <f t="shared" si="1"/>
        <v>1734.0999999999997</v>
      </c>
      <c r="AB17" s="38">
        <f t="shared" si="1"/>
        <v>2413.9000000000005</v>
      </c>
      <c r="AC17" s="38">
        <f>AC7+AC8+AC9+AC13+AC15</f>
        <v>1946.5999999999995</v>
      </c>
      <c r="AD17" s="38">
        <f t="shared" si="1"/>
        <v>1945.9999999999995</v>
      </c>
      <c r="AE17" s="38">
        <f t="shared" si="1"/>
        <v>1990.6999999999996</v>
      </c>
      <c r="AF17" s="38">
        <f t="shared" si="1"/>
        <v>1204.4999999999998</v>
      </c>
      <c r="AG17" s="38">
        <f t="shared" si="1"/>
        <v>2675.4</v>
      </c>
      <c r="AH17" s="38">
        <f t="shared" si="1"/>
        <v>-11.5</v>
      </c>
      <c r="AI17" s="38">
        <f t="shared" si="1"/>
        <v>-11.5</v>
      </c>
      <c r="AJ17" s="38">
        <f t="shared" ref="AJ17:AP17" si="2">AJ7+AJ9+AJ8+AJ13+AJ15</f>
        <v>-11.5</v>
      </c>
      <c r="AK17" s="38">
        <f t="shared" si="2"/>
        <v>-11.5</v>
      </c>
      <c r="AL17" s="38">
        <f t="shared" si="2"/>
        <v>-11.5</v>
      </c>
      <c r="AM17" s="38">
        <f t="shared" si="2"/>
        <v>-11.5</v>
      </c>
      <c r="AN17" s="38">
        <f t="shared" si="2"/>
        <v>-11.5</v>
      </c>
      <c r="AO17" s="38">
        <f t="shared" si="2"/>
        <v>-11.5</v>
      </c>
      <c r="AP17" s="38">
        <f t="shared" si="2"/>
        <v>-11.5</v>
      </c>
      <c r="AQ17" s="38"/>
      <c r="AR17" s="38"/>
      <c r="AS17" s="38"/>
      <c r="AT17" s="38"/>
      <c r="AU17" s="38"/>
    </row>
    <row r="18" spans="2:47" ht="20" x14ac:dyDescent="0.2">
      <c r="E18" s="63" t="s">
        <v>294</v>
      </c>
      <c r="F18" s="9" t="s">
        <v>85</v>
      </c>
      <c r="I18" s="10" t="s">
        <v>358</v>
      </c>
      <c r="J18" s="38">
        <f>SUM($L18:$AU18)</f>
        <v>170.89999999999759</v>
      </c>
      <c r="K18" s="38"/>
      <c r="L18" s="38">
        <f>L17-L16</f>
        <v>0.10000000000002274</v>
      </c>
      <c r="M18" s="38">
        <f t="shared" ref="M18:AP18" si="3">M17-M16</f>
        <v>9.9999999999994316E-2</v>
      </c>
      <c r="N18" s="38">
        <f t="shared" si="3"/>
        <v>-4</v>
      </c>
      <c r="O18" s="38">
        <f t="shared" si="3"/>
        <v>9.8999999999999773</v>
      </c>
      <c r="P18" s="38">
        <f t="shared" si="3"/>
        <v>42.800000000000068</v>
      </c>
      <c r="Q18" s="38">
        <f t="shared" si="3"/>
        <v>112.2999999999999</v>
      </c>
      <c r="R18" s="38">
        <f t="shared" si="3"/>
        <v>229.50000000000028</v>
      </c>
      <c r="S18" s="38">
        <f t="shared" si="3"/>
        <v>12.800000000000153</v>
      </c>
      <c r="T18" s="38">
        <f t="shared" si="3"/>
        <v>109.50000000000045</v>
      </c>
      <c r="U18" s="38">
        <f t="shared" si="3"/>
        <v>12.799999999999841</v>
      </c>
      <c r="V18" s="38">
        <f t="shared" si="3"/>
        <v>19.000000000000455</v>
      </c>
      <c r="W18" s="38">
        <f t="shared" si="3"/>
        <v>69.100000000000136</v>
      </c>
      <c r="X18" s="38">
        <f t="shared" si="3"/>
        <v>7.7999999999994998</v>
      </c>
      <c r="Y18" s="38">
        <f t="shared" si="3"/>
        <v>25.899999999999181</v>
      </c>
      <c r="Z18" s="38">
        <f t="shared" si="3"/>
        <v>11.299999999999272</v>
      </c>
      <c r="AA18" s="38">
        <f t="shared" si="3"/>
        <v>26.199999999999591</v>
      </c>
      <c r="AB18" s="38">
        <f t="shared" si="3"/>
        <v>123.40000000000055</v>
      </c>
      <c r="AC18" s="38">
        <f t="shared" si="3"/>
        <v>-75.7000000000005</v>
      </c>
      <c r="AD18" s="38">
        <f t="shared" si="3"/>
        <v>12.099999999999454</v>
      </c>
      <c r="AE18" s="38">
        <f t="shared" si="3"/>
        <v>0.69999999999959073</v>
      </c>
      <c r="AF18" s="38">
        <f t="shared" si="3"/>
        <v>-284.90000000000032</v>
      </c>
      <c r="AG18" s="38">
        <f t="shared" si="3"/>
        <v>209.09999999999991</v>
      </c>
      <c r="AH18" s="38">
        <f t="shared" si="3"/>
        <v>-498.9</v>
      </c>
      <c r="AI18" s="38">
        <f t="shared" si="3"/>
        <v>0</v>
      </c>
      <c r="AJ18" s="38">
        <f t="shared" si="3"/>
        <v>0</v>
      </c>
      <c r="AK18" s="38">
        <f t="shared" si="3"/>
        <v>0</v>
      </c>
      <c r="AL18" s="38">
        <f t="shared" si="3"/>
        <v>0</v>
      </c>
      <c r="AM18" s="38">
        <f t="shared" si="3"/>
        <v>0</v>
      </c>
      <c r="AN18" s="38">
        <f t="shared" si="3"/>
        <v>0</v>
      </c>
      <c r="AO18" s="38">
        <f t="shared" si="3"/>
        <v>0</v>
      </c>
      <c r="AP18" s="38">
        <f t="shared" si="3"/>
        <v>0</v>
      </c>
      <c r="AQ18" s="38"/>
      <c r="AR18" s="38"/>
      <c r="AS18" s="38"/>
      <c r="AT18" s="38"/>
      <c r="AU18" s="38"/>
    </row>
    <row r="19" spans="2:47" ht="20" x14ac:dyDescent="0.2">
      <c r="D19" s="8" t="s">
        <v>336</v>
      </c>
      <c r="J19" s="38"/>
      <c r="K19" s="38"/>
      <c r="AQ19" s="38"/>
      <c r="AR19" s="38"/>
      <c r="AS19" s="38"/>
      <c r="AT19" s="38"/>
      <c r="AU19" s="38"/>
    </row>
    <row r="20" spans="2:47" ht="20" x14ac:dyDescent="0.2">
      <c r="E20" s="24" t="s">
        <v>1275</v>
      </c>
      <c r="F20" s="38">
        <f>NPV('TMC PFS inputs'!$F$258,L16:AU16)</f>
        <v>5018.5100197160355</v>
      </c>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row>
    <row r="21" spans="2:47" ht="20" x14ac:dyDescent="0.2">
      <c r="E21" s="24" t="s">
        <v>1276</v>
      </c>
      <c r="F21" s="38">
        <f>NPV('TMC PFS inputs'!$F$258,L17:AU17)</f>
        <v>5296.9604090556177</v>
      </c>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row>
    <row r="22" spans="2:47" ht="20" x14ac:dyDescent="0.2">
      <c r="E22" s="24" t="s">
        <v>1277</v>
      </c>
      <c r="F22" s="38">
        <f>NPV('TMC PFS inputs'!$F$258,L18:AU18)</f>
        <v>278.45038933958017</v>
      </c>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row>
    <row r="23" spans="2:47" ht="20" x14ac:dyDescent="0.2">
      <c r="E23" s="24" t="s">
        <v>360</v>
      </c>
      <c r="F23" s="62">
        <f>IRR(L16:AU16)</f>
        <v>0.26801834304856631</v>
      </c>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row>
    <row r="24" spans="2:47" ht="20" x14ac:dyDescent="0.2">
      <c r="E24" s="24" t="s">
        <v>359</v>
      </c>
      <c r="F24" s="62">
        <f>IRR(L17:AU17)</f>
        <v>0.29178513417059238</v>
      </c>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row>
    <row r="25" spans="2:47" ht="20" x14ac:dyDescent="0.2">
      <c r="E25" s="24"/>
      <c r="F25" s="62"/>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row>
    <row r="26" spans="2:47" ht="20" x14ac:dyDescent="0.2">
      <c r="F26" s="62"/>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row>
    <row r="27" spans="2:47" s="24" customFormat="1" ht="20" x14ac:dyDescent="0.2">
      <c r="B27" s="6"/>
      <c r="C27" s="7"/>
      <c r="D27" s="8" t="s">
        <v>327</v>
      </c>
      <c r="G27" s="25"/>
      <c r="I27" s="25"/>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row>
    <row r="28" spans="2:47" ht="20" x14ac:dyDescent="0.2">
      <c r="E28" s="9" t="s">
        <v>122</v>
      </c>
      <c r="F28" s="9" t="s">
        <v>85</v>
      </c>
      <c r="J28" s="38">
        <f>SUM($L28:$AU28)</f>
        <v>-12343.500000000002</v>
      </c>
      <c r="K28" s="38"/>
      <c r="L28" s="51"/>
      <c r="M28" s="51"/>
      <c r="N28" s="51">
        <v>-32.9</v>
      </c>
      <c r="O28" s="51">
        <v>-131.80000000000001</v>
      </c>
      <c r="P28" s="51">
        <v>-131.80000000000001</v>
      </c>
      <c r="Q28" s="51">
        <v>-414.5</v>
      </c>
      <c r="R28" s="51">
        <v>-1010</v>
      </c>
      <c r="S28" s="51">
        <v>-1004.5</v>
      </c>
      <c r="T28" s="51">
        <v>-914</v>
      </c>
      <c r="U28" s="51">
        <v>-914</v>
      </c>
      <c r="V28" s="51">
        <v>-914</v>
      </c>
      <c r="W28" s="51">
        <v>-1070.4000000000001</v>
      </c>
      <c r="X28" s="51">
        <v>-1004.5</v>
      </c>
      <c r="Y28" s="51">
        <v>-914</v>
      </c>
      <c r="Z28" s="51">
        <v>-914</v>
      </c>
      <c r="AA28" s="51">
        <v>-732.9</v>
      </c>
      <c r="AB28" s="51">
        <v>-527.1</v>
      </c>
      <c r="AC28" s="51">
        <v>-461.2</v>
      </c>
      <c r="AD28" s="51">
        <v>-461.2</v>
      </c>
      <c r="AE28" s="51">
        <v>-527.1</v>
      </c>
      <c r="AF28" s="51">
        <v>-263.60000000000002</v>
      </c>
      <c r="AG28" s="51"/>
      <c r="AH28" s="51"/>
      <c r="AI28" s="51"/>
      <c r="AJ28" s="51"/>
      <c r="AK28" s="51"/>
      <c r="AL28" s="51"/>
      <c r="AM28" s="51"/>
      <c r="AN28" s="51"/>
      <c r="AO28" s="51"/>
      <c r="AP28" s="51"/>
      <c r="AQ28" s="38"/>
      <c r="AR28" s="38"/>
      <c r="AS28" s="38"/>
      <c r="AT28" s="38"/>
      <c r="AU28" s="38"/>
    </row>
    <row r="29" spans="2:47" ht="20" x14ac:dyDescent="0.2">
      <c r="E29" s="9" t="s">
        <v>123</v>
      </c>
      <c r="F29" s="9" t="s">
        <v>85</v>
      </c>
      <c r="J29" s="38">
        <f t="shared" ref="J29:J35" si="4">SUM($L29:$AU29)</f>
        <v>-3070.4</v>
      </c>
      <c r="K29" s="38"/>
      <c r="L29" s="51"/>
      <c r="M29" s="51"/>
      <c r="N29" s="51">
        <v>-14.5</v>
      </c>
      <c r="O29" s="51">
        <v>-64.2</v>
      </c>
      <c r="P29" s="51">
        <v>-74.599999999999994</v>
      </c>
      <c r="Q29" s="51">
        <v>-117</v>
      </c>
      <c r="R29" s="51">
        <v>-214.8</v>
      </c>
      <c r="S29" s="51">
        <v>-198</v>
      </c>
      <c r="T29" s="51">
        <v>-179.6</v>
      </c>
      <c r="U29" s="51">
        <v>-179.6</v>
      </c>
      <c r="V29" s="51">
        <v>-179.6</v>
      </c>
      <c r="W29" s="51">
        <v>-204.1</v>
      </c>
      <c r="X29" s="51">
        <v>-186</v>
      </c>
      <c r="Y29" s="51">
        <v>-186</v>
      </c>
      <c r="Z29" s="51">
        <v>-186</v>
      </c>
      <c r="AA29" s="51">
        <v>-186</v>
      </c>
      <c r="AB29" s="51">
        <v>-212.6</v>
      </c>
      <c r="AC29" s="51">
        <v>-186</v>
      </c>
      <c r="AD29" s="51">
        <v>-186</v>
      </c>
      <c r="AE29" s="51">
        <v>-210.4</v>
      </c>
      <c r="AF29" s="51">
        <v>-105.4</v>
      </c>
      <c r="AG29" s="51"/>
      <c r="AH29" s="51"/>
      <c r="AI29" s="51"/>
      <c r="AJ29" s="51"/>
      <c r="AK29" s="51"/>
      <c r="AL29" s="51"/>
      <c r="AM29" s="51"/>
      <c r="AN29" s="51"/>
      <c r="AO29" s="51"/>
      <c r="AP29" s="51"/>
      <c r="AQ29" s="38"/>
      <c r="AR29" s="38"/>
      <c r="AS29" s="38"/>
      <c r="AT29" s="38"/>
      <c r="AU29" s="38"/>
    </row>
    <row r="30" spans="2:47" ht="20" x14ac:dyDescent="0.2">
      <c r="E30" s="9" t="s">
        <v>325</v>
      </c>
      <c r="F30" s="9" t="s">
        <v>85</v>
      </c>
      <c r="J30" s="38">
        <f t="shared" si="4"/>
        <v>-1855.0000000000007</v>
      </c>
      <c r="K30" s="38"/>
      <c r="L30" s="51"/>
      <c r="M30" s="51"/>
      <c r="N30" s="51">
        <v>-14.9</v>
      </c>
      <c r="O30" s="51">
        <v>-45.6</v>
      </c>
      <c r="P30" s="51">
        <v>-59.3</v>
      </c>
      <c r="Q30" s="51">
        <v>-91.3</v>
      </c>
      <c r="R30" s="51">
        <v>-149.1</v>
      </c>
      <c r="S30" s="51">
        <v>-117.7</v>
      </c>
      <c r="T30" s="51">
        <v>-136.19999999999999</v>
      </c>
      <c r="U30" s="51">
        <v>-136.19999999999999</v>
      </c>
      <c r="V30" s="51">
        <v>-136.19999999999999</v>
      </c>
      <c r="W30" s="51">
        <v>-149.1</v>
      </c>
      <c r="X30" s="51">
        <v>-108.9</v>
      </c>
      <c r="Y30" s="51">
        <v>-90.4</v>
      </c>
      <c r="Z30" s="51">
        <v>-90.4</v>
      </c>
      <c r="AA30" s="51">
        <v>-90.4</v>
      </c>
      <c r="AB30" s="51">
        <v>-103.4</v>
      </c>
      <c r="AC30" s="51">
        <v>-90.4</v>
      </c>
      <c r="AD30" s="51">
        <v>-90.4</v>
      </c>
      <c r="AE30" s="51">
        <v>-103.4</v>
      </c>
      <c r="AF30" s="51">
        <v>-51.7</v>
      </c>
      <c r="AG30" s="51"/>
      <c r="AH30" s="51"/>
      <c r="AI30" s="51"/>
      <c r="AJ30" s="51"/>
      <c r="AK30" s="51"/>
      <c r="AL30" s="51"/>
      <c r="AM30" s="51"/>
      <c r="AN30" s="51"/>
      <c r="AO30" s="51"/>
      <c r="AP30" s="51"/>
      <c r="AQ30" s="38"/>
      <c r="AR30" s="38"/>
      <c r="AS30" s="38"/>
      <c r="AT30" s="38"/>
      <c r="AU30" s="38"/>
    </row>
    <row r="31" spans="2:47" ht="20" x14ac:dyDescent="0.2">
      <c r="E31" s="9" t="s">
        <v>326</v>
      </c>
      <c r="F31" s="9" t="s">
        <v>85</v>
      </c>
      <c r="J31" s="38">
        <f t="shared" si="4"/>
        <v>-3848.6000000000008</v>
      </c>
      <c r="K31" s="38"/>
      <c r="L31" s="51"/>
      <c r="M31" s="51"/>
      <c r="N31" s="51">
        <v>-11.3</v>
      </c>
      <c r="O31" s="51">
        <v>-45.3</v>
      </c>
      <c r="P31" s="51">
        <v>-61.2</v>
      </c>
      <c r="Q31" s="51">
        <v>-129.30000000000001</v>
      </c>
      <c r="R31" s="51">
        <v>-265.39999999999998</v>
      </c>
      <c r="S31" s="51">
        <v>-238.3</v>
      </c>
      <c r="T31" s="51">
        <v>-238.3</v>
      </c>
      <c r="U31" s="51">
        <v>-238.3</v>
      </c>
      <c r="V31" s="51">
        <v>-238.3</v>
      </c>
      <c r="W31" s="51">
        <v>-272.3</v>
      </c>
      <c r="X31" s="51">
        <v>-238.3</v>
      </c>
      <c r="Y31" s="51">
        <v>-238.3</v>
      </c>
      <c r="Z31" s="51">
        <v>-238.3</v>
      </c>
      <c r="AA31" s="51">
        <v>-238.3</v>
      </c>
      <c r="AB31" s="51">
        <v>-272.3</v>
      </c>
      <c r="AC31" s="51">
        <v>-238.3</v>
      </c>
      <c r="AD31" s="51">
        <v>-238.3</v>
      </c>
      <c r="AE31" s="51">
        <v>-272.3</v>
      </c>
      <c r="AF31" s="51">
        <v>-136.19999999999999</v>
      </c>
      <c r="AG31" s="51"/>
      <c r="AH31" s="51"/>
      <c r="AI31" s="51"/>
      <c r="AJ31" s="51"/>
      <c r="AK31" s="51"/>
      <c r="AL31" s="51"/>
      <c r="AM31" s="51"/>
      <c r="AN31" s="51"/>
      <c r="AO31" s="51"/>
      <c r="AP31" s="51"/>
      <c r="AQ31" s="38"/>
      <c r="AR31" s="38"/>
      <c r="AS31" s="38"/>
      <c r="AT31" s="38"/>
      <c r="AU31" s="38"/>
    </row>
    <row r="32" spans="2:47" ht="20" x14ac:dyDescent="0.2">
      <c r="E32" s="9" t="s">
        <v>126</v>
      </c>
      <c r="F32" s="9" t="s">
        <v>85</v>
      </c>
      <c r="J32" s="38">
        <f t="shared" si="4"/>
        <v>-13621.9</v>
      </c>
      <c r="K32" s="38"/>
      <c r="L32" s="51"/>
      <c r="M32" s="51"/>
      <c r="N32" s="51">
        <v>-26.1</v>
      </c>
      <c r="O32" s="51">
        <v>-130.30000000000001</v>
      </c>
      <c r="P32" s="51">
        <v>-249.8</v>
      </c>
      <c r="Q32" s="51">
        <v>-514.29999999999995</v>
      </c>
      <c r="R32" s="51">
        <v>-994.3</v>
      </c>
      <c r="S32" s="51">
        <v>-954.3</v>
      </c>
      <c r="T32" s="51">
        <v>-840</v>
      </c>
      <c r="U32" s="51">
        <v>-840</v>
      </c>
      <c r="V32" s="51">
        <v>-840</v>
      </c>
      <c r="W32" s="51">
        <v>-960</v>
      </c>
      <c r="X32" s="51">
        <v>-840</v>
      </c>
      <c r="Y32" s="51">
        <v>-840</v>
      </c>
      <c r="Z32" s="51">
        <v>-840</v>
      </c>
      <c r="AA32" s="51">
        <v>-840</v>
      </c>
      <c r="AB32" s="51">
        <v>-960</v>
      </c>
      <c r="AC32" s="51">
        <v>-840</v>
      </c>
      <c r="AD32" s="51">
        <v>-840</v>
      </c>
      <c r="AE32" s="51">
        <v>-840</v>
      </c>
      <c r="AF32" s="51">
        <v>-432.8</v>
      </c>
      <c r="AG32" s="51"/>
      <c r="AH32" s="51"/>
      <c r="AI32" s="51"/>
      <c r="AJ32" s="51"/>
      <c r="AK32" s="51"/>
      <c r="AL32" s="51"/>
      <c r="AM32" s="51"/>
      <c r="AN32" s="51"/>
      <c r="AO32" s="51"/>
      <c r="AP32" s="51"/>
      <c r="AQ32" s="38"/>
      <c r="AR32" s="38"/>
      <c r="AS32" s="38"/>
      <c r="AT32" s="38"/>
      <c r="AU32" s="38"/>
    </row>
    <row r="33" spans="2:47" ht="20" x14ac:dyDescent="0.2">
      <c r="E33" s="9" t="s">
        <v>127</v>
      </c>
      <c r="F33" s="9" t="s">
        <v>85</v>
      </c>
      <c r="J33" s="38">
        <f t="shared" si="4"/>
        <v>-3253.7999999999993</v>
      </c>
      <c r="K33" s="38"/>
      <c r="L33" s="51"/>
      <c r="M33" s="51"/>
      <c r="N33" s="51"/>
      <c r="O33" s="51"/>
      <c r="P33" s="51"/>
      <c r="Q33" s="51">
        <v>-10.1</v>
      </c>
      <c r="R33" s="51">
        <v>-39.5</v>
      </c>
      <c r="S33" s="51">
        <v>-39.700000000000003</v>
      </c>
      <c r="T33" s="51">
        <v>-202.6</v>
      </c>
      <c r="U33" s="51">
        <v>-209.3</v>
      </c>
      <c r="V33" s="51">
        <v>-211.7</v>
      </c>
      <c r="W33" s="51">
        <v>-225.7</v>
      </c>
      <c r="X33" s="51">
        <v>-327.2</v>
      </c>
      <c r="Y33" s="51">
        <v>-255.2</v>
      </c>
      <c r="Z33" s="51">
        <v>-255.2</v>
      </c>
      <c r="AA33" s="51">
        <v>-255.2</v>
      </c>
      <c r="AB33" s="51">
        <v>-277.60000000000002</v>
      </c>
      <c r="AC33" s="51">
        <v>-255.2</v>
      </c>
      <c r="AD33" s="51">
        <v>-255.2</v>
      </c>
      <c r="AE33" s="51">
        <v>-255.2</v>
      </c>
      <c r="AF33" s="51">
        <v>-179.2</v>
      </c>
      <c r="AG33" s="51"/>
      <c r="AH33" s="51"/>
      <c r="AI33" s="51"/>
      <c r="AJ33" s="51"/>
      <c r="AK33" s="51"/>
      <c r="AL33" s="51"/>
      <c r="AM33" s="51"/>
      <c r="AN33" s="51"/>
      <c r="AO33" s="51"/>
      <c r="AP33" s="51"/>
      <c r="AQ33" s="38"/>
      <c r="AR33" s="38"/>
      <c r="AS33" s="38"/>
      <c r="AT33" s="38"/>
      <c r="AU33" s="38"/>
    </row>
    <row r="34" spans="2:47" ht="20" x14ac:dyDescent="0.2">
      <c r="E34" s="9" t="s">
        <v>128</v>
      </c>
      <c r="F34" s="9" t="s">
        <v>85</v>
      </c>
      <c r="J34" s="38">
        <f t="shared" si="4"/>
        <v>-1984.1000000000006</v>
      </c>
      <c r="K34" s="38"/>
      <c r="L34" s="51"/>
      <c r="M34" s="51"/>
      <c r="N34" s="51">
        <v>-55</v>
      </c>
      <c r="O34" s="51">
        <v>-61.4</v>
      </c>
      <c r="P34" s="51">
        <v>-66.099999999999994</v>
      </c>
      <c r="Q34" s="51">
        <v>-83.8</v>
      </c>
      <c r="R34" s="51">
        <v>-119</v>
      </c>
      <c r="S34" s="51">
        <v>-114.9</v>
      </c>
      <c r="T34" s="51">
        <v>-114.9</v>
      </c>
      <c r="U34" s="51">
        <v>-114.9</v>
      </c>
      <c r="V34" s="51">
        <v>-114.9</v>
      </c>
      <c r="W34" s="51">
        <v>-123.7</v>
      </c>
      <c r="X34" s="51">
        <v>-114.9</v>
      </c>
      <c r="Y34" s="51">
        <v>-114.9</v>
      </c>
      <c r="Z34" s="51">
        <v>-114.9</v>
      </c>
      <c r="AA34" s="51">
        <v>-114.9</v>
      </c>
      <c r="AB34" s="51">
        <v>-123.7</v>
      </c>
      <c r="AC34" s="51">
        <v>-114.9</v>
      </c>
      <c r="AD34" s="51">
        <v>-114.9</v>
      </c>
      <c r="AE34" s="51">
        <v>-116.7</v>
      </c>
      <c r="AF34" s="51">
        <v>-85.7</v>
      </c>
      <c r="AG34" s="51"/>
      <c r="AH34" s="51"/>
      <c r="AI34" s="51"/>
      <c r="AJ34" s="51"/>
      <c r="AK34" s="51"/>
      <c r="AL34" s="51"/>
      <c r="AM34" s="51"/>
      <c r="AN34" s="51"/>
      <c r="AO34" s="51"/>
      <c r="AP34" s="51"/>
      <c r="AQ34" s="38"/>
      <c r="AR34" s="38"/>
      <c r="AS34" s="38"/>
      <c r="AT34" s="38"/>
      <c r="AU34" s="38"/>
    </row>
    <row r="35" spans="2:47" ht="20" x14ac:dyDescent="0.2">
      <c r="E35" s="9" t="s">
        <v>328</v>
      </c>
      <c r="F35" s="9" t="s">
        <v>85</v>
      </c>
      <c r="J35" s="38">
        <f t="shared" si="4"/>
        <v>-39977.799999999996</v>
      </c>
      <c r="K35" s="38"/>
      <c r="L35" s="51"/>
      <c r="M35" s="51"/>
      <c r="N35" s="51">
        <v>-154.80000000000001</v>
      </c>
      <c r="O35" s="51">
        <v>-478.7</v>
      </c>
      <c r="P35" s="51">
        <v>-642.79999999999995</v>
      </c>
      <c r="Q35" s="51">
        <v>-1360.2</v>
      </c>
      <c r="R35" s="51">
        <v>-2792.2</v>
      </c>
      <c r="S35" s="51">
        <v>-2667.5</v>
      </c>
      <c r="T35" s="51">
        <v>-2625.6</v>
      </c>
      <c r="U35" s="51">
        <v>-2632.3</v>
      </c>
      <c r="V35" s="51">
        <v>-2634.7</v>
      </c>
      <c r="W35" s="51">
        <v>-3005.4</v>
      </c>
      <c r="X35" s="51">
        <v>-2819.8</v>
      </c>
      <c r="Y35" s="51">
        <v>-2638.8</v>
      </c>
      <c r="Z35" s="51">
        <v>-2638.8</v>
      </c>
      <c r="AA35" s="51">
        <v>-2457.6999999999998</v>
      </c>
      <c r="AB35" s="51">
        <v>-2476.6999999999998</v>
      </c>
      <c r="AC35" s="51">
        <v>-2186.1</v>
      </c>
      <c r="AD35" s="51">
        <v>-2186.1</v>
      </c>
      <c r="AE35" s="51">
        <v>-2325.1</v>
      </c>
      <c r="AF35" s="51">
        <v>-1254.5</v>
      </c>
      <c r="AG35" s="51"/>
      <c r="AH35" s="51"/>
      <c r="AI35" s="51"/>
      <c r="AJ35" s="51"/>
      <c r="AK35" s="51"/>
      <c r="AL35" s="51"/>
      <c r="AM35" s="51"/>
      <c r="AN35" s="51"/>
      <c r="AO35" s="51"/>
      <c r="AP35" s="51"/>
      <c r="AQ35" s="38"/>
      <c r="AR35" s="38"/>
      <c r="AS35" s="38"/>
      <c r="AT35" s="38"/>
      <c r="AU35" s="38"/>
    </row>
    <row r="36" spans="2:47" ht="20" x14ac:dyDescent="0.2">
      <c r="F36" s="10"/>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row>
    <row r="37" spans="2:47" ht="20" x14ac:dyDescent="0.2">
      <c r="D37" s="8" t="s">
        <v>333</v>
      </c>
      <c r="F37" s="23"/>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row>
    <row r="38" spans="2:47" ht="20" x14ac:dyDescent="0.2">
      <c r="E38" s="9" t="s">
        <v>221</v>
      </c>
      <c r="F38" s="9" t="s">
        <v>85</v>
      </c>
      <c r="J38" s="38">
        <f>SUM($L38:$AU38)</f>
        <v>-4917.6000000000004</v>
      </c>
      <c r="K38" s="38"/>
      <c r="L38" s="51">
        <v>-175.6</v>
      </c>
      <c r="M38" s="51">
        <v>-206.3</v>
      </c>
      <c r="N38" s="51">
        <v>-92.5</v>
      </c>
      <c r="O38" s="51">
        <v>-105.6</v>
      </c>
      <c r="P38" s="51">
        <v>-177</v>
      </c>
      <c r="Q38" s="51">
        <v>-206.6</v>
      </c>
      <c r="R38" s="51">
        <v>-292.10000000000002</v>
      </c>
      <c r="S38" s="51">
        <v>-557.29999999999995</v>
      </c>
      <c r="T38" s="51">
        <v>-642.5</v>
      </c>
      <c r="U38" s="51">
        <v>-642.29999999999995</v>
      </c>
      <c r="V38" s="51">
        <v>-658.5</v>
      </c>
      <c r="W38" s="51">
        <v>-795.2</v>
      </c>
      <c r="X38" s="51">
        <v>-366.1</v>
      </c>
      <c r="Y38" s="51"/>
      <c r="Z38" s="51"/>
      <c r="AA38" s="51"/>
      <c r="AB38" s="51"/>
      <c r="AC38" s="51"/>
      <c r="AD38" s="51"/>
      <c r="AE38" s="51"/>
      <c r="AF38" s="51"/>
      <c r="AG38" s="51"/>
      <c r="AH38" s="51"/>
      <c r="AI38" s="51"/>
      <c r="AJ38" s="51"/>
      <c r="AK38" s="51"/>
      <c r="AL38" s="51"/>
      <c r="AM38" s="51"/>
      <c r="AN38" s="51"/>
      <c r="AO38" s="51"/>
      <c r="AP38" s="51"/>
      <c r="AQ38" s="38"/>
      <c r="AR38" s="38"/>
      <c r="AS38" s="38"/>
      <c r="AT38" s="38"/>
      <c r="AU38" s="38"/>
    </row>
    <row r="39" spans="2:47" ht="20" x14ac:dyDescent="0.2">
      <c r="E39" s="9" t="s">
        <v>330</v>
      </c>
      <c r="F39" s="9" t="s">
        <v>85</v>
      </c>
      <c r="J39" s="38">
        <f>SUM($L39:$AU39)</f>
        <v>-1550</v>
      </c>
      <c r="K39" s="38"/>
      <c r="L39" s="51"/>
      <c r="M39" s="51"/>
      <c r="N39" s="51"/>
      <c r="O39" s="51"/>
      <c r="P39" s="51"/>
      <c r="Q39" s="51"/>
      <c r="R39" s="51"/>
      <c r="S39" s="51">
        <v>-155</v>
      </c>
      <c r="T39" s="51">
        <v>-155</v>
      </c>
      <c r="U39" s="51">
        <v>-155</v>
      </c>
      <c r="V39" s="51">
        <v>-155</v>
      </c>
      <c r="W39" s="51"/>
      <c r="X39" s="51">
        <v>-155</v>
      </c>
      <c r="Y39" s="51">
        <v>-155</v>
      </c>
      <c r="Z39" s="51">
        <v>-155</v>
      </c>
      <c r="AA39" s="51">
        <v>-155</v>
      </c>
      <c r="AB39" s="51"/>
      <c r="AC39" s="51">
        <v>-155</v>
      </c>
      <c r="AD39" s="51">
        <v>-155</v>
      </c>
      <c r="AE39" s="51"/>
      <c r="AF39" s="51"/>
      <c r="AG39" s="51"/>
      <c r="AH39" s="51"/>
      <c r="AI39" s="51"/>
      <c r="AJ39" s="51"/>
      <c r="AK39" s="51"/>
      <c r="AL39" s="51"/>
      <c r="AM39" s="51"/>
      <c r="AN39" s="51"/>
      <c r="AO39" s="51"/>
      <c r="AP39" s="51"/>
      <c r="AQ39" s="38"/>
      <c r="AR39" s="38"/>
      <c r="AS39" s="38"/>
      <c r="AT39" s="38"/>
      <c r="AU39" s="38"/>
    </row>
    <row r="40" spans="2:47" ht="20" x14ac:dyDescent="0.2">
      <c r="E40" s="9" t="s">
        <v>331</v>
      </c>
      <c r="F40" s="9" t="s">
        <v>85</v>
      </c>
      <c r="J40" s="38">
        <f>SUM($L40:$AU40)</f>
        <v>-115</v>
      </c>
      <c r="K40" s="38"/>
      <c r="L40" s="51"/>
      <c r="M40" s="51"/>
      <c r="N40" s="51"/>
      <c r="O40" s="51"/>
      <c r="P40" s="51"/>
      <c r="Q40" s="51"/>
      <c r="R40" s="51"/>
      <c r="S40" s="51"/>
      <c r="T40" s="51"/>
      <c r="U40" s="51"/>
      <c r="V40" s="51"/>
      <c r="W40" s="51"/>
      <c r="X40" s="51"/>
      <c r="Y40" s="51"/>
      <c r="Z40" s="51"/>
      <c r="AA40" s="51"/>
      <c r="AB40" s="51"/>
      <c r="AC40" s="51"/>
      <c r="AD40" s="51"/>
      <c r="AE40" s="51"/>
      <c r="AF40" s="51"/>
      <c r="AG40" s="51">
        <v>-11.5</v>
      </c>
      <c r="AH40" s="51">
        <v>-11.5</v>
      </c>
      <c r="AI40" s="51">
        <v>-11.5</v>
      </c>
      <c r="AJ40" s="51">
        <v>-11.5</v>
      </c>
      <c r="AK40" s="51">
        <v>-11.5</v>
      </c>
      <c r="AL40" s="51">
        <v>-11.5</v>
      </c>
      <c r="AM40" s="51">
        <v>-11.5</v>
      </c>
      <c r="AN40" s="51">
        <v>-11.5</v>
      </c>
      <c r="AO40" s="51">
        <v>-11.5</v>
      </c>
      <c r="AP40" s="51">
        <v>-11.5</v>
      </c>
      <c r="AQ40" s="38"/>
      <c r="AR40" s="38"/>
      <c r="AS40" s="38"/>
      <c r="AT40" s="38"/>
      <c r="AU40" s="38"/>
    </row>
    <row r="41" spans="2:47" ht="20" x14ac:dyDescent="0.2">
      <c r="E41" s="9" t="s">
        <v>335</v>
      </c>
      <c r="F41" s="9" t="s">
        <v>85</v>
      </c>
      <c r="J41" s="38">
        <f>SUM($L41:$AU41)</f>
        <v>-6582.5</v>
      </c>
      <c r="K41" s="38"/>
      <c r="L41" s="51">
        <v>-175.6</v>
      </c>
      <c r="M41" s="51">
        <v>-206.3</v>
      </c>
      <c r="N41" s="51">
        <v>-92.5</v>
      </c>
      <c r="O41" s="51">
        <v>-105.6</v>
      </c>
      <c r="P41" s="51">
        <v>-177</v>
      </c>
      <c r="Q41" s="51">
        <v>-206.6</v>
      </c>
      <c r="R41" s="51">
        <v>-292.10000000000002</v>
      </c>
      <c r="S41" s="51">
        <v>-712.3</v>
      </c>
      <c r="T41" s="51">
        <v>-797.5</v>
      </c>
      <c r="U41" s="51">
        <v>-797.3</v>
      </c>
      <c r="V41" s="51">
        <v>-813.5</v>
      </c>
      <c r="W41" s="51">
        <v>-795.2</v>
      </c>
      <c r="X41" s="51">
        <v>-521</v>
      </c>
      <c r="Y41" s="51">
        <v>-155</v>
      </c>
      <c r="Z41" s="51">
        <v>-155</v>
      </c>
      <c r="AA41" s="51">
        <v>-155</v>
      </c>
      <c r="AB41" s="51"/>
      <c r="AC41" s="51">
        <v>-155</v>
      </c>
      <c r="AD41" s="51">
        <v>-155</v>
      </c>
      <c r="AE41" s="51"/>
      <c r="AF41" s="51"/>
      <c r="AG41" s="51">
        <v>-11.5</v>
      </c>
      <c r="AH41" s="51">
        <v>-11.5</v>
      </c>
      <c r="AI41" s="51">
        <v>-11.5</v>
      </c>
      <c r="AJ41" s="51">
        <v>-11.5</v>
      </c>
      <c r="AK41" s="51">
        <v>-11.5</v>
      </c>
      <c r="AL41" s="51">
        <v>-11.5</v>
      </c>
      <c r="AM41" s="51">
        <v>-11.5</v>
      </c>
      <c r="AN41" s="51">
        <v>-11.5</v>
      </c>
      <c r="AO41" s="51">
        <v>-11.5</v>
      </c>
      <c r="AP41" s="51">
        <v>-11.5</v>
      </c>
      <c r="AQ41" s="38"/>
      <c r="AR41" s="38"/>
      <c r="AS41" s="38"/>
      <c r="AT41" s="38"/>
      <c r="AU41" s="38"/>
    </row>
    <row r="42" spans="2:47" ht="20" x14ac:dyDescent="0.2">
      <c r="F42" s="10"/>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row>
    <row r="43" spans="2:47" ht="20" x14ac:dyDescent="0.2">
      <c r="D43" s="8" t="s">
        <v>338</v>
      </c>
      <c r="F43" s="23"/>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row>
    <row r="44" spans="2:47" ht="20" x14ac:dyDescent="0.2">
      <c r="E44" s="9" t="s">
        <v>339</v>
      </c>
      <c r="F44" s="9" t="s">
        <v>85</v>
      </c>
      <c r="J44" s="38">
        <f>SUM($L44:$AU44)</f>
        <v>-12343.500000000002</v>
      </c>
      <c r="K44" s="38"/>
      <c r="L44" s="38">
        <f>L28</f>
        <v>0</v>
      </c>
      <c r="M44" s="38">
        <f t="shared" ref="M44:AP44" si="5">M28</f>
        <v>0</v>
      </c>
      <c r="N44" s="38">
        <f t="shared" si="5"/>
        <v>-32.9</v>
      </c>
      <c r="O44" s="38">
        <f t="shared" si="5"/>
        <v>-131.80000000000001</v>
      </c>
      <c r="P44" s="38">
        <f t="shared" si="5"/>
        <v>-131.80000000000001</v>
      </c>
      <c r="Q44" s="38">
        <f t="shared" si="5"/>
        <v>-414.5</v>
      </c>
      <c r="R44" s="38">
        <f t="shared" si="5"/>
        <v>-1010</v>
      </c>
      <c r="S44" s="38">
        <f t="shared" si="5"/>
        <v>-1004.5</v>
      </c>
      <c r="T44" s="38">
        <f t="shared" si="5"/>
        <v>-914</v>
      </c>
      <c r="U44" s="38">
        <f t="shared" si="5"/>
        <v>-914</v>
      </c>
      <c r="V44" s="38">
        <f t="shared" si="5"/>
        <v>-914</v>
      </c>
      <c r="W44" s="38">
        <f t="shared" si="5"/>
        <v>-1070.4000000000001</v>
      </c>
      <c r="X44" s="38">
        <f t="shared" si="5"/>
        <v>-1004.5</v>
      </c>
      <c r="Y44" s="38">
        <f t="shared" si="5"/>
        <v>-914</v>
      </c>
      <c r="Z44" s="38">
        <f t="shared" si="5"/>
        <v>-914</v>
      </c>
      <c r="AA44" s="38">
        <f t="shared" si="5"/>
        <v>-732.9</v>
      </c>
      <c r="AB44" s="38">
        <f t="shared" si="5"/>
        <v>-527.1</v>
      </c>
      <c r="AC44" s="38">
        <f t="shared" si="5"/>
        <v>-461.2</v>
      </c>
      <c r="AD44" s="38">
        <f t="shared" si="5"/>
        <v>-461.2</v>
      </c>
      <c r="AE44" s="38">
        <f t="shared" si="5"/>
        <v>-527.1</v>
      </c>
      <c r="AF44" s="38">
        <f t="shared" si="5"/>
        <v>-263.60000000000002</v>
      </c>
      <c r="AG44" s="38">
        <f t="shared" si="5"/>
        <v>0</v>
      </c>
      <c r="AH44" s="38">
        <f t="shared" si="5"/>
        <v>0</v>
      </c>
      <c r="AI44" s="38">
        <f t="shared" si="5"/>
        <v>0</v>
      </c>
      <c r="AJ44" s="38">
        <f t="shared" si="5"/>
        <v>0</v>
      </c>
      <c r="AK44" s="38">
        <f t="shared" si="5"/>
        <v>0</v>
      </c>
      <c r="AL44" s="38">
        <f t="shared" si="5"/>
        <v>0</v>
      </c>
      <c r="AM44" s="38">
        <f t="shared" si="5"/>
        <v>0</v>
      </c>
      <c r="AN44" s="38">
        <f t="shared" si="5"/>
        <v>0</v>
      </c>
      <c r="AO44" s="38">
        <f t="shared" si="5"/>
        <v>0</v>
      </c>
      <c r="AP44" s="38">
        <f t="shared" si="5"/>
        <v>0</v>
      </c>
      <c r="AQ44" s="38"/>
      <c r="AR44" s="38"/>
      <c r="AS44" s="38"/>
      <c r="AT44" s="38"/>
      <c r="AU44" s="38"/>
    </row>
    <row r="45" spans="2:47" ht="20" x14ac:dyDescent="0.2">
      <c r="E45" s="9" t="s">
        <v>340</v>
      </c>
      <c r="F45" s="9" t="s">
        <v>85</v>
      </c>
      <c r="J45" s="38">
        <f>SUM($L45:$AU45)</f>
        <v>-4798.8</v>
      </c>
      <c r="K45" s="38"/>
      <c r="L45" s="38">
        <f>SUM(Calculations!L244:L246)</f>
        <v>0</v>
      </c>
      <c r="M45" s="38">
        <f>SUM(Calculations!M244:M246)</f>
        <v>0</v>
      </c>
      <c r="N45" s="38">
        <f>SUM(Calculations!N244:N246)</f>
        <v>0</v>
      </c>
      <c r="O45" s="38">
        <f>SUM(Calculations!O244:O246)</f>
        <v>0</v>
      </c>
      <c r="P45" s="38">
        <f>SUM(Calculations!P244:P246)</f>
        <v>0</v>
      </c>
      <c r="Q45" s="38">
        <f>SUM(Calculations!Q244:Q246)</f>
        <v>-159.95999999999998</v>
      </c>
      <c r="R45" s="38">
        <f>SUM(Calculations!R244:R246)</f>
        <v>-479.87999999999994</v>
      </c>
      <c r="S45" s="38">
        <f>SUM(Calculations!S244:S246)</f>
        <v>-479.87999999999994</v>
      </c>
      <c r="T45" s="38">
        <f>SUM(Calculations!T244:T246)</f>
        <v>-479.87999999999994</v>
      </c>
      <c r="U45" s="38">
        <f>SUM(Calculations!U244:U246)</f>
        <v>-479.87999999999994</v>
      </c>
      <c r="V45" s="38">
        <f>SUM(Calculations!V244:V246)</f>
        <v>-479.87999999999994</v>
      </c>
      <c r="W45" s="38">
        <f>SUM(Calculations!W244:W246)</f>
        <v>-479.87999999999994</v>
      </c>
      <c r="X45" s="38">
        <f>SUM(Calculations!X244:X246)</f>
        <v>-479.87999999999994</v>
      </c>
      <c r="Y45" s="38">
        <f>SUM(Calculations!Y244:Y246)</f>
        <v>-479.87999999999994</v>
      </c>
      <c r="Z45" s="38">
        <f>SUM(Calculations!Z244:Z246)</f>
        <v>-479.87999999999994</v>
      </c>
      <c r="AA45" s="38">
        <f>SUM(Calculations!AA244:AA246)</f>
        <v>-319.91999999999996</v>
      </c>
      <c r="AB45" s="38">
        <f>SUM(Calculations!AB244:AB246)</f>
        <v>0</v>
      </c>
      <c r="AC45" s="38">
        <f>SUM(Calculations!AC244:AC246)</f>
        <v>0</v>
      </c>
      <c r="AD45" s="38">
        <f>SUM(Calculations!AD244:AD246)</f>
        <v>0</v>
      </c>
      <c r="AE45" s="38">
        <f>SUM(Calculations!AE244:AE246)</f>
        <v>0</v>
      </c>
      <c r="AF45" s="38">
        <f>SUM(Calculations!AF244:AF246)</f>
        <v>0</v>
      </c>
      <c r="AG45" s="38">
        <f>SUM(Calculations!AG244:AG246)</f>
        <v>0</v>
      </c>
      <c r="AH45" s="38">
        <f>SUM(Calculations!AH244:AH246)</f>
        <v>0</v>
      </c>
      <c r="AI45" s="38">
        <f>SUM(Calculations!AI244:AI246)</f>
        <v>0</v>
      </c>
      <c r="AJ45" s="38">
        <f>SUM(Calculations!AJ244:AJ246)</f>
        <v>0</v>
      </c>
      <c r="AK45" s="38">
        <f>SUM(Calculations!AK244:AK246)</f>
        <v>0</v>
      </c>
      <c r="AL45" s="38">
        <f>SUM(Calculations!AL244:AL246)</f>
        <v>0</v>
      </c>
      <c r="AM45" s="38">
        <f>SUM(Calculations!AM244:AM246)</f>
        <v>0</v>
      </c>
      <c r="AN45" s="38">
        <f>SUM(Calculations!AN244:AN246)</f>
        <v>0</v>
      </c>
      <c r="AO45" s="38">
        <f>SUM(Calculations!AO244:AO246)</f>
        <v>0</v>
      </c>
      <c r="AP45" s="38">
        <f>SUM(Calculations!AP244:AP246)</f>
        <v>0</v>
      </c>
      <c r="AQ45" s="38"/>
      <c r="AR45" s="38"/>
      <c r="AS45" s="38"/>
      <c r="AT45" s="38"/>
      <c r="AU45" s="38"/>
    </row>
    <row r="46" spans="2:47" ht="20" x14ac:dyDescent="0.2">
      <c r="B46" s="35"/>
      <c r="C46" s="36"/>
      <c r="D46" s="37"/>
      <c r="E46" s="9" t="s">
        <v>341</v>
      </c>
      <c r="F46" s="9" t="s">
        <v>85</v>
      </c>
      <c r="J46" s="38">
        <f>SUM($L46:$AU46)</f>
        <v>-7544.7000000000007</v>
      </c>
      <c r="K46" s="38"/>
      <c r="L46" s="38">
        <f>L44-L45</f>
        <v>0</v>
      </c>
      <c r="M46" s="38">
        <f t="shared" ref="M46:AP46" si="6">M44-M45</f>
        <v>0</v>
      </c>
      <c r="N46" s="38">
        <f t="shared" si="6"/>
        <v>-32.9</v>
      </c>
      <c r="O46" s="38">
        <f t="shared" si="6"/>
        <v>-131.80000000000001</v>
      </c>
      <c r="P46" s="38">
        <f t="shared" si="6"/>
        <v>-131.80000000000001</v>
      </c>
      <c r="Q46" s="38">
        <f t="shared" si="6"/>
        <v>-254.54000000000002</v>
      </c>
      <c r="R46" s="38">
        <f t="shared" si="6"/>
        <v>-530.12000000000012</v>
      </c>
      <c r="S46" s="38">
        <f t="shared" si="6"/>
        <v>-524.62000000000012</v>
      </c>
      <c r="T46" s="38">
        <f t="shared" si="6"/>
        <v>-434.12000000000006</v>
      </c>
      <c r="U46" s="38">
        <f t="shared" si="6"/>
        <v>-434.12000000000006</v>
      </c>
      <c r="V46" s="38">
        <f t="shared" si="6"/>
        <v>-434.12000000000006</v>
      </c>
      <c r="W46" s="38">
        <f t="shared" si="6"/>
        <v>-590.52000000000021</v>
      </c>
      <c r="X46" s="38">
        <f t="shared" si="6"/>
        <v>-524.62000000000012</v>
      </c>
      <c r="Y46" s="38">
        <f t="shared" si="6"/>
        <v>-434.12000000000006</v>
      </c>
      <c r="Z46" s="38">
        <f t="shared" si="6"/>
        <v>-434.12000000000006</v>
      </c>
      <c r="AA46" s="38">
        <f t="shared" si="6"/>
        <v>-412.98</v>
      </c>
      <c r="AB46" s="38">
        <f t="shared" si="6"/>
        <v>-527.1</v>
      </c>
      <c r="AC46" s="38">
        <f t="shared" si="6"/>
        <v>-461.2</v>
      </c>
      <c r="AD46" s="38">
        <f t="shared" si="6"/>
        <v>-461.2</v>
      </c>
      <c r="AE46" s="38">
        <f t="shared" si="6"/>
        <v>-527.1</v>
      </c>
      <c r="AF46" s="38">
        <f t="shared" si="6"/>
        <v>-263.60000000000002</v>
      </c>
      <c r="AG46" s="38">
        <f t="shared" si="6"/>
        <v>0</v>
      </c>
      <c r="AH46" s="38">
        <f t="shared" si="6"/>
        <v>0</v>
      </c>
      <c r="AI46" s="38">
        <f t="shared" si="6"/>
        <v>0</v>
      </c>
      <c r="AJ46" s="38">
        <f t="shared" si="6"/>
        <v>0</v>
      </c>
      <c r="AK46" s="38">
        <f t="shared" si="6"/>
        <v>0</v>
      </c>
      <c r="AL46" s="38">
        <f t="shared" si="6"/>
        <v>0</v>
      </c>
      <c r="AM46" s="38">
        <f t="shared" si="6"/>
        <v>0</v>
      </c>
      <c r="AN46" s="38">
        <f t="shared" si="6"/>
        <v>0</v>
      </c>
      <c r="AO46" s="38">
        <f t="shared" si="6"/>
        <v>0</v>
      </c>
      <c r="AP46" s="38">
        <f t="shared" si="6"/>
        <v>0</v>
      </c>
      <c r="AQ46" s="38"/>
      <c r="AR46" s="38"/>
      <c r="AS46" s="38"/>
      <c r="AT46" s="38"/>
      <c r="AU46" s="38"/>
    </row>
    <row r="47" spans="2:47" ht="20" x14ac:dyDescent="0.2">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row>
    <row r="48" spans="2:47" ht="20" x14ac:dyDescent="0.2">
      <c r="D48" s="8" t="s">
        <v>345</v>
      </c>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row>
    <row r="49" spans="2:47" ht="20" x14ac:dyDescent="0.2">
      <c r="B49" s="35"/>
      <c r="C49" s="36"/>
      <c r="D49" s="37"/>
      <c r="E49" s="9" t="s">
        <v>346</v>
      </c>
      <c r="F49" s="9" t="s">
        <v>85</v>
      </c>
      <c r="J49" s="38">
        <f>SUM($L49:$AU49)</f>
        <v>-3253.7999999999993</v>
      </c>
      <c r="K49" s="38"/>
      <c r="L49" s="38">
        <f>L33</f>
        <v>0</v>
      </c>
      <c r="M49" s="38">
        <f t="shared" ref="M49:AU49" si="7">M33</f>
        <v>0</v>
      </c>
      <c r="N49" s="38">
        <f t="shared" si="7"/>
        <v>0</v>
      </c>
      <c r="O49" s="38">
        <f t="shared" si="7"/>
        <v>0</v>
      </c>
      <c r="P49" s="38">
        <f t="shared" si="7"/>
        <v>0</v>
      </c>
      <c r="Q49" s="38">
        <f t="shared" si="7"/>
        <v>-10.1</v>
      </c>
      <c r="R49" s="38">
        <f t="shared" si="7"/>
        <v>-39.5</v>
      </c>
      <c r="S49" s="38">
        <f t="shared" si="7"/>
        <v>-39.700000000000003</v>
      </c>
      <c r="T49" s="38">
        <f t="shared" si="7"/>
        <v>-202.6</v>
      </c>
      <c r="U49" s="38">
        <f t="shared" si="7"/>
        <v>-209.3</v>
      </c>
      <c r="V49" s="38">
        <f t="shared" si="7"/>
        <v>-211.7</v>
      </c>
      <c r="W49" s="38">
        <f t="shared" si="7"/>
        <v>-225.7</v>
      </c>
      <c r="X49" s="38">
        <f t="shared" si="7"/>
        <v>-327.2</v>
      </c>
      <c r="Y49" s="38">
        <f t="shared" si="7"/>
        <v>-255.2</v>
      </c>
      <c r="Z49" s="38">
        <f t="shared" si="7"/>
        <v>-255.2</v>
      </c>
      <c r="AA49" s="38">
        <f t="shared" si="7"/>
        <v>-255.2</v>
      </c>
      <c r="AB49" s="38">
        <f t="shared" si="7"/>
        <v>-277.60000000000002</v>
      </c>
      <c r="AC49" s="38">
        <f t="shared" si="7"/>
        <v>-255.2</v>
      </c>
      <c r="AD49" s="38">
        <f t="shared" si="7"/>
        <v>-255.2</v>
      </c>
      <c r="AE49" s="38">
        <f t="shared" si="7"/>
        <v>-255.2</v>
      </c>
      <c r="AF49" s="38">
        <f t="shared" si="7"/>
        <v>-179.2</v>
      </c>
      <c r="AG49" s="38">
        <f t="shared" si="7"/>
        <v>0</v>
      </c>
      <c r="AH49" s="38">
        <f t="shared" si="7"/>
        <v>0</v>
      </c>
      <c r="AI49" s="38">
        <f t="shared" si="7"/>
        <v>0</v>
      </c>
      <c r="AJ49" s="38">
        <f t="shared" si="7"/>
        <v>0</v>
      </c>
      <c r="AK49" s="38">
        <f t="shared" si="7"/>
        <v>0</v>
      </c>
      <c r="AL49" s="38">
        <f t="shared" si="7"/>
        <v>0</v>
      </c>
      <c r="AM49" s="38">
        <f t="shared" si="7"/>
        <v>0</v>
      </c>
      <c r="AN49" s="38">
        <f t="shared" si="7"/>
        <v>0</v>
      </c>
      <c r="AO49" s="38">
        <f t="shared" si="7"/>
        <v>0</v>
      </c>
      <c r="AP49" s="38">
        <f t="shared" si="7"/>
        <v>0</v>
      </c>
      <c r="AQ49" s="38">
        <f t="shared" si="7"/>
        <v>0</v>
      </c>
      <c r="AR49" s="38">
        <f t="shared" si="7"/>
        <v>0</v>
      </c>
      <c r="AS49" s="38">
        <f t="shared" si="7"/>
        <v>0</v>
      </c>
      <c r="AT49" s="38">
        <f t="shared" si="7"/>
        <v>0</v>
      </c>
      <c r="AU49" s="38">
        <f t="shared" si="7"/>
        <v>0</v>
      </c>
    </row>
    <row r="50" spans="2:47" ht="20" x14ac:dyDescent="0.2">
      <c r="E50" s="9" t="s">
        <v>347</v>
      </c>
      <c r="F50" s="9" t="s">
        <v>85</v>
      </c>
      <c r="J50" s="38">
        <f>SUM($L50:$AU50)</f>
        <v>-1715.8999999999999</v>
      </c>
      <c r="K50" s="38"/>
      <c r="L50" s="38">
        <f>Calculations!L301</f>
        <v>0</v>
      </c>
      <c r="M50" s="38">
        <f>Calculations!M301</f>
        <v>0</v>
      </c>
      <c r="N50" s="38">
        <f>Calculations!N301</f>
        <v>0</v>
      </c>
      <c r="O50" s="38">
        <f>Calculations!O301</f>
        <v>0</v>
      </c>
      <c r="P50" s="38">
        <f>Calculations!P301</f>
        <v>0</v>
      </c>
      <c r="Q50" s="38">
        <f>Calculations!Q301</f>
        <v>0</v>
      </c>
      <c r="R50" s="38">
        <f>Calculations!R301</f>
        <v>0</v>
      </c>
      <c r="S50" s="38">
        <f>Calculations!S301</f>
        <v>0</v>
      </c>
      <c r="T50" s="38">
        <f>Calculations!T301</f>
        <v>-89.603133159268936</v>
      </c>
      <c r="U50" s="38">
        <f>Calculations!U301</f>
        <v>-89.603133159268936</v>
      </c>
      <c r="V50" s="38">
        <f>Calculations!V301</f>
        <v>-89.603133159268936</v>
      </c>
      <c r="W50" s="38">
        <f>Calculations!W301</f>
        <v>-89.603133159268936</v>
      </c>
      <c r="X50" s="38">
        <f>Calculations!X301</f>
        <v>-156.80548302872063</v>
      </c>
      <c r="Y50" s="38">
        <f>Calculations!Y301</f>
        <v>-156.80548302872063</v>
      </c>
      <c r="Z50" s="38">
        <f>Calculations!Z301</f>
        <v>-156.80548302872063</v>
      </c>
      <c r="AA50" s="38">
        <f>Calculations!AA301</f>
        <v>-156.80548302872063</v>
      </c>
      <c r="AB50" s="38">
        <f>Calculations!AB301</f>
        <v>-179.20626631853787</v>
      </c>
      <c r="AC50" s="38">
        <f>Calculations!AC301</f>
        <v>-156.80548302872063</v>
      </c>
      <c r="AD50" s="38">
        <f>Calculations!AD301</f>
        <v>-156.80548302872063</v>
      </c>
      <c r="AE50" s="38">
        <f>Calculations!AE301</f>
        <v>-156.80548302872063</v>
      </c>
      <c r="AF50" s="38">
        <f>Calculations!AF301</f>
        <v>-80.642819843342039</v>
      </c>
      <c r="AG50" s="38">
        <f>Calculations!AG301</f>
        <v>0</v>
      </c>
      <c r="AH50" s="38">
        <f>Calculations!AH301</f>
        <v>0</v>
      </c>
      <c r="AI50" s="38">
        <f>Calculations!AI301</f>
        <v>0</v>
      </c>
      <c r="AJ50" s="38">
        <f>Calculations!AJ301</f>
        <v>0</v>
      </c>
      <c r="AK50" s="38">
        <f>Calculations!AK301</f>
        <v>0</v>
      </c>
      <c r="AL50" s="38">
        <f>Calculations!AL301</f>
        <v>0</v>
      </c>
      <c r="AM50" s="38">
        <f>Calculations!AM301</f>
        <v>0</v>
      </c>
      <c r="AN50" s="38">
        <f>Calculations!AN301</f>
        <v>0</v>
      </c>
      <c r="AO50" s="38">
        <f>Calculations!AO301</f>
        <v>0</v>
      </c>
      <c r="AP50" s="38">
        <f>Calculations!AP301</f>
        <v>0</v>
      </c>
      <c r="AQ50" s="38">
        <f>Calculations!AQ301</f>
        <v>0</v>
      </c>
      <c r="AR50" s="38">
        <f>Calculations!AR301</f>
        <v>0</v>
      </c>
      <c r="AS50" s="38">
        <f>Calculations!AS301</f>
        <v>0</v>
      </c>
      <c r="AT50" s="38">
        <f>Calculations!AT301</f>
        <v>0</v>
      </c>
      <c r="AU50" s="38">
        <f>Calculations!AU301</f>
        <v>0</v>
      </c>
    </row>
    <row r="51" spans="2:47" ht="20" x14ac:dyDescent="0.2">
      <c r="E51" s="9" t="s">
        <v>341</v>
      </c>
      <c r="F51" s="9" t="s">
        <v>85</v>
      </c>
      <c r="J51" s="38">
        <f>SUM($L51:$AU51)</f>
        <v>-1537.8999999999996</v>
      </c>
      <c r="K51" s="38"/>
      <c r="L51" s="38">
        <f>L49-L50</f>
        <v>0</v>
      </c>
      <c r="M51" s="38">
        <f t="shared" ref="M51:AU51" si="8">M49-M50</f>
        <v>0</v>
      </c>
      <c r="N51" s="38">
        <f t="shared" si="8"/>
        <v>0</v>
      </c>
      <c r="O51" s="38">
        <f t="shared" si="8"/>
        <v>0</v>
      </c>
      <c r="P51" s="38">
        <f t="shared" si="8"/>
        <v>0</v>
      </c>
      <c r="Q51" s="38">
        <f t="shared" si="8"/>
        <v>-10.1</v>
      </c>
      <c r="R51" s="38">
        <f t="shared" si="8"/>
        <v>-39.5</v>
      </c>
      <c r="S51" s="38">
        <f t="shared" si="8"/>
        <v>-39.700000000000003</v>
      </c>
      <c r="T51" s="38">
        <f t="shared" si="8"/>
        <v>-112.99686684073106</v>
      </c>
      <c r="U51" s="38">
        <f t="shared" si="8"/>
        <v>-119.69686684073108</v>
      </c>
      <c r="V51" s="38">
        <f t="shared" si="8"/>
        <v>-122.09686684073105</v>
      </c>
      <c r="W51" s="38">
        <f t="shared" si="8"/>
        <v>-136.09686684073105</v>
      </c>
      <c r="X51" s="38">
        <f t="shared" si="8"/>
        <v>-170.39451697127936</v>
      </c>
      <c r="Y51" s="38">
        <f t="shared" si="8"/>
        <v>-98.394516971279359</v>
      </c>
      <c r="Z51" s="38">
        <f t="shared" si="8"/>
        <v>-98.394516971279359</v>
      </c>
      <c r="AA51" s="38">
        <f t="shared" si="8"/>
        <v>-98.394516971279359</v>
      </c>
      <c r="AB51" s="38">
        <f t="shared" si="8"/>
        <v>-98.393733681462152</v>
      </c>
      <c r="AC51" s="38">
        <f t="shared" si="8"/>
        <v>-98.394516971279359</v>
      </c>
      <c r="AD51" s="38">
        <f t="shared" si="8"/>
        <v>-98.394516971279359</v>
      </c>
      <c r="AE51" s="38">
        <f t="shared" si="8"/>
        <v>-98.394516971279359</v>
      </c>
      <c r="AF51" s="38">
        <f t="shared" si="8"/>
        <v>-98.55718015665795</v>
      </c>
      <c r="AG51" s="38">
        <f t="shared" si="8"/>
        <v>0</v>
      </c>
      <c r="AH51" s="38">
        <f t="shared" si="8"/>
        <v>0</v>
      </c>
      <c r="AI51" s="38">
        <f t="shared" si="8"/>
        <v>0</v>
      </c>
      <c r="AJ51" s="38">
        <f t="shared" si="8"/>
        <v>0</v>
      </c>
      <c r="AK51" s="38">
        <f t="shared" si="8"/>
        <v>0</v>
      </c>
      <c r="AL51" s="38">
        <f t="shared" si="8"/>
        <v>0</v>
      </c>
      <c r="AM51" s="38">
        <f t="shared" si="8"/>
        <v>0</v>
      </c>
      <c r="AN51" s="38">
        <f t="shared" si="8"/>
        <v>0</v>
      </c>
      <c r="AO51" s="38">
        <f t="shared" si="8"/>
        <v>0</v>
      </c>
      <c r="AP51" s="38">
        <f t="shared" si="8"/>
        <v>0</v>
      </c>
      <c r="AQ51" s="38">
        <f t="shared" si="8"/>
        <v>0</v>
      </c>
      <c r="AR51" s="38">
        <f t="shared" si="8"/>
        <v>0</v>
      </c>
      <c r="AS51" s="38">
        <f t="shared" si="8"/>
        <v>0</v>
      </c>
      <c r="AT51" s="38">
        <f t="shared" si="8"/>
        <v>0</v>
      </c>
      <c r="AU51" s="38">
        <f t="shared" si="8"/>
        <v>0</v>
      </c>
    </row>
    <row r="52" spans="2:47" s="24" customFormat="1" ht="20" x14ac:dyDescent="0.2">
      <c r="B52" s="6"/>
      <c r="C52" s="7"/>
      <c r="D52" s="8"/>
      <c r="G52" s="25"/>
      <c r="I52" s="25"/>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row>
    <row r="53" spans="2:47" ht="20" x14ac:dyDescent="0.2">
      <c r="D53" s="8" t="s">
        <v>178</v>
      </c>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row>
    <row r="54" spans="2:47" ht="20" x14ac:dyDescent="0.2">
      <c r="E54" s="9" t="s">
        <v>372</v>
      </c>
      <c r="F54" s="9" t="s">
        <v>85</v>
      </c>
      <c r="J54" s="38">
        <f>SUM($L54:$AU54)</f>
        <v>0</v>
      </c>
      <c r="L54" s="38">
        <v>0</v>
      </c>
      <c r="M54" s="38">
        <v>0</v>
      </c>
      <c r="N54" s="38">
        <v>0</v>
      </c>
      <c r="O54" s="38">
        <v>0</v>
      </c>
      <c r="P54" s="38">
        <v>0</v>
      </c>
      <c r="Q54" s="38">
        <v>0</v>
      </c>
      <c r="R54" s="38">
        <v>0</v>
      </c>
      <c r="S54" s="38">
        <v>0</v>
      </c>
      <c r="T54" s="38">
        <v>0</v>
      </c>
      <c r="U54" s="38">
        <v>0</v>
      </c>
      <c r="V54" s="38">
        <v>0</v>
      </c>
      <c r="W54" s="38">
        <v>0</v>
      </c>
      <c r="X54" s="38">
        <v>0</v>
      </c>
      <c r="Y54" s="38">
        <v>0</v>
      </c>
      <c r="Z54" s="38">
        <v>0</v>
      </c>
      <c r="AA54" s="38">
        <v>0</v>
      </c>
      <c r="AB54" s="38">
        <v>0</v>
      </c>
      <c r="AC54" s="38">
        <v>0</v>
      </c>
      <c r="AD54" s="38">
        <v>0</v>
      </c>
      <c r="AE54" s="38">
        <v>0</v>
      </c>
      <c r="AF54" s="38">
        <v>0</v>
      </c>
      <c r="AG54" s="38">
        <v>0</v>
      </c>
      <c r="AH54" s="38">
        <v>0</v>
      </c>
      <c r="AI54" s="38">
        <v>0</v>
      </c>
      <c r="AJ54" s="38">
        <v>0</v>
      </c>
      <c r="AK54" s="38">
        <v>0</v>
      </c>
      <c r="AL54" s="38">
        <v>0</v>
      </c>
      <c r="AM54" s="38">
        <v>0</v>
      </c>
      <c r="AN54" s="38">
        <v>0</v>
      </c>
      <c r="AO54" s="38">
        <v>0</v>
      </c>
      <c r="AP54" s="38">
        <v>0</v>
      </c>
      <c r="AQ54" s="38"/>
      <c r="AR54" s="38"/>
      <c r="AS54" s="38"/>
      <c r="AT54" s="38"/>
      <c r="AU54" s="38"/>
    </row>
    <row r="55" spans="2:47" ht="20" x14ac:dyDescent="0.2">
      <c r="B55" s="35"/>
      <c r="C55" s="36"/>
      <c r="D55" s="37"/>
      <c r="E55" s="9" t="s">
        <v>374</v>
      </c>
      <c r="F55" s="9" t="s">
        <v>85</v>
      </c>
      <c r="J55" s="38">
        <f>SUM($L55:$AU55)</f>
        <v>-193.89999999999995</v>
      </c>
      <c r="L55" s="38">
        <v>-0.6</v>
      </c>
      <c r="M55" s="38">
        <v>-0.6</v>
      </c>
      <c r="N55" s="38">
        <v>-0.6</v>
      </c>
      <c r="O55" s="38">
        <v>-0.6</v>
      </c>
      <c r="P55" s="38">
        <v>-1.9</v>
      </c>
      <c r="Q55" s="38">
        <v>-3.1</v>
      </c>
      <c r="R55" s="38">
        <v>-5.6</v>
      </c>
      <c r="S55" s="38">
        <v>-10.6</v>
      </c>
      <c r="T55" s="38">
        <v>-13.1</v>
      </c>
      <c r="U55" s="38">
        <v>-13.1</v>
      </c>
      <c r="V55" s="38">
        <v>-13.1</v>
      </c>
      <c r="W55" s="38">
        <v>-13.1</v>
      </c>
      <c r="X55" s="38">
        <v>-13.1</v>
      </c>
      <c r="Y55" s="38">
        <v>-13.1</v>
      </c>
      <c r="Z55" s="38">
        <v>-13.1</v>
      </c>
      <c r="AA55" s="38">
        <v>-13.1</v>
      </c>
      <c r="AB55" s="38">
        <v>-13.1</v>
      </c>
      <c r="AC55" s="38">
        <v>-13.1</v>
      </c>
      <c r="AD55" s="38">
        <v>-13.1</v>
      </c>
      <c r="AE55" s="38">
        <v>-13.1</v>
      </c>
      <c r="AF55" s="38">
        <v>-13.1</v>
      </c>
      <c r="AG55" s="38">
        <v>0</v>
      </c>
      <c r="AH55" s="38">
        <v>0</v>
      </c>
      <c r="AI55" s="38">
        <v>0</v>
      </c>
      <c r="AJ55" s="38">
        <v>0</v>
      </c>
      <c r="AK55" s="38">
        <v>0</v>
      </c>
      <c r="AL55" s="38">
        <v>0</v>
      </c>
      <c r="AM55" s="38">
        <v>0</v>
      </c>
      <c r="AN55" s="38">
        <v>0</v>
      </c>
      <c r="AO55" s="38">
        <v>0</v>
      </c>
      <c r="AP55" s="38">
        <v>0</v>
      </c>
      <c r="AQ55" s="38"/>
      <c r="AR55" s="38"/>
      <c r="AS55" s="38"/>
      <c r="AT55" s="38"/>
      <c r="AU55" s="38"/>
    </row>
    <row r="56" spans="2:47" ht="20" x14ac:dyDescent="0.2">
      <c r="E56" s="9" t="s">
        <v>373</v>
      </c>
      <c r="F56" s="9" t="s">
        <v>85</v>
      </c>
      <c r="J56" s="38">
        <f>SUM($L56:$AU56)</f>
        <v>-464.89999999999992</v>
      </c>
      <c r="L56" s="38">
        <v>0</v>
      </c>
      <c r="M56" s="38">
        <v>0</v>
      </c>
      <c r="N56" s="38">
        <v>-1.3</v>
      </c>
      <c r="O56" s="38">
        <v>-6.9</v>
      </c>
      <c r="P56" s="38">
        <v>-15.4</v>
      </c>
      <c r="Q56" s="38">
        <v>-20.7</v>
      </c>
      <c r="R56" s="38">
        <v>-23.4</v>
      </c>
      <c r="S56" s="38">
        <v>-23.3</v>
      </c>
      <c r="T56" s="38">
        <v>-27</v>
      </c>
      <c r="U56" s="38">
        <v>-27.1</v>
      </c>
      <c r="V56" s="38">
        <v>-27.5</v>
      </c>
      <c r="W56" s="38">
        <v>-30.9</v>
      </c>
      <c r="X56" s="38">
        <v>-30.2</v>
      </c>
      <c r="Y56" s="38">
        <v>-30.2</v>
      </c>
      <c r="Z56" s="38">
        <v>-30.2</v>
      </c>
      <c r="AA56" s="38">
        <v>-30.2</v>
      </c>
      <c r="AB56" s="38">
        <v>-34.5</v>
      </c>
      <c r="AC56" s="38">
        <v>-30.2</v>
      </c>
      <c r="AD56" s="38">
        <v>-30.2</v>
      </c>
      <c r="AE56" s="38">
        <v>-30.2</v>
      </c>
      <c r="AF56" s="38">
        <v>-15.5</v>
      </c>
      <c r="AG56" s="38">
        <v>0</v>
      </c>
      <c r="AH56" s="38">
        <v>0</v>
      </c>
      <c r="AI56" s="38">
        <v>0</v>
      </c>
      <c r="AJ56" s="38">
        <v>0</v>
      </c>
      <c r="AK56" s="38">
        <v>0</v>
      </c>
      <c r="AL56" s="38">
        <v>0</v>
      </c>
      <c r="AM56" s="38">
        <v>0</v>
      </c>
      <c r="AN56" s="38">
        <v>0</v>
      </c>
      <c r="AO56" s="38">
        <v>0</v>
      </c>
      <c r="AP56" s="38">
        <v>0</v>
      </c>
      <c r="AQ56" s="38"/>
      <c r="AR56" s="38"/>
      <c r="AS56" s="38"/>
      <c r="AT56" s="38"/>
      <c r="AU56" s="38"/>
    </row>
    <row r="57" spans="2:47" ht="20" x14ac:dyDescent="0.2">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row>
    <row r="58" spans="2:47" s="24" customFormat="1" ht="20" x14ac:dyDescent="0.2">
      <c r="B58" s="6"/>
      <c r="C58" s="7"/>
      <c r="D58" s="8"/>
      <c r="G58" s="25"/>
      <c r="I58" s="25"/>
      <c r="J58" s="20"/>
      <c r="K58" s="38"/>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39"/>
      <c r="AR58" s="39"/>
      <c r="AS58" s="39"/>
      <c r="AT58" s="39"/>
      <c r="AU58" s="39"/>
    </row>
    <row r="59" spans="2:47" ht="20" x14ac:dyDescent="0.2">
      <c r="J59" s="20"/>
      <c r="K59" s="38"/>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38"/>
      <c r="AR59" s="38"/>
      <c r="AS59" s="38"/>
      <c r="AT59" s="38"/>
      <c r="AU59" s="38"/>
    </row>
    <row r="60" spans="2:47" ht="20" x14ac:dyDescent="0.2">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row>
    <row r="61" spans="2:47" ht="20" x14ac:dyDescent="0.2">
      <c r="B61" s="35"/>
      <c r="C61" s="36"/>
      <c r="D61" s="37"/>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row>
    <row r="62" spans="2:47" ht="20" x14ac:dyDescent="0.2">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row>
    <row r="63" spans="2:47" ht="20" x14ac:dyDescent="0.2">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row>
    <row r="64" spans="2:47" s="24" customFormat="1" ht="20" x14ac:dyDescent="0.2">
      <c r="B64" s="6"/>
      <c r="C64" s="7"/>
      <c r="D64" s="8"/>
      <c r="G64" s="25"/>
      <c r="I64" s="25"/>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row>
    <row r="65" spans="2:47" s="24" customFormat="1" ht="20" x14ac:dyDescent="0.2">
      <c r="B65" s="6"/>
      <c r="C65" s="7"/>
      <c r="D65" s="8"/>
      <c r="G65" s="25"/>
      <c r="I65" s="25"/>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row>
    <row r="66" spans="2:47" ht="20" x14ac:dyDescent="0.2">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row>
    <row r="67" spans="2:47" ht="20" x14ac:dyDescent="0.2">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row>
    <row r="68" spans="2:47" s="24" customFormat="1" ht="20" x14ac:dyDescent="0.2">
      <c r="B68" s="6"/>
      <c r="C68" s="7"/>
      <c r="D68" s="8"/>
      <c r="F68" s="62"/>
      <c r="G68" s="25"/>
      <c r="I68" s="25"/>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row>
    <row r="69" spans="2:47" ht="20" x14ac:dyDescent="0.2">
      <c r="F69" s="62"/>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row>
    <row r="70" spans="2:47" ht="20" x14ac:dyDescent="0.2">
      <c r="F70" s="62"/>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row>
    <row r="71" spans="2:47" ht="20" x14ac:dyDescent="0.2">
      <c r="F71" s="62"/>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row>
    <row r="72" spans="2:47" s="24" customFormat="1" ht="20" x14ac:dyDescent="0.2">
      <c r="B72" s="6"/>
      <c r="C72" s="7"/>
      <c r="D72" s="8"/>
      <c r="F72" s="62"/>
      <c r="G72" s="25"/>
      <c r="I72" s="25"/>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row>
    <row r="73" spans="2:47" s="24" customFormat="1" ht="20" x14ac:dyDescent="0.2">
      <c r="B73" s="6"/>
      <c r="C73" s="7"/>
      <c r="D73" s="8"/>
      <c r="F73" s="62"/>
      <c r="G73" s="25"/>
      <c r="I73" s="25"/>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row>
    <row r="74" spans="2:47" s="24" customFormat="1" ht="20" x14ac:dyDescent="0.2">
      <c r="B74" s="6"/>
      <c r="C74" s="7"/>
      <c r="D74" s="8"/>
      <c r="F74" s="62"/>
      <c r="G74" s="25"/>
      <c r="I74" s="25"/>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row>
    <row r="75" spans="2:47" s="24" customFormat="1" ht="20" x14ac:dyDescent="0.2">
      <c r="B75" s="6"/>
      <c r="C75" s="7"/>
      <c r="D75" s="8"/>
      <c r="F75" s="62"/>
      <c r="G75" s="25"/>
      <c r="I75" s="25"/>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row>
    <row r="76" spans="2:47" ht="20" x14ac:dyDescent="0.2">
      <c r="F76" s="62"/>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row>
    <row r="77" spans="2:47" ht="20" x14ac:dyDescent="0.2">
      <c r="F77" s="62"/>
    </row>
    <row r="78" spans="2:47" ht="20" x14ac:dyDescent="0.2">
      <c r="F78" s="62"/>
    </row>
    <row r="79" spans="2:47" ht="20" x14ac:dyDescent="0.2"/>
    <row r="80" spans="2:47" ht="20" x14ac:dyDescent="0.2"/>
    <row r="81" ht="20" x14ac:dyDescent="0.2"/>
    <row r="82" ht="20" x14ac:dyDescent="0.2"/>
    <row r="83" ht="20" x14ac:dyDescent="0.2"/>
    <row r="84" ht="20" x14ac:dyDescent="0.2"/>
    <row r="85" ht="20" x14ac:dyDescent="0.2"/>
    <row r="86" ht="20" x14ac:dyDescent="0.2"/>
    <row r="87" ht="20" x14ac:dyDescent="0.2"/>
    <row r="88" ht="20" x14ac:dyDescent="0.2"/>
    <row r="89" ht="20" x14ac:dyDescent="0.2"/>
    <row r="90" ht="20" x14ac:dyDescent="0.2"/>
    <row r="91" ht="20" x14ac:dyDescent="0.2"/>
    <row r="92" ht="20" x14ac:dyDescent="0.2"/>
    <row r="93" ht="20" x14ac:dyDescent="0.2"/>
    <row r="94" ht="20" x14ac:dyDescent="0.2"/>
    <row r="95" ht="20" x14ac:dyDescent="0.2"/>
    <row r="96" ht="20" x14ac:dyDescent="0.2"/>
    <row r="97" ht="20" x14ac:dyDescent="0.2"/>
    <row r="98" ht="20" x14ac:dyDescent="0.2"/>
    <row r="99" ht="20" x14ac:dyDescent="0.2"/>
    <row r="100" ht="20" x14ac:dyDescent="0.2"/>
    <row r="101" ht="20" x14ac:dyDescent="0.2"/>
    <row r="102" ht="20" x14ac:dyDescent="0.2"/>
    <row r="103" ht="20" x14ac:dyDescent="0.2"/>
    <row r="104" ht="20" x14ac:dyDescent="0.2"/>
    <row r="105" ht="20" x14ac:dyDescent="0.2"/>
    <row r="106" ht="20" x14ac:dyDescent="0.2"/>
    <row r="107" ht="20" x14ac:dyDescent="0.2"/>
    <row r="108" ht="20" x14ac:dyDescent="0.2"/>
    <row r="109" ht="20" x14ac:dyDescent="0.2"/>
    <row r="110" ht="29.25" customHeight="1" x14ac:dyDescent="0.2"/>
    <row r="111" ht="29.25" customHeight="1" x14ac:dyDescent="0.2"/>
    <row r="112" ht="29.25" customHeight="1" x14ac:dyDescent="0.2"/>
    <row r="113" ht="29.25" customHeight="1" x14ac:dyDescent="0.2"/>
    <row r="114" ht="29.25" customHeight="1" x14ac:dyDescent="0.2"/>
    <row r="115" ht="29.25" customHeight="1" x14ac:dyDescent="0.2"/>
    <row r="116" ht="29.25" customHeight="1" x14ac:dyDescent="0.2"/>
    <row r="117" ht="29.25" customHeight="1" x14ac:dyDescent="0.2"/>
    <row r="118" ht="29.25" customHeight="1" x14ac:dyDescent="0.2"/>
    <row r="119" ht="29.25" customHeight="1" x14ac:dyDescent="0.2"/>
    <row r="120" ht="29.25"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37</vt:i4>
      </vt:variant>
    </vt:vector>
  </HeadingPairs>
  <TitlesOfParts>
    <vt:vector size="37" baseType="lpstr">
      <vt:lpstr>Contents</vt:lpstr>
      <vt:lpstr>Acronyms</vt:lpstr>
      <vt:lpstr>Model structure</vt:lpstr>
      <vt:lpstr>Inputs &gt;&gt;&gt;</vt:lpstr>
      <vt:lpstr>TMC PFS inputs</vt:lpstr>
      <vt:lpstr>Scenario Selector</vt:lpstr>
      <vt:lpstr>Active Model Inputs</vt:lpstr>
      <vt:lpstr>Calcs &amp; Results &gt;&gt;&gt;</vt:lpstr>
      <vt:lpstr>Calculations</vt:lpstr>
      <vt:lpstr>Results</vt:lpstr>
      <vt:lpstr>Results - Reconciled</vt:lpstr>
      <vt:lpstr>Results Comparison</vt:lpstr>
      <vt:lpstr>FCF Comparison</vt:lpstr>
      <vt:lpstr>Research &amp; Analysis &gt;&gt;&gt;</vt:lpstr>
      <vt:lpstr>Discount Rate</vt:lpstr>
      <vt:lpstr>Nodule Characteristics</vt:lpstr>
      <vt:lpstr>Recovery Rates</vt:lpstr>
      <vt:lpstr>Metals Prices - Likely</vt:lpstr>
      <vt:lpstr>Metals Prices - Conservative</vt:lpstr>
      <vt:lpstr>Metal Price Comparison Charts</vt:lpstr>
      <vt:lpstr>US State Royalties</vt:lpstr>
      <vt:lpstr>Production Ramp-Up</vt:lpstr>
      <vt:lpstr>Historical Metal Prices</vt:lpstr>
      <vt:lpstr>Cobalt Prices</vt:lpstr>
      <vt:lpstr>Nickel Prices</vt:lpstr>
      <vt:lpstr>Copper Prices</vt:lpstr>
      <vt:lpstr>Manganese Ore 32%Price (yearly)</vt:lpstr>
      <vt:lpstr>Manganese Ore Prices (by type)</vt:lpstr>
      <vt:lpstr>Hist. country inflation</vt:lpstr>
      <vt:lpstr>Ovalle - Discount Rate by metal</vt:lpstr>
      <vt:lpstr>MGO Prices</vt:lpstr>
      <vt:lpstr>Charts &gt;&gt;&gt;</vt:lpstr>
      <vt:lpstr>Results Thinkcell</vt:lpstr>
      <vt:lpstr>Metals Recovery (Thinkcell)</vt:lpstr>
      <vt:lpstr>PFS Tables &gt;&gt;&gt;</vt:lpstr>
      <vt:lpstr>PFS Table 5.1</vt:lpstr>
      <vt:lpstr>PFS Table 19.9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KIRKE Nile</dc:creator>
  <cp:lastModifiedBy>Kaleem Luthra</cp:lastModifiedBy>
  <dcterms:created xsi:type="dcterms:W3CDTF">2026-05-29T12:56:40Z</dcterms:created>
  <dcterms:modified xsi:type="dcterms:W3CDTF">2026-10-16T09:44:43Z</dcterms:modified>
</cp:coreProperties>
</file>